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8FCDD7F-9983-4C80-9412-844B744B75F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euil1" sheetId="2" r:id="rId1"/>
    <sheet name="Dashboard" sheetId="3" r:id="rId2"/>
    <sheet name="donneesVentes" sheetId="1" r:id="rId3"/>
    <sheet name="Calculs" sheetId="4" r:id="rId4"/>
  </sheets>
  <definedNames>
    <definedName name="_xlchart.v5.0" hidden="1">Calculs!$E$1</definedName>
    <definedName name="_xlchart.v5.1" hidden="1">Calculs!$E$2:$E$51</definedName>
    <definedName name="_xlchart.v5.2" hidden="1">Calculs!$F$1</definedName>
    <definedName name="_xlchart.v5.3" hidden="1">Calculs!$F$2:$F$51</definedName>
    <definedName name="Kin">donneesVentes!$A$1:$N$9649</definedName>
    <definedName name="Segment_Année">#N/A</definedName>
    <definedName name="Segment_Produit">#N/A</definedName>
    <definedName name="Segment_Produit1">#N/A</definedName>
    <definedName name="Segment_Région">#N/A</definedName>
  </definedNames>
  <calcPr calcId="191029"/>
  <pivotCaches>
    <pivotCache cacheId="4" r:id="rId5"/>
    <pivotCache cacheId="5" r:id="rId6"/>
    <pivotCache cacheId="9" r:id="rId7"/>
    <pivotCache cacheId="13" r:id="rId8"/>
    <pivotCache cacheId="17" r:id="rId9"/>
  </pivotCaches>
  <fileRecoveryPr repairLoad="1"/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4" l="1"/>
  <c r="B3" i="4"/>
  <c r="A4" i="4"/>
  <c r="B4" i="4"/>
  <c r="A5" i="4"/>
  <c r="B5" i="4"/>
  <c r="A6" i="4"/>
  <c r="B6" i="4"/>
  <c r="A7" i="4"/>
  <c r="B7" i="4"/>
  <c r="A8" i="4"/>
  <c r="B8" i="4"/>
  <c r="A9" i="4"/>
  <c r="B9" i="4"/>
  <c r="A10" i="4"/>
  <c r="B10" i="4"/>
  <c r="A11" i="4"/>
  <c r="B11" i="4"/>
  <c r="A12" i="4"/>
  <c r="B12" i="4"/>
  <c r="A13" i="4"/>
  <c r="B13" i="4"/>
  <c r="A14" i="4"/>
  <c r="B14" i="4"/>
  <c r="A15" i="4"/>
  <c r="B15" i="4"/>
  <c r="A16" i="4"/>
  <c r="B16" i="4"/>
  <c r="A17" i="4"/>
  <c r="B17" i="4"/>
  <c r="A18" i="4"/>
  <c r="B18" i="4"/>
  <c r="A19" i="4"/>
  <c r="B19" i="4"/>
  <c r="A20" i="4"/>
  <c r="B20" i="4"/>
  <c r="A21" i="4"/>
  <c r="B21" i="4"/>
  <c r="A22" i="4"/>
  <c r="B22" i="4"/>
  <c r="A23" i="4"/>
  <c r="B23" i="4"/>
  <c r="A24" i="4"/>
  <c r="B24" i="4"/>
  <c r="A25" i="4"/>
  <c r="B25" i="4"/>
  <c r="A2" i="4"/>
  <c r="B2" i="4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2" i="1"/>
  <c r="R9649" i="1"/>
  <c r="Q9649" i="1"/>
  <c r="P9649" i="1"/>
  <c r="O9649" i="1"/>
  <c r="T9649" i="1" s="1"/>
  <c r="R9648" i="1"/>
  <c r="Q9648" i="1"/>
  <c r="P9648" i="1"/>
  <c r="O9648" i="1"/>
  <c r="T9648" i="1" s="1"/>
  <c r="R9647" i="1"/>
  <c r="Q9647" i="1"/>
  <c r="P9647" i="1"/>
  <c r="O9647" i="1"/>
  <c r="T9647" i="1" s="1"/>
  <c r="R9646" i="1"/>
  <c r="Q9646" i="1"/>
  <c r="P9646" i="1"/>
  <c r="O9646" i="1"/>
  <c r="T9646" i="1" s="1"/>
  <c r="R9645" i="1"/>
  <c r="Q9645" i="1"/>
  <c r="P9645" i="1"/>
  <c r="O9645" i="1"/>
  <c r="T9645" i="1" s="1"/>
  <c r="R9644" i="1"/>
  <c r="Q9644" i="1"/>
  <c r="P9644" i="1"/>
  <c r="O9644" i="1"/>
  <c r="T9644" i="1" s="1"/>
  <c r="R9643" i="1"/>
  <c r="Q9643" i="1"/>
  <c r="P9643" i="1"/>
  <c r="O9643" i="1"/>
  <c r="T9643" i="1" s="1"/>
  <c r="R9642" i="1"/>
  <c r="Q9642" i="1"/>
  <c r="P9642" i="1"/>
  <c r="O9642" i="1"/>
  <c r="R9641" i="1"/>
  <c r="Q9641" i="1"/>
  <c r="P9641" i="1"/>
  <c r="O9641" i="1"/>
  <c r="T9641" i="1" s="1"/>
  <c r="R9640" i="1"/>
  <c r="Q9640" i="1"/>
  <c r="P9640" i="1"/>
  <c r="O9640" i="1"/>
  <c r="T9640" i="1" s="1"/>
  <c r="R9639" i="1"/>
  <c r="Q9639" i="1"/>
  <c r="P9639" i="1"/>
  <c r="O9639" i="1"/>
  <c r="T9639" i="1" s="1"/>
  <c r="R9638" i="1"/>
  <c r="Q9638" i="1"/>
  <c r="P9638" i="1"/>
  <c r="O9638" i="1"/>
  <c r="T9638" i="1" s="1"/>
  <c r="R9637" i="1"/>
  <c r="Q9637" i="1"/>
  <c r="P9637" i="1"/>
  <c r="O9637" i="1"/>
  <c r="T9637" i="1" s="1"/>
  <c r="R9636" i="1"/>
  <c r="Q9636" i="1"/>
  <c r="P9636" i="1"/>
  <c r="O9636" i="1"/>
  <c r="T9636" i="1" s="1"/>
  <c r="R9635" i="1"/>
  <c r="Q9635" i="1"/>
  <c r="P9635" i="1"/>
  <c r="O9635" i="1"/>
  <c r="T9635" i="1" s="1"/>
  <c r="R9634" i="1"/>
  <c r="Q9634" i="1"/>
  <c r="P9634" i="1"/>
  <c r="O9634" i="1"/>
  <c r="T9634" i="1" s="1"/>
  <c r="R9633" i="1"/>
  <c r="Q9633" i="1"/>
  <c r="P9633" i="1"/>
  <c r="O9633" i="1"/>
  <c r="T9633" i="1" s="1"/>
  <c r="R9632" i="1"/>
  <c r="Q9632" i="1"/>
  <c r="P9632" i="1"/>
  <c r="O9632" i="1"/>
  <c r="T9632" i="1" s="1"/>
  <c r="R9631" i="1"/>
  <c r="Q9631" i="1"/>
  <c r="P9631" i="1"/>
  <c r="O9631" i="1"/>
  <c r="T9631" i="1" s="1"/>
  <c r="R9630" i="1"/>
  <c r="Q9630" i="1"/>
  <c r="P9630" i="1"/>
  <c r="O9630" i="1"/>
  <c r="T9630" i="1" s="1"/>
  <c r="R9629" i="1"/>
  <c r="Q9629" i="1"/>
  <c r="P9629" i="1"/>
  <c r="O9629" i="1"/>
  <c r="T9629" i="1" s="1"/>
  <c r="R9628" i="1"/>
  <c r="Q9628" i="1"/>
  <c r="P9628" i="1"/>
  <c r="O9628" i="1"/>
  <c r="T9628" i="1" s="1"/>
  <c r="R9627" i="1"/>
  <c r="Q9627" i="1"/>
  <c r="P9627" i="1"/>
  <c r="O9627" i="1"/>
  <c r="T9627" i="1" s="1"/>
  <c r="R9626" i="1"/>
  <c r="Q9626" i="1"/>
  <c r="P9626" i="1"/>
  <c r="O9626" i="1"/>
  <c r="T9626" i="1" s="1"/>
  <c r="R9625" i="1"/>
  <c r="Q9625" i="1"/>
  <c r="P9625" i="1"/>
  <c r="O9625" i="1"/>
  <c r="T9625" i="1" s="1"/>
  <c r="R9624" i="1"/>
  <c r="Q9624" i="1"/>
  <c r="P9624" i="1"/>
  <c r="O9624" i="1"/>
  <c r="T9624" i="1" s="1"/>
  <c r="R9623" i="1"/>
  <c r="Q9623" i="1"/>
  <c r="P9623" i="1"/>
  <c r="O9623" i="1"/>
  <c r="T9623" i="1" s="1"/>
  <c r="R9622" i="1"/>
  <c r="Q9622" i="1"/>
  <c r="P9622" i="1"/>
  <c r="O9622" i="1"/>
  <c r="T9622" i="1" s="1"/>
  <c r="R9621" i="1"/>
  <c r="Q9621" i="1"/>
  <c r="P9621" i="1"/>
  <c r="O9621" i="1"/>
  <c r="T9621" i="1" s="1"/>
  <c r="R9620" i="1"/>
  <c r="Q9620" i="1"/>
  <c r="P9620" i="1"/>
  <c r="O9620" i="1"/>
  <c r="R9619" i="1"/>
  <c r="Q9619" i="1"/>
  <c r="P9619" i="1"/>
  <c r="O9619" i="1"/>
  <c r="T9619" i="1" s="1"/>
  <c r="R9618" i="1"/>
  <c r="Q9618" i="1"/>
  <c r="P9618" i="1"/>
  <c r="O9618" i="1"/>
  <c r="T9618" i="1" s="1"/>
  <c r="R9617" i="1"/>
  <c r="Q9617" i="1"/>
  <c r="P9617" i="1"/>
  <c r="O9617" i="1"/>
  <c r="T9617" i="1" s="1"/>
  <c r="R9616" i="1"/>
  <c r="Q9616" i="1"/>
  <c r="P9616" i="1"/>
  <c r="O9616" i="1"/>
  <c r="T9616" i="1" s="1"/>
  <c r="R9615" i="1"/>
  <c r="Q9615" i="1"/>
  <c r="P9615" i="1"/>
  <c r="O9615" i="1"/>
  <c r="T9615" i="1" s="1"/>
  <c r="R9614" i="1"/>
  <c r="Q9614" i="1"/>
  <c r="P9614" i="1"/>
  <c r="O9614" i="1"/>
  <c r="T9614" i="1" s="1"/>
  <c r="R9613" i="1"/>
  <c r="Q9613" i="1"/>
  <c r="P9613" i="1"/>
  <c r="O9613" i="1"/>
  <c r="T9613" i="1" s="1"/>
  <c r="R9612" i="1"/>
  <c r="Q9612" i="1"/>
  <c r="P9612" i="1"/>
  <c r="O9612" i="1"/>
  <c r="R9611" i="1"/>
  <c r="Q9611" i="1"/>
  <c r="P9611" i="1"/>
  <c r="O9611" i="1"/>
  <c r="T9611" i="1" s="1"/>
  <c r="R9610" i="1"/>
  <c r="Q9610" i="1"/>
  <c r="P9610" i="1"/>
  <c r="O9610" i="1"/>
  <c r="T9610" i="1" s="1"/>
  <c r="R9609" i="1"/>
  <c r="Q9609" i="1"/>
  <c r="P9609" i="1"/>
  <c r="O9609" i="1"/>
  <c r="T9609" i="1" s="1"/>
  <c r="R9608" i="1"/>
  <c r="Q9608" i="1"/>
  <c r="P9608" i="1"/>
  <c r="O9608" i="1"/>
  <c r="T9608" i="1" s="1"/>
  <c r="R9607" i="1"/>
  <c r="Q9607" i="1"/>
  <c r="P9607" i="1"/>
  <c r="O9607" i="1"/>
  <c r="T9607" i="1" s="1"/>
  <c r="R9606" i="1"/>
  <c r="Q9606" i="1"/>
  <c r="P9606" i="1"/>
  <c r="O9606" i="1"/>
  <c r="T9606" i="1" s="1"/>
  <c r="R9605" i="1"/>
  <c r="Q9605" i="1"/>
  <c r="P9605" i="1"/>
  <c r="O9605" i="1"/>
  <c r="T9605" i="1" s="1"/>
  <c r="R9604" i="1"/>
  <c r="Q9604" i="1"/>
  <c r="P9604" i="1"/>
  <c r="O9604" i="1"/>
  <c r="R9603" i="1"/>
  <c r="Q9603" i="1"/>
  <c r="P9603" i="1"/>
  <c r="O9603" i="1"/>
  <c r="T9603" i="1" s="1"/>
  <c r="R9602" i="1"/>
  <c r="Q9602" i="1"/>
  <c r="P9602" i="1"/>
  <c r="O9602" i="1"/>
  <c r="T9602" i="1" s="1"/>
  <c r="R9601" i="1"/>
  <c r="Q9601" i="1"/>
  <c r="P9601" i="1"/>
  <c r="O9601" i="1"/>
  <c r="T9601" i="1" s="1"/>
  <c r="R9600" i="1"/>
  <c r="Q9600" i="1"/>
  <c r="P9600" i="1"/>
  <c r="O9600" i="1"/>
  <c r="T9600" i="1" s="1"/>
  <c r="R9599" i="1"/>
  <c r="Q9599" i="1"/>
  <c r="P9599" i="1"/>
  <c r="O9599" i="1"/>
  <c r="T9599" i="1" s="1"/>
  <c r="R9598" i="1"/>
  <c r="Q9598" i="1"/>
  <c r="P9598" i="1"/>
  <c r="O9598" i="1"/>
  <c r="T9598" i="1" s="1"/>
  <c r="R9597" i="1"/>
  <c r="Q9597" i="1"/>
  <c r="P9597" i="1"/>
  <c r="O9597" i="1"/>
  <c r="T9597" i="1" s="1"/>
  <c r="R9596" i="1"/>
  <c r="Q9596" i="1"/>
  <c r="P9596" i="1"/>
  <c r="O9596" i="1"/>
  <c r="R9595" i="1"/>
  <c r="Q9595" i="1"/>
  <c r="P9595" i="1"/>
  <c r="O9595" i="1"/>
  <c r="T9595" i="1" s="1"/>
  <c r="R9594" i="1"/>
  <c r="Q9594" i="1"/>
  <c r="P9594" i="1"/>
  <c r="O9594" i="1"/>
  <c r="T9594" i="1" s="1"/>
  <c r="R9593" i="1"/>
  <c r="Q9593" i="1"/>
  <c r="P9593" i="1"/>
  <c r="O9593" i="1"/>
  <c r="T9593" i="1" s="1"/>
  <c r="R9592" i="1"/>
  <c r="Q9592" i="1"/>
  <c r="P9592" i="1"/>
  <c r="O9592" i="1"/>
  <c r="T9592" i="1" s="1"/>
  <c r="R9591" i="1"/>
  <c r="Q9591" i="1"/>
  <c r="P9591" i="1"/>
  <c r="O9591" i="1"/>
  <c r="T9591" i="1" s="1"/>
  <c r="R9590" i="1"/>
  <c r="Q9590" i="1"/>
  <c r="P9590" i="1"/>
  <c r="O9590" i="1"/>
  <c r="T9590" i="1" s="1"/>
  <c r="R9589" i="1"/>
  <c r="Q9589" i="1"/>
  <c r="P9589" i="1"/>
  <c r="O9589" i="1"/>
  <c r="T9589" i="1" s="1"/>
  <c r="R9588" i="1"/>
  <c r="Q9588" i="1"/>
  <c r="P9588" i="1"/>
  <c r="O9588" i="1"/>
  <c r="R9587" i="1"/>
  <c r="Q9587" i="1"/>
  <c r="P9587" i="1"/>
  <c r="O9587" i="1"/>
  <c r="T9587" i="1" s="1"/>
  <c r="R9586" i="1"/>
  <c r="Q9586" i="1"/>
  <c r="P9586" i="1"/>
  <c r="O9586" i="1"/>
  <c r="T9586" i="1" s="1"/>
  <c r="R9585" i="1"/>
  <c r="Q9585" i="1"/>
  <c r="P9585" i="1"/>
  <c r="O9585" i="1"/>
  <c r="T9585" i="1" s="1"/>
  <c r="R9584" i="1"/>
  <c r="Q9584" i="1"/>
  <c r="P9584" i="1"/>
  <c r="O9584" i="1"/>
  <c r="T9584" i="1" s="1"/>
  <c r="R9583" i="1"/>
  <c r="Q9583" i="1"/>
  <c r="P9583" i="1"/>
  <c r="O9583" i="1"/>
  <c r="T9583" i="1" s="1"/>
  <c r="R9582" i="1"/>
  <c r="Q9582" i="1"/>
  <c r="P9582" i="1"/>
  <c r="O9582" i="1"/>
  <c r="T9582" i="1" s="1"/>
  <c r="R9581" i="1"/>
  <c r="Q9581" i="1"/>
  <c r="P9581" i="1"/>
  <c r="O9581" i="1"/>
  <c r="T9581" i="1" s="1"/>
  <c r="R9580" i="1"/>
  <c r="Q9580" i="1"/>
  <c r="P9580" i="1"/>
  <c r="O9580" i="1"/>
  <c r="R9579" i="1"/>
  <c r="Q9579" i="1"/>
  <c r="P9579" i="1"/>
  <c r="O9579" i="1"/>
  <c r="T9579" i="1" s="1"/>
  <c r="R9578" i="1"/>
  <c r="Q9578" i="1"/>
  <c r="P9578" i="1"/>
  <c r="O9578" i="1"/>
  <c r="T9578" i="1" s="1"/>
  <c r="R9577" i="1"/>
  <c r="Q9577" i="1"/>
  <c r="P9577" i="1"/>
  <c r="O9577" i="1"/>
  <c r="T9577" i="1" s="1"/>
  <c r="R9576" i="1"/>
  <c r="Q9576" i="1"/>
  <c r="P9576" i="1"/>
  <c r="O9576" i="1"/>
  <c r="T9576" i="1" s="1"/>
  <c r="R9575" i="1"/>
  <c r="Q9575" i="1"/>
  <c r="P9575" i="1"/>
  <c r="O9575" i="1"/>
  <c r="T9575" i="1" s="1"/>
  <c r="R9574" i="1"/>
  <c r="Q9574" i="1"/>
  <c r="P9574" i="1"/>
  <c r="O9574" i="1"/>
  <c r="R9573" i="1"/>
  <c r="Q9573" i="1"/>
  <c r="P9573" i="1"/>
  <c r="O9573" i="1"/>
  <c r="T9573" i="1" s="1"/>
  <c r="R9572" i="1"/>
  <c r="Q9572" i="1"/>
  <c r="P9572" i="1"/>
  <c r="O9572" i="1"/>
  <c r="R9571" i="1"/>
  <c r="Q9571" i="1"/>
  <c r="P9571" i="1"/>
  <c r="O9571" i="1"/>
  <c r="T9571" i="1" s="1"/>
  <c r="R9570" i="1"/>
  <c r="Q9570" i="1"/>
  <c r="P9570" i="1"/>
  <c r="O9570" i="1"/>
  <c r="T9570" i="1" s="1"/>
  <c r="R9569" i="1"/>
  <c r="Q9569" i="1"/>
  <c r="P9569" i="1"/>
  <c r="O9569" i="1"/>
  <c r="T9569" i="1" s="1"/>
  <c r="R9568" i="1"/>
  <c r="Q9568" i="1"/>
  <c r="P9568" i="1"/>
  <c r="O9568" i="1"/>
  <c r="T9568" i="1" s="1"/>
  <c r="R9567" i="1"/>
  <c r="Q9567" i="1"/>
  <c r="P9567" i="1"/>
  <c r="O9567" i="1"/>
  <c r="T9567" i="1" s="1"/>
  <c r="R9566" i="1"/>
  <c r="Q9566" i="1"/>
  <c r="P9566" i="1"/>
  <c r="O9566" i="1"/>
  <c r="T9566" i="1" s="1"/>
  <c r="R9565" i="1"/>
  <c r="Q9565" i="1"/>
  <c r="P9565" i="1"/>
  <c r="O9565" i="1"/>
  <c r="T9565" i="1" s="1"/>
  <c r="R9564" i="1"/>
  <c r="Q9564" i="1"/>
  <c r="P9564" i="1"/>
  <c r="O9564" i="1"/>
  <c r="R9563" i="1"/>
  <c r="Q9563" i="1"/>
  <c r="P9563" i="1"/>
  <c r="O9563" i="1"/>
  <c r="T9563" i="1" s="1"/>
  <c r="R9562" i="1"/>
  <c r="Q9562" i="1"/>
  <c r="P9562" i="1"/>
  <c r="O9562" i="1"/>
  <c r="T9562" i="1" s="1"/>
  <c r="R9561" i="1"/>
  <c r="Q9561" i="1"/>
  <c r="P9561" i="1"/>
  <c r="O9561" i="1"/>
  <c r="T9561" i="1" s="1"/>
  <c r="R9560" i="1"/>
  <c r="Q9560" i="1"/>
  <c r="P9560" i="1"/>
  <c r="O9560" i="1"/>
  <c r="T9560" i="1" s="1"/>
  <c r="R9559" i="1"/>
  <c r="Q9559" i="1"/>
  <c r="P9559" i="1"/>
  <c r="O9559" i="1"/>
  <c r="T9559" i="1" s="1"/>
  <c r="R9558" i="1"/>
  <c r="Q9558" i="1"/>
  <c r="P9558" i="1"/>
  <c r="O9558" i="1"/>
  <c r="T9558" i="1" s="1"/>
  <c r="R9557" i="1"/>
  <c r="Q9557" i="1"/>
  <c r="P9557" i="1"/>
  <c r="O9557" i="1"/>
  <c r="T9557" i="1" s="1"/>
  <c r="R9556" i="1"/>
  <c r="Q9556" i="1"/>
  <c r="P9556" i="1"/>
  <c r="O9556" i="1"/>
  <c r="R9555" i="1"/>
  <c r="Q9555" i="1"/>
  <c r="P9555" i="1"/>
  <c r="O9555" i="1"/>
  <c r="T9555" i="1" s="1"/>
  <c r="R9554" i="1"/>
  <c r="Q9554" i="1"/>
  <c r="P9554" i="1"/>
  <c r="O9554" i="1"/>
  <c r="T9554" i="1" s="1"/>
  <c r="R9553" i="1"/>
  <c r="Q9553" i="1"/>
  <c r="P9553" i="1"/>
  <c r="O9553" i="1"/>
  <c r="T9553" i="1" s="1"/>
  <c r="R9552" i="1"/>
  <c r="Q9552" i="1"/>
  <c r="P9552" i="1"/>
  <c r="O9552" i="1"/>
  <c r="T9552" i="1" s="1"/>
  <c r="R9551" i="1"/>
  <c r="Q9551" i="1"/>
  <c r="P9551" i="1"/>
  <c r="O9551" i="1"/>
  <c r="T9551" i="1" s="1"/>
  <c r="R9550" i="1"/>
  <c r="Q9550" i="1"/>
  <c r="P9550" i="1"/>
  <c r="O9550" i="1"/>
  <c r="T9550" i="1" s="1"/>
  <c r="R9549" i="1"/>
  <c r="Q9549" i="1"/>
  <c r="P9549" i="1"/>
  <c r="O9549" i="1"/>
  <c r="T9549" i="1" s="1"/>
  <c r="R9548" i="1"/>
  <c r="Q9548" i="1"/>
  <c r="P9548" i="1"/>
  <c r="O9548" i="1"/>
  <c r="T9548" i="1" s="1"/>
  <c r="R9547" i="1"/>
  <c r="Q9547" i="1"/>
  <c r="P9547" i="1"/>
  <c r="O9547" i="1"/>
  <c r="T9547" i="1" s="1"/>
  <c r="R9546" i="1"/>
  <c r="Q9546" i="1"/>
  <c r="P9546" i="1"/>
  <c r="O9546" i="1"/>
  <c r="T9546" i="1" s="1"/>
  <c r="R9545" i="1"/>
  <c r="Q9545" i="1"/>
  <c r="P9545" i="1"/>
  <c r="O9545" i="1"/>
  <c r="T9545" i="1" s="1"/>
  <c r="R9544" i="1"/>
  <c r="Q9544" i="1"/>
  <c r="P9544" i="1"/>
  <c r="O9544" i="1"/>
  <c r="R9543" i="1"/>
  <c r="Q9543" i="1"/>
  <c r="P9543" i="1"/>
  <c r="O9543" i="1"/>
  <c r="T9543" i="1" s="1"/>
  <c r="R9542" i="1"/>
  <c r="Q9542" i="1"/>
  <c r="P9542" i="1"/>
  <c r="O9542" i="1"/>
  <c r="T9542" i="1" s="1"/>
  <c r="R9541" i="1"/>
  <c r="Q9541" i="1"/>
  <c r="P9541" i="1"/>
  <c r="O9541" i="1"/>
  <c r="T9541" i="1" s="1"/>
  <c r="R9540" i="1"/>
  <c r="Q9540" i="1"/>
  <c r="P9540" i="1"/>
  <c r="O9540" i="1"/>
  <c r="T9540" i="1" s="1"/>
  <c r="R9539" i="1"/>
  <c r="Q9539" i="1"/>
  <c r="P9539" i="1"/>
  <c r="O9539" i="1"/>
  <c r="T9539" i="1" s="1"/>
  <c r="R9538" i="1"/>
  <c r="Q9538" i="1"/>
  <c r="P9538" i="1"/>
  <c r="O9538" i="1"/>
  <c r="T9538" i="1" s="1"/>
  <c r="R9537" i="1"/>
  <c r="Q9537" i="1"/>
  <c r="P9537" i="1"/>
  <c r="O9537" i="1"/>
  <c r="T9537" i="1" s="1"/>
  <c r="R9536" i="1"/>
  <c r="Q9536" i="1"/>
  <c r="P9536" i="1"/>
  <c r="O9536" i="1"/>
  <c r="T9536" i="1" s="1"/>
  <c r="R9535" i="1"/>
  <c r="Q9535" i="1"/>
  <c r="P9535" i="1"/>
  <c r="O9535" i="1"/>
  <c r="T9535" i="1" s="1"/>
  <c r="R9534" i="1"/>
  <c r="Q9534" i="1"/>
  <c r="P9534" i="1"/>
  <c r="O9534" i="1"/>
  <c r="T9534" i="1" s="1"/>
  <c r="R9533" i="1"/>
  <c r="Q9533" i="1"/>
  <c r="P9533" i="1"/>
  <c r="O9533" i="1"/>
  <c r="T9533" i="1" s="1"/>
  <c r="R9532" i="1"/>
  <c r="Q9532" i="1"/>
  <c r="P9532" i="1"/>
  <c r="O9532" i="1"/>
  <c r="T9532" i="1" s="1"/>
  <c r="R9531" i="1"/>
  <c r="Q9531" i="1"/>
  <c r="P9531" i="1"/>
  <c r="O9531" i="1"/>
  <c r="T9531" i="1" s="1"/>
  <c r="R9530" i="1"/>
  <c r="Q9530" i="1"/>
  <c r="P9530" i="1"/>
  <c r="O9530" i="1"/>
  <c r="T9530" i="1" s="1"/>
  <c r="R9529" i="1"/>
  <c r="Q9529" i="1"/>
  <c r="P9529" i="1"/>
  <c r="O9529" i="1"/>
  <c r="T9529" i="1" s="1"/>
  <c r="R9528" i="1"/>
  <c r="Q9528" i="1"/>
  <c r="P9528" i="1"/>
  <c r="O9528" i="1"/>
  <c r="T9528" i="1" s="1"/>
  <c r="R9527" i="1"/>
  <c r="Q9527" i="1"/>
  <c r="P9527" i="1"/>
  <c r="O9527" i="1"/>
  <c r="T9527" i="1" s="1"/>
  <c r="R9526" i="1"/>
  <c r="Q9526" i="1"/>
  <c r="P9526" i="1"/>
  <c r="O9526" i="1"/>
  <c r="T9526" i="1" s="1"/>
  <c r="R9525" i="1"/>
  <c r="Q9525" i="1"/>
  <c r="P9525" i="1"/>
  <c r="O9525" i="1"/>
  <c r="T9525" i="1" s="1"/>
  <c r="R9524" i="1"/>
  <c r="Q9524" i="1"/>
  <c r="P9524" i="1"/>
  <c r="O9524" i="1"/>
  <c r="T9524" i="1" s="1"/>
  <c r="R9523" i="1"/>
  <c r="Q9523" i="1"/>
  <c r="P9523" i="1"/>
  <c r="O9523" i="1"/>
  <c r="T9523" i="1" s="1"/>
  <c r="R9522" i="1"/>
  <c r="Q9522" i="1"/>
  <c r="P9522" i="1"/>
  <c r="O9522" i="1"/>
  <c r="T9522" i="1" s="1"/>
  <c r="R9521" i="1"/>
  <c r="Q9521" i="1"/>
  <c r="P9521" i="1"/>
  <c r="O9521" i="1"/>
  <c r="T9521" i="1" s="1"/>
  <c r="R9520" i="1"/>
  <c r="Q9520" i="1"/>
  <c r="P9520" i="1"/>
  <c r="O9520" i="1"/>
  <c r="T9520" i="1" s="1"/>
  <c r="R9519" i="1"/>
  <c r="Q9519" i="1"/>
  <c r="P9519" i="1"/>
  <c r="O9519" i="1"/>
  <c r="T9519" i="1" s="1"/>
  <c r="R9518" i="1"/>
  <c r="Q9518" i="1"/>
  <c r="P9518" i="1"/>
  <c r="O9518" i="1"/>
  <c r="T9518" i="1" s="1"/>
  <c r="R9517" i="1"/>
  <c r="Q9517" i="1"/>
  <c r="P9517" i="1"/>
  <c r="O9517" i="1"/>
  <c r="T9517" i="1" s="1"/>
  <c r="R9516" i="1"/>
  <c r="Q9516" i="1"/>
  <c r="P9516" i="1"/>
  <c r="O9516" i="1"/>
  <c r="T9516" i="1" s="1"/>
  <c r="R9515" i="1"/>
  <c r="Q9515" i="1"/>
  <c r="P9515" i="1"/>
  <c r="O9515" i="1"/>
  <c r="T9515" i="1" s="1"/>
  <c r="R9514" i="1"/>
  <c r="Q9514" i="1"/>
  <c r="P9514" i="1"/>
  <c r="O9514" i="1"/>
  <c r="T9514" i="1" s="1"/>
  <c r="R9513" i="1"/>
  <c r="Q9513" i="1"/>
  <c r="P9513" i="1"/>
  <c r="O9513" i="1"/>
  <c r="T9513" i="1" s="1"/>
  <c r="R9512" i="1"/>
  <c r="Q9512" i="1"/>
  <c r="P9512" i="1"/>
  <c r="O9512" i="1"/>
  <c r="T9512" i="1" s="1"/>
  <c r="R9511" i="1"/>
  <c r="Q9511" i="1"/>
  <c r="P9511" i="1"/>
  <c r="O9511" i="1"/>
  <c r="T9511" i="1" s="1"/>
  <c r="R9510" i="1"/>
  <c r="Q9510" i="1"/>
  <c r="P9510" i="1"/>
  <c r="O9510" i="1"/>
  <c r="T9510" i="1" s="1"/>
  <c r="R9509" i="1"/>
  <c r="Q9509" i="1"/>
  <c r="P9509" i="1"/>
  <c r="O9509" i="1"/>
  <c r="T9509" i="1" s="1"/>
  <c r="R9508" i="1"/>
  <c r="Q9508" i="1"/>
  <c r="P9508" i="1"/>
  <c r="O9508" i="1"/>
  <c r="T9508" i="1" s="1"/>
  <c r="R9507" i="1"/>
  <c r="Q9507" i="1"/>
  <c r="P9507" i="1"/>
  <c r="O9507" i="1"/>
  <c r="T9507" i="1" s="1"/>
  <c r="R9506" i="1"/>
  <c r="Q9506" i="1"/>
  <c r="P9506" i="1"/>
  <c r="O9506" i="1"/>
  <c r="T9506" i="1" s="1"/>
  <c r="R9505" i="1"/>
  <c r="Q9505" i="1"/>
  <c r="P9505" i="1"/>
  <c r="O9505" i="1"/>
  <c r="T9505" i="1" s="1"/>
  <c r="R9504" i="1"/>
  <c r="Q9504" i="1"/>
  <c r="P9504" i="1"/>
  <c r="O9504" i="1"/>
  <c r="T9504" i="1" s="1"/>
  <c r="R9503" i="1"/>
  <c r="Q9503" i="1"/>
  <c r="P9503" i="1"/>
  <c r="O9503" i="1"/>
  <c r="T9503" i="1" s="1"/>
  <c r="R9502" i="1"/>
  <c r="Q9502" i="1"/>
  <c r="P9502" i="1"/>
  <c r="O9502" i="1"/>
  <c r="T9502" i="1" s="1"/>
  <c r="R9501" i="1"/>
  <c r="Q9501" i="1"/>
  <c r="P9501" i="1"/>
  <c r="O9501" i="1"/>
  <c r="T9501" i="1" s="1"/>
  <c r="R9500" i="1"/>
  <c r="Q9500" i="1"/>
  <c r="P9500" i="1"/>
  <c r="O9500" i="1"/>
  <c r="T9500" i="1" s="1"/>
  <c r="R9499" i="1"/>
  <c r="Q9499" i="1"/>
  <c r="P9499" i="1"/>
  <c r="O9499" i="1"/>
  <c r="T9499" i="1" s="1"/>
  <c r="R9498" i="1"/>
  <c r="Q9498" i="1"/>
  <c r="P9498" i="1"/>
  <c r="O9498" i="1"/>
  <c r="T9498" i="1" s="1"/>
  <c r="R9497" i="1"/>
  <c r="Q9497" i="1"/>
  <c r="P9497" i="1"/>
  <c r="O9497" i="1"/>
  <c r="T9497" i="1" s="1"/>
  <c r="R9496" i="1"/>
  <c r="Q9496" i="1"/>
  <c r="P9496" i="1"/>
  <c r="O9496" i="1"/>
  <c r="T9496" i="1" s="1"/>
  <c r="R9495" i="1"/>
  <c r="Q9495" i="1"/>
  <c r="P9495" i="1"/>
  <c r="O9495" i="1"/>
  <c r="T9495" i="1" s="1"/>
  <c r="R9494" i="1"/>
  <c r="Q9494" i="1"/>
  <c r="P9494" i="1"/>
  <c r="O9494" i="1"/>
  <c r="T9494" i="1" s="1"/>
  <c r="R9493" i="1"/>
  <c r="Q9493" i="1"/>
  <c r="P9493" i="1"/>
  <c r="O9493" i="1"/>
  <c r="T9493" i="1" s="1"/>
  <c r="R9492" i="1"/>
  <c r="Q9492" i="1"/>
  <c r="P9492" i="1"/>
  <c r="O9492" i="1"/>
  <c r="T9492" i="1" s="1"/>
  <c r="R9491" i="1"/>
  <c r="Q9491" i="1"/>
  <c r="P9491" i="1"/>
  <c r="O9491" i="1"/>
  <c r="T9491" i="1" s="1"/>
  <c r="R9490" i="1"/>
  <c r="Q9490" i="1"/>
  <c r="P9490" i="1"/>
  <c r="O9490" i="1"/>
  <c r="T9490" i="1" s="1"/>
  <c r="R9489" i="1"/>
  <c r="Q9489" i="1"/>
  <c r="P9489" i="1"/>
  <c r="O9489" i="1"/>
  <c r="T9489" i="1" s="1"/>
  <c r="R9488" i="1"/>
  <c r="Q9488" i="1"/>
  <c r="P9488" i="1"/>
  <c r="O9488" i="1"/>
  <c r="T9488" i="1" s="1"/>
  <c r="R9487" i="1"/>
  <c r="Q9487" i="1"/>
  <c r="P9487" i="1"/>
  <c r="O9487" i="1"/>
  <c r="T9487" i="1" s="1"/>
  <c r="R9486" i="1"/>
  <c r="Q9486" i="1"/>
  <c r="P9486" i="1"/>
  <c r="O9486" i="1"/>
  <c r="T9486" i="1" s="1"/>
  <c r="R9485" i="1"/>
  <c r="Q9485" i="1"/>
  <c r="P9485" i="1"/>
  <c r="O9485" i="1"/>
  <c r="T9485" i="1" s="1"/>
  <c r="R9484" i="1"/>
  <c r="Q9484" i="1"/>
  <c r="P9484" i="1"/>
  <c r="O9484" i="1"/>
  <c r="T9484" i="1" s="1"/>
  <c r="R9483" i="1"/>
  <c r="Q9483" i="1"/>
  <c r="P9483" i="1"/>
  <c r="O9483" i="1"/>
  <c r="T9483" i="1" s="1"/>
  <c r="R9482" i="1"/>
  <c r="Q9482" i="1"/>
  <c r="P9482" i="1"/>
  <c r="O9482" i="1"/>
  <c r="T9482" i="1" s="1"/>
  <c r="R9481" i="1"/>
  <c r="Q9481" i="1"/>
  <c r="P9481" i="1"/>
  <c r="O9481" i="1"/>
  <c r="T9481" i="1" s="1"/>
  <c r="R9480" i="1"/>
  <c r="Q9480" i="1"/>
  <c r="P9480" i="1"/>
  <c r="O9480" i="1"/>
  <c r="T9480" i="1" s="1"/>
  <c r="R9479" i="1"/>
  <c r="Q9479" i="1"/>
  <c r="P9479" i="1"/>
  <c r="O9479" i="1"/>
  <c r="T9479" i="1" s="1"/>
  <c r="R9478" i="1"/>
  <c r="Q9478" i="1"/>
  <c r="P9478" i="1"/>
  <c r="O9478" i="1"/>
  <c r="T9478" i="1" s="1"/>
  <c r="R9477" i="1"/>
  <c r="Q9477" i="1"/>
  <c r="P9477" i="1"/>
  <c r="O9477" i="1"/>
  <c r="T9477" i="1" s="1"/>
  <c r="R9476" i="1"/>
  <c r="Q9476" i="1"/>
  <c r="P9476" i="1"/>
  <c r="O9476" i="1"/>
  <c r="T9476" i="1" s="1"/>
  <c r="R9475" i="1"/>
  <c r="Q9475" i="1"/>
  <c r="P9475" i="1"/>
  <c r="O9475" i="1"/>
  <c r="T9475" i="1" s="1"/>
  <c r="R9474" i="1"/>
  <c r="Q9474" i="1"/>
  <c r="P9474" i="1"/>
  <c r="O9474" i="1"/>
  <c r="T9474" i="1" s="1"/>
  <c r="R9473" i="1"/>
  <c r="Q9473" i="1"/>
  <c r="P9473" i="1"/>
  <c r="O9473" i="1"/>
  <c r="T9473" i="1" s="1"/>
  <c r="R9472" i="1"/>
  <c r="Q9472" i="1"/>
  <c r="P9472" i="1"/>
  <c r="O9472" i="1"/>
  <c r="T9472" i="1" s="1"/>
  <c r="R9471" i="1"/>
  <c r="Q9471" i="1"/>
  <c r="P9471" i="1"/>
  <c r="O9471" i="1"/>
  <c r="T9471" i="1" s="1"/>
  <c r="R9470" i="1"/>
  <c r="Q9470" i="1"/>
  <c r="P9470" i="1"/>
  <c r="O9470" i="1"/>
  <c r="T9470" i="1" s="1"/>
  <c r="R9469" i="1"/>
  <c r="Q9469" i="1"/>
  <c r="P9469" i="1"/>
  <c r="O9469" i="1"/>
  <c r="T9469" i="1" s="1"/>
  <c r="R9468" i="1"/>
  <c r="Q9468" i="1"/>
  <c r="P9468" i="1"/>
  <c r="O9468" i="1"/>
  <c r="T9468" i="1" s="1"/>
  <c r="R9467" i="1"/>
  <c r="Q9467" i="1"/>
  <c r="P9467" i="1"/>
  <c r="O9467" i="1"/>
  <c r="T9467" i="1" s="1"/>
  <c r="R9466" i="1"/>
  <c r="Q9466" i="1"/>
  <c r="P9466" i="1"/>
  <c r="O9466" i="1"/>
  <c r="T9466" i="1" s="1"/>
  <c r="R9465" i="1"/>
  <c r="Q9465" i="1"/>
  <c r="P9465" i="1"/>
  <c r="O9465" i="1"/>
  <c r="T9465" i="1" s="1"/>
  <c r="R9464" i="1"/>
  <c r="Q9464" i="1"/>
  <c r="P9464" i="1"/>
  <c r="O9464" i="1"/>
  <c r="T9464" i="1" s="1"/>
  <c r="R9463" i="1"/>
  <c r="Q9463" i="1"/>
  <c r="P9463" i="1"/>
  <c r="O9463" i="1"/>
  <c r="T9463" i="1" s="1"/>
  <c r="R9462" i="1"/>
  <c r="Q9462" i="1"/>
  <c r="P9462" i="1"/>
  <c r="O9462" i="1"/>
  <c r="T9462" i="1" s="1"/>
  <c r="R9461" i="1"/>
  <c r="Q9461" i="1"/>
  <c r="P9461" i="1"/>
  <c r="O9461" i="1"/>
  <c r="T9461" i="1" s="1"/>
  <c r="R9460" i="1"/>
  <c r="Q9460" i="1"/>
  <c r="P9460" i="1"/>
  <c r="O9460" i="1"/>
  <c r="T9460" i="1" s="1"/>
  <c r="R9459" i="1"/>
  <c r="Q9459" i="1"/>
  <c r="P9459" i="1"/>
  <c r="O9459" i="1"/>
  <c r="T9459" i="1" s="1"/>
  <c r="R9458" i="1"/>
  <c r="Q9458" i="1"/>
  <c r="P9458" i="1"/>
  <c r="O9458" i="1"/>
  <c r="T9458" i="1" s="1"/>
  <c r="R9457" i="1"/>
  <c r="Q9457" i="1"/>
  <c r="P9457" i="1"/>
  <c r="O9457" i="1"/>
  <c r="T9457" i="1" s="1"/>
  <c r="R9456" i="1"/>
  <c r="Q9456" i="1"/>
  <c r="P9456" i="1"/>
  <c r="O9456" i="1"/>
  <c r="T9456" i="1" s="1"/>
  <c r="R9455" i="1"/>
  <c r="Q9455" i="1"/>
  <c r="P9455" i="1"/>
  <c r="O9455" i="1"/>
  <c r="T9455" i="1" s="1"/>
  <c r="R9454" i="1"/>
  <c r="Q9454" i="1"/>
  <c r="P9454" i="1"/>
  <c r="O9454" i="1"/>
  <c r="T9454" i="1" s="1"/>
  <c r="R9453" i="1"/>
  <c r="Q9453" i="1"/>
  <c r="P9453" i="1"/>
  <c r="O9453" i="1"/>
  <c r="T9453" i="1" s="1"/>
  <c r="R9452" i="1"/>
  <c r="Q9452" i="1"/>
  <c r="P9452" i="1"/>
  <c r="O9452" i="1"/>
  <c r="T9452" i="1" s="1"/>
  <c r="R9451" i="1"/>
  <c r="Q9451" i="1"/>
  <c r="P9451" i="1"/>
  <c r="O9451" i="1"/>
  <c r="T9451" i="1" s="1"/>
  <c r="R9450" i="1"/>
  <c r="Q9450" i="1"/>
  <c r="P9450" i="1"/>
  <c r="O9450" i="1"/>
  <c r="T9450" i="1" s="1"/>
  <c r="R9449" i="1"/>
  <c r="Q9449" i="1"/>
  <c r="P9449" i="1"/>
  <c r="O9449" i="1"/>
  <c r="T9449" i="1" s="1"/>
  <c r="R9448" i="1"/>
  <c r="Q9448" i="1"/>
  <c r="P9448" i="1"/>
  <c r="O9448" i="1"/>
  <c r="T9448" i="1" s="1"/>
  <c r="R9447" i="1"/>
  <c r="Q9447" i="1"/>
  <c r="P9447" i="1"/>
  <c r="O9447" i="1"/>
  <c r="T9447" i="1" s="1"/>
  <c r="R9446" i="1"/>
  <c r="Q9446" i="1"/>
  <c r="P9446" i="1"/>
  <c r="O9446" i="1"/>
  <c r="T9446" i="1" s="1"/>
  <c r="R9445" i="1"/>
  <c r="Q9445" i="1"/>
  <c r="P9445" i="1"/>
  <c r="O9445" i="1"/>
  <c r="T9445" i="1" s="1"/>
  <c r="R9444" i="1"/>
  <c r="Q9444" i="1"/>
  <c r="P9444" i="1"/>
  <c r="O9444" i="1"/>
  <c r="T9444" i="1" s="1"/>
  <c r="R9443" i="1"/>
  <c r="Q9443" i="1"/>
  <c r="P9443" i="1"/>
  <c r="O9443" i="1"/>
  <c r="T9443" i="1" s="1"/>
  <c r="R9442" i="1"/>
  <c r="Q9442" i="1"/>
  <c r="P9442" i="1"/>
  <c r="O9442" i="1"/>
  <c r="T9442" i="1" s="1"/>
  <c r="R9441" i="1"/>
  <c r="Q9441" i="1"/>
  <c r="P9441" i="1"/>
  <c r="O9441" i="1"/>
  <c r="T9441" i="1" s="1"/>
  <c r="R9440" i="1"/>
  <c r="Q9440" i="1"/>
  <c r="P9440" i="1"/>
  <c r="O9440" i="1"/>
  <c r="T9440" i="1" s="1"/>
  <c r="R9439" i="1"/>
  <c r="Q9439" i="1"/>
  <c r="P9439" i="1"/>
  <c r="O9439" i="1"/>
  <c r="T9439" i="1" s="1"/>
  <c r="R9438" i="1"/>
  <c r="Q9438" i="1"/>
  <c r="P9438" i="1"/>
  <c r="O9438" i="1"/>
  <c r="T9438" i="1" s="1"/>
  <c r="R9437" i="1"/>
  <c r="Q9437" i="1"/>
  <c r="P9437" i="1"/>
  <c r="O9437" i="1"/>
  <c r="T9437" i="1" s="1"/>
  <c r="R9436" i="1"/>
  <c r="Q9436" i="1"/>
  <c r="P9436" i="1"/>
  <c r="O9436" i="1"/>
  <c r="T9436" i="1" s="1"/>
  <c r="R9435" i="1"/>
  <c r="Q9435" i="1"/>
  <c r="P9435" i="1"/>
  <c r="O9435" i="1"/>
  <c r="T9435" i="1" s="1"/>
  <c r="R9434" i="1"/>
  <c r="Q9434" i="1"/>
  <c r="P9434" i="1"/>
  <c r="O9434" i="1"/>
  <c r="T9434" i="1" s="1"/>
  <c r="R9433" i="1"/>
  <c r="Q9433" i="1"/>
  <c r="P9433" i="1"/>
  <c r="O9433" i="1"/>
  <c r="T9433" i="1" s="1"/>
  <c r="R9432" i="1"/>
  <c r="Q9432" i="1"/>
  <c r="P9432" i="1"/>
  <c r="O9432" i="1"/>
  <c r="T9432" i="1" s="1"/>
  <c r="R9431" i="1"/>
  <c r="Q9431" i="1"/>
  <c r="P9431" i="1"/>
  <c r="O9431" i="1"/>
  <c r="T9431" i="1" s="1"/>
  <c r="R9430" i="1"/>
  <c r="Q9430" i="1"/>
  <c r="P9430" i="1"/>
  <c r="O9430" i="1"/>
  <c r="T9430" i="1" s="1"/>
  <c r="R9429" i="1"/>
  <c r="Q9429" i="1"/>
  <c r="P9429" i="1"/>
  <c r="O9429" i="1"/>
  <c r="T9429" i="1" s="1"/>
  <c r="R9428" i="1"/>
  <c r="Q9428" i="1"/>
  <c r="P9428" i="1"/>
  <c r="O9428" i="1"/>
  <c r="T9428" i="1" s="1"/>
  <c r="R9427" i="1"/>
  <c r="Q9427" i="1"/>
  <c r="P9427" i="1"/>
  <c r="O9427" i="1"/>
  <c r="T9427" i="1" s="1"/>
  <c r="R9426" i="1"/>
  <c r="Q9426" i="1"/>
  <c r="P9426" i="1"/>
  <c r="O9426" i="1"/>
  <c r="T9426" i="1" s="1"/>
  <c r="R9425" i="1"/>
  <c r="Q9425" i="1"/>
  <c r="P9425" i="1"/>
  <c r="O9425" i="1"/>
  <c r="T9425" i="1" s="1"/>
  <c r="R9424" i="1"/>
  <c r="Q9424" i="1"/>
  <c r="P9424" i="1"/>
  <c r="O9424" i="1"/>
  <c r="T9424" i="1" s="1"/>
  <c r="R9423" i="1"/>
  <c r="Q9423" i="1"/>
  <c r="P9423" i="1"/>
  <c r="O9423" i="1"/>
  <c r="T9423" i="1" s="1"/>
  <c r="R9422" i="1"/>
  <c r="Q9422" i="1"/>
  <c r="P9422" i="1"/>
  <c r="O9422" i="1"/>
  <c r="T9422" i="1" s="1"/>
  <c r="R9421" i="1"/>
  <c r="Q9421" i="1"/>
  <c r="P9421" i="1"/>
  <c r="O9421" i="1"/>
  <c r="T9421" i="1" s="1"/>
  <c r="R9420" i="1"/>
  <c r="Q9420" i="1"/>
  <c r="P9420" i="1"/>
  <c r="O9420" i="1"/>
  <c r="T9420" i="1" s="1"/>
  <c r="R9419" i="1"/>
  <c r="Q9419" i="1"/>
  <c r="P9419" i="1"/>
  <c r="O9419" i="1"/>
  <c r="T9419" i="1" s="1"/>
  <c r="R9418" i="1"/>
  <c r="Q9418" i="1"/>
  <c r="P9418" i="1"/>
  <c r="O9418" i="1"/>
  <c r="T9418" i="1" s="1"/>
  <c r="R9417" i="1"/>
  <c r="Q9417" i="1"/>
  <c r="P9417" i="1"/>
  <c r="O9417" i="1"/>
  <c r="T9417" i="1" s="1"/>
  <c r="R9416" i="1"/>
  <c r="Q9416" i="1"/>
  <c r="P9416" i="1"/>
  <c r="O9416" i="1"/>
  <c r="T9416" i="1" s="1"/>
  <c r="R9415" i="1"/>
  <c r="Q9415" i="1"/>
  <c r="P9415" i="1"/>
  <c r="O9415" i="1"/>
  <c r="T9415" i="1" s="1"/>
  <c r="R9414" i="1"/>
  <c r="Q9414" i="1"/>
  <c r="P9414" i="1"/>
  <c r="O9414" i="1"/>
  <c r="T9414" i="1" s="1"/>
  <c r="R9413" i="1"/>
  <c r="Q9413" i="1"/>
  <c r="P9413" i="1"/>
  <c r="O9413" i="1"/>
  <c r="T9413" i="1" s="1"/>
  <c r="R9412" i="1"/>
  <c r="Q9412" i="1"/>
  <c r="P9412" i="1"/>
  <c r="O9412" i="1"/>
  <c r="T9412" i="1" s="1"/>
  <c r="R9411" i="1"/>
  <c r="Q9411" i="1"/>
  <c r="P9411" i="1"/>
  <c r="O9411" i="1"/>
  <c r="T9411" i="1" s="1"/>
  <c r="R9410" i="1"/>
  <c r="Q9410" i="1"/>
  <c r="P9410" i="1"/>
  <c r="O9410" i="1"/>
  <c r="T9410" i="1" s="1"/>
  <c r="R9409" i="1"/>
  <c r="Q9409" i="1"/>
  <c r="P9409" i="1"/>
  <c r="O9409" i="1"/>
  <c r="T9409" i="1" s="1"/>
  <c r="R9408" i="1"/>
  <c r="Q9408" i="1"/>
  <c r="P9408" i="1"/>
  <c r="O9408" i="1"/>
  <c r="T9408" i="1" s="1"/>
  <c r="R9407" i="1"/>
  <c r="Q9407" i="1"/>
  <c r="P9407" i="1"/>
  <c r="O9407" i="1"/>
  <c r="T9407" i="1" s="1"/>
  <c r="R9406" i="1"/>
  <c r="Q9406" i="1"/>
  <c r="P9406" i="1"/>
  <c r="O9406" i="1"/>
  <c r="T9406" i="1" s="1"/>
  <c r="R9405" i="1"/>
  <c r="Q9405" i="1"/>
  <c r="P9405" i="1"/>
  <c r="O9405" i="1"/>
  <c r="T9405" i="1" s="1"/>
  <c r="R9404" i="1"/>
  <c r="Q9404" i="1"/>
  <c r="P9404" i="1"/>
  <c r="O9404" i="1"/>
  <c r="T9404" i="1" s="1"/>
  <c r="R9403" i="1"/>
  <c r="Q9403" i="1"/>
  <c r="P9403" i="1"/>
  <c r="O9403" i="1"/>
  <c r="T9403" i="1" s="1"/>
  <c r="R9402" i="1"/>
  <c r="Q9402" i="1"/>
  <c r="P9402" i="1"/>
  <c r="O9402" i="1"/>
  <c r="T9402" i="1" s="1"/>
  <c r="R9401" i="1"/>
  <c r="Q9401" i="1"/>
  <c r="P9401" i="1"/>
  <c r="O9401" i="1"/>
  <c r="T9401" i="1" s="1"/>
  <c r="R9400" i="1"/>
  <c r="Q9400" i="1"/>
  <c r="P9400" i="1"/>
  <c r="O9400" i="1"/>
  <c r="T9400" i="1" s="1"/>
  <c r="R9399" i="1"/>
  <c r="Q9399" i="1"/>
  <c r="P9399" i="1"/>
  <c r="O9399" i="1"/>
  <c r="T9399" i="1" s="1"/>
  <c r="R9398" i="1"/>
  <c r="Q9398" i="1"/>
  <c r="P9398" i="1"/>
  <c r="O9398" i="1"/>
  <c r="T9398" i="1" s="1"/>
  <c r="R9397" i="1"/>
  <c r="Q9397" i="1"/>
  <c r="P9397" i="1"/>
  <c r="O9397" i="1"/>
  <c r="T9397" i="1" s="1"/>
  <c r="R9396" i="1"/>
  <c r="Q9396" i="1"/>
  <c r="P9396" i="1"/>
  <c r="O9396" i="1"/>
  <c r="T9396" i="1" s="1"/>
  <c r="R9395" i="1"/>
  <c r="Q9395" i="1"/>
  <c r="P9395" i="1"/>
  <c r="O9395" i="1"/>
  <c r="T9395" i="1" s="1"/>
  <c r="R9394" i="1"/>
  <c r="Q9394" i="1"/>
  <c r="P9394" i="1"/>
  <c r="O9394" i="1"/>
  <c r="T9394" i="1" s="1"/>
  <c r="R9393" i="1"/>
  <c r="Q9393" i="1"/>
  <c r="P9393" i="1"/>
  <c r="O9393" i="1"/>
  <c r="T9393" i="1" s="1"/>
  <c r="R9392" i="1"/>
  <c r="Q9392" i="1"/>
  <c r="P9392" i="1"/>
  <c r="O9392" i="1"/>
  <c r="T9392" i="1" s="1"/>
  <c r="R9391" i="1"/>
  <c r="Q9391" i="1"/>
  <c r="P9391" i="1"/>
  <c r="O9391" i="1"/>
  <c r="T9391" i="1" s="1"/>
  <c r="R9390" i="1"/>
  <c r="Q9390" i="1"/>
  <c r="P9390" i="1"/>
  <c r="O9390" i="1"/>
  <c r="T9390" i="1" s="1"/>
  <c r="R9389" i="1"/>
  <c r="Q9389" i="1"/>
  <c r="P9389" i="1"/>
  <c r="O9389" i="1"/>
  <c r="T9389" i="1" s="1"/>
  <c r="R9388" i="1"/>
  <c r="Q9388" i="1"/>
  <c r="P9388" i="1"/>
  <c r="O9388" i="1"/>
  <c r="T9388" i="1" s="1"/>
  <c r="R9387" i="1"/>
  <c r="Q9387" i="1"/>
  <c r="P9387" i="1"/>
  <c r="O9387" i="1"/>
  <c r="T9387" i="1" s="1"/>
  <c r="R9386" i="1"/>
  <c r="Q9386" i="1"/>
  <c r="P9386" i="1"/>
  <c r="O9386" i="1"/>
  <c r="T9386" i="1" s="1"/>
  <c r="R9385" i="1"/>
  <c r="Q9385" i="1"/>
  <c r="P9385" i="1"/>
  <c r="O9385" i="1"/>
  <c r="T9385" i="1" s="1"/>
  <c r="R9384" i="1"/>
  <c r="Q9384" i="1"/>
  <c r="P9384" i="1"/>
  <c r="O9384" i="1"/>
  <c r="T9384" i="1" s="1"/>
  <c r="R9383" i="1"/>
  <c r="Q9383" i="1"/>
  <c r="P9383" i="1"/>
  <c r="O9383" i="1"/>
  <c r="T9383" i="1" s="1"/>
  <c r="R9382" i="1"/>
  <c r="Q9382" i="1"/>
  <c r="P9382" i="1"/>
  <c r="O9382" i="1"/>
  <c r="T9382" i="1" s="1"/>
  <c r="R9381" i="1"/>
  <c r="Q9381" i="1"/>
  <c r="P9381" i="1"/>
  <c r="O9381" i="1"/>
  <c r="T9381" i="1" s="1"/>
  <c r="R9380" i="1"/>
  <c r="Q9380" i="1"/>
  <c r="P9380" i="1"/>
  <c r="O9380" i="1"/>
  <c r="T9380" i="1" s="1"/>
  <c r="R9379" i="1"/>
  <c r="Q9379" i="1"/>
  <c r="P9379" i="1"/>
  <c r="O9379" i="1"/>
  <c r="T9379" i="1" s="1"/>
  <c r="R9378" i="1"/>
  <c r="Q9378" i="1"/>
  <c r="P9378" i="1"/>
  <c r="O9378" i="1"/>
  <c r="T9378" i="1" s="1"/>
  <c r="R9377" i="1"/>
  <c r="Q9377" i="1"/>
  <c r="P9377" i="1"/>
  <c r="O9377" i="1"/>
  <c r="T9377" i="1" s="1"/>
  <c r="R9376" i="1"/>
  <c r="Q9376" i="1"/>
  <c r="P9376" i="1"/>
  <c r="O9376" i="1"/>
  <c r="T9376" i="1" s="1"/>
  <c r="R9375" i="1"/>
  <c r="Q9375" i="1"/>
  <c r="P9375" i="1"/>
  <c r="O9375" i="1"/>
  <c r="T9375" i="1" s="1"/>
  <c r="R9374" i="1"/>
  <c r="Q9374" i="1"/>
  <c r="P9374" i="1"/>
  <c r="O9374" i="1"/>
  <c r="T9374" i="1" s="1"/>
  <c r="R9373" i="1"/>
  <c r="Q9373" i="1"/>
  <c r="P9373" i="1"/>
  <c r="O9373" i="1"/>
  <c r="T9373" i="1" s="1"/>
  <c r="R9372" i="1"/>
  <c r="Q9372" i="1"/>
  <c r="P9372" i="1"/>
  <c r="O9372" i="1"/>
  <c r="R9371" i="1"/>
  <c r="Q9371" i="1"/>
  <c r="P9371" i="1"/>
  <c r="O9371" i="1"/>
  <c r="T9371" i="1" s="1"/>
  <c r="R9370" i="1"/>
  <c r="Q9370" i="1"/>
  <c r="P9370" i="1"/>
  <c r="O9370" i="1"/>
  <c r="T9370" i="1" s="1"/>
  <c r="R9369" i="1"/>
  <c r="Q9369" i="1"/>
  <c r="P9369" i="1"/>
  <c r="O9369" i="1"/>
  <c r="T9369" i="1" s="1"/>
  <c r="R9368" i="1"/>
  <c r="Q9368" i="1"/>
  <c r="P9368" i="1"/>
  <c r="O9368" i="1"/>
  <c r="T9368" i="1" s="1"/>
  <c r="R9367" i="1"/>
  <c r="Q9367" i="1"/>
  <c r="P9367" i="1"/>
  <c r="O9367" i="1"/>
  <c r="T9367" i="1" s="1"/>
  <c r="R9366" i="1"/>
  <c r="Q9366" i="1"/>
  <c r="P9366" i="1"/>
  <c r="O9366" i="1"/>
  <c r="T9366" i="1" s="1"/>
  <c r="R9365" i="1"/>
  <c r="Q9365" i="1"/>
  <c r="P9365" i="1"/>
  <c r="O9365" i="1"/>
  <c r="T9365" i="1" s="1"/>
  <c r="R9364" i="1"/>
  <c r="Q9364" i="1"/>
  <c r="P9364" i="1"/>
  <c r="O9364" i="1"/>
  <c r="T9364" i="1" s="1"/>
  <c r="R9363" i="1"/>
  <c r="Q9363" i="1"/>
  <c r="P9363" i="1"/>
  <c r="O9363" i="1"/>
  <c r="T9363" i="1" s="1"/>
  <c r="R9362" i="1"/>
  <c r="Q9362" i="1"/>
  <c r="P9362" i="1"/>
  <c r="O9362" i="1"/>
  <c r="T9362" i="1" s="1"/>
  <c r="R9361" i="1"/>
  <c r="Q9361" i="1"/>
  <c r="P9361" i="1"/>
  <c r="O9361" i="1"/>
  <c r="T9361" i="1" s="1"/>
  <c r="R9360" i="1"/>
  <c r="Q9360" i="1"/>
  <c r="P9360" i="1"/>
  <c r="O9360" i="1"/>
  <c r="T9360" i="1" s="1"/>
  <c r="R9359" i="1"/>
  <c r="Q9359" i="1"/>
  <c r="P9359" i="1"/>
  <c r="O9359" i="1"/>
  <c r="T9359" i="1" s="1"/>
  <c r="R9358" i="1"/>
  <c r="Q9358" i="1"/>
  <c r="P9358" i="1"/>
  <c r="O9358" i="1"/>
  <c r="T9358" i="1" s="1"/>
  <c r="R9357" i="1"/>
  <c r="Q9357" i="1"/>
  <c r="P9357" i="1"/>
  <c r="O9357" i="1"/>
  <c r="T9357" i="1" s="1"/>
  <c r="R9356" i="1"/>
  <c r="Q9356" i="1"/>
  <c r="P9356" i="1"/>
  <c r="O9356" i="1"/>
  <c r="R9355" i="1"/>
  <c r="Q9355" i="1"/>
  <c r="P9355" i="1"/>
  <c r="O9355" i="1"/>
  <c r="T9355" i="1" s="1"/>
  <c r="R9354" i="1"/>
  <c r="Q9354" i="1"/>
  <c r="P9354" i="1"/>
  <c r="O9354" i="1"/>
  <c r="T9354" i="1" s="1"/>
  <c r="R9353" i="1"/>
  <c r="Q9353" i="1"/>
  <c r="P9353" i="1"/>
  <c r="O9353" i="1"/>
  <c r="T9353" i="1" s="1"/>
  <c r="R9352" i="1"/>
  <c r="Q9352" i="1"/>
  <c r="P9352" i="1"/>
  <c r="O9352" i="1"/>
  <c r="R9351" i="1"/>
  <c r="Q9351" i="1"/>
  <c r="P9351" i="1"/>
  <c r="O9351" i="1"/>
  <c r="T9351" i="1" s="1"/>
  <c r="R9350" i="1"/>
  <c r="Q9350" i="1"/>
  <c r="P9350" i="1"/>
  <c r="O9350" i="1"/>
  <c r="R9349" i="1"/>
  <c r="Q9349" i="1"/>
  <c r="P9349" i="1"/>
  <c r="O9349" i="1"/>
  <c r="T9349" i="1" s="1"/>
  <c r="R9348" i="1"/>
  <c r="Q9348" i="1"/>
  <c r="P9348" i="1"/>
  <c r="O9348" i="1"/>
  <c r="T9348" i="1" s="1"/>
  <c r="R9347" i="1"/>
  <c r="Q9347" i="1"/>
  <c r="P9347" i="1"/>
  <c r="O9347" i="1"/>
  <c r="T9347" i="1" s="1"/>
  <c r="R9346" i="1"/>
  <c r="Q9346" i="1"/>
  <c r="P9346" i="1"/>
  <c r="O9346" i="1"/>
  <c r="T9346" i="1" s="1"/>
  <c r="R9345" i="1"/>
  <c r="Q9345" i="1"/>
  <c r="P9345" i="1"/>
  <c r="O9345" i="1"/>
  <c r="T9345" i="1" s="1"/>
  <c r="R9344" i="1"/>
  <c r="Q9344" i="1"/>
  <c r="P9344" i="1"/>
  <c r="O9344" i="1"/>
  <c r="T9344" i="1" s="1"/>
  <c r="R9343" i="1"/>
  <c r="Q9343" i="1"/>
  <c r="P9343" i="1"/>
  <c r="O9343" i="1"/>
  <c r="T9343" i="1" s="1"/>
  <c r="R9342" i="1"/>
  <c r="Q9342" i="1"/>
  <c r="P9342" i="1"/>
  <c r="O9342" i="1"/>
  <c r="T9342" i="1" s="1"/>
  <c r="R9341" i="1"/>
  <c r="Q9341" i="1"/>
  <c r="P9341" i="1"/>
  <c r="O9341" i="1"/>
  <c r="T9341" i="1" s="1"/>
  <c r="R9340" i="1"/>
  <c r="Q9340" i="1"/>
  <c r="P9340" i="1"/>
  <c r="O9340" i="1"/>
  <c r="R9339" i="1"/>
  <c r="Q9339" i="1"/>
  <c r="P9339" i="1"/>
  <c r="O9339" i="1"/>
  <c r="T9339" i="1" s="1"/>
  <c r="R9338" i="1"/>
  <c r="Q9338" i="1"/>
  <c r="P9338" i="1"/>
  <c r="O9338" i="1"/>
  <c r="T9338" i="1" s="1"/>
  <c r="R9337" i="1"/>
  <c r="Q9337" i="1"/>
  <c r="P9337" i="1"/>
  <c r="O9337" i="1"/>
  <c r="T9337" i="1" s="1"/>
  <c r="R9336" i="1"/>
  <c r="Q9336" i="1"/>
  <c r="P9336" i="1"/>
  <c r="O9336" i="1"/>
  <c r="R9335" i="1"/>
  <c r="Q9335" i="1"/>
  <c r="P9335" i="1"/>
  <c r="O9335" i="1"/>
  <c r="T9335" i="1" s="1"/>
  <c r="R9334" i="1"/>
  <c r="Q9334" i="1"/>
  <c r="P9334" i="1"/>
  <c r="O9334" i="1"/>
  <c r="R9333" i="1"/>
  <c r="Q9333" i="1"/>
  <c r="P9333" i="1"/>
  <c r="O9333" i="1"/>
  <c r="T9333" i="1" s="1"/>
  <c r="R9332" i="1"/>
  <c r="Q9332" i="1"/>
  <c r="P9332" i="1"/>
  <c r="O9332" i="1"/>
  <c r="T9332" i="1" s="1"/>
  <c r="R9331" i="1"/>
  <c r="Q9331" i="1"/>
  <c r="P9331" i="1"/>
  <c r="O9331" i="1"/>
  <c r="T9331" i="1" s="1"/>
  <c r="R9330" i="1"/>
  <c r="Q9330" i="1"/>
  <c r="P9330" i="1"/>
  <c r="O9330" i="1"/>
  <c r="T9330" i="1" s="1"/>
  <c r="R9329" i="1"/>
  <c r="Q9329" i="1"/>
  <c r="P9329" i="1"/>
  <c r="O9329" i="1"/>
  <c r="T9329" i="1" s="1"/>
  <c r="R9328" i="1"/>
  <c r="Q9328" i="1"/>
  <c r="P9328" i="1"/>
  <c r="O9328" i="1"/>
  <c r="T9328" i="1" s="1"/>
  <c r="R9327" i="1"/>
  <c r="Q9327" i="1"/>
  <c r="P9327" i="1"/>
  <c r="O9327" i="1"/>
  <c r="T9327" i="1" s="1"/>
  <c r="R9326" i="1"/>
  <c r="Q9326" i="1"/>
  <c r="P9326" i="1"/>
  <c r="O9326" i="1"/>
  <c r="T9326" i="1" s="1"/>
  <c r="R9325" i="1"/>
  <c r="Q9325" i="1"/>
  <c r="P9325" i="1"/>
  <c r="O9325" i="1"/>
  <c r="T9325" i="1" s="1"/>
  <c r="R9324" i="1"/>
  <c r="Q9324" i="1"/>
  <c r="P9324" i="1"/>
  <c r="O9324" i="1"/>
  <c r="R9323" i="1"/>
  <c r="Q9323" i="1"/>
  <c r="P9323" i="1"/>
  <c r="O9323" i="1"/>
  <c r="T9323" i="1" s="1"/>
  <c r="R9322" i="1"/>
  <c r="Q9322" i="1"/>
  <c r="P9322" i="1"/>
  <c r="O9322" i="1"/>
  <c r="T9322" i="1" s="1"/>
  <c r="R9321" i="1"/>
  <c r="Q9321" i="1"/>
  <c r="P9321" i="1"/>
  <c r="O9321" i="1"/>
  <c r="T9321" i="1" s="1"/>
  <c r="R9320" i="1"/>
  <c r="Q9320" i="1"/>
  <c r="P9320" i="1"/>
  <c r="O9320" i="1"/>
  <c r="R9319" i="1"/>
  <c r="Q9319" i="1"/>
  <c r="P9319" i="1"/>
  <c r="O9319" i="1"/>
  <c r="T9319" i="1" s="1"/>
  <c r="R9318" i="1"/>
  <c r="Q9318" i="1"/>
  <c r="P9318" i="1"/>
  <c r="O9318" i="1"/>
  <c r="R9317" i="1"/>
  <c r="Q9317" i="1"/>
  <c r="P9317" i="1"/>
  <c r="O9317" i="1"/>
  <c r="T9317" i="1" s="1"/>
  <c r="R9316" i="1"/>
  <c r="Q9316" i="1"/>
  <c r="P9316" i="1"/>
  <c r="O9316" i="1"/>
  <c r="T9316" i="1" s="1"/>
  <c r="R9315" i="1"/>
  <c r="Q9315" i="1"/>
  <c r="P9315" i="1"/>
  <c r="O9315" i="1"/>
  <c r="T9315" i="1" s="1"/>
  <c r="R9314" i="1"/>
  <c r="Q9314" i="1"/>
  <c r="P9314" i="1"/>
  <c r="O9314" i="1"/>
  <c r="T9314" i="1" s="1"/>
  <c r="R9313" i="1"/>
  <c r="Q9313" i="1"/>
  <c r="P9313" i="1"/>
  <c r="O9313" i="1"/>
  <c r="T9313" i="1" s="1"/>
  <c r="R9312" i="1"/>
  <c r="Q9312" i="1"/>
  <c r="P9312" i="1"/>
  <c r="O9312" i="1"/>
  <c r="T9312" i="1" s="1"/>
  <c r="R9311" i="1"/>
  <c r="Q9311" i="1"/>
  <c r="P9311" i="1"/>
  <c r="O9311" i="1"/>
  <c r="T9311" i="1" s="1"/>
  <c r="R9310" i="1"/>
  <c r="Q9310" i="1"/>
  <c r="P9310" i="1"/>
  <c r="O9310" i="1"/>
  <c r="T9310" i="1" s="1"/>
  <c r="R9309" i="1"/>
  <c r="Q9309" i="1"/>
  <c r="P9309" i="1"/>
  <c r="O9309" i="1"/>
  <c r="T9309" i="1" s="1"/>
  <c r="R9308" i="1"/>
  <c r="Q9308" i="1"/>
  <c r="P9308" i="1"/>
  <c r="O9308" i="1"/>
  <c r="R9307" i="1"/>
  <c r="Q9307" i="1"/>
  <c r="P9307" i="1"/>
  <c r="O9307" i="1"/>
  <c r="T9307" i="1" s="1"/>
  <c r="R9306" i="1"/>
  <c r="Q9306" i="1"/>
  <c r="P9306" i="1"/>
  <c r="O9306" i="1"/>
  <c r="T9306" i="1" s="1"/>
  <c r="R9305" i="1"/>
  <c r="Q9305" i="1"/>
  <c r="P9305" i="1"/>
  <c r="O9305" i="1"/>
  <c r="T9305" i="1" s="1"/>
  <c r="R9304" i="1"/>
  <c r="Q9304" i="1"/>
  <c r="P9304" i="1"/>
  <c r="O9304" i="1"/>
  <c r="R9303" i="1"/>
  <c r="Q9303" i="1"/>
  <c r="P9303" i="1"/>
  <c r="O9303" i="1"/>
  <c r="T9303" i="1" s="1"/>
  <c r="R9302" i="1"/>
  <c r="Q9302" i="1"/>
  <c r="P9302" i="1"/>
  <c r="O9302" i="1"/>
  <c r="R9301" i="1"/>
  <c r="Q9301" i="1"/>
  <c r="P9301" i="1"/>
  <c r="O9301" i="1"/>
  <c r="T9301" i="1" s="1"/>
  <c r="R9300" i="1"/>
  <c r="Q9300" i="1"/>
  <c r="P9300" i="1"/>
  <c r="O9300" i="1"/>
  <c r="T9300" i="1" s="1"/>
  <c r="R9299" i="1"/>
  <c r="Q9299" i="1"/>
  <c r="P9299" i="1"/>
  <c r="O9299" i="1"/>
  <c r="T9299" i="1" s="1"/>
  <c r="R9298" i="1"/>
  <c r="Q9298" i="1"/>
  <c r="P9298" i="1"/>
  <c r="O9298" i="1"/>
  <c r="T9298" i="1" s="1"/>
  <c r="R9297" i="1"/>
  <c r="Q9297" i="1"/>
  <c r="P9297" i="1"/>
  <c r="O9297" i="1"/>
  <c r="T9297" i="1" s="1"/>
  <c r="R9296" i="1"/>
  <c r="Q9296" i="1"/>
  <c r="P9296" i="1"/>
  <c r="O9296" i="1"/>
  <c r="T9296" i="1" s="1"/>
  <c r="R9295" i="1"/>
  <c r="Q9295" i="1"/>
  <c r="P9295" i="1"/>
  <c r="O9295" i="1"/>
  <c r="T9295" i="1" s="1"/>
  <c r="R9294" i="1"/>
  <c r="Q9294" i="1"/>
  <c r="P9294" i="1"/>
  <c r="O9294" i="1"/>
  <c r="T9294" i="1" s="1"/>
  <c r="R9293" i="1"/>
  <c r="Q9293" i="1"/>
  <c r="P9293" i="1"/>
  <c r="O9293" i="1"/>
  <c r="T9293" i="1" s="1"/>
  <c r="R9292" i="1"/>
  <c r="Q9292" i="1"/>
  <c r="P9292" i="1"/>
  <c r="O9292" i="1"/>
  <c r="R9291" i="1"/>
  <c r="Q9291" i="1"/>
  <c r="P9291" i="1"/>
  <c r="O9291" i="1"/>
  <c r="T9291" i="1" s="1"/>
  <c r="R9290" i="1"/>
  <c r="Q9290" i="1"/>
  <c r="P9290" i="1"/>
  <c r="O9290" i="1"/>
  <c r="T9290" i="1" s="1"/>
  <c r="R9289" i="1"/>
  <c r="Q9289" i="1"/>
  <c r="P9289" i="1"/>
  <c r="O9289" i="1"/>
  <c r="T9289" i="1" s="1"/>
  <c r="R9288" i="1"/>
  <c r="Q9288" i="1"/>
  <c r="P9288" i="1"/>
  <c r="O9288" i="1"/>
  <c r="R9287" i="1"/>
  <c r="Q9287" i="1"/>
  <c r="P9287" i="1"/>
  <c r="O9287" i="1"/>
  <c r="T9287" i="1" s="1"/>
  <c r="R9286" i="1"/>
  <c r="Q9286" i="1"/>
  <c r="P9286" i="1"/>
  <c r="O9286" i="1"/>
  <c r="R9285" i="1"/>
  <c r="Q9285" i="1"/>
  <c r="P9285" i="1"/>
  <c r="O9285" i="1"/>
  <c r="T9285" i="1" s="1"/>
  <c r="R9284" i="1"/>
  <c r="Q9284" i="1"/>
  <c r="P9284" i="1"/>
  <c r="O9284" i="1"/>
  <c r="T9284" i="1" s="1"/>
  <c r="R9283" i="1"/>
  <c r="Q9283" i="1"/>
  <c r="P9283" i="1"/>
  <c r="O9283" i="1"/>
  <c r="T9283" i="1" s="1"/>
  <c r="R9282" i="1"/>
  <c r="Q9282" i="1"/>
  <c r="P9282" i="1"/>
  <c r="O9282" i="1"/>
  <c r="T9282" i="1" s="1"/>
  <c r="R9281" i="1"/>
  <c r="Q9281" i="1"/>
  <c r="P9281" i="1"/>
  <c r="O9281" i="1"/>
  <c r="T9281" i="1" s="1"/>
  <c r="R9280" i="1"/>
  <c r="Q9280" i="1"/>
  <c r="P9280" i="1"/>
  <c r="O9280" i="1"/>
  <c r="T9280" i="1" s="1"/>
  <c r="R9279" i="1"/>
  <c r="Q9279" i="1"/>
  <c r="P9279" i="1"/>
  <c r="O9279" i="1"/>
  <c r="T9279" i="1" s="1"/>
  <c r="R9278" i="1"/>
  <c r="Q9278" i="1"/>
  <c r="P9278" i="1"/>
  <c r="O9278" i="1"/>
  <c r="T9278" i="1" s="1"/>
  <c r="R9277" i="1"/>
  <c r="Q9277" i="1"/>
  <c r="P9277" i="1"/>
  <c r="O9277" i="1"/>
  <c r="T9277" i="1" s="1"/>
  <c r="R9276" i="1"/>
  <c r="Q9276" i="1"/>
  <c r="P9276" i="1"/>
  <c r="O9276" i="1"/>
  <c r="R9275" i="1"/>
  <c r="Q9275" i="1"/>
  <c r="P9275" i="1"/>
  <c r="O9275" i="1"/>
  <c r="T9275" i="1" s="1"/>
  <c r="R9274" i="1"/>
  <c r="Q9274" i="1"/>
  <c r="P9274" i="1"/>
  <c r="O9274" i="1"/>
  <c r="T9274" i="1" s="1"/>
  <c r="R9273" i="1"/>
  <c r="Q9273" i="1"/>
  <c r="P9273" i="1"/>
  <c r="O9273" i="1"/>
  <c r="T9273" i="1" s="1"/>
  <c r="R9272" i="1"/>
  <c r="Q9272" i="1"/>
  <c r="P9272" i="1"/>
  <c r="O9272" i="1"/>
  <c r="R9271" i="1"/>
  <c r="Q9271" i="1"/>
  <c r="P9271" i="1"/>
  <c r="O9271" i="1"/>
  <c r="T9271" i="1" s="1"/>
  <c r="R9270" i="1"/>
  <c r="Q9270" i="1"/>
  <c r="P9270" i="1"/>
  <c r="O9270" i="1"/>
  <c r="R9269" i="1"/>
  <c r="Q9269" i="1"/>
  <c r="P9269" i="1"/>
  <c r="O9269" i="1"/>
  <c r="T9269" i="1" s="1"/>
  <c r="R9268" i="1"/>
  <c r="Q9268" i="1"/>
  <c r="P9268" i="1"/>
  <c r="O9268" i="1"/>
  <c r="T9268" i="1" s="1"/>
  <c r="R9267" i="1"/>
  <c r="Q9267" i="1"/>
  <c r="P9267" i="1"/>
  <c r="O9267" i="1"/>
  <c r="T9267" i="1" s="1"/>
  <c r="R9266" i="1"/>
  <c r="Q9266" i="1"/>
  <c r="P9266" i="1"/>
  <c r="O9266" i="1"/>
  <c r="R9265" i="1"/>
  <c r="Q9265" i="1"/>
  <c r="P9265" i="1"/>
  <c r="O9265" i="1"/>
  <c r="T9265" i="1" s="1"/>
  <c r="R9264" i="1"/>
  <c r="Q9264" i="1"/>
  <c r="P9264" i="1"/>
  <c r="O9264" i="1"/>
  <c r="T9264" i="1" s="1"/>
  <c r="R9263" i="1"/>
  <c r="Q9263" i="1"/>
  <c r="P9263" i="1"/>
  <c r="O9263" i="1"/>
  <c r="T9263" i="1" s="1"/>
  <c r="R9262" i="1"/>
  <c r="Q9262" i="1"/>
  <c r="P9262" i="1"/>
  <c r="O9262" i="1"/>
  <c r="T9262" i="1" s="1"/>
  <c r="R9261" i="1"/>
  <c r="Q9261" i="1"/>
  <c r="P9261" i="1"/>
  <c r="O9261" i="1"/>
  <c r="T9261" i="1" s="1"/>
  <c r="R9260" i="1"/>
  <c r="Q9260" i="1"/>
  <c r="P9260" i="1"/>
  <c r="O9260" i="1"/>
  <c r="T9260" i="1" s="1"/>
  <c r="R9259" i="1"/>
  <c r="Q9259" i="1"/>
  <c r="P9259" i="1"/>
  <c r="O9259" i="1"/>
  <c r="T9259" i="1" s="1"/>
  <c r="R9258" i="1"/>
  <c r="Q9258" i="1"/>
  <c r="P9258" i="1"/>
  <c r="O9258" i="1"/>
  <c r="R9257" i="1"/>
  <c r="Q9257" i="1"/>
  <c r="P9257" i="1"/>
  <c r="O9257" i="1"/>
  <c r="T9257" i="1" s="1"/>
  <c r="R9256" i="1"/>
  <c r="Q9256" i="1"/>
  <c r="P9256" i="1"/>
  <c r="O9256" i="1"/>
  <c r="T9256" i="1" s="1"/>
  <c r="R9255" i="1"/>
  <c r="Q9255" i="1"/>
  <c r="P9255" i="1"/>
  <c r="O9255" i="1"/>
  <c r="T9255" i="1" s="1"/>
  <c r="R9254" i="1"/>
  <c r="Q9254" i="1"/>
  <c r="P9254" i="1"/>
  <c r="O9254" i="1"/>
  <c r="T9254" i="1" s="1"/>
  <c r="R9253" i="1"/>
  <c r="Q9253" i="1"/>
  <c r="P9253" i="1"/>
  <c r="O9253" i="1"/>
  <c r="T9253" i="1" s="1"/>
  <c r="R9252" i="1"/>
  <c r="Q9252" i="1"/>
  <c r="P9252" i="1"/>
  <c r="O9252" i="1"/>
  <c r="T9252" i="1" s="1"/>
  <c r="R9251" i="1"/>
  <c r="Q9251" i="1"/>
  <c r="P9251" i="1"/>
  <c r="O9251" i="1"/>
  <c r="T9251" i="1" s="1"/>
  <c r="R9250" i="1"/>
  <c r="Q9250" i="1"/>
  <c r="P9250" i="1"/>
  <c r="O9250" i="1"/>
  <c r="R9249" i="1"/>
  <c r="Q9249" i="1"/>
  <c r="P9249" i="1"/>
  <c r="O9249" i="1"/>
  <c r="T9249" i="1" s="1"/>
  <c r="R9248" i="1"/>
  <c r="Q9248" i="1"/>
  <c r="P9248" i="1"/>
  <c r="O9248" i="1"/>
  <c r="T9248" i="1" s="1"/>
  <c r="R9247" i="1"/>
  <c r="Q9247" i="1"/>
  <c r="P9247" i="1"/>
  <c r="O9247" i="1"/>
  <c r="T9247" i="1" s="1"/>
  <c r="R9246" i="1"/>
  <c r="Q9246" i="1"/>
  <c r="P9246" i="1"/>
  <c r="O9246" i="1"/>
  <c r="T9246" i="1" s="1"/>
  <c r="R9245" i="1"/>
  <c r="Q9245" i="1"/>
  <c r="P9245" i="1"/>
  <c r="O9245" i="1"/>
  <c r="T9245" i="1" s="1"/>
  <c r="R9244" i="1"/>
  <c r="Q9244" i="1"/>
  <c r="P9244" i="1"/>
  <c r="O9244" i="1"/>
  <c r="T9244" i="1" s="1"/>
  <c r="R9243" i="1"/>
  <c r="Q9243" i="1"/>
  <c r="P9243" i="1"/>
  <c r="O9243" i="1"/>
  <c r="T9243" i="1" s="1"/>
  <c r="R9242" i="1"/>
  <c r="Q9242" i="1"/>
  <c r="P9242" i="1"/>
  <c r="O9242" i="1"/>
  <c r="R9241" i="1"/>
  <c r="Q9241" i="1"/>
  <c r="P9241" i="1"/>
  <c r="O9241" i="1"/>
  <c r="T9241" i="1" s="1"/>
  <c r="R9240" i="1"/>
  <c r="Q9240" i="1"/>
  <c r="P9240" i="1"/>
  <c r="O9240" i="1"/>
  <c r="T9240" i="1" s="1"/>
  <c r="R9239" i="1"/>
  <c r="Q9239" i="1"/>
  <c r="P9239" i="1"/>
  <c r="O9239" i="1"/>
  <c r="T9239" i="1" s="1"/>
  <c r="R9238" i="1"/>
  <c r="Q9238" i="1"/>
  <c r="P9238" i="1"/>
  <c r="O9238" i="1"/>
  <c r="T9238" i="1" s="1"/>
  <c r="R9237" i="1"/>
  <c r="Q9237" i="1"/>
  <c r="P9237" i="1"/>
  <c r="O9237" i="1"/>
  <c r="T9237" i="1" s="1"/>
  <c r="R9236" i="1"/>
  <c r="Q9236" i="1"/>
  <c r="P9236" i="1"/>
  <c r="O9236" i="1"/>
  <c r="T9236" i="1" s="1"/>
  <c r="R9235" i="1"/>
  <c r="Q9235" i="1"/>
  <c r="P9235" i="1"/>
  <c r="O9235" i="1"/>
  <c r="T9235" i="1" s="1"/>
  <c r="R9234" i="1"/>
  <c r="Q9234" i="1"/>
  <c r="P9234" i="1"/>
  <c r="O9234" i="1"/>
  <c r="R9233" i="1"/>
  <c r="Q9233" i="1"/>
  <c r="P9233" i="1"/>
  <c r="O9233" i="1"/>
  <c r="T9233" i="1" s="1"/>
  <c r="R9232" i="1"/>
  <c r="Q9232" i="1"/>
  <c r="P9232" i="1"/>
  <c r="O9232" i="1"/>
  <c r="T9232" i="1" s="1"/>
  <c r="R9231" i="1"/>
  <c r="Q9231" i="1"/>
  <c r="P9231" i="1"/>
  <c r="O9231" i="1"/>
  <c r="T9231" i="1" s="1"/>
  <c r="R9230" i="1"/>
  <c r="Q9230" i="1"/>
  <c r="P9230" i="1"/>
  <c r="O9230" i="1"/>
  <c r="T9230" i="1" s="1"/>
  <c r="R9229" i="1"/>
  <c r="Q9229" i="1"/>
  <c r="P9229" i="1"/>
  <c r="O9229" i="1"/>
  <c r="T9229" i="1" s="1"/>
  <c r="R9228" i="1"/>
  <c r="Q9228" i="1"/>
  <c r="P9228" i="1"/>
  <c r="O9228" i="1"/>
  <c r="T9228" i="1" s="1"/>
  <c r="R9227" i="1"/>
  <c r="Q9227" i="1"/>
  <c r="P9227" i="1"/>
  <c r="O9227" i="1"/>
  <c r="T9227" i="1" s="1"/>
  <c r="R9226" i="1"/>
  <c r="Q9226" i="1"/>
  <c r="P9226" i="1"/>
  <c r="O9226" i="1"/>
  <c r="R9225" i="1"/>
  <c r="Q9225" i="1"/>
  <c r="P9225" i="1"/>
  <c r="O9225" i="1"/>
  <c r="T9225" i="1" s="1"/>
  <c r="R9224" i="1"/>
  <c r="Q9224" i="1"/>
  <c r="P9224" i="1"/>
  <c r="O9224" i="1"/>
  <c r="T9224" i="1" s="1"/>
  <c r="R9223" i="1"/>
  <c r="Q9223" i="1"/>
  <c r="P9223" i="1"/>
  <c r="O9223" i="1"/>
  <c r="T9223" i="1" s="1"/>
  <c r="R9222" i="1"/>
  <c r="Q9222" i="1"/>
  <c r="P9222" i="1"/>
  <c r="O9222" i="1"/>
  <c r="T9222" i="1" s="1"/>
  <c r="R9221" i="1"/>
  <c r="Q9221" i="1"/>
  <c r="P9221" i="1"/>
  <c r="O9221" i="1"/>
  <c r="T9221" i="1" s="1"/>
  <c r="R9220" i="1"/>
  <c r="Q9220" i="1"/>
  <c r="P9220" i="1"/>
  <c r="O9220" i="1"/>
  <c r="T9220" i="1" s="1"/>
  <c r="R9219" i="1"/>
  <c r="Q9219" i="1"/>
  <c r="P9219" i="1"/>
  <c r="O9219" i="1"/>
  <c r="T9219" i="1" s="1"/>
  <c r="R9218" i="1"/>
  <c r="Q9218" i="1"/>
  <c r="P9218" i="1"/>
  <c r="O9218" i="1"/>
  <c r="R9217" i="1"/>
  <c r="Q9217" i="1"/>
  <c r="P9217" i="1"/>
  <c r="O9217" i="1"/>
  <c r="T9217" i="1" s="1"/>
  <c r="R9216" i="1"/>
  <c r="Q9216" i="1"/>
  <c r="P9216" i="1"/>
  <c r="O9216" i="1"/>
  <c r="T9216" i="1" s="1"/>
  <c r="R9215" i="1"/>
  <c r="Q9215" i="1"/>
  <c r="P9215" i="1"/>
  <c r="O9215" i="1"/>
  <c r="R9214" i="1"/>
  <c r="Q9214" i="1"/>
  <c r="P9214" i="1"/>
  <c r="O9214" i="1"/>
  <c r="T9214" i="1" s="1"/>
  <c r="R9213" i="1"/>
  <c r="Q9213" i="1"/>
  <c r="P9213" i="1"/>
  <c r="O9213" i="1"/>
  <c r="T9213" i="1" s="1"/>
  <c r="R9212" i="1"/>
  <c r="Q9212" i="1"/>
  <c r="P9212" i="1"/>
  <c r="O9212" i="1"/>
  <c r="T9212" i="1" s="1"/>
  <c r="R9211" i="1"/>
  <c r="Q9211" i="1"/>
  <c r="P9211" i="1"/>
  <c r="O9211" i="1"/>
  <c r="T9211" i="1" s="1"/>
  <c r="R9210" i="1"/>
  <c r="Q9210" i="1"/>
  <c r="P9210" i="1"/>
  <c r="O9210" i="1"/>
  <c r="R9209" i="1"/>
  <c r="Q9209" i="1"/>
  <c r="P9209" i="1"/>
  <c r="O9209" i="1"/>
  <c r="T9209" i="1" s="1"/>
  <c r="R9208" i="1"/>
  <c r="Q9208" i="1"/>
  <c r="P9208" i="1"/>
  <c r="O9208" i="1"/>
  <c r="T9208" i="1" s="1"/>
  <c r="R9207" i="1"/>
  <c r="Q9207" i="1"/>
  <c r="P9207" i="1"/>
  <c r="O9207" i="1"/>
  <c r="T9207" i="1" s="1"/>
  <c r="R9206" i="1"/>
  <c r="Q9206" i="1"/>
  <c r="P9206" i="1"/>
  <c r="O9206" i="1"/>
  <c r="T9206" i="1" s="1"/>
  <c r="R9205" i="1"/>
  <c r="Q9205" i="1"/>
  <c r="P9205" i="1"/>
  <c r="O9205" i="1"/>
  <c r="T9205" i="1" s="1"/>
  <c r="R9204" i="1"/>
  <c r="Q9204" i="1"/>
  <c r="P9204" i="1"/>
  <c r="O9204" i="1"/>
  <c r="T9204" i="1" s="1"/>
  <c r="R9203" i="1"/>
  <c r="Q9203" i="1"/>
  <c r="P9203" i="1"/>
  <c r="O9203" i="1"/>
  <c r="T9203" i="1" s="1"/>
  <c r="R9202" i="1"/>
  <c r="Q9202" i="1"/>
  <c r="P9202" i="1"/>
  <c r="O9202" i="1"/>
  <c r="R9201" i="1"/>
  <c r="Q9201" i="1"/>
  <c r="P9201" i="1"/>
  <c r="O9201" i="1"/>
  <c r="T9201" i="1" s="1"/>
  <c r="R9200" i="1"/>
  <c r="Q9200" i="1"/>
  <c r="P9200" i="1"/>
  <c r="O9200" i="1"/>
  <c r="T9200" i="1" s="1"/>
  <c r="R9199" i="1"/>
  <c r="Q9199" i="1"/>
  <c r="P9199" i="1"/>
  <c r="O9199" i="1"/>
  <c r="R9198" i="1"/>
  <c r="Q9198" i="1"/>
  <c r="P9198" i="1"/>
  <c r="O9198" i="1"/>
  <c r="T9198" i="1" s="1"/>
  <c r="R9197" i="1"/>
  <c r="Q9197" i="1"/>
  <c r="P9197" i="1"/>
  <c r="O9197" i="1"/>
  <c r="T9197" i="1" s="1"/>
  <c r="R9196" i="1"/>
  <c r="Q9196" i="1"/>
  <c r="P9196" i="1"/>
  <c r="O9196" i="1"/>
  <c r="T9196" i="1" s="1"/>
  <c r="R9195" i="1"/>
  <c r="Q9195" i="1"/>
  <c r="P9195" i="1"/>
  <c r="O9195" i="1"/>
  <c r="T9195" i="1" s="1"/>
  <c r="R9194" i="1"/>
  <c r="Q9194" i="1"/>
  <c r="P9194" i="1"/>
  <c r="O9194" i="1"/>
  <c r="R9193" i="1"/>
  <c r="Q9193" i="1"/>
  <c r="P9193" i="1"/>
  <c r="O9193" i="1"/>
  <c r="T9193" i="1" s="1"/>
  <c r="R9192" i="1"/>
  <c r="Q9192" i="1"/>
  <c r="P9192" i="1"/>
  <c r="O9192" i="1"/>
  <c r="T9192" i="1" s="1"/>
  <c r="R9191" i="1"/>
  <c r="Q9191" i="1"/>
  <c r="P9191" i="1"/>
  <c r="O9191" i="1"/>
  <c r="T9191" i="1" s="1"/>
  <c r="R9190" i="1"/>
  <c r="Q9190" i="1"/>
  <c r="P9190" i="1"/>
  <c r="O9190" i="1"/>
  <c r="T9190" i="1" s="1"/>
  <c r="R9189" i="1"/>
  <c r="Q9189" i="1"/>
  <c r="P9189" i="1"/>
  <c r="O9189" i="1"/>
  <c r="T9189" i="1" s="1"/>
  <c r="R9188" i="1"/>
  <c r="Q9188" i="1"/>
  <c r="P9188" i="1"/>
  <c r="O9188" i="1"/>
  <c r="T9188" i="1" s="1"/>
  <c r="R9187" i="1"/>
  <c r="Q9187" i="1"/>
  <c r="P9187" i="1"/>
  <c r="O9187" i="1"/>
  <c r="T9187" i="1" s="1"/>
  <c r="R9186" i="1"/>
  <c r="Q9186" i="1"/>
  <c r="P9186" i="1"/>
  <c r="O9186" i="1"/>
  <c r="R9185" i="1"/>
  <c r="Q9185" i="1"/>
  <c r="P9185" i="1"/>
  <c r="O9185" i="1"/>
  <c r="T9185" i="1" s="1"/>
  <c r="R9184" i="1"/>
  <c r="Q9184" i="1"/>
  <c r="P9184" i="1"/>
  <c r="O9184" i="1"/>
  <c r="T9184" i="1" s="1"/>
  <c r="R9183" i="1"/>
  <c r="Q9183" i="1"/>
  <c r="P9183" i="1"/>
  <c r="O9183" i="1"/>
  <c r="T9183" i="1" s="1"/>
  <c r="R9182" i="1"/>
  <c r="Q9182" i="1"/>
  <c r="P9182" i="1"/>
  <c r="O9182" i="1"/>
  <c r="T9182" i="1" s="1"/>
  <c r="R9181" i="1"/>
  <c r="Q9181" i="1"/>
  <c r="P9181" i="1"/>
  <c r="O9181" i="1"/>
  <c r="T9181" i="1" s="1"/>
  <c r="R9180" i="1"/>
  <c r="Q9180" i="1"/>
  <c r="P9180" i="1"/>
  <c r="O9180" i="1"/>
  <c r="T9180" i="1" s="1"/>
  <c r="R9179" i="1"/>
  <c r="Q9179" i="1"/>
  <c r="P9179" i="1"/>
  <c r="O9179" i="1"/>
  <c r="T9179" i="1" s="1"/>
  <c r="R9178" i="1"/>
  <c r="Q9178" i="1"/>
  <c r="P9178" i="1"/>
  <c r="O9178" i="1"/>
  <c r="R9177" i="1"/>
  <c r="Q9177" i="1"/>
  <c r="P9177" i="1"/>
  <c r="O9177" i="1"/>
  <c r="T9177" i="1" s="1"/>
  <c r="R9176" i="1"/>
  <c r="Q9176" i="1"/>
  <c r="P9176" i="1"/>
  <c r="O9176" i="1"/>
  <c r="T9176" i="1" s="1"/>
  <c r="R9175" i="1"/>
  <c r="Q9175" i="1"/>
  <c r="P9175" i="1"/>
  <c r="O9175" i="1"/>
  <c r="T9175" i="1" s="1"/>
  <c r="R9174" i="1"/>
  <c r="Q9174" i="1"/>
  <c r="P9174" i="1"/>
  <c r="O9174" i="1"/>
  <c r="T9174" i="1" s="1"/>
  <c r="R9173" i="1"/>
  <c r="Q9173" i="1"/>
  <c r="P9173" i="1"/>
  <c r="O9173" i="1"/>
  <c r="T9173" i="1" s="1"/>
  <c r="R9172" i="1"/>
  <c r="Q9172" i="1"/>
  <c r="P9172" i="1"/>
  <c r="O9172" i="1"/>
  <c r="T9172" i="1" s="1"/>
  <c r="R9171" i="1"/>
  <c r="Q9171" i="1"/>
  <c r="P9171" i="1"/>
  <c r="O9171" i="1"/>
  <c r="T9171" i="1" s="1"/>
  <c r="R9170" i="1"/>
  <c r="Q9170" i="1"/>
  <c r="P9170" i="1"/>
  <c r="O9170" i="1"/>
  <c r="R9169" i="1"/>
  <c r="Q9169" i="1"/>
  <c r="P9169" i="1"/>
  <c r="O9169" i="1"/>
  <c r="T9169" i="1" s="1"/>
  <c r="R9168" i="1"/>
  <c r="Q9168" i="1"/>
  <c r="P9168" i="1"/>
  <c r="O9168" i="1"/>
  <c r="T9168" i="1" s="1"/>
  <c r="R9167" i="1"/>
  <c r="Q9167" i="1"/>
  <c r="P9167" i="1"/>
  <c r="O9167" i="1"/>
  <c r="R9166" i="1"/>
  <c r="Q9166" i="1"/>
  <c r="P9166" i="1"/>
  <c r="O9166" i="1"/>
  <c r="T9166" i="1" s="1"/>
  <c r="R9165" i="1"/>
  <c r="Q9165" i="1"/>
  <c r="P9165" i="1"/>
  <c r="O9165" i="1"/>
  <c r="T9165" i="1" s="1"/>
  <c r="R9164" i="1"/>
  <c r="Q9164" i="1"/>
  <c r="P9164" i="1"/>
  <c r="O9164" i="1"/>
  <c r="T9164" i="1" s="1"/>
  <c r="R9163" i="1"/>
  <c r="Q9163" i="1"/>
  <c r="P9163" i="1"/>
  <c r="O9163" i="1"/>
  <c r="T9163" i="1" s="1"/>
  <c r="R9162" i="1"/>
  <c r="Q9162" i="1"/>
  <c r="P9162" i="1"/>
  <c r="O9162" i="1"/>
  <c r="R9161" i="1"/>
  <c r="Q9161" i="1"/>
  <c r="P9161" i="1"/>
  <c r="O9161" i="1"/>
  <c r="T9161" i="1" s="1"/>
  <c r="R9160" i="1"/>
  <c r="Q9160" i="1"/>
  <c r="P9160" i="1"/>
  <c r="O9160" i="1"/>
  <c r="T9160" i="1" s="1"/>
  <c r="R9159" i="1"/>
  <c r="Q9159" i="1"/>
  <c r="P9159" i="1"/>
  <c r="O9159" i="1"/>
  <c r="T9159" i="1" s="1"/>
  <c r="R9158" i="1"/>
  <c r="Q9158" i="1"/>
  <c r="P9158" i="1"/>
  <c r="O9158" i="1"/>
  <c r="T9158" i="1" s="1"/>
  <c r="R9157" i="1"/>
  <c r="Q9157" i="1"/>
  <c r="P9157" i="1"/>
  <c r="O9157" i="1"/>
  <c r="T9157" i="1" s="1"/>
  <c r="R9156" i="1"/>
  <c r="Q9156" i="1"/>
  <c r="P9156" i="1"/>
  <c r="O9156" i="1"/>
  <c r="T9156" i="1" s="1"/>
  <c r="R9155" i="1"/>
  <c r="Q9155" i="1"/>
  <c r="P9155" i="1"/>
  <c r="O9155" i="1"/>
  <c r="T9155" i="1" s="1"/>
  <c r="R9154" i="1"/>
  <c r="Q9154" i="1"/>
  <c r="P9154" i="1"/>
  <c r="O9154" i="1"/>
  <c r="R9153" i="1"/>
  <c r="Q9153" i="1"/>
  <c r="P9153" i="1"/>
  <c r="O9153" i="1"/>
  <c r="T9153" i="1" s="1"/>
  <c r="R9152" i="1"/>
  <c r="Q9152" i="1"/>
  <c r="P9152" i="1"/>
  <c r="O9152" i="1"/>
  <c r="T9152" i="1" s="1"/>
  <c r="R9151" i="1"/>
  <c r="Q9151" i="1"/>
  <c r="P9151" i="1"/>
  <c r="O9151" i="1"/>
  <c r="T9151" i="1" s="1"/>
  <c r="R9150" i="1"/>
  <c r="Q9150" i="1"/>
  <c r="P9150" i="1"/>
  <c r="O9150" i="1"/>
  <c r="T9150" i="1" s="1"/>
  <c r="R9149" i="1"/>
  <c r="Q9149" i="1"/>
  <c r="P9149" i="1"/>
  <c r="O9149" i="1"/>
  <c r="T9149" i="1" s="1"/>
  <c r="R9148" i="1"/>
  <c r="Q9148" i="1"/>
  <c r="P9148" i="1"/>
  <c r="O9148" i="1"/>
  <c r="T9148" i="1" s="1"/>
  <c r="R9147" i="1"/>
  <c r="Q9147" i="1"/>
  <c r="P9147" i="1"/>
  <c r="O9147" i="1"/>
  <c r="T9147" i="1" s="1"/>
  <c r="R9146" i="1"/>
  <c r="Q9146" i="1"/>
  <c r="P9146" i="1"/>
  <c r="O9146" i="1"/>
  <c r="R9145" i="1"/>
  <c r="Q9145" i="1"/>
  <c r="P9145" i="1"/>
  <c r="O9145" i="1"/>
  <c r="T9145" i="1" s="1"/>
  <c r="R9144" i="1"/>
  <c r="Q9144" i="1"/>
  <c r="P9144" i="1"/>
  <c r="O9144" i="1"/>
  <c r="T9144" i="1" s="1"/>
  <c r="R9143" i="1"/>
  <c r="Q9143" i="1"/>
  <c r="P9143" i="1"/>
  <c r="O9143" i="1"/>
  <c r="T9143" i="1" s="1"/>
  <c r="R9142" i="1"/>
  <c r="Q9142" i="1"/>
  <c r="P9142" i="1"/>
  <c r="O9142" i="1"/>
  <c r="T9142" i="1" s="1"/>
  <c r="R9141" i="1"/>
  <c r="Q9141" i="1"/>
  <c r="P9141" i="1"/>
  <c r="O9141" i="1"/>
  <c r="T9141" i="1" s="1"/>
  <c r="R9140" i="1"/>
  <c r="Q9140" i="1"/>
  <c r="P9140" i="1"/>
  <c r="O9140" i="1"/>
  <c r="T9140" i="1" s="1"/>
  <c r="R9139" i="1"/>
  <c r="Q9139" i="1"/>
  <c r="P9139" i="1"/>
  <c r="O9139" i="1"/>
  <c r="T9139" i="1" s="1"/>
  <c r="R9138" i="1"/>
  <c r="Q9138" i="1"/>
  <c r="P9138" i="1"/>
  <c r="O9138" i="1"/>
  <c r="R9137" i="1"/>
  <c r="Q9137" i="1"/>
  <c r="P9137" i="1"/>
  <c r="O9137" i="1"/>
  <c r="T9137" i="1" s="1"/>
  <c r="R9136" i="1"/>
  <c r="Q9136" i="1"/>
  <c r="P9136" i="1"/>
  <c r="O9136" i="1"/>
  <c r="T9136" i="1" s="1"/>
  <c r="R9135" i="1"/>
  <c r="Q9135" i="1"/>
  <c r="P9135" i="1"/>
  <c r="O9135" i="1"/>
  <c r="T9135" i="1" s="1"/>
  <c r="R9134" i="1"/>
  <c r="Q9134" i="1"/>
  <c r="P9134" i="1"/>
  <c r="O9134" i="1"/>
  <c r="T9134" i="1" s="1"/>
  <c r="R9133" i="1"/>
  <c r="Q9133" i="1"/>
  <c r="P9133" i="1"/>
  <c r="O9133" i="1"/>
  <c r="T9133" i="1" s="1"/>
  <c r="R9132" i="1"/>
  <c r="Q9132" i="1"/>
  <c r="P9132" i="1"/>
  <c r="O9132" i="1"/>
  <c r="T9132" i="1" s="1"/>
  <c r="R9131" i="1"/>
  <c r="Q9131" i="1"/>
  <c r="P9131" i="1"/>
  <c r="O9131" i="1"/>
  <c r="T9131" i="1" s="1"/>
  <c r="R9130" i="1"/>
  <c r="Q9130" i="1"/>
  <c r="P9130" i="1"/>
  <c r="O9130" i="1"/>
  <c r="R9129" i="1"/>
  <c r="Q9129" i="1"/>
  <c r="P9129" i="1"/>
  <c r="O9129" i="1"/>
  <c r="T9129" i="1" s="1"/>
  <c r="R9128" i="1"/>
  <c r="Q9128" i="1"/>
  <c r="P9128" i="1"/>
  <c r="O9128" i="1"/>
  <c r="T9128" i="1" s="1"/>
  <c r="R9127" i="1"/>
  <c r="Q9127" i="1"/>
  <c r="P9127" i="1"/>
  <c r="O9127" i="1"/>
  <c r="T9127" i="1" s="1"/>
  <c r="R9126" i="1"/>
  <c r="Q9126" i="1"/>
  <c r="P9126" i="1"/>
  <c r="O9126" i="1"/>
  <c r="T9126" i="1" s="1"/>
  <c r="R9125" i="1"/>
  <c r="Q9125" i="1"/>
  <c r="P9125" i="1"/>
  <c r="O9125" i="1"/>
  <c r="T9125" i="1" s="1"/>
  <c r="R9124" i="1"/>
  <c r="Q9124" i="1"/>
  <c r="P9124" i="1"/>
  <c r="O9124" i="1"/>
  <c r="T9124" i="1" s="1"/>
  <c r="R9123" i="1"/>
  <c r="Q9123" i="1"/>
  <c r="P9123" i="1"/>
  <c r="O9123" i="1"/>
  <c r="T9123" i="1" s="1"/>
  <c r="R9122" i="1"/>
  <c r="Q9122" i="1"/>
  <c r="P9122" i="1"/>
  <c r="O9122" i="1"/>
  <c r="R9121" i="1"/>
  <c r="Q9121" i="1"/>
  <c r="P9121" i="1"/>
  <c r="O9121" i="1"/>
  <c r="T9121" i="1" s="1"/>
  <c r="R9120" i="1"/>
  <c r="Q9120" i="1"/>
  <c r="P9120" i="1"/>
  <c r="O9120" i="1"/>
  <c r="T9120" i="1" s="1"/>
  <c r="R9119" i="1"/>
  <c r="Q9119" i="1"/>
  <c r="P9119" i="1"/>
  <c r="O9119" i="1"/>
  <c r="T9119" i="1" s="1"/>
  <c r="R9118" i="1"/>
  <c r="Q9118" i="1"/>
  <c r="P9118" i="1"/>
  <c r="O9118" i="1"/>
  <c r="T9118" i="1" s="1"/>
  <c r="R9117" i="1"/>
  <c r="Q9117" i="1"/>
  <c r="P9117" i="1"/>
  <c r="O9117" i="1"/>
  <c r="T9117" i="1" s="1"/>
  <c r="R9116" i="1"/>
  <c r="Q9116" i="1"/>
  <c r="P9116" i="1"/>
  <c r="O9116" i="1"/>
  <c r="T9116" i="1" s="1"/>
  <c r="R9115" i="1"/>
  <c r="Q9115" i="1"/>
  <c r="P9115" i="1"/>
  <c r="O9115" i="1"/>
  <c r="T9115" i="1" s="1"/>
  <c r="R9114" i="1"/>
  <c r="Q9114" i="1"/>
  <c r="P9114" i="1"/>
  <c r="O9114" i="1"/>
  <c r="R9113" i="1"/>
  <c r="Q9113" i="1"/>
  <c r="P9113" i="1"/>
  <c r="O9113" i="1"/>
  <c r="T9113" i="1" s="1"/>
  <c r="R9112" i="1"/>
  <c r="Q9112" i="1"/>
  <c r="P9112" i="1"/>
  <c r="O9112" i="1"/>
  <c r="T9112" i="1" s="1"/>
  <c r="R9111" i="1"/>
  <c r="Q9111" i="1"/>
  <c r="P9111" i="1"/>
  <c r="O9111" i="1"/>
  <c r="T9111" i="1" s="1"/>
  <c r="R9110" i="1"/>
  <c r="Q9110" i="1"/>
  <c r="P9110" i="1"/>
  <c r="O9110" i="1"/>
  <c r="T9110" i="1" s="1"/>
  <c r="R9109" i="1"/>
  <c r="Q9109" i="1"/>
  <c r="P9109" i="1"/>
  <c r="O9109" i="1"/>
  <c r="T9109" i="1" s="1"/>
  <c r="R9108" i="1"/>
  <c r="Q9108" i="1"/>
  <c r="P9108" i="1"/>
  <c r="O9108" i="1"/>
  <c r="T9108" i="1" s="1"/>
  <c r="R9107" i="1"/>
  <c r="Q9107" i="1"/>
  <c r="P9107" i="1"/>
  <c r="O9107" i="1"/>
  <c r="T9107" i="1" s="1"/>
  <c r="R9106" i="1"/>
  <c r="Q9106" i="1"/>
  <c r="P9106" i="1"/>
  <c r="O9106" i="1"/>
  <c r="R9105" i="1"/>
  <c r="Q9105" i="1"/>
  <c r="P9105" i="1"/>
  <c r="O9105" i="1"/>
  <c r="T9105" i="1" s="1"/>
  <c r="R9104" i="1"/>
  <c r="Q9104" i="1"/>
  <c r="P9104" i="1"/>
  <c r="O9104" i="1"/>
  <c r="T9104" i="1" s="1"/>
  <c r="R9103" i="1"/>
  <c r="Q9103" i="1"/>
  <c r="P9103" i="1"/>
  <c r="O9103" i="1"/>
  <c r="T9103" i="1" s="1"/>
  <c r="R9102" i="1"/>
  <c r="Q9102" i="1"/>
  <c r="P9102" i="1"/>
  <c r="O9102" i="1"/>
  <c r="T9102" i="1" s="1"/>
  <c r="R9101" i="1"/>
  <c r="Q9101" i="1"/>
  <c r="P9101" i="1"/>
  <c r="O9101" i="1"/>
  <c r="T9101" i="1" s="1"/>
  <c r="R9100" i="1"/>
  <c r="Q9100" i="1"/>
  <c r="P9100" i="1"/>
  <c r="O9100" i="1"/>
  <c r="T9100" i="1" s="1"/>
  <c r="R9099" i="1"/>
  <c r="Q9099" i="1"/>
  <c r="P9099" i="1"/>
  <c r="O9099" i="1"/>
  <c r="T9099" i="1" s="1"/>
  <c r="R9098" i="1"/>
  <c r="Q9098" i="1"/>
  <c r="P9098" i="1"/>
  <c r="O9098" i="1"/>
  <c r="R9097" i="1"/>
  <c r="Q9097" i="1"/>
  <c r="P9097" i="1"/>
  <c r="O9097" i="1"/>
  <c r="T9097" i="1" s="1"/>
  <c r="R9096" i="1"/>
  <c r="Q9096" i="1"/>
  <c r="P9096" i="1"/>
  <c r="O9096" i="1"/>
  <c r="T9096" i="1" s="1"/>
  <c r="R9095" i="1"/>
  <c r="Q9095" i="1"/>
  <c r="P9095" i="1"/>
  <c r="O9095" i="1"/>
  <c r="T9095" i="1" s="1"/>
  <c r="R9094" i="1"/>
  <c r="Q9094" i="1"/>
  <c r="P9094" i="1"/>
  <c r="O9094" i="1"/>
  <c r="T9094" i="1" s="1"/>
  <c r="R9093" i="1"/>
  <c r="Q9093" i="1"/>
  <c r="P9093" i="1"/>
  <c r="O9093" i="1"/>
  <c r="T9093" i="1" s="1"/>
  <c r="R9092" i="1"/>
  <c r="Q9092" i="1"/>
  <c r="P9092" i="1"/>
  <c r="O9092" i="1"/>
  <c r="T9092" i="1" s="1"/>
  <c r="R9091" i="1"/>
  <c r="Q9091" i="1"/>
  <c r="P9091" i="1"/>
  <c r="O9091" i="1"/>
  <c r="T9091" i="1" s="1"/>
  <c r="R9090" i="1"/>
  <c r="Q9090" i="1"/>
  <c r="P9090" i="1"/>
  <c r="O9090" i="1"/>
  <c r="R9089" i="1"/>
  <c r="Q9089" i="1"/>
  <c r="P9089" i="1"/>
  <c r="O9089" i="1"/>
  <c r="T9089" i="1" s="1"/>
  <c r="R9088" i="1"/>
  <c r="Q9088" i="1"/>
  <c r="P9088" i="1"/>
  <c r="O9088" i="1"/>
  <c r="T9088" i="1" s="1"/>
  <c r="R9087" i="1"/>
  <c r="Q9087" i="1"/>
  <c r="P9087" i="1"/>
  <c r="O9087" i="1"/>
  <c r="T9087" i="1" s="1"/>
  <c r="R9086" i="1"/>
  <c r="Q9086" i="1"/>
  <c r="P9086" i="1"/>
  <c r="O9086" i="1"/>
  <c r="T9086" i="1" s="1"/>
  <c r="R9085" i="1"/>
  <c r="Q9085" i="1"/>
  <c r="P9085" i="1"/>
  <c r="O9085" i="1"/>
  <c r="T9085" i="1" s="1"/>
  <c r="R9084" i="1"/>
  <c r="Q9084" i="1"/>
  <c r="P9084" i="1"/>
  <c r="O9084" i="1"/>
  <c r="T9084" i="1" s="1"/>
  <c r="R9083" i="1"/>
  <c r="Q9083" i="1"/>
  <c r="P9083" i="1"/>
  <c r="O9083" i="1"/>
  <c r="T9083" i="1" s="1"/>
  <c r="R9082" i="1"/>
  <c r="Q9082" i="1"/>
  <c r="P9082" i="1"/>
  <c r="O9082" i="1"/>
  <c r="R9081" i="1"/>
  <c r="Q9081" i="1"/>
  <c r="P9081" i="1"/>
  <c r="O9081" i="1"/>
  <c r="T9081" i="1" s="1"/>
  <c r="R9080" i="1"/>
  <c r="Q9080" i="1"/>
  <c r="P9080" i="1"/>
  <c r="O9080" i="1"/>
  <c r="T9080" i="1" s="1"/>
  <c r="R9079" i="1"/>
  <c r="Q9079" i="1"/>
  <c r="P9079" i="1"/>
  <c r="O9079" i="1"/>
  <c r="T9079" i="1" s="1"/>
  <c r="R9078" i="1"/>
  <c r="Q9078" i="1"/>
  <c r="P9078" i="1"/>
  <c r="O9078" i="1"/>
  <c r="T9078" i="1" s="1"/>
  <c r="R9077" i="1"/>
  <c r="Q9077" i="1"/>
  <c r="P9077" i="1"/>
  <c r="O9077" i="1"/>
  <c r="T9077" i="1" s="1"/>
  <c r="R9076" i="1"/>
  <c r="Q9076" i="1"/>
  <c r="P9076" i="1"/>
  <c r="O9076" i="1"/>
  <c r="T9076" i="1" s="1"/>
  <c r="R9075" i="1"/>
  <c r="Q9075" i="1"/>
  <c r="P9075" i="1"/>
  <c r="O9075" i="1"/>
  <c r="T9075" i="1" s="1"/>
  <c r="R9074" i="1"/>
  <c r="Q9074" i="1"/>
  <c r="P9074" i="1"/>
  <c r="O9074" i="1"/>
  <c r="R9073" i="1"/>
  <c r="Q9073" i="1"/>
  <c r="P9073" i="1"/>
  <c r="O9073" i="1"/>
  <c r="T9073" i="1" s="1"/>
  <c r="R9072" i="1"/>
  <c r="Q9072" i="1"/>
  <c r="P9072" i="1"/>
  <c r="O9072" i="1"/>
  <c r="T9072" i="1" s="1"/>
  <c r="R9071" i="1"/>
  <c r="Q9071" i="1"/>
  <c r="P9071" i="1"/>
  <c r="O9071" i="1"/>
  <c r="T9071" i="1" s="1"/>
  <c r="R9070" i="1"/>
  <c r="Q9070" i="1"/>
  <c r="P9070" i="1"/>
  <c r="O9070" i="1"/>
  <c r="T9070" i="1" s="1"/>
  <c r="R9069" i="1"/>
  <c r="Q9069" i="1"/>
  <c r="P9069" i="1"/>
  <c r="O9069" i="1"/>
  <c r="T9069" i="1" s="1"/>
  <c r="R9068" i="1"/>
  <c r="Q9068" i="1"/>
  <c r="P9068" i="1"/>
  <c r="O9068" i="1"/>
  <c r="T9068" i="1" s="1"/>
  <c r="R9067" i="1"/>
  <c r="Q9067" i="1"/>
  <c r="P9067" i="1"/>
  <c r="O9067" i="1"/>
  <c r="T9067" i="1" s="1"/>
  <c r="R9066" i="1"/>
  <c r="Q9066" i="1"/>
  <c r="P9066" i="1"/>
  <c r="O9066" i="1"/>
  <c r="R9065" i="1"/>
  <c r="Q9065" i="1"/>
  <c r="P9065" i="1"/>
  <c r="O9065" i="1"/>
  <c r="T9065" i="1" s="1"/>
  <c r="R9064" i="1"/>
  <c r="Q9064" i="1"/>
  <c r="P9064" i="1"/>
  <c r="O9064" i="1"/>
  <c r="T9064" i="1" s="1"/>
  <c r="R9063" i="1"/>
  <c r="Q9063" i="1"/>
  <c r="P9063" i="1"/>
  <c r="O9063" i="1"/>
  <c r="T9063" i="1" s="1"/>
  <c r="R9062" i="1"/>
  <c r="Q9062" i="1"/>
  <c r="P9062" i="1"/>
  <c r="O9062" i="1"/>
  <c r="T9062" i="1" s="1"/>
  <c r="R9061" i="1"/>
  <c r="Q9061" i="1"/>
  <c r="P9061" i="1"/>
  <c r="O9061" i="1"/>
  <c r="T9061" i="1" s="1"/>
  <c r="R9060" i="1"/>
  <c r="Q9060" i="1"/>
  <c r="P9060" i="1"/>
  <c r="O9060" i="1"/>
  <c r="T9060" i="1" s="1"/>
  <c r="R9059" i="1"/>
  <c r="Q9059" i="1"/>
  <c r="P9059" i="1"/>
  <c r="O9059" i="1"/>
  <c r="T9059" i="1" s="1"/>
  <c r="R9058" i="1"/>
  <c r="Q9058" i="1"/>
  <c r="P9058" i="1"/>
  <c r="O9058" i="1"/>
  <c r="R9057" i="1"/>
  <c r="Q9057" i="1"/>
  <c r="P9057" i="1"/>
  <c r="O9057" i="1"/>
  <c r="T9057" i="1" s="1"/>
  <c r="R9056" i="1"/>
  <c r="Q9056" i="1"/>
  <c r="P9056" i="1"/>
  <c r="O9056" i="1"/>
  <c r="T9056" i="1" s="1"/>
  <c r="R9055" i="1"/>
  <c r="Q9055" i="1"/>
  <c r="P9055" i="1"/>
  <c r="O9055" i="1"/>
  <c r="T9055" i="1" s="1"/>
  <c r="R9054" i="1"/>
  <c r="Q9054" i="1"/>
  <c r="P9054" i="1"/>
  <c r="O9054" i="1"/>
  <c r="R9053" i="1"/>
  <c r="Q9053" i="1"/>
  <c r="P9053" i="1"/>
  <c r="O9053" i="1"/>
  <c r="T9053" i="1" s="1"/>
  <c r="R9052" i="1"/>
  <c r="Q9052" i="1"/>
  <c r="P9052" i="1"/>
  <c r="O9052" i="1"/>
  <c r="T9052" i="1" s="1"/>
  <c r="R9051" i="1"/>
  <c r="Q9051" i="1"/>
  <c r="P9051" i="1"/>
  <c r="O9051" i="1"/>
  <c r="T9051" i="1" s="1"/>
  <c r="R9050" i="1"/>
  <c r="Q9050" i="1"/>
  <c r="P9050" i="1"/>
  <c r="O9050" i="1"/>
  <c r="R9049" i="1"/>
  <c r="Q9049" i="1"/>
  <c r="P9049" i="1"/>
  <c r="O9049" i="1"/>
  <c r="T9049" i="1" s="1"/>
  <c r="R9048" i="1"/>
  <c r="Q9048" i="1"/>
  <c r="P9048" i="1"/>
  <c r="O9048" i="1"/>
  <c r="T9048" i="1" s="1"/>
  <c r="R9047" i="1"/>
  <c r="Q9047" i="1"/>
  <c r="P9047" i="1"/>
  <c r="O9047" i="1"/>
  <c r="T9047" i="1" s="1"/>
  <c r="R9046" i="1"/>
  <c r="Q9046" i="1"/>
  <c r="P9046" i="1"/>
  <c r="O9046" i="1"/>
  <c r="R9045" i="1"/>
  <c r="Q9045" i="1"/>
  <c r="P9045" i="1"/>
  <c r="O9045" i="1"/>
  <c r="T9045" i="1" s="1"/>
  <c r="R9044" i="1"/>
  <c r="Q9044" i="1"/>
  <c r="P9044" i="1"/>
  <c r="O9044" i="1"/>
  <c r="T9044" i="1" s="1"/>
  <c r="R9043" i="1"/>
  <c r="Q9043" i="1"/>
  <c r="P9043" i="1"/>
  <c r="O9043" i="1"/>
  <c r="T9043" i="1" s="1"/>
  <c r="R9042" i="1"/>
  <c r="Q9042" i="1"/>
  <c r="P9042" i="1"/>
  <c r="O9042" i="1"/>
  <c r="R9041" i="1"/>
  <c r="Q9041" i="1"/>
  <c r="P9041" i="1"/>
  <c r="O9041" i="1"/>
  <c r="T9041" i="1" s="1"/>
  <c r="R9040" i="1"/>
  <c r="Q9040" i="1"/>
  <c r="P9040" i="1"/>
  <c r="O9040" i="1"/>
  <c r="T9040" i="1" s="1"/>
  <c r="R9039" i="1"/>
  <c r="Q9039" i="1"/>
  <c r="P9039" i="1"/>
  <c r="O9039" i="1"/>
  <c r="T9039" i="1" s="1"/>
  <c r="R9038" i="1"/>
  <c r="Q9038" i="1"/>
  <c r="P9038" i="1"/>
  <c r="O9038" i="1"/>
  <c r="R9037" i="1"/>
  <c r="Q9037" i="1"/>
  <c r="P9037" i="1"/>
  <c r="O9037" i="1"/>
  <c r="T9037" i="1" s="1"/>
  <c r="R9036" i="1"/>
  <c r="Q9036" i="1"/>
  <c r="P9036" i="1"/>
  <c r="O9036" i="1"/>
  <c r="T9036" i="1" s="1"/>
  <c r="R9035" i="1"/>
  <c r="Q9035" i="1"/>
  <c r="P9035" i="1"/>
  <c r="O9035" i="1"/>
  <c r="T9035" i="1" s="1"/>
  <c r="R9034" i="1"/>
  <c r="Q9034" i="1"/>
  <c r="P9034" i="1"/>
  <c r="O9034" i="1"/>
  <c r="R9033" i="1"/>
  <c r="Q9033" i="1"/>
  <c r="P9033" i="1"/>
  <c r="O9033" i="1"/>
  <c r="T9033" i="1" s="1"/>
  <c r="R9032" i="1"/>
  <c r="Q9032" i="1"/>
  <c r="P9032" i="1"/>
  <c r="O9032" i="1"/>
  <c r="T9032" i="1" s="1"/>
  <c r="R9031" i="1"/>
  <c r="Q9031" i="1"/>
  <c r="P9031" i="1"/>
  <c r="O9031" i="1"/>
  <c r="T9031" i="1" s="1"/>
  <c r="R9030" i="1"/>
  <c r="Q9030" i="1"/>
  <c r="P9030" i="1"/>
  <c r="O9030" i="1"/>
  <c r="R9029" i="1"/>
  <c r="Q9029" i="1"/>
  <c r="P9029" i="1"/>
  <c r="O9029" i="1"/>
  <c r="T9029" i="1" s="1"/>
  <c r="R9028" i="1"/>
  <c r="Q9028" i="1"/>
  <c r="P9028" i="1"/>
  <c r="O9028" i="1"/>
  <c r="T9028" i="1" s="1"/>
  <c r="R9027" i="1"/>
  <c r="Q9027" i="1"/>
  <c r="P9027" i="1"/>
  <c r="O9027" i="1"/>
  <c r="T9027" i="1" s="1"/>
  <c r="R9026" i="1"/>
  <c r="Q9026" i="1"/>
  <c r="P9026" i="1"/>
  <c r="O9026" i="1"/>
  <c r="R9025" i="1"/>
  <c r="Q9025" i="1"/>
  <c r="P9025" i="1"/>
  <c r="O9025" i="1"/>
  <c r="T9025" i="1" s="1"/>
  <c r="R9024" i="1"/>
  <c r="Q9024" i="1"/>
  <c r="P9024" i="1"/>
  <c r="O9024" i="1"/>
  <c r="T9024" i="1" s="1"/>
  <c r="R9023" i="1"/>
  <c r="Q9023" i="1"/>
  <c r="P9023" i="1"/>
  <c r="O9023" i="1"/>
  <c r="T9023" i="1" s="1"/>
  <c r="R9022" i="1"/>
  <c r="Q9022" i="1"/>
  <c r="P9022" i="1"/>
  <c r="O9022" i="1"/>
  <c r="R9021" i="1"/>
  <c r="Q9021" i="1"/>
  <c r="P9021" i="1"/>
  <c r="O9021" i="1"/>
  <c r="T9021" i="1" s="1"/>
  <c r="R9020" i="1"/>
  <c r="Q9020" i="1"/>
  <c r="P9020" i="1"/>
  <c r="O9020" i="1"/>
  <c r="T9020" i="1" s="1"/>
  <c r="R9019" i="1"/>
  <c r="Q9019" i="1"/>
  <c r="P9019" i="1"/>
  <c r="O9019" i="1"/>
  <c r="T9019" i="1" s="1"/>
  <c r="R9018" i="1"/>
  <c r="Q9018" i="1"/>
  <c r="P9018" i="1"/>
  <c r="O9018" i="1"/>
  <c r="R9017" i="1"/>
  <c r="Q9017" i="1"/>
  <c r="P9017" i="1"/>
  <c r="O9017" i="1"/>
  <c r="T9017" i="1" s="1"/>
  <c r="R9016" i="1"/>
  <c r="Q9016" i="1"/>
  <c r="P9016" i="1"/>
  <c r="O9016" i="1"/>
  <c r="T9016" i="1" s="1"/>
  <c r="R9015" i="1"/>
  <c r="Q9015" i="1"/>
  <c r="P9015" i="1"/>
  <c r="O9015" i="1"/>
  <c r="T9015" i="1" s="1"/>
  <c r="R9014" i="1"/>
  <c r="Q9014" i="1"/>
  <c r="P9014" i="1"/>
  <c r="O9014" i="1"/>
  <c r="T9014" i="1" s="1"/>
  <c r="R9013" i="1"/>
  <c r="Q9013" i="1"/>
  <c r="P9013" i="1"/>
  <c r="O9013" i="1"/>
  <c r="T9013" i="1" s="1"/>
  <c r="R9012" i="1"/>
  <c r="Q9012" i="1"/>
  <c r="P9012" i="1"/>
  <c r="O9012" i="1"/>
  <c r="T9012" i="1" s="1"/>
  <c r="R9011" i="1"/>
  <c r="Q9011" i="1"/>
  <c r="P9011" i="1"/>
  <c r="O9011" i="1"/>
  <c r="T9011" i="1" s="1"/>
  <c r="R9010" i="1"/>
  <c r="Q9010" i="1"/>
  <c r="P9010" i="1"/>
  <c r="O9010" i="1"/>
  <c r="R9009" i="1"/>
  <c r="Q9009" i="1"/>
  <c r="P9009" i="1"/>
  <c r="O9009" i="1"/>
  <c r="T9009" i="1" s="1"/>
  <c r="R9008" i="1"/>
  <c r="Q9008" i="1"/>
  <c r="P9008" i="1"/>
  <c r="O9008" i="1"/>
  <c r="T9008" i="1" s="1"/>
  <c r="R9007" i="1"/>
  <c r="Q9007" i="1"/>
  <c r="P9007" i="1"/>
  <c r="O9007" i="1"/>
  <c r="T9007" i="1" s="1"/>
  <c r="R9006" i="1"/>
  <c r="Q9006" i="1"/>
  <c r="P9006" i="1"/>
  <c r="O9006" i="1"/>
  <c r="R9005" i="1"/>
  <c r="Q9005" i="1"/>
  <c r="P9005" i="1"/>
  <c r="O9005" i="1"/>
  <c r="T9005" i="1" s="1"/>
  <c r="R9004" i="1"/>
  <c r="Q9004" i="1"/>
  <c r="P9004" i="1"/>
  <c r="O9004" i="1"/>
  <c r="T9004" i="1" s="1"/>
  <c r="R9003" i="1"/>
  <c r="Q9003" i="1"/>
  <c r="P9003" i="1"/>
  <c r="O9003" i="1"/>
  <c r="T9003" i="1" s="1"/>
  <c r="R9002" i="1"/>
  <c r="Q9002" i="1"/>
  <c r="P9002" i="1"/>
  <c r="O9002" i="1"/>
  <c r="R9001" i="1"/>
  <c r="Q9001" i="1"/>
  <c r="P9001" i="1"/>
  <c r="O9001" i="1"/>
  <c r="T9001" i="1" s="1"/>
  <c r="R9000" i="1"/>
  <c r="Q9000" i="1"/>
  <c r="P9000" i="1"/>
  <c r="O9000" i="1"/>
  <c r="T9000" i="1" s="1"/>
  <c r="R8999" i="1"/>
  <c r="Q8999" i="1"/>
  <c r="P8999" i="1"/>
  <c r="O8999" i="1"/>
  <c r="T8999" i="1" s="1"/>
  <c r="R8998" i="1"/>
  <c r="Q8998" i="1"/>
  <c r="P8998" i="1"/>
  <c r="O8998" i="1"/>
  <c r="T8998" i="1" s="1"/>
  <c r="R8997" i="1"/>
  <c r="Q8997" i="1"/>
  <c r="P8997" i="1"/>
  <c r="O8997" i="1"/>
  <c r="T8997" i="1" s="1"/>
  <c r="R8996" i="1"/>
  <c r="Q8996" i="1"/>
  <c r="P8996" i="1"/>
  <c r="O8996" i="1"/>
  <c r="T8996" i="1" s="1"/>
  <c r="R8995" i="1"/>
  <c r="Q8995" i="1"/>
  <c r="P8995" i="1"/>
  <c r="O8995" i="1"/>
  <c r="T8995" i="1" s="1"/>
  <c r="R8994" i="1"/>
  <c r="Q8994" i="1"/>
  <c r="P8994" i="1"/>
  <c r="O8994" i="1"/>
  <c r="R8993" i="1"/>
  <c r="Q8993" i="1"/>
  <c r="P8993" i="1"/>
  <c r="O8993" i="1"/>
  <c r="T8993" i="1" s="1"/>
  <c r="R8992" i="1"/>
  <c r="Q8992" i="1"/>
  <c r="P8992" i="1"/>
  <c r="O8992" i="1"/>
  <c r="T8992" i="1" s="1"/>
  <c r="R8991" i="1"/>
  <c r="Q8991" i="1"/>
  <c r="P8991" i="1"/>
  <c r="O8991" i="1"/>
  <c r="T8991" i="1" s="1"/>
  <c r="R8990" i="1"/>
  <c r="Q8990" i="1"/>
  <c r="P8990" i="1"/>
  <c r="O8990" i="1"/>
  <c r="T8990" i="1" s="1"/>
  <c r="R8989" i="1"/>
  <c r="Q8989" i="1"/>
  <c r="P8989" i="1"/>
  <c r="O8989" i="1"/>
  <c r="T8989" i="1" s="1"/>
  <c r="R8988" i="1"/>
  <c r="Q8988" i="1"/>
  <c r="P8988" i="1"/>
  <c r="O8988" i="1"/>
  <c r="T8988" i="1" s="1"/>
  <c r="R8987" i="1"/>
  <c r="Q8987" i="1"/>
  <c r="P8987" i="1"/>
  <c r="O8987" i="1"/>
  <c r="T8987" i="1" s="1"/>
  <c r="R8986" i="1"/>
  <c r="Q8986" i="1"/>
  <c r="P8986" i="1"/>
  <c r="O8986" i="1"/>
  <c r="R8985" i="1"/>
  <c r="Q8985" i="1"/>
  <c r="P8985" i="1"/>
  <c r="O8985" i="1"/>
  <c r="T8985" i="1" s="1"/>
  <c r="R8984" i="1"/>
  <c r="Q8984" i="1"/>
  <c r="P8984" i="1"/>
  <c r="O8984" i="1"/>
  <c r="T8984" i="1" s="1"/>
  <c r="R8983" i="1"/>
  <c r="Q8983" i="1"/>
  <c r="P8983" i="1"/>
  <c r="O8983" i="1"/>
  <c r="T8983" i="1" s="1"/>
  <c r="R8982" i="1"/>
  <c r="Q8982" i="1"/>
  <c r="P8982" i="1"/>
  <c r="O8982" i="1"/>
  <c r="T8982" i="1" s="1"/>
  <c r="R8981" i="1"/>
  <c r="Q8981" i="1"/>
  <c r="P8981" i="1"/>
  <c r="O8981" i="1"/>
  <c r="T8981" i="1" s="1"/>
  <c r="R8980" i="1"/>
  <c r="Q8980" i="1"/>
  <c r="P8980" i="1"/>
  <c r="O8980" i="1"/>
  <c r="T8980" i="1" s="1"/>
  <c r="R8979" i="1"/>
  <c r="Q8979" i="1"/>
  <c r="P8979" i="1"/>
  <c r="O8979" i="1"/>
  <c r="T8979" i="1" s="1"/>
  <c r="R8978" i="1"/>
  <c r="Q8978" i="1"/>
  <c r="P8978" i="1"/>
  <c r="O8978" i="1"/>
  <c r="R8977" i="1"/>
  <c r="Q8977" i="1"/>
  <c r="P8977" i="1"/>
  <c r="O8977" i="1"/>
  <c r="T8977" i="1" s="1"/>
  <c r="R8976" i="1"/>
  <c r="Q8976" i="1"/>
  <c r="P8976" i="1"/>
  <c r="O8976" i="1"/>
  <c r="T8976" i="1" s="1"/>
  <c r="R8975" i="1"/>
  <c r="Q8975" i="1"/>
  <c r="P8975" i="1"/>
  <c r="O8975" i="1"/>
  <c r="T8975" i="1" s="1"/>
  <c r="R8974" i="1"/>
  <c r="Q8974" i="1"/>
  <c r="P8974" i="1"/>
  <c r="O8974" i="1"/>
  <c r="T8974" i="1" s="1"/>
  <c r="R8973" i="1"/>
  <c r="Q8973" i="1"/>
  <c r="P8973" i="1"/>
  <c r="O8973" i="1"/>
  <c r="T8973" i="1" s="1"/>
  <c r="R8972" i="1"/>
  <c r="Q8972" i="1"/>
  <c r="P8972" i="1"/>
  <c r="O8972" i="1"/>
  <c r="T8972" i="1" s="1"/>
  <c r="R8971" i="1"/>
  <c r="Q8971" i="1"/>
  <c r="P8971" i="1"/>
  <c r="O8971" i="1"/>
  <c r="T8971" i="1" s="1"/>
  <c r="R8970" i="1"/>
  <c r="Q8970" i="1"/>
  <c r="P8970" i="1"/>
  <c r="O8970" i="1"/>
  <c r="R8969" i="1"/>
  <c r="Q8969" i="1"/>
  <c r="P8969" i="1"/>
  <c r="O8969" i="1"/>
  <c r="T8969" i="1" s="1"/>
  <c r="R8968" i="1"/>
  <c r="Q8968" i="1"/>
  <c r="P8968" i="1"/>
  <c r="O8968" i="1"/>
  <c r="T8968" i="1" s="1"/>
  <c r="R8967" i="1"/>
  <c r="Q8967" i="1"/>
  <c r="P8967" i="1"/>
  <c r="O8967" i="1"/>
  <c r="T8967" i="1" s="1"/>
  <c r="R8966" i="1"/>
  <c r="Q8966" i="1"/>
  <c r="P8966" i="1"/>
  <c r="O8966" i="1"/>
  <c r="T8966" i="1" s="1"/>
  <c r="R8965" i="1"/>
  <c r="Q8965" i="1"/>
  <c r="P8965" i="1"/>
  <c r="O8965" i="1"/>
  <c r="T8965" i="1" s="1"/>
  <c r="R8964" i="1"/>
  <c r="Q8964" i="1"/>
  <c r="P8964" i="1"/>
  <c r="O8964" i="1"/>
  <c r="T8964" i="1" s="1"/>
  <c r="R8963" i="1"/>
  <c r="Q8963" i="1"/>
  <c r="P8963" i="1"/>
  <c r="O8963" i="1"/>
  <c r="T8963" i="1" s="1"/>
  <c r="R8962" i="1"/>
  <c r="Q8962" i="1"/>
  <c r="P8962" i="1"/>
  <c r="O8962" i="1"/>
  <c r="R8961" i="1"/>
  <c r="Q8961" i="1"/>
  <c r="P8961" i="1"/>
  <c r="O8961" i="1"/>
  <c r="T8961" i="1" s="1"/>
  <c r="R8960" i="1"/>
  <c r="Q8960" i="1"/>
  <c r="P8960" i="1"/>
  <c r="O8960" i="1"/>
  <c r="T8960" i="1" s="1"/>
  <c r="R8959" i="1"/>
  <c r="Q8959" i="1"/>
  <c r="P8959" i="1"/>
  <c r="O8959" i="1"/>
  <c r="T8959" i="1" s="1"/>
  <c r="R8958" i="1"/>
  <c r="Q8958" i="1"/>
  <c r="P8958" i="1"/>
  <c r="O8958" i="1"/>
  <c r="T8958" i="1" s="1"/>
  <c r="R8957" i="1"/>
  <c r="Q8957" i="1"/>
  <c r="P8957" i="1"/>
  <c r="O8957" i="1"/>
  <c r="T8957" i="1" s="1"/>
  <c r="R8956" i="1"/>
  <c r="Q8956" i="1"/>
  <c r="P8956" i="1"/>
  <c r="O8956" i="1"/>
  <c r="T8956" i="1" s="1"/>
  <c r="R8955" i="1"/>
  <c r="Q8955" i="1"/>
  <c r="P8955" i="1"/>
  <c r="O8955" i="1"/>
  <c r="T8955" i="1" s="1"/>
  <c r="R8954" i="1"/>
  <c r="Q8954" i="1"/>
  <c r="P8954" i="1"/>
  <c r="O8954" i="1"/>
  <c r="R8953" i="1"/>
  <c r="Q8953" i="1"/>
  <c r="P8953" i="1"/>
  <c r="O8953" i="1"/>
  <c r="T8953" i="1" s="1"/>
  <c r="R8952" i="1"/>
  <c r="Q8952" i="1"/>
  <c r="P8952" i="1"/>
  <c r="O8952" i="1"/>
  <c r="T8952" i="1" s="1"/>
  <c r="R8951" i="1"/>
  <c r="Q8951" i="1"/>
  <c r="P8951" i="1"/>
  <c r="O8951" i="1"/>
  <c r="T8951" i="1" s="1"/>
  <c r="R8950" i="1"/>
  <c r="Q8950" i="1"/>
  <c r="P8950" i="1"/>
  <c r="O8950" i="1"/>
  <c r="T8950" i="1" s="1"/>
  <c r="R8949" i="1"/>
  <c r="Q8949" i="1"/>
  <c r="P8949" i="1"/>
  <c r="O8949" i="1"/>
  <c r="T8949" i="1" s="1"/>
  <c r="R8948" i="1"/>
  <c r="Q8948" i="1"/>
  <c r="P8948" i="1"/>
  <c r="O8948" i="1"/>
  <c r="T8948" i="1" s="1"/>
  <c r="R8947" i="1"/>
  <c r="Q8947" i="1"/>
  <c r="P8947" i="1"/>
  <c r="O8947" i="1"/>
  <c r="T8947" i="1" s="1"/>
  <c r="R8946" i="1"/>
  <c r="Q8946" i="1"/>
  <c r="P8946" i="1"/>
  <c r="O8946" i="1"/>
  <c r="R8945" i="1"/>
  <c r="Q8945" i="1"/>
  <c r="P8945" i="1"/>
  <c r="O8945" i="1"/>
  <c r="T8945" i="1" s="1"/>
  <c r="R8944" i="1"/>
  <c r="Q8944" i="1"/>
  <c r="P8944" i="1"/>
  <c r="O8944" i="1"/>
  <c r="T8944" i="1" s="1"/>
  <c r="R8943" i="1"/>
  <c r="Q8943" i="1"/>
  <c r="P8943" i="1"/>
  <c r="O8943" i="1"/>
  <c r="T8943" i="1" s="1"/>
  <c r="R8942" i="1"/>
  <c r="Q8942" i="1"/>
  <c r="P8942" i="1"/>
  <c r="O8942" i="1"/>
  <c r="T8942" i="1" s="1"/>
  <c r="R8941" i="1"/>
  <c r="Q8941" i="1"/>
  <c r="P8941" i="1"/>
  <c r="O8941" i="1"/>
  <c r="T8941" i="1" s="1"/>
  <c r="R8940" i="1"/>
  <c r="Q8940" i="1"/>
  <c r="P8940" i="1"/>
  <c r="O8940" i="1"/>
  <c r="T8940" i="1" s="1"/>
  <c r="R8939" i="1"/>
  <c r="Q8939" i="1"/>
  <c r="P8939" i="1"/>
  <c r="O8939" i="1"/>
  <c r="T8939" i="1" s="1"/>
  <c r="R8938" i="1"/>
  <c r="Q8938" i="1"/>
  <c r="P8938" i="1"/>
  <c r="O8938" i="1"/>
  <c r="R8937" i="1"/>
  <c r="Q8937" i="1"/>
  <c r="P8937" i="1"/>
  <c r="O8937" i="1"/>
  <c r="T8937" i="1" s="1"/>
  <c r="R8936" i="1"/>
  <c r="Q8936" i="1"/>
  <c r="P8936" i="1"/>
  <c r="O8936" i="1"/>
  <c r="T8936" i="1" s="1"/>
  <c r="R8935" i="1"/>
  <c r="Q8935" i="1"/>
  <c r="P8935" i="1"/>
  <c r="O8935" i="1"/>
  <c r="T8935" i="1" s="1"/>
  <c r="R8934" i="1"/>
  <c r="Q8934" i="1"/>
  <c r="P8934" i="1"/>
  <c r="O8934" i="1"/>
  <c r="T8934" i="1" s="1"/>
  <c r="R8933" i="1"/>
  <c r="Q8933" i="1"/>
  <c r="P8933" i="1"/>
  <c r="O8933" i="1"/>
  <c r="T8933" i="1" s="1"/>
  <c r="R8932" i="1"/>
  <c r="Q8932" i="1"/>
  <c r="P8932" i="1"/>
  <c r="O8932" i="1"/>
  <c r="T8932" i="1" s="1"/>
  <c r="R8931" i="1"/>
  <c r="Q8931" i="1"/>
  <c r="P8931" i="1"/>
  <c r="O8931" i="1"/>
  <c r="T8931" i="1" s="1"/>
  <c r="R8930" i="1"/>
  <c r="Q8930" i="1"/>
  <c r="P8930" i="1"/>
  <c r="O8930" i="1"/>
  <c r="R8929" i="1"/>
  <c r="Q8929" i="1"/>
  <c r="P8929" i="1"/>
  <c r="O8929" i="1"/>
  <c r="T8929" i="1" s="1"/>
  <c r="R8928" i="1"/>
  <c r="Q8928" i="1"/>
  <c r="P8928" i="1"/>
  <c r="O8928" i="1"/>
  <c r="T8928" i="1" s="1"/>
  <c r="R8927" i="1"/>
  <c r="Q8927" i="1"/>
  <c r="P8927" i="1"/>
  <c r="O8927" i="1"/>
  <c r="T8927" i="1" s="1"/>
  <c r="R8926" i="1"/>
  <c r="Q8926" i="1"/>
  <c r="P8926" i="1"/>
  <c r="O8926" i="1"/>
  <c r="T8926" i="1" s="1"/>
  <c r="R8925" i="1"/>
  <c r="Q8925" i="1"/>
  <c r="P8925" i="1"/>
  <c r="O8925" i="1"/>
  <c r="T8925" i="1" s="1"/>
  <c r="R8924" i="1"/>
  <c r="Q8924" i="1"/>
  <c r="P8924" i="1"/>
  <c r="O8924" i="1"/>
  <c r="T8924" i="1" s="1"/>
  <c r="R8923" i="1"/>
  <c r="Q8923" i="1"/>
  <c r="P8923" i="1"/>
  <c r="O8923" i="1"/>
  <c r="T8923" i="1" s="1"/>
  <c r="R8922" i="1"/>
  <c r="Q8922" i="1"/>
  <c r="P8922" i="1"/>
  <c r="O8922" i="1"/>
  <c r="R8921" i="1"/>
  <c r="Q8921" i="1"/>
  <c r="P8921" i="1"/>
  <c r="O8921" i="1"/>
  <c r="T8921" i="1" s="1"/>
  <c r="R8920" i="1"/>
  <c r="Q8920" i="1"/>
  <c r="P8920" i="1"/>
  <c r="O8920" i="1"/>
  <c r="T8920" i="1" s="1"/>
  <c r="R8919" i="1"/>
  <c r="Q8919" i="1"/>
  <c r="P8919" i="1"/>
  <c r="O8919" i="1"/>
  <c r="T8919" i="1" s="1"/>
  <c r="R8918" i="1"/>
  <c r="Q8918" i="1"/>
  <c r="P8918" i="1"/>
  <c r="O8918" i="1"/>
  <c r="T8918" i="1" s="1"/>
  <c r="R8917" i="1"/>
  <c r="Q8917" i="1"/>
  <c r="P8917" i="1"/>
  <c r="O8917" i="1"/>
  <c r="T8917" i="1" s="1"/>
  <c r="R8916" i="1"/>
  <c r="Q8916" i="1"/>
  <c r="P8916" i="1"/>
  <c r="O8916" i="1"/>
  <c r="T8916" i="1" s="1"/>
  <c r="R8915" i="1"/>
  <c r="Q8915" i="1"/>
  <c r="P8915" i="1"/>
  <c r="O8915" i="1"/>
  <c r="T8915" i="1" s="1"/>
  <c r="R8914" i="1"/>
  <c r="Q8914" i="1"/>
  <c r="P8914" i="1"/>
  <c r="O8914" i="1"/>
  <c r="T8914" i="1" s="1"/>
  <c r="R8913" i="1"/>
  <c r="Q8913" i="1"/>
  <c r="P8913" i="1"/>
  <c r="O8913" i="1"/>
  <c r="T8913" i="1" s="1"/>
  <c r="R8912" i="1"/>
  <c r="Q8912" i="1"/>
  <c r="P8912" i="1"/>
  <c r="O8912" i="1"/>
  <c r="T8912" i="1" s="1"/>
  <c r="R8911" i="1"/>
  <c r="Q8911" i="1"/>
  <c r="P8911" i="1"/>
  <c r="O8911" i="1"/>
  <c r="T8911" i="1" s="1"/>
  <c r="R8910" i="1"/>
  <c r="Q8910" i="1"/>
  <c r="P8910" i="1"/>
  <c r="O8910" i="1"/>
  <c r="T8910" i="1" s="1"/>
  <c r="R8909" i="1"/>
  <c r="Q8909" i="1"/>
  <c r="P8909" i="1"/>
  <c r="O8909" i="1"/>
  <c r="T8909" i="1" s="1"/>
  <c r="R8908" i="1"/>
  <c r="Q8908" i="1"/>
  <c r="P8908" i="1"/>
  <c r="O8908" i="1"/>
  <c r="T8908" i="1" s="1"/>
  <c r="R8907" i="1"/>
  <c r="Q8907" i="1"/>
  <c r="P8907" i="1"/>
  <c r="O8907" i="1"/>
  <c r="T8907" i="1" s="1"/>
  <c r="R8906" i="1"/>
  <c r="Q8906" i="1"/>
  <c r="P8906" i="1"/>
  <c r="O8906" i="1"/>
  <c r="T8906" i="1" s="1"/>
  <c r="R8905" i="1"/>
  <c r="Q8905" i="1"/>
  <c r="P8905" i="1"/>
  <c r="O8905" i="1"/>
  <c r="T8905" i="1" s="1"/>
  <c r="R8904" i="1"/>
  <c r="Q8904" i="1"/>
  <c r="P8904" i="1"/>
  <c r="O8904" i="1"/>
  <c r="T8904" i="1" s="1"/>
  <c r="R8903" i="1"/>
  <c r="Q8903" i="1"/>
  <c r="P8903" i="1"/>
  <c r="O8903" i="1"/>
  <c r="T8903" i="1" s="1"/>
  <c r="R8902" i="1"/>
  <c r="Q8902" i="1"/>
  <c r="P8902" i="1"/>
  <c r="O8902" i="1"/>
  <c r="T8902" i="1" s="1"/>
  <c r="R8901" i="1"/>
  <c r="Q8901" i="1"/>
  <c r="P8901" i="1"/>
  <c r="O8901" i="1"/>
  <c r="T8901" i="1" s="1"/>
  <c r="R8900" i="1"/>
  <c r="Q8900" i="1"/>
  <c r="P8900" i="1"/>
  <c r="O8900" i="1"/>
  <c r="T8900" i="1" s="1"/>
  <c r="R8899" i="1"/>
  <c r="Q8899" i="1"/>
  <c r="P8899" i="1"/>
  <c r="O8899" i="1"/>
  <c r="T8899" i="1" s="1"/>
  <c r="R8898" i="1"/>
  <c r="Q8898" i="1"/>
  <c r="P8898" i="1"/>
  <c r="O8898" i="1"/>
  <c r="T8898" i="1" s="1"/>
  <c r="R8897" i="1"/>
  <c r="Q8897" i="1"/>
  <c r="P8897" i="1"/>
  <c r="O8897" i="1"/>
  <c r="T8897" i="1" s="1"/>
  <c r="R8896" i="1"/>
  <c r="Q8896" i="1"/>
  <c r="P8896" i="1"/>
  <c r="O8896" i="1"/>
  <c r="T8896" i="1" s="1"/>
  <c r="R8895" i="1"/>
  <c r="Q8895" i="1"/>
  <c r="P8895" i="1"/>
  <c r="O8895" i="1"/>
  <c r="T8895" i="1" s="1"/>
  <c r="R8894" i="1"/>
  <c r="Q8894" i="1"/>
  <c r="P8894" i="1"/>
  <c r="O8894" i="1"/>
  <c r="T8894" i="1" s="1"/>
  <c r="R8893" i="1"/>
  <c r="Q8893" i="1"/>
  <c r="P8893" i="1"/>
  <c r="O8893" i="1"/>
  <c r="T8893" i="1" s="1"/>
  <c r="R8892" i="1"/>
  <c r="Q8892" i="1"/>
  <c r="P8892" i="1"/>
  <c r="O8892" i="1"/>
  <c r="T8892" i="1" s="1"/>
  <c r="R8891" i="1"/>
  <c r="Q8891" i="1"/>
  <c r="P8891" i="1"/>
  <c r="O8891" i="1"/>
  <c r="T8891" i="1" s="1"/>
  <c r="R8890" i="1"/>
  <c r="Q8890" i="1"/>
  <c r="P8890" i="1"/>
  <c r="O8890" i="1"/>
  <c r="T8890" i="1" s="1"/>
  <c r="R8889" i="1"/>
  <c r="Q8889" i="1"/>
  <c r="P8889" i="1"/>
  <c r="O8889" i="1"/>
  <c r="T8889" i="1" s="1"/>
  <c r="R8888" i="1"/>
  <c r="Q8888" i="1"/>
  <c r="P8888" i="1"/>
  <c r="O8888" i="1"/>
  <c r="T8888" i="1" s="1"/>
  <c r="R8887" i="1"/>
  <c r="Q8887" i="1"/>
  <c r="P8887" i="1"/>
  <c r="O8887" i="1"/>
  <c r="T8887" i="1" s="1"/>
  <c r="R8886" i="1"/>
  <c r="Q8886" i="1"/>
  <c r="P8886" i="1"/>
  <c r="O8886" i="1"/>
  <c r="T8886" i="1" s="1"/>
  <c r="R8885" i="1"/>
  <c r="Q8885" i="1"/>
  <c r="P8885" i="1"/>
  <c r="O8885" i="1"/>
  <c r="T8885" i="1" s="1"/>
  <c r="R8884" i="1"/>
  <c r="Q8884" i="1"/>
  <c r="P8884" i="1"/>
  <c r="O8884" i="1"/>
  <c r="T8884" i="1" s="1"/>
  <c r="R8883" i="1"/>
  <c r="Q8883" i="1"/>
  <c r="P8883" i="1"/>
  <c r="O8883" i="1"/>
  <c r="T8883" i="1" s="1"/>
  <c r="R8882" i="1"/>
  <c r="Q8882" i="1"/>
  <c r="P8882" i="1"/>
  <c r="O8882" i="1"/>
  <c r="T8882" i="1" s="1"/>
  <c r="R8881" i="1"/>
  <c r="Q8881" i="1"/>
  <c r="P8881" i="1"/>
  <c r="O8881" i="1"/>
  <c r="T8881" i="1" s="1"/>
  <c r="R8880" i="1"/>
  <c r="Q8880" i="1"/>
  <c r="P8880" i="1"/>
  <c r="O8880" i="1"/>
  <c r="T8880" i="1" s="1"/>
  <c r="R8879" i="1"/>
  <c r="Q8879" i="1"/>
  <c r="P8879" i="1"/>
  <c r="O8879" i="1"/>
  <c r="T8879" i="1" s="1"/>
  <c r="R8878" i="1"/>
  <c r="Q8878" i="1"/>
  <c r="P8878" i="1"/>
  <c r="O8878" i="1"/>
  <c r="T8878" i="1" s="1"/>
  <c r="R8877" i="1"/>
  <c r="Q8877" i="1"/>
  <c r="P8877" i="1"/>
  <c r="O8877" i="1"/>
  <c r="T8877" i="1" s="1"/>
  <c r="R8876" i="1"/>
  <c r="Q8876" i="1"/>
  <c r="P8876" i="1"/>
  <c r="O8876" i="1"/>
  <c r="T8876" i="1" s="1"/>
  <c r="R8875" i="1"/>
  <c r="Q8875" i="1"/>
  <c r="P8875" i="1"/>
  <c r="O8875" i="1"/>
  <c r="T8875" i="1" s="1"/>
  <c r="R8874" i="1"/>
  <c r="Q8874" i="1"/>
  <c r="P8874" i="1"/>
  <c r="O8874" i="1"/>
  <c r="R8873" i="1"/>
  <c r="Q8873" i="1"/>
  <c r="P8873" i="1"/>
  <c r="O8873" i="1"/>
  <c r="T8873" i="1" s="1"/>
  <c r="R8872" i="1"/>
  <c r="Q8872" i="1"/>
  <c r="P8872" i="1"/>
  <c r="O8872" i="1"/>
  <c r="T8872" i="1" s="1"/>
  <c r="R8871" i="1"/>
  <c r="Q8871" i="1"/>
  <c r="P8871" i="1"/>
  <c r="O8871" i="1"/>
  <c r="T8871" i="1" s="1"/>
  <c r="R8870" i="1"/>
  <c r="Q8870" i="1"/>
  <c r="P8870" i="1"/>
  <c r="O8870" i="1"/>
  <c r="T8870" i="1" s="1"/>
  <c r="R8869" i="1"/>
  <c r="Q8869" i="1"/>
  <c r="P8869" i="1"/>
  <c r="O8869" i="1"/>
  <c r="T8869" i="1" s="1"/>
  <c r="R8868" i="1"/>
  <c r="Q8868" i="1"/>
  <c r="P8868" i="1"/>
  <c r="O8868" i="1"/>
  <c r="T8868" i="1" s="1"/>
  <c r="R8867" i="1"/>
  <c r="Q8867" i="1"/>
  <c r="P8867" i="1"/>
  <c r="O8867" i="1"/>
  <c r="T8867" i="1" s="1"/>
  <c r="R8866" i="1"/>
  <c r="Q8866" i="1"/>
  <c r="P8866" i="1"/>
  <c r="O8866" i="1"/>
  <c r="R8865" i="1"/>
  <c r="Q8865" i="1"/>
  <c r="P8865" i="1"/>
  <c r="O8865" i="1"/>
  <c r="T8865" i="1" s="1"/>
  <c r="R8864" i="1"/>
  <c r="Q8864" i="1"/>
  <c r="P8864" i="1"/>
  <c r="O8864" i="1"/>
  <c r="T8864" i="1" s="1"/>
  <c r="R8863" i="1"/>
  <c r="Q8863" i="1"/>
  <c r="P8863" i="1"/>
  <c r="O8863" i="1"/>
  <c r="T8863" i="1" s="1"/>
  <c r="R8862" i="1"/>
  <c r="Q8862" i="1"/>
  <c r="P8862" i="1"/>
  <c r="O8862" i="1"/>
  <c r="T8862" i="1" s="1"/>
  <c r="R8861" i="1"/>
  <c r="Q8861" i="1"/>
  <c r="P8861" i="1"/>
  <c r="O8861" i="1"/>
  <c r="T8861" i="1" s="1"/>
  <c r="R8860" i="1"/>
  <c r="Q8860" i="1"/>
  <c r="P8860" i="1"/>
  <c r="O8860" i="1"/>
  <c r="T8860" i="1" s="1"/>
  <c r="R8859" i="1"/>
  <c r="Q8859" i="1"/>
  <c r="P8859" i="1"/>
  <c r="O8859" i="1"/>
  <c r="T8859" i="1" s="1"/>
  <c r="R8858" i="1"/>
  <c r="Q8858" i="1"/>
  <c r="P8858" i="1"/>
  <c r="O8858" i="1"/>
  <c r="R8857" i="1"/>
  <c r="Q8857" i="1"/>
  <c r="P8857" i="1"/>
  <c r="O8857" i="1"/>
  <c r="T8857" i="1" s="1"/>
  <c r="R8856" i="1"/>
  <c r="Q8856" i="1"/>
  <c r="P8856" i="1"/>
  <c r="O8856" i="1"/>
  <c r="T8856" i="1" s="1"/>
  <c r="R8855" i="1"/>
  <c r="Q8855" i="1"/>
  <c r="P8855" i="1"/>
  <c r="O8855" i="1"/>
  <c r="T8855" i="1" s="1"/>
  <c r="R8854" i="1"/>
  <c r="Q8854" i="1"/>
  <c r="P8854" i="1"/>
  <c r="O8854" i="1"/>
  <c r="T8854" i="1" s="1"/>
  <c r="R8853" i="1"/>
  <c r="Q8853" i="1"/>
  <c r="P8853" i="1"/>
  <c r="O8853" i="1"/>
  <c r="T8853" i="1" s="1"/>
  <c r="R8852" i="1"/>
  <c r="Q8852" i="1"/>
  <c r="P8852" i="1"/>
  <c r="O8852" i="1"/>
  <c r="T8852" i="1" s="1"/>
  <c r="R8851" i="1"/>
  <c r="Q8851" i="1"/>
  <c r="P8851" i="1"/>
  <c r="O8851" i="1"/>
  <c r="T8851" i="1" s="1"/>
  <c r="R8850" i="1"/>
  <c r="Q8850" i="1"/>
  <c r="P8850" i="1"/>
  <c r="O8850" i="1"/>
  <c r="R8849" i="1"/>
  <c r="Q8849" i="1"/>
  <c r="P8849" i="1"/>
  <c r="O8849" i="1"/>
  <c r="T8849" i="1" s="1"/>
  <c r="R8848" i="1"/>
  <c r="Q8848" i="1"/>
  <c r="P8848" i="1"/>
  <c r="O8848" i="1"/>
  <c r="T8848" i="1" s="1"/>
  <c r="R8847" i="1"/>
  <c r="Q8847" i="1"/>
  <c r="P8847" i="1"/>
  <c r="O8847" i="1"/>
  <c r="T8847" i="1" s="1"/>
  <c r="R8846" i="1"/>
  <c r="Q8846" i="1"/>
  <c r="P8846" i="1"/>
  <c r="O8846" i="1"/>
  <c r="T8846" i="1" s="1"/>
  <c r="R8845" i="1"/>
  <c r="Q8845" i="1"/>
  <c r="P8845" i="1"/>
  <c r="O8845" i="1"/>
  <c r="T8845" i="1" s="1"/>
  <c r="R8844" i="1"/>
  <c r="Q8844" i="1"/>
  <c r="P8844" i="1"/>
  <c r="O8844" i="1"/>
  <c r="T8844" i="1" s="1"/>
  <c r="R8843" i="1"/>
  <c r="Q8843" i="1"/>
  <c r="P8843" i="1"/>
  <c r="O8843" i="1"/>
  <c r="T8843" i="1" s="1"/>
  <c r="R8842" i="1"/>
  <c r="Q8842" i="1"/>
  <c r="P8842" i="1"/>
  <c r="O8842" i="1"/>
  <c r="R8841" i="1"/>
  <c r="Q8841" i="1"/>
  <c r="P8841" i="1"/>
  <c r="O8841" i="1"/>
  <c r="T8841" i="1" s="1"/>
  <c r="R8840" i="1"/>
  <c r="Q8840" i="1"/>
  <c r="P8840" i="1"/>
  <c r="O8840" i="1"/>
  <c r="T8840" i="1" s="1"/>
  <c r="R8839" i="1"/>
  <c r="Q8839" i="1"/>
  <c r="P8839" i="1"/>
  <c r="O8839" i="1"/>
  <c r="T8839" i="1" s="1"/>
  <c r="R8838" i="1"/>
  <c r="Q8838" i="1"/>
  <c r="P8838" i="1"/>
  <c r="O8838" i="1"/>
  <c r="T8838" i="1" s="1"/>
  <c r="R8837" i="1"/>
  <c r="Q8837" i="1"/>
  <c r="P8837" i="1"/>
  <c r="O8837" i="1"/>
  <c r="T8837" i="1" s="1"/>
  <c r="R8836" i="1"/>
  <c r="Q8836" i="1"/>
  <c r="P8836" i="1"/>
  <c r="O8836" i="1"/>
  <c r="T8836" i="1" s="1"/>
  <c r="R8835" i="1"/>
  <c r="Q8835" i="1"/>
  <c r="P8835" i="1"/>
  <c r="O8835" i="1"/>
  <c r="T8835" i="1" s="1"/>
  <c r="R8834" i="1"/>
  <c r="Q8834" i="1"/>
  <c r="P8834" i="1"/>
  <c r="O8834" i="1"/>
  <c r="R8833" i="1"/>
  <c r="Q8833" i="1"/>
  <c r="P8833" i="1"/>
  <c r="O8833" i="1"/>
  <c r="T8833" i="1" s="1"/>
  <c r="R8832" i="1"/>
  <c r="Q8832" i="1"/>
  <c r="P8832" i="1"/>
  <c r="O8832" i="1"/>
  <c r="T8832" i="1" s="1"/>
  <c r="R8831" i="1"/>
  <c r="Q8831" i="1"/>
  <c r="P8831" i="1"/>
  <c r="O8831" i="1"/>
  <c r="T8831" i="1" s="1"/>
  <c r="R8830" i="1"/>
  <c r="Q8830" i="1"/>
  <c r="P8830" i="1"/>
  <c r="O8830" i="1"/>
  <c r="T8830" i="1" s="1"/>
  <c r="R8829" i="1"/>
  <c r="Q8829" i="1"/>
  <c r="P8829" i="1"/>
  <c r="O8829" i="1"/>
  <c r="T8829" i="1" s="1"/>
  <c r="R8828" i="1"/>
  <c r="Q8828" i="1"/>
  <c r="P8828" i="1"/>
  <c r="O8828" i="1"/>
  <c r="T8828" i="1" s="1"/>
  <c r="R8827" i="1"/>
  <c r="Q8827" i="1"/>
  <c r="P8827" i="1"/>
  <c r="O8827" i="1"/>
  <c r="T8827" i="1" s="1"/>
  <c r="R8826" i="1"/>
  <c r="Q8826" i="1"/>
  <c r="P8826" i="1"/>
  <c r="O8826" i="1"/>
  <c r="R8825" i="1"/>
  <c r="Q8825" i="1"/>
  <c r="P8825" i="1"/>
  <c r="O8825" i="1"/>
  <c r="T8825" i="1" s="1"/>
  <c r="R8824" i="1"/>
  <c r="Q8824" i="1"/>
  <c r="P8824" i="1"/>
  <c r="O8824" i="1"/>
  <c r="T8824" i="1" s="1"/>
  <c r="R8823" i="1"/>
  <c r="Q8823" i="1"/>
  <c r="P8823" i="1"/>
  <c r="O8823" i="1"/>
  <c r="T8823" i="1" s="1"/>
  <c r="R8822" i="1"/>
  <c r="Q8822" i="1"/>
  <c r="P8822" i="1"/>
  <c r="O8822" i="1"/>
  <c r="T8822" i="1" s="1"/>
  <c r="R8821" i="1"/>
  <c r="Q8821" i="1"/>
  <c r="P8821" i="1"/>
  <c r="O8821" i="1"/>
  <c r="T8821" i="1" s="1"/>
  <c r="R8820" i="1"/>
  <c r="Q8820" i="1"/>
  <c r="P8820" i="1"/>
  <c r="O8820" i="1"/>
  <c r="T8820" i="1" s="1"/>
  <c r="R8819" i="1"/>
  <c r="Q8819" i="1"/>
  <c r="P8819" i="1"/>
  <c r="O8819" i="1"/>
  <c r="T8819" i="1" s="1"/>
  <c r="R8818" i="1"/>
  <c r="Q8818" i="1"/>
  <c r="P8818" i="1"/>
  <c r="O8818" i="1"/>
  <c r="R8817" i="1"/>
  <c r="Q8817" i="1"/>
  <c r="P8817" i="1"/>
  <c r="O8817" i="1"/>
  <c r="T8817" i="1" s="1"/>
  <c r="R8816" i="1"/>
  <c r="Q8816" i="1"/>
  <c r="P8816" i="1"/>
  <c r="O8816" i="1"/>
  <c r="T8816" i="1" s="1"/>
  <c r="R8815" i="1"/>
  <c r="Q8815" i="1"/>
  <c r="P8815" i="1"/>
  <c r="O8815" i="1"/>
  <c r="T8815" i="1" s="1"/>
  <c r="R8814" i="1"/>
  <c r="Q8814" i="1"/>
  <c r="P8814" i="1"/>
  <c r="O8814" i="1"/>
  <c r="T8814" i="1" s="1"/>
  <c r="R8813" i="1"/>
  <c r="Q8813" i="1"/>
  <c r="P8813" i="1"/>
  <c r="O8813" i="1"/>
  <c r="T8813" i="1" s="1"/>
  <c r="R8812" i="1"/>
  <c r="Q8812" i="1"/>
  <c r="P8812" i="1"/>
  <c r="O8812" i="1"/>
  <c r="T8812" i="1" s="1"/>
  <c r="R8811" i="1"/>
  <c r="Q8811" i="1"/>
  <c r="P8811" i="1"/>
  <c r="O8811" i="1"/>
  <c r="T8811" i="1" s="1"/>
  <c r="R8810" i="1"/>
  <c r="Q8810" i="1"/>
  <c r="P8810" i="1"/>
  <c r="O8810" i="1"/>
  <c r="R8809" i="1"/>
  <c r="Q8809" i="1"/>
  <c r="P8809" i="1"/>
  <c r="O8809" i="1"/>
  <c r="T8809" i="1" s="1"/>
  <c r="R8808" i="1"/>
  <c r="Q8808" i="1"/>
  <c r="P8808" i="1"/>
  <c r="O8808" i="1"/>
  <c r="T8808" i="1" s="1"/>
  <c r="R8807" i="1"/>
  <c r="Q8807" i="1"/>
  <c r="P8807" i="1"/>
  <c r="O8807" i="1"/>
  <c r="T8807" i="1" s="1"/>
  <c r="R8806" i="1"/>
  <c r="Q8806" i="1"/>
  <c r="P8806" i="1"/>
  <c r="O8806" i="1"/>
  <c r="T8806" i="1" s="1"/>
  <c r="R8805" i="1"/>
  <c r="Q8805" i="1"/>
  <c r="P8805" i="1"/>
  <c r="O8805" i="1"/>
  <c r="T8805" i="1" s="1"/>
  <c r="R8804" i="1"/>
  <c r="Q8804" i="1"/>
  <c r="P8804" i="1"/>
  <c r="O8804" i="1"/>
  <c r="T8804" i="1" s="1"/>
  <c r="R8803" i="1"/>
  <c r="Q8803" i="1"/>
  <c r="P8803" i="1"/>
  <c r="O8803" i="1"/>
  <c r="T8803" i="1" s="1"/>
  <c r="R8802" i="1"/>
  <c r="Q8802" i="1"/>
  <c r="P8802" i="1"/>
  <c r="O8802" i="1"/>
  <c r="R8801" i="1"/>
  <c r="Q8801" i="1"/>
  <c r="P8801" i="1"/>
  <c r="O8801" i="1"/>
  <c r="T8801" i="1" s="1"/>
  <c r="R8800" i="1"/>
  <c r="Q8800" i="1"/>
  <c r="P8800" i="1"/>
  <c r="O8800" i="1"/>
  <c r="T8800" i="1" s="1"/>
  <c r="R8799" i="1"/>
  <c r="Q8799" i="1"/>
  <c r="P8799" i="1"/>
  <c r="O8799" i="1"/>
  <c r="T8799" i="1" s="1"/>
  <c r="R8798" i="1"/>
  <c r="Q8798" i="1"/>
  <c r="P8798" i="1"/>
  <c r="O8798" i="1"/>
  <c r="T8798" i="1" s="1"/>
  <c r="R8797" i="1"/>
  <c r="Q8797" i="1"/>
  <c r="P8797" i="1"/>
  <c r="O8797" i="1"/>
  <c r="T8797" i="1" s="1"/>
  <c r="R8796" i="1"/>
  <c r="Q8796" i="1"/>
  <c r="P8796" i="1"/>
  <c r="O8796" i="1"/>
  <c r="T8796" i="1" s="1"/>
  <c r="R8795" i="1"/>
  <c r="Q8795" i="1"/>
  <c r="P8795" i="1"/>
  <c r="O8795" i="1"/>
  <c r="T8795" i="1" s="1"/>
  <c r="R8794" i="1"/>
  <c r="Q8794" i="1"/>
  <c r="P8794" i="1"/>
  <c r="O8794" i="1"/>
  <c r="R8793" i="1"/>
  <c r="Q8793" i="1"/>
  <c r="P8793" i="1"/>
  <c r="O8793" i="1"/>
  <c r="T8793" i="1" s="1"/>
  <c r="R8792" i="1"/>
  <c r="Q8792" i="1"/>
  <c r="P8792" i="1"/>
  <c r="O8792" i="1"/>
  <c r="T8792" i="1" s="1"/>
  <c r="R8791" i="1"/>
  <c r="Q8791" i="1"/>
  <c r="P8791" i="1"/>
  <c r="O8791" i="1"/>
  <c r="T8791" i="1" s="1"/>
  <c r="R8790" i="1"/>
  <c r="Q8790" i="1"/>
  <c r="P8790" i="1"/>
  <c r="O8790" i="1"/>
  <c r="T8790" i="1" s="1"/>
  <c r="R8789" i="1"/>
  <c r="Q8789" i="1"/>
  <c r="P8789" i="1"/>
  <c r="O8789" i="1"/>
  <c r="T8789" i="1" s="1"/>
  <c r="R8788" i="1"/>
  <c r="Q8788" i="1"/>
  <c r="P8788" i="1"/>
  <c r="O8788" i="1"/>
  <c r="T8788" i="1" s="1"/>
  <c r="R8787" i="1"/>
  <c r="Q8787" i="1"/>
  <c r="P8787" i="1"/>
  <c r="O8787" i="1"/>
  <c r="T8787" i="1" s="1"/>
  <c r="R8786" i="1"/>
  <c r="Q8786" i="1"/>
  <c r="P8786" i="1"/>
  <c r="O8786" i="1"/>
  <c r="R8785" i="1"/>
  <c r="Q8785" i="1"/>
  <c r="P8785" i="1"/>
  <c r="O8785" i="1"/>
  <c r="T8785" i="1" s="1"/>
  <c r="R8784" i="1"/>
  <c r="Q8784" i="1"/>
  <c r="P8784" i="1"/>
  <c r="O8784" i="1"/>
  <c r="T8784" i="1" s="1"/>
  <c r="R8783" i="1"/>
  <c r="Q8783" i="1"/>
  <c r="P8783" i="1"/>
  <c r="O8783" i="1"/>
  <c r="T8783" i="1" s="1"/>
  <c r="R8782" i="1"/>
  <c r="Q8782" i="1"/>
  <c r="P8782" i="1"/>
  <c r="O8782" i="1"/>
  <c r="T8782" i="1" s="1"/>
  <c r="R8781" i="1"/>
  <c r="Q8781" i="1"/>
  <c r="P8781" i="1"/>
  <c r="O8781" i="1"/>
  <c r="T8781" i="1" s="1"/>
  <c r="R8780" i="1"/>
  <c r="Q8780" i="1"/>
  <c r="P8780" i="1"/>
  <c r="O8780" i="1"/>
  <c r="T8780" i="1" s="1"/>
  <c r="R8779" i="1"/>
  <c r="Q8779" i="1"/>
  <c r="P8779" i="1"/>
  <c r="O8779" i="1"/>
  <c r="T8779" i="1" s="1"/>
  <c r="R8778" i="1"/>
  <c r="Q8778" i="1"/>
  <c r="P8778" i="1"/>
  <c r="O8778" i="1"/>
  <c r="R8777" i="1"/>
  <c r="Q8777" i="1"/>
  <c r="P8777" i="1"/>
  <c r="O8777" i="1"/>
  <c r="T8777" i="1" s="1"/>
  <c r="R8776" i="1"/>
  <c r="Q8776" i="1"/>
  <c r="P8776" i="1"/>
  <c r="O8776" i="1"/>
  <c r="T8776" i="1" s="1"/>
  <c r="R8775" i="1"/>
  <c r="Q8775" i="1"/>
  <c r="P8775" i="1"/>
  <c r="O8775" i="1"/>
  <c r="T8775" i="1" s="1"/>
  <c r="R8774" i="1"/>
  <c r="Q8774" i="1"/>
  <c r="P8774" i="1"/>
  <c r="O8774" i="1"/>
  <c r="T8774" i="1" s="1"/>
  <c r="R8773" i="1"/>
  <c r="Q8773" i="1"/>
  <c r="P8773" i="1"/>
  <c r="O8773" i="1"/>
  <c r="T8773" i="1" s="1"/>
  <c r="R8772" i="1"/>
  <c r="Q8772" i="1"/>
  <c r="P8772" i="1"/>
  <c r="O8772" i="1"/>
  <c r="T8772" i="1" s="1"/>
  <c r="R8771" i="1"/>
  <c r="Q8771" i="1"/>
  <c r="P8771" i="1"/>
  <c r="O8771" i="1"/>
  <c r="T8771" i="1" s="1"/>
  <c r="R8770" i="1"/>
  <c r="Q8770" i="1"/>
  <c r="P8770" i="1"/>
  <c r="O8770" i="1"/>
  <c r="R8769" i="1"/>
  <c r="Q8769" i="1"/>
  <c r="P8769" i="1"/>
  <c r="O8769" i="1"/>
  <c r="T8769" i="1" s="1"/>
  <c r="R8768" i="1"/>
  <c r="Q8768" i="1"/>
  <c r="P8768" i="1"/>
  <c r="O8768" i="1"/>
  <c r="T8768" i="1" s="1"/>
  <c r="R8767" i="1"/>
  <c r="Q8767" i="1"/>
  <c r="P8767" i="1"/>
  <c r="O8767" i="1"/>
  <c r="T8767" i="1" s="1"/>
  <c r="R8766" i="1"/>
  <c r="Q8766" i="1"/>
  <c r="P8766" i="1"/>
  <c r="O8766" i="1"/>
  <c r="T8766" i="1" s="1"/>
  <c r="R8765" i="1"/>
  <c r="Q8765" i="1"/>
  <c r="P8765" i="1"/>
  <c r="O8765" i="1"/>
  <c r="T8765" i="1" s="1"/>
  <c r="R8764" i="1"/>
  <c r="Q8764" i="1"/>
  <c r="P8764" i="1"/>
  <c r="O8764" i="1"/>
  <c r="T8764" i="1" s="1"/>
  <c r="R8763" i="1"/>
  <c r="Q8763" i="1"/>
  <c r="P8763" i="1"/>
  <c r="O8763" i="1"/>
  <c r="T8763" i="1" s="1"/>
  <c r="R8762" i="1"/>
  <c r="Q8762" i="1"/>
  <c r="P8762" i="1"/>
  <c r="O8762" i="1"/>
  <c r="R8761" i="1"/>
  <c r="Q8761" i="1"/>
  <c r="P8761" i="1"/>
  <c r="O8761" i="1"/>
  <c r="T8761" i="1" s="1"/>
  <c r="R8760" i="1"/>
  <c r="Q8760" i="1"/>
  <c r="P8760" i="1"/>
  <c r="O8760" i="1"/>
  <c r="T8760" i="1" s="1"/>
  <c r="R8759" i="1"/>
  <c r="Q8759" i="1"/>
  <c r="P8759" i="1"/>
  <c r="O8759" i="1"/>
  <c r="T8759" i="1" s="1"/>
  <c r="R8758" i="1"/>
  <c r="Q8758" i="1"/>
  <c r="P8758" i="1"/>
  <c r="O8758" i="1"/>
  <c r="T8758" i="1" s="1"/>
  <c r="R8757" i="1"/>
  <c r="Q8757" i="1"/>
  <c r="P8757" i="1"/>
  <c r="O8757" i="1"/>
  <c r="T8757" i="1" s="1"/>
  <c r="R8756" i="1"/>
  <c r="Q8756" i="1"/>
  <c r="P8756" i="1"/>
  <c r="O8756" i="1"/>
  <c r="T8756" i="1" s="1"/>
  <c r="R8755" i="1"/>
  <c r="Q8755" i="1"/>
  <c r="P8755" i="1"/>
  <c r="O8755" i="1"/>
  <c r="T8755" i="1" s="1"/>
  <c r="R8754" i="1"/>
  <c r="Q8754" i="1"/>
  <c r="P8754" i="1"/>
  <c r="O8754" i="1"/>
  <c r="R8753" i="1"/>
  <c r="Q8753" i="1"/>
  <c r="P8753" i="1"/>
  <c r="O8753" i="1"/>
  <c r="T8753" i="1" s="1"/>
  <c r="R8752" i="1"/>
  <c r="Q8752" i="1"/>
  <c r="P8752" i="1"/>
  <c r="O8752" i="1"/>
  <c r="T8752" i="1" s="1"/>
  <c r="R8751" i="1"/>
  <c r="Q8751" i="1"/>
  <c r="P8751" i="1"/>
  <c r="O8751" i="1"/>
  <c r="T8751" i="1" s="1"/>
  <c r="R8750" i="1"/>
  <c r="Q8750" i="1"/>
  <c r="P8750" i="1"/>
  <c r="O8750" i="1"/>
  <c r="T8750" i="1" s="1"/>
  <c r="R8749" i="1"/>
  <c r="Q8749" i="1"/>
  <c r="P8749" i="1"/>
  <c r="O8749" i="1"/>
  <c r="T8749" i="1" s="1"/>
  <c r="R8748" i="1"/>
  <c r="Q8748" i="1"/>
  <c r="P8748" i="1"/>
  <c r="O8748" i="1"/>
  <c r="T8748" i="1" s="1"/>
  <c r="R8747" i="1"/>
  <c r="Q8747" i="1"/>
  <c r="P8747" i="1"/>
  <c r="O8747" i="1"/>
  <c r="T8747" i="1" s="1"/>
  <c r="R8746" i="1"/>
  <c r="Q8746" i="1"/>
  <c r="P8746" i="1"/>
  <c r="O8746" i="1"/>
  <c r="R8745" i="1"/>
  <c r="Q8745" i="1"/>
  <c r="P8745" i="1"/>
  <c r="O8745" i="1"/>
  <c r="T8745" i="1" s="1"/>
  <c r="R8744" i="1"/>
  <c r="Q8744" i="1"/>
  <c r="P8744" i="1"/>
  <c r="O8744" i="1"/>
  <c r="T8744" i="1" s="1"/>
  <c r="R8743" i="1"/>
  <c r="Q8743" i="1"/>
  <c r="P8743" i="1"/>
  <c r="O8743" i="1"/>
  <c r="T8743" i="1" s="1"/>
  <c r="R8742" i="1"/>
  <c r="Q8742" i="1"/>
  <c r="P8742" i="1"/>
  <c r="O8742" i="1"/>
  <c r="T8742" i="1" s="1"/>
  <c r="R8741" i="1"/>
  <c r="Q8741" i="1"/>
  <c r="P8741" i="1"/>
  <c r="O8741" i="1"/>
  <c r="T8741" i="1" s="1"/>
  <c r="R8740" i="1"/>
  <c r="Q8740" i="1"/>
  <c r="P8740" i="1"/>
  <c r="O8740" i="1"/>
  <c r="T8740" i="1" s="1"/>
  <c r="R8739" i="1"/>
  <c r="Q8739" i="1"/>
  <c r="P8739" i="1"/>
  <c r="O8739" i="1"/>
  <c r="T8739" i="1" s="1"/>
  <c r="R8738" i="1"/>
  <c r="Q8738" i="1"/>
  <c r="P8738" i="1"/>
  <c r="O8738" i="1"/>
  <c r="R8737" i="1"/>
  <c r="Q8737" i="1"/>
  <c r="P8737" i="1"/>
  <c r="O8737" i="1"/>
  <c r="T8737" i="1" s="1"/>
  <c r="R8736" i="1"/>
  <c r="Q8736" i="1"/>
  <c r="P8736" i="1"/>
  <c r="O8736" i="1"/>
  <c r="T8736" i="1" s="1"/>
  <c r="R8735" i="1"/>
  <c r="Q8735" i="1"/>
  <c r="P8735" i="1"/>
  <c r="O8735" i="1"/>
  <c r="T8735" i="1" s="1"/>
  <c r="R8734" i="1"/>
  <c r="Q8734" i="1"/>
  <c r="P8734" i="1"/>
  <c r="O8734" i="1"/>
  <c r="T8734" i="1" s="1"/>
  <c r="R8733" i="1"/>
  <c r="Q8733" i="1"/>
  <c r="P8733" i="1"/>
  <c r="O8733" i="1"/>
  <c r="T8733" i="1" s="1"/>
  <c r="R8732" i="1"/>
  <c r="Q8732" i="1"/>
  <c r="P8732" i="1"/>
  <c r="O8732" i="1"/>
  <c r="T8732" i="1" s="1"/>
  <c r="R8731" i="1"/>
  <c r="Q8731" i="1"/>
  <c r="P8731" i="1"/>
  <c r="O8731" i="1"/>
  <c r="T8731" i="1" s="1"/>
  <c r="R8730" i="1"/>
  <c r="Q8730" i="1"/>
  <c r="P8730" i="1"/>
  <c r="O8730" i="1"/>
  <c r="R8729" i="1"/>
  <c r="Q8729" i="1"/>
  <c r="P8729" i="1"/>
  <c r="O8729" i="1"/>
  <c r="T8729" i="1" s="1"/>
  <c r="R8728" i="1"/>
  <c r="Q8728" i="1"/>
  <c r="P8728" i="1"/>
  <c r="O8728" i="1"/>
  <c r="T8728" i="1" s="1"/>
  <c r="R8727" i="1"/>
  <c r="Q8727" i="1"/>
  <c r="P8727" i="1"/>
  <c r="O8727" i="1"/>
  <c r="T8727" i="1" s="1"/>
  <c r="R8726" i="1"/>
  <c r="Q8726" i="1"/>
  <c r="P8726" i="1"/>
  <c r="O8726" i="1"/>
  <c r="T8726" i="1" s="1"/>
  <c r="R8725" i="1"/>
  <c r="Q8725" i="1"/>
  <c r="P8725" i="1"/>
  <c r="O8725" i="1"/>
  <c r="T8725" i="1" s="1"/>
  <c r="R8724" i="1"/>
  <c r="Q8724" i="1"/>
  <c r="P8724" i="1"/>
  <c r="O8724" i="1"/>
  <c r="T8724" i="1" s="1"/>
  <c r="R8723" i="1"/>
  <c r="Q8723" i="1"/>
  <c r="P8723" i="1"/>
  <c r="O8723" i="1"/>
  <c r="T8723" i="1" s="1"/>
  <c r="R8722" i="1"/>
  <c r="Q8722" i="1"/>
  <c r="P8722" i="1"/>
  <c r="O8722" i="1"/>
  <c r="R8721" i="1"/>
  <c r="Q8721" i="1"/>
  <c r="P8721" i="1"/>
  <c r="O8721" i="1"/>
  <c r="T8721" i="1" s="1"/>
  <c r="R8720" i="1"/>
  <c r="Q8720" i="1"/>
  <c r="P8720" i="1"/>
  <c r="O8720" i="1"/>
  <c r="T8720" i="1" s="1"/>
  <c r="R8719" i="1"/>
  <c r="Q8719" i="1"/>
  <c r="P8719" i="1"/>
  <c r="O8719" i="1"/>
  <c r="T8719" i="1" s="1"/>
  <c r="R8718" i="1"/>
  <c r="Q8718" i="1"/>
  <c r="P8718" i="1"/>
  <c r="O8718" i="1"/>
  <c r="T8718" i="1" s="1"/>
  <c r="R8717" i="1"/>
  <c r="Q8717" i="1"/>
  <c r="P8717" i="1"/>
  <c r="O8717" i="1"/>
  <c r="T8717" i="1" s="1"/>
  <c r="R8716" i="1"/>
  <c r="Q8716" i="1"/>
  <c r="P8716" i="1"/>
  <c r="O8716" i="1"/>
  <c r="T8716" i="1" s="1"/>
  <c r="R8715" i="1"/>
  <c r="Q8715" i="1"/>
  <c r="P8715" i="1"/>
  <c r="O8715" i="1"/>
  <c r="T8715" i="1" s="1"/>
  <c r="R8714" i="1"/>
  <c r="Q8714" i="1"/>
  <c r="P8714" i="1"/>
  <c r="O8714" i="1"/>
  <c r="R8713" i="1"/>
  <c r="Q8713" i="1"/>
  <c r="P8713" i="1"/>
  <c r="O8713" i="1"/>
  <c r="T8713" i="1" s="1"/>
  <c r="R8712" i="1"/>
  <c r="Q8712" i="1"/>
  <c r="P8712" i="1"/>
  <c r="O8712" i="1"/>
  <c r="T8712" i="1" s="1"/>
  <c r="R8711" i="1"/>
  <c r="Q8711" i="1"/>
  <c r="P8711" i="1"/>
  <c r="O8711" i="1"/>
  <c r="T8711" i="1" s="1"/>
  <c r="R8710" i="1"/>
  <c r="Q8710" i="1"/>
  <c r="P8710" i="1"/>
  <c r="O8710" i="1"/>
  <c r="T8710" i="1" s="1"/>
  <c r="R8709" i="1"/>
  <c r="Q8709" i="1"/>
  <c r="P8709" i="1"/>
  <c r="O8709" i="1"/>
  <c r="T8709" i="1" s="1"/>
  <c r="R8708" i="1"/>
  <c r="Q8708" i="1"/>
  <c r="P8708" i="1"/>
  <c r="O8708" i="1"/>
  <c r="T8708" i="1" s="1"/>
  <c r="R8707" i="1"/>
  <c r="Q8707" i="1"/>
  <c r="P8707" i="1"/>
  <c r="O8707" i="1"/>
  <c r="T8707" i="1" s="1"/>
  <c r="R8706" i="1"/>
  <c r="Q8706" i="1"/>
  <c r="P8706" i="1"/>
  <c r="O8706" i="1"/>
  <c r="R8705" i="1"/>
  <c r="Q8705" i="1"/>
  <c r="P8705" i="1"/>
  <c r="O8705" i="1"/>
  <c r="T8705" i="1" s="1"/>
  <c r="R8704" i="1"/>
  <c r="Q8704" i="1"/>
  <c r="P8704" i="1"/>
  <c r="O8704" i="1"/>
  <c r="T8704" i="1" s="1"/>
  <c r="R8703" i="1"/>
  <c r="Q8703" i="1"/>
  <c r="P8703" i="1"/>
  <c r="O8703" i="1"/>
  <c r="T8703" i="1" s="1"/>
  <c r="R8702" i="1"/>
  <c r="Q8702" i="1"/>
  <c r="P8702" i="1"/>
  <c r="O8702" i="1"/>
  <c r="T8702" i="1" s="1"/>
  <c r="R8701" i="1"/>
  <c r="Q8701" i="1"/>
  <c r="P8701" i="1"/>
  <c r="O8701" i="1"/>
  <c r="T8701" i="1" s="1"/>
  <c r="R8700" i="1"/>
  <c r="Q8700" i="1"/>
  <c r="P8700" i="1"/>
  <c r="O8700" i="1"/>
  <c r="T8700" i="1" s="1"/>
  <c r="R8699" i="1"/>
  <c r="Q8699" i="1"/>
  <c r="P8699" i="1"/>
  <c r="O8699" i="1"/>
  <c r="T8699" i="1" s="1"/>
  <c r="R8698" i="1"/>
  <c r="Q8698" i="1"/>
  <c r="P8698" i="1"/>
  <c r="O8698" i="1"/>
  <c r="R8697" i="1"/>
  <c r="Q8697" i="1"/>
  <c r="P8697" i="1"/>
  <c r="O8697" i="1"/>
  <c r="T8697" i="1" s="1"/>
  <c r="R8696" i="1"/>
  <c r="Q8696" i="1"/>
  <c r="P8696" i="1"/>
  <c r="O8696" i="1"/>
  <c r="T8696" i="1" s="1"/>
  <c r="R8695" i="1"/>
  <c r="Q8695" i="1"/>
  <c r="P8695" i="1"/>
  <c r="O8695" i="1"/>
  <c r="T8695" i="1" s="1"/>
  <c r="R8694" i="1"/>
  <c r="Q8694" i="1"/>
  <c r="P8694" i="1"/>
  <c r="O8694" i="1"/>
  <c r="T8694" i="1" s="1"/>
  <c r="R8693" i="1"/>
  <c r="Q8693" i="1"/>
  <c r="P8693" i="1"/>
  <c r="O8693" i="1"/>
  <c r="T8693" i="1" s="1"/>
  <c r="R8692" i="1"/>
  <c r="Q8692" i="1"/>
  <c r="P8692" i="1"/>
  <c r="O8692" i="1"/>
  <c r="T8692" i="1" s="1"/>
  <c r="R8691" i="1"/>
  <c r="Q8691" i="1"/>
  <c r="P8691" i="1"/>
  <c r="O8691" i="1"/>
  <c r="T8691" i="1" s="1"/>
  <c r="R8690" i="1"/>
  <c r="Q8690" i="1"/>
  <c r="P8690" i="1"/>
  <c r="O8690" i="1"/>
  <c r="R8689" i="1"/>
  <c r="Q8689" i="1"/>
  <c r="P8689" i="1"/>
  <c r="O8689" i="1"/>
  <c r="T8689" i="1" s="1"/>
  <c r="R8688" i="1"/>
  <c r="Q8688" i="1"/>
  <c r="P8688" i="1"/>
  <c r="O8688" i="1"/>
  <c r="T8688" i="1" s="1"/>
  <c r="R8687" i="1"/>
  <c r="Q8687" i="1"/>
  <c r="P8687" i="1"/>
  <c r="O8687" i="1"/>
  <c r="T8687" i="1" s="1"/>
  <c r="R8686" i="1"/>
  <c r="Q8686" i="1"/>
  <c r="P8686" i="1"/>
  <c r="O8686" i="1"/>
  <c r="T8686" i="1" s="1"/>
  <c r="R8685" i="1"/>
  <c r="Q8685" i="1"/>
  <c r="P8685" i="1"/>
  <c r="O8685" i="1"/>
  <c r="T8685" i="1" s="1"/>
  <c r="R8684" i="1"/>
  <c r="Q8684" i="1"/>
  <c r="P8684" i="1"/>
  <c r="O8684" i="1"/>
  <c r="T8684" i="1" s="1"/>
  <c r="R8683" i="1"/>
  <c r="Q8683" i="1"/>
  <c r="P8683" i="1"/>
  <c r="O8683" i="1"/>
  <c r="T8683" i="1" s="1"/>
  <c r="R8682" i="1"/>
  <c r="Q8682" i="1"/>
  <c r="P8682" i="1"/>
  <c r="O8682" i="1"/>
  <c r="R8681" i="1"/>
  <c r="Q8681" i="1"/>
  <c r="P8681" i="1"/>
  <c r="O8681" i="1"/>
  <c r="T8681" i="1" s="1"/>
  <c r="R8680" i="1"/>
  <c r="Q8680" i="1"/>
  <c r="P8680" i="1"/>
  <c r="O8680" i="1"/>
  <c r="T8680" i="1" s="1"/>
  <c r="R8679" i="1"/>
  <c r="Q8679" i="1"/>
  <c r="P8679" i="1"/>
  <c r="O8679" i="1"/>
  <c r="T8679" i="1" s="1"/>
  <c r="R8678" i="1"/>
  <c r="Q8678" i="1"/>
  <c r="P8678" i="1"/>
  <c r="O8678" i="1"/>
  <c r="T8678" i="1" s="1"/>
  <c r="R8677" i="1"/>
  <c r="Q8677" i="1"/>
  <c r="P8677" i="1"/>
  <c r="O8677" i="1"/>
  <c r="T8677" i="1" s="1"/>
  <c r="R8676" i="1"/>
  <c r="Q8676" i="1"/>
  <c r="P8676" i="1"/>
  <c r="O8676" i="1"/>
  <c r="T8676" i="1" s="1"/>
  <c r="R8675" i="1"/>
  <c r="Q8675" i="1"/>
  <c r="P8675" i="1"/>
  <c r="O8675" i="1"/>
  <c r="T8675" i="1" s="1"/>
  <c r="R8674" i="1"/>
  <c r="Q8674" i="1"/>
  <c r="P8674" i="1"/>
  <c r="O8674" i="1"/>
  <c r="R8673" i="1"/>
  <c r="Q8673" i="1"/>
  <c r="P8673" i="1"/>
  <c r="O8673" i="1"/>
  <c r="T8673" i="1" s="1"/>
  <c r="R8672" i="1"/>
  <c r="Q8672" i="1"/>
  <c r="P8672" i="1"/>
  <c r="O8672" i="1"/>
  <c r="T8672" i="1" s="1"/>
  <c r="R8671" i="1"/>
  <c r="Q8671" i="1"/>
  <c r="P8671" i="1"/>
  <c r="O8671" i="1"/>
  <c r="T8671" i="1" s="1"/>
  <c r="R8670" i="1"/>
  <c r="Q8670" i="1"/>
  <c r="P8670" i="1"/>
  <c r="O8670" i="1"/>
  <c r="T8670" i="1" s="1"/>
  <c r="R8669" i="1"/>
  <c r="Q8669" i="1"/>
  <c r="P8669" i="1"/>
  <c r="O8669" i="1"/>
  <c r="T8669" i="1" s="1"/>
  <c r="R8668" i="1"/>
  <c r="Q8668" i="1"/>
  <c r="P8668" i="1"/>
  <c r="O8668" i="1"/>
  <c r="T8668" i="1" s="1"/>
  <c r="R8667" i="1"/>
  <c r="Q8667" i="1"/>
  <c r="P8667" i="1"/>
  <c r="O8667" i="1"/>
  <c r="T8667" i="1" s="1"/>
  <c r="R8666" i="1"/>
  <c r="Q8666" i="1"/>
  <c r="P8666" i="1"/>
  <c r="O8666" i="1"/>
  <c r="R8665" i="1"/>
  <c r="Q8665" i="1"/>
  <c r="P8665" i="1"/>
  <c r="O8665" i="1"/>
  <c r="T8665" i="1" s="1"/>
  <c r="R8664" i="1"/>
  <c r="Q8664" i="1"/>
  <c r="P8664" i="1"/>
  <c r="O8664" i="1"/>
  <c r="T8664" i="1" s="1"/>
  <c r="R8663" i="1"/>
  <c r="Q8663" i="1"/>
  <c r="P8663" i="1"/>
  <c r="O8663" i="1"/>
  <c r="T8663" i="1" s="1"/>
  <c r="R8662" i="1"/>
  <c r="Q8662" i="1"/>
  <c r="P8662" i="1"/>
  <c r="O8662" i="1"/>
  <c r="T8662" i="1" s="1"/>
  <c r="R8661" i="1"/>
  <c r="Q8661" i="1"/>
  <c r="P8661" i="1"/>
  <c r="O8661" i="1"/>
  <c r="T8661" i="1" s="1"/>
  <c r="R8660" i="1"/>
  <c r="Q8660" i="1"/>
  <c r="P8660" i="1"/>
  <c r="O8660" i="1"/>
  <c r="T8660" i="1" s="1"/>
  <c r="R8659" i="1"/>
  <c r="Q8659" i="1"/>
  <c r="P8659" i="1"/>
  <c r="O8659" i="1"/>
  <c r="T8659" i="1" s="1"/>
  <c r="R8658" i="1"/>
  <c r="Q8658" i="1"/>
  <c r="P8658" i="1"/>
  <c r="O8658" i="1"/>
  <c r="R8657" i="1"/>
  <c r="Q8657" i="1"/>
  <c r="P8657" i="1"/>
  <c r="O8657" i="1"/>
  <c r="T8657" i="1" s="1"/>
  <c r="R8656" i="1"/>
  <c r="Q8656" i="1"/>
  <c r="P8656" i="1"/>
  <c r="O8656" i="1"/>
  <c r="T8656" i="1" s="1"/>
  <c r="R8655" i="1"/>
  <c r="Q8655" i="1"/>
  <c r="P8655" i="1"/>
  <c r="O8655" i="1"/>
  <c r="T8655" i="1" s="1"/>
  <c r="R8654" i="1"/>
  <c r="Q8654" i="1"/>
  <c r="P8654" i="1"/>
  <c r="O8654" i="1"/>
  <c r="T8654" i="1" s="1"/>
  <c r="R8653" i="1"/>
  <c r="Q8653" i="1"/>
  <c r="P8653" i="1"/>
  <c r="O8653" i="1"/>
  <c r="R8652" i="1"/>
  <c r="Q8652" i="1"/>
  <c r="P8652" i="1"/>
  <c r="O8652" i="1"/>
  <c r="R8651" i="1"/>
  <c r="Q8651" i="1"/>
  <c r="P8651" i="1"/>
  <c r="O8651" i="1"/>
  <c r="T8651" i="1" s="1"/>
  <c r="R8650" i="1"/>
  <c r="Q8650" i="1"/>
  <c r="P8650" i="1"/>
  <c r="O8650" i="1"/>
  <c r="T8650" i="1" s="1"/>
  <c r="R8649" i="1"/>
  <c r="Q8649" i="1"/>
  <c r="P8649" i="1"/>
  <c r="O8649" i="1"/>
  <c r="T8649" i="1" s="1"/>
  <c r="R8648" i="1"/>
  <c r="Q8648" i="1"/>
  <c r="P8648" i="1"/>
  <c r="O8648" i="1"/>
  <c r="T8648" i="1" s="1"/>
  <c r="R8647" i="1"/>
  <c r="Q8647" i="1"/>
  <c r="P8647" i="1"/>
  <c r="O8647" i="1"/>
  <c r="T8647" i="1" s="1"/>
  <c r="R8646" i="1"/>
  <c r="Q8646" i="1"/>
  <c r="P8646" i="1"/>
  <c r="O8646" i="1"/>
  <c r="T8646" i="1" s="1"/>
  <c r="R8645" i="1"/>
  <c r="Q8645" i="1"/>
  <c r="P8645" i="1"/>
  <c r="O8645" i="1"/>
  <c r="R8644" i="1"/>
  <c r="Q8644" i="1"/>
  <c r="P8644" i="1"/>
  <c r="O8644" i="1"/>
  <c r="T8644" i="1" s="1"/>
  <c r="R8643" i="1"/>
  <c r="Q8643" i="1"/>
  <c r="P8643" i="1"/>
  <c r="O8643" i="1"/>
  <c r="T8643" i="1" s="1"/>
  <c r="R8642" i="1"/>
  <c r="Q8642" i="1"/>
  <c r="P8642" i="1"/>
  <c r="O8642" i="1"/>
  <c r="T8642" i="1" s="1"/>
  <c r="R8641" i="1"/>
  <c r="Q8641" i="1"/>
  <c r="P8641" i="1"/>
  <c r="O8641" i="1"/>
  <c r="T8641" i="1" s="1"/>
  <c r="R8640" i="1"/>
  <c r="Q8640" i="1"/>
  <c r="P8640" i="1"/>
  <c r="O8640" i="1"/>
  <c r="T8640" i="1" s="1"/>
  <c r="R8639" i="1"/>
  <c r="Q8639" i="1"/>
  <c r="P8639" i="1"/>
  <c r="O8639" i="1"/>
  <c r="T8639" i="1" s="1"/>
  <c r="R8638" i="1"/>
  <c r="Q8638" i="1"/>
  <c r="P8638" i="1"/>
  <c r="O8638" i="1"/>
  <c r="T8638" i="1" s="1"/>
  <c r="R8637" i="1"/>
  <c r="Q8637" i="1"/>
  <c r="P8637" i="1"/>
  <c r="O8637" i="1"/>
  <c r="T8637" i="1" s="1"/>
  <c r="R8636" i="1"/>
  <c r="Q8636" i="1"/>
  <c r="P8636" i="1"/>
  <c r="O8636" i="1"/>
  <c r="T8636" i="1" s="1"/>
  <c r="R8635" i="1"/>
  <c r="Q8635" i="1"/>
  <c r="P8635" i="1"/>
  <c r="O8635" i="1"/>
  <c r="T8635" i="1" s="1"/>
  <c r="R8634" i="1"/>
  <c r="Q8634" i="1"/>
  <c r="P8634" i="1"/>
  <c r="O8634" i="1"/>
  <c r="T8634" i="1" s="1"/>
  <c r="R8633" i="1"/>
  <c r="Q8633" i="1"/>
  <c r="P8633" i="1"/>
  <c r="O8633" i="1"/>
  <c r="T8633" i="1" s="1"/>
  <c r="R8632" i="1"/>
  <c r="Q8632" i="1"/>
  <c r="P8632" i="1"/>
  <c r="O8632" i="1"/>
  <c r="T8632" i="1" s="1"/>
  <c r="R8631" i="1"/>
  <c r="Q8631" i="1"/>
  <c r="P8631" i="1"/>
  <c r="O8631" i="1"/>
  <c r="T8631" i="1" s="1"/>
  <c r="R8630" i="1"/>
  <c r="Q8630" i="1"/>
  <c r="P8630" i="1"/>
  <c r="O8630" i="1"/>
  <c r="T8630" i="1" s="1"/>
  <c r="R8629" i="1"/>
  <c r="Q8629" i="1"/>
  <c r="P8629" i="1"/>
  <c r="O8629" i="1"/>
  <c r="T8629" i="1" s="1"/>
  <c r="R8628" i="1"/>
  <c r="Q8628" i="1"/>
  <c r="P8628" i="1"/>
  <c r="O8628" i="1"/>
  <c r="T8628" i="1" s="1"/>
  <c r="R8627" i="1"/>
  <c r="Q8627" i="1"/>
  <c r="P8627" i="1"/>
  <c r="O8627" i="1"/>
  <c r="T8627" i="1" s="1"/>
  <c r="R8626" i="1"/>
  <c r="Q8626" i="1"/>
  <c r="P8626" i="1"/>
  <c r="O8626" i="1"/>
  <c r="T8626" i="1" s="1"/>
  <c r="R8625" i="1"/>
  <c r="Q8625" i="1"/>
  <c r="P8625" i="1"/>
  <c r="O8625" i="1"/>
  <c r="T8625" i="1" s="1"/>
  <c r="R8624" i="1"/>
  <c r="Q8624" i="1"/>
  <c r="P8624" i="1"/>
  <c r="O8624" i="1"/>
  <c r="T8624" i="1" s="1"/>
  <c r="R8623" i="1"/>
  <c r="Q8623" i="1"/>
  <c r="P8623" i="1"/>
  <c r="O8623" i="1"/>
  <c r="T8623" i="1" s="1"/>
  <c r="R8622" i="1"/>
  <c r="Q8622" i="1"/>
  <c r="P8622" i="1"/>
  <c r="O8622" i="1"/>
  <c r="T8622" i="1" s="1"/>
  <c r="R8621" i="1"/>
  <c r="Q8621" i="1"/>
  <c r="P8621" i="1"/>
  <c r="O8621" i="1"/>
  <c r="T8621" i="1" s="1"/>
  <c r="R8620" i="1"/>
  <c r="Q8620" i="1"/>
  <c r="P8620" i="1"/>
  <c r="O8620" i="1"/>
  <c r="T8620" i="1" s="1"/>
  <c r="R8619" i="1"/>
  <c r="Q8619" i="1"/>
  <c r="P8619" i="1"/>
  <c r="O8619" i="1"/>
  <c r="T8619" i="1" s="1"/>
  <c r="R8618" i="1"/>
  <c r="Q8618" i="1"/>
  <c r="P8618" i="1"/>
  <c r="O8618" i="1"/>
  <c r="T8618" i="1" s="1"/>
  <c r="R8617" i="1"/>
  <c r="Q8617" i="1"/>
  <c r="P8617" i="1"/>
  <c r="O8617" i="1"/>
  <c r="T8617" i="1" s="1"/>
  <c r="R8616" i="1"/>
  <c r="Q8616" i="1"/>
  <c r="P8616" i="1"/>
  <c r="O8616" i="1"/>
  <c r="T8616" i="1" s="1"/>
  <c r="R8615" i="1"/>
  <c r="Q8615" i="1"/>
  <c r="P8615" i="1"/>
  <c r="O8615" i="1"/>
  <c r="R8614" i="1"/>
  <c r="Q8614" i="1"/>
  <c r="P8614" i="1"/>
  <c r="O8614" i="1"/>
  <c r="T8614" i="1" s="1"/>
  <c r="R8613" i="1"/>
  <c r="Q8613" i="1"/>
  <c r="P8613" i="1"/>
  <c r="O8613" i="1"/>
  <c r="R8612" i="1"/>
  <c r="Q8612" i="1"/>
  <c r="P8612" i="1"/>
  <c r="O8612" i="1"/>
  <c r="T8612" i="1" s="1"/>
  <c r="R8611" i="1"/>
  <c r="Q8611" i="1"/>
  <c r="P8611" i="1"/>
  <c r="O8611" i="1"/>
  <c r="T8611" i="1" s="1"/>
  <c r="R8610" i="1"/>
  <c r="Q8610" i="1"/>
  <c r="P8610" i="1"/>
  <c r="O8610" i="1"/>
  <c r="T8610" i="1" s="1"/>
  <c r="R8609" i="1"/>
  <c r="Q8609" i="1"/>
  <c r="P8609" i="1"/>
  <c r="O8609" i="1"/>
  <c r="T8609" i="1" s="1"/>
  <c r="R8608" i="1"/>
  <c r="Q8608" i="1"/>
  <c r="P8608" i="1"/>
  <c r="O8608" i="1"/>
  <c r="T8608" i="1" s="1"/>
  <c r="R8607" i="1"/>
  <c r="Q8607" i="1"/>
  <c r="P8607" i="1"/>
  <c r="O8607" i="1"/>
  <c r="R8606" i="1"/>
  <c r="Q8606" i="1"/>
  <c r="P8606" i="1"/>
  <c r="O8606" i="1"/>
  <c r="T8606" i="1" s="1"/>
  <c r="R8605" i="1"/>
  <c r="Q8605" i="1"/>
  <c r="P8605" i="1"/>
  <c r="O8605" i="1"/>
  <c r="R8604" i="1"/>
  <c r="Q8604" i="1"/>
  <c r="P8604" i="1"/>
  <c r="O8604" i="1"/>
  <c r="R8603" i="1"/>
  <c r="Q8603" i="1"/>
  <c r="P8603" i="1"/>
  <c r="O8603" i="1"/>
  <c r="T8603" i="1" s="1"/>
  <c r="R8602" i="1"/>
  <c r="Q8602" i="1"/>
  <c r="P8602" i="1"/>
  <c r="O8602" i="1"/>
  <c r="T8602" i="1" s="1"/>
  <c r="R8601" i="1"/>
  <c r="Q8601" i="1"/>
  <c r="P8601" i="1"/>
  <c r="O8601" i="1"/>
  <c r="T8601" i="1" s="1"/>
  <c r="R8600" i="1"/>
  <c r="Q8600" i="1"/>
  <c r="P8600" i="1"/>
  <c r="O8600" i="1"/>
  <c r="T8600" i="1" s="1"/>
  <c r="R8599" i="1"/>
  <c r="Q8599" i="1"/>
  <c r="P8599" i="1"/>
  <c r="O8599" i="1"/>
  <c r="T8599" i="1" s="1"/>
  <c r="R8598" i="1"/>
  <c r="Q8598" i="1"/>
  <c r="P8598" i="1"/>
  <c r="O8598" i="1"/>
  <c r="T8598" i="1" s="1"/>
  <c r="R8597" i="1"/>
  <c r="Q8597" i="1"/>
  <c r="P8597" i="1"/>
  <c r="O8597" i="1"/>
  <c r="T8597" i="1" s="1"/>
  <c r="R8596" i="1"/>
  <c r="Q8596" i="1"/>
  <c r="P8596" i="1"/>
  <c r="O8596" i="1"/>
  <c r="R8595" i="1"/>
  <c r="Q8595" i="1"/>
  <c r="P8595" i="1"/>
  <c r="O8595" i="1"/>
  <c r="T8595" i="1" s="1"/>
  <c r="R8594" i="1"/>
  <c r="Q8594" i="1"/>
  <c r="P8594" i="1"/>
  <c r="O8594" i="1"/>
  <c r="T8594" i="1" s="1"/>
  <c r="R8593" i="1"/>
  <c r="Q8593" i="1"/>
  <c r="P8593" i="1"/>
  <c r="O8593" i="1"/>
  <c r="T8593" i="1" s="1"/>
  <c r="R8592" i="1"/>
  <c r="Q8592" i="1"/>
  <c r="P8592" i="1"/>
  <c r="O8592" i="1"/>
  <c r="T8592" i="1" s="1"/>
  <c r="R8591" i="1"/>
  <c r="Q8591" i="1"/>
  <c r="P8591" i="1"/>
  <c r="O8591" i="1"/>
  <c r="T8591" i="1" s="1"/>
  <c r="R8590" i="1"/>
  <c r="Q8590" i="1"/>
  <c r="P8590" i="1"/>
  <c r="O8590" i="1"/>
  <c r="T8590" i="1" s="1"/>
  <c r="R8589" i="1"/>
  <c r="Q8589" i="1"/>
  <c r="P8589" i="1"/>
  <c r="O8589" i="1"/>
  <c r="T8589" i="1" s="1"/>
  <c r="R8588" i="1"/>
  <c r="Q8588" i="1"/>
  <c r="P8588" i="1"/>
  <c r="O8588" i="1"/>
  <c r="T8588" i="1" s="1"/>
  <c r="R8587" i="1"/>
  <c r="Q8587" i="1"/>
  <c r="P8587" i="1"/>
  <c r="O8587" i="1"/>
  <c r="T8587" i="1" s="1"/>
  <c r="R8586" i="1"/>
  <c r="Q8586" i="1"/>
  <c r="P8586" i="1"/>
  <c r="O8586" i="1"/>
  <c r="T8586" i="1" s="1"/>
  <c r="R8585" i="1"/>
  <c r="Q8585" i="1"/>
  <c r="P8585" i="1"/>
  <c r="O8585" i="1"/>
  <c r="T8585" i="1" s="1"/>
  <c r="R8584" i="1"/>
  <c r="Q8584" i="1"/>
  <c r="P8584" i="1"/>
  <c r="O8584" i="1"/>
  <c r="T8584" i="1" s="1"/>
  <c r="R8583" i="1"/>
  <c r="Q8583" i="1"/>
  <c r="P8583" i="1"/>
  <c r="O8583" i="1"/>
  <c r="T8583" i="1" s="1"/>
  <c r="R8582" i="1"/>
  <c r="Q8582" i="1"/>
  <c r="P8582" i="1"/>
  <c r="O8582" i="1"/>
  <c r="R8581" i="1"/>
  <c r="Q8581" i="1"/>
  <c r="P8581" i="1"/>
  <c r="O8581" i="1"/>
  <c r="T8581" i="1" s="1"/>
  <c r="R8580" i="1"/>
  <c r="Q8580" i="1"/>
  <c r="P8580" i="1"/>
  <c r="O8580" i="1"/>
  <c r="T8580" i="1" s="1"/>
  <c r="R8579" i="1"/>
  <c r="Q8579" i="1"/>
  <c r="P8579" i="1"/>
  <c r="O8579" i="1"/>
  <c r="T8579" i="1" s="1"/>
  <c r="R8578" i="1"/>
  <c r="Q8578" i="1"/>
  <c r="P8578" i="1"/>
  <c r="O8578" i="1"/>
  <c r="T8578" i="1" s="1"/>
  <c r="R8577" i="1"/>
  <c r="Q8577" i="1"/>
  <c r="P8577" i="1"/>
  <c r="O8577" i="1"/>
  <c r="T8577" i="1" s="1"/>
  <c r="R8576" i="1"/>
  <c r="Q8576" i="1"/>
  <c r="P8576" i="1"/>
  <c r="O8576" i="1"/>
  <c r="T8576" i="1" s="1"/>
  <c r="R8575" i="1"/>
  <c r="Q8575" i="1"/>
  <c r="P8575" i="1"/>
  <c r="O8575" i="1"/>
  <c r="T8575" i="1" s="1"/>
  <c r="R8574" i="1"/>
  <c r="Q8574" i="1"/>
  <c r="P8574" i="1"/>
  <c r="O8574" i="1"/>
  <c r="R8573" i="1"/>
  <c r="Q8573" i="1"/>
  <c r="P8573" i="1"/>
  <c r="O8573" i="1"/>
  <c r="T8573" i="1" s="1"/>
  <c r="R8572" i="1"/>
  <c r="Q8572" i="1"/>
  <c r="P8572" i="1"/>
  <c r="O8572" i="1"/>
  <c r="T8572" i="1" s="1"/>
  <c r="R8571" i="1"/>
  <c r="Q8571" i="1"/>
  <c r="P8571" i="1"/>
  <c r="O8571" i="1"/>
  <c r="T8571" i="1" s="1"/>
  <c r="R8570" i="1"/>
  <c r="Q8570" i="1"/>
  <c r="P8570" i="1"/>
  <c r="O8570" i="1"/>
  <c r="T8570" i="1" s="1"/>
  <c r="R8569" i="1"/>
  <c r="Q8569" i="1"/>
  <c r="P8569" i="1"/>
  <c r="O8569" i="1"/>
  <c r="T8569" i="1" s="1"/>
  <c r="R8568" i="1"/>
  <c r="Q8568" i="1"/>
  <c r="P8568" i="1"/>
  <c r="O8568" i="1"/>
  <c r="T8568" i="1" s="1"/>
  <c r="R8567" i="1"/>
  <c r="Q8567" i="1"/>
  <c r="P8567" i="1"/>
  <c r="O8567" i="1"/>
  <c r="T8567" i="1" s="1"/>
  <c r="R8566" i="1"/>
  <c r="Q8566" i="1"/>
  <c r="P8566" i="1"/>
  <c r="O8566" i="1"/>
  <c r="R8565" i="1"/>
  <c r="Q8565" i="1"/>
  <c r="P8565" i="1"/>
  <c r="O8565" i="1"/>
  <c r="T8565" i="1" s="1"/>
  <c r="R8564" i="1"/>
  <c r="Q8564" i="1"/>
  <c r="P8564" i="1"/>
  <c r="O8564" i="1"/>
  <c r="T8564" i="1" s="1"/>
  <c r="R8563" i="1"/>
  <c r="Q8563" i="1"/>
  <c r="P8563" i="1"/>
  <c r="O8563" i="1"/>
  <c r="T8563" i="1" s="1"/>
  <c r="R8562" i="1"/>
  <c r="Q8562" i="1"/>
  <c r="P8562" i="1"/>
  <c r="O8562" i="1"/>
  <c r="T8562" i="1" s="1"/>
  <c r="R8561" i="1"/>
  <c r="Q8561" i="1"/>
  <c r="P8561" i="1"/>
  <c r="O8561" i="1"/>
  <c r="T8561" i="1" s="1"/>
  <c r="R8560" i="1"/>
  <c r="Q8560" i="1"/>
  <c r="P8560" i="1"/>
  <c r="O8560" i="1"/>
  <c r="T8560" i="1" s="1"/>
  <c r="R8559" i="1"/>
  <c r="Q8559" i="1"/>
  <c r="P8559" i="1"/>
  <c r="O8559" i="1"/>
  <c r="R8558" i="1"/>
  <c r="Q8558" i="1"/>
  <c r="P8558" i="1"/>
  <c r="O8558" i="1"/>
  <c r="R8557" i="1"/>
  <c r="Q8557" i="1"/>
  <c r="P8557" i="1"/>
  <c r="O8557" i="1"/>
  <c r="T8557" i="1" s="1"/>
  <c r="R8556" i="1"/>
  <c r="Q8556" i="1"/>
  <c r="P8556" i="1"/>
  <c r="O8556" i="1"/>
  <c r="T8556" i="1" s="1"/>
  <c r="R8555" i="1"/>
  <c r="Q8555" i="1"/>
  <c r="P8555" i="1"/>
  <c r="O8555" i="1"/>
  <c r="T8555" i="1" s="1"/>
  <c r="R8554" i="1"/>
  <c r="Q8554" i="1"/>
  <c r="P8554" i="1"/>
  <c r="O8554" i="1"/>
  <c r="T8554" i="1" s="1"/>
  <c r="R8553" i="1"/>
  <c r="Q8553" i="1"/>
  <c r="P8553" i="1"/>
  <c r="O8553" i="1"/>
  <c r="T8553" i="1" s="1"/>
  <c r="R8552" i="1"/>
  <c r="Q8552" i="1"/>
  <c r="P8552" i="1"/>
  <c r="O8552" i="1"/>
  <c r="T8552" i="1" s="1"/>
  <c r="R8551" i="1"/>
  <c r="Q8551" i="1"/>
  <c r="P8551" i="1"/>
  <c r="O8551" i="1"/>
  <c r="T8551" i="1" s="1"/>
  <c r="R8550" i="1"/>
  <c r="Q8550" i="1"/>
  <c r="P8550" i="1"/>
  <c r="O8550" i="1"/>
  <c r="R8549" i="1"/>
  <c r="Q8549" i="1"/>
  <c r="P8549" i="1"/>
  <c r="O8549" i="1"/>
  <c r="T8549" i="1" s="1"/>
  <c r="R8548" i="1"/>
  <c r="Q8548" i="1"/>
  <c r="P8548" i="1"/>
  <c r="O8548" i="1"/>
  <c r="R8547" i="1"/>
  <c r="Q8547" i="1"/>
  <c r="P8547" i="1"/>
  <c r="O8547" i="1"/>
  <c r="T8547" i="1" s="1"/>
  <c r="R8546" i="1"/>
  <c r="Q8546" i="1"/>
  <c r="P8546" i="1"/>
  <c r="O8546" i="1"/>
  <c r="T8546" i="1" s="1"/>
  <c r="R8545" i="1"/>
  <c r="Q8545" i="1"/>
  <c r="P8545" i="1"/>
  <c r="O8545" i="1"/>
  <c r="T8545" i="1" s="1"/>
  <c r="R8544" i="1"/>
  <c r="Q8544" i="1"/>
  <c r="P8544" i="1"/>
  <c r="O8544" i="1"/>
  <c r="T8544" i="1" s="1"/>
  <c r="R8543" i="1"/>
  <c r="Q8543" i="1"/>
  <c r="P8543" i="1"/>
  <c r="O8543" i="1"/>
  <c r="T8543" i="1" s="1"/>
  <c r="R8542" i="1"/>
  <c r="Q8542" i="1"/>
  <c r="P8542" i="1"/>
  <c r="O8542" i="1"/>
  <c r="T8542" i="1" s="1"/>
  <c r="R8541" i="1"/>
  <c r="Q8541" i="1"/>
  <c r="P8541" i="1"/>
  <c r="O8541" i="1"/>
  <c r="T8541" i="1" s="1"/>
  <c r="R8540" i="1"/>
  <c r="Q8540" i="1"/>
  <c r="P8540" i="1"/>
  <c r="O8540" i="1"/>
  <c r="T8540" i="1" s="1"/>
  <c r="R8539" i="1"/>
  <c r="Q8539" i="1"/>
  <c r="P8539" i="1"/>
  <c r="O8539" i="1"/>
  <c r="T8539" i="1" s="1"/>
  <c r="R8538" i="1"/>
  <c r="Q8538" i="1"/>
  <c r="P8538" i="1"/>
  <c r="O8538" i="1"/>
  <c r="T8538" i="1" s="1"/>
  <c r="R8537" i="1"/>
  <c r="Q8537" i="1"/>
  <c r="P8537" i="1"/>
  <c r="O8537" i="1"/>
  <c r="T8537" i="1" s="1"/>
  <c r="R8536" i="1"/>
  <c r="Q8536" i="1"/>
  <c r="P8536" i="1"/>
  <c r="O8536" i="1"/>
  <c r="T8536" i="1" s="1"/>
  <c r="R8535" i="1"/>
  <c r="Q8535" i="1"/>
  <c r="P8535" i="1"/>
  <c r="O8535" i="1"/>
  <c r="T8535" i="1" s="1"/>
  <c r="R8534" i="1"/>
  <c r="Q8534" i="1"/>
  <c r="P8534" i="1"/>
  <c r="O8534" i="1"/>
  <c r="R8533" i="1"/>
  <c r="Q8533" i="1"/>
  <c r="P8533" i="1"/>
  <c r="O8533" i="1"/>
  <c r="T8533" i="1" s="1"/>
  <c r="R8532" i="1"/>
  <c r="Q8532" i="1"/>
  <c r="P8532" i="1"/>
  <c r="O8532" i="1"/>
  <c r="T8532" i="1" s="1"/>
  <c r="R8531" i="1"/>
  <c r="Q8531" i="1"/>
  <c r="P8531" i="1"/>
  <c r="O8531" i="1"/>
  <c r="T8531" i="1" s="1"/>
  <c r="R8530" i="1"/>
  <c r="Q8530" i="1"/>
  <c r="P8530" i="1"/>
  <c r="O8530" i="1"/>
  <c r="T8530" i="1" s="1"/>
  <c r="R8529" i="1"/>
  <c r="Q8529" i="1"/>
  <c r="P8529" i="1"/>
  <c r="O8529" i="1"/>
  <c r="T8529" i="1" s="1"/>
  <c r="R8528" i="1"/>
  <c r="Q8528" i="1"/>
  <c r="P8528" i="1"/>
  <c r="O8528" i="1"/>
  <c r="T8528" i="1" s="1"/>
  <c r="R8527" i="1"/>
  <c r="Q8527" i="1"/>
  <c r="P8527" i="1"/>
  <c r="O8527" i="1"/>
  <c r="T8527" i="1" s="1"/>
  <c r="R8526" i="1"/>
  <c r="Q8526" i="1"/>
  <c r="P8526" i="1"/>
  <c r="O8526" i="1"/>
  <c r="R8525" i="1"/>
  <c r="Q8525" i="1"/>
  <c r="P8525" i="1"/>
  <c r="O8525" i="1"/>
  <c r="T8525" i="1" s="1"/>
  <c r="R8524" i="1"/>
  <c r="Q8524" i="1"/>
  <c r="P8524" i="1"/>
  <c r="O8524" i="1"/>
  <c r="T8524" i="1" s="1"/>
  <c r="R8523" i="1"/>
  <c r="Q8523" i="1"/>
  <c r="P8523" i="1"/>
  <c r="O8523" i="1"/>
  <c r="T8523" i="1" s="1"/>
  <c r="R8522" i="1"/>
  <c r="Q8522" i="1"/>
  <c r="P8522" i="1"/>
  <c r="O8522" i="1"/>
  <c r="T8522" i="1" s="1"/>
  <c r="R8521" i="1"/>
  <c r="Q8521" i="1"/>
  <c r="P8521" i="1"/>
  <c r="O8521" i="1"/>
  <c r="T8521" i="1" s="1"/>
  <c r="R8520" i="1"/>
  <c r="Q8520" i="1"/>
  <c r="P8520" i="1"/>
  <c r="O8520" i="1"/>
  <c r="T8520" i="1" s="1"/>
  <c r="R8519" i="1"/>
  <c r="Q8519" i="1"/>
  <c r="P8519" i="1"/>
  <c r="O8519" i="1"/>
  <c r="T8519" i="1" s="1"/>
  <c r="R8518" i="1"/>
  <c r="Q8518" i="1"/>
  <c r="P8518" i="1"/>
  <c r="O8518" i="1"/>
  <c r="T8518" i="1" s="1"/>
  <c r="R8517" i="1"/>
  <c r="Q8517" i="1"/>
  <c r="P8517" i="1"/>
  <c r="O8517" i="1"/>
  <c r="T8517" i="1" s="1"/>
  <c r="R8516" i="1"/>
  <c r="Q8516" i="1"/>
  <c r="P8516" i="1"/>
  <c r="O8516" i="1"/>
  <c r="T8516" i="1" s="1"/>
  <c r="R8515" i="1"/>
  <c r="Q8515" i="1"/>
  <c r="P8515" i="1"/>
  <c r="O8515" i="1"/>
  <c r="T8515" i="1" s="1"/>
  <c r="R8514" i="1"/>
  <c r="Q8514" i="1"/>
  <c r="P8514" i="1"/>
  <c r="O8514" i="1"/>
  <c r="T8514" i="1" s="1"/>
  <c r="R8513" i="1"/>
  <c r="Q8513" i="1"/>
  <c r="P8513" i="1"/>
  <c r="O8513" i="1"/>
  <c r="T8513" i="1" s="1"/>
  <c r="R8512" i="1"/>
  <c r="Q8512" i="1"/>
  <c r="P8512" i="1"/>
  <c r="O8512" i="1"/>
  <c r="T8512" i="1" s="1"/>
  <c r="R8511" i="1"/>
  <c r="Q8511" i="1"/>
  <c r="P8511" i="1"/>
  <c r="O8511" i="1"/>
  <c r="T8511" i="1" s="1"/>
  <c r="R8510" i="1"/>
  <c r="Q8510" i="1"/>
  <c r="P8510" i="1"/>
  <c r="O8510" i="1"/>
  <c r="T8510" i="1" s="1"/>
  <c r="R8509" i="1"/>
  <c r="Q8509" i="1"/>
  <c r="P8509" i="1"/>
  <c r="O8509" i="1"/>
  <c r="T8509" i="1" s="1"/>
  <c r="R8508" i="1"/>
  <c r="Q8508" i="1"/>
  <c r="P8508" i="1"/>
  <c r="O8508" i="1"/>
  <c r="T8508" i="1" s="1"/>
  <c r="R8507" i="1"/>
  <c r="Q8507" i="1"/>
  <c r="P8507" i="1"/>
  <c r="O8507" i="1"/>
  <c r="T8507" i="1" s="1"/>
  <c r="R8506" i="1"/>
  <c r="Q8506" i="1"/>
  <c r="P8506" i="1"/>
  <c r="O8506" i="1"/>
  <c r="T8506" i="1" s="1"/>
  <c r="R8505" i="1"/>
  <c r="Q8505" i="1"/>
  <c r="P8505" i="1"/>
  <c r="O8505" i="1"/>
  <c r="T8505" i="1" s="1"/>
  <c r="R8504" i="1"/>
  <c r="Q8504" i="1"/>
  <c r="P8504" i="1"/>
  <c r="O8504" i="1"/>
  <c r="T8504" i="1" s="1"/>
  <c r="R8503" i="1"/>
  <c r="Q8503" i="1"/>
  <c r="P8503" i="1"/>
  <c r="O8503" i="1"/>
  <c r="T8503" i="1" s="1"/>
  <c r="R8502" i="1"/>
  <c r="Q8502" i="1"/>
  <c r="P8502" i="1"/>
  <c r="O8502" i="1"/>
  <c r="T8502" i="1" s="1"/>
  <c r="R8501" i="1"/>
  <c r="Q8501" i="1"/>
  <c r="P8501" i="1"/>
  <c r="O8501" i="1"/>
  <c r="T8501" i="1" s="1"/>
  <c r="R8500" i="1"/>
  <c r="Q8500" i="1"/>
  <c r="P8500" i="1"/>
  <c r="O8500" i="1"/>
  <c r="T8500" i="1" s="1"/>
  <c r="R8499" i="1"/>
  <c r="Q8499" i="1"/>
  <c r="P8499" i="1"/>
  <c r="O8499" i="1"/>
  <c r="T8499" i="1" s="1"/>
  <c r="R8498" i="1"/>
  <c r="Q8498" i="1"/>
  <c r="P8498" i="1"/>
  <c r="O8498" i="1"/>
  <c r="T8498" i="1" s="1"/>
  <c r="R8497" i="1"/>
  <c r="Q8497" i="1"/>
  <c r="P8497" i="1"/>
  <c r="O8497" i="1"/>
  <c r="T8497" i="1" s="1"/>
  <c r="R8496" i="1"/>
  <c r="Q8496" i="1"/>
  <c r="P8496" i="1"/>
  <c r="O8496" i="1"/>
  <c r="T8496" i="1" s="1"/>
  <c r="R8495" i="1"/>
  <c r="Q8495" i="1"/>
  <c r="P8495" i="1"/>
  <c r="O8495" i="1"/>
  <c r="R8494" i="1"/>
  <c r="Q8494" i="1"/>
  <c r="P8494" i="1"/>
  <c r="O8494" i="1"/>
  <c r="T8494" i="1" s="1"/>
  <c r="R8493" i="1"/>
  <c r="Q8493" i="1"/>
  <c r="P8493" i="1"/>
  <c r="O8493" i="1"/>
  <c r="T8493" i="1" s="1"/>
  <c r="R8492" i="1"/>
  <c r="Q8492" i="1"/>
  <c r="P8492" i="1"/>
  <c r="O8492" i="1"/>
  <c r="R8491" i="1"/>
  <c r="Q8491" i="1"/>
  <c r="P8491" i="1"/>
  <c r="O8491" i="1"/>
  <c r="T8491" i="1" s="1"/>
  <c r="R8490" i="1"/>
  <c r="Q8490" i="1"/>
  <c r="P8490" i="1"/>
  <c r="O8490" i="1"/>
  <c r="T8490" i="1" s="1"/>
  <c r="R8489" i="1"/>
  <c r="Q8489" i="1"/>
  <c r="P8489" i="1"/>
  <c r="O8489" i="1"/>
  <c r="T8489" i="1" s="1"/>
  <c r="R8488" i="1"/>
  <c r="Q8488" i="1"/>
  <c r="P8488" i="1"/>
  <c r="O8488" i="1"/>
  <c r="T8488" i="1" s="1"/>
  <c r="R8487" i="1"/>
  <c r="Q8487" i="1"/>
  <c r="P8487" i="1"/>
  <c r="O8487" i="1"/>
  <c r="T8487" i="1" s="1"/>
  <c r="R8486" i="1"/>
  <c r="Q8486" i="1"/>
  <c r="P8486" i="1"/>
  <c r="O8486" i="1"/>
  <c r="T8486" i="1" s="1"/>
  <c r="R8485" i="1"/>
  <c r="Q8485" i="1"/>
  <c r="P8485" i="1"/>
  <c r="O8485" i="1"/>
  <c r="T8485" i="1" s="1"/>
  <c r="R8484" i="1"/>
  <c r="Q8484" i="1"/>
  <c r="P8484" i="1"/>
  <c r="O8484" i="1"/>
  <c r="T8484" i="1" s="1"/>
  <c r="R8483" i="1"/>
  <c r="Q8483" i="1"/>
  <c r="P8483" i="1"/>
  <c r="O8483" i="1"/>
  <c r="T8483" i="1" s="1"/>
  <c r="R8482" i="1"/>
  <c r="Q8482" i="1"/>
  <c r="P8482" i="1"/>
  <c r="O8482" i="1"/>
  <c r="T8482" i="1" s="1"/>
  <c r="R8481" i="1"/>
  <c r="Q8481" i="1"/>
  <c r="P8481" i="1"/>
  <c r="O8481" i="1"/>
  <c r="T8481" i="1" s="1"/>
  <c r="R8480" i="1"/>
  <c r="Q8480" i="1"/>
  <c r="P8480" i="1"/>
  <c r="O8480" i="1"/>
  <c r="T8480" i="1" s="1"/>
  <c r="R8479" i="1"/>
  <c r="Q8479" i="1"/>
  <c r="P8479" i="1"/>
  <c r="O8479" i="1"/>
  <c r="T8479" i="1" s="1"/>
  <c r="R8478" i="1"/>
  <c r="Q8478" i="1"/>
  <c r="P8478" i="1"/>
  <c r="O8478" i="1"/>
  <c r="T8478" i="1" s="1"/>
  <c r="R8477" i="1"/>
  <c r="Q8477" i="1"/>
  <c r="P8477" i="1"/>
  <c r="O8477" i="1"/>
  <c r="T8477" i="1" s="1"/>
  <c r="R8476" i="1"/>
  <c r="Q8476" i="1"/>
  <c r="P8476" i="1"/>
  <c r="O8476" i="1"/>
  <c r="R8475" i="1"/>
  <c r="Q8475" i="1"/>
  <c r="P8475" i="1"/>
  <c r="O8475" i="1"/>
  <c r="T8475" i="1" s="1"/>
  <c r="R8474" i="1"/>
  <c r="Q8474" i="1"/>
  <c r="P8474" i="1"/>
  <c r="O8474" i="1"/>
  <c r="T8474" i="1" s="1"/>
  <c r="R8473" i="1"/>
  <c r="Q8473" i="1"/>
  <c r="P8473" i="1"/>
  <c r="O8473" i="1"/>
  <c r="T8473" i="1" s="1"/>
  <c r="R8472" i="1"/>
  <c r="Q8472" i="1"/>
  <c r="P8472" i="1"/>
  <c r="O8472" i="1"/>
  <c r="T8472" i="1" s="1"/>
  <c r="R8471" i="1"/>
  <c r="Q8471" i="1"/>
  <c r="P8471" i="1"/>
  <c r="O8471" i="1"/>
  <c r="T8471" i="1" s="1"/>
  <c r="R8470" i="1"/>
  <c r="Q8470" i="1"/>
  <c r="P8470" i="1"/>
  <c r="O8470" i="1"/>
  <c r="T8470" i="1" s="1"/>
  <c r="R8469" i="1"/>
  <c r="Q8469" i="1"/>
  <c r="P8469" i="1"/>
  <c r="O8469" i="1"/>
  <c r="T8469" i="1" s="1"/>
  <c r="R8468" i="1"/>
  <c r="Q8468" i="1"/>
  <c r="P8468" i="1"/>
  <c r="O8468" i="1"/>
  <c r="T8468" i="1" s="1"/>
  <c r="R8467" i="1"/>
  <c r="Q8467" i="1"/>
  <c r="P8467" i="1"/>
  <c r="O8467" i="1"/>
  <c r="T8467" i="1" s="1"/>
  <c r="R8466" i="1"/>
  <c r="Q8466" i="1"/>
  <c r="P8466" i="1"/>
  <c r="O8466" i="1"/>
  <c r="T8466" i="1" s="1"/>
  <c r="R8465" i="1"/>
  <c r="Q8465" i="1"/>
  <c r="P8465" i="1"/>
  <c r="O8465" i="1"/>
  <c r="R8464" i="1"/>
  <c r="Q8464" i="1"/>
  <c r="P8464" i="1"/>
  <c r="O8464" i="1"/>
  <c r="T8464" i="1" s="1"/>
  <c r="R8463" i="1"/>
  <c r="Q8463" i="1"/>
  <c r="P8463" i="1"/>
  <c r="O8463" i="1"/>
  <c r="R8462" i="1"/>
  <c r="Q8462" i="1"/>
  <c r="P8462" i="1"/>
  <c r="O8462" i="1"/>
  <c r="T8462" i="1" s="1"/>
  <c r="R8461" i="1"/>
  <c r="Q8461" i="1"/>
  <c r="P8461" i="1"/>
  <c r="O8461" i="1"/>
  <c r="T8461" i="1" s="1"/>
  <c r="R8460" i="1"/>
  <c r="Q8460" i="1"/>
  <c r="P8460" i="1"/>
  <c r="O8460" i="1"/>
  <c r="R8459" i="1"/>
  <c r="Q8459" i="1"/>
  <c r="P8459" i="1"/>
  <c r="O8459" i="1"/>
  <c r="T8459" i="1" s="1"/>
  <c r="R8458" i="1"/>
  <c r="Q8458" i="1"/>
  <c r="P8458" i="1"/>
  <c r="O8458" i="1"/>
  <c r="T8458" i="1" s="1"/>
  <c r="R8457" i="1"/>
  <c r="Q8457" i="1"/>
  <c r="P8457" i="1"/>
  <c r="O8457" i="1"/>
  <c r="R8456" i="1"/>
  <c r="Q8456" i="1"/>
  <c r="P8456" i="1"/>
  <c r="O8456" i="1"/>
  <c r="T8456" i="1" s="1"/>
  <c r="R8455" i="1"/>
  <c r="Q8455" i="1"/>
  <c r="P8455" i="1"/>
  <c r="O8455" i="1"/>
  <c r="T8455" i="1" s="1"/>
  <c r="R8454" i="1"/>
  <c r="Q8454" i="1"/>
  <c r="P8454" i="1"/>
  <c r="O8454" i="1"/>
  <c r="T8454" i="1" s="1"/>
  <c r="R8453" i="1"/>
  <c r="Q8453" i="1"/>
  <c r="P8453" i="1"/>
  <c r="O8453" i="1"/>
  <c r="T8453" i="1" s="1"/>
  <c r="R8452" i="1"/>
  <c r="Q8452" i="1"/>
  <c r="P8452" i="1"/>
  <c r="O8452" i="1"/>
  <c r="T8452" i="1" s="1"/>
  <c r="R8451" i="1"/>
  <c r="Q8451" i="1"/>
  <c r="P8451" i="1"/>
  <c r="O8451" i="1"/>
  <c r="T8451" i="1" s="1"/>
  <c r="R8450" i="1"/>
  <c r="Q8450" i="1"/>
  <c r="P8450" i="1"/>
  <c r="O8450" i="1"/>
  <c r="T8450" i="1" s="1"/>
  <c r="R8449" i="1"/>
  <c r="Q8449" i="1"/>
  <c r="P8449" i="1"/>
  <c r="O8449" i="1"/>
  <c r="R8448" i="1"/>
  <c r="Q8448" i="1"/>
  <c r="P8448" i="1"/>
  <c r="O8448" i="1"/>
  <c r="T8448" i="1" s="1"/>
  <c r="R8447" i="1"/>
  <c r="Q8447" i="1"/>
  <c r="P8447" i="1"/>
  <c r="O8447" i="1"/>
  <c r="T8447" i="1" s="1"/>
  <c r="R8446" i="1"/>
  <c r="Q8446" i="1"/>
  <c r="P8446" i="1"/>
  <c r="O8446" i="1"/>
  <c r="T8446" i="1" s="1"/>
  <c r="R8445" i="1"/>
  <c r="Q8445" i="1"/>
  <c r="P8445" i="1"/>
  <c r="O8445" i="1"/>
  <c r="T8445" i="1" s="1"/>
  <c r="R8444" i="1"/>
  <c r="Q8444" i="1"/>
  <c r="P8444" i="1"/>
  <c r="O8444" i="1"/>
  <c r="R8443" i="1"/>
  <c r="Q8443" i="1"/>
  <c r="P8443" i="1"/>
  <c r="O8443" i="1"/>
  <c r="T8443" i="1" s="1"/>
  <c r="R8442" i="1"/>
  <c r="Q8442" i="1"/>
  <c r="P8442" i="1"/>
  <c r="O8442" i="1"/>
  <c r="T8442" i="1" s="1"/>
  <c r="R8441" i="1"/>
  <c r="Q8441" i="1"/>
  <c r="P8441" i="1"/>
  <c r="O8441" i="1"/>
  <c r="R8440" i="1"/>
  <c r="Q8440" i="1"/>
  <c r="P8440" i="1"/>
  <c r="O8440" i="1"/>
  <c r="T8440" i="1" s="1"/>
  <c r="R8439" i="1"/>
  <c r="Q8439" i="1"/>
  <c r="P8439" i="1"/>
  <c r="O8439" i="1"/>
  <c r="T8439" i="1" s="1"/>
  <c r="R8438" i="1"/>
  <c r="Q8438" i="1"/>
  <c r="P8438" i="1"/>
  <c r="O8438" i="1"/>
  <c r="T8438" i="1" s="1"/>
  <c r="R8437" i="1"/>
  <c r="Q8437" i="1"/>
  <c r="P8437" i="1"/>
  <c r="O8437" i="1"/>
  <c r="T8437" i="1" s="1"/>
  <c r="R8436" i="1"/>
  <c r="Q8436" i="1"/>
  <c r="P8436" i="1"/>
  <c r="O8436" i="1"/>
  <c r="T8436" i="1" s="1"/>
  <c r="R8435" i="1"/>
  <c r="Q8435" i="1"/>
  <c r="P8435" i="1"/>
  <c r="O8435" i="1"/>
  <c r="T8435" i="1" s="1"/>
  <c r="R8434" i="1"/>
  <c r="Q8434" i="1"/>
  <c r="P8434" i="1"/>
  <c r="O8434" i="1"/>
  <c r="T8434" i="1" s="1"/>
  <c r="R8433" i="1"/>
  <c r="Q8433" i="1"/>
  <c r="P8433" i="1"/>
  <c r="O8433" i="1"/>
  <c r="R8432" i="1"/>
  <c r="Q8432" i="1"/>
  <c r="P8432" i="1"/>
  <c r="O8432" i="1"/>
  <c r="T8432" i="1" s="1"/>
  <c r="R8431" i="1"/>
  <c r="Q8431" i="1"/>
  <c r="P8431" i="1"/>
  <c r="O8431" i="1"/>
  <c r="R8430" i="1"/>
  <c r="Q8430" i="1"/>
  <c r="P8430" i="1"/>
  <c r="O8430" i="1"/>
  <c r="T8430" i="1" s="1"/>
  <c r="R8429" i="1"/>
  <c r="Q8429" i="1"/>
  <c r="P8429" i="1"/>
  <c r="O8429" i="1"/>
  <c r="T8429" i="1" s="1"/>
  <c r="R8428" i="1"/>
  <c r="Q8428" i="1"/>
  <c r="P8428" i="1"/>
  <c r="O8428" i="1"/>
  <c r="R8427" i="1"/>
  <c r="Q8427" i="1"/>
  <c r="P8427" i="1"/>
  <c r="O8427" i="1"/>
  <c r="T8427" i="1" s="1"/>
  <c r="R8426" i="1"/>
  <c r="Q8426" i="1"/>
  <c r="P8426" i="1"/>
  <c r="O8426" i="1"/>
  <c r="T8426" i="1" s="1"/>
  <c r="R8425" i="1"/>
  <c r="Q8425" i="1"/>
  <c r="P8425" i="1"/>
  <c r="O8425" i="1"/>
  <c r="R8424" i="1"/>
  <c r="Q8424" i="1"/>
  <c r="P8424" i="1"/>
  <c r="O8424" i="1"/>
  <c r="T8424" i="1" s="1"/>
  <c r="R8423" i="1"/>
  <c r="Q8423" i="1"/>
  <c r="P8423" i="1"/>
  <c r="O8423" i="1"/>
  <c r="T8423" i="1" s="1"/>
  <c r="R8422" i="1"/>
  <c r="Q8422" i="1"/>
  <c r="P8422" i="1"/>
  <c r="O8422" i="1"/>
  <c r="T8422" i="1" s="1"/>
  <c r="R8421" i="1"/>
  <c r="Q8421" i="1"/>
  <c r="P8421" i="1"/>
  <c r="O8421" i="1"/>
  <c r="T8421" i="1" s="1"/>
  <c r="R8420" i="1"/>
  <c r="Q8420" i="1"/>
  <c r="P8420" i="1"/>
  <c r="O8420" i="1"/>
  <c r="T8420" i="1" s="1"/>
  <c r="R8419" i="1"/>
  <c r="Q8419" i="1"/>
  <c r="P8419" i="1"/>
  <c r="O8419" i="1"/>
  <c r="T8419" i="1" s="1"/>
  <c r="R8418" i="1"/>
  <c r="Q8418" i="1"/>
  <c r="P8418" i="1"/>
  <c r="O8418" i="1"/>
  <c r="T8418" i="1" s="1"/>
  <c r="R8417" i="1"/>
  <c r="Q8417" i="1"/>
  <c r="P8417" i="1"/>
  <c r="O8417" i="1"/>
  <c r="R8416" i="1"/>
  <c r="Q8416" i="1"/>
  <c r="P8416" i="1"/>
  <c r="O8416" i="1"/>
  <c r="T8416" i="1" s="1"/>
  <c r="R8415" i="1"/>
  <c r="Q8415" i="1"/>
  <c r="P8415" i="1"/>
  <c r="O8415" i="1"/>
  <c r="T8415" i="1" s="1"/>
  <c r="R8414" i="1"/>
  <c r="Q8414" i="1"/>
  <c r="P8414" i="1"/>
  <c r="O8414" i="1"/>
  <c r="T8414" i="1" s="1"/>
  <c r="R8413" i="1"/>
  <c r="Q8413" i="1"/>
  <c r="P8413" i="1"/>
  <c r="O8413" i="1"/>
  <c r="T8413" i="1" s="1"/>
  <c r="R8412" i="1"/>
  <c r="Q8412" i="1"/>
  <c r="P8412" i="1"/>
  <c r="O8412" i="1"/>
  <c r="T8412" i="1" s="1"/>
  <c r="R8411" i="1"/>
  <c r="Q8411" i="1"/>
  <c r="P8411" i="1"/>
  <c r="O8411" i="1"/>
  <c r="T8411" i="1" s="1"/>
  <c r="R8410" i="1"/>
  <c r="Q8410" i="1"/>
  <c r="P8410" i="1"/>
  <c r="O8410" i="1"/>
  <c r="T8410" i="1" s="1"/>
  <c r="R8409" i="1"/>
  <c r="Q8409" i="1"/>
  <c r="P8409" i="1"/>
  <c r="O8409" i="1"/>
  <c r="R8408" i="1"/>
  <c r="Q8408" i="1"/>
  <c r="P8408" i="1"/>
  <c r="O8408" i="1"/>
  <c r="T8408" i="1" s="1"/>
  <c r="R8407" i="1"/>
  <c r="Q8407" i="1"/>
  <c r="P8407" i="1"/>
  <c r="O8407" i="1"/>
  <c r="T8407" i="1" s="1"/>
  <c r="R8406" i="1"/>
  <c r="Q8406" i="1"/>
  <c r="P8406" i="1"/>
  <c r="O8406" i="1"/>
  <c r="T8406" i="1" s="1"/>
  <c r="R8405" i="1"/>
  <c r="Q8405" i="1"/>
  <c r="P8405" i="1"/>
  <c r="O8405" i="1"/>
  <c r="T8405" i="1" s="1"/>
  <c r="R8404" i="1"/>
  <c r="Q8404" i="1"/>
  <c r="P8404" i="1"/>
  <c r="O8404" i="1"/>
  <c r="R8403" i="1"/>
  <c r="Q8403" i="1"/>
  <c r="P8403" i="1"/>
  <c r="O8403" i="1"/>
  <c r="T8403" i="1" s="1"/>
  <c r="R8402" i="1"/>
  <c r="Q8402" i="1"/>
  <c r="P8402" i="1"/>
  <c r="O8402" i="1"/>
  <c r="T8402" i="1" s="1"/>
  <c r="R8401" i="1"/>
  <c r="Q8401" i="1"/>
  <c r="P8401" i="1"/>
  <c r="O8401" i="1"/>
  <c r="R8400" i="1"/>
  <c r="Q8400" i="1"/>
  <c r="P8400" i="1"/>
  <c r="O8400" i="1"/>
  <c r="T8400" i="1" s="1"/>
  <c r="R8399" i="1"/>
  <c r="Q8399" i="1"/>
  <c r="P8399" i="1"/>
  <c r="O8399" i="1"/>
  <c r="R8398" i="1"/>
  <c r="Q8398" i="1"/>
  <c r="P8398" i="1"/>
  <c r="O8398" i="1"/>
  <c r="T8398" i="1" s="1"/>
  <c r="R8397" i="1"/>
  <c r="Q8397" i="1"/>
  <c r="P8397" i="1"/>
  <c r="O8397" i="1"/>
  <c r="T8397" i="1" s="1"/>
  <c r="R8396" i="1"/>
  <c r="Q8396" i="1"/>
  <c r="P8396" i="1"/>
  <c r="O8396" i="1"/>
  <c r="R8395" i="1"/>
  <c r="Q8395" i="1"/>
  <c r="P8395" i="1"/>
  <c r="O8395" i="1"/>
  <c r="T8395" i="1" s="1"/>
  <c r="R8394" i="1"/>
  <c r="Q8394" i="1"/>
  <c r="P8394" i="1"/>
  <c r="O8394" i="1"/>
  <c r="T8394" i="1" s="1"/>
  <c r="R8393" i="1"/>
  <c r="Q8393" i="1"/>
  <c r="P8393" i="1"/>
  <c r="O8393" i="1"/>
  <c r="R8392" i="1"/>
  <c r="Q8392" i="1"/>
  <c r="P8392" i="1"/>
  <c r="O8392" i="1"/>
  <c r="T8392" i="1" s="1"/>
  <c r="R8391" i="1"/>
  <c r="Q8391" i="1"/>
  <c r="P8391" i="1"/>
  <c r="O8391" i="1"/>
  <c r="T8391" i="1" s="1"/>
  <c r="R8390" i="1"/>
  <c r="Q8390" i="1"/>
  <c r="P8390" i="1"/>
  <c r="O8390" i="1"/>
  <c r="T8390" i="1" s="1"/>
  <c r="R8389" i="1"/>
  <c r="Q8389" i="1"/>
  <c r="P8389" i="1"/>
  <c r="O8389" i="1"/>
  <c r="T8389" i="1" s="1"/>
  <c r="R8388" i="1"/>
  <c r="Q8388" i="1"/>
  <c r="P8388" i="1"/>
  <c r="O8388" i="1"/>
  <c r="T8388" i="1" s="1"/>
  <c r="R8387" i="1"/>
  <c r="Q8387" i="1"/>
  <c r="P8387" i="1"/>
  <c r="O8387" i="1"/>
  <c r="T8387" i="1" s="1"/>
  <c r="R8386" i="1"/>
  <c r="Q8386" i="1"/>
  <c r="P8386" i="1"/>
  <c r="O8386" i="1"/>
  <c r="T8386" i="1" s="1"/>
  <c r="R8385" i="1"/>
  <c r="Q8385" i="1"/>
  <c r="P8385" i="1"/>
  <c r="O8385" i="1"/>
  <c r="T8385" i="1" s="1"/>
  <c r="R8384" i="1"/>
  <c r="Q8384" i="1"/>
  <c r="P8384" i="1"/>
  <c r="O8384" i="1"/>
  <c r="T8384" i="1" s="1"/>
  <c r="R8383" i="1"/>
  <c r="Q8383" i="1"/>
  <c r="P8383" i="1"/>
  <c r="O8383" i="1"/>
  <c r="T8383" i="1" s="1"/>
  <c r="R8382" i="1"/>
  <c r="Q8382" i="1"/>
  <c r="P8382" i="1"/>
  <c r="O8382" i="1"/>
  <c r="T8382" i="1" s="1"/>
  <c r="R8381" i="1"/>
  <c r="Q8381" i="1"/>
  <c r="P8381" i="1"/>
  <c r="O8381" i="1"/>
  <c r="T8381" i="1" s="1"/>
  <c r="R8380" i="1"/>
  <c r="Q8380" i="1"/>
  <c r="P8380" i="1"/>
  <c r="O8380" i="1"/>
  <c r="T8380" i="1" s="1"/>
  <c r="R8379" i="1"/>
  <c r="Q8379" i="1"/>
  <c r="P8379" i="1"/>
  <c r="O8379" i="1"/>
  <c r="T8379" i="1" s="1"/>
  <c r="R8378" i="1"/>
  <c r="Q8378" i="1"/>
  <c r="P8378" i="1"/>
  <c r="O8378" i="1"/>
  <c r="T8378" i="1" s="1"/>
  <c r="R8377" i="1"/>
  <c r="Q8377" i="1"/>
  <c r="P8377" i="1"/>
  <c r="O8377" i="1"/>
  <c r="R8376" i="1"/>
  <c r="Q8376" i="1"/>
  <c r="P8376" i="1"/>
  <c r="O8376" i="1"/>
  <c r="T8376" i="1" s="1"/>
  <c r="R8375" i="1"/>
  <c r="Q8375" i="1"/>
  <c r="P8375" i="1"/>
  <c r="O8375" i="1"/>
  <c r="R8374" i="1"/>
  <c r="Q8374" i="1"/>
  <c r="P8374" i="1"/>
  <c r="O8374" i="1"/>
  <c r="T8374" i="1" s="1"/>
  <c r="R8373" i="1"/>
  <c r="Q8373" i="1"/>
  <c r="P8373" i="1"/>
  <c r="O8373" i="1"/>
  <c r="T8373" i="1" s="1"/>
  <c r="R8372" i="1"/>
  <c r="Q8372" i="1"/>
  <c r="P8372" i="1"/>
  <c r="O8372" i="1"/>
  <c r="R8371" i="1"/>
  <c r="Q8371" i="1"/>
  <c r="P8371" i="1"/>
  <c r="O8371" i="1"/>
  <c r="T8371" i="1" s="1"/>
  <c r="R8370" i="1"/>
  <c r="Q8370" i="1"/>
  <c r="P8370" i="1"/>
  <c r="O8370" i="1"/>
  <c r="T8370" i="1" s="1"/>
  <c r="R8369" i="1"/>
  <c r="Q8369" i="1"/>
  <c r="P8369" i="1"/>
  <c r="O8369" i="1"/>
  <c r="T8369" i="1" s="1"/>
  <c r="R8368" i="1"/>
  <c r="Q8368" i="1"/>
  <c r="P8368" i="1"/>
  <c r="O8368" i="1"/>
  <c r="T8368" i="1" s="1"/>
  <c r="R8367" i="1"/>
  <c r="Q8367" i="1"/>
  <c r="P8367" i="1"/>
  <c r="O8367" i="1"/>
  <c r="T8367" i="1" s="1"/>
  <c r="R8366" i="1"/>
  <c r="Q8366" i="1"/>
  <c r="P8366" i="1"/>
  <c r="O8366" i="1"/>
  <c r="T8366" i="1" s="1"/>
  <c r="R8365" i="1"/>
  <c r="Q8365" i="1"/>
  <c r="P8365" i="1"/>
  <c r="O8365" i="1"/>
  <c r="T8365" i="1" s="1"/>
  <c r="R8364" i="1"/>
  <c r="Q8364" i="1"/>
  <c r="P8364" i="1"/>
  <c r="O8364" i="1"/>
  <c r="T8364" i="1" s="1"/>
  <c r="R8363" i="1"/>
  <c r="Q8363" i="1"/>
  <c r="P8363" i="1"/>
  <c r="O8363" i="1"/>
  <c r="T8363" i="1" s="1"/>
  <c r="R8362" i="1"/>
  <c r="Q8362" i="1"/>
  <c r="P8362" i="1"/>
  <c r="O8362" i="1"/>
  <c r="T8362" i="1" s="1"/>
  <c r="R8361" i="1"/>
  <c r="Q8361" i="1"/>
  <c r="P8361" i="1"/>
  <c r="O8361" i="1"/>
  <c r="T8361" i="1" s="1"/>
  <c r="R8360" i="1"/>
  <c r="Q8360" i="1"/>
  <c r="P8360" i="1"/>
  <c r="O8360" i="1"/>
  <c r="T8360" i="1" s="1"/>
  <c r="R8359" i="1"/>
  <c r="Q8359" i="1"/>
  <c r="P8359" i="1"/>
  <c r="O8359" i="1"/>
  <c r="T8359" i="1" s="1"/>
  <c r="R8358" i="1"/>
  <c r="Q8358" i="1"/>
  <c r="P8358" i="1"/>
  <c r="O8358" i="1"/>
  <c r="T8358" i="1" s="1"/>
  <c r="R8357" i="1"/>
  <c r="Q8357" i="1"/>
  <c r="P8357" i="1"/>
  <c r="O8357" i="1"/>
  <c r="T8357" i="1" s="1"/>
  <c r="R8356" i="1"/>
  <c r="Q8356" i="1"/>
  <c r="P8356" i="1"/>
  <c r="O8356" i="1"/>
  <c r="T8356" i="1" s="1"/>
  <c r="R8355" i="1"/>
  <c r="Q8355" i="1"/>
  <c r="P8355" i="1"/>
  <c r="O8355" i="1"/>
  <c r="T8355" i="1" s="1"/>
  <c r="R8354" i="1"/>
  <c r="Q8354" i="1"/>
  <c r="P8354" i="1"/>
  <c r="O8354" i="1"/>
  <c r="T8354" i="1" s="1"/>
  <c r="R8353" i="1"/>
  <c r="Q8353" i="1"/>
  <c r="P8353" i="1"/>
  <c r="O8353" i="1"/>
  <c r="T8353" i="1" s="1"/>
  <c r="R8352" i="1"/>
  <c r="Q8352" i="1"/>
  <c r="P8352" i="1"/>
  <c r="O8352" i="1"/>
  <c r="T8352" i="1" s="1"/>
  <c r="R8351" i="1"/>
  <c r="Q8351" i="1"/>
  <c r="P8351" i="1"/>
  <c r="O8351" i="1"/>
  <c r="R8350" i="1"/>
  <c r="Q8350" i="1"/>
  <c r="P8350" i="1"/>
  <c r="O8350" i="1"/>
  <c r="T8350" i="1" s="1"/>
  <c r="R8349" i="1"/>
  <c r="Q8349" i="1"/>
  <c r="P8349" i="1"/>
  <c r="O8349" i="1"/>
  <c r="T8349" i="1" s="1"/>
  <c r="R8348" i="1"/>
  <c r="Q8348" i="1"/>
  <c r="P8348" i="1"/>
  <c r="O8348" i="1"/>
  <c r="T8348" i="1" s="1"/>
  <c r="R8347" i="1"/>
  <c r="Q8347" i="1"/>
  <c r="P8347" i="1"/>
  <c r="O8347" i="1"/>
  <c r="T8347" i="1" s="1"/>
  <c r="R8346" i="1"/>
  <c r="Q8346" i="1"/>
  <c r="P8346" i="1"/>
  <c r="O8346" i="1"/>
  <c r="T8346" i="1" s="1"/>
  <c r="R8345" i="1"/>
  <c r="Q8345" i="1"/>
  <c r="P8345" i="1"/>
  <c r="O8345" i="1"/>
  <c r="T8345" i="1" s="1"/>
  <c r="R8344" i="1"/>
  <c r="Q8344" i="1"/>
  <c r="P8344" i="1"/>
  <c r="O8344" i="1"/>
  <c r="T8344" i="1" s="1"/>
  <c r="R8343" i="1"/>
  <c r="Q8343" i="1"/>
  <c r="P8343" i="1"/>
  <c r="O8343" i="1"/>
  <c r="R8342" i="1"/>
  <c r="Q8342" i="1"/>
  <c r="P8342" i="1"/>
  <c r="O8342" i="1"/>
  <c r="T8342" i="1" s="1"/>
  <c r="R8341" i="1"/>
  <c r="Q8341" i="1"/>
  <c r="P8341" i="1"/>
  <c r="O8341" i="1"/>
  <c r="T8341" i="1" s="1"/>
  <c r="R8340" i="1"/>
  <c r="Q8340" i="1"/>
  <c r="P8340" i="1"/>
  <c r="O8340" i="1"/>
  <c r="T8340" i="1" s="1"/>
  <c r="R8339" i="1"/>
  <c r="Q8339" i="1"/>
  <c r="P8339" i="1"/>
  <c r="O8339" i="1"/>
  <c r="T8339" i="1" s="1"/>
  <c r="R8338" i="1"/>
  <c r="Q8338" i="1"/>
  <c r="P8338" i="1"/>
  <c r="O8338" i="1"/>
  <c r="T8338" i="1" s="1"/>
  <c r="R8337" i="1"/>
  <c r="Q8337" i="1"/>
  <c r="P8337" i="1"/>
  <c r="O8337" i="1"/>
  <c r="T8337" i="1" s="1"/>
  <c r="R8336" i="1"/>
  <c r="Q8336" i="1"/>
  <c r="P8336" i="1"/>
  <c r="O8336" i="1"/>
  <c r="T8336" i="1" s="1"/>
  <c r="R8335" i="1"/>
  <c r="Q8335" i="1"/>
  <c r="P8335" i="1"/>
  <c r="O8335" i="1"/>
  <c r="T8335" i="1" s="1"/>
  <c r="R8334" i="1"/>
  <c r="Q8334" i="1"/>
  <c r="P8334" i="1"/>
  <c r="O8334" i="1"/>
  <c r="T8334" i="1" s="1"/>
  <c r="R8333" i="1"/>
  <c r="Q8333" i="1"/>
  <c r="P8333" i="1"/>
  <c r="O8333" i="1"/>
  <c r="T8333" i="1" s="1"/>
  <c r="R8332" i="1"/>
  <c r="Q8332" i="1"/>
  <c r="P8332" i="1"/>
  <c r="O8332" i="1"/>
  <c r="T8332" i="1" s="1"/>
  <c r="R8331" i="1"/>
  <c r="Q8331" i="1"/>
  <c r="P8331" i="1"/>
  <c r="O8331" i="1"/>
  <c r="T8331" i="1" s="1"/>
  <c r="R8330" i="1"/>
  <c r="Q8330" i="1"/>
  <c r="P8330" i="1"/>
  <c r="O8330" i="1"/>
  <c r="T8330" i="1" s="1"/>
  <c r="R8329" i="1"/>
  <c r="Q8329" i="1"/>
  <c r="P8329" i="1"/>
  <c r="O8329" i="1"/>
  <c r="T8329" i="1" s="1"/>
  <c r="R8328" i="1"/>
  <c r="Q8328" i="1"/>
  <c r="P8328" i="1"/>
  <c r="O8328" i="1"/>
  <c r="T8328" i="1" s="1"/>
  <c r="R8327" i="1"/>
  <c r="Q8327" i="1"/>
  <c r="P8327" i="1"/>
  <c r="O8327" i="1"/>
  <c r="R8326" i="1"/>
  <c r="Q8326" i="1"/>
  <c r="P8326" i="1"/>
  <c r="O8326" i="1"/>
  <c r="T8326" i="1" s="1"/>
  <c r="R8325" i="1"/>
  <c r="Q8325" i="1"/>
  <c r="P8325" i="1"/>
  <c r="O8325" i="1"/>
  <c r="T8325" i="1" s="1"/>
  <c r="R8324" i="1"/>
  <c r="Q8324" i="1"/>
  <c r="P8324" i="1"/>
  <c r="O8324" i="1"/>
  <c r="T8324" i="1" s="1"/>
  <c r="R8323" i="1"/>
  <c r="Q8323" i="1"/>
  <c r="P8323" i="1"/>
  <c r="O8323" i="1"/>
  <c r="T8323" i="1" s="1"/>
  <c r="R8322" i="1"/>
  <c r="Q8322" i="1"/>
  <c r="P8322" i="1"/>
  <c r="O8322" i="1"/>
  <c r="T8322" i="1" s="1"/>
  <c r="R8321" i="1"/>
  <c r="Q8321" i="1"/>
  <c r="P8321" i="1"/>
  <c r="O8321" i="1"/>
  <c r="T8321" i="1" s="1"/>
  <c r="R8320" i="1"/>
  <c r="Q8320" i="1"/>
  <c r="P8320" i="1"/>
  <c r="O8320" i="1"/>
  <c r="T8320" i="1" s="1"/>
  <c r="R8319" i="1"/>
  <c r="Q8319" i="1"/>
  <c r="P8319" i="1"/>
  <c r="O8319" i="1"/>
  <c r="R8318" i="1"/>
  <c r="Q8318" i="1"/>
  <c r="P8318" i="1"/>
  <c r="O8318" i="1"/>
  <c r="T8318" i="1" s="1"/>
  <c r="R8317" i="1"/>
  <c r="Q8317" i="1"/>
  <c r="P8317" i="1"/>
  <c r="O8317" i="1"/>
  <c r="T8317" i="1" s="1"/>
  <c r="R8316" i="1"/>
  <c r="Q8316" i="1"/>
  <c r="P8316" i="1"/>
  <c r="O8316" i="1"/>
  <c r="T8316" i="1" s="1"/>
  <c r="R8315" i="1"/>
  <c r="Q8315" i="1"/>
  <c r="P8315" i="1"/>
  <c r="O8315" i="1"/>
  <c r="T8315" i="1" s="1"/>
  <c r="R8314" i="1"/>
  <c r="Q8314" i="1"/>
  <c r="P8314" i="1"/>
  <c r="O8314" i="1"/>
  <c r="T8314" i="1" s="1"/>
  <c r="R8313" i="1"/>
  <c r="Q8313" i="1"/>
  <c r="P8313" i="1"/>
  <c r="O8313" i="1"/>
  <c r="T8313" i="1" s="1"/>
  <c r="R8312" i="1"/>
  <c r="Q8312" i="1"/>
  <c r="P8312" i="1"/>
  <c r="O8312" i="1"/>
  <c r="T8312" i="1" s="1"/>
  <c r="R8311" i="1"/>
  <c r="Q8311" i="1"/>
  <c r="P8311" i="1"/>
  <c r="O8311" i="1"/>
  <c r="R8310" i="1"/>
  <c r="Q8310" i="1"/>
  <c r="P8310" i="1"/>
  <c r="O8310" i="1"/>
  <c r="T8310" i="1" s="1"/>
  <c r="R8309" i="1"/>
  <c r="Q8309" i="1"/>
  <c r="P8309" i="1"/>
  <c r="O8309" i="1"/>
  <c r="T8309" i="1" s="1"/>
  <c r="R8308" i="1"/>
  <c r="Q8308" i="1"/>
  <c r="P8308" i="1"/>
  <c r="O8308" i="1"/>
  <c r="T8308" i="1" s="1"/>
  <c r="R8307" i="1"/>
  <c r="Q8307" i="1"/>
  <c r="P8307" i="1"/>
  <c r="O8307" i="1"/>
  <c r="T8307" i="1" s="1"/>
  <c r="R8306" i="1"/>
  <c r="Q8306" i="1"/>
  <c r="P8306" i="1"/>
  <c r="O8306" i="1"/>
  <c r="T8306" i="1" s="1"/>
  <c r="R8305" i="1"/>
  <c r="Q8305" i="1"/>
  <c r="P8305" i="1"/>
  <c r="O8305" i="1"/>
  <c r="T8305" i="1" s="1"/>
  <c r="R8304" i="1"/>
  <c r="Q8304" i="1"/>
  <c r="P8304" i="1"/>
  <c r="O8304" i="1"/>
  <c r="T8304" i="1" s="1"/>
  <c r="R8303" i="1"/>
  <c r="Q8303" i="1"/>
  <c r="P8303" i="1"/>
  <c r="O8303" i="1"/>
  <c r="R8302" i="1"/>
  <c r="Q8302" i="1"/>
  <c r="P8302" i="1"/>
  <c r="O8302" i="1"/>
  <c r="T8302" i="1" s="1"/>
  <c r="R8301" i="1"/>
  <c r="Q8301" i="1"/>
  <c r="P8301" i="1"/>
  <c r="O8301" i="1"/>
  <c r="T8301" i="1" s="1"/>
  <c r="R8300" i="1"/>
  <c r="Q8300" i="1"/>
  <c r="P8300" i="1"/>
  <c r="O8300" i="1"/>
  <c r="T8300" i="1" s="1"/>
  <c r="R8299" i="1"/>
  <c r="Q8299" i="1"/>
  <c r="P8299" i="1"/>
  <c r="O8299" i="1"/>
  <c r="T8299" i="1" s="1"/>
  <c r="R8298" i="1"/>
  <c r="Q8298" i="1"/>
  <c r="P8298" i="1"/>
  <c r="O8298" i="1"/>
  <c r="T8298" i="1" s="1"/>
  <c r="R8297" i="1"/>
  <c r="Q8297" i="1"/>
  <c r="P8297" i="1"/>
  <c r="O8297" i="1"/>
  <c r="T8297" i="1" s="1"/>
  <c r="R8296" i="1"/>
  <c r="Q8296" i="1"/>
  <c r="P8296" i="1"/>
  <c r="O8296" i="1"/>
  <c r="T8296" i="1" s="1"/>
  <c r="R8295" i="1"/>
  <c r="Q8295" i="1"/>
  <c r="P8295" i="1"/>
  <c r="O8295" i="1"/>
  <c r="R8294" i="1"/>
  <c r="Q8294" i="1"/>
  <c r="P8294" i="1"/>
  <c r="O8294" i="1"/>
  <c r="T8294" i="1" s="1"/>
  <c r="R8293" i="1"/>
  <c r="Q8293" i="1"/>
  <c r="P8293" i="1"/>
  <c r="O8293" i="1"/>
  <c r="T8293" i="1" s="1"/>
  <c r="R8292" i="1"/>
  <c r="Q8292" i="1"/>
  <c r="P8292" i="1"/>
  <c r="O8292" i="1"/>
  <c r="T8292" i="1" s="1"/>
  <c r="R8291" i="1"/>
  <c r="Q8291" i="1"/>
  <c r="P8291" i="1"/>
  <c r="O8291" i="1"/>
  <c r="T8291" i="1" s="1"/>
  <c r="R8290" i="1"/>
  <c r="Q8290" i="1"/>
  <c r="P8290" i="1"/>
  <c r="O8290" i="1"/>
  <c r="T8290" i="1" s="1"/>
  <c r="R8289" i="1"/>
  <c r="Q8289" i="1"/>
  <c r="P8289" i="1"/>
  <c r="O8289" i="1"/>
  <c r="T8289" i="1" s="1"/>
  <c r="R8288" i="1"/>
  <c r="Q8288" i="1"/>
  <c r="P8288" i="1"/>
  <c r="O8288" i="1"/>
  <c r="T8288" i="1" s="1"/>
  <c r="R8287" i="1"/>
  <c r="Q8287" i="1"/>
  <c r="P8287" i="1"/>
  <c r="O8287" i="1"/>
  <c r="R8286" i="1"/>
  <c r="Q8286" i="1"/>
  <c r="P8286" i="1"/>
  <c r="O8286" i="1"/>
  <c r="T8286" i="1" s="1"/>
  <c r="R8285" i="1"/>
  <c r="Q8285" i="1"/>
  <c r="P8285" i="1"/>
  <c r="O8285" i="1"/>
  <c r="T8285" i="1" s="1"/>
  <c r="R8284" i="1"/>
  <c r="Q8284" i="1"/>
  <c r="P8284" i="1"/>
  <c r="O8284" i="1"/>
  <c r="T8284" i="1" s="1"/>
  <c r="R8283" i="1"/>
  <c r="Q8283" i="1"/>
  <c r="P8283" i="1"/>
  <c r="O8283" i="1"/>
  <c r="T8283" i="1" s="1"/>
  <c r="R8282" i="1"/>
  <c r="Q8282" i="1"/>
  <c r="P8282" i="1"/>
  <c r="O8282" i="1"/>
  <c r="T8282" i="1" s="1"/>
  <c r="R8281" i="1"/>
  <c r="Q8281" i="1"/>
  <c r="P8281" i="1"/>
  <c r="O8281" i="1"/>
  <c r="T8281" i="1" s="1"/>
  <c r="R8280" i="1"/>
  <c r="Q8280" i="1"/>
  <c r="P8280" i="1"/>
  <c r="O8280" i="1"/>
  <c r="T8280" i="1" s="1"/>
  <c r="R8279" i="1"/>
  <c r="Q8279" i="1"/>
  <c r="P8279" i="1"/>
  <c r="O8279" i="1"/>
  <c r="R8278" i="1"/>
  <c r="Q8278" i="1"/>
  <c r="P8278" i="1"/>
  <c r="O8278" i="1"/>
  <c r="T8278" i="1" s="1"/>
  <c r="R8277" i="1"/>
  <c r="Q8277" i="1"/>
  <c r="P8277" i="1"/>
  <c r="O8277" i="1"/>
  <c r="T8277" i="1" s="1"/>
  <c r="R8276" i="1"/>
  <c r="Q8276" i="1"/>
  <c r="P8276" i="1"/>
  <c r="O8276" i="1"/>
  <c r="T8276" i="1" s="1"/>
  <c r="R8275" i="1"/>
  <c r="Q8275" i="1"/>
  <c r="P8275" i="1"/>
  <c r="O8275" i="1"/>
  <c r="T8275" i="1" s="1"/>
  <c r="R8274" i="1"/>
  <c r="Q8274" i="1"/>
  <c r="P8274" i="1"/>
  <c r="O8274" i="1"/>
  <c r="T8274" i="1" s="1"/>
  <c r="R8273" i="1"/>
  <c r="Q8273" i="1"/>
  <c r="P8273" i="1"/>
  <c r="O8273" i="1"/>
  <c r="T8273" i="1" s="1"/>
  <c r="R8272" i="1"/>
  <c r="Q8272" i="1"/>
  <c r="P8272" i="1"/>
  <c r="O8272" i="1"/>
  <c r="T8272" i="1" s="1"/>
  <c r="R8271" i="1"/>
  <c r="Q8271" i="1"/>
  <c r="P8271" i="1"/>
  <c r="O8271" i="1"/>
  <c r="R8270" i="1"/>
  <c r="Q8270" i="1"/>
  <c r="P8270" i="1"/>
  <c r="O8270" i="1"/>
  <c r="T8270" i="1" s="1"/>
  <c r="R8269" i="1"/>
  <c r="Q8269" i="1"/>
  <c r="P8269" i="1"/>
  <c r="O8269" i="1"/>
  <c r="T8269" i="1" s="1"/>
  <c r="R8268" i="1"/>
  <c r="Q8268" i="1"/>
  <c r="P8268" i="1"/>
  <c r="O8268" i="1"/>
  <c r="T8268" i="1" s="1"/>
  <c r="R8267" i="1"/>
  <c r="Q8267" i="1"/>
  <c r="P8267" i="1"/>
  <c r="O8267" i="1"/>
  <c r="R8266" i="1"/>
  <c r="Q8266" i="1"/>
  <c r="P8266" i="1"/>
  <c r="O8266" i="1"/>
  <c r="T8266" i="1" s="1"/>
  <c r="R8265" i="1"/>
  <c r="Q8265" i="1"/>
  <c r="P8265" i="1"/>
  <c r="O8265" i="1"/>
  <c r="T8265" i="1" s="1"/>
  <c r="R8264" i="1"/>
  <c r="Q8264" i="1"/>
  <c r="P8264" i="1"/>
  <c r="O8264" i="1"/>
  <c r="T8264" i="1" s="1"/>
  <c r="R8263" i="1"/>
  <c r="Q8263" i="1"/>
  <c r="P8263" i="1"/>
  <c r="O8263" i="1"/>
  <c r="T8263" i="1" s="1"/>
  <c r="R8262" i="1"/>
  <c r="Q8262" i="1"/>
  <c r="P8262" i="1"/>
  <c r="O8262" i="1"/>
  <c r="T8262" i="1" s="1"/>
  <c r="R8261" i="1"/>
  <c r="Q8261" i="1"/>
  <c r="P8261" i="1"/>
  <c r="O8261" i="1"/>
  <c r="T8261" i="1" s="1"/>
  <c r="R8260" i="1"/>
  <c r="Q8260" i="1"/>
  <c r="P8260" i="1"/>
  <c r="O8260" i="1"/>
  <c r="T8260" i="1" s="1"/>
  <c r="R8259" i="1"/>
  <c r="Q8259" i="1"/>
  <c r="P8259" i="1"/>
  <c r="O8259" i="1"/>
  <c r="R8258" i="1"/>
  <c r="Q8258" i="1"/>
  <c r="P8258" i="1"/>
  <c r="O8258" i="1"/>
  <c r="T8258" i="1" s="1"/>
  <c r="R8257" i="1"/>
  <c r="Q8257" i="1"/>
  <c r="P8257" i="1"/>
  <c r="O8257" i="1"/>
  <c r="T8257" i="1" s="1"/>
  <c r="R8256" i="1"/>
  <c r="Q8256" i="1"/>
  <c r="P8256" i="1"/>
  <c r="O8256" i="1"/>
  <c r="T8256" i="1" s="1"/>
  <c r="R8255" i="1"/>
  <c r="Q8255" i="1"/>
  <c r="P8255" i="1"/>
  <c r="O8255" i="1"/>
  <c r="T8255" i="1" s="1"/>
  <c r="R8254" i="1"/>
  <c r="Q8254" i="1"/>
  <c r="P8254" i="1"/>
  <c r="O8254" i="1"/>
  <c r="T8254" i="1" s="1"/>
  <c r="R8253" i="1"/>
  <c r="Q8253" i="1"/>
  <c r="P8253" i="1"/>
  <c r="O8253" i="1"/>
  <c r="T8253" i="1" s="1"/>
  <c r="R8252" i="1"/>
  <c r="Q8252" i="1"/>
  <c r="P8252" i="1"/>
  <c r="O8252" i="1"/>
  <c r="T8252" i="1" s="1"/>
  <c r="R8251" i="1"/>
  <c r="Q8251" i="1"/>
  <c r="P8251" i="1"/>
  <c r="O8251" i="1"/>
  <c r="R8250" i="1"/>
  <c r="Q8250" i="1"/>
  <c r="P8250" i="1"/>
  <c r="O8250" i="1"/>
  <c r="T8250" i="1" s="1"/>
  <c r="R8249" i="1"/>
  <c r="Q8249" i="1"/>
  <c r="P8249" i="1"/>
  <c r="O8249" i="1"/>
  <c r="T8249" i="1" s="1"/>
  <c r="R8248" i="1"/>
  <c r="Q8248" i="1"/>
  <c r="P8248" i="1"/>
  <c r="O8248" i="1"/>
  <c r="T8248" i="1" s="1"/>
  <c r="R8247" i="1"/>
  <c r="Q8247" i="1"/>
  <c r="P8247" i="1"/>
  <c r="O8247" i="1"/>
  <c r="T8247" i="1" s="1"/>
  <c r="R8246" i="1"/>
  <c r="Q8246" i="1"/>
  <c r="P8246" i="1"/>
  <c r="O8246" i="1"/>
  <c r="T8246" i="1" s="1"/>
  <c r="R8245" i="1"/>
  <c r="Q8245" i="1"/>
  <c r="P8245" i="1"/>
  <c r="O8245" i="1"/>
  <c r="T8245" i="1" s="1"/>
  <c r="R8244" i="1"/>
  <c r="Q8244" i="1"/>
  <c r="P8244" i="1"/>
  <c r="O8244" i="1"/>
  <c r="T8244" i="1" s="1"/>
  <c r="R8243" i="1"/>
  <c r="Q8243" i="1"/>
  <c r="P8243" i="1"/>
  <c r="O8243" i="1"/>
  <c r="R8242" i="1"/>
  <c r="Q8242" i="1"/>
  <c r="P8242" i="1"/>
  <c r="O8242" i="1"/>
  <c r="T8242" i="1" s="1"/>
  <c r="R8241" i="1"/>
  <c r="Q8241" i="1"/>
  <c r="P8241" i="1"/>
  <c r="O8241" i="1"/>
  <c r="T8241" i="1" s="1"/>
  <c r="R8240" i="1"/>
  <c r="Q8240" i="1"/>
  <c r="P8240" i="1"/>
  <c r="O8240" i="1"/>
  <c r="R8239" i="1"/>
  <c r="Q8239" i="1"/>
  <c r="P8239" i="1"/>
  <c r="O8239" i="1"/>
  <c r="T8239" i="1" s="1"/>
  <c r="R8238" i="1"/>
  <c r="Q8238" i="1"/>
  <c r="P8238" i="1"/>
  <c r="O8238" i="1"/>
  <c r="T8238" i="1" s="1"/>
  <c r="R8237" i="1"/>
  <c r="Q8237" i="1"/>
  <c r="P8237" i="1"/>
  <c r="O8237" i="1"/>
  <c r="T8237" i="1" s="1"/>
  <c r="R8236" i="1"/>
  <c r="Q8236" i="1"/>
  <c r="P8236" i="1"/>
  <c r="O8236" i="1"/>
  <c r="T8236" i="1" s="1"/>
  <c r="R8235" i="1"/>
  <c r="Q8235" i="1"/>
  <c r="P8235" i="1"/>
  <c r="O8235" i="1"/>
  <c r="R8234" i="1"/>
  <c r="Q8234" i="1"/>
  <c r="P8234" i="1"/>
  <c r="O8234" i="1"/>
  <c r="T8234" i="1" s="1"/>
  <c r="R8233" i="1"/>
  <c r="Q8233" i="1"/>
  <c r="P8233" i="1"/>
  <c r="O8233" i="1"/>
  <c r="T8233" i="1" s="1"/>
  <c r="R8232" i="1"/>
  <c r="Q8232" i="1"/>
  <c r="P8232" i="1"/>
  <c r="O8232" i="1"/>
  <c r="R8231" i="1"/>
  <c r="Q8231" i="1"/>
  <c r="P8231" i="1"/>
  <c r="O8231" i="1"/>
  <c r="T8231" i="1" s="1"/>
  <c r="R8230" i="1"/>
  <c r="Q8230" i="1"/>
  <c r="P8230" i="1"/>
  <c r="O8230" i="1"/>
  <c r="T8230" i="1" s="1"/>
  <c r="R8229" i="1"/>
  <c r="Q8229" i="1"/>
  <c r="P8229" i="1"/>
  <c r="O8229" i="1"/>
  <c r="T8229" i="1" s="1"/>
  <c r="R8228" i="1"/>
  <c r="Q8228" i="1"/>
  <c r="P8228" i="1"/>
  <c r="O8228" i="1"/>
  <c r="T8228" i="1" s="1"/>
  <c r="R8227" i="1"/>
  <c r="Q8227" i="1"/>
  <c r="P8227" i="1"/>
  <c r="O8227" i="1"/>
  <c r="R8226" i="1"/>
  <c r="Q8226" i="1"/>
  <c r="P8226" i="1"/>
  <c r="O8226" i="1"/>
  <c r="T8226" i="1" s="1"/>
  <c r="R8225" i="1"/>
  <c r="Q8225" i="1"/>
  <c r="P8225" i="1"/>
  <c r="O8225" i="1"/>
  <c r="T8225" i="1" s="1"/>
  <c r="R8224" i="1"/>
  <c r="Q8224" i="1"/>
  <c r="P8224" i="1"/>
  <c r="O8224" i="1"/>
  <c r="R8223" i="1"/>
  <c r="Q8223" i="1"/>
  <c r="P8223" i="1"/>
  <c r="O8223" i="1"/>
  <c r="T8223" i="1" s="1"/>
  <c r="R8222" i="1"/>
  <c r="Q8222" i="1"/>
  <c r="P8222" i="1"/>
  <c r="O8222" i="1"/>
  <c r="T8222" i="1" s="1"/>
  <c r="R8221" i="1"/>
  <c r="Q8221" i="1"/>
  <c r="P8221" i="1"/>
  <c r="O8221" i="1"/>
  <c r="T8221" i="1" s="1"/>
  <c r="R8220" i="1"/>
  <c r="Q8220" i="1"/>
  <c r="P8220" i="1"/>
  <c r="O8220" i="1"/>
  <c r="T8220" i="1" s="1"/>
  <c r="R8219" i="1"/>
  <c r="Q8219" i="1"/>
  <c r="P8219" i="1"/>
  <c r="O8219" i="1"/>
  <c r="R8218" i="1"/>
  <c r="Q8218" i="1"/>
  <c r="P8218" i="1"/>
  <c r="O8218" i="1"/>
  <c r="T8218" i="1" s="1"/>
  <c r="R8217" i="1"/>
  <c r="Q8217" i="1"/>
  <c r="P8217" i="1"/>
  <c r="O8217" i="1"/>
  <c r="T8217" i="1" s="1"/>
  <c r="R8216" i="1"/>
  <c r="Q8216" i="1"/>
  <c r="P8216" i="1"/>
  <c r="O8216" i="1"/>
  <c r="R8215" i="1"/>
  <c r="Q8215" i="1"/>
  <c r="P8215" i="1"/>
  <c r="O8215" i="1"/>
  <c r="T8215" i="1" s="1"/>
  <c r="R8214" i="1"/>
  <c r="Q8214" i="1"/>
  <c r="P8214" i="1"/>
  <c r="O8214" i="1"/>
  <c r="T8214" i="1" s="1"/>
  <c r="R8213" i="1"/>
  <c r="Q8213" i="1"/>
  <c r="P8213" i="1"/>
  <c r="O8213" i="1"/>
  <c r="T8213" i="1" s="1"/>
  <c r="R8212" i="1"/>
  <c r="Q8212" i="1"/>
  <c r="P8212" i="1"/>
  <c r="O8212" i="1"/>
  <c r="T8212" i="1" s="1"/>
  <c r="R8211" i="1"/>
  <c r="Q8211" i="1"/>
  <c r="P8211" i="1"/>
  <c r="O8211" i="1"/>
  <c r="R8210" i="1"/>
  <c r="Q8210" i="1"/>
  <c r="P8210" i="1"/>
  <c r="O8210" i="1"/>
  <c r="T8210" i="1" s="1"/>
  <c r="R8209" i="1"/>
  <c r="Q8209" i="1"/>
  <c r="P8209" i="1"/>
  <c r="O8209" i="1"/>
  <c r="T8209" i="1" s="1"/>
  <c r="R8208" i="1"/>
  <c r="Q8208" i="1"/>
  <c r="P8208" i="1"/>
  <c r="O8208" i="1"/>
  <c r="R8207" i="1"/>
  <c r="Q8207" i="1"/>
  <c r="P8207" i="1"/>
  <c r="O8207" i="1"/>
  <c r="T8207" i="1" s="1"/>
  <c r="R8206" i="1"/>
  <c r="Q8206" i="1"/>
  <c r="P8206" i="1"/>
  <c r="O8206" i="1"/>
  <c r="T8206" i="1" s="1"/>
  <c r="R8205" i="1"/>
  <c r="Q8205" i="1"/>
  <c r="P8205" i="1"/>
  <c r="O8205" i="1"/>
  <c r="T8205" i="1" s="1"/>
  <c r="R8204" i="1"/>
  <c r="Q8204" i="1"/>
  <c r="P8204" i="1"/>
  <c r="O8204" i="1"/>
  <c r="T8204" i="1" s="1"/>
  <c r="R8203" i="1"/>
  <c r="Q8203" i="1"/>
  <c r="P8203" i="1"/>
  <c r="O8203" i="1"/>
  <c r="R8202" i="1"/>
  <c r="Q8202" i="1"/>
  <c r="P8202" i="1"/>
  <c r="O8202" i="1"/>
  <c r="T8202" i="1" s="1"/>
  <c r="R8201" i="1"/>
  <c r="Q8201" i="1"/>
  <c r="P8201" i="1"/>
  <c r="O8201" i="1"/>
  <c r="T8201" i="1" s="1"/>
  <c r="R8200" i="1"/>
  <c r="Q8200" i="1"/>
  <c r="P8200" i="1"/>
  <c r="O8200" i="1"/>
  <c r="R8199" i="1"/>
  <c r="Q8199" i="1"/>
  <c r="P8199" i="1"/>
  <c r="O8199" i="1"/>
  <c r="T8199" i="1" s="1"/>
  <c r="R8198" i="1"/>
  <c r="Q8198" i="1"/>
  <c r="P8198" i="1"/>
  <c r="O8198" i="1"/>
  <c r="T8198" i="1" s="1"/>
  <c r="R8197" i="1"/>
  <c r="Q8197" i="1"/>
  <c r="P8197" i="1"/>
  <c r="O8197" i="1"/>
  <c r="T8197" i="1" s="1"/>
  <c r="R8196" i="1"/>
  <c r="Q8196" i="1"/>
  <c r="P8196" i="1"/>
  <c r="O8196" i="1"/>
  <c r="R8195" i="1"/>
  <c r="Q8195" i="1"/>
  <c r="P8195" i="1"/>
  <c r="O8195" i="1"/>
  <c r="R8194" i="1"/>
  <c r="Q8194" i="1"/>
  <c r="P8194" i="1"/>
  <c r="O8194" i="1"/>
  <c r="T8194" i="1" s="1"/>
  <c r="R8193" i="1"/>
  <c r="Q8193" i="1"/>
  <c r="P8193" i="1"/>
  <c r="O8193" i="1"/>
  <c r="T8193" i="1" s="1"/>
  <c r="R8192" i="1"/>
  <c r="Q8192" i="1"/>
  <c r="P8192" i="1"/>
  <c r="O8192" i="1"/>
  <c r="R8191" i="1"/>
  <c r="Q8191" i="1"/>
  <c r="P8191" i="1"/>
  <c r="O8191" i="1"/>
  <c r="T8191" i="1" s="1"/>
  <c r="R8190" i="1"/>
  <c r="Q8190" i="1"/>
  <c r="P8190" i="1"/>
  <c r="O8190" i="1"/>
  <c r="T8190" i="1" s="1"/>
  <c r="R8189" i="1"/>
  <c r="Q8189" i="1"/>
  <c r="P8189" i="1"/>
  <c r="O8189" i="1"/>
  <c r="T8189" i="1" s="1"/>
  <c r="R8188" i="1"/>
  <c r="Q8188" i="1"/>
  <c r="P8188" i="1"/>
  <c r="O8188" i="1"/>
  <c r="R8187" i="1"/>
  <c r="Q8187" i="1"/>
  <c r="P8187" i="1"/>
  <c r="O8187" i="1"/>
  <c r="R8186" i="1"/>
  <c r="Q8186" i="1"/>
  <c r="P8186" i="1"/>
  <c r="O8186" i="1"/>
  <c r="T8186" i="1" s="1"/>
  <c r="R8185" i="1"/>
  <c r="Q8185" i="1"/>
  <c r="P8185" i="1"/>
  <c r="O8185" i="1"/>
  <c r="T8185" i="1" s="1"/>
  <c r="R8184" i="1"/>
  <c r="Q8184" i="1"/>
  <c r="P8184" i="1"/>
  <c r="O8184" i="1"/>
  <c r="R8183" i="1"/>
  <c r="Q8183" i="1"/>
  <c r="P8183" i="1"/>
  <c r="O8183" i="1"/>
  <c r="T8183" i="1" s="1"/>
  <c r="R8182" i="1"/>
  <c r="Q8182" i="1"/>
  <c r="P8182" i="1"/>
  <c r="O8182" i="1"/>
  <c r="T8182" i="1" s="1"/>
  <c r="R8181" i="1"/>
  <c r="Q8181" i="1"/>
  <c r="P8181" i="1"/>
  <c r="O8181" i="1"/>
  <c r="T8181" i="1" s="1"/>
  <c r="R8180" i="1"/>
  <c r="Q8180" i="1"/>
  <c r="P8180" i="1"/>
  <c r="O8180" i="1"/>
  <c r="R8179" i="1"/>
  <c r="Q8179" i="1"/>
  <c r="P8179" i="1"/>
  <c r="O8179" i="1"/>
  <c r="R8178" i="1"/>
  <c r="Q8178" i="1"/>
  <c r="P8178" i="1"/>
  <c r="O8178" i="1"/>
  <c r="T8178" i="1" s="1"/>
  <c r="R8177" i="1"/>
  <c r="Q8177" i="1"/>
  <c r="P8177" i="1"/>
  <c r="O8177" i="1"/>
  <c r="T8177" i="1" s="1"/>
  <c r="R8176" i="1"/>
  <c r="Q8176" i="1"/>
  <c r="P8176" i="1"/>
  <c r="O8176" i="1"/>
  <c r="R8175" i="1"/>
  <c r="Q8175" i="1"/>
  <c r="P8175" i="1"/>
  <c r="O8175" i="1"/>
  <c r="T8175" i="1" s="1"/>
  <c r="R8174" i="1"/>
  <c r="Q8174" i="1"/>
  <c r="P8174" i="1"/>
  <c r="O8174" i="1"/>
  <c r="T8174" i="1" s="1"/>
  <c r="R8173" i="1"/>
  <c r="Q8173" i="1"/>
  <c r="P8173" i="1"/>
  <c r="O8173" i="1"/>
  <c r="T8173" i="1" s="1"/>
  <c r="R8172" i="1"/>
  <c r="Q8172" i="1"/>
  <c r="P8172" i="1"/>
  <c r="O8172" i="1"/>
  <c r="R8171" i="1"/>
  <c r="Q8171" i="1"/>
  <c r="P8171" i="1"/>
  <c r="O8171" i="1"/>
  <c r="R8170" i="1"/>
  <c r="Q8170" i="1"/>
  <c r="P8170" i="1"/>
  <c r="O8170" i="1"/>
  <c r="T8170" i="1" s="1"/>
  <c r="R8169" i="1"/>
  <c r="Q8169" i="1"/>
  <c r="P8169" i="1"/>
  <c r="O8169" i="1"/>
  <c r="T8169" i="1" s="1"/>
  <c r="R8168" i="1"/>
  <c r="Q8168" i="1"/>
  <c r="P8168" i="1"/>
  <c r="O8168" i="1"/>
  <c r="R8167" i="1"/>
  <c r="Q8167" i="1"/>
  <c r="P8167" i="1"/>
  <c r="O8167" i="1"/>
  <c r="T8167" i="1" s="1"/>
  <c r="R8166" i="1"/>
  <c r="Q8166" i="1"/>
  <c r="P8166" i="1"/>
  <c r="O8166" i="1"/>
  <c r="T8166" i="1" s="1"/>
  <c r="R8165" i="1"/>
  <c r="Q8165" i="1"/>
  <c r="P8165" i="1"/>
  <c r="O8165" i="1"/>
  <c r="T8165" i="1" s="1"/>
  <c r="R8164" i="1"/>
  <c r="Q8164" i="1"/>
  <c r="P8164" i="1"/>
  <c r="O8164" i="1"/>
  <c r="R8163" i="1"/>
  <c r="Q8163" i="1"/>
  <c r="P8163" i="1"/>
  <c r="O8163" i="1"/>
  <c r="R8162" i="1"/>
  <c r="Q8162" i="1"/>
  <c r="P8162" i="1"/>
  <c r="O8162" i="1"/>
  <c r="T8162" i="1" s="1"/>
  <c r="R8161" i="1"/>
  <c r="Q8161" i="1"/>
  <c r="P8161" i="1"/>
  <c r="O8161" i="1"/>
  <c r="T8161" i="1" s="1"/>
  <c r="R8160" i="1"/>
  <c r="Q8160" i="1"/>
  <c r="P8160" i="1"/>
  <c r="O8160" i="1"/>
  <c r="R8159" i="1"/>
  <c r="Q8159" i="1"/>
  <c r="P8159" i="1"/>
  <c r="O8159" i="1"/>
  <c r="T8159" i="1" s="1"/>
  <c r="R8158" i="1"/>
  <c r="Q8158" i="1"/>
  <c r="P8158" i="1"/>
  <c r="O8158" i="1"/>
  <c r="T8158" i="1" s="1"/>
  <c r="R8157" i="1"/>
  <c r="Q8157" i="1"/>
  <c r="P8157" i="1"/>
  <c r="O8157" i="1"/>
  <c r="T8157" i="1" s="1"/>
  <c r="R8156" i="1"/>
  <c r="Q8156" i="1"/>
  <c r="P8156" i="1"/>
  <c r="O8156" i="1"/>
  <c r="R8155" i="1"/>
  <c r="Q8155" i="1"/>
  <c r="P8155" i="1"/>
  <c r="O8155" i="1"/>
  <c r="R8154" i="1"/>
  <c r="Q8154" i="1"/>
  <c r="P8154" i="1"/>
  <c r="O8154" i="1"/>
  <c r="T8154" i="1" s="1"/>
  <c r="R8153" i="1"/>
  <c r="Q8153" i="1"/>
  <c r="P8153" i="1"/>
  <c r="O8153" i="1"/>
  <c r="T8153" i="1" s="1"/>
  <c r="R8152" i="1"/>
  <c r="Q8152" i="1"/>
  <c r="P8152" i="1"/>
  <c r="O8152" i="1"/>
  <c r="T8152" i="1" s="1"/>
  <c r="R8151" i="1"/>
  <c r="Q8151" i="1"/>
  <c r="P8151" i="1"/>
  <c r="O8151" i="1"/>
  <c r="T8151" i="1" s="1"/>
  <c r="R8150" i="1"/>
  <c r="Q8150" i="1"/>
  <c r="P8150" i="1"/>
  <c r="O8150" i="1"/>
  <c r="T8150" i="1" s="1"/>
  <c r="R8149" i="1"/>
  <c r="Q8149" i="1"/>
  <c r="P8149" i="1"/>
  <c r="O8149" i="1"/>
  <c r="T8149" i="1" s="1"/>
  <c r="R8148" i="1"/>
  <c r="Q8148" i="1"/>
  <c r="P8148" i="1"/>
  <c r="O8148" i="1"/>
  <c r="R8147" i="1"/>
  <c r="Q8147" i="1"/>
  <c r="P8147" i="1"/>
  <c r="O8147" i="1"/>
  <c r="R8146" i="1"/>
  <c r="Q8146" i="1"/>
  <c r="P8146" i="1"/>
  <c r="O8146" i="1"/>
  <c r="T8146" i="1" s="1"/>
  <c r="R8145" i="1"/>
  <c r="Q8145" i="1"/>
  <c r="P8145" i="1"/>
  <c r="O8145" i="1"/>
  <c r="T8145" i="1" s="1"/>
  <c r="R8144" i="1"/>
  <c r="Q8144" i="1"/>
  <c r="P8144" i="1"/>
  <c r="O8144" i="1"/>
  <c r="T8144" i="1" s="1"/>
  <c r="R8143" i="1"/>
  <c r="Q8143" i="1"/>
  <c r="P8143" i="1"/>
  <c r="O8143" i="1"/>
  <c r="T8143" i="1" s="1"/>
  <c r="R8142" i="1"/>
  <c r="Q8142" i="1"/>
  <c r="P8142" i="1"/>
  <c r="O8142" i="1"/>
  <c r="T8142" i="1" s="1"/>
  <c r="R8141" i="1"/>
  <c r="Q8141" i="1"/>
  <c r="P8141" i="1"/>
  <c r="O8141" i="1"/>
  <c r="T8141" i="1" s="1"/>
  <c r="R8140" i="1"/>
  <c r="Q8140" i="1"/>
  <c r="P8140" i="1"/>
  <c r="O8140" i="1"/>
  <c r="R8139" i="1"/>
  <c r="Q8139" i="1"/>
  <c r="P8139" i="1"/>
  <c r="O8139" i="1"/>
  <c r="R8138" i="1"/>
  <c r="Q8138" i="1"/>
  <c r="P8138" i="1"/>
  <c r="O8138" i="1"/>
  <c r="T8138" i="1" s="1"/>
  <c r="R8137" i="1"/>
  <c r="Q8137" i="1"/>
  <c r="P8137" i="1"/>
  <c r="O8137" i="1"/>
  <c r="T8137" i="1" s="1"/>
  <c r="R8136" i="1"/>
  <c r="Q8136" i="1"/>
  <c r="P8136" i="1"/>
  <c r="O8136" i="1"/>
  <c r="T8136" i="1" s="1"/>
  <c r="R8135" i="1"/>
  <c r="Q8135" i="1"/>
  <c r="P8135" i="1"/>
  <c r="O8135" i="1"/>
  <c r="T8135" i="1" s="1"/>
  <c r="R8134" i="1"/>
  <c r="Q8134" i="1"/>
  <c r="P8134" i="1"/>
  <c r="O8134" i="1"/>
  <c r="T8134" i="1" s="1"/>
  <c r="R8133" i="1"/>
  <c r="Q8133" i="1"/>
  <c r="P8133" i="1"/>
  <c r="O8133" i="1"/>
  <c r="T8133" i="1" s="1"/>
  <c r="R8132" i="1"/>
  <c r="Q8132" i="1"/>
  <c r="P8132" i="1"/>
  <c r="O8132" i="1"/>
  <c r="T8132" i="1" s="1"/>
  <c r="R8131" i="1"/>
  <c r="Q8131" i="1"/>
  <c r="P8131" i="1"/>
  <c r="O8131" i="1"/>
  <c r="R8130" i="1"/>
  <c r="Q8130" i="1"/>
  <c r="P8130" i="1"/>
  <c r="O8130" i="1"/>
  <c r="T8130" i="1" s="1"/>
  <c r="R8129" i="1"/>
  <c r="Q8129" i="1"/>
  <c r="P8129" i="1"/>
  <c r="O8129" i="1"/>
  <c r="T8129" i="1" s="1"/>
  <c r="R8128" i="1"/>
  <c r="Q8128" i="1"/>
  <c r="P8128" i="1"/>
  <c r="O8128" i="1"/>
  <c r="T8128" i="1" s="1"/>
  <c r="R8127" i="1"/>
  <c r="Q8127" i="1"/>
  <c r="P8127" i="1"/>
  <c r="O8127" i="1"/>
  <c r="T8127" i="1" s="1"/>
  <c r="R8126" i="1"/>
  <c r="Q8126" i="1"/>
  <c r="P8126" i="1"/>
  <c r="O8126" i="1"/>
  <c r="T8126" i="1" s="1"/>
  <c r="R8125" i="1"/>
  <c r="Q8125" i="1"/>
  <c r="P8125" i="1"/>
  <c r="O8125" i="1"/>
  <c r="T8125" i="1" s="1"/>
  <c r="R8124" i="1"/>
  <c r="Q8124" i="1"/>
  <c r="P8124" i="1"/>
  <c r="O8124" i="1"/>
  <c r="T8124" i="1" s="1"/>
  <c r="R8123" i="1"/>
  <c r="Q8123" i="1"/>
  <c r="P8123" i="1"/>
  <c r="O8123" i="1"/>
  <c r="R8122" i="1"/>
  <c r="Q8122" i="1"/>
  <c r="P8122" i="1"/>
  <c r="O8122" i="1"/>
  <c r="T8122" i="1" s="1"/>
  <c r="R8121" i="1"/>
  <c r="Q8121" i="1"/>
  <c r="P8121" i="1"/>
  <c r="O8121" i="1"/>
  <c r="T8121" i="1" s="1"/>
  <c r="R8120" i="1"/>
  <c r="Q8120" i="1"/>
  <c r="P8120" i="1"/>
  <c r="O8120" i="1"/>
  <c r="T8120" i="1" s="1"/>
  <c r="R8119" i="1"/>
  <c r="Q8119" i="1"/>
  <c r="P8119" i="1"/>
  <c r="O8119" i="1"/>
  <c r="T8119" i="1" s="1"/>
  <c r="R8118" i="1"/>
  <c r="Q8118" i="1"/>
  <c r="P8118" i="1"/>
  <c r="O8118" i="1"/>
  <c r="T8118" i="1" s="1"/>
  <c r="R8117" i="1"/>
  <c r="Q8117" i="1"/>
  <c r="P8117" i="1"/>
  <c r="O8117" i="1"/>
  <c r="T8117" i="1" s="1"/>
  <c r="R8116" i="1"/>
  <c r="Q8116" i="1"/>
  <c r="P8116" i="1"/>
  <c r="O8116" i="1"/>
  <c r="T8116" i="1" s="1"/>
  <c r="R8115" i="1"/>
  <c r="Q8115" i="1"/>
  <c r="P8115" i="1"/>
  <c r="O8115" i="1"/>
  <c r="R8114" i="1"/>
  <c r="Q8114" i="1"/>
  <c r="P8114" i="1"/>
  <c r="O8114" i="1"/>
  <c r="T8114" i="1" s="1"/>
  <c r="R8113" i="1"/>
  <c r="Q8113" i="1"/>
  <c r="P8113" i="1"/>
  <c r="O8113" i="1"/>
  <c r="T8113" i="1" s="1"/>
  <c r="R8112" i="1"/>
  <c r="Q8112" i="1"/>
  <c r="P8112" i="1"/>
  <c r="O8112" i="1"/>
  <c r="T8112" i="1" s="1"/>
  <c r="R8111" i="1"/>
  <c r="Q8111" i="1"/>
  <c r="P8111" i="1"/>
  <c r="O8111" i="1"/>
  <c r="T8111" i="1" s="1"/>
  <c r="R8110" i="1"/>
  <c r="Q8110" i="1"/>
  <c r="P8110" i="1"/>
  <c r="O8110" i="1"/>
  <c r="T8110" i="1" s="1"/>
  <c r="R8109" i="1"/>
  <c r="Q8109" i="1"/>
  <c r="P8109" i="1"/>
  <c r="O8109" i="1"/>
  <c r="T8109" i="1" s="1"/>
  <c r="R8108" i="1"/>
  <c r="Q8108" i="1"/>
  <c r="P8108" i="1"/>
  <c r="O8108" i="1"/>
  <c r="T8108" i="1" s="1"/>
  <c r="R8107" i="1"/>
  <c r="Q8107" i="1"/>
  <c r="P8107" i="1"/>
  <c r="O8107" i="1"/>
  <c r="R8106" i="1"/>
  <c r="Q8106" i="1"/>
  <c r="P8106" i="1"/>
  <c r="O8106" i="1"/>
  <c r="T8106" i="1" s="1"/>
  <c r="R8105" i="1"/>
  <c r="Q8105" i="1"/>
  <c r="P8105" i="1"/>
  <c r="O8105" i="1"/>
  <c r="T8105" i="1" s="1"/>
  <c r="R8104" i="1"/>
  <c r="Q8104" i="1"/>
  <c r="P8104" i="1"/>
  <c r="O8104" i="1"/>
  <c r="T8104" i="1" s="1"/>
  <c r="R8103" i="1"/>
  <c r="Q8103" i="1"/>
  <c r="P8103" i="1"/>
  <c r="O8103" i="1"/>
  <c r="T8103" i="1" s="1"/>
  <c r="R8102" i="1"/>
  <c r="Q8102" i="1"/>
  <c r="P8102" i="1"/>
  <c r="O8102" i="1"/>
  <c r="T8102" i="1" s="1"/>
  <c r="R8101" i="1"/>
  <c r="Q8101" i="1"/>
  <c r="P8101" i="1"/>
  <c r="O8101" i="1"/>
  <c r="T8101" i="1" s="1"/>
  <c r="R8100" i="1"/>
  <c r="Q8100" i="1"/>
  <c r="P8100" i="1"/>
  <c r="O8100" i="1"/>
  <c r="T8100" i="1" s="1"/>
  <c r="R8099" i="1"/>
  <c r="Q8099" i="1"/>
  <c r="P8099" i="1"/>
  <c r="O8099" i="1"/>
  <c r="R8098" i="1"/>
  <c r="Q8098" i="1"/>
  <c r="P8098" i="1"/>
  <c r="O8098" i="1"/>
  <c r="T8098" i="1" s="1"/>
  <c r="R8097" i="1"/>
  <c r="Q8097" i="1"/>
  <c r="P8097" i="1"/>
  <c r="O8097" i="1"/>
  <c r="T8097" i="1" s="1"/>
  <c r="R8096" i="1"/>
  <c r="Q8096" i="1"/>
  <c r="P8096" i="1"/>
  <c r="O8096" i="1"/>
  <c r="T8096" i="1" s="1"/>
  <c r="R8095" i="1"/>
  <c r="Q8095" i="1"/>
  <c r="P8095" i="1"/>
  <c r="O8095" i="1"/>
  <c r="T8095" i="1" s="1"/>
  <c r="R8094" i="1"/>
  <c r="Q8094" i="1"/>
  <c r="P8094" i="1"/>
  <c r="O8094" i="1"/>
  <c r="T8094" i="1" s="1"/>
  <c r="R8093" i="1"/>
  <c r="Q8093" i="1"/>
  <c r="P8093" i="1"/>
  <c r="O8093" i="1"/>
  <c r="T8093" i="1" s="1"/>
  <c r="R8092" i="1"/>
  <c r="Q8092" i="1"/>
  <c r="P8092" i="1"/>
  <c r="O8092" i="1"/>
  <c r="T8092" i="1" s="1"/>
  <c r="R8091" i="1"/>
  <c r="Q8091" i="1"/>
  <c r="P8091" i="1"/>
  <c r="O8091" i="1"/>
  <c r="R8090" i="1"/>
  <c r="Q8090" i="1"/>
  <c r="P8090" i="1"/>
  <c r="O8090" i="1"/>
  <c r="T8090" i="1" s="1"/>
  <c r="R8089" i="1"/>
  <c r="Q8089" i="1"/>
  <c r="P8089" i="1"/>
  <c r="O8089" i="1"/>
  <c r="T8089" i="1" s="1"/>
  <c r="R8088" i="1"/>
  <c r="Q8088" i="1"/>
  <c r="P8088" i="1"/>
  <c r="O8088" i="1"/>
  <c r="T8088" i="1" s="1"/>
  <c r="R8087" i="1"/>
  <c r="Q8087" i="1"/>
  <c r="P8087" i="1"/>
  <c r="O8087" i="1"/>
  <c r="T8087" i="1" s="1"/>
  <c r="R8086" i="1"/>
  <c r="Q8086" i="1"/>
  <c r="P8086" i="1"/>
  <c r="O8086" i="1"/>
  <c r="T8086" i="1" s="1"/>
  <c r="R8085" i="1"/>
  <c r="Q8085" i="1"/>
  <c r="P8085" i="1"/>
  <c r="O8085" i="1"/>
  <c r="T8085" i="1" s="1"/>
  <c r="R8084" i="1"/>
  <c r="Q8084" i="1"/>
  <c r="P8084" i="1"/>
  <c r="O8084" i="1"/>
  <c r="T8084" i="1" s="1"/>
  <c r="R8083" i="1"/>
  <c r="Q8083" i="1"/>
  <c r="P8083" i="1"/>
  <c r="O8083" i="1"/>
  <c r="R8082" i="1"/>
  <c r="Q8082" i="1"/>
  <c r="P8082" i="1"/>
  <c r="O8082" i="1"/>
  <c r="T8082" i="1" s="1"/>
  <c r="R8081" i="1"/>
  <c r="Q8081" i="1"/>
  <c r="P8081" i="1"/>
  <c r="O8081" i="1"/>
  <c r="T8081" i="1" s="1"/>
  <c r="R8080" i="1"/>
  <c r="Q8080" i="1"/>
  <c r="P8080" i="1"/>
  <c r="O8080" i="1"/>
  <c r="T8080" i="1" s="1"/>
  <c r="R8079" i="1"/>
  <c r="Q8079" i="1"/>
  <c r="P8079" i="1"/>
  <c r="O8079" i="1"/>
  <c r="T8079" i="1" s="1"/>
  <c r="R8078" i="1"/>
  <c r="Q8078" i="1"/>
  <c r="P8078" i="1"/>
  <c r="O8078" i="1"/>
  <c r="T8078" i="1" s="1"/>
  <c r="R8077" i="1"/>
  <c r="Q8077" i="1"/>
  <c r="P8077" i="1"/>
  <c r="O8077" i="1"/>
  <c r="T8077" i="1" s="1"/>
  <c r="R8076" i="1"/>
  <c r="Q8076" i="1"/>
  <c r="P8076" i="1"/>
  <c r="O8076" i="1"/>
  <c r="T8076" i="1" s="1"/>
  <c r="R8075" i="1"/>
  <c r="Q8075" i="1"/>
  <c r="P8075" i="1"/>
  <c r="O8075" i="1"/>
  <c r="R8074" i="1"/>
  <c r="Q8074" i="1"/>
  <c r="P8074" i="1"/>
  <c r="O8074" i="1"/>
  <c r="T8074" i="1" s="1"/>
  <c r="R8073" i="1"/>
  <c r="Q8073" i="1"/>
  <c r="P8073" i="1"/>
  <c r="O8073" i="1"/>
  <c r="T8073" i="1" s="1"/>
  <c r="R8072" i="1"/>
  <c r="Q8072" i="1"/>
  <c r="P8072" i="1"/>
  <c r="O8072" i="1"/>
  <c r="T8072" i="1" s="1"/>
  <c r="R8071" i="1"/>
  <c r="Q8071" i="1"/>
  <c r="P8071" i="1"/>
  <c r="O8071" i="1"/>
  <c r="T8071" i="1" s="1"/>
  <c r="R8070" i="1"/>
  <c r="Q8070" i="1"/>
  <c r="P8070" i="1"/>
  <c r="O8070" i="1"/>
  <c r="T8070" i="1" s="1"/>
  <c r="R8069" i="1"/>
  <c r="Q8069" i="1"/>
  <c r="P8069" i="1"/>
  <c r="O8069" i="1"/>
  <c r="T8069" i="1" s="1"/>
  <c r="R8068" i="1"/>
  <c r="Q8068" i="1"/>
  <c r="P8068" i="1"/>
  <c r="O8068" i="1"/>
  <c r="T8068" i="1" s="1"/>
  <c r="R8067" i="1"/>
  <c r="Q8067" i="1"/>
  <c r="P8067" i="1"/>
  <c r="O8067" i="1"/>
  <c r="R8066" i="1"/>
  <c r="Q8066" i="1"/>
  <c r="P8066" i="1"/>
  <c r="O8066" i="1"/>
  <c r="T8066" i="1" s="1"/>
  <c r="R8065" i="1"/>
  <c r="Q8065" i="1"/>
  <c r="P8065" i="1"/>
  <c r="O8065" i="1"/>
  <c r="T8065" i="1" s="1"/>
  <c r="R8064" i="1"/>
  <c r="Q8064" i="1"/>
  <c r="P8064" i="1"/>
  <c r="O8064" i="1"/>
  <c r="T8064" i="1" s="1"/>
  <c r="R8063" i="1"/>
  <c r="Q8063" i="1"/>
  <c r="P8063" i="1"/>
  <c r="O8063" i="1"/>
  <c r="T8063" i="1" s="1"/>
  <c r="R8062" i="1"/>
  <c r="Q8062" i="1"/>
  <c r="P8062" i="1"/>
  <c r="O8062" i="1"/>
  <c r="T8062" i="1" s="1"/>
  <c r="R8061" i="1"/>
  <c r="Q8061" i="1"/>
  <c r="P8061" i="1"/>
  <c r="O8061" i="1"/>
  <c r="T8061" i="1" s="1"/>
  <c r="R8060" i="1"/>
  <c r="Q8060" i="1"/>
  <c r="P8060" i="1"/>
  <c r="O8060" i="1"/>
  <c r="T8060" i="1" s="1"/>
  <c r="R8059" i="1"/>
  <c r="Q8059" i="1"/>
  <c r="P8059" i="1"/>
  <c r="O8059" i="1"/>
  <c r="R8058" i="1"/>
  <c r="Q8058" i="1"/>
  <c r="P8058" i="1"/>
  <c r="O8058" i="1"/>
  <c r="T8058" i="1" s="1"/>
  <c r="R8057" i="1"/>
  <c r="Q8057" i="1"/>
  <c r="P8057" i="1"/>
  <c r="O8057" i="1"/>
  <c r="T8057" i="1" s="1"/>
  <c r="R8056" i="1"/>
  <c r="Q8056" i="1"/>
  <c r="P8056" i="1"/>
  <c r="O8056" i="1"/>
  <c r="T8056" i="1" s="1"/>
  <c r="R8055" i="1"/>
  <c r="Q8055" i="1"/>
  <c r="P8055" i="1"/>
  <c r="O8055" i="1"/>
  <c r="T8055" i="1" s="1"/>
  <c r="R8054" i="1"/>
  <c r="Q8054" i="1"/>
  <c r="P8054" i="1"/>
  <c r="O8054" i="1"/>
  <c r="T8054" i="1" s="1"/>
  <c r="R8053" i="1"/>
  <c r="Q8053" i="1"/>
  <c r="P8053" i="1"/>
  <c r="O8053" i="1"/>
  <c r="T8053" i="1" s="1"/>
  <c r="R8052" i="1"/>
  <c r="Q8052" i="1"/>
  <c r="P8052" i="1"/>
  <c r="O8052" i="1"/>
  <c r="T8052" i="1" s="1"/>
  <c r="R8051" i="1"/>
  <c r="Q8051" i="1"/>
  <c r="P8051" i="1"/>
  <c r="O8051" i="1"/>
  <c r="R8050" i="1"/>
  <c r="Q8050" i="1"/>
  <c r="P8050" i="1"/>
  <c r="O8050" i="1"/>
  <c r="T8050" i="1" s="1"/>
  <c r="R8049" i="1"/>
  <c r="Q8049" i="1"/>
  <c r="P8049" i="1"/>
  <c r="O8049" i="1"/>
  <c r="T8049" i="1" s="1"/>
  <c r="R8048" i="1"/>
  <c r="Q8048" i="1"/>
  <c r="P8048" i="1"/>
  <c r="O8048" i="1"/>
  <c r="T8048" i="1" s="1"/>
  <c r="R8047" i="1"/>
  <c r="Q8047" i="1"/>
  <c r="P8047" i="1"/>
  <c r="O8047" i="1"/>
  <c r="T8047" i="1" s="1"/>
  <c r="R8046" i="1"/>
  <c r="Q8046" i="1"/>
  <c r="P8046" i="1"/>
  <c r="O8046" i="1"/>
  <c r="T8046" i="1" s="1"/>
  <c r="R8045" i="1"/>
  <c r="Q8045" i="1"/>
  <c r="P8045" i="1"/>
  <c r="O8045" i="1"/>
  <c r="T8045" i="1" s="1"/>
  <c r="R8044" i="1"/>
  <c r="Q8044" i="1"/>
  <c r="P8044" i="1"/>
  <c r="O8044" i="1"/>
  <c r="T8044" i="1" s="1"/>
  <c r="R8043" i="1"/>
  <c r="Q8043" i="1"/>
  <c r="P8043" i="1"/>
  <c r="O8043" i="1"/>
  <c r="R8042" i="1"/>
  <c r="Q8042" i="1"/>
  <c r="P8042" i="1"/>
  <c r="O8042" i="1"/>
  <c r="T8042" i="1" s="1"/>
  <c r="R8041" i="1"/>
  <c r="Q8041" i="1"/>
  <c r="P8041" i="1"/>
  <c r="O8041" i="1"/>
  <c r="T8041" i="1" s="1"/>
  <c r="R8040" i="1"/>
  <c r="Q8040" i="1"/>
  <c r="P8040" i="1"/>
  <c r="O8040" i="1"/>
  <c r="T8040" i="1" s="1"/>
  <c r="R8039" i="1"/>
  <c r="Q8039" i="1"/>
  <c r="P8039" i="1"/>
  <c r="O8039" i="1"/>
  <c r="T8039" i="1" s="1"/>
  <c r="R8038" i="1"/>
  <c r="Q8038" i="1"/>
  <c r="P8038" i="1"/>
  <c r="O8038" i="1"/>
  <c r="T8038" i="1" s="1"/>
  <c r="R8037" i="1"/>
  <c r="Q8037" i="1"/>
  <c r="P8037" i="1"/>
  <c r="O8037" i="1"/>
  <c r="T8037" i="1" s="1"/>
  <c r="R8036" i="1"/>
  <c r="Q8036" i="1"/>
  <c r="P8036" i="1"/>
  <c r="O8036" i="1"/>
  <c r="T8036" i="1" s="1"/>
  <c r="R8035" i="1"/>
  <c r="Q8035" i="1"/>
  <c r="P8035" i="1"/>
  <c r="O8035" i="1"/>
  <c r="R8034" i="1"/>
  <c r="Q8034" i="1"/>
  <c r="P8034" i="1"/>
  <c r="O8034" i="1"/>
  <c r="T8034" i="1" s="1"/>
  <c r="R8033" i="1"/>
  <c r="Q8033" i="1"/>
  <c r="P8033" i="1"/>
  <c r="O8033" i="1"/>
  <c r="T8033" i="1" s="1"/>
  <c r="R8032" i="1"/>
  <c r="Q8032" i="1"/>
  <c r="P8032" i="1"/>
  <c r="O8032" i="1"/>
  <c r="T8032" i="1" s="1"/>
  <c r="R8031" i="1"/>
  <c r="Q8031" i="1"/>
  <c r="P8031" i="1"/>
  <c r="O8031" i="1"/>
  <c r="T8031" i="1" s="1"/>
  <c r="R8030" i="1"/>
  <c r="Q8030" i="1"/>
  <c r="P8030" i="1"/>
  <c r="O8030" i="1"/>
  <c r="T8030" i="1" s="1"/>
  <c r="R8029" i="1"/>
  <c r="Q8029" i="1"/>
  <c r="P8029" i="1"/>
  <c r="O8029" i="1"/>
  <c r="T8029" i="1" s="1"/>
  <c r="R8028" i="1"/>
  <c r="Q8028" i="1"/>
  <c r="P8028" i="1"/>
  <c r="O8028" i="1"/>
  <c r="R8027" i="1"/>
  <c r="Q8027" i="1"/>
  <c r="P8027" i="1"/>
  <c r="O8027" i="1"/>
  <c r="R8026" i="1"/>
  <c r="Q8026" i="1"/>
  <c r="P8026" i="1"/>
  <c r="O8026" i="1"/>
  <c r="T8026" i="1" s="1"/>
  <c r="R8025" i="1"/>
  <c r="Q8025" i="1"/>
  <c r="P8025" i="1"/>
  <c r="O8025" i="1"/>
  <c r="R8024" i="1"/>
  <c r="Q8024" i="1"/>
  <c r="P8024" i="1"/>
  <c r="O8024" i="1"/>
  <c r="T8024" i="1" s="1"/>
  <c r="R8023" i="1"/>
  <c r="Q8023" i="1"/>
  <c r="P8023" i="1"/>
  <c r="O8023" i="1"/>
  <c r="T8023" i="1" s="1"/>
  <c r="R8022" i="1"/>
  <c r="Q8022" i="1"/>
  <c r="P8022" i="1"/>
  <c r="O8022" i="1"/>
  <c r="T8022" i="1" s="1"/>
  <c r="R8021" i="1"/>
  <c r="Q8021" i="1"/>
  <c r="P8021" i="1"/>
  <c r="O8021" i="1"/>
  <c r="T8021" i="1" s="1"/>
  <c r="R8020" i="1"/>
  <c r="Q8020" i="1"/>
  <c r="P8020" i="1"/>
  <c r="O8020" i="1"/>
  <c r="R8019" i="1"/>
  <c r="Q8019" i="1"/>
  <c r="P8019" i="1"/>
  <c r="O8019" i="1"/>
  <c r="R8018" i="1"/>
  <c r="Q8018" i="1"/>
  <c r="P8018" i="1"/>
  <c r="O8018" i="1"/>
  <c r="T8018" i="1" s="1"/>
  <c r="R8017" i="1"/>
  <c r="Q8017" i="1"/>
  <c r="P8017" i="1"/>
  <c r="O8017" i="1"/>
  <c r="R8016" i="1"/>
  <c r="Q8016" i="1"/>
  <c r="P8016" i="1"/>
  <c r="O8016" i="1"/>
  <c r="T8016" i="1" s="1"/>
  <c r="R8015" i="1"/>
  <c r="Q8015" i="1"/>
  <c r="P8015" i="1"/>
  <c r="O8015" i="1"/>
  <c r="T8015" i="1" s="1"/>
  <c r="R8014" i="1"/>
  <c r="Q8014" i="1"/>
  <c r="P8014" i="1"/>
  <c r="O8014" i="1"/>
  <c r="T8014" i="1" s="1"/>
  <c r="R8013" i="1"/>
  <c r="Q8013" i="1"/>
  <c r="P8013" i="1"/>
  <c r="O8013" i="1"/>
  <c r="T8013" i="1" s="1"/>
  <c r="R8012" i="1"/>
  <c r="Q8012" i="1"/>
  <c r="P8012" i="1"/>
  <c r="O8012" i="1"/>
  <c r="R8011" i="1"/>
  <c r="Q8011" i="1"/>
  <c r="P8011" i="1"/>
  <c r="O8011" i="1"/>
  <c r="R8010" i="1"/>
  <c r="Q8010" i="1"/>
  <c r="P8010" i="1"/>
  <c r="O8010" i="1"/>
  <c r="T8010" i="1" s="1"/>
  <c r="R8009" i="1"/>
  <c r="Q8009" i="1"/>
  <c r="P8009" i="1"/>
  <c r="O8009" i="1"/>
  <c r="R8008" i="1"/>
  <c r="Q8008" i="1"/>
  <c r="P8008" i="1"/>
  <c r="O8008" i="1"/>
  <c r="T8008" i="1" s="1"/>
  <c r="R8007" i="1"/>
  <c r="Q8007" i="1"/>
  <c r="P8007" i="1"/>
  <c r="O8007" i="1"/>
  <c r="T8007" i="1" s="1"/>
  <c r="R8006" i="1"/>
  <c r="Q8006" i="1"/>
  <c r="P8006" i="1"/>
  <c r="O8006" i="1"/>
  <c r="T8006" i="1" s="1"/>
  <c r="R8005" i="1"/>
  <c r="Q8005" i="1"/>
  <c r="P8005" i="1"/>
  <c r="O8005" i="1"/>
  <c r="T8005" i="1" s="1"/>
  <c r="R8004" i="1"/>
  <c r="Q8004" i="1"/>
  <c r="P8004" i="1"/>
  <c r="O8004" i="1"/>
  <c r="R8003" i="1"/>
  <c r="Q8003" i="1"/>
  <c r="P8003" i="1"/>
  <c r="O8003" i="1"/>
  <c r="R8002" i="1"/>
  <c r="Q8002" i="1"/>
  <c r="P8002" i="1"/>
  <c r="O8002" i="1"/>
  <c r="T8002" i="1" s="1"/>
  <c r="R8001" i="1"/>
  <c r="Q8001" i="1"/>
  <c r="P8001" i="1"/>
  <c r="O8001" i="1"/>
  <c r="R8000" i="1"/>
  <c r="Q8000" i="1"/>
  <c r="P8000" i="1"/>
  <c r="O8000" i="1"/>
  <c r="T8000" i="1" s="1"/>
  <c r="R7999" i="1"/>
  <c r="Q7999" i="1"/>
  <c r="P7999" i="1"/>
  <c r="O7999" i="1"/>
  <c r="T7999" i="1" s="1"/>
  <c r="R7998" i="1"/>
  <c r="Q7998" i="1"/>
  <c r="P7998" i="1"/>
  <c r="O7998" i="1"/>
  <c r="T7998" i="1" s="1"/>
  <c r="R7997" i="1"/>
  <c r="Q7997" i="1"/>
  <c r="P7997" i="1"/>
  <c r="O7997" i="1"/>
  <c r="T7997" i="1" s="1"/>
  <c r="R7996" i="1"/>
  <c r="Q7996" i="1"/>
  <c r="P7996" i="1"/>
  <c r="O7996" i="1"/>
  <c r="R7995" i="1"/>
  <c r="Q7995" i="1"/>
  <c r="P7995" i="1"/>
  <c r="O7995" i="1"/>
  <c r="R7994" i="1"/>
  <c r="Q7994" i="1"/>
  <c r="P7994" i="1"/>
  <c r="O7994" i="1"/>
  <c r="T7994" i="1" s="1"/>
  <c r="R7993" i="1"/>
  <c r="Q7993" i="1"/>
  <c r="P7993" i="1"/>
  <c r="O7993" i="1"/>
  <c r="R7992" i="1"/>
  <c r="Q7992" i="1"/>
  <c r="P7992" i="1"/>
  <c r="O7992" i="1"/>
  <c r="T7992" i="1" s="1"/>
  <c r="R7991" i="1"/>
  <c r="Q7991" i="1"/>
  <c r="P7991" i="1"/>
  <c r="O7991" i="1"/>
  <c r="T7991" i="1" s="1"/>
  <c r="R7990" i="1"/>
  <c r="Q7990" i="1"/>
  <c r="P7990" i="1"/>
  <c r="O7990" i="1"/>
  <c r="T7990" i="1" s="1"/>
  <c r="R7989" i="1"/>
  <c r="Q7989" i="1"/>
  <c r="P7989" i="1"/>
  <c r="O7989" i="1"/>
  <c r="T7989" i="1" s="1"/>
  <c r="R7988" i="1"/>
  <c r="Q7988" i="1"/>
  <c r="P7988" i="1"/>
  <c r="O7988" i="1"/>
  <c r="R7987" i="1"/>
  <c r="Q7987" i="1"/>
  <c r="P7987" i="1"/>
  <c r="O7987" i="1"/>
  <c r="T7987" i="1" s="1"/>
  <c r="R7986" i="1"/>
  <c r="Q7986" i="1"/>
  <c r="P7986" i="1"/>
  <c r="O7986" i="1"/>
  <c r="T7986" i="1" s="1"/>
  <c r="R7985" i="1"/>
  <c r="Q7985" i="1"/>
  <c r="P7985" i="1"/>
  <c r="O7985" i="1"/>
  <c r="R7984" i="1"/>
  <c r="Q7984" i="1"/>
  <c r="P7984" i="1"/>
  <c r="O7984" i="1"/>
  <c r="T7984" i="1" s="1"/>
  <c r="R7983" i="1"/>
  <c r="Q7983" i="1"/>
  <c r="P7983" i="1"/>
  <c r="O7983" i="1"/>
  <c r="T7983" i="1" s="1"/>
  <c r="R7982" i="1"/>
  <c r="Q7982" i="1"/>
  <c r="P7982" i="1"/>
  <c r="O7982" i="1"/>
  <c r="T7982" i="1" s="1"/>
  <c r="R7981" i="1"/>
  <c r="Q7981" i="1"/>
  <c r="P7981" i="1"/>
  <c r="O7981" i="1"/>
  <c r="R7980" i="1"/>
  <c r="Q7980" i="1"/>
  <c r="P7980" i="1"/>
  <c r="O7980" i="1"/>
  <c r="T7980" i="1" s="1"/>
  <c r="R7979" i="1"/>
  <c r="Q7979" i="1"/>
  <c r="P7979" i="1"/>
  <c r="O7979" i="1"/>
  <c r="R7978" i="1"/>
  <c r="Q7978" i="1"/>
  <c r="P7978" i="1"/>
  <c r="O7978" i="1"/>
  <c r="T7978" i="1" s="1"/>
  <c r="R7977" i="1"/>
  <c r="Q7977" i="1"/>
  <c r="P7977" i="1"/>
  <c r="O7977" i="1"/>
  <c r="T7977" i="1" s="1"/>
  <c r="R7976" i="1"/>
  <c r="Q7976" i="1"/>
  <c r="P7976" i="1"/>
  <c r="O7976" i="1"/>
  <c r="T7976" i="1" s="1"/>
  <c r="R7975" i="1"/>
  <c r="Q7975" i="1"/>
  <c r="P7975" i="1"/>
  <c r="O7975" i="1"/>
  <c r="T7975" i="1" s="1"/>
  <c r="R7974" i="1"/>
  <c r="Q7974" i="1"/>
  <c r="P7974" i="1"/>
  <c r="O7974" i="1"/>
  <c r="R7973" i="1"/>
  <c r="Q7973" i="1"/>
  <c r="P7973" i="1"/>
  <c r="O7973" i="1"/>
  <c r="T7973" i="1" s="1"/>
  <c r="R7972" i="1"/>
  <c r="Q7972" i="1"/>
  <c r="P7972" i="1"/>
  <c r="O7972" i="1"/>
  <c r="T7972" i="1" s="1"/>
  <c r="R7971" i="1"/>
  <c r="Q7971" i="1"/>
  <c r="P7971" i="1"/>
  <c r="O7971" i="1"/>
  <c r="R7970" i="1"/>
  <c r="Q7970" i="1"/>
  <c r="P7970" i="1"/>
  <c r="O7970" i="1"/>
  <c r="T7970" i="1" s="1"/>
  <c r="R7969" i="1"/>
  <c r="Q7969" i="1"/>
  <c r="P7969" i="1"/>
  <c r="O7969" i="1"/>
  <c r="R7968" i="1"/>
  <c r="Q7968" i="1"/>
  <c r="P7968" i="1"/>
  <c r="O7968" i="1"/>
  <c r="T7968" i="1" s="1"/>
  <c r="R7967" i="1"/>
  <c r="Q7967" i="1"/>
  <c r="P7967" i="1"/>
  <c r="O7967" i="1"/>
  <c r="R7966" i="1"/>
  <c r="Q7966" i="1"/>
  <c r="P7966" i="1"/>
  <c r="O7966" i="1"/>
  <c r="R7965" i="1"/>
  <c r="Q7965" i="1"/>
  <c r="P7965" i="1"/>
  <c r="O7965" i="1"/>
  <c r="T7965" i="1" s="1"/>
  <c r="R7964" i="1"/>
  <c r="Q7964" i="1"/>
  <c r="P7964" i="1"/>
  <c r="O7964" i="1"/>
  <c r="T7964" i="1" s="1"/>
  <c r="R7963" i="1"/>
  <c r="Q7963" i="1"/>
  <c r="P7963" i="1"/>
  <c r="O7963" i="1"/>
  <c r="T7963" i="1" s="1"/>
  <c r="R7962" i="1"/>
  <c r="Q7962" i="1"/>
  <c r="P7962" i="1"/>
  <c r="O7962" i="1"/>
  <c r="T7962" i="1" s="1"/>
  <c r="R7961" i="1"/>
  <c r="Q7961" i="1"/>
  <c r="P7961" i="1"/>
  <c r="O7961" i="1"/>
  <c r="T7961" i="1" s="1"/>
  <c r="R7960" i="1"/>
  <c r="Q7960" i="1"/>
  <c r="P7960" i="1"/>
  <c r="O7960" i="1"/>
  <c r="R7959" i="1"/>
  <c r="Q7959" i="1"/>
  <c r="P7959" i="1"/>
  <c r="O7959" i="1"/>
  <c r="R7958" i="1"/>
  <c r="Q7958" i="1"/>
  <c r="P7958" i="1"/>
  <c r="O7958" i="1"/>
  <c r="T7958" i="1" s="1"/>
  <c r="R7957" i="1"/>
  <c r="Q7957" i="1"/>
  <c r="P7957" i="1"/>
  <c r="O7957" i="1"/>
  <c r="T7957" i="1" s="1"/>
  <c r="R7956" i="1"/>
  <c r="Q7956" i="1"/>
  <c r="P7956" i="1"/>
  <c r="O7956" i="1"/>
  <c r="T7956" i="1" s="1"/>
  <c r="R7955" i="1"/>
  <c r="Q7955" i="1"/>
  <c r="P7955" i="1"/>
  <c r="O7955" i="1"/>
  <c r="R7954" i="1"/>
  <c r="Q7954" i="1"/>
  <c r="P7954" i="1"/>
  <c r="O7954" i="1"/>
  <c r="T7954" i="1" s="1"/>
  <c r="R7953" i="1"/>
  <c r="Q7953" i="1"/>
  <c r="P7953" i="1"/>
  <c r="O7953" i="1"/>
  <c r="T7953" i="1" s="1"/>
  <c r="R7952" i="1"/>
  <c r="Q7952" i="1"/>
  <c r="P7952" i="1"/>
  <c r="O7952" i="1"/>
  <c r="R7951" i="1"/>
  <c r="Q7951" i="1"/>
  <c r="P7951" i="1"/>
  <c r="O7951" i="1"/>
  <c r="T7951" i="1" s="1"/>
  <c r="R7950" i="1"/>
  <c r="Q7950" i="1"/>
  <c r="P7950" i="1"/>
  <c r="O7950" i="1"/>
  <c r="R7949" i="1"/>
  <c r="Q7949" i="1"/>
  <c r="P7949" i="1"/>
  <c r="O7949" i="1"/>
  <c r="T7949" i="1" s="1"/>
  <c r="R7948" i="1"/>
  <c r="Q7948" i="1"/>
  <c r="P7948" i="1"/>
  <c r="O7948" i="1"/>
  <c r="R7947" i="1"/>
  <c r="Q7947" i="1"/>
  <c r="P7947" i="1"/>
  <c r="O7947" i="1"/>
  <c r="T7947" i="1" s="1"/>
  <c r="R7946" i="1"/>
  <c r="Q7946" i="1"/>
  <c r="P7946" i="1"/>
  <c r="O7946" i="1"/>
  <c r="T7946" i="1" s="1"/>
  <c r="R7945" i="1"/>
  <c r="Q7945" i="1"/>
  <c r="P7945" i="1"/>
  <c r="O7945" i="1"/>
  <c r="T7945" i="1" s="1"/>
  <c r="R7944" i="1"/>
  <c r="Q7944" i="1"/>
  <c r="P7944" i="1"/>
  <c r="O7944" i="1"/>
  <c r="T7944" i="1" s="1"/>
  <c r="R7943" i="1"/>
  <c r="Q7943" i="1"/>
  <c r="P7943" i="1"/>
  <c r="O7943" i="1"/>
  <c r="R7942" i="1"/>
  <c r="Q7942" i="1"/>
  <c r="P7942" i="1"/>
  <c r="O7942" i="1"/>
  <c r="T7942" i="1" s="1"/>
  <c r="R7941" i="1"/>
  <c r="Q7941" i="1"/>
  <c r="P7941" i="1"/>
  <c r="O7941" i="1"/>
  <c r="R7940" i="1"/>
  <c r="Q7940" i="1"/>
  <c r="P7940" i="1"/>
  <c r="O7940" i="1"/>
  <c r="R7939" i="1"/>
  <c r="Q7939" i="1"/>
  <c r="P7939" i="1"/>
  <c r="O7939" i="1"/>
  <c r="T7939" i="1" s="1"/>
  <c r="R7938" i="1"/>
  <c r="Q7938" i="1"/>
  <c r="P7938" i="1"/>
  <c r="O7938" i="1"/>
  <c r="T7938" i="1" s="1"/>
  <c r="R7937" i="1"/>
  <c r="Q7937" i="1"/>
  <c r="P7937" i="1"/>
  <c r="O7937" i="1"/>
  <c r="T7937" i="1" s="1"/>
  <c r="R7936" i="1"/>
  <c r="Q7936" i="1"/>
  <c r="P7936" i="1"/>
  <c r="O7936" i="1"/>
  <c r="T7936" i="1" s="1"/>
  <c r="R7935" i="1"/>
  <c r="Q7935" i="1"/>
  <c r="P7935" i="1"/>
  <c r="O7935" i="1"/>
  <c r="T7935" i="1" s="1"/>
  <c r="R7934" i="1"/>
  <c r="Q7934" i="1"/>
  <c r="P7934" i="1"/>
  <c r="O7934" i="1"/>
  <c r="T7934" i="1" s="1"/>
  <c r="R7933" i="1"/>
  <c r="Q7933" i="1"/>
  <c r="P7933" i="1"/>
  <c r="O7933" i="1"/>
  <c r="R7932" i="1"/>
  <c r="Q7932" i="1"/>
  <c r="P7932" i="1"/>
  <c r="O7932" i="1"/>
  <c r="T7932" i="1" s="1"/>
  <c r="R7931" i="1"/>
  <c r="Q7931" i="1"/>
  <c r="P7931" i="1"/>
  <c r="O7931" i="1"/>
  <c r="T7931" i="1" s="1"/>
  <c r="R7930" i="1"/>
  <c r="Q7930" i="1"/>
  <c r="P7930" i="1"/>
  <c r="O7930" i="1"/>
  <c r="T7930" i="1" s="1"/>
  <c r="R7929" i="1"/>
  <c r="Q7929" i="1"/>
  <c r="P7929" i="1"/>
  <c r="O7929" i="1"/>
  <c r="R7928" i="1"/>
  <c r="Q7928" i="1"/>
  <c r="P7928" i="1"/>
  <c r="O7928" i="1"/>
  <c r="T7928" i="1" s="1"/>
  <c r="R7927" i="1"/>
  <c r="Q7927" i="1"/>
  <c r="P7927" i="1"/>
  <c r="O7927" i="1"/>
  <c r="T7927" i="1" s="1"/>
  <c r="R7926" i="1"/>
  <c r="Q7926" i="1"/>
  <c r="P7926" i="1"/>
  <c r="O7926" i="1"/>
  <c r="T7926" i="1" s="1"/>
  <c r="R7925" i="1"/>
  <c r="Q7925" i="1"/>
  <c r="P7925" i="1"/>
  <c r="O7925" i="1"/>
  <c r="T7925" i="1" s="1"/>
  <c r="R7924" i="1"/>
  <c r="Q7924" i="1"/>
  <c r="P7924" i="1"/>
  <c r="O7924" i="1"/>
  <c r="T7924" i="1" s="1"/>
  <c r="R7923" i="1"/>
  <c r="Q7923" i="1"/>
  <c r="P7923" i="1"/>
  <c r="O7923" i="1"/>
  <c r="T7923" i="1" s="1"/>
  <c r="R7922" i="1"/>
  <c r="Q7922" i="1"/>
  <c r="P7922" i="1"/>
  <c r="O7922" i="1"/>
  <c r="T7922" i="1" s="1"/>
  <c r="R7921" i="1"/>
  <c r="Q7921" i="1"/>
  <c r="P7921" i="1"/>
  <c r="O7921" i="1"/>
  <c r="R7920" i="1"/>
  <c r="Q7920" i="1"/>
  <c r="P7920" i="1"/>
  <c r="O7920" i="1"/>
  <c r="T7920" i="1" s="1"/>
  <c r="R7919" i="1"/>
  <c r="Q7919" i="1"/>
  <c r="P7919" i="1"/>
  <c r="O7919" i="1"/>
  <c r="T7919" i="1" s="1"/>
  <c r="R7918" i="1"/>
  <c r="Q7918" i="1"/>
  <c r="P7918" i="1"/>
  <c r="O7918" i="1"/>
  <c r="T7918" i="1" s="1"/>
  <c r="R7917" i="1"/>
  <c r="Q7917" i="1"/>
  <c r="P7917" i="1"/>
  <c r="O7917" i="1"/>
  <c r="T7917" i="1" s="1"/>
  <c r="R7916" i="1"/>
  <c r="Q7916" i="1"/>
  <c r="P7916" i="1"/>
  <c r="O7916" i="1"/>
  <c r="T7916" i="1" s="1"/>
  <c r="R7915" i="1"/>
  <c r="Q7915" i="1"/>
  <c r="P7915" i="1"/>
  <c r="O7915" i="1"/>
  <c r="R7914" i="1"/>
  <c r="Q7914" i="1"/>
  <c r="P7914" i="1"/>
  <c r="O7914" i="1"/>
  <c r="T7914" i="1" s="1"/>
  <c r="R7913" i="1"/>
  <c r="Q7913" i="1"/>
  <c r="P7913" i="1"/>
  <c r="O7913" i="1"/>
  <c r="T7913" i="1" s="1"/>
  <c r="R7912" i="1"/>
  <c r="Q7912" i="1"/>
  <c r="P7912" i="1"/>
  <c r="O7912" i="1"/>
  <c r="T7912" i="1" s="1"/>
  <c r="R7911" i="1"/>
  <c r="Q7911" i="1"/>
  <c r="P7911" i="1"/>
  <c r="O7911" i="1"/>
  <c r="T7911" i="1" s="1"/>
  <c r="R7910" i="1"/>
  <c r="Q7910" i="1"/>
  <c r="P7910" i="1"/>
  <c r="O7910" i="1"/>
  <c r="R7909" i="1"/>
  <c r="Q7909" i="1"/>
  <c r="P7909" i="1"/>
  <c r="O7909" i="1"/>
  <c r="T7909" i="1" s="1"/>
  <c r="R7908" i="1"/>
  <c r="Q7908" i="1"/>
  <c r="P7908" i="1"/>
  <c r="O7908" i="1"/>
  <c r="T7908" i="1" s="1"/>
  <c r="R7907" i="1"/>
  <c r="Q7907" i="1"/>
  <c r="P7907" i="1"/>
  <c r="O7907" i="1"/>
  <c r="R7906" i="1"/>
  <c r="Q7906" i="1"/>
  <c r="P7906" i="1"/>
  <c r="O7906" i="1"/>
  <c r="T7906" i="1" s="1"/>
  <c r="R7905" i="1"/>
  <c r="Q7905" i="1"/>
  <c r="P7905" i="1"/>
  <c r="O7905" i="1"/>
  <c r="T7905" i="1" s="1"/>
  <c r="R7904" i="1"/>
  <c r="Q7904" i="1"/>
  <c r="P7904" i="1"/>
  <c r="O7904" i="1"/>
  <c r="T7904" i="1" s="1"/>
  <c r="R7903" i="1"/>
  <c r="Q7903" i="1"/>
  <c r="P7903" i="1"/>
  <c r="O7903" i="1"/>
  <c r="R7902" i="1"/>
  <c r="Q7902" i="1"/>
  <c r="P7902" i="1"/>
  <c r="O7902" i="1"/>
  <c r="R7901" i="1"/>
  <c r="Q7901" i="1"/>
  <c r="P7901" i="1"/>
  <c r="O7901" i="1"/>
  <c r="T7901" i="1" s="1"/>
  <c r="R7900" i="1"/>
  <c r="Q7900" i="1"/>
  <c r="P7900" i="1"/>
  <c r="O7900" i="1"/>
  <c r="T7900" i="1" s="1"/>
  <c r="R7899" i="1"/>
  <c r="Q7899" i="1"/>
  <c r="P7899" i="1"/>
  <c r="O7899" i="1"/>
  <c r="T7899" i="1" s="1"/>
  <c r="R7898" i="1"/>
  <c r="Q7898" i="1"/>
  <c r="P7898" i="1"/>
  <c r="O7898" i="1"/>
  <c r="T7898" i="1" s="1"/>
  <c r="R7897" i="1"/>
  <c r="Q7897" i="1"/>
  <c r="P7897" i="1"/>
  <c r="O7897" i="1"/>
  <c r="T7897" i="1" s="1"/>
  <c r="R7896" i="1"/>
  <c r="Q7896" i="1"/>
  <c r="P7896" i="1"/>
  <c r="O7896" i="1"/>
  <c r="R7895" i="1"/>
  <c r="Q7895" i="1"/>
  <c r="P7895" i="1"/>
  <c r="O7895" i="1"/>
  <c r="R7894" i="1"/>
  <c r="Q7894" i="1"/>
  <c r="P7894" i="1"/>
  <c r="O7894" i="1"/>
  <c r="T7894" i="1" s="1"/>
  <c r="R7893" i="1"/>
  <c r="Q7893" i="1"/>
  <c r="P7893" i="1"/>
  <c r="O7893" i="1"/>
  <c r="T7893" i="1" s="1"/>
  <c r="R7892" i="1"/>
  <c r="Q7892" i="1"/>
  <c r="P7892" i="1"/>
  <c r="O7892" i="1"/>
  <c r="T7892" i="1" s="1"/>
  <c r="R7891" i="1"/>
  <c r="Q7891" i="1"/>
  <c r="P7891" i="1"/>
  <c r="O7891" i="1"/>
  <c r="T7891" i="1" s="1"/>
  <c r="R7890" i="1"/>
  <c r="Q7890" i="1"/>
  <c r="P7890" i="1"/>
  <c r="O7890" i="1"/>
  <c r="T7890" i="1" s="1"/>
  <c r="R7889" i="1"/>
  <c r="Q7889" i="1"/>
  <c r="P7889" i="1"/>
  <c r="O7889" i="1"/>
  <c r="T7889" i="1" s="1"/>
  <c r="R7888" i="1"/>
  <c r="Q7888" i="1"/>
  <c r="P7888" i="1"/>
  <c r="O7888" i="1"/>
  <c r="R7887" i="1"/>
  <c r="Q7887" i="1"/>
  <c r="P7887" i="1"/>
  <c r="O7887" i="1"/>
  <c r="T7887" i="1" s="1"/>
  <c r="R7886" i="1"/>
  <c r="Q7886" i="1"/>
  <c r="P7886" i="1"/>
  <c r="O7886" i="1"/>
  <c r="T7886" i="1" s="1"/>
  <c r="R7885" i="1"/>
  <c r="Q7885" i="1"/>
  <c r="P7885" i="1"/>
  <c r="O7885" i="1"/>
  <c r="T7885" i="1" s="1"/>
  <c r="R7884" i="1"/>
  <c r="Q7884" i="1"/>
  <c r="P7884" i="1"/>
  <c r="O7884" i="1"/>
  <c r="R7883" i="1"/>
  <c r="Q7883" i="1"/>
  <c r="P7883" i="1"/>
  <c r="O7883" i="1"/>
  <c r="T7883" i="1" s="1"/>
  <c r="R7882" i="1"/>
  <c r="Q7882" i="1"/>
  <c r="P7882" i="1"/>
  <c r="O7882" i="1"/>
  <c r="T7882" i="1" s="1"/>
  <c r="R7881" i="1"/>
  <c r="Q7881" i="1"/>
  <c r="P7881" i="1"/>
  <c r="O7881" i="1"/>
  <c r="T7881" i="1" s="1"/>
  <c r="R7880" i="1"/>
  <c r="Q7880" i="1"/>
  <c r="P7880" i="1"/>
  <c r="O7880" i="1"/>
  <c r="T7880" i="1" s="1"/>
  <c r="R7879" i="1"/>
  <c r="Q7879" i="1"/>
  <c r="P7879" i="1"/>
  <c r="O7879" i="1"/>
  <c r="T7879" i="1" s="1"/>
  <c r="R7878" i="1"/>
  <c r="Q7878" i="1"/>
  <c r="P7878" i="1"/>
  <c r="O7878" i="1"/>
  <c r="T7878" i="1" s="1"/>
  <c r="R7877" i="1"/>
  <c r="Q7877" i="1"/>
  <c r="P7877" i="1"/>
  <c r="O7877" i="1"/>
  <c r="R7876" i="1"/>
  <c r="Q7876" i="1"/>
  <c r="P7876" i="1"/>
  <c r="O7876" i="1"/>
  <c r="R7875" i="1"/>
  <c r="Q7875" i="1"/>
  <c r="P7875" i="1"/>
  <c r="O7875" i="1"/>
  <c r="T7875" i="1" s="1"/>
  <c r="R7874" i="1"/>
  <c r="Q7874" i="1"/>
  <c r="P7874" i="1"/>
  <c r="O7874" i="1"/>
  <c r="T7874" i="1" s="1"/>
  <c r="R7873" i="1"/>
  <c r="Q7873" i="1"/>
  <c r="P7873" i="1"/>
  <c r="O7873" i="1"/>
  <c r="T7873" i="1" s="1"/>
  <c r="R7872" i="1"/>
  <c r="Q7872" i="1"/>
  <c r="P7872" i="1"/>
  <c r="O7872" i="1"/>
  <c r="T7872" i="1" s="1"/>
  <c r="R7871" i="1"/>
  <c r="Q7871" i="1"/>
  <c r="P7871" i="1"/>
  <c r="O7871" i="1"/>
  <c r="T7871" i="1" s="1"/>
  <c r="R7870" i="1"/>
  <c r="Q7870" i="1"/>
  <c r="P7870" i="1"/>
  <c r="O7870" i="1"/>
  <c r="T7870" i="1" s="1"/>
  <c r="R7869" i="1"/>
  <c r="Q7869" i="1"/>
  <c r="P7869" i="1"/>
  <c r="O7869" i="1"/>
  <c r="R7868" i="1"/>
  <c r="Q7868" i="1"/>
  <c r="P7868" i="1"/>
  <c r="O7868" i="1"/>
  <c r="T7868" i="1" s="1"/>
  <c r="R7867" i="1"/>
  <c r="Q7867" i="1"/>
  <c r="P7867" i="1"/>
  <c r="O7867" i="1"/>
  <c r="T7867" i="1" s="1"/>
  <c r="R7866" i="1"/>
  <c r="Q7866" i="1"/>
  <c r="P7866" i="1"/>
  <c r="O7866" i="1"/>
  <c r="T7866" i="1" s="1"/>
  <c r="R7865" i="1"/>
  <c r="Q7865" i="1"/>
  <c r="P7865" i="1"/>
  <c r="O7865" i="1"/>
  <c r="R7864" i="1"/>
  <c r="Q7864" i="1"/>
  <c r="P7864" i="1"/>
  <c r="O7864" i="1"/>
  <c r="T7864" i="1" s="1"/>
  <c r="R7863" i="1"/>
  <c r="Q7863" i="1"/>
  <c r="P7863" i="1"/>
  <c r="O7863" i="1"/>
  <c r="T7863" i="1" s="1"/>
  <c r="R7862" i="1"/>
  <c r="Q7862" i="1"/>
  <c r="P7862" i="1"/>
  <c r="O7862" i="1"/>
  <c r="T7862" i="1" s="1"/>
  <c r="R7861" i="1"/>
  <c r="Q7861" i="1"/>
  <c r="P7861" i="1"/>
  <c r="O7861" i="1"/>
  <c r="T7861" i="1" s="1"/>
  <c r="R7860" i="1"/>
  <c r="Q7860" i="1"/>
  <c r="P7860" i="1"/>
  <c r="O7860" i="1"/>
  <c r="T7860" i="1" s="1"/>
  <c r="R7859" i="1"/>
  <c r="Q7859" i="1"/>
  <c r="P7859" i="1"/>
  <c r="O7859" i="1"/>
  <c r="T7859" i="1" s="1"/>
  <c r="R7858" i="1"/>
  <c r="Q7858" i="1"/>
  <c r="P7858" i="1"/>
  <c r="O7858" i="1"/>
  <c r="T7858" i="1" s="1"/>
  <c r="R7857" i="1"/>
  <c r="Q7857" i="1"/>
  <c r="P7857" i="1"/>
  <c r="O7857" i="1"/>
  <c r="R7856" i="1"/>
  <c r="Q7856" i="1"/>
  <c r="P7856" i="1"/>
  <c r="O7856" i="1"/>
  <c r="T7856" i="1" s="1"/>
  <c r="R7855" i="1"/>
  <c r="Q7855" i="1"/>
  <c r="P7855" i="1"/>
  <c r="O7855" i="1"/>
  <c r="T7855" i="1" s="1"/>
  <c r="R7854" i="1"/>
  <c r="Q7854" i="1"/>
  <c r="P7854" i="1"/>
  <c r="O7854" i="1"/>
  <c r="T7854" i="1" s="1"/>
  <c r="R7853" i="1"/>
  <c r="Q7853" i="1"/>
  <c r="P7853" i="1"/>
  <c r="O7853" i="1"/>
  <c r="T7853" i="1" s="1"/>
  <c r="R7852" i="1"/>
  <c r="Q7852" i="1"/>
  <c r="P7852" i="1"/>
  <c r="O7852" i="1"/>
  <c r="T7852" i="1" s="1"/>
  <c r="R7851" i="1"/>
  <c r="Q7851" i="1"/>
  <c r="P7851" i="1"/>
  <c r="O7851" i="1"/>
  <c r="R7850" i="1"/>
  <c r="Q7850" i="1"/>
  <c r="P7850" i="1"/>
  <c r="O7850" i="1"/>
  <c r="T7850" i="1" s="1"/>
  <c r="R7849" i="1"/>
  <c r="Q7849" i="1"/>
  <c r="P7849" i="1"/>
  <c r="O7849" i="1"/>
  <c r="T7849" i="1" s="1"/>
  <c r="R7848" i="1"/>
  <c r="Q7848" i="1"/>
  <c r="P7848" i="1"/>
  <c r="O7848" i="1"/>
  <c r="T7848" i="1" s="1"/>
  <c r="R7847" i="1"/>
  <c r="Q7847" i="1"/>
  <c r="P7847" i="1"/>
  <c r="O7847" i="1"/>
  <c r="T7847" i="1" s="1"/>
  <c r="R7846" i="1"/>
  <c r="Q7846" i="1"/>
  <c r="P7846" i="1"/>
  <c r="O7846" i="1"/>
  <c r="R7845" i="1"/>
  <c r="Q7845" i="1"/>
  <c r="P7845" i="1"/>
  <c r="O7845" i="1"/>
  <c r="T7845" i="1" s="1"/>
  <c r="R7844" i="1"/>
  <c r="Q7844" i="1"/>
  <c r="P7844" i="1"/>
  <c r="O7844" i="1"/>
  <c r="T7844" i="1" s="1"/>
  <c r="R7843" i="1"/>
  <c r="Q7843" i="1"/>
  <c r="P7843" i="1"/>
  <c r="O7843" i="1"/>
  <c r="R7842" i="1"/>
  <c r="Q7842" i="1"/>
  <c r="P7842" i="1"/>
  <c r="O7842" i="1"/>
  <c r="T7842" i="1" s="1"/>
  <c r="R7841" i="1"/>
  <c r="Q7841" i="1"/>
  <c r="P7841" i="1"/>
  <c r="O7841" i="1"/>
  <c r="T7841" i="1" s="1"/>
  <c r="R7840" i="1"/>
  <c r="Q7840" i="1"/>
  <c r="P7840" i="1"/>
  <c r="O7840" i="1"/>
  <c r="T7840" i="1" s="1"/>
  <c r="R7839" i="1"/>
  <c r="Q7839" i="1"/>
  <c r="P7839" i="1"/>
  <c r="O7839" i="1"/>
  <c r="R7838" i="1"/>
  <c r="Q7838" i="1"/>
  <c r="P7838" i="1"/>
  <c r="O7838" i="1"/>
  <c r="R7837" i="1"/>
  <c r="Q7837" i="1"/>
  <c r="P7837" i="1"/>
  <c r="O7837" i="1"/>
  <c r="T7837" i="1" s="1"/>
  <c r="R7836" i="1"/>
  <c r="Q7836" i="1"/>
  <c r="P7836" i="1"/>
  <c r="O7836" i="1"/>
  <c r="T7836" i="1" s="1"/>
  <c r="R7835" i="1"/>
  <c r="Q7835" i="1"/>
  <c r="P7835" i="1"/>
  <c r="O7835" i="1"/>
  <c r="T7835" i="1" s="1"/>
  <c r="R7834" i="1"/>
  <c r="Q7834" i="1"/>
  <c r="P7834" i="1"/>
  <c r="O7834" i="1"/>
  <c r="T7834" i="1" s="1"/>
  <c r="R7833" i="1"/>
  <c r="Q7833" i="1"/>
  <c r="P7833" i="1"/>
  <c r="O7833" i="1"/>
  <c r="T7833" i="1" s="1"/>
  <c r="R7832" i="1"/>
  <c r="Q7832" i="1"/>
  <c r="P7832" i="1"/>
  <c r="O7832" i="1"/>
  <c r="R7831" i="1"/>
  <c r="Q7831" i="1"/>
  <c r="P7831" i="1"/>
  <c r="O7831" i="1"/>
  <c r="R7830" i="1"/>
  <c r="Q7830" i="1"/>
  <c r="P7830" i="1"/>
  <c r="O7830" i="1"/>
  <c r="T7830" i="1" s="1"/>
  <c r="R7829" i="1"/>
  <c r="Q7829" i="1"/>
  <c r="P7829" i="1"/>
  <c r="O7829" i="1"/>
  <c r="T7829" i="1" s="1"/>
  <c r="R7828" i="1"/>
  <c r="Q7828" i="1"/>
  <c r="P7828" i="1"/>
  <c r="O7828" i="1"/>
  <c r="T7828" i="1" s="1"/>
  <c r="R7827" i="1"/>
  <c r="Q7827" i="1"/>
  <c r="P7827" i="1"/>
  <c r="O7827" i="1"/>
  <c r="T7827" i="1" s="1"/>
  <c r="R7826" i="1"/>
  <c r="Q7826" i="1"/>
  <c r="P7826" i="1"/>
  <c r="O7826" i="1"/>
  <c r="T7826" i="1" s="1"/>
  <c r="R7825" i="1"/>
  <c r="Q7825" i="1"/>
  <c r="P7825" i="1"/>
  <c r="O7825" i="1"/>
  <c r="T7825" i="1" s="1"/>
  <c r="R7824" i="1"/>
  <c r="Q7824" i="1"/>
  <c r="P7824" i="1"/>
  <c r="O7824" i="1"/>
  <c r="R7823" i="1"/>
  <c r="Q7823" i="1"/>
  <c r="P7823" i="1"/>
  <c r="O7823" i="1"/>
  <c r="T7823" i="1" s="1"/>
  <c r="R7822" i="1"/>
  <c r="Q7822" i="1"/>
  <c r="P7822" i="1"/>
  <c r="O7822" i="1"/>
  <c r="T7822" i="1" s="1"/>
  <c r="R7821" i="1"/>
  <c r="Q7821" i="1"/>
  <c r="P7821" i="1"/>
  <c r="O7821" i="1"/>
  <c r="T7821" i="1" s="1"/>
  <c r="R7820" i="1"/>
  <c r="Q7820" i="1"/>
  <c r="P7820" i="1"/>
  <c r="O7820" i="1"/>
  <c r="R7819" i="1"/>
  <c r="Q7819" i="1"/>
  <c r="P7819" i="1"/>
  <c r="O7819" i="1"/>
  <c r="T7819" i="1" s="1"/>
  <c r="R7818" i="1"/>
  <c r="Q7818" i="1"/>
  <c r="P7818" i="1"/>
  <c r="O7818" i="1"/>
  <c r="T7818" i="1" s="1"/>
  <c r="R7817" i="1"/>
  <c r="Q7817" i="1"/>
  <c r="P7817" i="1"/>
  <c r="O7817" i="1"/>
  <c r="T7817" i="1" s="1"/>
  <c r="R7816" i="1"/>
  <c r="Q7816" i="1"/>
  <c r="P7816" i="1"/>
  <c r="O7816" i="1"/>
  <c r="T7816" i="1" s="1"/>
  <c r="R7815" i="1"/>
  <c r="Q7815" i="1"/>
  <c r="P7815" i="1"/>
  <c r="O7815" i="1"/>
  <c r="T7815" i="1" s="1"/>
  <c r="R7814" i="1"/>
  <c r="Q7814" i="1"/>
  <c r="P7814" i="1"/>
  <c r="O7814" i="1"/>
  <c r="T7814" i="1" s="1"/>
  <c r="R7813" i="1"/>
  <c r="Q7813" i="1"/>
  <c r="P7813" i="1"/>
  <c r="O7813" i="1"/>
  <c r="R7812" i="1"/>
  <c r="Q7812" i="1"/>
  <c r="P7812" i="1"/>
  <c r="O7812" i="1"/>
  <c r="R7811" i="1"/>
  <c r="Q7811" i="1"/>
  <c r="P7811" i="1"/>
  <c r="O7811" i="1"/>
  <c r="T7811" i="1" s="1"/>
  <c r="R7810" i="1"/>
  <c r="Q7810" i="1"/>
  <c r="P7810" i="1"/>
  <c r="O7810" i="1"/>
  <c r="T7810" i="1" s="1"/>
  <c r="R7809" i="1"/>
  <c r="Q7809" i="1"/>
  <c r="P7809" i="1"/>
  <c r="O7809" i="1"/>
  <c r="T7809" i="1" s="1"/>
  <c r="R7808" i="1"/>
  <c r="Q7808" i="1"/>
  <c r="P7808" i="1"/>
  <c r="O7808" i="1"/>
  <c r="T7808" i="1" s="1"/>
  <c r="R7807" i="1"/>
  <c r="Q7807" i="1"/>
  <c r="P7807" i="1"/>
  <c r="O7807" i="1"/>
  <c r="T7807" i="1" s="1"/>
  <c r="R7806" i="1"/>
  <c r="Q7806" i="1"/>
  <c r="P7806" i="1"/>
  <c r="O7806" i="1"/>
  <c r="T7806" i="1" s="1"/>
  <c r="R7805" i="1"/>
  <c r="Q7805" i="1"/>
  <c r="P7805" i="1"/>
  <c r="O7805" i="1"/>
  <c r="R7804" i="1"/>
  <c r="Q7804" i="1"/>
  <c r="P7804" i="1"/>
  <c r="O7804" i="1"/>
  <c r="T7804" i="1" s="1"/>
  <c r="R7803" i="1"/>
  <c r="Q7803" i="1"/>
  <c r="P7803" i="1"/>
  <c r="O7803" i="1"/>
  <c r="T7803" i="1" s="1"/>
  <c r="R7802" i="1"/>
  <c r="Q7802" i="1"/>
  <c r="P7802" i="1"/>
  <c r="O7802" i="1"/>
  <c r="T7802" i="1" s="1"/>
  <c r="R7801" i="1"/>
  <c r="Q7801" i="1"/>
  <c r="P7801" i="1"/>
  <c r="O7801" i="1"/>
  <c r="R7800" i="1"/>
  <c r="Q7800" i="1"/>
  <c r="P7800" i="1"/>
  <c r="O7800" i="1"/>
  <c r="T7800" i="1" s="1"/>
  <c r="R7799" i="1"/>
  <c r="Q7799" i="1"/>
  <c r="P7799" i="1"/>
  <c r="O7799" i="1"/>
  <c r="T7799" i="1" s="1"/>
  <c r="R7798" i="1"/>
  <c r="Q7798" i="1"/>
  <c r="P7798" i="1"/>
  <c r="O7798" i="1"/>
  <c r="T7798" i="1" s="1"/>
  <c r="R7797" i="1"/>
  <c r="Q7797" i="1"/>
  <c r="P7797" i="1"/>
  <c r="O7797" i="1"/>
  <c r="T7797" i="1" s="1"/>
  <c r="R7796" i="1"/>
  <c r="Q7796" i="1"/>
  <c r="P7796" i="1"/>
  <c r="O7796" i="1"/>
  <c r="T7796" i="1" s="1"/>
  <c r="R7795" i="1"/>
  <c r="Q7795" i="1"/>
  <c r="P7795" i="1"/>
  <c r="O7795" i="1"/>
  <c r="T7795" i="1" s="1"/>
  <c r="R7794" i="1"/>
  <c r="Q7794" i="1"/>
  <c r="P7794" i="1"/>
  <c r="O7794" i="1"/>
  <c r="T7794" i="1" s="1"/>
  <c r="R7793" i="1"/>
  <c r="Q7793" i="1"/>
  <c r="P7793" i="1"/>
  <c r="O7793" i="1"/>
  <c r="R7792" i="1"/>
  <c r="Q7792" i="1"/>
  <c r="P7792" i="1"/>
  <c r="O7792" i="1"/>
  <c r="T7792" i="1" s="1"/>
  <c r="R7791" i="1"/>
  <c r="Q7791" i="1"/>
  <c r="P7791" i="1"/>
  <c r="O7791" i="1"/>
  <c r="T7791" i="1" s="1"/>
  <c r="R7790" i="1"/>
  <c r="Q7790" i="1"/>
  <c r="P7790" i="1"/>
  <c r="O7790" i="1"/>
  <c r="T7790" i="1" s="1"/>
  <c r="R7789" i="1"/>
  <c r="Q7789" i="1"/>
  <c r="P7789" i="1"/>
  <c r="O7789" i="1"/>
  <c r="T7789" i="1" s="1"/>
  <c r="R7788" i="1"/>
  <c r="Q7788" i="1"/>
  <c r="P7788" i="1"/>
  <c r="O7788" i="1"/>
  <c r="T7788" i="1" s="1"/>
  <c r="R7787" i="1"/>
  <c r="Q7787" i="1"/>
  <c r="P7787" i="1"/>
  <c r="O7787" i="1"/>
  <c r="R7786" i="1"/>
  <c r="Q7786" i="1"/>
  <c r="P7786" i="1"/>
  <c r="O7786" i="1"/>
  <c r="T7786" i="1" s="1"/>
  <c r="R7785" i="1"/>
  <c r="Q7785" i="1"/>
  <c r="P7785" i="1"/>
  <c r="O7785" i="1"/>
  <c r="T7785" i="1" s="1"/>
  <c r="R7784" i="1"/>
  <c r="Q7784" i="1"/>
  <c r="P7784" i="1"/>
  <c r="O7784" i="1"/>
  <c r="T7784" i="1" s="1"/>
  <c r="R7783" i="1"/>
  <c r="Q7783" i="1"/>
  <c r="P7783" i="1"/>
  <c r="O7783" i="1"/>
  <c r="T7783" i="1" s="1"/>
  <c r="R7782" i="1"/>
  <c r="Q7782" i="1"/>
  <c r="P7782" i="1"/>
  <c r="O7782" i="1"/>
  <c r="R7781" i="1"/>
  <c r="Q7781" i="1"/>
  <c r="P7781" i="1"/>
  <c r="O7781" i="1"/>
  <c r="T7781" i="1" s="1"/>
  <c r="R7780" i="1"/>
  <c r="Q7780" i="1"/>
  <c r="P7780" i="1"/>
  <c r="O7780" i="1"/>
  <c r="T7780" i="1" s="1"/>
  <c r="R7779" i="1"/>
  <c r="Q7779" i="1"/>
  <c r="P7779" i="1"/>
  <c r="O7779" i="1"/>
  <c r="R7778" i="1"/>
  <c r="Q7778" i="1"/>
  <c r="P7778" i="1"/>
  <c r="O7778" i="1"/>
  <c r="T7778" i="1" s="1"/>
  <c r="R7777" i="1"/>
  <c r="Q7777" i="1"/>
  <c r="P7777" i="1"/>
  <c r="O7777" i="1"/>
  <c r="T7777" i="1" s="1"/>
  <c r="R7776" i="1"/>
  <c r="Q7776" i="1"/>
  <c r="P7776" i="1"/>
  <c r="O7776" i="1"/>
  <c r="T7776" i="1" s="1"/>
  <c r="R7775" i="1"/>
  <c r="Q7775" i="1"/>
  <c r="P7775" i="1"/>
  <c r="O7775" i="1"/>
  <c r="R7774" i="1"/>
  <c r="Q7774" i="1"/>
  <c r="P7774" i="1"/>
  <c r="O7774" i="1"/>
  <c r="R7773" i="1"/>
  <c r="Q7773" i="1"/>
  <c r="P7773" i="1"/>
  <c r="O7773" i="1"/>
  <c r="T7773" i="1" s="1"/>
  <c r="R7772" i="1"/>
  <c r="Q7772" i="1"/>
  <c r="P7772" i="1"/>
  <c r="O7772" i="1"/>
  <c r="T7772" i="1" s="1"/>
  <c r="R7771" i="1"/>
  <c r="Q7771" i="1"/>
  <c r="P7771" i="1"/>
  <c r="O7771" i="1"/>
  <c r="T7771" i="1" s="1"/>
  <c r="R7770" i="1"/>
  <c r="Q7770" i="1"/>
  <c r="P7770" i="1"/>
  <c r="O7770" i="1"/>
  <c r="T7770" i="1" s="1"/>
  <c r="R7769" i="1"/>
  <c r="Q7769" i="1"/>
  <c r="P7769" i="1"/>
  <c r="O7769" i="1"/>
  <c r="T7769" i="1" s="1"/>
  <c r="R7768" i="1"/>
  <c r="Q7768" i="1"/>
  <c r="P7768" i="1"/>
  <c r="O7768" i="1"/>
  <c r="R7767" i="1"/>
  <c r="Q7767" i="1"/>
  <c r="P7767" i="1"/>
  <c r="O7767" i="1"/>
  <c r="R7766" i="1"/>
  <c r="Q7766" i="1"/>
  <c r="P7766" i="1"/>
  <c r="O7766" i="1"/>
  <c r="T7766" i="1" s="1"/>
  <c r="R7765" i="1"/>
  <c r="Q7765" i="1"/>
  <c r="P7765" i="1"/>
  <c r="O7765" i="1"/>
  <c r="T7765" i="1" s="1"/>
  <c r="R7764" i="1"/>
  <c r="Q7764" i="1"/>
  <c r="P7764" i="1"/>
  <c r="O7764" i="1"/>
  <c r="T7764" i="1" s="1"/>
  <c r="R7763" i="1"/>
  <c r="Q7763" i="1"/>
  <c r="P7763" i="1"/>
  <c r="O7763" i="1"/>
  <c r="T7763" i="1" s="1"/>
  <c r="R7762" i="1"/>
  <c r="Q7762" i="1"/>
  <c r="P7762" i="1"/>
  <c r="O7762" i="1"/>
  <c r="T7762" i="1" s="1"/>
  <c r="R7761" i="1"/>
  <c r="Q7761" i="1"/>
  <c r="P7761" i="1"/>
  <c r="O7761" i="1"/>
  <c r="T7761" i="1" s="1"/>
  <c r="R7760" i="1"/>
  <c r="Q7760" i="1"/>
  <c r="P7760" i="1"/>
  <c r="O7760" i="1"/>
  <c r="R7759" i="1"/>
  <c r="Q7759" i="1"/>
  <c r="P7759" i="1"/>
  <c r="O7759" i="1"/>
  <c r="T7759" i="1" s="1"/>
  <c r="R7758" i="1"/>
  <c r="Q7758" i="1"/>
  <c r="P7758" i="1"/>
  <c r="O7758" i="1"/>
  <c r="T7758" i="1" s="1"/>
  <c r="R7757" i="1"/>
  <c r="Q7757" i="1"/>
  <c r="P7757" i="1"/>
  <c r="O7757" i="1"/>
  <c r="T7757" i="1" s="1"/>
  <c r="R7756" i="1"/>
  <c r="Q7756" i="1"/>
  <c r="P7756" i="1"/>
  <c r="O7756" i="1"/>
  <c r="R7755" i="1"/>
  <c r="Q7755" i="1"/>
  <c r="P7755" i="1"/>
  <c r="O7755" i="1"/>
  <c r="T7755" i="1" s="1"/>
  <c r="R7754" i="1"/>
  <c r="Q7754" i="1"/>
  <c r="P7754" i="1"/>
  <c r="O7754" i="1"/>
  <c r="T7754" i="1" s="1"/>
  <c r="R7753" i="1"/>
  <c r="Q7753" i="1"/>
  <c r="P7753" i="1"/>
  <c r="O7753" i="1"/>
  <c r="T7753" i="1" s="1"/>
  <c r="R7752" i="1"/>
  <c r="Q7752" i="1"/>
  <c r="P7752" i="1"/>
  <c r="O7752" i="1"/>
  <c r="T7752" i="1" s="1"/>
  <c r="R7751" i="1"/>
  <c r="Q7751" i="1"/>
  <c r="P7751" i="1"/>
  <c r="O7751" i="1"/>
  <c r="T7751" i="1" s="1"/>
  <c r="R7750" i="1"/>
  <c r="Q7750" i="1"/>
  <c r="P7750" i="1"/>
  <c r="O7750" i="1"/>
  <c r="T7750" i="1" s="1"/>
  <c r="R7749" i="1"/>
  <c r="Q7749" i="1"/>
  <c r="P7749" i="1"/>
  <c r="O7749" i="1"/>
  <c r="R7748" i="1"/>
  <c r="Q7748" i="1"/>
  <c r="P7748" i="1"/>
  <c r="O7748" i="1"/>
  <c r="R7747" i="1"/>
  <c r="Q7747" i="1"/>
  <c r="P7747" i="1"/>
  <c r="O7747" i="1"/>
  <c r="T7747" i="1" s="1"/>
  <c r="R7746" i="1"/>
  <c r="Q7746" i="1"/>
  <c r="P7746" i="1"/>
  <c r="O7746" i="1"/>
  <c r="T7746" i="1" s="1"/>
  <c r="R7745" i="1"/>
  <c r="Q7745" i="1"/>
  <c r="P7745" i="1"/>
  <c r="O7745" i="1"/>
  <c r="T7745" i="1" s="1"/>
  <c r="R7744" i="1"/>
  <c r="Q7744" i="1"/>
  <c r="P7744" i="1"/>
  <c r="O7744" i="1"/>
  <c r="T7744" i="1" s="1"/>
  <c r="R7743" i="1"/>
  <c r="Q7743" i="1"/>
  <c r="P7743" i="1"/>
  <c r="O7743" i="1"/>
  <c r="T7743" i="1" s="1"/>
  <c r="R7742" i="1"/>
  <c r="Q7742" i="1"/>
  <c r="P7742" i="1"/>
  <c r="O7742" i="1"/>
  <c r="T7742" i="1" s="1"/>
  <c r="R7741" i="1"/>
  <c r="Q7741" i="1"/>
  <c r="P7741" i="1"/>
  <c r="O7741" i="1"/>
  <c r="R7740" i="1"/>
  <c r="Q7740" i="1"/>
  <c r="P7740" i="1"/>
  <c r="O7740" i="1"/>
  <c r="T7740" i="1" s="1"/>
  <c r="R7739" i="1"/>
  <c r="Q7739" i="1"/>
  <c r="P7739" i="1"/>
  <c r="O7739" i="1"/>
  <c r="T7739" i="1" s="1"/>
  <c r="R7738" i="1"/>
  <c r="Q7738" i="1"/>
  <c r="P7738" i="1"/>
  <c r="O7738" i="1"/>
  <c r="T7738" i="1" s="1"/>
  <c r="R7737" i="1"/>
  <c r="Q7737" i="1"/>
  <c r="P7737" i="1"/>
  <c r="O7737" i="1"/>
  <c r="R7736" i="1"/>
  <c r="Q7736" i="1"/>
  <c r="P7736" i="1"/>
  <c r="O7736" i="1"/>
  <c r="T7736" i="1" s="1"/>
  <c r="R7735" i="1"/>
  <c r="Q7735" i="1"/>
  <c r="P7735" i="1"/>
  <c r="O7735" i="1"/>
  <c r="T7735" i="1" s="1"/>
  <c r="R7734" i="1"/>
  <c r="Q7734" i="1"/>
  <c r="P7734" i="1"/>
  <c r="O7734" i="1"/>
  <c r="T7734" i="1" s="1"/>
  <c r="R7733" i="1"/>
  <c r="Q7733" i="1"/>
  <c r="P7733" i="1"/>
  <c r="O7733" i="1"/>
  <c r="T7733" i="1" s="1"/>
  <c r="R7732" i="1"/>
  <c r="Q7732" i="1"/>
  <c r="P7732" i="1"/>
  <c r="O7732" i="1"/>
  <c r="T7732" i="1" s="1"/>
  <c r="R7731" i="1"/>
  <c r="Q7731" i="1"/>
  <c r="P7731" i="1"/>
  <c r="O7731" i="1"/>
  <c r="T7731" i="1" s="1"/>
  <c r="R7730" i="1"/>
  <c r="Q7730" i="1"/>
  <c r="P7730" i="1"/>
  <c r="O7730" i="1"/>
  <c r="T7730" i="1" s="1"/>
  <c r="R7729" i="1"/>
  <c r="Q7729" i="1"/>
  <c r="P7729" i="1"/>
  <c r="O7729" i="1"/>
  <c r="R7728" i="1"/>
  <c r="Q7728" i="1"/>
  <c r="P7728" i="1"/>
  <c r="O7728" i="1"/>
  <c r="T7728" i="1" s="1"/>
  <c r="R7727" i="1"/>
  <c r="Q7727" i="1"/>
  <c r="P7727" i="1"/>
  <c r="O7727" i="1"/>
  <c r="T7727" i="1" s="1"/>
  <c r="R7726" i="1"/>
  <c r="Q7726" i="1"/>
  <c r="P7726" i="1"/>
  <c r="O7726" i="1"/>
  <c r="T7726" i="1" s="1"/>
  <c r="R7725" i="1"/>
  <c r="Q7725" i="1"/>
  <c r="P7725" i="1"/>
  <c r="O7725" i="1"/>
  <c r="T7725" i="1" s="1"/>
  <c r="R7724" i="1"/>
  <c r="Q7724" i="1"/>
  <c r="P7724" i="1"/>
  <c r="O7724" i="1"/>
  <c r="T7724" i="1" s="1"/>
  <c r="R7723" i="1"/>
  <c r="Q7723" i="1"/>
  <c r="P7723" i="1"/>
  <c r="O7723" i="1"/>
  <c r="R7722" i="1"/>
  <c r="Q7722" i="1"/>
  <c r="P7722" i="1"/>
  <c r="O7722" i="1"/>
  <c r="T7722" i="1" s="1"/>
  <c r="R7721" i="1"/>
  <c r="Q7721" i="1"/>
  <c r="P7721" i="1"/>
  <c r="O7721" i="1"/>
  <c r="T7721" i="1" s="1"/>
  <c r="R7720" i="1"/>
  <c r="Q7720" i="1"/>
  <c r="P7720" i="1"/>
  <c r="O7720" i="1"/>
  <c r="T7720" i="1" s="1"/>
  <c r="R7719" i="1"/>
  <c r="Q7719" i="1"/>
  <c r="P7719" i="1"/>
  <c r="O7719" i="1"/>
  <c r="T7719" i="1" s="1"/>
  <c r="R7718" i="1"/>
  <c r="Q7718" i="1"/>
  <c r="P7718" i="1"/>
  <c r="O7718" i="1"/>
  <c r="R7717" i="1"/>
  <c r="Q7717" i="1"/>
  <c r="P7717" i="1"/>
  <c r="O7717" i="1"/>
  <c r="T7717" i="1" s="1"/>
  <c r="R7716" i="1"/>
  <c r="Q7716" i="1"/>
  <c r="P7716" i="1"/>
  <c r="O7716" i="1"/>
  <c r="T7716" i="1" s="1"/>
  <c r="R7715" i="1"/>
  <c r="Q7715" i="1"/>
  <c r="P7715" i="1"/>
  <c r="O7715" i="1"/>
  <c r="T7715" i="1" s="1"/>
  <c r="R7714" i="1"/>
  <c r="Q7714" i="1"/>
  <c r="P7714" i="1"/>
  <c r="O7714" i="1"/>
  <c r="T7714" i="1" s="1"/>
  <c r="R7713" i="1"/>
  <c r="Q7713" i="1"/>
  <c r="P7713" i="1"/>
  <c r="O7713" i="1"/>
  <c r="T7713" i="1" s="1"/>
  <c r="R7712" i="1"/>
  <c r="Q7712" i="1"/>
  <c r="P7712" i="1"/>
  <c r="O7712" i="1"/>
  <c r="T7712" i="1" s="1"/>
  <c r="R7711" i="1"/>
  <c r="Q7711" i="1"/>
  <c r="P7711" i="1"/>
  <c r="O7711" i="1"/>
  <c r="T7711" i="1" s="1"/>
  <c r="R7710" i="1"/>
  <c r="Q7710" i="1"/>
  <c r="P7710" i="1"/>
  <c r="O7710" i="1"/>
  <c r="T7710" i="1" s="1"/>
  <c r="R7709" i="1"/>
  <c r="Q7709" i="1"/>
  <c r="P7709" i="1"/>
  <c r="O7709" i="1"/>
  <c r="R7708" i="1"/>
  <c r="Q7708" i="1"/>
  <c r="P7708" i="1"/>
  <c r="O7708" i="1"/>
  <c r="T7708" i="1" s="1"/>
  <c r="R7707" i="1"/>
  <c r="Q7707" i="1"/>
  <c r="P7707" i="1"/>
  <c r="O7707" i="1"/>
  <c r="T7707" i="1" s="1"/>
  <c r="R7706" i="1"/>
  <c r="Q7706" i="1"/>
  <c r="P7706" i="1"/>
  <c r="O7706" i="1"/>
  <c r="T7706" i="1" s="1"/>
  <c r="R7705" i="1"/>
  <c r="Q7705" i="1"/>
  <c r="P7705" i="1"/>
  <c r="O7705" i="1"/>
  <c r="T7705" i="1" s="1"/>
  <c r="R7704" i="1"/>
  <c r="Q7704" i="1"/>
  <c r="P7704" i="1"/>
  <c r="O7704" i="1"/>
  <c r="R7703" i="1"/>
  <c r="Q7703" i="1"/>
  <c r="P7703" i="1"/>
  <c r="O7703" i="1"/>
  <c r="T7703" i="1" s="1"/>
  <c r="R7702" i="1"/>
  <c r="Q7702" i="1"/>
  <c r="P7702" i="1"/>
  <c r="O7702" i="1"/>
  <c r="T7702" i="1" s="1"/>
  <c r="R7701" i="1"/>
  <c r="Q7701" i="1"/>
  <c r="P7701" i="1"/>
  <c r="O7701" i="1"/>
  <c r="R7700" i="1"/>
  <c r="Q7700" i="1"/>
  <c r="P7700" i="1"/>
  <c r="O7700" i="1"/>
  <c r="T7700" i="1" s="1"/>
  <c r="R7699" i="1"/>
  <c r="Q7699" i="1"/>
  <c r="P7699" i="1"/>
  <c r="O7699" i="1"/>
  <c r="T7699" i="1" s="1"/>
  <c r="R7698" i="1"/>
  <c r="Q7698" i="1"/>
  <c r="P7698" i="1"/>
  <c r="O7698" i="1"/>
  <c r="T7698" i="1" s="1"/>
  <c r="R7697" i="1"/>
  <c r="Q7697" i="1"/>
  <c r="P7697" i="1"/>
  <c r="O7697" i="1"/>
  <c r="T7697" i="1" s="1"/>
  <c r="R7696" i="1"/>
  <c r="Q7696" i="1"/>
  <c r="P7696" i="1"/>
  <c r="O7696" i="1"/>
  <c r="T7696" i="1" s="1"/>
  <c r="R7695" i="1"/>
  <c r="Q7695" i="1"/>
  <c r="P7695" i="1"/>
  <c r="O7695" i="1"/>
  <c r="T7695" i="1" s="1"/>
  <c r="R7694" i="1"/>
  <c r="Q7694" i="1"/>
  <c r="P7694" i="1"/>
  <c r="O7694" i="1"/>
  <c r="R7693" i="1"/>
  <c r="Q7693" i="1"/>
  <c r="P7693" i="1"/>
  <c r="O7693" i="1"/>
  <c r="T7693" i="1" s="1"/>
  <c r="R7692" i="1"/>
  <c r="Q7692" i="1"/>
  <c r="P7692" i="1"/>
  <c r="O7692" i="1"/>
  <c r="T7692" i="1" s="1"/>
  <c r="R7691" i="1"/>
  <c r="Q7691" i="1"/>
  <c r="P7691" i="1"/>
  <c r="O7691" i="1"/>
  <c r="T7691" i="1" s="1"/>
  <c r="R7690" i="1"/>
  <c r="Q7690" i="1"/>
  <c r="P7690" i="1"/>
  <c r="O7690" i="1"/>
  <c r="T7690" i="1" s="1"/>
  <c r="R7689" i="1"/>
  <c r="Q7689" i="1"/>
  <c r="P7689" i="1"/>
  <c r="O7689" i="1"/>
  <c r="R7688" i="1"/>
  <c r="Q7688" i="1"/>
  <c r="P7688" i="1"/>
  <c r="O7688" i="1"/>
  <c r="T7688" i="1" s="1"/>
  <c r="R7687" i="1"/>
  <c r="Q7687" i="1"/>
  <c r="P7687" i="1"/>
  <c r="O7687" i="1"/>
  <c r="R7686" i="1"/>
  <c r="Q7686" i="1"/>
  <c r="P7686" i="1"/>
  <c r="O7686" i="1"/>
  <c r="T7686" i="1" s="1"/>
  <c r="R7685" i="1"/>
  <c r="Q7685" i="1"/>
  <c r="P7685" i="1"/>
  <c r="O7685" i="1"/>
  <c r="R7684" i="1"/>
  <c r="Q7684" i="1"/>
  <c r="P7684" i="1"/>
  <c r="O7684" i="1"/>
  <c r="T7684" i="1" s="1"/>
  <c r="R7683" i="1"/>
  <c r="Q7683" i="1"/>
  <c r="P7683" i="1"/>
  <c r="O7683" i="1"/>
  <c r="T7683" i="1" s="1"/>
  <c r="R7682" i="1"/>
  <c r="Q7682" i="1"/>
  <c r="P7682" i="1"/>
  <c r="O7682" i="1"/>
  <c r="T7682" i="1" s="1"/>
  <c r="R7681" i="1"/>
  <c r="Q7681" i="1"/>
  <c r="P7681" i="1"/>
  <c r="O7681" i="1"/>
  <c r="T7681" i="1" s="1"/>
  <c r="R7680" i="1"/>
  <c r="Q7680" i="1"/>
  <c r="P7680" i="1"/>
  <c r="O7680" i="1"/>
  <c r="R7679" i="1"/>
  <c r="Q7679" i="1"/>
  <c r="P7679" i="1"/>
  <c r="O7679" i="1"/>
  <c r="T7679" i="1" s="1"/>
  <c r="R7678" i="1"/>
  <c r="Q7678" i="1"/>
  <c r="P7678" i="1"/>
  <c r="O7678" i="1"/>
  <c r="T7678" i="1" s="1"/>
  <c r="R7677" i="1"/>
  <c r="Q7677" i="1"/>
  <c r="P7677" i="1"/>
  <c r="O7677" i="1"/>
  <c r="R7676" i="1"/>
  <c r="Q7676" i="1"/>
  <c r="P7676" i="1"/>
  <c r="O7676" i="1"/>
  <c r="T7676" i="1" s="1"/>
  <c r="R7675" i="1"/>
  <c r="Q7675" i="1"/>
  <c r="P7675" i="1"/>
  <c r="O7675" i="1"/>
  <c r="R7674" i="1"/>
  <c r="Q7674" i="1"/>
  <c r="P7674" i="1"/>
  <c r="O7674" i="1"/>
  <c r="T7674" i="1" s="1"/>
  <c r="R7673" i="1"/>
  <c r="Q7673" i="1"/>
  <c r="P7673" i="1"/>
  <c r="O7673" i="1"/>
  <c r="R7672" i="1"/>
  <c r="Q7672" i="1"/>
  <c r="P7672" i="1"/>
  <c r="O7672" i="1"/>
  <c r="T7672" i="1" s="1"/>
  <c r="R7671" i="1"/>
  <c r="Q7671" i="1"/>
  <c r="P7671" i="1"/>
  <c r="O7671" i="1"/>
  <c r="R7670" i="1"/>
  <c r="Q7670" i="1"/>
  <c r="P7670" i="1"/>
  <c r="O7670" i="1"/>
  <c r="T7670" i="1" s="1"/>
  <c r="R7669" i="1"/>
  <c r="Q7669" i="1"/>
  <c r="P7669" i="1"/>
  <c r="O7669" i="1"/>
  <c r="R7668" i="1"/>
  <c r="Q7668" i="1"/>
  <c r="P7668" i="1"/>
  <c r="O7668" i="1"/>
  <c r="T7668" i="1" s="1"/>
  <c r="R7667" i="1"/>
  <c r="Q7667" i="1"/>
  <c r="P7667" i="1"/>
  <c r="O7667" i="1"/>
  <c r="R7666" i="1"/>
  <c r="Q7666" i="1"/>
  <c r="P7666" i="1"/>
  <c r="O7666" i="1"/>
  <c r="T7666" i="1" s="1"/>
  <c r="R7665" i="1"/>
  <c r="Q7665" i="1"/>
  <c r="P7665" i="1"/>
  <c r="O7665" i="1"/>
  <c r="R7664" i="1"/>
  <c r="Q7664" i="1"/>
  <c r="P7664" i="1"/>
  <c r="O7664" i="1"/>
  <c r="T7664" i="1" s="1"/>
  <c r="R7663" i="1"/>
  <c r="Q7663" i="1"/>
  <c r="P7663" i="1"/>
  <c r="O7663" i="1"/>
  <c r="R7662" i="1"/>
  <c r="Q7662" i="1"/>
  <c r="P7662" i="1"/>
  <c r="O7662" i="1"/>
  <c r="T7662" i="1" s="1"/>
  <c r="R7661" i="1"/>
  <c r="Q7661" i="1"/>
  <c r="P7661" i="1"/>
  <c r="O7661" i="1"/>
  <c r="R7660" i="1"/>
  <c r="Q7660" i="1"/>
  <c r="P7660" i="1"/>
  <c r="O7660" i="1"/>
  <c r="T7660" i="1" s="1"/>
  <c r="R7659" i="1"/>
  <c r="Q7659" i="1"/>
  <c r="P7659" i="1"/>
  <c r="O7659" i="1"/>
  <c r="R7658" i="1"/>
  <c r="Q7658" i="1"/>
  <c r="P7658" i="1"/>
  <c r="O7658" i="1"/>
  <c r="T7658" i="1" s="1"/>
  <c r="R7657" i="1"/>
  <c r="Q7657" i="1"/>
  <c r="P7657" i="1"/>
  <c r="O7657" i="1"/>
  <c r="R7656" i="1"/>
  <c r="Q7656" i="1"/>
  <c r="P7656" i="1"/>
  <c r="O7656" i="1"/>
  <c r="T7656" i="1" s="1"/>
  <c r="R7655" i="1"/>
  <c r="Q7655" i="1"/>
  <c r="P7655" i="1"/>
  <c r="O7655" i="1"/>
  <c r="R7654" i="1"/>
  <c r="Q7654" i="1"/>
  <c r="P7654" i="1"/>
  <c r="O7654" i="1"/>
  <c r="T7654" i="1" s="1"/>
  <c r="R7653" i="1"/>
  <c r="Q7653" i="1"/>
  <c r="P7653" i="1"/>
  <c r="O7653" i="1"/>
  <c r="R7652" i="1"/>
  <c r="Q7652" i="1"/>
  <c r="P7652" i="1"/>
  <c r="O7652" i="1"/>
  <c r="T7652" i="1" s="1"/>
  <c r="R7651" i="1"/>
  <c r="Q7651" i="1"/>
  <c r="P7651" i="1"/>
  <c r="O7651" i="1"/>
  <c r="R7650" i="1"/>
  <c r="Q7650" i="1"/>
  <c r="P7650" i="1"/>
  <c r="O7650" i="1"/>
  <c r="T7650" i="1" s="1"/>
  <c r="R7649" i="1"/>
  <c r="Q7649" i="1"/>
  <c r="P7649" i="1"/>
  <c r="O7649" i="1"/>
  <c r="R7648" i="1"/>
  <c r="Q7648" i="1"/>
  <c r="P7648" i="1"/>
  <c r="O7648" i="1"/>
  <c r="T7648" i="1" s="1"/>
  <c r="R7647" i="1"/>
  <c r="Q7647" i="1"/>
  <c r="P7647" i="1"/>
  <c r="O7647" i="1"/>
  <c r="R7646" i="1"/>
  <c r="Q7646" i="1"/>
  <c r="P7646" i="1"/>
  <c r="O7646" i="1"/>
  <c r="T7646" i="1" s="1"/>
  <c r="R7645" i="1"/>
  <c r="Q7645" i="1"/>
  <c r="P7645" i="1"/>
  <c r="O7645" i="1"/>
  <c r="R7644" i="1"/>
  <c r="Q7644" i="1"/>
  <c r="P7644" i="1"/>
  <c r="O7644" i="1"/>
  <c r="T7644" i="1" s="1"/>
  <c r="R7643" i="1"/>
  <c r="Q7643" i="1"/>
  <c r="P7643" i="1"/>
  <c r="O7643" i="1"/>
  <c r="R7642" i="1"/>
  <c r="Q7642" i="1"/>
  <c r="P7642" i="1"/>
  <c r="O7642" i="1"/>
  <c r="T7642" i="1" s="1"/>
  <c r="R7641" i="1"/>
  <c r="Q7641" i="1"/>
  <c r="P7641" i="1"/>
  <c r="O7641" i="1"/>
  <c r="R7640" i="1"/>
  <c r="Q7640" i="1"/>
  <c r="P7640" i="1"/>
  <c r="O7640" i="1"/>
  <c r="T7640" i="1" s="1"/>
  <c r="R7639" i="1"/>
  <c r="Q7639" i="1"/>
  <c r="P7639" i="1"/>
  <c r="O7639" i="1"/>
  <c r="R7638" i="1"/>
  <c r="Q7638" i="1"/>
  <c r="P7638" i="1"/>
  <c r="O7638" i="1"/>
  <c r="T7638" i="1" s="1"/>
  <c r="R7637" i="1"/>
  <c r="Q7637" i="1"/>
  <c r="P7637" i="1"/>
  <c r="O7637" i="1"/>
  <c r="R7636" i="1"/>
  <c r="Q7636" i="1"/>
  <c r="P7636" i="1"/>
  <c r="O7636" i="1"/>
  <c r="T7636" i="1" s="1"/>
  <c r="R7635" i="1"/>
  <c r="Q7635" i="1"/>
  <c r="P7635" i="1"/>
  <c r="O7635" i="1"/>
  <c r="R7634" i="1"/>
  <c r="Q7634" i="1"/>
  <c r="P7634" i="1"/>
  <c r="O7634" i="1"/>
  <c r="T7634" i="1" s="1"/>
  <c r="R7633" i="1"/>
  <c r="Q7633" i="1"/>
  <c r="P7633" i="1"/>
  <c r="O7633" i="1"/>
  <c r="R7632" i="1"/>
  <c r="Q7632" i="1"/>
  <c r="P7632" i="1"/>
  <c r="O7632" i="1"/>
  <c r="T7632" i="1" s="1"/>
  <c r="R7631" i="1"/>
  <c r="Q7631" i="1"/>
  <c r="P7631" i="1"/>
  <c r="O7631" i="1"/>
  <c r="R7630" i="1"/>
  <c r="Q7630" i="1"/>
  <c r="P7630" i="1"/>
  <c r="O7630" i="1"/>
  <c r="T7630" i="1" s="1"/>
  <c r="R7629" i="1"/>
  <c r="Q7629" i="1"/>
  <c r="P7629" i="1"/>
  <c r="O7629" i="1"/>
  <c r="R7628" i="1"/>
  <c r="Q7628" i="1"/>
  <c r="P7628" i="1"/>
  <c r="O7628" i="1"/>
  <c r="T7628" i="1" s="1"/>
  <c r="R7627" i="1"/>
  <c r="Q7627" i="1"/>
  <c r="P7627" i="1"/>
  <c r="O7627" i="1"/>
  <c r="R7626" i="1"/>
  <c r="Q7626" i="1"/>
  <c r="P7626" i="1"/>
  <c r="O7626" i="1"/>
  <c r="T7626" i="1" s="1"/>
  <c r="R7625" i="1"/>
  <c r="Q7625" i="1"/>
  <c r="P7625" i="1"/>
  <c r="O7625" i="1"/>
  <c r="R7624" i="1"/>
  <c r="Q7624" i="1"/>
  <c r="P7624" i="1"/>
  <c r="O7624" i="1"/>
  <c r="T7624" i="1" s="1"/>
  <c r="R7623" i="1"/>
  <c r="Q7623" i="1"/>
  <c r="P7623" i="1"/>
  <c r="O7623" i="1"/>
  <c r="R7622" i="1"/>
  <c r="Q7622" i="1"/>
  <c r="P7622" i="1"/>
  <c r="O7622" i="1"/>
  <c r="T7622" i="1" s="1"/>
  <c r="R7621" i="1"/>
  <c r="Q7621" i="1"/>
  <c r="P7621" i="1"/>
  <c r="O7621" i="1"/>
  <c r="R7620" i="1"/>
  <c r="Q7620" i="1"/>
  <c r="P7620" i="1"/>
  <c r="O7620" i="1"/>
  <c r="T7620" i="1" s="1"/>
  <c r="R7619" i="1"/>
  <c r="Q7619" i="1"/>
  <c r="P7619" i="1"/>
  <c r="O7619" i="1"/>
  <c r="R7618" i="1"/>
  <c r="Q7618" i="1"/>
  <c r="P7618" i="1"/>
  <c r="O7618" i="1"/>
  <c r="T7618" i="1" s="1"/>
  <c r="R7617" i="1"/>
  <c r="Q7617" i="1"/>
  <c r="P7617" i="1"/>
  <c r="O7617" i="1"/>
  <c r="R7616" i="1"/>
  <c r="Q7616" i="1"/>
  <c r="P7616" i="1"/>
  <c r="O7616" i="1"/>
  <c r="T7616" i="1" s="1"/>
  <c r="R7615" i="1"/>
  <c r="Q7615" i="1"/>
  <c r="P7615" i="1"/>
  <c r="O7615" i="1"/>
  <c r="R7614" i="1"/>
  <c r="Q7614" i="1"/>
  <c r="P7614" i="1"/>
  <c r="O7614" i="1"/>
  <c r="T7614" i="1" s="1"/>
  <c r="R7613" i="1"/>
  <c r="Q7613" i="1"/>
  <c r="P7613" i="1"/>
  <c r="O7613" i="1"/>
  <c r="R7612" i="1"/>
  <c r="Q7612" i="1"/>
  <c r="P7612" i="1"/>
  <c r="O7612" i="1"/>
  <c r="T7612" i="1" s="1"/>
  <c r="R7611" i="1"/>
  <c r="Q7611" i="1"/>
  <c r="P7611" i="1"/>
  <c r="O7611" i="1"/>
  <c r="R7610" i="1"/>
  <c r="Q7610" i="1"/>
  <c r="P7610" i="1"/>
  <c r="O7610" i="1"/>
  <c r="T7610" i="1" s="1"/>
  <c r="R7609" i="1"/>
  <c r="Q7609" i="1"/>
  <c r="P7609" i="1"/>
  <c r="O7609" i="1"/>
  <c r="T7609" i="1" s="1"/>
  <c r="R7608" i="1"/>
  <c r="Q7608" i="1"/>
  <c r="P7608" i="1"/>
  <c r="O7608" i="1"/>
  <c r="T7608" i="1" s="1"/>
  <c r="R7607" i="1"/>
  <c r="Q7607" i="1"/>
  <c r="P7607" i="1"/>
  <c r="O7607" i="1"/>
  <c r="R7606" i="1"/>
  <c r="Q7606" i="1"/>
  <c r="P7606" i="1"/>
  <c r="O7606" i="1"/>
  <c r="T7606" i="1" s="1"/>
  <c r="R7605" i="1"/>
  <c r="Q7605" i="1"/>
  <c r="P7605" i="1"/>
  <c r="O7605" i="1"/>
  <c r="R7604" i="1"/>
  <c r="Q7604" i="1"/>
  <c r="P7604" i="1"/>
  <c r="O7604" i="1"/>
  <c r="T7604" i="1" s="1"/>
  <c r="R7603" i="1"/>
  <c r="Q7603" i="1"/>
  <c r="P7603" i="1"/>
  <c r="O7603" i="1"/>
  <c r="T7603" i="1" s="1"/>
  <c r="R7602" i="1"/>
  <c r="Q7602" i="1"/>
  <c r="P7602" i="1"/>
  <c r="O7602" i="1"/>
  <c r="T7602" i="1" s="1"/>
  <c r="R7601" i="1"/>
  <c r="Q7601" i="1"/>
  <c r="P7601" i="1"/>
  <c r="O7601" i="1"/>
  <c r="T7601" i="1" s="1"/>
  <c r="R7600" i="1"/>
  <c r="Q7600" i="1"/>
  <c r="P7600" i="1"/>
  <c r="O7600" i="1"/>
  <c r="T7600" i="1" s="1"/>
  <c r="R7599" i="1"/>
  <c r="Q7599" i="1"/>
  <c r="P7599" i="1"/>
  <c r="O7599" i="1"/>
  <c r="R7598" i="1"/>
  <c r="Q7598" i="1"/>
  <c r="P7598" i="1"/>
  <c r="O7598" i="1"/>
  <c r="T7598" i="1" s="1"/>
  <c r="R7597" i="1"/>
  <c r="Q7597" i="1"/>
  <c r="P7597" i="1"/>
  <c r="O7597" i="1"/>
  <c r="R7596" i="1"/>
  <c r="Q7596" i="1"/>
  <c r="P7596" i="1"/>
  <c r="O7596" i="1"/>
  <c r="T7596" i="1" s="1"/>
  <c r="R7595" i="1"/>
  <c r="Q7595" i="1"/>
  <c r="P7595" i="1"/>
  <c r="O7595" i="1"/>
  <c r="T7595" i="1" s="1"/>
  <c r="R7594" i="1"/>
  <c r="Q7594" i="1"/>
  <c r="P7594" i="1"/>
  <c r="O7594" i="1"/>
  <c r="T7594" i="1" s="1"/>
  <c r="R7593" i="1"/>
  <c r="Q7593" i="1"/>
  <c r="P7593" i="1"/>
  <c r="O7593" i="1"/>
  <c r="T7593" i="1" s="1"/>
  <c r="R7592" i="1"/>
  <c r="Q7592" i="1"/>
  <c r="P7592" i="1"/>
  <c r="O7592" i="1"/>
  <c r="T7592" i="1" s="1"/>
  <c r="R7591" i="1"/>
  <c r="Q7591" i="1"/>
  <c r="P7591" i="1"/>
  <c r="O7591" i="1"/>
  <c r="R7590" i="1"/>
  <c r="Q7590" i="1"/>
  <c r="P7590" i="1"/>
  <c r="O7590" i="1"/>
  <c r="T7590" i="1" s="1"/>
  <c r="R7589" i="1"/>
  <c r="Q7589" i="1"/>
  <c r="P7589" i="1"/>
  <c r="O7589" i="1"/>
  <c r="R7588" i="1"/>
  <c r="Q7588" i="1"/>
  <c r="P7588" i="1"/>
  <c r="O7588" i="1"/>
  <c r="T7588" i="1" s="1"/>
  <c r="R7587" i="1"/>
  <c r="Q7587" i="1"/>
  <c r="P7587" i="1"/>
  <c r="O7587" i="1"/>
  <c r="T7587" i="1" s="1"/>
  <c r="R7586" i="1"/>
  <c r="Q7586" i="1"/>
  <c r="P7586" i="1"/>
  <c r="O7586" i="1"/>
  <c r="T7586" i="1" s="1"/>
  <c r="R7585" i="1"/>
  <c r="Q7585" i="1"/>
  <c r="P7585" i="1"/>
  <c r="O7585" i="1"/>
  <c r="T7585" i="1" s="1"/>
  <c r="R7584" i="1"/>
  <c r="Q7584" i="1"/>
  <c r="P7584" i="1"/>
  <c r="O7584" i="1"/>
  <c r="T7584" i="1" s="1"/>
  <c r="R7583" i="1"/>
  <c r="Q7583" i="1"/>
  <c r="P7583" i="1"/>
  <c r="O7583" i="1"/>
  <c r="R7582" i="1"/>
  <c r="Q7582" i="1"/>
  <c r="P7582" i="1"/>
  <c r="O7582" i="1"/>
  <c r="T7582" i="1" s="1"/>
  <c r="R7581" i="1"/>
  <c r="Q7581" i="1"/>
  <c r="P7581" i="1"/>
  <c r="O7581" i="1"/>
  <c r="R7580" i="1"/>
  <c r="Q7580" i="1"/>
  <c r="P7580" i="1"/>
  <c r="O7580" i="1"/>
  <c r="T7580" i="1" s="1"/>
  <c r="R7579" i="1"/>
  <c r="Q7579" i="1"/>
  <c r="P7579" i="1"/>
  <c r="O7579" i="1"/>
  <c r="T7579" i="1" s="1"/>
  <c r="R7578" i="1"/>
  <c r="Q7578" i="1"/>
  <c r="P7578" i="1"/>
  <c r="O7578" i="1"/>
  <c r="T7578" i="1" s="1"/>
  <c r="R7577" i="1"/>
  <c r="Q7577" i="1"/>
  <c r="P7577" i="1"/>
  <c r="O7577" i="1"/>
  <c r="T7577" i="1" s="1"/>
  <c r="R7576" i="1"/>
  <c r="Q7576" i="1"/>
  <c r="P7576" i="1"/>
  <c r="O7576" i="1"/>
  <c r="T7576" i="1" s="1"/>
  <c r="R7575" i="1"/>
  <c r="Q7575" i="1"/>
  <c r="P7575" i="1"/>
  <c r="O7575" i="1"/>
  <c r="R7574" i="1"/>
  <c r="Q7574" i="1"/>
  <c r="P7574" i="1"/>
  <c r="O7574" i="1"/>
  <c r="T7574" i="1" s="1"/>
  <c r="R7573" i="1"/>
  <c r="Q7573" i="1"/>
  <c r="P7573" i="1"/>
  <c r="O7573" i="1"/>
  <c r="R7572" i="1"/>
  <c r="Q7572" i="1"/>
  <c r="P7572" i="1"/>
  <c r="O7572" i="1"/>
  <c r="T7572" i="1" s="1"/>
  <c r="R7571" i="1"/>
  <c r="Q7571" i="1"/>
  <c r="P7571" i="1"/>
  <c r="O7571" i="1"/>
  <c r="T7571" i="1" s="1"/>
  <c r="R7570" i="1"/>
  <c r="Q7570" i="1"/>
  <c r="P7570" i="1"/>
  <c r="O7570" i="1"/>
  <c r="T7570" i="1" s="1"/>
  <c r="R7569" i="1"/>
  <c r="Q7569" i="1"/>
  <c r="P7569" i="1"/>
  <c r="O7569" i="1"/>
  <c r="T7569" i="1" s="1"/>
  <c r="R7568" i="1"/>
  <c r="Q7568" i="1"/>
  <c r="P7568" i="1"/>
  <c r="O7568" i="1"/>
  <c r="T7568" i="1" s="1"/>
  <c r="R7567" i="1"/>
  <c r="Q7567" i="1"/>
  <c r="P7567" i="1"/>
  <c r="O7567" i="1"/>
  <c r="R7566" i="1"/>
  <c r="Q7566" i="1"/>
  <c r="P7566" i="1"/>
  <c r="O7566" i="1"/>
  <c r="T7566" i="1" s="1"/>
  <c r="R7565" i="1"/>
  <c r="Q7565" i="1"/>
  <c r="P7565" i="1"/>
  <c r="O7565" i="1"/>
  <c r="R7564" i="1"/>
  <c r="Q7564" i="1"/>
  <c r="P7564" i="1"/>
  <c r="O7564" i="1"/>
  <c r="T7564" i="1" s="1"/>
  <c r="R7563" i="1"/>
  <c r="Q7563" i="1"/>
  <c r="P7563" i="1"/>
  <c r="O7563" i="1"/>
  <c r="T7563" i="1" s="1"/>
  <c r="R7562" i="1"/>
  <c r="Q7562" i="1"/>
  <c r="P7562" i="1"/>
  <c r="O7562" i="1"/>
  <c r="T7562" i="1" s="1"/>
  <c r="R7561" i="1"/>
  <c r="Q7561" i="1"/>
  <c r="P7561" i="1"/>
  <c r="O7561" i="1"/>
  <c r="T7561" i="1" s="1"/>
  <c r="R7560" i="1"/>
  <c r="Q7560" i="1"/>
  <c r="P7560" i="1"/>
  <c r="O7560" i="1"/>
  <c r="T7560" i="1" s="1"/>
  <c r="R7559" i="1"/>
  <c r="Q7559" i="1"/>
  <c r="P7559" i="1"/>
  <c r="O7559" i="1"/>
  <c r="R7558" i="1"/>
  <c r="Q7558" i="1"/>
  <c r="P7558" i="1"/>
  <c r="O7558" i="1"/>
  <c r="T7558" i="1" s="1"/>
  <c r="R7557" i="1"/>
  <c r="Q7557" i="1"/>
  <c r="P7557" i="1"/>
  <c r="O7557" i="1"/>
  <c r="R7556" i="1"/>
  <c r="Q7556" i="1"/>
  <c r="P7556" i="1"/>
  <c r="O7556" i="1"/>
  <c r="T7556" i="1" s="1"/>
  <c r="R7555" i="1"/>
  <c r="Q7555" i="1"/>
  <c r="P7555" i="1"/>
  <c r="O7555" i="1"/>
  <c r="T7555" i="1" s="1"/>
  <c r="R7554" i="1"/>
  <c r="Q7554" i="1"/>
  <c r="P7554" i="1"/>
  <c r="O7554" i="1"/>
  <c r="T7554" i="1" s="1"/>
  <c r="R7553" i="1"/>
  <c r="Q7553" i="1"/>
  <c r="P7553" i="1"/>
  <c r="O7553" i="1"/>
  <c r="T7553" i="1" s="1"/>
  <c r="R7552" i="1"/>
  <c r="Q7552" i="1"/>
  <c r="P7552" i="1"/>
  <c r="O7552" i="1"/>
  <c r="T7552" i="1" s="1"/>
  <c r="R7551" i="1"/>
  <c r="Q7551" i="1"/>
  <c r="P7551" i="1"/>
  <c r="O7551" i="1"/>
  <c r="R7550" i="1"/>
  <c r="Q7550" i="1"/>
  <c r="P7550" i="1"/>
  <c r="O7550" i="1"/>
  <c r="T7550" i="1" s="1"/>
  <c r="R7549" i="1"/>
  <c r="Q7549" i="1"/>
  <c r="P7549" i="1"/>
  <c r="O7549" i="1"/>
  <c r="R7548" i="1"/>
  <c r="Q7548" i="1"/>
  <c r="P7548" i="1"/>
  <c r="O7548" i="1"/>
  <c r="T7548" i="1" s="1"/>
  <c r="R7547" i="1"/>
  <c r="Q7547" i="1"/>
  <c r="P7547" i="1"/>
  <c r="O7547" i="1"/>
  <c r="T7547" i="1" s="1"/>
  <c r="R7546" i="1"/>
  <c r="Q7546" i="1"/>
  <c r="P7546" i="1"/>
  <c r="O7546" i="1"/>
  <c r="T7546" i="1" s="1"/>
  <c r="R7545" i="1"/>
  <c r="Q7545" i="1"/>
  <c r="P7545" i="1"/>
  <c r="O7545" i="1"/>
  <c r="T7545" i="1" s="1"/>
  <c r="R7544" i="1"/>
  <c r="Q7544" i="1"/>
  <c r="P7544" i="1"/>
  <c r="O7544" i="1"/>
  <c r="T7544" i="1" s="1"/>
  <c r="R7543" i="1"/>
  <c r="Q7543" i="1"/>
  <c r="P7543" i="1"/>
  <c r="O7543" i="1"/>
  <c r="R7542" i="1"/>
  <c r="Q7542" i="1"/>
  <c r="P7542" i="1"/>
  <c r="O7542" i="1"/>
  <c r="T7542" i="1" s="1"/>
  <c r="R7541" i="1"/>
  <c r="Q7541" i="1"/>
  <c r="P7541" i="1"/>
  <c r="O7541" i="1"/>
  <c r="R7540" i="1"/>
  <c r="Q7540" i="1"/>
  <c r="P7540" i="1"/>
  <c r="O7540" i="1"/>
  <c r="T7540" i="1" s="1"/>
  <c r="R7539" i="1"/>
  <c r="Q7539" i="1"/>
  <c r="P7539" i="1"/>
  <c r="O7539" i="1"/>
  <c r="T7539" i="1" s="1"/>
  <c r="R7538" i="1"/>
  <c r="Q7538" i="1"/>
  <c r="P7538" i="1"/>
  <c r="O7538" i="1"/>
  <c r="T7538" i="1" s="1"/>
  <c r="R7537" i="1"/>
  <c r="Q7537" i="1"/>
  <c r="P7537" i="1"/>
  <c r="O7537" i="1"/>
  <c r="T7537" i="1" s="1"/>
  <c r="R7536" i="1"/>
  <c r="Q7536" i="1"/>
  <c r="P7536" i="1"/>
  <c r="O7536" i="1"/>
  <c r="T7536" i="1" s="1"/>
  <c r="R7535" i="1"/>
  <c r="Q7535" i="1"/>
  <c r="P7535" i="1"/>
  <c r="O7535" i="1"/>
  <c r="R7534" i="1"/>
  <c r="Q7534" i="1"/>
  <c r="P7534" i="1"/>
  <c r="O7534" i="1"/>
  <c r="T7534" i="1" s="1"/>
  <c r="R7533" i="1"/>
  <c r="Q7533" i="1"/>
  <c r="P7533" i="1"/>
  <c r="O7533" i="1"/>
  <c r="R7532" i="1"/>
  <c r="Q7532" i="1"/>
  <c r="P7532" i="1"/>
  <c r="O7532" i="1"/>
  <c r="T7532" i="1" s="1"/>
  <c r="R7531" i="1"/>
  <c r="Q7531" i="1"/>
  <c r="P7531" i="1"/>
  <c r="O7531" i="1"/>
  <c r="T7531" i="1" s="1"/>
  <c r="R7530" i="1"/>
  <c r="Q7530" i="1"/>
  <c r="P7530" i="1"/>
  <c r="O7530" i="1"/>
  <c r="T7530" i="1" s="1"/>
  <c r="R7529" i="1"/>
  <c r="Q7529" i="1"/>
  <c r="P7529" i="1"/>
  <c r="O7529" i="1"/>
  <c r="T7529" i="1" s="1"/>
  <c r="R7528" i="1"/>
  <c r="Q7528" i="1"/>
  <c r="P7528" i="1"/>
  <c r="O7528" i="1"/>
  <c r="T7528" i="1" s="1"/>
  <c r="R7527" i="1"/>
  <c r="Q7527" i="1"/>
  <c r="P7527" i="1"/>
  <c r="O7527" i="1"/>
  <c r="R7526" i="1"/>
  <c r="Q7526" i="1"/>
  <c r="P7526" i="1"/>
  <c r="O7526" i="1"/>
  <c r="T7526" i="1" s="1"/>
  <c r="R7525" i="1"/>
  <c r="Q7525" i="1"/>
  <c r="P7525" i="1"/>
  <c r="O7525" i="1"/>
  <c r="R7524" i="1"/>
  <c r="Q7524" i="1"/>
  <c r="P7524" i="1"/>
  <c r="O7524" i="1"/>
  <c r="T7524" i="1" s="1"/>
  <c r="R7523" i="1"/>
  <c r="Q7523" i="1"/>
  <c r="P7523" i="1"/>
  <c r="O7523" i="1"/>
  <c r="T7523" i="1" s="1"/>
  <c r="R7522" i="1"/>
  <c r="Q7522" i="1"/>
  <c r="P7522" i="1"/>
  <c r="O7522" i="1"/>
  <c r="T7522" i="1" s="1"/>
  <c r="R7521" i="1"/>
  <c r="Q7521" i="1"/>
  <c r="P7521" i="1"/>
  <c r="O7521" i="1"/>
  <c r="T7521" i="1" s="1"/>
  <c r="R7520" i="1"/>
  <c r="Q7520" i="1"/>
  <c r="P7520" i="1"/>
  <c r="O7520" i="1"/>
  <c r="T7520" i="1" s="1"/>
  <c r="R7519" i="1"/>
  <c r="Q7519" i="1"/>
  <c r="P7519" i="1"/>
  <c r="O7519" i="1"/>
  <c r="R7518" i="1"/>
  <c r="Q7518" i="1"/>
  <c r="P7518" i="1"/>
  <c r="O7518" i="1"/>
  <c r="T7518" i="1" s="1"/>
  <c r="R7517" i="1"/>
  <c r="Q7517" i="1"/>
  <c r="P7517" i="1"/>
  <c r="O7517" i="1"/>
  <c r="R7516" i="1"/>
  <c r="Q7516" i="1"/>
  <c r="P7516" i="1"/>
  <c r="O7516" i="1"/>
  <c r="T7516" i="1" s="1"/>
  <c r="R7515" i="1"/>
  <c r="Q7515" i="1"/>
  <c r="P7515" i="1"/>
  <c r="O7515" i="1"/>
  <c r="T7515" i="1" s="1"/>
  <c r="R7514" i="1"/>
  <c r="Q7514" i="1"/>
  <c r="P7514" i="1"/>
  <c r="O7514" i="1"/>
  <c r="T7514" i="1" s="1"/>
  <c r="R7513" i="1"/>
  <c r="Q7513" i="1"/>
  <c r="P7513" i="1"/>
  <c r="O7513" i="1"/>
  <c r="T7513" i="1" s="1"/>
  <c r="R7512" i="1"/>
  <c r="Q7512" i="1"/>
  <c r="P7512" i="1"/>
  <c r="O7512" i="1"/>
  <c r="T7512" i="1" s="1"/>
  <c r="R7511" i="1"/>
  <c r="Q7511" i="1"/>
  <c r="P7511" i="1"/>
  <c r="O7511" i="1"/>
  <c r="R7510" i="1"/>
  <c r="Q7510" i="1"/>
  <c r="P7510" i="1"/>
  <c r="O7510" i="1"/>
  <c r="T7510" i="1" s="1"/>
  <c r="R7509" i="1"/>
  <c r="Q7509" i="1"/>
  <c r="P7509" i="1"/>
  <c r="O7509" i="1"/>
  <c r="R7508" i="1"/>
  <c r="Q7508" i="1"/>
  <c r="P7508" i="1"/>
  <c r="O7508" i="1"/>
  <c r="T7508" i="1" s="1"/>
  <c r="R7507" i="1"/>
  <c r="Q7507" i="1"/>
  <c r="P7507" i="1"/>
  <c r="O7507" i="1"/>
  <c r="T7507" i="1" s="1"/>
  <c r="R7506" i="1"/>
  <c r="Q7506" i="1"/>
  <c r="P7506" i="1"/>
  <c r="O7506" i="1"/>
  <c r="T7506" i="1" s="1"/>
  <c r="R7505" i="1"/>
  <c r="Q7505" i="1"/>
  <c r="P7505" i="1"/>
  <c r="O7505" i="1"/>
  <c r="T7505" i="1" s="1"/>
  <c r="R7504" i="1"/>
  <c r="Q7504" i="1"/>
  <c r="P7504" i="1"/>
  <c r="O7504" i="1"/>
  <c r="T7504" i="1" s="1"/>
  <c r="R7503" i="1"/>
  <c r="Q7503" i="1"/>
  <c r="P7503" i="1"/>
  <c r="O7503" i="1"/>
  <c r="R7502" i="1"/>
  <c r="Q7502" i="1"/>
  <c r="P7502" i="1"/>
  <c r="O7502" i="1"/>
  <c r="T7502" i="1" s="1"/>
  <c r="R7501" i="1"/>
  <c r="Q7501" i="1"/>
  <c r="P7501" i="1"/>
  <c r="O7501" i="1"/>
  <c r="R7500" i="1"/>
  <c r="Q7500" i="1"/>
  <c r="P7500" i="1"/>
  <c r="O7500" i="1"/>
  <c r="T7500" i="1" s="1"/>
  <c r="R7499" i="1"/>
  <c r="Q7499" i="1"/>
  <c r="P7499" i="1"/>
  <c r="O7499" i="1"/>
  <c r="T7499" i="1" s="1"/>
  <c r="R7498" i="1"/>
  <c r="Q7498" i="1"/>
  <c r="P7498" i="1"/>
  <c r="O7498" i="1"/>
  <c r="T7498" i="1" s="1"/>
  <c r="R7497" i="1"/>
  <c r="Q7497" i="1"/>
  <c r="P7497" i="1"/>
  <c r="O7497" i="1"/>
  <c r="T7497" i="1" s="1"/>
  <c r="R7496" i="1"/>
  <c r="Q7496" i="1"/>
  <c r="P7496" i="1"/>
  <c r="O7496" i="1"/>
  <c r="T7496" i="1" s="1"/>
  <c r="R7495" i="1"/>
  <c r="Q7495" i="1"/>
  <c r="P7495" i="1"/>
  <c r="O7495" i="1"/>
  <c r="R7494" i="1"/>
  <c r="Q7494" i="1"/>
  <c r="P7494" i="1"/>
  <c r="O7494" i="1"/>
  <c r="T7494" i="1" s="1"/>
  <c r="R7493" i="1"/>
  <c r="Q7493" i="1"/>
  <c r="P7493" i="1"/>
  <c r="O7493" i="1"/>
  <c r="R7492" i="1"/>
  <c r="Q7492" i="1"/>
  <c r="P7492" i="1"/>
  <c r="O7492" i="1"/>
  <c r="T7492" i="1" s="1"/>
  <c r="R7491" i="1"/>
  <c r="Q7491" i="1"/>
  <c r="P7491" i="1"/>
  <c r="O7491" i="1"/>
  <c r="T7491" i="1" s="1"/>
  <c r="R7490" i="1"/>
  <c r="Q7490" i="1"/>
  <c r="P7490" i="1"/>
  <c r="O7490" i="1"/>
  <c r="T7490" i="1" s="1"/>
  <c r="R7489" i="1"/>
  <c r="Q7489" i="1"/>
  <c r="P7489" i="1"/>
  <c r="O7489" i="1"/>
  <c r="T7489" i="1" s="1"/>
  <c r="R7488" i="1"/>
  <c r="Q7488" i="1"/>
  <c r="P7488" i="1"/>
  <c r="O7488" i="1"/>
  <c r="T7488" i="1" s="1"/>
  <c r="R7487" i="1"/>
  <c r="Q7487" i="1"/>
  <c r="P7487" i="1"/>
  <c r="O7487" i="1"/>
  <c r="R7486" i="1"/>
  <c r="Q7486" i="1"/>
  <c r="P7486" i="1"/>
  <c r="O7486" i="1"/>
  <c r="T7486" i="1" s="1"/>
  <c r="R7485" i="1"/>
  <c r="Q7485" i="1"/>
  <c r="P7485" i="1"/>
  <c r="O7485" i="1"/>
  <c r="R7484" i="1"/>
  <c r="Q7484" i="1"/>
  <c r="P7484" i="1"/>
  <c r="O7484" i="1"/>
  <c r="T7484" i="1" s="1"/>
  <c r="R7483" i="1"/>
  <c r="Q7483" i="1"/>
  <c r="P7483" i="1"/>
  <c r="O7483" i="1"/>
  <c r="T7483" i="1" s="1"/>
  <c r="R7482" i="1"/>
  <c r="Q7482" i="1"/>
  <c r="P7482" i="1"/>
  <c r="O7482" i="1"/>
  <c r="T7482" i="1" s="1"/>
  <c r="R7481" i="1"/>
  <c r="Q7481" i="1"/>
  <c r="P7481" i="1"/>
  <c r="O7481" i="1"/>
  <c r="T7481" i="1" s="1"/>
  <c r="R7480" i="1"/>
  <c r="Q7480" i="1"/>
  <c r="P7480" i="1"/>
  <c r="O7480" i="1"/>
  <c r="T7480" i="1" s="1"/>
  <c r="R7479" i="1"/>
  <c r="Q7479" i="1"/>
  <c r="P7479" i="1"/>
  <c r="O7479" i="1"/>
  <c r="R7478" i="1"/>
  <c r="Q7478" i="1"/>
  <c r="P7478" i="1"/>
  <c r="O7478" i="1"/>
  <c r="T7478" i="1" s="1"/>
  <c r="R7477" i="1"/>
  <c r="Q7477" i="1"/>
  <c r="P7477" i="1"/>
  <c r="O7477" i="1"/>
  <c r="R7476" i="1"/>
  <c r="Q7476" i="1"/>
  <c r="P7476" i="1"/>
  <c r="O7476" i="1"/>
  <c r="T7476" i="1" s="1"/>
  <c r="R7475" i="1"/>
  <c r="Q7475" i="1"/>
  <c r="P7475" i="1"/>
  <c r="O7475" i="1"/>
  <c r="T7475" i="1" s="1"/>
  <c r="R7474" i="1"/>
  <c r="Q7474" i="1"/>
  <c r="P7474" i="1"/>
  <c r="O7474" i="1"/>
  <c r="T7474" i="1" s="1"/>
  <c r="R7473" i="1"/>
  <c r="Q7473" i="1"/>
  <c r="P7473" i="1"/>
  <c r="O7473" i="1"/>
  <c r="T7473" i="1" s="1"/>
  <c r="R7472" i="1"/>
  <c r="Q7472" i="1"/>
  <c r="P7472" i="1"/>
  <c r="O7472" i="1"/>
  <c r="T7472" i="1" s="1"/>
  <c r="R7471" i="1"/>
  <c r="Q7471" i="1"/>
  <c r="P7471" i="1"/>
  <c r="O7471" i="1"/>
  <c r="T7471" i="1" s="1"/>
  <c r="R7470" i="1"/>
  <c r="Q7470" i="1"/>
  <c r="P7470" i="1"/>
  <c r="O7470" i="1"/>
  <c r="T7470" i="1" s="1"/>
  <c r="R7469" i="1"/>
  <c r="Q7469" i="1"/>
  <c r="P7469" i="1"/>
  <c r="O7469" i="1"/>
  <c r="T7469" i="1" s="1"/>
  <c r="R7468" i="1"/>
  <c r="Q7468" i="1"/>
  <c r="P7468" i="1"/>
  <c r="O7468" i="1"/>
  <c r="T7468" i="1" s="1"/>
  <c r="R7467" i="1"/>
  <c r="Q7467" i="1"/>
  <c r="P7467" i="1"/>
  <c r="O7467" i="1"/>
  <c r="T7467" i="1" s="1"/>
  <c r="R7466" i="1"/>
  <c r="Q7466" i="1"/>
  <c r="P7466" i="1"/>
  <c r="O7466" i="1"/>
  <c r="T7466" i="1" s="1"/>
  <c r="R7465" i="1"/>
  <c r="Q7465" i="1"/>
  <c r="P7465" i="1"/>
  <c r="O7465" i="1"/>
  <c r="T7465" i="1" s="1"/>
  <c r="R7464" i="1"/>
  <c r="Q7464" i="1"/>
  <c r="P7464" i="1"/>
  <c r="O7464" i="1"/>
  <c r="T7464" i="1" s="1"/>
  <c r="R7463" i="1"/>
  <c r="Q7463" i="1"/>
  <c r="P7463" i="1"/>
  <c r="O7463" i="1"/>
  <c r="T7463" i="1" s="1"/>
  <c r="R7462" i="1"/>
  <c r="Q7462" i="1"/>
  <c r="P7462" i="1"/>
  <c r="O7462" i="1"/>
  <c r="T7462" i="1" s="1"/>
  <c r="R7461" i="1"/>
  <c r="Q7461" i="1"/>
  <c r="P7461" i="1"/>
  <c r="O7461" i="1"/>
  <c r="T7461" i="1" s="1"/>
  <c r="R7460" i="1"/>
  <c r="Q7460" i="1"/>
  <c r="P7460" i="1"/>
  <c r="O7460" i="1"/>
  <c r="T7460" i="1" s="1"/>
  <c r="R7459" i="1"/>
  <c r="Q7459" i="1"/>
  <c r="P7459" i="1"/>
  <c r="O7459" i="1"/>
  <c r="T7459" i="1" s="1"/>
  <c r="R7458" i="1"/>
  <c r="Q7458" i="1"/>
  <c r="P7458" i="1"/>
  <c r="O7458" i="1"/>
  <c r="T7458" i="1" s="1"/>
  <c r="R7457" i="1"/>
  <c r="Q7457" i="1"/>
  <c r="P7457" i="1"/>
  <c r="O7457" i="1"/>
  <c r="T7457" i="1" s="1"/>
  <c r="R7456" i="1"/>
  <c r="Q7456" i="1"/>
  <c r="P7456" i="1"/>
  <c r="O7456" i="1"/>
  <c r="T7456" i="1" s="1"/>
  <c r="R7455" i="1"/>
  <c r="Q7455" i="1"/>
  <c r="P7455" i="1"/>
  <c r="O7455" i="1"/>
  <c r="T7455" i="1" s="1"/>
  <c r="R7454" i="1"/>
  <c r="Q7454" i="1"/>
  <c r="P7454" i="1"/>
  <c r="O7454" i="1"/>
  <c r="T7454" i="1" s="1"/>
  <c r="R7453" i="1"/>
  <c r="Q7453" i="1"/>
  <c r="P7453" i="1"/>
  <c r="O7453" i="1"/>
  <c r="T7453" i="1" s="1"/>
  <c r="R7452" i="1"/>
  <c r="Q7452" i="1"/>
  <c r="P7452" i="1"/>
  <c r="O7452" i="1"/>
  <c r="T7452" i="1" s="1"/>
  <c r="R7451" i="1"/>
  <c r="Q7451" i="1"/>
  <c r="P7451" i="1"/>
  <c r="O7451" i="1"/>
  <c r="T7451" i="1" s="1"/>
  <c r="R7450" i="1"/>
  <c r="Q7450" i="1"/>
  <c r="P7450" i="1"/>
  <c r="O7450" i="1"/>
  <c r="T7450" i="1" s="1"/>
  <c r="R7449" i="1"/>
  <c r="Q7449" i="1"/>
  <c r="P7449" i="1"/>
  <c r="O7449" i="1"/>
  <c r="R7448" i="1"/>
  <c r="Q7448" i="1"/>
  <c r="P7448" i="1"/>
  <c r="O7448" i="1"/>
  <c r="T7448" i="1" s="1"/>
  <c r="R7447" i="1"/>
  <c r="Q7447" i="1"/>
  <c r="P7447" i="1"/>
  <c r="O7447" i="1"/>
  <c r="T7447" i="1" s="1"/>
  <c r="R7446" i="1"/>
  <c r="Q7446" i="1"/>
  <c r="P7446" i="1"/>
  <c r="O7446" i="1"/>
  <c r="T7446" i="1" s="1"/>
  <c r="R7445" i="1"/>
  <c r="Q7445" i="1"/>
  <c r="P7445" i="1"/>
  <c r="O7445" i="1"/>
  <c r="T7445" i="1" s="1"/>
  <c r="R7444" i="1"/>
  <c r="Q7444" i="1"/>
  <c r="P7444" i="1"/>
  <c r="O7444" i="1"/>
  <c r="T7444" i="1" s="1"/>
  <c r="R7443" i="1"/>
  <c r="Q7443" i="1"/>
  <c r="P7443" i="1"/>
  <c r="O7443" i="1"/>
  <c r="T7443" i="1" s="1"/>
  <c r="R7442" i="1"/>
  <c r="Q7442" i="1"/>
  <c r="P7442" i="1"/>
  <c r="O7442" i="1"/>
  <c r="T7442" i="1" s="1"/>
  <c r="R7441" i="1"/>
  <c r="Q7441" i="1"/>
  <c r="P7441" i="1"/>
  <c r="O7441" i="1"/>
  <c r="R7440" i="1"/>
  <c r="Q7440" i="1"/>
  <c r="P7440" i="1"/>
  <c r="O7440" i="1"/>
  <c r="T7440" i="1" s="1"/>
  <c r="R7439" i="1"/>
  <c r="Q7439" i="1"/>
  <c r="P7439" i="1"/>
  <c r="O7439" i="1"/>
  <c r="T7439" i="1" s="1"/>
  <c r="R7438" i="1"/>
  <c r="Q7438" i="1"/>
  <c r="P7438" i="1"/>
  <c r="O7438" i="1"/>
  <c r="T7438" i="1" s="1"/>
  <c r="R7437" i="1"/>
  <c r="Q7437" i="1"/>
  <c r="P7437" i="1"/>
  <c r="O7437" i="1"/>
  <c r="T7437" i="1" s="1"/>
  <c r="R7436" i="1"/>
  <c r="Q7436" i="1"/>
  <c r="P7436" i="1"/>
  <c r="O7436" i="1"/>
  <c r="T7436" i="1" s="1"/>
  <c r="R7435" i="1"/>
  <c r="Q7435" i="1"/>
  <c r="P7435" i="1"/>
  <c r="O7435" i="1"/>
  <c r="T7435" i="1" s="1"/>
  <c r="R7434" i="1"/>
  <c r="Q7434" i="1"/>
  <c r="P7434" i="1"/>
  <c r="O7434" i="1"/>
  <c r="T7434" i="1" s="1"/>
  <c r="R7433" i="1"/>
  <c r="Q7433" i="1"/>
  <c r="P7433" i="1"/>
  <c r="O7433" i="1"/>
  <c r="R7432" i="1"/>
  <c r="Q7432" i="1"/>
  <c r="P7432" i="1"/>
  <c r="O7432" i="1"/>
  <c r="T7432" i="1" s="1"/>
  <c r="R7431" i="1"/>
  <c r="Q7431" i="1"/>
  <c r="P7431" i="1"/>
  <c r="O7431" i="1"/>
  <c r="T7431" i="1" s="1"/>
  <c r="R7430" i="1"/>
  <c r="Q7430" i="1"/>
  <c r="P7430" i="1"/>
  <c r="O7430" i="1"/>
  <c r="T7430" i="1" s="1"/>
  <c r="R7429" i="1"/>
  <c r="Q7429" i="1"/>
  <c r="P7429" i="1"/>
  <c r="O7429" i="1"/>
  <c r="T7429" i="1" s="1"/>
  <c r="R7428" i="1"/>
  <c r="Q7428" i="1"/>
  <c r="P7428" i="1"/>
  <c r="O7428" i="1"/>
  <c r="T7428" i="1" s="1"/>
  <c r="R7427" i="1"/>
  <c r="Q7427" i="1"/>
  <c r="P7427" i="1"/>
  <c r="O7427" i="1"/>
  <c r="T7427" i="1" s="1"/>
  <c r="R7426" i="1"/>
  <c r="Q7426" i="1"/>
  <c r="P7426" i="1"/>
  <c r="O7426" i="1"/>
  <c r="T7426" i="1" s="1"/>
  <c r="R7425" i="1"/>
  <c r="Q7425" i="1"/>
  <c r="P7425" i="1"/>
  <c r="O7425" i="1"/>
  <c r="R7424" i="1"/>
  <c r="Q7424" i="1"/>
  <c r="P7424" i="1"/>
  <c r="O7424" i="1"/>
  <c r="T7424" i="1" s="1"/>
  <c r="R7423" i="1"/>
  <c r="Q7423" i="1"/>
  <c r="P7423" i="1"/>
  <c r="O7423" i="1"/>
  <c r="T7423" i="1" s="1"/>
  <c r="R7422" i="1"/>
  <c r="Q7422" i="1"/>
  <c r="P7422" i="1"/>
  <c r="O7422" i="1"/>
  <c r="T7422" i="1" s="1"/>
  <c r="R7421" i="1"/>
  <c r="Q7421" i="1"/>
  <c r="P7421" i="1"/>
  <c r="O7421" i="1"/>
  <c r="T7421" i="1" s="1"/>
  <c r="R7420" i="1"/>
  <c r="Q7420" i="1"/>
  <c r="P7420" i="1"/>
  <c r="O7420" i="1"/>
  <c r="T7420" i="1" s="1"/>
  <c r="R7419" i="1"/>
  <c r="Q7419" i="1"/>
  <c r="P7419" i="1"/>
  <c r="O7419" i="1"/>
  <c r="T7419" i="1" s="1"/>
  <c r="R7418" i="1"/>
  <c r="Q7418" i="1"/>
  <c r="P7418" i="1"/>
  <c r="O7418" i="1"/>
  <c r="T7418" i="1" s="1"/>
  <c r="R7417" i="1"/>
  <c r="Q7417" i="1"/>
  <c r="P7417" i="1"/>
  <c r="O7417" i="1"/>
  <c r="R7416" i="1"/>
  <c r="Q7416" i="1"/>
  <c r="P7416" i="1"/>
  <c r="O7416" i="1"/>
  <c r="T7416" i="1" s="1"/>
  <c r="R7415" i="1"/>
  <c r="Q7415" i="1"/>
  <c r="P7415" i="1"/>
  <c r="O7415" i="1"/>
  <c r="T7415" i="1" s="1"/>
  <c r="R7414" i="1"/>
  <c r="Q7414" i="1"/>
  <c r="P7414" i="1"/>
  <c r="O7414" i="1"/>
  <c r="T7414" i="1" s="1"/>
  <c r="R7413" i="1"/>
  <c r="Q7413" i="1"/>
  <c r="P7413" i="1"/>
  <c r="O7413" i="1"/>
  <c r="T7413" i="1" s="1"/>
  <c r="R7412" i="1"/>
  <c r="Q7412" i="1"/>
  <c r="P7412" i="1"/>
  <c r="O7412" i="1"/>
  <c r="T7412" i="1" s="1"/>
  <c r="R7411" i="1"/>
  <c r="Q7411" i="1"/>
  <c r="P7411" i="1"/>
  <c r="O7411" i="1"/>
  <c r="T7411" i="1" s="1"/>
  <c r="R7410" i="1"/>
  <c r="Q7410" i="1"/>
  <c r="P7410" i="1"/>
  <c r="O7410" i="1"/>
  <c r="T7410" i="1" s="1"/>
  <c r="R7409" i="1"/>
  <c r="Q7409" i="1"/>
  <c r="P7409" i="1"/>
  <c r="O7409" i="1"/>
  <c r="R7408" i="1"/>
  <c r="Q7408" i="1"/>
  <c r="P7408" i="1"/>
  <c r="O7408" i="1"/>
  <c r="T7408" i="1" s="1"/>
  <c r="R7407" i="1"/>
  <c r="Q7407" i="1"/>
  <c r="P7407" i="1"/>
  <c r="O7407" i="1"/>
  <c r="T7407" i="1" s="1"/>
  <c r="R7406" i="1"/>
  <c r="Q7406" i="1"/>
  <c r="P7406" i="1"/>
  <c r="O7406" i="1"/>
  <c r="T7406" i="1" s="1"/>
  <c r="R7405" i="1"/>
  <c r="Q7405" i="1"/>
  <c r="P7405" i="1"/>
  <c r="O7405" i="1"/>
  <c r="T7405" i="1" s="1"/>
  <c r="R7404" i="1"/>
  <c r="Q7404" i="1"/>
  <c r="P7404" i="1"/>
  <c r="O7404" i="1"/>
  <c r="T7404" i="1" s="1"/>
  <c r="R7403" i="1"/>
  <c r="Q7403" i="1"/>
  <c r="P7403" i="1"/>
  <c r="O7403" i="1"/>
  <c r="T7403" i="1" s="1"/>
  <c r="R7402" i="1"/>
  <c r="Q7402" i="1"/>
  <c r="P7402" i="1"/>
  <c r="O7402" i="1"/>
  <c r="T7402" i="1" s="1"/>
  <c r="R7401" i="1"/>
  <c r="Q7401" i="1"/>
  <c r="P7401" i="1"/>
  <c r="O7401" i="1"/>
  <c r="R7400" i="1"/>
  <c r="Q7400" i="1"/>
  <c r="P7400" i="1"/>
  <c r="O7400" i="1"/>
  <c r="T7400" i="1" s="1"/>
  <c r="R7399" i="1"/>
  <c r="Q7399" i="1"/>
  <c r="P7399" i="1"/>
  <c r="O7399" i="1"/>
  <c r="T7399" i="1" s="1"/>
  <c r="R7398" i="1"/>
  <c r="Q7398" i="1"/>
  <c r="P7398" i="1"/>
  <c r="O7398" i="1"/>
  <c r="T7398" i="1" s="1"/>
  <c r="R7397" i="1"/>
  <c r="Q7397" i="1"/>
  <c r="P7397" i="1"/>
  <c r="O7397" i="1"/>
  <c r="T7397" i="1" s="1"/>
  <c r="R7396" i="1"/>
  <c r="Q7396" i="1"/>
  <c r="P7396" i="1"/>
  <c r="O7396" i="1"/>
  <c r="T7396" i="1" s="1"/>
  <c r="R7395" i="1"/>
  <c r="Q7395" i="1"/>
  <c r="P7395" i="1"/>
  <c r="O7395" i="1"/>
  <c r="T7395" i="1" s="1"/>
  <c r="R7394" i="1"/>
  <c r="Q7394" i="1"/>
  <c r="P7394" i="1"/>
  <c r="O7394" i="1"/>
  <c r="T7394" i="1" s="1"/>
  <c r="R7393" i="1"/>
  <c r="Q7393" i="1"/>
  <c r="P7393" i="1"/>
  <c r="O7393" i="1"/>
  <c r="R7392" i="1"/>
  <c r="Q7392" i="1"/>
  <c r="P7392" i="1"/>
  <c r="O7392" i="1"/>
  <c r="T7392" i="1" s="1"/>
  <c r="R7391" i="1"/>
  <c r="Q7391" i="1"/>
  <c r="P7391" i="1"/>
  <c r="O7391" i="1"/>
  <c r="T7391" i="1" s="1"/>
  <c r="R7390" i="1"/>
  <c r="Q7390" i="1"/>
  <c r="P7390" i="1"/>
  <c r="O7390" i="1"/>
  <c r="R7389" i="1"/>
  <c r="Q7389" i="1"/>
  <c r="P7389" i="1"/>
  <c r="O7389" i="1"/>
  <c r="T7389" i="1" s="1"/>
  <c r="R7388" i="1"/>
  <c r="Q7388" i="1"/>
  <c r="P7388" i="1"/>
  <c r="O7388" i="1"/>
  <c r="T7388" i="1" s="1"/>
  <c r="R7387" i="1"/>
  <c r="Q7387" i="1"/>
  <c r="P7387" i="1"/>
  <c r="O7387" i="1"/>
  <c r="T7387" i="1" s="1"/>
  <c r="R7386" i="1"/>
  <c r="Q7386" i="1"/>
  <c r="P7386" i="1"/>
  <c r="O7386" i="1"/>
  <c r="T7386" i="1" s="1"/>
  <c r="R7385" i="1"/>
  <c r="Q7385" i="1"/>
  <c r="P7385" i="1"/>
  <c r="O7385" i="1"/>
  <c r="R7384" i="1"/>
  <c r="Q7384" i="1"/>
  <c r="P7384" i="1"/>
  <c r="O7384" i="1"/>
  <c r="T7384" i="1" s="1"/>
  <c r="R7383" i="1"/>
  <c r="Q7383" i="1"/>
  <c r="P7383" i="1"/>
  <c r="O7383" i="1"/>
  <c r="T7383" i="1" s="1"/>
  <c r="R7382" i="1"/>
  <c r="Q7382" i="1"/>
  <c r="P7382" i="1"/>
  <c r="O7382" i="1"/>
  <c r="R7381" i="1"/>
  <c r="Q7381" i="1"/>
  <c r="P7381" i="1"/>
  <c r="O7381" i="1"/>
  <c r="T7381" i="1" s="1"/>
  <c r="R7380" i="1"/>
  <c r="Q7380" i="1"/>
  <c r="P7380" i="1"/>
  <c r="O7380" i="1"/>
  <c r="T7380" i="1" s="1"/>
  <c r="R7379" i="1"/>
  <c r="Q7379" i="1"/>
  <c r="P7379" i="1"/>
  <c r="O7379" i="1"/>
  <c r="T7379" i="1" s="1"/>
  <c r="R7378" i="1"/>
  <c r="Q7378" i="1"/>
  <c r="P7378" i="1"/>
  <c r="O7378" i="1"/>
  <c r="T7378" i="1" s="1"/>
  <c r="R7377" i="1"/>
  <c r="Q7377" i="1"/>
  <c r="P7377" i="1"/>
  <c r="O7377" i="1"/>
  <c r="R7376" i="1"/>
  <c r="Q7376" i="1"/>
  <c r="P7376" i="1"/>
  <c r="O7376" i="1"/>
  <c r="T7376" i="1" s="1"/>
  <c r="R7375" i="1"/>
  <c r="Q7375" i="1"/>
  <c r="P7375" i="1"/>
  <c r="O7375" i="1"/>
  <c r="T7375" i="1" s="1"/>
  <c r="R7374" i="1"/>
  <c r="Q7374" i="1"/>
  <c r="P7374" i="1"/>
  <c r="O7374" i="1"/>
  <c r="R7373" i="1"/>
  <c r="Q7373" i="1"/>
  <c r="P7373" i="1"/>
  <c r="O7373" i="1"/>
  <c r="T7373" i="1" s="1"/>
  <c r="R7372" i="1"/>
  <c r="Q7372" i="1"/>
  <c r="P7372" i="1"/>
  <c r="O7372" i="1"/>
  <c r="T7372" i="1" s="1"/>
  <c r="R7371" i="1"/>
  <c r="Q7371" i="1"/>
  <c r="P7371" i="1"/>
  <c r="O7371" i="1"/>
  <c r="T7371" i="1" s="1"/>
  <c r="R7370" i="1"/>
  <c r="Q7370" i="1"/>
  <c r="P7370" i="1"/>
  <c r="O7370" i="1"/>
  <c r="T7370" i="1" s="1"/>
  <c r="R7369" i="1"/>
  <c r="Q7369" i="1"/>
  <c r="P7369" i="1"/>
  <c r="O7369" i="1"/>
  <c r="R7368" i="1"/>
  <c r="Q7368" i="1"/>
  <c r="P7368" i="1"/>
  <c r="O7368" i="1"/>
  <c r="T7368" i="1" s="1"/>
  <c r="R7367" i="1"/>
  <c r="Q7367" i="1"/>
  <c r="P7367" i="1"/>
  <c r="O7367" i="1"/>
  <c r="T7367" i="1" s="1"/>
  <c r="R7366" i="1"/>
  <c r="Q7366" i="1"/>
  <c r="P7366" i="1"/>
  <c r="O7366" i="1"/>
  <c r="R7365" i="1"/>
  <c r="Q7365" i="1"/>
  <c r="P7365" i="1"/>
  <c r="O7365" i="1"/>
  <c r="T7365" i="1" s="1"/>
  <c r="R7364" i="1"/>
  <c r="Q7364" i="1"/>
  <c r="P7364" i="1"/>
  <c r="O7364" i="1"/>
  <c r="T7364" i="1" s="1"/>
  <c r="R7363" i="1"/>
  <c r="Q7363" i="1"/>
  <c r="P7363" i="1"/>
  <c r="O7363" i="1"/>
  <c r="T7363" i="1" s="1"/>
  <c r="R7362" i="1"/>
  <c r="Q7362" i="1"/>
  <c r="P7362" i="1"/>
  <c r="O7362" i="1"/>
  <c r="T7362" i="1" s="1"/>
  <c r="R7361" i="1"/>
  <c r="Q7361" i="1"/>
  <c r="P7361" i="1"/>
  <c r="O7361" i="1"/>
  <c r="R7360" i="1"/>
  <c r="Q7360" i="1"/>
  <c r="P7360" i="1"/>
  <c r="O7360" i="1"/>
  <c r="T7360" i="1" s="1"/>
  <c r="R7359" i="1"/>
  <c r="Q7359" i="1"/>
  <c r="P7359" i="1"/>
  <c r="O7359" i="1"/>
  <c r="T7359" i="1" s="1"/>
  <c r="R7358" i="1"/>
  <c r="Q7358" i="1"/>
  <c r="P7358" i="1"/>
  <c r="O7358" i="1"/>
  <c r="R7357" i="1"/>
  <c r="Q7357" i="1"/>
  <c r="P7357" i="1"/>
  <c r="O7357" i="1"/>
  <c r="T7357" i="1" s="1"/>
  <c r="R7356" i="1"/>
  <c r="Q7356" i="1"/>
  <c r="P7356" i="1"/>
  <c r="O7356" i="1"/>
  <c r="T7356" i="1" s="1"/>
  <c r="R7355" i="1"/>
  <c r="Q7355" i="1"/>
  <c r="P7355" i="1"/>
  <c r="O7355" i="1"/>
  <c r="T7355" i="1" s="1"/>
  <c r="R7354" i="1"/>
  <c r="Q7354" i="1"/>
  <c r="P7354" i="1"/>
  <c r="O7354" i="1"/>
  <c r="T7354" i="1" s="1"/>
  <c r="R7353" i="1"/>
  <c r="Q7353" i="1"/>
  <c r="P7353" i="1"/>
  <c r="O7353" i="1"/>
  <c r="R7352" i="1"/>
  <c r="Q7352" i="1"/>
  <c r="P7352" i="1"/>
  <c r="O7352" i="1"/>
  <c r="T7352" i="1" s="1"/>
  <c r="R7351" i="1"/>
  <c r="Q7351" i="1"/>
  <c r="P7351" i="1"/>
  <c r="O7351" i="1"/>
  <c r="T7351" i="1" s="1"/>
  <c r="R7350" i="1"/>
  <c r="Q7350" i="1"/>
  <c r="P7350" i="1"/>
  <c r="O7350" i="1"/>
  <c r="R7349" i="1"/>
  <c r="Q7349" i="1"/>
  <c r="P7349" i="1"/>
  <c r="O7349" i="1"/>
  <c r="T7349" i="1" s="1"/>
  <c r="R7348" i="1"/>
  <c r="Q7348" i="1"/>
  <c r="P7348" i="1"/>
  <c r="O7348" i="1"/>
  <c r="T7348" i="1" s="1"/>
  <c r="R7347" i="1"/>
  <c r="Q7347" i="1"/>
  <c r="P7347" i="1"/>
  <c r="O7347" i="1"/>
  <c r="T7347" i="1" s="1"/>
  <c r="R7346" i="1"/>
  <c r="Q7346" i="1"/>
  <c r="P7346" i="1"/>
  <c r="O7346" i="1"/>
  <c r="T7346" i="1" s="1"/>
  <c r="R7345" i="1"/>
  <c r="Q7345" i="1"/>
  <c r="P7345" i="1"/>
  <c r="O7345" i="1"/>
  <c r="R7344" i="1"/>
  <c r="Q7344" i="1"/>
  <c r="P7344" i="1"/>
  <c r="O7344" i="1"/>
  <c r="T7344" i="1" s="1"/>
  <c r="R7343" i="1"/>
  <c r="Q7343" i="1"/>
  <c r="P7343" i="1"/>
  <c r="O7343" i="1"/>
  <c r="T7343" i="1" s="1"/>
  <c r="R7342" i="1"/>
  <c r="Q7342" i="1"/>
  <c r="P7342" i="1"/>
  <c r="O7342" i="1"/>
  <c r="R7341" i="1"/>
  <c r="Q7341" i="1"/>
  <c r="P7341" i="1"/>
  <c r="O7341" i="1"/>
  <c r="T7341" i="1" s="1"/>
  <c r="R7340" i="1"/>
  <c r="Q7340" i="1"/>
  <c r="P7340" i="1"/>
  <c r="O7340" i="1"/>
  <c r="T7340" i="1" s="1"/>
  <c r="R7339" i="1"/>
  <c r="Q7339" i="1"/>
  <c r="P7339" i="1"/>
  <c r="O7339" i="1"/>
  <c r="T7339" i="1" s="1"/>
  <c r="R7338" i="1"/>
  <c r="Q7338" i="1"/>
  <c r="P7338" i="1"/>
  <c r="O7338" i="1"/>
  <c r="T7338" i="1" s="1"/>
  <c r="R7337" i="1"/>
  <c r="Q7337" i="1"/>
  <c r="P7337" i="1"/>
  <c r="O7337" i="1"/>
  <c r="R7336" i="1"/>
  <c r="Q7336" i="1"/>
  <c r="P7336" i="1"/>
  <c r="O7336" i="1"/>
  <c r="T7336" i="1" s="1"/>
  <c r="R7335" i="1"/>
  <c r="Q7335" i="1"/>
  <c r="P7335" i="1"/>
  <c r="O7335" i="1"/>
  <c r="T7335" i="1" s="1"/>
  <c r="R7334" i="1"/>
  <c r="Q7334" i="1"/>
  <c r="P7334" i="1"/>
  <c r="O7334" i="1"/>
  <c r="R7333" i="1"/>
  <c r="Q7333" i="1"/>
  <c r="P7333" i="1"/>
  <c r="O7333" i="1"/>
  <c r="T7333" i="1" s="1"/>
  <c r="R7332" i="1"/>
  <c r="Q7332" i="1"/>
  <c r="P7332" i="1"/>
  <c r="O7332" i="1"/>
  <c r="T7332" i="1" s="1"/>
  <c r="R7331" i="1"/>
  <c r="Q7331" i="1"/>
  <c r="P7331" i="1"/>
  <c r="O7331" i="1"/>
  <c r="T7331" i="1" s="1"/>
  <c r="R7330" i="1"/>
  <c r="Q7330" i="1"/>
  <c r="P7330" i="1"/>
  <c r="O7330" i="1"/>
  <c r="T7330" i="1" s="1"/>
  <c r="R7329" i="1"/>
  <c r="Q7329" i="1"/>
  <c r="P7329" i="1"/>
  <c r="O7329" i="1"/>
  <c r="R7328" i="1"/>
  <c r="Q7328" i="1"/>
  <c r="P7328" i="1"/>
  <c r="O7328" i="1"/>
  <c r="T7328" i="1" s="1"/>
  <c r="R7327" i="1"/>
  <c r="Q7327" i="1"/>
  <c r="P7327" i="1"/>
  <c r="O7327" i="1"/>
  <c r="T7327" i="1" s="1"/>
  <c r="R7326" i="1"/>
  <c r="Q7326" i="1"/>
  <c r="P7326" i="1"/>
  <c r="O7326" i="1"/>
  <c r="R7325" i="1"/>
  <c r="Q7325" i="1"/>
  <c r="P7325" i="1"/>
  <c r="O7325" i="1"/>
  <c r="T7325" i="1" s="1"/>
  <c r="R7324" i="1"/>
  <c r="Q7324" i="1"/>
  <c r="P7324" i="1"/>
  <c r="O7324" i="1"/>
  <c r="T7324" i="1" s="1"/>
  <c r="R7323" i="1"/>
  <c r="Q7323" i="1"/>
  <c r="P7323" i="1"/>
  <c r="O7323" i="1"/>
  <c r="T7323" i="1" s="1"/>
  <c r="R7322" i="1"/>
  <c r="Q7322" i="1"/>
  <c r="P7322" i="1"/>
  <c r="O7322" i="1"/>
  <c r="T7322" i="1" s="1"/>
  <c r="R7321" i="1"/>
  <c r="Q7321" i="1"/>
  <c r="P7321" i="1"/>
  <c r="O7321" i="1"/>
  <c r="R7320" i="1"/>
  <c r="Q7320" i="1"/>
  <c r="P7320" i="1"/>
  <c r="O7320" i="1"/>
  <c r="T7320" i="1" s="1"/>
  <c r="R7319" i="1"/>
  <c r="Q7319" i="1"/>
  <c r="P7319" i="1"/>
  <c r="O7319" i="1"/>
  <c r="T7319" i="1" s="1"/>
  <c r="R7318" i="1"/>
  <c r="Q7318" i="1"/>
  <c r="P7318" i="1"/>
  <c r="O7318" i="1"/>
  <c r="R7317" i="1"/>
  <c r="Q7317" i="1"/>
  <c r="P7317" i="1"/>
  <c r="O7317" i="1"/>
  <c r="T7317" i="1" s="1"/>
  <c r="R7316" i="1"/>
  <c r="Q7316" i="1"/>
  <c r="P7316" i="1"/>
  <c r="O7316" i="1"/>
  <c r="T7316" i="1" s="1"/>
  <c r="R7315" i="1"/>
  <c r="Q7315" i="1"/>
  <c r="P7315" i="1"/>
  <c r="O7315" i="1"/>
  <c r="T7315" i="1" s="1"/>
  <c r="R7314" i="1"/>
  <c r="Q7314" i="1"/>
  <c r="P7314" i="1"/>
  <c r="O7314" i="1"/>
  <c r="T7314" i="1" s="1"/>
  <c r="R7313" i="1"/>
  <c r="Q7313" i="1"/>
  <c r="P7313" i="1"/>
  <c r="O7313" i="1"/>
  <c r="R7312" i="1"/>
  <c r="Q7312" i="1"/>
  <c r="P7312" i="1"/>
  <c r="O7312" i="1"/>
  <c r="T7312" i="1" s="1"/>
  <c r="R7311" i="1"/>
  <c r="Q7311" i="1"/>
  <c r="P7311" i="1"/>
  <c r="O7311" i="1"/>
  <c r="T7311" i="1" s="1"/>
  <c r="R7310" i="1"/>
  <c r="Q7310" i="1"/>
  <c r="P7310" i="1"/>
  <c r="O7310" i="1"/>
  <c r="R7309" i="1"/>
  <c r="Q7309" i="1"/>
  <c r="P7309" i="1"/>
  <c r="O7309" i="1"/>
  <c r="T7309" i="1" s="1"/>
  <c r="R7308" i="1"/>
  <c r="Q7308" i="1"/>
  <c r="P7308" i="1"/>
  <c r="O7308" i="1"/>
  <c r="T7308" i="1" s="1"/>
  <c r="R7307" i="1"/>
  <c r="Q7307" i="1"/>
  <c r="P7307" i="1"/>
  <c r="O7307" i="1"/>
  <c r="T7307" i="1" s="1"/>
  <c r="R7306" i="1"/>
  <c r="Q7306" i="1"/>
  <c r="P7306" i="1"/>
  <c r="O7306" i="1"/>
  <c r="T7306" i="1" s="1"/>
  <c r="R7305" i="1"/>
  <c r="Q7305" i="1"/>
  <c r="P7305" i="1"/>
  <c r="O7305" i="1"/>
  <c r="R7304" i="1"/>
  <c r="Q7304" i="1"/>
  <c r="P7304" i="1"/>
  <c r="O7304" i="1"/>
  <c r="T7304" i="1" s="1"/>
  <c r="R7303" i="1"/>
  <c r="Q7303" i="1"/>
  <c r="P7303" i="1"/>
  <c r="O7303" i="1"/>
  <c r="T7303" i="1" s="1"/>
  <c r="R7302" i="1"/>
  <c r="Q7302" i="1"/>
  <c r="P7302" i="1"/>
  <c r="O7302" i="1"/>
  <c r="R7301" i="1"/>
  <c r="Q7301" i="1"/>
  <c r="P7301" i="1"/>
  <c r="O7301" i="1"/>
  <c r="T7301" i="1" s="1"/>
  <c r="R7300" i="1"/>
  <c r="Q7300" i="1"/>
  <c r="P7300" i="1"/>
  <c r="O7300" i="1"/>
  <c r="T7300" i="1" s="1"/>
  <c r="R7299" i="1"/>
  <c r="Q7299" i="1"/>
  <c r="P7299" i="1"/>
  <c r="O7299" i="1"/>
  <c r="T7299" i="1" s="1"/>
  <c r="R7298" i="1"/>
  <c r="Q7298" i="1"/>
  <c r="P7298" i="1"/>
  <c r="O7298" i="1"/>
  <c r="T7298" i="1" s="1"/>
  <c r="R7297" i="1"/>
  <c r="Q7297" i="1"/>
  <c r="P7297" i="1"/>
  <c r="O7297" i="1"/>
  <c r="R7296" i="1"/>
  <c r="Q7296" i="1"/>
  <c r="P7296" i="1"/>
  <c r="O7296" i="1"/>
  <c r="T7296" i="1" s="1"/>
  <c r="R7295" i="1"/>
  <c r="Q7295" i="1"/>
  <c r="P7295" i="1"/>
  <c r="O7295" i="1"/>
  <c r="T7295" i="1" s="1"/>
  <c r="R7294" i="1"/>
  <c r="Q7294" i="1"/>
  <c r="P7294" i="1"/>
  <c r="O7294" i="1"/>
  <c r="R7293" i="1"/>
  <c r="Q7293" i="1"/>
  <c r="P7293" i="1"/>
  <c r="O7293" i="1"/>
  <c r="T7293" i="1" s="1"/>
  <c r="R7292" i="1"/>
  <c r="Q7292" i="1"/>
  <c r="P7292" i="1"/>
  <c r="O7292" i="1"/>
  <c r="T7292" i="1" s="1"/>
  <c r="R7291" i="1"/>
  <c r="Q7291" i="1"/>
  <c r="P7291" i="1"/>
  <c r="O7291" i="1"/>
  <c r="T7291" i="1" s="1"/>
  <c r="R7290" i="1"/>
  <c r="Q7290" i="1"/>
  <c r="P7290" i="1"/>
  <c r="O7290" i="1"/>
  <c r="T7290" i="1" s="1"/>
  <c r="R7289" i="1"/>
  <c r="Q7289" i="1"/>
  <c r="P7289" i="1"/>
  <c r="O7289" i="1"/>
  <c r="R7288" i="1"/>
  <c r="Q7288" i="1"/>
  <c r="P7288" i="1"/>
  <c r="O7288" i="1"/>
  <c r="T7288" i="1" s="1"/>
  <c r="R7287" i="1"/>
  <c r="Q7287" i="1"/>
  <c r="P7287" i="1"/>
  <c r="O7287" i="1"/>
  <c r="R7286" i="1"/>
  <c r="Q7286" i="1"/>
  <c r="P7286" i="1"/>
  <c r="O7286" i="1"/>
  <c r="R7285" i="1"/>
  <c r="Q7285" i="1"/>
  <c r="P7285" i="1"/>
  <c r="O7285" i="1"/>
  <c r="T7285" i="1" s="1"/>
  <c r="R7284" i="1"/>
  <c r="Q7284" i="1"/>
  <c r="P7284" i="1"/>
  <c r="O7284" i="1"/>
  <c r="T7284" i="1" s="1"/>
  <c r="R7283" i="1"/>
  <c r="Q7283" i="1"/>
  <c r="P7283" i="1"/>
  <c r="O7283" i="1"/>
  <c r="T7283" i="1" s="1"/>
  <c r="R7282" i="1"/>
  <c r="Q7282" i="1"/>
  <c r="P7282" i="1"/>
  <c r="O7282" i="1"/>
  <c r="T7282" i="1" s="1"/>
  <c r="R7281" i="1"/>
  <c r="Q7281" i="1"/>
  <c r="P7281" i="1"/>
  <c r="O7281" i="1"/>
  <c r="R7280" i="1"/>
  <c r="Q7280" i="1"/>
  <c r="P7280" i="1"/>
  <c r="O7280" i="1"/>
  <c r="T7280" i="1" s="1"/>
  <c r="R7279" i="1"/>
  <c r="Q7279" i="1"/>
  <c r="P7279" i="1"/>
  <c r="O7279" i="1"/>
  <c r="R7278" i="1"/>
  <c r="Q7278" i="1"/>
  <c r="P7278" i="1"/>
  <c r="O7278" i="1"/>
  <c r="R7277" i="1"/>
  <c r="Q7277" i="1"/>
  <c r="P7277" i="1"/>
  <c r="O7277" i="1"/>
  <c r="T7277" i="1" s="1"/>
  <c r="R7276" i="1"/>
  <c r="Q7276" i="1"/>
  <c r="P7276" i="1"/>
  <c r="O7276" i="1"/>
  <c r="T7276" i="1" s="1"/>
  <c r="R7275" i="1"/>
  <c r="Q7275" i="1"/>
  <c r="P7275" i="1"/>
  <c r="O7275" i="1"/>
  <c r="T7275" i="1" s="1"/>
  <c r="R7274" i="1"/>
  <c r="Q7274" i="1"/>
  <c r="P7274" i="1"/>
  <c r="O7274" i="1"/>
  <c r="T7274" i="1" s="1"/>
  <c r="R7273" i="1"/>
  <c r="Q7273" i="1"/>
  <c r="P7273" i="1"/>
  <c r="O7273" i="1"/>
  <c r="R7272" i="1"/>
  <c r="Q7272" i="1"/>
  <c r="P7272" i="1"/>
  <c r="O7272" i="1"/>
  <c r="T7272" i="1" s="1"/>
  <c r="R7271" i="1"/>
  <c r="Q7271" i="1"/>
  <c r="P7271" i="1"/>
  <c r="O7271" i="1"/>
  <c r="R7270" i="1"/>
  <c r="Q7270" i="1"/>
  <c r="P7270" i="1"/>
  <c r="O7270" i="1"/>
  <c r="R7269" i="1"/>
  <c r="Q7269" i="1"/>
  <c r="P7269" i="1"/>
  <c r="O7269" i="1"/>
  <c r="T7269" i="1" s="1"/>
  <c r="R7268" i="1"/>
  <c r="Q7268" i="1"/>
  <c r="P7268" i="1"/>
  <c r="O7268" i="1"/>
  <c r="T7268" i="1" s="1"/>
  <c r="R7267" i="1"/>
  <c r="Q7267" i="1"/>
  <c r="P7267" i="1"/>
  <c r="O7267" i="1"/>
  <c r="T7267" i="1" s="1"/>
  <c r="R7266" i="1"/>
  <c r="Q7266" i="1"/>
  <c r="P7266" i="1"/>
  <c r="O7266" i="1"/>
  <c r="T7266" i="1" s="1"/>
  <c r="R7265" i="1"/>
  <c r="Q7265" i="1"/>
  <c r="P7265" i="1"/>
  <c r="O7265" i="1"/>
  <c r="T7265" i="1" s="1"/>
  <c r="R7264" i="1"/>
  <c r="Q7264" i="1"/>
  <c r="P7264" i="1"/>
  <c r="O7264" i="1"/>
  <c r="T7264" i="1" s="1"/>
  <c r="R7263" i="1"/>
  <c r="Q7263" i="1"/>
  <c r="P7263" i="1"/>
  <c r="O7263" i="1"/>
  <c r="R7262" i="1"/>
  <c r="Q7262" i="1"/>
  <c r="P7262" i="1"/>
  <c r="O7262" i="1"/>
  <c r="R7261" i="1"/>
  <c r="Q7261" i="1"/>
  <c r="P7261" i="1"/>
  <c r="O7261" i="1"/>
  <c r="T7261" i="1" s="1"/>
  <c r="R7260" i="1"/>
  <c r="Q7260" i="1"/>
  <c r="P7260" i="1"/>
  <c r="O7260" i="1"/>
  <c r="T7260" i="1" s="1"/>
  <c r="R7259" i="1"/>
  <c r="Q7259" i="1"/>
  <c r="P7259" i="1"/>
  <c r="O7259" i="1"/>
  <c r="T7259" i="1" s="1"/>
  <c r="R7258" i="1"/>
  <c r="Q7258" i="1"/>
  <c r="P7258" i="1"/>
  <c r="O7258" i="1"/>
  <c r="T7258" i="1" s="1"/>
  <c r="R7257" i="1"/>
  <c r="Q7257" i="1"/>
  <c r="P7257" i="1"/>
  <c r="O7257" i="1"/>
  <c r="T7257" i="1" s="1"/>
  <c r="R7256" i="1"/>
  <c r="Q7256" i="1"/>
  <c r="P7256" i="1"/>
  <c r="O7256" i="1"/>
  <c r="T7256" i="1" s="1"/>
  <c r="R7255" i="1"/>
  <c r="Q7255" i="1"/>
  <c r="P7255" i="1"/>
  <c r="O7255" i="1"/>
  <c r="R7254" i="1"/>
  <c r="Q7254" i="1"/>
  <c r="P7254" i="1"/>
  <c r="O7254" i="1"/>
  <c r="R7253" i="1"/>
  <c r="Q7253" i="1"/>
  <c r="P7253" i="1"/>
  <c r="O7253" i="1"/>
  <c r="T7253" i="1" s="1"/>
  <c r="R7252" i="1"/>
  <c r="Q7252" i="1"/>
  <c r="P7252" i="1"/>
  <c r="O7252" i="1"/>
  <c r="T7252" i="1" s="1"/>
  <c r="R7251" i="1"/>
  <c r="Q7251" i="1"/>
  <c r="P7251" i="1"/>
  <c r="O7251" i="1"/>
  <c r="T7251" i="1" s="1"/>
  <c r="R7250" i="1"/>
  <c r="Q7250" i="1"/>
  <c r="P7250" i="1"/>
  <c r="O7250" i="1"/>
  <c r="T7250" i="1" s="1"/>
  <c r="R7249" i="1"/>
  <c r="Q7249" i="1"/>
  <c r="P7249" i="1"/>
  <c r="O7249" i="1"/>
  <c r="T7249" i="1" s="1"/>
  <c r="R7248" i="1"/>
  <c r="Q7248" i="1"/>
  <c r="P7248" i="1"/>
  <c r="O7248" i="1"/>
  <c r="T7248" i="1" s="1"/>
  <c r="R7247" i="1"/>
  <c r="Q7247" i="1"/>
  <c r="P7247" i="1"/>
  <c r="O7247" i="1"/>
  <c r="R7246" i="1"/>
  <c r="Q7246" i="1"/>
  <c r="P7246" i="1"/>
  <c r="O7246" i="1"/>
  <c r="R7245" i="1"/>
  <c r="Q7245" i="1"/>
  <c r="P7245" i="1"/>
  <c r="O7245" i="1"/>
  <c r="T7245" i="1" s="1"/>
  <c r="R7244" i="1"/>
  <c r="Q7244" i="1"/>
  <c r="P7244" i="1"/>
  <c r="O7244" i="1"/>
  <c r="T7244" i="1" s="1"/>
  <c r="R7243" i="1"/>
  <c r="Q7243" i="1"/>
  <c r="P7243" i="1"/>
  <c r="O7243" i="1"/>
  <c r="T7243" i="1" s="1"/>
  <c r="R7242" i="1"/>
  <c r="Q7242" i="1"/>
  <c r="P7242" i="1"/>
  <c r="O7242" i="1"/>
  <c r="T7242" i="1" s="1"/>
  <c r="R7241" i="1"/>
  <c r="Q7241" i="1"/>
  <c r="P7241" i="1"/>
  <c r="O7241" i="1"/>
  <c r="T7241" i="1" s="1"/>
  <c r="R7240" i="1"/>
  <c r="Q7240" i="1"/>
  <c r="P7240" i="1"/>
  <c r="O7240" i="1"/>
  <c r="T7240" i="1" s="1"/>
  <c r="R7239" i="1"/>
  <c r="Q7239" i="1"/>
  <c r="P7239" i="1"/>
  <c r="O7239" i="1"/>
  <c r="R7238" i="1"/>
  <c r="Q7238" i="1"/>
  <c r="P7238" i="1"/>
  <c r="O7238" i="1"/>
  <c r="R7237" i="1"/>
  <c r="Q7237" i="1"/>
  <c r="P7237" i="1"/>
  <c r="O7237" i="1"/>
  <c r="T7237" i="1" s="1"/>
  <c r="R7236" i="1"/>
  <c r="Q7236" i="1"/>
  <c r="P7236" i="1"/>
  <c r="O7236" i="1"/>
  <c r="T7236" i="1" s="1"/>
  <c r="R7235" i="1"/>
  <c r="Q7235" i="1"/>
  <c r="P7235" i="1"/>
  <c r="O7235" i="1"/>
  <c r="T7235" i="1" s="1"/>
  <c r="R7234" i="1"/>
  <c r="Q7234" i="1"/>
  <c r="P7234" i="1"/>
  <c r="O7234" i="1"/>
  <c r="T7234" i="1" s="1"/>
  <c r="R7233" i="1"/>
  <c r="Q7233" i="1"/>
  <c r="P7233" i="1"/>
  <c r="O7233" i="1"/>
  <c r="T7233" i="1" s="1"/>
  <c r="R7232" i="1"/>
  <c r="Q7232" i="1"/>
  <c r="P7232" i="1"/>
  <c r="O7232" i="1"/>
  <c r="T7232" i="1" s="1"/>
  <c r="R7231" i="1"/>
  <c r="Q7231" i="1"/>
  <c r="P7231" i="1"/>
  <c r="O7231" i="1"/>
  <c r="R7230" i="1"/>
  <c r="Q7230" i="1"/>
  <c r="P7230" i="1"/>
  <c r="O7230" i="1"/>
  <c r="T7230" i="1" s="1"/>
  <c r="R7229" i="1"/>
  <c r="Q7229" i="1"/>
  <c r="P7229" i="1"/>
  <c r="O7229" i="1"/>
  <c r="T7229" i="1" s="1"/>
  <c r="R7228" i="1"/>
  <c r="Q7228" i="1"/>
  <c r="P7228" i="1"/>
  <c r="O7228" i="1"/>
  <c r="T7228" i="1" s="1"/>
  <c r="R7227" i="1"/>
  <c r="Q7227" i="1"/>
  <c r="P7227" i="1"/>
  <c r="O7227" i="1"/>
  <c r="T7227" i="1" s="1"/>
  <c r="R7226" i="1"/>
  <c r="Q7226" i="1"/>
  <c r="P7226" i="1"/>
  <c r="O7226" i="1"/>
  <c r="T7226" i="1" s="1"/>
  <c r="R7225" i="1"/>
  <c r="Q7225" i="1"/>
  <c r="P7225" i="1"/>
  <c r="O7225" i="1"/>
  <c r="T7225" i="1" s="1"/>
  <c r="R7224" i="1"/>
  <c r="Q7224" i="1"/>
  <c r="P7224" i="1"/>
  <c r="O7224" i="1"/>
  <c r="T7224" i="1" s="1"/>
  <c r="R7223" i="1"/>
  <c r="Q7223" i="1"/>
  <c r="P7223" i="1"/>
  <c r="O7223" i="1"/>
  <c r="R7222" i="1"/>
  <c r="Q7222" i="1"/>
  <c r="P7222" i="1"/>
  <c r="O7222" i="1"/>
  <c r="T7222" i="1" s="1"/>
  <c r="R7221" i="1"/>
  <c r="Q7221" i="1"/>
  <c r="P7221" i="1"/>
  <c r="O7221" i="1"/>
  <c r="T7221" i="1" s="1"/>
  <c r="R7220" i="1"/>
  <c r="Q7220" i="1"/>
  <c r="P7220" i="1"/>
  <c r="O7220" i="1"/>
  <c r="T7220" i="1" s="1"/>
  <c r="R7219" i="1"/>
  <c r="Q7219" i="1"/>
  <c r="P7219" i="1"/>
  <c r="O7219" i="1"/>
  <c r="T7219" i="1" s="1"/>
  <c r="R7218" i="1"/>
  <c r="Q7218" i="1"/>
  <c r="P7218" i="1"/>
  <c r="O7218" i="1"/>
  <c r="T7218" i="1" s="1"/>
  <c r="R7217" i="1"/>
  <c r="Q7217" i="1"/>
  <c r="P7217" i="1"/>
  <c r="O7217" i="1"/>
  <c r="T7217" i="1" s="1"/>
  <c r="R7216" i="1"/>
  <c r="Q7216" i="1"/>
  <c r="P7216" i="1"/>
  <c r="O7216" i="1"/>
  <c r="T7216" i="1" s="1"/>
  <c r="R7215" i="1"/>
  <c r="Q7215" i="1"/>
  <c r="P7215" i="1"/>
  <c r="O7215" i="1"/>
  <c r="R7214" i="1"/>
  <c r="Q7214" i="1"/>
  <c r="P7214" i="1"/>
  <c r="O7214" i="1"/>
  <c r="T7214" i="1" s="1"/>
  <c r="R7213" i="1"/>
  <c r="Q7213" i="1"/>
  <c r="P7213" i="1"/>
  <c r="O7213" i="1"/>
  <c r="T7213" i="1" s="1"/>
  <c r="R7212" i="1"/>
  <c r="Q7212" i="1"/>
  <c r="P7212" i="1"/>
  <c r="O7212" i="1"/>
  <c r="T7212" i="1" s="1"/>
  <c r="R7211" i="1"/>
  <c r="Q7211" i="1"/>
  <c r="P7211" i="1"/>
  <c r="O7211" i="1"/>
  <c r="T7211" i="1" s="1"/>
  <c r="R7210" i="1"/>
  <c r="Q7210" i="1"/>
  <c r="P7210" i="1"/>
  <c r="O7210" i="1"/>
  <c r="T7210" i="1" s="1"/>
  <c r="R7209" i="1"/>
  <c r="Q7209" i="1"/>
  <c r="P7209" i="1"/>
  <c r="O7209" i="1"/>
  <c r="T7209" i="1" s="1"/>
  <c r="R7208" i="1"/>
  <c r="Q7208" i="1"/>
  <c r="P7208" i="1"/>
  <c r="O7208" i="1"/>
  <c r="T7208" i="1" s="1"/>
  <c r="R7207" i="1"/>
  <c r="Q7207" i="1"/>
  <c r="P7207" i="1"/>
  <c r="O7207" i="1"/>
  <c r="R7206" i="1"/>
  <c r="Q7206" i="1"/>
  <c r="P7206" i="1"/>
  <c r="O7206" i="1"/>
  <c r="T7206" i="1" s="1"/>
  <c r="R7205" i="1"/>
  <c r="Q7205" i="1"/>
  <c r="P7205" i="1"/>
  <c r="O7205" i="1"/>
  <c r="T7205" i="1" s="1"/>
  <c r="R7204" i="1"/>
  <c r="Q7204" i="1"/>
  <c r="P7204" i="1"/>
  <c r="O7204" i="1"/>
  <c r="T7204" i="1" s="1"/>
  <c r="R7203" i="1"/>
  <c r="Q7203" i="1"/>
  <c r="P7203" i="1"/>
  <c r="O7203" i="1"/>
  <c r="T7203" i="1" s="1"/>
  <c r="R7202" i="1"/>
  <c r="Q7202" i="1"/>
  <c r="P7202" i="1"/>
  <c r="O7202" i="1"/>
  <c r="T7202" i="1" s="1"/>
  <c r="R7201" i="1"/>
  <c r="Q7201" i="1"/>
  <c r="P7201" i="1"/>
  <c r="O7201" i="1"/>
  <c r="T7201" i="1" s="1"/>
  <c r="R7200" i="1"/>
  <c r="Q7200" i="1"/>
  <c r="P7200" i="1"/>
  <c r="O7200" i="1"/>
  <c r="T7200" i="1" s="1"/>
  <c r="R7199" i="1"/>
  <c r="Q7199" i="1"/>
  <c r="P7199" i="1"/>
  <c r="O7199" i="1"/>
  <c r="R7198" i="1"/>
  <c r="Q7198" i="1"/>
  <c r="P7198" i="1"/>
  <c r="O7198" i="1"/>
  <c r="T7198" i="1" s="1"/>
  <c r="R7197" i="1"/>
  <c r="Q7197" i="1"/>
  <c r="P7197" i="1"/>
  <c r="O7197" i="1"/>
  <c r="T7197" i="1" s="1"/>
  <c r="R7196" i="1"/>
  <c r="Q7196" i="1"/>
  <c r="P7196" i="1"/>
  <c r="O7196" i="1"/>
  <c r="T7196" i="1" s="1"/>
  <c r="R7195" i="1"/>
  <c r="Q7195" i="1"/>
  <c r="P7195" i="1"/>
  <c r="O7195" i="1"/>
  <c r="T7195" i="1" s="1"/>
  <c r="R7194" i="1"/>
  <c r="Q7194" i="1"/>
  <c r="P7194" i="1"/>
  <c r="O7194" i="1"/>
  <c r="T7194" i="1" s="1"/>
  <c r="R7193" i="1"/>
  <c r="Q7193" i="1"/>
  <c r="P7193" i="1"/>
  <c r="O7193" i="1"/>
  <c r="T7193" i="1" s="1"/>
  <c r="R7192" i="1"/>
  <c r="Q7192" i="1"/>
  <c r="P7192" i="1"/>
  <c r="O7192" i="1"/>
  <c r="T7192" i="1" s="1"/>
  <c r="R7191" i="1"/>
  <c r="Q7191" i="1"/>
  <c r="P7191" i="1"/>
  <c r="O7191" i="1"/>
  <c r="R7190" i="1"/>
  <c r="Q7190" i="1"/>
  <c r="P7190" i="1"/>
  <c r="O7190" i="1"/>
  <c r="T7190" i="1" s="1"/>
  <c r="R7189" i="1"/>
  <c r="Q7189" i="1"/>
  <c r="P7189" i="1"/>
  <c r="O7189" i="1"/>
  <c r="T7189" i="1" s="1"/>
  <c r="R7188" i="1"/>
  <c r="Q7188" i="1"/>
  <c r="P7188" i="1"/>
  <c r="O7188" i="1"/>
  <c r="T7188" i="1" s="1"/>
  <c r="R7187" i="1"/>
  <c r="Q7187" i="1"/>
  <c r="P7187" i="1"/>
  <c r="O7187" i="1"/>
  <c r="T7187" i="1" s="1"/>
  <c r="R7186" i="1"/>
  <c r="Q7186" i="1"/>
  <c r="P7186" i="1"/>
  <c r="O7186" i="1"/>
  <c r="T7186" i="1" s="1"/>
  <c r="R7185" i="1"/>
  <c r="Q7185" i="1"/>
  <c r="P7185" i="1"/>
  <c r="O7185" i="1"/>
  <c r="T7185" i="1" s="1"/>
  <c r="R7184" i="1"/>
  <c r="Q7184" i="1"/>
  <c r="P7184" i="1"/>
  <c r="O7184" i="1"/>
  <c r="T7184" i="1" s="1"/>
  <c r="R7183" i="1"/>
  <c r="Q7183" i="1"/>
  <c r="P7183" i="1"/>
  <c r="O7183" i="1"/>
  <c r="R7182" i="1"/>
  <c r="Q7182" i="1"/>
  <c r="P7182" i="1"/>
  <c r="O7182" i="1"/>
  <c r="T7182" i="1" s="1"/>
  <c r="R7181" i="1"/>
  <c r="Q7181" i="1"/>
  <c r="P7181" i="1"/>
  <c r="O7181" i="1"/>
  <c r="T7181" i="1" s="1"/>
  <c r="R7180" i="1"/>
  <c r="Q7180" i="1"/>
  <c r="P7180" i="1"/>
  <c r="O7180" i="1"/>
  <c r="T7180" i="1" s="1"/>
  <c r="R7179" i="1"/>
  <c r="Q7179" i="1"/>
  <c r="P7179" i="1"/>
  <c r="O7179" i="1"/>
  <c r="T7179" i="1" s="1"/>
  <c r="R7178" i="1"/>
  <c r="Q7178" i="1"/>
  <c r="P7178" i="1"/>
  <c r="O7178" i="1"/>
  <c r="T7178" i="1" s="1"/>
  <c r="R7177" i="1"/>
  <c r="Q7177" i="1"/>
  <c r="P7177" i="1"/>
  <c r="O7177" i="1"/>
  <c r="T7177" i="1" s="1"/>
  <c r="R7176" i="1"/>
  <c r="Q7176" i="1"/>
  <c r="P7176" i="1"/>
  <c r="O7176" i="1"/>
  <c r="T7176" i="1" s="1"/>
  <c r="R7175" i="1"/>
  <c r="Q7175" i="1"/>
  <c r="P7175" i="1"/>
  <c r="O7175" i="1"/>
  <c r="R7174" i="1"/>
  <c r="Q7174" i="1"/>
  <c r="P7174" i="1"/>
  <c r="O7174" i="1"/>
  <c r="T7174" i="1" s="1"/>
  <c r="R7173" i="1"/>
  <c r="Q7173" i="1"/>
  <c r="P7173" i="1"/>
  <c r="O7173" i="1"/>
  <c r="T7173" i="1" s="1"/>
  <c r="R7172" i="1"/>
  <c r="Q7172" i="1"/>
  <c r="P7172" i="1"/>
  <c r="O7172" i="1"/>
  <c r="T7172" i="1" s="1"/>
  <c r="R7171" i="1"/>
  <c r="Q7171" i="1"/>
  <c r="P7171" i="1"/>
  <c r="O7171" i="1"/>
  <c r="T7171" i="1" s="1"/>
  <c r="R7170" i="1"/>
  <c r="Q7170" i="1"/>
  <c r="P7170" i="1"/>
  <c r="O7170" i="1"/>
  <c r="T7170" i="1" s="1"/>
  <c r="R7169" i="1"/>
  <c r="Q7169" i="1"/>
  <c r="P7169" i="1"/>
  <c r="O7169" i="1"/>
  <c r="T7169" i="1" s="1"/>
  <c r="R7168" i="1"/>
  <c r="Q7168" i="1"/>
  <c r="P7168" i="1"/>
  <c r="O7168" i="1"/>
  <c r="T7168" i="1" s="1"/>
  <c r="R7167" i="1"/>
  <c r="Q7167" i="1"/>
  <c r="P7167" i="1"/>
  <c r="O7167" i="1"/>
  <c r="R7166" i="1"/>
  <c r="Q7166" i="1"/>
  <c r="P7166" i="1"/>
  <c r="O7166" i="1"/>
  <c r="T7166" i="1" s="1"/>
  <c r="R7165" i="1"/>
  <c r="Q7165" i="1"/>
  <c r="P7165" i="1"/>
  <c r="O7165" i="1"/>
  <c r="T7165" i="1" s="1"/>
  <c r="R7164" i="1"/>
  <c r="Q7164" i="1"/>
  <c r="P7164" i="1"/>
  <c r="O7164" i="1"/>
  <c r="T7164" i="1" s="1"/>
  <c r="R7163" i="1"/>
  <c r="Q7163" i="1"/>
  <c r="P7163" i="1"/>
  <c r="O7163" i="1"/>
  <c r="T7163" i="1" s="1"/>
  <c r="R7162" i="1"/>
  <c r="Q7162" i="1"/>
  <c r="P7162" i="1"/>
  <c r="O7162" i="1"/>
  <c r="T7162" i="1" s="1"/>
  <c r="R7161" i="1"/>
  <c r="Q7161" i="1"/>
  <c r="P7161" i="1"/>
  <c r="O7161" i="1"/>
  <c r="T7161" i="1" s="1"/>
  <c r="R7160" i="1"/>
  <c r="Q7160" i="1"/>
  <c r="P7160" i="1"/>
  <c r="O7160" i="1"/>
  <c r="T7160" i="1" s="1"/>
  <c r="R7159" i="1"/>
  <c r="Q7159" i="1"/>
  <c r="P7159" i="1"/>
  <c r="O7159" i="1"/>
  <c r="R7158" i="1"/>
  <c r="Q7158" i="1"/>
  <c r="P7158" i="1"/>
  <c r="O7158" i="1"/>
  <c r="T7158" i="1" s="1"/>
  <c r="R7157" i="1"/>
  <c r="Q7157" i="1"/>
  <c r="P7157" i="1"/>
  <c r="O7157" i="1"/>
  <c r="T7157" i="1" s="1"/>
  <c r="R7156" i="1"/>
  <c r="Q7156" i="1"/>
  <c r="P7156" i="1"/>
  <c r="O7156" i="1"/>
  <c r="T7156" i="1" s="1"/>
  <c r="R7155" i="1"/>
  <c r="Q7155" i="1"/>
  <c r="P7155" i="1"/>
  <c r="O7155" i="1"/>
  <c r="T7155" i="1" s="1"/>
  <c r="R7154" i="1"/>
  <c r="Q7154" i="1"/>
  <c r="P7154" i="1"/>
  <c r="O7154" i="1"/>
  <c r="T7154" i="1" s="1"/>
  <c r="R7153" i="1"/>
  <c r="Q7153" i="1"/>
  <c r="P7153" i="1"/>
  <c r="O7153" i="1"/>
  <c r="T7153" i="1" s="1"/>
  <c r="R7152" i="1"/>
  <c r="Q7152" i="1"/>
  <c r="P7152" i="1"/>
  <c r="O7152" i="1"/>
  <c r="T7152" i="1" s="1"/>
  <c r="R7151" i="1"/>
  <c r="Q7151" i="1"/>
  <c r="P7151" i="1"/>
  <c r="O7151" i="1"/>
  <c r="R7150" i="1"/>
  <c r="Q7150" i="1"/>
  <c r="P7150" i="1"/>
  <c r="O7150" i="1"/>
  <c r="T7150" i="1" s="1"/>
  <c r="R7149" i="1"/>
  <c r="Q7149" i="1"/>
  <c r="P7149" i="1"/>
  <c r="O7149" i="1"/>
  <c r="T7149" i="1" s="1"/>
  <c r="R7148" i="1"/>
  <c r="Q7148" i="1"/>
  <c r="P7148" i="1"/>
  <c r="O7148" i="1"/>
  <c r="T7148" i="1" s="1"/>
  <c r="R7147" i="1"/>
  <c r="Q7147" i="1"/>
  <c r="P7147" i="1"/>
  <c r="O7147" i="1"/>
  <c r="T7147" i="1" s="1"/>
  <c r="R7146" i="1"/>
  <c r="Q7146" i="1"/>
  <c r="P7146" i="1"/>
  <c r="O7146" i="1"/>
  <c r="T7146" i="1" s="1"/>
  <c r="R7145" i="1"/>
  <c r="Q7145" i="1"/>
  <c r="P7145" i="1"/>
  <c r="O7145" i="1"/>
  <c r="T7145" i="1" s="1"/>
  <c r="R7144" i="1"/>
  <c r="Q7144" i="1"/>
  <c r="P7144" i="1"/>
  <c r="O7144" i="1"/>
  <c r="T7144" i="1" s="1"/>
  <c r="R7143" i="1"/>
  <c r="Q7143" i="1"/>
  <c r="P7143" i="1"/>
  <c r="O7143" i="1"/>
  <c r="R7142" i="1"/>
  <c r="Q7142" i="1"/>
  <c r="P7142" i="1"/>
  <c r="O7142" i="1"/>
  <c r="T7142" i="1" s="1"/>
  <c r="R7141" i="1"/>
  <c r="Q7141" i="1"/>
  <c r="P7141" i="1"/>
  <c r="O7141" i="1"/>
  <c r="T7141" i="1" s="1"/>
  <c r="R7140" i="1"/>
  <c r="Q7140" i="1"/>
  <c r="P7140" i="1"/>
  <c r="O7140" i="1"/>
  <c r="T7140" i="1" s="1"/>
  <c r="R7139" i="1"/>
  <c r="Q7139" i="1"/>
  <c r="P7139" i="1"/>
  <c r="O7139" i="1"/>
  <c r="T7139" i="1" s="1"/>
  <c r="R7138" i="1"/>
  <c r="Q7138" i="1"/>
  <c r="P7138" i="1"/>
  <c r="O7138" i="1"/>
  <c r="T7138" i="1" s="1"/>
  <c r="R7137" i="1"/>
  <c r="Q7137" i="1"/>
  <c r="P7137" i="1"/>
  <c r="O7137" i="1"/>
  <c r="T7137" i="1" s="1"/>
  <c r="R7136" i="1"/>
  <c r="Q7136" i="1"/>
  <c r="P7136" i="1"/>
  <c r="O7136" i="1"/>
  <c r="T7136" i="1" s="1"/>
  <c r="R7135" i="1"/>
  <c r="Q7135" i="1"/>
  <c r="P7135" i="1"/>
  <c r="O7135" i="1"/>
  <c r="R7134" i="1"/>
  <c r="Q7134" i="1"/>
  <c r="P7134" i="1"/>
  <c r="O7134" i="1"/>
  <c r="R7133" i="1"/>
  <c r="Q7133" i="1"/>
  <c r="P7133" i="1"/>
  <c r="O7133" i="1"/>
  <c r="T7133" i="1" s="1"/>
  <c r="R7132" i="1"/>
  <c r="Q7132" i="1"/>
  <c r="P7132" i="1"/>
  <c r="O7132" i="1"/>
  <c r="T7132" i="1" s="1"/>
  <c r="R7131" i="1"/>
  <c r="Q7131" i="1"/>
  <c r="P7131" i="1"/>
  <c r="O7131" i="1"/>
  <c r="T7131" i="1" s="1"/>
  <c r="R7130" i="1"/>
  <c r="Q7130" i="1"/>
  <c r="P7130" i="1"/>
  <c r="O7130" i="1"/>
  <c r="T7130" i="1" s="1"/>
  <c r="R7129" i="1"/>
  <c r="Q7129" i="1"/>
  <c r="P7129" i="1"/>
  <c r="O7129" i="1"/>
  <c r="T7129" i="1" s="1"/>
  <c r="R7128" i="1"/>
  <c r="Q7128" i="1"/>
  <c r="P7128" i="1"/>
  <c r="O7128" i="1"/>
  <c r="T7128" i="1" s="1"/>
  <c r="R7127" i="1"/>
  <c r="Q7127" i="1"/>
  <c r="P7127" i="1"/>
  <c r="O7127" i="1"/>
  <c r="R7126" i="1"/>
  <c r="Q7126" i="1"/>
  <c r="P7126" i="1"/>
  <c r="O7126" i="1"/>
  <c r="R7125" i="1"/>
  <c r="Q7125" i="1"/>
  <c r="P7125" i="1"/>
  <c r="O7125" i="1"/>
  <c r="T7125" i="1" s="1"/>
  <c r="R7124" i="1"/>
  <c r="Q7124" i="1"/>
  <c r="P7124" i="1"/>
  <c r="O7124" i="1"/>
  <c r="T7124" i="1" s="1"/>
  <c r="R7123" i="1"/>
  <c r="Q7123" i="1"/>
  <c r="P7123" i="1"/>
  <c r="O7123" i="1"/>
  <c r="T7123" i="1" s="1"/>
  <c r="R7122" i="1"/>
  <c r="Q7122" i="1"/>
  <c r="P7122" i="1"/>
  <c r="O7122" i="1"/>
  <c r="T7122" i="1" s="1"/>
  <c r="R7121" i="1"/>
  <c r="Q7121" i="1"/>
  <c r="P7121" i="1"/>
  <c r="O7121" i="1"/>
  <c r="T7121" i="1" s="1"/>
  <c r="R7120" i="1"/>
  <c r="Q7120" i="1"/>
  <c r="P7120" i="1"/>
  <c r="O7120" i="1"/>
  <c r="T7120" i="1" s="1"/>
  <c r="R7119" i="1"/>
  <c r="Q7119" i="1"/>
  <c r="P7119" i="1"/>
  <c r="O7119" i="1"/>
  <c r="R7118" i="1"/>
  <c r="Q7118" i="1"/>
  <c r="P7118" i="1"/>
  <c r="O7118" i="1"/>
  <c r="R7117" i="1"/>
  <c r="Q7117" i="1"/>
  <c r="P7117" i="1"/>
  <c r="O7117" i="1"/>
  <c r="T7117" i="1" s="1"/>
  <c r="R7116" i="1"/>
  <c r="Q7116" i="1"/>
  <c r="P7116" i="1"/>
  <c r="O7116" i="1"/>
  <c r="T7116" i="1" s="1"/>
  <c r="R7115" i="1"/>
  <c r="Q7115" i="1"/>
  <c r="P7115" i="1"/>
  <c r="O7115" i="1"/>
  <c r="T7115" i="1" s="1"/>
  <c r="R7114" i="1"/>
  <c r="Q7114" i="1"/>
  <c r="P7114" i="1"/>
  <c r="O7114" i="1"/>
  <c r="T7114" i="1" s="1"/>
  <c r="R7113" i="1"/>
  <c r="Q7113" i="1"/>
  <c r="P7113" i="1"/>
  <c r="O7113" i="1"/>
  <c r="T7113" i="1" s="1"/>
  <c r="R7112" i="1"/>
  <c r="Q7112" i="1"/>
  <c r="P7112" i="1"/>
  <c r="O7112" i="1"/>
  <c r="T7112" i="1" s="1"/>
  <c r="R7111" i="1"/>
  <c r="Q7111" i="1"/>
  <c r="P7111" i="1"/>
  <c r="O7111" i="1"/>
  <c r="R7110" i="1"/>
  <c r="Q7110" i="1"/>
  <c r="P7110" i="1"/>
  <c r="O7110" i="1"/>
  <c r="R7109" i="1"/>
  <c r="Q7109" i="1"/>
  <c r="P7109" i="1"/>
  <c r="O7109" i="1"/>
  <c r="T7109" i="1" s="1"/>
  <c r="R7108" i="1"/>
  <c r="Q7108" i="1"/>
  <c r="P7108" i="1"/>
  <c r="O7108" i="1"/>
  <c r="T7108" i="1" s="1"/>
  <c r="R7107" i="1"/>
  <c r="Q7107" i="1"/>
  <c r="P7107" i="1"/>
  <c r="O7107" i="1"/>
  <c r="T7107" i="1" s="1"/>
  <c r="R7106" i="1"/>
  <c r="Q7106" i="1"/>
  <c r="P7106" i="1"/>
  <c r="O7106" i="1"/>
  <c r="T7106" i="1" s="1"/>
  <c r="R7105" i="1"/>
  <c r="Q7105" i="1"/>
  <c r="P7105" i="1"/>
  <c r="O7105" i="1"/>
  <c r="T7105" i="1" s="1"/>
  <c r="R7104" i="1"/>
  <c r="Q7104" i="1"/>
  <c r="P7104" i="1"/>
  <c r="O7104" i="1"/>
  <c r="T7104" i="1" s="1"/>
  <c r="R7103" i="1"/>
  <c r="Q7103" i="1"/>
  <c r="P7103" i="1"/>
  <c r="O7103" i="1"/>
  <c r="R7102" i="1"/>
  <c r="Q7102" i="1"/>
  <c r="P7102" i="1"/>
  <c r="O7102" i="1"/>
  <c r="R7101" i="1"/>
  <c r="Q7101" i="1"/>
  <c r="P7101" i="1"/>
  <c r="O7101" i="1"/>
  <c r="T7101" i="1" s="1"/>
  <c r="R7100" i="1"/>
  <c r="Q7100" i="1"/>
  <c r="P7100" i="1"/>
  <c r="O7100" i="1"/>
  <c r="T7100" i="1" s="1"/>
  <c r="R7099" i="1"/>
  <c r="Q7099" i="1"/>
  <c r="P7099" i="1"/>
  <c r="O7099" i="1"/>
  <c r="T7099" i="1" s="1"/>
  <c r="R7098" i="1"/>
  <c r="Q7098" i="1"/>
  <c r="P7098" i="1"/>
  <c r="O7098" i="1"/>
  <c r="T7098" i="1" s="1"/>
  <c r="R7097" i="1"/>
  <c r="Q7097" i="1"/>
  <c r="P7097" i="1"/>
  <c r="O7097" i="1"/>
  <c r="T7097" i="1" s="1"/>
  <c r="R7096" i="1"/>
  <c r="Q7096" i="1"/>
  <c r="P7096" i="1"/>
  <c r="O7096" i="1"/>
  <c r="T7096" i="1" s="1"/>
  <c r="R7095" i="1"/>
  <c r="Q7095" i="1"/>
  <c r="P7095" i="1"/>
  <c r="O7095" i="1"/>
  <c r="R7094" i="1"/>
  <c r="Q7094" i="1"/>
  <c r="P7094" i="1"/>
  <c r="O7094" i="1"/>
  <c r="R7093" i="1"/>
  <c r="Q7093" i="1"/>
  <c r="P7093" i="1"/>
  <c r="O7093" i="1"/>
  <c r="T7093" i="1" s="1"/>
  <c r="R7092" i="1"/>
  <c r="Q7092" i="1"/>
  <c r="P7092" i="1"/>
  <c r="O7092" i="1"/>
  <c r="T7092" i="1" s="1"/>
  <c r="R7091" i="1"/>
  <c r="Q7091" i="1"/>
  <c r="P7091" i="1"/>
  <c r="O7091" i="1"/>
  <c r="T7091" i="1" s="1"/>
  <c r="R7090" i="1"/>
  <c r="Q7090" i="1"/>
  <c r="P7090" i="1"/>
  <c r="O7090" i="1"/>
  <c r="T7090" i="1" s="1"/>
  <c r="R7089" i="1"/>
  <c r="Q7089" i="1"/>
  <c r="P7089" i="1"/>
  <c r="O7089" i="1"/>
  <c r="T7089" i="1" s="1"/>
  <c r="R7088" i="1"/>
  <c r="Q7088" i="1"/>
  <c r="P7088" i="1"/>
  <c r="O7088" i="1"/>
  <c r="T7088" i="1" s="1"/>
  <c r="R7087" i="1"/>
  <c r="Q7087" i="1"/>
  <c r="P7087" i="1"/>
  <c r="O7087" i="1"/>
  <c r="R7086" i="1"/>
  <c r="Q7086" i="1"/>
  <c r="P7086" i="1"/>
  <c r="O7086" i="1"/>
  <c r="R7085" i="1"/>
  <c r="Q7085" i="1"/>
  <c r="P7085" i="1"/>
  <c r="O7085" i="1"/>
  <c r="T7085" i="1" s="1"/>
  <c r="R7084" i="1"/>
  <c r="Q7084" i="1"/>
  <c r="P7084" i="1"/>
  <c r="O7084" i="1"/>
  <c r="T7084" i="1" s="1"/>
  <c r="R7083" i="1"/>
  <c r="Q7083" i="1"/>
  <c r="P7083" i="1"/>
  <c r="O7083" i="1"/>
  <c r="T7083" i="1" s="1"/>
  <c r="R7082" i="1"/>
  <c r="Q7082" i="1"/>
  <c r="P7082" i="1"/>
  <c r="O7082" i="1"/>
  <c r="T7082" i="1" s="1"/>
  <c r="R7081" i="1"/>
  <c r="Q7081" i="1"/>
  <c r="P7081" i="1"/>
  <c r="O7081" i="1"/>
  <c r="T7081" i="1" s="1"/>
  <c r="R7080" i="1"/>
  <c r="Q7080" i="1"/>
  <c r="P7080" i="1"/>
  <c r="O7080" i="1"/>
  <c r="T7080" i="1" s="1"/>
  <c r="R7079" i="1"/>
  <c r="Q7079" i="1"/>
  <c r="P7079" i="1"/>
  <c r="O7079" i="1"/>
  <c r="R7078" i="1"/>
  <c r="Q7078" i="1"/>
  <c r="P7078" i="1"/>
  <c r="O7078" i="1"/>
  <c r="R7077" i="1"/>
  <c r="Q7077" i="1"/>
  <c r="P7077" i="1"/>
  <c r="O7077" i="1"/>
  <c r="T7077" i="1" s="1"/>
  <c r="R7076" i="1"/>
  <c r="Q7076" i="1"/>
  <c r="P7076" i="1"/>
  <c r="O7076" i="1"/>
  <c r="T7076" i="1" s="1"/>
  <c r="R7075" i="1"/>
  <c r="Q7075" i="1"/>
  <c r="P7075" i="1"/>
  <c r="O7075" i="1"/>
  <c r="T7075" i="1" s="1"/>
  <c r="R7074" i="1"/>
  <c r="Q7074" i="1"/>
  <c r="P7074" i="1"/>
  <c r="O7074" i="1"/>
  <c r="T7074" i="1" s="1"/>
  <c r="R7073" i="1"/>
  <c r="Q7073" i="1"/>
  <c r="P7073" i="1"/>
  <c r="O7073" i="1"/>
  <c r="T7073" i="1" s="1"/>
  <c r="R7072" i="1"/>
  <c r="Q7072" i="1"/>
  <c r="P7072" i="1"/>
  <c r="O7072" i="1"/>
  <c r="T7072" i="1" s="1"/>
  <c r="R7071" i="1"/>
  <c r="Q7071" i="1"/>
  <c r="P7071" i="1"/>
  <c r="O7071" i="1"/>
  <c r="R7070" i="1"/>
  <c r="Q7070" i="1"/>
  <c r="P7070" i="1"/>
  <c r="O7070" i="1"/>
  <c r="R7069" i="1"/>
  <c r="Q7069" i="1"/>
  <c r="P7069" i="1"/>
  <c r="O7069" i="1"/>
  <c r="T7069" i="1" s="1"/>
  <c r="R7068" i="1"/>
  <c r="Q7068" i="1"/>
  <c r="P7068" i="1"/>
  <c r="O7068" i="1"/>
  <c r="T7068" i="1" s="1"/>
  <c r="R7067" i="1"/>
  <c r="Q7067" i="1"/>
  <c r="P7067" i="1"/>
  <c r="O7067" i="1"/>
  <c r="T7067" i="1" s="1"/>
  <c r="R7066" i="1"/>
  <c r="Q7066" i="1"/>
  <c r="P7066" i="1"/>
  <c r="O7066" i="1"/>
  <c r="T7066" i="1" s="1"/>
  <c r="R7065" i="1"/>
  <c r="Q7065" i="1"/>
  <c r="P7065" i="1"/>
  <c r="O7065" i="1"/>
  <c r="T7065" i="1" s="1"/>
  <c r="R7064" i="1"/>
  <c r="Q7064" i="1"/>
  <c r="P7064" i="1"/>
  <c r="O7064" i="1"/>
  <c r="T7064" i="1" s="1"/>
  <c r="R7063" i="1"/>
  <c r="Q7063" i="1"/>
  <c r="P7063" i="1"/>
  <c r="O7063" i="1"/>
  <c r="R7062" i="1"/>
  <c r="Q7062" i="1"/>
  <c r="P7062" i="1"/>
  <c r="O7062" i="1"/>
  <c r="R7061" i="1"/>
  <c r="Q7061" i="1"/>
  <c r="P7061" i="1"/>
  <c r="O7061" i="1"/>
  <c r="T7061" i="1" s="1"/>
  <c r="R7060" i="1"/>
  <c r="Q7060" i="1"/>
  <c r="P7060" i="1"/>
  <c r="O7060" i="1"/>
  <c r="T7060" i="1" s="1"/>
  <c r="R7059" i="1"/>
  <c r="Q7059" i="1"/>
  <c r="P7059" i="1"/>
  <c r="O7059" i="1"/>
  <c r="T7059" i="1" s="1"/>
  <c r="R7058" i="1"/>
  <c r="Q7058" i="1"/>
  <c r="P7058" i="1"/>
  <c r="O7058" i="1"/>
  <c r="T7058" i="1" s="1"/>
  <c r="R7057" i="1"/>
  <c r="Q7057" i="1"/>
  <c r="P7057" i="1"/>
  <c r="O7057" i="1"/>
  <c r="T7057" i="1" s="1"/>
  <c r="R7056" i="1"/>
  <c r="Q7056" i="1"/>
  <c r="P7056" i="1"/>
  <c r="O7056" i="1"/>
  <c r="T7056" i="1" s="1"/>
  <c r="R7055" i="1"/>
  <c r="Q7055" i="1"/>
  <c r="P7055" i="1"/>
  <c r="O7055" i="1"/>
  <c r="R7054" i="1"/>
  <c r="Q7054" i="1"/>
  <c r="P7054" i="1"/>
  <c r="O7054" i="1"/>
  <c r="R7053" i="1"/>
  <c r="Q7053" i="1"/>
  <c r="P7053" i="1"/>
  <c r="O7053" i="1"/>
  <c r="T7053" i="1" s="1"/>
  <c r="R7052" i="1"/>
  <c r="Q7052" i="1"/>
  <c r="P7052" i="1"/>
  <c r="O7052" i="1"/>
  <c r="T7052" i="1" s="1"/>
  <c r="R7051" i="1"/>
  <c r="Q7051" i="1"/>
  <c r="P7051" i="1"/>
  <c r="O7051" i="1"/>
  <c r="T7051" i="1" s="1"/>
  <c r="R7050" i="1"/>
  <c r="Q7050" i="1"/>
  <c r="P7050" i="1"/>
  <c r="O7050" i="1"/>
  <c r="T7050" i="1" s="1"/>
  <c r="R7049" i="1"/>
  <c r="Q7049" i="1"/>
  <c r="P7049" i="1"/>
  <c r="O7049" i="1"/>
  <c r="T7049" i="1" s="1"/>
  <c r="R7048" i="1"/>
  <c r="Q7048" i="1"/>
  <c r="P7048" i="1"/>
  <c r="O7048" i="1"/>
  <c r="T7048" i="1" s="1"/>
  <c r="R7047" i="1"/>
  <c r="Q7047" i="1"/>
  <c r="P7047" i="1"/>
  <c r="O7047" i="1"/>
  <c r="R7046" i="1"/>
  <c r="Q7046" i="1"/>
  <c r="P7046" i="1"/>
  <c r="O7046" i="1"/>
  <c r="R7045" i="1"/>
  <c r="Q7045" i="1"/>
  <c r="P7045" i="1"/>
  <c r="O7045" i="1"/>
  <c r="T7045" i="1" s="1"/>
  <c r="R7044" i="1"/>
  <c r="Q7044" i="1"/>
  <c r="P7044" i="1"/>
  <c r="O7044" i="1"/>
  <c r="T7044" i="1" s="1"/>
  <c r="R7043" i="1"/>
  <c r="Q7043" i="1"/>
  <c r="P7043" i="1"/>
  <c r="O7043" i="1"/>
  <c r="T7043" i="1" s="1"/>
  <c r="R7042" i="1"/>
  <c r="Q7042" i="1"/>
  <c r="P7042" i="1"/>
  <c r="O7042" i="1"/>
  <c r="T7042" i="1" s="1"/>
  <c r="R7041" i="1"/>
  <c r="Q7041" i="1"/>
  <c r="P7041" i="1"/>
  <c r="O7041" i="1"/>
  <c r="T7041" i="1" s="1"/>
  <c r="R7040" i="1"/>
  <c r="Q7040" i="1"/>
  <c r="P7040" i="1"/>
  <c r="O7040" i="1"/>
  <c r="T7040" i="1" s="1"/>
  <c r="R7039" i="1"/>
  <c r="Q7039" i="1"/>
  <c r="P7039" i="1"/>
  <c r="O7039" i="1"/>
  <c r="R7038" i="1"/>
  <c r="Q7038" i="1"/>
  <c r="P7038" i="1"/>
  <c r="O7038" i="1"/>
  <c r="R7037" i="1"/>
  <c r="Q7037" i="1"/>
  <c r="P7037" i="1"/>
  <c r="O7037" i="1"/>
  <c r="T7037" i="1" s="1"/>
  <c r="R7036" i="1"/>
  <c r="Q7036" i="1"/>
  <c r="P7036" i="1"/>
  <c r="O7036" i="1"/>
  <c r="T7036" i="1" s="1"/>
  <c r="R7035" i="1"/>
  <c r="Q7035" i="1"/>
  <c r="P7035" i="1"/>
  <c r="O7035" i="1"/>
  <c r="T7035" i="1" s="1"/>
  <c r="R7034" i="1"/>
  <c r="Q7034" i="1"/>
  <c r="P7034" i="1"/>
  <c r="O7034" i="1"/>
  <c r="T7034" i="1" s="1"/>
  <c r="R7033" i="1"/>
  <c r="Q7033" i="1"/>
  <c r="P7033" i="1"/>
  <c r="O7033" i="1"/>
  <c r="T7033" i="1" s="1"/>
  <c r="R7032" i="1"/>
  <c r="Q7032" i="1"/>
  <c r="P7032" i="1"/>
  <c r="O7032" i="1"/>
  <c r="T7032" i="1" s="1"/>
  <c r="R7031" i="1"/>
  <c r="Q7031" i="1"/>
  <c r="P7031" i="1"/>
  <c r="O7031" i="1"/>
  <c r="R7030" i="1"/>
  <c r="Q7030" i="1"/>
  <c r="P7030" i="1"/>
  <c r="O7030" i="1"/>
  <c r="R7029" i="1"/>
  <c r="Q7029" i="1"/>
  <c r="P7029" i="1"/>
  <c r="O7029" i="1"/>
  <c r="T7029" i="1" s="1"/>
  <c r="R7028" i="1"/>
  <c r="Q7028" i="1"/>
  <c r="P7028" i="1"/>
  <c r="O7028" i="1"/>
  <c r="T7028" i="1" s="1"/>
  <c r="R7027" i="1"/>
  <c r="Q7027" i="1"/>
  <c r="P7027" i="1"/>
  <c r="O7027" i="1"/>
  <c r="T7027" i="1" s="1"/>
  <c r="R7026" i="1"/>
  <c r="Q7026" i="1"/>
  <c r="P7026" i="1"/>
  <c r="O7026" i="1"/>
  <c r="T7026" i="1" s="1"/>
  <c r="R7025" i="1"/>
  <c r="Q7025" i="1"/>
  <c r="P7025" i="1"/>
  <c r="O7025" i="1"/>
  <c r="T7025" i="1" s="1"/>
  <c r="R7024" i="1"/>
  <c r="Q7024" i="1"/>
  <c r="P7024" i="1"/>
  <c r="O7024" i="1"/>
  <c r="T7024" i="1" s="1"/>
  <c r="R7023" i="1"/>
  <c r="Q7023" i="1"/>
  <c r="P7023" i="1"/>
  <c r="O7023" i="1"/>
  <c r="R7022" i="1"/>
  <c r="Q7022" i="1"/>
  <c r="P7022" i="1"/>
  <c r="O7022" i="1"/>
  <c r="R7021" i="1"/>
  <c r="Q7021" i="1"/>
  <c r="P7021" i="1"/>
  <c r="O7021" i="1"/>
  <c r="T7021" i="1" s="1"/>
  <c r="R7020" i="1"/>
  <c r="Q7020" i="1"/>
  <c r="P7020" i="1"/>
  <c r="O7020" i="1"/>
  <c r="T7020" i="1" s="1"/>
  <c r="R7019" i="1"/>
  <c r="Q7019" i="1"/>
  <c r="P7019" i="1"/>
  <c r="O7019" i="1"/>
  <c r="T7019" i="1" s="1"/>
  <c r="R7018" i="1"/>
  <c r="Q7018" i="1"/>
  <c r="P7018" i="1"/>
  <c r="O7018" i="1"/>
  <c r="T7018" i="1" s="1"/>
  <c r="R7017" i="1"/>
  <c r="Q7017" i="1"/>
  <c r="P7017" i="1"/>
  <c r="O7017" i="1"/>
  <c r="T7017" i="1" s="1"/>
  <c r="R7016" i="1"/>
  <c r="Q7016" i="1"/>
  <c r="P7016" i="1"/>
  <c r="O7016" i="1"/>
  <c r="T7016" i="1" s="1"/>
  <c r="R7015" i="1"/>
  <c r="Q7015" i="1"/>
  <c r="P7015" i="1"/>
  <c r="O7015" i="1"/>
  <c r="R7014" i="1"/>
  <c r="Q7014" i="1"/>
  <c r="P7014" i="1"/>
  <c r="O7014" i="1"/>
  <c r="R7013" i="1"/>
  <c r="Q7013" i="1"/>
  <c r="P7013" i="1"/>
  <c r="O7013" i="1"/>
  <c r="T7013" i="1" s="1"/>
  <c r="R7012" i="1"/>
  <c r="Q7012" i="1"/>
  <c r="P7012" i="1"/>
  <c r="O7012" i="1"/>
  <c r="T7012" i="1" s="1"/>
  <c r="R7011" i="1"/>
  <c r="Q7011" i="1"/>
  <c r="P7011" i="1"/>
  <c r="O7011" i="1"/>
  <c r="T7011" i="1" s="1"/>
  <c r="R7010" i="1"/>
  <c r="Q7010" i="1"/>
  <c r="P7010" i="1"/>
  <c r="O7010" i="1"/>
  <c r="T7010" i="1" s="1"/>
  <c r="R7009" i="1"/>
  <c r="Q7009" i="1"/>
  <c r="P7009" i="1"/>
  <c r="O7009" i="1"/>
  <c r="T7009" i="1" s="1"/>
  <c r="R7008" i="1"/>
  <c r="Q7008" i="1"/>
  <c r="P7008" i="1"/>
  <c r="O7008" i="1"/>
  <c r="T7008" i="1" s="1"/>
  <c r="R7007" i="1"/>
  <c r="Q7007" i="1"/>
  <c r="P7007" i="1"/>
  <c r="O7007" i="1"/>
  <c r="R7006" i="1"/>
  <c r="Q7006" i="1"/>
  <c r="P7006" i="1"/>
  <c r="O7006" i="1"/>
  <c r="R7005" i="1"/>
  <c r="Q7005" i="1"/>
  <c r="P7005" i="1"/>
  <c r="O7005" i="1"/>
  <c r="T7005" i="1" s="1"/>
  <c r="R7004" i="1"/>
  <c r="Q7004" i="1"/>
  <c r="P7004" i="1"/>
  <c r="O7004" i="1"/>
  <c r="T7004" i="1" s="1"/>
  <c r="R7003" i="1"/>
  <c r="Q7003" i="1"/>
  <c r="P7003" i="1"/>
  <c r="O7003" i="1"/>
  <c r="T7003" i="1" s="1"/>
  <c r="R7002" i="1"/>
  <c r="Q7002" i="1"/>
  <c r="P7002" i="1"/>
  <c r="O7002" i="1"/>
  <c r="T7002" i="1" s="1"/>
  <c r="R7001" i="1"/>
  <c r="Q7001" i="1"/>
  <c r="P7001" i="1"/>
  <c r="O7001" i="1"/>
  <c r="T7001" i="1" s="1"/>
  <c r="R7000" i="1"/>
  <c r="Q7000" i="1"/>
  <c r="P7000" i="1"/>
  <c r="O7000" i="1"/>
  <c r="T7000" i="1" s="1"/>
  <c r="R6999" i="1"/>
  <c r="Q6999" i="1"/>
  <c r="P6999" i="1"/>
  <c r="O6999" i="1"/>
  <c r="R6998" i="1"/>
  <c r="Q6998" i="1"/>
  <c r="P6998" i="1"/>
  <c r="O6998" i="1"/>
  <c r="R6997" i="1"/>
  <c r="Q6997" i="1"/>
  <c r="P6997" i="1"/>
  <c r="O6997" i="1"/>
  <c r="T6997" i="1" s="1"/>
  <c r="R6996" i="1"/>
  <c r="Q6996" i="1"/>
  <c r="P6996" i="1"/>
  <c r="O6996" i="1"/>
  <c r="T6996" i="1" s="1"/>
  <c r="R6995" i="1"/>
  <c r="Q6995" i="1"/>
  <c r="P6995" i="1"/>
  <c r="O6995" i="1"/>
  <c r="T6995" i="1" s="1"/>
  <c r="R6994" i="1"/>
  <c r="Q6994" i="1"/>
  <c r="P6994" i="1"/>
  <c r="O6994" i="1"/>
  <c r="T6994" i="1" s="1"/>
  <c r="R6993" i="1"/>
  <c r="Q6993" i="1"/>
  <c r="P6993" i="1"/>
  <c r="O6993" i="1"/>
  <c r="T6993" i="1" s="1"/>
  <c r="R6992" i="1"/>
  <c r="Q6992" i="1"/>
  <c r="P6992" i="1"/>
  <c r="O6992" i="1"/>
  <c r="T6992" i="1" s="1"/>
  <c r="R6991" i="1"/>
  <c r="Q6991" i="1"/>
  <c r="P6991" i="1"/>
  <c r="O6991" i="1"/>
  <c r="R6990" i="1"/>
  <c r="Q6990" i="1"/>
  <c r="P6990" i="1"/>
  <c r="O6990" i="1"/>
  <c r="R6989" i="1"/>
  <c r="Q6989" i="1"/>
  <c r="P6989" i="1"/>
  <c r="O6989" i="1"/>
  <c r="T6989" i="1" s="1"/>
  <c r="R6988" i="1"/>
  <c r="Q6988" i="1"/>
  <c r="P6988" i="1"/>
  <c r="O6988" i="1"/>
  <c r="T6988" i="1" s="1"/>
  <c r="R6987" i="1"/>
  <c r="Q6987" i="1"/>
  <c r="P6987" i="1"/>
  <c r="O6987" i="1"/>
  <c r="T6987" i="1" s="1"/>
  <c r="R6986" i="1"/>
  <c r="Q6986" i="1"/>
  <c r="P6986" i="1"/>
  <c r="O6986" i="1"/>
  <c r="T6986" i="1" s="1"/>
  <c r="R6985" i="1"/>
  <c r="Q6985" i="1"/>
  <c r="P6985" i="1"/>
  <c r="O6985" i="1"/>
  <c r="T6985" i="1" s="1"/>
  <c r="R6984" i="1"/>
  <c r="Q6984" i="1"/>
  <c r="P6984" i="1"/>
  <c r="O6984" i="1"/>
  <c r="T6984" i="1" s="1"/>
  <c r="R6983" i="1"/>
  <c r="Q6983" i="1"/>
  <c r="P6983" i="1"/>
  <c r="O6983" i="1"/>
  <c r="T6983" i="1" s="1"/>
  <c r="R6982" i="1"/>
  <c r="Q6982" i="1"/>
  <c r="P6982" i="1"/>
  <c r="O6982" i="1"/>
  <c r="R6981" i="1"/>
  <c r="Q6981" i="1"/>
  <c r="P6981" i="1"/>
  <c r="O6981" i="1"/>
  <c r="T6981" i="1" s="1"/>
  <c r="R6980" i="1"/>
  <c r="Q6980" i="1"/>
  <c r="P6980" i="1"/>
  <c r="O6980" i="1"/>
  <c r="T6980" i="1" s="1"/>
  <c r="R6979" i="1"/>
  <c r="Q6979" i="1"/>
  <c r="P6979" i="1"/>
  <c r="O6979" i="1"/>
  <c r="T6979" i="1" s="1"/>
  <c r="R6978" i="1"/>
  <c r="Q6978" i="1"/>
  <c r="P6978" i="1"/>
  <c r="O6978" i="1"/>
  <c r="T6978" i="1" s="1"/>
  <c r="R6977" i="1"/>
  <c r="Q6977" i="1"/>
  <c r="P6977" i="1"/>
  <c r="O6977" i="1"/>
  <c r="T6977" i="1" s="1"/>
  <c r="R6976" i="1"/>
  <c r="Q6976" i="1"/>
  <c r="P6976" i="1"/>
  <c r="O6976" i="1"/>
  <c r="T6976" i="1" s="1"/>
  <c r="R6975" i="1"/>
  <c r="Q6975" i="1"/>
  <c r="P6975" i="1"/>
  <c r="O6975" i="1"/>
  <c r="T6975" i="1" s="1"/>
  <c r="R6974" i="1"/>
  <c r="Q6974" i="1"/>
  <c r="P6974" i="1"/>
  <c r="O6974" i="1"/>
  <c r="R6973" i="1"/>
  <c r="Q6973" i="1"/>
  <c r="P6973" i="1"/>
  <c r="O6973" i="1"/>
  <c r="T6973" i="1" s="1"/>
  <c r="R6972" i="1"/>
  <c r="Q6972" i="1"/>
  <c r="P6972" i="1"/>
  <c r="O6972" i="1"/>
  <c r="T6972" i="1" s="1"/>
  <c r="R6971" i="1"/>
  <c r="Q6971" i="1"/>
  <c r="P6971" i="1"/>
  <c r="O6971" i="1"/>
  <c r="T6971" i="1" s="1"/>
  <c r="R6970" i="1"/>
  <c r="Q6970" i="1"/>
  <c r="P6970" i="1"/>
  <c r="O6970" i="1"/>
  <c r="T6970" i="1" s="1"/>
  <c r="R6969" i="1"/>
  <c r="Q6969" i="1"/>
  <c r="P6969" i="1"/>
  <c r="O6969" i="1"/>
  <c r="T6969" i="1" s="1"/>
  <c r="R6968" i="1"/>
  <c r="Q6968" i="1"/>
  <c r="P6968" i="1"/>
  <c r="O6968" i="1"/>
  <c r="T6968" i="1" s="1"/>
  <c r="R6967" i="1"/>
  <c r="Q6967" i="1"/>
  <c r="P6967" i="1"/>
  <c r="O6967" i="1"/>
  <c r="T6967" i="1" s="1"/>
  <c r="R6966" i="1"/>
  <c r="Q6966" i="1"/>
  <c r="P6966" i="1"/>
  <c r="O6966" i="1"/>
  <c r="R6965" i="1"/>
  <c r="Q6965" i="1"/>
  <c r="P6965" i="1"/>
  <c r="O6965" i="1"/>
  <c r="T6965" i="1" s="1"/>
  <c r="R6964" i="1"/>
  <c r="Q6964" i="1"/>
  <c r="P6964" i="1"/>
  <c r="O6964" i="1"/>
  <c r="T6964" i="1" s="1"/>
  <c r="R6963" i="1"/>
  <c r="Q6963" i="1"/>
  <c r="P6963" i="1"/>
  <c r="O6963" i="1"/>
  <c r="T6963" i="1" s="1"/>
  <c r="R6962" i="1"/>
  <c r="Q6962" i="1"/>
  <c r="P6962" i="1"/>
  <c r="O6962" i="1"/>
  <c r="T6962" i="1" s="1"/>
  <c r="R6961" i="1"/>
  <c r="Q6961" i="1"/>
  <c r="P6961" i="1"/>
  <c r="O6961" i="1"/>
  <c r="T6961" i="1" s="1"/>
  <c r="R6960" i="1"/>
  <c r="Q6960" i="1"/>
  <c r="P6960" i="1"/>
  <c r="O6960" i="1"/>
  <c r="T6960" i="1" s="1"/>
  <c r="R6959" i="1"/>
  <c r="Q6959" i="1"/>
  <c r="P6959" i="1"/>
  <c r="O6959" i="1"/>
  <c r="T6959" i="1" s="1"/>
  <c r="R6958" i="1"/>
  <c r="Q6958" i="1"/>
  <c r="P6958" i="1"/>
  <c r="O6958" i="1"/>
  <c r="R6957" i="1"/>
  <c r="Q6957" i="1"/>
  <c r="P6957" i="1"/>
  <c r="O6957" i="1"/>
  <c r="T6957" i="1" s="1"/>
  <c r="R6956" i="1"/>
  <c r="Q6956" i="1"/>
  <c r="P6956" i="1"/>
  <c r="O6956" i="1"/>
  <c r="T6956" i="1" s="1"/>
  <c r="R6955" i="1"/>
  <c r="Q6955" i="1"/>
  <c r="P6955" i="1"/>
  <c r="O6955" i="1"/>
  <c r="T6955" i="1" s="1"/>
  <c r="R6954" i="1"/>
  <c r="Q6954" i="1"/>
  <c r="P6954" i="1"/>
  <c r="O6954" i="1"/>
  <c r="T6954" i="1" s="1"/>
  <c r="R6953" i="1"/>
  <c r="Q6953" i="1"/>
  <c r="P6953" i="1"/>
  <c r="O6953" i="1"/>
  <c r="T6953" i="1" s="1"/>
  <c r="R6952" i="1"/>
  <c r="Q6952" i="1"/>
  <c r="P6952" i="1"/>
  <c r="O6952" i="1"/>
  <c r="T6952" i="1" s="1"/>
  <c r="R6951" i="1"/>
  <c r="Q6951" i="1"/>
  <c r="P6951" i="1"/>
  <c r="O6951" i="1"/>
  <c r="T6951" i="1" s="1"/>
  <c r="R6950" i="1"/>
  <c r="Q6950" i="1"/>
  <c r="P6950" i="1"/>
  <c r="O6950" i="1"/>
  <c r="R6949" i="1"/>
  <c r="Q6949" i="1"/>
  <c r="P6949" i="1"/>
  <c r="O6949" i="1"/>
  <c r="T6949" i="1" s="1"/>
  <c r="R6948" i="1"/>
  <c r="Q6948" i="1"/>
  <c r="P6948" i="1"/>
  <c r="O6948" i="1"/>
  <c r="T6948" i="1" s="1"/>
  <c r="R6947" i="1"/>
  <c r="Q6947" i="1"/>
  <c r="P6947" i="1"/>
  <c r="O6947" i="1"/>
  <c r="T6947" i="1" s="1"/>
  <c r="R6946" i="1"/>
  <c r="Q6946" i="1"/>
  <c r="P6946" i="1"/>
  <c r="O6946" i="1"/>
  <c r="T6946" i="1" s="1"/>
  <c r="R6945" i="1"/>
  <c r="Q6945" i="1"/>
  <c r="P6945" i="1"/>
  <c r="O6945" i="1"/>
  <c r="T6945" i="1" s="1"/>
  <c r="R6944" i="1"/>
  <c r="Q6944" i="1"/>
  <c r="P6944" i="1"/>
  <c r="O6944" i="1"/>
  <c r="T6944" i="1" s="1"/>
  <c r="R6943" i="1"/>
  <c r="Q6943" i="1"/>
  <c r="P6943" i="1"/>
  <c r="O6943" i="1"/>
  <c r="T6943" i="1" s="1"/>
  <c r="R6942" i="1"/>
  <c r="Q6942" i="1"/>
  <c r="P6942" i="1"/>
  <c r="O6942" i="1"/>
  <c r="R6941" i="1"/>
  <c r="Q6941" i="1"/>
  <c r="P6941" i="1"/>
  <c r="O6941" i="1"/>
  <c r="T6941" i="1" s="1"/>
  <c r="R6940" i="1"/>
  <c r="Q6940" i="1"/>
  <c r="P6940" i="1"/>
  <c r="O6940" i="1"/>
  <c r="T6940" i="1" s="1"/>
  <c r="R6939" i="1"/>
  <c r="Q6939" i="1"/>
  <c r="P6939" i="1"/>
  <c r="O6939" i="1"/>
  <c r="T6939" i="1" s="1"/>
  <c r="R6938" i="1"/>
  <c r="Q6938" i="1"/>
  <c r="P6938" i="1"/>
  <c r="O6938" i="1"/>
  <c r="T6938" i="1" s="1"/>
  <c r="R6937" i="1"/>
  <c r="Q6937" i="1"/>
  <c r="P6937" i="1"/>
  <c r="O6937" i="1"/>
  <c r="T6937" i="1" s="1"/>
  <c r="R6936" i="1"/>
  <c r="Q6936" i="1"/>
  <c r="P6936" i="1"/>
  <c r="O6936" i="1"/>
  <c r="T6936" i="1" s="1"/>
  <c r="R6935" i="1"/>
  <c r="Q6935" i="1"/>
  <c r="P6935" i="1"/>
  <c r="O6935" i="1"/>
  <c r="T6935" i="1" s="1"/>
  <c r="R6934" i="1"/>
  <c r="Q6934" i="1"/>
  <c r="P6934" i="1"/>
  <c r="O6934" i="1"/>
  <c r="R6933" i="1"/>
  <c r="Q6933" i="1"/>
  <c r="P6933" i="1"/>
  <c r="O6933" i="1"/>
  <c r="T6933" i="1" s="1"/>
  <c r="R6932" i="1"/>
  <c r="Q6932" i="1"/>
  <c r="P6932" i="1"/>
  <c r="O6932" i="1"/>
  <c r="T6932" i="1" s="1"/>
  <c r="R6931" i="1"/>
  <c r="Q6931" i="1"/>
  <c r="P6931" i="1"/>
  <c r="O6931" i="1"/>
  <c r="T6931" i="1" s="1"/>
  <c r="R6930" i="1"/>
  <c r="Q6930" i="1"/>
  <c r="P6930" i="1"/>
  <c r="O6930" i="1"/>
  <c r="R6929" i="1"/>
  <c r="Q6929" i="1"/>
  <c r="P6929" i="1"/>
  <c r="O6929" i="1"/>
  <c r="T6929" i="1" s="1"/>
  <c r="R6928" i="1"/>
  <c r="Q6928" i="1"/>
  <c r="P6928" i="1"/>
  <c r="O6928" i="1"/>
  <c r="T6928" i="1" s="1"/>
  <c r="R6927" i="1"/>
  <c r="Q6927" i="1"/>
  <c r="P6927" i="1"/>
  <c r="O6927" i="1"/>
  <c r="T6927" i="1" s="1"/>
  <c r="R6926" i="1"/>
  <c r="Q6926" i="1"/>
  <c r="P6926" i="1"/>
  <c r="O6926" i="1"/>
  <c r="R6925" i="1"/>
  <c r="Q6925" i="1"/>
  <c r="P6925" i="1"/>
  <c r="O6925" i="1"/>
  <c r="T6925" i="1" s="1"/>
  <c r="R6924" i="1"/>
  <c r="Q6924" i="1"/>
  <c r="P6924" i="1"/>
  <c r="O6924" i="1"/>
  <c r="T6924" i="1" s="1"/>
  <c r="R6923" i="1"/>
  <c r="Q6923" i="1"/>
  <c r="P6923" i="1"/>
  <c r="O6923" i="1"/>
  <c r="T6923" i="1" s="1"/>
  <c r="R6922" i="1"/>
  <c r="Q6922" i="1"/>
  <c r="P6922" i="1"/>
  <c r="O6922" i="1"/>
  <c r="R6921" i="1"/>
  <c r="Q6921" i="1"/>
  <c r="P6921" i="1"/>
  <c r="O6921" i="1"/>
  <c r="T6921" i="1" s="1"/>
  <c r="R6920" i="1"/>
  <c r="Q6920" i="1"/>
  <c r="P6920" i="1"/>
  <c r="O6920" i="1"/>
  <c r="T6920" i="1" s="1"/>
  <c r="R6919" i="1"/>
  <c r="Q6919" i="1"/>
  <c r="P6919" i="1"/>
  <c r="O6919" i="1"/>
  <c r="T6919" i="1" s="1"/>
  <c r="R6918" i="1"/>
  <c r="Q6918" i="1"/>
  <c r="P6918" i="1"/>
  <c r="O6918" i="1"/>
  <c r="R6917" i="1"/>
  <c r="Q6917" i="1"/>
  <c r="P6917" i="1"/>
  <c r="O6917" i="1"/>
  <c r="T6917" i="1" s="1"/>
  <c r="R6916" i="1"/>
  <c r="Q6916" i="1"/>
  <c r="P6916" i="1"/>
  <c r="O6916" i="1"/>
  <c r="T6916" i="1" s="1"/>
  <c r="R6915" i="1"/>
  <c r="Q6915" i="1"/>
  <c r="P6915" i="1"/>
  <c r="O6915" i="1"/>
  <c r="T6915" i="1" s="1"/>
  <c r="R6914" i="1"/>
  <c r="Q6914" i="1"/>
  <c r="P6914" i="1"/>
  <c r="O6914" i="1"/>
  <c r="R6913" i="1"/>
  <c r="Q6913" i="1"/>
  <c r="P6913" i="1"/>
  <c r="O6913" i="1"/>
  <c r="T6913" i="1" s="1"/>
  <c r="R6912" i="1"/>
  <c r="Q6912" i="1"/>
  <c r="P6912" i="1"/>
  <c r="O6912" i="1"/>
  <c r="T6912" i="1" s="1"/>
  <c r="R6911" i="1"/>
  <c r="Q6911" i="1"/>
  <c r="P6911" i="1"/>
  <c r="O6911" i="1"/>
  <c r="T6911" i="1" s="1"/>
  <c r="R6910" i="1"/>
  <c r="Q6910" i="1"/>
  <c r="P6910" i="1"/>
  <c r="O6910" i="1"/>
  <c r="R6909" i="1"/>
  <c r="Q6909" i="1"/>
  <c r="P6909" i="1"/>
  <c r="O6909" i="1"/>
  <c r="T6909" i="1" s="1"/>
  <c r="R6908" i="1"/>
  <c r="Q6908" i="1"/>
  <c r="P6908" i="1"/>
  <c r="O6908" i="1"/>
  <c r="T6908" i="1" s="1"/>
  <c r="R6907" i="1"/>
  <c r="Q6907" i="1"/>
  <c r="P6907" i="1"/>
  <c r="O6907" i="1"/>
  <c r="T6907" i="1" s="1"/>
  <c r="R6906" i="1"/>
  <c r="Q6906" i="1"/>
  <c r="P6906" i="1"/>
  <c r="O6906" i="1"/>
  <c r="R6905" i="1"/>
  <c r="Q6905" i="1"/>
  <c r="P6905" i="1"/>
  <c r="O6905" i="1"/>
  <c r="T6905" i="1" s="1"/>
  <c r="R6904" i="1"/>
  <c r="Q6904" i="1"/>
  <c r="P6904" i="1"/>
  <c r="O6904" i="1"/>
  <c r="T6904" i="1" s="1"/>
  <c r="R6903" i="1"/>
  <c r="Q6903" i="1"/>
  <c r="P6903" i="1"/>
  <c r="O6903" i="1"/>
  <c r="T6903" i="1" s="1"/>
  <c r="R6902" i="1"/>
  <c r="Q6902" i="1"/>
  <c r="P6902" i="1"/>
  <c r="O6902" i="1"/>
  <c r="R6901" i="1"/>
  <c r="Q6901" i="1"/>
  <c r="P6901" i="1"/>
  <c r="O6901" i="1"/>
  <c r="T6901" i="1" s="1"/>
  <c r="R6900" i="1"/>
  <c r="Q6900" i="1"/>
  <c r="P6900" i="1"/>
  <c r="O6900" i="1"/>
  <c r="T6900" i="1" s="1"/>
  <c r="R6899" i="1"/>
  <c r="Q6899" i="1"/>
  <c r="P6899" i="1"/>
  <c r="O6899" i="1"/>
  <c r="T6899" i="1" s="1"/>
  <c r="R6898" i="1"/>
  <c r="Q6898" i="1"/>
  <c r="P6898" i="1"/>
  <c r="O6898" i="1"/>
  <c r="R6897" i="1"/>
  <c r="Q6897" i="1"/>
  <c r="P6897" i="1"/>
  <c r="O6897" i="1"/>
  <c r="T6897" i="1" s="1"/>
  <c r="R6896" i="1"/>
  <c r="Q6896" i="1"/>
  <c r="P6896" i="1"/>
  <c r="O6896" i="1"/>
  <c r="T6896" i="1" s="1"/>
  <c r="R6895" i="1"/>
  <c r="Q6895" i="1"/>
  <c r="P6895" i="1"/>
  <c r="O6895" i="1"/>
  <c r="T6895" i="1" s="1"/>
  <c r="R6894" i="1"/>
  <c r="Q6894" i="1"/>
  <c r="P6894" i="1"/>
  <c r="O6894" i="1"/>
  <c r="R6893" i="1"/>
  <c r="Q6893" i="1"/>
  <c r="P6893" i="1"/>
  <c r="O6893" i="1"/>
  <c r="T6893" i="1" s="1"/>
  <c r="R6892" i="1"/>
  <c r="Q6892" i="1"/>
  <c r="P6892" i="1"/>
  <c r="O6892" i="1"/>
  <c r="T6892" i="1" s="1"/>
  <c r="R6891" i="1"/>
  <c r="Q6891" i="1"/>
  <c r="P6891" i="1"/>
  <c r="O6891" i="1"/>
  <c r="T6891" i="1" s="1"/>
  <c r="R6890" i="1"/>
  <c r="Q6890" i="1"/>
  <c r="P6890" i="1"/>
  <c r="O6890" i="1"/>
  <c r="R6889" i="1"/>
  <c r="Q6889" i="1"/>
  <c r="P6889" i="1"/>
  <c r="O6889" i="1"/>
  <c r="T6889" i="1" s="1"/>
  <c r="R6888" i="1"/>
  <c r="Q6888" i="1"/>
  <c r="P6888" i="1"/>
  <c r="O6888" i="1"/>
  <c r="T6888" i="1" s="1"/>
  <c r="R6887" i="1"/>
  <c r="Q6887" i="1"/>
  <c r="P6887" i="1"/>
  <c r="O6887" i="1"/>
  <c r="T6887" i="1" s="1"/>
  <c r="R6886" i="1"/>
  <c r="Q6886" i="1"/>
  <c r="P6886" i="1"/>
  <c r="O6886" i="1"/>
  <c r="R6885" i="1"/>
  <c r="Q6885" i="1"/>
  <c r="P6885" i="1"/>
  <c r="O6885" i="1"/>
  <c r="T6885" i="1" s="1"/>
  <c r="R6884" i="1"/>
  <c r="Q6884" i="1"/>
  <c r="P6884" i="1"/>
  <c r="O6884" i="1"/>
  <c r="T6884" i="1" s="1"/>
  <c r="R6883" i="1"/>
  <c r="Q6883" i="1"/>
  <c r="P6883" i="1"/>
  <c r="O6883" i="1"/>
  <c r="T6883" i="1" s="1"/>
  <c r="R6882" i="1"/>
  <c r="Q6882" i="1"/>
  <c r="P6882" i="1"/>
  <c r="O6882" i="1"/>
  <c r="R6881" i="1"/>
  <c r="Q6881" i="1"/>
  <c r="P6881" i="1"/>
  <c r="O6881" i="1"/>
  <c r="T6881" i="1" s="1"/>
  <c r="R6880" i="1"/>
  <c r="Q6880" i="1"/>
  <c r="P6880" i="1"/>
  <c r="O6880" i="1"/>
  <c r="T6880" i="1" s="1"/>
  <c r="R6879" i="1"/>
  <c r="Q6879" i="1"/>
  <c r="P6879" i="1"/>
  <c r="O6879" i="1"/>
  <c r="T6879" i="1" s="1"/>
  <c r="R6878" i="1"/>
  <c r="Q6878" i="1"/>
  <c r="P6878" i="1"/>
  <c r="O6878" i="1"/>
  <c r="R6877" i="1"/>
  <c r="Q6877" i="1"/>
  <c r="P6877" i="1"/>
  <c r="O6877" i="1"/>
  <c r="T6877" i="1" s="1"/>
  <c r="R6876" i="1"/>
  <c r="Q6876" i="1"/>
  <c r="P6876" i="1"/>
  <c r="O6876" i="1"/>
  <c r="T6876" i="1" s="1"/>
  <c r="R6875" i="1"/>
  <c r="Q6875" i="1"/>
  <c r="P6875" i="1"/>
  <c r="O6875" i="1"/>
  <c r="T6875" i="1" s="1"/>
  <c r="R6874" i="1"/>
  <c r="Q6874" i="1"/>
  <c r="P6874" i="1"/>
  <c r="O6874" i="1"/>
  <c r="R6873" i="1"/>
  <c r="Q6873" i="1"/>
  <c r="P6873" i="1"/>
  <c r="O6873" i="1"/>
  <c r="T6873" i="1" s="1"/>
  <c r="R6872" i="1"/>
  <c r="Q6872" i="1"/>
  <c r="P6872" i="1"/>
  <c r="O6872" i="1"/>
  <c r="T6872" i="1" s="1"/>
  <c r="R6871" i="1"/>
  <c r="Q6871" i="1"/>
  <c r="P6871" i="1"/>
  <c r="O6871" i="1"/>
  <c r="T6871" i="1" s="1"/>
  <c r="R6870" i="1"/>
  <c r="Q6870" i="1"/>
  <c r="P6870" i="1"/>
  <c r="O6870" i="1"/>
  <c r="R6869" i="1"/>
  <c r="Q6869" i="1"/>
  <c r="P6869" i="1"/>
  <c r="O6869" i="1"/>
  <c r="T6869" i="1" s="1"/>
  <c r="R6868" i="1"/>
  <c r="Q6868" i="1"/>
  <c r="P6868" i="1"/>
  <c r="O6868" i="1"/>
  <c r="T6868" i="1" s="1"/>
  <c r="R6867" i="1"/>
  <c r="Q6867" i="1"/>
  <c r="P6867" i="1"/>
  <c r="O6867" i="1"/>
  <c r="T6867" i="1" s="1"/>
  <c r="R6866" i="1"/>
  <c r="Q6866" i="1"/>
  <c r="P6866" i="1"/>
  <c r="O6866" i="1"/>
  <c r="R6865" i="1"/>
  <c r="Q6865" i="1"/>
  <c r="P6865" i="1"/>
  <c r="O6865" i="1"/>
  <c r="T6865" i="1" s="1"/>
  <c r="R6864" i="1"/>
  <c r="Q6864" i="1"/>
  <c r="P6864" i="1"/>
  <c r="O6864" i="1"/>
  <c r="T6864" i="1" s="1"/>
  <c r="R6863" i="1"/>
  <c r="Q6863" i="1"/>
  <c r="P6863" i="1"/>
  <c r="O6863" i="1"/>
  <c r="T6863" i="1" s="1"/>
  <c r="R6862" i="1"/>
  <c r="Q6862" i="1"/>
  <c r="P6862" i="1"/>
  <c r="O6862" i="1"/>
  <c r="R6861" i="1"/>
  <c r="Q6861" i="1"/>
  <c r="P6861" i="1"/>
  <c r="O6861" i="1"/>
  <c r="T6861" i="1" s="1"/>
  <c r="R6860" i="1"/>
  <c r="Q6860" i="1"/>
  <c r="P6860" i="1"/>
  <c r="O6860" i="1"/>
  <c r="T6860" i="1" s="1"/>
  <c r="R6859" i="1"/>
  <c r="Q6859" i="1"/>
  <c r="P6859" i="1"/>
  <c r="O6859" i="1"/>
  <c r="T6859" i="1" s="1"/>
  <c r="R6858" i="1"/>
  <c r="Q6858" i="1"/>
  <c r="P6858" i="1"/>
  <c r="O6858" i="1"/>
  <c r="R6857" i="1"/>
  <c r="Q6857" i="1"/>
  <c r="P6857" i="1"/>
  <c r="O6857" i="1"/>
  <c r="T6857" i="1" s="1"/>
  <c r="R6856" i="1"/>
  <c r="Q6856" i="1"/>
  <c r="P6856" i="1"/>
  <c r="O6856" i="1"/>
  <c r="T6856" i="1" s="1"/>
  <c r="R6855" i="1"/>
  <c r="Q6855" i="1"/>
  <c r="P6855" i="1"/>
  <c r="O6855" i="1"/>
  <c r="T6855" i="1" s="1"/>
  <c r="R6854" i="1"/>
  <c r="Q6854" i="1"/>
  <c r="P6854" i="1"/>
  <c r="O6854" i="1"/>
  <c r="R6853" i="1"/>
  <c r="Q6853" i="1"/>
  <c r="P6853" i="1"/>
  <c r="O6853" i="1"/>
  <c r="T6853" i="1" s="1"/>
  <c r="R6852" i="1"/>
  <c r="Q6852" i="1"/>
  <c r="P6852" i="1"/>
  <c r="O6852" i="1"/>
  <c r="T6852" i="1" s="1"/>
  <c r="R6851" i="1"/>
  <c r="Q6851" i="1"/>
  <c r="P6851" i="1"/>
  <c r="O6851" i="1"/>
  <c r="T6851" i="1" s="1"/>
  <c r="R6850" i="1"/>
  <c r="Q6850" i="1"/>
  <c r="P6850" i="1"/>
  <c r="O6850" i="1"/>
  <c r="R6849" i="1"/>
  <c r="Q6849" i="1"/>
  <c r="P6849" i="1"/>
  <c r="O6849" i="1"/>
  <c r="T6849" i="1" s="1"/>
  <c r="R6848" i="1"/>
  <c r="Q6848" i="1"/>
  <c r="P6848" i="1"/>
  <c r="O6848" i="1"/>
  <c r="T6848" i="1" s="1"/>
  <c r="R6847" i="1"/>
  <c r="Q6847" i="1"/>
  <c r="P6847" i="1"/>
  <c r="O6847" i="1"/>
  <c r="T6847" i="1" s="1"/>
  <c r="R6846" i="1"/>
  <c r="Q6846" i="1"/>
  <c r="P6846" i="1"/>
  <c r="O6846" i="1"/>
  <c r="R6845" i="1"/>
  <c r="Q6845" i="1"/>
  <c r="P6845" i="1"/>
  <c r="O6845" i="1"/>
  <c r="T6845" i="1" s="1"/>
  <c r="R6844" i="1"/>
  <c r="Q6844" i="1"/>
  <c r="P6844" i="1"/>
  <c r="O6844" i="1"/>
  <c r="T6844" i="1" s="1"/>
  <c r="R6843" i="1"/>
  <c r="Q6843" i="1"/>
  <c r="P6843" i="1"/>
  <c r="O6843" i="1"/>
  <c r="T6843" i="1" s="1"/>
  <c r="R6842" i="1"/>
  <c r="Q6842" i="1"/>
  <c r="P6842" i="1"/>
  <c r="O6842" i="1"/>
  <c r="R6841" i="1"/>
  <c r="Q6841" i="1"/>
  <c r="P6841" i="1"/>
  <c r="O6841" i="1"/>
  <c r="T6841" i="1" s="1"/>
  <c r="R6840" i="1"/>
  <c r="Q6840" i="1"/>
  <c r="P6840" i="1"/>
  <c r="O6840" i="1"/>
  <c r="T6840" i="1" s="1"/>
  <c r="R6839" i="1"/>
  <c r="Q6839" i="1"/>
  <c r="P6839" i="1"/>
  <c r="O6839" i="1"/>
  <c r="T6839" i="1" s="1"/>
  <c r="R6838" i="1"/>
  <c r="Q6838" i="1"/>
  <c r="P6838" i="1"/>
  <c r="O6838" i="1"/>
  <c r="R6837" i="1"/>
  <c r="Q6837" i="1"/>
  <c r="P6837" i="1"/>
  <c r="O6837" i="1"/>
  <c r="T6837" i="1" s="1"/>
  <c r="R6836" i="1"/>
  <c r="Q6836" i="1"/>
  <c r="P6836" i="1"/>
  <c r="O6836" i="1"/>
  <c r="T6836" i="1" s="1"/>
  <c r="R6835" i="1"/>
  <c r="Q6835" i="1"/>
  <c r="P6835" i="1"/>
  <c r="O6835" i="1"/>
  <c r="T6835" i="1" s="1"/>
  <c r="R6834" i="1"/>
  <c r="Q6834" i="1"/>
  <c r="P6834" i="1"/>
  <c r="O6834" i="1"/>
  <c r="R6833" i="1"/>
  <c r="Q6833" i="1"/>
  <c r="P6833" i="1"/>
  <c r="O6833" i="1"/>
  <c r="T6833" i="1" s="1"/>
  <c r="R6832" i="1"/>
  <c r="Q6832" i="1"/>
  <c r="P6832" i="1"/>
  <c r="O6832" i="1"/>
  <c r="T6832" i="1" s="1"/>
  <c r="R6831" i="1"/>
  <c r="Q6831" i="1"/>
  <c r="P6831" i="1"/>
  <c r="O6831" i="1"/>
  <c r="T6831" i="1" s="1"/>
  <c r="R6830" i="1"/>
  <c r="Q6830" i="1"/>
  <c r="P6830" i="1"/>
  <c r="O6830" i="1"/>
  <c r="R6829" i="1"/>
  <c r="Q6829" i="1"/>
  <c r="P6829" i="1"/>
  <c r="O6829" i="1"/>
  <c r="T6829" i="1" s="1"/>
  <c r="R6828" i="1"/>
  <c r="Q6828" i="1"/>
  <c r="P6828" i="1"/>
  <c r="O6828" i="1"/>
  <c r="T6828" i="1" s="1"/>
  <c r="R6827" i="1"/>
  <c r="Q6827" i="1"/>
  <c r="P6827" i="1"/>
  <c r="O6827" i="1"/>
  <c r="T6827" i="1" s="1"/>
  <c r="R6826" i="1"/>
  <c r="Q6826" i="1"/>
  <c r="P6826" i="1"/>
  <c r="O6826" i="1"/>
  <c r="R6825" i="1"/>
  <c r="Q6825" i="1"/>
  <c r="P6825" i="1"/>
  <c r="O6825" i="1"/>
  <c r="T6825" i="1" s="1"/>
  <c r="R6824" i="1"/>
  <c r="Q6824" i="1"/>
  <c r="P6824" i="1"/>
  <c r="O6824" i="1"/>
  <c r="T6824" i="1" s="1"/>
  <c r="R6823" i="1"/>
  <c r="Q6823" i="1"/>
  <c r="P6823" i="1"/>
  <c r="O6823" i="1"/>
  <c r="T6823" i="1" s="1"/>
  <c r="R6822" i="1"/>
  <c r="Q6822" i="1"/>
  <c r="P6822" i="1"/>
  <c r="O6822" i="1"/>
  <c r="R6821" i="1"/>
  <c r="Q6821" i="1"/>
  <c r="P6821" i="1"/>
  <c r="O6821" i="1"/>
  <c r="T6821" i="1" s="1"/>
  <c r="R6820" i="1"/>
  <c r="Q6820" i="1"/>
  <c r="P6820" i="1"/>
  <c r="O6820" i="1"/>
  <c r="T6820" i="1" s="1"/>
  <c r="R6819" i="1"/>
  <c r="Q6819" i="1"/>
  <c r="P6819" i="1"/>
  <c r="O6819" i="1"/>
  <c r="T6819" i="1" s="1"/>
  <c r="R6818" i="1"/>
  <c r="Q6818" i="1"/>
  <c r="P6818" i="1"/>
  <c r="O6818" i="1"/>
  <c r="R6817" i="1"/>
  <c r="Q6817" i="1"/>
  <c r="P6817" i="1"/>
  <c r="O6817" i="1"/>
  <c r="T6817" i="1" s="1"/>
  <c r="R6816" i="1"/>
  <c r="Q6816" i="1"/>
  <c r="P6816" i="1"/>
  <c r="O6816" i="1"/>
  <c r="T6816" i="1" s="1"/>
  <c r="R6815" i="1"/>
  <c r="Q6815" i="1"/>
  <c r="P6815" i="1"/>
  <c r="O6815" i="1"/>
  <c r="T6815" i="1" s="1"/>
  <c r="R6814" i="1"/>
  <c r="Q6814" i="1"/>
  <c r="P6814" i="1"/>
  <c r="O6814" i="1"/>
  <c r="R6813" i="1"/>
  <c r="Q6813" i="1"/>
  <c r="P6813" i="1"/>
  <c r="O6813" i="1"/>
  <c r="T6813" i="1" s="1"/>
  <c r="R6812" i="1"/>
  <c r="Q6812" i="1"/>
  <c r="P6812" i="1"/>
  <c r="O6812" i="1"/>
  <c r="T6812" i="1" s="1"/>
  <c r="R6811" i="1"/>
  <c r="Q6811" i="1"/>
  <c r="P6811" i="1"/>
  <c r="O6811" i="1"/>
  <c r="T6811" i="1" s="1"/>
  <c r="R6810" i="1"/>
  <c r="Q6810" i="1"/>
  <c r="P6810" i="1"/>
  <c r="O6810" i="1"/>
  <c r="R6809" i="1"/>
  <c r="Q6809" i="1"/>
  <c r="P6809" i="1"/>
  <c r="O6809" i="1"/>
  <c r="T6809" i="1" s="1"/>
  <c r="R6808" i="1"/>
  <c r="Q6808" i="1"/>
  <c r="P6808" i="1"/>
  <c r="O6808" i="1"/>
  <c r="T6808" i="1" s="1"/>
  <c r="R6807" i="1"/>
  <c r="Q6807" i="1"/>
  <c r="P6807" i="1"/>
  <c r="O6807" i="1"/>
  <c r="T6807" i="1" s="1"/>
  <c r="R6806" i="1"/>
  <c r="Q6806" i="1"/>
  <c r="P6806" i="1"/>
  <c r="O6806" i="1"/>
  <c r="R6805" i="1"/>
  <c r="Q6805" i="1"/>
  <c r="P6805" i="1"/>
  <c r="O6805" i="1"/>
  <c r="T6805" i="1" s="1"/>
  <c r="R6804" i="1"/>
  <c r="Q6804" i="1"/>
  <c r="P6804" i="1"/>
  <c r="O6804" i="1"/>
  <c r="T6804" i="1" s="1"/>
  <c r="R6803" i="1"/>
  <c r="Q6803" i="1"/>
  <c r="P6803" i="1"/>
  <c r="O6803" i="1"/>
  <c r="T6803" i="1" s="1"/>
  <c r="R6802" i="1"/>
  <c r="Q6802" i="1"/>
  <c r="P6802" i="1"/>
  <c r="O6802" i="1"/>
  <c r="T6802" i="1" s="1"/>
  <c r="R6801" i="1"/>
  <c r="Q6801" i="1"/>
  <c r="P6801" i="1"/>
  <c r="O6801" i="1"/>
  <c r="T6801" i="1" s="1"/>
  <c r="R6800" i="1"/>
  <c r="Q6800" i="1"/>
  <c r="P6800" i="1"/>
  <c r="O6800" i="1"/>
  <c r="T6800" i="1" s="1"/>
  <c r="R6799" i="1"/>
  <c r="Q6799" i="1"/>
  <c r="P6799" i="1"/>
  <c r="O6799" i="1"/>
  <c r="T6799" i="1" s="1"/>
  <c r="R6798" i="1"/>
  <c r="Q6798" i="1"/>
  <c r="P6798" i="1"/>
  <c r="O6798" i="1"/>
  <c r="R6797" i="1"/>
  <c r="Q6797" i="1"/>
  <c r="P6797" i="1"/>
  <c r="O6797" i="1"/>
  <c r="T6797" i="1" s="1"/>
  <c r="R6796" i="1"/>
  <c r="Q6796" i="1"/>
  <c r="P6796" i="1"/>
  <c r="O6796" i="1"/>
  <c r="T6796" i="1" s="1"/>
  <c r="R6795" i="1"/>
  <c r="Q6795" i="1"/>
  <c r="P6795" i="1"/>
  <c r="O6795" i="1"/>
  <c r="T6795" i="1" s="1"/>
  <c r="R6794" i="1"/>
  <c r="Q6794" i="1"/>
  <c r="P6794" i="1"/>
  <c r="O6794" i="1"/>
  <c r="T6794" i="1" s="1"/>
  <c r="R6793" i="1"/>
  <c r="Q6793" i="1"/>
  <c r="P6793" i="1"/>
  <c r="O6793" i="1"/>
  <c r="T6793" i="1" s="1"/>
  <c r="R6792" i="1"/>
  <c r="Q6792" i="1"/>
  <c r="P6792" i="1"/>
  <c r="O6792" i="1"/>
  <c r="T6792" i="1" s="1"/>
  <c r="R6791" i="1"/>
  <c r="Q6791" i="1"/>
  <c r="P6791" i="1"/>
  <c r="O6791" i="1"/>
  <c r="R6790" i="1"/>
  <c r="Q6790" i="1"/>
  <c r="P6790" i="1"/>
  <c r="O6790" i="1"/>
  <c r="T6790" i="1" s="1"/>
  <c r="R6789" i="1"/>
  <c r="Q6789" i="1"/>
  <c r="P6789" i="1"/>
  <c r="O6789" i="1"/>
  <c r="T6789" i="1" s="1"/>
  <c r="R6788" i="1"/>
  <c r="Q6788" i="1"/>
  <c r="P6788" i="1"/>
  <c r="O6788" i="1"/>
  <c r="R6787" i="1"/>
  <c r="Q6787" i="1"/>
  <c r="P6787" i="1"/>
  <c r="O6787" i="1"/>
  <c r="T6787" i="1" s="1"/>
  <c r="R6786" i="1"/>
  <c r="Q6786" i="1"/>
  <c r="P6786" i="1"/>
  <c r="O6786" i="1"/>
  <c r="T6786" i="1" s="1"/>
  <c r="R6785" i="1"/>
  <c r="Q6785" i="1"/>
  <c r="P6785" i="1"/>
  <c r="O6785" i="1"/>
  <c r="T6785" i="1" s="1"/>
  <c r="R6784" i="1"/>
  <c r="Q6784" i="1"/>
  <c r="P6784" i="1"/>
  <c r="O6784" i="1"/>
  <c r="T6784" i="1" s="1"/>
  <c r="R6783" i="1"/>
  <c r="Q6783" i="1"/>
  <c r="P6783" i="1"/>
  <c r="O6783" i="1"/>
  <c r="R6782" i="1"/>
  <c r="Q6782" i="1"/>
  <c r="P6782" i="1"/>
  <c r="O6782" i="1"/>
  <c r="T6782" i="1" s="1"/>
  <c r="R6781" i="1"/>
  <c r="Q6781" i="1"/>
  <c r="P6781" i="1"/>
  <c r="O6781" i="1"/>
  <c r="R6780" i="1"/>
  <c r="Q6780" i="1"/>
  <c r="P6780" i="1"/>
  <c r="O6780" i="1"/>
  <c r="T6780" i="1" s="1"/>
  <c r="R6779" i="1"/>
  <c r="Q6779" i="1"/>
  <c r="P6779" i="1"/>
  <c r="O6779" i="1"/>
  <c r="T6779" i="1" s="1"/>
  <c r="R6778" i="1"/>
  <c r="Q6778" i="1"/>
  <c r="P6778" i="1"/>
  <c r="O6778" i="1"/>
  <c r="T6778" i="1" s="1"/>
  <c r="R6777" i="1"/>
  <c r="Q6777" i="1"/>
  <c r="P6777" i="1"/>
  <c r="O6777" i="1"/>
  <c r="T6777" i="1" s="1"/>
  <c r="R6776" i="1"/>
  <c r="Q6776" i="1"/>
  <c r="P6776" i="1"/>
  <c r="O6776" i="1"/>
  <c r="R6775" i="1"/>
  <c r="Q6775" i="1"/>
  <c r="P6775" i="1"/>
  <c r="O6775" i="1"/>
  <c r="T6775" i="1" s="1"/>
  <c r="R6774" i="1"/>
  <c r="Q6774" i="1"/>
  <c r="P6774" i="1"/>
  <c r="O6774" i="1"/>
  <c r="R6773" i="1"/>
  <c r="Q6773" i="1"/>
  <c r="P6773" i="1"/>
  <c r="O6773" i="1"/>
  <c r="T6773" i="1" s="1"/>
  <c r="R6772" i="1"/>
  <c r="Q6772" i="1"/>
  <c r="P6772" i="1"/>
  <c r="O6772" i="1"/>
  <c r="T6772" i="1" s="1"/>
  <c r="R6771" i="1"/>
  <c r="Q6771" i="1"/>
  <c r="P6771" i="1"/>
  <c r="O6771" i="1"/>
  <c r="R6770" i="1"/>
  <c r="Q6770" i="1"/>
  <c r="P6770" i="1"/>
  <c r="O6770" i="1"/>
  <c r="T6770" i="1" s="1"/>
  <c r="R6769" i="1"/>
  <c r="Q6769" i="1"/>
  <c r="P6769" i="1"/>
  <c r="O6769" i="1"/>
  <c r="T6769" i="1" s="1"/>
  <c r="R6768" i="1"/>
  <c r="Q6768" i="1"/>
  <c r="P6768" i="1"/>
  <c r="O6768" i="1"/>
  <c r="T6768" i="1" s="1"/>
  <c r="R6767" i="1"/>
  <c r="Q6767" i="1"/>
  <c r="P6767" i="1"/>
  <c r="O6767" i="1"/>
  <c r="R6766" i="1"/>
  <c r="Q6766" i="1"/>
  <c r="P6766" i="1"/>
  <c r="O6766" i="1"/>
  <c r="T6766" i="1" s="1"/>
  <c r="R6765" i="1"/>
  <c r="Q6765" i="1"/>
  <c r="P6765" i="1"/>
  <c r="O6765" i="1"/>
  <c r="R6764" i="1"/>
  <c r="Q6764" i="1"/>
  <c r="P6764" i="1"/>
  <c r="O6764" i="1"/>
  <c r="T6764" i="1" s="1"/>
  <c r="R6763" i="1"/>
  <c r="Q6763" i="1"/>
  <c r="P6763" i="1"/>
  <c r="O6763" i="1"/>
  <c r="T6763" i="1" s="1"/>
  <c r="R6762" i="1"/>
  <c r="Q6762" i="1"/>
  <c r="P6762" i="1"/>
  <c r="O6762" i="1"/>
  <c r="T6762" i="1" s="1"/>
  <c r="R6761" i="1"/>
  <c r="Q6761" i="1"/>
  <c r="P6761" i="1"/>
  <c r="O6761" i="1"/>
  <c r="T6761" i="1" s="1"/>
  <c r="R6760" i="1"/>
  <c r="Q6760" i="1"/>
  <c r="P6760" i="1"/>
  <c r="O6760" i="1"/>
  <c r="R6759" i="1"/>
  <c r="Q6759" i="1"/>
  <c r="P6759" i="1"/>
  <c r="O6759" i="1"/>
  <c r="R6758" i="1"/>
  <c r="Q6758" i="1"/>
  <c r="P6758" i="1"/>
  <c r="O6758" i="1"/>
  <c r="T6758" i="1" s="1"/>
  <c r="R6757" i="1"/>
  <c r="Q6757" i="1"/>
  <c r="P6757" i="1"/>
  <c r="O6757" i="1"/>
  <c r="R6756" i="1"/>
  <c r="Q6756" i="1"/>
  <c r="P6756" i="1"/>
  <c r="O6756" i="1"/>
  <c r="T6756" i="1" s="1"/>
  <c r="R6755" i="1"/>
  <c r="Q6755" i="1"/>
  <c r="P6755" i="1"/>
  <c r="O6755" i="1"/>
  <c r="R6754" i="1"/>
  <c r="Q6754" i="1"/>
  <c r="P6754" i="1"/>
  <c r="O6754" i="1"/>
  <c r="T6754" i="1" s="1"/>
  <c r="R6753" i="1"/>
  <c r="Q6753" i="1"/>
  <c r="P6753" i="1"/>
  <c r="O6753" i="1"/>
  <c r="T6753" i="1" s="1"/>
  <c r="R6752" i="1"/>
  <c r="Q6752" i="1"/>
  <c r="P6752" i="1"/>
  <c r="O6752" i="1"/>
  <c r="T6752" i="1" s="1"/>
  <c r="R6751" i="1"/>
  <c r="Q6751" i="1"/>
  <c r="P6751" i="1"/>
  <c r="O6751" i="1"/>
  <c r="R6750" i="1"/>
  <c r="Q6750" i="1"/>
  <c r="P6750" i="1"/>
  <c r="O6750" i="1"/>
  <c r="T6750" i="1" s="1"/>
  <c r="R6749" i="1"/>
  <c r="Q6749" i="1"/>
  <c r="P6749" i="1"/>
  <c r="O6749" i="1"/>
  <c r="T6749" i="1" s="1"/>
  <c r="R6748" i="1"/>
  <c r="Q6748" i="1"/>
  <c r="P6748" i="1"/>
  <c r="O6748" i="1"/>
  <c r="T6748" i="1" s="1"/>
  <c r="R6747" i="1"/>
  <c r="Q6747" i="1"/>
  <c r="P6747" i="1"/>
  <c r="O6747" i="1"/>
  <c r="R6746" i="1"/>
  <c r="Q6746" i="1"/>
  <c r="P6746" i="1"/>
  <c r="O6746" i="1"/>
  <c r="T6746" i="1" s="1"/>
  <c r="R6745" i="1"/>
  <c r="Q6745" i="1"/>
  <c r="P6745" i="1"/>
  <c r="O6745" i="1"/>
  <c r="T6745" i="1" s="1"/>
  <c r="R6744" i="1"/>
  <c r="Q6744" i="1"/>
  <c r="P6744" i="1"/>
  <c r="O6744" i="1"/>
  <c r="R6743" i="1"/>
  <c r="Q6743" i="1"/>
  <c r="P6743" i="1"/>
  <c r="O6743" i="1"/>
  <c r="R6742" i="1"/>
  <c r="Q6742" i="1"/>
  <c r="P6742" i="1"/>
  <c r="O6742" i="1"/>
  <c r="R6741" i="1"/>
  <c r="Q6741" i="1"/>
  <c r="P6741" i="1"/>
  <c r="O6741" i="1"/>
  <c r="T6741" i="1" s="1"/>
  <c r="R6740" i="1"/>
  <c r="Q6740" i="1"/>
  <c r="P6740" i="1"/>
  <c r="O6740" i="1"/>
  <c r="T6740" i="1" s="1"/>
  <c r="R6739" i="1"/>
  <c r="Q6739" i="1"/>
  <c r="P6739" i="1"/>
  <c r="O6739" i="1"/>
  <c r="R6738" i="1"/>
  <c r="Q6738" i="1"/>
  <c r="P6738" i="1"/>
  <c r="O6738" i="1"/>
  <c r="T6738" i="1" s="1"/>
  <c r="R6737" i="1"/>
  <c r="Q6737" i="1"/>
  <c r="P6737" i="1"/>
  <c r="O6737" i="1"/>
  <c r="T6737" i="1" s="1"/>
  <c r="R6736" i="1"/>
  <c r="Q6736" i="1"/>
  <c r="P6736" i="1"/>
  <c r="O6736" i="1"/>
  <c r="T6736" i="1" s="1"/>
  <c r="R6735" i="1"/>
  <c r="Q6735" i="1"/>
  <c r="P6735" i="1"/>
  <c r="O6735" i="1"/>
  <c r="R6734" i="1"/>
  <c r="Q6734" i="1"/>
  <c r="P6734" i="1"/>
  <c r="O6734" i="1"/>
  <c r="T6734" i="1" s="1"/>
  <c r="R6733" i="1"/>
  <c r="Q6733" i="1"/>
  <c r="P6733" i="1"/>
  <c r="O6733" i="1"/>
  <c r="T6733" i="1" s="1"/>
  <c r="R6732" i="1"/>
  <c r="Q6732" i="1"/>
  <c r="P6732" i="1"/>
  <c r="O6732" i="1"/>
  <c r="T6732" i="1" s="1"/>
  <c r="R6731" i="1"/>
  <c r="Q6731" i="1"/>
  <c r="P6731" i="1"/>
  <c r="O6731" i="1"/>
  <c r="R6730" i="1"/>
  <c r="Q6730" i="1"/>
  <c r="P6730" i="1"/>
  <c r="O6730" i="1"/>
  <c r="T6730" i="1" s="1"/>
  <c r="R6729" i="1"/>
  <c r="Q6729" i="1"/>
  <c r="P6729" i="1"/>
  <c r="O6729" i="1"/>
  <c r="T6729" i="1" s="1"/>
  <c r="R6728" i="1"/>
  <c r="Q6728" i="1"/>
  <c r="P6728" i="1"/>
  <c r="O6728" i="1"/>
  <c r="R6727" i="1"/>
  <c r="Q6727" i="1"/>
  <c r="P6727" i="1"/>
  <c r="O6727" i="1"/>
  <c r="R6726" i="1"/>
  <c r="Q6726" i="1"/>
  <c r="P6726" i="1"/>
  <c r="O6726" i="1"/>
  <c r="T6726" i="1" s="1"/>
  <c r="R6725" i="1"/>
  <c r="Q6725" i="1"/>
  <c r="P6725" i="1"/>
  <c r="O6725" i="1"/>
  <c r="T6725" i="1" s="1"/>
  <c r="R6724" i="1"/>
  <c r="Q6724" i="1"/>
  <c r="P6724" i="1"/>
  <c r="O6724" i="1"/>
  <c r="T6724" i="1" s="1"/>
  <c r="R6723" i="1"/>
  <c r="Q6723" i="1"/>
  <c r="P6723" i="1"/>
  <c r="O6723" i="1"/>
  <c r="R6722" i="1"/>
  <c r="Q6722" i="1"/>
  <c r="P6722" i="1"/>
  <c r="O6722" i="1"/>
  <c r="T6722" i="1" s="1"/>
  <c r="R6721" i="1"/>
  <c r="Q6721" i="1"/>
  <c r="P6721" i="1"/>
  <c r="O6721" i="1"/>
  <c r="T6721" i="1" s="1"/>
  <c r="R6720" i="1"/>
  <c r="Q6720" i="1"/>
  <c r="P6720" i="1"/>
  <c r="O6720" i="1"/>
  <c r="T6720" i="1" s="1"/>
  <c r="R6719" i="1"/>
  <c r="Q6719" i="1"/>
  <c r="P6719" i="1"/>
  <c r="O6719" i="1"/>
  <c r="R6718" i="1"/>
  <c r="Q6718" i="1"/>
  <c r="P6718" i="1"/>
  <c r="O6718" i="1"/>
  <c r="T6718" i="1" s="1"/>
  <c r="R6717" i="1"/>
  <c r="Q6717" i="1"/>
  <c r="P6717" i="1"/>
  <c r="O6717" i="1"/>
  <c r="T6717" i="1" s="1"/>
  <c r="R6716" i="1"/>
  <c r="Q6716" i="1"/>
  <c r="P6716" i="1"/>
  <c r="O6716" i="1"/>
  <c r="T6716" i="1" s="1"/>
  <c r="R6715" i="1"/>
  <c r="Q6715" i="1"/>
  <c r="P6715" i="1"/>
  <c r="O6715" i="1"/>
  <c r="R6714" i="1"/>
  <c r="Q6714" i="1"/>
  <c r="P6714" i="1"/>
  <c r="O6714" i="1"/>
  <c r="T6714" i="1" s="1"/>
  <c r="R6713" i="1"/>
  <c r="Q6713" i="1"/>
  <c r="P6713" i="1"/>
  <c r="O6713" i="1"/>
  <c r="T6713" i="1" s="1"/>
  <c r="R6712" i="1"/>
  <c r="Q6712" i="1"/>
  <c r="P6712" i="1"/>
  <c r="O6712" i="1"/>
  <c r="R6711" i="1"/>
  <c r="Q6711" i="1"/>
  <c r="P6711" i="1"/>
  <c r="O6711" i="1"/>
  <c r="R6710" i="1"/>
  <c r="Q6710" i="1"/>
  <c r="P6710" i="1"/>
  <c r="O6710" i="1"/>
  <c r="T6710" i="1" s="1"/>
  <c r="R6709" i="1"/>
  <c r="Q6709" i="1"/>
  <c r="P6709" i="1"/>
  <c r="O6709" i="1"/>
  <c r="T6709" i="1" s="1"/>
  <c r="R6708" i="1"/>
  <c r="Q6708" i="1"/>
  <c r="P6708" i="1"/>
  <c r="O6708" i="1"/>
  <c r="T6708" i="1" s="1"/>
  <c r="R6707" i="1"/>
  <c r="Q6707" i="1"/>
  <c r="P6707" i="1"/>
  <c r="O6707" i="1"/>
  <c r="R6706" i="1"/>
  <c r="Q6706" i="1"/>
  <c r="P6706" i="1"/>
  <c r="O6706" i="1"/>
  <c r="T6706" i="1" s="1"/>
  <c r="R6705" i="1"/>
  <c r="Q6705" i="1"/>
  <c r="P6705" i="1"/>
  <c r="O6705" i="1"/>
  <c r="T6705" i="1" s="1"/>
  <c r="R6704" i="1"/>
  <c r="Q6704" i="1"/>
  <c r="P6704" i="1"/>
  <c r="O6704" i="1"/>
  <c r="T6704" i="1" s="1"/>
  <c r="R6703" i="1"/>
  <c r="Q6703" i="1"/>
  <c r="P6703" i="1"/>
  <c r="O6703" i="1"/>
  <c r="R6702" i="1"/>
  <c r="Q6702" i="1"/>
  <c r="P6702" i="1"/>
  <c r="O6702" i="1"/>
  <c r="T6702" i="1" s="1"/>
  <c r="R6701" i="1"/>
  <c r="Q6701" i="1"/>
  <c r="P6701" i="1"/>
  <c r="O6701" i="1"/>
  <c r="T6701" i="1" s="1"/>
  <c r="R6700" i="1"/>
  <c r="Q6700" i="1"/>
  <c r="P6700" i="1"/>
  <c r="O6700" i="1"/>
  <c r="T6700" i="1" s="1"/>
  <c r="R6699" i="1"/>
  <c r="Q6699" i="1"/>
  <c r="P6699" i="1"/>
  <c r="O6699" i="1"/>
  <c r="R6698" i="1"/>
  <c r="Q6698" i="1"/>
  <c r="P6698" i="1"/>
  <c r="O6698" i="1"/>
  <c r="T6698" i="1" s="1"/>
  <c r="R6697" i="1"/>
  <c r="Q6697" i="1"/>
  <c r="P6697" i="1"/>
  <c r="O6697" i="1"/>
  <c r="T6697" i="1" s="1"/>
  <c r="R6696" i="1"/>
  <c r="Q6696" i="1"/>
  <c r="P6696" i="1"/>
  <c r="O6696" i="1"/>
  <c r="R6695" i="1"/>
  <c r="Q6695" i="1"/>
  <c r="P6695" i="1"/>
  <c r="O6695" i="1"/>
  <c r="R6694" i="1"/>
  <c r="Q6694" i="1"/>
  <c r="P6694" i="1"/>
  <c r="O6694" i="1"/>
  <c r="T6694" i="1" s="1"/>
  <c r="R6693" i="1"/>
  <c r="Q6693" i="1"/>
  <c r="P6693" i="1"/>
  <c r="O6693" i="1"/>
  <c r="T6693" i="1" s="1"/>
  <c r="R6692" i="1"/>
  <c r="Q6692" i="1"/>
  <c r="P6692" i="1"/>
  <c r="O6692" i="1"/>
  <c r="T6692" i="1" s="1"/>
  <c r="R6691" i="1"/>
  <c r="Q6691" i="1"/>
  <c r="P6691" i="1"/>
  <c r="O6691" i="1"/>
  <c r="R6690" i="1"/>
  <c r="Q6690" i="1"/>
  <c r="P6690" i="1"/>
  <c r="O6690" i="1"/>
  <c r="T6690" i="1" s="1"/>
  <c r="R6689" i="1"/>
  <c r="Q6689" i="1"/>
  <c r="P6689" i="1"/>
  <c r="O6689" i="1"/>
  <c r="T6689" i="1" s="1"/>
  <c r="R6688" i="1"/>
  <c r="Q6688" i="1"/>
  <c r="P6688" i="1"/>
  <c r="O6688" i="1"/>
  <c r="T6688" i="1" s="1"/>
  <c r="R6687" i="1"/>
  <c r="Q6687" i="1"/>
  <c r="P6687" i="1"/>
  <c r="O6687" i="1"/>
  <c r="R6686" i="1"/>
  <c r="Q6686" i="1"/>
  <c r="P6686" i="1"/>
  <c r="O6686" i="1"/>
  <c r="T6686" i="1" s="1"/>
  <c r="R6685" i="1"/>
  <c r="Q6685" i="1"/>
  <c r="P6685" i="1"/>
  <c r="O6685" i="1"/>
  <c r="T6685" i="1" s="1"/>
  <c r="R6684" i="1"/>
  <c r="Q6684" i="1"/>
  <c r="P6684" i="1"/>
  <c r="O6684" i="1"/>
  <c r="T6684" i="1" s="1"/>
  <c r="R6683" i="1"/>
  <c r="Q6683" i="1"/>
  <c r="P6683" i="1"/>
  <c r="O6683" i="1"/>
  <c r="R6682" i="1"/>
  <c r="Q6682" i="1"/>
  <c r="P6682" i="1"/>
  <c r="O6682" i="1"/>
  <c r="T6682" i="1" s="1"/>
  <c r="R6681" i="1"/>
  <c r="Q6681" i="1"/>
  <c r="P6681" i="1"/>
  <c r="O6681" i="1"/>
  <c r="T6681" i="1" s="1"/>
  <c r="R6680" i="1"/>
  <c r="Q6680" i="1"/>
  <c r="P6680" i="1"/>
  <c r="O6680" i="1"/>
  <c r="R6679" i="1"/>
  <c r="Q6679" i="1"/>
  <c r="P6679" i="1"/>
  <c r="O6679" i="1"/>
  <c r="R6678" i="1"/>
  <c r="Q6678" i="1"/>
  <c r="P6678" i="1"/>
  <c r="O6678" i="1"/>
  <c r="T6678" i="1" s="1"/>
  <c r="R6677" i="1"/>
  <c r="Q6677" i="1"/>
  <c r="P6677" i="1"/>
  <c r="O6677" i="1"/>
  <c r="T6677" i="1" s="1"/>
  <c r="R6676" i="1"/>
  <c r="Q6676" i="1"/>
  <c r="P6676" i="1"/>
  <c r="O6676" i="1"/>
  <c r="T6676" i="1" s="1"/>
  <c r="R6675" i="1"/>
  <c r="Q6675" i="1"/>
  <c r="P6675" i="1"/>
  <c r="O6675" i="1"/>
  <c r="R6674" i="1"/>
  <c r="Q6674" i="1"/>
  <c r="P6674" i="1"/>
  <c r="O6674" i="1"/>
  <c r="T6674" i="1" s="1"/>
  <c r="R6673" i="1"/>
  <c r="Q6673" i="1"/>
  <c r="P6673" i="1"/>
  <c r="O6673" i="1"/>
  <c r="T6673" i="1" s="1"/>
  <c r="R6672" i="1"/>
  <c r="Q6672" i="1"/>
  <c r="P6672" i="1"/>
  <c r="O6672" i="1"/>
  <c r="T6672" i="1" s="1"/>
  <c r="R6671" i="1"/>
  <c r="Q6671" i="1"/>
  <c r="P6671" i="1"/>
  <c r="O6671" i="1"/>
  <c r="R6670" i="1"/>
  <c r="Q6670" i="1"/>
  <c r="P6670" i="1"/>
  <c r="O6670" i="1"/>
  <c r="T6670" i="1" s="1"/>
  <c r="R6669" i="1"/>
  <c r="Q6669" i="1"/>
  <c r="P6669" i="1"/>
  <c r="O6669" i="1"/>
  <c r="T6669" i="1" s="1"/>
  <c r="R6668" i="1"/>
  <c r="Q6668" i="1"/>
  <c r="P6668" i="1"/>
  <c r="O6668" i="1"/>
  <c r="T6668" i="1" s="1"/>
  <c r="R6667" i="1"/>
  <c r="Q6667" i="1"/>
  <c r="P6667" i="1"/>
  <c r="O6667" i="1"/>
  <c r="R6666" i="1"/>
  <c r="Q6666" i="1"/>
  <c r="P6666" i="1"/>
  <c r="O6666" i="1"/>
  <c r="T6666" i="1" s="1"/>
  <c r="R6665" i="1"/>
  <c r="Q6665" i="1"/>
  <c r="P6665" i="1"/>
  <c r="O6665" i="1"/>
  <c r="T6665" i="1" s="1"/>
  <c r="R6664" i="1"/>
  <c r="Q6664" i="1"/>
  <c r="P6664" i="1"/>
  <c r="O6664" i="1"/>
  <c r="R6663" i="1"/>
  <c r="Q6663" i="1"/>
  <c r="P6663" i="1"/>
  <c r="O6663" i="1"/>
  <c r="R6662" i="1"/>
  <c r="Q6662" i="1"/>
  <c r="P6662" i="1"/>
  <c r="O6662" i="1"/>
  <c r="T6662" i="1" s="1"/>
  <c r="R6661" i="1"/>
  <c r="Q6661" i="1"/>
  <c r="P6661" i="1"/>
  <c r="O6661" i="1"/>
  <c r="T6661" i="1" s="1"/>
  <c r="R6660" i="1"/>
  <c r="Q6660" i="1"/>
  <c r="P6660" i="1"/>
  <c r="O6660" i="1"/>
  <c r="T6660" i="1" s="1"/>
  <c r="R6659" i="1"/>
  <c r="Q6659" i="1"/>
  <c r="P6659" i="1"/>
  <c r="O6659" i="1"/>
  <c r="R6658" i="1"/>
  <c r="Q6658" i="1"/>
  <c r="P6658" i="1"/>
  <c r="O6658" i="1"/>
  <c r="R6657" i="1"/>
  <c r="Q6657" i="1"/>
  <c r="P6657" i="1"/>
  <c r="O6657" i="1"/>
  <c r="T6657" i="1" s="1"/>
  <c r="R6656" i="1"/>
  <c r="Q6656" i="1"/>
  <c r="P6656" i="1"/>
  <c r="O6656" i="1"/>
  <c r="T6656" i="1" s="1"/>
  <c r="R6655" i="1"/>
  <c r="Q6655" i="1"/>
  <c r="P6655" i="1"/>
  <c r="O6655" i="1"/>
  <c r="T6655" i="1" s="1"/>
  <c r="R6654" i="1"/>
  <c r="Q6654" i="1"/>
  <c r="P6654" i="1"/>
  <c r="O6654" i="1"/>
  <c r="T6654" i="1" s="1"/>
  <c r="R6653" i="1"/>
  <c r="Q6653" i="1"/>
  <c r="P6653" i="1"/>
  <c r="O6653" i="1"/>
  <c r="R6652" i="1"/>
  <c r="Q6652" i="1"/>
  <c r="P6652" i="1"/>
  <c r="O6652" i="1"/>
  <c r="T6652" i="1" s="1"/>
  <c r="R6651" i="1"/>
  <c r="Q6651" i="1"/>
  <c r="P6651" i="1"/>
  <c r="O6651" i="1"/>
  <c r="T6651" i="1" s="1"/>
  <c r="R6650" i="1"/>
  <c r="Q6650" i="1"/>
  <c r="P6650" i="1"/>
  <c r="O6650" i="1"/>
  <c r="R6649" i="1"/>
  <c r="Q6649" i="1"/>
  <c r="P6649" i="1"/>
  <c r="O6649" i="1"/>
  <c r="T6649" i="1" s="1"/>
  <c r="R6648" i="1"/>
  <c r="Q6648" i="1"/>
  <c r="P6648" i="1"/>
  <c r="O6648" i="1"/>
  <c r="T6648" i="1" s="1"/>
  <c r="R6647" i="1"/>
  <c r="Q6647" i="1"/>
  <c r="P6647" i="1"/>
  <c r="O6647" i="1"/>
  <c r="T6647" i="1" s="1"/>
  <c r="R6646" i="1"/>
  <c r="Q6646" i="1"/>
  <c r="P6646" i="1"/>
  <c r="O6646" i="1"/>
  <c r="T6646" i="1" s="1"/>
  <c r="R6645" i="1"/>
  <c r="Q6645" i="1"/>
  <c r="P6645" i="1"/>
  <c r="O6645" i="1"/>
  <c r="R6644" i="1"/>
  <c r="Q6644" i="1"/>
  <c r="P6644" i="1"/>
  <c r="O6644" i="1"/>
  <c r="T6644" i="1" s="1"/>
  <c r="R6643" i="1"/>
  <c r="Q6643" i="1"/>
  <c r="P6643" i="1"/>
  <c r="O6643" i="1"/>
  <c r="R6642" i="1"/>
  <c r="Q6642" i="1"/>
  <c r="P6642" i="1"/>
  <c r="O6642" i="1"/>
  <c r="R6641" i="1"/>
  <c r="Q6641" i="1"/>
  <c r="P6641" i="1"/>
  <c r="O6641" i="1"/>
  <c r="T6641" i="1" s="1"/>
  <c r="R6640" i="1"/>
  <c r="Q6640" i="1"/>
  <c r="P6640" i="1"/>
  <c r="O6640" i="1"/>
  <c r="T6640" i="1" s="1"/>
  <c r="R6639" i="1"/>
  <c r="Q6639" i="1"/>
  <c r="P6639" i="1"/>
  <c r="O6639" i="1"/>
  <c r="T6639" i="1" s="1"/>
  <c r="R6638" i="1"/>
  <c r="Q6638" i="1"/>
  <c r="P6638" i="1"/>
  <c r="O6638" i="1"/>
  <c r="R6637" i="1"/>
  <c r="Q6637" i="1"/>
  <c r="P6637" i="1"/>
  <c r="O6637" i="1"/>
  <c r="R6636" i="1"/>
  <c r="Q6636" i="1"/>
  <c r="P6636" i="1"/>
  <c r="O6636" i="1"/>
  <c r="T6636" i="1" s="1"/>
  <c r="R6635" i="1"/>
  <c r="Q6635" i="1"/>
  <c r="P6635" i="1"/>
  <c r="O6635" i="1"/>
  <c r="R6634" i="1"/>
  <c r="Q6634" i="1"/>
  <c r="P6634" i="1"/>
  <c r="O6634" i="1"/>
  <c r="R6633" i="1"/>
  <c r="Q6633" i="1"/>
  <c r="P6633" i="1"/>
  <c r="O6633" i="1"/>
  <c r="T6633" i="1" s="1"/>
  <c r="R6632" i="1"/>
  <c r="Q6632" i="1"/>
  <c r="P6632" i="1"/>
  <c r="O6632" i="1"/>
  <c r="T6632" i="1" s="1"/>
  <c r="R6631" i="1"/>
  <c r="Q6631" i="1"/>
  <c r="P6631" i="1"/>
  <c r="O6631" i="1"/>
  <c r="T6631" i="1" s="1"/>
  <c r="R6630" i="1"/>
  <c r="Q6630" i="1"/>
  <c r="P6630" i="1"/>
  <c r="O6630" i="1"/>
  <c r="R6629" i="1"/>
  <c r="Q6629" i="1"/>
  <c r="P6629" i="1"/>
  <c r="O6629" i="1"/>
  <c r="R6628" i="1"/>
  <c r="Q6628" i="1"/>
  <c r="P6628" i="1"/>
  <c r="O6628" i="1"/>
  <c r="T6628" i="1" s="1"/>
  <c r="R6627" i="1"/>
  <c r="Q6627" i="1"/>
  <c r="P6627" i="1"/>
  <c r="O6627" i="1"/>
  <c r="R6626" i="1"/>
  <c r="Q6626" i="1"/>
  <c r="P6626" i="1"/>
  <c r="O6626" i="1"/>
  <c r="R6625" i="1"/>
  <c r="Q6625" i="1"/>
  <c r="P6625" i="1"/>
  <c r="O6625" i="1"/>
  <c r="T6625" i="1" s="1"/>
  <c r="R6624" i="1"/>
  <c r="Q6624" i="1"/>
  <c r="P6624" i="1"/>
  <c r="O6624" i="1"/>
  <c r="T6624" i="1" s="1"/>
  <c r="R6623" i="1"/>
  <c r="Q6623" i="1"/>
  <c r="P6623" i="1"/>
  <c r="O6623" i="1"/>
  <c r="T6623" i="1" s="1"/>
  <c r="R6622" i="1"/>
  <c r="Q6622" i="1"/>
  <c r="P6622" i="1"/>
  <c r="O6622" i="1"/>
  <c r="T6622" i="1" s="1"/>
  <c r="R6621" i="1"/>
  <c r="Q6621" i="1"/>
  <c r="P6621" i="1"/>
  <c r="O6621" i="1"/>
  <c r="R6620" i="1"/>
  <c r="Q6620" i="1"/>
  <c r="P6620" i="1"/>
  <c r="O6620" i="1"/>
  <c r="T6620" i="1" s="1"/>
  <c r="R6619" i="1"/>
  <c r="Q6619" i="1"/>
  <c r="P6619" i="1"/>
  <c r="O6619" i="1"/>
  <c r="R6618" i="1"/>
  <c r="Q6618" i="1"/>
  <c r="P6618" i="1"/>
  <c r="O6618" i="1"/>
  <c r="R6617" i="1"/>
  <c r="Q6617" i="1"/>
  <c r="P6617" i="1"/>
  <c r="O6617" i="1"/>
  <c r="T6617" i="1" s="1"/>
  <c r="R6616" i="1"/>
  <c r="Q6616" i="1"/>
  <c r="P6616" i="1"/>
  <c r="O6616" i="1"/>
  <c r="T6616" i="1" s="1"/>
  <c r="R6615" i="1"/>
  <c r="Q6615" i="1"/>
  <c r="P6615" i="1"/>
  <c r="O6615" i="1"/>
  <c r="T6615" i="1" s="1"/>
  <c r="R6614" i="1"/>
  <c r="Q6614" i="1"/>
  <c r="P6614" i="1"/>
  <c r="O6614" i="1"/>
  <c r="T6614" i="1" s="1"/>
  <c r="R6613" i="1"/>
  <c r="Q6613" i="1"/>
  <c r="P6613" i="1"/>
  <c r="O6613" i="1"/>
  <c r="R6612" i="1"/>
  <c r="Q6612" i="1"/>
  <c r="P6612" i="1"/>
  <c r="O6612" i="1"/>
  <c r="T6612" i="1" s="1"/>
  <c r="R6611" i="1"/>
  <c r="Q6611" i="1"/>
  <c r="P6611" i="1"/>
  <c r="O6611" i="1"/>
  <c r="T6611" i="1" s="1"/>
  <c r="R6610" i="1"/>
  <c r="Q6610" i="1"/>
  <c r="P6610" i="1"/>
  <c r="O6610" i="1"/>
  <c r="R6609" i="1"/>
  <c r="Q6609" i="1"/>
  <c r="P6609" i="1"/>
  <c r="O6609" i="1"/>
  <c r="T6609" i="1" s="1"/>
  <c r="R6608" i="1"/>
  <c r="Q6608" i="1"/>
  <c r="P6608" i="1"/>
  <c r="O6608" i="1"/>
  <c r="T6608" i="1" s="1"/>
  <c r="R6607" i="1"/>
  <c r="Q6607" i="1"/>
  <c r="P6607" i="1"/>
  <c r="O6607" i="1"/>
  <c r="T6607" i="1" s="1"/>
  <c r="R6606" i="1"/>
  <c r="Q6606" i="1"/>
  <c r="P6606" i="1"/>
  <c r="O6606" i="1"/>
  <c r="T6606" i="1" s="1"/>
  <c r="R6605" i="1"/>
  <c r="Q6605" i="1"/>
  <c r="P6605" i="1"/>
  <c r="O6605" i="1"/>
  <c r="R6604" i="1"/>
  <c r="Q6604" i="1"/>
  <c r="P6604" i="1"/>
  <c r="O6604" i="1"/>
  <c r="T6604" i="1" s="1"/>
  <c r="R6603" i="1"/>
  <c r="Q6603" i="1"/>
  <c r="P6603" i="1"/>
  <c r="O6603" i="1"/>
  <c r="R6602" i="1"/>
  <c r="Q6602" i="1"/>
  <c r="P6602" i="1"/>
  <c r="O6602" i="1"/>
  <c r="R6601" i="1"/>
  <c r="Q6601" i="1"/>
  <c r="P6601" i="1"/>
  <c r="O6601" i="1"/>
  <c r="T6601" i="1" s="1"/>
  <c r="R6600" i="1"/>
  <c r="Q6600" i="1"/>
  <c r="P6600" i="1"/>
  <c r="O6600" i="1"/>
  <c r="T6600" i="1" s="1"/>
  <c r="R6599" i="1"/>
  <c r="Q6599" i="1"/>
  <c r="P6599" i="1"/>
  <c r="O6599" i="1"/>
  <c r="T6599" i="1" s="1"/>
  <c r="R6598" i="1"/>
  <c r="Q6598" i="1"/>
  <c r="P6598" i="1"/>
  <c r="O6598" i="1"/>
  <c r="T6598" i="1" s="1"/>
  <c r="R6597" i="1"/>
  <c r="Q6597" i="1"/>
  <c r="P6597" i="1"/>
  <c r="O6597" i="1"/>
  <c r="R6596" i="1"/>
  <c r="Q6596" i="1"/>
  <c r="P6596" i="1"/>
  <c r="O6596" i="1"/>
  <c r="T6596" i="1" s="1"/>
  <c r="R6595" i="1"/>
  <c r="Q6595" i="1"/>
  <c r="P6595" i="1"/>
  <c r="O6595" i="1"/>
  <c r="R6594" i="1"/>
  <c r="Q6594" i="1"/>
  <c r="P6594" i="1"/>
  <c r="O6594" i="1"/>
  <c r="R6593" i="1"/>
  <c r="Q6593" i="1"/>
  <c r="P6593" i="1"/>
  <c r="O6593" i="1"/>
  <c r="T6593" i="1" s="1"/>
  <c r="R6592" i="1"/>
  <c r="Q6592" i="1"/>
  <c r="P6592" i="1"/>
  <c r="O6592" i="1"/>
  <c r="T6592" i="1" s="1"/>
  <c r="R6591" i="1"/>
  <c r="Q6591" i="1"/>
  <c r="P6591" i="1"/>
  <c r="O6591" i="1"/>
  <c r="T6591" i="1" s="1"/>
  <c r="R6590" i="1"/>
  <c r="Q6590" i="1"/>
  <c r="P6590" i="1"/>
  <c r="O6590" i="1"/>
  <c r="T6590" i="1" s="1"/>
  <c r="R6589" i="1"/>
  <c r="Q6589" i="1"/>
  <c r="P6589" i="1"/>
  <c r="O6589" i="1"/>
  <c r="R6588" i="1"/>
  <c r="Q6588" i="1"/>
  <c r="P6588" i="1"/>
  <c r="O6588" i="1"/>
  <c r="T6588" i="1" s="1"/>
  <c r="R6587" i="1"/>
  <c r="Q6587" i="1"/>
  <c r="P6587" i="1"/>
  <c r="O6587" i="1"/>
  <c r="R6586" i="1"/>
  <c r="Q6586" i="1"/>
  <c r="P6586" i="1"/>
  <c r="O6586" i="1"/>
  <c r="R6585" i="1"/>
  <c r="Q6585" i="1"/>
  <c r="P6585" i="1"/>
  <c r="O6585" i="1"/>
  <c r="T6585" i="1" s="1"/>
  <c r="R6584" i="1"/>
  <c r="Q6584" i="1"/>
  <c r="P6584" i="1"/>
  <c r="O6584" i="1"/>
  <c r="T6584" i="1" s="1"/>
  <c r="R6583" i="1"/>
  <c r="Q6583" i="1"/>
  <c r="P6583" i="1"/>
  <c r="O6583" i="1"/>
  <c r="T6583" i="1" s="1"/>
  <c r="R6582" i="1"/>
  <c r="Q6582" i="1"/>
  <c r="P6582" i="1"/>
  <c r="O6582" i="1"/>
  <c r="T6582" i="1" s="1"/>
  <c r="R6581" i="1"/>
  <c r="Q6581" i="1"/>
  <c r="P6581" i="1"/>
  <c r="O6581" i="1"/>
  <c r="R6580" i="1"/>
  <c r="Q6580" i="1"/>
  <c r="P6580" i="1"/>
  <c r="O6580" i="1"/>
  <c r="T6580" i="1" s="1"/>
  <c r="R6579" i="1"/>
  <c r="Q6579" i="1"/>
  <c r="P6579" i="1"/>
  <c r="O6579" i="1"/>
  <c r="R6578" i="1"/>
  <c r="Q6578" i="1"/>
  <c r="P6578" i="1"/>
  <c r="O6578" i="1"/>
  <c r="R6577" i="1"/>
  <c r="Q6577" i="1"/>
  <c r="P6577" i="1"/>
  <c r="O6577" i="1"/>
  <c r="T6577" i="1" s="1"/>
  <c r="R6576" i="1"/>
  <c r="Q6576" i="1"/>
  <c r="P6576" i="1"/>
  <c r="O6576" i="1"/>
  <c r="T6576" i="1" s="1"/>
  <c r="R6575" i="1"/>
  <c r="Q6575" i="1"/>
  <c r="P6575" i="1"/>
  <c r="O6575" i="1"/>
  <c r="T6575" i="1" s="1"/>
  <c r="R6574" i="1"/>
  <c r="Q6574" i="1"/>
  <c r="P6574" i="1"/>
  <c r="O6574" i="1"/>
  <c r="R6573" i="1"/>
  <c r="Q6573" i="1"/>
  <c r="P6573" i="1"/>
  <c r="O6573" i="1"/>
  <c r="R6572" i="1"/>
  <c r="Q6572" i="1"/>
  <c r="P6572" i="1"/>
  <c r="O6572" i="1"/>
  <c r="T6572" i="1" s="1"/>
  <c r="R6571" i="1"/>
  <c r="Q6571" i="1"/>
  <c r="P6571" i="1"/>
  <c r="O6571" i="1"/>
  <c r="R6570" i="1"/>
  <c r="Q6570" i="1"/>
  <c r="P6570" i="1"/>
  <c r="O6570" i="1"/>
  <c r="R6569" i="1"/>
  <c r="Q6569" i="1"/>
  <c r="P6569" i="1"/>
  <c r="O6569" i="1"/>
  <c r="T6569" i="1" s="1"/>
  <c r="R6568" i="1"/>
  <c r="Q6568" i="1"/>
  <c r="P6568" i="1"/>
  <c r="O6568" i="1"/>
  <c r="T6568" i="1" s="1"/>
  <c r="R6567" i="1"/>
  <c r="Q6567" i="1"/>
  <c r="P6567" i="1"/>
  <c r="O6567" i="1"/>
  <c r="T6567" i="1" s="1"/>
  <c r="R6566" i="1"/>
  <c r="Q6566" i="1"/>
  <c r="P6566" i="1"/>
  <c r="O6566" i="1"/>
  <c r="T6566" i="1" s="1"/>
  <c r="R6565" i="1"/>
  <c r="Q6565" i="1"/>
  <c r="P6565" i="1"/>
  <c r="O6565" i="1"/>
  <c r="R6564" i="1"/>
  <c r="Q6564" i="1"/>
  <c r="P6564" i="1"/>
  <c r="O6564" i="1"/>
  <c r="T6564" i="1" s="1"/>
  <c r="R6563" i="1"/>
  <c r="Q6563" i="1"/>
  <c r="P6563" i="1"/>
  <c r="O6563" i="1"/>
  <c r="R6562" i="1"/>
  <c r="Q6562" i="1"/>
  <c r="P6562" i="1"/>
  <c r="O6562" i="1"/>
  <c r="R6561" i="1"/>
  <c r="Q6561" i="1"/>
  <c r="P6561" i="1"/>
  <c r="O6561" i="1"/>
  <c r="T6561" i="1" s="1"/>
  <c r="R6560" i="1"/>
  <c r="Q6560" i="1"/>
  <c r="P6560" i="1"/>
  <c r="O6560" i="1"/>
  <c r="T6560" i="1" s="1"/>
  <c r="R6559" i="1"/>
  <c r="Q6559" i="1"/>
  <c r="P6559" i="1"/>
  <c r="O6559" i="1"/>
  <c r="T6559" i="1" s="1"/>
  <c r="R6558" i="1"/>
  <c r="Q6558" i="1"/>
  <c r="P6558" i="1"/>
  <c r="O6558" i="1"/>
  <c r="T6558" i="1" s="1"/>
  <c r="R6557" i="1"/>
  <c r="Q6557" i="1"/>
  <c r="P6557" i="1"/>
  <c r="O6557" i="1"/>
  <c r="R6556" i="1"/>
  <c r="Q6556" i="1"/>
  <c r="P6556" i="1"/>
  <c r="O6556" i="1"/>
  <c r="T6556" i="1" s="1"/>
  <c r="R6555" i="1"/>
  <c r="Q6555" i="1"/>
  <c r="P6555" i="1"/>
  <c r="O6555" i="1"/>
  <c r="T6555" i="1" s="1"/>
  <c r="R6554" i="1"/>
  <c r="Q6554" i="1"/>
  <c r="P6554" i="1"/>
  <c r="O6554" i="1"/>
  <c r="R6553" i="1"/>
  <c r="Q6553" i="1"/>
  <c r="P6553" i="1"/>
  <c r="O6553" i="1"/>
  <c r="T6553" i="1" s="1"/>
  <c r="R6552" i="1"/>
  <c r="Q6552" i="1"/>
  <c r="P6552" i="1"/>
  <c r="O6552" i="1"/>
  <c r="T6552" i="1" s="1"/>
  <c r="R6551" i="1"/>
  <c r="Q6551" i="1"/>
  <c r="P6551" i="1"/>
  <c r="O6551" i="1"/>
  <c r="T6551" i="1" s="1"/>
  <c r="R6550" i="1"/>
  <c r="Q6550" i="1"/>
  <c r="P6550" i="1"/>
  <c r="O6550" i="1"/>
  <c r="R6549" i="1"/>
  <c r="Q6549" i="1"/>
  <c r="P6549" i="1"/>
  <c r="O6549" i="1"/>
  <c r="R6548" i="1"/>
  <c r="Q6548" i="1"/>
  <c r="P6548" i="1"/>
  <c r="O6548" i="1"/>
  <c r="T6548" i="1" s="1"/>
  <c r="R6547" i="1"/>
  <c r="Q6547" i="1"/>
  <c r="P6547" i="1"/>
  <c r="O6547" i="1"/>
  <c r="R6546" i="1"/>
  <c r="Q6546" i="1"/>
  <c r="P6546" i="1"/>
  <c r="O6546" i="1"/>
  <c r="R6545" i="1"/>
  <c r="Q6545" i="1"/>
  <c r="P6545" i="1"/>
  <c r="O6545" i="1"/>
  <c r="T6545" i="1" s="1"/>
  <c r="R6544" i="1"/>
  <c r="Q6544" i="1"/>
  <c r="P6544" i="1"/>
  <c r="O6544" i="1"/>
  <c r="T6544" i="1" s="1"/>
  <c r="R6543" i="1"/>
  <c r="Q6543" i="1"/>
  <c r="P6543" i="1"/>
  <c r="O6543" i="1"/>
  <c r="T6543" i="1" s="1"/>
  <c r="R6542" i="1"/>
  <c r="Q6542" i="1"/>
  <c r="P6542" i="1"/>
  <c r="O6542" i="1"/>
  <c r="T6542" i="1" s="1"/>
  <c r="R6541" i="1"/>
  <c r="Q6541" i="1"/>
  <c r="P6541" i="1"/>
  <c r="O6541" i="1"/>
  <c r="R6540" i="1"/>
  <c r="Q6540" i="1"/>
  <c r="P6540" i="1"/>
  <c r="O6540" i="1"/>
  <c r="T6540" i="1" s="1"/>
  <c r="R6539" i="1"/>
  <c r="Q6539" i="1"/>
  <c r="P6539" i="1"/>
  <c r="O6539" i="1"/>
  <c r="R6538" i="1"/>
  <c r="Q6538" i="1"/>
  <c r="P6538" i="1"/>
  <c r="O6538" i="1"/>
  <c r="R6537" i="1"/>
  <c r="Q6537" i="1"/>
  <c r="P6537" i="1"/>
  <c r="O6537" i="1"/>
  <c r="T6537" i="1" s="1"/>
  <c r="R6536" i="1"/>
  <c r="Q6536" i="1"/>
  <c r="P6536" i="1"/>
  <c r="O6536" i="1"/>
  <c r="T6536" i="1" s="1"/>
  <c r="R6535" i="1"/>
  <c r="Q6535" i="1"/>
  <c r="P6535" i="1"/>
  <c r="O6535" i="1"/>
  <c r="T6535" i="1" s="1"/>
  <c r="R6534" i="1"/>
  <c r="Q6534" i="1"/>
  <c r="P6534" i="1"/>
  <c r="O6534" i="1"/>
  <c r="T6534" i="1" s="1"/>
  <c r="R6533" i="1"/>
  <c r="Q6533" i="1"/>
  <c r="P6533" i="1"/>
  <c r="O6533" i="1"/>
  <c r="R6532" i="1"/>
  <c r="Q6532" i="1"/>
  <c r="P6532" i="1"/>
  <c r="O6532" i="1"/>
  <c r="T6532" i="1" s="1"/>
  <c r="R6531" i="1"/>
  <c r="Q6531" i="1"/>
  <c r="P6531" i="1"/>
  <c r="O6531" i="1"/>
  <c r="R6530" i="1"/>
  <c r="Q6530" i="1"/>
  <c r="P6530" i="1"/>
  <c r="O6530" i="1"/>
  <c r="R6529" i="1"/>
  <c r="Q6529" i="1"/>
  <c r="P6529" i="1"/>
  <c r="O6529" i="1"/>
  <c r="T6529" i="1" s="1"/>
  <c r="R6528" i="1"/>
  <c r="Q6528" i="1"/>
  <c r="P6528" i="1"/>
  <c r="O6528" i="1"/>
  <c r="T6528" i="1" s="1"/>
  <c r="R6527" i="1"/>
  <c r="Q6527" i="1"/>
  <c r="P6527" i="1"/>
  <c r="O6527" i="1"/>
  <c r="T6527" i="1" s="1"/>
  <c r="R6526" i="1"/>
  <c r="Q6526" i="1"/>
  <c r="P6526" i="1"/>
  <c r="O6526" i="1"/>
  <c r="T6526" i="1" s="1"/>
  <c r="R6525" i="1"/>
  <c r="Q6525" i="1"/>
  <c r="P6525" i="1"/>
  <c r="O6525" i="1"/>
  <c r="R6524" i="1"/>
  <c r="Q6524" i="1"/>
  <c r="P6524" i="1"/>
  <c r="O6524" i="1"/>
  <c r="T6524" i="1" s="1"/>
  <c r="R6523" i="1"/>
  <c r="Q6523" i="1"/>
  <c r="P6523" i="1"/>
  <c r="O6523" i="1"/>
  <c r="R6522" i="1"/>
  <c r="Q6522" i="1"/>
  <c r="P6522" i="1"/>
  <c r="O6522" i="1"/>
  <c r="R6521" i="1"/>
  <c r="Q6521" i="1"/>
  <c r="P6521" i="1"/>
  <c r="O6521" i="1"/>
  <c r="T6521" i="1" s="1"/>
  <c r="R6520" i="1"/>
  <c r="Q6520" i="1"/>
  <c r="P6520" i="1"/>
  <c r="O6520" i="1"/>
  <c r="T6520" i="1" s="1"/>
  <c r="R6519" i="1"/>
  <c r="Q6519" i="1"/>
  <c r="P6519" i="1"/>
  <c r="O6519" i="1"/>
  <c r="T6519" i="1" s="1"/>
  <c r="R6518" i="1"/>
  <c r="Q6518" i="1"/>
  <c r="P6518" i="1"/>
  <c r="O6518" i="1"/>
  <c r="T6518" i="1" s="1"/>
  <c r="R6517" i="1"/>
  <c r="Q6517" i="1"/>
  <c r="P6517" i="1"/>
  <c r="O6517" i="1"/>
  <c r="R6516" i="1"/>
  <c r="Q6516" i="1"/>
  <c r="P6516" i="1"/>
  <c r="O6516" i="1"/>
  <c r="T6516" i="1" s="1"/>
  <c r="R6515" i="1"/>
  <c r="Q6515" i="1"/>
  <c r="P6515" i="1"/>
  <c r="O6515" i="1"/>
  <c r="R6514" i="1"/>
  <c r="Q6514" i="1"/>
  <c r="P6514" i="1"/>
  <c r="O6514" i="1"/>
  <c r="R6513" i="1"/>
  <c r="Q6513" i="1"/>
  <c r="P6513" i="1"/>
  <c r="O6513" i="1"/>
  <c r="T6513" i="1" s="1"/>
  <c r="R6512" i="1"/>
  <c r="Q6512" i="1"/>
  <c r="P6512" i="1"/>
  <c r="O6512" i="1"/>
  <c r="T6512" i="1" s="1"/>
  <c r="R6511" i="1"/>
  <c r="Q6511" i="1"/>
  <c r="P6511" i="1"/>
  <c r="O6511" i="1"/>
  <c r="T6511" i="1" s="1"/>
  <c r="R6510" i="1"/>
  <c r="Q6510" i="1"/>
  <c r="P6510" i="1"/>
  <c r="O6510" i="1"/>
  <c r="T6510" i="1" s="1"/>
  <c r="R6509" i="1"/>
  <c r="Q6509" i="1"/>
  <c r="P6509" i="1"/>
  <c r="O6509" i="1"/>
  <c r="R6508" i="1"/>
  <c r="Q6508" i="1"/>
  <c r="P6508" i="1"/>
  <c r="O6508" i="1"/>
  <c r="T6508" i="1" s="1"/>
  <c r="R6507" i="1"/>
  <c r="Q6507" i="1"/>
  <c r="P6507" i="1"/>
  <c r="O6507" i="1"/>
  <c r="R6506" i="1"/>
  <c r="Q6506" i="1"/>
  <c r="P6506" i="1"/>
  <c r="O6506" i="1"/>
  <c r="T6506" i="1" s="1"/>
  <c r="R6505" i="1"/>
  <c r="Q6505" i="1"/>
  <c r="P6505" i="1"/>
  <c r="O6505" i="1"/>
  <c r="T6505" i="1" s="1"/>
  <c r="R6504" i="1"/>
  <c r="Q6504" i="1"/>
  <c r="P6504" i="1"/>
  <c r="O6504" i="1"/>
  <c r="T6504" i="1" s="1"/>
  <c r="R6503" i="1"/>
  <c r="Q6503" i="1"/>
  <c r="P6503" i="1"/>
  <c r="O6503" i="1"/>
  <c r="T6503" i="1" s="1"/>
  <c r="R6502" i="1"/>
  <c r="Q6502" i="1"/>
  <c r="P6502" i="1"/>
  <c r="O6502" i="1"/>
  <c r="T6502" i="1" s="1"/>
  <c r="R6501" i="1"/>
  <c r="Q6501" i="1"/>
  <c r="P6501" i="1"/>
  <c r="O6501" i="1"/>
  <c r="R6500" i="1"/>
  <c r="Q6500" i="1"/>
  <c r="P6500" i="1"/>
  <c r="O6500" i="1"/>
  <c r="T6500" i="1" s="1"/>
  <c r="R6499" i="1"/>
  <c r="Q6499" i="1"/>
  <c r="P6499" i="1"/>
  <c r="O6499" i="1"/>
  <c r="R6498" i="1"/>
  <c r="Q6498" i="1"/>
  <c r="P6498" i="1"/>
  <c r="O6498" i="1"/>
  <c r="T6498" i="1" s="1"/>
  <c r="R6497" i="1"/>
  <c r="Q6497" i="1"/>
  <c r="P6497" i="1"/>
  <c r="O6497" i="1"/>
  <c r="T6497" i="1" s="1"/>
  <c r="R6496" i="1"/>
  <c r="Q6496" i="1"/>
  <c r="P6496" i="1"/>
  <c r="O6496" i="1"/>
  <c r="T6496" i="1" s="1"/>
  <c r="R6495" i="1"/>
  <c r="Q6495" i="1"/>
  <c r="P6495" i="1"/>
  <c r="O6495" i="1"/>
  <c r="T6495" i="1" s="1"/>
  <c r="R6494" i="1"/>
  <c r="Q6494" i="1"/>
  <c r="P6494" i="1"/>
  <c r="O6494" i="1"/>
  <c r="T6494" i="1" s="1"/>
  <c r="R6493" i="1"/>
  <c r="Q6493" i="1"/>
  <c r="P6493" i="1"/>
  <c r="O6493" i="1"/>
  <c r="R6492" i="1"/>
  <c r="Q6492" i="1"/>
  <c r="P6492" i="1"/>
  <c r="O6492" i="1"/>
  <c r="T6492" i="1" s="1"/>
  <c r="R6491" i="1"/>
  <c r="Q6491" i="1"/>
  <c r="P6491" i="1"/>
  <c r="O6491" i="1"/>
  <c r="R6490" i="1"/>
  <c r="Q6490" i="1"/>
  <c r="P6490" i="1"/>
  <c r="O6490" i="1"/>
  <c r="T6490" i="1" s="1"/>
  <c r="R6489" i="1"/>
  <c r="Q6489" i="1"/>
  <c r="P6489" i="1"/>
  <c r="O6489" i="1"/>
  <c r="T6489" i="1" s="1"/>
  <c r="R6488" i="1"/>
  <c r="Q6488" i="1"/>
  <c r="P6488" i="1"/>
  <c r="O6488" i="1"/>
  <c r="T6488" i="1" s="1"/>
  <c r="R6487" i="1"/>
  <c r="Q6487" i="1"/>
  <c r="P6487" i="1"/>
  <c r="O6487" i="1"/>
  <c r="T6487" i="1" s="1"/>
  <c r="R6486" i="1"/>
  <c r="Q6486" i="1"/>
  <c r="P6486" i="1"/>
  <c r="O6486" i="1"/>
  <c r="T6486" i="1" s="1"/>
  <c r="R6485" i="1"/>
  <c r="Q6485" i="1"/>
  <c r="P6485" i="1"/>
  <c r="O6485" i="1"/>
  <c r="R6484" i="1"/>
  <c r="Q6484" i="1"/>
  <c r="P6484" i="1"/>
  <c r="O6484" i="1"/>
  <c r="T6484" i="1" s="1"/>
  <c r="R6483" i="1"/>
  <c r="Q6483" i="1"/>
  <c r="P6483" i="1"/>
  <c r="O6483" i="1"/>
  <c r="R6482" i="1"/>
  <c r="Q6482" i="1"/>
  <c r="P6482" i="1"/>
  <c r="O6482" i="1"/>
  <c r="T6482" i="1" s="1"/>
  <c r="R6481" i="1"/>
  <c r="Q6481" i="1"/>
  <c r="P6481" i="1"/>
  <c r="O6481" i="1"/>
  <c r="T6481" i="1" s="1"/>
  <c r="R6480" i="1"/>
  <c r="Q6480" i="1"/>
  <c r="P6480" i="1"/>
  <c r="O6480" i="1"/>
  <c r="T6480" i="1" s="1"/>
  <c r="R6479" i="1"/>
  <c r="Q6479" i="1"/>
  <c r="P6479" i="1"/>
  <c r="O6479" i="1"/>
  <c r="T6479" i="1" s="1"/>
  <c r="R6478" i="1"/>
  <c r="Q6478" i="1"/>
  <c r="P6478" i="1"/>
  <c r="O6478" i="1"/>
  <c r="T6478" i="1" s="1"/>
  <c r="R6477" i="1"/>
  <c r="Q6477" i="1"/>
  <c r="P6477" i="1"/>
  <c r="O6477" i="1"/>
  <c r="R6476" i="1"/>
  <c r="Q6476" i="1"/>
  <c r="P6476" i="1"/>
  <c r="O6476" i="1"/>
  <c r="T6476" i="1" s="1"/>
  <c r="R6475" i="1"/>
  <c r="Q6475" i="1"/>
  <c r="P6475" i="1"/>
  <c r="O6475" i="1"/>
  <c r="R6474" i="1"/>
  <c r="Q6474" i="1"/>
  <c r="P6474" i="1"/>
  <c r="O6474" i="1"/>
  <c r="T6474" i="1" s="1"/>
  <c r="R6473" i="1"/>
  <c r="Q6473" i="1"/>
  <c r="P6473" i="1"/>
  <c r="O6473" i="1"/>
  <c r="T6473" i="1" s="1"/>
  <c r="R6472" i="1"/>
  <c r="Q6472" i="1"/>
  <c r="P6472" i="1"/>
  <c r="O6472" i="1"/>
  <c r="T6472" i="1" s="1"/>
  <c r="R6471" i="1"/>
  <c r="Q6471" i="1"/>
  <c r="P6471" i="1"/>
  <c r="O6471" i="1"/>
  <c r="T6471" i="1" s="1"/>
  <c r="R6470" i="1"/>
  <c r="Q6470" i="1"/>
  <c r="P6470" i="1"/>
  <c r="O6470" i="1"/>
  <c r="T6470" i="1" s="1"/>
  <c r="R6469" i="1"/>
  <c r="Q6469" i="1"/>
  <c r="P6469" i="1"/>
  <c r="O6469" i="1"/>
  <c r="R6468" i="1"/>
  <c r="Q6468" i="1"/>
  <c r="P6468" i="1"/>
  <c r="O6468" i="1"/>
  <c r="T6468" i="1" s="1"/>
  <c r="R6467" i="1"/>
  <c r="Q6467" i="1"/>
  <c r="P6467" i="1"/>
  <c r="O6467" i="1"/>
  <c r="R6466" i="1"/>
  <c r="Q6466" i="1"/>
  <c r="P6466" i="1"/>
  <c r="O6466" i="1"/>
  <c r="T6466" i="1" s="1"/>
  <c r="R6465" i="1"/>
  <c r="Q6465" i="1"/>
  <c r="P6465" i="1"/>
  <c r="O6465" i="1"/>
  <c r="T6465" i="1" s="1"/>
  <c r="R6464" i="1"/>
  <c r="Q6464" i="1"/>
  <c r="P6464" i="1"/>
  <c r="O6464" i="1"/>
  <c r="T6464" i="1" s="1"/>
  <c r="R6463" i="1"/>
  <c r="Q6463" i="1"/>
  <c r="P6463" i="1"/>
  <c r="O6463" i="1"/>
  <c r="T6463" i="1" s="1"/>
  <c r="R6462" i="1"/>
  <c r="Q6462" i="1"/>
  <c r="P6462" i="1"/>
  <c r="O6462" i="1"/>
  <c r="T6462" i="1" s="1"/>
  <c r="R6461" i="1"/>
  <c r="Q6461" i="1"/>
  <c r="P6461" i="1"/>
  <c r="O6461" i="1"/>
  <c r="R6460" i="1"/>
  <c r="Q6460" i="1"/>
  <c r="P6460" i="1"/>
  <c r="O6460" i="1"/>
  <c r="T6460" i="1" s="1"/>
  <c r="R6459" i="1"/>
  <c r="Q6459" i="1"/>
  <c r="P6459" i="1"/>
  <c r="O6459" i="1"/>
  <c r="T6459" i="1" s="1"/>
  <c r="R6458" i="1"/>
  <c r="Q6458" i="1"/>
  <c r="P6458" i="1"/>
  <c r="O6458" i="1"/>
  <c r="T6458" i="1" s="1"/>
  <c r="R6457" i="1"/>
  <c r="Q6457" i="1"/>
  <c r="P6457" i="1"/>
  <c r="O6457" i="1"/>
  <c r="T6457" i="1" s="1"/>
  <c r="R6456" i="1"/>
  <c r="Q6456" i="1"/>
  <c r="P6456" i="1"/>
  <c r="O6456" i="1"/>
  <c r="T6456" i="1" s="1"/>
  <c r="R6455" i="1"/>
  <c r="Q6455" i="1"/>
  <c r="P6455" i="1"/>
  <c r="O6455" i="1"/>
  <c r="T6455" i="1" s="1"/>
  <c r="R6454" i="1"/>
  <c r="Q6454" i="1"/>
  <c r="P6454" i="1"/>
  <c r="O6454" i="1"/>
  <c r="T6454" i="1" s="1"/>
  <c r="R6453" i="1"/>
  <c r="Q6453" i="1"/>
  <c r="P6453" i="1"/>
  <c r="O6453" i="1"/>
  <c r="R6452" i="1"/>
  <c r="Q6452" i="1"/>
  <c r="P6452" i="1"/>
  <c r="O6452" i="1"/>
  <c r="T6452" i="1" s="1"/>
  <c r="R6451" i="1"/>
  <c r="Q6451" i="1"/>
  <c r="P6451" i="1"/>
  <c r="O6451" i="1"/>
  <c r="R6450" i="1"/>
  <c r="Q6450" i="1"/>
  <c r="P6450" i="1"/>
  <c r="O6450" i="1"/>
  <c r="T6450" i="1" s="1"/>
  <c r="R6449" i="1"/>
  <c r="Q6449" i="1"/>
  <c r="P6449" i="1"/>
  <c r="O6449" i="1"/>
  <c r="T6449" i="1" s="1"/>
  <c r="R6448" i="1"/>
  <c r="Q6448" i="1"/>
  <c r="P6448" i="1"/>
  <c r="O6448" i="1"/>
  <c r="T6448" i="1" s="1"/>
  <c r="R6447" i="1"/>
  <c r="Q6447" i="1"/>
  <c r="P6447" i="1"/>
  <c r="O6447" i="1"/>
  <c r="T6447" i="1" s="1"/>
  <c r="R6446" i="1"/>
  <c r="Q6446" i="1"/>
  <c r="P6446" i="1"/>
  <c r="O6446" i="1"/>
  <c r="T6446" i="1" s="1"/>
  <c r="R6445" i="1"/>
  <c r="Q6445" i="1"/>
  <c r="P6445" i="1"/>
  <c r="O6445" i="1"/>
  <c r="R6444" i="1"/>
  <c r="Q6444" i="1"/>
  <c r="P6444" i="1"/>
  <c r="O6444" i="1"/>
  <c r="T6444" i="1" s="1"/>
  <c r="R6443" i="1"/>
  <c r="Q6443" i="1"/>
  <c r="P6443" i="1"/>
  <c r="O6443" i="1"/>
  <c r="R6442" i="1"/>
  <c r="Q6442" i="1"/>
  <c r="P6442" i="1"/>
  <c r="O6442" i="1"/>
  <c r="T6442" i="1" s="1"/>
  <c r="R6441" i="1"/>
  <c r="Q6441" i="1"/>
  <c r="P6441" i="1"/>
  <c r="O6441" i="1"/>
  <c r="T6441" i="1" s="1"/>
  <c r="R6440" i="1"/>
  <c r="Q6440" i="1"/>
  <c r="P6440" i="1"/>
  <c r="O6440" i="1"/>
  <c r="T6440" i="1" s="1"/>
  <c r="R6439" i="1"/>
  <c r="Q6439" i="1"/>
  <c r="P6439" i="1"/>
  <c r="O6439" i="1"/>
  <c r="T6439" i="1" s="1"/>
  <c r="R6438" i="1"/>
  <c r="Q6438" i="1"/>
  <c r="P6438" i="1"/>
  <c r="O6438" i="1"/>
  <c r="T6438" i="1" s="1"/>
  <c r="R6437" i="1"/>
  <c r="Q6437" i="1"/>
  <c r="P6437" i="1"/>
  <c r="O6437" i="1"/>
  <c r="R6436" i="1"/>
  <c r="Q6436" i="1"/>
  <c r="P6436" i="1"/>
  <c r="O6436" i="1"/>
  <c r="T6436" i="1" s="1"/>
  <c r="R6435" i="1"/>
  <c r="Q6435" i="1"/>
  <c r="P6435" i="1"/>
  <c r="O6435" i="1"/>
  <c r="R6434" i="1"/>
  <c r="Q6434" i="1"/>
  <c r="P6434" i="1"/>
  <c r="O6434" i="1"/>
  <c r="T6434" i="1" s="1"/>
  <c r="R6433" i="1"/>
  <c r="Q6433" i="1"/>
  <c r="P6433" i="1"/>
  <c r="O6433" i="1"/>
  <c r="T6433" i="1" s="1"/>
  <c r="R6432" i="1"/>
  <c r="Q6432" i="1"/>
  <c r="P6432" i="1"/>
  <c r="O6432" i="1"/>
  <c r="T6432" i="1" s="1"/>
  <c r="R6431" i="1"/>
  <c r="Q6431" i="1"/>
  <c r="P6431" i="1"/>
  <c r="O6431" i="1"/>
  <c r="T6431" i="1" s="1"/>
  <c r="R6430" i="1"/>
  <c r="Q6430" i="1"/>
  <c r="P6430" i="1"/>
  <c r="O6430" i="1"/>
  <c r="T6430" i="1" s="1"/>
  <c r="R6429" i="1"/>
  <c r="Q6429" i="1"/>
  <c r="P6429" i="1"/>
  <c r="O6429" i="1"/>
  <c r="R6428" i="1"/>
  <c r="Q6428" i="1"/>
  <c r="P6428" i="1"/>
  <c r="O6428" i="1"/>
  <c r="T6428" i="1" s="1"/>
  <c r="R6427" i="1"/>
  <c r="Q6427" i="1"/>
  <c r="P6427" i="1"/>
  <c r="O6427" i="1"/>
  <c r="R6426" i="1"/>
  <c r="Q6426" i="1"/>
  <c r="P6426" i="1"/>
  <c r="O6426" i="1"/>
  <c r="T6426" i="1" s="1"/>
  <c r="R6425" i="1"/>
  <c r="Q6425" i="1"/>
  <c r="P6425" i="1"/>
  <c r="O6425" i="1"/>
  <c r="T6425" i="1" s="1"/>
  <c r="R6424" i="1"/>
  <c r="Q6424" i="1"/>
  <c r="P6424" i="1"/>
  <c r="O6424" i="1"/>
  <c r="T6424" i="1" s="1"/>
  <c r="R6423" i="1"/>
  <c r="Q6423" i="1"/>
  <c r="P6423" i="1"/>
  <c r="O6423" i="1"/>
  <c r="T6423" i="1" s="1"/>
  <c r="R6422" i="1"/>
  <c r="Q6422" i="1"/>
  <c r="P6422" i="1"/>
  <c r="O6422" i="1"/>
  <c r="T6422" i="1" s="1"/>
  <c r="R6421" i="1"/>
  <c r="Q6421" i="1"/>
  <c r="P6421" i="1"/>
  <c r="O6421" i="1"/>
  <c r="R6420" i="1"/>
  <c r="Q6420" i="1"/>
  <c r="P6420" i="1"/>
  <c r="O6420" i="1"/>
  <c r="T6420" i="1" s="1"/>
  <c r="R6419" i="1"/>
  <c r="Q6419" i="1"/>
  <c r="P6419" i="1"/>
  <c r="O6419" i="1"/>
  <c r="T6419" i="1" s="1"/>
  <c r="R6418" i="1"/>
  <c r="Q6418" i="1"/>
  <c r="P6418" i="1"/>
  <c r="O6418" i="1"/>
  <c r="T6418" i="1" s="1"/>
  <c r="R6417" i="1"/>
  <c r="Q6417" i="1"/>
  <c r="P6417" i="1"/>
  <c r="O6417" i="1"/>
  <c r="T6417" i="1" s="1"/>
  <c r="R6416" i="1"/>
  <c r="Q6416" i="1"/>
  <c r="P6416" i="1"/>
  <c r="O6416" i="1"/>
  <c r="R6415" i="1"/>
  <c r="Q6415" i="1"/>
  <c r="P6415" i="1"/>
  <c r="O6415" i="1"/>
  <c r="T6415" i="1" s="1"/>
  <c r="R6414" i="1"/>
  <c r="Q6414" i="1"/>
  <c r="P6414" i="1"/>
  <c r="O6414" i="1"/>
  <c r="T6414" i="1" s="1"/>
  <c r="R6413" i="1"/>
  <c r="Q6413" i="1"/>
  <c r="P6413" i="1"/>
  <c r="O6413" i="1"/>
  <c r="T6413" i="1" s="1"/>
  <c r="R6412" i="1"/>
  <c r="Q6412" i="1"/>
  <c r="P6412" i="1"/>
  <c r="O6412" i="1"/>
  <c r="T6412" i="1" s="1"/>
  <c r="R6411" i="1"/>
  <c r="Q6411" i="1"/>
  <c r="P6411" i="1"/>
  <c r="O6411" i="1"/>
  <c r="T6411" i="1" s="1"/>
  <c r="R6410" i="1"/>
  <c r="Q6410" i="1"/>
  <c r="P6410" i="1"/>
  <c r="O6410" i="1"/>
  <c r="T6410" i="1" s="1"/>
  <c r="R6409" i="1"/>
  <c r="Q6409" i="1"/>
  <c r="P6409" i="1"/>
  <c r="O6409" i="1"/>
  <c r="T6409" i="1" s="1"/>
  <c r="R6408" i="1"/>
  <c r="Q6408" i="1"/>
  <c r="P6408" i="1"/>
  <c r="O6408" i="1"/>
  <c r="R6407" i="1"/>
  <c r="Q6407" i="1"/>
  <c r="P6407" i="1"/>
  <c r="O6407" i="1"/>
  <c r="T6407" i="1" s="1"/>
  <c r="R6406" i="1"/>
  <c r="Q6406" i="1"/>
  <c r="P6406" i="1"/>
  <c r="O6406" i="1"/>
  <c r="T6406" i="1" s="1"/>
  <c r="R6405" i="1"/>
  <c r="Q6405" i="1"/>
  <c r="P6405" i="1"/>
  <c r="O6405" i="1"/>
  <c r="T6405" i="1" s="1"/>
  <c r="R6404" i="1"/>
  <c r="Q6404" i="1"/>
  <c r="P6404" i="1"/>
  <c r="O6404" i="1"/>
  <c r="T6404" i="1" s="1"/>
  <c r="R6403" i="1"/>
  <c r="Q6403" i="1"/>
  <c r="P6403" i="1"/>
  <c r="O6403" i="1"/>
  <c r="T6403" i="1" s="1"/>
  <c r="R6402" i="1"/>
  <c r="Q6402" i="1"/>
  <c r="P6402" i="1"/>
  <c r="O6402" i="1"/>
  <c r="T6402" i="1" s="1"/>
  <c r="R6401" i="1"/>
  <c r="Q6401" i="1"/>
  <c r="P6401" i="1"/>
  <c r="O6401" i="1"/>
  <c r="T6401" i="1" s="1"/>
  <c r="R6400" i="1"/>
  <c r="Q6400" i="1"/>
  <c r="P6400" i="1"/>
  <c r="O6400" i="1"/>
  <c r="R6399" i="1"/>
  <c r="Q6399" i="1"/>
  <c r="P6399" i="1"/>
  <c r="O6399" i="1"/>
  <c r="T6399" i="1" s="1"/>
  <c r="R6398" i="1"/>
  <c r="Q6398" i="1"/>
  <c r="P6398" i="1"/>
  <c r="O6398" i="1"/>
  <c r="T6398" i="1" s="1"/>
  <c r="R6397" i="1"/>
  <c r="Q6397" i="1"/>
  <c r="P6397" i="1"/>
  <c r="O6397" i="1"/>
  <c r="T6397" i="1" s="1"/>
  <c r="R6396" i="1"/>
  <c r="Q6396" i="1"/>
  <c r="P6396" i="1"/>
  <c r="O6396" i="1"/>
  <c r="T6396" i="1" s="1"/>
  <c r="R6395" i="1"/>
  <c r="Q6395" i="1"/>
  <c r="P6395" i="1"/>
  <c r="O6395" i="1"/>
  <c r="T6395" i="1" s="1"/>
  <c r="R6394" i="1"/>
  <c r="Q6394" i="1"/>
  <c r="P6394" i="1"/>
  <c r="O6394" i="1"/>
  <c r="T6394" i="1" s="1"/>
  <c r="R6393" i="1"/>
  <c r="Q6393" i="1"/>
  <c r="P6393" i="1"/>
  <c r="O6393" i="1"/>
  <c r="T6393" i="1" s="1"/>
  <c r="R6392" i="1"/>
  <c r="Q6392" i="1"/>
  <c r="P6392" i="1"/>
  <c r="O6392" i="1"/>
  <c r="R6391" i="1"/>
  <c r="Q6391" i="1"/>
  <c r="P6391" i="1"/>
  <c r="O6391" i="1"/>
  <c r="T6391" i="1" s="1"/>
  <c r="R6390" i="1"/>
  <c r="Q6390" i="1"/>
  <c r="P6390" i="1"/>
  <c r="O6390" i="1"/>
  <c r="T6390" i="1" s="1"/>
  <c r="R6389" i="1"/>
  <c r="Q6389" i="1"/>
  <c r="P6389" i="1"/>
  <c r="O6389" i="1"/>
  <c r="T6389" i="1" s="1"/>
  <c r="R6388" i="1"/>
  <c r="Q6388" i="1"/>
  <c r="P6388" i="1"/>
  <c r="O6388" i="1"/>
  <c r="T6388" i="1" s="1"/>
  <c r="R6387" i="1"/>
  <c r="Q6387" i="1"/>
  <c r="P6387" i="1"/>
  <c r="O6387" i="1"/>
  <c r="T6387" i="1" s="1"/>
  <c r="R6386" i="1"/>
  <c r="Q6386" i="1"/>
  <c r="P6386" i="1"/>
  <c r="O6386" i="1"/>
  <c r="T6386" i="1" s="1"/>
  <c r="R6385" i="1"/>
  <c r="Q6385" i="1"/>
  <c r="P6385" i="1"/>
  <c r="O6385" i="1"/>
  <c r="T6385" i="1" s="1"/>
  <c r="R6384" i="1"/>
  <c r="Q6384" i="1"/>
  <c r="P6384" i="1"/>
  <c r="O6384" i="1"/>
  <c r="R6383" i="1"/>
  <c r="Q6383" i="1"/>
  <c r="P6383" i="1"/>
  <c r="O6383" i="1"/>
  <c r="T6383" i="1" s="1"/>
  <c r="R6382" i="1"/>
  <c r="Q6382" i="1"/>
  <c r="P6382" i="1"/>
  <c r="O6382" i="1"/>
  <c r="T6382" i="1" s="1"/>
  <c r="R6381" i="1"/>
  <c r="Q6381" i="1"/>
  <c r="P6381" i="1"/>
  <c r="O6381" i="1"/>
  <c r="T6381" i="1" s="1"/>
  <c r="R6380" i="1"/>
  <c r="Q6380" i="1"/>
  <c r="P6380" i="1"/>
  <c r="O6380" i="1"/>
  <c r="T6380" i="1" s="1"/>
  <c r="R6379" i="1"/>
  <c r="Q6379" i="1"/>
  <c r="P6379" i="1"/>
  <c r="O6379" i="1"/>
  <c r="T6379" i="1" s="1"/>
  <c r="R6378" i="1"/>
  <c r="Q6378" i="1"/>
  <c r="P6378" i="1"/>
  <c r="O6378" i="1"/>
  <c r="T6378" i="1" s="1"/>
  <c r="R6377" i="1"/>
  <c r="Q6377" i="1"/>
  <c r="P6377" i="1"/>
  <c r="O6377" i="1"/>
  <c r="T6377" i="1" s="1"/>
  <c r="R6376" i="1"/>
  <c r="Q6376" i="1"/>
  <c r="P6376" i="1"/>
  <c r="O6376" i="1"/>
  <c r="R6375" i="1"/>
  <c r="Q6375" i="1"/>
  <c r="P6375" i="1"/>
  <c r="O6375" i="1"/>
  <c r="T6375" i="1" s="1"/>
  <c r="R6374" i="1"/>
  <c r="Q6374" i="1"/>
  <c r="P6374" i="1"/>
  <c r="O6374" i="1"/>
  <c r="T6374" i="1" s="1"/>
  <c r="R6373" i="1"/>
  <c r="Q6373" i="1"/>
  <c r="P6373" i="1"/>
  <c r="O6373" i="1"/>
  <c r="T6373" i="1" s="1"/>
  <c r="R6372" i="1"/>
  <c r="Q6372" i="1"/>
  <c r="P6372" i="1"/>
  <c r="O6372" i="1"/>
  <c r="T6372" i="1" s="1"/>
  <c r="R6371" i="1"/>
  <c r="Q6371" i="1"/>
  <c r="P6371" i="1"/>
  <c r="O6371" i="1"/>
  <c r="T6371" i="1" s="1"/>
  <c r="R6370" i="1"/>
  <c r="Q6370" i="1"/>
  <c r="P6370" i="1"/>
  <c r="O6370" i="1"/>
  <c r="T6370" i="1" s="1"/>
  <c r="R6369" i="1"/>
  <c r="Q6369" i="1"/>
  <c r="P6369" i="1"/>
  <c r="O6369" i="1"/>
  <c r="T6369" i="1" s="1"/>
  <c r="R6368" i="1"/>
  <c r="Q6368" i="1"/>
  <c r="P6368" i="1"/>
  <c r="O6368" i="1"/>
  <c r="R6367" i="1"/>
  <c r="Q6367" i="1"/>
  <c r="P6367" i="1"/>
  <c r="O6367" i="1"/>
  <c r="T6367" i="1" s="1"/>
  <c r="R6366" i="1"/>
  <c r="Q6366" i="1"/>
  <c r="P6366" i="1"/>
  <c r="O6366" i="1"/>
  <c r="T6366" i="1" s="1"/>
  <c r="R6365" i="1"/>
  <c r="Q6365" i="1"/>
  <c r="P6365" i="1"/>
  <c r="O6365" i="1"/>
  <c r="T6365" i="1" s="1"/>
  <c r="R6364" i="1"/>
  <c r="Q6364" i="1"/>
  <c r="P6364" i="1"/>
  <c r="O6364" i="1"/>
  <c r="T6364" i="1" s="1"/>
  <c r="R6363" i="1"/>
  <c r="Q6363" i="1"/>
  <c r="P6363" i="1"/>
  <c r="O6363" i="1"/>
  <c r="T6363" i="1" s="1"/>
  <c r="R6362" i="1"/>
  <c r="Q6362" i="1"/>
  <c r="P6362" i="1"/>
  <c r="O6362" i="1"/>
  <c r="T6362" i="1" s="1"/>
  <c r="R6361" i="1"/>
  <c r="Q6361" i="1"/>
  <c r="P6361" i="1"/>
  <c r="O6361" i="1"/>
  <c r="T6361" i="1" s="1"/>
  <c r="R6360" i="1"/>
  <c r="Q6360" i="1"/>
  <c r="P6360" i="1"/>
  <c r="O6360" i="1"/>
  <c r="R6359" i="1"/>
  <c r="Q6359" i="1"/>
  <c r="P6359" i="1"/>
  <c r="O6359" i="1"/>
  <c r="T6359" i="1" s="1"/>
  <c r="R6358" i="1"/>
  <c r="Q6358" i="1"/>
  <c r="P6358" i="1"/>
  <c r="O6358" i="1"/>
  <c r="T6358" i="1" s="1"/>
  <c r="R6357" i="1"/>
  <c r="Q6357" i="1"/>
  <c r="P6357" i="1"/>
  <c r="O6357" i="1"/>
  <c r="T6357" i="1" s="1"/>
  <c r="R6356" i="1"/>
  <c r="Q6356" i="1"/>
  <c r="P6356" i="1"/>
  <c r="O6356" i="1"/>
  <c r="T6356" i="1" s="1"/>
  <c r="R6355" i="1"/>
  <c r="Q6355" i="1"/>
  <c r="P6355" i="1"/>
  <c r="O6355" i="1"/>
  <c r="T6355" i="1" s="1"/>
  <c r="R6354" i="1"/>
  <c r="Q6354" i="1"/>
  <c r="P6354" i="1"/>
  <c r="O6354" i="1"/>
  <c r="T6354" i="1" s="1"/>
  <c r="R6353" i="1"/>
  <c r="Q6353" i="1"/>
  <c r="P6353" i="1"/>
  <c r="O6353" i="1"/>
  <c r="T6353" i="1" s="1"/>
  <c r="R6352" i="1"/>
  <c r="Q6352" i="1"/>
  <c r="P6352" i="1"/>
  <c r="O6352" i="1"/>
  <c r="R6351" i="1"/>
  <c r="Q6351" i="1"/>
  <c r="P6351" i="1"/>
  <c r="O6351" i="1"/>
  <c r="T6351" i="1" s="1"/>
  <c r="R6350" i="1"/>
  <c r="Q6350" i="1"/>
  <c r="P6350" i="1"/>
  <c r="O6350" i="1"/>
  <c r="T6350" i="1" s="1"/>
  <c r="R6349" i="1"/>
  <c r="Q6349" i="1"/>
  <c r="P6349" i="1"/>
  <c r="O6349" i="1"/>
  <c r="T6349" i="1" s="1"/>
  <c r="R6348" i="1"/>
  <c r="Q6348" i="1"/>
  <c r="P6348" i="1"/>
  <c r="O6348" i="1"/>
  <c r="T6348" i="1" s="1"/>
  <c r="R6347" i="1"/>
  <c r="Q6347" i="1"/>
  <c r="P6347" i="1"/>
  <c r="O6347" i="1"/>
  <c r="T6347" i="1" s="1"/>
  <c r="R6346" i="1"/>
  <c r="Q6346" i="1"/>
  <c r="P6346" i="1"/>
  <c r="O6346" i="1"/>
  <c r="T6346" i="1" s="1"/>
  <c r="R6345" i="1"/>
  <c r="Q6345" i="1"/>
  <c r="P6345" i="1"/>
  <c r="O6345" i="1"/>
  <c r="T6345" i="1" s="1"/>
  <c r="R6344" i="1"/>
  <c r="Q6344" i="1"/>
  <c r="P6344" i="1"/>
  <c r="O6344" i="1"/>
  <c r="R6343" i="1"/>
  <c r="Q6343" i="1"/>
  <c r="P6343" i="1"/>
  <c r="O6343" i="1"/>
  <c r="T6343" i="1" s="1"/>
  <c r="R6342" i="1"/>
  <c r="Q6342" i="1"/>
  <c r="P6342" i="1"/>
  <c r="O6342" i="1"/>
  <c r="T6342" i="1" s="1"/>
  <c r="R6341" i="1"/>
  <c r="Q6341" i="1"/>
  <c r="P6341" i="1"/>
  <c r="O6341" i="1"/>
  <c r="T6341" i="1" s="1"/>
  <c r="R6340" i="1"/>
  <c r="Q6340" i="1"/>
  <c r="P6340" i="1"/>
  <c r="O6340" i="1"/>
  <c r="T6340" i="1" s="1"/>
  <c r="R6339" i="1"/>
  <c r="Q6339" i="1"/>
  <c r="P6339" i="1"/>
  <c r="O6339" i="1"/>
  <c r="T6339" i="1" s="1"/>
  <c r="R6338" i="1"/>
  <c r="Q6338" i="1"/>
  <c r="P6338" i="1"/>
  <c r="O6338" i="1"/>
  <c r="T6338" i="1" s="1"/>
  <c r="R6337" i="1"/>
  <c r="Q6337" i="1"/>
  <c r="P6337" i="1"/>
  <c r="O6337" i="1"/>
  <c r="T6337" i="1" s="1"/>
  <c r="R6336" i="1"/>
  <c r="Q6336" i="1"/>
  <c r="P6336" i="1"/>
  <c r="O6336" i="1"/>
  <c r="R6335" i="1"/>
  <c r="Q6335" i="1"/>
  <c r="P6335" i="1"/>
  <c r="O6335" i="1"/>
  <c r="T6335" i="1" s="1"/>
  <c r="R6334" i="1"/>
  <c r="Q6334" i="1"/>
  <c r="P6334" i="1"/>
  <c r="O6334" i="1"/>
  <c r="T6334" i="1" s="1"/>
  <c r="R6333" i="1"/>
  <c r="Q6333" i="1"/>
  <c r="P6333" i="1"/>
  <c r="O6333" i="1"/>
  <c r="T6333" i="1" s="1"/>
  <c r="R6332" i="1"/>
  <c r="Q6332" i="1"/>
  <c r="P6332" i="1"/>
  <c r="O6332" i="1"/>
  <c r="T6332" i="1" s="1"/>
  <c r="R6331" i="1"/>
  <c r="Q6331" i="1"/>
  <c r="P6331" i="1"/>
  <c r="O6331" i="1"/>
  <c r="T6331" i="1" s="1"/>
  <c r="R6330" i="1"/>
  <c r="Q6330" i="1"/>
  <c r="P6330" i="1"/>
  <c r="O6330" i="1"/>
  <c r="T6330" i="1" s="1"/>
  <c r="R6329" i="1"/>
  <c r="Q6329" i="1"/>
  <c r="P6329" i="1"/>
  <c r="O6329" i="1"/>
  <c r="T6329" i="1" s="1"/>
  <c r="R6328" i="1"/>
  <c r="Q6328" i="1"/>
  <c r="P6328" i="1"/>
  <c r="O6328" i="1"/>
  <c r="R6327" i="1"/>
  <c r="Q6327" i="1"/>
  <c r="P6327" i="1"/>
  <c r="O6327" i="1"/>
  <c r="T6327" i="1" s="1"/>
  <c r="R6326" i="1"/>
  <c r="Q6326" i="1"/>
  <c r="P6326" i="1"/>
  <c r="O6326" i="1"/>
  <c r="T6326" i="1" s="1"/>
  <c r="R6325" i="1"/>
  <c r="Q6325" i="1"/>
  <c r="P6325" i="1"/>
  <c r="O6325" i="1"/>
  <c r="T6325" i="1" s="1"/>
  <c r="R6324" i="1"/>
  <c r="Q6324" i="1"/>
  <c r="P6324" i="1"/>
  <c r="O6324" i="1"/>
  <c r="T6324" i="1" s="1"/>
  <c r="R6323" i="1"/>
  <c r="Q6323" i="1"/>
  <c r="P6323" i="1"/>
  <c r="O6323" i="1"/>
  <c r="T6323" i="1" s="1"/>
  <c r="R6322" i="1"/>
  <c r="Q6322" i="1"/>
  <c r="P6322" i="1"/>
  <c r="O6322" i="1"/>
  <c r="T6322" i="1" s="1"/>
  <c r="R6321" i="1"/>
  <c r="Q6321" i="1"/>
  <c r="P6321" i="1"/>
  <c r="O6321" i="1"/>
  <c r="T6321" i="1" s="1"/>
  <c r="R6320" i="1"/>
  <c r="Q6320" i="1"/>
  <c r="P6320" i="1"/>
  <c r="O6320" i="1"/>
  <c r="R6319" i="1"/>
  <c r="Q6319" i="1"/>
  <c r="P6319" i="1"/>
  <c r="O6319" i="1"/>
  <c r="T6319" i="1" s="1"/>
  <c r="R6318" i="1"/>
  <c r="Q6318" i="1"/>
  <c r="P6318" i="1"/>
  <c r="O6318" i="1"/>
  <c r="T6318" i="1" s="1"/>
  <c r="R6317" i="1"/>
  <c r="Q6317" i="1"/>
  <c r="P6317" i="1"/>
  <c r="O6317" i="1"/>
  <c r="T6317" i="1" s="1"/>
  <c r="R6316" i="1"/>
  <c r="Q6316" i="1"/>
  <c r="P6316" i="1"/>
  <c r="O6316" i="1"/>
  <c r="T6316" i="1" s="1"/>
  <c r="R6315" i="1"/>
  <c r="Q6315" i="1"/>
  <c r="P6315" i="1"/>
  <c r="O6315" i="1"/>
  <c r="T6315" i="1" s="1"/>
  <c r="R6314" i="1"/>
  <c r="Q6314" i="1"/>
  <c r="P6314" i="1"/>
  <c r="O6314" i="1"/>
  <c r="T6314" i="1" s="1"/>
  <c r="R6313" i="1"/>
  <c r="Q6313" i="1"/>
  <c r="P6313" i="1"/>
  <c r="O6313" i="1"/>
  <c r="T6313" i="1" s="1"/>
  <c r="R6312" i="1"/>
  <c r="Q6312" i="1"/>
  <c r="P6312" i="1"/>
  <c r="O6312" i="1"/>
  <c r="R6311" i="1"/>
  <c r="Q6311" i="1"/>
  <c r="P6311" i="1"/>
  <c r="O6311" i="1"/>
  <c r="T6311" i="1" s="1"/>
  <c r="R6310" i="1"/>
  <c r="Q6310" i="1"/>
  <c r="P6310" i="1"/>
  <c r="O6310" i="1"/>
  <c r="R6309" i="1"/>
  <c r="Q6309" i="1"/>
  <c r="P6309" i="1"/>
  <c r="O6309" i="1"/>
  <c r="T6309" i="1" s="1"/>
  <c r="R6308" i="1"/>
  <c r="Q6308" i="1"/>
  <c r="P6308" i="1"/>
  <c r="O6308" i="1"/>
  <c r="T6308" i="1" s="1"/>
  <c r="R6307" i="1"/>
  <c r="Q6307" i="1"/>
  <c r="P6307" i="1"/>
  <c r="O6307" i="1"/>
  <c r="R6306" i="1"/>
  <c r="Q6306" i="1"/>
  <c r="P6306" i="1"/>
  <c r="O6306" i="1"/>
  <c r="T6306" i="1" s="1"/>
  <c r="R6305" i="1"/>
  <c r="Q6305" i="1"/>
  <c r="P6305" i="1"/>
  <c r="O6305" i="1"/>
  <c r="T6305" i="1" s="1"/>
  <c r="R6304" i="1"/>
  <c r="Q6304" i="1"/>
  <c r="P6304" i="1"/>
  <c r="O6304" i="1"/>
  <c r="R6303" i="1"/>
  <c r="Q6303" i="1"/>
  <c r="P6303" i="1"/>
  <c r="O6303" i="1"/>
  <c r="T6303" i="1" s="1"/>
  <c r="R6302" i="1"/>
  <c r="Q6302" i="1"/>
  <c r="P6302" i="1"/>
  <c r="O6302" i="1"/>
  <c r="R6301" i="1"/>
  <c r="Q6301" i="1"/>
  <c r="P6301" i="1"/>
  <c r="O6301" i="1"/>
  <c r="T6301" i="1" s="1"/>
  <c r="R6300" i="1"/>
  <c r="Q6300" i="1"/>
  <c r="P6300" i="1"/>
  <c r="O6300" i="1"/>
  <c r="T6300" i="1" s="1"/>
  <c r="R6299" i="1"/>
  <c r="Q6299" i="1"/>
  <c r="P6299" i="1"/>
  <c r="O6299" i="1"/>
  <c r="R6298" i="1"/>
  <c r="Q6298" i="1"/>
  <c r="P6298" i="1"/>
  <c r="O6298" i="1"/>
  <c r="T6298" i="1" s="1"/>
  <c r="R6297" i="1"/>
  <c r="Q6297" i="1"/>
  <c r="P6297" i="1"/>
  <c r="O6297" i="1"/>
  <c r="T6297" i="1" s="1"/>
  <c r="R6296" i="1"/>
  <c r="Q6296" i="1"/>
  <c r="P6296" i="1"/>
  <c r="O6296" i="1"/>
  <c r="R6295" i="1"/>
  <c r="Q6295" i="1"/>
  <c r="P6295" i="1"/>
  <c r="O6295" i="1"/>
  <c r="T6295" i="1" s="1"/>
  <c r="R6294" i="1"/>
  <c r="Q6294" i="1"/>
  <c r="P6294" i="1"/>
  <c r="O6294" i="1"/>
  <c r="R6293" i="1"/>
  <c r="Q6293" i="1"/>
  <c r="P6293" i="1"/>
  <c r="O6293" i="1"/>
  <c r="T6293" i="1" s="1"/>
  <c r="R6292" i="1"/>
  <c r="Q6292" i="1"/>
  <c r="P6292" i="1"/>
  <c r="O6292" i="1"/>
  <c r="T6292" i="1" s="1"/>
  <c r="R6291" i="1"/>
  <c r="Q6291" i="1"/>
  <c r="P6291" i="1"/>
  <c r="O6291" i="1"/>
  <c r="R6290" i="1"/>
  <c r="Q6290" i="1"/>
  <c r="P6290" i="1"/>
  <c r="O6290" i="1"/>
  <c r="T6290" i="1" s="1"/>
  <c r="R6289" i="1"/>
  <c r="Q6289" i="1"/>
  <c r="P6289" i="1"/>
  <c r="O6289" i="1"/>
  <c r="T6289" i="1" s="1"/>
  <c r="R6288" i="1"/>
  <c r="Q6288" i="1"/>
  <c r="P6288" i="1"/>
  <c r="O6288" i="1"/>
  <c r="R6287" i="1"/>
  <c r="Q6287" i="1"/>
  <c r="P6287" i="1"/>
  <c r="O6287" i="1"/>
  <c r="T6287" i="1" s="1"/>
  <c r="R6286" i="1"/>
  <c r="Q6286" i="1"/>
  <c r="P6286" i="1"/>
  <c r="O6286" i="1"/>
  <c r="R6285" i="1"/>
  <c r="Q6285" i="1"/>
  <c r="P6285" i="1"/>
  <c r="O6285" i="1"/>
  <c r="T6285" i="1" s="1"/>
  <c r="R6284" i="1"/>
  <c r="Q6284" i="1"/>
  <c r="P6284" i="1"/>
  <c r="O6284" i="1"/>
  <c r="T6284" i="1" s="1"/>
  <c r="R6283" i="1"/>
  <c r="Q6283" i="1"/>
  <c r="P6283" i="1"/>
  <c r="O6283" i="1"/>
  <c r="R6282" i="1"/>
  <c r="Q6282" i="1"/>
  <c r="P6282" i="1"/>
  <c r="O6282" i="1"/>
  <c r="T6282" i="1" s="1"/>
  <c r="R6281" i="1"/>
  <c r="Q6281" i="1"/>
  <c r="P6281" i="1"/>
  <c r="O6281" i="1"/>
  <c r="T6281" i="1" s="1"/>
  <c r="R6280" i="1"/>
  <c r="Q6280" i="1"/>
  <c r="P6280" i="1"/>
  <c r="O6280" i="1"/>
  <c r="R6279" i="1"/>
  <c r="Q6279" i="1"/>
  <c r="P6279" i="1"/>
  <c r="O6279" i="1"/>
  <c r="T6279" i="1" s="1"/>
  <c r="R6278" i="1"/>
  <c r="Q6278" i="1"/>
  <c r="P6278" i="1"/>
  <c r="O6278" i="1"/>
  <c r="R6277" i="1"/>
  <c r="Q6277" i="1"/>
  <c r="P6277" i="1"/>
  <c r="O6277" i="1"/>
  <c r="T6277" i="1" s="1"/>
  <c r="R6276" i="1"/>
  <c r="Q6276" i="1"/>
  <c r="P6276" i="1"/>
  <c r="O6276" i="1"/>
  <c r="T6276" i="1" s="1"/>
  <c r="R6275" i="1"/>
  <c r="Q6275" i="1"/>
  <c r="P6275" i="1"/>
  <c r="O6275" i="1"/>
  <c r="R6274" i="1"/>
  <c r="Q6274" i="1"/>
  <c r="P6274" i="1"/>
  <c r="O6274" i="1"/>
  <c r="T6274" i="1" s="1"/>
  <c r="R6273" i="1"/>
  <c r="Q6273" i="1"/>
  <c r="P6273" i="1"/>
  <c r="O6273" i="1"/>
  <c r="T6273" i="1" s="1"/>
  <c r="R6272" i="1"/>
  <c r="Q6272" i="1"/>
  <c r="P6272" i="1"/>
  <c r="O6272" i="1"/>
  <c r="R6271" i="1"/>
  <c r="Q6271" i="1"/>
  <c r="P6271" i="1"/>
  <c r="O6271" i="1"/>
  <c r="T6271" i="1" s="1"/>
  <c r="R6270" i="1"/>
  <c r="Q6270" i="1"/>
  <c r="P6270" i="1"/>
  <c r="O6270" i="1"/>
  <c r="R6269" i="1"/>
  <c r="Q6269" i="1"/>
  <c r="P6269" i="1"/>
  <c r="O6269" i="1"/>
  <c r="T6269" i="1" s="1"/>
  <c r="R6268" i="1"/>
  <c r="Q6268" i="1"/>
  <c r="P6268" i="1"/>
  <c r="O6268" i="1"/>
  <c r="T6268" i="1" s="1"/>
  <c r="R6267" i="1"/>
  <c r="Q6267" i="1"/>
  <c r="P6267" i="1"/>
  <c r="O6267" i="1"/>
  <c r="R6266" i="1"/>
  <c r="Q6266" i="1"/>
  <c r="P6266" i="1"/>
  <c r="O6266" i="1"/>
  <c r="T6266" i="1" s="1"/>
  <c r="R6265" i="1"/>
  <c r="Q6265" i="1"/>
  <c r="P6265" i="1"/>
  <c r="O6265" i="1"/>
  <c r="T6265" i="1" s="1"/>
  <c r="R6264" i="1"/>
  <c r="Q6264" i="1"/>
  <c r="P6264" i="1"/>
  <c r="O6264" i="1"/>
  <c r="R6263" i="1"/>
  <c r="Q6263" i="1"/>
  <c r="P6263" i="1"/>
  <c r="O6263" i="1"/>
  <c r="T6263" i="1" s="1"/>
  <c r="R6262" i="1"/>
  <c r="Q6262" i="1"/>
  <c r="P6262" i="1"/>
  <c r="O6262" i="1"/>
  <c r="R6261" i="1"/>
  <c r="Q6261" i="1"/>
  <c r="P6261" i="1"/>
  <c r="O6261" i="1"/>
  <c r="T6261" i="1" s="1"/>
  <c r="R6260" i="1"/>
  <c r="Q6260" i="1"/>
  <c r="P6260" i="1"/>
  <c r="O6260" i="1"/>
  <c r="T6260" i="1" s="1"/>
  <c r="R6259" i="1"/>
  <c r="Q6259" i="1"/>
  <c r="P6259" i="1"/>
  <c r="O6259" i="1"/>
  <c r="R6258" i="1"/>
  <c r="Q6258" i="1"/>
  <c r="P6258" i="1"/>
  <c r="O6258" i="1"/>
  <c r="T6258" i="1" s="1"/>
  <c r="R6257" i="1"/>
  <c r="Q6257" i="1"/>
  <c r="P6257" i="1"/>
  <c r="O6257" i="1"/>
  <c r="T6257" i="1" s="1"/>
  <c r="R6256" i="1"/>
  <c r="Q6256" i="1"/>
  <c r="P6256" i="1"/>
  <c r="O6256" i="1"/>
  <c r="R6255" i="1"/>
  <c r="Q6255" i="1"/>
  <c r="P6255" i="1"/>
  <c r="O6255" i="1"/>
  <c r="T6255" i="1" s="1"/>
  <c r="R6254" i="1"/>
  <c r="Q6254" i="1"/>
  <c r="P6254" i="1"/>
  <c r="O6254" i="1"/>
  <c r="R6253" i="1"/>
  <c r="Q6253" i="1"/>
  <c r="P6253" i="1"/>
  <c r="O6253" i="1"/>
  <c r="T6253" i="1" s="1"/>
  <c r="R6252" i="1"/>
  <c r="Q6252" i="1"/>
  <c r="P6252" i="1"/>
  <c r="O6252" i="1"/>
  <c r="T6252" i="1" s="1"/>
  <c r="R6251" i="1"/>
  <c r="Q6251" i="1"/>
  <c r="P6251" i="1"/>
  <c r="O6251" i="1"/>
  <c r="R6250" i="1"/>
  <c r="Q6250" i="1"/>
  <c r="P6250" i="1"/>
  <c r="O6250" i="1"/>
  <c r="T6250" i="1" s="1"/>
  <c r="R6249" i="1"/>
  <c r="Q6249" i="1"/>
  <c r="P6249" i="1"/>
  <c r="O6249" i="1"/>
  <c r="T6249" i="1" s="1"/>
  <c r="R6248" i="1"/>
  <c r="Q6248" i="1"/>
  <c r="P6248" i="1"/>
  <c r="O6248" i="1"/>
  <c r="R6247" i="1"/>
  <c r="Q6247" i="1"/>
  <c r="P6247" i="1"/>
  <c r="O6247" i="1"/>
  <c r="T6247" i="1" s="1"/>
  <c r="R6246" i="1"/>
  <c r="Q6246" i="1"/>
  <c r="P6246" i="1"/>
  <c r="O6246" i="1"/>
  <c r="R6245" i="1"/>
  <c r="Q6245" i="1"/>
  <c r="P6245" i="1"/>
  <c r="O6245" i="1"/>
  <c r="T6245" i="1" s="1"/>
  <c r="R6244" i="1"/>
  <c r="Q6244" i="1"/>
  <c r="P6244" i="1"/>
  <c r="O6244" i="1"/>
  <c r="T6244" i="1" s="1"/>
  <c r="R6243" i="1"/>
  <c r="Q6243" i="1"/>
  <c r="P6243" i="1"/>
  <c r="O6243" i="1"/>
  <c r="R6242" i="1"/>
  <c r="Q6242" i="1"/>
  <c r="P6242" i="1"/>
  <c r="O6242" i="1"/>
  <c r="T6242" i="1" s="1"/>
  <c r="R6241" i="1"/>
  <c r="Q6241" i="1"/>
  <c r="P6241" i="1"/>
  <c r="O6241" i="1"/>
  <c r="T6241" i="1" s="1"/>
  <c r="R6240" i="1"/>
  <c r="Q6240" i="1"/>
  <c r="P6240" i="1"/>
  <c r="O6240" i="1"/>
  <c r="R6239" i="1"/>
  <c r="Q6239" i="1"/>
  <c r="P6239" i="1"/>
  <c r="O6239" i="1"/>
  <c r="T6239" i="1" s="1"/>
  <c r="R6238" i="1"/>
  <c r="Q6238" i="1"/>
  <c r="P6238" i="1"/>
  <c r="O6238" i="1"/>
  <c r="R6237" i="1"/>
  <c r="Q6237" i="1"/>
  <c r="P6237" i="1"/>
  <c r="O6237" i="1"/>
  <c r="T6237" i="1" s="1"/>
  <c r="R6236" i="1"/>
  <c r="Q6236" i="1"/>
  <c r="P6236" i="1"/>
  <c r="O6236" i="1"/>
  <c r="T6236" i="1" s="1"/>
  <c r="R6235" i="1"/>
  <c r="Q6235" i="1"/>
  <c r="P6235" i="1"/>
  <c r="O6235" i="1"/>
  <c r="R6234" i="1"/>
  <c r="Q6234" i="1"/>
  <c r="P6234" i="1"/>
  <c r="O6234" i="1"/>
  <c r="T6234" i="1" s="1"/>
  <c r="R6233" i="1"/>
  <c r="Q6233" i="1"/>
  <c r="P6233" i="1"/>
  <c r="O6233" i="1"/>
  <c r="T6233" i="1" s="1"/>
  <c r="R6232" i="1"/>
  <c r="Q6232" i="1"/>
  <c r="P6232" i="1"/>
  <c r="O6232" i="1"/>
  <c r="R6231" i="1"/>
  <c r="Q6231" i="1"/>
  <c r="P6231" i="1"/>
  <c r="O6231" i="1"/>
  <c r="T6231" i="1" s="1"/>
  <c r="R6230" i="1"/>
  <c r="Q6230" i="1"/>
  <c r="P6230" i="1"/>
  <c r="O6230" i="1"/>
  <c r="R6229" i="1"/>
  <c r="Q6229" i="1"/>
  <c r="P6229" i="1"/>
  <c r="O6229" i="1"/>
  <c r="T6229" i="1" s="1"/>
  <c r="R6228" i="1"/>
  <c r="Q6228" i="1"/>
  <c r="P6228" i="1"/>
  <c r="O6228" i="1"/>
  <c r="T6228" i="1" s="1"/>
  <c r="R6227" i="1"/>
  <c r="Q6227" i="1"/>
  <c r="P6227" i="1"/>
  <c r="O6227" i="1"/>
  <c r="R6226" i="1"/>
  <c r="Q6226" i="1"/>
  <c r="P6226" i="1"/>
  <c r="O6226" i="1"/>
  <c r="T6226" i="1" s="1"/>
  <c r="R6225" i="1"/>
  <c r="Q6225" i="1"/>
  <c r="P6225" i="1"/>
  <c r="O6225" i="1"/>
  <c r="T6225" i="1" s="1"/>
  <c r="R6224" i="1"/>
  <c r="Q6224" i="1"/>
  <c r="P6224" i="1"/>
  <c r="O6224" i="1"/>
  <c r="R6223" i="1"/>
  <c r="Q6223" i="1"/>
  <c r="P6223" i="1"/>
  <c r="O6223" i="1"/>
  <c r="T6223" i="1" s="1"/>
  <c r="R6222" i="1"/>
  <c r="Q6222" i="1"/>
  <c r="P6222" i="1"/>
  <c r="O6222" i="1"/>
  <c r="R6221" i="1"/>
  <c r="Q6221" i="1"/>
  <c r="P6221" i="1"/>
  <c r="O6221" i="1"/>
  <c r="T6221" i="1" s="1"/>
  <c r="R6220" i="1"/>
  <c r="Q6220" i="1"/>
  <c r="P6220" i="1"/>
  <c r="O6220" i="1"/>
  <c r="T6220" i="1" s="1"/>
  <c r="R6219" i="1"/>
  <c r="Q6219" i="1"/>
  <c r="P6219" i="1"/>
  <c r="O6219" i="1"/>
  <c r="R6218" i="1"/>
  <c r="Q6218" i="1"/>
  <c r="P6218" i="1"/>
  <c r="O6218" i="1"/>
  <c r="T6218" i="1" s="1"/>
  <c r="R6217" i="1"/>
  <c r="Q6217" i="1"/>
  <c r="P6217" i="1"/>
  <c r="O6217" i="1"/>
  <c r="T6217" i="1" s="1"/>
  <c r="R6216" i="1"/>
  <c r="Q6216" i="1"/>
  <c r="P6216" i="1"/>
  <c r="O6216" i="1"/>
  <c r="R6215" i="1"/>
  <c r="Q6215" i="1"/>
  <c r="P6215" i="1"/>
  <c r="O6215" i="1"/>
  <c r="T6215" i="1" s="1"/>
  <c r="R6214" i="1"/>
  <c r="Q6214" i="1"/>
  <c r="P6214" i="1"/>
  <c r="O6214" i="1"/>
  <c r="R6213" i="1"/>
  <c r="Q6213" i="1"/>
  <c r="P6213" i="1"/>
  <c r="O6213" i="1"/>
  <c r="T6213" i="1" s="1"/>
  <c r="R6212" i="1"/>
  <c r="Q6212" i="1"/>
  <c r="P6212" i="1"/>
  <c r="O6212" i="1"/>
  <c r="T6212" i="1" s="1"/>
  <c r="R6211" i="1"/>
  <c r="Q6211" i="1"/>
  <c r="P6211" i="1"/>
  <c r="O6211" i="1"/>
  <c r="R6210" i="1"/>
  <c r="Q6210" i="1"/>
  <c r="P6210" i="1"/>
  <c r="O6210" i="1"/>
  <c r="T6210" i="1" s="1"/>
  <c r="R6209" i="1"/>
  <c r="Q6209" i="1"/>
  <c r="P6209" i="1"/>
  <c r="O6209" i="1"/>
  <c r="T6209" i="1" s="1"/>
  <c r="R6208" i="1"/>
  <c r="Q6208" i="1"/>
  <c r="P6208" i="1"/>
  <c r="O6208" i="1"/>
  <c r="R6207" i="1"/>
  <c r="Q6207" i="1"/>
  <c r="P6207" i="1"/>
  <c r="O6207" i="1"/>
  <c r="T6207" i="1" s="1"/>
  <c r="R6206" i="1"/>
  <c r="Q6206" i="1"/>
  <c r="P6206" i="1"/>
  <c r="O6206" i="1"/>
  <c r="R6205" i="1"/>
  <c r="Q6205" i="1"/>
  <c r="P6205" i="1"/>
  <c r="O6205" i="1"/>
  <c r="T6205" i="1" s="1"/>
  <c r="R6204" i="1"/>
  <c r="Q6204" i="1"/>
  <c r="P6204" i="1"/>
  <c r="O6204" i="1"/>
  <c r="T6204" i="1" s="1"/>
  <c r="R6203" i="1"/>
  <c r="Q6203" i="1"/>
  <c r="P6203" i="1"/>
  <c r="O6203" i="1"/>
  <c r="R6202" i="1"/>
  <c r="Q6202" i="1"/>
  <c r="P6202" i="1"/>
  <c r="O6202" i="1"/>
  <c r="T6202" i="1" s="1"/>
  <c r="R6201" i="1"/>
  <c r="Q6201" i="1"/>
  <c r="P6201" i="1"/>
  <c r="O6201" i="1"/>
  <c r="T6201" i="1" s="1"/>
  <c r="R6200" i="1"/>
  <c r="Q6200" i="1"/>
  <c r="P6200" i="1"/>
  <c r="O6200" i="1"/>
  <c r="R6199" i="1"/>
  <c r="Q6199" i="1"/>
  <c r="P6199" i="1"/>
  <c r="O6199" i="1"/>
  <c r="T6199" i="1" s="1"/>
  <c r="R6198" i="1"/>
  <c r="Q6198" i="1"/>
  <c r="P6198" i="1"/>
  <c r="O6198" i="1"/>
  <c r="R6197" i="1"/>
  <c r="Q6197" i="1"/>
  <c r="P6197" i="1"/>
  <c r="O6197" i="1"/>
  <c r="T6197" i="1" s="1"/>
  <c r="R6196" i="1"/>
  <c r="Q6196" i="1"/>
  <c r="P6196" i="1"/>
  <c r="O6196" i="1"/>
  <c r="T6196" i="1" s="1"/>
  <c r="R6195" i="1"/>
  <c r="Q6195" i="1"/>
  <c r="P6195" i="1"/>
  <c r="O6195" i="1"/>
  <c r="R6194" i="1"/>
  <c r="Q6194" i="1"/>
  <c r="P6194" i="1"/>
  <c r="O6194" i="1"/>
  <c r="T6194" i="1" s="1"/>
  <c r="R6193" i="1"/>
  <c r="Q6193" i="1"/>
  <c r="P6193" i="1"/>
  <c r="O6193" i="1"/>
  <c r="T6193" i="1" s="1"/>
  <c r="R6192" i="1"/>
  <c r="Q6192" i="1"/>
  <c r="P6192" i="1"/>
  <c r="O6192" i="1"/>
  <c r="R6191" i="1"/>
  <c r="Q6191" i="1"/>
  <c r="P6191" i="1"/>
  <c r="O6191" i="1"/>
  <c r="T6191" i="1" s="1"/>
  <c r="R6190" i="1"/>
  <c r="Q6190" i="1"/>
  <c r="P6190" i="1"/>
  <c r="O6190" i="1"/>
  <c r="T6190" i="1" s="1"/>
  <c r="R6189" i="1"/>
  <c r="Q6189" i="1"/>
  <c r="P6189" i="1"/>
  <c r="O6189" i="1"/>
  <c r="T6189" i="1" s="1"/>
  <c r="R6188" i="1"/>
  <c r="Q6188" i="1"/>
  <c r="P6188" i="1"/>
  <c r="O6188" i="1"/>
  <c r="T6188" i="1" s="1"/>
  <c r="R6187" i="1"/>
  <c r="Q6187" i="1"/>
  <c r="P6187" i="1"/>
  <c r="O6187" i="1"/>
  <c r="R6186" i="1"/>
  <c r="Q6186" i="1"/>
  <c r="P6186" i="1"/>
  <c r="O6186" i="1"/>
  <c r="T6186" i="1" s="1"/>
  <c r="R6185" i="1"/>
  <c r="Q6185" i="1"/>
  <c r="P6185" i="1"/>
  <c r="O6185" i="1"/>
  <c r="T6185" i="1" s="1"/>
  <c r="R6184" i="1"/>
  <c r="Q6184" i="1"/>
  <c r="P6184" i="1"/>
  <c r="O6184" i="1"/>
  <c r="R6183" i="1"/>
  <c r="Q6183" i="1"/>
  <c r="P6183" i="1"/>
  <c r="O6183" i="1"/>
  <c r="T6183" i="1" s="1"/>
  <c r="R6182" i="1"/>
  <c r="Q6182" i="1"/>
  <c r="P6182" i="1"/>
  <c r="O6182" i="1"/>
  <c r="T6182" i="1" s="1"/>
  <c r="R6181" i="1"/>
  <c r="Q6181" i="1"/>
  <c r="P6181" i="1"/>
  <c r="O6181" i="1"/>
  <c r="T6181" i="1" s="1"/>
  <c r="R6180" i="1"/>
  <c r="Q6180" i="1"/>
  <c r="P6180" i="1"/>
  <c r="O6180" i="1"/>
  <c r="T6180" i="1" s="1"/>
  <c r="R6179" i="1"/>
  <c r="Q6179" i="1"/>
  <c r="P6179" i="1"/>
  <c r="O6179" i="1"/>
  <c r="R6178" i="1"/>
  <c r="Q6178" i="1"/>
  <c r="P6178" i="1"/>
  <c r="O6178" i="1"/>
  <c r="T6178" i="1" s="1"/>
  <c r="R6177" i="1"/>
  <c r="Q6177" i="1"/>
  <c r="P6177" i="1"/>
  <c r="O6177" i="1"/>
  <c r="T6177" i="1" s="1"/>
  <c r="R6176" i="1"/>
  <c r="Q6176" i="1"/>
  <c r="P6176" i="1"/>
  <c r="O6176" i="1"/>
  <c r="R6175" i="1"/>
  <c r="Q6175" i="1"/>
  <c r="P6175" i="1"/>
  <c r="O6175" i="1"/>
  <c r="T6175" i="1" s="1"/>
  <c r="R6174" i="1"/>
  <c r="Q6174" i="1"/>
  <c r="P6174" i="1"/>
  <c r="O6174" i="1"/>
  <c r="T6174" i="1" s="1"/>
  <c r="R6173" i="1"/>
  <c r="Q6173" i="1"/>
  <c r="P6173" i="1"/>
  <c r="O6173" i="1"/>
  <c r="T6173" i="1" s="1"/>
  <c r="R6172" i="1"/>
  <c r="Q6172" i="1"/>
  <c r="P6172" i="1"/>
  <c r="O6172" i="1"/>
  <c r="T6172" i="1" s="1"/>
  <c r="R6171" i="1"/>
  <c r="Q6171" i="1"/>
  <c r="P6171" i="1"/>
  <c r="O6171" i="1"/>
  <c r="R6170" i="1"/>
  <c r="Q6170" i="1"/>
  <c r="P6170" i="1"/>
  <c r="O6170" i="1"/>
  <c r="T6170" i="1" s="1"/>
  <c r="R6169" i="1"/>
  <c r="Q6169" i="1"/>
  <c r="P6169" i="1"/>
  <c r="O6169" i="1"/>
  <c r="T6169" i="1" s="1"/>
  <c r="R6168" i="1"/>
  <c r="Q6168" i="1"/>
  <c r="P6168" i="1"/>
  <c r="O6168" i="1"/>
  <c r="R6167" i="1"/>
  <c r="Q6167" i="1"/>
  <c r="P6167" i="1"/>
  <c r="O6167" i="1"/>
  <c r="T6167" i="1" s="1"/>
  <c r="R6166" i="1"/>
  <c r="Q6166" i="1"/>
  <c r="P6166" i="1"/>
  <c r="O6166" i="1"/>
  <c r="T6166" i="1" s="1"/>
  <c r="R6165" i="1"/>
  <c r="Q6165" i="1"/>
  <c r="P6165" i="1"/>
  <c r="O6165" i="1"/>
  <c r="T6165" i="1" s="1"/>
  <c r="R6164" i="1"/>
  <c r="Q6164" i="1"/>
  <c r="P6164" i="1"/>
  <c r="O6164" i="1"/>
  <c r="T6164" i="1" s="1"/>
  <c r="R6163" i="1"/>
  <c r="Q6163" i="1"/>
  <c r="P6163" i="1"/>
  <c r="O6163" i="1"/>
  <c r="R6162" i="1"/>
  <c r="Q6162" i="1"/>
  <c r="P6162" i="1"/>
  <c r="O6162" i="1"/>
  <c r="T6162" i="1" s="1"/>
  <c r="R6161" i="1"/>
  <c r="Q6161" i="1"/>
  <c r="P6161" i="1"/>
  <c r="O6161" i="1"/>
  <c r="T6161" i="1" s="1"/>
  <c r="R6160" i="1"/>
  <c r="Q6160" i="1"/>
  <c r="P6160" i="1"/>
  <c r="O6160" i="1"/>
  <c r="R6159" i="1"/>
  <c r="Q6159" i="1"/>
  <c r="P6159" i="1"/>
  <c r="O6159" i="1"/>
  <c r="T6159" i="1" s="1"/>
  <c r="R6158" i="1"/>
  <c r="Q6158" i="1"/>
  <c r="P6158" i="1"/>
  <c r="O6158" i="1"/>
  <c r="T6158" i="1" s="1"/>
  <c r="R6157" i="1"/>
  <c r="Q6157" i="1"/>
  <c r="P6157" i="1"/>
  <c r="O6157" i="1"/>
  <c r="T6157" i="1" s="1"/>
  <c r="R6156" i="1"/>
  <c r="Q6156" i="1"/>
  <c r="P6156" i="1"/>
  <c r="O6156" i="1"/>
  <c r="T6156" i="1" s="1"/>
  <c r="R6155" i="1"/>
  <c r="Q6155" i="1"/>
  <c r="P6155" i="1"/>
  <c r="O6155" i="1"/>
  <c r="R6154" i="1"/>
  <c r="Q6154" i="1"/>
  <c r="P6154" i="1"/>
  <c r="O6154" i="1"/>
  <c r="T6154" i="1" s="1"/>
  <c r="R6153" i="1"/>
  <c r="Q6153" i="1"/>
  <c r="P6153" i="1"/>
  <c r="O6153" i="1"/>
  <c r="T6153" i="1" s="1"/>
  <c r="R6152" i="1"/>
  <c r="Q6152" i="1"/>
  <c r="P6152" i="1"/>
  <c r="O6152" i="1"/>
  <c r="R6151" i="1"/>
  <c r="Q6151" i="1"/>
  <c r="P6151" i="1"/>
  <c r="O6151" i="1"/>
  <c r="T6151" i="1" s="1"/>
  <c r="R6150" i="1"/>
  <c r="Q6150" i="1"/>
  <c r="P6150" i="1"/>
  <c r="O6150" i="1"/>
  <c r="T6150" i="1" s="1"/>
  <c r="R6149" i="1"/>
  <c r="Q6149" i="1"/>
  <c r="P6149" i="1"/>
  <c r="O6149" i="1"/>
  <c r="T6149" i="1" s="1"/>
  <c r="R6148" i="1"/>
  <c r="Q6148" i="1"/>
  <c r="P6148" i="1"/>
  <c r="O6148" i="1"/>
  <c r="T6148" i="1" s="1"/>
  <c r="R6147" i="1"/>
  <c r="Q6147" i="1"/>
  <c r="P6147" i="1"/>
  <c r="O6147" i="1"/>
  <c r="R6146" i="1"/>
  <c r="Q6146" i="1"/>
  <c r="P6146" i="1"/>
  <c r="O6146" i="1"/>
  <c r="T6146" i="1" s="1"/>
  <c r="R6145" i="1"/>
  <c r="Q6145" i="1"/>
  <c r="P6145" i="1"/>
  <c r="O6145" i="1"/>
  <c r="T6145" i="1" s="1"/>
  <c r="R6144" i="1"/>
  <c r="Q6144" i="1"/>
  <c r="P6144" i="1"/>
  <c r="O6144" i="1"/>
  <c r="R6143" i="1"/>
  <c r="Q6143" i="1"/>
  <c r="P6143" i="1"/>
  <c r="O6143" i="1"/>
  <c r="T6143" i="1" s="1"/>
  <c r="R6142" i="1"/>
  <c r="Q6142" i="1"/>
  <c r="P6142" i="1"/>
  <c r="O6142" i="1"/>
  <c r="T6142" i="1" s="1"/>
  <c r="R6141" i="1"/>
  <c r="Q6141" i="1"/>
  <c r="P6141" i="1"/>
  <c r="O6141" i="1"/>
  <c r="T6141" i="1" s="1"/>
  <c r="R6140" i="1"/>
  <c r="Q6140" i="1"/>
  <c r="P6140" i="1"/>
  <c r="O6140" i="1"/>
  <c r="T6140" i="1" s="1"/>
  <c r="R6139" i="1"/>
  <c r="Q6139" i="1"/>
  <c r="P6139" i="1"/>
  <c r="O6139" i="1"/>
  <c r="R6138" i="1"/>
  <c r="Q6138" i="1"/>
  <c r="P6138" i="1"/>
  <c r="O6138" i="1"/>
  <c r="T6138" i="1" s="1"/>
  <c r="R6137" i="1"/>
  <c r="Q6137" i="1"/>
  <c r="P6137" i="1"/>
  <c r="O6137" i="1"/>
  <c r="T6137" i="1" s="1"/>
  <c r="R6136" i="1"/>
  <c r="Q6136" i="1"/>
  <c r="P6136" i="1"/>
  <c r="O6136" i="1"/>
  <c r="R6135" i="1"/>
  <c r="Q6135" i="1"/>
  <c r="P6135" i="1"/>
  <c r="O6135" i="1"/>
  <c r="T6135" i="1" s="1"/>
  <c r="R6134" i="1"/>
  <c r="Q6134" i="1"/>
  <c r="P6134" i="1"/>
  <c r="O6134" i="1"/>
  <c r="T6134" i="1" s="1"/>
  <c r="R6133" i="1"/>
  <c r="Q6133" i="1"/>
  <c r="P6133" i="1"/>
  <c r="O6133" i="1"/>
  <c r="T6133" i="1" s="1"/>
  <c r="R6132" i="1"/>
  <c r="Q6132" i="1"/>
  <c r="P6132" i="1"/>
  <c r="O6132" i="1"/>
  <c r="T6132" i="1" s="1"/>
  <c r="R6131" i="1"/>
  <c r="Q6131" i="1"/>
  <c r="P6131" i="1"/>
  <c r="O6131" i="1"/>
  <c r="R6130" i="1"/>
  <c r="Q6130" i="1"/>
  <c r="P6130" i="1"/>
  <c r="O6130" i="1"/>
  <c r="T6130" i="1" s="1"/>
  <c r="R6129" i="1"/>
  <c r="Q6129" i="1"/>
  <c r="P6129" i="1"/>
  <c r="O6129" i="1"/>
  <c r="T6129" i="1" s="1"/>
  <c r="R6128" i="1"/>
  <c r="Q6128" i="1"/>
  <c r="P6128" i="1"/>
  <c r="O6128" i="1"/>
  <c r="R6127" i="1"/>
  <c r="Q6127" i="1"/>
  <c r="P6127" i="1"/>
  <c r="O6127" i="1"/>
  <c r="T6127" i="1" s="1"/>
  <c r="R6126" i="1"/>
  <c r="Q6126" i="1"/>
  <c r="P6126" i="1"/>
  <c r="O6126" i="1"/>
  <c r="T6126" i="1" s="1"/>
  <c r="R6125" i="1"/>
  <c r="Q6125" i="1"/>
  <c r="P6125" i="1"/>
  <c r="O6125" i="1"/>
  <c r="T6125" i="1" s="1"/>
  <c r="R6124" i="1"/>
  <c r="Q6124" i="1"/>
  <c r="P6124" i="1"/>
  <c r="O6124" i="1"/>
  <c r="T6124" i="1" s="1"/>
  <c r="R6123" i="1"/>
  <c r="Q6123" i="1"/>
  <c r="P6123" i="1"/>
  <c r="O6123" i="1"/>
  <c r="R6122" i="1"/>
  <c r="Q6122" i="1"/>
  <c r="P6122" i="1"/>
  <c r="O6122" i="1"/>
  <c r="T6122" i="1" s="1"/>
  <c r="R6121" i="1"/>
  <c r="Q6121" i="1"/>
  <c r="P6121" i="1"/>
  <c r="O6121" i="1"/>
  <c r="T6121" i="1" s="1"/>
  <c r="R6120" i="1"/>
  <c r="Q6120" i="1"/>
  <c r="P6120" i="1"/>
  <c r="O6120" i="1"/>
  <c r="R6119" i="1"/>
  <c r="Q6119" i="1"/>
  <c r="P6119" i="1"/>
  <c r="O6119" i="1"/>
  <c r="T6119" i="1" s="1"/>
  <c r="R6118" i="1"/>
  <c r="Q6118" i="1"/>
  <c r="P6118" i="1"/>
  <c r="O6118" i="1"/>
  <c r="T6118" i="1" s="1"/>
  <c r="R6117" i="1"/>
  <c r="Q6117" i="1"/>
  <c r="P6117" i="1"/>
  <c r="O6117" i="1"/>
  <c r="T6117" i="1" s="1"/>
  <c r="R6116" i="1"/>
  <c r="Q6116" i="1"/>
  <c r="P6116" i="1"/>
  <c r="O6116" i="1"/>
  <c r="T6116" i="1" s="1"/>
  <c r="R6115" i="1"/>
  <c r="Q6115" i="1"/>
  <c r="P6115" i="1"/>
  <c r="O6115" i="1"/>
  <c r="R6114" i="1"/>
  <c r="Q6114" i="1"/>
  <c r="P6114" i="1"/>
  <c r="O6114" i="1"/>
  <c r="T6114" i="1" s="1"/>
  <c r="R6113" i="1"/>
  <c r="Q6113" i="1"/>
  <c r="P6113" i="1"/>
  <c r="O6113" i="1"/>
  <c r="T6113" i="1" s="1"/>
  <c r="R6112" i="1"/>
  <c r="Q6112" i="1"/>
  <c r="P6112" i="1"/>
  <c r="O6112" i="1"/>
  <c r="R6111" i="1"/>
  <c r="Q6111" i="1"/>
  <c r="P6111" i="1"/>
  <c r="O6111" i="1"/>
  <c r="T6111" i="1" s="1"/>
  <c r="R6110" i="1"/>
  <c r="Q6110" i="1"/>
  <c r="P6110" i="1"/>
  <c r="O6110" i="1"/>
  <c r="T6110" i="1" s="1"/>
  <c r="R6109" i="1"/>
  <c r="Q6109" i="1"/>
  <c r="P6109" i="1"/>
  <c r="O6109" i="1"/>
  <c r="T6109" i="1" s="1"/>
  <c r="R6108" i="1"/>
  <c r="Q6108" i="1"/>
  <c r="P6108" i="1"/>
  <c r="O6108" i="1"/>
  <c r="T6108" i="1" s="1"/>
  <c r="R6107" i="1"/>
  <c r="Q6107" i="1"/>
  <c r="P6107" i="1"/>
  <c r="O6107" i="1"/>
  <c r="R6106" i="1"/>
  <c r="Q6106" i="1"/>
  <c r="P6106" i="1"/>
  <c r="O6106" i="1"/>
  <c r="T6106" i="1" s="1"/>
  <c r="R6105" i="1"/>
  <c r="Q6105" i="1"/>
  <c r="P6105" i="1"/>
  <c r="O6105" i="1"/>
  <c r="T6105" i="1" s="1"/>
  <c r="R6104" i="1"/>
  <c r="Q6104" i="1"/>
  <c r="P6104" i="1"/>
  <c r="O6104" i="1"/>
  <c r="R6103" i="1"/>
  <c r="Q6103" i="1"/>
  <c r="P6103" i="1"/>
  <c r="O6103" i="1"/>
  <c r="T6103" i="1" s="1"/>
  <c r="R6102" i="1"/>
  <c r="Q6102" i="1"/>
  <c r="P6102" i="1"/>
  <c r="O6102" i="1"/>
  <c r="T6102" i="1" s="1"/>
  <c r="R6101" i="1"/>
  <c r="Q6101" i="1"/>
  <c r="P6101" i="1"/>
  <c r="O6101" i="1"/>
  <c r="T6101" i="1" s="1"/>
  <c r="R6100" i="1"/>
  <c r="Q6100" i="1"/>
  <c r="P6100" i="1"/>
  <c r="O6100" i="1"/>
  <c r="T6100" i="1" s="1"/>
  <c r="R6099" i="1"/>
  <c r="Q6099" i="1"/>
  <c r="P6099" i="1"/>
  <c r="O6099" i="1"/>
  <c r="R6098" i="1"/>
  <c r="Q6098" i="1"/>
  <c r="P6098" i="1"/>
  <c r="O6098" i="1"/>
  <c r="T6098" i="1" s="1"/>
  <c r="R6097" i="1"/>
  <c r="Q6097" i="1"/>
  <c r="P6097" i="1"/>
  <c r="O6097" i="1"/>
  <c r="T6097" i="1" s="1"/>
  <c r="R6096" i="1"/>
  <c r="Q6096" i="1"/>
  <c r="P6096" i="1"/>
  <c r="O6096" i="1"/>
  <c r="R6095" i="1"/>
  <c r="Q6095" i="1"/>
  <c r="P6095" i="1"/>
  <c r="O6095" i="1"/>
  <c r="T6095" i="1" s="1"/>
  <c r="R6094" i="1"/>
  <c r="Q6094" i="1"/>
  <c r="P6094" i="1"/>
  <c r="O6094" i="1"/>
  <c r="T6094" i="1" s="1"/>
  <c r="R6093" i="1"/>
  <c r="Q6093" i="1"/>
  <c r="P6093" i="1"/>
  <c r="O6093" i="1"/>
  <c r="T6093" i="1" s="1"/>
  <c r="R6092" i="1"/>
  <c r="Q6092" i="1"/>
  <c r="P6092" i="1"/>
  <c r="O6092" i="1"/>
  <c r="T6092" i="1" s="1"/>
  <c r="R6091" i="1"/>
  <c r="Q6091" i="1"/>
  <c r="P6091" i="1"/>
  <c r="O6091" i="1"/>
  <c r="R6090" i="1"/>
  <c r="Q6090" i="1"/>
  <c r="P6090" i="1"/>
  <c r="O6090" i="1"/>
  <c r="T6090" i="1" s="1"/>
  <c r="R6089" i="1"/>
  <c r="Q6089" i="1"/>
  <c r="P6089" i="1"/>
  <c r="O6089" i="1"/>
  <c r="T6089" i="1" s="1"/>
  <c r="R6088" i="1"/>
  <c r="Q6088" i="1"/>
  <c r="P6088" i="1"/>
  <c r="O6088" i="1"/>
  <c r="R6087" i="1"/>
  <c r="Q6087" i="1"/>
  <c r="P6087" i="1"/>
  <c r="O6087" i="1"/>
  <c r="T6087" i="1" s="1"/>
  <c r="R6086" i="1"/>
  <c r="Q6086" i="1"/>
  <c r="P6086" i="1"/>
  <c r="O6086" i="1"/>
  <c r="T6086" i="1" s="1"/>
  <c r="R6085" i="1"/>
  <c r="Q6085" i="1"/>
  <c r="P6085" i="1"/>
  <c r="O6085" i="1"/>
  <c r="T6085" i="1" s="1"/>
  <c r="R6084" i="1"/>
  <c r="Q6084" i="1"/>
  <c r="P6084" i="1"/>
  <c r="O6084" i="1"/>
  <c r="T6084" i="1" s="1"/>
  <c r="R6083" i="1"/>
  <c r="Q6083" i="1"/>
  <c r="P6083" i="1"/>
  <c r="O6083" i="1"/>
  <c r="R6082" i="1"/>
  <c r="Q6082" i="1"/>
  <c r="P6082" i="1"/>
  <c r="O6082" i="1"/>
  <c r="T6082" i="1" s="1"/>
  <c r="R6081" i="1"/>
  <c r="Q6081" i="1"/>
  <c r="P6081" i="1"/>
  <c r="O6081" i="1"/>
  <c r="T6081" i="1" s="1"/>
  <c r="R6080" i="1"/>
  <c r="Q6080" i="1"/>
  <c r="P6080" i="1"/>
  <c r="O6080" i="1"/>
  <c r="R6079" i="1"/>
  <c r="Q6079" i="1"/>
  <c r="P6079" i="1"/>
  <c r="O6079" i="1"/>
  <c r="T6079" i="1" s="1"/>
  <c r="R6078" i="1"/>
  <c r="Q6078" i="1"/>
  <c r="P6078" i="1"/>
  <c r="O6078" i="1"/>
  <c r="T6078" i="1" s="1"/>
  <c r="R6077" i="1"/>
  <c r="Q6077" i="1"/>
  <c r="P6077" i="1"/>
  <c r="O6077" i="1"/>
  <c r="T6077" i="1" s="1"/>
  <c r="R6076" i="1"/>
  <c r="Q6076" i="1"/>
  <c r="P6076" i="1"/>
  <c r="O6076" i="1"/>
  <c r="T6076" i="1" s="1"/>
  <c r="R6075" i="1"/>
  <c r="Q6075" i="1"/>
  <c r="P6075" i="1"/>
  <c r="O6075" i="1"/>
  <c r="R6074" i="1"/>
  <c r="Q6074" i="1"/>
  <c r="P6074" i="1"/>
  <c r="O6074" i="1"/>
  <c r="T6074" i="1" s="1"/>
  <c r="R6073" i="1"/>
  <c r="Q6073" i="1"/>
  <c r="P6073" i="1"/>
  <c r="O6073" i="1"/>
  <c r="T6073" i="1" s="1"/>
  <c r="R6072" i="1"/>
  <c r="Q6072" i="1"/>
  <c r="P6072" i="1"/>
  <c r="O6072" i="1"/>
  <c r="R6071" i="1"/>
  <c r="Q6071" i="1"/>
  <c r="P6071" i="1"/>
  <c r="O6071" i="1"/>
  <c r="T6071" i="1" s="1"/>
  <c r="R6070" i="1"/>
  <c r="Q6070" i="1"/>
  <c r="P6070" i="1"/>
  <c r="O6070" i="1"/>
  <c r="T6070" i="1" s="1"/>
  <c r="R6069" i="1"/>
  <c r="Q6069" i="1"/>
  <c r="P6069" i="1"/>
  <c r="O6069" i="1"/>
  <c r="T6069" i="1" s="1"/>
  <c r="R6068" i="1"/>
  <c r="Q6068" i="1"/>
  <c r="P6068" i="1"/>
  <c r="O6068" i="1"/>
  <c r="T6068" i="1" s="1"/>
  <c r="R6067" i="1"/>
  <c r="Q6067" i="1"/>
  <c r="P6067" i="1"/>
  <c r="O6067" i="1"/>
  <c r="R6066" i="1"/>
  <c r="Q6066" i="1"/>
  <c r="P6066" i="1"/>
  <c r="O6066" i="1"/>
  <c r="T6066" i="1" s="1"/>
  <c r="R6065" i="1"/>
  <c r="Q6065" i="1"/>
  <c r="P6065" i="1"/>
  <c r="O6065" i="1"/>
  <c r="T6065" i="1" s="1"/>
  <c r="R6064" i="1"/>
  <c r="Q6064" i="1"/>
  <c r="P6064" i="1"/>
  <c r="O6064" i="1"/>
  <c r="R6063" i="1"/>
  <c r="Q6063" i="1"/>
  <c r="P6063" i="1"/>
  <c r="O6063" i="1"/>
  <c r="T6063" i="1" s="1"/>
  <c r="R6062" i="1"/>
  <c r="Q6062" i="1"/>
  <c r="P6062" i="1"/>
  <c r="O6062" i="1"/>
  <c r="T6062" i="1" s="1"/>
  <c r="R6061" i="1"/>
  <c r="Q6061" i="1"/>
  <c r="P6061" i="1"/>
  <c r="O6061" i="1"/>
  <c r="T6061" i="1" s="1"/>
  <c r="R6060" i="1"/>
  <c r="Q6060" i="1"/>
  <c r="P6060" i="1"/>
  <c r="O6060" i="1"/>
  <c r="T6060" i="1" s="1"/>
  <c r="R6059" i="1"/>
  <c r="Q6059" i="1"/>
  <c r="P6059" i="1"/>
  <c r="O6059" i="1"/>
  <c r="R6058" i="1"/>
  <c r="Q6058" i="1"/>
  <c r="P6058" i="1"/>
  <c r="O6058" i="1"/>
  <c r="T6058" i="1" s="1"/>
  <c r="R6057" i="1"/>
  <c r="Q6057" i="1"/>
  <c r="P6057" i="1"/>
  <c r="O6057" i="1"/>
  <c r="T6057" i="1" s="1"/>
  <c r="R6056" i="1"/>
  <c r="Q6056" i="1"/>
  <c r="P6056" i="1"/>
  <c r="O6056" i="1"/>
  <c r="R6055" i="1"/>
  <c r="Q6055" i="1"/>
  <c r="P6055" i="1"/>
  <c r="O6055" i="1"/>
  <c r="T6055" i="1" s="1"/>
  <c r="R6054" i="1"/>
  <c r="Q6054" i="1"/>
  <c r="P6054" i="1"/>
  <c r="O6054" i="1"/>
  <c r="T6054" i="1" s="1"/>
  <c r="R6053" i="1"/>
  <c r="Q6053" i="1"/>
  <c r="P6053" i="1"/>
  <c r="O6053" i="1"/>
  <c r="T6053" i="1" s="1"/>
  <c r="R6052" i="1"/>
  <c r="Q6052" i="1"/>
  <c r="P6052" i="1"/>
  <c r="O6052" i="1"/>
  <c r="T6052" i="1" s="1"/>
  <c r="R6051" i="1"/>
  <c r="Q6051" i="1"/>
  <c r="P6051" i="1"/>
  <c r="O6051" i="1"/>
  <c r="R6050" i="1"/>
  <c r="Q6050" i="1"/>
  <c r="P6050" i="1"/>
  <c r="O6050" i="1"/>
  <c r="T6050" i="1" s="1"/>
  <c r="R6049" i="1"/>
  <c r="Q6049" i="1"/>
  <c r="P6049" i="1"/>
  <c r="O6049" i="1"/>
  <c r="T6049" i="1" s="1"/>
  <c r="R6048" i="1"/>
  <c r="Q6048" i="1"/>
  <c r="P6048" i="1"/>
  <c r="O6048" i="1"/>
  <c r="R6047" i="1"/>
  <c r="Q6047" i="1"/>
  <c r="P6047" i="1"/>
  <c r="O6047" i="1"/>
  <c r="T6047" i="1" s="1"/>
  <c r="R6046" i="1"/>
  <c r="Q6046" i="1"/>
  <c r="P6046" i="1"/>
  <c r="O6046" i="1"/>
  <c r="T6046" i="1" s="1"/>
  <c r="R6045" i="1"/>
  <c r="Q6045" i="1"/>
  <c r="P6045" i="1"/>
  <c r="O6045" i="1"/>
  <c r="T6045" i="1" s="1"/>
  <c r="R6044" i="1"/>
  <c r="Q6044" i="1"/>
  <c r="P6044" i="1"/>
  <c r="O6044" i="1"/>
  <c r="T6044" i="1" s="1"/>
  <c r="R6043" i="1"/>
  <c r="Q6043" i="1"/>
  <c r="P6043" i="1"/>
  <c r="O6043" i="1"/>
  <c r="R6042" i="1"/>
  <c r="Q6042" i="1"/>
  <c r="P6042" i="1"/>
  <c r="O6042" i="1"/>
  <c r="T6042" i="1" s="1"/>
  <c r="R6041" i="1"/>
  <c r="Q6041" i="1"/>
  <c r="P6041" i="1"/>
  <c r="O6041" i="1"/>
  <c r="T6041" i="1" s="1"/>
  <c r="R6040" i="1"/>
  <c r="Q6040" i="1"/>
  <c r="P6040" i="1"/>
  <c r="O6040" i="1"/>
  <c r="R6039" i="1"/>
  <c r="Q6039" i="1"/>
  <c r="P6039" i="1"/>
  <c r="O6039" i="1"/>
  <c r="T6039" i="1" s="1"/>
  <c r="R6038" i="1"/>
  <c r="Q6038" i="1"/>
  <c r="P6038" i="1"/>
  <c r="O6038" i="1"/>
  <c r="T6038" i="1" s="1"/>
  <c r="R6037" i="1"/>
  <c r="Q6037" i="1"/>
  <c r="P6037" i="1"/>
  <c r="O6037" i="1"/>
  <c r="T6037" i="1" s="1"/>
  <c r="R6036" i="1"/>
  <c r="Q6036" i="1"/>
  <c r="P6036" i="1"/>
  <c r="O6036" i="1"/>
  <c r="T6036" i="1" s="1"/>
  <c r="R6035" i="1"/>
  <c r="Q6035" i="1"/>
  <c r="P6035" i="1"/>
  <c r="O6035" i="1"/>
  <c r="R6034" i="1"/>
  <c r="Q6034" i="1"/>
  <c r="P6034" i="1"/>
  <c r="O6034" i="1"/>
  <c r="T6034" i="1" s="1"/>
  <c r="R6033" i="1"/>
  <c r="Q6033" i="1"/>
  <c r="P6033" i="1"/>
  <c r="O6033" i="1"/>
  <c r="T6033" i="1" s="1"/>
  <c r="R6032" i="1"/>
  <c r="Q6032" i="1"/>
  <c r="P6032" i="1"/>
  <c r="O6032" i="1"/>
  <c r="R6031" i="1"/>
  <c r="Q6031" i="1"/>
  <c r="P6031" i="1"/>
  <c r="O6031" i="1"/>
  <c r="T6031" i="1" s="1"/>
  <c r="R6030" i="1"/>
  <c r="Q6030" i="1"/>
  <c r="P6030" i="1"/>
  <c r="O6030" i="1"/>
  <c r="T6030" i="1" s="1"/>
  <c r="R6029" i="1"/>
  <c r="Q6029" i="1"/>
  <c r="P6029" i="1"/>
  <c r="O6029" i="1"/>
  <c r="T6029" i="1" s="1"/>
  <c r="R6028" i="1"/>
  <c r="Q6028" i="1"/>
  <c r="P6028" i="1"/>
  <c r="O6028" i="1"/>
  <c r="T6028" i="1" s="1"/>
  <c r="R6027" i="1"/>
  <c r="Q6027" i="1"/>
  <c r="P6027" i="1"/>
  <c r="O6027" i="1"/>
  <c r="R6026" i="1"/>
  <c r="Q6026" i="1"/>
  <c r="P6026" i="1"/>
  <c r="O6026" i="1"/>
  <c r="T6026" i="1" s="1"/>
  <c r="R6025" i="1"/>
  <c r="Q6025" i="1"/>
  <c r="P6025" i="1"/>
  <c r="O6025" i="1"/>
  <c r="T6025" i="1" s="1"/>
  <c r="R6024" i="1"/>
  <c r="Q6024" i="1"/>
  <c r="P6024" i="1"/>
  <c r="O6024" i="1"/>
  <c r="R6023" i="1"/>
  <c r="Q6023" i="1"/>
  <c r="P6023" i="1"/>
  <c r="O6023" i="1"/>
  <c r="T6023" i="1" s="1"/>
  <c r="R6022" i="1"/>
  <c r="Q6022" i="1"/>
  <c r="P6022" i="1"/>
  <c r="O6022" i="1"/>
  <c r="T6022" i="1" s="1"/>
  <c r="R6021" i="1"/>
  <c r="Q6021" i="1"/>
  <c r="P6021" i="1"/>
  <c r="O6021" i="1"/>
  <c r="T6021" i="1" s="1"/>
  <c r="R6020" i="1"/>
  <c r="Q6020" i="1"/>
  <c r="P6020" i="1"/>
  <c r="O6020" i="1"/>
  <c r="T6020" i="1" s="1"/>
  <c r="R6019" i="1"/>
  <c r="Q6019" i="1"/>
  <c r="P6019" i="1"/>
  <c r="O6019" i="1"/>
  <c r="R6018" i="1"/>
  <c r="Q6018" i="1"/>
  <c r="P6018" i="1"/>
  <c r="O6018" i="1"/>
  <c r="T6018" i="1" s="1"/>
  <c r="R6017" i="1"/>
  <c r="Q6017" i="1"/>
  <c r="P6017" i="1"/>
  <c r="O6017" i="1"/>
  <c r="T6017" i="1" s="1"/>
  <c r="R6016" i="1"/>
  <c r="Q6016" i="1"/>
  <c r="P6016" i="1"/>
  <c r="O6016" i="1"/>
  <c r="R6015" i="1"/>
  <c r="Q6015" i="1"/>
  <c r="P6015" i="1"/>
  <c r="O6015" i="1"/>
  <c r="T6015" i="1" s="1"/>
  <c r="R6014" i="1"/>
  <c r="Q6014" i="1"/>
  <c r="P6014" i="1"/>
  <c r="O6014" i="1"/>
  <c r="T6014" i="1" s="1"/>
  <c r="R6013" i="1"/>
  <c r="Q6013" i="1"/>
  <c r="P6013" i="1"/>
  <c r="O6013" i="1"/>
  <c r="T6013" i="1" s="1"/>
  <c r="R6012" i="1"/>
  <c r="Q6012" i="1"/>
  <c r="P6012" i="1"/>
  <c r="O6012" i="1"/>
  <c r="T6012" i="1" s="1"/>
  <c r="R6011" i="1"/>
  <c r="Q6011" i="1"/>
  <c r="P6011" i="1"/>
  <c r="O6011" i="1"/>
  <c r="R6010" i="1"/>
  <c r="Q6010" i="1"/>
  <c r="P6010" i="1"/>
  <c r="O6010" i="1"/>
  <c r="T6010" i="1" s="1"/>
  <c r="R6009" i="1"/>
  <c r="Q6009" i="1"/>
  <c r="P6009" i="1"/>
  <c r="O6009" i="1"/>
  <c r="T6009" i="1" s="1"/>
  <c r="R6008" i="1"/>
  <c r="Q6008" i="1"/>
  <c r="P6008" i="1"/>
  <c r="O6008" i="1"/>
  <c r="R6007" i="1"/>
  <c r="Q6007" i="1"/>
  <c r="P6007" i="1"/>
  <c r="O6007" i="1"/>
  <c r="T6007" i="1" s="1"/>
  <c r="R6006" i="1"/>
  <c r="Q6006" i="1"/>
  <c r="P6006" i="1"/>
  <c r="O6006" i="1"/>
  <c r="T6006" i="1" s="1"/>
  <c r="R6005" i="1"/>
  <c r="Q6005" i="1"/>
  <c r="P6005" i="1"/>
  <c r="O6005" i="1"/>
  <c r="T6005" i="1" s="1"/>
  <c r="R6004" i="1"/>
  <c r="Q6004" i="1"/>
  <c r="P6004" i="1"/>
  <c r="O6004" i="1"/>
  <c r="T6004" i="1" s="1"/>
  <c r="R6003" i="1"/>
  <c r="Q6003" i="1"/>
  <c r="P6003" i="1"/>
  <c r="O6003" i="1"/>
  <c r="R6002" i="1"/>
  <c r="Q6002" i="1"/>
  <c r="P6002" i="1"/>
  <c r="O6002" i="1"/>
  <c r="T6002" i="1" s="1"/>
  <c r="R6001" i="1"/>
  <c r="Q6001" i="1"/>
  <c r="P6001" i="1"/>
  <c r="O6001" i="1"/>
  <c r="T6001" i="1" s="1"/>
  <c r="R6000" i="1"/>
  <c r="Q6000" i="1"/>
  <c r="P6000" i="1"/>
  <c r="O6000" i="1"/>
  <c r="R5999" i="1"/>
  <c r="Q5999" i="1"/>
  <c r="P5999" i="1"/>
  <c r="O5999" i="1"/>
  <c r="T5999" i="1" s="1"/>
  <c r="R5998" i="1"/>
  <c r="Q5998" i="1"/>
  <c r="P5998" i="1"/>
  <c r="O5998" i="1"/>
  <c r="T5998" i="1" s="1"/>
  <c r="R5997" i="1"/>
  <c r="Q5997" i="1"/>
  <c r="P5997" i="1"/>
  <c r="O5997" i="1"/>
  <c r="T5997" i="1" s="1"/>
  <c r="R5996" i="1"/>
  <c r="Q5996" i="1"/>
  <c r="P5996" i="1"/>
  <c r="O5996" i="1"/>
  <c r="T5996" i="1" s="1"/>
  <c r="R5995" i="1"/>
  <c r="Q5995" i="1"/>
  <c r="P5995" i="1"/>
  <c r="O5995" i="1"/>
  <c r="R5994" i="1"/>
  <c r="Q5994" i="1"/>
  <c r="P5994" i="1"/>
  <c r="O5994" i="1"/>
  <c r="T5994" i="1" s="1"/>
  <c r="R5993" i="1"/>
  <c r="Q5993" i="1"/>
  <c r="P5993" i="1"/>
  <c r="O5993" i="1"/>
  <c r="T5993" i="1" s="1"/>
  <c r="R5992" i="1"/>
  <c r="Q5992" i="1"/>
  <c r="P5992" i="1"/>
  <c r="O5992" i="1"/>
  <c r="R5991" i="1"/>
  <c r="Q5991" i="1"/>
  <c r="P5991" i="1"/>
  <c r="O5991" i="1"/>
  <c r="T5991" i="1" s="1"/>
  <c r="R5990" i="1"/>
  <c r="Q5990" i="1"/>
  <c r="P5990" i="1"/>
  <c r="O5990" i="1"/>
  <c r="T5990" i="1" s="1"/>
  <c r="R5989" i="1"/>
  <c r="Q5989" i="1"/>
  <c r="P5989" i="1"/>
  <c r="O5989" i="1"/>
  <c r="T5989" i="1" s="1"/>
  <c r="R5988" i="1"/>
  <c r="Q5988" i="1"/>
  <c r="P5988" i="1"/>
  <c r="O5988" i="1"/>
  <c r="T5988" i="1" s="1"/>
  <c r="R5987" i="1"/>
  <c r="Q5987" i="1"/>
  <c r="P5987" i="1"/>
  <c r="O5987" i="1"/>
  <c r="R5986" i="1"/>
  <c r="Q5986" i="1"/>
  <c r="P5986" i="1"/>
  <c r="O5986" i="1"/>
  <c r="T5986" i="1" s="1"/>
  <c r="R5985" i="1"/>
  <c r="Q5985" i="1"/>
  <c r="P5985" i="1"/>
  <c r="O5985" i="1"/>
  <c r="T5985" i="1" s="1"/>
  <c r="R5984" i="1"/>
  <c r="Q5984" i="1"/>
  <c r="P5984" i="1"/>
  <c r="O5984" i="1"/>
  <c r="R5983" i="1"/>
  <c r="Q5983" i="1"/>
  <c r="P5983" i="1"/>
  <c r="O5983" i="1"/>
  <c r="T5983" i="1" s="1"/>
  <c r="R5982" i="1"/>
  <c r="Q5982" i="1"/>
  <c r="P5982" i="1"/>
  <c r="O5982" i="1"/>
  <c r="T5982" i="1" s="1"/>
  <c r="R5981" i="1"/>
  <c r="Q5981" i="1"/>
  <c r="P5981" i="1"/>
  <c r="O5981" i="1"/>
  <c r="T5981" i="1" s="1"/>
  <c r="R5980" i="1"/>
  <c r="Q5980" i="1"/>
  <c r="P5980" i="1"/>
  <c r="O5980" i="1"/>
  <c r="T5980" i="1" s="1"/>
  <c r="R5979" i="1"/>
  <c r="Q5979" i="1"/>
  <c r="P5979" i="1"/>
  <c r="O5979" i="1"/>
  <c r="R5978" i="1"/>
  <c r="Q5978" i="1"/>
  <c r="P5978" i="1"/>
  <c r="O5978" i="1"/>
  <c r="T5978" i="1" s="1"/>
  <c r="R5977" i="1"/>
  <c r="Q5977" i="1"/>
  <c r="P5977" i="1"/>
  <c r="O5977" i="1"/>
  <c r="T5977" i="1" s="1"/>
  <c r="R5976" i="1"/>
  <c r="Q5976" i="1"/>
  <c r="P5976" i="1"/>
  <c r="O5976" i="1"/>
  <c r="R5975" i="1"/>
  <c r="Q5975" i="1"/>
  <c r="P5975" i="1"/>
  <c r="O5975" i="1"/>
  <c r="T5975" i="1" s="1"/>
  <c r="R5974" i="1"/>
  <c r="Q5974" i="1"/>
  <c r="P5974" i="1"/>
  <c r="O5974" i="1"/>
  <c r="T5974" i="1" s="1"/>
  <c r="R5973" i="1"/>
  <c r="Q5973" i="1"/>
  <c r="P5973" i="1"/>
  <c r="O5973" i="1"/>
  <c r="T5973" i="1" s="1"/>
  <c r="R5972" i="1"/>
  <c r="Q5972" i="1"/>
  <c r="P5972" i="1"/>
  <c r="O5972" i="1"/>
  <c r="T5972" i="1" s="1"/>
  <c r="R5971" i="1"/>
  <c r="Q5971" i="1"/>
  <c r="P5971" i="1"/>
  <c r="O5971" i="1"/>
  <c r="R5970" i="1"/>
  <c r="Q5970" i="1"/>
  <c r="P5970" i="1"/>
  <c r="O5970" i="1"/>
  <c r="T5970" i="1" s="1"/>
  <c r="R5969" i="1"/>
  <c r="Q5969" i="1"/>
  <c r="P5969" i="1"/>
  <c r="O5969" i="1"/>
  <c r="T5969" i="1" s="1"/>
  <c r="R5968" i="1"/>
  <c r="Q5968" i="1"/>
  <c r="P5968" i="1"/>
  <c r="O5968" i="1"/>
  <c r="R5967" i="1"/>
  <c r="Q5967" i="1"/>
  <c r="P5967" i="1"/>
  <c r="O5967" i="1"/>
  <c r="T5967" i="1" s="1"/>
  <c r="R5966" i="1"/>
  <c r="Q5966" i="1"/>
  <c r="P5966" i="1"/>
  <c r="O5966" i="1"/>
  <c r="T5966" i="1" s="1"/>
  <c r="R5965" i="1"/>
  <c r="Q5965" i="1"/>
  <c r="P5965" i="1"/>
  <c r="O5965" i="1"/>
  <c r="T5965" i="1" s="1"/>
  <c r="R5964" i="1"/>
  <c r="Q5964" i="1"/>
  <c r="P5964" i="1"/>
  <c r="O5964" i="1"/>
  <c r="T5964" i="1" s="1"/>
  <c r="R5963" i="1"/>
  <c r="Q5963" i="1"/>
  <c r="P5963" i="1"/>
  <c r="O5963" i="1"/>
  <c r="R5962" i="1"/>
  <c r="Q5962" i="1"/>
  <c r="P5962" i="1"/>
  <c r="O5962" i="1"/>
  <c r="T5962" i="1" s="1"/>
  <c r="R5961" i="1"/>
  <c r="Q5961" i="1"/>
  <c r="P5961" i="1"/>
  <c r="O5961" i="1"/>
  <c r="T5961" i="1" s="1"/>
  <c r="R5960" i="1"/>
  <c r="Q5960" i="1"/>
  <c r="P5960" i="1"/>
  <c r="O5960" i="1"/>
  <c r="R5959" i="1"/>
  <c r="Q5959" i="1"/>
  <c r="P5959" i="1"/>
  <c r="O5959" i="1"/>
  <c r="T5959" i="1" s="1"/>
  <c r="R5958" i="1"/>
  <c r="Q5958" i="1"/>
  <c r="P5958" i="1"/>
  <c r="O5958" i="1"/>
  <c r="T5958" i="1" s="1"/>
  <c r="R5957" i="1"/>
  <c r="Q5957" i="1"/>
  <c r="P5957" i="1"/>
  <c r="O5957" i="1"/>
  <c r="T5957" i="1" s="1"/>
  <c r="R5956" i="1"/>
  <c r="Q5956" i="1"/>
  <c r="P5956" i="1"/>
  <c r="O5956" i="1"/>
  <c r="T5956" i="1" s="1"/>
  <c r="R5955" i="1"/>
  <c r="Q5955" i="1"/>
  <c r="P5955" i="1"/>
  <c r="O5955" i="1"/>
  <c r="R5954" i="1"/>
  <c r="Q5954" i="1"/>
  <c r="P5954" i="1"/>
  <c r="O5954" i="1"/>
  <c r="T5954" i="1" s="1"/>
  <c r="R5953" i="1"/>
  <c r="Q5953" i="1"/>
  <c r="P5953" i="1"/>
  <c r="O5953" i="1"/>
  <c r="T5953" i="1" s="1"/>
  <c r="R5952" i="1"/>
  <c r="Q5952" i="1"/>
  <c r="P5952" i="1"/>
  <c r="O5952" i="1"/>
  <c r="R5951" i="1"/>
  <c r="Q5951" i="1"/>
  <c r="P5951" i="1"/>
  <c r="O5951" i="1"/>
  <c r="T5951" i="1" s="1"/>
  <c r="R5950" i="1"/>
  <c r="Q5950" i="1"/>
  <c r="P5950" i="1"/>
  <c r="O5950" i="1"/>
  <c r="T5950" i="1" s="1"/>
  <c r="R5949" i="1"/>
  <c r="Q5949" i="1"/>
  <c r="P5949" i="1"/>
  <c r="O5949" i="1"/>
  <c r="T5949" i="1" s="1"/>
  <c r="R5948" i="1"/>
  <c r="Q5948" i="1"/>
  <c r="P5948" i="1"/>
  <c r="O5948" i="1"/>
  <c r="T5948" i="1" s="1"/>
  <c r="R5947" i="1"/>
  <c r="Q5947" i="1"/>
  <c r="P5947" i="1"/>
  <c r="O5947" i="1"/>
  <c r="R5946" i="1"/>
  <c r="Q5946" i="1"/>
  <c r="P5946" i="1"/>
  <c r="O5946" i="1"/>
  <c r="T5946" i="1" s="1"/>
  <c r="R5945" i="1"/>
  <c r="Q5945" i="1"/>
  <c r="P5945" i="1"/>
  <c r="O5945" i="1"/>
  <c r="T5945" i="1" s="1"/>
  <c r="R5944" i="1"/>
  <c r="Q5944" i="1"/>
  <c r="P5944" i="1"/>
  <c r="O5944" i="1"/>
  <c r="R5943" i="1"/>
  <c r="Q5943" i="1"/>
  <c r="P5943" i="1"/>
  <c r="O5943" i="1"/>
  <c r="T5943" i="1" s="1"/>
  <c r="R5942" i="1"/>
  <c r="Q5942" i="1"/>
  <c r="P5942" i="1"/>
  <c r="O5942" i="1"/>
  <c r="T5942" i="1" s="1"/>
  <c r="R5941" i="1"/>
  <c r="Q5941" i="1"/>
  <c r="P5941" i="1"/>
  <c r="O5941" i="1"/>
  <c r="T5941" i="1" s="1"/>
  <c r="R5940" i="1"/>
  <c r="Q5940" i="1"/>
  <c r="P5940" i="1"/>
  <c r="O5940" i="1"/>
  <c r="T5940" i="1" s="1"/>
  <c r="R5939" i="1"/>
  <c r="Q5939" i="1"/>
  <c r="P5939" i="1"/>
  <c r="O5939" i="1"/>
  <c r="R5938" i="1"/>
  <c r="Q5938" i="1"/>
  <c r="P5938" i="1"/>
  <c r="O5938" i="1"/>
  <c r="T5938" i="1" s="1"/>
  <c r="R5937" i="1"/>
  <c r="Q5937" i="1"/>
  <c r="P5937" i="1"/>
  <c r="O5937" i="1"/>
  <c r="T5937" i="1" s="1"/>
  <c r="R5936" i="1"/>
  <c r="Q5936" i="1"/>
  <c r="P5936" i="1"/>
  <c r="O5936" i="1"/>
  <c r="R5935" i="1"/>
  <c r="Q5935" i="1"/>
  <c r="P5935" i="1"/>
  <c r="O5935" i="1"/>
  <c r="T5935" i="1" s="1"/>
  <c r="R5934" i="1"/>
  <c r="Q5934" i="1"/>
  <c r="P5934" i="1"/>
  <c r="O5934" i="1"/>
  <c r="T5934" i="1" s="1"/>
  <c r="R5933" i="1"/>
  <c r="Q5933" i="1"/>
  <c r="P5933" i="1"/>
  <c r="O5933" i="1"/>
  <c r="T5933" i="1" s="1"/>
  <c r="R5932" i="1"/>
  <c r="Q5932" i="1"/>
  <c r="P5932" i="1"/>
  <c r="O5932" i="1"/>
  <c r="T5932" i="1" s="1"/>
  <c r="R5931" i="1"/>
  <c r="Q5931" i="1"/>
  <c r="P5931" i="1"/>
  <c r="O5931" i="1"/>
  <c r="R5930" i="1"/>
  <c r="Q5930" i="1"/>
  <c r="P5930" i="1"/>
  <c r="O5930" i="1"/>
  <c r="T5930" i="1" s="1"/>
  <c r="R5929" i="1"/>
  <c r="Q5929" i="1"/>
  <c r="P5929" i="1"/>
  <c r="O5929" i="1"/>
  <c r="T5929" i="1" s="1"/>
  <c r="R5928" i="1"/>
  <c r="Q5928" i="1"/>
  <c r="P5928" i="1"/>
  <c r="O5928" i="1"/>
  <c r="R5927" i="1"/>
  <c r="Q5927" i="1"/>
  <c r="P5927" i="1"/>
  <c r="O5927" i="1"/>
  <c r="T5927" i="1" s="1"/>
  <c r="R5926" i="1"/>
  <c r="Q5926" i="1"/>
  <c r="P5926" i="1"/>
  <c r="O5926" i="1"/>
  <c r="T5926" i="1" s="1"/>
  <c r="R5925" i="1"/>
  <c r="Q5925" i="1"/>
  <c r="P5925" i="1"/>
  <c r="O5925" i="1"/>
  <c r="T5925" i="1" s="1"/>
  <c r="R5924" i="1"/>
  <c r="Q5924" i="1"/>
  <c r="P5924" i="1"/>
  <c r="O5924" i="1"/>
  <c r="T5924" i="1" s="1"/>
  <c r="R5923" i="1"/>
  <c r="Q5923" i="1"/>
  <c r="P5923" i="1"/>
  <c r="O5923" i="1"/>
  <c r="R5922" i="1"/>
  <c r="Q5922" i="1"/>
  <c r="P5922" i="1"/>
  <c r="O5922" i="1"/>
  <c r="T5922" i="1" s="1"/>
  <c r="R5921" i="1"/>
  <c r="Q5921" i="1"/>
  <c r="P5921" i="1"/>
  <c r="O5921" i="1"/>
  <c r="T5921" i="1" s="1"/>
  <c r="R5920" i="1"/>
  <c r="Q5920" i="1"/>
  <c r="P5920" i="1"/>
  <c r="O5920" i="1"/>
  <c r="R5919" i="1"/>
  <c r="Q5919" i="1"/>
  <c r="P5919" i="1"/>
  <c r="O5919" i="1"/>
  <c r="T5919" i="1" s="1"/>
  <c r="R5918" i="1"/>
  <c r="Q5918" i="1"/>
  <c r="P5918" i="1"/>
  <c r="O5918" i="1"/>
  <c r="T5918" i="1" s="1"/>
  <c r="R5917" i="1"/>
  <c r="Q5917" i="1"/>
  <c r="P5917" i="1"/>
  <c r="O5917" i="1"/>
  <c r="T5917" i="1" s="1"/>
  <c r="R5916" i="1"/>
  <c r="Q5916" i="1"/>
  <c r="P5916" i="1"/>
  <c r="O5916" i="1"/>
  <c r="T5916" i="1" s="1"/>
  <c r="R5915" i="1"/>
  <c r="Q5915" i="1"/>
  <c r="P5915" i="1"/>
  <c r="O5915" i="1"/>
  <c r="R5914" i="1"/>
  <c r="Q5914" i="1"/>
  <c r="P5914" i="1"/>
  <c r="O5914" i="1"/>
  <c r="T5914" i="1" s="1"/>
  <c r="R5913" i="1"/>
  <c r="Q5913" i="1"/>
  <c r="P5913" i="1"/>
  <c r="O5913" i="1"/>
  <c r="T5913" i="1" s="1"/>
  <c r="R5912" i="1"/>
  <c r="Q5912" i="1"/>
  <c r="P5912" i="1"/>
  <c r="O5912" i="1"/>
  <c r="R5911" i="1"/>
  <c r="Q5911" i="1"/>
  <c r="P5911" i="1"/>
  <c r="O5911" i="1"/>
  <c r="T5911" i="1" s="1"/>
  <c r="R5910" i="1"/>
  <c r="Q5910" i="1"/>
  <c r="P5910" i="1"/>
  <c r="O5910" i="1"/>
  <c r="R5909" i="1"/>
  <c r="Q5909" i="1"/>
  <c r="P5909" i="1"/>
  <c r="O5909" i="1"/>
  <c r="T5909" i="1" s="1"/>
  <c r="R5908" i="1"/>
  <c r="Q5908" i="1"/>
  <c r="P5908" i="1"/>
  <c r="O5908" i="1"/>
  <c r="T5908" i="1" s="1"/>
  <c r="R5907" i="1"/>
  <c r="Q5907" i="1"/>
  <c r="P5907" i="1"/>
  <c r="O5907" i="1"/>
  <c r="T5907" i="1" s="1"/>
  <c r="R5906" i="1"/>
  <c r="Q5906" i="1"/>
  <c r="P5906" i="1"/>
  <c r="O5906" i="1"/>
  <c r="T5906" i="1" s="1"/>
  <c r="R5905" i="1"/>
  <c r="Q5905" i="1"/>
  <c r="P5905" i="1"/>
  <c r="O5905" i="1"/>
  <c r="R5904" i="1"/>
  <c r="Q5904" i="1"/>
  <c r="P5904" i="1"/>
  <c r="O5904" i="1"/>
  <c r="T5904" i="1" s="1"/>
  <c r="R5903" i="1"/>
  <c r="Q5903" i="1"/>
  <c r="P5903" i="1"/>
  <c r="O5903" i="1"/>
  <c r="R5902" i="1"/>
  <c r="Q5902" i="1"/>
  <c r="P5902" i="1"/>
  <c r="O5902" i="1"/>
  <c r="T5902" i="1" s="1"/>
  <c r="R5901" i="1"/>
  <c r="Q5901" i="1"/>
  <c r="P5901" i="1"/>
  <c r="O5901" i="1"/>
  <c r="R5900" i="1"/>
  <c r="Q5900" i="1"/>
  <c r="P5900" i="1"/>
  <c r="O5900" i="1"/>
  <c r="T5900" i="1" s="1"/>
  <c r="R5899" i="1"/>
  <c r="Q5899" i="1"/>
  <c r="P5899" i="1"/>
  <c r="O5899" i="1"/>
  <c r="T5899" i="1" s="1"/>
  <c r="R5898" i="1"/>
  <c r="Q5898" i="1"/>
  <c r="P5898" i="1"/>
  <c r="O5898" i="1"/>
  <c r="R5897" i="1"/>
  <c r="Q5897" i="1"/>
  <c r="P5897" i="1"/>
  <c r="O5897" i="1"/>
  <c r="T5897" i="1" s="1"/>
  <c r="R5896" i="1"/>
  <c r="Q5896" i="1"/>
  <c r="P5896" i="1"/>
  <c r="O5896" i="1"/>
  <c r="R5895" i="1"/>
  <c r="Q5895" i="1"/>
  <c r="P5895" i="1"/>
  <c r="O5895" i="1"/>
  <c r="R5894" i="1"/>
  <c r="Q5894" i="1"/>
  <c r="P5894" i="1"/>
  <c r="O5894" i="1"/>
  <c r="T5894" i="1" s="1"/>
  <c r="R5893" i="1"/>
  <c r="Q5893" i="1"/>
  <c r="P5893" i="1"/>
  <c r="O5893" i="1"/>
  <c r="T5893" i="1" s="1"/>
  <c r="R5892" i="1"/>
  <c r="Q5892" i="1"/>
  <c r="P5892" i="1"/>
  <c r="O5892" i="1"/>
  <c r="T5892" i="1" s="1"/>
  <c r="R5891" i="1"/>
  <c r="Q5891" i="1"/>
  <c r="P5891" i="1"/>
  <c r="O5891" i="1"/>
  <c r="T5891" i="1" s="1"/>
  <c r="R5890" i="1"/>
  <c r="Q5890" i="1"/>
  <c r="P5890" i="1"/>
  <c r="O5890" i="1"/>
  <c r="T5890" i="1" s="1"/>
  <c r="R5889" i="1"/>
  <c r="Q5889" i="1"/>
  <c r="P5889" i="1"/>
  <c r="O5889" i="1"/>
  <c r="T5889" i="1" s="1"/>
  <c r="R5888" i="1"/>
  <c r="Q5888" i="1"/>
  <c r="P5888" i="1"/>
  <c r="O5888" i="1"/>
  <c r="T5888" i="1" s="1"/>
  <c r="R5887" i="1"/>
  <c r="Q5887" i="1"/>
  <c r="P5887" i="1"/>
  <c r="O5887" i="1"/>
  <c r="R5886" i="1"/>
  <c r="Q5886" i="1"/>
  <c r="P5886" i="1"/>
  <c r="O5886" i="1"/>
  <c r="T5886" i="1" s="1"/>
  <c r="R5885" i="1"/>
  <c r="Q5885" i="1"/>
  <c r="P5885" i="1"/>
  <c r="O5885" i="1"/>
  <c r="T5885" i="1" s="1"/>
  <c r="R5884" i="1"/>
  <c r="Q5884" i="1"/>
  <c r="P5884" i="1"/>
  <c r="O5884" i="1"/>
  <c r="T5884" i="1" s="1"/>
  <c r="R5883" i="1"/>
  <c r="Q5883" i="1"/>
  <c r="P5883" i="1"/>
  <c r="O5883" i="1"/>
  <c r="R5882" i="1"/>
  <c r="Q5882" i="1"/>
  <c r="P5882" i="1"/>
  <c r="O5882" i="1"/>
  <c r="T5882" i="1" s="1"/>
  <c r="R5881" i="1"/>
  <c r="Q5881" i="1"/>
  <c r="P5881" i="1"/>
  <c r="O5881" i="1"/>
  <c r="R5880" i="1"/>
  <c r="Q5880" i="1"/>
  <c r="P5880" i="1"/>
  <c r="O5880" i="1"/>
  <c r="T5880" i="1" s="1"/>
  <c r="R5879" i="1"/>
  <c r="Q5879" i="1"/>
  <c r="P5879" i="1"/>
  <c r="O5879" i="1"/>
  <c r="T5879" i="1" s="1"/>
  <c r="R5878" i="1"/>
  <c r="Q5878" i="1"/>
  <c r="P5878" i="1"/>
  <c r="O5878" i="1"/>
  <c r="T5878" i="1" s="1"/>
  <c r="R5877" i="1"/>
  <c r="Q5877" i="1"/>
  <c r="P5877" i="1"/>
  <c r="O5877" i="1"/>
  <c r="T5877" i="1" s="1"/>
  <c r="R5876" i="1"/>
  <c r="Q5876" i="1"/>
  <c r="P5876" i="1"/>
  <c r="O5876" i="1"/>
  <c r="T5876" i="1" s="1"/>
  <c r="R5875" i="1"/>
  <c r="Q5875" i="1"/>
  <c r="P5875" i="1"/>
  <c r="O5875" i="1"/>
  <c r="T5875" i="1" s="1"/>
  <c r="R5874" i="1"/>
  <c r="Q5874" i="1"/>
  <c r="P5874" i="1"/>
  <c r="O5874" i="1"/>
  <c r="R5873" i="1"/>
  <c r="Q5873" i="1"/>
  <c r="P5873" i="1"/>
  <c r="O5873" i="1"/>
  <c r="T5873" i="1" s="1"/>
  <c r="R5872" i="1"/>
  <c r="Q5872" i="1"/>
  <c r="P5872" i="1"/>
  <c r="O5872" i="1"/>
  <c r="R5871" i="1"/>
  <c r="Q5871" i="1"/>
  <c r="P5871" i="1"/>
  <c r="O5871" i="1"/>
  <c r="R5870" i="1"/>
  <c r="Q5870" i="1"/>
  <c r="P5870" i="1"/>
  <c r="O5870" i="1"/>
  <c r="T5870" i="1" s="1"/>
  <c r="R5869" i="1"/>
  <c r="Q5869" i="1"/>
  <c r="P5869" i="1"/>
  <c r="O5869" i="1"/>
  <c r="T5869" i="1" s="1"/>
  <c r="R5868" i="1"/>
  <c r="Q5868" i="1"/>
  <c r="P5868" i="1"/>
  <c r="O5868" i="1"/>
  <c r="T5868" i="1" s="1"/>
  <c r="R5867" i="1"/>
  <c r="Q5867" i="1"/>
  <c r="P5867" i="1"/>
  <c r="O5867" i="1"/>
  <c r="T5867" i="1" s="1"/>
  <c r="R5866" i="1"/>
  <c r="Q5866" i="1"/>
  <c r="P5866" i="1"/>
  <c r="O5866" i="1"/>
  <c r="T5866" i="1" s="1"/>
  <c r="R5865" i="1"/>
  <c r="Q5865" i="1"/>
  <c r="P5865" i="1"/>
  <c r="O5865" i="1"/>
  <c r="T5865" i="1" s="1"/>
  <c r="R5864" i="1"/>
  <c r="Q5864" i="1"/>
  <c r="P5864" i="1"/>
  <c r="O5864" i="1"/>
  <c r="T5864" i="1" s="1"/>
  <c r="R5863" i="1"/>
  <c r="Q5863" i="1"/>
  <c r="P5863" i="1"/>
  <c r="O5863" i="1"/>
  <c r="R5862" i="1"/>
  <c r="Q5862" i="1"/>
  <c r="P5862" i="1"/>
  <c r="O5862" i="1"/>
  <c r="T5862" i="1" s="1"/>
  <c r="R5861" i="1"/>
  <c r="Q5861" i="1"/>
  <c r="P5861" i="1"/>
  <c r="O5861" i="1"/>
  <c r="R5860" i="1"/>
  <c r="Q5860" i="1"/>
  <c r="P5860" i="1"/>
  <c r="O5860" i="1"/>
  <c r="T5860" i="1" s="1"/>
  <c r="R5859" i="1"/>
  <c r="Q5859" i="1"/>
  <c r="P5859" i="1"/>
  <c r="O5859" i="1"/>
  <c r="T5859" i="1" s="1"/>
  <c r="R5858" i="1"/>
  <c r="Q5858" i="1"/>
  <c r="P5858" i="1"/>
  <c r="O5858" i="1"/>
  <c r="T5858" i="1" s="1"/>
  <c r="R5857" i="1"/>
  <c r="Q5857" i="1"/>
  <c r="P5857" i="1"/>
  <c r="O5857" i="1"/>
  <c r="T5857" i="1" s="1"/>
  <c r="R5856" i="1"/>
  <c r="Q5856" i="1"/>
  <c r="P5856" i="1"/>
  <c r="O5856" i="1"/>
  <c r="T5856" i="1" s="1"/>
  <c r="R5855" i="1"/>
  <c r="Q5855" i="1"/>
  <c r="P5855" i="1"/>
  <c r="O5855" i="1"/>
  <c r="R5854" i="1"/>
  <c r="Q5854" i="1"/>
  <c r="P5854" i="1"/>
  <c r="O5854" i="1"/>
  <c r="T5854" i="1" s="1"/>
  <c r="R5853" i="1"/>
  <c r="Q5853" i="1"/>
  <c r="P5853" i="1"/>
  <c r="O5853" i="1"/>
  <c r="T5853" i="1" s="1"/>
  <c r="R5852" i="1"/>
  <c r="Q5852" i="1"/>
  <c r="P5852" i="1"/>
  <c r="O5852" i="1"/>
  <c r="T5852" i="1" s="1"/>
  <c r="R5851" i="1"/>
  <c r="Q5851" i="1"/>
  <c r="P5851" i="1"/>
  <c r="O5851" i="1"/>
  <c r="T5851" i="1" s="1"/>
  <c r="R5850" i="1"/>
  <c r="Q5850" i="1"/>
  <c r="P5850" i="1"/>
  <c r="O5850" i="1"/>
  <c r="R5849" i="1"/>
  <c r="Q5849" i="1"/>
  <c r="P5849" i="1"/>
  <c r="O5849" i="1"/>
  <c r="T5849" i="1" s="1"/>
  <c r="R5848" i="1"/>
  <c r="Q5848" i="1"/>
  <c r="P5848" i="1"/>
  <c r="O5848" i="1"/>
  <c r="T5848" i="1" s="1"/>
  <c r="R5847" i="1"/>
  <c r="Q5847" i="1"/>
  <c r="P5847" i="1"/>
  <c r="O5847" i="1"/>
  <c r="R5846" i="1"/>
  <c r="Q5846" i="1"/>
  <c r="P5846" i="1"/>
  <c r="O5846" i="1"/>
  <c r="T5846" i="1" s="1"/>
  <c r="R5845" i="1"/>
  <c r="Q5845" i="1"/>
  <c r="P5845" i="1"/>
  <c r="O5845" i="1"/>
  <c r="T5845" i="1" s="1"/>
  <c r="R5844" i="1"/>
  <c r="Q5844" i="1"/>
  <c r="P5844" i="1"/>
  <c r="O5844" i="1"/>
  <c r="T5844" i="1" s="1"/>
  <c r="R5843" i="1"/>
  <c r="Q5843" i="1"/>
  <c r="P5843" i="1"/>
  <c r="O5843" i="1"/>
  <c r="R5842" i="1"/>
  <c r="Q5842" i="1"/>
  <c r="P5842" i="1"/>
  <c r="O5842" i="1"/>
  <c r="T5842" i="1" s="1"/>
  <c r="R5841" i="1"/>
  <c r="Q5841" i="1"/>
  <c r="P5841" i="1"/>
  <c r="O5841" i="1"/>
  <c r="R5840" i="1"/>
  <c r="Q5840" i="1"/>
  <c r="P5840" i="1"/>
  <c r="O5840" i="1"/>
  <c r="T5840" i="1" s="1"/>
  <c r="R5839" i="1"/>
  <c r="Q5839" i="1"/>
  <c r="P5839" i="1"/>
  <c r="O5839" i="1"/>
  <c r="R5838" i="1"/>
  <c r="Q5838" i="1"/>
  <c r="P5838" i="1"/>
  <c r="O5838" i="1"/>
  <c r="T5838" i="1" s="1"/>
  <c r="R5837" i="1"/>
  <c r="Q5837" i="1"/>
  <c r="P5837" i="1"/>
  <c r="O5837" i="1"/>
  <c r="T5837" i="1" s="1"/>
  <c r="R5836" i="1"/>
  <c r="Q5836" i="1"/>
  <c r="P5836" i="1"/>
  <c r="O5836" i="1"/>
  <c r="T5836" i="1" s="1"/>
  <c r="R5835" i="1"/>
  <c r="Q5835" i="1"/>
  <c r="P5835" i="1"/>
  <c r="O5835" i="1"/>
  <c r="T5835" i="1" s="1"/>
  <c r="R5834" i="1"/>
  <c r="Q5834" i="1"/>
  <c r="P5834" i="1"/>
  <c r="O5834" i="1"/>
  <c r="T5834" i="1" s="1"/>
  <c r="R5833" i="1"/>
  <c r="Q5833" i="1"/>
  <c r="P5833" i="1"/>
  <c r="O5833" i="1"/>
  <c r="R5832" i="1"/>
  <c r="Q5832" i="1"/>
  <c r="P5832" i="1"/>
  <c r="O5832" i="1"/>
  <c r="T5832" i="1" s="1"/>
  <c r="R5831" i="1"/>
  <c r="Q5831" i="1"/>
  <c r="P5831" i="1"/>
  <c r="O5831" i="1"/>
  <c r="R5830" i="1"/>
  <c r="Q5830" i="1"/>
  <c r="P5830" i="1"/>
  <c r="O5830" i="1"/>
  <c r="T5830" i="1" s="1"/>
  <c r="R5829" i="1"/>
  <c r="Q5829" i="1"/>
  <c r="P5829" i="1"/>
  <c r="O5829" i="1"/>
  <c r="T5829" i="1" s="1"/>
  <c r="R5828" i="1"/>
  <c r="Q5828" i="1"/>
  <c r="P5828" i="1"/>
  <c r="O5828" i="1"/>
  <c r="T5828" i="1" s="1"/>
  <c r="R5827" i="1"/>
  <c r="Q5827" i="1"/>
  <c r="P5827" i="1"/>
  <c r="O5827" i="1"/>
  <c r="T5827" i="1" s="1"/>
  <c r="R5826" i="1"/>
  <c r="Q5826" i="1"/>
  <c r="P5826" i="1"/>
  <c r="O5826" i="1"/>
  <c r="T5826" i="1" s="1"/>
  <c r="R5825" i="1"/>
  <c r="Q5825" i="1"/>
  <c r="P5825" i="1"/>
  <c r="O5825" i="1"/>
  <c r="R5824" i="1"/>
  <c r="Q5824" i="1"/>
  <c r="P5824" i="1"/>
  <c r="O5824" i="1"/>
  <c r="T5824" i="1" s="1"/>
  <c r="R5823" i="1"/>
  <c r="Q5823" i="1"/>
  <c r="P5823" i="1"/>
  <c r="O5823" i="1"/>
  <c r="R5822" i="1"/>
  <c r="Q5822" i="1"/>
  <c r="P5822" i="1"/>
  <c r="O5822" i="1"/>
  <c r="T5822" i="1" s="1"/>
  <c r="R5821" i="1"/>
  <c r="Q5821" i="1"/>
  <c r="P5821" i="1"/>
  <c r="O5821" i="1"/>
  <c r="T5821" i="1" s="1"/>
  <c r="R5820" i="1"/>
  <c r="Q5820" i="1"/>
  <c r="P5820" i="1"/>
  <c r="O5820" i="1"/>
  <c r="T5820" i="1" s="1"/>
  <c r="R5819" i="1"/>
  <c r="Q5819" i="1"/>
  <c r="P5819" i="1"/>
  <c r="O5819" i="1"/>
  <c r="T5819" i="1" s="1"/>
  <c r="R5818" i="1"/>
  <c r="Q5818" i="1"/>
  <c r="P5818" i="1"/>
  <c r="O5818" i="1"/>
  <c r="T5818" i="1" s="1"/>
  <c r="R5817" i="1"/>
  <c r="Q5817" i="1"/>
  <c r="P5817" i="1"/>
  <c r="O5817" i="1"/>
  <c r="R5816" i="1"/>
  <c r="Q5816" i="1"/>
  <c r="P5816" i="1"/>
  <c r="O5816" i="1"/>
  <c r="T5816" i="1" s="1"/>
  <c r="R5815" i="1"/>
  <c r="Q5815" i="1"/>
  <c r="P5815" i="1"/>
  <c r="O5815" i="1"/>
  <c r="R5814" i="1"/>
  <c r="Q5814" i="1"/>
  <c r="P5814" i="1"/>
  <c r="O5814" i="1"/>
  <c r="T5814" i="1" s="1"/>
  <c r="R5813" i="1"/>
  <c r="Q5813" i="1"/>
  <c r="P5813" i="1"/>
  <c r="O5813" i="1"/>
  <c r="T5813" i="1" s="1"/>
  <c r="R5812" i="1"/>
  <c r="Q5812" i="1"/>
  <c r="P5812" i="1"/>
  <c r="O5812" i="1"/>
  <c r="T5812" i="1" s="1"/>
  <c r="R5811" i="1"/>
  <c r="Q5811" i="1"/>
  <c r="P5811" i="1"/>
  <c r="O5811" i="1"/>
  <c r="T5811" i="1" s="1"/>
  <c r="R5810" i="1"/>
  <c r="Q5810" i="1"/>
  <c r="P5810" i="1"/>
  <c r="O5810" i="1"/>
  <c r="T5810" i="1" s="1"/>
  <c r="R5809" i="1"/>
  <c r="Q5809" i="1"/>
  <c r="P5809" i="1"/>
  <c r="O5809" i="1"/>
  <c r="R5808" i="1"/>
  <c r="Q5808" i="1"/>
  <c r="P5808" i="1"/>
  <c r="O5808" i="1"/>
  <c r="T5808" i="1" s="1"/>
  <c r="R5807" i="1"/>
  <c r="Q5807" i="1"/>
  <c r="P5807" i="1"/>
  <c r="O5807" i="1"/>
  <c r="R5806" i="1"/>
  <c r="Q5806" i="1"/>
  <c r="P5806" i="1"/>
  <c r="O5806" i="1"/>
  <c r="T5806" i="1" s="1"/>
  <c r="R5805" i="1"/>
  <c r="Q5805" i="1"/>
  <c r="P5805" i="1"/>
  <c r="O5805" i="1"/>
  <c r="T5805" i="1" s="1"/>
  <c r="R5804" i="1"/>
  <c r="Q5804" i="1"/>
  <c r="P5804" i="1"/>
  <c r="O5804" i="1"/>
  <c r="T5804" i="1" s="1"/>
  <c r="R5803" i="1"/>
  <c r="Q5803" i="1"/>
  <c r="P5803" i="1"/>
  <c r="O5803" i="1"/>
  <c r="R5802" i="1"/>
  <c r="Q5802" i="1"/>
  <c r="P5802" i="1"/>
  <c r="O5802" i="1"/>
  <c r="T5802" i="1" s="1"/>
  <c r="R5801" i="1"/>
  <c r="Q5801" i="1"/>
  <c r="P5801" i="1"/>
  <c r="O5801" i="1"/>
  <c r="R5800" i="1"/>
  <c r="Q5800" i="1"/>
  <c r="P5800" i="1"/>
  <c r="O5800" i="1"/>
  <c r="T5800" i="1" s="1"/>
  <c r="R5799" i="1"/>
  <c r="Q5799" i="1"/>
  <c r="P5799" i="1"/>
  <c r="O5799" i="1"/>
  <c r="R5798" i="1"/>
  <c r="Q5798" i="1"/>
  <c r="P5798" i="1"/>
  <c r="O5798" i="1"/>
  <c r="T5798" i="1" s="1"/>
  <c r="R5797" i="1"/>
  <c r="Q5797" i="1"/>
  <c r="P5797" i="1"/>
  <c r="O5797" i="1"/>
  <c r="R5796" i="1"/>
  <c r="Q5796" i="1"/>
  <c r="P5796" i="1"/>
  <c r="O5796" i="1"/>
  <c r="T5796" i="1" s="1"/>
  <c r="R5795" i="1"/>
  <c r="Q5795" i="1"/>
  <c r="P5795" i="1"/>
  <c r="O5795" i="1"/>
  <c r="R5794" i="1"/>
  <c r="Q5794" i="1"/>
  <c r="P5794" i="1"/>
  <c r="O5794" i="1"/>
  <c r="T5794" i="1" s="1"/>
  <c r="R5793" i="1"/>
  <c r="Q5793" i="1"/>
  <c r="P5793" i="1"/>
  <c r="O5793" i="1"/>
  <c r="R5792" i="1"/>
  <c r="Q5792" i="1"/>
  <c r="P5792" i="1"/>
  <c r="O5792" i="1"/>
  <c r="T5792" i="1" s="1"/>
  <c r="R5791" i="1"/>
  <c r="Q5791" i="1"/>
  <c r="P5791" i="1"/>
  <c r="O5791" i="1"/>
  <c r="R5790" i="1"/>
  <c r="Q5790" i="1"/>
  <c r="P5790" i="1"/>
  <c r="O5790" i="1"/>
  <c r="T5790" i="1" s="1"/>
  <c r="R5789" i="1"/>
  <c r="Q5789" i="1"/>
  <c r="P5789" i="1"/>
  <c r="O5789" i="1"/>
  <c r="R5788" i="1"/>
  <c r="Q5788" i="1"/>
  <c r="P5788" i="1"/>
  <c r="O5788" i="1"/>
  <c r="T5788" i="1" s="1"/>
  <c r="R5787" i="1"/>
  <c r="Q5787" i="1"/>
  <c r="P5787" i="1"/>
  <c r="O5787" i="1"/>
  <c r="T5787" i="1" s="1"/>
  <c r="R5786" i="1"/>
  <c r="Q5786" i="1"/>
  <c r="P5786" i="1"/>
  <c r="O5786" i="1"/>
  <c r="T5786" i="1" s="1"/>
  <c r="R5785" i="1"/>
  <c r="Q5785" i="1"/>
  <c r="P5785" i="1"/>
  <c r="O5785" i="1"/>
  <c r="T5785" i="1" s="1"/>
  <c r="R5784" i="1"/>
  <c r="Q5784" i="1"/>
  <c r="P5784" i="1"/>
  <c r="O5784" i="1"/>
  <c r="T5784" i="1" s="1"/>
  <c r="R5783" i="1"/>
  <c r="Q5783" i="1"/>
  <c r="P5783" i="1"/>
  <c r="O5783" i="1"/>
  <c r="T5783" i="1" s="1"/>
  <c r="R5782" i="1"/>
  <c r="Q5782" i="1"/>
  <c r="P5782" i="1"/>
  <c r="O5782" i="1"/>
  <c r="T5782" i="1" s="1"/>
  <c r="R5781" i="1"/>
  <c r="Q5781" i="1"/>
  <c r="P5781" i="1"/>
  <c r="O5781" i="1"/>
  <c r="T5781" i="1" s="1"/>
  <c r="R5780" i="1"/>
  <c r="Q5780" i="1"/>
  <c r="P5780" i="1"/>
  <c r="O5780" i="1"/>
  <c r="T5780" i="1" s="1"/>
  <c r="R5779" i="1"/>
  <c r="Q5779" i="1"/>
  <c r="P5779" i="1"/>
  <c r="O5779" i="1"/>
  <c r="T5779" i="1" s="1"/>
  <c r="R5778" i="1"/>
  <c r="Q5778" i="1"/>
  <c r="P5778" i="1"/>
  <c r="O5778" i="1"/>
  <c r="T5778" i="1" s="1"/>
  <c r="R5777" i="1"/>
  <c r="Q5777" i="1"/>
  <c r="P5777" i="1"/>
  <c r="O5777" i="1"/>
  <c r="R5776" i="1"/>
  <c r="Q5776" i="1"/>
  <c r="P5776" i="1"/>
  <c r="O5776" i="1"/>
  <c r="T5776" i="1" s="1"/>
  <c r="R5775" i="1"/>
  <c r="Q5775" i="1"/>
  <c r="P5775" i="1"/>
  <c r="O5775" i="1"/>
  <c r="T5775" i="1" s="1"/>
  <c r="R5774" i="1"/>
  <c r="Q5774" i="1"/>
  <c r="P5774" i="1"/>
  <c r="O5774" i="1"/>
  <c r="T5774" i="1" s="1"/>
  <c r="R5773" i="1"/>
  <c r="Q5773" i="1"/>
  <c r="P5773" i="1"/>
  <c r="O5773" i="1"/>
  <c r="R5772" i="1"/>
  <c r="Q5772" i="1"/>
  <c r="P5772" i="1"/>
  <c r="O5772" i="1"/>
  <c r="T5772" i="1" s="1"/>
  <c r="R5771" i="1"/>
  <c r="Q5771" i="1"/>
  <c r="P5771" i="1"/>
  <c r="O5771" i="1"/>
  <c r="T5771" i="1" s="1"/>
  <c r="R5770" i="1"/>
  <c r="Q5770" i="1"/>
  <c r="P5770" i="1"/>
  <c r="O5770" i="1"/>
  <c r="T5770" i="1" s="1"/>
  <c r="R5769" i="1"/>
  <c r="Q5769" i="1"/>
  <c r="P5769" i="1"/>
  <c r="O5769" i="1"/>
  <c r="T5769" i="1" s="1"/>
  <c r="R5768" i="1"/>
  <c r="Q5768" i="1"/>
  <c r="P5768" i="1"/>
  <c r="O5768" i="1"/>
  <c r="T5768" i="1" s="1"/>
  <c r="R5767" i="1"/>
  <c r="Q5767" i="1"/>
  <c r="P5767" i="1"/>
  <c r="O5767" i="1"/>
  <c r="T5767" i="1" s="1"/>
  <c r="R5766" i="1"/>
  <c r="Q5766" i="1"/>
  <c r="P5766" i="1"/>
  <c r="O5766" i="1"/>
  <c r="T5766" i="1" s="1"/>
  <c r="R5765" i="1"/>
  <c r="Q5765" i="1"/>
  <c r="P5765" i="1"/>
  <c r="O5765" i="1"/>
  <c r="R5764" i="1"/>
  <c r="Q5764" i="1"/>
  <c r="P5764" i="1"/>
  <c r="O5764" i="1"/>
  <c r="T5764" i="1" s="1"/>
  <c r="R5763" i="1"/>
  <c r="Q5763" i="1"/>
  <c r="P5763" i="1"/>
  <c r="O5763" i="1"/>
  <c r="R5762" i="1"/>
  <c r="Q5762" i="1"/>
  <c r="P5762" i="1"/>
  <c r="O5762" i="1"/>
  <c r="T5762" i="1" s="1"/>
  <c r="R5761" i="1"/>
  <c r="Q5761" i="1"/>
  <c r="P5761" i="1"/>
  <c r="O5761" i="1"/>
  <c r="T5761" i="1" s="1"/>
  <c r="R5760" i="1"/>
  <c r="Q5760" i="1"/>
  <c r="P5760" i="1"/>
  <c r="O5760" i="1"/>
  <c r="T5760" i="1" s="1"/>
  <c r="R5759" i="1"/>
  <c r="Q5759" i="1"/>
  <c r="P5759" i="1"/>
  <c r="O5759" i="1"/>
  <c r="T5759" i="1" s="1"/>
  <c r="R5758" i="1"/>
  <c r="Q5758" i="1"/>
  <c r="P5758" i="1"/>
  <c r="O5758" i="1"/>
  <c r="T5758" i="1" s="1"/>
  <c r="R5757" i="1"/>
  <c r="Q5757" i="1"/>
  <c r="P5757" i="1"/>
  <c r="O5757" i="1"/>
  <c r="R5756" i="1"/>
  <c r="Q5756" i="1"/>
  <c r="P5756" i="1"/>
  <c r="O5756" i="1"/>
  <c r="T5756" i="1" s="1"/>
  <c r="R5755" i="1"/>
  <c r="Q5755" i="1"/>
  <c r="P5755" i="1"/>
  <c r="O5755" i="1"/>
  <c r="T5755" i="1" s="1"/>
  <c r="R5754" i="1"/>
  <c r="Q5754" i="1"/>
  <c r="P5754" i="1"/>
  <c r="O5754" i="1"/>
  <c r="T5754" i="1" s="1"/>
  <c r="R5753" i="1"/>
  <c r="Q5753" i="1"/>
  <c r="P5753" i="1"/>
  <c r="O5753" i="1"/>
  <c r="T5753" i="1" s="1"/>
  <c r="R5752" i="1"/>
  <c r="Q5752" i="1"/>
  <c r="P5752" i="1"/>
  <c r="O5752" i="1"/>
  <c r="T5752" i="1" s="1"/>
  <c r="R5751" i="1"/>
  <c r="Q5751" i="1"/>
  <c r="P5751" i="1"/>
  <c r="O5751" i="1"/>
  <c r="T5751" i="1" s="1"/>
  <c r="R5750" i="1"/>
  <c r="Q5750" i="1"/>
  <c r="P5750" i="1"/>
  <c r="O5750" i="1"/>
  <c r="T5750" i="1" s="1"/>
  <c r="R5749" i="1"/>
  <c r="Q5749" i="1"/>
  <c r="P5749" i="1"/>
  <c r="O5749" i="1"/>
  <c r="R5748" i="1"/>
  <c r="Q5748" i="1"/>
  <c r="P5748" i="1"/>
  <c r="O5748" i="1"/>
  <c r="T5748" i="1" s="1"/>
  <c r="R5747" i="1"/>
  <c r="Q5747" i="1"/>
  <c r="P5747" i="1"/>
  <c r="O5747" i="1"/>
  <c r="T5747" i="1" s="1"/>
  <c r="R5746" i="1"/>
  <c r="Q5746" i="1"/>
  <c r="P5746" i="1"/>
  <c r="O5746" i="1"/>
  <c r="T5746" i="1" s="1"/>
  <c r="R5745" i="1"/>
  <c r="Q5745" i="1"/>
  <c r="P5745" i="1"/>
  <c r="O5745" i="1"/>
  <c r="T5745" i="1" s="1"/>
  <c r="R5744" i="1"/>
  <c r="Q5744" i="1"/>
  <c r="P5744" i="1"/>
  <c r="O5744" i="1"/>
  <c r="T5744" i="1" s="1"/>
  <c r="R5743" i="1"/>
  <c r="Q5743" i="1"/>
  <c r="P5743" i="1"/>
  <c r="O5743" i="1"/>
  <c r="T5743" i="1" s="1"/>
  <c r="R5742" i="1"/>
  <c r="Q5742" i="1"/>
  <c r="P5742" i="1"/>
  <c r="O5742" i="1"/>
  <c r="T5742" i="1" s="1"/>
  <c r="R5741" i="1"/>
  <c r="Q5741" i="1"/>
  <c r="P5741" i="1"/>
  <c r="O5741" i="1"/>
  <c r="R5740" i="1"/>
  <c r="Q5740" i="1"/>
  <c r="P5740" i="1"/>
  <c r="O5740" i="1"/>
  <c r="T5740" i="1" s="1"/>
  <c r="R5739" i="1"/>
  <c r="Q5739" i="1"/>
  <c r="P5739" i="1"/>
  <c r="O5739" i="1"/>
  <c r="T5739" i="1" s="1"/>
  <c r="R5738" i="1"/>
  <c r="Q5738" i="1"/>
  <c r="P5738" i="1"/>
  <c r="O5738" i="1"/>
  <c r="T5738" i="1" s="1"/>
  <c r="R5737" i="1"/>
  <c r="Q5737" i="1"/>
  <c r="P5737" i="1"/>
  <c r="O5737" i="1"/>
  <c r="T5737" i="1" s="1"/>
  <c r="R5736" i="1"/>
  <c r="Q5736" i="1"/>
  <c r="P5736" i="1"/>
  <c r="O5736" i="1"/>
  <c r="T5736" i="1" s="1"/>
  <c r="R5735" i="1"/>
  <c r="Q5735" i="1"/>
  <c r="P5735" i="1"/>
  <c r="O5735" i="1"/>
  <c r="T5735" i="1" s="1"/>
  <c r="R5734" i="1"/>
  <c r="Q5734" i="1"/>
  <c r="P5734" i="1"/>
  <c r="O5734" i="1"/>
  <c r="T5734" i="1" s="1"/>
  <c r="R5733" i="1"/>
  <c r="Q5733" i="1"/>
  <c r="P5733" i="1"/>
  <c r="O5733" i="1"/>
  <c r="R5732" i="1"/>
  <c r="Q5732" i="1"/>
  <c r="P5732" i="1"/>
  <c r="O5732" i="1"/>
  <c r="T5732" i="1" s="1"/>
  <c r="R5731" i="1"/>
  <c r="Q5731" i="1"/>
  <c r="P5731" i="1"/>
  <c r="O5731" i="1"/>
  <c r="T5731" i="1" s="1"/>
  <c r="R5730" i="1"/>
  <c r="Q5730" i="1"/>
  <c r="P5730" i="1"/>
  <c r="O5730" i="1"/>
  <c r="T5730" i="1" s="1"/>
  <c r="R5729" i="1"/>
  <c r="Q5729" i="1"/>
  <c r="P5729" i="1"/>
  <c r="O5729" i="1"/>
  <c r="R5728" i="1"/>
  <c r="Q5728" i="1"/>
  <c r="P5728" i="1"/>
  <c r="O5728" i="1"/>
  <c r="T5728" i="1" s="1"/>
  <c r="R5727" i="1"/>
  <c r="Q5727" i="1"/>
  <c r="P5727" i="1"/>
  <c r="O5727" i="1"/>
  <c r="T5727" i="1" s="1"/>
  <c r="R5726" i="1"/>
  <c r="Q5726" i="1"/>
  <c r="P5726" i="1"/>
  <c r="O5726" i="1"/>
  <c r="T5726" i="1" s="1"/>
  <c r="R5725" i="1"/>
  <c r="Q5725" i="1"/>
  <c r="P5725" i="1"/>
  <c r="O5725" i="1"/>
  <c r="R5724" i="1"/>
  <c r="Q5724" i="1"/>
  <c r="P5724" i="1"/>
  <c r="O5724" i="1"/>
  <c r="T5724" i="1" s="1"/>
  <c r="R5723" i="1"/>
  <c r="Q5723" i="1"/>
  <c r="P5723" i="1"/>
  <c r="O5723" i="1"/>
  <c r="T5723" i="1" s="1"/>
  <c r="R5722" i="1"/>
  <c r="Q5722" i="1"/>
  <c r="P5722" i="1"/>
  <c r="O5722" i="1"/>
  <c r="T5722" i="1" s="1"/>
  <c r="R5721" i="1"/>
  <c r="Q5721" i="1"/>
  <c r="P5721" i="1"/>
  <c r="O5721" i="1"/>
  <c r="R5720" i="1"/>
  <c r="Q5720" i="1"/>
  <c r="P5720" i="1"/>
  <c r="O5720" i="1"/>
  <c r="T5720" i="1" s="1"/>
  <c r="R5719" i="1"/>
  <c r="Q5719" i="1"/>
  <c r="P5719" i="1"/>
  <c r="O5719" i="1"/>
  <c r="T5719" i="1" s="1"/>
  <c r="R5718" i="1"/>
  <c r="Q5718" i="1"/>
  <c r="P5718" i="1"/>
  <c r="O5718" i="1"/>
  <c r="T5718" i="1" s="1"/>
  <c r="R5717" i="1"/>
  <c r="Q5717" i="1"/>
  <c r="P5717" i="1"/>
  <c r="O5717" i="1"/>
  <c r="R5716" i="1"/>
  <c r="Q5716" i="1"/>
  <c r="P5716" i="1"/>
  <c r="O5716" i="1"/>
  <c r="T5716" i="1" s="1"/>
  <c r="R5715" i="1"/>
  <c r="Q5715" i="1"/>
  <c r="P5715" i="1"/>
  <c r="O5715" i="1"/>
  <c r="T5715" i="1" s="1"/>
  <c r="R5714" i="1"/>
  <c r="Q5714" i="1"/>
  <c r="P5714" i="1"/>
  <c r="O5714" i="1"/>
  <c r="T5714" i="1" s="1"/>
  <c r="R5713" i="1"/>
  <c r="Q5713" i="1"/>
  <c r="P5713" i="1"/>
  <c r="O5713" i="1"/>
  <c r="R5712" i="1"/>
  <c r="Q5712" i="1"/>
  <c r="P5712" i="1"/>
  <c r="O5712" i="1"/>
  <c r="T5712" i="1" s="1"/>
  <c r="R5711" i="1"/>
  <c r="Q5711" i="1"/>
  <c r="P5711" i="1"/>
  <c r="O5711" i="1"/>
  <c r="T5711" i="1" s="1"/>
  <c r="R5710" i="1"/>
  <c r="Q5710" i="1"/>
  <c r="P5710" i="1"/>
  <c r="O5710" i="1"/>
  <c r="T5710" i="1" s="1"/>
  <c r="R5709" i="1"/>
  <c r="Q5709" i="1"/>
  <c r="P5709" i="1"/>
  <c r="O5709" i="1"/>
  <c r="R5708" i="1"/>
  <c r="Q5708" i="1"/>
  <c r="P5708" i="1"/>
  <c r="O5708" i="1"/>
  <c r="T5708" i="1" s="1"/>
  <c r="R5707" i="1"/>
  <c r="Q5707" i="1"/>
  <c r="P5707" i="1"/>
  <c r="O5707" i="1"/>
  <c r="T5707" i="1" s="1"/>
  <c r="R5706" i="1"/>
  <c r="Q5706" i="1"/>
  <c r="P5706" i="1"/>
  <c r="O5706" i="1"/>
  <c r="T5706" i="1" s="1"/>
  <c r="R5705" i="1"/>
  <c r="Q5705" i="1"/>
  <c r="P5705" i="1"/>
  <c r="O5705" i="1"/>
  <c r="R5704" i="1"/>
  <c r="Q5704" i="1"/>
  <c r="P5704" i="1"/>
  <c r="O5704" i="1"/>
  <c r="T5704" i="1" s="1"/>
  <c r="R5703" i="1"/>
  <c r="Q5703" i="1"/>
  <c r="P5703" i="1"/>
  <c r="O5703" i="1"/>
  <c r="T5703" i="1" s="1"/>
  <c r="R5702" i="1"/>
  <c r="Q5702" i="1"/>
  <c r="P5702" i="1"/>
  <c r="O5702" i="1"/>
  <c r="T5702" i="1" s="1"/>
  <c r="R5701" i="1"/>
  <c r="Q5701" i="1"/>
  <c r="P5701" i="1"/>
  <c r="O5701" i="1"/>
  <c r="R5700" i="1"/>
  <c r="Q5700" i="1"/>
  <c r="P5700" i="1"/>
  <c r="O5700" i="1"/>
  <c r="T5700" i="1" s="1"/>
  <c r="R5699" i="1"/>
  <c r="Q5699" i="1"/>
  <c r="P5699" i="1"/>
  <c r="O5699" i="1"/>
  <c r="T5699" i="1" s="1"/>
  <c r="R5698" i="1"/>
  <c r="Q5698" i="1"/>
  <c r="P5698" i="1"/>
  <c r="O5698" i="1"/>
  <c r="T5698" i="1" s="1"/>
  <c r="R5697" i="1"/>
  <c r="Q5697" i="1"/>
  <c r="P5697" i="1"/>
  <c r="O5697" i="1"/>
  <c r="R5696" i="1"/>
  <c r="Q5696" i="1"/>
  <c r="P5696" i="1"/>
  <c r="O5696" i="1"/>
  <c r="T5696" i="1" s="1"/>
  <c r="R5695" i="1"/>
  <c r="Q5695" i="1"/>
  <c r="P5695" i="1"/>
  <c r="O5695" i="1"/>
  <c r="T5695" i="1" s="1"/>
  <c r="R5694" i="1"/>
  <c r="Q5694" i="1"/>
  <c r="P5694" i="1"/>
  <c r="O5694" i="1"/>
  <c r="T5694" i="1" s="1"/>
  <c r="R5693" i="1"/>
  <c r="Q5693" i="1"/>
  <c r="P5693" i="1"/>
  <c r="O5693" i="1"/>
  <c r="R5692" i="1"/>
  <c r="Q5692" i="1"/>
  <c r="P5692" i="1"/>
  <c r="O5692" i="1"/>
  <c r="T5692" i="1" s="1"/>
  <c r="R5691" i="1"/>
  <c r="Q5691" i="1"/>
  <c r="P5691" i="1"/>
  <c r="O5691" i="1"/>
  <c r="T5691" i="1" s="1"/>
  <c r="R5690" i="1"/>
  <c r="Q5690" i="1"/>
  <c r="P5690" i="1"/>
  <c r="O5690" i="1"/>
  <c r="T5690" i="1" s="1"/>
  <c r="R5689" i="1"/>
  <c r="Q5689" i="1"/>
  <c r="P5689" i="1"/>
  <c r="O5689" i="1"/>
  <c r="R5688" i="1"/>
  <c r="Q5688" i="1"/>
  <c r="P5688" i="1"/>
  <c r="O5688" i="1"/>
  <c r="T5688" i="1" s="1"/>
  <c r="R5687" i="1"/>
  <c r="Q5687" i="1"/>
  <c r="P5687" i="1"/>
  <c r="O5687" i="1"/>
  <c r="T5687" i="1" s="1"/>
  <c r="R5686" i="1"/>
  <c r="Q5686" i="1"/>
  <c r="P5686" i="1"/>
  <c r="O5686" i="1"/>
  <c r="T5686" i="1" s="1"/>
  <c r="R5685" i="1"/>
  <c r="Q5685" i="1"/>
  <c r="P5685" i="1"/>
  <c r="O5685" i="1"/>
  <c r="R5684" i="1"/>
  <c r="Q5684" i="1"/>
  <c r="P5684" i="1"/>
  <c r="O5684" i="1"/>
  <c r="T5684" i="1" s="1"/>
  <c r="R5683" i="1"/>
  <c r="Q5683" i="1"/>
  <c r="P5683" i="1"/>
  <c r="O5683" i="1"/>
  <c r="T5683" i="1" s="1"/>
  <c r="R5682" i="1"/>
  <c r="Q5682" i="1"/>
  <c r="P5682" i="1"/>
  <c r="O5682" i="1"/>
  <c r="T5682" i="1" s="1"/>
  <c r="R5681" i="1"/>
  <c r="Q5681" i="1"/>
  <c r="P5681" i="1"/>
  <c r="O5681" i="1"/>
  <c r="R5680" i="1"/>
  <c r="Q5680" i="1"/>
  <c r="P5680" i="1"/>
  <c r="O5680" i="1"/>
  <c r="T5680" i="1" s="1"/>
  <c r="R5679" i="1"/>
  <c r="Q5679" i="1"/>
  <c r="P5679" i="1"/>
  <c r="O5679" i="1"/>
  <c r="T5679" i="1" s="1"/>
  <c r="R5678" i="1"/>
  <c r="Q5678" i="1"/>
  <c r="P5678" i="1"/>
  <c r="O5678" i="1"/>
  <c r="T5678" i="1" s="1"/>
  <c r="R5677" i="1"/>
  <c r="Q5677" i="1"/>
  <c r="P5677" i="1"/>
  <c r="O5677" i="1"/>
  <c r="R5676" i="1"/>
  <c r="Q5676" i="1"/>
  <c r="P5676" i="1"/>
  <c r="O5676" i="1"/>
  <c r="T5676" i="1" s="1"/>
  <c r="R5675" i="1"/>
  <c r="Q5675" i="1"/>
  <c r="P5675" i="1"/>
  <c r="O5675" i="1"/>
  <c r="T5675" i="1" s="1"/>
  <c r="R5674" i="1"/>
  <c r="Q5674" i="1"/>
  <c r="P5674" i="1"/>
  <c r="O5674" i="1"/>
  <c r="T5674" i="1" s="1"/>
  <c r="R5673" i="1"/>
  <c r="Q5673" i="1"/>
  <c r="P5673" i="1"/>
  <c r="O5673" i="1"/>
  <c r="R5672" i="1"/>
  <c r="Q5672" i="1"/>
  <c r="P5672" i="1"/>
  <c r="O5672" i="1"/>
  <c r="T5672" i="1" s="1"/>
  <c r="R5671" i="1"/>
  <c r="Q5671" i="1"/>
  <c r="P5671" i="1"/>
  <c r="O5671" i="1"/>
  <c r="T5671" i="1" s="1"/>
  <c r="R5670" i="1"/>
  <c r="Q5670" i="1"/>
  <c r="P5670" i="1"/>
  <c r="O5670" i="1"/>
  <c r="T5670" i="1" s="1"/>
  <c r="R5669" i="1"/>
  <c r="Q5669" i="1"/>
  <c r="P5669" i="1"/>
  <c r="O5669" i="1"/>
  <c r="T5669" i="1" s="1"/>
  <c r="R5668" i="1"/>
  <c r="Q5668" i="1"/>
  <c r="P5668" i="1"/>
  <c r="O5668" i="1"/>
  <c r="T5668" i="1" s="1"/>
  <c r="R5667" i="1"/>
  <c r="Q5667" i="1"/>
  <c r="P5667" i="1"/>
  <c r="O5667" i="1"/>
  <c r="T5667" i="1" s="1"/>
  <c r="R5666" i="1"/>
  <c r="Q5666" i="1"/>
  <c r="P5666" i="1"/>
  <c r="O5666" i="1"/>
  <c r="T5666" i="1" s="1"/>
  <c r="R5665" i="1"/>
  <c r="Q5665" i="1"/>
  <c r="P5665" i="1"/>
  <c r="O5665" i="1"/>
  <c r="R5664" i="1"/>
  <c r="Q5664" i="1"/>
  <c r="P5664" i="1"/>
  <c r="O5664" i="1"/>
  <c r="T5664" i="1" s="1"/>
  <c r="R5663" i="1"/>
  <c r="Q5663" i="1"/>
  <c r="P5663" i="1"/>
  <c r="O5663" i="1"/>
  <c r="T5663" i="1" s="1"/>
  <c r="R5662" i="1"/>
  <c r="Q5662" i="1"/>
  <c r="P5662" i="1"/>
  <c r="O5662" i="1"/>
  <c r="T5662" i="1" s="1"/>
  <c r="R5661" i="1"/>
  <c r="Q5661" i="1"/>
  <c r="P5661" i="1"/>
  <c r="O5661" i="1"/>
  <c r="T5661" i="1" s="1"/>
  <c r="R5660" i="1"/>
  <c r="Q5660" i="1"/>
  <c r="P5660" i="1"/>
  <c r="O5660" i="1"/>
  <c r="T5660" i="1" s="1"/>
  <c r="R5659" i="1"/>
  <c r="Q5659" i="1"/>
  <c r="P5659" i="1"/>
  <c r="O5659" i="1"/>
  <c r="T5659" i="1" s="1"/>
  <c r="R5658" i="1"/>
  <c r="Q5658" i="1"/>
  <c r="P5658" i="1"/>
  <c r="O5658" i="1"/>
  <c r="T5658" i="1" s="1"/>
  <c r="R5657" i="1"/>
  <c r="Q5657" i="1"/>
  <c r="P5657" i="1"/>
  <c r="O5657" i="1"/>
  <c r="R5656" i="1"/>
  <c r="Q5656" i="1"/>
  <c r="P5656" i="1"/>
  <c r="O5656" i="1"/>
  <c r="T5656" i="1" s="1"/>
  <c r="R5655" i="1"/>
  <c r="Q5655" i="1"/>
  <c r="P5655" i="1"/>
  <c r="O5655" i="1"/>
  <c r="T5655" i="1" s="1"/>
  <c r="R5654" i="1"/>
  <c r="Q5654" i="1"/>
  <c r="P5654" i="1"/>
  <c r="O5654" i="1"/>
  <c r="T5654" i="1" s="1"/>
  <c r="R5653" i="1"/>
  <c r="Q5653" i="1"/>
  <c r="P5653" i="1"/>
  <c r="O5653" i="1"/>
  <c r="T5653" i="1" s="1"/>
  <c r="R5652" i="1"/>
  <c r="Q5652" i="1"/>
  <c r="P5652" i="1"/>
  <c r="O5652" i="1"/>
  <c r="T5652" i="1" s="1"/>
  <c r="R5651" i="1"/>
  <c r="Q5651" i="1"/>
  <c r="P5651" i="1"/>
  <c r="O5651" i="1"/>
  <c r="T5651" i="1" s="1"/>
  <c r="R5650" i="1"/>
  <c r="Q5650" i="1"/>
  <c r="P5650" i="1"/>
  <c r="O5650" i="1"/>
  <c r="T5650" i="1" s="1"/>
  <c r="R5649" i="1"/>
  <c r="Q5649" i="1"/>
  <c r="P5649" i="1"/>
  <c r="O5649" i="1"/>
  <c r="R5648" i="1"/>
  <c r="Q5648" i="1"/>
  <c r="P5648" i="1"/>
  <c r="O5648" i="1"/>
  <c r="T5648" i="1" s="1"/>
  <c r="R5647" i="1"/>
  <c r="Q5647" i="1"/>
  <c r="P5647" i="1"/>
  <c r="O5647" i="1"/>
  <c r="T5647" i="1" s="1"/>
  <c r="R5646" i="1"/>
  <c r="Q5646" i="1"/>
  <c r="P5646" i="1"/>
  <c r="O5646" i="1"/>
  <c r="T5646" i="1" s="1"/>
  <c r="R5645" i="1"/>
  <c r="Q5645" i="1"/>
  <c r="P5645" i="1"/>
  <c r="O5645" i="1"/>
  <c r="T5645" i="1" s="1"/>
  <c r="R5644" i="1"/>
  <c r="Q5644" i="1"/>
  <c r="P5644" i="1"/>
  <c r="O5644" i="1"/>
  <c r="T5644" i="1" s="1"/>
  <c r="R5643" i="1"/>
  <c r="Q5643" i="1"/>
  <c r="P5643" i="1"/>
  <c r="O5643" i="1"/>
  <c r="T5643" i="1" s="1"/>
  <c r="R5642" i="1"/>
  <c r="Q5642" i="1"/>
  <c r="P5642" i="1"/>
  <c r="O5642" i="1"/>
  <c r="T5642" i="1" s="1"/>
  <c r="R5641" i="1"/>
  <c r="Q5641" i="1"/>
  <c r="P5641" i="1"/>
  <c r="O5641" i="1"/>
  <c r="R5640" i="1"/>
  <c r="Q5640" i="1"/>
  <c r="P5640" i="1"/>
  <c r="O5640" i="1"/>
  <c r="T5640" i="1" s="1"/>
  <c r="R5639" i="1"/>
  <c r="Q5639" i="1"/>
  <c r="P5639" i="1"/>
  <c r="O5639" i="1"/>
  <c r="T5639" i="1" s="1"/>
  <c r="R5638" i="1"/>
  <c r="Q5638" i="1"/>
  <c r="P5638" i="1"/>
  <c r="O5638" i="1"/>
  <c r="T5638" i="1" s="1"/>
  <c r="R5637" i="1"/>
  <c r="Q5637" i="1"/>
  <c r="P5637" i="1"/>
  <c r="O5637" i="1"/>
  <c r="T5637" i="1" s="1"/>
  <c r="R5636" i="1"/>
  <c r="Q5636" i="1"/>
  <c r="P5636" i="1"/>
  <c r="O5636" i="1"/>
  <c r="T5636" i="1" s="1"/>
  <c r="R5635" i="1"/>
  <c r="Q5635" i="1"/>
  <c r="P5635" i="1"/>
  <c r="O5635" i="1"/>
  <c r="T5635" i="1" s="1"/>
  <c r="R5634" i="1"/>
  <c r="Q5634" i="1"/>
  <c r="P5634" i="1"/>
  <c r="O5634" i="1"/>
  <c r="T5634" i="1" s="1"/>
  <c r="R5633" i="1"/>
  <c r="Q5633" i="1"/>
  <c r="P5633" i="1"/>
  <c r="O5633" i="1"/>
  <c r="R5632" i="1"/>
  <c r="Q5632" i="1"/>
  <c r="P5632" i="1"/>
  <c r="O5632" i="1"/>
  <c r="T5632" i="1" s="1"/>
  <c r="R5631" i="1"/>
  <c r="Q5631" i="1"/>
  <c r="P5631" i="1"/>
  <c r="O5631" i="1"/>
  <c r="T5631" i="1" s="1"/>
  <c r="R5630" i="1"/>
  <c r="Q5630" i="1"/>
  <c r="P5630" i="1"/>
  <c r="O5630" i="1"/>
  <c r="T5630" i="1" s="1"/>
  <c r="R5629" i="1"/>
  <c r="Q5629" i="1"/>
  <c r="P5629" i="1"/>
  <c r="O5629" i="1"/>
  <c r="T5629" i="1" s="1"/>
  <c r="R5628" i="1"/>
  <c r="Q5628" i="1"/>
  <c r="P5628" i="1"/>
  <c r="O5628" i="1"/>
  <c r="T5628" i="1" s="1"/>
  <c r="R5627" i="1"/>
  <c r="Q5627" i="1"/>
  <c r="P5627" i="1"/>
  <c r="O5627" i="1"/>
  <c r="T5627" i="1" s="1"/>
  <c r="R5626" i="1"/>
  <c r="Q5626" i="1"/>
  <c r="P5626" i="1"/>
  <c r="O5626" i="1"/>
  <c r="T5626" i="1" s="1"/>
  <c r="R5625" i="1"/>
  <c r="Q5625" i="1"/>
  <c r="P5625" i="1"/>
  <c r="O5625" i="1"/>
  <c r="R5624" i="1"/>
  <c r="Q5624" i="1"/>
  <c r="P5624" i="1"/>
  <c r="O5624" i="1"/>
  <c r="T5624" i="1" s="1"/>
  <c r="R5623" i="1"/>
  <c r="Q5623" i="1"/>
  <c r="P5623" i="1"/>
  <c r="O5623" i="1"/>
  <c r="T5623" i="1" s="1"/>
  <c r="R5622" i="1"/>
  <c r="Q5622" i="1"/>
  <c r="P5622" i="1"/>
  <c r="O5622" i="1"/>
  <c r="T5622" i="1" s="1"/>
  <c r="R5621" i="1"/>
  <c r="Q5621" i="1"/>
  <c r="P5621" i="1"/>
  <c r="O5621" i="1"/>
  <c r="T5621" i="1" s="1"/>
  <c r="R5620" i="1"/>
  <c r="Q5620" i="1"/>
  <c r="P5620" i="1"/>
  <c r="O5620" i="1"/>
  <c r="T5620" i="1" s="1"/>
  <c r="R5619" i="1"/>
  <c r="Q5619" i="1"/>
  <c r="P5619" i="1"/>
  <c r="O5619" i="1"/>
  <c r="T5619" i="1" s="1"/>
  <c r="R5618" i="1"/>
  <c r="Q5618" i="1"/>
  <c r="P5618" i="1"/>
  <c r="O5618" i="1"/>
  <c r="R5617" i="1"/>
  <c r="Q5617" i="1"/>
  <c r="P5617" i="1"/>
  <c r="O5617" i="1"/>
  <c r="R5616" i="1"/>
  <c r="Q5616" i="1"/>
  <c r="P5616" i="1"/>
  <c r="O5616" i="1"/>
  <c r="T5616" i="1" s="1"/>
  <c r="R5615" i="1"/>
  <c r="Q5615" i="1"/>
  <c r="P5615" i="1"/>
  <c r="O5615" i="1"/>
  <c r="T5615" i="1" s="1"/>
  <c r="R5614" i="1"/>
  <c r="Q5614" i="1"/>
  <c r="P5614" i="1"/>
  <c r="O5614" i="1"/>
  <c r="T5614" i="1" s="1"/>
  <c r="R5613" i="1"/>
  <c r="Q5613" i="1"/>
  <c r="P5613" i="1"/>
  <c r="O5613" i="1"/>
  <c r="T5613" i="1" s="1"/>
  <c r="R5612" i="1"/>
  <c r="Q5612" i="1"/>
  <c r="P5612" i="1"/>
  <c r="O5612" i="1"/>
  <c r="T5612" i="1" s="1"/>
  <c r="R5611" i="1"/>
  <c r="Q5611" i="1"/>
  <c r="P5611" i="1"/>
  <c r="O5611" i="1"/>
  <c r="T5611" i="1" s="1"/>
  <c r="R5610" i="1"/>
  <c r="Q5610" i="1"/>
  <c r="P5610" i="1"/>
  <c r="O5610" i="1"/>
  <c r="R5609" i="1"/>
  <c r="Q5609" i="1"/>
  <c r="P5609" i="1"/>
  <c r="O5609" i="1"/>
  <c r="R5608" i="1"/>
  <c r="Q5608" i="1"/>
  <c r="P5608" i="1"/>
  <c r="O5608" i="1"/>
  <c r="T5608" i="1" s="1"/>
  <c r="R5607" i="1"/>
  <c r="Q5607" i="1"/>
  <c r="P5607" i="1"/>
  <c r="O5607" i="1"/>
  <c r="T5607" i="1" s="1"/>
  <c r="R5606" i="1"/>
  <c r="Q5606" i="1"/>
  <c r="P5606" i="1"/>
  <c r="O5606" i="1"/>
  <c r="T5606" i="1" s="1"/>
  <c r="R5605" i="1"/>
  <c r="Q5605" i="1"/>
  <c r="P5605" i="1"/>
  <c r="O5605" i="1"/>
  <c r="T5605" i="1" s="1"/>
  <c r="R5604" i="1"/>
  <c r="Q5604" i="1"/>
  <c r="P5604" i="1"/>
  <c r="O5604" i="1"/>
  <c r="T5604" i="1" s="1"/>
  <c r="R5603" i="1"/>
  <c r="Q5603" i="1"/>
  <c r="P5603" i="1"/>
  <c r="O5603" i="1"/>
  <c r="T5603" i="1" s="1"/>
  <c r="R5602" i="1"/>
  <c r="Q5602" i="1"/>
  <c r="P5602" i="1"/>
  <c r="O5602" i="1"/>
  <c r="R5601" i="1"/>
  <c r="Q5601" i="1"/>
  <c r="P5601" i="1"/>
  <c r="O5601" i="1"/>
  <c r="R5600" i="1"/>
  <c r="Q5600" i="1"/>
  <c r="P5600" i="1"/>
  <c r="O5600" i="1"/>
  <c r="T5600" i="1" s="1"/>
  <c r="R5599" i="1"/>
  <c r="Q5599" i="1"/>
  <c r="P5599" i="1"/>
  <c r="O5599" i="1"/>
  <c r="T5599" i="1" s="1"/>
  <c r="R5598" i="1"/>
  <c r="Q5598" i="1"/>
  <c r="P5598" i="1"/>
  <c r="O5598" i="1"/>
  <c r="T5598" i="1" s="1"/>
  <c r="R5597" i="1"/>
  <c r="Q5597" i="1"/>
  <c r="P5597" i="1"/>
  <c r="O5597" i="1"/>
  <c r="T5597" i="1" s="1"/>
  <c r="R5596" i="1"/>
  <c r="Q5596" i="1"/>
  <c r="P5596" i="1"/>
  <c r="O5596" i="1"/>
  <c r="T5596" i="1" s="1"/>
  <c r="R5595" i="1"/>
  <c r="Q5595" i="1"/>
  <c r="P5595" i="1"/>
  <c r="O5595" i="1"/>
  <c r="T5595" i="1" s="1"/>
  <c r="R5594" i="1"/>
  <c r="Q5594" i="1"/>
  <c r="P5594" i="1"/>
  <c r="O5594" i="1"/>
  <c r="R5593" i="1"/>
  <c r="Q5593" i="1"/>
  <c r="P5593" i="1"/>
  <c r="O5593" i="1"/>
  <c r="R5592" i="1"/>
  <c r="Q5592" i="1"/>
  <c r="P5592" i="1"/>
  <c r="O5592" i="1"/>
  <c r="T5592" i="1" s="1"/>
  <c r="R5591" i="1"/>
  <c r="Q5591" i="1"/>
  <c r="P5591" i="1"/>
  <c r="O5591" i="1"/>
  <c r="T5591" i="1" s="1"/>
  <c r="R5590" i="1"/>
  <c r="Q5590" i="1"/>
  <c r="P5590" i="1"/>
  <c r="O5590" i="1"/>
  <c r="T5590" i="1" s="1"/>
  <c r="R5589" i="1"/>
  <c r="Q5589" i="1"/>
  <c r="P5589" i="1"/>
  <c r="O5589" i="1"/>
  <c r="T5589" i="1" s="1"/>
  <c r="R5588" i="1"/>
  <c r="Q5588" i="1"/>
  <c r="P5588" i="1"/>
  <c r="O5588" i="1"/>
  <c r="T5588" i="1" s="1"/>
  <c r="R5587" i="1"/>
  <c r="Q5587" i="1"/>
  <c r="P5587" i="1"/>
  <c r="O5587" i="1"/>
  <c r="T5587" i="1" s="1"/>
  <c r="R5586" i="1"/>
  <c r="Q5586" i="1"/>
  <c r="P5586" i="1"/>
  <c r="O5586" i="1"/>
  <c r="R5585" i="1"/>
  <c r="Q5585" i="1"/>
  <c r="P5585" i="1"/>
  <c r="O5585" i="1"/>
  <c r="R5584" i="1"/>
  <c r="Q5584" i="1"/>
  <c r="P5584" i="1"/>
  <c r="O5584" i="1"/>
  <c r="T5584" i="1" s="1"/>
  <c r="R5583" i="1"/>
  <c r="Q5583" i="1"/>
  <c r="P5583" i="1"/>
  <c r="O5583" i="1"/>
  <c r="T5583" i="1" s="1"/>
  <c r="R5582" i="1"/>
  <c r="Q5582" i="1"/>
  <c r="P5582" i="1"/>
  <c r="O5582" i="1"/>
  <c r="T5582" i="1" s="1"/>
  <c r="R5581" i="1"/>
  <c r="Q5581" i="1"/>
  <c r="P5581" i="1"/>
  <c r="O5581" i="1"/>
  <c r="T5581" i="1" s="1"/>
  <c r="R5580" i="1"/>
  <c r="Q5580" i="1"/>
  <c r="P5580" i="1"/>
  <c r="O5580" i="1"/>
  <c r="T5580" i="1" s="1"/>
  <c r="R5579" i="1"/>
  <c r="Q5579" i="1"/>
  <c r="P5579" i="1"/>
  <c r="O5579" i="1"/>
  <c r="T5579" i="1" s="1"/>
  <c r="R5578" i="1"/>
  <c r="Q5578" i="1"/>
  <c r="P5578" i="1"/>
  <c r="O5578" i="1"/>
  <c r="R5577" i="1"/>
  <c r="Q5577" i="1"/>
  <c r="P5577" i="1"/>
  <c r="O5577" i="1"/>
  <c r="R5576" i="1"/>
  <c r="Q5576" i="1"/>
  <c r="P5576" i="1"/>
  <c r="O5576" i="1"/>
  <c r="T5576" i="1" s="1"/>
  <c r="R5575" i="1"/>
  <c r="Q5575" i="1"/>
  <c r="P5575" i="1"/>
  <c r="O5575" i="1"/>
  <c r="T5575" i="1" s="1"/>
  <c r="R5574" i="1"/>
  <c r="Q5574" i="1"/>
  <c r="P5574" i="1"/>
  <c r="O5574" i="1"/>
  <c r="T5574" i="1" s="1"/>
  <c r="R5573" i="1"/>
  <c r="Q5573" i="1"/>
  <c r="P5573" i="1"/>
  <c r="O5573" i="1"/>
  <c r="T5573" i="1" s="1"/>
  <c r="R5572" i="1"/>
  <c r="Q5572" i="1"/>
  <c r="P5572" i="1"/>
  <c r="O5572" i="1"/>
  <c r="T5572" i="1" s="1"/>
  <c r="R5571" i="1"/>
  <c r="Q5571" i="1"/>
  <c r="P5571" i="1"/>
  <c r="O5571" i="1"/>
  <c r="T5571" i="1" s="1"/>
  <c r="R5570" i="1"/>
  <c r="Q5570" i="1"/>
  <c r="P5570" i="1"/>
  <c r="O5570" i="1"/>
  <c r="R5569" i="1"/>
  <c r="Q5569" i="1"/>
  <c r="P5569" i="1"/>
  <c r="O5569" i="1"/>
  <c r="R5568" i="1"/>
  <c r="Q5568" i="1"/>
  <c r="P5568" i="1"/>
  <c r="O5568" i="1"/>
  <c r="T5568" i="1" s="1"/>
  <c r="R5567" i="1"/>
  <c r="Q5567" i="1"/>
  <c r="P5567" i="1"/>
  <c r="O5567" i="1"/>
  <c r="T5567" i="1" s="1"/>
  <c r="R5566" i="1"/>
  <c r="Q5566" i="1"/>
  <c r="P5566" i="1"/>
  <c r="O5566" i="1"/>
  <c r="T5566" i="1" s="1"/>
  <c r="R5565" i="1"/>
  <c r="Q5565" i="1"/>
  <c r="P5565" i="1"/>
  <c r="O5565" i="1"/>
  <c r="T5565" i="1" s="1"/>
  <c r="R5564" i="1"/>
  <c r="Q5564" i="1"/>
  <c r="P5564" i="1"/>
  <c r="O5564" i="1"/>
  <c r="T5564" i="1" s="1"/>
  <c r="R5563" i="1"/>
  <c r="Q5563" i="1"/>
  <c r="P5563" i="1"/>
  <c r="O5563" i="1"/>
  <c r="T5563" i="1" s="1"/>
  <c r="R5562" i="1"/>
  <c r="Q5562" i="1"/>
  <c r="P5562" i="1"/>
  <c r="O5562" i="1"/>
  <c r="R5561" i="1"/>
  <c r="Q5561" i="1"/>
  <c r="P5561" i="1"/>
  <c r="O5561" i="1"/>
  <c r="R5560" i="1"/>
  <c r="Q5560" i="1"/>
  <c r="P5560" i="1"/>
  <c r="O5560" i="1"/>
  <c r="T5560" i="1" s="1"/>
  <c r="R5559" i="1"/>
  <c r="Q5559" i="1"/>
  <c r="P5559" i="1"/>
  <c r="O5559" i="1"/>
  <c r="T5559" i="1" s="1"/>
  <c r="R5558" i="1"/>
  <c r="Q5558" i="1"/>
  <c r="P5558" i="1"/>
  <c r="O5558" i="1"/>
  <c r="T5558" i="1" s="1"/>
  <c r="R5557" i="1"/>
  <c r="Q5557" i="1"/>
  <c r="P5557" i="1"/>
  <c r="O5557" i="1"/>
  <c r="T5557" i="1" s="1"/>
  <c r="R5556" i="1"/>
  <c r="Q5556" i="1"/>
  <c r="P5556" i="1"/>
  <c r="O5556" i="1"/>
  <c r="T5556" i="1" s="1"/>
  <c r="R5555" i="1"/>
  <c r="Q5555" i="1"/>
  <c r="P5555" i="1"/>
  <c r="O5555" i="1"/>
  <c r="T5555" i="1" s="1"/>
  <c r="R5554" i="1"/>
  <c r="Q5554" i="1"/>
  <c r="P5554" i="1"/>
  <c r="O5554" i="1"/>
  <c r="R5553" i="1"/>
  <c r="Q5553" i="1"/>
  <c r="P5553" i="1"/>
  <c r="O5553" i="1"/>
  <c r="R5552" i="1"/>
  <c r="Q5552" i="1"/>
  <c r="P5552" i="1"/>
  <c r="O5552" i="1"/>
  <c r="T5552" i="1" s="1"/>
  <c r="R5551" i="1"/>
  <c r="Q5551" i="1"/>
  <c r="P5551" i="1"/>
  <c r="O5551" i="1"/>
  <c r="T5551" i="1" s="1"/>
  <c r="R5550" i="1"/>
  <c r="Q5550" i="1"/>
  <c r="P5550" i="1"/>
  <c r="O5550" i="1"/>
  <c r="T5550" i="1" s="1"/>
  <c r="R5549" i="1"/>
  <c r="Q5549" i="1"/>
  <c r="P5549" i="1"/>
  <c r="O5549" i="1"/>
  <c r="T5549" i="1" s="1"/>
  <c r="R5548" i="1"/>
  <c r="Q5548" i="1"/>
  <c r="P5548" i="1"/>
  <c r="O5548" i="1"/>
  <c r="T5548" i="1" s="1"/>
  <c r="R5547" i="1"/>
  <c r="Q5547" i="1"/>
  <c r="P5547" i="1"/>
  <c r="O5547" i="1"/>
  <c r="T5547" i="1" s="1"/>
  <c r="R5546" i="1"/>
  <c r="Q5546" i="1"/>
  <c r="P5546" i="1"/>
  <c r="O5546" i="1"/>
  <c r="R5545" i="1"/>
  <c r="Q5545" i="1"/>
  <c r="P5545" i="1"/>
  <c r="O5545" i="1"/>
  <c r="R5544" i="1"/>
  <c r="Q5544" i="1"/>
  <c r="P5544" i="1"/>
  <c r="O5544" i="1"/>
  <c r="T5544" i="1" s="1"/>
  <c r="R5543" i="1"/>
  <c r="Q5543" i="1"/>
  <c r="P5543" i="1"/>
  <c r="O5543" i="1"/>
  <c r="T5543" i="1" s="1"/>
  <c r="R5542" i="1"/>
  <c r="Q5542" i="1"/>
  <c r="P5542" i="1"/>
  <c r="O5542" i="1"/>
  <c r="T5542" i="1" s="1"/>
  <c r="R5541" i="1"/>
  <c r="Q5541" i="1"/>
  <c r="P5541" i="1"/>
  <c r="O5541" i="1"/>
  <c r="T5541" i="1" s="1"/>
  <c r="R5540" i="1"/>
  <c r="Q5540" i="1"/>
  <c r="P5540" i="1"/>
  <c r="O5540" i="1"/>
  <c r="T5540" i="1" s="1"/>
  <c r="R5539" i="1"/>
  <c r="Q5539" i="1"/>
  <c r="P5539" i="1"/>
  <c r="O5539" i="1"/>
  <c r="T5539" i="1" s="1"/>
  <c r="R5538" i="1"/>
  <c r="Q5538" i="1"/>
  <c r="P5538" i="1"/>
  <c r="O5538" i="1"/>
  <c r="R5537" i="1"/>
  <c r="Q5537" i="1"/>
  <c r="P5537" i="1"/>
  <c r="O5537" i="1"/>
  <c r="R5536" i="1"/>
  <c r="Q5536" i="1"/>
  <c r="P5536" i="1"/>
  <c r="O5536" i="1"/>
  <c r="T5536" i="1" s="1"/>
  <c r="R5535" i="1"/>
  <c r="Q5535" i="1"/>
  <c r="P5535" i="1"/>
  <c r="O5535" i="1"/>
  <c r="T5535" i="1" s="1"/>
  <c r="R5534" i="1"/>
  <c r="Q5534" i="1"/>
  <c r="P5534" i="1"/>
  <c r="O5534" i="1"/>
  <c r="T5534" i="1" s="1"/>
  <c r="R5533" i="1"/>
  <c r="Q5533" i="1"/>
  <c r="P5533" i="1"/>
  <c r="O5533" i="1"/>
  <c r="T5533" i="1" s="1"/>
  <c r="R5532" i="1"/>
  <c r="Q5532" i="1"/>
  <c r="P5532" i="1"/>
  <c r="O5532" i="1"/>
  <c r="T5532" i="1" s="1"/>
  <c r="R5531" i="1"/>
  <c r="Q5531" i="1"/>
  <c r="P5531" i="1"/>
  <c r="O5531" i="1"/>
  <c r="T5531" i="1" s="1"/>
  <c r="R5530" i="1"/>
  <c r="Q5530" i="1"/>
  <c r="P5530" i="1"/>
  <c r="O5530" i="1"/>
  <c r="R5529" i="1"/>
  <c r="Q5529" i="1"/>
  <c r="P5529" i="1"/>
  <c r="O5529" i="1"/>
  <c r="R5528" i="1"/>
  <c r="Q5528" i="1"/>
  <c r="P5528" i="1"/>
  <c r="O5528" i="1"/>
  <c r="T5528" i="1" s="1"/>
  <c r="R5527" i="1"/>
  <c r="Q5527" i="1"/>
  <c r="P5527" i="1"/>
  <c r="O5527" i="1"/>
  <c r="T5527" i="1" s="1"/>
  <c r="R5526" i="1"/>
  <c r="Q5526" i="1"/>
  <c r="P5526" i="1"/>
  <c r="O5526" i="1"/>
  <c r="T5526" i="1" s="1"/>
  <c r="R5525" i="1"/>
  <c r="Q5525" i="1"/>
  <c r="P5525" i="1"/>
  <c r="O5525" i="1"/>
  <c r="T5525" i="1" s="1"/>
  <c r="R5524" i="1"/>
  <c r="Q5524" i="1"/>
  <c r="P5524" i="1"/>
  <c r="O5524" i="1"/>
  <c r="T5524" i="1" s="1"/>
  <c r="R5523" i="1"/>
  <c r="Q5523" i="1"/>
  <c r="P5523" i="1"/>
  <c r="O5523" i="1"/>
  <c r="T5523" i="1" s="1"/>
  <c r="R5522" i="1"/>
  <c r="Q5522" i="1"/>
  <c r="P5522" i="1"/>
  <c r="O5522" i="1"/>
  <c r="R5521" i="1"/>
  <c r="Q5521" i="1"/>
  <c r="P5521" i="1"/>
  <c r="O5521" i="1"/>
  <c r="R5520" i="1"/>
  <c r="Q5520" i="1"/>
  <c r="P5520" i="1"/>
  <c r="O5520" i="1"/>
  <c r="T5520" i="1" s="1"/>
  <c r="R5519" i="1"/>
  <c r="Q5519" i="1"/>
  <c r="P5519" i="1"/>
  <c r="O5519" i="1"/>
  <c r="T5519" i="1" s="1"/>
  <c r="R5518" i="1"/>
  <c r="Q5518" i="1"/>
  <c r="P5518" i="1"/>
  <c r="O5518" i="1"/>
  <c r="T5518" i="1" s="1"/>
  <c r="R5517" i="1"/>
  <c r="Q5517" i="1"/>
  <c r="P5517" i="1"/>
  <c r="O5517" i="1"/>
  <c r="R5516" i="1"/>
  <c r="Q5516" i="1"/>
  <c r="P5516" i="1"/>
  <c r="O5516" i="1"/>
  <c r="R5515" i="1"/>
  <c r="Q5515" i="1"/>
  <c r="P5515" i="1"/>
  <c r="O5515" i="1"/>
  <c r="T5515" i="1" s="1"/>
  <c r="R5514" i="1"/>
  <c r="Q5514" i="1"/>
  <c r="P5514" i="1"/>
  <c r="O5514" i="1"/>
  <c r="T5514" i="1" s="1"/>
  <c r="R5513" i="1"/>
  <c r="Q5513" i="1"/>
  <c r="P5513" i="1"/>
  <c r="O5513" i="1"/>
  <c r="T5513" i="1" s="1"/>
  <c r="R5512" i="1"/>
  <c r="Q5512" i="1"/>
  <c r="P5512" i="1"/>
  <c r="O5512" i="1"/>
  <c r="T5512" i="1" s="1"/>
  <c r="R5511" i="1"/>
  <c r="Q5511" i="1"/>
  <c r="P5511" i="1"/>
  <c r="O5511" i="1"/>
  <c r="T5511" i="1" s="1"/>
  <c r="R5510" i="1"/>
  <c r="Q5510" i="1"/>
  <c r="P5510" i="1"/>
  <c r="O5510" i="1"/>
  <c r="T5510" i="1" s="1"/>
  <c r="R5509" i="1"/>
  <c r="Q5509" i="1"/>
  <c r="P5509" i="1"/>
  <c r="O5509" i="1"/>
  <c r="R5508" i="1"/>
  <c r="Q5508" i="1"/>
  <c r="P5508" i="1"/>
  <c r="O5508" i="1"/>
  <c r="T5508" i="1" s="1"/>
  <c r="R5507" i="1"/>
  <c r="Q5507" i="1"/>
  <c r="P5507" i="1"/>
  <c r="O5507" i="1"/>
  <c r="T5507" i="1" s="1"/>
  <c r="R5506" i="1"/>
  <c r="Q5506" i="1"/>
  <c r="P5506" i="1"/>
  <c r="O5506" i="1"/>
  <c r="T5506" i="1" s="1"/>
  <c r="R5505" i="1"/>
  <c r="Q5505" i="1"/>
  <c r="P5505" i="1"/>
  <c r="O5505" i="1"/>
  <c r="R5504" i="1"/>
  <c r="Q5504" i="1"/>
  <c r="P5504" i="1"/>
  <c r="O5504" i="1"/>
  <c r="T5504" i="1" s="1"/>
  <c r="R5503" i="1"/>
  <c r="Q5503" i="1"/>
  <c r="P5503" i="1"/>
  <c r="O5503" i="1"/>
  <c r="T5503" i="1" s="1"/>
  <c r="R5502" i="1"/>
  <c r="Q5502" i="1"/>
  <c r="P5502" i="1"/>
  <c r="O5502" i="1"/>
  <c r="T5502" i="1" s="1"/>
  <c r="R5501" i="1"/>
  <c r="Q5501" i="1"/>
  <c r="P5501" i="1"/>
  <c r="O5501" i="1"/>
  <c r="T5501" i="1" s="1"/>
  <c r="R5500" i="1"/>
  <c r="Q5500" i="1"/>
  <c r="P5500" i="1"/>
  <c r="O5500" i="1"/>
  <c r="T5500" i="1" s="1"/>
  <c r="R5499" i="1"/>
  <c r="Q5499" i="1"/>
  <c r="P5499" i="1"/>
  <c r="O5499" i="1"/>
  <c r="R5498" i="1"/>
  <c r="Q5498" i="1"/>
  <c r="P5498" i="1"/>
  <c r="O5498" i="1"/>
  <c r="T5498" i="1" s="1"/>
  <c r="R5497" i="1"/>
  <c r="Q5497" i="1"/>
  <c r="P5497" i="1"/>
  <c r="O5497" i="1"/>
  <c r="T5497" i="1" s="1"/>
  <c r="R5496" i="1"/>
  <c r="Q5496" i="1"/>
  <c r="P5496" i="1"/>
  <c r="O5496" i="1"/>
  <c r="R5495" i="1"/>
  <c r="Q5495" i="1"/>
  <c r="P5495" i="1"/>
  <c r="O5495" i="1"/>
  <c r="T5495" i="1" s="1"/>
  <c r="R5494" i="1"/>
  <c r="Q5494" i="1"/>
  <c r="P5494" i="1"/>
  <c r="O5494" i="1"/>
  <c r="R5493" i="1"/>
  <c r="Q5493" i="1"/>
  <c r="P5493" i="1"/>
  <c r="O5493" i="1"/>
  <c r="T5493" i="1" s="1"/>
  <c r="R5492" i="1"/>
  <c r="Q5492" i="1"/>
  <c r="P5492" i="1"/>
  <c r="O5492" i="1"/>
  <c r="T5492" i="1" s="1"/>
  <c r="R5491" i="1"/>
  <c r="Q5491" i="1"/>
  <c r="P5491" i="1"/>
  <c r="O5491" i="1"/>
  <c r="R5490" i="1"/>
  <c r="Q5490" i="1"/>
  <c r="P5490" i="1"/>
  <c r="O5490" i="1"/>
  <c r="T5490" i="1" s="1"/>
  <c r="R5489" i="1"/>
  <c r="Q5489" i="1"/>
  <c r="P5489" i="1"/>
  <c r="O5489" i="1"/>
  <c r="T5489" i="1" s="1"/>
  <c r="R5488" i="1"/>
  <c r="Q5488" i="1"/>
  <c r="P5488" i="1"/>
  <c r="O5488" i="1"/>
  <c r="R5487" i="1"/>
  <c r="Q5487" i="1"/>
  <c r="P5487" i="1"/>
  <c r="O5487" i="1"/>
  <c r="T5487" i="1" s="1"/>
  <c r="R5486" i="1"/>
  <c r="Q5486" i="1"/>
  <c r="P5486" i="1"/>
  <c r="O5486" i="1"/>
  <c r="T5486" i="1" s="1"/>
  <c r="R5485" i="1"/>
  <c r="Q5485" i="1"/>
  <c r="P5485" i="1"/>
  <c r="O5485" i="1"/>
  <c r="T5485" i="1" s="1"/>
  <c r="R5484" i="1"/>
  <c r="Q5484" i="1"/>
  <c r="P5484" i="1"/>
  <c r="O5484" i="1"/>
  <c r="T5484" i="1" s="1"/>
  <c r="R5483" i="1"/>
  <c r="Q5483" i="1"/>
  <c r="P5483" i="1"/>
  <c r="O5483" i="1"/>
  <c r="R5482" i="1"/>
  <c r="Q5482" i="1"/>
  <c r="P5482" i="1"/>
  <c r="O5482" i="1"/>
  <c r="T5482" i="1" s="1"/>
  <c r="R5481" i="1"/>
  <c r="Q5481" i="1"/>
  <c r="P5481" i="1"/>
  <c r="O5481" i="1"/>
  <c r="R5480" i="1"/>
  <c r="Q5480" i="1"/>
  <c r="P5480" i="1"/>
  <c r="O5480" i="1"/>
  <c r="R5479" i="1"/>
  <c r="Q5479" i="1"/>
  <c r="P5479" i="1"/>
  <c r="O5479" i="1"/>
  <c r="R5478" i="1"/>
  <c r="Q5478" i="1"/>
  <c r="P5478" i="1"/>
  <c r="O5478" i="1"/>
  <c r="T5478" i="1" s="1"/>
  <c r="R5477" i="1"/>
  <c r="Q5477" i="1"/>
  <c r="P5477" i="1"/>
  <c r="O5477" i="1"/>
  <c r="T5477" i="1" s="1"/>
  <c r="R5476" i="1"/>
  <c r="Q5476" i="1"/>
  <c r="P5476" i="1"/>
  <c r="O5476" i="1"/>
  <c r="R5475" i="1"/>
  <c r="Q5475" i="1"/>
  <c r="P5475" i="1"/>
  <c r="O5475" i="1"/>
  <c r="R5474" i="1"/>
  <c r="Q5474" i="1"/>
  <c r="P5474" i="1"/>
  <c r="O5474" i="1"/>
  <c r="T5474" i="1" s="1"/>
  <c r="R5473" i="1"/>
  <c r="Q5473" i="1"/>
  <c r="P5473" i="1"/>
  <c r="O5473" i="1"/>
  <c r="T5473" i="1" s="1"/>
  <c r="R5472" i="1"/>
  <c r="Q5472" i="1"/>
  <c r="P5472" i="1"/>
  <c r="O5472" i="1"/>
  <c r="T5472" i="1" s="1"/>
  <c r="R5471" i="1"/>
  <c r="Q5471" i="1"/>
  <c r="P5471" i="1"/>
  <c r="O5471" i="1"/>
  <c r="T5471" i="1" s="1"/>
  <c r="R5470" i="1"/>
  <c r="Q5470" i="1"/>
  <c r="P5470" i="1"/>
  <c r="O5470" i="1"/>
  <c r="T5470" i="1" s="1"/>
  <c r="R5469" i="1"/>
  <c r="Q5469" i="1"/>
  <c r="P5469" i="1"/>
  <c r="O5469" i="1"/>
  <c r="T5469" i="1" s="1"/>
  <c r="R5468" i="1"/>
  <c r="Q5468" i="1"/>
  <c r="P5468" i="1"/>
  <c r="O5468" i="1"/>
  <c r="T5468" i="1" s="1"/>
  <c r="R5467" i="1"/>
  <c r="Q5467" i="1"/>
  <c r="P5467" i="1"/>
  <c r="O5467" i="1"/>
  <c r="R5466" i="1"/>
  <c r="Q5466" i="1"/>
  <c r="P5466" i="1"/>
  <c r="O5466" i="1"/>
  <c r="T5466" i="1" s="1"/>
  <c r="R5465" i="1"/>
  <c r="Q5465" i="1"/>
  <c r="P5465" i="1"/>
  <c r="O5465" i="1"/>
  <c r="T5465" i="1" s="1"/>
  <c r="R5464" i="1"/>
  <c r="Q5464" i="1"/>
  <c r="P5464" i="1"/>
  <c r="O5464" i="1"/>
  <c r="R5463" i="1"/>
  <c r="Q5463" i="1"/>
  <c r="P5463" i="1"/>
  <c r="O5463" i="1"/>
  <c r="T5463" i="1" s="1"/>
  <c r="R5462" i="1"/>
  <c r="Q5462" i="1"/>
  <c r="P5462" i="1"/>
  <c r="O5462" i="1"/>
  <c r="R5461" i="1"/>
  <c r="Q5461" i="1"/>
  <c r="P5461" i="1"/>
  <c r="O5461" i="1"/>
  <c r="T5461" i="1" s="1"/>
  <c r="R5460" i="1"/>
  <c r="Q5460" i="1"/>
  <c r="P5460" i="1"/>
  <c r="O5460" i="1"/>
  <c r="T5460" i="1" s="1"/>
  <c r="R5459" i="1"/>
  <c r="Q5459" i="1"/>
  <c r="P5459" i="1"/>
  <c r="O5459" i="1"/>
  <c r="R5458" i="1"/>
  <c r="Q5458" i="1"/>
  <c r="P5458" i="1"/>
  <c r="O5458" i="1"/>
  <c r="T5458" i="1" s="1"/>
  <c r="R5457" i="1"/>
  <c r="Q5457" i="1"/>
  <c r="P5457" i="1"/>
  <c r="O5457" i="1"/>
  <c r="T5457" i="1" s="1"/>
  <c r="R5456" i="1"/>
  <c r="Q5456" i="1"/>
  <c r="P5456" i="1"/>
  <c r="O5456" i="1"/>
  <c r="R5455" i="1"/>
  <c r="Q5455" i="1"/>
  <c r="P5455" i="1"/>
  <c r="O5455" i="1"/>
  <c r="T5455" i="1" s="1"/>
  <c r="R5454" i="1"/>
  <c r="Q5454" i="1"/>
  <c r="P5454" i="1"/>
  <c r="O5454" i="1"/>
  <c r="T5454" i="1" s="1"/>
  <c r="R5453" i="1"/>
  <c r="Q5453" i="1"/>
  <c r="P5453" i="1"/>
  <c r="O5453" i="1"/>
  <c r="T5453" i="1" s="1"/>
  <c r="R5452" i="1"/>
  <c r="Q5452" i="1"/>
  <c r="P5452" i="1"/>
  <c r="O5452" i="1"/>
  <c r="T5452" i="1" s="1"/>
  <c r="R5451" i="1"/>
  <c r="Q5451" i="1"/>
  <c r="P5451" i="1"/>
  <c r="O5451" i="1"/>
  <c r="R5450" i="1"/>
  <c r="Q5450" i="1"/>
  <c r="P5450" i="1"/>
  <c r="O5450" i="1"/>
  <c r="T5450" i="1" s="1"/>
  <c r="R5449" i="1"/>
  <c r="Q5449" i="1"/>
  <c r="P5449" i="1"/>
  <c r="O5449" i="1"/>
  <c r="R5448" i="1"/>
  <c r="Q5448" i="1"/>
  <c r="P5448" i="1"/>
  <c r="O5448" i="1"/>
  <c r="R5447" i="1"/>
  <c r="Q5447" i="1"/>
  <c r="P5447" i="1"/>
  <c r="O5447" i="1"/>
  <c r="R5446" i="1"/>
  <c r="Q5446" i="1"/>
  <c r="P5446" i="1"/>
  <c r="O5446" i="1"/>
  <c r="T5446" i="1" s="1"/>
  <c r="R5445" i="1"/>
  <c r="Q5445" i="1"/>
  <c r="P5445" i="1"/>
  <c r="O5445" i="1"/>
  <c r="T5445" i="1" s="1"/>
  <c r="R5444" i="1"/>
  <c r="Q5444" i="1"/>
  <c r="P5444" i="1"/>
  <c r="O5444" i="1"/>
  <c r="R5443" i="1"/>
  <c r="Q5443" i="1"/>
  <c r="P5443" i="1"/>
  <c r="O5443" i="1"/>
  <c r="R5442" i="1"/>
  <c r="Q5442" i="1"/>
  <c r="P5442" i="1"/>
  <c r="O5442" i="1"/>
  <c r="T5442" i="1" s="1"/>
  <c r="R5441" i="1"/>
  <c r="Q5441" i="1"/>
  <c r="P5441" i="1"/>
  <c r="O5441" i="1"/>
  <c r="T5441" i="1" s="1"/>
  <c r="R5440" i="1"/>
  <c r="Q5440" i="1"/>
  <c r="P5440" i="1"/>
  <c r="O5440" i="1"/>
  <c r="T5440" i="1" s="1"/>
  <c r="R5439" i="1"/>
  <c r="Q5439" i="1"/>
  <c r="P5439" i="1"/>
  <c r="O5439" i="1"/>
  <c r="T5439" i="1" s="1"/>
  <c r="R5438" i="1"/>
  <c r="Q5438" i="1"/>
  <c r="P5438" i="1"/>
  <c r="O5438" i="1"/>
  <c r="T5438" i="1" s="1"/>
  <c r="R5437" i="1"/>
  <c r="Q5437" i="1"/>
  <c r="P5437" i="1"/>
  <c r="O5437" i="1"/>
  <c r="T5437" i="1" s="1"/>
  <c r="R5436" i="1"/>
  <c r="Q5436" i="1"/>
  <c r="P5436" i="1"/>
  <c r="O5436" i="1"/>
  <c r="T5436" i="1" s="1"/>
  <c r="R5435" i="1"/>
  <c r="Q5435" i="1"/>
  <c r="P5435" i="1"/>
  <c r="O5435" i="1"/>
  <c r="R5434" i="1"/>
  <c r="Q5434" i="1"/>
  <c r="P5434" i="1"/>
  <c r="O5434" i="1"/>
  <c r="T5434" i="1" s="1"/>
  <c r="R5433" i="1"/>
  <c r="Q5433" i="1"/>
  <c r="P5433" i="1"/>
  <c r="O5433" i="1"/>
  <c r="T5433" i="1" s="1"/>
  <c r="R5432" i="1"/>
  <c r="Q5432" i="1"/>
  <c r="P5432" i="1"/>
  <c r="O5432" i="1"/>
  <c r="R5431" i="1"/>
  <c r="Q5431" i="1"/>
  <c r="P5431" i="1"/>
  <c r="O5431" i="1"/>
  <c r="T5431" i="1" s="1"/>
  <c r="R5430" i="1"/>
  <c r="Q5430" i="1"/>
  <c r="P5430" i="1"/>
  <c r="O5430" i="1"/>
  <c r="R5429" i="1"/>
  <c r="Q5429" i="1"/>
  <c r="P5429" i="1"/>
  <c r="O5429" i="1"/>
  <c r="T5429" i="1" s="1"/>
  <c r="R5428" i="1"/>
  <c r="Q5428" i="1"/>
  <c r="P5428" i="1"/>
  <c r="O5428" i="1"/>
  <c r="T5428" i="1" s="1"/>
  <c r="R5427" i="1"/>
  <c r="Q5427" i="1"/>
  <c r="P5427" i="1"/>
  <c r="O5427" i="1"/>
  <c r="R5426" i="1"/>
  <c r="Q5426" i="1"/>
  <c r="P5426" i="1"/>
  <c r="O5426" i="1"/>
  <c r="T5426" i="1" s="1"/>
  <c r="R5425" i="1"/>
  <c r="Q5425" i="1"/>
  <c r="P5425" i="1"/>
  <c r="O5425" i="1"/>
  <c r="T5425" i="1" s="1"/>
  <c r="R5424" i="1"/>
  <c r="Q5424" i="1"/>
  <c r="P5424" i="1"/>
  <c r="O5424" i="1"/>
  <c r="R5423" i="1"/>
  <c r="Q5423" i="1"/>
  <c r="P5423" i="1"/>
  <c r="O5423" i="1"/>
  <c r="T5423" i="1" s="1"/>
  <c r="R5422" i="1"/>
  <c r="Q5422" i="1"/>
  <c r="P5422" i="1"/>
  <c r="O5422" i="1"/>
  <c r="T5422" i="1" s="1"/>
  <c r="R5421" i="1"/>
  <c r="Q5421" i="1"/>
  <c r="P5421" i="1"/>
  <c r="O5421" i="1"/>
  <c r="T5421" i="1" s="1"/>
  <c r="R5420" i="1"/>
  <c r="Q5420" i="1"/>
  <c r="P5420" i="1"/>
  <c r="O5420" i="1"/>
  <c r="T5420" i="1" s="1"/>
  <c r="R5419" i="1"/>
  <c r="Q5419" i="1"/>
  <c r="P5419" i="1"/>
  <c r="O5419" i="1"/>
  <c r="R5418" i="1"/>
  <c r="Q5418" i="1"/>
  <c r="P5418" i="1"/>
  <c r="O5418" i="1"/>
  <c r="T5418" i="1" s="1"/>
  <c r="R5417" i="1"/>
  <c r="Q5417" i="1"/>
  <c r="P5417" i="1"/>
  <c r="O5417" i="1"/>
  <c r="R5416" i="1"/>
  <c r="Q5416" i="1"/>
  <c r="P5416" i="1"/>
  <c r="O5416" i="1"/>
  <c r="R5415" i="1"/>
  <c r="Q5415" i="1"/>
  <c r="P5415" i="1"/>
  <c r="O5415" i="1"/>
  <c r="R5414" i="1"/>
  <c r="Q5414" i="1"/>
  <c r="P5414" i="1"/>
  <c r="O5414" i="1"/>
  <c r="T5414" i="1" s="1"/>
  <c r="R5413" i="1"/>
  <c r="Q5413" i="1"/>
  <c r="P5413" i="1"/>
  <c r="O5413" i="1"/>
  <c r="T5413" i="1" s="1"/>
  <c r="R5412" i="1"/>
  <c r="Q5412" i="1"/>
  <c r="P5412" i="1"/>
  <c r="O5412" i="1"/>
  <c r="R5411" i="1"/>
  <c r="Q5411" i="1"/>
  <c r="P5411" i="1"/>
  <c r="O5411" i="1"/>
  <c r="R5410" i="1"/>
  <c r="Q5410" i="1"/>
  <c r="P5410" i="1"/>
  <c r="O5410" i="1"/>
  <c r="T5410" i="1" s="1"/>
  <c r="R5409" i="1"/>
  <c r="Q5409" i="1"/>
  <c r="P5409" i="1"/>
  <c r="O5409" i="1"/>
  <c r="T5409" i="1" s="1"/>
  <c r="R5408" i="1"/>
  <c r="Q5408" i="1"/>
  <c r="P5408" i="1"/>
  <c r="O5408" i="1"/>
  <c r="T5408" i="1" s="1"/>
  <c r="R5407" i="1"/>
  <c r="Q5407" i="1"/>
  <c r="P5407" i="1"/>
  <c r="O5407" i="1"/>
  <c r="T5407" i="1" s="1"/>
  <c r="R5406" i="1"/>
  <c r="Q5406" i="1"/>
  <c r="P5406" i="1"/>
  <c r="O5406" i="1"/>
  <c r="T5406" i="1" s="1"/>
  <c r="R5405" i="1"/>
  <c r="Q5405" i="1"/>
  <c r="P5405" i="1"/>
  <c r="O5405" i="1"/>
  <c r="T5405" i="1" s="1"/>
  <c r="R5404" i="1"/>
  <c r="Q5404" i="1"/>
  <c r="P5404" i="1"/>
  <c r="O5404" i="1"/>
  <c r="T5404" i="1" s="1"/>
  <c r="R5403" i="1"/>
  <c r="Q5403" i="1"/>
  <c r="P5403" i="1"/>
  <c r="O5403" i="1"/>
  <c r="R5402" i="1"/>
  <c r="Q5402" i="1"/>
  <c r="P5402" i="1"/>
  <c r="O5402" i="1"/>
  <c r="T5402" i="1" s="1"/>
  <c r="R5401" i="1"/>
  <c r="Q5401" i="1"/>
  <c r="P5401" i="1"/>
  <c r="O5401" i="1"/>
  <c r="T5401" i="1" s="1"/>
  <c r="R5400" i="1"/>
  <c r="Q5400" i="1"/>
  <c r="P5400" i="1"/>
  <c r="O5400" i="1"/>
  <c r="R5399" i="1"/>
  <c r="Q5399" i="1"/>
  <c r="P5399" i="1"/>
  <c r="O5399" i="1"/>
  <c r="T5399" i="1" s="1"/>
  <c r="R5398" i="1"/>
  <c r="Q5398" i="1"/>
  <c r="P5398" i="1"/>
  <c r="O5398" i="1"/>
  <c r="R5397" i="1"/>
  <c r="Q5397" i="1"/>
  <c r="P5397" i="1"/>
  <c r="O5397" i="1"/>
  <c r="T5397" i="1" s="1"/>
  <c r="R5396" i="1"/>
  <c r="Q5396" i="1"/>
  <c r="P5396" i="1"/>
  <c r="O5396" i="1"/>
  <c r="T5396" i="1" s="1"/>
  <c r="R5395" i="1"/>
  <c r="Q5395" i="1"/>
  <c r="P5395" i="1"/>
  <c r="O5395" i="1"/>
  <c r="T5395" i="1" s="1"/>
  <c r="R5394" i="1"/>
  <c r="Q5394" i="1"/>
  <c r="P5394" i="1"/>
  <c r="O5394" i="1"/>
  <c r="T5394" i="1" s="1"/>
  <c r="R5393" i="1"/>
  <c r="Q5393" i="1"/>
  <c r="P5393" i="1"/>
  <c r="O5393" i="1"/>
  <c r="T5393" i="1" s="1"/>
  <c r="R5392" i="1"/>
  <c r="Q5392" i="1"/>
  <c r="P5392" i="1"/>
  <c r="O5392" i="1"/>
  <c r="R5391" i="1"/>
  <c r="Q5391" i="1"/>
  <c r="P5391" i="1"/>
  <c r="O5391" i="1"/>
  <c r="T5391" i="1" s="1"/>
  <c r="R5390" i="1"/>
  <c r="Q5390" i="1"/>
  <c r="P5390" i="1"/>
  <c r="O5390" i="1"/>
  <c r="T5390" i="1" s="1"/>
  <c r="R5389" i="1"/>
  <c r="Q5389" i="1"/>
  <c r="P5389" i="1"/>
  <c r="O5389" i="1"/>
  <c r="T5389" i="1" s="1"/>
  <c r="R5388" i="1"/>
  <c r="Q5388" i="1"/>
  <c r="P5388" i="1"/>
  <c r="O5388" i="1"/>
  <c r="R5387" i="1"/>
  <c r="Q5387" i="1"/>
  <c r="P5387" i="1"/>
  <c r="O5387" i="1"/>
  <c r="R5386" i="1"/>
  <c r="Q5386" i="1"/>
  <c r="P5386" i="1"/>
  <c r="O5386" i="1"/>
  <c r="T5386" i="1" s="1"/>
  <c r="R5385" i="1"/>
  <c r="Q5385" i="1"/>
  <c r="P5385" i="1"/>
  <c r="O5385" i="1"/>
  <c r="T5385" i="1" s="1"/>
  <c r="R5384" i="1"/>
  <c r="Q5384" i="1"/>
  <c r="P5384" i="1"/>
  <c r="O5384" i="1"/>
  <c r="T5384" i="1" s="1"/>
  <c r="R5383" i="1"/>
  <c r="Q5383" i="1"/>
  <c r="P5383" i="1"/>
  <c r="O5383" i="1"/>
  <c r="T5383" i="1" s="1"/>
  <c r="R5382" i="1"/>
  <c r="Q5382" i="1"/>
  <c r="P5382" i="1"/>
  <c r="O5382" i="1"/>
  <c r="T5382" i="1" s="1"/>
  <c r="R5381" i="1"/>
  <c r="Q5381" i="1"/>
  <c r="P5381" i="1"/>
  <c r="O5381" i="1"/>
  <c r="T5381" i="1" s="1"/>
  <c r="R5380" i="1"/>
  <c r="Q5380" i="1"/>
  <c r="P5380" i="1"/>
  <c r="O5380" i="1"/>
  <c r="T5380" i="1" s="1"/>
  <c r="R5379" i="1"/>
  <c r="Q5379" i="1"/>
  <c r="P5379" i="1"/>
  <c r="O5379" i="1"/>
  <c r="R5378" i="1"/>
  <c r="Q5378" i="1"/>
  <c r="P5378" i="1"/>
  <c r="O5378" i="1"/>
  <c r="T5378" i="1" s="1"/>
  <c r="R5377" i="1"/>
  <c r="Q5377" i="1"/>
  <c r="P5377" i="1"/>
  <c r="O5377" i="1"/>
  <c r="T5377" i="1" s="1"/>
  <c r="R5376" i="1"/>
  <c r="Q5376" i="1"/>
  <c r="P5376" i="1"/>
  <c r="O5376" i="1"/>
  <c r="R5375" i="1"/>
  <c r="Q5375" i="1"/>
  <c r="P5375" i="1"/>
  <c r="O5375" i="1"/>
  <c r="T5375" i="1" s="1"/>
  <c r="R5374" i="1"/>
  <c r="Q5374" i="1"/>
  <c r="P5374" i="1"/>
  <c r="O5374" i="1"/>
  <c r="R5373" i="1"/>
  <c r="Q5373" i="1"/>
  <c r="P5373" i="1"/>
  <c r="O5373" i="1"/>
  <c r="T5373" i="1" s="1"/>
  <c r="R5372" i="1"/>
  <c r="Q5372" i="1"/>
  <c r="P5372" i="1"/>
  <c r="O5372" i="1"/>
  <c r="T5372" i="1" s="1"/>
  <c r="R5371" i="1"/>
  <c r="Q5371" i="1"/>
  <c r="P5371" i="1"/>
  <c r="O5371" i="1"/>
  <c r="R5370" i="1"/>
  <c r="Q5370" i="1"/>
  <c r="P5370" i="1"/>
  <c r="O5370" i="1"/>
  <c r="T5370" i="1" s="1"/>
  <c r="R5369" i="1"/>
  <c r="Q5369" i="1"/>
  <c r="P5369" i="1"/>
  <c r="O5369" i="1"/>
  <c r="T5369" i="1" s="1"/>
  <c r="R5368" i="1"/>
  <c r="Q5368" i="1"/>
  <c r="P5368" i="1"/>
  <c r="O5368" i="1"/>
  <c r="R5367" i="1"/>
  <c r="Q5367" i="1"/>
  <c r="P5367" i="1"/>
  <c r="O5367" i="1"/>
  <c r="T5367" i="1" s="1"/>
  <c r="R5366" i="1"/>
  <c r="Q5366" i="1"/>
  <c r="P5366" i="1"/>
  <c r="O5366" i="1"/>
  <c r="T5366" i="1" s="1"/>
  <c r="R5365" i="1"/>
  <c r="Q5365" i="1"/>
  <c r="P5365" i="1"/>
  <c r="O5365" i="1"/>
  <c r="T5365" i="1" s="1"/>
  <c r="R5364" i="1"/>
  <c r="Q5364" i="1"/>
  <c r="P5364" i="1"/>
  <c r="O5364" i="1"/>
  <c r="T5364" i="1" s="1"/>
  <c r="R5363" i="1"/>
  <c r="Q5363" i="1"/>
  <c r="P5363" i="1"/>
  <c r="O5363" i="1"/>
  <c r="R5362" i="1"/>
  <c r="Q5362" i="1"/>
  <c r="P5362" i="1"/>
  <c r="O5362" i="1"/>
  <c r="T5362" i="1" s="1"/>
  <c r="R5361" i="1"/>
  <c r="Q5361" i="1"/>
  <c r="P5361" i="1"/>
  <c r="O5361" i="1"/>
  <c r="T5361" i="1" s="1"/>
  <c r="R5360" i="1"/>
  <c r="Q5360" i="1"/>
  <c r="P5360" i="1"/>
  <c r="O5360" i="1"/>
  <c r="R5359" i="1"/>
  <c r="Q5359" i="1"/>
  <c r="P5359" i="1"/>
  <c r="O5359" i="1"/>
  <c r="T5359" i="1" s="1"/>
  <c r="R5358" i="1"/>
  <c r="Q5358" i="1"/>
  <c r="P5358" i="1"/>
  <c r="O5358" i="1"/>
  <c r="R5357" i="1"/>
  <c r="Q5357" i="1"/>
  <c r="P5357" i="1"/>
  <c r="O5357" i="1"/>
  <c r="T5357" i="1" s="1"/>
  <c r="R5356" i="1"/>
  <c r="Q5356" i="1"/>
  <c r="P5356" i="1"/>
  <c r="O5356" i="1"/>
  <c r="T5356" i="1" s="1"/>
  <c r="R5355" i="1"/>
  <c r="Q5355" i="1"/>
  <c r="P5355" i="1"/>
  <c r="O5355" i="1"/>
  <c r="R5354" i="1"/>
  <c r="Q5354" i="1"/>
  <c r="P5354" i="1"/>
  <c r="O5354" i="1"/>
  <c r="T5354" i="1" s="1"/>
  <c r="R5353" i="1"/>
  <c r="Q5353" i="1"/>
  <c r="P5353" i="1"/>
  <c r="O5353" i="1"/>
  <c r="T5353" i="1" s="1"/>
  <c r="R5352" i="1"/>
  <c r="Q5352" i="1"/>
  <c r="P5352" i="1"/>
  <c r="O5352" i="1"/>
  <c r="R5351" i="1"/>
  <c r="Q5351" i="1"/>
  <c r="P5351" i="1"/>
  <c r="O5351" i="1"/>
  <c r="T5351" i="1" s="1"/>
  <c r="R5350" i="1"/>
  <c r="Q5350" i="1"/>
  <c r="P5350" i="1"/>
  <c r="O5350" i="1"/>
  <c r="R5349" i="1"/>
  <c r="Q5349" i="1"/>
  <c r="P5349" i="1"/>
  <c r="O5349" i="1"/>
  <c r="T5349" i="1" s="1"/>
  <c r="R5348" i="1"/>
  <c r="Q5348" i="1"/>
  <c r="P5348" i="1"/>
  <c r="O5348" i="1"/>
  <c r="T5348" i="1" s="1"/>
  <c r="R5347" i="1"/>
  <c r="Q5347" i="1"/>
  <c r="P5347" i="1"/>
  <c r="O5347" i="1"/>
  <c r="T5347" i="1" s="1"/>
  <c r="R5346" i="1"/>
  <c r="Q5346" i="1"/>
  <c r="P5346" i="1"/>
  <c r="O5346" i="1"/>
  <c r="T5346" i="1" s="1"/>
  <c r="R5345" i="1"/>
  <c r="Q5345" i="1"/>
  <c r="P5345" i="1"/>
  <c r="O5345" i="1"/>
  <c r="T5345" i="1" s="1"/>
  <c r="R5344" i="1"/>
  <c r="Q5344" i="1"/>
  <c r="P5344" i="1"/>
  <c r="O5344" i="1"/>
  <c r="T5344" i="1" s="1"/>
  <c r="R5343" i="1"/>
  <c r="Q5343" i="1"/>
  <c r="P5343" i="1"/>
  <c r="O5343" i="1"/>
  <c r="T5343" i="1" s="1"/>
  <c r="R5342" i="1"/>
  <c r="Q5342" i="1"/>
  <c r="P5342" i="1"/>
  <c r="O5342" i="1"/>
  <c r="R5341" i="1"/>
  <c r="Q5341" i="1"/>
  <c r="P5341" i="1"/>
  <c r="O5341" i="1"/>
  <c r="T5341" i="1" s="1"/>
  <c r="R5340" i="1"/>
  <c r="Q5340" i="1"/>
  <c r="P5340" i="1"/>
  <c r="O5340" i="1"/>
  <c r="R5339" i="1"/>
  <c r="Q5339" i="1"/>
  <c r="P5339" i="1"/>
  <c r="O5339" i="1"/>
  <c r="T5339" i="1" s="1"/>
  <c r="R5338" i="1"/>
  <c r="Q5338" i="1"/>
  <c r="P5338" i="1"/>
  <c r="O5338" i="1"/>
  <c r="T5338" i="1" s="1"/>
  <c r="R5337" i="1"/>
  <c r="Q5337" i="1"/>
  <c r="P5337" i="1"/>
  <c r="O5337" i="1"/>
  <c r="T5337" i="1" s="1"/>
  <c r="R5336" i="1"/>
  <c r="Q5336" i="1"/>
  <c r="P5336" i="1"/>
  <c r="O5336" i="1"/>
  <c r="T5336" i="1" s="1"/>
  <c r="R5335" i="1"/>
  <c r="Q5335" i="1"/>
  <c r="P5335" i="1"/>
  <c r="O5335" i="1"/>
  <c r="T5335" i="1" s="1"/>
  <c r="R5334" i="1"/>
  <c r="Q5334" i="1"/>
  <c r="P5334" i="1"/>
  <c r="O5334" i="1"/>
  <c r="R5333" i="1"/>
  <c r="Q5333" i="1"/>
  <c r="P5333" i="1"/>
  <c r="O5333" i="1"/>
  <c r="T5333" i="1" s="1"/>
  <c r="R5332" i="1"/>
  <c r="Q5332" i="1"/>
  <c r="P5332" i="1"/>
  <c r="O5332" i="1"/>
  <c r="T5332" i="1" s="1"/>
  <c r="R5331" i="1"/>
  <c r="Q5331" i="1"/>
  <c r="P5331" i="1"/>
  <c r="O5331" i="1"/>
  <c r="T5331" i="1" s="1"/>
  <c r="R5330" i="1"/>
  <c r="Q5330" i="1"/>
  <c r="P5330" i="1"/>
  <c r="O5330" i="1"/>
  <c r="T5330" i="1" s="1"/>
  <c r="R5329" i="1"/>
  <c r="Q5329" i="1"/>
  <c r="P5329" i="1"/>
  <c r="O5329" i="1"/>
  <c r="T5329" i="1" s="1"/>
  <c r="R5328" i="1"/>
  <c r="Q5328" i="1"/>
  <c r="P5328" i="1"/>
  <c r="O5328" i="1"/>
  <c r="T5328" i="1" s="1"/>
  <c r="R5327" i="1"/>
  <c r="Q5327" i="1"/>
  <c r="P5327" i="1"/>
  <c r="O5327" i="1"/>
  <c r="T5327" i="1" s="1"/>
  <c r="R5326" i="1"/>
  <c r="Q5326" i="1"/>
  <c r="P5326" i="1"/>
  <c r="O5326" i="1"/>
  <c r="T5326" i="1" s="1"/>
  <c r="R5325" i="1"/>
  <c r="Q5325" i="1"/>
  <c r="P5325" i="1"/>
  <c r="O5325" i="1"/>
  <c r="T5325" i="1" s="1"/>
  <c r="R5324" i="1"/>
  <c r="Q5324" i="1"/>
  <c r="P5324" i="1"/>
  <c r="O5324" i="1"/>
  <c r="T5324" i="1" s="1"/>
  <c r="R5323" i="1"/>
  <c r="Q5323" i="1"/>
  <c r="P5323" i="1"/>
  <c r="O5323" i="1"/>
  <c r="T5323" i="1" s="1"/>
  <c r="R5322" i="1"/>
  <c r="Q5322" i="1"/>
  <c r="P5322" i="1"/>
  <c r="O5322" i="1"/>
  <c r="T5322" i="1" s="1"/>
  <c r="R5321" i="1"/>
  <c r="Q5321" i="1"/>
  <c r="P5321" i="1"/>
  <c r="O5321" i="1"/>
  <c r="T5321" i="1" s="1"/>
  <c r="R5320" i="1"/>
  <c r="Q5320" i="1"/>
  <c r="P5320" i="1"/>
  <c r="O5320" i="1"/>
  <c r="T5320" i="1" s="1"/>
  <c r="R5319" i="1"/>
  <c r="Q5319" i="1"/>
  <c r="P5319" i="1"/>
  <c r="O5319" i="1"/>
  <c r="T5319" i="1" s="1"/>
  <c r="R5318" i="1"/>
  <c r="Q5318" i="1"/>
  <c r="P5318" i="1"/>
  <c r="O5318" i="1"/>
  <c r="R5317" i="1"/>
  <c r="Q5317" i="1"/>
  <c r="P5317" i="1"/>
  <c r="O5317" i="1"/>
  <c r="T5317" i="1" s="1"/>
  <c r="R5316" i="1"/>
  <c r="Q5316" i="1"/>
  <c r="P5316" i="1"/>
  <c r="O5316" i="1"/>
  <c r="R5315" i="1"/>
  <c r="Q5315" i="1"/>
  <c r="P5315" i="1"/>
  <c r="O5315" i="1"/>
  <c r="T5315" i="1" s="1"/>
  <c r="R5314" i="1"/>
  <c r="Q5314" i="1"/>
  <c r="P5314" i="1"/>
  <c r="O5314" i="1"/>
  <c r="T5314" i="1" s="1"/>
  <c r="R5313" i="1"/>
  <c r="Q5313" i="1"/>
  <c r="P5313" i="1"/>
  <c r="O5313" i="1"/>
  <c r="T5313" i="1" s="1"/>
  <c r="R5312" i="1"/>
  <c r="Q5312" i="1"/>
  <c r="P5312" i="1"/>
  <c r="O5312" i="1"/>
  <c r="T5312" i="1" s="1"/>
  <c r="R5311" i="1"/>
  <c r="Q5311" i="1"/>
  <c r="P5311" i="1"/>
  <c r="O5311" i="1"/>
  <c r="R5310" i="1"/>
  <c r="Q5310" i="1"/>
  <c r="P5310" i="1"/>
  <c r="O5310" i="1"/>
  <c r="R5309" i="1"/>
  <c r="Q5309" i="1"/>
  <c r="P5309" i="1"/>
  <c r="O5309" i="1"/>
  <c r="T5309" i="1" s="1"/>
  <c r="R5308" i="1"/>
  <c r="Q5308" i="1"/>
  <c r="P5308" i="1"/>
  <c r="O5308" i="1"/>
  <c r="T5308" i="1" s="1"/>
  <c r="R5307" i="1"/>
  <c r="Q5307" i="1"/>
  <c r="P5307" i="1"/>
  <c r="O5307" i="1"/>
  <c r="T5307" i="1" s="1"/>
  <c r="R5306" i="1"/>
  <c r="Q5306" i="1"/>
  <c r="P5306" i="1"/>
  <c r="O5306" i="1"/>
  <c r="T5306" i="1" s="1"/>
  <c r="R5305" i="1"/>
  <c r="Q5305" i="1"/>
  <c r="P5305" i="1"/>
  <c r="O5305" i="1"/>
  <c r="T5305" i="1" s="1"/>
  <c r="R5304" i="1"/>
  <c r="Q5304" i="1"/>
  <c r="P5304" i="1"/>
  <c r="O5304" i="1"/>
  <c r="T5304" i="1" s="1"/>
  <c r="R5303" i="1"/>
  <c r="Q5303" i="1"/>
  <c r="P5303" i="1"/>
  <c r="O5303" i="1"/>
  <c r="T5303" i="1" s="1"/>
  <c r="R5302" i="1"/>
  <c r="Q5302" i="1"/>
  <c r="P5302" i="1"/>
  <c r="O5302" i="1"/>
  <c r="R5301" i="1"/>
  <c r="Q5301" i="1"/>
  <c r="P5301" i="1"/>
  <c r="O5301" i="1"/>
  <c r="T5301" i="1" s="1"/>
  <c r="R5300" i="1"/>
  <c r="Q5300" i="1"/>
  <c r="P5300" i="1"/>
  <c r="O5300" i="1"/>
  <c r="T5300" i="1" s="1"/>
  <c r="R5299" i="1"/>
  <c r="Q5299" i="1"/>
  <c r="P5299" i="1"/>
  <c r="O5299" i="1"/>
  <c r="T5299" i="1" s="1"/>
  <c r="R5298" i="1"/>
  <c r="Q5298" i="1"/>
  <c r="P5298" i="1"/>
  <c r="O5298" i="1"/>
  <c r="T5298" i="1" s="1"/>
  <c r="R5297" i="1"/>
  <c r="Q5297" i="1"/>
  <c r="P5297" i="1"/>
  <c r="O5297" i="1"/>
  <c r="T5297" i="1" s="1"/>
  <c r="R5296" i="1"/>
  <c r="Q5296" i="1"/>
  <c r="P5296" i="1"/>
  <c r="O5296" i="1"/>
  <c r="T5296" i="1" s="1"/>
  <c r="R5295" i="1"/>
  <c r="Q5295" i="1"/>
  <c r="P5295" i="1"/>
  <c r="O5295" i="1"/>
  <c r="T5295" i="1" s="1"/>
  <c r="R5294" i="1"/>
  <c r="Q5294" i="1"/>
  <c r="P5294" i="1"/>
  <c r="O5294" i="1"/>
  <c r="R5293" i="1"/>
  <c r="Q5293" i="1"/>
  <c r="P5293" i="1"/>
  <c r="O5293" i="1"/>
  <c r="T5293" i="1" s="1"/>
  <c r="R5292" i="1"/>
  <c r="Q5292" i="1"/>
  <c r="P5292" i="1"/>
  <c r="O5292" i="1"/>
  <c r="T5292" i="1" s="1"/>
  <c r="R5291" i="1"/>
  <c r="Q5291" i="1"/>
  <c r="P5291" i="1"/>
  <c r="O5291" i="1"/>
  <c r="T5291" i="1" s="1"/>
  <c r="R5290" i="1"/>
  <c r="Q5290" i="1"/>
  <c r="P5290" i="1"/>
  <c r="O5290" i="1"/>
  <c r="T5290" i="1" s="1"/>
  <c r="R5289" i="1"/>
  <c r="Q5289" i="1"/>
  <c r="P5289" i="1"/>
  <c r="O5289" i="1"/>
  <c r="T5289" i="1" s="1"/>
  <c r="R5288" i="1"/>
  <c r="Q5288" i="1"/>
  <c r="P5288" i="1"/>
  <c r="O5288" i="1"/>
  <c r="T5288" i="1" s="1"/>
  <c r="R5287" i="1"/>
  <c r="Q5287" i="1"/>
  <c r="P5287" i="1"/>
  <c r="O5287" i="1"/>
  <c r="R5286" i="1"/>
  <c r="Q5286" i="1"/>
  <c r="P5286" i="1"/>
  <c r="O5286" i="1"/>
  <c r="R5285" i="1"/>
  <c r="Q5285" i="1"/>
  <c r="P5285" i="1"/>
  <c r="O5285" i="1"/>
  <c r="T5285" i="1" s="1"/>
  <c r="R5284" i="1"/>
  <c r="Q5284" i="1"/>
  <c r="P5284" i="1"/>
  <c r="O5284" i="1"/>
  <c r="R5283" i="1"/>
  <c r="Q5283" i="1"/>
  <c r="P5283" i="1"/>
  <c r="O5283" i="1"/>
  <c r="T5283" i="1" s="1"/>
  <c r="R5282" i="1"/>
  <c r="Q5282" i="1"/>
  <c r="P5282" i="1"/>
  <c r="O5282" i="1"/>
  <c r="T5282" i="1" s="1"/>
  <c r="R5281" i="1"/>
  <c r="Q5281" i="1"/>
  <c r="P5281" i="1"/>
  <c r="O5281" i="1"/>
  <c r="T5281" i="1" s="1"/>
  <c r="R5280" i="1"/>
  <c r="Q5280" i="1"/>
  <c r="P5280" i="1"/>
  <c r="O5280" i="1"/>
  <c r="T5280" i="1" s="1"/>
  <c r="R5279" i="1"/>
  <c r="Q5279" i="1"/>
  <c r="P5279" i="1"/>
  <c r="O5279" i="1"/>
  <c r="T5279" i="1" s="1"/>
  <c r="R5278" i="1"/>
  <c r="Q5278" i="1"/>
  <c r="P5278" i="1"/>
  <c r="O5278" i="1"/>
  <c r="R5277" i="1"/>
  <c r="Q5277" i="1"/>
  <c r="P5277" i="1"/>
  <c r="O5277" i="1"/>
  <c r="T5277" i="1" s="1"/>
  <c r="R5276" i="1"/>
  <c r="Q5276" i="1"/>
  <c r="P5276" i="1"/>
  <c r="O5276" i="1"/>
  <c r="T5276" i="1" s="1"/>
  <c r="R5275" i="1"/>
  <c r="Q5275" i="1"/>
  <c r="P5275" i="1"/>
  <c r="O5275" i="1"/>
  <c r="T5275" i="1" s="1"/>
  <c r="R5274" i="1"/>
  <c r="Q5274" i="1"/>
  <c r="P5274" i="1"/>
  <c r="O5274" i="1"/>
  <c r="T5274" i="1" s="1"/>
  <c r="R5273" i="1"/>
  <c r="Q5273" i="1"/>
  <c r="P5273" i="1"/>
  <c r="O5273" i="1"/>
  <c r="T5273" i="1" s="1"/>
  <c r="R5272" i="1"/>
  <c r="Q5272" i="1"/>
  <c r="P5272" i="1"/>
  <c r="O5272" i="1"/>
  <c r="T5272" i="1" s="1"/>
  <c r="R5271" i="1"/>
  <c r="Q5271" i="1"/>
  <c r="P5271" i="1"/>
  <c r="O5271" i="1"/>
  <c r="R5270" i="1"/>
  <c r="Q5270" i="1"/>
  <c r="P5270" i="1"/>
  <c r="O5270" i="1"/>
  <c r="R5269" i="1"/>
  <c r="Q5269" i="1"/>
  <c r="P5269" i="1"/>
  <c r="O5269" i="1"/>
  <c r="T5269" i="1" s="1"/>
  <c r="R5268" i="1"/>
  <c r="Q5268" i="1"/>
  <c r="P5268" i="1"/>
  <c r="O5268" i="1"/>
  <c r="T5268" i="1" s="1"/>
  <c r="R5267" i="1"/>
  <c r="Q5267" i="1"/>
  <c r="P5267" i="1"/>
  <c r="O5267" i="1"/>
  <c r="T5267" i="1" s="1"/>
  <c r="R5266" i="1"/>
  <c r="Q5266" i="1"/>
  <c r="P5266" i="1"/>
  <c r="O5266" i="1"/>
  <c r="T5266" i="1" s="1"/>
  <c r="R5265" i="1"/>
  <c r="Q5265" i="1"/>
  <c r="P5265" i="1"/>
  <c r="O5265" i="1"/>
  <c r="T5265" i="1" s="1"/>
  <c r="R5264" i="1"/>
  <c r="Q5264" i="1"/>
  <c r="P5264" i="1"/>
  <c r="O5264" i="1"/>
  <c r="T5264" i="1" s="1"/>
  <c r="R5263" i="1"/>
  <c r="Q5263" i="1"/>
  <c r="P5263" i="1"/>
  <c r="O5263" i="1"/>
  <c r="R5262" i="1"/>
  <c r="Q5262" i="1"/>
  <c r="P5262" i="1"/>
  <c r="O5262" i="1"/>
  <c r="R5261" i="1"/>
  <c r="Q5261" i="1"/>
  <c r="P5261" i="1"/>
  <c r="O5261" i="1"/>
  <c r="T5261" i="1" s="1"/>
  <c r="R5260" i="1"/>
  <c r="Q5260" i="1"/>
  <c r="P5260" i="1"/>
  <c r="O5260" i="1"/>
  <c r="T5260" i="1" s="1"/>
  <c r="R5259" i="1"/>
  <c r="Q5259" i="1"/>
  <c r="P5259" i="1"/>
  <c r="O5259" i="1"/>
  <c r="T5259" i="1" s="1"/>
  <c r="R5258" i="1"/>
  <c r="Q5258" i="1"/>
  <c r="P5258" i="1"/>
  <c r="O5258" i="1"/>
  <c r="T5258" i="1" s="1"/>
  <c r="R5257" i="1"/>
  <c r="Q5257" i="1"/>
  <c r="P5257" i="1"/>
  <c r="O5257" i="1"/>
  <c r="T5257" i="1" s="1"/>
  <c r="R5256" i="1"/>
  <c r="Q5256" i="1"/>
  <c r="P5256" i="1"/>
  <c r="O5256" i="1"/>
  <c r="T5256" i="1" s="1"/>
  <c r="R5255" i="1"/>
  <c r="Q5255" i="1"/>
  <c r="P5255" i="1"/>
  <c r="O5255" i="1"/>
  <c r="R5254" i="1"/>
  <c r="Q5254" i="1"/>
  <c r="P5254" i="1"/>
  <c r="O5254" i="1"/>
  <c r="R5253" i="1"/>
  <c r="Q5253" i="1"/>
  <c r="P5253" i="1"/>
  <c r="O5253" i="1"/>
  <c r="T5253" i="1" s="1"/>
  <c r="R5252" i="1"/>
  <c r="Q5252" i="1"/>
  <c r="P5252" i="1"/>
  <c r="O5252" i="1"/>
  <c r="T5252" i="1" s="1"/>
  <c r="R5251" i="1"/>
  <c r="Q5251" i="1"/>
  <c r="P5251" i="1"/>
  <c r="O5251" i="1"/>
  <c r="T5251" i="1" s="1"/>
  <c r="R5250" i="1"/>
  <c r="Q5250" i="1"/>
  <c r="P5250" i="1"/>
  <c r="O5250" i="1"/>
  <c r="T5250" i="1" s="1"/>
  <c r="R5249" i="1"/>
  <c r="Q5249" i="1"/>
  <c r="P5249" i="1"/>
  <c r="O5249" i="1"/>
  <c r="T5249" i="1" s="1"/>
  <c r="R5248" i="1"/>
  <c r="Q5248" i="1"/>
  <c r="P5248" i="1"/>
  <c r="O5248" i="1"/>
  <c r="T5248" i="1" s="1"/>
  <c r="R5247" i="1"/>
  <c r="Q5247" i="1"/>
  <c r="P5247" i="1"/>
  <c r="O5247" i="1"/>
  <c r="R5246" i="1"/>
  <c r="Q5246" i="1"/>
  <c r="P5246" i="1"/>
  <c r="O5246" i="1"/>
  <c r="R5245" i="1"/>
  <c r="Q5245" i="1"/>
  <c r="P5245" i="1"/>
  <c r="O5245" i="1"/>
  <c r="T5245" i="1" s="1"/>
  <c r="R5244" i="1"/>
  <c r="Q5244" i="1"/>
  <c r="P5244" i="1"/>
  <c r="O5244" i="1"/>
  <c r="T5244" i="1" s="1"/>
  <c r="R5243" i="1"/>
  <c r="Q5243" i="1"/>
  <c r="P5243" i="1"/>
  <c r="O5243" i="1"/>
  <c r="T5243" i="1" s="1"/>
  <c r="R5242" i="1"/>
  <c r="Q5242" i="1"/>
  <c r="P5242" i="1"/>
  <c r="O5242" i="1"/>
  <c r="T5242" i="1" s="1"/>
  <c r="R5241" i="1"/>
  <c r="Q5241" i="1"/>
  <c r="P5241" i="1"/>
  <c r="O5241" i="1"/>
  <c r="T5241" i="1" s="1"/>
  <c r="R5240" i="1"/>
  <c r="Q5240" i="1"/>
  <c r="P5240" i="1"/>
  <c r="O5240" i="1"/>
  <c r="T5240" i="1" s="1"/>
  <c r="R5239" i="1"/>
  <c r="Q5239" i="1"/>
  <c r="P5239" i="1"/>
  <c r="O5239" i="1"/>
  <c r="T5239" i="1" s="1"/>
  <c r="R5238" i="1"/>
  <c r="Q5238" i="1"/>
  <c r="P5238" i="1"/>
  <c r="O5238" i="1"/>
  <c r="R5237" i="1"/>
  <c r="Q5237" i="1"/>
  <c r="P5237" i="1"/>
  <c r="O5237" i="1"/>
  <c r="T5237" i="1" s="1"/>
  <c r="R5236" i="1"/>
  <c r="Q5236" i="1"/>
  <c r="P5236" i="1"/>
  <c r="O5236" i="1"/>
  <c r="T5236" i="1" s="1"/>
  <c r="R5235" i="1"/>
  <c r="Q5235" i="1"/>
  <c r="P5235" i="1"/>
  <c r="O5235" i="1"/>
  <c r="T5235" i="1" s="1"/>
  <c r="R5234" i="1"/>
  <c r="Q5234" i="1"/>
  <c r="P5234" i="1"/>
  <c r="O5234" i="1"/>
  <c r="T5234" i="1" s="1"/>
  <c r="R5233" i="1"/>
  <c r="Q5233" i="1"/>
  <c r="P5233" i="1"/>
  <c r="O5233" i="1"/>
  <c r="T5233" i="1" s="1"/>
  <c r="R5232" i="1"/>
  <c r="Q5232" i="1"/>
  <c r="P5232" i="1"/>
  <c r="O5232" i="1"/>
  <c r="T5232" i="1" s="1"/>
  <c r="R5231" i="1"/>
  <c r="Q5231" i="1"/>
  <c r="P5231" i="1"/>
  <c r="O5231" i="1"/>
  <c r="R5230" i="1"/>
  <c r="Q5230" i="1"/>
  <c r="P5230" i="1"/>
  <c r="O5230" i="1"/>
  <c r="T5230" i="1" s="1"/>
  <c r="R5229" i="1"/>
  <c r="Q5229" i="1"/>
  <c r="P5229" i="1"/>
  <c r="O5229" i="1"/>
  <c r="T5229" i="1" s="1"/>
  <c r="R5228" i="1"/>
  <c r="Q5228" i="1"/>
  <c r="P5228" i="1"/>
  <c r="O5228" i="1"/>
  <c r="T5228" i="1" s="1"/>
  <c r="R5227" i="1"/>
  <c r="Q5227" i="1"/>
  <c r="P5227" i="1"/>
  <c r="O5227" i="1"/>
  <c r="T5227" i="1" s="1"/>
  <c r="R5226" i="1"/>
  <c r="Q5226" i="1"/>
  <c r="P5226" i="1"/>
  <c r="O5226" i="1"/>
  <c r="T5226" i="1" s="1"/>
  <c r="R5225" i="1"/>
  <c r="Q5225" i="1"/>
  <c r="P5225" i="1"/>
  <c r="O5225" i="1"/>
  <c r="T5225" i="1" s="1"/>
  <c r="R5224" i="1"/>
  <c r="Q5224" i="1"/>
  <c r="P5224" i="1"/>
  <c r="O5224" i="1"/>
  <c r="T5224" i="1" s="1"/>
  <c r="R5223" i="1"/>
  <c r="Q5223" i="1"/>
  <c r="P5223" i="1"/>
  <c r="O5223" i="1"/>
  <c r="R5222" i="1"/>
  <c r="Q5222" i="1"/>
  <c r="P5222" i="1"/>
  <c r="O5222" i="1"/>
  <c r="R5221" i="1"/>
  <c r="Q5221" i="1"/>
  <c r="P5221" i="1"/>
  <c r="O5221" i="1"/>
  <c r="T5221" i="1" s="1"/>
  <c r="R5220" i="1"/>
  <c r="Q5220" i="1"/>
  <c r="P5220" i="1"/>
  <c r="O5220" i="1"/>
  <c r="T5220" i="1" s="1"/>
  <c r="R5219" i="1"/>
  <c r="Q5219" i="1"/>
  <c r="P5219" i="1"/>
  <c r="O5219" i="1"/>
  <c r="T5219" i="1" s="1"/>
  <c r="R5218" i="1"/>
  <c r="Q5218" i="1"/>
  <c r="P5218" i="1"/>
  <c r="O5218" i="1"/>
  <c r="T5218" i="1" s="1"/>
  <c r="R5217" i="1"/>
  <c r="Q5217" i="1"/>
  <c r="P5217" i="1"/>
  <c r="O5217" i="1"/>
  <c r="T5217" i="1" s="1"/>
  <c r="R5216" i="1"/>
  <c r="Q5216" i="1"/>
  <c r="P5216" i="1"/>
  <c r="O5216" i="1"/>
  <c r="T5216" i="1" s="1"/>
  <c r="R5215" i="1"/>
  <c r="Q5215" i="1"/>
  <c r="P5215" i="1"/>
  <c r="O5215" i="1"/>
  <c r="R5214" i="1"/>
  <c r="Q5214" i="1"/>
  <c r="P5214" i="1"/>
  <c r="O5214" i="1"/>
  <c r="R5213" i="1"/>
  <c r="Q5213" i="1"/>
  <c r="P5213" i="1"/>
  <c r="O5213" i="1"/>
  <c r="T5213" i="1" s="1"/>
  <c r="R5212" i="1"/>
  <c r="Q5212" i="1"/>
  <c r="P5212" i="1"/>
  <c r="O5212" i="1"/>
  <c r="T5212" i="1" s="1"/>
  <c r="R5211" i="1"/>
  <c r="Q5211" i="1"/>
  <c r="P5211" i="1"/>
  <c r="O5211" i="1"/>
  <c r="T5211" i="1" s="1"/>
  <c r="R5210" i="1"/>
  <c r="Q5210" i="1"/>
  <c r="P5210" i="1"/>
  <c r="O5210" i="1"/>
  <c r="T5210" i="1" s="1"/>
  <c r="R5209" i="1"/>
  <c r="Q5209" i="1"/>
  <c r="P5209" i="1"/>
  <c r="O5209" i="1"/>
  <c r="T5209" i="1" s="1"/>
  <c r="R5208" i="1"/>
  <c r="Q5208" i="1"/>
  <c r="P5208" i="1"/>
  <c r="O5208" i="1"/>
  <c r="T5208" i="1" s="1"/>
  <c r="R5207" i="1"/>
  <c r="Q5207" i="1"/>
  <c r="P5207" i="1"/>
  <c r="O5207" i="1"/>
  <c r="R5206" i="1"/>
  <c r="Q5206" i="1"/>
  <c r="P5206" i="1"/>
  <c r="O5206" i="1"/>
  <c r="T5206" i="1" s="1"/>
  <c r="R5205" i="1"/>
  <c r="Q5205" i="1"/>
  <c r="P5205" i="1"/>
  <c r="O5205" i="1"/>
  <c r="T5205" i="1" s="1"/>
  <c r="R5204" i="1"/>
  <c r="Q5204" i="1"/>
  <c r="P5204" i="1"/>
  <c r="O5204" i="1"/>
  <c r="T5204" i="1" s="1"/>
  <c r="R5203" i="1"/>
  <c r="Q5203" i="1"/>
  <c r="P5203" i="1"/>
  <c r="O5203" i="1"/>
  <c r="R5202" i="1"/>
  <c r="Q5202" i="1"/>
  <c r="P5202" i="1"/>
  <c r="O5202" i="1"/>
  <c r="T5202" i="1" s="1"/>
  <c r="R5201" i="1"/>
  <c r="Q5201" i="1"/>
  <c r="P5201" i="1"/>
  <c r="O5201" i="1"/>
  <c r="T5201" i="1" s="1"/>
  <c r="R5200" i="1"/>
  <c r="Q5200" i="1"/>
  <c r="P5200" i="1"/>
  <c r="O5200" i="1"/>
  <c r="T5200" i="1" s="1"/>
  <c r="R5199" i="1"/>
  <c r="Q5199" i="1"/>
  <c r="P5199" i="1"/>
  <c r="O5199" i="1"/>
  <c r="R5198" i="1"/>
  <c r="Q5198" i="1"/>
  <c r="P5198" i="1"/>
  <c r="O5198" i="1"/>
  <c r="T5198" i="1" s="1"/>
  <c r="R5197" i="1"/>
  <c r="Q5197" i="1"/>
  <c r="P5197" i="1"/>
  <c r="O5197" i="1"/>
  <c r="T5197" i="1" s="1"/>
  <c r="R5196" i="1"/>
  <c r="Q5196" i="1"/>
  <c r="P5196" i="1"/>
  <c r="O5196" i="1"/>
  <c r="T5196" i="1" s="1"/>
  <c r="R5195" i="1"/>
  <c r="Q5195" i="1"/>
  <c r="P5195" i="1"/>
  <c r="O5195" i="1"/>
  <c r="R5194" i="1"/>
  <c r="Q5194" i="1"/>
  <c r="P5194" i="1"/>
  <c r="O5194" i="1"/>
  <c r="T5194" i="1" s="1"/>
  <c r="R5193" i="1"/>
  <c r="Q5193" i="1"/>
  <c r="P5193" i="1"/>
  <c r="O5193" i="1"/>
  <c r="T5193" i="1" s="1"/>
  <c r="R5192" i="1"/>
  <c r="Q5192" i="1"/>
  <c r="P5192" i="1"/>
  <c r="O5192" i="1"/>
  <c r="T5192" i="1" s="1"/>
  <c r="R5191" i="1"/>
  <c r="Q5191" i="1"/>
  <c r="P5191" i="1"/>
  <c r="O5191" i="1"/>
  <c r="R5190" i="1"/>
  <c r="Q5190" i="1"/>
  <c r="P5190" i="1"/>
  <c r="O5190" i="1"/>
  <c r="R5189" i="1"/>
  <c r="Q5189" i="1"/>
  <c r="P5189" i="1"/>
  <c r="O5189" i="1"/>
  <c r="T5189" i="1" s="1"/>
  <c r="R5188" i="1"/>
  <c r="Q5188" i="1"/>
  <c r="P5188" i="1"/>
  <c r="O5188" i="1"/>
  <c r="T5188" i="1" s="1"/>
  <c r="R5187" i="1"/>
  <c r="Q5187" i="1"/>
  <c r="P5187" i="1"/>
  <c r="O5187" i="1"/>
  <c r="R5186" i="1"/>
  <c r="Q5186" i="1"/>
  <c r="P5186" i="1"/>
  <c r="O5186" i="1"/>
  <c r="T5186" i="1" s="1"/>
  <c r="R5185" i="1"/>
  <c r="Q5185" i="1"/>
  <c r="P5185" i="1"/>
  <c r="O5185" i="1"/>
  <c r="T5185" i="1" s="1"/>
  <c r="R5184" i="1"/>
  <c r="Q5184" i="1"/>
  <c r="P5184" i="1"/>
  <c r="O5184" i="1"/>
  <c r="T5184" i="1" s="1"/>
  <c r="R5183" i="1"/>
  <c r="Q5183" i="1"/>
  <c r="P5183" i="1"/>
  <c r="O5183" i="1"/>
  <c r="T5183" i="1" s="1"/>
  <c r="R5182" i="1"/>
  <c r="Q5182" i="1"/>
  <c r="P5182" i="1"/>
  <c r="O5182" i="1"/>
  <c r="R5181" i="1"/>
  <c r="Q5181" i="1"/>
  <c r="P5181" i="1"/>
  <c r="O5181" i="1"/>
  <c r="T5181" i="1" s="1"/>
  <c r="R5180" i="1"/>
  <c r="Q5180" i="1"/>
  <c r="P5180" i="1"/>
  <c r="O5180" i="1"/>
  <c r="T5180" i="1" s="1"/>
  <c r="R5179" i="1"/>
  <c r="Q5179" i="1"/>
  <c r="P5179" i="1"/>
  <c r="O5179" i="1"/>
  <c r="R5178" i="1"/>
  <c r="Q5178" i="1"/>
  <c r="P5178" i="1"/>
  <c r="O5178" i="1"/>
  <c r="T5178" i="1" s="1"/>
  <c r="R5177" i="1"/>
  <c r="Q5177" i="1"/>
  <c r="P5177" i="1"/>
  <c r="O5177" i="1"/>
  <c r="T5177" i="1" s="1"/>
  <c r="R5176" i="1"/>
  <c r="Q5176" i="1"/>
  <c r="P5176" i="1"/>
  <c r="O5176" i="1"/>
  <c r="T5176" i="1" s="1"/>
  <c r="R5175" i="1"/>
  <c r="Q5175" i="1"/>
  <c r="P5175" i="1"/>
  <c r="O5175" i="1"/>
  <c r="T5175" i="1" s="1"/>
  <c r="R5174" i="1"/>
  <c r="Q5174" i="1"/>
  <c r="P5174" i="1"/>
  <c r="O5174" i="1"/>
  <c r="R5173" i="1"/>
  <c r="Q5173" i="1"/>
  <c r="P5173" i="1"/>
  <c r="O5173" i="1"/>
  <c r="T5173" i="1" s="1"/>
  <c r="R5172" i="1"/>
  <c r="Q5172" i="1"/>
  <c r="P5172" i="1"/>
  <c r="O5172" i="1"/>
  <c r="T5172" i="1" s="1"/>
  <c r="R5171" i="1"/>
  <c r="Q5171" i="1"/>
  <c r="P5171" i="1"/>
  <c r="O5171" i="1"/>
  <c r="R5170" i="1"/>
  <c r="Q5170" i="1"/>
  <c r="P5170" i="1"/>
  <c r="O5170" i="1"/>
  <c r="T5170" i="1" s="1"/>
  <c r="R5169" i="1"/>
  <c r="Q5169" i="1"/>
  <c r="P5169" i="1"/>
  <c r="O5169" i="1"/>
  <c r="T5169" i="1" s="1"/>
  <c r="R5168" i="1"/>
  <c r="Q5168" i="1"/>
  <c r="P5168" i="1"/>
  <c r="O5168" i="1"/>
  <c r="T5168" i="1" s="1"/>
  <c r="R5167" i="1"/>
  <c r="Q5167" i="1"/>
  <c r="P5167" i="1"/>
  <c r="O5167" i="1"/>
  <c r="T5167" i="1" s="1"/>
  <c r="R5166" i="1"/>
  <c r="Q5166" i="1"/>
  <c r="P5166" i="1"/>
  <c r="O5166" i="1"/>
  <c r="R5165" i="1"/>
  <c r="Q5165" i="1"/>
  <c r="P5165" i="1"/>
  <c r="O5165" i="1"/>
  <c r="T5165" i="1" s="1"/>
  <c r="R5164" i="1"/>
  <c r="Q5164" i="1"/>
  <c r="P5164" i="1"/>
  <c r="O5164" i="1"/>
  <c r="T5164" i="1" s="1"/>
  <c r="R5163" i="1"/>
  <c r="Q5163" i="1"/>
  <c r="P5163" i="1"/>
  <c r="O5163" i="1"/>
  <c r="R5162" i="1"/>
  <c r="Q5162" i="1"/>
  <c r="P5162" i="1"/>
  <c r="O5162" i="1"/>
  <c r="T5162" i="1" s="1"/>
  <c r="R5161" i="1"/>
  <c r="Q5161" i="1"/>
  <c r="P5161" i="1"/>
  <c r="O5161" i="1"/>
  <c r="T5161" i="1" s="1"/>
  <c r="R5160" i="1"/>
  <c r="Q5160" i="1"/>
  <c r="P5160" i="1"/>
  <c r="O5160" i="1"/>
  <c r="T5160" i="1" s="1"/>
  <c r="R5159" i="1"/>
  <c r="Q5159" i="1"/>
  <c r="P5159" i="1"/>
  <c r="O5159" i="1"/>
  <c r="T5159" i="1" s="1"/>
  <c r="R5158" i="1"/>
  <c r="Q5158" i="1"/>
  <c r="P5158" i="1"/>
  <c r="O5158" i="1"/>
  <c r="R5157" i="1"/>
  <c r="Q5157" i="1"/>
  <c r="P5157" i="1"/>
  <c r="O5157" i="1"/>
  <c r="T5157" i="1" s="1"/>
  <c r="R5156" i="1"/>
  <c r="Q5156" i="1"/>
  <c r="P5156" i="1"/>
  <c r="O5156" i="1"/>
  <c r="T5156" i="1" s="1"/>
  <c r="R5155" i="1"/>
  <c r="Q5155" i="1"/>
  <c r="P5155" i="1"/>
  <c r="O5155" i="1"/>
  <c r="R5154" i="1"/>
  <c r="Q5154" i="1"/>
  <c r="P5154" i="1"/>
  <c r="O5154" i="1"/>
  <c r="T5154" i="1" s="1"/>
  <c r="R5153" i="1"/>
  <c r="Q5153" i="1"/>
  <c r="P5153" i="1"/>
  <c r="O5153" i="1"/>
  <c r="T5153" i="1" s="1"/>
  <c r="R5152" i="1"/>
  <c r="Q5152" i="1"/>
  <c r="P5152" i="1"/>
  <c r="O5152" i="1"/>
  <c r="T5152" i="1" s="1"/>
  <c r="R5151" i="1"/>
  <c r="Q5151" i="1"/>
  <c r="P5151" i="1"/>
  <c r="O5151" i="1"/>
  <c r="T5151" i="1" s="1"/>
  <c r="R5150" i="1"/>
  <c r="Q5150" i="1"/>
  <c r="P5150" i="1"/>
  <c r="O5150" i="1"/>
  <c r="R5149" i="1"/>
  <c r="Q5149" i="1"/>
  <c r="P5149" i="1"/>
  <c r="O5149" i="1"/>
  <c r="T5149" i="1" s="1"/>
  <c r="R5148" i="1"/>
  <c r="Q5148" i="1"/>
  <c r="P5148" i="1"/>
  <c r="O5148" i="1"/>
  <c r="T5148" i="1" s="1"/>
  <c r="R5147" i="1"/>
  <c r="Q5147" i="1"/>
  <c r="P5147" i="1"/>
  <c r="O5147" i="1"/>
  <c r="R5146" i="1"/>
  <c r="Q5146" i="1"/>
  <c r="P5146" i="1"/>
  <c r="O5146" i="1"/>
  <c r="T5146" i="1" s="1"/>
  <c r="R5145" i="1"/>
  <c r="Q5145" i="1"/>
  <c r="P5145" i="1"/>
  <c r="O5145" i="1"/>
  <c r="T5145" i="1" s="1"/>
  <c r="R5144" i="1"/>
  <c r="Q5144" i="1"/>
  <c r="P5144" i="1"/>
  <c r="O5144" i="1"/>
  <c r="T5144" i="1" s="1"/>
  <c r="R5143" i="1"/>
  <c r="Q5143" i="1"/>
  <c r="P5143" i="1"/>
  <c r="O5143" i="1"/>
  <c r="T5143" i="1" s="1"/>
  <c r="R5142" i="1"/>
  <c r="Q5142" i="1"/>
  <c r="P5142" i="1"/>
  <c r="O5142" i="1"/>
  <c r="R5141" i="1"/>
  <c r="Q5141" i="1"/>
  <c r="P5141" i="1"/>
  <c r="O5141" i="1"/>
  <c r="T5141" i="1" s="1"/>
  <c r="R5140" i="1"/>
  <c r="Q5140" i="1"/>
  <c r="P5140" i="1"/>
  <c r="O5140" i="1"/>
  <c r="T5140" i="1" s="1"/>
  <c r="R5139" i="1"/>
  <c r="Q5139" i="1"/>
  <c r="P5139" i="1"/>
  <c r="O5139" i="1"/>
  <c r="R5138" i="1"/>
  <c r="Q5138" i="1"/>
  <c r="P5138" i="1"/>
  <c r="O5138" i="1"/>
  <c r="T5138" i="1" s="1"/>
  <c r="R5137" i="1"/>
  <c r="Q5137" i="1"/>
  <c r="P5137" i="1"/>
  <c r="O5137" i="1"/>
  <c r="T5137" i="1" s="1"/>
  <c r="R5136" i="1"/>
  <c r="Q5136" i="1"/>
  <c r="P5136" i="1"/>
  <c r="O5136" i="1"/>
  <c r="T5136" i="1" s="1"/>
  <c r="R5135" i="1"/>
  <c r="Q5135" i="1"/>
  <c r="P5135" i="1"/>
  <c r="O5135" i="1"/>
  <c r="T5135" i="1" s="1"/>
  <c r="R5134" i="1"/>
  <c r="Q5134" i="1"/>
  <c r="P5134" i="1"/>
  <c r="O5134" i="1"/>
  <c r="R5133" i="1"/>
  <c r="Q5133" i="1"/>
  <c r="P5133" i="1"/>
  <c r="O5133" i="1"/>
  <c r="T5133" i="1" s="1"/>
  <c r="R5132" i="1"/>
  <c r="Q5132" i="1"/>
  <c r="P5132" i="1"/>
  <c r="O5132" i="1"/>
  <c r="T5132" i="1" s="1"/>
  <c r="R5131" i="1"/>
  <c r="Q5131" i="1"/>
  <c r="P5131" i="1"/>
  <c r="O5131" i="1"/>
  <c r="R5130" i="1"/>
  <c r="Q5130" i="1"/>
  <c r="P5130" i="1"/>
  <c r="O5130" i="1"/>
  <c r="T5130" i="1" s="1"/>
  <c r="R5129" i="1"/>
  <c r="Q5129" i="1"/>
  <c r="P5129" i="1"/>
  <c r="O5129" i="1"/>
  <c r="T5129" i="1" s="1"/>
  <c r="R5128" i="1"/>
  <c r="Q5128" i="1"/>
  <c r="P5128" i="1"/>
  <c r="O5128" i="1"/>
  <c r="T5128" i="1" s="1"/>
  <c r="R5127" i="1"/>
  <c r="Q5127" i="1"/>
  <c r="P5127" i="1"/>
  <c r="O5127" i="1"/>
  <c r="T5127" i="1" s="1"/>
  <c r="R5126" i="1"/>
  <c r="Q5126" i="1"/>
  <c r="P5126" i="1"/>
  <c r="O5126" i="1"/>
  <c r="R5125" i="1"/>
  <c r="Q5125" i="1"/>
  <c r="P5125" i="1"/>
  <c r="O5125" i="1"/>
  <c r="T5125" i="1" s="1"/>
  <c r="R5124" i="1"/>
  <c r="Q5124" i="1"/>
  <c r="P5124" i="1"/>
  <c r="O5124" i="1"/>
  <c r="T5124" i="1" s="1"/>
  <c r="R5123" i="1"/>
  <c r="Q5123" i="1"/>
  <c r="P5123" i="1"/>
  <c r="O5123" i="1"/>
  <c r="R5122" i="1"/>
  <c r="Q5122" i="1"/>
  <c r="P5122" i="1"/>
  <c r="O5122" i="1"/>
  <c r="T5122" i="1" s="1"/>
  <c r="R5121" i="1"/>
  <c r="Q5121" i="1"/>
  <c r="P5121" i="1"/>
  <c r="O5121" i="1"/>
  <c r="T5121" i="1" s="1"/>
  <c r="R5120" i="1"/>
  <c r="Q5120" i="1"/>
  <c r="P5120" i="1"/>
  <c r="O5120" i="1"/>
  <c r="T5120" i="1" s="1"/>
  <c r="R5119" i="1"/>
  <c r="Q5119" i="1"/>
  <c r="P5119" i="1"/>
  <c r="O5119" i="1"/>
  <c r="T5119" i="1" s="1"/>
  <c r="R5118" i="1"/>
  <c r="Q5118" i="1"/>
  <c r="P5118" i="1"/>
  <c r="O5118" i="1"/>
  <c r="R5117" i="1"/>
  <c r="Q5117" i="1"/>
  <c r="P5117" i="1"/>
  <c r="O5117" i="1"/>
  <c r="T5117" i="1" s="1"/>
  <c r="R5116" i="1"/>
  <c r="Q5116" i="1"/>
  <c r="P5116" i="1"/>
  <c r="O5116" i="1"/>
  <c r="T5116" i="1" s="1"/>
  <c r="R5115" i="1"/>
  <c r="Q5115" i="1"/>
  <c r="P5115" i="1"/>
  <c r="O5115" i="1"/>
  <c r="R5114" i="1"/>
  <c r="Q5114" i="1"/>
  <c r="P5114" i="1"/>
  <c r="O5114" i="1"/>
  <c r="T5114" i="1" s="1"/>
  <c r="R5113" i="1"/>
  <c r="Q5113" i="1"/>
  <c r="P5113" i="1"/>
  <c r="O5113" i="1"/>
  <c r="T5113" i="1" s="1"/>
  <c r="R5112" i="1"/>
  <c r="Q5112" i="1"/>
  <c r="P5112" i="1"/>
  <c r="O5112" i="1"/>
  <c r="T5112" i="1" s="1"/>
  <c r="R5111" i="1"/>
  <c r="Q5111" i="1"/>
  <c r="P5111" i="1"/>
  <c r="O5111" i="1"/>
  <c r="T5111" i="1" s="1"/>
  <c r="R5110" i="1"/>
  <c r="Q5110" i="1"/>
  <c r="P5110" i="1"/>
  <c r="O5110" i="1"/>
  <c r="R5109" i="1"/>
  <c r="Q5109" i="1"/>
  <c r="P5109" i="1"/>
  <c r="O5109" i="1"/>
  <c r="T5109" i="1" s="1"/>
  <c r="R5108" i="1"/>
  <c r="Q5108" i="1"/>
  <c r="P5108" i="1"/>
  <c r="O5108" i="1"/>
  <c r="T5108" i="1" s="1"/>
  <c r="R5107" i="1"/>
  <c r="Q5107" i="1"/>
  <c r="P5107" i="1"/>
  <c r="O5107" i="1"/>
  <c r="R5106" i="1"/>
  <c r="Q5106" i="1"/>
  <c r="P5106" i="1"/>
  <c r="O5106" i="1"/>
  <c r="T5106" i="1" s="1"/>
  <c r="R5105" i="1"/>
  <c r="Q5105" i="1"/>
  <c r="P5105" i="1"/>
  <c r="O5105" i="1"/>
  <c r="T5105" i="1" s="1"/>
  <c r="R5104" i="1"/>
  <c r="Q5104" i="1"/>
  <c r="P5104" i="1"/>
  <c r="O5104" i="1"/>
  <c r="T5104" i="1" s="1"/>
  <c r="R5103" i="1"/>
  <c r="Q5103" i="1"/>
  <c r="P5103" i="1"/>
  <c r="O5103" i="1"/>
  <c r="T5103" i="1" s="1"/>
  <c r="R5102" i="1"/>
  <c r="Q5102" i="1"/>
  <c r="P5102" i="1"/>
  <c r="O5102" i="1"/>
  <c r="R5101" i="1"/>
  <c r="Q5101" i="1"/>
  <c r="P5101" i="1"/>
  <c r="O5101" i="1"/>
  <c r="T5101" i="1" s="1"/>
  <c r="R5100" i="1"/>
  <c r="Q5100" i="1"/>
  <c r="P5100" i="1"/>
  <c r="O5100" i="1"/>
  <c r="T5100" i="1" s="1"/>
  <c r="R5099" i="1"/>
  <c r="Q5099" i="1"/>
  <c r="P5099" i="1"/>
  <c r="O5099" i="1"/>
  <c r="R5098" i="1"/>
  <c r="Q5098" i="1"/>
  <c r="P5098" i="1"/>
  <c r="O5098" i="1"/>
  <c r="T5098" i="1" s="1"/>
  <c r="R5097" i="1"/>
  <c r="Q5097" i="1"/>
  <c r="P5097" i="1"/>
  <c r="O5097" i="1"/>
  <c r="T5097" i="1" s="1"/>
  <c r="R5096" i="1"/>
  <c r="Q5096" i="1"/>
  <c r="P5096" i="1"/>
  <c r="O5096" i="1"/>
  <c r="T5096" i="1" s="1"/>
  <c r="R5095" i="1"/>
  <c r="Q5095" i="1"/>
  <c r="P5095" i="1"/>
  <c r="O5095" i="1"/>
  <c r="R5094" i="1"/>
  <c r="Q5094" i="1"/>
  <c r="P5094" i="1"/>
  <c r="O5094" i="1"/>
  <c r="R5093" i="1"/>
  <c r="Q5093" i="1"/>
  <c r="P5093" i="1"/>
  <c r="O5093" i="1"/>
  <c r="T5093" i="1" s="1"/>
  <c r="R5092" i="1"/>
  <c r="Q5092" i="1"/>
  <c r="P5092" i="1"/>
  <c r="O5092" i="1"/>
  <c r="T5092" i="1" s="1"/>
  <c r="R5091" i="1"/>
  <c r="Q5091" i="1"/>
  <c r="P5091" i="1"/>
  <c r="O5091" i="1"/>
  <c r="R5090" i="1"/>
  <c r="Q5090" i="1"/>
  <c r="P5090" i="1"/>
  <c r="O5090" i="1"/>
  <c r="T5090" i="1" s="1"/>
  <c r="R5089" i="1"/>
  <c r="Q5089" i="1"/>
  <c r="P5089" i="1"/>
  <c r="O5089" i="1"/>
  <c r="T5089" i="1" s="1"/>
  <c r="R5088" i="1"/>
  <c r="Q5088" i="1"/>
  <c r="P5088" i="1"/>
  <c r="O5088" i="1"/>
  <c r="T5088" i="1" s="1"/>
  <c r="R5087" i="1"/>
  <c r="Q5087" i="1"/>
  <c r="P5087" i="1"/>
  <c r="O5087" i="1"/>
  <c r="R5086" i="1"/>
  <c r="Q5086" i="1"/>
  <c r="P5086" i="1"/>
  <c r="O5086" i="1"/>
  <c r="R5085" i="1"/>
  <c r="Q5085" i="1"/>
  <c r="P5085" i="1"/>
  <c r="O5085" i="1"/>
  <c r="T5085" i="1" s="1"/>
  <c r="R5084" i="1"/>
  <c r="Q5084" i="1"/>
  <c r="P5084" i="1"/>
  <c r="O5084" i="1"/>
  <c r="T5084" i="1" s="1"/>
  <c r="R5083" i="1"/>
  <c r="Q5083" i="1"/>
  <c r="P5083" i="1"/>
  <c r="O5083" i="1"/>
  <c r="R5082" i="1"/>
  <c r="Q5082" i="1"/>
  <c r="P5082" i="1"/>
  <c r="O5082" i="1"/>
  <c r="T5082" i="1" s="1"/>
  <c r="R5081" i="1"/>
  <c r="Q5081" i="1"/>
  <c r="P5081" i="1"/>
  <c r="O5081" i="1"/>
  <c r="T5081" i="1" s="1"/>
  <c r="R5080" i="1"/>
  <c r="Q5080" i="1"/>
  <c r="P5080" i="1"/>
  <c r="O5080" i="1"/>
  <c r="T5080" i="1" s="1"/>
  <c r="R5079" i="1"/>
  <c r="Q5079" i="1"/>
  <c r="P5079" i="1"/>
  <c r="O5079" i="1"/>
  <c r="R5078" i="1"/>
  <c r="Q5078" i="1"/>
  <c r="P5078" i="1"/>
  <c r="O5078" i="1"/>
  <c r="R5077" i="1"/>
  <c r="Q5077" i="1"/>
  <c r="P5077" i="1"/>
  <c r="O5077" i="1"/>
  <c r="T5077" i="1" s="1"/>
  <c r="R5076" i="1"/>
  <c r="Q5076" i="1"/>
  <c r="P5076" i="1"/>
  <c r="O5076" i="1"/>
  <c r="T5076" i="1" s="1"/>
  <c r="R5075" i="1"/>
  <c r="Q5075" i="1"/>
  <c r="P5075" i="1"/>
  <c r="O5075" i="1"/>
  <c r="R5074" i="1"/>
  <c r="Q5074" i="1"/>
  <c r="P5074" i="1"/>
  <c r="O5074" i="1"/>
  <c r="T5074" i="1" s="1"/>
  <c r="R5073" i="1"/>
  <c r="Q5073" i="1"/>
  <c r="P5073" i="1"/>
  <c r="O5073" i="1"/>
  <c r="T5073" i="1" s="1"/>
  <c r="R5072" i="1"/>
  <c r="Q5072" i="1"/>
  <c r="P5072" i="1"/>
  <c r="O5072" i="1"/>
  <c r="T5072" i="1" s="1"/>
  <c r="R5071" i="1"/>
  <c r="Q5071" i="1"/>
  <c r="P5071" i="1"/>
  <c r="O5071" i="1"/>
  <c r="R5070" i="1"/>
  <c r="Q5070" i="1"/>
  <c r="P5070" i="1"/>
  <c r="O5070" i="1"/>
  <c r="R5069" i="1"/>
  <c r="Q5069" i="1"/>
  <c r="P5069" i="1"/>
  <c r="O5069" i="1"/>
  <c r="T5069" i="1" s="1"/>
  <c r="R5068" i="1"/>
  <c r="Q5068" i="1"/>
  <c r="P5068" i="1"/>
  <c r="O5068" i="1"/>
  <c r="T5068" i="1" s="1"/>
  <c r="R5067" i="1"/>
  <c r="Q5067" i="1"/>
  <c r="P5067" i="1"/>
  <c r="O5067" i="1"/>
  <c r="R5066" i="1"/>
  <c r="Q5066" i="1"/>
  <c r="P5066" i="1"/>
  <c r="O5066" i="1"/>
  <c r="T5066" i="1" s="1"/>
  <c r="R5065" i="1"/>
  <c r="Q5065" i="1"/>
  <c r="P5065" i="1"/>
  <c r="O5065" i="1"/>
  <c r="T5065" i="1" s="1"/>
  <c r="R5064" i="1"/>
  <c r="Q5064" i="1"/>
  <c r="P5064" i="1"/>
  <c r="O5064" i="1"/>
  <c r="T5064" i="1" s="1"/>
  <c r="R5063" i="1"/>
  <c r="Q5063" i="1"/>
  <c r="P5063" i="1"/>
  <c r="O5063" i="1"/>
  <c r="R5062" i="1"/>
  <c r="Q5062" i="1"/>
  <c r="P5062" i="1"/>
  <c r="O5062" i="1"/>
  <c r="R5061" i="1"/>
  <c r="Q5061" i="1"/>
  <c r="P5061" i="1"/>
  <c r="O5061" i="1"/>
  <c r="T5061" i="1" s="1"/>
  <c r="R5060" i="1"/>
  <c r="Q5060" i="1"/>
  <c r="P5060" i="1"/>
  <c r="O5060" i="1"/>
  <c r="T5060" i="1" s="1"/>
  <c r="R5059" i="1"/>
  <c r="Q5059" i="1"/>
  <c r="P5059" i="1"/>
  <c r="O5059" i="1"/>
  <c r="R5058" i="1"/>
  <c r="Q5058" i="1"/>
  <c r="P5058" i="1"/>
  <c r="O5058" i="1"/>
  <c r="T5058" i="1" s="1"/>
  <c r="R5057" i="1"/>
  <c r="Q5057" i="1"/>
  <c r="P5057" i="1"/>
  <c r="O5057" i="1"/>
  <c r="T5057" i="1" s="1"/>
  <c r="R5056" i="1"/>
  <c r="Q5056" i="1"/>
  <c r="P5056" i="1"/>
  <c r="O5056" i="1"/>
  <c r="T5056" i="1" s="1"/>
  <c r="R5055" i="1"/>
  <c r="Q5055" i="1"/>
  <c r="P5055" i="1"/>
  <c r="O5055" i="1"/>
  <c r="R5054" i="1"/>
  <c r="Q5054" i="1"/>
  <c r="P5054" i="1"/>
  <c r="O5054" i="1"/>
  <c r="R5053" i="1"/>
  <c r="Q5053" i="1"/>
  <c r="P5053" i="1"/>
  <c r="O5053" i="1"/>
  <c r="T5053" i="1" s="1"/>
  <c r="R5052" i="1"/>
  <c r="Q5052" i="1"/>
  <c r="P5052" i="1"/>
  <c r="O5052" i="1"/>
  <c r="T5052" i="1" s="1"/>
  <c r="R5051" i="1"/>
  <c r="Q5051" i="1"/>
  <c r="P5051" i="1"/>
  <c r="O5051" i="1"/>
  <c r="R5050" i="1"/>
  <c r="Q5050" i="1"/>
  <c r="P5050" i="1"/>
  <c r="O5050" i="1"/>
  <c r="T5050" i="1" s="1"/>
  <c r="R5049" i="1"/>
  <c r="Q5049" i="1"/>
  <c r="P5049" i="1"/>
  <c r="O5049" i="1"/>
  <c r="T5049" i="1" s="1"/>
  <c r="R5048" i="1"/>
  <c r="Q5048" i="1"/>
  <c r="P5048" i="1"/>
  <c r="O5048" i="1"/>
  <c r="T5048" i="1" s="1"/>
  <c r="R5047" i="1"/>
  <c r="Q5047" i="1"/>
  <c r="P5047" i="1"/>
  <c r="O5047" i="1"/>
  <c r="R5046" i="1"/>
  <c r="Q5046" i="1"/>
  <c r="P5046" i="1"/>
  <c r="O5046" i="1"/>
  <c r="R5045" i="1"/>
  <c r="Q5045" i="1"/>
  <c r="P5045" i="1"/>
  <c r="O5045" i="1"/>
  <c r="T5045" i="1" s="1"/>
  <c r="R5044" i="1"/>
  <c r="Q5044" i="1"/>
  <c r="P5044" i="1"/>
  <c r="O5044" i="1"/>
  <c r="T5044" i="1" s="1"/>
  <c r="R5043" i="1"/>
  <c r="Q5043" i="1"/>
  <c r="P5043" i="1"/>
  <c r="O5043" i="1"/>
  <c r="R5042" i="1"/>
  <c r="Q5042" i="1"/>
  <c r="P5042" i="1"/>
  <c r="O5042" i="1"/>
  <c r="T5042" i="1" s="1"/>
  <c r="R5041" i="1"/>
  <c r="Q5041" i="1"/>
  <c r="P5041" i="1"/>
  <c r="O5041" i="1"/>
  <c r="T5041" i="1" s="1"/>
  <c r="R5040" i="1"/>
  <c r="Q5040" i="1"/>
  <c r="P5040" i="1"/>
  <c r="O5040" i="1"/>
  <c r="T5040" i="1" s="1"/>
  <c r="R5039" i="1"/>
  <c r="Q5039" i="1"/>
  <c r="P5039" i="1"/>
  <c r="O5039" i="1"/>
  <c r="R5038" i="1"/>
  <c r="Q5038" i="1"/>
  <c r="P5038" i="1"/>
  <c r="O5038" i="1"/>
  <c r="R5037" i="1"/>
  <c r="Q5037" i="1"/>
  <c r="P5037" i="1"/>
  <c r="O5037" i="1"/>
  <c r="T5037" i="1" s="1"/>
  <c r="R5036" i="1"/>
  <c r="Q5036" i="1"/>
  <c r="P5036" i="1"/>
  <c r="O5036" i="1"/>
  <c r="T5036" i="1" s="1"/>
  <c r="R5035" i="1"/>
  <c r="Q5035" i="1"/>
  <c r="P5035" i="1"/>
  <c r="O5035" i="1"/>
  <c r="R5034" i="1"/>
  <c r="Q5034" i="1"/>
  <c r="P5034" i="1"/>
  <c r="O5034" i="1"/>
  <c r="T5034" i="1" s="1"/>
  <c r="R5033" i="1"/>
  <c r="Q5033" i="1"/>
  <c r="P5033" i="1"/>
  <c r="O5033" i="1"/>
  <c r="T5033" i="1" s="1"/>
  <c r="R5032" i="1"/>
  <c r="Q5032" i="1"/>
  <c r="P5032" i="1"/>
  <c r="O5032" i="1"/>
  <c r="T5032" i="1" s="1"/>
  <c r="R5031" i="1"/>
  <c r="Q5031" i="1"/>
  <c r="P5031" i="1"/>
  <c r="O5031" i="1"/>
  <c r="R5030" i="1"/>
  <c r="Q5030" i="1"/>
  <c r="P5030" i="1"/>
  <c r="O5030" i="1"/>
  <c r="R5029" i="1"/>
  <c r="Q5029" i="1"/>
  <c r="P5029" i="1"/>
  <c r="O5029" i="1"/>
  <c r="T5029" i="1" s="1"/>
  <c r="R5028" i="1"/>
  <c r="Q5028" i="1"/>
  <c r="P5028" i="1"/>
  <c r="O5028" i="1"/>
  <c r="T5028" i="1" s="1"/>
  <c r="R5027" i="1"/>
  <c r="Q5027" i="1"/>
  <c r="P5027" i="1"/>
  <c r="O5027" i="1"/>
  <c r="R5026" i="1"/>
  <c r="Q5026" i="1"/>
  <c r="P5026" i="1"/>
  <c r="O5026" i="1"/>
  <c r="T5026" i="1" s="1"/>
  <c r="R5025" i="1"/>
  <c r="Q5025" i="1"/>
  <c r="P5025" i="1"/>
  <c r="O5025" i="1"/>
  <c r="T5025" i="1" s="1"/>
  <c r="R5024" i="1"/>
  <c r="Q5024" i="1"/>
  <c r="P5024" i="1"/>
  <c r="O5024" i="1"/>
  <c r="T5024" i="1" s="1"/>
  <c r="R5023" i="1"/>
  <c r="Q5023" i="1"/>
  <c r="P5023" i="1"/>
  <c r="O5023" i="1"/>
  <c r="R5022" i="1"/>
  <c r="Q5022" i="1"/>
  <c r="P5022" i="1"/>
  <c r="O5022" i="1"/>
  <c r="R5021" i="1"/>
  <c r="Q5021" i="1"/>
  <c r="P5021" i="1"/>
  <c r="O5021" i="1"/>
  <c r="T5021" i="1" s="1"/>
  <c r="R5020" i="1"/>
  <c r="Q5020" i="1"/>
  <c r="P5020" i="1"/>
  <c r="O5020" i="1"/>
  <c r="T5020" i="1" s="1"/>
  <c r="R5019" i="1"/>
  <c r="Q5019" i="1"/>
  <c r="P5019" i="1"/>
  <c r="O5019" i="1"/>
  <c r="R5018" i="1"/>
  <c r="Q5018" i="1"/>
  <c r="P5018" i="1"/>
  <c r="O5018" i="1"/>
  <c r="T5018" i="1" s="1"/>
  <c r="R5017" i="1"/>
  <c r="Q5017" i="1"/>
  <c r="P5017" i="1"/>
  <c r="O5017" i="1"/>
  <c r="T5017" i="1" s="1"/>
  <c r="R5016" i="1"/>
  <c r="Q5016" i="1"/>
  <c r="P5016" i="1"/>
  <c r="O5016" i="1"/>
  <c r="T5016" i="1" s="1"/>
  <c r="R5015" i="1"/>
  <c r="Q5015" i="1"/>
  <c r="P5015" i="1"/>
  <c r="O5015" i="1"/>
  <c r="R5014" i="1"/>
  <c r="Q5014" i="1"/>
  <c r="P5014" i="1"/>
  <c r="O5014" i="1"/>
  <c r="R5013" i="1"/>
  <c r="Q5013" i="1"/>
  <c r="P5013" i="1"/>
  <c r="O5013" i="1"/>
  <c r="T5013" i="1" s="1"/>
  <c r="R5012" i="1"/>
  <c r="Q5012" i="1"/>
  <c r="P5012" i="1"/>
  <c r="O5012" i="1"/>
  <c r="T5012" i="1" s="1"/>
  <c r="R5011" i="1"/>
  <c r="Q5011" i="1"/>
  <c r="P5011" i="1"/>
  <c r="O5011" i="1"/>
  <c r="R5010" i="1"/>
  <c r="Q5010" i="1"/>
  <c r="P5010" i="1"/>
  <c r="O5010" i="1"/>
  <c r="T5010" i="1" s="1"/>
  <c r="R5009" i="1"/>
  <c r="Q5009" i="1"/>
  <c r="P5009" i="1"/>
  <c r="O5009" i="1"/>
  <c r="T5009" i="1" s="1"/>
  <c r="R5008" i="1"/>
  <c r="Q5008" i="1"/>
  <c r="P5008" i="1"/>
  <c r="O5008" i="1"/>
  <c r="T5008" i="1" s="1"/>
  <c r="R5007" i="1"/>
  <c r="Q5007" i="1"/>
  <c r="P5007" i="1"/>
  <c r="O5007" i="1"/>
  <c r="R5006" i="1"/>
  <c r="Q5006" i="1"/>
  <c r="P5006" i="1"/>
  <c r="O5006" i="1"/>
  <c r="R5005" i="1"/>
  <c r="Q5005" i="1"/>
  <c r="P5005" i="1"/>
  <c r="O5005" i="1"/>
  <c r="T5005" i="1" s="1"/>
  <c r="R5004" i="1"/>
  <c r="Q5004" i="1"/>
  <c r="P5004" i="1"/>
  <c r="O5004" i="1"/>
  <c r="T5004" i="1" s="1"/>
  <c r="R5003" i="1"/>
  <c r="Q5003" i="1"/>
  <c r="P5003" i="1"/>
  <c r="O5003" i="1"/>
  <c r="R5002" i="1"/>
  <c r="Q5002" i="1"/>
  <c r="P5002" i="1"/>
  <c r="O5002" i="1"/>
  <c r="T5002" i="1" s="1"/>
  <c r="R5001" i="1"/>
  <c r="Q5001" i="1"/>
  <c r="P5001" i="1"/>
  <c r="O5001" i="1"/>
  <c r="T5001" i="1" s="1"/>
  <c r="R5000" i="1"/>
  <c r="Q5000" i="1"/>
  <c r="P5000" i="1"/>
  <c r="O5000" i="1"/>
  <c r="T5000" i="1" s="1"/>
  <c r="R4999" i="1"/>
  <c r="Q4999" i="1"/>
  <c r="P4999" i="1"/>
  <c r="O4999" i="1"/>
  <c r="R4998" i="1"/>
  <c r="Q4998" i="1"/>
  <c r="P4998" i="1"/>
  <c r="O4998" i="1"/>
  <c r="R4997" i="1"/>
  <c r="Q4997" i="1"/>
  <c r="P4997" i="1"/>
  <c r="O4997" i="1"/>
  <c r="T4997" i="1" s="1"/>
  <c r="R4996" i="1"/>
  <c r="Q4996" i="1"/>
  <c r="P4996" i="1"/>
  <c r="O4996" i="1"/>
  <c r="T4996" i="1" s="1"/>
  <c r="R4995" i="1"/>
  <c r="Q4995" i="1"/>
  <c r="P4995" i="1"/>
  <c r="O4995" i="1"/>
  <c r="R4994" i="1"/>
  <c r="Q4994" i="1"/>
  <c r="P4994" i="1"/>
  <c r="O4994" i="1"/>
  <c r="T4994" i="1" s="1"/>
  <c r="R4993" i="1"/>
  <c r="Q4993" i="1"/>
  <c r="P4993" i="1"/>
  <c r="O4993" i="1"/>
  <c r="T4993" i="1" s="1"/>
  <c r="R4992" i="1"/>
  <c r="Q4992" i="1"/>
  <c r="P4992" i="1"/>
  <c r="O4992" i="1"/>
  <c r="T4992" i="1" s="1"/>
  <c r="R4991" i="1"/>
  <c r="Q4991" i="1"/>
  <c r="P4991" i="1"/>
  <c r="O4991" i="1"/>
  <c r="R4990" i="1"/>
  <c r="Q4990" i="1"/>
  <c r="P4990" i="1"/>
  <c r="O4990" i="1"/>
  <c r="R4989" i="1"/>
  <c r="Q4989" i="1"/>
  <c r="P4989" i="1"/>
  <c r="O4989" i="1"/>
  <c r="T4989" i="1" s="1"/>
  <c r="R4988" i="1"/>
  <c r="Q4988" i="1"/>
  <c r="P4988" i="1"/>
  <c r="O4988" i="1"/>
  <c r="T4988" i="1" s="1"/>
  <c r="R4987" i="1"/>
  <c r="Q4987" i="1"/>
  <c r="P4987" i="1"/>
  <c r="O4987" i="1"/>
  <c r="R4986" i="1"/>
  <c r="Q4986" i="1"/>
  <c r="P4986" i="1"/>
  <c r="O4986" i="1"/>
  <c r="T4986" i="1" s="1"/>
  <c r="R4985" i="1"/>
  <c r="Q4985" i="1"/>
  <c r="P4985" i="1"/>
  <c r="O4985" i="1"/>
  <c r="T4985" i="1" s="1"/>
  <c r="R4984" i="1"/>
  <c r="Q4984" i="1"/>
  <c r="P4984" i="1"/>
  <c r="O4984" i="1"/>
  <c r="T4984" i="1" s="1"/>
  <c r="R4983" i="1"/>
  <c r="Q4983" i="1"/>
  <c r="P4983" i="1"/>
  <c r="O4983" i="1"/>
  <c r="R4982" i="1"/>
  <c r="Q4982" i="1"/>
  <c r="P4982" i="1"/>
  <c r="O4982" i="1"/>
  <c r="R4981" i="1"/>
  <c r="Q4981" i="1"/>
  <c r="P4981" i="1"/>
  <c r="O4981" i="1"/>
  <c r="T4981" i="1" s="1"/>
  <c r="R4980" i="1"/>
  <c r="Q4980" i="1"/>
  <c r="P4980" i="1"/>
  <c r="O4980" i="1"/>
  <c r="T4980" i="1" s="1"/>
  <c r="R4979" i="1"/>
  <c r="Q4979" i="1"/>
  <c r="P4979" i="1"/>
  <c r="O4979" i="1"/>
  <c r="R4978" i="1"/>
  <c r="Q4978" i="1"/>
  <c r="P4978" i="1"/>
  <c r="O4978" i="1"/>
  <c r="T4978" i="1" s="1"/>
  <c r="R4977" i="1"/>
  <c r="Q4977" i="1"/>
  <c r="P4977" i="1"/>
  <c r="O4977" i="1"/>
  <c r="T4977" i="1" s="1"/>
  <c r="R4976" i="1"/>
  <c r="Q4976" i="1"/>
  <c r="P4976" i="1"/>
  <c r="O4976" i="1"/>
  <c r="T4976" i="1" s="1"/>
  <c r="R4975" i="1"/>
  <c r="Q4975" i="1"/>
  <c r="P4975" i="1"/>
  <c r="O4975" i="1"/>
  <c r="R4974" i="1"/>
  <c r="Q4974" i="1"/>
  <c r="P4974" i="1"/>
  <c r="O4974" i="1"/>
  <c r="R4973" i="1"/>
  <c r="Q4973" i="1"/>
  <c r="P4973" i="1"/>
  <c r="O4973" i="1"/>
  <c r="T4973" i="1" s="1"/>
  <c r="R4972" i="1"/>
  <c r="Q4972" i="1"/>
  <c r="P4972" i="1"/>
  <c r="O4972" i="1"/>
  <c r="T4972" i="1" s="1"/>
  <c r="R4971" i="1"/>
  <c r="Q4971" i="1"/>
  <c r="P4971" i="1"/>
  <c r="O4971" i="1"/>
  <c r="R4970" i="1"/>
  <c r="Q4970" i="1"/>
  <c r="P4970" i="1"/>
  <c r="O4970" i="1"/>
  <c r="T4970" i="1" s="1"/>
  <c r="R4969" i="1"/>
  <c r="Q4969" i="1"/>
  <c r="P4969" i="1"/>
  <c r="O4969" i="1"/>
  <c r="T4969" i="1" s="1"/>
  <c r="R4968" i="1"/>
  <c r="Q4968" i="1"/>
  <c r="P4968" i="1"/>
  <c r="O4968" i="1"/>
  <c r="T4968" i="1" s="1"/>
  <c r="R4967" i="1"/>
  <c r="Q4967" i="1"/>
  <c r="P4967" i="1"/>
  <c r="O4967" i="1"/>
  <c r="R4966" i="1"/>
  <c r="Q4966" i="1"/>
  <c r="P4966" i="1"/>
  <c r="O4966" i="1"/>
  <c r="R4965" i="1"/>
  <c r="Q4965" i="1"/>
  <c r="P4965" i="1"/>
  <c r="O4965" i="1"/>
  <c r="T4965" i="1" s="1"/>
  <c r="R4964" i="1"/>
  <c r="Q4964" i="1"/>
  <c r="P4964" i="1"/>
  <c r="O4964" i="1"/>
  <c r="T4964" i="1" s="1"/>
  <c r="R4963" i="1"/>
  <c r="Q4963" i="1"/>
  <c r="P4963" i="1"/>
  <c r="O4963" i="1"/>
  <c r="R4962" i="1"/>
  <c r="Q4962" i="1"/>
  <c r="P4962" i="1"/>
  <c r="O4962" i="1"/>
  <c r="T4962" i="1" s="1"/>
  <c r="R4961" i="1"/>
  <c r="Q4961" i="1"/>
  <c r="P4961" i="1"/>
  <c r="O4961" i="1"/>
  <c r="T4961" i="1" s="1"/>
  <c r="R4960" i="1"/>
  <c r="Q4960" i="1"/>
  <c r="P4960" i="1"/>
  <c r="O4960" i="1"/>
  <c r="T4960" i="1" s="1"/>
  <c r="R4959" i="1"/>
  <c r="Q4959" i="1"/>
  <c r="P4959" i="1"/>
  <c r="O4959" i="1"/>
  <c r="R4958" i="1"/>
  <c r="Q4958" i="1"/>
  <c r="P4958" i="1"/>
  <c r="O4958" i="1"/>
  <c r="R4957" i="1"/>
  <c r="Q4957" i="1"/>
  <c r="P4957" i="1"/>
  <c r="O4957" i="1"/>
  <c r="T4957" i="1" s="1"/>
  <c r="R4956" i="1"/>
  <c r="Q4956" i="1"/>
  <c r="P4956" i="1"/>
  <c r="O4956" i="1"/>
  <c r="T4956" i="1" s="1"/>
  <c r="R4955" i="1"/>
  <c r="Q4955" i="1"/>
  <c r="P4955" i="1"/>
  <c r="O4955" i="1"/>
  <c r="R4954" i="1"/>
  <c r="Q4954" i="1"/>
  <c r="P4954" i="1"/>
  <c r="O4954" i="1"/>
  <c r="T4954" i="1" s="1"/>
  <c r="R4953" i="1"/>
  <c r="Q4953" i="1"/>
  <c r="P4953" i="1"/>
  <c r="O4953" i="1"/>
  <c r="T4953" i="1" s="1"/>
  <c r="R4952" i="1"/>
  <c r="Q4952" i="1"/>
  <c r="P4952" i="1"/>
  <c r="O4952" i="1"/>
  <c r="T4952" i="1" s="1"/>
  <c r="R4951" i="1"/>
  <c r="Q4951" i="1"/>
  <c r="P4951" i="1"/>
  <c r="O4951" i="1"/>
  <c r="R4950" i="1"/>
  <c r="Q4950" i="1"/>
  <c r="P4950" i="1"/>
  <c r="O4950" i="1"/>
  <c r="R4949" i="1"/>
  <c r="Q4949" i="1"/>
  <c r="P4949" i="1"/>
  <c r="O4949" i="1"/>
  <c r="T4949" i="1" s="1"/>
  <c r="R4948" i="1"/>
  <c r="Q4948" i="1"/>
  <c r="P4948" i="1"/>
  <c r="O4948" i="1"/>
  <c r="T4948" i="1" s="1"/>
  <c r="R4947" i="1"/>
  <c r="Q4947" i="1"/>
  <c r="P4947" i="1"/>
  <c r="O4947" i="1"/>
  <c r="R4946" i="1"/>
  <c r="Q4946" i="1"/>
  <c r="P4946" i="1"/>
  <c r="O4946" i="1"/>
  <c r="T4946" i="1" s="1"/>
  <c r="R4945" i="1"/>
  <c r="Q4945" i="1"/>
  <c r="P4945" i="1"/>
  <c r="O4945" i="1"/>
  <c r="T4945" i="1" s="1"/>
  <c r="R4944" i="1"/>
  <c r="Q4944" i="1"/>
  <c r="P4944" i="1"/>
  <c r="O4944" i="1"/>
  <c r="T4944" i="1" s="1"/>
  <c r="R4943" i="1"/>
  <c r="Q4943" i="1"/>
  <c r="P4943" i="1"/>
  <c r="O4943" i="1"/>
  <c r="R4942" i="1"/>
  <c r="Q4942" i="1"/>
  <c r="P4942" i="1"/>
  <c r="O4942" i="1"/>
  <c r="R4941" i="1"/>
  <c r="Q4941" i="1"/>
  <c r="P4941" i="1"/>
  <c r="O4941" i="1"/>
  <c r="T4941" i="1" s="1"/>
  <c r="R4940" i="1"/>
  <c r="Q4940" i="1"/>
  <c r="P4940" i="1"/>
  <c r="O4940" i="1"/>
  <c r="T4940" i="1" s="1"/>
  <c r="R4939" i="1"/>
  <c r="Q4939" i="1"/>
  <c r="P4939" i="1"/>
  <c r="O4939" i="1"/>
  <c r="R4938" i="1"/>
  <c r="Q4938" i="1"/>
  <c r="P4938" i="1"/>
  <c r="O4938" i="1"/>
  <c r="T4938" i="1" s="1"/>
  <c r="R4937" i="1"/>
  <c r="Q4937" i="1"/>
  <c r="P4937" i="1"/>
  <c r="O4937" i="1"/>
  <c r="R4936" i="1"/>
  <c r="Q4936" i="1"/>
  <c r="P4936" i="1"/>
  <c r="O4936" i="1"/>
  <c r="T4936" i="1" s="1"/>
  <c r="R4935" i="1"/>
  <c r="Q4935" i="1"/>
  <c r="P4935" i="1"/>
  <c r="O4935" i="1"/>
  <c r="R4934" i="1"/>
  <c r="Q4934" i="1"/>
  <c r="P4934" i="1"/>
  <c r="O4934" i="1"/>
  <c r="R4933" i="1"/>
  <c r="Q4933" i="1"/>
  <c r="P4933" i="1"/>
  <c r="O4933" i="1"/>
  <c r="T4933" i="1" s="1"/>
  <c r="R4932" i="1"/>
  <c r="Q4932" i="1"/>
  <c r="P4932" i="1"/>
  <c r="O4932" i="1"/>
  <c r="T4932" i="1" s="1"/>
  <c r="R4931" i="1"/>
  <c r="Q4931" i="1"/>
  <c r="P4931" i="1"/>
  <c r="O4931" i="1"/>
  <c r="R4930" i="1"/>
  <c r="Q4930" i="1"/>
  <c r="P4930" i="1"/>
  <c r="O4930" i="1"/>
  <c r="T4930" i="1" s="1"/>
  <c r="R4929" i="1"/>
  <c r="Q4929" i="1"/>
  <c r="P4929" i="1"/>
  <c r="O4929" i="1"/>
  <c r="R4928" i="1"/>
  <c r="Q4928" i="1"/>
  <c r="P4928" i="1"/>
  <c r="O4928" i="1"/>
  <c r="T4928" i="1" s="1"/>
  <c r="R4927" i="1"/>
  <c r="Q4927" i="1"/>
  <c r="P4927" i="1"/>
  <c r="O4927" i="1"/>
  <c r="R4926" i="1"/>
  <c r="Q4926" i="1"/>
  <c r="P4926" i="1"/>
  <c r="O4926" i="1"/>
  <c r="R4925" i="1"/>
  <c r="Q4925" i="1"/>
  <c r="P4925" i="1"/>
  <c r="O4925" i="1"/>
  <c r="T4925" i="1" s="1"/>
  <c r="R4924" i="1"/>
  <c r="Q4924" i="1"/>
  <c r="P4924" i="1"/>
  <c r="O4924" i="1"/>
  <c r="T4924" i="1" s="1"/>
  <c r="R4923" i="1"/>
  <c r="Q4923" i="1"/>
  <c r="P4923" i="1"/>
  <c r="O4923" i="1"/>
  <c r="R4922" i="1"/>
  <c r="Q4922" i="1"/>
  <c r="P4922" i="1"/>
  <c r="O4922" i="1"/>
  <c r="T4922" i="1" s="1"/>
  <c r="R4921" i="1"/>
  <c r="Q4921" i="1"/>
  <c r="P4921" i="1"/>
  <c r="O4921" i="1"/>
  <c r="R4920" i="1"/>
  <c r="Q4920" i="1"/>
  <c r="P4920" i="1"/>
  <c r="O4920" i="1"/>
  <c r="T4920" i="1" s="1"/>
  <c r="R4919" i="1"/>
  <c r="Q4919" i="1"/>
  <c r="P4919" i="1"/>
  <c r="O4919" i="1"/>
  <c r="R4918" i="1"/>
  <c r="Q4918" i="1"/>
  <c r="P4918" i="1"/>
  <c r="O4918" i="1"/>
  <c r="R4917" i="1"/>
  <c r="Q4917" i="1"/>
  <c r="P4917" i="1"/>
  <c r="O4917" i="1"/>
  <c r="T4917" i="1" s="1"/>
  <c r="R4916" i="1"/>
  <c r="Q4916" i="1"/>
  <c r="P4916" i="1"/>
  <c r="O4916" i="1"/>
  <c r="T4916" i="1" s="1"/>
  <c r="R4915" i="1"/>
  <c r="Q4915" i="1"/>
  <c r="P4915" i="1"/>
  <c r="O4915" i="1"/>
  <c r="R4914" i="1"/>
  <c r="Q4914" i="1"/>
  <c r="P4914" i="1"/>
  <c r="O4914" i="1"/>
  <c r="T4914" i="1" s="1"/>
  <c r="R4913" i="1"/>
  <c r="Q4913" i="1"/>
  <c r="P4913" i="1"/>
  <c r="O4913" i="1"/>
  <c r="R4912" i="1"/>
  <c r="Q4912" i="1"/>
  <c r="P4912" i="1"/>
  <c r="O4912" i="1"/>
  <c r="T4912" i="1" s="1"/>
  <c r="R4911" i="1"/>
  <c r="Q4911" i="1"/>
  <c r="P4911" i="1"/>
  <c r="O4911" i="1"/>
  <c r="R4910" i="1"/>
  <c r="Q4910" i="1"/>
  <c r="P4910" i="1"/>
  <c r="O4910" i="1"/>
  <c r="R4909" i="1"/>
  <c r="Q4909" i="1"/>
  <c r="P4909" i="1"/>
  <c r="O4909" i="1"/>
  <c r="T4909" i="1" s="1"/>
  <c r="R4908" i="1"/>
  <c r="Q4908" i="1"/>
  <c r="P4908" i="1"/>
  <c r="O4908" i="1"/>
  <c r="T4908" i="1" s="1"/>
  <c r="R4907" i="1"/>
  <c r="Q4907" i="1"/>
  <c r="P4907" i="1"/>
  <c r="O4907" i="1"/>
  <c r="R4906" i="1"/>
  <c r="Q4906" i="1"/>
  <c r="P4906" i="1"/>
  <c r="O4906" i="1"/>
  <c r="T4906" i="1" s="1"/>
  <c r="R4905" i="1"/>
  <c r="Q4905" i="1"/>
  <c r="P4905" i="1"/>
  <c r="O4905" i="1"/>
  <c r="R4904" i="1"/>
  <c r="Q4904" i="1"/>
  <c r="P4904" i="1"/>
  <c r="O4904" i="1"/>
  <c r="T4904" i="1" s="1"/>
  <c r="R4903" i="1"/>
  <c r="Q4903" i="1"/>
  <c r="P4903" i="1"/>
  <c r="O4903" i="1"/>
  <c r="R4902" i="1"/>
  <c r="Q4902" i="1"/>
  <c r="P4902" i="1"/>
  <c r="O4902" i="1"/>
  <c r="R4901" i="1"/>
  <c r="Q4901" i="1"/>
  <c r="P4901" i="1"/>
  <c r="O4901" i="1"/>
  <c r="T4901" i="1" s="1"/>
  <c r="R4900" i="1"/>
  <c r="Q4900" i="1"/>
  <c r="P4900" i="1"/>
  <c r="O4900" i="1"/>
  <c r="T4900" i="1" s="1"/>
  <c r="R4899" i="1"/>
  <c r="Q4899" i="1"/>
  <c r="P4899" i="1"/>
  <c r="O4899" i="1"/>
  <c r="R4898" i="1"/>
  <c r="Q4898" i="1"/>
  <c r="P4898" i="1"/>
  <c r="O4898" i="1"/>
  <c r="T4898" i="1" s="1"/>
  <c r="R4897" i="1"/>
  <c r="Q4897" i="1"/>
  <c r="P4897" i="1"/>
  <c r="O4897" i="1"/>
  <c r="R4896" i="1"/>
  <c r="Q4896" i="1"/>
  <c r="P4896" i="1"/>
  <c r="O4896" i="1"/>
  <c r="T4896" i="1" s="1"/>
  <c r="R4895" i="1"/>
  <c r="Q4895" i="1"/>
  <c r="P4895" i="1"/>
  <c r="O4895" i="1"/>
  <c r="R4894" i="1"/>
  <c r="Q4894" i="1"/>
  <c r="P4894" i="1"/>
  <c r="O4894" i="1"/>
  <c r="R4893" i="1"/>
  <c r="Q4893" i="1"/>
  <c r="P4893" i="1"/>
  <c r="O4893" i="1"/>
  <c r="T4893" i="1" s="1"/>
  <c r="R4892" i="1"/>
  <c r="Q4892" i="1"/>
  <c r="P4892" i="1"/>
  <c r="O4892" i="1"/>
  <c r="T4892" i="1" s="1"/>
  <c r="R4891" i="1"/>
  <c r="Q4891" i="1"/>
  <c r="P4891" i="1"/>
  <c r="O4891" i="1"/>
  <c r="R4890" i="1"/>
  <c r="Q4890" i="1"/>
  <c r="P4890" i="1"/>
  <c r="O4890" i="1"/>
  <c r="T4890" i="1" s="1"/>
  <c r="R4889" i="1"/>
  <c r="Q4889" i="1"/>
  <c r="P4889" i="1"/>
  <c r="O4889" i="1"/>
  <c r="R4888" i="1"/>
  <c r="Q4888" i="1"/>
  <c r="P4888" i="1"/>
  <c r="O4888" i="1"/>
  <c r="T4888" i="1" s="1"/>
  <c r="R4887" i="1"/>
  <c r="Q4887" i="1"/>
  <c r="P4887" i="1"/>
  <c r="O4887" i="1"/>
  <c r="R4886" i="1"/>
  <c r="Q4886" i="1"/>
  <c r="P4886" i="1"/>
  <c r="O4886" i="1"/>
  <c r="R4885" i="1"/>
  <c r="Q4885" i="1"/>
  <c r="P4885" i="1"/>
  <c r="O4885" i="1"/>
  <c r="T4885" i="1" s="1"/>
  <c r="R4884" i="1"/>
  <c r="Q4884" i="1"/>
  <c r="P4884" i="1"/>
  <c r="O4884" i="1"/>
  <c r="T4884" i="1" s="1"/>
  <c r="R4883" i="1"/>
  <c r="Q4883" i="1"/>
  <c r="P4883" i="1"/>
  <c r="O4883" i="1"/>
  <c r="R4882" i="1"/>
  <c r="Q4882" i="1"/>
  <c r="P4882" i="1"/>
  <c r="O4882" i="1"/>
  <c r="T4882" i="1" s="1"/>
  <c r="R4881" i="1"/>
  <c r="Q4881" i="1"/>
  <c r="P4881" i="1"/>
  <c r="O4881" i="1"/>
  <c r="R4880" i="1"/>
  <c r="Q4880" i="1"/>
  <c r="P4880" i="1"/>
  <c r="O4880" i="1"/>
  <c r="T4880" i="1" s="1"/>
  <c r="R4879" i="1"/>
  <c r="Q4879" i="1"/>
  <c r="P4879" i="1"/>
  <c r="O4879" i="1"/>
  <c r="R4878" i="1"/>
  <c r="Q4878" i="1"/>
  <c r="P4878" i="1"/>
  <c r="O4878" i="1"/>
  <c r="R4877" i="1"/>
  <c r="Q4877" i="1"/>
  <c r="P4877" i="1"/>
  <c r="O4877" i="1"/>
  <c r="T4877" i="1" s="1"/>
  <c r="R4876" i="1"/>
  <c r="Q4876" i="1"/>
  <c r="P4876" i="1"/>
  <c r="O4876" i="1"/>
  <c r="T4876" i="1" s="1"/>
  <c r="R4875" i="1"/>
  <c r="Q4875" i="1"/>
  <c r="P4875" i="1"/>
  <c r="O4875" i="1"/>
  <c r="R4874" i="1"/>
  <c r="Q4874" i="1"/>
  <c r="P4874" i="1"/>
  <c r="O4874" i="1"/>
  <c r="T4874" i="1" s="1"/>
  <c r="R4873" i="1"/>
  <c r="Q4873" i="1"/>
  <c r="P4873" i="1"/>
  <c r="O4873" i="1"/>
  <c r="R4872" i="1"/>
  <c r="Q4872" i="1"/>
  <c r="P4872" i="1"/>
  <c r="O4872" i="1"/>
  <c r="T4872" i="1" s="1"/>
  <c r="R4871" i="1"/>
  <c r="Q4871" i="1"/>
  <c r="P4871" i="1"/>
  <c r="O4871" i="1"/>
  <c r="T4871" i="1" s="1"/>
  <c r="R4870" i="1"/>
  <c r="Q4870" i="1"/>
  <c r="P4870" i="1"/>
  <c r="O4870" i="1"/>
  <c r="R4869" i="1"/>
  <c r="Q4869" i="1"/>
  <c r="P4869" i="1"/>
  <c r="O4869" i="1"/>
  <c r="T4869" i="1" s="1"/>
  <c r="R4868" i="1"/>
  <c r="Q4868" i="1"/>
  <c r="P4868" i="1"/>
  <c r="O4868" i="1"/>
  <c r="T4868" i="1" s="1"/>
  <c r="R4867" i="1"/>
  <c r="Q4867" i="1"/>
  <c r="P4867" i="1"/>
  <c r="O4867" i="1"/>
  <c r="R4866" i="1"/>
  <c r="Q4866" i="1"/>
  <c r="P4866" i="1"/>
  <c r="O4866" i="1"/>
  <c r="T4866" i="1" s="1"/>
  <c r="R4865" i="1"/>
  <c r="Q4865" i="1"/>
  <c r="P4865" i="1"/>
  <c r="O4865" i="1"/>
  <c r="R4864" i="1"/>
  <c r="Q4864" i="1"/>
  <c r="P4864" i="1"/>
  <c r="O4864" i="1"/>
  <c r="T4864" i="1" s="1"/>
  <c r="R4863" i="1"/>
  <c r="Q4863" i="1"/>
  <c r="P4863" i="1"/>
  <c r="O4863" i="1"/>
  <c r="T4863" i="1" s="1"/>
  <c r="R4862" i="1"/>
  <c r="Q4862" i="1"/>
  <c r="P4862" i="1"/>
  <c r="O4862" i="1"/>
  <c r="R4861" i="1"/>
  <c r="Q4861" i="1"/>
  <c r="P4861" i="1"/>
  <c r="O4861" i="1"/>
  <c r="T4861" i="1" s="1"/>
  <c r="R4860" i="1"/>
  <c r="Q4860" i="1"/>
  <c r="P4860" i="1"/>
  <c r="O4860" i="1"/>
  <c r="T4860" i="1" s="1"/>
  <c r="R4859" i="1"/>
  <c r="Q4859" i="1"/>
  <c r="P4859" i="1"/>
  <c r="O4859" i="1"/>
  <c r="R4858" i="1"/>
  <c r="Q4858" i="1"/>
  <c r="P4858" i="1"/>
  <c r="O4858" i="1"/>
  <c r="T4858" i="1" s="1"/>
  <c r="R4857" i="1"/>
  <c r="Q4857" i="1"/>
  <c r="P4857" i="1"/>
  <c r="O4857" i="1"/>
  <c r="R4856" i="1"/>
  <c r="Q4856" i="1"/>
  <c r="P4856" i="1"/>
  <c r="O4856" i="1"/>
  <c r="T4856" i="1" s="1"/>
  <c r="R4855" i="1"/>
  <c r="Q4855" i="1"/>
  <c r="P4855" i="1"/>
  <c r="O4855" i="1"/>
  <c r="T4855" i="1" s="1"/>
  <c r="R4854" i="1"/>
  <c r="Q4854" i="1"/>
  <c r="P4854" i="1"/>
  <c r="O4854" i="1"/>
  <c r="R4853" i="1"/>
  <c r="Q4853" i="1"/>
  <c r="P4853" i="1"/>
  <c r="O4853" i="1"/>
  <c r="T4853" i="1" s="1"/>
  <c r="R4852" i="1"/>
  <c r="Q4852" i="1"/>
  <c r="P4852" i="1"/>
  <c r="O4852" i="1"/>
  <c r="T4852" i="1" s="1"/>
  <c r="R4851" i="1"/>
  <c r="Q4851" i="1"/>
  <c r="P4851" i="1"/>
  <c r="O4851" i="1"/>
  <c r="R4850" i="1"/>
  <c r="Q4850" i="1"/>
  <c r="P4850" i="1"/>
  <c r="O4850" i="1"/>
  <c r="T4850" i="1" s="1"/>
  <c r="R4849" i="1"/>
  <c r="Q4849" i="1"/>
  <c r="P4849" i="1"/>
  <c r="O4849" i="1"/>
  <c r="R4848" i="1"/>
  <c r="Q4848" i="1"/>
  <c r="P4848" i="1"/>
  <c r="O4848" i="1"/>
  <c r="T4848" i="1" s="1"/>
  <c r="R4847" i="1"/>
  <c r="Q4847" i="1"/>
  <c r="P4847" i="1"/>
  <c r="O4847" i="1"/>
  <c r="T4847" i="1" s="1"/>
  <c r="R4846" i="1"/>
  <c r="Q4846" i="1"/>
  <c r="P4846" i="1"/>
  <c r="O4846" i="1"/>
  <c r="R4845" i="1"/>
  <c r="Q4845" i="1"/>
  <c r="P4845" i="1"/>
  <c r="O4845" i="1"/>
  <c r="T4845" i="1" s="1"/>
  <c r="R4844" i="1"/>
  <c r="Q4844" i="1"/>
  <c r="P4844" i="1"/>
  <c r="O4844" i="1"/>
  <c r="T4844" i="1" s="1"/>
  <c r="R4843" i="1"/>
  <c r="Q4843" i="1"/>
  <c r="P4843" i="1"/>
  <c r="O4843" i="1"/>
  <c r="R4842" i="1"/>
  <c r="Q4842" i="1"/>
  <c r="P4842" i="1"/>
  <c r="O4842" i="1"/>
  <c r="T4842" i="1" s="1"/>
  <c r="R4841" i="1"/>
  <c r="Q4841" i="1"/>
  <c r="P4841" i="1"/>
  <c r="O4841" i="1"/>
  <c r="R4840" i="1"/>
  <c r="Q4840" i="1"/>
  <c r="P4840" i="1"/>
  <c r="O4840" i="1"/>
  <c r="T4840" i="1" s="1"/>
  <c r="R4839" i="1"/>
  <c r="Q4839" i="1"/>
  <c r="P4839" i="1"/>
  <c r="O4839" i="1"/>
  <c r="T4839" i="1" s="1"/>
  <c r="R4838" i="1"/>
  <c r="Q4838" i="1"/>
  <c r="P4838" i="1"/>
  <c r="O4838" i="1"/>
  <c r="R4837" i="1"/>
  <c r="Q4837" i="1"/>
  <c r="P4837" i="1"/>
  <c r="O4837" i="1"/>
  <c r="T4837" i="1" s="1"/>
  <c r="R4836" i="1"/>
  <c r="Q4836" i="1"/>
  <c r="P4836" i="1"/>
  <c r="O4836" i="1"/>
  <c r="T4836" i="1" s="1"/>
  <c r="R4835" i="1"/>
  <c r="Q4835" i="1"/>
  <c r="P4835" i="1"/>
  <c r="O4835" i="1"/>
  <c r="R4834" i="1"/>
  <c r="Q4834" i="1"/>
  <c r="P4834" i="1"/>
  <c r="O4834" i="1"/>
  <c r="T4834" i="1" s="1"/>
  <c r="R4833" i="1"/>
  <c r="Q4833" i="1"/>
  <c r="P4833" i="1"/>
  <c r="O4833" i="1"/>
  <c r="R4832" i="1"/>
  <c r="Q4832" i="1"/>
  <c r="P4832" i="1"/>
  <c r="O4832" i="1"/>
  <c r="T4832" i="1" s="1"/>
  <c r="R4831" i="1"/>
  <c r="Q4831" i="1"/>
  <c r="P4831" i="1"/>
  <c r="O4831" i="1"/>
  <c r="T4831" i="1" s="1"/>
  <c r="R4830" i="1"/>
  <c r="Q4830" i="1"/>
  <c r="P4830" i="1"/>
  <c r="O4830" i="1"/>
  <c r="R4829" i="1"/>
  <c r="Q4829" i="1"/>
  <c r="P4829" i="1"/>
  <c r="O4829" i="1"/>
  <c r="T4829" i="1" s="1"/>
  <c r="R4828" i="1"/>
  <c r="Q4828" i="1"/>
  <c r="P4828" i="1"/>
  <c r="O4828" i="1"/>
  <c r="T4828" i="1" s="1"/>
  <c r="R4827" i="1"/>
  <c r="Q4827" i="1"/>
  <c r="P4827" i="1"/>
  <c r="O4827" i="1"/>
  <c r="R4826" i="1"/>
  <c r="Q4826" i="1"/>
  <c r="P4826" i="1"/>
  <c r="O4826" i="1"/>
  <c r="T4826" i="1" s="1"/>
  <c r="R4825" i="1"/>
  <c r="Q4825" i="1"/>
  <c r="P4825" i="1"/>
  <c r="O4825" i="1"/>
  <c r="R4824" i="1"/>
  <c r="Q4824" i="1"/>
  <c r="P4824" i="1"/>
  <c r="O4824" i="1"/>
  <c r="T4824" i="1" s="1"/>
  <c r="R4823" i="1"/>
  <c r="Q4823" i="1"/>
  <c r="P4823" i="1"/>
  <c r="O4823" i="1"/>
  <c r="T4823" i="1" s="1"/>
  <c r="R4822" i="1"/>
  <c r="Q4822" i="1"/>
  <c r="P4822" i="1"/>
  <c r="O4822" i="1"/>
  <c r="R4821" i="1"/>
  <c r="Q4821" i="1"/>
  <c r="P4821" i="1"/>
  <c r="O4821" i="1"/>
  <c r="T4821" i="1" s="1"/>
  <c r="R4820" i="1"/>
  <c r="Q4820" i="1"/>
  <c r="P4820" i="1"/>
  <c r="O4820" i="1"/>
  <c r="T4820" i="1" s="1"/>
  <c r="R4819" i="1"/>
  <c r="Q4819" i="1"/>
  <c r="P4819" i="1"/>
  <c r="O4819" i="1"/>
  <c r="R4818" i="1"/>
  <c r="Q4818" i="1"/>
  <c r="P4818" i="1"/>
  <c r="O4818" i="1"/>
  <c r="T4818" i="1" s="1"/>
  <c r="R4817" i="1"/>
  <c r="Q4817" i="1"/>
  <c r="P4817" i="1"/>
  <c r="O4817" i="1"/>
  <c r="R4816" i="1"/>
  <c r="Q4816" i="1"/>
  <c r="P4816" i="1"/>
  <c r="O4816" i="1"/>
  <c r="T4816" i="1" s="1"/>
  <c r="R4815" i="1"/>
  <c r="Q4815" i="1"/>
  <c r="P4815" i="1"/>
  <c r="O4815" i="1"/>
  <c r="T4815" i="1" s="1"/>
  <c r="R4814" i="1"/>
  <c r="Q4814" i="1"/>
  <c r="P4814" i="1"/>
  <c r="O4814" i="1"/>
  <c r="R4813" i="1"/>
  <c r="Q4813" i="1"/>
  <c r="P4813" i="1"/>
  <c r="O4813" i="1"/>
  <c r="T4813" i="1" s="1"/>
  <c r="R4812" i="1"/>
  <c r="Q4812" i="1"/>
  <c r="P4812" i="1"/>
  <c r="O4812" i="1"/>
  <c r="T4812" i="1" s="1"/>
  <c r="R4811" i="1"/>
  <c r="Q4811" i="1"/>
  <c r="P4811" i="1"/>
  <c r="O4811" i="1"/>
  <c r="R4810" i="1"/>
  <c r="Q4810" i="1"/>
  <c r="P4810" i="1"/>
  <c r="O4810" i="1"/>
  <c r="T4810" i="1" s="1"/>
  <c r="R4809" i="1"/>
  <c r="Q4809" i="1"/>
  <c r="P4809" i="1"/>
  <c r="O4809" i="1"/>
  <c r="R4808" i="1"/>
  <c r="Q4808" i="1"/>
  <c r="P4808" i="1"/>
  <c r="O4808" i="1"/>
  <c r="T4808" i="1" s="1"/>
  <c r="R4807" i="1"/>
  <c r="Q4807" i="1"/>
  <c r="P4807" i="1"/>
  <c r="O4807" i="1"/>
  <c r="T4807" i="1" s="1"/>
  <c r="R4806" i="1"/>
  <c r="Q4806" i="1"/>
  <c r="P4806" i="1"/>
  <c r="O4806" i="1"/>
  <c r="R4805" i="1"/>
  <c r="Q4805" i="1"/>
  <c r="P4805" i="1"/>
  <c r="O4805" i="1"/>
  <c r="T4805" i="1" s="1"/>
  <c r="R4804" i="1"/>
  <c r="Q4804" i="1"/>
  <c r="P4804" i="1"/>
  <c r="O4804" i="1"/>
  <c r="T4804" i="1" s="1"/>
  <c r="R4803" i="1"/>
  <c r="Q4803" i="1"/>
  <c r="P4803" i="1"/>
  <c r="O4803" i="1"/>
  <c r="R4802" i="1"/>
  <c r="Q4802" i="1"/>
  <c r="P4802" i="1"/>
  <c r="O4802" i="1"/>
  <c r="T4802" i="1" s="1"/>
  <c r="R4801" i="1"/>
  <c r="Q4801" i="1"/>
  <c r="P4801" i="1"/>
  <c r="O4801" i="1"/>
  <c r="R4800" i="1"/>
  <c r="Q4800" i="1"/>
  <c r="P4800" i="1"/>
  <c r="O4800" i="1"/>
  <c r="T4800" i="1" s="1"/>
  <c r="R4799" i="1"/>
  <c r="Q4799" i="1"/>
  <c r="P4799" i="1"/>
  <c r="O4799" i="1"/>
  <c r="T4799" i="1" s="1"/>
  <c r="R4798" i="1"/>
  <c r="Q4798" i="1"/>
  <c r="P4798" i="1"/>
  <c r="O4798" i="1"/>
  <c r="R4797" i="1"/>
  <c r="Q4797" i="1"/>
  <c r="P4797" i="1"/>
  <c r="O4797" i="1"/>
  <c r="T4797" i="1" s="1"/>
  <c r="R4796" i="1"/>
  <c r="Q4796" i="1"/>
  <c r="P4796" i="1"/>
  <c r="O4796" i="1"/>
  <c r="T4796" i="1" s="1"/>
  <c r="R4795" i="1"/>
  <c r="Q4795" i="1"/>
  <c r="P4795" i="1"/>
  <c r="O4795" i="1"/>
  <c r="R4794" i="1"/>
  <c r="Q4794" i="1"/>
  <c r="P4794" i="1"/>
  <c r="O4794" i="1"/>
  <c r="T4794" i="1" s="1"/>
  <c r="R4793" i="1"/>
  <c r="Q4793" i="1"/>
  <c r="P4793" i="1"/>
  <c r="O4793" i="1"/>
  <c r="R4792" i="1"/>
  <c r="Q4792" i="1"/>
  <c r="P4792" i="1"/>
  <c r="O4792" i="1"/>
  <c r="T4792" i="1" s="1"/>
  <c r="R4791" i="1"/>
  <c r="Q4791" i="1"/>
  <c r="P4791" i="1"/>
  <c r="O4791" i="1"/>
  <c r="T4791" i="1" s="1"/>
  <c r="R4790" i="1"/>
  <c r="Q4790" i="1"/>
  <c r="P4790" i="1"/>
  <c r="O4790" i="1"/>
  <c r="T4790" i="1" s="1"/>
  <c r="R4789" i="1"/>
  <c r="Q4789" i="1"/>
  <c r="P4789" i="1"/>
  <c r="O4789" i="1"/>
  <c r="T4789" i="1" s="1"/>
  <c r="R4788" i="1"/>
  <c r="Q4788" i="1"/>
  <c r="P4788" i="1"/>
  <c r="O4788" i="1"/>
  <c r="T4788" i="1" s="1"/>
  <c r="R4787" i="1"/>
  <c r="Q4787" i="1"/>
  <c r="P4787" i="1"/>
  <c r="O4787" i="1"/>
  <c r="R4786" i="1"/>
  <c r="Q4786" i="1"/>
  <c r="P4786" i="1"/>
  <c r="O4786" i="1"/>
  <c r="T4786" i="1" s="1"/>
  <c r="R4785" i="1"/>
  <c r="Q4785" i="1"/>
  <c r="P4785" i="1"/>
  <c r="O4785" i="1"/>
  <c r="R4784" i="1"/>
  <c r="Q4784" i="1"/>
  <c r="P4784" i="1"/>
  <c r="O4784" i="1"/>
  <c r="T4784" i="1" s="1"/>
  <c r="R4783" i="1"/>
  <c r="Q4783" i="1"/>
  <c r="P4783" i="1"/>
  <c r="O4783" i="1"/>
  <c r="T4783" i="1" s="1"/>
  <c r="R4782" i="1"/>
  <c r="Q4782" i="1"/>
  <c r="P4782" i="1"/>
  <c r="O4782" i="1"/>
  <c r="T4782" i="1" s="1"/>
  <c r="R4781" i="1"/>
  <c r="Q4781" i="1"/>
  <c r="P4781" i="1"/>
  <c r="O4781" i="1"/>
  <c r="T4781" i="1" s="1"/>
  <c r="R4780" i="1"/>
  <c r="Q4780" i="1"/>
  <c r="P4780" i="1"/>
  <c r="O4780" i="1"/>
  <c r="T4780" i="1" s="1"/>
  <c r="R4779" i="1"/>
  <c r="Q4779" i="1"/>
  <c r="P4779" i="1"/>
  <c r="O4779" i="1"/>
  <c r="R4778" i="1"/>
  <c r="Q4778" i="1"/>
  <c r="P4778" i="1"/>
  <c r="O4778" i="1"/>
  <c r="T4778" i="1" s="1"/>
  <c r="R4777" i="1"/>
  <c r="Q4777" i="1"/>
  <c r="P4777" i="1"/>
  <c r="O4777" i="1"/>
  <c r="R4776" i="1"/>
  <c r="Q4776" i="1"/>
  <c r="P4776" i="1"/>
  <c r="O4776" i="1"/>
  <c r="T4776" i="1" s="1"/>
  <c r="R4775" i="1"/>
  <c r="Q4775" i="1"/>
  <c r="P4775" i="1"/>
  <c r="O4775" i="1"/>
  <c r="T4775" i="1" s="1"/>
  <c r="R4774" i="1"/>
  <c r="Q4774" i="1"/>
  <c r="P4774" i="1"/>
  <c r="O4774" i="1"/>
  <c r="T4774" i="1" s="1"/>
  <c r="R4773" i="1"/>
  <c r="Q4773" i="1"/>
  <c r="P4773" i="1"/>
  <c r="O4773" i="1"/>
  <c r="T4773" i="1" s="1"/>
  <c r="R4772" i="1"/>
  <c r="Q4772" i="1"/>
  <c r="P4772" i="1"/>
  <c r="O4772" i="1"/>
  <c r="T4772" i="1" s="1"/>
  <c r="R4771" i="1"/>
  <c r="Q4771" i="1"/>
  <c r="P4771" i="1"/>
  <c r="O4771" i="1"/>
  <c r="R4770" i="1"/>
  <c r="Q4770" i="1"/>
  <c r="P4770" i="1"/>
  <c r="O4770" i="1"/>
  <c r="T4770" i="1" s="1"/>
  <c r="R4769" i="1"/>
  <c r="Q4769" i="1"/>
  <c r="P4769" i="1"/>
  <c r="O4769" i="1"/>
  <c r="R4768" i="1"/>
  <c r="Q4768" i="1"/>
  <c r="P4768" i="1"/>
  <c r="O4768" i="1"/>
  <c r="T4768" i="1" s="1"/>
  <c r="R4767" i="1"/>
  <c r="Q4767" i="1"/>
  <c r="P4767" i="1"/>
  <c r="O4767" i="1"/>
  <c r="T4767" i="1" s="1"/>
  <c r="R4766" i="1"/>
  <c r="Q4766" i="1"/>
  <c r="P4766" i="1"/>
  <c r="O4766" i="1"/>
  <c r="T4766" i="1" s="1"/>
  <c r="R4765" i="1"/>
  <c r="Q4765" i="1"/>
  <c r="P4765" i="1"/>
  <c r="O4765" i="1"/>
  <c r="T4765" i="1" s="1"/>
  <c r="R4764" i="1"/>
  <c r="Q4764" i="1"/>
  <c r="P4764" i="1"/>
  <c r="O4764" i="1"/>
  <c r="T4764" i="1" s="1"/>
  <c r="R4763" i="1"/>
  <c r="Q4763" i="1"/>
  <c r="P4763" i="1"/>
  <c r="O4763" i="1"/>
  <c r="R4762" i="1"/>
  <c r="Q4762" i="1"/>
  <c r="P4762" i="1"/>
  <c r="O4762" i="1"/>
  <c r="T4762" i="1" s="1"/>
  <c r="R4761" i="1"/>
  <c r="Q4761" i="1"/>
  <c r="P4761" i="1"/>
  <c r="O4761" i="1"/>
  <c r="R4760" i="1"/>
  <c r="Q4760" i="1"/>
  <c r="P4760" i="1"/>
  <c r="O4760" i="1"/>
  <c r="T4760" i="1" s="1"/>
  <c r="R4759" i="1"/>
  <c r="Q4759" i="1"/>
  <c r="P4759" i="1"/>
  <c r="O4759" i="1"/>
  <c r="T4759" i="1" s="1"/>
  <c r="R4758" i="1"/>
  <c r="Q4758" i="1"/>
  <c r="P4758" i="1"/>
  <c r="O4758" i="1"/>
  <c r="T4758" i="1" s="1"/>
  <c r="R4757" i="1"/>
  <c r="Q4757" i="1"/>
  <c r="P4757" i="1"/>
  <c r="O4757" i="1"/>
  <c r="T4757" i="1" s="1"/>
  <c r="R4756" i="1"/>
  <c r="Q4756" i="1"/>
  <c r="P4756" i="1"/>
  <c r="O4756" i="1"/>
  <c r="T4756" i="1" s="1"/>
  <c r="R4755" i="1"/>
  <c r="Q4755" i="1"/>
  <c r="P4755" i="1"/>
  <c r="O4755" i="1"/>
  <c r="R4754" i="1"/>
  <c r="Q4754" i="1"/>
  <c r="P4754" i="1"/>
  <c r="O4754" i="1"/>
  <c r="T4754" i="1" s="1"/>
  <c r="R4753" i="1"/>
  <c r="Q4753" i="1"/>
  <c r="P4753" i="1"/>
  <c r="O4753" i="1"/>
  <c r="R4752" i="1"/>
  <c r="Q4752" i="1"/>
  <c r="P4752" i="1"/>
  <c r="O4752" i="1"/>
  <c r="T4752" i="1" s="1"/>
  <c r="R4751" i="1"/>
  <c r="Q4751" i="1"/>
  <c r="P4751" i="1"/>
  <c r="O4751" i="1"/>
  <c r="T4751" i="1" s="1"/>
  <c r="R4750" i="1"/>
  <c r="Q4750" i="1"/>
  <c r="P4750" i="1"/>
  <c r="O4750" i="1"/>
  <c r="T4750" i="1" s="1"/>
  <c r="R4749" i="1"/>
  <c r="Q4749" i="1"/>
  <c r="P4749" i="1"/>
  <c r="O4749" i="1"/>
  <c r="T4749" i="1" s="1"/>
  <c r="R4748" i="1"/>
  <c r="Q4748" i="1"/>
  <c r="P4748" i="1"/>
  <c r="O4748" i="1"/>
  <c r="T4748" i="1" s="1"/>
  <c r="R4747" i="1"/>
  <c r="Q4747" i="1"/>
  <c r="P4747" i="1"/>
  <c r="O4747" i="1"/>
  <c r="R4746" i="1"/>
  <c r="Q4746" i="1"/>
  <c r="P4746" i="1"/>
  <c r="O4746" i="1"/>
  <c r="T4746" i="1" s="1"/>
  <c r="R4745" i="1"/>
  <c r="Q4745" i="1"/>
  <c r="P4745" i="1"/>
  <c r="O4745" i="1"/>
  <c r="R4744" i="1"/>
  <c r="Q4744" i="1"/>
  <c r="P4744" i="1"/>
  <c r="O4744" i="1"/>
  <c r="T4744" i="1" s="1"/>
  <c r="R4743" i="1"/>
  <c r="Q4743" i="1"/>
  <c r="P4743" i="1"/>
  <c r="O4743" i="1"/>
  <c r="T4743" i="1" s="1"/>
  <c r="R4742" i="1"/>
  <c r="Q4742" i="1"/>
  <c r="P4742" i="1"/>
  <c r="O4742" i="1"/>
  <c r="T4742" i="1" s="1"/>
  <c r="R4741" i="1"/>
  <c r="Q4741" i="1"/>
  <c r="P4741" i="1"/>
  <c r="O4741" i="1"/>
  <c r="T4741" i="1" s="1"/>
  <c r="R4740" i="1"/>
  <c r="Q4740" i="1"/>
  <c r="P4740" i="1"/>
  <c r="O4740" i="1"/>
  <c r="T4740" i="1" s="1"/>
  <c r="R4739" i="1"/>
  <c r="Q4739" i="1"/>
  <c r="P4739" i="1"/>
  <c r="O4739" i="1"/>
  <c r="R4738" i="1"/>
  <c r="Q4738" i="1"/>
  <c r="P4738" i="1"/>
  <c r="O4738" i="1"/>
  <c r="T4738" i="1" s="1"/>
  <c r="R4737" i="1"/>
  <c r="Q4737" i="1"/>
  <c r="P4737" i="1"/>
  <c r="O4737" i="1"/>
  <c r="R4736" i="1"/>
  <c r="Q4736" i="1"/>
  <c r="P4736" i="1"/>
  <c r="O4736" i="1"/>
  <c r="T4736" i="1" s="1"/>
  <c r="R4735" i="1"/>
  <c r="Q4735" i="1"/>
  <c r="P4735" i="1"/>
  <c r="O4735" i="1"/>
  <c r="T4735" i="1" s="1"/>
  <c r="R4734" i="1"/>
  <c r="Q4734" i="1"/>
  <c r="P4734" i="1"/>
  <c r="O4734" i="1"/>
  <c r="T4734" i="1" s="1"/>
  <c r="R4733" i="1"/>
  <c r="Q4733" i="1"/>
  <c r="P4733" i="1"/>
  <c r="O4733" i="1"/>
  <c r="T4733" i="1" s="1"/>
  <c r="R4732" i="1"/>
  <c r="Q4732" i="1"/>
  <c r="P4732" i="1"/>
  <c r="O4732" i="1"/>
  <c r="T4732" i="1" s="1"/>
  <c r="R4731" i="1"/>
  <c r="Q4731" i="1"/>
  <c r="P4731" i="1"/>
  <c r="O4731" i="1"/>
  <c r="R4730" i="1"/>
  <c r="Q4730" i="1"/>
  <c r="P4730" i="1"/>
  <c r="O4730" i="1"/>
  <c r="T4730" i="1" s="1"/>
  <c r="R4729" i="1"/>
  <c r="Q4729" i="1"/>
  <c r="P4729" i="1"/>
  <c r="O4729" i="1"/>
  <c r="R4728" i="1"/>
  <c r="Q4728" i="1"/>
  <c r="P4728" i="1"/>
  <c r="O4728" i="1"/>
  <c r="T4728" i="1" s="1"/>
  <c r="R4727" i="1"/>
  <c r="Q4727" i="1"/>
  <c r="P4727" i="1"/>
  <c r="O4727" i="1"/>
  <c r="T4727" i="1" s="1"/>
  <c r="R4726" i="1"/>
  <c r="Q4726" i="1"/>
  <c r="P4726" i="1"/>
  <c r="O4726" i="1"/>
  <c r="T4726" i="1" s="1"/>
  <c r="R4725" i="1"/>
  <c r="Q4725" i="1"/>
  <c r="P4725" i="1"/>
  <c r="O4725" i="1"/>
  <c r="T4725" i="1" s="1"/>
  <c r="R4724" i="1"/>
  <c r="Q4724" i="1"/>
  <c r="P4724" i="1"/>
  <c r="O4724" i="1"/>
  <c r="T4724" i="1" s="1"/>
  <c r="R4723" i="1"/>
  <c r="Q4723" i="1"/>
  <c r="P4723" i="1"/>
  <c r="O4723" i="1"/>
  <c r="R4722" i="1"/>
  <c r="Q4722" i="1"/>
  <c r="P4722" i="1"/>
  <c r="O4722" i="1"/>
  <c r="T4722" i="1" s="1"/>
  <c r="R4721" i="1"/>
  <c r="Q4721" i="1"/>
  <c r="P4721" i="1"/>
  <c r="O4721" i="1"/>
  <c r="R4720" i="1"/>
  <c r="Q4720" i="1"/>
  <c r="P4720" i="1"/>
  <c r="O4720" i="1"/>
  <c r="T4720" i="1" s="1"/>
  <c r="R4719" i="1"/>
  <c r="Q4719" i="1"/>
  <c r="P4719" i="1"/>
  <c r="O4719" i="1"/>
  <c r="T4719" i="1" s="1"/>
  <c r="R4718" i="1"/>
  <c r="Q4718" i="1"/>
  <c r="P4718" i="1"/>
  <c r="O4718" i="1"/>
  <c r="T4718" i="1" s="1"/>
  <c r="R4717" i="1"/>
  <c r="Q4717" i="1"/>
  <c r="P4717" i="1"/>
  <c r="O4717" i="1"/>
  <c r="T4717" i="1" s="1"/>
  <c r="R4716" i="1"/>
  <c r="Q4716" i="1"/>
  <c r="P4716" i="1"/>
  <c r="O4716" i="1"/>
  <c r="T4716" i="1" s="1"/>
  <c r="R4715" i="1"/>
  <c r="Q4715" i="1"/>
  <c r="P4715" i="1"/>
  <c r="O4715" i="1"/>
  <c r="R4714" i="1"/>
  <c r="Q4714" i="1"/>
  <c r="P4714" i="1"/>
  <c r="O4714" i="1"/>
  <c r="T4714" i="1" s="1"/>
  <c r="R4713" i="1"/>
  <c r="Q4713" i="1"/>
  <c r="P4713" i="1"/>
  <c r="O4713" i="1"/>
  <c r="R4712" i="1"/>
  <c r="Q4712" i="1"/>
  <c r="P4712" i="1"/>
  <c r="O4712" i="1"/>
  <c r="T4712" i="1" s="1"/>
  <c r="R4711" i="1"/>
  <c r="Q4711" i="1"/>
  <c r="P4711" i="1"/>
  <c r="O4711" i="1"/>
  <c r="T4711" i="1" s="1"/>
  <c r="R4710" i="1"/>
  <c r="Q4710" i="1"/>
  <c r="P4710" i="1"/>
  <c r="O4710" i="1"/>
  <c r="T4710" i="1" s="1"/>
  <c r="R4709" i="1"/>
  <c r="Q4709" i="1"/>
  <c r="P4709" i="1"/>
  <c r="O4709" i="1"/>
  <c r="T4709" i="1" s="1"/>
  <c r="R4708" i="1"/>
  <c r="Q4708" i="1"/>
  <c r="P4708" i="1"/>
  <c r="O4708" i="1"/>
  <c r="T4708" i="1" s="1"/>
  <c r="R4707" i="1"/>
  <c r="Q4707" i="1"/>
  <c r="P4707" i="1"/>
  <c r="O4707" i="1"/>
  <c r="R4706" i="1"/>
  <c r="Q4706" i="1"/>
  <c r="P4706" i="1"/>
  <c r="O4706" i="1"/>
  <c r="T4706" i="1" s="1"/>
  <c r="R4705" i="1"/>
  <c r="Q4705" i="1"/>
  <c r="P4705" i="1"/>
  <c r="O4705" i="1"/>
  <c r="R4704" i="1"/>
  <c r="Q4704" i="1"/>
  <c r="P4704" i="1"/>
  <c r="O4704" i="1"/>
  <c r="T4704" i="1" s="1"/>
  <c r="R4703" i="1"/>
  <c r="Q4703" i="1"/>
  <c r="P4703" i="1"/>
  <c r="O4703" i="1"/>
  <c r="T4703" i="1" s="1"/>
  <c r="R4702" i="1"/>
  <c r="Q4702" i="1"/>
  <c r="P4702" i="1"/>
  <c r="O4702" i="1"/>
  <c r="T4702" i="1" s="1"/>
  <c r="R4701" i="1"/>
  <c r="Q4701" i="1"/>
  <c r="P4701" i="1"/>
  <c r="O4701" i="1"/>
  <c r="T4701" i="1" s="1"/>
  <c r="R4700" i="1"/>
  <c r="Q4700" i="1"/>
  <c r="P4700" i="1"/>
  <c r="O4700" i="1"/>
  <c r="T4700" i="1" s="1"/>
  <c r="R4699" i="1"/>
  <c r="Q4699" i="1"/>
  <c r="P4699" i="1"/>
  <c r="O4699" i="1"/>
  <c r="R4698" i="1"/>
  <c r="Q4698" i="1"/>
  <c r="P4698" i="1"/>
  <c r="O4698" i="1"/>
  <c r="T4698" i="1" s="1"/>
  <c r="R4697" i="1"/>
  <c r="Q4697" i="1"/>
  <c r="P4697" i="1"/>
  <c r="O4697" i="1"/>
  <c r="R4696" i="1"/>
  <c r="Q4696" i="1"/>
  <c r="P4696" i="1"/>
  <c r="O4696" i="1"/>
  <c r="T4696" i="1" s="1"/>
  <c r="R4695" i="1"/>
  <c r="Q4695" i="1"/>
  <c r="P4695" i="1"/>
  <c r="O4695" i="1"/>
  <c r="T4695" i="1" s="1"/>
  <c r="R4694" i="1"/>
  <c r="Q4694" i="1"/>
  <c r="P4694" i="1"/>
  <c r="O4694" i="1"/>
  <c r="R4693" i="1"/>
  <c r="Q4693" i="1"/>
  <c r="P4693" i="1"/>
  <c r="O4693" i="1"/>
  <c r="T4693" i="1" s="1"/>
  <c r="R4692" i="1"/>
  <c r="Q4692" i="1"/>
  <c r="P4692" i="1"/>
  <c r="O4692" i="1"/>
  <c r="T4692" i="1" s="1"/>
  <c r="R4691" i="1"/>
  <c r="Q4691" i="1"/>
  <c r="P4691" i="1"/>
  <c r="O4691" i="1"/>
  <c r="R4690" i="1"/>
  <c r="Q4690" i="1"/>
  <c r="P4690" i="1"/>
  <c r="O4690" i="1"/>
  <c r="T4690" i="1" s="1"/>
  <c r="R4689" i="1"/>
  <c r="Q4689" i="1"/>
  <c r="P4689" i="1"/>
  <c r="O4689" i="1"/>
  <c r="R4688" i="1"/>
  <c r="Q4688" i="1"/>
  <c r="P4688" i="1"/>
  <c r="O4688" i="1"/>
  <c r="R4687" i="1"/>
  <c r="Q4687" i="1"/>
  <c r="P4687" i="1"/>
  <c r="O4687" i="1"/>
  <c r="T4687" i="1" s="1"/>
  <c r="R4686" i="1"/>
  <c r="Q4686" i="1"/>
  <c r="P4686" i="1"/>
  <c r="O4686" i="1"/>
  <c r="R4685" i="1"/>
  <c r="Q4685" i="1"/>
  <c r="P4685" i="1"/>
  <c r="O4685" i="1"/>
  <c r="T4685" i="1" s="1"/>
  <c r="R4684" i="1"/>
  <c r="Q4684" i="1"/>
  <c r="P4684" i="1"/>
  <c r="O4684" i="1"/>
  <c r="T4684" i="1" s="1"/>
  <c r="R4683" i="1"/>
  <c r="Q4683" i="1"/>
  <c r="P4683" i="1"/>
  <c r="O4683" i="1"/>
  <c r="R4682" i="1"/>
  <c r="Q4682" i="1"/>
  <c r="P4682" i="1"/>
  <c r="O4682" i="1"/>
  <c r="T4682" i="1" s="1"/>
  <c r="R4681" i="1"/>
  <c r="Q4681" i="1"/>
  <c r="P4681" i="1"/>
  <c r="O4681" i="1"/>
  <c r="R4680" i="1"/>
  <c r="Q4680" i="1"/>
  <c r="P4680" i="1"/>
  <c r="O4680" i="1"/>
  <c r="R4679" i="1"/>
  <c r="Q4679" i="1"/>
  <c r="P4679" i="1"/>
  <c r="O4679" i="1"/>
  <c r="T4679" i="1" s="1"/>
  <c r="R4678" i="1"/>
  <c r="Q4678" i="1"/>
  <c r="P4678" i="1"/>
  <c r="O4678" i="1"/>
  <c r="R4677" i="1"/>
  <c r="Q4677" i="1"/>
  <c r="P4677" i="1"/>
  <c r="O4677" i="1"/>
  <c r="T4677" i="1" s="1"/>
  <c r="R4676" i="1"/>
  <c r="Q4676" i="1"/>
  <c r="P4676" i="1"/>
  <c r="O4676" i="1"/>
  <c r="T4676" i="1" s="1"/>
  <c r="R4675" i="1"/>
  <c r="Q4675" i="1"/>
  <c r="P4675" i="1"/>
  <c r="O4675" i="1"/>
  <c r="R4674" i="1"/>
  <c r="Q4674" i="1"/>
  <c r="P4674" i="1"/>
  <c r="O4674" i="1"/>
  <c r="T4674" i="1" s="1"/>
  <c r="R4673" i="1"/>
  <c r="Q4673" i="1"/>
  <c r="P4673" i="1"/>
  <c r="O4673" i="1"/>
  <c r="R4672" i="1"/>
  <c r="Q4672" i="1"/>
  <c r="P4672" i="1"/>
  <c r="O4672" i="1"/>
  <c r="R4671" i="1"/>
  <c r="Q4671" i="1"/>
  <c r="P4671" i="1"/>
  <c r="O4671" i="1"/>
  <c r="T4671" i="1" s="1"/>
  <c r="R4670" i="1"/>
  <c r="Q4670" i="1"/>
  <c r="P4670" i="1"/>
  <c r="O4670" i="1"/>
  <c r="R4669" i="1"/>
  <c r="Q4669" i="1"/>
  <c r="P4669" i="1"/>
  <c r="O4669" i="1"/>
  <c r="T4669" i="1" s="1"/>
  <c r="R4668" i="1"/>
  <c r="Q4668" i="1"/>
  <c r="P4668" i="1"/>
  <c r="O4668" i="1"/>
  <c r="T4668" i="1" s="1"/>
  <c r="R4667" i="1"/>
  <c r="Q4667" i="1"/>
  <c r="P4667" i="1"/>
  <c r="O4667" i="1"/>
  <c r="R4666" i="1"/>
  <c r="Q4666" i="1"/>
  <c r="P4666" i="1"/>
  <c r="O4666" i="1"/>
  <c r="T4666" i="1" s="1"/>
  <c r="R4665" i="1"/>
  <c r="Q4665" i="1"/>
  <c r="P4665" i="1"/>
  <c r="O4665" i="1"/>
  <c r="R4664" i="1"/>
  <c r="Q4664" i="1"/>
  <c r="P4664" i="1"/>
  <c r="O4664" i="1"/>
  <c r="R4663" i="1"/>
  <c r="Q4663" i="1"/>
  <c r="P4663" i="1"/>
  <c r="O4663" i="1"/>
  <c r="T4663" i="1" s="1"/>
  <c r="R4662" i="1"/>
  <c r="Q4662" i="1"/>
  <c r="P4662" i="1"/>
  <c r="O4662" i="1"/>
  <c r="R4661" i="1"/>
  <c r="Q4661" i="1"/>
  <c r="P4661" i="1"/>
  <c r="O4661" i="1"/>
  <c r="T4661" i="1" s="1"/>
  <c r="R4660" i="1"/>
  <c r="Q4660" i="1"/>
  <c r="P4660" i="1"/>
  <c r="O4660" i="1"/>
  <c r="T4660" i="1" s="1"/>
  <c r="R4659" i="1"/>
  <c r="Q4659" i="1"/>
  <c r="P4659" i="1"/>
  <c r="O4659" i="1"/>
  <c r="R4658" i="1"/>
  <c r="Q4658" i="1"/>
  <c r="P4658" i="1"/>
  <c r="O4658" i="1"/>
  <c r="T4658" i="1" s="1"/>
  <c r="R4657" i="1"/>
  <c r="Q4657" i="1"/>
  <c r="P4657" i="1"/>
  <c r="O4657" i="1"/>
  <c r="R4656" i="1"/>
  <c r="Q4656" i="1"/>
  <c r="P4656" i="1"/>
  <c r="O4656" i="1"/>
  <c r="R4655" i="1"/>
  <c r="Q4655" i="1"/>
  <c r="P4655" i="1"/>
  <c r="O4655" i="1"/>
  <c r="T4655" i="1" s="1"/>
  <c r="R4654" i="1"/>
  <c r="Q4654" i="1"/>
  <c r="P4654" i="1"/>
  <c r="O4654" i="1"/>
  <c r="R4653" i="1"/>
  <c r="Q4653" i="1"/>
  <c r="P4653" i="1"/>
  <c r="O4653" i="1"/>
  <c r="T4653" i="1" s="1"/>
  <c r="R4652" i="1"/>
  <c r="Q4652" i="1"/>
  <c r="P4652" i="1"/>
  <c r="O4652" i="1"/>
  <c r="T4652" i="1" s="1"/>
  <c r="R4651" i="1"/>
  <c r="Q4651" i="1"/>
  <c r="P4651" i="1"/>
  <c r="O4651" i="1"/>
  <c r="R4650" i="1"/>
  <c r="Q4650" i="1"/>
  <c r="P4650" i="1"/>
  <c r="O4650" i="1"/>
  <c r="T4650" i="1" s="1"/>
  <c r="R4649" i="1"/>
  <c r="Q4649" i="1"/>
  <c r="P4649" i="1"/>
  <c r="O4649" i="1"/>
  <c r="R4648" i="1"/>
  <c r="Q4648" i="1"/>
  <c r="P4648" i="1"/>
  <c r="O4648" i="1"/>
  <c r="R4647" i="1"/>
  <c r="Q4647" i="1"/>
  <c r="P4647" i="1"/>
  <c r="O4647" i="1"/>
  <c r="T4647" i="1" s="1"/>
  <c r="R4646" i="1"/>
  <c r="Q4646" i="1"/>
  <c r="P4646" i="1"/>
  <c r="O4646" i="1"/>
  <c r="R4645" i="1"/>
  <c r="Q4645" i="1"/>
  <c r="P4645" i="1"/>
  <c r="O4645" i="1"/>
  <c r="T4645" i="1" s="1"/>
  <c r="R4644" i="1"/>
  <c r="Q4644" i="1"/>
  <c r="P4644" i="1"/>
  <c r="O4644" i="1"/>
  <c r="T4644" i="1" s="1"/>
  <c r="R4643" i="1"/>
  <c r="Q4643" i="1"/>
  <c r="P4643" i="1"/>
  <c r="O4643" i="1"/>
  <c r="R4642" i="1"/>
  <c r="Q4642" i="1"/>
  <c r="P4642" i="1"/>
  <c r="O4642" i="1"/>
  <c r="T4642" i="1" s="1"/>
  <c r="R4641" i="1"/>
  <c r="Q4641" i="1"/>
  <c r="P4641" i="1"/>
  <c r="O4641" i="1"/>
  <c r="R4640" i="1"/>
  <c r="Q4640" i="1"/>
  <c r="P4640" i="1"/>
  <c r="O4640" i="1"/>
  <c r="R4639" i="1"/>
  <c r="Q4639" i="1"/>
  <c r="P4639" i="1"/>
  <c r="O4639" i="1"/>
  <c r="T4639" i="1" s="1"/>
  <c r="R4638" i="1"/>
  <c r="Q4638" i="1"/>
  <c r="P4638" i="1"/>
  <c r="O4638" i="1"/>
  <c r="R4637" i="1"/>
  <c r="Q4637" i="1"/>
  <c r="P4637" i="1"/>
  <c r="O4637" i="1"/>
  <c r="T4637" i="1" s="1"/>
  <c r="R4636" i="1"/>
  <c r="Q4636" i="1"/>
  <c r="P4636" i="1"/>
  <c r="O4636" i="1"/>
  <c r="T4636" i="1" s="1"/>
  <c r="R4635" i="1"/>
  <c r="Q4635" i="1"/>
  <c r="P4635" i="1"/>
  <c r="O4635" i="1"/>
  <c r="R4634" i="1"/>
  <c r="Q4634" i="1"/>
  <c r="P4634" i="1"/>
  <c r="O4634" i="1"/>
  <c r="T4634" i="1" s="1"/>
  <c r="R4633" i="1"/>
  <c r="Q4633" i="1"/>
  <c r="P4633" i="1"/>
  <c r="O4633" i="1"/>
  <c r="R4632" i="1"/>
  <c r="Q4632" i="1"/>
  <c r="P4632" i="1"/>
  <c r="O4632" i="1"/>
  <c r="R4631" i="1"/>
  <c r="Q4631" i="1"/>
  <c r="P4631" i="1"/>
  <c r="O4631" i="1"/>
  <c r="T4631" i="1" s="1"/>
  <c r="R4630" i="1"/>
  <c r="Q4630" i="1"/>
  <c r="P4630" i="1"/>
  <c r="O4630" i="1"/>
  <c r="R4629" i="1"/>
  <c r="Q4629" i="1"/>
  <c r="P4629" i="1"/>
  <c r="O4629" i="1"/>
  <c r="T4629" i="1" s="1"/>
  <c r="R4628" i="1"/>
  <c r="Q4628" i="1"/>
  <c r="P4628" i="1"/>
  <c r="O4628" i="1"/>
  <c r="R4627" i="1"/>
  <c r="Q4627" i="1"/>
  <c r="P4627" i="1"/>
  <c r="O4627" i="1"/>
  <c r="T4627" i="1" s="1"/>
  <c r="R4626" i="1"/>
  <c r="Q4626" i="1"/>
  <c r="P4626" i="1"/>
  <c r="O4626" i="1"/>
  <c r="T4626" i="1" s="1"/>
  <c r="R4625" i="1"/>
  <c r="Q4625" i="1"/>
  <c r="P4625" i="1"/>
  <c r="O4625" i="1"/>
  <c r="R4624" i="1"/>
  <c r="Q4624" i="1"/>
  <c r="P4624" i="1"/>
  <c r="O4624" i="1"/>
  <c r="T4624" i="1" s="1"/>
  <c r="R4623" i="1"/>
  <c r="Q4623" i="1"/>
  <c r="P4623" i="1"/>
  <c r="O4623" i="1"/>
  <c r="R4622" i="1"/>
  <c r="Q4622" i="1"/>
  <c r="P4622" i="1"/>
  <c r="O4622" i="1"/>
  <c r="T4622" i="1" s="1"/>
  <c r="R4621" i="1"/>
  <c r="Q4621" i="1"/>
  <c r="P4621" i="1"/>
  <c r="O4621" i="1"/>
  <c r="R4620" i="1"/>
  <c r="Q4620" i="1"/>
  <c r="P4620" i="1"/>
  <c r="O4620" i="1"/>
  <c r="T4620" i="1" s="1"/>
  <c r="R4619" i="1"/>
  <c r="Q4619" i="1"/>
  <c r="P4619" i="1"/>
  <c r="O4619" i="1"/>
  <c r="R4618" i="1"/>
  <c r="Q4618" i="1"/>
  <c r="P4618" i="1"/>
  <c r="O4618" i="1"/>
  <c r="T4618" i="1" s="1"/>
  <c r="R4617" i="1"/>
  <c r="Q4617" i="1"/>
  <c r="P4617" i="1"/>
  <c r="O4617" i="1"/>
  <c r="T4617" i="1" s="1"/>
  <c r="R4616" i="1"/>
  <c r="Q4616" i="1"/>
  <c r="P4616" i="1"/>
  <c r="O4616" i="1"/>
  <c r="R4615" i="1"/>
  <c r="Q4615" i="1"/>
  <c r="P4615" i="1"/>
  <c r="O4615" i="1"/>
  <c r="T4615" i="1" s="1"/>
  <c r="R4614" i="1"/>
  <c r="Q4614" i="1"/>
  <c r="P4614" i="1"/>
  <c r="O4614" i="1"/>
  <c r="R4613" i="1"/>
  <c r="Q4613" i="1"/>
  <c r="P4613" i="1"/>
  <c r="O4613" i="1"/>
  <c r="R4612" i="1"/>
  <c r="Q4612" i="1"/>
  <c r="P4612" i="1"/>
  <c r="O4612" i="1"/>
  <c r="T4612" i="1" s="1"/>
  <c r="R4611" i="1"/>
  <c r="Q4611" i="1"/>
  <c r="P4611" i="1"/>
  <c r="O4611" i="1"/>
  <c r="T4611" i="1" s="1"/>
  <c r="R4610" i="1"/>
  <c r="Q4610" i="1"/>
  <c r="P4610" i="1"/>
  <c r="O4610" i="1"/>
  <c r="T4610" i="1" s="1"/>
  <c r="R4609" i="1"/>
  <c r="Q4609" i="1"/>
  <c r="P4609" i="1"/>
  <c r="O4609" i="1"/>
  <c r="T4609" i="1" s="1"/>
  <c r="R4608" i="1"/>
  <c r="Q4608" i="1"/>
  <c r="P4608" i="1"/>
  <c r="O4608" i="1"/>
  <c r="R4607" i="1"/>
  <c r="Q4607" i="1"/>
  <c r="P4607" i="1"/>
  <c r="O4607" i="1"/>
  <c r="T4607" i="1" s="1"/>
  <c r="R4606" i="1"/>
  <c r="Q4606" i="1"/>
  <c r="P4606" i="1"/>
  <c r="O4606" i="1"/>
  <c r="T4606" i="1" s="1"/>
  <c r="R4605" i="1"/>
  <c r="Q4605" i="1"/>
  <c r="P4605" i="1"/>
  <c r="O4605" i="1"/>
  <c r="R4604" i="1"/>
  <c r="Q4604" i="1"/>
  <c r="P4604" i="1"/>
  <c r="O4604" i="1"/>
  <c r="T4604" i="1" s="1"/>
  <c r="R4603" i="1"/>
  <c r="Q4603" i="1"/>
  <c r="P4603" i="1"/>
  <c r="O4603" i="1"/>
  <c r="R4602" i="1"/>
  <c r="Q4602" i="1"/>
  <c r="P4602" i="1"/>
  <c r="O4602" i="1"/>
  <c r="T4602" i="1" s="1"/>
  <c r="R4601" i="1"/>
  <c r="Q4601" i="1"/>
  <c r="P4601" i="1"/>
  <c r="O4601" i="1"/>
  <c r="R4600" i="1"/>
  <c r="Q4600" i="1"/>
  <c r="P4600" i="1"/>
  <c r="O4600" i="1"/>
  <c r="T4600" i="1" s="1"/>
  <c r="R4599" i="1"/>
  <c r="Q4599" i="1"/>
  <c r="P4599" i="1"/>
  <c r="O4599" i="1"/>
  <c r="R4598" i="1"/>
  <c r="Q4598" i="1"/>
  <c r="P4598" i="1"/>
  <c r="O4598" i="1"/>
  <c r="T4598" i="1" s="1"/>
  <c r="R4597" i="1"/>
  <c r="Q4597" i="1"/>
  <c r="P4597" i="1"/>
  <c r="O4597" i="1"/>
  <c r="R4596" i="1"/>
  <c r="Q4596" i="1"/>
  <c r="P4596" i="1"/>
  <c r="O4596" i="1"/>
  <c r="T4596" i="1" s="1"/>
  <c r="R4595" i="1"/>
  <c r="Q4595" i="1"/>
  <c r="P4595" i="1"/>
  <c r="O4595" i="1"/>
  <c r="R4594" i="1"/>
  <c r="Q4594" i="1"/>
  <c r="P4594" i="1"/>
  <c r="O4594" i="1"/>
  <c r="T4594" i="1" s="1"/>
  <c r="R4593" i="1"/>
  <c r="Q4593" i="1"/>
  <c r="P4593" i="1"/>
  <c r="O4593" i="1"/>
  <c r="T4593" i="1" s="1"/>
  <c r="R4592" i="1"/>
  <c r="Q4592" i="1"/>
  <c r="P4592" i="1"/>
  <c r="O4592" i="1"/>
  <c r="R4591" i="1"/>
  <c r="Q4591" i="1"/>
  <c r="P4591" i="1"/>
  <c r="O4591" i="1"/>
  <c r="T4591" i="1" s="1"/>
  <c r="R4590" i="1"/>
  <c r="Q4590" i="1"/>
  <c r="P4590" i="1"/>
  <c r="O4590" i="1"/>
  <c r="R4589" i="1"/>
  <c r="Q4589" i="1"/>
  <c r="P4589" i="1"/>
  <c r="O4589" i="1"/>
  <c r="R4588" i="1"/>
  <c r="Q4588" i="1"/>
  <c r="P4588" i="1"/>
  <c r="O4588" i="1"/>
  <c r="T4588" i="1" s="1"/>
  <c r="R4587" i="1"/>
  <c r="Q4587" i="1"/>
  <c r="P4587" i="1"/>
  <c r="O4587" i="1"/>
  <c r="T4587" i="1" s="1"/>
  <c r="R4586" i="1"/>
  <c r="Q4586" i="1"/>
  <c r="P4586" i="1"/>
  <c r="O4586" i="1"/>
  <c r="T4586" i="1" s="1"/>
  <c r="R4585" i="1"/>
  <c r="Q4585" i="1"/>
  <c r="P4585" i="1"/>
  <c r="O4585" i="1"/>
  <c r="R4584" i="1"/>
  <c r="Q4584" i="1"/>
  <c r="P4584" i="1"/>
  <c r="O4584" i="1"/>
  <c r="T4584" i="1" s="1"/>
  <c r="R4583" i="1"/>
  <c r="Q4583" i="1"/>
  <c r="P4583" i="1"/>
  <c r="O4583" i="1"/>
  <c r="R4582" i="1"/>
  <c r="Q4582" i="1"/>
  <c r="P4582" i="1"/>
  <c r="O4582" i="1"/>
  <c r="T4582" i="1" s="1"/>
  <c r="R4581" i="1"/>
  <c r="Q4581" i="1"/>
  <c r="P4581" i="1"/>
  <c r="O4581" i="1"/>
  <c r="R4580" i="1"/>
  <c r="Q4580" i="1"/>
  <c r="P4580" i="1"/>
  <c r="O4580" i="1"/>
  <c r="T4580" i="1" s="1"/>
  <c r="R4579" i="1"/>
  <c r="Q4579" i="1"/>
  <c r="P4579" i="1"/>
  <c r="O4579" i="1"/>
  <c r="R4578" i="1"/>
  <c r="Q4578" i="1"/>
  <c r="P4578" i="1"/>
  <c r="O4578" i="1"/>
  <c r="T4578" i="1" s="1"/>
  <c r="R4577" i="1"/>
  <c r="Q4577" i="1"/>
  <c r="P4577" i="1"/>
  <c r="O4577" i="1"/>
  <c r="R4576" i="1"/>
  <c r="Q4576" i="1"/>
  <c r="P4576" i="1"/>
  <c r="O4576" i="1"/>
  <c r="T4576" i="1" s="1"/>
  <c r="R4575" i="1"/>
  <c r="Q4575" i="1"/>
  <c r="P4575" i="1"/>
  <c r="O4575" i="1"/>
  <c r="R4574" i="1"/>
  <c r="Q4574" i="1"/>
  <c r="P4574" i="1"/>
  <c r="O4574" i="1"/>
  <c r="T4574" i="1" s="1"/>
  <c r="R4573" i="1"/>
  <c r="Q4573" i="1"/>
  <c r="P4573" i="1"/>
  <c r="O4573" i="1"/>
  <c r="T4573" i="1" s="1"/>
  <c r="R4572" i="1"/>
  <c r="Q4572" i="1"/>
  <c r="P4572" i="1"/>
  <c r="O4572" i="1"/>
  <c r="T4572" i="1" s="1"/>
  <c r="R4571" i="1"/>
  <c r="Q4571" i="1"/>
  <c r="P4571" i="1"/>
  <c r="O4571" i="1"/>
  <c r="T4571" i="1" s="1"/>
  <c r="R4570" i="1"/>
  <c r="Q4570" i="1"/>
  <c r="P4570" i="1"/>
  <c r="O4570" i="1"/>
  <c r="T4570" i="1" s="1"/>
  <c r="R4569" i="1"/>
  <c r="Q4569" i="1"/>
  <c r="P4569" i="1"/>
  <c r="O4569" i="1"/>
  <c r="T4569" i="1" s="1"/>
  <c r="R4568" i="1"/>
  <c r="Q4568" i="1"/>
  <c r="P4568" i="1"/>
  <c r="O4568" i="1"/>
  <c r="R4567" i="1"/>
  <c r="Q4567" i="1"/>
  <c r="P4567" i="1"/>
  <c r="O4567" i="1"/>
  <c r="T4567" i="1" s="1"/>
  <c r="R4566" i="1"/>
  <c r="Q4566" i="1"/>
  <c r="P4566" i="1"/>
  <c r="O4566" i="1"/>
  <c r="R4565" i="1"/>
  <c r="Q4565" i="1"/>
  <c r="P4565" i="1"/>
  <c r="O4565" i="1"/>
  <c r="R4564" i="1"/>
  <c r="Q4564" i="1"/>
  <c r="P4564" i="1"/>
  <c r="O4564" i="1"/>
  <c r="T4564" i="1" s="1"/>
  <c r="R4563" i="1"/>
  <c r="Q4563" i="1"/>
  <c r="P4563" i="1"/>
  <c r="O4563" i="1"/>
  <c r="T4563" i="1" s="1"/>
  <c r="R4562" i="1"/>
  <c r="Q4562" i="1"/>
  <c r="P4562" i="1"/>
  <c r="O4562" i="1"/>
  <c r="T4562" i="1" s="1"/>
  <c r="R4561" i="1"/>
  <c r="Q4561" i="1"/>
  <c r="P4561" i="1"/>
  <c r="O4561" i="1"/>
  <c r="R4560" i="1"/>
  <c r="Q4560" i="1"/>
  <c r="P4560" i="1"/>
  <c r="O4560" i="1"/>
  <c r="T4560" i="1" s="1"/>
  <c r="R4559" i="1"/>
  <c r="Q4559" i="1"/>
  <c r="P4559" i="1"/>
  <c r="O4559" i="1"/>
  <c r="R4558" i="1"/>
  <c r="Q4558" i="1"/>
  <c r="P4558" i="1"/>
  <c r="O4558" i="1"/>
  <c r="T4558" i="1" s="1"/>
  <c r="R4557" i="1"/>
  <c r="Q4557" i="1"/>
  <c r="P4557" i="1"/>
  <c r="O4557" i="1"/>
  <c r="R4556" i="1"/>
  <c r="Q4556" i="1"/>
  <c r="P4556" i="1"/>
  <c r="O4556" i="1"/>
  <c r="T4556" i="1" s="1"/>
  <c r="R4555" i="1"/>
  <c r="Q4555" i="1"/>
  <c r="P4555" i="1"/>
  <c r="O4555" i="1"/>
  <c r="R4554" i="1"/>
  <c r="Q4554" i="1"/>
  <c r="P4554" i="1"/>
  <c r="O4554" i="1"/>
  <c r="T4554" i="1" s="1"/>
  <c r="R4553" i="1"/>
  <c r="Q4553" i="1"/>
  <c r="P4553" i="1"/>
  <c r="O4553" i="1"/>
  <c r="T4553" i="1" s="1"/>
  <c r="R4552" i="1"/>
  <c r="Q4552" i="1"/>
  <c r="P4552" i="1"/>
  <c r="O4552" i="1"/>
  <c r="R4551" i="1"/>
  <c r="Q4551" i="1"/>
  <c r="P4551" i="1"/>
  <c r="O4551" i="1"/>
  <c r="T4551" i="1" s="1"/>
  <c r="R4550" i="1"/>
  <c r="Q4550" i="1"/>
  <c r="P4550" i="1"/>
  <c r="O4550" i="1"/>
  <c r="R4549" i="1"/>
  <c r="Q4549" i="1"/>
  <c r="P4549" i="1"/>
  <c r="O4549" i="1"/>
  <c r="R4548" i="1"/>
  <c r="Q4548" i="1"/>
  <c r="P4548" i="1"/>
  <c r="O4548" i="1"/>
  <c r="T4548" i="1" s="1"/>
  <c r="R4547" i="1"/>
  <c r="Q4547" i="1"/>
  <c r="P4547" i="1"/>
  <c r="O4547" i="1"/>
  <c r="T4547" i="1" s="1"/>
  <c r="R4546" i="1"/>
  <c r="Q4546" i="1"/>
  <c r="P4546" i="1"/>
  <c r="O4546" i="1"/>
  <c r="T4546" i="1" s="1"/>
  <c r="R4545" i="1"/>
  <c r="Q4545" i="1"/>
  <c r="P4545" i="1"/>
  <c r="O4545" i="1"/>
  <c r="T4545" i="1" s="1"/>
  <c r="R4544" i="1"/>
  <c r="Q4544" i="1"/>
  <c r="P4544" i="1"/>
  <c r="O4544" i="1"/>
  <c r="R4543" i="1"/>
  <c r="Q4543" i="1"/>
  <c r="P4543" i="1"/>
  <c r="O4543" i="1"/>
  <c r="T4543" i="1" s="1"/>
  <c r="R4542" i="1"/>
  <c r="Q4542" i="1"/>
  <c r="P4542" i="1"/>
  <c r="O4542" i="1"/>
  <c r="T4542" i="1" s="1"/>
  <c r="R4541" i="1"/>
  <c r="Q4541" i="1"/>
  <c r="P4541" i="1"/>
  <c r="O4541" i="1"/>
  <c r="R4540" i="1"/>
  <c r="Q4540" i="1"/>
  <c r="P4540" i="1"/>
  <c r="O4540" i="1"/>
  <c r="T4540" i="1" s="1"/>
  <c r="R4539" i="1"/>
  <c r="Q4539" i="1"/>
  <c r="P4539" i="1"/>
  <c r="O4539" i="1"/>
  <c r="R4538" i="1"/>
  <c r="Q4538" i="1"/>
  <c r="P4538" i="1"/>
  <c r="O4538" i="1"/>
  <c r="T4538" i="1" s="1"/>
  <c r="R4537" i="1"/>
  <c r="Q4537" i="1"/>
  <c r="P4537" i="1"/>
  <c r="O4537" i="1"/>
  <c r="R4536" i="1"/>
  <c r="Q4536" i="1"/>
  <c r="P4536" i="1"/>
  <c r="O4536" i="1"/>
  <c r="T4536" i="1" s="1"/>
  <c r="R4535" i="1"/>
  <c r="Q4535" i="1"/>
  <c r="P4535" i="1"/>
  <c r="O4535" i="1"/>
  <c r="R4534" i="1"/>
  <c r="Q4534" i="1"/>
  <c r="P4534" i="1"/>
  <c r="O4534" i="1"/>
  <c r="T4534" i="1" s="1"/>
  <c r="R4533" i="1"/>
  <c r="Q4533" i="1"/>
  <c r="P4533" i="1"/>
  <c r="O4533" i="1"/>
  <c r="R4532" i="1"/>
  <c r="Q4532" i="1"/>
  <c r="P4532" i="1"/>
  <c r="O4532" i="1"/>
  <c r="T4532" i="1" s="1"/>
  <c r="R4531" i="1"/>
  <c r="Q4531" i="1"/>
  <c r="P4531" i="1"/>
  <c r="O4531" i="1"/>
  <c r="R4530" i="1"/>
  <c r="Q4530" i="1"/>
  <c r="P4530" i="1"/>
  <c r="O4530" i="1"/>
  <c r="T4530" i="1" s="1"/>
  <c r="R4529" i="1"/>
  <c r="Q4529" i="1"/>
  <c r="P4529" i="1"/>
  <c r="O4529" i="1"/>
  <c r="T4529" i="1" s="1"/>
  <c r="R4528" i="1"/>
  <c r="Q4528" i="1"/>
  <c r="P4528" i="1"/>
  <c r="O4528" i="1"/>
  <c r="R4527" i="1"/>
  <c r="Q4527" i="1"/>
  <c r="P4527" i="1"/>
  <c r="O4527" i="1"/>
  <c r="T4527" i="1" s="1"/>
  <c r="R4526" i="1"/>
  <c r="Q4526" i="1"/>
  <c r="P4526" i="1"/>
  <c r="O4526" i="1"/>
  <c r="R4525" i="1"/>
  <c r="Q4525" i="1"/>
  <c r="P4525" i="1"/>
  <c r="O4525" i="1"/>
  <c r="R4524" i="1"/>
  <c r="Q4524" i="1"/>
  <c r="P4524" i="1"/>
  <c r="O4524" i="1"/>
  <c r="T4524" i="1" s="1"/>
  <c r="R4523" i="1"/>
  <c r="Q4523" i="1"/>
  <c r="P4523" i="1"/>
  <c r="O4523" i="1"/>
  <c r="T4523" i="1" s="1"/>
  <c r="R4522" i="1"/>
  <c r="Q4522" i="1"/>
  <c r="P4522" i="1"/>
  <c r="O4522" i="1"/>
  <c r="T4522" i="1" s="1"/>
  <c r="R4521" i="1"/>
  <c r="Q4521" i="1"/>
  <c r="P4521" i="1"/>
  <c r="O4521" i="1"/>
  <c r="T4521" i="1" s="1"/>
  <c r="R4520" i="1"/>
  <c r="Q4520" i="1"/>
  <c r="P4520" i="1"/>
  <c r="O4520" i="1"/>
  <c r="T4520" i="1" s="1"/>
  <c r="R4519" i="1"/>
  <c r="Q4519" i="1"/>
  <c r="P4519" i="1"/>
  <c r="O4519" i="1"/>
  <c r="T4519" i="1" s="1"/>
  <c r="R4518" i="1"/>
  <c r="Q4518" i="1"/>
  <c r="P4518" i="1"/>
  <c r="O4518" i="1"/>
  <c r="T4518" i="1" s="1"/>
  <c r="R4517" i="1"/>
  <c r="Q4517" i="1"/>
  <c r="P4517" i="1"/>
  <c r="O4517" i="1"/>
  <c r="R4516" i="1"/>
  <c r="Q4516" i="1"/>
  <c r="P4516" i="1"/>
  <c r="O4516" i="1"/>
  <c r="T4516" i="1" s="1"/>
  <c r="R4515" i="1"/>
  <c r="Q4515" i="1"/>
  <c r="P4515" i="1"/>
  <c r="O4515" i="1"/>
  <c r="T4515" i="1" s="1"/>
  <c r="R4514" i="1"/>
  <c r="Q4514" i="1"/>
  <c r="P4514" i="1"/>
  <c r="O4514" i="1"/>
  <c r="T4514" i="1" s="1"/>
  <c r="R4513" i="1"/>
  <c r="Q4513" i="1"/>
  <c r="P4513" i="1"/>
  <c r="O4513" i="1"/>
  <c r="R4512" i="1"/>
  <c r="Q4512" i="1"/>
  <c r="P4512" i="1"/>
  <c r="O4512" i="1"/>
  <c r="R4511" i="1"/>
  <c r="Q4511" i="1"/>
  <c r="P4511" i="1"/>
  <c r="O4511" i="1"/>
  <c r="R4510" i="1"/>
  <c r="Q4510" i="1"/>
  <c r="P4510" i="1"/>
  <c r="O4510" i="1"/>
  <c r="R4509" i="1"/>
  <c r="Q4509" i="1"/>
  <c r="P4509" i="1"/>
  <c r="O4509" i="1"/>
  <c r="R4508" i="1"/>
  <c r="Q4508" i="1"/>
  <c r="P4508" i="1"/>
  <c r="O4508" i="1"/>
  <c r="T4508" i="1" s="1"/>
  <c r="R4507" i="1"/>
  <c r="Q4507" i="1"/>
  <c r="P4507" i="1"/>
  <c r="O4507" i="1"/>
  <c r="T4507" i="1" s="1"/>
  <c r="R4506" i="1"/>
  <c r="Q4506" i="1"/>
  <c r="P4506" i="1"/>
  <c r="O4506" i="1"/>
  <c r="T4506" i="1" s="1"/>
  <c r="R4505" i="1"/>
  <c r="Q4505" i="1"/>
  <c r="P4505" i="1"/>
  <c r="O4505" i="1"/>
  <c r="R4504" i="1"/>
  <c r="Q4504" i="1"/>
  <c r="P4504" i="1"/>
  <c r="O4504" i="1"/>
  <c r="T4504" i="1" s="1"/>
  <c r="R4503" i="1"/>
  <c r="Q4503" i="1"/>
  <c r="P4503" i="1"/>
  <c r="O4503" i="1"/>
  <c r="R4502" i="1"/>
  <c r="Q4502" i="1"/>
  <c r="P4502" i="1"/>
  <c r="O4502" i="1"/>
  <c r="T4502" i="1" s="1"/>
  <c r="R4501" i="1"/>
  <c r="Q4501" i="1"/>
  <c r="P4501" i="1"/>
  <c r="O4501" i="1"/>
  <c r="R4500" i="1"/>
  <c r="Q4500" i="1"/>
  <c r="P4500" i="1"/>
  <c r="O4500" i="1"/>
  <c r="T4500" i="1" s="1"/>
  <c r="R4499" i="1"/>
  <c r="Q4499" i="1"/>
  <c r="P4499" i="1"/>
  <c r="O4499" i="1"/>
  <c r="T4499" i="1" s="1"/>
  <c r="R4498" i="1"/>
  <c r="Q4498" i="1"/>
  <c r="P4498" i="1"/>
  <c r="O4498" i="1"/>
  <c r="T4498" i="1" s="1"/>
  <c r="R4497" i="1"/>
  <c r="Q4497" i="1"/>
  <c r="P4497" i="1"/>
  <c r="O4497" i="1"/>
  <c r="R4496" i="1"/>
  <c r="Q4496" i="1"/>
  <c r="P4496" i="1"/>
  <c r="O4496" i="1"/>
  <c r="T4496" i="1" s="1"/>
  <c r="R4495" i="1"/>
  <c r="Q4495" i="1"/>
  <c r="P4495" i="1"/>
  <c r="O4495" i="1"/>
  <c r="R4494" i="1"/>
  <c r="Q4494" i="1"/>
  <c r="P4494" i="1"/>
  <c r="O4494" i="1"/>
  <c r="T4494" i="1" s="1"/>
  <c r="R4493" i="1"/>
  <c r="Q4493" i="1"/>
  <c r="P4493" i="1"/>
  <c r="O4493" i="1"/>
  <c r="R4492" i="1"/>
  <c r="Q4492" i="1"/>
  <c r="P4492" i="1"/>
  <c r="O4492" i="1"/>
  <c r="T4492" i="1" s="1"/>
  <c r="R4491" i="1"/>
  <c r="Q4491" i="1"/>
  <c r="P4491" i="1"/>
  <c r="O4491" i="1"/>
  <c r="T4491" i="1" s="1"/>
  <c r="R4490" i="1"/>
  <c r="Q4490" i="1"/>
  <c r="P4490" i="1"/>
  <c r="O4490" i="1"/>
  <c r="T4490" i="1" s="1"/>
  <c r="R4489" i="1"/>
  <c r="Q4489" i="1"/>
  <c r="P4489" i="1"/>
  <c r="O4489" i="1"/>
  <c r="R4488" i="1"/>
  <c r="Q4488" i="1"/>
  <c r="P4488" i="1"/>
  <c r="O4488" i="1"/>
  <c r="T4488" i="1" s="1"/>
  <c r="R4487" i="1"/>
  <c r="Q4487" i="1"/>
  <c r="P4487" i="1"/>
  <c r="O4487" i="1"/>
  <c r="R4486" i="1"/>
  <c r="Q4486" i="1"/>
  <c r="P4486" i="1"/>
  <c r="O4486" i="1"/>
  <c r="T4486" i="1" s="1"/>
  <c r="R4485" i="1"/>
  <c r="Q4485" i="1"/>
  <c r="P4485" i="1"/>
  <c r="O4485" i="1"/>
  <c r="R4484" i="1"/>
  <c r="Q4484" i="1"/>
  <c r="P4484" i="1"/>
  <c r="O4484" i="1"/>
  <c r="T4484" i="1" s="1"/>
  <c r="R4483" i="1"/>
  <c r="Q4483" i="1"/>
  <c r="P4483" i="1"/>
  <c r="O4483" i="1"/>
  <c r="T4483" i="1" s="1"/>
  <c r="R4482" i="1"/>
  <c r="Q4482" i="1"/>
  <c r="P4482" i="1"/>
  <c r="O4482" i="1"/>
  <c r="T4482" i="1" s="1"/>
  <c r="R4481" i="1"/>
  <c r="Q4481" i="1"/>
  <c r="P4481" i="1"/>
  <c r="O4481" i="1"/>
  <c r="R4480" i="1"/>
  <c r="Q4480" i="1"/>
  <c r="P4480" i="1"/>
  <c r="O4480" i="1"/>
  <c r="T4480" i="1" s="1"/>
  <c r="R4479" i="1"/>
  <c r="Q4479" i="1"/>
  <c r="P4479" i="1"/>
  <c r="O4479" i="1"/>
  <c r="R4478" i="1"/>
  <c r="Q4478" i="1"/>
  <c r="P4478" i="1"/>
  <c r="O4478" i="1"/>
  <c r="T4478" i="1" s="1"/>
  <c r="R4477" i="1"/>
  <c r="Q4477" i="1"/>
  <c r="P4477" i="1"/>
  <c r="O4477" i="1"/>
  <c r="R4476" i="1"/>
  <c r="Q4476" i="1"/>
  <c r="P4476" i="1"/>
  <c r="O4476" i="1"/>
  <c r="T4476" i="1" s="1"/>
  <c r="R4475" i="1"/>
  <c r="Q4475" i="1"/>
  <c r="P4475" i="1"/>
  <c r="O4475" i="1"/>
  <c r="T4475" i="1" s="1"/>
  <c r="R4474" i="1"/>
  <c r="Q4474" i="1"/>
  <c r="P4474" i="1"/>
  <c r="O4474" i="1"/>
  <c r="T4474" i="1" s="1"/>
  <c r="R4473" i="1"/>
  <c r="Q4473" i="1"/>
  <c r="P4473" i="1"/>
  <c r="O4473" i="1"/>
  <c r="T4473" i="1" s="1"/>
  <c r="R4472" i="1"/>
  <c r="Q4472" i="1"/>
  <c r="P4472" i="1"/>
  <c r="O4472" i="1"/>
  <c r="T4472" i="1" s="1"/>
  <c r="R4471" i="1"/>
  <c r="Q4471" i="1"/>
  <c r="P4471" i="1"/>
  <c r="O4471" i="1"/>
  <c r="T4471" i="1" s="1"/>
  <c r="R4470" i="1"/>
  <c r="Q4470" i="1"/>
  <c r="P4470" i="1"/>
  <c r="O4470" i="1"/>
  <c r="T4470" i="1" s="1"/>
  <c r="R4469" i="1"/>
  <c r="Q4469" i="1"/>
  <c r="P4469" i="1"/>
  <c r="O4469" i="1"/>
  <c r="T4469" i="1" s="1"/>
  <c r="R4468" i="1"/>
  <c r="Q4468" i="1"/>
  <c r="P4468" i="1"/>
  <c r="O4468" i="1"/>
  <c r="T4468" i="1" s="1"/>
  <c r="R4467" i="1"/>
  <c r="Q4467" i="1"/>
  <c r="P4467" i="1"/>
  <c r="O4467" i="1"/>
  <c r="T4467" i="1" s="1"/>
  <c r="R4466" i="1"/>
  <c r="Q4466" i="1"/>
  <c r="P4466" i="1"/>
  <c r="O4466" i="1"/>
  <c r="T4466" i="1" s="1"/>
  <c r="R4465" i="1"/>
  <c r="Q4465" i="1"/>
  <c r="P4465" i="1"/>
  <c r="O4465" i="1"/>
  <c r="T4465" i="1" s="1"/>
  <c r="R4464" i="1"/>
  <c r="Q4464" i="1"/>
  <c r="P4464" i="1"/>
  <c r="O4464" i="1"/>
  <c r="R4463" i="1"/>
  <c r="Q4463" i="1"/>
  <c r="P4463" i="1"/>
  <c r="O4463" i="1"/>
  <c r="T4463" i="1" s="1"/>
  <c r="R4462" i="1"/>
  <c r="Q4462" i="1"/>
  <c r="P4462" i="1"/>
  <c r="O4462" i="1"/>
  <c r="R4461" i="1"/>
  <c r="Q4461" i="1"/>
  <c r="P4461" i="1"/>
  <c r="O4461" i="1"/>
  <c r="R4460" i="1"/>
  <c r="Q4460" i="1"/>
  <c r="P4460" i="1"/>
  <c r="O4460" i="1"/>
  <c r="T4460" i="1" s="1"/>
  <c r="R4459" i="1"/>
  <c r="Q4459" i="1"/>
  <c r="P4459" i="1"/>
  <c r="O4459" i="1"/>
  <c r="T4459" i="1" s="1"/>
  <c r="R4458" i="1"/>
  <c r="Q4458" i="1"/>
  <c r="P4458" i="1"/>
  <c r="O4458" i="1"/>
  <c r="T4458" i="1" s="1"/>
  <c r="R4457" i="1"/>
  <c r="Q4457" i="1"/>
  <c r="P4457" i="1"/>
  <c r="O4457" i="1"/>
  <c r="T4457" i="1" s="1"/>
  <c r="R4456" i="1"/>
  <c r="Q4456" i="1"/>
  <c r="P4456" i="1"/>
  <c r="O4456" i="1"/>
  <c r="T4456" i="1" s="1"/>
  <c r="R4455" i="1"/>
  <c r="Q4455" i="1"/>
  <c r="P4455" i="1"/>
  <c r="O4455" i="1"/>
  <c r="T4455" i="1" s="1"/>
  <c r="R4454" i="1"/>
  <c r="Q4454" i="1"/>
  <c r="P4454" i="1"/>
  <c r="O4454" i="1"/>
  <c r="T4454" i="1" s="1"/>
  <c r="R4453" i="1"/>
  <c r="Q4453" i="1"/>
  <c r="P4453" i="1"/>
  <c r="O4453" i="1"/>
  <c r="R4452" i="1"/>
  <c r="Q4452" i="1"/>
  <c r="P4452" i="1"/>
  <c r="O4452" i="1"/>
  <c r="T4452" i="1" s="1"/>
  <c r="R4451" i="1"/>
  <c r="Q4451" i="1"/>
  <c r="P4451" i="1"/>
  <c r="O4451" i="1"/>
  <c r="T4451" i="1" s="1"/>
  <c r="R4450" i="1"/>
  <c r="Q4450" i="1"/>
  <c r="P4450" i="1"/>
  <c r="O4450" i="1"/>
  <c r="T4450" i="1" s="1"/>
  <c r="R4449" i="1"/>
  <c r="Q4449" i="1"/>
  <c r="P4449" i="1"/>
  <c r="O4449" i="1"/>
  <c r="R4448" i="1"/>
  <c r="Q4448" i="1"/>
  <c r="P4448" i="1"/>
  <c r="O4448" i="1"/>
  <c r="R4447" i="1"/>
  <c r="Q4447" i="1"/>
  <c r="P4447" i="1"/>
  <c r="O4447" i="1"/>
  <c r="R4446" i="1"/>
  <c r="Q4446" i="1"/>
  <c r="P4446" i="1"/>
  <c r="O4446" i="1"/>
  <c r="R4445" i="1"/>
  <c r="Q4445" i="1"/>
  <c r="P4445" i="1"/>
  <c r="O4445" i="1"/>
  <c r="R4444" i="1"/>
  <c r="Q4444" i="1"/>
  <c r="P4444" i="1"/>
  <c r="O4444" i="1"/>
  <c r="T4444" i="1" s="1"/>
  <c r="R4443" i="1"/>
  <c r="Q4443" i="1"/>
  <c r="P4443" i="1"/>
  <c r="O4443" i="1"/>
  <c r="T4443" i="1" s="1"/>
  <c r="R4442" i="1"/>
  <c r="Q4442" i="1"/>
  <c r="P4442" i="1"/>
  <c r="O4442" i="1"/>
  <c r="T4442" i="1" s="1"/>
  <c r="R4441" i="1"/>
  <c r="Q4441" i="1"/>
  <c r="P4441" i="1"/>
  <c r="O4441" i="1"/>
  <c r="R4440" i="1"/>
  <c r="Q4440" i="1"/>
  <c r="P4440" i="1"/>
  <c r="O4440" i="1"/>
  <c r="T4440" i="1" s="1"/>
  <c r="R4439" i="1"/>
  <c r="Q4439" i="1"/>
  <c r="P4439" i="1"/>
  <c r="O4439" i="1"/>
  <c r="R4438" i="1"/>
  <c r="Q4438" i="1"/>
  <c r="P4438" i="1"/>
  <c r="O4438" i="1"/>
  <c r="R4437" i="1"/>
  <c r="Q4437" i="1"/>
  <c r="P4437" i="1"/>
  <c r="O4437" i="1"/>
  <c r="R4436" i="1"/>
  <c r="Q4436" i="1"/>
  <c r="P4436" i="1"/>
  <c r="O4436" i="1"/>
  <c r="T4436" i="1" s="1"/>
  <c r="R4435" i="1"/>
  <c r="Q4435" i="1"/>
  <c r="P4435" i="1"/>
  <c r="O4435" i="1"/>
  <c r="T4435" i="1" s="1"/>
  <c r="R4434" i="1"/>
  <c r="Q4434" i="1"/>
  <c r="P4434" i="1"/>
  <c r="O4434" i="1"/>
  <c r="T4434" i="1" s="1"/>
  <c r="R4433" i="1"/>
  <c r="Q4433" i="1"/>
  <c r="P4433" i="1"/>
  <c r="O4433" i="1"/>
  <c r="R4432" i="1"/>
  <c r="Q4432" i="1"/>
  <c r="P4432" i="1"/>
  <c r="O4432" i="1"/>
  <c r="T4432" i="1" s="1"/>
  <c r="R4431" i="1"/>
  <c r="Q4431" i="1"/>
  <c r="P4431" i="1"/>
  <c r="O4431" i="1"/>
  <c r="T4431" i="1" s="1"/>
  <c r="R4430" i="1"/>
  <c r="Q4430" i="1"/>
  <c r="P4430" i="1"/>
  <c r="O4430" i="1"/>
  <c r="R4429" i="1"/>
  <c r="Q4429" i="1"/>
  <c r="P4429" i="1"/>
  <c r="O4429" i="1"/>
  <c r="R4428" i="1"/>
  <c r="Q4428" i="1"/>
  <c r="P4428" i="1"/>
  <c r="O4428" i="1"/>
  <c r="T4428" i="1" s="1"/>
  <c r="R4427" i="1"/>
  <c r="Q4427" i="1"/>
  <c r="P4427" i="1"/>
  <c r="O4427" i="1"/>
  <c r="T4427" i="1" s="1"/>
  <c r="R4426" i="1"/>
  <c r="Q4426" i="1"/>
  <c r="P4426" i="1"/>
  <c r="O4426" i="1"/>
  <c r="T4426" i="1" s="1"/>
  <c r="R4425" i="1"/>
  <c r="Q4425" i="1"/>
  <c r="P4425" i="1"/>
  <c r="O4425" i="1"/>
  <c r="R4424" i="1"/>
  <c r="Q4424" i="1"/>
  <c r="P4424" i="1"/>
  <c r="O4424" i="1"/>
  <c r="T4424" i="1" s="1"/>
  <c r="R4423" i="1"/>
  <c r="Q4423" i="1"/>
  <c r="P4423" i="1"/>
  <c r="O4423" i="1"/>
  <c r="T4423" i="1" s="1"/>
  <c r="R4422" i="1"/>
  <c r="Q4422" i="1"/>
  <c r="P4422" i="1"/>
  <c r="O4422" i="1"/>
  <c r="R4421" i="1"/>
  <c r="Q4421" i="1"/>
  <c r="P4421" i="1"/>
  <c r="O4421" i="1"/>
  <c r="T4421" i="1" s="1"/>
  <c r="R4420" i="1"/>
  <c r="Q4420" i="1"/>
  <c r="P4420" i="1"/>
  <c r="O4420" i="1"/>
  <c r="T4420" i="1" s="1"/>
  <c r="R4419" i="1"/>
  <c r="Q4419" i="1"/>
  <c r="P4419" i="1"/>
  <c r="O4419" i="1"/>
  <c r="T4419" i="1" s="1"/>
  <c r="R4418" i="1"/>
  <c r="Q4418" i="1"/>
  <c r="P4418" i="1"/>
  <c r="O4418" i="1"/>
  <c r="T4418" i="1" s="1"/>
  <c r="R4417" i="1"/>
  <c r="Q4417" i="1"/>
  <c r="P4417" i="1"/>
  <c r="O4417" i="1"/>
  <c r="R4416" i="1"/>
  <c r="Q4416" i="1"/>
  <c r="P4416" i="1"/>
  <c r="O4416" i="1"/>
  <c r="T4416" i="1" s="1"/>
  <c r="R4415" i="1"/>
  <c r="Q4415" i="1"/>
  <c r="P4415" i="1"/>
  <c r="O4415" i="1"/>
  <c r="T4415" i="1" s="1"/>
  <c r="R4414" i="1"/>
  <c r="Q4414" i="1"/>
  <c r="P4414" i="1"/>
  <c r="O4414" i="1"/>
  <c r="R4413" i="1"/>
  <c r="Q4413" i="1"/>
  <c r="P4413" i="1"/>
  <c r="O4413" i="1"/>
  <c r="R4412" i="1"/>
  <c r="Q4412" i="1"/>
  <c r="P4412" i="1"/>
  <c r="O4412" i="1"/>
  <c r="T4412" i="1" s="1"/>
  <c r="R4411" i="1"/>
  <c r="Q4411" i="1"/>
  <c r="P4411" i="1"/>
  <c r="O4411" i="1"/>
  <c r="T4411" i="1" s="1"/>
  <c r="R4410" i="1"/>
  <c r="Q4410" i="1"/>
  <c r="P4410" i="1"/>
  <c r="O4410" i="1"/>
  <c r="T4410" i="1" s="1"/>
  <c r="R4409" i="1"/>
  <c r="Q4409" i="1"/>
  <c r="P4409" i="1"/>
  <c r="O4409" i="1"/>
  <c r="T4409" i="1" s="1"/>
  <c r="R4408" i="1"/>
  <c r="Q4408" i="1"/>
  <c r="P4408" i="1"/>
  <c r="O4408" i="1"/>
  <c r="T4408" i="1" s="1"/>
  <c r="R4407" i="1"/>
  <c r="Q4407" i="1"/>
  <c r="P4407" i="1"/>
  <c r="O4407" i="1"/>
  <c r="R4406" i="1"/>
  <c r="Q4406" i="1"/>
  <c r="P4406" i="1"/>
  <c r="O4406" i="1"/>
  <c r="R4405" i="1"/>
  <c r="Q4405" i="1"/>
  <c r="P4405" i="1"/>
  <c r="O4405" i="1"/>
  <c r="T4405" i="1" s="1"/>
  <c r="R4404" i="1"/>
  <c r="Q4404" i="1"/>
  <c r="P4404" i="1"/>
  <c r="O4404" i="1"/>
  <c r="T4404" i="1" s="1"/>
  <c r="R4403" i="1"/>
  <c r="Q4403" i="1"/>
  <c r="P4403" i="1"/>
  <c r="O4403" i="1"/>
  <c r="T4403" i="1" s="1"/>
  <c r="R4402" i="1"/>
  <c r="Q4402" i="1"/>
  <c r="P4402" i="1"/>
  <c r="O4402" i="1"/>
  <c r="T4402" i="1" s="1"/>
  <c r="R4401" i="1"/>
  <c r="Q4401" i="1"/>
  <c r="P4401" i="1"/>
  <c r="O4401" i="1"/>
  <c r="T4401" i="1" s="1"/>
  <c r="R4400" i="1"/>
  <c r="Q4400" i="1"/>
  <c r="P4400" i="1"/>
  <c r="O4400" i="1"/>
  <c r="T4400" i="1" s="1"/>
  <c r="R4399" i="1"/>
  <c r="Q4399" i="1"/>
  <c r="P4399" i="1"/>
  <c r="O4399" i="1"/>
  <c r="T4399" i="1" s="1"/>
  <c r="R4398" i="1"/>
  <c r="Q4398" i="1"/>
  <c r="P4398" i="1"/>
  <c r="O4398" i="1"/>
  <c r="T4398" i="1" s="1"/>
  <c r="R4397" i="1"/>
  <c r="Q4397" i="1"/>
  <c r="P4397" i="1"/>
  <c r="O4397" i="1"/>
  <c r="T4397" i="1" s="1"/>
  <c r="R4396" i="1"/>
  <c r="Q4396" i="1"/>
  <c r="P4396" i="1"/>
  <c r="O4396" i="1"/>
  <c r="T4396" i="1" s="1"/>
  <c r="R4395" i="1"/>
  <c r="Q4395" i="1"/>
  <c r="P4395" i="1"/>
  <c r="O4395" i="1"/>
  <c r="T4395" i="1" s="1"/>
  <c r="R4394" i="1"/>
  <c r="Q4394" i="1"/>
  <c r="P4394" i="1"/>
  <c r="O4394" i="1"/>
  <c r="T4394" i="1" s="1"/>
  <c r="R4393" i="1"/>
  <c r="Q4393" i="1"/>
  <c r="P4393" i="1"/>
  <c r="O4393" i="1"/>
  <c r="T4393" i="1" s="1"/>
  <c r="R4392" i="1"/>
  <c r="Q4392" i="1"/>
  <c r="P4392" i="1"/>
  <c r="O4392" i="1"/>
  <c r="T4392" i="1" s="1"/>
  <c r="R4391" i="1"/>
  <c r="Q4391" i="1"/>
  <c r="P4391" i="1"/>
  <c r="O4391" i="1"/>
  <c r="T4391" i="1" s="1"/>
  <c r="R4390" i="1"/>
  <c r="Q4390" i="1"/>
  <c r="P4390" i="1"/>
  <c r="O4390" i="1"/>
  <c r="T4390" i="1" s="1"/>
  <c r="R4389" i="1"/>
  <c r="Q4389" i="1"/>
  <c r="P4389" i="1"/>
  <c r="O4389" i="1"/>
  <c r="T4389" i="1" s="1"/>
  <c r="R4388" i="1"/>
  <c r="Q4388" i="1"/>
  <c r="P4388" i="1"/>
  <c r="O4388" i="1"/>
  <c r="T4388" i="1" s="1"/>
  <c r="R4387" i="1"/>
  <c r="Q4387" i="1"/>
  <c r="P4387" i="1"/>
  <c r="O4387" i="1"/>
  <c r="T4387" i="1" s="1"/>
  <c r="R4386" i="1"/>
  <c r="Q4386" i="1"/>
  <c r="P4386" i="1"/>
  <c r="O4386" i="1"/>
  <c r="T4386" i="1" s="1"/>
  <c r="R4385" i="1"/>
  <c r="Q4385" i="1"/>
  <c r="P4385" i="1"/>
  <c r="O4385" i="1"/>
  <c r="T4385" i="1" s="1"/>
  <c r="R4384" i="1"/>
  <c r="Q4384" i="1"/>
  <c r="P4384" i="1"/>
  <c r="O4384" i="1"/>
  <c r="T4384" i="1" s="1"/>
  <c r="R4383" i="1"/>
  <c r="Q4383" i="1"/>
  <c r="P4383" i="1"/>
  <c r="O4383" i="1"/>
  <c r="T4383" i="1" s="1"/>
  <c r="R4382" i="1"/>
  <c r="Q4382" i="1"/>
  <c r="P4382" i="1"/>
  <c r="O4382" i="1"/>
  <c r="T4382" i="1" s="1"/>
  <c r="R4381" i="1"/>
  <c r="Q4381" i="1"/>
  <c r="P4381" i="1"/>
  <c r="O4381" i="1"/>
  <c r="T4381" i="1" s="1"/>
  <c r="R4380" i="1"/>
  <c r="Q4380" i="1"/>
  <c r="P4380" i="1"/>
  <c r="O4380" i="1"/>
  <c r="T4380" i="1" s="1"/>
  <c r="R4379" i="1"/>
  <c r="Q4379" i="1"/>
  <c r="P4379" i="1"/>
  <c r="O4379" i="1"/>
  <c r="T4379" i="1" s="1"/>
  <c r="R4378" i="1"/>
  <c r="Q4378" i="1"/>
  <c r="P4378" i="1"/>
  <c r="O4378" i="1"/>
  <c r="T4378" i="1" s="1"/>
  <c r="R4377" i="1"/>
  <c r="Q4377" i="1"/>
  <c r="P4377" i="1"/>
  <c r="O4377" i="1"/>
  <c r="T4377" i="1" s="1"/>
  <c r="R4376" i="1"/>
  <c r="Q4376" i="1"/>
  <c r="P4376" i="1"/>
  <c r="O4376" i="1"/>
  <c r="T4376" i="1" s="1"/>
  <c r="R4375" i="1"/>
  <c r="Q4375" i="1"/>
  <c r="P4375" i="1"/>
  <c r="O4375" i="1"/>
  <c r="T4375" i="1" s="1"/>
  <c r="R4374" i="1"/>
  <c r="Q4374" i="1"/>
  <c r="P4374" i="1"/>
  <c r="O4374" i="1"/>
  <c r="T4374" i="1" s="1"/>
  <c r="R4373" i="1"/>
  <c r="Q4373" i="1"/>
  <c r="P4373" i="1"/>
  <c r="O4373" i="1"/>
  <c r="T4373" i="1" s="1"/>
  <c r="R4372" i="1"/>
  <c r="Q4372" i="1"/>
  <c r="P4372" i="1"/>
  <c r="O4372" i="1"/>
  <c r="T4372" i="1" s="1"/>
  <c r="R4371" i="1"/>
  <c r="Q4371" i="1"/>
  <c r="P4371" i="1"/>
  <c r="O4371" i="1"/>
  <c r="T4371" i="1" s="1"/>
  <c r="R4370" i="1"/>
  <c r="Q4370" i="1"/>
  <c r="P4370" i="1"/>
  <c r="O4370" i="1"/>
  <c r="T4370" i="1" s="1"/>
  <c r="R4369" i="1"/>
  <c r="Q4369" i="1"/>
  <c r="P4369" i="1"/>
  <c r="O4369" i="1"/>
  <c r="T4369" i="1" s="1"/>
  <c r="R4368" i="1"/>
  <c r="Q4368" i="1"/>
  <c r="P4368" i="1"/>
  <c r="O4368" i="1"/>
  <c r="T4368" i="1" s="1"/>
  <c r="R4367" i="1"/>
  <c r="Q4367" i="1"/>
  <c r="P4367" i="1"/>
  <c r="O4367" i="1"/>
  <c r="T4367" i="1" s="1"/>
  <c r="R4366" i="1"/>
  <c r="Q4366" i="1"/>
  <c r="P4366" i="1"/>
  <c r="O4366" i="1"/>
  <c r="T4366" i="1" s="1"/>
  <c r="R4365" i="1"/>
  <c r="Q4365" i="1"/>
  <c r="P4365" i="1"/>
  <c r="O4365" i="1"/>
  <c r="T4365" i="1" s="1"/>
  <c r="R4364" i="1"/>
  <c r="Q4364" i="1"/>
  <c r="P4364" i="1"/>
  <c r="O4364" i="1"/>
  <c r="T4364" i="1" s="1"/>
  <c r="R4363" i="1"/>
  <c r="Q4363" i="1"/>
  <c r="P4363" i="1"/>
  <c r="O4363" i="1"/>
  <c r="T4363" i="1" s="1"/>
  <c r="R4362" i="1"/>
  <c r="Q4362" i="1"/>
  <c r="P4362" i="1"/>
  <c r="O4362" i="1"/>
  <c r="T4362" i="1" s="1"/>
  <c r="R4361" i="1"/>
  <c r="Q4361" i="1"/>
  <c r="P4361" i="1"/>
  <c r="O4361" i="1"/>
  <c r="T4361" i="1" s="1"/>
  <c r="R4360" i="1"/>
  <c r="Q4360" i="1"/>
  <c r="P4360" i="1"/>
  <c r="O4360" i="1"/>
  <c r="T4360" i="1" s="1"/>
  <c r="R4359" i="1"/>
  <c r="Q4359" i="1"/>
  <c r="P4359" i="1"/>
  <c r="O4359" i="1"/>
  <c r="T4359" i="1" s="1"/>
  <c r="R4358" i="1"/>
  <c r="Q4358" i="1"/>
  <c r="P4358" i="1"/>
  <c r="O4358" i="1"/>
  <c r="T4358" i="1" s="1"/>
  <c r="R4357" i="1"/>
  <c r="Q4357" i="1"/>
  <c r="P4357" i="1"/>
  <c r="O4357" i="1"/>
  <c r="T4357" i="1" s="1"/>
  <c r="R4356" i="1"/>
  <c r="Q4356" i="1"/>
  <c r="P4356" i="1"/>
  <c r="O4356" i="1"/>
  <c r="T4356" i="1" s="1"/>
  <c r="R4355" i="1"/>
  <c r="Q4355" i="1"/>
  <c r="P4355" i="1"/>
  <c r="O4355" i="1"/>
  <c r="T4355" i="1" s="1"/>
  <c r="R4354" i="1"/>
  <c r="Q4354" i="1"/>
  <c r="P4354" i="1"/>
  <c r="O4354" i="1"/>
  <c r="T4354" i="1" s="1"/>
  <c r="R4353" i="1"/>
  <c r="Q4353" i="1"/>
  <c r="P4353" i="1"/>
  <c r="O4353" i="1"/>
  <c r="T4353" i="1" s="1"/>
  <c r="R4352" i="1"/>
  <c r="Q4352" i="1"/>
  <c r="P4352" i="1"/>
  <c r="O4352" i="1"/>
  <c r="T4352" i="1" s="1"/>
  <c r="R4351" i="1"/>
  <c r="Q4351" i="1"/>
  <c r="P4351" i="1"/>
  <c r="O4351" i="1"/>
  <c r="T4351" i="1" s="1"/>
  <c r="R4350" i="1"/>
  <c r="Q4350" i="1"/>
  <c r="P4350" i="1"/>
  <c r="O4350" i="1"/>
  <c r="R4349" i="1"/>
  <c r="Q4349" i="1"/>
  <c r="P4349" i="1"/>
  <c r="O4349" i="1"/>
  <c r="T4349" i="1" s="1"/>
  <c r="R4348" i="1"/>
  <c r="Q4348" i="1"/>
  <c r="P4348" i="1"/>
  <c r="O4348" i="1"/>
  <c r="T4348" i="1" s="1"/>
  <c r="R4347" i="1"/>
  <c r="Q4347" i="1"/>
  <c r="P4347" i="1"/>
  <c r="O4347" i="1"/>
  <c r="T4347" i="1" s="1"/>
  <c r="R4346" i="1"/>
  <c r="Q4346" i="1"/>
  <c r="P4346" i="1"/>
  <c r="O4346" i="1"/>
  <c r="T4346" i="1" s="1"/>
  <c r="R4345" i="1"/>
  <c r="Q4345" i="1"/>
  <c r="P4345" i="1"/>
  <c r="O4345" i="1"/>
  <c r="T4345" i="1" s="1"/>
  <c r="R4344" i="1"/>
  <c r="Q4344" i="1"/>
  <c r="P4344" i="1"/>
  <c r="O4344" i="1"/>
  <c r="T4344" i="1" s="1"/>
  <c r="R4343" i="1"/>
  <c r="Q4343" i="1"/>
  <c r="P4343" i="1"/>
  <c r="O4343" i="1"/>
  <c r="T4343" i="1" s="1"/>
  <c r="R4342" i="1"/>
  <c r="Q4342" i="1"/>
  <c r="P4342" i="1"/>
  <c r="O4342" i="1"/>
  <c r="R4341" i="1"/>
  <c r="Q4341" i="1"/>
  <c r="P4341" i="1"/>
  <c r="O4341" i="1"/>
  <c r="R4340" i="1"/>
  <c r="Q4340" i="1"/>
  <c r="P4340" i="1"/>
  <c r="O4340" i="1"/>
  <c r="T4340" i="1" s="1"/>
  <c r="R4339" i="1"/>
  <c r="Q4339" i="1"/>
  <c r="P4339" i="1"/>
  <c r="O4339" i="1"/>
  <c r="T4339" i="1" s="1"/>
  <c r="R4338" i="1"/>
  <c r="Q4338" i="1"/>
  <c r="P4338" i="1"/>
  <c r="O4338" i="1"/>
  <c r="T4338" i="1" s="1"/>
  <c r="R4337" i="1"/>
  <c r="Q4337" i="1"/>
  <c r="P4337" i="1"/>
  <c r="O4337" i="1"/>
  <c r="T4337" i="1" s="1"/>
  <c r="R4336" i="1"/>
  <c r="Q4336" i="1"/>
  <c r="P4336" i="1"/>
  <c r="O4336" i="1"/>
  <c r="T4336" i="1" s="1"/>
  <c r="R4335" i="1"/>
  <c r="Q4335" i="1"/>
  <c r="P4335" i="1"/>
  <c r="O4335" i="1"/>
  <c r="T4335" i="1" s="1"/>
  <c r="R4334" i="1"/>
  <c r="Q4334" i="1"/>
  <c r="P4334" i="1"/>
  <c r="O4334" i="1"/>
  <c r="R4333" i="1"/>
  <c r="Q4333" i="1"/>
  <c r="P4333" i="1"/>
  <c r="O4333" i="1"/>
  <c r="R4332" i="1"/>
  <c r="Q4332" i="1"/>
  <c r="P4332" i="1"/>
  <c r="O4332" i="1"/>
  <c r="T4332" i="1" s="1"/>
  <c r="R4331" i="1"/>
  <c r="Q4331" i="1"/>
  <c r="P4331" i="1"/>
  <c r="O4331" i="1"/>
  <c r="T4331" i="1" s="1"/>
  <c r="R4330" i="1"/>
  <c r="Q4330" i="1"/>
  <c r="P4330" i="1"/>
  <c r="O4330" i="1"/>
  <c r="T4330" i="1" s="1"/>
  <c r="R4329" i="1"/>
  <c r="Q4329" i="1"/>
  <c r="P4329" i="1"/>
  <c r="O4329" i="1"/>
  <c r="T4329" i="1" s="1"/>
  <c r="R4328" i="1"/>
  <c r="Q4328" i="1"/>
  <c r="P4328" i="1"/>
  <c r="O4328" i="1"/>
  <c r="T4328" i="1" s="1"/>
  <c r="R4327" i="1"/>
  <c r="Q4327" i="1"/>
  <c r="P4327" i="1"/>
  <c r="O4327" i="1"/>
  <c r="T4327" i="1" s="1"/>
  <c r="R4326" i="1"/>
  <c r="Q4326" i="1"/>
  <c r="P4326" i="1"/>
  <c r="O4326" i="1"/>
  <c r="R4325" i="1"/>
  <c r="Q4325" i="1"/>
  <c r="P4325" i="1"/>
  <c r="O4325" i="1"/>
  <c r="R4324" i="1"/>
  <c r="Q4324" i="1"/>
  <c r="P4324" i="1"/>
  <c r="O4324" i="1"/>
  <c r="T4324" i="1" s="1"/>
  <c r="R4323" i="1"/>
  <c r="Q4323" i="1"/>
  <c r="P4323" i="1"/>
  <c r="O4323" i="1"/>
  <c r="T4323" i="1" s="1"/>
  <c r="R4322" i="1"/>
  <c r="Q4322" i="1"/>
  <c r="P4322" i="1"/>
  <c r="O4322" i="1"/>
  <c r="T4322" i="1" s="1"/>
  <c r="R4321" i="1"/>
  <c r="Q4321" i="1"/>
  <c r="P4321" i="1"/>
  <c r="O4321" i="1"/>
  <c r="T4321" i="1" s="1"/>
  <c r="R4320" i="1"/>
  <c r="Q4320" i="1"/>
  <c r="P4320" i="1"/>
  <c r="O4320" i="1"/>
  <c r="T4320" i="1" s="1"/>
  <c r="R4319" i="1"/>
  <c r="Q4319" i="1"/>
  <c r="P4319" i="1"/>
  <c r="O4319" i="1"/>
  <c r="T4319" i="1" s="1"/>
  <c r="R4318" i="1"/>
  <c r="Q4318" i="1"/>
  <c r="P4318" i="1"/>
  <c r="O4318" i="1"/>
  <c r="R4317" i="1"/>
  <c r="Q4317" i="1"/>
  <c r="P4317" i="1"/>
  <c r="O4317" i="1"/>
  <c r="R4316" i="1"/>
  <c r="Q4316" i="1"/>
  <c r="P4316" i="1"/>
  <c r="O4316" i="1"/>
  <c r="T4316" i="1" s="1"/>
  <c r="R4315" i="1"/>
  <c r="Q4315" i="1"/>
  <c r="P4315" i="1"/>
  <c r="O4315" i="1"/>
  <c r="T4315" i="1" s="1"/>
  <c r="R4314" i="1"/>
  <c r="Q4314" i="1"/>
  <c r="P4314" i="1"/>
  <c r="O4314" i="1"/>
  <c r="T4314" i="1" s="1"/>
  <c r="R4313" i="1"/>
  <c r="Q4313" i="1"/>
  <c r="P4313" i="1"/>
  <c r="O4313" i="1"/>
  <c r="T4313" i="1" s="1"/>
  <c r="R4312" i="1"/>
  <c r="Q4312" i="1"/>
  <c r="P4312" i="1"/>
  <c r="O4312" i="1"/>
  <c r="T4312" i="1" s="1"/>
  <c r="R4311" i="1"/>
  <c r="Q4311" i="1"/>
  <c r="P4311" i="1"/>
  <c r="O4311" i="1"/>
  <c r="T4311" i="1" s="1"/>
  <c r="R4310" i="1"/>
  <c r="Q4310" i="1"/>
  <c r="P4310" i="1"/>
  <c r="O4310" i="1"/>
  <c r="R4309" i="1"/>
  <c r="Q4309" i="1"/>
  <c r="P4309" i="1"/>
  <c r="O4309" i="1"/>
  <c r="R4308" i="1"/>
  <c r="Q4308" i="1"/>
  <c r="P4308" i="1"/>
  <c r="O4308" i="1"/>
  <c r="T4308" i="1" s="1"/>
  <c r="R4307" i="1"/>
  <c r="Q4307" i="1"/>
  <c r="P4307" i="1"/>
  <c r="O4307" i="1"/>
  <c r="T4307" i="1" s="1"/>
  <c r="R4306" i="1"/>
  <c r="Q4306" i="1"/>
  <c r="P4306" i="1"/>
  <c r="O4306" i="1"/>
  <c r="T4306" i="1" s="1"/>
  <c r="R4305" i="1"/>
  <c r="Q4305" i="1"/>
  <c r="P4305" i="1"/>
  <c r="O4305" i="1"/>
  <c r="T4305" i="1" s="1"/>
  <c r="R4304" i="1"/>
  <c r="Q4304" i="1"/>
  <c r="P4304" i="1"/>
  <c r="O4304" i="1"/>
  <c r="T4304" i="1" s="1"/>
  <c r="R4303" i="1"/>
  <c r="Q4303" i="1"/>
  <c r="P4303" i="1"/>
  <c r="O4303" i="1"/>
  <c r="T4303" i="1" s="1"/>
  <c r="R4302" i="1"/>
  <c r="Q4302" i="1"/>
  <c r="P4302" i="1"/>
  <c r="O4302" i="1"/>
  <c r="R4301" i="1"/>
  <c r="Q4301" i="1"/>
  <c r="P4301" i="1"/>
  <c r="O4301" i="1"/>
  <c r="R4300" i="1"/>
  <c r="Q4300" i="1"/>
  <c r="P4300" i="1"/>
  <c r="O4300" i="1"/>
  <c r="T4300" i="1" s="1"/>
  <c r="R4299" i="1"/>
  <c r="Q4299" i="1"/>
  <c r="P4299" i="1"/>
  <c r="O4299" i="1"/>
  <c r="T4299" i="1" s="1"/>
  <c r="R4298" i="1"/>
  <c r="Q4298" i="1"/>
  <c r="P4298" i="1"/>
  <c r="O4298" i="1"/>
  <c r="T4298" i="1" s="1"/>
  <c r="R4297" i="1"/>
  <c r="Q4297" i="1"/>
  <c r="P4297" i="1"/>
  <c r="O4297" i="1"/>
  <c r="T4297" i="1" s="1"/>
  <c r="R4296" i="1"/>
  <c r="Q4296" i="1"/>
  <c r="P4296" i="1"/>
  <c r="O4296" i="1"/>
  <c r="T4296" i="1" s="1"/>
  <c r="R4295" i="1"/>
  <c r="Q4295" i="1"/>
  <c r="P4295" i="1"/>
  <c r="O4295" i="1"/>
  <c r="T4295" i="1" s="1"/>
  <c r="R4294" i="1"/>
  <c r="Q4294" i="1"/>
  <c r="P4294" i="1"/>
  <c r="O4294" i="1"/>
  <c r="R4293" i="1"/>
  <c r="Q4293" i="1"/>
  <c r="P4293" i="1"/>
  <c r="O4293" i="1"/>
  <c r="R4292" i="1"/>
  <c r="Q4292" i="1"/>
  <c r="P4292" i="1"/>
  <c r="O4292" i="1"/>
  <c r="T4292" i="1" s="1"/>
  <c r="R4291" i="1"/>
  <c r="Q4291" i="1"/>
  <c r="P4291" i="1"/>
  <c r="O4291" i="1"/>
  <c r="T4291" i="1" s="1"/>
  <c r="R4290" i="1"/>
  <c r="Q4290" i="1"/>
  <c r="P4290" i="1"/>
  <c r="O4290" i="1"/>
  <c r="T4290" i="1" s="1"/>
  <c r="R4289" i="1"/>
  <c r="Q4289" i="1"/>
  <c r="P4289" i="1"/>
  <c r="O4289" i="1"/>
  <c r="T4289" i="1" s="1"/>
  <c r="R4288" i="1"/>
  <c r="Q4288" i="1"/>
  <c r="P4288" i="1"/>
  <c r="O4288" i="1"/>
  <c r="T4288" i="1" s="1"/>
  <c r="R4287" i="1"/>
  <c r="Q4287" i="1"/>
  <c r="P4287" i="1"/>
  <c r="O4287" i="1"/>
  <c r="T4287" i="1" s="1"/>
  <c r="R4286" i="1"/>
  <c r="Q4286" i="1"/>
  <c r="P4286" i="1"/>
  <c r="O4286" i="1"/>
  <c r="R4285" i="1"/>
  <c r="Q4285" i="1"/>
  <c r="P4285" i="1"/>
  <c r="O4285" i="1"/>
  <c r="R4284" i="1"/>
  <c r="Q4284" i="1"/>
  <c r="P4284" i="1"/>
  <c r="O4284" i="1"/>
  <c r="T4284" i="1" s="1"/>
  <c r="R4283" i="1"/>
  <c r="Q4283" i="1"/>
  <c r="P4283" i="1"/>
  <c r="O4283" i="1"/>
  <c r="T4283" i="1" s="1"/>
  <c r="R4282" i="1"/>
  <c r="Q4282" i="1"/>
  <c r="P4282" i="1"/>
  <c r="O4282" i="1"/>
  <c r="T4282" i="1" s="1"/>
  <c r="R4281" i="1"/>
  <c r="Q4281" i="1"/>
  <c r="P4281" i="1"/>
  <c r="O4281" i="1"/>
  <c r="T4281" i="1" s="1"/>
  <c r="R4280" i="1"/>
  <c r="Q4280" i="1"/>
  <c r="P4280" i="1"/>
  <c r="O4280" i="1"/>
  <c r="T4280" i="1" s="1"/>
  <c r="R4279" i="1"/>
  <c r="Q4279" i="1"/>
  <c r="P4279" i="1"/>
  <c r="O4279" i="1"/>
  <c r="T4279" i="1" s="1"/>
  <c r="R4278" i="1"/>
  <c r="Q4278" i="1"/>
  <c r="P4278" i="1"/>
  <c r="O4278" i="1"/>
  <c r="R4277" i="1"/>
  <c r="Q4277" i="1"/>
  <c r="P4277" i="1"/>
  <c r="O4277" i="1"/>
  <c r="R4276" i="1"/>
  <c r="Q4276" i="1"/>
  <c r="P4276" i="1"/>
  <c r="O4276" i="1"/>
  <c r="T4276" i="1" s="1"/>
  <c r="R4275" i="1"/>
  <c r="Q4275" i="1"/>
  <c r="P4275" i="1"/>
  <c r="O4275" i="1"/>
  <c r="T4275" i="1" s="1"/>
  <c r="R4274" i="1"/>
  <c r="Q4274" i="1"/>
  <c r="P4274" i="1"/>
  <c r="O4274" i="1"/>
  <c r="T4274" i="1" s="1"/>
  <c r="R4273" i="1"/>
  <c r="Q4273" i="1"/>
  <c r="P4273" i="1"/>
  <c r="O4273" i="1"/>
  <c r="T4273" i="1" s="1"/>
  <c r="R4272" i="1"/>
  <c r="Q4272" i="1"/>
  <c r="P4272" i="1"/>
  <c r="O4272" i="1"/>
  <c r="T4272" i="1" s="1"/>
  <c r="R4271" i="1"/>
  <c r="Q4271" i="1"/>
  <c r="P4271" i="1"/>
  <c r="O4271" i="1"/>
  <c r="T4271" i="1" s="1"/>
  <c r="R4270" i="1"/>
  <c r="Q4270" i="1"/>
  <c r="P4270" i="1"/>
  <c r="O4270" i="1"/>
  <c r="R4269" i="1"/>
  <c r="Q4269" i="1"/>
  <c r="P4269" i="1"/>
  <c r="O4269" i="1"/>
  <c r="R4268" i="1"/>
  <c r="Q4268" i="1"/>
  <c r="P4268" i="1"/>
  <c r="O4268" i="1"/>
  <c r="T4268" i="1" s="1"/>
  <c r="R4267" i="1"/>
  <c r="Q4267" i="1"/>
  <c r="P4267" i="1"/>
  <c r="O4267" i="1"/>
  <c r="T4267" i="1" s="1"/>
  <c r="R4266" i="1"/>
  <c r="Q4266" i="1"/>
  <c r="P4266" i="1"/>
  <c r="O4266" i="1"/>
  <c r="T4266" i="1" s="1"/>
  <c r="R4265" i="1"/>
  <c r="Q4265" i="1"/>
  <c r="P4265" i="1"/>
  <c r="O4265" i="1"/>
  <c r="T4265" i="1" s="1"/>
  <c r="R4264" i="1"/>
  <c r="Q4264" i="1"/>
  <c r="P4264" i="1"/>
  <c r="O4264" i="1"/>
  <c r="T4264" i="1" s="1"/>
  <c r="R4263" i="1"/>
  <c r="Q4263" i="1"/>
  <c r="P4263" i="1"/>
  <c r="O4263" i="1"/>
  <c r="T4263" i="1" s="1"/>
  <c r="R4262" i="1"/>
  <c r="Q4262" i="1"/>
  <c r="P4262" i="1"/>
  <c r="O4262" i="1"/>
  <c r="R4261" i="1"/>
  <c r="Q4261" i="1"/>
  <c r="P4261" i="1"/>
  <c r="O4261" i="1"/>
  <c r="R4260" i="1"/>
  <c r="Q4260" i="1"/>
  <c r="P4260" i="1"/>
  <c r="O4260" i="1"/>
  <c r="T4260" i="1" s="1"/>
  <c r="R4259" i="1"/>
  <c r="Q4259" i="1"/>
  <c r="P4259" i="1"/>
  <c r="O4259" i="1"/>
  <c r="T4259" i="1" s="1"/>
  <c r="R4258" i="1"/>
  <c r="Q4258" i="1"/>
  <c r="P4258" i="1"/>
  <c r="O4258" i="1"/>
  <c r="T4258" i="1" s="1"/>
  <c r="R4257" i="1"/>
  <c r="Q4257" i="1"/>
  <c r="P4257" i="1"/>
  <c r="O4257" i="1"/>
  <c r="T4257" i="1" s="1"/>
  <c r="R4256" i="1"/>
  <c r="Q4256" i="1"/>
  <c r="P4256" i="1"/>
  <c r="O4256" i="1"/>
  <c r="T4256" i="1" s="1"/>
  <c r="R4255" i="1"/>
  <c r="Q4255" i="1"/>
  <c r="P4255" i="1"/>
  <c r="O4255" i="1"/>
  <c r="T4255" i="1" s="1"/>
  <c r="R4254" i="1"/>
  <c r="Q4254" i="1"/>
  <c r="P4254" i="1"/>
  <c r="O4254" i="1"/>
  <c r="R4253" i="1"/>
  <c r="Q4253" i="1"/>
  <c r="P4253" i="1"/>
  <c r="O4253" i="1"/>
  <c r="R4252" i="1"/>
  <c r="Q4252" i="1"/>
  <c r="P4252" i="1"/>
  <c r="O4252" i="1"/>
  <c r="T4252" i="1" s="1"/>
  <c r="R4251" i="1"/>
  <c r="Q4251" i="1"/>
  <c r="P4251" i="1"/>
  <c r="O4251" i="1"/>
  <c r="T4251" i="1" s="1"/>
  <c r="R4250" i="1"/>
  <c r="Q4250" i="1"/>
  <c r="P4250" i="1"/>
  <c r="O4250" i="1"/>
  <c r="T4250" i="1" s="1"/>
  <c r="R4249" i="1"/>
  <c r="Q4249" i="1"/>
  <c r="P4249" i="1"/>
  <c r="O4249" i="1"/>
  <c r="T4249" i="1" s="1"/>
  <c r="R4248" i="1"/>
  <c r="Q4248" i="1"/>
  <c r="P4248" i="1"/>
  <c r="O4248" i="1"/>
  <c r="T4248" i="1" s="1"/>
  <c r="R4247" i="1"/>
  <c r="Q4247" i="1"/>
  <c r="P4247" i="1"/>
  <c r="O4247" i="1"/>
  <c r="T4247" i="1" s="1"/>
  <c r="R4246" i="1"/>
  <c r="Q4246" i="1"/>
  <c r="P4246" i="1"/>
  <c r="O4246" i="1"/>
  <c r="R4245" i="1"/>
  <c r="Q4245" i="1"/>
  <c r="P4245" i="1"/>
  <c r="O4245" i="1"/>
  <c r="R4244" i="1"/>
  <c r="Q4244" i="1"/>
  <c r="P4244" i="1"/>
  <c r="O4244" i="1"/>
  <c r="T4244" i="1" s="1"/>
  <c r="R4243" i="1"/>
  <c r="Q4243" i="1"/>
  <c r="P4243" i="1"/>
  <c r="O4243" i="1"/>
  <c r="T4243" i="1" s="1"/>
  <c r="R4242" i="1"/>
  <c r="Q4242" i="1"/>
  <c r="P4242" i="1"/>
  <c r="O4242" i="1"/>
  <c r="T4242" i="1" s="1"/>
  <c r="R4241" i="1"/>
  <c r="Q4241" i="1"/>
  <c r="P4241" i="1"/>
  <c r="O4241" i="1"/>
  <c r="T4241" i="1" s="1"/>
  <c r="R4240" i="1"/>
  <c r="Q4240" i="1"/>
  <c r="P4240" i="1"/>
  <c r="O4240" i="1"/>
  <c r="T4240" i="1" s="1"/>
  <c r="R4239" i="1"/>
  <c r="Q4239" i="1"/>
  <c r="P4239" i="1"/>
  <c r="O4239" i="1"/>
  <c r="T4239" i="1" s="1"/>
  <c r="R4238" i="1"/>
  <c r="Q4238" i="1"/>
  <c r="P4238" i="1"/>
  <c r="O4238" i="1"/>
  <c r="R4237" i="1"/>
  <c r="Q4237" i="1"/>
  <c r="P4237" i="1"/>
  <c r="O4237" i="1"/>
  <c r="R4236" i="1"/>
  <c r="Q4236" i="1"/>
  <c r="P4236" i="1"/>
  <c r="O4236" i="1"/>
  <c r="T4236" i="1" s="1"/>
  <c r="R4235" i="1"/>
  <c r="Q4235" i="1"/>
  <c r="P4235" i="1"/>
  <c r="O4235" i="1"/>
  <c r="T4235" i="1" s="1"/>
  <c r="R4234" i="1"/>
  <c r="Q4234" i="1"/>
  <c r="P4234" i="1"/>
  <c r="O4234" i="1"/>
  <c r="T4234" i="1" s="1"/>
  <c r="R4233" i="1"/>
  <c r="Q4233" i="1"/>
  <c r="P4233" i="1"/>
  <c r="O4233" i="1"/>
  <c r="T4233" i="1" s="1"/>
  <c r="R4232" i="1"/>
  <c r="Q4232" i="1"/>
  <c r="P4232" i="1"/>
  <c r="O4232" i="1"/>
  <c r="T4232" i="1" s="1"/>
  <c r="R4231" i="1"/>
  <c r="Q4231" i="1"/>
  <c r="P4231" i="1"/>
  <c r="O4231" i="1"/>
  <c r="T4231" i="1" s="1"/>
  <c r="R4230" i="1"/>
  <c r="Q4230" i="1"/>
  <c r="P4230" i="1"/>
  <c r="O4230" i="1"/>
  <c r="R4229" i="1"/>
  <c r="Q4229" i="1"/>
  <c r="P4229" i="1"/>
  <c r="O4229" i="1"/>
  <c r="R4228" i="1"/>
  <c r="Q4228" i="1"/>
  <c r="P4228" i="1"/>
  <c r="O4228" i="1"/>
  <c r="T4228" i="1" s="1"/>
  <c r="R4227" i="1"/>
  <c r="Q4227" i="1"/>
  <c r="P4227" i="1"/>
  <c r="O4227" i="1"/>
  <c r="T4227" i="1" s="1"/>
  <c r="R4226" i="1"/>
  <c r="Q4226" i="1"/>
  <c r="P4226" i="1"/>
  <c r="O4226" i="1"/>
  <c r="T4226" i="1" s="1"/>
  <c r="R4225" i="1"/>
  <c r="Q4225" i="1"/>
  <c r="P4225" i="1"/>
  <c r="O4225" i="1"/>
  <c r="T4225" i="1" s="1"/>
  <c r="R4224" i="1"/>
  <c r="Q4224" i="1"/>
  <c r="P4224" i="1"/>
  <c r="O4224" i="1"/>
  <c r="T4224" i="1" s="1"/>
  <c r="R4223" i="1"/>
  <c r="Q4223" i="1"/>
  <c r="P4223" i="1"/>
  <c r="O4223" i="1"/>
  <c r="T4223" i="1" s="1"/>
  <c r="R4222" i="1"/>
  <c r="Q4222" i="1"/>
  <c r="P4222" i="1"/>
  <c r="O4222" i="1"/>
  <c r="R4221" i="1"/>
  <c r="Q4221" i="1"/>
  <c r="P4221" i="1"/>
  <c r="O4221" i="1"/>
  <c r="R4220" i="1"/>
  <c r="Q4220" i="1"/>
  <c r="P4220" i="1"/>
  <c r="O4220" i="1"/>
  <c r="T4220" i="1" s="1"/>
  <c r="R4219" i="1"/>
  <c r="Q4219" i="1"/>
  <c r="P4219" i="1"/>
  <c r="O4219" i="1"/>
  <c r="T4219" i="1" s="1"/>
  <c r="R4218" i="1"/>
  <c r="Q4218" i="1"/>
  <c r="P4218" i="1"/>
  <c r="O4218" i="1"/>
  <c r="T4218" i="1" s="1"/>
  <c r="R4217" i="1"/>
  <c r="Q4217" i="1"/>
  <c r="P4217" i="1"/>
  <c r="O4217" i="1"/>
  <c r="T4217" i="1" s="1"/>
  <c r="R4216" i="1"/>
  <c r="Q4216" i="1"/>
  <c r="P4216" i="1"/>
  <c r="O4216" i="1"/>
  <c r="T4216" i="1" s="1"/>
  <c r="R4215" i="1"/>
  <c r="Q4215" i="1"/>
  <c r="P4215" i="1"/>
  <c r="O4215" i="1"/>
  <c r="T4215" i="1" s="1"/>
  <c r="R4214" i="1"/>
  <c r="Q4214" i="1"/>
  <c r="P4214" i="1"/>
  <c r="O4214" i="1"/>
  <c r="R4213" i="1"/>
  <c r="Q4213" i="1"/>
  <c r="P4213" i="1"/>
  <c r="O4213" i="1"/>
  <c r="R4212" i="1"/>
  <c r="Q4212" i="1"/>
  <c r="P4212" i="1"/>
  <c r="O4212" i="1"/>
  <c r="T4212" i="1" s="1"/>
  <c r="R4211" i="1"/>
  <c r="Q4211" i="1"/>
  <c r="P4211" i="1"/>
  <c r="O4211" i="1"/>
  <c r="T4211" i="1" s="1"/>
  <c r="R4210" i="1"/>
  <c r="Q4210" i="1"/>
  <c r="P4210" i="1"/>
  <c r="O4210" i="1"/>
  <c r="T4210" i="1" s="1"/>
  <c r="R4209" i="1"/>
  <c r="Q4209" i="1"/>
  <c r="P4209" i="1"/>
  <c r="O4209" i="1"/>
  <c r="T4209" i="1" s="1"/>
  <c r="R4208" i="1"/>
  <c r="Q4208" i="1"/>
  <c r="P4208" i="1"/>
  <c r="O4208" i="1"/>
  <c r="T4208" i="1" s="1"/>
  <c r="R4207" i="1"/>
  <c r="Q4207" i="1"/>
  <c r="P4207" i="1"/>
  <c r="O4207" i="1"/>
  <c r="T4207" i="1" s="1"/>
  <c r="R4206" i="1"/>
  <c r="Q4206" i="1"/>
  <c r="P4206" i="1"/>
  <c r="O4206" i="1"/>
  <c r="R4205" i="1"/>
  <c r="Q4205" i="1"/>
  <c r="P4205" i="1"/>
  <c r="O4205" i="1"/>
  <c r="R4204" i="1"/>
  <c r="Q4204" i="1"/>
  <c r="P4204" i="1"/>
  <c r="O4204" i="1"/>
  <c r="T4204" i="1" s="1"/>
  <c r="R4203" i="1"/>
  <c r="Q4203" i="1"/>
  <c r="P4203" i="1"/>
  <c r="O4203" i="1"/>
  <c r="T4203" i="1" s="1"/>
  <c r="R4202" i="1"/>
  <c r="Q4202" i="1"/>
  <c r="P4202" i="1"/>
  <c r="O4202" i="1"/>
  <c r="T4202" i="1" s="1"/>
  <c r="R4201" i="1"/>
  <c r="Q4201" i="1"/>
  <c r="P4201" i="1"/>
  <c r="O4201" i="1"/>
  <c r="T4201" i="1" s="1"/>
  <c r="R4200" i="1"/>
  <c r="Q4200" i="1"/>
  <c r="P4200" i="1"/>
  <c r="O4200" i="1"/>
  <c r="T4200" i="1" s="1"/>
  <c r="R4199" i="1"/>
  <c r="Q4199" i="1"/>
  <c r="P4199" i="1"/>
  <c r="O4199" i="1"/>
  <c r="T4199" i="1" s="1"/>
  <c r="R4198" i="1"/>
  <c r="Q4198" i="1"/>
  <c r="P4198" i="1"/>
  <c r="O4198" i="1"/>
  <c r="R4197" i="1"/>
  <c r="Q4197" i="1"/>
  <c r="P4197" i="1"/>
  <c r="O4197" i="1"/>
  <c r="R4196" i="1"/>
  <c r="Q4196" i="1"/>
  <c r="P4196" i="1"/>
  <c r="O4196" i="1"/>
  <c r="T4196" i="1" s="1"/>
  <c r="R4195" i="1"/>
  <c r="Q4195" i="1"/>
  <c r="P4195" i="1"/>
  <c r="O4195" i="1"/>
  <c r="T4195" i="1" s="1"/>
  <c r="R4194" i="1"/>
  <c r="Q4194" i="1"/>
  <c r="P4194" i="1"/>
  <c r="O4194" i="1"/>
  <c r="T4194" i="1" s="1"/>
  <c r="R4193" i="1"/>
  <c r="Q4193" i="1"/>
  <c r="P4193" i="1"/>
  <c r="O4193" i="1"/>
  <c r="T4193" i="1" s="1"/>
  <c r="R4192" i="1"/>
  <c r="Q4192" i="1"/>
  <c r="P4192" i="1"/>
  <c r="O4192" i="1"/>
  <c r="T4192" i="1" s="1"/>
  <c r="R4191" i="1"/>
  <c r="Q4191" i="1"/>
  <c r="P4191" i="1"/>
  <c r="O4191" i="1"/>
  <c r="T4191" i="1" s="1"/>
  <c r="R4190" i="1"/>
  <c r="Q4190" i="1"/>
  <c r="P4190" i="1"/>
  <c r="O4190" i="1"/>
  <c r="R4189" i="1"/>
  <c r="Q4189" i="1"/>
  <c r="P4189" i="1"/>
  <c r="O4189" i="1"/>
  <c r="R4188" i="1"/>
  <c r="Q4188" i="1"/>
  <c r="P4188" i="1"/>
  <c r="O4188" i="1"/>
  <c r="T4188" i="1" s="1"/>
  <c r="R4187" i="1"/>
  <c r="Q4187" i="1"/>
  <c r="P4187" i="1"/>
  <c r="O4187" i="1"/>
  <c r="T4187" i="1" s="1"/>
  <c r="R4186" i="1"/>
  <c r="Q4186" i="1"/>
  <c r="P4186" i="1"/>
  <c r="O4186" i="1"/>
  <c r="T4186" i="1" s="1"/>
  <c r="R4185" i="1"/>
  <c r="Q4185" i="1"/>
  <c r="P4185" i="1"/>
  <c r="O4185" i="1"/>
  <c r="T4185" i="1" s="1"/>
  <c r="R4184" i="1"/>
  <c r="Q4184" i="1"/>
  <c r="P4184" i="1"/>
  <c r="O4184" i="1"/>
  <c r="T4184" i="1" s="1"/>
  <c r="R4183" i="1"/>
  <c r="Q4183" i="1"/>
  <c r="P4183" i="1"/>
  <c r="O4183" i="1"/>
  <c r="T4183" i="1" s="1"/>
  <c r="R4182" i="1"/>
  <c r="Q4182" i="1"/>
  <c r="P4182" i="1"/>
  <c r="O4182" i="1"/>
  <c r="R4181" i="1"/>
  <c r="Q4181" i="1"/>
  <c r="P4181" i="1"/>
  <c r="O4181" i="1"/>
  <c r="R4180" i="1"/>
  <c r="Q4180" i="1"/>
  <c r="P4180" i="1"/>
  <c r="O4180" i="1"/>
  <c r="T4180" i="1" s="1"/>
  <c r="R4179" i="1"/>
  <c r="Q4179" i="1"/>
  <c r="P4179" i="1"/>
  <c r="O4179" i="1"/>
  <c r="T4179" i="1" s="1"/>
  <c r="R4178" i="1"/>
  <c r="Q4178" i="1"/>
  <c r="P4178" i="1"/>
  <c r="O4178" i="1"/>
  <c r="T4178" i="1" s="1"/>
  <c r="R4177" i="1"/>
  <c r="Q4177" i="1"/>
  <c r="P4177" i="1"/>
  <c r="O4177" i="1"/>
  <c r="T4177" i="1" s="1"/>
  <c r="R4176" i="1"/>
  <c r="Q4176" i="1"/>
  <c r="P4176" i="1"/>
  <c r="O4176" i="1"/>
  <c r="T4176" i="1" s="1"/>
  <c r="R4175" i="1"/>
  <c r="Q4175" i="1"/>
  <c r="P4175" i="1"/>
  <c r="O4175" i="1"/>
  <c r="T4175" i="1" s="1"/>
  <c r="R4174" i="1"/>
  <c r="Q4174" i="1"/>
  <c r="P4174" i="1"/>
  <c r="O4174" i="1"/>
  <c r="R4173" i="1"/>
  <c r="Q4173" i="1"/>
  <c r="P4173" i="1"/>
  <c r="O4173" i="1"/>
  <c r="R4172" i="1"/>
  <c r="Q4172" i="1"/>
  <c r="P4172" i="1"/>
  <c r="O4172" i="1"/>
  <c r="T4172" i="1" s="1"/>
  <c r="R4171" i="1"/>
  <c r="Q4171" i="1"/>
  <c r="P4171" i="1"/>
  <c r="O4171" i="1"/>
  <c r="T4171" i="1" s="1"/>
  <c r="R4170" i="1"/>
  <c r="Q4170" i="1"/>
  <c r="P4170" i="1"/>
  <c r="O4170" i="1"/>
  <c r="T4170" i="1" s="1"/>
  <c r="R4169" i="1"/>
  <c r="Q4169" i="1"/>
  <c r="P4169" i="1"/>
  <c r="O4169" i="1"/>
  <c r="T4169" i="1" s="1"/>
  <c r="R4168" i="1"/>
  <c r="Q4168" i="1"/>
  <c r="P4168" i="1"/>
  <c r="O4168" i="1"/>
  <c r="T4168" i="1" s="1"/>
  <c r="R4167" i="1"/>
  <c r="Q4167" i="1"/>
  <c r="P4167" i="1"/>
  <c r="O4167" i="1"/>
  <c r="T4167" i="1" s="1"/>
  <c r="R4166" i="1"/>
  <c r="Q4166" i="1"/>
  <c r="P4166" i="1"/>
  <c r="O4166" i="1"/>
  <c r="R4165" i="1"/>
  <c r="Q4165" i="1"/>
  <c r="P4165" i="1"/>
  <c r="O4165" i="1"/>
  <c r="R4164" i="1"/>
  <c r="Q4164" i="1"/>
  <c r="P4164" i="1"/>
  <c r="O4164" i="1"/>
  <c r="T4164" i="1" s="1"/>
  <c r="R4163" i="1"/>
  <c r="Q4163" i="1"/>
  <c r="P4163" i="1"/>
  <c r="O4163" i="1"/>
  <c r="T4163" i="1" s="1"/>
  <c r="R4162" i="1"/>
  <c r="Q4162" i="1"/>
  <c r="P4162" i="1"/>
  <c r="O4162" i="1"/>
  <c r="T4162" i="1" s="1"/>
  <c r="R4161" i="1"/>
  <c r="Q4161" i="1"/>
  <c r="P4161" i="1"/>
  <c r="O4161" i="1"/>
  <c r="T4161" i="1" s="1"/>
  <c r="R4160" i="1"/>
  <c r="Q4160" i="1"/>
  <c r="P4160" i="1"/>
  <c r="O4160" i="1"/>
  <c r="T4160" i="1" s="1"/>
  <c r="R4159" i="1"/>
  <c r="Q4159" i="1"/>
  <c r="P4159" i="1"/>
  <c r="O4159" i="1"/>
  <c r="T4159" i="1" s="1"/>
  <c r="R4158" i="1"/>
  <c r="Q4158" i="1"/>
  <c r="P4158" i="1"/>
  <c r="O4158" i="1"/>
  <c r="R4157" i="1"/>
  <c r="Q4157" i="1"/>
  <c r="P4157" i="1"/>
  <c r="O4157" i="1"/>
  <c r="R4156" i="1"/>
  <c r="Q4156" i="1"/>
  <c r="P4156" i="1"/>
  <c r="O4156" i="1"/>
  <c r="T4156" i="1" s="1"/>
  <c r="R4155" i="1"/>
  <c r="Q4155" i="1"/>
  <c r="P4155" i="1"/>
  <c r="O4155" i="1"/>
  <c r="T4155" i="1" s="1"/>
  <c r="R4154" i="1"/>
  <c r="Q4154" i="1"/>
  <c r="P4154" i="1"/>
  <c r="O4154" i="1"/>
  <c r="T4154" i="1" s="1"/>
  <c r="R4153" i="1"/>
  <c r="Q4153" i="1"/>
  <c r="P4153" i="1"/>
  <c r="O4153" i="1"/>
  <c r="T4153" i="1" s="1"/>
  <c r="R4152" i="1"/>
  <c r="Q4152" i="1"/>
  <c r="P4152" i="1"/>
  <c r="O4152" i="1"/>
  <c r="T4152" i="1" s="1"/>
  <c r="R4151" i="1"/>
  <c r="Q4151" i="1"/>
  <c r="P4151" i="1"/>
  <c r="O4151" i="1"/>
  <c r="T4151" i="1" s="1"/>
  <c r="R4150" i="1"/>
  <c r="Q4150" i="1"/>
  <c r="P4150" i="1"/>
  <c r="O4150" i="1"/>
  <c r="R4149" i="1"/>
  <c r="Q4149" i="1"/>
  <c r="P4149" i="1"/>
  <c r="O4149" i="1"/>
  <c r="R4148" i="1"/>
  <c r="Q4148" i="1"/>
  <c r="P4148" i="1"/>
  <c r="O4148" i="1"/>
  <c r="T4148" i="1" s="1"/>
  <c r="R4147" i="1"/>
  <c r="Q4147" i="1"/>
  <c r="P4147" i="1"/>
  <c r="O4147" i="1"/>
  <c r="T4147" i="1" s="1"/>
  <c r="R4146" i="1"/>
  <c r="Q4146" i="1"/>
  <c r="P4146" i="1"/>
  <c r="O4146" i="1"/>
  <c r="T4146" i="1" s="1"/>
  <c r="R4145" i="1"/>
  <c r="Q4145" i="1"/>
  <c r="P4145" i="1"/>
  <c r="O4145" i="1"/>
  <c r="T4145" i="1" s="1"/>
  <c r="R4144" i="1"/>
  <c r="Q4144" i="1"/>
  <c r="P4144" i="1"/>
  <c r="O4144" i="1"/>
  <c r="T4144" i="1" s="1"/>
  <c r="R4143" i="1"/>
  <c r="Q4143" i="1"/>
  <c r="P4143" i="1"/>
  <c r="O4143" i="1"/>
  <c r="T4143" i="1" s="1"/>
  <c r="R4142" i="1"/>
  <c r="Q4142" i="1"/>
  <c r="P4142" i="1"/>
  <c r="O4142" i="1"/>
  <c r="R4141" i="1"/>
  <c r="Q4141" i="1"/>
  <c r="P4141" i="1"/>
  <c r="O4141" i="1"/>
  <c r="R4140" i="1"/>
  <c r="Q4140" i="1"/>
  <c r="P4140" i="1"/>
  <c r="O4140" i="1"/>
  <c r="T4140" i="1" s="1"/>
  <c r="R4139" i="1"/>
  <c r="Q4139" i="1"/>
  <c r="P4139" i="1"/>
  <c r="O4139" i="1"/>
  <c r="T4139" i="1" s="1"/>
  <c r="R4138" i="1"/>
  <c r="Q4138" i="1"/>
  <c r="P4138" i="1"/>
  <c r="O4138" i="1"/>
  <c r="T4138" i="1" s="1"/>
  <c r="R4137" i="1"/>
  <c r="Q4137" i="1"/>
  <c r="P4137" i="1"/>
  <c r="O4137" i="1"/>
  <c r="T4137" i="1" s="1"/>
  <c r="R4136" i="1"/>
  <c r="Q4136" i="1"/>
  <c r="P4136" i="1"/>
  <c r="O4136" i="1"/>
  <c r="T4136" i="1" s="1"/>
  <c r="R4135" i="1"/>
  <c r="Q4135" i="1"/>
  <c r="P4135" i="1"/>
  <c r="O4135" i="1"/>
  <c r="T4135" i="1" s="1"/>
  <c r="R4134" i="1"/>
  <c r="Q4134" i="1"/>
  <c r="P4134" i="1"/>
  <c r="O4134" i="1"/>
  <c r="R4133" i="1"/>
  <c r="Q4133" i="1"/>
  <c r="P4133" i="1"/>
  <c r="O4133" i="1"/>
  <c r="R4132" i="1"/>
  <c r="Q4132" i="1"/>
  <c r="P4132" i="1"/>
  <c r="O4132" i="1"/>
  <c r="T4132" i="1" s="1"/>
  <c r="R4131" i="1"/>
  <c r="Q4131" i="1"/>
  <c r="P4131" i="1"/>
  <c r="O4131" i="1"/>
  <c r="R4130" i="1"/>
  <c r="Q4130" i="1"/>
  <c r="P4130" i="1"/>
  <c r="O4130" i="1"/>
  <c r="T4130" i="1" s="1"/>
  <c r="R4129" i="1"/>
  <c r="Q4129" i="1"/>
  <c r="P4129" i="1"/>
  <c r="O4129" i="1"/>
  <c r="T4129" i="1" s="1"/>
  <c r="R4128" i="1"/>
  <c r="Q4128" i="1"/>
  <c r="P4128" i="1"/>
  <c r="O4128" i="1"/>
  <c r="T4128" i="1" s="1"/>
  <c r="R4127" i="1"/>
  <c r="Q4127" i="1"/>
  <c r="P4127" i="1"/>
  <c r="O4127" i="1"/>
  <c r="T4127" i="1" s="1"/>
  <c r="R4126" i="1"/>
  <c r="Q4126" i="1"/>
  <c r="P4126" i="1"/>
  <c r="O4126" i="1"/>
  <c r="R4125" i="1"/>
  <c r="Q4125" i="1"/>
  <c r="P4125" i="1"/>
  <c r="O4125" i="1"/>
  <c r="T4125" i="1" s="1"/>
  <c r="R4124" i="1"/>
  <c r="Q4124" i="1"/>
  <c r="P4124" i="1"/>
  <c r="O4124" i="1"/>
  <c r="T4124" i="1" s="1"/>
  <c r="R4123" i="1"/>
  <c r="Q4123" i="1"/>
  <c r="P4123" i="1"/>
  <c r="O4123" i="1"/>
  <c r="R4122" i="1"/>
  <c r="Q4122" i="1"/>
  <c r="P4122" i="1"/>
  <c r="O4122" i="1"/>
  <c r="T4122" i="1" s="1"/>
  <c r="R4121" i="1"/>
  <c r="Q4121" i="1"/>
  <c r="P4121" i="1"/>
  <c r="O4121" i="1"/>
  <c r="T4121" i="1" s="1"/>
  <c r="R4120" i="1"/>
  <c r="Q4120" i="1"/>
  <c r="P4120" i="1"/>
  <c r="O4120" i="1"/>
  <c r="T4120" i="1" s="1"/>
  <c r="R4119" i="1"/>
  <c r="Q4119" i="1"/>
  <c r="P4119" i="1"/>
  <c r="O4119" i="1"/>
  <c r="T4119" i="1" s="1"/>
  <c r="R4118" i="1"/>
  <c r="Q4118" i="1"/>
  <c r="P4118" i="1"/>
  <c r="O4118" i="1"/>
  <c r="R4117" i="1"/>
  <c r="Q4117" i="1"/>
  <c r="P4117" i="1"/>
  <c r="O4117" i="1"/>
  <c r="T4117" i="1" s="1"/>
  <c r="R4116" i="1"/>
  <c r="Q4116" i="1"/>
  <c r="P4116" i="1"/>
  <c r="O4116" i="1"/>
  <c r="T4116" i="1" s="1"/>
  <c r="R4115" i="1"/>
  <c r="Q4115" i="1"/>
  <c r="P4115" i="1"/>
  <c r="O4115" i="1"/>
  <c r="R4114" i="1"/>
  <c r="Q4114" i="1"/>
  <c r="P4114" i="1"/>
  <c r="O4114" i="1"/>
  <c r="T4114" i="1" s="1"/>
  <c r="R4113" i="1"/>
  <c r="Q4113" i="1"/>
  <c r="P4113" i="1"/>
  <c r="O4113" i="1"/>
  <c r="T4113" i="1" s="1"/>
  <c r="R4112" i="1"/>
  <c r="Q4112" i="1"/>
  <c r="P4112" i="1"/>
  <c r="O4112" i="1"/>
  <c r="T4112" i="1" s="1"/>
  <c r="R4111" i="1"/>
  <c r="Q4111" i="1"/>
  <c r="P4111" i="1"/>
  <c r="O4111" i="1"/>
  <c r="T4111" i="1" s="1"/>
  <c r="R4110" i="1"/>
  <c r="Q4110" i="1"/>
  <c r="P4110" i="1"/>
  <c r="O4110" i="1"/>
  <c r="R4109" i="1"/>
  <c r="Q4109" i="1"/>
  <c r="P4109" i="1"/>
  <c r="O4109" i="1"/>
  <c r="T4109" i="1" s="1"/>
  <c r="R4108" i="1"/>
  <c r="Q4108" i="1"/>
  <c r="P4108" i="1"/>
  <c r="O4108" i="1"/>
  <c r="T4108" i="1" s="1"/>
  <c r="R4107" i="1"/>
  <c r="Q4107" i="1"/>
  <c r="P4107" i="1"/>
  <c r="O4107" i="1"/>
  <c r="R4106" i="1"/>
  <c r="Q4106" i="1"/>
  <c r="P4106" i="1"/>
  <c r="O4106" i="1"/>
  <c r="T4106" i="1" s="1"/>
  <c r="R4105" i="1"/>
  <c r="Q4105" i="1"/>
  <c r="P4105" i="1"/>
  <c r="O4105" i="1"/>
  <c r="T4105" i="1" s="1"/>
  <c r="R4104" i="1"/>
  <c r="Q4104" i="1"/>
  <c r="P4104" i="1"/>
  <c r="O4104" i="1"/>
  <c r="T4104" i="1" s="1"/>
  <c r="R4103" i="1"/>
  <c r="Q4103" i="1"/>
  <c r="P4103" i="1"/>
  <c r="O4103" i="1"/>
  <c r="T4103" i="1" s="1"/>
  <c r="R4102" i="1"/>
  <c r="Q4102" i="1"/>
  <c r="P4102" i="1"/>
  <c r="O4102" i="1"/>
  <c r="R4101" i="1"/>
  <c r="Q4101" i="1"/>
  <c r="P4101" i="1"/>
  <c r="O4101" i="1"/>
  <c r="T4101" i="1" s="1"/>
  <c r="R4100" i="1"/>
  <c r="Q4100" i="1"/>
  <c r="P4100" i="1"/>
  <c r="O4100" i="1"/>
  <c r="T4100" i="1" s="1"/>
  <c r="R4099" i="1"/>
  <c r="Q4099" i="1"/>
  <c r="P4099" i="1"/>
  <c r="O4099" i="1"/>
  <c r="R4098" i="1"/>
  <c r="Q4098" i="1"/>
  <c r="P4098" i="1"/>
  <c r="O4098" i="1"/>
  <c r="T4098" i="1" s="1"/>
  <c r="R4097" i="1"/>
  <c r="Q4097" i="1"/>
  <c r="P4097" i="1"/>
  <c r="O4097" i="1"/>
  <c r="T4097" i="1" s="1"/>
  <c r="R4096" i="1"/>
  <c r="Q4096" i="1"/>
  <c r="P4096" i="1"/>
  <c r="O4096" i="1"/>
  <c r="T4096" i="1" s="1"/>
  <c r="R4095" i="1"/>
  <c r="Q4095" i="1"/>
  <c r="P4095" i="1"/>
  <c r="O4095" i="1"/>
  <c r="T4095" i="1" s="1"/>
  <c r="R4094" i="1"/>
  <c r="Q4094" i="1"/>
  <c r="P4094" i="1"/>
  <c r="O4094" i="1"/>
  <c r="R4093" i="1"/>
  <c r="Q4093" i="1"/>
  <c r="P4093" i="1"/>
  <c r="O4093" i="1"/>
  <c r="T4093" i="1" s="1"/>
  <c r="R4092" i="1"/>
  <c r="Q4092" i="1"/>
  <c r="P4092" i="1"/>
  <c r="O4092" i="1"/>
  <c r="T4092" i="1" s="1"/>
  <c r="R4091" i="1"/>
  <c r="Q4091" i="1"/>
  <c r="P4091" i="1"/>
  <c r="O4091" i="1"/>
  <c r="R4090" i="1"/>
  <c r="Q4090" i="1"/>
  <c r="P4090" i="1"/>
  <c r="O4090" i="1"/>
  <c r="T4090" i="1" s="1"/>
  <c r="R4089" i="1"/>
  <c r="Q4089" i="1"/>
  <c r="P4089" i="1"/>
  <c r="O4089" i="1"/>
  <c r="T4089" i="1" s="1"/>
  <c r="R4088" i="1"/>
  <c r="Q4088" i="1"/>
  <c r="P4088" i="1"/>
  <c r="O4088" i="1"/>
  <c r="T4088" i="1" s="1"/>
  <c r="R4087" i="1"/>
  <c r="Q4087" i="1"/>
  <c r="P4087" i="1"/>
  <c r="O4087" i="1"/>
  <c r="T4087" i="1" s="1"/>
  <c r="R4086" i="1"/>
  <c r="Q4086" i="1"/>
  <c r="P4086" i="1"/>
  <c r="O4086" i="1"/>
  <c r="R4085" i="1"/>
  <c r="Q4085" i="1"/>
  <c r="P4085" i="1"/>
  <c r="O4085" i="1"/>
  <c r="T4085" i="1" s="1"/>
  <c r="R4084" i="1"/>
  <c r="Q4084" i="1"/>
  <c r="P4084" i="1"/>
  <c r="O4084" i="1"/>
  <c r="T4084" i="1" s="1"/>
  <c r="R4083" i="1"/>
  <c r="Q4083" i="1"/>
  <c r="P4083" i="1"/>
  <c r="O4083" i="1"/>
  <c r="R4082" i="1"/>
  <c r="Q4082" i="1"/>
  <c r="P4082" i="1"/>
  <c r="O4082" i="1"/>
  <c r="T4082" i="1" s="1"/>
  <c r="R4081" i="1"/>
  <c r="Q4081" i="1"/>
  <c r="P4081" i="1"/>
  <c r="O4081" i="1"/>
  <c r="T4081" i="1" s="1"/>
  <c r="R4080" i="1"/>
  <c r="Q4080" i="1"/>
  <c r="P4080" i="1"/>
  <c r="O4080" i="1"/>
  <c r="T4080" i="1" s="1"/>
  <c r="R4079" i="1"/>
  <c r="Q4079" i="1"/>
  <c r="P4079" i="1"/>
  <c r="O4079" i="1"/>
  <c r="T4079" i="1" s="1"/>
  <c r="R4078" i="1"/>
  <c r="Q4078" i="1"/>
  <c r="P4078" i="1"/>
  <c r="O4078" i="1"/>
  <c r="R4077" i="1"/>
  <c r="Q4077" i="1"/>
  <c r="P4077" i="1"/>
  <c r="O4077" i="1"/>
  <c r="T4077" i="1" s="1"/>
  <c r="R4076" i="1"/>
  <c r="Q4076" i="1"/>
  <c r="P4076" i="1"/>
  <c r="O4076" i="1"/>
  <c r="T4076" i="1" s="1"/>
  <c r="R4075" i="1"/>
  <c r="Q4075" i="1"/>
  <c r="P4075" i="1"/>
  <c r="O4075" i="1"/>
  <c r="R4074" i="1"/>
  <c r="Q4074" i="1"/>
  <c r="P4074" i="1"/>
  <c r="O4074" i="1"/>
  <c r="T4074" i="1" s="1"/>
  <c r="R4073" i="1"/>
  <c r="Q4073" i="1"/>
  <c r="P4073" i="1"/>
  <c r="O4073" i="1"/>
  <c r="T4073" i="1" s="1"/>
  <c r="R4072" i="1"/>
  <c r="Q4072" i="1"/>
  <c r="P4072" i="1"/>
  <c r="O4072" i="1"/>
  <c r="T4072" i="1" s="1"/>
  <c r="R4071" i="1"/>
  <c r="Q4071" i="1"/>
  <c r="P4071" i="1"/>
  <c r="O4071" i="1"/>
  <c r="T4071" i="1" s="1"/>
  <c r="R4070" i="1"/>
  <c r="Q4070" i="1"/>
  <c r="P4070" i="1"/>
  <c r="O4070" i="1"/>
  <c r="R4069" i="1"/>
  <c r="Q4069" i="1"/>
  <c r="P4069" i="1"/>
  <c r="O4069" i="1"/>
  <c r="T4069" i="1" s="1"/>
  <c r="R4068" i="1"/>
  <c r="Q4068" i="1"/>
  <c r="P4068" i="1"/>
  <c r="O4068" i="1"/>
  <c r="T4068" i="1" s="1"/>
  <c r="R4067" i="1"/>
  <c r="Q4067" i="1"/>
  <c r="P4067" i="1"/>
  <c r="O4067" i="1"/>
  <c r="R4066" i="1"/>
  <c r="Q4066" i="1"/>
  <c r="P4066" i="1"/>
  <c r="O4066" i="1"/>
  <c r="T4066" i="1" s="1"/>
  <c r="R4065" i="1"/>
  <c r="Q4065" i="1"/>
  <c r="P4065" i="1"/>
  <c r="O4065" i="1"/>
  <c r="T4065" i="1" s="1"/>
  <c r="R4064" i="1"/>
  <c r="Q4064" i="1"/>
  <c r="P4064" i="1"/>
  <c r="O4064" i="1"/>
  <c r="T4064" i="1" s="1"/>
  <c r="R4063" i="1"/>
  <c r="Q4063" i="1"/>
  <c r="P4063" i="1"/>
  <c r="O4063" i="1"/>
  <c r="T4063" i="1" s="1"/>
  <c r="R4062" i="1"/>
  <c r="Q4062" i="1"/>
  <c r="P4062" i="1"/>
  <c r="O4062" i="1"/>
  <c r="R4061" i="1"/>
  <c r="Q4061" i="1"/>
  <c r="P4061" i="1"/>
  <c r="O4061" i="1"/>
  <c r="T4061" i="1" s="1"/>
  <c r="R4060" i="1"/>
  <c r="Q4060" i="1"/>
  <c r="P4060" i="1"/>
  <c r="O4060" i="1"/>
  <c r="T4060" i="1" s="1"/>
  <c r="R4059" i="1"/>
  <c r="Q4059" i="1"/>
  <c r="P4059" i="1"/>
  <c r="O4059" i="1"/>
  <c r="R4058" i="1"/>
  <c r="Q4058" i="1"/>
  <c r="P4058" i="1"/>
  <c r="O4058" i="1"/>
  <c r="T4058" i="1" s="1"/>
  <c r="R4057" i="1"/>
  <c r="Q4057" i="1"/>
  <c r="P4057" i="1"/>
  <c r="O4057" i="1"/>
  <c r="T4057" i="1" s="1"/>
  <c r="R4056" i="1"/>
  <c r="Q4056" i="1"/>
  <c r="P4056" i="1"/>
  <c r="O4056" i="1"/>
  <c r="T4056" i="1" s="1"/>
  <c r="R4055" i="1"/>
  <c r="Q4055" i="1"/>
  <c r="P4055" i="1"/>
  <c r="O4055" i="1"/>
  <c r="T4055" i="1" s="1"/>
  <c r="R4054" i="1"/>
  <c r="Q4054" i="1"/>
  <c r="P4054" i="1"/>
  <c r="O4054" i="1"/>
  <c r="R4053" i="1"/>
  <c r="Q4053" i="1"/>
  <c r="P4053" i="1"/>
  <c r="O4053" i="1"/>
  <c r="T4053" i="1" s="1"/>
  <c r="R4052" i="1"/>
  <c r="Q4052" i="1"/>
  <c r="P4052" i="1"/>
  <c r="O4052" i="1"/>
  <c r="T4052" i="1" s="1"/>
  <c r="R4051" i="1"/>
  <c r="Q4051" i="1"/>
  <c r="P4051" i="1"/>
  <c r="O4051" i="1"/>
  <c r="R4050" i="1"/>
  <c r="Q4050" i="1"/>
  <c r="P4050" i="1"/>
  <c r="O4050" i="1"/>
  <c r="T4050" i="1" s="1"/>
  <c r="R4049" i="1"/>
  <c r="Q4049" i="1"/>
  <c r="P4049" i="1"/>
  <c r="O4049" i="1"/>
  <c r="T4049" i="1" s="1"/>
  <c r="R4048" i="1"/>
  <c r="Q4048" i="1"/>
  <c r="P4048" i="1"/>
  <c r="O4048" i="1"/>
  <c r="T4048" i="1" s="1"/>
  <c r="R4047" i="1"/>
  <c r="Q4047" i="1"/>
  <c r="P4047" i="1"/>
  <c r="O4047" i="1"/>
  <c r="T4047" i="1" s="1"/>
  <c r="R4046" i="1"/>
  <c r="Q4046" i="1"/>
  <c r="P4046" i="1"/>
  <c r="O4046" i="1"/>
  <c r="R4045" i="1"/>
  <c r="Q4045" i="1"/>
  <c r="P4045" i="1"/>
  <c r="O4045" i="1"/>
  <c r="T4045" i="1" s="1"/>
  <c r="R4044" i="1"/>
  <c r="Q4044" i="1"/>
  <c r="P4044" i="1"/>
  <c r="O4044" i="1"/>
  <c r="T4044" i="1" s="1"/>
  <c r="R4043" i="1"/>
  <c r="Q4043" i="1"/>
  <c r="P4043" i="1"/>
  <c r="O4043" i="1"/>
  <c r="R4042" i="1"/>
  <c r="Q4042" i="1"/>
  <c r="P4042" i="1"/>
  <c r="O4042" i="1"/>
  <c r="T4042" i="1" s="1"/>
  <c r="R4041" i="1"/>
  <c r="Q4041" i="1"/>
  <c r="P4041" i="1"/>
  <c r="O4041" i="1"/>
  <c r="T4041" i="1" s="1"/>
  <c r="R4040" i="1"/>
  <c r="Q4040" i="1"/>
  <c r="P4040" i="1"/>
  <c r="O4040" i="1"/>
  <c r="T4040" i="1" s="1"/>
  <c r="R4039" i="1"/>
  <c r="Q4039" i="1"/>
  <c r="P4039" i="1"/>
  <c r="O4039" i="1"/>
  <c r="T4039" i="1" s="1"/>
  <c r="R4038" i="1"/>
  <c r="Q4038" i="1"/>
  <c r="P4038" i="1"/>
  <c r="O4038" i="1"/>
  <c r="R4037" i="1"/>
  <c r="Q4037" i="1"/>
  <c r="P4037" i="1"/>
  <c r="O4037" i="1"/>
  <c r="T4037" i="1" s="1"/>
  <c r="R4036" i="1"/>
  <c r="Q4036" i="1"/>
  <c r="P4036" i="1"/>
  <c r="O4036" i="1"/>
  <c r="T4036" i="1" s="1"/>
  <c r="R4035" i="1"/>
  <c r="Q4035" i="1"/>
  <c r="P4035" i="1"/>
  <c r="O4035" i="1"/>
  <c r="R4034" i="1"/>
  <c r="Q4034" i="1"/>
  <c r="P4034" i="1"/>
  <c r="O4034" i="1"/>
  <c r="T4034" i="1" s="1"/>
  <c r="R4033" i="1"/>
  <c r="Q4033" i="1"/>
  <c r="P4033" i="1"/>
  <c r="O4033" i="1"/>
  <c r="T4033" i="1" s="1"/>
  <c r="R4032" i="1"/>
  <c r="Q4032" i="1"/>
  <c r="P4032" i="1"/>
  <c r="O4032" i="1"/>
  <c r="T4032" i="1" s="1"/>
  <c r="R4031" i="1"/>
  <c r="Q4031" i="1"/>
  <c r="P4031" i="1"/>
  <c r="O4031" i="1"/>
  <c r="T4031" i="1" s="1"/>
  <c r="R4030" i="1"/>
  <c r="Q4030" i="1"/>
  <c r="P4030" i="1"/>
  <c r="O4030" i="1"/>
  <c r="R4029" i="1"/>
  <c r="Q4029" i="1"/>
  <c r="P4029" i="1"/>
  <c r="O4029" i="1"/>
  <c r="T4029" i="1" s="1"/>
  <c r="R4028" i="1"/>
  <c r="Q4028" i="1"/>
  <c r="P4028" i="1"/>
  <c r="O4028" i="1"/>
  <c r="T4028" i="1" s="1"/>
  <c r="R4027" i="1"/>
  <c r="Q4027" i="1"/>
  <c r="P4027" i="1"/>
  <c r="O4027" i="1"/>
  <c r="R4026" i="1"/>
  <c r="Q4026" i="1"/>
  <c r="P4026" i="1"/>
  <c r="O4026" i="1"/>
  <c r="T4026" i="1" s="1"/>
  <c r="R4025" i="1"/>
  <c r="Q4025" i="1"/>
  <c r="P4025" i="1"/>
  <c r="O4025" i="1"/>
  <c r="T4025" i="1" s="1"/>
  <c r="R4024" i="1"/>
  <c r="Q4024" i="1"/>
  <c r="P4024" i="1"/>
  <c r="O4024" i="1"/>
  <c r="T4024" i="1" s="1"/>
  <c r="R4023" i="1"/>
  <c r="Q4023" i="1"/>
  <c r="P4023" i="1"/>
  <c r="O4023" i="1"/>
  <c r="T4023" i="1" s="1"/>
  <c r="R4022" i="1"/>
  <c r="Q4022" i="1"/>
  <c r="P4022" i="1"/>
  <c r="O4022" i="1"/>
  <c r="R4021" i="1"/>
  <c r="Q4021" i="1"/>
  <c r="P4021" i="1"/>
  <c r="O4021" i="1"/>
  <c r="T4021" i="1" s="1"/>
  <c r="R4020" i="1"/>
  <c r="Q4020" i="1"/>
  <c r="P4020" i="1"/>
  <c r="O4020" i="1"/>
  <c r="T4020" i="1" s="1"/>
  <c r="R4019" i="1"/>
  <c r="Q4019" i="1"/>
  <c r="P4019" i="1"/>
  <c r="O4019" i="1"/>
  <c r="R4018" i="1"/>
  <c r="Q4018" i="1"/>
  <c r="P4018" i="1"/>
  <c r="O4018" i="1"/>
  <c r="T4018" i="1" s="1"/>
  <c r="R4017" i="1"/>
  <c r="Q4017" i="1"/>
  <c r="P4017" i="1"/>
  <c r="O4017" i="1"/>
  <c r="T4017" i="1" s="1"/>
  <c r="R4016" i="1"/>
  <c r="Q4016" i="1"/>
  <c r="P4016" i="1"/>
  <c r="O4016" i="1"/>
  <c r="T4016" i="1" s="1"/>
  <c r="R4015" i="1"/>
  <c r="Q4015" i="1"/>
  <c r="P4015" i="1"/>
  <c r="O4015" i="1"/>
  <c r="T4015" i="1" s="1"/>
  <c r="R4014" i="1"/>
  <c r="Q4014" i="1"/>
  <c r="P4014" i="1"/>
  <c r="O4014" i="1"/>
  <c r="R4013" i="1"/>
  <c r="Q4013" i="1"/>
  <c r="P4013" i="1"/>
  <c r="O4013" i="1"/>
  <c r="T4013" i="1" s="1"/>
  <c r="R4012" i="1"/>
  <c r="Q4012" i="1"/>
  <c r="P4012" i="1"/>
  <c r="O4012" i="1"/>
  <c r="T4012" i="1" s="1"/>
  <c r="R4011" i="1"/>
  <c r="Q4011" i="1"/>
  <c r="P4011" i="1"/>
  <c r="O4011" i="1"/>
  <c r="R4010" i="1"/>
  <c r="Q4010" i="1"/>
  <c r="P4010" i="1"/>
  <c r="O4010" i="1"/>
  <c r="T4010" i="1" s="1"/>
  <c r="R4009" i="1"/>
  <c r="Q4009" i="1"/>
  <c r="P4009" i="1"/>
  <c r="O4009" i="1"/>
  <c r="T4009" i="1" s="1"/>
  <c r="R4008" i="1"/>
  <c r="Q4008" i="1"/>
  <c r="P4008" i="1"/>
  <c r="O4008" i="1"/>
  <c r="T4008" i="1" s="1"/>
  <c r="R4007" i="1"/>
  <c r="Q4007" i="1"/>
  <c r="P4007" i="1"/>
  <c r="O4007" i="1"/>
  <c r="T4007" i="1" s="1"/>
  <c r="R4006" i="1"/>
  <c r="Q4006" i="1"/>
  <c r="P4006" i="1"/>
  <c r="O4006" i="1"/>
  <c r="R4005" i="1"/>
  <c r="Q4005" i="1"/>
  <c r="P4005" i="1"/>
  <c r="O4005" i="1"/>
  <c r="T4005" i="1" s="1"/>
  <c r="R4004" i="1"/>
  <c r="Q4004" i="1"/>
  <c r="P4004" i="1"/>
  <c r="O4004" i="1"/>
  <c r="T4004" i="1" s="1"/>
  <c r="R4003" i="1"/>
  <c r="Q4003" i="1"/>
  <c r="P4003" i="1"/>
  <c r="O4003" i="1"/>
  <c r="R4002" i="1"/>
  <c r="Q4002" i="1"/>
  <c r="P4002" i="1"/>
  <c r="O4002" i="1"/>
  <c r="T4002" i="1" s="1"/>
  <c r="R4001" i="1"/>
  <c r="Q4001" i="1"/>
  <c r="P4001" i="1"/>
  <c r="O4001" i="1"/>
  <c r="T4001" i="1" s="1"/>
  <c r="R4000" i="1"/>
  <c r="Q4000" i="1"/>
  <c r="P4000" i="1"/>
  <c r="O4000" i="1"/>
  <c r="T4000" i="1" s="1"/>
  <c r="R3999" i="1"/>
  <c r="Q3999" i="1"/>
  <c r="P3999" i="1"/>
  <c r="O3999" i="1"/>
  <c r="T3999" i="1" s="1"/>
  <c r="R3998" i="1"/>
  <c r="Q3998" i="1"/>
  <c r="P3998" i="1"/>
  <c r="O3998" i="1"/>
  <c r="R3997" i="1"/>
  <c r="Q3997" i="1"/>
  <c r="P3997" i="1"/>
  <c r="O3997" i="1"/>
  <c r="T3997" i="1" s="1"/>
  <c r="R3996" i="1"/>
  <c r="Q3996" i="1"/>
  <c r="P3996" i="1"/>
  <c r="O3996" i="1"/>
  <c r="T3996" i="1" s="1"/>
  <c r="R3995" i="1"/>
  <c r="Q3995" i="1"/>
  <c r="P3995" i="1"/>
  <c r="O3995" i="1"/>
  <c r="R3994" i="1"/>
  <c r="Q3994" i="1"/>
  <c r="P3994" i="1"/>
  <c r="O3994" i="1"/>
  <c r="T3994" i="1" s="1"/>
  <c r="R3993" i="1"/>
  <c r="Q3993" i="1"/>
  <c r="P3993" i="1"/>
  <c r="O3993" i="1"/>
  <c r="T3993" i="1" s="1"/>
  <c r="R3992" i="1"/>
  <c r="Q3992" i="1"/>
  <c r="P3992" i="1"/>
  <c r="O3992" i="1"/>
  <c r="T3992" i="1" s="1"/>
  <c r="R3991" i="1"/>
  <c r="Q3991" i="1"/>
  <c r="P3991" i="1"/>
  <c r="O3991" i="1"/>
  <c r="T3991" i="1" s="1"/>
  <c r="R3990" i="1"/>
  <c r="Q3990" i="1"/>
  <c r="P3990" i="1"/>
  <c r="O3990" i="1"/>
  <c r="R3989" i="1"/>
  <c r="Q3989" i="1"/>
  <c r="P3989" i="1"/>
  <c r="O3989" i="1"/>
  <c r="T3989" i="1" s="1"/>
  <c r="R3988" i="1"/>
  <c r="Q3988" i="1"/>
  <c r="P3988" i="1"/>
  <c r="O3988" i="1"/>
  <c r="T3988" i="1" s="1"/>
  <c r="R3987" i="1"/>
  <c r="Q3987" i="1"/>
  <c r="P3987" i="1"/>
  <c r="O3987" i="1"/>
  <c r="R3986" i="1"/>
  <c r="Q3986" i="1"/>
  <c r="P3986" i="1"/>
  <c r="O3986" i="1"/>
  <c r="T3986" i="1" s="1"/>
  <c r="R3985" i="1"/>
  <c r="Q3985" i="1"/>
  <c r="P3985" i="1"/>
  <c r="O3985" i="1"/>
  <c r="T3985" i="1" s="1"/>
  <c r="R3984" i="1"/>
  <c r="Q3984" i="1"/>
  <c r="P3984" i="1"/>
  <c r="O3984" i="1"/>
  <c r="T3984" i="1" s="1"/>
  <c r="R3983" i="1"/>
  <c r="Q3983" i="1"/>
  <c r="P3983" i="1"/>
  <c r="O3983" i="1"/>
  <c r="T3983" i="1" s="1"/>
  <c r="R3982" i="1"/>
  <c r="Q3982" i="1"/>
  <c r="P3982" i="1"/>
  <c r="O3982" i="1"/>
  <c r="R3981" i="1"/>
  <c r="Q3981" i="1"/>
  <c r="P3981" i="1"/>
  <c r="O3981" i="1"/>
  <c r="T3981" i="1" s="1"/>
  <c r="R3980" i="1"/>
  <c r="Q3980" i="1"/>
  <c r="P3980" i="1"/>
  <c r="O3980" i="1"/>
  <c r="T3980" i="1" s="1"/>
  <c r="R3979" i="1"/>
  <c r="Q3979" i="1"/>
  <c r="P3979" i="1"/>
  <c r="O3979" i="1"/>
  <c r="R3978" i="1"/>
  <c r="Q3978" i="1"/>
  <c r="P3978" i="1"/>
  <c r="O3978" i="1"/>
  <c r="T3978" i="1" s="1"/>
  <c r="R3977" i="1"/>
  <c r="Q3977" i="1"/>
  <c r="P3977" i="1"/>
  <c r="O3977" i="1"/>
  <c r="T3977" i="1" s="1"/>
  <c r="R3976" i="1"/>
  <c r="Q3976" i="1"/>
  <c r="P3976" i="1"/>
  <c r="O3976" i="1"/>
  <c r="T3976" i="1" s="1"/>
  <c r="R3975" i="1"/>
  <c r="Q3975" i="1"/>
  <c r="P3975" i="1"/>
  <c r="O3975" i="1"/>
  <c r="T3975" i="1" s="1"/>
  <c r="R3974" i="1"/>
  <c r="Q3974" i="1"/>
  <c r="P3974" i="1"/>
  <c r="O3974" i="1"/>
  <c r="R3973" i="1"/>
  <c r="Q3973" i="1"/>
  <c r="P3973" i="1"/>
  <c r="O3973" i="1"/>
  <c r="T3973" i="1" s="1"/>
  <c r="R3972" i="1"/>
  <c r="Q3972" i="1"/>
  <c r="P3972" i="1"/>
  <c r="O3972" i="1"/>
  <c r="T3972" i="1" s="1"/>
  <c r="R3971" i="1"/>
  <c r="Q3971" i="1"/>
  <c r="P3971" i="1"/>
  <c r="O3971" i="1"/>
  <c r="R3970" i="1"/>
  <c r="Q3970" i="1"/>
  <c r="P3970" i="1"/>
  <c r="O3970" i="1"/>
  <c r="T3970" i="1" s="1"/>
  <c r="R3969" i="1"/>
  <c r="Q3969" i="1"/>
  <c r="P3969" i="1"/>
  <c r="O3969" i="1"/>
  <c r="T3969" i="1" s="1"/>
  <c r="R3968" i="1"/>
  <c r="Q3968" i="1"/>
  <c r="P3968" i="1"/>
  <c r="O3968" i="1"/>
  <c r="T3968" i="1" s="1"/>
  <c r="R3967" i="1"/>
  <c r="Q3967" i="1"/>
  <c r="P3967" i="1"/>
  <c r="O3967" i="1"/>
  <c r="T3967" i="1" s="1"/>
  <c r="R3966" i="1"/>
  <c r="Q3966" i="1"/>
  <c r="P3966" i="1"/>
  <c r="O3966" i="1"/>
  <c r="R3965" i="1"/>
  <c r="Q3965" i="1"/>
  <c r="P3965" i="1"/>
  <c r="O3965" i="1"/>
  <c r="T3965" i="1" s="1"/>
  <c r="R3964" i="1"/>
  <c r="Q3964" i="1"/>
  <c r="P3964" i="1"/>
  <c r="O3964" i="1"/>
  <c r="T3964" i="1" s="1"/>
  <c r="R3963" i="1"/>
  <c r="Q3963" i="1"/>
  <c r="P3963" i="1"/>
  <c r="O3963" i="1"/>
  <c r="R3962" i="1"/>
  <c r="Q3962" i="1"/>
  <c r="P3962" i="1"/>
  <c r="O3962" i="1"/>
  <c r="T3962" i="1" s="1"/>
  <c r="R3961" i="1"/>
  <c r="Q3961" i="1"/>
  <c r="P3961" i="1"/>
  <c r="O3961" i="1"/>
  <c r="T3961" i="1" s="1"/>
  <c r="R3960" i="1"/>
  <c r="Q3960" i="1"/>
  <c r="P3960" i="1"/>
  <c r="O3960" i="1"/>
  <c r="T3960" i="1" s="1"/>
  <c r="R3959" i="1"/>
  <c r="Q3959" i="1"/>
  <c r="P3959" i="1"/>
  <c r="O3959" i="1"/>
  <c r="T3959" i="1" s="1"/>
  <c r="R3958" i="1"/>
  <c r="Q3958" i="1"/>
  <c r="P3958" i="1"/>
  <c r="O3958" i="1"/>
  <c r="R3957" i="1"/>
  <c r="Q3957" i="1"/>
  <c r="P3957" i="1"/>
  <c r="O3957" i="1"/>
  <c r="T3957" i="1" s="1"/>
  <c r="R3956" i="1"/>
  <c r="Q3956" i="1"/>
  <c r="P3956" i="1"/>
  <c r="O3956" i="1"/>
  <c r="T3956" i="1" s="1"/>
  <c r="R3955" i="1"/>
  <c r="Q3955" i="1"/>
  <c r="P3955" i="1"/>
  <c r="O3955" i="1"/>
  <c r="R3954" i="1"/>
  <c r="Q3954" i="1"/>
  <c r="P3954" i="1"/>
  <c r="O3954" i="1"/>
  <c r="T3954" i="1" s="1"/>
  <c r="R3953" i="1"/>
  <c r="Q3953" i="1"/>
  <c r="P3953" i="1"/>
  <c r="O3953" i="1"/>
  <c r="T3953" i="1" s="1"/>
  <c r="R3952" i="1"/>
  <c r="Q3952" i="1"/>
  <c r="P3952" i="1"/>
  <c r="O3952" i="1"/>
  <c r="T3952" i="1" s="1"/>
  <c r="R3951" i="1"/>
  <c r="Q3951" i="1"/>
  <c r="P3951" i="1"/>
  <c r="O3951" i="1"/>
  <c r="T3951" i="1" s="1"/>
  <c r="R3950" i="1"/>
  <c r="Q3950" i="1"/>
  <c r="P3950" i="1"/>
  <c r="O3950" i="1"/>
  <c r="R3949" i="1"/>
  <c r="Q3949" i="1"/>
  <c r="P3949" i="1"/>
  <c r="O3949" i="1"/>
  <c r="T3949" i="1" s="1"/>
  <c r="R3948" i="1"/>
  <c r="Q3948" i="1"/>
  <c r="P3948" i="1"/>
  <c r="O3948" i="1"/>
  <c r="T3948" i="1" s="1"/>
  <c r="R3947" i="1"/>
  <c r="Q3947" i="1"/>
  <c r="P3947" i="1"/>
  <c r="O3947" i="1"/>
  <c r="R3946" i="1"/>
  <c r="Q3946" i="1"/>
  <c r="P3946" i="1"/>
  <c r="O3946" i="1"/>
  <c r="T3946" i="1" s="1"/>
  <c r="R3945" i="1"/>
  <c r="Q3945" i="1"/>
  <c r="P3945" i="1"/>
  <c r="O3945" i="1"/>
  <c r="T3945" i="1" s="1"/>
  <c r="R3944" i="1"/>
  <c r="Q3944" i="1"/>
  <c r="P3944" i="1"/>
  <c r="O3944" i="1"/>
  <c r="T3944" i="1" s="1"/>
  <c r="R3943" i="1"/>
  <c r="Q3943" i="1"/>
  <c r="P3943" i="1"/>
  <c r="O3943" i="1"/>
  <c r="T3943" i="1" s="1"/>
  <c r="R3942" i="1"/>
  <c r="Q3942" i="1"/>
  <c r="P3942" i="1"/>
  <c r="O3942" i="1"/>
  <c r="R3941" i="1"/>
  <c r="Q3941" i="1"/>
  <c r="P3941" i="1"/>
  <c r="O3941" i="1"/>
  <c r="T3941" i="1" s="1"/>
  <c r="R3940" i="1"/>
  <c r="Q3940" i="1"/>
  <c r="P3940" i="1"/>
  <c r="O3940" i="1"/>
  <c r="T3940" i="1" s="1"/>
  <c r="R3939" i="1"/>
  <c r="Q3939" i="1"/>
  <c r="P3939" i="1"/>
  <c r="O3939" i="1"/>
  <c r="R3938" i="1"/>
  <c r="Q3938" i="1"/>
  <c r="P3938" i="1"/>
  <c r="O3938" i="1"/>
  <c r="T3938" i="1" s="1"/>
  <c r="R3937" i="1"/>
  <c r="Q3937" i="1"/>
  <c r="P3937" i="1"/>
  <c r="O3937" i="1"/>
  <c r="T3937" i="1" s="1"/>
  <c r="R3936" i="1"/>
  <c r="Q3936" i="1"/>
  <c r="P3936" i="1"/>
  <c r="O3936" i="1"/>
  <c r="T3936" i="1" s="1"/>
  <c r="R3935" i="1"/>
  <c r="Q3935" i="1"/>
  <c r="P3935" i="1"/>
  <c r="O3935" i="1"/>
  <c r="T3935" i="1" s="1"/>
  <c r="R3934" i="1"/>
  <c r="Q3934" i="1"/>
  <c r="P3934" i="1"/>
  <c r="O3934" i="1"/>
  <c r="R3933" i="1"/>
  <c r="Q3933" i="1"/>
  <c r="P3933" i="1"/>
  <c r="O3933" i="1"/>
  <c r="T3933" i="1" s="1"/>
  <c r="R3932" i="1"/>
  <c r="Q3932" i="1"/>
  <c r="P3932" i="1"/>
  <c r="O3932" i="1"/>
  <c r="T3932" i="1" s="1"/>
  <c r="R3931" i="1"/>
  <c r="Q3931" i="1"/>
  <c r="P3931" i="1"/>
  <c r="O3931" i="1"/>
  <c r="R3930" i="1"/>
  <c r="Q3930" i="1"/>
  <c r="P3930" i="1"/>
  <c r="O3930" i="1"/>
  <c r="T3930" i="1" s="1"/>
  <c r="R3929" i="1"/>
  <c r="Q3929" i="1"/>
  <c r="P3929" i="1"/>
  <c r="O3929" i="1"/>
  <c r="T3929" i="1" s="1"/>
  <c r="R3928" i="1"/>
  <c r="Q3928" i="1"/>
  <c r="P3928" i="1"/>
  <c r="O3928" i="1"/>
  <c r="T3928" i="1" s="1"/>
  <c r="R3927" i="1"/>
  <c r="Q3927" i="1"/>
  <c r="P3927" i="1"/>
  <c r="O3927" i="1"/>
  <c r="T3927" i="1" s="1"/>
  <c r="R3926" i="1"/>
  <c r="Q3926" i="1"/>
  <c r="P3926" i="1"/>
  <c r="O3926" i="1"/>
  <c r="R3925" i="1"/>
  <c r="Q3925" i="1"/>
  <c r="P3925" i="1"/>
  <c r="O3925" i="1"/>
  <c r="T3925" i="1" s="1"/>
  <c r="R3924" i="1"/>
  <c r="Q3924" i="1"/>
  <c r="P3924" i="1"/>
  <c r="O3924" i="1"/>
  <c r="T3924" i="1" s="1"/>
  <c r="R3923" i="1"/>
  <c r="Q3923" i="1"/>
  <c r="P3923" i="1"/>
  <c r="O3923" i="1"/>
  <c r="R3922" i="1"/>
  <c r="Q3922" i="1"/>
  <c r="P3922" i="1"/>
  <c r="O3922" i="1"/>
  <c r="T3922" i="1" s="1"/>
  <c r="R3921" i="1"/>
  <c r="Q3921" i="1"/>
  <c r="P3921" i="1"/>
  <c r="O3921" i="1"/>
  <c r="T3921" i="1" s="1"/>
  <c r="R3920" i="1"/>
  <c r="Q3920" i="1"/>
  <c r="P3920" i="1"/>
  <c r="O3920" i="1"/>
  <c r="T3920" i="1" s="1"/>
  <c r="R3919" i="1"/>
  <c r="Q3919" i="1"/>
  <c r="P3919" i="1"/>
  <c r="O3919" i="1"/>
  <c r="T3919" i="1" s="1"/>
  <c r="R3918" i="1"/>
  <c r="Q3918" i="1"/>
  <c r="P3918" i="1"/>
  <c r="O3918" i="1"/>
  <c r="R3917" i="1"/>
  <c r="Q3917" i="1"/>
  <c r="P3917" i="1"/>
  <c r="O3917" i="1"/>
  <c r="T3917" i="1" s="1"/>
  <c r="R3916" i="1"/>
  <c r="Q3916" i="1"/>
  <c r="P3916" i="1"/>
  <c r="O3916" i="1"/>
  <c r="T3916" i="1" s="1"/>
  <c r="R3915" i="1"/>
  <c r="Q3915" i="1"/>
  <c r="P3915" i="1"/>
  <c r="O3915" i="1"/>
  <c r="R3914" i="1"/>
  <c r="Q3914" i="1"/>
  <c r="P3914" i="1"/>
  <c r="O3914" i="1"/>
  <c r="T3914" i="1" s="1"/>
  <c r="R3913" i="1"/>
  <c r="Q3913" i="1"/>
  <c r="P3913" i="1"/>
  <c r="O3913" i="1"/>
  <c r="T3913" i="1" s="1"/>
  <c r="R3912" i="1"/>
  <c r="Q3912" i="1"/>
  <c r="P3912" i="1"/>
  <c r="O3912" i="1"/>
  <c r="T3912" i="1" s="1"/>
  <c r="R3911" i="1"/>
  <c r="Q3911" i="1"/>
  <c r="P3911" i="1"/>
  <c r="O3911" i="1"/>
  <c r="T3911" i="1" s="1"/>
  <c r="R3910" i="1"/>
  <c r="Q3910" i="1"/>
  <c r="P3910" i="1"/>
  <c r="O3910" i="1"/>
  <c r="R3909" i="1"/>
  <c r="Q3909" i="1"/>
  <c r="P3909" i="1"/>
  <c r="O3909" i="1"/>
  <c r="T3909" i="1" s="1"/>
  <c r="R3908" i="1"/>
  <c r="Q3908" i="1"/>
  <c r="P3908" i="1"/>
  <c r="O3908" i="1"/>
  <c r="T3908" i="1" s="1"/>
  <c r="R3907" i="1"/>
  <c r="Q3907" i="1"/>
  <c r="P3907" i="1"/>
  <c r="O3907" i="1"/>
  <c r="R3906" i="1"/>
  <c r="Q3906" i="1"/>
  <c r="P3906" i="1"/>
  <c r="O3906" i="1"/>
  <c r="T3906" i="1" s="1"/>
  <c r="R3905" i="1"/>
  <c r="Q3905" i="1"/>
  <c r="P3905" i="1"/>
  <c r="O3905" i="1"/>
  <c r="T3905" i="1" s="1"/>
  <c r="R3904" i="1"/>
  <c r="Q3904" i="1"/>
  <c r="P3904" i="1"/>
  <c r="O3904" i="1"/>
  <c r="T3904" i="1" s="1"/>
  <c r="R3903" i="1"/>
  <c r="Q3903" i="1"/>
  <c r="P3903" i="1"/>
  <c r="O3903" i="1"/>
  <c r="T3903" i="1" s="1"/>
  <c r="R3902" i="1"/>
  <c r="Q3902" i="1"/>
  <c r="P3902" i="1"/>
  <c r="O3902" i="1"/>
  <c r="R3901" i="1"/>
  <c r="Q3901" i="1"/>
  <c r="P3901" i="1"/>
  <c r="O3901" i="1"/>
  <c r="T3901" i="1" s="1"/>
  <c r="R3900" i="1"/>
  <c r="Q3900" i="1"/>
  <c r="P3900" i="1"/>
  <c r="O3900" i="1"/>
  <c r="T3900" i="1" s="1"/>
  <c r="R3899" i="1"/>
  <c r="Q3899" i="1"/>
  <c r="P3899" i="1"/>
  <c r="O3899" i="1"/>
  <c r="R3898" i="1"/>
  <c r="Q3898" i="1"/>
  <c r="P3898" i="1"/>
  <c r="O3898" i="1"/>
  <c r="T3898" i="1" s="1"/>
  <c r="R3897" i="1"/>
  <c r="Q3897" i="1"/>
  <c r="P3897" i="1"/>
  <c r="O3897" i="1"/>
  <c r="T3897" i="1" s="1"/>
  <c r="R3896" i="1"/>
  <c r="Q3896" i="1"/>
  <c r="P3896" i="1"/>
  <c r="O3896" i="1"/>
  <c r="T3896" i="1" s="1"/>
  <c r="R3895" i="1"/>
  <c r="Q3895" i="1"/>
  <c r="P3895" i="1"/>
  <c r="O3895" i="1"/>
  <c r="T3895" i="1" s="1"/>
  <c r="R3894" i="1"/>
  <c r="Q3894" i="1"/>
  <c r="P3894" i="1"/>
  <c r="O3894" i="1"/>
  <c r="R3893" i="1"/>
  <c r="Q3893" i="1"/>
  <c r="P3893" i="1"/>
  <c r="O3893" i="1"/>
  <c r="T3893" i="1" s="1"/>
  <c r="R3892" i="1"/>
  <c r="Q3892" i="1"/>
  <c r="P3892" i="1"/>
  <c r="O3892" i="1"/>
  <c r="T3892" i="1" s="1"/>
  <c r="R3891" i="1"/>
  <c r="Q3891" i="1"/>
  <c r="P3891" i="1"/>
  <c r="O3891" i="1"/>
  <c r="R3890" i="1"/>
  <c r="Q3890" i="1"/>
  <c r="P3890" i="1"/>
  <c r="O3890" i="1"/>
  <c r="T3890" i="1" s="1"/>
  <c r="R3889" i="1"/>
  <c r="Q3889" i="1"/>
  <c r="P3889" i="1"/>
  <c r="O3889" i="1"/>
  <c r="T3889" i="1" s="1"/>
  <c r="R3888" i="1"/>
  <c r="Q3888" i="1"/>
  <c r="P3888" i="1"/>
  <c r="O3888" i="1"/>
  <c r="T3888" i="1" s="1"/>
  <c r="R3887" i="1"/>
  <c r="Q3887" i="1"/>
  <c r="P3887" i="1"/>
  <c r="O3887" i="1"/>
  <c r="T3887" i="1" s="1"/>
  <c r="R3886" i="1"/>
  <c r="Q3886" i="1"/>
  <c r="P3886" i="1"/>
  <c r="O3886" i="1"/>
  <c r="R3885" i="1"/>
  <c r="Q3885" i="1"/>
  <c r="P3885" i="1"/>
  <c r="O3885" i="1"/>
  <c r="T3885" i="1" s="1"/>
  <c r="R3884" i="1"/>
  <c r="Q3884" i="1"/>
  <c r="P3884" i="1"/>
  <c r="O3884" i="1"/>
  <c r="T3884" i="1" s="1"/>
  <c r="R3883" i="1"/>
  <c r="Q3883" i="1"/>
  <c r="P3883" i="1"/>
  <c r="O3883" i="1"/>
  <c r="R3882" i="1"/>
  <c r="Q3882" i="1"/>
  <c r="P3882" i="1"/>
  <c r="O3882" i="1"/>
  <c r="T3882" i="1" s="1"/>
  <c r="R3881" i="1"/>
  <c r="Q3881" i="1"/>
  <c r="P3881" i="1"/>
  <c r="O3881" i="1"/>
  <c r="T3881" i="1" s="1"/>
  <c r="R3880" i="1"/>
  <c r="Q3880" i="1"/>
  <c r="P3880" i="1"/>
  <c r="O3880" i="1"/>
  <c r="T3880" i="1" s="1"/>
  <c r="R3879" i="1"/>
  <c r="Q3879" i="1"/>
  <c r="P3879" i="1"/>
  <c r="O3879" i="1"/>
  <c r="T3879" i="1" s="1"/>
  <c r="R3878" i="1"/>
  <c r="Q3878" i="1"/>
  <c r="P3878" i="1"/>
  <c r="O3878" i="1"/>
  <c r="R3877" i="1"/>
  <c r="Q3877" i="1"/>
  <c r="P3877" i="1"/>
  <c r="O3877" i="1"/>
  <c r="T3877" i="1" s="1"/>
  <c r="R3876" i="1"/>
  <c r="Q3876" i="1"/>
  <c r="P3876" i="1"/>
  <c r="O3876" i="1"/>
  <c r="T3876" i="1" s="1"/>
  <c r="R3875" i="1"/>
  <c r="Q3875" i="1"/>
  <c r="P3875" i="1"/>
  <c r="O3875" i="1"/>
  <c r="R3874" i="1"/>
  <c r="Q3874" i="1"/>
  <c r="P3874" i="1"/>
  <c r="O3874" i="1"/>
  <c r="T3874" i="1" s="1"/>
  <c r="R3873" i="1"/>
  <c r="Q3873" i="1"/>
  <c r="P3873" i="1"/>
  <c r="O3873" i="1"/>
  <c r="T3873" i="1" s="1"/>
  <c r="R3872" i="1"/>
  <c r="Q3872" i="1"/>
  <c r="P3872" i="1"/>
  <c r="O3872" i="1"/>
  <c r="T3872" i="1" s="1"/>
  <c r="R3871" i="1"/>
  <c r="Q3871" i="1"/>
  <c r="P3871" i="1"/>
  <c r="O3871" i="1"/>
  <c r="T3871" i="1" s="1"/>
  <c r="R3870" i="1"/>
  <c r="Q3870" i="1"/>
  <c r="P3870" i="1"/>
  <c r="O3870" i="1"/>
  <c r="R3869" i="1"/>
  <c r="Q3869" i="1"/>
  <c r="P3869" i="1"/>
  <c r="O3869" i="1"/>
  <c r="T3869" i="1" s="1"/>
  <c r="R3868" i="1"/>
  <c r="Q3868" i="1"/>
  <c r="P3868" i="1"/>
  <c r="O3868" i="1"/>
  <c r="T3868" i="1" s="1"/>
  <c r="R3867" i="1"/>
  <c r="Q3867" i="1"/>
  <c r="P3867" i="1"/>
  <c r="O3867" i="1"/>
  <c r="R3866" i="1"/>
  <c r="Q3866" i="1"/>
  <c r="P3866" i="1"/>
  <c r="O3866" i="1"/>
  <c r="T3866" i="1" s="1"/>
  <c r="R3865" i="1"/>
  <c r="Q3865" i="1"/>
  <c r="P3865" i="1"/>
  <c r="O3865" i="1"/>
  <c r="T3865" i="1" s="1"/>
  <c r="R3864" i="1"/>
  <c r="Q3864" i="1"/>
  <c r="P3864" i="1"/>
  <c r="O3864" i="1"/>
  <c r="T3864" i="1" s="1"/>
  <c r="R3863" i="1"/>
  <c r="Q3863" i="1"/>
  <c r="P3863" i="1"/>
  <c r="O3863" i="1"/>
  <c r="T3863" i="1" s="1"/>
  <c r="R3862" i="1"/>
  <c r="Q3862" i="1"/>
  <c r="P3862" i="1"/>
  <c r="O3862" i="1"/>
  <c r="R3861" i="1"/>
  <c r="Q3861" i="1"/>
  <c r="P3861" i="1"/>
  <c r="O3861" i="1"/>
  <c r="T3861" i="1" s="1"/>
  <c r="R3860" i="1"/>
  <c r="Q3860" i="1"/>
  <c r="P3860" i="1"/>
  <c r="O3860" i="1"/>
  <c r="T3860" i="1" s="1"/>
  <c r="R3859" i="1"/>
  <c r="Q3859" i="1"/>
  <c r="P3859" i="1"/>
  <c r="O3859" i="1"/>
  <c r="R3858" i="1"/>
  <c r="Q3858" i="1"/>
  <c r="P3858" i="1"/>
  <c r="O3858" i="1"/>
  <c r="T3858" i="1" s="1"/>
  <c r="R3857" i="1"/>
  <c r="Q3857" i="1"/>
  <c r="P3857" i="1"/>
  <c r="O3857" i="1"/>
  <c r="T3857" i="1" s="1"/>
  <c r="R3856" i="1"/>
  <c r="Q3856" i="1"/>
  <c r="P3856" i="1"/>
  <c r="O3856" i="1"/>
  <c r="T3856" i="1" s="1"/>
  <c r="R3855" i="1"/>
  <c r="Q3855" i="1"/>
  <c r="P3855" i="1"/>
  <c r="O3855" i="1"/>
  <c r="T3855" i="1" s="1"/>
  <c r="R3854" i="1"/>
  <c r="Q3854" i="1"/>
  <c r="P3854" i="1"/>
  <c r="O3854" i="1"/>
  <c r="R3853" i="1"/>
  <c r="Q3853" i="1"/>
  <c r="P3853" i="1"/>
  <c r="O3853" i="1"/>
  <c r="T3853" i="1" s="1"/>
  <c r="R3852" i="1"/>
  <c r="Q3852" i="1"/>
  <c r="P3852" i="1"/>
  <c r="O3852" i="1"/>
  <c r="T3852" i="1" s="1"/>
  <c r="R3851" i="1"/>
  <c r="Q3851" i="1"/>
  <c r="P3851" i="1"/>
  <c r="O3851" i="1"/>
  <c r="R3850" i="1"/>
  <c r="Q3850" i="1"/>
  <c r="P3850" i="1"/>
  <c r="O3850" i="1"/>
  <c r="T3850" i="1" s="1"/>
  <c r="R3849" i="1"/>
  <c r="Q3849" i="1"/>
  <c r="P3849" i="1"/>
  <c r="O3849" i="1"/>
  <c r="T3849" i="1" s="1"/>
  <c r="R3848" i="1"/>
  <c r="Q3848" i="1"/>
  <c r="P3848" i="1"/>
  <c r="O3848" i="1"/>
  <c r="T3848" i="1" s="1"/>
  <c r="R3847" i="1"/>
  <c r="Q3847" i="1"/>
  <c r="P3847" i="1"/>
  <c r="O3847" i="1"/>
  <c r="T3847" i="1" s="1"/>
  <c r="R3846" i="1"/>
  <c r="Q3846" i="1"/>
  <c r="P3846" i="1"/>
  <c r="O3846" i="1"/>
  <c r="R3845" i="1"/>
  <c r="Q3845" i="1"/>
  <c r="P3845" i="1"/>
  <c r="O3845" i="1"/>
  <c r="T3845" i="1" s="1"/>
  <c r="R3844" i="1"/>
  <c r="Q3844" i="1"/>
  <c r="P3844" i="1"/>
  <c r="O3844" i="1"/>
  <c r="T3844" i="1" s="1"/>
  <c r="R3843" i="1"/>
  <c r="Q3843" i="1"/>
  <c r="P3843" i="1"/>
  <c r="O3843" i="1"/>
  <c r="R3842" i="1"/>
  <c r="Q3842" i="1"/>
  <c r="P3842" i="1"/>
  <c r="O3842" i="1"/>
  <c r="T3842" i="1" s="1"/>
  <c r="R3841" i="1"/>
  <c r="Q3841" i="1"/>
  <c r="P3841" i="1"/>
  <c r="O3841" i="1"/>
  <c r="T3841" i="1" s="1"/>
  <c r="R3840" i="1"/>
  <c r="Q3840" i="1"/>
  <c r="P3840" i="1"/>
  <c r="O3840" i="1"/>
  <c r="T3840" i="1" s="1"/>
  <c r="R3839" i="1"/>
  <c r="Q3839" i="1"/>
  <c r="P3839" i="1"/>
  <c r="O3839" i="1"/>
  <c r="T3839" i="1" s="1"/>
  <c r="R3838" i="1"/>
  <c r="Q3838" i="1"/>
  <c r="P3838" i="1"/>
  <c r="O3838" i="1"/>
  <c r="R3837" i="1"/>
  <c r="Q3837" i="1"/>
  <c r="P3837" i="1"/>
  <c r="O3837" i="1"/>
  <c r="T3837" i="1" s="1"/>
  <c r="R3836" i="1"/>
  <c r="Q3836" i="1"/>
  <c r="P3836" i="1"/>
  <c r="O3836" i="1"/>
  <c r="T3836" i="1" s="1"/>
  <c r="R3835" i="1"/>
  <c r="Q3835" i="1"/>
  <c r="P3835" i="1"/>
  <c r="O3835" i="1"/>
  <c r="R3834" i="1"/>
  <c r="Q3834" i="1"/>
  <c r="P3834" i="1"/>
  <c r="O3834" i="1"/>
  <c r="T3834" i="1" s="1"/>
  <c r="R3833" i="1"/>
  <c r="Q3833" i="1"/>
  <c r="P3833" i="1"/>
  <c r="O3833" i="1"/>
  <c r="T3833" i="1" s="1"/>
  <c r="R3832" i="1"/>
  <c r="Q3832" i="1"/>
  <c r="P3832" i="1"/>
  <c r="O3832" i="1"/>
  <c r="T3832" i="1" s="1"/>
  <c r="R3831" i="1"/>
  <c r="Q3831" i="1"/>
  <c r="P3831" i="1"/>
  <c r="O3831" i="1"/>
  <c r="T3831" i="1" s="1"/>
  <c r="R3830" i="1"/>
  <c r="Q3830" i="1"/>
  <c r="P3830" i="1"/>
  <c r="O3830" i="1"/>
  <c r="R3829" i="1"/>
  <c r="Q3829" i="1"/>
  <c r="P3829" i="1"/>
  <c r="O3829" i="1"/>
  <c r="T3829" i="1" s="1"/>
  <c r="R3828" i="1"/>
  <c r="Q3828" i="1"/>
  <c r="P3828" i="1"/>
  <c r="O3828" i="1"/>
  <c r="T3828" i="1" s="1"/>
  <c r="R3827" i="1"/>
  <c r="Q3827" i="1"/>
  <c r="P3827" i="1"/>
  <c r="O3827" i="1"/>
  <c r="R3826" i="1"/>
  <c r="Q3826" i="1"/>
  <c r="P3826" i="1"/>
  <c r="O3826" i="1"/>
  <c r="T3826" i="1" s="1"/>
  <c r="R3825" i="1"/>
  <c r="Q3825" i="1"/>
  <c r="P3825" i="1"/>
  <c r="O3825" i="1"/>
  <c r="T3825" i="1" s="1"/>
  <c r="R3824" i="1"/>
  <c r="Q3824" i="1"/>
  <c r="P3824" i="1"/>
  <c r="O3824" i="1"/>
  <c r="T3824" i="1" s="1"/>
  <c r="R3823" i="1"/>
  <c r="Q3823" i="1"/>
  <c r="P3823" i="1"/>
  <c r="O3823" i="1"/>
  <c r="T3823" i="1" s="1"/>
  <c r="R3822" i="1"/>
  <c r="Q3822" i="1"/>
  <c r="P3822" i="1"/>
  <c r="O3822" i="1"/>
  <c r="R3821" i="1"/>
  <c r="Q3821" i="1"/>
  <c r="P3821" i="1"/>
  <c r="O3821" i="1"/>
  <c r="T3821" i="1" s="1"/>
  <c r="R3820" i="1"/>
  <c r="Q3820" i="1"/>
  <c r="P3820" i="1"/>
  <c r="O3820" i="1"/>
  <c r="T3820" i="1" s="1"/>
  <c r="R3819" i="1"/>
  <c r="Q3819" i="1"/>
  <c r="P3819" i="1"/>
  <c r="O3819" i="1"/>
  <c r="R3818" i="1"/>
  <c r="Q3818" i="1"/>
  <c r="P3818" i="1"/>
  <c r="O3818" i="1"/>
  <c r="T3818" i="1" s="1"/>
  <c r="R3817" i="1"/>
  <c r="Q3817" i="1"/>
  <c r="P3817" i="1"/>
  <c r="O3817" i="1"/>
  <c r="T3817" i="1" s="1"/>
  <c r="R3816" i="1"/>
  <c r="Q3816" i="1"/>
  <c r="P3816" i="1"/>
  <c r="O3816" i="1"/>
  <c r="T3816" i="1" s="1"/>
  <c r="R3815" i="1"/>
  <c r="Q3815" i="1"/>
  <c r="P3815" i="1"/>
  <c r="O3815" i="1"/>
  <c r="T3815" i="1" s="1"/>
  <c r="R3814" i="1"/>
  <c r="Q3814" i="1"/>
  <c r="P3814" i="1"/>
  <c r="O3814" i="1"/>
  <c r="R3813" i="1"/>
  <c r="Q3813" i="1"/>
  <c r="P3813" i="1"/>
  <c r="O3813" i="1"/>
  <c r="T3813" i="1" s="1"/>
  <c r="R3812" i="1"/>
  <c r="Q3812" i="1"/>
  <c r="P3812" i="1"/>
  <c r="O3812" i="1"/>
  <c r="T3812" i="1" s="1"/>
  <c r="R3811" i="1"/>
  <c r="Q3811" i="1"/>
  <c r="P3811" i="1"/>
  <c r="O3811" i="1"/>
  <c r="R3810" i="1"/>
  <c r="Q3810" i="1"/>
  <c r="P3810" i="1"/>
  <c r="O3810" i="1"/>
  <c r="T3810" i="1" s="1"/>
  <c r="R3809" i="1"/>
  <c r="Q3809" i="1"/>
  <c r="P3809" i="1"/>
  <c r="O3809" i="1"/>
  <c r="T3809" i="1" s="1"/>
  <c r="R3808" i="1"/>
  <c r="Q3808" i="1"/>
  <c r="P3808" i="1"/>
  <c r="O3808" i="1"/>
  <c r="T3808" i="1" s="1"/>
  <c r="R3807" i="1"/>
  <c r="Q3807" i="1"/>
  <c r="P3807" i="1"/>
  <c r="O3807" i="1"/>
  <c r="T3807" i="1" s="1"/>
  <c r="R3806" i="1"/>
  <c r="Q3806" i="1"/>
  <c r="P3806" i="1"/>
  <c r="O3806" i="1"/>
  <c r="R3805" i="1"/>
  <c r="Q3805" i="1"/>
  <c r="P3805" i="1"/>
  <c r="O3805" i="1"/>
  <c r="T3805" i="1" s="1"/>
  <c r="R3804" i="1"/>
  <c r="Q3804" i="1"/>
  <c r="P3804" i="1"/>
  <c r="O3804" i="1"/>
  <c r="T3804" i="1" s="1"/>
  <c r="R3803" i="1"/>
  <c r="Q3803" i="1"/>
  <c r="P3803" i="1"/>
  <c r="O3803" i="1"/>
  <c r="R3802" i="1"/>
  <c r="Q3802" i="1"/>
  <c r="P3802" i="1"/>
  <c r="O3802" i="1"/>
  <c r="T3802" i="1" s="1"/>
  <c r="R3801" i="1"/>
  <c r="Q3801" i="1"/>
  <c r="P3801" i="1"/>
  <c r="O3801" i="1"/>
  <c r="T3801" i="1" s="1"/>
  <c r="R3800" i="1"/>
  <c r="Q3800" i="1"/>
  <c r="P3800" i="1"/>
  <c r="O3800" i="1"/>
  <c r="T3800" i="1" s="1"/>
  <c r="R3799" i="1"/>
  <c r="Q3799" i="1"/>
  <c r="P3799" i="1"/>
  <c r="O3799" i="1"/>
  <c r="T3799" i="1" s="1"/>
  <c r="R3798" i="1"/>
  <c r="Q3798" i="1"/>
  <c r="P3798" i="1"/>
  <c r="O3798" i="1"/>
  <c r="R3797" i="1"/>
  <c r="Q3797" i="1"/>
  <c r="P3797" i="1"/>
  <c r="O3797" i="1"/>
  <c r="T3797" i="1" s="1"/>
  <c r="R3796" i="1"/>
  <c r="Q3796" i="1"/>
  <c r="P3796" i="1"/>
  <c r="O3796" i="1"/>
  <c r="T3796" i="1" s="1"/>
  <c r="R3795" i="1"/>
  <c r="Q3795" i="1"/>
  <c r="P3795" i="1"/>
  <c r="O3795" i="1"/>
  <c r="T3795" i="1" s="1"/>
  <c r="R3794" i="1"/>
  <c r="Q3794" i="1"/>
  <c r="P3794" i="1"/>
  <c r="O3794" i="1"/>
  <c r="T3794" i="1" s="1"/>
  <c r="R3793" i="1"/>
  <c r="Q3793" i="1"/>
  <c r="P3793" i="1"/>
  <c r="O3793" i="1"/>
  <c r="T3793" i="1" s="1"/>
  <c r="R3792" i="1"/>
  <c r="Q3792" i="1"/>
  <c r="P3792" i="1"/>
  <c r="O3792" i="1"/>
  <c r="T3792" i="1" s="1"/>
  <c r="R3791" i="1"/>
  <c r="Q3791" i="1"/>
  <c r="P3791" i="1"/>
  <c r="O3791" i="1"/>
  <c r="R3790" i="1"/>
  <c r="Q3790" i="1"/>
  <c r="P3790" i="1"/>
  <c r="O3790" i="1"/>
  <c r="T3790" i="1" s="1"/>
  <c r="R3789" i="1"/>
  <c r="Q3789" i="1"/>
  <c r="P3789" i="1"/>
  <c r="O3789" i="1"/>
  <c r="T3789" i="1" s="1"/>
  <c r="R3788" i="1"/>
  <c r="Q3788" i="1"/>
  <c r="P3788" i="1"/>
  <c r="O3788" i="1"/>
  <c r="T3788" i="1" s="1"/>
  <c r="R3787" i="1"/>
  <c r="Q3787" i="1"/>
  <c r="P3787" i="1"/>
  <c r="O3787" i="1"/>
  <c r="T3787" i="1" s="1"/>
  <c r="R3786" i="1"/>
  <c r="Q3786" i="1"/>
  <c r="P3786" i="1"/>
  <c r="O3786" i="1"/>
  <c r="R3785" i="1"/>
  <c r="Q3785" i="1"/>
  <c r="P3785" i="1"/>
  <c r="O3785" i="1"/>
  <c r="T3785" i="1" s="1"/>
  <c r="R3784" i="1"/>
  <c r="Q3784" i="1"/>
  <c r="P3784" i="1"/>
  <c r="O3784" i="1"/>
  <c r="T3784" i="1" s="1"/>
  <c r="R3783" i="1"/>
  <c r="Q3783" i="1"/>
  <c r="P3783" i="1"/>
  <c r="O3783" i="1"/>
  <c r="T3783" i="1" s="1"/>
  <c r="R3782" i="1"/>
  <c r="Q3782" i="1"/>
  <c r="P3782" i="1"/>
  <c r="O3782" i="1"/>
  <c r="T3782" i="1" s="1"/>
  <c r="R3781" i="1"/>
  <c r="Q3781" i="1"/>
  <c r="P3781" i="1"/>
  <c r="O3781" i="1"/>
  <c r="R3780" i="1"/>
  <c r="Q3780" i="1"/>
  <c r="P3780" i="1"/>
  <c r="O3780" i="1"/>
  <c r="R3779" i="1"/>
  <c r="Q3779" i="1"/>
  <c r="P3779" i="1"/>
  <c r="O3779" i="1"/>
  <c r="R3778" i="1"/>
  <c r="Q3778" i="1"/>
  <c r="P3778" i="1"/>
  <c r="O3778" i="1"/>
  <c r="T3778" i="1" s="1"/>
  <c r="R3777" i="1"/>
  <c r="Q3777" i="1"/>
  <c r="P3777" i="1"/>
  <c r="O3777" i="1"/>
  <c r="T3777" i="1" s="1"/>
  <c r="R3776" i="1"/>
  <c r="Q3776" i="1"/>
  <c r="P3776" i="1"/>
  <c r="O3776" i="1"/>
  <c r="T3776" i="1" s="1"/>
  <c r="R3775" i="1"/>
  <c r="Q3775" i="1"/>
  <c r="P3775" i="1"/>
  <c r="O3775" i="1"/>
  <c r="T3775" i="1" s="1"/>
  <c r="R3774" i="1"/>
  <c r="Q3774" i="1"/>
  <c r="P3774" i="1"/>
  <c r="O3774" i="1"/>
  <c r="R3773" i="1"/>
  <c r="Q3773" i="1"/>
  <c r="P3773" i="1"/>
  <c r="O3773" i="1"/>
  <c r="T3773" i="1" s="1"/>
  <c r="R3772" i="1"/>
  <c r="Q3772" i="1"/>
  <c r="P3772" i="1"/>
  <c r="O3772" i="1"/>
  <c r="R3771" i="1"/>
  <c r="Q3771" i="1"/>
  <c r="P3771" i="1"/>
  <c r="O3771" i="1"/>
  <c r="T3771" i="1" s="1"/>
  <c r="R3770" i="1"/>
  <c r="Q3770" i="1"/>
  <c r="P3770" i="1"/>
  <c r="O3770" i="1"/>
  <c r="T3770" i="1" s="1"/>
  <c r="R3769" i="1"/>
  <c r="Q3769" i="1"/>
  <c r="P3769" i="1"/>
  <c r="O3769" i="1"/>
  <c r="T3769" i="1" s="1"/>
  <c r="R3768" i="1"/>
  <c r="Q3768" i="1"/>
  <c r="P3768" i="1"/>
  <c r="O3768" i="1"/>
  <c r="T3768" i="1" s="1"/>
  <c r="R3767" i="1"/>
  <c r="Q3767" i="1"/>
  <c r="P3767" i="1"/>
  <c r="O3767" i="1"/>
  <c r="R3766" i="1"/>
  <c r="Q3766" i="1"/>
  <c r="P3766" i="1"/>
  <c r="O3766" i="1"/>
  <c r="T3766" i="1" s="1"/>
  <c r="R3765" i="1"/>
  <c r="Q3765" i="1"/>
  <c r="P3765" i="1"/>
  <c r="O3765" i="1"/>
  <c r="T3765" i="1" s="1"/>
  <c r="R3764" i="1"/>
  <c r="Q3764" i="1"/>
  <c r="P3764" i="1"/>
  <c r="O3764" i="1"/>
  <c r="T3764" i="1" s="1"/>
  <c r="R3763" i="1"/>
  <c r="Q3763" i="1"/>
  <c r="P3763" i="1"/>
  <c r="O3763" i="1"/>
  <c r="T3763" i="1" s="1"/>
  <c r="R3762" i="1"/>
  <c r="Q3762" i="1"/>
  <c r="P3762" i="1"/>
  <c r="O3762" i="1"/>
  <c r="T3762" i="1" s="1"/>
  <c r="R3761" i="1"/>
  <c r="Q3761" i="1"/>
  <c r="P3761" i="1"/>
  <c r="O3761" i="1"/>
  <c r="T3761" i="1" s="1"/>
  <c r="R3760" i="1"/>
  <c r="Q3760" i="1"/>
  <c r="P3760" i="1"/>
  <c r="O3760" i="1"/>
  <c r="R3759" i="1"/>
  <c r="Q3759" i="1"/>
  <c r="P3759" i="1"/>
  <c r="O3759" i="1"/>
  <c r="T3759" i="1" s="1"/>
  <c r="R3758" i="1"/>
  <c r="Q3758" i="1"/>
  <c r="P3758" i="1"/>
  <c r="O3758" i="1"/>
  <c r="T3758" i="1" s="1"/>
  <c r="R3757" i="1"/>
  <c r="Q3757" i="1"/>
  <c r="P3757" i="1"/>
  <c r="O3757" i="1"/>
  <c r="T3757" i="1" s="1"/>
  <c r="R3756" i="1"/>
  <c r="Q3756" i="1"/>
  <c r="P3756" i="1"/>
  <c r="O3756" i="1"/>
  <c r="T3756" i="1" s="1"/>
  <c r="R3755" i="1"/>
  <c r="Q3755" i="1"/>
  <c r="P3755" i="1"/>
  <c r="O3755" i="1"/>
  <c r="R3754" i="1"/>
  <c r="Q3754" i="1"/>
  <c r="P3754" i="1"/>
  <c r="O3754" i="1"/>
  <c r="R3753" i="1"/>
  <c r="Q3753" i="1"/>
  <c r="P3753" i="1"/>
  <c r="O3753" i="1"/>
  <c r="T3753" i="1" s="1"/>
  <c r="R3752" i="1"/>
  <c r="Q3752" i="1"/>
  <c r="P3752" i="1"/>
  <c r="O3752" i="1"/>
  <c r="T3752" i="1" s="1"/>
  <c r="R3751" i="1"/>
  <c r="Q3751" i="1"/>
  <c r="P3751" i="1"/>
  <c r="O3751" i="1"/>
  <c r="T3751" i="1" s="1"/>
  <c r="R3750" i="1"/>
  <c r="Q3750" i="1"/>
  <c r="P3750" i="1"/>
  <c r="O3750" i="1"/>
  <c r="T3750" i="1" s="1"/>
  <c r="R3749" i="1"/>
  <c r="Q3749" i="1"/>
  <c r="P3749" i="1"/>
  <c r="O3749" i="1"/>
  <c r="T3749" i="1" s="1"/>
  <c r="R3748" i="1"/>
  <c r="Q3748" i="1"/>
  <c r="P3748" i="1"/>
  <c r="O3748" i="1"/>
  <c r="R3747" i="1"/>
  <c r="Q3747" i="1"/>
  <c r="P3747" i="1"/>
  <c r="O3747" i="1"/>
  <c r="T3747" i="1" s="1"/>
  <c r="R3746" i="1"/>
  <c r="Q3746" i="1"/>
  <c r="P3746" i="1"/>
  <c r="O3746" i="1"/>
  <c r="R3745" i="1"/>
  <c r="Q3745" i="1"/>
  <c r="P3745" i="1"/>
  <c r="O3745" i="1"/>
  <c r="T3745" i="1" s="1"/>
  <c r="R3744" i="1"/>
  <c r="Q3744" i="1"/>
  <c r="P3744" i="1"/>
  <c r="O3744" i="1"/>
  <c r="T3744" i="1" s="1"/>
  <c r="R3743" i="1"/>
  <c r="Q3743" i="1"/>
  <c r="P3743" i="1"/>
  <c r="O3743" i="1"/>
  <c r="T3743" i="1" s="1"/>
  <c r="R3742" i="1"/>
  <c r="Q3742" i="1"/>
  <c r="P3742" i="1"/>
  <c r="O3742" i="1"/>
  <c r="T3742" i="1" s="1"/>
  <c r="R3741" i="1"/>
  <c r="Q3741" i="1"/>
  <c r="P3741" i="1"/>
  <c r="O3741" i="1"/>
  <c r="R3740" i="1"/>
  <c r="Q3740" i="1"/>
  <c r="P3740" i="1"/>
  <c r="O3740" i="1"/>
  <c r="T3740" i="1" s="1"/>
  <c r="R3739" i="1"/>
  <c r="Q3739" i="1"/>
  <c r="P3739" i="1"/>
  <c r="O3739" i="1"/>
  <c r="T3739" i="1" s="1"/>
  <c r="R3738" i="1"/>
  <c r="Q3738" i="1"/>
  <c r="P3738" i="1"/>
  <c r="O3738" i="1"/>
  <c r="T3738" i="1" s="1"/>
  <c r="R3737" i="1"/>
  <c r="Q3737" i="1"/>
  <c r="P3737" i="1"/>
  <c r="O3737" i="1"/>
  <c r="T3737" i="1" s="1"/>
  <c r="R3736" i="1"/>
  <c r="Q3736" i="1"/>
  <c r="P3736" i="1"/>
  <c r="O3736" i="1"/>
  <c r="T3736" i="1" s="1"/>
  <c r="R3735" i="1"/>
  <c r="Q3735" i="1"/>
  <c r="P3735" i="1"/>
  <c r="O3735" i="1"/>
  <c r="T3735" i="1" s="1"/>
  <c r="R3734" i="1"/>
  <c r="Q3734" i="1"/>
  <c r="P3734" i="1"/>
  <c r="O3734" i="1"/>
  <c r="T3734" i="1" s="1"/>
  <c r="R3733" i="1"/>
  <c r="Q3733" i="1"/>
  <c r="P3733" i="1"/>
  <c r="O3733" i="1"/>
  <c r="T3733" i="1" s="1"/>
  <c r="R3732" i="1"/>
  <c r="Q3732" i="1"/>
  <c r="P3732" i="1"/>
  <c r="O3732" i="1"/>
  <c r="R3731" i="1"/>
  <c r="Q3731" i="1"/>
  <c r="P3731" i="1"/>
  <c r="O3731" i="1"/>
  <c r="R3730" i="1"/>
  <c r="Q3730" i="1"/>
  <c r="P3730" i="1"/>
  <c r="O3730" i="1"/>
  <c r="R3729" i="1"/>
  <c r="Q3729" i="1"/>
  <c r="P3729" i="1"/>
  <c r="O3729" i="1"/>
  <c r="T3729" i="1" s="1"/>
  <c r="R3728" i="1"/>
  <c r="Q3728" i="1"/>
  <c r="P3728" i="1"/>
  <c r="O3728" i="1"/>
  <c r="R3727" i="1"/>
  <c r="Q3727" i="1"/>
  <c r="P3727" i="1"/>
  <c r="O3727" i="1"/>
  <c r="T3727" i="1" s="1"/>
  <c r="R3726" i="1"/>
  <c r="Q3726" i="1"/>
  <c r="P3726" i="1"/>
  <c r="O3726" i="1"/>
  <c r="R3725" i="1"/>
  <c r="Q3725" i="1"/>
  <c r="P3725" i="1"/>
  <c r="O3725" i="1"/>
  <c r="T3725" i="1" s="1"/>
  <c r="R3724" i="1"/>
  <c r="Q3724" i="1"/>
  <c r="P3724" i="1"/>
  <c r="O3724" i="1"/>
  <c r="T3724" i="1" s="1"/>
  <c r="R3723" i="1"/>
  <c r="Q3723" i="1"/>
  <c r="P3723" i="1"/>
  <c r="O3723" i="1"/>
  <c r="T3723" i="1" s="1"/>
  <c r="R3722" i="1"/>
  <c r="Q3722" i="1"/>
  <c r="P3722" i="1"/>
  <c r="O3722" i="1"/>
  <c r="T3722" i="1" s="1"/>
  <c r="R3721" i="1"/>
  <c r="Q3721" i="1"/>
  <c r="P3721" i="1"/>
  <c r="O3721" i="1"/>
  <c r="T3721" i="1" s="1"/>
  <c r="R3720" i="1"/>
  <c r="Q3720" i="1"/>
  <c r="P3720" i="1"/>
  <c r="O3720" i="1"/>
  <c r="T3720" i="1" s="1"/>
  <c r="R3719" i="1"/>
  <c r="Q3719" i="1"/>
  <c r="P3719" i="1"/>
  <c r="O3719" i="1"/>
  <c r="T3719" i="1" s="1"/>
  <c r="R3718" i="1"/>
  <c r="Q3718" i="1"/>
  <c r="P3718" i="1"/>
  <c r="O3718" i="1"/>
  <c r="T3718" i="1" s="1"/>
  <c r="R3717" i="1"/>
  <c r="Q3717" i="1"/>
  <c r="P3717" i="1"/>
  <c r="O3717" i="1"/>
  <c r="T3717" i="1" s="1"/>
  <c r="R3716" i="1"/>
  <c r="Q3716" i="1"/>
  <c r="P3716" i="1"/>
  <c r="O3716" i="1"/>
  <c r="R3715" i="1"/>
  <c r="Q3715" i="1"/>
  <c r="P3715" i="1"/>
  <c r="O3715" i="1"/>
  <c r="R3714" i="1"/>
  <c r="Q3714" i="1"/>
  <c r="P3714" i="1"/>
  <c r="O3714" i="1"/>
  <c r="R3713" i="1"/>
  <c r="Q3713" i="1"/>
  <c r="P3713" i="1"/>
  <c r="O3713" i="1"/>
  <c r="T3713" i="1" s="1"/>
  <c r="R3712" i="1"/>
  <c r="Q3712" i="1"/>
  <c r="P3712" i="1"/>
  <c r="O3712" i="1"/>
  <c r="T3712" i="1" s="1"/>
  <c r="R3711" i="1"/>
  <c r="Q3711" i="1"/>
  <c r="P3711" i="1"/>
  <c r="O3711" i="1"/>
  <c r="R3710" i="1"/>
  <c r="Q3710" i="1"/>
  <c r="P3710" i="1"/>
  <c r="O3710" i="1"/>
  <c r="T3710" i="1" s="1"/>
  <c r="R3709" i="1"/>
  <c r="Q3709" i="1"/>
  <c r="P3709" i="1"/>
  <c r="O3709" i="1"/>
  <c r="T3709" i="1" s="1"/>
  <c r="R3708" i="1"/>
  <c r="Q3708" i="1"/>
  <c r="P3708" i="1"/>
  <c r="O3708" i="1"/>
  <c r="T3708" i="1" s="1"/>
  <c r="R3707" i="1"/>
  <c r="Q3707" i="1"/>
  <c r="P3707" i="1"/>
  <c r="O3707" i="1"/>
  <c r="T3707" i="1" s="1"/>
  <c r="R3706" i="1"/>
  <c r="Q3706" i="1"/>
  <c r="P3706" i="1"/>
  <c r="O3706" i="1"/>
  <c r="T3706" i="1" s="1"/>
  <c r="R3705" i="1"/>
  <c r="Q3705" i="1"/>
  <c r="P3705" i="1"/>
  <c r="O3705" i="1"/>
  <c r="T3705" i="1" s="1"/>
  <c r="R3704" i="1"/>
  <c r="Q3704" i="1"/>
  <c r="P3704" i="1"/>
  <c r="O3704" i="1"/>
  <c r="T3704" i="1" s="1"/>
  <c r="R3703" i="1"/>
  <c r="Q3703" i="1"/>
  <c r="P3703" i="1"/>
  <c r="O3703" i="1"/>
  <c r="T3703" i="1" s="1"/>
  <c r="R3702" i="1"/>
  <c r="Q3702" i="1"/>
  <c r="P3702" i="1"/>
  <c r="O3702" i="1"/>
  <c r="T3702" i="1" s="1"/>
  <c r="R3701" i="1"/>
  <c r="Q3701" i="1"/>
  <c r="P3701" i="1"/>
  <c r="O3701" i="1"/>
  <c r="T3701" i="1" s="1"/>
  <c r="R3700" i="1"/>
  <c r="Q3700" i="1"/>
  <c r="P3700" i="1"/>
  <c r="O3700" i="1"/>
  <c r="R3699" i="1"/>
  <c r="Q3699" i="1"/>
  <c r="P3699" i="1"/>
  <c r="O3699" i="1"/>
  <c r="R3698" i="1"/>
  <c r="Q3698" i="1"/>
  <c r="P3698" i="1"/>
  <c r="O3698" i="1"/>
  <c r="R3697" i="1"/>
  <c r="Q3697" i="1"/>
  <c r="P3697" i="1"/>
  <c r="O3697" i="1"/>
  <c r="T3697" i="1" s="1"/>
  <c r="R3696" i="1"/>
  <c r="Q3696" i="1"/>
  <c r="P3696" i="1"/>
  <c r="O3696" i="1"/>
  <c r="R3695" i="1"/>
  <c r="Q3695" i="1"/>
  <c r="P3695" i="1"/>
  <c r="O3695" i="1"/>
  <c r="T3695" i="1" s="1"/>
  <c r="R3694" i="1"/>
  <c r="Q3694" i="1"/>
  <c r="P3694" i="1"/>
  <c r="O3694" i="1"/>
  <c r="R3693" i="1"/>
  <c r="Q3693" i="1"/>
  <c r="P3693" i="1"/>
  <c r="O3693" i="1"/>
  <c r="T3693" i="1" s="1"/>
  <c r="R3692" i="1"/>
  <c r="Q3692" i="1"/>
  <c r="P3692" i="1"/>
  <c r="O3692" i="1"/>
  <c r="T3692" i="1" s="1"/>
  <c r="R3691" i="1"/>
  <c r="Q3691" i="1"/>
  <c r="P3691" i="1"/>
  <c r="O3691" i="1"/>
  <c r="T3691" i="1" s="1"/>
  <c r="R3690" i="1"/>
  <c r="Q3690" i="1"/>
  <c r="P3690" i="1"/>
  <c r="O3690" i="1"/>
  <c r="T3690" i="1" s="1"/>
  <c r="R3689" i="1"/>
  <c r="Q3689" i="1"/>
  <c r="P3689" i="1"/>
  <c r="O3689" i="1"/>
  <c r="T3689" i="1" s="1"/>
  <c r="R3688" i="1"/>
  <c r="Q3688" i="1"/>
  <c r="P3688" i="1"/>
  <c r="O3688" i="1"/>
  <c r="T3688" i="1" s="1"/>
  <c r="R3687" i="1"/>
  <c r="Q3687" i="1"/>
  <c r="P3687" i="1"/>
  <c r="O3687" i="1"/>
  <c r="T3687" i="1" s="1"/>
  <c r="R3686" i="1"/>
  <c r="Q3686" i="1"/>
  <c r="P3686" i="1"/>
  <c r="O3686" i="1"/>
  <c r="T3686" i="1" s="1"/>
  <c r="R3685" i="1"/>
  <c r="Q3685" i="1"/>
  <c r="P3685" i="1"/>
  <c r="O3685" i="1"/>
  <c r="T3685" i="1" s="1"/>
  <c r="R3684" i="1"/>
  <c r="Q3684" i="1"/>
  <c r="P3684" i="1"/>
  <c r="O3684" i="1"/>
  <c r="R3683" i="1"/>
  <c r="Q3683" i="1"/>
  <c r="P3683" i="1"/>
  <c r="O3683" i="1"/>
  <c r="R3682" i="1"/>
  <c r="Q3682" i="1"/>
  <c r="P3682" i="1"/>
  <c r="O3682" i="1"/>
  <c r="T3682" i="1" s="1"/>
  <c r="R3681" i="1"/>
  <c r="Q3681" i="1"/>
  <c r="P3681" i="1"/>
  <c r="O3681" i="1"/>
  <c r="T3681" i="1" s="1"/>
  <c r="R3680" i="1"/>
  <c r="Q3680" i="1"/>
  <c r="P3680" i="1"/>
  <c r="O3680" i="1"/>
  <c r="T3680" i="1" s="1"/>
  <c r="R3679" i="1"/>
  <c r="Q3679" i="1"/>
  <c r="P3679" i="1"/>
  <c r="O3679" i="1"/>
  <c r="R3678" i="1"/>
  <c r="Q3678" i="1"/>
  <c r="P3678" i="1"/>
  <c r="O3678" i="1"/>
  <c r="T3678" i="1" s="1"/>
  <c r="R3677" i="1"/>
  <c r="Q3677" i="1"/>
  <c r="P3677" i="1"/>
  <c r="O3677" i="1"/>
  <c r="T3677" i="1" s="1"/>
  <c r="R3676" i="1"/>
  <c r="Q3676" i="1"/>
  <c r="P3676" i="1"/>
  <c r="O3676" i="1"/>
  <c r="R3675" i="1"/>
  <c r="Q3675" i="1"/>
  <c r="P3675" i="1"/>
  <c r="O3675" i="1"/>
  <c r="R3674" i="1"/>
  <c r="Q3674" i="1"/>
  <c r="P3674" i="1"/>
  <c r="O3674" i="1"/>
  <c r="T3674" i="1" s="1"/>
  <c r="R3673" i="1"/>
  <c r="Q3673" i="1"/>
  <c r="P3673" i="1"/>
  <c r="O3673" i="1"/>
  <c r="T3673" i="1" s="1"/>
  <c r="R3672" i="1"/>
  <c r="Q3672" i="1"/>
  <c r="P3672" i="1"/>
  <c r="O3672" i="1"/>
  <c r="T3672" i="1" s="1"/>
  <c r="R3671" i="1"/>
  <c r="Q3671" i="1"/>
  <c r="P3671" i="1"/>
  <c r="O3671" i="1"/>
  <c r="R3670" i="1"/>
  <c r="Q3670" i="1"/>
  <c r="P3670" i="1"/>
  <c r="O3670" i="1"/>
  <c r="T3670" i="1" s="1"/>
  <c r="R3669" i="1"/>
  <c r="Q3669" i="1"/>
  <c r="P3669" i="1"/>
  <c r="O3669" i="1"/>
  <c r="T3669" i="1" s="1"/>
  <c r="R3668" i="1"/>
  <c r="Q3668" i="1"/>
  <c r="P3668" i="1"/>
  <c r="O3668" i="1"/>
  <c r="R3667" i="1"/>
  <c r="Q3667" i="1"/>
  <c r="P3667" i="1"/>
  <c r="O3667" i="1"/>
  <c r="R3666" i="1"/>
  <c r="Q3666" i="1"/>
  <c r="P3666" i="1"/>
  <c r="O3666" i="1"/>
  <c r="R3665" i="1"/>
  <c r="Q3665" i="1"/>
  <c r="P3665" i="1"/>
  <c r="O3665" i="1"/>
  <c r="T3665" i="1" s="1"/>
  <c r="R3664" i="1"/>
  <c r="Q3664" i="1"/>
  <c r="P3664" i="1"/>
  <c r="O3664" i="1"/>
  <c r="T3664" i="1" s="1"/>
  <c r="R3663" i="1"/>
  <c r="Q3663" i="1"/>
  <c r="P3663" i="1"/>
  <c r="O3663" i="1"/>
  <c r="R3662" i="1"/>
  <c r="Q3662" i="1"/>
  <c r="P3662" i="1"/>
  <c r="O3662" i="1"/>
  <c r="T3662" i="1" s="1"/>
  <c r="R3661" i="1"/>
  <c r="Q3661" i="1"/>
  <c r="P3661" i="1"/>
  <c r="O3661" i="1"/>
  <c r="T3661" i="1" s="1"/>
  <c r="R3660" i="1"/>
  <c r="Q3660" i="1"/>
  <c r="P3660" i="1"/>
  <c r="O3660" i="1"/>
  <c r="R3659" i="1"/>
  <c r="Q3659" i="1"/>
  <c r="P3659" i="1"/>
  <c r="O3659" i="1"/>
  <c r="R3658" i="1"/>
  <c r="Q3658" i="1"/>
  <c r="P3658" i="1"/>
  <c r="O3658" i="1"/>
  <c r="R3657" i="1"/>
  <c r="Q3657" i="1"/>
  <c r="P3657" i="1"/>
  <c r="O3657" i="1"/>
  <c r="T3657" i="1" s="1"/>
  <c r="R3656" i="1"/>
  <c r="Q3656" i="1"/>
  <c r="P3656" i="1"/>
  <c r="O3656" i="1"/>
  <c r="T3656" i="1" s="1"/>
  <c r="R3655" i="1"/>
  <c r="Q3655" i="1"/>
  <c r="P3655" i="1"/>
  <c r="O3655" i="1"/>
  <c r="R3654" i="1"/>
  <c r="Q3654" i="1"/>
  <c r="P3654" i="1"/>
  <c r="O3654" i="1"/>
  <c r="T3654" i="1" s="1"/>
  <c r="R3653" i="1"/>
  <c r="Q3653" i="1"/>
  <c r="P3653" i="1"/>
  <c r="O3653" i="1"/>
  <c r="T3653" i="1" s="1"/>
  <c r="R3652" i="1"/>
  <c r="Q3652" i="1"/>
  <c r="P3652" i="1"/>
  <c r="O3652" i="1"/>
  <c r="R3651" i="1"/>
  <c r="Q3651" i="1"/>
  <c r="P3651" i="1"/>
  <c r="O3651" i="1"/>
  <c r="R3650" i="1"/>
  <c r="Q3650" i="1"/>
  <c r="P3650" i="1"/>
  <c r="O3650" i="1"/>
  <c r="R3649" i="1"/>
  <c r="Q3649" i="1"/>
  <c r="P3649" i="1"/>
  <c r="O3649" i="1"/>
  <c r="T3649" i="1" s="1"/>
  <c r="R3648" i="1"/>
  <c r="Q3648" i="1"/>
  <c r="P3648" i="1"/>
  <c r="O3648" i="1"/>
  <c r="T3648" i="1" s="1"/>
  <c r="R3647" i="1"/>
  <c r="Q3647" i="1"/>
  <c r="P3647" i="1"/>
  <c r="O3647" i="1"/>
  <c r="R3646" i="1"/>
  <c r="Q3646" i="1"/>
  <c r="P3646" i="1"/>
  <c r="O3646" i="1"/>
  <c r="T3646" i="1" s="1"/>
  <c r="R3645" i="1"/>
  <c r="Q3645" i="1"/>
  <c r="P3645" i="1"/>
  <c r="O3645" i="1"/>
  <c r="T3645" i="1" s="1"/>
  <c r="R3644" i="1"/>
  <c r="Q3644" i="1"/>
  <c r="P3644" i="1"/>
  <c r="O3644" i="1"/>
  <c r="T3644" i="1" s="1"/>
  <c r="R3643" i="1"/>
  <c r="Q3643" i="1"/>
  <c r="P3643" i="1"/>
  <c r="O3643" i="1"/>
  <c r="T3643" i="1" s="1"/>
  <c r="R3642" i="1"/>
  <c r="Q3642" i="1"/>
  <c r="P3642" i="1"/>
  <c r="O3642" i="1"/>
  <c r="T3642" i="1" s="1"/>
  <c r="R3641" i="1"/>
  <c r="Q3641" i="1"/>
  <c r="P3641" i="1"/>
  <c r="O3641" i="1"/>
  <c r="T3641" i="1" s="1"/>
  <c r="R3640" i="1"/>
  <c r="Q3640" i="1"/>
  <c r="P3640" i="1"/>
  <c r="O3640" i="1"/>
  <c r="T3640" i="1" s="1"/>
  <c r="R3639" i="1"/>
  <c r="Q3639" i="1"/>
  <c r="P3639" i="1"/>
  <c r="O3639" i="1"/>
  <c r="R3638" i="1"/>
  <c r="Q3638" i="1"/>
  <c r="P3638" i="1"/>
  <c r="O3638" i="1"/>
  <c r="T3638" i="1" s="1"/>
  <c r="R3637" i="1"/>
  <c r="Q3637" i="1"/>
  <c r="P3637" i="1"/>
  <c r="O3637" i="1"/>
  <c r="T3637" i="1" s="1"/>
  <c r="R3636" i="1"/>
  <c r="Q3636" i="1"/>
  <c r="P3636" i="1"/>
  <c r="O3636" i="1"/>
  <c r="T3636" i="1" s="1"/>
  <c r="R3635" i="1"/>
  <c r="Q3635" i="1"/>
  <c r="P3635" i="1"/>
  <c r="O3635" i="1"/>
  <c r="T3635" i="1" s="1"/>
  <c r="R3634" i="1"/>
  <c r="Q3634" i="1"/>
  <c r="P3634" i="1"/>
  <c r="O3634" i="1"/>
  <c r="T3634" i="1" s="1"/>
  <c r="R3633" i="1"/>
  <c r="Q3633" i="1"/>
  <c r="P3633" i="1"/>
  <c r="O3633" i="1"/>
  <c r="T3633" i="1" s="1"/>
  <c r="R3632" i="1"/>
  <c r="Q3632" i="1"/>
  <c r="P3632" i="1"/>
  <c r="O3632" i="1"/>
  <c r="T3632" i="1" s="1"/>
  <c r="R3631" i="1"/>
  <c r="Q3631" i="1"/>
  <c r="P3631" i="1"/>
  <c r="O3631" i="1"/>
  <c r="T3631" i="1" s="1"/>
  <c r="R3630" i="1"/>
  <c r="Q3630" i="1"/>
  <c r="P3630" i="1"/>
  <c r="O3630" i="1"/>
  <c r="T3630" i="1" s="1"/>
  <c r="R3629" i="1"/>
  <c r="Q3629" i="1"/>
  <c r="P3629" i="1"/>
  <c r="O3629" i="1"/>
  <c r="T3629" i="1" s="1"/>
  <c r="R3628" i="1"/>
  <c r="Q3628" i="1"/>
  <c r="P3628" i="1"/>
  <c r="O3628" i="1"/>
  <c r="R3627" i="1"/>
  <c r="Q3627" i="1"/>
  <c r="P3627" i="1"/>
  <c r="O3627" i="1"/>
  <c r="T3627" i="1" s="1"/>
  <c r="R3626" i="1"/>
  <c r="Q3626" i="1"/>
  <c r="P3626" i="1"/>
  <c r="O3626" i="1"/>
  <c r="R3625" i="1"/>
  <c r="Q3625" i="1"/>
  <c r="P3625" i="1"/>
  <c r="O3625" i="1"/>
  <c r="T3625" i="1" s="1"/>
  <c r="R3624" i="1"/>
  <c r="Q3624" i="1"/>
  <c r="P3624" i="1"/>
  <c r="O3624" i="1"/>
  <c r="T3624" i="1" s="1"/>
  <c r="R3623" i="1"/>
  <c r="Q3623" i="1"/>
  <c r="P3623" i="1"/>
  <c r="O3623" i="1"/>
  <c r="T3623" i="1" s="1"/>
  <c r="R3622" i="1"/>
  <c r="Q3622" i="1"/>
  <c r="P3622" i="1"/>
  <c r="O3622" i="1"/>
  <c r="T3622" i="1" s="1"/>
  <c r="R3621" i="1"/>
  <c r="Q3621" i="1"/>
  <c r="P3621" i="1"/>
  <c r="O3621" i="1"/>
  <c r="T3621" i="1" s="1"/>
  <c r="R3620" i="1"/>
  <c r="Q3620" i="1"/>
  <c r="P3620" i="1"/>
  <c r="O3620" i="1"/>
  <c r="R3619" i="1"/>
  <c r="Q3619" i="1"/>
  <c r="P3619" i="1"/>
  <c r="O3619" i="1"/>
  <c r="T3619" i="1" s="1"/>
  <c r="R3618" i="1"/>
  <c r="Q3618" i="1"/>
  <c r="P3618" i="1"/>
  <c r="O3618" i="1"/>
  <c r="R3617" i="1"/>
  <c r="Q3617" i="1"/>
  <c r="P3617" i="1"/>
  <c r="O3617" i="1"/>
  <c r="T3617" i="1" s="1"/>
  <c r="R3616" i="1"/>
  <c r="Q3616" i="1"/>
  <c r="P3616" i="1"/>
  <c r="O3616" i="1"/>
  <c r="T3616" i="1" s="1"/>
  <c r="R3615" i="1"/>
  <c r="Q3615" i="1"/>
  <c r="P3615" i="1"/>
  <c r="O3615" i="1"/>
  <c r="T3615" i="1" s="1"/>
  <c r="R3614" i="1"/>
  <c r="Q3614" i="1"/>
  <c r="P3614" i="1"/>
  <c r="O3614" i="1"/>
  <c r="T3614" i="1" s="1"/>
  <c r="R3613" i="1"/>
  <c r="Q3613" i="1"/>
  <c r="P3613" i="1"/>
  <c r="O3613" i="1"/>
  <c r="T3613" i="1" s="1"/>
  <c r="R3612" i="1"/>
  <c r="Q3612" i="1"/>
  <c r="P3612" i="1"/>
  <c r="O3612" i="1"/>
  <c r="R3611" i="1"/>
  <c r="Q3611" i="1"/>
  <c r="P3611" i="1"/>
  <c r="O3611" i="1"/>
  <c r="T3611" i="1" s="1"/>
  <c r="R3610" i="1"/>
  <c r="Q3610" i="1"/>
  <c r="P3610" i="1"/>
  <c r="O3610" i="1"/>
  <c r="R3609" i="1"/>
  <c r="Q3609" i="1"/>
  <c r="P3609" i="1"/>
  <c r="O3609" i="1"/>
  <c r="T3609" i="1" s="1"/>
  <c r="R3608" i="1"/>
  <c r="Q3608" i="1"/>
  <c r="P3608" i="1"/>
  <c r="O3608" i="1"/>
  <c r="T3608" i="1" s="1"/>
  <c r="R3607" i="1"/>
  <c r="Q3607" i="1"/>
  <c r="P3607" i="1"/>
  <c r="O3607" i="1"/>
  <c r="T3607" i="1" s="1"/>
  <c r="R3606" i="1"/>
  <c r="Q3606" i="1"/>
  <c r="P3606" i="1"/>
  <c r="O3606" i="1"/>
  <c r="T3606" i="1" s="1"/>
  <c r="R3605" i="1"/>
  <c r="Q3605" i="1"/>
  <c r="P3605" i="1"/>
  <c r="O3605" i="1"/>
  <c r="T3605" i="1" s="1"/>
  <c r="R3604" i="1"/>
  <c r="Q3604" i="1"/>
  <c r="P3604" i="1"/>
  <c r="O3604" i="1"/>
  <c r="R3603" i="1"/>
  <c r="Q3603" i="1"/>
  <c r="P3603" i="1"/>
  <c r="O3603" i="1"/>
  <c r="T3603" i="1" s="1"/>
  <c r="R3602" i="1"/>
  <c r="Q3602" i="1"/>
  <c r="P3602" i="1"/>
  <c r="O3602" i="1"/>
  <c r="R3601" i="1"/>
  <c r="Q3601" i="1"/>
  <c r="P3601" i="1"/>
  <c r="O3601" i="1"/>
  <c r="T3601" i="1" s="1"/>
  <c r="R3600" i="1"/>
  <c r="Q3600" i="1"/>
  <c r="P3600" i="1"/>
  <c r="O3600" i="1"/>
  <c r="T3600" i="1" s="1"/>
  <c r="R3599" i="1"/>
  <c r="Q3599" i="1"/>
  <c r="P3599" i="1"/>
  <c r="O3599" i="1"/>
  <c r="T3599" i="1" s="1"/>
  <c r="R3598" i="1"/>
  <c r="Q3598" i="1"/>
  <c r="P3598" i="1"/>
  <c r="O3598" i="1"/>
  <c r="T3598" i="1" s="1"/>
  <c r="R3597" i="1"/>
  <c r="Q3597" i="1"/>
  <c r="P3597" i="1"/>
  <c r="O3597" i="1"/>
  <c r="T3597" i="1" s="1"/>
  <c r="R3596" i="1"/>
  <c r="Q3596" i="1"/>
  <c r="P3596" i="1"/>
  <c r="O3596" i="1"/>
  <c r="R3595" i="1"/>
  <c r="Q3595" i="1"/>
  <c r="P3595" i="1"/>
  <c r="O3595" i="1"/>
  <c r="T3595" i="1" s="1"/>
  <c r="R3594" i="1"/>
  <c r="Q3594" i="1"/>
  <c r="P3594" i="1"/>
  <c r="O3594" i="1"/>
  <c r="R3593" i="1"/>
  <c r="Q3593" i="1"/>
  <c r="P3593" i="1"/>
  <c r="O3593" i="1"/>
  <c r="T3593" i="1" s="1"/>
  <c r="R3592" i="1"/>
  <c r="Q3592" i="1"/>
  <c r="P3592" i="1"/>
  <c r="O3592" i="1"/>
  <c r="T3592" i="1" s="1"/>
  <c r="R3591" i="1"/>
  <c r="Q3591" i="1"/>
  <c r="P3591" i="1"/>
  <c r="O3591" i="1"/>
  <c r="T3591" i="1" s="1"/>
  <c r="R3590" i="1"/>
  <c r="Q3590" i="1"/>
  <c r="P3590" i="1"/>
  <c r="O3590" i="1"/>
  <c r="T3590" i="1" s="1"/>
  <c r="R3589" i="1"/>
  <c r="Q3589" i="1"/>
  <c r="P3589" i="1"/>
  <c r="O3589" i="1"/>
  <c r="T3589" i="1" s="1"/>
  <c r="R3588" i="1"/>
  <c r="Q3588" i="1"/>
  <c r="P3588" i="1"/>
  <c r="O3588" i="1"/>
  <c r="R3587" i="1"/>
  <c r="Q3587" i="1"/>
  <c r="P3587" i="1"/>
  <c r="O3587" i="1"/>
  <c r="T3587" i="1" s="1"/>
  <c r="R3586" i="1"/>
  <c r="Q3586" i="1"/>
  <c r="P3586" i="1"/>
  <c r="O3586" i="1"/>
  <c r="R3585" i="1"/>
  <c r="Q3585" i="1"/>
  <c r="P3585" i="1"/>
  <c r="O3585" i="1"/>
  <c r="T3585" i="1" s="1"/>
  <c r="R3584" i="1"/>
  <c r="Q3584" i="1"/>
  <c r="P3584" i="1"/>
  <c r="O3584" i="1"/>
  <c r="T3584" i="1" s="1"/>
  <c r="R3583" i="1"/>
  <c r="Q3583" i="1"/>
  <c r="P3583" i="1"/>
  <c r="O3583" i="1"/>
  <c r="T3583" i="1" s="1"/>
  <c r="R3582" i="1"/>
  <c r="Q3582" i="1"/>
  <c r="P3582" i="1"/>
  <c r="O3582" i="1"/>
  <c r="T3582" i="1" s="1"/>
  <c r="R3581" i="1"/>
  <c r="Q3581" i="1"/>
  <c r="P3581" i="1"/>
  <c r="O3581" i="1"/>
  <c r="T3581" i="1" s="1"/>
  <c r="R3580" i="1"/>
  <c r="Q3580" i="1"/>
  <c r="P3580" i="1"/>
  <c r="O3580" i="1"/>
  <c r="R3579" i="1"/>
  <c r="Q3579" i="1"/>
  <c r="P3579" i="1"/>
  <c r="O3579" i="1"/>
  <c r="T3579" i="1" s="1"/>
  <c r="R3578" i="1"/>
  <c r="Q3578" i="1"/>
  <c r="P3578" i="1"/>
  <c r="O3578" i="1"/>
  <c r="R3577" i="1"/>
  <c r="Q3577" i="1"/>
  <c r="P3577" i="1"/>
  <c r="O3577" i="1"/>
  <c r="T3577" i="1" s="1"/>
  <c r="R3576" i="1"/>
  <c r="Q3576" i="1"/>
  <c r="P3576" i="1"/>
  <c r="O3576" i="1"/>
  <c r="T3576" i="1" s="1"/>
  <c r="R3575" i="1"/>
  <c r="Q3575" i="1"/>
  <c r="P3575" i="1"/>
  <c r="O3575" i="1"/>
  <c r="T3575" i="1" s="1"/>
  <c r="R3574" i="1"/>
  <c r="Q3574" i="1"/>
  <c r="P3574" i="1"/>
  <c r="O3574" i="1"/>
  <c r="T3574" i="1" s="1"/>
  <c r="R3573" i="1"/>
  <c r="Q3573" i="1"/>
  <c r="P3573" i="1"/>
  <c r="O3573" i="1"/>
  <c r="T3573" i="1" s="1"/>
  <c r="R3572" i="1"/>
  <c r="Q3572" i="1"/>
  <c r="P3572" i="1"/>
  <c r="O3572" i="1"/>
  <c r="R3571" i="1"/>
  <c r="Q3571" i="1"/>
  <c r="P3571" i="1"/>
  <c r="O3571" i="1"/>
  <c r="T3571" i="1" s="1"/>
  <c r="R3570" i="1"/>
  <c r="Q3570" i="1"/>
  <c r="P3570" i="1"/>
  <c r="O3570" i="1"/>
  <c r="R3569" i="1"/>
  <c r="Q3569" i="1"/>
  <c r="P3569" i="1"/>
  <c r="O3569" i="1"/>
  <c r="T3569" i="1" s="1"/>
  <c r="R3568" i="1"/>
  <c r="Q3568" i="1"/>
  <c r="P3568" i="1"/>
  <c r="O3568" i="1"/>
  <c r="T3568" i="1" s="1"/>
  <c r="R3567" i="1"/>
  <c r="Q3567" i="1"/>
  <c r="P3567" i="1"/>
  <c r="O3567" i="1"/>
  <c r="T3567" i="1" s="1"/>
  <c r="R3566" i="1"/>
  <c r="Q3566" i="1"/>
  <c r="P3566" i="1"/>
  <c r="O3566" i="1"/>
  <c r="T3566" i="1" s="1"/>
  <c r="R3565" i="1"/>
  <c r="Q3565" i="1"/>
  <c r="P3565" i="1"/>
  <c r="O3565" i="1"/>
  <c r="T3565" i="1" s="1"/>
  <c r="R3564" i="1"/>
  <c r="Q3564" i="1"/>
  <c r="P3564" i="1"/>
  <c r="O3564" i="1"/>
  <c r="R3563" i="1"/>
  <c r="Q3563" i="1"/>
  <c r="P3563" i="1"/>
  <c r="O3563" i="1"/>
  <c r="T3563" i="1" s="1"/>
  <c r="R3562" i="1"/>
  <c r="Q3562" i="1"/>
  <c r="P3562" i="1"/>
  <c r="O3562" i="1"/>
  <c r="T3562" i="1" s="1"/>
  <c r="R3561" i="1"/>
  <c r="Q3561" i="1"/>
  <c r="P3561" i="1"/>
  <c r="O3561" i="1"/>
  <c r="T3561" i="1" s="1"/>
  <c r="R3560" i="1"/>
  <c r="Q3560" i="1"/>
  <c r="P3560" i="1"/>
  <c r="O3560" i="1"/>
  <c r="T3560" i="1" s="1"/>
  <c r="R3559" i="1"/>
  <c r="Q3559" i="1"/>
  <c r="P3559" i="1"/>
  <c r="O3559" i="1"/>
  <c r="R3558" i="1"/>
  <c r="Q3558" i="1"/>
  <c r="P3558" i="1"/>
  <c r="O3558" i="1"/>
  <c r="T3558" i="1" s="1"/>
  <c r="R3557" i="1"/>
  <c r="Q3557" i="1"/>
  <c r="P3557" i="1"/>
  <c r="O3557" i="1"/>
  <c r="T3557" i="1" s="1"/>
  <c r="R3556" i="1"/>
  <c r="Q3556" i="1"/>
  <c r="P3556" i="1"/>
  <c r="O3556" i="1"/>
  <c r="R3555" i="1"/>
  <c r="Q3555" i="1"/>
  <c r="P3555" i="1"/>
  <c r="O3555" i="1"/>
  <c r="T3555" i="1" s="1"/>
  <c r="R3554" i="1"/>
  <c r="Q3554" i="1"/>
  <c r="P3554" i="1"/>
  <c r="O3554" i="1"/>
  <c r="T3554" i="1" s="1"/>
  <c r="R3553" i="1"/>
  <c r="Q3553" i="1"/>
  <c r="P3553" i="1"/>
  <c r="O3553" i="1"/>
  <c r="T3553" i="1" s="1"/>
  <c r="R3552" i="1"/>
  <c r="Q3552" i="1"/>
  <c r="P3552" i="1"/>
  <c r="O3552" i="1"/>
  <c r="T3552" i="1" s="1"/>
  <c r="R3551" i="1"/>
  <c r="Q3551" i="1"/>
  <c r="P3551" i="1"/>
  <c r="O3551" i="1"/>
  <c r="R3550" i="1"/>
  <c r="Q3550" i="1"/>
  <c r="P3550" i="1"/>
  <c r="O3550" i="1"/>
  <c r="T3550" i="1" s="1"/>
  <c r="R3549" i="1"/>
  <c r="Q3549" i="1"/>
  <c r="P3549" i="1"/>
  <c r="O3549" i="1"/>
  <c r="T3549" i="1" s="1"/>
  <c r="R3548" i="1"/>
  <c r="Q3548" i="1"/>
  <c r="P3548" i="1"/>
  <c r="O3548" i="1"/>
  <c r="R3547" i="1"/>
  <c r="Q3547" i="1"/>
  <c r="P3547" i="1"/>
  <c r="O3547" i="1"/>
  <c r="T3547" i="1" s="1"/>
  <c r="R3546" i="1"/>
  <c r="Q3546" i="1"/>
  <c r="P3546" i="1"/>
  <c r="O3546" i="1"/>
  <c r="T3546" i="1" s="1"/>
  <c r="R3545" i="1"/>
  <c r="Q3545" i="1"/>
  <c r="P3545" i="1"/>
  <c r="O3545" i="1"/>
  <c r="T3545" i="1" s="1"/>
  <c r="R3544" i="1"/>
  <c r="Q3544" i="1"/>
  <c r="P3544" i="1"/>
  <c r="O3544" i="1"/>
  <c r="T3544" i="1" s="1"/>
  <c r="R3543" i="1"/>
  <c r="Q3543" i="1"/>
  <c r="P3543" i="1"/>
  <c r="O3543" i="1"/>
  <c r="R3542" i="1"/>
  <c r="Q3542" i="1"/>
  <c r="P3542" i="1"/>
  <c r="O3542" i="1"/>
  <c r="T3542" i="1" s="1"/>
  <c r="R3541" i="1"/>
  <c r="Q3541" i="1"/>
  <c r="P3541" i="1"/>
  <c r="O3541" i="1"/>
  <c r="T3541" i="1" s="1"/>
  <c r="R3540" i="1"/>
  <c r="Q3540" i="1"/>
  <c r="P3540" i="1"/>
  <c r="O3540" i="1"/>
  <c r="R3539" i="1"/>
  <c r="Q3539" i="1"/>
  <c r="P3539" i="1"/>
  <c r="O3539" i="1"/>
  <c r="T3539" i="1" s="1"/>
  <c r="R3538" i="1"/>
  <c r="Q3538" i="1"/>
  <c r="P3538" i="1"/>
  <c r="O3538" i="1"/>
  <c r="T3538" i="1" s="1"/>
  <c r="R3537" i="1"/>
  <c r="Q3537" i="1"/>
  <c r="P3537" i="1"/>
  <c r="O3537" i="1"/>
  <c r="T3537" i="1" s="1"/>
  <c r="R3536" i="1"/>
  <c r="Q3536" i="1"/>
  <c r="P3536" i="1"/>
  <c r="O3536" i="1"/>
  <c r="T3536" i="1" s="1"/>
  <c r="R3535" i="1"/>
  <c r="Q3535" i="1"/>
  <c r="P3535" i="1"/>
  <c r="O3535" i="1"/>
  <c r="R3534" i="1"/>
  <c r="Q3534" i="1"/>
  <c r="P3534" i="1"/>
  <c r="O3534" i="1"/>
  <c r="T3534" i="1" s="1"/>
  <c r="R3533" i="1"/>
  <c r="Q3533" i="1"/>
  <c r="P3533" i="1"/>
  <c r="O3533" i="1"/>
  <c r="T3533" i="1" s="1"/>
  <c r="R3532" i="1"/>
  <c r="Q3532" i="1"/>
  <c r="P3532" i="1"/>
  <c r="O3532" i="1"/>
  <c r="R3531" i="1"/>
  <c r="Q3531" i="1"/>
  <c r="P3531" i="1"/>
  <c r="O3531" i="1"/>
  <c r="T3531" i="1" s="1"/>
  <c r="R3530" i="1"/>
  <c r="Q3530" i="1"/>
  <c r="P3530" i="1"/>
  <c r="O3530" i="1"/>
  <c r="T3530" i="1" s="1"/>
  <c r="R3529" i="1"/>
  <c r="Q3529" i="1"/>
  <c r="P3529" i="1"/>
  <c r="O3529" i="1"/>
  <c r="T3529" i="1" s="1"/>
  <c r="R3528" i="1"/>
  <c r="Q3528" i="1"/>
  <c r="P3528" i="1"/>
  <c r="O3528" i="1"/>
  <c r="T3528" i="1" s="1"/>
  <c r="R3527" i="1"/>
  <c r="Q3527" i="1"/>
  <c r="P3527" i="1"/>
  <c r="O3527" i="1"/>
  <c r="R3526" i="1"/>
  <c r="Q3526" i="1"/>
  <c r="P3526" i="1"/>
  <c r="O3526" i="1"/>
  <c r="T3526" i="1" s="1"/>
  <c r="R3525" i="1"/>
  <c r="Q3525" i="1"/>
  <c r="P3525" i="1"/>
  <c r="O3525" i="1"/>
  <c r="T3525" i="1" s="1"/>
  <c r="R3524" i="1"/>
  <c r="Q3524" i="1"/>
  <c r="P3524" i="1"/>
  <c r="O3524" i="1"/>
  <c r="R3523" i="1"/>
  <c r="Q3523" i="1"/>
  <c r="P3523" i="1"/>
  <c r="O3523" i="1"/>
  <c r="T3523" i="1" s="1"/>
  <c r="R3522" i="1"/>
  <c r="Q3522" i="1"/>
  <c r="P3522" i="1"/>
  <c r="O3522" i="1"/>
  <c r="T3522" i="1" s="1"/>
  <c r="R3521" i="1"/>
  <c r="Q3521" i="1"/>
  <c r="P3521" i="1"/>
  <c r="O3521" i="1"/>
  <c r="T3521" i="1" s="1"/>
  <c r="R3520" i="1"/>
  <c r="Q3520" i="1"/>
  <c r="P3520" i="1"/>
  <c r="O3520" i="1"/>
  <c r="T3520" i="1" s="1"/>
  <c r="R3519" i="1"/>
  <c r="Q3519" i="1"/>
  <c r="P3519" i="1"/>
  <c r="O3519" i="1"/>
  <c r="R3518" i="1"/>
  <c r="Q3518" i="1"/>
  <c r="P3518" i="1"/>
  <c r="O3518" i="1"/>
  <c r="T3518" i="1" s="1"/>
  <c r="R3517" i="1"/>
  <c r="Q3517" i="1"/>
  <c r="P3517" i="1"/>
  <c r="O3517" i="1"/>
  <c r="T3517" i="1" s="1"/>
  <c r="R3516" i="1"/>
  <c r="Q3516" i="1"/>
  <c r="P3516" i="1"/>
  <c r="O3516" i="1"/>
  <c r="R3515" i="1"/>
  <c r="Q3515" i="1"/>
  <c r="P3515" i="1"/>
  <c r="O3515" i="1"/>
  <c r="T3515" i="1" s="1"/>
  <c r="R3514" i="1"/>
  <c r="Q3514" i="1"/>
  <c r="P3514" i="1"/>
  <c r="O3514" i="1"/>
  <c r="T3514" i="1" s="1"/>
  <c r="R3513" i="1"/>
  <c r="Q3513" i="1"/>
  <c r="P3513" i="1"/>
  <c r="O3513" i="1"/>
  <c r="T3513" i="1" s="1"/>
  <c r="R3512" i="1"/>
  <c r="Q3512" i="1"/>
  <c r="P3512" i="1"/>
  <c r="O3512" i="1"/>
  <c r="T3512" i="1" s="1"/>
  <c r="R3511" i="1"/>
  <c r="Q3511" i="1"/>
  <c r="P3511" i="1"/>
  <c r="O3511" i="1"/>
  <c r="R3510" i="1"/>
  <c r="Q3510" i="1"/>
  <c r="P3510" i="1"/>
  <c r="O3510" i="1"/>
  <c r="T3510" i="1" s="1"/>
  <c r="R3509" i="1"/>
  <c r="Q3509" i="1"/>
  <c r="P3509" i="1"/>
  <c r="O3509" i="1"/>
  <c r="T3509" i="1" s="1"/>
  <c r="R3508" i="1"/>
  <c r="Q3508" i="1"/>
  <c r="P3508" i="1"/>
  <c r="O3508" i="1"/>
  <c r="R3507" i="1"/>
  <c r="Q3507" i="1"/>
  <c r="P3507" i="1"/>
  <c r="O3507" i="1"/>
  <c r="T3507" i="1" s="1"/>
  <c r="R3506" i="1"/>
  <c r="Q3506" i="1"/>
  <c r="P3506" i="1"/>
  <c r="O3506" i="1"/>
  <c r="T3506" i="1" s="1"/>
  <c r="R3505" i="1"/>
  <c r="Q3505" i="1"/>
  <c r="P3505" i="1"/>
  <c r="O3505" i="1"/>
  <c r="T3505" i="1" s="1"/>
  <c r="R3504" i="1"/>
  <c r="Q3504" i="1"/>
  <c r="P3504" i="1"/>
  <c r="O3504" i="1"/>
  <c r="T3504" i="1" s="1"/>
  <c r="R3503" i="1"/>
  <c r="Q3503" i="1"/>
  <c r="P3503" i="1"/>
  <c r="O3503" i="1"/>
  <c r="R3502" i="1"/>
  <c r="Q3502" i="1"/>
  <c r="P3502" i="1"/>
  <c r="O3502" i="1"/>
  <c r="T3502" i="1" s="1"/>
  <c r="R3501" i="1"/>
  <c r="Q3501" i="1"/>
  <c r="P3501" i="1"/>
  <c r="O3501" i="1"/>
  <c r="T3501" i="1" s="1"/>
  <c r="R3500" i="1"/>
  <c r="Q3500" i="1"/>
  <c r="P3500" i="1"/>
  <c r="O3500" i="1"/>
  <c r="R3499" i="1"/>
  <c r="Q3499" i="1"/>
  <c r="P3499" i="1"/>
  <c r="O3499" i="1"/>
  <c r="T3499" i="1" s="1"/>
  <c r="R3498" i="1"/>
  <c r="Q3498" i="1"/>
  <c r="P3498" i="1"/>
  <c r="O3498" i="1"/>
  <c r="T3498" i="1" s="1"/>
  <c r="R3497" i="1"/>
  <c r="Q3497" i="1"/>
  <c r="P3497" i="1"/>
  <c r="O3497" i="1"/>
  <c r="T3497" i="1" s="1"/>
  <c r="R3496" i="1"/>
  <c r="Q3496" i="1"/>
  <c r="P3496" i="1"/>
  <c r="O3496" i="1"/>
  <c r="T3496" i="1" s="1"/>
  <c r="R3495" i="1"/>
  <c r="Q3495" i="1"/>
  <c r="P3495" i="1"/>
  <c r="O3495" i="1"/>
  <c r="R3494" i="1"/>
  <c r="Q3494" i="1"/>
  <c r="P3494" i="1"/>
  <c r="O3494" i="1"/>
  <c r="T3494" i="1" s="1"/>
  <c r="R3493" i="1"/>
  <c r="Q3493" i="1"/>
  <c r="P3493" i="1"/>
  <c r="O3493" i="1"/>
  <c r="T3493" i="1" s="1"/>
  <c r="R3492" i="1"/>
  <c r="Q3492" i="1"/>
  <c r="P3492" i="1"/>
  <c r="O3492" i="1"/>
  <c r="R3491" i="1"/>
  <c r="Q3491" i="1"/>
  <c r="P3491" i="1"/>
  <c r="O3491" i="1"/>
  <c r="T3491" i="1" s="1"/>
  <c r="R3490" i="1"/>
  <c r="Q3490" i="1"/>
  <c r="P3490" i="1"/>
  <c r="O3490" i="1"/>
  <c r="T3490" i="1" s="1"/>
  <c r="R3489" i="1"/>
  <c r="Q3489" i="1"/>
  <c r="P3489" i="1"/>
  <c r="O3489" i="1"/>
  <c r="T3489" i="1" s="1"/>
  <c r="R3488" i="1"/>
  <c r="Q3488" i="1"/>
  <c r="P3488" i="1"/>
  <c r="O3488" i="1"/>
  <c r="T3488" i="1" s="1"/>
  <c r="R3487" i="1"/>
  <c r="Q3487" i="1"/>
  <c r="P3487" i="1"/>
  <c r="O3487" i="1"/>
  <c r="R3486" i="1"/>
  <c r="Q3486" i="1"/>
  <c r="P3486" i="1"/>
  <c r="O3486" i="1"/>
  <c r="T3486" i="1" s="1"/>
  <c r="R3485" i="1"/>
  <c r="Q3485" i="1"/>
  <c r="P3485" i="1"/>
  <c r="O3485" i="1"/>
  <c r="T3485" i="1" s="1"/>
  <c r="R3484" i="1"/>
  <c r="Q3484" i="1"/>
  <c r="P3484" i="1"/>
  <c r="O3484" i="1"/>
  <c r="R3483" i="1"/>
  <c r="Q3483" i="1"/>
  <c r="P3483" i="1"/>
  <c r="O3483" i="1"/>
  <c r="T3483" i="1" s="1"/>
  <c r="R3482" i="1"/>
  <c r="Q3482" i="1"/>
  <c r="P3482" i="1"/>
  <c r="O3482" i="1"/>
  <c r="T3482" i="1" s="1"/>
  <c r="R3481" i="1"/>
  <c r="Q3481" i="1"/>
  <c r="P3481" i="1"/>
  <c r="O3481" i="1"/>
  <c r="T3481" i="1" s="1"/>
  <c r="R3480" i="1"/>
  <c r="Q3480" i="1"/>
  <c r="P3480" i="1"/>
  <c r="O3480" i="1"/>
  <c r="T3480" i="1" s="1"/>
  <c r="R3479" i="1"/>
  <c r="Q3479" i="1"/>
  <c r="P3479" i="1"/>
  <c r="O3479" i="1"/>
  <c r="R3478" i="1"/>
  <c r="Q3478" i="1"/>
  <c r="P3478" i="1"/>
  <c r="O3478" i="1"/>
  <c r="T3478" i="1" s="1"/>
  <c r="R3477" i="1"/>
  <c r="Q3477" i="1"/>
  <c r="P3477" i="1"/>
  <c r="O3477" i="1"/>
  <c r="T3477" i="1" s="1"/>
  <c r="R3476" i="1"/>
  <c r="Q3476" i="1"/>
  <c r="P3476" i="1"/>
  <c r="O3476" i="1"/>
  <c r="R3475" i="1"/>
  <c r="Q3475" i="1"/>
  <c r="P3475" i="1"/>
  <c r="O3475" i="1"/>
  <c r="T3475" i="1" s="1"/>
  <c r="R3474" i="1"/>
  <c r="Q3474" i="1"/>
  <c r="P3474" i="1"/>
  <c r="O3474" i="1"/>
  <c r="T3474" i="1" s="1"/>
  <c r="R3473" i="1"/>
  <c r="Q3473" i="1"/>
  <c r="P3473" i="1"/>
  <c r="O3473" i="1"/>
  <c r="T3473" i="1" s="1"/>
  <c r="R3472" i="1"/>
  <c r="Q3472" i="1"/>
  <c r="P3472" i="1"/>
  <c r="O3472" i="1"/>
  <c r="T3472" i="1" s="1"/>
  <c r="R3471" i="1"/>
  <c r="Q3471" i="1"/>
  <c r="P3471" i="1"/>
  <c r="O3471" i="1"/>
  <c r="R3470" i="1"/>
  <c r="Q3470" i="1"/>
  <c r="P3470" i="1"/>
  <c r="O3470" i="1"/>
  <c r="T3470" i="1" s="1"/>
  <c r="R3469" i="1"/>
  <c r="Q3469" i="1"/>
  <c r="P3469" i="1"/>
  <c r="O3469" i="1"/>
  <c r="T3469" i="1" s="1"/>
  <c r="R3468" i="1"/>
  <c r="Q3468" i="1"/>
  <c r="P3468" i="1"/>
  <c r="O3468" i="1"/>
  <c r="R3467" i="1"/>
  <c r="Q3467" i="1"/>
  <c r="P3467" i="1"/>
  <c r="O3467" i="1"/>
  <c r="R3466" i="1"/>
  <c r="Q3466" i="1"/>
  <c r="P3466" i="1"/>
  <c r="O3466" i="1"/>
  <c r="T3466" i="1" s="1"/>
  <c r="R3465" i="1"/>
  <c r="Q3465" i="1"/>
  <c r="P3465" i="1"/>
  <c r="O3465" i="1"/>
  <c r="T3465" i="1" s="1"/>
  <c r="R3464" i="1"/>
  <c r="Q3464" i="1"/>
  <c r="P3464" i="1"/>
  <c r="O3464" i="1"/>
  <c r="T3464" i="1" s="1"/>
  <c r="R3463" i="1"/>
  <c r="Q3463" i="1"/>
  <c r="P3463" i="1"/>
  <c r="O3463" i="1"/>
  <c r="R3462" i="1"/>
  <c r="Q3462" i="1"/>
  <c r="P3462" i="1"/>
  <c r="O3462" i="1"/>
  <c r="T3462" i="1" s="1"/>
  <c r="R3461" i="1"/>
  <c r="Q3461" i="1"/>
  <c r="P3461" i="1"/>
  <c r="O3461" i="1"/>
  <c r="T3461" i="1" s="1"/>
  <c r="R3460" i="1"/>
  <c r="Q3460" i="1"/>
  <c r="P3460" i="1"/>
  <c r="O3460" i="1"/>
  <c r="R3459" i="1"/>
  <c r="Q3459" i="1"/>
  <c r="P3459" i="1"/>
  <c r="O3459" i="1"/>
  <c r="R3458" i="1"/>
  <c r="Q3458" i="1"/>
  <c r="P3458" i="1"/>
  <c r="O3458" i="1"/>
  <c r="T3458" i="1" s="1"/>
  <c r="R3457" i="1"/>
  <c r="Q3457" i="1"/>
  <c r="P3457" i="1"/>
  <c r="O3457" i="1"/>
  <c r="T3457" i="1" s="1"/>
  <c r="R3456" i="1"/>
  <c r="Q3456" i="1"/>
  <c r="P3456" i="1"/>
  <c r="O3456" i="1"/>
  <c r="T3456" i="1" s="1"/>
  <c r="R3455" i="1"/>
  <c r="Q3455" i="1"/>
  <c r="P3455" i="1"/>
  <c r="O3455" i="1"/>
  <c r="R3454" i="1"/>
  <c r="Q3454" i="1"/>
  <c r="P3454" i="1"/>
  <c r="O3454" i="1"/>
  <c r="T3454" i="1" s="1"/>
  <c r="R3453" i="1"/>
  <c r="Q3453" i="1"/>
  <c r="P3453" i="1"/>
  <c r="O3453" i="1"/>
  <c r="T3453" i="1" s="1"/>
  <c r="R3452" i="1"/>
  <c r="Q3452" i="1"/>
  <c r="P3452" i="1"/>
  <c r="O3452" i="1"/>
  <c r="R3451" i="1"/>
  <c r="Q3451" i="1"/>
  <c r="P3451" i="1"/>
  <c r="O3451" i="1"/>
  <c r="R3450" i="1"/>
  <c r="Q3450" i="1"/>
  <c r="P3450" i="1"/>
  <c r="O3450" i="1"/>
  <c r="T3450" i="1" s="1"/>
  <c r="R3449" i="1"/>
  <c r="Q3449" i="1"/>
  <c r="P3449" i="1"/>
  <c r="O3449" i="1"/>
  <c r="T3449" i="1" s="1"/>
  <c r="R3448" i="1"/>
  <c r="Q3448" i="1"/>
  <c r="P3448" i="1"/>
  <c r="O3448" i="1"/>
  <c r="T3448" i="1" s="1"/>
  <c r="R3447" i="1"/>
  <c r="Q3447" i="1"/>
  <c r="P3447" i="1"/>
  <c r="O3447" i="1"/>
  <c r="R3446" i="1"/>
  <c r="Q3446" i="1"/>
  <c r="P3446" i="1"/>
  <c r="O3446" i="1"/>
  <c r="T3446" i="1" s="1"/>
  <c r="R3445" i="1"/>
  <c r="Q3445" i="1"/>
  <c r="P3445" i="1"/>
  <c r="O3445" i="1"/>
  <c r="T3445" i="1" s="1"/>
  <c r="R3444" i="1"/>
  <c r="Q3444" i="1"/>
  <c r="P3444" i="1"/>
  <c r="O3444" i="1"/>
  <c r="R3443" i="1"/>
  <c r="Q3443" i="1"/>
  <c r="P3443" i="1"/>
  <c r="O3443" i="1"/>
  <c r="R3442" i="1"/>
  <c r="Q3442" i="1"/>
  <c r="P3442" i="1"/>
  <c r="O3442" i="1"/>
  <c r="T3442" i="1" s="1"/>
  <c r="R3441" i="1"/>
  <c r="Q3441" i="1"/>
  <c r="P3441" i="1"/>
  <c r="O3441" i="1"/>
  <c r="T3441" i="1" s="1"/>
  <c r="R3440" i="1"/>
  <c r="Q3440" i="1"/>
  <c r="P3440" i="1"/>
  <c r="O3440" i="1"/>
  <c r="T3440" i="1" s="1"/>
  <c r="R3439" i="1"/>
  <c r="Q3439" i="1"/>
  <c r="P3439" i="1"/>
  <c r="O3439" i="1"/>
  <c r="R3438" i="1"/>
  <c r="Q3438" i="1"/>
  <c r="P3438" i="1"/>
  <c r="O3438" i="1"/>
  <c r="T3438" i="1" s="1"/>
  <c r="R3437" i="1"/>
  <c r="Q3437" i="1"/>
  <c r="P3437" i="1"/>
  <c r="O3437" i="1"/>
  <c r="T3437" i="1" s="1"/>
  <c r="R3436" i="1"/>
  <c r="Q3436" i="1"/>
  <c r="P3436" i="1"/>
  <c r="O3436" i="1"/>
  <c r="T3436" i="1" s="1"/>
  <c r="R3435" i="1"/>
  <c r="Q3435" i="1"/>
  <c r="P3435" i="1"/>
  <c r="O3435" i="1"/>
  <c r="R3434" i="1"/>
  <c r="Q3434" i="1"/>
  <c r="P3434" i="1"/>
  <c r="O3434" i="1"/>
  <c r="T3434" i="1" s="1"/>
  <c r="R3433" i="1"/>
  <c r="Q3433" i="1"/>
  <c r="P3433" i="1"/>
  <c r="O3433" i="1"/>
  <c r="T3433" i="1" s="1"/>
  <c r="R3432" i="1"/>
  <c r="Q3432" i="1"/>
  <c r="P3432" i="1"/>
  <c r="O3432" i="1"/>
  <c r="T3432" i="1" s="1"/>
  <c r="R3431" i="1"/>
  <c r="Q3431" i="1"/>
  <c r="P3431" i="1"/>
  <c r="O3431" i="1"/>
  <c r="R3430" i="1"/>
  <c r="Q3430" i="1"/>
  <c r="P3430" i="1"/>
  <c r="O3430" i="1"/>
  <c r="T3430" i="1" s="1"/>
  <c r="R3429" i="1"/>
  <c r="Q3429" i="1"/>
  <c r="P3429" i="1"/>
  <c r="O3429" i="1"/>
  <c r="T3429" i="1" s="1"/>
  <c r="R3428" i="1"/>
  <c r="Q3428" i="1"/>
  <c r="P3428" i="1"/>
  <c r="O3428" i="1"/>
  <c r="T3428" i="1" s="1"/>
  <c r="R3427" i="1"/>
  <c r="Q3427" i="1"/>
  <c r="P3427" i="1"/>
  <c r="O3427" i="1"/>
  <c r="R3426" i="1"/>
  <c r="Q3426" i="1"/>
  <c r="P3426" i="1"/>
  <c r="O3426" i="1"/>
  <c r="T3426" i="1" s="1"/>
  <c r="R3425" i="1"/>
  <c r="Q3425" i="1"/>
  <c r="P3425" i="1"/>
  <c r="O3425" i="1"/>
  <c r="T3425" i="1" s="1"/>
  <c r="R3424" i="1"/>
  <c r="Q3424" i="1"/>
  <c r="P3424" i="1"/>
  <c r="O3424" i="1"/>
  <c r="T3424" i="1" s="1"/>
  <c r="R3423" i="1"/>
  <c r="Q3423" i="1"/>
  <c r="P3423" i="1"/>
  <c r="O3423" i="1"/>
  <c r="R3422" i="1"/>
  <c r="Q3422" i="1"/>
  <c r="P3422" i="1"/>
  <c r="O3422" i="1"/>
  <c r="T3422" i="1" s="1"/>
  <c r="R3421" i="1"/>
  <c r="Q3421" i="1"/>
  <c r="P3421" i="1"/>
  <c r="O3421" i="1"/>
  <c r="T3421" i="1" s="1"/>
  <c r="R3420" i="1"/>
  <c r="Q3420" i="1"/>
  <c r="P3420" i="1"/>
  <c r="O3420" i="1"/>
  <c r="T3420" i="1" s="1"/>
  <c r="R3419" i="1"/>
  <c r="Q3419" i="1"/>
  <c r="P3419" i="1"/>
  <c r="O3419" i="1"/>
  <c r="R3418" i="1"/>
  <c r="Q3418" i="1"/>
  <c r="P3418" i="1"/>
  <c r="O3418" i="1"/>
  <c r="T3418" i="1" s="1"/>
  <c r="R3417" i="1"/>
  <c r="Q3417" i="1"/>
  <c r="P3417" i="1"/>
  <c r="O3417" i="1"/>
  <c r="T3417" i="1" s="1"/>
  <c r="R3416" i="1"/>
  <c r="Q3416" i="1"/>
  <c r="P3416" i="1"/>
  <c r="O3416" i="1"/>
  <c r="T3416" i="1" s="1"/>
  <c r="R3415" i="1"/>
  <c r="Q3415" i="1"/>
  <c r="P3415" i="1"/>
  <c r="O3415" i="1"/>
  <c r="R3414" i="1"/>
  <c r="Q3414" i="1"/>
  <c r="P3414" i="1"/>
  <c r="O3414" i="1"/>
  <c r="T3414" i="1" s="1"/>
  <c r="R3413" i="1"/>
  <c r="Q3413" i="1"/>
  <c r="P3413" i="1"/>
  <c r="O3413" i="1"/>
  <c r="T3413" i="1" s="1"/>
  <c r="R3412" i="1"/>
  <c r="Q3412" i="1"/>
  <c r="P3412" i="1"/>
  <c r="O3412" i="1"/>
  <c r="T3412" i="1" s="1"/>
  <c r="R3411" i="1"/>
  <c r="Q3411" i="1"/>
  <c r="P3411" i="1"/>
  <c r="O3411" i="1"/>
  <c r="R3410" i="1"/>
  <c r="Q3410" i="1"/>
  <c r="P3410" i="1"/>
  <c r="O3410" i="1"/>
  <c r="T3410" i="1" s="1"/>
  <c r="R3409" i="1"/>
  <c r="Q3409" i="1"/>
  <c r="P3409" i="1"/>
  <c r="O3409" i="1"/>
  <c r="T3409" i="1" s="1"/>
  <c r="R3408" i="1"/>
  <c r="Q3408" i="1"/>
  <c r="P3408" i="1"/>
  <c r="O3408" i="1"/>
  <c r="T3408" i="1" s="1"/>
  <c r="R3407" i="1"/>
  <c r="Q3407" i="1"/>
  <c r="P3407" i="1"/>
  <c r="O3407" i="1"/>
  <c r="R3406" i="1"/>
  <c r="Q3406" i="1"/>
  <c r="P3406" i="1"/>
  <c r="O3406" i="1"/>
  <c r="T3406" i="1" s="1"/>
  <c r="R3405" i="1"/>
  <c r="Q3405" i="1"/>
  <c r="P3405" i="1"/>
  <c r="O3405" i="1"/>
  <c r="T3405" i="1" s="1"/>
  <c r="R3404" i="1"/>
  <c r="Q3404" i="1"/>
  <c r="P3404" i="1"/>
  <c r="O3404" i="1"/>
  <c r="T3404" i="1" s="1"/>
  <c r="R3403" i="1"/>
  <c r="Q3403" i="1"/>
  <c r="P3403" i="1"/>
  <c r="O3403" i="1"/>
  <c r="R3402" i="1"/>
  <c r="Q3402" i="1"/>
  <c r="P3402" i="1"/>
  <c r="O3402" i="1"/>
  <c r="T3402" i="1" s="1"/>
  <c r="R3401" i="1"/>
  <c r="Q3401" i="1"/>
  <c r="P3401" i="1"/>
  <c r="O3401" i="1"/>
  <c r="T3401" i="1" s="1"/>
  <c r="R3400" i="1"/>
  <c r="Q3400" i="1"/>
  <c r="P3400" i="1"/>
  <c r="O3400" i="1"/>
  <c r="T3400" i="1" s="1"/>
  <c r="R3399" i="1"/>
  <c r="Q3399" i="1"/>
  <c r="P3399" i="1"/>
  <c r="O3399" i="1"/>
  <c r="R3398" i="1"/>
  <c r="Q3398" i="1"/>
  <c r="P3398" i="1"/>
  <c r="O3398" i="1"/>
  <c r="T3398" i="1" s="1"/>
  <c r="R3397" i="1"/>
  <c r="Q3397" i="1"/>
  <c r="P3397" i="1"/>
  <c r="O3397" i="1"/>
  <c r="T3397" i="1" s="1"/>
  <c r="R3396" i="1"/>
  <c r="Q3396" i="1"/>
  <c r="P3396" i="1"/>
  <c r="O3396" i="1"/>
  <c r="T3396" i="1" s="1"/>
  <c r="R3395" i="1"/>
  <c r="Q3395" i="1"/>
  <c r="P3395" i="1"/>
  <c r="O3395" i="1"/>
  <c r="R3394" i="1"/>
  <c r="Q3394" i="1"/>
  <c r="P3394" i="1"/>
  <c r="O3394" i="1"/>
  <c r="T3394" i="1" s="1"/>
  <c r="R3393" i="1"/>
  <c r="Q3393" i="1"/>
  <c r="P3393" i="1"/>
  <c r="O3393" i="1"/>
  <c r="T3393" i="1" s="1"/>
  <c r="R3392" i="1"/>
  <c r="Q3392" i="1"/>
  <c r="P3392" i="1"/>
  <c r="O3392" i="1"/>
  <c r="T3392" i="1" s="1"/>
  <c r="R3391" i="1"/>
  <c r="Q3391" i="1"/>
  <c r="P3391" i="1"/>
  <c r="O3391" i="1"/>
  <c r="R3390" i="1"/>
  <c r="Q3390" i="1"/>
  <c r="P3390" i="1"/>
  <c r="O3390" i="1"/>
  <c r="T3390" i="1" s="1"/>
  <c r="R3389" i="1"/>
  <c r="Q3389" i="1"/>
  <c r="P3389" i="1"/>
  <c r="O3389" i="1"/>
  <c r="T3389" i="1" s="1"/>
  <c r="R3388" i="1"/>
  <c r="Q3388" i="1"/>
  <c r="P3388" i="1"/>
  <c r="O3388" i="1"/>
  <c r="T3388" i="1" s="1"/>
  <c r="R3387" i="1"/>
  <c r="Q3387" i="1"/>
  <c r="P3387" i="1"/>
  <c r="O3387" i="1"/>
  <c r="R3386" i="1"/>
  <c r="Q3386" i="1"/>
  <c r="P3386" i="1"/>
  <c r="O3386" i="1"/>
  <c r="T3386" i="1" s="1"/>
  <c r="R3385" i="1"/>
  <c r="Q3385" i="1"/>
  <c r="P3385" i="1"/>
  <c r="O3385" i="1"/>
  <c r="T3385" i="1" s="1"/>
  <c r="R3384" i="1"/>
  <c r="Q3384" i="1"/>
  <c r="P3384" i="1"/>
  <c r="O3384" i="1"/>
  <c r="T3384" i="1" s="1"/>
  <c r="R3383" i="1"/>
  <c r="Q3383" i="1"/>
  <c r="P3383" i="1"/>
  <c r="O3383" i="1"/>
  <c r="R3382" i="1"/>
  <c r="Q3382" i="1"/>
  <c r="P3382" i="1"/>
  <c r="O3382" i="1"/>
  <c r="T3382" i="1" s="1"/>
  <c r="R3381" i="1"/>
  <c r="Q3381" i="1"/>
  <c r="P3381" i="1"/>
  <c r="O3381" i="1"/>
  <c r="T3381" i="1" s="1"/>
  <c r="R3380" i="1"/>
  <c r="Q3380" i="1"/>
  <c r="P3380" i="1"/>
  <c r="O3380" i="1"/>
  <c r="T3380" i="1" s="1"/>
  <c r="R3379" i="1"/>
  <c r="Q3379" i="1"/>
  <c r="P3379" i="1"/>
  <c r="O3379" i="1"/>
  <c r="R3378" i="1"/>
  <c r="Q3378" i="1"/>
  <c r="P3378" i="1"/>
  <c r="O3378" i="1"/>
  <c r="T3378" i="1" s="1"/>
  <c r="R3377" i="1"/>
  <c r="Q3377" i="1"/>
  <c r="P3377" i="1"/>
  <c r="O3377" i="1"/>
  <c r="T3377" i="1" s="1"/>
  <c r="R3376" i="1"/>
  <c r="Q3376" i="1"/>
  <c r="P3376" i="1"/>
  <c r="O3376" i="1"/>
  <c r="T3376" i="1" s="1"/>
  <c r="R3375" i="1"/>
  <c r="Q3375" i="1"/>
  <c r="P3375" i="1"/>
  <c r="O3375" i="1"/>
  <c r="R3374" i="1"/>
  <c r="Q3374" i="1"/>
  <c r="P3374" i="1"/>
  <c r="O3374" i="1"/>
  <c r="T3374" i="1" s="1"/>
  <c r="R3373" i="1"/>
  <c r="Q3373" i="1"/>
  <c r="P3373" i="1"/>
  <c r="O3373" i="1"/>
  <c r="T3373" i="1" s="1"/>
  <c r="R3372" i="1"/>
  <c r="Q3372" i="1"/>
  <c r="P3372" i="1"/>
  <c r="O3372" i="1"/>
  <c r="T3372" i="1" s="1"/>
  <c r="R3371" i="1"/>
  <c r="Q3371" i="1"/>
  <c r="P3371" i="1"/>
  <c r="O3371" i="1"/>
  <c r="R3370" i="1"/>
  <c r="Q3370" i="1"/>
  <c r="P3370" i="1"/>
  <c r="O3370" i="1"/>
  <c r="T3370" i="1" s="1"/>
  <c r="R3369" i="1"/>
  <c r="Q3369" i="1"/>
  <c r="P3369" i="1"/>
  <c r="O3369" i="1"/>
  <c r="T3369" i="1" s="1"/>
  <c r="R3368" i="1"/>
  <c r="Q3368" i="1"/>
  <c r="P3368" i="1"/>
  <c r="O3368" i="1"/>
  <c r="T3368" i="1" s="1"/>
  <c r="R3367" i="1"/>
  <c r="Q3367" i="1"/>
  <c r="P3367" i="1"/>
  <c r="O3367" i="1"/>
  <c r="R3366" i="1"/>
  <c r="Q3366" i="1"/>
  <c r="P3366" i="1"/>
  <c r="O3366" i="1"/>
  <c r="T3366" i="1" s="1"/>
  <c r="R3365" i="1"/>
  <c r="Q3365" i="1"/>
  <c r="P3365" i="1"/>
  <c r="O3365" i="1"/>
  <c r="T3365" i="1" s="1"/>
  <c r="R3364" i="1"/>
  <c r="Q3364" i="1"/>
  <c r="P3364" i="1"/>
  <c r="O3364" i="1"/>
  <c r="T3364" i="1" s="1"/>
  <c r="R3363" i="1"/>
  <c r="Q3363" i="1"/>
  <c r="P3363" i="1"/>
  <c r="O3363" i="1"/>
  <c r="R3362" i="1"/>
  <c r="Q3362" i="1"/>
  <c r="P3362" i="1"/>
  <c r="O3362" i="1"/>
  <c r="T3362" i="1" s="1"/>
  <c r="R3361" i="1"/>
  <c r="Q3361" i="1"/>
  <c r="P3361" i="1"/>
  <c r="O3361" i="1"/>
  <c r="T3361" i="1" s="1"/>
  <c r="R3360" i="1"/>
  <c r="Q3360" i="1"/>
  <c r="P3360" i="1"/>
  <c r="O3360" i="1"/>
  <c r="T3360" i="1" s="1"/>
  <c r="R3359" i="1"/>
  <c r="Q3359" i="1"/>
  <c r="P3359" i="1"/>
  <c r="O3359" i="1"/>
  <c r="T3359" i="1" s="1"/>
  <c r="R3358" i="1"/>
  <c r="Q3358" i="1"/>
  <c r="P3358" i="1"/>
  <c r="O3358" i="1"/>
  <c r="R3357" i="1"/>
  <c r="Q3357" i="1"/>
  <c r="P3357" i="1"/>
  <c r="O3357" i="1"/>
  <c r="R3356" i="1"/>
  <c r="Q3356" i="1"/>
  <c r="P3356" i="1"/>
  <c r="O3356" i="1"/>
  <c r="T3356" i="1" s="1"/>
  <c r="R3355" i="1"/>
  <c r="Q3355" i="1"/>
  <c r="P3355" i="1"/>
  <c r="O3355" i="1"/>
  <c r="T3355" i="1" s="1"/>
  <c r="R3354" i="1"/>
  <c r="Q3354" i="1"/>
  <c r="P3354" i="1"/>
  <c r="O3354" i="1"/>
  <c r="T3354" i="1" s="1"/>
  <c r="R3353" i="1"/>
  <c r="Q3353" i="1"/>
  <c r="P3353" i="1"/>
  <c r="O3353" i="1"/>
  <c r="T3353" i="1" s="1"/>
  <c r="R3352" i="1"/>
  <c r="Q3352" i="1"/>
  <c r="P3352" i="1"/>
  <c r="O3352" i="1"/>
  <c r="T3352" i="1" s="1"/>
  <c r="R3351" i="1"/>
  <c r="Q3351" i="1"/>
  <c r="P3351" i="1"/>
  <c r="O3351" i="1"/>
  <c r="R3350" i="1"/>
  <c r="Q3350" i="1"/>
  <c r="P3350" i="1"/>
  <c r="O3350" i="1"/>
  <c r="T3350" i="1" s="1"/>
  <c r="R3349" i="1"/>
  <c r="Q3349" i="1"/>
  <c r="P3349" i="1"/>
  <c r="O3349" i="1"/>
  <c r="T3349" i="1" s="1"/>
  <c r="R3348" i="1"/>
  <c r="Q3348" i="1"/>
  <c r="P3348" i="1"/>
  <c r="O3348" i="1"/>
  <c r="T3348" i="1" s="1"/>
  <c r="R3347" i="1"/>
  <c r="Q3347" i="1"/>
  <c r="P3347" i="1"/>
  <c r="O3347" i="1"/>
  <c r="T3347" i="1" s="1"/>
  <c r="R3346" i="1"/>
  <c r="Q3346" i="1"/>
  <c r="P3346" i="1"/>
  <c r="O3346" i="1"/>
  <c r="T3346" i="1" s="1"/>
  <c r="R3345" i="1"/>
  <c r="Q3345" i="1"/>
  <c r="P3345" i="1"/>
  <c r="O3345" i="1"/>
  <c r="R3344" i="1"/>
  <c r="Q3344" i="1"/>
  <c r="P3344" i="1"/>
  <c r="O3344" i="1"/>
  <c r="R3343" i="1"/>
  <c r="Q3343" i="1"/>
  <c r="P3343" i="1"/>
  <c r="O3343" i="1"/>
  <c r="T3343" i="1" s="1"/>
  <c r="R3342" i="1"/>
  <c r="Q3342" i="1"/>
  <c r="P3342" i="1"/>
  <c r="O3342" i="1"/>
  <c r="T3342" i="1" s="1"/>
  <c r="R3341" i="1"/>
  <c r="Q3341" i="1"/>
  <c r="P3341" i="1"/>
  <c r="O3341" i="1"/>
  <c r="T3341" i="1" s="1"/>
  <c r="R3340" i="1"/>
  <c r="Q3340" i="1"/>
  <c r="P3340" i="1"/>
  <c r="O3340" i="1"/>
  <c r="T3340" i="1" s="1"/>
  <c r="R3339" i="1"/>
  <c r="Q3339" i="1"/>
  <c r="P3339" i="1"/>
  <c r="O3339" i="1"/>
  <c r="R3338" i="1"/>
  <c r="Q3338" i="1"/>
  <c r="P3338" i="1"/>
  <c r="O3338" i="1"/>
  <c r="T3338" i="1" s="1"/>
  <c r="R3337" i="1"/>
  <c r="Q3337" i="1"/>
  <c r="P3337" i="1"/>
  <c r="O3337" i="1"/>
  <c r="T3337" i="1" s="1"/>
  <c r="R3336" i="1"/>
  <c r="Q3336" i="1"/>
  <c r="P3336" i="1"/>
  <c r="O3336" i="1"/>
  <c r="T3336" i="1" s="1"/>
  <c r="R3335" i="1"/>
  <c r="Q3335" i="1"/>
  <c r="P3335" i="1"/>
  <c r="O3335" i="1"/>
  <c r="T3335" i="1" s="1"/>
  <c r="R3334" i="1"/>
  <c r="Q3334" i="1"/>
  <c r="P3334" i="1"/>
  <c r="O3334" i="1"/>
  <c r="T3334" i="1" s="1"/>
  <c r="R3333" i="1"/>
  <c r="Q3333" i="1"/>
  <c r="P3333" i="1"/>
  <c r="O3333" i="1"/>
  <c r="T3333" i="1" s="1"/>
  <c r="R3332" i="1"/>
  <c r="Q3332" i="1"/>
  <c r="P3332" i="1"/>
  <c r="O3332" i="1"/>
  <c r="R3331" i="1"/>
  <c r="Q3331" i="1"/>
  <c r="P3331" i="1"/>
  <c r="O3331" i="1"/>
  <c r="R3330" i="1"/>
  <c r="Q3330" i="1"/>
  <c r="P3330" i="1"/>
  <c r="O3330" i="1"/>
  <c r="T3330" i="1" s="1"/>
  <c r="R3329" i="1"/>
  <c r="Q3329" i="1"/>
  <c r="P3329" i="1"/>
  <c r="O3329" i="1"/>
  <c r="T3329" i="1" s="1"/>
  <c r="R3328" i="1"/>
  <c r="Q3328" i="1"/>
  <c r="P3328" i="1"/>
  <c r="O3328" i="1"/>
  <c r="T3328" i="1" s="1"/>
  <c r="R3327" i="1"/>
  <c r="Q3327" i="1"/>
  <c r="P3327" i="1"/>
  <c r="O3327" i="1"/>
  <c r="T3327" i="1" s="1"/>
  <c r="R3326" i="1"/>
  <c r="Q3326" i="1"/>
  <c r="P3326" i="1"/>
  <c r="O3326" i="1"/>
  <c r="R3325" i="1"/>
  <c r="Q3325" i="1"/>
  <c r="P3325" i="1"/>
  <c r="O3325" i="1"/>
  <c r="R3324" i="1"/>
  <c r="Q3324" i="1"/>
  <c r="P3324" i="1"/>
  <c r="O3324" i="1"/>
  <c r="T3324" i="1" s="1"/>
  <c r="R3323" i="1"/>
  <c r="Q3323" i="1"/>
  <c r="P3323" i="1"/>
  <c r="O3323" i="1"/>
  <c r="T3323" i="1" s="1"/>
  <c r="R3322" i="1"/>
  <c r="Q3322" i="1"/>
  <c r="P3322" i="1"/>
  <c r="O3322" i="1"/>
  <c r="T3322" i="1" s="1"/>
  <c r="R3321" i="1"/>
  <c r="Q3321" i="1"/>
  <c r="P3321" i="1"/>
  <c r="O3321" i="1"/>
  <c r="T3321" i="1" s="1"/>
  <c r="R3320" i="1"/>
  <c r="Q3320" i="1"/>
  <c r="P3320" i="1"/>
  <c r="O3320" i="1"/>
  <c r="T3320" i="1" s="1"/>
  <c r="R3319" i="1"/>
  <c r="Q3319" i="1"/>
  <c r="P3319" i="1"/>
  <c r="O3319" i="1"/>
  <c r="R3318" i="1"/>
  <c r="Q3318" i="1"/>
  <c r="P3318" i="1"/>
  <c r="O3318" i="1"/>
  <c r="T3318" i="1" s="1"/>
  <c r="R3317" i="1"/>
  <c r="Q3317" i="1"/>
  <c r="P3317" i="1"/>
  <c r="O3317" i="1"/>
  <c r="T3317" i="1" s="1"/>
  <c r="R3316" i="1"/>
  <c r="Q3316" i="1"/>
  <c r="P3316" i="1"/>
  <c r="O3316" i="1"/>
  <c r="T3316" i="1" s="1"/>
  <c r="R3315" i="1"/>
  <c r="Q3315" i="1"/>
  <c r="P3315" i="1"/>
  <c r="O3315" i="1"/>
  <c r="T3315" i="1" s="1"/>
  <c r="R3314" i="1"/>
  <c r="Q3314" i="1"/>
  <c r="P3314" i="1"/>
  <c r="O3314" i="1"/>
  <c r="T3314" i="1" s="1"/>
  <c r="R3313" i="1"/>
  <c r="Q3313" i="1"/>
  <c r="P3313" i="1"/>
  <c r="O3313" i="1"/>
  <c r="R3312" i="1"/>
  <c r="Q3312" i="1"/>
  <c r="P3312" i="1"/>
  <c r="O3312" i="1"/>
  <c r="R3311" i="1"/>
  <c r="Q3311" i="1"/>
  <c r="P3311" i="1"/>
  <c r="O3311" i="1"/>
  <c r="T3311" i="1" s="1"/>
  <c r="R3310" i="1"/>
  <c r="Q3310" i="1"/>
  <c r="P3310" i="1"/>
  <c r="O3310" i="1"/>
  <c r="T3310" i="1" s="1"/>
  <c r="R3309" i="1"/>
  <c r="Q3309" i="1"/>
  <c r="P3309" i="1"/>
  <c r="O3309" i="1"/>
  <c r="T3309" i="1" s="1"/>
  <c r="R3308" i="1"/>
  <c r="Q3308" i="1"/>
  <c r="P3308" i="1"/>
  <c r="O3308" i="1"/>
  <c r="T3308" i="1" s="1"/>
  <c r="R3307" i="1"/>
  <c r="Q3307" i="1"/>
  <c r="P3307" i="1"/>
  <c r="O3307" i="1"/>
  <c r="T3307" i="1" s="1"/>
  <c r="R3306" i="1"/>
  <c r="Q3306" i="1"/>
  <c r="P3306" i="1"/>
  <c r="O3306" i="1"/>
  <c r="T3306" i="1" s="1"/>
  <c r="R3305" i="1"/>
  <c r="Q3305" i="1"/>
  <c r="P3305" i="1"/>
  <c r="O3305" i="1"/>
  <c r="T3305" i="1" s="1"/>
  <c r="R3304" i="1"/>
  <c r="Q3304" i="1"/>
  <c r="P3304" i="1"/>
  <c r="O3304" i="1"/>
  <c r="T3304" i="1" s="1"/>
  <c r="R3303" i="1"/>
  <c r="Q3303" i="1"/>
  <c r="P3303" i="1"/>
  <c r="O3303" i="1"/>
  <c r="T3303" i="1" s="1"/>
  <c r="R3302" i="1"/>
  <c r="Q3302" i="1"/>
  <c r="P3302" i="1"/>
  <c r="O3302" i="1"/>
  <c r="T3302" i="1" s="1"/>
  <c r="R3301" i="1"/>
  <c r="Q3301" i="1"/>
  <c r="P3301" i="1"/>
  <c r="O3301" i="1"/>
  <c r="R3300" i="1"/>
  <c r="Q3300" i="1"/>
  <c r="P3300" i="1"/>
  <c r="O3300" i="1"/>
  <c r="R3299" i="1"/>
  <c r="Q3299" i="1"/>
  <c r="P3299" i="1"/>
  <c r="O3299" i="1"/>
  <c r="R3298" i="1"/>
  <c r="Q3298" i="1"/>
  <c r="P3298" i="1"/>
  <c r="O3298" i="1"/>
  <c r="T3298" i="1" s="1"/>
  <c r="R3297" i="1"/>
  <c r="Q3297" i="1"/>
  <c r="P3297" i="1"/>
  <c r="O3297" i="1"/>
  <c r="T3297" i="1" s="1"/>
  <c r="R3296" i="1"/>
  <c r="Q3296" i="1"/>
  <c r="P3296" i="1"/>
  <c r="O3296" i="1"/>
  <c r="T3296" i="1" s="1"/>
  <c r="R3295" i="1"/>
  <c r="Q3295" i="1"/>
  <c r="P3295" i="1"/>
  <c r="O3295" i="1"/>
  <c r="T3295" i="1" s="1"/>
  <c r="R3294" i="1"/>
  <c r="Q3294" i="1"/>
  <c r="P3294" i="1"/>
  <c r="O3294" i="1"/>
  <c r="T3294" i="1" s="1"/>
  <c r="R3293" i="1"/>
  <c r="Q3293" i="1"/>
  <c r="P3293" i="1"/>
  <c r="O3293" i="1"/>
  <c r="T3293" i="1" s="1"/>
  <c r="R3292" i="1"/>
  <c r="Q3292" i="1"/>
  <c r="P3292" i="1"/>
  <c r="O3292" i="1"/>
  <c r="T3292" i="1" s="1"/>
  <c r="R3291" i="1"/>
  <c r="Q3291" i="1"/>
  <c r="P3291" i="1"/>
  <c r="O3291" i="1"/>
  <c r="T3291" i="1" s="1"/>
  <c r="R3290" i="1"/>
  <c r="Q3290" i="1"/>
  <c r="P3290" i="1"/>
  <c r="O3290" i="1"/>
  <c r="T3290" i="1" s="1"/>
  <c r="R3289" i="1"/>
  <c r="Q3289" i="1"/>
  <c r="P3289" i="1"/>
  <c r="O3289" i="1"/>
  <c r="T3289" i="1" s="1"/>
  <c r="R3288" i="1"/>
  <c r="Q3288" i="1"/>
  <c r="P3288" i="1"/>
  <c r="O3288" i="1"/>
  <c r="T3288" i="1" s="1"/>
  <c r="R3287" i="1"/>
  <c r="Q3287" i="1"/>
  <c r="P3287" i="1"/>
  <c r="O3287" i="1"/>
  <c r="T3287" i="1" s="1"/>
  <c r="R3286" i="1"/>
  <c r="Q3286" i="1"/>
  <c r="P3286" i="1"/>
  <c r="O3286" i="1"/>
  <c r="T3286" i="1" s="1"/>
  <c r="R3285" i="1"/>
  <c r="Q3285" i="1"/>
  <c r="P3285" i="1"/>
  <c r="O3285" i="1"/>
  <c r="R3284" i="1"/>
  <c r="Q3284" i="1"/>
  <c r="P3284" i="1"/>
  <c r="O3284" i="1"/>
  <c r="R3283" i="1"/>
  <c r="Q3283" i="1"/>
  <c r="P3283" i="1"/>
  <c r="O3283" i="1"/>
  <c r="T3283" i="1" s="1"/>
  <c r="R3282" i="1"/>
  <c r="Q3282" i="1"/>
  <c r="P3282" i="1"/>
  <c r="O3282" i="1"/>
  <c r="T3282" i="1" s="1"/>
  <c r="R3281" i="1"/>
  <c r="Q3281" i="1"/>
  <c r="P3281" i="1"/>
  <c r="O3281" i="1"/>
  <c r="T3281" i="1" s="1"/>
  <c r="R3280" i="1"/>
  <c r="Q3280" i="1"/>
  <c r="P3280" i="1"/>
  <c r="O3280" i="1"/>
  <c r="T3280" i="1" s="1"/>
  <c r="R3279" i="1"/>
  <c r="Q3279" i="1"/>
  <c r="P3279" i="1"/>
  <c r="O3279" i="1"/>
  <c r="T3279" i="1" s="1"/>
  <c r="R3278" i="1"/>
  <c r="Q3278" i="1"/>
  <c r="P3278" i="1"/>
  <c r="O3278" i="1"/>
  <c r="T3278" i="1" s="1"/>
  <c r="R3277" i="1"/>
  <c r="Q3277" i="1"/>
  <c r="P3277" i="1"/>
  <c r="O3277" i="1"/>
  <c r="T3277" i="1" s="1"/>
  <c r="R3276" i="1"/>
  <c r="Q3276" i="1"/>
  <c r="P3276" i="1"/>
  <c r="O3276" i="1"/>
  <c r="T3276" i="1" s="1"/>
  <c r="R3275" i="1"/>
  <c r="Q3275" i="1"/>
  <c r="P3275" i="1"/>
  <c r="O3275" i="1"/>
  <c r="T3275" i="1" s="1"/>
  <c r="R3274" i="1"/>
  <c r="Q3274" i="1"/>
  <c r="P3274" i="1"/>
  <c r="O3274" i="1"/>
  <c r="T3274" i="1" s="1"/>
  <c r="R3273" i="1"/>
  <c r="Q3273" i="1"/>
  <c r="P3273" i="1"/>
  <c r="O3273" i="1"/>
  <c r="T3273" i="1" s="1"/>
  <c r="R3272" i="1"/>
  <c r="Q3272" i="1"/>
  <c r="P3272" i="1"/>
  <c r="O3272" i="1"/>
  <c r="T3272" i="1" s="1"/>
  <c r="R3271" i="1"/>
  <c r="Q3271" i="1"/>
  <c r="P3271" i="1"/>
  <c r="O3271" i="1"/>
  <c r="T3271" i="1" s="1"/>
  <c r="R3270" i="1"/>
  <c r="Q3270" i="1"/>
  <c r="P3270" i="1"/>
  <c r="O3270" i="1"/>
  <c r="T3270" i="1" s="1"/>
  <c r="R3269" i="1"/>
  <c r="Q3269" i="1"/>
  <c r="P3269" i="1"/>
  <c r="O3269" i="1"/>
  <c r="R3268" i="1"/>
  <c r="Q3268" i="1"/>
  <c r="P3268" i="1"/>
  <c r="O3268" i="1"/>
  <c r="T3268" i="1" s="1"/>
  <c r="R3267" i="1"/>
  <c r="Q3267" i="1"/>
  <c r="P3267" i="1"/>
  <c r="O3267" i="1"/>
  <c r="R3266" i="1"/>
  <c r="Q3266" i="1"/>
  <c r="P3266" i="1"/>
  <c r="O3266" i="1"/>
  <c r="T3266" i="1" s="1"/>
  <c r="R3265" i="1"/>
  <c r="Q3265" i="1"/>
  <c r="P3265" i="1"/>
  <c r="O3265" i="1"/>
  <c r="T3265" i="1" s="1"/>
  <c r="R3264" i="1"/>
  <c r="Q3264" i="1"/>
  <c r="P3264" i="1"/>
  <c r="O3264" i="1"/>
  <c r="T3264" i="1" s="1"/>
  <c r="R3263" i="1"/>
  <c r="Q3263" i="1"/>
  <c r="P3263" i="1"/>
  <c r="O3263" i="1"/>
  <c r="T3263" i="1" s="1"/>
  <c r="R3262" i="1"/>
  <c r="Q3262" i="1"/>
  <c r="P3262" i="1"/>
  <c r="O3262" i="1"/>
  <c r="T3262" i="1" s="1"/>
  <c r="R3261" i="1"/>
  <c r="Q3261" i="1"/>
  <c r="P3261" i="1"/>
  <c r="O3261" i="1"/>
  <c r="T3261" i="1" s="1"/>
  <c r="R3260" i="1"/>
  <c r="Q3260" i="1"/>
  <c r="P3260" i="1"/>
  <c r="O3260" i="1"/>
  <c r="T3260" i="1" s="1"/>
  <c r="R3259" i="1"/>
  <c r="Q3259" i="1"/>
  <c r="P3259" i="1"/>
  <c r="O3259" i="1"/>
  <c r="T3259" i="1" s="1"/>
  <c r="R3258" i="1"/>
  <c r="Q3258" i="1"/>
  <c r="P3258" i="1"/>
  <c r="O3258" i="1"/>
  <c r="T3258" i="1" s="1"/>
  <c r="R3257" i="1"/>
  <c r="Q3257" i="1"/>
  <c r="P3257" i="1"/>
  <c r="O3257" i="1"/>
  <c r="T3257" i="1" s="1"/>
  <c r="R3256" i="1"/>
  <c r="Q3256" i="1"/>
  <c r="P3256" i="1"/>
  <c r="O3256" i="1"/>
  <c r="T3256" i="1" s="1"/>
  <c r="R3255" i="1"/>
  <c r="Q3255" i="1"/>
  <c r="P3255" i="1"/>
  <c r="O3255" i="1"/>
  <c r="T3255" i="1" s="1"/>
  <c r="R3254" i="1"/>
  <c r="Q3254" i="1"/>
  <c r="P3254" i="1"/>
  <c r="O3254" i="1"/>
  <c r="T3254" i="1" s="1"/>
  <c r="R3253" i="1"/>
  <c r="Q3253" i="1"/>
  <c r="P3253" i="1"/>
  <c r="O3253" i="1"/>
  <c r="T3253" i="1" s="1"/>
  <c r="R3252" i="1"/>
  <c r="Q3252" i="1"/>
  <c r="P3252" i="1"/>
  <c r="O3252" i="1"/>
  <c r="R3251" i="1"/>
  <c r="Q3251" i="1"/>
  <c r="P3251" i="1"/>
  <c r="O3251" i="1"/>
  <c r="T3251" i="1" s="1"/>
  <c r="R3250" i="1"/>
  <c r="Q3250" i="1"/>
  <c r="P3250" i="1"/>
  <c r="O3250" i="1"/>
  <c r="T3250" i="1" s="1"/>
  <c r="R3249" i="1"/>
  <c r="Q3249" i="1"/>
  <c r="P3249" i="1"/>
  <c r="O3249" i="1"/>
  <c r="T3249" i="1" s="1"/>
  <c r="R3248" i="1"/>
  <c r="Q3248" i="1"/>
  <c r="P3248" i="1"/>
  <c r="O3248" i="1"/>
  <c r="T3248" i="1" s="1"/>
  <c r="R3247" i="1"/>
  <c r="Q3247" i="1"/>
  <c r="P3247" i="1"/>
  <c r="O3247" i="1"/>
  <c r="T3247" i="1" s="1"/>
  <c r="R3246" i="1"/>
  <c r="Q3246" i="1"/>
  <c r="P3246" i="1"/>
  <c r="O3246" i="1"/>
  <c r="T3246" i="1" s="1"/>
  <c r="R3245" i="1"/>
  <c r="Q3245" i="1"/>
  <c r="P3245" i="1"/>
  <c r="O3245" i="1"/>
  <c r="T3245" i="1" s="1"/>
  <c r="R3244" i="1"/>
  <c r="Q3244" i="1"/>
  <c r="P3244" i="1"/>
  <c r="O3244" i="1"/>
  <c r="R3243" i="1"/>
  <c r="Q3243" i="1"/>
  <c r="P3243" i="1"/>
  <c r="O3243" i="1"/>
  <c r="T3243" i="1" s="1"/>
  <c r="R3242" i="1"/>
  <c r="Q3242" i="1"/>
  <c r="P3242" i="1"/>
  <c r="O3242" i="1"/>
  <c r="T3242" i="1" s="1"/>
  <c r="R3241" i="1"/>
  <c r="Q3241" i="1"/>
  <c r="P3241" i="1"/>
  <c r="O3241" i="1"/>
  <c r="T3241" i="1" s="1"/>
  <c r="R3240" i="1"/>
  <c r="Q3240" i="1"/>
  <c r="P3240" i="1"/>
  <c r="O3240" i="1"/>
  <c r="T3240" i="1" s="1"/>
  <c r="R3239" i="1"/>
  <c r="Q3239" i="1"/>
  <c r="P3239" i="1"/>
  <c r="O3239" i="1"/>
  <c r="R3238" i="1"/>
  <c r="Q3238" i="1"/>
  <c r="P3238" i="1"/>
  <c r="O3238" i="1"/>
  <c r="T3238" i="1" s="1"/>
  <c r="R3237" i="1"/>
  <c r="Q3237" i="1"/>
  <c r="P3237" i="1"/>
  <c r="O3237" i="1"/>
  <c r="T3237" i="1" s="1"/>
  <c r="R3236" i="1"/>
  <c r="Q3236" i="1"/>
  <c r="P3236" i="1"/>
  <c r="O3236" i="1"/>
  <c r="R3235" i="1"/>
  <c r="Q3235" i="1"/>
  <c r="P3235" i="1"/>
  <c r="O3235" i="1"/>
  <c r="T3235" i="1" s="1"/>
  <c r="R3234" i="1"/>
  <c r="Q3234" i="1"/>
  <c r="P3234" i="1"/>
  <c r="O3234" i="1"/>
  <c r="T3234" i="1" s="1"/>
  <c r="R3233" i="1"/>
  <c r="Q3233" i="1"/>
  <c r="P3233" i="1"/>
  <c r="O3233" i="1"/>
  <c r="T3233" i="1" s="1"/>
  <c r="R3232" i="1"/>
  <c r="Q3232" i="1"/>
  <c r="P3232" i="1"/>
  <c r="O3232" i="1"/>
  <c r="R3231" i="1"/>
  <c r="Q3231" i="1"/>
  <c r="P3231" i="1"/>
  <c r="O3231" i="1"/>
  <c r="R3230" i="1"/>
  <c r="Q3230" i="1"/>
  <c r="P3230" i="1"/>
  <c r="O3230" i="1"/>
  <c r="T3230" i="1" s="1"/>
  <c r="R3229" i="1"/>
  <c r="Q3229" i="1"/>
  <c r="P3229" i="1"/>
  <c r="O3229" i="1"/>
  <c r="T3229" i="1" s="1"/>
  <c r="R3228" i="1"/>
  <c r="Q3228" i="1"/>
  <c r="P3228" i="1"/>
  <c r="O3228" i="1"/>
  <c r="R3227" i="1"/>
  <c r="Q3227" i="1"/>
  <c r="P3227" i="1"/>
  <c r="O3227" i="1"/>
  <c r="T3227" i="1" s="1"/>
  <c r="R3226" i="1"/>
  <c r="Q3226" i="1"/>
  <c r="P3226" i="1"/>
  <c r="O3226" i="1"/>
  <c r="T3226" i="1" s="1"/>
  <c r="R3225" i="1"/>
  <c r="Q3225" i="1"/>
  <c r="P3225" i="1"/>
  <c r="O3225" i="1"/>
  <c r="T3225" i="1" s="1"/>
  <c r="R3224" i="1"/>
  <c r="Q3224" i="1"/>
  <c r="P3224" i="1"/>
  <c r="O3224" i="1"/>
  <c r="R3223" i="1"/>
  <c r="Q3223" i="1"/>
  <c r="P3223" i="1"/>
  <c r="O3223" i="1"/>
  <c r="T3223" i="1" s="1"/>
  <c r="R3222" i="1"/>
  <c r="Q3222" i="1"/>
  <c r="P3222" i="1"/>
  <c r="O3222" i="1"/>
  <c r="T3222" i="1" s="1"/>
  <c r="R3221" i="1"/>
  <c r="Q3221" i="1"/>
  <c r="P3221" i="1"/>
  <c r="O3221" i="1"/>
  <c r="T3221" i="1" s="1"/>
  <c r="R3220" i="1"/>
  <c r="Q3220" i="1"/>
  <c r="P3220" i="1"/>
  <c r="O3220" i="1"/>
  <c r="R3219" i="1"/>
  <c r="Q3219" i="1"/>
  <c r="P3219" i="1"/>
  <c r="O3219" i="1"/>
  <c r="T3219" i="1" s="1"/>
  <c r="R3218" i="1"/>
  <c r="Q3218" i="1"/>
  <c r="P3218" i="1"/>
  <c r="O3218" i="1"/>
  <c r="T3218" i="1" s="1"/>
  <c r="R3217" i="1"/>
  <c r="Q3217" i="1"/>
  <c r="P3217" i="1"/>
  <c r="O3217" i="1"/>
  <c r="T3217" i="1" s="1"/>
  <c r="R3216" i="1"/>
  <c r="Q3216" i="1"/>
  <c r="P3216" i="1"/>
  <c r="O3216" i="1"/>
  <c r="T3216" i="1" s="1"/>
  <c r="R3215" i="1"/>
  <c r="Q3215" i="1"/>
  <c r="P3215" i="1"/>
  <c r="O3215" i="1"/>
  <c r="T3215" i="1" s="1"/>
  <c r="R3214" i="1"/>
  <c r="Q3214" i="1"/>
  <c r="P3214" i="1"/>
  <c r="O3214" i="1"/>
  <c r="T3214" i="1" s="1"/>
  <c r="R3213" i="1"/>
  <c r="Q3213" i="1"/>
  <c r="P3213" i="1"/>
  <c r="O3213" i="1"/>
  <c r="T3213" i="1" s="1"/>
  <c r="R3212" i="1"/>
  <c r="Q3212" i="1"/>
  <c r="P3212" i="1"/>
  <c r="O3212" i="1"/>
  <c r="R3211" i="1"/>
  <c r="Q3211" i="1"/>
  <c r="P3211" i="1"/>
  <c r="O3211" i="1"/>
  <c r="T3211" i="1" s="1"/>
  <c r="R3210" i="1"/>
  <c r="Q3210" i="1"/>
  <c r="P3210" i="1"/>
  <c r="O3210" i="1"/>
  <c r="T3210" i="1" s="1"/>
  <c r="R3209" i="1"/>
  <c r="Q3209" i="1"/>
  <c r="P3209" i="1"/>
  <c r="O3209" i="1"/>
  <c r="T3209" i="1" s="1"/>
  <c r="R3208" i="1"/>
  <c r="Q3208" i="1"/>
  <c r="P3208" i="1"/>
  <c r="O3208" i="1"/>
  <c r="R3207" i="1"/>
  <c r="Q3207" i="1"/>
  <c r="P3207" i="1"/>
  <c r="O3207" i="1"/>
  <c r="T3207" i="1" s="1"/>
  <c r="R3206" i="1"/>
  <c r="Q3206" i="1"/>
  <c r="P3206" i="1"/>
  <c r="O3206" i="1"/>
  <c r="T3206" i="1" s="1"/>
  <c r="R3205" i="1"/>
  <c r="Q3205" i="1"/>
  <c r="P3205" i="1"/>
  <c r="O3205" i="1"/>
  <c r="T3205" i="1" s="1"/>
  <c r="R3204" i="1"/>
  <c r="Q3204" i="1"/>
  <c r="P3204" i="1"/>
  <c r="O3204" i="1"/>
  <c r="R3203" i="1"/>
  <c r="Q3203" i="1"/>
  <c r="P3203" i="1"/>
  <c r="O3203" i="1"/>
  <c r="T3203" i="1" s="1"/>
  <c r="R3202" i="1"/>
  <c r="Q3202" i="1"/>
  <c r="P3202" i="1"/>
  <c r="O3202" i="1"/>
  <c r="T3202" i="1" s="1"/>
  <c r="R3201" i="1"/>
  <c r="Q3201" i="1"/>
  <c r="P3201" i="1"/>
  <c r="O3201" i="1"/>
  <c r="T3201" i="1" s="1"/>
  <c r="R3200" i="1"/>
  <c r="Q3200" i="1"/>
  <c r="P3200" i="1"/>
  <c r="O3200" i="1"/>
  <c r="T3200" i="1" s="1"/>
  <c r="R3199" i="1"/>
  <c r="Q3199" i="1"/>
  <c r="P3199" i="1"/>
  <c r="O3199" i="1"/>
  <c r="T3199" i="1" s="1"/>
  <c r="R3198" i="1"/>
  <c r="Q3198" i="1"/>
  <c r="P3198" i="1"/>
  <c r="O3198" i="1"/>
  <c r="T3198" i="1" s="1"/>
  <c r="R3197" i="1"/>
  <c r="Q3197" i="1"/>
  <c r="P3197" i="1"/>
  <c r="O3197" i="1"/>
  <c r="T3197" i="1" s="1"/>
  <c r="R3196" i="1"/>
  <c r="Q3196" i="1"/>
  <c r="P3196" i="1"/>
  <c r="O3196" i="1"/>
  <c r="R3195" i="1"/>
  <c r="Q3195" i="1"/>
  <c r="P3195" i="1"/>
  <c r="O3195" i="1"/>
  <c r="T3195" i="1" s="1"/>
  <c r="R3194" i="1"/>
  <c r="Q3194" i="1"/>
  <c r="P3194" i="1"/>
  <c r="O3194" i="1"/>
  <c r="T3194" i="1" s="1"/>
  <c r="R3193" i="1"/>
  <c r="Q3193" i="1"/>
  <c r="P3193" i="1"/>
  <c r="O3193" i="1"/>
  <c r="T3193" i="1" s="1"/>
  <c r="R3192" i="1"/>
  <c r="Q3192" i="1"/>
  <c r="P3192" i="1"/>
  <c r="O3192" i="1"/>
  <c r="R3191" i="1"/>
  <c r="Q3191" i="1"/>
  <c r="P3191" i="1"/>
  <c r="O3191" i="1"/>
  <c r="T3191" i="1" s="1"/>
  <c r="R3190" i="1"/>
  <c r="Q3190" i="1"/>
  <c r="P3190" i="1"/>
  <c r="O3190" i="1"/>
  <c r="T3190" i="1" s="1"/>
  <c r="R3189" i="1"/>
  <c r="Q3189" i="1"/>
  <c r="P3189" i="1"/>
  <c r="O3189" i="1"/>
  <c r="T3189" i="1" s="1"/>
  <c r="R3188" i="1"/>
  <c r="Q3188" i="1"/>
  <c r="P3188" i="1"/>
  <c r="O3188" i="1"/>
  <c r="R3187" i="1"/>
  <c r="Q3187" i="1"/>
  <c r="P3187" i="1"/>
  <c r="O3187" i="1"/>
  <c r="T3187" i="1" s="1"/>
  <c r="R3186" i="1"/>
  <c r="Q3186" i="1"/>
  <c r="P3186" i="1"/>
  <c r="O3186" i="1"/>
  <c r="T3186" i="1" s="1"/>
  <c r="R3185" i="1"/>
  <c r="Q3185" i="1"/>
  <c r="P3185" i="1"/>
  <c r="O3185" i="1"/>
  <c r="T3185" i="1" s="1"/>
  <c r="R3184" i="1"/>
  <c r="Q3184" i="1"/>
  <c r="P3184" i="1"/>
  <c r="O3184" i="1"/>
  <c r="R3183" i="1"/>
  <c r="Q3183" i="1"/>
  <c r="P3183" i="1"/>
  <c r="O3183" i="1"/>
  <c r="T3183" i="1" s="1"/>
  <c r="R3182" i="1"/>
  <c r="Q3182" i="1"/>
  <c r="P3182" i="1"/>
  <c r="O3182" i="1"/>
  <c r="T3182" i="1" s="1"/>
  <c r="R3181" i="1"/>
  <c r="Q3181" i="1"/>
  <c r="P3181" i="1"/>
  <c r="O3181" i="1"/>
  <c r="T3181" i="1" s="1"/>
  <c r="R3180" i="1"/>
  <c r="Q3180" i="1"/>
  <c r="P3180" i="1"/>
  <c r="O3180" i="1"/>
  <c r="R3179" i="1"/>
  <c r="Q3179" i="1"/>
  <c r="P3179" i="1"/>
  <c r="O3179" i="1"/>
  <c r="T3179" i="1" s="1"/>
  <c r="R3178" i="1"/>
  <c r="Q3178" i="1"/>
  <c r="P3178" i="1"/>
  <c r="O3178" i="1"/>
  <c r="T3178" i="1" s="1"/>
  <c r="R3177" i="1"/>
  <c r="Q3177" i="1"/>
  <c r="P3177" i="1"/>
  <c r="O3177" i="1"/>
  <c r="T3177" i="1" s="1"/>
  <c r="R3176" i="1"/>
  <c r="Q3176" i="1"/>
  <c r="P3176" i="1"/>
  <c r="O3176" i="1"/>
  <c r="R3175" i="1"/>
  <c r="Q3175" i="1"/>
  <c r="P3175" i="1"/>
  <c r="O3175" i="1"/>
  <c r="T3175" i="1" s="1"/>
  <c r="R3174" i="1"/>
  <c r="Q3174" i="1"/>
  <c r="P3174" i="1"/>
  <c r="O3174" i="1"/>
  <c r="T3174" i="1" s="1"/>
  <c r="R3173" i="1"/>
  <c r="Q3173" i="1"/>
  <c r="P3173" i="1"/>
  <c r="O3173" i="1"/>
  <c r="T3173" i="1" s="1"/>
  <c r="R3172" i="1"/>
  <c r="Q3172" i="1"/>
  <c r="P3172" i="1"/>
  <c r="O3172" i="1"/>
  <c r="T3172" i="1" s="1"/>
  <c r="R3171" i="1"/>
  <c r="Q3171" i="1"/>
  <c r="P3171" i="1"/>
  <c r="O3171" i="1"/>
  <c r="T3171" i="1" s="1"/>
  <c r="R3170" i="1"/>
  <c r="Q3170" i="1"/>
  <c r="P3170" i="1"/>
  <c r="O3170" i="1"/>
  <c r="T3170" i="1" s="1"/>
  <c r="R3169" i="1"/>
  <c r="Q3169" i="1"/>
  <c r="P3169" i="1"/>
  <c r="O3169" i="1"/>
  <c r="T3169" i="1" s="1"/>
  <c r="R3168" i="1"/>
  <c r="Q3168" i="1"/>
  <c r="P3168" i="1"/>
  <c r="O3168" i="1"/>
  <c r="R3167" i="1"/>
  <c r="Q3167" i="1"/>
  <c r="P3167" i="1"/>
  <c r="O3167" i="1"/>
  <c r="T3167" i="1" s="1"/>
  <c r="R3166" i="1"/>
  <c r="Q3166" i="1"/>
  <c r="P3166" i="1"/>
  <c r="O3166" i="1"/>
  <c r="T3166" i="1" s="1"/>
  <c r="R3165" i="1"/>
  <c r="Q3165" i="1"/>
  <c r="P3165" i="1"/>
  <c r="O3165" i="1"/>
  <c r="T3165" i="1" s="1"/>
  <c r="R3164" i="1"/>
  <c r="Q3164" i="1"/>
  <c r="P3164" i="1"/>
  <c r="O3164" i="1"/>
  <c r="T3164" i="1" s="1"/>
  <c r="R3163" i="1"/>
  <c r="Q3163" i="1"/>
  <c r="P3163" i="1"/>
  <c r="O3163" i="1"/>
  <c r="T3163" i="1" s="1"/>
  <c r="R3162" i="1"/>
  <c r="Q3162" i="1"/>
  <c r="P3162" i="1"/>
  <c r="O3162" i="1"/>
  <c r="T3162" i="1" s="1"/>
  <c r="R3161" i="1"/>
  <c r="Q3161" i="1"/>
  <c r="P3161" i="1"/>
  <c r="O3161" i="1"/>
  <c r="T3161" i="1" s="1"/>
  <c r="R3160" i="1"/>
  <c r="Q3160" i="1"/>
  <c r="P3160" i="1"/>
  <c r="O3160" i="1"/>
  <c r="R3159" i="1"/>
  <c r="Q3159" i="1"/>
  <c r="P3159" i="1"/>
  <c r="O3159" i="1"/>
  <c r="T3159" i="1" s="1"/>
  <c r="R3158" i="1"/>
  <c r="Q3158" i="1"/>
  <c r="P3158" i="1"/>
  <c r="O3158" i="1"/>
  <c r="T3158" i="1" s="1"/>
  <c r="R3157" i="1"/>
  <c r="Q3157" i="1"/>
  <c r="P3157" i="1"/>
  <c r="O3157" i="1"/>
  <c r="T3157" i="1" s="1"/>
  <c r="R3156" i="1"/>
  <c r="Q3156" i="1"/>
  <c r="P3156" i="1"/>
  <c r="O3156" i="1"/>
  <c r="T3156" i="1" s="1"/>
  <c r="R3155" i="1"/>
  <c r="Q3155" i="1"/>
  <c r="P3155" i="1"/>
  <c r="O3155" i="1"/>
  <c r="T3155" i="1" s="1"/>
  <c r="R3154" i="1"/>
  <c r="Q3154" i="1"/>
  <c r="P3154" i="1"/>
  <c r="O3154" i="1"/>
  <c r="T3154" i="1" s="1"/>
  <c r="R3153" i="1"/>
  <c r="Q3153" i="1"/>
  <c r="P3153" i="1"/>
  <c r="O3153" i="1"/>
  <c r="T3153" i="1" s="1"/>
  <c r="R3152" i="1"/>
  <c r="Q3152" i="1"/>
  <c r="P3152" i="1"/>
  <c r="O3152" i="1"/>
  <c r="R3151" i="1"/>
  <c r="Q3151" i="1"/>
  <c r="P3151" i="1"/>
  <c r="O3151" i="1"/>
  <c r="T3151" i="1" s="1"/>
  <c r="R3150" i="1"/>
  <c r="Q3150" i="1"/>
  <c r="P3150" i="1"/>
  <c r="O3150" i="1"/>
  <c r="T3150" i="1" s="1"/>
  <c r="R3149" i="1"/>
  <c r="Q3149" i="1"/>
  <c r="P3149" i="1"/>
  <c r="O3149" i="1"/>
  <c r="T3149" i="1" s="1"/>
  <c r="R3148" i="1"/>
  <c r="Q3148" i="1"/>
  <c r="P3148" i="1"/>
  <c r="O3148" i="1"/>
  <c r="T3148" i="1" s="1"/>
  <c r="R3147" i="1"/>
  <c r="Q3147" i="1"/>
  <c r="P3147" i="1"/>
  <c r="O3147" i="1"/>
  <c r="T3147" i="1" s="1"/>
  <c r="R3146" i="1"/>
  <c r="Q3146" i="1"/>
  <c r="P3146" i="1"/>
  <c r="O3146" i="1"/>
  <c r="T3146" i="1" s="1"/>
  <c r="R3145" i="1"/>
  <c r="Q3145" i="1"/>
  <c r="P3145" i="1"/>
  <c r="O3145" i="1"/>
  <c r="T3145" i="1" s="1"/>
  <c r="R3144" i="1"/>
  <c r="Q3144" i="1"/>
  <c r="P3144" i="1"/>
  <c r="O3144" i="1"/>
  <c r="T3144" i="1" s="1"/>
  <c r="R3143" i="1"/>
  <c r="Q3143" i="1"/>
  <c r="P3143" i="1"/>
  <c r="O3143" i="1"/>
  <c r="T3143" i="1" s="1"/>
  <c r="R3142" i="1"/>
  <c r="Q3142" i="1"/>
  <c r="P3142" i="1"/>
  <c r="O3142" i="1"/>
  <c r="T3142" i="1" s="1"/>
  <c r="R3141" i="1"/>
  <c r="Q3141" i="1"/>
  <c r="P3141" i="1"/>
  <c r="O3141" i="1"/>
  <c r="T3141" i="1" s="1"/>
  <c r="R3140" i="1"/>
  <c r="Q3140" i="1"/>
  <c r="P3140" i="1"/>
  <c r="O3140" i="1"/>
  <c r="T3140" i="1" s="1"/>
  <c r="R3139" i="1"/>
  <c r="Q3139" i="1"/>
  <c r="P3139" i="1"/>
  <c r="O3139" i="1"/>
  <c r="T3139" i="1" s="1"/>
  <c r="R3138" i="1"/>
  <c r="Q3138" i="1"/>
  <c r="P3138" i="1"/>
  <c r="O3138" i="1"/>
  <c r="T3138" i="1" s="1"/>
  <c r="R3137" i="1"/>
  <c r="Q3137" i="1"/>
  <c r="P3137" i="1"/>
  <c r="O3137" i="1"/>
  <c r="T3137" i="1" s="1"/>
  <c r="R3136" i="1"/>
  <c r="Q3136" i="1"/>
  <c r="P3136" i="1"/>
  <c r="O3136" i="1"/>
  <c r="T3136" i="1" s="1"/>
  <c r="R3135" i="1"/>
  <c r="Q3135" i="1"/>
  <c r="P3135" i="1"/>
  <c r="O3135" i="1"/>
  <c r="T3135" i="1" s="1"/>
  <c r="R3134" i="1"/>
  <c r="Q3134" i="1"/>
  <c r="P3134" i="1"/>
  <c r="O3134" i="1"/>
  <c r="T3134" i="1" s="1"/>
  <c r="R3133" i="1"/>
  <c r="Q3133" i="1"/>
  <c r="P3133" i="1"/>
  <c r="O3133" i="1"/>
  <c r="T3133" i="1" s="1"/>
  <c r="R3132" i="1"/>
  <c r="Q3132" i="1"/>
  <c r="P3132" i="1"/>
  <c r="O3132" i="1"/>
  <c r="T3132" i="1" s="1"/>
  <c r="R3131" i="1"/>
  <c r="Q3131" i="1"/>
  <c r="P3131" i="1"/>
  <c r="O3131" i="1"/>
  <c r="R3130" i="1"/>
  <c r="Q3130" i="1"/>
  <c r="P3130" i="1"/>
  <c r="O3130" i="1"/>
  <c r="T3130" i="1" s="1"/>
  <c r="R3129" i="1"/>
  <c r="Q3129" i="1"/>
  <c r="P3129" i="1"/>
  <c r="O3129" i="1"/>
  <c r="T3129" i="1" s="1"/>
  <c r="R3128" i="1"/>
  <c r="Q3128" i="1"/>
  <c r="P3128" i="1"/>
  <c r="O3128" i="1"/>
  <c r="T3128" i="1" s="1"/>
  <c r="R3127" i="1"/>
  <c r="Q3127" i="1"/>
  <c r="P3127" i="1"/>
  <c r="O3127" i="1"/>
  <c r="T3127" i="1" s="1"/>
  <c r="R3126" i="1"/>
  <c r="Q3126" i="1"/>
  <c r="P3126" i="1"/>
  <c r="O3126" i="1"/>
  <c r="T3126" i="1" s="1"/>
  <c r="R3125" i="1"/>
  <c r="Q3125" i="1"/>
  <c r="P3125" i="1"/>
  <c r="O3125" i="1"/>
  <c r="T3125" i="1" s="1"/>
  <c r="R3124" i="1"/>
  <c r="Q3124" i="1"/>
  <c r="P3124" i="1"/>
  <c r="O3124" i="1"/>
  <c r="T3124" i="1" s="1"/>
  <c r="R3123" i="1"/>
  <c r="Q3123" i="1"/>
  <c r="P3123" i="1"/>
  <c r="O3123" i="1"/>
  <c r="R3122" i="1"/>
  <c r="Q3122" i="1"/>
  <c r="P3122" i="1"/>
  <c r="O3122" i="1"/>
  <c r="T3122" i="1" s="1"/>
  <c r="R3121" i="1"/>
  <c r="Q3121" i="1"/>
  <c r="P3121" i="1"/>
  <c r="O3121" i="1"/>
  <c r="T3121" i="1" s="1"/>
  <c r="R3120" i="1"/>
  <c r="Q3120" i="1"/>
  <c r="P3120" i="1"/>
  <c r="O3120" i="1"/>
  <c r="T3120" i="1" s="1"/>
  <c r="R3119" i="1"/>
  <c r="Q3119" i="1"/>
  <c r="P3119" i="1"/>
  <c r="O3119" i="1"/>
  <c r="T3119" i="1" s="1"/>
  <c r="R3118" i="1"/>
  <c r="Q3118" i="1"/>
  <c r="P3118" i="1"/>
  <c r="O3118" i="1"/>
  <c r="T3118" i="1" s="1"/>
  <c r="R3117" i="1"/>
  <c r="Q3117" i="1"/>
  <c r="P3117" i="1"/>
  <c r="O3117" i="1"/>
  <c r="T3117" i="1" s="1"/>
  <c r="R3116" i="1"/>
  <c r="Q3116" i="1"/>
  <c r="P3116" i="1"/>
  <c r="O3116" i="1"/>
  <c r="T3116" i="1" s="1"/>
  <c r="R3115" i="1"/>
  <c r="Q3115" i="1"/>
  <c r="P3115" i="1"/>
  <c r="O3115" i="1"/>
  <c r="R3114" i="1"/>
  <c r="Q3114" i="1"/>
  <c r="P3114" i="1"/>
  <c r="O3114" i="1"/>
  <c r="T3114" i="1" s="1"/>
  <c r="R3113" i="1"/>
  <c r="Q3113" i="1"/>
  <c r="P3113" i="1"/>
  <c r="O3113" i="1"/>
  <c r="T3113" i="1" s="1"/>
  <c r="R3112" i="1"/>
  <c r="Q3112" i="1"/>
  <c r="P3112" i="1"/>
  <c r="O3112" i="1"/>
  <c r="T3112" i="1" s="1"/>
  <c r="R3111" i="1"/>
  <c r="Q3111" i="1"/>
  <c r="P3111" i="1"/>
  <c r="O3111" i="1"/>
  <c r="R3110" i="1"/>
  <c r="Q3110" i="1"/>
  <c r="P3110" i="1"/>
  <c r="O3110" i="1"/>
  <c r="T3110" i="1" s="1"/>
  <c r="R3109" i="1"/>
  <c r="Q3109" i="1"/>
  <c r="P3109" i="1"/>
  <c r="O3109" i="1"/>
  <c r="T3109" i="1" s="1"/>
  <c r="R3108" i="1"/>
  <c r="Q3108" i="1"/>
  <c r="P3108" i="1"/>
  <c r="O3108" i="1"/>
  <c r="T3108" i="1" s="1"/>
  <c r="R3107" i="1"/>
  <c r="Q3107" i="1"/>
  <c r="P3107" i="1"/>
  <c r="O3107" i="1"/>
  <c r="R3106" i="1"/>
  <c r="Q3106" i="1"/>
  <c r="P3106" i="1"/>
  <c r="O3106" i="1"/>
  <c r="T3106" i="1" s="1"/>
  <c r="R3105" i="1"/>
  <c r="Q3105" i="1"/>
  <c r="P3105" i="1"/>
  <c r="O3105" i="1"/>
  <c r="T3105" i="1" s="1"/>
  <c r="R3104" i="1"/>
  <c r="Q3104" i="1"/>
  <c r="P3104" i="1"/>
  <c r="O3104" i="1"/>
  <c r="T3104" i="1" s="1"/>
  <c r="R3103" i="1"/>
  <c r="Q3103" i="1"/>
  <c r="P3103" i="1"/>
  <c r="O3103" i="1"/>
  <c r="R3102" i="1"/>
  <c r="Q3102" i="1"/>
  <c r="P3102" i="1"/>
  <c r="O3102" i="1"/>
  <c r="T3102" i="1" s="1"/>
  <c r="R3101" i="1"/>
  <c r="Q3101" i="1"/>
  <c r="P3101" i="1"/>
  <c r="O3101" i="1"/>
  <c r="T3101" i="1" s="1"/>
  <c r="R3100" i="1"/>
  <c r="Q3100" i="1"/>
  <c r="P3100" i="1"/>
  <c r="O3100" i="1"/>
  <c r="T3100" i="1" s="1"/>
  <c r="R3099" i="1"/>
  <c r="Q3099" i="1"/>
  <c r="P3099" i="1"/>
  <c r="O3099" i="1"/>
  <c r="R3098" i="1"/>
  <c r="Q3098" i="1"/>
  <c r="P3098" i="1"/>
  <c r="O3098" i="1"/>
  <c r="T3098" i="1" s="1"/>
  <c r="R3097" i="1"/>
  <c r="Q3097" i="1"/>
  <c r="P3097" i="1"/>
  <c r="O3097" i="1"/>
  <c r="T3097" i="1" s="1"/>
  <c r="R3096" i="1"/>
  <c r="Q3096" i="1"/>
  <c r="P3096" i="1"/>
  <c r="O3096" i="1"/>
  <c r="T3096" i="1" s="1"/>
  <c r="R3095" i="1"/>
  <c r="Q3095" i="1"/>
  <c r="P3095" i="1"/>
  <c r="O3095" i="1"/>
  <c r="R3094" i="1"/>
  <c r="Q3094" i="1"/>
  <c r="P3094" i="1"/>
  <c r="O3094" i="1"/>
  <c r="T3094" i="1" s="1"/>
  <c r="R3093" i="1"/>
  <c r="Q3093" i="1"/>
  <c r="P3093" i="1"/>
  <c r="O3093" i="1"/>
  <c r="T3093" i="1" s="1"/>
  <c r="R3092" i="1"/>
  <c r="Q3092" i="1"/>
  <c r="P3092" i="1"/>
  <c r="O3092" i="1"/>
  <c r="T3092" i="1" s="1"/>
  <c r="R3091" i="1"/>
  <c r="Q3091" i="1"/>
  <c r="P3091" i="1"/>
  <c r="O3091" i="1"/>
  <c r="R3090" i="1"/>
  <c r="Q3090" i="1"/>
  <c r="P3090" i="1"/>
  <c r="O3090" i="1"/>
  <c r="T3090" i="1" s="1"/>
  <c r="R3089" i="1"/>
  <c r="Q3089" i="1"/>
  <c r="P3089" i="1"/>
  <c r="O3089" i="1"/>
  <c r="T3089" i="1" s="1"/>
  <c r="R3088" i="1"/>
  <c r="Q3088" i="1"/>
  <c r="P3088" i="1"/>
  <c r="O3088" i="1"/>
  <c r="T3088" i="1" s="1"/>
  <c r="R3087" i="1"/>
  <c r="Q3087" i="1"/>
  <c r="P3087" i="1"/>
  <c r="O3087" i="1"/>
  <c r="R3086" i="1"/>
  <c r="Q3086" i="1"/>
  <c r="P3086" i="1"/>
  <c r="O3086" i="1"/>
  <c r="T3086" i="1" s="1"/>
  <c r="R3085" i="1"/>
  <c r="Q3085" i="1"/>
  <c r="P3085" i="1"/>
  <c r="O3085" i="1"/>
  <c r="T3085" i="1" s="1"/>
  <c r="R3084" i="1"/>
  <c r="Q3084" i="1"/>
  <c r="P3084" i="1"/>
  <c r="O3084" i="1"/>
  <c r="T3084" i="1" s="1"/>
  <c r="R3083" i="1"/>
  <c r="Q3083" i="1"/>
  <c r="P3083" i="1"/>
  <c r="O3083" i="1"/>
  <c r="R3082" i="1"/>
  <c r="Q3082" i="1"/>
  <c r="P3082" i="1"/>
  <c r="O3082" i="1"/>
  <c r="T3082" i="1" s="1"/>
  <c r="R3081" i="1"/>
  <c r="Q3081" i="1"/>
  <c r="P3081" i="1"/>
  <c r="O3081" i="1"/>
  <c r="T3081" i="1" s="1"/>
  <c r="R3080" i="1"/>
  <c r="Q3080" i="1"/>
  <c r="P3080" i="1"/>
  <c r="O3080" i="1"/>
  <c r="T3080" i="1" s="1"/>
  <c r="R3079" i="1"/>
  <c r="Q3079" i="1"/>
  <c r="P3079" i="1"/>
  <c r="O3079" i="1"/>
  <c r="R3078" i="1"/>
  <c r="Q3078" i="1"/>
  <c r="P3078" i="1"/>
  <c r="O3078" i="1"/>
  <c r="T3078" i="1" s="1"/>
  <c r="R3077" i="1"/>
  <c r="Q3077" i="1"/>
  <c r="P3077" i="1"/>
  <c r="O3077" i="1"/>
  <c r="T3077" i="1" s="1"/>
  <c r="R3076" i="1"/>
  <c r="Q3076" i="1"/>
  <c r="P3076" i="1"/>
  <c r="O3076" i="1"/>
  <c r="T3076" i="1" s="1"/>
  <c r="R3075" i="1"/>
  <c r="Q3075" i="1"/>
  <c r="P3075" i="1"/>
  <c r="O3075" i="1"/>
  <c r="R3074" i="1"/>
  <c r="Q3074" i="1"/>
  <c r="P3074" i="1"/>
  <c r="O3074" i="1"/>
  <c r="T3074" i="1" s="1"/>
  <c r="R3073" i="1"/>
  <c r="Q3073" i="1"/>
  <c r="P3073" i="1"/>
  <c r="O3073" i="1"/>
  <c r="T3073" i="1" s="1"/>
  <c r="R3072" i="1"/>
  <c r="Q3072" i="1"/>
  <c r="P3072" i="1"/>
  <c r="O3072" i="1"/>
  <c r="T3072" i="1" s="1"/>
  <c r="R3071" i="1"/>
  <c r="Q3071" i="1"/>
  <c r="P3071" i="1"/>
  <c r="O3071" i="1"/>
  <c r="R3070" i="1"/>
  <c r="Q3070" i="1"/>
  <c r="P3070" i="1"/>
  <c r="O3070" i="1"/>
  <c r="T3070" i="1" s="1"/>
  <c r="R3069" i="1"/>
  <c r="Q3069" i="1"/>
  <c r="P3069" i="1"/>
  <c r="O3069" i="1"/>
  <c r="T3069" i="1" s="1"/>
  <c r="R3068" i="1"/>
  <c r="Q3068" i="1"/>
  <c r="P3068" i="1"/>
  <c r="O3068" i="1"/>
  <c r="T3068" i="1" s="1"/>
  <c r="R3067" i="1"/>
  <c r="Q3067" i="1"/>
  <c r="P3067" i="1"/>
  <c r="O3067" i="1"/>
  <c r="R3066" i="1"/>
  <c r="Q3066" i="1"/>
  <c r="P3066" i="1"/>
  <c r="O3066" i="1"/>
  <c r="T3066" i="1" s="1"/>
  <c r="R3065" i="1"/>
  <c r="Q3065" i="1"/>
  <c r="P3065" i="1"/>
  <c r="O3065" i="1"/>
  <c r="T3065" i="1" s="1"/>
  <c r="R3064" i="1"/>
  <c r="Q3064" i="1"/>
  <c r="P3064" i="1"/>
  <c r="O3064" i="1"/>
  <c r="R3063" i="1"/>
  <c r="Q3063" i="1"/>
  <c r="P3063" i="1"/>
  <c r="O3063" i="1"/>
  <c r="T3063" i="1" s="1"/>
  <c r="R3062" i="1"/>
  <c r="Q3062" i="1"/>
  <c r="P3062" i="1"/>
  <c r="O3062" i="1"/>
  <c r="T3062" i="1" s="1"/>
  <c r="R3061" i="1"/>
  <c r="Q3061" i="1"/>
  <c r="P3061" i="1"/>
  <c r="O3061" i="1"/>
  <c r="T3061" i="1" s="1"/>
  <c r="R3060" i="1"/>
  <c r="Q3060" i="1"/>
  <c r="P3060" i="1"/>
  <c r="O3060" i="1"/>
  <c r="T3060" i="1" s="1"/>
  <c r="R3059" i="1"/>
  <c r="Q3059" i="1"/>
  <c r="P3059" i="1"/>
  <c r="O3059" i="1"/>
  <c r="R3058" i="1"/>
  <c r="Q3058" i="1"/>
  <c r="P3058" i="1"/>
  <c r="O3058" i="1"/>
  <c r="T3058" i="1" s="1"/>
  <c r="R3057" i="1"/>
  <c r="Q3057" i="1"/>
  <c r="P3057" i="1"/>
  <c r="O3057" i="1"/>
  <c r="T3057" i="1" s="1"/>
  <c r="R3056" i="1"/>
  <c r="Q3056" i="1"/>
  <c r="P3056" i="1"/>
  <c r="O3056" i="1"/>
  <c r="R3055" i="1"/>
  <c r="Q3055" i="1"/>
  <c r="P3055" i="1"/>
  <c r="O3055" i="1"/>
  <c r="T3055" i="1" s="1"/>
  <c r="R3054" i="1"/>
  <c r="Q3054" i="1"/>
  <c r="P3054" i="1"/>
  <c r="O3054" i="1"/>
  <c r="T3054" i="1" s="1"/>
  <c r="R3053" i="1"/>
  <c r="Q3053" i="1"/>
  <c r="P3053" i="1"/>
  <c r="O3053" i="1"/>
  <c r="T3053" i="1" s="1"/>
  <c r="R3052" i="1"/>
  <c r="Q3052" i="1"/>
  <c r="P3052" i="1"/>
  <c r="O3052" i="1"/>
  <c r="T3052" i="1" s="1"/>
  <c r="R3051" i="1"/>
  <c r="Q3051" i="1"/>
  <c r="P3051" i="1"/>
  <c r="O3051" i="1"/>
  <c r="R3050" i="1"/>
  <c r="Q3050" i="1"/>
  <c r="P3050" i="1"/>
  <c r="O3050" i="1"/>
  <c r="T3050" i="1" s="1"/>
  <c r="R3049" i="1"/>
  <c r="Q3049" i="1"/>
  <c r="P3049" i="1"/>
  <c r="O3049" i="1"/>
  <c r="T3049" i="1" s="1"/>
  <c r="R3048" i="1"/>
  <c r="Q3048" i="1"/>
  <c r="P3048" i="1"/>
  <c r="O3048" i="1"/>
  <c r="R3047" i="1"/>
  <c r="Q3047" i="1"/>
  <c r="P3047" i="1"/>
  <c r="O3047" i="1"/>
  <c r="T3047" i="1" s="1"/>
  <c r="R3046" i="1"/>
  <c r="Q3046" i="1"/>
  <c r="P3046" i="1"/>
  <c r="O3046" i="1"/>
  <c r="T3046" i="1" s="1"/>
  <c r="R3045" i="1"/>
  <c r="Q3045" i="1"/>
  <c r="P3045" i="1"/>
  <c r="O3045" i="1"/>
  <c r="T3045" i="1" s="1"/>
  <c r="R3044" i="1"/>
  <c r="Q3044" i="1"/>
  <c r="P3044" i="1"/>
  <c r="O3044" i="1"/>
  <c r="R3043" i="1"/>
  <c r="Q3043" i="1"/>
  <c r="P3043" i="1"/>
  <c r="O3043" i="1"/>
  <c r="R3042" i="1"/>
  <c r="Q3042" i="1"/>
  <c r="P3042" i="1"/>
  <c r="O3042" i="1"/>
  <c r="T3042" i="1" s="1"/>
  <c r="R3041" i="1"/>
  <c r="Q3041" i="1"/>
  <c r="P3041" i="1"/>
  <c r="O3041" i="1"/>
  <c r="T3041" i="1" s="1"/>
  <c r="R3040" i="1"/>
  <c r="Q3040" i="1"/>
  <c r="P3040" i="1"/>
  <c r="O3040" i="1"/>
  <c r="R3039" i="1"/>
  <c r="Q3039" i="1"/>
  <c r="P3039" i="1"/>
  <c r="O3039" i="1"/>
  <c r="T3039" i="1" s="1"/>
  <c r="R3038" i="1"/>
  <c r="Q3038" i="1"/>
  <c r="P3038" i="1"/>
  <c r="O3038" i="1"/>
  <c r="T3038" i="1" s="1"/>
  <c r="R3037" i="1"/>
  <c r="Q3037" i="1"/>
  <c r="P3037" i="1"/>
  <c r="O3037" i="1"/>
  <c r="T3037" i="1" s="1"/>
  <c r="R3036" i="1"/>
  <c r="Q3036" i="1"/>
  <c r="P3036" i="1"/>
  <c r="O3036" i="1"/>
  <c r="R3035" i="1"/>
  <c r="Q3035" i="1"/>
  <c r="P3035" i="1"/>
  <c r="O3035" i="1"/>
  <c r="R3034" i="1"/>
  <c r="Q3034" i="1"/>
  <c r="P3034" i="1"/>
  <c r="O3034" i="1"/>
  <c r="T3034" i="1" s="1"/>
  <c r="R3033" i="1"/>
  <c r="Q3033" i="1"/>
  <c r="P3033" i="1"/>
  <c r="O3033" i="1"/>
  <c r="T3033" i="1" s="1"/>
  <c r="R3032" i="1"/>
  <c r="Q3032" i="1"/>
  <c r="P3032" i="1"/>
  <c r="O3032" i="1"/>
  <c r="R3031" i="1"/>
  <c r="Q3031" i="1"/>
  <c r="P3031" i="1"/>
  <c r="O3031" i="1"/>
  <c r="T3031" i="1" s="1"/>
  <c r="R3030" i="1"/>
  <c r="Q3030" i="1"/>
  <c r="P3030" i="1"/>
  <c r="O3030" i="1"/>
  <c r="T3030" i="1" s="1"/>
  <c r="R3029" i="1"/>
  <c r="Q3029" i="1"/>
  <c r="P3029" i="1"/>
  <c r="O3029" i="1"/>
  <c r="T3029" i="1" s="1"/>
  <c r="R3028" i="1"/>
  <c r="Q3028" i="1"/>
  <c r="P3028" i="1"/>
  <c r="O3028" i="1"/>
  <c r="R3027" i="1"/>
  <c r="Q3027" i="1"/>
  <c r="P3027" i="1"/>
  <c r="O3027" i="1"/>
  <c r="R3026" i="1"/>
  <c r="Q3026" i="1"/>
  <c r="P3026" i="1"/>
  <c r="O3026" i="1"/>
  <c r="T3026" i="1" s="1"/>
  <c r="R3025" i="1"/>
  <c r="Q3025" i="1"/>
  <c r="P3025" i="1"/>
  <c r="O3025" i="1"/>
  <c r="T3025" i="1" s="1"/>
  <c r="R3024" i="1"/>
  <c r="Q3024" i="1"/>
  <c r="P3024" i="1"/>
  <c r="O3024" i="1"/>
  <c r="R3023" i="1"/>
  <c r="Q3023" i="1"/>
  <c r="P3023" i="1"/>
  <c r="O3023" i="1"/>
  <c r="T3023" i="1" s="1"/>
  <c r="R3022" i="1"/>
  <c r="Q3022" i="1"/>
  <c r="P3022" i="1"/>
  <c r="O3022" i="1"/>
  <c r="T3022" i="1" s="1"/>
  <c r="R3021" i="1"/>
  <c r="Q3021" i="1"/>
  <c r="P3021" i="1"/>
  <c r="O3021" i="1"/>
  <c r="T3021" i="1" s="1"/>
  <c r="R3020" i="1"/>
  <c r="Q3020" i="1"/>
  <c r="P3020" i="1"/>
  <c r="O3020" i="1"/>
  <c r="R3019" i="1"/>
  <c r="Q3019" i="1"/>
  <c r="P3019" i="1"/>
  <c r="O3019" i="1"/>
  <c r="R3018" i="1"/>
  <c r="Q3018" i="1"/>
  <c r="P3018" i="1"/>
  <c r="O3018" i="1"/>
  <c r="T3018" i="1" s="1"/>
  <c r="R3017" i="1"/>
  <c r="Q3017" i="1"/>
  <c r="P3017" i="1"/>
  <c r="O3017" i="1"/>
  <c r="T3017" i="1" s="1"/>
  <c r="R3016" i="1"/>
  <c r="Q3016" i="1"/>
  <c r="P3016" i="1"/>
  <c r="O3016" i="1"/>
  <c r="R3015" i="1"/>
  <c r="Q3015" i="1"/>
  <c r="P3015" i="1"/>
  <c r="O3015" i="1"/>
  <c r="T3015" i="1" s="1"/>
  <c r="R3014" i="1"/>
  <c r="Q3014" i="1"/>
  <c r="P3014" i="1"/>
  <c r="O3014" i="1"/>
  <c r="T3014" i="1" s="1"/>
  <c r="R3013" i="1"/>
  <c r="Q3013" i="1"/>
  <c r="P3013" i="1"/>
  <c r="O3013" i="1"/>
  <c r="T3013" i="1" s="1"/>
  <c r="R3012" i="1"/>
  <c r="Q3012" i="1"/>
  <c r="P3012" i="1"/>
  <c r="O3012" i="1"/>
  <c r="R3011" i="1"/>
  <c r="Q3011" i="1"/>
  <c r="P3011" i="1"/>
  <c r="O3011" i="1"/>
  <c r="R3010" i="1"/>
  <c r="Q3010" i="1"/>
  <c r="P3010" i="1"/>
  <c r="O3010" i="1"/>
  <c r="T3010" i="1" s="1"/>
  <c r="R3009" i="1"/>
  <c r="Q3009" i="1"/>
  <c r="P3009" i="1"/>
  <c r="O3009" i="1"/>
  <c r="T3009" i="1" s="1"/>
  <c r="R3008" i="1"/>
  <c r="Q3008" i="1"/>
  <c r="P3008" i="1"/>
  <c r="O3008" i="1"/>
  <c r="R3007" i="1"/>
  <c r="Q3007" i="1"/>
  <c r="P3007" i="1"/>
  <c r="O3007" i="1"/>
  <c r="T3007" i="1" s="1"/>
  <c r="R3006" i="1"/>
  <c r="Q3006" i="1"/>
  <c r="P3006" i="1"/>
  <c r="O3006" i="1"/>
  <c r="T3006" i="1" s="1"/>
  <c r="R3005" i="1"/>
  <c r="Q3005" i="1"/>
  <c r="P3005" i="1"/>
  <c r="O3005" i="1"/>
  <c r="T3005" i="1" s="1"/>
  <c r="R3004" i="1"/>
  <c r="Q3004" i="1"/>
  <c r="P3004" i="1"/>
  <c r="O3004" i="1"/>
  <c r="R3003" i="1"/>
  <c r="Q3003" i="1"/>
  <c r="P3003" i="1"/>
  <c r="O3003" i="1"/>
  <c r="R3002" i="1"/>
  <c r="Q3002" i="1"/>
  <c r="P3002" i="1"/>
  <c r="O3002" i="1"/>
  <c r="T3002" i="1" s="1"/>
  <c r="R3001" i="1"/>
  <c r="Q3001" i="1"/>
  <c r="P3001" i="1"/>
  <c r="O3001" i="1"/>
  <c r="T3001" i="1" s="1"/>
  <c r="R3000" i="1"/>
  <c r="Q3000" i="1"/>
  <c r="P3000" i="1"/>
  <c r="O3000" i="1"/>
  <c r="R2999" i="1"/>
  <c r="Q2999" i="1"/>
  <c r="P2999" i="1"/>
  <c r="O2999" i="1"/>
  <c r="T2999" i="1" s="1"/>
  <c r="R2998" i="1"/>
  <c r="Q2998" i="1"/>
  <c r="P2998" i="1"/>
  <c r="O2998" i="1"/>
  <c r="T2998" i="1" s="1"/>
  <c r="R2997" i="1"/>
  <c r="Q2997" i="1"/>
  <c r="P2997" i="1"/>
  <c r="O2997" i="1"/>
  <c r="T2997" i="1" s="1"/>
  <c r="R2996" i="1"/>
  <c r="Q2996" i="1"/>
  <c r="P2996" i="1"/>
  <c r="O2996" i="1"/>
  <c r="R2995" i="1"/>
  <c r="Q2995" i="1"/>
  <c r="P2995" i="1"/>
  <c r="O2995" i="1"/>
  <c r="R2994" i="1"/>
  <c r="Q2994" i="1"/>
  <c r="P2994" i="1"/>
  <c r="O2994" i="1"/>
  <c r="T2994" i="1" s="1"/>
  <c r="R2993" i="1"/>
  <c r="Q2993" i="1"/>
  <c r="P2993" i="1"/>
  <c r="O2993" i="1"/>
  <c r="T2993" i="1" s="1"/>
  <c r="R2992" i="1"/>
  <c r="Q2992" i="1"/>
  <c r="P2992" i="1"/>
  <c r="O2992" i="1"/>
  <c r="R2991" i="1"/>
  <c r="Q2991" i="1"/>
  <c r="P2991" i="1"/>
  <c r="O2991" i="1"/>
  <c r="T2991" i="1" s="1"/>
  <c r="R2990" i="1"/>
  <c r="Q2990" i="1"/>
  <c r="P2990" i="1"/>
  <c r="O2990" i="1"/>
  <c r="T2990" i="1" s="1"/>
  <c r="R2989" i="1"/>
  <c r="Q2989" i="1"/>
  <c r="P2989" i="1"/>
  <c r="O2989" i="1"/>
  <c r="T2989" i="1" s="1"/>
  <c r="R2988" i="1"/>
  <c r="Q2988" i="1"/>
  <c r="P2988" i="1"/>
  <c r="O2988" i="1"/>
  <c r="R2987" i="1"/>
  <c r="Q2987" i="1"/>
  <c r="P2987" i="1"/>
  <c r="O2987" i="1"/>
  <c r="R2986" i="1"/>
  <c r="Q2986" i="1"/>
  <c r="P2986" i="1"/>
  <c r="O2986" i="1"/>
  <c r="T2986" i="1" s="1"/>
  <c r="R2985" i="1"/>
  <c r="Q2985" i="1"/>
  <c r="P2985" i="1"/>
  <c r="O2985" i="1"/>
  <c r="T2985" i="1" s="1"/>
  <c r="R2984" i="1"/>
  <c r="Q2984" i="1"/>
  <c r="P2984" i="1"/>
  <c r="O2984" i="1"/>
  <c r="R2983" i="1"/>
  <c r="Q2983" i="1"/>
  <c r="P2983" i="1"/>
  <c r="O2983" i="1"/>
  <c r="T2983" i="1" s="1"/>
  <c r="R2982" i="1"/>
  <c r="Q2982" i="1"/>
  <c r="P2982" i="1"/>
  <c r="O2982" i="1"/>
  <c r="T2982" i="1" s="1"/>
  <c r="R2981" i="1"/>
  <c r="Q2981" i="1"/>
  <c r="P2981" i="1"/>
  <c r="O2981" i="1"/>
  <c r="T2981" i="1" s="1"/>
  <c r="R2980" i="1"/>
  <c r="Q2980" i="1"/>
  <c r="P2980" i="1"/>
  <c r="O2980" i="1"/>
  <c r="R2979" i="1"/>
  <c r="Q2979" i="1"/>
  <c r="P2979" i="1"/>
  <c r="O2979" i="1"/>
  <c r="R2978" i="1"/>
  <c r="Q2978" i="1"/>
  <c r="P2978" i="1"/>
  <c r="O2978" i="1"/>
  <c r="T2978" i="1" s="1"/>
  <c r="R2977" i="1"/>
  <c r="Q2977" i="1"/>
  <c r="P2977" i="1"/>
  <c r="O2977" i="1"/>
  <c r="T2977" i="1" s="1"/>
  <c r="R2976" i="1"/>
  <c r="Q2976" i="1"/>
  <c r="P2976" i="1"/>
  <c r="O2976" i="1"/>
  <c r="R2975" i="1"/>
  <c r="Q2975" i="1"/>
  <c r="P2975" i="1"/>
  <c r="O2975" i="1"/>
  <c r="R2974" i="1"/>
  <c r="Q2974" i="1"/>
  <c r="P2974" i="1"/>
  <c r="O2974" i="1"/>
  <c r="R2973" i="1"/>
  <c r="Q2973" i="1"/>
  <c r="P2973" i="1"/>
  <c r="O2973" i="1"/>
  <c r="T2973" i="1" s="1"/>
  <c r="R2972" i="1"/>
  <c r="Q2972" i="1"/>
  <c r="P2972" i="1"/>
  <c r="O2972" i="1"/>
  <c r="T2972" i="1" s="1"/>
  <c r="R2971" i="1"/>
  <c r="Q2971" i="1"/>
  <c r="P2971" i="1"/>
  <c r="O2971" i="1"/>
  <c r="T2971" i="1" s="1"/>
  <c r="R2970" i="1"/>
  <c r="Q2970" i="1"/>
  <c r="P2970" i="1"/>
  <c r="O2970" i="1"/>
  <c r="T2970" i="1" s="1"/>
  <c r="R2969" i="1"/>
  <c r="Q2969" i="1"/>
  <c r="P2969" i="1"/>
  <c r="O2969" i="1"/>
  <c r="T2969" i="1" s="1"/>
  <c r="R2968" i="1"/>
  <c r="Q2968" i="1"/>
  <c r="P2968" i="1"/>
  <c r="O2968" i="1"/>
  <c r="T2968" i="1" s="1"/>
  <c r="R2967" i="1"/>
  <c r="Q2967" i="1"/>
  <c r="P2967" i="1"/>
  <c r="O2967" i="1"/>
  <c r="R2966" i="1"/>
  <c r="Q2966" i="1"/>
  <c r="P2966" i="1"/>
  <c r="O2966" i="1"/>
  <c r="T2966" i="1" s="1"/>
  <c r="R2965" i="1"/>
  <c r="Q2965" i="1"/>
  <c r="P2965" i="1"/>
  <c r="O2965" i="1"/>
  <c r="T2965" i="1" s="1"/>
  <c r="R2964" i="1"/>
  <c r="Q2964" i="1"/>
  <c r="P2964" i="1"/>
  <c r="O2964" i="1"/>
  <c r="R2963" i="1"/>
  <c r="Q2963" i="1"/>
  <c r="P2963" i="1"/>
  <c r="O2963" i="1"/>
  <c r="R2962" i="1"/>
  <c r="Q2962" i="1"/>
  <c r="P2962" i="1"/>
  <c r="O2962" i="1"/>
  <c r="R2961" i="1"/>
  <c r="Q2961" i="1"/>
  <c r="P2961" i="1"/>
  <c r="O2961" i="1"/>
  <c r="T2961" i="1" s="1"/>
  <c r="R2960" i="1"/>
  <c r="Q2960" i="1"/>
  <c r="P2960" i="1"/>
  <c r="O2960" i="1"/>
  <c r="T2960" i="1" s="1"/>
  <c r="R2959" i="1"/>
  <c r="Q2959" i="1"/>
  <c r="P2959" i="1"/>
  <c r="O2959" i="1"/>
  <c r="T2959" i="1" s="1"/>
  <c r="R2958" i="1"/>
  <c r="Q2958" i="1"/>
  <c r="P2958" i="1"/>
  <c r="O2958" i="1"/>
  <c r="T2958" i="1" s="1"/>
  <c r="R2957" i="1"/>
  <c r="Q2957" i="1"/>
  <c r="P2957" i="1"/>
  <c r="O2957" i="1"/>
  <c r="R2956" i="1"/>
  <c r="Q2956" i="1"/>
  <c r="P2956" i="1"/>
  <c r="O2956" i="1"/>
  <c r="R2955" i="1"/>
  <c r="Q2955" i="1"/>
  <c r="P2955" i="1"/>
  <c r="O2955" i="1"/>
  <c r="R2954" i="1"/>
  <c r="Q2954" i="1"/>
  <c r="P2954" i="1"/>
  <c r="O2954" i="1"/>
  <c r="T2954" i="1" s="1"/>
  <c r="R2953" i="1"/>
  <c r="Q2953" i="1"/>
  <c r="P2953" i="1"/>
  <c r="O2953" i="1"/>
  <c r="T2953" i="1" s="1"/>
  <c r="R2952" i="1"/>
  <c r="Q2952" i="1"/>
  <c r="P2952" i="1"/>
  <c r="O2952" i="1"/>
  <c r="T2952" i="1" s="1"/>
  <c r="R2951" i="1"/>
  <c r="Q2951" i="1"/>
  <c r="P2951" i="1"/>
  <c r="O2951" i="1"/>
  <c r="T2951" i="1" s="1"/>
  <c r="R2950" i="1"/>
  <c r="Q2950" i="1"/>
  <c r="P2950" i="1"/>
  <c r="O2950" i="1"/>
  <c r="R2949" i="1"/>
  <c r="Q2949" i="1"/>
  <c r="P2949" i="1"/>
  <c r="O2949" i="1"/>
  <c r="T2949" i="1" s="1"/>
  <c r="R2948" i="1"/>
  <c r="Q2948" i="1"/>
  <c r="P2948" i="1"/>
  <c r="O2948" i="1"/>
  <c r="R2947" i="1"/>
  <c r="Q2947" i="1"/>
  <c r="P2947" i="1"/>
  <c r="O2947" i="1"/>
  <c r="T2947" i="1" s="1"/>
  <c r="R2946" i="1"/>
  <c r="Q2946" i="1"/>
  <c r="P2946" i="1"/>
  <c r="O2946" i="1"/>
  <c r="T2946" i="1" s="1"/>
  <c r="R2945" i="1"/>
  <c r="Q2945" i="1"/>
  <c r="P2945" i="1"/>
  <c r="O2945" i="1"/>
  <c r="T2945" i="1" s="1"/>
  <c r="R2944" i="1"/>
  <c r="Q2944" i="1"/>
  <c r="P2944" i="1"/>
  <c r="O2944" i="1"/>
  <c r="R2943" i="1"/>
  <c r="Q2943" i="1"/>
  <c r="P2943" i="1"/>
  <c r="O2943" i="1"/>
  <c r="R2942" i="1"/>
  <c r="Q2942" i="1"/>
  <c r="P2942" i="1"/>
  <c r="O2942" i="1"/>
  <c r="T2942" i="1" s="1"/>
  <c r="R2941" i="1"/>
  <c r="Q2941" i="1"/>
  <c r="P2941" i="1"/>
  <c r="O2941" i="1"/>
  <c r="T2941" i="1" s="1"/>
  <c r="R2940" i="1"/>
  <c r="Q2940" i="1"/>
  <c r="P2940" i="1"/>
  <c r="O2940" i="1"/>
  <c r="T2940" i="1" s="1"/>
  <c r="R2939" i="1"/>
  <c r="Q2939" i="1"/>
  <c r="P2939" i="1"/>
  <c r="O2939" i="1"/>
  <c r="T2939" i="1" s="1"/>
  <c r="R2938" i="1"/>
  <c r="Q2938" i="1"/>
  <c r="P2938" i="1"/>
  <c r="O2938" i="1"/>
  <c r="R2937" i="1"/>
  <c r="Q2937" i="1"/>
  <c r="P2937" i="1"/>
  <c r="O2937" i="1"/>
  <c r="T2937" i="1" s="1"/>
  <c r="R2936" i="1"/>
  <c r="Q2936" i="1"/>
  <c r="P2936" i="1"/>
  <c r="O2936" i="1"/>
  <c r="T2936" i="1" s="1"/>
  <c r="R2935" i="1"/>
  <c r="Q2935" i="1"/>
  <c r="P2935" i="1"/>
  <c r="O2935" i="1"/>
  <c r="T2935" i="1" s="1"/>
  <c r="R2934" i="1"/>
  <c r="Q2934" i="1"/>
  <c r="P2934" i="1"/>
  <c r="O2934" i="1"/>
  <c r="T2934" i="1" s="1"/>
  <c r="R2933" i="1"/>
  <c r="Q2933" i="1"/>
  <c r="P2933" i="1"/>
  <c r="O2933" i="1"/>
  <c r="T2933" i="1" s="1"/>
  <c r="R2932" i="1"/>
  <c r="Q2932" i="1"/>
  <c r="P2932" i="1"/>
  <c r="O2932" i="1"/>
  <c r="R2931" i="1"/>
  <c r="Q2931" i="1"/>
  <c r="P2931" i="1"/>
  <c r="O2931" i="1"/>
  <c r="T2931" i="1" s="1"/>
  <c r="R2930" i="1"/>
  <c r="Q2930" i="1"/>
  <c r="P2930" i="1"/>
  <c r="O2930" i="1"/>
  <c r="T2930" i="1" s="1"/>
  <c r="R2929" i="1"/>
  <c r="Q2929" i="1"/>
  <c r="P2929" i="1"/>
  <c r="O2929" i="1"/>
  <c r="T2929" i="1" s="1"/>
  <c r="R2928" i="1"/>
  <c r="Q2928" i="1"/>
  <c r="P2928" i="1"/>
  <c r="O2928" i="1"/>
  <c r="R2927" i="1"/>
  <c r="Q2927" i="1"/>
  <c r="P2927" i="1"/>
  <c r="O2927" i="1"/>
  <c r="R2926" i="1"/>
  <c r="Q2926" i="1"/>
  <c r="P2926" i="1"/>
  <c r="O2926" i="1"/>
  <c r="T2926" i="1" s="1"/>
  <c r="R2925" i="1"/>
  <c r="Q2925" i="1"/>
  <c r="P2925" i="1"/>
  <c r="O2925" i="1"/>
  <c r="T2925" i="1" s="1"/>
  <c r="R2924" i="1"/>
  <c r="Q2924" i="1"/>
  <c r="P2924" i="1"/>
  <c r="O2924" i="1"/>
  <c r="R2923" i="1"/>
  <c r="Q2923" i="1"/>
  <c r="P2923" i="1"/>
  <c r="O2923" i="1"/>
  <c r="R2922" i="1"/>
  <c r="Q2922" i="1"/>
  <c r="P2922" i="1"/>
  <c r="O2922" i="1"/>
  <c r="T2922" i="1" s="1"/>
  <c r="R2921" i="1"/>
  <c r="Q2921" i="1"/>
  <c r="P2921" i="1"/>
  <c r="O2921" i="1"/>
  <c r="T2921" i="1" s="1"/>
  <c r="R2920" i="1"/>
  <c r="Q2920" i="1"/>
  <c r="P2920" i="1"/>
  <c r="O2920" i="1"/>
  <c r="R2919" i="1"/>
  <c r="Q2919" i="1"/>
  <c r="P2919" i="1"/>
  <c r="O2919" i="1"/>
  <c r="R2918" i="1"/>
  <c r="Q2918" i="1"/>
  <c r="P2918" i="1"/>
  <c r="O2918" i="1"/>
  <c r="T2918" i="1" s="1"/>
  <c r="R2917" i="1"/>
  <c r="Q2917" i="1"/>
  <c r="P2917" i="1"/>
  <c r="O2917" i="1"/>
  <c r="T2917" i="1" s="1"/>
  <c r="R2916" i="1"/>
  <c r="Q2916" i="1"/>
  <c r="P2916" i="1"/>
  <c r="O2916" i="1"/>
  <c r="R2915" i="1"/>
  <c r="Q2915" i="1"/>
  <c r="P2915" i="1"/>
  <c r="O2915" i="1"/>
  <c r="R2914" i="1"/>
  <c r="Q2914" i="1"/>
  <c r="P2914" i="1"/>
  <c r="O2914" i="1"/>
  <c r="T2914" i="1" s="1"/>
  <c r="R2913" i="1"/>
  <c r="Q2913" i="1"/>
  <c r="P2913" i="1"/>
  <c r="O2913" i="1"/>
  <c r="T2913" i="1" s="1"/>
  <c r="R2912" i="1"/>
  <c r="Q2912" i="1"/>
  <c r="P2912" i="1"/>
  <c r="O2912" i="1"/>
  <c r="R2911" i="1"/>
  <c r="Q2911" i="1"/>
  <c r="P2911" i="1"/>
  <c r="O2911" i="1"/>
  <c r="R2910" i="1"/>
  <c r="Q2910" i="1"/>
  <c r="P2910" i="1"/>
  <c r="O2910" i="1"/>
  <c r="T2910" i="1" s="1"/>
  <c r="R2909" i="1"/>
  <c r="Q2909" i="1"/>
  <c r="P2909" i="1"/>
  <c r="O2909" i="1"/>
  <c r="T2909" i="1" s="1"/>
  <c r="R2908" i="1"/>
  <c r="Q2908" i="1"/>
  <c r="P2908" i="1"/>
  <c r="O2908" i="1"/>
  <c r="R2907" i="1"/>
  <c r="Q2907" i="1"/>
  <c r="P2907" i="1"/>
  <c r="O2907" i="1"/>
  <c r="R2906" i="1"/>
  <c r="Q2906" i="1"/>
  <c r="P2906" i="1"/>
  <c r="O2906" i="1"/>
  <c r="T2906" i="1" s="1"/>
  <c r="R2905" i="1"/>
  <c r="Q2905" i="1"/>
  <c r="P2905" i="1"/>
  <c r="O2905" i="1"/>
  <c r="T2905" i="1" s="1"/>
  <c r="R2904" i="1"/>
  <c r="Q2904" i="1"/>
  <c r="P2904" i="1"/>
  <c r="O2904" i="1"/>
  <c r="R2903" i="1"/>
  <c r="Q2903" i="1"/>
  <c r="P2903" i="1"/>
  <c r="O2903" i="1"/>
  <c r="R2902" i="1"/>
  <c r="Q2902" i="1"/>
  <c r="P2902" i="1"/>
  <c r="O2902" i="1"/>
  <c r="T2902" i="1" s="1"/>
  <c r="R2901" i="1"/>
  <c r="Q2901" i="1"/>
  <c r="P2901" i="1"/>
  <c r="O2901" i="1"/>
  <c r="T2901" i="1" s="1"/>
  <c r="R2900" i="1"/>
  <c r="Q2900" i="1"/>
  <c r="P2900" i="1"/>
  <c r="O2900" i="1"/>
  <c r="R2899" i="1"/>
  <c r="Q2899" i="1"/>
  <c r="P2899" i="1"/>
  <c r="O2899" i="1"/>
  <c r="R2898" i="1"/>
  <c r="Q2898" i="1"/>
  <c r="P2898" i="1"/>
  <c r="O2898" i="1"/>
  <c r="T2898" i="1" s="1"/>
  <c r="R2897" i="1"/>
  <c r="Q2897" i="1"/>
  <c r="P2897" i="1"/>
  <c r="O2897" i="1"/>
  <c r="T2897" i="1" s="1"/>
  <c r="R2896" i="1"/>
  <c r="Q2896" i="1"/>
  <c r="P2896" i="1"/>
  <c r="O2896" i="1"/>
  <c r="R2895" i="1"/>
  <c r="Q2895" i="1"/>
  <c r="P2895" i="1"/>
  <c r="O2895" i="1"/>
  <c r="R2894" i="1"/>
  <c r="Q2894" i="1"/>
  <c r="P2894" i="1"/>
  <c r="O2894" i="1"/>
  <c r="T2894" i="1" s="1"/>
  <c r="R2893" i="1"/>
  <c r="Q2893" i="1"/>
  <c r="P2893" i="1"/>
  <c r="O2893" i="1"/>
  <c r="T2893" i="1" s="1"/>
  <c r="R2892" i="1"/>
  <c r="Q2892" i="1"/>
  <c r="P2892" i="1"/>
  <c r="O2892" i="1"/>
  <c r="R2891" i="1"/>
  <c r="Q2891" i="1"/>
  <c r="P2891" i="1"/>
  <c r="O2891" i="1"/>
  <c r="T2891" i="1" s="1"/>
  <c r="R2890" i="1"/>
  <c r="Q2890" i="1"/>
  <c r="P2890" i="1"/>
  <c r="O2890" i="1"/>
  <c r="T2890" i="1" s="1"/>
  <c r="R2889" i="1"/>
  <c r="Q2889" i="1"/>
  <c r="P2889" i="1"/>
  <c r="O2889" i="1"/>
  <c r="T2889" i="1" s="1"/>
  <c r="R2888" i="1"/>
  <c r="Q2888" i="1"/>
  <c r="P2888" i="1"/>
  <c r="O2888" i="1"/>
  <c r="R2887" i="1"/>
  <c r="Q2887" i="1"/>
  <c r="P2887" i="1"/>
  <c r="O2887" i="1"/>
  <c r="R2886" i="1"/>
  <c r="Q2886" i="1"/>
  <c r="P2886" i="1"/>
  <c r="O2886" i="1"/>
  <c r="T2886" i="1" s="1"/>
  <c r="R2885" i="1"/>
  <c r="Q2885" i="1"/>
  <c r="P2885" i="1"/>
  <c r="O2885" i="1"/>
  <c r="T2885" i="1" s="1"/>
  <c r="R2884" i="1"/>
  <c r="Q2884" i="1"/>
  <c r="P2884" i="1"/>
  <c r="O2884" i="1"/>
  <c r="T2884" i="1" s="1"/>
  <c r="R2883" i="1"/>
  <c r="Q2883" i="1"/>
  <c r="P2883" i="1"/>
  <c r="O2883" i="1"/>
  <c r="T2883" i="1" s="1"/>
  <c r="R2882" i="1"/>
  <c r="Q2882" i="1"/>
  <c r="P2882" i="1"/>
  <c r="O2882" i="1"/>
  <c r="T2882" i="1" s="1"/>
  <c r="R2881" i="1"/>
  <c r="Q2881" i="1"/>
  <c r="P2881" i="1"/>
  <c r="O2881" i="1"/>
  <c r="T2881" i="1" s="1"/>
  <c r="R2880" i="1"/>
  <c r="Q2880" i="1"/>
  <c r="P2880" i="1"/>
  <c r="O2880" i="1"/>
  <c r="T2880" i="1" s="1"/>
  <c r="R2879" i="1"/>
  <c r="Q2879" i="1"/>
  <c r="P2879" i="1"/>
  <c r="O2879" i="1"/>
  <c r="T2879" i="1" s="1"/>
  <c r="R2878" i="1"/>
  <c r="Q2878" i="1"/>
  <c r="P2878" i="1"/>
  <c r="O2878" i="1"/>
  <c r="T2878" i="1" s="1"/>
  <c r="R2877" i="1"/>
  <c r="Q2877" i="1"/>
  <c r="P2877" i="1"/>
  <c r="O2877" i="1"/>
  <c r="T2877" i="1" s="1"/>
  <c r="R2876" i="1"/>
  <c r="Q2876" i="1"/>
  <c r="P2876" i="1"/>
  <c r="O2876" i="1"/>
  <c r="T2876" i="1" s="1"/>
  <c r="R2875" i="1"/>
  <c r="Q2875" i="1"/>
  <c r="P2875" i="1"/>
  <c r="O2875" i="1"/>
  <c r="T2875" i="1" s="1"/>
  <c r="R2874" i="1"/>
  <c r="Q2874" i="1"/>
  <c r="P2874" i="1"/>
  <c r="O2874" i="1"/>
  <c r="R2873" i="1"/>
  <c r="Q2873" i="1"/>
  <c r="P2873" i="1"/>
  <c r="O2873" i="1"/>
  <c r="T2873" i="1" s="1"/>
  <c r="R2872" i="1"/>
  <c r="Q2872" i="1"/>
  <c r="P2872" i="1"/>
  <c r="O2872" i="1"/>
  <c r="R2871" i="1"/>
  <c r="Q2871" i="1"/>
  <c r="P2871" i="1"/>
  <c r="O2871" i="1"/>
  <c r="T2871" i="1" s="1"/>
  <c r="R2870" i="1"/>
  <c r="Q2870" i="1"/>
  <c r="P2870" i="1"/>
  <c r="O2870" i="1"/>
  <c r="T2870" i="1" s="1"/>
  <c r="R2869" i="1"/>
  <c r="Q2869" i="1"/>
  <c r="P2869" i="1"/>
  <c r="O2869" i="1"/>
  <c r="T2869" i="1" s="1"/>
  <c r="R2868" i="1"/>
  <c r="Q2868" i="1"/>
  <c r="P2868" i="1"/>
  <c r="O2868" i="1"/>
  <c r="T2868" i="1" s="1"/>
  <c r="R2867" i="1"/>
  <c r="Q2867" i="1"/>
  <c r="P2867" i="1"/>
  <c r="O2867" i="1"/>
  <c r="T2867" i="1" s="1"/>
  <c r="R2866" i="1"/>
  <c r="Q2866" i="1"/>
  <c r="P2866" i="1"/>
  <c r="O2866" i="1"/>
  <c r="R2865" i="1"/>
  <c r="Q2865" i="1"/>
  <c r="P2865" i="1"/>
  <c r="O2865" i="1"/>
  <c r="T2865" i="1" s="1"/>
  <c r="R2864" i="1"/>
  <c r="Q2864" i="1"/>
  <c r="P2864" i="1"/>
  <c r="O2864" i="1"/>
  <c r="T2864" i="1" s="1"/>
  <c r="R2863" i="1"/>
  <c r="Q2863" i="1"/>
  <c r="P2863" i="1"/>
  <c r="O2863" i="1"/>
  <c r="T2863" i="1" s="1"/>
  <c r="R2862" i="1"/>
  <c r="Q2862" i="1"/>
  <c r="P2862" i="1"/>
  <c r="O2862" i="1"/>
  <c r="T2862" i="1" s="1"/>
  <c r="R2861" i="1"/>
  <c r="Q2861" i="1"/>
  <c r="P2861" i="1"/>
  <c r="O2861" i="1"/>
  <c r="T2861" i="1" s="1"/>
  <c r="R2860" i="1"/>
  <c r="Q2860" i="1"/>
  <c r="P2860" i="1"/>
  <c r="O2860" i="1"/>
  <c r="T2860" i="1" s="1"/>
  <c r="R2859" i="1"/>
  <c r="Q2859" i="1"/>
  <c r="P2859" i="1"/>
  <c r="O2859" i="1"/>
  <c r="T2859" i="1" s="1"/>
  <c r="R2858" i="1"/>
  <c r="Q2858" i="1"/>
  <c r="P2858" i="1"/>
  <c r="O2858" i="1"/>
  <c r="R2857" i="1"/>
  <c r="Q2857" i="1"/>
  <c r="P2857" i="1"/>
  <c r="O2857" i="1"/>
  <c r="T2857" i="1" s="1"/>
  <c r="R2856" i="1"/>
  <c r="Q2856" i="1"/>
  <c r="P2856" i="1"/>
  <c r="O2856" i="1"/>
  <c r="T2856" i="1" s="1"/>
  <c r="R2855" i="1"/>
  <c r="Q2855" i="1"/>
  <c r="P2855" i="1"/>
  <c r="O2855" i="1"/>
  <c r="T2855" i="1" s="1"/>
  <c r="R2854" i="1"/>
  <c r="Q2854" i="1"/>
  <c r="P2854" i="1"/>
  <c r="O2854" i="1"/>
  <c r="R2853" i="1"/>
  <c r="Q2853" i="1"/>
  <c r="P2853" i="1"/>
  <c r="O2853" i="1"/>
  <c r="T2853" i="1" s="1"/>
  <c r="R2852" i="1"/>
  <c r="Q2852" i="1"/>
  <c r="P2852" i="1"/>
  <c r="O2852" i="1"/>
  <c r="T2852" i="1" s="1"/>
  <c r="R2851" i="1"/>
  <c r="Q2851" i="1"/>
  <c r="P2851" i="1"/>
  <c r="O2851" i="1"/>
  <c r="T2851" i="1" s="1"/>
  <c r="R2850" i="1"/>
  <c r="Q2850" i="1"/>
  <c r="P2850" i="1"/>
  <c r="O2850" i="1"/>
  <c r="R2849" i="1"/>
  <c r="Q2849" i="1"/>
  <c r="P2849" i="1"/>
  <c r="O2849" i="1"/>
  <c r="T2849" i="1" s="1"/>
  <c r="R2848" i="1"/>
  <c r="Q2848" i="1"/>
  <c r="P2848" i="1"/>
  <c r="O2848" i="1"/>
  <c r="T2848" i="1" s="1"/>
  <c r="R2847" i="1"/>
  <c r="Q2847" i="1"/>
  <c r="P2847" i="1"/>
  <c r="O2847" i="1"/>
  <c r="T2847" i="1" s="1"/>
  <c r="R2846" i="1"/>
  <c r="Q2846" i="1"/>
  <c r="P2846" i="1"/>
  <c r="O2846" i="1"/>
  <c r="R2845" i="1"/>
  <c r="Q2845" i="1"/>
  <c r="P2845" i="1"/>
  <c r="O2845" i="1"/>
  <c r="T2845" i="1" s="1"/>
  <c r="R2844" i="1"/>
  <c r="Q2844" i="1"/>
  <c r="P2844" i="1"/>
  <c r="O2844" i="1"/>
  <c r="T2844" i="1" s="1"/>
  <c r="R2843" i="1"/>
  <c r="Q2843" i="1"/>
  <c r="P2843" i="1"/>
  <c r="O2843" i="1"/>
  <c r="T2843" i="1" s="1"/>
  <c r="R2842" i="1"/>
  <c r="Q2842" i="1"/>
  <c r="P2842" i="1"/>
  <c r="O2842" i="1"/>
  <c r="R2841" i="1"/>
  <c r="Q2841" i="1"/>
  <c r="P2841" i="1"/>
  <c r="O2841" i="1"/>
  <c r="T2841" i="1" s="1"/>
  <c r="R2840" i="1"/>
  <c r="Q2840" i="1"/>
  <c r="P2840" i="1"/>
  <c r="O2840" i="1"/>
  <c r="T2840" i="1" s="1"/>
  <c r="R2839" i="1"/>
  <c r="Q2839" i="1"/>
  <c r="P2839" i="1"/>
  <c r="O2839" i="1"/>
  <c r="T2839" i="1" s="1"/>
  <c r="R2838" i="1"/>
  <c r="Q2838" i="1"/>
  <c r="P2838" i="1"/>
  <c r="O2838" i="1"/>
  <c r="R2837" i="1"/>
  <c r="Q2837" i="1"/>
  <c r="P2837" i="1"/>
  <c r="O2837" i="1"/>
  <c r="T2837" i="1" s="1"/>
  <c r="R2836" i="1"/>
  <c r="Q2836" i="1"/>
  <c r="P2836" i="1"/>
  <c r="O2836" i="1"/>
  <c r="T2836" i="1" s="1"/>
  <c r="R2835" i="1"/>
  <c r="Q2835" i="1"/>
  <c r="P2835" i="1"/>
  <c r="O2835" i="1"/>
  <c r="T2835" i="1" s="1"/>
  <c r="R2834" i="1"/>
  <c r="Q2834" i="1"/>
  <c r="P2834" i="1"/>
  <c r="O2834" i="1"/>
  <c r="R2833" i="1"/>
  <c r="Q2833" i="1"/>
  <c r="P2833" i="1"/>
  <c r="O2833" i="1"/>
  <c r="T2833" i="1" s="1"/>
  <c r="R2832" i="1"/>
  <c r="Q2832" i="1"/>
  <c r="P2832" i="1"/>
  <c r="O2832" i="1"/>
  <c r="T2832" i="1" s="1"/>
  <c r="R2831" i="1"/>
  <c r="Q2831" i="1"/>
  <c r="P2831" i="1"/>
  <c r="O2831" i="1"/>
  <c r="T2831" i="1" s="1"/>
  <c r="R2830" i="1"/>
  <c r="Q2830" i="1"/>
  <c r="P2830" i="1"/>
  <c r="O2830" i="1"/>
  <c r="R2829" i="1"/>
  <c r="Q2829" i="1"/>
  <c r="P2829" i="1"/>
  <c r="O2829" i="1"/>
  <c r="T2829" i="1" s="1"/>
  <c r="R2828" i="1"/>
  <c r="Q2828" i="1"/>
  <c r="P2828" i="1"/>
  <c r="O2828" i="1"/>
  <c r="T2828" i="1" s="1"/>
  <c r="R2827" i="1"/>
  <c r="Q2827" i="1"/>
  <c r="P2827" i="1"/>
  <c r="O2827" i="1"/>
  <c r="T2827" i="1" s="1"/>
  <c r="R2826" i="1"/>
  <c r="Q2826" i="1"/>
  <c r="P2826" i="1"/>
  <c r="O2826" i="1"/>
  <c r="R2825" i="1"/>
  <c r="Q2825" i="1"/>
  <c r="P2825" i="1"/>
  <c r="O2825" i="1"/>
  <c r="T2825" i="1" s="1"/>
  <c r="R2824" i="1"/>
  <c r="Q2824" i="1"/>
  <c r="P2824" i="1"/>
  <c r="O2824" i="1"/>
  <c r="T2824" i="1" s="1"/>
  <c r="R2823" i="1"/>
  <c r="Q2823" i="1"/>
  <c r="P2823" i="1"/>
  <c r="O2823" i="1"/>
  <c r="T2823" i="1" s="1"/>
  <c r="R2822" i="1"/>
  <c r="Q2822" i="1"/>
  <c r="P2822" i="1"/>
  <c r="O2822" i="1"/>
  <c r="R2821" i="1"/>
  <c r="Q2821" i="1"/>
  <c r="P2821" i="1"/>
  <c r="O2821" i="1"/>
  <c r="T2821" i="1" s="1"/>
  <c r="R2820" i="1"/>
  <c r="Q2820" i="1"/>
  <c r="P2820" i="1"/>
  <c r="O2820" i="1"/>
  <c r="T2820" i="1" s="1"/>
  <c r="R2819" i="1"/>
  <c r="Q2819" i="1"/>
  <c r="P2819" i="1"/>
  <c r="O2819" i="1"/>
  <c r="T2819" i="1" s="1"/>
  <c r="R2818" i="1"/>
  <c r="Q2818" i="1"/>
  <c r="P2818" i="1"/>
  <c r="O2818" i="1"/>
  <c r="R2817" i="1"/>
  <c r="Q2817" i="1"/>
  <c r="P2817" i="1"/>
  <c r="O2817" i="1"/>
  <c r="T2817" i="1" s="1"/>
  <c r="R2816" i="1"/>
  <c r="Q2816" i="1"/>
  <c r="P2816" i="1"/>
  <c r="O2816" i="1"/>
  <c r="T2816" i="1" s="1"/>
  <c r="R2815" i="1"/>
  <c r="Q2815" i="1"/>
  <c r="P2815" i="1"/>
  <c r="O2815" i="1"/>
  <c r="T2815" i="1" s="1"/>
  <c r="R2814" i="1"/>
  <c r="Q2814" i="1"/>
  <c r="P2814" i="1"/>
  <c r="O2814" i="1"/>
  <c r="R2813" i="1"/>
  <c r="Q2813" i="1"/>
  <c r="P2813" i="1"/>
  <c r="O2813" i="1"/>
  <c r="T2813" i="1" s="1"/>
  <c r="R2812" i="1"/>
  <c r="Q2812" i="1"/>
  <c r="P2812" i="1"/>
  <c r="O2812" i="1"/>
  <c r="T2812" i="1" s="1"/>
  <c r="R2811" i="1"/>
  <c r="Q2811" i="1"/>
  <c r="P2811" i="1"/>
  <c r="O2811" i="1"/>
  <c r="T2811" i="1" s="1"/>
  <c r="R2810" i="1"/>
  <c r="Q2810" i="1"/>
  <c r="P2810" i="1"/>
  <c r="O2810" i="1"/>
  <c r="R2809" i="1"/>
  <c r="Q2809" i="1"/>
  <c r="P2809" i="1"/>
  <c r="O2809" i="1"/>
  <c r="T2809" i="1" s="1"/>
  <c r="R2808" i="1"/>
  <c r="Q2808" i="1"/>
  <c r="P2808" i="1"/>
  <c r="O2808" i="1"/>
  <c r="T2808" i="1" s="1"/>
  <c r="R2807" i="1"/>
  <c r="Q2807" i="1"/>
  <c r="P2807" i="1"/>
  <c r="O2807" i="1"/>
  <c r="T2807" i="1" s="1"/>
  <c r="R2806" i="1"/>
  <c r="Q2806" i="1"/>
  <c r="P2806" i="1"/>
  <c r="O2806" i="1"/>
  <c r="R2805" i="1"/>
  <c r="Q2805" i="1"/>
  <c r="P2805" i="1"/>
  <c r="O2805" i="1"/>
  <c r="T2805" i="1" s="1"/>
  <c r="R2804" i="1"/>
  <c r="Q2804" i="1"/>
  <c r="P2804" i="1"/>
  <c r="O2804" i="1"/>
  <c r="T2804" i="1" s="1"/>
  <c r="R2803" i="1"/>
  <c r="Q2803" i="1"/>
  <c r="P2803" i="1"/>
  <c r="O2803" i="1"/>
  <c r="T2803" i="1" s="1"/>
  <c r="R2802" i="1"/>
  <c r="Q2802" i="1"/>
  <c r="P2802" i="1"/>
  <c r="O2802" i="1"/>
  <c r="R2801" i="1"/>
  <c r="Q2801" i="1"/>
  <c r="P2801" i="1"/>
  <c r="O2801" i="1"/>
  <c r="T2801" i="1" s="1"/>
  <c r="R2800" i="1"/>
  <c r="Q2800" i="1"/>
  <c r="P2800" i="1"/>
  <c r="O2800" i="1"/>
  <c r="T2800" i="1" s="1"/>
  <c r="R2799" i="1"/>
  <c r="Q2799" i="1"/>
  <c r="P2799" i="1"/>
  <c r="O2799" i="1"/>
  <c r="T2799" i="1" s="1"/>
  <c r="R2798" i="1"/>
  <c r="Q2798" i="1"/>
  <c r="P2798" i="1"/>
  <c r="O2798" i="1"/>
  <c r="R2797" i="1"/>
  <c r="Q2797" i="1"/>
  <c r="P2797" i="1"/>
  <c r="O2797" i="1"/>
  <c r="T2797" i="1" s="1"/>
  <c r="R2796" i="1"/>
  <c r="Q2796" i="1"/>
  <c r="P2796" i="1"/>
  <c r="O2796" i="1"/>
  <c r="T2796" i="1" s="1"/>
  <c r="R2795" i="1"/>
  <c r="Q2795" i="1"/>
  <c r="P2795" i="1"/>
  <c r="O2795" i="1"/>
  <c r="T2795" i="1" s="1"/>
  <c r="R2794" i="1"/>
  <c r="Q2794" i="1"/>
  <c r="P2794" i="1"/>
  <c r="O2794" i="1"/>
  <c r="R2793" i="1"/>
  <c r="Q2793" i="1"/>
  <c r="P2793" i="1"/>
  <c r="O2793" i="1"/>
  <c r="T2793" i="1" s="1"/>
  <c r="R2792" i="1"/>
  <c r="Q2792" i="1"/>
  <c r="P2792" i="1"/>
  <c r="O2792" i="1"/>
  <c r="T2792" i="1" s="1"/>
  <c r="R2791" i="1"/>
  <c r="Q2791" i="1"/>
  <c r="P2791" i="1"/>
  <c r="O2791" i="1"/>
  <c r="T2791" i="1" s="1"/>
  <c r="R2790" i="1"/>
  <c r="Q2790" i="1"/>
  <c r="P2790" i="1"/>
  <c r="O2790" i="1"/>
  <c r="R2789" i="1"/>
  <c r="Q2789" i="1"/>
  <c r="P2789" i="1"/>
  <c r="O2789" i="1"/>
  <c r="T2789" i="1" s="1"/>
  <c r="R2788" i="1"/>
  <c r="Q2788" i="1"/>
  <c r="P2788" i="1"/>
  <c r="O2788" i="1"/>
  <c r="T2788" i="1" s="1"/>
  <c r="R2787" i="1"/>
  <c r="Q2787" i="1"/>
  <c r="P2787" i="1"/>
  <c r="O2787" i="1"/>
  <c r="T2787" i="1" s="1"/>
  <c r="R2786" i="1"/>
  <c r="Q2786" i="1"/>
  <c r="P2786" i="1"/>
  <c r="O2786" i="1"/>
  <c r="R2785" i="1"/>
  <c r="Q2785" i="1"/>
  <c r="P2785" i="1"/>
  <c r="O2785" i="1"/>
  <c r="T2785" i="1" s="1"/>
  <c r="R2784" i="1"/>
  <c r="Q2784" i="1"/>
  <c r="P2784" i="1"/>
  <c r="O2784" i="1"/>
  <c r="T2784" i="1" s="1"/>
  <c r="R2783" i="1"/>
  <c r="Q2783" i="1"/>
  <c r="P2783" i="1"/>
  <c r="O2783" i="1"/>
  <c r="T2783" i="1" s="1"/>
  <c r="R2782" i="1"/>
  <c r="Q2782" i="1"/>
  <c r="P2782" i="1"/>
  <c r="O2782" i="1"/>
  <c r="R2781" i="1"/>
  <c r="Q2781" i="1"/>
  <c r="P2781" i="1"/>
  <c r="O2781" i="1"/>
  <c r="T2781" i="1" s="1"/>
  <c r="R2780" i="1"/>
  <c r="Q2780" i="1"/>
  <c r="P2780" i="1"/>
  <c r="O2780" i="1"/>
  <c r="T2780" i="1" s="1"/>
  <c r="R2779" i="1"/>
  <c r="Q2779" i="1"/>
  <c r="P2779" i="1"/>
  <c r="O2779" i="1"/>
  <c r="T2779" i="1" s="1"/>
  <c r="R2778" i="1"/>
  <c r="Q2778" i="1"/>
  <c r="P2778" i="1"/>
  <c r="O2778" i="1"/>
  <c r="R2777" i="1"/>
  <c r="Q2777" i="1"/>
  <c r="P2777" i="1"/>
  <c r="O2777" i="1"/>
  <c r="T2777" i="1" s="1"/>
  <c r="R2776" i="1"/>
  <c r="Q2776" i="1"/>
  <c r="P2776" i="1"/>
  <c r="O2776" i="1"/>
  <c r="T2776" i="1" s="1"/>
  <c r="R2775" i="1"/>
  <c r="Q2775" i="1"/>
  <c r="P2775" i="1"/>
  <c r="O2775" i="1"/>
  <c r="T2775" i="1" s="1"/>
  <c r="R2774" i="1"/>
  <c r="Q2774" i="1"/>
  <c r="P2774" i="1"/>
  <c r="O2774" i="1"/>
  <c r="R2773" i="1"/>
  <c r="Q2773" i="1"/>
  <c r="P2773" i="1"/>
  <c r="O2773" i="1"/>
  <c r="T2773" i="1" s="1"/>
  <c r="R2772" i="1"/>
  <c r="Q2772" i="1"/>
  <c r="P2772" i="1"/>
  <c r="O2772" i="1"/>
  <c r="T2772" i="1" s="1"/>
  <c r="R2771" i="1"/>
  <c r="Q2771" i="1"/>
  <c r="P2771" i="1"/>
  <c r="O2771" i="1"/>
  <c r="T2771" i="1" s="1"/>
  <c r="R2770" i="1"/>
  <c r="Q2770" i="1"/>
  <c r="P2770" i="1"/>
  <c r="O2770" i="1"/>
  <c r="R2769" i="1"/>
  <c r="Q2769" i="1"/>
  <c r="P2769" i="1"/>
  <c r="O2769" i="1"/>
  <c r="T2769" i="1" s="1"/>
  <c r="R2768" i="1"/>
  <c r="Q2768" i="1"/>
  <c r="P2768" i="1"/>
  <c r="O2768" i="1"/>
  <c r="T2768" i="1" s="1"/>
  <c r="R2767" i="1"/>
  <c r="Q2767" i="1"/>
  <c r="P2767" i="1"/>
  <c r="O2767" i="1"/>
  <c r="T2767" i="1" s="1"/>
  <c r="R2766" i="1"/>
  <c r="Q2766" i="1"/>
  <c r="P2766" i="1"/>
  <c r="O2766" i="1"/>
  <c r="R2765" i="1"/>
  <c r="Q2765" i="1"/>
  <c r="P2765" i="1"/>
  <c r="O2765" i="1"/>
  <c r="T2765" i="1" s="1"/>
  <c r="R2764" i="1"/>
  <c r="Q2764" i="1"/>
  <c r="P2764" i="1"/>
  <c r="O2764" i="1"/>
  <c r="T2764" i="1" s="1"/>
  <c r="R2763" i="1"/>
  <c r="Q2763" i="1"/>
  <c r="P2763" i="1"/>
  <c r="O2763" i="1"/>
  <c r="T2763" i="1" s="1"/>
  <c r="R2762" i="1"/>
  <c r="Q2762" i="1"/>
  <c r="P2762" i="1"/>
  <c r="O2762" i="1"/>
  <c r="R2761" i="1"/>
  <c r="Q2761" i="1"/>
  <c r="P2761" i="1"/>
  <c r="O2761" i="1"/>
  <c r="T2761" i="1" s="1"/>
  <c r="R2760" i="1"/>
  <c r="Q2760" i="1"/>
  <c r="P2760" i="1"/>
  <c r="O2760" i="1"/>
  <c r="T2760" i="1" s="1"/>
  <c r="R2759" i="1"/>
  <c r="Q2759" i="1"/>
  <c r="P2759" i="1"/>
  <c r="O2759" i="1"/>
  <c r="T2759" i="1" s="1"/>
  <c r="R2758" i="1"/>
  <c r="Q2758" i="1"/>
  <c r="P2758" i="1"/>
  <c r="O2758" i="1"/>
  <c r="R2757" i="1"/>
  <c r="Q2757" i="1"/>
  <c r="P2757" i="1"/>
  <c r="O2757" i="1"/>
  <c r="T2757" i="1" s="1"/>
  <c r="R2756" i="1"/>
  <c r="Q2756" i="1"/>
  <c r="P2756" i="1"/>
  <c r="O2756" i="1"/>
  <c r="T2756" i="1" s="1"/>
  <c r="R2755" i="1"/>
  <c r="Q2755" i="1"/>
  <c r="P2755" i="1"/>
  <c r="O2755" i="1"/>
  <c r="T2755" i="1" s="1"/>
  <c r="R2754" i="1"/>
  <c r="Q2754" i="1"/>
  <c r="P2754" i="1"/>
  <c r="O2754" i="1"/>
  <c r="T2754" i="1" s="1"/>
  <c r="R2753" i="1"/>
  <c r="Q2753" i="1"/>
  <c r="P2753" i="1"/>
  <c r="O2753" i="1"/>
  <c r="T2753" i="1" s="1"/>
  <c r="R2752" i="1"/>
  <c r="Q2752" i="1"/>
  <c r="P2752" i="1"/>
  <c r="O2752" i="1"/>
  <c r="T2752" i="1" s="1"/>
  <c r="R2751" i="1"/>
  <c r="Q2751" i="1"/>
  <c r="P2751" i="1"/>
  <c r="O2751" i="1"/>
  <c r="R2750" i="1"/>
  <c r="Q2750" i="1"/>
  <c r="P2750" i="1"/>
  <c r="O2750" i="1"/>
  <c r="R2749" i="1"/>
  <c r="Q2749" i="1"/>
  <c r="P2749" i="1"/>
  <c r="O2749" i="1"/>
  <c r="T2749" i="1" s="1"/>
  <c r="R2748" i="1"/>
  <c r="Q2748" i="1"/>
  <c r="P2748" i="1"/>
  <c r="O2748" i="1"/>
  <c r="T2748" i="1" s="1"/>
  <c r="R2747" i="1"/>
  <c r="Q2747" i="1"/>
  <c r="P2747" i="1"/>
  <c r="O2747" i="1"/>
  <c r="T2747" i="1" s="1"/>
  <c r="R2746" i="1"/>
  <c r="Q2746" i="1"/>
  <c r="P2746" i="1"/>
  <c r="O2746" i="1"/>
  <c r="T2746" i="1" s="1"/>
  <c r="R2745" i="1"/>
  <c r="Q2745" i="1"/>
  <c r="P2745" i="1"/>
  <c r="O2745" i="1"/>
  <c r="T2745" i="1" s="1"/>
  <c r="R2744" i="1"/>
  <c r="Q2744" i="1"/>
  <c r="P2744" i="1"/>
  <c r="O2744" i="1"/>
  <c r="T2744" i="1" s="1"/>
  <c r="R2743" i="1"/>
  <c r="Q2743" i="1"/>
  <c r="P2743" i="1"/>
  <c r="O2743" i="1"/>
  <c r="R2742" i="1"/>
  <c r="Q2742" i="1"/>
  <c r="P2742" i="1"/>
  <c r="O2742" i="1"/>
  <c r="R2741" i="1"/>
  <c r="Q2741" i="1"/>
  <c r="P2741" i="1"/>
  <c r="O2741" i="1"/>
  <c r="T2741" i="1" s="1"/>
  <c r="R2740" i="1"/>
  <c r="Q2740" i="1"/>
  <c r="P2740" i="1"/>
  <c r="O2740" i="1"/>
  <c r="T2740" i="1" s="1"/>
  <c r="R2739" i="1"/>
  <c r="Q2739" i="1"/>
  <c r="P2739" i="1"/>
  <c r="O2739" i="1"/>
  <c r="T2739" i="1" s="1"/>
  <c r="R2738" i="1"/>
  <c r="Q2738" i="1"/>
  <c r="P2738" i="1"/>
  <c r="O2738" i="1"/>
  <c r="T2738" i="1" s="1"/>
  <c r="R2737" i="1"/>
  <c r="Q2737" i="1"/>
  <c r="P2737" i="1"/>
  <c r="O2737" i="1"/>
  <c r="T2737" i="1" s="1"/>
  <c r="R2736" i="1"/>
  <c r="Q2736" i="1"/>
  <c r="P2736" i="1"/>
  <c r="O2736" i="1"/>
  <c r="T2736" i="1" s="1"/>
  <c r="R2735" i="1"/>
  <c r="Q2735" i="1"/>
  <c r="P2735" i="1"/>
  <c r="O2735" i="1"/>
  <c r="R2734" i="1"/>
  <c r="Q2734" i="1"/>
  <c r="P2734" i="1"/>
  <c r="O2734" i="1"/>
  <c r="R2733" i="1"/>
  <c r="Q2733" i="1"/>
  <c r="P2733" i="1"/>
  <c r="O2733" i="1"/>
  <c r="T2733" i="1" s="1"/>
  <c r="R2732" i="1"/>
  <c r="Q2732" i="1"/>
  <c r="P2732" i="1"/>
  <c r="O2732" i="1"/>
  <c r="T2732" i="1" s="1"/>
  <c r="R2731" i="1"/>
  <c r="Q2731" i="1"/>
  <c r="P2731" i="1"/>
  <c r="O2731" i="1"/>
  <c r="T2731" i="1" s="1"/>
  <c r="R2730" i="1"/>
  <c r="Q2730" i="1"/>
  <c r="P2730" i="1"/>
  <c r="O2730" i="1"/>
  <c r="T2730" i="1" s="1"/>
  <c r="R2729" i="1"/>
  <c r="Q2729" i="1"/>
  <c r="P2729" i="1"/>
  <c r="O2729" i="1"/>
  <c r="R2728" i="1"/>
  <c r="Q2728" i="1"/>
  <c r="P2728" i="1"/>
  <c r="O2728" i="1"/>
  <c r="T2728" i="1" s="1"/>
  <c r="R2727" i="1"/>
  <c r="Q2727" i="1"/>
  <c r="P2727" i="1"/>
  <c r="O2727" i="1"/>
  <c r="R2726" i="1"/>
  <c r="Q2726" i="1"/>
  <c r="P2726" i="1"/>
  <c r="O2726" i="1"/>
  <c r="T2726" i="1" s="1"/>
  <c r="R2725" i="1"/>
  <c r="Q2725" i="1"/>
  <c r="P2725" i="1"/>
  <c r="O2725" i="1"/>
  <c r="T2725" i="1" s="1"/>
  <c r="R2724" i="1"/>
  <c r="Q2724" i="1"/>
  <c r="P2724" i="1"/>
  <c r="O2724" i="1"/>
  <c r="T2724" i="1" s="1"/>
  <c r="R2723" i="1"/>
  <c r="Q2723" i="1"/>
  <c r="P2723" i="1"/>
  <c r="O2723" i="1"/>
  <c r="T2723" i="1" s="1"/>
  <c r="R2722" i="1"/>
  <c r="Q2722" i="1"/>
  <c r="P2722" i="1"/>
  <c r="O2722" i="1"/>
  <c r="T2722" i="1" s="1"/>
  <c r="R2721" i="1"/>
  <c r="Q2721" i="1"/>
  <c r="P2721" i="1"/>
  <c r="O2721" i="1"/>
  <c r="R2720" i="1"/>
  <c r="Q2720" i="1"/>
  <c r="P2720" i="1"/>
  <c r="O2720" i="1"/>
  <c r="T2720" i="1" s="1"/>
  <c r="R2719" i="1"/>
  <c r="Q2719" i="1"/>
  <c r="P2719" i="1"/>
  <c r="O2719" i="1"/>
  <c r="R2718" i="1"/>
  <c r="Q2718" i="1"/>
  <c r="P2718" i="1"/>
  <c r="O2718" i="1"/>
  <c r="T2718" i="1" s="1"/>
  <c r="R2717" i="1"/>
  <c r="Q2717" i="1"/>
  <c r="P2717" i="1"/>
  <c r="O2717" i="1"/>
  <c r="T2717" i="1" s="1"/>
  <c r="R2716" i="1"/>
  <c r="Q2716" i="1"/>
  <c r="P2716" i="1"/>
  <c r="O2716" i="1"/>
  <c r="T2716" i="1" s="1"/>
  <c r="R2715" i="1"/>
  <c r="Q2715" i="1"/>
  <c r="P2715" i="1"/>
  <c r="O2715" i="1"/>
  <c r="T2715" i="1" s="1"/>
  <c r="R2714" i="1"/>
  <c r="Q2714" i="1"/>
  <c r="P2714" i="1"/>
  <c r="O2714" i="1"/>
  <c r="T2714" i="1" s="1"/>
  <c r="R2713" i="1"/>
  <c r="Q2713" i="1"/>
  <c r="P2713" i="1"/>
  <c r="O2713" i="1"/>
  <c r="R2712" i="1"/>
  <c r="Q2712" i="1"/>
  <c r="P2712" i="1"/>
  <c r="O2712" i="1"/>
  <c r="T2712" i="1" s="1"/>
  <c r="R2711" i="1"/>
  <c r="Q2711" i="1"/>
  <c r="P2711" i="1"/>
  <c r="O2711" i="1"/>
  <c r="R2710" i="1"/>
  <c r="Q2710" i="1"/>
  <c r="P2710" i="1"/>
  <c r="O2710" i="1"/>
  <c r="T2710" i="1" s="1"/>
  <c r="R2709" i="1"/>
  <c r="Q2709" i="1"/>
  <c r="P2709" i="1"/>
  <c r="O2709" i="1"/>
  <c r="T2709" i="1" s="1"/>
  <c r="R2708" i="1"/>
  <c r="Q2708" i="1"/>
  <c r="P2708" i="1"/>
  <c r="O2708" i="1"/>
  <c r="R2707" i="1"/>
  <c r="Q2707" i="1"/>
  <c r="P2707" i="1"/>
  <c r="O2707" i="1"/>
  <c r="T2707" i="1" s="1"/>
  <c r="R2706" i="1"/>
  <c r="Q2706" i="1"/>
  <c r="P2706" i="1"/>
  <c r="O2706" i="1"/>
  <c r="T2706" i="1" s="1"/>
  <c r="R2705" i="1"/>
  <c r="Q2705" i="1"/>
  <c r="P2705" i="1"/>
  <c r="O2705" i="1"/>
  <c r="T2705" i="1" s="1"/>
  <c r="R2704" i="1"/>
  <c r="Q2704" i="1"/>
  <c r="P2704" i="1"/>
  <c r="O2704" i="1"/>
  <c r="T2704" i="1" s="1"/>
  <c r="R2703" i="1"/>
  <c r="Q2703" i="1"/>
  <c r="P2703" i="1"/>
  <c r="O2703" i="1"/>
  <c r="R2702" i="1"/>
  <c r="Q2702" i="1"/>
  <c r="P2702" i="1"/>
  <c r="O2702" i="1"/>
  <c r="T2702" i="1" s="1"/>
  <c r="R2701" i="1"/>
  <c r="Q2701" i="1"/>
  <c r="P2701" i="1"/>
  <c r="O2701" i="1"/>
  <c r="T2701" i="1" s="1"/>
  <c r="R2700" i="1"/>
  <c r="Q2700" i="1"/>
  <c r="P2700" i="1"/>
  <c r="O2700" i="1"/>
  <c r="R2699" i="1"/>
  <c r="Q2699" i="1"/>
  <c r="P2699" i="1"/>
  <c r="O2699" i="1"/>
  <c r="T2699" i="1" s="1"/>
  <c r="R2698" i="1"/>
  <c r="Q2698" i="1"/>
  <c r="P2698" i="1"/>
  <c r="O2698" i="1"/>
  <c r="T2698" i="1" s="1"/>
  <c r="R2697" i="1"/>
  <c r="Q2697" i="1"/>
  <c r="P2697" i="1"/>
  <c r="O2697" i="1"/>
  <c r="T2697" i="1" s="1"/>
  <c r="R2696" i="1"/>
  <c r="Q2696" i="1"/>
  <c r="P2696" i="1"/>
  <c r="O2696" i="1"/>
  <c r="T2696" i="1" s="1"/>
  <c r="R2695" i="1"/>
  <c r="Q2695" i="1"/>
  <c r="P2695" i="1"/>
  <c r="O2695" i="1"/>
  <c r="R2694" i="1"/>
  <c r="Q2694" i="1"/>
  <c r="P2694" i="1"/>
  <c r="O2694" i="1"/>
  <c r="T2694" i="1" s="1"/>
  <c r="R2693" i="1"/>
  <c r="Q2693" i="1"/>
  <c r="P2693" i="1"/>
  <c r="O2693" i="1"/>
  <c r="T2693" i="1" s="1"/>
  <c r="R2692" i="1"/>
  <c r="Q2692" i="1"/>
  <c r="P2692" i="1"/>
  <c r="O2692" i="1"/>
  <c r="R2691" i="1"/>
  <c r="Q2691" i="1"/>
  <c r="P2691" i="1"/>
  <c r="O2691" i="1"/>
  <c r="T2691" i="1" s="1"/>
  <c r="R2690" i="1"/>
  <c r="Q2690" i="1"/>
  <c r="P2690" i="1"/>
  <c r="O2690" i="1"/>
  <c r="T2690" i="1" s="1"/>
  <c r="R2689" i="1"/>
  <c r="Q2689" i="1"/>
  <c r="P2689" i="1"/>
  <c r="O2689" i="1"/>
  <c r="T2689" i="1" s="1"/>
  <c r="R2688" i="1"/>
  <c r="Q2688" i="1"/>
  <c r="P2688" i="1"/>
  <c r="O2688" i="1"/>
  <c r="T2688" i="1" s="1"/>
  <c r="R2687" i="1"/>
  <c r="Q2687" i="1"/>
  <c r="P2687" i="1"/>
  <c r="O2687" i="1"/>
  <c r="R2686" i="1"/>
  <c r="Q2686" i="1"/>
  <c r="P2686" i="1"/>
  <c r="O2686" i="1"/>
  <c r="T2686" i="1" s="1"/>
  <c r="R2685" i="1"/>
  <c r="Q2685" i="1"/>
  <c r="P2685" i="1"/>
  <c r="O2685" i="1"/>
  <c r="T2685" i="1" s="1"/>
  <c r="R2684" i="1"/>
  <c r="Q2684" i="1"/>
  <c r="P2684" i="1"/>
  <c r="O2684" i="1"/>
  <c r="R2683" i="1"/>
  <c r="Q2683" i="1"/>
  <c r="P2683" i="1"/>
  <c r="O2683" i="1"/>
  <c r="T2683" i="1" s="1"/>
  <c r="R2682" i="1"/>
  <c r="Q2682" i="1"/>
  <c r="P2682" i="1"/>
  <c r="O2682" i="1"/>
  <c r="T2682" i="1" s="1"/>
  <c r="R2681" i="1"/>
  <c r="Q2681" i="1"/>
  <c r="P2681" i="1"/>
  <c r="O2681" i="1"/>
  <c r="T2681" i="1" s="1"/>
  <c r="R2680" i="1"/>
  <c r="Q2680" i="1"/>
  <c r="P2680" i="1"/>
  <c r="O2680" i="1"/>
  <c r="T2680" i="1" s="1"/>
  <c r="R2679" i="1"/>
  <c r="Q2679" i="1"/>
  <c r="P2679" i="1"/>
  <c r="O2679" i="1"/>
  <c r="R2678" i="1"/>
  <c r="Q2678" i="1"/>
  <c r="P2678" i="1"/>
  <c r="O2678" i="1"/>
  <c r="T2678" i="1" s="1"/>
  <c r="R2677" i="1"/>
  <c r="Q2677" i="1"/>
  <c r="P2677" i="1"/>
  <c r="O2677" i="1"/>
  <c r="T2677" i="1" s="1"/>
  <c r="R2676" i="1"/>
  <c r="Q2676" i="1"/>
  <c r="P2676" i="1"/>
  <c r="O2676" i="1"/>
  <c r="R2675" i="1"/>
  <c r="Q2675" i="1"/>
  <c r="P2675" i="1"/>
  <c r="O2675" i="1"/>
  <c r="T2675" i="1" s="1"/>
  <c r="R2674" i="1"/>
  <c r="Q2674" i="1"/>
  <c r="P2674" i="1"/>
  <c r="O2674" i="1"/>
  <c r="T2674" i="1" s="1"/>
  <c r="R2673" i="1"/>
  <c r="Q2673" i="1"/>
  <c r="P2673" i="1"/>
  <c r="O2673" i="1"/>
  <c r="T2673" i="1" s="1"/>
  <c r="R2672" i="1"/>
  <c r="Q2672" i="1"/>
  <c r="P2672" i="1"/>
  <c r="O2672" i="1"/>
  <c r="T2672" i="1" s="1"/>
  <c r="R2671" i="1"/>
  <c r="Q2671" i="1"/>
  <c r="P2671" i="1"/>
  <c r="O2671" i="1"/>
  <c r="R2670" i="1"/>
  <c r="Q2670" i="1"/>
  <c r="P2670" i="1"/>
  <c r="O2670" i="1"/>
  <c r="T2670" i="1" s="1"/>
  <c r="R2669" i="1"/>
  <c r="Q2669" i="1"/>
  <c r="P2669" i="1"/>
  <c r="O2669" i="1"/>
  <c r="T2669" i="1" s="1"/>
  <c r="R2668" i="1"/>
  <c r="Q2668" i="1"/>
  <c r="P2668" i="1"/>
  <c r="O2668" i="1"/>
  <c r="R2667" i="1"/>
  <c r="Q2667" i="1"/>
  <c r="P2667" i="1"/>
  <c r="O2667" i="1"/>
  <c r="T2667" i="1" s="1"/>
  <c r="R2666" i="1"/>
  <c r="Q2666" i="1"/>
  <c r="P2666" i="1"/>
  <c r="O2666" i="1"/>
  <c r="T2666" i="1" s="1"/>
  <c r="R2665" i="1"/>
  <c r="Q2665" i="1"/>
  <c r="P2665" i="1"/>
  <c r="O2665" i="1"/>
  <c r="T2665" i="1" s="1"/>
  <c r="R2664" i="1"/>
  <c r="Q2664" i="1"/>
  <c r="P2664" i="1"/>
  <c r="O2664" i="1"/>
  <c r="T2664" i="1" s="1"/>
  <c r="R2663" i="1"/>
  <c r="Q2663" i="1"/>
  <c r="P2663" i="1"/>
  <c r="O2663" i="1"/>
  <c r="R2662" i="1"/>
  <c r="Q2662" i="1"/>
  <c r="P2662" i="1"/>
  <c r="O2662" i="1"/>
  <c r="T2662" i="1" s="1"/>
  <c r="R2661" i="1"/>
  <c r="Q2661" i="1"/>
  <c r="P2661" i="1"/>
  <c r="O2661" i="1"/>
  <c r="T2661" i="1" s="1"/>
  <c r="R2660" i="1"/>
  <c r="Q2660" i="1"/>
  <c r="P2660" i="1"/>
  <c r="O2660" i="1"/>
  <c r="R2659" i="1"/>
  <c r="Q2659" i="1"/>
  <c r="P2659" i="1"/>
  <c r="O2659" i="1"/>
  <c r="T2659" i="1" s="1"/>
  <c r="R2658" i="1"/>
  <c r="Q2658" i="1"/>
  <c r="P2658" i="1"/>
  <c r="O2658" i="1"/>
  <c r="R2657" i="1"/>
  <c r="Q2657" i="1"/>
  <c r="P2657" i="1"/>
  <c r="O2657" i="1"/>
  <c r="T2657" i="1" s="1"/>
  <c r="R2656" i="1"/>
  <c r="Q2656" i="1"/>
  <c r="P2656" i="1"/>
  <c r="O2656" i="1"/>
  <c r="T2656" i="1" s="1"/>
  <c r="R2655" i="1"/>
  <c r="Q2655" i="1"/>
  <c r="P2655" i="1"/>
  <c r="O2655" i="1"/>
  <c r="R2654" i="1"/>
  <c r="Q2654" i="1"/>
  <c r="P2654" i="1"/>
  <c r="O2654" i="1"/>
  <c r="T2654" i="1" s="1"/>
  <c r="R2653" i="1"/>
  <c r="Q2653" i="1"/>
  <c r="P2653" i="1"/>
  <c r="O2653" i="1"/>
  <c r="R2652" i="1"/>
  <c r="Q2652" i="1"/>
  <c r="P2652" i="1"/>
  <c r="O2652" i="1"/>
  <c r="R2651" i="1"/>
  <c r="Q2651" i="1"/>
  <c r="P2651" i="1"/>
  <c r="O2651" i="1"/>
  <c r="T2651" i="1" s="1"/>
  <c r="R2650" i="1"/>
  <c r="Q2650" i="1"/>
  <c r="P2650" i="1"/>
  <c r="O2650" i="1"/>
  <c r="R2649" i="1"/>
  <c r="Q2649" i="1"/>
  <c r="P2649" i="1"/>
  <c r="O2649" i="1"/>
  <c r="T2649" i="1" s="1"/>
  <c r="R2648" i="1"/>
  <c r="Q2648" i="1"/>
  <c r="P2648" i="1"/>
  <c r="O2648" i="1"/>
  <c r="T2648" i="1" s="1"/>
  <c r="R2647" i="1"/>
  <c r="Q2647" i="1"/>
  <c r="P2647" i="1"/>
  <c r="O2647" i="1"/>
  <c r="R2646" i="1"/>
  <c r="Q2646" i="1"/>
  <c r="P2646" i="1"/>
  <c r="O2646" i="1"/>
  <c r="T2646" i="1" s="1"/>
  <c r="R2645" i="1"/>
  <c r="Q2645" i="1"/>
  <c r="P2645" i="1"/>
  <c r="O2645" i="1"/>
  <c r="T2645" i="1" s="1"/>
  <c r="R2644" i="1"/>
  <c r="Q2644" i="1"/>
  <c r="P2644" i="1"/>
  <c r="O2644" i="1"/>
  <c r="R2643" i="1"/>
  <c r="Q2643" i="1"/>
  <c r="P2643" i="1"/>
  <c r="O2643" i="1"/>
  <c r="T2643" i="1" s="1"/>
  <c r="R2642" i="1"/>
  <c r="Q2642" i="1"/>
  <c r="P2642" i="1"/>
  <c r="O2642" i="1"/>
  <c r="R2641" i="1"/>
  <c r="Q2641" i="1"/>
  <c r="P2641" i="1"/>
  <c r="O2641" i="1"/>
  <c r="T2641" i="1" s="1"/>
  <c r="R2640" i="1"/>
  <c r="Q2640" i="1"/>
  <c r="P2640" i="1"/>
  <c r="O2640" i="1"/>
  <c r="T2640" i="1" s="1"/>
  <c r="R2639" i="1"/>
  <c r="Q2639" i="1"/>
  <c r="P2639" i="1"/>
  <c r="O2639" i="1"/>
  <c r="R2638" i="1"/>
  <c r="Q2638" i="1"/>
  <c r="P2638" i="1"/>
  <c r="O2638" i="1"/>
  <c r="T2638" i="1" s="1"/>
  <c r="R2637" i="1"/>
  <c r="Q2637" i="1"/>
  <c r="P2637" i="1"/>
  <c r="O2637" i="1"/>
  <c r="T2637" i="1" s="1"/>
  <c r="R2636" i="1"/>
  <c r="Q2636" i="1"/>
  <c r="P2636" i="1"/>
  <c r="O2636" i="1"/>
  <c r="R2635" i="1"/>
  <c r="Q2635" i="1"/>
  <c r="P2635" i="1"/>
  <c r="O2635" i="1"/>
  <c r="T2635" i="1" s="1"/>
  <c r="R2634" i="1"/>
  <c r="Q2634" i="1"/>
  <c r="P2634" i="1"/>
  <c r="O2634" i="1"/>
  <c r="R2633" i="1"/>
  <c r="Q2633" i="1"/>
  <c r="P2633" i="1"/>
  <c r="O2633" i="1"/>
  <c r="T2633" i="1" s="1"/>
  <c r="R2632" i="1"/>
  <c r="Q2632" i="1"/>
  <c r="P2632" i="1"/>
  <c r="O2632" i="1"/>
  <c r="T2632" i="1" s="1"/>
  <c r="R2631" i="1"/>
  <c r="Q2631" i="1"/>
  <c r="P2631" i="1"/>
  <c r="O2631" i="1"/>
  <c r="R2630" i="1"/>
  <c r="Q2630" i="1"/>
  <c r="P2630" i="1"/>
  <c r="O2630" i="1"/>
  <c r="T2630" i="1" s="1"/>
  <c r="R2629" i="1"/>
  <c r="Q2629" i="1"/>
  <c r="P2629" i="1"/>
  <c r="O2629" i="1"/>
  <c r="R2628" i="1"/>
  <c r="Q2628" i="1"/>
  <c r="P2628" i="1"/>
  <c r="O2628" i="1"/>
  <c r="R2627" i="1"/>
  <c r="Q2627" i="1"/>
  <c r="P2627" i="1"/>
  <c r="O2627" i="1"/>
  <c r="T2627" i="1" s="1"/>
  <c r="R2626" i="1"/>
  <c r="Q2626" i="1"/>
  <c r="P2626" i="1"/>
  <c r="O2626" i="1"/>
  <c r="R2625" i="1"/>
  <c r="Q2625" i="1"/>
  <c r="P2625" i="1"/>
  <c r="O2625" i="1"/>
  <c r="T2625" i="1" s="1"/>
  <c r="R2624" i="1"/>
  <c r="Q2624" i="1"/>
  <c r="P2624" i="1"/>
  <c r="O2624" i="1"/>
  <c r="T2624" i="1" s="1"/>
  <c r="R2623" i="1"/>
  <c r="Q2623" i="1"/>
  <c r="P2623" i="1"/>
  <c r="O2623" i="1"/>
  <c r="R2622" i="1"/>
  <c r="Q2622" i="1"/>
  <c r="P2622" i="1"/>
  <c r="O2622" i="1"/>
  <c r="T2622" i="1" s="1"/>
  <c r="R2621" i="1"/>
  <c r="Q2621" i="1"/>
  <c r="P2621" i="1"/>
  <c r="O2621" i="1"/>
  <c r="R2620" i="1"/>
  <c r="Q2620" i="1"/>
  <c r="P2620" i="1"/>
  <c r="O2620" i="1"/>
  <c r="R2619" i="1"/>
  <c r="Q2619" i="1"/>
  <c r="P2619" i="1"/>
  <c r="O2619" i="1"/>
  <c r="T2619" i="1" s="1"/>
  <c r="R2618" i="1"/>
  <c r="Q2618" i="1"/>
  <c r="P2618" i="1"/>
  <c r="O2618" i="1"/>
  <c r="R2617" i="1"/>
  <c r="Q2617" i="1"/>
  <c r="P2617" i="1"/>
  <c r="O2617" i="1"/>
  <c r="T2617" i="1" s="1"/>
  <c r="R2616" i="1"/>
  <c r="Q2616" i="1"/>
  <c r="P2616" i="1"/>
  <c r="O2616" i="1"/>
  <c r="T2616" i="1" s="1"/>
  <c r="R2615" i="1"/>
  <c r="Q2615" i="1"/>
  <c r="P2615" i="1"/>
  <c r="O2615" i="1"/>
  <c r="R2614" i="1"/>
  <c r="Q2614" i="1"/>
  <c r="P2614" i="1"/>
  <c r="O2614" i="1"/>
  <c r="T2614" i="1" s="1"/>
  <c r="R2613" i="1"/>
  <c r="Q2613" i="1"/>
  <c r="P2613" i="1"/>
  <c r="O2613" i="1"/>
  <c r="R2612" i="1"/>
  <c r="Q2612" i="1"/>
  <c r="P2612" i="1"/>
  <c r="O2612" i="1"/>
  <c r="R2611" i="1"/>
  <c r="Q2611" i="1"/>
  <c r="P2611" i="1"/>
  <c r="O2611" i="1"/>
  <c r="T2611" i="1" s="1"/>
  <c r="R2610" i="1"/>
  <c r="Q2610" i="1"/>
  <c r="P2610" i="1"/>
  <c r="O2610" i="1"/>
  <c r="R2609" i="1"/>
  <c r="Q2609" i="1"/>
  <c r="P2609" i="1"/>
  <c r="O2609" i="1"/>
  <c r="T2609" i="1" s="1"/>
  <c r="R2608" i="1"/>
  <c r="Q2608" i="1"/>
  <c r="P2608" i="1"/>
  <c r="O2608" i="1"/>
  <c r="T2608" i="1" s="1"/>
  <c r="R2607" i="1"/>
  <c r="Q2607" i="1"/>
  <c r="P2607" i="1"/>
  <c r="O2607" i="1"/>
  <c r="R2606" i="1"/>
  <c r="Q2606" i="1"/>
  <c r="P2606" i="1"/>
  <c r="O2606" i="1"/>
  <c r="T2606" i="1" s="1"/>
  <c r="R2605" i="1"/>
  <c r="Q2605" i="1"/>
  <c r="P2605" i="1"/>
  <c r="O2605" i="1"/>
  <c r="R2604" i="1"/>
  <c r="Q2604" i="1"/>
  <c r="P2604" i="1"/>
  <c r="O2604" i="1"/>
  <c r="R2603" i="1"/>
  <c r="Q2603" i="1"/>
  <c r="P2603" i="1"/>
  <c r="O2603" i="1"/>
  <c r="T2603" i="1" s="1"/>
  <c r="R2602" i="1"/>
  <c r="Q2602" i="1"/>
  <c r="P2602" i="1"/>
  <c r="O2602" i="1"/>
  <c r="R2601" i="1"/>
  <c r="Q2601" i="1"/>
  <c r="P2601" i="1"/>
  <c r="O2601" i="1"/>
  <c r="T2601" i="1" s="1"/>
  <c r="R2600" i="1"/>
  <c r="Q2600" i="1"/>
  <c r="P2600" i="1"/>
  <c r="O2600" i="1"/>
  <c r="T2600" i="1" s="1"/>
  <c r="R2599" i="1"/>
  <c r="Q2599" i="1"/>
  <c r="P2599" i="1"/>
  <c r="O2599" i="1"/>
  <c r="R2598" i="1"/>
  <c r="Q2598" i="1"/>
  <c r="P2598" i="1"/>
  <c r="O2598" i="1"/>
  <c r="T2598" i="1" s="1"/>
  <c r="R2597" i="1"/>
  <c r="Q2597" i="1"/>
  <c r="P2597" i="1"/>
  <c r="O2597" i="1"/>
  <c r="R2596" i="1"/>
  <c r="Q2596" i="1"/>
  <c r="P2596" i="1"/>
  <c r="O2596" i="1"/>
  <c r="R2595" i="1"/>
  <c r="Q2595" i="1"/>
  <c r="P2595" i="1"/>
  <c r="O2595" i="1"/>
  <c r="T2595" i="1" s="1"/>
  <c r="R2594" i="1"/>
  <c r="Q2594" i="1"/>
  <c r="P2594" i="1"/>
  <c r="O2594" i="1"/>
  <c r="R2593" i="1"/>
  <c r="Q2593" i="1"/>
  <c r="P2593" i="1"/>
  <c r="O2593" i="1"/>
  <c r="T2593" i="1" s="1"/>
  <c r="R2592" i="1"/>
  <c r="Q2592" i="1"/>
  <c r="P2592" i="1"/>
  <c r="O2592" i="1"/>
  <c r="T2592" i="1" s="1"/>
  <c r="R2591" i="1"/>
  <c r="Q2591" i="1"/>
  <c r="P2591" i="1"/>
  <c r="O2591" i="1"/>
  <c r="R2590" i="1"/>
  <c r="Q2590" i="1"/>
  <c r="P2590" i="1"/>
  <c r="O2590" i="1"/>
  <c r="T2590" i="1" s="1"/>
  <c r="R2589" i="1"/>
  <c r="Q2589" i="1"/>
  <c r="P2589" i="1"/>
  <c r="O2589" i="1"/>
  <c r="R2588" i="1"/>
  <c r="Q2588" i="1"/>
  <c r="P2588" i="1"/>
  <c r="O2588" i="1"/>
  <c r="R2587" i="1"/>
  <c r="Q2587" i="1"/>
  <c r="P2587" i="1"/>
  <c r="O2587" i="1"/>
  <c r="T2587" i="1" s="1"/>
  <c r="R2586" i="1"/>
  <c r="Q2586" i="1"/>
  <c r="P2586" i="1"/>
  <c r="O2586" i="1"/>
  <c r="R2585" i="1"/>
  <c r="Q2585" i="1"/>
  <c r="P2585" i="1"/>
  <c r="O2585" i="1"/>
  <c r="T2585" i="1" s="1"/>
  <c r="R2584" i="1"/>
  <c r="Q2584" i="1"/>
  <c r="P2584" i="1"/>
  <c r="O2584" i="1"/>
  <c r="T2584" i="1" s="1"/>
  <c r="R2583" i="1"/>
  <c r="Q2583" i="1"/>
  <c r="P2583" i="1"/>
  <c r="O2583" i="1"/>
  <c r="R2582" i="1"/>
  <c r="Q2582" i="1"/>
  <c r="P2582" i="1"/>
  <c r="O2582" i="1"/>
  <c r="T2582" i="1" s="1"/>
  <c r="R2581" i="1"/>
  <c r="Q2581" i="1"/>
  <c r="P2581" i="1"/>
  <c r="O2581" i="1"/>
  <c r="R2580" i="1"/>
  <c r="Q2580" i="1"/>
  <c r="P2580" i="1"/>
  <c r="O2580" i="1"/>
  <c r="R2579" i="1"/>
  <c r="Q2579" i="1"/>
  <c r="P2579" i="1"/>
  <c r="O2579" i="1"/>
  <c r="T2579" i="1" s="1"/>
  <c r="R2578" i="1"/>
  <c r="Q2578" i="1"/>
  <c r="P2578" i="1"/>
  <c r="O2578" i="1"/>
  <c r="R2577" i="1"/>
  <c r="Q2577" i="1"/>
  <c r="P2577" i="1"/>
  <c r="O2577" i="1"/>
  <c r="T2577" i="1" s="1"/>
  <c r="R2576" i="1"/>
  <c r="Q2576" i="1"/>
  <c r="P2576" i="1"/>
  <c r="O2576" i="1"/>
  <c r="T2576" i="1" s="1"/>
  <c r="R2575" i="1"/>
  <c r="Q2575" i="1"/>
  <c r="P2575" i="1"/>
  <c r="O2575" i="1"/>
  <c r="R2574" i="1"/>
  <c r="Q2574" i="1"/>
  <c r="P2574" i="1"/>
  <c r="O2574" i="1"/>
  <c r="T2574" i="1" s="1"/>
  <c r="R2573" i="1"/>
  <c r="Q2573" i="1"/>
  <c r="P2573" i="1"/>
  <c r="O2573" i="1"/>
  <c r="R2572" i="1"/>
  <c r="Q2572" i="1"/>
  <c r="P2572" i="1"/>
  <c r="O2572" i="1"/>
  <c r="R2571" i="1"/>
  <c r="Q2571" i="1"/>
  <c r="P2571" i="1"/>
  <c r="O2571" i="1"/>
  <c r="T2571" i="1" s="1"/>
  <c r="R2570" i="1"/>
  <c r="Q2570" i="1"/>
  <c r="P2570" i="1"/>
  <c r="O2570" i="1"/>
  <c r="R2569" i="1"/>
  <c r="Q2569" i="1"/>
  <c r="P2569" i="1"/>
  <c r="O2569" i="1"/>
  <c r="T2569" i="1" s="1"/>
  <c r="R2568" i="1"/>
  <c r="Q2568" i="1"/>
  <c r="P2568" i="1"/>
  <c r="O2568" i="1"/>
  <c r="T2568" i="1" s="1"/>
  <c r="R2567" i="1"/>
  <c r="Q2567" i="1"/>
  <c r="P2567" i="1"/>
  <c r="O2567" i="1"/>
  <c r="R2566" i="1"/>
  <c r="Q2566" i="1"/>
  <c r="P2566" i="1"/>
  <c r="O2566" i="1"/>
  <c r="T2566" i="1" s="1"/>
  <c r="R2565" i="1"/>
  <c r="Q2565" i="1"/>
  <c r="P2565" i="1"/>
  <c r="O2565" i="1"/>
  <c r="R2564" i="1"/>
  <c r="Q2564" i="1"/>
  <c r="P2564" i="1"/>
  <c r="O2564" i="1"/>
  <c r="R2563" i="1"/>
  <c r="Q2563" i="1"/>
  <c r="P2563" i="1"/>
  <c r="O2563" i="1"/>
  <c r="T2563" i="1" s="1"/>
  <c r="R2562" i="1"/>
  <c r="Q2562" i="1"/>
  <c r="P2562" i="1"/>
  <c r="O2562" i="1"/>
  <c r="R2561" i="1"/>
  <c r="Q2561" i="1"/>
  <c r="P2561" i="1"/>
  <c r="O2561" i="1"/>
  <c r="T2561" i="1" s="1"/>
  <c r="R2560" i="1"/>
  <c r="Q2560" i="1"/>
  <c r="P2560" i="1"/>
  <c r="O2560" i="1"/>
  <c r="T2560" i="1" s="1"/>
  <c r="R2559" i="1"/>
  <c r="Q2559" i="1"/>
  <c r="P2559" i="1"/>
  <c r="O2559" i="1"/>
  <c r="R2558" i="1"/>
  <c r="Q2558" i="1"/>
  <c r="P2558" i="1"/>
  <c r="O2558" i="1"/>
  <c r="T2558" i="1" s="1"/>
  <c r="R2557" i="1"/>
  <c r="Q2557" i="1"/>
  <c r="P2557" i="1"/>
  <c r="O2557" i="1"/>
  <c r="R2556" i="1"/>
  <c r="Q2556" i="1"/>
  <c r="P2556" i="1"/>
  <c r="O2556" i="1"/>
  <c r="R2555" i="1"/>
  <c r="Q2555" i="1"/>
  <c r="P2555" i="1"/>
  <c r="O2555" i="1"/>
  <c r="T2555" i="1" s="1"/>
  <c r="R2554" i="1"/>
  <c r="Q2554" i="1"/>
  <c r="P2554" i="1"/>
  <c r="O2554" i="1"/>
  <c r="R2553" i="1"/>
  <c r="Q2553" i="1"/>
  <c r="P2553" i="1"/>
  <c r="O2553" i="1"/>
  <c r="T2553" i="1" s="1"/>
  <c r="R2552" i="1"/>
  <c r="Q2552" i="1"/>
  <c r="P2552" i="1"/>
  <c r="O2552" i="1"/>
  <c r="T2552" i="1" s="1"/>
  <c r="R2551" i="1"/>
  <c r="Q2551" i="1"/>
  <c r="P2551" i="1"/>
  <c r="O2551" i="1"/>
  <c r="R2550" i="1"/>
  <c r="Q2550" i="1"/>
  <c r="P2550" i="1"/>
  <c r="O2550" i="1"/>
  <c r="T2550" i="1" s="1"/>
  <c r="R2549" i="1"/>
  <c r="Q2549" i="1"/>
  <c r="P2549" i="1"/>
  <c r="O2549" i="1"/>
  <c r="R2548" i="1"/>
  <c r="Q2548" i="1"/>
  <c r="P2548" i="1"/>
  <c r="O2548" i="1"/>
  <c r="R2547" i="1"/>
  <c r="Q2547" i="1"/>
  <c r="P2547" i="1"/>
  <c r="O2547" i="1"/>
  <c r="T2547" i="1" s="1"/>
  <c r="R2546" i="1"/>
  <c r="Q2546" i="1"/>
  <c r="P2546" i="1"/>
  <c r="O2546" i="1"/>
  <c r="R2545" i="1"/>
  <c r="Q2545" i="1"/>
  <c r="P2545" i="1"/>
  <c r="O2545" i="1"/>
  <c r="T2545" i="1" s="1"/>
  <c r="R2544" i="1"/>
  <c r="Q2544" i="1"/>
  <c r="P2544" i="1"/>
  <c r="O2544" i="1"/>
  <c r="T2544" i="1" s="1"/>
  <c r="R2543" i="1"/>
  <c r="Q2543" i="1"/>
  <c r="P2543" i="1"/>
  <c r="O2543" i="1"/>
  <c r="R2542" i="1"/>
  <c r="Q2542" i="1"/>
  <c r="P2542" i="1"/>
  <c r="O2542" i="1"/>
  <c r="T2542" i="1" s="1"/>
  <c r="R2541" i="1"/>
  <c r="Q2541" i="1"/>
  <c r="P2541" i="1"/>
  <c r="O2541" i="1"/>
  <c r="R2540" i="1"/>
  <c r="Q2540" i="1"/>
  <c r="P2540" i="1"/>
  <c r="O2540" i="1"/>
  <c r="R2539" i="1"/>
  <c r="Q2539" i="1"/>
  <c r="P2539" i="1"/>
  <c r="O2539" i="1"/>
  <c r="T2539" i="1" s="1"/>
  <c r="R2538" i="1"/>
  <c r="Q2538" i="1"/>
  <c r="P2538" i="1"/>
  <c r="O2538" i="1"/>
  <c r="R2537" i="1"/>
  <c r="Q2537" i="1"/>
  <c r="P2537" i="1"/>
  <c r="O2537" i="1"/>
  <c r="T2537" i="1" s="1"/>
  <c r="R2536" i="1"/>
  <c r="Q2536" i="1"/>
  <c r="P2536" i="1"/>
  <c r="O2536" i="1"/>
  <c r="T2536" i="1" s="1"/>
  <c r="R2535" i="1"/>
  <c r="Q2535" i="1"/>
  <c r="P2535" i="1"/>
  <c r="O2535" i="1"/>
  <c r="R2534" i="1"/>
  <c r="Q2534" i="1"/>
  <c r="P2534" i="1"/>
  <c r="O2534" i="1"/>
  <c r="T2534" i="1" s="1"/>
  <c r="R2533" i="1"/>
  <c r="Q2533" i="1"/>
  <c r="P2533" i="1"/>
  <c r="O2533" i="1"/>
  <c r="R2532" i="1"/>
  <c r="Q2532" i="1"/>
  <c r="P2532" i="1"/>
  <c r="O2532" i="1"/>
  <c r="R2531" i="1"/>
  <c r="Q2531" i="1"/>
  <c r="P2531" i="1"/>
  <c r="O2531" i="1"/>
  <c r="T2531" i="1" s="1"/>
  <c r="R2530" i="1"/>
  <c r="Q2530" i="1"/>
  <c r="P2530" i="1"/>
  <c r="O2530" i="1"/>
  <c r="R2529" i="1"/>
  <c r="Q2529" i="1"/>
  <c r="P2529" i="1"/>
  <c r="O2529" i="1"/>
  <c r="T2529" i="1" s="1"/>
  <c r="R2528" i="1"/>
  <c r="Q2528" i="1"/>
  <c r="P2528" i="1"/>
  <c r="O2528" i="1"/>
  <c r="T2528" i="1" s="1"/>
  <c r="R2527" i="1"/>
  <c r="Q2527" i="1"/>
  <c r="P2527" i="1"/>
  <c r="O2527" i="1"/>
  <c r="R2526" i="1"/>
  <c r="Q2526" i="1"/>
  <c r="P2526" i="1"/>
  <c r="O2526" i="1"/>
  <c r="T2526" i="1" s="1"/>
  <c r="R2525" i="1"/>
  <c r="Q2525" i="1"/>
  <c r="P2525" i="1"/>
  <c r="O2525" i="1"/>
  <c r="R2524" i="1"/>
  <c r="Q2524" i="1"/>
  <c r="P2524" i="1"/>
  <c r="O2524" i="1"/>
  <c r="R2523" i="1"/>
  <c r="Q2523" i="1"/>
  <c r="P2523" i="1"/>
  <c r="O2523" i="1"/>
  <c r="T2523" i="1" s="1"/>
  <c r="R2522" i="1"/>
  <c r="Q2522" i="1"/>
  <c r="P2522" i="1"/>
  <c r="O2522" i="1"/>
  <c r="R2521" i="1"/>
  <c r="Q2521" i="1"/>
  <c r="P2521" i="1"/>
  <c r="O2521" i="1"/>
  <c r="T2521" i="1" s="1"/>
  <c r="R2520" i="1"/>
  <c r="Q2520" i="1"/>
  <c r="P2520" i="1"/>
  <c r="O2520" i="1"/>
  <c r="T2520" i="1" s="1"/>
  <c r="R2519" i="1"/>
  <c r="Q2519" i="1"/>
  <c r="P2519" i="1"/>
  <c r="O2519" i="1"/>
  <c r="R2518" i="1"/>
  <c r="Q2518" i="1"/>
  <c r="P2518" i="1"/>
  <c r="O2518" i="1"/>
  <c r="T2518" i="1" s="1"/>
  <c r="R2517" i="1"/>
  <c r="Q2517" i="1"/>
  <c r="P2517" i="1"/>
  <c r="O2517" i="1"/>
  <c r="R2516" i="1"/>
  <c r="Q2516" i="1"/>
  <c r="P2516" i="1"/>
  <c r="O2516" i="1"/>
  <c r="R2515" i="1"/>
  <c r="Q2515" i="1"/>
  <c r="P2515" i="1"/>
  <c r="O2515" i="1"/>
  <c r="T2515" i="1" s="1"/>
  <c r="R2514" i="1"/>
  <c r="Q2514" i="1"/>
  <c r="P2514" i="1"/>
  <c r="O2514" i="1"/>
  <c r="R2513" i="1"/>
  <c r="Q2513" i="1"/>
  <c r="P2513" i="1"/>
  <c r="O2513" i="1"/>
  <c r="T2513" i="1" s="1"/>
  <c r="R2512" i="1"/>
  <c r="Q2512" i="1"/>
  <c r="P2512" i="1"/>
  <c r="O2512" i="1"/>
  <c r="T2512" i="1" s="1"/>
  <c r="R2511" i="1"/>
  <c r="Q2511" i="1"/>
  <c r="P2511" i="1"/>
  <c r="O2511" i="1"/>
  <c r="R2510" i="1"/>
  <c r="Q2510" i="1"/>
  <c r="P2510" i="1"/>
  <c r="O2510" i="1"/>
  <c r="T2510" i="1" s="1"/>
  <c r="R2509" i="1"/>
  <c r="Q2509" i="1"/>
  <c r="P2509" i="1"/>
  <c r="O2509" i="1"/>
  <c r="R2508" i="1"/>
  <c r="Q2508" i="1"/>
  <c r="P2508" i="1"/>
  <c r="O2508" i="1"/>
  <c r="R2507" i="1"/>
  <c r="Q2507" i="1"/>
  <c r="P2507" i="1"/>
  <c r="O2507" i="1"/>
  <c r="T2507" i="1" s="1"/>
  <c r="R2506" i="1"/>
  <c r="Q2506" i="1"/>
  <c r="P2506" i="1"/>
  <c r="O2506" i="1"/>
  <c r="R2505" i="1"/>
  <c r="Q2505" i="1"/>
  <c r="P2505" i="1"/>
  <c r="O2505" i="1"/>
  <c r="T2505" i="1" s="1"/>
  <c r="R2504" i="1"/>
  <c r="Q2504" i="1"/>
  <c r="P2504" i="1"/>
  <c r="O2504" i="1"/>
  <c r="R2503" i="1"/>
  <c r="Q2503" i="1"/>
  <c r="P2503" i="1"/>
  <c r="O2503" i="1"/>
  <c r="T2503" i="1" s="1"/>
  <c r="R2502" i="1"/>
  <c r="Q2502" i="1"/>
  <c r="P2502" i="1"/>
  <c r="O2502" i="1"/>
  <c r="T2502" i="1" s="1"/>
  <c r="R2501" i="1"/>
  <c r="Q2501" i="1"/>
  <c r="P2501" i="1"/>
  <c r="O2501" i="1"/>
  <c r="R2500" i="1"/>
  <c r="Q2500" i="1"/>
  <c r="P2500" i="1"/>
  <c r="O2500" i="1"/>
  <c r="T2500" i="1" s="1"/>
  <c r="R2499" i="1"/>
  <c r="Q2499" i="1"/>
  <c r="P2499" i="1"/>
  <c r="O2499" i="1"/>
  <c r="R2498" i="1"/>
  <c r="Q2498" i="1"/>
  <c r="P2498" i="1"/>
  <c r="O2498" i="1"/>
  <c r="R2497" i="1"/>
  <c r="Q2497" i="1"/>
  <c r="P2497" i="1"/>
  <c r="O2497" i="1"/>
  <c r="T2497" i="1" s="1"/>
  <c r="R2496" i="1"/>
  <c r="Q2496" i="1"/>
  <c r="P2496" i="1"/>
  <c r="O2496" i="1"/>
  <c r="R2495" i="1"/>
  <c r="Q2495" i="1"/>
  <c r="P2495" i="1"/>
  <c r="O2495" i="1"/>
  <c r="T2495" i="1" s="1"/>
  <c r="R2494" i="1"/>
  <c r="Q2494" i="1"/>
  <c r="P2494" i="1"/>
  <c r="O2494" i="1"/>
  <c r="T2494" i="1" s="1"/>
  <c r="R2493" i="1"/>
  <c r="Q2493" i="1"/>
  <c r="P2493" i="1"/>
  <c r="O2493" i="1"/>
  <c r="T2493" i="1" s="1"/>
  <c r="R2492" i="1"/>
  <c r="Q2492" i="1"/>
  <c r="P2492" i="1"/>
  <c r="O2492" i="1"/>
  <c r="R2491" i="1"/>
  <c r="Q2491" i="1"/>
  <c r="P2491" i="1"/>
  <c r="O2491" i="1"/>
  <c r="T2491" i="1" s="1"/>
  <c r="R2490" i="1"/>
  <c r="Q2490" i="1"/>
  <c r="P2490" i="1"/>
  <c r="O2490" i="1"/>
  <c r="R2489" i="1"/>
  <c r="Q2489" i="1"/>
  <c r="P2489" i="1"/>
  <c r="O2489" i="1"/>
  <c r="T2489" i="1" s="1"/>
  <c r="R2488" i="1"/>
  <c r="Q2488" i="1"/>
  <c r="P2488" i="1"/>
  <c r="O2488" i="1"/>
  <c r="T2488" i="1" s="1"/>
  <c r="R2487" i="1"/>
  <c r="Q2487" i="1"/>
  <c r="P2487" i="1"/>
  <c r="O2487" i="1"/>
  <c r="T2487" i="1" s="1"/>
  <c r="R2486" i="1"/>
  <c r="Q2486" i="1"/>
  <c r="P2486" i="1"/>
  <c r="O2486" i="1"/>
  <c r="T2486" i="1" s="1"/>
  <c r="R2485" i="1"/>
  <c r="Q2485" i="1"/>
  <c r="P2485" i="1"/>
  <c r="O2485" i="1"/>
  <c r="R2484" i="1"/>
  <c r="Q2484" i="1"/>
  <c r="P2484" i="1"/>
  <c r="O2484" i="1"/>
  <c r="T2484" i="1" s="1"/>
  <c r="R2483" i="1"/>
  <c r="Q2483" i="1"/>
  <c r="P2483" i="1"/>
  <c r="O2483" i="1"/>
  <c r="T2483" i="1" s="1"/>
  <c r="R2482" i="1"/>
  <c r="Q2482" i="1"/>
  <c r="P2482" i="1"/>
  <c r="O2482" i="1"/>
  <c r="R2481" i="1"/>
  <c r="Q2481" i="1"/>
  <c r="P2481" i="1"/>
  <c r="O2481" i="1"/>
  <c r="T2481" i="1" s="1"/>
  <c r="R2480" i="1"/>
  <c r="Q2480" i="1"/>
  <c r="P2480" i="1"/>
  <c r="O2480" i="1"/>
  <c r="R2479" i="1"/>
  <c r="Q2479" i="1"/>
  <c r="P2479" i="1"/>
  <c r="O2479" i="1"/>
  <c r="R2478" i="1"/>
  <c r="Q2478" i="1"/>
  <c r="P2478" i="1"/>
  <c r="O2478" i="1"/>
  <c r="R2477" i="1"/>
  <c r="Q2477" i="1"/>
  <c r="P2477" i="1"/>
  <c r="O2477" i="1"/>
  <c r="R2476" i="1"/>
  <c r="Q2476" i="1"/>
  <c r="P2476" i="1"/>
  <c r="O2476" i="1"/>
  <c r="T2476" i="1" s="1"/>
  <c r="R2475" i="1"/>
  <c r="Q2475" i="1"/>
  <c r="P2475" i="1"/>
  <c r="O2475" i="1"/>
  <c r="T2475" i="1" s="1"/>
  <c r="R2474" i="1"/>
  <c r="Q2474" i="1"/>
  <c r="P2474" i="1"/>
  <c r="O2474" i="1"/>
  <c r="T2474" i="1" s="1"/>
  <c r="R2473" i="1"/>
  <c r="Q2473" i="1"/>
  <c r="P2473" i="1"/>
  <c r="O2473" i="1"/>
  <c r="T2473" i="1" s="1"/>
  <c r="R2472" i="1"/>
  <c r="Q2472" i="1"/>
  <c r="P2472" i="1"/>
  <c r="O2472" i="1"/>
  <c r="R2471" i="1"/>
  <c r="Q2471" i="1"/>
  <c r="P2471" i="1"/>
  <c r="O2471" i="1"/>
  <c r="R2470" i="1"/>
  <c r="Q2470" i="1"/>
  <c r="P2470" i="1"/>
  <c r="O2470" i="1"/>
  <c r="R2469" i="1"/>
  <c r="Q2469" i="1"/>
  <c r="P2469" i="1"/>
  <c r="O2469" i="1"/>
  <c r="T2469" i="1" s="1"/>
  <c r="R2468" i="1"/>
  <c r="Q2468" i="1"/>
  <c r="P2468" i="1"/>
  <c r="O2468" i="1"/>
  <c r="T2468" i="1" s="1"/>
  <c r="R2467" i="1"/>
  <c r="Q2467" i="1"/>
  <c r="P2467" i="1"/>
  <c r="O2467" i="1"/>
  <c r="T2467" i="1" s="1"/>
  <c r="R2466" i="1"/>
  <c r="Q2466" i="1"/>
  <c r="P2466" i="1"/>
  <c r="O2466" i="1"/>
  <c r="R2465" i="1"/>
  <c r="Q2465" i="1"/>
  <c r="P2465" i="1"/>
  <c r="O2465" i="1"/>
  <c r="T2465" i="1" s="1"/>
  <c r="R2464" i="1"/>
  <c r="Q2464" i="1"/>
  <c r="P2464" i="1"/>
  <c r="O2464" i="1"/>
  <c r="T2464" i="1" s="1"/>
  <c r="R2463" i="1"/>
  <c r="Q2463" i="1"/>
  <c r="P2463" i="1"/>
  <c r="O2463" i="1"/>
  <c r="T2463" i="1" s="1"/>
  <c r="R2462" i="1"/>
  <c r="Q2462" i="1"/>
  <c r="P2462" i="1"/>
  <c r="O2462" i="1"/>
  <c r="T2462" i="1" s="1"/>
  <c r="R2461" i="1"/>
  <c r="Q2461" i="1"/>
  <c r="P2461" i="1"/>
  <c r="O2461" i="1"/>
  <c r="R2460" i="1"/>
  <c r="Q2460" i="1"/>
  <c r="P2460" i="1"/>
  <c r="O2460" i="1"/>
  <c r="R2459" i="1"/>
  <c r="Q2459" i="1"/>
  <c r="P2459" i="1"/>
  <c r="O2459" i="1"/>
  <c r="R2458" i="1"/>
  <c r="Q2458" i="1"/>
  <c r="P2458" i="1"/>
  <c r="O2458" i="1"/>
  <c r="T2458" i="1" s="1"/>
  <c r="R2457" i="1"/>
  <c r="Q2457" i="1"/>
  <c r="P2457" i="1"/>
  <c r="O2457" i="1"/>
  <c r="T2457" i="1" s="1"/>
  <c r="R2456" i="1"/>
  <c r="Q2456" i="1"/>
  <c r="P2456" i="1"/>
  <c r="O2456" i="1"/>
  <c r="T2456" i="1" s="1"/>
  <c r="R2455" i="1"/>
  <c r="Q2455" i="1"/>
  <c r="P2455" i="1"/>
  <c r="O2455" i="1"/>
  <c r="T2455" i="1" s="1"/>
  <c r="R2454" i="1"/>
  <c r="Q2454" i="1"/>
  <c r="P2454" i="1"/>
  <c r="O2454" i="1"/>
  <c r="R2453" i="1"/>
  <c r="Q2453" i="1"/>
  <c r="P2453" i="1"/>
  <c r="O2453" i="1"/>
  <c r="T2453" i="1" s="1"/>
  <c r="R2452" i="1"/>
  <c r="Q2452" i="1"/>
  <c r="P2452" i="1"/>
  <c r="O2452" i="1"/>
  <c r="T2452" i="1" s="1"/>
  <c r="R2451" i="1"/>
  <c r="Q2451" i="1"/>
  <c r="P2451" i="1"/>
  <c r="O2451" i="1"/>
  <c r="T2451" i="1" s="1"/>
  <c r="R2450" i="1"/>
  <c r="Q2450" i="1"/>
  <c r="P2450" i="1"/>
  <c r="O2450" i="1"/>
  <c r="R2449" i="1"/>
  <c r="Q2449" i="1"/>
  <c r="P2449" i="1"/>
  <c r="O2449" i="1"/>
  <c r="T2449" i="1" s="1"/>
  <c r="R2448" i="1"/>
  <c r="Q2448" i="1"/>
  <c r="P2448" i="1"/>
  <c r="O2448" i="1"/>
  <c r="T2448" i="1" s="1"/>
  <c r="R2447" i="1"/>
  <c r="Q2447" i="1"/>
  <c r="P2447" i="1"/>
  <c r="O2447" i="1"/>
  <c r="R2446" i="1"/>
  <c r="Q2446" i="1"/>
  <c r="P2446" i="1"/>
  <c r="O2446" i="1"/>
  <c r="T2446" i="1" s="1"/>
  <c r="R2445" i="1"/>
  <c r="Q2445" i="1"/>
  <c r="P2445" i="1"/>
  <c r="O2445" i="1"/>
  <c r="T2445" i="1" s="1"/>
  <c r="R2444" i="1"/>
  <c r="Q2444" i="1"/>
  <c r="P2444" i="1"/>
  <c r="O2444" i="1"/>
  <c r="T2444" i="1" s="1"/>
  <c r="R2443" i="1"/>
  <c r="Q2443" i="1"/>
  <c r="P2443" i="1"/>
  <c r="O2443" i="1"/>
  <c r="R2442" i="1"/>
  <c r="Q2442" i="1"/>
  <c r="P2442" i="1"/>
  <c r="O2442" i="1"/>
  <c r="R2441" i="1"/>
  <c r="Q2441" i="1"/>
  <c r="P2441" i="1"/>
  <c r="O2441" i="1"/>
  <c r="T2441" i="1" s="1"/>
  <c r="R2440" i="1"/>
  <c r="Q2440" i="1"/>
  <c r="P2440" i="1"/>
  <c r="O2440" i="1"/>
  <c r="R2439" i="1"/>
  <c r="Q2439" i="1"/>
  <c r="P2439" i="1"/>
  <c r="O2439" i="1"/>
  <c r="T2439" i="1" s="1"/>
  <c r="R2438" i="1"/>
  <c r="Q2438" i="1"/>
  <c r="P2438" i="1"/>
  <c r="O2438" i="1"/>
  <c r="R2437" i="1"/>
  <c r="Q2437" i="1"/>
  <c r="P2437" i="1"/>
  <c r="O2437" i="1"/>
  <c r="R2436" i="1"/>
  <c r="Q2436" i="1"/>
  <c r="P2436" i="1"/>
  <c r="O2436" i="1"/>
  <c r="T2436" i="1" s="1"/>
  <c r="R2435" i="1"/>
  <c r="Q2435" i="1"/>
  <c r="P2435" i="1"/>
  <c r="O2435" i="1"/>
  <c r="T2435" i="1" s="1"/>
  <c r="R2434" i="1"/>
  <c r="Q2434" i="1"/>
  <c r="P2434" i="1"/>
  <c r="O2434" i="1"/>
  <c r="R2433" i="1"/>
  <c r="Q2433" i="1"/>
  <c r="P2433" i="1"/>
  <c r="O2433" i="1"/>
  <c r="T2433" i="1" s="1"/>
  <c r="R2432" i="1"/>
  <c r="Q2432" i="1"/>
  <c r="P2432" i="1"/>
  <c r="O2432" i="1"/>
  <c r="T2432" i="1" s="1"/>
  <c r="R2431" i="1"/>
  <c r="Q2431" i="1"/>
  <c r="P2431" i="1"/>
  <c r="O2431" i="1"/>
  <c r="R2430" i="1"/>
  <c r="Q2430" i="1"/>
  <c r="P2430" i="1"/>
  <c r="O2430" i="1"/>
  <c r="T2430" i="1" s="1"/>
  <c r="R2429" i="1"/>
  <c r="Q2429" i="1"/>
  <c r="P2429" i="1"/>
  <c r="O2429" i="1"/>
  <c r="T2429" i="1" s="1"/>
  <c r="R2428" i="1"/>
  <c r="Q2428" i="1"/>
  <c r="P2428" i="1"/>
  <c r="O2428" i="1"/>
  <c r="T2428" i="1" s="1"/>
  <c r="R2427" i="1"/>
  <c r="Q2427" i="1"/>
  <c r="P2427" i="1"/>
  <c r="O2427" i="1"/>
  <c r="T2427" i="1" s="1"/>
  <c r="R2426" i="1"/>
  <c r="Q2426" i="1"/>
  <c r="P2426" i="1"/>
  <c r="O2426" i="1"/>
  <c r="R2425" i="1"/>
  <c r="Q2425" i="1"/>
  <c r="P2425" i="1"/>
  <c r="O2425" i="1"/>
  <c r="T2425" i="1" s="1"/>
  <c r="R2424" i="1"/>
  <c r="Q2424" i="1"/>
  <c r="P2424" i="1"/>
  <c r="O2424" i="1"/>
  <c r="R2423" i="1"/>
  <c r="Q2423" i="1"/>
  <c r="P2423" i="1"/>
  <c r="O2423" i="1"/>
  <c r="T2423" i="1" s="1"/>
  <c r="R2422" i="1"/>
  <c r="Q2422" i="1"/>
  <c r="P2422" i="1"/>
  <c r="O2422" i="1"/>
  <c r="T2422" i="1" s="1"/>
  <c r="R2421" i="1"/>
  <c r="Q2421" i="1"/>
  <c r="P2421" i="1"/>
  <c r="O2421" i="1"/>
  <c r="R2420" i="1"/>
  <c r="Q2420" i="1"/>
  <c r="P2420" i="1"/>
  <c r="O2420" i="1"/>
  <c r="T2420" i="1" s="1"/>
  <c r="R2419" i="1"/>
  <c r="Q2419" i="1"/>
  <c r="P2419" i="1"/>
  <c r="O2419" i="1"/>
  <c r="R2418" i="1"/>
  <c r="Q2418" i="1"/>
  <c r="P2418" i="1"/>
  <c r="O2418" i="1"/>
  <c r="T2418" i="1" s="1"/>
  <c r="R2417" i="1"/>
  <c r="Q2417" i="1"/>
  <c r="P2417" i="1"/>
  <c r="O2417" i="1"/>
  <c r="T2417" i="1" s="1"/>
  <c r="R2416" i="1"/>
  <c r="Q2416" i="1"/>
  <c r="P2416" i="1"/>
  <c r="O2416" i="1"/>
  <c r="T2416" i="1" s="1"/>
  <c r="R2415" i="1"/>
  <c r="Q2415" i="1"/>
  <c r="P2415" i="1"/>
  <c r="O2415" i="1"/>
  <c r="T2415" i="1" s="1"/>
  <c r="R2414" i="1"/>
  <c r="Q2414" i="1"/>
  <c r="P2414" i="1"/>
  <c r="O2414" i="1"/>
  <c r="T2414" i="1" s="1"/>
  <c r="R2413" i="1"/>
  <c r="Q2413" i="1"/>
  <c r="P2413" i="1"/>
  <c r="O2413" i="1"/>
  <c r="R2412" i="1"/>
  <c r="Q2412" i="1"/>
  <c r="P2412" i="1"/>
  <c r="O2412" i="1"/>
  <c r="T2412" i="1" s="1"/>
  <c r="R2411" i="1"/>
  <c r="Q2411" i="1"/>
  <c r="P2411" i="1"/>
  <c r="O2411" i="1"/>
  <c r="R2410" i="1"/>
  <c r="Q2410" i="1"/>
  <c r="P2410" i="1"/>
  <c r="O2410" i="1"/>
  <c r="T2410" i="1" s="1"/>
  <c r="R2409" i="1"/>
  <c r="Q2409" i="1"/>
  <c r="P2409" i="1"/>
  <c r="O2409" i="1"/>
  <c r="T2409" i="1" s="1"/>
  <c r="R2408" i="1"/>
  <c r="Q2408" i="1"/>
  <c r="P2408" i="1"/>
  <c r="O2408" i="1"/>
  <c r="R2407" i="1"/>
  <c r="Q2407" i="1"/>
  <c r="P2407" i="1"/>
  <c r="O2407" i="1"/>
  <c r="T2407" i="1" s="1"/>
  <c r="R2406" i="1"/>
  <c r="Q2406" i="1"/>
  <c r="P2406" i="1"/>
  <c r="O2406" i="1"/>
  <c r="T2406" i="1" s="1"/>
  <c r="R2405" i="1"/>
  <c r="Q2405" i="1"/>
  <c r="P2405" i="1"/>
  <c r="O2405" i="1"/>
  <c r="R2404" i="1"/>
  <c r="Q2404" i="1"/>
  <c r="P2404" i="1"/>
  <c r="O2404" i="1"/>
  <c r="T2404" i="1" s="1"/>
  <c r="R2403" i="1"/>
  <c r="Q2403" i="1"/>
  <c r="P2403" i="1"/>
  <c r="O2403" i="1"/>
  <c r="T2403" i="1" s="1"/>
  <c r="R2402" i="1"/>
  <c r="Q2402" i="1"/>
  <c r="P2402" i="1"/>
  <c r="O2402" i="1"/>
  <c r="T2402" i="1" s="1"/>
  <c r="R2401" i="1"/>
  <c r="Q2401" i="1"/>
  <c r="P2401" i="1"/>
  <c r="O2401" i="1"/>
  <c r="T2401" i="1" s="1"/>
  <c r="R2400" i="1"/>
  <c r="Q2400" i="1"/>
  <c r="P2400" i="1"/>
  <c r="O2400" i="1"/>
  <c r="T2400" i="1" s="1"/>
  <c r="R2399" i="1"/>
  <c r="Q2399" i="1"/>
  <c r="P2399" i="1"/>
  <c r="O2399" i="1"/>
  <c r="T2399" i="1" s="1"/>
  <c r="R2398" i="1"/>
  <c r="Q2398" i="1"/>
  <c r="P2398" i="1"/>
  <c r="O2398" i="1"/>
  <c r="T2398" i="1" s="1"/>
  <c r="R2397" i="1"/>
  <c r="Q2397" i="1"/>
  <c r="P2397" i="1"/>
  <c r="O2397" i="1"/>
  <c r="T2397" i="1" s="1"/>
  <c r="R2396" i="1"/>
  <c r="Q2396" i="1"/>
  <c r="P2396" i="1"/>
  <c r="O2396" i="1"/>
  <c r="T2396" i="1" s="1"/>
  <c r="R2395" i="1"/>
  <c r="Q2395" i="1"/>
  <c r="P2395" i="1"/>
  <c r="O2395" i="1"/>
  <c r="R2394" i="1"/>
  <c r="Q2394" i="1"/>
  <c r="P2394" i="1"/>
  <c r="O2394" i="1"/>
  <c r="T2394" i="1" s="1"/>
  <c r="R2393" i="1"/>
  <c r="Q2393" i="1"/>
  <c r="P2393" i="1"/>
  <c r="O2393" i="1"/>
  <c r="T2393" i="1" s="1"/>
  <c r="R2392" i="1"/>
  <c r="Q2392" i="1"/>
  <c r="P2392" i="1"/>
  <c r="O2392" i="1"/>
  <c r="R2391" i="1"/>
  <c r="Q2391" i="1"/>
  <c r="P2391" i="1"/>
  <c r="O2391" i="1"/>
  <c r="T2391" i="1" s="1"/>
  <c r="R2390" i="1"/>
  <c r="Q2390" i="1"/>
  <c r="P2390" i="1"/>
  <c r="O2390" i="1"/>
  <c r="T2390" i="1" s="1"/>
  <c r="R2389" i="1"/>
  <c r="Q2389" i="1"/>
  <c r="P2389" i="1"/>
  <c r="O2389" i="1"/>
  <c r="R2388" i="1"/>
  <c r="Q2388" i="1"/>
  <c r="P2388" i="1"/>
  <c r="O2388" i="1"/>
  <c r="T2388" i="1" s="1"/>
  <c r="R2387" i="1"/>
  <c r="Q2387" i="1"/>
  <c r="P2387" i="1"/>
  <c r="O2387" i="1"/>
  <c r="T2387" i="1" s="1"/>
  <c r="R2386" i="1"/>
  <c r="Q2386" i="1"/>
  <c r="P2386" i="1"/>
  <c r="O2386" i="1"/>
  <c r="T2386" i="1" s="1"/>
  <c r="R2385" i="1"/>
  <c r="Q2385" i="1"/>
  <c r="P2385" i="1"/>
  <c r="O2385" i="1"/>
  <c r="T2385" i="1" s="1"/>
  <c r="R2384" i="1"/>
  <c r="Q2384" i="1"/>
  <c r="P2384" i="1"/>
  <c r="O2384" i="1"/>
  <c r="T2384" i="1" s="1"/>
  <c r="R2383" i="1"/>
  <c r="Q2383" i="1"/>
  <c r="P2383" i="1"/>
  <c r="O2383" i="1"/>
  <c r="T2383" i="1" s="1"/>
  <c r="R2382" i="1"/>
  <c r="Q2382" i="1"/>
  <c r="P2382" i="1"/>
  <c r="O2382" i="1"/>
  <c r="T2382" i="1" s="1"/>
  <c r="R2381" i="1"/>
  <c r="Q2381" i="1"/>
  <c r="P2381" i="1"/>
  <c r="O2381" i="1"/>
  <c r="R2380" i="1"/>
  <c r="Q2380" i="1"/>
  <c r="P2380" i="1"/>
  <c r="O2380" i="1"/>
  <c r="T2380" i="1" s="1"/>
  <c r="R2379" i="1"/>
  <c r="Q2379" i="1"/>
  <c r="P2379" i="1"/>
  <c r="O2379" i="1"/>
  <c r="T2379" i="1" s="1"/>
  <c r="R2378" i="1"/>
  <c r="Q2378" i="1"/>
  <c r="P2378" i="1"/>
  <c r="O2378" i="1"/>
  <c r="T2378" i="1" s="1"/>
  <c r="R2377" i="1"/>
  <c r="Q2377" i="1"/>
  <c r="P2377" i="1"/>
  <c r="O2377" i="1"/>
  <c r="T2377" i="1" s="1"/>
  <c r="R2376" i="1"/>
  <c r="Q2376" i="1"/>
  <c r="P2376" i="1"/>
  <c r="O2376" i="1"/>
  <c r="R2375" i="1"/>
  <c r="Q2375" i="1"/>
  <c r="P2375" i="1"/>
  <c r="O2375" i="1"/>
  <c r="T2375" i="1" s="1"/>
  <c r="R2374" i="1"/>
  <c r="Q2374" i="1"/>
  <c r="P2374" i="1"/>
  <c r="O2374" i="1"/>
  <c r="T2374" i="1" s="1"/>
  <c r="R2373" i="1"/>
  <c r="Q2373" i="1"/>
  <c r="P2373" i="1"/>
  <c r="O2373" i="1"/>
  <c r="R2372" i="1"/>
  <c r="Q2372" i="1"/>
  <c r="P2372" i="1"/>
  <c r="O2372" i="1"/>
  <c r="T2372" i="1" s="1"/>
  <c r="R2371" i="1"/>
  <c r="Q2371" i="1"/>
  <c r="P2371" i="1"/>
  <c r="O2371" i="1"/>
  <c r="T2371" i="1" s="1"/>
  <c r="R2370" i="1"/>
  <c r="Q2370" i="1"/>
  <c r="P2370" i="1"/>
  <c r="O2370" i="1"/>
  <c r="T2370" i="1" s="1"/>
  <c r="R2369" i="1"/>
  <c r="Q2369" i="1"/>
  <c r="P2369" i="1"/>
  <c r="O2369" i="1"/>
  <c r="T2369" i="1" s="1"/>
  <c r="R2368" i="1"/>
  <c r="Q2368" i="1"/>
  <c r="P2368" i="1"/>
  <c r="O2368" i="1"/>
  <c r="T2368" i="1" s="1"/>
  <c r="R2367" i="1"/>
  <c r="Q2367" i="1"/>
  <c r="P2367" i="1"/>
  <c r="O2367" i="1"/>
  <c r="T2367" i="1" s="1"/>
  <c r="R2366" i="1"/>
  <c r="Q2366" i="1"/>
  <c r="P2366" i="1"/>
  <c r="O2366" i="1"/>
  <c r="T2366" i="1" s="1"/>
  <c r="R2365" i="1"/>
  <c r="Q2365" i="1"/>
  <c r="P2365" i="1"/>
  <c r="O2365" i="1"/>
  <c r="T2365" i="1" s="1"/>
  <c r="R2364" i="1"/>
  <c r="Q2364" i="1"/>
  <c r="P2364" i="1"/>
  <c r="O2364" i="1"/>
  <c r="T2364" i="1" s="1"/>
  <c r="R2363" i="1"/>
  <c r="Q2363" i="1"/>
  <c r="P2363" i="1"/>
  <c r="O2363" i="1"/>
  <c r="T2363" i="1" s="1"/>
  <c r="R2362" i="1"/>
  <c r="Q2362" i="1"/>
  <c r="P2362" i="1"/>
  <c r="O2362" i="1"/>
  <c r="T2362" i="1" s="1"/>
  <c r="R2361" i="1"/>
  <c r="Q2361" i="1"/>
  <c r="P2361" i="1"/>
  <c r="O2361" i="1"/>
  <c r="T2361" i="1" s="1"/>
  <c r="R2360" i="1"/>
  <c r="Q2360" i="1"/>
  <c r="P2360" i="1"/>
  <c r="O2360" i="1"/>
  <c r="R2359" i="1"/>
  <c r="Q2359" i="1"/>
  <c r="P2359" i="1"/>
  <c r="O2359" i="1"/>
  <c r="R2358" i="1"/>
  <c r="Q2358" i="1"/>
  <c r="P2358" i="1"/>
  <c r="O2358" i="1"/>
  <c r="T2358" i="1" s="1"/>
  <c r="R2357" i="1"/>
  <c r="Q2357" i="1"/>
  <c r="P2357" i="1"/>
  <c r="O2357" i="1"/>
  <c r="T2357" i="1" s="1"/>
  <c r="R2356" i="1"/>
  <c r="Q2356" i="1"/>
  <c r="P2356" i="1"/>
  <c r="O2356" i="1"/>
  <c r="T2356" i="1" s="1"/>
  <c r="R2355" i="1"/>
  <c r="Q2355" i="1"/>
  <c r="P2355" i="1"/>
  <c r="O2355" i="1"/>
  <c r="T2355" i="1" s="1"/>
  <c r="R2354" i="1"/>
  <c r="Q2354" i="1"/>
  <c r="P2354" i="1"/>
  <c r="O2354" i="1"/>
  <c r="T2354" i="1" s="1"/>
  <c r="R2353" i="1"/>
  <c r="Q2353" i="1"/>
  <c r="P2353" i="1"/>
  <c r="O2353" i="1"/>
  <c r="T2353" i="1" s="1"/>
  <c r="R2352" i="1"/>
  <c r="Q2352" i="1"/>
  <c r="P2352" i="1"/>
  <c r="O2352" i="1"/>
  <c r="R2351" i="1"/>
  <c r="Q2351" i="1"/>
  <c r="P2351" i="1"/>
  <c r="O2351" i="1"/>
  <c r="R2350" i="1"/>
  <c r="Q2350" i="1"/>
  <c r="P2350" i="1"/>
  <c r="O2350" i="1"/>
  <c r="T2350" i="1" s="1"/>
  <c r="R2349" i="1"/>
  <c r="Q2349" i="1"/>
  <c r="P2349" i="1"/>
  <c r="O2349" i="1"/>
  <c r="T2349" i="1" s="1"/>
  <c r="R2348" i="1"/>
  <c r="Q2348" i="1"/>
  <c r="P2348" i="1"/>
  <c r="O2348" i="1"/>
  <c r="T2348" i="1" s="1"/>
  <c r="R2347" i="1"/>
  <c r="Q2347" i="1"/>
  <c r="P2347" i="1"/>
  <c r="O2347" i="1"/>
  <c r="T2347" i="1" s="1"/>
  <c r="R2346" i="1"/>
  <c r="Q2346" i="1"/>
  <c r="P2346" i="1"/>
  <c r="O2346" i="1"/>
  <c r="T2346" i="1" s="1"/>
  <c r="R2345" i="1"/>
  <c r="Q2345" i="1"/>
  <c r="P2345" i="1"/>
  <c r="O2345" i="1"/>
  <c r="T2345" i="1" s="1"/>
  <c r="R2344" i="1"/>
  <c r="Q2344" i="1"/>
  <c r="P2344" i="1"/>
  <c r="O2344" i="1"/>
  <c r="R2343" i="1"/>
  <c r="Q2343" i="1"/>
  <c r="P2343" i="1"/>
  <c r="O2343" i="1"/>
  <c r="R2342" i="1"/>
  <c r="Q2342" i="1"/>
  <c r="P2342" i="1"/>
  <c r="O2342" i="1"/>
  <c r="T2342" i="1" s="1"/>
  <c r="R2341" i="1"/>
  <c r="Q2341" i="1"/>
  <c r="P2341" i="1"/>
  <c r="O2341" i="1"/>
  <c r="T2341" i="1" s="1"/>
  <c r="R2340" i="1"/>
  <c r="Q2340" i="1"/>
  <c r="P2340" i="1"/>
  <c r="O2340" i="1"/>
  <c r="T2340" i="1" s="1"/>
  <c r="R2339" i="1"/>
  <c r="Q2339" i="1"/>
  <c r="P2339" i="1"/>
  <c r="O2339" i="1"/>
  <c r="T2339" i="1" s="1"/>
  <c r="R2338" i="1"/>
  <c r="Q2338" i="1"/>
  <c r="P2338" i="1"/>
  <c r="O2338" i="1"/>
  <c r="T2338" i="1" s="1"/>
  <c r="R2337" i="1"/>
  <c r="Q2337" i="1"/>
  <c r="P2337" i="1"/>
  <c r="O2337" i="1"/>
  <c r="T2337" i="1" s="1"/>
  <c r="R2336" i="1"/>
  <c r="Q2336" i="1"/>
  <c r="P2336" i="1"/>
  <c r="O2336" i="1"/>
  <c r="R2335" i="1"/>
  <c r="Q2335" i="1"/>
  <c r="P2335" i="1"/>
  <c r="O2335" i="1"/>
  <c r="R2334" i="1"/>
  <c r="Q2334" i="1"/>
  <c r="P2334" i="1"/>
  <c r="O2334" i="1"/>
  <c r="T2334" i="1" s="1"/>
  <c r="R2333" i="1"/>
  <c r="Q2333" i="1"/>
  <c r="P2333" i="1"/>
  <c r="O2333" i="1"/>
  <c r="T2333" i="1" s="1"/>
  <c r="R2332" i="1"/>
  <c r="Q2332" i="1"/>
  <c r="P2332" i="1"/>
  <c r="O2332" i="1"/>
  <c r="T2332" i="1" s="1"/>
  <c r="R2331" i="1"/>
  <c r="Q2331" i="1"/>
  <c r="P2331" i="1"/>
  <c r="O2331" i="1"/>
  <c r="T2331" i="1" s="1"/>
  <c r="R2330" i="1"/>
  <c r="Q2330" i="1"/>
  <c r="P2330" i="1"/>
  <c r="O2330" i="1"/>
  <c r="T2330" i="1" s="1"/>
  <c r="R2329" i="1"/>
  <c r="Q2329" i="1"/>
  <c r="P2329" i="1"/>
  <c r="O2329" i="1"/>
  <c r="T2329" i="1" s="1"/>
  <c r="R2328" i="1"/>
  <c r="Q2328" i="1"/>
  <c r="P2328" i="1"/>
  <c r="O2328" i="1"/>
  <c r="R2327" i="1"/>
  <c r="Q2327" i="1"/>
  <c r="P2327" i="1"/>
  <c r="O2327" i="1"/>
  <c r="R2326" i="1"/>
  <c r="Q2326" i="1"/>
  <c r="P2326" i="1"/>
  <c r="O2326" i="1"/>
  <c r="T2326" i="1" s="1"/>
  <c r="R2325" i="1"/>
  <c r="Q2325" i="1"/>
  <c r="P2325" i="1"/>
  <c r="O2325" i="1"/>
  <c r="T2325" i="1" s="1"/>
  <c r="R2324" i="1"/>
  <c r="Q2324" i="1"/>
  <c r="P2324" i="1"/>
  <c r="O2324" i="1"/>
  <c r="T2324" i="1" s="1"/>
  <c r="R2323" i="1"/>
  <c r="Q2323" i="1"/>
  <c r="P2323" i="1"/>
  <c r="O2323" i="1"/>
  <c r="T2323" i="1" s="1"/>
  <c r="R2322" i="1"/>
  <c r="Q2322" i="1"/>
  <c r="P2322" i="1"/>
  <c r="O2322" i="1"/>
  <c r="T2322" i="1" s="1"/>
  <c r="R2321" i="1"/>
  <c r="Q2321" i="1"/>
  <c r="P2321" i="1"/>
  <c r="O2321" i="1"/>
  <c r="T2321" i="1" s="1"/>
  <c r="R2320" i="1"/>
  <c r="Q2320" i="1"/>
  <c r="P2320" i="1"/>
  <c r="O2320" i="1"/>
  <c r="T2320" i="1" s="1"/>
  <c r="R2319" i="1"/>
  <c r="Q2319" i="1"/>
  <c r="P2319" i="1"/>
  <c r="O2319" i="1"/>
  <c r="R2318" i="1"/>
  <c r="Q2318" i="1"/>
  <c r="P2318" i="1"/>
  <c r="O2318" i="1"/>
  <c r="T2318" i="1" s="1"/>
  <c r="R2317" i="1"/>
  <c r="Q2317" i="1"/>
  <c r="P2317" i="1"/>
  <c r="O2317" i="1"/>
  <c r="T2317" i="1" s="1"/>
  <c r="R2316" i="1"/>
  <c r="Q2316" i="1"/>
  <c r="P2316" i="1"/>
  <c r="O2316" i="1"/>
  <c r="T2316" i="1" s="1"/>
  <c r="R2315" i="1"/>
  <c r="Q2315" i="1"/>
  <c r="P2315" i="1"/>
  <c r="O2315" i="1"/>
  <c r="T2315" i="1" s="1"/>
  <c r="R2314" i="1"/>
  <c r="Q2314" i="1"/>
  <c r="P2314" i="1"/>
  <c r="O2314" i="1"/>
  <c r="T2314" i="1" s="1"/>
  <c r="R2313" i="1"/>
  <c r="Q2313" i="1"/>
  <c r="P2313" i="1"/>
  <c r="O2313" i="1"/>
  <c r="T2313" i="1" s="1"/>
  <c r="R2312" i="1"/>
  <c r="Q2312" i="1"/>
  <c r="P2312" i="1"/>
  <c r="O2312" i="1"/>
  <c r="T2312" i="1" s="1"/>
  <c r="R2311" i="1"/>
  <c r="Q2311" i="1"/>
  <c r="P2311" i="1"/>
  <c r="O2311" i="1"/>
  <c r="R2310" i="1"/>
  <c r="Q2310" i="1"/>
  <c r="P2310" i="1"/>
  <c r="O2310" i="1"/>
  <c r="T2310" i="1" s="1"/>
  <c r="R2309" i="1"/>
  <c r="Q2309" i="1"/>
  <c r="P2309" i="1"/>
  <c r="O2309" i="1"/>
  <c r="T2309" i="1" s="1"/>
  <c r="R2308" i="1"/>
  <c r="Q2308" i="1"/>
  <c r="P2308" i="1"/>
  <c r="O2308" i="1"/>
  <c r="T2308" i="1" s="1"/>
  <c r="R2307" i="1"/>
  <c r="Q2307" i="1"/>
  <c r="P2307" i="1"/>
  <c r="O2307" i="1"/>
  <c r="T2307" i="1" s="1"/>
  <c r="R2306" i="1"/>
  <c r="Q2306" i="1"/>
  <c r="P2306" i="1"/>
  <c r="O2306" i="1"/>
  <c r="T2306" i="1" s="1"/>
  <c r="R2305" i="1"/>
  <c r="Q2305" i="1"/>
  <c r="P2305" i="1"/>
  <c r="O2305" i="1"/>
  <c r="T2305" i="1" s="1"/>
  <c r="R2304" i="1"/>
  <c r="Q2304" i="1"/>
  <c r="P2304" i="1"/>
  <c r="O2304" i="1"/>
  <c r="T2304" i="1" s="1"/>
  <c r="R2303" i="1"/>
  <c r="Q2303" i="1"/>
  <c r="P2303" i="1"/>
  <c r="O2303" i="1"/>
  <c r="R2302" i="1"/>
  <c r="Q2302" i="1"/>
  <c r="P2302" i="1"/>
  <c r="O2302" i="1"/>
  <c r="T2302" i="1" s="1"/>
  <c r="R2301" i="1"/>
  <c r="Q2301" i="1"/>
  <c r="P2301" i="1"/>
  <c r="O2301" i="1"/>
  <c r="T2301" i="1" s="1"/>
  <c r="R2300" i="1"/>
  <c r="Q2300" i="1"/>
  <c r="P2300" i="1"/>
  <c r="O2300" i="1"/>
  <c r="T2300" i="1" s="1"/>
  <c r="R2299" i="1"/>
  <c r="Q2299" i="1"/>
  <c r="P2299" i="1"/>
  <c r="O2299" i="1"/>
  <c r="T2299" i="1" s="1"/>
  <c r="R2298" i="1"/>
  <c r="Q2298" i="1"/>
  <c r="P2298" i="1"/>
  <c r="O2298" i="1"/>
  <c r="T2298" i="1" s="1"/>
  <c r="R2297" i="1"/>
  <c r="Q2297" i="1"/>
  <c r="P2297" i="1"/>
  <c r="O2297" i="1"/>
  <c r="T2297" i="1" s="1"/>
  <c r="R2296" i="1"/>
  <c r="Q2296" i="1"/>
  <c r="P2296" i="1"/>
  <c r="O2296" i="1"/>
  <c r="T2296" i="1" s="1"/>
  <c r="R2295" i="1"/>
  <c r="Q2295" i="1"/>
  <c r="P2295" i="1"/>
  <c r="O2295" i="1"/>
  <c r="R2294" i="1"/>
  <c r="Q2294" i="1"/>
  <c r="P2294" i="1"/>
  <c r="O2294" i="1"/>
  <c r="T2294" i="1" s="1"/>
  <c r="R2293" i="1"/>
  <c r="Q2293" i="1"/>
  <c r="P2293" i="1"/>
  <c r="O2293" i="1"/>
  <c r="T2293" i="1" s="1"/>
  <c r="R2292" i="1"/>
  <c r="Q2292" i="1"/>
  <c r="P2292" i="1"/>
  <c r="O2292" i="1"/>
  <c r="T2292" i="1" s="1"/>
  <c r="R2291" i="1"/>
  <c r="Q2291" i="1"/>
  <c r="P2291" i="1"/>
  <c r="O2291" i="1"/>
  <c r="T2291" i="1" s="1"/>
  <c r="R2290" i="1"/>
  <c r="Q2290" i="1"/>
  <c r="P2290" i="1"/>
  <c r="O2290" i="1"/>
  <c r="T2290" i="1" s="1"/>
  <c r="R2289" i="1"/>
  <c r="Q2289" i="1"/>
  <c r="P2289" i="1"/>
  <c r="O2289" i="1"/>
  <c r="T2289" i="1" s="1"/>
  <c r="R2288" i="1"/>
  <c r="Q2288" i="1"/>
  <c r="P2288" i="1"/>
  <c r="O2288" i="1"/>
  <c r="T2288" i="1" s="1"/>
  <c r="R2287" i="1"/>
  <c r="Q2287" i="1"/>
  <c r="P2287" i="1"/>
  <c r="O2287" i="1"/>
  <c r="R2286" i="1"/>
  <c r="Q2286" i="1"/>
  <c r="P2286" i="1"/>
  <c r="O2286" i="1"/>
  <c r="T2286" i="1" s="1"/>
  <c r="R2285" i="1"/>
  <c r="Q2285" i="1"/>
  <c r="P2285" i="1"/>
  <c r="O2285" i="1"/>
  <c r="T2285" i="1" s="1"/>
  <c r="R2284" i="1"/>
  <c r="Q2284" i="1"/>
  <c r="P2284" i="1"/>
  <c r="O2284" i="1"/>
  <c r="T2284" i="1" s="1"/>
  <c r="R2283" i="1"/>
  <c r="Q2283" i="1"/>
  <c r="P2283" i="1"/>
  <c r="O2283" i="1"/>
  <c r="T2283" i="1" s="1"/>
  <c r="R2282" i="1"/>
  <c r="Q2282" i="1"/>
  <c r="P2282" i="1"/>
  <c r="O2282" i="1"/>
  <c r="T2282" i="1" s="1"/>
  <c r="R2281" i="1"/>
  <c r="Q2281" i="1"/>
  <c r="P2281" i="1"/>
  <c r="O2281" i="1"/>
  <c r="T2281" i="1" s="1"/>
  <c r="R2280" i="1"/>
  <c r="Q2280" i="1"/>
  <c r="P2280" i="1"/>
  <c r="O2280" i="1"/>
  <c r="T2280" i="1" s="1"/>
  <c r="R2279" i="1"/>
  <c r="Q2279" i="1"/>
  <c r="P2279" i="1"/>
  <c r="O2279" i="1"/>
  <c r="R2278" i="1"/>
  <c r="Q2278" i="1"/>
  <c r="P2278" i="1"/>
  <c r="O2278" i="1"/>
  <c r="T2278" i="1" s="1"/>
  <c r="R2277" i="1"/>
  <c r="Q2277" i="1"/>
  <c r="P2277" i="1"/>
  <c r="O2277" i="1"/>
  <c r="T2277" i="1" s="1"/>
  <c r="R2276" i="1"/>
  <c r="Q2276" i="1"/>
  <c r="P2276" i="1"/>
  <c r="O2276" i="1"/>
  <c r="T2276" i="1" s="1"/>
  <c r="R2275" i="1"/>
  <c r="Q2275" i="1"/>
  <c r="P2275" i="1"/>
  <c r="O2275" i="1"/>
  <c r="T2275" i="1" s="1"/>
  <c r="R2274" i="1"/>
  <c r="Q2274" i="1"/>
  <c r="P2274" i="1"/>
  <c r="O2274" i="1"/>
  <c r="T2274" i="1" s="1"/>
  <c r="R2273" i="1"/>
  <c r="Q2273" i="1"/>
  <c r="P2273" i="1"/>
  <c r="O2273" i="1"/>
  <c r="T2273" i="1" s="1"/>
  <c r="R2272" i="1"/>
  <c r="Q2272" i="1"/>
  <c r="P2272" i="1"/>
  <c r="O2272" i="1"/>
  <c r="T2272" i="1" s="1"/>
  <c r="R2271" i="1"/>
  <c r="Q2271" i="1"/>
  <c r="P2271" i="1"/>
  <c r="O2271" i="1"/>
  <c r="R2270" i="1"/>
  <c r="Q2270" i="1"/>
  <c r="P2270" i="1"/>
  <c r="O2270" i="1"/>
  <c r="T2270" i="1" s="1"/>
  <c r="R2269" i="1"/>
  <c r="Q2269" i="1"/>
  <c r="P2269" i="1"/>
  <c r="O2269" i="1"/>
  <c r="T2269" i="1" s="1"/>
  <c r="R2268" i="1"/>
  <c r="Q2268" i="1"/>
  <c r="P2268" i="1"/>
  <c r="O2268" i="1"/>
  <c r="T2268" i="1" s="1"/>
  <c r="R2267" i="1"/>
  <c r="Q2267" i="1"/>
  <c r="P2267" i="1"/>
  <c r="O2267" i="1"/>
  <c r="T2267" i="1" s="1"/>
  <c r="R2266" i="1"/>
  <c r="Q2266" i="1"/>
  <c r="P2266" i="1"/>
  <c r="O2266" i="1"/>
  <c r="T2266" i="1" s="1"/>
  <c r="R2265" i="1"/>
  <c r="Q2265" i="1"/>
  <c r="P2265" i="1"/>
  <c r="O2265" i="1"/>
  <c r="T2265" i="1" s="1"/>
  <c r="R2264" i="1"/>
  <c r="Q2264" i="1"/>
  <c r="P2264" i="1"/>
  <c r="O2264" i="1"/>
  <c r="T2264" i="1" s="1"/>
  <c r="R2263" i="1"/>
  <c r="Q2263" i="1"/>
  <c r="P2263" i="1"/>
  <c r="O2263" i="1"/>
  <c r="R2262" i="1"/>
  <c r="Q2262" i="1"/>
  <c r="P2262" i="1"/>
  <c r="O2262" i="1"/>
  <c r="T2262" i="1" s="1"/>
  <c r="R2261" i="1"/>
  <c r="Q2261" i="1"/>
  <c r="P2261" i="1"/>
  <c r="O2261" i="1"/>
  <c r="T2261" i="1" s="1"/>
  <c r="R2260" i="1"/>
  <c r="Q2260" i="1"/>
  <c r="P2260" i="1"/>
  <c r="O2260" i="1"/>
  <c r="T2260" i="1" s="1"/>
  <c r="R2259" i="1"/>
  <c r="Q2259" i="1"/>
  <c r="P2259" i="1"/>
  <c r="O2259" i="1"/>
  <c r="T2259" i="1" s="1"/>
  <c r="R2258" i="1"/>
  <c r="Q2258" i="1"/>
  <c r="P2258" i="1"/>
  <c r="O2258" i="1"/>
  <c r="T2258" i="1" s="1"/>
  <c r="R2257" i="1"/>
  <c r="Q2257" i="1"/>
  <c r="P2257" i="1"/>
  <c r="O2257" i="1"/>
  <c r="T2257" i="1" s="1"/>
  <c r="R2256" i="1"/>
  <c r="Q2256" i="1"/>
  <c r="P2256" i="1"/>
  <c r="O2256" i="1"/>
  <c r="T2256" i="1" s="1"/>
  <c r="R2255" i="1"/>
  <c r="Q2255" i="1"/>
  <c r="P2255" i="1"/>
  <c r="O2255" i="1"/>
  <c r="R2254" i="1"/>
  <c r="Q2254" i="1"/>
  <c r="P2254" i="1"/>
  <c r="O2254" i="1"/>
  <c r="T2254" i="1" s="1"/>
  <c r="R2253" i="1"/>
  <c r="Q2253" i="1"/>
  <c r="P2253" i="1"/>
  <c r="O2253" i="1"/>
  <c r="T2253" i="1" s="1"/>
  <c r="R2252" i="1"/>
  <c r="Q2252" i="1"/>
  <c r="P2252" i="1"/>
  <c r="O2252" i="1"/>
  <c r="T2252" i="1" s="1"/>
  <c r="R2251" i="1"/>
  <c r="Q2251" i="1"/>
  <c r="P2251" i="1"/>
  <c r="O2251" i="1"/>
  <c r="T2251" i="1" s="1"/>
  <c r="R2250" i="1"/>
  <c r="Q2250" i="1"/>
  <c r="P2250" i="1"/>
  <c r="O2250" i="1"/>
  <c r="T2250" i="1" s="1"/>
  <c r="R2249" i="1"/>
  <c r="Q2249" i="1"/>
  <c r="P2249" i="1"/>
  <c r="O2249" i="1"/>
  <c r="T2249" i="1" s="1"/>
  <c r="R2248" i="1"/>
  <c r="Q2248" i="1"/>
  <c r="P2248" i="1"/>
  <c r="O2248" i="1"/>
  <c r="T2248" i="1" s="1"/>
  <c r="R2247" i="1"/>
  <c r="Q2247" i="1"/>
  <c r="P2247" i="1"/>
  <c r="O2247" i="1"/>
  <c r="R2246" i="1"/>
  <c r="Q2246" i="1"/>
  <c r="P2246" i="1"/>
  <c r="O2246" i="1"/>
  <c r="T2246" i="1" s="1"/>
  <c r="R2245" i="1"/>
  <c r="Q2245" i="1"/>
  <c r="P2245" i="1"/>
  <c r="O2245" i="1"/>
  <c r="T2245" i="1" s="1"/>
  <c r="R2244" i="1"/>
  <c r="Q2244" i="1"/>
  <c r="P2244" i="1"/>
  <c r="O2244" i="1"/>
  <c r="T2244" i="1" s="1"/>
  <c r="R2243" i="1"/>
  <c r="Q2243" i="1"/>
  <c r="P2243" i="1"/>
  <c r="O2243" i="1"/>
  <c r="T2243" i="1" s="1"/>
  <c r="R2242" i="1"/>
  <c r="Q2242" i="1"/>
  <c r="P2242" i="1"/>
  <c r="O2242" i="1"/>
  <c r="T2242" i="1" s="1"/>
  <c r="R2241" i="1"/>
  <c r="Q2241" i="1"/>
  <c r="P2241" i="1"/>
  <c r="O2241" i="1"/>
  <c r="T2241" i="1" s="1"/>
  <c r="R2240" i="1"/>
  <c r="Q2240" i="1"/>
  <c r="P2240" i="1"/>
  <c r="O2240" i="1"/>
  <c r="T2240" i="1" s="1"/>
  <c r="R2239" i="1"/>
  <c r="Q2239" i="1"/>
  <c r="P2239" i="1"/>
  <c r="O2239" i="1"/>
  <c r="R2238" i="1"/>
  <c r="Q2238" i="1"/>
  <c r="P2238" i="1"/>
  <c r="O2238" i="1"/>
  <c r="T2238" i="1" s="1"/>
  <c r="R2237" i="1"/>
  <c r="Q2237" i="1"/>
  <c r="P2237" i="1"/>
  <c r="O2237" i="1"/>
  <c r="R2236" i="1"/>
  <c r="Q2236" i="1"/>
  <c r="P2236" i="1"/>
  <c r="O2236" i="1"/>
  <c r="T2236" i="1" s="1"/>
  <c r="R2235" i="1"/>
  <c r="Q2235" i="1"/>
  <c r="P2235" i="1"/>
  <c r="O2235" i="1"/>
  <c r="T2235" i="1" s="1"/>
  <c r="R2234" i="1"/>
  <c r="Q2234" i="1"/>
  <c r="P2234" i="1"/>
  <c r="O2234" i="1"/>
  <c r="T2234" i="1" s="1"/>
  <c r="R2233" i="1"/>
  <c r="Q2233" i="1"/>
  <c r="P2233" i="1"/>
  <c r="O2233" i="1"/>
  <c r="T2233" i="1" s="1"/>
  <c r="R2232" i="1"/>
  <c r="Q2232" i="1"/>
  <c r="P2232" i="1"/>
  <c r="O2232" i="1"/>
  <c r="T2232" i="1" s="1"/>
  <c r="R2231" i="1"/>
  <c r="Q2231" i="1"/>
  <c r="P2231" i="1"/>
  <c r="O2231" i="1"/>
  <c r="R2230" i="1"/>
  <c r="Q2230" i="1"/>
  <c r="P2230" i="1"/>
  <c r="O2230" i="1"/>
  <c r="T2230" i="1" s="1"/>
  <c r="R2229" i="1"/>
  <c r="Q2229" i="1"/>
  <c r="P2229" i="1"/>
  <c r="O2229" i="1"/>
  <c r="R2228" i="1"/>
  <c r="Q2228" i="1"/>
  <c r="P2228" i="1"/>
  <c r="O2228" i="1"/>
  <c r="T2228" i="1" s="1"/>
  <c r="R2227" i="1"/>
  <c r="Q2227" i="1"/>
  <c r="P2227" i="1"/>
  <c r="O2227" i="1"/>
  <c r="T2227" i="1" s="1"/>
  <c r="R2226" i="1"/>
  <c r="Q2226" i="1"/>
  <c r="P2226" i="1"/>
  <c r="O2226" i="1"/>
  <c r="T2226" i="1" s="1"/>
  <c r="R2225" i="1"/>
  <c r="Q2225" i="1"/>
  <c r="P2225" i="1"/>
  <c r="O2225" i="1"/>
  <c r="T2225" i="1" s="1"/>
  <c r="R2224" i="1"/>
  <c r="Q2224" i="1"/>
  <c r="P2224" i="1"/>
  <c r="O2224" i="1"/>
  <c r="T2224" i="1" s="1"/>
  <c r="R2223" i="1"/>
  <c r="Q2223" i="1"/>
  <c r="P2223" i="1"/>
  <c r="O2223" i="1"/>
  <c r="R2222" i="1"/>
  <c r="Q2222" i="1"/>
  <c r="P2222" i="1"/>
  <c r="O2222" i="1"/>
  <c r="T2222" i="1" s="1"/>
  <c r="R2221" i="1"/>
  <c r="Q2221" i="1"/>
  <c r="P2221" i="1"/>
  <c r="O2221" i="1"/>
  <c r="R2220" i="1"/>
  <c r="Q2220" i="1"/>
  <c r="P2220" i="1"/>
  <c r="O2220" i="1"/>
  <c r="T2220" i="1" s="1"/>
  <c r="R2219" i="1"/>
  <c r="Q2219" i="1"/>
  <c r="P2219" i="1"/>
  <c r="O2219" i="1"/>
  <c r="T2219" i="1" s="1"/>
  <c r="R2218" i="1"/>
  <c r="Q2218" i="1"/>
  <c r="P2218" i="1"/>
  <c r="O2218" i="1"/>
  <c r="T2218" i="1" s="1"/>
  <c r="R2217" i="1"/>
  <c r="Q2217" i="1"/>
  <c r="P2217" i="1"/>
  <c r="O2217" i="1"/>
  <c r="T2217" i="1" s="1"/>
  <c r="R2216" i="1"/>
  <c r="Q2216" i="1"/>
  <c r="P2216" i="1"/>
  <c r="O2216" i="1"/>
  <c r="T2216" i="1" s="1"/>
  <c r="R2215" i="1"/>
  <c r="Q2215" i="1"/>
  <c r="P2215" i="1"/>
  <c r="O2215" i="1"/>
  <c r="T2215" i="1" s="1"/>
  <c r="R2214" i="1"/>
  <c r="Q2214" i="1"/>
  <c r="P2214" i="1"/>
  <c r="O2214" i="1"/>
  <c r="T2214" i="1" s="1"/>
  <c r="R2213" i="1"/>
  <c r="Q2213" i="1"/>
  <c r="P2213" i="1"/>
  <c r="O2213" i="1"/>
  <c r="R2212" i="1"/>
  <c r="Q2212" i="1"/>
  <c r="P2212" i="1"/>
  <c r="O2212" i="1"/>
  <c r="T2212" i="1" s="1"/>
  <c r="R2211" i="1"/>
  <c r="Q2211" i="1"/>
  <c r="P2211" i="1"/>
  <c r="O2211" i="1"/>
  <c r="T2211" i="1" s="1"/>
  <c r="R2210" i="1"/>
  <c r="Q2210" i="1"/>
  <c r="P2210" i="1"/>
  <c r="O2210" i="1"/>
  <c r="T2210" i="1" s="1"/>
  <c r="R2209" i="1"/>
  <c r="Q2209" i="1"/>
  <c r="P2209" i="1"/>
  <c r="O2209" i="1"/>
  <c r="T2209" i="1" s="1"/>
  <c r="R2208" i="1"/>
  <c r="Q2208" i="1"/>
  <c r="P2208" i="1"/>
  <c r="O2208" i="1"/>
  <c r="T2208" i="1" s="1"/>
  <c r="R2207" i="1"/>
  <c r="Q2207" i="1"/>
  <c r="P2207" i="1"/>
  <c r="O2207" i="1"/>
  <c r="T2207" i="1" s="1"/>
  <c r="R2206" i="1"/>
  <c r="Q2206" i="1"/>
  <c r="P2206" i="1"/>
  <c r="O2206" i="1"/>
  <c r="T2206" i="1" s="1"/>
  <c r="R2205" i="1"/>
  <c r="Q2205" i="1"/>
  <c r="P2205" i="1"/>
  <c r="O2205" i="1"/>
  <c r="R2204" i="1"/>
  <c r="Q2204" i="1"/>
  <c r="P2204" i="1"/>
  <c r="O2204" i="1"/>
  <c r="T2204" i="1" s="1"/>
  <c r="R2203" i="1"/>
  <c r="Q2203" i="1"/>
  <c r="P2203" i="1"/>
  <c r="O2203" i="1"/>
  <c r="T2203" i="1" s="1"/>
  <c r="R2202" i="1"/>
  <c r="Q2202" i="1"/>
  <c r="P2202" i="1"/>
  <c r="O2202" i="1"/>
  <c r="T2202" i="1" s="1"/>
  <c r="R2201" i="1"/>
  <c r="Q2201" i="1"/>
  <c r="P2201" i="1"/>
  <c r="O2201" i="1"/>
  <c r="T2201" i="1" s="1"/>
  <c r="R2200" i="1"/>
  <c r="Q2200" i="1"/>
  <c r="P2200" i="1"/>
  <c r="O2200" i="1"/>
  <c r="T2200" i="1" s="1"/>
  <c r="R2199" i="1"/>
  <c r="Q2199" i="1"/>
  <c r="P2199" i="1"/>
  <c r="O2199" i="1"/>
  <c r="T2199" i="1" s="1"/>
  <c r="R2198" i="1"/>
  <c r="Q2198" i="1"/>
  <c r="P2198" i="1"/>
  <c r="O2198" i="1"/>
  <c r="T2198" i="1" s="1"/>
  <c r="R2197" i="1"/>
  <c r="Q2197" i="1"/>
  <c r="P2197" i="1"/>
  <c r="O2197" i="1"/>
  <c r="R2196" i="1"/>
  <c r="Q2196" i="1"/>
  <c r="P2196" i="1"/>
  <c r="O2196" i="1"/>
  <c r="T2196" i="1" s="1"/>
  <c r="R2195" i="1"/>
  <c r="Q2195" i="1"/>
  <c r="P2195" i="1"/>
  <c r="O2195" i="1"/>
  <c r="T2195" i="1" s="1"/>
  <c r="R2194" i="1"/>
  <c r="Q2194" i="1"/>
  <c r="P2194" i="1"/>
  <c r="O2194" i="1"/>
  <c r="T2194" i="1" s="1"/>
  <c r="R2193" i="1"/>
  <c r="Q2193" i="1"/>
  <c r="P2193" i="1"/>
  <c r="O2193" i="1"/>
  <c r="T2193" i="1" s="1"/>
  <c r="R2192" i="1"/>
  <c r="Q2192" i="1"/>
  <c r="P2192" i="1"/>
  <c r="O2192" i="1"/>
  <c r="T2192" i="1" s="1"/>
  <c r="R2191" i="1"/>
  <c r="Q2191" i="1"/>
  <c r="P2191" i="1"/>
  <c r="O2191" i="1"/>
  <c r="T2191" i="1" s="1"/>
  <c r="R2190" i="1"/>
  <c r="Q2190" i="1"/>
  <c r="P2190" i="1"/>
  <c r="O2190" i="1"/>
  <c r="T2190" i="1" s="1"/>
  <c r="R2189" i="1"/>
  <c r="Q2189" i="1"/>
  <c r="P2189" i="1"/>
  <c r="O2189" i="1"/>
  <c r="R2188" i="1"/>
  <c r="Q2188" i="1"/>
  <c r="P2188" i="1"/>
  <c r="O2188" i="1"/>
  <c r="T2188" i="1" s="1"/>
  <c r="R2187" i="1"/>
  <c r="Q2187" i="1"/>
  <c r="P2187" i="1"/>
  <c r="O2187" i="1"/>
  <c r="T2187" i="1" s="1"/>
  <c r="R2186" i="1"/>
  <c r="Q2186" i="1"/>
  <c r="P2186" i="1"/>
  <c r="O2186" i="1"/>
  <c r="T2186" i="1" s="1"/>
  <c r="R2185" i="1"/>
  <c r="Q2185" i="1"/>
  <c r="P2185" i="1"/>
  <c r="O2185" i="1"/>
  <c r="T2185" i="1" s="1"/>
  <c r="R2184" i="1"/>
  <c r="Q2184" i="1"/>
  <c r="P2184" i="1"/>
  <c r="O2184" i="1"/>
  <c r="T2184" i="1" s="1"/>
  <c r="R2183" i="1"/>
  <c r="Q2183" i="1"/>
  <c r="P2183" i="1"/>
  <c r="O2183" i="1"/>
  <c r="T2183" i="1" s="1"/>
  <c r="R2182" i="1"/>
  <c r="Q2182" i="1"/>
  <c r="P2182" i="1"/>
  <c r="O2182" i="1"/>
  <c r="T2182" i="1" s="1"/>
  <c r="R2181" i="1"/>
  <c r="Q2181" i="1"/>
  <c r="P2181" i="1"/>
  <c r="O2181" i="1"/>
  <c r="R2180" i="1"/>
  <c r="Q2180" i="1"/>
  <c r="P2180" i="1"/>
  <c r="O2180" i="1"/>
  <c r="T2180" i="1" s="1"/>
  <c r="R2179" i="1"/>
  <c r="Q2179" i="1"/>
  <c r="P2179" i="1"/>
  <c r="O2179" i="1"/>
  <c r="T2179" i="1" s="1"/>
  <c r="R2178" i="1"/>
  <c r="Q2178" i="1"/>
  <c r="P2178" i="1"/>
  <c r="O2178" i="1"/>
  <c r="R2177" i="1"/>
  <c r="Q2177" i="1"/>
  <c r="P2177" i="1"/>
  <c r="O2177" i="1"/>
  <c r="T2177" i="1" s="1"/>
  <c r="R2176" i="1"/>
  <c r="Q2176" i="1"/>
  <c r="P2176" i="1"/>
  <c r="O2176" i="1"/>
  <c r="T2176" i="1" s="1"/>
  <c r="R2175" i="1"/>
  <c r="Q2175" i="1"/>
  <c r="P2175" i="1"/>
  <c r="O2175" i="1"/>
  <c r="T2175" i="1" s="1"/>
  <c r="R2174" i="1"/>
  <c r="Q2174" i="1"/>
  <c r="P2174" i="1"/>
  <c r="O2174" i="1"/>
  <c r="T2174" i="1" s="1"/>
  <c r="R2173" i="1"/>
  <c r="Q2173" i="1"/>
  <c r="P2173" i="1"/>
  <c r="O2173" i="1"/>
  <c r="R2172" i="1"/>
  <c r="Q2172" i="1"/>
  <c r="P2172" i="1"/>
  <c r="O2172" i="1"/>
  <c r="T2172" i="1" s="1"/>
  <c r="R2171" i="1"/>
  <c r="Q2171" i="1"/>
  <c r="P2171" i="1"/>
  <c r="O2171" i="1"/>
  <c r="T2171" i="1" s="1"/>
  <c r="R2170" i="1"/>
  <c r="Q2170" i="1"/>
  <c r="P2170" i="1"/>
  <c r="O2170" i="1"/>
  <c r="R2169" i="1"/>
  <c r="Q2169" i="1"/>
  <c r="P2169" i="1"/>
  <c r="O2169" i="1"/>
  <c r="T2169" i="1" s="1"/>
  <c r="R2168" i="1"/>
  <c r="Q2168" i="1"/>
  <c r="P2168" i="1"/>
  <c r="O2168" i="1"/>
  <c r="T2168" i="1" s="1"/>
  <c r="R2167" i="1"/>
  <c r="Q2167" i="1"/>
  <c r="P2167" i="1"/>
  <c r="O2167" i="1"/>
  <c r="T2167" i="1" s="1"/>
  <c r="R2166" i="1"/>
  <c r="Q2166" i="1"/>
  <c r="P2166" i="1"/>
  <c r="O2166" i="1"/>
  <c r="T2166" i="1" s="1"/>
  <c r="R2165" i="1"/>
  <c r="Q2165" i="1"/>
  <c r="P2165" i="1"/>
  <c r="O2165" i="1"/>
  <c r="R2164" i="1"/>
  <c r="Q2164" i="1"/>
  <c r="P2164" i="1"/>
  <c r="O2164" i="1"/>
  <c r="T2164" i="1" s="1"/>
  <c r="R2163" i="1"/>
  <c r="Q2163" i="1"/>
  <c r="P2163" i="1"/>
  <c r="O2163" i="1"/>
  <c r="T2163" i="1" s="1"/>
  <c r="R2162" i="1"/>
  <c r="Q2162" i="1"/>
  <c r="P2162" i="1"/>
  <c r="O2162" i="1"/>
  <c r="R2161" i="1"/>
  <c r="Q2161" i="1"/>
  <c r="P2161" i="1"/>
  <c r="O2161" i="1"/>
  <c r="T2161" i="1" s="1"/>
  <c r="R2160" i="1"/>
  <c r="Q2160" i="1"/>
  <c r="P2160" i="1"/>
  <c r="O2160" i="1"/>
  <c r="T2160" i="1" s="1"/>
  <c r="R2159" i="1"/>
  <c r="Q2159" i="1"/>
  <c r="P2159" i="1"/>
  <c r="O2159" i="1"/>
  <c r="T2159" i="1" s="1"/>
  <c r="R2158" i="1"/>
  <c r="Q2158" i="1"/>
  <c r="P2158" i="1"/>
  <c r="O2158" i="1"/>
  <c r="T2158" i="1" s="1"/>
  <c r="R2157" i="1"/>
  <c r="Q2157" i="1"/>
  <c r="P2157" i="1"/>
  <c r="O2157" i="1"/>
  <c r="R2156" i="1"/>
  <c r="Q2156" i="1"/>
  <c r="P2156" i="1"/>
  <c r="O2156" i="1"/>
  <c r="T2156" i="1" s="1"/>
  <c r="R2155" i="1"/>
  <c r="Q2155" i="1"/>
  <c r="P2155" i="1"/>
  <c r="O2155" i="1"/>
  <c r="T2155" i="1" s="1"/>
  <c r="R2154" i="1"/>
  <c r="Q2154" i="1"/>
  <c r="P2154" i="1"/>
  <c r="O2154" i="1"/>
  <c r="R2153" i="1"/>
  <c r="Q2153" i="1"/>
  <c r="P2153" i="1"/>
  <c r="O2153" i="1"/>
  <c r="T2153" i="1" s="1"/>
  <c r="R2152" i="1"/>
  <c r="Q2152" i="1"/>
  <c r="P2152" i="1"/>
  <c r="O2152" i="1"/>
  <c r="T2152" i="1" s="1"/>
  <c r="R2151" i="1"/>
  <c r="Q2151" i="1"/>
  <c r="P2151" i="1"/>
  <c r="O2151" i="1"/>
  <c r="T2151" i="1" s="1"/>
  <c r="R2150" i="1"/>
  <c r="Q2150" i="1"/>
  <c r="P2150" i="1"/>
  <c r="O2150" i="1"/>
  <c r="T2150" i="1" s="1"/>
  <c r="R2149" i="1"/>
  <c r="Q2149" i="1"/>
  <c r="P2149" i="1"/>
  <c r="O2149" i="1"/>
  <c r="R2148" i="1"/>
  <c r="Q2148" i="1"/>
  <c r="P2148" i="1"/>
  <c r="O2148" i="1"/>
  <c r="T2148" i="1" s="1"/>
  <c r="R2147" i="1"/>
  <c r="Q2147" i="1"/>
  <c r="P2147" i="1"/>
  <c r="O2147" i="1"/>
  <c r="T2147" i="1" s="1"/>
  <c r="R2146" i="1"/>
  <c r="Q2146" i="1"/>
  <c r="P2146" i="1"/>
  <c r="O2146" i="1"/>
  <c r="R2145" i="1"/>
  <c r="Q2145" i="1"/>
  <c r="P2145" i="1"/>
  <c r="O2145" i="1"/>
  <c r="T2145" i="1" s="1"/>
  <c r="R2144" i="1"/>
  <c r="Q2144" i="1"/>
  <c r="P2144" i="1"/>
  <c r="O2144" i="1"/>
  <c r="T2144" i="1" s="1"/>
  <c r="R2143" i="1"/>
  <c r="Q2143" i="1"/>
  <c r="P2143" i="1"/>
  <c r="O2143" i="1"/>
  <c r="T2143" i="1" s="1"/>
  <c r="R2142" i="1"/>
  <c r="Q2142" i="1"/>
  <c r="P2142" i="1"/>
  <c r="O2142" i="1"/>
  <c r="T2142" i="1" s="1"/>
  <c r="R2141" i="1"/>
  <c r="Q2141" i="1"/>
  <c r="P2141" i="1"/>
  <c r="O2141" i="1"/>
  <c r="R2140" i="1"/>
  <c r="Q2140" i="1"/>
  <c r="P2140" i="1"/>
  <c r="O2140" i="1"/>
  <c r="T2140" i="1" s="1"/>
  <c r="R2139" i="1"/>
  <c r="Q2139" i="1"/>
  <c r="P2139" i="1"/>
  <c r="O2139" i="1"/>
  <c r="T2139" i="1" s="1"/>
  <c r="R2138" i="1"/>
  <c r="Q2138" i="1"/>
  <c r="P2138" i="1"/>
  <c r="O2138" i="1"/>
  <c r="R2137" i="1"/>
  <c r="Q2137" i="1"/>
  <c r="P2137" i="1"/>
  <c r="O2137" i="1"/>
  <c r="T2137" i="1" s="1"/>
  <c r="R2136" i="1"/>
  <c r="Q2136" i="1"/>
  <c r="P2136" i="1"/>
  <c r="O2136" i="1"/>
  <c r="T2136" i="1" s="1"/>
  <c r="R2135" i="1"/>
  <c r="Q2135" i="1"/>
  <c r="P2135" i="1"/>
  <c r="O2135" i="1"/>
  <c r="T2135" i="1" s="1"/>
  <c r="R2134" i="1"/>
  <c r="Q2134" i="1"/>
  <c r="P2134" i="1"/>
  <c r="O2134" i="1"/>
  <c r="T2134" i="1" s="1"/>
  <c r="R2133" i="1"/>
  <c r="Q2133" i="1"/>
  <c r="P2133" i="1"/>
  <c r="O2133" i="1"/>
  <c r="R2132" i="1"/>
  <c r="Q2132" i="1"/>
  <c r="P2132" i="1"/>
  <c r="O2132" i="1"/>
  <c r="T2132" i="1" s="1"/>
  <c r="R2131" i="1"/>
  <c r="Q2131" i="1"/>
  <c r="P2131" i="1"/>
  <c r="O2131" i="1"/>
  <c r="T2131" i="1" s="1"/>
  <c r="R2130" i="1"/>
  <c r="Q2130" i="1"/>
  <c r="P2130" i="1"/>
  <c r="O2130" i="1"/>
  <c r="R2129" i="1"/>
  <c r="Q2129" i="1"/>
  <c r="P2129" i="1"/>
  <c r="O2129" i="1"/>
  <c r="T2129" i="1" s="1"/>
  <c r="R2128" i="1"/>
  <c r="Q2128" i="1"/>
  <c r="P2128" i="1"/>
  <c r="O2128" i="1"/>
  <c r="T2128" i="1" s="1"/>
  <c r="R2127" i="1"/>
  <c r="Q2127" i="1"/>
  <c r="P2127" i="1"/>
  <c r="O2127" i="1"/>
  <c r="T2127" i="1" s="1"/>
  <c r="R2126" i="1"/>
  <c r="Q2126" i="1"/>
  <c r="P2126" i="1"/>
  <c r="O2126" i="1"/>
  <c r="T2126" i="1" s="1"/>
  <c r="R2125" i="1"/>
  <c r="Q2125" i="1"/>
  <c r="P2125" i="1"/>
  <c r="O2125" i="1"/>
  <c r="R2124" i="1"/>
  <c r="Q2124" i="1"/>
  <c r="P2124" i="1"/>
  <c r="O2124" i="1"/>
  <c r="T2124" i="1" s="1"/>
  <c r="R2123" i="1"/>
  <c r="Q2123" i="1"/>
  <c r="P2123" i="1"/>
  <c r="O2123" i="1"/>
  <c r="T2123" i="1" s="1"/>
  <c r="R2122" i="1"/>
  <c r="Q2122" i="1"/>
  <c r="P2122" i="1"/>
  <c r="O2122" i="1"/>
  <c r="R2121" i="1"/>
  <c r="Q2121" i="1"/>
  <c r="P2121" i="1"/>
  <c r="O2121" i="1"/>
  <c r="T2121" i="1" s="1"/>
  <c r="R2120" i="1"/>
  <c r="Q2120" i="1"/>
  <c r="P2120" i="1"/>
  <c r="O2120" i="1"/>
  <c r="T2120" i="1" s="1"/>
  <c r="R2119" i="1"/>
  <c r="Q2119" i="1"/>
  <c r="P2119" i="1"/>
  <c r="O2119" i="1"/>
  <c r="T2119" i="1" s="1"/>
  <c r="R2118" i="1"/>
  <c r="Q2118" i="1"/>
  <c r="P2118" i="1"/>
  <c r="O2118" i="1"/>
  <c r="T2118" i="1" s="1"/>
  <c r="R2117" i="1"/>
  <c r="Q2117" i="1"/>
  <c r="P2117" i="1"/>
  <c r="O2117" i="1"/>
  <c r="R2116" i="1"/>
  <c r="Q2116" i="1"/>
  <c r="P2116" i="1"/>
  <c r="O2116" i="1"/>
  <c r="T2116" i="1" s="1"/>
  <c r="R2115" i="1"/>
  <c r="Q2115" i="1"/>
  <c r="P2115" i="1"/>
  <c r="O2115" i="1"/>
  <c r="T2115" i="1" s="1"/>
  <c r="R2114" i="1"/>
  <c r="Q2114" i="1"/>
  <c r="P2114" i="1"/>
  <c r="O2114" i="1"/>
  <c r="T2114" i="1" s="1"/>
  <c r="R2113" i="1"/>
  <c r="Q2113" i="1"/>
  <c r="P2113" i="1"/>
  <c r="O2113" i="1"/>
  <c r="T2113" i="1" s="1"/>
  <c r="R2112" i="1"/>
  <c r="Q2112" i="1"/>
  <c r="P2112" i="1"/>
  <c r="O2112" i="1"/>
  <c r="R2111" i="1"/>
  <c r="Q2111" i="1"/>
  <c r="P2111" i="1"/>
  <c r="O2111" i="1"/>
  <c r="R2110" i="1"/>
  <c r="Q2110" i="1"/>
  <c r="P2110" i="1"/>
  <c r="O2110" i="1"/>
  <c r="R2109" i="1"/>
  <c r="Q2109" i="1"/>
  <c r="P2109" i="1"/>
  <c r="O2109" i="1"/>
  <c r="T2109" i="1" s="1"/>
  <c r="R2108" i="1"/>
  <c r="Q2108" i="1"/>
  <c r="P2108" i="1"/>
  <c r="O2108" i="1"/>
  <c r="T2108" i="1" s="1"/>
  <c r="R2107" i="1"/>
  <c r="Q2107" i="1"/>
  <c r="P2107" i="1"/>
  <c r="O2107" i="1"/>
  <c r="T2107" i="1" s="1"/>
  <c r="R2106" i="1"/>
  <c r="Q2106" i="1"/>
  <c r="P2106" i="1"/>
  <c r="O2106" i="1"/>
  <c r="T2106" i="1" s="1"/>
  <c r="R2105" i="1"/>
  <c r="Q2105" i="1"/>
  <c r="P2105" i="1"/>
  <c r="O2105" i="1"/>
  <c r="R2104" i="1"/>
  <c r="Q2104" i="1"/>
  <c r="P2104" i="1"/>
  <c r="O2104" i="1"/>
  <c r="T2104" i="1" s="1"/>
  <c r="R2103" i="1"/>
  <c r="Q2103" i="1"/>
  <c r="P2103" i="1"/>
  <c r="O2103" i="1"/>
  <c r="R2102" i="1"/>
  <c r="Q2102" i="1"/>
  <c r="P2102" i="1"/>
  <c r="O2102" i="1"/>
  <c r="T2102" i="1" s="1"/>
  <c r="R2101" i="1"/>
  <c r="Q2101" i="1"/>
  <c r="P2101" i="1"/>
  <c r="O2101" i="1"/>
  <c r="R2100" i="1"/>
  <c r="Q2100" i="1"/>
  <c r="P2100" i="1"/>
  <c r="O2100" i="1"/>
  <c r="T2100" i="1" s="1"/>
  <c r="R2099" i="1"/>
  <c r="Q2099" i="1"/>
  <c r="P2099" i="1"/>
  <c r="O2099" i="1"/>
  <c r="T2099" i="1" s="1"/>
  <c r="R2098" i="1"/>
  <c r="Q2098" i="1"/>
  <c r="P2098" i="1"/>
  <c r="O2098" i="1"/>
  <c r="T2098" i="1" s="1"/>
  <c r="R2097" i="1"/>
  <c r="Q2097" i="1"/>
  <c r="P2097" i="1"/>
  <c r="O2097" i="1"/>
  <c r="T2097" i="1" s="1"/>
  <c r="R2096" i="1"/>
  <c r="Q2096" i="1"/>
  <c r="P2096" i="1"/>
  <c r="O2096" i="1"/>
  <c r="R2095" i="1"/>
  <c r="Q2095" i="1"/>
  <c r="P2095" i="1"/>
  <c r="O2095" i="1"/>
  <c r="R2094" i="1"/>
  <c r="Q2094" i="1"/>
  <c r="P2094" i="1"/>
  <c r="O2094" i="1"/>
  <c r="R2093" i="1"/>
  <c r="Q2093" i="1"/>
  <c r="P2093" i="1"/>
  <c r="O2093" i="1"/>
  <c r="R2092" i="1"/>
  <c r="Q2092" i="1"/>
  <c r="P2092" i="1"/>
  <c r="O2092" i="1"/>
  <c r="T2092" i="1" s="1"/>
  <c r="R2091" i="1"/>
  <c r="Q2091" i="1"/>
  <c r="P2091" i="1"/>
  <c r="O2091" i="1"/>
  <c r="T2091" i="1" s="1"/>
  <c r="R2090" i="1"/>
  <c r="Q2090" i="1"/>
  <c r="P2090" i="1"/>
  <c r="O2090" i="1"/>
  <c r="T2090" i="1" s="1"/>
  <c r="R2089" i="1"/>
  <c r="Q2089" i="1"/>
  <c r="P2089" i="1"/>
  <c r="O2089" i="1"/>
  <c r="T2089" i="1" s="1"/>
  <c r="R2088" i="1"/>
  <c r="Q2088" i="1"/>
  <c r="P2088" i="1"/>
  <c r="O2088" i="1"/>
  <c r="T2088" i="1" s="1"/>
  <c r="R2087" i="1"/>
  <c r="Q2087" i="1"/>
  <c r="P2087" i="1"/>
  <c r="O2087" i="1"/>
  <c r="T2087" i="1" s="1"/>
  <c r="R2086" i="1"/>
  <c r="Q2086" i="1"/>
  <c r="P2086" i="1"/>
  <c r="O2086" i="1"/>
  <c r="T2086" i="1" s="1"/>
  <c r="R2085" i="1"/>
  <c r="Q2085" i="1"/>
  <c r="P2085" i="1"/>
  <c r="O2085" i="1"/>
  <c r="R2084" i="1"/>
  <c r="Q2084" i="1"/>
  <c r="P2084" i="1"/>
  <c r="O2084" i="1"/>
  <c r="T2084" i="1" s="1"/>
  <c r="R2083" i="1"/>
  <c r="Q2083" i="1"/>
  <c r="P2083" i="1"/>
  <c r="O2083" i="1"/>
  <c r="T2083" i="1" s="1"/>
  <c r="R2082" i="1"/>
  <c r="Q2082" i="1"/>
  <c r="P2082" i="1"/>
  <c r="O2082" i="1"/>
  <c r="R2081" i="1"/>
  <c r="Q2081" i="1"/>
  <c r="P2081" i="1"/>
  <c r="O2081" i="1"/>
  <c r="T2081" i="1" s="1"/>
  <c r="R2080" i="1"/>
  <c r="Q2080" i="1"/>
  <c r="P2080" i="1"/>
  <c r="O2080" i="1"/>
  <c r="T2080" i="1" s="1"/>
  <c r="R2079" i="1"/>
  <c r="Q2079" i="1"/>
  <c r="P2079" i="1"/>
  <c r="O2079" i="1"/>
  <c r="T2079" i="1" s="1"/>
  <c r="R2078" i="1"/>
  <c r="Q2078" i="1"/>
  <c r="P2078" i="1"/>
  <c r="O2078" i="1"/>
  <c r="T2078" i="1" s="1"/>
  <c r="R2077" i="1"/>
  <c r="Q2077" i="1"/>
  <c r="P2077" i="1"/>
  <c r="O2077" i="1"/>
  <c r="R2076" i="1"/>
  <c r="Q2076" i="1"/>
  <c r="P2076" i="1"/>
  <c r="O2076" i="1"/>
  <c r="T2076" i="1" s="1"/>
  <c r="R2075" i="1"/>
  <c r="Q2075" i="1"/>
  <c r="P2075" i="1"/>
  <c r="O2075" i="1"/>
  <c r="T2075" i="1" s="1"/>
  <c r="R2074" i="1"/>
  <c r="Q2074" i="1"/>
  <c r="P2074" i="1"/>
  <c r="O2074" i="1"/>
  <c r="R2073" i="1"/>
  <c r="Q2073" i="1"/>
  <c r="P2073" i="1"/>
  <c r="O2073" i="1"/>
  <c r="T2073" i="1" s="1"/>
  <c r="R2072" i="1"/>
  <c r="Q2072" i="1"/>
  <c r="P2072" i="1"/>
  <c r="O2072" i="1"/>
  <c r="T2072" i="1" s="1"/>
  <c r="R2071" i="1"/>
  <c r="Q2071" i="1"/>
  <c r="P2071" i="1"/>
  <c r="O2071" i="1"/>
  <c r="T2071" i="1" s="1"/>
  <c r="R2070" i="1"/>
  <c r="Q2070" i="1"/>
  <c r="P2070" i="1"/>
  <c r="O2070" i="1"/>
  <c r="T2070" i="1" s="1"/>
  <c r="R2069" i="1"/>
  <c r="Q2069" i="1"/>
  <c r="P2069" i="1"/>
  <c r="O2069" i="1"/>
  <c r="R2068" i="1"/>
  <c r="Q2068" i="1"/>
  <c r="P2068" i="1"/>
  <c r="O2068" i="1"/>
  <c r="T2068" i="1" s="1"/>
  <c r="R2067" i="1"/>
  <c r="Q2067" i="1"/>
  <c r="P2067" i="1"/>
  <c r="O2067" i="1"/>
  <c r="T2067" i="1" s="1"/>
  <c r="R2066" i="1"/>
  <c r="Q2066" i="1"/>
  <c r="P2066" i="1"/>
  <c r="O2066" i="1"/>
  <c r="R2065" i="1"/>
  <c r="Q2065" i="1"/>
  <c r="P2065" i="1"/>
  <c r="O2065" i="1"/>
  <c r="T2065" i="1" s="1"/>
  <c r="R2064" i="1"/>
  <c r="Q2064" i="1"/>
  <c r="P2064" i="1"/>
  <c r="O2064" i="1"/>
  <c r="T2064" i="1" s="1"/>
  <c r="R2063" i="1"/>
  <c r="Q2063" i="1"/>
  <c r="P2063" i="1"/>
  <c r="O2063" i="1"/>
  <c r="T2063" i="1" s="1"/>
  <c r="R2062" i="1"/>
  <c r="Q2062" i="1"/>
  <c r="P2062" i="1"/>
  <c r="O2062" i="1"/>
  <c r="T2062" i="1" s="1"/>
  <c r="R2061" i="1"/>
  <c r="Q2061" i="1"/>
  <c r="P2061" i="1"/>
  <c r="O2061" i="1"/>
  <c r="R2060" i="1"/>
  <c r="Q2060" i="1"/>
  <c r="P2060" i="1"/>
  <c r="O2060" i="1"/>
  <c r="T2060" i="1" s="1"/>
  <c r="R2059" i="1"/>
  <c r="Q2059" i="1"/>
  <c r="P2059" i="1"/>
  <c r="O2059" i="1"/>
  <c r="T2059" i="1" s="1"/>
  <c r="R2058" i="1"/>
  <c r="Q2058" i="1"/>
  <c r="P2058" i="1"/>
  <c r="O2058" i="1"/>
  <c r="R2057" i="1"/>
  <c r="Q2057" i="1"/>
  <c r="P2057" i="1"/>
  <c r="O2057" i="1"/>
  <c r="T2057" i="1" s="1"/>
  <c r="R2056" i="1"/>
  <c r="Q2056" i="1"/>
  <c r="P2056" i="1"/>
  <c r="O2056" i="1"/>
  <c r="T2056" i="1" s="1"/>
  <c r="R2055" i="1"/>
  <c r="Q2055" i="1"/>
  <c r="P2055" i="1"/>
  <c r="O2055" i="1"/>
  <c r="T2055" i="1" s="1"/>
  <c r="R2054" i="1"/>
  <c r="Q2054" i="1"/>
  <c r="P2054" i="1"/>
  <c r="O2054" i="1"/>
  <c r="T2054" i="1" s="1"/>
  <c r="R2053" i="1"/>
  <c r="Q2053" i="1"/>
  <c r="P2053" i="1"/>
  <c r="O2053" i="1"/>
  <c r="R2052" i="1"/>
  <c r="Q2052" i="1"/>
  <c r="P2052" i="1"/>
  <c r="O2052" i="1"/>
  <c r="T2052" i="1" s="1"/>
  <c r="R2051" i="1"/>
  <c r="Q2051" i="1"/>
  <c r="P2051" i="1"/>
  <c r="O2051" i="1"/>
  <c r="T2051" i="1" s="1"/>
  <c r="R2050" i="1"/>
  <c r="Q2050" i="1"/>
  <c r="P2050" i="1"/>
  <c r="O2050" i="1"/>
  <c r="R2049" i="1"/>
  <c r="Q2049" i="1"/>
  <c r="P2049" i="1"/>
  <c r="O2049" i="1"/>
  <c r="T2049" i="1" s="1"/>
  <c r="R2048" i="1"/>
  <c r="Q2048" i="1"/>
  <c r="P2048" i="1"/>
  <c r="O2048" i="1"/>
  <c r="T2048" i="1" s="1"/>
  <c r="R2047" i="1"/>
  <c r="Q2047" i="1"/>
  <c r="P2047" i="1"/>
  <c r="O2047" i="1"/>
  <c r="T2047" i="1" s="1"/>
  <c r="R2046" i="1"/>
  <c r="Q2046" i="1"/>
  <c r="P2046" i="1"/>
  <c r="O2046" i="1"/>
  <c r="T2046" i="1" s="1"/>
  <c r="R2045" i="1"/>
  <c r="Q2045" i="1"/>
  <c r="P2045" i="1"/>
  <c r="O2045" i="1"/>
  <c r="R2044" i="1"/>
  <c r="Q2044" i="1"/>
  <c r="P2044" i="1"/>
  <c r="O2044" i="1"/>
  <c r="T2044" i="1" s="1"/>
  <c r="R2043" i="1"/>
  <c r="Q2043" i="1"/>
  <c r="P2043" i="1"/>
  <c r="O2043" i="1"/>
  <c r="T2043" i="1" s="1"/>
  <c r="R2042" i="1"/>
  <c r="Q2042" i="1"/>
  <c r="P2042" i="1"/>
  <c r="O2042" i="1"/>
  <c r="R2041" i="1"/>
  <c r="Q2041" i="1"/>
  <c r="P2041" i="1"/>
  <c r="O2041" i="1"/>
  <c r="T2041" i="1" s="1"/>
  <c r="R2040" i="1"/>
  <c r="Q2040" i="1"/>
  <c r="P2040" i="1"/>
  <c r="O2040" i="1"/>
  <c r="T2040" i="1" s="1"/>
  <c r="R2039" i="1"/>
  <c r="Q2039" i="1"/>
  <c r="P2039" i="1"/>
  <c r="O2039" i="1"/>
  <c r="T2039" i="1" s="1"/>
  <c r="R2038" i="1"/>
  <c r="Q2038" i="1"/>
  <c r="P2038" i="1"/>
  <c r="O2038" i="1"/>
  <c r="T2038" i="1" s="1"/>
  <c r="R2037" i="1"/>
  <c r="Q2037" i="1"/>
  <c r="P2037" i="1"/>
  <c r="O2037" i="1"/>
  <c r="R2036" i="1"/>
  <c r="Q2036" i="1"/>
  <c r="P2036" i="1"/>
  <c r="O2036" i="1"/>
  <c r="T2036" i="1" s="1"/>
  <c r="R2035" i="1"/>
  <c r="Q2035" i="1"/>
  <c r="P2035" i="1"/>
  <c r="O2035" i="1"/>
  <c r="T2035" i="1" s="1"/>
  <c r="R2034" i="1"/>
  <c r="Q2034" i="1"/>
  <c r="P2034" i="1"/>
  <c r="O2034" i="1"/>
  <c r="R2033" i="1"/>
  <c r="Q2033" i="1"/>
  <c r="P2033" i="1"/>
  <c r="O2033" i="1"/>
  <c r="T2033" i="1" s="1"/>
  <c r="R2032" i="1"/>
  <c r="Q2032" i="1"/>
  <c r="P2032" i="1"/>
  <c r="O2032" i="1"/>
  <c r="T2032" i="1" s="1"/>
  <c r="R2031" i="1"/>
  <c r="Q2031" i="1"/>
  <c r="P2031" i="1"/>
  <c r="O2031" i="1"/>
  <c r="T2031" i="1" s="1"/>
  <c r="R2030" i="1"/>
  <c r="Q2030" i="1"/>
  <c r="P2030" i="1"/>
  <c r="O2030" i="1"/>
  <c r="T2030" i="1" s="1"/>
  <c r="R2029" i="1"/>
  <c r="Q2029" i="1"/>
  <c r="P2029" i="1"/>
  <c r="O2029" i="1"/>
  <c r="R2028" i="1"/>
  <c r="Q2028" i="1"/>
  <c r="P2028" i="1"/>
  <c r="O2028" i="1"/>
  <c r="T2028" i="1" s="1"/>
  <c r="R2027" i="1"/>
  <c r="Q2027" i="1"/>
  <c r="P2027" i="1"/>
  <c r="O2027" i="1"/>
  <c r="T2027" i="1" s="1"/>
  <c r="R2026" i="1"/>
  <c r="Q2026" i="1"/>
  <c r="P2026" i="1"/>
  <c r="O2026" i="1"/>
  <c r="T2026" i="1" s="1"/>
  <c r="R2025" i="1"/>
  <c r="Q2025" i="1"/>
  <c r="P2025" i="1"/>
  <c r="O2025" i="1"/>
  <c r="T2025" i="1" s="1"/>
  <c r="R2024" i="1"/>
  <c r="Q2024" i="1"/>
  <c r="P2024" i="1"/>
  <c r="O2024" i="1"/>
  <c r="T2024" i="1" s="1"/>
  <c r="R2023" i="1"/>
  <c r="Q2023" i="1"/>
  <c r="P2023" i="1"/>
  <c r="O2023" i="1"/>
  <c r="T2023" i="1" s="1"/>
  <c r="R2022" i="1"/>
  <c r="Q2022" i="1"/>
  <c r="P2022" i="1"/>
  <c r="O2022" i="1"/>
  <c r="T2022" i="1" s="1"/>
  <c r="R2021" i="1"/>
  <c r="Q2021" i="1"/>
  <c r="P2021" i="1"/>
  <c r="O2021" i="1"/>
  <c r="R2020" i="1"/>
  <c r="Q2020" i="1"/>
  <c r="P2020" i="1"/>
  <c r="O2020" i="1"/>
  <c r="T2020" i="1" s="1"/>
  <c r="R2019" i="1"/>
  <c r="Q2019" i="1"/>
  <c r="P2019" i="1"/>
  <c r="O2019" i="1"/>
  <c r="T2019" i="1" s="1"/>
  <c r="R2018" i="1"/>
  <c r="Q2018" i="1"/>
  <c r="P2018" i="1"/>
  <c r="O2018" i="1"/>
  <c r="R2017" i="1"/>
  <c r="Q2017" i="1"/>
  <c r="P2017" i="1"/>
  <c r="O2017" i="1"/>
  <c r="R2016" i="1"/>
  <c r="Q2016" i="1"/>
  <c r="P2016" i="1"/>
  <c r="O2016" i="1"/>
  <c r="T2016" i="1" s="1"/>
  <c r="R2015" i="1"/>
  <c r="Q2015" i="1"/>
  <c r="P2015" i="1"/>
  <c r="O2015" i="1"/>
  <c r="T2015" i="1" s="1"/>
  <c r="R2014" i="1"/>
  <c r="Q2014" i="1"/>
  <c r="P2014" i="1"/>
  <c r="O2014" i="1"/>
  <c r="T2014" i="1" s="1"/>
  <c r="R2013" i="1"/>
  <c r="Q2013" i="1"/>
  <c r="P2013" i="1"/>
  <c r="O2013" i="1"/>
  <c r="R2012" i="1"/>
  <c r="Q2012" i="1"/>
  <c r="P2012" i="1"/>
  <c r="O2012" i="1"/>
  <c r="T2012" i="1" s="1"/>
  <c r="R2011" i="1"/>
  <c r="Q2011" i="1"/>
  <c r="P2011" i="1"/>
  <c r="O2011" i="1"/>
  <c r="T2011" i="1" s="1"/>
  <c r="R2010" i="1"/>
  <c r="Q2010" i="1"/>
  <c r="P2010" i="1"/>
  <c r="O2010" i="1"/>
  <c r="R2009" i="1"/>
  <c r="Q2009" i="1"/>
  <c r="P2009" i="1"/>
  <c r="O2009" i="1"/>
  <c r="R2008" i="1"/>
  <c r="Q2008" i="1"/>
  <c r="P2008" i="1"/>
  <c r="O2008" i="1"/>
  <c r="T2008" i="1" s="1"/>
  <c r="R2007" i="1"/>
  <c r="Q2007" i="1"/>
  <c r="P2007" i="1"/>
  <c r="O2007" i="1"/>
  <c r="T2007" i="1" s="1"/>
  <c r="R2006" i="1"/>
  <c r="Q2006" i="1"/>
  <c r="P2006" i="1"/>
  <c r="O2006" i="1"/>
  <c r="R2005" i="1"/>
  <c r="Q2005" i="1"/>
  <c r="P2005" i="1"/>
  <c r="O2005" i="1"/>
  <c r="R2004" i="1"/>
  <c r="Q2004" i="1"/>
  <c r="P2004" i="1"/>
  <c r="O2004" i="1"/>
  <c r="T2004" i="1" s="1"/>
  <c r="R2003" i="1"/>
  <c r="Q2003" i="1"/>
  <c r="P2003" i="1"/>
  <c r="O2003" i="1"/>
  <c r="T2003" i="1" s="1"/>
  <c r="R2002" i="1"/>
  <c r="Q2002" i="1"/>
  <c r="P2002" i="1"/>
  <c r="O2002" i="1"/>
  <c r="R2001" i="1"/>
  <c r="Q2001" i="1"/>
  <c r="P2001" i="1"/>
  <c r="O2001" i="1"/>
  <c r="R2000" i="1"/>
  <c r="Q2000" i="1"/>
  <c r="P2000" i="1"/>
  <c r="O2000" i="1"/>
  <c r="T2000" i="1" s="1"/>
  <c r="R1999" i="1"/>
  <c r="Q1999" i="1"/>
  <c r="P1999" i="1"/>
  <c r="O1999" i="1"/>
  <c r="T1999" i="1" s="1"/>
  <c r="R1998" i="1"/>
  <c r="Q1998" i="1"/>
  <c r="P1998" i="1"/>
  <c r="O1998" i="1"/>
  <c r="T1998" i="1" s="1"/>
  <c r="R1997" i="1"/>
  <c r="Q1997" i="1"/>
  <c r="P1997" i="1"/>
  <c r="O1997" i="1"/>
  <c r="T1997" i="1" s="1"/>
  <c r="R1996" i="1"/>
  <c r="Q1996" i="1"/>
  <c r="P1996" i="1"/>
  <c r="O1996" i="1"/>
  <c r="T1996" i="1" s="1"/>
  <c r="R1995" i="1"/>
  <c r="Q1995" i="1"/>
  <c r="P1995" i="1"/>
  <c r="O1995" i="1"/>
  <c r="T1995" i="1" s="1"/>
  <c r="R1994" i="1"/>
  <c r="Q1994" i="1"/>
  <c r="P1994" i="1"/>
  <c r="O1994" i="1"/>
  <c r="R1993" i="1"/>
  <c r="Q1993" i="1"/>
  <c r="P1993" i="1"/>
  <c r="O1993" i="1"/>
  <c r="R1992" i="1"/>
  <c r="Q1992" i="1"/>
  <c r="P1992" i="1"/>
  <c r="O1992" i="1"/>
  <c r="T1992" i="1" s="1"/>
  <c r="R1991" i="1"/>
  <c r="Q1991" i="1"/>
  <c r="P1991" i="1"/>
  <c r="O1991" i="1"/>
  <c r="T1991" i="1" s="1"/>
  <c r="R1990" i="1"/>
  <c r="Q1990" i="1"/>
  <c r="P1990" i="1"/>
  <c r="O1990" i="1"/>
  <c r="T1990" i="1" s="1"/>
  <c r="R1989" i="1"/>
  <c r="Q1989" i="1"/>
  <c r="P1989" i="1"/>
  <c r="O1989" i="1"/>
  <c r="T1989" i="1" s="1"/>
  <c r="R1988" i="1"/>
  <c r="Q1988" i="1"/>
  <c r="P1988" i="1"/>
  <c r="O1988" i="1"/>
  <c r="T1988" i="1" s="1"/>
  <c r="R1987" i="1"/>
  <c r="Q1987" i="1"/>
  <c r="P1987" i="1"/>
  <c r="O1987" i="1"/>
  <c r="T1987" i="1" s="1"/>
  <c r="R1986" i="1"/>
  <c r="Q1986" i="1"/>
  <c r="P1986" i="1"/>
  <c r="O1986" i="1"/>
  <c r="R1985" i="1"/>
  <c r="Q1985" i="1"/>
  <c r="P1985" i="1"/>
  <c r="O1985" i="1"/>
  <c r="T1985" i="1" s="1"/>
  <c r="R1984" i="1"/>
  <c r="Q1984" i="1"/>
  <c r="P1984" i="1"/>
  <c r="O1984" i="1"/>
  <c r="T1984" i="1" s="1"/>
  <c r="R1983" i="1"/>
  <c r="Q1983" i="1"/>
  <c r="P1983" i="1"/>
  <c r="O1983" i="1"/>
  <c r="T1983" i="1" s="1"/>
  <c r="R1982" i="1"/>
  <c r="Q1982" i="1"/>
  <c r="P1982" i="1"/>
  <c r="O1982" i="1"/>
  <c r="R1981" i="1"/>
  <c r="Q1981" i="1"/>
  <c r="P1981" i="1"/>
  <c r="O1981" i="1"/>
  <c r="T1981" i="1" s="1"/>
  <c r="R1980" i="1"/>
  <c r="Q1980" i="1"/>
  <c r="P1980" i="1"/>
  <c r="O1980" i="1"/>
  <c r="T1980" i="1" s="1"/>
  <c r="R1979" i="1"/>
  <c r="Q1979" i="1"/>
  <c r="P1979" i="1"/>
  <c r="O1979" i="1"/>
  <c r="T1979" i="1" s="1"/>
  <c r="R1978" i="1"/>
  <c r="Q1978" i="1"/>
  <c r="P1978" i="1"/>
  <c r="O1978" i="1"/>
  <c r="R1977" i="1"/>
  <c r="Q1977" i="1"/>
  <c r="P1977" i="1"/>
  <c r="O1977" i="1"/>
  <c r="T1977" i="1" s="1"/>
  <c r="R1976" i="1"/>
  <c r="Q1976" i="1"/>
  <c r="P1976" i="1"/>
  <c r="O1976" i="1"/>
  <c r="T1976" i="1" s="1"/>
  <c r="R1975" i="1"/>
  <c r="Q1975" i="1"/>
  <c r="P1975" i="1"/>
  <c r="O1975" i="1"/>
  <c r="T1975" i="1" s="1"/>
  <c r="R1974" i="1"/>
  <c r="Q1974" i="1"/>
  <c r="P1974" i="1"/>
  <c r="O1974" i="1"/>
  <c r="R1973" i="1"/>
  <c r="Q1973" i="1"/>
  <c r="P1973" i="1"/>
  <c r="O1973" i="1"/>
  <c r="T1973" i="1" s="1"/>
  <c r="R1972" i="1"/>
  <c r="Q1972" i="1"/>
  <c r="P1972" i="1"/>
  <c r="O1972" i="1"/>
  <c r="T1972" i="1" s="1"/>
  <c r="R1971" i="1"/>
  <c r="Q1971" i="1"/>
  <c r="P1971" i="1"/>
  <c r="O1971" i="1"/>
  <c r="T1971" i="1" s="1"/>
  <c r="R1970" i="1"/>
  <c r="Q1970" i="1"/>
  <c r="P1970" i="1"/>
  <c r="O1970" i="1"/>
  <c r="R1969" i="1"/>
  <c r="Q1969" i="1"/>
  <c r="P1969" i="1"/>
  <c r="O1969" i="1"/>
  <c r="T1969" i="1" s="1"/>
  <c r="R1968" i="1"/>
  <c r="Q1968" i="1"/>
  <c r="P1968" i="1"/>
  <c r="O1968" i="1"/>
  <c r="T1968" i="1" s="1"/>
  <c r="R1967" i="1"/>
  <c r="Q1967" i="1"/>
  <c r="P1967" i="1"/>
  <c r="O1967" i="1"/>
  <c r="T1967" i="1" s="1"/>
  <c r="R1966" i="1"/>
  <c r="Q1966" i="1"/>
  <c r="P1966" i="1"/>
  <c r="O1966" i="1"/>
  <c r="R1965" i="1"/>
  <c r="Q1965" i="1"/>
  <c r="P1965" i="1"/>
  <c r="O1965" i="1"/>
  <c r="T1965" i="1" s="1"/>
  <c r="R1964" i="1"/>
  <c r="Q1964" i="1"/>
  <c r="P1964" i="1"/>
  <c r="O1964" i="1"/>
  <c r="T1964" i="1" s="1"/>
  <c r="R1963" i="1"/>
  <c r="Q1963" i="1"/>
  <c r="P1963" i="1"/>
  <c r="O1963" i="1"/>
  <c r="T1963" i="1" s="1"/>
  <c r="R1962" i="1"/>
  <c r="Q1962" i="1"/>
  <c r="P1962" i="1"/>
  <c r="O1962" i="1"/>
  <c r="R1961" i="1"/>
  <c r="Q1961" i="1"/>
  <c r="P1961" i="1"/>
  <c r="O1961" i="1"/>
  <c r="T1961" i="1" s="1"/>
  <c r="R1960" i="1"/>
  <c r="Q1960" i="1"/>
  <c r="P1960" i="1"/>
  <c r="O1960" i="1"/>
  <c r="T1960" i="1" s="1"/>
  <c r="R1959" i="1"/>
  <c r="Q1959" i="1"/>
  <c r="P1959" i="1"/>
  <c r="O1959" i="1"/>
  <c r="T1959" i="1" s="1"/>
  <c r="R1958" i="1"/>
  <c r="Q1958" i="1"/>
  <c r="P1958" i="1"/>
  <c r="O1958" i="1"/>
  <c r="R1957" i="1"/>
  <c r="Q1957" i="1"/>
  <c r="P1957" i="1"/>
  <c r="O1957" i="1"/>
  <c r="T1957" i="1" s="1"/>
  <c r="R1956" i="1"/>
  <c r="Q1956" i="1"/>
  <c r="P1956" i="1"/>
  <c r="O1956" i="1"/>
  <c r="T1956" i="1" s="1"/>
  <c r="R1955" i="1"/>
  <c r="Q1955" i="1"/>
  <c r="P1955" i="1"/>
  <c r="O1955" i="1"/>
  <c r="T1955" i="1" s="1"/>
  <c r="R1954" i="1"/>
  <c r="Q1954" i="1"/>
  <c r="P1954" i="1"/>
  <c r="O1954" i="1"/>
  <c r="T1954" i="1" s="1"/>
  <c r="R1953" i="1"/>
  <c r="Q1953" i="1"/>
  <c r="P1953" i="1"/>
  <c r="O1953" i="1"/>
  <c r="T1953" i="1" s="1"/>
  <c r="R1952" i="1"/>
  <c r="Q1952" i="1"/>
  <c r="P1952" i="1"/>
  <c r="O1952" i="1"/>
  <c r="T1952" i="1" s="1"/>
  <c r="R1951" i="1"/>
  <c r="Q1951" i="1"/>
  <c r="P1951" i="1"/>
  <c r="O1951" i="1"/>
  <c r="T1951" i="1" s="1"/>
  <c r="R1950" i="1"/>
  <c r="Q1950" i="1"/>
  <c r="P1950" i="1"/>
  <c r="O1950" i="1"/>
  <c r="R1949" i="1"/>
  <c r="Q1949" i="1"/>
  <c r="P1949" i="1"/>
  <c r="O1949" i="1"/>
  <c r="T1949" i="1" s="1"/>
  <c r="R1948" i="1"/>
  <c r="Q1948" i="1"/>
  <c r="P1948" i="1"/>
  <c r="O1948" i="1"/>
  <c r="T1948" i="1" s="1"/>
  <c r="R1947" i="1"/>
  <c r="Q1947" i="1"/>
  <c r="P1947" i="1"/>
  <c r="O1947" i="1"/>
  <c r="T1947" i="1" s="1"/>
  <c r="R1946" i="1"/>
  <c r="Q1946" i="1"/>
  <c r="P1946" i="1"/>
  <c r="O1946" i="1"/>
  <c r="T1946" i="1" s="1"/>
  <c r="R1945" i="1"/>
  <c r="Q1945" i="1"/>
  <c r="P1945" i="1"/>
  <c r="O1945" i="1"/>
  <c r="T1945" i="1" s="1"/>
  <c r="R1944" i="1"/>
  <c r="Q1944" i="1"/>
  <c r="P1944" i="1"/>
  <c r="O1944" i="1"/>
  <c r="T1944" i="1" s="1"/>
  <c r="R1943" i="1"/>
  <c r="Q1943" i="1"/>
  <c r="P1943" i="1"/>
  <c r="O1943" i="1"/>
  <c r="T1943" i="1" s="1"/>
  <c r="R1942" i="1"/>
  <c r="Q1942" i="1"/>
  <c r="P1942" i="1"/>
  <c r="O1942" i="1"/>
  <c r="R1941" i="1"/>
  <c r="Q1941" i="1"/>
  <c r="P1941" i="1"/>
  <c r="O1941" i="1"/>
  <c r="T1941" i="1" s="1"/>
  <c r="R1940" i="1"/>
  <c r="Q1940" i="1"/>
  <c r="P1940" i="1"/>
  <c r="O1940" i="1"/>
  <c r="T1940" i="1" s="1"/>
  <c r="R1939" i="1"/>
  <c r="Q1939" i="1"/>
  <c r="P1939" i="1"/>
  <c r="O1939" i="1"/>
  <c r="T1939" i="1" s="1"/>
  <c r="R1938" i="1"/>
  <c r="Q1938" i="1"/>
  <c r="P1938" i="1"/>
  <c r="O1938" i="1"/>
  <c r="T1938" i="1" s="1"/>
  <c r="R1937" i="1"/>
  <c r="Q1937" i="1"/>
  <c r="P1937" i="1"/>
  <c r="O1937" i="1"/>
  <c r="T1937" i="1" s="1"/>
  <c r="R1936" i="1"/>
  <c r="Q1936" i="1"/>
  <c r="P1936" i="1"/>
  <c r="O1936" i="1"/>
  <c r="T1936" i="1" s="1"/>
  <c r="R1935" i="1"/>
  <c r="Q1935" i="1"/>
  <c r="P1935" i="1"/>
  <c r="O1935" i="1"/>
  <c r="T1935" i="1" s="1"/>
  <c r="R1934" i="1"/>
  <c r="Q1934" i="1"/>
  <c r="P1934" i="1"/>
  <c r="O1934" i="1"/>
  <c r="R1933" i="1"/>
  <c r="Q1933" i="1"/>
  <c r="P1933" i="1"/>
  <c r="O1933" i="1"/>
  <c r="T1933" i="1" s="1"/>
  <c r="R1932" i="1"/>
  <c r="Q1932" i="1"/>
  <c r="P1932" i="1"/>
  <c r="O1932" i="1"/>
  <c r="T1932" i="1" s="1"/>
  <c r="R1931" i="1"/>
  <c r="Q1931" i="1"/>
  <c r="P1931" i="1"/>
  <c r="O1931" i="1"/>
  <c r="T1931" i="1" s="1"/>
  <c r="R1930" i="1"/>
  <c r="Q1930" i="1"/>
  <c r="P1930" i="1"/>
  <c r="O1930" i="1"/>
  <c r="T1930" i="1" s="1"/>
  <c r="R1929" i="1"/>
  <c r="Q1929" i="1"/>
  <c r="P1929" i="1"/>
  <c r="O1929" i="1"/>
  <c r="T1929" i="1" s="1"/>
  <c r="R1928" i="1"/>
  <c r="Q1928" i="1"/>
  <c r="P1928" i="1"/>
  <c r="O1928" i="1"/>
  <c r="T1928" i="1" s="1"/>
  <c r="R1927" i="1"/>
  <c r="Q1927" i="1"/>
  <c r="P1927" i="1"/>
  <c r="O1927" i="1"/>
  <c r="T1927" i="1" s="1"/>
  <c r="R1926" i="1"/>
  <c r="Q1926" i="1"/>
  <c r="P1926" i="1"/>
  <c r="O1926" i="1"/>
  <c r="R1925" i="1"/>
  <c r="Q1925" i="1"/>
  <c r="P1925" i="1"/>
  <c r="O1925" i="1"/>
  <c r="T1925" i="1" s="1"/>
  <c r="R1924" i="1"/>
  <c r="Q1924" i="1"/>
  <c r="P1924" i="1"/>
  <c r="O1924" i="1"/>
  <c r="T1924" i="1" s="1"/>
  <c r="R1923" i="1"/>
  <c r="Q1923" i="1"/>
  <c r="P1923" i="1"/>
  <c r="O1923" i="1"/>
  <c r="T1923" i="1" s="1"/>
  <c r="R1922" i="1"/>
  <c r="Q1922" i="1"/>
  <c r="P1922" i="1"/>
  <c r="O1922" i="1"/>
  <c r="T1922" i="1" s="1"/>
  <c r="R1921" i="1"/>
  <c r="Q1921" i="1"/>
  <c r="P1921" i="1"/>
  <c r="O1921" i="1"/>
  <c r="T1921" i="1" s="1"/>
  <c r="R1920" i="1"/>
  <c r="Q1920" i="1"/>
  <c r="P1920" i="1"/>
  <c r="O1920" i="1"/>
  <c r="T1920" i="1" s="1"/>
  <c r="R1919" i="1"/>
  <c r="Q1919" i="1"/>
  <c r="P1919" i="1"/>
  <c r="O1919" i="1"/>
  <c r="T1919" i="1" s="1"/>
  <c r="R1918" i="1"/>
  <c r="Q1918" i="1"/>
  <c r="P1918" i="1"/>
  <c r="O1918" i="1"/>
  <c r="R1917" i="1"/>
  <c r="Q1917" i="1"/>
  <c r="P1917" i="1"/>
  <c r="O1917" i="1"/>
  <c r="T1917" i="1" s="1"/>
  <c r="R1916" i="1"/>
  <c r="Q1916" i="1"/>
  <c r="P1916" i="1"/>
  <c r="O1916" i="1"/>
  <c r="T1916" i="1" s="1"/>
  <c r="R1915" i="1"/>
  <c r="Q1915" i="1"/>
  <c r="P1915" i="1"/>
  <c r="O1915" i="1"/>
  <c r="T1915" i="1" s="1"/>
  <c r="R1914" i="1"/>
  <c r="Q1914" i="1"/>
  <c r="P1914" i="1"/>
  <c r="O1914" i="1"/>
  <c r="T1914" i="1" s="1"/>
  <c r="R1913" i="1"/>
  <c r="Q1913" i="1"/>
  <c r="P1913" i="1"/>
  <c r="O1913" i="1"/>
  <c r="T1913" i="1" s="1"/>
  <c r="R1912" i="1"/>
  <c r="Q1912" i="1"/>
  <c r="P1912" i="1"/>
  <c r="O1912" i="1"/>
  <c r="T1912" i="1" s="1"/>
  <c r="R1911" i="1"/>
  <c r="Q1911" i="1"/>
  <c r="P1911" i="1"/>
  <c r="O1911" i="1"/>
  <c r="T1911" i="1" s="1"/>
  <c r="R1910" i="1"/>
  <c r="Q1910" i="1"/>
  <c r="P1910" i="1"/>
  <c r="O1910" i="1"/>
  <c r="R1909" i="1"/>
  <c r="Q1909" i="1"/>
  <c r="P1909" i="1"/>
  <c r="O1909" i="1"/>
  <c r="T1909" i="1" s="1"/>
  <c r="R1908" i="1"/>
  <c r="Q1908" i="1"/>
  <c r="P1908" i="1"/>
  <c r="O1908" i="1"/>
  <c r="T1908" i="1" s="1"/>
  <c r="R1907" i="1"/>
  <c r="Q1907" i="1"/>
  <c r="P1907" i="1"/>
  <c r="O1907" i="1"/>
  <c r="T1907" i="1" s="1"/>
  <c r="R1906" i="1"/>
  <c r="Q1906" i="1"/>
  <c r="P1906" i="1"/>
  <c r="O1906" i="1"/>
  <c r="T1906" i="1" s="1"/>
  <c r="R1905" i="1"/>
  <c r="Q1905" i="1"/>
  <c r="P1905" i="1"/>
  <c r="O1905" i="1"/>
  <c r="T1905" i="1" s="1"/>
  <c r="R1904" i="1"/>
  <c r="Q1904" i="1"/>
  <c r="P1904" i="1"/>
  <c r="O1904" i="1"/>
  <c r="T1904" i="1" s="1"/>
  <c r="R1903" i="1"/>
  <c r="Q1903" i="1"/>
  <c r="P1903" i="1"/>
  <c r="O1903" i="1"/>
  <c r="T1903" i="1" s="1"/>
  <c r="R1902" i="1"/>
  <c r="Q1902" i="1"/>
  <c r="P1902" i="1"/>
  <c r="O1902" i="1"/>
  <c r="R1901" i="1"/>
  <c r="Q1901" i="1"/>
  <c r="P1901" i="1"/>
  <c r="O1901" i="1"/>
  <c r="T1901" i="1" s="1"/>
  <c r="R1900" i="1"/>
  <c r="Q1900" i="1"/>
  <c r="P1900" i="1"/>
  <c r="O1900" i="1"/>
  <c r="T1900" i="1" s="1"/>
  <c r="R1899" i="1"/>
  <c r="Q1899" i="1"/>
  <c r="P1899" i="1"/>
  <c r="O1899" i="1"/>
  <c r="T1899" i="1" s="1"/>
  <c r="R1898" i="1"/>
  <c r="Q1898" i="1"/>
  <c r="P1898" i="1"/>
  <c r="O1898" i="1"/>
  <c r="T1898" i="1" s="1"/>
  <c r="R1897" i="1"/>
  <c r="Q1897" i="1"/>
  <c r="P1897" i="1"/>
  <c r="O1897" i="1"/>
  <c r="T1897" i="1" s="1"/>
  <c r="R1896" i="1"/>
  <c r="Q1896" i="1"/>
  <c r="P1896" i="1"/>
  <c r="O1896" i="1"/>
  <c r="T1896" i="1" s="1"/>
  <c r="R1895" i="1"/>
  <c r="Q1895" i="1"/>
  <c r="P1895" i="1"/>
  <c r="O1895" i="1"/>
  <c r="T1895" i="1" s="1"/>
  <c r="R1894" i="1"/>
  <c r="Q1894" i="1"/>
  <c r="P1894" i="1"/>
  <c r="O1894" i="1"/>
  <c r="R1893" i="1"/>
  <c r="Q1893" i="1"/>
  <c r="P1893" i="1"/>
  <c r="O1893" i="1"/>
  <c r="T1893" i="1" s="1"/>
  <c r="R1892" i="1"/>
  <c r="Q1892" i="1"/>
  <c r="P1892" i="1"/>
  <c r="O1892" i="1"/>
  <c r="T1892" i="1" s="1"/>
  <c r="R1891" i="1"/>
  <c r="Q1891" i="1"/>
  <c r="P1891" i="1"/>
  <c r="O1891" i="1"/>
  <c r="T1891" i="1" s="1"/>
  <c r="R1890" i="1"/>
  <c r="Q1890" i="1"/>
  <c r="P1890" i="1"/>
  <c r="O1890" i="1"/>
  <c r="T1890" i="1" s="1"/>
  <c r="R1889" i="1"/>
  <c r="Q1889" i="1"/>
  <c r="P1889" i="1"/>
  <c r="O1889" i="1"/>
  <c r="T1889" i="1" s="1"/>
  <c r="R1888" i="1"/>
  <c r="Q1888" i="1"/>
  <c r="P1888" i="1"/>
  <c r="O1888" i="1"/>
  <c r="T1888" i="1" s="1"/>
  <c r="R1887" i="1"/>
  <c r="Q1887" i="1"/>
  <c r="P1887" i="1"/>
  <c r="O1887" i="1"/>
  <c r="T1887" i="1" s="1"/>
  <c r="R1886" i="1"/>
  <c r="Q1886" i="1"/>
  <c r="P1886" i="1"/>
  <c r="O1886" i="1"/>
  <c r="R1885" i="1"/>
  <c r="Q1885" i="1"/>
  <c r="P1885" i="1"/>
  <c r="O1885" i="1"/>
  <c r="T1885" i="1" s="1"/>
  <c r="R1884" i="1"/>
  <c r="Q1884" i="1"/>
  <c r="P1884" i="1"/>
  <c r="O1884" i="1"/>
  <c r="T1884" i="1" s="1"/>
  <c r="R1883" i="1"/>
  <c r="Q1883" i="1"/>
  <c r="P1883" i="1"/>
  <c r="O1883" i="1"/>
  <c r="T1883" i="1" s="1"/>
  <c r="R1882" i="1"/>
  <c r="Q1882" i="1"/>
  <c r="P1882" i="1"/>
  <c r="O1882" i="1"/>
  <c r="T1882" i="1" s="1"/>
  <c r="R1881" i="1"/>
  <c r="Q1881" i="1"/>
  <c r="P1881" i="1"/>
  <c r="O1881" i="1"/>
  <c r="T1881" i="1" s="1"/>
  <c r="R1880" i="1"/>
  <c r="Q1880" i="1"/>
  <c r="P1880" i="1"/>
  <c r="O1880" i="1"/>
  <c r="T1880" i="1" s="1"/>
  <c r="R1879" i="1"/>
  <c r="Q1879" i="1"/>
  <c r="P1879" i="1"/>
  <c r="O1879" i="1"/>
  <c r="T1879" i="1" s="1"/>
  <c r="R1878" i="1"/>
  <c r="Q1878" i="1"/>
  <c r="P1878" i="1"/>
  <c r="O1878" i="1"/>
  <c r="R1877" i="1"/>
  <c r="Q1877" i="1"/>
  <c r="P1877" i="1"/>
  <c r="O1877" i="1"/>
  <c r="T1877" i="1" s="1"/>
  <c r="R1876" i="1"/>
  <c r="Q1876" i="1"/>
  <c r="P1876" i="1"/>
  <c r="O1876" i="1"/>
  <c r="T1876" i="1" s="1"/>
  <c r="R1875" i="1"/>
  <c r="Q1875" i="1"/>
  <c r="P1875" i="1"/>
  <c r="O1875" i="1"/>
  <c r="T1875" i="1" s="1"/>
  <c r="R1874" i="1"/>
  <c r="Q1874" i="1"/>
  <c r="P1874" i="1"/>
  <c r="O1874" i="1"/>
  <c r="T1874" i="1" s="1"/>
  <c r="R1873" i="1"/>
  <c r="Q1873" i="1"/>
  <c r="P1873" i="1"/>
  <c r="O1873" i="1"/>
  <c r="T1873" i="1" s="1"/>
  <c r="R1872" i="1"/>
  <c r="Q1872" i="1"/>
  <c r="P1872" i="1"/>
  <c r="O1872" i="1"/>
  <c r="T1872" i="1" s="1"/>
  <c r="R1871" i="1"/>
  <c r="Q1871" i="1"/>
  <c r="P1871" i="1"/>
  <c r="O1871" i="1"/>
  <c r="T1871" i="1" s="1"/>
  <c r="R1870" i="1"/>
  <c r="Q1870" i="1"/>
  <c r="P1870" i="1"/>
  <c r="O1870" i="1"/>
  <c r="R1869" i="1"/>
  <c r="Q1869" i="1"/>
  <c r="P1869" i="1"/>
  <c r="O1869" i="1"/>
  <c r="T1869" i="1" s="1"/>
  <c r="R1868" i="1"/>
  <c r="Q1868" i="1"/>
  <c r="P1868" i="1"/>
  <c r="O1868" i="1"/>
  <c r="T1868" i="1" s="1"/>
  <c r="R1867" i="1"/>
  <c r="Q1867" i="1"/>
  <c r="P1867" i="1"/>
  <c r="O1867" i="1"/>
  <c r="T1867" i="1" s="1"/>
  <c r="R1866" i="1"/>
  <c r="Q1866" i="1"/>
  <c r="P1866" i="1"/>
  <c r="O1866" i="1"/>
  <c r="T1866" i="1" s="1"/>
  <c r="R1865" i="1"/>
  <c r="Q1865" i="1"/>
  <c r="P1865" i="1"/>
  <c r="O1865" i="1"/>
  <c r="T1865" i="1" s="1"/>
  <c r="R1864" i="1"/>
  <c r="Q1864" i="1"/>
  <c r="P1864" i="1"/>
  <c r="O1864" i="1"/>
  <c r="T1864" i="1" s="1"/>
  <c r="R1863" i="1"/>
  <c r="Q1863" i="1"/>
  <c r="P1863" i="1"/>
  <c r="O1863" i="1"/>
  <c r="T1863" i="1" s="1"/>
  <c r="R1862" i="1"/>
  <c r="Q1862" i="1"/>
  <c r="P1862" i="1"/>
  <c r="O1862" i="1"/>
  <c r="R1861" i="1"/>
  <c r="Q1861" i="1"/>
  <c r="P1861" i="1"/>
  <c r="O1861" i="1"/>
  <c r="T1861" i="1" s="1"/>
  <c r="R1860" i="1"/>
  <c r="Q1860" i="1"/>
  <c r="P1860" i="1"/>
  <c r="O1860" i="1"/>
  <c r="T1860" i="1" s="1"/>
  <c r="R1859" i="1"/>
  <c r="Q1859" i="1"/>
  <c r="P1859" i="1"/>
  <c r="O1859" i="1"/>
  <c r="T1859" i="1" s="1"/>
  <c r="R1858" i="1"/>
  <c r="Q1858" i="1"/>
  <c r="P1858" i="1"/>
  <c r="O1858" i="1"/>
  <c r="T1858" i="1" s="1"/>
  <c r="R1857" i="1"/>
  <c r="Q1857" i="1"/>
  <c r="P1857" i="1"/>
  <c r="O1857" i="1"/>
  <c r="T1857" i="1" s="1"/>
  <c r="R1856" i="1"/>
  <c r="Q1856" i="1"/>
  <c r="P1856" i="1"/>
  <c r="O1856" i="1"/>
  <c r="T1856" i="1" s="1"/>
  <c r="R1855" i="1"/>
  <c r="Q1855" i="1"/>
  <c r="P1855" i="1"/>
  <c r="O1855" i="1"/>
  <c r="T1855" i="1" s="1"/>
  <c r="R1854" i="1"/>
  <c r="Q1854" i="1"/>
  <c r="P1854" i="1"/>
  <c r="O1854" i="1"/>
  <c r="R1853" i="1"/>
  <c r="Q1853" i="1"/>
  <c r="P1853" i="1"/>
  <c r="O1853" i="1"/>
  <c r="T1853" i="1" s="1"/>
  <c r="R1852" i="1"/>
  <c r="Q1852" i="1"/>
  <c r="P1852" i="1"/>
  <c r="O1852" i="1"/>
  <c r="T1852" i="1" s="1"/>
  <c r="R1851" i="1"/>
  <c r="Q1851" i="1"/>
  <c r="P1851" i="1"/>
  <c r="O1851" i="1"/>
  <c r="T1851" i="1" s="1"/>
  <c r="R1850" i="1"/>
  <c r="Q1850" i="1"/>
  <c r="P1850" i="1"/>
  <c r="O1850" i="1"/>
  <c r="T1850" i="1" s="1"/>
  <c r="R1849" i="1"/>
  <c r="Q1849" i="1"/>
  <c r="P1849" i="1"/>
  <c r="O1849" i="1"/>
  <c r="T1849" i="1" s="1"/>
  <c r="R1848" i="1"/>
  <c r="Q1848" i="1"/>
  <c r="P1848" i="1"/>
  <c r="O1848" i="1"/>
  <c r="T1848" i="1" s="1"/>
  <c r="R1847" i="1"/>
  <c r="Q1847" i="1"/>
  <c r="P1847" i="1"/>
  <c r="O1847" i="1"/>
  <c r="T1847" i="1" s="1"/>
  <c r="R1846" i="1"/>
  <c r="Q1846" i="1"/>
  <c r="P1846" i="1"/>
  <c r="O1846" i="1"/>
  <c r="R1845" i="1"/>
  <c r="Q1845" i="1"/>
  <c r="P1845" i="1"/>
  <c r="O1845" i="1"/>
  <c r="T1845" i="1" s="1"/>
  <c r="R1844" i="1"/>
  <c r="Q1844" i="1"/>
  <c r="P1844" i="1"/>
  <c r="O1844" i="1"/>
  <c r="T1844" i="1" s="1"/>
  <c r="R1843" i="1"/>
  <c r="Q1843" i="1"/>
  <c r="P1843" i="1"/>
  <c r="O1843" i="1"/>
  <c r="T1843" i="1" s="1"/>
  <c r="R1842" i="1"/>
  <c r="Q1842" i="1"/>
  <c r="P1842" i="1"/>
  <c r="O1842" i="1"/>
  <c r="T1842" i="1" s="1"/>
  <c r="R1841" i="1"/>
  <c r="Q1841" i="1"/>
  <c r="P1841" i="1"/>
  <c r="O1841" i="1"/>
  <c r="T1841" i="1" s="1"/>
  <c r="R1840" i="1"/>
  <c r="Q1840" i="1"/>
  <c r="P1840" i="1"/>
  <c r="O1840" i="1"/>
  <c r="T1840" i="1" s="1"/>
  <c r="R1839" i="1"/>
  <c r="Q1839" i="1"/>
  <c r="P1839" i="1"/>
  <c r="O1839" i="1"/>
  <c r="T1839" i="1" s="1"/>
  <c r="R1838" i="1"/>
  <c r="Q1838" i="1"/>
  <c r="P1838" i="1"/>
  <c r="O1838" i="1"/>
  <c r="R1837" i="1"/>
  <c r="Q1837" i="1"/>
  <c r="P1837" i="1"/>
  <c r="O1837" i="1"/>
  <c r="T1837" i="1" s="1"/>
  <c r="R1836" i="1"/>
  <c r="Q1836" i="1"/>
  <c r="P1836" i="1"/>
  <c r="O1836" i="1"/>
  <c r="T1836" i="1" s="1"/>
  <c r="R1835" i="1"/>
  <c r="Q1835" i="1"/>
  <c r="P1835" i="1"/>
  <c r="O1835" i="1"/>
  <c r="T1835" i="1" s="1"/>
  <c r="R1834" i="1"/>
  <c r="Q1834" i="1"/>
  <c r="P1834" i="1"/>
  <c r="O1834" i="1"/>
  <c r="T1834" i="1" s="1"/>
  <c r="R1833" i="1"/>
  <c r="Q1833" i="1"/>
  <c r="P1833" i="1"/>
  <c r="O1833" i="1"/>
  <c r="T1833" i="1" s="1"/>
  <c r="R1832" i="1"/>
  <c r="Q1832" i="1"/>
  <c r="P1832" i="1"/>
  <c r="O1832" i="1"/>
  <c r="T1832" i="1" s="1"/>
  <c r="R1831" i="1"/>
  <c r="Q1831" i="1"/>
  <c r="P1831" i="1"/>
  <c r="O1831" i="1"/>
  <c r="T1831" i="1" s="1"/>
  <c r="R1830" i="1"/>
  <c r="Q1830" i="1"/>
  <c r="P1830" i="1"/>
  <c r="O1830" i="1"/>
  <c r="R1829" i="1"/>
  <c r="Q1829" i="1"/>
  <c r="P1829" i="1"/>
  <c r="O1829" i="1"/>
  <c r="T1829" i="1" s="1"/>
  <c r="R1828" i="1"/>
  <c r="Q1828" i="1"/>
  <c r="P1828" i="1"/>
  <c r="O1828" i="1"/>
  <c r="T1828" i="1" s="1"/>
  <c r="R1827" i="1"/>
  <c r="Q1827" i="1"/>
  <c r="P1827" i="1"/>
  <c r="O1827" i="1"/>
  <c r="T1827" i="1" s="1"/>
  <c r="R1826" i="1"/>
  <c r="Q1826" i="1"/>
  <c r="P1826" i="1"/>
  <c r="O1826" i="1"/>
  <c r="T1826" i="1" s="1"/>
  <c r="R1825" i="1"/>
  <c r="Q1825" i="1"/>
  <c r="P1825" i="1"/>
  <c r="O1825" i="1"/>
  <c r="T1825" i="1" s="1"/>
  <c r="R1824" i="1"/>
  <c r="Q1824" i="1"/>
  <c r="P1824" i="1"/>
  <c r="O1824" i="1"/>
  <c r="T1824" i="1" s="1"/>
  <c r="R1823" i="1"/>
  <c r="Q1823" i="1"/>
  <c r="P1823" i="1"/>
  <c r="O1823" i="1"/>
  <c r="T1823" i="1" s="1"/>
  <c r="R1822" i="1"/>
  <c r="Q1822" i="1"/>
  <c r="P1822" i="1"/>
  <c r="O1822" i="1"/>
  <c r="R1821" i="1"/>
  <c r="Q1821" i="1"/>
  <c r="P1821" i="1"/>
  <c r="O1821" i="1"/>
  <c r="T1821" i="1" s="1"/>
  <c r="R1820" i="1"/>
  <c r="Q1820" i="1"/>
  <c r="P1820" i="1"/>
  <c r="O1820" i="1"/>
  <c r="T1820" i="1" s="1"/>
  <c r="R1819" i="1"/>
  <c r="Q1819" i="1"/>
  <c r="P1819" i="1"/>
  <c r="O1819" i="1"/>
  <c r="T1819" i="1" s="1"/>
  <c r="R1818" i="1"/>
  <c r="Q1818" i="1"/>
  <c r="P1818" i="1"/>
  <c r="O1818" i="1"/>
  <c r="T1818" i="1" s="1"/>
  <c r="R1817" i="1"/>
  <c r="Q1817" i="1"/>
  <c r="P1817" i="1"/>
  <c r="O1817" i="1"/>
  <c r="T1817" i="1" s="1"/>
  <c r="R1816" i="1"/>
  <c r="Q1816" i="1"/>
  <c r="P1816" i="1"/>
  <c r="O1816" i="1"/>
  <c r="T1816" i="1" s="1"/>
  <c r="R1815" i="1"/>
  <c r="Q1815" i="1"/>
  <c r="P1815" i="1"/>
  <c r="O1815" i="1"/>
  <c r="T1815" i="1" s="1"/>
  <c r="R1814" i="1"/>
  <c r="Q1814" i="1"/>
  <c r="P1814" i="1"/>
  <c r="O1814" i="1"/>
  <c r="R1813" i="1"/>
  <c r="Q1813" i="1"/>
  <c r="P1813" i="1"/>
  <c r="O1813" i="1"/>
  <c r="T1813" i="1" s="1"/>
  <c r="R1812" i="1"/>
  <c r="Q1812" i="1"/>
  <c r="P1812" i="1"/>
  <c r="O1812" i="1"/>
  <c r="T1812" i="1" s="1"/>
  <c r="R1811" i="1"/>
  <c r="Q1811" i="1"/>
  <c r="P1811" i="1"/>
  <c r="O1811" i="1"/>
  <c r="T1811" i="1" s="1"/>
  <c r="R1810" i="1"/>
  <c r="Q1810" i="1"/>
  <c r="P1810" i="1"/>
  <c r="O1810" i="1"/>
  <c r="T1810" i="1" s="1"/>
  <c r="R1809" i="1"/>
  <c r="Q1809" i="1"/>
  <c r="P1809" i="1"/>
  <c r="O1809" i="1"/>
  <c r="T1809" i="1" s="1"/>
  <c r="R1808" i="1"/>
  <c r="Q1808" i="1"/>
  <c r="P1808" i="1"/>
  <c r="O1808" i="1"/>
  <c r="T1808" i="1" s="1"/>
  <c r="R1807" i="1"/>
  <c r="Q1807" i="1"/>
  <c r="P1807" i="1"/>
  <c r="O1807" i="1"/>
  <c r="T1807" i="1" s="1"/>
  <c r="R1806" i="1"/>
  <c r="Q1806" i="1"/>
  <c r="P1806" i="1"/>
  <c r="O1806" i="1"/>
  <c r="R1805" i="1"/>
  <c r="Q1805" i="1"/>
  <c r="P1805" i="1"/>
  <c r="O1805" i="1"/>
  <c r="T1805" i="1" s="1"/>
  <c r="R1804" i="1"/>
  <c r="Q1804" i="1"/>
  <c r="P1804" i="1"/>
  <c r="O1804" i="1"/>
  <c r="T1804" i="1" s="1"/>
  <c r="R1803" i="1"/>
  <c r="Q1803" i="1"/>
  <c r="P1803" i="1"/>
  <c r="O1803" i="1"/>
  <c r="T1803" i="1" s="1"/>
  <c r="R1802" i="1"/>
  <c r="Q1802" i="1"/>
  <c r="P1802" i="1"/>
  <c r="O1802" i="1"/>
  <c r="T1802" i="1" s="1"/>
  <c r="R1801" i="1"/>
  <c r="Q1801" i="1"/>
  <c r="P1801" i="1"/>
  <c r="O1801" i="1"/>
  <c r="T1801" i="1" s="1"/>
  <c r="R1800" i="1"/>
  <c r="Q1800" i="1"/>
  <c r="P1800" i="1"/>
  <c r="O1800" i="1"/>
  <c r="T1800" i="1" s="1"/>
  <c r="R1799" i="1"/>
  <c r="Q1799" i="1"/>
  <c r="P1799" i="1"/>
  <c r="O1799" i="1"/>
  <c r="T1799" i="1" s="1"/>
  <c r="R1798" i="1"/>
  <c r="Q1798" i="1"/>
  <c r="P1798" i="1"/>
  <c r="O1798" i="1"/>
  <c r="R1797" i="1"/>
  <c r="Q1797" i="1"/>
  <c r="P1797" i="1"/>
  <c r="O1797" i="1"/>
  <c r="T1797" i="1" s="1"/>
  <c r="R1796" i="1"/>
  <c r="Q1796" i="1"/>
  <c r="P1796" i="1"/>
  <c r="O1796" i="1"/>
  <c r="T1796" i="1" s="1"/>
  <c r="R1795" i="1"/>
  <c r="Q1795" i="1"/>
  <c r="P1795" i="1"/>
  <c r="O1795" i="1"/>
  <c r="T1795" i="1" s="1"/>
  <c r="R1794" i="1"/>
  <c r="Q1794" i="1"/>
  <c r="P1794" i="1"/>
  <c r="O1794" i="1"/>
  <c r="T1794" i="1" s="1"/>
  <c r="R1793" i="1"/>
  <c r="Q1793" i="1"/>
  <c r="P1793" i="1"/>
  <c r="O1793" i="1"/>
  <c r="T1793" i="1" s="1"/>
  <c r="R1792" i="1"/>
  <c r="Q1792" i="1"/>
  <c r="P1792" i="1"/>
  <c r="O1792" i="1"/>
  <c r="T1792" i="1" s="1"/>
  <c r="R1791" i="1"/>
  <c r="Q1791" i="1"/>
  <c r="P1791" i="1"/>
  <c r="O1791" i="1"/>
  <c r="T1791" i="1" s="1"/>
  <c r="R1790" i="1"/>
  <c r="Q1790" i="1"/>
  <c r="P1790" i="1"/>
  <c r="O1790" i="1"/>
  <c r="R1789" i="1"/>
  <c r="Q1789" i="1"/>
  <c r="P1789" i="1"/>
  <c r="O1789" i="1"/>
  <c r="T1789" i="1" s="1"/>
  <c r="R1788" i="1"/>
  <c r="Q1788" i="1"/>
  <c r="P1788" i="1"/>
  <c r="O1788" i="1"/>
  <c r="T1788" i="1" s="1"/>
  <c r="R1787" i="1"/>
  <c r="Q1787" i="1"/>
  <c r="P1787" i="1"/>
  <c r="O1787" i="1"/>
  <c r="T1787" i="1" s="1"/>
  <c r="R1786" i="1"/>
  <c r="Q1786" i="1"/>
  <c r="P1786" i="1"/>
  <c r="O1786" i="1"/>
  <c r="T1786" i="1" s="1"/>
  <c r="R1785" i="1"/>
  <c r="Q1785" i="1"/>
  <c r="P1785" i="1"/>
  <c r="O1785" i="1"/>
  <c r="T1785" i="1" s="1"/>
  <c r="R1784" i="1"/>
  <c r="Q1784" i="1"/>
  <c r="P1784" i="1"/>
  <c r="O1784" i="1"/>
  <c r="T1784" i="1" s="1"/>
  <c r="R1783" i="1"/>
  <c r="Q1783" i="1"/>
  <c r="P1783" i="1"/>
  <c r="O1783" i="1"/>
  <c r="T1783" i="1" s="1"/>
  <c r="R1782" i="1"/>
  <c r="Q1782" i="1"/>
  <c r="P1782" i="1"/>
  <c r="O1782" i="1"/>
  <c r="R1781" i="1"/>
  <c r="Q1781" i="1"/>
  <c r="P1781" i="1"/>
  <c r="O1781" i="1"/>
  <c r="T1781" i="1" s="1"/>
  <c r="R1780" i="1"/>
  <c r="Q1780" i="1"/>
  <c r="P1780" i="1"/>
  <c r="O1780" i="1"/>
  <c r="T1780" i="1" s="1"/>
  <c r="R1779" i="1"/>
  <c r="Q1779" i="1"/>
  <c r="P1779" i="1"/>
  <c r="O1779" i="1"/>
  <c r="T1779" i="1" s="1"/>
  <c r="R1778" i="1"/>
  <c r="Q1778" i="1"/>
  <c r="P1778" i="1"/>
  <c r="O1778" i="1"/>
  <c r="T1778" i="1" s="1"/>
  <c r="R1777" i="1"/>
  <c r="Q1777" i="1"/>
  <c r="P1777" i="1"/>
  <c r="O1777" i="1"/>
  <c r="T1777" i="1" s="1"/>
  <c r="R1776" i="1"/>
  <c r="Q1776" i="1"/>
  <c r="P1776" i="1"/>
  <c r="O1776" i="1"/>
  <c r="T1776" i="1" s="1"/>
  <c r="R1775" i="1"/>
  <c r="Q1775" i="1"/>
  <c r="P1775" i="1"/>
  <c r="O1775" i="1"/>
  <c r="T1775" i="1" s="1"/>
  <c r="R1774" i="1"/>
  <c r="Q1774" i="1"/>
  <c r="P1774" i="1"/>
  <c r="O1774" i="1"/>
  <c r="R1773" i="1"/>
  <c r="Q1773" i="1"/>
  <c r="P1773" i="1"/>
  <c r="O1773" i="1"/>
  <c r="T1773" i="1" s="1"/>
  <c r="R1772" i="1"/>
  <c r="Q1772" i="1"/>
  <c r="P1772" i="1"/>
  <c r="O1772" i="1"/>
  <c r="T1772" i="1" s="1"/>
  <c r="R1771" i="1"/>
  <c r="Q1771" i="1"/>
  <c r="P1771" i="1"/>
  <c r="O1771" i="1"/>
  <c r="T1771" i="1" s="1"/>
  <c r="R1770" i="1"/>
  <c r="Q1770" i="1"/>
  <c r="P1770" i="1"/>
  <c r="O1770" i="1"/>
  <c r="T1770" i="1" s="1"/>
  <c r="R1769" i="1"/>
  <c r="Q1769" i="1"/>
  <c r="P1769" i="1"/>
  <c r="O1769" i="1"/>
  <c r="T1769" i="1" s="1"/>
  <c r="R1768" i="1"/>
  <c r="Q1768" i="1"/>
  <c r="P1768" i="1"/>
  <c r="O1768" i="1"/>
  <c r="T1768" i="1" s="1"/>
  <c r="R1767" i="1"/>
  <c r="Q1767" i="1"/>
  <c r="P1767" i="1"/>
  <c r="O1767" i="1"/>
  <c r="T1767" i="1" s="1"/>
  <c r="R1766" i="1"/>
  <c r="Q1766" i="1"/>
  <c r="P1766" i="1"/>
  <c r="O1766" i="1"/>
  <c r="R1765" i="1"/>
  <c r="Q1765" i="1"/>
  <c r="P1765" i="1"/>
  <c r="O1765" i="1"/>
  <c r="T1765" i="1" s="1"/>
  <c r="R1764" i="1"/>
  <c r="Q1764" i="1"/>
  <c r="P1764" i="1"/>
  <c r="O1764" i="1"/>
  <c r="T1764" i="1" s="1"/>
  <c r="R1763" i="1"/>
  <c r="Q1763" i="1"/>
  <c r="P1763" i="1"/>
  <c r="O1763" i="1"/>
  <c r="T1763" i="1" s="1"/>
  <c r="R1762" i="1"/>
  <c r="Q1762" i="1"/>
  <c r="P1762" i="1"/>
  <c r="O1762" i="1"/>
  <c r="T1762" i="1" s="1"/>
  <c r="R1761" i="1"/>
  <c r="Q1761" i="1"/>
  <c r="P1761" i="1"/>
  <c r="O1761" i="1"/>
  <c r="T1761" i="1" s="1"/>
  <c r="R1760" i="1"/>
  <c r="Q1760" i="1"/>
  <c r="P1760" i="1"/>
  <c r="O1760" i="1"/>
  <c r="T1760" i="1" s="1"/>
  <c r="R1759" i="1"/>
  <c r="Q1759" i="1"/>
  <c r="P1759" i="1"/>
  <c r="O1759" i="1"/>
  <c r="T1759" i="1" s="1"/>
  <c r="R1758" i="1"/>
  <c r="Q1758" i="1"/>
  <c r="P1758" i="1"/>
  <c r="O1758" i="1"/>
  <c r="R1757" i="1"/>
  <c r="Q1757" i="1"/>
  <c r="P1757" i="1"/>
  <c r="O1757" i="1"/>
  <c r="T1757" i="1" s="1"/>
  <c r="R1756" i="1"/>
  <c r="Q1756" i="1"/>
  <c r="P1756" i="1"/>
  <c r="O1756" i="1"/>
  <c r="T1756" i="1" s="1"/>
  <c r="R1755" i="1"/>
  <c r="Q1755" i="1"/>
  <c r="P1755" i="1"/>
  <c r="O1755" i="1"/>
  <c r="T1755" i="1" s="1"/>
  <c r="R1754" i="1"/>
  <c r="Q1754" i="1"/>
  <c r="P1754" i="1"/>
  <c r="O1754" i="1"/>
  <c r="T1754" i="1" s="1"/>
  <c r="R1753" i="1"/>
  <c r="Q1753" i="1"/>
  <c r="P1753" i="1"/>
  <c r="O1753" i="1"/>
  <c r="T1753" i="1" s="1"/>
  <c r="R1752" i="1"/>
  <c r="Q1752" i="1"/>
  <c r="P1752" i="1"/>
  <c r="O1752" i="1"/>
  <c r="T1752" i="1" s="1"/>
  <c r="R1751" i="1"/>
  <c r="Q1751" i="1"/>
  <c r="P1751" i="1"/>
  <c r="O1751" i="1"/>
  <c r="T1751" i="1" s="1"/>
  <c r="R1750" i="1"/>
  <c r="Q1750" i="1"/>
  <c r="P1750" i="1"/>
  <c r="O1750" i="1"/>
  <c r="R1749" i="1"/>
  <c r="Q1749" i="1"/>
  <c r="P1749" i="1"/>
  <c r="O1749" i="1"/>
  <c r="T1749" i="1" s="1"/>
  <c r="R1748" i="1"/>
  <c r="Q1748" i="1"/>
  <c r="P1748" i="1"/>
  <c r="O1748" i="1"/>
  <c r="T1748" i="1" s="1"/>
  <c r="R1747" i="1"/>
  <c r="Q1747" i="1"/>
  <c r="P1747" i="1"/>
  <c r="O1747" i="1"/>
  <c r="T1747" i="1" s="1"/>
  <c r="R1746" i="1"/>
  <c r="Q1746" i="1"/>
  <c r="P1746" i="1"/>
  <c r="O1746" i="1"/>
  <c r="T1746" i="1" s="1"/>
  <c r="R1745" i="1"/>
  <c r="Q1745" i="1"/>
  <c r="P1745" i="1"/>
  <c r="O1745" i="1"/>
  <c r="R1744" i="1"/>
  <c r="Q1744" i="1"/>
  <c r="P1744" i="1"/>
  <c r="O1744" i="1"/>
  <c r="T1744" i="1" s="1"/>
  <c r="R1743" i="1"/>
  <c r="Q1743" i="1"/>
  <c r="P1743" i="1"/>
  <c r="O1743" i="1"/>
  <c r="T1743" i="1" s="1"/>
  <c r="R1742" i="1"/>
  <c r="Q1742" i="1"/>
  <c r="P1742" i="1"/>
  <c r="O1742" i="1"/>
  <c r="R1741" i="1"/>
  <c r="Q1741" i="1"/>
  <c r="P1741" i="1"/>
  <c r="O1741" i="1"/>
  <c r="T1741" i="1" s="1"/>
  <c r="R1740" i="1"/>
  <c r="Q1740" i="1"/>
  <c r="P1740" i="1"/>
  <c r="O1740" i="1"/>
  <c r="T1740" i="1" s="1"/>
  <c r="R1739" i="1"/>
  <c r="Q1739" i="1"/>
  <c r="P1739" i="1"/>
  <c r="O1739" i="1"/>
  <c r="T1739" i="1" s="1"/>
  <c r="R1738" i="1"/>
  <c r="Q1738" i="1"/>
  <c r="P1738" i="1"/>
  <c r="O1738" i="1"/>
  <c r="T1738" i="1" s="1"/>
  <c r="R1737" i="1"/>
  <c r="Q1737" i="1"/>
  <c r="P1737" i="1"/>
  <c r="O1737" i="1"/>
  <c r="R1736" i="1"/>
  <c r="Q1736" i="1"/>
  <c r="P1736" i="1"/>
  <c r="O1736" i="1"/>
  <c r="T1736" i="1" s="1"/>
  <c r="R1735" i="1"/>
  <c r="Q1735" i="1"/>
  <c r="P1735" i="1"/>
  <c r="O1735" i="1"/>
  <c r="T1735" i="1" s="1"/>
  <c r="R1734" i="1"/>
  <c r="Q1734" i="1"/>
  <c r="P1734" i="1"/>
  <c r="O1734" i="1"/>
  <c r="R1733" i="1"/>
  <c r="Q1733" i="1"/>
  <c r="P1733" i="1"/>
  <c r="O1733" i="1"/>
  <c r="T1733" i="1" s="1"/>
  <c r="R1732" i="1"/>
  <c r="Q1732" i="1"/>
  <c r="P1732" i="1"/>
  <c r="O1732" i="1"/>
  <c r="T1732" i="1" s="1"/>
  <c r="R1731" i="1"/>
  <c r="Q1731" i="1"/>
  <c r="P1731" i="1"/>
  <c r="O1731" i="1"/>
  <c r="T1731" i="1" s="1"/>
  <c r="R1730" i="1"/>
  <c r="Q1730" i="1"/>
  <c r="P1730" i="1"/>
  <c r="O1730" i="1"/>
  <c r="T1730" i="1" s="1"/>
  <c r="R1729" i="1"/>
  <c r="Q1729" i="1"/>
  <c r="P1729" i="1"/>
  <c r="O1729" i="1"/>
  <c r="R1728" i="1"/>
  <c r="Q1728" i="1"/>
  <c r="P1728" i="1"/>
  <c r="O1728" i="1"/>
  <c r="T1728" i="1" s="1"/>
  <c r="R1727" i="1"/>
  <c r="Q1727" i="1"/>
  <c r="P1727" i="1"/>
  <c r="O1727" i="1"/>
  <c r="T1727" i="1" s="1"/>
  <c r="R1726" i="1"/>
  <c r="Q1726" i="1"/>
  <c r="P1726" i="1"/>
  <c r="O1726" i="1"/>
  <c r="R1725" i="1"/>
  <c r="Q1725" i="1"/>
  <c r="P1725" i="1"/>
  <c r="O1725" i="1"/>
  <c r="T1725" i="1" s="1"/>
  <c r="R1724" i="1"/>
  <c r="Q1724" i="1"/>
  <c r="P1724" i="1"/>
  <c r="O1724" i="1"/>
  <c r="T1724" i="1" s="1"/>
  <c r="R1723" i="1"/>
  <c r="Q1723" i="1"/>
  <c r="P1723" i="1"/>
  <c r="O1723" i="1"/>
  <c r="T1723" i="1" s="1"/>
  <c r="R1722" i="1"/>
  <c r="Q1722" i="1"/>
  <c r="P1722" i="1"/>
  <c r="O1722" i="1"/>
  <c r="R1721" i="1"/>
  <c r="Q1721" i="1"/>
  <c r="P1721" i="1"/>
  <c r="O1721" i="1"/>
  <c r="T1721" i="1" s="1"/>
  <c r="R1720" i="1"/>
  <c r="Q1720" i="1"/>
  <c r="P1720" i="1"/>
  <c r="O1720" i="1"/>
  <c r="T1720" i="1" s="1"/>
  <c r="R1719" i="1"/>
  <c r="Q1719" i="1"/>
  <c r="P1719" i="1"/>
  <c r="O1719" i="1"/>
  <c r="T1719" i="1" s="1"/>
  <c r="R1718" i="1"/>
  <c r="Q1718" i="1"/>
  <c r="P1718" i="1"/>
  <c r="O1718" i="1"/>
  <c r="R1717" i="1"/>
  <c r="Q1717" i="1"/>
  <c r="P1717" i="1"/>
  <c r="O1717" i="1"/>
  <c r="T1717" i="1" s="1"/>
  <c r="R1716" i="1"/>
  <c r="Q1716" i="1"/>
  <c r="P1716" i="1"/>
  <c r="O1716" i="1"/>
  <c r="T1716" i="1" s="1"/>
  <c r="R1715" i="1"/>
  <c r="Q1715" i="1"/>
  <c r="P1715" i="1"/>
  <c r="O1715" i="1"/>
  <c r="T1715" i="1" s="1"/>
  <c r="R1714" i="1"/>
  <c r="Q1714" i="1"/>
  <c r="P1714" i="1"/>
  <c r="O1714" i="1"/>
  <c r="R1713" i="1"/>
  <c r="Q1713" i="1"/>
  <c r="P1713" i="1"/>
  <c r="O1713" i="1"/>
  <c r="T1713" i="1" s="1"/>
  <c r="R1712" i="1"/>
  <c r="Q1712" i="1"/>
  <c r="P1712" i="1"/>
  <c r="O1712" i="1"/>
  <c r="T1712" i="1" s="1"/>
  <c r="R1711" i="1"/>
  <c r="Q1711" i="1"/>
  <c r="P1711" i="1"/>
  <c r="O1711" i="1"/>
  <c r="T1711" i="1" s="1"/>
  <c r="R1710" i="1"/>
  <c r="Q1710" i="1"/>
  <c r="P1710" i="1"/>
  <c r="O1710" i="1"/>
  <c r="R1709" i="1"/>
  <c r="Q1709" i="1"/>
  <c r="P1709" i="1"/>
  <c r="O1709" i="1"/>
  <c r="T1709" i="1" s="1"/>
  <c r="R1708" i="1"/>
  <c r="Q1708" i="1"/>
  <c r="P1708" i="1"/>
  <c r="O1708" i="1"/>
  <c r="T1708" i="1" s="1"/>
  <c r="R1707" i="1"/>
  <c r="Q1707" i="1"/>
  <c r="P1707" i="1"/>
  <c r="O1707" i="1"/>
  <c r="T1707" i="1" s="1"/>
  <c r="R1706" i="1"/>
  <c r="Q1706" i="1"/>
  <c r="P1706" i="1"/>
  <c r="O1706" i="1"/>
  <c r="R1705" i="1"/>
  <c r="Q1705" i="1"/>
  <c r="P1705" i="1"/>
  <c r="O1705" i="1"/>
  <c r="T1705" i="1" s="1"/>
  <c r="R1704" i="1"/>
  <c r="Q1704" i="1"/>
  <c r="P1704" i="1"/>
  <c r="O1704" i="1"/>
  <c r="T1704" i="1" s="1"/>
  <c r="R1703" i="1"/>
  <c r="Q1703" i="1"/>
  <c r="P1703" i="1"/>
  <c r="O1703" i="1"/>
  <c r="T1703" i="1" s="1"/>
  <c r="R1702" i="1"/>
  <c r="Q1702" i="1"/>
  <c r="P1702" i="1"/>
  <c r="O1702" i="1"/>
  <c r="R1701" i="1"/>
  <c r="Q1701" i="1"/>
  <c r="P1701" i="1"/>
  <c r="O1701" i="1"/>
  <c r="T1701" i="1" s="1"/>
  <c r="R1700" i="1"/>
  <c r="Q1700" i="1"/>
  <c r="P1700" i="1"/>
  <c r="O1700" i="1"/>
  <c r="T1700" i="1" s="1"/>
  <c r="R1699" i="1"/>
  <c r="Q1699" i="1"/>
  <c r="P1699" i="1"/>
  <c r="O1699" i="1"/>
  <c r="T1699" i="1" s="1"/>
  <c r="R1698" i="1"/>
  <c r="Q1698" i="1"/>
  <c r="P1698" i="1"/>
  <c r="O1698" i="1"/>
  <c r="R1697" i="1"/>
  <c r="Q1697" i="1"/>
  <c r="P1697" i="1"/>
  <c r="O1697" i="1"/>
  <c r="T1697" i="1" s="1"/>
  <c r="R1696" i="1"/>
  <c r="Q1696" i="1"/>
  <c r="P1696" i="1"/>
  <c r="O1696" i="1"/>
  <c r="T1696" i="1" s="1"/>
  <c r="R1695" i="1"/>
  <c r="Q1695" i="1"/>
  <c r="P1695" i="1"/>
  <c r="O1695" i="1"/>
  <c r="T1695" i="1" s="1"/>
  <c r="R1694" i="1"/>
  <c r="Q1694" i="1"/>
  <c r="P1694" i="1"/>
  <c r="O1694" i="1"/>
  <c r="R1693" i="1"/>
  <c r="Q1693" i="1"/>
  <c r="P1693" i="1"/>
  <c r="O1693" i="1"/>
  <c r="T1693" i="1" s="1"/>
  <c r="R1692" i="1"/>
  <c r="Q1692" i="1"/>
  <c r="P1692" i="1"/>
  <c r="O1692" i="1"/>
  <c r="T1692" i="1" s="1"/>
  <c r="R1691" i="1"/>
  <c r="Q1691" i="1"/>
  <c r="P1691" i="1"/>
  <c r="O1691" i="1"/>
  <c r="T1691" i="1" s="1"/>
  <c r="R1690" i="1"/>
  <c r="Q1690" i="1"/>
  <c r="P1690" i="1"/>
  <c r="O1690" i="1"/>
  <c r="T1690" i="1" s="1"/>
  <c r="R1689" i="1"/>
  <c r="Q1689" i="1"/>
  <c r="P1689" i="1"/>
  <c r="O1689" i="1"/>
  <c r="T1689" i="1" s="1"/>
  <c r="R1688" i="1"/>
  <c r="Q1688" i="1"/>
  <c r="P1688" i="1"/>
  <c r="O1688" i="1"/>
  <c r="T1688" i="1" s="1"/>
  <c r="R1687" i="1"/>
  <c r="Q1687" i="1"/>
  <c r="P1687" i="1"/>
  <c r="O1687" i="1"/>
  <c r="T1687" i="1" s="1"/>
  <c r="R1686" i="1"/>
  <c r="Q1686" i="1"/>
  <c r="P1686" i="1"/>
  <c r="O1686" i="1"/>
  <c r="T1686" i="1" s="1"/>
  <c r="R1685" i="1"/>
  <c r="Q1685" i="1"/>
  <c r="P1685" i="1"/>
  <c r="O1685" i="1"/>
  <c r="R1684" i="1"/>
  <c r="Q1684" i="1"/>
  <c r="P1684" i="1"/>
  <c r="O1684" i="1"/>
  <c r="R1683" i="1"/>
  <c r="Q1683" i="1"/>
  <c r="P1683" i="1"/>
  <c r="O1683" i="1"/>
  <c r="R1682" i="1"/>
  <c r="Q1682" i="1"/>
  <c r="P1682" i="1"/>
  <c r="O1682" i="1"/>
  <c r="T1682" i="1" s="1"/>
  <c r="R1681" i="1"/>
  <c r="Q1681" i="1"/>
  <c r="P1681" i="1"/>
  <c r="O1681" i="1"/>
  <c r="T1681" i="1" s="1"/>
  <c r="R1680" i="1"/>
  <c r="Q1680" i="1"/>
  <c r="P1680" i="1"/>
  <c r="O1680" i="1"/>
  <c r="T1680" i="1" s="1"/>
  <c r="R1679" i="1"/>
  <c r="Q1679" i="1"/>
  <c r="P1679" i="1"/>
  <c r="O1679" i="1"/>
  <c r="T1679" i="1" s="1"/>
  <c r="R1678" i="1"/>
  <c r="Q1678" i="1"/>
  <c r="P1678" i="1"/>
  <c r="O1678" i="1"/>
  <c r="T1678" i="1" s="1"/>
  <c r="R1677" i="1"/>
  <c r="Q1677" i="1"/>
  <c r="P1677" i="1"/>
  <c r="O1677" i="1"/>
  <c r="T1677" i="1" s="1"/>
  <c r="R1676" i="1"/>
  <c r="Q1676" i="1"/>
  <c r="P1676" i="1"/>
  <c r="O1676" i="1"/>
  <c r="T1676" i="1" s="1"/>
  <c r="R1675" i="1"/>
  <c r="Q1675" i="1"/>
  <c r="P1675" i="1"/>
  <c r="O1675" i="1"/>
  <c r="T1675" i="1" s="1"/>
  <c r="R1674" i="1"/>
  <c r="Q1674" i="1"/>
  <c r="P1674" i="1"/>
  <c r="O1674" i="1"/>
  <c r="T1674" i="1" s="1"/>
  <c r="R1673" i="1"/>
  <c r="Q1673" i="1"/>
  <c r="P1673" i="1"/>
  <c r="O1673" i="1"/>
  <c r="T1673" i="1" s="1"/>
  <c r="R1672" i="1"/>
  <c r="Q1672" i="1"/>
  <c r="P1672" i="1"/>
  <c r="O1672" i="1"/>
  <c r="T1672" i="1" s="1"/>
  <c r="R1671" i="1"/>
  <c r="Q1671" i="1"/>
  <c r="P1671" i="1"/>
  <c r="O1671" i="1"/>
  <c r="T1671" i="1" s="1"/>
  <c r="R1670" i="1"/>
  <c r="Q1670" i="1"/>
  <c r="P1670" i="1"/>
  <c r="O1670" i="1"/>
  <c r="T1670" i="1" s="1"/>
  <c r="R1669" i="1"/>
  <c r="Q1669" i="1"/>
  <c r="P1669" i="1"/>
  <c r="O1669" i="1"/>
  <c r="R1668" i="1"/>
  <c r="Q1668" i="1"/>
  <c r="P1668" i="1"/>
  <c r="O1668" i="1"/>
  <c r="R1667" i="1"/>
  <c r="Q1667" i="1"/>
  <c r="P1667" i="1"/>
  <c r="O1667" i="1"/>
  <c r="R1666" i="1"/>
  <c r="Q1666" i="1"/>
  <c r="P1666" i="1"/>
  <c r="O1666" i="1"/>
  <c r="T1666" i="1" s="1"/>
  <c r="R1665" i="1"/>
  <c r="Q1665" i="1"/>
  <c r="P1665" i="1"/>
  <c r="O1665" i="1"/>
  <c r="R1664" i="1"/>
  <c r="Q1664" i="1"/>
  <c r="P1664" i="1"/>
  <c r="O1664" i="1"/>
  <c r="T1664" i="1" s="1"/>
  <c r="R1663" i="1"/>
  <c r="Q1663" i="1"/>
  <c r="P1663" i="1"/>
  <c r="O1663" i="1"/>
  <c r="T1663" i="1" s="1"/>
  <c r="R1662" i="1"/>
  <c r="Q1662" i="1"/>
  <c r="P1662" i="1"/>
  <c r="O1662" i="1"/>
  <c r="T1662" i="1" s="1"/>
  <c r="R1661" i="1"/>
  <c r="Q1661" i="1"/>
  <c r="P1661" i="1"/>
  <c r="O1661" i="1"/>
  <c r="R1660" i="1"/>
  <c r="Q1660" i="1"/>
  <c r="P1660" i="1"/>
  <c r="O1660" i="1"/>
  <c r="R1659" i="1"/>
  <c r="Q1659" i="1"/>
  <c r="P1659" i="1"/>
  <c r="O1659" i="1"/>
  <c r="R1658" i="1"/>
  <c r="Q1658" i="1"/>
  <c r="P1658" i="1"/>
  <c r="O1658" i="1"/>
  <c r="T1658" i="1" s="1"/>
  <c r="R1657" i="1"/>
  <c r="Q1657" i="1"/>
  <c r="P1657" i="1"/>
  <c r="O1657" i="1"/>
  <c r="R1656" i="1"/>
  <c r="Q1656" i="1"/>
  <c r="P1656" i="1"/>
  <c r="O1656" i="1"/>
  <c r="T1656" i="1" s="1"/>
  <c r="R1655" i="1"/>
  <c r="Q1655" i="1"/>
  <c r="P1655" i="1"/>
  <c r="O1655" i="1"/>
  <c r="T1655" i="1" s="1"/>
  <c r="R1654" i="1"/>
  <c r="Q1654" i="1"/>
  <c r="P1654" i="1"/>
  <c r="O1654" i="1"/>
  <c r="T1654" i="1" s="1"/>
  <c r="R1653" i="1"/>
  <c r="Q1653" i="1"/>
  <c r="P1653" i="1"/>
  <c r="O1653" i="1"/>
  <c r="R1652" i="1"/>
  <c r="Q1652" i="1"/>
  <c r="P1652" i="1"/>
  <c r="O1652" i="1"/>
  <c r="R1651" i="1"/>
  <c r="Q1651" i="1"/>
  <c r="P1651" i="1"/>
  <c r="O1651" i="1"/>
  <c r="R1650" i="1"/>
  <c r="Q1650" i="1"/>
  <c r="P1650" i="1"/>
  <c r="O1650" i="1"/>
  <c r="T1650" i="1" s="1"/>
  <c r="R1649" i="1"/>
  <c r="Q1649" i="1"/>
  <c r="P1649" i="1"/>
  <c r="O1649" i="1"/>
  <c r="R1648" i="1"/>
  <c r="Q1648" i="1"/>
  <c r="P1648" i="1"/>
  <c r="O1648" i="1"/>
  <c r="T1648" i="1" s="1"/>
  <c r="R1647" i="1"/>
  <c r="Q1647" i="1"/>
  <c r="P1647" i="1"/>
  <c r="O1647" i="1"/>
  <c r="T1647" i="1" s="1"/>
  <c r="R1646" i="1"/>
  <c r="Q1646" i="1"/>
  <c r="P1646" i="1"/>
  <c r="O1646" i="1"/>
  <c r="T1646" i="1" s="1"/>
  <c r="R1645" i="1"/>
  <c r="Q1645" i="1"/>
  <c r="P1645" i="1"/>
  <c r="O1645" i="1"/>
  <c r="R1644" i="1"/>
  <c r="Q1644" i="1"/>
  <c r="P1644" i="1"/>
  <c r="O1644" i="1"/>
  <c r="R1643" i="1"/>
  <c r="Q1643" i="1"/>
  <c r="P1643" i="1"/>
  <c r="O1643" i="1"/>
  <c r="T1643" i="1" s="1"/>
  <c r="R1642" i="1"/>
  <c r="Q1642" i="1"/>
  <c r="P1642" i="1"/>
  <c r="O1642" i="1"/>
  <c r="T1642" i="1" s="1"/>
  <c r="R1641" i="1"/>
  <c r="Q1641" i="1"/>
  <c r="P1641" i="1"/>
  <c r="O1641" i="1"/>
  <c r="T1641" i="1" s="1"/>
  <c r="R1640" i="1"/>
  <c r="Q1640" i="1"/>
  <c r="P1640" i="1"/>
  <c r="O1640" i="1"/>
  <c r="T1640" i="1" s="1"/>
  <c r="R1639" i="1"/>
  <c r="Q1639" i="1"/>
  <c r="P1639" i="1"/>
  <c r="O1639" i="1"/>
  <c r="R1638" i="1"/>
  <c r="Q1638" i="1"/>
  <c r="P1638" i="1"/>
  <c r="O1638" i="1"/>
  <c r="T1638" i="1" s="1"/>
  <c r="R1637" i="1"/>
  <c r="Q1637" i="1"/>
  <c r="P1637" i="1"/>
  <c r="O1637" i="1"/>
  <c r="T1637" i="1" s="1"/>
  <c r="R1636" i="1"/>
  <c r="Q1636" i="1"/>
  <c r="P1636" i="1"/>
  <c r="O1636" i="1"/>
  <c r="T1636" i="1" s="1"/>
  <c r="R1635" i="1"/>
  <c r="Q1635" i="1"/>
  <c r="P1635" i="1"/>
  <c r="O1635" i="1"/>
  <c r="T1635" i="1" s="1"/>
  <c r="R1634" i="1"/>
  <c r="Q1634" i="1"/>
  <c r="P1634" i="1"/>
  <c r="O1634" i="1"/>
  <c r="T1634" i="1" s="1"/>
  <c r="R1633" i="1"/>
  <c r="Q1633" i="1"/>
  <c r="P1633" i="1"/>
  <c r="O1633" i="1"/>
  <c r="R1632" i="1"/>
  <c r="Q1632" i="1"/>
  <c r="P1632" i="1"/>
  <c r="O1632" i="1"/>
  <c r="T1632" i="1" s="1"/>
  <c r="R1631" i="1"/>
  <c r="Q1631" i="1"/>
  <c r="P1631" i="1"/>
  <c r="O1631" i="1"/>
  <c r="R1630" i="1"/>
  <c r="Q1630" i="1"/>
  <c r="P1630" i="1"/>
  <c r="O1630" i="1"/>
  <c r="T1630" i="1" s="1"/>
  <c r="R1629" i="1"/>
  <c r="Q1629" i="1"/>
  <c r="P1629" i="1"/>
  <c r="O1629" i="1"/>
  <c r="T1629" i="1" s="1"/>
  <c r="R1628" i="1"/>
  <c r="Q1628" i="1"/>
  <c r="P1628" i="1"/>
  <c r="O1628" i="1"/>
  <c r="T1628" i="1" s="1"/>
  <c r="R1627" i="1"/>
  <c r="Q1627" i="1"/>
  <c r="P1627" i="1"/>
  <c r="O1627" i="1"/>
  <c r="T1627" i="1" s="1"/>
  <c r="R1626" i="1"/>
  <c r="Q1626" i="1"/>
  <c r="P1626" i="1"/>
  <c r="O1626" i="1"/>
  <c r="T1626" i="1" s="1"/>
  <c r="R1625" i="1"/>
  <c r="Q1625" i="1"/>
  <c r="P1625" i="1"/>
  <c r="O1625" i="1"/>
  <c r="R1624" i="1"/>
  <c r="Q1624" i="1"/>
  <c r="P1624" i="1"/>
  <c r="O1624" i="1"/>
  <c r="T1624" i="1" s="1"/>
  <c r="R1623" i="1"/>
  <c r="Q1623" i="1"/>
  <c r="P1623" i="1"/>
  <c r="O1623" i="1"/>
  <c r="T1623" i="1" s="1"/>
  <c r="R1622" i="1"/>
  <c r="Q1622" i="1"/>
  <c r="P1622" i="1"/>
  <c r="O1622" i="1"/>
  <c r="T1622" i="1" s="1"/>
  <c r="R1621" i="1"/>
  <c r="Q1621" i="1"/>
  <c r="P1621" i="1"/>
  <c r="O1621" i="1"/>
  <c r="T1621" i="1" s="1"/>
  <c r="R1620" i="1"/>
  <c r="Q1620" i="1"/>
  <c r="P1620" i="1"/>
  <c r="O1620" i="1"/>
  <c r="T1620" i="1" s="1"/>
  <c r="R1619" i="1"/>
  <c r="Q1619" i="1"/>
  <c r="P1619" i="1"/>
  <c r="O1619" i="1"/>
  <c r="T1619" i="1" s="1"/>
  <c r="R1618" i="1"/>
  <c r="Q1618" i="1"/>
  <c r="P1618" i="1"/>
  <c r="O1618" i="1"/>
  <c r="T1618" i="1" s="1"/>
  <c r="R1617" i="1"/>
  <c r="Q1617" i="1"/>
  <c r="P1617" i="1"/>
  <c r="O1617" i="1"/>
  <c r="R1616" i="1"/>
  <c r="Q1616" i="1"/>
  <c r="P1616" i="1"/>
  <c r="O1616" i="1"/>
  <c r="T1616" i="1" s="1"/>
  <c r="R1615" i="1"/>
  <c r="Q1615" i="1"/>
  <c r="P1615" i="1"/>
  <c r="O1615" i="1"/>
  <c r="T1615" i="1" s="1"/>
  <c r="R1614" i="1"/>
  <c r="Q1614" i="1"/>
  <c r="P1614" i="1"/>
  <c r="O1614" i="1"/>
  <c r="T1614" i="1" s="1"/>
  <c r="R1613" i="1"/>
  <c r="Q1613" i="1"/>
  <c r="P1613" i="1"/>
  <c r="O1613" i="1"/>
  <c r="T1613" i="1" s="1"/>
  <c r="R1612" i="1"/>
  <c r="Q1612" i="1"/>
  <c r="P1612" i="1"/>
  <c r="O1612" i="1"/>
  <c r="R1611" i="1"/>
  <c r="Q1611" i="1"/>
  <c r="P1611" i="1"/>
  <c r="O1611" i="1"/>
  <c r="T1611" i="1" s="1"/>
  <c r="R1610" i="1"/>
  <c r="Q1610" i="1"/>
  <c r="P1610" i="1"/>
  <c r="O1610" i="1"/>
  <c r="T1610" i="1" s="1"/>
  <c r="R1609" i="1"/>
  <c r="Q1609" i="1"/>
  <c r="P1609" i="1"/>
  <c r="O1609" i="1"/>
  <c r="R1608" i="1"/>
  <c r="Q1608" i="1"/>
  <c r="P1608" i="1"/>
  <c r="O1608" i="1"/>
  <c r="T1608" i="1" s="1"/>
  <c r="R1607" i="1"/>
  <c r="Q1607" i="1"/>
  <c r="P1607" i="1"/>
  <c r="O1607" i="1"/>
  <c r="T1607" i="1" s="1"/>
  <c r="R1606" i="1"/>
  <c r="Q1606" i="1"/>
  <c r="P1606" i="1"/>
  <c r="O1606" i="1"/>
  <c r="T1606" i="1" s="1"/>
  <c r="R1605" i="1"/>
  <c r="Q1605" i="1"/>
  <c r="P1605" i="1"/>
  <c r="O1605" i="1"/>
  <c r="T1605" i="1" s="1"/>
  <c r="R1604" i="1"/>
  <c r="Q1604" i="1"/>
  <c r="P1604" i="1"/>
  <c r="O1604" i="1"/>
  <c r="R1603" i="1"/>
  <c r="Q1603" i="1"/>
  <c r="P1603" i="1"/>
  <c r="O1603" i="1"/>
  <c r="T1603" i="1" s="1"/>
  <c r="R1602" i="1"/>
  <c r="Q1602" i="1"/>
  <c r="P1602" i="1"/>
  <c r="O1602" i="1"/>
  <c r="T1602" i="1" s="1"/>
  <c r="R1601" i="1"/>
  <c r="Q1601" i="1"/>
  <c r="P1601" i="1"/>
  <c r="O1601" i="1"/>
  <c r="R1600" i="1"/>
  <c r="Q1600" i="1"/>
  <c r="P1600" i="1"/>
  <c r="O1600" i="1"/>
  <c r="T1600" i="1" s="1"/>
  <c r="R1599" i="1"/>
  <c r="Q1599" i="1"/>
  <c r="P1599" i="1"/>
  <c r="O1599" i="1"/>
  <c r="T1599" i="1" s="1"/>
  <c r="R1598" i="1"/>
  <c r="Q1598" i="1"/>
  <c r="P1598" i="1"/>
  <c r="O1598" i="1"/>
  <c r="T1598" i="1" s="1"/>
  <c r="R1597" i="1"/>
  <c r="Q1597" i="1"/>
  <c r="P1597" i="1"/>
  <c r="O1597" i="1"/>
  <c r="T1597" i="1" s="1"/>
  <c r="R1596" i="1"/>
  <c r="Q1596" i="1"/>
  <c r="P1596" i="1"/>
  <c r="O1596" i="1"/>
  <c r="R1595" i="1"/>
  <c r="Q1595" i="1"/>
  <c r="P1595" i="1"/>
  <c r="O1595" i="1"/>
  <c r="T1595" i="1" s="1"/>
  <c r="R1594" i="1"/>
  <c r="Q1594" i="1"/>
  <c r="P1594" i="1"/>
  <c r="O1594" i="1"/>
  <c r="T1594" i="1" s="1"/>
  <c r="R1593" i="1"/>
  <c r="Q1593" i="1"/>
  <c r="P1593" i="1"/>
  <c r="O1593" i="1"/>
  <c r="R1592" i="1"/>
  <c r="Q1592" i="1"/>
  <c r="P1592" i="1"/>
  <c r="O1592" i="1"/>
  <c r="T1592" i="1" s="1"/>
  <c r="R1591" i="1"/>
  <c r="Q1591" i="1"/>
  <c r="P1591" i="1"/>
  <c r="O1591" i="1"/>
  <c r="T1591" i="1" s="1"/>
  <c r="R1590" i="1"/>
  <c r="Q1590" i="1"/>
  <c r="P1590" i="1"/>
  <c r="O1590" i="1"/>
  <c r="T1590" i="1" s="1"/>
  <c r="R1589" i="1"/>
  <c r="Q1589" i="1"/>
  <c r="P1589" i="1"/>
  <c r="O1589" i="1"/>
  <c r="T1589" i="1" s="1"/>
  <c r="R1588" i="1"/>
  <c r="Q1588" i="1"/>
  <c r="P1588" i="1"/>
  <c r="O1588" i="1"/>
  <c r="R1587" i="1"/>
  <c r="Q1587" i="1"/>
  <c r="P1587" i="1"/>
  <c r="O1587" i="1"/>
  <c r="T1587" i="1" s="1"/>
  <c r="R1586" i="1"/>
  <c r="Q1586" i="1"/>
  <c r="P1586" i="1"/>
  <c r="O1586" i="1"/>
  <c r="T1586" i="1" s="1"/>
  <c r="R1585" i="1"/>
  <c r="Q1585" i="1"/>
  <c r="P1585" i="1"/>
  <c r="O1585" i="1"/>
  <c r="R1584" i="1"/>
  <c r="Q1584" i="1"/>
  <c r="P1584" i="1"/>
  <c r="O1584" i="1"/>
  <c r="T1584" i="1" s="1"/>
  <c r="R1583" i="1"/>
  <c r="Q1583" i="1"/>
  <c r="P1583" i="1"/>
  <c r="O1583" i="1"/>
  <c r="T1583" i="1" s="1"/>
  <c r="R1582" i="1"/>
  <c r="Q1582" i="1"/>
  <c r="P1582" i="1"/>
  <c r="O1582" i="1"/>
  <c r="T1582" i="1" s="1"/>
  <c r="R1581" i="1"/>
  <c r="Q1581" i="1"/>
  <c r="P1581" i="1"/>
  <c r="O1581" i="1"/>
  <c r="T1581" i="1" s="1"/>
  <c r="R1580" i="1"/>
  <c r="Q1580" i="1"/>
  <c r="P1580" i="1"/>
  <c r="O1580" i="1"/>
  <c r="R1579" i="1"/>
  <c r="Q1579" i="1"/>
  <c r="P1579" i="1"/>
  <c r="O1579" i="1"/>
  <c r="T1579" i="1" s="1"/>
  <c r="R1578" i="1"/>
  <c r="Q1578" i="1"/>
  <c r="P1578" i="1"/>
  <c r="O1578" i="1"/>
  <c r="T1578" i="1" s="1"/>
  <c r="R1577" i="1"/>
  <c r="Q1577" i="1"/>
  <c r="P1577" i="1"/>
  <c r="O1577" i="1"/>
  <c r="R1576" i="1"/>
  <c r="Q1576" i="1"/>
  <c r="P1576" i="1"/>
  <c r="O1576" i="1"/>
  <c r="T1576" i="1" s="1"/>
  <c r="R1575" i="1"/>
  <c r="Q1575" i="1"/>
  <c r="P1575" i="1"/>
  <c r="O1575" i="1"/>
  <c r="T1575" i="1" s="1"/>
  <c r="R1574" i="1"/>
  <c r="Q1574" i="1"/>
  <c r="P1574" i="1"/>
  <c r="O1574" i="1"/>
  <c r="T1574" i="1" s="1"/>
  <c r="R1573" i="1"/>
  <c r="Q1573" i="1"/>
  <c r="P1573" i="1"/>
  <c r="O1573" i="1"/>
  <c r="R1572" i="1"/>
  <c r="Q1572" i="1"/>
  <c r="P1572" i="1"/>
  <c r="O1572" i="1"/>
  <c r="R1571" i="1"/>
  <c r="Q1571" i="1"/>
  <c r="P1571" i="1"/>
  <c r="O1571" i="1"/>
  <c r="T1571" i="1" s="1"/>
  <c r="R1570" i="1"/>
  <c r="Q1570" i="1"/>
  <c r="P1570" i="1"/>
  <c r="O1570" i="1"/>
  <c r="T1570" i="1" s="1"/>
  <c r="R1569" i="1"/>
  <c r="Q1569" i="1"/>
  <c r="P1569" i="1"/>
  <c r="O1569" i="1"/>
  <c r="R1568" i="1"/>
  <c r="Q1568" i="1"/>
  <c r="P1568" i="1"/>
  <c r="O1568" i="1"/>
  <c r="T1568" i="1" s="1"/>
  <c r="R1567" i="1"/>
  <c r="Q1567" i="1"/>
  <c r="P1567" i="1"/>
  <c r="O1567" i="1"/>
  <c r="T1567" i="1" s="1"/>
  <c r="R1566" i="1"/>
  <c r="Q1566" i="1"/>
  <c r="P1566" i="1"/>
  <c r="O1566" i="1"/>
  <c r="T1566" i="1" s="1"/>
  <c r="R1565" i="1"/>
  <c r="Q1565" i="1"/>
  <c r="P1565" i="1"/>
  <c r="O1565" i="1"/>
  <c r="R1564" i="1"/>
  <c r="Q1564" i="1"/>
  <c r="P1564" i="1"/>
  <c r="O1564" i="1"/>
  <c r="R1563" i="1"/>
  <c r="Q1563" i="1"/>
  <c r="P1563" i="1"/>
  <c r="O1563" i="1"/>
  <c r="T1563" i="1" s="1"/>
  <c r="R1562" i="1"/>
  <c r="Q1562" i="1"/>
  <c r="P1562" i="1"/>
  <c r="O1562" i="1"/>
  <c r="T1562" i="1" s="1"/>
  <c r="R1561" i="1"/>
  <c r="Q1561" i="1"/>
  <c r="P1561" i="1"/>
  <c r="O1561" i="1"/>
  <c r="R1560" i="1"/>
  <c r="Q1560" i="1"/>
  <c r="P1560" i="1"/>
  <c r="O1560" i="1"/>
  <c r="T1560" i="1" s="1"/>
  <c r="R1559" i="1"/>
  <c r="Q1559" i="1"/>
  <c r="P1559" i="1"/>
  <c r="O1559" i="1"/>
  <c r="T1559" i="1" s="1"/>
  <c r="R1558" i="1"/>
  <c r="Q1558" i="1"/>
  <c r="P1558" i="1"/>
  <c r="O1558" i="1"/>
  <c r="T1558" i="1" s="1"/>
  <c r="R1557" i="1"/>
  <c r="Q1557" i="1"/>
  <c r="P1557" i="1"/>
  <c r="O1557" i="1"/>
  <c r="R1556" i="1"/>
  <c r="Q1556" i="1"/>
  <c r="P1556" i="1"/>
  <c r="O1556" i="1"/>
  <c r="R1555" i="1"/>
  <c r="Q1555" i="1"/>
  <c r="P1555" i="1"/>
  <c r="O1555" i="1"/>
  <c r="T1555" i="1" s="1"/>
  <c r="R1554" i="1"/>
  <c r="Q1554" i="1"/>
  <c r="P1554" i="1"/>
  <c r="O1554" i="1"/>
  <c r="T1554" i="1" s="1"/>
  <c r="R1553" i="1"/>
  <c r="Q1553" i="1"/>
  <c r="P1553" i="1"/>
  <c r="O1553" i="1"/>
  <c r="T1553" i="1" s="1"/>
  <c r="R1552" i="1"/>
  <c r="Q1552" i="1"/>
  <c r="P1552" i="1"/>
  <c r="O1552" i="1"/>
  <c r="T1552" i="1" s="1"/>
  <c r="R1551" i="1"/>
  <c r="Q1551" i="1"/>
  <c r="P1551" i="1"/>
  <c r="O1551" i="1"/>
  <c r="T1551" i="1" s="1"/>
  <c r="R1550" i="1"/>
  <c r="Q1550" i="1"/>
  <c r="P1550" i="1"/>
  <c r="O1550" i="1"/>
  <c r="T1550" i="1" s="1"/>
  <c r="R1549" i="1"/>
  <c r="Q1549" i="1"/>
  <c r="P1549" i="1"/>
  <c r="O1549" i="1"/>
  <c r="R1548" i="1"/>
  <c r="Q1548" i="1"/>
  <c r="P1548" i="1"/>
  <c r="O1548" i="1"/>
  <c r="R1547" i="1"/>
  <c r="Q1547" i="1"/>
  <c r="P1547" i="1"/>
  <c r="O1547" i="1"/>
  <c r="T1547" i="1" s="1"/>
  <c r="R1546" i="1"/>
  <c r="Q1546" i="1"/>
  <c r="P1546" i="1"/>
  <c r="O1546" i="1"/>
  <c r="T1546" i="1" s="1"/>
  <c r="R1545" i="1"/>
  <c r="Q1545" i="1"/>
  <c r="P1545" i="1"/>
  <c r="O1545" i="1"/>
  <c r="T1545" i="1" s="1"/>
  <c r="R1544" i="1"/>
  <c r="Q1544" i="1"/>
  <c r="P1544" i="1"/>
  <c r="O1544" i="1"/>
  <c r="T1544" i="1" s="1"/>
  <c r="R1543" i="1"/>
  <c r="Q1543" i="1"/>
  <c r="P1543" i="1"/>
  <c r="O1543" i="1"/>
  <c r="T1543" i="1" s="1"/>
  <c r="R1542" i="1"/>
  <c r="Q1542" i="1"/>
  <c r="P1542" i="1"/>
  <c r="O1542" i="1"/>
  <c r="T1542" i="1" s="1"/>
  <c r="R1541" i="1"/>
  <c r="Q1541" i="1"/>
  <c r="P1541" i="1"/>
  <c r="O1541" i="1"/>
  <c r="R1540" i="1"/>
  <c r="Q1540" i="1"/>
  <c r="P1540" i="1"/>
  <c r="O1540" i="1"/>
  <c r="R1539" i="1"/>
  <c r="Q1539" i="1"/>
  <c r="P1539" i="1"/>
  <c r="O1539" i="1"/>
  <c r="T1539" i="1" s="1"/>
  <c r="R1538" i="1"/>
  <c r="Q1538" i="1"/>
  <c r="P1538" i="1"/>
  <c r="O1538" i="1"/>
  <c r="T1538" i="1" s="1"/>
  <c r="R1537" i="1"/>
  <c r="Q1537" i="1"/>
  <c r="P1537" i="1"/>
  <c r="O1537" i="1"/>
  <c r="T1537" i="1" s="1"/>
  <c r="R1536" i="1"/>
  <c r="Q1536" i="1"/>
  <c r="P1536" i="1"/>
  <c r="O1536" i="1"/>
  <c r="T1536" i="1" s="1"/>
  <c r="R1535" i="1"/>
  <c r="Q1535" i="1"/>
  <c r="P1535" i="1"/>
  <c r="O1535" i="1"/>
  <c r="T1535" i="1" s="1"/>
  <c r="R1534" i="1"/>
  <c r="Q1534" i="1"/>
  <c r="P1534" i="1"/>
  <c r="O1534" i="1"/>
  <c r="T1534" i="1" s="1"/>
  <c r="R1533" i="1"/>
  <c r="Q1533" i="1"/>
  <c r="P1533" i="1"/>
  <c r="O1533" i="1"/>
  <c r="T1533" i="1" s="1"/>
  <c r="R1532" i="1"/>
  <c r="Q1532" i="1"/>
  <c r="P1532" i="1"/>
  <c r="O1532" i="1"/>
  <c r="R1531" i="1"/>
  <c r="Q1531" i="1"/>
  <c r="P1531" i="1"/>
  <c r="O1531" i="1"/>
  <c r="T1531" i="1" s="1"/>
  <c r="R1530" i="1"/>
  <c r="Q1530" i="1"/>
  <c r="P1530" i="1"/>
  <c r="O1530" i="1"/>
  <c r="T1530" i="1" s="1"/>
  <c r="R1529" i="1"/>
  <c r="Q1529" i="1"/>
  <c r="P1529" i="1"/>
  <c r="O1529" i="1"/>
  <c r="T1529" i="1" s="1"/>
  <c r="R1528" i="1"/>
  <c r="Q1528" i="1"/>
  <c r="P1528" i="1"/>
  <c r="O1528" i="1"/>
  <c r="T1528" i="1" s="1"/>
  <c r="R1527" i="1"/>
  <c r="Q1527" i="1"/>
  <c r="P1527" i="1"/>
  <c r="O1527" i="1"/>
  <c r="T1527" i="1" s="1"/>
  <c r="R1526" i="1"/>
  <c r="Q1526" i="1"/>
  <c r="P1526" i="1"/>
  <c r="O1526" i="1"/>
  <c r="T1526" i="1" s="1"/>
  <c r="R1525" i="1"/>
  <c r="Q1525" i="1"/>
  <c r="P1525" i="1"/>
  <c r="O1525" i="1"/>
  <c r="T1525" i="1" s="1"/>
  <c r="R1524" i="1"/>
  <c r="Q1524" i="1"/>
  <c r="P1524" i="1"/>
  <c r="O1524" i="1"/>
  <c r="R1523" i="1"/>
  <c r="Q1523" i="1"/>
  <c r="P1523" i="1"/>
  <c r="O1523" i="1"/>
  <c r="T1523" i="1" s="1"/>
  <c r="R1522" i="1"/>
  <c r="Q1522" i="1"/>
  <c r="P1522" i="1"/>
  <c r="O1522" i="1"/>
  <c r="T1522" i="1" s="1"/>
  <c r="R1521" i="1"/>
  <c r="Q1521" i="1"/>
  <c r="P1521" i="1"/>
  <c r="O1521" i="1"/>
  <c r="T1521" i="1" s="1"/>
  <c r="R1520" i="1"/>
  <c r="Q1520" i="1"/>
  <c r="P1520" i="1"/>
  <c r="O1520" i="1"/>
  <c r="T1520" i="1" s="1"/>
  <c r="R1519" i="1"/>
  <c r="Q1519" i="1"/>
  <c r="P1519" i="1"/>
  <c r="O1519" i="1"/>
  <c r="T1519" i="1" s="1"/>
  <c r="R1518" i="1"/>
  <c r="Q1518" i="1"/>
  <c r="P1518" i="1"/>
  <c r="O1518" i="1"/>
  <c r="T1518" i="1" s="1"/>
  <c r="R1517" i="1"/>
  <c r="Q1517" i="1"/>
  <c r="P1517" i="1"/>
  <c r="O1517" i="1"/>
  <c r="T1517" i="1" s="1"/>
  <c r="R1516" i="1"/>
  <c r="Q1516" i="1"/>
  <c r="P1516" i="1"/>
  <c r="O1516" i="1"/>
  <c r="R1515" i="1"/>
  <c r="Q1515" i="1"/>
  <c r="P1515" i="1"/>
  <c r="O1515" i="1"/>
  <c r="T1515" i="1" s="1"/>
  <c r="R1514" i="1"/>
  <c r="Q1514" i="1"/>
  <c r="P1514" i="1"/>
  <c r="O1514" i="1"/>
  <c r="T1514" i="1" s="1"/>
  <c r="R1513" i="1"/>
  <c r="Q1513" i="1"/>
  <c r="P1513" i="1"/>
  <c r="O1513" i="1"/>
  <c r="T1513" i="1" s="1"/>
  <c r="R1512" i="1"/>
  <c r="Q1512" i="1"/>
  <c r="P1512" i="1"/>
  <c r="O1512" i="1"/>
  <c r="T1512" i="1" s="1"/>
  <c r="R1511" i="1"/>
  <c r="Q1511" i="1"/>
  <c r="P1511" i="1"/>
  <c r="O1511" i="1"/>
  <c r="T1511" i="1" s="1"/>
  <c r="R1510" i="1"/>
  <c r="Q1510" i="1"/>
  <c r="P1510" i="1"/>
  <c r="O1510" i="1"/>
  <c r="T1510" i="1" s="1"/>
  <c r="R1509" i="1"/>
  <c r="Q1509" i="1"/>
  <c r="P1509" i="1"/>
  <c r="O1509" i="1"/>
  <c r="R1508" i="1"/>
  <c r="Q1508" i="1"/>
  <c r="P1508" i="1"/>
  <c r="O1508" i="1"/>
  <c r="R1507" i="1"/>
  <c r="Q1507" i="1"/>
  <c r="P1507" i="1"/>
  <c r="O1507" i="1"/>
  <c r="T1507" i="1" s="1"/>
  <c r="R1506" i="1"/>
  <c r="Q1506" i="1"/>
  <c r="P1506" i="1"/>
  <c r="O1506" i="1"/>
  <c r="T1506" i="1" s="1"/>
  <c r="R1505" i="1"/>
  <c r="Q1505" i="1"/>
  <c r="P1505" i="1"/>
  <c r="O1505" i="1"/>
  <c r="T1505" i="1" s="1"/>
  <c r="R1504" i="1"/>
  <c r="Q1504" i="1"/>
  <c r="P1504" i="1"/>
  <c r="O1504" i="1"/>
  <c r="T1504" i="1" s="1"/>
  <c r="R1503" i="1"/>
  <c r="Q1503" i="1"/>
  <c r="P1503" i="1"/>
  <c r="O1503" i="1"/>
  <c r="T1503" i="1" s="1"/>
  <c r="R1502" i="1"/>
  <c r="Q1502" i="1"/>
  <c r="P1502" i="1"/>
  <c r="O1502" i="1"/>
  <c r="T1502" i="1" s="1"/>
  <c r="R1501" i="1"/>
  <c r="Q1501" i="1"/>
  <c r="P1501" i="1"/>
  <c r="O1501" i="1"/>
  <c r="T1501" i="1" s="1"/>
  <c r="R1500" i="1"/>
  <c r="Q1500" i="1"/>
  <c r="P1500" i="1"/>
  <c r="O1500" i="1"/>
  <c r="R1499" i="1"/>
  <c r="Q1499" i="1"/>
  <c r="P1499" i="1"/>
  <c r="O1499" i="1"/>
  <c r="T1499" i="1" s="1"/>
  <c r="R1498" i="1"/>
  <c r="Q1498" i="1"/>
  <c r="P1498" i="1"/>
  <c r="O1498" i="1"/>
  <c r="T1498" i="1" s="1"/>
  <c r="R1497" i="1"/>
  <c r="Q1497" i="1"/>
  <c r="P1497" i="1"/>
  <c r="O1497" i="1"/>
  <c r="T1497" i="1" s="1"/>
  <c r="R1496" i="1"/>
  <c r="Q1496" i="1"/>
  <c r="P1496" i="1"/>
  <c r="O1496" i="1"/>
  <c r="T1496" i="1" s="1"/>
  <c r="R1495" i="1"/>
  <c r="Q1495" i="1"/>
  <c r="P1495" i="1"/>
  <c r="O1495" i="1"/>
  <c r="T1495" i="1" s="1"/>
  <c r="R1494" i="1"/>
  <c r="Q1494" i="1"/>
  <c r="P1494" i="1"/>
  <c r="O1494" i="1"/>
  <c r="T1494" i="1" s="1"/>
  <c r="R1493" i="1"/>
  <c r="Q1493" i="1"/>
  <c r="P1493" i="1"/>
  <c r="O1493" i="1"/>
  <c r="R1492" i="1"/>
  <c r="Q1492" i="1"/>
  <c r="P1492" i="1"/>
  <c r="O1492" i="1"/>
  <c r="R1491" i="1"/>
  <c r="Q1491" i="1"/>
  <c r="P1491" i="1"/>
  <c r="O1491" i="1"/>
  <c r="T1491" i="1" s="1"/>
  <c r="R1490" i="1"/>
  <c r="Q1490" i="1"/>
  <c r="P1490" i="1"/>
  <c r="O1490" i="1"/>
  <c r="T1490" i="1" s="1"/>
  <c r="R1489" i="1"/>
  <c r="Q1489" i="1"/>
  <c r="P1489" i="1"/>
  <c r="O1489" i="1"/>
  <c r="T1489" i="1" s="1"/>
  <c r="R1488" i="1"/>
  <c r="Q1488" i="1"/>
  <c r="P1488" i="1"/>
  <c r="O1488" i="1"/>
  <c r="T1488" i="1" s="1"/>
  <c r="R1487" i="1"/>
  <c r="Q1487" i="1"/>
  <c r="P1487" i="1"/>
  <c r="O1487" i="1"/>
  <c r="T1487" i="1" s="1"/>
  <c r="R1486" i="1"/>
  <c r="Q1486" i="1"/>
  <c r="P1486" i="1"/>
  <c r="O1486" i="1"/>
  <c r="T1486" i="1" s="1"/>
  <c r="R1485" i="1"/>
  <c r="Q1485" i="1"/>
  <c r="P1485" i="1"/>
  <c r="O1485" i="1"/>
  <c r="R1484" i="1"/>
  <c r="Q1484" i="1"/>
  <c r="P1484" i="1"/>
  <c r="O1484" i="1"/>
  <c r="R1483" i="1"/>
  <c r="Q1483" i="1"/>
  <c r="P1483" i="1"/>
  <c r="O1483" i="1"/>
  <c r="T1483" i="1" s="1"/>
  <c r="R1482" i="1"/>
  <c r="Q1482" i="1"/>
  <c r="P1482" i="1"/>
  <c r="O1482" i="1"/>
  <c r="T1482" i="1" s="1"/>
  <c r="R1481" i="1"/>
  <c r="Q1481" i="1"/>
  <c r="P1481" i="1"/>
  <c r="O1481" i="1"/>
  <c r="T1481" i="1" s="1"/>
  <c r="R1480" i="1"/>
  <c r="Q1480" i="1"/>
  <c r="P1480" i="1"/>
  <c r="O1480" i="1"/>
  <c r="T1480" i="1" s="1"/>
  <c r="R1479" i="1"/>
  <c r="Q1479" i="1"/>
  <c r="P1479" i="1"/>
  <c r="O1479" i="1"/>
  <c r="T1479" i="1" s="1"/>
  <c r="R1478" i="1"/>
  <c r="Q1478" i="1"/>
  <c r="P1478" i="1"/>
  <c r="O1478" i="1"/>
  <c r="T1478" i="1" s="1"/>
  <c r="R1477" i="1"/>
  <c r="Q1477" i="1"/>
  <c r="P1477" i="1"/>
  <c r="O1477" i="1"/>
  <c r="R1476" i="1"/>
  <c r="Q1476" i="1"/>
  <c r="P1476" i="1"/>
  <c r="O1476" i="1"/>
  <c r="R1475" i="1"/>
  <c r="Q1475" i="1"/>
  <c r="P1475" i="1"/>
  <c r="O1475" i="1"/>
  <c r="T1475" i="1" s="1"/>
  <c r="R1474" i="1"/>
  <c r="Q1474" i="1"/>
  <c r="P1474" i="1"/>
  <c r="O1474" i="1"/>
  <c r="T1474" i="1" s="1"/>
  <c r="R1473" i="1"/>
  <c r="Q1473" i="1"/>
  <c r="P1473" i="1"/>
  <c r="O1473" i="1"/>
  <c r="T1473" i="1" s="1"/>
  <c r="R1472" i="1"/>
  <c r="Q1472" i="1"/>
  <c r="P1472" i="1"/>
  <c r="O1472" i="1"/>
  <c r="T1472" i="1" s="1"/>
  <c r="R1471" i="1"/>
  <c r="Q1471" i="1"/>
  <c r="P1471" i="1"/>
  <c r="O1471" i="1"/>
  <c r="T1471" i="1" s="1"/>
  <c r="R1470" i="1"/>
  <c r="Q1470" i="1"/>
  <c r="P1470" i="1"/>
  <c r="O1470" i="1"/>
  <c r="T1470" i="1" s="1"/>
  <c r="R1469" i="1"/>
  <c r="Q1469" i="1"/>
  <c r="P1469" i="1"/>
  <c r="O1469" i="1"/>
  <c r="R1468" i="1"/>
  <c r="Q1468" i="1"/>
  <c r="P1468" i="1"/>
  <c r="O1468" i="1"/>
  <c r="R1467" i="1"/>
  <c r="Q1467" i="1"/>
  <c r="P1467" i="1"/>
  <c r="O1467" i="1"/>
  <c r="T1467" i="1" s="1"/>
  <c r="R1466" i="1"/>
  <c r="Q1466" i="1"/>
  <c r="P1466" i="1"/>
  <c r="O1466" i="1"/>
  <c r="T1466" i="1" s="1"/>
  <c r="R1465" i="1"/>
  <c r="Q1465" i="1"/>
  <c r="P1465" i="1"/>
  <c r="O1465" i="1"/>
  <c r="T1465" i="1" s="1"/>
  <c r="R1464" i="1"/>
  <c r="Q1464" i="1"/>
  <c r="P1464" i="1"/>
  <c r="O1464" i="1"/>
  <c r="T1464" i="1" s="1"/>
  <c r="R1463" i="1"/>
  <c r="Q1463" i="1"/>
  <c r="P1463" i="1"/>
  <c r="O1463" i="1"/>
  <c r="T1463" i="1" s="1"/>
  <c r="R1462" i="1"/>
  <c r="Q1462" i="1"/>
  <c r="P1462" i="1"/>
  <c r="O1462" i="1"/>
  <c r="T1462" i="1" s="1"/>
  <c r="R1461" i="1"/>
  <c r="Q1461" i="1"/>
  <c r="P1461" i="1"/>
  <c r="O1461" i="1"/>
  <c r="T1461" i="1" s="1"/>
  <c r="R1460" i="1"/>
  <c r="Q1460" i="1"/>
  <c r="P1460" i="1"/>
  <c r="O1460" i="1"/>
  <c r="R1459" i="1"/>
  <c r="Q1459" i="1"/>
  <c r="P1459" i="1"/>
  <c r="O1459" i="1"/>
  <c r="T1459" i="1" s="1"/>
  <c r="R1458" i="1"/>
  <c r="Q1458" i="1"/>
  <c r="P1458" i="1"/>
  <c r="O1458" i="1"/>
  <c r="T1458" i="1" s="1"/>
  <c r="R1457" i="1"/>
  <c r="Q1457" i="1"/>
  <c r="P1457" i="1"/>
  <c r="O1457" i="1"/>
  <c r="T1457" i="1" s="1"/>
  <c r="R1456" i="1"/>
  <c r="Q1456" i="1"/>
  <c r="P1456" i="1"/>
  <c r="O1456" i="1"/>
  <c r="T1456" i="1" s="1"/>
  <c r="R1455" i="1"/>
  <c r="Q1455" i="1"/>
  <c r="P1455" i="1"/>
  <c r="O1455" i="1"/>
  <c r="T1455" i="1" s="1"/>
  <c r="R1454" i="1"/>
  <c r="Q1454" i="1"/>
  <c r="P1454" i="1"/>
  <c r="O1454" i="1"/>
  <c r="R1453" i="1"/>
  <c r="Q1453" i="1"/>
  <c r="P1453" i="1"/>
  <c r="O1453" i="1"/>
  <c r="T1453" i="1" s="1"/>
  <c r="R1452" i="1"/>
  <c r="Q1452" i="1"/>
  <c r="P1452" i="1"/>
  <c r="O1452" i="1"/>
  <c r="T1452" i="1" s="1"/>
  <c r="R1451" i="1"/>
  <c r="Q1451" i="1"/>
  <c r="P1451" i="1"/>
  <c r="O1451" i="1"/>
  <c r="T1451" i="1" s="1"/>
  <c r="R1450" i="1"/>
  <c r="Q1450" i="1"/>
  <c r="P1450" i="1"/>
  <c r="O1450" i="1"/>
  <c r="T1450" i="1" s="1"/>
  <c r="R1449" i="1"/>
  <c r="Q1449" i="1"/>
  <c r="P1449" i="1"/>
  <c r="O1449" i="1"/>
  <c r="R1448" i="1"/>
  <c r="Q1448" i="1"/>
  <c r="P1448" i="1"/>
  <c r="O1448" i="1"/>
  <c r="T1448" i="1" s="1"/>
  <c r="R1447" i="1"/>
  <c r="Q1447" i="1"/>
  <c r="P1447" i="1"/>
  <c r="O1447" i="1"/>
  <c r="T1447" i="1" s="1"/>
  <c r="R1446" i="1"/>
  <c r="Q1446" i="1"/>
  <c r="P1446" i="1"/>
  <c r="O1446" i="1"/>
  <c r="R1445" i="1"/>
  <c r="Q1445" i="1"/>
  <c r="P1445" i="1"/>
  <c r="O1445" i="1"/>
  <c r="T1445" i="1" s="1"/>
  <c r="R1444" i="1"/>
  <c r="Q1444" i="1"/>
  <c r="P1444" i="1"/>
  <c r="O1444" i="1"/>
  <c r="T1444" i="1" s="1"/>
  <c r="R1443" i="1"/>
  <c r="Q1443" i="1"/>
  <c r="P1443" i="1"/>
  <c r="O1443" i="1"/>
  <c r="R1442" i="1"/>
  <c r="Q1442" i="1"/>
  <c r="P1442" i="1"/>
  <c r="O1442" i="1"/>
  <c r="R1441" i="1"/>
  <c r="Q1441" i="1"/>
  <c r="P1441" i="1"/>
  <c r="O1441" i="1"/>
  <c r="R1440" i="1"/>
  <c r="Q1440" i="1"/>
  <c r="P1440" i="1"/>
  <c r="O1440" i="1"/>
  <c r="T1440" i="1" s="1"/>
  <c r="R1439" i="1"/>
  <c r="Q1439" i="1"/>
  <c r="P1439" i="1"/>
  <c r="O1439" i="1"/>
  <c r="T1439" i="1" s="1"/>
  <c r="R1438" i="1"/>
  <c r="Q1438" i="1"/>
  <c r="P1438" i="1"/>
  <c r="O1438" i="1"/>
  <c r="T1438" i="1" s="1"/>
  <c r="R1437" i="1"/>
  <c r="Q1437" i="1"/>
  <c r="P1437" i="1"/>
  <c r="O1437" i="1"/>
  <c r="T1437" i="1" s="1"/>
  <c r="R1436" i="1"/>
  <c r="Q1436" i="1"/>
  <c r="P1436" i="1"/>
  <c r="O1436" i="1"/>
  <c r="T1436" i="1" s="1"/>
  <c r="R1435" i="1"/>
  <c r="Q1435" i="1"/>
  <c r="P1435" i="1"/>
  <c r="O1435" i="1"/>
  <c r="R1434" i="1"/>
  <c r="Q1434" i="1"/>
  <c r="P1434" i="1"/>
  <c r="O1434" i="1"/>
  <c r="R1433" i="1"/>
  <c r="Q1433" i="1"/>
  <c r="P1433" i="1"/>
  <c r="O1433" i="1"/>
  <c r="T1433" i="1" s="1"/>
  <c r="R1432" i="1"/>
  <c r="Q1432" i="1"/>
  <c r="P1432" i="1"/>
  <c r="O1432" i="1"/>
  <c r="T1432" i="1" s="1"/>
  <c r="R1431" i="1"/>
  <c r="Q1431" i="1"/>
  <c r="P1431" i="1"/>
  <c r="O1431" i="1"/>
  <c r="T1431" i="1" s="1"/>
  <c r="R1430" i="1"/>
  <c r="Q1430" i="1"/>
  <c r="P1430" i="1"/>
  <c r="O1430" i="1"/>
  <c r="T1430" i="1" s="1"/>
  <c r="R1429" i="1"/>
  <c r="Q1429" i="1"/>
  <c r="P1429" i="1"/>
  <c r="O1429" i="1"/>
  <c r="T1429" i="1" s="1"/>
  <c r="R1428" i="1"/>
  <c r="Q1428" i="1"/>
  <c r="P1428" i="1"/>
  <c r="O1428" i="1"/>
  <c r="T1428" i="1" s="1"/>
  <c r="R1427" i="1"/>
  <c r="Q1427" i="1"/>
  <c r="P1427" i="1"/>
  <c r="O1427" i="1"/>
  <c r="R1426" i="1"/>
  <c r="Q1426" i="1"/>
  <c r="P1426" i="1"/>
  <c r="O1426" i="1"/>
  <c r="T1426" i="1" s="1"/>
  <c r="R1425" i="1"/>
  <c r="Q1425" i="1"/>
  <c r="P1425" i="1"/>
  <c r="O1425" i="1"/>
  <c r="T1425" i="1" s="1"/>
  <c r="R1424" i="1"/>
  <c r="Q1424" i="1"/>
  <c r="P1424" i="1"/>
  <c r="O1424" i="1"/>
  <c r="R1423" i="1"/>
  <c r="Q1423" i="1"/>
  <c r="P1423" i="1"/>
  <c r="O1423" i="1"/>
  <c r="R1422" i="1"/>
  <c r="Q1422" i="1"/>
  <c r="P1422" i="1"/>
  <c r="O1422" i="1"/>
  <c r="T1422" i="1" s="1"/>
  <c r="R1421" i="1"/>
  <c r="Q1421" i="1"/>
  <c r="P1421" i="1"/>
  <c r="O1421" i="1"/>
  <c r="T1421" i="1" s="1"/>
  <c r="R1420" i="1"/>
  <c r="Q1420" i="1"/>
  <c r="P1420" i="1"/>
  <c r="O1420" i="1"/>
  <c r="T1420" i="1" s="1"/>
  <c r="R1419" i="1"/>
  <c r="Q1419" i="1"/>
  <c r="P1419" i="1"/>
  <c r="O1419" i="1"/>
  <c r="T1419" i="1" s="1"/>
  <c r="R1418" i="1"/>
  <c r="Q1418" i="1"/>
  <c r="P1418" i="1"/>
  <c r="O1418" i="1"/>
  <c r="T1418" i="1" s="1"/>
  <c r="R1417" i="1"/>
  <c r="Q1417" i="1"/>
  <c r="P1417" i="1"/>
  <c r="O1417" i="1"/>
  <c r="T1417" i="1" s="1"/>
  <c r="R1416" i="1"/>
  <c r="Q1416" i="1"/>
  <c r="P1416" i="1"/>
  <c r="O1416" i="1"/>
  <c r="R1415" i="1"/>
  <c r="Q1415" i="1"/>
  <c r="P1415" i="1"/>
  <c r="O1415" i="1"/>
  <c r="R1414" i="1"/>
  <c r="Q1414" i="1"/>
  <c r="P1414" i="1"/>
  <c r="O1414" i="1"/>
  <c r="T1414" i="1" s="1"/>
  <c r="R1413" i="1"/>
  <c r="Q1413" i="1"/>
  <c r="P1413" i="1"/>
  <c r="O1413" i="1"/>
  <c r="T1413" i="1" s="1"/>
  <c r="R1412" i="1"/>
  <c r="Q1412" i="1"/>
  <c r="P1412" i="1"/>
  <c r="O1412" i="1"/>
  <c r="T1412" i="1" s="1"/>
  <c r="R1411" i="1"/>
  <c r="Q1411" i="1"/>
  <c r="P1411" i="1"/>
  <c r="O1411" i="1"/>
  <c r="T1411" i="1" s="1"/>
  <c r="R1410" i="1"/>
  <c r="Q1410" i="1"/>
  <c r="P1410" i="1"/>
  <c r="O1410" i="1"/>
  <c r="T1410" i="1" s="1"/>
  <c r="R1409" i="1"/>
  <c r="Q1409" i="1"/>
  <c r="P1409" i="1"/>
  <c r="O1409" i="1"/>
  <c r="T1409" i="1" s="1"/>
  <c r="R1408" i="1"/>
  <c r="Q1408" i="1"/>
  <c r="P1408" i="1"/>
  <c r="O1408" i="1"/>
  <c r="R1407" i="1"/>
  <c r="Q1407" i="1"/>
  <c r="P1407" i="1"/>
  <c r="O1407" i="1"/>
  <c r="T1407" i="1" s="1"/>
  <c r="R1406" i="1"/>
  <c r="Q1406" i="1"/>
  <c r="P1406" i="1"/>
  <c r="O1406" i="1"/>
  <c r="T1406" i="1" s="1"/>
  <c r="R1405" i="1"/>
  <c r="Q1405" i="1"/>
  <c r="P1405" i="1"/>
  <c r="O1405" i="1"/>
  <c r="T1405" i="1" s="1"/>
  <c r="R1404" i="1"/>
  <c r="Q1404" i="1"/>
  <c r="P1404" i="1"/>
  <c r="O1404" i="1"/>
  <c r="R1403" i="1"/>
  <c r="Q1403" i="1"/>
  <c r="P1403" i="1"/>
  <c r="O1403" i="1"/>
  <c r="R1402" i="1"/>
  <c r="Q1402" i="1"/>
  <c r="P1402" i="1"/>
  <c r="O1402" i="1"/>
  <c r="T1402" i="1" s="1"/>
  <c r="R1401" i="1"/>
  <c r="Q1401" i="1"/>
  <c r="P1401" i="1"/>
  <c r="O1401" i="1"/>
  <c r="R1400" i="1"/>
  <c r="Q1400" i="1"/>
  <c r="P1400" i="1"/>
  <c r="O1400" i="1"/>
  <c r="R1399" i="1"/>
  <c r="Q1399" i="1"/>
  <c r="P1399" i="1"/>
  <c r="O1399" i="1"/>
  <c r="R1398" i="1"/>
  <c r="Q1398" i="1"/>
  <c r="P1398" i="1"/>
  <c r="O1398" i="1"/>
  <c r="T1398" i="1" s="1"/>
  <c r="R1397" i="1"/>
  <c r="Q1397" i="1"/>
  <c r="P1397" i="1"/>
  <c r="O1397" i="1"/>
  <c r="T1397" i="1" s="1"/>
  <c r="R1396" i="1"/>
  <c r="Q1396" i="1"/>
  <c r="P1396" i="1"/>
  <c r="O1396" i="1"/>
  <c r="T1396" i="1" s="1"/>
  <c r="R1395" i="1"/>
  <c r="Q1395" i="1"/>
  <c r="P1395" i="1"/>
  <c r="O1395" i="1"/>
  <c r="R1394" i="1"/>
  <c r="Q1394" i="1"/>
  <c r="P1394" i="1"/>
  <c r="O1394" i="1"/>
  <c r="T1394" i="1" s="1"/>
  <c r="R1393" i="1"/>
  <c r="Q1393" i="1"/>
  <c r="P1393" i="1"/>
  <c r="O1393" i="1"/>
  <c r="T1393" i="1" s="1"/>
  <c r="R1392" i="1"/>
  <c r="Q1392" i="1"/>
  <c r="P1392" i="1"/>
  <c r="O1392" i="1"/>
  <c r="R1391" i="1"/>
  <c r="Q1391" i="1"/>
  <c r="P1391" i="1"/>
  <c r="O1391" i="1"/>
  <c r="T1391" i="1" s="1"/>
  <c r="R1390" i="1"/>
  <c r="Q1390" i="1"/>
  <c r="P1390" i="1"/>
  <c r="O1390" i="1"/>
  <c r="T1390" i="1" s="1"/>
  <c r="R1389" i="1"/>
  <c r="Q1389" i="1"/>
  <c r="P1389" i="1"/>
  <c r="O1389" i="1"/>
  <c r="T1389" i="1" s="1"/>
  <c r="R1388" i="1"/>
  <c r="Q1388" i="1"/>
  <c r="P1388" i="1"/>
  <c r="O1388" i="1"/>
  <c r="T1388" i="1" s="1"/>
  <c r="R1387" i="1"/>
  <c r="Q1387" i="1"/>
  <c r="P1387" i="1"/>
  <c r="O1387" i="1"/>
  <c r="R1386" i="1"/>
  <c r="Q1386" i="1"/>
  <c r="P1386" i="1"/>
  <c r="O1386" i="1"/>
  <c r="T1386" i="1" s="1"/>
  <c r="R1385" i="1"/>
  <c r="Q1385" i="1"/>
  <c r="P1385" i="1"/>
  <c r="O1385" i="1"/>
  <c r="T1385" i="1" s="1"/>
  <c r="R1384" i="1"/>
  <c r="Q1384" i="1"/>
  <c r="P1384" i="1"/>
  <c r="O1384" i="1"/>
  <c r="T1384" i="1" s="1"/>
  <c r="R1383" i="1"/>
  <c r="Q1383" i="1"/>
  <c r="P1383" i="1"/>
  <c r="O1383" i="1"/>
  <c r="T1383" i="1" s="1"/>
  <c r="R1382" i="1"/>
  <c r="Q1382" i="1"/>
  <c r="P1382" i="1"/>
  <c r="O1382" i="1"/>
  <c r="R1381" i="1"/>
  <c r="Q1381" i="1"/>
  <c r="P1381" i="1"/>
  <c r="O1381" i="1"/>
  <c r="T1381" i="1" s="1"/>
  <c r="R1380" i="1"/>
  <c r="Q1380" i="1"/>
  <c r="P1380" i="1"/>
  <c r="O1380" i="1"/>
  <c r="R1379" i="1"/>
  <c r="Q1379" i="1"/>
  <c r="P1379" i="1"/>
  <c r="O1379" i="1"/>
  <c r="T1379" i="1" s="1"/>
  <c r="R1378" i="1"/>
  <c r="Q1378" i="1"/>
  <c r="P1378" i="1"/>
  <c r="O1378" i="1"/>
  <c r="T1378" i="1" s="1"/>
  <c r="R1377" i="1"/>
  <c r="Q1377" i="1"/>
  <c r="P1377" i="1"/>
  <c r="O1377" i="1"/>
  <c r="T1377" i="1" s="1"/>
  <c r="R1376" i="1"/>
  <c r="Q1376" i="1"/>
  <c r="P1376" i="1"/>
  <c r="O1376" i="1"/>
  <c r="T1376" i="1" s="1"/>
  <c r="R1375" i="1"/>
  <c r="Q1375" i="1"/>
  <c r="P1375" i="1"/>
  <c r="O1375" i="1"/>
  <c r="T1375" i="1" s="1"/>
  <c r="R1374" i="1"/>
  <c r="Q1374" i="1"/>
  <c r="P1374" i="1"/>
  <c r="O1374" i="1"/>
  <c r="R1373" i="1"/>
  <c r="Q1373" i="1"/>
  <c r="P1373" i="1"/>
  <c r="O1373" i="1"/>
  <c r="T1373" i="1" s="1"/>
  <c r="R1372" i="1"/>
  <c r="Q1372" i="1"/>
  <c r="P1372" i="1"/>
  <c r="O1372" i="1"/>
  <c r="T1372" i="1" s="1"/>
  <c r="R1371" i="1"/>
  <c r="Q1371" i="1"/>
  <c r="P1371" i="1"/>
  <c r="O1371" i="1"/>
  <c r="T1371" i="1" s="1"/>
  <c r="R1370" i="1"/>
  <c r="Q1370" i="1"/>
  <c r="P1370" i="1"/>
  <c r="O1370" i="1"/>
  <c r="T1370" i="1" s="1"/>
  <c r="R1369" i="1"/>
  <c r="Q1369" i="1"/>
  <c r="P1369" i="1"/>
  <c r="O1369" i="1"/>
  <c r="T1369" i="1" s="1"/>
  <c r="R1368" i="1"/>
  <c r="Q1368" i="1"/>
  <c r="P1368" i="1"/>
  <c r="O1368" i="1"/>
  <c r="T1368" i="1" s="1"/>
  <c r="R1367" i="1"/>
  <c r="Q1367" i="1"/>
  <c r="P1367" i="1"/>
  <c r="O1367" i="1"/>
  <c r="T1367" i="1" s="1"/>
  <c r="R1366" i="1"/>
  <c r="Q1366" i="1"/>
  <c r="P1366" i="1"/>
  <c r="O1366" i="1"/>
  <c r="R1365" i="1"/>
  <c r="Q1365" i="1"/>
  <c r="P1365" i="1"/>
  <c r="O1365" i="1"/>
  <c r="T1365" i="1" s="1"/>
  <c r="R1364" i="1"/>
  <c r="Q1364" i="1"/>
  <c r="P1364" i="1"/>
  <c r="O1364" i="1"/>
  <c r="T1364" i="1" s="1"/>
  <c r="R1363" i="1"/>
  <c r="Q1363" i="1"/>
  <c r="P1363" i="1"/>
  <c r="O1363" i="1"/>
  <c r="T1363" i="1" s="1"/>
  <c r="R1362" i="1"/>
  <c r="Q1362" i="1"/>
  <c r="P1362" i="1"/>
  <c r="O1362" i="1"/>
  <c r="T1362" i="1" s="1"/>
  <c r="R1361" i="1"/>
  <c r="Q1361" i="1"/>
  <c r="P1361" i="1"/>
  <c r="O1361" i="1"/>
  <c r="T1361" i="1" s="1"/>
  <c r="R1360" i="1"/>
  <c r="Q1360" i="1"/>
  <c r="P1360" i="1"/>
  <c r="O1360" i="1"/>
  <c r="T1360" i="1" s="1"/>
  <c r="R1359" i="1"/>
  <c r="Q1359" i="1"/>
  <c r="P1359" i="1"/>
  <c r="O1359" i="1"/>
  <c r="T1359" i="1" s="1"/>
  <c r="R1358" i="1"/>
  <c r="Q1358" i="1"/>
  <c r="P1358" i="1"/>
  <c r="O1358" i="1"/>
  <c r="T1358" i="1" s="1"/>
  <c r="R1357" i="1"/>
  <c r="Q1357" i="1"/>
  <c r="P1357" i="1"/>
  <c r="O1357" i="1"/>
  <c r="T1357" i="1" s="1"/>
  <c r="R1356" i="1"/>
  <c r="Q1356" i="1"/>
  <c r="P1356" i="1"/>
  <c r="O1356" i="1"/>
  <c r="R1355" i="1"/>
  <c r="Q1355" i="1"/>
  <c r="P1355" i="1"/>
  <c r="O1355" i="1"/>
  <c r="T1355" i="1" s="1"/>
  <c r="R1354" i="1"/>
  <c r="Q1354" i="1"/>
  <c r="P1354" i="1"/>
  <c r="O1354" i="1"/>
  <c r="T1354" i="1" s="1"/>
  <c r="R1353" i="1"/>
  <c r="Q1353" i="1"/>
  <c r="P1353" i="1"/>
  <c r="O1353" i="1"/>
  <c r="T1353" i="1" s="1"/>
  <c r="R1352" i="1"/>
  <c r="Q1352" i="1"/>
  <c r="P1352" i="1"/>
  <c r="O1352" i="1"/>
  <c r="T1352" i="1" s="1"/>
  <c r="R1351" i="1"/>
  <c r="Q1351" i="1"/>
  <c r="P1351" i="1"/>
  <c r="O1351" i="1"/>
  <c r="T1351" i="1" s="1"/>
  <c r="R1350" i="1"/>
  <c r="Q1350" i="1"/>
  <c r="P1350" i="1"/>
  <c r="O1350" i="1"/>
  <c r="T1350" i="1" s="1"/>
  <c r="R1349" i="1"/>
  <c r="Q1349" i="1"/>
  <c r="P1349" i="1"/>
  <c r="O1349" i="1"/>
  <c r="T1349" i="1" s="1"/>
  <c r="R1348" i="1"/>
  <c r="Q1348" i="1"/>
  <c r="P1348" i="1"/>
  <c r="O1348" i="1"/>
  <c r="T1348" i="1" s="1"/>
  <c r="R1347" i="1"/>
  <c r="Q1347" i="1"/>
  <c r="P1347" i="1"/>
  <c r="O1347" i="1"/>
  <c r="T1347" i="1" s="1"/>
  <c r="R1346" i="1"/>
  <c r="Q1346" i="1"/>
  <c r="P1346" i="1"/>
  <c r="O1346" i="1"/>
  <c r="T1346" i="1" s="1"/>
  <c r="R1345" i="1"/>
  <c r="Q1345" i="1"/>
  <c r="P1345" i="1"/>
  <c r="O1345" i="1"/>
  <c r="T1345" i="1" s="1"/>
  <c r="R1344" i="1"/>
  <c r="Q1344" i="1"/>
  <c r="P1344" i="1"/>
  <c r="O1344" i="1"/>
  <c r="T1344" i="1" s="1"/>
  <c r="R1343" i="1"/>
  <c r="Q1343" i="1"/>
  <c r="P1343" i="1"/>
  <c r="O1343" i="1"/>
  <c r="T1343" i="1" s="1"/>
  <c r="R1342" i="1"/>
  <c r="Q1342" i="1"/>
  <c r="P1342" i="1"/>
  <c r="O1342" i="1"/>
  <c r="T1342" i="1" s="1"/>
  <c r="R1341" i="1"/>
  <c r="Q1341" i="1"/>
  <c r="P1341" i="1"/>
  <c r="O1341" i="1"/>
  <c r="T1341" i="1" s="1"/>
  <c r="R1340" i="1"/>
  <c r="Q1340" i="1"/>
  <c r="P1340" i="1"/>
  <c r="O1340" i="1"/>
  <c r="T1340" i="1" s="1"/>
  <c r="R1339" i="1"/>
  <c r="Q1339" i="1"/>
  <c r="P1339" i="1"/>
  <c r="O1339" i="1"/>
  <c r="T1339" i="1" s="1"/>
  <c r="R1338" i="1"/>
  <c r="Q1338" i="1"/>
  <c r="P1338" i="1"/>
  <c r="O1338" i="1"/>
  <c r="T1338" i="1" s="1"/>
  <c r="R1337" i="1"/>
  <c r="Q1337" i="1"/>
  <c r="P1337" i="1"/>
  <c r="O1337" i="1"/>
  <c r="T1337" i="1" s="1"/>
  <c r="R1336" i="1"/>
  <c r="Q1336" i="1"/>
  <c r="P1336" i="1"/>
  <c r="O1336" i="1"/>
  <c r="T1336" i="1" s="1"/>
  <c r="R1335" i="1"/>
  <c r="Q1335" i="1"/>
  <c r="P1335" i="1"/>
  <c r="O1335" i="1"/>
  <c r="T1335" i="1" s="1"/>
  <c r="R1334" i="1"/>
  <c r="Q1334" i="1"/>
  <c r="P1334" i="1"/>
  <c r="O1334" i="1"/>
  <c r="T1334" i="1" s="1"/>
  <c r="R1333" i="1"/>
  <c r="Q1333" i="1"/>
  <c r="P1333" i="1"/>
  <c r="O1333" i="1"/>
  <c r="T1333" i="1" s="1"/>
  <c r="R1332" i="1"/>
  <c r="Q1332" i="1"/>
  <c r="P1332" i="1"/>
  <c r="O1332" i="1"/>
  <c r="T1332" i="1" s="1"/>
  <c r="R1331" i="1"/>
  <c r="Q1331" i="1"/>
  <c r="P1331" i="1"/>
  <c r="O1331" i="1"/>
  <c r="T1331" i="1" s="1"/>
  <c r="R1330" i="1"/>
  <c r="Q1330" i="1"/>
  <c r="P1330" i="1"/>
  <c r="O1330" i="1"/>
  <c r="T1330" i="1" s="1"/>
  <c r="R1329" i="1"/>
  <c r="Q1329" i="1"/>
  <c r="P1329" i="1"/>
  <c r="O1329" i="1"/>
  <c r="T1329" i="1" s="1"/>
  <c r="R1328" i="1"/>
  <c r="Q1328" i="1"/>
  <c r="P1328" i="1"/>
  <c r="O1328" i="1"/>
  <c r="T1328" i="1" s="1"/>
  <c r="R1327" i="1"/>
  <c r="Q1327" i="1"/>
  <c r="P1327" i="1"/>
  <c r="O1327" i="1"/>
  <c r="R1326" i="1"/>
  <c r="Q1326" i="1"/>
  <c r="P1326" i="1"/>
  <c r="O1326" i="1"/>
  <c r="T1326" i="1" s="1"/>
  <c r="R1325" i="1"/>
  <c r="Q1325" i="1"/>
  <c r="P1325" i="1"/>
  <c r="O1325" i="1"/>
  <c r="T1325" i="1" s="1"/>
  <c r="R1324" i="1"/>
  <c r="Q1324" i="1"/>
  <c r="P1324" i="1"/>
  <c r="O1324" i="1"/>
  <c r="T1324" i="1" s="1"/>
  <c r="R1323" i="1"/>
  <c r="Q1323" i="1"/>
  <c r="P1323" i="1"/>
  <c r="O1323" i="1"/>
  <c r="T1323" i="1" s="1"/>
  <c r="R1322" i="1"/>
  <c r="Q1322" i="1"/>
  <c r="P1322" i="1"/>
  <c r="O1322" i="1"/>
  <c r="T1322" i="1" s="1"/>
  <c r="R1321" i="1"/>
  <c r="Q1321" i="1"/>
  <c r="P1321" i="1"/>
  <c r="O1321" i="1"/>
  <c r="T1321" i="1" s="1"/>
  <c r="R1320" i="1"/>
  <c r="Q1320" i="1"/>
  <c r="P1320" i="1"/>
  <c r="O1320" i="1"/>
  <c r="T1320" i="1" s="1"/>
  <c r="R1319" i="1"/>
  <c r="Q1319" i="1"/>
  <c r="P1319" i="1"/>
  <c r="O1319" i="1"/>
  <c r="R1318" i="1"/>
  <c r="Q1318" i="1"/>
  <c r="P1318" i="1"/>
  <c r="O1318" i="1"/>
  <c r="T1318" i="1" s="1"/>
  <c r="R1317" i="1"/>
  <c r="Q1317" i="1"/>
  <c r="P1317" i="1"/>
  <c r="O1317" i="1"/>
  <c r="T1317" i="1" s="1"/>
  <c r="R1316" i="1"/>
  <c r="Q1316" i="1"/>
  <c r="P1316" i="1"/>
  <c r="O1316" i="1"/>
  <c r="T1316" i="1" s="1"/>
  <c r="R1315" i="1"/>
  <c r="Q1315" i="1"/>
  <c r="P1315" i="1"/>
  <c r="O1315" i="1"/>
  <c r="T1315" i="1" s="1"/>
  <c r="R1314" i="1"/>
  <c r="Q1314" i="1"/>
  <c r="P1314" i="1"/>
  <c r="O1314" i="1"/>
  <c r="T1314" i="1" s="1"/>
  <c r="R1313" i="1"/>
  <c r="Q1313" i="1"/>
  <c r="P1313" i="1"/>
  <c r="O1313" i="1"/>
  <c r="T1313" i="1" s="1"/>
  <c r="R1312" i="1"/>
  <c r="Q1312" i="1"/>
  <c r="P1312" i="1"/>
  <c r="O1312" i="1"/>
  <c r="T1312" i="1" s="1"/>
  <c r="R1311" i="1"/>
  <c r="Q1311" i="1"/>
  <c r="P1311" i="1"/>
  <c r="O1311" i="1"/>
  <c r="R1310" i="1"/>
  <c r="Q1310" i="1"/>
  <c r="P1310" i="1"/>
  <c r="O1310" i="1"/>
  <c r="T1310" i="1" s="1"/>
  <c r="R1309" i="1"/>
  <c r="Q1309" i="1"/>
  <c r="P1309" i="1"/>
  <c r="O1309" i="1"/>
  <c r="T1309" i="1" s="1"/>
  <c r="R1308" i="1"/>
  <c r="Q1308" i="1"/>
  <c r="P1308" i="1"/>
  <c r="O1308" i="1"/>
  <c r="T1308" i="1" s="1"/>
  <c r="R1307" i="1"/>
  <c r="Q1307" i="1"/>
  <c r="P1307" i="1"/>
  <c r="O1307" i="1"/>
  <c r="T1307" i="1" s="1"/>
  <c r="R1306" i="1"/>
  <c r="Q1306" i="1"/>
  <c r="P1306" i="1"/>
  <c r="O1306" i="1"/>
  <c r="T1306" i="1" s="1"/>
  <c r="R1305" i="1"/>
  <c r="Q1305" i="1"/>
  <c r="P1305" i="1"/>
  <c r="O1305" i="1"/>
  <c r="T1305" i="1" s="1"/>
  <c r="R1304" i="1"/>
  <c r="Q1304" i="1"/>
  <c r="P1304" i="1"/>
  <c r="O1304" i="1"/>
  <c r="T1304" i="1" s="1"/>
  <c r="R1303" i="1"/>
  <c r="Q1303" i="1"/>
  <c r="P1303" i="1"/>
  <c r="O1303" i="1"/>
  <c r="R1302" i="1"/>
  <c r="Q1302" i="1"/>
  <c r="P1302" i="1"/>
  <c r="O1302" i="1"/>
  <c r="T1302" i="1" s="1"/>
  <c r="R1301" i="1"/>
  <c r="Q1301" i="1"/>
  <c r="P1301" i="1"/>
  <c r="O1301" i="1"/>
  <c r="T1301" i="1" s="1"/>
  <c r="R1300" i="1"/>
  <c r="Q1300" i="1"/>
  <c r="P1300" i="1"/>
  <c r="O1300" i="1"/>
  <c r="T1300" i="1" s="1"/>
  <c r="R1299" i="1"/>
  <c r="Q1299" i="1"/>
  <c r="P1299" i="1"/>
  <c r="O1299" i="1"/>
  <c r="T1299" i="1" s="1"/>
  <c r="R1298" i="1"/>
  <c r="Q1298" i="1"/>
  <c r="P1298" i="1"/>
  <c r="O1298" i="1"/>
  <c r="T1298" i="1" s="1"/>
  <c r="R1297" i="1"/>
  <c r="Q1297" i="1"/>
  <c r="P1297" i="1"/>
  <c r="O1297" i="1"/>
  <c r="T1297" i="1" s="1"/>
  <c r="R1296" i="1"/>
  <c r="Q1296" i="1"/>
  <c r="P1296" i="1"/>
  <c r="O1296" i="1"/>
  <c r="R1295" i="1"/>
  <c r="Q1295" i="1"/>
  <c r="P1295" i="1"/>
  <c r="O1295" i="1"/>
  <c r="R1294" i="1"/>
  <c r="Q1294" i="1"/>
  <c r="P1294" i="1"/>
  <c r="O1294" i="1"/>
  <c r="T1294" i="1" s="1"/>
  <c r="R1293" i="1"/>
  <c r="Q1293" i="1"/>
  <c r="P1293" i="1"/>
  <c r="O1293" i="1"/>
  <c r="T1293" i="1" s="1"/>
  <c r="R1292" i="1"/>
  <c r="Q1292" i="1"/>
  <c r="P1292" i="1"/>
  <c r="O1292" i="1"/>
  <c r="T1292" i="1" s="1"/>
  <c r="R1291" i="1"/>
  <c r="Q1291" i="1"/>
  <c r="P1291" i="1"/>
  <c r="O1291" i="1"/>
  <c r="T1291" i="1" s="1"/>
  <c r="R1290" i="1"/>
  <c r="Q1290" i="1"/>
  <c r="P1290" i="1"/>
  <c r="O1290" i="1"/>
  <c r="T1290" i="1" s="1"/>
  <c r="R1289" i="1"/>
  <c r="Q1289" i="1"/>
  <c r="P1289" i="1"/>
  <c r="O1289" i="1"/>
  <c r="T1289" i="1" s="1"/>
  <c r="R1288" i="1"/>
  <c r="Q1288" i="1"/>
  <c r="P1288" i="1"/>
  <c r="O1288" i="1"/>
  <c r="R1287" i="1"/>
  <c r="Q1287" i="1"/>
  <c r="P1287" i="1"/>
  <c r="O1287" i="1"/>
  <c r="R1286" i="1"/>
  <c r="Q1286" i="1"/>
  <c r="P1286" i="1"/>
  <c r="O1286" i="1"/>
  <c r="T1286" i="1" s="1"/>
  <c r="R1285" i="1"/>
  <c r="Q1285" i="1"/>
  <c r="P1285" i="1"/>
  <c r="O1285" i="1"/>
  <c r="T1285" i="1" s="1"/>
  <c r="R1284" i="1"/>
  <c r="Q1284" i="1"/>
  <c r="P1284" i="1"/>
  <c r="O1284" i="1"/>
  <c r="T1284" i="1" s="1"/>
  <c r="R1283" i="1"/>
  <c r="Q1283" i="1"/>
  <c r="P1283" i="1"/>
  <c r="O1283" i="1"/>
  <c r="T1283" i="1" s="1"/>
  <c r="R1282" i="1"/>
  <c r="Q1282" i="1"/>
  <c r="P1282" i="1"/>
  <c r="O1282" i="1"/>
  <c r="T1282" i="1" s="1"/>
  <c r="R1281" i="1"/>
  <c r="Q1281" i="1"/>
  <c r="P1281" i="1"/>
  <c r="O1281" i="1"/>
  <c r="T1281" i="1" s="1"/>
  <c r="R1280" i="1"/>
  <c r="Q1280" i="1"/>
  <c r="P1280" i="1"/>
  <c r="O1280" i="1"/>
  <c r="R1279" i="1"/>
  <c r="Q1279" i="1"/>
  <c r="P1279" i="1"/>
  <c r="O1279" i="1"/>
  <c r="T1279" i="1" s="1"/>
  <c r="R1278" i="1"/>
  <c r="Q1278" i="1"/>
  <c r="P1278" i="1"/>
  <c r="O1278" i="1"/>
  <c r="T1278" i="1" s="1"/>
  <c r="R1277" i="1"/>
  <c r="Q1277" i="1"/>
  <c r="P1277" i="1"/>
  <c r="O1277" i="1"/>
  <c r="T1277" i="1" s="1"/>
  <c r="R1276" i="1"/>
  <c r="Q1276" i="1"/>
  <c r="P1276" i="1"/>
  <c r="O1276" i="1"/>
  <c r="T1276" i="1" s="1"/>
  <c r="R1275" i="1"/>
  <c r="Q1275" i="1"/>
  <c r="P1275" i="1"/>
  <c r="O1275" i="1"/>
  <c r="T1275" i="1" s="1"/>
  <c r="R1274" i="1"/>
  <c r="Q1274" i="1"/>
  <c r="P1274" i="1"/>
  <c r="O1274" i="1"/>
  <c r="T1274" i="1" s="1"/>
  <c r="R1273" i="1"/>
  <c r="Q1273" i="1"/>
  <c r="P1273" i="1"/>
  <c r="O1273" i="1"/>
  <c r="T1273" i="1" s="1"/>
  <c r="R1272" i="1"/>
  <c r="Q1272" i="1"/>
  <c r="P1272" i="1"/>
  <c r="O1272" i="1"/>
  <c r="R1271" i="1"/>
  <c r="Q1271" i="1"/>
  <c r="P1271" i="1"/>
  <c r="O1271" i="1"/>
  <c r="T1271" i="1" s="1"/>
  <c r="R1270" i="1"/>
  <c r="Q1270" i="1"/>
  <c r="P1270" i="1"/>
  <c r="O1270" i="1"/>
  <c r="T1270" i="1" s="1"/>
  <c r="R1269" i="1"/>
  <c r="Q1269" i="1"/>
  <c r="P1269" i="1"/>
  <c r="O1269" i="1"/>
  <c r="T1269" i="1" s="1"/>
  <c r="R1268" i="1"/>
  <c r="Q1268" i="1"/>
  <c r="P1268" i="1"/>
  <c r="O1268" i="1"/>
  <c r="T1268" i="1" s="1"/>
  <c r="R1267" i="1"/>
  <c r="Q1267" i="1"/>
  <c r="P1267" i="1"/>
  <c r="O1267" i="1"/>
  <c r="T1267" i="1" s="1"/>
  <c r="R1266" i="1"/>
  <c r="Q1266" i="1"/>
  <c r="P1266" i="1"/>
  <c r="O1266" i="1"/>
  <c r="T1266" i="1" s="1"/>
  <c r="R1265" i="1"/>
  <c r="Q1265" i="1"/>
  <c r="P1265" i="1"/>
  <c r="O1265" i="1"/>
  <c r="T1265" i="1" s="1"/>
  <c r="R1264" i="1"/>
  <c r="Q1264" i="1"/>
  <c r="P1264" i="1"/>
  <c r="O1264" i="1"/>
  <c r="R1263" i="1"/>
  <c r="Q1263" i="1"/>
  <c r="P1263" i="1"/>
  <c r="O1263" i="1"/>
  <c r="T1263" i="1" s="1"/>
  <c r="R1262" i="1"/>
  <c r="Q1262" i="1"/>
  <c r="P1262" i="1"/>
  <c r="O1262" i="1"/>
  <c r="T1262" i="1" s="1"/>
  <c r="R1261" i="1"/>
  <c r="Q1261" i="1"/>
  <c r="P1261" i="1"/>
  <c r="O1261" i="1"/>
  <c r="T1261" i="1" s="1"/>
  <c r="R1260" i="1"/>
  <c r="Q1260" i="1"/>
  <c r="P1260" i="1"/>
  <c r="O1260" i="1"/>
  <c r="T1260" i="1" s="1"/>
  <c r="R1259" i="1"/>
  <c r="Q1259" i="1"/>
  <c r="P1259" i="1"/>
  <c r="O1259" i="1"/>
  <c r="T1259" i="1" s="1"/>
  <c r="R1258" i="1"/>
  <c r="Q1258" i="1"/>
  <c r="P1258" i="1"/>
  <c r="O1258" i="1"/>
  <c r="T1258" i="1" s="1"/>
  <c r="R1257" i="1"/>
  <c r="Q1257" i="1"/>
  <c r="P1257" i="1"/>
  <c r="O1257" i="1"/>
  <c r="T1257" i="1" s="1"/>
  <c r="R1256" i="1"/>
  <c r="Q1256" i="1"/>
  <c r="P1256" i="1"/>
  <c r="O1256" i="1"/>
  <c r="R1255" i="1"/>
  <c r="Q1255" i="1"/>
  <c r="P1255" i="1"/>
  <c r="O1255" i="1"/>
  <c r="T1255" i="1" s="1"/>
  <c r="R1254" i="1"/>
  <c r="Q1254" i="1"/>
  <c r="P1254" i="1"/>
  <c r="O1254" i="1"/>
  <c r="T1254" i="1" s="1"/>
  <c r="R1253" i="1"/>
  <c r="Q1253" i="1"/>
  <c r="P1253" i="1"/>
  <c r="O1253" i="1"/>
  <c r="T1253" i="1" s="1"/>
  <c r="R1252" i="1"/>
  <c r="Q1252" i="1"/>
  <c r="P1252" i="1"/>
  <c r="O1252" i="1"/>
  <c r="T1252" i="1" s="1"/>
  <c r="R1251" i="1"/>
  <c r="Q1251" i="1"/>
  <c r="P1251" i="1"/>
  <c r="O1251" i="1"/>
  <c r="T1251" i="1" s="1"/>
  <c r="R1250" i="1"/>
  <c r="Q1250" i="1"/>
  <c r="P1250" i="1"/>
  <c r="O1250" i="1"/>
  <c r="T1250" i="1" s="1"/>
  <c r="R1249" i="1"/>
  <c r="Q1249" i="1"/>
  <c r="P1249" i="1"/>
  <c r="O1249" i="1"/>
  <c r="T1249" i="1" s="1"/>
  <c r="R1248" i="1"/>
  <c r="Q1248" i="1"/>
  <c r="P1248" i="1"/>
  <c r="O1248" i="1"/>
  <c r="R1247" i="1"/>
  <c r="Q1247" i="1"/>
  <c r="P1247" i="1"/>
  <c r="O1247" i="1"/>
  <c r="T1247" i="1" s="1"/>
  <c r="R1246" i="1"/>
  <c r="Q1246" i="1"/>
  <c r="P1246" i="1"/>
  <c r="O1246" i="1"/>
  <c r="T1246" i="1" s="1"/>
  <c r="R1245" i="1"/>
  <c r="Q1245" i="1"/>
  <c r="P1245" i="1"/>
  <c r="O1245" i="1"/>
  <c r="T1245" i="1" s="1"/>
  <c r="R1244" i="1"/>
  <c r="Q1244" i="1"/>
  <c r="P1244" i="1"/>
  <c r="O1244" i="1"/>
  <c r="T1244" i="1" s="1"/>
  <c r="R1243" i="1"/>
  <c r="Q1243" i="1"/>
  <c r="P1243" i="1"/>
  <c r="O1243" i="1"/>
  <c r="T1243" i="1" s="1"/>
  <c r="R1242" i="1"/>
  <c r="Q1242" i="1"/>
  <c r="P1242" i="1"/>
  <c r="O1242" i="1"/>
  <c r="T1242" i="1" s="1"/>
  <c r="R1241" i="1"/>
  <c r="Q1241" i="1"/>
  <c r="P1241" i="1"/>
  <c r="O1241" i="1"/>
  <c r="T1241" i="1" s="1"/>
  <c r="R1240" i="1"/>
  <c r="Q1240" i="1"/>
  <c r="P1240" i="1"/>
  <c r="O1240" i="1"/>
  <c r="R1239" i="1"/>
  <c r="Q1239" i="1"/>
  <c r="P1239" i="1"/>
  <c r="O1239" i="1"/>
  <c r="T1239" i="1" s="1"/>
  <c r="R1238" i="1"/>
  <c r="Q1238" i="1"/>
  <c r="P1238" i="1"/>
  <c r="O1238" i="1"/>
  <c r="T1238" i="1" s="1"/>
  <c r="R1237" i="1"/>
  <c r="Q1237" i="1"/>
  <c r="P1237" i="1"/>
  <c r="O1237" i="1"/>
  <c r="T1237" i="1" s="1"/>
  <c r="R1236" i="1"/>
  <c r="Q1236" i="1"/>
  <c r="P1236" i="1"/>
  <c r="O1236" i="1"/>
  <c r="T1236" i="1" s="1"/>
  <c r="R1235" i="1"/>
  <c r="Q1235" i="1"/>
  <c r="P1235" i="1"/>
  <c r="O1235" i="1"/>
  <c r="T1235" i="1" s="1"/>
  <c r="R1234" i="1"/>
  <c r="Q1234" i="1"/>
  <c r="P1234" i="1"/>
  <c r="O1234" i="1"/>
  <c r="T1234" i="1" s="1"/>
  <c r="R1233" i="1"/>
  <c r="Q1233" i="1"/>
  <c r="P1233" i="1"/>
  <c r="O1233" i="1"/>
  <c r="T1233" i="1" s="1"/>
  <c r="R1232" i="1"/>
  <c r="Q1232" i="1"/>
  <c r="P1232" i="1"/>
  <c r="O1232" i="1"/>
  <c r="R1231" i="1"/>
  <c r="Q1231" i="1"/>
  <c r="P1231" i="1"/>
  <c r="O1231" i="1"/>
  <c r="T1231" i="1" s="1"/>
  <c r="R1230" i="1"/>
  <c r="Q1230" i="1"/>
  <c r="P1230" i="1"/>
  <c r="O1230" i="1"/>
  <c r="T1230" i="1" s="1"/>
  <c r="R1229" i="1"/>
  <c r="Q1229" i="1"/>
  <c r="P1229" i="1"/>
  <c r="O1229" i="1"/>
  <c r="T1229" i="1" s="1"/>
  <c r="R1228" i="1"/>
  <c r="Q1228" i="1"/>
  <c r="P1228" i="1"/>
  <c r="O1228" i="1"/>
  <c r="T1228" i="1" s="1"/>
  <c r="R1227" i="1"/>
  <c r="Q1227" i="1"/>
  <c r="P1227" i="1"/>
  <c r="O1227" i="1"/>
  <c r="T1227" i="1" s="1"/>
  <c r="R1226" i="1"/>
  <c r="Q1226" i="1"/>
  <c r="P1226" i="1"/>
  <c r="O1226" i="1"/>
  <c r="T1226" i="1" s="1"/>
  <c r="R1225" i="1"/>
  <c r="Q1225" i="1"/>
  <c r="P1225" i="1"/>
  <c r="O1225" i="1"/>
  <c r="T1225" i="1" s="1"/>
  <c r="R1224" i="1"/>
  <c r="Q1224" i="1"/>
  <c r="P1224" i="1"/>
  <c r="O1224" i="1"/>
  <c r="R1223" i="1"/>
  <c r="Q1223" i="1"/>
  <c r="P1223" i="1"/>
  <c r="O1223" i="1"/>
  <c r="T1223" i="1" s="1"/>
  <c r="R1222" i="1"/>
  <c r="Q1222" i="1"/>
  <c r="P1222" i="1"/>
  <c r="O1222" i="1"/>
  <c r="T1222" i="1" s="1"/>
  <c r="R1221" i="1"/>
  <c r="Q1221" i="1"/>
  <c r="P1221" i="1"/>
  <c r="O1221" i="1"/>
  <c r="T1221" i="1" s="1"/>
  <c r="R1220" i="1"/>
  <c r="Q1220" i="1"/>
  <c r="P1220" i="1"/>
  <c r="O1220" i="1"/>
  <c r="T1220" i="1" s="1"/>
  <c r="R1219" i="1"/>
  <c r="Q1219" i="1"/>
  <c r="P1219" i="1"/>
  <c r="O1219" i="1"/>
  <c r="T1219" i="1" s="1"/>
  <c r="R1218" i="1"/>
  <c r="Q1218" i="1"/>
  <c r="P1218" i="1"/>
  <c r="O1218" i="1"/>
  <c r="T1218" i="1" s="1"/>
  <c r="R1217" i="1"/>
  <c r="Q1217" i="1"/>
  <c r="P1217" i="1"/>
  <c r="O1217" i="1"/>
  <c r="T1217" i="1" s="1"/>
  <c r="R1216" i="1"/>
  <c r="Q1216" i="1"/>
  <c r="P1216" i="1"/>
  <c r="O1216" i="1"/>
  <c r="R1215" i="1"/>
  <c r="Q1215" i="1"/>
  <c r="P1215" i="1"/>
  <c r="O1215" i="1"/>
  <c r="T1215" i="1" s="1"/>
  <c r="R1214" i="1"/>
  <c r="Q1214" i="1"/>
  <c r="P1214" i="1"/>
  <c r="O1214" i="1"/>
  <c r="T1214" i="1" s="1"/>
  <c r="R1213" i="1"/>
  <c r="Q1213" i="1"/>
  <c r="P1213" i="1"/>
  <c r="O1213" i="1"/>
  <c r="T1213" i="1" s="1"/>
  <c r="R1212" i="1"/>
  <c r="Q1212" i="1"/>
  <c r="P1212" i="1"/>
  <c r="O1212" i="1"/>
  <c r="T1212" i="1" s="1"/>
  <c r="R1211" i="1"/>
  <c r="Q1211" i="1"/>
  <c r="P1211" i="1"/>
  <c r="O1211" i="1"/>
  <c r="T1211" i="1" s="1"/>
  <c r="R1210" i="1"/>
  <c r="Q1210" i="1"/>
  <c r="P1210" i="1"/>
  <c r="O1210" i="1"/>
  <c r="T1210" i="1" s="1"/>
  <c r="R1209" i="1"/>
  <c r="Q1209" i="1"/>
  <c r="P1209" i="1"/>
  <c r="O1209" i="1"/>
  <c r="T1209" i="1" s="1"/>
  <c r="R1208" i="1"/>
  <c r="Q1208" i="1"/>
  <c r="P1208" i="1"/>
  <c r="O1208" i="1"/>
  <c r="R1207" i="1"/>
  <c r="Q1207" i="1"/>
  <c r="P1207" i="1"/>
  <c r="O1207" i="1"/>
  <c r="T1207" i="1" s="1"/>
  <c r="R1206" i="1"/>
  <c r="Q1206" i="1"/>
  <c r="P1206" i="1"/>
  <c r="O1206" i="1"/>
  <c r="T1206" i="1" s="1"/>
  <c r="R1205" i="1"/>
  <c r="Q1205" i="1"/>
  <c r="P1205" i="1"/>
  <c r="O1205" i="1"/>
  <c r="T1205" i="1" s="1"/>
  <c r="R1204" i="1"/>
  <c r="Q1204" i="1"/>
  <c r="P1204" i="1"/>
  <c r="O1204" i="1"/>
  <c r="T1204" i="1" s="1"/>
  <c r="R1203" i="1"/>
  <c r="Q1203" i="1"/>
  <c r="P1203" i="1"/>
  <c r="O1203" i="1"/>
  <c r="T1203" i="1" s="1"/>
  <c r="R1202" i="1"/>
  <c r="Q1202" i="1"/>
  <c r="P1202" i="1"/>
  <c r="O1202" i="1"/>
  <c r="T1202" i="1" s="1"/>
  <c r="R1201" i="1"/>
  <c r="Q1201" i="1"/>
  <c r="P1201" i="1"/>
  <c r="O1201" i="1"/>
  <c r="T1201" i="1" s="1"/>
  <c r="R1200" i="1"/>
  <c r="Q1200" i="1"/>
  <c r="P1200" i="1"/>
  <c r="O1200" i="1"/>
  <c r="R1199" i="1"/>
  <c r="Q1199" i="1"/>
  <c r="P1199" i="1"/>
  <c r="O1199" i="1"/>
  <c r="T1199" i="1" s="1"/>
  <c r="R1198" i="1"/>
  <c r="Q1198" i="1"/>
  <c r="P1198" i="1"/>
  <c r="O1198" i="1"/>
  <c r="T1198" i="1" s="1"/>
  <c r="R1197" i="1"/>
  <c r="Q1197" i="1"/>
  <c r="P1197" i="1"/>
  <c r="O1197" i="1"/>
  <c r="T1197" i="1" s="1"/>
  <c r="R1196" i="1"/>
  <c r="Q1196" i="1"/>
  <c r="P1196" i="1"/>
  <c r="O1196" i="1"/>
  <c r="T1196" i="1" s="1"/>
  <c r="R1195" i="1"/>
  <c r="Q1195" i="1"/>
  <c r="P1195" i="1"/>
  <c r="O1195" i="1"/>
  <c r="T1195" i="1" s="1"/>
  <c r="R1194" i="1"/>
  <c r="Q1194" i="1"/>
  <c r="P1194" i="1"/>
  <c r="O1194" i="1"/>
  <c r="T1194" i="1" s="1"/>
  <c r="R1193" i="1"/>
  <c r="Q1193" i="1"/>
  <c r="P1193" i="1"/>
  <c r="O1193" i="1"/>
  <c r="T1193" i="1" s="1"/>
  <c r="R1192" i="1"/>
  <c r="Q1192" i="1"/>
  <c r="P1192" i="1"/>
  <c r="O1192" i="1"/>
  <c r="R1191" i="1"/>
  <c r="Q1191" i="1"/>
  <c r="P1191" i="1"/>
  <c r="O1191" i="1"/>
  <c r="T1191" i="1" s="1"/>
  <c r="R1190" i="1"/>
  <c r="Q1190" i="1"/>
  <c r="P1190" i="1"/>
  <c r="O1190" i="1"/>
  <c r="T1190" i="1" s="1"/>
  <c r="R1189" i="1"/>
  <c r="Q1189" i="1"/>
  <c r="P1189" i="1"/>
  <c r="O1189" i="1"/>
  <c r="T1189" i="1" s="1"/>
  <c r="R1188" i="1"/>
  <c r="Q1188" i="1"/>
  <c r="P1188" i="1"/>
  <c r="O1188" i="1"/>
  <c r="T1188" i="1" s="1"/>
  <c r="R1187" i="1"/>
  <c r="Q1187" i="1"/>
  <c r="P1187" i="1"/>
  <c r="O1187" i="1"/>
  <c r="T1187" i="1" s="1"/>
  <c r="R1186" i="1"/>
  <c r="Q1186" i="1"/>
  <c r="P1186" i="1"/>
  <c r="O1186" i="1"/>
  <c r="T1186" i="1" s="1"/>
  <c r="R1185" i="1"/>
  <c r="Q1185" i="1"/>
  <c r="P1185" i="1"/>
  <c r="O1185" i="1"/>
  <c r="T1185" i="1" s="1"/>
  <c r="R1184" i="1"/>
  <c r="Q1184" i="1"/>
  <c r="P1184" i="1"/>
  <c r="O1184" i="1"/>
  <c r="R1183" i="1"/>
  <c r="Q1183" i="1"/>
  <c r="P1183" i="1"/>
  <c r="O1183" i="1"/>
  <c r="T1183" i="1" s="1"/>
  <c r="R1182" i="1"/>
  <c r="Q1182" i="1"/>
  <c r="P1182" i="1"/>
  <c r="O1182" i="1"/>
  <c r="T1182" i="1" s="1"/>
  <c r="R1181" i="1"/>
  <c r="Q1181" i="1"/>
  <c r="P1181" i="1"/>
  <c r="O1181" i="1"/>
  <c r="T1181" i="1" s="1"/>
  <c r="R1180" i="1"/>
  <c r="Q1180" i="1"/>
  <c r="P1180" i="1"/>
  <c r="O1180" i="1"/>
  <c r="T1180" i="1" s="1"/>
  <c r="R1179" i="1"/>
  <c r="Q1179" i="1"/>
  <c r="P1179" i="1"/>
  <c r="O1179" i="1"/>
  <c r="T1179" i="1" s="1"/>
  <c r="R1178" i="1"/>
  <c r="Q1178" i="1"/>
  <c r="P1178" i="1"/>
  <c r="O1178" i="1"/>
  <c r="T1178" i="1" s="1"/>
  <c r="R1177" i="1"/>
  <c r="Q1177" i="1"/>
  <c r="P1177" i="1"/>
  <c r="O1177" i="1"/>
  <c r="T1177" i="1" s="1"/>
  <c r="R1176" i="1"/>
  <c r="Q1176" i="1"/>
  <c r="P1176" i="1"/>
  <c r="O1176" i="1"/>
  <c r="R1175" i="1"/>
  <c r="Q1175" i="1"/>
  <c r="P1175" i="1"/>
  <c r="O1175" i="1"/>
  <c r="T1175" i="1" s="1"/>
  <c r="R1174" i="1"/>
  <c r="Q1174" i="1"/>
  <c r="P1174" i="1"/>
  <c r="O1174" i="1"/>
  <c r="T1174" i="1" s="1"/>
  <c r="R1173" i="1"/>
  <c r="Q1173" i="1"/>
  <c r="P1173" i="1"/>
  <c r="O1173" i="1"/>
  <c r="T1173" i="1" s="1"/>
  <c r="R1172" i="1"/>
  <c r="Q1172" i="1"/>
  <c r="P1172" i="1"/>
  <c r="O1172" i="1"/>
  <c r="T1172" i="1" s="1"/>
  <c r="R1171" i="1"/>
  <c r="Q1171" i="1"/>
  <c r="P1171" i="1"/>
  <c r="O1171" i="1"/>
  <c r="T1171" i="1" s="1"/>
  <c r="R1170" i="1"/>
  <c r="Q1170" i="1"/>
  <c r="P1170" i="1"/>
  <c r="O1170" i="1"/>
  <c r="T1170" i="1" s="1"/>
  <c r="R1169" i="1"/>
  <c r="Q1169" i="1"/>
  <c r="P1169" i="1"/>
  <c r="O1169" i="1"/>
  <c r="T1169" i="1" s="1"/>
  <c r="R1168" i="1"/>
  <c r="Q1168" i="1"/>
  <c r="P1168" i="1"/>
  <c r="O1168" i="1"/>
  <c r="R1167" i="1"/>
  <c r="Q1167" i="1"/>
  <c r="P1167" i="1"/>
  <c r="O1167" i="1"/>
  <c r="T1167" i="1" s="1"/>
  <c r="R1166" i="1"/>
  <c r="Q1166" i="1"/>
  <c r="P1166" i="1"/>
  <c r="O1166" i="1"/>
  <c r="T1166" i="1" s="1"/>
  <c r="R1165" i="1"/>
  <c r="Q1165" i="1"/>
  <c r="P1165" i="1"/>
  <c r="O1165" i="1"/>
  <c r="T1165" i="1" s="1"/>
  <c r="R1164" i="1"/>
  <c r="Q1164" i="1"/>
  <c r="P1164" i="1"/>
  <c r="O1164" i="1"/>
  <c r="T1164" i="1" s="1"/>
  <c r="R1163" i="1"/>
  <c r="Q1163" i="1"/>
  <c r="P1163" i="1"/>
  <c r="O1163" i="1"/>
  <c r="T1163" i="1" s="1"/>
  <c r="R1162" i="1"/>
  <c r="Q1162" i="1"/>
  <c r="P1162" i="1"/>
  <c r="O1162" i="1"/>
  <c r="T1162" i="1" s="1"/>
  <c r="R1161" i="1"/>
  <c r="Q1161" i="1"/>
  <c r="P1161" i="1"/>
  <c r="O1161" i="1"/>
  <c r="T1161" i="1" s="1"/>
  <c r="R1160" i="1"/>
  <c r="Q1160" i="1"/>
  <c r="P1160" i="1"/>
  <c r="O1160" i="1"/>
  <c r="R1159" i="1"/>
  <c r="Q1159" i="1"/>
  <c r="P1159" i="1"/>
  <c r="O1159" i="1"/>
  <c r="T1159" i="1" s="1"/>
  <c r="R1158" i="1"/>
  <c r="Q1158" i="1"/>
  <c r="P1158" i="1"/>
  <c r="O1158" i="1"/>
  <c r="T1158" i="1" s="1"/>
  <c r="R1157" i="1"/>
  <c r="Q1157" i="1"/>
  <c r="P1157" i="1"/>
  <c r="O1157" i="1"/>
  <c r="T1157" i="1" s="1"/>
  <c r="R1156" i="1"/>
  <c r="Q1156" i="1"/>
  <c r="P1156" i="1"/>
  <c r="O1156" i="1"/>
  <c r="T1156" i="1" s="1"/>
  <c r="R1155" i="1"/>
  <c r="Q1155" i="1"/>
  <c r="P1155" i="1"/>
  <c r="O1155" i="1"/>
  <c r="T1155" i="1" s="1"/>
  <c r="R1154" i="1"/>
  <c r="Q1154" i="1"/>
  <c r="P1154" i="1"/>
  <c r="O1154" i="1"/>
  <c r="T1154" i="1" s="1"/>
  <c r="R1153" i="1"/>
  <c r="Q1153" i="1"/>
  <c r="P1153" i="1"/>
  <c r="O1153" i="1"/>
  <c r="T1153" i="1" s="1"/>
  <c r="R1152" i="1"/>
  <c r="Q1152" i="1"/>
  <c r="P1152" i="1"/>
  <c r="O1152" i="1"/>
  <c r="R1151" i="1"/>
  <c r="Q1151" i="1"/>
  <c r="P1151" i="1"/>
  <c r="O1151" i="1"/>
  <c r="T1151" i="1" s="1"/>
  <c r="R1150" i="1"/>
  <c r="Q1150" i="1"/>
  <c r="P1150" i="1"/>
  <c r="O1150" i="1"/>
  <c r="T1150" i="1" s="1"/>
  <c r="R1149" i="1"/>
  <c r="Q1149" i="1"/>
  <c r="P1149" i="1"/>
  <c r="O1149" i="1"/>
  <c r="T1149" i="1" s="1"/>
  <c r="R1148" i="1"/>
  <c r="Q1148" i="1"/>
  <c r="P1148" i="1"/>
  <c r="O1148" i="1"/>
  <c r="T1148" i="1" s="1"/>
  <c r="R1147" i="1"/>
  <c r="Q1147" i="1"/>
  <c r="P1147" i="1"/>
  <c r="O1147" i="1"/>
  <c r="T1147" i="1" s="1"/>
  <c r="R1146" i="1"/>
  <c r="Q1146" i="1"/>
  <c r="P1146" i="1"/>
  <c r="O1146" i="1"/>
  <c r="T1146" i="1" s="1"/>
  <c r="R1145" i="1"/>
  <c r="Q1145" i="1"/>
  <c r="P1145" i="1"/>
  <c r="O1145" i="1"/>
  <c r="T1145" i="1" s="1"/>
  <c r="R1144" i="1"/>
  <c r="Q1144" i="1"/>
  <c r="P1144" i="1"/>
  <c r="O1144" i="1"/>
  <c r="R1143" i="1"/>
  <c r="Q1143" i="1"/>
  <c r="P1143" i="1"/>
  <c r="O1143" i="1"/>
  <c r="T1143" i="1" s="1"/>
  <c r="R1142" i="1"/>
  <c r="Q1142" i="1"/>
  <c r="P1142" i="1"/>
  <c r="O1142" i="1"/>
  <c r="T1142" i="1" s="1"/>
  <c r="R1141" i="1"/>
  <c r="Q1141" i="1"/>
  <c r="P1141" i="1"/>
  <c r="O1141" i="1"/>
  <c r="T1141" i="1" s="1"/>
  <c r="R1140" i="1"/>
  <c r="Q1140" i="1"/>
  <c r="P1140" i="1"/>
  <c r="O1140" i="1"/>
  <c r="T1140" i="1" s="1"/>
  <c r="R1139" i="1"/>
  <c r="Q1139" i="1"/>
  <c r="P1139" i="1"/>
  <c r="O1139" i="1"/>
  <c r="T1139" i="1" s="1"/>
  <c r="R1138" i="1"/>
  <c r="Q1138" i="1"/>
  <c r="P1138" i="1"/>
  <c r="O1138" i="1"/>
  <c r="T1138" i="1" s="1"/>
  <c r="R1137" i="1"/>
  <c r="Q1137" i="1"/>
  <c r="P1137" i="1"/>
  <c r="O1137" i="1"/>
  <c r="T1137" i="1" s="1"/>
  <c r="R1136" i="1"/>
  <c r="Q1136" i="1"/>
  <c r="P1136" i="1"/>
  <c r="O1136" i="1"/>
  <c r="R1135" i="1"/>
  <c r="Q1135" i="1"/>
  <c r="P1135" i="1"/>
  <c r="O1135" i="1"/>
  <c r="T1135" i="1" s="1"/>
  <c r="R1134" i="1"/>
  <c r="Q1134" i="1"/>
  <c r="P1134" i="1"/>
  <c r="O1134" i="1"/>
  <c r="T1134" i="1" s="1"/>
  <c r="R1133" i="1"/>
  <c r="Q1133" i="1"/>
  <c r="P1133" i="1"/>
  <c r="O1133" i="1"/>
  <c r="T1133" i="1" s="1"/>
  <c r="R1132" i="1"/>
  <c r="Q1132" i="1"/>
  <c r="P1132" i="1"/>
  <c r="O1132" i="1"/>
  <c r="T1132" i="1" s="1"/>
  <c r="R1131" i="1"/>
  <c r="Q1131" i="1"/>
  <c r="P1131" i="1"/>
  <c r="O1131" i="1"/>
  <c r="T1131" i="1" s="1"/>
  <c r="R1130" i="1"/>
  <c r="Q1130" i="1"/>
  <c r="P1130" i="1"/>
  <c r="O1130" i="1"/>
  <c r="T1130" i="1" s="1"/>
  <c r="R1129" i="1"/>
  <c r="Q1129" i="1"/>
  <c r="P1129" i="1"/>
  <c r="O1129" i="1"/>
  <c r="T1129" i="1" s="1"/>
  <c r="R1128" i="1"/>
  <c r="Q1128" i="1"/>
  <c r="P1128" i="1"/>
  <c r="O1128" i="1"/>
  <c r="R1127" i="1"/>
  <c r="Q1127" i="1"/>
  <c r="P1127" i="1"/>
  <c r="O1127" i="1"/>
  <c r="T1127" i="1" s="1"/>
  <c r="R1126" i="1"/>
  <c r="Q1126" i="1"/>
  <c r="P1126" i="1"/>
  <c r="O1126" i="1"/>
  <c r="T1126" i="1" s="1"/>
  <c r="R1125" i="1"/>
  <c r="Q1125" i="1"/>
  <c r="P1125" i="1"/>
  <c r="O1125" i="1"/>
  <c r="T1125" i="1" s="1"/>
  <c r="R1124" i="1"/>
  <c r="Q1124" i="1"/>
  <c r="P1124" i="1"/>
  <c r="O1124" i="1"/>
  <c r="R1123" i="1"/>
  <c r="Q1123" i="1"/>
  <c r="P1123" i="1"/>
  <c r="O1123" i="1"/>
  <c r="T1123" i="1" s="1"/>
  <c r="R1122" i="1"/>
  <c r="Q1122" i="1"/>
  <c r="P1122" i="1"/>
  <c r="O1122" i="1"/>
  <c r="T1122" i="1" s="1"/>
  <c r="R1121" i="1"/>
  <c r="Q1121" i="1"/>
  <c r="P1121" i="1"/>
  <c r="O1121" i="1"/>
  <c r="T1121" i="1" s="1"/>
  <c r="R1120" i="1"/>
  <c r="Q1120" i="1"/>
  <c r="P1120" i="1"/>
  <c r="O1120" i="1"/>
  <c r="R1119" i="1"/>
  <c r="Q1119" i="1"/>
  <c r="P1119" i="1"/>
  <c r="O1119" i="1"/>
  <c r="T1119" i="1" s="1"/>
  <c r="R1118" i="1"/>
  <c r="Q1118" i="1"/>
  <c r="P1118" i="1"/>
  <c r="O1118" i="1"/>
  <c r="T1118" i="1" s="1"/>
  <c r="R1117" i="1"/>
  <c r="Q1117" i="1"/>
  <c r="P1117" i="1"/>
  <c r="O1117" i="1"/>
  <c r="T1117" i="1" s="1"/>
  <c r="R1116" i="1"/>
  <c r="Q1116" i="1"/>
  <c r="P1116" i="1"/>
  <c r="O1116" i="1"/>
  <c r="R1115" i="1"/>
  <c r="Q1115" i="1"/>
  <c r="P1115" i="1"/>
  <c r="O1115" i="1"/>
  <c r="T1115" i="1" s="1"/>
  <c r="R1114" i="1"/>
  <c r="Q1114" i="1"/>
  <c r="P1114" i="1"/>
  <c r="O1114" i="1"/>
  <c r="T1114" i="1" s="1"/>
  <c r="R1113" i="1"/>
  <c r="Q1113" i="1"/>
  <c r="P1113" i="1"/>
  <c r="O1113" i="1"/>
  <c r="T1113" i="1" s="1"/>
  <c r="R1112" i="1"/>
  <c r="Q1112" i="1"/>
  <c r="P1112" i="1"/>
  <c r="O1112" i="1"/>
  <c r="R1111" i="1"/>
  <c r="Q1111" i="1"/>
  <c r="P1111" i="1"/>
  <c r="O1111" i="1"/>
  <c r="T1111" i="1" s="1"/>
  <c r="R1110" i="1"/>
  <c r="Q1110" i="1"/>
  <c r="P1110" i="1"/>
  <c r="O1110" i="1"/>
  <c r="T1110" i="1" s="1"/>
  <c r="R1109" i="1"/>
  <c r="Q1109" i="1"/>
  <c r="P1109" i="1"/>
  <c r="O1109" i="1"/>
  <c r="T1109" i="1" s="1"/>
  <c r="R1108" i="1"/>
  <c r="Q1108" i="1"/>
  <c r="P1108" i="1"/>
  <c r="O1108" i="1"/>
  <c r="R1107" i="1"/>
  <c r="Q1107" i="1"/>
  <c r="P1107" i="1"/>
  <c r="O1107" i="1"/>
  <c r="T1107" i="1" s="1"/>
  <c r="R1106" i="1"/>
  <c r="Q1106" i="1"/>
  <c r="P1106" i="1"/>
  <c r="O1106" i="1"/>
  <c r="T1106" i="1" s="1"/>
  <c r="R1105" i="1"/>
  <c r="Q1105" i="1"/>
  <c r="P1105" i="1"/>
  <c r="O1105" i="1"/>
  <c r="T1105" i="1" s="1"/>
  <c r="R1104" i="1"/>
  <c r="Q1104" i="1"/>
  <c r="P1104" i="1"/>
  <c r="O1104" i="1"/>
  <c r="R1103" i="1"/>
  <c r="Q1103" i="1"/>
  <c r="P1103" i="1"/>
  <c r="O1103" i="1"/>
  <c r="T1103" i="1" s="1"/>
  <c r="R1102" i="1"/>
  <c r="Q1102" i="1"/>
  <c r="P1102" i="1"/>
  <c r="O1102" i="1"/>
  <c r="T1102" i="1" s="1"/>
  <c r="R1101" i="1"/>
  <c r="Q1101" i="1"/>
  <c r="P1101" i="1"/>
  <c r="O1101" i="1"/>
  <c r="T1101" i="1" s="1"/>
  <c r="R1100" i="1"/>
  <c r="Q1100" i="1"/>
  <c r="P1100" i="1"/>
  <c r="O1100" i="1"/>
  <c r="R1099" i="1"/>
  <c r="Q1099" i="1"/>
  <c r="P1099" i="1"/>
  <c r="O1099" i="1"/>
  <c r="T1099" i="1" s="1"/>
  <c r="R1098" i="1"/>
  <c r="Q1098" i="1"/>
  <c r="P1098" i="1"/>
  <c r="O1098" i="1"/>
  <c r="T1098" i="1" s="1"/>
  <c r="R1097" i="1"/>
  <c r="Q1097" i="1"/>
  <c r="P1097" i="1"/>
  <c r="O1097" i="1"/>
  <c r="T1097" i="1" s="1"/>
  <c r="R1096" i="1"/>
  <c r="Q1096" i="1"/>
  <c r="P1096" i="1"/>
  <c r="O1096" i="1"/>
  <c r="R1095" i="1"/>
  <c r="Q1095" i="1"/>
  <c r="P1095" i="1"/>
  <c r="O1095" i="1"/>
  <c r="T1095" i="1" s="1"/>
  <c r="R1094" i="1"/>
  <c r="Q1094" i="1"/>
  <c r="P1094" i="1"/>
  <c r="O1094" i="1"/>
  <c r="T1094" i="1" s="1"/>
  <c r="R1093" i="1"/>
  <c r="Q1093" i="1"/>
  <c r="P1093" i="1"/>
  <c r="O1093" i="1"/>
  <c r="T1093" i="1" s="1"/>
  <c r="R1092" i="1"/>
  <c r="Q1092" i="1"/>
  <c r="P1092" i="1"/>
  <c r="O1092" i="1"/>
  <c r="R1091" i="1"/>
  <c r="Q1091" i="1"/>
  <c r="P1091" i="1"/>
  <c r="O1091" i="1"/>
  <c r="T1091" i="1" s="1"/>
  <c r="R1090" i="1"/>
  <c r="Q1090" i="1"/>
  <c r="P1090" i="1"/>
  <c r="O1090" i="1"/>
  <c r="T1090" i="1" s="1"/>
  <c r="R1089" i="1"/>
  <c r="Q1089" i="1"/>
  <c r="P1089" i="1"/>
  <c r="O1089" i="1"/>
  <c r="T1089" i="1" s="1"/>
  <c r="R1088" i="1"/>
  <c r="Q1088" i="1"/>
  <c r="P1088" i="1"/>
  <c r="O1088" i="1"/>
  <c r="R1087" i="1"/>
  <c r="Q1087" i="1"/>
  <c r="P1087" i="1"/>
  <c r="O1087" i="1"/>
  <c r="T1087" i="1" s="1"/>
  <c r="R1086" i="1"/>
  <c r="Q1086" i="1"/>
  <c r="P1086" i="1"/>
  <c r="O1086" i="1"/>
  <c r="T1086" i="1" s="1"/>
  <c r="R1085" i="1"/>
  <c r="Q1085" i="1"/>
  <c r="P1085" i="1"/>
  <c r="O1085" i="1"/>
  <c r="T1085" i="1" s="1"/>
  <c r="R1084" i="1"/>
  <c r="Q1084" i="1"/>
  <c r="P1084" i="1"/>
  <c r="O1084" i="1"/>
  <c r="R1083" i="1"/>
  <c r="Q1083" i="1"/>
  <c r="P1083" i="1"/>
  <c r="O1083" i="1"/>
  <c r="T1083" i="1" s="1"/>
  <c r="R1082" i="1"/>
  <c r="Q1082" i="1"/>
  <c r="P1082" i="1"/>
  <c r="O1082" i="1"/>
  <c r="T1082" i="1" s="1"/>
  <c r="R1081" i="1"/>
  <c r="Q1081" i="1"/>
  <c r="P1081" i="1"/>
  <c r="O1081" i="1"/>
  <c r="T1081" i="1" s="1"/>
  <c r="R1080" i="1"/>
  <c r="Q1080" i="1"/>
  <c r="P1080" i="1"/>
  <c r="O1080" i="1"/>
  <c r="R1079" i="1"/>
  <c r="Q1079" i="1"/>
  <c r="P1079" i="1"/>
  <c r="O1079" i="1"/>
  <c r="T1079" i="1" s="1"/>
  <c r="R1078" i="1"/>
  <c r="Q1078" i="1"/>
  <c r="P1078" i="1"/>
  <c r="O1078" i="1"/>
  <c r="T1078" i="1" s="1"/>
  <c r="R1077" i="1"/>
  <c r="Q1077" i="1"/>
  <c r="P1077" i="1"/>
  <c r="O1077" i="1"/>
  <c r="T1077" i="1" s="1"/>
  <c r="R1076" i="1"/>
  <c r="Q1076" i="1"/>
  <c r="P1076" i="1"/>
  <c r="O1076" i="1"/>
  <c r="T1076" i="1" s="1"/>
  <c r="R1075" i="1"/>
  <c r="Q1075" i="1"/>
  <c r="P1075" i="1"/>
  <c r="O1075" i="1"/>
  <c r="R1074" i="1"/>
  <c r="Q1074" i="1"/>
  <c r="P1074" i="1"/>
  <c r="O1074" i="1"/>
  <c r="R1073" i="1"/>
  <c r="Q1073" i="1"/>
  <c r="P1073" i="1"/>
  <c r="O1073" i="1"/>
  <c r="T1073" i="1" s="1"/>
  <c r="R1072" i="1"/>
  <c r="Q1072" i="1"/>
  <c r="P1072" i="1"/>
  <c r="O1072" i="1"/>
  <c r="T1072" i="1" s="1"/>
  <c r="R1071" i="1"/>
  <c r="Q1071" i="1"/>
  <c r="P1071" i="1"/>
  <c r="O1071" i="1"/>
  <c r="T1071" i="1" s="1"/>
  <c r="R1070" i="1"/>
  <c r="Q1070" i="1"/>
  <c r="P1070" i="1"/>
  <c r="O1070" i="1"/>
  <c r="T1070" i="1" s="1"/>
  <c r="R1069" i="1"/>
  <c r="Q1069" i="1"/>
  <c r="P1069" i="1"/>
  <c r="O1069" i="1"/>
  <c r="R1068" i="1"/>
  <c r="Q1068" i="1"/>
  <c r="P1068" i="1"/>
  <c r="O1068" i="1"/>
  <c r="R1067" i="1"/>
  <c r="Q1067" i="1"/>
  <c r="P1067" i="1"/>
  <c r="O1067" i="1"/>
  <c r="T1067" i="1" s="1"/>
  <c r="R1066" i="1"/>
  <c r="Q1066" i="1"/>
  <c r="P1066" i="1"/>
  <c r="O1066" i="1"/>
  <c r="T1066" i="1" s="1"/>
  <c r="R1065" i="1"/>
  <c r="Q1065" i="1"/>
  <c r="P1065" i="1"/>
  <c r="O1065" i="1"/>
  <c r="T1065" i="1" s="1"/>
  <c r="R1064" i="1"/>
  <c r="Q1064" i="1"/>
  <c r="P1064" i="1"/>
  <c r="O1064" i="1"/>
  <c r="T1064" i="1" s="1"/>
  <c r="R1063" i="1"/>
  <c r="Q1063" i="1"/>
  <c r="P1063" i="1"/>
  <c r="O1063" i="1"/>
  <c r="T1063" i="1" s="1"/>
  <c r="R1062" i="1"/>
  <c r="Q1062" i="1"/>
  <c r="P1062" i="1"/>
  <c r="O1062" i="1"/>
  <c r="R1061" i="1"/>
  <c r="Q1061" i="1"/>
  <c r="P1061" i="1"/>
  <c r="O1061" i="1"/>
  <c r="R1060" i="1"/>
  <c r="Q1060" i="1"/>
  <c r="P1060" i="1"/>
  <c r="O1060" i="1"/>
  <c r="T1060" i="1" s="1"/>
  <c r="R1059" i="1"/>
  <c r="Q1059" i="1"/>
  <c r="P1059" i="1"/>
  <c r="O1059" i="1"/>
  <c r="T1059" i="1" s="1"/>
  <c r="R1058" i="1"/>
  <c r="Q1058" i="1"/>
  <c r="P1058" i="1"/>
  <c r="O1058" i="1"/>
  <c r="T1058" i="1" s="1"/>
  <c r="R1057" i="1"/>
  <c r="Q1057" i="1"/>
  <c r="P1057" i="1"/>
  <c r="O1057" i="1"/>
  <c r="T1057" i="1" s="1"/>
  <c r="R1056" i="1"/>
  <c r="Q1056" i="1"/>
  <c r="P1056" i="1"/>
  <c r="O1056" i="1"/>
  <c r="T1056" i="1" s="1"/>
  <c r="R1055" i="1"/>
  <c r="Q1055" i="1"/>
  <c r="P1055" i="1"/>
  <c r="O1055" i="1"/>
  <c r="T1055" i="1" s="1"/>
  <c r="R1054" i="1"/>
  <c r="Q1054" i="1"/>
  <c r="P1054" i="1"/>
  <c r="O1054" i="1"/>
  <c r="T1054" i="1" s="1"/>
  <c r="R1053" i="1"/>
  <c r="Q1053" i="1"/>
  <c r="P1053" i="1"/>
  <c r="O1053" i="1"/>
  <c r="T1053" i="1" s="1"/>
  <c r="R1052" i="1"/>
  <c r="Q1052" i="1"/>
  <c r="P1052" i="1"/>
  <c r="O1052" i="1"/>
  <c r="T1052" i="1" s="1"/>
  <c r="R1051" i="1"/>
  <c r="Q1051" i="1"/>
  <c r="P1051" i="1"/>
  <c r="O1051" i="1"/>
  <c r="T1051" i="1" s="1"/>
  <c r="R1050" i="1"/>
  <c r="Q1050" i="1"/>
  <c r="P1050" i="1"/>
  <c r="O1050" i="1"/>
  <c r="T1050" i="1" s="1"/>
  <c r="R1049" i="1"/>
  <c r="Q1049" i="1"/>
  <c r="P1049" i="1"/>
  <c r="O1049" i="1"/>
  <c r="R1048" i="1"/>
  <c r="Q1048" i="1"/>
  <c r="P1048" i="1"/>
  <c r="O1048" i="1"/>
  <c r="R1047" i="1"/>
  <c r="Q1047" i="1"/>
  <c r="P1047" i="1"/>
  <c r="O1047" i="1"/>
  <c r="T1047" i="1" s="1"/>
  <c r="R1046" i="1"/>
  <c r="Q1046" i="1"/>
  <c r="P1046" i="1"/>
  <c r="O1046" i="1"/>
  <c r="T1046" i="1" s="1"/>
  <c r="R1045" i="1"/>
  <c r="Q1045" i="1"/>
  <c r="P1045" i="1"/>
  <c r="O1045" i="1"/>
  <c r="T1045" i="1" s="1"/>
  <c r="R1044" i="1"/>
  <c r="Q1044" i="1"/>
  <c r="P1044" i="1"/>
  <c r="O1044" i="1"/>
  <c r="T1044" i="1" s="1"/>
  <c r="R1043" i="1"/>
  <c r="Q1043" i="1"/>
  <c r="P1043" i="1"/>
  <c r="O1043" i="1"/>
  <c r="R1042" i="1"/>
  <c r="Q1042" i="1"/>
  <c r="P1042" i="1"/>
  <c r="O1042" i="1"/>
  <c r="T1042" i="1" s="1"/>
  <c r="R1041" i="1"/>
  <c r="Q1041" i="1"/>
  <c r="P1041" i="1"/>
  <c r="O1041" i="1"/>
  <c r="R1040" i="1"/>
  <c r="Q1040" i="1"/>
  <c r="P1040" i="1"/>
  <c r="O1040" i="1"/>
  <c r="T1040" i="1" s="1"/>
  <c r="R1039" i="1"/>
  <c r="Q1039" i="1"/>
  <c r="P1039" i="1"/>
  <c r="O1039" i="1"/>
  <c r="T1039" i="1" s="1"/>
  <c r="R1038" i="1"/>
  <c r="Q1038" i="1"/>
  <c r="P1038" i="1"/>
  <c r="O1038" i="1"/>
  <c r="R1037" i="1"/>
  <c r="Q1037" i="1"/>
  <c r="P1037" i="1"/>
  <c r="O1037" i="1"/>
  <c r="R1036" i="1"/>
  <c r="Q1036" i="1"/>
  <c r="P1036" i="1"/>
  <c r="O1036" i="1"/>
  <c r="T1036" i="1" s="1"/>
  <c r="R1035" i="1"/>
  <c r="Q1035" i="1"/>
  <c r="P1035" i="1"/>
  <c r="O1035" i="1"/>
  <c r="T1035" i="1" s="1"/>
  <c r="R1034" i="1"/>
  <c r="Q1034" i="1"/>
  <c r="P1034" i="1"/>
  <c r="O1034" i="1"/>
  <c r="T1034" i="1" s="1"/>
  <c r="R1033" i="1"/>
  <c r="Q1033" i="1"/>
  <c r="P1033" i="1"/>
  <c r="O1033" i="1"/>
  <c r="T1033" i="1" s="1"/>
  <c r="R1032" i="1"/>
  <c r="Q1032" i="1"/>
  <c r="P1032" i="1"/>
  <c r="O1032" i="1"/>
  <c r="T1032" i="1" s="1"/>
  <c r="R1031" i="1"/>
  <c r="Q1031" i="1"/>
  <c r="P1031" i="1"/>
  <c r="O1031" i="1"/>
  <c r="T1031" i="1" s="1"/>
  <c r="R1030" i="1"/>
  <c r="Q1030" i="1"/>
  <c r="P1030" i="1"/>
  <c r="O1030" i="1"/>
  <c r="T1030" i="1" s="1"/>
  <c r="R1029" i="1"/>
  <c r="Q1029" i="1"/>
  <c r="P1029" i="1"/>
  <c r="O1029" i="1"/>
  <c r="T1029" i="1" s="1"/>
  <c r="R1028" i="1"/>
  <c r="Q1028" i="1"/>
  <c r="P1028" i="1"/>
  <c r="O1028" i="1"/>
  <c r="T1028" i="1" s="1"/>
  <c r="R1027" i="1"/>
  <c r="Q1027" i="1"/>
  <c r="P1027" i="1"/>
  <c r="O1027" i="1"/>
  <c r="T1027" i="1" s="1"/>
  <c r="R1026" i="1"/>
  <c r="Q1026" i="1"/>
  <c r="P1026" i="1"/>
  <c r="O1026" i="1"/>
  <c r="R1025" i="1"/>
  <c r="Q1025" i="1"/>
  <c r="P1025" i="1"/>
  <c r="O1025" i="1"/>
  <c r="T1025" i="1" s="1"/>
  <c r="R1024" i="1"/>
  <c r="Q1024" i="1"/>
  <c r="P1024" i="1"/>
  <c r="O1024" i="1"/>
  <c r="T1024" i="1" s="1"/>
  <c r="R1023" i="1"/>
  <c r="Q1023" i="1"/>
  <c r="P1023" i="1"/>
  <c r="O1023" i="1"/>
  <c r="T1023" i="1" s="1"/>
  <c r="R1022" i="1"/>
  <c r="Q1022" i="1"/>
  <c r="P1022" i="1"/>
  <c r="O1022" i="1"/>
  <c r="R1021" i="1"/>
  <c r="Q1021" i="1"/>
  <c r="P1021" i="1"/>
  <c r="O1021" i="1"/>
  <c r="T1021" i="1" s="1"/>
  <c r="R1020" i="1"/>
  <c r="Q1020" i="1"/>
  <c r="P1020" i="1"/>
  <c r="O1020" i="1"/>
  <c r="R1019" i="1"/>
  <c r="Q1019" i="1"/>
  <c r="P1019" i="1"/>
  <c r="O1019" i="1"/>
  <c r="R1018" i="1"/>
  <c r="Q1018" i="1"/>
  <c r="P1018" i="1"/>
  <c r="O1018" i="1"/>
  <c r="R1017" i="1"/>
  <c r="Q1017" i="1"/>
  <c r="P1017" i="1"/>
  <c r="O1017" i="1"/>
  <c r="T1017" i="1" s="1"/>
  <c r="R1016" i="1"/>
  <c r="Q1016" i="1"/>
  <c r="P1016" i="1"/>
  <c r="O1016" i="1"/>
  <c r="T1016" i="1" s="1"/>
  <c r="R1015" i="1"/>
  <c r="Q1015" i="1"/>
  <c r="P1015" i="1"/>
  <c r="O1015" i="1"/>
  <c r="T1015" i="1" s="1"/>
  <c r="R1014" i="1"/>
  <c r="Q1014" i="1"/>
  <c r="P1014" i="1"/>
  <c r="O1014" i="1"/>
  <c r="R1013" i="1"/>
  <c r="Q1013" i="1"/>
  <c r="P1013" i="1"/>
  <c r="O1013" i="1"/>
  <c r="T1013" i="1" s="1"/>
  <c r="R1012" i="1"/>
  <c r="Q1012" i="1"/>
  <c r="P1012" i="1"/>
  <c r="O1012" i="1"/>
  <c r="R1011" i="1"/>
  <c r="Q1011" i="1"/>
  <c r="P1011" i="1"/>
  <c r="O1011" i="1"/>
  <c r="R1010" i="1"/>
  <c r="Q1010" i="1"/>
  <c r="P1010" i="1"/>
  <c r="O1010" i="1"/>
  <c r="R1009" i="1"/>
  <c r="Q1009" i="1"/>
  <c r="P1009" i="1"/>
  <c r="O1009" i="1"/>
  <c r="T1009" i="1" s="1"/>
  <c r="R1008" i="1"/>
  <c r="Q1008" i="1"/>
  <c r="P1008" i="1"/>
  <c r="O1008" i="1"/>
  <c r="T1008" i="1" s="1"/>
  <c r="R1007" i="1"/>
  <c r="Q1007" i="1"/>
  <c r="P1007" i="1"/>
  <c r="O1007" i="1"/>
  <c r="T1007" i="1" s="1"/>
  <c r="R1006" i="1"/>
  <c r="Q1006" i="1"/>
  <c r="P1006" i="1"/>
  <c r="O1006" i="1"/>
  <c r="R1005" i="1"/>
  <c r="Q1005" i="1"/>
  <c r="P1005" i="1"/>
  <c r="O1005" i="1"/>
  <c r="T1005" i="1" s="1"/>
  <c r="R1004" i="1"/>
  <c r="Q1004" i="1"/>
  <c r="P1004" i="1"/>
  <c r="O1004" i="1"/>
  <c r="T1004" i="1" s="1"/>
  <c r="R1003" i="1"/>
  <c r="Q1003" i="1"/>
  <c r="P1003" i="1"/>
  <c r="O1003" i="1"/>
  <c r="R1002" i="1"/>
  <c r="Q1002" i="1"/>
  <c r="P1002" i="1"/>
  <c r="O1002" i="1"/>
  <c r="R1001" i="1"/>
  <c r="Q1001" i="1"/>
  <c r="P1001" i="1"/>
  <c r="O1001" i="1"/>
  <c r="T1001" i="1" s="1"/>
  <c r="R1000" i="1"/>
  <c r="Q1000" i="1"/>
  <c r="P1000" i="1"/>
  <c r="O1000" i="1"/>
  <c r="T1000" i="1" s="1"/>
  <c r="R999" i="1"/>
  <c r="Q999" i="1"/>
  <c r="P999" i="1"/>
  <c r="O999" i="1"/>
  <c r="T999" i="1" s="1"/>
  <c r="R998" i="1"/>
  <c r="Q998" i="1"/>
  <c r="P998" i="1"/>
  <c r="O998" i="1"/>
  <c r="R997" i="1"/>
  <c r="Q997" i="1"/>
  <c r="P997" i="1"/>
  <c r="O997" i="1"/>
  <c r="T997" i="1" s="1"/>
  <c r="R996" i="1"/>
  <c r="Q996" i="1"/>
  <c r="P996" i="1"/>
  <c r="O996" i="1"/>
  <c r="T996" i="1" s="1"/>
  <c r="R995" i="1"/>
  <c r="Q995" i="1"/>
  <c r="P995" i="1"/>
  <c r="O995" i="1"/>
  <c r="R994" i="1"/>
  <c r="Q994" i="1"/>
  <c r="P994" i="1"/>
  <c r="O994" i="1"/>
  <c r="R993" i="1"/>
  <c r="Q993" i="1"/>
  <c r="P993" i="1"/>
  <c r="O993" i="1"/>
  <c r="T993" i="1" s="1"/>
  <c r="R992" i="1"/>
  <c r="Q992" i="1"/>
  <c r="P992" i="1"/>
  <c r="O992" i="1"/>
  <c r="T992" i="1" s="1"/>
  <c r="R991" i="1"/>
  <c r="Q991" i="1"/>
  <c r="P991" i="1"/>
  <c r="O991" i="1"/>
  <c r="T991" i="1" s="1"/>
  <c r="R990" i="1"/>
  <c r="Q990" i="1"/>
  <c r="P990" i="1"/>
  <c r="O990" i="1"/>
  <c r="R989" i="1"/>
  <c r="Q989" i="1"/>
  <c r="P989" i="1"/>
  <c r="O989" i="1"/>
  <c r="T989" i="1" s="1"/>
  <c r="R988" i="1"/>
  <c r="Q988" i="1"/>
  <c r="P988" i="1"/>
  <c r="O988" i="1"/>
  <c r="T988" i="1" s="1"/>
  <c r="R987" i="1"/>
  <c r="Q987" i="1"/>
  <c r="P987" i="1"/>
  <c r="O987" i="1"/>
  <c r="R986" i="1"/>
  <c r="Q986" i="1"/>
  <c r="P986" i="1"/>
  <c r="O986" i="1"/>
  <c r="R985" i="1"/>
  <c r="Q985" i="1"/>
  <c r="P985" i="1"/>
  <c r="O985" i="1"/>
  <c r="T985" i="1" s="1"/>
  <c r="R984" i="1"/>
  <c r="Q984" i="1"/>
  <c r="P984" i="1"/>
  <c r="O984" i="1"/>
  <c r="T984" i="1" s="1"/>
  <c r="R983" i="1"/>
  <c r="Q983" i="1"/>
  <c r="P983" i="1"/>
  <c r="O983" i="1"/>
  <c r="T983" i="1" s="1"/>
  <c r="R982" i="1"/>
  <c r="Q982" i="1"/>
  <c r="P982" i="1"/>
  <c r="O982" i="1"/>
  <c r="R981" i="1"/>
  <c r="Q981" i="1"/>
  <c r="P981" i="1"/>
  <c r="O981" i="1"/>
  <c r="T981" i="1" s="1"/>
  <c r="R980" i="1"/>
  <c r="Q980" i="1"/>
  <c r="P980" i="1"/>
  <c r="O980" i="1"/>
  <c r="T980" i="1" s="1"/>
  <c r="R979" i="1"/>
  <c r="Q979" i="1"/>
  <c r="P979" i="1"/>
  <c r="O979" i="1"/>
  <c r="R978" i="1"/>
  <c r="Q978" i="1"/>
  <c r="P978" i="1"/>
  <c r="O978" i="1"/>
  <c r="R977" i="1"/>
  <c r="Q977" i="1"/>
  <c r="P977" i="1"/>
  <c r="O977" i="1"/>
  <c r="T977" i="1" s="1"/>
  <c r="R976" i="1"/>
  <c r="Q976" i="1"/>
  <c r="P976" i="1"/>
  <c r="O976" i="1"/>
  <c r="T976" i="1" s="1"/>
  <c r="R975" i="1"/>
  <c r="Q975" i="1"/>
  <c r="P975" i="1"/>
  <c r="O975" i="1"/>
  <c r="T975" i="1" s="1"/>
  <c r="R974" i="1"/>
  <c r="Q974" i="1"/>
  <c r="P974" i="1"/>
  <c r="O974" i="1"/>
  <c r="R973" i="1"/>
  <c r="Q973" i="1"/>
  <c r="P973" i="1"/>
  <c r="O973" i="1"/>
  <c r="T973" i="1" s="1"/>
  <c r="R972" i="1"/>
  <c r="Q972" i="1"/>
  <c r="P972" i="1"/>
  <c r="O972" i="1"/>
  <c r="T972" i="1" s="1"/>
  <c r="R971" i="1"/>
  <c r="Q971" i="1"/>
  <c r="P971" i="1"/>
  <c r="O971" i="1"/>
  <c r="R970" i="1"/>
  <c r="Q970" i="1"/>
  <c r="P970" i="1"/>
  <c r="O970" i="1"/>
  <c r="R969" i="1"/>
  <c r="Q969" i="1"/>
  <c r="P969" i="1"/>
  <c r="O969" i="1"/>
  <c r="T969" i="1" s="1"/>
  <c r="R968" i="1"/>
  <c r="Q968" i="1"/>
  <c r="P968" i="1"/>
  <c r="O968" i="1"/>
  <c r="T968" i="1" s="1"/>
  <c r="R967" i="1"/>
  <c r="Q967" i="1"/>
  <c r="P967" i="1"/>
  <c r="O967" i="1"/>
  <c r="T967" i="1" s="1"/>
  <c r="R966" i="1"/>
  <c r="Q966" i="1"/>
  <c r="P966" i="1"/>
  <c r="O966" i="1"/>
  <c r="T966" i="1" s="1"/>
  <c r="R965" i="1"/>
  <c r="Q965" i="1"/>
  <c r="P965" i="1"/>
  <c r="O965" i="1"/>
  <c r="T965" i="1" s="1"/>
  <c r="R964" i="1"/>
  <c r="Q964" i="1"/>
  <c r="P964" i="1"/>
  <c r="O964" i="1"/>
  <c r="T964" i="1" s="1"/>
  <c r="R963" i="1"/>
  <c r="Q963" i="1"/>
  <c r="P963" i="1"/>
  <c r="O963" i="1"/>
  <c r="T963" i="1" s="1"/>
  <c r="R962" i="1"/>
  <c r="Q962" i="1"/>
  <c r="P962" i="1"/>
  <c r="O962" i="1"/>
  <c r="T962" i="1" s="1"/>
  <c r="R961" i="1"/>
  <c r="Q961" i="1"/>
  <c r="P961" i="1"/>
  <c r="O961" i="1"/>
  <c r="R960" i="1"/>
  <c r="Q960" i="1"/>
  <c r="P960" i="1"/>
  <c r="O960" i="1"/>
  <c r="T960" i="1" s="1"/>
  <c r="R959" i="1"/>
  <c r="Q959" i="1"/>
  <c r="P959" i="1"/>
  <c r="O959" i="1"/>
  <c r="T959" i="1" s="1"/>
  <c r="R958" i="1"/>
  <c r="Q958" i="1"/>
  <c r="P958" i="1"/>
  <c r="O958" i="1"/>
  <c r="T958" i="1" s="1"/>
  <c r="R957" i="1"/>
  <c r="Q957" i="1"/>
  <c r="P957" i="1"/>
  <c r="O957" i="1"/>
  <c r="T957" i="1" s="1"/>
  <c r="R956" i="1"/>
  <c r="Q956" i="1"/>
  <c r="P956" i="1"/>
  <c r="O956" i="1"/>
  <c r="T956" i="1" s="1"/>
  <c r="R955" i="1"/>
  <c r="Q955" i="1"/>
  <c r="P955" i="1"/>
  <c r="O955" i="1"/>
  <c r="T955" i="1" s="1"/>
  <c r="R954" i="1"/>
  <c r="Q954" i="1"/>
  <c r="P954" i="1"/>
  <c r="O954" i="1"/>
  <c r="R953" i="1"/>
  <c r="Q953" i="1"/>
  <c r="P953" i="1"/>
  <c r="O953" i="1"/>
  <c r="R952" i="1"/>
  <c r="Q952" i="1"/>
  <c r="P952" i="1"/>
  <c r="O952" i="1"/>
  <c r="T952" i="1" s="1"/>
  <c r="R951" i="1"/>
  <c r="Q951" i="1"/>
  <c r="P951" i="1"/>
  <c r="O951" i="1"/>
  <c r="T951" i="1" s="1"/>
  <c r="R950" i="1"/>
  <c r="Q950" i="1"/>
  <c r="P950" i="1"/>
  <c r="O950" i="1"/>
  <c r="T950" i="1" s="1"/>
  <c r="R949" i="1"/>
  <c r="Q949" i="1"/>
  <c r="P949" i="1"/>
  <c r="O949" i="1"/>
  <c r="T949" i="1" s="1"/>
  <c r="R948" i="1"/>
  <c r="Q948" i="1"/>
  <c r="P948" i="1"/>
  <c r="O948" i="1"/>
  <c r="T948" i="1" s="1"/>
  <c r="R947" i="1"/>
  <c r="Q947" i="1"/>
  <c r="P947" i="1"/>
  <c r="O947" i="1"/>
  <c r="T947" i="1" s="1"/>
  <c r="R946" i="1"/>
  <c r="Q946" i="1"/>
  <c r="P946" i="1"/>
  <c r="O946" i="1"/>
  <c r="R945" i="1"/>
  <c r="Q945" i="1"/>
  <c r="P945" i="1"/>
  <c r="O945" i="1"/>
  <c r="R944" i="1"/>
  <c r="Q944" i="1"/>
  <c r="P944" i="1"/>
  <c r="O944" i="1"/>
  <c r="T944" i="1" s="1"/>
  <c r="R943" i="1"/>
  <c r="Q943" i="1"/>
  <c r="P943" i="1"/>
  <c r="O943" i="1"/>
  <c r="T943" i="1" s="1"/>
  <c r="R942" i="1"/>
  <c r="Q942" i="1"/>
  <c r="P942" i="1"/>
  <c r="O942" i="1"/>
  <c r="T942" i="1" s="1"/>
  <c r="R941" i="1"/>
  <c r="Q941" i="1"/>
  <c r="P941" i="1"/>
  <c r="O941" i="1"/>
  <c r="T941" i="1" s="1"/>
  <c r="R940" i="1"/>
  <c r="Q940" i="1"/>
  <c r="P940" i="1"/>
  <c r="O940" i="1"/>
  <c r="T940" i="1" s="1"/>
  <c r="R939" i="1"/>
  <c r="Q939" i="1"/>
  <c r="P939" i="1"/>
  <c r="O939" i="1"/>
  <c r="T939" i="1" s="1"/>
  <c r="R938" i="1"/>
  <c r="Q938" i="1"/>
  <c r="P938" i="1"/>
  <c r="O938" i="1"/>
  <c r="R937" i="1"/>
  <c r="Q937" i="1"/>
  <c r="P937" i="1"/>
  <c r="O937" i="1"/>
  <c r="R936" i="1"/>
  <c r="Q936" i="1"/>
  <c r="P936" i="1"/>
  <c r="O936" i="1"/>
  <c r="T936" i="1" s="1"/>
  <c r="R935" i="1"/>
  <c r="Q935" i="1"/>
  <c r="P935" i="1"/>
  <c r="O935" i="1"/>
  <c r="T935" i="1" s="1"/>
  <c r="R934" i="1"/>
  <c r="Q934" i="1"/>
  <c r="P934" i="1"/>
  <c r="O934" i="1"/>
  <c r="T934" i="1" s="1"/>
  <c r="R933" i="1"/>
  <c r="Q933" i="1"/>
  <c r="P933" i="1"/>
  <c r="O933" i="1"/>
  <c r="T933" i="1" s="1"/>
  <c r="R932" i="1"/>
  <c r="Q932" i="1"/>
  <c r="P932" i="1"/>
  <c r="O932" i="1"/>
  <c r="T932" i="1" s="1"/>
  <c r="R931" i="1"/>
  <c r="Q931" i="1"/>
  <c r="P931" i="1"/>
  <c r="O931" i="1"/>
  <c r="T931" i="1" s="1"/>
  <c r="R930" i="1"/>
  <c r="Q930" i="1"/>
  <c r="P930" i="1"/>
  <c r="O930" i="1"/>
  <c r="T930" i="1" s="1"/>
  <c r="R929" i="1"/>
  <c r="Q929" i="1"/>
  <c r="P929" i="1"/>
  <c r="O929" i="1"/>
  <c r="R928" i="1"/>
  <c r="Q928" i="1"/>
  <c r="P928" i="1"/>
  <c r="O928" i="1"/>
  <c r="T928" i="1" s="1"/>
  <c r="R927" i="1"/>
  <c r="Q927" i="1"/>
  <c r="P927" i="1"/>
  <c r="O927" i="1"/>
  <c r="T927" i="1" s="1"/>
  <c r="R926" i="1"/>
  <c r="Q926" i="1"/>
  <c r="P926" i="1"/>
  <c r="O926" i="1"/>
  <c r="T926" i="1" s="1"/>
  <c r="R925" i="1"/>
  <c r="Q925" i="1"/>
  <c r="P925" i="1"/>
  <c r="O925" i="1"/>
  <c r="T925" i="1" s="1"/>
  <c r="R924" i="1"/>
  <c r="Q924" i="1"/>
  <c r="P924" i="1"/>
  <c r="O924" i="1"/>
  <c r="T924" i="1" s="1"/>
  <c r="R923" i="1"/>
  <c r="Q923" i="1"/>
  <c r="P923" i="1"/>
  <c r="O923" i="1"/>
  <c r="T923" i="1" s="1"/>
  <c r="R922" i="1"/>
  <c r="Q922" i="1"/>
  <c r="P922" i="1"/>
  <c r="O922" i="1"/>
  <c r="T922" i="1" s="1"/>
  <c r="R921" i="1"/>
  <c r="Q921" i="1"/>
  <c r="P921" i="1"/>
  <c r="O921" i="1"/>
  <c r="R920" i="1"/>
  <c r="Q920" i="1"/>
  <c r="P920" i="1"/>
  <c r="O920" i="1"/>
  <c r="T920" i="1" s="1"/>
  <c r="R919" i="1"/>
  <c r="Q919" i="1"/>
  <c r="P919" i="1"/>
  <c r="O919" i="1"/>
  <c r="T919" i="1" s="1"/>
  <c r="R918" i="1"/>
  <c r="Q918" i="1"/>
  <c r="P918" i="1"/>
  <c r="O918" i="1"/>
  <c r="T918" i="1" s="1"/>
  <c r="R917" i="1"/>
  <c r="Q917" i="1"/>
  <c r="P917" i="1"/>
  <c r="O917" i="1"/>
  <c r="T917" i="1" s="1"/>
  <c r="R916" i="1"/>
  <c r="Q916" i="1"/>
  <c r="P916" i="1"/>
  <c r="O916" i="1"/>
  <c r="T916" i="1" s="1"/>
  <c r="R915" i="1"/>
  <c r="Q915" i="1"/>
  <c r="P915" i="1"/>
  <c r="O915" i="1"/>
  <c r="T915" i="1" s="1"/>
  <c r="R914" i="1"/>
  <c r="Q914" i="1"/>
  <c r="P914" i="1"/>
  <c r="O914" i="1"/>
  <c r="T914" i="1" s="1"/>
  <c r="R913" i="1"/>
  <c r="Q913" i="1"/>
  <c r="P913" i="1"/>
  <c r="O913" i="1"/>
  <c r="R912" i="1"/>
  <c r="Q912" i="1"/>
  <c r="P912" i="1"/>
  <c r="O912" i="1"/>
  <c r="T912" i="1" s="1"/>
  <c r="R911" i="1"/>
  <c r="Q911" i="1"/>
  <c r="P911" i="1"/>
  <c r="O911" i="1"/>
  <c r="T911" i="1" s="1"/>
  <c r="R910" i="1"/>
  <c r="Q910" i="1"/>
  <c r="P910" i="1"/>
  <c r="O910" i="1"/>
  <c r="T910" i="1" s="1"/>
  <c r="R909" i="1"/>
  <c r="Q909" i="1"/>
  <c r="P909" i="1"/>
  <c r="O909" i="1"/>
  <c r="T909" i="1" s="1"/>
  <c r="R908" i="1"/>
  <c r="Q908" i="1"/>
  <c r="P908" i="1"/>
  <c r="O908" i="1"/>
  <c r="T908" i="1" s="1"/>
  <c r="R907" i="1"/>
  <c r="Q907" i="1"/>
  <c r="P907" i="1"/>
  <c r="O907" i="1"/>
  <c r="T907" i="1" s="1"/>
  <c r="R906" i="1"/>
  <c r="Q906" i="1"/>
  <c r="P906" i="1"/>
  <c r="O906" i="1"/>
  <c r="R905" i="1"/>
  <c r="Q905" i="1"/>
  <c r="P905" i="1"/>
  <c r="O905" i="1"/>
  <c r="R904" i="1"/>
  <c r="Q904" i="1"/>
  <c r="P904" i="1"/>
  <c r="O904" i="1"/>
  <c r="T904" i="1" s="1"/>
  <c r="R903" i="1"/>
  <c r="Q903" i="1"/>
  <c r="P903" i="1"/>
  <c r="O903" i="1"/>
  <c r="T903" i="1" s="1"/>
  <c r="R902" i="1"/>
  <c r="Q902" i="1"/>
  <c r="P902" i="1"/>
  <c r="O902" i="1"/>
  <c r="T902" i="1" s="1"/>
  <c r="R901" i="1"/>
  <c r="Q901" i="1"/>
  <c r="P901" i="1"/>
  <c r="O901" i="1"/>
  <c r="T901" i="1" s="1"/>
  <c r="R900" i="1"/>
  <c r="Q900" i="1"/>
  <c r="P900" i="1"/>
  <c r="O900" i="1"/>
  <c r="T900" i="1" s="1"/>
  <c r="R899" i="1"/>
  <c r="Q899" i="1"/>
  <c r="P899" i="1"/>
  <c r="O899" i="1"/>
  <c r="R898" i="1"/>
  <c r="Q898" i="1"/>
  <c r="P898" i="1"/>
  <c r="O898" i="1"/>
  <c r="T898" i="1" s="1"/>
  <c r="R897" i="1"/>
  <c r="Q897" i="1"/>
  <c r="P897" i="1"/>
  <c r="O897" i="1"/>
  <c r="T897" i="1" s="1"/>
  <c r="R896" i="1"/>
  <c r="Q896" i="1"/>
  <c r="P896" i="1"/>
  <c r="O896" i="1"/>
  <c r="T896" i="1" s="1"/>
  <c r="R895" i="1"/>
  <c r="Q895" i="1"/>
  <c r="P895" i="1"/>
  <c r="O895" i="1"/>
  <c r="T895" i="1" s="1"/>
  <c r="R894" i="1"/>
  <c r="Q894" i="1"/>
  <c r="P894" i="1"/>
  <c r="O894" i="1"/>
  <c r="R893" i="1"/>
  <c r="Q893" i="1"/>
  <c r="P893" i="1"/>
  <c r="O893" i="1"/>
  <c r="T893" i="1" s="1"/>
  <c r="R892" i="1"/>
  <c r="Q892" i="1"/>
  <c r="P892" i="1"/>
  <c r="O892" i="1"/>
  <c r="T892" i="1" s="1"/>
  <c r="R891" i="1"/>
  <c r="Q891" i="1"/>
  <c r="P891" i="1"/>
  <c r="O891" i="1"/>
  <c r="T891" i="1" s="1"/>
  <c r="R890" i="1"/>
  <c r="Q890" i="1"/>
  <c r="P890" i="1"/>
  <c r="O890" i="1"/>
  <c r="T890" i="1" s="1"/>
  <c r="R889" i="1"/>
  <c r="Q889" i="1"/>
  <c r="P889" i="1"/>
  <c r="O889" i="1"/>
  <c r="T889" i="1" s="1"/>
  <c r="R888" i="1"/>
  <c r="Q888" i="1"/>
  <c r="P888" i="1"/>
  <c r="O888" i="1"/>
  <c r="T888" i="1" s="1"/>
  <c r="R887" i="1"/>
  <c r="Q887" i="1"/>
  <c r="P887" i="1"/>
  <c r="O887" i="1"/>
  <c r="R886" i="1"/>
  <c r="Q886" i="1"/>
  <c r="P886" i="1"/>
  <c r="O886" i="1"/>
  <c r="R885" i="1"/>
  <c r="Q885" i="1"/>
  <c r="P885" i="1"/>
  <c r="O885" i="1"/>
  <c r="T885" i="1" s="1"/>
  <c r="R884" i="1"/>
  <c r="Q884" i="1"/>
  <c r="P884" i="1"/>
  <c r="O884" i="1"/>
  <c r="T884" i="1" s="1"/>
  <c r="R883" i="1"/>
  <c r="Q883" i="1"/>
  <c r="P883" i="1"/>
  <c r="O883" i="1"/>
  <c r="T883" i="1" s="1"/>
  <c r="R882" i="1"/>
  <c r="Q882" i="1"/>
  <c r="P882" i="1"/>
  <c r="O882" i="1"/>
  <c r="T882" i="1" s="1"/>
  <c r="R881" i="1"/>
  <c r="Q881" i="1"/>
  <c r="P881" i="1"/>
  <c r="O881" i="1"/>
  <c r="T881" i="1" s="1"/>
  <c r="R880" i="1"/>
  <c r="Q880" i="1"/>
  <c r="P880" i="1"/>
  <c r="O880" i="1"/>
  <c r="T880" i="1" s="1"/>
  <c r="R879" i="1"/>
  <c r="Q879" i="1"/>
  <c r="P879" i="1"/>
  <c r="O879" i="1"/>
  <c r="T879" i="1" s="1"/>
  <c r="R878" i="1"/>
  <c r="Q878" i="1"/>
  <c r="P878" i="1"/>
  <c r="O878" i="1"/>
  <c r="T878" i="1" s="1"/>
  <c r="R877" i="1"/>
  <c r="Q877" i="1"/>
  <c r="P877" i="1"/>
  <c r="O877" i="1"/>
  <c r="T877" i="1" s="1"/>
  <c r="R876" i="1"/>
  <c r="Q876" i="1"/>
  <c r="P876" i="1"/>
  <c r="O876" i="1"/>
  <c r="T876" i="1" s="1"/>
  <c r="R875" i="1"/>
  <c r="Q875" i="1"/>
  <c r="P875" i="1"/>
  <c r="O875" i="1"/>
  <c r="R874" i="1"/>
  <c r="Q874" i="1"/>
  <c r="P874" i="1"/>
  <c r="O874" i="1"/>
  <c r="T874" i="1" s="1"/>
  <c r="R873" i="1"/>
  <c r="Q873" i="1"/>
  <c r="P873" i="1"/>
  <c r="O873" i="1"/>
  <c r="R872" i="1"/>
  <c r="Q872" i="1"/>
  <c r="P872" i="1"/>
  <c r="O872" i="1"/>
  <c r="T872" i="1" s="1"/>
  <c r="R871" i="1"/>
  <c r="Q871" i="1"/>
  <c r="P871" i="1"/>
  <c r="O871" i="1"/>
  <c r="T871" i="1" s="1"/>
  <c r="R870" i="1"/>
  <c r="Q870" i="1"/>
  <c r="P870" i="1"/>
  <c r="O870" i="1"/>
  <c r="T870" i="1" s="1"/>
  <c r="R869" i="1"/>
  <c r="Q869" i="1"/>
  <c r="P869" i="1"/>
  <c r="O869" i="1"/>
  <c r="T869" i="1" s="1"/>
  <c r="R868" i="1"/>
  <c r="Q868" i="1"/>
  <c r="P868" i="1"/>
  <c r="O868" i="1"/>
  <c r="R867" i="1"/>
  <c r="Q867" i="1"/>
  <c r="P867" i="1"/>
  <c r="O867" i="1"/>
  <c r="R866" i="1"/>
  <c r="Q866" i="1"/>
  <c r="P866" i="1"/>
  <c r="O866" i="1"/>
  <c r="T866" i="1" s="1"/>
  <c r="R865" i="1"/>
  <c r="Q865" i="1"/>
  <c r="P865" i="1"/>
  <c r="O865" i="1"/>
  <c r="T865" i="1" s="1"/>
  <c r="R864" i="1"/>
  <c r="Q864" i="1"/>
  <c r="P864" i="1"/>
  <c r="O864" i="1"/>
  <c r="T864" i="1" s="1"/>
  <c r="R863" i="1"/>
  <c r="Q863" i="1"/>
  <c r="P863" i="1"/>
  <c r="O863" i="1"/>
  <c r="T863" i="1" s="1"/>
  <c r="R862" i="1"/>
  <c r="Q862" i="1"/>
  <c r="P862" i="1"/>
  <c r="O862" i="1"/>
  <c r="T862" i="1" s="1"/>
  <c r="R861" i="1"/>
  <c r="Q861" i="1"/>
  <c r="P861" i="1"/>
  <c r="O861" i="1"/>
  <c r="R860" i="1"/>
  <c r="Q860" i="1"/>
  <c r="P860" i="1"/>
  <c r="O860" i="1"/>
  <c r="T860" i="1" s="1"/>
  <c r="R859" i="1"/>
  <c r="Q859" i="1"/>
  <c r="P859" i="1"/>
  <c r="O859" i="1"/>
  <c r="T859" i="1" s="1"/>
  <c r="R858" i="1"/>
  <c r="Q858" i="1"/>
  <c r="P858" i="1"/>
  <c r="O858" i="1"/>
  <c r="T858" i="1" s="1"/>
  <c r="R857" i="1"/>
  <c r="Q857" i="1"/>
  <c r="P857" i="1"/>
  <c r="O857" i="1"/>
  <c r="T857" i="1" s="1"/>
  <c r="R856" i="1"/>
  <c r="Q856" i="1"/>
  <c r="P856" i="1"/>
  <c r="O856" i="1"/>
  <c r="T856" i="1" s="1"/>
  <c r="R855" i="1"/>
  <c r="Q855" i="1"/>
  <c r="P855" i="1"/>
  <c r="O855" i="1"/>
  <c r="T855" i="1" s="1"/>
  <c r="R854" i="1"/>
  <c r="Q854" i="1"/>
  <c r="P854" i="1"/>
  <c r="O854" i="1"/>
  <c r="R853" i="1"/>
  <c r="Q853" i="1"/>
  <c r="P853" i="1"/>
  <c r="O853" i="1"/>
  <c r="T853" i="1" s="1"/>
  <c r="R852" i="1"/>
  <c r="Q852" i="1"/>
  <c r="P852" i="1"/>
  <c r="O852" i="1"/>
  <c r="T852" i="1" s="1"/>
  <c r="R851" i="1"/>
  <c r="Q851" i="1"/>
  <c r="P851" i="1"/>
  <c r="O851" i="1"/>
  <c r="T851" i="1" s="1"/>
  <c r="R850" i="1"/>
  <c r="Q850" i="1"/>
  <c r="P850" i="1"/>
  <c r="O850" i="1"/>
  <c r="T850" i="1" s="1"/>
  <c r="R849" i="1"/>
  <c r="Q849" i="1"/>
  <c r="P849" i="1"/>
  <c r="O849" i="1"/>
  <c r="R848" i="1"/>
  <c r="Q848" i="1"/>
  <c r="P848" i="1"/>
  <c r="O848" i="1"/>
  <c r="T848" i="1" s="1"/>
  <c r="R847" i="1"/>
  <c r="Q847" i="1"/>
  <c r="P847" i="1"/>
  <c r="O847" i="1"/>
  <c r="T847" i="1" s="1"/>
  <c r="R846" i="1"/>
  <c r="Q846" i="1"/>
  <c r="P846" i="1"/>
  <c r="O846" i="1"/>
  <c r="T846" i="1" s="1"/>
  <c r="R845" i="1"/>
  <c r="Q845" i="1"/>
  <c r="P845" i="1"/>
  <c r="O845" i="1"/>
  <c r="T845" i="1" s="1"/>
  <c r="R844" i="1"/>
  <c r="Q844" i="1"/>
  <c r="P844" i="1"/>
  <c r="O844" i="1"/>
  <c r="T844" i="1" s="1"/>
  <c r="R843" i="1"/>
  <c r="Q843" i="1"/>
  <c r="P843" i="1"/>
  <c r="O843" i="1"/>
  <c r="T843" i="1" s="1"/>
  <c r="R842" i="1"/>
  <c r="Q842" i="1"/>
  <c r="P842" i="1"/>
  <c r="O842" i="1"/>
  <c r="R841" i="1"/>
  <c r="Q841" i="1"/>
  <c r="P841" i="1"/>
  <c r="O841" i="1"/>
  <c r="R840" i="1"/>
  <c r="Q840" i="1"/>
  <c r="P840" i="1"/>
  <c r="O840" i="1"/>
  <c r="T840" i="1" s="1"/>
  <c r="R839" i="1"/>
  <c r="Q839" i="1"/>
  <c r="P839" i="1"/>
  <c r="O839" i="1"/>
  <c r="T839" i="1" s="1"/>
  <c r="R838" i="1"/>
  <c r="Q838" i="1"/>
  <c r="P838" i="1"/>
  <c r="O838" i="1"/>
  <c r="T838" i="1" s="1"/>
  <c r="R837" i="1"/>
  <c r="Q837" i="1"/>
  <c r="P837" i="1"/>
  <c r="O837" i="1"/>
  <c r="T837" i="1" s="1"/>
  <c r="R836" i="1"/>
  <c r="Q836" i="1"/>
  <c r="P836" i="1"/>
  <c r="O836" i="1"/>
  <c r="T836" i="1" s="1"/>
  <c r="R835" i="1"/>
  <c r="Q835" i="1"/>
  <c r="P835" i="1"/>
  <c r="O835" i="1"/>
  <c r="R834" i="1"/>
  <c r="Q834" i="1"/>
  <c r="P834" i="1"/>
  <c r="O834" i="1"/>
  <c r="T834" i="1" s="1"/>
  <c r="R833" i="1"/>
  <c r="Q833" i="1"/>
  <c r="P833" i="1"/>
  <c r="O833" i="1"/>
  <c r="R832" i="1"/>
  <c r="Q832" i="1"/>
  <c r="P832" i="1"/>
  <c r="O832" i="1"/>
  <c r="T832" i="1" s="1"/>
  <c r="R831" i="1"/>
  <c r="Q831" i="1"/>
  <c r="P831" i="1"/>
  <c r="O831" i="1"/>
  <c r="R830" i="1"/>
  <c r="Q830" i="1"/>
  <c r="P830" i="1"/>
  <c r="O830" i="1"/>
  <c r="T830" i="1" s="1"/>
  <c r="R829" i="1"/>
  <c r="Q829" i="1"/>
  <c r="P829" i="1"/>
  <c r="O829" i="1"/>
  <c r="T829" i="1" s="1"/>
  <c r="R828" i="1"/>
  <c r="Q828" i="1"/>
  <c r="P828" i="1"/>
  <c r="O828" i="1"/>
  <c r="T828" i="1" s="1"/>
  <c r="R827" i="1"/>
  <c r="Q827" i="1"/>
  <c r="P827" i="1"/>
  <c r="O827" i="1"/>
  <c r="T827" i="1" s="1"/>
  <c r="R826" i="1"/>
  <c r="Q826" i="1"/>
  <c r="P826" i="1"/>
  <c r="O826" i="1"/>
  <c r="T826" i="1" s="1"/>
  <c r="R825" i="1"/>
  <c r="Q825" i="1"/>
  <c r="P825" i="1"/>
  <c r="O825" i="1"/>
  <c r="T825" i="1" s="1"/>
  <c r="R824" i="1"/>
  <c r="Q824" i="1"/>
  <c r="P824" i="1"/>
  <c r="O824" i="1"/>
  <c r="T824" i="1" s="1"/>
  <c r="R823" i="1"/>
  <c r="Q823" i="1"/>
  <c r="P823" i="1"/>
  <c r="O823" i="1"/>
  <c r="T823" i="1" s="1"/>
  <c r="R822" i="1"/>
  <c r="Q822" i="1"/>
  <c r="P822" i="1"/>
  <c r="O822" i="1"/>
  <c r="T822" i="1" s="1"/>
  <c r="R821" i="1"/>
  <c r="Q821" i="1"/>
  <c r="P821" i="1"/>
  <c r="O821" i="1"/>
  <c r="T821" i="1" s="1"/>
  <c r="R820" i="1"/>
  <c r="Q820" i="1"/>
  <c r="P820" i="1"/>
  <c r="O820" i="1"/>
  <c r="T820" i="1" s="1"/>
  <c r="R819" i="1"/>
  <c r="Q819" i="1"/>
  <c r="P819" i="1"/>
  <c r="O819" i="1"/>
  <c r="T819" i="1" s="1"/>
  <c r="R818" i="1"/>
  <c r="Q818" i="1"/>
  <c r="P818" i="1"/>
  <c r="O818" i="1"/>
  <c r="R817" i="1"/>
  <c r="Q817" i="1"/>
  <c r="P817" i="1"/>
  <c r="O817" i="1"/>
  <c r="R816" i="1"/>
  <c r="Q816" i="1"/>
  <c r="P816" i="1"/>
  <c r="O816" i="1"/>
  <c r="T816" i="1" s="1"/>
  <c r="R815" i="1"/>
  <c r="Q815" i="1"/>
  <c r="P815" i="1"/>
  <c r="O815" i="1"/>
  <c r="R814" i="1"/>
  <c r="Q814" i="1"/>
  <c r="P814" i="1"/>
  <c r="O814" i="1"/>
  <c r="T814" i="1" s="1"/>
  <c r="R813" i="1"/>
  <c r="Q813" i="1"/>
  <c r="P813" i="1"/>
  <c r="O813" i="1"/>
  <c r="T813" i="1" s="1"/>
  <c r="R812" i="1"/>
  <c r="Q812" i="1"/>
  <c r="P812" i="1"/>
  <c r="O812" i="1"/>
  <c r="T812" i="1" s="1"/>
  <c r="R811" i="1"/>
  <c r="Q811" i="1"/>
  <c r="P811" i="1"/>
  <c r="O811" i="1"/>
  <c r="T811" i="1" s="1"/>
  <c r="R810" i="1"/>
  <c r="Q810" i="1"/>
  <c r="P810" i="1"/>
  <c r="O810" i="1"/>
  <c r="T810" i="1" s="1"/>
  <c r="R809" i="1"/>
  <c r="Q809" i="1"/>
  <c r="P809" i="1"/>
  <c r="O809" i="1"/>
  <c r="R808" i="1"/>
  <c r="Q808" i="1"/>
  <c r="P808" i="1"/>
  <c r="O808" i="1"/>
  <c r="T808" i="1" s="1"/>
  <c r="R807" i="1"/>
  <c r="Q807" i="1"/>
  <c r="P807" i="1"/>
  <c r="O807" i="1"/>
  <c r="R806" i="1"/>
  <c r="Q806" i="1"/>
  <c r="P806" i="1"/>
  <c r="O806" i="1"/>
  <c r="T806" i="1" s="1"/>
  <c r="R805" i="1"/>
  <c r="Q805" i="1"/>
  <c r="P805" i="1"/>
  <c r="O805" i="1"/>
  <c r="T805" i="1" s="1"/>
  <c r="R804" i="1"/>
  <c r="Q804" i="1"/>
  <c r="P804" i="1"/>
  <c r="O804" i="1"/>
  <c r="T804" i="1" s="1"/>
  <c r="R803" i="1"/>
  <c r="Q803" i="1"/>
  <c r="P803" i="1"/>
  <c r="O803" i="1"/>
  <c r="R802" i="1"/>
  <c r="Q802" i="1"/>
  <c r="P802" i="1"/>
  <c r="O802" i="1"/>
  <c r="T802" i="1" s="1"/>
  <c r="R801" i="1"/>
  <c r="Q801" i="1"/>
  <c r="P801" i="1"/>
  <c r="O801" i="1"/>
  <c r="R800" i="1"/>
  <c r="Q800" i="1"/>
  <c r="P800" i="1"/>
  <c r="O800" i="1"/>
  <c r="T800" i="1" s="1"/>
  <c r="R799" i="1"/>
  <c r="Q799" i="1"/>
  <c r="P799" i="1"/>
  <c r="O799" i="1"/>
  <c r="R798" i="1"/>
  <c r="Q798" i="1"/>
  <c r="P798" i="1"/>
  <c r="O798" i="1"/>
  <c r="T798" i="1" s="1"/>
  <c r="R797" i="1"/>
  <c r="Q797" i="1"/>
  <c r="P797" i="1"/>
  <c r="O797" i="1"/>
  <c r="R796" i="1"/>
  <c r="Q796" i="1"/>
  <c r="P796" i="1"/>
  <c r="O796" i="1"/>
  <c r="T796" i="1" s="1"/>
  <c r="R795" i="1"/>
  <c r="Q795" i="1"/>
  <c r="P795" i="1"/>
  <c r="O795" i="1"/>
  <c r="R794" i="1"/>
  <c r="Q794" i="1"/>
  <c r="P794" i="1"/>
  <c r="O794" i="1"/>
  <c r="T794" i="1" s="1"/>
  <c r="R793" i="1"/>
  <c r="Q793" i="1"/>
  <c r="P793" i="1"/>
  <c r="O793" i="1"/>
  <c r="R792" i="1"/>
  <c r="Q792" i="1"/>
  <c r="P792" i="1"/>
  <c r="O792" i="1"/>
  <c r="T792" i="1" s="1"/>
  <c r="R791" i="1"/>
  <c r="Q791" i="1"/>
  <c r="P791" i="1"/>
  <c r="O791" i="1"/>
  <c r="R790" i="1"/>
  <c r="Q790" i="1"/>
  <c r="P790" i="1"/>
  <c r="O790" i="1"/>
  <c r="T790" i="1" s="1"/>
  <c r="R789" i="1"/>
  <c r="Q789" i="1"/>
  <c r="P789" i="1"/>
  <c r="O789" i="1"/>
  <c r="R788" i="1"/>
  <c r="Q788" i="1"/>
  <c r="P788" i="1"/>
  <c r="O788" i="1"/>
  <c r="T788" i="1" s="1"/>
  <c r="R787" i="1"/>
  <c r="Q787" i="1"/>
  <c r="P787" i="1"/>
  <c r="O787" i="1"/>
  <c r="R786" i="1"/>
  <c r="Q786" i="1"/>
  <c r="P786" i="1"/>
  <c r="O786" i="1"/>
  <c r="T786" i="1" s="1"/>
  <c r="R785" i="1"/>
  <c r="Q785" i="1"/>
  <c r="P785" i="1"/>
  <c r="O785" i="1"/>
  <c r="T785" i="1" s="1"/>
  <c r="R784" i="1"/>
  <c r="Q784" i="1"/>
  <c r="P784" i="1"/>
  <c r="O784" i="1"/>
  <c r="T784" i="1" s="1"/>
  <c r="R783" i="1"/>
  <c r="Q783" i="1"/>
  <c r="P783" i="1"/>
  <c r="O783" i="1"/>
  <c r="T783" i="1" s="1"/>
  <c r="R782" i="1"/>
  <c r="Q782" i="1"/>
  <c r="P782" i="1"/>
  <c r="O782" i="1"/>
  <c r="T782" i="1" s="1"/>
  <c r="R781" i="1"/>
  <c r="Q781" i="1"/>
  <c r="P781" i="1"/>
  <c r="O781" i="1"/>
  <c r="R780" i="1"/>
  <c r="Q780" i="1"/>
  <c r="P780" i="1"/>
  <c r="O780" i="1"/>
  <c r="T780" i="1" s="1"/>
  <c r="R779" i="1"/>
  <c r="Q779" i="1"/>
  <c r="P779" i="1"/>
  <c r="O779" i="1"/>
  <c r="R778" i="1"/>
  <c r="Q778" i="1"/>
  <c r="P778" i="1"/>
  <c r="O778" i="1"/>
  <c r="T778" i="1" s="1"/>
  <c r="R777" i="1"/>
  <c r="Q777" i="1"/>
  <c r="P777" i="1"/>
  <c r="O777" i="1"/>
  <c r="R776" i="1"/>
  <c r="Q776" i="1"/>
  <c r="P776" i="1"/>
  <c r="O776" i="1"/>
  <c r="T776" i="1" s="1"/>
  <c r="R775" i="1"/>
  <c r="Q775" i="1"/>
  <c r="P775" i="1"/>
  <c r="O775" i="1"/>
  <c r="R774" i="1"/>
  <c r="Q774" i="1"/>
  <c r="P774" i="1"/>
  <c r="O774" i="1"/>
  <c r="T774" i="1" s="1"/>
  <c r="R773" i="1"/>
  <c r="Q773" i="1"/>
  <c r="P773" i="1"/>
  <c r="O773" i="1"/>
  <c r="R772" i="1"/>
  <c r="Q772" i="1"/>
  <c r="P772" i="1"/>
  <c r="O772" i="1"/>
  <c r="T772" i="1" s="1"/>
  <c r="R771" i="1"/>
  <c r="Q771" i="1"/>
  <c r="P771" i="1"/>
  <c r="O771" i="1"/>
  <c r="R770" i="1"/>
  <c r="Q770" i="1"/>
  <c r="P770" i="1"/>
  <c r="O770" i="1"/>
  <c r="T770" i="1" s="1"/>
  <c r="R769" i="1"/>
  <c r="Q769" i="1"/>
  <c r="P769" i="1"/>
  <c r="O769" i="1"/>
  <c r="R768" i="1"/>
  <c r="Q768" i="1"/>
  <c r="P768" i="1"/>
  <c r="O768" i="1"/>
  <c r="T768" i="1" s="1"/>
  <c r="R767" i="1"/>
  <c r="Q767" i="1"/>
  <c r="P767" i="1"/>
  <c r="O767" i="1"/>
  <c r="R766" i="1"/>
  <c r="Q766" i="1"/>
  <c r="P766" i="1"/>
  <c r="O766" i="1"/>
  <c r="T766" i="1" s="1"/>
  <c r="R765" i="1"/>
  <c r="Q765" i="1"/>
  <c r="P765" i="1"/>
  <c r="O765" i="1"/>
  <c r="T765" i="1" s="1"/>
  <c r="R764" i="1"/>
  <c r="Q764" i="1"/>
  <c r="P764" i="1"/>
  <c r="O764" i="1"/>
  <c r="T764" i="1" s="1"/>
  <c r="R763" i="1"/>
  <c r="Q763" i="1"/>
  <c r="P763" i="1"/>
  <c r="O763" i="1"/>
  <c r="T763" i="1" s="1"/>
  <c r="R762" i="1"/>
  <c r="Q762" i="1"/>
  <c r="P762" i="1"/>
  <c r="O762" i="1"/>
  <c r="T762" i="1" s="1"/>
  <c r="R761" i="1"/>
  <c r="Q761" i="1"/>
  <c r="P761" i="1"/>
  <c r="O761" i="1"/>
  <c r="R760" i="1"/>
  <c r="Q760" i="1"/>
  <c r="P760" i="1"/>
  <c r="O760" i="1"/>
  <c r="T760" i="1" s="1"/>
  <c r="R759" i="1"/>
  <c r="Q759" i="1"/>
  <c r="P759" i="1"/>
  <c r="O759" i="1"/>
  <c r="T759" i="1" s="1"/>
  <c r="R758" i="1"/>
  <c r="Q758" i="1"/>
  <c r="P758" i="1"/>
  <c r="O758" i="1"/>
  <c r="T758" i="1" s="1"/>
  <c r="R757" i="1"/>
  <c r="Q757" i="1"/>
  <c r="P757" i="1"/>
  <c r="O757" i="1"/>
  <c r="T757" i="1" s="1"/>
  <c r="R756" i="1"/>
  <c r="Q756" i="1"/>
  <c r="P756" i="1"/>
  <c r="O756" i="1"/>
  <c r="T756" i="1" s="1"/>
  <c r="R755" i="1"/>
  <c r="Q755" i="1"/>
  <c r="P755" i="1"/>
  <c r="O755" i="1"/>
  <c r="T755" i="1" s="1"/>
  <c r="R754" i="1"/>
  <c r="Q754" i="1"/>
  <c r="P754" i="1"/>
  <c r="O754" i="1"/>
  <c r="T754" i="1" s="1"/>
  <c r="R753" i="1"/>
  <c r="Q753" i="1"/>
  <c r="P753" i="1"/>
  <c r="O753" i="1"/>
  <c r="T753" i="1" s="1"/>
  <c r="R752" i="1"/>
  <c r="Q752" i="1"/>
  <c r="P752" i="1"/>
  <c r="O752" i="1"/>
  <c r="T752" i="1" s="1"/>
  <c r="R751" i="1"/>
  <c r="Q751" i="1"/>
  <c r="P751" i="1"/>
  <c r="O751" i="1"/>
  <c r="T751" i="1" s="1"/>
  <c r="R750" i="1"/>
  <c r="Q750" i="1"/>
  <c r="P750" i="1"/>
  <c r="O750" i="1"/>
  <c r="T750" i="1" s="1"/>
  <c r="R749" i="1"/>
  <c r="Q749" i="1"/>
  <c r="P749" i="1"/>
  <c r="O749" i="1"/>
  <c r="T749" i="1" s="1"/>
  <c r="R748" i="1"/>
  <c r="Q748" i="1"/>
  <c r="P748" i="1"/>
  <c r="O748" i="1"/>
  <c r="R747" i="1"/>
  <c r="Q747" i="1"/>
  <c r="P747" i="1"/>
  <c r="O747" i="1"/>
  <c r="T747" i="1" s="1"/>
  <c r="R746" i="1"/>
  <c r="Q746" i="1"/>
  <c r="P746" i="1"/>
  <c r="O746" i="1"/>
  <c r="T746" i="1" s="1"/>
  <c r="R745" i="1"/>
  <c r="Q745" i="1"/>
  <c r="P745" i="1"/>
  <c r="O745" i="1"/>
  <c r="T745" i="1" s="1"/>
  <c r="R744" i="1"/>
  <c r="Q744" i="1"/>
  <c r="P744" i="1"/>
  <c r="O744" i="1"/>
  <c r="T744" i="1" s="1"/>
  <c r="R743" i="1"/>
  <c r="Q743" i="1"/>
  <c r="P743" i="1"/>
  <c r="O743" i="1"/>
  <c r="T743" i="1" s="1"/>
  <c r="R742" i="1"/>
  <c r="Q742" i="1"/>
  <c r="P742" i="1"/>
  <c r="O742" i="1"/>
  <c r="T742" i="1" s="1"/>
  <c r="R741" i="1"/>
  <c r="Q741" i="1"/>
  <c r="P741" i="1"/>
  <c r="O741" i="1"/>
  <c r="T741" i="1" s="1"/>
  <c r="R740" i="1"/>
  <c r="Q740" i="1"/>
  <c r="P740" i="1"/>
  <c r="O740" i="1"/>
  <c r="R739" i="1"/>
  <c r="Q739" i="1"/>
  <c r="P739" i="1"/>
  <c r="O739" i="1"/>
  <c r="T739" i="1" s="1"/>
  <c r="R738" i="1"/>
  <c r="Q738" i="1"/>
  <c r="P738" i="1"/>
  <c r="O738" i="1"/>
  <c r="T738" i="1" s="1"/>
  <c r="R737" i="1"/>
  <c r="Q737" i="1"/>
  <c r="P737" i="1"/>
  <c r="O737" i="1"/>
  <c r="T737" i="1" s="1"/>
  <c r="R736" i="1"/>
  <c r="Q736" i="1"/>
  <c r="P736" i="1"/>
  <c r="O736" i="1"/>
  <c r="T736" i="1" s="1"/>
  <c r="R735" i="1"/>
  <c r="Q735" i="1"/>
  <c r="P735" i="1"/>
  <c r="O735" i="1"/>
  <c r="R734" i="1"/>
  <c r="Q734" i="1"/>
  <c r="P734" i="1"/>
  <c r="O734" i="1"/>
  <c r="T734" i="1" s="1"/>
  <c r="R733" i="1"/>
  <c r="Q733" i="1"/>
  <c r="P733" i="1"/>
  <c r="O733" i="1"/>
  <c r="T733" i="1" s="1"/>
  <c r="R732" i="1"/>
  <c r="Q732" i="1"/>
  <c r="P732" i="1"/>
  <c r="O732" i="1"/>
  <c r="T732" i="1" s="1"/>
  <c r="R731" i="1"/>
  <c r="Q731" i="1"/>
  <c r="P731" i="1"/>
  <c r="O731" i="1"/>
  <c r="T731" i="1" s="1"/>
  <c r="R730" i="1"/>
  <c r="Q730" i="1"/>
  <c r="P730" i="1"/>
  <c r="O730" i="1"/>
  <c r="T730" i="1" s="1"/>
  <c r="R729" i="1"/>
  <c r="Q729" i="1"/>
  <c r="P729" i="1"/>
  <c r="O729" i="1"/>
  <c r="T729" i="1" s="1"/>
  <c r="R728" i="1"/>
  <c r="Q728" i="1"/>
  <c r="P728" i="1"/>
  <c r="O728" i="1"/>
  <c r="T728" i="1" s="1"/>
  <c r="R727" i="1"/>
  <c r="Q727" i="1"/>
  <c r="P727" i="1"/>
  <c r="O727" i="1"/>
  <c r="T727" i="1" s="1"/>
  <c r="R726" i="1"/>
  <c r="Q726" i="1"/>
  <c r="P726" i="1"/>
  <c r="O726" i="1"/>
  <c r="T726" i="1" s="1"/>
  <c r="R725" i="1"/>
  <c r="Q725" i="1"/>
  <c r="P725" i="1"/>
  <c r="O725" i="1"/>
  <c r="T725" i="1" s="1"/>
  <c r="R724" i="1"/>
  <c r="Q724" i="1"/>
  <c r="P724" i="1"/>
  <c r="O724" i="1"/>
  <c r="R723" i="1"/>
  <c r="Q723" i="1"/>
  <c r="P723" i="1"/>
  <c r="O723" i="1"/>
  <c r="T723" i="1" s="1"/>
  <c r="R722" i="1"/>
  <c r="Q722" i="1"/>
  <c r="P722" i="1"/>
  <c r="O722" i="1"/>
  <c r="T722" i="1" s="1"/>
  <c r="R721" i="1"/>
  <c r="Q721" i="1"/>
  <c r="P721" i="1"/>
  <c r="O721" i="1"/>
  <c r="T721" i="1" s="1"/>
  <c r="R720" i="1"/>
  <c r="Q720" i="1"/>
  <c r="P720" i="1"/>
  <c r="O720" i="1"/>
  <c r="R719" i="1"/>
  <c r="Q719" i="1"/>
  <c r="P719" i="1"/>
  <c r="O719" i="1"/>
  <c r="T719" i="1" s="1"/>
  <c r="R718" i="1"/>
  <c r="Q718" i="1"/>
  <c r="P718" i="1"/>
  <c r="O718" i="1"/>
  <c r="R717" i="1"/>
  <c r="Q717" i="1"/>
  <c r="P717" i="1"/>
  <c r="O717" i="1"/>
  <c r="T717" i="1" s="1"/>
  <c r="R716" i="1"/>
  <c r="Q716" i="1"/>
  <c r="P716" i="1"/>
  <c r="O716" i="1"/>
  <c r="R715" i="1"/>
  <c r="Q715" i="1"/>
  <c r="P715" i="1"/>
  <c r="O715" i="1"/>
  <c r="T715" i="1" s="1"/>
  <c r="R714" i="1"/>
  <c r="Q714" i="1"/>
  <c r="P714" i="1"/>
  <c r="O714" i="1"/>
  <c r="T714" i="1" s="1"/>
  <c r="R713" i="1"/>
  <c r="Q713" i="1"/>
  <c r="P713" i="1"/>
  <c r="O713" i="1"/>
  <c r="T713" i="1" s="1"/>
  <c r="R712" i="1"/>
  <c r="Q712" i="1"/>
  <c r="P712" i="1"/>
  <c r="O712" i="1"/>
  <c r="T712" i="1" s="1"/>
  <c r="R711" i="1"/>
  <c r="Q711" i="1"/>
  <c r="P711" i="1"/>
  <c r="O711" i="1"/>
  <c r="T711" i="1" s="1"/>
  <c r="R710" i="1"/>
  <c r="Q710" i="1"/>
  <c r="P710" i="1"/>
  <c r="O710" i="1"/>
  <c r="T710" i="1" s="1"/>
  <c r="R709" i="1"/>
  <c r="Q709" i="1"/>
  <c r="P709" i="1"/>
  <c r="O709" i="1"/>
  <c r="T709" i="1" s="1"/>
  <c r="R708" i="1"/>
  <c r="Q708" i="1"/>
  <c r="P708" i="1"/>
  <c r="O708" i="1"/>
  <c r="R707" i="1"/>
  <c r="Q707" i="1"/>
  <c r="P707" i="1"/>
  <c r="O707" i="1"/>
  <c r="T707" i="1" s="1"/>
  <c r="R706" i="1"/>
  <c r="Q706" i="1"/>
  <c r="P706" i="1"/>
  <c r="O706" i="1"/>
  <c r="T706" i="1" s="1"/>
  <c r="R705" i="1"/>
  <c r="Q705" i="1"/>
  <c r="P705" i="1"/>
  <c r="O705" i="1"/>
  <c r="T705" i="1" s="1"/>
  <c r="R704" i="1"/>
  <c r="Q704" i="1"/>
  <c r="P704" i="1"/>
  <c r="O704" i="1"/>
  <c r="T704" i="1" s="1"/>
  <c r="R703" i="1"/>
  <c r="Q703" i="1"/>
  <c r="P703" i="1"/>
  <c r="O703" i="1"/>
  <c r="T703" i="1" s="1"/>
  <c r="R702" i="1"/>
  <c r="Q702" i="1"/>
  <c r="P702" i="1"/>
  <c r="O702" i="1"/>
  <c r="R701" i="1"/>
  <c r="Q701" i="1"/>
  <c r="P701" i="1"/>
  <c r="O701" i="1"/>
  <c r="T701" i="1" s="1"/>
  <c r="R700" i="1"/>
  <c r="Q700" i="1"/>
  <c r="P700" i="1"/>
  <c r="O700" i="1"/>
  <c r="R699" i="1"/>
  <c r="Q699" i="1"/>
  <c r="P699" i="1"/>
  <c r="O699" i="1"/>
  <c r="T699" i="1" s="1"/>
  <c r="R698" i="1"/>
  <c r="Q698" i="1"/>
  <c r="P698" i="1"/>
  <c r="O698" i="1"/>
  <c r="T698" i="1" s="1"/>
  <c r="R697" i="1"/>
  <c r="Q697" i="1"/>
  <c r="P697" i="1"/>
  <c r="O697" i="1"/>
  <c r="T697" i="1" s="1"/>
  <c r="R696" i="1"/>
  <c r="Q696" i="1"/>
  <c r="P696" i="1"/>
  <c r="O696" i="1"/>
  <c r="T696" i="1" s="1"/>
  <c r="R695" i="1"/>
  <c r="Q695" i="1"/>
  <c r="P695" i="1"/>
  <c r="O695" i="1"/>
  <c r="T695" i="1" s="1"/>
  <c r="R694" i="1"/>
  <c r="Q694" i="1"/>
  <c r="P694" i="1"/>
  <c r="O694" i="1"/>
  <c r="T694" i="1" s="1"/>
  <c r="R693" i="1"/>
  <c r="Q693" i="1"/>
  <c r="P693" i="1"/>
  <c r="O693" i="1"/>
  <c r="T693" i="1" s="1"/>
  <c r="R692" i="1"/>
  <c r="Q692" i="1"/>
  <c r="P692" i="1"/>
  <c r="O692" i="1"/>
  <c r="T692" i="1" s="1"/>
  <c r="R691" i="1"/>
  <c r="Q691" i="1"/>
  <c r="P691" i="1"/>
  <c r="O691" i="1"/>
  <c r="T691" i="1" s="1"/>
  <c r="R690" i="1"/>
  <c r="Q690" i="1"/>
  <c r="P690" i="1"/>
  <c r="O690" i="1"/>
  <c r="T690" i="1" s="1"/>
  <c r="R689" i="1"/>
  <c r="Q689" i="1"/>
  <c r="P689" i="1"/>
  <c r="O689" i="1"/>
  <c r="T689" i="1" s="1"/>
  <c r="R688" i="1"/>
  <c r="Q688" i="1"/>
  <c r="P688" i="1"/>
  <c r="O688" i="1"/>
  <c r="T688" i="1" s="1"/>
  <c r="R687" i="1"/>
  <c r="Q687" i="1"/>
  <c r="P687" i="1"/>
  <c r="O687" i="1"/>
  <c r="T687" i="1" s="1"/>
  <c r="R686" i="1"/>
  <c r="Q686" i="1"/>
  <c r="P686" i="1"/>
  <c r="O686" i="1"/>
  <c r="R685" i="1"/>
  <c r="Q685" i="1"/>
  <c r="P685" i="1"/>
  <c r="O685" i="1"/>
  <c r="T685" i="1" s="1"/>
  <c r="R684" i="1"/>
  <c r="Q684" i="1"/>
  <c r="P684" i="1"/>
  <c r="O684" i="1"/>
  <c r="R683" i="1"/>
  <c r="Q683" i="1"/>
  <c r="P683" i="1"/>
  <c r="O683" i="1"/>
  <c r="T683" i="1" s="1"/>
  <c r="R682" i="1"/>
  <c r="Q682" i="1"/>
  <c r="P682" i="1"/>
  <c r="O682" i="1"/>
  <c r="T682" i="1" s="1"/>
  <c r="R681" i="1"/>
  <c r="Q681" i="1"/>
  <c r="P681" i="1"/>
  <c r="O681" i="1"/>
  <c r="T681" i="1" s="1"/>
  <c r="R680" i="1"/>
  <c r="Q680" i="1"/>
  <c r="P680" i="1"/>
  <c r="O680" i="1"/>
  <c r="T680" i="1" s="1"/>
  <c r="R679" i="1"/>
  <c r="Q679" i="1"/>
  <c r="P679" i="1"/>
  <c r="O679" i="1"/>
  <c r="T679" i="1" s="1"/>
  <c r="R678" i="1"/>
  <c r="Q678" i="1"/>
  <c r="P678" i="1"/>
  <c r="O678" i="1"/>
  <c r="R677" i="1"/>
  <c r="Q677" i="1"/>
  <c r="P677" i="1"/>
  <c r="O677" i="1"/>
  <c r="T677" i="1" s="1"/>
  <c r="R676" i="1"/>
  <c r="Q676" i="1"/>
  <c r="P676" i="1"/>
  <c r="O676" i="1"/>
  <c r="T676" i="1" s="1"/>
  <c r="R675" i="1"/>
  <c r="Q675" i="1"/>
  <c r="P675" i="1"/>
  <c r="O675" i="1"/>
  <c r="T675" i="1" s="1"/>
  <c r="R674" i="1"/>
  <c r="Q674" i="1"/>
  <c r="P674" i="1"/>
  <c r="O674" i="1"/>
  <c r="R673" i="1"/>
  <c r="Q673" i="1"/>
  <c r="P673" i="1"/>
  <c r="O673" i="1"/>
  <c r="T673" i="1" s="1"/>
  <c r="R672" i="1"/>
  <c r="Q672" i="1"/>
  <c r="P672" i="1"/>
  <c r="O672" i="1"/>
  <c r="T672" i="1" s="1"/>
  <c r="R671" i="1"/>
  <c r="Q671" i="1"/>
  <c r="P671" i="1"/>
  <c r="O671" i="1"/>
  <c r="R670" i="1"/>
  <c r="Q670" i="1"/>
  <c r="P670" i="1"/>
  <c r="O670" i="1"/>
  <c r="R669" i="1"/>
  <c r="Q669" i="1"/>
  <c r="P669" i="1"/>
  <c r="O669" i="1"/>
  <c r="R668" i="1"/>
  <c r="Q668" i="1"/>
  <c r="P668" i="1"/>
  <c r="O668" i="1"/>
  <c r="T668" i="1" s="1"/>
  <c r="R667" i="1"/>
  <c r="Q667" i="1"/>
  <c r="P667" i="1"/>
  <c r="O667" i="1"/>
  <c r="T667" i="1" s="1"/>
  <c r="R666" i="1"/>
  <c r="Q666" i="1"/>
  <c r="P666" i="1"/>
  <c r="O666" i="1"/>
  <c r="R665" i="1"/>
  <c r="Q665" i="1"/>
  <c r="P665" i="1"/>
  <c r="O665" i="1"/>
  <c r="T665" i="1" s="1"/>
  <c r="R664" i="1"/>
  <c r="Q664" i="1"/>
  <c r="P664" i="1"/>
  <c r="O664" i="1"/>
  <c r="T664" i="1" s="1"/>
  <c r="R663" i="1"/>
  <c r="Q663" i="1"/>
  <c r="P663" i="1"/>
  <c r="O663" i="1"/>
  <c r="R662" i="1"/>
  <c r="Q662" i="1"/>
  <c r="P662" i="1"/>
  <c r="O662" i="1"/>
  <c r="R661" i="1"/>
  <c r="Q661" i="1"/>
  <c r="P661" i="1"/>
  <c r="O661" i="1"/>
  <c r="T661" i="1" s="1"/>
  <c r="R660" i="1"/>
  <c r="Q660" i="1"/>
  <c r="P660" i="1"/>
  <c r="O660" i="1"/>
  <c r="T660" i="1" s="1"/>
  <c r="R659" i="1"/>
  <c r="Q659" i="1"/>
  <c r="P659" i="1"/>
  <c r="O659" i="1"/>
  <c r="T659" i="1" s="1"/>
  <c r="R658" i="1"/>
  <c r="Q658" i="1"/>
  <c r="P658" i="1"/>
  <c r="O658" i="1"/>
  <c r="T658" i="1" s="1"/>
  <c r="R657" i="1"/>
  <c r="Q657" i="1"/>
  <c r="P657" i="1"/>
  <c r="O657" i="1"/>
  <c r="T657" i="1" s="1"/>
  <c r="R656" i="1"/>
  <c r="Q656" i="1"/>
  <c r="P656" i="1"/>
  <c r="O656" i="1"/>
  <c r="T656" i="1" s="1"/>
  <c r="R655" i="1"/>
  <c r="Q655" i="1"/>
  <c r="P655" i="1"/>
  <c r="O655" i="1"/>
  <c r="T655" i="1" s="1"/>
  <c r="R654" i="1"/>
  <c r="Q654" i="1"/>
  <c r="P654" i="1"/>
  <c r="O654" i="1"/>
  <c r="T654" i="1" s="1"/>
  <c r="R653" i="1"/>
  <c r="Q653" i="1"/>
  <c r="P653" i="1"/>
  <c r="O653" i="1"/>
  <c r="R652" i="1"/>
  <c r="Q652" i="1"/>
  <c r="P652" i="1"/>
  <c r="O652" i="1"/>
  <c r="T652" i="1" s="1"/>
  <c r="R651" i="1"/>
  <c r="Q651" i="1"/>
  <c r="P651" i="1"/>
  <c r="O651" i="1"/>
  <c r="T651" i="1" s="1"/>
  <c r="R650" i="1"/>
  <c r="Q650" i="1"/>
  <c r="P650" i="1"/>
  <c r="O650" i="1"/>
  <c r="T650" i="1" s="1"/>
  <c r="R649" i="1"/>
  <c r="Q649" i="1"/>
  <c r="P649" i="1"/>
  <c r="O649" i="1"/>
  <c r="T649" i="1" s="1"/>
  <c r="R648" i="1"/>
  <c r="Q648" i="1"/>
  <c r="P648" i="1"/>
  <c r="O648" i="1"/>
  <c r="T648" i="1" s="1"/>
  <c r="R647" i="1"/>
  <c r="Q647" i="1"/>
  <c r="P647" i="1"/>
  <c r="O647" i="1"/>
  <c r="T647" i="1" s="1"/>
  <c r="R646" i="1"/>
  <c r="Q646" i="1"/>
  <c r="P646" i="1"/>
  <c r="O646" i="1"/>
  <c r="R645" i="1"/>
  <c r="Q645" i="1"/>
  <c r="P645" i="1"/>
  <c r="O645" i="1"/>
  <c r="R644" i="1"/>
  <c r="Q644" i="1"/>
  <c r="P644" i="1"/>
  <c r="O644" i="1"/>
  <c r="T644" i="1" s="1"/>
  <c r="R643" i="1"/>
  <c r="Q643" i="1"/>
  <c r="P643" i="1"/>
  <c r="O643" i="1"/>
  <c r="T643" i="1" s="1"/>
  <c r="R642" i="1"/>
  <c r="Q642" i="1"/>
  <c r="P642" i="1"/>
  <c r="O642" i="1"/>
  <c r="T642" i="1" s="1"/>
  <c r="R641" i="1"/>
  <c r="Q641" i="1"/>
  <c r="P641" i="1"/>
  <c r="O641" i="1"/>
  <c r="T641" i="1" s="1"/>
  <c r="R640" i="1"/>
  <c r="Q640" i="1"/>
  <c r="P640" i="1"/>
  <c r="O640" i="1"/>
  <c r="T640" i="1" s="1"/>
  <c r="R639" i="1"/>
  <c r="Q639" i="1"/>
  <c r="P639" i="1"/>
  <c r="O639" i="1"/>
  <c r="T639" i="1" s="1"/>
  <c r="R638" i="1"/>
  <c r="Q638" i="1"/>
  <c r="P638" i="1"/>
  <c r="O638" i="1"/>
  <c r="R637" i="1"/>
  <c r="Q637" i="1"/>
  <c r="P637" i="1"/>
  <c r="O637" i="1"/>
  <c r="R636" i="1"/>
  <c r="Q636" i="1"/>
  <c r="P636" i="1"/>
  <c r="O636" i="1"/>
  <c r="T636" i="1" s="1"/>
  <c r="R635" i="1"/>
  <c r="Q635" i="1"/>
  <c r="P635" i="1"/>
  <c r="O635" i="1"/>
  <c r="T635" i="1" s="1"/>
  <c r="R634" i="1"/>
  <c r="Q634" i="1"/>
  <c r="P634" i="1"/>
  <c r="O634" i="1"/>
  <c r="T634" i="1" s="1"/>
  <c r="R633" i="1"/>
  <c r="Q633" i="1"/>
  <c r="P633" i="1"/>
  <c r="O633" i="1"/>
  <c r="T633" i="1" s="1"/>
  <c r="R632" i="1"/>
  <c r="Q632" i="1"/>
  <c r="P632" i="1"/>
  <c r="O632" i="1"/>
  <c r="T632" i="1" s="1"/>
  <c r="R631" i="1"/>
  <c r="Q631" i="1"/>
  <c r="P631" i="1"/>
  <c r="O631" i="1"/>
  <c r="T631" i="1" s="1"/>
  <c r="R630" i="1"/>
  <c r="Q630" i="1"/>
  <c r="P630" i="1"/>
  <c r="O630" i="1"/>
  <c r="R629" i="1"/>
  <c r="Q629" i="1"/>
  <c r="P629" i="1"/>
  <c r="O629" i="1"/>
  <c r="R628" i="1"/>
  <c r="Q628" i="1"/>
  <c r="P628" i="1"/>
  <c r="O628" i="1"/>
  <c r="T628" i="1" s="1"/>
  <c r="R627" i="1"/>
  <c r="Q627" i="1"/>
  <c r="P627" i="1"/>
  <c r="O627" i="1"/>
  <c r="T627" i="1" s="1"/>
  <c r="R626" i="1"/>
  <c r="Q626" i="1"/>
  <c r="P626" i="1"/>
  <c r="O626" i="1"/>
  <c r="T626" i="1" s="1"/>
  <c r="R625" i="1"/>
  <c r="Q625" i="1"/>
  <c r="P625" i="1"/>
  <c r="O625" i="1"/>
  <c r="T625" i="1" s="1"/>
  <c r="R624" i="1"/>
  <c r="Q624" i="1"/>
  <c r="P624" i="1"/>
  <c r="O624" i="1"/>
  <c r="T624" i="1" s="1"/>
  <c r="R623" i="1"/>
  <c r="Q623" i="1"/>
  <c r="P623" i="1"/>
  <c r="O623" i="1"/>
  <c r="T623" i="1" s="1"/>
  <c r="R622" i="1"/>
  <c r="Q622" i="1"/>
  <c r="P622" i="1"/>
  <c r="O622" i="1"/>
  <c r="T622" i="1" s="1"/>
  <c r="R621" i="1"/>
  <c r="Q621" i="1"/>
  <c r="P621" i="1"/>
  <c r="O621" i="1"/>
  <c r="R620" i="1"/>
  <c r="Q620" i="1"/>
  <c r="P620" i="1"/>
  <c r="O620" i="1"/>
  <c r="T620" i="1" s="1"/>
  <c r="R619" i="1"/>
  <c r="Q619" i="1"/>
  <c r="P619" i="1"/>
  <c r="O619" i="1"/>
  <c r="T619" i="1" s="1"/>
  <c r="R618" i="1"/>
  <c r="Q618" i="1"/>
  <c r="P618" i="1"/>
  <c r="O618" i="1"/>
  <c r="T618" i="1" s="1"/>
  <c r="R617" i="1"/>
  <c r="Q617" i="1"/>
  <c r="P617" i="1"/>
  <c r="O617" i="1"/>
  <c r="T617" i="1" s="1"/>
  <c r="R616" i="1"/>
  <c r="Q616" i="1"/>
  <c r="P616" i="1"/>
  <c r="O616" i="1"/>
  <c r="T616" i="1" s="1"/>
  <c r="R615" i="1"/>
  <c r="Q615" i="1"/>
  <c r="P615" i="1"/>
  <c r="O615" i="1"/>
  <c r="T615" i="1" s="1"/>
  <c r="R614" i="1"/>
  <c r="Q614" i="1"/>
  <c r="P614" i="1"/>
  <c r="O614" i="1"/>
  <c r="R613" i="1"/>
  <c r="Q613" i="1"/>
  <c r="P613" i="1"/>
  <c r="O613" i="1"/>
  <c r="R612" i="1"/>
  <c r="Q612" i="1"/>
  <c r="P612" i="1"/>
  <c r="O612" i="1"/>
  <c r="T612" i="1" s="1"/>
  <c r="R611" i="1"/>
  <c r="Q611" i="1"/>
  <c r="P611" i="1"/>
  <c r="O611" i="1"/>
  <c r="T611" i="1" s="1"/>
  <c r="R610" i="1"/>
  <c r="Q610" i="1"/>
  <c r="P610" i="1"/>
  <c r="O610" i="1"/>
  <c r="T610" i="1" s="1"/>
  <c r="R609" i="1"/>
  <c r="Q609" i="1"/>
  <c r="P609" i="1"/>
  <c r="O609" i="1"/>
  <c r="T609" i="1" s="1"/>
  <c r="R608" i="1"/>
  <c r="Q608" i="1"/>
  <c r="P608" i="1"/>
  <c r="O608" i="1"/>
  <c r="T608" i="1" s="1"/>
  <c r="R607" i="1"/>
  <c r="Q607" i="1"/>
  <c r="P607" i="1"/>
  <c r="O607" i="1"/>
  <c r="T607" i="1" s="1"/>
  <c r="R606" i="1"/>
  <c r="Q606" i="1"/>
  <c r="P606" i="1"/>
  <c r="O606" i="1"/>
  <c r="R605" i="1"/>
  <c r="Q605" i="1"/>
  <c r="P605" i="1"/>
  <c r="O605" i="1"/>
  <c r="R604" i="1"/>
  <c r="Q604" i="1"/>
  <c r="P604" i="1"/>
  <c r="O604" i="1"/>
  <c r="T604" i="1" s="1"/>
  <c r="R603" i="1"/>
  <c r="Q603" i="1"/>
  <c r="P603" i="1"/>
  <c r="O603" i="1"/>
  <c r="T603" i="1" s="1"/>
  <c r="R602" i="1"/>
  <c r="Q602" i="1"/>
  <c r="P602" i="1"/>
  <c r="O602" i="1"/>
  <c r="T602" i="1" s="1"/>
  <c r="R601" i="1"/>
  <c r="Q601" i="1"/>
  <c r="P601" i="1"/>
  <c r="O601" i="1"/>
  <c r="T601" i="1" s="1"/>
  <c r="R600" i="1"/>
  <c r="Q600" i="1"/>
  <c r="P600" i="1"/>
  <c r="O600" i="1"/>
  <c r="T600" i="1" s="1"/>
  <c r="R599" i="1"/>
  <c r="Q599" i="1"/>
  <c r="P599" i="1"/>
  <c r="O599" i="1"/>
  <c r="T599" i="1" s="1"/>
  <c r="R598" i="1"/>
  <c r="Q598" i="1"/>
  <c r="P598" i="1"/>
  <c r="O598" i="1"/>
  <c r="R597" i="1"/>
  <c r="Q597" i="1"/>
  <c r="P597" i="1"/>
  <c r="O597" i="1"/>
  <c r="R596" i="1"/>
  <c r="Q596" i="1"/>
  <c r="P596" i="1"/>
  <c r="O596" i="1"/>
  <c r="T596" i="1" s="1"/>
  <c r="R595" i="1"/>
  <c r="Q595" i="1"/>
  <c r="P595" i="1"/>
  <c r="O595" i="1"/>
  <c r="T595" i="1" s="1"/>
  <c r="R594" i="1"/>
  <c r="Q594" i="1"/>
  <c r="P594" i="1"/>
  <c r="O594" i="1"/>
  <c r="T594" i="1" s="1"/>
  <c r="R593" i="1"/>
  <c r="Q593" i="1"/>
  <c r="P593" i="1"/>
  <c r="O593" i="1"/>
  <c r="T593" i="1" s="1"/>
  <c r="R592" i="1"/>
  <c r="Q592" i="1"/>
  <c r="P592" i="1"/>
  <c r="O592" i="1"/>
  <c r="T592" i="1" s="1"/>
  <c r="R591" i="1"/>
  <c r="Q591" i="1"/>
  <c r="P591" i="1"/>
  <c r="O591" i="1"/>
  <c r="T591" i="1" s="1"/>
  <c r="R590" i="1"/>
  <c r="Q590" i="1"/>
  <c r="P590" i="1"/>
  <c r="O590" i="1"/>
  <c r="T590" i="1" s="1"/>
  <c r="R589" i="1"/>
  <c r="Q589" i="1"/>
  <c r="P589" i="1"/>
  <c r="O589" i="1"/>
  <c r="R588" i="1"/>
  <c r="Q588" i="1"/>
  <c r="P588" i="1"/>
  <c r="O588" i="1"/>
  <c r="T588" i="1" s="1"/>
  <c r="R587" i="1"/>
  <c r="Q587" i="1"/>
  <c r="P587" i="1"/>
  <c r="O587" i="1"/>
  <c r="T587" i="1" s="1"/>
  <c r="R586" i="1"/>
  <c r="Q586" i="1"/>
  <c r="P586" i="1"/>
  <c r="O586" i="1"/>
  <c r="T586" i="1" s="1"/>
  <c r="R585" i="1"/>
  <c r="Q585" i="1"/>
  <c r="P585" i="1"/>
  <c r="O585" i="1"/>
  <c r="T585" i="1" s="1"/>
  <c r="R584" i="1"/>
  <c r="Q584" i="1"/>
  <c r="P584" i="1"/>
  <c r="O584" i="1"/>
  <c r="T584" i="1" s="1"/>
  <c r="R583" i="1"/>
  <c r="Q583" i="1"/>
  <c r="P583" i="1"/>
  <c r="O583" i="1"/>
  <c r="T583" i="1" s="1"/>
  <c r="R582" i="1"/>
  <c r="Q582" i="1"/>
  <c r="P582" i="1"/>
  <c r="O582" i="1"/>
  <c r="R581" i="1"/>
  <c r="Q581" i="1"/>
  <c r="P581" i="1"/>
  <c r="O581" i="1"/>
  <c r="R580" i="1"/>
  <c r="Q580" i="1"/>
  <c r="P580" i="1"/>
  <c r="O580" i="1"/>
  <c r="T580" i="1" s="1"/>
  <c r="R579" i="1"/>
  <c r="Q579" i="1"/>
  <c r="P579" i="1"/>
  <c r="O579" i="1"/>
  <c r="T579" i="1" s="1"/>
  <c r="R578" i="1"/>
  <c r="Q578" i="1"/>
  <c r="P578" i="1"/>
  <c r="O578" i="1"/>
  <c r="T578" i="1" s="1"/>
  <c r="R577" i="1"/>
  <c r="Q577" i="1"/>
  <c r="P577" i="1"/>
  <c r="O577" i="1"/>
  <c r="T577" i="1" s="1"/>
  <c r="R576" i="1"/>
  <c r="Q576" i="1"/>
  <c r="P576" i="1"/>
  <c r="O576" i="1"/>
  <c r="T576" i="1" s="1"/>
  <c r="R575" i="1"/>
  <c r="Q575" i="1"/>
  <c r="P575" i="1"/>
  <c r="O575" i="1"/>
  <c r="T575" i="1" s="1"/>
  <c r="R574" i="1"/>
  <c r="Q574" i="1"/>
  <c r="P574" i="1"/>
  <c r="O574" i="1"/>
  <c r="T574" i="1" s="1"/>
  <c r="R573" i="1"/>
  <c r="Q573" i="1"/>
  <c r="P573" i="1"/>
  <c r="O573" i="1"/>
  <c r="R572" i="1"/>
  <c r="Q572" i="1"/>
  <c r="P572" i="1"/>
  <c r="O572" i="1"/>
  <c r="T572" i="1" s="1"/>
  <c r="R571" i="1"/>
  <c r="Q571" i="1"/>
  <c r="P571" i="1"/>
  <c r="O571" i="1"/>
  <c r="T571" i="1" s="1"/>
  <c r="R570" i="1"/>
  <c r="Q570" i="1"/>
  <c r="P570" i="1"/>
  <c r="O570" i="1"/>
  <c r="T570" i="1" s="1"/>
  <c r="R569" i="1"/>
  <c r="Q569" i="1"/>
  <c r="P569" i="1"/>
  <c r="O569" i="1"/>
  <c r="T569" i="1" s="1"/>
  <c r="R568" i="1"/>
  <c r="Q568" i="1"/>
  <c r="P568" i="1"/>
  <c r="O568" i="1"/>
  <c r="T568" i="1" s="1"/>
  <c r="R567" i="1"/>
  <c r="Q567" i="1"/>
  <c r="P567" i="1"/>
  <c r="O567" i="1"/>
  <c r="T567" i="1" s="1"/>
  <c r="R566" i="1"/>
  <c r="Q566" i="1"/>
  <c r="P566" i="1"/>
  <c r="O566" i="1"/>
  <c r="R565" i="1"/>
  <c r="Q565" i="1"/>
  <c r="P565" i="1"/>
  <c r="O565" i="1"/>
  <c r="T565" i="1" s="1"/>
  <c r="R564" i="1"/>
  <c r="Q564" i="1"/>
  <c r="P564" i="1"/>
  <c r="O564" i="1"/>
  <c r="T564" i="1" s="1"/>
  <c r="R563" i="1"/>
  <c r="Q563" i="1"/>
  <c r="P563" i="1"/>
  <c r="O563" i="1"/>
  <c r="T563" i="1" s="1"/>
  <c r="R562" i="1"/>
  <c r="Q562" i="1"/>
  <c r="P562" i="1"/>
  <c r="O562" i="1"/>
  <c r="T562" i="1" s="1"/>
  <c r="R561" i="1"/>
  <c r="Q561" i="1"/>
  <c r="P561" i="1"/>
  <c r="O561" i="1"/>
  <c r="T561" i="1" s="1"/>
  <c r="R560" i="1"/>
  <c r="Q560" i="1"/>
  <c r="P560" i="1"/>
  <c r="O560" i="1"/>
  <c r="T560" i="1" s="1"/>
  <c r="R559" i="1"/>
  <c r="Q559" i="1"/>
  <c r="P559" i="1"/>
  <c r="O559" i="1"/>
  <c r="T559" i="1" s="1"/>
  <c r="R558" i="1"/>
  <c r="Q558" i="1"/>
  <c r="P558" i="1"/>
  <c r="O558" i="1"/>
  <c r="T558" i="1" s="1"/>
  <c r="R557" i="1"/>
  <c r="Q557" i="1"/>
  <c r="P557" i="1"/>
  <c r="O557" i="1"/>
  <c r="T557" i="1" s="1"/>
  <c r="R556" i="1"/>
  <c r="Q556" i="1"/>
  <c r="P556" i="1"/>
  <c r="O556" i="1"/>
  <c r="T556" i="1" s="1"/>
  <c r="R555" i="1"/>
  <c r="Q555" i="1"/>
  <c r="P555" i="1"/>
  <c r="O555" i="1"/>
  <c r="T555" i="1" s="1"/>
  <c r="R554" i="1"/>
  <c r="Q554" i="1"/>
  <c r="P554" i="1"/>
  <c r="O554" i="1"/>
  <c r="R553" i="1"/>
  <c r="Q553" i="1"/>
  <c r="P553" i="1"/>
  <c r="O553" i="1"/>
  <c r="T553" i="1" s="1"/>
  <c r="R552" i="1"/>
  <c r="Q552" i="1"/>
  <c r="P552" i="1"/>
  <c r="O552" i="1"/>
  <c r="T552" i="1" s="1"/>
  <c r="R551" i="1"/>
  <c r="Q551" i="1"/>
  <c r="P551" i="1"/>
  <c r="O551" i="1"/>
  <c r="T551" i="1" s="1"/>
  <c r="R550" i="1"/>
  <c r="Q550" i="1"/>
  <c r="P550" i="1"/>
  <c r="O550" i="1"/>
  <c r="T550" i="1" s="1"/>
  <c r="R549" i="1"/>
  <c r="Q549" i="1"/>
  <c r="P549" i="1"/>
  <c r="O549" i="1"/>
  <c r="T549" i="1" s="1"/>
  <c r="R548" i="1"/>
  <c r="Q548" i="1"/>
  <c r="P548" i="1"/>
  <c r="O548" i="1"/>
  <c r="R547" i="1"/>
  <c r="Q547" i="1"/>
  <c r="P547" i="1"/>
  <c r="O547" i="1"/>
  <c r="R546" i="1"/>
  <c r="Q546" i="1"/>
  <c r="P546" i="1"/>
  <c r="O546" i="1"/>
  <c r="T546" i="1" s="1"/>
  <c r="R545" i="1"/>
  <c r="Q545" i="1"/>
  <c r="P545" i="1"/>
  <c r="O545" i="1"/>
  <c r="T545" i="1" s="1"/>
  <c r="R544" i="1"/>
  <c r="Q544" i="1"/>
  <c r="P544" i="1"/>
  <c r="O544" i="1"/>
  <c r="T544" i="1" s="1"/>
  <c r="R543" i="1"/>
  <c r="Q543" i="1"/>
  <c r="P543" i="1"/>
  <c r="O543" i="1"/>
  <c r="T543" i="1" s="1"/>
  <c r="R542" i="1"/>
  <c r="Q542" i="1"/>
  <c r="P542" i="1"/>
  <c r="O542" i="1"/>
  <c r="T542" i="1" s="1"/>
  <c r="R541" i="1"/>
  <c r="Q541" i="1"/>
  <c r="P541" i="1"/>
  <c r="O541" i="1"/>
  <c r="R540" i="1"/>
  <c r="Q540" i="1"/>
  <c r="P540" i="1"/>
  <c r="O540" i="1"/>
  <c r="T540" i="1" s="1"/>
  <c r="R539" i="1"/>
  <c r="Q539" i="1"/>
  <c r="P539" i="1"/>
  <c r="O539" i="1"/>
  <c r="T539" i="1" s="1"/>
  <c r="R538" i="1"/>
  <c r="Q538" i="1"/>
  <c r="P538" i="1"/>
  <c r="O538" i="1"/>
  <c r="T538" i="1" s="1"/>
  <c r="R537" i="1"/>
  <c r="Q537" i="1"/>
  <c r="P537" i="1"/>
  <c r="O537" i="1"/>
  <c r="T537" i="1" s="1"/>
  <c r="R536" i="1"/>
  <c r="Q536" i="1"/>
  <c r="P536" i="1"/>
  <c r="O536" i="1"/>
  <c r="T536" i="1" s="1"/>
  <c r="R535" i="1"/>
  <c r="Q535" i="1"/>
  <c r="P535" i="1"/>
  <c r="O535" i="1"/>
  <c r="R534" i="1"/>
  <c r="Q534" i="1"/>
  <c r="P534" i="1"/>
  <c r="O534" i="1"/>
  <c r="T534" i="1" s="1"/>
  <c r="R533" i="1"/>
  <c r="Q533" i="1"/>
  <c r="P533" i="1"/>
  <c r="O533" i="1"/>
  <c r="T533" i="1" s="1"/>
  <c r="R532" i="1"/>
  <c r="Q532" i="1"/>
  <c r="P532" i="1"/>
  <c r="O532" i="1"/>
  <c r="T532" i="1" s="1"/>
  <c r="R531" i="1"/>
  <c r="Q531" i="1"/>
  <c r="P531" i="1"/>
  <c r="O531" i="1"/>
  <c r="T531" i="1" s="1"/>
  <c r="R530" i="1"/>
  <c r="Q530" i="1"/>
  <c r="P530" i="1"/>
  <c r="O530" i="1"/>
  <c r="T530" i="1" s="1"/>
  <c r="R529" i="1"/>
  <c r="Q529" i="1"/>
  <c r="P529" i="1"/>
  <c r="O529" i="1"/>
  <c r="T529" i="1" s="1"/>
  <c r="R528" i="1"/>
  <c r="Q528" i="1"/>
  <c r="P528" i="1"/>
  <c r="O528" i="1"/>
  <c r="T528" i="1" s="1"/>
  <c r="R527" i="1"/>
  <c r="Q527" i="1"/>
  <c r="P527" i="1"/>
  <c r="O527" i="1"/>
  <c r="T527" i="1" s="1"/>
  <c r="R526" i="1"/>
  <c r="Q526" i="1"/>
  <c r="P526" i="1"/>
  <c r="O526" i="1"/>
  <c r="R525" i="1"/>
  <c r="Q525" i="1"/>
  <c r="P525" i="1"/>
  <c r="O525" i="1"/>
  <c r="T525" i="1" s="1"/>
  <c r="R524" i="1"/>
  <c r="Q524" i="1"/>
  <c r="P524" i="1"/>
  <c r="O524" i="1"/>
  <c r="T524" i="1" s="1"/>
  <c r="R523" i="1"/>
  <c r="Q523" i="1"/>
  <c r="P523" i="1"/>
  <c r="O523" i="1"/>
  <c r="T523" i="1" s="1"/>
  <c r="R522" i="1"/>
  <c r="Q522" i="1"/>
  <c r="P522" i="1"/>
  <c r="O522" i="1"/>
  <c r="T522" i="1" s="1"/>
  <c r="R521" i="1"/>
  <c r="Q521" i="1"/>
  <c r="P521" i="1"/>
  <c r="O521" i="1"/>
  <c r="T521" i="1" s="1"/>
  <c r="R520" i="1"/>
  <c r="Q520" i="1"/>
  <c r="P520" i="1"/>
  <c r="O520" i="1"/>
  <c r="T520" i="1" s="1"/>
  <c r="R519" i="1"/>
  <c r="Q519" i="1"/>
  <c r="P519" i="1"/>
  <c r="O519" i="1"/>
  <c r="T519" i="1" s="1"/>
  <c r="R518" i="1"/>
  <c r="Q518" i="1"/>
  <c r="P518" i="1"/>
  <c r="O518" i="1"/>
  <c r="T518" i="1" s="1"/>
  <c r="R517" i="1"/>
  <c r="Q517" i="1"/>
  <c r="P517" i="1"/>
  <c r="O517" i="1"/>
  <c r="T517" i="1" s="1"/>
  <c r="R516" i="1"/>
  <c r="Q516" i="1"/>
  <c r="P516" i="1"/>
  <c r="O516" i="1"/>
  <c r="T516" i="1" s="1"/>
  <c r="R515" i="1"/>
  <c r="Q515" i="1"/>
  <c r="P515" i="1"/>
  <c r="O515" i="1"/>
  <c r="T515" i="1" s="1"/>
  <c r="R514" i="1"/>
  <c r="Q514" i="1"/>
  <c r="P514" i="1"/>
  <c r="O514" i="1"/>
  <c r="T514" i="1" s="1"/>
  <c r="R513" i="1"/>
  <c r="Q513" i="1"/>
  <c r="P513" i="1"/>
  <c r="O513" i="1"/>
  <c r="T513" i="1" s="1"/>
  <c r="R512" i="1"/>
  <c r="Q512" i="1"/>
  <c r="P512" i="1"/>
  <c r="O512" i="1"/>
  <c r="T512" i="1" s="1"/>
  <c r="R511" i="1"/>
  <c r="Q511" i="1"/>
  <c r="P511" i="1"/>
  <c r="O511" i="1"/>
  <c r="T511" i="1" s="1"/>
  <c r="R510" i="1"/>
  <c r="Q510" i="1"/>
  <c r="P510" i="1"/>
  <c r="O510" i="1"/>
  <c r="T510" i="1" s="1"/>
  <c r="R509" i="1"/>
  <c r="Q509" i="1"/>
  <c r="P509" i="1"/>
  <c r="O509" i="1"/>
  <c r="T509" i="1" s="1"/>
  <c r="R508" i="1"/>
  <c r="Q508" i="1"/>
  <c r="P508" i="1"/>
  <c r="O508" i="1"/>
  <c r="T508" i="1" s="1"/>
  <c r="R507" i="1"/>
  <c r="Q507" i="1"/>
  <c r="P507" i="1"/>
  <c r="O507" i="1"/>
  <c r="R506" i="1"/>
  <c r="Q506" i="1"/>
  <c r="P506" i="1"/>
  <c r="O506" i="1"/>
  <c r="T506" i="1" s="1"/>
  <c r="R505" i="1"/>
  <c r="Q505" i="1"/>
  <c r="P505" i="1"/>
  <c r="O505" i="1"/>
  <c r="T505" i="1" s="1"/>
  <c r="R504" i="1"/>
  <c r="Q504" i="1"/>
  <c r="P504" i="1"/>
  <c r="O504" i="1"/>
  <c r="T504" i="1" s="1"/>
  <c r="R503" i="1"/>
  <c r="Q503" i="1"/>
  <c r="P503" i="1"/>
  <c r="O503" i="1"/>
  <c r="T503" i="1" s="1"/>
  <c r="R502" i="1"/>
  <c r="Q502" i="1"/>
  <c r="P502" i="1"/>
  <c r="O502" i="1"/>
  <c r="T502" i="1" s="1"/>
  <c r="R501" i="1"/>
  <c r="Q501" i="1"/>
  <c r="P501" i="1"/>
  <c r="O501" i="1"/>
  <c r="T501" i="1" s="1"/>
  <c r="R500" i="1"/>
  <c r="Q500" i="1"/>
  <c r="P500" i="1"/>
  <c r="O500" i="1"/>
  <c r="T500" i="1" s="1"/>
  <c r="R499" i="1"/>
  <c r="Q499" i="1"/>
  <c r="P499" i="1"/>
  <c r="O499" i="1"/>
  <c r="R498" i="1"/>
  <c r="Q498" i="1"/>
  <c r="P498" i="1"/>
  <c r="O498" i="1"/>
  <c r="T498" i="1" s="1"/>
  <c r="R497" i="1"/>
  <c r="Q497" i="1"/>
  <c r="P497" i="1"/>
  <c r="O497" i="1"/>
  <c r="T497" i="1" s="1"/>
  <c r="R496" i="1"/>
  <c r="Q496" i="1"/>
  <c r="P496" i="1"/>
  <c r="O496" i="1"/>
  <c r="T496" i="1" s="1"/>
  <c r="R495" i="1"/>
  <c r="Q495" i="1"/>
  <c r="P495" i="1"/>
  <c r="O495" i="1"/>
  <c r="T495" i="1" s="1"/>
  <c r="R494" i="1"/>
  <c r="Q494" i="1"/>
  <c r="P494" i="1"/>
  <c r="O494" i="1"/>
  <c r="R493" i="1"/>
  <c r="Q493" i="1"/>
  <c r="P493" i="1"/>
  <c r="O493" i="1"/>
  <c r="T493" i="1" s="1"/>
  <c r="R492" i="1"/>
  <c r="Q492" i="1"/>
  <c r="P492" i="1"/>
  <c r="O492" i="1"/>
  <c r="T492" i="1" s="1"/>
  <c r="R491" i="1"/>
  <c r="Q491" i="1"/>
  <c r="P491" i="1"/>
  <c r="O491" i="1"/>
  <c r="R490" i="1"/>
  <c r="Q490" i="1"/>
  <c r="P490" i="1"/>
  <c r="O490" i="1"/>
  <c r="T490" i="1" s="1"/>
  <c r="R489" i="1"/>
  <c r="Q489" i="1"/>
  <c r="P489" i="1"/>
  <c r="O489" i="1"/>
  <c r="T489" i="1" s="1"/>
  <c r="R488" i="1"/>
  <c r="Q488" i="1"/>
  <c r="P488" i="1"/>
  <c r="O488" i="1"/>
  <c r="T488" i="1" s="1"/>
  <c r="R487" i="1"/>
  <c r="Q487" i="1"/>
  <c r="P487" i="1"/>
  <c r="O487" i="1"/>
  <c r="T487" i="1" s="1"/>
  <c r="R486" i="1"/>
  <c r="Q486" i="1"/>
  <c r="P486" i="1"/>
  <c r="O486" i="1"/>
  <c r="R485" i="1"/>
  <c r="Q485" i="1"/>
  <c r="P485" i="1"/>
  <c r="O485" i="1"/>
  <c r="T485" i="1" s="1"/>
  <c r="R484" i="1"/>
  <c r="Q484" i="1"/>
  <c r="P484" i="1"/>
  <c r="O484" i="1"/>
  <c r="T484" i="1" s="1"/>
  <c r="R483" i="1"/>
  <c r="Q483" i="1"/>
  <c r="P483" i="1"/>
  <c r="O483" i="1"/>
  <c r="R482" i="1"/>
  <c r="Q482" i="1"/>
  <c r="P482" i="1"/>
  <c r="O482" i="1"/>
  <c r="T482" i="1" s="1"/>
  <c r="R481" i="1"/>
  <c r="Q481" i="1"/>
  <c r="P481" i="1"/>
  <c r="O481" i="1"/>
  <c r="T481" i="1" s="1"/>
  <c r="R480" i="1"/>
  <c r="Q480" i="1"/>
  <c r="P480" i="1"/>
  <c r="O480" i="1"/>
  <c r="T480" i="1" s="1"/>
  <c r="R479" i="1"/>
  <c r="Q479" i="1"/>
  <c r="P479" i="1"/>
  <c r="O479" i="1"/>
  <c r="T479" i="1" s="1"/>
  <c r="R478" i="1"/>
  <c r="Q478" i="1"/>
  <c r="P478" i="1"/>
  <c r="O478" i="1"/>
  <c r="R477" i="1"/>
  <c r="Q477" i="1"/>
  <c r="P477" i="1"/>
  <c r="O477" i="1"/>
  <c r="T477" i="1" s="1"/>
  <c r="R476" i="1"/>
  <c r="Q476" i="1"/>
  <c r="P476" i="1"/>
  <c r="O476" i="1"/>
  <c r="T476" i="1" s="1"/>
  <c r="R475" i="1"/>
  <c r="Q475" i="1"/>
  <c r="P475" i="1"/>
  <c r="O475" i="1"/>
  <c r="R474" i="1"/>
  <c r="Q474" i="1"/>
  <c r="P474" i="1"/>
  <c r="O474" i="1"/>
  <c r="T474" i="1" s="1"/>
  <c r="R473" i="1"/>
  <c r="Q473" i="1"/>
  <c r="P473" i="1"/>
  <c r="O473" i="1"/>
  <c r="T473" i="1" s="1"/>
  <c r="R472" i="1"/>
  <c r="Q472" i="1"/>
  <c r="P472" i="1"/>
  <c r="O472" i="1"/>
  <c r="T472" i="1" s="1"/>
  <c r="R471" i="1"/>
  <c r="Q471" i="1"/>
  <c r="P471" i="1"/>
  <c r="O471" i="1"/>
  <c r="T471" i="1" s="1"/>
  <c r="R470" i="1"/>
  <c r="Q470" i="1"/>
  <c r="P470" i="1"/>
  <c r="O470" i="1"/>
  <c r="R469" i="1"/>
  <c r="Q469" i="1"/>
  <c r="P469" i="1"/>
  <c r="O469" i="1"/>
  <c r="T469" i="1" s="1"/>
  <c r="R468" i="1"/>
  <c r="Q468" i="1"/>
  <c r="P468" i="1"/>
  <c r="O468" i="1"/>
  <c r="T468" i="1" s="1"/>
  <c r="R467" i="1"/>
  <c r="Q467" i="1"/>
  <c r="P467" i="1"/>
  <c r="O467" i="1"/>
  <c r="R466" i="1"/>
  <c r="Q466" i="1"/>
  <c r="P466" i="1"/>
  <c r="O466" i="1"/>
  <c r="T466" i="1" s="1"/>
  <c r="R465" i="1"/>
  <c r="Q465" i="1"/>
  <c r="P465" i="1"/>
  <c r="O465" i="1"/>
  <c r="T465" i="1" s="1"/>
  <c r="R464" i="1"/>
  <c r="Q464" i="1"/>
  <c r="P464" i="1"/>
  <c r="O464" i="1"/>
  <c r="T464" i="1" s="1"/>
  <c r="R463" i="1"/>
  <c r="Q463" i="1"/>
  <c r="P463" i="1"/>
  <c r="O463" i="1"/>
  <c r="T463" i="1" s="1"/>
  <c r="R462" i="1"/>
  <c r="Q462" i="1"/>
  <c r="P462" i="1"/>
  <c r="O462" i="1"/>
  <c r="R461" i="1"/>
  <c r="Q461" i="1"/>
  <c r="P461" i="1"/>
  <c r="O461" i="1"/>
  <c r="T461" i="1" s="1"/>
  <c r="R460" i="1"/>
  <c r="Q460" i="1"/>
  <c r="P460" i="1"/>
  <c r="O460" i="1"/>
  <c r="T460" i="1" s="1"/>
  <c r="R459" i="1"/>
  <c r="Q459" i="1"/>
  <c r="P459" i="1"/>
  <c r="O459" i="1"/>
  <c r="R458" i="1"/>
  <c r="Q458" i="1"/>
  <c r="P458" i="1"/>
  <c r="O458" i="1"/>
  <c r="T458" i="1" s="1"/>
  <c r="R457" i="1"/>
  <c r="Q457" i="1"/>
  <c r="P457" i="1"/>
  <c r="O457" i="1"/>
  <c r="T457" i="1" s="1"/>
  <c r="R456" i="1"/>
  <c r="Q456" i="1"/>
  <c r="P456" i="1"/>
  <c r="O456" i="1"/>
  <c r="T456" i="1" s="1"/>
  <c r="R455" i="1"/>
  <c r="Q455" i="1"/>
  <c r="P455" i="1"/>
  <c r="O455" i="1"/>
  <c r="T455" i="1" s="1"/>
  <c r="R454" i="1"/>
  <c r="Q454" i="1"/>
  <c r="P454" i="1"/>
  <c r="O454" i="1"/>
  <c r="R453" i="1"/>
  <c r="Q453" i="1"/>
  <c r="P453" i="1"/>
  <c r="O453" i="1"/>
  <c r="T453" i="1" s="1"/>
  <c r="R452" i="1"/>
  <c r="Q452" i="1"/>
  <c r="P452" i="1"/>
  <c r="O452" i="1"/>
  <c r="T452" i="1" s="1"/>
  <c r="R451" i="1"/>
  <c r="Q451" i="1"/>
  <c r="P451" i="1"/>
  <c r="O451" i="1"/>
  <c r="R450" i="1"/>
  <c r="Q450" i="1"/>
  <c r="P450" i="1"/>
  <c r="O450" i="1"/>
  <c r="T450" i="1" s="1"/>
  <c r="R449" i="1"/>
  <c r="Q449" i="1"/>
  <c r="P449" i="1"/>
  <c r="O449" i="1"/>
  <c r="T449" i="1" s="1"/>
  <c r="R448" i="1"/>
  <c r="Q448" i="1"/>
  <c r="P448" i="1"/>
  <c r="O448" i="1"/>
  <c r="T448" i="1" s="1"/>
  <c r="R447" i="1"/>
  <c r="Q447" i="1"/>
  <c r="P447" i="1"/>
  <c r="O447" i="1"/>
  <c r="T447" i="1" s="1"/>
  <c r="R446" i="1"/>
  <c r="Q446" i="1"/>
  <c r="P446" i="1"/>
  <c r="O446" i="1"/>
  <c r="R445" i="1"/>
  <c r="Q445" i="1"/>
  <c r="P445" i="1"/>
  <c r="O445" i="1"/>
  <c r="T445" i="1" s="1"/>
  <c r="R444" i="1"/>
  <c r="Q444" i="1"/>
  <c r="P444" i="1"/>
  <c r="O444" i="1"/>
  <c r="T444" i="1" s="1"/>
  <c r="R443" i="1"/>
  <c r="Q443" i="1"/>
  <c r="P443" i="1"/>
  <c r="O443" i="1"/>
  <c r="T443" i="1" s="1"/>
  <c r="R442" i="1"/>
  <c r="Q442" i="1"/>
  <c r="P442" i="1"/>
  <c r="O442" i="1"/>
  <c r="T442" i="1" s="1"/>
  <c r="R441" i="1"/>
  <c r="Q441" i="1"/>
  <c r="P441" i="1"/>
  <c r="O441" i="1"/>
  <c r="R440" i="1"/>
  <c r="Q440" i="1"/>
  <c r="P440" i="1"/>
  <c r="O440" i="1"/>
  <c r="T440" i="1" s="1"/>
  <c r="R439" i="1"/>
  <c r="Q439" i="1"/>
  <c r="P439" i="1"/>
  <c r="O439" i="1"/>
  <c r="T439" i="1" s="1"/>
  <c r="R438" i="1"/>
  <c r="Q438" i="1"/>
  <c r="P438" i="1"/>
  <c r="O438" i="1"/>
  <c r="T438" i="1" s="1"/>
  <c r="R437" i="1"/>
  <c r="Q437" i="1"/>
  <c r="P437" i="1"/>
  <c r="O437" i="1"/>
  <c r="T437" i="1" s="1"/>
  <c r="R436" i="1"/>
  <c r="Q436" i="1"/>
  <c r="P436" i="1"/>
  <c r="O436" i="1"/>
  <c r="T436" i="1" s="1"/>
  <c r="R435" i="1"/>
  <c r="Q435" i="1"/>
  <c r="P435" i="1"/>
  <c r="O435" i="1"/>
  <c r="T435" i="1" s="1"/>
  <c r="R434" i="1"/>
  <c r="Q434" i="1"/>
  <c r="P434" i="1"/>
  <c r="O434" i="1"/>
  <c r="R433" i="1"/>
  <c r="Q433" i="1"/>
  <c r="P433" i="1"/>
  <c r="O433" i="1"/>
  <c r="T433" i="1" s="1"/>
  <c r="R432" i="1"/>
  <c r="Q432" i="1"/>
  <c r="P432" i="1"/>
  <c r="O432" i="1"/>
  <c r="R431" i="1"/>
  <c r="Q431" i="1"/>
  <c r="P431" i="1"/>
  <c r="O431" i="1"/>
  <c r="T431" i="1" s="1"/>
  <c r="R430" i="1"/>
  <c r="Q430" i="1"/>
  <c r="P430" i="1"/>
  <c r="O430" i="1"/>
  <c r="T430" i="1" s="1"/>
  <c r="R429" i="1"/>
  <c r="Q429" i="1"/>
  <c r="P429" i="1"/>
  <c r="O429" i="1"/>
  <c r="T429" i="1" s="1"/>
  <c r="R428" i="1"/>
  <c r="Q428" i="1"/>
  <c r="P428" i="1"/>
  <c r="O428" i="1"/>
  <c r="T428" i="1" s="1"/>
  <c r="R427" i="1"/>
  <c r="Q427" i="1"/>
  <c r="P427" i="1"/>
  <c r="O427" i="1"/>
  <c r="T427" i="1" s="1"/>
  <c r="R426" i="1"/>
  <c r="Q426" i="1"/>
  <c r="P426" i="1"/>
  <c r="O426" i="1"/>
  <c r="T426" i="1" s="1"/>
  <c r="R425" i="1"/>
  <c r="Q425" i="1"/>
  <c r="P425" i="1"/>
  <c r="O425" i="1"/>
  <c r="T425" i="1" s="1"/>
  <c r="R424" i="1"/>
  <c r="Q424" i="1"/>
  <c r="P424" i="1"/>
  <c r="O424" i="1"/>
  <c r="T424" i="1" s="1"/>
  <c r="R423" i="1"/>
  <c r="Q423" i="1"/>
  <c r="P423" i="1"/>
  <c r="O423" i="1"/>
  <c r="T423" i="1" s="1"/>
  <c r="R422" i="1"/>
  <c r="Q422" i="1"/>
  <c r="P422" i="1"/>
  <c r="O422" i="1"/>
  <c r="R421" i="1"/>
  <c r="Q421" i="1"/>
  <c r="P421" i="1"/>
  <c r="O421" i="1"/>
  <c r="T421" i="1" s="1"/>
  <c r="R420" i="1"/>
  <c r="Q420" i="1"/>
  <c r="P420" i="1"/>
  <c r="O420" i="1"/>
  <c r="R419" i="1"/>
  <c r="Q419" i="1"/>
  <c r="P419" i="1"/>
  <c r="O419" i="1"/>
  <c r="T419" i="1" s="1"/>
  <c r="R418" i="1"/>
  <c r="Q418" i="1"/>
  <c r="P418" i="1"/>
  <c r="O418" i="1"/>
  <c r="T418" i="1" s="1"/>
  <c r="R417" i="1"/>
  <c r="Q417" i="1"/>
  <c r="P417" i="1"/>
  <c r="O417" i="1"/>
  <c r="T417" i="1" s="1"/>
  <c r="R416" i="1"/>
  <c r="Q416" i="1"/>
  <c r="P416" i="1"/>
  <c r="O416" i="1"/>
  <c r="T416" i="1" s="1"/>
  <c r="R415" i="1"/>
  <c r="Q415" i="1"/>
  <c r="P415" i="1"/>
  <c r="O415" i="1"/>
  <c r="T415" i="1" s="1"/>
  <c r="R414" i="1"/>
  <c r="Q414" i="1"/>
  <c r="P414" i="1"/>
  <c r="O414" i="1"/>
  <c r="T414" i="1" s="1"/>
  <c r="R413" i="1"/>
  <c r="Q413" i="1"/>
  <c r="P413" i="1"/>
  <c r="O413" i="1"/>
  <c r="T413" i="1" s="1"/>
  <c r="R412" i="1"/>
  <c r="Q412" i="1"/>
  <c r="P412" i="1"/>
  <c r="O412" i="1"/>
  <c r="T412" i="1" s="1"/>
  <c r="R411" i="1"/>
  <c r="Q411" i="1"/>
  <c r="P411" i="1"/>
  <c r="O411" i="1"/>
  <c r="T411" i="1" s="1"/>
  <c r="R410" i="1"/>
  <c r="Q410" i="1"/>
  <c r="P410" i="1"/>
  <c r="O410" i="1"/>
  <c r="R409" i="1"/>
  <c r="Q409" i="1"/>
  <c r="P409" i="1"/>
  <c r="O409" i="1"/>
  <c r="T409" i="1" s="1"/>
  <c r="R408" i="1"/>
  <c r="Q408" i="1"/>
  <c r="P408" i="1"/>
  <c r="O408" i="1"/>
  <c r="T408" i="1" s="1"/>
  <c r="R407" i="1"/>
  <c r="Q407" i="1"/>
  <c r="P407" i="1"/>
  <c r="O407" i="1"/>
  <c r="T407" i="1" s="1"/>
  <c r="R406" i="1"/>
  <c r="Q406" i="1"/>
  <c r="P406" i="1"/>
  <c r="O406" i="1"/>
  <c r="T406" i="1" s="1"/>
  <c r="R405" i="1"/>
  <c r="Q405" i="1"/>
  <c r="P405" i="1"/>
  <c r="O405" i="1"/>
  <c r="T405" i="1" s="1"/>
  <c r="R404" i="1"/>
  <c r="Q404" i="1"/>
  <c r="P404" i="1"/>
  <c r="O404" i="1"/>
  <c r="T404" i="1" s="1"/>
  <c r="R403" i="1"/>
  <c r="Q403" i="1"/>
  <c r="P403" i="1"/>
  <c r="O403" i="1"/>
  <c r="T403" i="1" s="1"/>
  <c r="R402" i="1"/>
  <c r="Q402" i="1"/>
  <c r="P402" i="1"/>
  <c r="O402" i="1"/>
  <c r="T402" i="1" s="1"/>
  <c r="R401" i="1"/>
  <c r="Q401" i="1"/>
  <c r="P401" i="1"/>
  <c r="O401" i="1"/>
  <c r="T401" i="1" s="1"/>
  <c r="R400" i="1"/>
  <c r="Q400" i="1"/>
  <c r="P400" i="1"/>
  <c r="O400" i="1"/>
  <c r="T400" i="1" s="1"/>
  <c r="R399" i="1"/>
  <c r="Q399" i="1"/>
  <c r="P399" i="1"/>
  <c r="O399" i="1"/>
  <c r="T399" i="1" s="1"/>
  <c r="R398" i="1"/>
  <c r="Q398" i="1"/>
  <c r="P398" i="1"/>
  <c r="O398" i="1"/>
  <c r="T398" i="1" s="1"/>
  <c r="R397" i="1"/>
  <c r="Q397" i="1"/>
  <c r="P397" i="1"/>
  <c r="O397" i="1"/>
  <c r="T397" i="1" s="1"/>
  <c r="R396" i="1"/>
  <c r="Q396" i="1"/>
  <c r="P396" i="1"/>
  <c r="O396" i="1"/>
  <c r="R395" i="1"/>
  <c r="Q395" i="1"/>
  <c r="P395" i="1"/>
  <c r="O395" i="1"/>
  <c r="T395" i="1" s="1"/>
  <c r="R394" i="1"/>
  <c r="Q394" i="1"/>
  <c r="P394" i="1"/>
  <c r="O394" i="1"/>
  <c r="T394" i="1" s="1"/>
  <c r="R393" i="1"/>
  <c r="Q393" i="1"/>
  <c r="P393" i="1"/>
  <c r="O393" i="1"/>
  <c r="T393" i="1" s="1"/>
  <c r="R392" i="1"/>
  <c r="Q392" i="1"/>
  <c r="P392" i="1"/>
  <c r="O392" i="1"/>
  <c r="T392" i="1" s="1"/>
  <c r="R391" i="1"/>
  <c r="Q391" i="1"/>
  <c r="P391" i="1"/>
  <c r="O391" i="1"/>
  <c r="T391" i="1" s="1"/>
  <c r="R390" i="1"/>
  <c r="Q390" i="1"/>
  <c r="P390" i="1"/>
  <c r="O390" i="1"/>
  <c r="T390" i="1" s="1"/>
  <c r="R389" i="1"/>
  <c r="Q389" i="1"/>
  <c r="P389" i="1"/>
  <c r="O389" i="1"/>
  <c r="T389" i="1" s="1"/>
  <c r="R388" i="1"/>
  <c r="Q388" i="1"/>
  <c r="P388" i="1"/>
  <c r="O388" i="1"/>
  <c r="R387" i="1"/>
  <c r="Q387" i="1"/>
  <c r="P387" i="1"/>
  <c r="O387" i="1"/>
  <c r="T387" i="1" s="1"/>
  <c r="R386" i="1"/>
  <c r="Q386" i="1"/>
  <c r="P386" i="1"/>
  <c r="O386" i="1"/>
  <c r="T386" i="1" s="1"/>
  <c r="R385" i="1"/>
  <c r="Q385" i="1"/>
  <c r="P385" i="1"/>
  <c r="O385" i="1"/>
  <c r="R384" i="1"/>
  <c r="Q384" i="1"/>
  <c r="P384" i="1"/>
  <c r="O384" i="1"/>
  <c r="T384" i="1" s="1"/>
  <c r="R383" i="1"/>
  <c r="Q383" i="1"/>
  <c r="P383" i="1"/>
  <c r="O383" i="1"/>
  <c r="T383" i="1" s="1"/>
  <c r="R382" i="1"/>
  <c r="Q382" i="1"/>
  <c r="P382" i="1"/>
  <c r="O382" i="1"/>
  <c r="T382" i="1" s="1"/>
  <c r="R381" i="1"/>
  <c r="Q381" i="1"/>
  <c r="P381" i="1"/>
  <c r="O381" i="1"/>
  <c r="T381" i="1" s="1"/>
  <c r="R380" i="1"/>
  <c r="Q380" i="1"/>
  <c r="P380" i="1"/>
  <c r="O380" i="1"/>
  <c r="R379" i="1"/>
  <c r="Q379" i="1"/>
  <c r="P379" i="1"/>
  <c r="O379" i="1"/>
  <c r="T379" i="1" s="1"/>
  <c r="R378" i="1"/>
  <c r="Q378" i="1"/>
  <c r="P378" i="1"/>
  <c r="O378" i="1"/>
  <c r="T378" i="1" s="1"/>
  <c r="R377" i="1"/>
  <c r="Q377" i="1"/>
  <c r="P377" i="1"/>
  <c r="O377" i="1"/>
  <c r="R376" i="1"/>
  <c r="Q376" i="1"/>
  <c r="P376" i="1"/>
  <c r="O376" i="1"/>
  <c r="T376" i="1" s="1"/>
  <c r="R375" i="1"/>
  <c r="Q375" i="1"/>
  <c r="P375" i="1"/>
  <c r="O375" i="1"/>
  <c r="T375" i="1" s="1"/>
  <c r="R374" i="1"/>
  <c r="Q374" i="1"/>
  <c r="P374" i="1"/>
  <c r="O374" i="1"/>
  <c r="T374" i="1" s="1"/>
  <c r="R373" i="1"/>
  <c r="Q373" i="1"/>
  <c r="P373" i="1"/>
  <c r="O373" i="1"/>
  <c r="T373" i="1" s="1"/>
  <c r="R372" i="1"/>
  <c r="Q372" i="1"/>
  <c r="P372" i="1"/>
  <c r="O372" i="1"/>
  <c r="R371" i="1"/>
  <c r="Q371" i="1"/>
  <c r="P371" i="1"/>
  <c r="O371" i="1"/>
  <c r="T371" i="1" s="1"/>
  <c r="R370" i="1"/>
  <c r="Q370" i="1"/>
  <c r="P370" i="1"/>
  <c r="O370" i="1"/>
  <c r="T370" i="1" s="1"/>
  <c r="R369" i="1"/>
  <c r="Q369" i="1"/>
  <c r="P369" i="1"/>
  <c r="O369" i="1"/>
  <c r="R368" i="1"/>
  <c r="Q368" i="1"/>
  <c r="P368" i="1"/>
  <c r="O368" i="1"/>
  <c r="T368" i="1" s="1"/>
  <c r="R367" i="1"/>
  <c r="Q367" i="1"/>
  <c r="P367" i="1"/>
  <c r="O367" i="1"/>
  <c r="T367" i="1" s="1"/>
  <c r="R366" i="1"/>
  <c r="Q366" i="1"/>
  <c r="P366" i="1"/>
  <c r="O366" i="1"/>
  <c r="T366" i="1" s="1"/>
  <c r="R365" i="1"/>
  <c r="Q365" i="1"/>
  <c r="P365" i="1"/>
  <c r="O365" i="1"/>
  <c r="T365" i="1" s="1"/>
  <c r="R364" i="1"/>
  <c r="Q364" i="1"/>
  <c r="P364" i="1"/>
  <c r="O364" i="1"/>
  <c r="R363" i="1"/>
  <c r="Q363" i="1"/>
  <c r="P363" i="1"/>
  <c r="O363" i="1"/>
  <c r="T363" i="1" s="1"/>
  <c r="R362" i="1"/>
  <c r="Q362" i="1"/>
  <c r="P362" i="1"/>
  <c r="O362" i="1"/>
  <c r="T362" i="1" s="1"/>
  <c r="R361" i="1"/>
  <c r="Q361" i="1"/>
  <c r="P361" i="1"/>
  <c r="O361" i="1"/>
  <c r="R360" i="1"/>
  <c r="Q360" i="1"/>
  <c r="P360" i="1"/>
  <c r="O360" i="1"/>
  <c r="T360" i="1" s="1"/>
  <c r="R359" i="1"/>
  <c r="Q359" i="1"/>
  <c r="P359" i="1"/>
  <c r="O359" i="1"/>
  <c r="T359" i="1" s="1"/>
  <c r="R358" i="1"/>
  <c r="Q358" i="1"/>
  <c r="P358" i="1"/>
  <c r="O358" i="1"/>
  <c r="T358" i="1" s="1"/>
  <c r="R357" i="1"/>
  <c r="Q357" i="1"/>
  <c r="P357" i="1"/>
  <c r="O357" i="1"/>
  <c r="T357" i="1" s="1"/>
  <c r="R356" i="1"/>
  <c r="Q356" i="1"/>
  <c r="P356" i="1"/>
  <c r="O356" i="1"/>
  <c r="T356" i="1" s="1"/>
  <c r="R355" i="1"/>
  <c r="Q355" i="1"/>
  <c r="P355" i="1"/>
  <c r="O355" i="1"/>
  <c r="T355" i="1" s="1"/>
  <c r="R354" i="1"/>
  <c r="Q354" i="1"/>
  <c r="P354" i="1"/>
  <c r="O354" i="1"/>
  <c r="T354" i="1" s="1"/>
  <c r="R353" i="1"/>
  <c r="Q353" i="1"/>
  <c r="P353" i="1"/>
  <c r="O353" i="1"/>
  <c r="R352" i="1"/>
  <c r="Q352" i="1"/>
  <c r="P352" i="1"/>
  <c r="O352" i="1"/>
  <c r="T352" i="1" s="1"/>
  <c r="R351" i="1"/>
  <c r="Q351" i="1"/>
  <c r="P351" i="1"/>
  <c r="O351" i="1"/>
  <c r="T351" i="1" s="1"/>
  <c r="R350" i="1"/>
  <c r="Q350" i="1"/>
  <c r="P350" i="1"/>
  <c r="O350" i="1"/>
  <c r="T350" i="1" s="1"/>
  <c r="R349" i="1"/>
  <c r="Q349" i="1"/>
  <c r="P349" i="1"/>
  <c r="O349" i="1"/>
  <c r="R348" i="1"/>
  <c r="Q348" i="1"/>
  <c r="P348" i="1"/>
  <c r="O348" i="1"/>
  <c r="T348" i="1" s="1"/>
  <c r="R347" i="1"/>
  <c r="Q347" i="1"/>
  <c r="P347" i="1"/>
  <c r="O347" i="1"/>
  <c r="T347" i="1" s="1"/>
  <c r="R346" i="1"/>
  <c r="Q346" i="1"/>
  <c r="P346" i="1"/>
  <c r="O346" i="1"/>
  <c r="T346" i="1" s="1"/>
  <c r="R345" i="1"/>
  <c r="Q345" i="1"/>
  <c r="P345" i="1"/>
  <c r="O345" i="1"/>
  <c r="R344" i="1"/>
  <c r="Q344" i="1"/>
  <c r="P344" i="1"/>
  <c r="O344" i="1"/>
  <c r="T344" i="1" s="1"/>
  <c r="R343" i="1"/>
  <c r="Q343" i="1"/>
  <c r="P343" i="1"/>
  <c r="O343" i="1"/>
  <c r="R342" i="1"/>
  <c r="Q342" i="1"/>
  <c r="P342" i="1"/>
  <c r="O342" i="1"/>
  <c r="T342" i="1" s="1"/>
  <c r="R341" i="1"/>
  <c r="Q341" i="1"/>
  <c r="P341" i="1"/>
  <c r="O341" i="1"/>
  <c r="T341" i="1" s="1"/>
  <c r="R340" i="1"/>
  <c r="Q340" i="1"/>
  <c r="P340" i="1"/>
  <c r="O340" i="1"/>
  <c r="T340" i="1" s="1"/>
  <c r="R339" i="1"/>
  <c r="Q339" i="1"/>
  <c r="P339" i="1"/>
  <c r="O339" i="1"/>
  <c r="T339" i="1" s="1"/>
  <c r="R338" i="1"/>
  <c r="Q338" i="1"/>
  <c r="P338" i="1"/>
  <c r="O338" i="1"/>
  <c r="T338" i="1" s="1"/>
  <c r="R337" i="1"/>
  <c r="Q337" i="1"/>
  <c r="P337" i="1"/>
  <c r="O337" i="1"/>
  <c r="R336" i="1"/>
  <c r="Q336" i="1"/>
  <c r="P336" i="1"/>
  <c r="O336" i="1"/>
  <c r="T336" i="1" s="1"/>
  <c r="R335" i="1"/>
  <c r="Q335" i="1"/>
  <c r="P335" i="1"/>
  <c r="O335" i="1"/>
  <c r="T335" i="1" s="1"/>
  <c r="R334" i="1"/>
  <c r="Q334" i="1"/>
  <c r="P334" i="1"/>
  <c r="O334" i="1"/>
  <c r="T334" i="1" s="1"/>
  <c r="R333" i="1"/>
  <c r="Q333" i="1"/>
  <c r="P333" i="1"/>
  <c r="O333" i="1"/>
  <c r="T333" i="1" s="1"/>
  <c r="R332" i="1"/>
  <c r="Q332" i="1"/>
  <c r="P332" i="1"/>
  <c r="O332" i="1"/>
  <c r="T332" i="1" s="1"/>
  <c r="R331" i="1"/>
  <c r="Q331" i="1"/>
  <c r="P331" i="1"/>
  <c r="O331" i="1"/>
  <c r="T331" i="1" s="1"/>
  <c r="R330" i="1"/>
  <c r="Q330" i="1"/>
  <c r="P330" i="1"/>
  <c r="O330" i="1"/>
  <c r="T330" i="1" s="1"/>
  <c r="R329" i="1"/>
  <c r="Q329" i="1"/>
  <c r="P329" i="1"/>
  <c r="O329" i="1"/>
  <c r="T329" i="1" s="1"/>
  <c r="R328" i="1"/>
  <c r="Q328" i="1"/>
  <c r="P328" i="1"/>
  <c r="O328" i="1"/>
  <c r="T328" i="1" s="1"/>
  <c r="R327" i="1"/>
  <c r="Q327" i="1"/>
  <c r="P327" i="1"/>
  <c r="O327" i="1"/>
  <c r="R326" i="1"/>
  <c r="Q326" i="1"/>
  <c r="P326" i="1"/>
  <c r="O326" i="1"/>
  <c r="T326" i="1" s="1"/>
  <c r="R325" i="1"/>
  <c r="Q325" i="1"/>
  <c r="P325" i="1"/>
  <c r="O325" i="1"/>
  <c r="R324" i="1"/>
  <c r="Q324" i="1"/>
  <c r="P324" i="1"/>
  <c r="O324" i="1"/>
  <c r="T324" i="1" s="1"/>
  <c r="R323" i="1"/>
  <c r="Q323" i="1"/>
  <c r="P323" i="1"/>
  <c r="O323" i="1"/>
  <c r="T323" i="1" s="1"/>
  <c r="R322" i="1"/>
  <c r="Q322" i="1"/>
  <c r="P322" i="1"/>
  <c r="O322" i="1"/>
  <c r="T322" i="1" s="1"/>
  <c r="R321" i="1"/>
  <c r="Q321" i="1"/>
  <c r="P321" i="1"/>
  <c r="O321" i="1"/>
  <c r="R320" i="1"/>
  <c r="Q320" i="1"/>
  <c r="P320" i="1"/>
  <c r="O320" i="1"/>
  <c r="T320" i="1" s="1"/>
  <c r="R319" i="1"/>
  <c r="Q319" i="1"/>
  <c r="P319" i="1"/>
  <c r="O319" i="1"/>
  <c r="R318" i="1"/>
  <c r="Q318" i="1"/>
  <c r="P318" i="1"/>
  <c r="O318" i="1"/>
  <c r="T318" i="1" s="1"/>
  <c r="R317" i="1"/>
  <c r="Q317" i="1"/>
  <c r="P317" i="1"/>
  <c r="O317" i="1"/>
  <c r="R316" i="1"/>
  <c r="Q316" i="1"/>
  <c r="P316" i="1"/>
  <c r="O316" i="1"/>
  <c r="T316" i="1" s="1"/>
  <c r="R315" i="1"/>
  <c r="Q315" i="1"/>
  <c r="P315" i="1"/>
  <c r="O315" i="1"/>
  <c r="T315" i="1" s="1"/>
  <c r="R314" i="1"/>
  <c r="Q314" i="1"/>
  <c r="P314" i="1"/>
  <c r="O314" i="1"/>
  <c r="T314" i="1" s="1"/>
  <c r="R313" i="1"/>
  <c r="Q313" i="1"/>
  <c r="P313" i="1"/>
  <c r="O313" i="1"/>
  <c r="R312" i="1"/>
  <c r="Q312" i="1"/>
  <c r="P312" i="1"/>
  <c r="O312" i="1"/>
  <c r="T312" i="1" s="1"/>
  <c r="R311" i="1"/>
  <c r="Q311" i="1"/>
  <c r="P311" i="1"/>
  <c r="O311" i="1"/>
  <c r="R310" i="1"/>
  <c r="Q310" i="1"/>
  <c r="P310" i="1"/>
  <c r="O310" i="1"/>
  <c r="T310" i="1" s="1"/>
  <c r="R309" i="1"/>
  <c r="Q309" i="1"/>
  <c r="P309" i="1"/>
  <c r="O309" i="1"/>
  <c r="R308" i="1"/>
  <c r="Q308" i="1"/>
  <c r="P308" i="1"/>
  <c r="O308" i="1"/>
  <c r="T308" i="1" s="1"/>
  <c r="R307" i="1"/>
  <c r="Q307" i="1"/>
  <c r="P307" i="1"/>
  <c r="O307" i="1"/>
  <c r="T307" i="1" s="1"/>
  <c r="R306" i="1"/>
  <c r="Q306" i="1"/>
  <c r="P306" i="1"/>
  <c r="O306" i="1"/>
  <c r="T306" i="1" s="1"/>
  <c r="R305" i="1"/>
  <c r="Q305" i="1"/>
  <c r="P305" i="1"/>
  <c r="O305" i="1"/>
  <c r="R304" i="1"/>
  <c r="Q304" i="1"/>
  <c r="P304" i="1"/>
  <c r="O304" i="1"/>
  <c r="T304" i="1" s="1"/>
  <c r="R303" i="1"/>
  <c r="Q303" i="1"/>
  <c r="P303" i="1"/>
  <c r="O303" i="1"/>
  <c r="R302" i="1"/>
  <c r="Q302" i="1"/>
  <c r="P302" i="1"/>
  <c r="O302" i="1"/>
  <c r="T302" i="1" s="1"/>
  <c r="R301" i="1"/>
  <c r="Q301" i="1"/>
  <c r="P301" i="1"/>
  <c r="O301" i="1"/>
  <c r="R300" i="1"/>
  <c r="Q300" i="1"/>
  <c r="P300" i="1"/>
  <c r="O300" i="1"/>
  <c r="T300" i="1" s="1"/>
  <c r="R299" i="1"/>
  <c r="Q299" i="1"/>
  <c r="P299" i="1"/>
  <c r="O299" i="1"/>
  <c r="T299" i="1" s="1"/>
  <c r="R298" i="1"/>
  <c r="Q298" i="1"/>
  <c r="P298" i="1"/>
  <c r="O298" i="1"/>
  <c r="T298" i="1" s="1"/>
  <c r="R297" i="1"/>
  <c r="Q297" i="1"/>
  <c r="P297" i="1"/>
  <c r="O297" i="1"/>
  <c r="R296" i="1"/>
  <c r="Q296" i="1"/>
  <c r="P296" i="1"/>
  <c r="O296" i="1"/>
  <c r="T296" i="1" s="1"/>
  <c r="R295" i="1"/>
  <c r="Q295" i="1"/>
  <c r="P295" i="1"/>
  <c r="O295" i="1"/>
  <c r="R294" i="1"/>
  <c r="Q294" i="1"/>
  <c r="P294" i="1"/>
  <c r="O294" i="1"/>
  <c r="T294" i="1" s="1"/>
  <c r="R293" i="1"/>
  <c r="Q293" i="1"/>
  <c r="P293" i="1"/>
  <c r="O293" i="1"/>
  <c r="T293" i="1" s="1"/>
  <c r="R292" i="1"/>
  <c r="Q292" i="1"/>
  <c r="P292" i="1"/>
  <c r="O292" i="1"/>
  <c r="T292" i="1" s="1"/>
  <c r="R291" i="1"/>
  <c r="Q291" i="1"/>
  <c r="P291" i="1"/>
  <c r="O291" i="1"/>
  <c r="T291" i="1" s="1"/>
  <c r="R290" i="1"/>
  <c r="Q290" i="1"/>
  <c r="P290" i="1"/>
  <c r="O290" i="1"/>
  <c r="T290" i="1" s="1"/>
  <c r="R289" i="1"/>
  <c r="Q289" i="1"/>
  <c r="P289" i="1"/>
  <c r="O289" i="1"/>
  <c r="T289" i="1" s="1"/>
  <c r="R288" i="1"/>
  <c r="Q288" i="1"/>
  <c r="P288" i="1"/>
  <c r="O288" i="1"/>
  <c r="T288" i="1" s="1"/>
  <c r="R287" i="1"/>
  <c r="Q287" i="1"/>
  <c r="P287" i="1"/>
  <c r="O287" i="1"/>
  <c r="R286" i="1"/>
  <c r="Q286" i="1"/>
  <c r="P286" i="1"/>
  <c r="O286" i="1"/>
  <c r="T286" i="1" s="1"/>
  <c r="R285" i="1"/>
  <c r="Q285" i="1"/>
  <c r="P285" i="1"/>
  <c r="O285" i="1"/>
  <c r="T285" i="1" s="1"/>
  <c r="R284" i="1"/>
  <c r="Q284" i="1"/>
  <c r="P284" i="1"/>
  <c r="O284" i="1"/>
  <c r="T284" i="1" s="1"/>
  <c r="R283" i="1"/>
  <c r="Q283" i="1"/>
  <c r="P283" i="1"/>
  <c r="O283" i="1"/>
  <c r="T283" i="1" s="1"/>
  <c r="R282" i="1"/>
  <c r="Q282" i="1"/>
  <c r="P282" i="1"/>
  <c r="O282" i="1"/>
  <c r="T282" i="1" s="1"/>
  <c r="R281" i="1"/>
  <c r="Q281" i="1"/>
  <c r="P281" i="1"/>
  <c r="O281" i="1"/>
  <c r="T281" i="1" s="1"/>
  <c r="R280" i="1"/>
  <c r="Q280" i="1"/>
  <c r="P280" i="1"/>
  <c r="O280" i="1"/>
  <c r="T280" i="1" s="1"/>
  <c r="R279" i="1"/>
  <c r="Q279" i="1"/>
  <c r="P279" i="1"/>
  <c r="O279" i="1"/>
  <c r="R278" i="1"/>
  <c r="Q278" i="1"/>
  <c r="P278" i="1"/>
  <c r="O278" i="1"/>
  <c r="T278" i="1" s="1"/>
  <c r="R277" i="1"/>
  <c r="Q277" i="1"/>
  <c r="P277" i="1"/>
  <c r="O277" i="1"/>
  <c r="R276" i="1"/>
  <c r="Q276" i="1"/>
  <c r="P276" i="1"/>
  <c r="O276" i="1"/>
  <c r="T276" i="1" s="1"/>
  <c r="R275" i="1"/>
  <c r="Q275" i="1"/>
  <c r="P275" i="1"/>
  <c r="O275" i="1"/>
  <c r="T275" i="1" s="1"/>
  <c r="R274" i="1"/>
  <c r="Q274" i="1"/>
  <c r="P274" i="1"/>
  <c r="O274" i="1"/>
  <c r="T274" i="1" s="1"/>
  <c r="R273" i="1"/>
  <c r="Q273" i="1"/>
  <c r="P273" i="1"/>
  <c r="O273" i="1"/>
  <c r="R272" i="1"/>
  <c r="Q272" i="1"/>
  <c r="P272" i="1"/>
  <c r="O272" i="1"/>
  <c r="T272" i="1" s="1"/>
  <c r="R271" i="1"/>
  <c r="Q271" i="1"/>
  <c r="P271" i="1"/>
  <c r="O271" i="1"/>
  <c r="R270" i="1"/>
  <c r="Q270" i="1"/>
  <c r="P270" i="1"/>
  <c r="O270" i="1"/>
  <c r="T270" i="1" s="1"/>
  <c r="R269" i="1"/>
  <c r="Q269" i="1"/>
  <c r="P269" i="1"/>
  <c r="O269" i="1"/>
  <c r="R268" i="1"/>
  <c r="Q268" i="1"/>
  <c r="P268" i="1"/>
  <c r="O268" i="1"/>
  <c r="T268" i="1" s="1"/>
  <c r="R267" i="1"/>
  <c r="Q267" i="1"/>
  <c r="P267" i="1"/>
  <c r="O267" i="1"/>
  <c r="T267" i="1" s="1"/>
  <c r="R266" i="1"/>
  <c r="Q266" i="1"/>
  <c r="P266" i="1"/>
  <c r="O266" i="1"/>
  <c r="T266" i="1" s="1"/>
  <c r="R265" i="1"/>
  <c r="Q265" i="1"/>
  <c r="P265" i="1"/>
  <c r="O265" i="1"/>
  <c r="R264" i="1"/>
  <c r="Q264" i="1"/>
  <c r="P264" i="1"/>
  <c r="O264" i="1"/>
  <c r="T264" i="1" s="1"/>
  <c r="R263" i="1"/>
  <c r="Q263" i="1"/>
  <c r="P263" i="1"/>
  <c r="O263" i="1"/>
  <c r="R262" i="1"/>
  <c r="Q262" i="1"/>
  <c r="P262" i="1"/>
  <c r="O262" i="1"/>
  <c r="T262" i="1" s="1"/>
  <c r="R261" i="1"/>
  <c r="Q261" i="1"/>
  <c r="P261" i="1"/>
  <c r="O261" i="1"/>
  <c r="T261" i="1" s="1"/>
  <c r="R260" i="1"/>
  <c r="Q260" i="1"/>
  <c r="P260" i="1"/>
  <c r="O260" i="1"/>
  <c r="T260" i="1" s="1"/>
  <c r="R259" i="1"/>
  <c r="Q259" i="1"/>
  <c r="P259" i="1"/>
  <c r="O259" i="1"/>
  <c r="T259" i="1" s="1"/>
  <c r="R258" i="1"/>
  <c r="Q258" i="1"/>
  <c r="P258" i="1"/>
  <c r="O258" i="1"/>
  <c r="T258" i="1" s="1"/>
  <c r="R257" i="1"/>
  <c r="Q257" i="1"/>
  <c r="P257" i="1"/>
  <c r="O257" i="1"/>
  <c r="T257" i="1" s="1"/>
  <c r="R256" i="1"/>
  <c r="Q256" i="1"/>
  <c r="P256" i="1"/>
  <c r="O256" i="1"/>
  <c r="R255" i="1"/>
  <c r="Q255" i="1"/>
  <c r="P255" i="1"/>
  <c r="O255" i="1"/>
  <c r="T255" i="1" s="1"/>
  <c r="R254" i="1"/>
  <c r="Q254" i="1"/>
  <c r="P254" i="1"/>
  <c r="O254" i="1"/>
  <c r="T254" i="1" s="1"/>
  <c r="R253" i="1"/>
  <c r="Q253" i="1"/>
  <c r="P253" i="1"/>
  <c r="O253" i="1"/>
  <c r="T253" i="1" s="1"/>
  <c r="R252" i="1"/>
  <c r="Q252" i="1"/>
  <c r="P252" i="1"/>
  <c r="O252" i="1"/>
  <c r="T252" i="1" s="1"/>
  <c r="R251" i="1"/>
  <c r="Q251" i="1"/>
  <c r="P251" i="1"/>
  <c r="O251" i="1"/>
  <c r="T251" i="1" s="1"/>
  <c r="R250" i="1"/>
  <c r="Q250" i="1"/>
  <c r="P250" i="1"/>
  <c r="O250" i="1"/>
  <c r="T250" i="1" s="1"/>
  <c r="R249" i="1"/>
  <c r="Q249" i="1"/>
  <c r="P249" i="1"/>
  <c r="O249" i="1"/>
  <c r="R248" i="1"/>
  <c r="Q248" i="1"/>
  <c r="P248" i="1"/>
  <c r="O248" i="1"/>
  <c r="R247" i="1"/>
  <c r="Q247" i="1"/>
  <c r="P247" i="1"/>
  <c r="O247" i="1"/>
  <c r="T247" i="1" s="1"/>
  <c r="R246" i="1"/>
  <c r="Q246" i="1"/>
  <c r="P246" i="1"/>
  <c r="O246" i="1"/>
  <c r="T246" i="1" s="1"/>
  <c r="R245" i="1"/>
  <c r="Q245" i="1"/>
  <c r="P245" i="1"/>
  <c r="O245" i="1"/>
  <c r="T245" i="1" s="1"/>
  <c r="R244" i="1"/>
  <c r="Q244" i="1"/>
  <c r="P244" i="1"/>
  <c r="O244" i="1"/>
  <c r="T244" i="1" s="1"/>
  <c r="R243" i="1"/>
  <c r="Q243" i="1"/>
  <c r="P243" i="1"/>
  <c r="O243" i="1"/>
  <c r="T243" i="1" s="1"/>
  <c r="R242" i="1"/>
  <c r="Q242" i="1"/>
  <c r="P242" i="1"/>
  <c r="O242" i="1"/>
  <c r="T242" i="1" s="1"/>
  <c r="R241" i="1"/>
  <c r="Q241" i="1"/>
  <c r="P241" i="1"/>
  <c r="O241" i="1"/>
  <c r="T241" i="1" s="1"/>
  <c r="R240" i="1"/>
  <c r="Q240" i="1"/>
  <c r="P240" i="1"/>
  <c r="O240" i="1"/>
  <c r="R239" i="1"/>
  <c r="Q239" i="1"/>
  <c r="P239" i="1"/>
  <c r="O239" i="1"/>
  <c r="T239" i="1" s="1"/>
  <c r="R238" i="1"/>
  <c r="Q238" i="1"/>
  <c r="P238" i="1"/>
  <c r="O238" i="1"/>
  <c r="T238" i="1" s="1"/>
  <c r="R237" i="1"/>
  <c r="Q237" i="1"/>
  <c r="P237" i="1"/>
  <c r="O237" i="1"/>
  <c r="T237" i="1" s="1"/>
  <c r="R236" i="1"/>
  <c r="Q236" i="1"/>
  <c r="P236" i="1"/>
  <c r="O236" i="1"/>
  <c r="T236" i="1" s="1"/>
  <c r="R235" i="1"/>
  <c r="Q235" i="1"/>
  <c r="P235" i="1"/>
  <c r="O235" i="1"/>
  <c r="T235" i="1" s="1"/>
  <c r="R234" i="1"/>
  <c r="Q234" i="1"/>
  <c r="P234" i="1"/>
  <c r="O234" i="1"/>
  <c r="T234" i="1" s="1"/>
  <c r="R233" i="1"/>
  <c r="Q233" i="1"/>
  <c r="P233" i="1"/>
  <c r="O233" i="1"/>
  <c r="R232" i="1"/>
  <c r="Q232" i="1"/>
  <c r="P232" i="1"/>
  <c r="O232" i="1"/>
  <c r="R231" i="1"/>
  <c r="Q231" i="1"/>
  <c r="P231" i="1"/>
  <c r="O231" i="1"/>
  <c r="T231" i="1" s="1"/>
  <c r="R230" i="1"/>
  <c r="Q230" i="1"/>
  <c r="P230" i="1"/>
  <c r="O230" i="1"/>
  <c r="T230" i="1" s="1"/>
  <c r="R229" i="1"/>
  <c r="Q229" i="1"/>
  <c r="P229" i="1"/>
  <c r="O229" i="1"/>
  <c r="T229" i="1" s="1"/>
  <c r="R228" i="1"/>
  <c r="Q228" i="1"/>
  <c r="P228" i="1"/>
  <c r="O228" i="1"/>
  <c r="T228" i="1" s="1"/>
  <c r="R227" i="1"/>
  <c r="Q227" i="1"/>
  <c r="P227" i="1"/>
  <c r="O227" i="1"/>
  <c r="T227" i="1" s="1"/>
  <c r="R226" i="1"/>
  <c r="Q226" i="1"/>
  <c r="P226" i="1"/>
  <c r="O226" i="1"/>
  <c r="T226" i="1" s="1"/>
  <c r="R225" i="1"/>
  <c r="Q225" i="1"/>
  <c r="P225" i="1"/>
  <c r="O225" i="1"/>
  <c r="T225" i="1" s="1"/>
  <c r="R224" i="1"/>
  <c r="Q224" i="1"/>
  <c r="P224" i="1"/>
  <c r="O224" i="1"/>
  <c r="T224" i="1" s="1"/>
  <c r="R223" i="1"/>
  <c r="Q223" i="1"/>
  <c r="P223" i="1"/>
  <c r="O223" i="1"/>
  <c r="T223" i="1" s="1"/>
  <c r="R222" i="1"/>
  <c r="Q222" i="1"/>
  <c r="P222" i="1"/>
  <c r="O222" i="1"/>
  <c r="T222" i="1" s="1"/>
  <c r="R221" i="1"/>
  <c r="Q221" i="1"/>
  <c r="P221" i="1"/>
  <c r="O221" i="1"/>
  <c r="T221" i="1" s="1"/>
  <c r="R220" i="1"/>
  <c r="Q220" i="1"/>
  <c r="P220" i="1"/>
  <c r="O220" i="1"/>
  <c r="T220" i="1" s="1"/>
  <c r="R219" i="1"/>
  <c r="Q219" i="1"/>
  <c r="P219" i="1"/>
  <c r="O219" i="1"/>
  <c r="T219" i="1" s="1"/>
  <c r="R218" i="1"/>
  <c r="Q218" i="1"/>
  <c r="P218" i="1"/>
  <c r="O218" i="1"/>
  <c r="T218" i="1" s="1"/>
  <c r="R217" i="1"/>
  <c r="Q217" i="1"/>
  <c r="P217" i="1"/>
  <c r="O217" i="1"/>
  <c r="T217" i="1" s="1"/>
  <c r="R216" i="1"/>
  <c r="Q216" i="1"/>
  <c r="P216" i="1"/>
  <c r="O216" i="1"/>
  <c r="T216" i="1" s="1"/>
  <c r="R215" i="1"/>
  <c r="Q215" i="1"/>
  <c r="P215" i="1"/>
  <c r="O215" i="1"/>
  <c r="R214" i="1"/>
  <c r="Q214" i="1"/>
  <c r="P214" i="1"/>
  <c r="O214" i="1"/>
  <c r="T214" i="1" s="1"/>
  <c r="R213" i="1"/>
  <c r="Q213" i="1"/>
  <c r="P213" i="1"/>
  <c r="O213" i="1"/>
  <c r="T213" i="1" s="1"/>
  <c r="R212" i="1"/>
  <c r="Q212" i="1"/>
  <c r="P212" i="1"/>
  <c r="O212" i="1"/>
  <c r="T212" i="1" s="1"/>
  <c r="R211" i="1"/>
  <c r="Q211" i="1"/>
  <c r="P211" i="1"/>
  <c r="O211" i="1"/>
  <c r="T211" i="1" s="1"/>
  <c r="R210" i="1"/>
  <c r="Q210" i="1"/>
  <c r="P210" i="1"/>
  <c r="O210" i="1"/>
  <c r="T210" i="1" s="1"/>
  <c r="R209" i="1"/>
  <c r="Q209" i="1"/>
  <c r="P209" i="1"/>
  <c r="O209" i="1"/>
  <c r="T209" i="1" s="1"/>
  <c r="R208" i="1"/>
  <c r="Q208" i="1"/>
  <c r="P208" i="1"/>
  <c r="O208" i="1"/>
  <c r="T208" i="1" s="1"/>
  <c r="R207" i="1"/>
  <c r="Q207" i="1"/>
  <c r="P207" i="1"/>
  <c r="O207" i="1"/>
  <c r="T207" i="1" s="1"/>
  <c r="R206" i="1"/>
  <c r="Q206" i="1"/>
  <c r="P206" i="1"/>
  <c r="O206" i="1"/>
  <c r="T206" i="1" s="1"/>
  <c r="R205" i="1"/>
  <c r="Q205" i="1"/>
  <c r="P205" i="1"/>
  <c r="O205" i="1"/>
  <c r="T205" i="1" s="1"/>
  <c r="R204" i="1"/>
  <c r="Q204" i="1"/>
  <c r="P204" i="1"/>
  <c r="O204" i="1"/>
  <c r="T204" i="1" s="1"/>
  <c r="R203" i="1"/>
  <c r="Q203" i="1"/>
  <c r="P203" i="1"/>
  <c r="O203" i="1"/>
  <c r="T203" i="1" s="1"/>
  <c r="R202" i="1"/>
  <c r="Q202" i="1"/>
  <c r="P202" i="1"/>
  <c r="O202" i="1"/>
  <c r="T202" i="1" s="1"/>
  <c r="R201" i="1"/>
  <c r="Q201" i="1"/>
  <c r="P201" i="1"/>
  <c r="O201" i="1"/>
  <c r="R200" i="1"/>
  <c r="Q200" i="1"/>
  <c r="P200" i="1"/>
  <c r="O200" i="1"/>
  <c r="T200" i="1" s="1"/>
  <c r="R199" i="1"/>
  <c r="Q199" i="1"/>
  <c r="P199" i="1"/>
  <c r="O199" i="1"/>
  <c r="R198" i="1"/>
  <c r="Q198" i="1"/>
  <c r="P198" i="1"/>
  <c r="O198" i="1"/>
  <c r="T198" i="1" s="1"/>
  <c r="R197" i="1"/>
  <c r="Q197" i="1"/>
  <c r="P197" i="1"/>
  <c r="O197" i="1"/>
  <c r="T197" i="1" s="1"/>
  <c r="R196" i="1"/>
  <c r="Q196" i="1"/>
  <c r="P196" i="1"/>
  <c r="O196" i="1"/>
  <c r="T196" i="1" s="1"/>
  <c r="R195" i="1"/>
  <c r="Q195" i="1"/>
  <c r="P195" i="1"/>
  <c r="O195" i="1"/>
  <c r="T195" i="1" s="1"/>
  <c r="R194" i="1"/>
  <c r="Q194" i="1"/>
  <c r="P194" i="1"/>
  <c r="O194" i="1"/>
  <c r="T194" i="1" s="1"/>
  <c r="R193" i="1"/>
  <c r="Q193" i="1"/>
  <c r="P193" i="1"/>
  <c r="O193" i="1"/>
  <c r="R192" i="1"/>
  <c r="Q192" i="1"/>
  <c r="P192" i="1"/>
  <c r="O192" i="1"/>
  <c r="T192" i="1" s="1"/>
  <c r="R191" i="1"/>
  <c r="Q191" i="1"/>
  <c r="P191" i="1"/>
  <c r="O191" i="1"/>
  <c r="R190" i="1"/>
  <c r="Q190" i="1"/>
  <c r="P190" i="1"/>
  <c r="O190" i="1"/>
  <c r="T190" i="1" s="1"/>
  <c r="R189" i="1"/>
  <c r="Q189" i="1"/>
  <c r="P189" i="1"/>
  <c r="O189" i="1"/>
  <c r="T189" i="1" s="1"/>
  <c r="R188" i="1"/>
  <c r="Q188" i="1"/>
  <c r="P188" i="1"/>
  <c r="O188" i="1"/>
  <c r="T188" i="1" s="1"/>
  <c r="R187" i="1"/>
  <c r="Q187" i="1"/>
  <c r="P187" i="1"/>
  <c r="O187" i="1"/>
  <c r="T187" i="1" s="1"/>
  <c r="R186" i="1"/>
  <c r="Q186" i="1"/>
  <c r="P186" i="1"/>
  <c r="O186" i="1"/>
  <c r="T186" i="1" s="1"/>
  <c r="R185" i="1"/>
  <c r="Q185" i="1"/>
  <c r="P185" i="1"/>
  <c r="O185" i="1"/>
  <c r="R184" i="1"/>
  <c r="Q184" i="1"/>
  <c r="P184" i="1"/>
  <c r="O184" i="1"/>
  <c r="T184" i="1" s="1"/>
  <c r="R183" i="1"/>
  <c r="Q183" i="1"/>
  <c r="P183" i="1"/>
  <c r="O183" i="1"/>
  <c r="R182" i="1"/>
  <c r="Q182" i="1"/>
  <c r="P182" i="1"/>
  <c r="O182" i="1"/>
  <c r="T182" i="1" s="1"/>
  <c r="R181" i="1"/>
  <c r="Q181" i="1"/>
  <c r="P181" i="1"/>
  <c r="O181" i="1"/>
  <c r="R180" i="1"/>
  <c r="Q180" i="1"/>
  <c r="P180" i="1"/>
  <c r="O180" i="1"/>
  <c r="T180" i="1" s="1"/>
  <c r="R179" i="1"/>
  <c r="Q179" i="1"/>
  <c r="P179" i="1"/>
  <c r="O179" i="1"/>
  <c r="R178" i="1"/>
  <c r="Q178" i="1"/>
  <c r="P178" i="1"/>
  <c r="O178" i="1"/>
  <c r="T178" i="1" s="1"/>
  <c r="R177" i="1"/>
  <c r="Q177" i="1"/>
  <c r="P177" i="1"/>
  <c r="O177" i="1"/>
  <c r="R176" i="1"/>
  <c r="Q176" i="1"/>
  <c r="P176" i="1"/>
  <c r="O176" i="1"/>
  <c r="T176" i="1" s="1"/>
  <c r="R175" i="1"/>
  <c r="Q175" i="1"/>
  <c r="P175" i="1"/>
  <c r="O175" i="1"/>
  <c r="R174" i="1"/>
  <c r="Q174" i="1"/>
  <c r="P174" i="1"/>
  <c r="O174" i="1"/>
  <c r="T174" i="1" s="1"/>
  <c r="R173" i="1"/>
  <c r="Q173" i="1"/>
  <c r="P173" i="1"/>
  <c r="O173" i="1"/>
  <c r="R172" i="1"/>
  <c r="Q172" i="1"/>
  <c r="P172" i="1"/>
  <c r="O172" i="1"/>
  <c r="T172" i="1" s="1"/>
  <c r="R171" i="1"/>
  <c r="Q171" i="1"/>
  <c r="P171" i="1"/>
  <c r="O171" i="1"/>
  <c r="R170" i="1"/>
  <c r="Q170" i="1"/>
  <c r="P170" i="1"/>
  <c r="O170" i="1"/>
  <c r="T170" i="1" s="1"/>
  <c r="R169" i="1"/>
  <c r="Q169" i="1"/>
  <c r="P169" i="1"/>
  <c r="O169" i="1"/>
  <c r="R168" i="1"/>
  <c r="Q168" i="1"/>
  <c r="P168" i="1"/>
  <c r="O168" i="1"/>
  <c r="T168" i="1" s="1"/>
  <c r="R167" i="1"/>
  <c r="Q167" i="1"/>
  <c r="P167" i="1"/>
  <c r="O167" i="1"/>
  <c r="R166" i="1"/>
  <c r="Q166" i="1"/>
  <c r="P166" i="1"/>
  <c r="O166" i="1"/>
  <c r="T166" i="1" s="1"/>
  <c r="R165" i="1"/>
  <c r="Q165" i="1"/>
  <c r="P165" i="1"/>
  <c r="O165" i="1"/>
  <c r="T165" i="1" s="1"/>
  <c r="R164" i="1"/>
  <c r="Q164" i="1"/>
  <c r="P164" i="1"/>
  <c r="O164" i="1"/>
  <c r="T164" i="1" s="1"/>
  <c r="R163" i="1"/>
  <c r="Q163" i="1"/>
  <c r="P163" i="1"/>
  <c r="O163" i="1"/>
  <c r="T163" i="1" s="1"/>
  <c r="R162" i="1"/>
  <c r="Q162" i="1"/>
  <c r="P162" i="1"/>
  <c r="O162" i="1"/>
  <c r="T162" i="1" s="1"/>
  <c r="R161" i="1"/>
  <c r="Q161" i="1"/>
  <c r="P161" i="1"/>
  <c r="O161" i="1"/>
  <c r="R160" i="1"/>
  <c r="Q160" i="1"/>
  <c r="P160" i="1"/>
  <c r="O160" i="1"/>
  <c r="T160" i="1" s="1"/>
  <c r="R159" i="1"/>
  <c r="Q159" i="1"/>
  <c r="P159" i="1"/>
  <c r="O159" i="1"/>
  <c r="R158" i="1"/>
  <c r="Q158" i="1"/>
  <c r="P158" i="1"/>
  <c r="O158" i="1"/>
  <c r="T158" i="1" s="1"/>
  <c r="R157" i="1"/>
  <c r="Q157" i="1"/>
  <c r="P157" i="1"/>
  <c r="O157" i="1"/>
  <c r="R156" i="1"/>
  <c r="Q156" i="1"/>
  <c r="P156" i="1"/>
  <c r="O156" i="1"/>
  <c r="T156" i="1" s="1"/>
  <c r="R155" i="1"/>
  <c r="Q155" i="1"/>
  <c r="P155" i="1"/>
  <c r="O155" i="1"/>
  <c r="T155" i="1" s="1"/>
  <c r="R154" i="1"/>
  <c r="Q154" i="1"/>
  <c r="P154" i="1"/>
  <c r="O154" i="1"/>
  <c r="T154" i="1" s="1"/>
  <c r="R153" i="1"/>
  <c r="Q153" i="1"/>
  <c r="P153" i="1"/>
  <c r="O153" i="1"/>
  <c r="R152" i="1"/>
  <c r="Q152" i="1"/>
  <c r="P152" i="1"/>
  <c r="O152" i="1"/>
  <c r="T152" i="1" s="1"/>
  <c r="R151" i="1"/>
  <c r="Q151" i="1"/>
  <c r="P151" i="1"/>
  <c r="O151" i="1"/>
  <c r="R150" i="1"/>
  <c r="Q150" i="1"/>
  <c r="P150" i="1"/>
  <c r="O150" i="1"/>
  <c r="T150" i="1" s="1"/>
  <c r="R149" i="1"/>
  <c r="Q149" i="1"/>
  <c r="P149" i="1"/>
  <c r="O149" i="1"/>
  <c r="R148" i="1"/>
  <c r="Q148" i="1"/>
  <c r="P148" i="1"/>
  <c r="O148" i="1"/>
  <c r="T148" i="1" s="1"/>
  <c r="R147" i="1"/>
  <c r="Q147" i="1"/>
  <c r="P147" i="1"/>
  <c r="O147" i="1"/>
  <c r="R146" i="1"/>
  <c r="Q146" i="1"/>
  <c r="P146" i="1"/>
  <c r="O146" i="1"/>
  <c r="T146" i="1" s="1"/>
  <c r="R145" i="1"/>
  <c r="Q145" i="1"/>
  <c r="P145" i="1"/>
  <c r="O145" i="1"/>
  <c r="R144" i="1"/>
  <c r="Q144" i="1"/>
  <c r="P144" i="1"/>
  <c r="O144" i="1"/>
  <c r="T144" i="1" s="1"/>
  <c r="R143" i="1"/>
  <c r="Q143" i="1"/>
  <c r="P143" i="1"/>
  <c r="O143" i="1"/>
  <c r="R142" i="1"/>
  <c r="Q142" i="1"/>
  <c r="P142" i="1"/>
  <c r="O142" i="1"/>
  <c r="T142" i="1" s="1"/>
  <c r="R141" i="1"/>
  <c r="Q141" i="1"/>
  <c r="P141" i="1"/>
  <c r="O141" i="1"/>
  <c r="R140" i="1"/>
  <c r="Q140" i="1"/>
  <c r="P140" i="1"/>
  <c r="O140" i="1"/>
  <c r="T140" i="1" s="1"/>
  <c r="R139" i="1"/>
  <c r="Q139" i="1"/>
  <c r="P139" i="1"/>
  <c r="O139" i="1"/>
  <c r="R138" i="1"/>
  <c r="Q138" i="1"/>
  <c r="P138" i="1"/>
  <c r="O138" i="1"/>
  <c r="T138" i="1" s="1"/>
  <c r="R137" i="1"/>
  <c r="Q137" i="1"/>
  <c r="P137" i="1"/>
  <c r="O137" i="1"/>
  <c r="R136" i="1"/>
  <c r="Q136" i="1"/>
  <c r="P136" i="1"/>
  <c r="O136" i="1"/>
  <c r="T136" i="1" s="1"/>
  <c r="R135" i="1"/>
  <c r="Q135" i="1"/>
  <c r="P135" i="1"/>
  <c r="O135" i="1"/>
  <c r="R134" i="1"/>
  <c r="Q134" i="1"/>
  <c r="P134" i="1"/>
  <c r="O134" i="1"/>
  <c r="T134" i="1" s="1"/>
  <c r="R133" i="1"/>
  <c r="Q133" i="1"/>
  <c r="P133" i="1"/>
  <c r="O133" i="1"/>
  <c r="T133" i="1" s="1"/>
  <c r="R132" i="1"/>
  <c r="Q132" i="1"/>
  <c r="P132" i="1"/>
  <c r="O132" i="1"/>
  <c r="T132" i="1" s="1"/>
  <c r="R131" i="1"/>
  <c r="Q131" i="1"/>
  <c r="P131" i="1"/>
  <c r="O131" i="1"/>
  <c r="R130" i="1"/>
  <c r="Q130" i="1"/>
  <c r="P130" i="1"/>
  <c r="O130" i="1"/>
  <c r="T130" i="1" s="1"/>
  <c r="R129" i="1"/>
  <c r="Q129" i="1"/>
  <c r="P129" i="1"/>
  <c r="O129" i="1"/>
  <c r="R128" i="1"/>
  <c r="Q128" i="1"/>
  <c r="P128" i="1"/>
  <c r="O128" i="1"/>
  <c r="T128" i="1" s="1"/>
  <c r="R127" i="1"/>
  <c r="Q127" i="1"/>
  <c r="P127" i="1"/>
  <c r="O127" i="1"/>
  <c r="R126" i="1"/>
  <c r="Q126" i="1"/>
  <c r="P126" i="1"/>
  <c r="O126" i="1"/>
  <c r="T126" i="1" s="1"/>
  <c r="R125" i="1"/>
  <c r="Q125" i="1"/>
  <c r="P125" i="1"/>
  <c r="O125" i="1"/>
  <c r="R124" i="1"/>
  <c r="Q124" i="1"/>
  <c r="P124" i="1"/>
  <c r="O124" i="1"/>
  <c r="T124" i="1" s="1"/>
  <c r="R123" i="1"/>
  <c r="Q123" i="1"/>
  <c r="P123" i="1"/>
  <c r="O123" i="1"/>
  <c r="R122" i="1"/>
  <c r="Q122" i="1"/>
  <c r="P122" i="1"/>
  <c r="O122" i="1"/>
  <c r="T122" i="1" s="1"/>
  <c r="R121" i="1"/>
  <c r="Q121" i="1"/>
  <c r="P121" i="1"/>
  <c r="O121" i="1"/>
  <c r="T121" i="1" s="1"/>
  <c r="R120" i="1"/>
  <c r="Q120" i="1"/>
  <c r="P120" i="1"/>
  <c r="O120" i="1"/>
  <c r="T120" i="1" s="1"/>
  <c r="R119" i="1"/>
  <c r="Q119" i="1"/>
  <c r="P119" i="1"/>
  <c r="O119" i="1"/>
  <c r="T119" i="1" s="1"/>
  <c r="R118" i="1"/>
  <c r="Q118" i="1"/>
  <c r="P118" i="1"/>
  <c r="O118" i="1"/>
  <c r="T118" i="1" s="1"/>
  <c r="R117" i="1"/>
  <c r="Q117" i="1"/>
  <c r="P117" i="1"/>
  <c r="O117" i="1"/>
  <c r="R116" i="1"/>
  <c r="Q116" i="1"/>
  <c r="P116" i="1"/>
  <c r="O116" i="1"/>
  <c r="T116" i="1" s="1"/>
  <c r="R115" i="1"/>
  <c r="Q115" i="1"/>
  <c r="P115" i="1"/>
  <c r="O115" i="1"/>
  <c r="T115" i="1" s="1"/>
  <c r="R114" i="1"/>
  <c r="Q114" i="1"/>
  <c r="P114" i="1"/>
  <c r="O114" i="1"/>
  <c r="T114" i="1" s="1"/>
  <c r="R113" i="1"/>
  <c r="Q113" i="1"/>
  <c r="P113" i="1"/>
  <c r="O113" i="1"/>
  <c r="T113" i="1" s="1"/>
  <c r="R112" i="1"/>
  <c r="Q112" i="1"/>
  <c r="P112" i="1"/>
  <c r="O112" i="1"/>
  <c r="T112" i="1" s="1"/>
  <c r="R111" i="1"/>
  <c r="Q111" i="1"/>
  <c r="P111" i="1"/>
  <c r="O111" i="1"/>
  <c r="T111" i="1" s="1"/>
  <c r="R110" i="1"/>
  <c r="Q110" i="1"/>
  <c r="P110" i="1"/>
  <c r="O110" i="1"/>
  <c r="T110" i="1" s="1"/>
  <c r="R109" i="1"/>
  <c r="Q109" i="1"/>
  <c r="P109" i="1"/>
  <c r="O109" i="1"/>
  <c r="R108" i="1"/>
  <c r="Q108" i="1"/>
  <c r="P108" i="1"/>
  <c r="O108" i="1"/>
  <c r="T108" i="1" s="1"/>
  <c r="R107" i="1"/>
  <c r="Q107" i="1"/>
  <c r="P107" i="1"/>
  <c r="O107" i="1"/>
  <c r="T107" i="1" s="1"/>
  <c r="R106" i="1"/>
  <c r="Q106" i="1"/>
  <c r="P106" i="1"/>
  <c r="O106" i="1"/>
  <c r="T106" i="1" s="1"/>
  <c r="R105" i="1"/>
  <c r="Q105" i="1"/>
  <c r="P105" i="1"/>
  <c r="O105" i="1"/>
  <c r="T105" i="1" s="1"/>
  <c r="R104" i="1"/>
  <c r="Q104" i="1"/>
  <c r="P104" i="1"/>
  <c r="O104" i="1"/>
  <c r="T104" i="1" s="1"/>
  <c r="R103" i="1"/>
  <c r="Q103" i="1"/>
  <c r="P103" i="1"/>
  <c r="O103" i="1"/>
  <c r="R102" i="1"/>
  <c r="Q102" i="1"/>
  <c r="P102" i="1"/>
  <c r="O102" i="1"/>
  <c r="T102" i="1" s="1"/>
  <c r="R101" i="1"/>
  <c r="Q101" i="1"/>
  <c r="P101" i="1"/>
  <c r="O101" i="1"/>
  <c r="T101" i="1" s="1"/>
  <c r="R100" i="1"/>
  <c r="Q100" i="1"/>
  <c r="P100" i="1"/>
  <c r="O100" i="1"/>
  <c r="T100" i="1" s="1"/>
  <c r="R99" i="1"/>
  <c r="Q99" i="1"/>
  <c r="P99" i="1"/>
  <c r="O99" i="1"/>
  <c r="T99" i="1" s="1"/>
  <c r="R98" i="1"/>
  <c r="Q98" i="1"/>
  <c r="P98" i="1"/>
  <c r="O98" i="1"/>
  <c r="T98" i="1" s="1"/>
  <c r="R97" i="1"/>
  <c r="Q97" i="1"/>
  <c r="P97" i="1"/>
  <c r="O97" i="1"/>
  <c r="T97" i="1" s="1"/>
  <c r="R96" i="1"/>
  <c r="Q96" i="1"/>
  <c r="P96" i="1"/>
  <c r="O96" i="1"/>
  <c r="T96" i="1" s="1"/>
  <c r="R95" i="1"/>
  <c r="Q95" i="1"/>
  <c r="P95" i="1"/>
  <c r="O95" i="1"/>
  <c r="R94" i="1"/>
  <c r="Q94" i="1"/>
  <c r="P94" i="1"/>
  <c r="O94" i="1"/>
  <c r="T94" i="1" s="1"/>
  <c r="R93" i="1"/>
  <c r="Q93" i="1"/>
  <c r="P93" i="1"/>
  <c r="O93" i="1"/>
  <c r="T93" i="1" s="1"/>
  <c r="R92" i="1"/>
  <c r="Q92" i="1"/>
  <c r="P92" i="1"/>
  <c r="O92" i="1"/>
  <c r="T92" i="1" s="1"/>
  <c r="R91" i="1"/>
  <c r="Q91" i="1"/>
  <c r="P91" i="1"/>
  <c r="O91" i="1"/>
  <c r="T91" i="1" s="1"/>
  <c r="R90" i="1"/>
  <c r="Q90" i="1"/>
  <c r="P90" i="1"/>
  <c r="O90" i="1"/>
  <c r="T90" i="1" s="1"/>
  <c r="R89" i="1"/>
  <c r="Q89" i="1"/>
  <c r="P89" i="1"/>
  <c r="O89" i="1"/>
  <c r="T89" i="1" s="1"/>
  <c r="R88" i="1"/>
  <c r="Q88" i="1"/>
  <c r="P88" i="1"/>
  <c r="O88" i="1"/>
  <c r="T88" i="1" s="1"/>
  <c r="R87" i="1"/>
  <c r="Q87" i="1"/>
  <c r="P87" i="1"/>
  <c r="O87" i="1"/>
  <c r="R86" i="1"/>
  <c r="Q86" i="1"/>
  <c r="P86" i="1"/>
  <c r="O86" i="1"/>
  <c r="T86" i="1" s="1"/>
  <c r="R85" i="1"/>
  <c r="Q85" i="1"/>
  <c r="P85" i="1"/>
  <c r="O85" i="1"/>
  <c r="T85" i="1" s="1"/>
  <c r="R84" i="1"/>
  <c r="Q84" i="1"/>
  <c r="P84" i="1"/>
  <c r="O84" i="1"/>
  <c r="T84" i="1" s="1"/>
  <c r="R83" i="1"/>
  <c r="Q83" i="1"/>
  <c r="P83" i="1"/>
  <c r="O83" i="1"/>
  <c r="T83" i="1" s="1"/>
  <c r="R82" i="1"/>
  <c r="Q82" i="1"/>
  <c r="P82" i="1"/>
  <c r="O82" i="1"/>
  <c r="T82" i="1" s="1"/>
  <c r="R81" i="1"/>
  <c r="Q81" i="1"/>
  <c r="P81" i="1"/>
  <c r="O81" i="1"/>
  <c r="T81" i="1" s="1"/>
  <c r="R80" i="1"/>
  <c r="Q80" i="1"/>
  <c r="P80" i="1"/>
  <c r="O80" i="1"/>
  <c r="T80" i="1" s="1"/>
  <c r="R79" i="1"/>
  <c r="Q79" i="1"/>
  <c r="P79" i="1"/>
  <c r="O79" i="1"/>
  <c r="R78" i="1"/>
  <c r="Q78" i="1"/>
  <c r="P78" i="1"/>
  <c r="O78" i="1"/>
  <c r="T78" i="1" s="1"/>
  <c r="R77" i="1"/>
  <c r="Q77" i="1"/>
  <c r="P77" i="1"/>
  <c r="O77" i="1"/>
  <c r="T77" i="1" s="1"/>
  <c r="R76" i="1"/>
  <c r="Q76" i="1"/>
  <c r="P76" i="1"/>
  <c r="O76" i="1"/>
  <c r="T76" i="1" s="1"/>
  <c r="R75" i="1"/>
  <c r="Q75" i="1"/>
  <c r="P75" i="1"/>
  <c r="O75" i="1"/>
  <c r="T75" i="1" s="1"/>
  <c r="R74" i="1"/>
  <c r="Q74" i="1"/>
  <c r="P74" i="1"/>
  <c r="O74" i="1"/>
  <c r="T74" i="1" s="1"/>
  <c r="R73" i="1"/>
  <c r="Q73" i="1"/>
  <c r="P73" i="1"/>
  <c r="O73" i="1"/>
  <c r="T73" i="1" s="1"/>
  <c r="R72" i="1"/>
  <c r="Q72" i="1"/>
  <c r="P72" i="1"/>
  <c r="O72" i="1"/>
  <c r="T72" i="1" s="1"/>
  <c r="R71" i="1"/>
  <c r="Q71" i="1"/>
  <c r="P71" i="1"/>
  <c r="O71" i="1"/>
  <c r="R70" i="1"/>
  <c r="Q70" i="1"/>
  <c r="P70" i="1"/>
  <c r="O70" i="1"/>
  <c r="T70" i="1" s="1"/>
  <c r="R69" i="1"/>
  <c r="Q69" i="1"/>
  <c r="P69" i="1"/>
  <c r="O69" i="1"/>
  <c r="T69" i="1" s="1"/>
  <c r="R68" i="1"/>
  <c r="Q68" i="1"/>
  <c r="P68" i="1"/>
  <c r="O68" i="1"/>
  <c r="T68" i="1" s="1"/>
  <c r="R67" i="1"/>
  <c r="Q67" i="1"/>
  <c r="P67" i="1"/>
  <c r="O67" i="1"/>
  <c r="T67" i="1" s="1"/>
  <c r="R66" i="1"/>
  <c r="Q66" i="1"/>
  <c r="P66" i="1"/>
  <c r="O66" i="1"/>
  <c r="T66" i="1" s="1"/>
  <c r="R65" i="1"/>
  <c r="Q65" i="1"/>
  <c r="P65" i="1"/>
  <c r="O65" i="1"/>
  <c r="T65" i="1" s="1"/>
  <c r="R64" i="1"/>
  <c r="Q64" i="1"/>
  <c r="P64" i="1"/>
  <c r="O64" i="1"/>
  <c r="T64" i="1" s="1"/>
  <c r="R63" i="1"/>
  <c r="Q63" i="1"/>
  <c r="P63" i="1"/>
  <c r="O63" i="1"/>
  <c r="R62" i="1"/>
  <c r="Q62" i="1"/>
  <c r="P62" i="1"/>
  <c r="O62" i="1"/>
  <c r="T62" i="1" s="1"/>
  <c r="R61" i="1"/>
  <c r="Q61" i="1"/>
  <c r="P61" i="1"/>
  <c r="O61" i="1"/>
  <c r="T61" i="1" s="1"/>
  <c r="R60" i="1"/>
  <c r="Q60" i="1"/>
  <c r="P60" i="1"/>
  <c r="O60" i="1"/>
  <c r="T60" i="1" s="1"/>
  <c r="R59" i="1"/>
  <c r="Q59" i="1"/>
  <c r="P59" i="1"/>
  <c r="O59" i="1"/>
  <c r="T59" i="1" s="1"/>
  <c r="R58" i="1"/>
  <c r="Q58" i="1"/>
  <c r="P58" i="1"/>
  <c r="O58" i="1"/>
  <c r="T58" i="1" s="1"/>
  <c r="R57" i="1"/>
  <c r="Q57" i="1"/>
  <c r="P57" i="1"/>
  <c r="O57" i="1"/>
  <c r="T57" i="1" s="1"/>
  <c r="R56" i="1"/>
  <c r="Q56" i="1"/>
  <c r="P56" i="1"/>
  <c r="O56" i="1"/>
  <c r="T56" i="1" s="1"/>
  <c r="R55" i="1"/>
  <c r="Q55" i="1"/>
  <c r="P55" i="1"/>
  <c r="O55" i="1"/>
  <c r="R54" i="1"/>
  <c r="Q54" i="1"/>
  <c r="P54" i="1"/>
  <c r="O54" i="1"/>
  <c r="T54" i="1" s="1"/>
  <c r="R53" i="1"/>
  <c r="Q53" i="1"/>
  <c r="P53" i="1"/>
  <c r="O53" i="1"/>
  <c r="T53" i="1" s="1"/>
  <c r="R52" i="1"/>
  <c r="Q52" i="1"/>
  <c r="P52" i="1"/>
  <c r="O52" i="1"/>
  <c r="T52" i="1" s="1"/>
  <c r="R51" i="1"/>
  <c r="Q51" i="1"/>
  <c r="P51" i="1"/>
  <c r="O51" i="1"/>
  <c r="T51" i="1" s="1"/>
  <c r="R50" i="1"/>
  <c r="Q50" i="1"/>
  <c r="P50" i="1"/>
  <c r="O50" i="1"/>
  <c r="T50" i="1" s="1"/>
  <c r="R49" i="1"/>
  <c r="Q49" i="1"/>
  <c r="P49" i="1"/>
  <c r="O49" i="1"/>
  <c r="T49" i="1" s="1"/>
  <c r="R48" i="1"/>
  <c r="Q48" i="1"/>
  <c r="P48" i="1"/>
  <c r="O48" i="1"/>
  <c r="T48" i="1" s="1"/>
  <c r="R47" i="1"/>
  <c r="Q47" i="1"/>
  <c r="P47" i="1"/>
  <c r="O47" i="1"/>
  <c r="R46" i="1"/>
  <c r="Q46" i="1"/>
  <c r="P46" i="1"/>
  <c r="O46" i="1"/>
  <c r="T46" i="1" s="1"/>
  <c r="R45" i="1"/>
  <c r="Q45" i="1"/>
  <c r="P45" i="1"/>
  <c r="O45" i="1"/>
  <c r="T45" i="1" s="1"/>
  <c r="R44" i="1"/>
  <c r="Q44" i="1"/>
  <c r="P44" i="1"/>
  <c r="O44" i="1"/>
  <c r="T44" i="1" s="1"/>
  <c r="R43" i="1"/>
  <c r="Q43" i="1"/>
  <c r="P43" i="1"/>
  <c r="O43" i="1"/>
  <c r="T43" i="1" s="1"/>
  <c r="R42" i="1"/>
  <c r="Q42" i="1"/>
  <c r="P42" i="1"/>
  <c r="O42" i="1"/>
  <c r="T42" i="1" s="1"/>
  <c r="R41" i="1"/>
  <c r="Q41" i="1"/>
  <c r="P41" i="1"/>
  <c r="O41" i="1"/>
  <c r="T41" i="1" s="1"/>
  <c r="R40" i="1"/>
  <c r="Q40" i="1"/>
  <c r="P40" i="1"/>
  <c r="O40" i="1"/>
  <c r="T40" i="1" s="1"/>
  <c r="R39" i="1"/>
  <c r="Q39" i="1"/>
  <c r="P39" i="1"/>
  <c r="O39" i="1"/>
  <c r="R38" i="1"/>
  <c r="Q38" i="1"/>
  <c r="P38" i="1"/>
  <c r="O38" i="1"/>
  <c r="T38" i="1" s="1"/>
  <c r="R37" i="1"/>
  <c r="Q37" i="1"/>
  <c r="P37" i="1"/>
  <c r="O37" i="1"/>
  <c r="T37" i="1" s="1"/>
  <c r="R36" i="1"/>
  <c r="Q36" i="1"/>
  <c r="P36" i="1"/>
  <c r="O36" i="1"/>
  <c r="T36" i="1" s="1"/>
  <c r="R35" i="1"/>
  <c r="Q35" i="1"/>
  <c r="P35" i="1"/>
  <c r="O35" i="1"/>
  <c r="T35" i="1" s="1"/>
  <c r="R34" i="1"/>
  <c r="Q34" i="1"/>
  <c r="P34" i="1"/>
  <c r="O34" i="1"/>
  <c r="T34" i="1" s="1"/>
  <c r="R33" i="1"/>
  <c r="Q33" i="1"/>
  <c r="P33" i="1"/>
  <c r="O33" i="1"/>
  <c r="T33" i="1" s="1"/>
  <c r="R32" i="1"/>
  <c r="Q32" i="1"/>
  <c r="P32" i="1"/>
  <c r="O32" i="1"/>
  <c r="T32" i="1" s="1"/>
  <c r="R31" i="1"/>
  <c r="Q31" i="1"/>
  <c r="P31" i="1"/>
  <c r="O31" i="1"/>
  <c r="R30" i="1"/>
  <c r="Q30" i="1"/>
  <c r="P30" i="1"/>
  <c r="O30" i="1"/>
  <c r="T30" i="1" s="1"/>
  <c r="R29" i="1"/>
  <c r="Q29" i="1"/>
  <c r="P29" i="1"/>
  <c r="O29" i="1"/>
  <c r="T29" i="1" s="1"/>
  <c r="R28" i="1"/>
  <c r="Q28" i="1"/>
  <c r="P28" i="1"/>
  <c r="O28" i="1"/>
  <c r="T28" i="1" s="1"/>
  <c r="R27" i="1"/>
  <c r="Q27" i="1"/>
  <c r="P27" i="1"/>
  <c r="O27" i="1"/>
  <c r="T27" i="1" s="1"/>
  <c r="R26" i="1"/>
  <c r="Q26" i="1"/>
  <c r="P26" i="1"/>
  <c r="O26" i="1"/>
  <c r="T26" i="1" s="1"/>
  <c r="R25" i="1"/>
  <c r="Q25" i="1"/>
  <c r="P25" i="1"/>
  <c r="O25" i="1"/>
  <c r="T25" i="1" s="1"/>
  <c r="R24" i="1"/>
  <c r="Q24" i="1"/>
  <c r="P24" i="1"/>
  <c r="O24" i="1"/>
  <c r="T24" i="1" s="1"/>
  <c r="R23" i="1"/>
  <c r="Q23" i="1"/>
  <c r="P23" i="1"/>
  <c r="O23" i="1"/>
  <c r="R22" i="1"/>
  <c r="Q22" i="1"/>
  <c r="P22" i="1"/>
  <c r="O22" i="1"/>
  <c r="T22" i="1" s="1"/>
  <c r="R21" i="1"/>
  <c r="Q21" i="1"/>
  <c r="P21" i="1"/>
  <c r="O21" i="1"/>
  <c r="T21" i="1" s="1"/>
  <c r="R20" i="1"/>
  <c r="Q20" i="1"/>
  <c r="P20" i="1"/>
  <c r="O20" i="1"/>
  <c r="T20" i="1" s="1"/>
  <c r="R19" i="1"/>
  <c r="Q19" i="1"/>
  <c r="P19" i="1"/>
  <c r="O19" i="1"/>
  <c r="T19" i="1" s="1"/>
  <c r="R18" i="1"/>
  <c r="Q18" i="1"/>
  <c r="P18" i="1"/>
  <c r="O18" i="1"/>
  <c r="T18" i="1" s="1"/>
  <c r="R17" i="1"/>
  <c r="Q17" i="1"/>
  <c r="P17" i="1"/>
  <c r="O17" i="1"/>
  <c r="T17" i="1" s="1"/>
  <c r="R16" i="1"/>
  <c r="Q16" i="1"/>
  <c r="P16" i="1"/>
  <c r="O16" i="1"/>
  <c r="T16" i="1" s="1"/>
  <c r="R15" i="1"/>
  <c r="Q15" i="1"/>
  <c r="P15" i="1"/>
  <c r="O15" i="1"/>
  <c r="R14" i="1"/>
  <c r="Q14" i="1"/>
  <c r="P14" i="1"/>
  <c r="O14" i="1"/>
  <c r="T14" i="1" s="1"/>
  <c r="R13" i="1"/>
  <c r="Q13" i="1"/>
  <c r="P13" i="1"/>
  <c r="O13" i="1"/>
  <c r="T13" i="1" s="1"/>
  <c r="R12" i="1"/>
  <c r="Q12" i="1"/>
  <c r="P12" i="1"/>
  <c r="O12" i="1"/>
  <c r="T12" i="1" s="1"/>
  <c r="R11" i="1"/>
  <c r="Q11" i="1"/>
  <c r="P11" i="1"/>
  <c r="O11" i="1"/>
  <c r="T11" i="1" s="1"/>
  <c r="R10" i="1"/>
  <c r="Q10" i="1"/>
  <c r="P10" i="1"/>
  <c r="O10" i="1"/>
  <c r="T10" i="1" s="1"/>
  <c r="R9" i="1"/>
  <c r="Q9" i="1"/>
  <c r="P9" i="1"/>
  <c r="O9" i="1"/>
  <c r="T9" i="1" s="1"/>
  <c r="R8" i="1"/>
  <c r="Q8" i="1"/>
  <c r="P8" i="1"/>
  <c r="O8" i="1"/>
  <c r="T8" i="1" s="1"/>
  <c r="R7" i="1"/>
  <c r="Q7" i="1"/>
  <c r="P7" i="1"/>
  <c r="O7" i="1"/>
  <c r="R6" i="1"/>
  <c r="Q6" i="1"/>
  <c r="P6" i="1"/>
  <c r="O6" i="1"/>
  <c r="R5" i="1"/>
  <c r="Q5" i="1"/>
  <c r="P5" i="1"/>
  <c r="O5" i="1"/>
  <c r="T5" i="1" s="1"/>
  <c r="R4" i="1"/>
  <c r="Q4" i="1"/>
  <c r="P4" i="1"/>
  <c r="O4" i="1"/>
  <c r="T4" i="1" s="1"/>
  <c r="R3" i="1"/>
  <c r="Q3" i="1"/>
  <c r="P3" i="1"/>
  <c r="O3" i="1"/>
  <c r="R2" i="1"/>
  <c r="Q2" i="1"/>
  <c r="P2" i="1"/>
  <c r="O2" i="1"/>
  <c r="D2" i="1" a="1"/>
  <c r="D2" i="1" s="1"/>
  <c r="D3" i="1" a="1"/>
  <c r="D3" i="1" s="1"/>
  <c r="D4" i="1" a="1"/>
  <c r="D4" i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13" i="1" a="1"/>
  <c r="D13" i="1"/>
  <c r="D14" i="1" a="1"/>
  <c r="D14" i="1"/>
  <c r="D15" i="1" a="1"/>
  <c r="D15" i="1" s="1"/>
  <c r="D16" i="1" a="1"/>
  <c r="D16" i="1" s="1"/>
  <c r="D17" i="1" a="1"/>
  <c r="D17" i="1" s="1"/>
  <c r="D18" i="1" a="1"/>
  <c r="D18" i="1" s="1"/>
  <c r="D19" i="1" a="1"/>
  <c r="D19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 s="1"/>
  <c r="D51" i="1" a="1"/>
  <c r="D51" i="1" s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 s="1"/>
  <c r="D59" i="1" a="1"/>
  <c r="D59" i="1" s="1"/>
  <c r="D60" i="1" a="1"/>
  <c r="D60" i="1" s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66" i="1" a="1"/>
  <c r="D66" i="1" s="1"/>
  <c r="D67" i="1" a="1"/>
  <c r="D67" i="1" s="1"/>
  <c r="D68" i="1" a="1"/>
  <c r="D68" i="1" s="1"/>
  <c r="D69" i="1" a="1"/>
  <c r="D69" i="1" s="1"/>
  <c r="D70" i="1" a="1"/>
  <c r="D70" i="1" s="1"/>
  <c r="D71" i="1" a="1"/>
  <c r="D71" i="1" s="1"/>
  <c r="D72" i="1" a="1"/>
  <c r="D72" i="1" s="1"/>
  <c r="D73" i="1" a="1"/>
  <c r="D73" i="1" s="1"/>
  <c r="D74" i="1" a="1"/>
  <c r="D74" i="1" s="1"/>
  <c r="D75" i="1" a="1"/>
  <c r="D75" i="1" s="1"/>
  <c r="D76" i="1" a="1"/>
  <c r="D76" i="1" s="1"/>
  <c r="D77" i="1" a="1"/>
  <c r="D77" i="1" s="1"/>
  <c r="D78" i="1" a="1"/>
  <c r="D78" i="1" s="1"/>
  <c r="D79" i="1" a="1"/>
  <c r="D79" i="1" s="1"/>
  <c r="D80" i="1" a="1"/>
  <c r="D80" i="1" s="1"/>
  <c r="D81" i="1" a="1"/>
  <c r="D81" i="1" s="1"/>
  <c r="D82" i="1" a="1"/>
  <c r="D82" i="1" s="1"/>
  <c r="D83" i="1" a="1"/>
  <c r="D83" i="1" s="1"/>
  <c r="D84" i="1" a="1"/>
  <c r="D84" i="1" s="1"/>
  <c r="D85" i="1" a="1"/>
  <c r="D85" i="1" s="1"/>
  <c r="D86" i="1" a="1"/>
  <c r="D86" i="1" s="1"/>
  <c r="D87" i="1" a="1"/>
  <c r="D87" i="1" s="1"/>
  <c r="D88" i="1" a="1"/>
  <c r="D88" i="1" s="1"/>
  <c r="D89" i="1" a="1"/>
  <c r="D89" i="1" s="1"/>
  <c r="D90" i="1" a="1"/>
  <c r="D90" i="1" s="1"/>
  <c r="D91" i="1" a="1"/>
  <c r="D91" i="1" s="1"/>
  <c r="D92" i="1" a="1"/>
  <c r="D92" i="1" s="1"/>
  <c r="D93" i="1" a="1"/>
  <c r="D93" i="1" s="1"/>
  <c r="D94" i="1" a="1"/>
  <c r="D94" i="1" s="1"/>
  <c r="D95" i="1" a="1"/>
  <c r="D95" i="1" s="1"/>
  <c r="D96" i="1" a="1"/>
  <c r="D96" i="1" s="1"/>
  <c r="D97" i="1" a="1"/>
  <c r="D97" i="1" s="1"/>
  <c r="D98" i="1" a="1"/>
  <c r="D98" i="1" s="1"/>
  <c r="D99" i="1" a="1"/>
  <c r="D99" i="1" s="1"/>
  <c r="D100" i="1" a="1"/>
  <c r="D100" i="1" s="1"/>
  <c r="D101" i="1" a="1"/>
  <c r="D101" i="1" s="1"/>
  <c r="D102" i="1" a="1"/>
  <c r="D102" i="1" s="1"/>
  <c r="D103" i="1" a="1"/>
  <c r="D103" i="1" s="1"/>
  <c r="D104" i="1" a="1"/>
  <c r="D104" i="1" s="1"/>
  <c r="D105" i="1" a="1"/>
  <c r="D105" i="1" s="1"/>
  <c r="D106" i="1" a="1"/>
  <c r="D106" i="1" s="1"/>
  <c r="D107" i="1" a="1"/>
  <c r="D107" i="1" s="1"/>
  <c r="D108" i="1" a="1"/>
  <c r="D108" i="1" s="1"/>
  <c r="D109" i="1" a="1"/>
  <c r="D109" i="1" s="1"/>
  <c r="D110" i="1" a="1"/>
  <c r="D110" i="1" s="1"/>
  <c r="D111" i="1" a="1"/>
  <c r="D111" i="1" s="1"/>
  <c r="D112" i="1" a="1"/>
  <c r="D112" i="1" s="1"/>
  <c r="D113" i="1" a="1"/>
  <c r="D113" i="1" s="1"/>
  <c r="D114" i="1" a="1"/>
  <c r="D114" i="1" s="1"/>
  <c r="D115" i="1" a="1"/>
  <c r="D115" i="1" s="1"/>
  <c r="D116" i="1" a="1"/>
  <c r="D116" i="1" s="1"/>
  <c r="D117" i="1" a="1"/>
  <c r="D117" i="1" s="1"/>
  <c r="D118" i="1" a="1"/>
  <c r="D118" i="1" s="1"/>
  <c r="D119" i="1" a="1"/>
  <c r="D119" i="1" s="1"/>
  <c r="D120" i="1" a="1"/>
  <c r="D120" i="1" s="1"/>
  <c r="D121" i="1" a="1"/>
  <c r="D121" i="1" s="1"/>
  <c r="D122" i="1" a="1"/>
  <c r="D122" i="1" s="1"/>
  <c r="D123" i="1" a="1"/>
  <c r="D123" i="1" s="1"/>
  <c r="D124" i="1" a="1"/>
  <c r="D124" i="1" s="1"/>
  <c r="D125" i="1" a="1"/>
  <c r="D125" i="1" s="1"/>
  <c r="D126" i="1" a="1"/>
  <c r="D126" i="1" s="1"/>
  <c r="D127" i="1" a="1"/>
  <c r="D127" i="1" s="1"/>
  <c r="D128" i="1" a="1"/>
  <c r="D128" i="1" s="1"/>
  <c r="D129" i="1" a="1"/>
  <c r="D129" i="1" s="1"/>
  <c r="D130" i="1" a="1"/>
  <c r="D130" i="1" s="1"/>
  <c r="D131" i="1" a="1"/>
  <c r="D131" i="1" s="1"/>
  <c r="D132" i="1" a="1"/>
  <c r="D132" i="1" s="1"/>
  <c r="D133" i="1" a="1"/>
  <c r="D133" i="1" s="1"/>
  <c r="D134" i="1" a="1"/>
  <c r="D134" i="1" s="1"/>
  <c r="D135" i="1" a="1"/>
  <c r="D135" i="1" s="1"/>
  <c r="D136" i="1" a="1"/>
  <c r="D136" i="1" s="1"/>
  <c r="D137" i="1" a="1"/>
  <c r="D137" i="1" s="1"/>
  <c r="D138" i="1" a="1"/>
  <c r="D138" i="1" s="1"/>
  <c r="D139" i="1" a="1"/>
  <c r="D139" i="1" s="1"/>
  <c r="D140" i="1" a="1"/>
  <c r="D140" i="1" s="1"/>
  <c r="D141" i="1" a="1"/>
  <c r="D141" i="1" s="1"/>
  <c r="D142" i="1" a="1"/>
  <c r="D142" i="1" s="1"/>
  <c r="D143" i="1" a="1"/>
  <c r="D143" i="1" s="1"/>
  <c r="D144" i="1" a="1"/>
  <c r="D144" i="1" s="1"/>
  <c r="D145" i="1" a="1"/>
  <c r="D145" i="1" s="1"/>
  <c r="D146" i="1" a="1"/>
  <c r="D146" i="1" s="1"/>
  <c r="D147" i="1" a="1"/>
  <c r="D147" i="1" s="1"/>
  <c r="D148" i="1" a="1"/>
  <c r="D148" i="1" s="1"/>
  <c r="D149" i="1" a="1"/>
  <c r="D149" i="1" s="1"/>
  <c r="D150" i="1" a="1"/>
  <c r="D150" i="1" s="1"/>
  <c r="D151" i="1" a="1"/>
  <c r="D151" i="1" s="1"/>
  <c r="D152" i="1" a="1"/>
  <c r="D152" i="1" s="1"/>
  <c r="D153" i="1" a="1"/>
  <c r="D153" i="1" s="1"/>
  <c r="D154" i="1" a="1"/>
  <c r="D154" i="1" s="1"/>
  <c r="D155" i="1" a="1"/>
  <c r="D155" i="1" s="1"/>
  <c r="D156" i="1" a="1"/>
  <c r="D156" i="1" s="1"/>
  <c r="D157" i="1" a="1"/>
  <c r="D157" i="1" s="1"/>
  <c r="D158" i="1" a="1"/>
  <c r="D158" i="1" s="1"/>
  <c r="D159" i="1" a="1"/>
  <c r="D159" i="1" s="1"/>
  <c r="D160" i="1" a="1"/>
  <c r="D160" i="1" s="1"/>
  <c r="D161" i="1" a="1"/>
  <c r="D161" i="1" s="1"/>
  <c r="D162" i="1" a="1"/>
  <c r="D162" i="1" s="1"/>
  <c r="D163" i="1" a="1"/>
  <c r="D163" i="1" s="1"/>
  <c r="D164" i="1" a="1"/>
  <c r="D164" i="1" s="1"/>
  <c r="D165" i="1" a="1"/>
  <c r="D165" i="1" s="1"/>
  <c r="D166" i="1" a="1"/>
  <c r="D166" i="1" s="1"/>
  <c r="D167" i="1" a="1"/>
  <c r="D167" i="1" s="1"/>
  <c r="D168" i="1" a="1"/>
  <c r="D168" i="1" s="1"/>
  <c r="D169" i="1" a="1"/>
  <c r="D169" i="1" s="1"/>
  <c r="D170" i="1" a="1"/>
  <c r="D170" i="1" s="1"/>
  <c r="D171" i="1" a="1"/>
  <c r="D171" i="1" s="1"/>
  <c r="D172" i="1" a="1"/>
  <c r="D172" i="1" s="1"/>
  <c r="D173" i="1" a="1"/>
  <c r="D173" i="1" s="1"/>
  <c r="D174" i="1" a="1"/>
  <c r="D174" i="1" s="1"/>
  <c r="D175" i="1" a="1"/>
  <c r="D175" i="1" s="1"/>
  <c r="D176" i="1" a="1"/>
  <c r="D176" i="1" s="1"/>
  <c r="D177" i="1" a="1"/>
  <c r="D177" i="1" s="1"/>
  <c r="D178" i="1" a="1"/>
  <c r="D178" i="1" s="1"/>
  <c r="D179" i="1" a="1"/>
  <c r="D179" i="1" s="1"/>
  <c r="D180" i="1" a="1"/>
  <c r="D180" i="1" s="1"/>
  <c r="D181" i="1" a="1"/>
  <c r="D181" i="1" s="1"/>
  <c r="D182" i="1" a="1"/>
  <c r="D182" i="1" s="1"/>
  <c r="D183" i="1" a="1"/>
  <c r="D183" i="1" s="1"/>
  <c r="D184" i="1" a="1"/>
  <c r="D184" i="1" s="1"/>
  <c r="D185" i="1" a="1"/>
  <c r="D185" i="1" s="1"/>
  <c r="D186" i="1" a="1"/>
  <c r="D186" i="1" s="1"/>
  <c r="D187" i="1" a="1"/>
  <c r="D187" i="1" s="1"/>
  <c r="D188" i="1" a="1"/>
  <c r="D188" i="1" s="1"/>
  <c r="D189" i="1" a="1"/>
  <c r="D189" i="1" s="1"/>
  <c r="D190" i="1" a="1"/>
  <c r="D190" i="1" s="1"/>
  <c r="D191" i="1" a="1"/>
  <c r="D191" i="1" s="1"/>
  <c r="D192" i="1" a="1"/>
  <c r="D192" i="1" s="1"/>
  <c r="D193" i="1" a="1"/>
  <c r="D193" i="1" s="1"/>
  <c r="D194" i="1" a="1"/>
  <c r="D194" i="1" s="1"/>
  <c r="D195" i="1" a="1"/>
  <c r="D195" i="1" s="1"/>
  <c r="D196" i="1" a="1"/>
  <c r="D196" i="1" s="1"/>
  <c r="D197" i="1" a="1"/>
  <c r="D197" i="1" s="1"/>
  <c r="D198" i="1" a="1"/>
  <c r="D198" i="1" s="1"/>
  <c r="D199" i="1" a="1"/>
  <c r="D199" i="1" s="1"/>
  <c r="D200" i="1" a="1"/>
  <c r="D200" i="1" s="1"/>
  <c r="D201" i="1" a="1"/>
  <c r="D201" i="1" s="1"/>
  <c r="D202" i="1" a="1"/>
  <c r="D202" i="1" s="1"/>
  <c r="D203" i="1" a="1"/>
  <c r="D203" i="1" s="1"/>
  <c r="D204" i="1" a="1"/>
  <c r="D204" i="1" s="1"/>
  <c r="D205" i="1" a="1"/>
  <c r="D205" i="1" s="1"/>
  <c r="D206" i="1" a="1"/>
  <c r="D206" i="1" s="1"/>
  <c r="D207" i="1" a="1"/>
  <c r="D207" i="1" s="1"/>
  <c r="D208" i="1" a="1"/>
  <c r="D208" i="1" s="1"/>
  <c r="D209" i="1" a="1"/>
  <c r="D209" i="1" s="1"/>
  <c r="D210" i="1" a="1"/>
  <c r="D210" i="1" s="1"/>
  <c r="D211" i="1" a="1"/>
  <c r="D211" i="1" s="1"/>
  <c r="D212" i="1" a="1"/>
  <c r="D212" i="1" s="1"/>
  <c r="D213" i="1" a="1"/>
  <c r="D213" i="1" s="1"/>
  <c r="D214" i="1" a="1"/>
  <c r="D214" i="1" s="1"/>
  <c r="D215" i="1" a="1"/>
  <c r="D215" i="1" s="1"/>
  <c r="D216" i="1" a="1"/>
  <c r="D216" i="1" s="1"/>
  <c r="D217" i="1" a="1"/>
  <c r="D217" i="1" s="1"/>
  <c r="D218" i="1" a="1"/>
  <c r="D218" i="1" s="1"/>
  <c r="D219" i="1" a="1"/>
  <c r="D219" i="1" s="1"/>
  <c r="D220" i="1" a="1"/>
  <c r="D220" i="1" s="1"/>
  <c r="D221" i="1" a="1"/>
  <c r="D221" i="1" s="1"/>
  <c r="D222" i="1" a="1"/>
  <c r="D222" i="1" s="1"/>
  <c r="D223" i="1" a="1"/>
  <c r="D223" i="1" s="1"/>
  <c r="D224" i="1" a="1"/>
  <c r="D224" i="1" s="1"/>
  <c r="D225" i="1" a="1"/>
  <c r="D225" i="1" s="1"/>
  <c r="D226" i="1" a="1"/>
  <c r="D226" i="1" s="1"/>
  <c r="D227" i="1" a="1"/>
  <c r="D227" i="1" s="1"/>
  <c r="D228" i="1" a="1"/>
  <c r="D228" i="1" s="1"/>
  <c r="D229" i="1" a="1"/>
  <c r="D229" i="1" s="1"/>
  <c r="D230" i="1" a="1"/>
  <c r="D230" i="1" s="1"/>
  <c r="D231" i="1" a="1"/>
  <c r="D231" i="1" s="1"/>
  <c r="D232" i="1" a="1"/>
  <c r="D232" i="1" s="1"/>
  <c r="D233" i="1" a="1"/>
  <c r="D233" i="1" s="1"/>
  <c r="D234" i="1" a="1"/>
  <c r="D234" i="1" s="1"/>
  <c r="D235" i="1" a="1"/>
  <c r="D235" i="1" s="1"/>
  <c r="D236" i="1" a="1"/>
  <c r="D236" i="1" s="1"/>
  <c r="D237" i="1" a="1"/>
  <c r="D237" i="1" s="1"/>
  <c r="D238" i="1" a="1"/>
  <c r="D238" i="1" s="1"/>
  <c r="D239" i="1" a="1"/>
  <c r="D239" i="1" s="1"/>
  <c r="D240" i="1" a="1"/>
  <c r="D240" i="1" s="1"/>
  <c r="D241" i="1" a="1"/>
  <c r="D241" i="1" s="1"/>
  <c r="D242" i="1" a="1"/>
  <c r="D242" i="1" s="1"/>
  <c r="D243" i="1" a="1"/>
  <c r="D243" i="1" s="1"/>
  <c r="D244" i="1" a="1"/>
  <c r="D244" i="1" s="1"/>
  <c r="D245" i="1" a="1"/>
  <c r="D245" i="1" s="1"/>
  <c r="D246" i="1" a="1"/>
  <c r="D246" i="1" s="1"/>
  <c r="D247" i="1" a="1"/>
  <c r="D247" i="1" s="1"/>
  <c r="D248" i="1" a="1"/>
  <c r="D248" i="1" s="1"/>
  <c r="D249" i="1" a="1"/>
  <c r="D249" i="1" s="1"/>
  <c r="D250" i="1" a="1"/>
  <c r="D250" i="1" s="1"/>
  <c r="D251" i="1" a="1"/>
  <c r="D251" i="1" s="1"/>
  <c r="D252" i="1" a="1"/>
  <c r="D252" i="1" s="1"/>
  <c r="D253" i="1" a="1"/>
  <c r="D253" i="1" s="1"/>
  <c r="D254" i="1" a="1"/>
  <c r="D254" i="1" s="1"/>
  <c r="D255" i="1" a="1"/>
  <c r="D255" i="1" s="1"/>
  <c r="D256" i="1" a="1"/>
  <c r="D256" i="1" s="1"/>
  <c r="D257" i="1" a="1"/>
  <c r="D257" i="1" s="1"/>
  <c r="D258" i="1" a="1"/>
  <c r="D258" i="1" s="1"/>
  <c r="D259" i="1" a="1"/>
  <c r="D259" i="1" s="1"/>
  <c r="D260" i="1" a="1"/>
  <c r="D260" i="1" s="1"/>
  <c r="D261" i="1" a="1"/>
  <c r="D261" i="1" s="1"/>
  <c r="D262" i="1" a="1"/>
  <c r="D262" i="1" s="1"/>
  <c r="D263" i="1" a="1"/>
  <c r="D263" i="1" s="1"/>
  <c r="D264" i="1" a="1"/>
  <c r="D264" i="1" s="1"/>
  <c r="D265" i="1" a="1"/>
  <c r="D265" i="1" s="1"/>
  <c r="D266" i="1" a="1"/>
  <c r="D266" i="1" s="1"/>
  <c r="D267" i="1" a="1"/>
  <c r="D267" i="1" s="1"/>
  <c r="D268" i="1" a="1"/>
  <c r="D268" i="1" s="1"/>
  <c r="D269" i="1" a="1"/>
  <c r="D269" i="1" s="1"/>
  <c r="D270" i="1" a="1"/>
  <c r="D270" i="1" s="1"/>
  <c r="D271" i="1" a="1"/>
  <c r="D271" i="1" s="1"/>
  <c r="D272" i="1" a="1"/>
  <c r="D272" i="1" s="1"/>
  <c r="D273" i="1" a="1"/>
  <c r="D273" i="1" s="1"/>
  <c r="D274" i="1" a="1"/>
  <c r="D274" i="1" s="1"/>
  <c r="D275" i="1" a="1"/>
  <c r="D275" i="1" s="1"/>
  <c r="D276" i="1" a="1"/>
  <c r="D276" i="1" s="1"/>
  <c r="D277" i="1" a="1"/>
  <c r="D277" i="1" s="1"/>
  <c r="D278" i="1" a="1"/>
  <c r="D278" i="1" s="1"/>
  <c r="D279" i="1" a="1"/>
  <c r="D279" i="1" s="1"/>
  <c r="D280" i="1" a="1"/>
  <c r="D280" i="1" s="1"/>
  <c r="D281" i="1" a="1"/>
  <c r="D281" i="1" s="1"/>
  <c r="D282" i="1" a="1"/>
  <c r="D282" i="1" s="1"/>
  <c r="D283" i="1" a="1"/>
  <c r="D283" i="1" s="1"/>
  <c r="D284" i="1" a="1"/>
  <c r="D284" i="1" s="1"/>
  <c r="D285" i="1" a="1"/>
  <c r="D285" i="1" s="1"/>
  <c r="D286" i="1" a="1"/>
  <c r="D286" i="1" s="1"/>
  <c r="D287" i="1" a="1"/>
  <c r="D287" i="1" s="1"/>
  <c r="D288" i="1" a="1"/>
  <c r="D288" i="1" s="1"/>
  <c r="D289" i="1" a="1"/>
  <c r="D289" i="1" s="1"/>
  <c r="D290" i="1" a="1"/>
  <c r="D290" i="1" s="1"/>
  <c r="D291" i="1" a="1"/>
  <c r="D291" i="1" s="1"/>
  <c r="D292" i="1" a="1"/>
  <c r="D292" i="1" s="1"/>
  <c r="D293" i="1" a="1"/>
  <c r="D293" i="1" s="1"/>
  <c r="D294" i="1" a="1"/>
  <c r="D294" i="1" s="1"/>
  <c r="D295" i="1" a="1"/>
  <c r="D295" i="1" s="1"/>
  <c r="D296" i="1" a="1"/>
  <c r="D296" i="1" s="1"/>
  <c r="D297" i="1" a="1"/>
  <c r="D297" i="1" s="1"/>
  <c r="D298" i="1" a="1"/>
  <c r="D298" i="1" s="1"/>
  <c r="D299" i="1" a="1"/>
  <c r="D299" i="1" s="1"/>
  <c r="D300" i="1" a="1"/>
  <c r="D300" i="1" s="1"/>
  <c r="D301" i="1" a="1"/>
  <c r="D301" i="1" s="1"/>
  <c r="D302" i="1" a="1"/>
  <c r="D302" i="1" s="1"/>
  <c r="D303" i="1" a="1"/>
  <c r="D303" i="1" s="1"/>
  <c r="D304" i="1" a="1"/>
  <c r="D304" i="1" s="1"/>
  <c r="D305" i="1" a="1"/>
  <c r="D305" i="1" s="1"/>
  <c r="D306" i="1" a="1"/>
  <c r="D306" i="1" s="1"/>
  <c r="D307" i="1" a="1"/>
  <c r="D307" i="1" s="1"/>
  <c r="D308" i="1" a="1"/>
  <c r="D308" i="1" s="1"/>
  <c r="D309" i="1" a="1"/>
  <c r="D309" i="1" s="1"/>
  <c r="D310" i="1" a="1"/>
  <c r="D310" i="1" s="1"/>
  <c r="D311" i="1" a="1"/>
  <c r="D311" i="1" s="1"/>
  <c r="D312" i="1" a="1"/>
  <c r="D312" i="1" s="1"/>
  <c r="D313" i="1" a="1"/>
  <c r="D313" i="1" s="1"/>
  <c r="D314" i="1" a="1"/>
  <c r="D314" i="1" s="1"/>
  <c r="D315" i="1" a="1"/>
  <c r="D315" i="1" s="1"/>
  <c r="D316" i="1" a="1"/>
  <c r="D316" i="1" s="1"/>
  <c r="D317" i="1" a="1"/>
  <c r="D317" i="1" s="1"/>
  <c r="D318" i="1" a="1"/>
  <c r="D318" i="1" s="1"/>
  <c r="D319" i="1" a="1"/>
  <c r="D319" i="1" s="1"/>
  <c r="D320" i="1" a="1"/>
  <c r="D320" i="1" s="1"/>
  <c r="D321" i="1" a="1"/>
  <c r="D321" i="1" s="1"/>
  <c r="D322" i="1" a="1"/>
  <c r="D322" i="1" s="1"/>
  <c r="D323" i="1" a="1"/>
  <c r="D323" i="1" s="1"/>
  <c r="D324" i="1" a="1"/>
  <c r="D324" i="1" s="1"/>
  <c r="D325" i="1" a="1"/>
  <c r="D325" i="1" s="1"/>
  <c r="D326" i="1" a="1"/>
  <c r="D326" i="1" s="1"/>
  <c r="D327" i="1" a="1"/>
  <c r="D327" i="1" s="1"/>
  <c r="D328" i="1" a="1"/>
  <c r="D328" i="1" s="1"/>
  <c r="D329" i="1" a="1"/>
  <c r="D329" i="1" s="1"/>
  <c r="D330" i="1" a="1"/>
  <c r="D330" i="1" s="1"/>
  <c r="D331" i="1" a="1"/>
  <c r="D331" i="1" s="1"/>
  <c r="D332" i="1" a="1"/>
  <c r="D332" i="1" s="1"/>
  <c r="D333" i="1" a="1"/>
  <c r="D333" i="1" s="1"/>
  <c r="D334" i="1" a="1"/>
  <c r="D334" i="1" s="1"/>
  <c r="D335" i="1" a="1"/>
  <c r="D335" i="1" s="1"/>
  <c r="D336" i="1" a="1"/>
  <c r="D336" i="1" s="1"/>
  <c r="D337" i="1" a="1"/>
  <c r="D337" i="1" s="1"/>
  <c r="D338" i="1" a="1"/>
  <c r="D338" i="1" s="1"/>
  <c r="D339" i="1" a="1"/>
  <c r="D339" i="1" s="1"/>
  <c r="D340" i="1" a="1"/>
  <c r="D340" i="1" s="1"/>
  <c r="D341" i="1" a="1"/>
  <c r="D341" i="1" s="1"/>
  <c r="D342" i="1" a="1"/>
  <c r="D342" i="1" s="1"/>
  <c r="D343" i="1" a="1"/>
  <c r="D343" i="1" s="1"/>
  <c r="D344" i="1" a="1"/>
  <c r="D344" i="1" s="1"/>
  <c r="D345" i="1" a="1"/>
  <c r="D345" i="1" s="1"/>
  <c r="D346" i="1" a="1"/>
  <c r="D346" i="1" s="1"/>
  <c r="D347" i="1" a="1"/>
  <c r="D347" i="1" s="1"/>
  <c r="D348" i="1" a="1"/>
  <c r="D348" i="1" s="1"/>
  <c r="D349" i="1" a="1"/>
  <c r="D349" i="1" s="1"/>
  <c r="D350" i="1" a="1"/>
  <c r="D350" i="1" s="1"/>
  <c r="D351" i="1" a="1"/>
  <c r="D351" i="1" s="1"/>
  <c r="D352" i="1" a="1"/>
  <c r="D352" i="1" s="1"/>
  <c r="D353" i="1" a="1"/>
  <c r="D353" i="1" s="1"/>
  <c r="D354" i="1" a="1"/>
  <c r="D354" i="1" s="1"/>
  <c r="D355" i="1" a="1"/>
  <c r="D355" i="1" s="1"/>
  <c r="D356" i="1" a="1"/>
  <c r="D356" i="1" s="1"/>
  <c r="D357" i="1" a="1"/>
  <c r="D357" i="1" s="1"/>
  <c r="D358" i="1" a="1"/>
  <c r="D358" i="1" s="1"/>
  <c r="D359" i="1" a="1"/>
  <c r="D359" i="1" s="1"/>
  <c r="D360" i="1" a="1"/>
  <c r="D360" i="1" s="1"/>
  <c r="D361" i="1" a="1"/>
  <c r="D361" i="1" s="1"/>
  <c r="D362" i="1" a="1"/>
  <c r="D362" i="1" s="1"/>
  <c r="D363" i="1" a="1"/>
  <c r="D363" i="1" s="1"/>
  <c r="D364" i="1" a="1"/>
  <c r="D364" i="1" s="1"/>
  <c r="D365" i="1" a="1"/>
  <c r="D365" i="1" s="1"/>
  <c r="D366" i="1" a="1"/>
  <c r="D366" i="1" s="1"/>
  <c r="D367" i="1" a="1"/>
  <c r="D367" i="1" s="1"/>
  <c r="D368" i="1" a="1"/>
  <c r="D368" i="1" s="1"/>
  <c r="D369" i="1" a="1"/>
  <c r="D369" i="1" s="1"/>
  <c r="D370" i="1" a="1"/>
  <c r="D370" i="1" s="1"/>
  <c r="D371" i="1" a="1"/>
  <c r="D371" i="1" s="1"/>
  <c r="D372" i="1" a="1"/>
  <c r="D372" i="1" s="1"/>
  <c r="D373" i="1" a="1"/>
  <c r="D373" i="1" s="1"/>
  <c r="D374" i="1" a="1"/>
  <c r="D374" i="1" s="1"/>
  <c r="D375" i="1" a="1"/>
  <c r="D375" i="1" s="1"/>
  <c r="D376" i="1" a="1"/>
  <c r="D376" i="1" s="1"/>
  <c r="D377" i="1" a="1"/>
  <c r="D377" i="1" s="1"/>
  <c r="D378" i="1" a="1"/>
  <c r="D378" i="1" s="1"/>
  <c r="D379" i="1" a="1"/>
  <c r="D379" i="1" s="1"/>
  <c r="D380" i="1" a="1"/>
  <c r="D380" i="1" s="1"/>
  <c r="D381" i="1" a="1"/>
  <c r="D381" i="1" s="1"/>
  <c r="D382" i="1" a="1"/>
  <c r="D382" i="1" s="1"/>
  <c r="D383" i="1" a="1"/>
  <c r="D383" i="1" s="1"/>
  <c r="D384" i="1" a="1"/>
  <c r="D384" i="1" s="1"/>
  <c r="D385" i="1" a="1"/>
  <c r="D385" i="1" s="1"/>
  <c r="D386" i="1" a="1"/>
  <c r="D386" i="1" s="1"/>
  <c r="D387" i="1" a="1"/>
  <c r="D387" i="1" s="1"/>
  <c r="D388" i="1" a="1"/>
  <c r="D388" i="1" s="1"/>
  <c r="D389" i="1" a="1"/>
  <c r="D389" i="1" s="1"/>
  <c r="D390" i="1" a="1"/>
  <c r="D390" i="1" s="1"/>
  <c r="D391" i="1" a="1"/>
  <c r="D391" i="1" s="1"/>
  <c r="D392" i="1" a="1"/>
  <c r="D392" i="1" s="1"/>
  <c r="D393" i="1" a="1"/>
  <c r="D393" i="1" s="1"/>
  <c r="D394" i="1" a="1"/>
  <c r="D394" i="1" s="1"/>
  <c r="D395" i="1" a="1"/>
  <c r="D395" i="1" s="1"/>
  <c r="D396" i="1" a="1"/>
  <c r="D396" i="1" s="1"/>
  <c r="D397" i="1" a="1"/>
  <c r="D397" i="1" s="1"/>
  <c r="D398" i="1" a="1"/>
  <c r="D398" i="1" s="1"/>
  <c r="D399" i="1" a="1"/>
  <c r="D399" i="1" s="1"/>
  <c r="D400" i="1" a="1"/>
  <c r="D400" i="1" s="1"/>
  <c r="D401" i="1" a="1"/>
  <c r="D401" i="1" s="1"/>
  <c r="D402" i="1" a="1"/>
  <c r="D402" i="1" s="1"/>
  <c r="D403" i="1" a="1"/>
  <c r="D403" i="1" s="1"/>
  <c r="D404" i="1" a="1"/>
  <c r="D404" i="1" s="1"/>
  <c r="D405" i="1" a="1"/>
  <c r="D405" i="1" s="1"/>
  <c r="D406" i="1" a="1"/>
  <c r="D406" i="1" s="1"/>
  <c r="D407" i="1" a="1"/>
  <c r="D407" i="1" s="1"/>
  <c r="D408" i="1" a="1"/>
  <c r="D408" i="1" s="1"/>
  <c r="D409" i="1" a="1"/>
  <c r="D409" i="1" s="1"/>
  <c r="D410" i="1" a="1"/>
  <c r="D410" i="1" s="1"/>
  <c r="D411" i="1" a="1"/>
  <c r="D411" i="1" s="1"/>
  <c r="D412" i="1" a="1"/>
  <c r="D412" i="1" s="1"/>
  <c r="D413" i="1" a="1"/>
  <c r="D413" i="1" s="1"/>
  <c r="D414" i="1" a="1"/>
  <c r="D414" i="1" s="1"/>
  <c r="D415" i="1" a="1"/>
  <c r="D415" i="1" s="1"/>
  <c r="D416" i="1" a="1"/>
  <c r="D416" i="1" s="1"/>
  <c r="D417" i="1" a="1"/>
  <c r="D417" i="1" s="1"/>
  <c r="D418" i="1" a="1"/>
  <c r="D418" i="1" s="1"/>
  <c r="D419" i="1" a="1"/>
  <c r="D419" i="1" s="1"/>
  <c r="D420" i="1" a="1"/>
  <c r="D420" i="1" s="1"/>
  <c r="D421" i="1" a="1"/>
  <c r="D421" i="1" s="1"/>
  <c r="D422" i="1" a="1"/>
  <c r="D422" i="1" s="1"/>
  <c r="D423" i="1" a="1"/>
  <c r="D423" i="1" s="1"/>
  <c r="D424" i="1" a="1"/>
  <c r="D424" i="1" s="1"/>
  <c r="D425" i="1" a="1"/>
  <c r="D425" i="1" s="1"/>
  <c r="D426" i="1" a="1"/>
  <c r="D426" i="1" s="1"/>
  <c r="D427" i="1" a="1"/>
  <c r="D427" i="1" s="1"/>
  <c r="D428" i="1" a="1"/>
  <c r="D428" i="1" s="1"/>
  <c r="D429" i="1" a="1"/>
  <c r="D429" i="1" s="1"/>
  <c r="D430" i="1" a="1"/>
  <c r="D430" i="1" s="1"/>
  <c r="D431" i="1" a="1"/>
  <c r="D431" i="1" s="1"/>
  <c r="D432" i="1" a="1"/>
  <c r="D432" i="1" s="1"/>
  <c r="D433" i="1" a="1"/>
  <c r="D433" i="1" s="1"/>
  <c r="D434" i="1" a="1"/>
  <c r="D434" i="1" s="1"/>
  <c r="D435" i="1" a="1"/>
  <c r="D435" i="1" s="1"/>
  <c r="D436" i="1" a="1"/>
  <c r="D436" i="1" s="1"/>
  <c r="D437" i="1" a="1"/>
  <c r="D437" i="1" s="1"/>
  <c r="D438" i="1" a="1"/>
  <c r="D438" i="1" s="1"/>
  <c r="D439" i="1" a="1"/>
  <c r="D439" i="1" s="1"/>
  <c r="D440" i="1" a="1"/>
  <c r="D440" i="1" s="1"/>
  <c r="D441" i="1" a="1"/>
  <c r="D441" i="1" s="1"/>
  <c r="D442" i="1" a="1"/>
  <c r="D442" i="1" s="1"/>
  <c r="D443" i="1" a="1"/>
  <c r="D443" i="1" s="1"/>
  <c r="D444" i="1" a="1"/>
  <c r="D444" i="1" s="1"/>
  <c r="D445" i="1" a="1"/>
  <c r="D445" i="1" s="1"/>
  <c r="D446" i="1" a="1"/>
  <c r="D446" i="1" s="1"/>
  <c r="D447" i="1" a="1"/>
  <c r="D447" i="1" s="1"/>
  <c r="D448" i="1" a="1"/>
  <c r="D448" i="1" s="1"/>
  <c r="D449" i="1" a="1"/>
  <c r="D449" i="1" s="1"/>
  <c r="D450" i="1" a="1"/>
  <c r="D450" i="1" s="1"/>
  <c r="D451" i="1" a="1"/>
  <c r="D451" i="1" s="1"/>
  <c r="D452" i="1" a="1"/>
  <c r="D452" i="1" s="1"/>
  <c r="D453" i="1" a="1"/>
  <c r="D453" i="1" s="1"/>
  <c r="D454" i="1" a="1"/>
  <c r="D454" i="1" s="1"/>
  <c r="D455" i="1" a="1"/>
  <c r="D455" i="1" s="1"/>
  <c r="D456" i="1" a="1"/>
  <c r="D456" i="1" s="1"/>
  <c r="D457" i="1" a="1"/>
  <c r="D457" i="1" s="1"/>
  <c r="D458" i="1" a="1"/>
  <c r="D458" i="1" s="1"/>
  <c r="D459" i="1" a="1"/>
  <c r="D459" i="1" s="1"/>
  <c r="D460" i="1" a="1"/>
  <c r="D460" i="1" s="1"/>
  <c r="D461" i="1" a="1"/>
  <c r="D461" i="1" s="1"/>
  <c r="D462" i="1" a="1"/>
  <c r="D462" i="1" s="1"/>
  <c r="D463" i="1" a="1"/>
  <c r="D463" i="1" s="1"/>
  <c r="D464" i="1" a="1"/>
  <c r="D464" i="1" s="1"/>
  <c r="D465" i="1" a="1"/>
  <c r="D465" i="1" s="1"/>
  <c r="D466" i="1" a="1"/>
  <c r="D466" i="1" s="1"/>
  <c r="D467" i="1" a="1"/>
  <c r="D467" i="1" s="1"/>
  <c r="D468" i="1" a="1"/>
  <c r="D468" i="1" s="1"/>
  <c r="D469" i="1" a="1"/>
  <c r="D469" i="1" s="1"/>
  <c r="D470" i="1" a="1"/>
  <c r="D470" i="1" s="1"/>
  <c r="D471" i="1" a="1"/>
  <c r="D471" i="1" s="1"/>
  <c r="D472" i="1" a="1"/>
  <c r="D472" i="1" s="1"/>
  <c r="D473" i="1" a="1"/>
  <c r="D473" i="1" s="1"/>
  <c r="D474" i="1" a="1"/>
  <c r="D474" i="1" s="1"/>
  <c r="D475" i="1" a="1"/>
  <c r="D475" i="1" s="1"/>
  <c r="D476" i="1" a="1"/>
  <c r="D476" i="1" s="1"/>
  <c r="D477" i="1" a="1"/>
  <c r="D477" i="1" s="1"/>
  <c r="D478" i="1" a="1"/>
  <c r="D478" i="1" s="1"/>
  <c r="D479" i="1" a="1"/>
  <c r="D479" i="1" s="1"/>
  <c r="D480" i="1" a="1"/>
  <c r="D480" i="1" s="1"/>
  <c r="D481" i="1" a="1"/>
  <c r="D481" i="1" s="1"/>
  <c r="D482" i="1" a="1"/>
  <c r="D482" i="1" s="1"/>
  <c r="D483" i="1" a="1"/>
  <c r="D483" i="1" s="1"/>
  <c r="D484" i="1" a="1"/>
  <c r="D484" i="1" s="1"/>
  <c r="D485" i="1" a="1"/>
  <c r="D485" i="1" s="1"/>
  <c r="D486" i="1" a="1"/>
  <c r="D486" i="1" s="1"/>
  <c r="D487" i="1" a="1"/>
  <c r="D487" i="1" s="1"/>
  <c r="D488" i="1" a="1"/>
  <c r="D488" i="1" s="1"/>
  <c r="D489" i="1" a="1"/>
  <c r="D489" i="1" s="1"/>
  <c r="D490" i="1" a="1"/>
  <c r="D490" i="1" s="1"/>
  <c r="D491" i="1" a="1"/>
  <c r="D491" i="1" s="1"/>
  <c r="D492" i="1" a="1"/>
  <c r="D492" i="1" s="1"/>
  <c r="D493" i="1" a="1"/>
  <c r="D493" i="1" s="1"/>
  <c r="D494" i="1" a="1"/>
  <c r="D494" i="1" s="1"/>
  <c r="D495" i="1" a="1"/>
  <c r="D495" i="1" s="1"/>
  <c r="D496" i="1" a="1"/>
  <c r="D496" i="1" s="1"/>
  <c r="D497" i="1" a="1"/>
  <c r="D497" i="1" s="1"/>
  <c r="D498" i="1" a="1"/>
  <c r="D498" i="1" s="1"/>
  <c r="D499" i="1" a="1"/>
  <c r="D499" i="1" s="1"/>
  <c r="D500" i="1" a="1"/>
  <c r="D500" i="1" s="1"/>
  <c r="D501" i="1" a="1"/>
  <c r="D501" i="1" s="1"/>
  <c r="D502" i="1" a="1"/>
  <c r="D502" i="1" s="1"/>
  <c r="D503" i="1" a="1"/>
  <c r="D503" i="1" s="1"/>
  <c r="D504" i="1" a="1"/>
  <c r="D504" i="1" s="1"/>
  <c r="D505" i="1" a="1"/>
  <c r="D505" i="1" s="1"/>
  <c r="D506" i="1" a="1"/>
  <c r="D506" i="1" s="1"/>
  <c r="D507" i="1" a="1"/>
  <c r="D507" i="1" s="1"/>
  <c r="D508" i="1" a="1"/>
  <c r="D508" i="1" s="1"/>
  <c r="D509" i="1" a="1"/>
  <c r="D509" i="1" s="1"/>
  <c r="D510" i="1" a="1"/>
  <c r="D510" i="1" s="1"/>
  <c r="D511" i="1" a="1"/>
  <c r="D511" i="1" s="1"/>
  <c r="D512" i="1" a="1"/>
  <c r="D512" i="1" s="1"/>
  <c r="D513" i="1" a="1"/>
  <c r="D513" i="1" s="1"/>
  <c r="D514" i="1" a="1"/>
  <c r="D514" i="1" s="1"/>
  <c r="D515" i="1" a="1"/>
  <c r="D515" i="1" s="1"/>
  <c r="D516" i="1" a="1"/>
  <c r="D516" i="1" s="1"/>
  <c r="D517" i="1" a="1"/>
  <c r="D517" i="1" s="1"/>
  <c r="D518" i="1" a="1"/>
  <c r="D518" i="1" s="1"/>
  <c r="D519" i="1" a="1"/>
  <c r="D519" i="1" s="1"/>
  <c r="D520" i="1" a="1"/>
  <c r="D520" i="1" s="1"/>
  <c r="D521" i="1" a="1"/>
  <c r="D521" i="1" s="1"/>
  <c r="D522" i="1" a="1"/>
  <c r="D522" i="1" s="1"/>
  <c r="D523" i="1" a="1"/>
  <c r="D523" i="1" s="1"/>
  <c r="D524" i="1" a="1"/>
  <c r="D524" i="1" s="1"/>
  <c r="D525" i="1" a="1"/>
  <c r="D525" i="1" s="1"/>
  <c r="D526" i="1" a="1"/>
  <c r="D526" i="1" s="1"/>
  <c r="D527" i="1" a="1"/>
  <c r="D527" i="1" s="1"/>
  <c r="D528" i="1" a="1"/>
  <c r="D528" i="1" s="1"/>
  <c r="D529" i="1" a="1"/>
  <c r="D529" i="1" s="1"/>
  <c r="D530" i="1" a="1"/>
  <c r="D530" i="1" s="1"/>
  <c r="D531" i="1" a="1"/>
  <c r="D531" i="1" s="1"/>
  <c r="D532" i="1" a="1"/>
  <c r="D532" i="1" s="1"/>
  <c r="D533" i="1" a="1"/>
  <c r="D533" i="1" s="1"/>
  <c r="D534" i="1" a="1"/>
  <c r="D534" i="1" s="1"/>
  <c r="D535" i="1" a="1"/>
  <c r="D535" i="1" s="1"/>
  <c r="D536" i="1" a="1"/>
  <c r="D536" i="1" s="1"/>
  <c r="D537" i="1" a="1"/>
  <c r="D537" i="1" s="1"/>
  <c r="D538" i="1" a="1"/>
  <c r="D538" i="1" s="1"/>
  <c r="D539" i="1" a="1"/>
  <c r="D539" i="1" s="1"/>
  <c r="D540" i="1" a="1"/>
  <c r="D540" i="1" s="1"/>
  <c r="D541" i="1" a="1"/>
  <c r="D541" i="1" s="1"/>
  <c r="D542" i="1" a="1"/>
  <c r="D542" i="1" s="1"/>
  <c r="D543" i="1" a="1"/>
  <c r="D543" i="1" s="1"/>
  <c r="D544" i="1" a="1"/>
  <c r="D544" i="1" s="1"/>
  <c r="D545" i="1" a="1"/>
  <c r="D545" i="1" s="1"/>
  <c r="D546" i="1" a="1"/>
  <c r="D546" i="1" s="1"/>
  <c r="D547" i="1" a="1"/>
  <c r="D547" i="1" s="1"/>
  <c r="D548" i="1" a="1"/>
  <c r="D548" i="1" s="1"/>
  <c r="D549" i="1" a="1"/>
  <c r="D549" i="1" s="1"/>
  <c r="D550" i="1" a="1"/>
  <c r="D550" i="1" s="1"/>
  <c r="D551" i="1" a="1"/>
  <c r="D551" i="1" s="1"/>
  <c r="D552" i="1" a="1"/>
  <c r="D552" i="1" s="1"/>
  <c r="D553" i="1" a="1"/>
  <c r="D553" i="1" s="1"/>
  <c r="D554" i="1" a="1"/>
  <c r="D554" i="1" s="1"/>
  <c r="D555" i="1" a="1"/>
  <c r="D555" i="1" s="1"/>
  <c r="D556" i="1" a="1"/>
  <c r="D556" i="1" s="1"/>
  <c r="D557" i="1" a="1"/>
  <c r="D557" i="1" s="1"/>
  <c r="D558" i="1" a="1"/>
  <c r="D558" i="1" s="1"/>
  <c r="D559" i="1" a="1"/>
  <c r="D559" i="1" s="1"/>
  <c r="D560" i="1" a="1"/>
  <c r="D560" i="1" s="1"/>
  <c r="D561" i="1" a="1"/>
  <c r="D561" i="1" s="1"/>
  <c r="D562" i="1" a="1"/>
  <c r="D562" i="1" s="1"/>
  <c r="D563" i="1" a="1"/>
  <c r="D563" i="1" s="1"/>
  <c r="D564" i="1" a="1"/>
  <c r="D564" i="1" s="1"/>
  <c r="D565" i="1" a="1"/>
  <c r="D565" i="1" s="1"/>
  <c r="D566" i="1" a="1"/>
  <c r="D566" i="1" s="1"/>
  <c r="D567" i="1" a="1"/>
  <c r="D567" i="1" s="1"/>
  <c r="D568" i="1" a="1"/>
  <c r="D568" i="1" s="1"/>
  <c r="D569" i="1" a="1"/>
  <c r="D569" i="1" s="1"/>
  <c r="D570" i="1" a="1"/>
  <c r="D570" i="1" s="1"/>
  <c r="D571" i="1" a="1"/>
  <c r="D571" i="1" s="1"/>
  <c r="D572" i="1" a="1"/>
  <c r="D572" i="1" s="1"/>
  <c r="D573" i="1" a="1"/>
  <c r="D573" i="1" s="1"/>
  <c r="D574" i="1" a="1"/>
  <c r="D574" i="1" s="1"/>
  <c r="D575" i="1" a="1"/>
  <c r="D575" i="1" s="1"/>
  <c r="D576" i="1" a="1"/>
  <c r="D576" i="1" s="1"/>
  <c r="D577" i="1" a="1"/>
  <c r="D577" i="1" s="1"/>
  <c r="D578" i="1" a="1"/>
  <c r="D578" i="1" s="1"/>
  <c r="D579" i="1" a="1"/>
  <c r="D579" i="1" s="1"/>
  <c r="D580" i="1" a="1"/>
  <c r="D580" i="1" s="1"/>
  <c r="D581" i="1" a="1"/>
  <c r="D581" i="1" s="1"/>
  <c r="D582" i="1" a="1"/>
  <c r="D582" i="1" s="1"/>
  <c r="D583" i="1" a="1"/>
  <c r="D583" i="1" s="1"/>
  <c r="D584" i="1" a="1"/>
  <c r="D584" i="1" s="1"/>
  <c r="D585" i="1" a="1"/>
  <c r="D585" i="1" s="1"/>
  <c r="D586" i="1" a="1"/>
  <c r="D586" i="1" s="1"/>
  <c r="D587" i="1" a="1"/>
  <c r="D587" i="1" s="1"/>
  <c r="D588" i="1" a="1"/>
  <c r="D588" i="1" s="1"/>
  <c r="D589" i="1" a="1"/>
  <c r="D589" i="1" s="1"/>
  <c r="D590" i="1" a="1"/>
  <c r="D590" i="1" s="1"/>
  <c r="D591" i="1" a="1"/>
  <c r="D591" i="1" s="1"/>
  <c r="D592" i="1" a="1"/>
  <c r="D592" i="1" s="1"/>
  <c r="D593" i="1" a="1"/>
  <c r="D593" i="1" s="1"/>
  <c r="D594" i="1" a="1"/>
  <c r="D594" i="1" s="1"/>
  <c r="D595" i="1" a="1"/>
  <c r="D595" i="1" s="1"/>
  <c r="D596" i="1" a="1"/>
  <c r="D596" i="1" s="1"/>
  <c r="D597" i="1" a="1"/>
  <c r="D597" i="1" s="1"/>
  <c r="D598" i="1" a="1"/>
  <c r="D598" i="1" s="1"/>
  <c r="D599" i="1" a="1"/>
  <c r="D599" i="1" s="1"/>
  <c r="D600" i="1" a="1"/>
  <c r="D600" i="1" s="1"/>
  <c r="D601" i="1" a="1"/>
  <c r="D601" i="1" s="1"/>
  <c r="D602" i="1" a="1"/>
  <c r="D602" i="1" s="1"/>
  <c r="D603" i="1" a="1"/>
  <c r="D603" i="1" s="1"/>
  <c r="D604" i="1" a="1"/>
  <c r="D604" i="1" s="1"/>
  <c r="D605" i="1" a="1"/>
  <c r="D605" i="1" s="1"/>
  <c r="D606" i="1" a="1"/>
  <c r="D606" i="1" s="1"/>
  <c r="D607" i="1" a="1"/>
  <c r="D607" i="1" s="1"/>
  <c r="D608" i="1" a="1"/>
  <c r="D608" i="1" s="1"/>
  <c r="D609" i="1" a="1"/>
  <c r="D609" i="1" s="1"/>
  <c r="D610" i="1" a="1"/>
  <c r="D610" i="1" s="1"/>
  <c r="D611" i="1" a="1"/>
  <c r="D611" i="1" s="1"/>
  <c r="D612" i="1" a="1"/>
  <c r="D612" i="1" s="1"/>
  <c r="D613" i="1" a="1"/>
  <c r="D613" i="1" s="1"/>
  <c r="D614" i="1" a="1"/>
  <c r="D614" i="1" s="1"/>
  <c r="D615" i="1" a="1"/>
  <c r="D615" i="1" s="1"/>
  <c r="D616" i="1" a="1"/>
  <c r="D616" i="1" s="1"/>
  <c r="D617" i="1" a="1"/>
  <c r="D617" i="1" s="1"/>
  <c r="D618" i="1" a="1"/>
  <c r="D618" i="1" s="1"/>
  <c r="D619" i="1" a="1"/>
  <c r="D619" i="1" s="1"/>
  <c r="D620" i="1" a="1"/>
  <c r="D620" i="1" s="1"/>
  <c r="D621" i="1" a="1"/>
  <c r="D621" i="1" s="1"/>
  <c r="D622" i="1" a="1"/>
  <c r="D622" i="1" s="1"/>
  <c r="D623" i="1" a="1"/>
  <c r="D623" i="1" s="1"/>
  <c r="D624" i="1" a="1"/>
  <c r="D624" i="1" s="1"/>
  <c r="D625" i="1" a="1"/>
  <c r="D625" i="1" s="1"/>
  <c r="D626" i="1" a="1"/>
  <c r="D626" i="1" s="1"/>
  <c r="D627" i="1" a="1"/>
  <c r="D627" i="1" s="1"/>
  <c r="D628" i="1" a="1"/>
  <c r="D628" i="1" s="1"/>
  <c r="D629" i="1" a="1"/>
  <c r="D629" i="1" s="1"/>
  <c r="D630" i="1" a="1"/>
  <c r="D630" i="1" s="1"/>
  <c r="D631" i="1" a="1"/>
  <c r="D631" i="1" s="1"/>
  <c r="D632" i="1" a="1"/>
  <c r="D632" i="1" s="1"/>
  <c r="D633" i="1" a="1"/>
  <c r="D633" i="1" s="1"/>
  <c r="D634" i="1" a="1"/>
  <c r="D634" i="1" s="1"/>
  <c r="D635" i="1" a="1"/>
  <c r="D635" i="1" s="1"/>
  <c r="D636" i="1" a="1"/>
  <c r="D636" i="1" s="1"/>
  <c r="D637" i="1" a="1"/>
  <c r="D637" i="1" s="1"/>
  <c r="D638" i="1" a="1"/>
  <c r="D638" i="1" s="1"/>
  <c r="D639" i="1" a="1"/>
  <c r="D639" i="1" s="1"/>
  <c r="D640" i="1" a="1"/>
  <c r="D640" i="1" s="1"/>
  <c r="D641" i="1" a="1"/>
  <c r="D641" i="1" s="1"/>
  <c r="D642" i="1" a="1"/>
  <c r="D642" i="1" s="1"/>
  <c r="D643" i="1" a="1"/>
  <c r="D643" i="1" s="1"/>
  <c r="D644" i="1" a="1"/>
  <c r="D644" i="1" s="1"/>
  <c r="D645" i="1" a="1"/>
  <c r="D645" i="1" s="1"/>
  <c r="D646" i="1" a="1"/>
  <c r="D646" i="1" s="1"/>
  <c r="D647" i="1" a="1"/>
  <c r="D647" i="1" s="1"/>
  <c r="D648" i="1" a="1"/>
  <c r="D648" i="1" s="1"/>
  <c r="D649" i="1" a="1"/>
  <c r="D649" i="1" s="1"/>
  <c r="D650" i="1" a="1"/>
  <c r="D650" i="1" s="1"/>
  <c r="D651" i="1" a="1"/>
  <c r="D651" i="1" s="1"/>
  <c r="D652" i="1" a="1"/>
  <c r="D652" i="1" s="1"/>
  <c r="D653" i="1" a="1"/>
  <c r="D653" i="1" s="1"/>
  <c r="D654" i="1" a="1"/>
  <c r="D654" i="1" s="1"/>
  <c r="D655" i="1" a="1"/>
  <c r="D655" i="1" s="1"/>
  <c r="D656" i="1" a="1"/>
  <c r="D656" i="1" s="1"/>
  <c r="D657" i="1" a="1"/>
  <c r="D657" i="1" s="1"/>
  <c r="D658" i="1" a="1"/>
  <c r="D658" i="1" s="1"/>
  <c r="D659" i="1" a="1"/>
  <c r="D659" i="1" s="1"/>
  <c r="D660" i="1" a="1"/>
  <c r="D660" i="1" s="1"/>
  <c r="D661" i="1" a="1"/>
  <c r="D661" i="1" s="1"/>
  <c r="D662" i="1" a="1"/>
  <c r="D662" i="1" s="1"/>
  <c r="D663" i="1" a="1"/>
  <c r="D663" i="1" s="1"/>
  <c r="D664" i="1" a="1"/>
  <c r="D664" i="1" s="1"/>
  <c r="D665" i="1" a="1"/>
  <c r="D665" i="1" s="1"/>
  <c r="D666" i="1" a="1"/>
  <c r="D666" i="1" s="1"/>
  <c r="D667" i="1" a="1"/>
  <c r="D667" i="1" s="1"/>
  <c r="D668" i="1" a="1"/>
  <c r="D668" i="1" s="1"/>
  <c r="D669" i="1" a="1"/>
  <c r="D669" i="1" s="1"/>
  <c r="D670" i="1" a="1"/>
  <c r="D670" i="1" s="1"/>
  <c r="D671" i="1" a="1"/>
  <c r="D671" i="1" s="1"/>
  <c r="D672" i="1" a="1"/>
  <c r="D672" i="1" s="1"/>
  <c r="D673" i="1" a="1"/>
  <c r="D673" i="1" s="1"/>
  <c r="D674" i="1" a="1"/>
  <c r="D674" i="1" s="1"/>
  <c r="D675" i="1" a="1"/>
  <c r="D675" i="1" s="1"/>
  <c r="D676" i="1" a="1"/>
  <c r="D676" i="1" s="1"/>
  <c r="D677" i="1" a="1"/>
  <c r="D677" i="1" s="1"/>
  <c r="D678" i="1" a="1"/>
  <c r="D678" i="1" s="1"/>
  <c r="D679" i="1" a="1"/>
  <c r="D679" i="1" s="1"/>
  <c r="D680" i="1" a="1"/>
  <c r="D680" i="1" s="1"/>
  <c r="D681" i="1" a="1"/>
  <c r="D681" i="1" s="1"/>
  <c r="D682" i="1" a="1"/>
  <c r="D682" i="1" s="1"/>
  <c r="D683" i="1" a="1"/>
  <c r="D683" i="1" s="1"/>
  <c r="D684" i="1" a="1"/>
  <c r="D684" i="1" s="1"/>
  <c r="D685" i="1" a="1"/>
  <c r="D685" i="1" s="1"/>
  <c r="D686" i="1" a="1"/>
  <c r="D686" i="1" s="1"/>
  <c r="D687" i="1" a="1"/>
  <c r="D687" i="1" s="1"/>
  <c r="D688" i="1" a="1"/>
  <c r="D688" i="1" s="1"/>
  <c r="D689" i="1" a="1"/>
  <c r="D689" i="1" s="1"/>
  <c r="D690" i="1" a="1"/>
  <c r="D690" i="1" s="1"/>
  <c r="D691" i="1" a="1"/>
  <c r="D691" i="1" s="1"/>
  <c r="D692" i="1" a="1"/>
  <c r="D692" i="1" s="1"/>
  <c r="D693" i="1" a="1"/>
  <c r="D693" i="1" s="1"/>
  <c r="D694" i="1" a="1"/>
  <c r="D694" i="1" s="1"/>
  <c r="D695" i="1" a="1"/>
  <c r="D695" i="1" s="1"/>
  <c r="D696" i="1" a="1"/>
  <c r="D696" i="1" s="1"/>
  <c r="D697" i="1" a="1"/>
  <c r="D697" i="1" s="1"/>
  <c r="D698" i="1" a="1"/>
  <c r="D698" i="1" s="1"/>
  <c r="D699" i="1" a="1"/>
  <c r="D699" i="1" s="1"/>
  <c r="D700" i="1" a="1"/>
  <c r="D700" i="1" s="1"/>
  <c r="D701" i="1" a="1"/>
  <c r="D701" i="1" s="1"/>
  <c r="D702" i="1" a="1"/>
  <c r="D702" i="1" s="1"/>
  <c r="D703" i="1" a="1"/>
  <c r="D703" i="1" s="1"/>
  <c r="D704" i="1" a="1"/>
  <c r="D704" i="1" s="1"/>
  <c r="D705" i="1" a="1"/>
  <c r="D705" i="1" s="1"/>
  <c r="D706" i="1" a="1"/>
  <c r="D706" i="1" s="1"/>
  <c r="D707" i="1" a="1"/>
  <c r="D707" i="1" s="1"/>
  <c r="D708" i="1" a="1"/>
  <c r="D708" i="1" s="1"/>
  <c r="D709" i="1" a="1"/>
  <c r="D709" i="1" s="1"/>
  <c r="D710" i="1" a="1"/>
  <c r="D710" i="1" s="1"/>
  <c r="D711" i="1" a="1"/>
  <c r="D711" i="1" s="1"/>
  <c r="D712" i="1" a="1"/>
  <c r="D712" i="1" s="1"/>
  <c r="D713" i="1" a="1"/>
  <c r="D713" i="1" s="1"/>
  <c r="D714" i="1" a="1"/>
  <c r="D714" i="1" s="1"/>
  <c r="D715" i="1" a="1"/>
  <c r="D715" i="1" s="1"/>
  <c r="D716" i="1" a="1"/>
  <c r="D716" i="1" s="1"/>
  <c r="D717" i="1" a="1"/>
  <c r="D717" i="1" s="1"/>
  <c r="D718" i="1" a="1"/>
  <c r="D718" i="1" s="1"/>
  <c r="D719" i="1" a="1"/>
  <c r="D719" i="1" s="1"/>
  <c r="D720" i="1" a="1"/>
  <c r="D720" i="1" s="1"/>
  <c r="D721" i="1" a="1"/>
  <c r="D721" i="1" s="1"/>
  <c r="D722" i="1" a="1"/>
  <c r="D722" i="1" s="1"/>
  <c r="D723" i="1" a="1"/>
  <c r="D723" i="1" s="1"/>
  <c r="D724" i="1" a="1"/>
  <c r="D724" i="1" s="1"/>
  <c r="D725" i="1" a="1"/>
  <c r="D725" i="1" s="1"/>
  <c r="D726" i="1" a="1"/>
  <c r="D726" i="1" s="1"/>
  <c r="D727" i="1" a="1"/>
  <c r="D727" i="1" s="1"/>
  <c r="D728" i="1" a="1"/>
  <c r="D728" i="1" s="1"/>
  <c r="D729" i="1" a="1"/>
  <c r="D729" i="1" s="1"/>
  <c r="D730" i="1" a="1"/>
  <c r="D730" i="1" s="1"/>
  <c r="D731" i="1" a="1"/>
  <c r="D731" i="1" s="1"/>
  <c r="D732" i="1" a="1"/>
  <c r="D732" i="1" s="1"/>
  <c r="D733" i="1" a="1"/>
  <c r="D733" i="1" s="1"/>
  <c r="D734" i="1" a="1"/>
  <c r="D734" i="1" s="1"/>
  <c r="D735" i="1" a="1"/>
  <c r="D735" i="1" s="1"/>
  <c r="D736" i="1" a="1"/>
  <c r="D736" i="1" s="1"/>
  <c r="D737" i="1" a="1"/>
  <c r="D737" i="1" s="1"/>
  <c r="D738" i="1" a="1"/>
  <c r="D738" i="1" s="1"/>
  <c r="D739" i="1" a="1"/>
  <c r="D739" i="1" s="1"/>
  <c r="D740" i="1" a="1"/>
  <c r="D740" i="1" s="1"/>
  <c r="D741" i="1" a="1"/>
  <c r="D741" i="1" s="1"/>
  <c r="D742" i="1" a="1"/>
  <c r="D742" i="1" s="1"/>
  <c r="D743" i="1" a="1"/>
  <c r="D743" i="1" s="1"/>
  <c r="D744" i="1" a="1"/>
  <c r="D744" i="1" s="1"/>
  <c r="D745" i="1" a="1"/>
  <c r="D745" i="1" s="1"/>
  <c r="D746" i="1" a="1"/>
  <c r="D746" i="1" s="1"/>
  <c r="D747" i="1" a="1"/>
  <c r="D747" i="1" s="1"/>
  <c r="D748" i="1" a="1"/>
  <c r="D748" i="1" s="1"/>
  <c r="D749" i="1" a="1"/>
  <c r="D749" i="1" s="1"/>
  <c r="D750" i="1" a="1"/>
  <c r="D750" i="1" s="1"/>
  <c r="D751" i="1" a="1"/>
  <c r="D751" i="1" s="1"/>
  <c r="D752" i="1" a="1"/>
  <c r="D752" i="1" s="1"/>
  <c r="D753" i="1" a="1"/>
  <c r="D753" i="1" s="1"/>
  <c r="D754" i="1" a="1"/>
  <c r="D754" i="1" s="1"/>
  <c r="D755" i="1" a="1"/>
  <c r="D755" i="1" s="1"/>
  <c r="D756" i="1" a="1"/>
  <c r="D756" i="1" s="1"/>
  <c r="D757" i="1" a="1"/>
  <c r="D757" i="1" s="1"/>
  <c r="D758" i="1" a="1"/>
  <c r="D758" i="1" s="1"/>
  <c r="D759" i="1" a="1"/>
  <c r="D759" i="1" s="1"/>
  <c r="D760" i="1" a="1"/>
  <c r="D760" i="1" s="1"/>
  <c r="D761" i="1" a="1"/>
  <c r="D761" i="1" s="1"/>
  <c r="D762" i="1" a="1"/>
  <c r="D762" i="1" s="1"/>
  <c r="D763" i="1" a="1"/>
  <c r="D763" i="1" s="1"/>
  <c r="D764" i="1" a="1"/>
  <c r="D764" i="1" s="1"/>
  <c r="D765" i="1" a="1"/>
  <c r="D765" i="1" s="1"/>
  <c r="D766" i="1" a="1"/>
  <c r="D766" i="1" s="1"/>
  <c r="D767" i="1" a="1"/>
  <c r="D767" i="1" s="1"/>
  <c r="D768" i="1" a="1"/>
  <c r="D768" i="1" s="1"/>
  <c r="D769" i="1" a="1"/>
  <c r="D769" i="1" s="1"/>
  <c r="D770" i="1" a="1"/>
  <c r="D770" i="1" s="1"/>
  <c r="D771" i="1" a="1"/>
  <c r="D771" i="1" s="1"/>
  <c r="D772" i="1" a="1"/>
  <c r="D772" i="1" s="1"/>
  <c r="D773" i="1" a="1"/>
  <c r="D773" i="1" s="1"/>
  <c r="D774" i="1" a="1"/>
  <c r="D774" i="1" s="1"/>
  <c r="D775" i="1" a="1"/>
  <c r="D775" i="1" s="1"/>
  <c r="D776" i="1" a="1"/>
  <c r="D776" i="1" s="1"/>
  <c r="D777" i="1" a="1"/>
  <c r="D777" i="1" s="1"/>
  <c r="D778" i="1" a="1"/>
  <c r="D778" i="1" s="1"/>
  <c r="D779" i="1" a="1"/>
  <c r="D779" i="1" s="1"/>
  <c r="D780" i="1" a="1"/>
  <c r="D780" i="1" s="1"/>
  <c r="D781" i="1" a="1"/>
  <c r="D781" i="1" s="1"/>
  <c r="D782" i="1" a="1"/>
  <c r="D782" i="1" s="1"/>
  <c r="D783" i="1" a="1"/>
  <c r="D783" i="1" s="1"/>
  <c r="D784" i="1" a="1"/>
  <c r="D784" i="1" s="1"/>
  <c r="D785" i="1" a="1"/>
  <c r="D785" i="1" s="1"/>
  <c r="D786" i="1" a="1"/>
  <c r="D786" i="1" s="1"/>
  <c r="D787" i="1" a="1"/>
  <c r="D787" i="1" s="1"/>
  <c r="D788" i="1" a="1"/>
  <c r="D788" i="1" s="1"/>
  <c r="D789" i="1" a="1"/>
  <c r="D789" i="1" s="1"/>
  <c r="D790" i="1" a="1"/>
  <c r="D790" i="1" s="1"/>
  <c r="D791" i="1" a="1"/>
  <c r="D791" i="1" s="1"/>
  <c r="D792" i="1" a="1"/>
  <c r="D792" i="1" s="1"/>
  <c r="D793" i="1" a="1"/>
  <c r="D793" i="1" s="1"/>
  <c r="D794" i="1" a="1"/>
  <c r="D794" i="1" s="1"/>
  <c r="D795" i="1" a="1"/>
  <c r="D795" i="1" s="1"/>
  <c r="D796" i="1" a="1"/>
  <c r="D796" i="1" s="1"/>
  <c r="D797" i="1" a="1"/>
  <c r="D797" i="1" s="1"/>
  <c r="D798" i="1" a="1"/>
  <c r="D798" i="1" s="1"/>
  <c r="D799" i="1" a="1"/>
  <c r="D799" i="1" s="1"/>
  <c r="D800" i="1" a="1"/>
  <c r="D800" i="1" s="1"/>
  <c r="D801" i="1" a="1"/>
  <c r="D801" i="1" s="1"/>
  <c r="D802" i="1" a="1"/>
  <c r="D802" i="1" s="1"/>
  <c r="D803" i="1" a="1"/>
  <c r="D803" i="1" s="1"/>
  <c r="D804" i="1" a="1"/>
  <c r="D804" i="1" s="1"/>
  <c r="D805" i="1" a="1"/>
  <c r="D805" i="1" s="1"/>
  <c r="D806" i="1" a="1"/>
  <c r="D806" i="1" s="1"/>
  <c r="D807" i="1" a="1"/>
  <c r="D807" i="1" s="1"/>
  <c r="D808" i="1" a="1"/>
  <c r="D808" i="1" s="1"/>
  <c r="D809" i="1" a="1"/>
  <c r="D809" i="1" s="1"/>
  <c r="D810" i="1" a="1"/>
  <c r="D810" i="1" s="1"/>
  <c r="D811" i="1" a="1"/>
  <c r="D811" i="1" s="1"/>
  <c r="D812" i="1" a="1"/>
  <c r="D812" i="1" s="1"/>
  <c r="D813" i="1" a="1"/>
  <c r="D813" i="1" s="1"/>
  <c r="D814" i="1" a="1"/>
  <c r="D814" i="1" s="1"/>
  <c r="D815" i="1" a="1"/>
  <c r="D815" i="1" s="1"/>
  <c r="D816" i="1" a="1"/>
  <c r="D816" i="1" s="1"/>
  <c r="D817" i="1" a="1"/>
  <c r="D817" i="1" s="1"/>
  <c r="D818" i="1" a="1"/>
  <c r="D818" i="1" s="1"/>
  <c r="D819" i="1" a="1"/>
  <c r="D819" i="1" s="1"/>
  <c r="D820" i="1" a="1"/>
  <c r="D820" i="1" s="1"/>
  <c r="D821" i="1" a="1"/>
  <c r="D821" i="1" s="1"/>
  <c r="D822" i="1" a="1"/>
  <c r="D822" i="1" s="1"/>
  <c r="D823" i="1" a="1"/>
  <c r="D823" i="1" s="1"/>
  <c r="D824" i="1" a="1"/>
  <c r="D824" i="1" s="1"/>
  <c r="D825" i="1" a="1"/>
  <c r="D825" i="1" s="1"/>
  <c r="D826" i="1" a="1"/>
  <c r="D826" i="1" s="1"/>
  <c r="D827" i="1" a="1"/>
  <c r="D827" i="1" s="1"/>
  <c r="D828" i="1" a="1"/>
  <c r="D828" i="1" s="1"/>
  <c r="D829" i="1" a="1"/>
  <c r="D829" i="1" s="1"/>
  <c r="D830" i="1" a="1"/>
  <c r="D830" i="1" s="1"/>
  <c r="D831" i="1" a="1"/>
  <c r="D831" i="1" s="1"/>
  <c r="D832" i="1" a="1"/>
  <c r="D832" i="1" s="1"/>
  <c r="D833" i="1" a="1"/>
  <c r="D833" i="1" s="1"/>
  <c r="D834" i="1" a="1"/>
  <c r="D834" i="1" s="1"/>
  <c r="D835" i="1" a="1"/>
  <c r="D835" i="1" s="1"/>
  <c r="D836" i="1" a="1"/>
  <c r="D836" i="1" s="1"/>
  <c r="D837" i="1" a="1"/>
  <c r="D837" i="1" s="1"/>
  <c r="D838" i="1" a="1"/>
  <c r="D838" i="1" s="1"/>
  <c r="D839" i="1" a="1"/>
  <c r="D839" i="1" s="1"/>
  <c r="D840" i="1" a="1"/>
  <c r="D840" i="1" s="1"/>
  <c r="D841" i="1" a="1"/>
  <c r="D841" i="1" s="1"/>
  <c r="D842" i="1" a="1"/>
  <c r="D842" i="1" s="1"/>
  <c r="D843" i="1" a="1"/>
  <c r="D843" i="1" s="1"/>
  <c r="D844" i="1" a="1"/>
  <c r="D844" i="1" s="1"/>
  <c r="D845" i="1" a="1"/>
  <c r="D845" i="1" s="1"/>
  <c r="D846" i="1" a="1"/>
  <c r="D846" i="1" s="1"/>
  <c r="D847" i="1" a="1"/>
  <c r="D847" i="1" s="1"/>
  <c r="D848" i="1" a="1"/>
  <c r="D848" i="1" s="1"/>
  <c r="D849" i="1" a="1"/>
  <c r="D849" i="1" s="1"/>
  <c r="D850" i="1" a="1"/>
  <c r="D850" i="1" s="1"/>
  <c r="D851" i="1" a="1"/>
  <c r="D851" i="1" s="1"/>
  <c r="D852" i="1" a="1"/>
  <c r="D852" i="1" s="1"/>
  <c r="D853" i="1" a="1"/>
  <c r="D853" i="1" s="1"/>
  <c r="D854" i="1" a="1"/>
  <c r="D854" i="1" s="1"/>
  <c r="D855" i="1" a="1"/>
  <c r="D855" i="1" s="1"/>
  <c r="D856" i="1" a="1"/>
  <c r="D856" i="1" s="1"/>
  <c r="D857" i="1" a="1"/>
  <c r="D857" i="1" s="1"/>
  <c r="D858" i="1" a="1"/>
  <c r="D858" i="1" s="1"/>
  <c r="D859" i="1" a="1"/>
  <c r="D859" i="1" s="1"/>
  <c r="D860" i="1" a="1"/>
  <c r="D860" i="1" s="1"/>
  <c r="D861" i="1" a="1"/>
  <c r="D861" i="1" s="1"/>
  <c r="D862" i="1" a="1"/>
  <c r="D862" i="1" s="1"/>
  <c r="D863" i="1" a="1"/>
  <c r="D863" i="1" s="1"/>
  <c r="D864" i="1" a="1"/>
  <c r="D864" i="1" s="1"/>
  <c r="D865" i="1" a="1"/>
  <c r="D865" i="1" s="1"/>
  <c r="D866" i="1" a="1"/>
  <c r="D866" i="1" s="1"/>
  <c r="D867" i="1" a="1"/>
  <c r="D867" i="1" s="1"/>
  <c r="D868" i="1" a="1"/>
  <c r="D868" i="1" s="1"/>
  <c r="D869" i="1" a="1"/>
  <c r="D869" i="1" s="1"/>
  <c r="D870" i="1" a="1"/>
  <c r="D870" i="1" s="1"/>
  <c r="D871" i="1" a="1"/>
  <c r="D871" i="1" s="1"/>
  <c r="D872" i="1" a="1"/>
  <c r="D872" i="1" s="1"/>
  <c r="D873" i="1" a="1"/>
  <c r="D873" i="1" s="1"/>
  <c r="D874" i="1" a="1"/>
  <c r="D874" i="1" s="1"/>
  <c r="D875" i="1" a="1"/>
  <c r="D875" i="1" s="1"/>
  <c r="D876" i="1" a="1"/>
  <c r="D876" i="1" s="1"/>
  <c r="D877" i="1" a="1"/>
  <c r="D877" i="1" s="1"/>
  <c r="D878" i="1" a="1"/>
  <c r="D878" i="1" s="1"/>
  <c r="D879" i="1" a="1"/>
  <c r="D879" i="1" s="1"/>
  <c r="D880" i="1" a="1"/>
  <c r="D880" i="1" s="1"/>
  <c r="D881" i="1" a="1"/>
  <c r="D881" i="1" s="1"/>
  <c r="D882" i="1" a="1"/>
  <c r="D882" i="1" s="1"/>
  <c r="D883" i="1" a="1"/>
  <c r="D883" i="1" s="1"/>
  <c r="D884" i="1" a="1"/>
  <c r="D884" i="1" s="1"/>
  <c r="D885" i="1" a="1"/>
  <c r="D885" i="1" s="1"/>
  <c r="D886" i="1" a="1"/>
  <c r="D886" i="1" s="1"/>
  <c r="D887" i="1" a="1"/>
  <c r="D887" i="1" s="1"/>
  <c r="D888" i="1" a="1"/>
  <c r="D888" i="1" s="1"/>
  <c r="D889" i="1" a="1"/>
  <c r="D889" i="1" s="1"/>
  <c r="D890" i="1" a="1"/>
  <c r="D890" i="1" s="1"/>
  <c r="D891" i="1" a="1"/>
  <c r="D891" i="1" s="1"/>
  <c r="D892" i="1" a="1"/>
  <c r="D892" i="1" s="1"/>
  <c r="D893" i="1" a="1"/>
  <c r="D893" i="1" s="1"/>
  <c r="D894" i="1" a="1"/>
  <c r="D894" i="1" s="1"/>
  <c r="D895" i="1" a="1"/>
  <c r="D895" i="1" s="1"/>
  <c r="D896" i="1" a="1"/>
  <c r="D896" i="1" s="1"/>
  <c r="D897" i="1" a="1"/>
  <c r="D897" i="1" s="1"/>
  <c r="D898" i="1" a="1"/>
  <c r="D898" i="1" s="1"/>
  <c r="D899" i="1" a="1"/>
  <c r="D899" i="1" s="1"/>
  <c r="D900" i="1" a="1"/>
  <c r="D900" i="1" s="1"/>
  <c r="D901" i="1" a="1"/>
  <c r="D901" i="1" s="1"/>
  <c r="D902" i="1" a="1"/>
  <c r="D902" i="1" s="1"/>
  <c r="D903" i="1" a="1"/>
  <c r="D903" i="1" s="1"/>
  <c r="D904" i="1" a="1"/>
  <c r="D904" i="1" s="1"/>
  <c r="D905" i="1" a="1"/>
  <c r="D905" i="1" s="1"/>
  <c r="D906" i="1" a="1"/>
  <c r="D906" i="1" s="1"/>
  <c r="D907" i="1" a="1"/>
  <c r="D907" i="1" s="1"/>
  <c r="D908" i="1" a="1"/>
  <c r="D908" i="1" s="1"/>
  <c r="D909" i="1" a="1"/>
  <c r="D909" i="1" s="1"/>
  <c r="D910" i="1" a="1"/>
  <c r="D910" i="1" s="1"/>
  <c r="D911" i="1" a="1"/>
  <c r="D911" i="1" s="1"/>
  <c r="D912" i="1" a="1"/>
  <c r="D912" i="1" s="1"/>
  <c r="D913" i="1" a="1"/>
  <c r="D913" i="1" s="1"/>
  <c r="D914" i="1" a="1"/>
  <c r="D914" i="1" s="1"/>
  <c r="D915" i="1" a="1"/>
  <c r="D915" i="1" s="1"/>
  <c r="D916" i="1" a="1"/>
  <c r="D916" i="1" s="1"/>
  <c r="D917" i="1" a="1"/>
  <c r="D917" i="1" s="1"/>
  <c r="D918" i="1" a="1"/>
  <c r="D918" i="1" s="1"/>
  <c r="D919" i="1" a="1"/>
  <c r="D919" i="1" s="1"/>
  <c r="D920" i="1" a="1"/>
  <c r="D920" i="1" s="1"/>
  <c r="D921" i="1" a="1"/>
  <c r="D921" i="1" s="1"/>
  <c r="D922" i="1" a="1"/>
  <c r="D922" i="1" s="1"/>
  <c r="D923" i="1" a="1"/>
  <c r="D923" i="1" s="1"/>
  <c r="D924" i="1" a="1"/>
  <c r="D924" i="1" s="1"/>
  <c r="D925" i="1" a="1"/>
  <c r="D925" i="1" s="1"/>
  <c r="D926" i="1" a="1"/>
  <c r="D926" i="1" s="1"/>
  <c r="D927" i="1" a="1"/>
  <c r="D927" i="1" s="1"/>
  <c r="D928" i="1" a="1"/>
  <c r="D928" i="1" s="1"/>
  <c r="D929" i="1" a="1"/>
  <c r="D929" i="1" s="1"/>
  <c r="D930" i="1" a="1"/>
  <c r="D930" i="1" s="1"/>
  <c r="D931" i="1" a="1"/>
  <c r="D931" i="1" s="1"/>
  <c r="D932" i="1" a="1"/>
  <c r="D932" i="1" s="1"/>
  <c r="D933" i="1" a="1"/>
  <c r="D933" i="1" s="1"/>
  <c r="D934" i="1" a="1"/>
  <c r="D934" i="1" s="1"/>
  <c r="D935" i="1" a="1"/>
  <c r="D935" i="1" s="1"/>
  <c r="D936" i="1" a="1"/>
  <c r="D936" i="1" s="1"/>
  <c r="D937" i="1" a="1"/>
  <c r="D937" i="1" s="1"/>
  <c r="D938" i="1" a="1"/>
  <c r="D938" i="1" s="1"/>
  <c r="D939" i="1" a="1"/>
  <c r="D939" i="1" s="1"/>
  <c r="D940" i="1" a="1"/>
  <c r="D940" i="1" s="1"/>
  <c r="D941" i="1" a="1"/>
  <c r="D941" i="1" s="1"/>
  <c r="D942" i="1" a="1"/>
  <c r="D942" i="1" s="1"/>
  <c r="D943" i="1" a="1"/>
  <c r="D943" i="1" s="1"/>
  <c r="D944" i="1" a="1"/>
  <c r="D944" i="1" s="1"/>
  <c r="D945" i="1" a="1"/>
  <c r="D945" i="1" s="1"/>
  <c r="D946" i="1" a="1"/>
  <c r="D946" i="1" s="1"/>
  <c r="D947" i="1" a="1"/>
  <c r="D947" i="1" s="1"/>
  <c r="D948" i="1" a="1"/>
  <c r="D948" i="1" s="1"/>
  <c r="D949" i="1" a="1"/>
  <c r="D949" i="1" s="1"/>
  <c r="D950" i="1" a="1"/>
  <c r="D950" i="1" s="1"/>
  <c r="D951" i="1" a="1"/>
  <c r="D951" i="1" s="1"/>
  <c r="D952" i="1" a="1"/>
  <c r="D952" i="1" s="1"/>
  <c r="D953" i="1" a="1"/>
  <c r="D953" i="1" s="1"/>
  <c r="D954" i="1" a="1"/>
  <c r="D954" i="1" s="1"/>
  <c r="D955" i="1" a="1"/>
  <c r="D955" i="1" s="1"/>
  <c r="D956" i="1" a="1"/>
  <c r="D956" i="1" s="1"/>
  <c r="D957" i="1" a="1"/>
  <c r="D957" i="1" s="1"/>
  <c r="D958" i="1" a="1"/>
  <c r="D958" i="1" s="1"/>
  <c r="D959" i="1" a="1"/>
  <c r="D959" i="1" s="1"/>
  <c r="D960" i="1" a="1"/>
  <c r="D960" i="1" s="1"/>
  <c r="D961" i="1" a="1"/>
  <c r="D961" i="1" s="1"/>
  <c r="D962" i="1" a="1"/>
  <c r="D962" i="1" s="1"/>
  <c r="D963" i="1" a="1"/>
  <c r="D963" i="1" s="1"/>
  <c r="D964" i="1" a="1"/>
  <c r="D964" i="1" s="1"/>
  <c r="D965" i="1" a="1"/>
  <c r="D965" i="1" s="1"/>
  <c r="D966" i="1" a="1"/>
  <c r="D966" i="1" s="1"/>
  <c r="D967" i="1" a="1"/>
  <c r="D967" i="1" s="1"/>
  <c r="D968" i="1" a="1"/>
  <c r="D968" i="1" s="1"/>
  <c r="D969" i="1" a="1"/>
  <c r="D969" i="1" s="1"/>
  <c r="D970" i="1" a="1"/>
  <c r="D970" i="1" s="1"/>
  <c r="D971" i="1" a="1"/>
  <c r="D971" i="1" s="1"/>
  <c r="D972" i="1" a="1"/>
  <c r="D972" i="1" s="1"/>
  <c r="D973" i="1" a="1"/>
  <c r="D973" i="1" s="1"/>
  <c r="D974" i="1" a="1"/>
  <c r="D974" i="1" s="1"/>
  <c r="D975" i="1" a="1"/>
  <c r="D975" i="1" s="1"/>
  <c r="D976" i="1" a="1"/>
  <c r="D976" i="1" s="1"/>
  <c r="D977" i="1" a="1"/>
  <c r="D977" i="1" s="1"/>
  <c r="D978" i="1" a="1"/>
  <c r="D978" i="1" s="1"/>
  <c r="D979" i="1" a="1"/>
  <c r="D979" i="1" s="1"/>
  <c r="D980" i="1" a="1"/>
  <c r="D980" i="1" s="1"/>
  <c r="D981" i="1" a="1"/>
  <c r="D981" i="1" s="1"/>
  <c r="D982" i="1" a="1"/>
  <c r="D982" i="1" s="1"/>
  <c r="D983" i="1" a="1"/>
  <c r="D983" i="1" s="1"/>
  <c r="D984" i="1" a="1"/>
  <c r="D984" i="1" s="1"/>
  <c r="D985" i="1" a="1"/>
  <c r="D985" i="1" s="1"/>
  <c r="D986" i="1" a="1"/>
  <c r="D986" i="1" s="1"/>
  <c r="D987" i="1" a="1"/>
  <c r="D987" i="1" s="1"/>
  <c r="D988" i="1" a="1"/>
  <c r="D988" i="1" s="1"/>
  <c r="D989" i="1" a="1"/>
  <c r="D989" i="1" s="1"/>
  <c r="D990" i="1" a="1"/>
  <c r="D990" i="1" s="1"/>
  <c r="D991" i="1" a="1"/>
  <c r="D991" i="1" s="1"/>
  <c r="D992" i="1" a="1"/>
  <c r="D992" i="1" s="1"/>
  <c r="D993" i="1" a="1"/>
  <c r="D993" i="1" s="1"/>
  <c r="D994" i="1" a="1"/>
  <c r="D994" i="1" s="1"/>
  <c r="D995" i="1" a="1"/>
  <c r="D995" i="1" s="1"/>
  <c r="D996" i="1" a="1"/>
  <c r="D996" i="1" s="1"/>
  <c r="D997" i="1" a="1"/>
  <c r="D997" i="1" s="1"/>
  <c r="D998" i="1" a="1"/>
  <c r="D998" i="1" s="1"/>
  <c r="D999" i="1" a="1"/>
  <c r="D999" i="1" s="1"/>
  <c r="D1000" i="1" a="1"/>
  <c r="D1000" i="1" s="1"/>
  <c r="D1001" i="1" a="1"/>
  <c r="D1001" i="1" s="1"/>
  <c r="D1002" i="1" a="1"/>
  <c r="D1002" i="1" s="1"/>
  <c r="D1003" i="1" a="1"/>
  <c r="D1003" i="1" s="1"/>
  <c r="D1004" i="1" a="1"/>
  <c r="D1004" i="1" s="1"/>
  <c r="D1005" i="1" a="1"/>
  <c r="D1005" i="1" s="1"/>
  <c r="D1006" i="1" a="1"/>
  <c r="D1006" i="1" s="1"/>
  <c r="D1007" i="1" a="1"/>
  <c r="D1007" i="1" s="1"/>
  <c r="D1008" i="1" a="1"/>
  <c r="D1008" i="1" s="1"/>
  <c r="D1009" i="1" a="1"/>
  <c r="D1009" i="1" s="1"/>
  <c r="D1010" i="1" a="1"/>
  <c r="D1010" i="1" s="1"/>
  <c r="D1011" i="1" a="1"/>
  <c r="D1011" i="1" s="1"/>
  <c r="D1012" i="1" a="1"/>
  <c r="D1012" i="1" s="1"/>
  <c r="D1013" i="1" a="1"/>
  <c r="D1013" i="1" s="1"/>
  <c r="D1014" i="1" a="1"/>
  <c r="D1014" i="1" s="1"/>
  <c r="D1015" i="1" a="1"/>
  <c r="D1015" i="1" s="1"/>
  <c r="D1016" i="1" a="1"/>
  <c r="D1016" i="1" s="1"/>
  <c r="D1017" i="1" a="1"/>
  <c r="D1017" i="1" s="1"/>
  <c r="D1018" i="1" a="1"/>
  <c r="D1018" i="1" s="1"/>
  <c r="D1019" i="1" a="1"/>
  <c r="D1019" i="1" s="1"/>
  <c r="D1020" i="1" a="1"/>
  <c r="D1020" i="1" s="1"/>
  <c r="D1021" i="1" a="1"/>
  <c r="D1021" i="1" s="1"/>
  <c r="D1022" i="1" a="1"/>
  <c r="D1022" i="1" s="1"/>
  <c r="D1023" i="1" a="1"/>
  <c r="D1023" i="1" s="1"/>
  <c r="D1024" i="1" a="1"/>
  <c r="D1024" i="1" s="1"/>
  <c r="D1025" i="1" a="1"/>
  <c r="D1025" i="1" s="1"/>
  <c r="D1026" i="1" a="1"/>
  <c r="D1026" i="1" s="1"/>
  <c r="D1027" i="1" a="1"/>
  <c r="D1027" i="1" s="1"/>
  <c r="D1028" i="1" a="1"/>
  <c r="D1028" i="1" s="1"/>
  <c r="D1029" i="1" a="1"/>
  <c r="D1029" i="1" s="1"/>
  <c r="D1030" i="1" a="1"/>
  <c r="D1030" i="1" s="1"/>
  <c r="D1031" i="1" a="1"/>
  <c r="D1031" i="1" s="1"/>
  <c r="D1032" i="1" a="1"/>
  <c r="D1032" i="1" s="1"/>
  <c r="D1033" i="1" a="1"/>
  <c r="D1033" i="1" s="1"/>
  <c r="D1034" i="1" a="1"/>
  <c r="D1034" i="1" s="1"/>
  <c r="D1035" i="1" a="1"/>
  <c r="D1035" i="1" s="1"/>
  <c r="D1036" i="1" a="1"/>
  <c r="D1036" i="1" s="1"/>
  <c r="D1037" i="1" a="1"/>
  <c r="D1037" i="1" s="1"/>
  <c r="D1038" i="1" a="1"/>
  <c r="D1038" i="1" s="1"/>
  <c r="D1039" i="1" a="1"/>
  <c r="D1039" i="1" s="1"/>
  <c r="D1040" i="1" a="1"/>
  <c r="D1040" i="1" s="1"/>
  <c r="D1041" i="1" a="1"/>
  <c r="D1041" i="1" s="1"/>
  <c r="D1042" i="1" a="1"/>
  <c r="D1042" i="1" s="1"/>
  <c r="D1043" i="1" a="1"/>
  <c r="D1043" i="1" s="1"/>
  <c r="D1044" i="1" a="1"/>
  <c r="D1044" i="1" s="1"/>
  <c r="D1045" i="1" a="1"/>
  <c r="D1045" i="1" s="1"/>
  <c r="D1046" i="1" a="1"/>
  <c r="D1046" i="1" s="1"/>
  <c r="D1047" i="1" a="1"/>
  <c r="D1047" i="1" s="1"/>
  <c r="D1048" i="1" a="1"/>
  <c r="D1048" i="1" s="1"/>
  <c r="D1049" i="1" a="1"/>
  <c r="D1049" i="1" s="1"/>
  <c r="D1050" i="1" a="1"/>
  <c r="D1050" i="1" s="1"/>
  <c r="D1051" i="1" a="1"/>
  <c r="D1051" i="1" s="1"/>
  <c r="D1052" i="1" a="1"/>
  <c r="D1052" i="1" s="1"/>
  <c r="D1053" i="1" a="1"/>
  <c r="D1053" i="1" s="1"/>
  <c r="D1054" i="1" a="1"/>
  <c r="D1054" i="1" s="1"/>
  <c r="D1055" i="1" a="1"/>
  <c r="D1055" i="1" s="1"/>
  <c r="D1056" i="1" a="1"/>
  <c r="D1056" i="1" s="1"/>
  <c r="D1057" i="1" a="1"/>
  <c r="D1057" i="1" s="1"/>
  <c r="D1058" i="1" a="1"/>
  <c r="D1058" i="1" s="1"/>
  <c r="D1059" i="1" a="1"/>
  <c r="D1059" i="1" s="1"/>
  <c r="D1060" i="1" a="1"/>
  <c r="D1060" i="1" s="1"/>
  <c r="D1061" i="1" a="1"/>
  <c r="D1061" i="1" s="1"/>
  <c r="D1062" i="1" a="1"/>
  <c r="D1062" i="1" s="1"/>
  <c r="D1063" i="1" a="1"/>
  <c r="D1063" i="1" s="1"/>
  <c r="D1064" i="1" a="1"/>
  <c r="D1064" i="1" s="1"/>
  <c r="D1065" i="1" a="1"/>
  <c r="D1065" i="1" s="1"/>
  <c r="D1066" i="1" a="1"/>
  <c r="D1066" i="1" s="1"/>
  <c r="D1067" i="1" a="1"/>
  <c r="D1067" i="1" s="1"/>
  <c r="D1068" i="1" a="1"/>
  <c r="D1068" i="1" s="1"/>
  <c r="D1069" i="1" a="1"/>
  <c r="D1069" i="1" s="1"/>
  <c r="D1070" i="1" a="1"/>
  <c r="D1070" i="1" s="1"/>
  <c r="D1071" i="1" a="1"/>
  <c r="D1071" i="1" s="1"/>
  <c r="D1072" i="1" a="1"/>
  <c r="D1072" i="1" s="1"/>
  <c r="D1073" i="1" a="1"/>
  <c r="D1073" i="1" s="1"/>
  <c r="D1074" i="1" a="1"/>
  <c r="D1074" i="1" s="1"/>
  <c r="D1075" i="1" a="1"/>
  <c r="D1075" i="1" s="1"/>
  <c r="D1076" i="1" a="1"/>
  <c r="D1076" i="1" s="1"/>
  <c r="D1077" i="1" a="1"/>
  <c r="D1077" i="1" s="1"/>
  <c r="D1078" i="1" a="1"/>
  <c r="D1078" i="1" s="1"/>
  <c r="D1079" i="1" a="1"/>
  <c r="D1079" i="1" s="1"/>
  <c r="D1080" i="1" a="1"/>
  <c r="D1080" i="1" s="1"/>
  <c r="D1081" i="1" a="1"/>
  <c r="D1081" i="1" s="1"/>
  <c r="D1082" i="1" a="1"/>
  <c r="D1082" i="1" s="1"/>
  <c r="D1083" i="1" a="1"/>
  <c r="D1083" i="1" s="1"/>
  <c r="D1084" i="1" a="1"/>
  <c r="D1084" i="1" s="1"/>
  <c r="D1085" i="1" a="1"/>
  <c r="D1085" i="1" s="1"/>
  <c r="D1086" i="1" a="1"/>
  <c r="D1086" i="1" s="1"/>
  <c r="D1087" i="1" a="1"/>
  <c r="D1087" i="1" s="1"/>
  <c r="D1088" i="1" a="1"/>
  <c r="D1088" i="1" s="1"/>
  <c r="D1089" i="1" a="1"/>
  <c r="D1089" i="1" s="1"/>
  <c r="D1090" i="1" a="1"/>
  <c r="D1090" i="1" s="1"/>
  <c r="D1091" i="1" a="1"/>
  <c r="D1091" i="1" s="1"/>
  <c r="D1092" i="1" a="1"/>
  <c r="D1092" i="1" s="1"/>
  <c r="D1093" i="1" a="1"/>
  <c r="D1093" i="1" s="1"/>
  <c r="D1094" i="1" a="1"/>
  <c r="D1094" i="1" s="1"/>
  <c r="D1095" i="1" a="1"/>
  <c r="D1095" i="1" s="1"/>
  <c r="D1096" i="1" a="1"/>
  <c r="D1096" i="1" s="1"/>
  <c r="D1097" i="1" a="1"/>
  <c r="D1097" i="1" s="1"/>
  <c r="D1098" i="1" a="1"/>
  <c r="D1098" i="1" s="1"/>
  <c r="D1099" i="1" a="1"/>
  <c r="D1099" i="1" s="1"/>
  <c r="D1100" i="1" a="1"/>
  <c r="D1100" i="1" s="1"/>
  <c r="D1101" i="1" a="1"/>
  <c r="D1101" i="1" s="1"/>
  <c r="D1102" i="1" a="1"/>
  <c r="D1102" i="1" s="1"/>
  <c r="D1103" i="1" a="1"/>
  <c r="D1103" i="1" s="1"/>
  <c r="D1104" i="1" a="1"/>
  <c r="D1104" i="1" s="1"/>
  <c r="D1105" i="1" a="1"/>
  <c r="D1105" i="1" s="1"/>
  <c r="D1106" i="1" a="1"/>
  <c r="D1106" i="1" s="1"/>
  <c r="D1107" i="1" a="1"/>
  <c r="D1107" i="1" s="1"/>
  <c r="D1108" i="1" a="1"/>
  <c r="D1108" i="1" s="1"/>
  <c r="D1109" i="1" a="1"/>
  <c r="D1109" i="1"/>
  <c r="D1110" i="1" a="1"/>
  <c r="D1110" i="1" s="1"/>
  <c r="D1111" i="1" a="1"/>
  <c r="D1111" i="1" s="1"/>
  <c r="D1112" i="1" a="1"/>
  <c r="D1112" i="1" s="1"/>
  <c r="D1113" i="1" a="1"/>
  <c r="D1113" i="1" s="1"/>
  <c r="D1114" i="1" a="1"/>
  <c r="D1114" i="1" s="1"/>
  <c r="D1115" i="1" a="1"/>
  <c r="D1115" i="1" s="1"/>
  <c r="D1116" i="1" a="1"/>
  <c r="D1116" i="1" s="1"/>
  <c r="D1117" i="1" a="1"/>
  <c r="D1117" i="1" s="1"/>
  <c r="D1118" i="1" a="1"/>
  <c r="D1118" i="1" s="1"/>
  <c r="D1119" i="1" a="1"/>
  <c r="D1119" i="1" s="1"/>
  <c r="D1120" i="1" a="1"/>
  <c r="D1120" i="1" s="1"/>
  <c r="D1121" i="1" a="1"/>
  <c r="D1121" i="1" s="1"/>
  <c r="D1122" i="1" a="1"/>
  <c r="D1122" i="1" s="1"/>
  <c r="D1123" i="1" a="1"/>
  <c r="D1123" i="1" s="1"/>
  <c r="D1124" i="1" a="1"/>
  <c r="D1124" i="1" s="1"/>
  <c r="D1125" i="1" a="1"/>
  <c r="D1125" i="1" s="1"/>
  <c r="D1126" i="1" a="1"/>
  <c r="D1126" i="1" s="1"/>
  <c r="D1127" i="1" a="1"/>
  <c r="D1127" i="1" s="1"/>
  <c r="D1128" i="1" a="1"/>
  <c r="D1128" i="1" s="1"/>
  <c r="D1129" i="1" a="1"/>
  <c r="D1129" i="1" s="1"/>
  <c r="D1130" i="1" a="1"/>
  <c r="D1130" i="1" s="1"/>
  <c r="D1131" i="1" a="1"/>
  <c r="D1131" i="1" s="1"/>
  <c r="D1132" i="1" a="1"/>
  <c r="D1132" i="1" s="1"/>
  <c r="D1133" i="1" a="1"/>
  <c r="D1133" i="1" s="1"/>
  <c r="D1134" i="1" a="1"/>
  <c r="D1134" i="1" s="1"/>
  <c r="D1135" i="1" a="1"/>
  <c r="D1135" i="1" s="1"/>
  <c r="D1136" i="1" a="1"/>
  <c r="D1136" i="1" s="1"/>
  <c r="D1137" i="1" a="1"/>
  <c r="D1137" i="1" s="1"/>
  <c r="D1138" i="1" a="1"/>
  <c r="D1138" i="1" s="1"/>
  <c r="D1139" i="1" a="1"/>
  <c r="D1139" i="1" s="1"/>
  <c r="D1140" i="1" a="1"/>
  <c r="D1140" i="1" s="1"/>
  <c r="D1141" i="1" a="1"/>
  <c r="D1141" i="1" s="1"/>
  <c r="D1142" i="1" a="1"/>
  <c r="D1142" i="1" s="1"/>
  <c r="D1143" i="1" a="1"/>
  <c r="D1143" i="1" s="1"/>
  <c r="D1144" i="1" a="1"/>
  <c r="D1144" i="1" s="1"/>
  <c r="D1145" i="1" a="1"/>
  <c r="D1145" i="1" s="1"/>
  <c r="D1146" i="1" a="1"/>
  <c r="D1146" i="1" s="1"/>
  <c r="D1147" i="1" a="1"/>
  <c r="D1147" i="1" s="1"/>
  <c r="D1148" i="1" a="1"/>
  <c r="D1148" i="1" s="1"/>
  <c r="D1149" i="1" a="1"/>
  <c r="D1149" i="1" s="1"/>
  <c r="D1150" i="1" a="1"/>
  <c r="D1150" i="1" s="1"/>
  <c r="D1151" i="1" a="1"/>
  <c r="D1151" i="1" s="1"/>
  <c r="D1152" i="1" a="1"/>
  <c r="D1152" i="1" s="1"/>
  <c r="D1153" i="1" a="1"/>
  <c r="D1153" i="1" s="1"/>
  <c r="D1154" i="1" a="1"/>
  <c r="D1154" i="1" s="1"/>
  <c r="D1155" i="1" a="1"/>
  <c r="D1155" i="1" s="1"/>
  <c r="D1156" i="1" a="1"/>
  <c r="D1156" i="1" s="1"/>
  <c r="D1157" i="1" a="1"/>
  <c r="D1157" i="1" s="1"/>
  <c r="D1158" i="1" a="1"/>
  <c r="D1158" i="1" s="1"/>
  <c r="D1159" i="1" a="1"/>
  <c r="D1159" i="1" s="1"/>
  <c r="D1160" i="1" a="1"/>
  <c r="D1160" i="1" s="1"/>
  <c r="D1161" i="1" a="1"/>
  <c r="D1161" i="1" s="1"/>
  <c r="D1162" i="1" a="1"/>
  <c r="D1162" i="1" s="1"/>
  <c r="D1163" i="1" a="1"/>
  <c r="D1163" i="1" s="1"/>
  <c r="D1164" i="1" a="1"/>
  <c r="D1164" i="1" s="1"/>
  <c r="D1165" i="1" a="1"/>
  <c r="D1165" i="1" s="1"/>
  <c r="D1166" i="1" a="1"/>
  <c r="D1166" i="1" s="1"/>
  <c r="D1167" i="1" a="1"/>
  <c r="D1167" i="1" s="1"/>
  <c r="D1168" i="1" a="1"/>
  <c r="D1168" i="1" s="1"/>
  <c r="D1169" i="1" a="1"/>
  <c r="D1169" i="1" s="1"/>
  <c r="D1170" i="1" a="1"/>
  <c r="D1170" i="1" s="1"/>
  <c r="D1171" i="1" a="1"/>
  <c r="D1171" i="1" s="1"/>
  <c r="D1172" i="1" a="1"/>
  <c r="D1172" i="1" s="1"/>
  <c r="D1173" i="1" a="1"/>
  <c r="D1173" i="1" s="1"/>
  <c r="D1174" i="1" a="1"/>
  <c r="D1174" i="1" s="1"/>
  <c r="D1175" i="1" a="1"/>
  <c r="D1175" i="1" s="1"/>
  <c r="D1176" i="1" a="1"/>
  <c r="D1176" i="1" s="1"/>
  <c r="D1177" i="1" a="1"/>
  <c r="D1177" i="1" s="1"/>
  <c r="D1178" i="1" a="1"/>
  <c r="D1178" i="1" s="1"/>
  <c r="D1179" i="1" a="1"/>
  <c r="D1179" i="1" s="1"/>
  <c r="D1180" i="1" a="1"/>
  <c r="D1180" i="1" s="1"/>
  <c r="D1181" i="1" a="1"/>
  <c r="D1181" i="1" s="1"/>
  <c r="D1182" i="1" a="1"/>
  <c r="D1182" i="1" s="1"/>
  <c r="D1183" i="1" a="1"/>
  <c r="D1183" i="1" s="1"/>
  <c r="D1184" i="1" a="1"/>
  <c r="D1184" i="1" s="1"/>
  <c r="D1185" i="1" a="1"/>
  <c r="D1185" i="1" s="1"/>
  <c r="D1186" i="1" a="1"/>
  <c r="D1186" i="1" s="1"/>
  <c r="D1187" i="1" a="1"/>
  <c r="D1187" i="1" s="1"/>
  <c r="D1188" i="1" a="1"/>
  <c r="D1188" i="1" s="1"/>
  <c r="D1189" i="1" a="1"/>
  <c r="D1189" i="1" s="1"/>
  <c r="D1190" i="1" a="1"/>
  <c r="D1190" i="1" s="1"/>
  <c r="D1191" i="1" a="1"/>
  <c r="D1191" i="1" s="1"/>
  <c r="D1192" i="1" a="1"/>
  <c r="D1192" i="1" s="1"/>
  <c r="D1193" i="1" a="1"/>
  <c r="D1193" i="1" s="1"/>
  <c r="D1194" i="1" a="1"/>
  <c r="D1194" i="1" s="1"/>
  <c r="D1195" i="1" a="1"/>
  <c r="D1195" i="1" s="1"/>
  <c r="D1196" i="1" a="1"/>
  <c r="D1196" i="1" s="1"/>
  <c r="D1197" i="1" a="1"/>
  <c r="D1197" i="1" s="1"/>
  <c r="D1198" i="1" a="1"/>
  <c r="D1198" i="1" s="1"/>
  <c r="D1199" i="1" a="1"/>
  <c r="D1199" i="1" s="1"/>
  <c r="D1200" i="1" a="1"/>
  <c r="D1200" i="1" s="1"/>
  <c r="D1201" i="1" a="1"/>
  <c r="D1201" i="1" s="1"/>
  <c r="D1202" i="1" a="1"/>
  <c r="D1202" i="1" s="1"/>
  <c r="D1203" i="1" a="1"/>
  <c r="D1203" i="1" s="1"/>
  <c r="D1204" i="1" a="1"/>
  <c r="D1204" i="1" s="1"/>
  <c r="D1205" i="1" a="1"/>
  <c r="D1205" i="1" s="1"/>
  <c r="D1206" i="1" a="1"/>
  <c r="D1206" i="1" s="1"/>
  <c r="D1207" i="1" a="1"/>
  <c r="D1207" i="1" s="1"/>
  <c r="D1208" i="1" a="1"/>
  <c r="D1208" i="1" s="1"/>
  <c r="D1209" i="1" a="1"/>
  <c r="D1209" i="1" s="1"/>
  <c r="D1210" i="1" a="1"/>
  <c r="D1210" i="1" s="1"/>
  <c r="D1211" i="1" a="1"/>
  <c r="D1211" i="1" s="1"/>
  <c r="D1212" i="1" a="1"/>
  <c r="D1212" i="1" s="1"/>
  <c r="D1213" i="1" a="1"/>
  <c r="D1213" i="1" s="1"/>
  <c r="D1214" i="1" a="1"/>
  <c r="D1214" i="1" s="1"/>
  <c r="D1215" i="1" a="1"/>
  <c r="D1215" i="1" s="1"/>
  <c r="D1216" i="1" a="1"/>
  <c r="D1216" i="1" s="1"/>
  <c r="D1217" i="1" a="1"/>
  <c r="D1217" i="1" s="1"/>
  <c r="D1218" i="1" a="1"/>
  <c r="D1218" i="1" s="1"/>
  <c r="D1219" i="1" a="1"/>
  <c r="D1219" i="1" s="1"/>
  <c r="D1220" i="1" a="1"/>
  <c r="D1220" i="1" s="1"/>
  <c r="D1221" i="1" a="1"/>
  <c r="D1221" i="1" s="1"/>
  <c r="D1222" i="1" a="1"/>
  <c r="D1222" i="1" s="1"/>
  <c r="D1223" i="1" a="1"/>
  <c r="D1223" i="1" s="1"/>
  <c r="D1224" i="1" a="1"/>
  <c r="D1224" i="1" s="1"/>
  <c r="D1225" i="1" a="1"/>
  <c r="D1225" i="1" s="1"/>
  <c r="D1226" i="1" a="1"/>
  <c r="D1226" i="1" s="1"/>
  <c r="D1227" i="1" a="1"/>
  <c r="D1227" i="1" s="1"/>
  <c r="D1228" i="1" a="1"/>
  <c r="D1228" i="1" s="1"/>
  <c r="D1229" i="1" a="1"/>
  <c r="D1229" i="1" s="1"/>
  <c r="D1230" i="1" a="1"/>
  <c r="D1230" i="1" s="1"/>
  <c r="D1231" i="1" a="1"/>
  <c r="D1231" i="1" s="1"/>
  <c r="D1232" i="1" a="1"/>
  <c r="D1232" i="1" s="1"/>
  <c r="D1233" i="1" a="1"/>
  <c r="D1233" i="1" s="1"/>
  <c r="D1234" i="1" a="1"/>
  <c r="D1234" i="1" s="1"/>
  <c r="D1235" i="1" a="1"/>
  <c r="D1235" i="1" s="1"/>
  <c r="D1236" i="1" a="1"/>
  <c r="D1236" i="1" s="1"/>
  <c r="D1237" i="1" a="1"/>
  <c r="D1237" i="1" s="1"/>
  <c r="D1238" i="1" a="1"/>
  <c r="D1238" i="1" s="1"/>
  <c r="D1239" i="1" a="1"/>
  <c r="D1239" i="1" s="1"/>
  <c r="D1240" i="1" a="1"/>
  <c r="D1240" i="1" s="1"/>
  <c r="D1241" i="1" a="1"/>
  <c r="D1241" i="1" s="1"/>
  <c r="D1242" i="1" a="1"/>
  <c r="D1242" i="1" s="1"/>
  <c r="D1243" i="1" a="1"/>
  <c r="D1243" i="1" s="1"/>
  <c r="D1244" i="1" a="1"/>
  <c r="D1244" i="1" s="1"/>
  <c r="D1245" i="1" a="1"/>
  <c r="D1245" i="1" s="1"/>
  <c r="D1246" i="1" a="1"/>
  <c r="D1246" i="1" s="1"/>
  <c r="D1247" i="1" a="1"/>
  <c r="D1247" i="1" s="1"/>
  <c r="D1248" i="1" a="1"/>
  <c r="D1248" i="1" s="1"/>
  <c r="D1249" i="1" a="1"/>
  <c r="D1249" i="1" s="1"/>
  <c r="D1250" i="1" a="1"/>
  <c r="D1250" i="1" s="1"/>
  <c r="D1251" i="1" a="1"/>
  <c r="D1251" i="1" s="1"/>
  <c r="D1252" i="1" a="1"/>
  <c r="D1252" i="1" s="1"/>
  <c r="D1253" i="1" a="1"/>
  <c r="D1253" i="1" s="1"/>
  <c r="D1254" i="1" a="1"/>
  <c r="D1254" i="1" s="1"/>
  <c r="D1255" i="1" a="1"/>
  <c r="D1255" i="1" s="1"/>
  <c r="D1256" i="1" a="1"/>
  <c r="D1256" i="1" s="1"/>
  <c r="D1257" i="1" a="1"/>
  <c r="D1257" i="1" s="1"/>
  <c r="D1258" i="1" a="1"/>
  <c r="D1258" i="1" s="1"/>
  <c r="D1259" i="1" a="1"/>
  <c r="D1259" i="1" s="1"/>
  <c r="D1260" i="1" a="1"/>
  <c r="D1260" i="1" s="1"/>
  <c r="D1261" i="1" a="1"/>
  <c r="D1261" i="1" s="1"/>
  <c r="D1262" i="1" a="1"/>
  <c r="D1262" i="1" s="1"/>
  <c r="D1263" i="1" a="1"/>
  <c r="D1263" i="1" s="1"/>
  <c r="D1264" i="1" a="1"/>
  <c r="D1264" i="1" s="1"/>
  <c r="D1265" i="1" a="1"/>
  <c r="D1265" i="1" s="1"/>
  <c r="D1266" i="1" a="1"/>
  <c r="D1266" i="1" s="1"/>
  <c r="D1267" i="1" a="1"/>
  <c r="D1267" i="1" s="1"/>
  <c r="D1268" i="1" a="1"/>
  <c r="D1268" i="1" s="1"/>
  <c r="D1269" i="1" a="1"/>
  <c r="D1269" i="1" s="1"/>
  <c r="D1270" i="1" a="1"/>
  <c r="D1270" i="1" s="1"/>
  <c r="D1271" i="1" a="1"/>
  <c r="D1271" i="1" s="1"/>
  <c r="D1272" i="1" a="1"/>
  <c r="D1272" i="1" s="1"/>
  <c r="D1273" i="1" a="1"/>
  <c r="D1273" i="1" s="1"/>
  <c r="D1274" i="1" a="1"/>
  <c r="D1274" i="1" s="1"/>
  <c r="D1275" i="1" a="1"/>
  <c r="D1275" i="1" s="1"/>
  <c r="D1276" i="1" a="1"/>
  <c r="D1276" i="1" s="1"/>
  <c r="D1277" i="1" a="1"/>
  <c r="D1277" i="1" s="1"/>
  <c r="D1278" i="1" a="1"/>
  <c r="D1278" i="1" s="1"/>
  <c r="D1279" i="1" a="1"/>
  <c r="D1279" i="1" s="1"/>
  <c r="D1280" i="1" a="1"/>
  <c r="D1280" i="1" s="1"/>
  <c r="D1281" i="1" a="1"/>
  <c r="D1281" i="1" s="1"/>
  <c r="D1282" i="1" a="1"/>
  <c r="D1282" i="1" s="1"/>
  <c r="D1283" i="1" a="1"/>
  <c r="D1283" i="1" s="1"/>
  <c r="D1284" i="1" a="1"/>
  <c r="D1284" i="1" s="1"/>
  <c r="D1285" i="1" a="1"/>
  <c r="D1285" i="1" s="1"/>
  <c r="D1286" i="1" a="1"/>
  <c r="D1286" i="1" s="1"/>
  <c r="D1287" i="1" a="1"/>
  <c r="D1287" i="1" s="1"/>
  <c r="D1288" i="1" a="1"/>
  <c r="D1288" i="1" s="1"/>
  <c r="D1289" i="1" a="1"/>
  <c r="D1289" i="1" s="1"/>
  <c r="D1290" i="1" a="1"/>
  <c r="D1290" i="1" s="1"/>
  <c r="D1291" i="1" a="1"/>
  <c r="D1291" i="1" s="1"/>
  <c r="D1292" i="1" a="1"/>
  <c r="D1292" i="1" s="1"/>
  <c r="D1293" i="1" a="1"/>
  <c r="D1293" i="1" s="1"/>
  <c r="D1294" i="1" a="1"/>
  <c r="D1294" i="1" s="1"/>
  <c r="D1295" i="1" a="1"/>
  <c r="D1295" i="1" s="1"/>
  <c r="D1296" i="1" a="1"/>
  <c r="D1296" i="1" s="1"/>
  <c r="D1297" i="1" a="1"/>
  <c r="D1297" i="1" s="1"/>
  <c r="D1298" i="1" a="1"/>
  <c r="D1298" i="1" s="1"/>
  <c r="D1299" i="1" a="1"/>
  <c r="D1299" i="1" s="1"/>
  <c r="D1300" i="1" a="1"/>
  <c r="D1300" i="1" s="1"/>
  <c r="D1301" i="1" a="1"/>
  <c r="D1301" i="1" s="1"/>
  <c r="D1302" i="1" a="1"/>
  <c r="D1302" i="1" s="1"/>
  <c r="D1303" i="1" a="1"/>
  <c r="D1303" i="1" s="1"/>
  <c r="D1304" i="1" a="1"/>
  <c r="D1304" i="1" s="1"/>
  <c r="D1305" i="1" a="1"/>
  <c r="D1305" i="1" s="1"/>
  <c r="D1306" i="1" a="1"/>
  <c r="D1306" i="1" s="1"/>
  <c r="D1307" i="1" a="1"/>
  <c r="D1307" i="1" s="1"/>
  <c r="D1308" i="1" a="1"/>
  <c r="D1308" i="1" s="1"/>
  <c r="D1309" i="1" a="1"/>
  <c r="D1309" i="1" s="1"/>
  <c r="D1310" i="1" a="1"/>
  <c r="D1310" i="1" s="1"/>
  <c r="D1311" i="1" a="1"/>
  <c r="D1311" i="1" s="1"/>
  <c r="D1312" i="1" a="1"/>
  <c r="D1312" i="1" s="1"/>
  <c r="D1313" i="1" a="1"/>
  <c r="D1313" i="1" s="1"/>
  <c r="D1314" i="1" a="1"/>
  <c r="D1314" i="1" s="1"/>
  <c r="D1315" i="1" a="1"/>
  <c r="D1315" i="1" s="1"/>
  <c r="D1316" i="1" a="1"/>
  <c r="D1316" i="1" s="1"/>
  <c r="D1317" i="1" a="1"/>
  <c r="D1317" i="1" s="1"/>
  <c r="D1318" i="1" a="1"/>
  <c r="D1318" i="1" s="1"/>
  <c r="D1319" i="1" a="1"/>
  <c r="D1319" i="1" s="1"/>
  <c r="D1320" i="1" a="1"/>
  <c r="D1320" i="1" s="1"/>
  <c r="D1321" i="1" a="1"/>
  <c r="D1321" i="1" s="1"/>
  <c r="D1322" i="1" a="1"/>
  <c r="D1322" i="1" s="1"/>
  <c r="D1323" i="1" a="1"/>
  <c r="D1323" i="1" s="1"/>
  <c r="D1324" i="1" a="1"/>
  <c r="D1324" i="1" s="1"/>
  <c r="D1325" i="1" a="1"/>
  <c r="D1325" i="1" s="1"/>
  <c r="D1326" i="1" a="1"/>
  <c r="D1326" i="1" s="1"/>
  <c r="D1327" i="1" a="1"/>
  <c r="D1327" i="1" s="1"/>
  <c r="D1328" i="1" a="1"/>
  <c r="D1328" i="1" s="1"/>
  <c r="D1329" i="1" a="1"/>
  <c r="D1329" i="1" s="1"/>
  <c r="D1330" i="1" a="1"/>
  <c r="D1330" i="1" s="1"/>
  <c r="D1331" i="1" a="1"/>
  <c r="D1331" i="1" s="1"/>
  <c r="D1332" i="1" a="1"/>
  <c r="D1332" i="1" s="1"/>
  <c r="D1333" i="1" a="1"/>
  <c r="D1333" i="1" s="1"/>
  <c r="D1334" i="1" a="1"/>
  <c r="D1334" i="1" s="1"/>
  <c r="D1335" i="1" a="1"/>
  <c r="D1335" i="1" s="1"/>
  <c r="D1336" i="1" a="1"/>
  <c r="D1336" i="1" s="1"/>
  <c r="D1337" i="1" a="1"/>
  <c r="D1337" i="1" s="1"/>
  <c r="D1338" i="1" a="1"/>
  <c r="D1338" i="1" s="1"/>
  <c r="D1339" i="1" a="1"/>
  <c r="D1339" i="1" s="1"/>
  <c r="D1340" i="1" a="1"/>
  <c r="D1340" i="1" s="1"/>
  <c r="D1341" i="1" a="1"/>
  <c r="D1341" i="1" s="1"/>
  <c r="D1342" i="1" a="1"/>
  <c r="D1342" i="1" s="1"/>
  <c r="D1343" i="1" a="1"/>
  <c r="D1343" i="1" s="1"/>
  <c r="D1344" i="1" a="1"/>
  <c r="D1344" i="1" s="1"/>
  <c r="D1345" i="1" a="1"/>
  <c r="D1345" i="1" s="1"/>
  <c r="D1346" i="1" a="1"/>
  <c r="D1346" i="1" s="1"/>
  <c r="D1347" i="1" a="1"/>
  <c r="D1347" i="1" s="1"/>
  <c r="D1348" i="1" a="1"/>
  <c r="D1348" i="1" s="1"/>
  <c r="D1349" i="1" a="1"/>
  <c r="D1349" i="1" s="1"/>
  <c r="D1350" i="1" a="1"/>
  <c r="D1350" i="1" s="1"/>
  <c r="D1351" i="1" a="1"/>
  <c r="D1351" i="1" s="1"/>
  <c r="D1352" i="1" a="1"/>
  <c r="D1352" i="1" s="1"/>
  <c r="D1353" i="1" a="1"/>
  <c r="D1353" i="1" s="1"/>
  <c r="D1354" i="1" a="1"/>
  <c r="D1354" i="1" s="1"/>
  <c r="D1355" i="1" a="1"/>
  <c r="D1355" i="1" s="1"/>
  <c r="D1356" i="1" a="1"/>
  <c r="D1356" i="1" s="1"/>
  <c r="D1357" i="1" a="1"/>
  <c r="D1357" i="1" s="1"/>
  <c r="D1358" i="1" a="1"/>
  <c r="D1358" i="1" s="1"/>
  <c r="D1359" i="1" a="1"/>
  <c r="D1359" i="1" s="1"/>
  <c r="D1360" i="1" a="1"/>
  <c r="D1360" i="1" s="1"/>
  <c r="D1361" i="1" a="1"/>
  <c r="D1361" i="1" s="1"/>
  <c r="D1362" i="1" a="1"/>
  <c r="D1362" i="1" s="1"/>
  <c r="D1363" i="1" a="1"/>
  <c r="D1363" i="1" s="1"/>
  <c r="D1364" i="1" a="1"/>
  <c r="D1364" i="1" s="1"/>
  <c r="D1365" i="1" a="1"/>
  <c r="D1365" i="1" s="1"/>
  <c r="D1366" i="1" a="1"/>
  <c r="D1366" i="1" s="1"/>
  <c r="D1367" i="1" a="1"/>
  <c r="D1367" i="1" s="1"/>
  <c r="D1368" i="1" a="1"/>
  <c r="D1368" i="1" s="1"/>
  <c r="D1369" i="1" a="1"/>
  <c r="D1369" i="1" s="1"/>
  <c r="D1370" i="1" a="1"/>
  <c r="D1370" i="1" s="1"/>
  <c r="D1371" i="1" a="1"/>
  <c r="D1371" i="1" s="1"/>
  <c r="D1372" i="1" a="1"/>
  <c r="D1372" i="1" s="1"/>
  <c r="D1373" i="1" a="1"/>
  <c r="D1373" i="1" s="1"/>
  <c r="D1374" i="1" a="1"/>
  <c r="D1374" i="1" s="1"/>
  <c r="D1375" i="1" a="1"/>
  <c r="D1375" i="1" s="1"/>
  <c r="D1376" i="1" a="1"/>
  <c r="D1376" i="1" s="1"/>
  <c r="D1377" i="1" a="1"/>
  <c r="D1377" i="1" s="1"/>
  <c r="D1378" i="1" a="1"/>
  <c r="D1378" i="1" s="1"/>
  <c r="D1379" i="1" a="1"/>
  <c r="D1379" i="1" s="1"/>
  <c r="D1380" i="1" a="1"/>
  <c r="D1380" i="1" s="1"/>
  <c r="D1381" i="1" a="1"/>
  <c r="D1381" i="1" s="1"/>
  <c r="D1382" i="1" a="1"/>
  <c r="D1382" i="1" s="1"/>
  <c r="D1383" i="1" a="1"/>
  <c r="D1383" i="1" s="1"/>
  <c r="D1384" i="1" a="1"/>
  <c r="D1384" i="1" s="1"/>
  <c r="D1385" i="1" a="1"/>
  <c r="D1385" i="1" s="1"/>
  <c r="D1386" i="1" a="1"/>
  <c r="D1386" i="1" s="1"/>
  <c r="D1387" i="1" a="1"/>
  <c r="D1387" i="1" s="1"/>
  <c r="D1388" i="1" a="1"/>
  <c r="D1388" i="1" s="1"/>
  <c r="D1389" i="1" a="1"/>
  <c r="D1389" i="1" s="1"/>
  <c r="D1390" i="1" a="1"/>
  <c r="D1390" i="1" s="1"/>
  <c r="D1391" i="1" a="1"/>
  <c r="D1391" i="1" s="1"/>
  <c r="D1392" i="1" a="1"/>
  <c r="D1392" i="1" s="1"/>
  <c r="D1393" i="1" a="1"/>
  <c r="D1393" i="1" s="1"/>
  <c r="D1394" i="1" a="1"/>
  <c r="D1394" i="1" s="1"/>
  <c r="D1395" i="1" a="1"/>
  <c r="D1395" i="1" s="1"/>
  <c r="D1396" i="1" a="1"/>
  <c r="D1396" i="1" s="1"/>
  <c r="D1397" i="1" a="1"/>
  <c r="D1397" i="1" s="1"/>
  <c r="D1398" i="1" a="1"/>
  <c r="D1398" i="1" s="1"/>
  <c r="D1399" i="1" a="1"/>
  <c r="D1399" i="1" s="1"/>
  <c r="D1400" i="1" a="1"/>
  <c r="D1400" i="1" s="1"/>
  <c r="D1401" i="1" a="1"/>
  <c r="D1401" i="1" s="1"/>
  <c r="D1402" i="1" a="1"/>
  <c r="D1402" i="1" s="1"/>
  <c r="D1403" i="1" a="1"/>
  <c r="D1403" i="1" s="1"/>
  <c r="D1404" i="1" a="1"/>
  <c r="D1404" i="1" s="1"/>
  <c r="D1405" i="1" a="1"/>
  <c r="D1405" i="1" s="1"/>
  <c r="D1406" i="1" a="1"/>
  <c r="D1406" i="1" s="1"/>
  <c r="D1407" i="1" a="1"/>
  <c r="D1407" i="1" s="1"/>
  <c r="D1408" i="1" a="1"/>
  <c r="D1408" i="1" s="1"/>
  <c r="D1409" i="1" a="1"/>
  <c r="D1409" i="1" s="1"/>
  <c r="D1410" i="1" a="1"/>
  <c r="D1410" i="1" s="1"/>
  <c r="D1411" i="1" a="1"/>
  <c r="D1411" i="1" s="1"/>
  <c r="D1412" i="1" a="1"/>
  <c r="D1412" i="1" s="1"/>
  <c r="D1413" i="1" a="1"/>
  <c r="D1413" i="1" s="1"/>
  <c r="D1414" i="1" a="1"/>
  <c r="D1414" i="1" s="1"/>
  <c r="D1415" i="1" a="1"/>
  <c r="D1415" i="1" s="1"/>
  <c r="D1416" i="1" a="1"/>
  <c r="D1416" i="1" s="1"/>
  <c r="D1417" i="1" a="1"/>
  <c r="D1417" i="1" s="1"/>
  <c r="D1418" i="1" a="1"/>
  <c r="D1418" i="1" s="1"/>
  <c r="D1419" i="1" a="1"/>
  <c r="D1419" i="1" s="1"/>
  <c r="D1420" i="1" a="1"/>
  <c r="D1420" i="1" s="1"/>
  <c r="D1421" i="1" a="1"/>
  <c r="D1421" i="1" s="1"/>
  <c r="D1422" i="1" a="1"/>
  <c r="D1422" i="1" s="1"/>
  <c r="D1423" i="1" a="1"/>
  <c r="D1423" i="1" s="1"/>
  <c r="D1424" i="1" a="1"/>
  <c r="D1424" i="1" s="1"/>
  <c r="D1425" i="1" a="1"/>
  <c r="D1425" i="1" s="1"/>
  <c r="D1426" i="1" a="1"/>
  <c r="D1426" i="1" s="1"/>
  <c r="D1427" i="1" a="1"/>
  <c r="D1427" i="1" s="1"/>
  <c r="D1428" i="1" a="1"/>
  <c r="D1428" i="1" s="1"/>
  <c r="D1429" i="1" a="1"/>
  <c r="D1429" i="1" s="1"/>
  <c r="D1430" i="1" a="1"/>
  <c r="D1430" i="1" s="1"/>
  <c r="D1431" i="1" a="1"/>
  <c r="D1431" i="1" s="1"/>
  <c r="D1432" i="1" a="1"/>
  <c r="D1432" i="1" s="1"/>
  <c r="D1433" i="1" a="1"/>
  <c r="D1433" i="1" s="1"/>
  <c r="D1434" i="1" a="1"/>
  <c r="D1434" i="1" s="1"/>
  <c r="D1435" i="1" a="1"/>
  <c r="D1435" i="1" s="1"/>
  <c r="D1436" i="1" a="1"/>
  <c r="D1436" i="1" s="1"/>
  <c r="D1437" i="1" a="1"/>
  <c r="D1437" i="1" s="1"/>
  <c r="D1438" i="1" a="1"/>
  <c r="D1438" i="1" s="1"/>
  <c r="D1439" i="1" a="1"/>
  <c r="D1439" i="1" s="1"/>
  <c r="D1440" i="1" a="1"/>
  <c r="D1440" i="1" s="1"/>
  <c r="D1441" i="1" a="1"/>
  <c r="D1441" i="1" s="1"/>
  <c r="D1442" i="1" a="1"/>
  <c r="D1442" i="1" s="1"/>
  <c r="D1443" i="1" a="1"/>
  <c r="D1443" i="1" s="1"/>
  <c r="D1444" i="1" a="1"/>
  <c r="D1444" i="1" s="1"/>
  <c r="D1445" i="1" a="1"/>
  <c r="D1445" i="1" s="1"/>
  <c r="D1446" i="1" a="1"/>
  <c r="D1446" i="1" s="1"/>
  <c r="D1447" i="1" a="1"/>
  <c r="D1447" i="1" s="1"/>
  <c r="D1448" i="1" a="1"/>
  <c r="D1448" i="1" s="1"/>
  <c r="D1449" i="1" a="1"/>
  <c r="D1449" i="1" s="1"/>
  <c r="D1450" i="1" a="1"/>
  <c r="D1450" i="1" s="1"/>
  <c r="D1451" i="1" a="1"/>
  <c r="D1451" i="1" s="1"/>
  <c r="D1452" i="1" a="1"/>
  <c r="D1452" i="1" s="1"/>
  <c r="D1453" i="1" a="1"/>
  <c r="D1453" i="1" s="1"/>
  <c r="D1454" i="1" a="1"/>
  <c r="D1454" i="1" s="1"/>
  <c r="D1455" i="1" a="1"/>
  <c r="D1455" i="1" s="1"/>
  <c r="D1456" i="1" a="1"/>
  <c r="D1456" i="1" s="1"/>
  <c r="D1457" i="1" a="1"/>
  <c r="D1457" i="1" s="1"/>
  <c r="D1458" i="1" a="1"/>
  <c r="D1458" i="1" s="1"/>
  <c r="D1459" i="1" a="1"/>
  <c r="D1459" i="1" s="1"/>
  <c r="D1460" i="1" a="1"/>
  <c r="D1460" i="1" s="1"/>
  <c r="D1461" i="1" a="1"/>
  <c r="D1461" i="1" s="1"/>
  <c r="D1462" i="1" a="1"/>
  <c r="D1462" i="1" s="1"/>
  <c r="D1463" i="1" a="1"/>
  <c r="D1463" i="1" s="1"/>
  <c r="D1464" i="1" a="1"/>
  <c r="D1464" i="1" s="1"/>
  <c r="D1465" i="1" a="1"/>
  <c r="D1465" i="1" s="1"/>
  <c r="D1466" i="1" a="1"/>
  <c r="D1466" i="1" s="1"/>
  <c r="D1467" i="1" a="1"/>
  <c r="D1467" i="1" s="1"/>
  <c r="D1468" i="1" a="1"/>
  <c r="D1468" i="1" s="1"/>
  <c r="D1469" i="1" a="1"/>
  <c r="D1469" i="1" s="1"/>
  <c r="D1470" i="1" a="1"/>
  <c r="D1470" i="1" s="1"/>
  <c r="D1471" i="1" a="1"/>
  <c r="D1471" i="1" s="1"/>
  <c r="D1472" i="1" a="1"/>
  <c r="D1472" i="1" s="1"/>
  <c r="D1473" i="1" a="1"/>
  <c r="D1473" i="1" s="1"/>
  <c r="D1474" i="1" a="1"/>
  <c r="D1474" i="1" s="1"/>
  <c r="D1475" i="1" a="1"/>
  <c r="D1475" i="1" s="1"/>
  <c r="D1476" i="1" a="1"/>
  <c r="D1476" i="1" s="1"/>
  <c r="D1477" i="1" a="1"/>
  <c r="D1477" i="1" s="1"/>
  <c r="D1478" i="1" a="1"/>
  <c r="D1478" i="1" s="1"/>
  <c r="D1479" i="1" a="1"/>
  <c r="D1479" i="1" s="1"/>
  <c r="D1480" i="1" a="1"/>
  <c r="D1480" i="1" s="1"/>
  <c r="D1481" i="1" a="1"/>
  <c r="D1481" i="1" s="1"/>
  <c r="D1482" i="1" a="1"/>
  <c r="D1482" i="1" s="1"/>
  <c r="D1483" i="1" a="1"/>
  <c r="D1483" i="1" s="1"/>
  <c r="D1484" i="1" a="1"/>
  <c r="D1484" i="1" s="1"/>
  <c r="D1485" i="1" a="1"/>
  <c r="D1485" i="1" s="1"/>
  <c r="D1486" i="1" a="1"/>
  <c r="D1486" i="1" s="1"/>
  <c r="D1487" i="1" a="1"/>
  <c r="D1487" i="1" s="1"/>
  <c r="D1488" i="1" a="1"/>
  <c r="D1488" i="1" s="1"/>
  <c r="D1489" i="1" a="1"/>
  <c r="D1489" i="1" s="1"/>
  <c r="D1490" i="1" a="1"/>
  <c r="D1490" i="1" s="1"/>
  <c r="D1491" i="1" a="1"/>
  <c r="D1491" i="1" s="1"/>
  <c r="D1492" i="1" a="1"/>
  <c r="D1492" i="1" s="1"/>
  <c r="D1493" i="1" a="1"/>
  <c r="D1493" i="1" s="1"/>
  <c r="D1494" i="1" a="1"/>
  <c r="D1494" i="1" s="1"/>
  <c r="D1495" i="1" a="1"/>
  <c r="D1495" i="1" s="1"/>
  <c r="D1496" i="1" a="1"/>
  <c r="D1496" i="1" s="1"/>
  <c r="D1497" i="1" a="1"/>
  <c r="D1497" i="1" s="1"/>
  <c r="D1498" i="1" a="1"/>
  <c r="D1498" i="1" s="1"/>
  <c r="D1499" i="1" a="1"/>
  <c r="D1499" i="1" s="1"/>
  <c r="D1500" i="1" a="1"/>
  <c r="D1500" i="1" s="1"/>
  <c r="D1501" i="1" a="1"/>
  <c r="D1501" i="1" s="1"/>
  <c r="D1502" i="1" a="1"/>
  <c r="D1502" i="1" s="1"/>
  <c r="D1503" i="1" a="1"/>
  <c r="D1503" i="1" s="1"/>
  <c r="D1504" i="1" a="1"/>
  <c r="D1504" i="1" s="1"/>
  <c r="D1505" i="1" a="1"/>
  <c r="D1505" i="1" s="1"/>
  <c r="D1506" i="1" a="1"/>
  <c r="D1506" i="1" s="1"/>
  <c r="D1507" i="1" a="1"/>
  <c r="D1507" i="1" s="1"/>
  <c r="D1508" i="1" a="1"/>
  <c r="D1508" i="1" s="1"/>
  <c r="D1509" i="1" a="1"/>
  <c r="D1509" i="1" s="1"/>
  <c r="D1510" i="1" a="1"/>
  <c r="D1510" i="1" s="1"/>
  <c r="D1511" i="1" a="1"/>
  <c r="D1511" i="1" s="1"/>
  <c r="D1512" i="1" a="1"/>
  <c r="D1512" i="1" s="1"/>
  <c r="D1513" i="1" a="1"/>
  <c r="D1513" i="1" s="1"/>
  <c r="D1514" i="1" a="1"/>
  <c r="D1514" i="1" s="1"/>
  <c r="D1515" i="1" a="1"/>
  <c r="D1515" i="1" s="1"/>
  <c r="D1516" i="1" a="1"/>
  <c r="D1516" i="1" s="1"/>
  <c r="D1517" i="1" a="1"/>
  <c r="D1517" i="1" s="1"/>
  <c r="D1518" i="1" a="1"/>
  <c r="D1518" i="1" s="1"/>
  <c r="D1519" i="1" a="1"/>
  <c r="D1519" i="1" s="1"/>
  <c r="D1520" i="1" a="1"/>
  <c r="D1520" i="1" s="1"/>
  <c r="D1521" i="1" a="1"/>
  <c r="D1521" i="1" s="1"/>
  <c r="D1522" i="1" a="1"/>
  <c r="D1522" i="1" s="1"/>
  <c r="D1523" i="1" a="1"/>
  <c r="D1523" i="1" s="1"/>
  <c r="D1524" i="1" a="1"/>
  <c r="D1524" i="1" s="1"/>
  <c r="D1525" i="1" a="1"/>
  <c r="D1525" i="1" s="1"/>
  <c r="D1526" i="1" a="1"/>
  <c r="D1526" i="1" s="1"/>
  <c r="D1527" i="1" a="1"/>
  <c r="D1527" i="1" s="1"/>
  <c r="D1528" i="1" a="1"/>
  <c r="D1528" i="1" s="1"/>
  <c r="D1529" i="1" a="1"/>
  <c r="D1529" i="1" s="1"/>
  <c r="D1530" i="1" a="1"/>
  <c r="D1530" i="1" s="1"/>
  <c r="D1531" i="1" a="1"/>
  <c r="D1531" i="1" s="1"/>
  <c r="D1532" i="1" a="1"/>
  <c r="D1532" i="1" s="1"/>
  <c r="D1533" i="1" a="1"/>
  <c r="D1533" i="1" s="1"/>
  <c r="D1534" i="1" a="1"/>
  <c r="D1534" i="1" s="1"/>
  <c r="D1535" i="1" a="1"/>
  <c r="D1535" i="1" s="1"/>
  <c r="D1536" i="1" a="1"/>
  <c r="D1536" i="1" s="1"/>
  <c r="D1537" i="1" a="1"/>
  <c r="D1537" i="1" s="1"/>
  <c r="D1538" i="1" a="1"/>
  <c r="D1538" i="1" s="1"/>
  <c r="D1539" i="1" a="1"/>
  <c r="D1539" i="1" s="1"/>
  <c r="D1540" i="1" a="1"/>
  <c r="D1540" i="1" s="1"/>
  <c r="D1541" i="1" a="1"/>
  <c r="D1541" i="1" s="1"/>
  <c r="D1542" i="1" a="1"/>
  <c r="D1542" i="1" s="1"/>
  <c r="D1543" i="1" a="1"/>
  <c r="D1543" i="1" s="1"/>
  <c r="D1544" i="1" a="1"/>
  <c r="D1544" i="1" s="1"/>
  <c r="D1545" i="1" a="1"/>
  <c r="D1545" i="1" s="1"/>
  <c r="D1546" i="1" a="1"/>
  <c r="D1546" i="1" s="1"/>
  <c r="D1547" i="1" a="1"/>
  <c r="D1547" i="1" s="1"/>
  <c r="D1548" i="1" a="1"/>
  <c r="D1548" i="1" s="1"/>
  <c r="D1549" i="1" a="1"/>
  <c r="D1549" i="1" s="1"/>
  <c r="D1550" i="1" a="1"/>
  <c r="D1550" i="1" s="1"/>
  <c r="D1551" i="1" a="1"/>
  <c r="D1551" i="1" s="1"/>
  <c r="D1552" i="1" a="1"/>
  <c r="D1552" i="1" s="1"/>
  <c r="D1553" i="1" a="1"/>
  <c r="D1553" i="1" s="1"/>
  <c r="D1554" i="1" a="1"/>
  <c r="D1554" i="1" s="1"/>
  <c r="D1555" i="1" a="1"/>
  <c r="D1555" i="1" s="1"/>
  <c r="D1556" i="1" a="1"/>
  <c r="D1556" i="1" s="1"/>
  <c r="D1557" i="1" a="1"/>
  <c r="D1557" i="1" s="1"/>
  <c r="D1558" i="1" a="1"/>
  <c r="D1558" i="1" s="1"/>
  <c r="D1559" i="1" a="1"/>
  <c r="D1559" i="1" s="1"/>
  <c r="D1560" i="1" a="1"/>
  <c r="D1560" i="1" s="1"/>
  <c r="D1561" i="1" a="1"/>
  <c r="D1561" i="1" s="1"/>
  <c r="D1562" i="1" a="1"/>
  <c r="D1562" i="1" s="1"/>
  <c r="D1563" i="1" a="1"/>
  <c r="D1563" i="1" s="1"/>
  <c r="D1564" i="1" a="1"/>
  <c r="D1564" i="1" s="1"/>
  <c r="D1565" i="1" a="1"/>
  <c r="D1565" i="1" s="1"/>
  <c r="D1566" i="1" a="1"/>
  <c r="D1566" i="1" s="1"/>
  <c r="D1567" i="1" a="1"/>
  <c r="D1567" i="1" s="1"/>
  <c r="D1568" i="1" a="1"/>
  <c r="D1568" i="1" s="1"/>
  <c r="D1569" i="1" a="1"/>
  <c r="D1569" i="1" s="1"/>
  <c r="D1570" i="1" a="1"/>
  <c r="D1570" i="1" s="1"/>
  <c r="D1571" i="1" a="1"/>
  <c r="D1571" i="1" s="1"/>
  <c r="D1572" i="1" a="1"/>
  <c r="D1572" i="1" s="1"/>
  <c r="D1573" i="1" a="1"/>
  <c r="D1573" i="1" s="1"/>
  <c r="D1574" i="1" a="1"/>
  <c r="D1574" i="1" s="1"/>
  <c r="D1575" i="1" a="1"/>
  <c r="D1575" i="1" s="1"/>
  <c r="D1576" i="1" a="1"/>
  <c r="D1576" i="1" s="1"/>
  <c r="D1577" i="1" a="1"/>
  <c r="D1577" i="1" s="1"/>
  <c r="D1578" i="1" a="1"/>
  <c r="D1578" i="1" s="1"/>
  <c r="D1579" i="1" a="1"/>
  <c r="D1579" i="1" s="1"/>
  <c r="D1580" i="1" a="1"/>
  <c r="D1580" i="1" s="1"/>
  <c r="D1581" i="1" a="1"/>
  <c r="D1581" i="1" s="1"/>
  <c r="D1582" i="1" a="1"/>
  <c r="D1582" i="1" s="1"/>
  <c r="D1583" i="1" a="1"/>
  <c r="D1583" i="1" s="1"/>
  <c r="D1584" i="1" a="1"/>
  <c r="D1584" i="1" s="1"/>
  <c r="D1585" i="1" a="1"/>
  <c r="D1585" i="1" s="1"/>
  <c r="D1586" i="1" a="1"/>
  <c r="D1586" i="1" s="1"/>
  <c r="D1587" i="1" a="1"/>
  <c r="D1587" i="1" s="1"/>
  <c r="D1588" i="1" a="1"/>
  <c r="D1588" i="1" s="1"/>
  <c r="D1589" i="1" a="1"/>
  <c r="D1589" i="1" s="1"/>
  <c r="D1590" i="1" a="1"/>
  <c r="D1590" i="1" s="1"/>
  <c r="D1591" i="1" a="1"/>
  <c r="D1591" i="1" s="1"/>
  <c r="D1592" i="1" a="1"/>
  <c r="D1592" i="1" s="1"/>
  <c r="D1593" i="1" a="1"/>
  <c r="D1593" i="1" s="1"/>
  <c r="D1594" i="1" a="1"/>
  <c r="D1594" i="1" s="1"/>
  <c r="D1595" i="1" a="1"/>
  <c r="D1595" i="1" s="1"/>
  <c r="D1596" i="1" a="1"/>
  <c r="D1596" i="1" s="1"/>
  <c r="D1597" i="1" a="1"/>
  <c r="D1597" i="1" s="1"/>
  <c r="D1598" i="1" a="1"/>
  <c r="D1598" i="1" s="1"/>
  <c r="D1599" i="1" a="1"/>
  <c r="D1599" i="1" s="1"/>
  <c r="D1600" i="1" a="1"/>
  <c r="D1600" i="1" s="1"/>
  <c r="D1601" i="1" a="1"/>
  <c r="D1601" i="1" s="1"/>
  <c r="D1602" i="1" a="1"/>
  <c r="D1602" i="1" s="1"/>
  <c r="D1603" i="1" a="1"/>
  <c r="D1603" i="1" s="1"/>
  <c r="D1604" i="1" a="1"/>
  <c r="D1604" i="1" s="1"/>
  <c r="D1605" i="1" a="1"/>
  <c r="D1605" i="1" s="1"/>
  <c r="D1606" i="1" a="1"/>
  <c r="D1606" i="1" s="1"/>
  <c r="D1607" i="1" a="1"/>
  <c r="D1607" i="1" s="1"/>
  <c r="D1608" i="1" a="1"/>
  <c r="D1608" i="1" s="1"/>
  <c r="D1609" i="1" a="1"/>
  <c r="D1609" i="1" s="1"/>
  <c r="D1610" i="1" a="1"/>
  <c r="D1610" i="1" s="1"/>
  <c r="D1611" i="1" a="1"/>
  <c r="D1611" i="1" s="1"/>
  <c r="D1612" i="1" a="1"/>
  <c r="D1612" i="1" s="1"/>
  <c r="D1613" i="1" a="1"/>
  <c r="D1613" i="1" s="1"/>
  <c r="D1614" i="1" a="1"/>
  <c r="D1614" i="1" s="1"/>
  <c r="D1615" i="1" a="1"/>
  <c r="D1615" i="1" s="1"/>
  <c r="D1616" i="1" a="1"/>
  <c r="D1616" i="1" s="1"/>
  <c r="D1617" i="1" a="1"/>
  <c r="D1617" i="1" s="1"/>
  <c r="D1618" i="1" a="1"/>
  <c r="D1618" i="1" s="1"/>
  <c r="D1619" i="1" a="1"/>
  <c r="D1619" i="1" s="1"/>
  <c r="D1620" i="1" a="1"/>
  <c r="D1620" i="1" s="1"/>
  <c r="D1621" i="1" a="1"/>
  <c r="D1621" i="1" s="1"/>
  <c r="D1622" i="1" a="1"/>
  <c r="D1622" i="1" s="1"/>
  <c r="D1623" i="1" a="1"/>
  <c r="D1623" i="1" s="1"/>
  <c r="D1624" i="1" a="1"/>
  <c r="D1624" i="1" s="1"/>
  <c r="D1625" i="1" a="1"/>
  <c r="D1625" i="1" s="1"/>
  <c r="D1626" i="1" a="1"/>
  <c r="D1626" i="1" s="1"/>
  <c r="D1627" i="1" a="1"/>
  <c r="D1627" i="1" s="1"/>
  <c r="D1628" i="1" a="1"/>
  <c r="D1628" i="1" s="1"/>
  <c r="D1629" i="1" a="1"/>
  <c r="D1629" i="1" s="1"/>
  <c r="D1630" i="1" a="1"/>
  <c r="D1630" i="1" s="1"/>
  <c r="D1631" i="1" a="1"/>
  <c r="D1631" i="1" s="1"/>
  <c r="D1632" i="1" a="1"/>
  <c r="D1632" i="1" s="1"/>
  <c r="D1633" i="1" a="1"/>
  <c r="D1633" i="1" s="1"/>
  <c r="D1634" i="1" a="1"/>
  <c r="D1634" i="1" s="1"/>
  <c r="D1635" i="1" a="1"/>
  <c r="D1635" i="1" s="1"/>
  <c r="D1636" i="1" a="1"/>
  <c r="D1636" i="1" s="1"/>
  <c r="D1637" i="1" a="1"/>
  <c r="D1637" i="1" s="1"/>
  <c r="D1638" i="1" a="1"/>
  <c r="D1638" i="1" s="1"/>
  <c r="D1639" i="1" a="1"/>
  <c r="D1639" i="1" s="1"/>
  <c r="D1640" i="1" a="1"/>
  <c r="D1640" i="1" s="1"/>
  <c r="D1641" i="1" a="1"/>
  <c r="D1641" i="1" s="1"/>
  <c r="D1642" i="1" a="1"/>
  <c r="D1642" i="1" s="1"/>
  <c r="D1643" i="1" a="1"/>
  <c r="D1643" i="1" s="1"/>
  <c r="D1644" i="1" a="1"/>
  <c r="D1644" i="1" s="1"/>
  <c r="D1645" i="1" a="1"/>
  <c r="D1645" i="1" s="1"/>
  <c r="D1646" i="1" a="1"/>
  <c r="D1646" i="1" s="1"/>
  <c r="D1647" i="1" a="1"/>
  <c r="D1647" i="1" s="1"/>
  <c r="D1648" i="1" a="1"/>
  <c r="D1648" i="1" s="1"/>
  <c r="D1649" i="1" a="1"/>
  <c r="D1649" i="1" s="1"/>
  <c r="D1650" i="1" a="1"/>
  <c r="D1650" i="1" s="1"/>
  <c r="D1651" i="1" a="1"/>
  <c r="D1651" i="1" s="1"/>
  <c r="D1652" i="1" a="1"/>
  <c r="D1652" i="1" s="1"/>
  <c r="D1653" i="1" a="1"/>
  <c r="D1653" i="1" s="1"/>
  <c r="D1654" i="1" a="1"/>
  <c r="D1654" i="1" s="1"/>
  <c r="D1655" i="1" a="1"/>
  <c r="D1655" i="1" s="1"/>
  <c r="D1656" i="1" a="1"/>
  <c r="D1656" i="1" s="1"/>
  <c r="D1657" i="1" a="1"/>
  <c r="D1657" i="1" s="1"/>
  <c r="D1658" i="1" a="1"/>
  <c r="D1658" i="1" s="1"/>
  <c r="D1659" i="1" a="1"/>
  <c r="D1659" i="1" s="1"/>
  <c r="D1660" i="1" a="1"/>
  <c r="D1660" i="1" s="1"/>
  <c r="D1661" i="1" a="1"/>
  <c r="D1661" i="1" s="1"/>
  <c r="D1662" i="1" a="1"/>
  <c r="D1662" i="1" s="1"/>
  <c r="D1663" i="1" a="1"/>
  <c r="D1663" i="1" s="1"/>
  <c r="D1664" i="1" a="1"/>
  <c r="D1664" i="1" s="1"/>
  <c r="D1665" i="1" a="1"/>
  <c r="D1665" i="1" s="1"/>
  <c r="D1666" i="1" a="1"/>
  <c r="D1666" i="1" s="1"/>
  <c r="D1667" i="1" a="1"/>
  <c r="D1667" i="1" s="1"/>
  <c r="D1668" i="1" a="1"/>
  <c r="D1668" i="1" s="1"/>
  <c r="D1669" i="1" a="1"/>
  <c r="D1669" i="1" s="1"/>
  <c r="D1670" i="1" a="1"/>
  <c r="D1670" i="1" s="1"/>
  <c r="D1671" i="1" a="1"/>
  <c r="D1671" i="1" s="1"/>
  <c r="D1672" i="1" a="1"/>
  <c r="D1672" i="1" s="1"/>
  <c r="D1673" i="1" a="1"/>
  <c r="D1673" i="1" s="1"/>
  <c r="D1674" i="1" a="1"/>
  <c r="D1674" i="1" s="1"/>
  <c r="D1675" i="1" a="1"/>
  <c r="D1675" i="1" s="1"/>
  <c r="D1676" i="1" a="1"/>
  <c r="D1676" i="1" s="1"/>
  <c r="D1677" i="1" a="1"/>
  <c r="D1677" i="1" s="1"/>
  <c r="D1678" i="1" a="1"/>
  <c r="D1678" i="1" s="1"/>
  <c r="D1679" i="1" a="1"/>
  <c r="D1679" i="1" s="1"/>
  <c r="D1680" i="1" a="1"/>
  <c r="D1680" i="1" s="1"/>
  <c r="D1681" i="1" a="1"/>
  <c r="D1681" i="1" s="1"/>
  <c r="D1682" i="1" a="1"/>
  <c r="D1682" i="1" s="1"/>
  <c r="D1683" i="1" a="1"/>
  <c r="D1683" i="1" s="1"/>
  <c r="D1684" i="1" a="1"/>
  <c r="D1684" i="1" s="1"/>
  <c r="D1685" i="1" a="1"/>
  <c r="D1685" i="1" s="1"/>
  <c r="D1686" i="1" a="1"/>
  <c r="D1686" i="1" s="1"/>
  <c r="D1687" i="1" a="1"/>
  <c r="D1687" i="1" s="1"/>
  <c r="D1688" i="1" a="1"/>
  <c r="D1688" i="1" s="1"/>
  <c r="D1689" i="1" a="1"/>
  <c r="D1689" i="1" s="1"/>
  <c r="D1690" i="1" a="1"/>
  <c r="D1690" i="1" s="1"/>
  <c r="D1691" i="1" a="1"/>
  <c r="D1691" i="1" s="1"/>
  <c r="D1692" i="1" a="1"/>
  <c r="D1692" i="1" s="1"/>
  <c r="D1693" i="1" a="1"/>
  <c r="D1693" i="1" s="1"/>
  <c r="D1694" i="1" a="1"/>
  <c r="D1694" i="1" s="1"/>
  <c r="D1695" i="1" a="1"/>
  <c r="D1695" i="1" s="1"/>
  <c r="D1696" i="1" a="1"/>
  <c r="D1696" i="1" s="1"/>
  <c r="D1697" i="1" a="1"/>
  <c r="D1697" i="1" s="1"/>
  <c r="D1698" i="1" a="1"/>
  <c r="D1698" i="1" s="1"/>
  <c r="D1699" i="1" a="1"/>
  <c r="D1699" i="1" s="1"/>
  <c r="D1700" i="1" a="1"/>
  <c r="D1700" i="1" s="1"/>
  <c r="D1701" i="1" a="1"/>
  <c r="D1701" i="1" s="1"/>
  <c r="D1702" i="1" a="1"/>
  <c r="D1702" i="1" s="1"/>
  <c r="D1703" i="1" a="1"/>
  <c r="D1703" i="1" s="1"/>
  <c r="D1704" i="1" a="1"/>
  <c r="D1704" i="1" s="1"/>
  <c r="D1705" i="1" a="1"/>
  <c r="D1705" i="1" s="1"/>
  <c r="D1706" i="1" a="1"/>
  <c r="D1706" i="1" s="1"/>
  <c r="D1707" i="1" a="1"/>
  <c r="D1707" i="1" s="1"/>
  <c r="D1708" i="1" a="1"/>
  <c r="D1708" i="1" s="1"/>
  <c r="D1709" i="1" a="1"/>
  <c r="D1709" i="1" s="1"/>
  <c r="D1710" i="1" a="1"/>
  <c r="D1710" i="1" s="1"/>
  <c r="D1711" i="1" a="1"/>
  <c r="D1711" i="1" s="1"/>
  <c r="D1712" i="1" a="1"/>
  <c r="D1712" i="1" s="1"/>
  <c r="D1713" i="1" a="1"/>
  <c r="D1713" i="1" s="1"/>
  <c r="D1714" i="1" a="1"/>
  <c r="D1714" i="1" s="1"/>
  <c r="D1715" i="1" a="1"/>
  <c r="D1715" i="1" s="1"/>
  <c r="D1716" i="1" a="1"/>
  <c r="D1716" i="1" s="1"/>
  <c r="D1717" i="1" a="1"/>
  <c r="D1717" i="1" s="1"/>
  <c r="D1718" i="1" a="1"/>
  <c r="D1718" i="1" s="1"/>
  <c r="D1719" i="1" a="1"/>
  <c r="D1719" i="1" s="1"/>
  <c r="D1720" i="1" a="1"/>
  <c r="D1720" i="1" s="1"/>
  <c r="D1721" i="1" a="1"/>
  <c r="D1721" i="1" s="1"/>
  <c r="D1722" i="1" a="1"/>
  <c r="D1722" i="1" s="1"/>
  <c r="D1723" i="1" a="1"/>
  <c r="D1723" i="1" s="1"/>
  <c r="D1724" i="1" a="1"/>
  <c r="D1724" i="1" s="1"/>
  <c r="D1725" i="1" a="1"/>
  <c r="D1725" i="1" s="1"/>
  <c r="D1726" i="1" a="1"/>
  <c r="D1726" i="1" s="1"/>
  <c r="D1727" i="1" a="1"/>
  <c r="D1727" i="1" s="1"/>
  <c r="D1728" i="1" a="1"/>
  <c r="D1728" i="1" s="1"/>
  <c r="D1729" i="1" a="1"/>
  <c r="D1729" i="1" s="1"/>
  <c r="D1730" i="1" a="1"/>
  <c r="D1730" i="1" s="1"/>
  <c r="D1731" i="1" a="1"/>
  <c r="D1731" i="1" s="1"/>
  <c r="D1732" i="1" a="1"/>
  <c r="D1732" i="1" s="1"/>
  <c r="D1733" i="1" a="1"/>
  <c r="D1733" i="1" s="1"/>
  <c r="D1734" i="1" a="1"/>
  <c r="D1734" i="1" s="1"/>
  <c r="D1735" i="1" a="1"/>
  <c r="D1735" i="1" s="1"/>
  <c r="D1736" i="1" a="1"/>
  <c r="D1736" i="1" s="1"/>
  <c r="D1737" i="1" a="1"/>
  <c r="D1737" i="1" s="1"/>
  <c r="D1738" i="1" a="1"/>
  <c r="D1738" i="1" s="1"/>
  <c r="D1739" i="1" a="1"/>
  <c r="D1739" i="1" s="1"/>
  <c r="D1740" i="1" a="1"/>
  <c r="D1740" i="1" s="1"/>
  <c r="D1741" i="1" a="1"/>
  <c r="D1741" i="1" s="1"/>
  <c r="D1742" i="1" a="1"/>
  <c r="D1742" i="1" s="1"/>
  <c r="D1743" i="1" a="1"/>
  <c r="D1743" i="1" s="1"/>
  <c r="D1744" i="1" a="1"/>
  <c r="D1744" i="1" s="1"/>
  <c r="D1745" i="1" a="1"/>
  <c r="D1745" i="1" s="1"/>
  <c r="D1746" i="1" a="1"/>
  <c r="D1746" i="1" s="1"/>
  <c r="D1747" i="1" a="1"/>
  <c r="D1747" i="1" s="1"/>
  <c r="D1748" i="1" a="1"/>
  <c r="D1748" i="1" s="1"/>
  <c r="D1749" i="1" a="1"/>
  <c r="D1749" i="1" s="1"/>
  <c r="D1750" i="1" a="1"/>
  <c r="D1750" i="1" s="1"/>
  <c r="D1751" i="1" a="1"/>
  <c r="D1751" i="1" s="1"/>
  <c r="D1752" i="1" a="1"/>
  <c r="D1752" i="1" s="1"/>
  <c r="D1753" i="1" a="1"/>
  <c r="D1753" i="1" s="1"/>
  <c r="D1754" i="1" a="1"/>
  <c r="D1754" i="1" s="1"/>
  <c r="D1755" i="1" a="1"/>
  <c r="D1755" i="1" s="1"/>
  <c r="D1756" i="1" a="1"/>
  <c r="D1756" i="1" s="1"/>
  <c r="D1757" i="1" a="1"/>
  <c r="D1757" i="1" s="1"/>
  <c r="D1758" i="1" a="1"/>
  <c r="D1758" i="1" s="1"/>
  <c r="D1759" i="1" a="1"/>
  <c r="D1759" i="1" s="1"/>
  <c r="D1760" i="1" a="1"/>
  <c r="D1760" i="1" s="1"/>
  <c r="D1761" i="1" a="1"/>
  <c r="D1761" i="1" s="1"/>
  <c r="D1762" i="1" a="1"/>
  <c r="D1762" i="1" s="1"/>
  <c r="D1763" i="1" a="1"/>
  <c r="D1763" i="1" s="1"/>
  <c r="D1764" i="1" a="1"/>
  <c r="D1764" i="1" s="1"/>
  <c r="D1765" i="1" a="1"/>
  <c r="D1765" i="1" s="1"/>
  <c r="D1766" i="1" a="1"/>
  <c r="D1766" i="1" s="1"/>
  <c r="D1767" i="1" a="1"/>
  <c r="D1767" i="1" s="1"/>
  <c r="D1768" i="1" a="1"/>
  <c r="D1768" i="1" s="1"/>
  <c r="D1769" i="1" a="1"/>
  <c r="D1769" i="1" s="1"/>
  <c r="D1770" i="1" a="1"/>
  <c r="D1770" i="1" s="1"/>
  <c r="D1771" i="1" a="1"/>
  <c r="D1771" i="1" s="1"/>
  <c r="D1772" i="1" a="1"/>
  <c r="D1772" i="1" s="1"/>
  <c r="D1773" i="1" a="1"/>
  <c r="D1773" i="1" s="1"/>
  <c r="D1774" i="1" a="1"/>
  <c r="D1774" i="1" s="1"/>
  <c r="D1775" i="1" a="1"/>
  <c r="D1775" i="1" s="1"/>
  <c r="D1776" i="1" a="1"/>
  <c r="D1776" i="1" s="1"/>
  <c r="D1777" i="1" a="1"/>
  <c r="D1777" i="1" s="1"/>
  <c r="D1778" i="1" a="1"/>
  <c r="D1778" i="1" s="1"/>
  <c r="D1779" i="1" a="1"/>
  <c r="D1779" i="1" s="1"/>
  <c r="D1780" i="1" a="1"/>
  <c r="D1780" i="1" s="1"/>
  <c r="D1781" i="1" a="1"/>
  <c r="D1781" i="1" s="1"/>
  <c r="D1782" i="1" a="1"/>
  <c r="D1782" i="1" s="1"/>
  <c r="D1783" i="1" a="1"/>
  <c r="D1783" i="1" s="1"/>
  <c r="D1784" i="1" a="1"/>
  <c r="D1784" i="1" s="1"/>
  <c r="D1785" i="1" a="1"/>
  <c r="D1785" i="1" s="1"/>
  <c r="D1786" i="1" a="1"/>
  <c r="D1786" i="1" s="1"/>
  <c r="D1787" i="1" a="1"/>
  <c r="D1787" i="1" s="1"/>
  <c r="D1788" i="1" a="1"/>
  <c r="D1788" i="1" s="1"/>
  <c r="D1789" i="1" a="1"/>
  <c r="D1789" i="1" s="1"/>
  <c r="D1790" i="1" a="1"/>
  <c r="D1790" i="1" s="1"/>
  <c r="D1791" i="1" a="1"/>
  <c r="D1791" i="1" s="1"/>
  <c r="D1792" i="1" a="1"/>
  <c r="D1792" i="1" s="1"/>
  <c r="D1793" i="1" a="1"/>
  <c r="D1793" i="1" s="1"/>
  <c r="D1794" i="1" a="1"/>
  <c r="D1794" i="1" s="1"/>
  <c r="D1795" i="1" a="1"/>
  <c r="D1795" i="1" s="1"/>
  <c r="D1796" i="1" a="1"/>
  <c r="D1796" i="1" s="1"/>
  <c r="D1797" i="1" a="1"/>
  <c r="D1797" i="1" s="1"/>
  <c r="D1798" i="1" a="1"/>
  <c r="D1798" i="1" s="1"/>
  <c r="D1799" i="1" a="1"/>
  <c r="D1799" i="1" s="1"/>
  <c r="D1800" i="1" a="1"/>
  <c r="D1800" i="1" s="1"/>
  <c r="D1801" i="1" a="1"/>
  <c r="D1801" i="1" s="1"/>
  <c r="D1802" i="1" a="1"/>
  <c r="D1802" i="1" s="1"/>
  <c r="D1803" i="1" a="1"/>
  <c r="D1803" i="1" s="1"/>
  <c r="D1804" i="1" a="1"/>
  <c r="D1804" i="1" s="1"/>
  <c r="D1805" i="1" a="1"/>
  <c r="D1805" i="1" s="1"/>
  <c r="D1806" i="1" a="1"/>
  <c r="D1806" i="1" s="1"/>
  <c r="D1807" i="1" a="1"/>
  <c r="D1807" i="1" s="1"/>
  <c r="D1808" i="1" a="1"/>
  <c r="D1808" i="1" s="1"/>
  <c r="D1809" i="1" a="1"/>
  <c r="D1809" i="1" s="1"/>
  <c r="D1810" i="1" a="1"/>
  <c r="D1810" i="1" s="1"/>
  <c r="D1811" i="1" a="1"/>
  <c r="D1811" i="1" s="1"/>
  <c r="D1812" i="1" a="1"/>
  <c r="D1812" i="1" s="1"/>
  <c r="D1813" i="1" a="1"/>
  <c r="D1813" i="1" s="1"/>
  <c r="D1814" i="1" a="1"/>
  <c r="D1814" i="1" s="1"/>
  <c r="D1815" i="1" a="1"/>
  <c r="D1815" i="1" s="1"/>
  <c r="D1816" i="1" a="1"/>
  <c r="D1816" i="1" s="1"/>
  <c r="D1817" i="1" a="1"/>
  <c r="D1817" i="1" s="1"/>
  <c r="D1818" i="1" a="1"/>
  <c r="D1818" i="1" s="1"/>
  <c r="D1819" i="1" a="1"/>
  <c r="D1819" i="1" s="1"/>
  <c r="D1820" i="1" a="1"/>
  <c r="D1820" i="1" s="1"/>
  <c r="D1821" i="1" a="1"/>
  <c r="D1821" i="1" s="1"/>
  <c r="D1822" i="1" a="1"/>
  <c r="D1822" i="1" s="1"/>
  <c r="D1823" i="1" a="1"/>
  <c r="D1823" i="1" s="1"/>
  <c r="D1824" i="1" a="1"/>
  <c r="D1824" i="1" s="1"/>
  <c r="D1825" i="1" a="1"/>
  <c r="D1825" i="1" s="1"/>
  <c r="D1826" i="1" a="1"/>
  <c r="D1826" i="1" s="1"/>
  <c r="D1827" i="1" a="1"/>
  <c r="D1827" i="1" s="1"/>
  <c r="D1828" i="1" a="1"/>
  <c r="D1828" i="1" s="1"/>
  <c r="D1829" i="1" a="1"/>
  <c r="D1829" i="1" s="1"/>
  <c r="D1830" i="1" a="1"/>
  <c r="D1830" i="1" s="1"/>
  <c r="D1831" i="1" a="1"/>
  <c r="D1831" i="1" s="1"/>
  <c r="D1832" i="1" a="1"/>
  <c r="D1832" i="1" s="1"/>
  <c r="D1833" i="1" a="1"/>
  <c r="D1833" i="1" s="1"/>
  <c r="D1834" i="1" a="1"/>
  <c r="D1834" i="1" s="1"/>
  <c r="D1835" i="1" a="1"/>
  <c r="D1835" i="1" s="1"/>
  <c r="D1836" i="1" a="1"/>
  <c r="D1836" i="1" s="1"/>
  <c r="D1837" i="1" a="1"/>
  <c r="D1837" i="1" s="1"/>
  <c r="D1838" i="1" a="1"/>
  <c r="D1838" i="1" s="1"/>
  <c r="D1839" i="1" a="1"/>
  <c r="D1839" i="1" s="1"/>
  <c r="D1840" i="1" a="1"/>
  <c r="D1840" i="1" s="1"/>
  <c r="D1841" i="1" a="1"/>
  <c r="D1841" i="1" s="1"/>
  <c r="D1842" i="1" a="1"/>
  <c r="D1842" i="1" s="1"/>
  <c r="D1843" i="1" a="1"/>
  <c r="D1843" i="1" s="1"/>
  <c r="D1844" i="1" a="1"/>
  <c r="D1844" i="1" s="1"/>
  <c r="D1845" i="1" a="1"/>
  <c r="D1845" i="1" s="1"/>
  <c r="D1846" i="1" a="1"/>
  <c r="D1846" i="1" s="1"/>
  <c r="D1847" i="1" a="1"/>
  <c r="D1847" i="1" s="1"/>
  <c r="D1848" i="1" a="1"/>
  <c r="D1848" i="1" s="1"/>
  <c r="D1849" i="1" a="1"/>
  <c r="D1849" i="1" s="1"/>
  <c r="D1850" i="1" a="1"/>
  <c r="D1850" i="1" s="1"/>
  <c r="D1851" i="1" a="1"/>
  <c r="D1851" i="1" s="1"/>
  <c r="D1852" i="1" a="1"/>
  <c r="D1852" i="1" s="1"/>
  <c r="D1853" i="1" a="1"/>
  <c r="D1853" i="1" s="1"/>
  <c r="D1854" i="1" a="1"/>
  <c r="D1854" i="1" s="1"/>
  <c r="D1855" i="1" a="1"/>
  <c r="D1855" i="1" s="1"/>
  <c r="D1856" i="1" a="1"/>
  <c r="D1856" i="1" s="1"/>
  <c r="D1857" i="1" a="1"/>
  <c r="D1857" i="1" s="1"/>
  <c r="D1858" i="1" a="1"/>
  <c r="D1858" i="1" s="1"/>
  <c r="D1859" i="1" a="1"/>
  <c r="D1859" i="1" s="1"/>
  <c r="D1860" i="1" a="1"/>
  <c r="D1860" i="1" s="1"/>
  <c r="D1861" i="1" a="1"/>
  <c r="D1861" i="1" s="1"/>
  <c r="D1862" i="1" a="1"/>
  <c r="D1862" i="1" s="1"/>
  <c r="D1863" i="1" a="1"/>
  <c r="D1863" i="1" s="1"/>
  <c r="D1864" i="1" a="1"/>
  <c r="D1864" i="1" s="1"/>
  <c r="D1865" i="1" a="1"/>
  <c r="D1865" i="1" s="1"/>
  <c r="D1866" i="1" a="1"/>
  <c r="D1866" i="1" s="1"/>
  <c r="D1867" i="1" a="1"/>
  <c r="D1867" i="1" s="1"/>
  <c r="D1868" i="1" a="1"/>
  <c r="D1868" i="1" s="1"/>
  <c r="D1869" i="1" a="1"/>
  <c r="D1869" i="1" s="1"/>
  <c r="D1870" i="1" a="1"/>
  <c r="D1870" i="1" s="1"/>
  <c r="D1871" i="1" a="1"/>
  <c r="D1871" i="1" s="1"/>
  <c r="D1872" i="1" a="1"/>
  <c r="D1872" i="1" s="1"/>
  <c r="D1873" i="1" a="1"/>
  <c r="D1873" i="1" s="1"/>
  <c r="D1874" i="1" a="1"/>
  <c r="D1874" i="1" s="1"/>
  <c r="D1875" i="1" a="1"/>
  <c r="D1875" i="1" s="1"/>
  <c r="D1876" i="1" a="1"/>
  <c r="D1876" i="1" s="1"/>
  <c r="D1877" i="1" a="1"/>
  <c r="D1877" i="1" s="1"/>
  <c r="D1878" i="1" a="1"/>
  <c r="D1878" i="1" s="1"/>
  <c r="D1879" i="1" a="1"/>
  <c r="D1879" i="1" s="1"/>
  <c r="D1880" i="1" a="1"/>
  <c r="D1880" i="1" s="1"/>
  <c r="D1881" i="1" a="1"/>
  <c r="D1881" i="1" s="1"/>
  <c r="D1882" i="1" a="1"/>
  <c r="D1882" i="1" s="1"/>
  <c r="D1883" i="1" a="1"/>
  <c r="D1883" i="1" s="1"/>
  <c r="D1884" i="1" a="1"/>
  <c r="D1884" i="1" s="1"/>
  <c r="D1885" i="1" a="1"/>
  <c r="D1885" i="1" s="1"/>
  <c r="D1886" i="1" a="1"/>
  <c r="D1886" i="1" s="1"/>
  <c r="D1887" i="1" a="1"/>
  <c r="D1887" i="1" s="1"/>
  <c r="D1888" i="1" a="1"/>
  <c r="D1888" i="1" s="1"/>
  <c r="D1889" i="1" a="1"/>
  <c r="D1889" i="1" s="1"/>
  <c r="D1890" i="1" a="1"/>
  <c r="D1890" i="1" s="1"/>
  <c r="D1891" i="1" a="1"/>
  <c r="D1891" i="1" s="1"/>
  <c r="D1892" i="1" a="1"/>
  <c r="D1892" i="1" s="1"/>
  <c r="D1893" i="1" a="1"/>
  <c r="D1893" i="1" s="1"/>
  <c r="D1894" i="1" a="1"/>
  <c r="D1894" i="1" s="1"/>
  <c r="D1895" i="1" a="1"/>
  <c r="D1895" i="1" s="1"/>
  <c r="D1896" i="1" a="1"/>
  <c r="D1896" i="1" s="1"/>
  <c r="D1897" i="1" a="1"/>
  <c r="D1897" i="1" s="1"/>
  <c r="D1898" i="1" a="1"/>
  <c r="D1898" i="1" s="1"/>
  <c r="D1899" i="1" a="1"/>
  <c r="D1899" i="1" s="1"/>
  <c r="D1900" i="1" a="1"/>
  <c r="D1900" i="1" s="1"/>
  <c r="D1901" i="1" a="1"/>
  <c r="D1901" i="1" s="1"/>
  <c r="D1902" i="1" a="1"/>
  <c r="D1902" i="1" s="1"/>
  <c r="D1903" i="1" a="1"/>
  <c r="D1903" i="1" s="1"/>
  <c r="D1904" i="1" a="1"/>
  <c r="D1904" i="1" s="1"/>
  <c r="D1905" i="1" a="1"/>
  <c r="D1905" i="1" s="1"/>
  <c r="D1906" i="1" a="1"/>
  <c r="D1906" i="1" s="1"/>
  <c r="D1907" i="1" a="1"/>
  <c r="D1907" i="1" s="1"/>
  <c r="D1908" i="1" a="1"/>
  <c r="D1908" i="1" s="1"/>
  <c r="D1909" i="1" a="1"/>
  <c r="D1909" i="1" s="1"/>
  <c r="D1910" i="1" a="1"/>
  <c r="D1910" i="1" s="1"/>
  <c r="D1911" i="1" a="1"/>
  <c r="D1911" i="1" s="1"/>
  <c r="D1912" i="1" a="1"/>
  <c r="D1912" i="1" s="1"/>
  <c r="D1913" i="1" a="1"/>
  <c r="D1913" i="1" s="1"/>
  <c r="D1914" i="1" a="1"/>
  <c r="D1914" i="1" s="1"/>
  <c r="D1915" i="1" a="1"/>
  <c r="D1915" i="1" s="1"/>
  <c r="D1916" i="1" a="1"/>
  <c r="D1916" i="1" s="1"/>
  <c r="D1917" i="1" a="1"/>
  <c r="D1917" i="1" s="1"/>
  <c r="D1918" i="1" a="1"/>
  <c r="D1918" i="1" s="1"/>
  <c r="D1919" i="1" a="1"/>
  <c r="D1919" i="1" s="1"/>
  <c r="D1920" i="1" a="1"/>
  <c r="D1920" i="1" s="1"/>
  <c r="D1921" i="1" a="1"/>
  <c r="D1921" i="1" s="1"/>
  <c r="D1922" i="1" a="1"/>
  <c r="D1922" i="1" s="1"/>
  <c r="D1923" i="1" a="1"/>
  <c r="D1923" i="1" s="1"/>
  <c r="D1924" i="1" a="1"/>
  <c r="D1924" i="1" s="1"/>
  <c r="D1925" i="1" a="1"/>
  <c r="D1925" i="1" s="1"/>
  <c r="D1926" i="1" a="1"/>
  <c r="D1926" i="1" s="1"/>
  <c r="D1927" i="1" a="1"/>
  <c r="D1927" i="1" s="1"/>
  <c r="D1928" i="1" a="1"/>
  <c r="D1928" i="1" s="1"/>
  <c r="D1929" i="1" a="1"/>
  <c r="D1929" i="1" s="1"/>
  <c r="D1930" i="1" a="1"/>
  <c r="D1930" i="1" s="1"/>
  <c r="D1931" i="1" a="1"/>
  <c r="D1931" i="1" s="1"/>
  <c r="D1932" i="1" a="1"/>
  <c r="D1932" i="1" s="1"/>
  <c r="D1933" i="1" a="1"/>
  <c r="D1933" i="1" s="1"/>
  <c r="D1934" i="1" a="1"/>
  <c r="D1934" i="1" s="1"/>
  <c r="D1935" i="1" a="1"/>
  <c r="D1935" i="1" s="1"/>
  <c r="D1936" i="1" a="1"/>
  <c r="D1936" i="1" s="1"/>
  <c r="D1937" i="1" a="1"/>
  <c r="D1937" i="1" s="1"/>
  <c r="D1938" i="1" a="1"/>
  <c r="D1938" i="1" s="1"/>
  <c r="D1939" i="1" a="1"/>
  <c r="D1939" i="1" s="1"/>
  <c r="D1940" i="1" a="1"/>
  <c r="D1940" i="1" s="1"/>
  <c r="D1941" i="1" a="1"/>
  <c r="D1941" i="1" s="1"/>
  <c r="D1942" i="1" a="1"/>
  <c r="D1942" i="1" s="1"/>
  <c r="D1943" i="1" a="1"/>
  <c r="D1943" i="1" s="1"/>
  <c r="D1944" i="1" a="1"/>
  <c r="D1944" i="1" s="1"/>
  <c r="D1945" i="1" a="1"/>
  <c r="D1945" i="1" s="1"/>
  <c r="D1946" i="1" a="1"/>
  <c r="D1946" i="1" s="1"/>
  <c r="D1947" i="1" a="1"/>
  <c r="D1947" i="1" s="1"/>
  <c r="D1948" i="1" a="1"/>
  <c r="D1948" i="1" s="1"/>
  <c r="D1949" i="1" a="1"/>
  <c r="D1949" i="1" s="1"/>
  <c r="D1950" i="1" a="1"/>
  <c r="D1950" i="1" s="1"/>
  <c r="D1951" i="1" a="1"/>
  <c r="D1951" i="1" s="1"/>
  <c r="D1952" i="1" a="1"/>
  <c r="D1952" i="1" s="1"/>
  <c r="D1953" i="1" a="1"/>
  <c r="D1953" i="1" s="1"/>
  <c r="D1954" i="1" a="1"/>
  <c r="D1954" i="1" s="1"/>
  <c r="D1955" i="1" a="1"/>
  <c r="D1955" i="1" s="1"/>
  <c r="D1956" i="1" a="1"/>
  <c r="D1956" i="1" s="1"/>
  <c r="D1957" i="1" a="1"/>
  <c r="D1957" i="1" s="1"/>
  <c r="D1958" i="1" a="1"/>
  <c r="D1958" i="1" s="1"/>
  <c r="D1959" i="1" a="1"/>
  <c r="D1959" i="1" s="1"/>
  <c r="D1960" i="1" a="1"/>
  <c r="D1960" i="1" s="1"/>
  <c r="D1961" i="1" a="1"/>
  <c r="D1961" i="1" s="1"/>
  <c r="D1962" i="1" a="1"/>
  <c r="D1962" i="1" s="1"/>
  <c r="D1963" i="1" a="1"/>
  <c r="D1963" i="1" s="1"/>
  <c r="D1964" i="1" a="1"/>
  <c r="D1964" i="1" s="1"/>
  <c r="D1965" i="1" a="1"/>
  <c r="D1965" i="1" s="1"/>
  <c r="D1966" i="1" a="1"/>
  <c r="D1966" i="1" s="1"/>
  <c r="D1967" i="1" a="1"/>
  <c r="D1967" i="1" s="1"/>
  <c r="D1968" i="1" a="1"/>
  <c r="D1968" i="1" s="1"/>
  <c r="D1969" i="1" a="1"/>
  <c r="D1969" i="1" s="1"/>
  <c r="D1970" i="1" a="1"/>
  <c r="D1970" i="1" s="1"/>
  <c r="D1971" i="1" a="1"/>
  <c r="D1971" i="1" s="1"/>
  <c r="D1972" i="1" a="1"/>
  <c r="D1972" i="1" s="1"/>
  <c r="D1973" i="1" a="1"/>
  <c r="D1973" i="1" s="1"/>
  <c r="D1974" i="1" a="1"/>
  <c r="D1974" i="1" s="1"/>
  <c r="D1975" i="1" a="1"/>
  <c r="D1975" i="1" s="1"/>
  <c r="D1976" i="1" a="1"/>
  <c r="D1976" i="1" s="1"/>
  <c r="D1977" i="1" a="1"/>
  <c r="D1977" i="1" s="1"/>
  <c r="D1978" i="1" a="1"/>
  <c r="D1978" i="1" s="1"/>
  <c r="D1979" i="1" a="1"/>
  <c r="D1979" i="1" s="1"/>
  <c r="D1980" i="1" a="1"/>
  <c r="D1980" i="1" s="1"/>
  <c r="D1981" i="1" a="1"/>
  <c r="D1981" i="1" s="1"/>
  <c r="D1982" i="1" a="1"/>
  <c r="D1982" i="1" s="1"/>
  <c r="D1983" i="1" a="1"/>
  <c r="D1983" i="1" s="1"/>
  <c r="D1984" i="1" a="1"/>
  <c r="D1984" i="1" s="1"/>
  <c r="D1985" i="1" a="1"/>
  <c r="D1985" i="1" s="1"/>
  <c r="D1986" i="1" a="1"/>
  <c r="D1986" i="1" s="1"/>
  <c r="D1987" i="1" a="1"/>
  <c r="D1987" i="1" s="1"/>
  <c r="D1988" i="1" a="1"/>
  <c r="D1988" i="1" s="1"/>
  <c r="D1989" i="1" a="1"/>
  <c r="D1989" i="1" s="1"/>
  <c r="D1990" i="1" a="1"/>
  <c r="D1990" i="1" s="1"/>
  <c r="D1991" i="1" a="1"/>
  <c r="D1991" i="1" s="1"/>
  <c r="D1992" i="1" a="1"/>
  <c r="D1992" i="1" s="1"/>
  <c r="D1993" i="1" a="1"/>
  <c r="D1993" i="1" s="1"/>
  <c r="D1994" i="1" a="1"/>
  <c r="D1994" i="1" s="1"/>
  <c r="D1995" i="1" a="1"/>
  <c r="D1995" i="1" s="1"/>
  <c r="D1996" i="1" a="1"/>
  <c r="D1996" i="1" s="1"/>
  <c r="D1997" i="1" a="1"/>
  <c r="D1997" i="1" s="1"/>
  <c r="D1998" i="1" a="1"/>
  <c r="D1998" i="1" s="1"/>
  <c r="D1999" i="1" a="1"/>
  <c r="D1999" i="1" s="1"/>
  <c r="D2000" i="1" a="1"/>
  <c r="D2000" i="1" s="1"/>
  <c r="D2001" i="1" a="1"/>
  <c r="D2001" i="1" s="1"/>
  <c r="D2002" i="1" a="1"/>
  <c r="D2002" i="1" s="1"/>
  <c r="D2003" i="1" a="1"/>
  <c r="D2003" i="1" s="1"/>
  <c r="D2004" i="1" a="1"/>
  <c r="D2004" i="1" s="1"/>
  <c r="D2005" i="1" a="1"/>
  <c r="D2005" i="1" s="1"/>
  <c r="D2006" i="1" a="1"/>
  <c r="D2006" i="1" s="1"/>
  <c r="D2007" i="1" a="1"/>
  <c r="D2007" i="1" s="1"/>
  <c r="D2008" i="1" a="1"/>
  <c r="D2008" i="1" s="1"/>
  <c r="D2009" i="1" a="1"/>
  <c r="D2009" i="1" s="1"/>
  <c r="D2010" i="1" a="1"/>
  <c r="D2010" i="1" s="1"/>
  <c r="D2011" i="1" a="1"/>
  <c r="D2011" i="1" s="1"/>
  <c r="D2012" i="1" a="1"/>
  <c r="D2012" i="1" s="1"/>
  <c r="D2013" i="1" a="1"/>
  <c r="D2013" i="1" s="1"/>
  <c r="D2014" i="1" a="1"/>
  <c r="D2014" i="1" s="1"/>
  <c r="D2015" i="1" a="1"/>
  <c r="D2015" i="1" s="1"/>
  <c r="D2016" i="1" a="1"/>
  <c r="D2016" i="1" s="1"/>
  <c r="D2017" i="1" a="1"/>
  <c r="D2017" i="1" s="1"/>
  <c r="D2018" i="1" a="1"/>
  <c r="D2018" i="1" s="1"/>
  <c r="D2019" i="1" a="1"/>
  <c r="D2019" i="1" s="1"/>
  <c r="D2020" i="1" a="1"/>
  <c r="D2020" i="1" s="1"/>
  <c r="D2021" i="1" a="1"/>
  <c r="D2021" i="1" s="1"/>
  <c r="D2022" i="1" a="1"/>
  <c r="D2022" i="1" s="1"/>
  <c r="D2023" i="1" a="1"/>
  <c r="D2023" i="1" s="1"/>
  <c r="D2024" i="1" a="1"/>
  <c r="D2024" i="1" s="1"/>
  <c r="D2025" i="1" a="1"/>
  <c r="D2025" i="1" s="1"/>
  <c r="D2026" i="1" a="1"/>
  <c r="D2026" i="1" s="1"/>
  <c r="D2027" i="1" a="1"/>
  <c r="D2027" i="1" s="1"/>
  <c r="D2028" i="1" a="1"/>
  <c r="D2028" i="1" s="1"/>
  <c r="D2029" i="1" a="1"/>
  <c r="D2029" i="1" s="1"/>
  <c r="D2030" i="1" a="1"/>
  <c r="D2030" i="1" s="1"/>
  <c r="D2031" i="1" a="1"/>
  <c r="D2031" i="1" s="1"/>
  <c r="D2032" i="1" a="1"/>
  <c r="D2032" i="1" s="1"/>
  <c r="D2033" i="1" a="1"/>
  <c r="D2033" i="1" s="1"/>
  <c r="D2034" i="1" a="1"/>
  <c r="D2034" i="1" s="1"/>
  <c r="D2035" i="1" a="1"/>
  <c r="D2035" i="1" s="1"/>
  <c r="D2036" i="1" a="1"/>
  <c r="D2036" i="1" s="1"/>
  <c r="D2037" i="1" a="1"/>
  <c r="D2037" i="1" s="1"/>
  <c r="D2038" i="1" a="1"/>
  <c r="D2038" i="1" s="1"/>
  <c r="D2039" i="1" a="1"/>
  <c r="D2039" i="1" s="1"/>
  <c r="D2040" i="1" a="1"/>
  <c r="D2040" i="1" s="1"/>
  <c r="D2041" i="1" a="1"/>
  <c r="D2041" i="1" s="1"/>
  <c r="D2042" i="1" a="1"/>
  <c r="D2042" i="1" s="1"/>
  <c r="D2043" i="1" a="1"/>
  <c r="D2043" i="1" s="1"/>
  <c r="D2044" i="1" a="1"/>
  <c r="D2044" i="1" s="1"/>
  <c r="D2045" i="1" a="1"/>
  <c r="D2045" i="1" s="1"/>
  <c r="D2046" i="1" a="1"/>
  <c r="D2046" i="1" s="1"/>
  <c r="D2047" i="1" a="1"/>
  <c r="D2047" i="1" s="1"/>
  <c r="D2048" i="1" a="1"/>
  <c r="D2048" i="1" s="1"/>
  <c r="D2049" i="1" a="1"/>
  <c r="D2049" i="1" s="1"/>
  <c r="D2050" i="1" a="1"/>
  <c r="D2050" i="1" s="1"/>
  <c r="D2051" i="1" a="1"/>
  <c r="D2051" i="1" s="1"/>
  <c r="D2052" i="1" a="1"/>
  <c r="D2052" i="1" s="1"/>
  <c r="D2053" i="1" a="1"/>
  <c r="D2053" i="1" s="1"/>
  <c r="D2054" i="1" a="1"/>
  <c r="D2054" i="1" s="1"/>
  <c r="D2055" i="1" a="1"/>
  <c r="D2055" i="1" s="1"/>
  <c r="D2056" i="1" a="1"/>
  <c r="D2056" i="1" s="1"/>
  <c r="D2057" i="1" a="1"/>
  <c r="D2057" i="1" s="1"/>
  <c r="D2058" i="1" a="1"/>
  <c r="D2058" i="1" s="1"/>
  <c r="D2059" i="1" a="1"/>
  <c r="D2059" i="1" s="1"/>
  <c r="D2060" i="1" a="1"/>
  <c r="D2060" i="1" s="1"/>
  <c r="D2061" i="1" a="1"/>
  <c r="D2061" i="1" s="1"/>
  <c r="D2062" i="1" a="1"/>
  <c r="D2062" i="1" s="1"/>
  <c r="D2063" i="1" a="1"/>
  <c r="D2063" i="1" s="1"/>
  <c r="D2064" i="1" a="1"/>
  <c r="D2064" i="1" s="1"/>
  <c r="D2065" i="1" a="1"/>
  <c r="D2065" i="1" s="1"/>
  <c r="D2066" i="1" a="1"/>
  <c r="D2066" i="1" s="1"/>
  <c r="D2067" i="1" a="1"/>
  <c r="D2067" i="1" s="1"/>
  <c r="D2068" i="1" a="1"/>
  <c r="D2068" i="1" s="1"/>
  <c r="D2069" i="1" a="1"/>
  <c r="D2069" i="1" s="1"/>
  <c r="D2070" i="1" a="1"/>
  <c r="D2070" i="1" s="1"/>
  <c r="D2071" i="1" a="1"/>
  <c r="D2071" i="1" s="1"/>
  <c r="D2072" i="1" a="1"/>
  <c r="D2072" i="1" s="1"/>
  <c r="D2073" i="1" a="1"/>
  <c r="D2073" i="1" s="1"/>
  <c r="D2074" i="1" a="1"/>
  <c r="D2074" i="1" s="1"/>
  <c r="D2075" i="1" a="1"/>
  <c r="D2075" i="1" s="1"/>
  <c r="D2076" i="1" a="1"/>
  <c r="D2076" i="1" s="1"/>
  <c r="D2077" i="1" a="1"/>
  <c r="D2077" i="1" s="1"/>
  <c r="D2078" i="1" a="1"/>
  <c r="D2078" i="1" s="1"/>
  <c r="D2079" i="1" a="1"/>
  <c r="D2079" i="1" s="1"/>
  <c r="D2080" i="1" a="1"/>
  <c r="D2080" i="1" s="1"/>
  <c r="D2081" i="1" a="1"/>
  <c r="D2081" i="1" s="1"/>
  <c r="D2082" i="1" a="1"/>
  <c r="D2082" i="1" s="1"/>
  <c r="D2083" i="1" a="1"/>
  <c r="D2083" i="1" s="1"/>
  <c r="D2084" i="1" a="1"/>
  <c r="D2084" i="1" s="1"/>
  <c r="D2085" i="1" a="1"/>
  <c r="D2085" i="1" s="1"/>
  <c r="D2086" i="1" a="1"/>
  <c r="D2086" i="1" s="1"/>
  <c r="D2087" i="1" a="1"/>
  <c r="D2087" i="1" s="1"/>
  <c r="D2088" i="1" a="1"/>
  <c r="D2088" i="1" s="1"/>
  <c r="D2089" i="1" a="1"/>
  <c r="D2089" i="1" s="1"/>
  <c r="D2090" i="1" a="1"/>
  <c r="D2090" i="1" s="1"/>
  <c r="D2091" i="1" a="1"/>
  <c r="D2091" i="1" s="1"/>
  <c r="D2092" i="1" a="1"/>
  <c r="D2092" i="1" s="1"/>
  <c r="D2093" i="1" a="1"/>
  <c r="D2093" i="1" s="1"/>
  <c r="D2094" i="1" a="1"/>
  <c r="D2094" i="1" s="1"/>
  <c r="D2095" i="1" a="1"/>
  <c r="D2095" i="1" s="1"/>
  <c r="D2096" i="1" a="1"/>
  <c r="D2096" i="1" s="1"/>
  <c r="D2097" i="1" a="1"/>
  <c r="D2097" i="1" s="1"/>
  <c r="D2098" i="1" a="1"/>
  <c r="D2098" i="1" s="1"/>
  <c r="D2099" i="1" a="1"/>
  <c r="D2099" i="1" s="1"/>
  <c r="D2100" i="1" a="1"/>
  <c r="D2100" i="1" s="1"/>
  <c r="D2101" i="1" a="1"/>
  <c r="D2101" i="1" s="1"/>
  <c r="D2102" i="1" a="1"/>
  <c r="D2102" i="1" s="1"/>
  <c r="D2103" i="1" a="1"/>
  <c r="D2103" i="1" s="1"/>
  <c r="D2104" i="1" a="1"/>
  <c r="D2104" i="1" s="1"/>
  <c r="D2105" i="1" a="1"/>
  <c r="D2105" i="1" s="1"/>
  <c r="D2106" i="1" a="1"/>
  <c r="D2106" i="1" s="1"/>
  <c r="D2107" i="1" a="1"/>
  <c r="D2107" i="1" s="1"/>
  <c r="D2108" i="1" a="1"/>
  <c r="D2108" i="1" s="1"/>
  <c r="D2109" i="1" a="1"/>
  <c r="D2109" i="1" s="1"/>
  <c r="D2110" i="1" a="1"/>
  <c r="D2110" i="1" s="1"/>
  <c r="D2111" i="1" a="1"/>
  <c r="D2111" i="1" s="1"/>
  <c r="D2112" i="1" a="1"/>
  <c r="D2112" i="1" s="1"/>
  <c r="D2113" i="1" a="1"/>
  <c r="D2113" i="1" s="1"/>
  <c r="D2114" i="1" a="1"/>
  <c r="D2114" i="1" s="1"/>
  <c r="D2115" i="1" a="1"/>
  <c r="D2115" i="1" s="1"/>
  <c r="D2116" i="1" a="1"/>
  <c r="D2116" i="1" s="1"/>
  <c r="D2117" i="1" a="1"/>
  <c r="D2117" i="1" s="1"/>
  <c r="D2118" i="1" a="1"/>
  <c r="D2118" i="1" s="1"/>
  <c r="D2119" i="1" a="1"/>
  <c r="D2119" i="1" s="1"/>
  <c r="D2120" i="1" a="1"/>
  <c r="D2120" i="1" s="1"/>
  <c r="D2121" i="1" a="1"/>
  <c r="D2121" i="1" s="1"/>
  <c r="D2122" i="1" a="1"/>
  <c r="D2122" i="1" s="1"/>
  <c r="D2123" i="1" a="1"/>
  <c r="D2123" i="1" s="1"/>
  <c r="D2124" i="1" a="1"/>
  <c r="D2124" i="1" s="1"/>
  <c r="D2125" i="1" a="1"/>
  <c r="D2125" i="1" s="1"/>
  <c r="D2126" i="1" a="1"/>
  <c r="D2126" i="1" s="1"/>
  <c r="D2127" i="1" a="1"/>
  <c r="D2127" i="1" s="1"/>
  <c r="D2128" i="1" a="1"/>
  <c r="D2128" i="1" s="1"/>
  <c r="D2129" i="1" a="1"/>
  <c r="D2129" i="1" s="1"/>
  <c r="D2130" i="1" a="1"/>
  <c r="D2130" i="1" s="1"/>
  <c r="D2131" i="1" a="1"/>
  <c r="D2131" i="1" s="1"/>
  <c r="D2132" i="1" a="1"/>
  <c r="D2132" i="1" s="1"/>
  <c r="D2133" i="1" a="1"/>
  <c r="D2133" i="1" s="1"/>
  <c r="D2134" i="1" a="1"/>
  <c r="D2134" i="1" s="1"/>
  <c r="D2135" i="1" a="1"/>
  <c r="D2135" i="1" s="1"/>
  <c r="D2136" i="1" a="1"/>
  <c r="D2136" i="1" s="1"/>
  <c r="D2137" i="1" a="1"/>
  <c r="D2137" i="1" s="1"/>
  <c r="D2138" i="1" a="1"/>
  <c r="D2138" i="1" s="1"/>
  <c r="D2139" i="1" a="1"/>
  <c r="D2139" i="1" s="1"/>
  <c r="D2140" i="1" a="1"/>
  <c r="D2140" i="1" s="1"/>
  <c r="D2141" i="1" a="1"/>
  <c r="D2141" i="1" s="1"/>
  <c r="D2142" i="1" a="1"/>
  <c r="D2142" i="1" s="1"/>
  <c r="D2143" i="1" a="1"/>
  <c r="D2143" i="1" s="1"/>
  <c r="D2144" i="1" a="1"/>
  <c r="D2144" i="1" s="1"/>
  <c r="D2145" i="1" a="1"/>
  <c r="D2145" i="1" s="1"/>
  <c r="D2146" i="1" a="1"/>
  <c r="D2146" i="1" s="1"/>
  <c r="D2147" i="1" a="1"/>
  <c r="D2147" i="1" s="1"/>
  <c r="D2148" i="1" a="1"/>
  <c r="D2148" i="1" s="1"/>
  <c r="D2149" i="1" a="1"/>
  <c r="D2149" i="1" s="1"/>
  <c r="D2150" i="1" a="1"/>
  <c r="D2150" i="1" s="1"/>
  <c r="D2151" i="1" a="1"/>
  <c r="D2151" i="1" s="1"/>
  <c r="D2152" i="1" a="1"/>
  <c r="D2152" i="1" s="1"/>
  <c r="D2153" i="1" a="1"/>
  <c r="D2153" i="1" s="1"/>
  <c r="D2154" i="1" a="1"/>
  <c r="D2154" i="1" s="1"/>
  <c r="D2155" i="1" a="1"/>
  <c r="D2155" i="1" s="1"/>
  <c r="D2156" i="1" a="1"/>
  <c r="D2156" i="1" s="1"/>
  <c r="D2157" i="1" a="1"/>
  <c r="D2157" i="1" s="1"/>
  <c r="D2158" i="1" a="1"/>
  <c r="D2158" i="1" s="1"/>
  <c r="D2159" i="1" a="1"/>
  <c r="D2159" i="1" s="1"/>
  <c r="D2160" i="1" a="1"/>
  <c r="D2160" i="1" s="1"/>
  <c r="D2161" i="1" a="1"/>
  <c r="D2161" i="1" s="1"/>
  <c r="D2162" i="1" a="1"/>
  <c r="D2162" i="1" s="1"/>
  <c r="D2163" i="1" a="1"/>
  <c r="D2163" i="1" s="1"/>
  <c r="D2164" i="1" a="1"/>
  <c r="D2164" i="1" s="1"/>
  <c r="D2165" i="1" a="1"/>
  <c r="D2165" i="1" s="1"/>
  <c r="D2166" i="1" a="1"/>
  <c r="D2166" i="1" s="1"/>
  <c r="D2167" i="1" a="1"/>
  <c r="D2167" i="1" s="1"/>
  <c r="D2168" i="1" a="1"/>
  <c r="D2168" i="1" s="1"/>
  <c r="D2169" i="1" a="1"/>
  <c r="D2169" i="1" s="1"/>
  <c r="D2170" i="1" a="1"/>
  <c r="D2170" i="1" s="1"/>
  <c r="D2171" i="1" a="1"/>
  <c r="D2171" i="1" s="1"/>
  <c r="D2172" i="1" a="1"/>
  <c r="D2172" i="1" s="1"/>
  <c r="D2173" i="1" a="1"/>
  <c r="D2173" i="1" s="1"/>
  <c r="D2174" i="1" a="1"/>
  <c r="D2174" i="1" s="1"/>
  <c r="D2175" i="1" a="1"/>
  <c r="D2175" i="1" s="1"/>
  <c r="D2176" i="1" a="1"/>
  <c r="D2176" i="1" s="1"/>
  <c r="D2177" i="1" a="1"/>
  <c r="D2177" i="1" s="1"/>
  <c r="D2178" i="1" a="1"/>
  <c r="D2178" i="1" s="1"/>
  <c r="D2179" i="1" a="1"/>
  <c r="D2179" i="1" s="1"/>
  <c r="D2180" i="1" a="1"/>
  <c r="D2180" i="1" s="1"/>
  <c r="D2181" i="1" a="1"/>
  <c r="D2181" i="1" s="1"/>
  <c r="D2182" i="1" a="1"/>
  <c r="D2182" i="1" s="1"/>
  <c r="D2183" i="1" a="1"/>
  <c r="D2183" i="1" s="1"/>
  <c r="D2184" i="1" a="1"/>
  <c r="D2184" i="1" s="1"/>
  <c r="D2185" i="1" a="1"/>
  <c r="D2185" i="1" s="1"/>
  <c r="D2186" i="1" a="1"/>
  <c r="D2186" i="1" s="1"/>
  <c r="D2187" i="1" a="1"/>
  <c r="D2187" i="1" s="1"/>
  <c r="D2188" i="1" a="1"/>
  <c r="D2188" i="1" s="1"/>
  <c r="D2189" i="1" a="1"/>
  <c r="D2189" i="1" s="1"/>
  <c r="D2190" i="1" a="1"/>
  <c r="D2190" i="1" s="1"/>
  <c r="D2191" i="1" a="1"/>
  <c r="D2191" i="1" s="1"/>
  <c r="D2192" i="1" a="1"/>
  <c r="D2192" i="1" s="1"/>
  <c r="D2193" i="1" a="1"/>
  <c r="D2193" i="1" s="1"/>
  <c r="D2194" i="1" a="1"/>
  <c r="D2194" i="1" s="1"/>
  <c r="D2195" i="1" a="1"/>
  <c r="D2195" i="1" s="1"/>
  <c r="D2196" i="1" a="1"/>
  <c r="D2196" i="1" s="1"/>
  <c r="D2197" i="1" a="1"/>
  <c r="D2197" i="1" s="1"/>
  <c r="D2198" i="1" a="1"/>
  <c r="D2198" i="1" s="1"/>
  <c r="D2199" i="1" a="1"/>
  <c r="D2199" i="1" s="1"/>
  <c r="D2200" i="1" a="1"/>
  <c r="D2200" i="1" s="1"/>
  <c r="D2201" i="1" a="1"/>
  <c r="D2201" i="1" s="1"/>
  <c r="D2202" i="1" a="1"/>
  <c r="D2202" i="1" s="1"/>
  <c r="D2203" i="1" a="1"/>
  <c r="D2203" i="1" s="1"/>
  <c r="D2204" i="1" a="1"/>
  <c r="D2204" i="1" s="1"/>
  <c r="D2205" i="1" a="1"/>
  <c r="D2205" i="1" s="1"/>
  <c r="D2206" i="1" a="1"/>
  <c r="D2206" i="1" s="1"/>
  <c r="D2207" i="1" a="1"/>
  <c r="D2207" i="1" s="1"/>
  <c r="D2208" i="1" a="1"/>
  <c r="D2208" i="1" s="1"/>
  <c r="D2209" i="1" a="1"/>
  <c r="D2209" i="1" s="1"/>
  <c r="D2210" i="1" a="1"/>
  <c r="D2210" i="1" s="1"/>
  <c r="D2211" i="1" a="1"/>
  <c r="D2211" i="1" s="1"/>
  <c r="D2212" i="1" a="1"/>
  <c r="D2212" i="1" s="1"/>
  <c r="D2213" i="1" a="1"/>
  <c r="D2213" i="1" s="1"/>
  <c r="D2214" i="1" a="1"/>
  <c r="D2214" i="1" s="1"/>
  <c r="D2215" i="1" a="1"/>
  <c r="D2215" i="1" s="1"/>
  <c r="D2216" i="1" a="1"/>
  <c r="D2216" i="1" s="1"/>
  <c r="D2217" i="1" a="1"/>
  <c r="D2217" i="1" s="1"/>
  <c r="D2218" i="1" a="1"/>
  <c r="D2218" i="1" s="1"/>
  <c r="D2219" i="1" a="1"/>
  <c r="D2219" i="1" s="1"/>
  <c r="D2220" i="1" a="1"/>
  <c r="D2220" i="1" s="1"/>
  <c r="D2221" i="1" a="1"/>
  <c r="D2221" i="1" s="1"/>
  <c r="D2222" i="1" a="1"/>
  <c r="D2222" i="1" s="1"/>
  <c r="D2223" i="1" a="1"/>
  <c r="D2223" i="1" s="1"/>
  <c r="D2224" i="1" a="1"/>
  <c r="D2224" i="1" s="1"/>
  <c r="D2225" i="1" a="1"/>
  <c r="D2225" i="1" s="1"/>
  <c r="D2226" i="1" a="1"/>
  <c r="D2226" i="1" s="1"/>
  <c r="D2227" i="1" a="1"/>
  <c r="D2227" i="1" s="1"/>
  <c r="D2228" i="1" a="1"/>
  <c r="D2228" i="1" s="1"/>
  <c r="D2229" i="1" a="1"/>
  <c r="D2229" i="1" s="1"/>
  <c r="D2230" i="1" a="1"/>
  <c r="D2230" i="1" s="1"/>
  <c r="D2231" i="1" a="1"/>
  <c r="D2231" i="1" s="1"/>
  <c r="D2232" i="1" a="1"/>
  <c r="D2232" i="1" s="1"/>
  <c r="D2233" i="1" a="1"/>
  <c r="D2233" i="1" s="1"/>
  <c r="D2234" i="1" a="1"/>
  <c r="D2234" i="1" s="1"/>
  <c r="D2235" i="1" a="1"/>
  <c r="D2235" i="1" s="1"/>
  <c r="D2236" i="1" a="1"/>
  <c r="D2236" i="1" s="1"/>
  <c r="D2237" i="1" a="1"/>
  <c r="D2237" i="1" s="1"/>
  <c r="D2238" i="1" a="1"/>
  <c r="D2238" i="1" s="1"/>
  <c r="D2239" i="1" a="1"/>
  <c r="D2239" i="1" s="1"/>
  <c r="D2240" i="1" a="1"/>
  <c r="D2240" i="1" s="1"/>
  <c r="D2241" i="1" a="1"/>
  <c r="D2241" i="1" s="1"/>
  <c r="D2242" i="1" a="1"/>
  <c r="D2242" i="1" s="1"/>
  <c r="D2243" i="1" a="1"/>
  <c r="D2243" i="1" s="1"/>
  <c r="D2244" i="1" a="1"/>
  <c r="D2244" i="1" s="1"/>
  <c r="D2245" i="1" a="1"/>
  <c r="D2245" i="1" s="1"/>
  <c r="D2246" i="1" a="1"/>
  <c r="D2246" i="1" s="1"/>
  <c r="D2247" i="1" a="1"/>
  <c r="D2247" i="1" s="1"/>
  <c r="D2248" i="1" a="1"/>
  <c r="D2248" i="1" s="1"/>
  <c r="D2249" i="1" a="1"/>
  <c r="D2249" i="1" s="1"/>
  <c r="D2250" i="1" a="1"/>
  <c r="D2250" i="1" s="1"/>
  <c r="D2251" i="1" a="1"/>
  <c r="D2251" i="1" s="1"/>
  <c r="D2252" i="1" a="1"/>
  <c r="D2252" i="1" s="1"/>
  <c r="D2253" i="1" a="1"/>
  <c r="D2253" i="1" s="1"/>
  <c r="D2254" i="1" a="1"/>
  <c r="D2254" i="1" s="1"/>
  <c r="D2255" i="1" a="1"/>
  <c r="D2255" i="1" s="1"/>
  <c r="D2256" i="1" a="1"/>
  <c r="D2256" i="1" s="1"/>
  <c r="D2257" i="1" a="1"/>
  <c r="D2257" i="1" s="1"/>
  <c r="D2258" i="1" a="1"/>
  <c r="D2258" i="1" s="1"/>
  <c r="D2259" i="1" a="1"/>
  <c r="D2259" i="1" s="1"/>
  <c r="D2260" i="1" a="1"/>
  <c r="D2260" i="1" s="1"/>
  <c r="D2261" i="1" a="1"/>
  <c r="D2261" i="1" s="1"/>
  <c r="D2262" i="1" a="1"/>
  <c r="D2262" i="1" s="1"/>
  <c r="D2263" i="1" a="1"/>
  <c r="D2263" i="1" s="1"/>
  <c r="D2264" i="1" a="1"/>
  <c r="D2264" i="1" s="1"/>
  <c r="D2265" i="1" a="1"/>
  <c r="D2265" i="1" s="1"/>
  <c r="D2266" i="1" a="1"/>
  <c r="D2266" i="1" s="1"/>
  <c r="D2267" i="1" a="1"/>
  <c r="D2267" i="1" s="1"/>
  <c r="D2268" i="1" a="1"/>
  <c r="D2268" i="1" s="1"/>
  <c r="D2269" i="1" a="1"/>
  <c r="D2269" i="1" s="1"/>
  <c r="D2270" i="1" a="1"/>
  <c r="D2270" i="1" s="1"/>
  <c r="D2271" i="1" a="1"/>
  <c r="D2271" i="1" s="1"/>
  <c r="D2272" i="1" a="1"/>
  <c r="D2272" i="1" s="1"/>
  <c r="D2273" i="1" a="1"/>
  <c r="D2273" i="1" s="1"/>
  <c r="D2274" i="1" a="1"/>
  <c r="D2274" i="1" s="1"/>
  <c r="D2275" i="1" a="1"/>
  <c r="D2275" i="1" s="1"/>
  <c r="D2276" i="1" a="1"/>
  <c r="D2276" i="1" s="1"/>
  <c r="D2277" i="1" a="1"/>
  <c r="D2277" i="1" s="1"/>
  <c r="D2278" i="1" a="1"/>
  <c r="D2278" i="1" s="1"/>
  <c r="D2279" i="1" a="1"/>
  <c r="D2279" i="1" s="1"/>
  <c r="D2280" i="1" a="1"/>
  <c r="D2280" i="1" s="1"/>
  <c r="D2281" i="1" a="1"/>
  <c r="D2281" i="1" s="1"/>
  <c r="D2282" i="1" a="1"/>
  <c r="D2282" i="1" s="1"/>
  <c r="D2283" i="1" a="1"/>
  <c r="D2283" i="1" s="1"/>
  <c r="D2284" i="1" a="1"/>
  <c r="D2284" i="1" s="1"/>
  <c r="D2285" i="1" a="1"/>
  <c r="D2285" i="1" s="1"/>
  <c r="D2286" i="1" a="1"/>
  <c r="D2286" i="1" s="1"/>
  <c r="D2287" i="1" a="1"/>
  <c r="D2287" i="1" s="1"/>
  <c r="D2288" i="1" a="1"/>
  <c r="D2288" i="1" s="1"/>
  <c r="D2289" i="1" a="1"/>
  <c r="D2289" i="1" s="1"/>
  <c r="D2290" i="1" a="1"/>
  <c r="D2290" i="1" s="1"/>
  <c r="D2291" i="1" a="1"/>
  <c r="D2291" i="1" s="1"/>
  <c r="D2292" i="1" a="1"/>
  <c r="D2292" i="1" s="1"/>
  <c r="D2293" i="1" a="1"/>
  <c r="D2293" i="1" s="1"/>
  <c r="D2294" i="1" a="1"/>
  <c r="D2294" i="1" s="1"/>
  <c r="D2295" i="1" a="1"/>
  <c r="D2295" i="1" s="1"/>
  <c r="D2296" i="1" a="1"/>
  <c r="D2296" i="1" s="1"/>
  <c r="D2297" i="1" a="1"/>
  <c r="D2297" i="1" s="1"/>
  <c r="D2298" i="1" a="1"/>
  <c r="D2298" i="1" s="1"/>
  <c r="D2299" i="1" a="1"/>
  <c r="D2299" i="1" s="1"/>
  <c r="D2300" i="1" a="1"/>
  <c r="D2300" i="1" s="1"/>
  <c r="D2301" i="1" a="1"/>
  <c r="D2301" i="1" s="1"/>
  <c r="D2302" i="1" a="1"/>
  <c r="D2302" i="1" s="1"/>
  <c r="D2303" i="1" a="1"/>
  <c r="D2303" i="1" s="1"/>
  <c r="D2304" i="1" a="1"/>
  <c r="D2304" i="1" s="1"/>
  <c r="D2305" i="1" a="1"/>
  <c r="D2305" i="1" s="1"/>
  <c r="D2306" i="1" a="1"/>
  <c r="D2306" i="1" s="1"/>
  <c r="D2307" i="1" a="1"/>
  <c r="D2307" i="1" s="1"/>
  <c r="D2308" i="1" a="1"/>
  <c r="D2308" i="1" s="1"/>
  <c r="D2309" i="1" a="1"/>
  <c r="D2309" i="1" s="1"/>
  <c r="D2310" i="1" a="1"/>
  <c r="D2310" i="1" s="1"/>
  <c r="D2311" i="1" a="1"/>
  <c r="D2311" i="1" s="1"/>
  <c r="D2312" i="1" a="1"/>
  <c r="D2312" i="1" s="1"/>
  <c r="D2313" i="1" a="1"/>
  <c r="D2313" i="1" s="1"/>
  <c r="D2314" i="1" a="1"/>
  <c r="D2314" i="1" s="1"/>
  <c r="D2315" i="1" a="1"/>
  <c r="D2315" i="1" s="1"/>
  <c r="D2316" i="1" a="1"/>
  <c r="D2316" i="1" s="1"/>
  <c r="D2317" i="1" a="1"/>
  <c r="D2317" i="1" s="1"/>
  <c r="D2318" i="1" a="1"/>
  <c r="D2318" i="1" s="1"/>
  <c r="D2319" i="1" a="1"/>
  <c r="D2319" i="1" s="1"/>
  <c r="D2320" i="1" a="1"/>
  <c r="D2320" i="1" s="1"/>
  <c r="D2321" i="1" a="1"/>
  <c r="D2321" i="1" s="1"/>
  <c r="D2322" i="1" a="1"/>
  <c r="D2322" i="1" s="1"/>
  <c r="D2323" i="1" a="1"/>
  <c r="D2323" i="1" s="1"/>
  <c r="D2324" i="1" a="1"/>
  <c r="D2324" i="1" s="1"/>
  <c r="D2325" i="1" a="1"/>
  <c r="D2325" i="1" s="1"/>
  <c r="D2326" i="1" a="1"/>
  <c r="D2326" i="1" s="1"/>
  <c r="D2327" i="1" a="1"/>
  <c r="D2327" i="1" s="1"/>
  <c r="D2328" i="1" a="1"/>
  <c r="D2328" i="1" s="1"/>
  <c r="D2329" i="1" a="1"/>
  <c r="D2329" i="1" s="1"/>
  <c r="D2330" i="1" a="1"/>
  <c r="D2330" i="1" s="1"/>
  <c r="D2331" i="1" a="1"/>
  <c r="D2331" i="1" s="1"/>
  <c r="D2332" i="1" a="1"/>
  <c r="D2332" i="1" s="1"/>
  <c r="D2333" i="1" a="1"/>
  <c r="D2333" i="1" s="1"/>
  <c r="D2334" i="1" a="1"/>
  <c r="D2334" i="1" s="1"/>
  <c r="D2335" i="1" a="1"/>
  <c r="D2335" i="1" s="1"/>
  <c r="D2336" i="1" a="1"/>
  <c r="D2336" i="1" s="1"/>
  <c r="D2337" i="1" a="1"/>
  <c r="D2337" i="1" s="1"/>
  <c r="D2338" i="1" a="1"/>
  <c r="D2338" i="1" s="1"/>
  <c r="D2339" i="1" a="1"/>
  <c r="D2339" i="1" s="1"/>
  <c r="D2340" i="1" a="1"/>
  <c r="D2340" i="1" s="1"/>
  <c r="D2341" i="1" a="1"/>
  <c r="D2341" i="1" s="1"/>
  <c r="D2342" i="1" a="1"/>
  <c r="D2342" i="1" s="1"/>
  <c r="D2343" i="1" a="1"/>
  <c r="D2343" i="1" s="1"/>
  <c r="D2344" i="1" a="1"/>
  <c r="D2344" i="1" s="1"/>
  <c r="D2345" i="1" a="1"/>
  <c r="D2345" i="1" s="1"/>
  <c r="D2346" i="1" a="1"/>
  <c r="D2346" i="1" s="1"/>
  <c r="D2347" i="1" a="1"/>
  <c r="D2347" i="1" s="1"/>
  <c r="D2348" i="1" a="1"/>
  <c r="D2348" i="1" s="1"/>
  <c r="D2349" i="1" a="1"/>
  <c r="D2349" i="1" s="1"/>
  <c r="D2350" i="1" a="1"/>
  <c r="D2350" i="1" s="1"/>
  <c r="D2351" i="1" a="1"/>
  <c r="D2351" i="1" s="1"/>
  <c r="D2352" i="1" a="1"/>
  <c r="D2352" i="1" s="1"/>
  <c r="D2353" i="1" a="1"/>
  <c r="D2353" i="1" s="1"/>
  <c r="D2354" i="1" a="1"/>
  <c r="D2354" i="1" s="1"/>
  <c r="D2355" i="1" a="1"/>
  <c r="D2355" i="1" s="1"/>
  <c r="D2356" i="1" a="1"/>
  <c r="D2356" i="1" s="1"/>
  <c r="D2357" i="1" a="1"/>
  <c r="D2357" i="1" s="1"/>
  <c r="D2358" i="1" a="1"/>
  <c r="D2358" i="1" s="1"/>
  <c r="D2359" i="1" a="1"/>
  <c r="D2359" i="1" s="1"/>
  <c r="D2360" i="1" a="1"/>
  <c r="D2360" i="1" s="1"/>
  <c r="D2361" i="1" a="1"/>
  <c r="D2361" i="1" s="1"/>
  <c r="D2362" i="1" a="1"/>
  <c r="D2362" i="1" s="1"/>
  <c r="D2363" i="1" a="1"/>
  <c r="D2363" i="1" s="1"/>
  <c r="D2364" i="1" a="1"/>
  <c r="D2364" i="1" s="1"/>
  <c r="D2365" i="1" a="1"/>
  <c r="D2365" i="1" s="1"/>
  <c r="D2366" i="1" a="1"/>
  <c r="D2366" i="1" s="1"/>
  <c r="D2367" i="1" a="1"/>
  <c r="D2367" i="1" s="1"/>
  <c r="D2368" i="1" a="1"/>
  <c r="D2368" i="1" s="1"/>
  <c r="D2369" i="1" a="1"/>
  <c r="D2369" i="1" s="1"/>
  <c r="D2370" i="1" a="1"/>
  <c r="D2370" i="1" s="1"/>
  <c r="D2371" i="1" a="1"/>
  <c r="D2371" i="1" s="1"/>
  <c r="D2372" i="1" a="1"/>
  <c r="D2372" i="1" s="1"/>
  <c r="D2373" i="1" a="1"/>
  <c r="D2373" i="1" s="1"/>
  <c r="D2374" i="1" a="1"/>
  <c r="D2374" i="1" s="1"/>
  <c r="D2375" i="1" a="1"/>
  <c r="D2375" i="1" s="1"/>
  <c r="D2376" i="1" a="1"/>
  <c r="D2376" i="1" s="1"/>
  <c r="D2377" i="1" a="1"/>
  <c r="D2377" i="1" s="1"/>
  <c r="D2378" i="1" a="1"/>
  <c r="D2378" i="1" s="1"/>
  <c r="D2379" i="1" a="1"/>
  <c r="D2379" i="1" s="1"/>
  <c r="D2380" i="1" a="1"/>
  <c r="D2380" i="1" s="1"/>
  <c r="D2381" i="1" a="1"/>
  <c r="D2381" i="1" s="1"/>
  <c r="D2382" i="1" a="1"/>
  <c r="D2382" i="1" s="1"/>
  <c r="D2383" i="1" a="1"/>
  <c r="D2383" i="1" s="1"/>
  <c r="D2384" i="1" a="1"/>
  <c r="D2384" i="1" s="1"/>
  <c r="D2385" i="1" a="1"/>
  <c r="D2385" i="1" s="1"/>
  <c r="D2386" i="1" a="1"/>
  <c r="D2386" i="1" s="1"/>
  <c r="D2387" i="1" a="1"/>
  <c r="D2387" i="1" s="1"/>
  <c r="D2388" i="1" a="1"/>
  <c r="D2388" i="1" s="1"/>
  <c r="D2389" i="1" a="1"/>
  <c r="D2389" i="1" s="1"/>
  <c r="D2390" i="1" a="1"/>
  <c r="D2390" i="1" s="1"/>
  <c r="D2391" i="1" a="1"/>
  <c r="D2391" i="1" s="1"/>
  <c r="D2392" i="1" a="1"/>
  <c r="D2392" i="1" s="1"/>
  <c r="D2393" i="1" a="1"/>
  <c r="D2393" i="1" s="1"/>
  <c r="D2394" i="1" a="1"/>
  <c r="D2394" i="1" s="1"/>
  <c r="D2395" i="1" a="1"/>
  <c r="D2395" i="1" s="1"/>
  <c r="D2396" i="1" a="1"/>
  <c r="D2396" i="1" s="1"/>
  <c r="D2397" i="1" a="1"/>
  <c r="D2397" i="1" s="1"/>
  <c r="D2398" i="1" a="1"/>
  <c r="D2398" i="1" s="1"/>
  <c r="D2399" i="1" a="1"/>
  <c r="D2399" i="1" s="1"/>
  <c r="D2400" i="1" a="1"/>
  <c r="D2400" i="1" s="1"/>
  <c r="D2401" i="1" a="1"/>
  <c r="D2401" i="1" s="1"/>
  <c r="D2402" i="1" a="1"/>
  <c r="D2402" i="1" s="1"/>
  <c r="D2403" i="1" a="1"/>
  <c r="D2403" i="1" s="1"/>
  <c r="D2404" i="1" a="1"/>
  <c r="D2404" i="1" s="1"/>
  <c r="D2405" i="1" a="1"/>
  <c r="D2405" i="1" s="1"/>
  <c r="D2406" i="1" a="1"/>
  <c r="D2406" i="1" s="1"/>
  <c r="D2407" i="1" a="1"/>
  <c r="D2407" i="1" s="1"/>
  <c r="D2408" i="1" a="1"/>
  <c r="D2408" i="1" s="1"/>
  <c r="D2409" i="1" a="1"/>
  <c r="D2409" i="1" s="1"/>
  <c r="D2410" i="1" a="1"/>
  <c r="D2410" i="1" s="1"/>
  <c r="D2411" i="1" a="1"/>
  <c r="D2411" i="1" s="1"/>
  <c r="D2412" i="1" a="1"/>
  <c r="D2412" i="1" s="1"/>
  <c r="D2413" i="1" a="1"/>
  <c r="D2413" i="1" s="1"/>
  <c r="D2414" i="1" a="1"/>
  <c r="D2414" i="1" s="1"/>
  <c r="D2415" i="1" a="1"/>
  <c r="D2415" i="1" s="1"/>
  <c r="D2416" i="1" a="1"/>
  <c r="D2416" i="1" s="1"/>
  <c r="D2417" i="1" a="1"/>
  <c r="D2417" i="1" s="1"/>
  <c r="D2418" i="1" a="1"/>
  <c r="D2418" i="1" s="1"/>
  <c r="D2419" i="1" a="1"/>
  <c r="D2419" i="1" s="1"/>
  <c r="D2420" i="1" a="1"/>
  <c r="D2420" i="1" s="1"/>
  <c r="D2421" i="1" a="1"/>
  <c r="D2421" i="1" s="1"/>
  <c r="D2422" i="1" a="1"/>
  <c r="D2422" i="1" s="1"/>
  <c r="D2423" i="1" a="1"/>
  <c r="D2423" i="1" s="1"/>
  <c r="D2424" i="1" a="1"/>
  <c r="D2424" i="1" s="1"/>
  <c r="D2425" i="1" a="1"/>
  <c r="D2425" i="1" s="1"/>
  <c r="D2426" i="1" a="1"/>
  <c r="D2426" i="1" s="1"/>
  <c r="D2427" i="1" a="1"/>
  <c r="D2427" i="1" s="1"/>
  <c r="D2428" i="1" a="1"/>
  <c r="D2428" i="1" s="1"/>
  <c r="D2429" i="1" a="1"/>
  <c r="D2429" i="1" s="1"/>
  <c r="D2430" i="1" a="1"/>
  <c r="D2430" i="1" s="1"/>
  <c r="D2431" i="1" a="1"/>
  <c r="D2431" i="1" s="1"/>
  <c r="D2432" i="1" a="1"/>
  <c r="D2432" i="1" s="1"/>
  <c r="D2433" i="1" a="1"/>
  <c r="D2433" i="1" s="1"/>
  <c r="D2434" i="1" a="1"/>
  <c r="D2434" i="1" s="1"/>
  <c r="D2435" i="1" a="1"/>
  <c r="D2435" i="1" s="1"/>
  <c r="D2436" i="1" a="1"/>
  <c r="D2436" i="1" s="1"/>
  <c r="D2437" i="1" a="1"/>
  <c r="D2437" i="1" s="1"/>
  <c r="D2438" i="1" a="1"/>
  <c r="D2438" i="1" s="1"/>
  <c r="D2439" i="1" a="1"/>
  <c r="D2439" i="1" s="1"/>
  <c r="D2440" i="1" a="1"/>
  <c r="D2440" i="1" s="1"/>
  <c r="D2441" i="1" a="1"/>
  <c r="D2441" i="1" s="1"/>
  <c r="D2442" i="1" a="1"/>
  <c r="D2442" i="1" s="1"/>
  <c r="D2443" i="1" a="1"/>
  <c r="D2443" i="1" s="1"/>
  <c r="D2444" i="1" a="1"/>
  <c r="D2444" i="1" s="1"/>
  <c r="D2445" i="1" a="1"/>
  <c r="D2445" i="1" s="1"/>
  <c r="D2446" i="1" a="1"/>
  <c r="D2446" i="1" s="1"/>
  <c r="D2447" i="1" a="1"/>
  <c r="D2447" i="1" s="1"/>
  <c r="D2448" i="1" a="1"/>
  <c r="D2448" i="1" s="1"/>
  <c r="D2449" i="1" a="1"/>
  <c r="D2449" i="1" s="1"/>
  <c r="D2450" i="1" a="1"/>
  <c r="D2450" i="1" s="1"/>
  <c r="D2451" i="1" a="1"/>
  <c r="D2451" i="1" s="1"/>
  <c r="D2452" i="1" a="1"/>
  <c r="D2452" i="1" s="1"/>
  <c r="D2453" i="1" a="1"/>
  <c r="D2453" i="1" s="1"/>
  <c r="D2454" i="1" a="1"/>
  <c r="D2454" i="1" s="1"/>
  <c r="D2455" i="1" a="1"/>
  <c r="D2455" i="1" s="1"/>
  <c r="D2456" i="1" a="1"/>
  <c r="D2456" i="1" s="1"/>
  <c r="D2457" i="1" a="1"/>
  <c r="D2457" i="1" s="1"/>
  <c r="D2458" i="1" a="1"/>
  <c r="D2458" i="1" s="1"/>
  <c r="D2459" i="1" a="1"/>
  <c r="D2459" i="1" s="1"/>
  <c r="D2460" i="1" a="1"/>
  <c r="D2460" i="1" s="1"/>
  <c r="D2461" i="1" a="1"/>
  <c r="D2461" i="1" s="1"/>
  <c r="D2462" i="1" a="1"/>
  <c r="D2462" i="1" s="1"/>
  <c r="D2463" i="1" a="1"/>
  <c r="D2463" i="1" s="1"/>
  <c r="D2464" i="1" a="1"/>
  <c r="D2464" i="1" s="1"/>
  <c r="D2465" i="1" a="1"/>
  <c r="D2465" i="1" s="1"/>
  <c r="D2466" i="1" a="1"/>
  <c r="D2466" i="1" s="1"/>
  <c r="D2467" i="1" a="1"/>
  <c r="D2467" i="1" s="1"/>
  <c r="D2468" i="1" a="1"/>
  <c r="D2468" i="1" s="1"/>
  <c r="D2469" i="1" a="1"/>
  <c r="D2469" i="1" s="1"/>
  <c r="D2470" i="1" a="1"/>
  <c r="D2470" i="1" s="1"/>
  <c r="D2471" i="1" a="1"/>
  <c r="D2471" i="1" s="1"/>
  <c r="D2472" i="1" a="1"/>
  <c r="D2472" i="1" s="1"/>
  <c r="D2473" i="1" a="1"/>
  <c r="D2473" i="1" s="1"/>
  <c r="D2474" i="1" a="1"/>
  <c r="D2474" i="1" s="1"/>
  <c r="D2475" i="1" a="1"/>
  <c r="D2475" i="1" s="1"/>
  <c r="D2476" i="1" a="1"/>
  <c r="D2476" i="1" s="1"/>
  <c r="D2477" i="1" a="1"/>
  <c r="D2477" i="1" s="1"/>
  <c r="D2478" i="1" a="1"/>
  <c r="D2478" i="1" s="1"/>
  <c r="D2479" i="1" a="1"/>
  <c r="D2479" i="1" s="1"/>
  <c r="D2480" i="1" a="1"/>
  <c r="D2480" i="1" s="1"/>
  <c r="D2481" i="1" a="1"/>
  <c r="D2481" i="1" s="1"/>
  <c r="D2482" i="1" a="1"/>
  <c r="D2482" i="1" s="1"/>
  <c r="D2483" i="1" a="1"/>
  <c r="D2483" i="1" s="1"/>
  <c r="D2484" i="1" a="1"/>
  <c r="D2484" i="1" s="1"/>
  <c r="D2485" i="1" a="1"/>
  <c r="D2485" i="1" s="1"/>
  <c r="D2486" i="1" a="1"/>
  <c r="D2486" i="1" s="1"/>
  <c r="D2487" i="1" a="1"/>
  <c r="D2487" i="1" s="1"/>
  <c r="D2488" i="1" a="1"/>
  <c r="D2488" i="1" s="1"/>
  <c r="D2489" i="1" a="1"/>
  <c r="D2489" i="1" s="1"/>
  <c r="D2490" i="1" a="1"/>
  <c r="D2490" i="1" s="1"/>
  <c r="D2491" i="1" a="1"/>
  <c r="D2491" i="1" s="1"/>
  <c r="D2492" i="1" a="1"/>
  <c r="D2492" i="1" s="1"/>
  <c r="D2493" i="1" a="1"/>
  <c r="D2493" i="1" s="1"/>
  <c r="D2494" i="1" a="1"/>
  <c r="D2494" i="1" s="1"/>
  <c r="D2495" i="1" a="1"/>
  <c r="D2495" i="1" s="1"/>
  <c r="D2496" i="1" a="1"/>
  <c r="D2496" i="1" s="1"/>
  <c r="D2497" i="1" a="1"/>
  <c r="D2497" i="1" s="1"/>
  <c r="D2498" i="1" a="1"/>
  <c r="D2498" i="1" s="1"/>
  <c r="D2499" i="1" a="1"/>
  <c r="D2499" i="1" s="1"/>
  <c r="D2500" i="1" a="1"/>
  <c r="D2500" i="1" s="1"/>
  <c r="D2501" i="1" a="1"/>
  <c r="D2501" i="1" s="1"/>
  <c r="D2502" i="1" a="1"/>
  <c r="D2502" i="1" s="1"/>
  <c r="D2503" i="1" a="1"/>
  <c r="D2503" i="1" s="1"/>
  <c r="D2504" i="1" a="1"/>
  <c r="D2504" i="1" s="1"/>
  <c r="D2505" i="1" a="1"/>
  <c r="D2505" i="1" s="1"/>
  <c r="D2506" i="1" a="1"/>
  <c r="D2506" i="1" s="1"/>
  <c r="D2507" i="1" a="1"/>
  <c r="D2507" i="1" s="1"/>
  <c r="D2508" i="1" a="1"/>
  <c r="D2508" i="1" s="1"/>
  <c r="D2509" i="1" a="1"/>
  <c r="D2509" i="1" s="1"/>
  <c r="D2510" i="1" a="1"/>
  <c r="D2510" i="1" s="1"/>
  <c r="D2511" i="1" a="1"/>
  <c r="D2511" i="1" s="1"/>
  <c r="D2512" i="1" a="1"/>
  <c r="D2512" i="1" s="1"/>
  <c r="D2513" i="1" a="1"/>
  <c r="D2513" i="1" s="1"/>
  <c r="D2514" i="1" a="1"/>
  <c r="D2514" i="1" s="1"/>
  <c r="D2515" i="1" a="1"/>
  <c r="D2515" i="1" s="1"/>
  <c r="D2516" i="1" a="1"/>
  <c r="D2516" i="1" s="1"/>
  <c r="D2517" i="1" a="1"/>
  <c r="D2517" i="1" s="1"/>
  <c r="D2518" i="1" a="1"/>
  <c r="D2518" i="1" s="1"/>
  <c r="D2519" i="1" a="1"/>
  <c r="D2519" i="1" s="1"/>
  <c r="D2520" i="1" a="1"/>
  <c r="D2520" i="1" s="1"/>
  <c r="D2521" i="1" a="1"/>
  <c r="D2521" i="1" s="1"/>
  <c r="D2522" i="1" a="1"/>
  <c r="D2522" i="1" s="1"/>
  <c r="D2523" i="1" a="1"/>
  <c r="D2523" i="1" s="1"/>
  <c r="D2524" i="1" a="1"/>
  <c r="D2524" i="1" s="1"/>
  <c r="D2525" i="1" a="1"/>
  <c r="D2525" i="1" s="1"/>
  <c r="D2526" i="1" a="1"/>
  <c r="D2526" i="1" s="1"/>
  <c r="D2527" i="1" a="1"/>
  <c r="D2527" i="1" s="1"/>
  <c r="D2528" i="1" a="1"/>
  <c r="D2528" i="1" s="1"/>
  <c r="D2529" i="1" a="1"/>
  <c r="D2529" i="1" s="1"/>
  <c r="D2530" i="1" a="1"/>
  <c r="D2530" i="1" s="1"/>
  <c r="D2531" i="1" a="1"/>
  <c r="D2531" i="1" s="1"/>
  <c r="D2532" i="1" a="1"/>
  <c r="D2532" i="1" s="1"/>
  <c r="D2533" i="1" a="1"/>
  <c r="D2533" i="1" s="1"/>
  <c r="D2534" i="1" a="1"/>
  <c r="D2534" i="1" s="1"/>
  <c r="D2535" i="1" a="1"/>
  <c r="D2535" i="1" s="1"/>
  <c r="D2536" i="1" a="1"/>
  <c r="D2536" i="1" s="1"/>
  <c r="D2537" i="1" a="1"/>
  <c r="D2537" i="1" s="1"/>
  <c r="D2538" i="1" a="1"/>
  <c r="D2538" i="1" s="1"/>
  <c r="D2539" i="1" a="1"/>
  <c r="D2539" i="1" s="1"/>
  <c r="D2540" i="1" a="1"/>
  <c r="D2540" i="1" s="1"/>
  <c r="D2541" i="1" a="1"/>
  <c r="D2541" i="1" s="1"/>
  <c r="D2542" i="1" a="1"/>
  <c r="D2542" i="1" s="1"/>
  <c r="D2543" i="1" a="1"/>
  <c r="D2543" i="1" s="1"/>
  <c r="D2544" i="1" a="1"/>
  <c r="D2544" i="1" s="1"/>
  <c r="D2545" i="1" a="1"/>
  <c r="D2545" i="1" s="1"/>
  <c r="D2546" i="1" a="1"/>
  <c r="D2546" i="1" s="1"/>
  <c r="D2547" i="1" a="1"/>
  <c r="D2547" i="1" s="1"/>
  <c r="D2548" i="1" a="1"/>
  <c r="D2548" i="1" s="1"/>
  <c r="D2549" i="1" a="1"/>
  <c r="D2549" i="1" s="1"/>
  <c r="D2550" i="1" a="1"/>
  <c r="D2550" i="1" s="1"/>
  <c r="D2551" i="1" a="1"/>
  <c r="D2551" i="1" s="1"/>
  <c r="D2552" i="1" a="1"/>
  <c r="D2552" i="1" s="1"/>
  <c r="D2553" i="1" a="1"/>
  <c r="D2553" i="1" s="1"/>
  <c r="D2554" i="1" a="1"/>
  <c r="D2554" i="1" s="1"/>
  <c r="D2555" i="1" a="1"/>
  <c r="D2555" i="1" s="1"/>
  <c r="D2556" i="1" a="1"/>
  <c r="D2556" i="1" s="1"/>
  <c r="D2557" i="1" a="1"/>
  <c r="D2557" i="1" s="1"/>
  <c r="D2558" i="1" a="1"/>
  <c r="D2558" i="1" s="1"/>
  <c r="D2559" i="1" a="1"/>
  <c r="D2559" i="1" s="1"/>
  <c r="D2560" i="1" a="1"/>
  <c r="D2560" i="1" s="1"/>
  <c r="D2561" i="1" a="1"/>
  <c r="D2561" i="1" s="1"/>
  <c r="D2562" i="1" a="1"/>
  <c r="D2562" i="1" s="1"/>
  <c r="D2563" i="1" a="1"/>
  <c r="D2563" i="1" s="1"/>
  <c r="D2564" i="1" a="1"/>
  <c r="D2564" i="1" s="1"/>
  <c r="D2565" i="1" a="1"/>
  <c r="D2565" i="1" s="1"/>
  <c r="D2566" i="1" a="1"/>
  <c r="D2566" i="1" s="1"/>
  <c r="D2567" i="1" a="1"/>
  <c r="D2567" i="1" s="1"/>
  <c r="D2568" i="1" a="1"/>
  <c r="D2568" i="1" s="1"/>
  <c r="D2569" i="1" a="1"/>
  <c r="D2569" i="1" s="1"/>
  <c r="D2570" i="1" a="1"/>
  <c r="D2570" i="1" s="1"/>
  <c r="D2571" i="1" a="1"/>
  <c r="D2571" i="1" s="1"/>
  <c r="D2572" i="1" a="1"/>
  <c r="D2572" i="1" s="1"/>
  <c r="D2573" i="1" a="1"/>
  <c r="D2573" i="1" s="1"/>
  <c r="D2574" i="1" a="1"/>
  <c r="D2574" i="1" s="1"/>
  <c r="D2575" i="1" a="1"/>
  <c r="D2575" i="1" s="1"/>
  <c r="D2576" i="1" a="1"/>
  <c r="D2576" i="1" s="1"/>
  <c r="D2577" i="1" a="1"/>
  <c r="D2577" i="1" s="1"/>
  <c r="D2578" i="1" a="1"/>
  <c r="D2578" i="1" s="1"/>
  <c r="D2579" i="1" a="1"/>
  <c r="D2579" i="1" s="1"/>
  <c r="D2580" i="1" a="1"/>
  <c r="D2580" i="1" s="1"/>
  <c r="D2581" i="1" a="1"/>
  <c r="D2581" i="1" s="1"/>
  <c r="D2582" i="1" a="1"/>
  <c r="D2582" i="1" s="1"/>
  <c r="D2583" i="1" a="1"/>
  <c r="D2583" i="1" s="1"/>
  <c r="D2584" i="1" a="1"/>
  <c r="D2584" i="1" s="1"/>
  <c r="D2585" i="1" a="1"/>
  <c r="D2585" i="1" s="1"/>
  <c r="D2586" i="1" a="1"/>
  <c r="D2586" i="1" s="1"/>
  <c r="D2587" i="1" a="1"/>
  <c r="D2587" i="1" s="1"/>
  <c r="D2588" i="1" a="1"/>
  <c r="D2588" i="1" s="1"/>
  <c r="D2589" i="1" a="1"/>
  <c r="D2589" i="1" s="1"/>
  <c r="D2590" i="1" a="1"/>
  <c r="D2590" i="1" s="1"/>
  <c r="D2591" i="1" a="1"/>
  <c r="D2591" i="1" s="1"/>
  <c r="D2592" i="1" a="1"/>
  <c r="D2592" i="1" s="1"/>
  <c r="D2593" i="1" a="1"/>
  <c r="D2593" i="1" s="1"/>
  <c r="D2594" i="1" a="1"/>
  <c r="D2594" i="1" s="1"/>
  <c r="D2595" i="1" a="1"/>
  <c r="D2595" i="1" s="1"/>
  <c r="D2596" i="1" a="1"/>
  <c r="D2596" i="1" s="1"/>
  <c r="D2597" i="1" a="1"/>
  <c r="D2597" i="1" s="1"/>
  <c r="D2598" i="1" a="1"/>
  <c r="D2598" i="1" s="1"/>
  <c r="D2599" i="1" a="1"/>
  <c r="D2599" i="1" s="1"/>
  <c r="D2600" i="1" a="1"/>
  <c r="D2600" i="1" s="1"/>
  <c r="D2601" i="1" a="1"/>
  <c r="D2601" i="1" s="1"/>
  <c r="D2602" i="1" a="1"/>
  <c r="D2602" i="1" s="1"/>
  <c r="D2603" i="1" a="1"/>
  <c r="D2603" i="1" s="1"/>
  <c r="D2604" i="1" a="1"/>
  <c r="D2604" i="1" s="1"/>
  <c r="D2605" i="1" a="1"/>
  <c r="D2605" i="1" s="1"/>
  <c r="D2606" i="1" a="1"/>
  <c r="D2606" i="1" s="1"/>
  <c r="D2607" i="1" a="1"/>
  <c r="D2607" i="1" s="1"/>
  <c r="D2608" i="1" a="1"/>
  <c r="D2608" i="1" s="1"/>
  <c r="D2609" i="1" a="1"/>
  <c r="D2609" i="1" s="1"/>
  <c r="D2610" i="1" a="1"/>
  <c r="D2610" i="1" s="1"/>
  <c r="D2611" i="1" a="1"/>
  <c r="D2611" i="1" s="1"/>
  <c r="D2612" i="1" a="1"/>
  <c r="D2612" i="1" s="1"/>
  <c r="D2613" i="1" a="1"/>
  <c r="D2613" i="1" s="1"/>
  <c r="D2614" i="1" a="1"/>
  <c r="D2614" i="1" s="1"/>
  <c r="D2615" i="1" a="1"/>
  <c r="D2615" i="1" s="1"/>
  <c r="D2616" i="1" a="1"/>
  <c r="D2616" i="1" s="1"/>
  <c r="D2617" i="1" a="1"/>
  <c r="D2617" i="1" s="1"/>
  <c r="D2618" i="1" a="1"/>
  <c r="D2618" i="1" s="1"/>
  <c r="D2619" i="1" a="1"/>
  <c r="D2619" i="1" s="1"/>
  <c r="D2620" i="1" a="1"/>
  <c r="D2620" i="1" s="1"/>
  <c r="D2621" i="1" a="1"/>
  <c r="D2621" i="1" s="1"/>
  <c r="D2622" i="1" a="1"/>
  <c r="D2622" i="1" s="1"/>
  <c r="D2623" i="1" a="1"/>
  <c r="D2623" i="1" s="1"/>
  <c r="D2624" i="1" a="1"/>
  <c r="D2624" i="1" s="1"/>
  <c r="D2625" i="1" a="1"/>
  <c r="D2625" i="1" s="1"/>
  <c r="D2626" i="1" a="1"/>
  <c r="D2626" i="1" s="1"/>
  <c r="D2627" i="1" a="1"/>
  <c r="D2627" i="1" s="1"/>
  <c r="D2628" i="1" a="1"/>
  <c r="D2628" i="1" s="1"/>
  <c r="D2629" i="1" a="1"/>
  <c r="D2629" i="1" s="1"/>
  <c r="D2630" i="1" a="1"/>
  <c r="D2630" i="1" s="1"/>
  <c r="D2631" i="1" a="1"/>
  <c r="D2631" i="1" s="1"/>
  <c r="D2632" i="1" a="1"/>
  <c r="D2632" i="1" s="1"/>
  <c r="D2633" i="1" a="1"/>
  <c r="D2633" i="1" s="1"/>
  <c r="D2634" i="1" a="1"/>
  <c r="D2634" i="1" s="1"/>
  <c r="D2635" i="1" a="1"/>
  <c r="D2635" i="1" s="1"/>
  <c r="D2636" i="1" a="1"/>
  <c r="D2636" i="1" s="1"/>
  <c r="D2637" i="1" a="1"/>
  <c r="D2637" i="1" s="1"/>
  <c r="D2638" i="1" a="1"/>
  <c r="D2638" i="1" s="1"/>
  <c r="D2639" i="1" a="1"/>
  <c r="D2639" i="1" s="1"/>
  <c r="D2640" i="1" a="1"/>
  <c r="D2640" i="1" s="1"/>
  <c r="D2641" i="1" a="1"/>
  <c r="D2641" i="1" s="1"/>
  <c r="D2642" i="1" a="1"/>
  <c r="D2642" i="1" s="1"/>
  <c r="D2643" i="1" a="1"/>
  <c r="D2643" i="1" s="1"/>
  <c r="D2644" i="1" a="1"/>
  <c r="D2644" i="1" s="1"/>
  <c r="D2645" i="1" a="1"/>
  <c r="D2645" i="1" s="1"/>
  <c r="D2646" i="1" a="1"/>
  <c r="D2646" i="1" s="1"/>
  <c r="D2647" i="1" a="1"/>
  <c r="D2647" i="1" s="1"/>
  <c r="D2648" i="1" a="1"/>
  <c r="D2648" i="1" s="1"/>
  <c r="D2649" i="1" a="1"/>
  <c r="D2649" i="1" s="1"/>
  <c r="D2650" i="1" a="1"/>
  <c r="D2650" i="1" s="1"/>
  <c r="D2651" i="1" a="1"/>
  <c r="D2651" i="1" s="1"/>
  <c r="D2652" i="1" a="1"/>
  <c r="D2652" i="1" s="1"/>
  <c r="D2653" i="1" a="1"/>
  <c r="D2653" i="1" s="1"/>
  <c r="D2654" i="1" a="1"/>
  <c r="D2654" i="1" s="1"/>
  <c r="D2655" i="1" a="1"/>
  <c r="D2655" i="1" s="1"/>
  <c r="D2656" i="1" a="1"/>
  <c r="D2656" i="1" s="1"/>
  <c r="D2657" i="1" a="1"/>
  <c r="D2657" i="1" s="1"/>
  <c r="D2658" i="1" a="1"/>
  <c r="D2658" i="1" s="1"/>
  <c r="D2659" i="1" a="1"/>
  <c r="D2659" i="1" s="1"/>
  <c r="D2660" i="1" a="1"/>
  <c r="D2660" i="1" s="1"/>
  <c r="D2661" i="1" a="1"/>
  <c r="D2661" i="1" s="1"/>
  <c r="D2662" i="1" a="1"/>
  <c r="D2662" i="1" s="1"/>
  <c r="D2663" i="1" a="1"/>
  <c r="D2663" i="1" s="1"/>
  <c r="D2664" i="1" a="1"/>
  <c r="D2664" i="1" s="1"/>
  <c r="D2665" i="1" a="1"/>
  <c r="D2665" i="1" s="1"/>
  <c r="D2666" i="1" a="1"/>
  <c r="D2666" i="1" s="1"/>
  <c r="D2667" i="1" a="1"/>
  <c r="D2667" i="1" s="1"/>
  <c r="D2668" i="1" a="1"/>
  <c r="D2668" i="1" s="1"/>
  <c r="D2669" i="1" a="1"/>
  <c r="D2669" i="1" s="1"/>
  <c r="D2670" i="1" a="1"/>
  <c r="D2670" i="1" s="1"/>
  <c r="D2671" i="1" a="1"/>
  <c r="D2671" i="1" s="1"/>
  <c r="D2672" i="1" a="1"/>
  <c r="D2672" i="1" s="1"/>
  <c r="D2673" i="1" a="1"/>
  <c r="D2673" i="1" s="1"/>
  <c r="D2674" i="1" a="1"/>
  <c r="D2674" i="1" s="1"/>
  <c r="D2675" i="1" a="1"/>
  <c r="D2675" i="1" s="1"/>
  <c r="D2676" i="1" a="1"/>
  <c r="D2676" i="1" s="1"/>
  <c r="D2677" i="1" a="1"/>
  <c r="D2677" i="1" s="1"/>
  <c r="D2678" i="1" a="1"/>
  <c r="D2678" i="1" s="1"/>
  <c r="D2679" i="1" a="1"/>
  <c r="D2679" i="1" s="1"/>
  <c r="D2680" i="1" a="1"/>
  <c r="D2680" i="1" s="1"/>
  <c r="D2681" i="1" a="1"/>
  <c r="D2681" i="1" s="1"/>
  <c r="D2682" i="1" a="1"/>
  <c r="D2682" i="1" s="1"/>
  <c r="D2683" i="1" a="1"/>
  <c r="D2683" i="1" s="1"/>
  <c r="D2684" i="1" a="1"/>
  <c r="D2684" i="1" s="1"/>
  <c r="D2685" i="1" a="1"/>
  <c r="D2685" i="1" s="1"/>
  <c r="D2686" i="1" a="1"/>
  <c r="D2686" i="1" s="1"/>
  <c r="D2687" i="1" a="1"/>
  <c r="D2687" i="1" s="1"/>
  <c r="D2688" i="1" a="1"/>
  <c r="D2688" i="1" s="1"/>
  <c r="D2689" i="1" a="1"/>
  <c r="D2689" i="1" s="1"/>
  <c r="D2690" i="1" a="1"/>
  <c r="D2690" i="1" s="1"/>
  <c r="D2691" i="1" a="1"/>
  <c r="D2691" i="1" s="1"/>
  <c r="D2692" i="1" a="1"/>
  <c r="D2692" i="1" s="1"/>
  <c r="D2693" i="1" a="1"/>
  <c r="D2693" i="1" s="1"/>
  <c r="D2694" i="1" a="1"/>
  <c r="D2694" i="1" s="1"/>
  <c r="D2695" i="1" a="1"/>
  <c r="D2695" i="1" s="1"/>
  <c r="D2696" i="1" a="1"/>
  <c r="D2696" i="1" s="1"/>
  <c r="D2697" i="1" a="1"/>
  <c r="D2697" i="1" s="1"/>
  <c r="D2698" i="1" a="1"/>
  <c r="D2698" i="1" s="1"/>
  <c r="D2699" i="1" a="1"/>
  <c r="D2699" i="1" s="1"/>
  <c r="D2700" i="1" a="1"/>
  <c r="D2700" i="1" s="1"/>
  <c r="D2701" i="1" a="1"/>
  <c r="D2701" i="1" s="1"/>
  <c r="D2702" i="1" a="1"/>
  <c r="D2702" i="1" s="1"/>
  <c r="D2703" i="1" a="1"/>
  <c r="D2703" i="1" s="1"/>
  <c r="D2704" i="1" a="1"/>
  <c r="D2704" i="1" s="1"/>
  <c r="D2705" i="1" a="1"/>
  <c r="D2705" i="1" s="1"/>
  <c r="D2706" i="1" a="1"/>
  <c r="D2706" i="1" s="1"/>
  <c r="D2707" i="1" a="1"/>
  <c r="D2707" i="1" s="1"/>
  <c r="D2708" i="1" a="1"/>
  <c r="D2708" i="1" s="1"/>
  <c r="D2709" i="1" a="1"/>
  <c r="D2709" i="1" s="1"/>
  <c r="D2710" i="1" a="1"/>
  <c r="D2710" i="1" s="1"/>
  <c r="D2711" i="1" a="1"/>
  <c r="D2711" i="1" s="1"/>
  <c r="D2712" i="1" a="1"/>
  <c r="D2712" i="1" s="1"/>
  <c r="D2713" i="1" a="1"/>
  <c r="D2713" i="1" s="1"/>
  <c r="D2714" i="1" a="1"/>
  <c r="D2714" i="1" s="1"/>
  <c r="D2715" i="1" a="1"/>
  <c r="D2715" i="1" s="1"/>
  <c r="D2716" i="1" a="1"/>
  <c r="D2716" i="1" s="1"/>
  <c r="D2717" i="1" a="1"/>
  <c r="D2717" i="1" s="1"/>
  <c r="D2718" i="1" a="1"/>
  <c r="D2718" i="1" s="1"/>
  <c r="D2719" i="1" a="1"/>
  <c r="D2719" i="1" s="1"/>
  <c r="D2720" i="1" a="1"/>
  <c r="D2720" i="1" s="1"/>
  <c r="D2721" i="1" a="1"/>
  <c r="D2721" i="1" s="1"/>
  <c r="D2722" i="1" a="1"/>
  <c r="D2722" i="1" s="1"/>
  <c r="D2723" i="1" a="1"/>
  <c r="D2723" i="1" s="1"/>
  <c r="D2724" i="1" a="1"/>
  <c r="D2724" i="1" s="1"/>
  <c r="D2725" i="1" a="1"/>
  <c r="D2725" i="1" s="1"/>
  <c r="D2726" i="1" a="1"/>
  <c r="D2726" i="1" s="1"/>
  <c r="D2727" i="1" a="1"/>
  <c r="D2727" i="1" s="1"/>
  <c r="D2728" i="1" a="1"/>
  <c r="D2728" i="1" s="1"/>
  <c r="D2729" i="1" a="1"/>
  <c r="D2729" i="1" s="1"/>
  <c r="D2730" i="1" a="1"/>
  <c r="D2730" i="1" s="1"/>
  <c r="D2731" i="1" a="1"/>
  <c r="D2731" i="1" s="1"/>
  <c r="D2732" i="1" a="1"/>
  <c r="D2732" i="1" s="1"/>
  <c r="D2733" i="1" a="1"/>
  <c r="D2733" i="1" s="1"/>
  <c r="D2734" i="1" a="1"/>
  <c r="D2734" i="1" s="1"/>
  <c r="D2735" i="1" a="1"/>
  <c r="D2735" i="1" s="1"/>
  <c r="D2736" i="1" a="1"/>
  <c r="D2736" i="1" s="1"/>
  <c r="D2737" i="1" a="1"/>
  <c r="D2737" i="1" s="1"/>
  <c r="D2738" i="1" a="1"/>
  <c r="D2738" i="1" s="1"/>
  <c r="D2739" i="1" a="1"/>
  <c r="D2739" i="1" s="1"/>
  <c r="D2740" i="1" a="1"/>
  <c r="D2740" i="1" s="1"/>
  <c r="D2741" i="1" a="1"/>
  <c r="D2741" i="1" s="1"/>
  <c r="D2742" i="1" a="1"/>
  <c r="D2742" i="1" s="1"/>
  <c r="D2743" i="1" a="1"/>
  <c r="D2743" i="1" s="1"/>
  <c r="D2744" i="1" a="1"/>
  <c r="D2744" i="1" s="1"/>
  <c r="D2745" i="1" a="1"/>
  <c r="D2745" i="1" s="1"/>
  <c r="D2746" i="1" a="1"/>
  <c r="D2746" i="1" s="1"/>
  <c r="D2747" i="1" a="1"/>
  <c r="D2747" i="1" s="1"/>
  <c r="D2748" i="1" a="1"/>
  <c r="D2748" i="1" s="1"/>
  <c r="D2749" i="1" a="1"/>
  <c r="D2749" i="1" s="1"/>
  <c r="D2750" i="1" a="1"/>
  <c r="D2750" i="1" s="1"/>
  <c r="D2751" i="1" a="1"/>
  <c r="D2751" i="1" s="1"/>
  <c r="D2752" i="1" a="1"/>
  <c r="D2752" i="1" s="1"/>
  <c r="D2753" i="1" a="1"/>
  <c r="D2753" i="1" s="1"/>
  <c r="D2754" i="1" a="1"/>
  <c r="D2754" i="1" s="1"/>
  <c r="D2755" i="1" a="1"/>
  <c r="D2755" i="1" s="1"/>
  <c r="D2756" i="1" a="1"/>
  <c r="D2756" i="1" s="1"/>
  <c r="D2757" i="1" a="1"/>
  <c r="D2757" i="1" s="1"/>
  <c r="D2758" i="1" a="1"/>
  <c r="D2758" i="1" s="1"/>
  <c r="D2759" i="1" a="1"/>
  <c r="D2759" i="1" s="1"/>
  <c r="D2760" i="1" a="1"/>
  <c r="D2760" i="1" s="1"/>
  <c r="D2761" i="1" a="1"/>
  <c r="D2761" i="1" s="1"/>
  <c r="D2762" i="1" a="1"/>
  <c r="D2762" i="1" s="1"/>
  <c r="D2763" i="1" a="1"/>
  <c r="D2763" i="1" s="1"/>
  <c r="D2764" i="1" a="1"/>
  <c r="D2764" i="1" s="1"/>
  <c r="D2765" i="1" a="1"/>
  <c r="D2765" i="1" s="1"/>
  <c r="D2766" i="1" a="1"/>
  <c r="D2766" i="1" s="1"/>
  <c r="D2767" i="1" a="1"/>
  <c r="D2767" i="1" s="1"/>
  <c r="D2768" i="1" a="1"/>
  <c r="D2768" i="1" s="1"/>
  <c r="D2769" i="1" a="1"/>
  <c r="D2769" i="1" s="1"/>
  <c r="D2770" i="1" a="1"/>
  <c r="D2770" i="1" s="1"/>
  <c r="D2771" i="1" a="1"/>
  <c r="D2771" i="1" s="1"/>
  <c r="D2772" i="1" a="1"/>
  <c r="D2772" i="1" s="1"/>
  <c r="D2773" i="1" a="1"/>
  <c r="D2773" i="1" s="1"/>
  <c r="D2774" i="1" a="1"/>
  <c r="D2774" i="1" s="1"/>
  <c r="D2775" i="1" a="1"/>
  <c r="D2775" i="1" s="1"/>
  <c r="D2776" i="1" a="1"/>
  <c r="D2776" i="1" s="1"/>
  <c r="D2777" i="1" a="1"/>
  <c r="D2777" i="1" s="1"/>
  <c r="D2778" i="1" a="1"/>
  <c r="D2778" i="1" s="1"/>
  <c r="D2779" i="1" a="1"/>
  <c r="D2779" i="1" s="1"/>
  <c r="D2780" i="1" a="1"/>
  <c r="D2780" i="1" s="1"/>
  <c r="D2781" i="1" a="1"/>
  <c r="D2781" i="1" s="1"/>
  <c r="D2782" i="1" a="1"/>
  <c r="D2782" i="1" s="1"/>
  <c r="D2783" i="1" a="1"/>
  <c r="D2783" i="1" s="1"/>
  <c r="D2784" i="1" a="1"/>
  <c r="D2784" i="1" s="1"/>
  <c r="D2785" i="1" a="1"/>
  <c r="D2785" i="1" s="1"/>
  <c r="D2786" i="1" a="1"/>
  <c r="D2786" i="1" s="1"/>
  <c r="D2787" i="1" a="1"/>
  <c r="D2787" i="1" s="1"/>
  <c r="D2788" i="1" a="1"/>
  <c r="D2788" i="1" s="1"/>
  <c r="D2789" i="1" a="1"/>
  <c r="D2789" i="1" s="1"/>
  <c r="D2790" i="1" a="1"/>
  <c r="D2790" i="1" s="1"/>
  <c r="D2791" i="1" a="1"/>
  <c r="D2791" i="1" s="1"/>
  <c r="D2792" i="1" a="1"/>
  <c r="D2792" i="1" s="1"/>
  <c r="D2793" i="1" a="1"/>
  <c r="D2793" i="1" s="1"/>
  <c r="D2794" i="1" a="1"/>
  <c r="D2794" i="1" s="1"/>
  <c r="D2795" i="1" a="1"/>
  <c r="D2795" i="1" s="1"/>
  <c r="D2796" i="1" a="1"/>
  <c r="D2796" i="1" s="1"/>
  <c r="D2797" i="1" a="1"/>
  <c r="D2797" i="1" s="1"/>
  <c r="D2798" i="1" a="1"/>
  <c r="D2798" i="1" s="1"/>
  <c r="D2799" i="1" a="1"/>
  <c r="D2799" i="1" s="1"/>
  <c r="D2800" i="1" a="1"/>
  <c r="D2800" i="1" s="1"/>
  <c r="D2801" i="1" a="1"/>
  <c r="D2801" i="1" s="1"/>
  <c r="D2802" i="1" a="1"/>
  <c r="D2802" i="1" s="1"/>
  <c r="D2803" i="1" a="1"/>
  <c r="D2803" i="1" s="1"/>
  <c r="D2804" i="1" a="1"/>
  <c r="D2804" i="1" s="1"/>
  <c r="D2805" i="1" a="1"/>
  <c r="D2805" i="1" s="1"/>
  <c r="D2806" i="1" a="1"/>
  <c r="D2806" i="1" s="1"/>
  <c r="D2807" i="1" a="1"/>
  <c r="D2807" i="1" s="1"/>
  <c r="D2808" i="1" a="1"/>
  <c r="D2808" i="1" s="1"/>
  <c r="D2809" i="1" a="1"/>
  <c r="D2809" i="1" s="1"/>
  <c r="D2810" i="1" a="1"/>
  <c r="D2810" i="1" s="1"/>
  <c r="D2811" i="1" a="1"/>
  <c r="D2811" i="1" s="1"/>
  <c r="D2812" i="1" a="1"/>
  <c r="D2812" i="1" s="1"/>
  <c r="D2813" i="1" a="1"/>
  <c r="D2813" i="1" s="1"/>
  <c r="D2814" i="1" a="1"/>
  <c r="D2814" i="1" s="1"/>
  <c r="D2815" i="1" a="1"/>
  <c r="D2815" i="1" s="1"/>
  <c r="D2816" i="1" a="1"/>
  <c r="D2816" i="1" s="1"/>
  <c r="D2817" i="1" a="1"/>
  <c r="D2817" i="1" s="1"/>
  <c r="D2818" i="1" a="1"/>
  <c r="D2818" i="1" s="1"/>
  <c r="D2819" i="1" a="1"/>
  <c r="D2819" i="1" s="1"/>
  <c r="D2820" i="1" a="1"/>
  <c r="D2820" i="1" s="1"/>
  <c r="D2821" i="1" a="1"/>
  <c r="D2821" i="1" s="1"/>
  <c r="D2822" i="1" a="1"/>
  <c r="D2822" i="1" s="1"/>
  <c r="D2823" i="1" a="1"/>
  <c r="D2823" i="1" s="1"/>
  <c r="D2824" i="1" a="1"/>
  <c r="D2824" i="1" s="1"/>
  <c r="D2825" i="1" a="1"/>
  <c r="D2825" i="1" s="1"/>
  <c r="D2826" i="1" a="1"/>
  <c r="D2826" i="1" s="1"/>
  <c r="D2827" i="1" a="1"/>
  <c r="D2827" i="1" s="1"/>
  <c r="D2828" i="1" a="1"/>
  <c r="D2828" i="1" s="1"/>
  <c r="D2829" i="1" a="1"/>
  <c r="D2829" i="1" s="1"/>
  <c r="D2830" i="1" a="1"/>
  <c r="D2830" i="1" s="1"/>
  <c r="D2831" i="1" a="1"/>
  <c r="D2831" i="1" s="1"/>
  <c r="D2832" i="1" a="1"/>
  <c r="D2832" i="1" s="1"/>
  <c r="D2833" i="1" a="1"/>
  <c r="D2833" i="1" s="1"/>
  <c r="D2834" i="1" a="1"/>
  <c r="D2834" i="1" s="1"/>
  <c r="D2835" i="1" a="1"/>
  <c r="D2835" i="1" s="1"/>
  <c r="D2836" i="1" a="1"/>
  <c r="D2836" i="1" s="1"/>
  <c r="D2837" i="1" a="1"/>
  <c r="D2837" i="1" s="1"/>
  <c r="D2838" i="1" a="1"/>
  <c r="D2838" i="1" s="1"/>
  <c r="D2839" i="1" a="1"/>
  <c r="D2839" i="1" s="1"/>
  <c r="D2840" i="1" a="1"/>
  <c r="D2840" i="1" s="1"/>
  <c r="D2841" i="1" a="1"/>
  <c r="D2841" i="1" s="1"/>
  <c r="D2842" i="1" a="1"/>
  <c r="D2842" i="1" s="1"/>
  <c r="D2843" i="1" a="1"/>
  <c r="D2843" i="1" s="1"/>
  <c r="D2844" i="1" a="1"/>
  <c r="D2844" i="1" s="1"/>
  <c r="D2845" i="1" a="1"/>
  <c r="D2845" i="1" s="1"/>
  <c r="D2846" i="1" a="1"/>
  <c r="D2846" i="1" s="1"/>
  <c r="D2847" i="1" a="1"/>
  <c r="D2847" i="1" s="1"/>
  <c r="D2848" i="1" a="1"/>
  <c r="D2848" i="1" s="1"/>
  <c r="D2849" i="1" a="1"/>
  <c r="D2849" i="1" s="1"/>
  <c r="D2850" i="1" a="1"/>
  <c r="D2850" i="1" s="1"/>
  <c r="D2851" i="1" a="1"/>
  <c r="D2851" i="1" s="1"/>
  <c r="D2852" i="1" a="1"/>
  <c r="D2852" i="1" s="1"/>
  <c r="D2853" i="1" a="1"/>
  <c r="D2853" i="1" s="1"/>
  <c r="D2854" i="1" a="1"/>
  <c r="D2854" i="1" s="1"/>
  <c r="D2855" i="1" a="1"/>
  <c r="D2855" i="1" s="1"/>
  <c r="D2856" i="1" a="1"/>
  <c r="D2856" i="1" s="1"/>
  <c r="D2857" i="1" a="1"/>
  <c r="D2857" i="1" s="1"/>
  <c r="D2858" i="1" a="1"/>
  <c r="D2858" i="1" s="1"/>
  <c r="D2859" i="1" a="1"/>
  <c r="D2859" i="1" s="1"/>
  <c r="D2860" i="1" a="1"/>
  <c r="D2860" i="1" s="1"/>
  <c r="D2861" i="1" a="1"/>
  <c r="D2861" i="1" s="1"/>
  <c r="D2862" i="1" a="1"/>
  <c r="D2862" i="1" s="1"/>
  <c r="D2863" i="1" a="1"/>
  <c r="D2863" i="1" s="1"/>
  <c r="D2864" i="1" a="1"/>
  <c r="D2864" i="1" s="1"/>
  <c r="D2865" i="1" a="1"/>
  <c r="D2865" i="1" s="1"/>
  <c r="D2866" i="1" a="1"/>
  <c r="D2866" i="1" s="1"/>
  <c r="D2867" i="1" a="1"/>
  <c r="D2867" i="1" s="1"/>
  <c r="D2868" i="1" a="1"/>
  <c r="D2868" i="1" s="1"/>
  <c r="D2869" i="1" a="1"/>
  <c r="D2869" i="1" s="1"/>
  <c r="D2870" i="1" a="1"/>
  <c r="D2870" i="1" s="1"/>
  <c r="D2871" i="1" a="1"/>
  <c r="D2871" i="1" s="1"/>
  <c r="D2872" i="1" a="1"/>
  <c r="D2872" i="1" s="1"/>
  <c r="D2873" i="1" a="1"/>
  <c r="D2873" i="1" s="1"/>
  <c r="D2874" i="1" a="1"/>
  <c r="D2874" i="1" s="1"/>
  <c r="D2875" i="1" a="1"/>
  <c r="D2875" i="1" s="1"/>
  <c r="D2876" i="1" a="1"/>
  <c r="D2876" i="1" s="1"/>
  <c r="D2877" i="1" a="1"/>
  <c r="D2877" i="1" s="1"/>
  <c r="D2878" i="1" a="1"/>
  <c r="D2878" i="1" s="1"/>
  <c r="D2879" i="1" a="1"/>
  <c r="D2879" i="1" s="1"/>
  <c r="D2880" i="1" a="1"/>
  <c r="D2880" i="1" s="1"/>
  <c r="D2881" i="1" a="1"/>
  <c r="D2881" i="1" s="1"/>
  <c r="D2882" i="1" a="1"/>
  <c r="D2882" i="1" s="1"/>
  <c r="D2883" i="1" a="1"/>
  <c r="D2883" i="1" s="1"/>
  <c r="D2884" i="1" a="1"/>
  <c r="D2884" i="1" s="1"/>
  <c r="D2885" i="1" a="1"/>
  <c r="D2885" i="1" s="1"/>
  <c r="D2886" i="1" a="1"/>
  <c r="D2886" i="1" s="1"/>
  <c r="D2887" i="1" a="1"/>
  <c r="D2887" i="1" s="1"/>
  <c r="D2888" i="1" a="1"/>
  <c r="D2888" i="1" s="1"/>
  <c r="D2889" i="1" a="1"/>
  <c r="D2889" i="1" s="1"/>
  <c r="D2890" i="1" a="1"/>
  <c r="D2890" i="1" s="1"/>
  <c r="D2891" i="1" a="1"/>
  <c r="D2891" i="1" s="1"/>
  <c r="D2892" i="1" a="1"/>
  <c r="D2892" i="1" s="1"/>
  <c r="D2893" i="1" a="1"/>
  <c r="D2893" i="1" s="1"/>
  <c r="D2894" i="1" a="1"/>
  <c r="D2894" i="1" s="1"/>
  <c r="D2895" i="1" a="1"/>
  <c r="D2895" i="1" s="1"/>
  <c r="D2896" i="1" a="1"/>
  <c r="D2896" i="1" s="1"/>
  <c r="D2897" i="1" a="1"/>
  <c r="D2897" i="1" s="1"/>
  <c r="D2898" i="1" a="1"/>
  <c r="D2898" i="1" s="1"/>
  <c r="D2899" i="1" a="1"/>
  <c r="D2899" i="1" s="1"/>
  <c r="D2900" i="1" a="1"/>
  <c r="D2900" i="1" s="1"/>
  <c r="D2901" i="1" a="1"/>
  <c r="D2901" i="1" s="1"/>
  <c r="D2902" i="1" a="1"/>
  <c r="D2902" i="1" s="1"/>
  <c r="D2903" i="1" a="1"/>
  <c r="D2903" i="1" s="1"/>
  <c r="D2904" i="1" a="1"/>
  <c r="D2904" i="1" s="1"/>
  <c r="D2905" i="1" a="1"/>
  <c r="D2905" i="1" s="1"/>
  <c r="D2906" i="1" a="1"/>
  <c r="D2906" i="1" s="1"/>
  <c r="D2907" i="1" a="1"/>
  <c r="D2907" i="1" s="1"/>
  <c r="D2908" i="1" a="1"/>
  <c r="D2908" i="1" s="1"/>
  <c r="D2909" i="1" a="1"/>
  <c r="D2909" i="1" s="1"/>
  <c r="D2910" i="1" a="1"/>
  <c r="D2910" i="1" s="1"/>
  <c r="D2911" i="1" a="1"/>
  <c r="D2911" i="1" s="1"/>
  <c r="D2912" i="1" a="1"/>
  <c r="D2912" i="1" s="1"/>
  <c r="D2913" i="1" a="1"/>
  <c r="D2913" i="1" s="1"/>
  <c r="D2914" i="1" a="1"/>
  <c r="D2914" i="1" s="1"/>
  <c r="D2915" i="1" a="1"/>
  <c r="D2915" i="1" s="1"/>
  <c r="D2916" i="1" a="1"/>
  <c r="D2916" i="1" s="1"/>
  <c r="D2917" i="1" a="1"/>
  <c r="D2917" i="1" s="1"/>
  <c r="D2918" i="1" a="1"/>
  <c r="D2918" i="1" s="1"/>
  <c r="D2919" i="1" a="1"/>
  <c r="D2919" i="1" s="1"/>
  <c r="D2920" i="1" a="1"/>
  <c r="D2920" i="1" s="1"/>
  <c r="D2921" i="1" a="1"/>
  <c r="D2921" i="1" s="1"/>
  <c r="D2922" i="1" a="1"/>
  <c r="D2922" i="1" s="1"/>
  <c r="D2923" i="1" a="1"/>
  <c r="D2923" i="1" s="1"/>
  <c r="D2924" i="1" a="1"/>
  <c r="D2924" i="1" s="1"/>
  <c r="D2925" i="1" a="1"/>
  <c r="D2925" i="1" s="1"/>
  <c r="D2926" i="1" a="1"/>
  <c r="D2926" i="1" s="1"/>
  <c r="D2927" i="1" a="1"/>
  <c r="D2927" i="1" s="1"/>
  <c r="D2928" i="1" a="1"/>
  <c r="D2928" i="1" s="1"/>
  <c r="D2929" i="1" a="1"/>
  <c r="D2929" i="1" s="1"/>
  <c r="D2930" i="1" a="1"/>
  <c r="D2930" i="1" s="1"/>
  <c r="D2931" i="1" a="1"/>
  <c r="D2931" i="1" s="1"/>
  <c r="D2932" i="1" a="1"/>
  <c r="D2932" i="1" s="1"/>
  <c r="D2933" i="1" a="1"/>
  <c r="D2933" i="1" s="1"/>
  <c r="D2934" i="1" a="1"/>
  <c r="D2934" i="1" s="1"/>
  <c r="D2935" i="1" a="1"/>
  <c r="D2935" i="1" s="1"/>
  <c r="D2936" i="1" a="1"/>
  <c r="D2936" i="1" s="1"/>
  <c r="D2937" i="1" a="1"/>
  <c r="D2937" i="1" s="1"/>
  <c r="D2938" i="1" a="1"/>
  <c r="D2938" i="1" s="1"/>
  <c r="D2939" i="1" a="1"/>
  <c r="D2939" i="1" s="1"/>
  <c r="D2940" i="1" a="1"/>
  <c r="D2940" i="1" s="1"/>
  <c r="D2941" i="1" a="1"/>
  <c r="D2941" i="1" s="1"/>
  <c r="D2942" i="1" a="1"/>
  <c r="D2942" i="1" s="1"/>
  <c r="D2943" i="1" a="1"/>
  <c r="D2943" i="1" s="1"/>
  <c r="D2944" i="1" a="1"/>
  <c r="D2944" i="1" s="1"/>
  <c r="D2945" i="1" a="1"/>
  <c r="D2945" i="1" s="1"/>
  <c r="D2946" i="1" a="1"/>
  <c r="D2946" i="1" s="1"/>
  <c r="D2947" i="1" a="1"/>
  <c r="D2947" i="1" s="1"/>
  <c r="D2948" i="1" a="1"/>
  <c r="D2948" i="1" s="1"/>
  <c r="D2949" i="1" a="1"/>
  <c r="D2949" i="1" s="1"/>
  <c r="D2950" i="1" a="1"/>
  <c r="D2950" i="1" s="1"/>
  <c r="D2951" i="1" a="1"/>
  <c r="D2951" i="1" s="1"/>
  <c r="D2952" i="1" a="1"/>
  <c r="D2952" i="1" s="1"/>
  <c r="D2953" i="1" a="1"/>
  <c r="D2953" i="1" s="1"/>
  <c r="D2954" i="1" a="1"/>
  <c r="D2954" i="1" s="1"/>
  <c r="D2955" i="1" a="1"/>
  <c r="D2955" i="1" s="1"/>
  <c r="D2956" i="1" a="1"/>
  <c r="D2956" i="1" s="1"/>
  <c r="D2957" i="1" a="1"/>
  <c r="D2957" i="1" s="1"/>
  <c r="D2958" i="1" a="1"/>
  <c r="D2958" i="1" s="1"/>
  <c r="D2959" i="1" a="1"/>
  <c r="D2959" i="1" s="1"/>
  <c r="D2960" i="1" a="1"/>
  <c r="D2960" i="1" s="1"/>
  <c r="D2961" i="1" a="1"/>
  <c r="D2961" i="1" s="1"/>
  <c r="D2962" i="1" a="1"/>
  <c r="D2962" i="1" s="1"/>
  <c r="D2963" i="1" a="1"/>
  <c r="D2963" i="1" s="1"/>
  <c r="D2964" i="1" a="1"/>
  <c r="D2964" i="1" s="1"/>
  <c r="D2965" i="1" a="1"/>
  <c r="D2965" i="1" s="1"/>
  <c r="D2966" i="1" a="1"/>
  <c r="D2966" i="1" s="1"/>
  <c r="D2967" i="1" a="1"/>
  <c r="D2967" i="1" s="1"/>
  <c r="D2968" i="1" a="1"/>
  <c r="D2968" i="1" s="1"/>
  <c r="D2969" i="1" a="1"/>
  <c r="D2969" i="1" s="1"/>
  <c r="D2970" i="1" a="1"/>
  <c r="D2970" i="1" s="1"/>
  <c r="D2971" i="1" a="1"/>
  <c r="D2971" i="1" s="1"/>
  <c r="D2972" i="1" a="1"/>
  <c r="D2972" i="1" s="1"/>
  <c r="D2973" i="1" a="1"/>
  <c r="D2973" i="1" s="1"/>
  <c r="D2974" i="1" a="1"/>
  <c r="D2974" i="1" s="1"/>
  <c r="D2975" i="1" a="1"/>
  <c r="D2975" i="1" s="1"/>
  <c r="D2976" i="1" a="1"/>
  <c r="D2976" i="1" s="1"/>
  <c r="D2977" i="1" a="1"/>
  <c r="D2977" i="1" s="1"/>
  <c r="D2978" i="1" a="1"/>
  <c r="D2978" i="1" s="1"/>
  <c r="D2979" i="1" a="1"/>
  <c r="D2979" i="1" s="1"/>
  <c r="D2980" i="1" a="1"/>
  <c r="D2980" i="1" s="1"/>
  <c r="D2981" i="1" a="1"/>
  <c r="D2981" i="1" s="1"/>
  <c r="D2982" i="1" a="1"/>
  <c r="D2982" i="1" s="1"/>
  <c r="D2983" i="1" a="1"/>
  <c r="D2983" i="1" s="1"/>
  <c r="D2984" i="1" a="1"/>
  <c r="D2984" i="1" s="1"/>
  <c r="D2985" i="1" a="1"/>
  <c r="D2985" i="1" s="1"/>
  <c r="D2986" i="1" a="1"/>
  <c r="D2986" i="1" s="1"/>
  <c r="D2987" i="1" a="1"/>
  <c r="D2987" i="1" s="1"/>
  <c r="D2988" i="1" a="1"/>
  <c r="D2988" i="1" s="1"/>
  <c r="D2989" i="1" a="1"/>
  <c r="D2989" i="1" s="1"/>
  <c r="D2990" i="1" a="1"/>
  <c r="D2990" i="1" s="1"/>
  <c r="D2991" i="1" a="1"/>
  <c r="D2991" i="1" s="1"/>
  <c r="D2992" i="1" a="1"/>
  <c r="D2992" i="1" s="1"/>
  <c r="D2993" i="1" a="1"/>
  <c r="D2993" i="1" s="1"/>
  <c r="D2994" i="1" a="1"/>
  <c r="D2994" i="1" s="1"/>
  <c r="D2995" i="1" a="1"/>
  <c r="D2995" i="1" s="1"/>
  <c r="D2996" i="1" a="1"/>
  <c r="D2996" i="1" s="1"/>
  <c r="D2997" i="1" a="1"/>
  <c r="D2997" i="1" s="1"/>
  <c r="D2998" i="1" a="1"/>
  <c r="D2998" i="1" s="1"/>
  <c r="D2999" i="1" a="1"/>
  <c r="D2999" i="1" s="1"/>
  <c r="D3000" i="1" a="1"/>
  <c r="D3000" i="1" s="1"/>
  <c r="D3001" i="1" a="1"/>
  <c r="D3001" i="1" s="1"/>
  <c r="D3002" i="1" a="1"/>
  <c r="D3002" i="1" s="1"/>
  <c r="D3003" i="1" a="1"/>
  <c r="D3003" i="1" s="1"/>
  <c r="D3004" i="1" a="1"/>
  <c r="D3004" i="1" s="1"/>
  <c r="D3005" i="1" a="1"/>
  <c r="D3005" i="1" s="1"/>
  <c r="D3006" i="1" a="1"/>
  <c r="D3006" i="1" s="1"/>
  <c r="D3007" i="1" a="1"/>
  <c r="D3007" i="1" s="1"/>
  <c r="D3008" i="1" a="1"/>
  <c r="D3008" i="1" s="1"/>
  <c r="D3009" i="1" a="1"/>
  <c r="D3009" i="1" s="1"/>
  <c r="D3010" i="1" a="1"/>
  <c r="D3010" i="1" s="1"/>
  <c r="D3011" i="1" a="1"/>
  <c r="D3011" i="1" s="1"/>
  <c r="D3012" i="1" a="1"/>
  <c r="D3012" i="1" s="1"/>
  <c r="D3013" i="1" a="1"/>
  <c r="D3013" i="1" s="1"/>
  <c r="D3014" i="1" a="1"/>
  <c r="D3014" i="1" s="1"/>
  <c r="D3015" i="1" a="1"/>
  <c r="D3015" i="1" s="1"/>
  <c r="D3016" i="1" a="1"/>
  <c r="D3016" i="1" s="1"/>
  <c r="D3017" i="1" a="1"/>
  <c r="D3017" i="1" s="1"/>
  <c r="D3018" i="1" a="1"/>
  <c r="D3018" i="1" s="1"/>
  <c r="D3019" i="1" a="1"/>
  <c r="D3019" i="1" s="1"/>
  <c r="D3020" i="1" a="1"/>
  <c r="D3020" i="1" s="1"/>
  <c r="D3021" i="1" a="1"/>
  <c r="D3021" i="1" s="1"/>
  <c r="D3022" i="1" a="1"/>
  <c r="D3022" i="1" s="1"/>
  <c r="D3023" i="1" a="1"/>
  <c r="D3023" i="1" s="1"/>
  <c r="D3024" i="1" a="1"/>
  <c r="D3024" i="1" s="1"/>
  <c r="D3025" i="1" a="1"/>
  <c r="D3025" i="1" s="1"/>
  <c r="D3026" i="1" a="1"/>
  <c r="D3026" i="1" s="1"/>
  <c r="D3027" i="1" a="1"/>
  <c r="D3027" i="1" s="1"/>
  <c r="D3028" i="1" a="1"/>
  <c r="D3028" i="1" s="1"/>
  <c r="D3029" i="1" a="1"/>
  <c r="D3029" i="1" s="1"/>
  <c r="D3030" i="1" a="1"/>
  <c r="D3030" i="1" s="1"/>
  <c r="D3031" i="1" a="1"/>
  <c r="D3031" i="1" s="1"/>
  <c r="D3032" i="1" a="1"/>
  <c r="D3032" i="1" s="1"/>
  <c r="D3033" i="1" a="1"/>
  <c r="D3033" i="1" s="1"/>
  <c r="D3034" i="1" a="1"/>
  <c r="D3034" i="1" s="1"/>
  <c r="D3035" i="1" a="1"/>
  <c r="D3035" i="1" s="1"/>
  <c r="D3036" i="1" a="1"/>
  <c r="D3036" i="1" s="1"/>
  <c r="D3037" i="1" a="1"/>
  <c r="D3037" i="1" s="1"/>
  <c r="D3038" i="1" a="1"/>
  <c r="D3038" i="1" s="1"/>
  <c r="D3039" i="1" a="1"/>
  <c r="D3039" i="1" s="1"/>
  <c r="D3040" i="1" a="1"/>
  <c r="D3040" i="1" s="1"/>
  <c r="D3041" i="1" a="1"/>
  <c r="D3041" i="1" s="1"/>
  <c r="D3042" i="1" a="1"/>
  <c r="D3042" i="1" s="1"/>
  <c r="D3043" i="1" a="1"/>
  <c r="D3043" i="1" s="1"/>
  <c r="D3044" i="1" a="1"/>
  <c r="D3044" i="1" s="1"/>
  <c r="D3045" i="1" a="1"/>
  <c r="D3045" i="1" s="1"/>
  <c r="D3046" i="1" a="1"/>
  <c r="D3046" i="1" s="1"/>
  <c r="D3047" i="1" a="1"/>
  <c r="D3047" i="1" s="1"/>
  <c r="D3048" i="1" a="1"/>
  <c r="D3048" i="1" s="1"/>
  <c r="D3049" i="1" a="1"/>
  <c r="D3049" i="1" s="1"/>
  <c r="D3050" i="1" a="1"/>
  <c r="D3050" i="1" s="1"/>
  <c r="D3051" i="1" a="1"/>
  <c r="D3051" i="1" s="1"/>
  <c r="D3052" i="1" a="1"/>
  <c r="D3052" i="1" s="1"/>
  <c r="D3053" i="1" a="1"/>
  <c r="D3053" i="1" s="1"/>
  <c r="D3054" i="1" a="1"/>
  <c r="D3054" i="1" s="1"/>
  <c r="D3055" i="1" a="1"/>
  <c r="D3055" i="1" s="1"/>
  <c r="D3056" i="1" a="1"/>
  <c r="D3056" i="1" s="1"/>
  <c r="D3057" i="1" a="1"/>
  <c r="D3057" i="1" s="1"/>
  <c r="D3058" i="1" a="1"/>
  <c r="D3058" i="1" s="1"/>
  <c r="D3059" i="1" a="1"/>
  <c r="D3059" i="1" s="1"/>
  <c r="D3060" i="1" a="1"/>
  <c r="D3060" i="1" s="1"/>
  <c r="D3061" i="1" a="1"/>
  <c r="D3061" i="1" s="1"/>
  <c r="D3062" i="1" a="1"/>
  <c r="D3062" i="1" s="1"/>
  <c r="D3063" i="1" a="1"/>
  <c r="D3063" i="1" s="1"/>
  <c r="D3064" i="1" a="1"/>
  <c r="D3064" i="1" s="1"/>
  <c r="D3065" i="1" a="1"/>
  <c r="D3065" i="1" s="1"/>
  <c r="D3066" i="1" a="1"/>
  <c r="D3066" i="1" s="1"/>
  <c r="D3067" i="1" a="1"/>
  <c r="D3067" i="1" s="1"/>
  <c r="D3068" i="1" a="1"/>
  <c r="D3068" i="1" s="1"/>
  <c r="D3069" i="1" a="1"/>
  <c r="D3069" i="1" s="1"/>
  <c r="D3070" i="1" a="1"/>
  <c r="D3070" i="1" s="1"/>
  <c r="D3071" i="1" a="1"/>
  <c r="D3071" i="1" s="1"/>
  <c r="D3072" i="1" a="1"/>
  <c r="D3072" i="1" s="1"/>
  <c r="D3073" i="1" a="1"/>
  <c r="D3073" i="1" s="1"/>
  <c r="D3074" i="1" a="1"/>
  <c r="D3074" i="1" s="1"/>
  <c r="D3075" i="1" a="1"/>
  <c r="D3075" i="1" s="1"/>
  <c r="D3076" i="1" a="1"/>
  <c r="D3076" i="1" s="1"/>
  <c r="D3077" i="1" a="1"/>
  <c r="D3077" i="1" s="1"/>
  <c r="D3078" i="1" a="1"/>
  <c r="D3078" i="1" s="1"/>
  <c r="D3079" i="1" a="1"/>
  <c r="D3079" i="1" s="1"/>
  <c r="D3080" i="1" a="1"/>
  <c r="D3080" i="1" s="1"/>
  <c r="D3081" i="1" a="1"/>
  <c r="D3081" i="1" s="1"/>
  <c r="D3082" i="1" a="1"/>
  <c r="D3082" i="1" s="1"/>
  <c r="D3083" i="1" a="1"/>
  <c r="D3083" i="1" s="1"/>
  <c r="D3084" i="1" a="1"/>
  <c r="D3084" i="1" s="1"/>
  <c r="D3085" i="1" a="1"/>
  <c r="D3085" i="1" s="1"/>
  <c r="D3086" i="1" a="1"/>
  <c r="D3086" i="1" s="1"/>
  <c r="D3087" i="1" a="1"/>
  <c r="D3087" i="1" s="1"/>
  <c r="D3088" i="1" a="1"/>
  <c r="D3088" i="1" s="1"/>
  <c r="D3089" i="1" a="1"/>
  <c r="D3089" i="1" s="1"/>
  <c r="D3090" i="1" a="1"/>
  <c r="D3090" i="1" s="1"/>
  <c r="D3091" i="1" a="1"/>
  <c r="D3091" i="1" s="1"/>
  <c r="D3092" i="1" a="1"/>
  <c r="D3092" i="1" s="1"/>
  <c r="D3093" i="1" a="1"/>
  <c r="D3093" i="1" s="1"/>
  <c r="D3094" i="1" a="1"/>
  <c r="D3094" i="1" s="1"/>
  <c r="D3095" i="1" a="1"/>
  <c r="D3095" i="1" s="1"/>
  <c r="D3096" i="1" a="1"/>
  <c r="D3096" i="1" s="1"/>
  <c r="D3097" i="1" a="1"/>
  <c r="D3097" i="1" s="1"/>
  <c r="D3098" i="1" a="1"/>
  <c r="D3098" i="1" s="1"/>
  <c r="D3099" i="1" a="1"/>
  <c r="D3099" i="1" s="1"/>
  <c r="D3100" i="1" a="1"/>
  <c r="D3100" i="1" s="1"/>
  <c r="D3101" i="1" a="1"/>
  <c r="D3101" i="1" s="1"/>
  <c r="D3102" i="1" a="1"/>
  <c r="D3102" i="1" s="1"/>
  <c r="D3103" i="1" a="1"/>
  <c r="D3103" i="1" s="1"/>
  <c r="D3104" i="1" a="1"/>
  <c r="D3104" i="1" s="1"/>
  <c r="D3105" i="1" a="1"/>
  <c r="D3105" i="1" s="1"/>
  <c r="D3106" i="1" a="1"/>
  <c r="D3106" i="1" s="1"/>
  <c r="D3107" i="1" a="1"/>
  <c r="D3107" i="1" s="1"/>
  <c r="D3108" i="1" a="1"/>
  <c r="D3108" i="1" s="1"/>
  <c r="D3109" i="1" a="1"/>
  <c r="D3109" i="1" s="1"/>
  <c r="D3110" i="1" a="1"/>
  <c r="D3110" i="1" s="1"/>
  <c r="D3111" i="1" a="1"/>
  <c r="D3111" i="1" s="1"/>
  <c r="D3112" i="1" a="1"/>
  <c r="D3112" i="1" s="1"/>
  <c r="D3113" i="1" a="1"/>
  <c r="D3113" i="1" s="1"/>
  <c r="D3114" i="1" a="1"/>
  <c r="D3114" i="1" s="1"/>
  <c r="D3115" i="1" a="1"/>
  <c r="D3115" i="1" s="1"/>
  <c r="D3116" i="1" a="1"/>
  <c r="D3116" i="1" s="1"/>
  <c r="D3117" i="1" a="1"/>
  <c r="D3117" i="1" s="1"/>
  <c r="D3118" i="1" a="1"/>
  <c r="D3118" i="1" s="1"/>
  <c r="D3119" i="1" a="1"/>
  <c r="D3119" i="1" s="1"/>
  <c r="D3120" i="1" a="1"/>
  <c r="D3120" i="1" s="1"/>
  <c r="D3121" i="1" a="1"/>
  <c r="D3121" i="1" s="1"/>
  <c r="D3122" i="1" a="1"/>
  <c r="D3122" i="1" s="1"/>
  <c r="D3123" i="1" a="1"/>
  <c r="D3123" i="1" s="1"/>
  <c r="D3124" i="1" a="1"/>
  <c r="D3124" i="1" s="1"/>
  <c r="D3125" i="1" a="1"/>
  <c r="D3125" i="1" s="1"/>
  <c r="D3126" i="1" a="1"/>
  <c r="D3126" i="1" s="1"/>
  <c r="D3127" i="1" a="1"/>
  <c r="D3127" i="1" s="1"/>
  <c r="D3128" i="1" a="1"/>
  <c r="D3128" i="1" s="1"/>
  <c r="D3129" i="1" a="1"/>
  <c r="D3129" i="1" s="1"/>
  <c r="D3130" i="1" a="1"/>
  <c r="D3130" i="1" s="1"/>
  <c r="D3131" i="1" a="1"/>
  <c r="D3131" i="1" s="1"/>
  <c r="D3132" i="1" a="1"/>
  <c r="D3132" i="1" s="1"/>
  <c r="D3133" i="1" a="1"/>
  <c r="D3133" i="1" s="1"/>
  <c r="D3134" i="1" a="1"/>
  <c r="D3134" i="1" s="1"/>
  <c r="D3135" i="1" a="1"/>
  <c r="D3135" i="1" s="1"/>
  <c r="D3136" i="1" a="1"/>
  <c r="D3136" i="1" s="1"/>
  <c r="D3137" i="1" a="1"/>
  <c r="D3137" i="1" s="1"/>
  <c r="D3138" i="1" a="1"/>
  <c r="D3138" i="1" s="1"/>
  <c r="D3139" i="1" a="1"/>
  <c r="D3139" i="1" s="1"/>
  <c r="D3140" i="1" a="1"/>
  <c r="D3140" i="1" s="1"/>
  <c r="D3141" i="1" a="1"/>
  <c r="D3141" i="1" s="1"/>
  <c r="D3142" i="1" a="1"/>
  <c r="D3142" i="1" s="1"/>
  <c r="D3143" i="1" a="1"/>
  <c r="D3143" i="1" s="1"/>
  <c r="D3144" i="1" a="1"/>
  <c r="D3144" i="1" s="1"/>
  <c r="D3145" i="1" a="1"/>
  <c r="D3145" i="1" s="1"/>
  <c r="D3146" i="1" a="1"/>
  <c r="D3146" i="1" s="1"/>
  <c r="D3147" i="1" a="1"/>
  <c r="D3147" i="1" s="1"/>
  <c r="D3148" i="1" a="1"/>
  <c r="D3148" i="1" s="1"/>
  <c r="D3149" i="1" a="1"/>
  <c r="D3149" i="1" s="1"/>
  <c r="D3150" i="1" a="1"/>
  <c r="D3150" i="1" s="1"/>
  <c r="D3151" i="1" a="1"/>
  <c r="D3151" i="1" s="1"/>
  <c r="D3152" i="1" a="1"/>
  <c r="D3152" i="1" s="1"/>
  <c r="D3153" i="1" a="1"/>
  <c r="D3153" i="1" s="1"/>
  <c r="D3154" i="1" a="1"/>
  <c r="D3154" i="1" s="1"/>
  <c r="D3155" i="1" a="1"/>
  <c r="D3155" i="1" s="1"/>
  <c r="D3156" i="1" a="1"/>
  <c r="D3156" i="1" s="1"/>
  <c r="D3157" i="1" a="1"/>
  <c r="D3157" i="1" s="1"/>
  <c r="D3158" i="1" a="1"/>
  <c r="D3158" i="1" s="1"/>
  <c r="D3159" i="1" a="1"/>
  <c r="D3159" i="1" s="1"/>
  <c r="D3160" i="1" a="1"/>
  <c r="D3160" i="1" s="1"/>
  <c r="D3161" i="1" a="1"/>
  <c r="D3161" i="1" s="1"/>
  <c r="D3162" i="1" a="1"/>
  <c r="D3162" i="1" s="1"/>
  <c r="D3163" i="1" a="1"/>
  <c r="D3163" i="1" s="1"/>
  <c r="D3164" i="1" a="1"/>
  <c r="D3164" i="1" s="1"/>
  <c r="D3165" i="1" a="1"/>
  <c r="D3165" i="1" s="1"/>
  <c r="D3166" i="1" a="1"/>
  <c r="D3166" i="1" s="1"/>
  <c r="D3167" i="1" a="1"/>
  <c r="D3167" i="1" s="1"/>
  <c r="D3168" i="1" a="1"/>
  <c r="D3168" i="1" s="1"/>
  <c r="D3169" i="1" a="1"/>
  <c r="D3169" i="1" s="1"/>
  <c r="D3170" i="1" a="1"/>
  <c r="D3170" i="1" s="1"/>
  <c r="D3171" i="1" a="1"/>
  <c r="D3171" i="1" s="1"/>
  <c r="D3172" i="1" a="1"/>
  <c r="D3172" i="1" s="1"/>
  <c r="D3173" i="1" a="1"/>
  <c r="D3173" i="1" s="1"/>
  <c r="D3174" i="1" a="1"/>
  <c r="D3174" i="1" s="1"/>
  <c r="D3175" i="1" a="1"/>
  <c r="D3175" i="1" s="1"/>
  <c r="D3176" i="1" a="1"/>
  <c r="D3176" i="1" s="1"/>
  <c r="D3177" i="1" a="1"/>
  <c r="D3177" i="1" s="1"/>
  <c r="D3178" i="1" a="1"/>
  <c r="D3178" i="1" s="1"/>
  <c r="D3179" i="1" a="1"/>
  <c r="D3179" i="1" s="1"/>
  <c r="D3180" i="1" a="1"/>
  <c r="D3180" i="1" s="1"/>
  <c r="D3181" i="1" a="1"/>
  <c r="D3181" i="1" s="1"/>
  <c r="D3182" i="1" a="1"/>
  <c r="D3182" i="1" s="1"/>
  <c r="D3183" i="1" a="1"/>
  <c r="D3183" i="1" s="1"/>
  <c r="D3184" i="1" a="1"/>
  <c r="D3184" i="1" s="1"/>
  <c r="D3185" i="1" a="1"/>
  <c r="D3185" i="1" s="1"/>
  <c r="D3186" i="1" a="1"/>
  <c r="D3186" i="1" s="1"/>
  <c r="D3187" i="1" a="1"/>
  <c r="D3187" i="1" s="1"/>
  <c r="D3188" i="1" a="1"/>
  <c r="D3188" i="1" s="1"/>
  <c r="D3189" i="1" a="1"/>
  <c r="D3189" i="1" s="1"/>
  <c r="D3190" i="1" a="1"/>
  <c r="D3190" i="1" s="1"/>
  <c r="D3191" i="1" a="1"/>
  <c r="D3191" i="1" s="1"/>
  <c r="D3192" i="1" a="1"/>
  <c r="D3192" i="1" s="1"/>
  <c r="D3193" i="1" a="1"/>
  <c r="D3193" i="1" s="1"/>
  <c r="D3194" i="1" a="1"/>
  <c r="D3194" i="1" s="1"/>
  <c r="D3195" i="1" a="1"/>
  <c r="D3195" i="1" s="1"/>
  <c r="D3196" i="1" a="1"/>
  <c r="D3196" i="1" s="1"/>
  <c r="D3197" i="1" a="1"/>
  <c r="D3197" i="1" s="1"/>
  <c r="D3198" i="1" a="1"/>
  <c r="D3198" i="1" s="1"/>
  <c r="D3199" i="1" a="1"/>
  <c r="D3199" i="1" s="1"/>
  <c r="D3200" i="1" a="1"/>
  <c r="D3200" i="1" s="1"/>
  <c r="D3201" i="1" a="1"/>
  <c r="D3201" i="1" s="1"/>
  <c r="D3202" i="1" a="1"/>
  <c r="D3202" i="1" s="1"/>
  <c r="D3203" i="1" a="1"/>
  <c r="D3203" i="1" s="1"/>
  <c r="D3204" i="1" a="1"/>
  <c r="D3204" i="1" s="1"/>
  <c r="D3205" i="1" a="1"/>
  <c r="D3205" i="1" s="1"/>
  <c r="D3206" i="1" a="1"/>
  <c r="D3206" i="1" s="1"/>
  <c r="D3207" i="1" a="1"/>
  <c r="D3207" i="1" s="1"/>
  <c r="D3208" i="1" a="1"/>
  <c r="D3208" i="1" s="1"/>
  <c r="D3209" i="1" a="1"/>
  <c r="D3209" i="1" s="1"/>
  <c r="D3210" i="1" a="1"/>
  <c r="D3210" i="1" s="1"/>
  <c r="D3211" i="1" a="1"/>
  <c r="D3211" i="1" s="1"/>
  <c r="D3212" i="1" a="1"/>
  <c r="D3212" i="1" s="1"/>
  <c r="D3213" i="1" a="1"/>
  <c r="D3213" i="1" s="1"/>
  <c r="D3214" i="1" a="1"/>
  <c r="D3214" i="1" s="1"/>
  <c r="D3215" i="1" a="1"/>
  <c r="D3215" i="1" s="1"/>
  <c r="D3216" i="1" a="1"/>
  <c r="D3216" i="1" s="1"/>
  <c r="D3217" i="1" a="1"/>
  <c r="D3217" i="1" s="1"/>
  <c r="D3218" i="1" a="1"/>
  <c r="D3218" i="1" s="1"/>
  <c r="D3219" i="1" a="1"/>
  <c r="D3219" i="1" s="1"/>
  <c r="D3220" i="1" a="1"/>
  <c r="D3220" i="1" s="1"/>
  <c r="D3221" i="1" a="1"/>
  <c r="D3221" i="1" s="1"/>
  <c r="D3222" i="1" a="1"/>
  <c r="D3222" i="1" s="1"/>
  <c r="D3223" i="1" a="1"/>
  <c r="D3223" i="1" s="1"/>
  <c r="D3224" i="1" a="1"/>
  <c r="D3224" i="1" s="1"/>
  <c r="D3225" i="1" a="1"/>
  <c r="D3225" i="1" s="1"/>
  <c r="D3226" i="1" a="1"/>
  <c r="D3226" i="1" s="1"/>
  <c r="D3227" i="1" a="1"/>
  <c r="D3227" i="1" s="1"/>
  <c r="D3228" i="1" a="1"/>
  <c r="D3228" i="1" s="1"/>
  <c r="D3229" i="1" a="1"/>
  <c r="D3229" i="1" s="1"/>
  <c r="D3230" i="1" a="1"/>
  <c r="D3230" i="1" s="1"/>
  <c r="D3231" i="1" a="1"/>
  <c r="D3231" i="1" s="1"/>
  <c r="D3232" i="1" a="1"/>
  <c r="D3232" i="1" s="1"/>
  <c r="D3233" i="1" a="1"/>
  <c r="D3233" i="1" s="1"/>
  <c r="D3234" i="1" a="1"/>
  <c r="D3234" i="1" s="1"/>
  <c r="D3235" i="1" a="1"/>
  <c r="D3235" i="1" s="1"/>
  <c r="D3236" i="1" a="1"/>
  <c r="D3236" i="1" s="1"/>
  <c r="D3237" i="1" a="1"/>
  <c r="D3237" i="1" s="1"/>
  <c r="D3238" i="1" a="1"/>
  <c r="D3238" i="1" s="1"/>
  <c r="D3239" i="1" a="1"/>
  <c r="D3239" i="1" s="1"/>
  <c r="D3240" i="1" a="1"/>
  <c r="D3240" i="1" s="1"/>
  <c r="D3241" i="1" a="1"/>
  <c r="D3241" i="1" s="1"/>
  <c r="D3242" i="1" a="1"/>
  <c r="D3242" i="1" s="1"/>
  <c r="D3243" i="1" a="1"/>
  <c r="D3243" i="1" s="1"/>
  <c r="D3244" i="1" a="1"/>
  <c r="D3244" i="1" s="1"/>
  <c r="D3245" i="1" a="1"/>
  <c r="D3245" i="1" s="1"/>
  <c r="D3246" i="1" a="1"/>
  <c r="D3246" i="1" s="1"/>
  <c r="D3247" i="1" a="1"/>
  <c r="D3247" i="1" s="1"/>
  <c r="D3248" i="1" a="1"/>
  <c r="D3248" i="1" s="1"/>
  <c r="D3249" i="1" a="1"/>
  <c r="D3249" i="1" s="1"/>
  <c r="D3250" i="1" a="1"/>
  <c r="D3250" i="1" s="1"/>
  <c r="D3251" i="1" a="1"/>
  <c r="D3251" i="1" s="1"/>
  <c r="D3252" i="1" a="1"/>
  <c r="D3252" i="1" s="1"/>
  <c r="D3253" i="1" a="1"/>
  <c r="D3253" i="1" s="1"/>
  <c r="D3254" i="1" a="1"/>
  <c r="D3254" i="1" s="1"/>
  <c r="D3255" i="1" a="1"/>
  <c r="D3255" i="1" s="1"/>
  <c r="D3256" i="1" a="1"/>
  <c r="D3256" i="1" s="1"/>
  <c r="D3257" i="1" a="1"/>
  <c r="D3257" i="1" s="1"/>
  <c r="D3258" i="1" a="1"/>
  <c r="D3258" i="1" s="1"/>
  <c r="D3259" i="1" a="1"/>
  <c r="D3259" i="1" s="1"/>
  <c r="D3260" i="1" a="1"/>
  <c r="D3260" i="1" s="1"/>
  <c r="D3261" i="1" a="1"/>
  <c r="D3261" i="1" s="1"/>
  <c r="D3262" i="1" a="1"/>
  <c r="D3262" i="1" s="1"/>
  <c r="D3263" i="1" a="1"/>
  <c r="D3263" i="1" s="1"/>
  <c r="D3264" i="1" a="1"/>
  <c r="D3264" i="1" s="1"/>
  <c r="D3265" i="1" a="1"/>
  <c r="D3265" i="1" s="1"/>
  <c r="D3266" i="1" a="1"/>
  <c r="D3266" i="1" s="1"/>
  <c r="D3267" i="1" a="1"/>
  <c r="D3267" i="1" s="1"/>
  <c r="D3268" i="1" a="1"/>
  <c r="D3268" i="1" s="1"/>
  <c r="D3269" i="1" a="1"/>
  <c r="D3269" i="1" s="1"/>
  <c r="D3270" i="1" a="1"/>
  <c r="D3270" i="1" s="1"/>
  <c r="D3271" i="1" a="1"/>
  <c r="D3271" i="1" s="1"/>
  <c r="D3272" i="1" a="1"/>
  <c r="D3272" i="1" s="1"/>
  <c r="D3273" i="1" a="1"/>
  <c r="D3273" i="1" s="1"/>
  <c r="D3274" i="1" a="1"/>
  <c r="D3274" i="1" s="1"/>
  <c r="D3275" i="1" a="1"/>
  <c r="D3275" i="1" s="1"/>
  <c r="D3276" i="1" a="1"/>
  <c r="D3276" i="1" s="1"/>
  <c r="D3277" i="1" a="1"/>
  <c r="D3277" i="1" s="1"/>
  <c r="D3278" i="1" a="1"/>
  <c r="D3278" i="1" s="1"/>
  <c r="D3279" i="1" a="1"/>
  <c r="D3279" i="1" s="1"/>
  <c r="D3280" i="1" a="1"/>
  <c r="D3280" i="1" s="1"/>
  <c r="D3281" i="1" a="1"/>
  <c r="D3281" i="1" s="1"/>
  <c r="D3282" i="1" a="1"/>
  <c r="D3282" i="1" s="1"/>
  <c r="D3283" i="1" a="1"/>
  <c r="D3283" i="1" s="1"/>
  <c r="D3284" i="1" a="1"/>
  <c r="D3284" i="1" s="1"/>
  <c r="D3285" i="1" a="1"/>
  <c r="D3285" i="1" s="1"/>
  <c r="D3286" i="1" a="1"/>
  <c r="D3286" i="1" s="1"/>
  <c r="D3287" i="1" a="1"/>
  <c r="D3287" i="1" s="1"/>
  <c r="D3288" i="1" a="1"/>
  <c r="D3288" i="1" s="1"/>
  <c r="D3289" i="1" a="1"/>
  <c r="D3289" i="1" s="1"/>
  <c r="D3290" i="1" a="1"/>
  <c r="D3290" i="1" s="1"/>
  <c r="D3291" i="1" a="1"/>
  <c r="D3291" i="1" s="1"/>
  <c r="D3292" i="1" a="1"/>
  <c r="D3292" i="1" s="1"/>
  <c r="D3293" i="1" a="1"/>
  <c r="D3293" i="1" s="1"/>
  <c r="D3294" i="1" a="1"/>
  <c r="D3294" i="1" s="1"/>
  <c r="D3295" i="1" a="1"/>
  <c r="D3295" i="1" s="1"/>
  <c r="D3296" i="1" a="1"/>
  <c r="D3296" i="1" s="1"/>
  <c r="D3297" i="1" a="1"/>
  <c r="D3297" i="1" s="1"/>
  <c r="D3298" i="1" a="1"/>
  <c r="D3298" i="1" s="1"/>
  <c r="D3299" i="1" a="1"/>
  <c r="D3299" i="1" s="1"/>
  <c r="D3300" i="1" a="1"/>
  <c r="D3300" i="1" s="1"/>
  <c r="D3301" i="1" a="1"/>
  <c r="D3301" i="1" s="1"/>
  <c r="D3302" i="1" a="1"/>
  <c r="D3302" i="1" s="1"/>
  <c r="D3303" i="1" a="1"/>
  <c r="D3303" i="1" s="1"/>
  <c r="D3304" i="1" a="1"/>
  <c r="D3304" i="1" s="1"/>
  <c r="D3305" i="1" a="1"/>
  <c r="D3305" i="1" s="1"/>
  <c r="D3306" i="1" a="1"/>
  <c r="D3306" i="1" s="1"/>
  <c r="D3307" i="1" a="1"/>
  <c r="D3307" i="1" s="1"/>
  <c r="D3308" i="1" a="1"/>
  <c r="D3308" i="1" s="1"/>
  <c r="D3309" i="1" a="1"/>
  <c r="D3309" i="1" s="1"/>
  <c r="D3310" i="1" a="1"/>
  <c r="D3310" i="1" s="1"/>
  <c r="D3311" i="1" a="1"/>
  <c r="D3311" i="1" s="1"/>
  <c r="D3312" i="1" a="1"/>
  <c r="D3312" i="1" s="1"/>
  <c r="D3313" i="1" a="1"/>
  <c r="D3313" i="1" s="1"/>
  <c r="D3314" i="1" a="1"/>
  <c r="D3314" i="1" s="1"/>
  <c r="D3315" i="1" a="1"/>
  <c r="D3315" i="1" s="1"/>
  <c r="D3316" i="1" a="1"/>
  <c r="D3316" i="1" s="1"/>
  <c r="D3317" i="1" a="1"/>
  <c r="D3317" i="1" s="1"/>
  <c r="D3318" i="1" a="1"/>
  <c r="D3318" i="1" s="1"/>
  <c r="D3319" i="1" a="1"/>
  <c r="D3319" i="1" s="1"/>
  <c r="D3320" i="1" a="1"/>
  <c r="D3320" i="1" s="1"/>
  <c r="D3321" i="1" a="1"/>
  <c r="D3321" i="1" s="1"/>
  <c r="D3322" i="1" a="1"/>
  <c r="D3322" i="1" s="1"/>
  <c r="D3323" i="1" a="1"/>
  <c r="D3323" i="1" s="1"/>
  <c r="D3324" i="1" a="1"/>
  <c r="D3324" i="1" s="1"/>
  <c r="D3325" i="1" a="1"/>
  <c r="D3325" i="1" s="1"/>
  <c r="D3326" i="1" a="1"/>
  <c r="D3326" i="1" s="1"/>
  <c r="D3327" i="1" a="1"/>
  <c r="D3327" i="1" s="1"/>
  <c r="D3328" i="1" a="1"/>
  <c r="D3328" i="1" s="1"/>
  <c r="D3329" i="1" a="1"/>
  <c r="D3329" i="1" s="1"/>
  <c r="D3330" i="1" a="1"/>
  <c r="D3330" i="1" s="1"/>
  <c r="D3331" i="1" a="1"/>
  <c r="D3331" i="1" s="1"/>
  <c r="D3332" i="1" a="1"/>
  <c r="D3332" i="1" s="1"/>
  <c r="D3333" i="1" a="1"/>
  <c r="D3333" i="1" s="1"/>
  <c r="D3334" i="1" a="1"/>
  <c r="D3334" i="1" s="1"/>
  <c r="D3335" i="1" a="1"/>
  <c r="D3335" i="1" s="1"/>
  <c r="D3336" i="1" a="1"/>
  <c r="D3336" i="1" s="1"/>
  <c r="D3337" i="1" a="1"/>
  <c r="D3337" i="1" s="1"/>
  <c r="D3338" i="1" a="1"/>
  <c r="D3338" i="1" s="1"/>
  <c r="D3339" i="1" a="1"/>
  <c r="D3339" i="1" s="1"/>
  <c r="D3340" i="1" a="1"/>
  <c r="D3340" i="1" s="1"/>
  <c r="D3341" i="1" a="1"/>
  <c r="D3341" i="1" s="1"/>
  <c r="D3342" i="1" a="1"/>
  <c r="D3342" i="1" s="1"/>
  <c r="D3343" i="1" a="1"/>
  <c r="D3343" i="1" s="1"/>
  <c r="D3344" i="1" a="1"/>
  <c r="D3344" i="1" s="1"/>
  <c r="D3345" i="1" a="1"/>
  <c r="D3345" i="1" s="1"/>
  <c r="D3346" i="1" a="1"/>
  <c r="D3346" i="1" s="1"/>
  <c r="D3347" i="1" a="1"/>
  <c r="D3347" i="1" s="1"/>
  <c r="D3348" i="1" a="1"/>
  <c r="D3348" i="1" s="1"/>
  <c r="D3349" i="1" a="1"/>
  <c r="D3349" i="1" s="1"/>
  <c r="D3350" i="1" a="1"/>
  <c r="D3350" i="1" s="1"/>
  <c r="D3351" i="1" a="1"/>
  <c r="D3351" i="1" s="1"/>
  <c r="D3352" i="1" a="1"/>
  <c r="D3352" i="1" s="1"/>
  <c r="D3353" i="1" a="1"/>
  <c r="D3353" i="1" s="1"/>
  <c r="D3354" i="1" a="1"/>
  <c r="D3354" i="1" s="1"/>
  <c r="D3355" i="1" a="1"/>
  <c r="D3355" i="1" s="1"/>
  <c r="D3356" i="1" a="1"/>
  <c r="D3356" i="1" s="1"/>
  <c r="D3357" i="1" a="1"/>
  <c r="D3357" i="1" s="1"/>
  <c r="D3358" i="1" a="1"/>
  <c r="D3358" i="1" s="1"/>
  <c r="D3359" i="1" a="1"/>
  <c r="D3359" i="1" s="1"/>
  <c r="D3360" i="1" a="1"/>
  <c r="D3360" i="1" s="1"/>
  <c r="D3361" i="1" a="1"/>
  <c r="D3361" i="1" s="1"/>
  <c r="D3362" i="1" a="1"/>
  <c r="D3362" i="1" s="1"/>
  <c r="D3363" i="1" a="1"/>
  <c r="D3363" i="1" s="1"/>
  <c r="D3364" i="1" a="1"/>
  <c r="D3364" i="1" s="1"/>
  <c r="D3365" i="1" a="1"/>
  <c r="D3365" i="1" s="1"/>
  <c r="D3366" i="1" a="1"/>
  <c r="D3366" i="1" s="1"/>
  <c r="D3367" i="1" a="1"/>
  <c r="D3367" i="1" s="1"/>
  <c r="D3368" i="1" a="1"/>
  <c r="D3368" i="1" s="1"/>
  <c r="D3369" i="1" a="1"/>
  <c r="D3369" i="1" s="1"/>
  <c r="D3370" i="1" a="1"/>
  <c r="D3370" i="1" s="1"/>
  <c r="D3371" i="1" a="1"/>
  <c r="D3371" i="1" s="1"/>
  <c r="D3372" i="1" a="1"/>
  <c r="D3372" i="1" s="1"/>
  <c r="D3373" i="1" a="1"/>
  <c r="D3373" i="1" s="1"/>
  <c r="D3374" i="1" a="1"/>
  <c r="D3374" i="1" s="1"/>
  <c r="D3375" i="1" a="1"/>
  <c r="D3375" i="1" s="1"/>
  <c r="D3376" i="1" a="1"/>
  <c r="D3376" i="1" s="1"/>
  <c r="D3377" i="1" a="1"/>
  <c r="D3377" i="1" s="1"/>
  <c r="D3378" i="1" a="1"/>
  <c r="D3378" i="1" s="1"/>
  <c r="D3379" i="1" a="1"/>
  <c r="D3379" i="1" s="1"/>
  <c r="D3380" i="1" a="1"/>
  <c r="D3380" i="1" s="1"/>
  <c r="D3381" i="1" a="1"/>
  <c r="D3381" i="1" s="1"/>
  <c r="D3382" i="1" a="1"/>
  <c r="D3382" i="1" s="1"/>
  <c r="D3383" i="1" a="1"/>
  <c r="D3383" i="1" s="1"/>
  <c r="D3384" i="1" a="1"/>
  <c r="D3384" i="1" s="1"/>
  <c r="D3385" i="1" a="1"/>
  <c r="D3385" i="1" s="1"/>
  <c r="D3386" i="1" a="1"/>
  <c r="D3386" i="1" s="1"/>
  <c r="D3387" i="1" a="1"/>
  <c r="D3387" i="1" s="1"/>
  <c r="D3388" i="1" a="1"/>
  <c r="D3388" i="1" s="1"/>
  <c r="D3389" i="1" a="1"/>
  <c r="D3389" i="1" s="1"/>
  <c r="D3390" i="1" a="1"/>
  <c r="D3390" i="1" s="1"/>
  <c r="D3391" i="1" a="1"/>
  <c r="D3391" i="1" s="1"/>
  <c r="D3392" i="1" a="1"/>
  <c r="D3392" i="1" s="1"/>
  <c r="D3393" i="1" a="1"/>
  <c r="D3393" i="1" s="1"/>
  <c r="D3394" i="1" a="1"/>
  <c r="D3394" i="1" s="1"/>
  <c r="D3395" i="1" a="1"/>
  <c r="D3395" i="1" s="1"/>
  <c r="D3396" i="1" a="1"/>
  <c r="D3396" i="1" s="1"/>
  <c r="D3397" i="1" a="1"/>
  <c r="D3397" i="1" s="1"/>
  <c r="D3398" i="1" a="1"/>
  <c r="D3398" i="1" s="1"/>
  <c r="D3399" i="1" a="1"/>
  <c r="D3399" i="1" s="1"/>
  <c r="D3400" i="1" a="1"/>
  <c r="D3400" i="1" s="1"/>
  <c r="D3401" i="1" a="1"/>
  <c r="D3401" i="1" s="1"/>
  <c r="D3402" i="1" a="1"/>
  <c r="D3402" i="1" s="1"/>
  <c r="D3403" i="1" a="1"/>
  <c r="D3403" i="1" s="1"/>
  <c r="D3404" i="1" a="1"/>
  <c r="D3404" i="1" s="1"/>
  <c r="D3405" i="1" a="1"/>
  <c r="D3405" i="1" s="1"/>
  <c r="D3406" i="1" a="1"/>
  <c r="D3406" i="1" s="1"/>
  <c r="D3407" i="1" a="1"/>
  <c r="D3407" i="1" s="1"/>
  <c r="D3408" i="1" a="1"/>
  <c r="D3408" i="1" s="1"/>
  <c r="D3409" i="1" a="1"/>
  <c r="D3409" i="1" s="1"/>
  <c r="D3410" i="1" a="1"/>
  <c r="D3410" i="1" s="1"/>
  <c r="D3411" i="1" a="1"/>
  <c r="D3411" i="1" s="1"/>
  <c r="D3412" i="1" a="1"/>
  <c r="D3412" i="1" s="1"/>
  <c r="D3413" i="1" a="1"/>
  <c r="D3413" i="1" s="1"/>
  <c r="D3414" i="1" a="1"/>
  <c r="D3414" i="1" s="1"/>
  <c r="D3415" i="1" a="1"/>
  <c r="D3415" i="1" s="1"/>
  <c r="D3416" i="1" a="1"/>
  <c r="D3416" i="1" s="1"/>
  <c r="D3417" i="1" a="1"/>
  <c r="D3417" i="1" s="1"/>
  <c r="D3418" i="1" a="1"/>
  <c r="D3418" i="1" s="1"/>
  <c r="D3419" i="1" a="1"/>
  <c r="D3419" i="1" s="1"/>
  <c r="D3420" i="1" a="1"/>
  <c r="D3420" i="1" s="1"/>
  <c r="D3421" i="1" a="1"/>
  <c r="D3421" i="1" s="1"/>
  <c r="D3422" i="1" a="1"/>
  <c r="D3422" i="1" s="1"/>
  <c r="D3423" i="1" a="1"/>
  <c r="D3423" i="1" s="1"/>
  <c r="D3424" i="1" a="1"/>
  <c r="D3424" i="1" s="1"/>
  <c r="D3425" i="1" a="1"/>
  <c r="D3425" i="1" s="1"/>
  <c r="D3426" i="1" a="1"/>
  <c r="D3426" i="1" s="1"/>
  <c r="D3427" i="1" a="1"/>
  <c r="D3427" i="1" s="1"/>
  <c r="D3428" i="1" a="1"/>
  <c r="D3428" i="1" s="1"/>
  <c r="D3429" i="1" a="1"/>
  <c r="D3429" i="1" s="1"/>
  <c r="D3430" i="1" a="1"/>
  <c r="D3430" i="1" s="1"/>
  <c r="D3431" i="1" a="1"/>
  <c r="D3431" i="1" s="1"/>
  <c r="D3432" i="1" a="1"/>
  <c r="D3432" i="1" s="1"/>
  <c r="D3433" i="1" a="1"/>
  <c r="D3433" i="1" s="1"/>
  <c r="D3434" i="1" a="1"/>
  <c r="D3434" i="1" s="1"/>
  <c r="D3435" i="1" a="1"/>
  <c r="D3435" i="1" s="1"/>
  <c r="D3436" i="1" a="1"/>
  <c r="D3436" i="1" s="1"/>
  <c r="D3437" i="1" a="1"/>
  <c r="D3437" i="1" s="1"/>
  <c r="D3438" i="1" a="1"/>
  <c r="D3438" i="1" s="1"/>
  <c r="D3439" i="1" a="1"/>
  <c r="D3439" i="1" s="1"/>
  <c r="D3440" i="1" a="1"/>
  <c r="D3440" i="1" s="1"/>
  <c r="D3441" i="1" a="1"/>
  <c r="D3441" i="1" s="1"/>
  <c r="D3442" i="1" a="1"/>
  <c r="D3442" i="1" s="1"/>
  <c r="D3443" i="1" a="1"/>
  <c r="D3443" i="1" s="1"/>
  <c r="D3444" i="1" a="1"/>
  <c r="D3444" i="1" s="1"/>
  <c r="D3445" i="1" a="1"/>
  <c r="D3445" i="1" s="1"/>
  <c r="D3446" i="1" a="1"/>
  <c r="D3446" i="1" s="1"/>
  <c r="D3447" i="1" a="1"/>
  <c r="D3447" i="1" s="1"/>
  <c r="D3448" i="1" a="1"/>
  <c r="D3448" i="1" s="1"/>
  <c r="D3449" i="1" a="1"/>
  <c r="D3449" i="1" s="1"/>
  <c r="D3450" i="1" a="1"/>
  <c r="D3450" i="1" s="1"/>
  <c r="D3451" i="1" a="1"/>
  <c r="D3451" i="1" s="1"/>
  <c r="D3452" i="1" a="1"/>
  <c r="D3452" i="1" s="1"/>
  <c r="D3453" i="1" a="1"/>
  <c r="D3453" i="1" s="1"/>
  <c r="D3454" i="1" a="1"/>
  <c r="D3454" i="1" s="1"/>
  <c r="D3455" i="1" a="1"/>
  <c r="D3455" i="1" s="1"/>
  <c r="D3456" i="1" a="1"/>
  <c r="D3456" i="1" s="1"/>
  <c r="D3457" i="1" a="1"/>
  <c r="D3457" i="1" s="1"/>
  <c r="D3458" i="1" a="1"/>
  <c r="D3458" i="1" s="1"/>
  <c r="D3459" i="1" a="1"/>
  <c r="D3459" i="1" s="1"/>
  <c r="D3460" i="1" a="1"/>
  <c r="D3460" i="1" s="1"/>
  <c r="D3461" i="1" a="1"/>
  <c r="D3461" i="1" s="1"/>
  <c r="D3462" i="1" a="1"/>
  <c r="D3462" i="1" s="1"/>
  <c r="D3463" i="1" a="1"/>
  <c r="D3463" i="1" s="1"/>
  <c r="D3464" i="1" a="1"/>
  <c r="D3464" i="1" s="1"/>
  <c r="D3465" i="1" a="1"/>
  <c r="D3465" i="1" s="1"/>
  <c r="D3466" i="1" a="1"/>
  <c r="D3466" i="1" s="1"/>
  <c r="D3467" i="1" a="1"/>
  <c r="D3467" i="1" s="1"/>
  <c r="D3468" i="1" a="1"/>
  <c r="D3468" i="1" s="1"/>
  <c r="D3469" i="1" a="1"/>
  <c r="D3469" i="1" s="1"/>
  <c r="D3470" i="1" a="1"/>
  <c r="D3470" i="1" s="1"/>
  <c r="D3471" i="1" a="1"/>
  <c r="D3471" i="1" s="1"/>
  <c r="D3472" i="1" a="1"/>
  <c r="D3472" i="1" s="1"/>
  <c r="D3473" i="1" a="1"/>
  <c r="D3473" i="1" s="1"/>
  <c r="D3474" i="1" a="1"/>
  <c r="D3474" i="1" s="1"/>
  <c r="D3475" i="1" a="1"/>
  <c r="D3475" i="1" s="1"/>
  <c r="D3476" i="1" a="1"/>
  <c r="D3476" i="1" s="1"/>
  <c r="D3477" i="1" a="1"/>
  <c r="D3477" i="1" s="1"/>
  <c r="D3478" i="1" a="1"/>
  <c r="D3478" i="1" s="1"/>
  <c r="D3479" i="1" a="1"/>
  <c r="D3479" i="1" s="1"/>
  <c r="D3480" i="1" a="1"/>
  <c r="D3480" i="1" s="1"/>
  <c r="D3481" i="1" a="1"/>
  <c r="D3481" i="1" s="1"/>
  <c r="D3482" i="1" a="1"/>
  <c r="D3482" i="1" s="1"/>
  <c r="D3483" i="1" a="1"/>
  <c r="D3483" i="1" s="1"/>
  <c r="D3484" i="1" a="1"/>
  <c r="D3484" i="1" s="1"/>
  <c r="D3485" i="1" a="1"/>
  <c r="D3485" i="1" s="1"/>
  <c r="D3486" i="1" a="1"/>
  <c r="D3486" i="1" s="1"/>
  <c r="D3487" i="1" a="1"/>
  <c r="D3487" i="1" s="1"/>
  <c r="D3488" i="1" a="1"/>
  <c r="D3488" i="1" s="1"/>
  <c r="D3489" i="1" a="1"/>
  <c r="D3489" i="1" s="1"/>
  <c r="D3490" i="1" a="1"/>
  <c r="D3490" i="1" s="1"/>
  <c r="D3491" i="1" a="1"/>
  <c r="D3491" i="1" s="1"/>
  <c r="D3492" i="1" a="1"/>
  <c r="D3492" i="1" s="1"/>
  <c r="D3493" i="1" a="1"/>
  <c r="D3493" i="1" s="1"/>
  <c r="D3494" i="1" a="1"/>
  <c r="D3494" i="1" s="1"/>
  <c r="D3495" i="1" a="1"/>
  <c r="D3495" i="1" s="1"/>
  <c r="D3496" i="1" a="1"/>
  <c r="D3496" i="1" s="1"/>
  <c r="D3497" i="1" a="1"/>
  <c r="D3497" i="1" s="1"/>
  <c r="D3498" i="1" a="1"/>
  <c r="D3498" i="1" s="1"/>
  <c r="D3499" i="1" a="1"/>
  <c r="D3499" i="1" s="1"/>
  <c r="D3500" i="1" a="1"/>
  <c r="D3500" i="1" s="1"/>
  <c r="D3501" i="1" a="1"/>
  <c r="D3501" i="1" s="1"/>
  <c r="D3502" i="1" a="1"/>
  <c r="D3502" i="1" s="1"/>
  <c r="D3503" i="1" a="1"/>
  <c r="D3503" i="1" s="1"/>
  <c r="D3504" i="1" a="1"/>
  <c r="D3504" i="1" s="1"/>
  <c r="D3505" i="1" a="1"/>
  <c r="D3505" i="1" s="1"/>
  <c r="D3506" i="1" a="1"/>
  <c r="D3506" i="1" s="1"/>
  <c r="D3507" i="1" a="1"/>
  <c r="D3507" i="1" s="1"/>
  <c r="D3508" i="1" a="1"/>
  <c r="D3508" i="1" s="1"/>
  <c r="D3509" i="1" a="1"/>
  <c r="D3509" i="1" s="1"/>
  <c r="D3510" i="1" a="1"/>
  <c r="D3510" i="1" s="1"/>
  <c r="D3511" i="1" a="1"/>
  <c r="D3511" i="1" s="1"/>
  <c r="D3512" i="1" a="1"/>
  <c r="D3512" i="1" s="1"/>
  <c r="D3513" i="1" a="1"/>
  <c r="D3513" i="1" s="1"/>
  <c r="D3514" i="1" a="1"/>
  <c r="D3514" i="1" s="1"/>
  <c r="D3515" i="1" a="1"/>
  <c r="D3515" i="1" s="1"/>
  <c r="D3516" i="1" a="1"/>
  <c r="D3516" i="1" s="1"/>
  <c r="D3517" i="1" a="1"/>
  <c r="D3517" i="1" s="1"/>
  <c r="D3518" i="1" a="1"/>
  <c r="D3518" i="1" s="1"/>
  <c r="D3519" i="1" a="1"/>
  <c r="D3519" i="1" s="1"/>
  <c r="D3520" i="1" a="1"/>
  <c r="D3520" i="1" s="1"/>
  <c r="D3521" i="1" a="1"/>
  <c r="D3521" i="1" s="1"/>
  <c r="D3522" i="1" a="1"/>
  <c r="D3522" i="1" s="1"/>
  <c r="D3523" i="1" a="1"/>
  <c r="D3523" i="1" s="1"/>
  <c r="D3524" i="1" a="1"/>
  <c r="D3524" i="1" s="1"/>
  <c r="D3525" i="1" a="1"/>
  <c r="D3525" i="1" s="1"/>
  <c r="D3526" i="1" a="1"/>
  <c r="D3526" i="1" s="1"/>
  <c r="D3527" i="1" a="1"/>
  <c r="D3527" i="1" s="1"/>
  <c r="D3528" i="1" a="1"/>
  <c r="D3528" i="1" s="1"/>
  <c r="D3529" i="1" a="1"/>
  <c r="D3529" i="1" s="1"/>
  <c r="D3530" i="1" a="1"/>
  <c r="D3530" i="1" s="1"/>
  <c r="D3531" i="1" a="1"/>
  <c r="D3531" i="1" s="1"/>
  <c r="D3532" i="1" a="1"/>
  <c r="D3532" i="1" s="1"/>
  <c r="D3533" i="1" a="1"/>
  <c r="D3533" i="1" s="1"/>
  <c r="D3534" i="1" a="1"/>
  <c r="D3534" i="1" s="1"/>
  <c r="D3535" i="1" a="1"/>
  <c r="D3535" i="1" s="1"/>
  <c r="D3536" i="1" a="1"/>
  <c r="D3536" i="1" s="1"/>
  <c r="D3537" i="1" a="1"/>
  <c r="D3537" i="1" s="1"/>
  <c r="D3538" i="1" a="1"/>
  <c r="D3538" i="1" s="1"/>
  <c r="D3539" i="1" a="1"/>
  <c r="D3539" i="1" s="1"/>
  <c r="D3540" i="1" a="1"/>
  <c r="D3540" i="1" s="1"/>
  <c r="D3541" i="1" a="1"/>
  <c r="D3541" i="1" s="1"/>
  <c r="D3542" i="1" a="1"/>
  <c r="D3542" i="1" s="1"/>
  <c r="D3543" i="1" a="1"/>
  <c r="D3543" i="1" s="1"/>
  <c r="D3544" i="1" a="1"/>
  <c r="D3544" i="1" s="1"/>
  <c r="D3545" i="1" a="1"/>
  <c r="D3545" i="1" s="1"/>
  <c r="D3546" i="1" a="1"/>
  <c r="D3546" i="1" s="1"/>
  <c r="D3547" i="1" a="1"/>
  <c r="D3547" i="1" s="1"/>
  <c r="D3548" i="1" a="1"/>
  <c r="D3548" i="1" s="1"/>
  <c r="D3549" i="1" a="1"/>
  <c r="D3549" i="1" s="1"/>
  <c r="D3550" i="1" a="1"/>
  <c r="D3550" i="1" s="1"/>
  <c r="D3551" i="1" a="1"/>
  <c r="D3551" i="1" s="1"/>
  <c r="D3552" i="1" a="1"/>
  <c r="D3552" i="1" s="1"/>
  <c r="D3553" i="1" a="1"/>
  <c r="D3553" i="1" s="1"/>
  <c r="D3554" i="1" a="1"/>
  <c r="D3554" i="1" s="1"/>
  <c r="D3555" i="1" a="1"/>
  <c r="D3555" i="1" s="1"/>
  <c r="D3556" i="1" a="1"/>
  <c r="D3556" i="1" s="1"/>
  <c r="D3557" i="1" a="1"/>
  <c r="D3557" i="1" s="1"/>
  <c r="D3558" i="1" a="1"/>
  <c r="D3558" i="1" s="1"/>
  <c r="D3559" i="1" a="1"/>
  <c r="D3559" i="1" s="1"/>
  <c r="D3560" i="1" a="1"/>
  <c r="D3560" i="1" s="1"/>
  <c r="D3561" i="1" a="1"/>
  <c r="D3561" i="1" s="1"/>
  <c r="D3562" i="1" a="1"/>
  <c r="D3562" i="1" s="1"/>
  <c r="D3563" i="1" a="1"/>
  <c r="D3563" i="1" s="1"/>
  <c r="D3564" i="1" a="1"/>
  <c r="D3564" i="1" s="1"/>
  <c r="D3565" i="1" a="1"/>
  <c r="D3565" i="1" s="1"/>
  <c r="D3566" i="1" a="1"/>
  <c r="D3566" i="1" s="1"/>
  <c r="D3567" i="1" a="1"/>
  <c r="D3567" i="1" s="1"/>
  <c r="D3568" i="1" a="1"/>
  <c r="D3568" i="1" s="1"/>
  <c r="D3569" i="1" a="1"/>
  <c r="D3569" i="1" s="1"/>
  <c r="D3570" i="1" a="1"/>
  <c r="D3570" i="1" s="1"/>
  <c r="D3571" i="1" a="1"/>
  <c r="D3571" i="1" s="1"/>
  <c r="D3572" i="1" a="1"/>
  <c r="D3572" i="1" s="1"/>
  <c r="D3573" i="1" a="1"/>
  <c r="D3573" i="1" s="1"/>
  <c r="D3574" i="1" a="1"/>
  <c r="D3574" i="1" s="1"/>
  <c r="D3575" i="1" a="1"/>
  <c r="D3575" i="1" s="1"/>
  <c r="D3576" i="1" a="1"/>
  <c r="D3576" i="1" s="1"/>
  <c r="D3577" i="1" a="1"/>
  <c r="D3577" i="1" s="1"/>
  <c r="D3578" i="1" a="1"/>
  <c r="D3578" i="1" s="1"/>
  <c r="D3579" i="1" a="1"/>
  <c r="D3579" i="1" s="1"/>
  <c r="D3580" i="1" a="1"/>
  <c r="D3580" i="1" s="1"/>
  <c r="D3581" i="1" a="1"/>
  <c r="D3581" i="1" s="1"/>
  <c r="D3582" i="1" a="1"/>
  <c r="D3582" i="1" s="1"/>
  <c r="D3583" i="1" a="1"/>
  <c r="D3583" i="1" s="1"/>
  <c r="D3584" i="1" a="1"/>
  <c r="D3584" i="1" s="1"/>
  <c r="D3585" i="1" a="1"/>
  <c r="D3585" i="1" s="1"/>
  <c r="D3586" i="1" a="1"/>
  <c r="D3586" i="1" s="1"/>
  <c r="D3587" i="1" a="1"/>
  <c r="D3587" i="1" s="1"/>
  <c r="D3588" i="1" a="1"/>
  <c r="D3588" i="1" s="1"/>
  <c r="D3589" i="1" a="1"/>
  <c r="D3589" i="1" s="1"/>
  <c r="D3590" i="1" a="1"/>
  <c r="D3590" i="1" s="1"/>
  <c r="D3591" i="1" a="1"/>
  <c r="D3591" i="1" s="1"/>
  <c r="D3592" i="1" a="1"/>
  <c r="D3592" i="1" s="1"/>
  <c r="D3593" i="1" a="1"/>
  <c r="D3593" i="1" s="1"/>
  <c r="D3594" i="1" a="1"/>
  <c r="D3594" i="1" s="1"/>
  <c r="D3595" i="1" a="1"/>
  <c r="D3595" i="1" s="1"/>
  <c r="D3596" i="1" a="1"/>
  <c r="D3596" i="1" s="1"/>
  <c r="D3597" i="1" a="1"/>
  <c r="D3597" i="1" s="1"/>
  <c r="D3598" i="1" a="1"/>
  <c r="D3598" i="1" s="1"/>
  <c r="D3599" i="1" a="1"/>
  <c r="D3599" i="1" s="1"/>
  <c r="D3600" i="1" a="1"/>
  <c r="D3600" i="1" s="1"/>
  <c r="D3601" i="1" a="1"/>
  <c r="D3601" i="1" s="1"/>
  <c r="D3602" i="1" a="1"/>
  <c r="D3602" i="1" s="1"/>
  <c r="D3603" i="1" a="1"/>
  <c r="D3603" i="1" s="1"/>
  <c r="D3604" i="1" a="1"/>
  <c r="D3604" i="1" s="1"/>
  <c r="D3605" i="1" a="1"/>
  <c r="D3605" i="1" s="1"/>
  <c r="D3606" i="1" a="1"/>
  <c r="D3606" i="1" s="1"/>
  <c r="D3607" i="1" a="1"/>
  <c r="D3607" i="1" s="1"/>
  <c r="D3608" i="1" a="1"/>
  <c r="D3608" i="1" s="1"/>
  <c r="D3609" i="1" a="1"/>
  <c r="D3609" i="1" s="1"/>
  <c r="D3610" i="1" a="1"/>
  <c r="D3610" i="1" s="1"/>
  <c r="D3611" i="1" a="1"/>
  <c r="D3611" i="1" s="1"/>
  <c r="D3612" i="1" a="1"/>
  <c r="D3612" i="1" s="1"/>
  <c r="D3613" i="1" a="1"/>
  <c r="D3613" i="1" s="1"/>
  <c r="D3614" i="1" a="1"/>
  <c r="D3614" i="1" s="1"/>
  <c r="D3615" i="1" a="1"/>
  <c r="D3615" i="1" s="1"/>
  <c r="D3616" i="1" a="1"/>
  <c r="D3616" i="1" s="1"/>
  <c r="D3617" i="1" a="1"/>
  <c r="D3617" i="1" s="1"/>
  <c r="D3618" i="1" a="1"/>
  <c r="D3618" i="1" s="1"/>
  <c r="D3619" i="1" a="1"/>
  <c r="D3619" i="1" s="1"/>
  <c r="D3620" i="1" a="1"/>
  <c r="D3620" i="1" s="1"/>
  <c r="D3621" i="1" a="1"/>
  <c r="D3621" i="1" s="1"/>
  <c r="D3622" i="1" a="1"/>
  <c r="D3622" i="1" s="1"/>
  <c r="D3623" i="1" a="1"/>
  <c r="D3623" i="1" s="1"/>
  <c r="D3624" i="1" a="1"/>
  <c r="D3624" i="1" s="1"/>
  <c r="D3625" i="1" a="1"/>
  <c r="D3625" i="1" s="1"/>
  <c r="D3626" i="1" a="1"/>
  <c r="D3626" i="1" s="1"/>
  <c r="D3627" i="1" a="1"/>
  <c r="D3627" i="1" s="1"/>
  <c r="D3628" i="1" a="1"/>
  <c r="D3628" i="1" s="1"/>
  <c r="D3629" i="1" a="1"/>
  <c r="D3629" i="1" s="1"/>
  <c r="D3630" i="1" a="1"/>
  <c r="D3630" i="1" s="1"/>
  <c r="D3631" i="1" a="1"/>
  <c r="D3631" i="1" s="1"/>
  <c r="D3632" i="1" a="1"/>
  <c r="D3632" i="1" s="1"/>
  <c r="D3633" i="1" a="1"/>
  <c r="D3633" i="1" s="1"/>
  <c r="D3634" i="1" a="1"/>
  <c r="D3634" i="1" s="1"/>
  <c r="D3635" i="1" a="1"/>
  <c r="D3635" i="1" s="1"/>
  <c r="D3636" i="1" a="1"/>
  <c r="D3636" i="1" s="1"/>
  <c r="D3637" i="1" a="1"/>
  <c r="D3637" i="1" s="1"/>
  <c r="D3638" i="1" a="1"/>
  <c r="D3638" i="1" s="1"/>
  <c r="D3639" i="1" a="1"/>
  <c r="D3639" i="1" s="1"/>
  <c r="D3640" i="1" a="1"/>
  <c r="D3640" i="1" s="1"/>
  <c r="D3641" i="1" a="1"/>
  <c r="D3641" i="1" s="1"/>
  <c r="D3642" i="1" a="1"/>
  <c r="D3642" i="1" s="1"/>
  <c r="D3643" i="1" a="1"/>
  <c r="D3643" i="1" s="1"/>
  <c r="D3644" i="1" a="1"/>
  <c r="D3644" i="1" s="1"/>
  <c r="D3645" i="1" a="1"/>
  <c r="D3645" i="1" s="1"/>
  <c r="D3646" i="1" a="1"/>
  <c r="D3646" i="1" s="1"/>
  <c r="D3647" i="1" a="1"/>
  <c r="D3647" i="1" s="1"/>
  <c r="D3648" i="1" a="1"/>
  <c r="D3648" i="1" s="1"/>
  <c r="D3649" i="1" a="1"/>
  <c r="D3649" i="1" s="1"/>
  <c r="D3650" i="1" a="1"/>
  <c r="D3650" i="1" s="1"/>
  <c r="D3651" i="1" a="1"/>
  <c r="D3651" i="1" s="1"/>
  <c r="D3652" i="1" a="1"/>
  <c r="D3652" i="1" s="1"/>
  <c r="D3653" i="1" a="1"/>
  <c r="D3653" i="1" s="1"/>
  <c r="D3654" i="1" a="1"/>
  <c r="D3654" i="1" s="1"/>
  <c r="D3655" i="1" a="1"/>
  <c r="D3655" i="1" s="1"/>
  <c r="D3656" i="1" a="1"/>
  <c r="D3656" i="1" s="1"/>
  <c r="D3657" i="1" a="1"/>
  <c r="D3657" i="1" s="1"/>
  <c r="D3658" i="1" a="1"/>
  <c r="D3658" i="1" s="1"/>
  <c r="D3659" i="1" a="1"/>
  <c r="D3659" i="1" s="1"/>
  <c r="D3660" i="1" a="1"/>
  <c r="D3660" i="1" s="1"/>
  <c r="D3661" i="1" a="1"/>
  <c r="D3661" i="1" s="1"/>
  <c r="D3662" i="1" a="1"/>
  <c r="D3662" i="1" s="1"/>
  <c r="D3663" i="1" a="1"/>
  <c r="D3663" i="1" s="1"/>
  <c r="D3664" i="1" a="1"/>
  <c r="D3664" i="1" s="1"/>
  <c r="D3665" i="1" a="1"/>
  <c r="D3665" i="1" s="1"/>
  <c r="D3666" i="1" a="1"/>
  <c r="D3666" i="1" s="1"/>
  <c r="D3667" i="1" a="1"/>
  <c r="D3667" i="1" s="1"/>
  <c r="D3668" i="1" a="1"/>
  <c r="D3668" i="1" s="1"/>
  <c r="D3669" i="1" a="1"/>
  <c r="D3669" i="1" s="1"/>
  <c r="D3670" i="1" a="1"/>
  <c r="D3670" i="1" s="1"/>
  <c r="D3671" i="1" a="1"/>
  <c r="D3671" i="1" s="1"/>
  <c r="D3672" i="1" a="1"/>
  <c r="D3672" i="1" s="1"/>
  <c r="D3673" i="1" a="1"/>
  <c r="D3673" i="1" s="1"/>
  <c r="D3674" i="1" a="1"/>
  <c r="D3674" i="1" s="1"/>
  <c r="D3675" i="1" a="1"/>
  <c r="D3675" i="1" s="1"/>
  <c r="D3676" i="1" a="1"/>
  <c r="D3676" i="1" s="1"/>
  <c r="D3677" i="1" a="1"/>
  <c r="D3677" i="1" s="1"/>
  <c r="D3678" i="1" a="1"/>
  <c r="D3678" i="1" s="1"/>
  <c r="D3679" i="1" a="1"/>
  <c r="D3679" i="1" s="1"/>
  <c r="D3680" i="1" a="1"/>
  <c r="D3680" i="1" s="1"/>
  <c r="D3681" i="1" a="1"/>
  <c r="D3681" i="1" s="1"/>
  <c r="D3682" i="1" a="1"/>
  <c r="D3682" i="1" s="1"/>
  <c r="D3683" i="1" a="1"/>
  <c r="D3683" i="1"/>
  <c r="D3684" i="1" a="1"/>
  <c r="D3684" i="1" s="1"/>
  <c r="D3685" i="1" a="1"/>
  <c r="D3685" i="1" s="1"/>
  <c r="D3686" i="1" a="1"/>
  <c r="D3686" i="1" s="1"/>
  <c r="D3687" i="1" a="1"/>
  <c r="D3687" i="1" s="1"/>
  <c r="D3688" i="1" a="1"/>
  <c r="D3688" i="1" s="1"/>
  <c r="D3689" i="1" a="1"/>
  <c r="D3689" i="1" s="1"/>
  <c r="D3690" i="1" a="1"/>
  <c r="D3690" i="1" s="1"/>
  <c r="D3691" i="1" a="1"/>
  <c r="D3691" i="1" s="1"/>
  <c r="D3692" i="1" a="1"/>
  <c r="D3692" i="1" s="1"/>
  <c r="D3693" i="1" a="1"/>
  <c r="D3693" i="1" s="1"/>
  <c r="D3694" i="1" a="1"/>
  <c r="D3694" i="1" s="1"/>
  <c r="D3695" i="1" a="1"/>
  <c r="D3695" i="1" s="1"/>
  <c r="D3696" i="1" a="1"/>
  <c r="D3696" i="1" s="1"/>
  <c r="D3697" i="1" a="1"/>
  <c r="D3697" i="1" s="1"/>
  <c r="D3698" i="1" a="1"/>
  <c r="D3698" i="1" s="1"/>
  <c r="D3699" i="1" a="1"/>
  <c r="D3699" i="1" s="1"/>
  <c r="D3700" i="1" a="1"/>
  <c r="D3700" i="1" s="1"/>
  <c r="D3701" i="1" a="1"/>
  <c r="D3701" i="1" s="1"/>
  <c r="D3702" i="1" a="1"/>
  <c r="D3702" i="1" s="1"/>
  <c r="D3703" i="1" a="1"/>
  <c r="D3703" i="1" s="1"/>
  <c r="D3704" i="1" a="1"/>
  <c r="D3704" i="1" s="1"/>
  <c r="D3705" i="1" a="1"/>
  <c r="D3705" i="1" s="1"/>
  <c r="D3706" i="1" a="1"/>
  <c r="D3706" i="1" s="1"/>
  <c r="D3707" i="1" a="1"/>
  <c r="D3707" i="1" s="1"/>
  <c r="D3708" i="1" a="1"/>
  <c r="D3708" i="1" s="1"/>
  <c r="D3709" i="1" a="1"/>
  <c r="D3709" i="1" s="1"/>
  <c r="D3710" i="1" a="1"/>
  <c r="D3710" i="1" s="1"/>
  <c r="D3711" i="1" a="1"/>
  <c r="D3711" i="1" s="1"/>
  <c r="D3712" i="1" a="1"/>
  <c r="D3712" i="1" s="1"/>
  <c r="D3713" i="1" a="1"/>
  <c r="D3713" i="1" s="1"/>
  <c r="D3714" i="1" a="1"/>
  <c r="D3714" i="1" s="1"/>
  <c r="D3715" i="1" a="1"/>
  <c r="D3715" i="1" s="1"/>
  <c r="D3716" i="1" a="1"/>
  <c r="D3716" i="1" s="1"/>
  <c r="D3717" i="1" a="1"/>
  <c r="D3717" i="1" s="1"/>
  <c r="D3718" i="1" a="1"/>
  <c r="D3718" i="1" s="1"/>
  <c r="D3719" i="1" a="1"/>
  <c r="D3719" i="1" s="1"/>
  <c r="D3720" i="1" a="1"/>
  <c r="D3720" i="1" s="1"/>
  <c r="D3721" i="1" a="1"/>
  <c r="D3721" i="1" s="1"/>
  <c r="D3722" i="1" a="1"/>
  <c r="D3722" i="1" s="1"/>
  <c r="D3723" i="1" a="1"/>
  <c r="D3723" i="1" s="1"/>
  <c r="D3724" i="1" a="1"/>
  <c r="D3724" i="1" s="1"/>
  <c r="D3725" i="1" a="1"/>
  <c r="D3725" i="1" s="1"/>
  <c r="D3726" i="1" a="1"/>
  <c r="D3726" i="1" s="1"/>
  <c r="D3727" i="1" a="1"/>
  <c r="D3727" i="1" s="1"/>
  <c r="D3728" i="1" a="1"/>
  <c r="D3728" i="1" s="1"/>
  <c r="D3729" i="1" a="1"/>
  <c r="D3729" i="1" s="1"/>
  <c r="D3730" i="1" a="1"/>
  <c r="D3730" i="1" s="1"/>
  <c r="D3731" i="1" a="1"/>
  <c r="D3731" i="1" s="1"/>
  <c r="D3732" i="1" a="1"/>
  <c r="D3732" i="1" s="1"/>
  <c r="D3733" i="1" a="1"/>
  <c r="D3733" i="1" s="1"/>
  <c r="D3734" i="1" a="1"/>
  <c r="D3734" i="1" s="1"/>
  <c r="D3735" i="1" a="1"/>
  <c r="D3735" i="1" s="1"/>
  <c r="D3736" i="1" a="1"/>
  <c r="D3736" i="1" s="1"/>
  <c r="D3737" i="1" a="1"/>
  <c r="D3737" i="1" s="1"/>
  <c r="D3738" i="1" a="1"/>
  <c r="D3738" i="1" s="1"/>
  <c r="D3739" i="1" a="1"/>
  <c r="D3739" i="1" s="1"/>
  <c r="D3740" i="1" a="1"/>
  <c r="D3740" i="1" s="1"/>
  <c r="D3741" i="1" a="1"/>
  <c r="D3741" i="1" s="1"/>
  <c r="D3742" i="1" a="1"/>
  <c r="D3742" i="1" s="1"/>
  <c r="D3743" i="1" a="1"/>
  <c r="D3743" i="1" s="1"/>
  <c r="D3744" i="1" a="1"/>
  <c r="D3744" i="1" s="1"/>
  <c r="D3745" i="1" a="1"/>
  <c r="D3745" i="1" s="1"/>
  <c r="D3746" i="1" a="1"/>
  <c r="D3746" i="1" s="1"/>
  <c r="D3747" i="1" a="1"/>
  <c r="D3747" i="1" s="1"/>
  <c r="D3748" i="1" a="1"/>
  <c r="D3748" i="1" s="1"/>
  <c r="D3749" i="1" a="1"/>
  <c r="D3749" i="1" s="1"/>
  <c r="D3750" i="1" a="1"/>
  <c r="D3750" i="1" s="1"/>
  <c r="D3751" i="1" a="1"/>
  <c r="D3751" i="1" s="1"/>
  <c r="D3752" i="1" a="1"/>
  <c r="D3752" i="1" s="1"/>
  <c r="D3753" i="1" a="1"/>
  <c r="D3753" i="1" s="1"/>
  <c r="D3754" i="1" a="1"/>
  <c r="D3754" i="1" s="1"/>
  <c r="D3755" i="1" a="1"/>
  <c r="D3755" i="1" s="1"/>
  <c r="D3756" i="1" a="1"/>
  <c r="D3756" i="1" s="1"/>
  <c r="D3757" i="1" a="1"/>
  <c r="D3757" i="1" s="1"/>
  <c r="D3758" i="1" a="1"/>
  <c r="D3758" i="1" s="1"/>
  <c r="D3759" i="1" a="1"/>
  <c r="D3759" i="1" s="1"/>
  <c r="D3760" i="1" a="1"/>
  <c r="D3760" i="1" s="1"/>
  <c r="D3761" i="1" a="1"/>
  <c r="D3761" i="1" s="1"/>
  <c r="D3762" i="1" a="1"/>
  <c r="D3762" i="1" s="1"/>
  <c r="D3763" i="1" a="1"/>
  <c r="D3763" i="1" s="1"/>
  <c r="D3764" i="1" a="1"/>
  <c r="D3764" i="1" s="1"/>
  <c r="D3765" i="1" a="1"/>
  <c r="D3765" i="1" s="1"/>
  <c r="D3766" i="1" a="1"/>
  <c r="D3766" i="1" s="1"/>
  <c r="D3767" i="1" a="1"/>
  <c r="D3767" i="1" s="1"/>
  <c r="D3768" i="1" a="1"/>
  <c r="D3768" i="1" s="1"/>
  <c r="D3769" i="1" a="1"/>
  <c r="D3769" i="1" s="1"/>
  <c r="D3770" i="1" a="1"/>
  <c r="D3770" i="1" s="1"/>
  <c r="D3771" i="1" a="1"/>
  <c r="D3771" i="1" s="1"/>
  <c r="D3772" i="1" a="1"/>
  <c r="D3772" i="1" s="1"/>
  <c r="D3773" i="1" a="1"/>
  <c r="D3773" i="1" s="1"/>
  <c r="D3774" i="1" a="1"/>
  <c r="D3774" i="1" s="1"/>
  <c r="D3775" i="1" a="1"/>
  <c r="D3775" i="1" s="1"/>
  <c r="D3776" i="1" a="1"/>
  <c r="D3776" i="1" s="1"/>
  <c r="D3777" i="1" a="1"/>
  <c r="D3777" i="1" s="1"/>
  <c r="D3778" i="1" a="1"/>
  <c r="D3778" i="1" s="1"/>
  <c r="D3779" i="1" a="1"/>
  <c r="D3779" i="1" s="1"/>
  <c r="D3780" i="1" a="1"/>
  <c r="D3780" i="1" s="1"/>
  <c r="D3781" i="1" a="1"/>
  <c r="D3781" i="1" s="1"/>
  <c r="D3782" i="1" a="1"/>
  <c r="D3782" i="1" s="1"/>
  <c r="D3783" i="1" a="1"/>
  <c r="D3783" i="1" s="1"/>
  <c r="D3784" i="1" a="1"/>
  <c r="D3784" i="1" s="1"/>
  <c r="D3785" i="1" a="1"/>
  <c r="D3785" i="1" s="1"/>
  <c r="D3786" i="1" a="1"/>
  <c r="D3786" i="1" s="1"/>
  <c r="D3787" i="1" a="1"/>
  <c r="D3787" i="1" s="1"/>
  <c r="D3788" i="1" a="1"/>
  <c r="D3788" i="1" s="1"/>
  <c r="D3789" i="1" a="1"/>
  <c r="D3789" i="1" s="1"/>
  <c r="D3790" i="1" a="1"/>
  <c r="D3790" i="1" s="1"/>
  <c r="D3791" i="1" a="1"/>
  <c r="D3791" i="1" s="1"/>
  <c r="D3792" i="1" a="1"/>
  <c r="D3792" i="1" s="1"/>
  <c r="D3793" i="1" a="1"/>
  <c r="D3793" i="1" s="1"/>
  <c r="D3794" i="1" a="1"/>
  <c r="D3794" i="1" s="1"/>
  <c r="D3795" i="1" a="1"/>
  <c r="D3795" i="1" s="1"/>
  <c r="D3796" i="1" a="1"/>
  <c r="D3796" i="1" s="1"/>
  <c r="D3797" i="1" a="1"/>
  <c r="D3797" i="1" s="1"/>
  <c r="D3798" i="1" a="1"/>
  <c r="D3798" i="1" s="1"/>
  <c r="D3799" i="1" a="1"/>
  <c r="D3799" i="1" s="1"/>
  <c r="D3800" i="1" a="1"/>
  <c r="D3800" i="1" s="1"/>
  <c r="D3801" i="1" a="1"/>
  <c r="D3801" i="1" s="1"/>
  <c r="D3802" i="1" a="1"/>
  <c r="D3802" i="1" s="1"/>
  <c r="D3803" i="1" a="1"/>
  <c r="D3803" i="1" s="1"/>
  <c r="D3804" i="1" a="1"/>
  <c r="D3804" i="1" s="1"/>
  <c r="D3805" i="1" a="1"/>
  <c r="D3805" i="1" s="1"/>
  <c r="D3806" i="1" a="1"/>
  <c r="D3806" i="1" s="1"/>
  <c r="D3807" i="1" a="1"/>
  <c r="D3807" i="1" s="1"/>
  <c r="D3808" i="1" a="1"/>
  <c r="D3808" i="1" s="1"/>
  <c r="D3809" i="1" a="1"/>
  <c r="D3809" i="1" s="1"/>
  <c r="D3810" i="1" a="1"/>
  <c r="D3810" i="1" s="1"/>
  <c r="D3811" i="1" a="1"/>
  <c r="D3811" i="1" s="1"/>
  <c r="D3812" i="1" a="1"/>
  <c r="D3812" i="1" s="1"/>
  <c r="D3813" i="1" a="1"/>
  <c r="D3813" i="1" s="1"/>
  <c r="D3814" i="1" a="1"/>
  <c r="D3814" i="1" s="1"/>
  <c r="D3815" i="1" a="1"/>
  <c r="D3815" i="1" s="1"/>
  <c r="D3816" i="1" a="1"/>
  <c r="D3816" i="1" s="1"/>
  <c r="D3817" i="1" a="1"/>
  <c r="D3817" i="1" s="1"/>
  <c r="D3818" i="1" a="1"/>
  <c r="D3818" i="1" s="1"/>
  <c r="D3819" i="1" a="1"/>
  <c r="D3819" i="1" s="1"/>
  <c r="D3820" i="1" a="1"/>
  <c r="D3820" i="1" s="1"/>
  <c r="D3821" i="1" a="1"/>
  <c r="D3821" i="1" s="1"/>
  <c r="D3822" i="1" a="1"/>
  <c r="D3822" i="1" s="1"/>
  <c r="D3823" i="1" a="1"/>
  <c r="D3823" i="1" s="1"/>
  <c r="D3824" i="1" a="1"/>
  <c r="D3824" i="1" s="1"/>
  <c r="D3825" i="1" a="1"/>
  <c r="D3825" i="1" s="1"/>
  <c r="D3826" i="1" a="1"/>
  <c r="D3826" i="1" s="1"/>
  <c r="D3827" i="1" a="1"/>
  <c r="D3827" i="1" s="1"/>
  <c r="D3828" i="1" a="1"/>
  <c r="D3828" i="1" s="1"/>
  <c r="D3829" i="1" a="1"/>
  <c r="D3829" i="1" s="1"/>
  <c r="D3830" i="1" a="1"/>
  <c r="D3830" i="1" s="1"/>
  <c r="D3831" i="1" a="1"/>
  <c r="D3831" i="1" s="1"/>
  <c r="D3832" i="1" a="1"/>
  <c r="D3832" i="1" s="1"/>
  <c r="D3833" i="1" a="1"/>
  <c r="D3833" i="1" s="1"/>
  <c r="D3834" i="1" a="1"/>
  <c r="D3834" i="1" s="1"/>
  <c r="D3835" i="1" a="1"/>
  <c r="D3835" i="1" s="1"/>
  <c r="D3836" i="1" a="1"/>
  <c r="D3836" i="1" s="1"/>
  <c r="D3837" i="1" a="1"/>
  <c r="D3837" i="1" s="1"/>
  <c r="D3838" i="1" a="1"/>
  <c r="D3838" i="1" s="1"/>
  <c r="D3839" i="1" a="1"/>
  <c r="D3839" i="1" s="1"/>
  <c r="D3840" i="1" a="1"/>
  <c r="D3840" i="1" s="1"/>
  <c r="D3841" i="1" a="1"/>
  <c r="D3841" i="1" s="1"/>
  <c r="D3842" i="1" a="1"/>
  <c r="D3842" i="1" s="1"/>
  <c r="D3843" i="1" a="1"/>
  <c r="D3843" i="1" s="1"/>
  <c r="D3844" i="1" a="1"/>
  <c r="D3844" i="1" s="1"/>
  <c r="D3845" i="1" a="1"/>
  <c r="D3845" i="1" s="1"/>
  <c r="D3846" i="1" a="1"/>
  <c r="D3846" i="1" s="1"/>
  <c r="D3847" i="1" a="1"/>
  <c r="D3847" i="1" s="1"/>
  <c r="D3848" i="1" a="1"/>
  <c r="D3848" i="1" s="1"/>
  <c r="D3849" i="1" a="1"/>
  <c r="D3849" i="1" s="1"/>
  <c r="D3850" i="1" a="1"/>
  <c r="D3850" i="1" s="1"/>
  <c r="D3851" i="1" a="1"/>
  <c r="D3851" i="1" s="1"/>
  <c r="D3852" i="1" a="1"/>
  <c r="D3852" i="1" s="1"/>
  <c r="D3853" i="1" a="1"/>
  <c r="D3853" i="1" s="1"/>
  <c r="D3854" i="1" a="1"/>
  <c r="D3854" i="1" s="1"/>
  <c r="D3855" i="1" a="1"/>
  <c r="D3855" i="1" s="1"/>
  <c r="D3856" i="1" a="1"/>
  <c r="D3856" i="1" s="1"/>
  <c r="D3857" i="1" a="1"/>
  <c r="D3857" i="1" s="1"/>
  <c r="D3858" i="1" a="1"/>
  <c r="D3858" i="1" s="1"/>
  <c r="D3859" i="1" a="1"/>
  <c r="D3859" i="1" s="1"/>
  <c r="D3860" i="1" a="1"/>
  <c r="D3860" i="1" s="1"/>
  <c r="D3861" i="1" a="1"/>
  <c r="D3861" i="1" s="1"/>
  <c r="D3862" i="1" a="1"/>
  <c r="D3862" i="1" s="1"/>
  <c r="D3863" i="1" a="1"/>
  <c r="D3863" i="1" s="1"/>
  <c r="D3864" i="1" a="1"/>
  <c r="D3864" i="1" s="1"/>
  <c r="D3865" i="1" a="1"/>
  <c r="D3865" i="1" s="1"/>
  <c r="D3866" i="1" a="1"/>
  <c r="D3866" i="1" s="1"/>
  <c r="D3867" i="1" a="1"/>
  <c r="D3867" i="1" s="1"/>
  <c r="D3868" i="1" a="1"/>
  <c r="D3868" i="1" s="1"/>
  <c r="D3869" i="1" a="1"/>
  <c r="D3869" i="1" s="1"/>
  <c r="D3870" i="1" a="1"/>
  <c r="D3870" i="1" s="1"/>
  <c r="D3871" i="1" a="1"/>
  <c r="D3871" i="1" s="1"/>
  <c r="D3872" i="1" a="1"/>
  <c r="D3872" i="1" s="1"/>
  <c r="D3873" i="1" a="1"/>
  <c r="D3873" i="1" s="1"/>
  <c r="D3874" i="1" a="1"/>
  <c r="D3874" i="1" s="1"/>
  <c r="D3875" i="1" a="1"/>
  <c r="D3875" i="1" s="1"/>
  <c r="D3876" i="1" a="1"/>
  <c r="D3876" i="1" s="1"/>
  <c r="D3877" i="1" a="1"/>
  <c r="D3877" i="1" s="1"/>
  <c r="D3878" i="1" a="1"/>
  <c r="D3878" i="1" s="1"/>
  <c r="D3879" i="1" a="1"/>
  <c r="D3879" i="1" s="1"/>
  <c r="D3880" i="1" a="1"/>
  <c r="D3880" i="1" s="1"/>
  <c r="D3881" i="1" a="1"/>
  <c r="D3881" i="1" s="1"/>
  <c r="D3882" i="1" a="1"/>
  <c r="D3882" i="1" s="1"/>
  <c r="D3883" i="1" a="1"/>
  <c r="D3883" i="1" s="1"/>
  <c r="D3884" i="1" a="1"/>
  <c r="D3884" i="1" s="1"/>
  <c r="D3885" i="1" a="1"/>
  <c r="D3885" i="1" s="1"/>
  <c r="D3886" i="1" a="1"/>
  <c r="D3886" i="1" s="1"/>
  <c r="D3887" i="1" a="1"/>
  <c r="D3887" i="1" s="1"/>
  <c r="D3888" i="1" a="1"/>
  <c r="D3888" i="1" s="1"/>
  <c r="D3889" i="1" a="1"/>
  <c r="D3889" i="1" s="1"/>
  <c r="D3890" i="1" a="1"/>
  <c r="D3890" i="1" s="1"/>
  <c r="D3891" i="1" a="1"/>
  <c r="D3891" i="1" s="1"/>
  <c r="D3892" i="1" a="1"/>
  <c r="D3892" i="1" s="1"/>
  <c r="D3893" i="1" a="1"/>
  <c r="D3893" i="1" s="1"/>
  <c r="D3894" i="1" a="1"/>
  <c r="D3894" i="1" s="1"/>
  <c r="D3895" i="1" a="1"/>
  <c r="D3895" i="1" s="1"/>
  <c r="D3896" i="1" a="1"/>
  <c r="D3896" i="1" s="1"/>
  <c r="D3897" i="1" a="1"/>
  <c r="D3897" i="1" s="1"/>
  <c r="D3898" i="1" a="1"/>
  <c r="D3898" i="1" s="1"/>
  <c r="D3899" i="1" a="1"/>
  <c r="D3899" i="1" s="1"/>
  <c r="D3900" i="1" a="1"/>
  <c r="D3900" i="1" s="1"/>
  <c r="D3901" i="1" a="1"/>
  <c r="D3901" i="1" s="1"/>
  <c r="D3902" i="1" a="1"/>
  <c r="D3902" i="1" s="1"/>
  <c r="D3903" i="1" a="1"/>
  <c r="D3903" i="1" s="1"/>
  <c r="D3904" i="1" a="1"/>
  <c r="D3904" i="1" s="1"/>
  <c r="D3905" i="1" a="1"/>
  <c r="D3905" i="1" s="1"/>
  <c r="D3906" i="1" a="1"/>
  <c r="D3906" i="1" s="1"/>
  <c r="D3907" i="1" a="1"/>
  <c r="D3907" i="1" s="1"/>
  <c r="D3908" i="1" a="1"/>
  <c r="D3908" i="1" s="1"/>
  <c r="D3909" i="1" a="1"/>
  <c r="D3909" i="1" s="1"/>
  <c r="D3910" i="1" a="1"/>
  <c r="D3910" i="1" s="1"/>
  <c r="D3911" i="1" a="1"/>
  <c r="D3911" i="1" s="1"/>
  <c r="D3912" i="1" a="1"/>
  <c r="D3912" i="1" s="1"/>
  <c r="D3913" i="1" a="1"/>
  <c r="D3913" i="1" s="1"/>
  <c r="D3914" i="1" a="1"/>
  <c r="D3914" i="1" s="1"/>
  <c r="D3915" i="1" a="1"/>
  <c r="D3915" i="1" s="1"/>
  <c r="D3916" i="1" a="1"/>
  <c r="D3916" i="1" s="1"/>
  <c r="D3917" i="1" a="1"/>
  <c r="D3917" i="1" s="1"/>
  <c r="D3918" i="1" a="1"/>
  <c r="D3918" i="1" s="1"/>
  <c r="D3919" i="1" a="1"/>
  <c r="D3919" i="1" s="1"/>
  <c r="D3920" i="1" a="1"/>
  <c r="D3920" i="1" s="1"/>
  <c r="D3921" i="1" a="1"/>
  <c r="D3921" i="1" s="1"/>
  <c r="D3922" i="1" a="1"/>
  <c r="D3922" i="1" s="1"/>
  <c r="D3923" i="1" a="1"/>
  <c r="D3923" i="1" s="1"/>
  <c r="D3924" i="1" a="1"/>
  <c r="D3924" i="1" s="1"/>
  <c r="D3925" i="1" a="1"/>
  <c r="D3925" i="1" s="1"/>
  <c r="D3926" i="1" a="1"/>
  <c r="D3926" i="1" s="1"/>
  <c r="D3927" i="1" a="1"/>
  <c r="D3927" i="1" s="1"/>
  <c r="D3928" i="1" a="1"/>
  <c r="D3928" i="1" s="1"/>
  <c r="D3929" i="1" a="1"/>
  <c r="D3929" i="1" s="1"/>
  <c r="D3930" i="1" a="1"/>
  <c r="D3930" i="1" s="1"/>
  <c r="D3931" i="1" a="1"/>
  <c r="D3931" i="1" s="1"/>
  <c r="D3932" i="1" a="1"/>
  <c r="D3932" i="1" s="1"/>
  <c r="D3933" i="1" a="1"/>
  <c r="D3933" i="1" s="1"/>
  <c r="D3934" i="1" a="1"/>
  <c r="D3934" i="1" s="1"/>
  <c r="D3935" i="1" a="1"/>
  <c r="D3935" i="1" s="1"/>
  <c r="D3936" i="1" a="1"/>
  <c r="D3936" i="1" s="1"/>
  <c r="D3937" i="1" a="1"/>
  <c r="D3937" i="1" s="1"/>
  <c r="D3938" i="1" a="1"/>
  <c r="D3938" i="1" s="1"/>
  <c r="D3939" i="1" a="1"/>
  <c r="D3939" i="1" s="1"/>
  <c r="D3940" i="1" a="1"/>
  <c r="D3940" i="1" s="1"/>
  <c r="D3941" i="1" a="1"/>
  <c r="D3941" i="1" s="1"/>
  <c r="D3942" i="1" a="1"/>
  <c r="D3942" i="1" s="1"/>
  <c r="D3943" i="1" a="1"/>
  <c r="D3943" i="1" s="1"/>
  <c r="D3944" i="1" a="1"/>
  <c r="D3944" i="1" s="1"/>
  <c r="D3945" i="1" a="1"/>
  <c r="D3945" i="1" s="1"/>
  <c r="D3946" i="1" a="1"/>
  <c r="D3946" i="1" s="1"/>
  <c r="D3947" i="1" a="1"/>
  <c r="D3947" i="1" s="1"/>
  <c r="D3948" i="1" a="1"/>
  <c r="D3948" i="1" s="1"/>
  <c r="D3949" i="1" a="1"/>
  <c r="D3949" i="1" s="1"/>
  <c r="D3950" i="1" a="1"/>
  <c r="D3950" i="1" s="1"/>
  <c r="D3951" i="1" a="1"/>
  <c r="D3951" i="1" s="1"/>
  <c r="D3952" i="1" a="1"/>
  <c r="D3952" i="1" s="1"/>
  <c r="D3953" i="1" a="1"/>
  <c r="D3953" i="1" s="1"/>
  <c r="D3954" i="1" a="1"/>
  <c r="D3954" i="1" s="1"/>
  <c r="D3955" i="1" a="1"/>
  <c r="D3955" i="1" s="1"/>
  <c r="D3956" i="1" a="1"/>
  <c r="D3956" i="1" s="1"/>
  <c r="D3957" i="1" a="1"/>
  <c r="D3957" i="1" s="1"/>
  <c r="D3958" i="1" a="1"/>
  <c r="D3958" i="1" s="1"/>
  <c r="D3959" i="1" a="1"/>
  <c r="D3959" i="1" s="1"/>
  <c r="D3960" i="1" a="1"/>
  <c r="D3960" i="1" s="1"/>
  <c r="D3961" i="1" a="1"/>
  <c r="D3961" i="1" s="1"/>
  <c r="D3962" i="1" a="1"/>
  <c r="D3962" i="1" s="1"/>
  <c r="D3963" i="1" a="1"/>
  <c r="D3963" i="1" s="1"/>
  <c r="D3964" i="1" a="1"/>
  <c r="D3964" i="1" s="1"/>
  <c r="D3965" i="1" a="1"/>
  <c r="D3965" i="1" s="1"/>
  <c r="D3966" i="1" a="1"/>
  <c r="D3966" i="1" s="1"/>
  <c r="D3967" i="1" a="1"/>
  <c r="D3967" i="1" s="1"/>
  <c r="D3968" i="1" a="1"/>
  <c r="D3968" i="1" s="1"/>
  <c r="D3969" i="1" a="1"/>
  <c r="D3969" i="1" s="1"/>
  <c r="D3970" i="1" a="1"/>
  <c r="D3970" i="1" s="1"/>
  <c r="D3971" i="1" a="1"/>
  <c r="D3971" i="1" s="1"/>
  <c r="D3972" i="1" a="1"/>
  <c r="D3972" i="1" s="1"/>
  <c r="D3973" i="1" a="1"/>
  <c r="D3973" i="1" s="1"/>
  <c r="D3974" i="1" a="1"/>
  <c r="D3974" i="1" s="1"/>
  <c r="D3975" i="1" a="1"/>
  <c r="D3975" i="1" s="1"/>
  <c r="D3976" i="1" a="1"/>
  <c r="D3976" i="1" s="1"/>
  <c r="D3977" i="1" a="1"/>
  <c r="D3977" i="1" s="1"/>
  <c r="D3978" i="1" a="1"/>
  <c r="D3978" i="1" s="1"/>
  <c r="D3979" i="1" a="1"/>
  <c r="D3979" i="1" s="1"/>
  <c r="D3980" i="1" a="1"/>
  <c r="D3980" i="1" s="1"/>
  <c r="D3981" i="1" a="1"/>
  <c r="D3981" i="1" s="1"/>
  <c r="D3982" i="1" a="1"/>
  <c r="D3982" i="1" s="1"/>
  <c r="D3983" i="1" a="1"/>
  <c r="D3983" i="1" s="1"/>
  <c r="D3984" i="1" a="1"/>
  <c r="D3984" i="1" s="1"/>
  <c r="D3985" i="1" a="1"/>
  <c r="D3985" i="1" s="1"/>
  <c r="D3986" i="1" a="1"/>
  <c r="D3986" i="1" s="1"/>
  <c r="D3987" i="1" a="1"/>
  <c r="D3987" i="1" s="1"/>
  <c r="D3988" i="1" a="1"/>
  <c r="D3988" i="1" s="1"/>
  <c r="D3989" i="1" a="1"/>
  <c r="D3989" i="1" s="1"/>
  <c r="D3990" i="1" a="1"/>
  <c r="D3990" i="1" s="1"/>
  <c r="D3991" i="1" a="1"/>
  <c r="D3991" i="1" s="1"/>
  <c r="D3992" i="1" a="1"/>
  <c r="D3992" i="1" s="1"/>
  <c r="D3993" i="1" a="1"/>
  <c r="D3993" i="1" s="1"/>
  <c r="D3994" i="1" a="1"/>
  <c r="D3994" i="1" s="1"/>
  <c r="D3995" i="1" a="1"/>
  <c r="D3995" i="1" s="1"/>
  <c r="D3996" i="1" a="1"/>
  <c r="D3996" i="1" s="1"/>
  <c r="D3997" i="1" a="1"/>
  <c r="D3997" i="1" s="1"/>
  <c r="D3998" i="1" a="1"/>
  <c r="D3998" i="1" s="1"/>
  <c r="D3999" i="1" a="1"/>
  <c r="D3999" i="1" s="1"/>
  <c r="D4000" i="1" a="1"/>
  <c r="D4000" i="1" s="1"/>
  <c r="D4001" i="1" a="1"/>
  <c r="D4001" i="1" s="1"/>
  <c r="D4002" i="1" a="1"/>
  <c r="D4002" i="1" s="1"/>
  <c r="D4003" i="1" a="1"/>
  <c r="D4003" i="1" s="1"/>
  <c r="D4004" i="1" a="1"/>
  <c r="D4004" i="1" s="1"/>
  <c r="D4005" i="1" a="1"/>
  <c r="D4005" i="1" s="1"/>
  <c r="D4006" i="1" a="1"/>
  <c r="D4006" i="1" s="1"/>
  <c r="D4007" i="1" a="1"/>
  <c r="D4007" i="1" s="1"/>
  <c r="D4008" i="1" a="1"/>
  <c r="D4008" i="1" s="1"/>
  <c r="D4009" i="1" a="1"/>
  <c r="D4009" i="1" s="1"/>
  <c r="D4010" i="1" a="1"/>
  <c r="D4010" i="1" s="1"/>
  <c r="D4011" i="1" a="1"/>
  <c r="D4011" i="1" s="1"/>
  <c r="D4012" i="1" a="1"/>
  <c r="D4012" i="1" s="1"/>
  <c r="D4013" i="1" a="1"/>
  <c r="D4013" i="1" s="1"/>
  <c r="D4014" i="1" a="1"/>
  <c r="D4014" i="1" s="1"/>
  <c r="D4015" i="1" a="1"/>
  <c r="D4015" i="1" s="1"/>
  <c r="D4016" i="1" a="1"/>
  <c r="D4016" i="1" s="1"/>
  <c r="D4017" i="1" a="1"/>
  <c r="D4017" i="1" s="1"/>
  <c r="D4018" i="1" a="1"/>
  <c r="D4018" i="1" s="1"/>
  <c r="D4019" i="1" a="1"/>
  <c r="D4019" i="1" s="1"/>
  <c r="D4020" i="1" a="1"/>
  <c r="D4020" i="1" s="1"/>
  <c r="D4021" i="1" a="1"/>
  <c r="D4021" i="1" s="1"/>
  <c r="D4022" i="1" a="1"/>
  <c r="D4022" i="1" s="1"/>
  <c r="D4023" i="1" a="1"/>
  <c r="D4023" i="1" s="1"/>
  <c r="D4024" i="1" a="1"/>
  <c r="D4024" i="1" s="1"/>
  <c r="D4025" i="1" a="1"/>
  <c r="D4025" i="1" s="1"/>
  <c r="D4026" i="1" a="1"/>
  <c r="D4026" i="1" s="1"/>
  <c r="D4027" i="1" a="1"/>
  <c r="D4027" i="1" s="1"/>
  <c r="D4028" i="1" a="1"/>
  <c r="D4028" i="1" s="1"/>
  <c r="D4029" i="1" a="1"/>
  <c r="D4029" i="1" s="1"/>
  <c r="D4030" i="1" a="1"/>
  <c r="D4030" i="1" s="1"/>
  <c r="D4031" i="1" a="1"/>
  <c r="D4031" i="1" s="1"/>
  <c r="D4032" i="1" a="1"/>
  <c r="D4032" i="1" s="1"/>
  <c r="D4033" i="1" a="1"/>
  <c r="D4033" i="1" s="1"/>
  <c r="D4034" i="1" a="1"/>
  <c r="D4034" i="1"/>
  <c r="D4035" i="1" a="1"/>
  <c r="D4035" i="1" s="1"/>
  <c r="D4036" i="1" a="1"/>
  <c r="D4036" i="1" s="1"/>
  <c r="D4037" i="1" a="1"/>
  <c r="D4037" i="1" s="1"/>
  <c r="D4038" i="1" a="1"/>
  <c r="D4038" i="1" s="1"/>
  <c r="D4039" i="1" a="1"/>
  <c r="D4039" i="1" s="1"/>
  <c r="D4040" i="1" a="1"/>
  <c r="D4040" i="1" s="1"/>
  <c r="D4041" i="1" a="1"/>
  <c r="D4041" i="1" s="1"/>
  <c r="D4042" i="1" a="1"/>
  <c r="D4042" i="1" s="1"/>
  <c r="D4043" i="1" a="1"/>
  <c r="D4043" i="1" s="1"/>
  <c r="D4044" i="1" a="1"/>
  <c r="D4044" i="1" s="1"/>
  <c r="D4045" i="1" a="1"/>
  <c r="D4045" i="1" s="1"/>
  <c r="D4046" i="1" a="1"/>
  <c r="D4046" i="1" s="1"/>
  <c r="D4047" i="1" a="1"/>
  <c r="D4047" i="1" s="1"/>
  <c r="D4048" i="1" a="1"/>
  <c r="D4048" i="1" s="1"/>
  <c r="D4049" i="1" a="1"/>
  <c r="D4049" i="1" s="1"/>
  <c r="D4050" i="1" a="1"/>
  <c r="D4050" i="1" s="1"/>
  <c r="D4051" i="1" a="1"/>
  <c r="D4051" i="1" s="1"/>
  <c r="D4052" i="1" a="1"/>
  <c r="D4052" i="1" s="1"/>
  <c r="D4053" i="1" a="1"/>
  <c r="D4053" i="1" s="1"/>
  <c r="D4054" i="1" a="1"/>
  <c r="D4054" i="1" s="1"/>
  <c r="D4055" i="1" a="1"/>
  <c r="D4055" i="1" s="1"/>
  <c r="D4056" i="1" a="1"/>
  <c r="D4056" i="1" s="1"/>
  <c r="D4057" i="1" a="1"/>
  <c r="D4057" i="1" s="1"/>
  <c r="D4058" i="1" a="1"/>
  <c r="D4058" i="1" s="1"/>
  <c r="D4059" i="1" a="1"/>
  <c r="D4059" i="1" s="1"/>
  <c r="D4060" i="1" a="1"/>
  <c r="D4060" i="1" s="1"/>
  <c r="D4061" i="1" a="1"/>
  <c r="D4061" i="1" s="1"/>
  <c r="D4062" i="1" a="1"/>
  <c r="D4062" i="1" s="1"/>
  <c r="D4063" i="1" a="1"/>
  <c r="D4063" i="1" s="1"/>
  <c r="D4064" i="1" a="1"/>
  <c r="D4064" i="1" s="1"/>
  <c r="D4065" i="1" a="1"/>
  <c r="D4065" i="1" s="1"/>
  <c r="D4066" i="1" a="1"/>
  <c r="D4066" i="1" s="1"/>
  <c r="D4067" i="1" a="1"/>
  <c r="D4067" i="1" s="1"/>
  <c r="D4068" i="1" a="1"/>
  <c r="D4068" i="1" s="1"/>
  <c r="D4069" i="1" a="1"/>
  <c r="D4069" i="1" s="1"/>
  <c r="D4070" i="1" a="1"/>
  <c r="D4070" i="1" s="1"/>
  <c r="D4071" i="1" a="1"/>
  <c r="D4071" i="1" s="1"/>
  <c r="D4072" i="1" a="1"/>
  <c r="D4072" i="1" s="1"/>
  <c r="D4073" i="1" a="1"/>
  <c r="D4073" i="1" s="1"/>
  <c r="D4074" i="1" a="1"/>
  <c r="D4074" i="1" s="1"/>
  <c r="D4075" i="1" a="1"/>
  <c r="D4075" i="1" s="1"/>
  <c r="D4076" i="1" a="1"/>
  <c r="D4076" i="1" s="1"/>
  <c r="D4077" i="1" a="1"/>
  <c r="D4077" i="1" s="1"/>
  <c r="D4078" i="1" a="1"/>
  <c r="D4078" i="1" s="1"/>
  <c r="D4079" i="1" a="1"/>
  <c r="D4079" i="1" s="1"/>
  <c r="D4080" i="1" a="1"/>
  <c r="D4080" i="1" s="1"/>
  <c r="D4081" i="1" a="1"/>
  <c r="D4081" i="1" s="1"/>
  <c r="D4082" i="1" a="1"/>
  <c r="D4082" i="1" s="1"/>
  <c r="D4083" i="1" a="1"/>
  <c r="D4083" i="1" s="1"/>
  <c r="D4084" i="1" a="1"/>
  <c r="D4084" i="1" s="1"/>
  <c r="D4085" i="1" a="1"/>
  <c r="D4085" i="1" s="1"/>
  <c r="D4086" i="1" a="1"/>
  <c r="D4086" i="1" s="1"/>
  <c r="D4087" i="1" a="1"/>
  <c r="D4087" i="1" s="1"/>
  <c r="D4088" i="1" a="1"/>
  <c r="D4088" i="1" s="1"/>
  <c r="D4089" i="1" a="1"/>
  <c r="D4089" i="1" s="1"/>
  <c r="D4090" i="1" a="1"/>
  <c r="D4090" i="1" s="1"/>
  <c r="D4091" i="1" a="1"/>
  <c r="D4091" i="1" s="1"/>
  <c r="D4092" i="1" a="1"/>
  <c r="D4092" i="1" s="1"/>
  <c r="D4093" i="1" a="1"/>
  <c r="D4093" i="1" s="1"/>
  <c r="D4094" i="1" a="1"/>
  <c r="D4094" i="1" s="1"/>
  <c r="D4095" i="1" a="1"/>
  <c r="D4095" i="1" s="1"/>
  <c r="D4096" i="1" a="1"/>
  <c r="D4096" i="1" s="1"/>
  <c r="D4097" i="1" a="1"/>
  <c r="D4097" i="1" s="1"/>
  <c r="D4098" i="1" a="1"/>
  <c r="D4098" i="1" s="1"/>
  <c r="D4099" i="1" a="1"/>
  <c r="D4099" i="1" s="1"/>
  <c r="D4100" i="1" a="1"/>
  <c r="D4100" i="1" s="1"/>
  <c r="D4101" i="1" a="1"/>
  <c r="D4101" i="1" s="1"/>
  <c r="D4102" i="1" a="1"/>
  <c r="D4102" i="1" s="1"/>
  <c r="D4103" i="1" a="1"/>
  <c r="D4103" i="1" s="1"/>
  <c r="D4104" i="1" a="1"/>
  <c r="D4104" i="1" s="1"/>
  <c r="D4105" i="1" a="1"/>
  <c r="D4105" i="1" s="1"/>
  <c r="D4106" i="1" a="1"/>
  <c r="D4106" i="1" s="1"/>
  <c r="D4107" i="1" a="1"/>
  <c r="D4107" i="1" s="1"/>
  <c r="D4108" i="1" a="1"/>
  <c r="D4108" i="1" s="1"/>
  <c r="D4109" i="1" a="1"/>
  <c r="D4109" i="1" s="1"/>
  <c r="D4110" i="1" a="1"/>
  <c r="D4110" i="1" s="1"/>
  <c r="D4111" i="1" a="1"/>
  <c r="D4111" i="1" s="1"/>
  <c r="D4112" i="1" a="1"/>
  <c r="D4112" i="1" s="1"/>
  <c r="D4113" i="1" a="1"/>
  <c r="D4113" i="1" s="1"/>
  <c r="D4114" i="1" a="1"/>
  <c r="D4114" i="1" s="1"/>
  <c r="D4115" i="1" a="1"/>
  <c r="D4115" i="1" s="1"/>
  <c r="D4116" i="1" a="1"/>
  <c r="D4116" i="1" s="1"/>
  <c r="D4117" i="1" a="1"/>
  <c r="D4117" i="1" s="1"/>
  <c r="D4118" i="1" a="1"/>
  <c r="D4118" i="1" s="1"/>
  <c r="D4119" i="1" a="1"/>
  <c r="D4119" i="1" s="1"/>
  <c r="D4120" i="1" a="1"/>
  <c r="D4120" i="1" s="1"/>
  <c r="D4121" i="1" a="1"/>
  <c r="D4121" i="1" s="1"/>
  <c r="D4122" i="1" a="1"/>
  <c r="D4122" i="1" s="1"/>
  <c r="D4123" i="1" a="1"/>
  <c r="D4123" i="1" s="1"/>
  <c r="D4124" i="1" a="1"/>
  <c r="D4124" i="1" s="1"/>
  <c r="D4125" i="1" a="1"/>
  <c r="D4125" i="1" s="1"/>
  <c r="D4126" i="1" a="1"/>
  <c r="D4126" i="1" s="1"/>
  <c r="D4127" i="1" a="1"/>
  <c r="D4127" i="1" s="1"/>
  <c r="D4128" i="1" a="1"/>
  <c r="D4128" i="1" s="1"/>
  <c r="D4129" i="1" a="1"/>
  <c r="D4129" i="1" s="1"/>
  <c r="D4130" i="1" a="1"/>
  <c r="D4130" i="1" s="1"/>
  <c r="D4131" i="1" a="1"/>
  <c r="D4131" i="1" s="1"/>
  <c r="D4132" i="1" a="1"/>
  <c r="D4132" i="1" s="1"/>
  <c r="D4133" i="1" a="1"/>
  <c r="D4133" i="1" s="1"/>
  <c r="D4134" i="1" a="1"/>
  <c r="D4134" i="1" s="1"/>
  <c r="D4135" i="1" a="1"/>
  <c r="D4135" i="1" s="1"/>
  <c r="D4136" i="1" a="1"/>
  <c r="D4136" i="1" s="1"/>
  <c r="D4137" i="1" a="1"/>
  <c r="D4137" i="1" s="1"/>
  <c r="D4138" i="1" a="1"/>
  <c r="D4138" i="1" s="1"/>
  <c r="D4139" i="1" a="1"/>
  <c r="D4139" i="1" s="1"/>
  <c r="D4140" i="1" a="1"/>
  <c r="D4140" i="1" s="1"/>
  <c r="D4141" i="1" a="1"/>
  <c r="D4141" i="1" s="1"/>
  <c r="D4142" i="1" a="1"/>
  <c r="D4142" i="1" s="1"/>
  <c r="D4143" i="1" a="1"/>
  <c r="D4143" i="1" s="1"/>
  <c r="D4144" i="1" a="1"/>
  <c r="D4144" i="1" s="1"/>
  <c r="D4145" i="1" a="1"/>
  <c r="D4145" i="1" s="1"/>
  <c r="D4146" i="1" a="1"/>
  <c r="D4146" i="1" s="1"/>
  <c r="D4147" i="1" a="1"/>
  <c r="D4147" i="1" s="1"/>
  <c r="D4148" i="1" a="1"/>
  <c r="D4148" i="1" s="1"/>
  <c r="D4149" i="1" a="1"/>
  <c r="D4149" i="1" s="1"/>
  <c r="D4150" i="1" a="1"/>
  <c r="D4150" i="1" s="1"/>
  <c r="D4151" i="1" a="1"/>
  <c r="D4151" i="1" s="1"/>
  <c r="D4152" i="1" a="1"/>
  <c r="D4152" i="1" s="1"/>
  <c r="D4153" i="1" a="1"/>
  <c r="D4153" i="1" s="1"/>
  <c r="D4154" i="1" a="1"/>
  <c r="D4154" i="1" s="1"/>
  <c r="D4155" i="1" a="1"/>
  <c r="D4155" i="1" s="1"/>
  <c r="D4156" i="1" a="1"/>
  <c r="D4156" i="1" s="1"/>
  <c r="D4157" i="1" a="1"/>
  <c r="D4157" i="1" s="1"/>
  <c r="D4158" i="1" a="1"/>
  <c r="D4158" i="1" s="1"/>
  <c r="D4159" i="1" a="1"/>
  <c r="D4159" i="1" s="1"/>
  <c r="D4160" i="1" a="1"/>
  <c r="D4160" i="1" s="1"/>
  <c r="D4161" i="1" a="1"/>
  <c r="D4161" i="1" s="1"/>
  <c r="D4162" i="1" a="1"/>
  <c r="D4162" i="1" s="1"/>
  <c r="D4163" i="1" a="1"/>
  <c r="D4163" i="1" s="1"/>
  <c r="D4164" i="1" a="1"/>
  <c r="D4164" i="1" s="1"/>
  <c r="D4165" i="1" a="1"/>
  <c r="D4165" i="1" s="1"/>
  <c r="D4166" i="1" a="1"/>
  <c r="D4166" i="1" s="1"/>
  <c r="D4167" i="1" a="1"/>
  <c r="D4167" i="1" s="1"/>
  <c r="D4168" i="1" a="1"/>
  <c r="D4168" i="1" s="1"/>
  <c r="D4169" i="1" a="1"/>
  <c r="D4169" i="1" s="1"/>
  <c r="D4170" i="1" a="1"/>
  <c r="D4170" i="1" s="1"/>
  <c r="D4171" i="1" a="1"/>
  <c r="D4171" i="1" s="1"/>
  <c r="D4172" i="1" a="1"/>
  <c r="D4172" i="1" s="1"/>
  <c r="D4173" i="1" a="1"/>
  <c r="D4173" i="1" s="1"/>
  <c r="D4174" i="1" a="1"/>
  <c r="D4174" i="1" s="1"/>
  <c r="D4175" i="1" a="1"/>
  <c r="D4175" i="1" s="1"/>
  <c r="D4176" i="1" a="1"/>
  <c r="D4176" i="1" s="1"/>
  <c r="D4177" i="1" a="1"/>
  <c r="D4177" i="1" s="1"/>
  <c r="D4178" i="1" a="1"/>
  <c r="D4178" i="1" s="1"/>
  <c r="D4179" i="1" a="1"/>
  <c r="D4179" i="1" s="1"/>
  <c r="D4180" i="1" a="1"/>
  <c r="D4180" i="1" s="1"/>
  <c r="D4181" i="1" a="1"/>
  <c r="D4181" i="1" s="1"/>
  <c r="D4182" i="1" a="1"/>
  <c r="D4182" i="1" s="1"/>
  <c r="D4183" i="1" a="1"/>
  <c r="D4183" i="1" s="1"/>
  <c r="D4184" i="1" a="1"/>
  <c r="D4184" i="1" s="1"/>
  <c r="D4185" i="1" a="1"/>
  <c r="D4185" i="1" s="1"/>
  <c r="D4186" i="1" a="1"/>
  <c r="D4186" i="1" s="1"/>
  <c r="D4187" i="1" a="1"/>
  <c r="D4187" i="1" s="1"/>
  <c r="D4188" i="1" a="1"/>
  <c r="D4188" i="1" s="1"/>
  <c r="D4189" i="1" a="1"/>
  <c r="D4189" i="1" s="1"/>
  <c r="D4190" i="1" a="1"/>
  <c r="D4190" i="1" s="1"/>
  <c r="D4191" i="1" a="1"/>
  <c r="D4191" i="1" s="1"/>
  <c r="D4192" i="1" a="1"/>
  <c r="D4192" i="1" s="1"/>
  <c r="D4193" i="1" a="1"/>
  <c r="D4193" i="1" s="1"/>
  <c r="D4194" i="1" a="1"/>
  <c r="D4194" i="1" s="1"/>
  <c r="D4195" i="1" a="1"/>
  <c r="D4195" i="1" s="1"/>
  <c r="D4196" i="1" a="1"/>
  <c r="D4196" i="1" s="1"/>
  <c r="D4197" i="1" a="1"/>
  <c r="D4197" i="1" s="1"/>
  <c r="D4198" i="1" a="1"/>
  <c r="D4198" i="1" s="1"/>
  <c r="D4199" i="1" a="1"/>
  <c r="D4199" i="1" s="1"/>
  <c r="D4200" i="1" a="1"/>
  <c r="D4200" i="1" s="1"/>
  <c r="D4201" i="1" a="1"/>
  <c r="D4201" i="1" s="1"/>
  <c r="D4202" i="1" a="1"/>
  <c r="D4202" i="1" s="1"/>
  <c r="D4203" i="1" a="1"/>
  <c r="D4203" i="1" s="1"/>
  <c r="D4204" i="1" a="1"/>
  <c r="D4204" i="1" s="1"/>
  <c r="D4205" i="1" a="1"/>
  <c r="D4205" i="1" s="1"/>
  <c r="D4206" i="1" a="1"/>
  <c r="D4206" i="1" s="1"/>
  <c r="D4207" i="1" a="1"/>
  <c r="D4207" i="1" s="1"/>
  <c r="D4208" i="1" a="1"/>
  <c r="D4208" i="1" s="1"/>
  <c r="D4209" i="1" a="1"/>
  <c r="D4209" i="1" s="1"/>
  <c r="D4210" i="1" a="1"/>
  <c r="D4210" i="1" s="1"/>
  <c r="D4211" i="1" a="1"/>
  <c r="D4211" i="1" s="1"/>
  <c r="D4212" i="1" a="1"/>
  <c r="D4212" i="1" s="1"/>
  <c r="D4213" i="1" a="1"/>
  <c r="D4213" i="1" s="1"/>
  <c r="D4214" i="1" a="1"/>
  <c r="D4214" i="1" s="1"/>
  <c r="D4215" i="1" a="1"/>
  <c r="D4215" i="1" s="1"/>
  <c r="D4216" i="1" a="1"/>
  <c r="D4216" i="1" s="1"/>
  <c r="D4217" i="1" a="1"/>
  <c r="D4217" i="1" s="1"/>
  <c r="D4218" i="1" a="1"/>
  <c r="D4218" i="1" s="1"/>
  <c r="D4219" i="1" a="1"/>
  <c r="D4219" i="1" s="1"/>
  <c r="D4220" i="1" a="1"/>
  <c r="D4220" i="1" s="1"/>
  <c r="D4221" i="1" a="1"/>
  <c r="D4221" i="1" s="1"/>
  <c r="D4222" i="1" a="1"/>
  <c r="D4222" i="1" s="1"/>
  <c r="D4223" i="1" a="1"/>
  <c r="D4223" i="1" s="1"/>
  <c r="D4224" i="1" a="1"/>
  <c r="D4224" i="1" s="1"/>
  <c r="D4225" i="1" a="1"/>
  <c r="D4225" i="1" s="1"/>
  <c r="D4226" i="1" a="1"/>
  <c r="D4226" i="1" s="1"/>
  <c r="D4227" i="1" a="1"/>
  <c r="D4227" i="1" s="1"/>
  <c r="D4228" i="1" a="1"/>
  <c r="D4228" i="1" s="1"/>
  <c r="D4229" i="1" a="1"/>
  <c r="D4229" i="1" s="1"/>
  <c r="D4230" i="1" a="1"/>
  <c r="D4230" i="1" s="1"/>
  <c r="D4231" i="1" a="1"/>
  <c r="D4231" i="1" s="1"/>
  <c r="D4232" i="1" a="1"/>
  <c r="D4232" i="1" s="1"/>
  <c r="D4233" i="1" a="1"/>
  <c r="D4233" i="1" s="1"/>
  <c r="D4234" i="1" a="1"/>
  <c r="D4234" i="1" s="1"/>
  <c r="D4235" i="1" a="1"/>
  <c r="D4235" i="1" s="1"/>
  <c r="D4236" i="1" a="1"/>
  <c r="D4236" i="1" s="1"/>
  <c r="D4237" i="1" a="1"/>
  <c r="D4237" i="1" s="1"/>
  <c r="D4238" i="1" a="1"/>
  <c r="D4238" i="1" s="1"/>
  <c r="D4239" i="1" a="1"/>
  <c r="D4239" i="1" s="1"/>
  <c r="D4240" i="1" a="1"/>
  <c r="D4240" i="1" s="1"/>
  <c r="D4241" i="1" a="1"/>
  <c r="D4241" i="1" s="1"/>
  <c r="D4242" i="1" a="1"/>
  <c r="D4242" i="1" s="1"/>
  <c r="D4243" i="1" a="1"/>
  <c r="D4243" i="1" s="1"/>
  <c r="D4244" i="1" a="1"/>
  <c r="D4244" i="1" s="1"/>
  <c r="D4245" i="1" a="1"/>
  <c r="D4245" i="1" s="1"/>
  <c r="D4246" i="1" a="1"/>
  <c r="D4246" i="1" s="1"/>
  <c r="D4247" i="1" a="1"/>
  <c r="D4247" i="1" s="1"/>
  <c r="D4248" i="1" a="1"/>
  <c r="D4248" i="1" s="1"/>
  <c r="D4249" i="1" a="1"/>
  <c r="D4249" i="1" s="1"/>
  <c r="D4250" i="1" a="1"/>
  <c r="D4250" i="1" s="1"/>
  <c r="D4251" i="1" a="1"/>
  <c r="D4251" i="1" s="1"/>
  <c r="D4252" i="1" a="1"/>
  <c r="D4252" i="1" s="1"/>
  <c r="D4253" i="1" a="1"/>
  <c r="D4253" i="1" s="1"/>
  <c r="D4254" i="1" a="1"/>
  <c r="D4254" i="1" s="1"/>
  <c r="D4255" i="1" a="1"/>
  <c r="D4255" i="1" s="1"/>
  <c r="D4256" i="1" a="1"/>
  <c r="D4256" i="1" s="1"/>
  <c r="D4257" i="1" a="1"/>
  <c r="D4257" i="1" s="1"/>
  <c r="D4258" i="1" a="1"/>
  <c r="D4258" i="1" s="1"/>
  <c r="D4259" i="1" a="1"/>
  <c r="D4259" i="1" s="1"/>
  <c r="D4260" i="1" a="1"/>
  <c r="D4260" i="1" s="1"/>
  <c r="D4261" i="1" a="1"/>
  <c r="D4261" i="1" s="1"/>
  <c r="D4262" i="1" a="1"/>
  <c r="D4262" i="1" s="1"/>
  <c r="D4263" i="1" a="1"/>
  <c r="D4263" i="1" s="1"/>
  <c r="D4264" i="1" a="1"/>
  <c r="D4264" i="1" s="1"/>
  <c r="D4265" i="1" a="1"/>
  <c r="D4265" i="1" s="1"/>
  <c r="D4266" i="1" a="1"/>
  <c r="D4266" i="1" s="1"/>
  <c r="D4267" i="1" a="1"/>
  <c r="D4267" i="1" s="1"/>
  <c r="D4268" i="1" a="1"/>
  <c r="D4268" i="1" s="1"/>
  <c r="D4269" i="1" a="1"/>
  <c r="D4269" i="1" s="1"/>
  <c r="D4270" i="1" a="1"/>
  <c r="D4270" i="1" s="1"/>
  <c r="D4271" i="1" a="1"/>
  <c r="D4271" i="1" s="1"/>
  <c r="D4272" i="1" a="1"/>
  <c r="D4272" i="1" s="1"/>
  <c r="D4273" i="1" a="1"/>
  <c r="D4273" i="1" s="1"/>
  <c r="D4274" i="1" a="1"/>
  <c r="D4274" i="1" s="1"/>
  <c r="D4275" i="1" a="1"/>
  <c r="D4275" i="1" s="1"/>
  <c r="D4276" i="1" a="1"/>
  <c r="D4276" i="1" s="1"/>
  <c r="D4277" i="1" a="1"/>
  <c r="D4277" i="1" s="1"/>
  <c r="D4278" i="1" a="1"/>
  <c r="D4278" i="1" s="1"/>
  <c r="D4279" i="1" a="1"/>
  <c r="D4279" i="1" s="1"/>
  <c r="D4280" i="1" a="1"/>
  <c r="D4280" i="1" s="1"/>
  <c r="D4281" i="1" a="1"/>
  <c r="D4281" i="1" s="1"/>
  <c r="D4282" i="1" a="1"/>
  <c r="D4282" i="1" s="1"/>
  <c r="D4283" i="1" a="1"/>
  <c r="D4283" i="1" s="1"/>
  <c r="D4284" i="1" a="1"/>
  <c r="D4284" i="1" s="1"/>
  <c r="D4285" i="1" a="1"/>
  <c r="D4285" i="1" s="1"/>
  <c r="D4286" i="1" a="1"/>
  <c r="D4286" i="1" s="1"/>
  <c r="D4287" i="1" a="1"/>
  <c r="D4287" i="1" s="1"/>
  <c r="D4288" i="1" a="1"/>
  <c r="D4288" i="1" s="1"/>
  <c r="D4289" i="1" a="1"/>
  <c r="D4289" i="1" s="1"/>
  <c r="D4290" i="1" a="1"/>
  <c r="D4290" i="1" s="1"/>
  <c r="D4291" i="1" a="1"/>
  <c r="D4291" i="1" s="1"/>
  <c r="D4292" i="1" a="1"/>
  <c r="D4292" i="1" s="1"/>
  <c r="D4293" i="1" a="1"/>
  <c r="D4293" i="1" s="1"/>
  <c r="D4294" i="1" a="1"/>
  <c r="D4294" i="1" s="1"/>
  <c r="D4295" i="1" a="1"/>
  <c r="D4295" i="1" s="1"/>
  <c r="D4296" i="1" a="1"/>
  <c r="D4296" i="1" s="1"/>
  <c r="D4297" i="1" a="1"/>
  <c r="D4297" i="1" s="1"/>
  <c r="D4298" i="1" a="1"/>
  <c r="D4298" i="1" s="1"/>
  <c r="D4299" i="1" a="1"/>
  <c r="D4299" i="1" s="1"/>
  <c r="D4300" i="1" a="1"/>
  <c r="D4300" i="1" s="1"/>
  <c r="D4301" i="1" a="1"/>
  <c r="D4301" i="1" s="1"/>
  <c r="D4302" i="1" a="1"/>
  <c r="D4302" i="1" s="1"/>
  <c r="D4303" i="1" a="1"/>
  <c r="D4303" i="1" s="1"/>
  <c r="D4304" i="1" a="1"/>
  <c r="D4304" i="1" s="1"/>
  <c r="D4305" i="1" a="1"/>
  <c r="D4305" i="1" s="1"/>
  <c r="D4306" i="1" a="1"/>
  <c r="D4306" i="1" s="1"/>
  <c r="D4307" i="1" a="1"/>
  <c r="D4307" i="1" s="1"/>
  <c r="D4308" i="1" a="1"/>
  <c r="D4308" i="1" s="1"/>
  <c r="D4309" i="1" a="1"/>
  <c r="D4309" i="1" s="1"/>
  <c r="D4310" i="1" a="1"/>
  <c r="D4310" i="1" s="1"/>
  <c r="D4311" i="1" a="1"/>
  <c r="D4311" i="1" s="1"/>
  <c r="D4312" i="1" a="1"/>
  <c r="D4312" i="1" s="1"/>
  <c r="D4313" i="1" a="1"/>
  <c r="D4313" i="1" s="1"/>
  <c r="D4314" i="1" a="1"/>
  <c r="D4314" i="1" s="1"/>
  <c r="D4315" i="1" a="1"/>
  <c r="D4315" i="1" s="1"/>
  <c r="D4316" i="1" a="1"/>
  <c r="D4316" i="1" s="1"/>
  <c r="D4317" i="1" a="1"/>
  <c r="D4317" i="1" s="1"/>
  <c r="D4318" i="1" a="1"/>
  <c r="D4318" i="1" s="1"/>
  <c r="D4319" i="1" a="1"/>
  <c r="D4319" i="1" s="1"/>
  <c r="D4320" i="1" a="1"/>
  <c r="D4320" i="1" s="1"/>
  <c r="D4321" i="1" a="1"/>
  <c r="D4321" i="1" s="1"/>
  <c r="D4322" i="1" a="1"/>
  <c r="D4322" i="1" s="1"/>
  <c r="D4323" i="1" a="1"/>
  <c r="D4323" i="1" s="1"/>
  <c r="D4324" i="1" a="1"/>
  <c r="D4324" i="1" s="1"/>
  <c r="D4325" i="1" a="1"/>
  <c r="D4325" i="1" s="1"/>
  <c r="D4326" i="1" a="1"/>
  <c r="D4326" i="1" s="1"/>
  <c r="D4327" i="1" a="1"/>
  <c r="D4327" i="1" s="1"/>
  <c r="D4328" i="1" a="1"/>
  <c r="D4328" i="1" s="1"/>
  <c r="D4329" i="1" a="1"/>
  <c r="D4329" i="1" s="1"/>
  <c r="D4330" i="1" a="1"/>
  <c r="D4330" i="1" s="1"/>
  <c r="D4331" i="1" a="1"/>
  <c r="D4331" i="1" s="1"/>
  <c r="D4332" i="1" a="1"/>
  <c r="D4332" i="1" s="1"/>
  <c r="D4333" i="1" a="1"/>
  <c r="D4333" i="1" s="1"/>
  <c r="D4334" i="1" a="1"/>
  <c r="D4334" i="1" s="1"/>
  <c r="D4335" i="1" a="1"/>
  <c r="D4335" i="1" s="1"/>
  <c r="D4336" i="1" a="1"/>
  <c r="D4336" i="1" s="1"/>
  <c r="D4337" i="1" a="1"/>
  <c r="D4337" i="1" s="1"/>
  <c r="D4338" i="1" a="1"/>
  <c r="D4338" i="1" s="1"/>
  <c r="D4339" i="1" a="1"/>
  <c r="D4339" i="1" s="1"/>
  <c r="D4340" i="1" a="1"/>
  <c r="D4340" i="1" s="1"/>
  <c r="D4341" i="1" a="1"/>
  <c r="D4341" i="1" s="1"/>
  <c r="D4342" i="1" a="1"/>
  <c r="D4342" i="1" s="1"/>
  <c r="D4343" i="1" a="1"/>
  <c r="D4343" i="1" s="1"/>
  <c r="D4344" i="1" a="1"/>
  <c r="D4344" i="1" s="1"/>
  <c r="D4345" i="1" a="1"/>
  <c r="D4345" i="1" s="1"/>
  <c r="D4346" i="1" a="1"/>
  <c r="D4346" i="1" s="1"/>
  <c r="D4347" i="1" a="1"/>
  <c r="D4347" i="1" s="1"/>
  <c r="D4348" i="1" a="1"/>
  <c r="D4348" i="1" s="1"/>
  <c r="D4349" i="1" a="1"/>
  <c r="D4349" i="1" s="1"/>
  <c r="D4350" i="1" a="1"/>
  <c r="D4350" i="1" s="1"/>
  <c r="D4351" i="1" a="1"/>
  <c r="D4351" i="1" s="1"/>
  <c r="D4352" i="1" a="1"/>
  <c r="D4352" i="1" s="1"/>
  <c r="D4353" i="1" a="1"/>
  <c r="D4353" i="1" s="1"/>
  <c r="D4354" i="1" a="1"/>
  <c r="D4354" i="1" s="1"/>
  <c r="D4355" i="1" a="1"/>
  <c r="D4355" i="1" s="1"/>
  <c r="D4356" i="1" a="1"/>
  <c r="D4356" i="1" s="1"/>
  <c r="D4357" i="1" a="1"/>
  <c r="D4357" i="1" s="1"/>
  <c r="D4358" i="1" a="1"/>
  <c r="D4358" i="1" s="1"/>
  <c r="D4359" i="1" a="1"/>
  <c r="D4359" i="1" s="1"/>
  <c r="D4360" i="1" a="1"/>
  <c r="D4360" i="1" s="1"/>
  <c r="D4361" i="1" a="1"/>
  <c r="D4361" i="1" s="1"/>
  <c r="D4362" i="1" a="1"/>
  <c r="D4362" i="1" s="1"/>
  <c r="D4363" i="1" a="1"/>
  <c r="D4363" i="1" s="1"/>
  <c r="D4364" i="1" a="1"/>
  <c r="D4364" i="1" s="1"/>
  <c r="D4365" i="1" a="1"/>
  <c r="D4365" i="1" s="1"/>
  <c r="D4366" i="1" a="1"/>
  <c r="D4366" i="1" s="1"/>
  <c r="D4367" i="1" a="1"/>
  <c r="D4367" i="1" s="1"/>
  <c r="D4368" i="1" a="1"/>
  <c r="D4368" i="1" s="1"/>
  <c r="D4369" i="1" a="1"/>
  <c r="D4369" i="1" s="1"/>
  <c r="D4370" i="1" a="1"/>
  <c r="D4370" i="1" s="1"/>
  <c r="D4371" i="1" a="1"/>
  <c r="D4371" i="1" s="1"/>
  <c r="D4372" i="1" a="1"/>
  <c r="D4372" i="1" s="1"/>
  <c r="D4373" i="1" a="1"/>
  <c r="D4373" i="1" s="1"/>
  <c r="D4374" i="1" a="1"/>
  <c r="D4374" i="1" s="1"/>
  <c r="D4375" i="1" a="1"/>
  <c r="D4375" i="1" s="1"/>
  <c r="D4376" i="1" a="1"/>
  <c r="D4376" i="1" s="1"/>
  <c r="D4377" i="1" a="1"/>
  <c r="D4377" i="1" s="1"/>
  <c r="D4378" i="1" a="1"/>
  <c r="D4378" i="1" s="1"/>
  <c r="D4379" i="1" a="1"/>
  <c r="D4379" i="1" s="1"/>
  <c r="D4380" i="1" a="1"/>
  <c r="D4380" i="1" s="1"/>
  <c r="D4381" i="1" a="1"/>
  <c r="D4381" i="1" s="1"/>
  <c r="D4382" i="1" a="1"/>
  <c r="D4382" i="1" s="1"/>
  <c r="D4383" i="1" a="1"/>
  <c r="D4383" i="1" s="1"/>
  <c r="D4384" i="1" a="1"/>
  <c r="D4384" i="1" s="1"/>
  <c r="D4385" i="1" a="1"/>
  <c r="D4385" i="1" s="1"/>
  <c r="D4386" i="1" a="1"/>
  <c r="D4386" i="1" s="1"/>
  <c r="D4387" i="1" a="1"/>
  <c r="D4387" i="1" s="1"/>
  <c r="D4388" i="1" a="1"/>
  <c r="D4388" i="1" s="1"/>
  <c r="D4389" i="1" a="1"/>
  <c r="D4389" i="1" s="1"/>
  <c r="D4390" i="1" a="1"/>
  <c r="D4390" i="1" s="1"/>
  <c r="D4391" i="1" a="1"/>
  <c r="D4391" i="1" s="1"/>
  <c r="D4392" i="1" a="1"/>
  <c r="D4392" i="1" s="1"/>
  <c r="D4393" i="1" a="1"/>
  <c r="D4393" i="1" s="1"/>
  <c r="D4394" i="1" a="1"/>
  <c r="D4394" i="1" s="1"/>
  <c r="D4395" i="1" a="1"/>
  <c r="D4395" i="1" s="1"/>
  <c r="D4396" i="1" a="1"/>
  <c r="D4396" i="1" s="1"/>
  <c r="D4397" i="1" a="1"/>
  <c r="D4397" i="1" s="1"/>
  <c r="D4398" i="1" a="1"/>
  <c r="D4398" i="1" s="1"/>
  <c r="D4399" i="1" a="1"/>
  <c r="D4399" i="1" s="1"/>
  <c r="D4400" i="1" a="1"/>
  <c r="D4400" i="1" s="1"/>
  <c r="D4401" i="1" a="1"/>
  <c r="D4401" i="1" s="1"/>
  <c r="D4402" i="1" a="1"/>
  <c r="D4402" i="1" s="1"/>
  <c r="D4403" i="1" a="1"/>
  <c r="D4403" i="1" s="1"/>
  <c r="D4404" i="1" a="1"/>
  <c r="D4404" i="1" s="1"/>
  <c r="D4405" i="1" a="1"/>
  <c r="D4405" i="1" s="1"/>
  <c r="D4406" i="1" a="1"/>
  <c r="D4406" i="1" s="1"/>
  <c r="D4407" i="1" a="1"/>
  <c r="D4407" i="1" s="1"/>
  <c r="D4408" i="1" a="1"/>
  <c r="D4408" i="1" s="1"/>
  <c r="D4409" i="1" a="1"/>
  <c r="D4409" i="1" s="1"/>
  <c r="D4410" i="1" a="1"/>
  <c r="D4410" i="1" s="1"/>
  <c r="D4411" i="1" a="1"/>
  <c r="D4411" i="1" s="1"/>
  <c r="D4412" i="1" a="1"/>
  <c r="D4412" i="1" s="1"/>
  <c r="D4413" i="1" a="1"/>
  <c r="D4413" i="1" s="1"/>
  <c r="D4414" i="1" a="1"/>
  <c r="D4414" i="1" s="1"/>
  <c r="D4415" i="1" a="1"/>
  <c r="D4415" i="1" s="1"/>
  <c r="D4416" i="1" a="1"/>
  <c r="D4416" i="1" s="1"/>
  <c r="D4417" i="1" a="1"/>
  <c r="D4417" i="1" s="1"/>
  <c r="D4418" i="1" a="1"/>
  <c r="D4418" i="1" s="1"/>
  <c r="D4419" i="1" a="1"/>
  <c r="D4419" i="1" s="1"/>
  <c r="D4420" i="1" a="1"/>
  <c r="D4420" i="1" s="1"/>
  <c r="D4421" i="1" a="1"/>
  <c r="D4421" i="1" s="1"/>
  <c r="D4422" i="1" a="1"/>
  <c r="D4422" i="1" s="1"/>
  <c r="D4423" i="1" a="1"/>
  <c r="D4423" i="1" s="1"/>
  <c r="D4424" i="1" a="1"/>
  <c r="D4424" i="1" s="1"/>
  <c r="D4425" i="1" a="1"/>
  <c r="D4425" i="1" s="1"/>
  <c r="D4426" i="1" a="1"/>
  <c r="D4426" i="1" s="1"/>
  <c r="D4427" i="1" a="1"/>
  <c r="D4427" i="1" s="1"/>
  <c r="D4428" i="1" a="1"/>
  <c r="D4428" i="1" s="1"/>
  <c r="D4429" i="1" a="1"/>
  <c r="D4429" i="1" s="1"/>
  <c r="D4430" i="1" a="1"/>
  <c r="D4430" i="1" s="1"/>
  <c r="D4431" i="1" a="1"/>
  <c r="D4431" i="1" s="1"/>
  <c r="D4432" i="1" a="1"/>
  <c r="D4432" i="1" s="1"/>
  <c r="D4433" i="1" a="1"/>
  <c r="D4433" i="1" s="1"/>
  <c r="D4434" i="1" a="1"/>
  <c r="D4434" i="1" s="1"/>
  <c r="D4435" i="1" a="1"/>
  <c r="D4435" i="1" s="1"/>
  <c r="D4436" i="1" a="1"/>
  <c r="D4436" i="1" s="1"/>
  <c r="D4437" i="1" a="1"/>
  <c r="D4437" i="1" s="1"/>
  <c r="D4438" i="1" a="1"/>
  <c r="D4438" i="1" s="1"/>
  <c r="D4439" i="1" a="1"/>
  <c r="D4439" i="1" s="1"/>
  <c r="D4440" i="1" a="1"/>
  <c r="D4440" i="1" s="1"/>
  <c r="D4441" i="1" a="1"/>
  <c r="D4441" i="1" s="1"/>
  <c r="D4442" i="1" a="1"/>
  <c r="D4442" i="1" s="1"/>
  <c r="D4443" i="1" a="1"/>
  <c r="D4443" i="1" s="1"/>
  <c r="D4444" i="1" a="1"/>
  <c r="D4444" i="1" s="1"/>
  <c r="D4445" i="1" a="1"/>
  <c r="D4445" i="1" s="1"/>
  <c r="D4446" i="1" a="1"/>
  <c r="D4446" i="1" s="1"/>
  <c r="D4447" i="1" a="1"/>
  <c r="D4447" i="1" s="1"/>
  <c r="D4448" i="1" a="1"/>
  <c r="D4448" i="1" s="1"/>
  <c r="D4449" i="1" a="1"/>
  <c r="D4449" i="1" s="1"/>
  <c r="D4450" i="1" a="1"/>
  <c r="D4450" i="1" s="1"/>
  <c r="D4451" i="1" a="1"/>
  <c r="D4451" i="1" s="1"/>
  <c r="D4452" i="1" a="1"/>
  <c r="D4452" i="1" s="1"/>
  <c r="D4453" i="1" a="1"/>
  <c r="D4453" i="1" s="1"/>
  <c r="D4454" i="1" a="1"/>
  <c r="D4454" i="1" s="1"/>
  <c r="D4455" i="1" a="1"/>
  <c r="D4455" i="1" s="1"/>
  <c r="D4456" i="1" a="1"/>
  <c r="D4456" i="1" s="1"/>
  <c r="D4457" i="1" a="1"/>
  <c r="D4457" i="1" s="1"/>
  <c r="D4458" i="1" a="1"/>
  <c r="D4458" i="1" s="1"/>
  <c r="D4459" i="1" a="1"/>
  <c r="D4459" i="1" s="1"/>
  <c r="D4460" i="1" a="1"/>
  <c r="D4460" i="1" s="1"/>
  <c r="D4461" i="1" a="1"/>
  <c r="D4461" i="1" s="1"/>
  <c r="D4462" i="1" a="1"/>
  <c r="D4462" i="1" s="1"/>
  <c r="D4463" i="1" a="1"/>
  <c r="D4463" i="1" s="1"/>
  <c r="D4464" i="1" a="1"/>
  <c r="D4464" i="1" s="1"/>
  <c r="D4465" i="1" a="1"/>
  <c r="D4465" i="1" s="1"/>
  <c r="D4466" i="1" a="1"/>
  <c r="D4466" i="1" s="1"/>
  <c r="D4467" i="1" a="1"/>
  <c r="D4467" i="1" s="1"/>
  <c r="D4468" i="1" a="1"/>
  <c r="D4468" i="1" s="1"/>
  <c r="D4469" i="1" a="1"/>
  <c r="D4469" i="1" s="1"/>
  <c r="D4470" i="1" a="1"/>
  <c r="D4470" i="1" s="1"/>
  <c r="D4471" i="1" a="1"/>
  <c r="D4471" i="1" s="1"/>
  <c r="D4472" i="1" a="1"/>
  <c r="D4472" i="1" s="1"/>
  <c r="D4473" i="1" a="1"/>
  <c r="D4473" i="1" s="1"/>
  <c r="D4474" i="1" a="1"/>
  <c r="D4474" i="1" s="1"/>
  <c r="D4475" i="1" a="1"/>
  <c r="D4475" i="1" s="1"/>
  <c r="D4476" i="1" a="1"/>
  <c r="D4476" i="1" s="1"/>
  <c r="D4477" i="1" a="1"/>
  <c r="D4477" i="1" s="1"/>
  <c r="D4478" i="1" a="1"/>
  <c r="D4478" i="1" s="1"/>
  <c r="D4479" i="1" a="1"/>
  <c r="D4479" i="1" s="1"/>
  <c r="D4480" i="1" a="1"/>
  <c r="D4480" i="1" s="1"/>
  <c r="D4481" i="1" a="1"/>
  <c r="D4481" i="1" s="1"/>
  <c r="D4482" i="1" a="1"/>
  <c r="D4482" i="1" s="1"/>
  <c r="D4483" i="1" a="1"/>
  <c r="D4483" i="1" s="1"/>
  <c r="D4484" i="1" a="1"/>
  <c r="D4484" i="1" s="1"/>
  <c r="D4485" i="1" a="1"/>
  <c r="D4485" i="1" s="1"/>
  <c r="D4486" i="1" a="1"/>
  <c r="D4486" i="1" s="1"/>
  <c r="D4487" i="1" a="1"/>
  <c r="D4487" i="1" s="1"/>
  <c r="D4488" i="1" a="1"/>
  <c r="D4488" i="1" s="1"/>
  <c r="D4489" i="1" a="1"/>
  <c r="D4489" i="1" s="1"/>
  <c r="D4490" i="1" a="1"/>
  <c r="D4490" i="1" s="1"/>
  <c r="D4491" i="1" a="1"/>
  <c r="D4491" i="1" s="1"/>
  <c r="D4492" i="1" a="1"/>
  <c r="D4492" i="1" s="1"/>
  <c r="D4493" i="1" a="1"/>
  <c r="D4493" i="1" s="1"/>
  <c r="D4494" i="1" a="1"/>
  <c r="D4494" i="1" s="1"/>
  <c r="D4495" i="1" a="1"/>
  <c r="D4495" i="1" s="1"/>
  <c r="D4496" i="1" a="1"/>
  <c r="D4496" i="1" s="1"/>
  <c r="D4497" i="1" a="1"/>
  <c r="D4497" i="1" s="1"/>
  <c r="D4498" i="1" a="1"/>
  <c r="D4498" i="1" s="1"/>
  <c r="D4499" i="1" a="1"/>
  <c r="D4499" i="1" s="1"/>
  <c r="D4500" i="1" a="1"/>
  <c r="D4500" i="1" s="1"/>
  <c r="D4501" i="1" a="1"/>
  <c r="D4501" i="1" s="1"/>
  <c r="D4502" i="1" a="1"/>
  <c r="D4502" i="1" s="1"/>
  <c r="D4503" i="1" a="1"/>
  <c r="D4503" i="1" s="1"/>
  <c r="D4504" i="1" a="1"/>
  <c r="D4504" i="1" s="1"/>
  <c r="D4505" i="1" a="1"/>
  <c r="D4505" i="1" s="1"/>
  <c r="D4506" i="1" a="1"/>
  <c r="D4506" i="1" s="1"/>
  <c r="D4507" i="1" a="1"/>
  <c r="D4507" i="1" s="1"/>
  <c r="D4508" i="1" a="1"/>
  <c r="D4508" i="1" s="1"/>
  <c r="D4509" i="1" a="1"/>
  <c r="D4509" i="1" s="1"/>
  <c r="D4510" i="1" a="1"/>
  <c r="D4510" i="1" s="1"/>
  <c r="D4511" i="1" a="1"/>
  <c r="D4511" i="1" s="1"/>
  <c r="D4512" i="1" a="1"/>
  <c r="D4512" i="1" s="1"/>
  <c r="D4513" i="1" a="1"/>
  <c r="D4513" i="1" s="1"/>
  <c r="D4514" i="1" a="1"/>
  <c r="D4514" i="1" s="1"/>
  <c r="D4515" i="1" a="1"/>
  <c r="D4515" i="1" s="1"/>
  <c r="D4516" i="1" a="1"/>
  <c r="D4516" i="1" s="1"/>
  <c r="D4517" i="1" a="1"/>
  <c r="D4517" i="1" s="1"/>
  <c r="D4518" i="1" a="1"/>
  <c r="D4518" i="1" s="1"/>
  <c r="D4519" i="1" a="1"/>
  <c r="D4519" i="1" s="1"/>
  <c r="D4520" i="1" a="1"/>
  <c r="D4520" i="1" s="1"/>
  <c r="D4521" i="1" a="1"/>
  <c r="D4521" i="1" s="1"/>
  <c r="D4522" i="1" a="1"/>
  <c r="D4522" i="1" s="1"/>
  <c r="D4523" i="1" a="1"/>
  <c r="D4523" i="1" s="1"/>
  <c r="D4524" i="1" a="1"/>
  <c r="D4524" i="1" s="1"/>
  <c r="D4525" i="1" a="1"/>
  <c r="D4525" i="1" s="1"/>
  <c r="D4526" i="1" a="1"/>
  <c r="D4526" i="1" s="1"/>
  <c r="D4527" i="1" a="1"/>
  <c r="D4527" i="1" s="1"/>
  <c r="D4528" i="1" a="1"/>
  <c r="D4528" i="1" s="1"/>
  <c r="D4529" i="1" a="1"/>
  <c r="D4529" i="1" s="1"/>
  <c r="D4530" i="1" a="1"/>
  <c r="D4530" i="1" s="1"/>
  <c r="D4531" i="1" a="1"/>
  <c r="D4531" i="1" s="1"/>
  <c r="D4532" i="1" a="1"/>
  <c r="D4532" i="1" s="1"/>
  <c r="D4533" i="1" a="1"/>
  <c r="D4533" i="1" s="1"/>
  <c r="D4534" i="1" a="1"/>
  <c r="D4534" i="1" s="1"/>
  <c r="D4535" i="1" a="1"/>
  <c r="D4535" i="1" s="1"/>
  <c r="D4536" i="1" a="1"/>
  <c r="D4536" i="1" s="1"/>
  <c r="D4537" i="1" a="1"/>
  <c r="D4537" i="1" s="1"/>
  <c r="D4538" i="1" a="1"/>
  <c r="D4538" i="1" s="1"/>
  <c r="D4539" i="1" a="1"/>
  <c r="D4539" i="1" s="1"/>
  <c r="D4540" i="1" a="1"/>
  <c r="D4540" i="1" s="1"/>
  <c r="D4541" i="1" a="1"/>
  <c r="D4541" i="1" s="1"/>
  <c r="D4542" i="1" a="1"/>
  <c r="D4542" i="1" s="1"/>
  <c r="D4543" i="1" a="1"/>
  <c r="D4543" i="1" s="1"/>
  <c r="D4544" i="1" a="1"/>
  <c r="D4544" i="1" s="1"/>
  <c r="D4545" i="1" a="1"/>
  <c r="D4545" i="1" s="1"/>
  <c r="D4546" i="1" a="1"/>
  <c r="D4546" i="1" s="1"/>
  <c r="D4547" i="1" a="1"/>
  <c r="D4547" i="1" s="1"/>
  <c r="D4548" i="1" a="1"/>
  <c r="D4548" i="1" s="1"/>
  <c r="D4549" i="1" a="1"/>
  <c r="D4549" i="1" s="1"/>
  <c r="D4550" i="1" a="1"/>
  <c r="D4550" i="1" s="1"/>
  <c r="D4551" i="1" a="1"/>
  <c r="D4551" i="1" s="1"/>
  <c r="D4552" i="1" a="1"/>
  <c r="D4552" i="1" s="1"/>
  <c r="D4553" i="1" a="1"/>
  <c r="D4553" i="1" s="1"/>
  <c r="D4554" i="1" a="1"/>
  <c r="D4554" i="1" s="1"/>
  <c r="D4555" i="1" a="1"/>
  <c r="D4555" i="1" s="1"/>
  <c r="D4556" i="1" a="1"/>
  <c r="D4556" i="1" s="1"/>
  <c r="D4557" i="1" a="1"/>
  <c r="D4557" i="1" s="1"/>
  <c r="D4558" i="1" a="1"/>
  <c r="D4558" i="1" s="1"/>
  <c r="D4559" i="1" a="1"/>
  <c r="D4559" i="1" s="1"/>
  <c r="D4560" i="1" a="1"/>
  <c r="D4560" i="1" s="1"/>
  <c r="D4561" i="1" a="1"/>
  <c r="D4561" i="1" s="1"/>
  <c r="D4562" i="1" a="1"/>
  <c r="D4562" i="1" s="1"/>
  <c r="D4563" i="1" a="1"/>
  <c r="D4563" i="1" s="1"/>
  <c r="D4564" i="1" a="1"/>
  <c r="D4564" i="1" s="1"/>
  <c r="D4565" i="1" a="1"/>
  <c r="D4565" i="1" s="1"/>
  <c r="D4566" i="1" a="1"/>
  <c r="D4566" i="1" s="1"/>
  <c r="D4567" i="1" a="1"/>
  <c r="D4567" i="1" s="1"/>
  <c r="D4568" i="1" a="1"/>
  <c r="D4568" i="1" s="1"/>
  <c r="D4569" i="1" a="1"/>
  <c r="D4569" i="1" s="1"/>
  <c r="D4570" i="1" a="1"/>
  <c r="D4570" i="1" s="1"/>
  <c r="D4571" i="1" a="1"/>
  <c r="D4571" i="1" s="1"/>
  <c r="D4572" i="1" a="1"/>
  <c r="D4572" i="1" s="1"/>
  <c r="D4573" i="1" a="1"/>
  <c r="D4573" i="1" s="1"/>
  <c r="D4574" i="1" a="1"/>
  <c r="D4574" i="1" s="1"/>
  <c r="D4575" i="1" a="1"/>
  <c r="D4575" i="1" s="1"/>
  <c r="D4576" i="1" a="1"/>
  <c r="D4576" i="1" s="1"/>
  <c r="D4577" i="1" a="1"/>
  <c r="D4577" i="1" s="1"/>
  <c r="D4578" i="1" a="1"/>
  <c r="D4578" i="1" s="1"/>
  <c r="D4579" i="1" a="1"/>
  <c r="D4579" i="1" s="1"/>
  <c r="D4580" i="1" a="1"/>
  <c r="D4580" i="1" s="1"/>
  <c r="D4581" i="1" a="1"/>
  <c r="D4581" i="1" s="1"/>
  <c r="D4582" i="1" a="1"/>
  <c r="D4582" i="1" s="1"/>
  <c r="D4583" i="1" a="1"/>
  <c r="D4583" i="1" s="1"/>
  <c r="D4584" i="1" a="1"/>
  <c r="D4584" i="1" s="1"/>
  <c r="D4585" i="1" a="1"/>
  <c r="D4585" i="1" s="1"/>
  <c r="D4586" i="1" a="1"/>
  <c r="D4586" i="1" s="1"/>
  <c r="D4587" i="1" a="1"/>
  <c r="D4587" i="1" s="1"/>
  <c r="D4588" i="1" a="1"/>
  <c r="D4588" i="1" s="1"/>
  <c r="D4589" i="1" a="1"/>
  <c r="D4589" i="1" s="1"/>
  <c r="D4590" i="1" a="1"/>
  <c r="D4590" i="1" s="1"/>
  <c r="D4591" i="1" a="1"/>
  <c r="D4591" i="1" s="1"/>
  <c r="D4592" i="1" a="1"/>
  <c r="D4592" i="1" s="1"/>
  <c r="D4593" i="1" a="1"/>
  <c r="D4593" i="1" s="1"/>
  <c r="D4594" i="1" a="1"/>
  <c r="D4594" i="1" s="1"/>
  <c r="D4595" i="1" a="1"/>
  <c r="D4595" i="1" s="1"/>
  <c r="D4596" i="1" a="1"/>
  <c r="D4596" i="1" s="1"/>
  <c r="D4597" i="1" a="1"/>
  <c r="D4597" i="1" s="1"/>
  <c r="D4598" i="1" a="1"/>
  <c r="D4598" i="1" s="1"/>
  <c r="D4599" i="1" a="1"/>
  <c r="D4599" i="1" s="1"/>
  <c r="D4600" i="1" a="1"/>
  <c r="D4600" i="1" s="1"/>
  <c r="D4601" i="1" a="1"/>
  <c r="D4601" i="1" s="1"/>
  <c r="D4602" i="1" a="1"/>
  <c r="D4602" i="1" s="1"/>
  <c r="D4603" i="1" a="1"/>
  <c r="D4603" i="1" s="1"/>
  <c r="D4604" i="1" a="1"/>
  <c r="D4604" i="1" s="1"/>
  <c r="D4605" i="1" a="1"/>
  <c r="D4605" i="1" s="1"/>
  <c r="D4606" i="1" a="1"/>
  <c r="D4606" i="1" s="1"/>
  <c r="D4607" i="1" a="1"/>
  <c r="D4607" i="1" s="1"/>
  <c r="D4608" i="1" a="1"/>
  <c r="D4608" i="1" s="1"/>
  <c r="D4609" i="1" a="1"/>
  <c r="D4609" i="1" s="1"/>
  <c r="D4610" i="1" a="1"/>
  <c r="D4610" i="1" s="1"/>
  <c r="D4611" i="1" a="1"/>
  <c r="D4611" i="1" s="1"/>
  <c r="D4612" i="1" a="1"/>
  <c r="D4612" i="1" s="1"/>
  <c r="D4613" i="1" a="1"/>
  <c r="D4613" i="1" s="1"/>
  <c r="D4614" i="1" a="1"/>
  <c r="D4614" i="1" s="1"/>
  <c r="D4615" i="1" a="1"/>
  <c r="D4615" i="1" s="1"/>
  <c r="D4616" i="1" a="1"/>
  <c r="D4616" i="1" s="1"/>
  <c r="D4617" i="1" a="1"/>
  <c r="D4617" i="1" s="1"/>
  <c r="D4618" i="1" a="1"/>
  <c r="D4618" i="1" s="1"/>
  <c r="D4619" i="1" a="1"/>
  <c r="D4619" i="1" s="1"/>
  <c r="D4620" i="1" a="1"/>
  <c r="D4620" i="1" s="1"/>
  <c r="D4621" i="1" a="1"/>
  <c r="D4621" i="1" s="1"/>
  <c r="D4622" i="1" a="1"/>
  <c r="D4622" i="1" s="1"/>
  <c r="D4623" i="1" a="1"/>
  <c r="D4623" i="1" s="1"/>
  <c r="D4624" i="1" a="1"/>
  <c r="D4624" i="1" s="1"/>
  <c r="D4625" i="1" a="1"/>
  <c r="D4625" i="1" s="1"/>
  <c r="D4626" i="1" a="1"/>
  <c r="D4626" i="1" s="1"/>
  <c r="D4627" i="1" a="1"/>
  <c r="D4627" i="1" s="1"/>
  <c r="D4628" i="1" a="1"/>
  <c r="D4628" i="1" s="1"/>
  <c r="D4629" i="1" a="1"/>
  <c r="D4629" i="1" s="1"/>
  <c r="D4630" i="1" a="1"/>
  <c r="D4630" i="1" s="1"/>
  <c r="D4631" i="1" a="1"/>
  <c r="D4631" i="1" s="1"/>
  <c r="D4632" i="1" a="1"/>
  <c r="D4632" i="1" s="1"/>
  <c r="D4633" i="1" a="1"/>
  <c r="D4633" i="1" s="1"/>
  <c r="D4634" i="1" a="1"/>
  <c r="D4634" i="1" s="1"/>
  <c r="D4635" i="1" a="1"/>
  <c r="D4635" i="1" s="1"/>
  <c r="D4636" i="1" a="1"/>
  <c r="D4636" i="1" s="1"/>
  <c r="D4637" i="1" a="1"/>
  <c r="D4637" i="1" s="1"/>
  <c r="D4638" i="1" a="1"/>
  <c r="D4638" i="1" s="1"/>
  <c r="D4639" i="1" a="1"/>
  <c r="D4639" i="1" s="1"/>
  <c r="D4640" i="1" a="1"/>
  <c r="D4640" i="1" s="1"/>
  <c r="D4641" i="1" a="1"/>
  <c r="D4641" i="1" s="1"/>
  <c r="D4642" i="1" a="1"/>
  <c r="D4642" i="1" s="1"/>
  <c r="D4643" i="1" a="1"/>
  <c r="D4643" i="1" s="1"/>
  <c r="D4644" i="1" a="1"/>
  <c r="D4644" i="1" s="1"/>
  <c r="D4645" i="1" a="1"/>
  <c r="D4645" i="1" s="1"/>
  <c r="D4646" i="1" a="1"/>
  <c r="D4646" i="1" s="1"/>
  <c r="D4647" i="1" a="1"/>
  <c r="D4647" i="1" s="1"/>
  <c r="D4648" i="1" a="1"/>
  <c r="D4648" i="1" s="1"/>
  <c r="D4649" i="1" a="1"/>
  <c r="D4649" i="1" s="1"/>
  <c r="D4650" i="1" a="1"/>
  <c r="D4650" i="1" s="1"/>
  <c r="D4651" i="1" a="1"/>
  <c r="D4651" i="1" s="1"/>
  <c r="D4652" i="1" a="1"/>
  <c r="D4652" i="1" s="1"/>
  <c r="D4653" i="1" a="1"/>
  <c r="D4653" i="1" s="1"/>
  <c r="D4654" i="1" a="1"/>
  <c r="D4654" i="1" s="1"/>
  <c r="D4655" i="1" a="1"/>
  <c r="D4655" i="1" s="1"/>
  <c r="D4656" i="1" a="1"/>
  <c r="D4656" i="1" s="1"/>
  <c r="D4657" i="1" a="1"/>
  <c r="D4657" i="1" s="1"/>
  <c r="D4658" i="1" a="1"/>
  <c r="D4658" i="1" s="1"/>
  <c r="D4659" i="1" a="1"/>
  <c r="D4659" i="1" s="1"/>
  <c r="D4660" i="1" a="1"/>
  <c r="D4660" i="1" s="1"/>
  <c r="D4661" i="1" a="1"/>
  <c r="D4661" i="1" s="1"/>
  <c r="D4662" i="1" a="1"/>
  <c r="D4662" i="1" s="1"/>
  <c r="D4663" i="1" a="1"/>
  <c r="D4663" i="1" s="1"/>
  <c r="D4664" i="1" a="1"/>
  <c r="D4664" i="1" s="1"/>
  <c r="D4665" i="1" a="1"/>
  <c r="D4665" i="1" s="1"/>
  <c r="D4666" i="1" a="1"/>
  <c r="D4666" i="1" s="1"/>
  <c r="D4667" i="1" a="1"/>
  <c r="D4667" i="1" s="1"/>
  <c r="D4668" i="1" a="1"/>
  <c r="D4668" i="1" s="1"/>
  <c r="D4669" i="1" a="1"/>
  <c r="D4669" i="1" s="1"/>
  <c r="D4670" i="1" a="1"/>
  <c r="D4670" i="1" s="1"/>
  <c r="D4671" i="1" a="1"/>
  <c r="D4671" i="1" s="1"/>
  <c r="D4672" i="1" a="1"/>
  <c r="D4672" i="1" s="1"/>
  <c r="D4673" i="1" a="1"/>
  <c r="D4673" i="1" s="1"/>
  <c r="D4674" i="1" a="1"/>
  <c r="D4674" i="1" s="1"/>
  <c r="D4675" i="1" a="1"/>
  <c r="D4675" i="1" s="1"/>
  <c r="D4676" i="1" a="1"/>
  <c r="D4676" i="1" s="1"/>
  <c r="D4677" i="1" a="1"/>
  <c r="D4677" i="1" s="1"/>
  <c r="D4678" i="1" a="1"/>
  <c r="D4678" i="1" s="1"/>
  <c r="D4679" i="1" a="1"/>
  <c r="D4679" i="1" s="1"/>
  <c r="D4680" i="1" a="1"/>
  <c r="D4680" i="1" s="1"/>
  <c r="D4681" i="1" a="1"/>
  <c r="D4681" i="1" s="1"/>
  <c r="D4682" i="1" a="1"/>
  <c r="D4682" i="1" s="1"/>
  <c r="D4683" i="1" a="1"/>
  <c r="D4683" i="1" s="1"/>
  <c r="D4684" i="1" a="1"/>
  <c r="D4684" i="1" s="1"/>
  <c r="D4685" i="1" a="1"/>
  <c r="D4685" i="1" s="1"/>
  <c r="D4686" i="1" a="1"/>
  <c r="D4686" i="1" s="1"/>
  <c r="D4687" i="1" a="1"/>
  <c r="D4687" i="1" s="1"/>
  <c r="D4688" i="1" a="1"/>
  <c r="D4688" i="1" s="1"/>
  <c r="D4689" i="1" a="1"/>
  <c r="D4689" i="1" s="1"/>
  <c r="D4690" i="1" a="1"/>
  <c r="D4690" i="1" s="1"/>
  <c r="D4691" i="1" a="1"/>
  <c r="D4691" i="1" s="1"/>
  <c r="D4692" i="1" a="1"/>
  <c r="D4692" i="1" s="1"/>
  <c r="D4693" i="1" a="1"/>
  <c r="D4693" i="1" s="1"/>
  <c r="D4694" i="1" a="1"/>
  <c r="D4694" i="1" s="1"/>
  <c r="D4695" i="1" a="1"/>
  <c r="D4695" i="1" s="1"/>
  <c r="D4696" i="1" a="1"/>
  <c r="D4696" i="1" s="1"/>
  <c r="D4697" i="1" a="1"/>
  <c r="D4697" i="1" s="1"/>
  <c r="D4698" i="1" a="1"/>
  <c r="D4698" i="1" s="1"/>
  <c r="D4699" i="1" a="1"/>
  <c r="D4699" i="1" s="1"/>
  <c r="D4700" i="1" a="1"/>
  <c r="D4700" i="1" s="1"/>
  <c r="D4701" i="1" a="1"/>
  <c r="D4701" i="1" s="1"/>
  <c r="D4702" i="1" a="1"/>
  <c r="D4702" i="1" s="1"/>
  <c r="D4703" i="1" a="1"/>
  <c r="D4703" i="1" s="1"/>
  <c r="D4704" i="1" a="1"/>
  <c r="D4704" i="1" s="1"/>
  <c r="D4705" i="1" a="1"/>
  <c r="D4705" i="1" s="1"/>
  <c r="D4706" i="1" a="1"/>
  <c r="D4706" i="1" s="1"/>
  <c r="D4707" i="1" a="1"/>
  <c r="D4707" i="1" s="1"/>
  <c r="D4708" i="1" a="1"/>
  <c r="D4708" i="1" s="1"/>
  <c r="D4709" i="1" a="1"/>
  <c r="D4709" i="1" s="1"/>
  <c r="D4710" i="1" a="1"/>
  <c r="D4710" i="1" s="1"/>
  <c r="D4711" i="1" a="1"/>
  <c r="D4711" i="1" s="1"/>
  <c r="D4712" i="1" a="1"/>
  <c r="D4712" i="1" s="1"/>
  <c r="D4713" i="1" a="1"/>
  <c r="D4713" i="1" s="1"/>
  <c r="D4714" i="1" a="1"/>
  <c r="D4714" i="1" s="1"/>
  <c r="D4715" i="1" a="1"/>
  <c r="D4715" i="1" s="1"/>
  <c r="D4716" i="1" a="1"/>
  <c r="D4716" i="1" s="1"/>
  <c r="D4717" i="1" a="1"/>
  <c r="D4717" i="1" s="1"/>
  <c r="D4718" i="1" a="1"/>
  <c r="D4718" i="1" s="1"/>
  <c r="D4719" i="1" a="1"/>
  <c r="D4719" i="1" s="1"/>
  <c r="D4720" i="1" a="1"/>
  <c r="D4720" i="1" s="1"/>
  <c r="D4721" i="1" a="1"/>
  <c r="D4721" i="1" s="1"/>
  <c r="D4722" i="1" a="1"/>
  <c r="D4722" i="1" s="1"/>
  <c r="D4723" i="1" a="1"/>
  <c r="D4723" i="1" s="1"/>
  <c r="D4724" i="1" a="1"/>
  <c r="D4724" i="1" s="1"/>
  <c r="D4725" i="1" a="1"/>
  <c r="D4725" i="1" s="1"/>
  <c r="D4726" i="1" a="1"/>
  <c r="D4726" i="1" s="1"/>
  <c r="D4727" i="1" a="1"/>
  <c r="D4727" i="1" s="1"/>
  <c r="D4728" i="1" a="1"/>
  <c r="D4728" i="1" s="1"/>
  <c r="D4729" i="1" a="1"/>
  <c r="D4729" i="1" s="1"/>
  <c r="D4730" i="1" a="1"/>
  <c r="D4730" i="1" s="1"/>
  <c r="D4731" i="1" a="1"/>
  <c r="D4731" i="1" s="1"/>
  <c r="D4732" i="1" a="1"/>
  <c r="D4732" i="1" s="1"/>
  <c r="D4733" i="1" a="1"/>
  <c r="D4733" i="1" s="1"/>
  <c r="D4734" i="1" a="1"/>
  <c r="D4734" i="1" s="1"/>
  <c r="D4735" i="1" a="1"/>
  <c r="D4735" i="1" s="1"/>
  <c r="D4736" i="1" a="1"/>
  <c r="D4736" i="1" s="1"/>
  <c r="D4737" i="1" a="1"/>
  <c r="D4737" i="1" s="1"/>
  <c r="D4738" i="1" a="1"/>
  <c r="D4738" i="1" s="1"/>
  <c r="D4739" i="1" a="1"/>
  <c r="D4739" i="1" s="1"/>
  <c r="D4740" i="1" a="1"/>
  <c r="D4740" i="1" s="1"/>
  <c r="D4741" i="1" a="1"/>
  <c r="D4741" i="1" s="1"/>
  <c r="D4742" i="1" a="1"/>
  <c r="D4742" i="1" s="1"/>
  <c r="D4743" i="1" a="1"/>
  <c r="D4743" i="1" s="1"/>
  <c r="D4744" i="1" a="1"/>
  <c r="D4744" i="1" s="1"/>
  <c r="D4745" i="1" a="1"/>
  <c r="D4745" i="1" s="1"/>
  <c r="D4746" i="1" a="1"/>
  <c r="D4746" i="1" s="1"/>
  <c r="D4747" i="1" a="1"/>
  <c r="D4747" i="1" s="1"/>
  <c r="D4748" i="1" a="1"/>
  <c r="D4748" i="1" s="1"/>
  <c r="D4749" i="1" a="1"/>
  <c r="D4749" i="1" s="1"/>
  <c r="D4750" i="1" a="1"/>
  <c r="D4750" i="1" s="1"/>
  <c r="D4751" i="1" a="1"/>
  <c r="D4751" i="1" s="1"/>
  <c r="D4752" i="1" a="1"/>
  <c r="D4752" i="1" s="1"/>
  <c r="D4753" i="1" a="1"/>
  <c r="D4753" i="1" s="1"/>
  <c r="D4754" i="1" a="1"/>
  <c r="D4754" i="1" s="1"/>
  <c r="D4755" i="1" a="1"/>
  <c r="D4755" i="1" s="1"/>
  <c r="D4756" i="1" a="1"/>
  <c r="D4756" i="1" s="1"/>
  <c r="D4757" i="1" a="1"/>
  <c r="D4757" i="1" s="1"/>
  <c r="D4758" i="1" a="1"/>
  <c r="D4758" i="1" s="1"/>
  <c r="D4759" i="1" a="1"/>
  <c r="D4759" i="1" s="1"/>
  <c r="D4760" i="1" a="1"/>
  <c r="D4760" i="1" s="1"/>
  <c r="D4761" i="1" a="1"/>
  <c r="D4761" i="1" s="1"/>
  <c r="D4762" i="1" a="1"/>
  <c r="D4762" i="1" s="1"/>
  <c r="D4763" i="1" a="1"/>
  <c r="D4763" i="1" s="1"/>
  <c r="D4764" i="1" a="1"/>
  <c r="D4764" i="1" s="1"/>
  <c r="D4765" i="1" a="1"/>
  <c r="D4765" i="1" s="1"/>
  <c r="D4766" i="1" a="1"/>
  <c r="D4766" i="1" s="1"/>
  <c r="D4767" i="1" a="1"/>
  <c r="D4767" i="1" s="1"/>
  <c r="D4768" i="1" a="1"/>
  <c r="D4768" i="1" s="1"/>
  <c r="D4769" i="1" a="1"/>
  <c r="D4769" i="1" s="1"/>
  <c r="D4770" i="1" a="1"/>
  <c r="D4770" i="1" s="1"/>
  <c r="D4771" i="1" a="1"/>
  <c r="D4771" i="1" s="1"/>
  <c r="D4772" i="1" a="1"/>
  <c r="D4772" i="1" s="1"/>
  <c r="D4773" i="1" a="1"/>
  <c r="D4773" i="1" s="1"/>
  <c r="D4774" i="1" a="1"/>
  <c r="D4774" i="1" s="1"/>
  <c r="D4775" i="1" a="1"/>
  <c r="D4775" i="1" s="1"/>
  <c r="D4776" i="1" a="1"/>
  <c r="D4776" i="1" s="1"/>
  <c r="D4777" i="1" a="1"/>
  <c r="D4777" i="1" s="1"/>
  <c r="D4778" i="1" a="1"/>
  <c r="D4778" i="1" s="1"/>
  <c r="D4779" i="1" a="1"/>
  <c r="D4779" i="1" s="1"/>
  <c r="D4780" i="1" a="1"/>
  <c r="D4780" i="1" s="1"/>
  <c r="D4781" i="1" a="1"/>
  <c r="D4781" i="1" s="1"/>
  <c r="D4782" i="1" a="1"/>
  <c r="D4782" i="1" s="1"/>
  <c r="D4783" i="1" a="1"/>
  <c r="D4783" i="1" s="1"/>
  <c r="D4784" i="1" a="1"/>
  <c r="D4784" i="1" s="1"/>
  <c r="D4785" i="1" a="1"/>
  <c r="D4785" i="1" s="1"/>
  <c r="D4786" i="1" a="1"/>
  <c r="D4786" i="1" s="1"/>
  <c r="D4787" i="1" a="1"/>
  <c r="D4787" i="1" s="1"/>
  <c r="D4788" i="1" a="1"/>
  <c r="D4788" i="1" s="1"/>
  <c r="D4789" i="1" a="1"/>
  <c r="D4789" i="1" s="1"/>
  <c r="D4790" i="1" a="1"/>
  <c r="D4790" i="1" s="1"/>
  <c r="D4791" i="1" a="1"/>
  <c r="D4791" i="1" s="1"/>
  <c r="D4792" i="1" a="1"/>
  <c r="D4792" i="1" s="1"/>
  <c r="D4793" i="1" a="1"/>
  <c r="D4793" i="1" s="1"/>
  <c r="D4794" i="1" a="1"/>
  <c r="D4794" i="1" s="1"/>
  <c r="D4795" i="1" a="1"/>
  <c r="D4795" i="1" s="1"/>
  <c r="D4796" i="1" a="1"/>
  <c r="D4796" i="1" s="1"/>
  <c r="D4797" i="1" a="1"/>
  <c r="D4797" i="1" s="1"/>
  <c r="D4798" i="1" a="1"/>
  <c r="D4798" i="1" s="1"/>
  <c r="D4799" i="1" a="1"/>
  <c r="D4799" i="1" s="1"/>
  <c r="D4800" i="1" a="1"/>
  <c r="D4800" i="1" s="1"/>
  <c r="D4801" i="1" a="1"/>
  <c r="D4801" i="1" s="1"/>
  <c r="D4802" i="1" a="1"/>
  <c r="D4802" i="1" s="1"/>
  <c r="D4803" i="1" a="1"/>
  <c r="D4803" i="1" s="1"/>
  <c r="D4804" i="1" a="1"/>
  <c r="D4804" i="1" s="1"/>
  <c r="D4805" i="1" a="1"/>
  <c r="D4805" i="1" s="1"/>
  <c r="D4806" i="1" a="1"/>
  <c r="D4806" i="1" s="1"/>
  <c r="D4807" i="1" a="1"/>
  <c r="D4807" i="1" s="1"/>
  <c r="D4808" i="1" a="1"/>
  <c r="D4808" i="1" s="1"/>
  <c r="D4809" i="1" a="1"/>
  <c r="D4809" i="1" s="1"/>
  <c r="D4810" i="1" a="1"/>
  <c r="D4810" i="1" s="1"/>
  <c r="D4811" i="1" a="1"/>
  <c r="D4811" i="1" s="1"/>
  <c r="D4812" i="1" a="1"/>
  <c r="D4812" i="1" s="1"/>
  <c r="D4813" i="1" a="1"/>
  <c r="D4813" i="1" s="1"/>
  <c r="D4814" i="1" a="1"/>
  <c r="D4814" i="1" s="1"/>
  <c r="D4815" i="1" a="1"/>
  <c r="D4815" i="1" s="1"/>
  <c r="D4816" i="1" a="1"/>
  <c r="D4816" i="1" s="1"/>
  <c r="D4817" i="1" a="1"/>
  <c r="D4817" i="1" s="1"/>
  <c r="D4818" i="1" a="1"/>
  <c r="D4818" i="1" s="1"/>
  <c r="D4819" i="1" a="1"/>
  <c r="D4819" i="1" s="1"/>
  <c r="D4820" i="1" a="1"/>
  <c r="D4820" i="1" s="1"/>
  <c r="D4821" i="1" a="1"/>
  <c r="D4821" i="1" s="1"/>
  <c r="D4822" i="1" a="1"/>
  <c r="D4822" i="1" s="1"/>
  <c r="D4823" i="1" a="1"/>
  <c r="D4823" i="1" s="1"/>
  <c r="D4824" i="1" a="1"/>
  <c r="D4824" i="1" s="1"/>
  <c r="D4825" i="1" a="1"/>
  <c r="D4825" i="1" s="1"/>
  <c r="D4826" i="1" a="1"/>
  <c r="D4826" i="1" s="1"/>
  <c r="D4827" i="1" a="1"/>
  <c r="D4827" i="1" s="1"/>
  <c r="D4828" i="1" a="1"/>
  <c r="D4828" i="1" s="1"/>
  <c r="D4829" i="1" a="1"/>
  <c r="D4829" i="1" s="1"/>
  <c r="D4830" i="1" a="1"/>
  <c r="D4830" i="1" s="1"/>
  <c r="D4831" i="1" a="1"/>
  <c r="D4831" i="1" s="1"/>
  <c r="D4832" i="1" a="1"/>
  <c r="D4832" i="1" s="1"/>
  <c r="D4833" i="1" a="1"/>
  <c r="D4833" i="1" s="1"/>
  <c r="D4834" i="1" a="1"/>
  <c r="D4834" i="1" s="1"/>
  <c r="D4835" i="1" a="1"/>
  <c r="D4835" i="1" s="1"/>
  <c r="D4836" i="1" a="1"/>
  <c r="D4836" i="1" s="1"/>
  <c r="D4837" i="1" a="1"/>
  <c r="D4837" i="1" s="1"/>
  <c r="D4838" i="1" a="1"/>
  <c r="D4838" i="1" s="1"/>
  <c r="D4839" i="1" a="1"/>
  <c r="D4839" i="1" s="1"/>
  <c r="D4840" i="1" a="1"/>
  <c r="D4840" i="1" s="1"/>
  <c r="D4841" i="1" a="1"/>
  <c r="D4841" i="1" s="1"/>
  <c r="D4842" i="1" a="1"/>
  <c r="D4842" i="1" s="1"/>
  <c r="D4843" i="1" a="1"/>
  <c r="D4843" i="1" s="1"/>
  <c r="D4844" i="1" a="1"/>
  <c r="D4844" i="1" s="1"/>
  <c r="D4845" i="1" a="1"/>
  <c r="D4845" i="1" s="1"/>
  <c r="D4846" i="1" a="1"/>
  <c r="D4846" i="1" s="1"/>
  <c r="D4847" i="1" a="1"/>
  <c r="D4847" i="1" s="1"/>
  <c r="D4848" i="1" a="1"/>
  <c r="D4848" i="1" s="1"/>
  <c r="D4849" i="1" a="1"/>
  <c r="D4849" i="1" s="1"/>
  <c r="D4850" i="1" a="1"/>
  <c r="D4850" i="1" s="1"/>
  <c r="D4851" i="1" a="1"/>
  <c r="D4851" i="1" s="1"/>
  <c r="D4852" i="1" a="1"/>
  <c r="D4852" i="1" s="1"/>
  <c r="D4853" i="1" a="1"/>
  <c r="D4853" i="1" s="1"/>
  <c r="D4854" i="1" a="1"/>
  <c r="D4854" i="1" s="1"/>
  <c r="D4855" i="1" a="1"/>
  <c r="D4855" i="1" s="1"/>
  <c r="D4856" i="1" a="1"/>
  <c r="D4856" i="1" s="1"/>
  <c r="D4857" i="1" a="1"/>
  <c r="D4857" i="1" s="1"/>
  <c r="D4858" i="1" a="1"/>
  <c r="D4858" i="1" s="1"/>
  <c r="D4859" i="1" a="1"/>
  <c r="D4859" i="1" s="1"/>
  <c r="D4860" i="1" a="1"/>
  <c r="D4860" i="1" s="1"/>
  <c r="D4861" i="1" a="1"/>
  <c r="D4861" i="1" s="1"/>
  <c r="D4862" i="1" a="1"/>
  <c r="D4862" i="1" s="1"/>
  <c r="D4863" i="1" a="1"/>
  <c r="D4863" i="1" s="1"/>
  <c r="D4864" i="1" a="1"/>
  <c r="D4864" i="1" s="1"/>
  <c r="D4865" i="1" a="1"/>
  <c r="D4865" i="1" s="1"/>
  <c r="D4866" i="1" a="1"/>
  <c r="D4866" i="1" s="1"/>
  <c r="D4867" i="1" a="1"/>
  <c r="D4867" i="1" s="1"/>
  <c r="D4868" i="1" a="1"/>
  <c r="D4868" i="1" s="1"/>
  <c r="D4869" i="1" a="1"/>
  <c r="D4869" i="1" s="1"/>
  <c r="D4870" i="1" a="1"/>
  <c r="D4870" i="1" s="1"/>
  <c r="D4871" i="1" a="1"/>
  <c r="D4871" i="1" s="1"/>
  <c r="D4872" i="1" a="1"/>
  <c r="D4872" i="1" s="1"/>
  <c r="D4873" i="1" a="1"/>
  <c r="D4873" i="1" s="1"/>
  <c r="D4874" i="1" a="1"/>
  <c r="D4874" i="1" s="1"/>
  <c r="D4875" i="1" a="1"/>
  <c r="D4875" i="1" s="1"/>
  <c r="D4876" i="1" a="1"/>
  <c r="D4876" i="1" s="1"/>
  <c r="D4877" i="1" a="1"/>
  <c r="D4877" i="1" s="1"/>
  <c r="D4878" i="1" a="1"/>
  <c r="D4878" i="1" s="1"/>
  <c r="D4879" i="1" a="1"/>
  <c r="D4879" i="1" s="1"/>
  <c r="D4880" i="1" a="1"/>
  <c r="D4880" i="1" s="1"/>
  <c r="D4881" i="1" a="1"/>
  <c r="D4881" i="1" s="1"/>
  <c r="D4882" i="1" a="1"/>
  <c r="D4882" i="1" s="1"/>
  <c r="D4883" i="1" a="1"/>
  <c r="D4883" i="1" s="1"/>
  <c r="D4884" i="1" a="1"/>
  <c r="D4884" i="1" s="1"/>
  <c r="D4885" i="1" a="1"/>
  <c r="D4885" i="1" s="1"/>
  <c r="D4886" i="1" a="1"/>
  <c r="D4886" i="1" s="1"/>
  <c r="D4887" i="1" a="1"/>
  <c r="D4887" i="1" s="1"/>
  <c r="D4888" i="1" a="1"/>
  <c r="D4888" i="1" s="1"/>
  <c r="D4889" i="1" a="1"/>
  <c r="D4889" i="1" s="1"/>
  <c r="D4890" i="1" a="1"/>
  <c r="D4890" i="1" s="1"/>
  <c r="D4891" i="1" a="1"/>
  <c r="D4891" i="1" s="1"/>
  <c r="D4892" i="1" a="1"/>
  <c r="D4892" i="1" s="1"/>
  <c r="D4893" i="1" a="1"/>
  <c r="D4893" i="1" s="1"/>
  <c r="D4894" i="1" a="1"/>
  <c r="D4894" i="1" s="1"/>
  <c r="D4895" i="1" a="1"/>
  <c r="D4895" i="1" s="1"/>
  <c r="D4896" i="1" a="1"/>
  <c r="D4896" i="1" s="1"/>
  <c r="D4897" i="1" a="1"/>
  <c r="D4897" i="1" s="1"/>
  <c r="D4898" i="1" a="1"/>
  <c r="D4898" i="1" s="1"/>
  <c r="D4899" i="1" a="1"/>
  <c r="D4899" i="1" s="1"/>
  <c r="D4900" i="1" a="1"/>
  <c r="D4900" i="1" s="1"/>
  <c r="D4901" i="1" a="1"/>
  <c r="D4901" i="1" s="1"/>
  <c r="D4902" i="1" a="1"/>
  <c r="D4902" i="1" s="1"/>
  <c r="D4903" i="1" a="1"/>
  <c r="D4903" i="1" s="1"/>
  <c r="D4904" i="1" a="1"/>
  <c r="D4904" i="1" s="1"/>
  <c r="D4905" i="1" a="1"/>
  <c r="D4905" i="1" s="1"/>
  <c r="D4906" i="1" a="1"/>
  <c r="D4906" i="1" s="1"/>
  <c r="D4907" i="1" a="1"/>
  <c r="D4907" i="1" s="1"/>
  <c r="D4908" i="1" a="1"/>
  <c r="D4908" i="1" s="1"/>
  <c r="D4909" i="1" a="1"/>
  <c r="D4909" i="1" s="1"/>
  <c r="D4910" i="1" a="1"/>
  <c r="D4910" i="1" s="1"/>
  <c r="D4911" i="1" a="1"/>
  <c r="D4911" i="1" s="1"/>
  <c r="D4912" i="1" a="1"/>
  <c r="D4912" i="1" s="1"/>
  <c r="D4913" i="1" a="1"/>
  <c r="D4913" i="1" s="1"/>
  <c r="D4914" i="1" a="1"/>
  <c r="D4914" i="1" s="1"/>
  <c r="D4915" i="1" a="1"/>
  <c r="D4915" i="1" s="1"/>
  <c r="D4916" i="1" a="1"/>
  <c r="D4916" i="1" s="1"/>
  <c r="D4917" i="1" a="1"/>
  <c r="D4917" i="1" s="1"/>
  <c r="D4918" i="1" a="1"/>
  <c r="D4918" i="1" s="1"/>
  <c r="D4919" i="1" a="1"/>
  <c r="D4919" i="1" s="1"/>
  <c r="D4920" i="1" a="1"/>
  <c r="D4920" i="1" s="1"/>
  <c r="D4921" i="1" a="1"/>
  <c r="D4921" i="1" s="1"/>
  <c r="D4922" i="1" a="1"/>
  <c r="D4922" i="1" s="1"/>
  <c r="D4923" i="1" a="1"/>
  <c r="D4923" i="1" s="1"/>
  <c r="D4924" i="1" a="1"/>
  <c r="D4924" i="1" s="1"/>
  <c r="D4925" i="1" a="1"/>
  <c r="D4925" i="1" s="1"/>
  <c r="D4926" i="1" a="1"/>
  <c r="D4926" i="1" s="1"/>
  <c r="D4927" i="1" a="1"/>
  <c r="D4927" i="1" s="1"/>
  <c r="D4928" i="1" a="1"/>
  <c r="D4928" i="1" s="1"/>
  <c r="D4929" i="1" a="1"/>
  <c r="D4929" i="1" s="1"/>
  <c r="D4930" i="1" a="1"/>
  <c r="D4930" i="1" s="1"/>
  <c r="D4931" i="1" a="1"/>
  <c r="D4931" i="1" s="1"/>
  <c r="D4932" i="1" a="1"/>
  <c r="D4932" i="1" s="1"/>
  <c r="D4933" i="1" a="1"/>
  <c r="D4933" i="1" s="1"/>
  <c r="D4934" i="1" a="1"/>
  <c r="D4934" i="1" s="1"/>
  <c r="D4935" i="1" a="1"/>
  <c r="D4935" i="1" s="1"/>
  <c r="D4936" i="1" a="1"/>
  <c r="D4936" i="1" s="1"/>
  <c r="D4937" i="1" a="1"/>
  <c r="D4937" i="1" s="1"/>
  <c r="D4938" i="1" a="1"/>
  <c r="D4938" i="1" s="1"/>
  <c r="D4939" i="1" a="1"/>
  <c r="D4939" i="1" s="1"/>
  <c r="D4940" i="1" a="1"/>
  <c r="D4940" i="1" s="1"/>
  <c r="D4941" i="1" a="1"/>
  <c r="D4941" i="1" s="1"/>
  <c r="D4942" i="1" a="1"/>
  <c r="D4942" i="1" s="1"/>
  <c r="D4943" i="1" a="1"/>
  <c r="D4943" i="1" s="1"/>
  <c r="D4944" i="1" a="1"/>
  <c r="D4944" i="1" s="1"/>
  <c r="D4945" i="1" a="1"/>
  <c r="D4945" i="1" s="1"/>
  <c r="D4946" i="1" a="1"/>
  <c r="D4946" i="1" s="1"/>
  <c r="D4947" i="1" a="1"/>
  <c r="D4947" i="1" s="1"/>
  <c r="D4948" i="1" a="1"/>
  <c r="D4948" i="1" s="1"/>
  <c r="D4949" i="1" a="1"/>
  <c r="D4949" i="1" s="1"/>
  <c r="D4950" i="1" a="1"/>
  <c r="D4950" i="1" s="1"/>
  <c r="D4951" i="1" a="1"/>
  <c r="D4951" i="1" s="1"/>
  <c r="D4952" i="1" a="1"/>
  <c r="D4952" i="1" s="1"/>
  <c r="D4953" i="1" a="1"/>
  <c r="D4953" i="1" s="1"/>
  <c r="D4954" i="1" a="1"/>
  <c r="D4954" i="1" s="1"/>
  <c r="D4955" i="1" a="1"/>
  <c r="D4955" i="1" s="1"/>
  <c r="D4956" i="1" a="1"/>
  <c r="D4956" i="1" s="1"/>
  <c r="D4957" i="1" a="1"/>
  <c r="D4957" i="1" s="1"/>
  <c r="D4958" i="1" a="1"/>
  <c r="D4958" i="1" s="1"/>
  <c r="D4959" i="1" a="1"/>
  <c r="D4959" i="1" s="1"/>
  <c r="D4960" i="1" a="1"/>
  <c r="D4960" i="1" s="1"/>
  <c r="D4961" i="1" a="1"/>
  <c r="D4961" i="1" s="1"/>
  <c r="D4962" i="1" a="1"/>
  <c r="D4962" i="1" s="1"/>
  <c r="D4963" i="1" a="1"/>
  <c r="D4963" i="1" s="1"/>
  <c r="D4964" i="1" a="1"/>
  <c r="D4964" i="1" s="1"/>
  <c r="D4965" i="1" a="1"/>
  <c r="D4965" i="1" s="1"/>
  <c r="D4966" i="1" a="1"/>
  <c r="D4966" i="1" s="1"/>
  <c r="D4967" i="1" a="1"/>
  <c r="D4967" i="1" s="1"/>
  <c r="D4968" i="1" a="1"/>
  <c r="D4968" i="1" s="1"/>
  <c r="D4969" i="1" a="1"/>
  <c r="D4969" i="1" s="1"/>
  <c r="D4970" i="1" a="1"/>
  <c r="D4970" i="1" s="1"/>
  <c r="D4971" i="1" a="1"/>
  <c r="D4971" i="1" s="1"/>
  <c r="D4972" i="1" a="1"/>
  <c r="D4972" i="1" s="1"/>
  <c r="D4973" i="1" a="1"/>
  <c r="D4973" i="1" s="1"/>
  <c r="D4974" i="1" a="1"/>
  <c r="D4974" i="1" s="1"/>
  <c r="D4975" i="1" a="1"/>
  <c r="D4975" i="1" s="1"/>
  <c r="D4976" i="1" a="1"/>
  <c r="D4976" i="1" s="1"/>
  <c r="D4977" i="1" a="1"/>
  <c r="D4977" i="1" s="1"/>
  <c r="D4978" i="1" a="1"/>
  <c r="D4978" i="1" s="1"/>
  <c r="D4979" i="1" a="1"/>
  <c r="D4979" i="1" s="1"/>
  <c r="D4980" i="1" a="1"/>
  <c r="D4980" i="1" s="1"/>
  <c r="D4981" i="1" a="1"/>
  <c r="D4981" i="1" s="1"/>
  <c r="D4982" i="1" a="1"/>
  <c r="D4982" i="1" s="1"/>
  <c r="D4983" i="1" a="1"/>
  <c r="D4983" i="1" s="1"/>
  <c r="D4984" i="1" a="1"/>
  <c r="D4984" i="1" s="1"/>
  <c r="D4985" i="1" a="1"/>
  <c r="D4985" i="1" s="1"/>
  <c r="D4986" i="1" a="1"/>
  <c r="D4986" i="1" s="1"/>
  <c r="D4987" i="1" a="1"/>
  <c r="D4987" i="1" s="1"/>
  <c r="D4988" i="1" a="1"/>
  <c r="D4988" i="1" s="1"/>
  <c r="D4989" i="1" a="1"/>
  <c r="D4989" i="1" s="1"/>
  <c r="D4990" i="1" a="1"/>
  <c r="D4990" i="1" s="1"/>
  <c r="D4991" i="1" a="1"/>
  <c r="D4991" i="1" s="1"/>
  <c r="D4992" i="1" a="1"/>
  <c r="D4992" i="1" s="1"/>
  <c r="D4993" i="1" a="1"/>
  <c r="D4993" i="1" s="1"/>
  <c r="D4994" i="1" a="1"/>
  <c r="D4994" i="1" s="1"/>
  <c r="D4995" i="1" a="1"/>
  <c r="D4995" i="1" s="1"/>
  <c r="D4996" i="1" a="1"/>
  <c r="D4996" i="1" s="1"/>
  <c r="D4997" i="1" a="1"/>
  <c r="D4997" i="1" s="1"/>
  <c r="D4998" i="1" a="1"/>
  <c r="D4998" i="1" s="1"/>
  <c r="D4999" i="1" a="1"/>
  <c r="D4999" i="1" s="1"/>
  <c r="D5000" i="1" a="1"/>
  <c r="D5000" i="1" s="1"/>
  <c r="D5001" i="1" a="1"/>
  <c r="D5001" i="1" s="1"/>
  <c r="D5002" i="1" a="1"/>
  <c r="D5002" i="1" s="1"/>
  <c r="D5003" i="1" a="1"/>
  <c r="D5003" i="1" s="1"/>
  <c r="D5004" i="1" a="1"/>
  <c r="D5004" i="1" s="1"/>
  <c r="D5005" i="1" a="1"/>
  <c r="D5005" i="1" s="1"/>
  <c r="D5006" i="1" a="1"/>
  <c r="D5006" i="1" s="1"/>
  <c r="D5007" i="1" a="1"/>
  <c r="D5007" i="1" s="1"/>
  <c r="D5008" i="1" a="1"/>
  <c r="D5008" i="1" s="1"/>
  <c r="D5009" i="1" a="1"/>
  <c r="D5009" i="1" s="1"/>
  <c r="D5010" i="1" a="1"/>
  <c r="D5010" i="1" s="1"/>
  <c r="D5011" i="1" a="1"/>
  <c r="D5011" i="1" s="1"/>
  <c r="D5012" i="1" a="1"/>
  <c r="D5012" i="1" s="1"/>
  <c r="D5013" i="1" a="1"/>
  <c r="D5013" i="1" s="1"/>
  <c r="D5014" i="1" a="1"/>
  <c r="D5014" i="1" s="1"/>
  <c r="D5015" i="1" a="1"/>
  <c r="D5015" i="1" s="1"/>
  <c r="D5016" i="1" a="1"/>
  <c r="D5016" i="1" s="1"/>
  <c r="D5017" i="1" a="1"/>
  <c r="D5017" i="1" s="1"/>
  <c r="D5018" i="1" a="1"/>
  <c r="D5018" i="1" s="1"/>
  <c r="D5019" i="1" a="1"/>
  <c r="D5019" i="1" s="1"/>
  <c r="D5020" i="1" a="1"/>
  <c r="D5020" i="1" s="1"/>
  <c r="D5021" i="1" a="1"/>
  <c r="D5021" i="1" s="1"/>
  <c r="D5022" i="1" a="1"/>
  <c r="D5022" i="1" s="1"/>
  <c r="D5023" i="1" a="1"/>
  <c r="D5023" i="1" s="1"/>
  <c r="D5024" i="1" a="1"/>
  <c r="D5024" i="1" s="1"/>
  <c r="D5025" i="1" a="1"/>
  <c r="D5025" i="1" s="1"/>
  <c r="D5026" i="1" a="1"/>
  <c r="D5026" i="1" s="1"/>
  <c r="D5027" i="1" a="1"/>
  <c r="D5027" i="1" s="1"/>
  <c r="D5028" i="1" a="1"/>
  <c r="D5028" i="1" s="1"/>
  <c r="D5029" i="1" a="1"/>
  <c r="D5029" i="1" s="1"/>
  <c r="D5030" i="1" a="1"/>
  <c r="D5030" i="1" s="1"/>
  <c r="D5031" i="1" a="1"/>
  <c r="D5031" i="1" s="1"/>
  <c r="D5032" i="1" a="1"/>
  <c r="D5032" i="1" s="1"/>
  <c r="D5033" i="1" a="1"/>
  <c r="D5033" i="1" s="1"/>
  <c r="D5034" i="1" a="1"/>
  <c r="D5034" i="1" s="1"/>
  <c r="D5035" i="1" a="1"/>
  <c r="D5035" i="1" s="1"/>
  <c r="D5036" i="1" a="1"/>
  <c r="D5036" i="1" s="1"/>
  <c r="D5037" i="1" a="1"/>
  <c r="D5037" i="1" s="1"/>
  <c r="D5038" i="1" a="1"/>
  <c r="D5038" i="1" s="1"/>
  <c r="D5039" i="1" a="1"/>
  <c r="D5039" i="1" s="1"/>
  <c r="D5040" i="1" a="1"/>
  <c r="D5040" i="1" s="1"/>
  <c r="D5041" i="1" a="1"/>
  <c r="D5041" i="1" s="1"/>
  <c r="D5042" i="1" a="1"/>
  <c r="D5042" i="1" s="1"/>
  <c r="D5043" i="1" a="1"/>
  <c r="D5043" i="1" s="1"/>
  <c r="D5044" i="1" a="1"/>
  <c r="D5044" i="1" s="1"/>
  <c r="D5045" i="1" a="1"/>
  <c r="D5045" i="1" s="1"/>
  <c r="D5046" i="1" a="1"/>
  <c r="D5046" i="1" s="1"/>
  <c r="D5047" i="1" a="1"/>
  <c r="D5047" i="1" s="1"/>
  <c r="D5048" i="1" a="1"/>
  <c r="D5048" i="1" s="1"/>
  <c r="D5049" i="1" a="1"/>
  <c r="D5049" i="1" s="1"/>
  <c r="D5050" i="1" a="1"/>
  <c r="D5050" i="1" s="1"/>
  <c r="D5051" i="1" a="1"/>
  <c r="D5051" i="1" s="1"/>
  <c r="D5052" i="1" a="1"/>
  <c r="D5052" i="1" s="1"/>
  <c r="D5053" i="1" a="1"/>
  <c r="D5053" i="1" s="1"/>
  <c r="D5054" i="1" a="1"/>
  <c r="D5054" i="1" s="1"/>
  <c r="D5055" i="1" a="1"/>
  <c r="D5055" i="1" s="1"/>
  <c r="D5056" i="1" a="1"/>
  <c r="D5056" i="1" s="1"/>
  <c r="D5057" i="1" a="1"/>
  <c r="D5057" i="1" s="1"/>
  <c r="D5058" i="1" a="1"/>
  <c r="D5058" i="1" s="1"/>
  <c r="D5059" i="1" a="1"/>
  <c r="D5059" i="1" s="1"/>
  <c r="D5060" i="1" a="1"/>
  <c r="D5060" i="1" s="1"/>
  <c r="D5061" i="1" a="1"/>
  <c r="D5061" i="1" s="1"/>
  <c r="D5062" i="1" a="1"/>
  <c r="D5062" i="1" s="1"/>
  <c r="D5063" i="1" a="1"/>
  <c r="D5063" i="1" s="1"/>
  <c r="D5064" i="1" a="1"/>
  <c r="D5064" i="1" s="1"/>
  <c r="D5065" i="1" a="1"/>
  <c r="D5065" i="1" s="1"/>
  <c r="D5066" i="1" a="1"/>
  <c r="D5066" i="1" s="1"/>
  <c r="D5067" i="1" a="1"/>
  <c r="D5067" i="1" s="1"/>
  <c r="D5068" i="1" a="1"/>
  <c r="D5068" i="1" s="1"/>
  <c r="D5069" i="1" a="1"/>
  <c r="D5069" i="1" s="1"/>
  <c r="D5070" i="1" a="1"/>
  <c r="D5070" i="1" s="1"/>
  <c r="D5071" i="1" a="1"/>
  <c r="D5071" i="1" s="1"/>
  <c r="D5072" i="1" a="1"/>
  <c r="D5072" i="1" s="1"/>
  <c r="D5073" i="1" a="1"/>
  <c r="D5073" i="1" s="1"/>
  <c r="D5074" i="1" a="1"/>
  <c r="D5074" i="1" s="1"/>
  <c r="D5075" i="1" a="1"/>
  <c r="D5075" i="1" s="1"/>
  <c r="D5076" i="1" a="1"/>
  <c r="D5076" i="1" s="1"/>
  <c r="D5077" i="1" a="1"/>
  <c r="D5077" i="1" s="1"/>
  <c r="D5078" i="1" a="1"/>
  <c r="D5078" i="1" s="1"/>
  <c r="D5079" i="1" a="1"/>
  <c r="D5079" i="1" s="1"/>
  <c r="D5080" i="1" a="1"/>
  <c r="D5080" i="1" s="1"/>
  <c r="D5081" i="1" a="1"/>
  <c r="D5081" i="1" s="1"/>
  <c r="D5082" i="1" a="1"/>
  <c r="D5082" i="1" s="1"/>
  <c r="D5083" i="1" a="1"/>
  <c r="D5083" i="1" s="1"/>
  <c r="D5084" i="1" a="1"/>
  <c r="D5084" i="1" s="1"/>
  <c r="D5085" i="1" a="1"/>
  <c r="D5085" i="1" s="1"/>
  <c r="D5086" i="1" a="1"/>
  <c r="D5086" i="1" s="1"/>
  <c r="D5087" i="1" a="1"/>
  <c r="D5087" i="1" s="1"/>
  <c r="D5088" i="1" a="1"/>
  <c r="D5088" i="1" s="1"/>
  <c r="D5089" i="1" a="1"/>
  <c r="D5089" i="1" s="1"/>
  <c r="D5090" i="1" a="1"/>
  <c r="D5090" i="1" s="1"/>
  <c r="D5091" i="1" a="1"/>
  <c r="D5091" i="1" s="1"/>
  <c r="D5092" i="1" a="1"/>
  <c r="D5092" i="1" s="1"/>
  <c r="D5093" i="1" a="1"/>
  <c r="D5093" i="1" s="1"/>
  <c r="D5094" i="1" a="1"/>
  <c r="D5094" i="1" s="1"/>
  <c r="D5095" i="1" a="1"/>
  <c r="D5095" i="1" s="1"/>
  <c r="D5096" i="1" a="1"/>
  <c r="D5096" i="1" s="1"/>
  <c r="D5097" i="1" a="1"/>
  <c r="D5097" i="1" s="1"/>
  <c r="D5098" i="1" a="1"/>
  <c r="D5098" i="1" s="1"/>
  <c r="D5099" i="1" a="1"/>
  <c r="D5099" i="1" s="1"/>
  <c r="D5100" i="1" a="1"/>
  <c r="D5100" i="1" s="1"/>
  <c r="D5101" i="1" a="1"/>
  <c r="D5101" i="1" s="1"/>
  <c r="D5102" i="1" a="1"/>
  <c r="D5102" i="1" s="1"/>
  <c r="D5103" i="1" a="1"/>
  <c r="D5103" i="1" s="1"/>
  <c r="D5104" i="1" a="1"/>
  <c r="D5104" i="1" s="1"/>
  <c r="D5105" i="1" a="1"/>
  <c r="D5105" i="1" s="1"/>
  <c r="D5106" i="1" a="1"/>
  <c r="D5106" i="1" s="1"/>
  <c r="D5107" i="1" a="1"/>
  <c r="D5107" i="1" s="1"/>
  <c r="D5108" i="1" a="1"/>
  <c r="D5108" i="1" s="1"/>
  <c r="D5109" i="1" a="1"/>
  <c r="D5109" i="1" s="1"/>
  <c r="D5110" i="1" a="1"/>
  <c r="D5110" i="1" s="1"/>
  <c r="D5111" i="1" a="1"/>
  <c r="D5111" i="1" s="1"/>
  <c r="D5112" i="1" a="1"/>
  <c r="D5112" i="1" s="1"/>
  <c r="D5113" i="1" a="1"/>
  <c r="D5113" i="1" s="1"/>
  <c r="D5114" i="1" a="1"/>
  <c r="D5114" i="1" s="1"/>
  <c r="D5115" i="1" a="1"/>
  <c r="D5115" i="1" s="1"/>
  <c r="D5116" i="1" a="1"/>
  <c r="D5116" i="1" s="1"/>
  <c r="D5117" i="1" a="1"/>
  <c r="D5117" i="1" s="1"/>
  <c r="D5118" i="1" a="1"/>
  <c r="D5118" i="1" s="1"/>
  <c r="D5119" i="1" a="1"/>
  <c r="D5119" i="1" s="1"/>
  <c r="D5120" i="1" a="1"/>
  <c r="D5120" i="1" s="1"/>
  <c r="D5121" i="1" a="1"/>
  <c r="D5121" i="1" s="1"/>
  <c r="D5122" i="1" a="1"/>
  <c r="D5122" i="1" s="1"/>
  <c r="D5123" i="1" a="1"/>
  <c r="D5123" i="1" s="1"/>
  <c r="D5124" i="1" a="1"/>
  <c r="D5124" i="1" s="1"/>
  <c r="D5125" i="1" a="1"/>
  <c r="D5125" i="1" s="1"/>
  <c r="D5126" i="1" a="1"/>
  <c r="D5126" i="1" s="1"/>
  <c r="D5127" i="1" a="1"/>
  <c r="D5127" i="1" s="1"/>
  <c r="D5128" i="1" a="1"/>
  <c r="D5128" i="1" s="1"/>
  <c r="D5129" i="1" a="1"/>
  <c r="D5129" i="1" s="1"/>
  <c r="D5130" i="1" a="1"/>
  <c r="D5130" i="1" s="1"/>
  <c r="D5131" i="1" a="1"/>
  <c r="D5131" i="1" s="1"/>
  <c r="D5132" i="1" a="1"/>
  <c r="D5132" i="1" s="1"/>
  <c r="D5133" i="1" a="1"/>
  <c r="D5133" i="1" s="1"/>
  <c r="D5134" i="1" a="1"/>
  <c r="D5134" i="1" s="1"/>
  <c r="D5135" i="1" a="1"/>
  <c r="D5135" i="1" s="1"/>
  <c r="D5136" i="1" a="1"/>
  <c r="D5136" i="1" s="1"/>
  <c r="D5137" i="1" a="1"/>
  <c r="D5137" i="1" s="1"/>
  <c r="D5138" i="1" a="1"/>
  <c r="D5138" i="1" s="1"/>
  <c r="D5139" i="1" a="1"/>
  <c r="D5139" i="1" s="1"/>
  <c r="D5140" i="1" a="1"/>
  <c r="D5140" i="1" s="1"/>
  <c r="D5141" i="1" a="1"/>
  <c r="D5141" i="1" s="1"/>
  <c r="D5142" i="1" a="1"/>
  <c r="D5142" i="1" s="1"/>
  <c r="D5143" i="1" a="1"/>
  <c r="D5143" i="1" s="1"/>
  <c r="D5144" i="1" a="1"/>
  <c r="D5144" i="1" s="1"/>
  <c r="D5145" i="1" a="1"/>
  <c r="D5145" i="1" s="1"/>
  <c r="D5146" i="1" a="1"/>
  <c r="D5146" i="1" s="1"/>
  <c r="D5147" i="1" a="1"/>
  <c r="D5147" i="1" s="1"/>
  <c r="D5148" i="1" a="1"/>
  <c r="D5148" i="1" s="1"/>
  <c r="D5149" i="1" a="1"/>
  <c r="D5149" i="1" s="1"/>
  <c r="D5150" i="1" a="1"/>
  <c r="D5150" i="1" s="1"/>
  <c r="D5151" i="1" a="1"/>
  <c r="D5151" i="1" s="1"/>
  <c r="D5152" i="1" a="1"/>
  <c r="D5152" i="1" s="1"/>
  <c r="D5153" i="1" a="1"/>
  <c r="D5153" i="1" s="1"/>
  <c r="D5154" i="1" a="1"/>
  <c r="D5154" i="1" s="1"/>
  <c r="D5155" i="1" a="1"/>
  <c r="D5155" i="1" s="1"/>
  <c r="D5156" i="1" a="1"/>
  <c r="D5156" i="1" s="1"/>
  <c r="D5157" i="1" a="1"/>
  <c r="D5157" i="1" s="1"/>
  <c r="D5158" i="1" a="1"/>
  <c r="D5158" i="1" s="1"/>
  <c r="D5159" i="1" a="1"/>
  <c r="D5159" i="1" s="1"/>
  <c r="D5160" i="1" a="1"/>
  <c r="D5160" i="1" s="1"/>
  <c r="D5161" i="1" a="1"/>
  <c r="D5161" i="1" s="1"/>
  <c r="D5162" i="1" a="1"/>
  <c r="D5162" i="1" s="1"/>
  <c r="D5163" i="1" a="1"/>
  <c r="D5163" i="1" s="1"/>
  <c r="D5164" i="1" a="1"/>
  <c r="D5164" i="1" s="1"/>
  <c r="D5165" i="1" a="1"/>
  <c r="D5165" i="1" s="1"/>
  <c r="D5166" i="1" a="1"/>
  <c r="D5166" i="1" s="1"/>
  <c r="D5167" i="1" a="1"/>
  <c r="D5167" i="1" s="1"/>
  <c r="D5168" i="1" a="1"/>
  <c r="D5168" i="1" s="1"/>
  <c r="D5169" i="1" a="1"/>
  <c r="D5169" i="1" s="1"/>
  <c r="D5170" i="1" a="1"/>
  <c r="D5170" i="1" s="1"/>
  <c r="D5171" i="1" a="1"/>
  <c r="D5171" i="1" s="1"/>
  <c r="D5172" i="1" a="1"/>
  <c r="D5172" i="1" s="1"/>
  <c r="D5173" i="1" a="1"/>
  <c r="D5173" i="1" s="1"/>
  <c r="D5174" i="1" a="1"/>
  <c r="D5174" i="1" s="1"/>
  <c r="D5175" i="1" a="1"/>
  <c r="D5175" i="1" s="1"/>
  <c r="D5176" i="1" a="1"/>
  <c r="D5176" i="1" s="1"/>
  <c r="D5177" i="1" a="1"/>
  <c r="D5177" i="1" s="1"/>
  <c r="D5178" i="1" a="1"/>
  <c r="D5178" i="1" s="1"/>
  <c r="D5179" i="1" a="1"/>
  <c r="D5179" i="1" s="1"/>
  <c r="D5180" i="1" a="1"/>
  <c r="D5180" i="1" s="1"/>
  <c r="D5181" i="1" a="1"/>
  <c r="D5181" i="1" s="1"/>
  <c r="D5182" i="1" a="1"/>
  <c r="D5182" i="1" s="1"/>
  <c r="D5183" i="1" a="1"/>
  <c r="D5183" i="1" s="1"/>
  <c r="D5184" i="1" a="1"/>
  <c r="D5184" i="1" s="1"/>
  <c r="D5185" i="1" a="1"/>
  <c r="D5185" i="1" s="1"/>
  <c r="D5186" i="1" a="1"/>
  <c r="D5186" i="1" s="1"/>
  <c r="D5187" i="1" a="1"/>
  <c r="D5187" i="1" s="1"/>
  <c r="D5188" i="1" a="1"/>
  <c r="D5188" i="1" s="1"/>
  <c r="D5189" i="1" a="1"/>
  <c r="D5189" i="1" s="1"/>
  <c r="D5190" i="1" a="1"/>
  <c r="D5190" i="1" s="1"/>
  <c r="D5191" i="1" a="1"/>
  <c r="D5191" i="1" s="1"/>
  <c r="D5192" i="1" a="1"/>
  <c r="D5192" i="1" s="1"/>
  <c r="D5193" i="1" a="1"/>
  <c r="D5193" i="1" s="1"/>
  <c r="D5194" i="1" a="1"/>
  <c r="D5194" i="1" s="1"/>
  <c r="D5195" i="1" a="1"/>
  <c r="D5195" i="1" s="1"/>
  <c r="D5196" i="1" a="1"/>
  <c r="D5196" i="1" s="1"/>
  <c r="D5197" i="1" a="1"/>
  <c r="D5197" i="1" s="1"/>
  <c r="D5198" i="1" a="1"/>
  <c r="D5198" i="1" s="1"/>
  <c r="D5199" i="1" a="1"/>
  <c r="D5199" i="1" s="1"/>
  <c r="D5200" i="1" a="1"/>
  <c r="D5200" i="1" s="1"/>
  <c r="D5201" i="1" a="1"/>
  <c r="D5201" i="1" s="1"/>
  <c r="D5202" i="1" a="1"/>
  <c r="D5202" i="1" s="1"/>
  <c r="D5203" i="1" a="1"/>
  <c r="D5203" i="1" s="1"/>
  <c r="D5204" i="1" a="1"/>
  <c r="D5204" i="1" s="1"/>
  <c r="D5205" i="1" a="1"/>
  <c r="D5205" i="1" s="1"/>
  <c r="D5206" i="1" a="1"/>
  <c r="D5206" i="1" s="1"/>
  <c r="D5207" i="1" a="1"/>
  <c r="D5207" i="1" s="1"/>
  <c r="D5208" i="1" a="1"/>
  <c r="D5208" i="1" s="1"/>
  <c r="D5209" i="1" a="1"/>
  <c r="D5209" i="1" s="1"/>
  <c r="D5210" i="1" a="1"/>
  <c r="D5210" i="1" s="1"/>
  <c r="D5211" i="1" a="1"/>
  <c r="D5211" i="1" s="1"/>
  <c r="D5212" i="1" a="1"/>
  <c r="D5212" i="1" s="1"/>
  <c r="D5213" i="1" a="1"/>
  <c r="D5213" i="1" s="1"/>
  <c r="D5214" i="1" a="1"/>
  <c r="D5214" i="1" s="1"/>
  <c r="D5215" i="1" a="1"/>
  <c r="D5215" i="1" s="1"/>
  <c r="D5216" i="1" a="1"/>
  <c r="D5216" i="1" s="1"/>
  <c r="D5217" i="1" a="1"/>
  <c r="D5217" i="1" s="1"/>
  <c r="D5218" i="1" a="1"/>
  <c r="D5218" i="1" s="1"/>
  <c r="D5219" i="1" a="1"/>
  <c r="D5219" i="1" s="1"/>
  <c r="D5220" i="1" a="1"/>
  <c r="D5220" i="1" s="1"/>
  <c r="D5221" i="1" a="1"/>
  <c r="D5221" i="1" s="1"/>
  <c r="D5222" i="1" a="1"/>
  <c r="D5222" i="1" s="1"/>
  <c r="D5223" i="1" a="1"/>
  <c r="D5223" i="1" s="1"/>
  <c r="D5224" i="1" a="1"/>
  <c r="D5224" i="1" s="1"/>
  <c r="D5225" i="1" a="1"/>
  <c r="D5225" i="1" s="1"/>
  <c r="D5226" i="1" a="1"/>
  <c r="D5226" i="1" s="1"/>
  <c r="D5227" i="1" a="1"/>
  <c r="D5227" i="1" s="1"/>
  <c r="D5228" i="1" a="1"/>
  <c r="D5228" i="1" s="1"/>
  <c r="D5229" i="1" a="1"/>
  <c r="D5229" i="1" s="1"/>
  <c r="D5230" i="1" a="1"/>
  <c r="D5230" i="1" s="1"/>
  <c r="D5231" i="1" a="1"/>
  <c r="D5231" i="1" s="1"/>
  <c r="D5232" i="1" a="1"/>
  <c r="D5232" i="1" s="1"/>
  <c r="D5233" i="1" a="1"/>
  <c r="D5233" i="1" s="1"/>
  <c r="D5234" i="1" a="1"/>
  <c r="D5234" i="1" s="1"/>
  <c r="D5235" i="1" a="1"/>
  <c r="D5235" i="1" s="1"/>
  <c r="D5236" i="1" a="1"/>
  <c r="D5236" i="1" s="1"/>
  <c r="D5237" i="1" a="1"/>
  <c r="D5237" i="1" s="1"/>
  <c r="D5238" i="1" a="1"/>
  <c r="D5238" i="1" s="1"/>
  <c r="D5239" i="1" a="1"/>
  <c r="D5239" i="1" s="1"/>
  <c r="D5240" i="1" a="1"/>
  <c r="D5240" i="1" s="1"/>
  <c r="D5241" i="1" a="1"/>
  <c r="D5241" i="1" s="1"/>
  <c r="D5242" i="1" a="1"/>
  <c r="D5242" i="1" s="1"/>
  <c r="D5243" i="1" a="1"/>
  <c r="D5243" i="1" s="1"/>
  <c r="D5244" i="1" a="1"/>
  <c r="D5244" i="1" s="1"/>
  <c r="D5245" i="1" a="1"/>
  <c r="D5245" i="1" s="1"/>
  <c r="D5246" i="1" a="1"/>
  <c r="D5246" i="1" s="1"/>
  <c r="D5247" i="1" a="1"/>
  <c r="D5247" i="1" s="1"/>
  <c r="D5248" i="1" a="1"/>
  <c r="D5248" i="1" s="1"/>
  <c r="D5249" i="1" a="1"/>
  <c r="D5249" i="1" s="1"/>
  <c r="D5250" i="1" a="1"/>
  <c r="D5250" i="1" s="1"/>
  <c r="D5251" i="1" a="1"/>
  <c r="D5251" i="1" s="1"/>
  <c r="D5252" i="1" a="1"/>
  <c r="D5252" i="1" s="1"/>
  <c r="D5253" i="1" a="1"/>
  <c r="D5253" i="1" s="1"/>
  <c r="D5254" i="1" a="1"/>
  <c r="D5254" i="1" s="1"/>
  <c r="D5255" i="1" a="1"/>
  <c r="D5255" i="1" s="1"/>
  <c r="D5256" i="1" a="1"/>
  <c r="D5256" i="1" s="1"/>
  <c r="D5257" i="1" a="1"/>
  <c r="D5257" i="1" s="1"/>
  <c r="D5258" i="1" a="1"/>
  <c r="D5258" i="1" s="1"/>
  <c r="D5259" i="1" a="1"/>
  <c r="D5259" i="1" s="1"/>
  <c r="D5260" i="1" a="1"/>
  <c r="D5260" i="1" s="1"/>
  <c r="D5261" i="1" a="1"/>
  <c r="D5261" i="1" s="1"/>
  <c r="D5262" i="1" a="1"/>
  <c r="D5262" i="1" s="1"/>
  <c r="D5263" i="1" a="1"/>
  <c r="D5263" i="1" s="1"/>
  <c r="D5264" i="1" a="1"/>
  <c r="D5264" i="1" s="1"/>
  <c r="D5265" i="1" a="1"/>
  <c r="D5265" i="1" s="1"/>
  <c r="D5266" i="1" a="1"/>
  <c r="D5266" i="1" s="1"/>
  <c r="D5267" i="1" a="1"/>
  <c r="D5267" i="1" s="1"/>
  <c r="D5268" i="1" a="1"/>
  <c r="D5268" i="1" s="1"/>
  <c r="D5269" i="1" a="1"/>
  <c r="D5269" i="1" s="1"/>
  <c r="D5270" i="1" a="1"/>
  <c r="D5270" i="1" s="1"/>
  <c r="D5271" i="1" a="1"/>
  <c r="D5271" i="1" s="1"/>
  <c r="D5272" i="1" a="1"/>
  <c r="D5272" i="1" s="1"/>
  <c r="D5273" i="1" a="1"/>
  <c r="D5273" i="1" s="1"/>
  <c r="D5274" i="1" a="1"/>
  <c r="D5274" i="1" s="1"/>
  <c r="D5275" i="1" a="1"/>
  <c r="D5275" i="1" s="1"/>
  <c r="D5276" i="1" a="1"/>
  <c r="D5276" i="1" s="1"/>
  <c r="D5277" i="1" a="1"/>
  <c r="D5277" i="1" s="1"/>
  <c r="D5278" i="1" a="1"/>
  <c r="D5278" i="1" s="1"/>
  <c r="D5279" i="1" a="1"/>
  <c r="D5279" i="1" s="1"/>
  <c r="D5280" i="1" a="1"/>
  <c r="D5280" i="1" s="1"/>
  <c r="D5281" i="1" a="1"/>
  <c r="D5281" i="1" s="1"/>
  <c r="D5282" i="1" a="1"/>
  <c r="D5282" i="1" s="1"/>
  <c r="D5283" i="1" a="1"/>
  <c r="D5283" i="1" s="1"/>
  <c r="D5284" i="1" a="1"/>
  <c r="D5284" i="1" s="1"/>
  <c r="D5285" i="1" a="1"/>
  <c r="D5285" i="1" s="1"/>
  <c r="D5286" i="1" a="1"/>
  <c r="D5286" i="1" s="1"/>
  <c r="D5287" i="1" a="1"/>
  <c r="D5287" i="1" s="1"/>
  <c r="D5288" i="1" a="1"/>
  <c r="D5288" i="1" s="1"/>
  <c r="D5289" i="1" a="1"/>
  <c r="D5289" i="1" s="1"/>
  <c r="D5290" i="1" a="1"/>
  <c r="D5290" i="1" s="1"/>
  <c r="D5291" i="1" a="1"/>
  <c r="D5291" i="1" s="1"/>
  <c r="D5292" i="1" a="1"/>
  <c r="D5292" i="1" s="1"/>
  <c r="D5293" i="1" a="1"/>
  <c r="D5293" i="1" s="1"/>
  <c r="D5294" i="1" a="1"/>
  <c r="D5294" i="1" s="1"/>
  <c r="D5295" i="1" a="1"/>
  <c r="D5295" i="1" s="1"/>
  <c r="D5296" i="1" a="1"/>
  <c r="D5296" i="1" s="1"/>
  <c r="D5297" i="1" a="1"/>
  <c r="D5297" i="1" s="1"/>
  <c r="D5298" i="1" a="1"/>
  <c r="D5298" i="1" s="1"/>
  <c r="D5299" i="1" a="1"/>
  <c r="D5299" i="1" s="1"/>
  <c r="D5300" i="1" a="1"/>
  <c r="D5300" i="1" s="1"/>
  <c r="D5301" i="1" a="1"/>
  <c r="D5301" i="1" s="1"/>
  <c r="D5302" i="1" a="1"/>
  <c r="D5302" i="1" s="1"/>
  <c r="D5303" i="1" a="1"/>
  <c r="D5303" i="1" s="1"/>
  <c r="D5304" i="1" a="1"/>
  <c r="D5304" i="1" s="1"/>
  <c r="D5305" i="1" a="1"/>
  <c r="D5305" i="1" s="1"/>
  <c r="D5306" i="1" a="1"/>
  <c r="D5306" i="1" s="1"/>
  <c r="D5307" i="1" a="1"/>
  <c r="D5307" i="1" s="1"/>
  <c r="D5308" i="1" a="1"/>
  <c r="D5308" i="1" s="1"/>
  <c r="D5309" i="1" a="1"/>
  <c r="D5309" i="1" s="1"/>
  <c r="D5310" i="1" a="1"/>
  <c r="D5310" i="1" s="1"/>
  <c r="D5311" i="1" a="1"/>
  <c r="D5311" i="1" s="1"/>
  <c r="D5312" i="1" a="1"/>
  <c r="D5312" i="1" s="1"/>
  <c r="D5313" i="1" a="1"/>
  <c r="D5313" i="1" s="1"/>
  <c r="D5314" i="1" a="1"/>
  <c r="D5314" i="1" s="1"/>
  <c r="D5315" i="1" a="1"/>
  <c r="D5315" i="1" s="1"/>
  <c r="D5316" i="1" a="1"/>
  <c r="D5316" i="1" s="1"/>
  <c r="D5317" i="1" a="1"/>
  <c r="D5317" i="1" s="1"/>
  <c r="D5318" i="1" a="1"/>
  <c r="D5318" i="1" s="1"/>
  <c r="D5319" i="1" a="1"/>
  <c r="D5319" i="1" s="1"/>
  <c r="D5320" i="1" a="1"/>
  <c r="D5320" i="1" s="1"/>
  <c r="D5321" i="1" a="1"/>
  <c r="D5321" i="1" s="1"/>
  <c r="D5322" i="1" a="1"/>
  <c r="D5322" i="1" s="1"/>
  <c r="D5323" i="1" a="1"/>
  <c r="D5323" i="1" s="1"/>
  <c r="D5324" i="1" a="1"/>
  <c r="D5324" i="1" s="1"/>
  <c r="D5325" i="1" a="1"/>
  <c r="D5325" i="1" s="1"/>
  <c r="D5326" i="1" a="1"/>
  <c r="D5326" i="1" s="1"/>
  <c r="D5327" i="1" a="1"/>
  <c r="D5327" i="1" s="1"/>
  <c r="D5328" i="1" a="1"/>
  <c r="D5328" i="1" s="1"/>
  <c r="D5329" i="1" a="1"/>
  <c r="D5329" i="1" s="1"/>
  <c r="D5330" i="1" a="1"/>
  <c r="D5330" i="1" s="1"/>
  <c r="D5331" i="1" a="1"/>
  <c r="D5331" i="1" s="1"/>
  <c r="D5332" i="1" a="1"/>
  <c r="D5332" i="1" s="1"/>
  <c r="D5333" i="1" a="1"/>
  <c r="D5333" i="1" s="1"/>
  <c r="D5334" i="1" a="1"/>
  <c r="D5334" i="1" s="1"/>
  <c r="D5335" i="1" a="1"/>
  <c r="D5335" i="1" s="1"/>
  <c r="D5336" i="1" a="1"/>
  <c r="D5336" i="1" s="1"/>
  <c r="D5337" i="1" a="1"/>
  <c r="D5337" i="1" s="1"/>
  <c r="D5338" i="1" a="1"/>
  <c r="D5338" i="1" s="1"/>
  <c r="D5339" i="1" a="1"/>
  <c r="D5339" i="1" s="1"/>
  <c r="D5340" i="1" a="1"/>
  <c r="D5340" i="1" s="1"/>
  <c r="D5341" i="1" a="1"/>
  <c r="D5341" i="1" s="1"/>
  <c r="D5342" i="1" a="1"/>
  <c r="D5342" i="1" s="1"/>
  <c r="D5343" i="1" a="1"/>
  <c r="D5343" i="1" s="1"/>
  <c r="D5344" i="1" a="1"/>
  <c r="D5344" i="1" s="1"/>
  <c r="D5345" i="1" a="1"/>
  <c r="D5345" i="1" s="1"/>
  <c r="D5346" i="1" a="1"/>
  <c r="D5346" i="1" s="1"/>
  <c r="D5347" i="1" a="1"/>
  <c r="D5347" i="1" s="1"/>
  <c r="D5348" i="1" a="1"/>
  <c r="D5348" i="1" s="1"/>
  <c r="D5349" i="1" a="1"/>
  <c r="D5349" i="1" s="1"/>
  <c r="D5350" i="1" a="1"/>
  <c r="D5350" i="1" s="1"/>
  <c r="D5351" i="1" a="1"/>
  <c r="D5351" i="1" s="1"/>
  <c r="D5352" i="1" a="1"/>
  <c r="D5352" i="1" s="1"/>
  <c r="D5353" i="1" a="1"/>
  <c r="D5353" i="1" s="1"/>
  <c r="D5354" i="1" a="1"/>
  <c r="D5354" i="1" s="1"/>
  <c r="D5355" i="1" a="1"/>
  <c r="D5355" i="1" s="1"/>
  <c r="D5356" i="1" a="1"/>
  <c r="D5356" i="1" s="1"/>
  <c r="D5357" i="1" a="1"/>
  <c r="D5357" i="1" s="1"/>
  <c r="D5358" i="1" a="1"/>
  <c r="D5358" i="1" s="1"/>
  <c r="D5359" i="1" a="1"/>
  <c r="D5359" i="1" s="1"/>
  <c r="D5360" i="1" a="1"/>
  <c r="D5360" i="1" s="1"/>
  <c r="D5361" i="1" a="1"/>
  <c r="D5361" i="1" s="1"/>
  <c r="D5362" i="1" a="1"/>
  <c r="D5362" i="1" s="1"/>
  <c r="D5363" i="1" a="1"/>
  <c r="D5363" i="1" s="1"/>
  <c r="D5364" i="1" a="1"/>
  <c r="D5364" i="1" s="1"/>
  <c r="D5365" i="1" a="1"/>
  <c r="D5365" i="1" s="1"/>
  <c r="D5366" i="1" a="1"/>
  <c r="D5366" i="1" s="1"/>
  <c r="D5367" i="1" a="1"/>
  <c r="D5367" i="1" s="1"/>
  <c r="D5368" i="1" a="1"/>
  <c r="D5368" i="1" s="1"/>
  <c r="D5369" i="1" a="1"/>
  <c r="D5369" i="1" s="1"/>
  <c r="D5370" i="1" a="1"/>
  <c r="D5370" i="1" s="1"/>
  <c r="D5371" i="1" a="1"/>
  <c r="D5371" i="1" s="1"/>
  <c r="D5372" i="1" a="1"/>
  <c r="D5372" i="1" s="1"/>
  <c r="D5373" i="1" a="1"/>
  <c r="D5373" i="1" s="1"/>
  <c r="D5374" i="1" a="1"/>
  <c r="D5374" i="1" s="1"/>
  <c r="D5375" i="1" a="1"/>
  <c r="D5375" i="1" s="1"/>
  <c r="D5376" i="1" a="1"/>
  <c r="D5376" i="1" s="1"/>
  <c r="D5377" i="1" a="1"/>
  <c r="D5377" i="1" s="1"/>
  <c r="D5378" i="1" a="1"/>
  <c r="D5378" i="1" s="1"/>
  <c r="D5379" i="1" a="1"/>
  <c r="D5379" i="1" s="1"/>
  <c r="D5380" i="1" a="1"/>
  <c r="D5380" i="1" s="1"/>
  <c r="D5381" i="1" a="1"/>
  <c r="D5381" i="1" s="1"/>
  <c r="D5382" i="1" a="1"/>
  <c r="D5382" i="1" s="1"/>
  <c r="D5383" i="1" a="1"/>
  <c r="D5383" i="1" s="1"/>
  <c r="D5384" i="1" a="1"/>
  <c r="D5384" i="1" s="1"/>
  <c r="D5385" i="1" a="1"/>
  <c r="D5385" i="1" s="1"/>
  <c r="D5386" i="1" a="1"/>
  <c r="D5386" i="1" s="1"/>
  <c r="D5387" i="1" a="1"/>
  <c r="D5387" i="1" s="1"/>
  <c r="D5388" i="1" a="1"/>
  <c r="D5388" i="1" s="1"/>
  <c r="D5389" i="1" a="1"/>
  <c r="D5389" i="1" s="1"/>
  <c r="D5390" i="1" a="1"/>
  <c r="D5390" i="1" s="1"/>
  <c r="D5391" i="1" a="1"/>
  <c r="D5391" i="1" s="1"/>
  <c r="D5392" i="1" a="1"/>
  <c r="D5392" i="1" s="1"/>
  <c r="D5393" i="1" a="1"/>
  <c r="D5393" i="1" s="1"/>
  <c r="D5394" i="1" a="1"/>
  <c r="D5394" i="1" s="1"/>
  <c r="D5395" i="1" a="1"/>
  <c r="D5395" i="1" s="1"/>
  <c r="D5396" i="1" a="1"/>
  <c r="D5396" i="1" s="1"/>
  <c r="D5397" i="1" a="1"/>
  <c r="D5397" i="1" s="1"/>
  <c r="D5398" i="1" a="1"/>
  <c r="D5398" i="1" s="1"/>
  <c r="D5399" i="1" a="1"/>
  <c r="D5399" i="1" s="1"/>
  <c r="D5400" i="1" a="1"/>
  <c r="D5400" i="1" s="1"/>
  <c r="D5401" i="1" a="1"/>
  <c r="D5401" i="1" s="1"/>
  <c r="D5402" i="1" a="1"/>
  <c r="D5402" i="1" s="1"/>
  <c r="D5403" i="1" a="1"/>
  <c r="D5403" i="1" s="1"/>
  <c r="D5404" i="1" a="1"/>
  <c r="D5404" i="1" s="1"/>
  <c r="D5405" i="1" a="1"/>
  <c r="D5405" i="1" s="1"/>
  <c r="D5406" i="1" a="1"/>
  <c r="D5406" i="1" s="1"/>
  <c r="D5407" i="1" a="1"/>
  <c r="D5407" i="1" s="1"/>
  <c r="D5408" i="1" a="1"/>
  <c r="D5408" i="1" s="1"/>
  <c r="D5409" i="1" a="1"/>
  <c r="D5409" i="1" s="1"/>
  <c r="D5410" i="1" a="1"/>
  <c r="D5410" i="1" s="1"/>
  <c r="D5411" i="1" a="1"/>
  <c r="D5411" i="1" s="1"/>
  <c r="D5412" i="1" a="1"/>
  <c r="D5412" i="1" s="1"/>
  <c r="D5413" i="1" a="1"/>
  <c r="D5413" i="1" s="1"/>
  <c r="D5414" i="1" a="1"/>
  <c r="D5414" i="1" s="1"/>
  <c r="D5415" i="1" a="1"/>
  <c r="D5415" i="1" s="1"/>
  <c r="D5416" i="1" a="1"/>
  <c r="D5416" i="1" s="1"/>
  <c r="D5417" i="1" a="1"/>
  <c r="D5417" i="1" s="1"/>
  <c r="D5418" i="1" a="1"/>
  <c r="D5418" i="1" s="1"/>
  <c r="D5419" i="1" a="1"/>
  <c r="D5419" i="1" s="1"/>
  <c r="D5420" i="1" a="1"/>
  <c r="D5420" i="1" s="1"/>
  <c r="D5421" i="1" a="1"/>
  <c r="D5421" i="1" s="1"/>
  <c r="D5422" i="1" a="1"/>
  <c r="D5422" i="1" s="1"/>
  <c r="D5423" i="1" a="1"/>
  <c r="D5423" i="1" s="1"/>
  <c r="D5424" i="1" a="1"/>
  <c r="D5424" i="1" s="1"/>
  <c r="D5425" i="1" a="1"/>
  <c r="D5425" i="1" s="1"/>
  <c r="D5426" i="1" a="1"/>
  <c r="D5426" i="1" s="1"/>
  <c r="D5427" i="1" a="1"/>
  <c r="D5427" i="1" s="1"/>
  <c r="D5428" i="1" a="1"/>
  <c r="D5428" i="1" s="1"/>
  <c r="D5429" i="1" a="1"/>
  <c r="D5429" i="1" s="1"/>
  <c r="D5430" i="1" a="1"/>
  <c r="D5430" i="1" s="1"/>
  <c r="D5431" i="1" a="1"/>
  <c r="D5431" i="1" s="1"/>
  <c r="D5432" i="1" a="1"/>
  <c r="D5432" i="1" s="1"/>
  <c r="D5433" i="1" a="1"/>
  <c r="D5433" i="1" s="1"/>
  <c r="D5434" i="1" a="1"/>
  <c r="D5434" i="1" s="1"/>
  <c r="D5435" i="1" a="1"/>
  <c r="D5435" i="1" s="1"/>
  <c r="D5436" i="1" a="1"/>
  <c r="D5436" i="1" s="1"/>
  <c r="D5437" i="1" a="1"/>
  <c r="D5437" i="1" s="1"/>
  <c r="D5438" i="1" a="1"/>
  <c r="D5438" i="1" s="1"/>
  <c r="D5439" i="1" a="1"/>
  <c r="D5439" i="1" s="1"/>
  <c r="D5440" i="1" a="1"/>
  <c r="D5440" i="1" s="1"/>
  <c r="D5441" i="1" a="1"/>
  <c r="D5441" i="1" s="1"/>
  <c r="D5442" i="1" a="1"/>
  <c r="D5442" i="1" s="1"/>
  <c r="D5443" i="1" a="1"/>
  <c r="D5443" i="1" s="1"/>
  <c r="D5444" i="1" a="1"/>
  <c r="D5444" i="1" s="1"/>
  <c r="D5445" i="1" a="1"/>
  <c r="D5445" i="1" s="1"/>
  <c r="D5446" i="1" a="1"/>
  <c r="D5446" i="1" s="1"/>
  <c r="D5447" i="1" a="1"/>
  <c r="D5447" i="1" s="1"/>
  <c r="D5448" i="1" a="1"/>
  <c r="D5448" i="1" s="1"/>
  <c r="D5449" i="1" a="1"/>
  <c r="D5449" i="1" s="1"/>
  <c r="D5450" i="1" a="1"/>
  <c r="D5450" i="1" s="1"/>
  <c r="D5451" i="1" a="1"/>
  <c r="D5451" i="1" s="1"/>
  <c r="D5452" i="1" a="1"/>
  <c r="D5452" i="1" s="1"/>
  <c r="D5453" i="1" a="1"/>
  <c r="D5453" i="1" s="1"/>
  <c r="D5454" i="1" a="1"/>
  <c r="D5454" i="1" s="1"/>
  <c r="D5455" i="1" a="1"/>
  <c r="D5455" i="1" s="1"/>
  <c r="D5456" i="1" a="1"/>
  <c r="D5456" i="1" s="1"/>
  <c r="D5457" i="1" a="1"/>
  <c r="D5457" i="1" s="1"/>
  <c r="D5458" i="1" a="1"/>
  <c r="D5458" i="1" s="1"/>
  <c r="D5459" i="1" a="1"/>
  <c r="D5459" i="1" s="1"/>
  <c r="D5460" i="1" a="1"/>
  <c r="D5460" i="1" s="1"/>
  <c r="D5461" i="1" a="1"/>
  <c r="D5461" i="1" s="1"/>
  <c r="D5462" i="1" a="1"/>
  <c r="D5462" i="1" s="1"/>
  <c r="D5463" i="1" a="1"/>
  <c r="D5463" i="1" s="1"/>
  <c r="D5464" i="1" a="1"/>
  <c r="D5464" i="1" s="1"/>
  <c r="D5465" i="1" a="1"/>
  <c r="D5465" i="1" s="1"/>
  <c r="D5466" i="1" a="1"/>
  <c r="D5466" i="1" s="1"/>
  <c r="D5467" i="1" a="1"/>
  <c r="D5467" i="1" s="1"/>
  <c r="D5468" i="1" a="1"/>
  <c r="D5468" i="1" s="1"/>
  <c r="D5469" i="1" a="1"/>
  <c r="D5469" i="1" s="1"/>
  <c r="D5470" i="1" a="1"/>
  <c r="D5470" i="1" s="1"/>
  <c r="D5471" i="1" a="1"/>
  <c r="D5471" i="1" s="1"/>
  <c r="D5472" i="1" a="1"/>
  <c r="D5472" i="1" s="1"/>
  <c r="D5473" i="1" a="1"/>
  <c r="D5473" i="1" s="1"/>
  <c r="D5474" i="1" a="1"/>
  <c r="D5474" i="1" s="1"/>
  <c r="D5475" i="1" a="1"/>
  <c r="D5475" i="1" s="1"/>
  <c r="D5476" i="1" a="1"/>
  <c r="D5476" i="1" s="1"/>
  <c r="D5477" i="1" a="1"/>
  <c r="D5477" i="1" s="1"/>
  <c r="D5478" i="1" a="1"/>
  <c r="D5478" i="1" s="1"/>
  <c r="D5479" i="1" a="1"/>
  <c r="D5479" i="1" s="1"/>
  <c r="D5480" i="1" a="1"/>
  <c r="D5480" i="1" s="1"/>
  <c r="D5481" i="1" a="1"/>
  <c r="D5481" i="1" s="1"/>
  <c r="D5482" i="1" a="1"/>
  <c r="D5482" i="1" s="1"/>
  <c r="D5483" i="1" a="1"/>
  <c r="D5483" i="1" s="1"/>
  <c r="D5484" i="1" a="1"/>
  <c r="D5484" i="1" s="1"/>
  <c r="D5485" i="1" a="1"/>
  <c r="D5485" i="1" s="1"/>
  <c r="D5486" i="1" a="1"/>
  <c r="D5486" i="1" s="1"/>
  <c r="D5487" i="1" a="1"/>
  <c r="D5487" i="1" s="1"/>
  <c r="D5488" i="1" a="1"/>
  <c r="D5488" i="1" s="1"/>
  <c r="D5489" i="1" a="1"/>
  <c r="D5489" i="1" s="1"/>
  <c r="D5490" i="1" a="1"/>
  <c r="D5490" i="1" s="1"/>
  <c r="D5491" i="1" a="1"/>
  <c r="D5491" i="1" s="1"/>
  <c r="D5492" i="1" a="1"/>
  <c r="D5492" i="1" s="1"/>
  <c r="D5493" i="1" a="1"/>
  <c r="D5493" i="1" s="1"/>
  <c r="D5494" i="1" a="1"/>
  <c r="D5494" i="1" s="1"/>
  <c r="D5495" i="1" a="1"/>
  <c r="D5495" i="1" s="1"/>
  <c r="D5496" i="1" a="1"/>
  <c r="D5496" i="1" s="1"/>
  <c r="D5497" i="1" a="1"/>
  <c r="D5497" i="1" s="1"/>
  <c r="D5498" i="1" a="1"/>
  <c r="D5498" i="1" s="1"/>
  <c r="D5499" i="1" a="1"/>
  <c r="D5499" i="1" s="1"/>
  <c r="D5500" i="1" a="1"/>
  <c r="D5500" i="1" s="1"/>
  <c r="D5501" i="1" a="1"/>
  <c r="D5501" i="1" s="1"/>
  <c r="D5502" i="1" a="1"/>
  <c r="D5502" i="1" s="1"/>
  <c r="D5503" i="1" a="1"/>
  <c r="D5503" i="1" s="1"/>
  <c r="D5504" i="1" a="1"/>
  <c r="D5504" i="1" s="1"/>
  <c r="D5505" i="1" a="1"/>
  <c r="D5505" i="1" s="1"/>
  <c r="D5506" i="1" a="1"/>
  <c r="D5506" i="1" s="1"/>
  <c r="D5507" i="1" a="1"/>
  <c r="D5507" i="1" s="1"/>
  <c r="D5508" i="1" a="1"/>
  <c r="D5508" i="1" s="1"/>
  <c r="D5509" i="1" a="1"/>
  <c r="D5509" i="1" s="1"/>
  <c r="D5510" i="1" a="1"/>
  <c r="D5510" i="1" s="1"/>
  <c r="D5511" i="1" a="1"/>
  <c r="D5511" i="1" s="1"/>
  <c r="D5512" i="1" a="1"/>
  <c r="D5512" i="1" s="1"/>
  <c r="D5513" i="1" a="1"/>
  <c r="D5513" i="1" s="1"/>
  <c r="D5514" i="1" a="1"/>
  <c r="D5514" i="1" s="1"/>
  <c r="D5515" i="1" a="1"/>
  <c r="D5515" i="1" s="1"/>
  <c r="D5516" i="1" a="1"/>
  <c r="D5516" i="1" s="1"/>
  <c r="D5517" i="1" a="1"/>
  <c r="D5517" i="1" s="1"/>
  <c r="D5518" i="1" a="1"/>
  <c r="D5518" i="1" s="1"/>
  <c r="D5519" i="1" a="1"/>
  <c r="D5519" i="1" s="1"/>
  <c r="D5520" i="1" a="1"/>
  <c r="D5520" i="1" s="1"/>
  <c r="D5521" i="1" a="1"/>
  <c r="D5521" i="1" s="1"/>
  <c r="D5522" i="1" a="1"/>
  <c r="D5522" i="1" s="1"/>
  <c r="D5523" i="1" a="1"/>
  <c r="D5523" i="1" s="1"/>
  <c r="D5524" i="1" a="1"/>
  <c r="D5524" i="1" s="1"/>
  <c r="D5525" i="1" a="1"/>
  <c r="D5525" i="1" s="1"/>
  <c r="D5526" i="1" a="1"/>
  <c r="D5526" i="1" s="1"/>
  <c r="D5527" i="1" a="1"/>
  <c r="D5527" i="1" s="1"/>
  <c r="D5528" i="1" a="1"/>
  <c r="D5528" i="1" s="1"/>
  <c r="D5529" i="1" a="1"/>
  <c r="D5529" i="1" s="1"/>
  <c r="D5530" i="1" a="1"/>
  <c r="D5530" i="1" s="1"/>
  <c r="D5531" i="1" a="1"/>
  <c r="D5531" i="1" s="1"/>
  <c r="D5532" i="1" a="1"/>
  <c r="D5532" i="1"/>
  <c r="D5533" i="1" a="1"/>
  <c r="D5533" i="1" s="1"/>
  <c r="D5534" i="1" a="1"/>
  <c r="D5534" i="1" s="1"/>
  <c r="D5535" i="1" a="1"/>
  <c r="D5535" i="1" s="1"/>
  <c r="D5536" i="1" a="1"/>
  <c r="D5536" i="1" s="1"/>
  <c r="D5537" i="1" a="1"/>
  <c r="D5537" i="1" s="1"/>
  <c r="D5538" i="1" a="1"/>
  <c r="D5538" i="1" s="1"/>
  <c r="D5539" i="1" a="1"/>
  <c r="D5539" i="1" s="1"/>
  <c r="D5540" i="1" a="1"/>
  <c r="D5540" i="1" s="1"/>
  <c r="D5541" i="1" a="1"/>
  <c r="D5541" i="1" s="1"/>
  <c r="D5542" i="1" a="1"/>
  <c r="D5542" i="1" s="1"/>
  <c r="D5543" i="1" a="1"/>
  <c r="D5543" i="1" s="1"/>
  <c r="D5544" i="1" a="1"/>
  <c r="D5544" i="1" s="1"/>
  <c r="D5545" i="1" a="1"/>
  <c r="D5545" i="1" s="1"/>
  <c r="D5546" i="1" a="1"/>
  <c r="D5546" i="1" s="1"/>
  <c r="D5547" i="1" a="1"/>
  <c r="D5547" i="1"/>
  <c r="D5548" i="1" a="1"/>
  <c r="D5548" i="1" s="1"/>
  <c r="D5549" i="1" a="1"/>
  <c r="D5549" i="1" s="1"/>
  <c r="D5550" i="1" a="1"/>
  <c r="D5550" i="1" s="1"/>
  <c r="D5551" i="1" a="1"/>
  <c r="D5551" i="1" s="1"/>
  <c r="D5552" i="1" a="1"/>
  <c r="D5552" i="1" s="1"/>
  <c r="D5553" i="1" a="1"/>
  <c r="D5553" i="1" s="1"/>
  <c r="D5554" i="1" a="1"/>
  <c r="D5554" i="1" s="1"/>
  <c r="D5555" i="1" a="1"/>
  <c r="D5555" i="1" s="1"/>
  <c r="D5556" i="1" a="1"/>
  <c r="D5556" i="1" s="1"/>
  <c r="D5557" i="1" a="1"/>
  <c r="D5557" i="1" s="1"/>
  <c r="D5558" i="1" a="1"/>
  <c r="D5558" i="1" s="1"/>
  <c r="D5559" i="1" a="1"/>
  <c r="D5559" i="1" s="1"/>
  <c r="D5560" i="1" a="1"/>
  <c r="D5560" i="1" s="1"/>
  <c r="D5561" i="1" a="1"/>
  <c r="D5561" i="1" s="1"/>
  <c r="D5562" i="1" a="1"/>
  <c r="D5562" i="1" s="1"/>
  <c r="D5563" i="1" a="1"/>
  <c r="D5563" i="1" s="1"/>
  <c r="D5564" i="1" a="1"/>
  <c r="D5564" i="1" s="1"/>
  <c r="D5565" i="1" a="1"/>
  <c r="D5565" i="1" s="1"/>
  <c r="D5566" i="1" a="1"/>
  <c r="D5566" i="1" s="1"/>
  <c r="D5567" i="1" a="1"/>
  <c r="D5567" i="1" s="1"/>
  <c r="D5568" i="1" a="1"/>
  <c r="D5568" i="1" s="1"/>
  <c r="D5569" i="1" a="1"/>
  <c r="D5569" i="1" s="1"/>
  <c r="D5570" i="1" a="1"/>
  <c r="D5570" i="1" s="1"/>
  <c r="D5571" i="1" a="1"/>
  <c r="D5571" i="1" s="1"/>
  <c r="D5572" i="1" a="1"/>
  <c r="D5572" i="1"/>
  <c r="D5573" i="1" a="1"/>
  <c r="D5573" i="1" s="1"/>
  <c r="D5574" i="1" a="1"/>
  <c r="D5574" i="1" s="1"/>
  <c r="D5575" i="1" a="1"/>
  <c r="D5575" i="1" s="1"/>
  <c r="D5576" i="1" a="1"/>
  <c r="D5576" i="1" s="1"/>
  <c r="D5577" i="1" a="1"/>
  <c r="D5577" i="1" s="1"/>
  <c r="D5578" i="1" a="1"/>
  <c r="D5578" i="1" s="1"/>
  <c r="D5579" i="1" a="1"/>
  <c r="D5579" i="1"/>
  <c r="D5580" i="1" a="1"/>
  <c r="D5580" i="1" s="1"/>
  <c r="D5581" i="1" a="1"/>
  <c r="D5581" i="1" s="1"/>
  <c r="D5582" i="1" a="1"/>
  <c r="D5582" i="1" s="1"/>
  <c r="D5583" i="1" a="1"/>
  <c r="D5583" i="1" s="1"/>
  <c r="D5584" i="1" a="1"/>
  <c r="D5584" i="1" s="1"/>
  <c r="D5585" i="1" a="1"/>
  <c r="D5585" i="1" s="1"/>
  <c r="D5586" i="1" a="1"/>
  <c r="D5586" i="1"/>
  <c r="D5587" i="1" a="1"/>
  <c r="D5587" i="1" s="1"/>
  <c r="D5588" i="1" a="1"/>
  <c r="D5588" i="1" s="1"/>
  <c r="D5589" i="1" a="1"/>
  <c r="D5589" i="1" s="1"/>
  <c r="D5590" i="1" a="1"/>
  <c r="D5590" i="1" s="1"/>
  <c r="D5591" i="1" a="1"/>
  <c r="D5591" i="1" s="1"/>
  <c r="D5592" i="1" a="1"/>
  <c r="D5592" i="1" s="1"/>
  <c r="D5593" i="1" a="1"/>
  <c r="D5593" i="1" s="1"/>
  <c r="D5594" i="1" a="1"/>
  <c r="D5594" i="1" s="1"/>
  <c r="D5595" i="1" a="1"/>
  <c r="D5595" i="1" s="1"/>
  <c r="D5596" i="1" a="1"/>
  <c r="D5596" i="1" s="1"/>
  <c r="D5597" i="1" a="1"/>
  <c r="D5597" i="1" s="1"/>
  <c r="D5598" i="1" a="1"/>
  <c r="D5598" i="1" s="1"/>
  <c r="D5599" i="1" a="1"/>
  <c r="D5599" i="1" s="1"/>
  <c r="D5600" i="1" a="1"/>
  <c r="D5600" i="1" s="1"/>
  <c r="D5601" i="1" a="1"/>
  <c r="D5601" i="1" s="1"/>
  <c r="D5602" i="1" a="1"/>
  <c r="D5602" i="1" s="1"/>
  <c r="D5603" i="1" a="1"/>
  <c r="D5603" i="1" s="1"/>
  <c r="D5604" i="1" a="1"/>
  <c r="D5604" i="1" s="1"/>
  <c r="D5605" i="1" a="1"/>
  <c r="D5605" i="1" s="1"/>
  <c r="D5606" i="1" a="1"/>
  <c r="D5606" i="1" s="1"/>
  <c r="D5607" i="1" a="1"/>
  <c r="D5607" i="1"/>
  <c r="D5608" i="1" a="1"/>
  <c r="D5608" i="1" s="1"/>
  <c r="D5609" i="1" a="1"/>
  <c r="D5609" i="1" s="1"/>
  <c r="D5610" i="1" a="1"/>
  <c r="D5610" i="1"/>
  <c r="D5611" i="1" a="1"/>
  <c r="D5611" i="1" s="1"/>
  <c r="D5612" i="1" a="1"/>
  <c r="D5612" i="1" s="1"/>
  <c r="D5613" i="1" a="1"/>
  <c r="D5613" i="1" s="1"/>
  <c r="D5614" i="1" a="1"/>
  <c r="D5614" i="1" s="1"/>
  <c r="D5615" i="1" a="1"/>
  <c r="D5615" i="1" s="1"/>
  <c r="D5616" i="1" a="1"/>
  <c r="D5616" i="1" s="1"/>
  <c r="D5617" i="1" a="1"/>
  <c r="D5617" i="1" s="1"/>
  <c r="D5618" i="1" a="1"/>
  <c r="D5618" i="1" s="1"/>
  <c r="D5619" i="1" a="1"/>
  <c r="D5619" i="1" s="1"/>
  <c r="D5620" i="1" a="1"/>
  <c r="D5620" i="1" s="1"/>
  <c r="D5621" i="1" a="1"/>
  <c r="D5621" i="1" s="1"/>
  <c r="D5622" i="1" a="1"/>
  <c r="D5622" i="1" s="1"/>
  <c r="D5623" i="1" a="1"/>
  <c r="D5623" i="1" s="1"/>
  <c r="D5624" i="1" a="1"/>
  <c r="D5624" i="1" s="1"/>
  <c r="D5625" i="1" a="1"/>
  <c r="D5625" i="1" s="1"/>
  <c r="D5626" i="1" a="1"/>
  <c r="D5626" i="1" s="1"/>
  <c r="D5627" i="1" a="1"/>
  <c r="D5627" i="1" s="1"/>
  <c r="D5628" i="1" a="1"/>
  <c r="D5628" i="1" s="1"/>
  <c r="D5629" i="1" a="1"/>
  <c r="D5629" i="1" s="1"/>
  <c r="D5630" i="1" a="1"/>
  <c r="D5630" i="1" s="1"/>
  <c r="D5631" i="1" a="1"/>
  <c r="D5631" i="1" s="1"/>
  <c r="D5632" i="1" a="1"/>
  <c r="D5632" i="1" s="1"/>
  <c r="D5633" i="1" a="1"/>
  <c r="D5633" i="1" s="1"/>
  <c r="D5634" i="1" a="1"/>
  <c r="D5634" i="1" s="1"/>
  <c r="D5635" i="1" a="1"/>
  <c r="D5635" i="1" s="1"/>
  <c r="D5636" i="1" a="1"/>
  <c r="D5636" i="1" s="1"/>
  <c r="D5637" i="1" a="1"/>
  <c r="D5637" i="1" s="1"/>
  <c r="D5638" i="1" a="1"/>
  <c r="D5638" i="1" s="1"/>
  <c r="D5639" i="1" a="1"/>
  <c r="D5639" i="1" s="1"/>
  <c r="D5640" i="1" a="1"/>
  <c r="D5640" i="1" s="1"/>
  <c r="D5641" i="1" a="1"/>
  <c r="D5641" i="1" s="1"/>
  <c r="D5642" i="1" a="1"/>
  <c r="D5642" i="1" s="1"/>
  <c r="D5643" i="1" a="1"/>
  <c r="D5643" i="1" s="1"/>
  <c r="D5644" i="1" a="1"/>
  <c r="D5644" i="1" s="1"/>
  <c r="D5645" i="1" a="1"/>
  <c r="D5645" i="1" s="1"/>
  <c r="D5646" i="1" a="1"/>
  <c r="D5646" i="1" s="1"/>
  <c r="D5647" i="1" a="1"/>
  <c r="D5647" i="1" s="1"/>
  <c r="D5648" i="1" a="1"/>
  <c r="D5648" i="1" s="1"/>
  <c r="D5649" i="1" a="1"/>
  <c r="D5649" i="1" s="1"/>
  <c r="D5650" i="1" a="1"/>
  <c r="D5650" i="1" s="1"/>
  <c r="D5651" i="1" a="1"/>
  <c r="D5651" i="1" s="1"/>
  <c r="D5652" i="1" a="1"/>
  <c r="D5652" i="1" s="1"/>
  <c r="D5653" i="1" a="1"/>
  <c r="D5653" i="1" s="1"/>
  <c r="D5654" i="1" a="1"/>
  <c r="D5654" i="1" s="1"/>
  <c r="D5655" i="1" a="1"/>
  <c r="D5655" i="1" s="1"/>
  <c r="D5656" i="1" a="1"/>
  <c r="D5656" i="1" s="1"/>
  <c r="D5657" i="1" a="1"/>
  <c r="D5657" i="1" s="1"/>
  <c r="D5658" i="1" a="1"/>
  <c r="D5658" i="1" s="1"/>
  <c r="D5659" i="1" a="1"/>
  <c r="D5659" i="1" s="1"/>
  <c r="D5660" i="1" a="1"/>
  <c r="D5660" i="1" s="1"/>
  <c r="D5661" i="1" a="1"/>
  <c r="D5661" i="1" s="1"/>
  <c r="D5662" i="1" a="1"/>
  <c r="D5662" i="1" s="1"/>
  <c r="D5663" i="1" a="1"/>
  <c r="D5663" i="1" s="1"/>
  <c r="D5664" i="1" a="1"/>
  <c r="D5664" i="1" s="1"/>
  <c r="D5665" i="1" a="1"/>
  <c r="D5665" i="1" s="1"/>
  <c r="D5666" i="1" a="1"/>
  <c r="D5666" i="1" s="1"/>
  <c r="D5667" i="1" a="1"/>
  <c r="D5667" i="1" s="1"/>
  <c r="D5668" i="1" a="1"/>
  <c r="D5668" i="1" s="1"/>
  <c r="D5669" i="1" a="1"/>
  <c r="D5669" i="1" s="1"/>
  <c r="D5670" i="1" a="1"/>
  <c r="D5670" i="1" s="1"/>
  <c r="D5671" i="1" a="1"/>
  <c r="D5671" i="1" s="1"/>
  <c r="D5672" i="1" a="1"/>
  <c r="D5672" i="1" s="1"/>
  <c r="D5673" i="1" a="1"/>
  <c r="D5673" i="1" s="1"/>
  <c r="D5674" i="1" a="1"/>
  <c r="D5674" i="1" s="1"/>
  <c r="D5675" i="1" a="1"/>
  <c r="D5675" i="1" s="1"/>
  <c r="D5676" i="1" a="1"/>
  <c r="D5676" i="1" s="1"/>
  <c r="D5677" i="1" a="1"/>
  <c r="D5677" i="1" s="1"/>
  <c r="D5678" i="1" a="1"/>
  <c r="D5678" i="1" s="1"/>
  <c r="D5679" i="1" a="1"/>
  <c r="D5679" i="1" s="1"/>
  <c r="D5680" i="1" a="1"/>
  <c r="D5680" i="1" s="1"/>
  <c r="D5681" i="1" a="1"/>
  <c r="D5681" i="1" s="1"/>
  <c r="D5682" i="1" a="1"/>
  <c r="D5682" i="1" s="1"/>
  <c r="D5683" i="1" a="1"/>
  <c r="D5683" i="1" s="1"/>
  <c r="D5684" i="1" a="1"/>
  <c r="D5684" i="1" s="1"/>
  <c r="D5685" i="1" a="1"/>
  <c r="D5685" i="1" s="1"/>
  <c r="D5686" i="1" a="1"/>
  <c r="D5686" i="1" s="1"/>
  <c r="D5687" i="1" a="1"/>
  <c r="D5687" i="1" s="1"/>
  <c r="D5688" i="1" a="1"/>
  <c r="D5688" i="1" s="1"/>
  <c r="D5689" i="1" a="1"/>
  <c r="D5689" i="1" s="1"/>
  <c r="D5690" i="1" a="1"/>
  <c r="D5690" i="1" s="1"/>
  <c r="D5691" i="1" a="1"/>
  <c r="D5691" i="1" s="1"/>
  <c r="D5692" i="1" a="1"/>
  <c r="D5692" i="1" s="1"/>
  <c r="D5693" i="1" a="1"/>
  <c r="D5693" i="1" s="1"/>
  <c r="D5694" i="1" a="1"/>
  <c r="D5694" i="1" s="1"/>
  <c r="D5695" i="1" a="1"/>
  <c r="D5695" i="1" s="1"/>
  <c r="D5696" i="1" a="1"/>
  <c r="D5696" i="1" s="1"/>
  <c r="D5697" i="1" a="1"/>
  <c r="D5697" i="1" s="1"/>
  <c r="D5698" i="1" a="1"/>
  <c r="D5698" i="1" s="1"/>
  <c r="D5699" i="1" a="1"/>
  <c r="D5699" i="1" s="1"/>
  <c r="D5700" i="1" a="1"/>
  <c r="D5700" i="1" s="1"/>
  <c r="D5701" i="1" a="1"/>
  <c r="D5701" i="1" s="1"/>
  <c r="D5702" i="1" a="1"/>
  <c r="D5702" i="1" s="1"/>
  <c r="D5703" i="1" a="1"/>
  <c r="D5703" i="1" s="1"/>
  <c r="D5704" i="1" a="1"/>
  <c r="D5704" i="1" s="1"/>
  <c r="D5705" i="1" a="1"/>
  <c r="D5705" i="1" s="1"/>
  <c r="D5706" i="1" a="1"/>
  <c r="D5706" i="1" s="1"/>
  <c r="D5707" i="1" a="1"/>
  <c r="D5707" i="1" s="1"/>
  <c r="D5708" i="1" a="1"/>
  <c r="D5708" i="1" s="1"/>
  <c r="D5709" i="1" a="1"/>
  <c r="D5709" i="1" s="1"/>
  <c r="D5710" i="1" a="1"/>
  <c r="D5710" i="1" s="1"/>
  <c r="D5711" i="1" a="1"/>
  <c r="D5711" i="1" s="1"/>
  <c r="D5712" i="1" a="1"/>
  <c r="D5712" i="1" s="1"/>
  <c r="D5713" i="1" a="1"/>
  <c r="D5713" i="1" s="1"/>
  <c r="D5714" i="1" a="1"/>
  <c r="D5714" i="1" s="1"/>
  <c r="D5715" i="1" a="1"/>
  <c r="D5715" i="1" s="1"/>
  <c r="D5716" i="1" a="1"/>
  <c r="D5716" i="1" s="1"/>
  <c r="D5717" i="1" a="1"/>
  <c r="D5717" i="1" s="1"/>
  <c r="D5718" i="1" a="1"/>
  <c r="D5718" i="1" s="1"/>
  <c r="D5719" i="1" a="1"/>
  <c r="D5719" i="1" s="1"/>
  <c r="D5720" i="1" a="1"/>
  <c r="D5720" i="1" s="1"/>
  <c r="D5721" i="1" a="1"/>
  <c r="D5721" i="1" s="1"/>
  <c r="D5722" i="1" a="1"/>
  <c r="D5722" i="1" s="1"/>
  <c r="D5723" i="1" a="1"/>
  <c r="D5723" i="1" s="1"/>
  <c r="D5724" i="1" a="1"/>
  <c r="D5724" i="1" s="1"/>
  <c r="D5725" i="1" a="1"/>
  <c r="D5725" i="1" s="1"/>
  <c r="D5726" i="1" a="1"/>
  <c r="D5726" i="1" s="1"/>
  <c r="D5727" i="1" a="1"/>
  <c r="D5727" i="1" s="1"/>
  <c r="D5728" i="1" a="1"/>
  <c r="D5728" i="1" s="1"/>
  <c r="D5729" i="1" a="1"/>
  <c r="D5729" i="1" s="1"/>
  <c r="D5730" i="1" a="1"/>
  <c r="D5730" i="1" s="1"/>
  <c r="D5731" i="1" a="1"/>
  <c r="D5731" i="1" s="1"/>
  <c r="D5732" i="1" a="1"/>
  <c r="D5732" i="1" s="1"/>
  <c r="D5733" i="1" a="1"/>
  <c r="D5733" i="1" s="1"/>
  <c r="D5734" i="1" a="1"/>
  <c r="D5734" i="1" s="1"/>
  <c r="D5735" i="1" a="1"/>
  <c r="D5735" i="1" s="1"/>
  <c r="D5736" i="1" a="1"/>
  <c r="D5736" i="1" s="1"/>
  <c r="D5737" i="1" a="1"/>
  <c r="D5737" i="1" s="1"/>
  <c r="D5738" i="1" a="1"/>
  <c r="D5738" i="1" s="1"/>
  <c r="D5739" i="1" a="1"/>
  <c r="D5739" i="1" s="1"/>
  <c r="D5740" i="1" a="1"/>
  <c r="D5740" i="1" s="1"/>
  <c r="D5741" i="1" a="1"/>
  <c r="D5741" i="1" s="1"/>
  <c r="D5742" i="1" a="1"/>
  <c r="D5742" i="1" s="1"/>
  <c r="D5743" i="1" a="1"/>
  <c r="D5743" i="1" s="1"/>
  <c r="D5744" i="1" a="1"/>
  <c r="D5744" i="1" s="1"/>
  <c r="D5745" i="1" a="1"/>
  <c r="D5745" i="1" s="1"/>
  <c r="D5746" i="1" a="1"/>
  <c r="D5746" i="1" s="1"/>
  <c r="D5747" i="1" a="1"/>
  <c r="D5747" i="1" s="1"/>
  <c r="D5748" i="1" a="1"/>
  <c r="D5748" i="1" s="1"/>
  <c r="D5749" i="1" a="1"/>
  <c r="D5749" i="1" s="1"/>
  <c r="D5750" i="1" a="1"/>
  <c r="D5750" i="1" s="1"/>
  <c r="D5751" i="1" a="1"/>
  <c r="D5751" i="1" s="1"/>
  <c r="D5752" i="1" a="1"/>
  <c r="D5752" i="1" s="1"/>
  <c r="D5753" i="1" a="1"/>
  <c r="D5753" i="1" s="1"/>
  <c r="D5754" i="1" a="1"/>
  <c r="D5754" i="1" s="1"/>
  <c r="D5755" i="1" a="1"/>
  <c r="D5755" i="1" s="1"/>
  <c r="D5756" i="1" a="1"/>
  <c r="D5756" i="1" s="1"/>
  <c r="D5757" i="1" a="1"/>
  <c r="D5757" i="1" s="1"/>
  <c r="D5758" i="1" a="1"/>
  <c r="D5758" i="1" s="1"/>
  <c r="D5759" i="1" a="1"/>
  <c r="D5759" i="1" s="1"/>
  <c r="D5760" i="1" a="1"/>
  <c r="D5760" i="1" s="1"/>
  <c r="D5761" i="1" a="1"/>
  <c r="D5761" i="1" s="1"/>
  <c r="D5762" i="1" a="1"/>
  <c r="D5762" i="1" s="1"/>
  <c r="D5763" i="1" a="1"/>
  <c r="D5763" i="1" s="1"/>
  <c r="D5764" i="1" a="1"/>
  <c r="D5764" i="1" s="1"/>
  <c r="D5765" i="1" a="1"/>
  <c r="D5765" i="1" s="1"/>
  <c r="D5766" i="1" a="1"/>
  <c r="D5766" i="1" s="1"/>
  <c r="D5767" i="1" a="1"/>
  <c r="D5767" i="1" s="1"/>
  <c r="D5768" i="1" a="1"/>
  <c r="D5768" i="1" s="1"/>
  <c r="D5769" i="1" a="1"/>
  <c r="D5769" i="1" s="1"/>
  <c r="D5770" i="1" a="1"/>
  <c r="D5770" i="1" s="1"/>
  <c r="D5771" i="1" a="1"/>
  <c r="D5771" i="1" s="1"/>
  <c r="D5772" i="1" a="1"/>
  <c r="D5772" i="1" s="1"/>
  <c r="D5773" i="1" a="1"/>
  <c r="D5773" i="1" s="1"/>
  <c r="D5774" i="1" a="1"/>
  <c r="D5774" i="1" s="1"/>
  <c r="D5775" i="1" a="1"/>
  <c r="D5775" i="1" s="1"/>
  <c r="D5776" i="1" a="1"/>
  <c r="D5776" i="1" s="1"/>
  <c r="D5777" i="1" a="1"/>
  <c r="D5777" i="1" s="1"/>
  <c r="D5778" i="1" a="1"/>
  <c r="D5778" i="1" s="1"/>
  <c r="D5779" i="1" a="1"/>
  <c r="D5779" i="1" s="1"/>
  <c r="D5780" i="1" a="1"/>
  <c r="D5780" i="1" s="1"/>
  <c r="D5781" i="1" a="1"/>
  <c r="D5781" i="1" s="1"/>
  <c r="D5782" i="1" a="1"/>
  <c r="D5782" i="1" s="1"/>
  <c r="D5783" i="1" a="1"/>
  <c r="D5783" i="1" s="1"/>
  <c r="D5784" i="1" a="1"/>
  <c r="D5784" i="1" s="1"/>
  <c r="D5785" i="1" a="1"/>
  <c r="D5785" i="1" s="1"/>
  <c r="D5786" i="1" a="1"/>
  <c r="D5786" i="1" s="1"/>
  <c r="D5787" i="1" a="1"/>
  <c r="D5787" i="1" s="1"/>
  <c r="D5788" i="1" a="1"/>
  <c r="D5788" i="1" s="1"/>
  <c r="D5789" i="1" a="1"/>
  <c r="D5789" i="1" s="1"/>
  <c r="D5790" i="1" a="1"/>
  <c r="D5790" i="1" s="1"/>
  <c r="D5791" i="1" a="1"/>
  <c r="D5791" i="1" s="1"/>
  <c r="D5792" i="1" a="1"/>
  <c r="D5792" i="1" s="1"/>
  <c r="D5793" i="1" a="1"/>
  <c r="D5793" i="1" s="1"/>
  <c r="D5794" i="1" a="1"/>
  <c r="D5794" i="1" s="1"/>
  <c r="D5795" i="1" a="1"/>
  <c r="D5795" i="1" s="1"/>
  <c r="D5796" i="1" a="1"/>
  <c r="D5796" i="1" s="1"/>
  <c r="D5797" i="1" a="1"/>
  <c r="D5797" i="1" s="1"/>
  <c r="D5798" i="1" a="1"/>
  <c r="D5798" i="1" s="1"/>
  <c r="D5799" i="1" a="1"/>
  <c r="D5799" i="1" s="1"/>
  <c r="D5800" i="1" a="1"/>
  <c r="D5800" i="1" s="1"/>
  <c r="D5801" i="1" a="1"/>
  <c r="D5801" i="1" s="1"/>
  <c r="D5802" i="1" a="1"/>
  <c r="D5802" i="1" s="1"/>
  <c r="D5803" i="1" a="1"/>
  <c r="D5803" i="1" s="1"/>
  <c r="D5804" i="1" a="1"/>
  <c r="D5804" i="1" s="1"/>
  <c r="D5805" i="1" a="1"/>
  <c r="D5805" i="1" s="1"/>
  <c r="D5806" i="1" a="1"/>
  <c r="D5806" i="1" s="1"/>
  <c r="D5807" i="1" a="1"/>
  <c r="D5807" i="1" s="1"/>
  <c r="D5808" i="1" a="1"/>
  <c r="D5808" i="1" s="1"/>
  <c r="D5809" i="1" a="1"/>
  <c r="D5809" i="1" s="1"/>
  <c r="D5810" i="1" a="1"/>
  <c r="D5810" i="1" s="1"/>
  <c r="D5811" i="1" a="1"/>
  <c r="D5811" i="1" s="1"/>
  <c r="D5812" i="1" a="1"/>
  <c r="D5812" i="1" s="1"/>
  <c r="D5813" i="1" a="1"/>
  <c r="D5813" i="1" s="1"/>
  <c r="D5814" i="1" a="1"/>
  <c r="D5814" i="1" s="1"/>
  <c r="D5815" i="1" a="1"/>
  <c r="D5815" i="1" s="1"/>
  <c r="D5816" i="1" a="1"/>
  <c r="D5816" i="1" s="1"/>
  <c r="D5817" i="1" a="1"/>
  <c r="D5817" i="1" s="1"/>
  <c r="D5818" i="1" a="1"/>
  <c r="D5818" i="1" s="1"/>
  <c r="D5819" i="1" a="1"/>
  <c r="D5819" i="1" s="1"/>
  <c r="D5820" i="1" a="1"/>
  <c r="D5820" i="1" s="1"/>
  <c r="D5821" i="1" a="1"/>
  <c r="D5821" i="1" s="1"/>
  <c r="D5822" i="1" a="1"/>
  <c r="D5822" i="1" s="1"/>
  <c r="D5823" i="1" a="1"/>
  <c r="D5823" i="1" s="1"/>
  <c r="D5824" i="1" a="1"/>
  <c r="D5824" i="1" s="1"/>
  <c r="D5825" i="1" a="1"/>
  <c r="D5825" i="1" s="1"/>
  <c r="D5826" i="1" a="1"/>
  <c r="D5826" i="1" s="1"/>
  <c r="D5827" i="1" a="1"/>
  <c r="D5827" i="1" s="1"/>
  <c r="D5828" i="1" a="1"/>
  <c r="D5828" i="1" s="1"/>
  <c r="D5829" i="1" a="1"/>
  <c r="D5829" i="1" s="1"/>
  <c r="D5830" i="1" a="1"/>
  <c r="D5830" i="1" s="1"/>
  <c r="D5831" i="1" a="1"/>
  <c r="D5831" i="1" s="1"/>
  <c r="D5832" i="1" a="1"/>
  <c r="D5832" i="1" s="1"/>
  <c r="D5833" i="1" a="1"/>
  <c r="D5833" i="1" s="1"/>
  <c r="D5834" i="1" a="1"/>
  <c r="D5834" i="1" s="1"/>
  <c r="D5835" i="1" a="1"/>
  <c r="D5835" i="1" s="1"/>
  <c r="D5836" i="1" a="1"/>
  <c r="D5836" i="1" s="1"/>
  <c r="D5837" i="1" a="1"/>
  <c r="D5837" i="1" s="1"/>
  <c r="D5838" i="1" a="1"/>
  <c r="D5838" i="1" s="1"/>
  <c r="D5839" i="1" a="1"/>
  <c r="D5839" i="1" s="1"/>
  <c r="D5840" i="1" a="1"/>
  <c r="D5840" i="1" s="1"/>
  <c r="D5841" i="1" a="1"/>
  <c r="D5841" i="1" s="1"/>
  <c r="D5842" i="1" a="1"/>
  <c r="D5842" i="1" s="1"/>
  <c r="D5843" i="1" a="1"/>
  <c r="D5843" i="1" s="1"/>
  <c r="D5844" i="1" a="1"/>
  <c r="D5844" i="1" s="1"/>
  <c r="D5845" i="1" a="1"/>
  <c r="D5845" i="1" s="1"/>
  <c r="D5846" i="1" a="1"/>
  <c r="D5846" i="1" s="1"/>
  <c r="D5847" i="1" a="1"/>
  <c r="D5847" i="1" s="1"/>
  <c r="D5848" i="1" a="1"/>
  <c r="D5848" i="1" s="1"/>
  <c r="D5849" i="1" a="1"/>
  <c r="D5849" i="1" s="1"/>
  <c r="D5850" i="1" a="1"/>
  <c r="D5850" i="1" s="1"/>
  <c r="D5851" i="1" a="1"/>
  <c r="D5851" i="1" s="1"/>
  <c r="D5852" i="1" a="1"/>
  <c r="D5852" i="1" s="1"/>
  <c r="D5853" i="1" a="1"/>
  <c r="D5853" i="1" s="1"/>
  <c r="D5854" i="1" a="1"/>
  <c r="D5854" i="1" s="1"/>
  <c r="D5855" i="1" a="1"/>
  <c r="D5855" i="1" s="1"/>
  <c r="D5856" i="1" a="1"/>
  <c r="D5856" i="1" s="1"/>
  <c r="D5857" i="1" a="1"/>
  <c r="D5857" i="1" s="1"/>
  <c r="D5858" i="1" a="1"/>
  <c r="D5858" i="1" s="1"/>
  <c r="D5859" i="1" a="1"/>
  <c r="D5859" i="1" s="1"/>
  <c r="D5860" i="1" a="1"/>
  <c r="D5860" i="1" s="1"/>
  <c r="D5861" i="1" a="1"/>
  <c r="D5861" i="1" s="1"/>
  <c r="D5862" i="1" a="1"/>
  <c r="D5862" i="1" s="1"/>
  <c r="D5863" i="1" a="1"/>
  <c r="D5863" i="1" s="1"/>
  <c r="D5864" i="1" a="1"/>
  <c r="D5864" i="1" s="1"/>
  <c r="D5865" i="1" a="1"/>
  <c r="D5865" i="1" s="1"/>
  <c r="D5866" i="1" a="1"/>
  <c r="D5866" i="1" s="1"/>
  <c r="D5867" i="1" a="1"/>
  <c r="D5867" i="1" s="1"/>
  <c r="D5868" i="1" a="1"/>
  <c r="D5868" i="1" s="1"/>
  <c r="D5869" i="1" a="1"/>
  <c r="D5869" i="1" s="1"/>
  <c r="D5870" i="1" a="1"/>
  <c r="D5870" i="1" s="1"/>
  <c r="D5871" i="1" a="1"/>
  <c r="D5871" i="1" s="1"/>
  <c r="D5872" i="1" a="1"/>
  <c r="D5872" i="1" s="1"/>
  <c r="D5873" i="1" a="1"/>
  <c r="D5873" i="1" s="1"/>
  <c r="D5874" i="1" a="1"/>
  <c r="D5874" i="1" s="1"/>
  <c r="D5875" i="1" a="1"/>
  <c r="D5875" i="1" s="1"/>
  <c r="D5876" i="1" a="1"/>
  <c r="D5876" i="1" s="1"/>
  <c r="D5877" i="1" a="1"/>
  <c r="D5877" i="1" s="1"/>
  <c r="D5878" i="1" a="1"/>
  <c r="D5878" i="1" s="1"/>
  <c r="D5879" i="1" a="1"/>
  <c r="D5879" i="1" s="1"/>
  <c r="D5880" i="1" a="1"/>
  <c r="D5880" i="1" s="1"/>
  <c r="D5881" i="1" a="1"/>
  <c r="D5881" i="1" s="1"/>
  <c r="D5882" i="1" a="1"/>
  <c r="D5882" i="1" s="1"/>
  <c r="D5883" i="1" a="1"/>
  <c r="D5883" i="1" s="1"/>
  <c r="D5884" i="1" a="1"/>
  <c r="D5884" i="1" s="1"/>
  <c r="D5885" i="1" a="1"/>
  <c r="D5885" i="1" s="1"/>
  <c r="D5886" i="1" a="1"/>
  <c r="D5886" i="1" s="1"/>
  <c r="D5887" i="1" a="1"/>
  <c r="D5887" i="1" s="1"/>
  <c r="D5888" i="1" a="1"/>
  <c r="D5888" i="1" s="1"/>
  <c r="D5889" i="1" a="1"/>
  <c r="D5889" i="1" s="1"/>
  <c r="D5890" i="1" a="1"/>
  <c r="D5890" i="1" s="1"/>
  <c r="D5891" i="1" a="1"/>
  <c r="D5891" i="1" s="1"/>
  <c r="D5892" i="1" a="1"/>
  <c r="D5892" i="1" s="1"/>
  <c r="D5893" i="1" a="1"/>
  <c r="D5893" i="1" s="1"/>
  <c r="D5894" i="1" a="1"/>
  <c r="D5894" i="1" s="1"/>
  <c r="D5895" i="1" a="1"/>
  <c r="D5895" i="1" s="1"/>
  <c r="D5896" i="1" a="1"/>
  <c r="D5896" i="1" s="1"/>
  <c r="D5897" i="1" a="1"/>
  <c r="D5897" i="1" s="1"/>
  <c r="D5898" i="1" a="1"/>
  <c r="D5898" i="1" s="1"/>
  <c r="D5899" i="1" a="1"/>
  <c r="D5899" i="1" s="1"/>
  <c r="D5900" i="1" a="1"/>
  <c r="D5900" i="1" s="1"/>
  <c r="D5901" i="1" a="1"/>
  <c r="D5901" i="1" s="1"/>
  <c r="D5902" i="1" a="1"/>
  <c r="D5902" i="1" s="1"/>
  <c r="D5903" i="1" a="1"/>
  <c r="D5903" i="1" s="1"/>
  <c r="D5904" i="1" a="1"/>
  <c r="D5904" i="1" s="1"/>
  <c r="D5905" i="1" a="1"/>
  <c r="D5905" i="1" s="1"/>
  <c r="D5906" i="1" a="1"/>
  <c r="D5906" i="1" s="1"/>
  <c r="D5907" i="1" a="1"/>
  <c r="D5907" i="1" s="1"/>
  <c r="D5908" i="1" a="1"/>
  <c r="D5908" i="1" s="1"/>
  <c r="D5909" i="1" a="1"/>
  <c r="D5909" i="1" s="1"/>
  <c r="D5910" i="1" a="1"/>
  <c r="D5910" i="1" s="1"/>
  <c r="D5911" i="1" a="1"/>
  <c r="D5911" i="1" s="1"/>
  <c r="D5912" i="1" a="1"/>
  <c r="D5912" i="1" s="1"/>
  <c r="D5913" i="1" a="1"/>
  <c r="D5913" i="1" s="1"/>
  <c r="D5914" i="1" a="1"/>
  <c r="D5914" i="1" s="1"/>
  <c r="D5915" i="1" a="1"/>
  <c r="D5915" i="1" s="1"/>
  <c r="D5916" i="1" a="1"/>
  <c r="D5916" i="1" s="1"/>
  <c r="D5917" i="1" a="1"/>
  <c r="D5917" i="1" s="1"/>
  <c r="D5918" i="1" a="1"/>
  <c r="D5918" i="1" s="1"/>
  <c r="D5919" i="1" a="1"/>
  <c r="D5919" i="1" s="1"/>
  <c r="D5920" i="1" a="1"/>
  <c r="D5920" i="1" s="1"/>
  <c r="D5921" i="1" a="1"/>
  <c r="D5921" i="1" s="1"/>
  <c r="D5922" i="1" a="1"/>
  <c r="D5922" i="1" s="1"/>
  <c r="D5923" i="1" a="1"/>
  <c r="D5923" i="1" s="1"/>
  <c r="D5924" i="1" a="1"/>
  <c r="D5924" i="1" s="1"/>
  <c r="D5925" i="1" a="1"/>
  <c r="D5925" i="1" s="1"/>
  <c r="D5926" i="1" a="1"/>
  <c r="D5926" i="1" s="1"/>
  <c r="D5927" i="1" a="1"/>
  <c r="D5927" i="1" s="1"/>
  <c r="D5928" i="1" a="1"/>
  <c r="D5928" i="1" s="1"/>
  <c r="D5929" i="1" a="1"/>
  <c r="D5929" i="1" s="1"/>
  <c r="D5930" i="1" a="1"/>
  <c r="D5930" i="1" s="1"/>
  <c r="D5931" i="1" a="1"/>
  <c r="D5931" i="1" s="1"/>
  <c r="D5932" i="1" a="1"/>
  <c r="D5932" i="1" s="1"/>
  <c r="D5933" i="1" a="1"/>
  <c r="D5933" i="1" s="1"/>
  <c r="D5934" i="1" a="1"/>
  <c r="D5934" i="1" s="1"/>
  <c r="D5935" i="1" a="1"/>
  <c r="D5935" i="1" s="1"/>
  <c r="D5936" i="1" a="1"/>
  <c r="D5936" i="1" s="1"/>
  <c r="D5937" i="1" a="1"/>
  <c r="D5937" i="1" s="1"/>
  <c r="D5938" i="1" a="1"/>
  <c r="D5938" i="1" s="1"/>
  <c r="D5939" i="1" a="1"/>
  <c r="D5939" i="1" s="1"/>
  <c r="D5940" i="1" a="1"/>
  <c r="D5940" i="1" s="1"/>
  <c r="D5941" i="1" a="1"/>
  <c r="D5941" i="1" s="1"/>
  <c r="D5942" i="1" a="1"/>
  <c r="D5942" i="1" s="1"/>
  <c r="D5943" i="1" a="1"/>
  <c r="D5943" i="1" s="1"/>
  <c r="D5944" i="1" a="1"/>
  <c r="D5944" i="1" s="1"/>
  <c r="D5945" i="1" a="1"/>
  <c r="D5945" i="1" s="1"/>
  <c r="D5946" i="1" a="1"/>
  <c r="D5946" i="1" s="1"/>
  <c r="D5947" i="1" a="1"/>
  <c r="D5947" i="1" s="1"/>
  <c r="D5948" i="1" a="1"/>
  <c r="D5948" i="1" s="1"/>
  <c r="D5949" i="1" a="1"/>
  <c r="D5949" i="1" s="1"/>
  <c r="D5950" i="1" a="1"/>
  <c r="D5950" i="1" s="1"/>
  <c r="D5951" i="1" a="1"/>
  <c r="D5951" i="1" s="1"/>
  <c r="D5952" i="1" a="1"/>
  <c r="D5952" i="1" s="1"/>
  <c r="D5953" i="1" a="1"/>
  <c r="D5953" i="1" s="1"/>
  <c r="D5954" i="1" a="1"/>
  <c r="D5954" i="1" s="1"/>
  <c r="D5955" i="1" a="1"/>
  <c r="D5955" i="1" s="1"/>
  <c r="D5956" i="1" a="1"/>
  <c r="D5956" i="1" s="1"/>
  <c r="D5957" i="1" a="1"/>
  <c r="D5957" i="1" s="1"/>
  <c r="D5958" i="1" a="1"/>
  <c r="D5958" i="1" s="1"/>
  <c r="D5959" i="1" a="1"/>
  <c r="D5959" i="1" s="1"/>
  <c r="D5960" i="1" a="1"/>
  <c r="D5960" i="1" s="1"/>
  <c r="D5961" i="1" a="1"/>
  <c r="D5961" i="1" s="1"/>
  <c r="D5962" i="1" a="1"/>
  <c r="D5962" i="1" s="1"/>
  <c r="D5963" i="1" a="1"/>
  <c r="D5963" i="1" s="1"/>
  <c r="D5964" i="1" a="1"/>
  <c r="D5964" i="1" s="1"/>
  <c r="D5965" i="1" a="1"/>
  <c r="D5965" i="1" s="1"/>
  <c r="D5966" i="1" a="1"/>
  <c r="D5966" i="1" s="1"/>
  <c r="D5967" i="1" a="1"/>
  <c r="D5967" i="1" s="1"/>
  <c r="D5968" i="1" a="1"/>
  <c r="D5968" i="1" s="1"/>
  <c r="D5969" i="1" a="1"/>
  <c r="D5969" i="1" s="1"/>
  <c r="D5970" i="1" a="1"/>
  <c r="D5970" i="1" s="1"/>
  <c r="D5971" i="1" a="1"/>
  <c r="D5971" i="1" s="1"/>
  <c r="D5972" i="1" a="1"/>
  <c r="D5972" i="1" s="1"/>
  <c r="D5973" i="1" a="1"/>
  <c r="D5973" i="1" s="1"/>
  <c r="D5974" i="1" a="1"/>
  <c r="D5974" i="1" s="1"/>
  <c r="D5975" i="1" a="1"/>
  <c r="D5975" i="1" s="1"/>
  <c r="D5976" i="1" a="1"/>
  <c r="D5976" i="1" s="1"/>
  <c r="D5977" i="1" a="1"/>
  <c r="D5977" i="1" s="1"/>
  <c r="D5978" i="1" a="1"/>
  <c r="D5978" i="1" s="1"/>
  <c r="D5979" i="1" a="1"/>
  <c r="D5979" i="1" s="1"/>
  <c r="D5980" i="1" a="1"/>
  <c r="D5980" i="1" s="1"/>
  <c r="D5981" i="1" a="1"/>
  <c r="D5981" i="1" s="1"/>
  <c r="D5982" i="1" a="1"/>
  <c r="D5982" i="1" s="1"/>
  <c r="D5983" i="1" a="1"/>
  <c r="D5983" i="1" s="1"/>
  <c r="D5984" i="1" a="1"/>
  <c r="D5984" i="1" s="1"/>
  <c r="D5985" i="1" a="1"/>
  <c r="D5985" i="1" s="1"/>
  <c r="D5986" i="1" a="1"/>
  <c r="D5986" i="1" s="1"/>
  <c r="D5987" i="1" a="1"/>
  <c r="D5987" i="1" s="1"/>
  <c r="D5988" i="1" a="1"/>
  <c r="D5988" i="1" s="1"/>
  <c r="D5989" i="1" a="1"/>
  <c r="D5989" i="1" s="1"/>
  <c r="D5990" i="1" a="1"/>
  <c r="D5990" i="1" s="1"/>
  <c r="D5991" i="1" a="1"/>
  <c r="D5991" i="1" s="1"/>
  <c r="D5992" i="1" a="1"/>
  <c r="D5992" i="1" s="1"/>
  <c r="D5993" i="1" a="1"/>
  <c r="D5993" i="1" s="1"/>
  <c r="D5994" i="1" a="1"/>
  <c r="D5994" i="1" s="1"/>
  <c r="D5995" i="1" a="1"/>
  <c r="D5995" i="1" s="1"/>
  <c r="D5996" i="1" a="1"/>
  <c r="D5996" i="1" s="1"/>
  <c r="D5997" i="1" a="1"/>
  <c r="D5997" i="1" s="1"/>
  <c r="D5998" i="1" a="1"/>
  <c r="D5998" i="1" s="1"/>
  <c r="D5999" i="1" a="1"/>
  <c r="D5999" i="1" s="1"/>
  <c r="D6000" i="1" a="1"/>
  <c r="D6000" i="1" s="1"/>
  <c r="D6001" i="1" a="1"/>
  <c r="D6001" i="1" s="1"/>
  <c r="D6002" i="1" a="1"/>
  <c r="D6002" i="1" s="1"/>
  <c r="D6003" i="1" a="1"/>
  <c r="D6003" i="1" s="1"/>
  <c r="D6004" i="1" a="1"/>
  <c r="D6004" i="1" s="1"/>
  <c r="D6005" i="1" a="1"/>
  <c r="D6005" i="1" s="1"/>
  <c r="D6006" i="1" a="1"/>
  <c r="D6006" i="1" s="1"/>
  <c r="D6007" i="1" a="1"/>
  <c r="D6007" i="1" s="1"/>
  <c r="D6008" i="1" a="1"/>
  <c r="D6008" i="1" s="1"/>
  <c r="D6009" i="1" a="1"/>
  <c r="D6009" i="1" s="1"/>
  <c r="D6010" i="1" a="1"/>
  <c r="D6010" i="1" s="1"/>
  <c r="D6011" i="1" a="1"/>
  <c r="D6011" i="1" s="1"/>
  <c r="D6012" i="1" a="1"/>
  <c r="D6012" i="1" s="1"/>
  <c r="D6013" i="1" a="1"/>
  <c r="D6013" i="1" s="1"/>
  <c r="D6014" i="1" a="1"/>
  <c r="D6014" i="1" s="1"/>
  <c r="D6015" i="1" a="1"/>
  <c r="D6015" i="1" s="1"/>
  <c r="D6016" i="1" a="1"/>
  <c r="D6016" i="1" s="1"/>
  <c r="D6017" i="1" a="1"/>
  <c r="D6017" i="1" s="1"/>
  <c r="D6018" i="1" a="1"/>
  <c r="D6018" i="1" s="1"/>
  <c r="D6019" i="1" a="1"/>
  <c r="D6019" i="1" s="1"/>
  <c r="D6020" i="1" a="1"/>
  <c r="D6020" i="1" s="1"/>
  <c r="D6021" i="1" a="1"/>
  <c r="D6021" i="1" s="1"/>
  <c r="D6022" i="1" a="1"/>
  <c r="D6022" i="1" s="1"/>
  <c r="D6023" i="1" a="1"/>
  <c r="D6023" i="1" s="1"/>
  <c r="D6024" i="1" a="1"/>
  <c r="D6024" i="1" s="1"/>
  <c r="D6025" i="1" a="1"/>
  <c r="D6025" i="1" s="1"/>
  <c r="D6026" i="1" a="1"/>
  <c r="D6026" i="1" s="1"/>
  <c r="D6027" i="1" a="1"/>
  <c r="D6027" i="1" s="1"/>
  <c r="D6028" i="1" a="1"/>
  <c r="D6028" i="1" s="1"/>
  <c r="D6029" i="1" a="1"/>
  <c r="D6029" i="1" s="1"/>
  <c r="D6030" i="1" a="1"/>
  <c r="D6030" i="1" s="1"/>
  <c r="D6031" i="1" a="1"/>
  <c r="D6031" i="1" s="1"/>
  <c r="D6032" i="1" a="1"/>
  <c r="D6032" i="1" s="1"/>
  <c r="D6033" i="1" a="1"/>
  <c r="D6033" i="1" s="1"/>
  <c r="D6034" i="1" a="1"/>
  <c r="D6034" i="1" s="1"/>
  <c r="D6035" i="1" a="1"/>
  <c r="D6035" i="1" s="1"/>
  <c r="D6036" i="1" a="1"/>
  <c r="D6036" i="1" s="1"/>
  <c r="D6037" i="1" a="1"/>
  <c r="D6037" i="1" s="1"/>
  <c r="D6038" i="1" a="1"/>
  <c r="D6038" i="1" s="1"/>
  <c r="D6039" i="1" a="1"/>
  <c r="D6039" i="1" s="1"/>
  <c r="D6040" i="1" a="1"/>
  <c r="D6040" i="1" s="1"/>
  <c r="D6041" i="1" a="1"/>
  <c r="D6041" i="1" s="1"/>
  <c r="D6042" i="1" a="1"/>
  <c r="D6042" i="1" s="1"/>
  <c r="D6043" i="1" a="1"/>
  <c r="D6043" i="1" s="1"/>
  <c r="D6044" i="1" a="1"/>
  <c r="D6044" i="1" s="1"/>
  <c r="D6045" i="1" a="1"/>
  <c r="D6045" i="1" s="1"/>
  <c r="D6046" i="1" a="1"/>
  <c r="D6046" i="1" s="1"/>
  <c r="D6047" i="1" a="1"/>
  <c r="D6047" i="1" s="1"/>
  <c r="D6048" i="1" a="1"/>
  <c r="D6048" i="1" s="1"/>
  <c r="D6049" i="1" a="1"/>
  <c r="D6049" i="1" s="1"/>
  <c r="D6050" i="1" a="1"/>
  <c r="D6050" i="1" s="1"/>
  <c r="D6051" i="1" a="1"/>
  <c r="D6051" i="1" s="1"/>
  <c r="D6052" i="1" a="1"/>
  <c r="D6052" i="1" s="1"/>
  <c r="D6053" i="1" a="1"/>
  <c r="D6053" i="1" s="1"/>
  <c r="D6054" i="1" a="1"/>
  <c r="D6054" i="1" s="1"/>
  <c r="D6055" i="1" a="1"/>
  <c r="D6055" i="1" s="1"/>
  <c r="D6056" i="1" a="1"/>
  <c r="D6056" i="1" s="1"/>
  <c r="D6057" i="1" a="1"/>
  <c r="D6057" i="1" s="1"/>
  <c r="D6058" i="1" a="1"/>
  <c r="D6058" i="1" s="1"/>
  <c r="D6059" i="1" a="1"/>
  <c r="D6059" i="1" s="1"/>
  <c r="D6060" i="1" a="1"/>
  <c r="D6060" i="1" s="1"/>
  <c r="D6061" i="1" a="1"/>
  <c r="D6061" i="1" s="1"/>
  <c r="D6062" i="1" a="1"/>
  <c r="D6062" i="1" s="1"/>
  <c r="D6063" i="1" a="1"/>
  <c r="D6063" i="1" s="1"/>
  <c r="D6064" i="1" a="1"/>
  <c r="D6064" i="1" s="1"/>
  <c r="D6065" i="1" a="1"/>
  <c r="D6065" i="1" s="1"/>
  <c r="D6066" i="1" a="1"/>
  <c r="D6066" i="1" s="1"/>
  <c r="D6067" i="1" a="1"/>
  <c r="D6067" i="1" s="1"/>
  <c r="D6068" i="1" a="1"/>
  <c r="D6068" i="1" s="1"/>
  <c r="D6069" i="1" a="1"/>
  <c r="D6069" i="1" s="1"/>
  <c r="D6070" i="1" a="1"/>
  <c r="D6070" i="1" s="1"/>
  <c r="D6071" i="1" a="1"/>
  <c r="D6071" i="1" s="1"/>
  <c r="D6072" i="1" a="1"/>
  <c r="D6072" i="1" s="1"/>
  <c r="D6073" i="1" a="1"/>
  <c r="D6073" i="1" s="1"/>
  <c r="D6074" i="1" a="1"/>
  <c r="D6074" i="1" s="1"/>
  <c r="D6075" i="1" a="1"/>
  <c r="D6075" i="1" s="1"/>
  <c r="D6076" i="1" a="1"/>
  <c r="D6076" i="1" s="1"/>
  <c r="D6077" i="1" a="1"/>
  <c r="D6077" i="1" s="1"/>
  <c r="D6078" i="1" a="1"/>
  <c r="D6078" i="1" s="1"/>
  <c r="D6079" i="1" a="1"/>
  <c r="D6079" i="1" s="1"/>
  <c r="D6080" i="1" a="1"/>
  <c r="D6080" i="1" s="1"/>
  <c r="D6081" i="1" a="1"/>
  <c r="D6081" i="1" s="1"/>
  <c r="D6082" i="1" a="1"/>
  <c r="D6082" i="1" s="1"/>
  <c r="D6083" i="1" a="1"/>
  <c r="D6083" i="1" s="1"/>
  <c r="D6084" i="1" a="1"/>
  <c r="D6084" i="1" s="1"/>
  <c r="D6085" i="1" a="1"/>
  <c r="D6085" i="1" s="1"/>
  <c r="D6086" i="1" a="1"/>
  <c r="D6086" i="1" s="1"/>
  <c r="D6087" i="1" a="1"/>
  <c r="D6087" i="1" s="1"/>
  <c r="D6088" i="1" a="1"/>
  <c r="D6088" i="1" s="1"/>
  <c r="D6089" i="1" a="1"/>
  <c r="D6089" i="1" s="1"/>
  <c r="D6090" i="1" a="1"/>
  <c r="D6090" i="1" s="1"/>
  <c r="D6091" i="1" a="1"/>
  <c r="D6091" i="1" s="1"/>
  <c r="D6092" i="1" a="1"/>
  <c r="D6092" i="1" s="1"/>
  <c r="D6093" i="1" a="1"/>
  <c r="D6093" i="1" s="1"/>
  <c r="D6094" i="1" a="1"/>
  <c r="D6094" i="1" s="1"/>
  <c r="D6095" i="1" a="1"/>
  <c r="D6095" i="1" s="1"/>
  <c r="D6096" i="1" a="1"/>
  <c r="D6096" i="1" s="1"/>
  <c r="D6097" i="1" a="1"/>
  <c r="D6097" i="1" s="1"/>
  <c r="D6098" i="1" a="1"/>
  <c r="D6098" i="1" s="1"/>
  <c r="D6099" i="1" a="1"/>
  <c r="D6099" i="1" s="1"/>
  <c r="D6100" i="1" a="1"/>
  <c r="D6100" i="1" s="1"/>
  <c r="D6101" i="1" a="1"/>
  <c r="D6101" i="1" s="1"/>
  <c r="D6102" i="1" a="1"/>
  <c r="D6102" i="1" s="1"/>
  <c r="D6103" i="1" a="1"/>
  <c r="D6103" i="1" s="1"/>
  <c r="D6104" i="1" a="1"/>
  <c r="D6104" i="1" s="1"/>
  <c r="D6105" i="1" a="1"/>
  <c r="D6105" i="1" s="1"/>
  <c r="D6106" i="1" a="1"/>
  <c r="D6106" i="1" s="1"/>
  <c r="D6107" i="1" a="1"/>
  <c r="D6107" i="1" s="1"/>
  <c r="D6108" i="1" a="1"/>
  <c r="D6108" i="1" s="1"/>
  <c r="D6109" i="1" a="1"/>
  <c r="D6109" i="1" s="1"/>
  <c r="D6110" i="1" a="1"/>
  <c r="D6110" i="1" s="1"/>
  <c r="D6111" i="1" a="1"/>
  <c r="D6111" i="1" s="1"/>
  <c r="D6112" i="1" a="1"/>
  <c r="D6112" i="1" s="1"/>
  <c r="D6113" i="1" a="1"/>
  <c r="D6113" i="1" s="1"/>
  <c r="D6114" i="1" a="1"/>
  <c r="D6114" i="1" s="1"/>
  <c r="D6115" i="1" a="1"/>
  <c r="D6115" i="1" s="1"/>
  <c r="D6116" i="1" a="1"/>
  <c r="D6116" i="1" s="1"/>
  <c r="D6117" i="1" a="1"/>
  <c r="D6117" i="1" s="1"/>
  <c r="D6118" i="1" a="1"/>
  <c r="D6118" i="1" s="1"/>
  <c r="D6119" i="1" a="1"/>
  <c r="D6119" i="1" s="1"/>
  <c r="D6120" i="1" a="1"/>
  <c r="D6120" i="1" s="1"/>
  <c r="D6121" i="1" a="1"/>
  <c r="D6121" i="1" s="1"/>
  <c r="D6122" i="1" a="1"/>
  <c r="D6122" i="1" s="1"/>
  <c r="D6123" i="1" a="1"/>
  <c r="D6123" i="1" s="1"/>
  <c r="D6124" i="1" a="1"/>
  <c r="D6124" i="1" s="1"/>
  <c r="D6125" i="1" a="1"/>
  <c r="D6125" i="1" s="1"/>
  <c r="D6126" i="1" a="1"/>
  <c r="D6126" i="1" s="1"/>
  <c r="D6127" i="1" a="1"/>
  <c r="D6127" i="1" s="1"/>
  <c r="D6128" i="1" a="1"/>
  <c r="D6128" i="1" s="1"/>
  <c r="D6129" i="1" a="1"/>
  <c r="D6129" i="1" s="1"/>
  <c r="D6130" i="1" a="1"/>
  <c r="D6130" i="1" s="1"/>
  <c r="D6131" i="1" a="1"/>
  <c r="D6131" i="1" s="1"/>
  <c r="D6132" i="1" a="1"/>
  <c r="D6132" i="1" s="1"/>
  <c r="D6133" i="1" a="1"/>
  <c r="D6133" i="1" s="1"/>
  <c r="D6134" i="1" a="1"/>
  <c r="D6134" i="1" s="1"/>
  <c r="D6135" i="1" a="1"/>
  <c r="D6135" i="1" s="1"/>
  <c r="D6136" i="1" a="1"/>
  <c r="D6136" i="1" s="1"/>
  <c r="D6137" i="1" a="1"/>
  <c r="D6137" i="1" s="1"/>
  <c r="D6138" i="1" a="1"/>
  <c r="D6138" i="1" s="1"/>
  <c r="D6139" i="1" a="1"/>
  <c r="D6139" i="1" s="1"/>
  <c r="D6140" i="1" a="1"/>
  <c r="D6140" i="1" s="1"/>
  <c r="D6141" i="1" a="1"/>
  <c r="D6141" i="1" s="1"/>
  <c r="D6142" i="1" a="1"/>
  <c r="D6142" i="1" s="1"/>
  <c r="D6143" i="1" a="1"/>
  <c r="D6143" i="1" s="1"/>
  <c r="D6144" i="1" a="1"/>
  <c r="D6144" i="1" s="1"/>
  <c r="D6145" i="1" a="1"/>
  <c r="D6145" i="1" s="1"/>
  <c r="D6146" i="1" a="1"/>
  <c r="D6146" i="1" s="1"/>
  <c r="D6147" i="1" a="1"/>
  <c r="D6147" i="1" s="1"/>
  <c r="D6148" i="1" a="1"/>
  <c r="D6148" i="1" s="1"/>
  <c r="D6149" i="1" a="1"/>
  <c r="D6149" i="1" s="1"/>
  <c r="D6150" i="1" a="1"/>
  <c r="D6150" i="1" s="1"/>
  <c r="D6151" i="1" a="1"/>
  <c r="D6151" i="1" s="1"/>
  <c r="D6152" i="1" a="1"/>
  <c r="D6152" i="1" s="1"/>
  <c r="D6153" i="1" a="1"/>
  <c r="D6153" i="1" s="1"/>
  <c r="D6154" i="1" a="1"/>
  <c r="D6154" i="1" s="1"/>
  <c r="D6155" i="1" a="1"/>
  <c r="D6155" i="1" s="1"/>
  <c r="D6156" i="1" a="1"/>
  <c r="D6156" i="1" s="1"/>
  <c r="D6157" i="1" a="1"/>
  <c r="D6157" i="1" s="1"/>
  <c r="D6158" i="1" a="1"/>
  <c r="D6158" i="1" s="1"/>
  <c r="D6159" i="1" a="1"/>
  <c r="D6159" i="1" s="1"/>
  <c r="D6160" i="1" a="1"/>
  <c r="D6160" i="1" s="1"/>
  <c r="D6161" i="1" a="1"/>
  <c r="D6161" i="1" s="1"/>
  <c r="D6162" i="1" a="1"/>
  <c r="D6162" i="1" s="1"/>
  <c r="D6163" i="1" a="1"/>
  <c r="D6163" i="1" s="1"/>
  <c r="D6164" i="1" a="1"/>
  <c r="D6164" i="1" s="1"/>
  <c r="D6165" i="1" a="1"/>
  <c r="D6165" i="1" s="1"/>
  <c r="D6166" i="1" a="1"/>
  <c r="D6166" i="1" s="1"/>
  <c r="D6167" i="1" a="1"/>
  <c r="D6167" i="1" s="1"/>
  <c r="D6168" i="1" a="1"/>
  <c r="D6168" i="1" s="1"/>
  <c r="D6169" i="1" a="1"/>
  <c r="D6169" i="1" s="1"/>
  <c r="D6170" i="1" a="1"/>
  <c r="D6170" i="1" s="1"/>
  <c r="D6171" i="1" a="1"/>
  <c r="D6171" i="1" s="1"/>
  <c r="D6172" i="1" a="1"/>
  <c r="D6172" i="1" s="1"/>
  <c r="D6173" i="1" a="1"/>
  <c r="D6173" i="1" s="1"/>
  <c r="D6174" i="1" a="1"/>
  <c r="D6174" i="1" s="1"/>
  <c r="D6175" i="1" a="1"/>
  <c r="D6175" i="1" s="1"/>
  <c r="D6176" i="1" a="1"/>
  <c r="D6176" i="1" s="1"/>
  <c r="D6177" i="1" a="1"/>
  <c r="D6177" i="1" s="1"/>
  <c r="D6178" i="1" a="1"/>
  <c r="D6178" i="1" s="1"/>
  <c r="D6179" i="1" a="1"/>
  <c r="D6179" i="1" s="1"/>
  <c r="D6180" i="1" a="1"/>
  <c r="D6180" i="1" s="1"/>
  <c r="D6181" i="1" a="1"/>
  <c r="D6181" i="1" s="1"/>
  <c r="D6182" i="1" a="1"/>
  <c r="D6182" i="1" s="1"/>
  <c r="D6183" i="1" a="1"/>
  <c r="D6183" i="1" s="1"/>
  <c r="D6184" i="1" a="1"/>
  <c r="D6184" i="1" s="1"/>
  <c r="D6185" i="1" a="1"/>
  <c r="D6185" i="1" s="1"/>
  <c r="D6186" i="1" a="1"/>
  <c r="D6186" i="1" s="1"/>
  <c r="D6187" i="1" a="1"/>
  <c r="D6187" i="1"/>
  <c r="D6188" i="1" a="1"/>
  <c r="D6188" i="1" s="1"/>
  <c r="D6189" i="1" a="1"/>
  <c r="D6189" i="1" s="1"/>
  <c r="D6190" i="1" a="1"/>
  <c r="D6190" i="1" s="1"/>
  <c r="D6191" i="1" a="1"/>
  <c r="D6191" i="1" s="1"/>
  <c r="D6192" i="1" a="1"/>
  <c r="D6192" i="1" s="1"/>
  <c r="D6193" i="1" a="1"/>
  <c r="D6193" i="1" s="1"/>
  <c r="D6194" i="1" a="1"/>
  <c r="D6194" i="1" s="1"/>
  <c r="D6195" i="1" a="1"/>
  <c r="D6195" i="1" s="1"/>
  <c r="D6196" i="1" a="1"/>
  <c r="D6196" i="1" s="1"/>
  <c r="D6197" i="1" a="1"/>
  <c r="D6197" i="1" s="1"/>
  <c r="D6198" i="1" a="1"/>
  <c r="D6198" i="1" s="1"/>
  <c r="D6199" i="1" a="1"/>
  <c r="D6199" i="1" s="1"/>
  <c r="D6200" i="1" a="1"/>
  <c r="D6200" i="1" s="1"/>
  <c r="D6201" i="1" a="1"/>
  <c r="D6201" i="1" s="1"/>
  <c r="D6202" i="1" a="1"/>
  <c r="D6202" i="1" s="1"/>
  <c r="D6203" i="1" a="1"/>
  <c r="D6203" i="1" s="1"/>
  <c r="D6204" i="1" a="1"/>
  <c r="D6204" i="1" s="1"/>
  <c r="D6205" i="1" a="1"/>
  <c r="D6205" i="1" s="1"/>
  <c r="D6206" i="1" a="1"/>
  <c r="D6206" i="1" s="1"/>
  <c r="D6207" i="1" a="1"/>
  <c r="D6207" i="1" s="1"/>
  <c r="D6208" i="1" a="1"/>
  <c r="D6208" i="1" s="1"/>
  <c r="D6209" i="1" a="1"/>
  <c r="D6209" i="1" s="1"/>
  <c r="D6210" i="1" a="1"/>
  <c r="D6210" i="1" s="1"/>
  <c r="D6211" i="1" a="1"/>
  <c r="D6211" i="1" s="1"/>
  <c r="D6212" i="1" a="1"/>
  <c r="D6212" i="1" s="1"/>
  <c r="D6213" i="1" a="1"/>
  <c r="D6213" i="1" s="1"/>
  <c r="D6214" i="1" a="1"/>
  <c r="D6214" i="1" s="1"/>
  <c r="D6215" i="1" a="1"/>
  <c r="D6215" i="1" s="1"/>
  <c r="D6216" i="1" a="1"/>
  <c r="D6216" i="1" s="1"/>
  <c r="D6217" i="1" a="1"/>
  <c r="D6217" i="1" s="1"/>
  <c r="D6218" i="1" a="1"/>
  <c r="D6218" i="1" s="1"/>
  <c r="D6219" i="1" a="1"/>
  <c r="D6219" i="1" s="1"/>
  <c r="D6220" i="1" a="1"/>
  <c r="D6220" i="1" s="1"/>
  <c r="D6221" i="1" a="1"/>
  <c r="D6221" i="1" s="1"/>
  <c r="D6222" i="1" a="1"/>
  <c r="D6222" i="1" s="1"/>
  <c r="D6223" i="1" a="1"/>
  <c r="D6223" i="1" s="1"/>
  <c r="D6224" i="1" a="1"/>
  <c r="D6224" i="1" s="1"/>
  <c r="D6225" i="1" a="1"/>
  <c r="D6225" i="1" s="1"/>
  <c r="D6226" i="1" a="1"/>
  <c r="D6226" i="1" s="1"/>
  <c r="D6227" i="1" a="1"/>
  <c r="D6227" i="1" s="1"/>
  <c r="D6228" i="1" a="1"/>
  <c r="D6228" i="1" s="1"/>
  <c r="D6229" i="1" a="1"/>
  <c r="D6229" i="1" s="1"/>
  <c r="D6230" i="1" a="1"/>
  <c r="D6230" i="1" s="1"/>
  <c r="D6231" i="1" a="1"/>
  <c r="D6231" i="1" s="1"/>
  <c r="D6232" i="1" a="1"/>
  <c r="D6232" i="1" s="1"/>
  <c r="D6233" i="1" a="1"/>
  <c r="D6233" i="1" s="1"/>
  <c r="D6234" i="1" a="1"/>
  <c r="D6234" i="1" s="1"/>
  <c r="D6235" i="1" a="1"/>
  <c r="D6235" i="1" s="1"/>
  <c r="D6236" i="1" a="1"/>
  <c r="D6236" i="1" s="1"/>
  <c r="D6237" i="1" a="1"/>
  <c r="D6237" i="1" s="1"/>
  <c r="D6238" i="1" a="1"/>
  <c r="D6238" i="1" s="1"/>
  <c r="D6239" i="1" a="1"/>
  <c r="D6239" i="1" s="1"/>
  <c r="D6240" i="1" a="1"/>
  <c r="D6240" i="1" s="1"/>
  <c r="D6241" i="1" a="1"/>
  <c r="D6241" i="1" s="1"/>
  <c r="D6242" i="1" a="1"/>
  <c r="D6242" i="1" s="1"/>
  <c r="D6243" i="1" a="1"/>
  <c r="D6243" i="1" s="1"/>
  <c r="D6244" i="1" a="1"/>
  <c r="D6244" i="1" s="1"/>
  <c r="D6245" i="1" a="1"/>
  <c r="D6245" i="1" s="1"/>
  <c r="D6246" i="1" a="1"/>
  <c r="D6246" i="1" s="1"/>
  <c r="D6247" i="1" a="1"/>
  <c r="D6247" i="1" s="1"/>
  <c r="D6248" i="1" a="1"/>
  <c r="D6248" i="1" s="1"/>
  <c r="D6249" i="1" a="1"/>
  <c r="D6249" i="1" s="1"/>
  <c r="D6250" i="1" a="1"/>
  <c r="D6250" i="1" s="1"/>
  <c r="D6251" i="1" a="1"/>
  <c r="D6251" i="1" s="1"/>
  <c r="D6252" i="1" a="1"/>
  <c r="D6252" i="1" s="1"/>
  <c r="D6253" i="1" a="1"/>
  <c r="D6253" i="1" s="1"/>
  <c r="D6254" i="1" a="1"/>
  <c r="D6254" i="1" s="1"/>
  <c r="D6255" i="1" a="1"/>
  <c r="D6255" i="1" s="1"/>
  <c r="D6256" i="1" a="1"/>
  <c r="D6256" i="1" s="1"/>
  <c r="D6257" i="1" a="1"/>
  <c r="D6257" i="1" s="1"/>
  <c r="D6258" i="1" a="1"/>
  <c r="D6258" i="1" s="1"/>
  <c r="D6259" i="1" a="1"/>
  <c r="D6259" i="1" s="1"/>
  <c r="D6260" i="1" a="1"/>
  <c r="D6260" i="1" s="1"/>
  <c r="D6261" i="1" a="1"/>
  <c r="D6261" i="1" s="1"/>
  <c r="D6262" i="1" a="1"/>
  <c r="D6262" i="1" s="1"/>
  <c r="D6263" i="1" a="1"/>
  <c r="D6263" i="1" s="1"/>
  <c r="D6264" i="1" a="1"/>
  <c r="D6264" i="1" s="1"/>
  <c r="D6265" i="1" a="1"/>
  <c r="D6265" i="1" s="1"/>
  <c r="D6266" i="1" a="1"/>
  <c r="D6266" i="1" s="1"/>
  <c r="D6267" i="1" a="1"/>
  <c r="D6267" i="1" s="1"/>
  <c r="D6268" i="1" a="1"/>
  <c r="D6268" i="1" s="1"/>
  <c r="D6269" i="1" a="1"/>
  <c r="D6269" i="1" s="1"/>
  <c r="D6270" i="1" a="1"/>
  <c r="D6270" i="1" s="1"/>
  <c r="D6271" i="1" a="1"/>
  <c r="D6271" i="1" s="1"/>
  <c r="D6272" i="1" a="1"/>
  <c r="D6272" i="1" s="1"/>
  <c r="D6273" i="1" a="1"/>
  <c r="D6273" i="1" s="1"/>
  <c r="D6274" i="1" a="1"/>
  <c r="D6274" i="1" s="1"/>
  <c r="D6275" i="1" a="1"/>
  <c r="D6275" i="1" s="1"/>
  <c r="D6276" i="1" a="1"/>
  <c r="D6276" i="1" s="1"/>
  <c r="D6277" i="1" a="1"/>
  <c r="D6277" i="1" s="1"/>
  <c r="D6278" i="1" a="1"/>
  <c r="D6278" i="1" s="1"/>
  <c r="D6279" i="1" a="1"/>
  <c r="D6279" i="1" s="1"/>
  <c r="D6280" i="1" a="1"/>
  <c r="D6280" i="1" s="1"/>
  <c r="D6281" i="1" a="1"/>
  <c r="D6281" i="1" s="1"/>
  <c r="D6282" i="1" a="1"/>
  <c r="D6282" i="1" s="1"/>
  <c r="D6283" i="1" a="1"/>
  <c r="D6283" i="1" s="1"/>
  <c r="D6284" i="1" a="1"/>
  <c r="D6284" i="1" s="1"/>
  <c r="D6285" i="1" a="1"/>
  <c r="D6285" i="1" s="1"/>
  <c r="D6286" i="1" a="1"/>
  <c r="D6286" i="1" s="1"/>
  <c r="D6287" i="1" a="1"/>
  <c r="D6287" i="1" s="1"/>
  <c r="D6288" i="1" a="1"/>
  <c r="D6288" i="1" s="1"/>
  <c r="D6289" i="1" a="1"/>
  <c r="D6289" i="1" s="1"/>
  <c r="D6290" i="1" a="1"/>
  <c r="D6290" i="1" s="1"/>
  <c r="D6291" i="1" a="1"/>
  <c r="D6291" i="1" s="1"/>
  <c r="D6292" i="1" a="1"/>
  <c r="D6292" i="1" s="1"/>
  <c r="D6293" i="1" a="1"/>
  <c r="D6293" i="1" s="1"/>
  <c r="D6294" i="1" a="1"/>
  <c r="D6294" i="1" s="1"/>
  <c r="D6295" i="1" a="1"/>
  <c r="D6295" i="1" s="1"/>
  <c r="D6296" i="1" a="1"/>
  <c r="D6296" i="1" s="1"/>
  <c r="D6297" i="1" a="1"/>
  <c r="D6297" i="1" s="1"/>
  <c r="D6298" i="1" a="1"/>
  <c r="D6298" i="1" s="1"/>
  <c r="D6299" i="1" a="1"/>
  <c r="D6299" i="1" s="1"/>
  <c r="D6300" i="1" a="1"/>
  <c r="D6300" i="1" s="1"/>
  <c r="D6301" i="1" a="1"/>
  <c r="D6301" i="1" s="1"/>
  <c r="D6302" i="1" a="1"/>
  <c r="D6302" i="1" s="1"/>
  <c r="D6303" i="1" a="1"/>
  <c r="D6303" i="1" s="1"/>
  <c r="D6304" i="1" a="1"/>
  <c r="D6304" i="1" s="1"/>
  <c r="D6305" i="1" a="1"/>
  <c r="D6305" i="1" s="1"/>
  <c r="D6306" i="1" a="1"/>
  <c r="D6306" i="1" s="1"/>
  <c r="D6307" i="1" a="1"/>
  <c r="D6307" i="1" s="1"/>
  <c r="D6308" i="1" a="1"/>
  <c r="D6308" i="1" s="1"/>
  <c r="D6309" i="1" a="1"/>
  <c r="D6309" i="1" s="1"/>
  <c r="D6310" i="1" a="1"/>
  <c r="D6310" i="1" s="1"/>
  <c r="D6311" i="1" a="1"/>
  <c r="D6311" i="1" s="1"/>
  <c r="D6312" i="1" a="1"/>
  <c r="D6312" i="1" s="1"/>
  <c r="D6313" i="1" a="1"/>
  <c r="D6313" i="1" s="1"/>
  <c r="D6314" i="1" a="1"/>
  <c r="D6314" i="1" s="1"/>
  <c r="D6315" i="1" a="1"/>
  <c r="D6315" i="1" s="1"/>
  <c r="D6316" i="1" a="1"/>
  <c r="D6316" i="1" s="1"/>
  <c r="D6317" i="1" a="1"/>
  <c r="D6317" i="1" s="1"/>
  <c r="D6318" i="1" a="1"/>
  <c r="D6318" i="1" s="1"/>
  <c r="D6319" i="1" a="1"/>
  <c r="D6319" i="1" s="1"/>
  <c r="D6320" i="1" a="1"/>
  <c r="D6320" i="1" s="1"/>
  <c r="D6321" i="1" a="1"/>
  <c r="D6321" i="1" s="1"/>
  <c r="D6322" i="1" a="1"/>
  <c r="D6322" i="1" s="1"/>
  <c r="D6323" i="1" a="1"/>
  <c r="D6323" i="1" s="1"/>
  <c r="D6324" i="1" a="1"/>
  <c r="D6324" i="1" s="1"/>
  <c r="D6325" i="1" a="1"/>
  <c r="D6325" i="1" s="1"/>
  <c r="D6326" i="1" a="1"/>
  <c r="D6326" i="1" s="1"/>
  <c r="D6327" i="1" a="1"/>
  <c r="D6327" i="1" s="1"/>
  <c r="D6328" i="1" a="1"/>
  <c r="D6328" i="1" s="1"/>
  <c r="D6329" i="1" a="1"/>
  <c r="D6329" i="1" s="1"/>
  <c r="D6330" i="1" a="1"/>
  <c r="D6330" i="1" s="1"/>
  <c r="D6331" i="1" a="1"/>
  <c r="D6331" i="1" s="1"/>
  <c r="D6332" i="1" a="1"/>
  <c r="D6332" i="1" s="1"/>
  <c r="D6333" i="1" a="1"/>
  <c r="D6333" i="1" s="1"/>
  <c r="D6334" i="1" a="1"/>
  <c r="D6334" i="1" s="1"/>
  <c r="D6335" i="1" a="1"/>
  <c r="D6335" i="1" s="1"/>
  <c r="D6336" i="1" a="1"/>
  <c r="D6336" i="1" s="1"/>
  <c r="D6337" i="1" a="1"/>
  <c r="D6337" i="1" s="1"/>
  <c r="D6338" i="1" a="1"/>
  <c r="D6338" i="1" s="1"/>
  <c r="D6339" i="1" a="1"/>
  <c r="D6339" i="1" s="1"/>
  <c r="D6340" i="1" a="1"/>
  <c r="D6340" i="1" s="1"/>
  <c r="D6341" i="1" a="1"/>
  <c r="D6341" i="1" s="1"/>
  <c r="D6342" i="1" a="1"/>
  <c r="D6342" i="1" s="1"/>
  <c r="D6343" i="1" a="1"/>
  <c r="D6343" i="1" s="1"/>
  <c r="D6344" i="1" a="1"/>
  <c r="D6344" i="1" s="1"/>
  <c r="D6345" i="1" a="1"/>
  <c r="D6345" i="1" s="1"/>
  <c r="D6346" i="1" a="1"/>
  <c r="D6346" i="1" s="1"/>
  <c r="D6347" i="1" a="1"/>
  <c r="D6347" i="1" s="1"/>
  <c r="D6348" i="1" a="1"/>
  <c r="D6348" i="1" s="1"/>
  <c r="D6349" i="1" a="1"/>
  <c r="D6349" i="1" s="1"/>
  <c r="D6350" i="1" a="1"/>
  <c r="D6350" i="1" s="1"/>
  <c r="D6351" i="1" a="1"/>
  <c r="D6351" i="1" s="1"/>
  <c r="D6352" i="1" a="1"/>
  <c r="D6352" i="1" s="1"/>
  <c r="D6353" i="1" a="1"/>
  <c r="D6353" i="1" s="1"/>
  <c r="D6354" i="1" a="1"/>
  <c r="D6354" i="1" s="1"/>
  <c r="D6355" i="1" a="1"/>
  <c r="D6355" i="1" s="1"/>
  <c r="D6356" i="1" a="1"/>
  <c r="D6356" i="1" s="1"/>
  <c r="D6357" i="1" a="1"/>
  <c r="D6357" i="1" s="1"/>
  <c r="D6358" i="1" a="1"/>
  <c r="D6358" i="1" s="1"/>
  <c r="D6359" i="1" a="1"/>
  <c r="D6359" i="1" s="1"/>
  <c r="D6360" i="1" a="1"/>
  <c r="D6360" i="1" s="1"/>
  <c r="D6361" i="1" a="1"/>
  <c r="D6361" i="1" s="1"/>
  <c r="D6362" i="1" a="1"/>
  <c r="D6362" i="1" s="1"/>
  <c r="D6363" i="1" a="1"/>
  <c r="D6363" i="1" s="1"/>
  <c r="D6364" i="1" a="1"/>
  <c r="D6364" i="1" s="1"/>
  <c r="D6365" i="1" a="1"/>
  <c r="D6365" i="1" s="1"/>
  <c r="D6366" i="1" a="1"/>
  <c r="D6366" i="1" s="1"/>
  <c r="D6367" i="1" a="1"/>
  <c r="D6367" i="1" s="1"/>
  <c r="D6368" i="1" a="1"/>
  <c r="D6368" i="1" s="1"/>
  <c r="D6369" i="1" a="1"/>
  <c r="D6369" i="1" s="1"/>
  <c r="D6370" i="1" a="1"/>
  <c r="D6370" i="1" s="1"/>
  <c r="D6371" i="1" a="1"/>
  <c r="D6371" i="1" s="1"/>
  <c r="D6372" i="1" a="1"/>
  <c r="D6372" i="1" s="1"/>
  <c r="D6373" i="1" a="1"/>
  <c r="D6373" i="1" s="1"/>
  <c r="D6374" i="1" a="1"/>
  <c r="D6374" i="1" s="1"/>
  <c r="D6375" i="1" a="1"/>
  <c r="D6375" i="1" s="1"/>
  <c r="D6376" i="1" a="1"/>
  <c r="D6376" i="1" s="1"/>
  <c r="D6377" i="1" a="1"/>
  <c r="D6377" i="1" s="1"/>
  <c r="D6378" i="1" a="1"/>
  <c r="D6378" i="1" s="1"/>
  <c r="D6379" i="1" a="1"/>
  <c r="D6379" i="1" s="1"/>
  <c r="D6380" i="1" a="1"/>
  <c r="D6380" i="1" s="1"/>
  <c r="D6381" i="1" a="1"/>
  <c r="D6381" i="1" s="1"/>
  <c r="D6382" i="1" a="1"/>
  <c r="D6382" i="1" s="1"/>
  <c r="D6383" i="1" a="1"/>
  <c r="D6383" i="1" s="1"/>
  <c r="D6384" i="1" a="1"/>
  <c r="D6384" i="1" s="1"/>
  <c r="D6385" i="1" a="1"/>
  <c r="D6385" i="1" s="1"/>
  <c r="D6386" i="1" a="1"/>
  <c r="D6386" i="1" s="1"/>
  <c r="D6387" i="1" a="1"/>
  <c r="D6387" i="1" s="1"/>
  <c r="D6388" i="1" a="1"/>
  <c r="D6388" i="1" s="1"/>
  <c r="D6389" i="1" a="1"/>
  <c r="D6389" i="1" s="1"/>
  <c r="D6390" i="1" a="1"/>
  <c r="D6390" i="1" s="1"/>
  <c r="D6391" i="1" a="1"/>
  <c r="D6391" i="1" s="1"/>
  <c r="D6392" i="1" a="1"/>
  <c r="D6392" i="1" s="1"/>
  <c r="D6393" i="1" a="1"/>
  <c r="D6393" i="1" s="1"/>
  <c r="D6394" i="1" a="1"/>
  <c r="D6394" i="1" s="1"/>
  <c r="D6395" i="1" a="1"/>
  <c r="D6395" i="1" s="1"/>
  <c r="D6396" i="1" a="1"/>
  <c r="D6396" i="1" s="1"/>
  <c r="D6397" i="1" a="1"/>
  <c r="D6397" i="1" s="1"/>
  <c r="D6398" i="1" a="1"/>
  <c r="D6398" i="1" s="1"/>
  <c r="D6399" i="1" a="1"/>
  <c r="D6399" i="1" s="1"/>
  <c r="D6400" i="1" a="1"/>
  <c r="D6400" i="1" s="1"/>
  <c r="D6401" i="1" a="1"/>
  <c r="D6401" i="1" s="1"/>
  <c r="D6402" i="1" a="1"/>
  <c r="D6402" i="1" s="1"/>
  <c r="D6403" i="1" a="1"/>
  <c r="D6403" i="1" s="1"/>
  <c r="D6404" i="1" a="1"/>
  <c r="D6404" i="1" s="1"/>
  <c r="D6405" i="1" a="1"/>
  <c r="D6405" i="1" s="1"/>
  <c r="D6406" i="1" a="1"/>
  <c r="D6406" i="1" s="1"/>
  <c r="D6407" i="1" a="1"/>
  <c r="D6407" i="1" s="1"/>
  <c r="D6408" i="1" a="1"/>
  <c r="D6408" i="1" s="1"/>
  <c r="D6409" i="1" a="1"/>
  <c r="D6409" i="1" s="1"/>
  <c r="D6410" i="1" a="1"/>
  <c r="D6410" i="1" s="1"/>
  <c r="D6411" i="1" a="1"/>
  <c r="D6411" i="1" s="1"/>
  <c r="D6412" i="1" a="1"/>
  <c r="D6412" i="1" s="1"/>
  <c r="D6413" i="1" a="1"/>
  <c r="D6413" i="1" s="1"/>
  <c r="D6414" i="1" a="1"/>
  <c r="D6414" i="1" s="1"/>
  <c r="D6415" i="1" a="1"/>
  <c r="D6415" i="1" s="1"/>
  <c r="D6416" i="1" a="1"/>
  <c r="D6416" i="1" s="1"/>
  <c r="D6417" i="1" a="1"/>
  <c r="D6417" i="1" s="1"/>
  <c r="D6418" i="1" a="1"/>
  <c r="D6418" i="1" s="1"/>
  <c r="D6419" i="1" a="1"/>
  <c r="D6419" i="1" s="1"/>
  <c r="D6420" i="1" a="1"/>
  <c r="D6420" i="1" s="1"/>
  <c r="D6421" i="1" a="1"/>
  <c r="D6421" i="1" s="1"/>
  <c r="D6422" i="1" a="1"/>
  <c r="D6422" i="1" s="1"/>
  <c r="D6423" i="1" a="1"/>
  <c r="D6423" i="1" s="1"/>
  <c r="D6424" i="1" a="1"/>
  <c r="D6424" i="1" s="1"/>
  <c r="D6425" i="1" a="1"/>
  <c r="D6425" i="1" s="1"/>
  <c r="D6426" i="1" a="1"/>
  <c r="D6426" i="1" s="1"/>
  <c r="D6427" i="1" a="1"/>
  <c r="D6427" i="1" s="1"/>
  <c r="D6428" i="1" a="1"/>
  <c r="D6428" i="1" s="1"/>
  <c r="D6429" i="1" a="1"/>
  <c r="D6429" i="1" s="1"/>
  <c r="D6430" i="1" a="1"/>
  <c r="D6430" i="1" s="1"/>
  <c r="D6431" i="1" a="1"/>
  <c r="D6431" i="1" s="1"/>
  <c r="D6432" i="1" a="1"/>
  <c r="D6432" i="1" s="1"/>
  <c r="D6433" i="1" a="1"/>
  <c r="D6433" i="1" s="1"/>
  <c r="D6434" i="1" a="1"/>
  <c r="D6434" i="1" s="1"/>
  <c r="D6435" i="1" a="1"/>
  <c r="D6435" i="1" s="1"/>
  <c r="D6436" i="1" a="1"/>
  <c r="D6436" i="1" s="1"/>
  <c r="D6437" i="1" a="1"/>
  <c r="D6437" i="1" s="1"/>
  <c r="D6438" i="1" a="1"/>
  <c r="D6438" i="1" s="1"/>
  <c r="D6439" i="1" a="1"/>
  <c r="D6439" i="1" s="1"/>
  <c r="D6440" i="1" a="1"/>
  <c r="D6440" i="1" s="1"/>
  <c r="D6441" i="1" a="1"/>
  <c r="D6441" i="1" s="1"/>
  <c r="D6442" i="1" a="1"/>
  <c r="D6442" i="1" s="1"/>
  <c r="D6443" i="1" a="1"/>
  <c r="D6443" i="1" s="1"/>
  <c r="D6444" i="1" a="1"/>
  <c r="D6444" i="1" s="1"/>
  <c r="D6445" i="1" a="1"/>
  <c r="D6445" i="1" s="1"/>
  <c r="D6446" i="1" a="1"/>
  <c r="D6446" i="1" s="1"/>
  <c r="D6447" i="1" a="1"/>
  <c r="D6447" i="1" s="1"/>
  <c r="D6448" i="1" a="1"/>
  <c r="D6448" i="1" s="1"/>
  <c r="D6449" i="1" a="1"/>
  <c r="D6449" i="1" s="1"/>
  <c r="D6450" i="1" a="1"/>
  <c r="D6450" i="1" s="1"/>
  <c r="D6451" i="1" a="1"/>
  <c r="D6451" i="1" s="1"/>
  <c r="D6452" i="1" a="1"/>
  <c r="D6452" i="1" s="1"/>
  <c r="D6453" i="1" a="1"/>
  <c r="D6453" i="1" s="1"/>
  <c r="D6454" i="1" a="1"/>
  <c r="D6454" i="1" s="1"/>
  <c r="D6455" i="1" a="1"/>
  <c r="D6455" i="1" s="1"/>
  <c r="D6456" i="1" a="1"/>
  <c r="D6456" i="1" s="1"/>
  <c r="D6457" i="1" a="1"/>
  <c r="D6457" i="1" s="1"/>
  <c r="D6458" i="1" a="1"/>
  <c r="D6458" i="1" s="1"/>
  <c r="D6459" i="1" a="1"/>
  <c r="D6459" i="1" s="1"/>
  <c r="D6460" i="1" a="1"/>
  <c r="D6460" i="1" s="1"/>
  <c r="D6461" i="1" a="1"/>
  <c r="D6461" i="1" s="1"/>
  <c r="D6462" i="1" a="1"/>
  <c r="D6462" i="1" s="1"/>
  <c r="D6463" i="1" a="1"/>
  <c r="D6463" i="1" s="1"/>
  <c r="D6464" i="1" a="1"/>
  <c r="D6464" i="1" s="1"/>
  <c r="D6465" i="1" a="1"/>
  <c r="D6465" i="1" s="1"/>
  <c r="D6466" i="1" a="1"/>
  <c r="D6466" i="1" s="1"/>
  <c r="D6467" i="1" a="1"/>
  <c r="D6467" i="1" s="1"/>
  <c r="D6468" i="1" a="1"/>
  <c r="D6468" i="1" s="1"/>
  <c r="D6469" i="1" a="1"/>
  <c r="D6469" i="1" s="1"/>
  <c r="D6470" i="1" a="1"/>
  <c r="D6470" i="1" s="1"/>
  <c r="D6471" i="1" a="1"/>
  <c r="D6471" i="1" s="1"/>
  <c r="D6472" i="1" a="1"/>
  <c r="D6472" i="1" s="1"/>
  <c r="D6473" i="1" a="1"/>
  <c r="D6473" i="1" s="1"/>
  <c r="D6474" i="1" a="1"/>
  <c r="D6474" i="1" s="1"/>
  <c r="D6475" i="1" a="1"/>
  <c r="D6475" i="1" s="1"/>
  <c r="D6476" i="1" a="1"/>
  <c r="D6476" i="1" s="1"/>
  <c r="D6477" i="1" a="1"/>
  <c r="D6477" i="1" s="1"/>
  <c r="D6478" i="1" a="1"/>
  <c r="D6478" i="1" s="1"/>
  <c r="D6479" i="1" a="1"/>
  <c r="D6479" i="1" s="1"/>
  <c r="D6480" i="1" a="1"/>
  <c r="D6480" i="1" s="1"/>
  <c r="D6481" i="1" a="1"/>
  <c r="D6481" i="1" s="1"/>
  <c r="D6482" i="1" a="1"/>
  <c r="D6482" i="1" s="1"/>
  <c r="D6483" i="1" a="1"/>
  <c r="D6483" i="1" s="1"/>
  <c r="D6484" i="1" a="1"/>
  <c r="D6484" i="1" s="1"/>
  <c r="D6485" i="1" a="1"/>
  <c r="D6485" i="1" s="1"/>
  <c r="D6486" i="1" a="1"/>
  <c r="D6486" i="1" s="1"/>
  <c r="D6487" i="1" a="1"/>
  <c r="D6487" i="1" s="1"/>
  <c r="D6488" i="1" a="1"/>
  <c r="D6488" i="1" s="1"/>
  <c r="D6489" i="1" a="1"/>
  <c r="D6489" i="1" s="1"/>
  <c r="D6490" i="1" a="1"/>
  <c r="D6490" i="1" s="1"/>
  <c r="D6491" i="1" a="1"/>
  <c r="D6491" i="1" s="1"/>
  <c r="D6492" i="1" a="1"/>
  <c r="D6492" i="1" s="1"/>
  <c r="D6493" i="1" a="1"/>
  <c r="D6493" i="1" s="1"/>
  <c r="D6494" i="1" a="1"/>
  <c r="D6494" i="1" s="1"/>
  <c r="D6495" i="1" a="1"/>
  <c r="D6495" i="1" s="1"/>
  <c r="D6496" i="1" a="1"/>
  <c r="D6496" i="1" s="1"/>
  <c r="D6497" i="1" a="1"/>
  <c r="D6497" i="1" s="1"/>
  <c r="D6498" i="1" a="1"/>
  <c r="D6498" i="1" s="1"/>
  <c r="D6499" i="1" a="1"/>
  <c r="D6499" i="1" s="1"/>
  <c r="D6500" i="1" a="1"/>
  <c r="D6500" i="1" s="1"/>
  <c r="D6501" i="1" a="1"/>
  <c r="D6501" i="1" s="1"/>
  <c r="D6502" i="1" a="1"/>
  <c r="D6502" i="1" s="1"/>
  <c r="D6503" i="1" a="1"/>
  <c r="D6503" i="1" s="1"/>
  <c r="D6504" i="1" a="1"/>
  <c r="D6504" i="1" s="1"/>
  <c r="D6505" i="1" a="1"/>
  <c r="D6505" i="1" s="1"/>
  <c r="D6506" i="1" a="1"/>
  <c r="D6506" i="1" s="1"/>
  <c r="D6507" i="1" a="1"/>
  <c r="D6507" i="1" s="1"/>
  <c r="D6508" i="1" a="1"/>
  <c r="D6508" i="1" s="1"/>
  <c r="D6509" i="1" a="1"/>
  <c r="D6509" i="1" s="1"/>
  <c r="D6510" i="1" a="1"/>
  <c r="D6510" i="1" s="1"/>
  <c r="D6511" i="1" a="1"/>
  <c r="D6511" i="1" s="1"/>
  <c r="D6512" i="1" a="1"/>
  <c r="D6512" i="1" s="1"/>
  <c r="D6513" i="1" a="1"/>
  <c r="D6513" i="1" s="1"/>
  <c r="D6514" i="1" a="1"/>
  <c r="D6514" i="1" s="1"/>
  <c r="D6515" i="1" a="1"/>
  <c r="D6515" i="1" s="1"/>
  <c r="D6516" i="1" a="1"/>
  <c r="D6516" i="1" s="1"/>
  <c r="D6517" i="1" a="1"/>
  <c r="D6517" i="1" s="1"/>
  <c r="D6518" i="1" a="1"/>
  <c r="D6518" i="1" s="1"/>
  <c r="D6519" i="1" a="1"/>
  <c r="D6519" i="1" s="1"/>
  <c r="D6520" i="1" a="1"/>
  <c r="D6520" i="1" s="1"/>
  <c r="D6521" i="1" a="1"/>
  <c r="D6521" i="1" s="1"/>
  <c r="D6522" i="1" a="1"/>
  <c r="D6522" i="1" s="1"/>
  <c r="D6523" i="1" a="1"/>
  <c r="D6523" i="1" s="1"/>
  <c r="D6524" i="1" a="1"/>
  <c r="D6524" i="1" s="1"/>
  <c r="D6525" i="1" a="1"/>
  <c r="D6525" i="1" s="1"/>
  <c r="D6526" i="1" a="1"/>
  <c r="D6526" i="1" s="1"/>
  <c r="D6527" i="1" a="1"/>
  <c r="D6527" i="1" s="1"/>
  <c r="D6528" i="1" a="1"/>
  <c r="D6528" i="1" s="1"/>
  <c r="D6529" i="1" a="1"/>
  <c r="D6529" i="1" s="1"/>
  <c r="D6530" i="1" a="1"/>
  <c r="D6530" i="1" s="1"/>
  <c r="D6531" i="1" a="1"/>
  <c r="D6531" i="1" s="1"/>
  <c r="D6532" i="1" a="1"/>
  <c r="D6532" i="1" s="1"/>
  <c r="D6533" i="1" a="1"/>
  <c r="D6533" i="1" s="1"/>
  <c r="D6534" i="1" a="1"/>
  <c r="D6534" i="1" s="1"/>
  <c r="D6535" i="1" a="1"/>
  <c r="D6535" i="1" s="1"/>
  <c r="D6536" i="1" a="1"/>
  <c r="D6536" i="1" s="1"/>
  <c r="D6537" i="1" a="1"/>
  <c r="D6537" i="1" s="1"/>
  <c r="D6538" i="1" a="1"/>
  <c r="D6538" i="1" s="1"/>
  <c r="D6539" i="1" a="1"/>
  <c r="D6539" i="1" s="1"/>
  <c r="D6540" i="1" a="1"/>
  <c r="D6540" i="1" s="1"/>
  <c r="D6541" i="1" a="1"/>
  <c r="D6541" i="1" s="1"/>
  <c r="D6542" i="1" a="1"/>
  <c r="D6542" i="1" s="1"/>
  <c r="D6543" i="1" a="1"/>
  <c r="D6543" i="1" s="1"/>
  <c r="D6544" i="1" a="1"/>
  <c r="D6544" i="1" s="1"/>
  <c r="D6545" i="1" a="1"/>
  <c r="D6545" i="1" s="1"/>
  <c r="D6546" i="1" a="1"/>
  <c r="D6546" i="1" s="1"/>
  <c r="D6547" i="1" a="1"/>
  <c r="D6547" i="1" s="1"/>
  <c r="D6548" i="1" a="1"/>
  <c r="D6548" i="1" s="1"/>
  <c r="D6549" i="1" a="1"/>
  <c r="D6549" i="1" s="1"/>
  <c r="D6550" i="1" a="1"/>
  <c r="D6550" i="1" s="1"/>
  <c r="D6551" i="1" a="1"/>
  <c r="D6551" i="1" s="1"/>
  <c r="D6552" i="1" a="1"/>
  <c r="D6552" i="1" s="1"/>
  <c r="D6553" i="1" a="1"/>
  <c r="D6553" i="1" s="1"/>
  <c r="D6554" i="1" a="1"/>
  <c r="D6554" i="1" s="1"/>
  <c r="D6555" i="1" a="1"/>
  <c r="D6555" i="1" s="1"/>
  <c r="D6556" i="1" a="1"/>
  <c r="D6556" i="1" s="1"/>
  <c r="D6557" i="1" a="1"/>
  <c r="D6557" i="1" s="1"/>
  <c r="D6558" i="1" a="1"/>
  <c r="D6558" i="1" s="1"/>
  <c r="D6559" i="1" a="1"/>
  <c r="D6559" i="1" s="1"/>
  <c r="D6560" i="1" a="1"/>
  <c r="D6560" i="1" s="1"/>
  <c r="D6561" i="1" a="1"/>
  <c r="D6561" i="1" s="1"/>
  <c r="D6562" i="1" a="1"/>
  <c r="D6562" i="1" s="1"/>
  <c r="D6563" i="1" a="1"/>
  <c r="D6563" i="1" s="1"/>
  <c r="D6564" i="1" a="1"/>
  <c r="D6564" i="1" s="1"/>
  <c r="D6565" i="1" a="1"/>
  <c r="D6565" i="1" s="1"/>
  <c r="D6566" i="1" a="1"/>
  <c r="D6566" i="1" s="1"/>
  <c r="D6567" i="1" a="1"/>
  <c r="D6567" i="1" s="1"/>
  <c r="D6568" i="1" a="1"/>
  <c r="D6568" i="1" s="1"/>
  <c r="D6569" i="1" a="1"/>
  <c r="D6569" i="1" s="1"/>
  <c r="D6570" i="1" a="1"/>
  <c r="D6570" i="1" s="1"/>
  <c r="D6571" i="1" a="1"/>
  <c r="D6571" i="1" s="1"/>
  <c r="D6572" i="1" a="1"/>
  <c r="D6572" i="1" s="1"/>
  <c r="D6573" i="1" a="1"/>
  <c r="D6573" i="1" s="1"/>
  <c r="D6574" i="1" a="1"/>
  <c r="D6574" i="1" s="1"/>
  <c r="D6575" i="1" a="1"/>
  <c r="D6575" i="1" s="1"/>
  <c r="D6576" i="1" a="1"/>
  <c r="D6576" i="1" s="1"/>
  <c r="D6577" i="1" a="1"/>
  <c r="D6577" i="1" s="1"/>
  <c r="D6578" i="1" a="1"/>
  <c r="D6578" i="1" s="1"/>
  <c r="D6579" i="1" a="1"/>
  <c r="D6579" i="1" s="1"/>
  <c r="D6580" i="1" a="1"/>
  <c r="D6580" i="1" s="1"/>
  <c r="D6581" i="1" a="1"/>
  <c r="D6581" i="1" s="1"/>
  <c r="D6582" i="1" a="1"/>
  <c r="D6582" i="1" s="1"/>
  <c r="D6583" i="1" a="1"/>
  <c r="D6583" i="1" s="1"/>
  <c r="D6584" i="1" a="1"/>
  <c r="D6584" i="1" s="1"/>
  <c r="D6585" i="1" a="1"/>
  <c r="D6585" i="1" s="1"/>
  <c r="D6586" i="1" a="1"/>
  <c r="D6586" i="1" s="1"/>
  <c r="D6587" i="1" a="1"/>
  <c r="D6587" i="1" s="1"/>
  <c r="D6588" i="1" a="1"/>
  <c r="D6588" i="1" s="1"/>
  <c r="D6589" i="1" a="1"/>
  <c r="D6589" i="1" s="1"/>
  <c r="D6590" i="1" a="1"/>
  <c r="D6590" i="1" s="1"/>
  <c r="D6591" i="1" a="1"/>
  <c r="D6591" i="1" s="1"/>
  <c r="D6592" i="1" a="1"/>
  <c r="D6592" i="1" s="1"/>
  <c r="D6593" i="1" a="1"/>
  <c r="D6593" i="1" s="1"/>
  <c r="D6594" i="1" a="1"/>
  <c r="D6594" i="1" s="1"/>
  <c r="D6595" i="1" a="1"/>
  <c r="D6595" i="1" s="1"/>
  <c r="D6596" i="1" a="1"/>
  <c r="D6596" i="1" s="1"/>
  <c r="D6597" i="1" a="1"/>
  <c r="D6597" i="1" s="1"/>
  <c r="D6598" i="1" a="1"/>
  <c r="D6598" i="1" s="1"/>
  <c r="D6599" i="1" a="1"/>
  <c r="D6599" i="1" s="1"/>
  <c r="D6600" i="1" a="1"/>
  <c r="D6600" i="1" s="1"/>
  <c r="D6601" i="1" a="1"/>
  <c r="D6601" i="1" s="1"/>
  <c r="D6602" i="1" a="1"/>
  <c r="D6602" i="1" s="1"/>
  <c r="D6603" i="1" a="1"/>
  <c r="D6603" i="1" s="1"/>
  <c r="D6604" i="1" a="1"/>
  <c r="D6604" i="1" s="1"/>
  <c r="D6605" i="1" a="1"/>
  <c r="D6605" i="1" s="1"/>
  <c r="D6606" i="1" a="1"/>
  <c r="D6606" i="1" s="1"/>
  <c r="D6607" i="1" a="1"/>
  <c r="D6607" i="1" s="1"/>
  <c r="D6608" i="1" a="1"/>
  <c r="D6608" i="1" s="1"/>
  <c r="D6609" i="1" a="1"/>
  <c r="D6609" i="1" s="1"/>
  <c r="D6610" i="1" a="1"/>
  <c r="D6610" i="1" s="1"/>
  <c r="D6611" i="1" a="1"/>
  <c r="D6611" i="1" s="1"/>
  <c r="D6612" i="1" a="1"/>
  <c r="D6612" i="1" s="1"/>
  <c r="D6613" i="1" a="1"/>
  <c r="D6613" i="1" s="1"/>
  <c r="D6614" i="1" a="1"/>
  <c r="D6614" i="1" s="1"/>
  <c r="D6615" i="1" a="1"/>
  <c r="D6615" i="1" s="1"/>
  <c r="D6616" i="1" a="1"/>
  <c r="D6616" i="1" s="1"/>
  <c r="D6617" i="1" a="1"/>
  <c r="D6617" i="1" s="1"/>
  <c r="D6618" i="1" a="1"/>
  <c r="D6618" i="1" s="1"/>
  <c r="D6619" i="1" a="1"/>
  <c r="D6619" i="1" s="1"/>
  <c r="D6620" i="1" a="1"/>
  <c r="D6620" i="1" s="1"/>
  <c r="D6621" i="1" a="1"/>
  <c r="D6621" i="1" s="1"/>
  <c r="D6622" i="1" a="1"/>
  <c r="D6622" i="1" s="1"/>
  <c r="D6623" i="1" a="1"/>
  <c r="D6623" i="1" s="1"/>
  <c r="D6624" i="1" a="1"/>
  <c r="D6624" i="1" s="1"/>
  <c r="D6625" i="1" a="1"/>
  <c r="D6625" i="1" s="1"/>
  <c r="D6626" i="1" a="1"/>
  <c r="D6626" i="1" s="1"/>
  <c r="D6627" i="1" a="1"/>
  <c r="D6627" i="1" s="1"/>
  <c r="D6628" i="1" a="1"/>
  <c r="D6628" i="1" s="1"/>
  <c r="D6629" i="1" a="1"/>
  <c r="D6629" i="1" s="1"/>
  <c r="D6630" i="1" a="1"/>
  <c r="D6630" i="1" s="1"/>
  <c r="D6631" i="1" a="1"/>
  <c r="D6631" i="1" s="1"/>
  <c r="D6632" i="1" a="1"/>
  <c r="D6632" i="1" s="1"/>
  <c r="D6633" i="1" a="1"/>
  <c r="D6633" i="1" s="1"/>
  <c r="D6634" i="1" a="1"/>
  <c r="D6634" i="1" s="1"/>
  <c r="D6635" i="1" a="1"/>
  <c r="D6635" i="1" s="1"/>
  <c r="D6636" i="1" a="1"/>
  <c r="D6636" i="1" s="1"/>
  <c r="D6637" i="1" a="1"/>
  <c r="D6637" i="1" s="1"/>
  <c r="D6638" i="1" a="1"/>
  <c r="D6638" i="1" s="1"/>
  <c r="D6639" i="1" a="1"/>
  <c r="D6639" i="1" s="1"/>
  <c r="D6640" i="1" a="1"/>
  <c r="D6640" i="1" s="1"/>
  <c r="D6641" i="1" a="1"/>
  <c r="D6641" i="1" s="1"/>
  <c r="D6642" i="1" a="1"/>
  <c r="D6642" i="1" s="1"/>
  <c r="D6643" i="1" a="1"/>
  <c r="D6643" i="1" s="1"/>
  <c r="D6644" i="1" a="1"/>
  <c r="D6644" i="1" s="1"/>
  <c r="D6645" i="1" a="1"/>
  <c r="D6645" i="1" s="1"/>
  <c r="D6646" i="1" a="1"/>
  <c r="D6646" i="1" s="1"/>
  <c r="D6647" i="1" a="1"/>
  <c r="D6647" i="1" s="1"/>
  <c r="D6648" i="1" a="1"/>
  <c r="D6648" i="1" s="1"/>
  <c r="D6649" i="1" a="1"/>
  <c r="D6649" i="1" s="1"/>
  <c r="D6650" i="1" a="1"/>
  <c r="D6650" i="1" s="1"/>
  <c r="D6651" i="1" a="1"/>
  <c r="D6651" i="1" s="1"/>
  <c r="D6652" i="1" a="1"/>
  <c r="D6652" i="1" s="1"/>
  <c r="D6653" i="1" a="1"/>
  <c r="D6653" i="1" s="1"/>
  <c r="D6654" i="1" a="1"/>
  <c r="D6654" i="1" s="1"/>
  <c r="D6655" i="1" a="1"/>
  <c r="D6655" i="1" s="1"/>
  <c r="D6656" i="1" a="1"/>
  <c r="D6656" i="1" s="1"/>
  <c r="D6657" i="1" a="1"/>
  <c r="D6657" i="1" s="1"/>
  <c r="D6658" i="1" a="1"/>
  <c r="D6658" i="1" s="1"/>
  <c r="D6659" i="1" a="1"/>
  <c r="D6659" i="1" s="1"/>
  <c r="D6660" i="1" a="1"/>
  <c r="D6660" i="1" s="1"/>
  <c r="D6661" i="1" a="1"/>
  <c r="D6661" i="1" s="1"/>
  <c r="D6662" i="1" a="1"/>
  <c r="D6662" i="1" s="1"/>
  <c r="D6663" i="1" a="1"/>
  <c r="D6663" i="1" s="1"/>
  <c r="D6664" i="1" a="1"/>
  <c r="D6664" i="1" s="1"/>
  <c r="D6665" i="1" a="1"/>
  <c r="D6665" i="1" s="1"/>
  <c r="D6666" i="1" a="1"/>
  <c r="D6666" i="1" s="1"/>
  <c r="D6667" i="1" a="1"/>
  <c r="D6667" i="1" s="1"/>
  <c r="D6668" i="1" a="1"/>
  <c r="D6668" i="1" s="1"/>
  <c r="D6669" i="1" a="1"/>
  <c r="D6669" i="1" s="1"/>
  <c r="D6670" i="1" a="1"/>
  <c r="D6670" i="1" s="1"/>
  <c r="D6671" i="1" a="1"/>
  <c r="D6671" i="1" s="1"/>
  <c r="D6672" i="1" a="1"/>
  <c r="D6672" i="1" s="1"/>
  <c r="D6673" i="1" a="1"/>
  <c r="D6673" i="1" s="1"/>
  <c r="D6674" i="1" a="1"/>
  <c r="D6674" i="1" s="1"/>
  <c r="D6675" i="1" a="1"/>
  <c r="D6675" i="1" s="1"/>
  <c r="D6676" i="1" a="1"/>
  <c r="D6676" i="1" s="1"/>
  <c r="D6677" i="1" a="1"/>
  <c r="D6677" i="1" s="1"/>
  <c r="D6678" i="1" a="1"/>
  <c r="D6678" i="1" s="1"/>
  <c r="D6679" i="1" a="1"/>
  <c r="D6679" i="1" s="1"/>
  <c r="D6680" i="1" a="1"/>
  <c r="D6680" i="1" s="1"/>
  <c r="D6681" i="1" a="1"/>
  <c r="D6681" i="1" s="1"/>
  <c r="D6682" i="1" a="1"/>
  <c r="D6682" i="1" s="1"/>
  <c r="D6683" i="1" a="1"/>
  <c r="D6683" i="1" s="1"/>
  <c r="D6684" i="1" a="1"/>
  <c r="D6684" i="1" s="1"/>
  <c r="D6685" i="1" a="1"/>
  <c r="D6685" i="1" s="1"/>
  <c r="D6686" i="1" a="1"/>
  <c r="D6686" i="1" s="1"/>
  <c r="D6687" i="1" a="1"/>
  <c r="D6687" i="1" s="1"/>
  <c r="D6688" i="1" a="1"/>
  <c r="D6688" i="1" s="1"/>
  <c r="D6689" i="1" a="1"/>
  <c r="D6689" i="1" s="1"/>
  <c r="D6690" i="1" a="1"/>
  <c r="D6690" i="1" s="1"/>
  <c r="D6691" i="1" a="1"/>
  <c r="D6691" i="1" s="1"/>
  <c r="D6692" i="1" a="1"/>
  <c r="D6692" i="1" s="1"/>
  <c r="D6693" i="1" a="1"/>
  <c r="D6693" i="1" s="1"/>
  <c r="D6694" i="1" a="1"/>
  <c r="D6694" i="1" s="1"/>
  <c r="D6695" i="1" a="1"/>
  <c r="D6695" i="1" s="1"/>
  <c r="D6696" i="1" a="1"/>
  <c r="D6696" i="1" s="1"/>
  <c r="D6697" i="1" a="1"/>
  <c r="D6697" i="1" s="1"/>
  <c r="D6698" i="1" a="1"/>
  <c r="D6698" i="1" s="1"/>
  <c r="D6699" i="1" a="1"/>
  <c r="D6699" i="1" s="1"/>
  <c r="D6700" i="1" a="1"/>
  <c r="D6700" i="1" s="1"/>
  <c r="D6701" i="1" a="1"/>
  <c r="D6701" i="1" s="1"/>
  <c r="D6702" i="1" a="1"/>
  <c r="D6702" i="1" s="1"/>
  <c r="D6703" i="1" a="1"/>
  <c r="D6703" i="1" s="1"/>
  <c r="D6704" i="1" a="1"/>
  <c r="D6704" i="1" s="1"/>
  <c r="D6705" i="1" a="1"/>
  <c r="D6705" i="1" s="1"/>
  <c r="D6706" i="1" a="1"/>
  <c r="D6706" i="1" s="1"/>
  <c r="D6707" i="1" a="1"/>
  <c r="D6707" i="1" s="1"/>
  <c r="D6708" i="1" a="1"/>
  <c r="D6708" i="1" s="1"/>
  <c r="D6709" i="1" a="1"/>
  <c r="D6709" i="1" s="1"/>
  <c r="D6710" i="1" a="1"/>
  <c r="D6710" i="1" s="1"/>
  <c r="D6711" i="1" a="1"/>
  <c r="D6711" i="1" s="1"/>
  <c r="D6712" i="1" a="1"/>
  <c r="D6712" i="1" s="1"/>
  <c r="D6713" i="1" a="1"/>
  <c r="D6713" i="1" s="1"/>
  <c r="D6714" i="1" a="1"/>
  <c r="D6714" i="1" s="1"/>
  <c r="D6715" i="1" a="1"/>
  <c r="D6715" i="1" s="1"/>
  <c r="D6716" i="1" a="1"/>
  <c r="D6716" i="1" s="1"/>
  <c r="D6717" i="1" a="1"/>
  <c r="D6717" i="1" s="1"/>
  <c r="D6718" i="1" a="1"/>
  <c r="D6718" i="1" s="1"/>
  <c r="D6719" i="1" a="1"/>
  <c r="D6719" i="1" s="1"/>
  <c r="D6720" i="1" a="1"/>
  <c r="D6720" i="1" s="1"/>
  <c r="D6721" i="1" a="1"/>
  <c r="D6721" i="1" s="1"/>
  <c r="D6722" i="1" a="1"/>
  <c r="D6722" i="1" s="1"/>
  <c r="D6723" i="1" a="1"/>
  <c r="D6723" i="1" s="1"/>
  <c r="D6724" i="1" a="1"/>
  <c r="D6724" i="1" s="1"/>
  <c r="D6725" i="1" a="1"/>
  <c r="D6725" i="1" s="1"/>
  <c r="D6726" i="1" a="1"/>
  <c r="D6726" i="1" s="1"/>
  <c r="D6727" i="1" a="1"/>
  <c r="D6727" i="1" s="1"/>
  <c r="D6728" i="1" a="1"/>
  <c r="D6728" i="1" s="1"/>
  <c r="D6729" i="1" a="1"/>
  <c r="D6729" i="1" s="1"/>
  <c r="D6730" i="1" a="1"/>
  <c r="D6730" i="1" s="1"/>
  <c r="D6731" i="1" a="1"/>
  <c r="D6731" i="1" s="1"/>
  <c r="D6732" i="1" a="1"/>
  <c r="D6732" i="1" s="1"/>
  <c r="D6733" i="1" a="1"/>
  <c r="D6733" i="1" s="1"/>
  <c r="D6734" i="1" a="1"/>
  <c r="D6734" i="1" s="1"/>
  <c r="D6735" i="1" a="1"/>
  <c r="D6735" i="1" s="1"/>
  <c r="D6736" i="1" a="1"/>
  <c r="D6736" i="1" s="1"/>
  <c r="D6737" i="1" a="1"/>
  <c r="D6737" i="1" s="1"/>
  <c r="D6738" i="1" a="1"/>
  <c r="D6738" i="1" s="1"/>
  <c r="D6739" i="1" a="1"/>
  <c r="D6739" i="1" s="1"/>
  <c r="D6740" i="1" a="1"/>
  <c r="D6740" i="1" s="1"/>
  <c r="D6741" i="1" a="1"/>
  <c r="D6741" i="1" s="1"/>
  <c r="D6742" i="1" a="1"/>
  <c r="D6742" i="1" s="1"/>
  <c r="D6743" i="1" a="1"/>
  <c r="D6743" i="1" s="1"/>
  <c r="D6744" i="1" a="1"/>
  <c r="D6744" i="1" s="1"/>
  <c r="D6745" i="1" a="1"/>
  <c r="D6745" i="1" s="1"/>
  <c r="D6746" i="1" a="1"/>
  <c r="D6746" i="1" s="1"/>
  <c r="D6747" i="1" a="1"/>
  <c r="D6747" i="1" s="1"/>
  <c r="D6748" i="1" a="1"/>
  <c r="D6748" i="1" s="1"/>
  <c r="D6749" i="1" a="1"/>
  <c r="D6749" i="1" s="1"/>
  <c r="D6750" i="1" a="1"/>
  <c r="D6750" i="1" s="1"/>
  <c r="D6751" i="1" a="1"/>
  <c r="D6751" i="1" s="1"/>
  <c r="D6752" i="1" a="1"/>
  <c r="D6752" i="1" s="1"/>
  <c r="D6753" i="1" a="1"/>
  <c r="D6753" i="1" s="1"/>
  <c r="D6754" i="1" a="1"/>
  <c r="D6754" i="1" s="1"/>
  <c r="D6755" i="1" a="1"/>
  <c r="D6755" i="1" s="1"/>
  <c r="D6756" i="1" a="1"/>
  <c r="D6756" i="1" s="1"/>
  <c r="D6757" i="1" a="1"/>
  <c r="D6757" i="1" s="1"/>
  <c r="D6758" i="1" a="1"/>
  <c r="D6758" i="1" s="1"/>
  <c r="D6759" i="1" a="1"/>
  <c r="D6759" i="1" s="1"/>
  <c r="D6760" i="1" a="1"/>
  <c r="D6760" i="1" s="1"/>
  <c r="D6761" i="1" a="1"/>
  <c r="D6761" i="1" s="1"/>
  <c r="D6762" i="1" a="1"/>
  <c r="D6762" i="1" s="1"/>
  <c r="D6763" i="1" a="1"/>
  <c r="D6763" i="1" s="1"/>
  <c r="D6764" i="1" a="1"/>
  <c r="D6764" i="1" s="1"/>
  <c r="D6765" i="1" a="1"/>
  <c r="D6765" i="1" s="1"/>
  <c r="D6766" i="1" a="1"/>
  <c r="D6766" i="1" s="1"/>
  <c r="D6767" i="1" a="1"/>
  <c r="D6767" i="1" s="1"/>
  <c r="D6768" i="1" a="1"/>
  <c r="D6768" i="1" s="1"/>
  <c r="D6769" i="1" a="1"/>
  <c r="D6769" i="1" s="1"/>
  <c r="D6770" i="1" a="1"/>
  <c r="D6770" i="1" s="1"/>
  <c r="D6771" i="1" a="1"/>
  <c r="D6771" i="1" s="1"/>
  <c r="D6772" i="1" a="1"/>
  <c r="D6772" i="1" s="1"/>
  <c r="D6773" i="1" a="1"/>
  <c r="D6773" i="1" s="1"/>
  <c r="D6774" i="1" a="1"/>
  <c r="D6774" i="1" s="1"/>
  <c r="D6775" i="1" a="1"/>
  <c r="D6775" i="1" s="1"/>
  <c r="D6776" i="1" a="1"/>
  <c r="D6776" i="1" s="1"/>
  <c r="D6777" i="1" a="1"/>
  <c r="D6777" i="1" s="1"/>
  <c r="D6778" i="1" a="1"/>
  <c r="D6778" i="1" s="1"/>
  <c r="D6779" i="1" a="1"/>
  <c r="D6779" i="1" s="1"/>
  <c r="D6780" i="1" a="1"/>
  <c r="D6780" i="1" s="1"/>
  <c r="D6781" i="1" a="1"/>
  <c r="D6781" i="1" s="1"/>
  <c r="D6782" i="1" a="1"/>
  <c r="D6782" i="1" s="1"/>
  <c r="D6783" i="1" a="1"/>
  <c r="D6783" i="1" s="1"/>
  <c r="D6784" i="1" a="1"/>
  <c r="D6784" i="1" s="1"/>
  <c r="D6785" i="1" a="1"/>
  <c r="D6785" i="1" s="1"/>
  <c r="D6786" i="1" a="1"/>
  <c r="D6786" i="1" s="1"/>
  <c r="D6787" i="1" a="1"/>
  <c r="D6787" i="1" s="1"/>
  <c r="D6788" i="1" a="1"/>
  <c r="D6788" i="1" s="1"/>
  <c r="D6789" i="1" a="1"/>
  <c r="D6789" i="1" s="1"/>
  <c r="D6790" i="1" a="1"/>
  <c r="D6790" i="1" s="1"/>
  <c r="D6791" i="1" a="1"/>
  <c r="D6791" i="1" s="1"/>
  <c r="D6792" i="1" a="1"/>
  <c r="D6792" i="1" s="1"/>
  <c r="D6793" i="1" a="1"/>
  <c r="D6793" i="1" s="1"/>
  <c r="D6794" i="1" a="1"/>
  <c r="D6794" i="1" s="1"/>
  <c r="D6795" i="1" a="1"/>
  <c r="D6795" i="1" s="1"/>
  <c r="D6796" i="1" a="1"/>
  <c r="D6796" i="1" s="1"/>
  <c r="D6797" i="1" a="1"/>
  <c r="D6797" i="1" s="1"/>
  <c r="D6798" i="1" a="1"/>
  <c r="D6798" i="1" s="1"/>
  <c r="D6799" i="1" a="1"/>
  <c r="D6799" i="1" s="1"/>
  <c r="D6800" i="1" a="1"/>
  <c r="D6800" i="1" s="1"/>
  <c r="D6801" i="1" a="1"/>
  <c r="D6801" i="1" s="1"/>
  <c r="D6802" i="1" a="1"/>
  <c r="D6802" i="1" s="1"/>
  <c r="D6803" i="1" a="1"/>
  <c r="D6803" i="1" s="1"/>
  <c r="D6804" i="1" a="1"/>
  <c r="D6804" i="1" s="1"/>
  <c r="D6805" i="1" a="1"/>
  <c r="D6805" i="1" s="1"/>
  <c r="D6806" i="1" a="1"/>
  <c r="D6806" i="1" s="1"/>
  <c r="D6807" i="1" a="1"/>
  <c r="D6807" i="1" s="1"/>
  <c r="D6808" i="1" a="1"/>
  <c r="D6808" i="1" s="1"/>
  <c r="D6809" i="1" a="1"/>
  <c r="D6809" i="1" s="1"/>
  <c r="D6810" i="1" a="1"/>
  <c r="D6810" i="1" s="1"/>
  <c r="D6811" i="1" a="1"/>
  <c r="D6811" i="1" s="1"/>
  <c r="D6812" i="1" a="1"/>
  <c r="D6812" i="1" s="1"/>
  <c r="D6813" i="1" a="1"/>
  <c r="D6813" i="1" s="1"/>
  <c r="D6814" i="1" a="1"/>
  <c r="D6814" i="1" s="1"/>
  <c r="D6815" i="1" a="1"/>
  <c r="D6815" i="1" s="1"/>
  <c r="D6816" i="1" a="1"/>
  <c r="D6816" i="1" s="1"/>
  <c r="D6817" i="1" a="1"/>
  <c r="D6817" i="1" s="1"/>
  <c r="D6818" i="1" a="1"/>
  <c r="D6818" i="1" s="1"/>
  <c r="D6819" i="1" a="1"/>
  <c r="D6819" i="1" s="1"/>
  <c r="D6820" i="1" a="1"/>
  <c r="D6820" i="1" s="1"/>
  <c r="D6821" i="1" a="1"/>
  <c r="D6821" i="1" s="1"/>
  <c r="D6822" i="1" a="1"/>
  <c r="D6822" i="1" s="1"/>
  <c r="D6823" i="1" a="1"/>
  <c r="D6823" i="1" s="1"/>
  <c r="D6824" i="1" a="1"/>
  <c r="D6824" i="1" s="1"/>
  <c r="D6825" i="1" a="1"/>
  <c r="D6825" i="1" s="1"/>
  <c r="D6826" i="1" a="1"/>
  <c r="D6826" i="1" s="1"/>
  <c r="D6827" i="1" a="1"/>
  <c r="D6827" i="1" s="1"/>
  <c r="D6828" i="1" a="1"/>
  <c r="D6828" i="1" s="1"/>
  <c r="D6829" i="1" a="1"/>
  <c r="D6829" i="1" s="1"/>
  <c r="D6830" i="1" a="1"/>
  <c r="D6830" i="1" s="1"/>
  <c r="D6831" i="1" a="1"/>
  <c r="D6831" i="1" s="1"/>
  <c r="D6832" i="1" a="1"/>
  <c r="D6832" i="1" s="1"/>
  <c r="D6833" i="1" a="1"/>
  <c r="D6833" i="1" s="1"/>
  <c r="D6834" i="1" a="1"/>
  <c r="D6834" i="1" s="1"/>
  <c r="D6835" i="1" a="1"/>
  <c r="D6835" i="1" s="1"/>
  <c r="D6836" i="1" a="1"/>
  <c r="D6836" i="1" s="1"/>
  <c r="D6837" i="1" a="1"/>
  <c r="D6837" i="1" s="1"/>
  <c r="D6838" i="1" a="1"/>
  <c r="D6838" i="1" s="1"/>
  <c r="D6839" i="1" a="1"/>
  <c r="D6839" i="1" s="1"/>
  <c r="D6840" i="1" a="1"/>
  <c r="D6840" i="1" s="1"/>
  <c r="D6841" i="1" a="1"/>
  <c r="D6841" i="1" s="1"/>
  <c r="D6842" i="1" a="1"/>
  <c r="D6842" i="1" s="1"/>
  <c r="D6843" i="1" a="1"/>
  <c r="D6843" i="1" s="1"/>
  <c r="D6844" i="1" a="1"/>
  <c r="D6844" i="1" s="1"/>
  <c r="D6845" i="1" a="1"/>
  <c r="D6845" i="1" s="1"/>
  <c r="D6846" i="1" a="1"/>
  <c r="D6846" i="1" s="1"/>
  <c r="D6847" i="1" a="1"/>
  <c r="D6847" i="1" s="1"/>
  <c r="D6848" i="1" a="1"/>
  <c r="D6848" i="1" s="1"/>
  <c r="D6849" i="1" a="1"/>
  <c r="D6849" i="1" s="1"/>
  <c r="D6850" i="1" a="1"/>
  <c r="D6850" i="1" s="1"/>
  <c r="D6851" i="1" a="1"/>
  <c r="D6851" i="1" s="1"/>
  <c r="D6852" i="1" a="1"/>
  <c r="D6852" i="1" s="1"/>
  <c r="D6853" i="1" a="1"/>
  <c r="D6853" i="1" s="1"/>
  <c r="D6854" i="1" a="1"/>
  <c r="D6854" i="1" s="1"/>
  <c r="D6855" i="1" a="1"/>
  <c r="D6855" i="1" s="1"/>
  <c r="D6856" i="1" a="1"/>
  <c r="D6856" i="1" s="1"/>
  <c r="D6857" i="1" a="1"/>
  <c r="D6857" i="1" s="1"/>
  <c r="D6858" i="1" a="1"/>
  <c r="D6858" i="1" s="1"/>
  <c r="D6859" i="1" a="1"/>
  <c r="D6859" i="1" s="1"/>
  <c r="D6860" i="1" a="1"/>
  <c r="D6860" i="1" s="1"/>
  <c r="D6861" i="1" a="1"/>
  <c r="D6861" i="1" s="1"/>
  <c r="D6862" i="1" a="1"/>
  <c r="D6862" i="1" s="1"/>
  <c r="D6863" i="1" a="1"/>
  <c r="D6863" i="1" s="1"/>
  <c r="D6864" i="1" a="1"/>
  <c r="D6864" i="1" s="1"/>
  <c r="D6865" i="1" a="1"/>
  <c r="D6865" i="1" s="1"/>
  <c r="D6866" i="1" a="1"/>
  <c r="D6866" i="1" s="1"/>
  <c r="D6867" i="1" a="1"/>
  <c r="D6867" i="1" s="1"/>
  <c r="D6868" i="1" a="1"/>
  <c r="D6868" i="1" s="1"/>
  <c r="D6869" i="1" a="1"/>
  <c r="D6869" i="1" s="1"/>
  <c r="D6870" i="1" a="1"/>
  <c r="D6870" i="1" s="1"/>
  <c r="D6871" i="1" a="1"/>
  <c r="D6871" i="1" s="1"/>
  <c r="D6872" i="1" a="1"/>
  <c r="D6872" i="1" s="1"/>
  <c r="D6873" i="1" a="1"/>
  <c r="D6873" i="1" s="1"/>
  <c r="D6874" i="1" a="1"/>
  <c r="D6874" i="1" s="1"/>
  <c r="D6875" i="1" a="1"/>
  <c r="D6875" i="1" s="1"/>
  <c r="D6876" i="1" a="1"/>
  <c r="D6876" i="1" s="1"/>
  <c r="D6877" i="1" a="1"/>
  <c r="D6877" i="1" s="1"/>
  <c r="D6878" i="1" a="1"/>
  <c r="D6878" i="1" s="1"/>
  <c r="D6879" i="1" a="1"/>
  <c r="D6879" i="1" s="1"/>
  <c r="D6880" i="1" a="1"/>
  <c r="D6880" i="1" s="1"/>
  <c r="D6881" i="1" a="1"/>
  <c r="D6881" i="1" s="1"/>
  <c r="D6882" i="1" a="1"/>
  <c r="D6882" i="1" s="1"/>
  <c r="D6883" i="1" a="1"/>
  <c r="D6883" i="1" s="1"/>
  <c r="D6884" i="1" a="1"/>
  <c r="D6884" i="1" s="1"/>
  <c r="D6885" i="1" a="1"/>
  <c r="D6885" i="1" s="1"/>
  <c r="D6886" i="1" a="1"/>
  <c r="D6886" i="1" s="1"/>
  <c r="D6887" i="1" a="1"/>
  <c r="D6887" i="1" s="1"/>
  <c r="D6888" i="1" a="1"/>
  <c r="D6888" i="1" s="1"/>
  <c r="D6889" i="1" a="1"/>
  <c r="D6889" i="1" s="1"/>
  <c r="D6890" i="1" a="1"/>
  <c r="D6890" i="1" s="1"/>
  <c r="D6891" i="1" a="1"/>
  <c r="D6891" i="1" s="1"/>
  <c r="D6892" i="1" a="1"/>
  <c r="D6892" i="1" s="1"/>
  <c r="D6893" i="1" a="1"/>
  <c r="D6893" i="1" s="1"/>
  <c r="D6894" i="1" a="1"/>
  <c r="D6894" i="1" s="1"/>
  <c r="D6895" i="1" a="1"/>
  <c r="D6895" i="1" s="1"/>
  <c r="D6896" i="1" a="1"/>
  <c r="D6896" i="1" s="1"/>
  <c r="D6897" i="1" a="1"/>
  <c r="D6897" i="1" s="1"/>
  <c r="D6898" i="1" a="1"/>
  <c r="D6898" i="1" s="1"/>
  <c r="D6899" i="1" a="1"/>
  <c r="D6899" i="1" s="1"/>
  <c r="D6900" i="1" a="1"/>
  <c r="D6900" i="1" s="1"/>
  <c r="D6901" i="1" a="1"/>
  <c r="D6901" i="1" s="1"/>
  <c r="D6902" i="1" a="1"/>
  <c r="D6902" i="1" s="1"/>
  <c r="D6903" i="1" a="1"/>
  <c r="D6903" i="1" s="1"/>
  <c r="D6904" i="1" a="1"/>
  <c r="D6904" i="1" s="1"/>
  <c r="D6905" i="1" a="1"/>
  <c r="D6905" i="1" s="1"/>
  <c r="D6906" i="1" a="1"/>
  <c r="D6906" i="1" s="1"/>
  <c r="D6907" i="1" a="1"/>
  <c r="D6907" i="1" s="1"/>
  <c r="D6908" i="1" a="1"/>
  <c r="D6908" i="1" s="1"/>
  <c r="D6909" i="1" a="1"/>
  <c r="D6909" i="1" s="1"/>
  <c r="D6910" i="1" a="1"/>
  <c r="D6910" i="1" s="1"/>
  <c r="D6911" i="1" a="1"/>
  <c r="D6911" i="1" s="1"/>
  <c r="D6912" i="1" a="1"/>
  <c r="D6912" i="1" s="1"/>
  <c r="D6913" i="1" a="1"/>
  <c r="D6913" i="1" s="1"/>
  <c r="D6914" i="1" a="1"/>
  <c r="D6914" i="1" s="1"/>
  <c r="D6915" i="1" a="1"/>
  <c r="D6915" i="1" s="1"/>
  <c r="D6916" i="1" a="1"/>
  <c r="D6916" i="1" s="1"/>
  <c r="D6917" i="1" a="1"/>
  <c r="D6917" i="1" s="1"/>
  <c r="D6918" i="1" a="1"/>
  <c r="D6918" i="1" s="1"/>
  <c r="D6919" i="1" a="1"/>
  <c r="D6919" i="1" s="1"/>
  <c r="D6920" i="1" a="1"/>
  <c r="D6920" i="1" s="1"/>
  <c r="D6921" i="1" a="1"/>
  <c r="D6921" i="1" s="1"/>
  <c r="D6922" i="1" a="1"/>
  <c r="D6922" i="1" s="1"/>
  <c r="D6923" i="1" a="1"/>
  <c r="D6923" i="1" s="1"/>
  <c r="D6924" i="1" a="1"/>
  <c r="D6924" i="1" s="1"/>
  <c r="D6925" i="1" a="1"/>
  <c r="D6925" i="1" s="1"/>
  <c r="D6926" i="1" a="1"/>
  <c r="D6926" i="1" s="1"/>
  <c r="D6927" i="1" a="1"/>
  <c r="D6927" i="1" s="1"/>
  <c r="D6928" i="1" a="1"/>
  <c r="D6928" i="1" s="1"/>
  <c r="D6929" i="1" a="1"/>
  <c r="D6929" i="1" s="1"/>
  <c r="D6930" i="1" a="1"/>
  <c r="D6930" i="1" s="1"/>
  <c r="D6931" i="1" a="1"/>
  <c r="D6931" i="1" s="1"/>
  <c r="D6932" i="1" a="1"/>
  <c r="D6932" i="1" s="1"/>
  <c r="D6933" i="1" a="1"/>
  <c r="D6933" i="1" s="1"/>
  <c r="D6934" i="1" a="1"/>
  <c r="D6934" i="1" s="1"/>
  <c r="D6935" i="1" a="1"/>
  <c r="D6935" i="1" s="1"/>
  <c r="D6936" i="1" a="1"/>
  <c r="D6936" i="1" s="1"/>
  <c r="D6937" i="1" a="1"/>
  <c r="D6937" i="1" s="1"/>
  <c r="D6938" i="1" a="1"/>
  <c r="D6938" i="1" s="1"/>
  <c r="D6939" i="1" a="1"/>
  <c r="D6939" i="1" s="1"/>
  <c r="D6940" i="1" a="1"/>
  <c r="D6940" i="1" s="1"/>
  <c r="D6941" i="1" a="1"/>
  <c r="D6941" i="1" s="1"/>
  <c r="D6942" i="1" a="1"/>
  <c r="D6942" i="1" s="1"/>
  <c r="D6943" i="1" a="1"/>
  <c r="D6943" i="1" s="1"/>
  <c r="D6944" i="1" a="1"/>
  <c r="D6944" i="1" s="1"/>
  <c r="D6945" i="1" a="1"/>
  <c r="D6945" i="1" s="1"/>
  <c r="D6946" i="1" a="1"/>
  <c r="D6946" i="1" s="1"/>
  <c r="D6947" i="1" a="1"/>
  <c r="D6947" i="1" s="1"/>
  <c r="D6948" i="1" a="1"/>
  <c r="D6948" i="1" s="1"/>
  <c r="D6949" i="1" a="1"/>
  <c r="D6949" i="1" s="1"/>
  <c r="D6950" i="1" a="1"/>
  <c r="D6950" i="1" s="1"/>
  <c r="D6951" i="1" a="1"/>
  <c r="D6951" i="1" s="1"/>
  <c r="D6952" i="1" a="1"/>
  <c r="D6952" i="1" s="1"/>
  <c r="D6953" i="1" a="1"/>
  <c r="D6953" i="1" s="1"/>
  <c r="D6954" i="1" a="1"/>
  <c r="D6954" i="1" s="1"/>
  <c r="D6955" i="1" a="1"/>
  <c r="D6955" i="1" s="1"/>
  <c r="D6956" i="1" a="1"/>
  <c r="D6956" i="1" s="1"/>
  <c r="D6957" i="1" a="1"/>
  <c r="D6957" i="1"/>
  <c r="D6958" i="1" a="1"/>
  <c r="D6958" i="1" s="1"/>
  <c r="D6959" i="1" a="1"/>
  <c r="D6959" i="1" s="1"/>
  <c r="D6960" i="1" a="1"/>
  <c r="D6960" i="1" s="1"/>
  <c r="D6961" i="1" a="1"/>
  <c r="D6961" i="1" s="1"/>
  <c r="D6962" i="1" a="1"/>
  <c r="D6962" i="1" s="1"/>
  <c r="D6963" i="1" a="1"/>
  <c r="D6963" i="1" s="1"/>
  <c r="D6964" i="1" a="1"/>
  <c r="D6964" i="1" s="1"/>
  <c r="D6965" i="1" a="1"/>
  <c r="D6965" i="1" s="1"/>
  <c r="D6966" i="1" a="1"/>
  <c r="D6966" i="1" s="1"/>
  <c r="D6967" i="1" a="1"/>
  <c r="D6967" i="1" s="1"/>
  <c r="D6968" i="1" a="1"/>
  <c r="D6968" i="1" s="1"/>
  <c r="D6969" i="1" a="1"/>
  <c r="D6969" i="1" s="1"/>
  <c r="D6970" i="1" a="1"/>
  <c r="D6970" i="1" s="1"/>
  <c r="D6971" i="1" a="1"/>
  <c r="D6971" i="1" s="1"/>
  <c r="D6972" i="1" a="1"/>
  <c r="D6972" i="1" s="1"/>
  <c r="D6973" i="1" a="1"/>
  <c r="D6973" i="1" s="1"/>
  <c r="D6974" i="1" a="1"/>
  <c r="D6974" i="1" s="1"/>
  <c r="D6975" i="1" a="1"/>
  <c r="D6975" i="1" s="1"/>
  <c r="D6976" i="1" a="1"/>
  <c r="D6976" i="1" s="1"/>
  <c r="D6977" i="1" a="1"/>
  <c r="D6977" i="1" s="1"/>
  <c r="D6978" i="1" a="1"/>
  <c r="D6978" i="1" s="1"/>
  <c r="D6979" i="1" a="1"/>
  <c r="D6979" i="1" s="1"/>
  <c r="D6980" i="1" a="1"/>
  <c r="D6980" i="1" s="1"/>
  <c r="D6981" i="1" a="1"/>
  <c r="D6981" i="1" s="1"/>
  <c r="D6982" i="1" a="1"/>
  <c r="D6982" i="1" s="1"/>
  <c r="D6983" i="1" a="1"/>
  <c r="D6983" i="1" s="1"/>
  <c r="D6984" i="1" a="1"/>
  <c r="D6984" i="1" s="1"/>
  <c r="D6985" i="1" a="1"/>
  <c r="D6985" i="1" s="1"/>
  <c r="D6986" i="1" a="1"/>
  <c r="D6986" i="1" s="1"/>
  <c r="D6987" i="1" a="1"/>
  <c r="D6987" i="1" s="1"/>
  <c r="D6988" i="1" a="1"/>
  <c r="D6988" i="1" s="1"/>
  <c r="D6989" i="1" a="1"/>
  <c r="D6989" i="1" s="1"/>
  <c r="D6990" i="1" a="1"/>
  <c r="D6990" i="1" s="1"/>
  <c r="D6991" i="1" a="1"/>
  <c r="D6991" i="1" s="1"/>
  <c r="D6992" i="1" a="1"/>
  <c r="D6992" i="1" s="1"/>
  <c r="D6993" i="1" a="1"/>
  <c r="D6993" i="1" s="1"/>
  <c r="D6994" i="1" a="1"/>
  <c r="D6994" i="1" s="1"/>
  <c r="D6995" i="1" a="1"/>
  <c r="D6995" i="1" s="1"/>
  <c r="D6996" i="1" a="1"/>
  <c r="D6996" i="1" s="1"/>
  <c r="D6997" i="1" a="1"/>
  <c r="D6997" i="1" s="1"/>
  <c r="D6998" i="1" a="1"/>
  <c r="D6998" i="1" s="1"/>
  <c r="D6999" i="1" a="1"/>
  <c r="D6999" i="1" s="1"/>
  <c r="D7000" i="1" a="1"/>
  <c r="D7000" i="1" s="1"/>
  <c r="D7001" i="1" a="1"/>
  <c r="D7001" i="1" s="1"/>
  <c r="D7002" i="1" a="1"/>
  <c r="D7002" i="1" s="1"/>
  <c r="D7003" i="1" a="1"/>
  <c r="D7003" i="1" s="1"/>
  <c r="D7004" i="1" a="1"/>
  <c r="D7004" i="1" s="1"/>
  <c r="D7005" i="1" a="1"/>
  <c r="D7005" i="1" s="1"/>
  <c r="D7006" i="1" a="1"/>
  <c r="D7006" i="1" s="1"/>
  <c r="D7007" i="1" a="1"/>
  <c r="D7007" i="1" s="1"/>
  <c r="D7008" i="1" a="1"/>
  <c r="D7008" i="1" s="1"/>
  <c r="D7009" i="1" a="1"/>
  <c r="D7009" i="1" s="1"/>
  <c r="D7010" i="1" a="1"/>
  <c r="D7010" i="1" s="1"/>
  <c r="D7011" i="1" a="1"/>
  <c r="D7011" i="1" s="1"/>
  <c r="D7012" i="1" a="1"/>
  <c r="D7012" i="1" s="1"/>
  <c r="D7013" i="1" a="1"/>
  <c r="D7013" i="1" s="1"/>
  <c r="D7014" i="1" a="1"/>
  <c r="D7014" i="1" s="1"/>
  <c r="D7015" i="1" a="1"/>
  <c r="D7015" i="1" s="1"/>
  <c r="D7016" i="1" a="1"/>
  <c r="D7016" i="1" s="1"/>
  <c r="D7017" i="1" a="1"/>
  <c r="D7017" i="1" s="1"/>
  <c r="D7018" i="1" a="1"/>
  <c r="D7018" i="1" s="1"/>
  <c r="D7019" i="1" a="1"/>
  <c r="D7019" i="1" s="1"/>
  <c r="D7020" i="1" a="1"/>
  <c r="D7020" i="1" s="1"/>
  <c r="D7021" i="1" a="1"/>
  <c r="D7021" i="1" s="1"/>
  <c r="D7022" i="1" a="1"/>
  <c r="D7022" i="1" s="1"/>
  <c r="D7023" i="1" a="1"/>
  <c r="D7023" i="1" s="1"/>
  <c r="D7024" i="1" a="1"/>
  <c r="D7024" i="1" s="1"/>
  <c r="D7025" i="1" a="1"/>
  <c r="D7025" i="1" s="1"/>
  <c r="D7026" i="1" a="1"/>
  <c r="D7026" i="1" s="1"/>
  <c r="D7027" i="1" a="1"/>
  <c r="D7027" i="1" s="1"/>
  <c r="D7028" i="1" a="1"/>
  <c r="D7028" i="1" s="1"/>
  <c r="D7029" i="1" a="1"/>
  <c r="D7029" i="1" s="1"/>
  <c r="D7030" i="1" a="1"/>
  <c r="D7030" i="1" s="1"/>
  <c r="D7031" i="1" a="1"/>
  <c r="D7031" i="1" s="1"/>
  <c r="D7032" i="1" a="1"/>
  <c r="D7032" i="1" s="1"/>
  <c r="D7033" i="1" a="1"/>
  <c r="D7033" i="1" s="1"/>
  <c r="D7034" i="1" a="1"/>
  <c r="D7034" i="1" s="1"/>
  <c r="D7035" i="1" a="1"/>
  <c r="D7035" i="1" s="1"/>
  <c r="D7036" i="1" a="1"/>
  <c r="D7036" i="1" s="1"/>
  <c r="D7037" i="1" a="1"/>
  <c r="D7037" i="1" s="1"/>
  <c r="D7038" i="1" a="1"/>
  <c r="D7038" i="1" s="1"/>
  <c r="D7039" i="1" a="1"/>
  <c r="D7039" i="1" s="1"/>
  <c r="D7040" i="1" a="1"/>
  <c r="D7040" i="1" s="1"/>
  <c r="D7041" i="1" a="1"/>
  <c r="D7041" i="1" s="1"/>
  <c r="D7042" i="1" a="1"/>
  <c r="D7042" i="1" s="1"/>
  <c r="D7043" i="1" a="1"/>
  <c r="D7043" i="1" s="1"/>
  <c r="D7044" i="1" a="1"/>
  <c r="D7044" i="1" s="1"/>
  <c r="D7045" i="1" a="1"/>
  <c r="D7045" i="1" s="1"/>
  <c r="D7046" i="1" a="1"/>
  <c r="D7046" i="1" s="1"/>
  <c r="D7047" i="1" a="1"/>
  <c r="D7047" i="1" s="1"/>
  <c r="D7048" i="1" a="1"/>
  <c r="D7048" i="1" s="1"/>
  <c r="D7049" i="1" a="1"/>
  <c r="D7049" i="1" s="1"/>
  <c r="D7050" i="1" a="1"/>
  <c r="D7050" i="1" s="1"/>
  <c r="D7051" i="1" a="1"/>
  <c r="D7051" i="1" s="1"/>
  <c r="D7052" i="1" a="1"/>
  <c r="D7052" i="1" s="1"/>
  <c r="D7053" i="1" a="1"/>
  <c r="D7053" i="1" s="1"/>
  <c r="D7054" i="1" a="1"/>
  <c r="D7054" i="1" s="1"/>
  <c r="D7055" i="1" a="1"/>
  <c r="D7055" i="1" s="1"/>
  <c r="D7056" i="1" a="1"/>
  <c r="D7056" i="1" s="1"/>
  <c r="D7057" i="1" a="1"/>
  <c r="D7057" i="1" s="1"/>
  <c r="D7058" i="1" a="1"/>
  <c r="D7058" i="1" s="1"/>
  <c r="D7059" i="1" a="1"/>
  <c r="D7059" i="1" s="1"/>
  <c r="D7060" i="1" a="1"/>
  <c r="D7060" i="1" s="1"/>
  <c r="D7061" i="1" a="1"/>
  <c r="D7061" i="1" s="1"/>
  <c r="D7062" i="1" a="1"/>
  <c r="D7062" i="1" s="1"/>
  <c r="D7063" i="1" a="1"/>
  <c r="D7063" i="1" s="1"/>
  <c r="D7064" i="1" a="1"/>
  <c r="D7064" i="1" s="1"/>
  <c r="D7065" i="1" a="1"/>
  <c r="D7065" i="1" s="1"/>
  <c r="D7066" i="1" a="1"/>
  <c r="D7066" i="1" s="1"/>
  <c r="D7067" i="1" a="1"/>
  <c r="D7067" i="1" s="1"/>
  <c r="D7068" i="1" a="1"/>
  <c r="D7068" i="1" s="1"/>
  <c r="D7069" i="1" a="1"/>
  <c r="D7069" i="1" s="1"/>
  <c r="D7070" i="1" a="1"/>
  <c r="D7070" i="1" s="1"/>
  <c r="D7071" i="1" a="1"/>
  <c r="D7071" i="1" s="1"/>
  <c r="D7072" i="1" a="1"/>
  <c r="D7072" i="1" s="1"/>
  <c r="D7073" i="1" a="1"/>
  <c r="D7073" i="1" s="1"/>
  <c r="D7074" i="1" a="1"/>
  <c r="D7074" i="1" s="1"/>
  <c r="D7075" i="1" a="1"/>
  <c r="D7075" i="1" s="1"/>
  <c r="D7076" i="1" a="1"/>
  <c r="D7076" i="1" s="1"/>
  <c r="D7077" i="1" a="1"/>
  <c r="D7077" i="1" s="1"/>
  <c r="D7078" i="1" a="1"/>
  <c r="D7078" i="1" s="1"/>
  <c r="D7079" i="1" a="1"/>
  <c r="D7079" i="1" s="1"/>
  <c r="D7080" i="1" a="1"/>
  <c r="D7080" i="1" s="1"/>
  <c r="D7081" i="1" a="1"/>
  <c r="D7081" i="1" s="1"/>
  <c r="D7082" i="1" a="1"/>
  <c r="D7082" i="1" s="1"/>
  <c r="D7083" i="1" a="1"/>
  <c r="D7083" i="1" s="1"/>
  <c r="D7084" i="1" a="1"/>
  <c r="D7084" i="1" s="1"/>
  <c r="D7085" i="1" a="1"/>
  <c r="D7085" i="1" s="1"/>
  <c r="D7086" i="1" a="1"/>
  <c r="D7086" i="1" s="1"/>
  <c r="D7087" i="1" a="1"/>
  <c r="D7087" i="1" s="1"/>
  <c r="D7088" i="1" a="1"/>
  <c r="D7088" i="1" s="1"/>
  <c r="D7089" i="1" a="1"/>
  <c r="D7089" i="1" s="1"/>
  <c r="D7090" i="1" a="1"/>
  <c r="D7090" i="1" s="1"/>
  <c r="D7091" i="1" a="1"/>
  <c r="D7091" i="1" s="1"/>
  <c r="D7092" i="1" a="1"/>
  <c r="D7092" i="1" s="1"/>
  <c r="D7093" i="1" a="1"/>
  <c r="D7093" i="1" s="1"/>
  <c r="D7094" i="1" a="1"/>
  <c r="D7094" i="1" s="1"/>
  <c r="D7095" i="1" a="1"/>
  <c r="D7095" i="1" s="1"/>
  <c r="D7096" i="1" a="1"/>
  <c r="D7096" i="1" s="1"/>
  <c r="D7097" i="1" a="1"/>
  <c r="D7097" i="1" s="1"/>
  <c r="D7098" i="1" a="1"/>
  <c r="D7098" i="1" s="1"/>
  <c r="D7099" i="1" a="1"/>
  <c r="D7099" i="1" s="1"/>
  <c r="D7100" i="1" a="1"/>
  <c r="D7100" i="1" s="1"/>
  <c r="D7101" i="1" a="1"/>
  <c r="D7101" i="1" s="1"/>
  <c r="D7102" i="1" a="1"/>
  <c r="D7102" i="1" s="1"/>
  <c r="D7103" i="1" a="1"/>
  <c r="D7103" i="1" s="1"/>
  <c r="D7104" i="1" a="1"/>
  <c r="D7104" i="1" s="1"/>
  <c r="D7105" i="1" a="1"/>
  <c r="D7105" i="1" s="1"/>
  <c r="D7106" i="1" a="1"/>
  <c r="D7106" i="1" s="1"/>
  <c r="D7107" i="1" a="1"/>
  <c r="D7107" i="1" s="1"/>
  <c r="D7108" i="1" a="1"/>
  <c r="D7108" i="1" s="1"/>
  <c r="D7109" i="1" a="1"/>
  <c r="D7109" i="1" s="1"/>
  <c r="D7110" i="1" a="1"/>
  <c r="D7110" i="1" s="1"/>
  <c r="D7111" i="1" a="1"/>
  <c r="D7111" i="1" s="1"/>
  <c r="D7112" i="1" a="1"/>
  <c r="D7112" i="1" s="1"/>
  <c r="D7113" i="1" a="1"/>
  <c r="D7113" i="1" s="1"/>
  <c r="D7114" i="1" a="1"/>
  <c r="D7114" i="1" s="1"/>
  <c r="D7115" i="1" a="1"/>
  <c r="D7115" i="1" s="1"/>
  <c r="D7116" i="1" a="1"/>
  <c r="D7116" i="1" s="1"/>
  <c r="D7117" i="1" a="1"/>
  <c r="D7117" i="1" s="1"/>
  <c r="D7118" i="1" a="1"/>
  <c r="D7118" i="1" s="1"/>
  <c r="D7119" i="1" a="1"/>
  <c r="D7119" i="1" s="1"/>
  <c r="D7120" i="1" a="1"/>
  <c r="D7120" i="1" s="1"/>
  <c r="D7121" i="1" a="1"/>
  <c r="D7121" i="1" s="1"/>
  <c r="D7122" i="1" a="1"/>
  <c r="D7122" i="1" s="1"/>
  <c r="D7123" i="1" a="1"/>
  <c r="D7123" i="1" s="1"/>
  <c r="D7124" i="1" a="1"/>
  <c r="D7124" i="1" s="1"/>
  <c r="D7125" i="1" a="1"/>
  <c r="D7125" i="1" s="1"/>
  <c r="D7126" i="1" a="1"/>
  <c r="D7126" i="1" s="1"/>
  <c r="D7127" i="1" a="1"/>
  <c r="D7127" i="1" s="1"/>
  <c r="D7128" i="1" a="1"/>
  <c r="D7128" i="1" s="1"/>
  <c r="D7129" i="1" a="1"/>
  <c r="D7129" i="1" s="1"/>
  <c r="D7130" i="1" a="1"/>
  <c r="D7130" i="1" s="1"/>
  <c r="D7131" i="1" a="1"/>
  <c r="D7131" i="1" s="1"/>
  <c r="D7132" i="1" a="1"/>
  <c r="D7132" i="1" s="1"/>
  <c r="D7133" i="1" a="1"/>
  <c r="D7133" i="1" s="1"/>
  <c r="D7134" i="1" a="1"/>
  <c r="D7134" i="1" s="1"/>
  <c r="D7135" i="1" a="1"/>
  <c r="D7135" i="1" s="1"/>
  <c r="D7136" i="1" a="1"/>
  <c r="D7136" i="1" s="1"/>
  <c r="D7137" i="1" a="1"/>
  <c r="D7137" i="1" s="1"/>
  <c r="D7138" i="1" a="1"/>
  <c r="D7138" i="1" s="1"/>
  <c r="D7139" i="1" a="1"/>
  <c r="D7139" i="1" s="1"/>
  <c r="D7140" i="1" a="1"/>
  <c r="D7140" i="1" s="1"/>
  <c r="D7141" i="1" a="1"/>
  <c r="D7141" i="1" s="1"/>
  <c r="D7142" i="1" a="1"/>
  <c r="D7142" i="1" s="1"/>
  <c r="D7143" i="1" a="1"/>
  <c r="D7143" i="1" s="1"/>
  <c r="D7144" i="1" a="1"/>
  <c r="D7144" i="1" s="1"/>
  <c r="D7145" i="1" a="1"/>
  <c r="D7145" i="1" s="1"/>
  <c r="D7146" i="1" a="1"/>
  <c r="D7146" i="1" s="1"/>
  <c r="D7147" i="1" a="1"/>
  <c r="D7147" i="1" s="1"/>
  <c r="D7148" i="1" a="1"/>
  <c r="D7148" i="1" s="1"/>
  <c r="D7149" i="1" a="1"/>
  <c r="D7149" i="1" s="1"/>
  <c r="D7150" i="1" a="1"/>
  <c r="D7150" i="1" s="1"/>
  <c r="D7151" i="1" a="1"/>
  <c r="D7151" i="1" s="1"/>
  <c r="D7152" i="1" a="1"/>
  <c r="D7152" i="1" s="1"/>
  <c r="D7153" i="1" a="1"/>
  <c r="D7153" i="1" s="1"/>
  <c r="D7154" i="1" a="1"/>
  <c r="D7154" i="1" s="1"/>
  <c r="D7155" i="1" a="1"/>
  <c r="D7155" i="1" s="1"/>
  <c r="D7156" i="1" a="1"/>
  <c r="D7156" i="1" s="1"/>
  <c r="D7157" i="1" a="1"/>
  <c r="D7157" i="1" s="1"/>
  <c r="D7158" i="1" a="1"/>
  <c r="D7158" i="1" s="1"/>
  <c r="D7159" i="1" a="1"/>
  <c r="D7159" i="1" s="1"/>
  <c r="D7160" i="1" a="1"/>
  <c r="D7160" i="1" s="1"/>
  <c r="D7161" i="1" a="1"/>
  <c r="D7161" i="1" s="1"/>
  <c r="D7162" i="1" a="1"/>
  <c r="D7162" i="1" s="1"/>
  <c r="D7163" i="1" a="1"/>
  <c r="D7163" i="1" s="1"/>
  <c r="D7164" i="1" a="1"/>
  <c r="D7164" i="1" s="1"/>
  <c r="D7165" i="1" a="1"/>
  <c r="D7165" i="1" s="1"/>
  <c r="D7166" i="1" a="1"/>
  <c r="D7166" i="1" s="1"/>
  <c r="D7167" i="1" a="1"/>
  <c r="D7167" i="1" s="1"/>
  <c r="D7168" i="1" a="1"/>
  <c r="D7168" i="1" s="1"/>
  <c r="D7169" i="1" a="1"/>
  <c r="D7169" i="1" s="1"/>
  <c r="D7170" i="1" a="1"/>
  <c r="D7170" i="1" s="1"/>
  <c r="D7171" i="1" a="1"/>
  <c r="D7171" i="1" s="1"/>
  <c r="D7172" i="1" a="1"/>
  <c r="D7172" i="1" s="1"/>
  <c r="D7173" i="1" a="1"/>
  <c r="D7173" i="1" s="1"/>
  <c r="D7174" i="1" a="1"/>
  <c r="D7174" i="1" s="1"/>
  <c r="D7175" i="1" a="1"/>
  <c r="D7175" i="1" s="1"/>
  <c r="D7176" i="1" a="1"/>
  <c r="D7176" i="1" s="1"/>
  <c r="D7177" i="1" a="1"/>
  <c r="D7177" i="1" s="1"/>
  <c r="D7178" i="1" a="1"/>
  <c r="D7178" i="1" s="1"/>
  <c r="D7179" i="1" a="1"/>
  <c r="D7179" i="1" s="1"/>
  <c r="D7180" i="1" a="1"/>
  <c r="D7180" i="1" s="1"/>
  <c r="D7181" i="1" a="1"/>
  <c r="D7181" i="1" s="1"/>
  <c r="D7182" i="1" a="1"/>
  <c r="D7182" i="1" s="1"/>
  <c r="D7183" i="1" a="1"/>
  <c r="D7183" i="1" s="1"/>
  <c r="D7184" i="1" a="1"/>
  <c r="D7184" i="1" s="1"/>
  <c r="D7185" i="1" a="1"/>
  <c r="D7185" i="1" s="1"/>
  <c r="D7186" i="1" a="1"/>
  <c r="D7186" i="1" s="1"/>
  <c r="D7187" i="1" a="1"/>
  <c r="D7187" i="1" s="1"/>
  <c r="D7188" i="1" a="1"/>
  <c r="D7188" i="1" s="1"/>
  <c r="D7189" i="1" a="1"/>
  <c r="D7189" i="1" s="1"/>
  <c r="D7190" i="1" a="1"/>
  <c r="D7190" i="1" s="1"/>
  <c r="D7191" i="1" a="1"/>
  <c r="D7191" i="1" s="1"/>
  <c r="D7192" i="1" a="1"/>
  <c r="D7192" i="1" s="1"/>
  <c r="D7193" i="1" a="1"/>
  <c r="D7193" i="1" s="1"/>
  <c r="D7194" i="1" a="1"/>
  <c r="D7194" i="1" s="1"/>
  <c r="D7195" i="1" a="1"/>
  <c r="D7195" i="1" s="1"/>
  <c r="D7196" i="1" a="1"/>
  <c r="D7196" i="1" s="1"/>
  <c r="D7197" i="1" a="1"/>
  <c r="D7197" i="1" s="1"/>
  <c r="D7198" i="1" a="1"/>
  <c r="D7198" i="1" s="1"/>
  <c r="D7199" i="1" a="1"/>
  <c r="D7199" i="1" s="1"/>
  <c r="D7200" i="1" a="1"/>
  <c r="D7200" i="1" s="1"/>
  <c r="D7201" i="1" a="1"/>
  <c r="D7201" i="1" s="1"/>
  <c r="D7202" i="1" a="1"/>
  <c r="D7202" i="1" s="1"/>
  <c r="D7203" i="1" a="1"/>
  <c r="D7203" i="1" s="1"/>
  <c r="D7204" i="1" a="1"/>
  <c r="D7204" i="1" s="1"/>
  <c r="D7205" i="1" a="1"/>
  <c r="D7205" i="1" s="1"/>
  <c r="D7206" i="1" a="1"/>
  <c r="D7206" i="1" s="1"/>
  <c r="D7207" i="1" a="1"/>
  <c r="D7207" i="1" s="1"/>
  <c r="D7208" i="1" a="1"/>
  <c r="D7208" i="1" s="1"/>
  <c r="D7209" i="1" a="1"/>
  <c r="D7209" i="1" s="1"/>
  <c r="D7210" i="1" a="1"/>
  <c r="D7210" i="1" s="1"/>
  <c r="D7211" i="1" a="1"/>
  <c r="D7211" i="1" s="1"/>
  <c r="D7212" i="1" a="1"/>
  <c r="D7212" i="1" s="1"/>
  <c r="D7213" i="1" a="1"/>
  <c r="D7213" i="1" s="1"/>
  <c r="D7214" i="1" a="1"/>
  <c r="D7214" i="1" s="1"/>
  <c r="D7215" i="1" a="1"/>
  <c r="D7215" i="1" s="1"/>
  <c r="D7216" i="1" a="1"/>
  <c r="D7216" i="1" s="1"/>
  <c r="D7217" i="1" a="1"/>
  <c r="D7217" i="1" s="1"/>
  <c r="D7218" i="1" a="1"/>
  <c r="D7218" i="1" s="1"/>
  <c r="D7219" i="1" a="1"/>
  <c r="D7219" i="1" s="1"/>
  <c r="D7220" i="1" a="1"/>
  <c r="D7220" i="1" s="1"/>
  <c r="D7221" i="1" a="1"/>
  <c r="D7221" i="1" s="1"/>
  <c r="D7222" i="1" a="1"/>
  <c r="D7222" i="1" s="1"/>
  <c r="D7223" i="1" a="1"/>
  <c r="D7223" i="1" s="1"/>
  <c r="D7224" i="1" a="1"/>
  <c r="D7224" i="1" s="1"/>
  <c r="D7225" i="1" a="1"/>
  <c r="D7225" i="1" s="1"/>
  <c r="D7226" i="1" a="1"/>
  <c r="D7226" i="1" s="1"/>
  <c r="D7227" i="1" a="1"/>
  <c r="D7227" i="1" s="1"/>
  <c r="D7228" i="1" a="1"/>
  <c r="D7228" i="1" s="1"/>
  <c r="D7229" i="1" a="1"/>
  <c r="D7229" i="1" s="1"/>
  <c r="D7230" i="1" a="1"/>
  <c r="D7230" i="1" s="1"/>
  <c r="D7231" i="1" a="1"/>
  <c r="D7231" i="1" s="1"/>
  <c r="D7232" i="1" a="1"/>
  <c r="D7232" i="1" s="1"/>
  <c r="D7233" i="1" a="1"/>
  <c r="D7233" i="1" s="1"/>
  <c r="D7234" i="1" a="1"/>
  <c r="D7234" i="1" s="1"/>
  <c r="D7235" i="1" a="1"/>
  <c r="D7235" i="1" s="1"/>
  <c r="D7236" i="1" a="1"/>
  <c r="D7236" i="1" s="1"/>
  <c r="D7237" i="1" a="1"/>
  <c r="D7237" i="1" s="1"/>
  <c r="D7238" i="1" a="1"/>
  <c r="D7238" i="1" s="1"/>
  <c r="D7239" i="1" a="1"/>
  <c r="D7239" i="1" s="1"/>
  <c r="D7240" i="1" a="1"/>
  <c r="D7240" i="1" s="1"/>
  <c r="D7241" i="1" a="1"/>
  <c r="D7241" i="1" s="1"/>
  <c r="D7242" i="1" a="1"/>
  <c r="D7242" i="1" s="1"/>
  <c r="D7243" i="1" a="1"/>
  <c r="D7243" i="1" s="1"/>
  <c r="D7244" i="1" a="1"/>
  <c r="D7244" i="1" s="1"/>
  <c r="D7245" i="1" a="1"/>
  <c r="D7245" i="1" s="1"/>
  <c r="D7246" i="1" a="1"/>
  <c r="D7246" i="1" s="1"/>
  <c r="D7247" i="1" a="1"/>
  <c r="D7247" i="1" s="1"/>
  <c r="D7248" i="1" a="1"/>
  <c r="D7248" i="1" s="1"/>
  <c r="D7249" i="1" a="1"/>
  <c r="D7249" i="1" s="1"/>
  <c r="D7250" i="1" a="1"/>
  <c r="D7250" i="1" s="1"/>
  <c r="D7251" i="1" a="1"/>
  <c r="D7251" i="1" s="1"/>
  <c r="D7252" i="1" a="1"/>
  <c r="D7252" i="1" s="1"/>
  <c r="D7253" i="1" a="1"/>
  <c r="D7253" i="1" s="1"/>
  <c r="D7254" i="1" a="1"/>
  <c r="D7254" i="1" s="1"/>
  <c r="D7255" i="1" a="1"/>
  <c r="D7255" i="1" s="1"/>
  <c r="D7256" i="1" a="1"/>
  <c r="D7256" i="1" s="1"/>
  <c r="D7257" i="1" a="1"/>
  <c r="D7257" i="1" s="1"/>
  <c r="D7258" i="1" a="1"/>
  <c r="D7258" i="1" s="1"/>
  <c r="D7259" i="1" a="1"/>
  <c r="D7259" i="1" s="1"/>
  <c r="D7260" i="1" a="1"/>
  <c r="D7260" i="1" s="1"/>
  <c r="D7261" i="1" a="1"/>
  <c r="D7261" i="1" s="1"/>
  <c r="D7262" i="1" a="1"/>
  <c r="D7262" i="1" s="1"/>
  <c r="D7263" i="1" a="1"/>
  <c r="D7263" i="1" s="1"/>
  <c r="D7264" i="1" a="1"/>
  <c r="D7264" i="1" s="1"/>
  <c r="D7265" i="1" a="1"/>
  <c r="D7265" i="1" s="1"/>
  <c r="D7266" i="1" a="1"/>
  <c r="D7266" i="1" s="1"/>
  <c r="D7267" i="1" a="1"/>
  <c r="D7267" i="1" s="1"/>
  <c r="D7268" i="1" a="1"/>
  <c r="D7268" i="1" s="1"/>
  <c r="D7269" i="1" a="1"/>
  <c r="D7269" i="1" s="1"/>
  <c r="D7270" i="1" a="1"/>
  <c r="D7270" i="1" s="1"/>
  <c r="D7271" i="1" a="1"/>
  <c r="D7271" i="1" s="1"/>
  <c r="D7272" i="1" a="1"/>
  <c r="D7272" i="1" s="1"/>
  <c r="D7273" i="1" a="1"/>
  <c r="D7273" i="1" s="1"/>
  <c r="D7274" i="1" a="1"/>
  <c r="D7274" i="1" s="1"/>
  <c r="D7275" i="1" a="1"/>
  <c r="D7275" i="1" s="1"/>
  <c r="D7276" i="1" a="1"/>
  <c r="D7276" i="1" s="1"/>
  <c r="D7277" i="1" a="1"/>
  <c r="D7277" i="1" s="1"/>
  <c r="D7278" i="1" a="1"/>
  <c r="D7278" i="1" s="1"/>
  <c r="D7279" i="1" a="1"/>
  <c r="D7279" i="1" s="1"/>
  <c r="D7280" i="1" a="1"/>
  <c r="D7280" i="1" s="1"/>
  <c r="D7281" i="1" a="1"/>
  <c r="D7281" i="1" s="1"/>
  <c r="D7282" i="1" a="1"/>
  <c r="D7282" i="1" s="1"/>
  <c r="D7283" i="1" a="1"/>
  <c r="D7283" i="1" s="1"/>
  <c r="D7284" i="1" a="1"/>
  <c r="D7284" i="1" s="1"/>
  <c r="D7285" i="1" a="1"/>
  <c r="D7285" i="1" s="1"/>
  <c r="D7286" i="1" a="1"/>
  <c r="D7286" i="1" s="1"/>
  <c r="D7287" i="1" a="1"/>
  <c r="D7287" i="1" s="1"/>
  <c r="D7288" i="1" a="1"/>
  <c r="D7288" i="1" s="1"/>
  <c r="D7289" i="1" a="1"/>
  <c r="D7289" i="1" s="1"/>
  <c r="D7290" i="1" a="1"/>
  <c r="D7290" i="1" s="1"/>
  <c r="D7291" i="1" a="1"/>
  <c r="D7291" i="1" s="1"/>
  <c r="D7292" i="1" a="1"/>
  <c r="D7292" i="1" s="1"/>
  <c r="D7293" i="1" a="1"/>
  <c r="D7293" i="1" s="1"/>
  <c r="D7294" i="1" a="1"/>
  <c r="D7294" i="1" s="1"/>
  <c r="D7295" i="1" a="1"/>
  <c r="D7295" i="1" s="1"/>
  <c r="D7296" i="1" a="1"/>
  <c r="D7296" i="1" s="1"/>
  <c r="D7297" i="1" a="1"/>
  <c r="D7297" i="1" s="1"/>
  <c r="D7298" i="1" a="1"/>
  <c r="D7298" i="1" s="1"/>
  <c r="D7299" i="1" a="1"/>
  <c r="D7299" i="1" s="1"/>
  <c r="D7300" i="1" a="1"/>
  <c r="D7300" i="1" s="1"/>
  <c r="D7301" i="1" a="1"/>
  <c r="D7301" i="1" s="1"/>
  <c r="D7302" i="1" a="1"/>
  <c r="D7302" i="1" s="1"/>
  <c r="D7303" i="1" a="1"/>
  <c r="D7303" i="1" s="1"/>
  <c r="D7304" i="1" a="1"/>
  <c r="D7304" i="1" s="1"/>
  <c r="D7305" i="1" a="1"/>
  <c r="D7305" i="1" s="1"/>
  <c r="D7306" i="1" a="1"/>
  <c r="D7306" i="1" s="1"/>
  <c r="D7307" i="1" a="1"/>
  <c r="D7307" i="1" s="1"/>
  <c r="D7308" i="1" a="1"/>
  <c r="D7308" i="1" s="1"/>
  <c r="D7309" i="1" a="1"/>
  <c r="D7309" i="1" s="1"/>
  <c r="D7310" i="1" a="1"/>
  <c r="D7310" i="1" s="1"/>
  <c r="D7311" i="1" a="1"/>
  <c r="D7311" i="1" s="1"/>
  <c r="D7312" i="1" a="1"/>
  <c r="D7312" i="1" s="1"/>
  <c r="D7313" i="1" a="1"/>
  <c r="D7313" i="1" s="1"/>
  <c r="D7314" i="1" a="1"/>
  <c r="D7314" i="1" s="1"/>
  <c r="D7315" i="1" a="1"/>
  <c r="D7315" i="1" s="1"/>
  <c r="D7316" i="1" a="1"/>
  <c r="D7316" i="1" s="1"/>
  <c r="D7317" i="1" a="1"/>
  <c r="D7317" i="1" s="1"/>
  <c r="D7318" i="1" a="1"/>
  <c r="D7318" i="1" s="1"/>
  <c r="D7319" i="1" a="1"/>
  <c r="D7319" i="1" s="1"/>
  <c r="D7320" i="1" a="1"/>
  <c r="D7320" i="1" s="1"/>
  <c r="D7321" i="1" a="1"/>
  <c r="D7321" i="1" s="1"/>
  <c r="D7322" i="1" a="1"/>
  <c r="D7322" i="1" s="1"/>
  <c r="D7323" i="1" a="1"/>
  <c r="D7323" i="1" s="1"/>
  <c r="D7324" i="1" a="1"/>
  <c r="D7324" i="1" s="1"/>
  <c r="D7325" i="1" a="1"/>
  <c r="D7325" i="1" s="1"/>
  <c r="D7326" i="1" a="1"/>
  <c r="D7326" i="1" s="1"/>
  <c r="D7327" i="1" a="1"/>
  <c r="D7327" i="1" s="1"/>
  <c r="D7328" i="1" a="1"/>
  <c r="D7328" i="1" s="1"/>
  <c r="D7329" i="1" a="1"/>
  <c r="D7329" i="1" s="1"/>
  <c r="D7330" i="1" a="1"/>
  <c r="D7330" i="1" s="1"/>
  <c r="D7331" i="1" a="1"/>
  <c r="D7331" i="1" s="1"/>
  <c r="D7332" i="1" a="1"/>
  <c r="D7332" i="1" s="1"/>
  <c r="D7333" i="1" a="1"/>
  <c r="D7333" i="1" s="1"/>
  <c r="D7334" i="1" a="1"/>
  <c r="D7334" i="1" s="1"/>
  <c r="D7335" i="1" a="1"/>
  <c r="D7335" i="1" s="1"/>
  <c r="D7336" i="1" a="1"/>
  <c r="D7336" i="1" s="1"/>
  <c r="D7337" i="1" a="1"/>
  <c r="D7337" i="1" s="1"/>
  <c r="D7338" i="1" a="1"/>
  <c r="D7338" i="1" s="1"/>
  <c r="D7339" i="1" a="1"/>
  <c r="D7339" i="1" s="1"/>
  <c r="D7340" i="1" a="1"/>
  <c r="D7340" i="1" s="1"/>
  <c r="D7341" i="1" a="1"/>
  <c r="D7341" i="1" s="1"/>
  <c r="D7342" i="1" a="1"/>
  <c r="D7342" i="1" s="1"/>
  <c r="D7343" i="1" a="1"/>
  <c r="D7343" i="1" s="1"/>
  <c r="D7344" i="1" a="1"/>
  <c r="D7344" i="1" s="1"/>
  <c r="D7345" i="1" a="1"/>
  <c r="D7345" i="1" s="1"/>
  <c r="D7346" i="1" a="1"/>
  <c r="D7346" i="1" s="1"/>
  <c r="D7347" i="1" a="1"/>
  <c r="D7347" i="1" s="1"/>
  <c r="D7348" i="1" a="1"/>
  <c r="D7348" i="1" s="1"/>
  <c r="D7349" i="1" a="1"/>
  <c r="D7349" i="1" s="1"/>
  <c r="D7350" i="1" a="1"/>
  <c r="D7350" i="1" s="1"/>
  <c r="D7351" i="1" a="1"/>
  <c r="D7351" i="1" s="1"/>
  <c r="D7352" i="1" a="1"/>
  <c r="D7352" i="1" s="1"/>
  <c r="D7353" i="1" a="1"/>
  <c r="D7353" i="1" s="1"/>
  <c r="D7354" i="1" a="1"/>
  <c r="D7354" i="1" s="1"/>
  <c r="D7355" i="1" a="1"/>
  <c r="D7355" i="1" s="1"/>
  <c r="D7356" i="1" a="1"/>
  <c r="D7356" i="1" s="1"/>
  <c r="D7357" i="1" a="1"/>
  <c r="D7357" i="1" s="1"/>
  <c r="D7358" i="1" a="1"/>
  <c r="D7358" i="1" s="1"/>
  <c r="D7359" i="1" a="1"/>
  <c r="D7359" i="1" s="1"/>
  <c r="D7360" i="1" a="1"/>
  <c r="D7360" i="1" s="1"/>
  <c r="D7361" i="1" a="1"/>
  <c r="D7361" i="1" s="1"/>
  <c r="D7362" i="1" a="1"/>
  <c r="D7362" i="1" s="1"/>
  <c r="D7363" i="1" a="1"/>
  <c r="D7363" i="1" s="1"/>
  <c r="D7364" i="1" a="1"/>
  <c r="D7364" i="1" s="1"/>
  <c r="D7365" i="1" a="1"/>
  <c r="D7365" i="1" s="1"/>
  <c r="D7366" i="1" a="1"/>
  <c r="D7366" i="1" s="1"/>
  <c r="D7367" i="1" a="1"/>
  <c r="D7367" i="1" s="1"/>
  <c r="D7368" i="1" a="1"/>
  <c r="D7368" i="1" s="1"/>
  <c r="D7369" i="1" a="1"/>
  <c r="D7369" i="1" s="1"/>
  <c r="D7370" i="1" a="1"/>
  <c r="D7370" i="1" s="1"/>
  <c r="D7371" i="1" a="1"/>
  <c r="D7371" i="1" s="1"/>
  <c r="D7372" i="1" a="1"/>
  <c r="D7372" i="1" s="1"/>
  <c r="D7373" i="1" a="1"/>
  <c r="D7373" i="1" s="1"/>
  <c r="D7374" i="1" a="1"/>
  <c r="D7374" i="1" s="1"/>
  <c r="D7375" i="1" a="1"/>
  <c r="D7375" i="1" s="1"/>
  <c r="D7376" i="1" a="1"/>
  <c r="D7376" i="1" s="1"/>
  <c r="D7377" i="1" a="1"/>
  <c r="D7377" i="1" s="1"/>
  <c r="D7378" i="1" a="1"/>
  <c r="D7378" i="1" s="1"/>
  <c r="D7379" i="1" a="1"/>
  <c r="D7379" i="1" s="1"/>
  <c r="D7380" i="1" a="1"/>
  <c r="D7380" i="1" s="1"/>
  <c r="D7381" i="1" a="1"/>
  <c r="D7381" i="1" s="1"/>
  <c r="D7382" i="1" a="1"/>
  <c r="D7382" i="1" s="1"/>
  <c r="D7383" i="1" a="1"/>
  <c r="D7383" i="1" s="1"/>
  <c r="D7384" i="1" a="1"/>
  <c r="D7384" i="1" s="1"/>
  <c r="D7385" i="1" a="1"/>
  <c r="D7385" i="1" s="1"/>
  <c r="D7386" i="1" a="1"/>
  <c r="D7386" i="1" s="1"/>
  <c r="D7387" i="1" a="1"/>
  <c r="D7387" i="1" s="1"/>
  <c r="D7388" i="1" a="1"/>
  <c r="D7388" i="1" s="1"/>
  <c r="D7389" i="1" a="1"/>
  <c r="D7389" i="1" s="1"/>
  <c r="D7390" i="1" a="1"/>
  <c r="D7390" i="1" s="1"/>
  <c r="D7391" i="1" a="1"/>
  <c r="D7391" i="1" s="1"/>
  <c r="D7392" i="1" a="1"/>
  <c r="D7392" i="1" s="1"/>
  <c r="D7393" i="1" a="1"/>
  <c r="D7393" i="1" s="1"/>
  <c r="D7394" i="1" a="1"/>
  <c r="D7394" i="1" s="1"/>
  <c r="D7395" i="1" a="1"/>
  <c r="D7395" i="1" s="1"/>
  <c r="D7396" i="1" a="1"/>
  <c r="D7396" i="1" s="1"/>
  <c r="D7397" i="1" a="1"/>
  <c r="D7397" i="1" s="1"/>
  <c r="D7398" i="1" a="1"/>
  <c r="D7398" i="1" s="1"/>
  <c r="D7399" i="1" a="1"/>
  <c r="D7399" i="1" s="1"/>
  <c r="D7400" i="1" a="1"/>
  <c r="D7400" i="1" s="1"/>
  <c r="D7401" i="1" a="1"/>
  <c r="D7401" i="1" s="1"/>
  <c r="D7402" i="1" a="1"/>
  <c r="D7402" i="1" s="1"/>
  <c r="D7403" i="1" a="1"/>
  <c r="D7403" i="1" s="1"/>
  <c r="D7404" i="1" a="1"/>
  <c r="D7404" i="1" s="1"/>
  <c r="D7405" i="1" a="1"/>
  <c r="D7405" i="1" s="1"/>
  <c r="D7406" i="1" a="1"/>
  <c r="D7406" i="1" s="1"/>
  <c r="D7407" i="1" a="1"/>
  <c r="D7407" i="1" s="1"/>
  <c r="D7408" i="1" a="1"/>
  <c r="D7408" i="1" s="1"/>
  <c r="D7409" i="1" a="1"/>
  <c r="D7409" i="1" s="1"/>
  <c r="D7410" i="1" a="1"/>
  <c r="D7410" i="1" s="1"/>
  <c r="D7411" i="1" a="1"/>
  <c r="D7411" i="1" s="1"/>
  <c r="D7412" i="1" a="1"/>
  <c r="D7412" i="1" s="1"/>
  <c r="D7413" i="1" a="1"/>
  <c r="D7413" i="1" s="1"/>
  <c r="D7414" i="1" a="1"/>
  <c r="D7414" i="1" s="1"/>
  <c r="D7415" i="1" a="1"/>
  <c r="D7415" i="1" s="1"/>
  <c r="D7416" i="1" a="1"/>
  <c r="D7416" i="1" s="1"/>
  <c r="D7417" i="1" a="1"/>
  <c r="D7417" i="1" s="1"/>
  <c r="D7418" i="1" a="1"/>
  <c r="D7418" i="1" s="1"/>
  <c r="D7419" i="1" a="1"/>
  <c r="D7419" i="1" s="1"/>
  <c r="D7420" i="1" a="1"/>
  <c r="D7420" i="1" s="1"/>
  <c r="D7421" i="1" a="1"/>
  <c r="D7421" i="1" s="1"/>
  <c r="D7422" i="1" a="1"/>
  <c r="D7422" i="1" s="1"/>
  <c r="D7423" i="1" a="1"/>
  <c r="D7423" i="1" s="1"/>
  <c r="D7424" i="1" a="1"/>
  <c r="D7424" i="1" s="1"/>
  <c r="D7425" i="1" a="1"/>
  <c r="D7425" i="1" s="1"/>
  <c r="D7426" i="1" a="1"/>
  <c r="D7426" i="1" s="1"/>
  <c r="D7427" i="1" a="1"/>
  <c r="D7427" i="1" s="1"/>
  <c r="D7428" i="1" a="1"/>
  <c r="D7428" i="1" s="1"/>
  <c r="D7429" i="1" a="1"/>
  <c r="D7429" i="1" s="1"/>
  <c r="D7430" i="1" a="1"/>
  <c r="D7430" i="1" s="1"/>
  <c r="D7431" i="1" a="1"/>
  <c r="D7431" i="1" s="1"/>
  <c r="D7432" i="1" a="1"/>
  <c r="D7432" i="1" s="1"/>
  <c r="D7433" i="1" a="1"/>
  <c r="D7433" i="1" s="1"/>
  <c r="D7434" i="1" a="1"/>
  <c r="D7434" i="1" s="1"/>
  <c r="D7435" i="1" a="1"/>
  <c r="D7435" i="1" s="1"/>
  <c r="D7436" i="1" a="1"/>
  <c r="D7436" i="1" s="1"/>
  <c r="D7437" i="1" a="1"/>
  <c r="D7437" i="1" s="1"/>
  <c r="D7438" i="1" a="1"/>
  <c r="D7438" i="1" s="1"/>
  <c r="D7439" i="1" a="1"/>
  <c r="D7439" i="1" s="1"/>
  <c r="D7440" i="1" a="1"/>
  <c r="D7440" i="1" s="1"/>
  <c r="D7441" i="1" a="1"/>
  <c r="D7441" i="1" s="1"/>
  <c r="D7442" i="1" a="1"/>
  <c r="D7442" i="1" s="1"/>
  <c r="D7443" i="1" a="1"/>
  <c r="D7443" i="1" s="1"/>
  <c r="D7444" i="1" a="1"/>
  <c r="D7444" i="1" s="1"/>
  <c r="D7445" i="1" a="1"/>
  <c r="D7445" i="1" s="1"/>
  <c r="D7446" i="1" a="1"/>
  <c r="D7446" i="1" s="1"/>
  <c r="D7447" i="1" a="1"/>
  <c r="D7447" i="1" s="1"/>
  <c r="D7448" i="1" a="1"/>
  <c r="D7448" i="1" s="1"/>
  <c r="D7449" i="1" a="1"/>
  <c r="D7449" i="1" s="1"/>
  <c r="D7450" i="1" a="1"/>
  <c r="D7450" i="1" s="1"/>
  <c r="D7451" i="1" a="1"/>
  <c r="D7451" i="1" s="1"/>
  <c r="D7452" i="1" a="1"/>
  <c r="D7452" i="1" s="1"/>
  <c r="D7453" i="1" a="1"/>
  <c r="D7453" i="1" s="1"/>
  <c r="D7454" i="1" a="1"/>
  <c r="D7454" i="1" s="1"/>
  <c r="D7455" i="1" a="1"/>
  <c r="D7455" i="1" s="1"/>
  <c r="D7456" i="1" a="1"/>
  <c r="D7456" i="1" s="1"/>
  <c r="D7457" i="1" a="1"/>
  <c r="D7457" i="1" s="1"/>
  <c r="D7458" i="1" a="1"/>
  <c r="D7458" i="1" s="1"/>
  <c r="D7459" i="1" a="1"/>
  <c r="D7459" i="1" s="1"/>
  <c r="D7460" i="1" a="1"/>
  <c r="D7460" i="1" s="1"/>
  <c r="D7461" i="1" a="1"/>
  <c r="D7461" i="1" s="1"/>
  <c r="D7462" i="1" a="1"/>
  <c r="D7462" i="1" s="1"/>
  <c r="D7463" i="1" a="1"/>
  <c r="D7463" i="1" s="1"/>
  <c r="D7464" i="1" a="1"/>
  <c r="D7464" i="1" s="1"/>
  <c r="D7465" i="1" a="1"/>
  <c r="D7465" i="1" s="1"/>
  <c r="D7466" i="1" a="1"/>
  <c r="D7466" i="1" s="1"/>
  <c r="D7467" i="1" a="1"/>
  <c r="D7467" i="1" s="1"/>
  <c r="D7468" i="1" a="1"/>
  <c r="D7468" i="1" s="1"/>
  <c r="D7469" i="1" a="1"/>
  <c r="D7469" i="1" s="1"/>
  <c r="D7470" i="1" a="1"/>
  <c r="D7470" i="1" s="1"/>
  <c r="D7471" i="1" a="1"/>
  <c r="D7471" i="1" s="1"/>
  <c r="D7472" i="1" a="1"/>
  <c r="D7472" i="1" s="1"/>
  <c r="D7473" i="1" a="1"/>
  <c r="D7473" i="1" s="1"/>
  <c r="D7474" i="1" a="1"/>
  <c r="D7474" i="1" s="1"/>
  <c r="D7475" i="1" a="1"/>
  <c r="D7475" i="1" s="1"/>
  <c r="D7476" i="1" a="1"/>
  <c r="D7476" i="1" s="1"/>
  <c r="D7477" i="1" a="1"/>
  <c r="D7477" i="1" s="1"/>
  <c r="D7478" i="1" a="1"/>
  <c r="D7478" i="1" s="1"/>
  <c r="D7479" i="1" a="1"/>
  <c r="D7479" i="1" s="1"/>
  <c r="D7480" i="1" a="1"/>
  <c r="D7480" i="1" s="1"/>
  <c r="D7481" i="1" a="1"/>
  <c r="D7481" i="1" s="1"/>
  <c r="D7482" i="1" a="1"/>
  <c r="D7482" i="1" s="1"/>
  <c r="D7483" i="1" a="1"/>
  <c r="D7483" i="1" s="1"/>
  <c r="D7484" i="1" a="1"/>
  <c r="D7484" i="1" s="1"/>
  <c r="D7485" i="1" a="1"/>
  <c r="D7485" i="1" s="1"/>
  <c r="D7486" i="1" a="1"/>
  <c r="D7486" i="1" s="1"/>
  <c r="D7487" i="1" a="1"/>
  <c r="D7487" i="1" s="1"/>
  <c r="D7488" i="1" a="1"/>
  <c r="D7488" i="1" s="1"/>
  <c r="D7489" i="1" a="1"/>
  <c r="D7489" i="1" s="1"/>
  <c r="D7490" i="1" a="1"/>
  <c r="D7490" i="1" s="1"/>
  <c r="D7491" i="1" a="1"/>
  <c r="D7491" i="1" s="1"/>
  <c r="D7492" i="1" a="1"/>
  <c r="D7492" i="1" s="1"/>
  <c r="D7493" i="1" a="1"/>
  <c r="D7493" i="1" s="1"/>
  <c r="D7494" i="1" a="1"/>
  <c r="D7494" i="1" s="1"/>
  <c r="D7495" i="1" a="1"/>
  <c r="D7495" i="1" s="1"/>
  <c r="D7496" i="1" a="1"/>
  <c r="D7496" i="1" s="1"/>
  <c r="D7497" i="1" a="1"/>
  <c r="D7497" i="1" s="1"/>
  <c r="D7498" i="1" a="1"/>
  <c r="D7498" i="1" s="1"/>
  <c r="D7499" i="1" a="1"/>
  <c r="D7499" i="1" s="1"/>
  <c r="D7500" i="1" a="1"/>
  <c r="D7500" i="1" s="1"/>
  <c r="D7501" i="1" a="1"/>
  <c r="D7501" i="1" s="1"/>
  <c r="D7502" i="1" a="1"/>
  <c r="D7502" i="1" s="1"/>
  <c r="D7503" i="1" a="1"/>
  <c r="D7503" i="1" s="1"/>
  <c r="D7504" i="1" a="1"/>
  <c r="D7504" i="1" s="1"/>
  <c r="D7505" i="1" a="1"/>
  <c r="D7505" i="1" s="1"/>
  <c r="D7506" i="1" a="1"/>
  <c r="D7506" i="1" s="1"/>
  <c r="D7507" i="1" a="1"/>
  <c r="D7507" i="1" s="1"/>
  <c r="D7508" i="1" a="1"/>
  <c r="D7508" i="1" s="1"/>
  <c r="D7509" i="1" a="1"/>
  <c r="D7509" i="1" s="1"/>
  <c r="D7510" i="1" a="1"/>
  <c r="D7510" i="1" s="1"/>
  <c r="D7511" i="1" a="1"/>
  <c r="D7511" i="1" s="1"/>
  <c r="D7512" i="1" a="1"/>
  <c r="D7512" i="1" s="1"/>
  <c r="D7513" i="1" a="1"/>
  <c r="D7513" i="1" s="1"/>
  <c r="D7514" i="1" a="1"/>
  <c r="D7514" i="1" s="1"/>
  <c r="D7515" i="1" a="1"/>
  <c r="D7515" i="1" s="1"/>
  <c r="D7516" i="1" a="1"/>
  <c r="D7516" i="1" s="1"/>
  <c r="D7517" i="1" a="1"/>
  <c r="D7517" i="1" s="1"/>
  <c r="D7518" i="1" a="1"/>
  <c r="D7518" i="1" s="1"/>
  <c r="D7519" i="1" a="1"/>
  <c r="D7519" i="1" s="1"/>
  <c r="D7520" i="1" a="1"/>
  <c r="D7520" i="1" s="1"/>
  <c r="D7521" i="1" a="1"/>
  <c r="D7521" i="1" s="1"/>
  <c r="D7522" i="1" a="1"/>
  <c r="D7522" i="1" s="1"/>
  <c r="D7523" i="1" a="1"/>
  <c r="D7523" i="1" s="1"/>
  <c r="D7524" i="1" a="1"/>
  <c r="D7524" i="1" s="1"/>
  <c r="D7525" i="1" a="1"/>
  <c r="D7525" i="1" s="1"/>
  <c r="D7526" i="1" a="1"/>
  <c r="D7526" i="1" s="1"/>
  <c r="D7527" i="1" a="1"/>
  <c r="D7527" i="1" s="1"/>
  <c r="D7528" i="1" a="1"/>
  <c r="D7528" i="1" s="1"/>
  <c r="D7529" i="1" a="1"/>
  <c r="D7529" i="1" s="1"/>
  <c r="D7530" i="1" a="1"/>
  <c r="D7530" i="1" s="1"/>
  <c r="D7531" i="1" a="1"/>
  <c r="D7531" i="1" s="1"/>
  <c r="D7532" i="1" a="1"/>
  <c r="D7532" i="1" s="1"/>
  <c r="D7533" i="1" a="1"/>
  <c r="D7533" i="1" s="1"/>
  <c r="D7534" i="1" a="1"/>
  <c r="D7534" i="1" s="1"/>
  <c r="D7535" i="1" a="1"/>
  <c r="D7535" i="1" s="1"/>
  <c r="D7536" i="1" a="1"/>
  <c r="D7536" i="1" s="1"/>
  <c r="D7537" i="1" a="1"/>
  <c r="D7537" i="1" s="1"/>
  <c r="D7538" i="1" a="1"/>
  <c r="D7538" i="1" s="1"/>
  <c r="D7539" i="1" a="1"/>
  <c r="D7539" i="1" s="1"/>
  <c r="D7540" i="1" a="1"/>
  <c r="D7540" i="1" s="1"/>
  <c r="D7541" i="1" a="1"/>
  <c r="D7541" i="1" s="1"/>
  <c r="D7542" i="1" a="1"/>
  <c r="D7542" i="1" s="1"/>
  <c r="D7543" i="1" a="1"/>
  <c r="D7543" i="1" s="1"/>
  <c r="D7544" i="1" a="1"/>
  <c r="D7544" i="1" s="1"/>
  <c r="D7545" i="1" a="1"/>
  <c r="D7545" i="1" s="1"/>
  <c r="D7546" i="1" a="1"/>
  <c r="D7546" i="1" s="1"/>
  <c r="D7547" i="1" a="1"/>
  <c r="D7547" i="1" s="1"/>
  <c r="D7548" i="1" a="1"/>
  <c r="D7548" i="1" s="1"/>
  <c r="D7549" i="1" a="1"/>
  <c r="D7549" i="1" s="1"/>
  <c r="D7550" i="1" a="1"/>
  <c r="D7550" i="1" s="1"/>
  <c r="D7551" i="1" a="1"/>
  <c r="D7551" i="1" s="1"/>
  <c r="D7552" i="1" a="1"/>
  <c r="D7552" i="1" s="1"/>
  <c r="D7553" i="1" a="1"/>
  <c r="D7553" i="1" s="1"/>
  <c r="D7554" i="1" a="1"/>
  <c r="D7554" i="1" s="1"/>
  <c r="D7555" i="1" a="1"/>
  <c r="D7555" i="1" s="1"/>
  <c r="D7556" i="1" a="1"/>
  <c r="D7556" i="1" s="1"/>
  <c r="D7557" i="1" a="1"/>
  <c r="D7557" i="1" s="1"/>
  <c r="D7558" i="1" a="1"/>
  <c r="D7558" i="1" s="1"/>
  <c r="D7559" i="1" a="1"/>
  <c r="D7559" i="1" s="1"/>
  <c r="D7560" i="1" a="1"/>
  <c r="D7560" i="1" s="1"/>
  <c r="D7561" i="1" a="1"/>
  <c r="D7561" i="1" s="1"/>
  <c r="D7562" i="1" a="1"/>
  <c r="D7562" i="1" s="1"/>
  <c r="D7563" i="1" a="1"/>
  <c r="D7563" i="1" s="1"/>
  <c r="D7564" i="1" a="1"/>
  <c r="D7564" i="1" s="1"/>
  <c r="D7565" i="1" a="1"/>
  <c r="D7565" i="1" s="1"/>
  <c r="D7566" i="1" a="1"/>
  <c r="D7566" i="1" s="1"/>
  <c r="D7567" i="1" a="1"/>
  <c r="D7567" i="1" s="1"/>
  <c r="D7568" i="1" a="1"/>
  <c r="D7568" i="1" s="1"/>
  <c r="D7569" i="1" a="1"/>
  <c r="D7569" i="1" s="1"/>
  <c r="D7570" i="1" a="1"/>
  <c r="D7570" i="1" s="1"/>
  <c r="D7571" i="1" a="1"/>
  <c r="D7571" i="1" s="1"/>
  <c r="D7572" i="1" a="1"/>
  <c r="D7572" i="1" s="1"/>
  <c r="D7573" i="1" a="1"/>
  <c r="D7573" i="1" s="1"/>
  <c r="D7574" i="1" a="1"/>
  <c r="D7574" i="1" s="1"/>
  <c r="D7575" i="1" a="1"/>
  <c r="D7575" i="1" s="1"/>
  <c r="D7576" i="1" a="1"/>
  <c r="D7576" i="1" s="1"/>
  <c r="D7577" i="1" a="1"/>
  <c r="D7577" i="1" s="1"/>
  <c r="D7578" i="1" a="1"/>
  <c r="D7578" i="1" s="1"/>
  <c r="D7579" i="1" a="1"/>
  <c r="D7579" i="1" s="1"/>
  <c r="D7580" i="1" a="1"/>
  <c r="D7580" i="1" s="1"/>
  <c r="D7581" i="1" a="1"/>
  <c r="D7581" i="1" s="1"/>
  <c r="D7582" i="1" a="1"/>
  <c r="D7582" i="1" s="1"/>
  <c r="D7583" i="1" a="1"/>
  <c r="D7583" i="1" s="1"/>
  <c r="D7584" i="1" a="1"/>
  <c r="D7584" i="1" s="1"/>
  <c r="D7585" i="1" a="1"/>
  <c r="D7585" i="1" s="1"/>
  <c r="D7586" i="1" a="1"/>
  <c r="D7586" i="1" s="1"/>
  <c r="D7587" i="1" a="1"/>
  <c r="D7587" i="1" s="1"/>
  <c r="D7588" i="1" a="1"/>
  <c r="D7588" i="1" s="1"/>
  <c r="D7589" i="1" a="1"/>
  <c r="D7589" i="1" s="1"/>
  <c r="D7590" i="1" a="1"/>
  <c r="D7590" i="1" s="1"/>
  <c r="D7591" i="1" a="1"/>
  <c r="D7591" i="1" s="1"/>
  <c r="D7592" i="1" a="1"/>
  <c r="D7592" i="1" s="1"/>
  <c r="D7593" i="1" a="1"/>
  <c r="D7593" i="1" s="1"/>
  <c r="D7594" i="1" a="1"/>
  <c r="D7594" i="1" s="1"/>
  <c r="D7595" i="1" a="1"/>
  <c r="D7595" i="1" s="1"/>
  <c r="D7596" i="1" a="1"/>
  <c r="D7596" i="1" s="1"/>
  <c r="D7597" i="1" a="1"/>
  <c r="D7597" i="1" s="1"/>
  <c r="D7598" i="1" a="1"/>
  <c r="D7598" i="1" s="1"/>
  <c r="D7599" i="1" a="1"/>
  <c r="D7599" i="1" s="1"/>
  <c r="D7600" i="1" a="1"/>
  <c r="D7600" i="1" s="1"/>
  <c r="D7601" i="1" a="1"/>
  <c r="D7601" i="1" s="1"/>
  <c r="D7602" i="1" a="1"/>
  <c r="D7602" i="1" s="1"/>
  <c r="D7603" i="1" a="1"/>
  <c r="D7603" i="1" s="1"/>
  <c r="D7604" i="1" a="1"/>
  <c r="D7604" i="1" s="1"/>
  <c r="D7605" i="1" a="1"/>
  <c r="D7605" i="1" s="1"/>
  <c r="D7606" i="1" a="1"/>
  <c r="D7606" i="1" s="1"/>
  <c r="D7607" i="1" a="1"/>
  <c r="D7607" i="1" s="1"/>
  <c r="D7608" i="1" a="1"/>
  <c r="D7608" i="1" s="1"/>
  <c r="D7609" i="1" a="1"/>
  <c r="D7609" i="1" s="1"/>
  <c r="D7610" i="1" a="1"/>
  <c r="D7610" i="1" s="1"/>
  <c r="D7611" i="1" a="1"/>
  <c r="D7611" i="1" s="1"/>
  <c r="D7612" i="1" a="1"/>
  <c r="D7612" i="1" s="1"/>
  <c r="D7613" i="1" a="1"/>
  <c r="D7613" i="1" s="1"/>
  <c r="D7614" i="1" a="1"/>
  <c r="D7614" i="1" s="1"/>
  <c r="D7615" i="1" a="1"/>
  <c r="D7615" i="1" s="1"/>
  <c r="D7616" i="1" a="1"/>
  <c r="D7616" i="1" s="1"/>
  <c r="D7617" i="1" a="1"/>
  <c r="D7617" i="1" s="1"/>
  <c r="D7618" i="1" a="1"/>
  <c r="D7618" i="1" s="1"/>
  <c r="D7619" i="1" a="1"/>
  <c r="D7619" i="1" s="1"/>
  <c r="D7620" i="1" a="1"/>
  <c r="D7620" i="1" s="1"/>
  <c r="D7621" i="1" a="1"/>
  <c r="D7621" i="1" s="1"/>
  <c r="D7622" i="1" a="1"/>
  <c r="D7622" i="1" s="1"/>
  <c r="D7623" i="1" a="1"/>
  <c r="D7623" i="1" s="1"/>
  <c r="D7624" i="1" a="1"/>
  <c r="D7624" i="1" s="1"/>
  <c r="D7625" i="1" a="1"/>
  <c r="D7625" i="1" s="1"/>
  <c r="D7626" i="1" a="1"/>
  <c r="D7626" i="1" s="1"/>
  <c r="D7627" i="1" a="1"/>
  <c r="D7627" i="1" s="1"/>
  <c r="D7628" i="1" a="1"/>
  <c r="D7628" i="1" s="1"/>
  <c r="D7629" i="1" a="1"/>
  <c r="D7629" i="1" s="1"/>
  <c r="D7630" i="1" a="1"/>
  <c r="D7630" i="1" s="1"/>
  <c r="D7631" i="1" a="1"/>
  <c r="D7631" i="1" s="1"/>
  <c r="D7632" i="1" a="1"/>
  <c r="D7632" i="1" s="1"/>
  <c r="D7633" i="1" a="1"/>
  <c r="D7633" i="1" s="1"/>
  <c r="D7634" i="1" a="1"/>
  <c r="D7634" i="1" s="1"/>
  <c r="D7635" i="1" a="1"/>
  <c r="D7635" i="1" s="1"/>
  <c r="D7636" i="1" a="1"/>
  <c r="D7636" i="1" s="1"/>
  <c r="D7637" i="1" a="1"/>
  <c r="D7637" i="1" s="1"/>
  <c r="D7638" i="1" a="1"/>
  <c r="D7638" i="1" s="1"/>
  <c r="D7639" i="1" a="1"/>
  <c r="D7639" i="1" s="1"/>
  <c r="D7640" i="1" a="1"/>
  <c r="D7640" i="1" s="1"/>
  <c r="D7641" i="1" a="1"/>
  <c r="D7641" i="1" s="1"/>
  <c r="D7642" i="1" a="1"/>
  <c r="D7642" i="1" s="1"/>
  <c r="D7643" i="1" a="1"/>
  <c r="D7643" i="1" s="1"/>
  <c r="D7644" i="1" a="1"/>
  <c r="D7644" i="1" s="1"/>
  <c r="D7645" i="1" a="1"/>
  <c r="D7645" i="1" s="1"/>
  <c r="D7646" i="1" a="1"/>
  <c r="D7646" i="1" s="1"/>
  <c r="D7647" i="1" a="1"/>
  <c r="D7647" i="1" s="1"/>
  <c r="D7648" i="1" a="1"/>
  <c r="D7648" i="1" s="1"/>
  <c r="D7649" i="1" a="1"/>
  <c r="D7649" i="1" s="1"/>
  <c r="D7650" i="1" a="1"/>
  <c r="D7650" i="1" s="1"/>
  <c r="D7651" i="1" a="1"/>
  <c r="D7651" i="1" s="1"/>
  <c r="D7652" i="1" a="1"/>
  <c r="D7652" i="1" s="1"/>
  <c r="D7653" i="1" a="1"/>
  <c r="D7653" i="1" s="1"/>
  <c r="D7654" i="1" a="1"/>
  <c r="D7654" i="1" s="1"/>
  <c r="D7655" i="1" a="1"/>
  <c r="D7655" i="1" s="1"/>
  <c r="D7656" i="1" a="1"/>
  <c r="D7656" i="1" s="1"/>
  <c r="D7657" i="1" a="1"/>
  <c r="D7657" i="1" s="1"/>
  <c r="D7658" i="1" a="1"/>
  <c r="D7658" i="1" s="1"/>
  <c r="D7659" i="1" a="1"/>
  <c r="D7659" i="1" s="1"/>
  <c r="D7660" i="1" a="1"/>
  <c r="D7660" i="1" s="1"/>
  <c r="D7661" i="1" a="1"/>
  <c r="D7661" i="1" s="1"/>
  <c r="D7662" i="1" a="1"/>
  <c r="D7662" i="1" s="1"/>
  <c r="D7663" i="1" a="1"/>
  <c r="D7663" i="1" s="1"/>
  <c r="D7664" i="1" a="1"/>
  <c r="D7664" i="1" s="1"/>
  <c r="D7665" i="1" a="1"/>
  <c r="D7665" i="1" s="1"/>
  <c r="D7666" i="1" a="1"/>
  <c r="D7666" i="1" s="1"/>
  <c r="D7667" i="1" a="1"/>
  <c r="D7667" i="1" s="1"/>
  <c r="D7668" i="1" a="1"/>
  <c r="D7668" i="1" s="1"/>
  <c r="D7669" i="1" a="1"/>
  <c r="D7669" i="1" s="1"/>
  <c r="D7670" i="1" a="1"/>
  <c r="D7670" i="1" s="1"/>
  <c r="D7671" i="1" a="1"/>
  <c r="D7671" i="1" s="1"/>
  <c r="D7672" i="1" a="1"/>
  <c r="D7672" i="1" s="1"/>
  <c r="D7673" i="1" a="1"/>
  <c r="D7673" i="1" s="1"/>
  <c r="D7674" i="1" a="1"/>
  <c r="D7674" i="1" s="1"/>
  <c r="D7675" i="1" a="1"/>
  <c r="D7675" i="1" s="1"/>
  <c r="D7676" i="1" a="1"/>
  <c r="D7676" i="1" s="1"/>
  <c r="D7677" i="1" a="1"/>
  <c r="D7677" i="1" s="1"/>
  <c r="D7678" i="1" a="1"/>
  <c r="D7678" i="1" s="1"/>
  <c r="D7679" i="1" a="1"/>
  <c r="D7679" i="1" s="1"/>
  <c r="D7680" i="1" a="1"/>
  <c r="D7680" i="1" s="1"/>
  <c r="D7681" i="1" a="1"/>
  <c r="D7681" i="1" s="1"/>
  <c r="D7682" i="1" a="1"/>
  <c r="D7682" i="1" s="1"/>
  <c r="D7683" i="1" a="1"/>
  <c r="D7683" i="1" s="1"/>
  <c r="D7684" i="1" a="1"/>
  <c r="D7684" i="1" s="1"/>
  <c r="D7685" i="1" a="1"/>
  <c r="D7685" i="1" s="1"/>
  <c r="D7686" i="1" a="1"/>
  <c r="D7686" i="1" s="1"/>
  <c r="D7687" i="1" a="1"/>
  <c r="D7687" i="1" s="1"/>
  <c r="D7688" i="1" a="1"/>
  <c r="D7688" i="1" s="1"/>
  <c r="D7689" i="1" a="1"/>
  <c r="D7689" i="1" s="1"/>
  <c r="D7690" i="1" a="1"/>
  <c r="D7690" i="1" s="1"/>
  <c r="D7691" i="1" a="1"/>
  <c r="D7691" i="1" s="1"/>
  <c r="D7692" i="1" a="1"/>
  <c r="D7692" i="1" s="1"/>
  <c r="D7693" i="1" a="1"/>
  <c r="D7693" i="1" s="1"/>
  <c r="D7694" i="1" a="1"/>
  <c r="D7694" i="1" s="1"/>
  <c r="D7695" i="1" a="1"/>
  <c r="D7695" i="1" s="1"/>
  <c r="D7696" i="1" a="1"/>
  <c r="D7696" i="1" s="1"/>
  <c r="D7697" i="1" a="1"/>
  <c r="D7697" i="1" s="1"/>
  <c r="D7698" i="1" a="1"/>
  <c r="D7698" i="1" s="1"/>
  <c r="D7699" i="1" a="1"/>
  <c r="D7699" i="1" s="1"/>
  <c r="D7700" i="1" a="1"/>
  <c r="D7700" i="1" s="1"/>
  <c r="D7701" i="1" a="1"/>
  <c r="D7701" i="1" s="1"/>
  <c r="D7702" i="1" a="1"/>
  <c r="D7702" i="1" s="1"/>
  <c r="D7703" i="1" a="1"/>
  <c r="D7703" i="1" s="1"/>
  <c r="D7704" i="1" a="1"/>
  <c r="D7704" i="1" s="1"/>
  <c r="D7705" i="1" a="1"/>
  <c r="D7705" i="1" s="1"/>
  <c r="D7706" i="1" a="1"/>
  <c r="D7706" i="1" s="1"/>
  <c r="D7707" i="1" a="1"/>
  <c r="D7707" i="1" s="1"/>
  <c r="D7708" i="1" a="1"/>
  <c r="D7708" i="1" s="1"/>
  <c r="D7709" i="1" a="1"/>
  <c r="D7709" i="1" s="1"/>
  <c r="D7710" i="1" a="1"/>
  <c r="D7710" i="1" s="1"/>
  <c r="D7711" i="1" a="1"/>
  <c r="D7711" i="1" s="1"/>
  <c r="D7712" i="1" a="1"/>
  <c r="D7712" i="1" s="1"/>
  <c r="D7713" i="1" a="1"/>
  <c r="D7713" i="1" s="1"/>
  <c r="D7714" i="1" a="1"/>
  <c r="D7714" i="1" s="1"/>
  <c r="D7715" i="1" a="1"/>
  <c r="D7715" i="1" s="1"/>
  <c r="D7716" i="1" a="1"/>
  <c r="D7716" i="1" s="1"/>
  <c r="D7717" i="1" a="1"/>
  <c r="D7717" i="1" s="1"/>
  <c r="D7718" i="1" a="1"/>
  <c r="D7718" i="1" s="1"/>
  <c r="D7719" i="1" a="1"/>
  <c r="D7719" i="1" s="1"/>
  <c r="D7720" i="1" a="1"/>
  <c r="D7720" i="1" s="1"/>
  <c r="D7721" i="1" a="1"/>
  <c r="D7721" i="1" s="1"/>
  <c r="D7722" i="1" a="1"/>
  <c r="D7722" i="1" s="1"/>
  <c r="D7723" i="1" a="1"/>
  <c r="D7723" i="1" s="1"/>
  <c r="D7724" i="1" a="1"/>
  <c r="D7724" i="1" s="1"/>
  <c r="D7725" i="1" a="1"/>
  <c r="D7725" i="1"/>
  <c r="D7726" i="1" a="1"/>
  <c r="D7726" i="1"/>
  <c r="D7727" i="1" a="1"/>
  <c r="D7727" i="1" s="1"/>
  <c r="D7728" i="1" a="1"/>
  <c r="D7728" i="1" s="1"/>
  <c r="D7729" i="1" a="1"/>
  <c r="D7729" i="1" s="1"/>
  <c r="D7730" i="1" a="1"/>
  <c r="D7730" i="1" s="1"/>
  <c r="D7731" i="1" a="1"/>
  <c r="D7731" i="1" s="1"/>
  <c r="D7732" i="1" a="1"/>
  <c r="D7732" i="1" s="1"/>
  <c r="D7733" i="1" a="1"/>
  <c r="D7733" i="1" s="1"/>
  <c r="D7734" i="1" a="1"/>
  <c r="D7734" i="1" s="1"/>
  <c r="D7735" i="1" a="1"/>
  <c r="D7735" i="1" s="1"/>
  <c r="D7736" i="1" a="1"/>
  <c r="D7736" i="1" s="1"/>
  <c r="D7737" i="1" a="1"/>
  <c r="D7737" i="1" s="1"/>
  <c r="D7738" i="1" a="1"/>
  <c r="D7738" i="1" s="1"/>
  <c r="D7739" i="1" a="1"/>
  <c r="D7739" i="1" s="1"/>
  <c r="D7740" i="1" a="1"/>
  <c r="D7740" i="1" s="1"/>
  <c r="D7741" i="1" a="1"/>
  <c r="D7741" i="1" s="1"/>
  <c r="D7742" i="1" a="1"/>
  <c r="D7742" i="1" s="1"/>
  <c r="D7743" i="1" a="1"/>
  <c r="D7743" i="1" s="1"/>
  <c r="D7744" i="1" a="1"/>
  <c r="D7744" i="1" s="1"/>
  <c r="D7745" i="1" a="1"/>
  <c r="D7745" i="1" s="1"/>
  <c r="D7746" i="1" a="1"/>
  <c r="D7746" i="1" s="1"/>
  <c r="D7747" i="1" a="1"/>
  <c r="D7747" i="1" s="1"/>
  <c r="D7748" i="1" a="1"/>
  <c r="D7748" i="1" s="1"/>
  <c r="D7749" i="1" a="1"/>
  <c r="D7749" i="1" s="1"/>
  <c r="D7750" i="1" a="1"/>
  <c r="D7750" i="1" s="1"/>
  <c r="D7751" i="1" a="1"/>
  <c r="D7751" i="1" s="1"/>
  <c r="D7752" i="1" a="1"/>
  <c r="D7752" i="1" s="1"/>
  <c r="D7753" i="1" a="1"/>
  <c r="D7753" i="1" s="1"/>
  <c r="D7754" i="1" a="1"/>
  <c r="D7754" i="1" s="1"/>
  <c r="D7755" i="1" a="1"/>
  <c r="D7755" i="1" s="1"/>
  <c r="D7756" i="1" a="1"/>
  <c r="D7756" i="1" s="1"/>
  <c r="D7757" i="1" a="1"/>
  <c r="D7757" i="1" s="1"/>
  <c r="D7758" i="1" a="1"/>
  <c r="D7758" i="1" s="1"/>
  <c r="D7759" i="1" a="1"/>
  <c r="D7759" i="1" s="1"/>
  <c r="D7760" i="1" a="1"/>
  <c r="D7760" i="1" s="1"/>
  <c r="D7761" i="1" a="1"/>
  <c r="D7761" i="1" s="1"/>
  <c r="D7762" i="1" a="1"/>
  <c r="D7762" i="1" s="1"/>
  <c r="D7763" i="1" a="1"/>
  <c r="D7763" i="1" s="1"/>
  <c r="D7764" i="1" a="1"/>
  <c r="D7764" i="1" s="1"/>
  <c r="D7765" i="1" a="1"/>
  <c r="D7765" i="1" s="1"/>
  <c r="D7766" i="1" a="1"/>
  <c r="D7766" i="1" s="1"/>
  <c r="D7767" i="1" a="1"/>
  <c r="D7767" i="1" s="1"/>
  <c r="D7768" i="1" a="1"/>
  <c r="D7768" i="1" s="1"/>
  <c r="D7769" i="1" a="1"/>
  <c r="D7769" i="1" s="1"/>
  <c r="D7770" i="1" a="1"/>
  <c r="D7770" i="1" s="1"/>
  <c r="D7771" i="1" a="1"/>
  <c r="D7771" i="1" s="1"/>
  <c r="D7772" i="1" a="1"/>
  <c r="D7772" i="1" s="1"/>
  <c r="D7773" i="1" a="1"/>
  <c r="D7773" i="1" s="1"/>
  <c r="D7774" i="1" a="1"/>
  <c r="D7774" i="1" s="1"/>
  <c r="D7775" i="1" a="1"/>
  <c r="D7775" i="1" s="1"/>
  <c r="D7776" i="1" a="1"/>
  <c r="D7776" i="1" s="1"/>
  <c r="D7777" i="1" a="1"/>
  <c r="D7777" i="1" s="1"/>
  <c r="D7778" i="1" a="1"/>
  <c r="D7778" i="1" s="1"/>
  <c r="D7779" i="1" a="1"/>
  <c r="D7779" i="1" s="1"/>
  <c r="D7780" i="1" a="1"/>
  <c r="D7780" i="1" s="1"/>
  <c r="D7781" i="1" a="1"/>
  <c r="D7781" i="1" s="1"/>
  <c r="D7782" i="1" a="1"/>
  <c r="D7782" i="1" s="1"/>
  <c r="D7783" i="1" a="1"/>
  <c r="D7783" i="1" s="1"/>
  <c r="D7784" i="1" a="1"/>
  <c r="D7784" i="1" s="1"/>
  <c r="D7785" i="1" a="1"/>
  <c r="D7785" i="1"/>
  <c r="D7786" i="1" a="1"/>
  <c r="D7786" i="1" s="1"/>
  <c r="D7787" i="1" a="1"/>
  <c r="D7787" i="1" s="1"/>
  <c r="D7788" i="1" a="1"/>
  <c r="D7788" i="1" s="1"/>
  <c r="D7789" i="1" a="1"/>
  <c r="D7789" i="1" s="1"/>
  <c r="D7790" i="1" a="1"/>
  <c r="D7790" i="1" s="1"/>
  <c r="D7791" i="1" a="1"/>
  <c r="D7791" i="1" s="1"/>
  <c r="D7792" i="1" a="1"/>
  <c r="D7792" i="1" s="1"/>
  <c r="D7793" i="1" a="1"/>
  <c r="D7793" i="1" s="1"/>
  <c r="D7794" i="1" a="1"/>
  <c r="D7794" i="1" s="1"/>
  <c r="D7795" i="1" a="1"/>
  <c r="D7795" i="1" s="1"/>
  <c r="D7796" i="1" a="1"/>
  <c r="D7796" i="1" s="1"/>
  <c r="D7797" i="1" a="1"/>
  <c r="D7797" i="1" s="1"/>
  <c r="D7798" i="1" a="1"/>
  <c r="D7798" i="1" s="1"/>
  <c r="D7799" i="1" a="1"/>
  <c r="D7799" i="1" s="1"/>
  <c r="D7800" i="1" a="1"/>
  <c r="D7800" i="1" s="1"/>
  <c r="D7801" i="1" a="1"/>
  <c r="D7801" i="1" s="1"/>
  <c r="D7802" i="1" a="1"/>
  <c r="D7802" i="1" s="1"/>
  <c r="D7803" i="1" a="1"/>
  <c r="D7803" i="1" s="1"/>
  <c r="D7804" i="1" a="1"/>
  <c r="D7804" i="1" s="1"/>
  <c r="D7805" i="1" a="1"/>
  <c r="D7805" i="1" s="1"/>
  <c r="D7806" i="1" a="1"/>
  <c r="D7806" i="1" s="1"/>
  <c r="D7807" i="1" a="1"/>
  <c r="D7807" i="1" s="1"/>
  <c r="D7808" i="1" a="1"/>
  <c r="D7808" i="1" s="1"/>
  <c r="D7809" i="1" a="1"/>
  <c r="D7809" i="1" s="1"/>
  <c r="D7810" i="1" a="1"/>
  <c r="D7810" i="1" s="1"/>
  <c r="D7811" i="1" a="1"/>
  <c r="D7811" i="1" s="1"/>
  <c r="D7812" i="1" a="1"/>
  <c r="D7812" i="1" s="1"/>
  <c r="D7813" i="1" a="1"/>
  <c r="D7813" i="1" s="1"/>
  <c r="D7814" i="1" a="1"/>
  <c r="D7814" i="1" s="1"/>
  <c r="D7815" i="1" a="1"/>
  <c r="D7815" i="1" s="1"/>
  <c r="D7816" i="1" a="1"/>
  <c r="D7816" i="1" s="1"/>
  <c r="D7817" i="1" a="1"/>
  <c r="D7817" i="1" s="1"/>
  <c r="D7818" i="1" a="1"/>
  <c r="D7818" i="1" s="1"/>
  <c r="D7819" i="1" a="1"/>
  <c r="D7819" i="1" s="1"/>
  <c r="D7820" i="1" a="1"/>
  <c r="D7820" i="1" s="1"/>
  <c r="D7821" i="1" a="1"/>
  <c r="D7821" i="1" s="1"/>
  <c r="D7822" i="1" a="1"/>
  <c r="D7822" i="1" s="1"/>
  <c r="D7823" i="1" a="1"/>
  <c r="D7823" i="1" s="1"/>
  <c r="D7824" i="1" a="1"/>
  <c r="D7824" i="1" s="1"/>
  <c r="D7825" i="1" a="1"/>
  <c r="D7825" i="1" s="1"/>
  <c r="D7826" i="1" a="1"/>
  <c r="D7826" i="1" s="1"/>
  <c r="D7827" i="1" a="1"/>
  <c r="D7827" i="1" s="1"/>
  <c r="D7828" i="1" a="1"/>
  <c r="D7828" i="1" s="1"/>
  <c r="D7829" i="1" a="1"/>
  <c r="D7829" i="1" s="1"/>
  <c r="D7830" i="1" a="1"/>
  <c r="D7830" i="1" s="1"/>
  <c r="D7831" i="1" a="1"/>
  <c r="D7831" i="1" s="1"/>
  <c r="D7832" i="1" a="1"/>
  <c r="D7832" i="1" s="1"/>
  <c r="D7833" i="1" a="1"/>
  <c r="D7833" i="1" s="1"/>
  <c r="D7834" i="1" a="1"/>
  <c r="D7834" i="1" s="1"/>
  <c r="D7835" i="1" a="1"/>
  <c r="D7835" i="1" s="1"/>
  <c r="D7836" i="1" a="1"/>
  <c r="D7836" i="1" s="1"/>
  <c r="D7837" i="1" a="1"/>
  <c r="D7837" i="1" s="1"/>
  <c r="D7838" i="1" a="1"/>
  <c r="D7838" i="1" s="1"/>
  <c r="D7839" i="1" a="1"/>
  <c r="D7839" i="1" s="1"/>
  <c r="D7840" i="1" a="1"/>
  <c r="D7840" i="1" s="1"/>
  <c r="D7841" i="1" a="1"/>
  <c r="D7841" i="1" s="1"/>
  <c r="D7842" i="1" a="1"/>
  <c r="D7842" i="1" s="1"/>
  <c r="D7843" i="1" a="1"/>
  <c r="D7843" i="1" s="1"/>
  <c r="D7844" i="1" a="1"/>
  <c r="D7844" i="1" s="1"/>
  <c r="D7845" i="1" a="1"/>
  <c r="D7845" i="1" s="1"/>
  <c r="D7846" i="1" a="1"/>
  <c r="D7846" i="1" s="1"/>
  <c r="D7847" i="1" a="1"/>
  <c r="D7847" i="1" s="1"/>
  <c r="D7848" i="1" a="1"/>
  <c r="D7848" i="1" s="1"/>
  <c r="D7849" i="1" a="1"/>
  <c r="D7849" i="1" s="1"/>
  <c r="D7850" i="1" a="1"/>
  <c r="D7850" i="1" s="1"/>
  <c r="D7851" i="1" a="1"/>
  <c r="D7851" i="1" s="1"/>
  <c r="D7852" i="1" a="1"/>
  <c r="D7852" i="1" s="1"/>
  <c r="D7853" i="1" a="1"/>
  <c r="D7853" i="1" s="1"/>
  <c r="D7854" i="1" a="1"/>
  <c r="D7854" i="1" s="1"/>
  <c r="D7855" i="1" a="1"/>
  <c r="D7855" i="1" s="1"/>
  <c r="D7856" i="1" a="1"/>
  <c r="D7856" i="1" s="1"/>
  <c r="D7857" i="1" a="1"/>
  <c r="D7857" i="1" s="1"/>
  <c r="D7858" i="1" a="1"/>
  <c r="D7858" i="1" s="1"/>
  <c r="D7859" i="1" a="1"/>
  <c r="D7859" i="1" s="1"/>
  <c r="D7860" i="1" a="1"/>
  <c r="D7860" i="1" s="1"/>
  <c r="D7861" i="1" a="1"/>
  <c r="D7861" i="1" s="1"/>
  <c r="D7862" i="1" a="1"/>
  <c r="D7862" i="1" s="1"/>
  <c r="D7863" i="1" a="1"/>
  <c r="D7863" i="1" s="1"/>
  <c r="D7864" i="1" a="1"/>
  <c r="D7864" i="1" s="1"/>
  <c r="D7865" i="1" a="1"/>
  <c r="D7865" i="1" s="1"/>
  <c r="D7866" i="1" a="1"/>
  <c r="D7866" i="1" s="1"/>
  <c r="D7867" i="1" a="1"/>
  <c r="D7867" i="1" s="1"/>
  <c r="D7868" i="1" a="1"/>
  <c r="D7868" i="1" s="1"/>
  <c r="D7869" i="1" a="1"/>
  <c r="D7869" i="1" s="1"/>
  <c r="D7870" i="1" a="1"/>
  <c r="D7870" i="1" s="1"/>
  <c r="D7871" i="1" a="1"/>
  <c r="D7871" i="1" s="1"/>
  <c r="D7872" i="1" a="1"/>
  <c r="D7872" i="1" s="1"/>
  <c r="D7873" i="1" a="1"/>
  <c r="D7873" i="1" s="1"/>
  <c r="D7874" i="1" a="1"/>
  <c r="D7874" i="1" s="1"/>
  <c r="D7875" i="1" a="1"/>
  <c r="D7875" i="1" s="1"/>
  <c r="D7876" i="1" a="1"/>
  <c r="D7876" i="1" s="1"/>
  <c r="D7877" i="1" a="1"/>
  <c r="D7877" i="1" s="1"/>
  <c r="D7878" i="1" a="1"/>
  <c r="D7878" i="1" s="1"/>
  <c r="D7879" i="1" a="1"/>
  <c r="D7879" i="1" s="1"/>
  <c r="D7880" i="1" a="1"/>
  <c r="D7880" i="1" s="1"/>
  <c r="D7881" i="1" a="1"/>
  <c r="D7881" i="1" s="1"/>
  <c r="D7882" i="1" a="1"/>
  <c r="D7882" i="1" s="1"/>
  <c r="D7883" i="1" a="1"/>
  <c r="D7883" i="1" s="1"/>
  <c r="D7884" i="1" a="1"/>
  <c r="D7884" i="1" s="1"/>
  <c r="D7885" i="1" a="1"/>
  <c r="D7885" i="1" s="1"/>
  <c r="D7886" i="1" a="1"/>
  <c r="D7886" i="1" s="1"/>
  <c r="D7887" i="1" a="1"/>
  <c r="D7887" i="1" s="1"/>
  <c r="D7888" i="1" a="1"/>
  <c r="D7888" i="1" s="1"/>
  <c r="D7889" i="1" a="1"/>
  <c r="D7889" i="1" s="1"/>
  <c r="D7890" i="1" a="1"/>
  <c r="D7890" i="1" s="1"/>
  <c r="D7891" i="1" a="1"/>
  <c r="D7891" i="1" s="1"/>
  <c r="D7892" i="1" a="1"/>
  <c r="D7892" i="1" s="1"/>
  <c r="D7893" i="1" a="1"/>
  <c r="D7893" i="1" s="1"/>
  <c r="D7894" i="1" a="1"/>
  <c r="D7894" i="1" s="1"/>
  <c r="D7895" i="1" a="1"/>
  <c r="D7895" i="1" s="1"/>
  <c r="D7896" i="1" a="1"/>
  <c r="D7896" i="1" s="1"/>
  <c r="D7897" i="1" a="1"/>
  <c r="D7897" i="1" s="1"/>
  <c r="D7898" i="1" a="1"/>
  <c r="D7898" i="1" s="1"/>
  <c r="D7899" i="1" a="1"/>
  <c r="D7899" i="1" s="1"/>
  <c r="D7900" i="1" a="1"/>
  <c r="D7900" i="1" s="1"/>
  <c r="D7901" i="1" a="1"/>
  <c r="D7901" i="1" s="1"/>
  <c r="D7902" i="1" a="1"/>
  <c r="D7902" i="1" s="1"/>
  <c r="D7903" i="1" a="1"/>
  <c r="D7903" i="1" s="1"/>
  <c r="D7904" i="1" a="1"/>
  <c r="D7904" i="1" s="1"/>
  <c r="D7905" i="1" a="1"/>
  <c r="D7905" i="1" s="1"/>
  <c r="D7906" i="1" a="1"/>
  <c r="D7906" i="1" s="1"/>
  <c r="D7907" i="1" a="1"/>
  <c r="D7907" i="1" s="1"/>
  <c r="D7908" i="1" a="1"/>
  <c r="D7908" i="1" s="1"/>
  <c r="D7909" i="1" a="1"/>
  <c r="D7909" i="1" s="1"/>
  <c r="D7910" i="1" a="1"/>
  <c r="D7910" i="1" s="1"/>
  <c r="D7911" i="1" a="1"/>
  <c r="D7911" i="1" s="1"/>
  <c r="D7912" i="1" a="1"/>
  <c r="D7912" i="1" s="1"/>
  <c r="D7913" i="1" a="1"/>
  <c r="D7913" i="1" s="1"/>
  <c r="D7914" i="1" a="1"/>
  <c r="D7914" i="1" s="1"/>
  <c r="D7915" i="1" a="1"/>
  <c r="D7915" i="1" s="1"/>
  <c r="D7916" i="1" a="1"/>
  <c r="D7916" i="1" s="1"/>
  <c r="D7917" i="1" a="1"/>
  <c r="D7917" i="1" s="1"/>
  <c r="D7918" i="1" a="1"/>
  <c r="D7918" i="1" s="1"/>
  <c r="D7919" i="1" a="1"/>
  <c r="D7919" i="1" s="1"/>
  <c r="D7920" i="1" a="1"/>
  <c r="D7920" i="1" s="1"/>
  <c r="D7921" i="1" a="1"/>
  <c r="D7921" i="1" s="1"/>
  <c r="D7922" i="1" a="1"/>
  <c r="D7922" i="1" s="1"/>
  <c r="D7923" i="1" a="1"/>
  <c r="D7923" i="1" s="1"/>
  <c r="D7924" i="1" a="1"/>
  <c r="D7924" i="1" s="1"/>
  <c r="D7925" i="1" a="1"/>
  <c r="D7925" i="1" s="1"/>
  <c r="D7926" i="1" a="1"/>
  <c r="D7926" i="1" s="1"/>
  <c r="D7927" i="1" a="1"/>
  <c r="D7927" i="1" s="1"/>
  <c r="D7928" i="1" a="1"/>
  <c r="D7928" i="1" s="1"/>
  <c r="D7929" i="1" a="1"/>
  <c r="D7929" i="1" s="1"/>
  <c r="D7930" i="1" a="1"/>
  <c r="D7930" i="1" s="1"/>
  <c r="D7931" i="1" a="1"/>
  <c r="D7931" i="1" s="1"/>
  <c r="D7932" i="1" a="1"/>
  <c r="D7932" i="1" s="1"/>
  <c r="D7933" i="1" a="1"/>
  <c r="D7933" i="1" s="1"/>
  <c r="D7934" i="1" a="1"/>
  <c r="D7934" i="1" s="1"/>
  <c r="D7935" i="1" a="1"/>
  <c r="D7935" i="1" s="1"/>
  <c r="D7936" i="1" a="1"/>
  <c r="D7936" i="1" s="1"/>
  <c r="D7937" i="1" a="1"/>
  <c r="D7937" i="1" s="1"/>
  <c r="D7938" i="1" a="1"/>
  <c r="D7938" i="1" s="1"/>
  <c r="D7939" i="1" a="1"/>
  <c r="D7939" i="1" s="1"/>
  <c r="D7940" i="1" a="1"/>
  <c r="D7940" i="1" s="1"/>
  <c r="D7941" i="1" a="1"/>
  <c r="D7941" i="1" s="1"/>
  <c r="D7942" i="1" a="1"/>
  <c r="D7942" i="1" s="1"/>
  <c r="D7943" i="1" a="1"/>
  <c r="D7943" i="1" s="1"/>
  <c r="D7944" i="1" a="1"/>
  <c r="D7944" i="1" s="1"/>
  <c r="D7945" i="1" a="1"/>
  <c r="D7945" i="1" s="1"/>
  <c r="D7946" i="1" a="1"/>
  <c r="D7946" i="1" s="1"/>
  <c r="D7947" i="1" a="1"/>
  <c r="D7947" i="1" s="1"/>
  <c r="D7948" i="1" a="1"/>
  <c r="D7948" i="1" s="1"/>
  <c r="D7949" i="1" a="1"/>
  <c r="D7949" i="1" s="1"/>
  <c r="D7950" i="1" a="1"/>
  <c r="D7950" i="1" s="1"/>
  <c r="D7951" i="1" a="1"/>
  <c r="D7951" i="1" s="1"/>
  <c r="D7952" i="1" a="1"/>
  <c r="D7952" i="1" s="1"/>
  <c r="D7953" i="1" a="1"/>
  <c r="D7953" i="1" s="1"/>
  <c r="D7954" i="1" a="1"/>
  <c r="D7954" i="1" s="1"/>
  <c r="D7955" i="1" a="1"/>
  <c r="D7955" i="1" s="1"/>
  <c r="D7956" i="1" a="1"/>
  <c r="D7956" i="1" s="1"/>
  <c r="D7957" i="1" a="1"/>
  <c r="D7957" i="1" s="1"/>
  <c r="D7958" i="1" a="1"/>
  <c r="D7958" i="1" s="1"/>
  <c r="D7959" i="1" a="1"/>
  <c r="D7959" i="1" s="1"/>
  <c r="D7960" i="1" a="1"/>
  <c r="D7960" i="1" s="1"/>
  <c r="D7961" i="1" a="1"/>
  <c r="D7961" i="1" s="1"/>
  <c r="D7962" i="1" a="1"/>
  <c r="D7962" i="1" s="1"/>
  <c r="D7963" i="1" a="1"/>
  <c r="D7963" i="1" s="1"/>
  <c r="D7964" i="1" a="1"/>
  <c r="D7964" i="1" s="1"/>
  <c r="D7965" i="1" a="1"/>
  <c r="D7965" i="1" s="1"/>
  <c r="D7966" i="1" a="1"/>
  <c r="D7966" i="1" s="1"/>
  <c r="D7967" i="1" a="1"/>
  <c r="D7967" i="1" s="1"/>
  <c r="D7968" i="1" a="1"/>
  <c r="D7968" i="1" s="1"/>
  <c r="D7969" i="1" a="1"/>
  <c r="D7969" i="1" s="1"/>
  <c r="D7970" i="1" a="1"/>
  <c r="D7970" i="1" s="1"/>
  <c r="D7971" i="1" a="1"/>
  <c r="D7971" i="1" s="1"/>
  <c r="D7972" i="1" a="1"/>
  <c r="D7972" i="1" s="1"/>
  <c r="D7973" i="1" a="1"/>
  <c r="D7973" i="1" s="1"/>
  <c r="D7974" i="1" a="1"/>
  <c r="D7974" i="1" s="1"/>
  <c r="D7975" i="1" a="1"/>
  <c r="D7975" i="1" s="1"/>
  <c r="D7976" i="1" a="1"/>
  <c r="D7976" i="1" s="1"/>
  <c r="D7977" i="1" a="1"/>
  <c r="D7977" i="1" s="1"/>
  <c r="D7978" i="1" a="1"/>
  <c r="D7978" i="1" s="1"/>
  <c r="D7979" i="1" a="1"/>
  <c r="D7979" i="1" s="1"/>
  <c r="D7980" i="1" a="1"/>
  <c r="D7980" i="1" s="1"/>
  <c r="D7981" i="1" a="1"/>
  <c r="D7981" i="1" s="1"/>
  <c r="D7982" i="1" a="1"/>
  <c r="D7982" i="1" s="1"/>
  <c r="D7983" i="1" a="1"/>
  <c r="D7983" i="1" s="1"/>
  <c r="D7984" i="1" a="1"/>
  <c r="D7984" i="1" s="1"/>
  <c r="D7985" i="1" a="1"/>
  <c r="D7985" i="1" s="1"/>
  <c r="D7986" i="1" a="1"/>
  <c r="D7986" i="1" s="1"/>
  <c r="D7987" i="1" a="1"/>
  <c r="D7987" i="1" s="1"/>
  <c r="D7988" i="1" a="1"/>
  <c r="D7988" i="1" s="1"/>
  <c r="D7989" i="1" a="1"/>
  <c r="D7989" i="1" s="1"/>
  <c r="D7990" i="1" a="1"/>
  <c r="D7990" i="1" s="1"/>
  <c r="D7991" i="1" a="1"/>
  <c r="D7991" i="1" s="1"/>
  <c r="D7992" i="1" a="1"/>
  <c r="D7992" i="1" s="1"/>
  <c r="D7993" i="1" a="1"/>
  <c r="D7993" i="1" s="1"/>
  <c r="D7994" i="1" a="1"/>
  <c r="D7994" i="1" s="1"/>
  <c r="D7995" i="1" a="1"/>
  <c r="D7995" i="1" s="1"/>
  <c r="D7996" i="1" a="1"/>
  <c r="D7996" i="1" s="1"/>
  <c r="D7997" i="1" a="1"/>
  <c r="D7997" i="1" s="1"/>
  <c r="D7998" i="1" a="1"/>
  <c r="D7998" i="1" s="1"/>
  <c r="D7999" i="1" a="1"/>
  <c r="D7999" i="1" s="1"/>
  <c r="D8000" i="1" a="1"/>
  <c r="D8000" i="1" s="1"/>
  <c r="D8001" i="1" a="1"/>
  <c r="D8001" i="1" s="1"/>
  <c r="D8002" i="1" a="1"/>
  <c r="D8002" i="1" s="1"/>
  <c r="D8003" i="1" a="1"/>
  <c r="D8003" i="1" s="1"/>
  <c r="D8004" i="1" a="1"/>
  <c r="D8004" i="1" s="1"/>
  <c r="D8005" i="1" a="1"/>
  <c r="D8005" i="1" s="1"/>
  <c r="D8006" i="1" a="1"/>
  <c r="D8006" i="1" s="1"/>
  <c r="D8007" i="1" a="1"/>
  <c r="D8007" i="1" s="1"/>
  <c r="D8008" i="1" a="1"/>
  <c r="D8008" i="1" s="1"/>
  <c r="D8009" i="1" a="1"/>
  <c r="D8009" i="1" s="1"/>
  <c r="D8010" i="1" a="1"/>
  <c r="D8010" i="1" s="1"/>
  <c r="D8011" i="1" a="1"/>
  <c r="D8011" i="1" s="1"/>
  <c r="D8012" i="1" a="1"/>
  <c r="D8012" i="1" s="1"/>
  <c r="D8013" i="1" a="1"/>
  <c r="D8013" i="1" s="1"/>
  <c r="D8014" i="1" a="1"/>
  <c r="D8014" i="1" s="1"/>
  <c r="D8015" i="1" a="1"/>
  <c r="D8015" i="1" s="1"/>
  <c r="D8016" i="1" a="1"/>
  <c r="D8016" i="1" s="1"/>
  <c r="D8017" i="1" a="1"/>
  <c r="D8017" i="1" s="1"/>
  <c r="D8018" i="1" a="1"/>
  <c r="D8018" i="1" s="1"/>
  <c r="D8019" i="1" a="1"/>
  <c r="D8019" i="1" s="1"/>
  <c r="D8020" i="1" a="1"/>
  <c r="D8020" i="1" s="1"/>
  <c r="D8021" i="1" a="1"/>
  <c r="D8021" i="1" s="1"/>
  <c r="D8022" i="1" a="1"/>
  <c r="D8022" i="1" s="1"/>
  <c r="D8023" i="1" a="1"/>
  <c r="D8023" i="1" s="1"/>
  <c r="D8024" i="1" a="1"/>
  <c r="D8024" i="1" s="1"/>
  <c r="D8025" i="1" a="1"/>
  <c r="D8025" i="1" s="1"/>
  <c r="D8026" i="1" a="1"/>
  <c r="D8026" i="1" s="1"/>
  <c r="D8027" i="1" a="1"/>
  <c r="D8027" i="1" s="1"/>
  <c r="D8028" i="1" a="1"/>
  <c r="D8028" i="1" s="1"/>
  <c r="D8029" i="1" a="1"/>
  <c r="D8029" i="1" s="1"/>
  <c r="D8030" i="1" a="1"/>
  <c r="D8030" i="1" s="1"/>
  <c r="D8031" i="1" a="1"/>
  <c r="D8031" i="1" s="1"/>
  <c r="D8032" i="1" a="1"/>
  <c r="D8032" i="1" s="1"/>
  <c r="D8033" i="1" a="1"/>
  <c r="D8033" i="1" s="1"/>
  <c r="D8034" i="1" a="1"/>
  <c r="D8034" i="1" s="1"/>
  <c r="D8035" i="1" a="1"/>
  <c r="D8035" i="1" s="1"/>
  <c r="D8036" i="1" a="1"/>
  <c r="D8036" i="1" s="1"/>
  <c r="D8037" i="1" a="1"/>
  <c r="D8037" i="1" s="1"/>
  <c r="D8038" i="1" a="1"/>
  <c r="D8038" i="1" s="1"/>
  <c r="D8039" i="1" a="1"/>
  <c r="D8039" i="1" s="1"/>
  <c r="D8040" i="1" a="1"/>
  <c r="D8040" i="1" s="1"/>
  <c r="D8041" i="1" a="1"/>
  <c r="D8041" i="1" s="1"/>
  <c r="D8042" i="1" a="1"/>
  <c r="D8042" i="1" s="1"/>
  <c r="D8043" i="1" a="1"/>
  <c r="D8043" i="1" s="1"/>
  <c r="D8044" i="1" a="1"/>
  <c r="D8044" i="1" s="1"/>
  <c r="D8045" i="1" a="1"/>
  <c r="D8045" i="1" s="1"/>
  <c r="D8046" i="1" a="1"/>
  <c r="D8046" i="1" s="1"/>
  <c r="D8047" i="1" a="1"/>
  <c r="D8047" i="1" s="1"/>
  <c r="D8048" i="1" a="1"/>
  <c r="D8048" i="1" s="1"/>
  <c r="D8049" i="1" a="1"/>
  <c r="D8049" i="1" s="1"/>
  <c r="D8050" i="1" a="1"/>
  <c r="D8050" i="1" s="1"/>
  <c r="D8051" i="1" a="1"/>
  <c r="D8051" i="1" s="1"/>
  <c r="D8052" i="1" a="1"/>
  <c r="D8052" i="1" s="1"/>
  <c r="D8053" i="1" a="1"/>
  <c r="D8053" i="1" s="1"/>
  <c r="D8054" i="1" a="1"/>
  <c r="D8054" i="1" s="1"/>
  <c r="D8055" i="1" a="1"/>
  <c r="D8055" i="1" s="1"/>
  <c r="D8056" i="1" a="1"/>
  <c r="D8056" i="1" s="1"/>
  <c r="D8057" i="1" a="1"/>
  <c r="D8057" i="1" s="1"/>
  <c r="D8058" i="1" a="1"/>
  <c r="D8058" i="1" s="1"/>
  <c r="D8059" i="1" a="1"/>
  <c r="D8059" i="1" s="1"/>
  <c r="D8060" i="1" a="1"/>
  <c r="D8060" i="1" s="1"/>
  <c r="D8061" i="1" a="1"/>
  <c r="D8061" i="1" s="1"/>
  <c r="D8062" i="1" a="1"/>
  <c r="D8062" i="1" s="1"/>
  <c r="D8063" i="1" a="1"/>
  <c r="D8063" i="1" s="1"/>
  <c r="D8064" i="1" a="1"/>
  <c r="D8064" i="1" s="1"/>
  <c r="D8065" i="1" a="1"/>
  <c r="D8065" i="1" s="1"/>
  <c r="D8066" i="1" a="1"/>
  <c r="D8066" i="1" s="1"/>
  <c r="D8067" i="1" a="1"/>
  <c r="D8067" i="1" s="1"/>
  <c r="D8068" i="1" a="1"/>
  <c r="D8068" i="1" s="1"/>
  <c r="D8069" i="1" a="1"/>
  <c r="D8069" i="1" s="1"/>
  <c r="D8070" i="1" a="1"/>
  <c r="D8070" i="1" s="1"/>
  <c r="D8071" i="1" a="1"/>
  <c r="D8071" i="1" s="1"/>
  <c r="D8072" i="1" a="1"/>
  <c r="D8072" i="1" s="1"/>
  <c r="D8073" i="1" a="1"/>
  <c r="D8073" i="1" s="1"/>
  <c r="D8074" i="1" a="1"/>
  <c r="D8074" i="1" s="1"/>
  <c r="D8075" i="1" a="1"/>
  <c r="D8075" i="1" s="1"/>
  <c r="D8076" i="1" a="1"/>
  <c r="D8076" i="1" s="1"/>
  <c r="D8077" i="1" a="1"/>
  <c r="D8077" i="1" s="1"/>
  <c r="D8078" i="1" a="1"/>
  <c r="D8078" i="1" s="1"/>
  <c r="D8079" i="1" a="1"/>
  <c r="D8079" i="1" s="1"/>
  <c r="D8080" i="1" a="1"/>
  <c r="D8080" i="1" s="1"/>
  <c r="D8081" i="1" a="1"/>
  <c r="D8081" i="1" s="1"/>
  <c r="D8082" i="1" a="1"/>
  <c r="D8082" i="1" s="1"/>
  <c r="D8083" i="1" a="1"/>
  <c r="D8083" i="1" s="1"/>
  <c r="D8084" i="1" a="1"/>
  <c r="D8084" i="1" s="1"/>
  <c r="D8085" i="1" a="1"/>
  <c r="D8085" i="1" s="1"/>
  <c r="D8086" i="1" a="1"/>
  <c r="D8086" i="1" s="1"/>
  <c r="D8087" i="1" a="1"/>
  <c r="D8087" i="1" s="1"/>
  <c r="D8088" i="1" a="1"/>
  <c r="D8088" i="1" s="1"/>
  <c r="D8089" i="1" a="1"/>
  <c r="D8089" i="1" s="1"/>
  <c r="D8090" i="1" a="1"/>
  <c r="D8090" i="1" s="1"/>
  <c r="D8091" i="1" a="1"/>
  <c r="D8091" i="1" s="1"/>
  <c r="D8092" i="1" a="1"/>
  <c r="D8092" i="1" s="1"/>
  <c r="D8093" i="1" a="1"/>
  <c r="D8093" i="1" s="1"/>
  <c r="D8094" i="1" a="1"/>
  <c r="D8094" i="1" s="1"/>
  <c r="D8095" i="1" a="1"/>
  <c r="D8095" i="1" s="1"/>
  <c r="D8096" i="1" a="1"/>
  <c r="D8096" i="1" s="1"/>
  <c r="D8097" i="1" a="1"/>
  <c r="D8097" i="1" s="1"/>
  <c r="D8098" i="1" a="1"/>
  <c r="D8098" i="1" s="1"/>
  <c r="D8099" i="1" a="1"/>
  <c r="D8099" i="1" s="1"/>
  <c r="D8100" i="1" a="1"/>
  <c r="D8100" i="1" s="1"/>
  <c r="D8101" i="1" a="1"/>
  <c r="D8101" i="1" s="1"/>
  <c r="D8102" i="1" a="1"/>
  <c r="D8102" i="1" s="1"/>
  <c r="D8103" i="1" a="1"/>
  <c r="D8103" i="1" s="1"/>
  <c r="D8104" i="1" a="1"/>
  <c r="D8104" i="1" s="1"/>
  <c r="D8105" i="1" a="1"/>
  <c r="D8105" i="1" s="1"/>
  <c r="D8106" i="1" a="1"/>
  <c r="D8106" i="1" s="1"/>
  <c r="D8107" i="1" a="1"/>
  <c r="D8107" i="1" s="1"/>
  <c r="D8108" i="1" a="1"/>
  <c r="D8108" i="1" s="1"/>
  <c r="D8109" i="1" a="1"/>
  <c r="D8109" i="1" s="1"/>
  <c r="D8110" i="1" a="1"/>
  <c r="D8110" i="1" s="1"/>
  <c r="D8111" i="1" a="1"/>
  <c r="D8111" i="1" s="1"/>
  <c r="D8112" i="1" a="1"/>
  <c r="D8112" i="1" s="1"/>
  <c r="D8113" i="1" a="1"/>
  <c r="D8113" i="1" s="1"/>
  <c r="D8114" i="1" a="1"/>
  <c r="D8114" i="1" s="1"/>
  <c r="D8115" i="1" a="1"/>
  <c r="D8115" i="1" s="1"/>
  <c r="D8116" i="1" a="1"/>
  <c r="D8116" i="1" s="1"/>
  <c r="D8117" i="1" a="1"/>
  <c r="D8117" i="1" s="1"/>
  <c r="D8118" i="1" a="1"/>
  <c r="D8118" i="1" s="1"/>
  <c r="D8119" i="1" a="1"/>
  <c r="D8119" i="1" s="1"/>
  <c r="D8120" i="1" a="1"/>
  <c r="D8120" i="1" s="1"/>
  <c r="D8121" i="1" a="1"/>
  <c r="D8121" i="1" s="1"/>
  <c r="D8122" i="1" a="1"/>
  <c r="D8122" i="1" s="1"/>
  <c r="D8123" i="1" a="1"/>
  <c r="D8123" i="1" s="1"/>
  <c r="D8124" i="1" a="1"/>
  <c r="D8124" i="1" s="1"/>
  <c r="D8125" i="1" a="1"/>
  <c r="D8125" i="1" s="1"/>
  <c r="D8126" i="1" a="1"/>
  <c r="D8126" i="1" s="1"/>
  <c r="D8127" i="1" a="1"/>
  <c r="D8127" i="1" s="1"/>
  <c r="D8128" i="1" a="1"/>
  <c r="D8128" i="1" s="1"/>
  <c r="D8129" i="1" a="1"/>
  <c r="D8129" i="1" s="1"/>
  <c r="D8130" i="1" a="1"/>
  <c r="D8130" i="1" s="1"/>
  <c r="D8131" i="1" a="1"/>
  <c r="D8131" i="1" s="1"/>
  <c r="D8132" i="1" a="1"/>
  <c r="D8132" i="1" s="1"/>
  <c r="D8133" i="1" a="1"/>
  <c r="D8133" i="1" s="1"/>
  <c r="D8134" i="1" a="1"/>
  <c r="D8134" i="1" s="1"/>
  <c r="D8135" i="1" a="1"/>
  <c r="D8135" i="1" s="1"/>
  <c r="D8136" i="1" a="1"/>
  <c r="D8136" i="1" s="1"/>
  <c r="D8137" i="1" a="1"/>
  <c r="D8137" i="1" s="1"/>
  <c r="D8138" i="1" a="1"/>
  <c r="D8138" i="1" s="1"/>
  <c r="D8139" i="1" a="1"/>
  <c r="D8139" i="1" s="1"/>
  <c r="D8140" i="1" a="1"/>
  <c r="D8140" i="1" s="1"/>
  <c r="D8141" i="1" a="1"/>
  <c r="D8141" i="1" s="1"/>
  <c r="D8142" i="1" a="1"/>
  <c r="D8142" i="1" s="1"/>
  <c r="D8143" i="1" a="1"/>
  <c r="D8143" i="1" s="1"/>
  <c r="D8144" i="1" a="1"/>
  <c r="D8144" i="1" s="1"/>
  <c r="D8145" i="1" a="1"/>
  <c r="D8145" i="1" s="1"/>
  <c r="D8146" i="1" a="1"/>
  <c r="D8146" i="1" s="1"/>
  <c r="D8147" i="1" a="1"/>
  <c r="D8147" i="1" s="1"/>
  <c r="D8148" i="1" a="1"/>
  <c r="D8148" i="1" s="1"/>
  <c r="D8149" i="1" a="1"/>
  <c r="D8149" i="1" s="1"/>
  <c r="D8150" i="1" a="1"/>
  <c r="D8150" i="1" s="1"/>
  <c r="D8151" i="1" a="1"/>
  <c r="D8151" i="1" s="1"/>
  <c r="D8152" i="1" a="1"/>
  <c r="D8152" i="1" s="1"/>
  <c r="D8153" i="1" a="1"/>
  <c r="D8153" i="1" s="1"/>
  <c r="D8154" i="1" a="1"/>
  <c r="D8154" i="1" s="1"/>
  <c r="D8155" i="1" a="1"/>
  <c r="D8155" i="1" s="1"/>
  <c r="D8156" i="1" a="1"/>
  <c r="D8156" i="1" s="1"/>
  <c r="D8157" i="1" a="1"/>
  <c r="D8157" i="1" s="1"/>
  <c r="D8158" i="1" a="1"/>
  <c r="D8158" i="1" s="1"/>
  <c r="D8159" i="1" a="1"/>
  <c r="D8159" i="1" s="1"/>
  <c r="D8160" i="1" a="1"/>
  <c r="D8160" i="1" s="1"/>
  <c r="D8161" i="1" a="1"/>
  <c r="D8161" i="1" s="1"/>
  <c r="D8162" i="1" a="1"/>
  <c r="D8162" i="1" s="1"/>
  <c r="D8163" i="1" a="1"/>
  <c r="D8163" i="1" s="1"/>
  <c r="D8164" i="1" a="1"/>
  <c r="D8164" i="1" s="1"/>
  <c r="D8165" i="1" a="1"/>
  <c r="D8165" i="1" s="1"/>
  <c r="D8166" i="1" a="1"/>
  <c r="D8166" i="1" s="1"/>
  <c r="D8167" i="1" a="1"/>
  <c r="D8167" i="1" s="1"/>
  <c r="D8168" i="1" a="1"/>
  <c r="D8168" i="1" s="1"/>
  <c r="D8169" i="1" a="1"/>
  <c r="D8169" i="1" s="1"/>
  <c r="D8170" i="1" a="1"/>
  <c r="D8170" i="1" s="1"/>
  <c r="D8171" i="1" a="1"/>
  <c r="D8171" i="1" s="1"/>
  <c r="D8172" i="1" a="1"/>
  <c r="D8172" i="1" s="1"/>
  <c r="D8173" i="1" a="1"/>
  <c r="D8173" i="1" s="1"/>
  <c r="D8174" i="1" a="1"/>
  <c r="D8174" i="1" s="1"/>
  <c r="D8175" i="1" a="1"/>
  <c r="D8175" i="1" s="1"/>
  <c r="D8176" i="1" a="1"/>
  <c r="D8176" i="1" s="1"/>
  <c r="D8177" i="1" a="1"/>
  <c r="D8177" i="1" s="1"/>
  <c r="D8178" i="1" a="1"/>
  <c r="D8178" i="1" s="1"/>
  <c r="D8179" i="1" a="1"/>
  <c r="D8179" i="1" s="1"/>
  <c r="D8180" i="1" a="1"/>
  <c r="D8180" i="1" s="1"/>
  <c r="D8181" i="1" a="1"/>
  <c r="D8181" i="1" s="1"/>
  <c r="D8182" i="1" a="1"/>
  <c r="D8182" i="1" s="1"/>
  <c r="D8183" i="1" a="1"/>
  <c r="D8183" i="1" s="1"/>
  <c r="D8184" i="1" a="1"/>
  <c r="D8184" i="1" s="1"/>
  <c r="D8185" i="1" a="1"/>
  <c r="D8185" i="1" s="1"/>
  <c r="D8186" i="1" a="1"/>
  <c r="D8186" i="1" s="1"/>
  <c r="D8187" i="1" a="1"/>
  <c r="D8187" i="1" s="1"/>
  <c r="D8188" i="1" a="1"/>
  <c r="D8188" i="1" s="1"/>
  <c r="D8189" i="1" a="1"/>
  <c r="D8189" i="1" s="1"/>
  <c r="D8190" i="1" a="1"/>
  <c r="D8190" i="1" s="1"/>
  <c r="D8191" i="1" a="1"/>
  <c r="D8191" i="1" s="1"/>
  <c r="D8192" i="1" a="1"/>
  <c r="D8192" i="1" s="1"/>
  <c r="D8193" i="1" a="1"/>
  <c r="D8193" i="1" s="1"/>
  <c r="D8194" i="1" a="1"/>
  <c r="D8194" i="1" s="1"/>
  <c r="D8195" i="1" a="1"/>
  <c r="D8195" i="1" s="1"/>
  <c r="D8196" i="1" a="1"/>
  <c r="D8196" i="1" s="1"/>
  <c r="D8197" i="1" a="1"/>
  <c r="D8197" i="1" s="1"/>
  <c r="D8198" i="1" a="1"/>
  <c r="D8198" i="1" s="1"/>
  <c r="D8199" i="1" a="1"/>
  <c r="D8199" i="1" s="1"/>
  <c r="D8200" i="1" a="1"/>
  <c r="D8200" i="1" s="1"/>
  <c r="D8201" i="1" a="1"/>
  <c r="D8201" i="1" s="1"/>
  <c r="D8202" i="1" a="1"/>
  <c r="D8202" i="1" s="1"/>
  <c r="D8203" i="1" a="1"/>
  <c r="D8203" i="1" s="1"/>
  <c r="D8204" i="1" a="1"/>
  <c r="D8204" i="1" s="1"/>
  <c r="D8205" i="1" a="1"/>
  <c r="D8205" i="1" s="1"/>
  <c r="D8206" i="1" a="1"/>
  <c r="D8206" i="1" s="1"/>
  <c r="D8207" i="1" a="1"/>
  <c r="D8207" i="1" s="1"/>
  <c r="D8208" i="1" a="1"/>
  <c r="D8208" i="1" s="1"/>
  <c r="D8209" i="1" a="1"/>
  <c r="D8209" i="1" s="1"/>
  <c r="D8210" i="1" a="1"/>
  <c r="D8210" i="1" s="1"/>
  <c r="D8211" i="1" a="1"/>
  <c r="D8211" i="1" s="1"/>
  <c r="D8212" i="1" a="1"/>
  <c r="D8212" i="1" s="1"/>
  <c r="D8213" i="1" a="1"/>
  <c r="D8213" i="1" s="1"/>
  <c r="D8214" i="1" a="1"/>
  <c r="D8214" i="1" s="1"/>
  <c r="D8215" i="1" a="1"/>
  <c r="D8215" i="1" s="1"/>
  <c r="D8216" i="1" a="1"/>
  <c r="D8216" i="1" s="1"/>
  <c r="D8217" i="1" a="1"/>
  <c r="D8217" i="1" s="1"/>
  <c r="D8218" i="1" a="1"/>
  <c r="D8218" i="1" s="1"/>
  <c r="D8219" i="1" a="1"/>
  <c r="D8219" i="1" s="1"/>
  <c r="D8220" i="1" a="1"/>
  <c r="D8220" i="1" s="1"/>
  <c r="D8221" i="1" a="1"/>
  <c r="D8221" i="1" s="1"/>
  <c r="D8222" i="1" a="1"/>
  <c r="D8222" i="1" s="1"/>
  <c r="D8223" i="1" a="1"/>
  <c r="D8223" i="1" s="1"/>
  <c r="D8224" i="1" a="1"/>
  <c r="D8224" i="1" s="1"/>
  <c r="D8225" i="1" a="1"/>
  <c r="D8225" i="1" s="1"/>
  <c r="D8226" i="1" a="1"/>
  <c r="D8226" i="1" s="1"/>
  <c r="D8227" i="1" a="1"/>
  <c r="D8227" i="1" s="1"/>
  <c r="D8228" i="1" a="1"/>
  <c r="D8228" i="1" s="1"/>
  <c r="D8229" i="1" a="1"/>
  <c r="D8229" i="1" s="1"/>
  <c r="D8230" i="1" a="1"/>
  <c r="D8230" i="1" s="1"/>
  <c r="D8231" i="1" a="1"/>
  <c r="D8231" i="1" s="1"/>
  <c r="D8232" i="1" a="1"/>
  <c r="D8232" i="1" s="1"/>
  <c r="D8233" i="1" a="1"/>
  <c r="D8233" i="1" s="1"/>
  <c r="D8234" i="1" a="1"/>
  <c r="D8234" i="1" s="1"/>
  <c r="D8235" i="1" a="1"/>
  <c r="D8235" i="1" s="1"/>
  <c r="D8236" i="1" a="1"/>
  <c r="D8236" i="1" s="1"/>
  <c r="D8237" i="1" a="1"/>
  <c r="D8237" i="1" s="1"/>
  <c r="D8238" i="1" a="1"/>
  <c r="D8238" i="1" s="1"/>
  <c r="D8239" i="1" a="1"/>
  <c r="D8239" i="1" s="1"/>
  <c r="D8240" i="1" a="1"/>
  <c r="D8240" i="1" s="1"/>
  <c r="D8241" i="1" a="1"/>
  <c r="D8241" i="1" s="1"/>
  <c r="D8242" i="1" a="1"/>
  <c r="D8242" i="1" s="1"/>
  <c r="D8243" i="1" a="1"/>
  <c r="D8243" i="1" s="1"/>
  <c r="D8244" i="1" a="1"/>
  <c r="D8244" i="1" s="1"/>
  <c r="D8245" i="1" a="1"/>
  <c r="D8245" i="1" s="1"/>
  <c r="D8246" i="1" a="1"/>
  <c r="D8246" i="1" s="1"/>
  <c r="D8247" i="1" a="1"/>
  <c r="D8247" i="1" s="1"/>
  <c r="D8248" i="1" a="1"/>
  <c r="D8248" i="1" s="1"/>
  <c r="D8249" i="1" a="1"/>
  <c r="D8249" i="1" s="1"/>
  <c r="D8250" i="1" a="1"/>
  <c r="D8250" i="1" s="1"/>
  <c r="D8251" i="1" a="1"/>
  <c r="D8251" i="1" s="1"/>
  <c r="D8252" i="1" a="1"/>
  <c r="D8252" i="1" s="1"/>
  <c r="D8253" i="1" a="1"/>
  <c r="D8253" i="1" s="1"/>
  <c r="D8254" i="1" a="1"/>
  <c r="D8254" i="1" s="1"/>
  <c r="D8255" i="1" a="1"/>
  <c r="D8255" i="1" s="1"/>
  <c r="D8256" i="1" a="1"/>
  <c r="D8256" i="1" s="1"/>
  <c r="D8257" i="1" a="1"/>
  <c r="D8257" i="1" s="1"/>
  <c r="D8258" i="1" a="1"/>
  <c r="D8258" i="1" s="1"/>
  <c r="D8259" i="1" a="1"/>
  <c r="D8259" i="1" s="1"/>
  <c r="D8260" i="1" a="1"/>
  <c r="D8260" i="1" s="1"/>
  <c r="D8261" i="1" a="1"/>
  <c r="D8261" i="1" s="1"/>
  <c r="D8262" i="1" a="1"/>
  <c r="D8262" i="1" s="1"/>
  <c r="D8263" i="1" a="1"/>
  <c r="D8263" i="1" s="1"/>
  <c r="D8264" i="1" a="1"/>
  <c r="D8264" i="1" s="1"/>
  <c r="D8265" i="1" a="1"/>
  <c r="D8265" i="1" s="1"/>
  <c r="D8266" i="1" a="1"/>
  <c r="D8266" i="1" s="1"/>
  <c r="D8267" i="1" a="1"/>
  <c r="D8267" i="1" s="1"/>
  <c r="D8268" i="1" a="1"/>
  <c r="D8268" i="1" s="1"/>
  <c r="D8269" i="1" a="1"/>
  <c r="D8269" i="1" s="1"/>
  <c r="D8270" i="1" a="1"/>
  <c r="D8270" i="1" s="1"/>
  <c r="D8271" i="1" a="1"/>
  <c r="D8271" i="1" s="1"/>
  <c r="D8272" i="1" a="1"/>
  <c r="D8272" i="1" s="1"/>
  <c r="D8273" i="1" a="1"/>
  <c r="D8273" i="1" s="1"/>
  <c r="D8274" i="1" a="1"/>
  <c r="D8274" i="1" s="1"/>
  <c r="D8275" i="1" a="1"/>
  <c r="D8275" i="1" s="1"/>
  <c r="D8276" i="1" a="1"/>
  <c r="D8276" i="1" s="1"/>
  <c r="D8277" i="1" a="1"/>
  <c r="D8277" i="1" s="1"/>
  <c r="D8278" i="1" a="1"/>
  <c r="D8278" i="1" s="1"/>
  <c r="D8279" i="1" a="1"/>
  <c r="D8279" i="1" s="1"/>
  <c r="D8280" i="1" a="1"/>
  <c r="D8280" i="1" s="1"/>
  <c r="D8281" i="1" a="1"/>
  <c r="D8281" i="1" s="1"/>
  <c r="D8282" i="1" a="1"/>
  <c r="D8282" i="1" s="1"/>
  <c r="D8283" i="1" a="1"/>
  <c r="D8283" i="1" s="1"/>
  <c r="D8284" i="1" a="1"/>
  <c r="D8284" i="1" s="1"/>
  <c r="D8285" i="1" a="1"/>
  <c r="D8285" i="1" s="1"/>
  <c r="D8286" i="1" a="1"/>
  <c r="D8286" i="1"/>
  <c r="D8287" i="1" a="1"/>
  <c r="D8287" i="1" s="1"/>
  <c r="D8288" i="1" a="1"/>
  <c r="D8288" i="1" s="1"/>
  <c r="D8289" i="1" a="1"/>
  <c r="D8289" i="1" s="1"/>
  <c r="D8290" i="1" a="1"/>
  <c r="D8290" i="1" s="1"/>
  <c r="D8291" i="1" a="1"/>
  <c r="D8291" i="1" s="1"/>
  <c r="D8292" i="1" a="1"/>
  <c r="D8292" i="1" s="1"/>
  <c r="D8293" i="1" a="1"/>
  <c r="D8293" i="1" s="1"/>
  <c r="D8294" i="1" a="1"/>
  <c r="D8294" i="1" s="1"/>
  <c r="D8295" i="1" a="1"/>
  <c r="D8295" i="1" s="1"/>
  <c r="D8296" i="1" a="1"/>
  <c r="D8296" i="1" s="1"/>
  <c r="D8297" i="1" a="1"/>
  <c r="D8297" i="1" s="1"/>
  <c r="D8298" i="1" a="1"/>
  <c r="D8298" i="1" s="1"/>
  <c r="D8299" i="1" a="1"/>
  <c r="D8299" i="1" s="1"/>
  <c r="D8300" i="1" a="1"/>
  <c r="D8300" i="1" s="1"/>
  <c r="D8301" i="1" a="1"/>
  <c r="D8301" i="1" s="1"/>
  <c r="D8302" i="1" a="1"/>
  <c r="D8302" i="1" s="1"/>
  <c r="D8303" i="1" a="1"/>
  <c r="D8303" i="1" s="1"/>
  <c r="D8304" i="1" a="1"/>
  <c r="D8304" i="1" s="1"/>
  <c r="D8305" i="1" a="1"/>
  <c r="D8305" i="1" s="1"/>
  <c r="D8306" i="1" a="1"/>
  <c r="D8306" i="1" s="1"/>
  <c r="D8307" i="1" a="1"/>
  <c r="D8307" i="1" s="1"/>
  <c r="D8308" i="1" a="1"/>
  <c r="D8308" i="1" s="1"/>
  <c r="D8309" i="1" a="1"/>
  <c r="D8309" i="1" s="1"/>
  <c r="D8310" i="1" a="1"/>
  <c r="D8310" i="1" s="1"/>
  <c r="D8311" i="1" a="1"/>
  <c r="D8311" i="1" s="1"/>
  <c r="D8312" i="1" a="1"/>
  <c r="D8312" i="1" s="1"/>
  <c r="D8313" i="1" a="1"/>
  <c r="D8313" i="1" s="1"/>
  <c r="D8314" i="1" a="1"/>
  <c r="D8314" i="1" s="1"/>
  <c r="D8315" i="1" a="1"/>
  <c r="D8315" i="1" s="1"/>
  <c r="D8316" i="1" a="1"/>
  <c r="D8316" i="1" s="1"/>
  <c r="D8317" i="1" a="1"/>
  <c r="D8317" i="1" s="1"/>
  <c r="D8318" i="1" a="1"/>
  <c r="D8318" i="1" s="1"/>
  <c r="D8319" i="1" a="1"/>
  <c r="D8319" i="1" s="1"/>
  <c r="D8320" i="1" a="1"/>
  <c r="D8320" i="1" s="1"/>
  <c r="D8321" i="1" a="1"/>
  <c r="D8321" i="1" s="1"/>
  <c r="D8322" i="1" a="1"/>
  <c r="D8322" i="1" s="1"/>
  <c r="D8323" i="1" a="1"/>
  <c r="D8323" i="1" s="1"/>
  <c r="D8324" i="1" a="1"/>
  <c r="D8324" i="1" s="1"/>
  <c r="D8325" i="1" a="1"/>
  <c r="D8325" i="1" s="1"/>
  <c r="D8326" i="1" a="1"/>
  <c r="D8326" i="1" s="1"/>
  <c r="D8327" i="1" a="1"/>
  <c r="D8327" i="1" s="1"/>
  <c r="D8328" i="1" a="1"/>
  <c r="D8328" i="1" s="1"/>
  <c r="D8329" i="1" a="1"/>
  <c r="D8329" i="1" s="1"/>
  <c r="D8330" i="1" a="1"/>
  <c r="D8330" i="1" s="1"/>
  <c r="D8331" i="1" a="1"/>
  <c r="D8331" i="1" s="1"/>
  <c r="D8332" i="1" a="1"/>
  <c r="D8332" i="1" s="1"/>
  <c r="D8333" i="1" a="1"/>
  <c r="D8333" i="1" s="1"/>
  <c r="D8334" i="1" a="1"/>
  <c r="D8334" i="1" s="1"/>
  <c r="D8335" i="1" a="1"/>
  <c r="D8335" i="1" s="1"/>
  <c r="D8336" i="1" a="1"/>
  <c r="D8336" i="1" s="1"/>
  <c r="D8337" i="1" a="1"/>
  <c r="D8337" i="1" s="1"/>
  <c r="D8338" i="1" a="1"/>
  <c r="D8338" i="1" s="1"/>
  <c r="D8339" i="1" a="1"/>
  <c r="D8339" i="1" s="1"/>
  <c r="D8340" i="1" a="1"/>
  <c r="D8340" i="1" s="1"/>
  <c r="D8341" i="1" a="1"/>
  <c r="D8341" i="1" s="1"/>
  <c r="D8342" i="1" a="1"/>
  <c r="D8342" i="1" s="1"/>
  <c r="D8343" i="1" a="1"/>
  <c r="D8343" i="1" s="1"/>
  <c r="D8344" i="1" a="1"/>
  <c r="D8344" i="1" s="1"/>
  <c r="D8345" i="1" a="1"/>
  <c r="D8345" i="1" s="1"/>
  <c r="D8346" i="1" a="1"/>
  <c r="D8346" i="1" s="1"/>
  <c r="D8347" i="1" a="1"/>
  <c r="D8347" i="1" s="1"/>
  <c r="D8348" i="1" a="1"/>
  <c r="D8348" i="1" s="1"/>
  <c r="D8349" i="1" a="1"/>
  <c r="D8349" i="1" s="1"/>
  <c r="D8350" i="1" a="1"/>
  <c r="D8350" i="1" s="1"/>
  <c r="D8351" i="1" a="1"/>
  <c r="D8351" i="1" s="1"/>
  <c r="D8352" i="1" a="1"/>
  <c r="D8352" i="1" s="1"/>
  <c r="D8353" i="1" a="1"/>
  <c r="D8353" i="1" s="1"/>
  <c r="D8354" i="1" a="1"/>
  <c r="D8354" i="1" s="1"/>
  <c r="D8355" i="1" a="1"/>
  <c r="D8355" i="1" s="1"/>
  <c r="D8356" i="1" a="1"/>
  <c r="D8356" i="1" s="1"/>
  <c r="D8357" i="1" a="1"/>
  <c r="D8357" i="1" s="1"/>
  <c r="D8358" i="1" a="1"/>
  <c r="D8358" i="1" s="1"/>
  <c r="D8359" i="1" a="1"/>
  <c r="D8359" i="1" s="1"/>
  <c r="D8360" i="1" a="1"/>
  <c r="D8360" i="1" s="1"/>
  <c r="D8361" i="1" a="1"/>
  <c r="D8361" i="1" s="1"/>
  <c r="D8362" i="1" a="1"/>
  <c r="D8362" i="1" s="1"/>
  <c r="D8363" i="1" a="1"/>
  <c r="D8363" i="1" s="1"/>
  <c r="D8364" i="1" a="1"/>
  <c r="D8364" i="1" s="1"/>
  <c r="D8365" i="1" a="1"/>
  <c r="D8365" i="1" s="1"/>
  <c r="D8366" i="1" a="1"/>
  <c r="D8366" i="1" s="1"/>
  <c r="D8367" i="1" a="1"/>
  <c r="D8367" i="1" s="1"/>
  <c r="D8368" i="1" a="1"/>
  <c r="D8368" i="1" s="1"/>
  <c r="D8369" i="1" a="1"/>
  <c r="D8369" i="1" s="1"/>
  <c r="D8370" i="1" a="1"/>
  <c r="D8370" i="1" s="1"/>
  <c r="D8371" i="1" a="1"/>
  <c r="D8371" i="1" s="1"/>
  <c r="D8372" i="1" a="1"/>
  <c r="D8372" i="1" s="1"/>
  <c r="D8373" i="1" a="1"/>
  <c r="D8373" i="1" s="1"/>
  <c r="D8374" i="1" a="1"/>
  <c r="D8374" i="1" s="1"/>
  <c r="D8375" i="1" a="1"/>
  <c r="D8375" i="1" s="1"/>
  <c r="D8376" i="1" a="1"/>
  <c r="D8376" i="1" s="1"/>
  <c r="D8377" i="1" a="1"/>
  <c r="D8377" i="1" s="1"/>
  <c r="D8378" i="1" a="1"/>
  <c r="D8378" i="1" s="1"/>
  <c r="D8379" i="1" a="1"/>
  <c r="D8379" i="1" s="1"/>
  <c r="D8380" i="1" a="1"/>
  <c r="D8380" i="1" s="1"/>
  <c r="D8381" i="1" a="1"/>
  <c r="D8381" i="1" s="1"/>
  <c r="D8382" i="1" a="1"/>
  <c r="D8382" i="1" s="1"/>
  <c r="D8383" i="1" a="1"/>
  <c r="D8383" i="1" s="1"/>
  <c r="D8384" i="1" a="1"/>
  <c r="D8384" i="1" s="1"/>
  <c r="D8385" i="1" a="1"/>
  <c r="D8385" i="1" s="1"/>
  <c r="D8386" i="1" a="1"/>
  <c r="D8386" i="1" s="1"/>
  <c r="D8387" i="1" a="1"/>
  <c r="D8387" i="1" s="1"/>
  <c r="D8388" i="1" a="1"/>
  <c r="D8388" i="1" s="1"/>
  <c r="D8389" i="1" a="1"/>
  <c r="D8389" i="1" s="1"/>
  <c r="D8390" i="1" a="1"/>
  <c r="D8390" i="1" s="1"/>
  <c r="D8391" i="1" a="1"/>
  <c r="D8391" i="1" s="1"/>
  <c r="D8392" i="1" a="1"/>
  <c r="D8392" i="1" s="1"/>
  <c r="D8393" i="1" a="1"/>
  <c r="D8393" i="1" s="1"/>
  <c r="D8394" i="1" a="1"/>
  <c r="D8394" i="1" s="1"/>
  <c r="D8395" i="1" a="1"/>
  <c r="D8395" i="1" s="1"/>
  <c r="D8396" i="1" a="1"/>
  <c r="D8396" i="1" s="1"/>
  <c r="D8397" i="1" a="1"/>
  <c r="D8397" i="1" s="1"/>
  <c r="D8398" i="1" a="1"/>
  <c r="D8398" i="1" s="1"/>
  <c r="D8399" i="1" a="1"/>
  <c r="D8399" i="1" s="1"/>
  <c r="D8400" i="1" a="1"/>
  <c r="D8400" i="1" s="1"/>
  <c r="D8401" i="1" a="1"/>
  <c r="D8401" i="1" s="1"/>
  <c r="D8402" i="1" a="1"/>
  <c r="D8402" i="1" s="1"/>
  <c r="D8403" i="1" a="1"/>
  <c r="D8403" i="1" s="1"/>
  <c r="D8404" i="1" a="1"/>
  <c r="D8404" i="1" s="1"/>
  <c r="D8405" i="1" a="1"/>
  <c r="D8405" i="1" s="1"/>
  <c r="D8406" i="1" a="1"/>
  <c r="D8406" i="1" s="1"/>
  <c r="D8407" i="1" a="1"/>
  <c r="D8407" i="1" s="1"/>
  <c r="D8408" i="1" a="1"/>
  <c r="D8408" i="1" s="1"/>
  <c r="D8409" i="1" a="1"/>
  <c r="D8409" i="1" s="1"/>
  <c r="D8410" i="1" a="1"/>
  <c r="D8410" i="1" s="1"/>
  <c r="D8411" i="1" a="1"/>
  <c r="D8411" i="1" s="1"/>
  <c r="D8412" i="1" a="1"/>
  <c r="D8412" i="1" s="1"/>
  <c r="D8413" i="1" a="1"/>
  <c r="D8413" i="1" s="1"/>
  <c r="D8414" i="1" a="1"/>
  <c r="D8414" i="1" s="1"/>
  <c r="D8415" i="1" a="1"/>
  <c r="D8415" i="1" s="1"/>
  <c r="D8416" i="1" a="1"/>
  <c r="D8416" i="1" s="1"/>
  <c r="D8417" i="1" a="1"/>
  <c r="D8417" i="1" s="1"/>
  <c r="D8418" i="1" a="1"/>
  <c r="D8418" i="1" s="1"/>
  <c r="D8419" i="1" a="1"/>
  <c r="D8419" i="1" s="1"/>
  <c r="D8420" i="1" a="1"/>
  <c r="D8420" i="1" s="1"/>
  <c r="D8421" i="1" a="1"/>
  <c r="D8421" i="1" s="1"/>
  <c r="D8422" i="1" a="1"/>
  <c r="D8422" i="1" s="1"/>
  <c r="D8423" i="1" a="1"/>
  <c r="D8423" i="1" s="1"/>
  <c r="D8424" i="1" a="1"/>
  <c r="D8424" i="1" s="1"/>
  <c r="D8425" i="1" a="1"/>
  <c r="D8425" i="1" s="1"/>
  <c r="D8426" i="1" a="1"/>
  <c r="D8426" i="1" s="1"/>
  <c r="D8427" i="1" a="1"/>
  <c r="D8427" i="1" s="1"/>
  <c r="D8428" i="1" a="1"/>
  <c r="D8428" i="1" s="1"/>
  <c r="D8429" i="1" a="1"/>
  <c r="D8429" i="1" s="1"/>
  <c r="D8430" i="1" a="1"/>
  <c r="D8430" i="1" s="1"/>
  <c r="D8431" i="1" a="1"/>
  <c r="D8431" i="1" s="1"/>
  <c r="D8432" i="1" a="1"/>
  <c r="D8432" i="1" s="1"/>
  <c r="D8433" i="1" a="1"/>
  <c r="D8433" i="1" s="1"/>
  <c r="D8434" i="1" a="1"/>
  <c r="D8434" i="1" s="1"/>
  <c r="D8435" i="1" a="1"/>
  <c r="D8435" i="1" s="1"/>
  <c r="D8436" i="1" a="1"/>
  <c r="D8436" i="1" s="1"/>
  <c r="D8437" i="1" a="1"/>
  <c r="D8437" i="1" s="1"/>
  <c r="D8438" i="1" a="1"/>
  <c r="D8438" i="1" s="1"/>
  <c r="D8439" i="1" a="1"/>
  <c r="D8439" i="1" s="1"/>
  <c r="D8440" i="1" a="1"/>
  <c r="D8440" i="1" s="1"/>
  <c r="D8441" i="1" a="1"/>
  <c r="D8441" i="1" s="1"/>
  <c r="D8442" i="1" a="1"/>
  <c r="D8442" i="1" s="1"/>
  <c r="D8443" i="1" a="1"/>
  <c r="D8443" i="1" s="1"/>
  <c r="D8444" i="1" a="1"/>
  <c r="D8444" i="1" s="1"/>
  <c r="D8445" i="1" a="1"/>
  <c r="D8445" i="1" s="1"/>
  <c r="D8446" i="1" a="1"/>
  <c r="D8446" i="1" s="1"/>
  <c r="D8447" i="1" a="1"/>
  <c r="D8447" i="1" s="1"/>
  <c r="D8448" i="1" a="1"/>
  <c r="D8448" i="1" s="1"/>
  <c r="D8449" i="1" a="1"/>
  <c r="D8449" i="1" s="1"/>
  <c r="D8450" i="1" a="1"/>
  <c r="D8450" i="1" s="1"/>
  <c r="D8451" i="1" a="1"/>
  <c r="D8451" i="1" s="1"/>
  <c r="D8452" i="1" a="1"/>
  <c r="D8452" i="1" s="1"/>
  <c r="D8453" i="1" a="1"/>
  <c r="D8453" i="1" s="1"/>
  <c r="D8454" i="1" a="1"/>
  <c r="D8454" i="1" s="1"/>
  <c r="D8455" i="1" a="1"/>
  <c r="D8455" i="1" s="1"/>
  <c r="D8456" i="1" a="1"/>
  <c r="D8456" i="1" s="1"/>
  <c r="D8457" i="1" a="1"/>
  <c r="D8457" i="1" s="1"/>
  <c r="D8458" i="1" a="1"/>
  <c r="D8458" i="1" s="1"/>
  <c r="D8459" i="1" a="1"/>
  <c r="D8459" i="1" s="1"/>
  <c r="D8460" i="1" a="1"/>
  <c r="D8460" i="1" s="1"/>
  <c r="D8461" i="1" a="1"/>
  <c r="D8461" i="1" s="1"/>
  <c r="D8462" i="1" a="1"/>
  <c r="D8462" i="1" s="1"/>
  <c r="D8463" i="1" a="1"/>
  <c r="D8463" i="1" s="1"/>
  <c r="D8464" i="1" a="1"/>
  <c r="D8464" i="1" s="1"/>
  <c r="D8465" i="1" a="1"/>
  <c r="D8465" i="1" s="1"/>
  <c r="D8466" i="1" a="1"/>
  <c r="D8466" i="1" s="1"/>
  <c r="D8467" i="1" a="1"/>
  <c r="D8467" i="1" s="1"/>
  <c r="D8468" i="1" a="1"/>
  <c r="D8468" i="1" s="1"/>
  <c r="D8469" i="1" a="1"/>
  <c r="D8469" i="1" s="1"/>
  <c r="D8470" i="1" a="1"/>
  <c r="D8470" i="1" s="1"/>
  <c r="D8471" i="1" a="1"/>
  <c r="D8471" i="1" s="1"/>
  <c r="D8472" i="1" a="1"/>
  <c r="D8472" i="1" s="1"/>
  <c r="D8473" i="1" a="1"/>
  <c r="D8473" i="1" s="1"/>
  <c r="D8474" i="1" a="1"/>
  <c r="D8474" i="1" s="1"/>
  <c r="D8475" i="1" a="1"/>
  <c r="D8475" i="1" s="1"/>
  <c r="D8476" i="1" a="1"/>
  <c r="D8476" i="1" s="1"/>
  <c r="D8477" i="1" a="1"/>
  <c r="D8477" i="1" s="1"/>
  <c r="D8478" i="1" a="1"/>
  <c r="D8478" i="1" s="1"/>
  <c r="D8479" i="1" a="1"/>
  <c r="D8479" i="1" s="1"/>
  <c r="D8480" i="1" a="1"/>
  <c r="D8480" i="1" s="1"/>
  <c r="D8481" i="1" a="1"/>
  <c r="D8481" i="1" s="1"/>
  <c r="D8482" i="1" a="1"/>
  <c r="D8482" i="1" s="1"/>
  <c r="D8483" i="1" a="1"/>
  <c r="D8483" i="1" s="1"/>
  <c r="D8484" i="1" a="1"/>
  <c r="D8484" i="1" s="1"/>
  <c r="D8485" i="1" a="1"/>
  <c r="D8485" i="1" s="1"/>
  <c r="D8486" i="1" a="1"/>
  <c r="D8486" i="1" s="1"/>
  <c r="D8487" i="1" a="1"/>
  <c r="D8487" i="1" s="1"/>
  <c r="D8488" i="1" a="1"/>
  <c r="D8488" i="1" s="1"/>
  <c r="D8489" i="1" a="1"/>
  <c r="D8489" i="1" s="1"/>
  <c r="D8490" i="1" a="1"/>
  <c r="D8490" i="1" s="1"/>
  <c r="D8491" i="1" a="1"/>
  <c r="D8491" i="1" s="1"/>
  <c r="D8492" i="1" a="1"/>
  <c r="D8492" i="1" s="1"/>
  <c r="D8493" i="1" a="1"/>
  <c r="D8493" i="1" s="1"/>
  <c r="D8494" i="1" a="1"/>
  <c r="D8494" i="1" s="1"/>
  <c r="D8495" i="1" a="1"/>
  <c r="D8495" i="1" s="1"/>
  <c r="D8496" i="1" a="1"/>
  <c r="D8496" i="1" s="1"/>
  <c r="D8497" i="1" a="1"/>
  <c r="D8497" i="1" s="1"/>
  <c r="D8498" i="1" a="1"/>
  <c r="D8498" i="1" s="1"/>
  <c r="D8499" i="1" a="1"/>
  <c r="D8499" i="1" s="1"/>
  <c r="D8500" i="1" a="1"/>
  <c r="D8500" i="1" s="1"/>
  <c r="D8501" i="1" a="1"/>
  <c r="D8501" i="1" s="1"/>
  <c r="D8502" i="1" a="1"/>
  <c r="D8502" i="1" s="1"/>
  <c r="D8503" i="1" a="1"/>
  <c r="D8503" i="1" s="1"/>
  <c r="D8504" i="1" a="1"/>
  <c r="D8504" i="1" s="1"/>
  <c r="D8505" i="1" a="1"/>
  <c r="D8505" i="1" s="1"/>
  <c r="D8506" i="1" a="1"/>
  <c r="D8506" i="1" s="1"/>
  <c r="D8507" i="1" a="1"/>
  <c r="D8507" i="1" s="1"/>
  <c r="D8508" i="1" a="1"/>
  <c r="D8508" i="1" s="1"/>
  <c r="D8509" i="1" a="1"/>
  <c r="D8509" i="1" s="1"/>
  <c r="D8510" i="1" a="1"/>
  <c r="D8510" i="1" s="1"/>
  <c r="D8511" i="1" a="1"/>
  <c r="D8511" i="1" s="1"/>
  <c r="D8512" i="1" a="1"/>
  <c r="D8512" i="1" s="1"/>
  <c r="D8513" i="1" a="1"/>
  <c r="D8513" i="1" s="1"/>
  <c r="D8514" i="1" a="1"/>
  <c r="D8514" i="1" s="1"/>
  <c r="D8515" i="1" a="1"/>
  <c r="D8515" i="1" s="1"/>
  <c r="D8516" i="1" a="1"/>
  <c r="D8516" i="1" s="1"/>
  <c r="D8517" i="1" a="1"/>
  <c r="D8517" i="1" s="1"/>
  <c r="D8518" i="1" a="1"/>
  <c r="D8518" i="1" s="1"/>
  <c r="D8519" i="1" a="1"/>
  <c r="D8519" i="1" s="1"/>
  <c r="D8520" i="1" a="1"/>
  <c r="D8520" i="1" s="1"/>
  <c r="D8521" i="1" a="1"/>
  <c r="D8521" i="1" s="1"/>
  <c r="D8522" i="1" a="1"/>
  <c r="D8522" i="1" s="1"/>
  <c r="D8523" i="1" a="1"/>
  <c r="D8523" i="1" s="1"/>
  <c r="D8524" i="1" a="1"/>
  <c r="D8524" i="1" s="1"/>
  <c r="D8525" i="1" a="1"/>
  <c r="D8525" i="1" s="1"/>
  <c r="D8526" i="1" a="1"/>
  <c r="D8526" i="1" s="1"/>
  <c r="D8527" i="1" a="1"/>
  <c r="D8527" i="1" s="1"/>
  <c r="D8528" i="1" a="1"/>
  <c r="D8528" i="1" s="1"/>
  <c r="D8529" i="1" a="1"/>
  <c r="D8529" i="1" s="1"/>
  <c r="D8530" i="1" a="1"/>
  <c r="D8530" i="1" s="1"/>
  <c r="D8531" i="1" a="1"/>
  <c r="D8531" i="1" s="1"/>
  <c r="D8532" i="1" a="1"/>
  <c r="D8532" i="1" s="1"/>
  <c r="D8533" i="1" a="1"/>
  <c r="D8533" i="1" s="1"/>
  <c r="D8534" i="1" a="1"/>
  <c r="D8534" i="1" s="1"/>
  <c r="D8535" i="1" a="1"/>
  <c r="D8535" i="1" s="1"/>
  <c r="D8536" i="1" a="1"/>
  <c r="D8536" i="1" s="1"/>
  <c r="D8537" i="1" a="1"/>
  <c r="D8537" i="1" s="1"/>
  <c r="D8538" i="1" a="1"/>
  <c r="D8538" i="1" s="1"/>
  <c r="D8539" i="1" a="1"/>
  <c r="D8539" i="1" s="1"/>
  <c r="D8540" i="1" a="1"/>
  <c r="D8540" i="1" s="1"/>
  <c r="D8541" i="1" a="1"/>
  <c r="D8541" i="1" s="1"/>
  <c r="D8542" i="1" a="1"/>
  <c r="D8542" i="1" s="1"/>
  <c r="D8543" i="1" a="1"/>
  <c r="D8543" i="1" s="1"/>
  <c r="D8544" i="1" a="1"/>
  <c r="D8544" i="1" s="1"/>
  <c r="D8545" i="1" a="1"/>
  <c r="D8545" i="1" s="1"/>
  <c r="D8546" i="1" a="1"/>
  <c r="D8546" i="1" s="1"/>
  <c r="D8547" i="1" a="1"/>
  <c r="D8547" i="1" s="1"/>
  <c r="D8548" i="1" a="1"/>
  <c r="D8548" i="1" s="1"/>
  <c r="D8549" i="1" a="1"/>
  <c r="D8549" i="1" s="1"/>
  <c r="D8550" i="1" a="1"/>
  <c r="D8550" i="1" s="1"/>
  <c r="D8551" i="1" a="1"/>
  <c r="D8551" i="1" s="1"/>
  <c r="D8552" i="1" a="1"/>
  <c r="D8552" i="1" s="1"/>
  <c r="D8553" i="1" a="1"/>
  <c r="D8553" i="1" s="1"/>
  <c r="D8554" i="1" a="1"/>
  <c r="D8554" i="1" s="1"/>
  <c r="D8555" i="1" a="1"/>
  <c r="D8555" i="1" s="1"/>
  <c r="D8556" i="1" a="1"/>
  <c r="D8556" i="1" s="1"/>
  <c r="D8557" i="1" a="1"/>
  <c r="D8557" i="1" s="1"/>
  <c r="D8558" i="1" a="1"/>
  <c r="D8558" i="1" s="1"/>
  <c r="D8559" i="1" a="1"/>
  <c r="D8559" i="1" s="1"/>
  <c r="D8560" i="1" a="1"/>
  <c r="D8560" i="1" s="1"/>
  <c r="D8561" i="1" a="1"/>
  <c r="D8561" i="1" s="1"/>
  <c r="D8562" i="1" a="1"/>
  <c r="D8562" i="1" s="1"/>
  <c r="D8563" i="1" a="1"/>
  <c r="D8563" i="1" s="1"/>
  <c r="D8564" i="1" a="1"/>
  <c r="D8564" i="1" s="1"/>
  <c r="D8565" i="1" a="1"/>
  <c r="D8565" i="1" s="1"/>
  <c r="D8566" i="1" a="1"/>
  <c r="D8566" i="1" s="1"/>
  <c r="D8567" i="1" a="1"/>
  <c r="D8567" i="1" s="1"/>
  <c r="D8568" i="1" a="1"/>
  <c r="D8568" i="1" s="1"/>
  <c r="D8569" i="1" a="1"/>
  <c r="D8569" i="1" s="1"/>
  <c r="D8570" i="1" a="1"/>
  <c r="D8570" i="1" s="1"/>
  <c r="D8571" i="1" a="1"/>
  <c r="D8571" i="1" s="1"/>
  <c r="D8572" i="1" a="1"/>
  <c r="D8572" i="1" s="1"/>
  <c r="D8573" i="1" a="1"/>
  <c r="D8573" i="1" s="1"/>
  <c r="D8574" i="1" a="1"/>
  <c r="D8574" i="1" s="1"/>
  <c r="D8575" i="1" a="1"/>
  <c r="D8575" i="1" s="1"/>
  <c r="D8576" i="1" a="1"/>
  <c r="D8576" i="1" s="1"/>
  <c r="D8577" i="1" a="1"/>
  <c r="D8577" i="1" s="1"/>
  <c r="D8578" i="1" a="1"/>
  <c r="D8578" i="1" s="1"/>
  <c r="D8579" i="1" a="1"/>
  <c r="D8579" i="1" s="1"/>
  <c r="D8580" i="1" a="1"/>
  <c r="D8580" i="1" s="1"/>
  <c r="D8581" i="1" a="1"/>
  <c r="D8581" i="1" s="1"/>
  <c r="D8582" i="1" a="1"/>
  <c r="D8582" i="1" s="1"/>
  <c r="D8583" i="1" a="1"/>
  <c r="D8583" i="1" s="1"/>
  <c r="D8584" i="1" a="1"/>
  <c r="D8584" i="1" s="1"/>
  <c r="D8585" i="1" a="1"/>
  <c r="D8585" i="1" s="1"/>
  <c r="D8586" i="1" a="1"/>
  <c r="D8586" i="1" s="1"/>
  <c r="D8587" i="1" a="1"/>
  <c r="D8587" i="1" s="1"/>
  <c r="D8588" i="1" a="1"/>
  <c r="D8588" i="1" s="1"/>
  <c r="D8589" i="1" a="1"/>
  <c r="D8589" i="1" s="1"/>
  <c r="D8590" i="1" a="1"/>
  <c r="D8590" i="1" s="1"/>
  <c r="D8591" i="1" a="1"/>
  <c r="D8591" i="1" s="1"/>
  <c r="D8592" i="1" a="1"/>
  <c r="D8592" i="1" s="1"/>
  <c r="D8593" i="1" a="1"/>
  <c r="D8593" i="1" s="1"/>
  <c r="D8594" i="1" a="1"/>
  <c r="D8594" i="1" s="1"/>
  <c r="D8595" i="1" a="1"/>
  <c r="D8595" i="1" s="1"/>
  <c r="D8596" i="1" a="1"/>
  <c r="D8596" i="1" s="1"/>
  <c r="D8597" i="1" a="1"/>
  <c r="D8597" i="1" s="1"/>
  <c r="D8598" i="1" a="1"/>
  <c r="D8598" i="1" s="1"/>
  <c r="D8599" i="1" a="1"/>
  <c r="D8599" i="1" s="1"/>
  <c r="D8600" i="1" a="1"/>
  <c r="D8600" i="1" s="1"/>
  <c r="D8601" i="1" a="1"/>
  <c r="D8601" i="1" s="1"/>
  <c r="D8602" i="1" a="1"/>
  <c r="D8602" i="1" s="1"/>
  <c r="D8603" i="1" a="1"/>
  <c r="D8603" i="1" s="1"/>
  <c r="D8604" i="1" a="1"/>
  <c r="D8604" i="1" s="1"/>
  <c r="D8605" i="1" a="1"/>
  <c r="D8605" i="1" s="1"/>
  <c r="D8606" i="1" a="1"/>
  <c r="D8606" i="1" s="1"/>
  <c r="D8607" i="1" a="1"/>
  <c r="D8607" i="1" s="1"/>
  <c r="D8608" i="1" a="1"/>
  <c r="D8608" i="1" s="1"/>
  <c r="D8609" i="1" a="1"/>
  <c r="D8609" i="1" s="1"/>
  <c r="D8610" i="1" a="1"/>
  <c r="D8610" i="1" s="1"/>
  <c r="D8611" i="1" a="1"/>
  <c r="D8611" i="1" s="1"/>
  <c r="D8612" i="1" a="1"/>
  <c r="D8612" i="1" s="1"/>
  <c r="D8613" i="1" a="1"/>
  <c r="D8613" i="1" s="1"/>
  <c r="D8614" i="1" a="1"/>
  <c r="D8614" i="1" s="1"/>
  <c r="D8615" i="1" a="1"/>
  <c r="D8615" i="1" s="1"/>
  <c r="D8616" i="1" a="1"/>
  <c r="D8616" i="1" s="1"/>
  <c r="D8617" i="1" a="1"/>
  <c r="D8617" i="1" s="1"/>
  <c r="D8618" i="1" a="1"/>
  <c r="D8618" i="1" s="1"/>
  <c r="D8619" i="1" a="1"/>
  <c r="D8619" i="1" s="1"/>
  <c r="D8620" i="1" a="1"/>
  <c r="D8620" i="1" s="1"/>
  <c r="D8621" i="1" a="1"/>
  <c r="D8621" i="1" s="1"/>
  <c r="D8622" i="1" a="1"/>
  <c r="D8622" i="1" s="1"/>
  <c r="D8623" i="1" a="1"/>
  <c r="D8623" i="1" s="1"/>
  <c r="D8624" i="1" a="1"/>
  <c r="D8624" i="1" s="1"/>
  <c r="D8625" i="1" a="1"/>
  <c r="D8625" i="1" s="1"/>
  <c r="D8626" i="1" a="1"/>
  <c r="D8626" i="1" s="1"/>
  <c r="D8627" i="1" a="1"/>
  <c r="D8627" i="1" s="1"/>
  <c r="D8628" i="1" a="1"/>
  <c r="D8628" i="1" s="1"/>
  <c r="D8629" i="1" a="1"/>
  <c r="D8629" i="1" s="1"/>
  <c r="D8630" i="1" a="1"/>
  <c r="D8630" i="1" s="1"/>
  <c r="D8631" i="1" a="1"/>
  <c r="D8631" i="1" s="1"/>
  <c r="D8632" i="1" a="1"/>
  <c r="D8632" i="1" s="1"/>
  <c r="D8633" i="1" a="1"/>
  <c r="D8633" i="1" s="1"/>
  <c r="D8634" i="1" a="1"/>
  <c r="D8634" i="1" s="1"/>
  <c r="D8635" i="1" a="1"/>
  <c r="D8635" i="1" s="1"/>
  <c r="D8636" i="1" a="1"/>
  <c r="D8636" i="1" s="1"/>
  <c r="D8637" i="1" a="1"/>
  <c r="D8637" i="1" s="1"/>
  <c r="D8638" i="1" a="1"/>
  <c r="D8638" i="1" s="1"/>
  <c r="D8639" i="1" a="1"/>
  <c r="D8639" i="1" s="1"/>
  <c r="D8640" i="1" a="1"/>
  <c r="D8640" i="1" s="1"/>
  <c r="D8641" i="1" a="1"/>
  <c r="D8641" i="1" s="1"/>
  <c r="D8642" i="1" a="1"/>
  <c r="D8642" i="1" s="1"/>
  <c r="D8643" i="1" a="1"/>
  <c r="D8643" i="1" s="1"/>
  <c r="D8644" i="1" a="1"/>
  <c r="D8644" i="1" s="1"/>
  <c r="D8645" i="1" a="1"/>
  <c r="D8645" i="1" s="1"/>
  <c r="D8646" i="1" a="1"/>
  <c r="D8646" i="1" s="1"/>
  <c r="D8647" i="1" a="1"/>
  <c r="D8647" i="1" s="1"/>
  <c r="D8648" i="1" a="1"/>
  <c r="D8648" i="1" s="1"/>
  <c r="D8649" i="1" a="1"/>
  <c r="D8649" i="1" s="1"/>
  <c r="D8650" i="1" a="1"/>
  <c r="D8650" i="1" s="1"/>
  <c r="D8651" i="1" a="1"/>
  <c r="D8651" i="1" s="1"/>
  <c r="D8652" i="1" a="1"/>
  <c r="D8652" i="1" s="1"/>
  <c r="D8653" i="1" a="1"/>
  <c r="D8653" i="1" s="1"/>
  <c r="D8654" i="1" a="1"/>
  <c r="D8654" i="1" s="1"/>
  <c r="D8655" i="1" a="1"/>
  <c r="D8655" i="1" s="1"/>
  <c r="D8656" i="1" a="1"/>
  <c r="D8656" i="1" s="1"/>
  <c r="D8657" i="1" a="1"/>
  <c r="D8657" i="1" s="1"/>
  <c r="D8658" i="1" a="1"/>
  <c r="D8658" i="1" s="1"/>
  <c r="D8659" i="1" a="1"/>
  <c r="D8659" i="1" s="1"/>
  <c r="D8660" i="1" a="1"/>
  <c r="D8660" i="1" s="1"/>
  <c r="D8661" i="1" a="1"/>
  <c r="D8661" i="1" s="1"/>
  <c r="D8662" i="1" a="1"/>
  <c r="D8662" i="1" s="1"/>
  <c r="D8663" i="1" a="1"/>
  <c r="D8663" i="1" s="1"/>
  <c r="D8664" i="1" a="1"/>
  <c r="D8664" i="1" s="1"/>
  <c r="D8665" i="1" a="1"/>
  <c r="D8665" i="1" s="1"/>
  <c r="D8666" i="1" a="1"/>
  <c r="D8666" i="1" s="1"/>
  <c r="D8667" i="1" a="1"/>
  <c r="D8667" i="1" s="1"/>
  <c r="D8668" i="1" a="1"/>
  <c r="D8668" i="1" s="1"/>
  <c r="D8669" i="1" a="1"/>
  <c r="D8669" i="1" s="1"/>
  <c r="D8670" i="1" a="1"/>
  <c r="D8670" i="1" s="1"/>
  <c r="D8671" i="1" a="1"/>
  <c r="D8671" i="1" s="1"/>
  <c r="D8672" i="1" a="1"/>
  <c r="D8672" i="1" s="1"/>
  <c r="D8673" i="1" a="1"/>
  <c r="D8673" i="1" s="1"/>
  <c r="D8674" i="1" a="1"/>
  <c r="D8674" i="1" s="1"/>
  <c r="D8675" i="1" a="1"/>
  <c r="D8675" i="1" s="1"/>
  <c r="D8676" i="1" a="1"/>
  <c r="D8676" i="1" s="1"/>
  <c r="D8677" i="1" a="1"/>
  <c r="D8677" i="1" s="1"/>
  <c r="D8678" i="1" a="1"/>
  <c r="D8678" i="1" s="1"/>
  <c r="D8679" i="1" a="1"/>
  <c r="D8679" i="1" s="1"/>
  <c r="D8680" i="1" a="1"/>
  <c r="D8680" i="1" s="1"/>
  <c r="D8681" i="1" a="1"/>
  <c r="D8681" i="1" s="1"/>
  <c r="D8682" i="1" a="1"/>
  <c r="D8682" i="1" s="1"/>
  <c r="D8683" i="1" a="1"/>
  <c r="D8683" i="1" s="1"/>
  <c r="D8684" i="1" a="1"/>
  <c r="D8684" i="1" s="1"/>
  <c r="D8685" i="1" a="1"/>
  <c r="D8685" i="1" s="1"/>
  <c r="D8686" i="1" a="1"/>
  <c r="D8686" i="1" s="1"/>
  <c r="D8687" i="1" a="1"/>
  <c r="D8687" i="1" s="1"/>
  <c r="D8688" i="1" a="1"/>
  <c r="D8688" i="1" s="1"/>
  <c r="D8689" i="1" a="1"/>
  <c r="D8689" i="1" s="1"/>
  <c r="D8690" i="1" a="1"/>
  <c r="D8690" i="1" s="1"/>
  <c r="D8691" i="1" a="1"/>
  <c r="D8691" i="1" s="1"/>
  <c r="D8692" i="1" a="1"/>
  <c r="D8692" i="1" s="1"/>
  <c r="D8693" i="1" a="1"/>
  <c r="D8693" i="1" s="1"/>
  <c r="D8694" i="1" a="1"/>
  <c r="D8694" i="1" s="1"/>
  <c r="D8695" i="1" a="1"/>
  <c r="D8695" i="1" s="1"/>
  <c r="D8696" i="1" a="1"/>
  <c r="D8696" i="1" s="1"/>
  <c r="D8697" i="1" a="1"/>
  <c r="D8697" i="1" s="1"/>
  <c r="D8698" i="1" a="1"/>
  <c r="D8698" i="1" s="1"/>
  <c r="D8699" i="1" a="1"/>
  <c r="D8699" i="1" s="1"/>
  <c r="D8700" i="1" a="1"/>
  <c r="D8700" i="1" s="1"/>
  <c r="D8701" i="1" a="1"/>
  <c r="D8701" i="1" s="1"/>
  <c r="D8702" i="1" a="1"/>
  <c r="D8702" i="1" s="1"/>
  <c r="D8703" i="1" a="1"/>
  <c r="D8703" i="1" s="1"/>
  <c r="D8704" i="1" a="1"/>
  <c r="D8704" i="1" s="1"/>
  <c r="D8705" i="1" a="1"/>
  <c r="D8705" i="1" s="1"/>
  <c r="D8706" i="1" a="1"/>
  <c r="D8706" i="1" s="1"/>
  <c r="D8707" i="1" a="1"/>
  <c r="D8707" i="1" s="1"/>
  <c r="D8708" i="1" a="1"/>
  <c r="D8708" i="1" s="1"/>
  <c r="D8709" i="1" a="1"/>
  <c r="D8709" i="1" s="1"/>
  <c r="D8710" i="1" a="1"/>
  <c r="D8710" i="1" s="1"/>
  <c r="D8711" i="1" a="1"/>
  <c r="D8711" i="1" s="1"/>
  <c r="D8712" i="1" a="1"/>
  <c r="D8712" i="1" s="1"/>
  <c r="D8713" i="1" a="1"/>
  <c r="D8713" i="1" s="1"/>
  <c r="D8714" i="1" a="1"/>
  <c r="D8714" i="1" s="1"/>
  <c r="D8715" i="1" a="1"/>
  <c r="D8715" i="1" s="1"/>
  <c r="D8716" i="1" a="1"/>
  <c r="D8716" i="1" s="1"/>
  <c r="D8717" i="1" a="1"/>
  <c r="D8717" i="1" s="1"/>
  <c r="D8718" i="1" a="1"/>
  <c r="D8718" i="1" s="1"/>
  <c r="D8719" i="1" a="1"/>
  <c r="D8719" i="1" s="1"/>
  <c r="D8720" i="1" a="1"/>
  <c r="D8720" i="1" s="1"/>
  <c r="D8721" i="1" a="1"/>
  <c r="D8721" i="1" s="1"/>
  <c r="D8722" i="1" a="1"/>
  <c r="D8722" i="1" s="1"/>
  <c r="D8723" i="1" a="1"/>
  <c r="D8723" i="1" s="1"/>
  <c r="D8724" i="1" a="1"/>
  <c r="D8724" i="1" s="1"/>
  <c r="D8725" i="1" a="1"/>
  <c r="D8725" i="1" s="1"/>
  <c r="D8726" i="1" a="1"/>
  <c r="D8726" i="1" s="1"/>
  <c r="D8727" i="1" a="1"/>
  <c r="D8727" i="1" s="1"/>
  <c r="D8728" i="1" a="1"/>
  <c r="D8728" i="1" s="1"/>
  <c r="D8729" i="1" a="1"/>
  <c r="D8729" i="1" s="1"/>
  <c r="D8730" i="1" a="1"/>
  <c r="D8730" i="1" s="1"/>
  <c r="D8731" i="1" a="1"/>
  <c r="D8731" i="1" s="1"/>
  <c r="D8732" i="1" a="1"/>
  <c r="D8732" i="1" s="1"/>
  <c r="D8733" i="1" a="1"/>
  <c r="D8733" i="1" s="1"/>
  <c r="D8734" i="1" a="1"/>
  <c r="D8734" i="1" s="1"/>
  <c r="D8735" i="1" a="1"/>
  <c r="D8735" i="1" s="1"/>
  <c r="D8736" i="1" a="1"/>
  <c r="D8736" i="1" s="1"/>
  <c r="D8737" i="1" a="1"/>
  <c r="D8737" i="1" s="1"/>
  <c r="D8738" i="1" a="1"/>
  <c r="D8738" i="1" s="1"/>
  <c r="D8739" i="1" a="1"/>
  <c r="D8739" i="1" s="1"/>
  <c r="D8740" i="1" a="1"/>
  <c r="D8740" i="1" s="1"/>
  <c r="D8741" i="1" a="1"/>
  <c r="D8741" i="1" s="1"/>
  <c r="D8742" i="1" a="1"/>
  <c r="D8742" i="1" s="1"/>
  <c r="D8743" i="1" a="1"/>
  <c r="D8743" i="1" s="1"/>
  <c r="D8744" i="1" a="1"/>
  <c r="D8744" i="1" s="1"/>
  <c r="D8745" i="1" a="1"/>
  <c r="D8745" i="1" s="1"/>
  <c r="D8746" i="1" a="1"/>
  <c r="D8746" i="1" s="1"/>
  <c r="D8747" i="1" a="1"/>
  <c r="D8747" i="1" s="1"/>
  <c r="D8748" i="1" a="1"/>
  <c r="D8748" i="1" s="1"/>
  <c r="D8749" i="1" a="1"/>
  <c r="D8749" i="1" s="1"/>
  <c r="D8750" i="1" a="1"/>
  <c r="D8750" i="1" s="1"/>
  <c r="D8751" i="1" a="1"/>
  <c r="D8751" i="1" s="1"/>
  <c r="D8752" i="1" a="1"/>
  <c r="D8752" i="1" s="1"/>
  <c r="D8753" i="1" a="1"/>
  <c r="D8753" i="1" s="1"/>
  <c r="D8754" i="1" a="1"/>
  <c r="D8754" i="1" s="1"/>
  <c r="D8755" i="1" a="1"/>
  <c r="D8755" i="1" s="1"/>
  <c r="D8756" i="1" a="1"/>
  <c r="D8756" i="1" s="1"/>
  <c r="D8757" i="1" a="1"/>
  <c r="D8757" i="1" s="1"/>
  <c r="D8758" i="1" a="1"/>
  <c r="D8758" i="1" s="1"/>
  <c r="D8759" i="1" a="1"/>
  <c r="D8759" i="1" s="1"/>
  <c r="D8760" i="1" a="1"/>
  <c r="D8760" i="1" s="1"/>
  <c r="D8761" i="1" a="1"/>
  <c r="D8761" i="1" s="1"/>
  <c r="D8762" i="1" a="1"/>
  <c r="D8762" i="1" s="1"/>
  <c r="D8763" i="1" a="1"/>
  <c r="D8763" i="1" s="1"/>
  <c r="D8764" i="1" a="1"/>
  <c r="D8764" i="1" s="1"/>
  <c r="D8765" i="1" a="1"/>
  <c r="D8765" i="1" s="1"/>
  <c r="D8766" i="1" a="1"/>
  <c r="D8766" i="1" s="1"/>
  <c r="D8767" i="1" a="1"/>
  <c r="D8767" i="1" s="1"/>
  <c r="D8768" i="1" a="1"/>
  <c r="D8768" i="1" s="1"/>
  <c r="D8769" i="1" a="1"/>
  <c r="D8769" i="1" s="1"/>
  <c r="D8770" i="1" a="1"/>
  <c r="D8770" i="1" s="1"/>
  <c r="D8771" i="1" a="1"/>
  <c r="D8771" i="1" s="1"/>
  <c r="D8772" i="1" a="1"/>
  <c r="D8772" i="1" s="1"/>
  <c r="D8773" i="1" a="1"/>
  <c r="D8773" i="1" s="1"/>
  <c r="D8774" i="1" a="1"/>
  <c r="D8774" i="1" s="1"/>
  <c r="D8775" i="1" a="1"/>
  <c r="D8775" i="1" s="1"/>
  <c r="D8776" i="1" a="1"/>
  <c r="D8776" i="1" s="1"/>
  <c r="D8777" i="1" a="1"/>
  <c r="D8777" i="1" s="1"/>
  <c r="D8778" i="1" a="1"/>
  <c r="D8778" i="1" s="1"/>
  <c r="D8779" i="1" a="1"/>
  <c r="D8779" i="1" s="1"/>
  <c r="D8780" i="1" a="1"/>
  <c r="D8780" i="1" s="1"/>
  <c r="D8781" i="1" a="1"/>
  <c r="D8781" i="1" s="1"/>
  <c r="D8782" i="1" a="1"/>
  <c r="D8782" i="1" s="1"/>
  <c r="D8783" i="1" a="1"/>
  <c r="D8783" i="1" s="1"/>
  <c r="D8784" i="1" a="1"/>
  <c r="D8784" i="1" s="1"/>
  <c r="D8785" i="1" a="1"/>
  <c r="D8785" i="1" s="1"/>
  <c r="D8786" i="1" a="1"/>
  <c r="D8786" i="1" s="1"/>
  <c r="D8787" i="1" a="1"/>
  <c r="D8787" i="1" s="1"/>
  <c r="D8788" i="1" a="1"/>
  <c r="D8788" i="1" s="1"/>
  <c r="D8789" i="1" a="1"/>
  <c r="D8789" i="1" s="1"/>
  <c r="D8790" i="1" a="1"/>
  <c r="D8790" i="1" s="1"/>
  <c r="D8791" i="1" a="1"/>
  <c r="D8791" i="1" s="1"/>
  <c r="D8792" i="1" a="1"/>
  <c r="D8792" i="1" s="1"/>
  <c r="D8793" i="1" a="1"/>
  <c r="D8793" i="1" s="1"/>
  <c r="D8794" i="1" a="1"/>
  <c r="D8794" i="1" s="1"/>
  <c r="D8795" i="1" a="1"/>
  <c r="D8795" i="1" s="1"/>
  <c r="D8796" i="1" a="1"/>
  <c r="D8796" i="1" s="1"/>
  <c r="D8797" i="1" a="1"/>
  <c r="D8797" i="1" s="1"/>
  <c r="D8798" i="1" a="1"/>
  <c r="D8798" i="1" s="1"/>
  <c r="D8799" i="1" a="1"/>
  <c r="D8799" i="1" s="1"/>
  <c r="D8800" i="1" a="1"/>
  <c r="D8800" i="1" s="1"/>
  <c r="D8801" i="1" a="1"/>
  <c r="D8801" i="1" s="1"/>
  <c r="D8802" i="1" a="1"/>
  <c r="D8802" i="1" s="1"/>
  <c r="D8803" i="1" a="1"/>
  <c r="D8803" i="1" s="1"/>
  <c r="D8804" i="1" a="1"/>
  <c r="D8804" i="1" s="1"/>
  <c r="D8805" i="1" a="1"/>
  <c r="D8805" i="1" s="1"/>
  <c r="D8806" i="1" a="1"/>
  <c r="D8806" i="1" s="1"/>
  <c r="D8807" i="1" a="1"/>
  <c r="D8807" i="1" s="1"/>
  <c r="D8808" i="1" a="1"/>
  <c r="D8808" i="1" s="1"/>
  <c r="D8809" i="1" a="1"/>
  <c r="D8809" i="1" s="1"/>
  <c r="D8810" i="1" a="1"/>
  <c r="D8810" i="1" s="1"/>
  <c r="D8811" i="1" a="1"/>
  <c r="D8811" i="1" s="1"/>
  <c r="D8812" i="1" a="1"/>
  <c r="D8812" i="1" s="1"/>
  <c r="D8813" i="1" a="1"/>
  <c r="D8813" i="1" s="1"/>
  <c r="D8814" i="1" a="1"/>
  <c r="D8814" i="1" s="1"/>
  <c r="D8815" i="1" a="1"/>
  <c r="D8815" i="1" s="1"/>
  <c r="D8816" i="1" a="1"/>
  <c r="D8816" i="1" s="1"/>
  <c r="D8817" i="1" a="1"/>
  <c r="D8817" i="1" s="1"/>
  <c r="D8818" i="1" a="1"/>
  <c r="D8818" i="1" s="1"/>
  <c r="D8819" i="1" a="1"/>
  <c r="D8819" i="1" s="1"/>
  <c r="D8820" i="1" a="1"/>
  <c r="D8820" i="1" s="1"/>
  <c r="D8821" i="1" a="1"/>
  <c r="D8821" i="1" s="1"/>
  <c r="D8822" i="1" a="1"/>
  <c r="D8822" i="1" s="1"/>
  <c r="D8823" i="1" a="1"/>
  <c r="D8823" i="1" s="1"/>
  <c r="D8824" i="1" a="1"/>
  <c r="D8824" i="1" s="1"/>
  <c r="D8825" i="1" a="1"/>
  <c r="D8825" i="1" s="1"/>
  <c r="D8826" i="1" a="1"/>
  <c r="D8826" i="1" s="1"/>
  <c r="D8827" i="1" a="1"/>
  <c r="D8827" i="1" s="1"/>
  <c r="D8828" i="1" a="1"/>
  <c r="D8828" i="1" s="1"/>
  <c r="D8829" i="1" a="1"/>
  <c r="D8829" i="1" s="1"/>
  <c r="D8830" i="1" a="1"/>
  <c r="D8830" i="1" s="1"/>
  <c r="D8831" i="1" a="1"/>
  <c r="D8831" i="1" s="1"/>
  <c r="D8832" i="1" a="1"/>
  <c r="D8832" i="1" s="1"/>
  <c r="D8833" i="1" a="1"/>
  <c r="D8833" i="1" s="1"/>
  <c r="D8834" i="1" a="1"/>
  <c r="D8834" i="1" s="1"/>
  <c r="D8835" i="1" a="1"/>
  <c r="D8835" i="1" s="1"/>
  <c r="D8836" i="1" a="1"/>
  <c r="D8836" i="1" s="1"/>
  <c r="D8837" i="1" a="1"/>
  <c r="D8837" i="1" s="1"/>
  <c r="D8838" i="1" a="1"/>
  <c r="D8838" i="1" s="1"/>
  <c r="D8839" i="1" a="1"/>
  <c r="D8839" i="1" s="1"/>
  <c r="D8840" i="1" a="1"/>
  <c r="D8840" i="1" s="1"/>
  <c r="D8841" i="1" a="1"/>
  <c r="D8841" i="1" s="1"/>
  <c r="D8842" i="1" a="1"/>
  <c r="D8842" i="1" s="1"/>
  <c r="D8843" i="1" a="1"/>
  <c r="D8843" i="1" s="1"/>
  <c r="D8844" i="1" a="1"/>
  <c r="D8844" i="1" s="1"/>
  <c r="D8845" i="1" a="1"/>
  <c r="D8845" i="1" s="1"/>
  <c r="D8846" i="1" a="1"/>
  <c r="D8846" i="1" s="1"/>
  <c r="D8847" i="1" a="1"/>
  <c r="D8847" i="1" s="1"/>
  <c r="D8848" i="1" a="1"/>
  <c r="D8848" i="1" s="1"/>
  <c r="D8849" i="1" a="1"/>
  <c r="D8849" i="1" s="1"/>
  <c r="D8850" i="1" a="1"/>
  <c r="D8850" i="1" s="1"/>
  <c r="D8851" i="1" a="1"/>
  <c r="D8851" i="1" s="1"/>
  <c r="D8852" i="1" a="1"/>
  <c r="D8852" i="1" s="1"/>
  <c r="D8853" i="1" a="1"/>
  <c r="D8853" i="1" s="1"/>
  <c r="D8854" i="1" a="1"/>
  <c r="D8854" i="1" s="1"/>
  <c r="D8855" i="1" a="1"/>
  <c r="D8855" i="1" s="1"/>
  <c r="D8856" i="1" a="1"/>
  <c r="D8856" i="1" s="1"/>
  <c r="D8857" i="1" a="1"/>
  <c r="D8857" i="1" s="1"/>
  <c r="D8858" i="1" a="1"/>
  <c r="D8858" i="1" s="1"/>
  <c r="D8859" i="1" a="1"/>
  <c r="D8859" i="1" s="1"/>
  <c r="D8860" i="1" a="1"/>
  <c r="D8860" i="1" s="1"/>
  <c r="D8861" i="1" a="1"/>
  <c r="D8861" i="1" s="1"/>
  <c r="D8862" i="1" a="1"/>
  <c r="D8862" i="1" s="1"/>
  <c r="D8863" i="1" a="1"/>
  <c r="D8863" i="1" s="1"/>
  <c r="D8864" i="1" a="1"/>
  <c r="D8864" i="1" s="1"/>
  <c r="D8865" i="1" a="1"/>
  <c r="D8865" i="1" s="1"/>
  <c r="D8866" i="1" a="1"/>
  <c r="D8866" i="1" s="1"/>
  <c r="D8867" i="1" a="1"/>
  <c r="D8867" i="1" s="1"/>
  <c r="D8868" i="1" a="1"/>
  <c r="D8868" i="1" s="1"/>
  <c r="D8869" i="1" a="1"/>
  <c r="D8869" i="1" s="1"/>
  <c r="D8870" i="1" a="1"/>
  <c r="D8870" i="1" s="1"/>
  <c r="D8871" i="1" a="1"/>
  <c r="D8871" i="1" s="1"/>
  <c r="D8872" i="1" a="1"/>
  <c r="D8872" i="1" s="1"/>
  <c r="D8873" i="1" a="1"/>
  <c r="D8873" i="1" s="1"/>
  <c r="D8874" i="1" a="1"/>
  <c r="D8874" i="1" s="1"/>
  <c r="D8875" i="1" a="1"/>
  <c r="D8875" i="1" s="1"/>
  <c r="D8876" i="1" a="1"/>
  <c r="D8876" i="1" s="1"/>
  <c r="D8877" i="1" a="1"/>
  <c r="D8877" i="1" s="1"/>
  <c r="D8878" i="1" a="1"/>
  <c r="D8878" i="1" s="1"/>
  <c r="D8879" i="1" a="1"/>
  <c r="D8879" i="1" s="1"/>
  <c r="D8880" i="1" a="1"/>
  <c r="D8880" i="1" s="1"/>
  <c r="D8881" i="1" a="1"/>
  <c r="D8881" i="1" s="1"/>
  <c r="D8882" i="1" a="1"/>
  <c r="D8882" i="1" s="1"/>
  <c r="D8883" i="1" a="1"/>
  <c r="D8883" i="1" s="1"/>
  <c r="D8884" i="1" a="1"/>
  <c r="D8884" i="1" s="1"/>
  <c r="D8885" i="1" a="1"/>
  <c r="D8885" i="1" s="1"/>
  <c r="D8886" i="1" a="1"/>
  <c r="D8886" i="1" s="1"/>
  <c r="D8887" i="1" a="1"/>
  <c r="D8887" i="1" s="1"/>
  <c r="D8888" i="1" a="1"/>
  <c r="D8888" i="1" s="1"/>
  <c r="D8889" i="1" a="1"/>
  <c r="D8889" i="1" s="1"/>
  <c r="D8890" i="1" a="1"/>
  <c r="D8890" i="1" s="1"/>
  <c r="D8891" i="1" a="1"/>
  <c r="D8891" i="1" s="1"/>
  <c r="D8892" i="1" a="1"/>
  <c r="D8892" i="1" s="1"/>
  <c r="D8893" i="1" a="1"/>
  <c r="D8893" i="1" s="1"/>
  <c r="D8894" i="1" a="1"/>
  <c r="D8894" i="1" s="1"/>
  <c r="D8895" i="1" a="1"/>
  <c r="D8895" i="1" s="1"/>
  <c r="D8896" i="1" a="1"/>
  <c r="D8896" i="1" s="1"/>
  <c r="D8897" i="1" a="1"/>
  <c r="D8897" i="1" s="1"/>
  <c r="D8898" i="1" a="1"/>
  <c r="D8898" i="1" s="1"/>
  <c r="D8899" i="1" a="1"/>
  <c r="D8899" i="1" s="1"/>
  <c r="D8900" i="1" a="1"/>
  <c r="D8900" i="1" s="1"/>
  <c r="D8901" i="1" a="1"/>
  <c r="D8901" i="1" s="1"/>
  <c r="D8902" i="1" a="1"/>
  <c r="D8902" i="1" s="1"/>
  <c r="D8903" i="1" a="1"/>
  <c r="D8903" i="1" s="1"/>
  <c r="D8904" i="1" a="1"/>
  <c r="D8904" i="1" s="1"/>
  <c r="D8905" i="1" a="1"/>
  <c r="D8905" i="1" s="1"/>
  <c r="D8906" i="1" a="1"/>
  <c r="D8906" i="1" s="1"/>
  <c r="D8907" i="1" a="1"/>
  <c r="D8907" i="1" s="1"/>
  <c r="D8908" i="1" a="1"/>
  <c r="D8908" i="1" s="1"/>
  <c r="D8909" i="1" a="1"/>
  <c r="D8909" i="1" s="1"/>
  <c r="D8910" i="1" a="1"/>
  <c r="D8910" i="1" s="1"/>
  <c r="D8911" i="1" a="1"/>
  <c r="D8911" i="1" s="1"/>
  <c r="D8912" i="1" a="1"/>
  <c r="D8912" i="1" s="1"/>
  <c r="D8913" i="1" a="1"/>
  <c r="D8913" i="1" s="1"/>
  <c r="D8914" i="1" a="1"/>
  <c r="D8914" i="1" s="1"/>
  <c r="D8915" i="1" a="1"/>
  <c r="D8915" i="1" s="1"/>
  <c r="D8916" i="1" a="1"/>
  <c r="D8916" i="1" s="1"/>
  <c r="D8917" i="1" a="1"/>
  <c r="D8917" i="1" s="1"/>
  <c r="D8918" i="1" a="1"/>
  <c r="D8918" i="1" s="1"/>
  <c r="D8919" i="1" a="1"/>
  <c r="D8919" i="1" s="1"/>
  <c r="D8920" i="1" a="1"/>
  <c r="D8920" i="1" s="1"/>
  <c r="D8921" i="1" a="1"/>
  <c r="D8921" i="1" s="1"/>
  <c r="D8922" i="1" a="1"/>
  <c r="D8922" i="1" s="1"/>
  <c r="D8923" i="1" a="1"/>
  <c r="D8923" i="1" s="1"/>
  <c r="D8924" i="1" a="1"/>
  <c r="D8924" i="1" s="1"/>
  <c r="D8925" i="1" a="1"/>
  <c r="D8925" i="1" s="1"/>
  <c r="D8926" i="1" a="1"/>
  <c r="D8926" i="1" s="1"/>
  <c r="D8927" i="1" a="1"/>
  <c r="D8927" i="1" s="1"/>
  <c r="D8928" i="1" a="1"/>
  <c r="D8928" i="1" s="1"/>
  <c r="D8929" i="1" a="1"/>
  <c r="D8929" i="1" s="1"/>
  <c r="D8930" i="1" a="1"/>
  <c r="D8930" i="1" s="1"/>
  <c r="D8931" i="1" a="1"/>
  <c r="D8931" i="1" s="1"/>
  <c r="D8932" i="1" a="1"/>
  <c r="D8932" i="1" s="1"/>
  <c r="D8933" i="1" a="1"/>
  <c r="D8933" i="1" s="1"/>
  <c r="D8934" i="1" a="1"/>
  <c r="D8934" i="1" s="1"/>
  <c r="D8935" i="1" a="1"/>
  <c r="D8935" i="1" s="1"/>
  <c r="D8936" i="1" a="1"/>
  <c r="D8936" i="1" s="1"/>
  <c r="D8937" i="1" a="1"/>
  <c r="D8937" i="1" s="1"/>
  <c r="D8938" i="1" a="1"/>
  <c r="D8938" i="1" s="1"/>
  <c r="D8939" i="1" a="1"/>
  <c r="D8939" i="1" s="1"/>
  <c r="D8940" i="1" a="1"/>
  <c r="D8940" i="1" s="1"/>
  <c r="D8941" i="1" a="1"/>
  <c r="D8941" i="1" s="1"/>
  <c r="D8942" i="1" a="1"/>
  <c r="D8942" i="1" s="1"/>
  <c r="D8943" i="1" a="1"/>
  <c r="D8943" i="1" s="1"/>
  <c r="D8944" i="1" a="1"/>
  <c r="D8944" i="1" s="1"/>
  <c r="D8945" i="1" a="1"/>
  <c r="D8945" i="1" s="1"/>
  <c r="D8946" i="1" a="1"/>
  <c r="D8946" i="1" s="1"/>
  <c r="D8947" i="1" a="1"/>
  <c r="D8947" i="1" s="1"/>
  <c r="D8948" i="1" a="1"/>
  <c r="D8948" i="1" s="1"/>
  <c r="D8949" i="1" a="1"/>
  <c r="D8949" i="1" s="1"/>
  <c r="D8950" i="1" a="1"/>
  <c r="D8950" i="1" s="1"/>
  <c r="D8951" i="1" a="1"/>
  <c r="D8951" i="1" s="1"/>
  <c r="D8952" i="1" a="1"/>
  <c r="D8952" i="1" s="1"/>
  <c r="D8953" i="1" a="1"/>
  <c r="D8953" i="1" s="1"/>
  <c r="D8954" i="1" a="1"/>
  <c r="D8954" i="1" s="1"/>
  <c r="D8955" i="1" a="1"/>
  <c r="D8955" i="1" s="1"/>
  <c r="D8956" i="1" a="1"/>
  <c r="D8956" i="1" s="1"/>
  <c r="D8957" i="1" a="1"/>
  <c r="D8957" i="1" s="1"/>
  <c r="D8958" i="1" a="1"/>
  <c r="D8958" i="1" s="1"/>
  <c r="D8959" i="1" a="1"/>
  <c r="D8959" i="1" s="1"/>
  <c r="D8960" i="1" a="1"/>
  <c r="D8960" i="1" s="1"/>
  <c r="D8961" i="1" a="1"/>
  <c r="D8961" i="1" s="1"/>
  <c r="D8962" i="1" a="1"/>
  <c r="D8962" i="1" s="1"/>
  <c r="D8963" i="1" a="1"/>
  <c r="D8963" i="1" s="1"/>
  <c r="D8964" i="1" a="1"/>
  <c r="D8964" i="1" s="1"/>
  <c r="D8965" i="1" a="1"/>
  <c r="D8965" i="1" s="1"/>
  <c r="D8966" i="1" a="1"/>
  <c r="D8966" i="1" s="1"/>
  <c r="D8967" i="1" a="1"/>
  <c r="D8967" i="1" s="1"/>
  <c r="D8968" i="1" a="1"/>
  <c r="D8968" i="1" s="1"/>
  <c r="D8969" i="1" a="1"/>
  <c r="D8969" i="1" s="1"/>
  <c r="D8970" i="1" a="1"/>
  <c r="D8970" i="1" s="1"/>
  <c r="D8971" i="1" a="1"/>
  <c r="D8971" i="1" s="1"/>
  <c r="D8972" i="1" a="1"/>
  <c r="D8972" i="1" s="1"/>
  <c r="D8973" i="1" a="1"/>
  <c r="D8973" i="1" s="1"/>
  <c r="D8974" i="1" a="1"/>
  <c r="D8974" i="1" s="1"/>
  <c r="D8975" i="1" a="1"/>
  <c r="D8975" i="1" s="1"/>
  <c r="D8976" i="1" a="1"/>
  <c r="D8976" i="1" s="1"/>
  <c r="D8977" i="1" a="1"/>
  <c r="D8977" i="1" s="1"/>
  <c r="D8978" i="1" a="1"/>
  <c r="D8978" i="1" s="1"/>
  <c r="D8979" i="1" a="1"/>
  <c r="D8979" i="1" s="1"/>
  <c r="D8980" i="1" a="1"/>
  <c r="D8980" i="1" s="1"/>
  <c r="D8981" i="1" a="1"/>
  <c r="D8981" i="1" s="1"/>
  <c r="D8982" i="1" a="1"/>
  <c r="D8982" i="1" s="1"/>
  <c r="D8983" i="1" a="1"/>
  <c r="D8983" i="1" s="1"/>
  <c r="D8984" i="1" a="1"/>
  <c r="D8984" i="1" s="1"/>
  <c r="D8985" i="1" a="1"/>
  <c r="D8985" i="1" s="1"/>
  <c r="D8986" i="1" a="1"/>
  <c r="D8986" i="1" s="1"/>
  <c r="D8987" i="1" a="1"/>
  <c r="D8987" i="1" s="1"/>
  <c r="D8988" i="1" a="1"/>
  <c r="D8988" i="1" s="1"/>
  <c r="D8989" i="1" a="1"/>
  <c r="D8989" i="1" s="1"/>
  <c r="D8990" i="1" a="1"/>
  <c r="D8990" i="1" s="1"/>
  <c r="D8991" i="1" a="1"/>
  <c r="D8991" i="1" s="1"/>
  <c r="D8992" i="1" a="1"/>
  <c r="D8992" i="1" s="1"/>
  <c r="D8993" i="1" a="1"/>
  <c r="D8993" i="1" s="1"/>
  <c r="D8994" i="1" a="1"/>
  <c r="D8994" i="1" s="1"/>
  <c r="D8995" i="1" a="1"/>
  <c r="D8995" i="1" s="1"/>
  <c r="D8996" i="1" a="1"/>
  <c r="D8996" i="1" s="1"/>
  <c r="D8997" i="1" a="1"/>
  <c r="D8997" i="1" s="1"/>
  <c r="D8998" i="1" a="1"/>
  <c r="D8998" i="1" s="1"/>
  <c r="D8999" i="1" a="1"/>
  <c r="D8999" i="1" s="1"/>
  <c r="D9000" i="1" a="1"/>
  <c r="D9000" i="1" s="1"/>
  <c r="D9001" i="1" a="1"/>
  <c r="D9001" i="1" s="1"/>
  <c r="D9002" i="1" a="1"/>
  <c r="D9002" i="1" s="1"/>
  <c r="D9003" i="1" a="1"/>
  <c r="D9003" i="1" s="1"/>
  <c r="D9004" i="1" a="1"/>
  <c r="D9004" i="1" s="1"/>
  <c r="D9005" i="1" a="1"/>
  <c r="D9005" i="1" s="1"/>
  <c r="D9006" i="1" a="1"/>
  <c r="D9006" i="1" s="1"/>
  <c r="D9007" i="1" a="1"/>
  <c r="D9007" i="1" s="1"/>
  <c r="D9008" i="1" a="1"/>
  <c r="D9008" i="1" s="1"/>
  <c r="D9009" i="1" a="1"/>
  <c r="D9009" i="1" s="1"/>
  <c r="D9010" i="1" a="1"/>
  <c r="D9010" i="1" s="1"/>
  <c r="D9011" i="1" a="1"/>
  <c r="D9011" i="1" s="1"/>
  <c r="D9012" i="1" a="1"/>
  <c r="D9012" i="1" s="1"/>
  <c r="D9013" i="1" a="1"/>
  <c r="D9013" i="1" s="1"/>
  <c r="D9014" i="1" a="1"/>
  <c r="D9014" i="1" s="1"/>
  <c r="D9015" i="1" a="1"/>
  <c r="D9015" i="1" s="1"/>
  <c r="D9016" i="1" a="1"/>
  <c r="D9016" i="1" s="1"/>
  <c r="D9017" i="1" a="1"/>
  <c r="D9017" i="1" s="1"/>
  <c r="D9018" i="1" a="1"/>
  <c r="D9018" i="1" s="1"/>
  <c r="D9019" i="1" a="1"/>
  <c r="D9019" i="1" s="1"/>
  <c r="D9020" i="1" a="1"/>
  <c r="D9020" i="1" s="1"/>
  <c r="D9021" i="1" a="1"/>
  <c r="D9021" i="1" s="1"/>
  <c r="D9022" i="1" a="1"/>
  <c r="D9022" i="1" s="1"/>
  <c r="D9023" i="1" a="1"/>
  <c r="D9023" i="1" s="1"/>
  <c r="D9024" i="1" a="1"/>
  <c r="D9024" i="1" s="1"/>
  <c r="D9025" i="1" a="1"/>
  <c r="D9025" i="1" s="1"/>
  <c r="D9026" i="1" a="1"/>
  <c r="D9026" i="1" s="1"/>
  <c r="D9027" i="1" a="1"/>
  <c r="D9027" i="1" s="1"/>
  <c r="D9028" i="1" a="1"/>
  <c r="D9028" i="1" s="1"/>
  <c r="D9029" i="1" a="1"/>
  <c r="D9029" i="1" s="1"/>
  <c r="D9030" i="1" a="1"/>
  <c r="D9030" i="1" s="1"/>
  <c r="D9031" i="1" a="1"/>
  <c r="D9031" i="1" s="1"/>
  <c r="D9032" i="1" a="1"/>
  <c r="D9032" i="1" s="1"/>
  <c r="D9033" i="1" a="1"/>
  <c r="D9033" i="1" s="1"/>
  <c r="D9034" i="1" a="1"/>
  <c r="D9034" i="1" s="1"/>
  <c r="D9035" i="1" a="1"/>
  <c r="D9035" i="1" s="1"/>
  <c r="D9036" i="1" a="1"/>
  <c r="D9036" i="1"/>
  <c r="D9037" i="1" a="1"/>
  <c r="D9037" i="1" s="1"/>
  <c r="D9038" i="1" a="1"/>
  <c r="D9038" i="1" s="1"/>
  <c r="D9039" i="1" a="1"/>
  <c r="D9039" i="1" s="1"/>
  <c r="D9040" i="1" a="1"/>
  <c r="D9040" i="1" s="1"/>
  <c r="D9041" i="1" a="1"/>
  <c r="D9041" i="1"/>
  <c r="D9042" i="1" a="1"/>
  <c r="D9042" i="1" s="1"/>
  <c r="D9043" i="1" a="1"/>
  <c r="D9043" i="1" s="1"/>
  <c r="D9044" i="1" a="1"/>
  <c r="D9044" i="1" s="1"/>
  <c r="D9045" i="1" a="1"/>
  <c r="D9045" i="1" s="1"/>
  <c r="D9046" i="1" a="1"/>
  <c r="D9046" i="1"/>
  <c r="D9047" i="1" a="1"/>
  <c r="D9047" i="1" s="1"/>
  <c r="D9048" i="1" a="1"/>
  <c r="D9048" i="1" s="1"/>
  <c r="D9049" i="1" a="1"/>
  <c r="D9049" i="1" s="1"/>
  <c r="D9050" i="1" a="1"/>
  <c r="D9050" i="1" s="1"/>
  <c r="D9051" i="1" a="1"/>
  <c r="D9051" i="1" s="1"/>
  <c r="D9052" i="1" a="1"/>
  <c r="D9052" i="1" s="1"/>
  <c r="D9053" i="1" a="1"/>
  <c r="D9053" i="1" s="1"/>
  <c r="D9054" i="1" a="1"/>
  <c r="D9054" i="1" s="1"/>
  <c r="D9055" i="1" a="1"/>
  <c r="D9055" i="1" s="1"/>
  <c r="D9056" i="1" a="1"/>
  <c r="D9056" i="1" s="1"/>
  <c r="D9057" i="1" a="1"/>
  <c r="D9057" i="1" s="1"/>
  <c r="D9058" i="1" a="1"/>
  <c r="D9058" i="1" s="1"/>
  <c r="D9059" i="1" a="1"/>
  <c r="D9059" i="1" s="1"/>
  <c r="D9060" i="1" a="1"/>
  <c r="D9060" i="1" s="1"/>
  <c r="D9061" i="1" a="1"/>
  <c r="D9061" i="1" s="1"/>
  <c r="D9062" i="1" a="1"/>
  <c r="D9062" i="1" s="1"/>
  <c r="D9063" i="1" a="1"/>
  <c r="D9063" i="1" s="1"/>
  <c r="D9064" i="1" a="1"/>
  <c r="D9064" i="1" s="1"/>
  <c r="D9065" i="1" a="1"/>
  <c r="D9065" i="1" s="1"/>
  <c r="D9066" i="1" a="1"/>
  <c r="D9066" i="1" s="1"/>
  <c r="D9067" i="1" a="1"/>
  <c r="D9067" i="1" s="1"/>
  <c r="D9068" i="1" a="1"/>
  <c r="D9068" i="1" s="1"/>
  <c r="D9069" i="1" a="1"/>
  <c r="D9069" i="1" s="1"/>
  <c r="D9070" i="1" a="1"/>
  <c r="D9070" i="1" s="1"/>
  <c r="D9071" i="1" a="1"/>
  <c r="D9071" i="1" s="1"/>
  <c r="D9072" i="1" a="1"/>
  <c r="D9072" i="1" s="1"/>
  <c r="D9073" i="1" a="1"/>
  <c r="D9073" i="1" s="1"/>
  <c r="D9074" i="1" a="1"/>
  <c r="D9074" i="1" s="1"/>
  <c r="D9075" i="1" a="1"/>
  <c r="D9075" i="1" s="1"/>
  <c r="D9076" i="1" a="1"/>
  <c r="D9076" i="1" s="1"/>
  <c r="D9077" i="1" a="1"/>
  <c r="D9077" i="1" s="1"/>
  <c r="D9078" i="1" a="1"/>
  <c r="D9078" i="1" s="1"/>
  <c r="D9079" i="1" a="1"/>
  <c r="D9079" i="1" s="1"/>
  <c r="D9080" i="1" a="1"/>
  <c r="D9080" i="1" s="1"/>
  <c r="D9081" i="1" a="1"/>
  <c r="D9081" i="1" s="1"/>
  <c r="D9082" i="1" a="1"/>
  <c r="D9082" i="1" s="1"/>
  <c r="D9083" i="1" a="1"/>
  <c r="D9083" i="1" s="1"/>
  <c r="D9084" i="1" a="1"/>
  <c r="D9084" i="1" s="1"/>
  <c r="D9085" i="1" a="1"/>
  <c r="D9085" i="1" s="1"/>
  <c r="D9086" i="1" a="1"/>
  <c r="D9086" i="1" s="1"/>
  <c r="D9087" i="1" a="1"/>
  <c r="D9087" i="1" s="1"/>
  <c r="D9088" i="1" a="1"/>
  <c r="D9088" i="1" s="1"/>
  <c r="D9089" i="1" a="1"/>
  <c r="D9089" i="1" s="1"/>
  <c r="D9090" i="1" a="1"/>
  <c r="D9090" i="1" s="1"/>
  <c r="D9091" i="1" a="1"/>
  <c r="D9091" i="1" s="1"/>
  <c r="D9092" i="1" a="1"/>
  <c r="D9092" i="1" s="1"/>
  <c r="D9093" i="1" a="1"/>
  <c r="D9093" i="1" s="1"/>
  <c r="D9094" i="1" a="1"/>
  <c r="D9094" i="1" s="1"/>
  <c r="D9095" i="1" a="1"/>
  <c r="D9095" i="1" s="1"/>
  <c r="D9096" i="1" a="1"/>
  <c r="D9096" i="1" s="1"/>
  <c r="D9097" i="1" a="1"/>
  <c r="D9097" i="1" s="1"/>
  <c r="D9098" i="1" a="1"/>
  <c r="D9098" i="1" s="1"/>
  <c r="D9099" i="1" a="1"/>
  <c r="D9099" i="1" s="1"/>
  <c r="D9100" i="1" a="1"/>
  <c r="D9100" i="1" s="1"/>
  <c r="D9101" i="1" a="1"/>
  <c r="D9101" i="1" s="1"/>
  <c r="D9102" i="1" a="1"/>
  <c r="D9102" i="1" s="1"/>
  <c r="D9103" i="1" a="1"/>
  <c r="D9103" i="1" s="1"/>
  <c r="D9104" i="1" a="1"/>
  <c r="D9104" i="1" s="1"/>
  <c r="D9105" i="1" a="1"/>
  <c r="D9105" i="1" s="1"/>
  <c r="D9106" i="1" a="1"/>
  <c r="D9106" i="1" s="1"/>
  <c r="D9107" i="1" a="1"/>
  <c r="D9107" i="1" s="1"/>
  <c r="D9108" i="1" a="1"/>
  <c r="D9108" i="1" s="1"/>
  <c r="D9109" i="1" a="1"/>
  <c r="D9109" i="1" s="1"/>
  <c r="D9110" i="1" a="1"/>
  <c r="D9110" i="1" s="1"/>
  <c r="D9111" i="1" a="1"/>
  <c r="D9111" i="1" s="1"/>
  <c r="D9112" i="1" a="1"/>
  <c r="D9112" i="1" s="1"/>
  <c r="D9113" i="1" a="1"/>
  <c r="D9113" i="1" s="1"/>
  <c r="D9114" i="1" a="1"/>
  <c r="D9114" i="1" s="1"/>
  <c r="D9115" i="1" a="1"/>
  <c r="D9115" i="1" s="1"/>
  <c r="D9116" i="1" a="1"/>
  <c r="D9116" i="1" s="1"/>
  <c r="D9117" i="1" a="1"/>
  <c r="D9117" i="1" s="1"/>
  <c r="D9118" i="1" a="1"/>
  <c r="D9118" i="1" s="1"/>
  <c r="D9119" i="1" a="1"/>
  <c r="D9119" i="1" s="1"/>
  <c r="D9120" i="1" a="1"/>
  <c r="D9120" i="1" s="1"/>
  <c r="D9121" i="1" a="1"/>
  <c r="D9121" i="1" s="1"/>
  <c r="D9122" i="1" a="1"/>
  <c r="D9122" i="1" s="1"/>
  <c r="D9123" i="1" a="1"/>
  <c r="D9123" i="1" s="1"/>
  <c r="D9124" i="1" a="1"/>
  <c r="D9124" i="1" s="1"/>
  <c r="D9125" i="1" a="1"/>
  <c r="D9125" i="1" s="1"/>
  <c r="D9126" i="1" a="1"/>
  <c r="D9126" i="1" s="1"/>
  <c r="D9127" i="1" a="1"/>
  <c r="D9127" i="1" s="1"/>
  <c r="D9128" i="1" a="1"/>
  <c r="D9128" i="1" s="1"/>
  <c r="D9129" i="1" a="1"/>
  <c r="D9129" i="1" s="1"/>
  <c r="D9130" i="1" a="1"/>
  <c r="D9130" i="1" s="1"/>
  <c r="D9131" i="1" a="1"/>
  <c r="D9131" i="1" s="1"/>
  <c r="D9132" i="1" a="1"/>
  <c r="D9132" i="1" s="1"/>
  <c r="D9133" i="1" a="1"/>
  <c r="D9133" i="1" s="1"/>
  <c r="D9134" i="1" a="1"/>
  <c r="D9134" i="1" s="1"/>
  <c r="D9135" i="1" a="1"/>
  <c r="D9135" i="1" s="1"/>
  <c r="D9136" i="1" a="1"/>
  <c r="D9136" i="1" s="1"/>
  <c r="D9137" i="1" a="1"/>
  <c r="D9137" i="1" s="1"/>
  <c r="D9138" i="1" a="1"/>
  <c r="D9138" i="1" s="1"/>
  <c r="D9139" i="1" a="1"/>
  <c r="D9139" i="1" s="1"/>
  <c r="D9140" i="1" a="1"/>
  <c r="D9140" i="1" s="1"/>
  <c r="D9141" i="1" a="1"/>
  <c r="D9141" i="1" s="1"/>
  <c r="D9142" i="1" a="1"/>
  <c r="D9142" i="1" s="1"/>
  <c r="D9143" i="1" a="1"/>
  <c r="D9143" i="1" s="1"/>
  <c r="D9144" i="1" a="1"/>
  <c r="D9144" i="1" s="1"/>
  <c r="D9145" i="1" a="1"/>
  <c r="D9145" i="1" s="1"/>
  <c r="D9146" i="1" a="1"/>
  <c r="D9146" i="1" s="1"/>
  <c r="D9147" i="1" a="1"/>
  <c r="D9147" i="1" s="1"/>
  <c r="D9148" i="1" a="1"/>
  <c r="D9148" i="1" s="1"/>
  <c r="D9149" i="1" a="1"/>
  <c r="D9149" i="1" s="1"/>
  <c r="D9150" i="1" a="1"/>
  <c r="D9150" i="1" s="1"/>
  <c r="D9151" i="1" a="1"/>
  <c r="D9151" i="1" s="1"/>
  <c r="D9152" i="1" a="1"/>
  <c r="D9152" i="1" s="1"/>
  <c r="D9153" i="1" a="1"/>
  <c r="D9153" i="1" s="1"/>
  <c r="D9154" i="1" a="1"/>
  <c r="D9154" i="1" s="1"/>
  <c r="D9155" i="1" a="1"/>
  <c r="D9155" i="1" s="1"/>
  <c r="D9156" i="1" a="1"/>
  <c r="D9156" i="1" s="1"/>
  <c r="D9157" i="1" a="1"/>
  <c r="D9157" i="1" s="1"/>
  <c r="D9158" i="1" a="1"/>
  <c r="D9158" i="1" s="1"/>
  <c r="D9159" i="1" a="1"/>
  <c r="D9159" i="1" s="1"/>
  <c r="D9160" i="1" a="1"/>
  <c r="D9160" i="1" s="1"/>
  <c r="D9161" i="1" a="1"/>
  <c r="D9161" i="1" s="1"/>
  <c r="D9162" i="1" a="1"/>
  <c r="D9162" i="1" s="1"/>
  <c r="D9163" i="1" a="1"/>
  <c r="D9163" i="1" s="1"/>
  <c r="D9164" i="1" a="1"/>
  <c r="D9164" i="1" s="1"/>
  <c r="D9165" i="1" a="1"/>
  <c r="D9165" i="1" s="1"/>
  <c r="D9166" i="1" a="1"/>
  <c r="D9166" i="1" s="1"/>
  <c r="D9167" i="1" a="1"/>
  <c r="D9167" i="1" s="1"/>
  <c r="D9168" i="1" a="1"/>
  <c r="D9168" i="1" s="1"/>
  <c r="D9169" i="1" a="1"/>
  <c r="D9169" i="1" s="1"/>
  <c r="D9170" i="1" a="1"/>
  <c r="D9170" i="1" s="1"/>
  <c r="D9171" i="1" a="1"/>
  <c r="D9171" i="1" s="1"/>
  <c r="D9172" i="1" a="1"/>
  <c r="D9172" i="1" s="1"/>
  <c r="D9173" i="1" a="1"/>
  <c r="D9173" i="1" s="1"/>
  <c r="D9174" i="1" a="1"/>
  <c r="D9174" i="1" s="1"/>
  <c r="D9175" i="1" a="1"/>
  <c r="D9175" i="1" s="1"/>
  <c r="D9176" i="1" a="1"/>
  <c r="D9176" i="1" s="1"/>
  <c r="D9177" i="1" a="1"/>
  <c r="D9177" i="1" s="1"/>
  <c r="D9178" i="1" a="1"/>
  <c r="D9178" i="1" s="1"/>
  <c r="D9179" i="1" a="1"/>
  <c r="D9179" i="1" s="1"/>
  <c r="D9180" i="1" a="1"/>
  <c r="D9180" i="1" s="1"/>
  <c r="D9181" i="1" a="1"/>
  <c r="D9181" i="1" s="1"/>
  <c r="D9182" i="1" a="1"/>
  <c r="D9182" i="1" s="1"/>
  <c r="D9183" i="1" a="1"/>
  <c r="D9183" i="1" s="1"/>
  <c r="D9184" i="1" a="1"/>
  <c r="D9184" i="1" s="1"/>
  <c r="D9185" i="1" a="1"/>
  <c r="D9185" i="1" s="1"/>
  <c r="D9186" i="1" a="1"/>
  <c r="D9186" i="1" s="1"/>
  <c r="D9187" i="1" a="1"/>
  <c r="D9187" i="1" s="1"/>
  <c r="D9188" i="1" a="1"/>
  <c r="D9188" i="1" s="1"/>
  <c r="D9189" i="1" a="1"/>
  <c r="D9189" i="1" s="1"/>
  <c r="D9190" i="1" a="1"/>
  <c r="D9190" i="1" s="1"/>
  <c r="D9191" i="1" a="1"/>
  <c r="D9191" i="1" s="1"/>
  <c r="D9192" i="1" a="1"/>
  <c r="D9192" i="1" s="1"/>
  <c r="D9193" i="1" a="1"/>
  <c r="D9193" i="1" s="1"/>
  <c r="D9194" i="1" a="1"/>
  <c r="D9194" i="1" s="1"/>
  <c r="D9195" i="1" a="1"/>
  <c r="D9195" i="1" s="1"/>
  <c r="D9196" i="1" a="1"/>
  <c r="D9196" i="1" s="1"/>
  <c r="D9197" i="1" a="1"/>
  <c r="D9197" i="1" s="1"/>
  <c r="D9198" i="1" a="1"/>
  <c r="D9198" i="1" s="1"/>
  <c r="D9199" i="1" a="1"/>
  <c r="D9199" i="1" s="1"/>
  <c r="D9200" i="1" a="1"/>
  <c r="D9200" i="1" s="1"/>
  <c r="D9201" i="1" a="1"/>
  <c r="D9201" i="1" s="1"/>
  <c r="D9202" i="1" a="1"/>
  <c r="D9202" i="1" s="1"/>
  <c r="D9203" i="1" a="1"/>
  <c r="D9203" i="1" s="1"/>
  <c r="D9204" i="1" a="1"/>
  <c r="D9204" i="1" s="1"/>
  <c r="D9205" i="1" a="1"/>
  <c r="D9205" i="1" s="1"/>
  <c r="D9206" i="1" a="1"/>
  <c r="D9206" i="1" s="1"/>
  <c r="D9207" i="1" a="1"/>
  <c r="D9207" i="1" s="1"/>
  <c r="D9208" i="1" a="1"/>
  <c r="D9208" i="1" s="1"/>
  <c r="D9209" i="1" a="1"/>
  <c r="D9209" i="1" s="1"/>
  <c r="D9210" i="1" a="1"/>
  <c r="D9210" i="1" s="1"/>
  <c r="D9211" i="1" a="1"/>
  <c r="D9211" i="1" s="1"/>
  <c r="D9212" i="1" a="1"/>
  <c r="D9212" i="1" s="1"/>
  <c r="D9213" i="1" a="1"/>
  <c r="D9213" i="1" s="1"/>
  <c r="D9214" i="1" a="1"/>
  <c r="D9214" i="1" s="1"/>
  <c r="D9215" i="1" a="1"/>
  <c r="D9215" i="1" s="1"/>
  <c r="D9216" i="1" a="1"/>
  <c r="D9216" i="1" s="1"/>
  <c r="D9217" i="1" a="1"/>
  <c r="D9217" i="1" s="1"/>
  <c r="D9218" i="1" a="1"/>
  <c r="D9218" i="1" s="1"/>
  <c r="D9219" i="1" a="1"/>
  <c r="D9219" i="1" s="1"/>
  <c r="D9220" i="1" a="1"/>
  <c r="D9220" i="1" s="1"/>
  <c r="D9221" i="1" a="1"/>
  <c r="D9221" i="1" s="1"/>
  <c r="D9222" i="1" a="1"/>
  <c r="D9222" i="1" s="1"/>
  <c r="D9223" i="1" a="1"/>
  <c r="D9223" i="1" s="1"/>
  <c r="D9224" i="1" a="1"/>
  <c r="D9224" i="1" s="1"/>
  <c r="D9225" i="1" a="1"/>
  <c r="D9225" i="1" s="1"/>
  <c r="D9226" i="1" a="1"/>
  <c r="D9226" i="1" s="1"/>
  <c r="D9227" i="1" a="1"/>
  <c r="D9227" i="1" s="1"/>
  <c r="D9228" i="1" a="1"/>
  <c r="D9228" i="1" s="1"/>
  <c r="D9229" i="1" a="1"/>
  <c r="D9229" i="1" s="1"/>
  <c r="D9230" i="1" a="1"/>
  <c r="D9230" i="1" s="1"/>
  <c r="D9231" i="1" a="1"/>
  <c r="D9231" i="1" s="1"/>
  <c r="D9232" i="1" a="1"/>
  <c r="D9232" i="1" s="1"/>
  <c r="D9233" i="1" a="1"/>
  <c r="D9233" i="1" s="1"/>
  <c r="D9234" i="1" a="1"/>
  <c r="D9234" i="1" s="1"/>
  <c r="D9235" i="1" a="1"/>
  <c r="D9235" i="1" s="1"/>
  <c r="D9236" i="1" a="1"/>
  <c r="D9236" i="1" s="1"/>
  <c r="D9237" i="1" a="1"/>
  <c r="D9237" i="1" s="1"/>
  <c r="D9238" i="1" a="1"/>
  <c r="D9238" i="1" s="1"/>
  <c r="D9239" i="1" a="1"/>
  <c r="D9239" i="1" s="1"/>
  <c r="D9240" i="1" a="1"/>
  <c r="D9240" i="1" s="1"/>
  <c r="D9241" i="1" a="1"/>
  <c r="D9241" i="1" s="1"/>
  <c r="D9242" i="1" a="1"/>
  <c r="D9242" i="1" s="1"/>
  <c r="D9243" i="1" a="1"/>
  <c r="D9243" i="1" s="1"/>
  <c r="D9244" i="1" a="1"/>
  <c r="D9244" i="1" s="1"/>
  <c r="D9245" i="1" a="1"/>
  <c r="D9245" i="1" s="1"/>
  <c r="D9246" i="1" a="1"/>
  <c r="D9246" i="1" s="1"/>
  <c r="D9247" i="1" a="1"/>
  <c r="D9247" i="1" s="1"/>
  <c r="D9248" i="1" a="1"/>
  <c r="D9248" i="1" s="1"/>
  <c r="D9249" i="1" a="1"/>
  <c r="D9249" i="1" s="1"/>
  <c r="D9250" i="1" a="1"/>
  <c r="D9250" i="1" s="1"/>
  <c r="D9251" i="1" a="1"/>
  <c r="D9251" i="1" s="1"/>
  <c r="D9252" i="1" a="1"/>
  <c r="D9252" i="1" s="1"/>
  <c r="D9253" i="1" a="1"/>
  <c r="D9253" i="1" s="1"/>
  <c r="D9254" i="1" a="1"/>
  <c r="D9254" i="1" s="1"/>
  <c r="D9255" i="1" a="1"/>
  <c r="D9255" i="1" s="1"/>
  <c r="D9256" i="1" a="1"/>
  <c r="D9256" i="1" s="1"/>
  <c r="D9257" i="1" a="1"/>
  <c r="D9257" i="1" s="1"/>
  <c r="D9258" i="1" a="1"/>
  <c r="D9258" i="1" s="1"/>
  <c r="D9259" i="1" a="1"/>
  <c r="D9259" i="1" s="1"/>
  <c r="D9260" i="1" a="1"/>
  <c r="D9260" i="1" s="1"/>
  <c r="D9261" i="1" a="1"/>
  <c r="D9261" i="1" s="1"/>
  <c r="D9262" i="1" a="1"/>
  <c r="D9262" i="1" s="1"/>
  <c r="D9263" i="1" a="1"/>
  <c r="D9263" i="1" s="1"/>
  <c r="D9264" i="1" a="1"/>
  <c r="D9264" i="1" s="1"/>
  <c r="D9265" i="1" a="1"/>
  <c r="D9265" i="1" s="1"/>
  <c r="D9266" i="1" a="1"/>
  <c r="D9266" i="1" s="1"/>
  <c r="D9267" i="1" a="1"/>
  <c r="D9267" i="1" s="1"/>
  <c r="D9268" i="1" a="1"/>
  <c r="D9268" i="1" s="1"/>
  <c r="D9269" i="1" a="1"/>
  <c r="D9269" i="1" s="1"/>
  <c r="D9270" i="1" a="1"/>
  <c r="D9270" i="1" s="1"/>
  <c r="D9271" i="1" a="1"/>
  <c r="D9271" i="1" s="1"/>
  <c r="D9272" i="1" a="1"/>
  <c r="D9272" i="1" s="1"/>
  <c r="D9273" i="1" a="1"/>
  <c r="D9273" i="1" s="1"/>
  <c r="D9274" i="1" a="1"/>
  <c r="D9274" i="1" s="1"/>
  <c r="D9275" i="1" a="1"/>
  <c r="D9275" i="1" s="1"/>
  <c r="D9276" i="1" a="1"/>
  <c r="D9276" i="1" s="1"/>
  <c r="D9277" i="1" a="1"/>
  <c r="D9277" i="1" s="1"/>
  <c r="D9278" i="1" a="1"/>
  <c r="D9278" i="1" s="1"/>
  <c r="D9279" i="1" a="1"/>
  <c r="D9279" i="1" s="1"/>
  <c r="D9280" i="1" a="1"/>
  <c r="D9280" i="1" s="1"/>
  <c r="D9281" i="1" a="1"/>
  <c r="D9281" i="1" s="1"/>
  <c r="D9282" i="1" a="1"/>
  <c r="D9282" i="1" s="1"/>
  <c r="D9283" i="1" a="1"/>
  <c r="D9283" i="1" s="1"/>
  <c r="D9284" i="1" a="1"/>
  <c r="D9284" i="1" s="1"/>
  <c r="D9285" i="1" a="1"/>
  <c r="D9285" i="1" s="1"/>
  <c r="D9286" i="1" a="1"/>
  <c r="D9286" i="1" s="1"/>
  <c r="D9287" i="1" a="1"/>
  <c r="D9287" i="1" s="1"/>
  <c r="D9288" i="1" a="1"/>
  <c r="D9288" i="1" s="1"/>
  <c r="D9289" i="1" a="1"/>
  <c r="D9289" i="1" s="1"/>
  <c r="D9290" i="1" a="1"/>
  <c r="D9290" i="1" s="1"/>
  <c r="D9291" i="1" a="1"/>
  <c r="D9291" i="1" s="1"/>
  <c r="D9292" i="1" a="1"/>
  <c r="D9292" i="1" s="1"/>
  <c r="D9293" i="1" a="1"/>
  <c r="D9293" i="1" s="1"/>
  <c r="D9294" i="1" a="1"/>
  <c r="D9294" i="1" s="1"/>
  <c r="D9295" i="1" a="1"/>
  <c r="D9295" i="1" s="1"/>
  <c r="D9296" i="1" a="1"/>
  <c r="D9296" i="1" s="1"/>
  <c r="D9297" i="1" a="1"/>
  <c r="D9297" i="1" s="1"/>
  <c r="D9298" i="1" a="1"/>
  <c r="D9298" i="1" s="1"/>
  <c r="D9299" i="1" a="1"/>
  <c r="D9299" i="1" s="1"/>
  <c r="D9300" i="1" a="1"/>
  <c r="D9300" i="1" s="1"/>
  <c r="D9301" i="1" a="1"/>
  <c r="D9301" i="1" s="1"/>
  <c r="D9302" i="1" a="1"/>
  <c r="D9302" i="1" s="1"/>
  <c r="D9303" i="1" a="1"/>
  <c r="D9303" i="1" s="1"/>
  <c r="D9304" i="1" a="1"/>
  <c r="D9304" i="1" s="1"/>
  <c r="D9305" i="1" a="1"/>
  <c r="D9305" i="1" s="1"/>
  <c r="D9306" i="1" a="1"/>
  <c r="D9306" i="1" s="1"/>
  <c r="D9307" i="1" a="1"/>
  <c r="D9307" i="1" s="1"/>
  <c r="D9308" i="1" a="1"/>
  <c r="D9308" i="1" s="1"/>
  <c r="D9309" i="1" a="1"/>
  <c r="D9309" i="1" s="1"/>
  <c r="D9310" i="1" a="1"/>
  <c r="D9310" i="1" s="1"/>
  <c r="D9311" i="1" a="1"/>
  <c r="D9311" i="1" s="1"/>
  <c r="D9312" i="1" a="1"/>
  <c r="D9312" i="1" s="1"/>
  <c r="D9313" i="1" a="1"/>
  <c r="D9313" i="1" s="1"/>
  <c r="D9314" i="1" a="1"/>
  <c r="D9314" i="1" s="1"/>
  <c r="D9315" i="1" a="1"/>
  <c r="D9315" i="1" s="1"/>
  <c r="D9316" i="1" a="1"/>
  <c r="D9316" i="1" s="1"/>
  <c r="D9317" i="1" a="1"/>
  <c r="D9317" i="1" s="1"/>
  <c r="D9318" i="1" a="1"/>
  <c r="D9318" i="1" s="1"/>
  <c r="D9319" i="1" a="1"/>
  <c r="D9319" i="1" s="1"/>
  <c r="D9320" i="1" a="1"/>
  <c r="D9320" i="1" s="1"/>
  <c r="D9321" i="1" a="1"/>
  <c r="D9321" i="1" s="1"/>
  <c r="D9322" i="1" a="1"/>
  <c r="D9322" i="1" s="1"/>
  <c r="D9323" i="1" a="1"/>
  <c r="D9323" i="1" s="1"/>
  <c r="D9324" i="1" a="1"/>
  <c r="D9324" i="1" s="1"/>
  <c r="D9325" i="1" a="1"/>
  <c r="D9325" i="1" s="1"/>
  <c r="D9326" i="1" a="1"/>
  <c r="D9326" i="1" s="1"/>
  <c r="D9327" i="1" a="1"/>
  <c r="D9327" i="1" s="1"/>
  <c r="D9328" i="1" a="1"/>
  <c r="D9328" i="1" s="1"/>
  <c r="D9329" i="1" a="1"/>
  <c r="D9329" i="1" s="1"/>
  <c r="D9330" i="1" a="1"/>
  <c r="D9330" i="1" s="1"/>
  <c r="D9331" i="1" a="1"/>
  <c r="D9331" i="1" s="1"/>
  <c r="D9332" i="1" a="1"/>
  <c r="D9332" i="1" s="1"/>
  <c r="D9333" i="1" a="1"/>
  <c r="D9333" i="1" s="1"/>
  <c r="D9334" i="1" a="1"/>
  <c r="D9334" i="1" s="1"/>
  <c r="D9335" i="1" a="1"/>
  <c r="D9335" i="1" s="1"/>
  <c r="D9336" i="1" a="1"/>
  <c r="D9336" i="1" s="1"/>
  <c r="D9337" i="1" a="1"/>
  <c r="D9337" i="1" s="1"/>
  <c r="D9338" i="1" a="1"/>
  <c r="D9338" i="1" s="1"/>
  <c r="D9339" i="1" a="1"/>
  <c r="D9339" i="1" s="1"/>
  <c r="D9340" i="1" a="1"/>
  <c r="D9340" i="1" s="1"/>
  <c r="D9341" i="1" a="1"/>
  <c r="D9341" i="1" s="1"/>
  <c r="D9342" i="1" a="1"/>
  <c r="D9342" i="1" s="1"/>
  <c r="D9343" i="1" a="1"/>
  <c r="D9343" i="1" s="1"/>
  <c r="D9344" i="1" a="1"/>
  <c r="D9344" i="1" s="1"/>
  <c r="D9345" i="1" a="1"/>
  <c r="D9345" i="1" s="1"/>
  <c r="D9346" i="1" a="1"/>
  <c r="D9346" i="1" s="1"/>
  <c r="D9347" i="1" a="1"/>
  <c r="D9347" i="1" s="1"/>
  <c r="D9348" i="1" a="1"/>
  <c r="D9348" i="1" s="1"/>
  <c r="D9349" i="1" a="1"/>
  <c r="D9349" i="1" s="1"/>
  <c r="D9350" i="1" a="1"/>
  <c r="D9350" i="1" s="1"/>
  <c r="D9351" i="1" a="1"/>
  <c r="D9351" i="1" s="1"/>
  <c r="D9352" i="1" a="1"/>
  <c r="D9352" i="1" s="1"/>
  <c r="D9353" i="1" a="1"/>
  <c r="D9353" i="1" s="1"/>
  <c r="D9354" i="1" a="1"/>
  <c r="D9354" i="1" s="1"/>
  <c r="D9355" i="1" a="1"/>
  <c r="D9355" i="1" s="1"/>
  <c r="D9356" i="1" a="1"/>
  <c r="D9356" i="1" s="1"/>
  <c r="D9357" i="1" a="1"/>
  <c r="D9357" i="1" s="1"/>
  <c r="D9358" i="1" a="1"/>
  <c r="D9358" i="1" s="1"/>
  <c r="D9359" i="1" a="1"/>
  <c r="D9359" i="1" s="1"/>
  <c r="D9360" i="1" a="1"/>
  <c r="D9360" i="1" s="1"/>
  <c r="D9361" i="1" a="1"/>
  <c r="D9361" i="1" s="1"/>
  <c r="D9362" i="1" a="1"/>
  <c r="D9362" i="1" s="1"/>
  <c r="D9363" i="1" a="1"/>
  <c r="D9363" i="1" s="1"/>
  <c r="D9364" i="1" a="1"/>
  <c r="D9364" i="1" s="1"/>
  <c r="D9365" i="1" a="1"/>
  <c r="D9365" i="1" s="1"/>
  <c r="D9366" i="1" a="1"/>
  <c r="D9366" i="1" s="1"/>
  <c r="D9367" i="1" a="1"/>
  <c r="D9367" i="1" s="1"/>
  <c r="D9368" i="1" a="1"/>
  <c r="D9368" i="1" s="1"/>
  <c r="D9369" i="1" a="1"/>
  <c r="D9369" i="1" s="1"/>
  <c r="D9370" i="1" a="1"/>
  <c r="D9370" i="1" s="1"/>
  <c r="D9371" i="1" a="1"/>
  <c r="D9371" i="1" s="1"/>
  <c r="D9372" i="1" a="1"/>
  <c r="D9372" i="1" s="1"/>
  <c r="D9373" i="1" a="1"/>
  <c r="D9373" i="1" s="1"/>
  <c r="D9374" i="1" a="1"/>
  <c r="D9374" i="1" s="1"/>
  <c r="D9375" i="1" a="1"/>
  <c r="D9375" i="1" s="1"/>
  <c r="D9376" i="1" a="1"/>
  <c r="D9376" i="1" s="1"/>
  <c r="D9377" i="1" a="1"/>
  <c r="D9377" i="1" s="1"/>
  <c r="D9378" i="1" a="1"/>
  <c r="D9378" i="1" s="1"/>
  <c r="D9379" i="1" a="1"/>
  <c r="D9379" i="1" s="1"/>
  <c r="D9380" i="1" a="1"/>
  <c r="D9380" i="1" s="1"/>
  <c r="D9381" i="1" a="1"/>
  <c r="D9381" i="1" s="1"/>
  <c r="D9382" i="1" a="1"/>
  <c r="D9382" i="1" s="1"/>
  <c r="D9383" i="1" a="1"/>
  <c r="D9383" i="1" s="1"/>
  <c r="D9384" i="1" a="1"/>
  <c r="D9384" i="1" s="1"/>
  <c r="D9385" i="1" a="1"/>
  <c r="D9385" i="1" s="1"/>
  <c r="D9386" i="1" a="1"/>
  <c r="D9386" i="1" s="1"/>
  <c r="D9387" i="1" a="1"/>
  <c r="D9387" i="1" s="1"/>
  <c r="D9388" i="1" a="1"/>
  <c r="D9388" i="1" s="1"/>
  <c r="D9389" i="1" a="1"/>
  <c r="D9389" i="1" s="1"/>
  <c r="D9390" i="1" a="1"/>
  <c r="D9390" i="1" s="1"/>
  <c r="D9391" i="1" a="1"/>
  <c r="D9391" i="1" s="1"/>
  <c r="D9392" i="1" a="1"/>
  <c r="D9392" i="1" s="1"/>
  <c r="D9393" i="1" a="1"/>
  <c r="D9393" i="1" s="1"/>
  <c r="D9394" i="1" a="1"/>
  <c r="D9394" i="1" s="1"/>
  <c r="D9395" i="1" a="1"/>
  <c r="D9395" i="1" s="1"/>
  <c r="D9396" i="1" a="1"/>
  <c r="D9396" i="1" s="1"/>
  <c r="D9397" i="1" a="1"/>
  <c r="D9397" i="1" s="1"/>
  <c r="D9398" i="1" a="1"/>
  <c r="D9398" i="1" s="1"/>
  <c r="D9399" i="1" a="1"/>
  <c r="D9399" i="1" s="1"/>
  <c r="D9400" i="1" a="1"/>
  <c r="D9400" i="1" s="1"/>
  <c r="D9401" i="1" a="1"/>
  <c r="D9401" i="1" s="1"/>
  <c r="D9402" i="1" a="1"/>
  <c r="D9402" i="1" s="1"/>
  <c r="D9403" i="1" a="1"/>
  <c r="D9403" i="1" s="1"/>
  <c r="D9404" i="1" a="1"/>
  <c r="D9404" i="1" s="1"/>
  <c r="D9405" i="1" a="1"/>
  <c r="D9405" i="1" s="1"/>
  <c r="D9406" i="1" a="1"/>
  <c r="D9406" i="1" s="1"/>
  <c r="D9407" i="1" a="1"/>
  <c r="D9407" i="1" s="1"/>
  <c r="D9408" i="1" a="1"/>
  <c r="D9408" i="1" s="1"/>
  <c r="D9409" i="1" a="1"/>
  <c r="D9409" i="1" s="1"/>
  <c r="D9410" i="1" a="1"/>
  <c r="D9410" i="1" s="1"/>
  <c r="D9411" i="1" a="1"/>
  <c r="D9411" i="1" s="1"/>
  <c r="D9412" i="1" a="1"/>
  <c r="D9412" i="1" s="1"/>
  <c r="D9413" i="1" a="1"/>
  <c r="D9413" i="1" s="1"/>
  <c r="D9414" i="1" a="1"/>
  <c r="D9414" i="1" s="1"/>
  <c r="D9415" i="1" a="1"/>
  <c r="D9415" i="1" s="1"/>
  <c r="D9416" i="1" a="1"/>
  <c r="D9416" i="1" s="1"/>
  <c r="D9417" i="1" a="1"/>
  <c r="D9417" i="1" s="1"/>
  <c r="D9418" i="1" a="1"/>
  <c r="D9418" i="1" s="1"/>
  <c r="D9419" i="1" a="1"/>
  <c r="D9419" i="1" s="1"/>
  <c r="D9420" i="1" a="1"/>
  <c r="D9420" i="1" s="1"/>
  <c r="D9421" i="1" a="1"/>
  <c r="D9421" i="1" s="1"/>
  <c r="D9422" i="1" a="1"/>
  <c r="D9422" i="1" s="1"/>
  <c r="D9423" i="1" a="1"/>
  <c r="D9423" i="1" s="1"/>
  <c r="D9424" i="1" a="1"/>
  <c r="D9424" i="1" s="1"/>
  <c r="D9425" i="1" a="1"/>
  <c r="D9425" i="1" s="1"/>
  <c r="D9426" i="1" a="1"/>
  <c r="D9426" i="1" s="1"/>
  <c r="D9427" i="1" a="1"/>
  <c r="D9427" i="1" s="1"/>
  <c r="D9428" i="1" a="1"/>
  <c r="D9428" i="1" s="1"/>
  <c r="D9429" i="1" a="1"/>
  <c r="D9429" i="1" s="1"/>
  <c r="D9430" i="1" a="1"/>
  <c r="D9430" i="1" s="1"/>
  <c r="D9431" i="1" a="1"/>
  <c r="D9431" i="1" s="1"/>
  <c r="D9432" i="1" a="1"/>
  <c r="D9432" i="1" s="1"/>
  <c r="D9433" i="1" a="1"/>
  <c r="D9433" i="1" s="1"/>
  <c r="D9434" i="1" a="1"/>
  <c r="D9434" i="1" s="1"/>
  <c r="D9435" i="1" a="1"/>
  <c r="D9435" i="1" s="1"/>
  <c r="D9436" i="1" a="1"/>
  <c r="D9436" i="1" s="1"/>
  <c r="D9437" i="1" a="1"/>
  <c r="D9437" i="1" s="1"/>
  <c r="D9438" i="1" a="1"/>
  <c r="D9438" i="1" s="1"/>
  <c r="D9439" i="1" a="1"/>
  <c r="D9439" i="1" s="1"/>
  <c r="D9440" i="1" a="1"/>
  <c r="D9440" i="1" s="1"/>
  <c r="D9441" i="1" a="1"/>
  <c r="D9441" i="1" s="1"/>
  <c r="D9442" i="1" a="1"/>
  <c r="D9442" i="1" s="1"/>
  <c r="D9443" i="1" a="1"/>
  <c r="D9443" i="1" s="1"/>
  <c r="D9444" i="1" a="1"/>
  <c r="D9444" i="1" s="1"/>
  <c r="D9445" i="1" a="1"/>
  <c r="D9445" i="1" s="1"/>
  <c r="D9446" i="1" a="1"/>
  <c r="D9446" i="1" s="1"/>
  <c r="D9447" i="1" a="1"/>
  <c r="D9447" i="1" s="1"/>
  <c r="D9448" i="1" a="1"/>
  <c r="D9448" i="1" s="1"/>
  <c r="D9449" i="1" a="1"/>
  <c r="D9449" i="1" s="1"/>
  <c r="D9450" i="1" a="1"/>
  <c r="D9450" i="1" s="1"/>
  <c r="D9451" i="1" a="1"/>
  <c r="D9451" i="1" s="1"/>
  <c r="D9452" i="1" a="1"/>
  <c r="D9452" i="1" s="1"/>
  <c r="D9453" i="1" a="1"/>
  <c r="D9453" i="1" s="1"/>
  <c r="D9454" i="1" a="1"/>
  <c r="D9454" i="1" s="1"/>
  <c r="D9455" i="1" a="1"/>
  <c r="D9455" i="1" s="1"/>
  <c r="D9456" i="1" a="1"/>
  <c r="D9456" i="1" s="1"/>
  <c r="D9457" i="1" a="1"/>
  <c r="D9457" i="1" s="1"/>
  <c r="D9458" i="1" a="1"/>
  <c r="D9458" i="1" s="1"/>
  <c r="D9459" i="1" a="1"/>
  <c r="D9459" i="1" s="1"/>
  <c r="D9460" i="1" a="1"/>
  <c r="D9460" i="1" s="1"/>
  <c r="D9461" i="1" a="1"/>
  <c r="D9461" i="1" s="1"/>
  <c r="D9462" i="1" a="1"/>
  <c r="D9462" i="1" s="1"/>
  <c r="D9463" i="1" a="1"/>
  <c r="D9463" i="1" s="1"/>
  <c r="D9464" i="1" a="1"/>
  <c r="D9464" i="1" s="1"/>
  <c r="D9465" i="1" a="1"/>
  <c r="D9465" i="1" s="1"/>
  <c r="D9466" i="1" a="1"/>
  <c r="D9466" i="1" s="1"/>
  <c r="D9467" i="1" a="1"/>
  <c r="D9467" i="1" s="1"/>
  <c r="D9468" i="1" a="1"/>
  <c r="D9468" i="1" s="1"/>
  <c r="D9469" i="1" a="1"/>
  <c r="D9469" i="1" s="1"/>
  <c r="D9470" i="1" a="1"/>
  <c r="D9470" i="1" s="1"/>
  <c r="D9471" i="1" a="1"/>
  <c r="D9471" i="1" s="1"/>
  <c r="D9472" i="1" a="1"/>
  <c r="D9472" i="1" s="1"/>
  <c r="D9473" i="1" a="1"/>
  <c r="D9473" i="1" s="1"/>
  <c r="D9474" i="1" a="1"/>
  <c r="D9474" i="1" s="1"/>
  <c r="D9475" i="1" a="1"/>
  <c r="D9475" i="1" s="1"/>
  <c r="D9476" i="1" a="1"/>
  <c r="D9476" i="1" s="1"/>
  <c r="D9477" i="1" a="1"/>
  <c r="D9477" i="1" s="1"/>
  <c r="D9478" i="1" a="1"/>
  <c r="D9478" i="1" s="1"/>
  <c r="D9479" i="1" a="1"/>
  <c r="D9479" i="1" s="1"/>
  <c r="D9480" i="1" a="1"/>
  <c r="D9480" i="1" s="1"/>
  <c r="D9481" i="1" a="1"/>
  <c r="D9481" i="1" s="1"/>
  <c r="D9482" i="1" a="1"/>
  <c r="D9482" i="1" s="1"/>
  <c r="D9483" i="1" a="1"/>
  <c r="D9483" i="1" s="1"/>
  <c r="D9484" i="1" a="1"/>
  <c r="D9484" i="1" s="1"/>
  <c r="D9485" i="1" a="1"/>
  <c r="D9485" i="1" s="1"/>
  <c r="D9486" i="1" a="1"/>
  <c r="D9486" i="1" s="1"/>
  <c r="D9487" i="1" a="1"/>
  <c r="D9487" i="1" s="1"/>
  <c r="D9488" i="1" a="1"/>
  <c r="D9488" i="1" s="1"/>
  <c r="D9489" i="1" a="1"/>
  <c r="D9489" i="1" s="1"/>
  <c r="D9490" i="1" a="1"/>
  <c r="D9490" i="1" s="1"/>
  <c r="D9491" i="1" a="1"/>
  <c r="D9491" i="1" s="1"/>
  <c r="D9492" i="1" a="1"/>
  <c r="D9492" i="1" s="1"/>
  <c r="D9493" i="1" a="1"/>
  <c r="D9493" i="1" s="1"/>
  <c r="D9494" i="1" a="1"/>
  <c r="D9494" i="1" s="1"/>
  <c r="D9495" i="1" a="1"/>
  <c r="D9495" i="1" s="1"/>
  <c r="D9496" i="1" a="1"/>
  <c r="D9496" i="1" s="1"/>
  <c r="D9497" i="1" a="1"/>
  <c r="D9497" i="1" s="1"/>
  <c r="D9498" i="1" a="1"/>
  <c r="D9498" i="1" s="1"/>
  <c r="D9499" i="1" a="1"/>
  <c r="D9499" i="1" s="1"/>
  <c r="D9500" i="1" a="1"/>
  <c r="D9500" i="1" s="1"/>
  <c r="D9501" i="1" a="1"/>
  <c r="D9501" i="1" s="1"/>
  <c r="D9502" i="1" a="1"/>
  <c r="D9502" i="1" s="1"/>
  <c r="D9503" i="1" a="1"/>
  <c r="D9503" i="1" s="1"/>
  <c r="D9504" i="1" a="1"/>
  <c r="D9504" i="1" s="1"/>
  <c r="D9505" i="1" a="1"/>
  <c r="D9505" i="1" s="1"/>
  <c r="D9506" i="1" a="1"/>
  <c r="D9506" i="1" s="1"/>
  <c r="D9507" i="1" a="1"/>
  <c r="D9507" i="1" s="1"/>
  <c r="D9508" i="1" a="1"/>
  <c r="D9508" i="1" s="1"/>
  <c r="D9509" i="1" a="1"/>
  <c r="D9509" i="1" s="1"/>
  <c r="D9510" i="1" a="1"/>
  <c r="D9510" i="1" s="1"/>
  <c r="D9511" i="1" a="1"/>
  <c r="D9511" i="1" s="1"/>
  <c r="D9512" i="1" a="1"/>
  <c r="D9512" i="1" s="1"/>
  <c r="D9513" i="1" a="1"/>
  <c r="D9513" i="1" s="1"/>
  <c r="D9514" i="1" a="1"/>
  <c r="D9514" i="1" s="1"/>
  <c r="D9515" i="1" a="1"/>
  <c r="D9515" i="1" s="1"/>
  <c r="D9516" i="1" a="1"/>
  <c r="D9516" i="1" s="1"/>
  <c r="D9517" i="1" a="1"/>
  <c r="D9517" i="1" s="1"/>
  <c r="D9518" i="1" a="1"/>
  <c r="D9518" i="1" s="1"/>
  <c r="D9519" i="1" a="1"/>
  <c r="D9519" i="1" s="1"/>
  <c r="D9520" i="1" a="1"/>
  <c r="D9520" i="1" s="1"/>
  <c r="D9521" i="1" a="1"/>
  <c r="D9521" i="1" s="1"/>
  <c r="D9522" i="1" a="1"/>
  <c r="D9522" i="1" s="1"/>
  <c r="D9523" i="1" a="1"/>
  <c r="D9523" i="1" s="1"/>
  <c r="D9524" i="1" a="1"/>
  <c r="D9524" i="1" s="1"/>
  <c r="D9525" i="1" a="1"/>
  <c r="D9525" i="1" s="1"/>
  <c r="D9526" i="1" a="1"/>
  <c r="D9526" i="1" s="1"/>
  <c r="D9527" i="1" a="1"/>
  <c r="D9527" i="1" s="1"/>
  <c r="D9528" i="1" a="1"/>
  <c r="D9528" i="1" s="1"/>
  <c r="D9529" i="1" a="1"/>
  <c r="D9529" i="1" s="1"/>
  <c r="D9530" i="1" a="1"/>
  <c r="D9530" i="1" s="1"/>
  <c r="D9531" i="1" a="1"/>
  <c r="D9531" i="1" s="1"/>
  <c r="D9532" i="1" a="1"/>
  <c r="D9532" i="1" s="1"/>
  <c r="D9533" i="1" a="1"/>
  <c r="D9533" i="1" s="1"/>
  <c r="D9534" i="1" a="1"/>
  <c r="D9534" i="1" s="1"/>
  <c r="D9535" i="1" a="1"/>
  <c r="D9535" i="1" s="1"/>
  <c r="D9536" i="1" a="1"/>
  <c r="D9536" i="1" s="1"/>
  <c r="D9537" i="1" a="1"/>
  <c r="D9537" i="1" s="1"/>
  <c r="D9538" i="1" a="1"/>
  <c r="D9538" i="1" s="1"/>
  <c r="D9539" i="1" a="1"/>
  <c r="D9539" i="1" s="1"/>
  <c r="D9540" i="1" a="1"/>
  <c r="D9540" i="1" s="1"/>
  <c r="D9541" i="1" a="1"/>
  <c r="D9541" i="1" s="1"/>
  <c r="D9542" i="1" a="1"/>
  <c r="D9542" i="1" s="1"/>
  <c r="D9543" i="1" a="1"/>
  <c r="D9543" i="1" s="1"/>
  <c r="D9544" i="1" a="1"/>
  <c r="D9544" i="1" s="1"/>
  <c r="D9545" i="1" a="1"/>
  <c r="D9545" i="1" s="1"/>
  <c r="D9546" i="1" a="1"/>
  <c r="D9546" i="1" s="1"/>
  <c r="D9547" i="1" a="1"/>
  <c r="D9547" i="1" s="1"/>
  <c r="D9548" i="1" a="1"/>
  <c r="D9548" i="1" s="1"/>
  <c r="D9549" i="1" a="1"/>
  <c r="D9549" i="1" s="1"/>
  <c r="D9550" i="1" a="1"/>
  <c r="D9550" i="1" s="1"/>
  <c r="D9551" i="1" a="1"/>
  <c r="D9551" i="1" s="1"/>
  <c r="D9552" i="1" a="1"/>
  <c r="D9552" i="1" s="1"/>
  <c r="D9553" i="1" a="1"/>
  <c r="D9553" i="1" s="1"/>
  <c r="D9554" i="1" a="1"/>
  <c r="D9554" i="1" s="1"/>
  <c r="D9555" i="1" a="1"/>
  <c r="D9555" i="1" s="1"/>
  <c r="D9556" i="1" a="1"/>
  <c r="D9556" i="1" s="1"/>
  <c r="D9557" i="1" a="1"/>
  <c r="D9557" i="1" s="1"/>
  <c r="D9558" i="1" a="1"/>
  <c r="D9558" i="1" s="1"/>
  <c r="D9559" i="1" a="1"/>
  <c r="D9559" i="1" s="1"/>
  <c r="D9560" i="1" a="1"/>
  <c r="D9560" i="1" s="1"/>
  <c r="D9561" i="1" a="1"/>
  <c r="D9561" i="1" s="1"/>
  <c r="D9562" i="1" a="1"/>
  <c r="D9562" i="1" s="1"/>
  <c r="D9563" i="1" a="1"/>
  <c r="D9563" i="1" s="1"/>
  <c r="D9564" i="1" a="1"/>
  <c r="D9564" i="1" s="1"/>
  <c r="D9565" i="1" a="1"/>
  <c r="D9565" i="1" s="1"/>
  <c r="D9566" i="1" a="1"/>
  <c r="D9566" i="1" s="1"/>
  <c r="D9567" i="1" a="1"/>
  <c r="D9567" i="1" s="1"/>
  <c r="D9568" i="1" a="1"/>
  <c r="D9568" i="1" s="1"/>
  <c r="D9569" i="1" a="1"/>
  <c r="D9569" i="1" s="1"/>
  <c r="D9570" i="1" a="1"/>
  <c r="D9570" i="1" s="1"/>
  <c r="D9571" i="1" a="1"/>
  <c r="D9571" i="1" s="1"/>
  <c r="D9572" i="1" a="1"/>
  <c r="D9572" i="1" s="1"/>
  <c r="D9573" i="1" a="1"/>
  <c r="D9573" i="1" s="1"/>
  <c r="D9574" i="1" a="1"/>
  <c r="D9574" i="1" s="1"/>
  <c r="D9575" i="1" a="1"/>
  <c r="D9575" i="1" s="1"/>
  <c r="D9576" i="1" a="1"/>
  <c r="D9576" i="1" s="1"/>
  <c r="D9577" i="1" a="1"/>
  <c r="D9577" i="1" s="1"/>
  <c r="D9578" i="1" a="1"/>
  <c r="D9578" i="1" s="1"/>
  <c r="D9579" i="1" a="1"/>
  <c r="D9579" i="1" s="1"/>
  <c r="D9580" i="1" a="1"/>
  <c r="D9580" i="1" s="1"/>
  <c r="D9581" i="1" a="1"/>
  <c r="D9581" i="1" s="1"/>
  <c r="D9582" i="1" a="1"/>
  <c r="D9582" i="1" s="1"/>
  <c r="D9583" i="1" a="1"/>
  <c r="D9583" i="1" s="1"/>
  <c r="D9584" i="1" a="1"/>
  <c r="D9584" i="1" s="1"/>
  <c r="D9585" i="1" a="1"/>
  <c r="D9585" i="1" s="1"/>
  <c r="D9586" i="1" a="1"/>
  <c r="D9586" i="1" s="1"/>
  <c r="D9587" i="1" a="1"/>
  <c r="D9587" i="1" s="1"/>
  <c r="D9588" i="1" a="1"/>
  <c r="D9588" i="1" s="1"/>
  <c r="D9589" i="1" a="1"/>
  <c r="D9589" i="1" s="1"/>
  <c r="D9590" i="1" a="1"/>
  <c r="D9590" i="1" s="1"/>
  <c r="D9591" i="1" a="1"/>
  <c r="D9591" i="1" s="1"/>
  <c r="D9592" i="1" a="1"/>
  <c r="D9592" i="1" s="1"/>
  <c r="D9593" i="1" a="1"/>
  <c r="D9593" i="1" s="1"/>
  <c r="D9594" i="1" a="1"/>
  <c r="D9594" i="1" s="1"/>
  <c r="D9595" i="1" a="1"/>
  <c r="D9595" i="1" s="1"/>
  <c r="D9596" i="1" a="1"/>
  <c r="D9596" i="1" s="1"/>
  <c r="D9597" i="1" a="1"/>
  <c r="D9597" i="1" s="1"/>
  <c r="D9598" i="1" a="1"/>
  <c r="D9598" i="1" s="1"/>
  <c r="D9599" i="1" a="1"/>
  <c r="D9599" i="1" s="1"/>
  <c r="D9600" i="1" a="1"/>
  <c r="D9600" i="1" s="1"/>
  <c r="D9601" i="1" a="1"/>
  <c r="D9601" i="1" s="1"/>
  <c r="D9602" i="1" a="1"/>
  <c r="D9602" i="1" s="1"/>
  <c r="D9603" i="1" a="1"/>
  <c r="D9603" i="1" s="1"/>
  <c r="D9604" i="1" a="1"/>
  <c r="D9604" i="1" s="1"/>
  <c r="D9605" i="1" a="1"/>
  <c r="D9605" i="1" s="1"/>
  <c r="D9606" i="1" a="1"/>
  <c r="D9606" i="1" s="1"/>
  <c r="D9607" i="1" a="1"/>
  <c r="D9607" i="1" s="1"/>
  <c r="D9608" i="1" a="1"/>
  <c r="D9608" i="1" s="1"/>
  <c r="D9609" i="1" a="1"/>
  <c r="D9609" i="1" s="1"/>
  <c r="D9610" i="1" a="1"/>
  <c r="D9610" i="1" s="1"/>
  <c r="D9611" i="1" a="1"/>
  <c r="D9611" i="1" s="1"/>
  <c r="D9612" i="1" a="1"/>
  <c r="D9612" i="1" s="1"/>
  <c r="D9613" i="1" a="1"/>
  <c r="D9613" i="1" s="1"/>
  <c r="D9614" i="1" a="1"/>
  <c r="D9614" i="1" s="1"/>
  <c r="D9615" i="1" a="1"/>
  <c r="D9615" i="1" s="1"/>
  <c r="D9616" i="1" a="1"/>
  <c r="D9616" i="1" s="1"/>
  <c r="D9617" i="1" a="1"/>
  <c r="D9617" i="1" s="1"/>
  <c r="D9618" i="1" a="1"/>
  <c r="D9618" i="1" s="1"/>
  <c r="D9619" i="1" a="1"/>
  <c r="D9619" i="1" s="1"/>
  <c r="D9620" i="1" a="1"/>
  <c r="D9620" i="1" s="1"/>
  <c r="D9621" i="1" a="1"/>
  <c r="D9621" i="1" s="1"/>
  <c r="D9622" i="1" a="1"/>
  <c r="D9622" i="1" s="1"/>
  <c r="D9623" i="1" a="1"/>
  <c r="D9623" i="1" s="1"/>
  <c r="D9624" i="1" a="1"/>
  <c r="D9624" i="1" s="1"/>
  <c r="D9625" i="1" a="1"/>
  <c r="D9625" i="1" s="1"/>
  <c r="D9626" i="1" a="1"/>
  <c r="D9626" i="1" s="1"/>
  <c r="D9627" i="1" a="1"/>
  <c r="D9627" i="1" s="1"/>
  <c r="D9628" i="1" a="1"/>
  <c r="D9628" i="1" s="1"/>
  <c r="D9629" i="1" a="1"/>
  <c r="D9629" i="1" s="1"/>
  <c r="D9630" i="1" a="1"/>
  <c r="D9630" i="1" s="1"/>
  <c r="D9631" i="1" a="1"/>
  <c r="D9631" i="1" s="1"/>
  <c r="D9632" i="1" a="1"/>
  <c r="D9632" i="1" s="1"/>
  <c r="D9633" i="1" a="1"/>
  <c r="D9633" i="1" s="1"/>
  <c r="D9634" i="1" a="1"/>
  <c r="D9634" i="1" s="1"/>
  <c r="D9635" i="1" a="1"/>
  <c r="D9635" i="1" s="1"/>
  <c r="D9636" i="1" a="1"/>
  <c r="D9636" i="1" s="1"/>
  <c r="D9637" i="1" a="1"/>
  <c r="D9637" i="1" s="1"/>
  <c r="D9638" i="1" a="1"/>
  <c r="D9638" i="1" s="1"/>
  <c r="D9639" i="1" a="1"/>
  <c r="D9639" i="1" s="1"/>
  <c r="D9640" i="1" a="1"/>
  <c r="D9640" i="1" s="1"/>
  <c r="D9641" i="1" a="1"/>
  <c r="D9641" i="1" s="1"/>
  <c r="D9642" i="1" a="1"/>
  <c r="D9642" i="1" s="1"/>
  <c r="D9643" i="1" a="1"/>
  <c r="D9643" i="1" s="1"/>
  <c r="D9644" i="1" a="1"/>
  <c r="D9644" i="1" s="1"/>
  <c r="D9645" i="1" a="1"/>
  <c r="D9645" i="1" s="1"/>
  <c r="D9646" i="1" a="1"/>
  <c r="D9646" i="1" s="1"/>
  <c r="D9647" i="1" a="1"/>
  <c r="D9647" i="1" s="1"/>
  <c r="D9648" i="1" a="1"/>
  <c r="D9648" i="1" s="1"/>
  <c r="D9649" i="1" a="1"/>
  <c r="D9649" i="1" s="1"/>
  <c r="T95" i="1" l="1"/>
  <c r="W95" i="1" s="1"/>
  <c r="T232" i="1"/>
  <c r="U232" i="1" s="1"/>
  <c r="T240" i="1"/>
  <c r="U240" i="1" s="1"/>
  <c r="T248" i="1"/>
  <c r="U248" i="1" s="1"/>
  <c r="T256" i="1"/>
  <c r="U256" i="1" s="1"/>
  <c r="T364" i="1"/>
  <c r="U364" i="1" s="1"/>
  <c r="T372" i="1"/>
  <c r="U372" i="1" s="1"/>
  <c r="T380" i="1"/>
  <c r="W380" i="1" s="1"/>
  <c r="T388" i="1"/>
  <c r="U388" i="1" s="1"/>
  <c r="T396" i="1"/>
  <c r="V396" i="1" s="1"/>
  <c r="T410" i="1"/>
  <c r="V410" i="1" s="1"/>
  <c r="T420" i="1"/>
  <c r="U420" i="1" s="1"/>
  <c r="T422" i="1"/>
  <c r="W422" i="1" s="1"/>
  <c r="T432" i="1"/>
  <c r="W432" i="1" s="1"/>
  <c r="T434" i="1"/>
  <c r="V434" i="1" s="1"/>
  <c r="T446" i="1"/>
  <c r="T454" i="1"/>
  <c r="V454" i="1" s="1"/>
  <c r="T462" i="1"/>
  <c r="V462" i="1" s="1"/>
  <c r="T470" i="1"/>
  <c r="V470" i="1" s="1"/>
  <c r="T478" i="1"/>
  <c r="V478" i="1" s="1"/>
  <c r="T486" i="1"/>
  <c r="V486" i="1" s="1"/>
  <c r="T494" i="1"/>
  <c r="V494" i="1" s="1"/>
  <c r="T526" i="1"/>
  <c r="V526" i="1" s="1"/>
  <c r="T548" i="1"/>
  <c r="U548" i="1" s="1"/>
  <c r="T554" i="1"/>
  <c r="U554" i="1" s="1"/>
  <c r="T566" i="1"/>
  <c r="V566" i="1" s="1"/>
  <c r="T582" i="1"/>
  <c r="W582" i="1" s="1"/>
  <c r="T598" i="1"/>
  <c r="W598" i="1" s="1"/>
  <c r="T606" i="1"/>
  <c r="W606" i="1" s="1"/>
  <c r="T614" i="1"/>
  <c r="W614" i="1" s="1"/>
  <c r="T630" i="1"/>
  <c r="W630" i="1" s="1"/>
  <c r="T638" i="1"/>
  <c r="T646" i="1"/>
  <c r="W646" i="1" s="1"/>
  <c r="T662" i="1"/>
  <c r="W662" i="1" s="1"/>
  <c r="T666" i="1"/>
  <c r="U666" i="1" s="1"/>
  <c r="T670" i="1"/>
  <c r="W670" i="1" s="1"/>
  <c r="T674" i="1"/>
  <c r="U674" i="1" s="1"/>
  <c r="T678" i="1"/>
  <c r="W678" i="1" s="1"/>
  <c r="T684" i="1"/>
  <c r="V684" i="1" s="1"/>
  <c r="T686" i="1"/>
  <c r="W686" i="1" s="1"/>
  <c r="T700" i="1"/>
  <c r="V700" i="1" s="1"/>
  <c r="T702" i="1"/>
  <c r="W702" i="1" s="1"/>
  <c r="T708" i="1"/>
  <c r="V708" i="1" s="1"/>
  <c r="T716" i="1"/>
  <c r="V716" i="1" s="1"/>
  <c r="T718" i="1"/>
  <c r="U718" i="1" s="1"/>
  <c r="T720" i="1"/>
  <c r="U720" i="1" s="1"/>
  <c r="T724" i="1"/>
  <c r="V724" i="1" s="1"/>
  <c r="T740" i="1"/>
  <c r="V740" i="1" s="1"/>
  <c r="T748" i="1"/>
  <c r="V748" i="1" s="1"/>
  <c r="T818" i="1"/>
  <c r="U818" i="1" s="1"/>
  <c r="T842" i="1"/>
  <c r="U842" i="1" s="1"/>
  <c r="T854" i="1"/>
  <c r="V854" i="1" s="1"/>
  <c r="T868" i="1"/>
  <c r="U868" i="1" s="1"/>
  <c r="T886" i="1"/>
  <c r="V886" i="1" s="1"/>
  <c r="T894" i="1"/>
  <c r="V894" i="1" s="1"/>
  <c r="T906" i="1"/>
  <c r="T938" i="1"/>
  <c r="W938" i="1" s="1"/>
  <c r="T946" i="1"/>
  <c r="W946" i="1" s="1"/>
  <c r="T954" i="1"/>
  <c r="W954" i="1" s="1"/>
  <c r="T970" i="1"/>
  <c r="U970" i="1" s="1"/>
  <c r="T974" i="1"/>
  <c r="U974" i="1" s="1"/>
  <c r="T978" i="1"/>
  <c r="U978" i="1" s="1"/>
  <c r="T982" i="1"/>
  <c r="U982" i="1" s="1"/>
  <c r="T986" i="1"/>
  <c r="U986" i="1" s="1"/>
  <c r="T6" i="1"/>
  <c r="U6" i="1" s="1"/>
  <c r="T2" i="1"/>
  <c r="U2" i="1" s="1"/>
  <c r="T3" i="1"/>
  <c r="U3" i="1" s="1"/>
  <c r="T15" i="1"/>
  <c r="W15" i="1" s="1"/>
  <c r="T23" i="1"/>
  <c r="W23" i="1" s="1"/>
  <c r="T39" i="1"/>
  <c r="W39" i="1" s="1"/>
  <c r="T47" i="1"/>
  <c r="W47" i="1" s="1"/>
  <c r="T63" i="1"/>
  <c r="T71" i="1"/>
  <c r="W71" i="1" s="1"/>
  <c r="T117" i="1"/>
  <c r="V117" i="1" s="1"/>
  <c r="T123" i="1"/>
  <c r="V123" i="1" s="1"/>
  <c r="T125" i="1"/>
  <c r="V125" i="1" s="1"/>
  <c r="T127" i="1"/>
  <c r="V127" i="1" s="1"/>
  <c r="T129" i="1"/>
  <c r="V129" i="1" s="1"/>
  <c r="T131" i="1"/>
  <c r="V131" i="1" s="1"/>
  <c r="T135" i="1"/>
  <c r="T137" i="1"/>
  <c r="V137" i="1" s="1"/>
  <c r="T139" i="1"/>
  <c r="V139" i="1" s="1"/>
  <c r="T141" i="1"/>
  <c r="V141" i="1" s="1"/>
  <c r="T143" i="1"/>
  <c r="V143" i="1" s="1"/>
  <c r="T145" i="1"/>
  <c r="V145" i="1" s="1"/>
  <c r="T147" i="1"/>
  <c r="V147" i="1" s="1"/>
  <c r="T149" i="1"/>
  <c r="V149" i="1" s="1"/>
  <c r="T151" i="1"/>
  <c r="T153" i="1"/>
  <c r="V153" i="1" s="1"/>
  <c r="T167" i="1"/>
  <c r="V167" i="1" s="1"/>
  <c r="T171" i="1"/>
  <c r="U171" i="1" s="1"/>
  <c r="T173" i="1"/>
  <c r="W173" i="1" s="1"/>
  <c r="T177" i="1"/>
  <c r="V177" i="1" s="1"/>
  <c r="T179" i="1"/>
  <c r="U179" i="1" s="1"/>
  <c r="T183" i="1"/>
  <c r="V183" i="1" s="1"/>
  <c r="T201" i="1"/>
  <c r="V201" i="1" s="1"/>
  <c r="T233" i="1"/>
  <c r="W233" i="1" s="1"/>
  <c r="T269" i="1"/>
  <c r="V269" i="1" s="1"/>
  <c r="T271" i="1"/>
  <c r="V271" i="1" s="1"/>
  <c r="T273" i="1"/>
  <c r="W273" i="1" s="1"/>
  <c r="T287" i="1"/>
  <c r="V287" i="1" s="1"/>
  <c r="T295" i="1"/>
  <c r="V295" i="1" s="1"/>
  <c r="T309" i="1"/>
  <c r="V309" i="1" s="1"/>
  <c r="T311" i="1"/>
  <c r="T317" i="1"/>
  <c r="V317" i="1" s="1"/>
  <c r="T319" i="1"/>
  <c r="V319" i="1" s="1"/>
  <c r="T321" i="1"/>
  <c r="W321" i="1" s="1"/>
  <c r="T325" i="1"/>
  <c r="V325" i="1" s="1"/>
  <c r="T337" i="1"/>
  <c r="W337" i="1" s="1"/>
  <c r="T343" i="1"/>
  <c r="V343" i="1" s="1"/>
  <c r="T345" i="1"/>
  <c r="W345" i="1" s="1"/>
  <c r="T353" i="1"/>
  <c r="T369" i="1"/>
  <c r="W369" i="1" s="1"/>
  <c r="T377" i="1"/>
  <c r="W377" i="1" s="1"/>
  <c r="T441" i="1"/>
  <c r="W441" i="1" s="1"/>
  <c r="T451" i="1"/>
  <c r="V451" i="1" s="1"/>
  <c r="T459" i="1"/>
  <c r="V459" i="1" s="1"/>
  <c r="T483" i="1"/>
  <c r="V483" i="1" s="1"/>
  <c r="T491" i="1"/>
  <c r="V491" i="1" s="1"/>
  <c r="T507" i="1"/>
  <c r="V507" i="1" s="1"/>
  <c r="T535" i="1"/>
  <c r="U535" i="1" s="1"/>
  <c r="T547" i="1"/>
  <c r="U547" i="1" s="1"/>
  <c r="T573" i="1"/>
  <c r="U573" i="1" s="1"/>
  <c r="T581" i="1"/>
  <c r="U581" i="1" s="1"/>
  <c r="T597" i="1"/>
  <c r="U597" i="1" s="1"/>
  <c r="T613" i="1"/>
  <c r="U613" i="1" s="1"/>
  <c r="T629" i="1"/>
  <c r="U629" i="1" s="1"/>
  <c r="T645" i="1"/>
  <c r="T653" i="1"/>
  <c r="U653" i="1" s="1"/>
  <c r="T669" i="1"/>
  <c r="W669" i="1" s="1"/>
  <c r="T769" i="1"/>
  <c r="V769" i="1" s="1"/>
  <c r="T771" i="1"/>
  <c r="V771" i="1" s="1"/>
  <c r="T775" i="1"/>
  <c r="V775" i="1" s="1"/>
  <c r="T787" i="1"/>
  <c r="V787" i="1" s="1"/>
  <c r="T789" i="1"/>
  <c r="V789" i="1" s="1"/>
  <c r="T791" i="1"/>
  <c r="T793" i="1"/>
  <c r="V793" i="1" s="1"/>
  <c r="T795" i="1"/>
  <c r="V795" i="1" s="1"/>
  <c r="T797" i="1"/>
  <c r="V797" i="1" s="1"/>
  <c r="T799" i="1"/>
  <c r="V799" i="1" s="1"/>
  <c r="T801" i="1"/>
  <c r="V801" i="1" s="1"/>
  <c r="T803" i="1"/>
  <c r="V803" i="1" s="1"/>
  <c r="T815" i="1"/>
  <c r="V815" i="1" s="1"/>
  <c r="T817" i="1"/>
  <c r="T867" i="1"/>
  <c r="U867" i="1" s="1"/>
  <c r="T875" i="1"/>
  <c r="U875" i="1" s="1"/>
  <c r="T887" i="1"/>
  <c r="U887" i="1" s="1"/>
  <c r="T921" i="1"/>
  <c r="U921" i="1" s="1"/>
  <c r="T929" i="1"/>
  <c r="U929" i="1" s="1"/>
  <c r="T937" i="1"/>
  <c r="U937" i="1" s="1"/>
  <c r="T953" i="1"/>
  <c r="U953" i="1" s="1"/>
  <c r="T961" i="1"/>
  <c r="T971" i="1"/>
  <c r="W971" i="1" s="1"/>
  <c r="T979" i="1"/>
  <c r="W979" i="1" s="1"/>
  <c r="T995" i="1"/>
  <c r="W995" i="1" s="1"/>
  <c r="T1003" i="1"/>
  <c r="W1003" i="1" s="1"/>
  <c r="T1011" i="1"/>
  <c r="W1011" i="1" s="1"/>
  <c r="T1019" i="1"/>
  <c r="W1019" i="1" s="1"/>
  <c r="T1037" i="1"/>
  <c r="V1037" i="1" s="1"/>
  <c r="T1041" i="1"/>
  <c r="T1043" i="1"/>
  <c r="U1043" i="1" s="1"/>
  <c r="T1049" i="1"/>
  <c r="U1049" i="1" s="1"/>
  <c r="T1061" i="1"/>
  <c r="V1061" i="1" s="1"/>
  <c r="T1069" i="1"/>
  <c r="V1069" i="1" s="1"/>
  <c r="T1075" i="1"/>
  <c r="U1075" i="1" s="1"/>
  <c r="T1287" i="1"/>
  <c r="U1287" i="1" s="1"/>
  <c r="T1295" i="1"/>
  <c r="U1295" i="1" s="1"/>
  <c r="T1303" i="1"/>
  <c r="T1311" i="1"/>
  <c r="U1311" i="1" s="1"/>
  <c r="T1319" i="1"/>
  <c r="U1319" i="1" s="1"/>
  <c r="T1327" i="1"/>
  <c r="U1327" i="1" s="1"/>
  <c r="T1387" i="1"/>
  <c r="U1387" i="1" s="1"/>
  <c r="T1395" i="1"/>
  <c r="U1395" i="1" s="1"/>
  <c r="T1399" i="1"/>
  <c r="U1399" i="1" s="1"/>
  <c r="T1401" i="1"/>
  <c r="U1401" i="1" s="1"/>
  <c r="T1403" i="1"/>
  <c r="T1415" i="1"/>
  <c r="U1415" i="1" s="1"/>
  <c r="T1423" i="1"/>
  <c r="W1423" i="1" s="1"/>
  <c r="T1427" i="1"/>
  <c r="V1427" i="1" s="1"/>
  <c r="T1435" i="1"/>
  <c r="V1435" i="1" s="1"/>
  <c r="T1441" i="1"/>
  <c r="U1441" i="1" s="1"/>
  <c r="T1443" i="1"/>
  <c r="V1443" i="1" s="1"/>
  <c r="T1449" i="1"/>
  <c r="W1449" i="1" s="1"/>
  <c r="T1469" i="1"/>
  <c r="T1477" i="1"/>
  <c r="W1477" i="1" s="1"/>
  <c r="T1485" i="1"/>
  <c r="W1485" i="1" s="1"/>
  <c r="T1493" i="1"/>
  <c r="W1493" i="1" s="1"/>
  <c r="T1509" i="1"/>
  <c r="W1509" i="1" s="1"/>
  <c r="T1541" i="1"/>
  <c r="W1541" i="1" s="1"/>
  <c r="T1549" i="1"/>
  <c r="W1549" i="1" s="1"/>
  <c r="T1557" i="1"/>
  <c r="W1557" i="1" s="1"/>
  <c r="T1561" i="1"/>
  <c r="T1565" i="1"/>
  <c r="W1565" i="1" s="1"/>
  <c r="T1569" i="1"/>
  <c r="U1569" i="1" s="1"/>
  <c r="T1573" i="1"/>
  <c r="W1573" i="1" s="1"/>
  <c r="T1577" i="1"/>
  <c r="U1577" i="1" s="1"/>
  <c r="T1585" i="1"/>
  <c r="U1585" i="1" s="1"/>
  <c r="T1593" i="1"/>
  <c r="U1593" i="1" s="1"/>
  <c r="T1601" i="1"/>
  <c r="U1601" i="1" s="1"/>
  <c r="T1609" i="1"/>
  <c r="T1617" i="1"/>
  <c r="U1617" i="1" s="1"/>
  <c r="T1625" i="1"/>
  <c r="U1625" i="1" s="1"/>
  <c r="T1631" i="1"/>
  <c r="U1631" i="1" s="1"/>
  <c r="T1633" i="1"/>
  <c r="U1633" i="1" s="1"/>
  <c r="T1639" i="1"/>
  <c r="U1639" i="1" s="1"/>
  <c r="T1645" i="1"/>
  <c r="U1645" i="1" s="1"/>
  <c r="T1649" i="1"/>
  <c r="V1649" i="1" s="1"/>
  <c r="T1651" i="1"/>
  <c r="T1653" i="1"/>
  <c r="U1653" i="1" s="1"/>
  <c r="T1657" i="1"/>
  <c r="V1657" i="1" s="1"/>
  <c r="T1659" i="1"/>
  <c r="V1659" i="1" s="1"/>
  <c r="T1661" i="1"/>
  <c r="U1661" i="1" s="1"/>
  <c r="T1665" i="1"/>
  <c r="V1665" i="1" s="1"/>
  <c r="T1667" i="1"/>
  <c r="V1667" i="1" s="1"/>
  <c r="T1669" i="1"/>
  <c r="U1669" i="1" s="1"/>
  <c r="T1683" i="1"/>
  <c r="T1685" i="1"/>
  <c r="U1685" i="1" s="1"/>
  <c r="T1729" i="1"/>
  <c r="W1729" i="1" s="1"/>
  <c r="T1737" i="1"/>
  <c r="W1737" i="1" s="1"/>
  <c r="T1745" i="1"/>
  <c r="W1745" i="1" s="1"/>
  <c r="T1993" i="1"/>
  <c r="U1993" i="1" s="1"/>
  <c r="T2001" i="1"/>
  <c r="U2001" i="1" s="1"/>
  <c r="T2005" i="1"/>
  <c r="U2005" i="1" s="1"/>
  <c r="T2009" i="1"/>
  <c r="T2013" i="1"/>
  <c r="U2013" i="1" s="1"/>
  <c r="T2017" i="1"/>
  <c r="V2017" i="1" s="1"/>
  <c r="T2021" i="1"/>
  <c r="U2021" i="1" s="1"/>
  <c r="T2029" i="1"/>
  <c r="U2029" i="1" s="1"/>
  <c r="T2037" i="1"/>
  <c r="U2037" i="1" s="1"/>
  <c r="T2045" i="1"/>
  <c r="U2045" i="1" s="1"/>
  <c r="T2053" i="1"/>
  <c r="U2053" i="1" s="1"/>
  <c r="T2061" i="1"/>
  <c r="T2069" i="1"/>
  <c r="U2069" i="1" s="1"/>
  <c r="T2077" i="1"/>
  <c r="U2077" i="1" s="1"/>
  <c r="T2085" i="1"/>
  <c r="U2085" i="1" s="1"/>
  <c r="T31" i="1"/>
  <c r="W31" i="1" s="1"/>
  <c r="T79" i="1"/>
  <c r="W79" i="1" s="1"/>
  <c r="T103" i="1"/>
  <c r="W103" i="1" s="1"/>
  <c r="T169" i="1"/>
  <c r="V169" i="1" s="1"/>
  <c r="T175" i="1"/>
  <c r="U175" i="1" s="1"/>
  <c r="T181" i="1"/>
  <c r="W181" i="1" s="1"/>
  <c r="T185" i="1"/>
  <c r="V185" i="1" s="1"/>
  <c r="T199" i="1"/>
  <c r="W199" i="1" s="1"/>
  <c r="T263" i="1"/>
  <c r="V263" i="1" s="1"/>
  <c r="T265" i="1"/>
  <c r="W265" i="1" s="1"/>
  <c r="T303" i="1"/>
  <c r="V303" i="1" s="1"/>
  <c r="T305" i="1"/>
  <c r="W305" i="1" s="1"/>
  <c r="T313" i="1"/>
  <c r="U313" i="1" s="1"/>
  <c r="T385" i="1"/>
  <c r="W385" i="1" s="1"/>
  <c r="T467" i="1"/>
  <c r="V467" i="1" s="1"/>
  <c r="T499" i="1"/>
  <c r="V499" i="1" s="1"/>
  <c r="T589" i="1"/>
  <c r="U589" i="1" s="1"/>
  <c r="T621" i="1"/>
  <c r="U621" i="1" s="1"/>
  <c r="T663" i="1"/>
  <c r="W663" i="1" s="1"/>
  <c r="T767" i="1"/>
  <c r="V767" i="1" s="1"/>
  <c r="T773" i="1"/>
  <c r="T777" i="1"/>
  <c r="V777" i="1" s="1"/>
  <c r="T779" i="1"/>
  <c r="V779" i="1" s="1"/>
  <c r="T781" i="1"/>
  <c r="V781" i="1" s="1"/>
  <c r="T807" i="1"/>
  <c r="V807" i="1" s="1"/>
  <c r="T809" i="1"/>
  <c r="V809" i="1" s="1"/>
  <c r="T833" i="1"/>
  <c r="V833" i="1" s="1"/>
  <c r="T835" i="1"/>
  <c r="U835" i="1" s="1"/>
  <c r="T841" i="1"/>
  <c r="T849" i="1"/>
  <c r="W849" i="1" s="1"/>
  <c r="T987" i="1"/>
  <c r="W987" i="1" s="1"/>
  <c r="T7" i="1"/>
  <c r="W7" i="1" s="1"/>
  <c r="T55" i="1"/>
  <c r="W55" i="1" s="1"/>
  <c r="T109" i="1"/>
  <c r="V109" i="1" s="1"/>
  <c r="T157" i="1"/>
  <c r="V157" i="1" s="1"/>
  <c r="T159" i="1"/>
  <c r="V159" i="1" s="1"/>
  <c r="T161" i="1"/>
  <c r="T191" i="1"/>
  <c r="V191" i="1" s="1"/>
  <c r="T193" i="1"/>
  <c r="V193" i="1" s="1"/>
  <c r="T215" i="1"/>
  <c r="U215" i="1" s="1"/>
  <c r="T249" i="1"/>
  <c r="W249" i="1" s="1"/>
  <c r="T277" i="1"/>
  <c r="V277" i="1" s="1"/>
  <c r="T279" i="1"/>
  <c r="V279" i="1" s="1"/>
  <c r="T297" i="1"/>
  <c r="W297" i="1" s="1"/>
  <c r="T301" i="1"/>
  <c r="T327" i="1"/>
  <c r="V327" i="1" s="1"/>
  <c r="T349" i="1"/>
  <c r="V349" i="1" s="1"/>
  <c r="T361" i="1"/>
  <c r="W361" i="1" s="1"/>
  <c r="T475" i="1"/>
  <c r="V475" i="1" s="1"/>
  <c r="T541" i="1"/>
  <c r="W541" i="1" s="1"/>
  <c r="T605" i="1"/>
  <c r="U605" i="1" s="1"/>
  <c r="T637" i="1"/>
  <c r="U637" i="1" s="1"/>
  <c r="T671" i="1"/>
  <c r="T735" i="1"/>
  <c r="V735" i="1" s="1"/>
  <c r="T761" i="1"/>
  <c r="V761" i="1" s="1"/>
  <c r="T831" i="1"/>
  <c r="W831" i="1" s="1"/>
  <c r="T861" i="1"/>
  <c r="U861" i="1" s="1"/>
  <c r="T873" i="1"/>
  <c r="W873" i="1" s="1"/>
  <c r="T899" i="1"/>
  <c r="U899" i="1" s="1"/>
  <c r="T905" i="1"/>
  <c r="W905" i="1" s="1"/>
  <c r="T913" i="1"/>
  <c r="T945" i="1"/>
  <c r="U945" i="1" s="1"/>
  <c r="T87" i="1"/>
  <c r="W87" i="1" s="1"/>
  <c r="T2093" i="1"/>
  <c r="W2093" i="1" s="1"/>
  <c r="T2095" i="1"/>
  <c r="U2095" i="1" s="1"/>
  <c r="T2101" i="1"/>
  <c r="W2101" i="1" s="1"/>
  <c r="T2103" i="1"/>
  <c r="U2103" i="1" s="1"/>
  <c r="T2105" i="1"/>
  <c r="U2105" i="1" s="1"/>
  <c r="T2111" i="1"/>
  <c r="T2117" i="1"/>
  <c r="W2117" i="1" s="1"/>
  <c r="T2125" i="1"/>
  <c r="U2125" i="1" s="1"/>
  <c r="T2133" i="1"/>
  <c r="U2133" i="1" s="1"/>
  <c r="T2141" i="1"/>
  <c r="U2141" i="1" s="1"/>
  <c r="T2149" i="1"/>
  <c r="U2149" i="1" s="1"/>
  <c r="T2157" i="1"/>
  <c r="U2157" i="1" s="1"/>
  <c r="T2165" i="1"/>
  <c r="U2165" i="1" s="1"/>
  <c r="T2173" i="1"/>
  <c r="T2181" i="1"/>
  <c r="U2181" i="1" s="1"/>
  <c r="T2189" i="1"/>
  <c r="U2189" i="1" s="1"/>
  <c r="T2197" i="1"/>
  <c r="U2197" i="1" s="1"/>
  <c r="T2205" i="1"/>
  <c r="U2205" i="1" s="1"/>
  <c r="T2213" i="1"/>
  <c r="U2213" i="1" s="1"/>
  <c r="T2221" i="1"/>
  <c r="U2221" i="1" s="1"/>
  <c r="T2223" i="1"/>
  <c r="U2223" i="1" s="1"/>
  <c r="T2229" i="1"/>
  <c r="T2231" i="1"/>
  <c r="U2231" i="1" s="1"/>
  <c r="T2237" i="1"/>
  <c r="U2237" i="1" s="1"/>
  <c r="T2239" i="1"/>
  <c r="U2239" i="1" s="1"/>
  <c r="T2247" i="1"/>
  <c r="U2247" i="1" s="1"/>
  <c r="T2255" i="1"/>
  <c r="U2255" i="1" s="1"/>
  <c r="T2263" i="1"/>
  <c r="U2263" i="1" s="1"/>
  <c r="T2271" i="1"/>
  <c r="U2271" i="1" s="1"/>
  <c r="T2279" i="1"/>
  <c r="U2279" i="1" s="1"/>
  <c r="T2287" i="1"/>
  <c r="U2287" i="1" s="1"/>
  <c r="T2295" i="1"/>
  <c r="U2295" i="1" s="1"/>
  <c r="T2303" i="1"/>
  <c r="U2303" i="1" s="1"/>
  <c r="T2311" i="1"/>
  <c r="U2311" i="1" s="1"/>
  <c r="T2319" i="1"/>
  <c r="U2319" i="1" s="1"/>
  <c r="T2327" i="1"/>
  <c r="U2327" i="1" s="1"/>
  <c r="T2335" i="1"/>
  <c r="U2335" i="1" s="1"/>
  <c r="T2343" i="1"/>
  <c r="U2343" i="1" s="1"/>
  <c r="T2351" i="1"/>
  <c r="U2351" i="1" s="1"/>
  <c r="T2359" i="1"/>
  <c r="U2359" i="1" s="1"/>
  <c r="T2373" i="1"/>
  <c r="V2373" i="1" s="1"/>
  <c r="T2381" i="1"/>
  <c r="V2381" i="1" s="1"/>
  <c r="T2389" i="1"/>
  <c r="V2389" i="1" s="1"/>
  <c r="T2395" i="1"/>
  <c r="W2395" i="1" s="1"/>
  <c r="T2405" i="1"/>
  <c r="V2405" i="1" s="1"/>
  <c r="T2411" i="1"/>
  <c r="T2413" i="1"/>
  <c r="V2413" i="1" s="1"/>
  <c r="T2419" i="1"/>
  <c r="U2419" i="1" s="1"/>
  <c r="T2421" i="1"/>
  <c r="W2421" i="1" s="1"/>
  <c r="T2431" i="1"/>
  <c r="W2431" i="1" s="1"/>
  <c r="T2437" i="1"/>
  <c r="W2437" i="1" s="1"/>
  <c r="T2443" i="1"/>
  <c r="U2443" i="1" s="1"/>
  <c r="T2447" i="1"/>
  <c r="W2447" i="1" s="1"/>
  <c r="T2459" i="1"/>
  <c r="U2459" i="1" s="1"/>
  <c r="T2461" i="1"/>
  <c r="U2461" i="1" s="1"/>
  <c r="T2471" i="1"/>
  <c r="V2471" i="1" s="1"/>
  <c r="T2477" i="1"/>
  <c r="U2477" i="1" s="1"/>
  <c r="T2479" i="1"/>
  <c r="V2479" i="1" s="1"/>
  <c r="T2485" i="1"/>
  <c r="V2485" i="1" s="1"/>
  <c r="T2499" i="1"/>
  <c r="U2499" i="1" s="1"/>
  <c r="T2501" i="1"/>
  <c r="U2501" i="1" s="1"/>
  <c r="T2509" i="1"/>
  <c r="T2511" i="1"/>
  <c r="U2511" i="1" s="1"/>
  <c r="T2517" i="1"/>
  <c r="V2517" i="1" s="1"/>
  <c r="T2519" i="1"/>
  <c r="U2519" i="1" s="1"/>
  <c r="T2525" i="1"/>
  <c r="V2525" i="1" s="1"/>
  <c r="T2527" i="1"/>
  <c r="U2527" i="1" s="1"/>
  <c r="T2533" i="1"/>
  <c r="V2533" i="1" s="1"/>
  <c r="T2535" i="1"/>
  <c r="U2535" i="1" s="1"/>
  <c r="T2541" i="1"/>
  <c r="T2543" i="1"/>
  <c r="U2543" i="1" s="1"/>
  <c r="T2549" i="1"/>
  <c r="V2549" i="1" s="1"/>
  <c r="T2551" i="1"/>
  <c r="U2551" i="1" s="1"/>
  <c r="T2557" i="1"/>
  <c r="V2557" i="1" s="1"/>
  <c r="T2559" i="1"/>
  <c r="U2559" i="1" s="1"/>
  <c r="T2565" i="1"/>
  <c r="V2565" i="1" s="1"/>
  <c r="T2567" i="1"/>
  <c r="U2567" i="1" s="1"/>
  <c r="T2573" i="1"/>
  <c r="T2575" i="1"/>
  <c r="U2575" i="1" s="1"/>
  <c r="T2581" i="1"/>
  <c r="V2581" i="1" s="1"/>
  <c r="T2583" i="1"/>
  <c r="U2583" i="1" s="1"/>
  <c r="T2589" i="1"/>
  <c r="V2589" i="1" s="1"/>
  <c r="T2591" i="1"/>
  <c r="U2591" i="1" s="1"/>
  <c r="T2597" i="1"/>
  <c r="V2597" i="1" s="1"/>
  <c r="T2599" i="1"/>
  <c r="U2599" i="1" s="1"/>
  <c r="T2605" i="1"/>
  <c r="T2607" i="1"/>
  <c r="U2607" i="1" s="1"/>
  <c r="T2613" i="1"/>
  <c r="V2613" i="1" s="1"/>
  <c r="T2615" i="1"/>
  <c r="U2615" i="1" s="1"/>
  <c r="T2621" i="1"/>
  <c r="V2621" i="1" s="1"/>
  <c r="T2623" i="1"/>
  <c r="U2623" i="1" s="1"/>
  <c r="T2629" i="1"/>
  <c r="V2629" i="1" s="1"/>
  <c r="T2631" i="1"/>
  <c r="U2631" i="1" s="1"/>
  <c r="T2639" i="1"/>
  <c r="T2647" i="1"/>
  <c r="U2647" i="1" s="1"/>
  <c r="T2653" i="1"/>
  <c r="V2653" i="1" s="1"/>
  <c r="T2655" i="1"/>
  <c r="U2655" i="1" s="1"/>
  <c r="T2663" i="1"/>
  <c r="U2663" i="1" s="1"/>
  <c r="T2671" i="1"/>
  <c r="U2671" i="1" s="1"/>
  <c r="T2679" i="1"/>
  <c r="U2679" i="1" s="1"/>
  <c r="T2687" i="1"/>
  <c r="U2687" i="1" s="1"/>
  <c r="T2695" i="1"/>
  <c r="T2703" i="1"/>
  <c r="U2703" i="1" s="1"/>
  <c r="T2711" i="1"/>
  <c r="U2711" i="1" s="1"/>
  <c r="T2713" i="1"/>
  <c r="U2713" i="1" s="1"/>
  <c r="T2719" i="1"/>
  <c r="U2719" i="1" s="1"/>
  <c r="T2721" i="1"/>
  <c r="U2721" i="1" s="1"/>
  <c r="T2727" i="1"/>
  <c r="U2727" i="1" s="1"/>
  <c r="T2729" i="1"/>
  <c r="U2729" i="1" s="1"/>
  <c r="T2735" i="1"/>
  <c r="T2743" i="1"/>
  <c r="U2743" i="1" s="1"/>
  <c r="T2751" i="1"/>
  <c r="U2751" i="1" s="1"/>
  <c r="T2887" i="1"/>
  <c r="U2887" i="1" s="1"/>
  <c r="T2895" i="1"/>
  <c r="U2895" i="1" s="1"/>
  <c r="T2899" i="1"/>
  <c r="V2899" i="1" s="1"/>
  <c r="T2903" i="1"/>
  <c r="U2903" i="1" s="1"/>
  <c r="T2907" i="1"/>
  <c r="V2907" i="1" s="1"/>
  <c r="T2911" i="1"/>
  <c r="U2911" i="1" s="1"/>
  <c r="T2915" i="1"/>
  <c r="V2915" i="1" s="1"/>
  <c r="T2919" i="1"/>
  <c r="U2919" i="1" s="1"/>
  <c r="T2923" i="1"/>
  <c r="V2923" i="1" s="1"/>
  <c r="T2927" i="1"/>
  <c r="U2927" i="1" s="1"/>
  <c r="T2943" i="1"/>
  <c r="V2943" i="1" s="1"/>
  <c r="T2955" i="1"/>
  <c r="U2955" i="1" s="1"/>
  <c r="T2957" i="1"/>
  <c r="U2957" i="1" s="1"/>
  <c r="T2963" i="1"/>
  <c r="T2967" i="1"/>
  <c r="V2967" i="1" s="1"/>
  <c r="T2975" i="1"/>
  <c r="V2975" i="1" s="1"/>
  <c r="T2979" i="1"/>
  <c r="U2979" i="1" s="1"/>
  <c r="T2987" i="1"/>
  <c r="U2987" i="1" s="1"/>
  <c r="T2995" i="1"/>
  <c r="U2995" i="1" s="1"/>
  <c r="T3003" i="1"/>
  <c r="U3003" i="1" s="1"/>
  <c r="T3011" i="1"/>
  <c r="U3011" i="1" s="1"/>
  <c r="T3019" i="1"/>
  <c r="V3019" i="1" s="1"/>
  <c r="T3027" i="1"/>
  <c r="U3027" i="1" s="1"/>
  <c r="T3035" i="1"/>
  <c r="U3035" i="1" s="1"/>
  <c r="T3043" i="1"/>
  <c r="U3043" i="1" s="1"/>
  <c r="T3051" i="1"/>
  <c r="U3051" i="1" s="1"/>
  <c r="T3059" i="1"/>
  <c r="U3059" i="1" s="1"/>
  <c r="T3067" i="1"/>
  <c r="U3067" i="1" s="1"/>
  <c r="T3071" i="1"/>
  <c r="V3071" i="1" s="1"/>
  <c r="T3075" i="1"/>
  <c r="U3075" i="1" s="1"/>
  <c r="T3079" i="1"/>
  <c r="V3079" i="1" s="1"/>
  <c r="T3083" i="1"/>
  <c r="U3083" i="1" s="1"/>
  <c r="T3087" i="1"/>
  <c r="V3087" i="1" s="1"/>
  <c r="T3091" i="1"/>
  <c r="U3091" i="1" s="1"/>
  <c r="T3095" i="1"/>
  <c r="V3095" i="1" s="1"/>
  <c r="T3099" i="1"/>
  <c r="U3099" i="1" s="1"/>
  <c r="T3103" i="1"/>
  <c r="V3103" i="1" s="1"/>
  <c r="T3107" i="1"/>
  <c r="W3107" i="1" s="1"/>
  <c r="T3111" i="1"/>
  <c r="V3111" i="1" s="1"/>
  <c r="T3115" i="1"/>
  <c r="U3115" i="1" s="1"/>
  <c r="T3123" i="1"/>
  <c r="U3123" i="1" s="1"/>
  <c r="T3131" i="1"/>
  <c r="U3131" i="1" s="1"/>
  <c r="T3231" i="1"/>
  <c r="U3231" i="1" s="1"/>
  <c r="T3239" i="1"/>
  <c r="U3239" i="1" s="1"/>
  <c r="T3267" i="1"/>
  <c r="W3267" i="1" s="1"/>
  <c r="T3269" i="1"/>
  <c r="T3285" i="1"/>
  <c r="U3285" i="1" s="1"/>
  <c r="T3299" i="1"/>
  <c r="W3299" i="1" s="1"/>
  <c r="T3301" i="1"/>
  <c r="U3301" i="1" s="1"/>
  <c r="T3313" i="1"/>
  <c r="W3313" i="1" s="1"/>
  <c r="T3319" i="1"/>
  <c r="U3319" i="1" s="1"/>
  <c r="T3325" i="1"/>
  <c r="U3325" i="1" s="1"/>
  <c r="T3331" i="1"/>
  <c r="W3331" i="1" s="1"/>
  <c r="T3339" i="1"/>
  <c r="T3345" i="1"/>
  <c r="U3345" i="1" s="1"/>
  <c r="T3351" i="1"/>
  <c r="W3351" i="1" s="1"/>
  <c r="T3357" i="1"/>
  <c r="U3357" i="1" s="1"/>
  <c r="T3363" i="1"/>
  <c r="W3363" i="1" s="1"/>
  <c r="T3367" i="1"/>
  <c r="U3367" i="1" s="1"/>
  <c r="T3371" i="1"/>
  <c r="W3371" i="1" s="1"/>
  <c r="T3375" i="1"/>
  <c r="U3375" i="1" s="1"/>
  <c r="T3379" i="1"/>
  <c r="T3383" i="1"/>
  <c r="U3383" i="1" s="1"/>
  <c r="T3387" i="1"/>
  <c r="W3387" i="1" s="1"/>
  <c r="T3391" i="1"/>
  <c r="U3391" i="1" s="1"/>
  <c r="T3395" i="1"/>
  <c r="W3395" i="1" s="1"/>
  <c r="T3399" i="1"/>
  <c r="U3399" i="1" s="1"/>
  <c r="T3403" i="1"/>
  <c r="W3403" i="1" s="1"/>
  <c r="T3407" i="1"/>
  <c r="U3407" i="1" s="1"/>
  <c r="T3411" i="1"/>
  <c r="T3415" i="1"/>
  <c r="U3415" i="1" s="1"/>
  <c r="T3419" i="1"/>
  <c r="W3419" i="1" s="1"/>
  <c r="T3423" i="1"/>
  <c r="U3423" i="1" s="1"/>
  <c r="T3427" i="1"/>
  <c r="W3427" i="1" s="1"/>
  <c r="T3431" i="1"/>
  <c r="U3431" i="1" s="1"/>
  <c r="T3435" i="1"/>
  <c r="W3435" i="1" s="1"/>
  <c r="T3439" i="1"/>
  <c r="U3439" i="1" s="1"/>
  <c r="T3443" i="1"/>
  <c r="T3447" i="1"/>
  <c r="U3447" i="1" s="1"/>
  <c r="T3451" i="1"/>
  <c r="W3451" i="1" s="1"/>
  <c r="T3455" i="1"/>
  <c r="U3455" i="1" s="1"/>
  <c r="T3459" i="1"/>
  <c r="W3459" i="1" s="1"/>
  <c r="T3463" i="1"/>
  <c r="U3463" i="1" s="1"/>
  <c r="T3467" i="1"/>
  <c r="W3467" i="1" s="1"/>
  <c r="T3471" i="1"/>
  <c r="U3471" i="1" s="1"/>
  <c r="T3479" i="1"/>
  <c r="T3487" i="1"/>
  <c r="U3487" i="1" s="1"/>
  <c r="T3495" i="1"/>
  <c r="U3495" i="1" s="1"/>
  <c r="T3503" i="1"/>
  <c r="U3503" i="1" s="1"/>
  <c r="T3511" i="1"/>
  <c r="U3511" i="1" s="1"/>
  <c r="T3519" i="1"/>
  <c r="U3519" i="1" s="1"/>
  <c r="T3527" i="1"/>
  <c r="U3527" i="1" s="1"/>
  <c r="T3535" i="1"/>
  <c r="U3535" i="1" s="1"/>
  <c r="T3543" i="1"/>
  <c r="T3551" i="1"/>
  <c r="U3551" i="1" s="1"/>
  <c r="T3559" i="1"/>
  <c r="U3559" i="1" s="1"/>
  <c r="T3639" i="1"/>
  <c r="U3639" i="1" s="1"/>
  <c r="T3647" i="1"/>
  <c r="U3647" i="1" s="1"/>
  <c r="T3651" i="1"/>
  <c r="W3651" i="1" s="1"/>
  <c r="T3655" i="1"/>
  <c r="U3655" i="1" s="1"/>
  <c r="T3659" i="1"/>
  <c r="W3659" i="1" s="1"/>
  <c r="T3663" i="1"/>
  <c r="T3667" i="1"/>
  <c r="W3667" i="1" s="1"/>
  <c r="T3671" i="1"/>
  <c r="U3671" i="1" s="1"/>
  <c r="T3675" i="1"/>
  <c r="W3675" i="1" s="1"/>
  <c r="T3679" i="1"/>
  <c r="U3679" i="1" s="1"/>
  <c r="T3683" i="1"/>
  <c r="W3683" i="1" s="1"/>
  <c r="T3699" i="1"/>
  <c r="V3699" i="1" s="1"/>
  <c r="T3711" i="1"/>
  <c r="V3711" i="1" s="1"/>
  <c r="T3715" i="1"/>
  <c r="T3731" i="1"/>
  <c r="V3731" i="1" s="1"/>
  <c r="T3741" i="1"/>
  <c r="U3741" i="1" s="1"/>
  <c r="T3755" i="1"/>
  <c r="U3755" i="1" s="1"/>
  <c r="T3767" i="1"/>
  <c r="V3767" i="1" s="1"/>
  <c r="T3779" i="1"/>
  <c r="U3779" i="1" s="1"/>
  <c r="T3781" i="1"/>
  <c r="U3781" i="1" s="1"/>
  <c r="T3791" i="1"/>
  <c r="V3791" i="1" s="1"/>
  <c r="T3803" i="1"/>
  <c r="T3811" i="1"/>
  <c r="U3811" i="1" s="1"/>
  <c r="T3819" i="1"/>
  <c r="U3819" i="1" s="1"/>
  <c r="T3827" i="1"/>
  <c r="U3827" i="1" s="1"/>
  <c r="T3835" i="1"/>
  <c r="U3835" i="1" s="1"/>
  <c r="T3843" i="1"/>
  <c r="U3843" i="1" s="1"/>
  <c r="T3851" i="1"/>
  <c r="U3851" i="1" s="1"/>
  <c r="T3859" i="1"/>
  <c r="U3859" i="1" s="1"/>
  <c r="T3867" i="1"/>
  <c r="T3875" i="1"/>
  <c r="U3875" i="1" s="1"/>
  <c r="T3883" i="1"/>
  <c r="U3883" i="1" s="1"/>
  <c r="T3891" i="1"/>
  <c r="U3891" i="1" s="1"/>
  <c r="T3899" i="1"/>
  <c r="U3899" i="1" s="1"/>
  <c r="T3907" i="1"/>
  <c r="U3907" i="1" s="1"/>
  <c r="T3915" i="1"/>
  <c r="U3915" i="1" s="1"/>
  <c r="T3923" i="1"/>
  <c r="U3923" i="1" s="1"/>
  <c r="T3931" i="1"/>
  <c r="T3939" i="1"/>
  <c r="U3939" i="1" s="1"/>
  <c r="T3947" i="1"/>
  <c r="U3947" i="1" s="1"/>
  <c r="T3955" i="1"/>
  <c r="U3955" i="1" s="1"/>
  <c r="T3963" i="1"/>
  <c r="U3963" i="1" s="1"/>
  <c r="T3971" i="1"/>
  <c r="U3971" i="1" s="1"/>
  <c r="T3979" i="1"/>
  <c r="U3979" i="1" s="1"/>
  <c r="T3987" i="1"/>
  <c r="U3987" i="1" s="1"/>
  <c r="T3995" i="1"/>
  <c r="T4003" i="1"/>
  <c r="U4003" i="1" s="1"/>
  <c r="T4011" i="1"/>
  <c r="U4011" i="1" s="1"/>
  <c r="T4019" i="1"/>
  <c r="U4019" i="1" s="1"/>
  <c r="T4027" i="1"/>
  <c r="U4027" i="1" s="1"/>
  <c r="T4035" i="1"/>
  <c r="U4035" i="1" s="1"/>
  <c r="T4043" i="1"/>
  <c r="U4043" i="1" s="1"/>
  <c r="T4051" i="1"/>
  <c r="U4051" i="1" s="1"/>
  <c r="T4059" i="1"/>
  <c r="T4067" i="1"/>
  <c r="U4067" i="1" s="1"/>
  <c r="T4075" i="1"/>
  <c r="U4075" i="1" s="1"/>
  <c r="T4083" i="1"/>
  <c r="U4083" i="1" s="1"/>
  <c r="T4091" i="1"/>
  <c r="U4091" i="1" s="1"/>
  <c r="T4099" i="1"/>
  <c r="U4099" i="1" s="1"/>
  <c r="T4107" i="1"/>
  <c r="U4107" i="1" s="1"/>
  <c r="T4115" i="1"/>
  <c r="U4115" i="1" s="1"/>
  <c r="T4123" i="1"/>
  <c r="T4131" i="1"/>
  <c r="U4131" i="1" s="1"/>
  <c r="T4133" i="1"/>
  <c r="U4133" i="1" s="1"/>
  <c r="T4141" i="1"/>
  <c r="U4141" i="1" s="1"/>
  <c r="T4149" i="1"/>
  <c r="U4149" i="1" s="1"/>
  <c r="T4157" i="1"/>
  <c r="U4157" i="1" s="1"/>
  <c r="T4165" i="1"/>
  <c r="U4165" i="1" s="1"/>
  <c r="T4173" i="1"/>
  <c r="U4173" i="1" s="1"/>
  <c r="T4181" i="1"/>
  <c r="W4181" i="1" s="1"/>
  <c r="T4189" i="1"/>
  <c r="U4189" i="1" s="1"/>
  <c r="T4197" i="1"/>
  <c r="U4197" i="1" s="1"/>
  <c r="T4205" i="1"/>
  <c r="U4205" i="1" s="1"/>
  <c r="T4213" i="1"/>
  <c r="U4213" i="1" s="1"/>
  <c r="T4221" i="1"/>
  <c r="U4221" i="1" s="1"/>
  <c r="T4229" i="1"/>
  <c r="U4229" i="1" s="1"/>
  <c r="T4237" i="1"/>
  <c r="U4237" i="1" s="1"/>
  <c r="T4245" i="1"/>
  <c r="T4253" i="1"/>
  <c r="U4253" i="1" s="1"/>
  <c r="T4261" i="1"/>
  <c r="U4261" i="1" s="1"/>
  <c r="T4269" i="1"/>
  <c r="U4269" i="1" s="1"/>
  <c r="T4277" i="1"/>
  <c r="U4277" i="1" s="1"/>
  <c r="T4285" i="1"/>
  <c r="U4285" i="1" s="1"/>
  <c r="T4293" i="1"/>
  <c r="U4293" i="1" s="1"/>
  <c r="T4301" i="1"/>
  <c r="U4301" i="1" s="1"/>
  <c r="T4309" i="1"/>
  <c r="T4317" i="1"/>
  <c r="U4317" i="1" s="1"/>
  <c r="T4325" i="1"/>
  <c r="U4325" i="1" s="1"/>
  <c r="T4333" i="1"/>
  <c r="U4333" i="1" s="1"/>
  <c r="T4341" i="1"/>
  <c r="U4341" i="1" s="1"/>
  <c r="T4407" i="1"/>
  <c r="U4407" i="1" s="1"/>
  <c r="T4413" i="1"/>
  <c r="V4413" i="1" s="1"/>
  <c r="T4417" i="1"/>
  <c r="U4417" i="1" s="1"/>
  <c r="T4425" i="1"/>
  <c r="W4425" i="1" s="1"/>
  <c r="T4429" i="1"/>
  <c r="V4429" i="1" s="1"/>
  <c r="T4433" i="1"/>
  <c r="U4433" i="1" s="1"/>
  <c r="T4437" i="1"/>
  <c r="V4437" i="1" s="1"/>
  <c r="T4439" i="1"/>
  <c r="U4439" i="1" s="1"/>
  <c r="T4441" i="1"/>
  <c r="U4441" i="1" s="1"/>
  <c r="T4445" i="1"/>
  <c r="V4445" i="1" s="1"/>
  <c r="T4447" i="1"/>
  <c r="U4447" i="1" s="1"/>
  <c r="T4449" i="1"/>
  <c r="T4453" i="1"/>
  <c r="V4453" i="1" s="1"/>
  <c r="T4461" i="1"/>
  <c r="V4461" i="1" s="1"/>
  <c r="T4477" i="1"/>
  <c r="V4477" i="1" s="1"/>
  <c r="T4479" i="1"/>
  <c r="U4479" i="1" s="1"/>
  <c r="T4481" i="1"/>
  <c r="V4481" i="1" s="1"/>
  <c r="T4485" i="1"/>
  <c r="V4485" i="1" s="1"/>
  <c r="T4487" i="1"/>
  <c r="U4487" i="1" s="1"/>
  <c r="T4489" i="1"/>
  <c r="V4489" i="1" s="1"/>
  <c r="T4493" i="1"/>
  <c r="V4493" i="1" s="1"/>
  <c r="T4495" i="1"/>
  <c r="U4495" i="1" s="1"/>
  <c r="T4497" i="1"/>
  <c r="V4497" i="1" s="1"/>
  <c r="T4501" i="1"/>
  <c r="V4501" i="1" s="1"/>
  <c r="T4503" i="1"/>
  <c r="U4503" i="1" s="1"/>
  <c r="T4505" i="1"/>
  <c r="V4505" i="1" s="1"/>
  <c r="T4509" i="1"/>
  <c r="V4509" i="1" s="1"/>
  <c r="T4511" i="1"/>
  <c r="T4513" i="1"/>
  <c r="V4513" i="1" s="1"/>
  <c r="T4517" i="1"/>
  <c r="V4517" i="1" s="1"/>
  <c r="T4525" i="1"/>
  <c r="V4525" i="1" s="1"/>
  <c r="T4531" i="1"/>
  <c r="W4531" i="1" s="1"/>
  <c r="T4533" i="1"/>
  <c r="V4533" i="1" s="1"/>
  <c r="T4535" i="1"/>
  <c r="U4535" i="1" s="1"/>
  <c r="T4537" i="1"/>
  <c r="U4537" i="1" s="1"/>
  <c r="T4539" i="1"/>
  <c r="U4539" i="1" s="1"/>
  <c r="T4541" i="1"/>
  <c r="V4541" i="1" s="1"/>
  <c r="T4549" i="1"/>
  <c r="V4549" i="1" s="1"/>
  <c r="T4555" i="1"/>
  <c r="W4555" i="1" s="1"/>
  <c r="T4557" i="1"/>
  <c r="V4557" i="1" s="1"/>
  <c r="T4559" i="1"/>
  <c r="U4559" i="1" s="1"/>
  <c r="T4561" i="1"/>
  <c r="U4561" i="1" s="1"/>
  <c r="T4565" i="1"/>
  <c r="V4565" i="1" s="1"/>
  <c r="T4575" i="1"/>
  <c r="T4577" i="1"/>
  <c r="U4577" i="1" s="1"/>
  <c r="T4579" i="1"/>
  <c r="W4579" i="1" s="1"/>
  <c r="T4581" i="1"/>
  <c r="V4581" i="1" s="1"/>
  <c r="T4583" i="1"/>
  <c r="U4583" i="1" s="1"/>
  <c r="T4585" i="1"/>
  <c r="U4585" i="1" s="1"/>
  <c r="T4589" i="1"/>
  <c r="V4589" i="1" s="1"/>
  <c r="T4595" i="1"/>
  <c r="W4595" i="1" s="1"/>
  <c r="T4597" i="1"/>
  <c r="T4599" i="1"/>
  <c r="U4599" i="1" s="1"/>
  <c r="T4601" i="1"/>
  <c r="U4601" i="1" s="1"/>
  <c r="T4603" i="1"/>
  <c r="W4603" i="1" s="1"/>
  <c r="T4605" i="1"/>
  <c r="V4605" i="1" s="1"/>
  <c r="T4613" i="1"/>
  <c r="V4613" i="1" s="1"/>
  <c r="T4619" i="1"/>
  <c r="W4619" i="1" s="1"/>
  <c r="T4621" i="1"/>
  <c r="V4621" i="1" s="1"/>
  <c r="T4623" i="1"/>
  <c r="V4623" i="1" s="1"/>
  <c r="T4625" i="1"/>
  <c r="U4625" i="1" s="1"/>
  <c r="T4633" i="1"/>
  <c r="U4633" i="1" s="1"/>
  <c r="T4635" i="1"/>
  <c r="U4635" i="1" s="1"/>
  <c r="T4641" i="1"/>
  <c r="U4641" i="1" s="1"/>
  <c r="T4643" i="1"/>
  <c r="U4643" i="1" s="1"/>
  <c r="T4649" i="1"/>
  <c r="U4649" i="1" s="1"/>
  <c r="T4651" i="1"/>
  <c r="U4651" i="1" s="1"/>
  <c r="T4657" i="1"/>
  <c r="T4659" i="1"/>
  <c r="U4659" i="1" s="1"/>
  <c r="T4665" i="1"/>
  <c r="U4665" i="1" s="1"/>
  <c r="T4667" i="1"/>
  <c r="U4667" i="1" s="1"/>
  <c r="T4673" i="1"/>
  <c r="U4673" i="1" s="1"/>
  <c r="T4675" i="1"/>
  <c r="U4675" i="1" s="1"/>
  <c r="T4681" i="1"/>
  <c r="U4681" i="1" s="1"/>
  <c r="T4683" i="1"/>
  <c r="U4683" i="1" s="1"/>
  <c r="T4689" i="1"/>
  <c r="T4691" i="1"/>
  <c r="U4691" i="1" s="1"/>
  <c r="T4697" i="1"/>
  <c r="U4697" i="1" s="1"/>
  <c r="T4699" i="1"/>
  <c r="U4699" i="1" s="1"/>
  <c r="T4705" i="1"/>
  <c r="U4705" i="1" s="1"/>
  <c r="T4707" i="1"/>
  <c r="U4707" i="1" s="1"/>
  <c r="T4713" i="1"/>
  <c r="U4713" i="1" s="1"/>
  <c r="T4715" i="1"/>
  <c r="U4715" i="1" s="1"/>
  <c r="T4721" i="1"/>
  <c r="T4723" i="1"/>
  <c r="U4723" i="1" s="1"/>
  <c r="T4729" i="1"/>
  <c r="U4729" i="1" s="1"/>
  <c r="T4731" i="1"/>
  <c r="U4731" i="1" s="1"/>
  <c r="T4737" i="1"/>
  <c r="U4737" i="1" s="1"/>
  <c r="T4739" i="1"/>
  <c r="U4739" i="1" s="1"/>
  <c r="T4745" i="1"/>
  <c r="U4745" i="1" s="1"/>
  <c r="T4747" i="1"/>
  <c r="U4747" i="1" s="1"/>
  <c r="T4753" i="1"/>
  <c r="T4755" i="1"/>
  <c r="U4755" i="1" s="1"/>
  <c r="T4761" i="1"/>
  <c r="U4761" i="1" s="1"/>
  <c r="T4763" i="1"/>
  <c r="U4763" i="1" s="1"/>
  <c r="T4769" i="1"/>
  <c r="U4769" i="1" s="1"/>
  <c r="T4771" i="1"/>
  <c r="U4771" i="1" s="1"/>
  <c r="T4777" i="1"/>
  <c r="U4777" i="1" s="1"/>
  <c r="T4779" i="1"/>
  <c r="U4779" i="1" s="1"/>
  <c r="T4785" i="1"/>
  <c r="T4787" i="1"/>
  <c r="U4787" i="1" s="1"/>
  <c r="T4793" i="1"/>
  <c r="U4793" i="1" s="1"/>
  <c r="T4795" i="1"/>
  <c r="U4795" i="1" s="1"/>
  <c r="T4801" i="1"/>
  <c r="U4801" i="1" s="1"/>
  <c r="T4803" i="1"/>
  <c r="U4803" i="1" s="1"/>
  <c r="T4809" i="1"/>
  <c r="U4809" i="1" s="1"/>
  <c r="T4811" i="1"/>
  <c r="U4811" i="1" s="1"/>
  <c r="T4817" i="1"/>
  <c r="T4819" i="1"/>
  <c r="U4819" i="1" s="1"/>
  <c r="T4825" i="1"/>
  <c r="U4825" i="1" s="1"/>
  <c r="T4827" i="1"/>
  <c r="U4827" i="1" s="1"/>
  <c r="T4833" i="1"/>
  <c r="U4833" i="1" s="1"/>
  <c r="T4835" i="1"/>
  <c r="U4835" i="1" s="1"/>
  <c r="T4841" i="1"/>
  <c r="U4841" i="1" s="1"/>
  <c r="T4843" i="1"/>
  <c r="U4843" i="1" s="1"/>
  <c r="T4849" i="1"/>
  <c r="T4851" i="1"/>
  <c r="U4851" i="1" s="1"/>
  <c r="T4857" i="1"/>
  <c r="U4857" i="1" s="1"/>
  <c r="T4859" i="1"/>
  <c r="U4859" i="1" s="1"/>
  <c r="T4865" i="1"/>
  <c r="U4865" i="1" s="1"/>
  <c r="T4867" i="1"/>
  <c r="U4867" i="1" s="1"/>
  <c r="T4873" i="1"/>
  <c r="U4873" i="1" s="1"/>
  <c r="T4875" i="1"/>
  <c r="U4875" i="1" s="1"/>
  <c r="T4879" i="1"/>
  <c r="T4881" i="1"/>
  <c r="U4881" i="1" s="1"/>
  <c r="T4883" i="1"/>
  <c r="U4883" i="1" s="1"/>
  <c r="T4887" i="1"/>
  <c r="W4887" i="1" s="1"/>
  <c r="T4889" i="1"/>
  <c r="U4889" i="1" s="1"/>
  <c r="T4891" i="1"/>
  <c r="U4891" i="1" s="1"/>
  <c r="T4895" i="1"/>
  <c r="W4895" i="1" s="1"/>
  <c r="T4897" i="1"/>
  <c r="U4897" i="1" s="1"/>
  <c r="T4899" i="1"/>
  <c r="V4899" i="1" s="1"/>
  <c r="T4903" i="1"/>
  <c r="W4903" i="1" s="1"/>
  <c r="T4905" i="1"/>
  <c r="U4905" i="1" s="1"/>
  <c r="T4907" i="1"/>
  <c r="U4907" i="1" s="1"/>
  <c r="T4911" i="1"/>
  <c r="W4911" i="1" s="1"/>
  <c r="T4913" i="1"/>
  <c r="U4913" i="1" s="1"/>
  <c r="T4915" i="1"/>
  <c r="U4915" i="1" s="1"/>
  <c r="T4919" i="1"/>
  <c r="W4919" i="1" s="1"/>
  <c r="T4921" i="1"/>
  <c r="T4923" i="1"/>
  <c r="U4923" i="1" s="1"/>
  <c r="T4927" i="1"/>
  <c r="W4927" i="1" s="1"/>
  <c r="T4929" i="1"/>
  <c r="U4929" i="1" s="1"/>
  <c r="T4931" i="1"/>
  <c r="U4931" i="1" s="1"/>
  <c r="T4935" i="1"/>
  <c r="W4935" i="1" s="1"/>
  <c r="T4937" i="1"/>
  <c r="U4937" i="1" s="1"/>
  <c r="T4939" i="1"/>
  <c r="U4939" i="1" s="1"/>
  <c r="T4943" i="1"/>
  <c r="T4947" i="1"/>
  <c r="U4947" i="1" s="1"/>
  <c r="T4951" i="1"/>
  <c r="W4951" i="1" s="1"/>
  <c r="T4955" i="1"/>
  <c r="U4955" i="1" s="1"/>
  <c r="T4959" i="1"/>
  <c r="W4959" i="1" s="1"/>
  <c r="T4963" i="1"/>
  <c r="U4963" i="1" s="1"/>
  <c r="T4967" i="1"/>
  <c r="W4967" i="1" s="1"/>
  <c r="T4971" i="1"/>
  <c r="U4971" i="1" s="1"/>
  <c r="T4975" i="1"/>
  <c r="T4979" i="1"/>
  <c r="U4979" i="1" s="1"/>
  <c r="T4983" i="1"/>
  <c r="W4983" i="1" s="1"/>
  <c r="T4987" i="1"/>
  <c r="U4987" i="1" s="1"/>
  <c r="T4991" i="1"/>
  <c r="W4991" i="1" s="1"/>
  <c r="T4995" i="1"/>
  <c r="U4995" i="1" s="1"/>
  <c r="T4999" i="1"/>
  <c r="W4999" i="1" s="1"/>
  <c r="T5003" i="1"/>
  <c r="U5003" i="1" s="1"/>
  <c r="T5007" i="1"/>
  <c r="U5007" i="1" s="1"/>
  <c r="T5011" i="1"/>
  <c r="U5011" i="1" s="1"/>
  <c r="T5015" i="1"/>
  <c r="W5015" i="1" s="1"/>
  <c r="T5019" i="1"/>
  <c r="U5019" i="1" s="1"/>
  <c r="T5023" i="1"/>
  <c r="W5023" i="1" s="1"/>
  <c r="T5027" i="1"/>
  <c r="U5027" i="1" s="1"/>
  <c r="T5031" i="1"/>
  <c r="W5031" i="1" s="1"/>
  <c r="T5035" i="1"/>
  <c r="U5035" i="1" s="1"/>
  <c r="T5039" i="1"/>
  <c r="T5043" i="1"/>
  <c r="U5043" i="1" s="1"/>
  <c r="T5047" i="1"/>
  <c r="W5047" i="1" s="1"/>
  <c r="T5051" i="1"/>
  <c r="U5051" i="1" s="1"/>
  <c r="T5055" i="1"/>
  <c r="W5055" i="1" s="1"/>
  <c r="T5059" i="1"/>
  <c r="U5059" i="1" s="1"/>
  <c r="T5063" i="1"/>
  <c r="W5063" i="1" s="1"/>
  <c r="T5067" i="1"/>
  <c r="U5067" i="1" s="1"/>
  <c r="T5071" i="1"/>
  <c r="U5071" i="1" s="1"/>
  <c r="T5075" i="1"/>
  <c r="U5075" i="1" s="1"/>
  <c r="T5079" i="1"/>
  <c r="W5079" i="1" s="1"/>
  <c r="T5083" i="1"/>
  <c r="U5083" i="1" s="1"/>
  <c r="T5087" i="1"/>
  <c r="W5087" i="1" s="1"/>
  <c r="T5091" i="1"/>
  <c r="U5091" i="1" s="1"/>
  <c r="T5095" i="1"/>
  <c r="W5095" i="1" s="1"/>
  <c r="T5099" i="1"/>
  <c r="U5099" i="1" s="1"/>
  <c r="T5107" i="1"/>
  <c r="T5115" i="1"/>
  <c r="U5115" i="1" s="1"/>
  <c r="T5123" i="1"/>
  <c r="U5123" i="1" s="1"/>
  <c r="T5131" i="1"/>
  <c r="U5131" i="1" s="1"/>
  <c r="T5139" i="1"/>
  <c r="U5139" i="1" s="1"/>
  <c r="T5147" i="1"/>
  <c r="U5147" i="1" s="1"/>
  <c r="T5155" i="1"/>
  <c r="U5155" i="1" s="1"/>
  <c r="T5163" i="1"/>
  <c r="U5163" i="1" s="1"/>
  <c r="T5171" i="1"/>
  <c r="T5179" i="1"/>
  <c r="U5179" i="1" s="1"/>
  <c r="T5187" i="1"/>
  <c r="U5187" i="1" s="1"/>
  <c r="T5191" i="1"/>
  <c r="W5191" i="1" s="1"/>
  <c r="T5195" i="1"/>
  <c r="U5195" i="1" s="1"/>
  <c r="T5199" i="1"/>
  <c r="W5199" i="1" s="1"/>
  <c r="T5203" i="1"/>
  <c r="U5203" i="1" s="1"/>
  <c r="T5207" i="1"/>
  <c r="W5207" i="1" s="1"/>
  <c r="T5215" i="1"/>
  <c r="T5223" i="1"/>
  <c r="W5223" i="1" s="1"/>
  <c r="T5231" i="1"/>
  <c r="W5231" i="1" s="1"/>
  <c r="T5247" i="1"/>
  <c r="W5247" i="1" s="1"/>
  <c r="T5255" i="1"/>
  <c r="W5255" i="1" s="1"/>
  <c r="T5263" i="1"/>
  <c r="W5263" i="1" s="1"/>
  <c r="T5271" i="1"/>
  <c r="W5271" i="1" s="1"/>
  <c r="T5287" i="1"/>
  <c r="V5287" i="1" s="1"/>
  <c r="T5311" i="1"/>
  <c r="W5311" i="1" s="1"/>
  <c r="T5355" i="1"/>
  <c r="U5355" i="1" s="1"/>
  <c r="T5363" i="1"/>
  <c r="U5363" i="1" s="1"/>
  <c r="T5371" i="1"/>
  <c r="U5371" i="1" s="1"/>
  <c r="T5379" i="1"/>
  <c r="U5379" i="1" s="1"/>
  <c r="T5387" i="1"/>
  <c r="U5387" i="1" s="1"/>
  <c r="T5403" i="1"/>
  <c r="U5403" i="1" s="1"/>
  <c r="T5411" i="1"/>
  <c r="U5411" i="1" s="1"/>
  <c r="T5415" i="1"/>
  <c r="T5417" i="1"/>
  <c r="U5417" i="1" s="1"/>
  <c r="T5419" i="1"/>
  <c r="U5419" i="1" s="1"/>
  <c r="T5427" i="1"/>
  <c r="U5427" i="1" s="1"/>
  <c r="T5435" i="1"/>
  <c r="U5435" i="1" s="1"/>
  <c r="T5443" i="1"/>
  <c r="U5443" i="1" s="1"/>
  <c r="T5447" i="1"/>
  <c r="U5447" i="1" s="1"/>
  <c r="T5449" i="1"/>
  <c r="U5449" i="1" s="1"/>
  <c r="T5451" i="1"/>
  <c r="W5451" i="1" s="1"/>
  <c r="T5459" i="1"/>
  <c r="U5459" i="1" s="1"/>
  <c r="T5467" i="1"/>
  <c r="U5467" i="1" s="1"/>
  <c r="T5475" i="1"/>
  <c r="U5475" i="1" s="1"/>
  <c r="T5479" i="1"/>
  <c r="U5479" i="1" s="1"/>
  <c r="T5481" i="1"/>
  <c r="U5481" i="1" s="1"/>
  <c r="T5483" i="1"/>
  <c r="U5483" i="1" s="1"/>
  <c r="T5491" i="1"/>
  <c r="U5491" i="1" s="1"/>
  <c r="T5499" i="1"/>
  <c r="T5505" i="1"/>
  <c r="U5505" i="1" s="1"/>
  <c r="T5509" i="1"/>
  <c r="U5509" i="1" s="1"/>
  <c r="T5517" i="1"/>
  <c r="U5517" i="1" s="1"/>
  <c r="T5521" i="1"/>
  <c r="U5521" i="1" s="1"/>
  <c r="T5529" i="1"/>
  <c r="U5529" i="1" s="1"/>
  <c r="T5537" i="1"/>
  <c r="U5537" i="1" s="1"/>
  <c r="T5545" i="1"/>
  <c r="U5545" i="1" s="1"/>
  <c r="T5553" i="1"/>
  <c r="T5561" i="1"/>
  <c r="U5561" i="1" s="1"/>
  <c r="T5569" i="1"/>
  <c r="U5569" i="1" s="1"/>
  <c r="T5577" i="1"/>
  <c r="U5577" i="1" s="1"/>
  <c r="T5585" i="1"/>
  <c r="U5585" i="1" s="1"/>
  <c r="T5593" i="1"/>
  <c r="U5593" i="1" s="1"/>
  <c r="T5601" i="1"/>
  <c r="U5601" i="1" s="1"/>
  <c r="T5609" i="1"/>
  <c r="U5609" i="1" s="1"/>
  <c r="T5617" i="1"/>
  <c r="T5625" i="1"/>
  <c r="U5625" i="1" s="1"/>
  <c r="T5633" i="1"/>
  <c r="U5633" i="1" s="1"/>
  <c r="T5641" i="1"/>
  <c r="U5641" i="1" s="1"/>
  <c r="T5649" i="1"/>
  <c r="U5649" i="1" s="1"/>
  <c r="T5657" i="1"/>
  <c r="U5657" i="1" s="1"/>
  <c r="T5665" i="1"/>
  <c r="U5665" i="1" s="1"/>
  <c r="T5673" i="1"/>
  <c r="U5673" i="1" s="1"/>
  <c r="T5677" i="1"/>
  <c r="U5677" i="1" s="1"/>
  <c r="T5681" i="1"/>
  <c r="U5681" i="1" s="1"/>
  <c r="T5685" i="1"/>
  <c r="U5685" i="1" s="1"/>
  <c r="T5689" i="1"/>
  <c r="U5689" i="1" s="1"/>
  <c r="T5693" i="1"/>
  <c r="U5693" i="1" s="1"/>
  <c r="T5697" i="1"/>
  <c r="U5697" i="1" s="1"/>
  <c r="T5701" i="1"/>
  <c r="U5701" i="1" s="1"/>
  <c r="T5705" i="1"/>
  <c r="U5705" i="1" s="1"/>
  <c r="T5709" i="1"/>
  <c r="T5713" i="1"/>
  <c r="U5713" i="1" s="1"/>
  <c r="T5717" i="1"/>
  <c r="U5717" i="1" s="1"/>
  <c r="T5721" i="1"/>
  <c r="U5721" i="1" s="1"/>
  <c r="T5725" i="1"/>
  <c r="U5725" i="1" s="1"/>
  <c r="T5729" i="1"/>
  <c r="U5729" i="1" s="1"/>
  <c r="T5733" i="1"/>
  <c r="U5733" i="1" s="1"/>
  <c r="T5741" i="1"/>
  <c r="U5741" i="1" s="1"/>
  <c r="T5749" i="1"/>
  <c r="U5749" i="1" s="1"/>
  <c r="T5757" i="1"/>
  <c r="U5757" i="1" s="1"/>
  <c r="T5763" i="1"/>
  <c r="U5763" i="1" s="1"/>
  <c r="T5765" i="1"/>
  <c r="U5765" i="1" s="1"/>
  <c r="T5773" i="1"/>
  <c r="U5773" i="1" s="1"/>
  <c r="T5777" i="1"/>
  <c r="V5777" i="1" s="1"/>
  <c r="T5789" i="1"/>
  <c r="W5789" i="1" s="1"/>
  <c r="T5791" i="1"/>
  <c r="V5791" i="1" s="1"/>
  <c r="T5793" i="1"/>
  <c r="T5795" i="1"/>
  <c r="U5795" i="1" s="1"/>
  <c r="T5797" i="1"/>
  <c r="W5797" i="1" s="1"/>
  <c r="T5799" i="1"/>
  <c r="V5799" i="1" s="1"/>
  <c r="T5801" i="1"/>
  <c r="V5801" i="1" s="1"/>
  <c r="T5803" i="1"/>
  <c r="U5803" i="1" s="1"/>
  <c r="T5807" i="1"/>
  <c r="V5807" i="1" s="1"/>
  <c r="T5809" i="1"/>
  <c r="V5809" i="1" s="1"/>
  <c r="T5815" i="1"/>
  <c r="T5817" i="1"/>
  <c r="V5817" i="1" s="1"/>
  <c r="T5823" i="1"/>
  <c r="V5823" i="1" s="1"/>
  <c r="T5825" i="1"/>
  <c r="V5825" i="1" s="1"/>
  <c r="T5831" i="1"/>
  <c r="V5831" i="1" s="1"/>
  <c r="T5833" i="1"/>
  <c r="V5833" i="1" s="1"/>
  <c r="T5839" i="1"/>
  <c r="V5839" i="1" s="1"/>
  <c r="T5841" i="1"/>
  <c r="V5841" i="1" s="1"/>
  <c r="T5843" i="1"/>
  <c r="T5847" i="1"/>
  <c r="V5847" i="1" s="1"/>
  <c r="T5855" i="1"/>
  <c r="V5855" i="1" s="1"/>
  <c r="T5861" i="1"/>
  <c r="W5861" i="1" s="1"/>
  <c r="T5863" i="1"/>
  <c r="V5863" i="1" s="1"/>
  <c r="T5871" i="1"/>
  <c r="V5871" i="1" s="1"/>
  <c r="T5881" i="1"/>
  <c r="U5881" i="1" s="1"/>
  <c r="T5883" i="1"/>
  <c r="U5883" i="1" s="1"/>
  <c r="T5887" i="1"/>
  <c r="T5895" i="1"/>
  <c r="V5895" i="1" s="1"/>
  <c r="T5901" i="1"/>
  <c r="W5901" i="1" s="1"/>
  <c r="T5903" i="1"/>
  <c r="V5903" i="1" s="1"/>
  <c r="T5905" i="1"/>
  <c r="U5905" i="1" s="1"/>
  <c r="T5915" i="1"/>
  <c r="U5915" i="1" s="1"/>
  <c r="T5923" i="1"/>
  <c r="U5923" i="1" s="1"/>
  <c r="T5931" i="1"/>
  <c r="U5931" i="1" s="1"/>
  <c r="T5939" i="1"/>
  <c r="T5947" i="1"/>
  <c r="U5947" i="1" s="1"/>
  <c r="T5955" i="1"/>
  <c r="U5955" i="1" s="1"/>
  <c r="T5963" i="1"/>
  <c r="U5963" i="1" s="1"/>
  <c r="T5971" i="1"/>
  <c r="U5971" i="1" s="1"/>
  <c r="T5979" i="1"/>
  <c r="U5979" i="1" s="1"/>
  <c r="T5987" i="1"/>
  <c r="U5987" i="1" s="1"/>
  <c r="T5995" i="1"/>
  <c r="U5995" i="1" s="1"/>
  <c r="T6003" i="1"/>
  <c r="T6011" i="1"/>
  <c r="U6011" i="1" s="1"/>
  <c r="T6019" i="1"/>
  <c r="U6019" i="1" s="1"/>
  <c r="T6027" i="1"/>
  <c r="U6027" i="1" s="1"/>
  <c r="T6035" i="1"/>
  <c r="U6035" i="1" s="1"/>
  <c r="T6043" i="1"/>
  <c r="U6043" i="1" s="1"/>
  <c r="T6051" i="1"/>
  <c r="U6051" i="1" s="1"/>
  <c r="T6059" i="1"/>
  <c r="U6059" i="1" s="1"/>
  <c r="T6067" i="1"/>
  <c r="T6075" i="1"/>
  <c r="U6075" i="1" s="1"/>
  <c r="T6083" i="1"/>
  <c r="U6083" i="1" s="1"/>
  <c r="T6091" i="1"/>
  <c r="U6091" i="1" s="1"/>
  <c r="T6099" i="1"/>
  <c r="U6099" i="1" s="1"/>
  <c r="T6107" i="1"/>
  <c r="U6107" i="1" s="1"/>
  <c r="T6115" i="1"/>
  <c r="U6115" i="1" s="1"/>
  <c r="T6123" i="1"/>
  <c r="U6123" i="1" s="1"/>
  <c r="T6131" i="1"/>
  <c r="T6139" i="1"/>
  <c r="U6139" i="1" s="1"/>
  <c r="T6147" i="1"/>
  <c r="U6147" i="1" s="1"/>
  <c r="T6155" i="1"/>
  <c r="U6155" i="1" s="1"/>
  <c r="T6163" i="1"/>
  <c r="U6163" i="1" s="1"/>
  <c r="T6171" i="1"/>
  <c r="U6171" i="1" s="1"/>
  <c r="T6179" i="1"/>
  <c r="U6179" i="1" s="1"/>
  <c r="T6187" i="1"/>
  <c r="U6187" i="1" s="1"/>
  <c r="T6195" i="1"/>
  <c r="T6203" i="1"/>
  <c r="U6203" i="1" s="1"/>
  <c r="T6211" i="1"/>
  <c r="U6211" i="1" s="1"/>
  <c r="T6219" i="1"/>
  <c r="U6219" i="1" s="1"/>
  <c r="T6227" i="1"/>
  <c r="U6227" i="1" s="1"/>
  <c r="T6235" i="1"/>
  <c r="U6235" i="1" s="1"/>
  <c r="T6243" i="1"/>
  <c r="U6243" i="1" s="1"/>
  <c r="T6251" i="1"/>
  <c r="U6251" i="1" s="1"/>
  <c r="T6259" i="1"/>
  <c r="T6267" i="1"/>
  <c r="U6267" i="1" s="1"/>
  <c r="T6275" i="1"/>
  <c r="U6275" i="1" s="1"/>
  <c r="T6283" i="1"/>
  <c r="U6283" i="1" s="1"/>
  <c r="T6291" i="1"/>
  <c r="U6291" i="1" s="1"/>
  <c r="T6299" i="1"/>
  <c r="U6299" i="1" s="1"/>
  <c r="T6307" i="1"/>
  <c r="U6307" i="1" s="1"/>
  <c r="T6421" i="1"/>
  <c r="U6421" i="1" s="1"/>
  <c r="T6427" i="1"/>
  <c r="T6429" i="1"/>
  <c r="U6429" i="1" s="1"/>
  <c r="T6435" i="1"/>
  <c r="U6435" i="1" s="1"/>
  <c r="T6437" i="1"/>
  <c r="U6437" i="1" s="1"/>
  <c r="T6443" i="1"/>
  <c r="U6443" i="1" s="1"/>
  <c r="T6445" i="1"/>
  <c r="U6445" i="1" s="1"/>
  <c r="T6451" i="1"/>
  <c r="U6451" i="1" s="1"/>
  <c r="T6453" i="1"/>
  <c r="U6453" i="1" s="1"/>
  <c r="T6461" i="1"/>
  <c r="T6467" i="1"/>
  <c r="U6467" i="1" s="1"/>
  <c r="T6469" i="1"/>
  <c r="U6469" i="1" s="1"/>
  <c r="T6475" i="1"/>
  <c r="U6475" i="1" s="1"/>
  <c r="T6477" i="1"/>
  <c r="U6477" i="1" s="1"/>
  <c r="T6483" i="1"/>
  <c r="U6483" i="1" s="1"/>
  <c r="T6485" i="1"/>
  <c r="U6485" i="1" s="1"/>
  <c r="T6491" i="1"/>
  <c r="U6491" i="1" s="1"/>
  <c r="T6493" i="1"/>
  <c r="T6499" i="1"/>
  <c r="U6499" i="1" s="1"/>
  <c r="T6501" i="1"/>
  <c r="U6501" i="1" s="1"/>
  <c r="T6507" i="1"/>
  <c r="U6507" i="1" s="1"/>
  <c r="T6509" i="1"/>
  <c r="U6509" i="1" s="1"/>
  <c r="T6515" i="1"/>
  <c r="U6515" i="1" s="1"/>
  <c r="T6517" i="1"/>
  <c r="U6517" i="1" s="1"/>
  <c r="T6523" i="1"/>
  <c r="U6523" i="1" s="1"/>
  <c r="T6525" i="1"/>
  <c r="T6531" i="1"/>
  <c r="U6531" i="1" s="1"/>
  <c r="T6533" i="1"/>
  <c r="U6533" i="1" s="1"/>
  <c r="T6539" i="1"/>
  <c r="U6539" i="1" s="1"/>
  <c r="T6541" i="1"/>
  <c r="U6541" i="1" s="1"/>
  <c r="T6547" i="1"/>
  <c r="U6547" i="1" s="1"/>
  <c r="T6549" i="1"/>
  <c r="U6549" i="1" s="1"/>
  <c r="T6557" i="1"/>
  <c r="U6557" i="1" s="1"/>
  <c r="T6563" i="1"/>
  <c r="U6563" i="1" s="1"/>
  <c r="T6565" i="1"/>
  <c r="U6565" i="1" s="1"/>
  <c r="T6571" i="1"/>
  <c r="U6571" i="1" s="1"/>
  <c r="T6573" i="1"/>
  <c r="U6573" i="1" s="1"/>
  <c r="T6579" i="1"/>
  <c r="U6579" i="1" s="1"/>
  <c r="T6581" i="1"/>
  <c r="U6581" i="1" s="1"/>
  <c r="T6587" i="1"/>
  <c r="U6587" i="1" s="1"/>
  <c r="T6589" i="1"/>
  <c r="U6589" i="1" s="1"/>
  <c r="T6595" i="1"/>
  <c r="U6595" i="1" s="1"/>
  <c r="T6597" i="1"/>
  <c r="U6597" i="1" s="1"/>
  <c r="T6603" i="1"/>
  <c r="U6603" i="1" s="1"/>
  <c r="T6605" i="1"/>
  <c r="U6605" i="1" s="1"/>
  <c r="T6613" i="1"/>
  <c r="U6613" i="1" s="1"/>
  <c r="T6619" i="1"/>
  <c r="U6619" i="1" s="1"/>
  <c r="T6621" i="1"/>
  <c r="U6621" i="1" s="1"/>
  <c r="T6627" i="1"/>
  <c r="U6627" i="1" s="1"/>
  <c r="T6629" i="1"/>
  <c r="T6635" i="1"/>
  <c r="U6635" i="1" s="1"/>
  <c r="T6637" i="1"/>
  <c r="U6637" i="1" s="1"/>
  <c r="T6643" i="1"/>
  <c r="U6643" i="1" s="1"/>
  <c r="T6645" i="1"/>
  <c r="U6645" i="1" s="1"/>
  <c r="T6653" i="1"/>
  <c r="U6653" i="1" s="1"/>
  <c r="T6659" i="1"/>
  <c r="U6659" i="1" s="1"/>
  <c r="T6663" i="1"/>
  <c r="W6663" i="1" s="1"/>
  <c r="T6667" i="1"/>
  <c r="U6667" i="1" s="1"/>
  <c r="T6671" i="1"/>
  <c r="W6671" i="1" s="1"/>
  <c r="T6675" i="1"/>
  <c r="U6675" i="1" s="1"/>
  <c r="T6679" i="1"/>
  <c r="W6679" i="1" s="1"/>
  <c r="T6683" i="1"/>
  <c r="U6683" i="1" s="1"/>
  <c r="T6687" i="1"/>
  <c r="W6687" i="1" s="1"/>
  <c r="T6691" i="1"/>
  <c r="U6691" i="1" s="1"/>
  <c r="T6695" i="1"/>
  <c r="W6695" i="1" s="1"/>
  <c r="T6699" i="1"/>
  <c r="T6703" i="1"/>
  <c r="W6703" i="1" s="1"/>
  <c r="T6707" i="1"/>
  <c r="U6707" i="1" s="1"/>
  <c r="T6711" i="1"/>
  <c r="W6711" i="1" s="1"/>
  <c r="T6715" i="1"/>
  <c r="U6715" i="1" s="1"/>
  <c r="T6719" i="1"/>
  <c r="W6719" i="1" s="1"/>
  <c r="T6723" i="1"/>
  <c r="U6723" i="1" s="1"/>
  <c r="T6727" i="1"/>
  <c r="W6727" i="1" s="1"/>
  <c r="T6731" i="1"/>
  <c r="U6731" i="1" s="1"/>
  <c r="T6735" i="1"/>
  <c r="W6735" i="1" s="1"/>
  <c r="T6739" i="1"/>
  <c r="U6739" i="1" s="1"/>
  <c r="T6743" i="1"/>
  <c r="W6743" i="1" s="1"/>
  <c r="T6747" i="1"/>
  <c r="U6747" i="1" s="1"/>
  <c r="T6751" i="1"/>
  <c r="W6751" i="1" s="1"/>
  <c r="T6755" i="1"/>
  <c r="U6755" i="1" s="1"/>
  <c r="T6757" i="1"/>
  <c r="V6757" i="1" s="1"/>
  <c r="T6759" i="1"/>
  <c r="V6759" i="1" s="1"/>
  <c r="T6765" i="1"/>
  <c r="V6765" i="1" s="1"/>
  <c r="T6767" i="1"/>
  <c r="W6767" i="1" s="1"/>
  <c r="T6771" i="1"/>
  <c r="W6771" i="1" s="1"/>
  <c r="T6781" i="1"/>
  <c r="V6781" i="1" s="1"/>
  <c r="T6783" i="1"/>
  <c r="W6783" i="1" s="1"/>
  <c r="T6791" i="1"/>
  <c r="V6791" i="1" s="1"/>
  <c r="T6991" i="1"/>
  <c r="U6991" i="1" s="1"/>
  <c r="T6999" i="1"/>
  <c r="T7007" i="1"/>
  <c r="U7007" i="1" s="1"/>
  <c r="T7015" i="1"/>
  <c r="U7015" i="1" s="1"/>
  <c r="T7023" i="1"/>
  <c r="U7023" i="1" s="1"/>
  <c r="T7031" i="1"/>
  <c r="U7031" i="1" s="1"/>
  <c r="T7039" i="1"/>
  <c r="U7039" i="1" s="1"/>
  <c r="T7047" i="1"/>
  <c r="U7047" i="1" s="1"/>
  <c r="T7055" i="1"/>
  <c r="U7055" i="1" s="1"/>
  <c r="T7063" i="1"/>
  <c r="T7071" i="1"/>
  <c r="U7071" i="1" s="1"/>
  <c r="T7079" i="1"/>
  <c r="U7079" i="1" s="1"/>
  <c r="T7087" i="1"/>
  <c r="U7087" i="1" s="1"/>
  <c r="T7095" i="1"/>
  <c r="U7095" i="1" s="1"/>
  <c r="T7103" i="1"/>
  <c r="U7103" i="1" s="1"/>
  <c r="T7111" i="1"/>
  <c r="U7111" i="1" s="1"/>
  <c r="T7119" i="1"/>
  <c r="U7119" i="1" s="1"/>
  <c r="T7127" i="1"/>
  <c r="T7135" i="1"/>
  <c r="U7135" i="1" s="1"/>
  <c r="T7143" i="1"/>
  <c r="U7143" i="1" s="1"/>
  <c r="T7151" i="1"/>
  <c r="U7151" i="1" s="1"/>
  <c r="T7159" i="1"/>
  <c r="U7159" i="1" s="1"/>
  <c r="T7167" i="1"/>
  <c r="U7167" i="1" s="1"/>
  <c r="T7175" i="1"/>
  <c r="U7175" i="1" s="1"/>
  <c r="T7183" i="1"/>
  <c r="U7183" i="1" s="1"/>
  <c r="T7191" i="1"/>
  <c r="T7199" i="1"/>
  <c r="U7199" i="1" s="1"/>
  <c r="T7207" i="1"/>
  <c r="U7207" i="1" s="1"/>
  <c r="T7215" i="1"/>
  <c r="U7215" i="1" s="1"/>
  <c r="T7223" i="1"/>
  <c r="U7223" i="1" s="1"/>
  <c r="T7231" i="1"/>
  <c r="U7231" i="1" s="1"/>
  <c r="T7239" i="1"/>
  <c r="U7239" i="1" s="1"/>
  <c r="T7247" i="1"/>
  <c r="U7247" i="1" s="1"/>
  <c r="T7255" i="1"/>
  <c r="T7263" i="1"/>
  <c r="U7263" i="1" s="1"/>
  <c r="T7271" i="1"/>
  <c r="U7271" i="1" s="1"/>
  <c r="T7273" i="1"/>
  <c r="U7273" i="1" s="1"/>
  <c r="T7279" i="1"/>
  <c r="U7279" i="1" s="1"/>
  <c r="T7281" i="1"/>
  <c r="U7281" i="1" s="1"/>
  <c r="T7287" i="1"/>
  <c r="U7287" i="1" s="1"/>
  <c r="T7289" i="1"/>
  <c r="U7289" i="1" s="1"/>
  <c r="T7297" i="1"/>
  <c r="W7297" i="1" s="1"/>
  <c r="T7305" i="1"/>
  <c r="U7305" i="1" s="1"/>
  <c r="T7313" i="1"/>
  <c r="U7313" i="1" s="1"/>
  <c r="T7321" i="1"/>
  <c r="U7321" i="1" s="1"/>
  <c r="T7329" i="1"/>
  <c r="U7329" i="1" s="1"/>
  <c r="T7337" i="1"/>
  <c r="U7337" i="1" s="1"/>
  <c r="T7345" i="1"/>
  <c r="U7345" i="1" s="1"/>
  <c r="T7353" i="1"/>
  <c r="U7353" i="1" s="1"/>
  <c r="T7361" i="1"/>
  <c r="T7369" i="1"/>
  <c r="U7369" i="1" s="1"/>
  <c r="T7377" i="1"/>
  <c r="U7377" i="1" s="1"/>
  <c r="T7385" i="1"/>
  <c r="U7385" i="1" s="1"/>
  <c r="T7393" i="1"/>
  <c r="U7393" i="1" s="1"/>
  <c r="T7401" i="1"/>
  <c r="U7401" i="1" s="1"/>
  <c r="T7409" i="1"/>
  <c r="U7409" i="1" s="1"/>
  <c r="T7417" i="1"/>
  <c r="U7417" i="1" s="1"/>
  <c r="T7425" i="1"/>
  <c r="W7425" i="1" s="1"/>
  <c r="T7433" i="1"/>
  <c r="U7433" i="1" s="1"/>
  <c r="T7441" i="1"/>
  <c r="U7441" i="1" s="1"/>
  <c r="T7449" i="1"/>
  <c r="U7449" i="1" s="1"/>
  <c r="T7477" i="1"/>
  <c r="V7477" i="1" s="1"/>
  <c r="T7479" i="1"/>
  <c r="V7479" i="1" s="1"/>
  <c r="T7485" i="1"/>
  <c r="V7485" i="1" s="1"/>
  <c r="T7487" i="1"/>
  <c r="V7487" i="1" s="1"/>
  <c r="T7493" i="1"/>
  <c r="T7495" i="1"/>
  <c r="V7495" i="1" s="1"/>
  <c r="T7501" i="1"/>
  <c r="V7501" i="1" s="1"/>
  <c r="T7503" i="1"/>
  <c r="V7503" i="1" s="1"/>
  <c r="T7509" i="1"/>
  <c r="V7509" i="1" s="1"/>
  <c r="T7511" i="1"/>
  <c r="V7511" i="1" s="1"/>
  <c r="T7517" i="1"/>
  <c r="V7517" i="1" s="1"/>
  <c r="T7519" i="1"/>
  <c r="V7519" i="1" s="1"/>
  <c r="T7525" i="1"/>
  <c r="T7527" i="1"/>
  <c r="V7527" i="1" s="1"/>
  <c r="T7533" i="1"/>
  <c r="V7533" i="1" s="1"/>
  <c r="T7535" i="1"/>
  <c r="V7535" i="1" s="1"/>
  <c r="T7541" i="1"/>
  <c r="V7541" i="1" s="1"/>
  <c r="T7543" i="1"/>
  <c r="V7543" i="1" s="1"/>
  <c r="T7549" i="1"/>
  <c r="V7549" i="1" s="1"/>
  <c r="T7551" i="1"/>
  <c r="V7551" i="1" s="1"/>
  <c r="T7557" i="1"/>
  <c r="T7559" i="1"/>
  <c r="V7559" i="1" s="1"/>
  <c r="T7565" i="1"/>
  <c r="V7565" i="1" s="1"/>
  <c r="T7567" i="1"/>
  <c r="V7567" i="1" s="1"/>
  <c r="T7573" i="1"/>
  <c r="V7573" i="1" s="1"/>
  <c r="T7575" i="1"/>
  <c r="V7575" i="1" s="1"/>
  <c r="T7581" i="1"/>
  <c r="V7581" i="1" s="1"/>
  <c r="T7583" i="1"/>
  <c r="V7583" i="1" s="1"/>
  <c r="T7589" i="1"/>
  <c r="T7591" i="1"/>
  <c r="V7591" i="1" s="1"/>
  <c r="T7597" i="1"/>
  <c r="V7597" i="1" s="1"/>
  <c r="T7599" i="1"/>
  <c r="V7599" i="1" s="1"/>
  <c r="T7605" i="1"/>
  <c r="V7605" i="1" s="1"/>
  <c r="T7607" i="1"/>
  <c r="V7607" i="1" s="1"/>
  <c r="T7611" i="1"/>
  <c r="V7611" i="1" s="1"/>
  <c r="T7613" i="1"/>
  <c r="V7613" i="1" s="1"/>
  <c r="T7615" i="1"/>
  <c r="T7617" i="1"/>
  <c r="V7617" i="1" s="1"/>
  <c r="T7619" i="1"/>
  <c r="V7619" i="1" s="1"/>
  <c r="T7621" i="1"/>
  <c r="V7621" i="1" s="1"/>
  <c r="T7623" i="1"/>
  <c r="V7623" i="1" s="1"/>
  <c r="T7625" i="1"/>
  <c r="U7625" i="1" s="1"/>
  <c r="T7627" i="1"/>
  <c r="W7627" i="1" s="1"/>
  <c r="T7629" i="1"/>
  <c r="V7629" i="1" s="1"/>
  <c r="T7631" i="1"/>
  <c r="T7633" i="1"/>
  <c r="U7633" i="1" s="1"/>
  <c r="T7635" i="1"/>
  <c r="W7635" i="1" s="1"/>
  <c r="T7637" i="1"/>
  <c r="V7637" i="1" s="1"/>
  <c r="T7639" i="1"/>
  <c r="V7639" i="1" s="1"/>
  <c r="T7641" i="1"/>
  <c r="U7641" i="1" s="1"/>
  <c r="T7643" i="1"/>
  <c r="W7643" i="1" s="1"/>
  <c r="T7645" i="1"/>
  <c r="V7645" i="1" s="1"/>
  <c r="T7647" i="1"/>
  <c r="T7649" i="1"/>
  <c r="U7649" i="1" s="1"/>
  <c r="T7651" i="1"/>
  <c r="W7651" i="1" s="1"/>
  <c r="T7653" i="1"/>
  <c r="V7653" i="1" s="1"/>
  <c r="T7655" i="1"/>
  <c r="V7655" i="1" s="1"/>
  <c r="T7657" i="1"/>
  <c r="U7657" i="1" s="1"/>
  <c r="T7659" i="1"/>
  <c r="W7659" i="1" s="1"/>
  <c r="T7661" i="1"/>
  <c r="V7661" i="1" s="1"/>
  <c r="T7663" i="1"/>
  <c r="W7663" i="1" s="1"/>
  <c r="T7665" i="1"/>
  <c r="U7665" i="1" s="1"/>
  <c r="T7667" i="1"/>
  <c r="W7667" i="1" s="1"/>
  <c r="T7669" i="1"/>
  <c r="V7669" i="1" s="1"/>
  <c r="T7671" i="1"/>
  <c r="V7671" i="1" s="1"/>
  <c r="T7673" i="1"/>
  <c r="U7673" i="1" s="1"/>
  <c r="T7675" i="1"/>
  <c r="W7675" i="1" s="1"/>
  <c r="T7677" i="1"/>
  <c r="V7677" i="1" s="1"/>
  <c r="T7685" i="1"/>
  <c r="T7687" i="1"/>
  <c r="U7687" i="1" s="1"/>
  <c r="T7689" i="1"/>
  <c r="W7689" i="1" s="1"/>
  <c r="T7701" i="1"/>
  <c r="V7701" i="1" s="1"/>
  <c r="T7709" i="1"/>
  <c r="V7709" i="1" s="1"/>
  <c r="T7723" i="1"/>
  <c r="W7723" i="1" s="1"/>
  <c r="T7729" i="1"/>
  <c r="W7729" i="1" s="1"/>
  <c r="T7737" i="1"/>
  <c r="U7737" i="1" s="1"/>
  <c r="T7741" i="1"/>
  <c r="T7749" i="1"/>
  <c r="U7749" i="1" s="1"/>
  <c r="T7767" i="1"/>
  <c r="W7767" i="1" s="1"/>
  <c r="T7775" i="1"/>
  <c r="U7775" i="1" s="1"/>
  <c r="T7779" i="1"/>
  <c r="W7779" i="1" s="1"/>
  <c r="T7787" i="1"/>
  <c r="W7787" i="1" s="1"/>
  <c r="T7793" i="1"/>
  <c r="W7793" i="1" s="1"/>
  <c r="T7801" i="1"/>
  <c r="U7801" i="1" s="1"/>
  <c r="T7805" i="1"/>
  <c r="T7813" i="1"/>
  <c r="U7813" i="1" s="1"/>
  <c r="T7831" i="1"/>
  <c r="W7831" i="1" s="1"/>
  <c r="T7839" i="1"/>
  <c r="U7839" i="1" s="1"/>
  <c r="T7843" i="1"/>
  <c r="W7843" i="1" s="1"/>
  <c r="T7851" i="1"/>
  <c r="W7851" i="1" s="1"/>
  <c r="T7857" i="1"/>
  <c r="W7857" i="1" s="1"/>
  <c r="T7865" i="1"/>
  <c r="U7865" i="1" s="1"/>
  <c r="T7869" i="1"/>
  <c r="T7877" i="1"/>
  <c r="U7877" i="1" s="1"/>
  <c r="T7895" i="1"/>
  <c r="W7895" i="1" s="1"/>
  <c r="T7903" i="1"/>
  <c r="U7903" i="1" s="1"/>
  <c r="T7907" i="1"/>
  <c r="W7907" i="1" s="1"/>
  <c r="T7915" i="1"/>
  <c r="W7915" i="1" s="1"/>
  <c r="T7921" i="1"/>
  <c r="W7921" i="1" s="1"/>
  <c r="T7929" i="1"/>
  <c r="U7929" i="1" s="1"/>
  <c r="T7933" i="1"/>
  <c r="T7941" i="1"/>
  <c r="U7941" i="1" s="1"/>
  <c r="T7943" i="1"/>
  <c r="U7943" i="1" s="1"/>
  <c r="T7955" i="1"/>
  <c r="W7955" i="1" s="1"/>
  <c r="T7959" i="1"/>
  <c r="W7959" i="1" s="1"/>
  <c r="T7967" i="1"/>
  <c r="U7967" i="1" s="1"/>
  <c r="T7969" i="1"/>
  <c r="U7969" i="1" s="1"/>
  <c r="T7971" i="1"/>
  <c r="W7971" i="1" s="1"/>
  <c r="T7979" i="1"/>
  <c r="T7981" i="1"/>
  <c r="U7981" i="1" s="1"/>
  <c r="T7985" i="1"/>
  <c r="W7985" i="1" s="1"/>
  <c r="T7993" i="1"/>
  <c r="U7993" i="1" s="1"/>
  <c r="T7995" i="1"/>
  <c r="W7995" i="1" s="1"/>
  <c r="T8001" i="1"/>
  <c r="U8001" i="1" s="1"/>
  <c r="T8003" i="1"/>
  <c r="W8003" i="1" s="1"/>
  <c r="T8009" i="1"/>
  <c r="U8009" i="1" s="1"/>
  <c r="T8011" i="1"/>
  <c r="T8017" i="1"/>
  <c r="U8017" i="1" s="1"/>
  <c r="T8019" i="1"/>
  <c r="W8019" i="1" s="1"/>
  <c r="T8025" i="1"/>
  <c r="U8025" i="1" s="1"/>
  <c r="T8027" i="1"/>
  <c r="W8027" i="1" s="1"/>
  <c r="T8035" i="1"/>
  <c r="W8035" i="1" s="1"/>
  <c r="T8043" i="1"/>
  <c r="W8043" i="1" s="1"/>
  <c r="T8051" i="1"/>
  <c r="W8051" i="1" s="1"/>
  <c r="T8059" i="1"/>
  <c r="T8067" i="1"/>
  <c r="W8067" i="1" s="1"/>
  <c r="T8075" i="1"/>
  <c r="W8075" i="1" s="1"/>
  <c r="T8083" i="1"/>
  <c r="W8083" i="1" s="1"/>
  <c r="T8091" i="1"/>
  <c r="W8091" i="1" s="1"/>
  <c r="T8099" i="1"/>
  <c r="W8099" i="1" s="1"/>
  <c r="T8107" i="1"/>
  <c r="W8107" i="1" s="1"/>
  <c r="T8115" i="1"/>
  <c r="W8115" i="1" s="1"/>
  <c r="T8123" i="1"/>
  <c r="T8131" i="1"/>
  <c r="W8131" i="1" s="1"/>
  <c r="T8139" i="1"/>
  <c r="W8139" i="1" s="1"/>
  <c r="T8147" i="1"/>
  <c r="W8147" i="1" s="1"/>
  <c r="T8155" i="1"/>
  <c r="W8155" i="1" s="1"/>
  <c r="T8163" i="1"/>
  <c r="W8163" i="1" s="1"/>
  <c r="T8171" i="1"/>
  <c r="W8171" i="1" s="1"/>
  <c r="T8179" i="1"/>
  <c r="W8179" i="1" s="1"/>
  <c r="T8187" i="1"/>
  <c r="W8187" i="1" s="1"/>
  <c r="T8195" i="1"/>
  <c r="W8195" i="1" s="1"/>
  <c r="T8203" i="1"/>
  <c r="W8203" i="1" s="1"/>
  <c r="T8211" i="1"/>
  <c r="W8211" i="1" s="1"/>
  <c r="T8219" i="1"/>
  <c r="W8219" i="1" s="1"/>
  <c r="T8227" i="1"/>
  <c r="W8227" i="1" s="1"/>
  <c r="T8235" i="1"/>
  <c r="W8235" i="1" s="1"/>
  <c r="T8243" i="1"/>
  <c r="W8243" i="1" s="1"/>
  <c r="T8251" i="1"/>
  <c r="T8259" i="1"/>
  <c r="W8259" i="1" s="1"/>
  <c r="T8267" i="1"/>
  <c r="W8267" i="1" s="1"/>
  <c r="T8271" i="1"/>
  <c r="U8271" i="1" s="1"/>
  <c r="T8279" i="1"/>
  <c r="U8279" i="1" s="1"/>
  <c r="T8287" i="1"/>
  <c r="U8287" i="1" s="1"/>
  <c r="T8295" i="1"/>
  <c r="U8295" i="1" s="1"/>
  <c r="T8303" i="1"/>
  <c r="T8311" i="1"/>
  <c r="U8311" i="1" s="1"/>
  <c r="T8319" i="1"/>
  <c r="U8319" i="1" s="1"/>
  <c r="T8327" i="1"/>
  <c r="U8327" i="1" s="1"/>
  <c r="T8343" i="1"/>
  <c r="U8343" i="1" s="1"/>
  <c r="T8351" i="1"/>
  <c r="U8351" i="1" s="1"/>
  <c r="T8375" i="1"/>
  <c r="W8375" i="1" s="1"/>
  <c r="T8377" i="1"/>
  <c r="V8377" i="1" s="1"/>
  <c r="T8393" i="1"/>
  <c r="T8399" i="1"/>
  <c r="W8399" i="1" s="1"/>
  <c r="T8401" i="1"/>
  <c r="V8401" i="1" s="1"/>
  <c r="T8409" i="1"/>
  <c r="V8409" i="1" s="1"/>
  <c r="T8417" i="1"/>
  <c r="V8417" i="1" s="1"/>
  <c r="T8425" i="1"/>
  <c r="V8425" i="1" s="1"/>
  <c r="T8431" i="1"/>
  <c r="W8431" i="1" s="1"/>
  <c r="T8433" i="1"/>
  <c r="V8433" i="1" s="1"/>
  <c r="T8441" i="1"/>
  <c r="T8449" i="1"/>
  <c r="V8449" i="1" s="1"/>
  <c r="T8457" i="1"/>
  <c r="V8457" i="1" s="1"/>
  <c r="T8463" i="1"/>
  <c r="W8463" i="1" s="1"/>
  <c r="T8465" i="1"/>
  <c r="V8465" i="1" s="1"/>
  <c r="T8495" i="1"/>
  <c r="W8495" i="1" s="1"/>
  <c r="T8559" i="1"/>
  <c r="U8559" i="1" s="1"/>
  <c r="T8605" i="1"/>
  <c r="U8605" i="1" s="1"/>
  <c r="T8607" i="1"/>
  <c r="T8613" i="1"/>
  <c r="U8613" i="1" s="1"/>
  <c r="T8615" i="1"/>
  <c r="U8615" i="1" s="1"/>
  <c r="T8645" i="1"/>
  <c r="U8645" i="1" s="1"/>
  <c r="T8653" i="1"/>
  <c r="U8653" i="1" s="1"/>
  <c r="T9167" i="1"/>
  <c r="W9167" i="1" s="1"/>
  <c r="T9199" i="1"/>
  <c r="W9199" i="1" s="1"/>
  <c r="T9215" i="1"/>
  <c r="W9215" i="1" s="1"/>
  <c r="T990" i="1"/>
  <c r="T994" i="1"/>
  <c r="U994" i="1" s="1"/>
  <c r="T998" i="1"/>
  <c r="U998" i="1" s="1"/>
  <c r="T1002" i="1"/>
  <c r="U1002" i="1" s="1"/>
  <c r="T1006" i="1"/>
  <c r="U1006" i="1" s="1"/>
  <c r="T1010" i="1"/>
  <c r="U1010" i="1" s="1"/>
  <c r="T1012" i="1"/>
  <c r="W1012" i="1" s="1"/>
  <c r="T1014" i="1"/>
  <c r="U1014" i="1" s="1"/>
  <c r="T1018" i="1"/>
  <c r="T1020" i="1"/>
  <c r="W1020" i="1" s="1"/>
  <c r="T1022" i="1"/>
  <c r="U1022" i="1" s="1"/>
  <c r="T1026" i="1"/>
  <c r="U1026" i="1" s="1"/>
  <c r="T1038" i="1"/>
  <c r="V1038" i="1" s="1"/>
  <c r="T1048" i="1"/>
  <c r="W1048" i="1" s="1"/>
  <c r="T1062" i="1"/>
  <c r="W1062" i="1" s="1"/>
  <c r="T1068" i="1"/>
  <c r="U1068" i="1" s="1"/>
  <c r="T1074" i="1"/>
  <c r="T1080" i="1"/>
  <c r="U1080" i="1" s="1"/>
  <c r="T1084" i="1"/>
  <c r="W1084" i="1" s="1"/>
  <c r="T1088" i="1"/>
  <c r="U1088" i="1" s="1"/>
  <c r="T1092" i="1"/>
  <c r="W1092" i="1" s="1"/>
  <c r="T1096" i="1"/>
  <c r="U1096" i="1" s="1"/>
  <c r="T1100" i="1"/>
  <c r="W1100" i="1" s="1"/>
  <c r="T1104" i="1"/>
  <c r="U1104" i="1" s="1"/>
  <c r="T1108" i="1"/>
  <c r="T1112" i="1"/>
  <c r="U1112" i="1" s="1"/>
  <c r="T1116" i="1"/>
  <c r="W1116" i="1" s="1"/>
  <c r="T1120" i="1"/>
  <c r="U1120" i="1" s="1"/>
  <c r="T1124" i="1"/>
  <c r="W1124" i="1" s="1"/>
  <c r="T1128" i="1"/>
  <c r="U1128" i="1" s="1"/>
  <c r="T1136" i="1"/>
  <c r="U1136" i="1" s="1"/>
  <c r="T1144" i="1"/>
  <c r="U1144" i="1" s="1"/>
  <c r="T1152" i="1"/>
  <c r="T1160" i="1"/>
  <c r="U1160" i="1" s="1"/>
  <c r="T1168" i="1"/>
  <c r="U1168" i="1" s="1"/>
  <c r="T1176" i="1"/>
  <c r="U1176" i="1" s="1"/>
  <c r="T1184" i="1"/>
  <c r="U1184" i="1" s="1"/>
  <c r="T1192" i="1"/>
  <c r="U1192" i="1" s="1"/>
  <c r="T1200" i="1"/>
  <c r="U1200" i="1" s="1"/>
  <c r="T1208" i="1"/>
  <c r="U1208" i="1" s="1"/>
  <c r="T1216" i="1"/>
  <c r="T1224" i="1"/>
  <c r="U1224" i="1" s="1"/>
  <c r="T1232" i="1"/>
  <c r="U1232" i="1" s="1"/>
  <c r="T1240" i="1"/>
  <c r="U1240" i="1" s="1"/>
  <c r="T1248" i="1"/>
  <c r="U1248" i="1" s="1"/>
  <c r="T1256" i="1"/>
  <c r="U1256" i="1" s="1"/>
  <c r="T1264" i="1"/>
  <c r="U1264" i="1" s="1"/>
  <c r="T1272" i="1"/>
  <c r="U1272" i="1" s="1"/>
  <c r="T1280" i="1"/>
  <c r="T1288" i="1"/>
  <c r="U1288" i="1" s="1"/>
  <c r="T1296" i="1"/>
  <c r="U1296" i="1" s="1"/>
  <c r="T1356" i="1"/>
  <c r="W1356" i="1" s="1"/>
  <c r="T1366" i="1"/>
  <c r="V1366" i="1" s="1"/>
  <c r="T1374" i="1"/>
  <c r="V1374" i="1" s="1"/>
  <c r="T1380" i="1"/>
  <c r="V1380" i="1" s="1"/>
  <c r="T1382" i="1"/>
  <c r="V1382" i="1" s="1"/>
  <c r="T1392" i="1"/>
  <c r="T1400" i="1"/>
  <c r="W1400" i="1" s="1"/>
  <c r="T1404" i="1"/>
  <c r="W1404" i="1" s="1"/>
  <c r="T1408" i="1"/>
  <c r="U1408" i="1" s="1"/>
  <c r="T1416" i="1"/>
  <c r="U1416" i="1" s="1"/>
  <c r="T1424" i="1"/>
  <c r="U1424" i="1" s="1"/>
  <c r="T1434" i="1"/>
  <c r="U1434" i="1" s="1"/>
  <c r="T1442" i="1"/>
  <c r="W1442" i="1" s="1"/>
  <c r="T1446" i="1"/>
  <c r="T1454" i="1"/>
  <c r="W1454" i="1" s="1"/>
  <c r="T1460" i="1"/>
  <c r="U1460" i="1" s="1"/>
  <c r="T1468" i="1"/>
  <c r="U1468" i="1" s="1"/>
  <c r="T1476" i="1"/>
  <c r="U1476" i="1" s="1"/>
  <c r="T1484" i="1"/>
  <c r="U1484" i="1" s="1"/>
  <c r="T1492" i="1"/>
  <c r="U1492" i="1" s="1"/>
  <c r="T1500" i="1"/>
  <c r="U1500" i="1" s="1"/>
  <c r="T1508" i="1"/>
  <c r="T1516" i="1"/>
  <c r="U1516" i="1" s="1"/>
  <c r="T1524" i="1"/>
  <c r="U1524" i="1" s="1"/>
  <c r="T1532" i="1"/>
  <c r="U1532" i="1" s="1"/>
  <c r="T1540" i="1"/>
  <c r="U1540" i="1" s="1"/>
  <c r="T1548" i="1"/>
  <c r="U1548" i="1" s="1"/>
  <c r="T1556" i="1"/>
  <c r="U1556" i="1" s="1"/>
  <c r="T1564" i="1"/>
  <c r="U1564" i="1" s="1"/>
  <c r="T1572" i="1"/>
  <c r="T1580" i="1"/>
  <c r="U1580" i="1" s="1"/>
  <c r="T1588" i="1"/>
  <c r="U1588" i="1" s="1"/>
  <c r="T1596" i="1"/>
  <c r="U1596" i="1" s="1"/>
  <c r="T1604" i="1"/>
  <c r="U1604" i="1" s="1"/>
  <c r="T1612" i="1"/>
  <c r="U1612" i="1" s="1"/>
  <c r="T1644" i="1"/>
  <c r="U1644" i="1" s="1"/>
  <c r="T1652" i="1"/>
  <c r="V1652" i="1" s="1"/>
  <c r="T1660" i="1"/>
  <c r="T1668" i="1"/>
  <c r="V1668" i="1" s="1"/>
  <c r="T1684" i="1"/>
  <c r="V1684" i="1" s="1"/>
  <c r="T1694" i="1"/>
  <c r="V1694" i="1" s="1"/>
  <c r="T1698" i="1"/>
  <c r="U1698" i="1" s="1"/>
  <c r="T1702" i="1"/>
  <c r="V1702" i="1" s="1"/>
  <c r="T1706" i="1"/>
  <c r="U1706" i="1" s="1"/>
  <c r="T1710" i="1"/>
  <c r="V1710" i="1" s="1"/>
  <c r="T1714" i="1"/>
  <c r="T1718" i="1"/>
  <c r="V1718" i="1" s="1"/>
  <c r="T1722" i="1"/>
  <c r="U1722" i="1" s="1"/>
  <c r="T1726" i="1"/>
  <c r="V1726" i="1" s="1"/>
  <c r="T1734" i="1"/>
  <c r="V1734" i="1" s="1"/>
  <c r="T1742" i="1"/>
  <c r="V1742" i="1" s="1"/>
  <c r="T1750" i="1"/>
  <c r="V1750" i="1" s="1"/>
  <c r="T1758" i="1"/>
  <c r="V1758" i="1" s="1"/>
  <c r="T1766" i="1"/>
  <c r="T1774" i="1"/>
  <c r="V1774" i="1" s="1"/>
  <c r="T1782" i="1"/>
  <c r="V1782" i="1" s="1"/>
  <c r="T1790" i="1"/>
  <c r="V1790" i="1" s="1"/>
  <c r="T1798" i="1"/>
  <c r="V1798" i="1" s="1"/>
  <c r="T1806" i="1"/>
  <c r="V1806" i="1" s="1"/>
  <c r="T1814" i="1"/>
  <c r="V1814" i="1" s="1"/>
  <c r="T1822" i="1"/>
  <c r="V1822" i="1" s="1"/>
  <c r="T1830" i="1"/>
  <c r="T1838" i="1"/>
  <c r="V1838" i="1" s="1"/>
  <c r="T1846" i="1"/>
  <c r="V1846" i="1" s="1"/>
  <c r="T1854" i="1"/>
  <c r="V1854" i="1" s="1"/>
  <c r="T1862" i="1"/>
  <c r="V1862" i="1" s="1"/>
  <c r="T1870" i="1"/>
  <c r="V1870" i="1" s="1"/>
  <c r="T1878" i="1"/>
  <c r="V1878" i="1" s="1"/>
  <c r="T1886" i="1"/>
  <c r="V1886" i="1" s="1"/>
  <c r="T1894" i="1"/>
  <c r="T1902" i="1"/>
  <c r="V1902" i="1" s="1"/>
  <c r="T1910" i="1"/>
  <c r="V1910" i="1" s="1"/>
  <c r="T1918" i="1"/>
  <c r="V1918" i="1" s="1"/>
  <c r="T1926" i="1"/>
  <c r="V1926" i="1" s="1"/>
  <c r="T1934" i="1"/>
  <c r="V1934" i="1" s="1"/>
  <c r="T1942" i="1"/>
  <c r="V1942" i="1" s="1"/>
  <c r="T1950" i="1"/>
  <c r="V1950" i="1" s="1"/>
  <c r="T1958" i="1"/>
  <c r="T1962" i="1"/>
  <c r="W1962" i="1" s="1"/>
  <c r="T1966" i="1"/>
  <c r="V1966" i="1" s="1"/>
  <c r="T1970" i="1"/>
  <c r="W1970" i="1" s="1"/>
  <c r="T1974" i="1"/>
  <c r="V1974" i="1" s="1"/>
  <c r="T1978" i="1"/>
  <c r="W1978" i="1" s="1"/>
  <c r="T1982" i="1"/>
  <c r="V1982" i="1" s="1"/>
  <c r="T1986" i="1"/>
  <c r="W1986" i="1" s="1"/>
  <c r="T1994" i="1"/>
  <c r="T2002" i="1"/>
  <c r="W2002" i="1" s="1"/>
  <c r="T2006" i="1"/>
  <c r="W2006" i="1" s="1"/>
  <c r="T2010" i="1"/>
  <c r="W2010" i="1" s="1"/>
  <c r="T2018" i="1"/>
  <c r="W2018" i="1" s="1"/>
  <c r="T2034" i="1"/>
  <c r="W2034" i="1" s="1"/>
  <c r="T2042" i="1"/>
  <c r="W2042" i="1" s="1"/>
  <c r="T2050" i="1"/>
  <c r="W2050" i="1" s="1"/>
  <c r="T2058" i="1"/>
  <c r="T2066" i="1"/>
  <c r="W2066" i="1" s="1"/>
  <c r="T2074" i="1"/>
  <c r="W2074" i="1" s="1"/>
  <c r="T2082" i="1"/>
  <c r="W2082" i="1" s="1"/>
  <c r="T2094" i="1"/>
  <c r="U2094" i="1" s="1"/>
  <c r="T2096" i="1"/>
  <c r="U2096" i="1" s="1"/>
  <c r="T2110" i="1"/>
  <c r="U2110" i="1" s="1"/>
  <c r="T2112" i="1"/>
  <c r="U2112" i="1" s="1"/>
  <c r="T2122" i="1"/>
  <c r="U2122" i="1" s="1"/>
  <c r="T2130" i="1"/>
  <c r="U2130" i="1" s="1"/>
  <c r="T2138" i="1"/>
  <c r="U2138" i="1" s="1"/>
  <c r="T2146" i="1"/>
  <c r="U2146" i="1" s="1"/>
  <c r="T2154" i="1"/>
  <c r="U2154" i="1" s="1"/>
  <c r="T2162" i="1"/>
  <c r="U2162" i="1" s="1"/>
  <c r="T2170" i="1"/>
  <c r="U2170" i="1" s="1"/>
  <c r="T2178" i="1"/>
  <c r="U2178" i="1" s="1"/>
  <c r="T2328" i="1"/>
  <c r="T2336" i="1"/>
  <c r="U2336" i="1" s="1"/>
  <c r="T2344" i="1"/>
  <c r="U2344" i="1" s="1"/>
  <c r="T2352" i="1"/>
  <c r="U2352" i="1" s="1"/>
  <c r="T2360" i="1"/>
  <c r="U2360" i="1" s="1"/>
  <c r="T2376" i="1"/>
  <c r="V2376" i="1" s="1"/>
  <c r="T2392" i="1"/>
  <c r="V2392" i="1" s="1"/>
  <c r="T2408" i="1"/>
  <c r="V2408" i="1" s="1"/>
  <c r="T2424" i="1"/>
  <c r="T2426" i="1"/>
  <c r="U2426" i="1" s="1"/>
  <c r="T2434" i="1"/>
  <c r="U2434" i="1" s="1"/>
  <c r="T2438" i="1"/>
  <c r="U2438" i="1" s="1"/>
  <c r="T2440" i="1"/>
  <c r="U2440" i="1" s="1"/>
  <c r="T2442" i="1"/>
  <c r="U2442" i="1" s="1"/>
  <c r="T2450" i="1"/>
  <c r="U2450" i="1" s="1"/>
  <c r="T2454" i="1"/>
  <c r="U2454" i="1" s="1"/>
  <c r="T2460" i="1"/>
  <c r="T2466" i="1"/>
  <c r="W2466" i="1" s="1"/>
  <c r="T2470" i="1"/>
  <c r="U2470" i="1" s="1"/>
  <c r="T2472" i="1"/>
  <c r="U2472" i="1" s="1"/>
  <c r="T2478" i="1"/>
  <c r="V2478" i="1" s="1"/>
  <c r="T2480" i="1"/>
  <c r="U2480" i="1" s="1"/>
  <c r="T2482" i="1"/>
  <c r="W2482" i="1" s="1"/>
  <c r="T2490" i="1"/>
  <c r="W2490" i="1" s="1"/>
  <c r="T2492" i="1"/>
  <c r="T2496" i="1"/>
  <c r="U2496" i="1" s="1"/>
  <c r="T2498" i="1"/>
  <c r="W2498" i="1" s="1"/>
  <c r="T2504" i="1"/>
  <c r="V2504" i="1" s="1"/>
  <c r="T2506" i="1"/>
  <c r="W2506" i="1" s="1"/>
  <c r="T2508" i="1"/>
  <c r="U2508" i="1" s="1"/>
  <c r="T2514" i="1"/>
  <c r="U2514" i="1" s="1"/>
  <c r="T2516" i="1"/>
  <c r="U2516" i="1" s="1"/>
  <c r="T2522" i="1"/>
  <c r="T2524" i="1"/>
  <c r="U2524" i="1" s="1"/>
  <c r="T2530" i="1"/>
  <c r="U2530" i="1" s="1"/>
  <c r="T2532" i="1"/>
  <c r="U2532" i="1" s="1"/>
  <c r="T2538" i="1"/>
  <c r="U2538" i="1" s="1"/>
  <c r="T2540" i="1"/>
  <c r="U2540" i="1" s="1"/>
  <c r="T2546" i="1"/>
  <c r="U2546" i="1" s="1"/>
  <c r="T2548" i="1"/>
  <c r="U2548" i="1" s="1"/>
  <c r="T2554" i="1"/>
  <c r="T2556" i="1"/>
  <c r="U2556" i="1" s="1"/>
  <c r="T2562" i="1"/>
  <c r="U2562" i="1" s="1"/>
  <c r="T2564" i="1"/>
  <c r="U2564" i="1" s="1"/>
  <c r="T2570" i="1"/>
  <c r="U2570" i="1" s="1"/>
  <c r="T2572" i="1"/>
  <c r="U2572" i="1" s="1"/>
  <c r="T2578" i="1"/>
  <c r="U2578" i="1" s="1"/>
  <c r="T2580" i="1"/>
  <c r="U2580" i="1" s="1"/>
  <c r="T2586" i="1"/>
  <c r="T2588" i="1"/>
  <c r="U2588" i="1" s="1"/>
  <c r="T2594" i="1"/>
  <c r="U2594" i="1" s="1"/>
  <c r="T2596" i="1"/>
  <c r="U2596" i="1" s="1"/>
  <c r="T2602" i="1"/>
  <c r="U2602" i="1" s="1"/>
  <c r="T2604" i="1"/>
  <c r="U2604" i="1" s="1"/>
  <c r="T2610" i="1"/>
  <c r="U2610" i="1" s="1"/>
  <c r="T2612" i="1"/>
  <c r="U2612" i="1" s="1"/>
  <c r="T2618" i="1"/>
  <c r="T2620" i="1"/>
  <c r="U2620" i="1" s="1"/>
  <c r="T2626" i="1"/>
  <c r="U2626" i="1" s="1"/>
  <c r="T2628" i="1"/>
  <c r="U2628" i="1" s="1"/>
  <c r="T2634" i="1"/>
  <c r="U2634" i="1" s="1"/>
  <c r="T2636" i="1"/>
  <c r="U2636" i="1" s="1"/>
  <c r="T2642" i="1"/>
  <c r="U2642" i="1" s="1"/>
  <c r="T2644" i="1"/>
  <c r="U2644" i="1" s="1"/>
  <c r="T2650" i="1"/>
  <c r="T2652" i="1"/>
  <c r="U2652" i="1" s="1"/>
  <c r="T2658" i="1"/>
  <c r="U2658" i="1" s="1"/>
  <c r="T2660" i="1"/>
  <c r="U2660" i="1" s="1"/>
  <c r="T2668" i="1"/>
  <c r="U2668" i="1" s="1"/>
  <c r="T2676" i="1"/>
  <c r="U2676" i="1" s="1"/>
  <c r="T2684" i="1"/>
  <c r="U2684" i="1" s="1"/>
  <c r="T2692" i="1"/>
  <c r="U2692" i="1" s="1"/>
  <c r="T2700" i="1"/>
  <c r="T2708" i="1"/>
  <c r="U2708" i="1" s="1"/>
  <c r="T2734" i="1"/>
  <c r="U2734" i="1" s="1"/>
  <c r="T2742" i="1"/>
  <c r="U2742" i="1" s="1"/>
  <c r="T2750" i="1"/>
  <c r="U2750" i="1" s="1"/>
  <c r="T2758" i="1"/>
  <c r="U2758" i="1" s="1"/>
  <c r="T2762" i="1"/>
  <c r="U2762" i="1" s="1"/>
  <c r="T2766" i="1"/>
  <c r="U2766" i="1" s="1"/>
  <c r="T2770" i="1"/>
  <c r="T2774" i="1"/>
  <c r="U2774" i="1" s="1"/>
  <c r="T2778" i="1"/>
  <c r="U2778" i="1" s="1"/>
  <c r="T2782" i="1"/>
  <c r="U2782" i="1" s="1"/>
  <c r="T2786" i="1"/>
  <c r="U2786" i="1" s="1"/>
  <c r="T2790" i="1"/>
  <c r="U2790" i="1" s="1"/>
  <c r="T2794" i="1"/>
  <c r="U2794" i="1" s="1"/>
  <c r="T2798" i="1"/>
  <c r="U2798" i="1" s="1"/>
  <c r="T2802" i="1"/>
  <c r="T2806" i="1"/>
  <c r="U2806" i="1" s="1"/>
  <c r="T2810" i="1"/>
  <c r="U2810" i="1" s="1"/>
  <c r="T2814" i="1"/>
  <c r="U2814" i="1" s="1"/>
  <c r="T2818" i="1"/>
  <c r="U2818" i="1" s="1"/>
  <c r="T2822" i="1"/>
  <c r="U2822" i="1" s="1"/>
  <c r="T2826" i="1"/>
  <c r="U2826" i="1" s="1"/>
  <c r="T2830" i="1"/>
  <c r="U2830" i="1" s="1"/>
  <c r="T2834" i="1"/>
  <c r="T2838" i="1"/>
  <c r="U2838" i="1" s="1"/>
  <c r="T2842" i="1"/>
  <c r="U2842" i="1" s="1"/>
  <c r="T2846" i="1"/>
  <c r="U2846" i="1" s="1"/>
  <c r="T2850" i="1"/>
  <c r="U2850" i="1" s="1"/>
  <c r="T2854" i="1"/>
  <c r="U2854" i="1" s="1"/>
  <c r="T2858" i="1"/>
  <c r="U2858" i="1" s="1"/>
  <c r="T2866" i="1"/>
  <c r="U2866" i="1" s="1"/>
  <c r="T2872" i="1"/>
  <c r="T2874" i="1"/>
  <c r="U2874" i="1" s="1"/>
  <c r="T2888" i="1"/>
  <c r="U2888" i="1" s="1"/>
  <c r="T2892" i="1"/>
  <c r="W2892" i="1" s="1"/>
  <c r="T2896" i="1"/>
  <c r="U2896" i="1" s="1"/>
  <c r="T2900" i="1"/>
  <c r="W2900" i="1" s="1"/>
  <c r="T2904" i="1"/>
  <c r="U2904" i="1" s="1"/>
  <c r="T2908" i="1"/>
  <c r="W2908" i="1" s="1"/>
  <c r="T2912" i="1"/>
  <c r="U2912" i="1" s="1"/>
  <c r="T2916" i="1"/>
  <c r="W2916" i="1" s="1"/>
  <c r="T2920" i="1"/>
  <c r="U2920" i="1" s="1"/>
  <c r="T2924" i="1"/>
  <c r="W2924" i="1" s="1"/>
  <c r="T2928" i="1"/>
  <c r="U2928" i="1" s="1"/>
  <c r="T2932" i="1"/>
  <c r="W2932" i="1" s="1"/>
  <c r="T2938" i="1"/>
  <c r="W2938" i="1" s="1"/>
  <c r="T2944" i="1"/>
  <c r="U2944" i="1" s="1"/>
  <c r="T2948" i="1"/>
  <c r="T2950" i="1"/>
  <c r="U2950" i="1" s="1"/>
  <c r="T2956" i="1"/>
  <c r="U2956" i="1" s="1"/>
  <c r="T2962" i="1"/>
  <c r="W2962" i="1" s="1"/>
  <c r="T2964" i="1"/>
  <c r="U2964" i="1" s="1"/>
  <c r="T2974" i="1"/>
  <c r="U2974" i="1" s="1"/>
  <c r="T2976" i="1"/>
  <c r="U2976" i="1" s="1"/>
  <c r="T2980" i="1"/>
  <c r="U2980" i="1" s="1"/>
  <c r="T2984" i="1"/>
  <c r="T2988" i="1"/>
  <c r="U2988" i="1" s="1"/>
  <c r="T2992" i="1"/>
  <c r="U2992" i="1" s="1"/>
  <c r="T2996" i="1"/>
  <c r="U2996" i="1" s="1"/>
  <c r="T3000" i="1"/>
  <c r="U3000" i="1" s="1"/>
  <c r="T3004" i="1"/>
  <c r="U3004" i="1" s="1"/>
  <c r="T3008" i="1"/>
  <c r="U3008" i="1" s="1"/>
  <c r="T3012" i="1"/>
  <c r="U3012" i="1" s="1"/>
  <c r="T3016" i="1"/>
  <c r="T3020" i="1"/>
  <c r="U3020" i="1" s="1"/>
  <c r="T3024" i="1"/>
  <c r="U3024" i="1" s="1"/>
  <c r="T3028" i="1"/>
  <c r="U3028" i="1" s="1"/>
  <c r="T3032" i="1"/>
  <c r="U3032" i="1" s="1"/>
  <c r="T3036" i="1"/>
  <c r="U3036" i="1" s="1"/>
  <c r="T3040" i="1"/>
  <c r="U3040" i="1" s="1"/>
  <c r="T3044" i="1"/>
  <c r="U3044" i="1" s="1"/>
  <c r="T3048" i="1"/>
  <c r="T3056" i="1"/>
  <c r="U3056" i="1" s="1"/>
  <c r="T3064" i="1"/>
  <c r="U3064" i="1" s="1"/>
  <c r="T3152" i="1"/>
  <c r="W3152" i="1" s="1"/>
  <c r="T3160" i="1"/>
  <c r="W3160" i="1" s="1"/>
  <c r="T3168" i="1"/>
  <c r="W3168" i="1" s="1"/>
  <c r="T3176" i="1"/>
  <c r="W3176" i="1" s="1"/>
  <c r="T3180" i="1"/>
  <c r="U3180" i="1" s="1"/>
  <c r="T3184" i="1"/>
  <c r="T3188" i="1"/>
  <c r="U3188" i="1" s="1"/>
  <c r="T3192" i="1"/>
  <c r="W3192" i="1" s="1"/>
  <c r="T3196" i="1"/>
  <c r="U3196" i="1" s="1"/>
  <c r="T3204" i="1"/>
  <c r="U3204" i="1" s="1"/>
  <c r="T3208" i="1"/>
  <c r="W3208" i="1" s="1"/>
  <c r="T3212" i="1"/>
  <c r="U3212" i="1" s="1"/>
  <c r="T3220" i="1"/>
  <c r="U3220" i="1" s="1"/>
  <c r="T3224" i="1"/>
  <c r="T3228" i="1"/>
  <c r="U3228" i="1" s="1"/>
  <c r="T3232" i="1"/>
  <c r="W3232" i="1" s="1"/>
  <c r="T3236" i="1"/>
  <c r="W3236" i="1" s="1"/>
  <c r="T3244" i="1"/>
  <c r="W3244" i="1" s="1"/>
  <c r="T3252" i="1"/>
  <c r="V3252" i="1" s="1"/>
  <c r="T3284" i="1"/>
  <c r="V3284" i="1" s="1"/>
  <c r="T3300" i="1"/>
  <c r="V3300" i="1" s="1"/>
  <c r="T3312" i="1"/>
  <c r="T3326" i="1"/>
  <c r="U3326" i="1" s="1"/>
  <c r="T3332" i="1"/>
  <c r="W3332" i="1" s="1"/>
  <c r="T3344" i="1"/>
  <c r="V3344" i="1" s="1"/>
  <c r="T3358" i="1"/>
  <c r="W3358" i="1" s="1"/>
  <c r="T3444" i="1"/>
  <c r="U3444" i="1" s="1"/>
  <c r="T3452" i="1"/>
  <c r="U3452" i="1" s="1"/>
  <c r="T3460" i="1"/>
  <c r="U3460" i="1" s="1"/>
  <c r="T3468" i="1"/>
  <c r="T3476" i="1"/>
  <c r="U3476" i="1" s="1"/>
  <c r="T3484" i="1"/>
  <c r="U3484" i="1" s="1"/>
  <c r="T3492" i="1"/>
  <c r="U3492" i="1" s="1"/>
  <c r="T3500" i="1"/>
  <c r="U3500" i="1" s="1"/>
  <c r="T3508" i="1"/>
  <c r="U3508" i="1" s="1"/>
  <c r="T3516" i="1"/>
  <c r="U3516" i="1" s="1"/>
  <c r="T3524" i="1"/>
  <c r="U3524" i="1" s="1"/>
  <c r="T3532" i="1"/>
  <c r="T3540" i="1"/>
  <c r="U3540" i="1" s="1"/>
  <c r="T3548" i="1"/>
  <c r="U3548" i="1" s="1"/>
  <c r="T3556" i="1"/>
  <c r="U3556" i="1" s="1"/>
  <c r="T3564" i="1"/>
  <c r="U3564" i="1" s="1"/>
  <c r="T3570" i="1"/>
  <c r="U3570" i="1" s="1"/>
  <c r="T3572" i="1"/>
  <c r="U3572" i="1" s="1"/>
  <c r="T3578" i="1"/>
  <c r="U3578" i="1" s="1"/>
  <c r="T3580" i="1"/>
  <c r="T3586" i="1"/>
  <c r="U3586" i="1" s="1"/>
  <c r="T3588" i="1"/>
  <c r="U3588" i="1" s="1"/>
  <c r="T3594" i="1"/>
  <c r="U3594" i="1" s="1"/>
  <c r="T3596" i="1"/>
  <c r="U3596" i="1" s="1"/>
  <c r="T3602" i="1"/>
  <c r="U3602" i="1" s="1"/>
  <c r="T3604" i="1"/>
  <c r="U3604" i="1" s="1"/>
  <c r="T3610" i="1"/>
  <c r="U3610" i="1" s="1"/>
  <c r="T3612" i="1"/>
  <c r="T3618" i="1"/>
  <c r="U3618" i="1" s="1"/>
  <c r="T3620" i="1"/>
  <c r="U3620" i="1" s="1"/>
  <c r="T3626" i="1"/>
  <c r="U3626" i="1" s="1"/>
  <c r="T3628" i="1"/>
  <c r="U3628" i="1" s="1"/>
  <c r="T3650" i="1"/>
  <c r="W3650" i="1" s="1"/>
  <c r="T3652" i="1"/>
  <c r="W3652" i="1" s="1"/>
  <c r="T3658" i="1"/>
  <c r="W3658" i="1" s="1"/>
  <c r="T3660" i="1"/>
  <c r="W3660" i="1" s="1"/>
  <c r="T3666" i="1"/>
  <c r="W3666" i="1" s="1"/>
  <c r="T3668" i="1"/>
  <c r="W3668" i="1" s="1"/>
  <c r="T3676" i="1"/>
  <c r="W3676" i="1" s="1"/>
  <c r="T3684" i="1"/>
  <c r="U3684" i="1" s="1"/>
  <c r="T3694" i="1"/>
  <c r="W3694" i="1" s="1"/>
  <c r="T3696" i="1"/>
  <c r="U3696" i="1" s="1"/>
  <c r="T3698" i="1"/>
  <c r="W3698" i="1" s="1"/>
  <c r="T3700" i="1"/>
  <c r="T3714" i="1"/>
  <c r="W3714" i="1" s="1"/>
  <c r="T3716" i="1"/>
  <c r="U3716" i="1" s="1"/>
  <c r="T3726" i="1"/>
  <c r="W3726" i="1" s="1"/>
  <c r="T3728" i="1"/>
  <c r="U3728" i="1" s="1"/>
  <c r="T3730" i="1"/>
  <c r="W3730" i="1" s="1"/>
  <c r="T3732" i="1"/>
  <c r="U3732" i="1" s="1"/>
  <c r="T3746" i="1"/>
  <c r="W3746" i="1" s="1"/>
  <c r="T3748" i="1"/>
  <c r="T3754" i="1"/>
  <c r="W3754" i="1" s="1"/>
  <c r="T3760" i="1"/>
  <c r="U3760" i="1" s="1"/>
  <c r="T3772" i="1"/>
  <c r="U3772" i="1" s="1"/>
  <c r="T3774" i="1"/>
  <c r="U3774" i="1" s="1"/>
  <c r="T3780" i="1"/>
  <c r="U3780" i="1" s="1"/>
  <c r="T3786" i="1"/>
  <c r="W3786" i="1" s="1"/>
  <c r="T3798" i="1"/>
  <c r="U3798" i="1" s="1"/>
  <c r="T3806" i="1"/>
  <c r="T3814" i="1"/>
  <c r="U3814" i="1" s="1"/>
  <c r="T3822" i="1"/>
  <c r="U3822" i="1" s="1"/>
  <c r="T3830" i="1"/>
  <c r="U3830" i="1" s="1"/>
  <c r="T3838" i="1"/>
  <c r="U3838" i="1" s="1"/>
  <c r="T3846" i="1"/>
  <c r="U3846" i="1" s="1"/>
  <c r="T3854" i="1"/>
  <c r="U3854" i="1" s="1"/>
  <c r="T3862" i="1"/>
  <c r="U3862" i="1" s="1"/>
  <c r="T3870" i="1"/>
  <c r="T3878" i="1"/>
  <c r="U3878" i="1" s="1"/>
  <c r="T3886" i="1"/>
  <c r="U3886" i="1" s="1"/>
  <c r="T3894" i="1"/>
  <c r="U3894" i="1" s="1"/>
  <c r="T3902" i="1"/>
  <c r="U3902" i="1" s="1"/>
  <c r="T3910" i="1"/>
  <c r="U3910" i="1" s="1"/>
  <c r="T3918" i="1"/>
  <c r="U3918" i="1" s="1"/>
  <c r="T3926" i="1"/>
  <c r="U3926" i="1" s="1"/>
  <c r="T3934" i="1"/>
  <c r="T3942" i="1"/>
  <c r="U3942" i="1" s="1"/>
  <c r="T3950" i="1"/>
  <c r="U3950" i="1" s="1"/>
  <c r="T3958" i="1"/>
  <c r="U3958" i="1" s="1"/>
  <c r="T3966" i="1"/>
  <c r="U3966" i="1" s="1"/>
  <c r="T3974" i="1"/>
  <c r="U3974" i="1" s="1"/>
  <c r="T3982" i="1"/>
  <c r="U3982" i="1" s="1"/>
  <c r="T3990" i="1"/>
  <c r="U3990" i="1" s="1"/>
  <c r="T3998" i="1"/>
  <c r="T4006" i="1"/>
  <c r="U4006" i="1" s="1"/>
  <c r="T4014" i="1"/>
  <c r="U4014" i="1" s="1"/>
  <c r="T4022" i="1"/>
  <c r="U4022" i="1" s="1"/>
  <c r="T4030" i="1"/>
  <c r="U4030" i="1" s="1"/>
  <c r="T4038" i="1"/>
  <c r="U4038" i="1" s="1"/>
  <c r="T4046" i="1"/>
  <c r="U4046" i="1" s="1"/>
  <c r="T4054" i="1"/>
  <c r="U4054" i="1" s="1"/>
  <c r="T4062" i="1"/>
  <c r="T4070" i="1"/>
  <c r="U4070" i="1" s="1"/>
  <c r="T4078" i="1"/>
  <c r="U4078" i="1" s="1"/>
  <c r="T4086" i="1"/>
  <c r="U4086" i="1" s="1"/>
  <c r="T4094" i="1"/>
  <c r="U4094" i="1" s="1"/>
  <c r="T4102" i="1"/>
  <c r="U4102" i="1" s="1"/>
  <c r="T4110" i="1"/>
  <c r="U4110" i="1" s="1"/>
  <c r="T4118" i="1"/>
  <c r="U4118" i="1" s="1"/>
  <c r="T4126" i="1"/>
  <c r="T4134" i="1"/>
  <c r="U4134" i="1" s="1"/>
  <c r="T4142" i="1"/>
  <c r="U4142" i="1" s="1"/>
  <c r="T4150" i="1"/>
  <c r="U4150" i="1" s="1"/>
  <c r="T4158" i="1"/>
  <c r="U4158" i="1" s="1"/>
  <c r="T4166" i="1"/>
  <c r="U4166" i="1" s="1"/>
  <c r="T4174" i="1"/>
  <c r="U4174" i="1" s="1"/>
  <c r="T4182" i="1"/>
  <c r="U4182" i="1" s="1"/>
  <c r="T4190" i="1"/>
  <c r="T4198" i="1"/>
  <c r="U4198" i="1" s="1"/>
  <c r="T4206" i="1"/>
  <c r="U4206" i="1" s="1"/>
  <c r="T4214" i="1"/>
  <c r="U4214" i="1" s="1"/>
  <c r="T4222" i="1"/>
  <c r="U4222" i="1" s="1"/>
  <c r="T4230" i="1"/>
  <c r="U4230" i="1" s="1"/>
  <c r="T4238" i="1"/>
  <c r="U4238" i="1" s="1"/>
  <c r="T4246" i="1"/>
  <c r="U4246" i="1" s="1"/>
  <c r="T4254" i="1"/>
  <c r="T4262" i="1"/>
  <c r="U4262" i="1" s="1"/>
  <c r="T4270" i="1"/>
  <c r="U4270" i="1" s="1"/>
  <c r="T4278" i="1"/>
  <c r="U4278" i="1" s="1"/>
  <c r="T4286" i="1"/>
  <c r="U4286" i="1" s="1"/>
  <c r="T4294" i="1"/>
  <c r="U4294" i="1" s="1"/>
  <c r="T4302" i="1"/>
  <c r="U4302" i="1" s="1"/>
  <c r="T4310" i="1"/>
  <c r="U4310" i="1" s="1"/>
  <c r="T4318" i="1"/>
  <c r="T4326" i="1"/>
  <c r="U4326" i="1" s="1"/>
  <c r="T4334" i="1"/>
  <c r="U4334" i="1" s="1"/>
  <c r="T4342" i="1"/>
  <c r="U4342" i="1" s="1"/>
  <c r="T4350" i="1"/>
  <c r="U4350" i="1" s="1"/>
  <c r="T4406" i="1"/>
  <c r="W4406" i="1" s="1"/>
  <c r="T4414" i="1"/>
  <c r="W4414" i="1" s="1"/>
  <c r="T4422" i="1"/>
  <c r="W4422" i="1" s="1"/>
  <c r="T4430" i="1"/>
  <c r="W4430" i="1" s="1"/>
  <c r="T4438" i="1"/>
  <c r="W4438" i="1" s="1"/>
  <c r="T4446" i="1"/>
  <c r="U4446" i="1" s="1"/>
  <c r="T4448" i="1"/>
  <c r="V4448" i="1" s="1"/>
  <c r="T4462" i="1"/>
  <c r="U4462" i="1" s="1"/>
  <c r="T4464" i="1"/>
  <c r="V4464" i="1" s="1"/>
  <c r="T4510" i="1"/>
  <c r="U4510" i="1" s="1"/>
  <c r="T4512" i="1"/>
  <c r="V4512" i="1" s="1"/>
  <c r="T4526" i="1"/>
  <c r="T4528" i="1"/>
  <c r="V4528" i="1" s="1"/>
  <c r="T4544" i="1"/>
  <c r="V4544" i="1" s="1"/>
  <c r="T4550" i="1"/>
  <c r="U4550" i="1" s="1"/>
  <c r="T4552" i="1"/>
  <c r="V4552" i="1" s="1"/>
  <c r="T4566" i="1"/>
  <c r="U4566" i="1" s="1"/>
  <c r="T4568" i="1"/>
  <c r="V4568" i="1" s="1"/>
  <c r="T4590" i="1"/>
  <c r="U4590" i="1" s="1"/>
  <c r="T4592" i="1"/>
  <c r="T4608" i="1"/>
  <c r="V4608" i="1" s="1"/>
  <c r="T4614" i="1"/>
  <c r="U4614" i="1" s="1"/>
  <c r="T4616" i="1"/>
  <c r="V4616" i="1" s="1"/>
  <c r="T4628" i="1"/>
  <c r="U4628" i="1" s="1"/>
  <c r="T4630" i="1"/>
  <c r="U4630" i="1" s="1"/>
  <c r="T4632" i="1"/>
  <c r="U4632" i="1" s="1"/>
  <c r="T4638" i="1"/>
  <c r="U4638" i="1" s="1"/>
  <c r="T4640" i="1"/>
  <c r="T4646" i="1"/>
  <c r="U4646" i="1" s="1"/>
  <c r="T4648" i="1"/>
  <c r="U4648" i="1" s="1"/>
  <c r="T4654" i="1"/>
  <c r="U4654" i="1" s="1"/>
  <c r="T4656" i="1"/>
  <c r="U4656" i="1" s="1"/>
  <c r="T4662" i="1"/>
  <c r="U4662" i="1" s="1"/>
  <c r="T4664" i="1"/>
  <c r="U4664" i="1" s="1"/>
  <c r="T4670" i="1"/>
  <c r="U4670" i="1" s="1"/>
  <c r="T4672" i="1"/>
  <c r="T4678" i="1"/>
  <c r="U4678" i="1" s="1"/>
  <c r="T4680" i="1"/>
  <c r="U4680" i="1" s="1"/>
  <c r="T4686" i="1"/>
  <c r="U4686" i="1" s="1"/>
  <c r="T4688" i="1"/>
  <c r="U4688" i="1" s="1"/>
  <c r="T4694" i="1"/>
  <c r="U4694" i="1" s="1"/>
  <c r="T4798" i="1"/>
  <c r="U4798" i="1" s="1"/>
  <c r="T4806" i="1"/>
  <c r="U4806" i="1" s="1"/>
  <c r="T4814" i="1"/>
  <c r="T4822" i="1"/>
  <c r="U4822" i="1" s="1"/>
  <c r="T4830" i="1"/>
  <c r="U4830" i="1" s="1"/>
  <c r="T4838" i="1"/>
  <c r="U4838" i="1" s="1"/>
  <c r="T4846" i="1"/>
  <c r="U4846" i="1" s="1"/>
  <c r="T4854" i="1"/>
  <c r="U4854" i="1" s="1"/>
  <c r="T4862" i="1"/>
  <c r="U4862" i="1" s="1"/>
  <c r="T4870" i="1"/>
  <c r="U4870" i="1" s="1"/>
  <c r="T4878" i="1"/>
  <c r="T4886" i="1"/>
  <c r="U4886" i="1" s="1"/>
  <c r="T4894" i="1"/>
  <c r="U4894" i="1" s="1"/>
  <c r="T4902" i="1"/>
  <c r="U4902" i="1" s="1"/>
  <c r="T4910" i="1"/>
  <c r="U4910" i="1" s="1"/>
  <c r="T4918" i="1"/>
  <c r="U4918" i="1" s="1"/>
  <c r="T4926" i="1"/>
  <c r="U4926" i="1" s="1"/>
  <c r="T4934" i="1"/>
  <c r="U4934" i="1" s="1"/>
  <c r="T4942" i="1"/>
  <c r="T4950" i="1"/>
  <c r="U4950" i="1" s="1"/>
  <c r="T4958" i="1"/>
  <c r="U4958" i="1" s="1"/>
  <c r="T4966" i="1"/>
  <c r="U4966" i="1" s="1"/>
  <c r="T4974" i="1"/>
  <c r="U4974" i="1" s="1"/>
  <c r="T4982" i="1"/>
  <c r="U4982" i="1" s="1"/>
  <c r="T4990" i="1"/>
  <c r="U4990" i="1" s="1"/>
  <c r="T4998" i="1"/>
  <c r="U4998" i="1" s="1"/>
  <c r="T5006" i="1"/>
  <c r="T5014" i="1"/>
  <c r="U5014" i="1" s="1"/>
  <c r="T5022" i="1"/>
  <c r="U5022" i="1" s="1"/>
  <c r="T5030" i="1"/>
  <c r="U5030" i="1" s="1"/>
  <c r="T5038" i="1"/>
  <c r="U5038" i="1" s="1"/>
  <c r="T5046" i="1"/>
  <c r="U5046" i="1" s="1"/>
  <c r="T5054" i="1"/>
  <c r="U5054" i="1" s="1"/>
  <c r="T5062" i="1"/>
  <c r="U5062" i="1" s="1"/>
  <c r="T5070" i="1"/>
  <c r="T5078" i="1"/>
  <c r="U5078" i="1" s="1"/>
  <c r="T5086" i="1"/>
  <c r="U5086" i="1" s="1"/>
  <c r="T5094" i="1"/>
  <c r="U5094" i="1" s="1"/>
  <c r="T5102" i="1"/>
  <c r="U5102" i="1" s="1"/>
  <c r="T5110" i="1"/>
  <c r="U5110" i="1" s="1"/>
  <c r="T5118" i="1"/>
  <c r="U5118" i="1" s="1"/>
  <c r="T5126" i="1"/>
  <c r="U5126" i="1" s="1"/>
  <c r="T5134" i="1"/>
  <c r="T5142" i="1"/>
  <c r="U5142" i="1" s="1"/>
  <c r="T5150" i="1"/>
  <c r="U5150" i="1" s="1"/>
  <c r="T5158" i="1"/>
  <c r="U5158" i="1" s="1"/>
  <c r="T5166" i="1"/>
  <c r="U5166" i="1" s="1"/>
  <c r="T5174" i="1"/>
  <c r="U5174" i="1" s="1"/>
  <c r="T5182" i="1"/>
  <c r="U5182" i="1" s="1"/>
  <c r="T5190" i="1"/>
  <c r="U5190" i="1" s="1"/>
  <c r="T5214" i="1"/>
  <c r="T5222" i="1"/>
  <c r="U5222" i="1" s="1"/>
  <c r="T5238" i="1"/>
  <c r="U5238" i="1" s="1"/>
  <c r="T5246" i="1"/>
  <c r="U5246" i="1" s="1"/>
  <c r="T5254" i="1"/>
  <c r="U5254" i="1" s="1"/>
  <c r="T5262" i="1"/>
  <c r="U5262" i="1" s="1"/>
  <c r="T5270" i="1"/>
  <c r="U5270" i="1" s="1"/>
  <c r="T5278" i="1"/>
  <c r="U5278" i="1" s="1"/>
  <c r="T5284" i="1"/>
  <c r="T5286" i="1"/>
  <c r="U5286" i="1" s="1"/>
  <c r="T5294" i="1"/>
  <c r="U5294" i="1" s="1"/>
  <c r="T5302" i="1"/>
  <c r="U5302" i="1" s="1"/>
  <c r="T5310" i="1"/>
  <c r="U5310" i="1" s="1"/>
  <c r="T5316" i="1"/>
  <c r="U5316" i="1" s="1"/>
  <c r="T5318" i="1"/>
  <c r="U5318" i="1" s="1"/>
  <c r="T5334" i="1"/>
  <c r="U5334" i="1" s="1"/>
  <c r="T5340" i="1"/>
  <c r="T5342" i="1"/>
  <c r="U5342" i="1" s="1"/>
  <c r="T5350" i="1"/>
  <c r="W5350" i="1" s="1"/>
  <c r="T5352" i="1"/>
  <c r="W5352" i="1" s="1"/>
  <c r="T5358" i="1"/>
  <c r="W5358" i="1" s="1"/>
  <c r="T5360" i="1"/>
  <c r="W5360" i="1" s="1"/>
  <c r="T5368" i="1"/>
  <c r="W5368" i="1" s="1"/>
  <c r="T5374" i="1"/>
  <c r="W5374" i="1" s="1"/>
  <c r="T5376" i="1"/>
  <c r="T5388" i="1"/>
  <c r="U5388" i="1" s="1"/>
  <c r="T5392" i="1"/>
  <c r="W5392" i="1" s="1"/>
  <c r="T5398" i="1"/>
  <c r="W5398" i="1" s="1"/>
  <c r="T5400" i="1"/>
  <c r="W5400" i="1" s="1"/>
  <c r="T5412" i="1"/>
  <c r="U5412" i="1" s="1"/>
  <c r="T5416" i="1"/>
  <c r="W5416" i="1" s="1"/>
  <c r="T5424" i="1"/>
  <c r="W5424" i="1" s="1"/>
  <c r="T5430" i="1"/>
  <c r="T5432" i="1"/>
  <c r="W5432" i="1" s="1"/>
  <c r="T5444" i="1"/>
  <c r="U5444" i="1" s="1"/>
  <c r="T5448" i="1"/>
  <c r="W5448" i="1" s="1"/>
  <c r="T5456" i="1"/>
  <c r="W5456" i="1" s="1"/>
  <c r="T5462" i="1"/>
  <c r="W5462" i="1" s="1"/>
  <c r="T5464" i="1"/>
  <c r="W5464" i="1" s="1"/>
  <c r="T5476" i="1"/>
  <c r="U5476" i="1" s="1"/>
  <c r="T5480" i="1"/>
  <c r="T5488" i="1"/>
  <c r="W5488" i="1" s="1"/>
  <c r="T5494" i="1"/>
  <c r="W5494" i="1" s="1"/>
  <c r="T5496" i="1"/>
  <c r="W5496" i="1" s="1"/>
  <c r="T5516" i="1"/>
  <c r="U5516" i="1" s="1"/>
  <c r="T5522" i="1"/>
  <c r="U5522" i="1" s="1"/>
  <c r="T5530" i="1"/>
  <c r="U5530" i="1" s="1"/>
  <c r="T5538" i="1"/>
  <c r="U5538" i="1" s="1"/>
  <c r="T5546" i="1"/>
  <c r="T5554" i="1"/>
  <c r="U5554" i="1" s="1"/>
  <c r="T5562" i="1"/>
  <c r="U5562" i="1" s="1"/>
  <c r="T5570" i="1"/>
  <c r="U5570" i="1" s="1"/>
  <c r="T5578" i="1"/>
  <c r="U5578" i="1" s="1"/>
  <c r="T5586" i="1"/>
  <c r="U5586" i="1" s="1"/>
  <c r="T5594" i="1"/>
  <c r="U5594" i="1" s="1"/>
  <c r="T5602" i="1"/>
  <c r="U5602" i="1" s="1"/>
  <c r="T5610" i="1"/>
  <c r="U5610" i="1" s="1"/>
  <c r="T5618" i="1"/>
  <c r="U5618" i="1" s="1"/>
  <c r="T5850" i="1"/>
  <c r="V5850" i="1" s="1"/>
  <c r="T5872" i="1"/>
  <c r="U5872" i="1" s="1"/>
  <c r="T5874" i="1"/>
  <c r="V5874" i="1" s="1"/>
  <c r="T5896" i="1"/>
  <c r="U5896" i="1" s="1"/>
  <c r="T5898" i="1"/>
  <c r="V5898" i="1" s="1"/>
  <c r="T5910" i="1"/>
  <c r="U5910" i="1" s="1"/>
  <c r="T5912" i="1"/>
  <c r="T5920" i="1"/>
  <c r="U5920" i="1" s="1"/>
  <c r="T5928" i="1"/>
  <c r="U5928" i="1" s="1"/>
  <c r="T5936" i="1"/>
  <c r="U5936" i="1" s="1"/>
  <c r="T5944" i="1"/>
  <c r="U5944" i="1" s="1"/>
  <c r="T5952" i="1"/>
  <c r="U5952" i="1" s="1"/>
  <c r="T5960" i="1"/>
  <c r="U5960" i="1" s="1"/>
  <c r="T5968" i="1"/>
  <c r="U5968" i="1" s="1"/>
  <c r="T5976" i="1"/>
  <c r="T5984" i="1"/>
  <c r="U5984" i="1" s="1"/>
  <c r="T5992" i="1"/>
  <c r="U5992" i="1" s="1"/>
  <c r="T6000" i="1"/>
  <c r="U6000" i="1" s="1"/>
  <c r="T6008" i="1"/>
  <c r="U6008" i="1" s="1"/>
  <c r="T6016" i="1"/>
  <c r="U6016" i="1" s="1"/>
  <c r="T6024" i="1"/>
  <c r="U6024" i="1" s="1"/>
  <c r="T6032" i="1"/>
  <c r="U6032" i="1" s="1"/>
  <c r="T6040" i="1"/>
  <c r="T6048" i="1"/>
  <c r="U6048" i="1" s="1"/>
  <c r="T6056" i="1"/>
  <c r="U6056" i="1" s="1"/>
  <c r="T6064" i="1"/>
  <c r="U6064" i="1" s="1"/>
  <c r="T6072" i="1"/>
  <c r="U6072" i="1" s="1"/>
  <c r="T6080" i="1"/>
  <c r="U6080" i="1" s="1"/>
  <c r="T6088" i="1"/>
  <c r="U6088" i="1" s="1"/>
  <c r="T6096" i="1"/>
  <c r="U6096" i="1" s="1"/>
  <c r="T6104" i="1"/>
  <c r="T6112" i="1"/>
  <c r="U6112" i="1" s="1"/>
  <c r="T6120" i="1"/>
  <c r="U6120" i="1" s="1"/>
  <c r="T6128" i="1"/>
  <c r="U6128" i="1" s="1"/>
  <c r="T6136" i="1"/>
  <c r="U6136" i="1" s="1"/>
  <c r="T6144" i="1"/>
  <c r="U6144" i="1" s="1"/>
  <c r="T6152" i="1"/>
  <c r="U6152" i="1" s="1"/>
  <c r="T6160" i="1"/>
  <c r="U6160" i="1" s="1"/>
  <c r="T6168" i="1"/>
  <c r="T6176" i="1"/>
  <c r="U6176" i="1" s="1"/>
  <c r="T6184" i="1"/>
  <c r="U6184" i="1" s="1"/>
  <c r="T6192" i="1"/>
  <c r="U6192" i="1" s="1"/>
  <c r="T6198" i="1"/>
  <c r="V6198" i="1" s="1"/>
  <c r="T6200" i="1"/>
  <c r="U6200" i="1" s="1"/>
  <c r="T6206" i="1"/>
  <c r="V6206" i="1" s="1"/>
  <c r="T6208" i="1"/>
  <c r="V6208" i="1" s="1"/>
  <c r="T6214" i="1"/>
  <c r="T6216" i="1"/>
  <c r="U6216" i="1" s="1"/>
  <c r="T6222" i="1"/>
  <c r="V6222" i="1" s="1"/>
  <c r="T6224" i="1"/>
  <c r="U6224" i="1" s="1"/>
  <c r="T6230" i="1"/>
  <c r="V6230" i="1" s="1"/>
  <c r="T6232" i="1"/>
  <c r="U6232" i="1" s="1"/>
  <c r="T6238" i="1"/>
  <c r="V6238" i="1" s="1"/>
  <c r="T6240" i="1"/>
  <c r="V6240" i="1" s="1"/>
  <c r="T6246" i="1"/>
  <c r="T6248" i="1"/>
  <c r="U6248" i="1" s="1"/>
  <c r="T6254" i="1"/>
  <c r="V6254" i="1" s="1"/>
  <c r="T6256" i="1"/>
  <c r="U6256" i="1" s="1"/>
  <c r="T6262" i="1"/>
  <c r="V6262" i="1" s="1"/>
  <c r="T6264" i="1"/>
  <c r="U6264" i="1" s="1"/>
  <c r="T6270" i="1"/>
  <c r="V6270" i="1" s="1"/>
  <c r="T6272" i="1"/>
  <c r="V6272" i="1" s="1"/>
  <c r="T6278" i="1"/>
  <c r="T6280" i="1"/>
  <c r="U6280" i="1" s="1"/>
  <c r="T6286" i="1"/>
  <c r="V6286" i="1" s="1"/>
  <c r="T6288" i="1"/>
  <c r="U6288" i="1" s="1"/>
  <c r="T6294" i="1"/>
  <c r="V6294" i="1" s="1"/>
  <c r="T6296" i="1"/>
  <c r="U6296" i="1" s="1"/>
  <c r="T6302" i="1"/>
  <c r="V6302" i="1" s="1"/>
  <c r="T6304" i="1"/>
  <c r="V6304" i="1" s="1"/>
  <c r="T6310" i="1"/>
  <c r="T6312" i="1"/>
  <c r="U6312" i="1" s="1"/>
  <c r="T6320" i="1"/>
  <c r="U6320" i="1" s="1"/>
  <c r="T6328" i="1"/>
  <c r="W6328" i="1" s="1"/>
  <c r="T6336" i="1"/>
  <c r="U6336" i="1" s="1"/>
  <c r="T6344" i="1"/>
  <c r="U6344" i="1" s="1"/>
  <c r="T6352" i="1"/>
  <c r="U6352" i="1" s="1"/>
  <c r="T6360" i="1"/>
  <c r="W6360" i="1" s="1"/>
  <c r="T6368" i="1"/>
  <c r="T6376" i="1"/>
  <c r="U6376" i="1" s="1"/>
  <c r="T6384" i="1"/>
  <c r="U6384" i="1" s="1"/>
  <c r="T6392" i="1"/>
  <c r="V6392" i="1" s="1"/>
  <c r="T6400" i="1"/>
  <c r="U6400" i="1" s="1"/>
  <c r="T6408" i="1"/>
  <c r="U6408" i="1" s="1"/>
  <c r="T6416" i="1"/>
  <c r="U6416" i="1" s="1"/>
  <c r="T6514" i="1"/>
  <c r="W6514" i="1" s="1"/>
  <c r="T6522" i="1"/>
  <c r="T6530" i="1"/>
  <c r="U6530" i="1" s="1"/>
  <c r="T6538" i="1"/>
  <c r="U6538" i="1" s="1"/>
  <c r="T6546" i="1"/>
  <c r="W6546" i="1" s="1"/>
  <c r="T6550" i="1"/>
  <c r="W6550" i="1" s="1"/>
  <c r="T6554" i="1"/>
  <c r="U6554" i="1" s="1"/>
  <c r="T6562" i="1"/>
  <c r="U6562" i="1" s="1"/>
  <c r="T6570" i="1"/>
  <c r="W6570" i="1" s="1"/>
  <c r="T6574" i="1"/>
  <c r="T6578" i="1"/>
  <c r="U6578" i="1" s="1"/>
  <c r="T6586" i="1"/>
  <c r="U6586" i="1" s="1"/>
  <c r="T6594" i="1"/>
  <c r="U6594" i="1" s="1"/>
  <c r="T6602" i="1"/>
  <c r="U6602" i="1" s="1"/>
  <c r="T6610" i="1"/>
  <c r="U6610" i="1" s="1"/>
  <c r="T6618" i="1"/>
  <c r="U6618" i="1" s="1"/>
  <c r="T6626" i="1"/>
  <c r="U6626" i="1" s="1"/>
  <c r="T6630" i="1"/>
  <c r="T6634" i="1"/>
  <c r="U6634" i="1" s="1"/>
  <c r="T6638" i="1"/>
  <c r="W6638" i="1" s="1"/>
  <c r="T6642" i="1"/>
  <c r="U6642" i="1" s="1"/>
  <c r="T6650" i="1"/>
  <c r="U6650" i="1" s="1"/>
  <c r="T6658" i="1"/>
  <c r="U6658" i="1" s="1"/>
  <c r="T6664" i="1"/>
  <c r="W6664" i="1" s="1"/>
  <c r="T6680" i="1"/>
  <c r="U6680" i="1" s="1"/>
  <c r="T6696" i="1"/>
  <c r="T6712" i="1"/>
  <c r="U6712" i="1" s="1"/>
  <c r="T6728" i="1"/>
  <c r="W6728" i="1" s="1"/>
  <c r="T6742" i="1"/>
  <c r="U6742" i="1" s="1"/>
  <c r="T6744" i="1"/>
  <c r="W6744" i="1" s="1"/>
  <c r="T6760" i="1"/>
  <c r="V6760" i="1" s="1"/>
  <c r="T6774" i="1"/>
  <c r="U6774" i="1" s="1"/>
  <c r="T6776" i="1"/>
  <c r="V6776" i="1" s="1"/>
  <c r="T6788" i="1"/>
  <c r="T6798" i="1"/>
  <c r="U6798" i="1" s="1"/>
  <c r="T6806" i="1"/>
  <c r="U6806" i="1" s="1"/>
  <c r="T6810" i="1"/>
  <c r="U6810" i="1" s="1"/>
  <c r="T6814" i="1"/>
  <c r="U6814" i="1" s="1"/>
  <c r="T6818" i="1"/>
  <c r="V6818" i="1" s="1"/>
  <c r="T6822" i="1"/>
  <c r="U6822" i="1" s="1"/>
  <c r="T6826" i="1"/>
  <c r="V6826" i="1" s="1"/>
  <c r="T6830" i="1"/>
  <c r="T6834" i="1"/>
  <c r="V6834" i="1" s="1"/>
  <c r="T6838" i="1"/>
  <c r="U6838" i="1" s="1"/>
  <c r="T6842" i="1"/>
  <c r="U6842" i="1" s="1"/>
  <c r="T6846" i="1"/>
  <c r="U6846" i="1" s="1"/>
  <c r="T6850" i="1"/>
  <c r="V6850" i="1" s="1"/>
  <c r="T6854" i="1"/>
  <c r="U6854" i="1" s="1"/>
  <c r="T6858" i="1"/>
  <c r="U6858" i="1" s="1"/>
  <c r="T6862" i="1"/>
  <c r="T6866" i="1"/>
  <c r="V6866" i="1" s="1"/>
  <c r="T6870" i="1"/>
  <c r="U6870" i="1" s="1"/>
  <c r="T6874" i="1"/>
  <c r="U6874" i="1" s="1"/>
  <c r="T6878" i="1"/>
  <c r="U6878" i="1" s="1"/>
  <c r="T6882" i="1"/>
  <c r="V6882" i="1" s="1"/>
  <c r="T6886" i="1"/>
  <c r="U6886" i="1" s="1"/>
  <c r="T6890" i="1"/>
  <c r="V6890" i="1" s="1"/>
  <c r="T6894" i="1"/>
  <c r="T6898" i="1"/>
  <c r="V6898" i="1" s="1"/>
  <c r="T6902" i="1"/>
  <c r="U6902" i="1" s="1"/>
  <c r="T6906" i="1"/>
  <c r="U6906" i="1" s="1"/>
  <c r="T6910" i="1"/>
  <c r="U6910" i="1" s="1"/>
  <c r="T6914" i="1"/>
  <c r="V6914" i="1" s="1"/>
  <c r="T6918" i="1"/>
  <c r="U6918" i="1" s="1"/>
  <c r="T6922" i="1"/>
  <c r="U6922" i="1" s="1"/>
  <c r="T6926" i="1"/>
  <c r="T6930" i="1"/>
  <c r="V6930" i="1" s="1"/>
  <c r="T6934" i="1"/>
  <c r="U6934" i="1" s="1"/>
  <c r="T6942" i="1"/>
  <c r="V6942" i="1" s="1"/>
  <c r="T6950" i="1"/>
  <c r="U6950" i="1" s="1"/>
  <c r="T6958" i="1"/>
  <c r="U6958" i="1" s="1"/>
  <c r="T6966" i="1"/>
  <c r="U6966" i="1" s="1"/>
  <c r="T6974" i="1"/>
  <c r="W6974" i="1" s="1"/>
  <c r="T6982" i="1"/>
  <c r="T6990" i="1"/>
  <c r="U6990" i="1" s="1"/>
  <c r="T6998" i="1"/>
  <c r="U6998" i="1" s="1"/>
  <c r="T7006" i="1"/>
  <c r="V7006" i="1" s="1"/>
  <c r="T7014" i="1"/>
  <c r="U7014" i="1" s="1"/>
  <c r="T7022" i="1"/>
  <c r="U7022" i="1" s="1"/>
  <c r="T7030" i="1"/>
  <c r="U7030" i="1" s="1"/>
  <c r="T7038" i="1"/>
  <c r="W7038" i="1" s="1"/>
  <c r="T7046" i="1"/>
  <c r="T7054" i="1"/>
  <c r="U7054" i="1" s="1"/>
  <c r="T7062" i="1"/>
  <c r="U7062" i="1" s="1"/>
  <c r="T7070" i="1"/>
  <c r="V7070" i="1" s="1"/>
  <c r="T7078" i="1"/>
  <c r="U7078" i="1" s="1"/>
  <c r="T7086" i="1"/>
  <c r="U7086" i="1" s="1"/>
  <c r="T7094" i="1"/>
  <c r="U7094" i="1" s="1"/>
  <c r="T7102" i="1"/>
  <c r="W7102" i="1" s="1"/>
  <c r="T7110" i="1"/>
  <c r="T7118" i="1"/>
  <c r="U7118" i="1" s="1"/>
  <c r="T7126" i="1"/>
  <c r="U7126" i="1" s="1"/>
  <c r="T7134" i="1"/>
  <c r="V7134" i="1" s="1"/>
  <c r="T7238" i="1"/>
  <c r="U7238" i="1" s="1"/>
  <c r="T7246" i="1"/>
  <c r="W7246" i="1" s="1"/>
  <c r="T7254" i="1"/>
  <c r="U7254" i="1" s="1"/>
  <c r="T7262" i="1"/>
  <c r="U7262" i="1" s="1"/>
  <c r="T7270" i="1"/>
  <c r="T7278" i="1"/>
  <c r="U7278" i="1" s="1"/>
  <c r="T7286" i="1"/>
  <c r="U7286" i="1" s="1"/>
  <c r="T7294" i="1"/>
  <c r="W7294" i="1" s="1"/>
  <c r="T7302" i="1"/>
  <c r="U7302" i="1" s="1"/>
  <c r="T7310" i="1"/>
  <c r="W7310" i="1" s="1"/>
  <c r="T7318" i="1"/>
  <c r="U7318" i="1" s="1"/>
  <c r="T7326" i="1"/>
  <c r="U7326" i="1" s="1"/>
  <c r="T7334" i="1"/>
  <c r="T7342" i="1"/>
  <c r="U7342" i="1" s="1"/>
  <c r="T7350" i="1"/>
  <c r="U7350" i="1" s="1"/>
  <c r="T7358" i="1"/>
  <c r="W7358" i="1" s="1"/>
  <c r="T7366" i="1"/>
  <c r="U7366" i="1" s="1"/>
  <c r="T7374" i="1"/>
  <c r="W7374" i="1" s="1"/>
  <c r="T7382" i="1"/>
  <c r="U7382" i="1" s="1"/>
  <c r="T7390" i="1"/>
  <c r="U7390" i="1" s="1"/>
  <c r="T7680" i="1"/>
  <c r="T7694" i="1"/>
  <c r="U7694" i="1" s="1"/>
  <c r="T7704" i="1"/>
  <c r="V7704" i="1" s="1"/>
  <c r="T7718" i="1"/>
  <c r="U7718" i="1" s="1"/>
  <c r="T7748" i="1"/>
  <c r="W7748" i="1" s="1"/>
  <c r="T7756" i="1"/>
  <c r="U7756" i="1" s="1"/>
  <c r="T7760" i="1"/>
  <c r="V7760" i="1" s="1"/>
  <c r="T7768" i="1"/>
  <c r="W7768" i="1" s="1"/>
  <c r="T7774" i="1"/>
  <c r="T7782" i="1"/>
  <c r="U7782" i="1" s="1"/>
  <c r="T7812" i="1"/>
  <c r="W7812" i="1" s="1"/>
  <c r="T7820" i="1"/>
  <c r="W7820" i="1" s="1"/>
  <c r="T7824" i="1"/>
  <c r="V7824" i="1" s="1"/>
  <c r="T7832" i="1"/>
  <c r="V7832" i="1" s="1"/>
  <c r="T7838" i="1"/>
  <c r="W7838" i="1" s="1"/>
  <c r="T7846" i="1"/>
  <c r="U7846" i="1" s="1"/>
  <c r="T7876" i="1"/>
  <c r="T7884" i="1"/>
  <c r="U7884" i="1" s="1"/>
  <c r="T7888" i="1"/>
  <c r="V7888" i="1" s="1"/>
  <c r="T7896" i="1"/>
  <c r="W7896" i="1" s="1"/>
  <c r="T7902" i="1"/>
  <c r="W7902" i="1" s="1"/>
  <c r="T7910" i="1"/>
  <c r="U7910" i="1" s="1"/>
  <c r="T7940" i="1"/>
  <c r="W7940" i="1" s="1"/>
  <c r="T7948" i="1"/>
  <c r="U7948" i="1" s="1"/>
  <c r="T7950" i="1"/>
  <c r="T7952" i="1"/>
  <c r="W7952" i="1" s="1"/>
  <c r="T7960" i="1"/>
  <c r="V7960" i="1" s="1"/>
  <c r="T7966" i="1"/>
  <c r="W7966" i="1" s="1"/>
  <c r="T7974" i="1"/>
  <c r="U7974" i="1" s="1"/>
  <c r="T7988" i="1"/>
  <c r="W7988" i="1" s="1"/>
  <c r="T7996" i="1"/>
  <c r="U7996" i="1" s="1"/>
  <c r="T8004" i="1"/>
  <c r="W8004" i="1" s="1"/>
  <c r="T8012" i="1"/>
  <c r="U8012" i="1" s="1"/>
  <c r="T8020" i="1"/>
  <c r="W8020" i="1" s="1"/>
  <c r="T8028" i="1"/>
  <c r="U8028" i="1" s="1"/>
  <c r="T8140" i="1"/>
  <c r="U8140" i="1" s="1"/>
  <c r="T8148" i="1"/>
  <c r="U8148" i="1" s="1"/>
  <c r="T8156" i="1"/>
  <c r="U8156" i="1" s="1"/>
  <c r="T8160" i="1"/>
  <c r="V8160" i="1" s="1"/>
  <c r="T8164" i="1"/>
  <c r="W8164" i="1" s="1"/>
  <c r="T8168" i="1"/>
  <c r="V8168" i="1" s="1"/>
  <c r="T8172" i="1"/>
  <c r="U8172" i="1" s="1"/>
  <c r="T8176" i="1"/>
  <c r="V8176" i="1" s="1"/>
  <c r="T8180" i="1"/>
  <c r="W8180" i="1" s="1"/>
  <c r="T8184" i="1"/>
  <c r="V8184" i="1" s="1"/>
  <c r="T8188" i="1"/>
  <c r="V8188" i="1" s="1"/>
  <c r="T8192" i="1"/>
  <c r="V8192" i="1" s="1"/>
  <c r="T8196" i="1"/>
  <c r="U8196" i="1" s="1"/>
  <c r="T8200" i="1"/>
  <c r="T8208" i="1"/>
  <c r="W8208" i="1" s="1"/>
  <c r="T8216" i="1"/>
  <c r="V8216" i="1" s="1"/>
  <c r="T8224" i="1"/>
  <c r="V8224" i="1" s="1"/>
  <c r="T8232" i="1"/>
  <c r="V8232" i="1" s="1"/>
  <c r="T8240" i="1"/>
  <c r="U8240" i="1" s="1"/>
  <c r="T8372" i="1"/>
  <c r="U8372" i="1" s="1"/>
  <c r="T8396" i="1"/>
  <c r="U8396" i="1" s="1"/>
  <c r="T8404" i="1"/>
  <c r="T8428" i="1"/>
  <c r="V8428" i="1" s="1"/>
  <c r="T8444" i="1"/>
  <c r="V8444" i="1" s="1"/>
  <c r="T8460" i="1"/>
  <c r="W8460" i="1" s="1"/>
  <c r="T8476" i="1"/>
  <c r="V8476" i="1" s="1"/>
  <c r="T8492" i="1"/>
  <c r="V8492" i="1" s="1"/>
  <c r="T8526" i="1"/>
  <c r="U8526" i="1" s="1"/>
  <c r="T8534" i="1"/>
  <c r="W8534" i="1" s="1"/>
  <c r="T8548" i="1"/>
  <c r="T8550" i="1"/>
  <c r="U8550" i="1" s="1"/>
  <c r="T8558" i="1"/>
  <c r="U8558" i="1" s="1"/>
  <c r="T8566" i="1"/>
  <c r="V8566" i="1" s="1"/>
  <c r="T8574" i="1"/>
  <c r="V8574" i="1" s="1"/>
  <c r="T8582" i="1"/>
  <c r="V8582" i="1" s="1"/>
  <c r="T8596" i="1"/>
  <c r="U8596" i="1" s="1"/>
  <c r="T8604" i="1"/>
  <c r="U8604" i="1" s="1"/>
  <c r="T8652" i="1"/>
  <c r="T8658" i="1"/>
  <c r="U8658" i="1" s="1"/>
  <c r="T8666" i="1"/>
  <c r="U8666" i="1" s="1"/>
  <c r="T8674" i="1"/>
  <c r="V8674" i="1" s="1"/>
  <c r="T8682" i="1"/>
  <c r="U8682" i="1" s="1"/>
  <c r="T8690" i="1"/>
  <c r="U8690" i="1" s="1"/>
  <c r="T8698" i="1"/>
  <c r="U8698" i="1" s="1"/>
  <c r="T8706" i="1"/>
  <c r="V8706" i="1" s="1"/>
  <c r="T8714" i="1"/>
  <c r="T8722" i="1"/>
  <c r="U8722" i="1" s="1"/>
  <c r="T8730" i="1"/>
  <c r="U8730" i="1" s="1"/>
  <c r="T8738" i="1"/>
  <c r="V8738" i="1" s="1"/>
  <c r="T8746" i="1"/>
  <c r="U8746" i="1" s="1"/>
  <c r="T8754" i="1"/>
  <c r="U8754" i="1" s="1"/>
  <c r="T8762" i="1"/>
  <c r="U8762" i="1" s="1"/>
  <c r="T8770" i="1"/>
  <c r="V8770" i="1" s="1"/>
  <c r="T8778" i="1"/>
  <c r="T8786" i="1"/>
  <c r="U8786" i="1" s="1"/>
  <c r="T8794" i="1"/>
  <c r="U8794" i="1" s="1"/>
  <c r="T8802" i="1"/>
  <c r="V8802" i="1" s="1"/>
  <c r="T8810" i="1"/>
  <c r="U8810" i="1" s="1"/>
  <c r="T8818" i="1"/>
  <c r="U8818" i="1" s="1"/>
  <c r="T8826" i="1"/>
  <c r="U8826" i="1" s="1"/>
  <c r="T8834" i="1"/>
  <c r="V8834" i="1" s="1"/>
  <c r="T8842" i="1"/>
  <c r="T8850" i="1"/>
  <c r="U8850" i="1" s="1"/>
  <c r="T8858" i="1"/>
  <c r="U8858" i="1" s="1"/>
  <c r="T8866" i="1"/>
  <c r="V8866" i="1" s="1"/>
  <c r="T8874" i="1"/>
  <c r="U8874" i="1" s="1"/>
  <c r="T8922" i="1"/>
  <c r="U8922" i="1" s="1"/>
  <c r="T8930" i="1"/>
  <c r="W8930" i="1" s="1"/>
  <c r="T8938" i="1"/>
  <c r="V8938" i="1" s="1"/>
  <c r="T8946" i="1"/>
  <c r="T8954" i="1"/>
  <c r="U8954" i="1" s="1"/>
  <c r="T8962" i="1"/>
  <c r="V8962" i="1" s="1"/>
  <c r="T8970" i="1"/>
  <c r="V8970" i="1" s="1"/>
  <c r="T8978" i="1"/>
  <c r="U8978" i="1" s="1"/>
  <c r="T8986" i="1"/>
  <c r="U8986" i="1" s="1"/>
  <c r="T8994" i="1"/>
  <c r="W8994" i="1" s="1"/>
  <c r="T9002" i="1"/>
  <c r="V9002" i="1" s="1"/>
  <c r="T9006" i="1"/>
  <c r="T9010" i="1"/>
  <c r="W9010" i="1" s="1"/>
  <c r="T9018" i="1"/>
  <c r="U9018" i="1" s="1"/>
  <c r="T9022" i="1"/>
  <c r="W9022" i="1" s="1"/>
  <c r="T9026" i="1"/>
  <c r="U9026" i="1" s="1"/>
  <c r="T9030" i="1"/>
  <c r="U9030" i="1" s="1"/>
  <c r="T9034" i="1"/>
  <c r="U9034" i="1" s="1"/>
  <c r="T9038" i="1"/>
  <c r="W9038" i="1" s="1"/>
  <c r="T9042" i="1"/>
  <c r="T9046" i="1"/>
  <c r="U9046" i="1" s="1"/>
  <c r="T9050" i="1"/>
  <c r="V9050" i="1" s="1"/>
  <c r="T9054" i="1"/>
  <c r="W9054" i="1" s="1"/>
  <c r="T9058" i="1"/>
  <c r="U9058" i="1" s="1"/>
  <c r="T9066" i="1"/>
  <c r="V9066" i="1" s="1"/>
  <c r="T9074" i="1"/>
  <c r="U9074" i="1" s="1"/>
  <c r="T9082" i="1"/>
  <c r="U9082" i="1" s="1"/>
  <c r="T9090" i="1"/>
  <c r="T9098" i="1"/>
  <c r="U9098" i="1" s="1"/>
  <c r="T9106" i="1"/>
  <c r="U9106" i="1" s="1"/>
  <c r="T9114" i="1"/>
  <c r="V9114" i="1" s="1"/>
  <c r="T9122" i="1"/>
  <c r="U9122" i="1" s="1"/>
  <c r="T9130" i="1"/>
  <c r="U9130" i="1" s="1"/>
  <c r="T9138" i="1"/>
  <c r="U9138" i="1" s="1"/>
  <c r="T9146" i="1"/>
  <c r="U9146" i="1" s="1"/>
  <c r="T9154" i="1"/>
  <c r="T9162" i="1"/>
  <c r="U9162" i="1" s="1"/>
  <c r="T9170" i="1"/>
  <c r="U9170" i="1" s="1"/>
  <c r="T9178" i="1"/>
  <c r="U9178" i="1" s="1"/>
  <c r="T9186" i="1"/>
  <c r="U9186" i="1" s="1"/>
  <c r="T9194" i="1"/>
  <c r="U9194" i="1" s="1"/>
  <c r="T9202" i="1"/>
  <c r="U9202" i="1" s="1"/>
  <c r="T9210" i="1"/>
  <c r="U9210" i="1" s="1"/>
  <c r="T9218" i="1"/>
  <c r="T9226" i="1"/>
  <c r="U9226" i="1" s="1"/>
  <c r="T9234" i="1"/>
  <c r="U9234" i="1" s="1"/>
  <c r="T9242" i="1"/>
  <c r="U9242" i="1" s="1"/>
  <c r="T9250" i="1"/>
  <c r="U9250" i="1" s="1"/>
  <c r="T9258" i="1"/>
  <c r="U9258" i="1" s="1"/>
  <c r="T9266" i="1"/>
  <c r="U9266" i="1" s="1"/>
  <c r="T9270" i="1"/>
  <c r="U9270" i="1" s="1"/>
  <c r="T9272" i="1"/>
  <c r="U9272" i="1" s="1"/>
  <c r="T9276" i="1"/>
  <c r="V9276" i="1" s="1"/>
  <c r="T9286" i="1"/>
  <c r="V9286" i="1" s="1"/>
  <c r="T9288" i="1"/>
  <c r="V9288" i="1" s="1"/>
  <c r="T9292" i="1"/>
  <c r="V9292" i="1" s="1"/>
  <c r="T9302" i="1"/>
  <c r="V9302" i="1" s="1"/>
  <c r="T9304" i="1"/>
  <c r="U9304" i="1" s="1"/>
  <c r="T9308" i="1"/>
  <c r="W9308" i="1" s="1"/>
  <c r="T9318" i="1"/>
  <c r="T9320" i="1"/>
  <c r="U9320" i="1" s="1"/>
  <c r="T9324" i="1"/>
  <c r="V9324" i="1" s="1"/>
  <c r="T9334" i="1"/>
  <c r="W9334" i="1" s="1"/>
  <c r="T9336" i="1"/>
  <c r="U9336" i="1" s="1"/>
  <c r="T9340" i="1"/>
  <c r="V9340" i="1" s="1"/>
  <c r="T9350" i="1"/>
  <c r="V9350" i="1" s="1"/>
  <c r="T9352" i="1"/>
  <c r="W9352" i="1" s="1"/>
  <c r="T9356" i="1"/>
  <c r="V9356" i="1" s="1"/>
  <c r="T9372" i="1"/>
  <c r="V9372" i="1" s="1"/>
  <c r="T9556" i="1"/>
  <c r="V9556" i="1" s="1"/>
  <c r="U9560" i="1"/>
  <c r="T9564" i="1"/>
  <c r="V9564" i="1" s="1"/>
  <c r="T9572" i="1"/>
  <c r="V9572" i="1" s="1"/>
  <c r="T9574" i="1"/>
  <c r="U9574" i="1" s="1"/>
  <c r="T9580" i="1"/>
  <c r="U9580" i="1" s="1"/>
  <c r="T9588" i="1"/>
  <c r="T9596" i="1"/>
  <c r="V9596" i="1" s="1"/>
  <c r="T9604" i="1"/>
  <c r="V9604" i="1" s="1"/>
  <c r="T9612" i="1"/>
  <c r="U9612" i="1" s="1"/>
  <c r="U9616" i="1"/>
  <c r="T9620" i="1"/>
  <c r="V9620" i="1" s="1"/>
  <c r="V9628" i="1"/>
  <c r="T9642" i="1"/>
  <c r="U9642" i="1" s="1"/>
  <c r="T9544" i="1"/>
  <c r="W8275" i="1"/>
  <c r="W8283" i="1"/>
  <c r="W8291" i="1"/>
  <c r="W8299" i="1"/>
  <c r="W8307" i="1"/>
  <c r="W8315" i="1"/>
  <c r="W8323" i="1"/>
  <c r="W8331" i="1"/>
  <c r="W8339" i="1"/>
  <c r="W8347" i="1"/>
  <c r="W8355" i="1"/>
  <c r="W8363" i="1"/>
  <c r="W8371" i="1"/>
  <c r="V8473" i="1"/>
  <c r="V8481" i="1"/>
  <c r="V8489" i="1"/>
  <c r="V8497" i="1"/>
  <c r="V8505" i="1"/>
  <c r="V8513" i="1"/>
  <c r="V8521" i="1"/>
  <c r="W8545" i="1"/>
  <c r="W8569" i="1"/>
  <c r="V8571" i="1"/>
  <c r="V8579" i="1"/>
  <c r="V8587" i="1"/>
  <c r="V8595" i="1"/>
  <c r="V8603" i="1"/>
  <c r="V8619" i="1"/>
  <c r="W8625" i="1"/>
  <c r="V8627" i="1"/>
  <c r="U8633" i="1"/>
  <c r="U8641" i="1"/>
  <c r="U8657" i="1"/>
  <c r="U8665" i="1"/>
  <c r="U8673" i="1"/>
  <c r="U8681" i="1"/>
  <c r="U8689" i="1"/>
  <c r="U8697" i="1"/>
  <c r="U8705" i="1"/>
  <c r="U8713" i="1"/>
  <c r="U8721" i="1"/>
  <c r="U8729" i="1"/>
  <c r="U8737" i="1"/>
  <c r="U8745" i="1"/>
  <c r="U8753" i="1"/>
  <c r="U8761" i="1"/>
  <c r="U8769" i="1"/>
  <c r="U8777" i="1"/>
  <c r="U8785" i="1"/>
  <c r="U8793" i="1"/>
  <c r="U8801" i="1"/>
  <c r="U8809" i="1"/>
  <c r="U8817" i="1"/>
  <c r="U8833" i="1"/>
  <c r="U8841" i="1"/>
  <c r="U8849" i="1"/>
  <c r="U8857" i="1"/>
  <c r="U8865" i="1"/>
  <c r="U8873" i="1"/>
  <c r="U8881" i="1"/>
  <c r="U8889" i="1"/>
  <c r="U8897" i="1"/>
  <c r="U8905" i="1"/>
  <c r="U8913" i="1"/>
  <c r="U8921" i="1"/>
  <c r="U8929" i="1"/>
  <c r="U8937" i="1"/>
  <c r="U8945" i="1"/>
  <c r="U8953" i="1"/>
  <c r="U8961" i="1"/>
  <c r="U8969" i="1"/>
  <c r="U8977" i="1"/>
  <c r="U8985" i="1"/>
  <c r="U8993" i="1"/>
  <c r="U9001" i="1"/>
  <c r="U9009" i="1"/>
  <c r="U9017" i="1"/>
  <c r="U9025" i="1"/>
  <c r="U9033" i="1"/>
  <c r="U9041" i="1"/>
  <c r="U9049" i="1"/>
  <c r="U9057" i="1"/>
  <c r="U9065" i="1"/>
  <c r="U9073" i="1"/>
  <c r="U9081" i="1"/>
  <c r="U9089" i="1"/>
  <c r="U9097" i="1"/>
  <c r="U9105" i="1"/>
  <c r="U9113" i="1"/>
  <c r="U9121" i="1"/>
  <c r="U9129" i="1"/>
  <c r="U9137" i="1"/>
  <c r="U9145" i="1"/>
  <c r="U9153" i="1"/>
  <c r="U9161" i="1"/>
  <c r="U9169" i="1"/>
  <c r="V9171" i="1"/>
  <c r="U9177" i="1"/>
  <c r="U9185" i="1"/>
  <c r="U9193" i="1"/>
  <c r="U9201" i="1"/>
  <c r="U9209" i="1"/>
  <c r="U9217" i="1"/>
  <c r="V9219" i="1"/>
  <c r="U9225" i="1"/>
  <c r="U9233" i="1"/>
  <c r="U9241" i="1"/>
  <c r="W9247" i="1"/>
  <c r="U9249" i="1"/>
  <c r="V9251" i="1"/>
  <c r="U9257" i="1"/>
  <c r="U9265" i="1"/>
  <c r="V9267" i="1"/>
  <c r="U9273" i="1"/>
  <c r="U9279" i="1"/>
  <c r="U9281" i="1"/>
  <c r="U9289" i="1"/>
  <c r="U9295" i="1"/>
  <c r="U9297" i="1"/>
  <c r="U9305" i="1"/>
  <c r="U9311" i="1"/>
  <c r="U9313" i="1"/>
  <c r="U9321" i="1"/>
  <c r="U9327" i="1"/>
  <c r="U9329" i="1"/>
  <c r="U9337" i="1"/>
  <c r="U9343" i="1"/>
  <c r="U9345" i="1"/>
  <c r="U9353" i="1"/>
  <c r="U9355" i="1"/>
  <c r="U9361" i="1"/>
  <c r="U9369" i="1"/>
  <c r="W9375" i="1"/>
  <c r="U9377" i="1"/>
  <c r="U9379" i="1"/>
  <c r="U9385" i="1"/>
  <c r="U9393" i="1"/>
  <c r="U9401" i="1"/>
  <c r="U9409" i="1"/>
  <c r="U9417" i="1"/>
  <c r="U9425" i="1"/>
  <c r="U9433" i="1"/>
  <c r="U9441" i="1"/>
  <c r="U9449" i="1"/>
  <c r="U9457" i="1"/>
  <c r="U9465" i="1"/>
  <c r="U9473" i="1"/>
  <c r="U9481" i="1"/>
  <c r="U9489" i="1"/>
  <c r="U9497" i="1"/>
  <c r="U9501" i="1"/>
  <c r="U9505" i="1"/>
  <c r="U9509" i="1"/>
  <c r="U9513" i="1"/>
  <c r="U9517" i="1"/>
  <c r="U9521" i="1"/>
  <c r="U9525" i="1"/>
  <c r="U9529" i="1"/>
  <c r="U9533" i="1"/>
  <c r="U9537" i="1"/>
  <c r="U9541" i="1"/>
  <c r="U9545" i="1"/>
  <c r="U9549" i="1"/>
  <c r="U9553" i="1"/>
  <c r="U9557" i="1"/>
  <c r="U9561" i="1"/>
  <c r="U9565" i="1"/>
  <c r="U9569" i="1"/>
  <c r="U9573" i="1"/>
  <c r="U9577" i="1"/>
  <c r="U9581" i="1"/>
  <c r="U9585" i="1"/>
  <c r="U9589" i="1"/>
  <c r="U9593" i="1"/>
  <c r="U9597" i="1"/>
  <c r="U9601" i="1"/>
  <c r="U9605" i="1"/>
  <c r="U9609" i="1"/>
  <c r="U9613" i="1"/>
  <c r="U9617" i="1"/>
  <c r="U9621" i="1"/>
  <c r="U9625" i="1"/>
  <c r="W9627" i="1"/>
  <c r="U9629" i="1"/>
  <c r="U9633" i="1"/>
  <c r="U9641" i="1"/>
  <c r="V9645" i="1"/>
  <c r="U9649" i="1"/>
  <c r="U9632" i="1"/>
  <c r="V9632" i="1"/>
  <c r="V4" i="1"/>
  <c r="U4" i="1"/>
  <c r="V12" i="1"/>
  <c r="W12" i="1"/>
  <c r="U12" i="1"/>
  <c r="V20" i="1"/>
  <c r="U20" i="1"/>
  <c r="W20" i="1"/>
  <c r="V28" i="1"/>
  <c r="U28" i="1"/>
  <c r="W28" i="1"/>
  <c r="V36" i="1"/>
  <c r="U36" i="1"/>
  <c r="W36" i="1"/>
  <c r="V42" i="1"/>
  <c r="W42" i="1"/>
  <c r="U42" i="1"/>
  <c r="U48" i="1"/>
  <c r="W48" i="1"/>
  <c r="V48" i="1"/>
  <c r="U58" i="1"/>
  <c r="V58" i="1"/>
  <c r="W58" i="1"/>
  <c r="W66" i="1"/>
  <c r="V66" i="1"/>
  <c r="U66" i="1"/>
  <c r="U72" i="1"/>
  <c r="V72" i="1"/>
  <c r="W72" i="1"/>
  <c r="V78" i="1"/>
  <c r="U78" i="1"/>
  <c r="W78" i="1"/>
  <c r="V86" i="1"/>
  <c r="U86" i="1"/>
  <c r="W86" i="1"/>
  <c r="V94" i="1"/>
  <c r="W94" i="1"/>
  <c r="U94" i="1"/>
  <c r="V100" i="1"/>
  <c r="U100" i="1"/>
  <c r="W100" i="1"/>
  <c r="V106" i="1"/>
  <c r="U106" i="1"/>
  <c r="W106" i="1"/>
  <c r="V114" i="1"/>
  <c r="U114" i="1"/>
  <c r="W114" i="1"/>
  <c r="V122" i="1"/>
  <c r="U122" i="1"/>
  <c r="W122" i="1"/>
  <c r="V128" i="1"/>
  <c r="U128" i="1"/>
  <c r="W128" i="1"/>
  <c r="V134" i="1"/>
  <c r="W134" i="1"/>
  <c r="U134" i="1"/>
  <c r="V148" i="1"/>
  <c r="U148" i="1"/>
  <c r="W148" i="1"/>
  <c r="V156" i="1"/>
  <c r="W156" i="1"/>
  <c r="U156" i="1"/>
  <c r="V164" i="1"/>
  <c r="U164" i="1"/>
  <c r="W164" i="1"/>
  <c r="U176" i="1"/>
  <c r="V176" i="1"/>
  <c r="W176" i="1"/>
  <c r="W184" i="1"/>
  <c r="U184" i="1"/>
  <c r="V184" i="1"/>
  <c r="U192" i="1"/>
  <c r="V192" i="1"/>
  <c r="W192" i="1"/>
  <c r="W200" i="1"/>
  <c r="U200" i="1"/>
  <c r="V200" i="1"/>
  <c r="V206" i="1"/>
  <c r="W206" i="1"/>
  <c r="U206" i="1"/>
  <c r="V214" i="1"/>
  <c r="U214" i="1"/>
  <c r="W224" i="1"/>
  <c r="V224" i="1"/>
  <c r="U224" i="1"/>
  <c r="V244" i="1"/>
  <c r="U244" i="1"/>
  <c r="V252" i="1"/>
  <c r="U252" i="1"/>
  <c r="V260" i="1"/>
  <c r="U260" i="1"/>
  <c r="U270" i="1"/>
  <c r="V270" i="1"/>
  <c r="W270" i="1"/>
  <c r="U278" i="1"/>
  <c r="V278" i="1"/>
  <c r="W278" i="1"/>
  <c r="U286" i="1"/>
  <c r="V286" i="1"/>
  <c r="W286" i="1"/>
  <c r="V304" i="1"/>
  <c r="U304" i="1"/>
  <c r="W304" i="1"/>
  <c r="V320" i="1"/>
  <c r="U320" i="1"/>
  <c r="W330" i="1"/>
  <c r="U330" i="1"/>
  <c r="V330" i="1"/>
  <c r="V338" i="1"/>
  <c r="U338" i="1"/>
  <c r="W338" i="1"/>
  <c r="V346" i="1"/>
  <c r="W346" i="1"/>
  <c r="W354" i="1"/>
  <c r="U354" i="1"/>
  <c r="V354" i="1"/>
  <c r="U362" i="1"/>
  <c r="V362" i="1"/>
  <c r="W362" i="1"/>
  <c r="U368" i="1"/>
  <c r="V368" i="1"/>
  <c r="W368" i="1"/>
  <c r="V374" i="1"/>
  <c r="W374" i="1"/>
  <c r="U374" i="1"/>
  <c r="U382" i="1"/>
  <c r="V382" i="1"/>
  <c r="W382" i="1"/>
  <c r="U390" i="1"/>
  <c r="V390" i="1"/>
  <c r="W390" i="1"/>
  <c r="U402" i="1"/>
  <c r="V402" i="1"/>
  <c r="W402" i="1"/>
  <c r="U418" i="1"/>
  <c r="V418" i="1"/>
  <c r="W418" i="1"/>
  <c r="U424" i="1"/>
  <c r="V424" i="1"/>
  <c r="W424" i="1"/>
  <c r="U430" i="1"/>
  <c r="W430" i="1"/>
  <c r="V430" i="1"/>
  <c r="U450" i="1"/>
  <c r="V450" i="1"/>
  <c r="W450" i="1"/>
  <c r="U458" i="1"/>
  <c r="V458" i="1"/>
  <c r="W458" i="1"/>
  <c r="U466" i="1"/>
  <c r="V466" i="1"/>
  <c r="W466" i="1"/>
  <c r="V492" i="1"/>
  <c r="W492" i="1"/>
  <c r="U492" i="1"/>
  <c r="U500" i="1"/>
  <c r="V500" i="1"/>
  <c r="W500" i="1"/>
  <c r="U506" i="1"/>
  <c r="V506" i="1"/>
  <c r="W506" i="1"/>
  <c r="U512" i="1"/>
  <c r="V512" i="1"/>
  <c r="W512" i="1"/>
  <c r="U520" i="1"/>
  <c r="V520" i="1"/>
  <c r="W520" i="1"/>
  <c r="U530" i="1"/>
  <c r="V530" i="1"/>
  <c r="W530" i="1"/>
  <c r="W538" i="1"/>
  <c r="U538" i="1"/>
  <c r="V538" i="1"/>
  <c r="V542" i="1"/>
  <c r="U542" i="1"/>
  <c r="W542" i="1"/>
  <c r="U556" i="1"/>
  <c r="V556" i="1"/>
  <c r="W556" i="1"/>
  <c r="W564" i="1"/>
  <c r="U564" i="1"/>
  <c r="V564" i="1"/>
  <c r="U570" i="1"/>
  <c r="V570" i="1"/>
  <c r="W576" i="1"/>
  <c r="V576" i="1"/>
  <c r="U576" i="1"/>
  <c r="W584" i="1"/>
  <c r="U584" i="1"/>
  <c r="V584" i="1"/>
  <c r="U596" i="1"/>
  <c r="V596" i="1"/>
  <c r="U620" i="1"/>
  <c r="V620" i="1"/>
  <c r="U628" i="1"/>
  <c r="V628" i="1"/>
  <c r="U644" i="1"/>
  <c r="V644" i="1"/>
  <c r="W656" i="1"/>
  <c r="U656" i="1"/>
  <c r="V656" i="1"/>
  <c r="W706" i="1"/>
  <c r="U706" i="1"/>
  <c r="W714" i="1"/>
  <c r="U714" i="1"/>
  <c r="V714" i="1"/>
  <c r="U728" i="1"/>
  <c r="V728" i="1"/>
  <c r="U742" i="1"/>
  <c r="W742" i="1"/>
  <c r="V764" i="1"/>
  <c r="U764" i="1"/>
  <c r="W764" i="1"/>
  <c r="V772" i="1"/>
  <c r="U772" i="1"/>
  <c r="W772" i="1"/>
  <c r="V778" i="1"/>
  <c r="U778" i="1"/>
  <c r="W778" i="1"/>
  <c r="U784" i="1"/>
  <c r="V784" i="1"/>
  <c r="W784" i="1"/>
  <c r="U792" i="1"/>
  <c r="V792" i="1"/>
  <c r="W792" i="1"/>
  <c r="U800" i="1"/>
  <c r="V800" i="1"/>
  <c r="W800" i="1"/>
  <c r="W808" i="1"/>
  <c r="U808" i="1"/>
  <c r="V808" i="1"/>
  <c r="V814" i="1"/>
  <c r="W814" i="1"/>
  <c r="U814" i="1"/>
  <c r="V820" i="1"/>
  <c r="W820" i="1"/>
  <c r="V828" i="1"/>
  <c r="U828" i="1"/>
  <c r="V836" i="1"/>
  <c r="U836" i="1"/>
  <c r="W836" i="1"/>
  <c r="U844" i="1"/>
  <c r="W844" i="1"/>
  <c r="U848" i="1"/>
  <c r="V848" i="1"/>
  <c r="W848" i="1"/>
  <c r="U856" i="1"/>
  <c r="V856" i="1"/>
  <c r="W856" i="1"/>
  <c r="V862" i="1"/>
  <c r="U862" i="1"/>
  <c r="W862" i="1"/>
  <c r="U864" i="1"/>
  <c r="W864" i="1"/>
  <c r="V864" i="1"/>
  <c r="V870" i="1"/>
  <c r="W870" i="1"/>
  <c r="U870" i="1"/>
  <c r="U876" i="1"/>
  <c r="V876" i="1"/>
  <c r="W876" i="1"/>
  <c r="U882" i="1"/>
  <c r="W882" i="1"/>
  <c r="U888" i="1"/>
  <c r="W888" i="1"/>
  <c r="V888" i="1"/>
  <c r="V890" i="1"/>
  <c r="U890" i="1"/>
  <c r="W890" i="1"/>
  <c r="U896" i="1"/>
  <c r="V896" i="1"/>
  <c r="W896" i="1"/>
  <c r="V902" i="1"/>
  <c r="U902" i="1"/>
  <c r="W902" i="1"/>
  <c r="U908" i="1"/>
  <c r="W908" i="1"/>
  <c r="U912" i="1"/>
  <c r="V912" i="1"/>
  <c r="W912" i="1"/>
  <c r="W916" i="1"/>
  <c r="V916" i="1"/>
  <c r="U916" i="1"/>
  <c r="U922" i="1"/>
  <c r="W922" i="1"/>
  <c r="W928" i="1"/>
  <c r="U928" i="1"/>
  <c r="V928" i="1"/>
  <c r="W948" i="1"/>
  <c r="V948" i="1"/>
  <c r="U948" i="1"/>
  <c r="W960" i="1"/>
  <c r="U960" i="1"/>
  <c r="V960" i="1"/>
  <c r="W964" i="1"/>
  <c r="V964" i="1"/>
  <c r="W968" i="1"/>
  <c r="U968" i="1"/>
  <c r="V968" i="1"/>
  <c r="W984" i="1"/>
  <c r="V984" i="1"/>
  <c r="U984" i="1"/>
  <c r="V988" i="1"/>
  <c r="W988" i="1"/>
  <c r="U988" i="1"/>
  <c r="W1008" i="1"/>
  <c r="U1008" i="1"/>
  <c r="V1008" i="1"/>
  <c r="V1028" i="1"/>
  <c r="W1028" i="1"/>
  <c r="V1036" i="1"/>
  <c r="U1036" i="1"/>
  <c r="W1036" i="1"/>
  <c r="U1042" i="1"/>
  <c r="V1042" i="1"/>
  <c r="U1050" i="1"/>
  <c r="W1050" i="1"/>
  <c r="V1054" i="1"/>
  <c r="W1054" i="1"/>
  <c r="U1054" i="1"/>
  <c r="V1070" i="1"/>
  <c r="W1070" i="1"/>
  <c r="U1070" i="1"/>
  <c r="V1076" i="1"/>
  <c r="W1076" i="1"/>
  <c r="W1110" i="1"/>
  <c r="V1110" i="1"/>
  <c r="U1110" i="1"/>
  <c r="U1130" i="1"/>
  <c r="W1130" i="1"/>
  <c r="V1130" i="1"/>
  <c r="W1342" i="1"/>
  <c r="V1342" i="1"/>
  <c r="U1342" i="1"/>
  <c r="U1348" i="1"/>
  <c r="W1348" i="1"/>
  <c r="U1354" i="1"/>
  <c r="V1354" i="1"/>
  <c r="W1354" i="1"/>
  <c r="W1372" i="1"/>
  <c r="V1372" i="1"/>
  <c r="U1378" i="1"/>
  <c r="V1378" i="1"/>
  <c r="W1378" i="1"/>
  <c r="W1390" i="1"/>
  <c r="U1390" i="1"/>
  <c r="V1390" i="1"/>
  <c r="U1396" i="1"/>
  <c r="V1396" i="1"/>
  <c r="W1396" i="1"/>
  <c r="V1402" i="1"/>
  <c r="U1402" i="1"/>
  <c r="W1402" i="1"/>
  <c r="W1414" i="1"/>
  <c r="V1414" i="1"/>
  <c r="U1414" i="1"/>
  <c r="V1420" i="1"/>
  <c r="U1420" i="1"/>
  <c r="W1420" i="1"/>
  <c r="U1426" i="1"/>
  <c r="W1426" i="1"/>
  <c r="V1426" i="1"/>
  <c r="U1448" i="1"/>
  <c r="V1448" i="1"/>
  <c r="W1448" i="1"/>
  <c r="U1462" i="1"/>
  <c r="W1462" i="1"/>
  <c r="U1474" i="1"/>
  <c r="V1474" i="1"/>
  <c r="W1474" i="1"/>
  <c r="V1480" i="1"/>
  <c r="W1480" i="1"/>
  <c r="U1480" i="1"/>
  <c r="U1488" i="1"/>
  <c r="V1488" i="1"/>
  <c r="W1488" i="1"/>
  <c r="V1494" i="1"/>
  <c r="U1494" i="1"/>
  <c r="W1494" i="1"/>
  <c r="V1506" i="1"/>
  <c r="W1506" i="1"/>
  <c r="U1506" i="1"/>
  <c r="U1514" i="1"/>
  <c r="V1514" i="1"/>
  <c r="W1514" i="1"/>
  <c r="U1520" i="1"/>
  <c r="V1520" i="1"/>
  <c r="W1520" i="1"/>
  <c r="V1526" i="1"/>
  <c r="W1526" i="1"/>
  <c r="U1526" i="1"/>
  <c r="U1546" i="1"/>
  <c r="V1546" i="1"/>
  <c r="W1546" i="1"/>
  <c r="W1552" i="1"/>
  <c r="U1552" i="1"/>
  <c r="V1552" i="1"/>
  <c r="V1558" i="1"/>
  <c r="U1558" i="1"/>
  <c r="W1558" i="1"/>
  <c r="U1578" i="1"/>
  <c r="V1578" i="1"/>
  <c r="W1578" i="1"/>
  <c r="V1584" i="1"/>
  <c r="U1584" i="1"/>
  <c r="W1584" i="1"/>
  <c r="U1590" i="1"/>
  <c r="V1590" i="1"/>
  <c r="W1590" i="1"/>
  <c r="U1598" i="1"/>
  <c r="V1598" i="1"/>
  <c r="W1598" i="1"/>
  <c r="W1610" i="1"/>
  <c r="U1610" i="1"/>
  <c r="V1610" i="1"/>
  <c r="V1616" i="1"/>
  <c r="U1616" i="1"/>
  <c r="W1616" i="1"/>
  <c r="V1624" i="1"/>
  <c r="U1624" i="1"/>
  <c r="W1624" i="1"/>
  <c r="U1630" i="1"/>
  <c r="V1630" i="1"/>
  <c r="W1630" i="1"/>
  <c r="U1642" i="1"/>
  <c r="V1642" i="1"/>
  <c r="W1642" i="1"/>
  <c r="V1648" i="1"/>
  <c r="U1648" i="1"/>
  <c r="W1648" i="1"/>
  <c r="U1658" i="1"/>
  <c r="V1658" i="1"/>
  <c r="W1658" i="1"/>
  <c r="W1666" i="1"/>
  <c r="U1666" i="1"/>
  <c r="V1666" i="1"/>
  <c r="V1674" i="1"/>
  <c r="W1674" i="1"/>
  <c r="U1674" i="1"/>
  <c r="W1692" i="1"/>
  <c r="V1692" i="1"/>
  <c r="U1692" i="1"/>
  <c r="U1720" i="1"/>
  <c r="V1720" i="1"/>
  <c r="U1728" i="1"/>
  <c r="V1728" i="1"/>
  <c r="U1736" i="1"/>
  <c r="V1736" i="1"/>
  <c r="U1744" i="1"/>
  <c r="V1744" i="1"/>
  <c r="U1752" i="1"/>
  <c r="V1752" i="1"/>
  <c r="W1764" i="1"/>
  <c r="U1764" i="1"/>
  <c r="V1764" i="1"/>
  <c r="U1770" i="1"/>
  <c r="W1770" i="1"/>
  <c r="U1778" i="1"/>
  <c r="W1778" i="1"/>
  <c r="W1788" i="1"/>
  <c r="U1788" i="1"/>
  <c r="V1788" i="1"/>
  <c r="W1796" i="1"/>
  <c r="U1796" i="1"/>
  <c r="V1796" i="1"/>
  <c r="U1802" i="1"/>
  <c r="W1802" i="1"/>
  <c r="U1810" i="1"/>
  <c r="W1810" i="1"/>
  <c r="U1816" i="1"/>
  <c r="V1816" i="1"/>
  <c r="W1836" i="1"/>
  <c r="U1836" i="1"/>
  <c r="V1836" i="1"/>
  <c r="U1842" i="1"/>
  <c r="W1842" i="1"/>
  <c r="U1848" i="1"/>
  <c r="V1848" i="1"/>
  <c r="W1868" i="1"/>
  <c r="U1868" i="1"/>
  <c r="V1868" i="1"/>
  <c r="U1874" i="1"/>
  <c r="W1874" i="1"/>
  <c r="U1882" i="1"/>
  <c r="W1882" i="1"/>
  <c r="U1888" i="1"/>
  <c r="V1888" i="1"/>
  <c r="W1900" i="1"/>
  <c r="U1900" i="1"/>
  <c r="V1900" i="1"/>
  <c r="U1906" i="1"/>
  <c r="W1906" i="1"/>
  <c r="U1914" i="1"/>
  <c r="W1914" i="1"/>
  <c r="U1920" i="1"/>
  <c r="V1920" i="1"/>
  <c r="W1940" i="1"/>
  <c r="U1940" i="1"/>
  <c r="V1940" i="1"/>
  <c r="U1946" i="1"/>
  <c r="W1946" i="1"/>
  <c r="W1952" i="1"/>
  <c r="U1952" i="1"/>
  <c r="V1952" i="1"/>
  <c r="W1960" i="1"/>
  <c r="U1960" i="1"/>
  <c r="V1960" i="1"/>
  <c r="W1972" i="1"/>
  <c r="U1972" i="1"/>
  <c r="V1972" i="1"/>
  <c r="W1984" i="1"/>
  <c r="U1984" i="1"/>
  <c r="V1984" i="1"/>
  <c r="W1992" i="1"/>
  <c r="V1992" i="1"/>
  <c r="U1992" i="1"/>
  <c r="U2004" i="1"/>
  <c r="V2004" i="1"/>
  <c r="W2004" i="1"/>
  <c r="W2024" i="1"/>
  <c r="V2024" i="1"/>
  <c r="U2030" i="1"/>
  <c r="W2030" i="1"/>
  <c r="U2036" i="1"/>
  <c r="V2036" i="1"/>
  <c r="W2036" i="1"/>
  <c r="U2046" i="1"/>
  <c r="V2046" i="1"/>
  <c r="W2046" i="1"/>
  <c r="V2052" i="1"/>
  <c r="W2052" i="1"/>
  <c r="U2052" i="1"/>
  <c r="U2062" i="1"/>
  <c r="V2062" i="1"/>
  <c r="W2062" i="1"/>
  <c r="U2070" i="1"/>
  <c r="V2070" i="1"/>
  <c r="W2070" i="1"/>
  <c r="U2076" i="1"/>
  <c r="V2076" i="1"/>
  <c r="W2076" i="1"/>
  <c r="V2090" i="1"/>
  <c r="U2090" i="1"/>
  <c r="W2090" i="1"/>
  <c r="V2098" i="1"/>
  <c r="U2098" i="1"/>
  <c r="U2104" i="1"/>
  <c r="V2104" i="1"/>
  <c r="W2104" i="1"/>
  <c r="W2116" i="1"/>
  <c r="U2116" i="1"/>
  <c r="V2116" i="1"/>
  <c r="W2136" i="1"/>
  <c r="U2136" i="1"/>
  <c r="V2136" i="1"/>
  <c r="U2142" i="1"/>
  <c r="W2142" i="1"/>
  <c r="U2148" i="1"/>
  <c r="V2148" i="1"/>
  <c r="W2148" i="1"/>
  <c r="W2152" i="1"/>
  <c r="U2152" i="1"/>
  <c r="V2152" i="1"/>
  <c r="U2156" i="1"/>
  <c r="V2156" i="1"/>
  <c r="W2156" i="1"/>
  <c r="V2160" i="1"/>
  <c r="U2160" i="1"/>
  <c r="U2164" i="1"/>
  <c r="V2164" i="1"/>
  <c r="W2164" i="1"/>
  <c r="V2168" i="1"/>
  <c r="U2168" i="1"/>
  <c r="U2172" i="1"/>
  <c r="V2172" i="1"/>
  <c r="W2172" i="1"/>
  <c r="V2176" i="1"/>
  <c r="U2176" i="1"/>
  <c r="U2180" i="1"/>
  <c r="V2180" i="1"/>
  <c r="W2180" i="1"/>
  <c r="V2186" i="1"/>
  <c r="U2186" i="1"/>
  <c r="V2192" i="1"/>
  <c r="U2192" i="1"/>
  <c r="U2198" i="1"/>
  <c r="W2198" i="1"/>
  <c r="U2204" i="1"/>
  <c r="V2204" i="1"/>
  <c r="W2204" i="1"/>
  <c r="V2210" i="1"/>
  <c r="U2210" i="1"/>
  <c r="V2216" i="1"/>
  <c r="U2216" i="1"/>
  <c r="V2224" i="1"/>
  <c r="U2224" i="1"/>
  <c r="V2226" i="1"/>
  <c r="U2226" i="1"/>
  <c r="U10" i="1"/>
  <c r="V10" i="1"/>
  <c r="W10" i="1"/>
  <c r="W18" i="1"/>
  <c r="U18" i="1"/>
  <c r="V18" i="1"/>
  <c r="V24" i="1"/>
  <c r="W24" i="1"/>
  <c r="U24" i="1"/>
  <c r="V30" i="1"/>
  <c r="U30" i="1"/>
  <c r="W30" i="1"/>
  <c r="V38" i="1"/>
  <c r="U38" i="1"/>
  <c r="W38" i="1"/>
  <c r="V44" i="1"/>
  <c r="U44" i="1"/>
  <c r="W44" i="1"/>
  <c r="W50" i="1"/>
  <c r="U50" i="1"/>
  <c r="V50" i="1"/>
  <c r="U56" i="1"/>
  <c r="V56" i="1"/>
  <c r="W56" i="1"/>
  <c r="U64" i="1"/>
  <c r="W64" i="1"/>
  <c r="V64" i="1"/>
  <c r="V70" i="1"/>
  <c r="U70" i="1"/>
  <c r="W70" i="1"/>
  <c r="V76" i="1"/>
  <c r="W76" i="1"/>
  <c r="U76" i="1"/>
  <c r="V84" i="1"/>
  <c r="U84" i="1"/>
  <c r="W84" i="1"/>
  <c r="V92" i="1"/>
  <c r="U92" i="1"/>
  <c r="W92" i="1"/>
  <c r="U96" i="1"/>
  <c r="V96" i="1"/>
  <c r="W96" i="1"/>
  <c r="U104" i="1"/>
  <c r="V104" i="1"/>
  <c r="W104" i="1"/>
  <c r="U112" i="1"/>
  <c r="W112" i="1"/>
  <c r="V112" i="1"/>
  <c r="V116" i="1"/>
  <c r="W116" i="1"/>
  <c r="U116" i="1"/>
  <c r="V124" i="1"/>
  <c r="U124" i="1"/>
  <c r="W124" i="1"/>
  <c r="V132" i="1"/>
  <c r="U132" i="1"/>
  <c r="W132" i="1"/>
  <c r="V140" i="1"/>
  <c r="W140" i="1"/>
  <c r="U140" i="1"/>
  <c r="U144" i="1"/>
  <c r="W144" i="1"/>
  <c r="V144" i="1"/>
  <c r="V150" i="1"/>
  <c r="U150" i="1"/>
  <c r="W150" i="1"/>
  <c r="V158" i="1"/>
  <c r="U158" i="1"/>
  <c r="W158" i="1"/>
  <c r="V166" i="1"/>
  <c r="U166" i="1"/>
  <c r="W166" i="1"/>
  <c r="V174" i="1"/>
  <c r="W174" i="1"/>
  <c r="U174" i="1"/>
  <c r="V180" i="1"/>
  <c r="W180" i="1"/>
  <c r="U180" i="1"/>
  <c r="V186" i="1"/>
  <c r="U186" i="1"/>
  <c r="W186" i="1"/>
  <c r="V194" i="1"/>
  <c r="W194" i="1"/>
  <c r="U194" i="1"/>
  <c r="V202" i="1"/>
  <c r="U202" i="1"/>
  <c r="V208" i="1"/>
  <c r="W208" i="1"/>
  <c r="U208" i="1"/>
  <c r="V212" i="1"/>
  <c r="U212" i="1"/>
  <c r="W212" i="1"/>
  <c r="W220" i="1"/>
  <c r="U220" i="1"/>
  <c r="V220" i="1"/>
  <c r="V228" i="1"/>
  <c r="U228" i="1"/>
  <c r="V236" i="1"/>
  <c r="U236" i="1"/>
  <c r="U246" i="1"/>
  <c r="V246" i="1"/>
  <c r="W246" i="1"/>
  <c r="U254" i="1"/>
  <c r="W254" i="1"/>
  <c r="V254" i="1"/>
  <c r="U262" i="1"/>
  <c r="W262" i="1"/>
  <c r="V262" i="1"/>
  <c r="V268" i="1"/>
  <c r="U268" i="1"/>
  <c r="V272" i="1"/>
  <c r="W272" i="1"/>
  <c r="V280" i="1"/>
  <c r="W280" i="1"/>
  <c r="U280" i="1"/>
  <c r="V288" i="1"/>
  <c r="W288" i="1"/>
  <c r="U294" i="1"/>
  <c r="V294" i="1"/>
  <c r="W294" i="1"/>
  <c r="V300" i="1"/>
  <c r="U300" i="1"/>
  <c r="U306" i="1"/>
  <c r="V306" i="1"/>
  <c r="W306" i="1"/>
  <c r="U314" i="1"/>
  <c r="V314" i="1"/>
  <c r="W314" i="1"/>
  <c r="U322" i="1"/>
  <c r="V322" i="1"/>
  <c r="W322" i="1"/>
  <c r="V328" i="1"/>
  <c r="U328" i="1"/>
  <c r="W328" i="1"/>
  <c r="U334" i="1"/>
  <c r="V334" i="1"/>
  <c r="W334" i="1"/>
  <c r="V340" i="1"/>
  <c r="U340" i="1"/>
  <c r="V348" i="1"/>
  <c r="U348" i="1"/>
  <c r="U370" i="1"/>
  <c r="V370" i="1"/>
  <c r="W370" i="1"/>
  <c r="V376" i="1"/>
  <c r="U376" i="1"/>
  <c r="W376" i="1"/>
  <c r="U392" i="1"/>
  <c r="V392" i="1"/>
  <c r="W392" i="1"/>
  <c r="U406" i="1"/>
  <c r="V406" i="1"/>
  <c r="W406" i="1"/>
  <c r="W428" i="1"/>
  <c r="V428" i="1"/>
  <c r="W436" i="1"/>
  <c r="V436" i="1"/>
  <c r="U436" i="1"/>
  <c r="U440" i="1"/>
  <c r="V440" i="1"/>
  <c r="W440" i="1"/>
  <c r="U448" i="1"/>
  <c r="V448" i="1"/>
  <c r="W448" i="1"/>
  <c r="U456" i="1"/>
  <c r="V456" i="1"/>
  <c r="W456" i="1"/>
  <c r="U464" i="1"/>
  <c r="V464" i="1"/>
  <c r="W464" i="1"/>
  <c r="U472" i="1"/>
  <c r="V472" i="1"/>
  <c r="W472" i="1"/>
  <c r="V476" i="1"/>
  <c r="W476" i="1"/>
  <c r="U476" i="1"/>
  <c r="U484" i="1"/>
  <c r="V484" i="1"/>
  <c r="W484" i="1"/>
  <c r="V508" i="1"/>
  <c r="W508" i="1"/>
  <c r="U508" i="1"/>
  <c r="U528" i="1"/>
  <c r="V528" i="1"/>
  <c r="W528" i="1"/>
  <c r="U536" i="1"/>
  <c r="V536" i="1"/>
  <c r="W536" i="1"/>
  <c r="U544" i="1"/>
  <c r="V544" i="1"/>
  <c r="W544" i="1"/>
  <c r="V550" i="1"/>
  <c r="U550" i="1"/>
  <c r="W550" i="1"/>
  <c r="V558" i="1"/>
  <c r="W558" i="1"/>
  <c r="U558" i="1"/>
  <c r="V574" i="1"/>
  <c r="U574" i="1"/>
  <c r="W574" i="1"/>
  <c r="U580" i="1"/>
  <c r="V580" i="1"/>
  <c r="U604" i="1"/>
  <c r="V604" i="1"/>
  <c r="W608" i="1"/>
  <c r="U608" i="1"/>
  <c r="V608" i="1"/>
  <c r="W640" i="1"/>
  <c r="V640" i="1"/>
  <c r="U640" i="1"/>
  <c r="W648" i="1"/>
  <c r="U648" i="1"/>
  <c r="V648" i="1"/>
  <c r="U660" i="1"/>
  <c r="V660" i="1"/>
  <c r="W682" i="1"/>
  <c r="U682" i="1"/>
  <c r="W688" i="1"/>
  <c r="U688" i="1"/>
  <c r="V688" i="1"/>
  <c r="U696" i="1"/>
  <c r="V696" i="1"/>
  <c r="W696" i="1"/>
  <c r="U710" i="1"/>
  <c r="W710" i="1"/>
  <c r="W738" i="1"/>
  <c r="U738" i="1"/>
  <c r="W746" i="1"/>
  <c r="U746" i="1"/>
  <c r="V746" i="1"/>
  <c r="U754" i="1"/>
  <c r="V754" i="1"/>
  <c r="U760" i="1"/>
  <c r="V760" i="1"/>
  <c r="W760" i="1"/>
  <c r="V766" i="1"/>
  <c r="U766" i="1"/>
  <c r="W766" i="1"/>
  <c r="V774" i="1"/>
  <c r="U774" i="1"/>
  <c r="W774" i="1"/>
  <c r="V782" i="1"/>
  <c r="U782" i="1"/>
  <c r="W782" i="1"/>
  <c r="V790" i="1"/>
  <c r="U790" i="1"/>
  <c r="W790" i="1"/>
  <c r="V796" i="1"/>
  <c r="U796" i="1"/>
  <c r="W796" i="1"/>
  <c r="V802" i="1"/>
  <c r="U802" i="1"/>
  <c r="W802" i="1"/>
  <c r="V810" i="1"/>
  <c r="W810" i="1"/>
  <c r="V826" i="1"/>
  <c r="W826" i="1"/>
  <c r="U826" i="1"/>
  <c r="U834" i="1"/>
  <c r="W834" i="1"/>
  <c r="V838" i="1"/>
  <c r="U838" i="1"/>
  <c r="W838" i="1"/>
  <c r="V846" i="1"/>
  <c r="U846" i="1"/>
  <c r="W1016" i="1"/>
  <c r="V1016" i="1"/>
  <c r="U1016" i="1"/>
  <c r="W1024" i="1"/>
  <c r="U1024" i="1"/>
  <c r="V1024" i="1"/>
  <c r="W1032" i="1"/>
  <c r="U1032" i="1"/>
  <c r="V1032" i="1"/>
  <c r="W1040" i="1"/>
  <c r="V1040" i="1"/>
  <c r="U1040" i="1"/>
  <c r="U1058" i="1"/>
  <c r="W1058" i="1"/>
  <c r="U1066" i="1"/>
  <c r="V1066" i="1"/>
  <c r="U1082" i="1"/>
  <c r="V1082" i="1"/>
  <c r="W1118" i="1"/>
  <c r="U1118" i="1"/>
  <c r="V1118" i="1"/>
  <c r="W1126" i="1"/>
  <c r="U1126" i="1"/>
  <c r="V1126" i="1"/>
  <c r="W1134" i="1"/>
  <c r="U1134" i="1"/>
  <c r="V1134" i="1"/>
  <c r="W1142" i="1"/>
  <c r="U1142" i="1"/>
  <c r="V1142" i="1"/>
  <c r="W1150" i="1"/>
  <c r="U1150" i="1"/>
  <c r="V1150" i="1"/>
  <c r="W1158" i="1"/>
  <c r="U1158" i="1"/>
  <c r="V1158" i="1"/>
  <c r="V1164" i="1"/>
  <c r="U1164" i="1"/>
  <c r="W1164" i="1"/>
  <c r="U1170" i="1"/>
  <c r="V1170" i="1"/>
  <c r="W1170" i="1"/>
  <c r="W1182" i="1"/>
  <c r="U1182" i="1"/>
  <c r="V1182" i="1"/>
  <c r="V1188" i="1"/>
  <c r="U1188" i="1"/>
  <c r="W1188" i="1"/>
  <c r="U1194" i="1"/>
  <c r="W1194" i="1"/>
  <c r="V1194" i="1"/>
  <c r="W1206" i="1"/>
  <c r="V1206" i="1"/>
  <c r="U1206" i="1"/>
  <c r="V1212" i="1"/>
  <c r="U1212" i="1"/>
  <c r="W1212" i="1"/>
  <c r="U1218" i="1"/>
  <c r="V1218" i="1"/>
  <c r="W1218" i="1"/>
  <c r="W1230" i="1"/>
  <c r="U1230" i="1"/>
  <c r="V1230" i="1"/>
  <c r="V1236" i="1"/>
  <c r="U1236" i="1"/>
  <c r="W1236" i="1"/>
  <c r="U1242" i="1"/>
  <c r="W1242" i="1"/>
  <c r="V1242" i="1"/>
  <c r="W1254" i="1"/>
  <c r="U1254" i="1"/>
  <c r="V1254" i="1"/>
  <c r="V1260" i="1"/>
  <c r="U1260" i="1"/>
  <c r="W1260" i="1"/>
  <c r="U1266" i="1"/>
  <c r="W1266" i="1"/>
  <c r="V1266" i="1"/>
  <c r="W1278" i="1"/>
  <c r="V1278" i="1"/>
  <c r="U1278" i="1"/>
  <c r="U1284" i="1"/>
  <c r="V1284" i="1"/>
  <c r="W1284" i="1"/>
  <c r="U1290" i="1"/>
  <c r="V1290" i="1"/>
  <c r="W1290" i="1"/>
  <c r="W1302" i="1"/>
  <c r="V1302" i="1"/>
  <c r="U1302" i="1"/>
  <c r="U1308" i="1"/>
  <c r="V1308" i="1"/>
  <c r="W1308" i="1"/>
  <c r="V1314" i="1"/>
  <c r="U1314" i="1"/>
  <c r="W1314" i="1"/>
  <c r="W1326" i="1"/>
  <c r="U1326" i="1"/>
  <c r="V1326" i="1"/>
  <c r="U1330" i="1"/>
  <c r="W1330" i="1"/>
  <c r="V1330" i="1"/>
  <c r="U1340" i="1"/>
  <c r="W1340" i="1"/>
  <c r="U1346" i="1"/>
  <c r="V1346" i="1"/>
  <c r="W1346" i="1"/>
  <c r="U1358" i="1"/>
  <c r="V1358" i="1"/>
  <c r="W1364" i="1"/>
  <c r="V1364" i="1"/>
  <c r="V1370" i="1"/>
  <c r="U1370" i="1"/>
  <c r="W1370" i="1"/>
  <c r="U1388" i="1"/>
  <c r="W1388" i="1"/>
  <c r="W1394" i="1"/>
  <c r="U1394" i="1"/>
  <c r="V1394" i="1"/>
  <c r="W1406" i="1"/>
  <c r="U1406" i="1"/>
  <c r="U1412" i="1"/>
  <c r="W1412" i="1"/>
  <c r="W1418" i="1"/>
  <c r="U1418" i="1"/>
  <c r="V1418" i="1"/>
  <c r="W1430" i="1"/>
  <c r="U1430" i="1"/>
  <c r="V1430" i="1"/>
  <c r="W1438" i="1"/>
  <c r="V1438" i="1"/>
  <c r="U1452" i="1"/>
  <c r="V1452" i="1"/>
  <c r="V1458" i="1"/>
  <c r="U1458" i="1"/>
  <c r="U1466" i="1"/>
  <c r="V1466" i="1"/>
  <c r="W1466" i="1"/>
  <c r="V1472" i="1"/>
  <c r="U1472" i="1"/>
  <c r="W1472" i="1"/>
  <c r="V1478" i="1"/>
  <c r="U1478" i="1"/>
  <c r="W1478" i="1"/>
  <c r="U1490" i="1"/>
  <c r="V1490" i="1"/>
  <c r="W1490" i="1"/>
  <c r="U1498" i="1"/>
  <c r="V1498" i="1"/>
  <c r="W1498" i="1"/>
  <c r="U1504" i="1"/>
  <c r="V1504" i="1"/>
  <c r="W1504" i="1"/>
  <c r="V1510" i="1"/>
  <c r="W1510" i="1"/>
  <c r="U1510" i="1"/>
  <c r="U1530" i="1"/>
  <c r="V1530" i="1"/>
  <c r="W1530" i="1"/>
  <c r="U1536" i="1"/>
  <c r="V1536" i="1"/>
  <c r="W1536" i="1"/>
  <c r="V1542" i="1"/>
  <c r="U1542" i="1"/>
  <c r="W1542" i="1"/>
  <c r="W1562" i="1"/>
  <c r="U1562" i="1"/>
  <c r="V1562" i="1"/>
  <c r="V1568" i="1"/>
  <c r="U1568" i="1"/>
  <c r="W1568" i="1"/>
  <c r="V1574" i="1"/>
  <c r="W1574" i="1"/>
  <c r="U1574" i="1"/>
  <c r="U1582" i="1"/>
  <c r="V1582" i="1"/>
  <c r="W1582" i="1"/>
  <c r="V1594" i="1"/>
  <c r="W1594" i="1"/>
  <c r="U1594" i="1"/>
  <c r="V1600" i="1"/>
  <c r="U1600" i="1"/>
  <c r="W1600" i="1"/>
  <c r="U1606" i="1"/>
  <c r="V1606" i="1"/>
  <c r="W1606" i="1"/>
  <c r="U1614" i="1"/>
  <c r="V1614" i="1"/>
  <c r="W1614" i="1"/>
  <c r="W1626" i="1"/>
  <c r="U1626" i="1"/>
  <c r="V1626" i="1"/>
  <c r="V1632" i="1"/>
  <c r="U1632" i="1"/>
  <c r="W1632" i="1"/>
  <c r="V1640" i="1"/>
  <c r="U1640" i="1"/>
  <c r="W1640" i="1"/>
  <c r="U1646" i="1"/>
  <c r="V1646" i="1"/>
  <c r="W1646" i="1"/>
  <c r="U1650" i="1"/>
  <c r="V1650" i="1"/>
  <c r="W1650" i="1"/>
  <c r="U1654" i="1"/>
  <c r="V1654" i="1"/>
  <c r="W1654" i="1"/>
  <c r="U1678" i="1"/>
  <c r="V1678" i="1"/>
  <c r="W1678" i="1"/>
  <c r="U1686" i="1"/>
  <c r="V1686" i="1"/>
  <c r="W1686" i="1"/>
  <c r="U1696" i="1"/>
  <c r="V1696" i="1"/>
  <c r="U1704" i="1"/>
  <c r="V1704" i="1"/>
  <c r="U1730" i="1"/>
  <c r="W1730" i="1"/>
  <c r="U1738" i="1"/>
  <c r="W1738" i="1"/>
  <c r="W1748" i="1"/>
  <c r="U1748" i="1"/>
  <c r="V1748" i="1"/>
  <c r="U1754" i="1"/>
  <c r="W1754" i="1"/>
  <c r="U1760" i="1"/>
  <c r="V1760" i="1"/>
  <c r="W1812" i="1"/>
  <c r="U1812" i="1"/>
  <c r="V1812" i="1"/>
  <c r="U1818" i="1"/>
  <c r="W1818" i="1"/>
  <c r="U1826" i="1"/>
  <c r="W1826" i="1"/>
  <c r="U1832" i="1"/>
  <c r="V1832" i="1"/>
  <c r="W1844" i="1"/>
  <c r="U1844" i="1"/>
  <c r="V1844" i="1"/>
  <c r="W1852" i="1"/>
  <c r="U1852" i="1"/>
  <c r="V1852" i="1"/>
  <c r="U1858" i="1"/>
  <c r="W1858" i="1"/>
  <c r="U1864" i="1"/>
  <c r="V1864" i="1"/>
  <c r="W1884" i="1"/>
  <c r="U1884" i="1"/>
  <c r="V1884" i="1"/>
  <c r="U1890" i="1"/>
  <c r="W1890" i="1"/>
  <c r="U1896" i="1"/>
  <c r="V1896" i="1"/>
  <c r="U1904" i="1"/>
  <c r="V1904" i="1"/>
  <c r="W1916" i="1"/>
  <c r="U1916" i="1"/>
  <c r="V1916" i="1"/>
  <c r="U1922" i="1"/>
  <c r="W1922" i="1"/>
  <c r="U1930" i="1"/>
  <c r="W1930" i="1"/>
  <c r="W1936" i="1"/>
  <c r="U1936" i="1"/>
  <c r="V1936" i="1"/>
  <c r="W1948" i="1"/>
  <c r="U1948" i="1"/>
  <c r="V1948" i="1"/>
  <c r="U1954" i="1"/>
  <c r="W1954" i="1"/>
  <c r="W1968" i="1"/>
  <c r="U1968" i="1"/>
  <c r="V1968" i="1"/>
  <c r="W1980" i="1"/>
  <c r="U1980" i="1"/>
  <c r="V1980" i="1"/>
  <c r="U1988" i="1"/>
  <c r="V1988" i="1"/>
  <c r="W1988" i="1"/>
  <c r="W2000" i="1"/>
  <c r="U2000" i="1"/>
  <c r="V2000" i="1"/>
  <c r="U2014" i="1"/>
  <c r="V2014" i="1"/>
  <c r="W2014" i="1"/>
  <c r="W2020" i="1"/>
  <c r="U2020" i="1"/>
  <c r="V2020" i="1"/>
  <c r="W2032" i="1"/>
  <c r="V2032" i="1"/>
  <c r="U2032" i="1"/>
  <c r="U2038" i="1"/>
  <c r="V2038" i="1"/>
  <c r="W2038" i="1"/>
  <c r="U2044" i="1"/>
  <c r="V2044" i="1"/>
  <c r="W2044" i="1"/>
  <c r="W2056" i="1"/>
  <c r="U2056" i="1"/>
  <c r="V2056" i="1"/>
  <c r="W2064" i="1"/>
  <c r="U2064" i="1"/>
  <c r="V2064" i="1"/>
  <c r="W2072" i="1"/>
  <c r="U2072" i="1"/>
  <c r="V2072" i="1"/>
  <c r="U2078" i="1"/>
  <c r="V2078" i="1"/>
  <c r="W2078" i="1"/>
  <c r="V2084" i="1"/>
  <c r="W2084" i="1"/>
  <c r="U2084" i="1"/>
  <c r="U2088" i="1"/>
  <c r="V2088" i="1"/>
  <c r="W2088" i="1"/>
  <c r="U2102" i="1"/>
  <c r="V2102" i="1"/>
  <c r="W2102" i="1"/>
  <c r="U2108" i="1"/>
  <c r="V2108" i="1"/>
  <c r="W2108" i="1"/>
  <c r="V2114" i="1"/>
  <c r="W2114" i="1"/>
  <c r="W2120" i="1"/>
  <c r="U2120" i="1"/>
  <c r="V2120" i="1"/>
  <c r="W2128" i="1"/>
  <c r="U2128" i="1"/>
  <c r="V2128" i="1"/>
  <c r="U2134" i="1"/>
  <c r="W2134" i="1"/>
  <c r="U2140" i="1"/>
  <c r="V2140" i="1"/>
  <c r="W2140" i="1"/>
  <c r="U2150" i="1"/>
  <c r="W2150" i="1"/>
  <c r="U2158" i="1"/>
  <c r="W2158" i="1"/>
  <c r="U2166" i="1"/>
  <c r="W2166" i="1"/>
  <c r="U2174" i="1"/>
  <c r="W2174" i="1"/>
  <c r="V2184" i="1"/>
  <c r="U2184" i="1"/>
  <c r="U2190" i="1"/>
  <c r="W2190" i="1"/>
  <c r="U2196" i="1"/>
  <c r="V2196" i="1"/>
  <c r="W2196" i="1"/>
  <c r="V2202" i="1"/>
  <c r="U2202" i="1"/>
  <c r="V2208" i="1"/>
  <c r="U2208" i="1"/>
  <c r="U2214" i="1"/>
  <c r="W2214" i="1"/>
  <c r="U2222" i="1"/>
  <c r="V2222" i="1"/>
  <c r="W2222" i="1"/>
  <c r="U2228" i="1"/>
  <c r="V2228" i="1"/>
  <c r="W2228" i="1"/>
  <c r="U5" i="1"/>
  <c r="V5" i="1"/>
  <c r="W5" i="1"/>
  <c r="U9" i="1"/>
  <c r="V9" i="1"/>
  <c r="U35" i="1"/>
  <c r="V35" i="1"/>
  <c r="U41" i="1"/>
  <c r="V41" i="1"/>
  <c r="U49" i="1"/>
  <c r="V49" i="1"/>
  <c r="U67" i="1"/>
  <c r="V67" i="1"/>
  <c r="U73" i="1"/>
  <c r="V73" i="1"/>
  <c r="U81" i="1"/>
  <c r="V81" i="1"/>
  <c r="U99" i="1"/>
  <c r="V99" i="1"/>
  <c r="U105" i="1"/>
  <c r="V105" i="1"/>
  <c r="U113" i="1"/>
  <c r="V113" i="1"/>
  <c r="W165" i="1"/>
  <c r="U165" i="1"/>
  <c r="V165" i="1"/>
  <c r="W189" i="1"/>
  <c r="U189" i="1"/>
  <c r="V189" i="1"/>
  <c r="V197" i="1"/>
  <c r="W197" i="1"/>
  <c r="U197" i="1"/>
  <c r="U203" i="1"/>
  <c r="W203" i="1"/>
  <c r="V221" i="1"/>
  <c r="U221" i="1"/>
  <c r="U235" i="1"/>
  <c r="V235" i="1"/>
  <c r="W235" i="1"/>
  <c r="W247" i="1"/>
  <c r="V247" i="1"/>
  <c r="U267" i="1"/>
  <c r="W267" i="1"/>
  <c r="V267" i="1"/>
  <c r="U299" i="1"/>
  <c r="V299" i="1"/>
  <c r="W299" i="1"/>
  <c r="U331" i="1"/>
  <c r="V331" i="1"/>
  <c r="W331" i="1"/>
  <c r="V357" i="1"/>
  <c r="U357" i="1"/>
  <c r="W357" i="1"/>
  <c r="W365" i="1"/>
  <c r="U365" i="1"/>
  <c r="V365" i="1"/>
  <c r="U373" i="1"/>
  <c r="V373" i="1"/>
  <c r="W373" i="1"/>
  <c r="W383" i="1"/>
  <c r="U383" i="1"/>
  <c r="V383" i="1"/>
  <c r="W397" i="1"/>
  <c r="U397" i="1"/>
  <c r="V397" i="1"/>
  <c r="V405" i="1"/>
  <c r="W405" i="1"/>
  <c r="U405" i="1"/>
  <c r="W413" i="1"/>
  <c r="U413" i="1"/>
  <c r="V413" i="1"/>
  <c r="U419" i="1"/>
  <c r="V419" i="1"/>
  <c r="W419" i="1"/>
  <c r="V425" i="1"/>
  <c r="U425" i="1"/>
  <c r="W425" i="1"/>
  <c r="V433" i="1"/>
  <c r="W433" i="1"/>
  <c r="U433" i="1"/>
  <c r="U479" i="1"/>
  <c r="V479" i="1"/>
  <c r="W479" i="1"/>
  <c r="U487" i="1"/>
  <c r="V487" i="1"/>
  <c r="W487" i="1"/>
  <c r="U495" i="1"/>
  <c r="V495" i="1"/>
  <c r="W495" i="1"/>
  <c r="U519" i="1"/>
  <c r="W519" i="1"/>
  <c r="V519" i="1"/>
  <c r="W537" i="1"/>
  <c r="V537" i="1"/>
  <c r="W557" i="1"/>
  <c r="U557" i="1"/>
  <c r="V557" i="1"/>
  <c r="U575" i="1"/>
  <c r="V575" i="1"/>
  <c r="W575" i="1"/>
  <c r="V585" i="1"/>
  <c r="W585" i="1"/>
  <c r="U585" i="1"/>
  <c r="U595" i="1"/>
  <c r="V595" i="1"/>
  <c r="W595" i="1"/>
  <c r="U623" i="1"/>
  <c r="V623" i="1"/>
  <c r="W623" i="1"/>
  <c r="U633" i="1"/>
  <c r="V633" i="1"/>
  <c r="W633" i="1"/>
  <c r="V643" i="1"/>
  <c r="W643" i="1"/>
  <c r="U643" i="1"/>
  <c r="W661" i="1"/>
  <c r="V661" i="1"/>
  <c r="U661" i="1"/>
  <c r="V685" i="1"/>
  <c r="U685" i="1"/>
  <c r="W685" i="1"/>
  <c r="V695" i="1"/>
  <c r="U695" i="1"/>
  <c r="W695" i="1"/>
  <c r="W701" i="1"/>
  <c r="U701" i="1"/>
  <c r="V701" i="1"/>
  <c r="U707" i="1"/>
  <c r="V707" i="1"/>
  <c r="W707" i="1"/>
  <c r="U715" i="1"/>
  <c r="V715" i="1"/>
  <c r="W715" i="1"/>
  <c r="U723" i="1"/>
  <c r="V723" i="1"/>
  <c r="W723" i="1"/>
  <c r="V731" i="1"/>
  <c r="W731" i="1"/>
  <c r="U731" i="1"/>
  <c r="U739" i="1"/>
  <c r="V739" i="1"/>
  <c r="W739" i="1"/>
  <c r="V745" i="1"/>
  <c r="U745" i="1"/>
  <c r="W745" i="1"/>
  <c r="W755" i="1"/>
  <c r="U755" i="1"/>
  <c r="V755" i="1"/>
  <c r="W823" i="1"/>
  <c r="V823" i="1"/>
  <c r="U823" i="1"/>
  <c r="W845" i="1"/>
  <c r="U845" i="1"/>
  <c r="V845" i="1"/>
  <c r="V853" i="1"/>
  <c r="W853" i="1"/>
  <c r="U853" i="1"/>
  <c r="U863" i="1"/>
  <c r="W863" i="1"/>
  <c r="U883" i="1"/>
  <c r="V883" i="1"/>
  <c r="W883" i="1"/>
  <c r="U891" i="1"/>
  <c r="V891" i="1"/>
  <c r="U901" i="1"/>
  <c r="W901" i="1"/>
  <c r="U947" i="1"/>
  <c r="W947" i="1"/>
  <c r="V965" i="1"/>
  <c r="U965" i="1"/>
  <c r="W965" i="1"/>
  <c r="U975" i="1"/>
  <c r="V975" i="1"/>
  <c r="W975" i="1"/>
  <c r="V981" i="1"/>
  <c r="W981" i="1"/>
  <c r="U981" i="1"/>
  <c r="W993" i="1"/>
  <c r="U993" i="1"/>
  <c r="W1001" i="1"/>
  <c r="U1001" i="1"/>
  <c r="W1009" i="1"/>
  <c r="U1009" i="1"/>
  <c r="U1015" i="1"/>
  <c r="V1015" i="1"/>
  <c r="W1015" i="1"/>
  <c r="V1021" i="1"/>
  <c r="U1021" i="1"/>
  <c r="W1021" i="1"/>
  <c r="V1029" i="1"/>
  <c r="W1029" i="1"/>
  <c r="U1055" i="1"/>
  <c r="V1055" i="1"/>
  <c r="W1055" i="1"/>
  <c r="U1065" i="1"/>
  <c r="V1065" i="1"/>
  <c r="U1071" i="1"/>
  <c r="V1071" i="1"/>
  <c r="W1071" i="1"/>
  <c r="V1077" i="1"/>
  <c r="W1077" i="1"/>
  <c r="V1083" i="1"/>
  <c r="U1083" i="1"/>
  <c r="W1083" i="1"/>
  <c r="U1087" i="1"/>
  <c r="V1087" i="1"/>
  <c r="W1087" i="1"/>
  <c r="V1091" i="1"/>
  <c r="U1091" i="1"/>
  <c r="W1091" i="1"/>
  <c r="U1095" i="1"/>
  <c r="V1095" i="1"/>
  <c r="W1095" i="1"/>
  <c r="V1099" i="1"/>
  <c r="U1099" i="1"/>
  <c r="W1099" i="1"/>
  <c r="V1101" i="1"/>
  <c r="U1101" i="1"/>
  <c r="W1101" i="1"/>
  <c r="V1103" i="1"/>
  <c r="W1103" i="1"/>
  <c r="U1103" i="1"/>
  <c r="V1105" i="1"/>
  <c r="W1105" i="1"/>
  <c r="U1111" i="1"/>
  <c r="V1111" i="1"/>
  <c r="W1111" i="1"/>
  <c r="V1117" i="1"/>
  <c r="W1117" i="1"/>
  <c r="U1117" i="1"/>
  <c r="V1121" i="1"/>
  <c r="W1121" i="1"/>
  <c r="U1127" i="1"/>
  <c r="V1127" i="1"/>
  <c r="W1127" i="1"/>
  <c r="V1131" i="1"/>
  <c r="U1131" i="1"/>
  <c r="U1135" i="1"/>
  <c r="V1135" i="1"/>
  <c r="W1135" i="1"/>
  <c r="V1141" i="1"/>
  <c r="U1141" i="1"/>
  <c r="W1141" i="1"/>
  <c r="V1147" i="1"/>
  <c r="U1147" i="1"/>
  <c r="U1153" i="1"/>
  <c r="V1153" i="1"/>
  <c r="W1153" i="1"/>
  <c r="V1159" i="1"/>
  <c r="W1159" i="1"/>
  <c r="U1159" i="1"/>
  <c r="U1167" i="1"/>
  <c r="V1167" i="1"/>
  <c r="W1167" i="1"/>
  <c r="V1173" i="1"/>
  <c r="U1173" i="1"/>
  <c r="W1173" i="1"/>
  <c r="V1179" i="1"/>
  <c r="U1179" i="1"/>
  <c r="U1185" i="1"/>
  <c r="V1185" i="1"/>
  <c r="W1185" i="1"/>
  <c r="U1193" i="1"/>
  <c r="V1193" i="1"/>
  <c r="W1193" i="1"/>
  <c r="U1199" i="1"/>
  <c r="W1199" i="1"/>
  <c r="V1199" i="1"/>
  <c r="V1205" i="1"/>
  <c r="U1205" i="1"/>
  <c r="W1205" i="1"/>
  <c r="V1211" i="1"/>
  <c r="U1211" i="1"/>
  <c r="V1219" i="1"/>
  <c r="U1219" i="1"/>
  <c r="U1225" i="1"/>
  <c r="V1225" i="1"/>
  <c r="W1225" i="1"/>
  <c r="V1231" i="1"/>
  <c r="W1231" i="1"/>
  <c r="U1231" i="1"/>
  <c r="V1237" i="1"/>
  <c r="W1237" i="1"/>
  <c r="U1237" i="1"/>
  <c r="V1245" i="1"/>
  <c r="W1245" i="1"/>
  <c r="U1245" i="1"/>
  <c r="V1251" i="1"/>
  <c r="U1251" i="1"/>
  <c r="U1257" i="1"/>
  <c r="V1257" i="1"/>
  <c r="W1257" i="1"/>
  <c r="V1263" i="1"/>
  <c r="W1263" i="1"/>
  <c r="U1263" i="1"/>
  <c r="V1269" i="1"/>
  <c r="W1269" i="1"/>
  <c r="U1269" i="1"/>
  <c r="V1277" i="1"/>
  <c r="U1277" i="1"/>
  <c r="W1277" i="1"/>
  <c r="V1283" i="1"/>
  <c r="U1283" i="1"/>
  <c r="U1289" i="1"/>
  <c r="W1289" i="1"/>
  <c r="V1289" i="1"/>
  <c r="U1309" i="1"/>
  <c r="W1309" i="1"/>
  <c r="V1309" i="1"/>
  <c r="V1315" i="1"/>
  <c r="U1315" i="1"/>
  <c r="U1321" i="1"/>
  <c r="V1321" i="1"/>
  <c r="W1321" i="1"/>
  <c r="U1329" i="1"/>
  <c r="W1329" i="1"/>
  <c r="V1329" i="1"/>
  <c r="V1335" i="1"/>
  <c r="U1335" i="1"/>
  <c r="U1341" i="1"/>
  <c r="V1341" i="1"/>
  <c r="W1341" i="1"/>
  <c r="U1349" i="1"/>
  <c r="V1349" i="1"/>
  <c r="W1349" i="1"/>
  <c r="V1355" i="1"/>
  <c r="U1355" i="1"/>
  <c r="V1367" i="1"/>
  <c r="W1367" i="1"/>
  <c r="U1367" i="1"/>
  <c r="V1375" i="1"/>
  <c r="U1375" i="1"/>
  <c r="W1375" i="1"/>
  <c r="V1383" i="1"/>
  <c r="W1383" i="1"/>
  <c r="U1383" i="1"/>
  <c r="V1391" i="1"/>
  <c r="U1391" i="1"/>
  <c r="V1409" i="1"/>
  <c r="U1409" i="1"/>
  <c r="V1417" i="1"/>
  <c r="W1417" i="1"/>
  <c r="U1417" i="1"/>
  <c r="V1429" i="1"/>
  <c r="W1429" i="1"/>
  <c r="U1429" i="1"/>
  <c r="W1437" i="1"/>
  <c r="U1437" i="1"/>
  <c r="V1437" i="1"/>
  <c r="U1445" i="1"/>
  <c r="V1445" i="1"/>
  <c r="W1445" i="1"/>
  <c r="U1455" i="1"/>
  <c r="V1455" i="1"/>
  <c r="W1455" i="1"/>
  <c r="U1467" i="1"/>
  <c r="V1467" i="1"/>
  <c r="U1475" i="1"/>
  <c r="V1475" i="1"/>
  <c r="U1483" i="1"/>
  <c r="V1483" i="1"/>
  <c r="U1491" i="1"/>
  <c r="V1491" i="1"/>
  <c r="U1497" i="1"/>
  <c r="V1497" i="1"/>
  <c r="U1505" i="1"/>
  <c r="V1505" i="1"/>
  <c r="U1513" i="1"/>
  <c r="V1513" i="1"/>
  <c r="U1523" i="1"/>
  <c r="V1523" i="1"/>
  <c r="U1531" i="1"/>
  <c r="V1531" i="1"/>
  <c r="V1551" i="1"/>
  <c r="U1551" i="1"/>
  <c r="V1559" i="1"/>
  <c r="U1559" i="1"/>
  <c r="V1567" i="1"/>
  <c r="U1567" i="1"/>
  <c r="U1587" i="1"/>
  <c r="V1587" i="1"/>
  <c r="U1595" i="1"/>
  <c r="V1595" i="1"/>
  <c r="U1605" i="1"/>
  <c r="V1605" i="1"/>
  <c r="W1605" i="1"/>
  <c r="V1615" i="1"/>
  <c r="U1615" i="1"/>
  <c r="W1679" i="1"/>
  <c r="U1679" i="1"/>
  <c r="W1687" i="1"/>
  <c r="U1687" i="1"/>
  <c r="V1687" i="1"/>
  <c r="W1697" i="1"/>
  <c r="U1697" i="1"/>
  <c r="W1705" i="1"/>
  <c r="U1705" i="1"/>
  <c r="W1713" i="1"/>
  <c r="U1713" i="1"/>
  <c r="W1723" i="1"/>
  <c r="U1723" i="1"/>
  <c r="V1723" i="1"/>
  <c r="V1733" i="1"/>
  <c r="U1733" i="1"/>
  <c r="V1741" i="1"/>
  <c r="U1741" i="1"/>
  <c r="V1749" i="1"/>
  <c r="U1749" i="1"/>
  <c r="U1759" i="1"/>
  <c r="V1759" i="1"/>
  <c r="W1759" i="1"/>
  <c r="W1787" i="1"/>
  <c r="U1787" i="1"/>
  <c r="V1787" i="1"/>
  <c r="U1795" i="1"/>
  <c r="V1795" i="1"/>
  <c r="W1795" i="1"/>
  <c r="U1803" i="1"/>
  <c r="V1803" i="1"/>
  <c r="W1803" i="1"/>
  <c r="V1813" i="1"/>
  <c r="U1813" i="1"/>
  <c r="U1823" i="1"/>
  <c r="V1823" i="1"/>
  <c r="W1823" i="1"/>
  <c r="U1831" i="1"/>
  <c r="V1831" i="1"/>
  <c r="W1831" i="1"/>
  <c r="U1839" i="1"/>
  <c r="V1839" i="1"/>
  <c r="W1839" i="1"/>
  <c r="W1859" i="1"/>
  <c r="U1859" i="1"/>
  <c r="V1859" i="1"/>
  <c r="U1867" i="1"/>
  <c r="V1867" i="1"/>
  <c r="W1867" i="1"/>
  <c r="V1877" i="1"/>
  <c r="U1877" i="1"/>
  <c r="U1887" i="1"/>
  <c r="V1887" i="1"/>
  <c r="W1887" i="1"/>
  <c r="U1895" i="1"/>
  <c r="V1895" i="1"/>
  <c r="W1895" i="1"/>
  <c r="U1903" i="1"/>
  <c r="V1903" i="1"/>
  <c r="W1903" i="1"/>
  <c r="U1915" i="1"/>
  <c r="V1915" i="1"/>
  <c r="W1915" i="1"/>
  <c r="U1923" i="1"/>
  <c r="V1923" i="1"/>
  <c r="W1923" i="1"/>
  <c r="W1931" i="1"/>
  <c r="U1931" i="1"/>
  <c r="V1931" i="1"/>
  <c r="U1939" i="1"/>
  <c r="V1939" i="1"/>
  <c r="W1939" i="1"/>
  <c r="U1951" i="1"/>
  <c r="V1951" i="1"/>
  <c r="W1951" i="1"/>
  <c r="U1959" i="1"/>
  <c r="V1959" i="1"/>
  <c r="W1959" i="1"/>
  <c r="U1967" i="1"/>
  <c r="V1967" i="1"/>
  <c r="W1967" i="1"/>
  <c r="U1975" i="1"/>
  <c r="V1975" i="1"/>
  <c r="W1975" i="1"/>
  <c r="U1987" i="1"/>
  <c r="V1987" i="1"/>
  <c r="W1987" i="1"/>
  <c r="U1995" i="1"/>
  <c r="V1995" i="1"/>
  <c r="W1995" i="1"/>
  <c r="U2011" i="1"/>
  <c r="V2011" i="1"/>
  <c r="W2011" i="1"/>
  <c r="V2025" i="1"/>
  <c r="W2025" i="1"/>
  <c r="V2035" i="1"/>
  <c r="W2035" i="1"/>
  <c r="U2035" i="1"/>
  <c r="U2043" i="1"/>
  <c r="V2043" i="1"/>
  <c r="W2043" i="1"/>
  <c r="V2049" i="1"/>
  <c r="U2049" i="1"/>
  <c r="V2057" i="1"/>
  <c r="U2057" i="1"/>
  <c r="U2063" i="1"/>
  <c r="V2063" i="1"/>
  <c r="W2063" i="1"/>
  <c r="V2073" i="1"/>
  <c r="U2073" i="1"/>
  <c r="V2081" i="1"/>
  <c r="U2081" i="1"/>
  <c r="V2089" i="1"/>
  <c r="W2089" i="1"/>
  <c r="U2099" i="1"/>
  <c r="V2099" i="1"/>
  <c r="W2099" i="1"/>
  <c r="U2107" i="1"/>
  <c r="W2107" i="1"/>
  <c r="W2109" i="1"/>
  <c r="V2109" i="1"/>
  <c r="U2109" i="1"/>
  <c r="U2113" i="1"/>
  <c r="V2113" i="1"/>
  <c r="W2113" i="1"/>
  <c r="W2115" i="1"/>
  <c r="U2115" i="1"/>
  <c r="V2115" i="1"/>
  <c r="V2119" i="1"/>
  <c r="U2119" i="1"/>
  <c r="W2119" i="1"/>
  <c r="U2121" i="1"/>
  <c r="V2121" i="1"/>
  <c r="W2121" i="1"/>
  <c r="U2123" i="1"/>
  <c r="V2123" i="1"/>
  <c r="W2123" i="1"/>
  <c r="U2127" i="1"/>
  <c r="W2127" i="1"/>
  <c r="W2129" i="1"/>
  <c r="U2129" i="1"/>
  <c r="V2129" i="1"/>
  <c r="U2131" i="1"/>
  <c r="V2131" i="1"/>
  <c r="W2131" i="1"/>
  <c r="U2135" i="1"/>
  <c r="W2135" i="1"/>
  <c r="U2137" i="1"/>
  <c r="V2137" i="1"/>
  <c r="W2137" i="1"/>
  <c r="W2139" i="1"/>
  <c r="U2139" i="1"/>
  <c r="V2139" i="1"/>
  <c r="U2143" i="1"/>
  <c r="W2143" i="1"/>
  <c r="U2145" i="1"/>
  <c r="V2145" i="1"/>
  <c r="W2145" i="1"/>
  <c r="U2147" i="1"/>
  <c r="V2147" i="1"/>
  <c r="W2147" i="1"/>
  <c r="U2151" i="1"/>
  <c r="W2151" i="1"/>
  <c r="U2153" i="1"/>
  <c r="V2153" i="1"/>
  <c r="W2153" i="1"/>
  <c r="W2155" i="1"/>
  <c r="U2155" i="1"/>
  <c r="V2155" i="1"/>
  <c r="U2159" i="1"/>
  <c r="W2159" i="1"/>
  <c r="U2161" i="1"/>
  <c r="V2161" i="1"/>
  <c r="W2161" i="1"/>
  <c r="U2163" i="1"/>
  <c r="V2163" i="1"/>
  <c r="W2163" i="1"/>
  <c r="U2167" i="1"/>
  <c r="W2167" i="1"/>
  <c r="V2169" i="1"/>
  <c r="W2169" i="1"/>
  <c r="U2169" i="1"/>
  <c r="U2171" i="1"/>
  <c r="V2171" i="1"/>
  <c r="W2171" i="1"/>
  <c r="U2175" i="1"/>
  <c r="W2175" i="1"/>
  <c r="U2177" i="1"/>
  <c r="V2177" i="1"/>
  <c r="W2177" i="1"/>
  <c r="W2179" i="1"/>
  <c r="V2179" i="1"/>
  <c r="U2179" i="1"/>
  <c r="U2183" i="1"/>
  <c r="W2183" i="1"/>
  <c r="U2185" i="1"/>
  <c r="V2185" i="1"/>
  <c r="W2185" i="1"/>
  <c r="W2187" i="1"/>
  <c r="U2187" i="1"/>
  <c r="V2187" i="1"/>
  <c r="U2191" i="1"/>
  <c r="W2191" i="1"/>
  <c r="V2193" i="1"/>
  <c r="W2193" i="1"/>
  <c r="U2193" i="1"/>
  <c r="W2195" i="1"/>
  <c r="U2195" i="1"/>
  <c r="V2195" i="1"/>
  <c r="U2199" i="1"/>
  <c r="W2199" i="1"/>
  <c r="U2201" i="1"/>
  <c r="V2201" i="1"/>
  <c r="W2201" i="1"/>
  <c r="W2203" i="1"/>
  <c r="U2203" i="1"/>
  <c r="V2203" i="1"/>
  <c r="U2207" i="1"/>
  <c r="W2207" i="1"/>
  <c r="U2209" i="1"/>
  <c r="V2209" i="1"/>
  <c r="W2209" i="1"/>
  <c r="W2211" i="1"/>
  <c r="U2211" i="1"/>
  <c r="V2211" i="1"/>
  <c r="U2215" i="1"/>
  <c r="W2215" i="1"/>
  <c r="U2217" i="1"/>
  <c r="V2217" i="1"/>
  <c r="W2217" i="1"/>
  <c r="W2219" i="1"/>
  <c r="U2219" i="1"/>
  <c r="V2219" i="1"/>
  <c r="W2227" i="1"/>
  <c r="U2227" i="1"/>
  <c r="V2227" i="1"/>
  <c r="W2233" i="1"/>
  <c r="U2233" i="1"/>
  <c r="V2233" i="1"/>
  <c r="U2241" i="1"/>
  <c r="V2241" i="1"/>
  <c r="W2241" i="1"/>
  <c r="W2243" i="1"/>
  <c r="V2243" i="1"/>
  <c r="U2243" i="1"/>
  <c r="U2249" i="1"/>
  <c r="V2249" i="1"/>
  <c r="W2249" i="1"/>
  <c r="W2251" i="1"/>
  <c r="U2251" i="1"/>
  <c r="V2251" i="1"/>
  <c r="V2257" i="1"/>
  <c r="W2257" i="1"/>
  <c r="U2257" i="1"/>
  <c r="W2259" i="1"/>
  <c r="U2259" i="1"/>
  <c r="V2259" i="1"/>
  <c r="U2265" i="1"/>
  <c r="V2265" i="1"/>
  <c r="W2265" i="1"/>
  <c r="W2267" i="1"/>
  <c r="U2267" i="1"/>
  <c r="V2267" i="1"/>
  <c r="W2273" i="1"/>
  <c r="U2273" i="1"/>
  <c r="V2273" i="1"/>
  <c r="W2275" i="1"/>
  <c r="U2275" i="1"/>
  <c r="V2275" i="1"/>
  <c r="U2281" i="1"/>
  <c r="V2281" i="1"/>
  <c r="W2281" i="1"/>
  <c r="W2283" i="1"/>
  <c r="U2283" i="1"/>
  <c r="V2283" i="1"/>
  <c r="W2289" i="1"/>
  <c r="U2289" i="1"/>
  <c r="V2289" i="1"/>
  <c r="W2291" i="1"/>
  <c r="U2291" i="1"/>
  <c r="V2291" i="1"/>
  <c r="U2297" i="1"/>
  <c r="W2297" i="1"/>
  <c r="V2297" i="1"/>
  <c r="W2299" i="1"/>
  <c r="U2299" i="1"/>
  <c r="V2299" i="1"/>
  <c r="W2305" i="1"/>
  <c r="U2305" i="1"/>
  <c r="V2305" i="1"/>
  <c r="W2307" i="1"/>
  <c r="U2307" i="1"/>
  <c r="V2307" i="1"/>
  <c r="U2313" i="1"/>
  <c r="W2313" i="1"/>
  <c r="V2313" i="1"/>
  <c r="W2315" i="1"/>
  <c r="U2315" i="1"/>
  <c r="V2315" i="1"/>
  <c r="V2321" i="1"/>
  <c r="W2321" i="1"/>
  <c r="U2321" i="1"/>
  <c r="W2323" i="1"/>
  <c r="V2323" i="1"/>
  <c r="U2323" i="1"/>
  <c r="U2329" i="1"/>
  <c r="W2329" i="1"/>
  <c r="V2329" i="1"/>
  <c r="W2331" i="1"/>
  <c r="U2331" i="1"/>
  <c r="V2331" i="1"/>
  <c r="V2337" i="1"/>
  <c r="U2337" i="1"/>
  <c r="W2337" i="1"/>
  <c r="W2339" i="1"/>
  <c r="V2339" i="1"/>
  <c r="U2339" i="1"/>
  <c r="U2345" i="1"/>
  <c r="W2345" i="1"/>
  <c r="V2345" i="1"/>
  <c r="W2347" i="1"/>
  <c r="U2347" i="1"/>
  <c r="V2347" i="1"/>
  <c r="V2353" i="1"/>
  <c r="W2353" i="1"/>
  <c r="U2353" i="1"/>
  <c r="W2355" i="1"/>
  <c r="U2355" i="1"/>
  <c r="V2355" i="1"/>
  <c r="U2361" i="1"/>
  <c r="V2361" i="1"/>
  <c r="W2361" i="1"/>
  <c r="W2363" i="1"/>
  <c r="U2363" i="1"/>
  <c r="V2363" i="1"/>
  <c r="V2369" i="1"/>
  <c r="U2369" i="1"/>
  <c r="W2369" i="1"/>
  <c r="W2371" i="1"/>
  <c r="V2371" i="1"/>
  <c r="U2371" i="1"/>
  <c r="U2377" i="1"/>
  <c r="V2377" i="1"/>
  <c r="W2377" i="1"/>
  <c r="W2379" i="1"/>
  <c r="V2379" i="1"/>
  <c r="U2379" i="1"/>
  <c r="U2385" i="1"/>
  <c r="W2385" i="1"/>
  <c r="V2385" i="1"/>
  <c r="W2387" i="1"/>
  <c r="U2387" i="1"/>
  <c r="V2387" i="1"/>
  <c r="U2393" i="1"/>
  <c r="V2393" i="1"/>
  <c r="W2393" i="1"/>
  <c r="U2401" i="1"/>
  <c r="V2401" i="1"/>
  <c r="W2401" i="1"/>
  <c r="W2403" i="1"/>
  <c r="U2403" i="1"/>
  <c r="V2403" i="1"/>
  <c r="U2409" i="1"/>
  <c r="V2409" i="1"/>
  <c r="W2409" i="1"/>
  <c r="U2417" i="1"/>
  <c r="V2417" i="1"/>
  <c r="W2417" i="1"/>
  <c r="U2425" i="1"/>
  <c r="V2425" i="1"/>
  <c r="W2425" i="1"/>
  <c r="U2427" i="1"/>
  <c r="W2427" i="1"/>
  <c r="W2429" i="1"/>
  <c r="V2429" i="1"/>
  <c r="U2433" i="1"/>
  <c r="V2433" i="1"/>
  <c r="W2433" i="1"/>
  <c r="U2435" i="1"/>
  <c r="V2435" i="1"/>
  <c r="W2435" i="1"/>
  <c r="U2441" i="1"/>
  <c r="V2441" i="1"/>
  <c r="W2441" i="1"/>
  <c r="W2445" i="1"/>
  <c r="U2445" i="1"/>
  <c r="V2445" i="1"/>
  <c r="U2449" i="1"/>
  <c r="V2449" i="1"/>
  <c r="W2449" i="1"/>
  <c r="W2451" i="1"/>
  <c r="U2451" i="1"/>
  <c r="V2451" i="1"/>
  <c r="V2453" i="1"/>
  <c r="U2453" i="1"/>
  <c r="V2455" i="1"/>
  <c r="W2455" i="1"/>
  <c r="W2457" i="1"/>
  <c r="U2457" i="1"/>
  <c r="V2457" i="1"/>
  <c r="V2463" i="1"/>
  <c r="U2463" i="1"/>
  <c r="W2463" i="1"/>
  <c r="U2465" i="1"/>
  <c r="V2465" i="1"/>
  <c r="W2465" i="1"/>
  <c r="U2467" i="1"/>
  <c r="W2467" i="1"/>
  <c r="U2469" i="1"/>
  <c r="V2469" i="1"/>
  <c r="W2469" i="1"/>
  <c r="U2473" i="1"/>
  <c r="V2473" i="1"/>
  <c r="W2473" i="1"/>
  <c r="V2475" i="1"/>
  <c r="W2475" i="1"/>
  <c r="U2475" i="1"/>
  <c r="U2481" i="1"/>
  <c r="V2481" i="1"/>
  <c r="W2481" i="1"/>
  <c r="V2483" i="1"/>
  <c r="W2483" i="1"/>
  <c r="U2483" i="1"/>
  <c r="V2487" i="1"/>
  <c r="U2487" i="1"/>
  <c r="U2489" i="1"/>
  <c r="V2489" i="1"/>
  <c r="W2489" i="1"/>
  <c r="V2491" i="1"/>
  <c r="U2491" i="1"/>
  <c r="U2493" i="1"/>
  <c r="W2493" i="1"/>
  <c r="V2495" i="1"/>
  <c r="U2495" i="1"/>
  <c r="W2495" i="1"/>
  <c r="U2497" i="1"/>
  <c r="V2497" i="1"/>
  <c r="W2497" i="1"/>
  <c r="V2503" i="1"/>
  <c r="U2503" i="1"/>
  <c r="U2505" i="1"/>
  <c r="V2505" i="1"/>
  <c r="W2505" i="1"/>
  <c r="U2507" i="1"/>
  <c r="V2507" i="1"/>
  <c r="W2507" i="1"/>
  <c r="V2513" i="1"/>
  <c r="U2513" i="1"/>
  <c r="U2515" i="1"/>
  <c r="V2515" i="1"/>
  <c r="W2515" i="1"/>
  <c r="V2521" i="1"/>
  <c r="U2521" i="1"/>
  <c r="U2523" i="1"/>
  <c r="V2523" i="1"/>
  <c r="W2523" i="1"/>
  <c r="V2529" i="1"/>
  <c r="U2529" i="1"/>
  <c r="U2531" i="1"/>
  <c r="W2531" i="1"/>
  <c r="V2531" i="1"/>
  <c r="V2537" i="1"/>
  <c r="U2537" i="1"/>
  <c r="U2539" i="1"/>
  <c r="V2539" i="1"/>
  <c r="W2539" i="1"/>
  <c r="V2545" i="1"/>
  <c r="U2545" i="1"/>
  <c r="U2547" i="1"/>
  <c r="V2547" i="1"/>
  <c r="W2547" i="1"/>
  <c r="V2553" i="1"/>
  <c r="U2553" i="1"/>
  <c r="U2555" i="1"/>
  <c r="V2555" i="1"/>
  <c r="W2555" i="1"/>
  <c r="V2561" i="1"/>
  <c r="U2561" i="1"/>
  <c r="U2563" i="1"/>
  <c r="V2563" i="1"/>
  <c r="W2563" i="1"/>
  <c r="V2569" i="1"/>
  <c r="U2569" i="1"/>
  <c r="U2571" i="1"/>
  <c r="V2571" i="1"/>
  <c r="W2571" i="1"/>
  <c r="V2577" i="1"/>
  <c r="U2577" i="1"/>
  <c r="U2579" i="1"/>
  <c r="V2579" i="1"/>
  <c r="W2579" i="1"/>
  <c r="V2585" i="1"/>
  <c r="U2585" i="1"/>
  <c r="U2587" i="1"/>
  <c r="V2587" i="1"/>
  <c r="W2587" i="1"/>
  <c r="V2593" i="1"/>
  <c r="U2593" i="1"/>
  <c r="U2595" i="1"/>
  <c r="W2595" i="1"/>
  <c r="V2595" i="1"/>
  <c r="V2601" i="1"/>
  <c r="U2601" i="1"/>
  <c r="U2603" i="1"/>
  <c r="V2603" i="1"/>
  <c r="W2603" i="1"/>
  <c r="V2609" i="1"/>
  <c r="U2609" i="1"/>
  <c r="U2611" i="1"/>
  <c r="V2611" i="1"/>
  <c r="W2611" i="1"/>
  <c r="V2617" i="1"/>
  <c r="U2617" i="1"/>
  <c r="U2619" i="1"/>
  <c r="V2619" i="1"/>
  <c r="W2619" i="1"/>
  <c r="V2625" i="1"/>
  <c r="U2625" i="1"/>
  <c r="U2627" i="1"/>
  <c r="V2627" i="1"/>
  <c r="W2627" i="1"/>
  <c r="V2633" i="1"/>
  <c r="U2633" i="1"/>
  <c r="U2635" i="1"/>
  <c r="V2635" i="1"/>
  <c r="W2635" i="1"/>
  <c r="V2637" i="1"/>
  <c r="U2637" i="1"/>
  <c r="V2641" i="1"/>
  <c r="U2641" i="1"/>
  <c r="U2643" i="1"/>
  <c r="V2643" i="1"/>
  <c r="W2643" i="1"/>
  <c r="V2645" i="1"/>
  <c r="U2645" i="1"/>
  <c r="V2649" i="1"/>
  <c r="U2649" i="1"/>
  <c r="U2651" i="1"/>
  <c r="V2651" i="1"/>
  <c r="W2651" i="1"/>
  <c r="V2657" i="1"/>
  <c r="U2657" i="1"/>
  <c r="U2659" i="1"/>
  <c r="V2659" i="1"/>
  <c r="W2659" i="1"/>
  <c r="W2661" i="1"/>
  <c r="V2661" i="1"/>
  <c r="V2665" i="1"/>
  <c r="U2665" i="1"/>
  <c r="U2667" i="1"/>
  <c r="V2667" i="1"/>
  <c r="W2667" i="1"/>
  <c r="W2669" i="1"/>
  <c r="V2669" i="1"/>
  <c r="V2673" i="1"/>
  <c r="U2673" i="1"/>
  <c r="U2675" i="1"/>
  <c r="V2675" i="1"/>
  <c r="W2675" i="1"/>
  <c r="W2677" i="1"/>
  <c r="V2677" i="1"/>
  <c r="V2681" i="1"/>
  <c r="U2681" i="1"/>
  <c r="U2683" i="1"/>
  <c r="V2683" i="1"/>
  <c r="W2683" i="1"/>
  <c r="W2685" i="1"/>
  <c r="V2685" i="1"/>
  <c r="V2689" i="1"/>
  <c r="U2689" i="1"/>
  <c r="U2691" i="1"/>
  <c r="V2691" i="1"/>
  <c r="W2691" i="1"/>
  <c r="W2693" i="1"/>
  <c r="V2693" i="1"/>
  <c r="V2697" i="1"/>
  <c r="U2697" i="1"/>
  <c r="U2699" i="1"/>
  <c r="V2699" i="1"/>
  <c r="W2699" i="1"/>
  <c r="W2701" i="1"/>
  <c r="V2701" i="1"/>
  <c r="V2705" i="1"/>
  <c r="U2705" i="1"/>
  <c r="U2707" i="1"/>
  <c r="W2707" i="1"/>
  <c r="V2707" i="1"/>
  <c r="W2709" i="1"/>
  <c r="V2709" i="1"/>
  <c r="U2715" i="1"/>
  <c r="W2715" i="1"/>
  <c r="V2715" i="1"/>
  <c r="W2717" i="1"/>
  <c r="V2717" i="1"/>
  <c r="U2723" i="1"/>
  <c r="V2723" i="1"/>
  <c r="W2723" i="1"/>
  <c r="W2725" i="1"/>
  <c r="V2725" i="1"/>
  <c r="U2731" i="1"/>
  <c r="V2731" i="1"/>
  <c r="W2731" i="1"/>
  <c r="W2733" i="1"/>
  <c r="V2733" i="1"/>
  <c r="V2737" i="1"/>
  <c r="U2737" i="1"/>
  <c r="U2739" i="1"/>
  <c r="V2739" i="1"/>
  <c r="W2739" i="1"/>
  <c r="W2741" i="1"/>
  <c r="U2741" i="1"/>
  <c r="V2741" i="1"/>
  <c r="V2745" i="1"/>
  <c r="U2745" i="1"/>
  <c r="W2747" i="1"/>
  <c r="U2747" i="1"/>
  <c r="V2747" i="1"/>
  <c r="W2749" i="1"/>
  <c r="U2749" i="1"/>
  <c r="V2749" i="1"/>
  <c r="V2753" i="1"/>
  <c r="U2753" i="1"/>
  <c r="U2755" i="1"/>
  <c r="V2755" i="1"/>
  <c r="W2755" i="1"/>
  <c r="W2757" i="1"/>
  <c r="U2757" i="1"/>
  <c r="V2757" i="1"/>
  <c r="V2761" i="1"/>
  <c r="U2761" i="1"/>
  <c r="U2763" i="1"/>
  <c r="V2763" i="1"/>
  <c r="W2763" i="1"/>
  <c r="W2765" i="1"/>
  <c r="U2765" i="1"/>
  <c r="V2765" i="1"/>
  <c r="V2769" i="1"/>
  <c r="U2769" i="1"/>
  <c r="U2771" i="1"/>
  <c r="V2771" i="1"/>
  <c r="W2771" i="1"/>
  <c r="W2773" i="1"/>
  <c r="V2773" i="1"/>
  <c r="U2773" i="1"/>
  <c r="V2777" i="1"/>
  <c r="U2777" i="1"/>
  <c r="U2779" i="1"/>
  <c r="V2779" i="1"/>
  <c r="W2779" i="1"/>
  <c r="W2781" i="1"/>
  <c r="U2781" i="1"/>
  <c r="V2781" i="1"/>
  <c r="V2785" i="1"/>
  <c r="U2785" i="1"/>
  <c r="W2787" i="1"/>
  <c r="U2787" i="1"/>
  <c r="V2787" i="1"/>
  <c r="W2789" i="1"/>
  <c r="U2789" i="1"/>
  <c r="V2789" i="1"/>
  <c r="V2793" i="1"/>
  <c r="U2793" i="1"/>
  <c r="U2795" i="1"/>
  <c r="V2795" i="1"/>
  <c r="W2795" i="1"/>
  <c r="W2797" i="1"/>
  <c r="U2797" i="1"/>
  <c r="V2797" i="1"/>
  <c r="V2801" i="1"/>
  <c r="U2801" i="1"/>
  <c r="U2803" i="1"/>
  <c r="V2803" i="1"/>
  <c r="W2803" i="1"/>
  <c r="W2805" i="1"/>
  <c r="U2805" i="1"/>
  <c r="V2805" i="1"/>
  <c r="V2809" i="1"/>
  <c r="U2809" i="1"/>
  <c r="U2811" i="1"/>
  <c r="V2811" i="1"/>
  <c r="W2811" i="1"/>
  <c r="W2813" i="1"/>
  <c r="V2813" i="1"/>
  <c r="U2813" i="1"/>
  <c r="V2817" i="1"/>
  <c r="U2817" i="1"/>
  <c r="U2819" i="1"/>
  <c r="V2819" i="1"/>
  <c r="W2819" i="1"/>
  <c r="W2821" i="1"/>
  <c r="U2821" i="1"/>
  <c r="V2821" i="1"/>
  <c r="V2825" i="1"/>
  <c r="U2825" i="1"/>
  <c r="U2827" i="1"/>
  <c r="V2827" i="1"/>
  <c r="W2827" i="1"/>
  <c r="W2829" i="1"/>
  <c r="V2829" i="1"/>
  <c r="U2829" i="1"/>
  <c r="V2833" i="1"/>
  <c r="U2833" i="1"/>
  <c r="U2835" i="1"/>
  <c r="V2835" i="1"/>
  <c r="W2835" i="1"/>
  <c r="W2837" i="1"/>
  <c r="U2837" i="1"/>
  <c r="V2837" i="1"/>
  <c r="V2841" i="1"/>
  <c r="U2841" i="1"/>
  <c r="U2843" i="1"/>
  <c r="V2843" i="1"/>
  <c r="W2843" i="1"/>
  <c r="W2845" i="1"/>
  <c r="V2845" i="1"/>
  <c r="U2845" i="1"/>
  <c r="V2849" i="1"/>
  <c r="U2849" i="1"/>
  <c r="U2851" i="1"/>
  <c r="V2851" i="1"/>
  <c r="W2851" i="1"/>
  <c r="W2853" i="1"/>
  <c r="U2853" i="1"/>
  <c r="V2853" i="1"/>
  <c r="V2857" i="1"/>
  <c r="U2857" i="1"/>
  <c r="U2859" i="1"/>
  <c r="V2859" i="1"/>
  <c r="W2859" i="1"/>
  <c r="W2861" i="1"/>
  <c r="V2861" i="1"/>
  <c r="U2861" i="1"/>
  <c r="V2865" i="1"/>
  <c r="W2865" i="1"/>
  <c r="U2865" i="1"/>
  <c r="U2867" i="1"/>
  <c r="V2867" i="1"/>
  <c r="W2867" i="1"/>
  <c r="W2869" i="1"/>
  <c r="U2869" i="1"/>
  <c r="V2869" i="1"/>
  <c r="V2873" i="1"/>
  <c r="U2873" i="1"/>
  <c r="W2873" i="1"/>
  <c r="W2875" i="1"/>
  <c r="U2875" i="1"/>
  <c r="V2875" i="1"/>
  <c r="W2877" i="1"/>
  <c r="U2877" i="1"/>
  <c r="V2877" i="1"/>
  <c r="V2881" i="1"/>
  <c r="U2881" i="1"/>
  <c r="W2881" i="1"/>
  <c r="U2883" i="1"/>
  <c r="V2883" i="1"/>
  <c r="W2883" i="1"/>
  <c r="U2885" i="1"/>
  <c r="V2885" i="1"/>
  <c r="W2885" i="1"/>
  <c r="U2889" i="1"/>
  <c r="V2889" i="1"/>
  <c r="W2889" i="1"/>
  <c r="V2891" i="1"/>
  <c r="U2891" i="1"/>
  <c r="U2893" i="1"/>
  <c r="W2893" i="1"/>
  <c r="V2893" i="1"/>
  <c r="U2897" i="1"/>
  <c r="W2897" i="1"/>
  <c r="V2897" i="1"/>
  <c r="V2901" i="1"/>
  <c r="U2901" i="1"/>
  <c r="W2901" i="1"/>
  <c r="W2905" i="1"/>
  <c r="U2905" i="1"/>
  <c r="V2905" i="1"/>
  <c r="V2909" i="1"/>
  <c r="U2909" i="1"/>
  <c r="W2909" i="1"/>
  <c r="U2913" i="1"/>
  <c r="W2913" i="1"/>
  <c r="V2913" i="1"/>
  <c r="U2917" i="1"/>
  <c r="W2917" i="1"/>
  <c r="V2917" i="1"/>
  <c r="V2921" i="1"/>
  <c r="W2921" i="1"/>
  <c r="U2921" i="1"/>
  <c r="U2925" i="1"/>
  <c r="V2925" i="1"/>
  <c r="W2925" i="1"/>
  <c r="W2929" i="1"/>
  <c r="U2929" i="1"/>
  <c r="V2929" i="1"/>
  <c r="U2931" i="1"/>
  <c r="W2931" i="1"/>
  <c r="U2933" i="1"/>
  <c r="W2933" i="1"/>
  <c r="V2935" i="1"/>
  <c r="U2935" i="1"/>
  <c r="W2935" i="1"/>
  <c r="U2937" i="1"/>
  <c r="V2937" i="1"/>
  <c r="W2937" i="1"/>
  <c r="U2939" i="1"/>
  <c r="V2939" i="1"/>
  <c r="W2939" i="1"/>
  <c r="W2941" i="1"/>
  <c r="U2941" i="1"/>
  <c r="V2941" i="1"/>
  <c r="U2945" i="1"/>
  <c r="V2945" i="1"/>
  <c r="W2945" i="1"/>
  <c r="U2947" i="1"/>
  <c r="V2947" i="1"/>
  <c r="W2947" i="1"/>
  <c r="W2949" i="1"/>
  <c r="U2949" i="1"/>
  <c r="V2949" i="1"/>
  <c r="V2951" i="1"/>
  <c r="W2951" i="1"/>
  <c r="V2953" i="1"/>
  <c r="W2953" i="1"/>
  <c r="U2953" i="1"/>
  <c r="V2959" i="1"/>
  <c r="U2959" i="1"/>
  <c r="W2959" i="1"/>
  <c r="U2961" i="1"/>
  <c r="V2961" i="1"/>
  <c r="W2961" i="1"/>
  <c r="U2965" i="1"/>
  <c r="V2965" i="1"/>
  <c r="W2965" i="1"/>
  <c r="U2969" i="1"/>
  <c r="V2969" i="1"/>
  <c r="W2969" i="1"/>
  <c r="U2971" i="1"/>
  <c r="W2971" i="1"/>
  <c r="U2973" i="1"/>
  <c r="V2973" i="1"/>
  <c r="W2973" i="1"/>
  <c r="U2977" i="1"/>
  <c r="W2977" i="1"/>
  <c r="V2977" i="1"/>
  <c r="U2981" i="1"/>
  <c r="W2981" i="1"/>
  <c r="W2983" i="1"/>
  <c r="U2983" i="1"/>
  <c r="V2983" i="1"/>
  <c r="U2985" i="1"/>
  <c r="V2985" i="1"/>
  <c r="W2985" i="1"/>
  <c r="U2989" i="1"/>
  <c r="W2989" i="1"/>
  <c r="U2991" i="1"/>
  <c r="V2991" i="1"/>
  <c r="W2991" i="1"/>
  <c r="U2993" i="1"/>
  <c r="W2993" i="1"/>
  <c r="V2993" i="1"/>
  <c r="U2997" i="1"/>
  <c r="W2997" i="1"/>
  <c r="U2999" i="1"/>
  <c r="V2999" i="1"/>
  <c r="W2999" i="1"/>
  <c r="U3001" i="1"/>
  <c r="V3001" i="1"/>
  <c r="W3001" i="1"/>
  <c r="U3005" i="1"/>
  <c r="W3005" i="1"/>
  <c r="U3007" i="1"/>
  <c r="V3007" i="1"/>
  <c r="W3007" i="1"/>
  <c r="U3009" i="1"/>
  <c r="V3009" i="1"/>
  <c r="W3009" i="1"/>
  <c r="U3013" i="1"/>
  <c r="W3013" i="1"/>
  <c r="U3015" i="1"/>
  <c r="V3015" i="1"/>
  <c r="W3015" i="1"/>
  <c r="U3017" i="1"/>
  <c r="V3017" i="1"/>
  <c r="W3017" i="1"/>
  <c r="U3021" i="1"/>
  <c r="W3021" i="1"/>
  <c r="W3023" i="1"/>
  <c r="U3023" i="1"/>
  <c r="V3023" i="1"/>
  <c r="U3025" i="1"/>
  <c r="V3025" i="1"/>
  <c r="W3025" i="1"/>
  <c r="U3029" i="1"/>
  <c r="W3029" i="1"/>
  <c r="U3031" i="1"/>
  <c r="V3031" i="1"/>
  <c r="W3031" i="1"/>
  <c r="U3033" i="1"/>
  <c r="V3033" i="1"/>
  <c r="W3033" i="1"/>
  <c r="U3037" i="1"/>
  <c r="W3037" i="1"/>
  <c r="U3039" i="1"/>
  <c r="V3039" i="1"/>
  <c r="W3039" i="1"/>
  <c r="U3041" i="1"/>
  <c r="V3041" i="1"/>
  <c r="W3041" i="1"/>
  <c r="U3045" i="1"/>
  <c r="W3045" i="1"/>
  <c r="U3047" i="1"/>
  <c r="V3047" i="1"/>
  <c r="W3047" i="1"/>
  <c r="U3049" i="1"/>
  <c r="V3049" i="1"/>
  <c r="W3049" i="1"/>
  <c r="U3053" i="1"/>
  <c r="W3053" i="1"/>
  <c r="U3055" i="1"/>
  <c r="V3055" i="1"/>
  <c r="W3055" i="1"/>
  <c r="U3057" i="1"/>
  <c r="V3057" i="1"/>
  <c r="W3057" i="1"/>
  <c r="U3061" i="1"/>
  <c r="W3061" i="1"/>
  <c r="U3063" i="1"/>
  <c r="V3063" i="1"/>
  <c r="W3063" i="1"/>
  <c r="U3065" i="1"/>
  <c r="V3065" i="1"/>
  <c r="W3065" i="1"/>
  <c r="U3069" i="1"/>
  <c r="V3069" i="1"/>
  <c r="W3069" i="1"/>
  <c r="U3073" i="1"/>
  <c r="V3073" i="1"/>
  <c r="W3073" i="1"/>
  <c r="U3077" i="1"/>
  <c r="V3077" i="1"/>
  <c r="W3077" i="1"/>
  <c r="U3081" i="1"/>
  <c r="W3081" i="1"/>
  <c r="V3081" i="1"/>
  <c r="U3085" i="1"/>
  <c r="V3085" i="1"/>
  <c r="W3085" i="1"/>
  <c r="U3089" i="1"/>
  <c r="V3089" i="1"/>
  <c r="W3089" i="1"/>
  <c r="U3093" i="1"/>
  <c r="V3093" i="1"/>
  <c r="W3093" i="1"/>
  <c r="U3097" i="1"/>
  <c r="V3097" i="1"/>
  <c r="W3097" i="1"/>
  <c r="U3101" i="1"/>
  <c r="V3101" i="1"/>
  <c r="W3101" i="1"/>
  <c r="U3105" i="1"/>
  <c r="V3105" i="1"/>
  <c r="W3105" i="1"/>
  <c r="U3109" i="1"/>
  <c r="V3109" i="1"/>
  <c r="W3109" i="1"/>
  <c r="U3113" i="1"/>
  <c r="V3113" i="1"/>
  <c r="W3113" i="1"/>
  <c r="U3117" i="1"/>
  <c r="V3117" i="1"/>
  <c r="W3117" i="1"/>
  <c r="U3121" i="1"/>
  <c r="V3121" i="1"/>
  <c r="W3121" i="1"/>
  <c r="U3125" i="1"/>
  <c r="V3125" i="1"/>
  <c r="W3125" i="1"/>
  <c r="U3129" i="1"/>
  <c r="V3129" i="1"/>
  <c r="W3129" i="1"/>
  <c r="U3133" i="1"/>
  <c r="V3133" i="1"/>
  <c r="W3133" i="1"/>
  <c r="U3137" i="1"/>
  <c r="V3137" i="1"/>
  <c r="W3137" i="1"/>
  <c r="V3139" i="1"/>
  <c r="U3139" i="1"/>
  <c r="U3141" i="1"/>
  <c r="V3141" i="1"/>
  <c r="W3141" i="1"/>
  <c r="U3145" i="1"/>
  <c r="W3145" i="1"/>
  <c r="V3145" i="1"/>
  <c r="V3147" i="1"/>
  <c r="U3147" i="1"/>
  <c r="U3149" i="1"/>
  <c r="V3149" i="1"/>
  <c r="W3149" i="1"/>
  <c r="U3153" i="1"/>
  <c r="V3153" i="1"/>
  <c r="W3153" i="1"/>
  <c r="V3155" i="1"/>
  <c r="U3155" i="1"/>
  <c r="U3157" i="1"/>
  <c r="W3157" i="1"/>
  <c r="V3157" i="1"/>
  <c r="U3161" i="1"/>
  <c r="V3161" i="1"/>
  <c r="W3161" i="1"/>
  <c r="V3163" i="1"/>
  <c r="U3163" i="1"/>
  <c r="U3165" i="1"/>
  <c r="V3165" i="1"/>
  <c r="W3165" i="1"/>
  <c r="U3169" i="1"/>
  <c r="V3169" i="1"/>
  <c r="W3169" i="1"/>
  <c r="V3171" i="1"/>
  <c r="U3171" i="1"/>
  <c r="U3173" i="1"/>
  <c r="V3173" i="1"/>
  <c r="W3173" i="1"/>
  <c r="U3177" i="1"/>
  <c r="V3177" i="1"/>
  <c r="W3177" i="1"/>
  <c r="V3179" i="1"/>
  <c r="U3179" i="1"/>
  <c r="U3181" i="1"/>
  <c r="V3181" i="1"/>
  <c r="W3181" i="1"/>
  <c r="U3185" i="1"/>
  <c r="V3185" i="1"/>
  <c r="W3185" i="1"/>
  <c r="V3187" i="1"/>
  <c r="U3187" i="1"/>
  <c r="U3189" i="1"/>
  <c r="V3189" i="1"/>
  <c r="W3189" i="1"/>
  <c r="U3193" i="1"/>
  <c r="W3193" i="1"/>
  <c r="V3193" i="1"/>
  <c r="V3195" i="1"/>
  <c r="U3195" i="1"/>
  <c r="U3197" i="1"/>
  <c r="V3197" i="1"/>
  <c r="W3197" i="1"/>
  <c r="U3201" i="1"/>
  <c r="V3201" i="1"/>
  <c r="W3201" i="1"/>
  <c r="V3203" i="1"/>
  <c r="U3203" i="1"/>
  <c r="U3205" i="1"/>
  <c r="V3205" i="1"/>
  <c r="W3205" i="1"/>
  <c r="U3209" i="1"/>
  <c r="W3209" i="1"/>
  <c r="V3209" i="1"/>
  <c r="V3211" i="1"/>
  <c r="U3211" i="1"/>
  <c r="U3213" i="1"/>
  <c r="W3213" i="1"/>
  <c r="V3213" i="1"/>
  <c r="U3217" i="1"/>
  <c r="V3217" i="1"/>
  <c r="W3217" i="1"/>
  <c r="V3219" i="1"/>
  <c r="U3219" i="1"/>
  <c r="U3221" i="1"/>
  <c r="V3221" i="1"/>
  <c r="W3221" i="1"/>
  <c r="U3225" i="1"/>
  <c r="V3225" i="1"/>
  <c r="W3225" i="1"/>
  <c r="V3227" i="1"/>
  <c r="U3227" i="1"/>
  <c r="U3229" i="1"/>
  <c r="W3229" i="1"/>
  <c r="V3229" i="1"/>
  <c r="U3233" i="1"/>
  <c r="W3233" i="1"/>
  <c r="V3233" i="1"/>
  <c r="W3235" i="1"/>
  <c r="U3235" i="1"/>
  <c r="U3237" i="1"/>
  <c r="W3237" i="1"/>
  <c r="U3241" i="1"/>
  <c r="V3241" i="1"/>
  <c r="W3241" i="1"/>
  <c r="W3243" i="1"/>
  <c r="U3243" i="1"/>
  <c r="V3243" i="1"/>
  <c r="U3245" i="1"/>
  <c r="W3245" i="1"/>
  <c r="W3247" i="1"/>
  <c r="U3247" i="1"/>
  <c r="V3247" i="1"/>
  <c r="U3249" i="1"/>
  <c r="V3249" i="1"/>
  <c r="W3249" i="1"/>
  <c r="W3251" i="1"/>
  <c r="V3251" i="1"/>
  <c r="U3253" i="1"/>
  <c r="W3253" i="1"/>
  <c r="W3255" i="1"/>
  <c r="U3255" i="1"/>
  <c r="V3255" i="1"/>
  <c r="U3257" i="1"/>
  <c r="V3257" i="1"/>
  <c r="W3257" i="1"/>
  <c r="W3259" i="1"/>
  <c r="V3259" i="1"/>
  <c r="U3261" i="1"/>
  <c r="W3261" i="1"/>
  <c r="W3263" i="1"/>
  <c r="U3263" i="1"/>
  <c r="U3265" i="1"/>
  <c r="V3265" i="1"/>
  <c r="W3271" i="1"/>
  <c r="U3271" i="1"/>
  <c r="U3273" i="1"/>
  <c r="V3273" i="1"/>
  <c r="W3275" i="1"/>
  <c r="V3275" i="1"/>
  <c r="U3277" i="1"/>
  <c r="W3277" i="1"/>
  <c r="W3279" i="1"/>
  <c r="U3279" i="1"/>
  <c r="V3279" i="1"/>
  <c r="U3281" i="1"/>
  <c r="W3281" i="1"/>
  <c r="V3281" i="1"/>
  <c r="W3283" i="1"/>
  <c r="V3283" i="1"/>
  <c r="W3287" i="1"/>
  <c r="U3287" i="1"/>
  <c r="V3287" i="1"/>
  <c r="U3289" i="1"/>
  <c r="V3289" i="1"/>
  <c r="W3289" i="1"/>
  <c r="W3291" i="1"/>
  <c r="V3291" i="1"/>
  <c r="U3293" i="1"/>
  <c r="W3293" i="1"/>
  <c r="W3295" i="1"/>
  <c r="U3295" i="1"/>
  <c r="U3297" i="1"/>
  <c r="V3297" i="1"/>
  <c r="W3303" i="1"/>
  <c r="U3303" i="1"/>
  <c r="U3305" i="1"/>
  <c r="V3305" i="1"/>
  <c r="W3307" i="1"/>
  <c r="V3307" i="1"/>
  <c r="U3309" i="1"/>
  <c r="W3309" i="1"/>
  <c r="U3311" i="1"/>
  <c r="V3311" i="1"/>
  <c r="W3311" i="1"/>
  <c r="W3315" i="1"/>
  <c r="V3315" i="1"/>
  <c r="U3317" i="1"/>
  <c r="V3317" i="1"/>
  <c r="V3321" i="1"/>
  <c r="U3321" i="1"/>
  <c r="W3321" i="1"/>
  <c r="W3323" i="1"/>
  <c r="U3323" i="1"/>
  <c r="V3323" i="1"/>
  <c r="V3327" i="1"/>
  <c r="U3327" i="1"/>
  <c r="W3327" i="1"/>
  <c r="U3329" i="1"/>
  <c r="V3329" i="1"/>
  <c r="U3333" i="1"/>
  <c r="V3333" i="1"/>
  <c r="U3335" i="1"/>
  <c r="V3335" i="1"/>
  <c r="W3335" i="1"/>
  <c r="V3337" i="1"/>
  <c r="W3337" i="1"/>
  <c r="U3337" i="1"/>
  <c r="U3341" i="1"/>
  <c r="W3341" i="1"/>
  <c r="V3343" i="1"/>
  <c r="U3343" i="1"/>
  <c r="W3347" i="1"/>
  <c r="V3347" i="1"/>
  <c r="U3349" i="1"/>
  <c r="W3349" i="1"/>
  <c r="V3349" i="1"/>
  <c r="V3353" i="1"/>
  <c r="W3353" i="1"/>
  <c r="W3355" i="1"/>
  <c r="U3355" i="1"/>
  <c r="V3359" i="1"/>
  <c r="U3359" i="1"/>
  <c r="W3359" i="1"/>
  <c r="U3361" i="1"/>
  <c r="V3361" i="1"/>
  <c r="W3361" i="1"/>
  <c r="W3365" i="1"/>
  <c r="U3365" i="1"/>
  <c r="V3365" i="1"/>
  <c r="U3369" i="1"/>
  <c r="V3369" i="1"/>
  <c r="W3369" i="1"/>
  <c r="W3373" i="1"/>
  <c r="V3373" i="1"/>
  <c r="U3373" i="1"/>
  <c r="U3377" i="1"/>
  <c r="W3377" i="1"/>
  <c r="V3377" i="1"/>
  <c r="W3381" i="1"/>
  <c r="U3381" i="1"/>
  <c r="V3381" i="1"/>
  <c r="U3385" i="1"/>
  <c r="V3385" i="1"/>
  <c r="W3385" i="1"/>
  <c r="W3389" i="1"/>
  <c r="U3389" i="1"/>
  <c r="V3389" i="1"/>
  <c r="U3393" i="1"/>
  <c r="W3393" i="1"/>
  <c r="V3393" i="1"/>
  <c r="W3397" i="1"/>
  <c r="U3397" i="1"/>
  <c r="V3397" i="1"/>
  <c r="U3401" i="1"/>
  <c r="V3401" i="1"/>
  <c r="W3401" i="1"/>
  <c r="W3405" i="1"/>
  <c r="U3405" i="1"/>
  <c r="V3405" i="1"/>
  <c r="U3409" i="1"/>
  <c r="V3409" i="1"/>
  <c r="W3409" i="1"/>
  <c r="W3413" i="1"/>
  <c r="U3413" i="1"/>
  <c r="V3413" i="1"/>
  <c r="U3417" i="1"/>
  <c r="V3417" i="1"/>
  <c r="W3417" i="1"/>
  <c r="W3421" i="1"/>
  <c r="V3421" i="1"/>
  <c r="U3421" i="1"/>
  <c r="U3425" i="1"/>
  <c r="V3425" i="1"/>
  <c r="W3425" i="1"/>
  <c r="W3429" i="1"/>
  <c r="U3429" i="1"/>
  <c r="V3429" i="1"/>
  <c r="U3433" i="1"/>
  <c r="V3433" i="1"/>
  <c r="W3433" i="1"/>
  <c r="W3437" i="1"/>
  <c r="V3437" i="1"/>
  <c r="U3437" i="1"/>
  <c r="U3441" i="1"/>
  <c r="W3441" i="1"/>
  <c r="V3441" i="1"/>
  <c r="V3445" i="1"/>
  <c r="W3445" i="1"/>
  <c r="U3445" i="1"/>
  <c r="U3449" i="1"/>
  <c r="V3449" i="1"/>
  <c r="W3449" i="1"/>
  <c r="U3453" i="1"/>
  <c r="V3453" i="1"/>
  <c r="W3453" i="1"/>
  <c r="U3457" i="1"/>
  <c r="W3457" i="1"/>
  <c r="V3457" i="1"/>
  <c r="W3461" i="1"/>
  <c r="U3461" i="1"/>
  <c r="V3461" i="1"/>
  <c r="U3465" i="1"/>
  <c r="W3465" i="1"/>
  <c r="V3465" i="1"/>
  <c r="V3469" i="1"/>
  <c r="U3469" i="1"/>
  <c r="W3469" i="1"/>
  <c r="U3473" i="1"/>
  <c r="V3473" i="1"/>
  <c r="W3473" i="1"/>
  <c r="U3475" i="1"/>
  <c r="W3475" i="1"/>
  <c r="U3477" i="1"/>
  <c r="V3477" i="1"/>
  <c r="W3477" i="1"/>
  <c r="U3481" i="1"/>
  <c r="W3481" i="1"/>
  <c r="V3481" i="1"/>
  <c r="U3483" i="1"/>
  <c r="W3483" i="1"/>
  <c r="V3485" i="1"/>
  <c r="W3485" i="1"/>
  <c r="U3485" i="1"/>
  <c r="U3489" i="1"/>
  <c r="V3489" i="1"/>
  <c r="W3489" i="1"/>
  <c r="U3491" i="1"/>
  <c r="W3491" i="1"/>
  <c r="U3493" i="1"/>
  <c r="V3493" i="1"/>
  <c r="W3493" i="1"/>
  <c r="U3497" i="1"/>
  <c r="W3497" i="1"/>
  <c r="V3497" i="1"/>
  <c r="U3499" i="1"/>
  <c r="W3499" i="1"/>
  <c r="V3501" i="1"/>
  <c r="W3501" i="1"/>
  <c r="U3501" i="1"/>
  <c r="U3505" i="1"/>
  <c r="V3505" i="1"/>
  <c r="W3505" i="1"/>
  <c r="U3507" i="1"/>
  <c r="W3507" i="1"/>
  <c r="U3509" i="1"/>
  <c r="V3509" i="1"/>
  <c r="W3509" i="1"/>
  <c r="U3513" i="1"/>
  <c r="W3513" i="1"/>
  <c r="V3513" i="1"/>
  <c r="U3515" i="1"/>
  <c r="W3515" i="1"/>
  <c r="V3517" i="1"/>
  <c r="W3517" i="1"/>
  <c r="U3517" i="1"/>
  <c r="U3521" i="1"/>
  <c r="V3521" i="1"/>
  <c r="W3521" i="1"/>
  <c r="U3523" i="1"/>
  <c r="W3523" i="1"/>
  <c r="U3525" i="1"/>
  <c r="V3525" i="1"/>
  <c r="W3525" i="1"/>
  <c r="U3529" i="1"/>
  <c r="W3529" i="1"/>
  <c r="V3529" i="1"/>
  <c r="U3531" i="1"/>
  <c r="W3531" i="1"/>
  <c r="V3533" i="1"/>
  <c r="W3533" i="1"/>
  <c r="U3533" i="1"/>
  <c r="U3537" i="1"/>
  <c r="V3537" i="1"/>
  <c r="W3537" i="1"/>
  <c r="U3539" i="1"/>
  <c r="W3539" i="1"/>
  <c r="U3541" i="1"/>
  <c r="V3541" i="1"/>
  <c r="W3541" i="1"/>
  <c r="U3545" i="1"/>
  <c r="W3545" i="1"/>
  <c r="V3545" i="1"/>
  <c r="U3547" i="1"/>
  <c r="W3547" i="1"/>
  <c r="V3549" i="1"/>
  <c r="W3549" i="1"/>
  <c r="U3549" i="1"/>
  <c r="U3553" i="1"/>
  <c r="V3553" i="1"/>
  <c r="W3553" i="1"/>
  <c r="U3555" i="1"/>
  <c r="W3555" i="1"/>
  <c r="U3557" i="1"/>
  <c r="V3557" i="1"/>
  <c r="W3557" i="1"/>
  <c r="U3561" i="1"/>
  <c r="W3561" i="1"/>
  <c r="V3561" i="1"/>
  <c r="U3563" i="1"/>
  <c r="W3563" i="1"/>
  <c r="V3565" i="1"/>
  <c r="W3565" i="1"/>
  <c r="U3565" i="1"/>
  <c r="U3569" i="1"/>
  <c r="V3569" i="1"/>
  <c r="W3569" i="1"/>
  <c r="U3571" i="1"/>
  <c r="W3571" i="1"/>
  <c r="U3573" i="1"/>
  <c r="V3573" i="1"/>
  <c r="W3573" i="1"/>
  <c r="U3577" i="1"/>
  <c r="V3577" i="1"/>
  <c r="W3577" i="1"/>
  <c r="U3579" i="1"/>
  <c r="W3579" i="1"/>
  <c r="U3581" i="1"/>
  <c r="V3581" i="1"/>
  <c r="W3581" i="1"/>
  <c r="U3585" i="1"/>
  <c r="V3585" i="1"/>
  <c r="W3585" i="1"/>
  <c r="U3587" i="1"/>
  <c r="W3587" i="1"/>
  <c r="U3589" i="1"/>
  <c r="V3589" i="1"/>
  <c r="W3589" i="1"/>
  <c r="W3593" i="1"/>
  <c r="U3593" i="1"/>
  <c r="V3593" i="1"/>
  <c r="U3595" i="1"/>
  <c r="W3595" i="1"/>
  <c r="W3597" i="1"/>
  <c r="U3597" i="1"/>
  <c r="V3597" i="1"/>
  <c r="U3601" i="1"/>
  <c r="V3601" i="1"/>
  <c r="W3601" i="1"/>
  <c r="U3603" i="1"/>
  <c r="W3603" i="1"/>
  <c r="U3605" i="1"/>
  <c r="V3605" i="1"/>
  <c r="W3605" i="1"/>
  <c r="W3609" i="1"/>
  <c r="U3609" i="1"/>
  <c r="V3609" i="1"/>
  <c r="U3611" i="1"/>
  <c r="W3611" i="1"/>
  <c r="W3613" i="1"/>
  <c r="U3613" i="1"/>
  <c r="V3613" i="1"/>
  <c r="U3617" i="1"/>
  <c r="V3617" i="1"/>
  <c r="W3617" i="1"/>
  <c r="U3619" i="1"/>
  <c r="W3619" i="1"/>
  <c r="U3621" i="1"/>
  <c r="V3621" i="1"/>
  <c r="W3621" i="1"/>
  <c r="W3625" i="1"/>
  <c r="U3625" i="1"/>
  <c r="V3625" i="1"/>
  <c r="U3627" i="1"/>
  <c r="W3627" i="1"/>
  <c r="V3629" i="1"/>
  <c r="W3629" i="1"/>
  <c r="U3629" i="1"/>
  <c r="U3633" i="1"/>
  <c r="V3633" i="1"/>
  <c r="W3633" i="1"/>
  <c r="U3635" i="1"/>
  <c r="W3635" i="1"/>
  <c r="U3637" i="1"/>
  <c r="V3637" i="1"/>
  <c r="W3637" i="1"/>
  <c r="U3641" i="1"/>
  <c r="V3641" i="1"/>
  <c r="W3641" i="1"/>
  <c r="U3643" i="1"/>
  <c r="W3643" i="1"/>
  <c r="U3645" i="1"/>
  <c r="V3645" i="1"/>
  <c r="W3645" i="1"/>
  <c r="U3649" i="1"/>
  <c r="V3649" i="1"/>
  <c r="W3649" i="1"/>
  <c r="U3653" i="1"/>
  <c r="V3653" i="1"/>
  <c r="W3653" i="1"/>
  <c r="U3657" i="1"/>
  <c r="V3657" i="1"/>
  <c r="W3657" i="1"/>
  <c r="U3661" i="1"/>
  <c r="V3661" i="1"/>
  <c r="W3661" i="1"/>
  <c r="U3665" i="1"/>
  <c r="W3665" i="1"/>
  <c r="V3665" i="1"/>
  <c r="V3669" i="1"/>
  <c r="W3669" i="1"/>
  <c r="U3669" i="1"/>
  <c r="U3673" i="1"/>
  <c r="V3673" i="1"/>
  <c r="W3673" i="1"/>
  <c r="U3677" i="1"/>
  <c r="V3677" i="1"/>
  <c r="W3677" i="1"/>
  <c r="U3681" i="1"/>
  <c r="V3681" i="1"/>
  <c r="W3681" i="1"/>
  <c r="U3685" i="1"/>
  <c r="V3685" i="1"/>
  <c r="W3685" i="1"/>
  <c r="V3687" i="1"/>
  <c r="W3687" i="1"/>
  <c r="W3689" i="1"/>
  <c r="U3689" i="1"/>
  <c r="V3689" i="1"/>
  <c r="V3691" i="1"/>
  <c r="U3691" i="1"/>
  <c r="W3691" i="1"/>
  <c r="U3693" i="1"/>
  <c r="V3693" i="1"/>
  <c r="W3693" i="1"/>
  <c r="V3695" i="1"/>
  <c r="U3695" i="1"/>
  <c r="W3695" i="1"/>
  <c r="U3697" i="1"/>
  <c r="V3697" i="1"/>
  <c r="W3697" i="1"/>
  <c r="U3701" i="1"/>
  <c r="V3701" i="1"/>
  <c r="W3701" i="1"/>
  <c r="V3703" i="1"/>
  <c r="U3703" i="1"/>
  <c r="W3703" i="1"/>
  <c r="W3705" i="1"/>
  <c r="U3705" i="1"/>
  <c r="V3705" i="1"/>
  <c r="V3707" i="1"/>
  <c r="U3707" i="1"/>
  <c r="W3707" i="1"/>
  <c r="U3709" i="1"/>
  <c r="V3709" i="1"/>
  <c r="W3709" i="1"/>
  <c r="W3713" i="1"/>
  <c r="U3713" i="1"/>
  <c r="V3713" i="1"/>
  <c r="U3717" i="1"/>
  <c r="V3717" i="1"/>
  <c r="W3717" i="1"/>
  <c r="V3719" i="1"/>
  <c r="W3719" i="1"/>
  <c r="U3721" i="1"/>
  <c r="V3721" i="1"/>
  <c r="W3721" i="1"/>
  <c r="V3723" i="1"/>
  <c r="U3723" i="1"/>
  <c r="W3723" i="1"/>
  <c r="W3725" i="1"/>
  <c r="U3725" i="1"/>
  <c r="V3725" i="1"/>
  <c r="V3727" i="1"/>
  <c r="U3727" i="1"/>
  <c r="W3727" i="1"/>
  <c r="V3729" i="1"/>
  <c r="W3729" i="1"/>
  <c r="U3729" i="1"/>
  <c r="W3733" i="1"/>
  <c r="U3733" i="1"/>
  <c r="V3733" i="1"/>
  <c r="V3735" i="1"/>
  <c r="U3735" i="1"/>
  <c r="W3735" i="1"/>
  <c r="U3737" i="1"/>
  <c r="V3737" i="1"/>
  <c r="W3737" i="1"/>
  <c r="W3739" i="1"/>
  <c r="U3739" i="1"/>
  <c r="V3739" i="1"/>
  <c r="V3743" i="1"/>
  <c r="W3743" i="1"/>
  <c r="V3745" i="1"/>
  <c r="W3745" i="1"/>
  <c r="U3745" i="1"/>
  <c r="W3747" i="1"/>
  <c r="U3747" i="1"/>
  <c r="V3747" i="1"/>
  <c r="U3749" i="1"/>
  <c r="W3749" i="1"/>
  <c r="V3751" i="1"/>
  <c r="U3751" i="1"/>
  <c r="W3753" i="1"/>
  <c r="U3753" i="1"/>
  <c r="V3753" i="1"/>
  <c r="U3757" i="1"/>
  <c r="W3757" i="1"/>
  <c r="V3757" i="1"/>
  <c r="V3759" i="1"/>
  <c r="U3759" i="1"/>
  <c r="W3761" i="1"/>
  <c r="U3761" i="1"/>
  <c r="V3761" i="1"/>
  <c r="W3763" i="1"/>
  <c r="U3763" i="1"/>
  <c r="V3763" i="1"/>
  <c r="V3765" i="1"/>
  <c r="U3765" i="1"/>
  <c r="U3769" i="1"/>
  <c r="W3769" i="1"/>
  <c r="V3769" i="1"/>
  <c r="U3771" i="1"/>
  <c r="V3771" i="1"/>
  <c r="W3771" i="1"/>
  <c r="V3773" i="1"/>
  <c r="W3773" i="1"/>
  <c r="U3773" i="1"/>
  <c r="V3775" i="1"/>
  <c r="U3775" i="1"/>
  <c r="W3775" i="1"/>
  <c r="U3777" i="1"/>
  <c r="V3777" i="1"/>
  <c r="W3777" i="1"/>
  <c r="V3783" i="1"/>
  <c r="W3783" i="1"/>
  <c r="U3783" i="1"/>
  <c r="V3785" i="1"/>
  <c r="W3785" i="1"/>
  <c r="U3785" i="1"/>
  <c r="U3787" i="1"/>
  <c r="W3787" i="1"/>
  <c r="W3789" i="1"/>
  <c r="U3789" i="1"/>
  <c r="V3789" i="1"/>
  <c r="U3793" i="1"/>
  <c r="V3793" i="1"/>
  <c r="W3793" i="1"/>
  <c r="U3795" i="1"/>
  <c r="V3795" i="1"/>
  <c r="W3795" i="1"/>
  <c r="V3797" i="1"/>
  <c r="W3797" i="1"/>
  <c r="U3797" i="1"/>
  <c r="U3799" i="1"/>
  <c r="W3799" i="1"/>
  <c r="W3801" i="1"/>
  <c r="U3801" i="1"/>
  <c r="V3801" i="1"/>
  <c r="V3805" i="1"/>
  <c r="W3805" i="1"/>
  <c r="U3805" i="1"/>
  <c r="U3807" i="1"/>
  <c r="W3807" i="1"/>
  <c r="W3809" i="1"/>
  <c r="V3809" i="1"/>
  <c r="U3809" i="1"/>
  <c r="U3813" i="1"/>
  <c r="V3813" i="1"/>
  <c r="W3813" i="1"/>
  <c r="U3815" i="1"/>
  <c r="W3815" i="1"/>
  <c r="W3817" i="1"/>
  <c r="V3817" i="1"/>
  <c r="U3817" i="1"/>
  <c r="U3821" i="1"/>
  <c r="V3821" i="1"/>
  <c r="W3821" i="1"/>
  <c r="U3823" i="1"/>
  <c r="W3823" i="1"/>
  <c r="W3825" i="1"/>
  <c r="U3825" i="1"/>
  <c r="V3825" i="1"/>
  <c r="V3829" i="1"/>
  <c r="W3829" i="1"/>
  <c r="U3829" i="1"/>
  <c r="U3831" i="1"/>
  <c r="W3831" i="1"/>
  <c r="W3833" i="1"/>
  <c r="U3833" i="1"/>
  <c r="V3833" i="1"/>
  <c r="V3837" i="1"/>
  <c r="W3837" i="1"/>
  <c r="U3837" i="1"/>
  <c r="U3839" i="1"/>
  <c r="W3839" i="1"/>
  <c r="W3841" i="1"/>
  <c r="V3841" i="1"/>
  <c r="U3841" i="1"/>
  <c r="U3845" i="1"/>
  <c r="V3845" i="1"/>
  <c r="W3845" i="1"/>
  <c r="U3847" i="1"/>
  <c r="W3847" i="1"/>
  <c r="W3849" i="1"/>
  <c r="V3849" i="1"/>
  <c r="U3849" i="1"/>
  <c r="U3853" i="1"/>
  <c r="V3853" i="1"/>
  <c r="W3853" i="1"/>
  <c r="U3855" i="1"/>
  <c r="W3855" i="1"/>
  <c r="W3857" i="1"/>
  <c r="U3857" i="1"/>
  <c r="V3857" i="1"/>
  <c r="W3861" i="1"/>
  <c r="U3861" i="1"/>
  <c r="V3861" i="1"/>
  <c r="U3863" i="1"/>
  <c r="W3863" i="1"/>
  <c r="W3865" i="1"/>
  <c r="U3865" i="1"/>
  <c r="V3865" i="1"/>
  <c r="V3869" i="1"/>
  <c r="W3869" i="1"/>
  <c r="U3869" i="1"/>
  <c r="U3871" i="1"/>
  <c r="W3871" i="1"/>
  <c r="W3873" i="1"/>
  <c r="U3873" i="1"/>
  <c r="V3873" i="1"/>
  <c r="U3877" i="1"/>
  <c r="V3877" i="1"/>
  <c r="W3877" i="1"/>
  <c r="U3879" i="1"/>
  <c r="W3879" i="1"/>
  <c r="W3881" i="1"/>
  <c r="V3881" i="1"/>
  <c r="U3881" i="1"/>
  <c r="U3885" i="1"/>
  <c r="V3885" i="1"/>
  <c r="W3885" i="1"/>
  <c r="U3887" i="1"/>
  <c r="W3887" i="1"/>
  <c r="W3889" i="1"/>
  <c r="U3889" i="1"/>
  <c r="V3889" i="1"/>
  <c r="W3893" i="1"/>
  <c r="U3893" i="1"/>
  <c r="V3893" i="1"/>
  <c r="U3895" i="1"/>
  <c r="W3895" i="1"/>
  <c r="W3897" i="1"/>
  <c r="U3897" i="1"/>
  <c r="V3897" i="1"/>
  <c r="V3901" i="1"/>
  <c r="W3901" i="1"/>
  <c r="U3901" i="1"/>
  <c r="U3903" i="1"/>
  <c r="W3903" i="1"/>
  <c r="W3905" i="1"/>
  <c r="U3905" i="1"/>
  <c r="V3905" i="1"/>
  <c r="W3909" i="1"/>
  <c r="U3909" i="1"/>
  <c r="V3909" i="1"/>
  <c r="U3911" i="1"/>
  <c r="W3911" i="1"/>
  <c r="W3913" i="1"/>
  <c r="U3913" i="1"/>
  <c r="V3913" i="1"/>
  <c r="U3917" i="1"/>
  <c r="V3917" i="1"/>
  <c r="W3917" i="1"/>
  <c r="U3919" i="1"/>
  <c r="W3919" i="1"/>
  <c r="W3921" i="1"/>
  <c r="U3921" i="1"/>
  <c r="V3921" i="1"/>
  <c r="U3925" i="1"/>
  <c r="V3925" i="1"/>
  <c r="W3925" i="1"/>
  <c r="U3927" i="1"/>
  <c r="W3927" i="1"/>
  <c r="W3929" i="1"/>
  <c r="U3929" i="1"/>
  <c r="V3929" i="1"/>
  <c r="U3933" i="1"/>
  <c r="V3933" i="1"/>
  <c r="W3933" i="1"/>
  <c r="U3935" i="1"/>
  <c r="W3935" i="1"/>
  <c r="W3937" i="1"/>
  <c r="U3937" i="1"/>
  <c r="V3937" i="1"/>
  <c r="W3941" i="1"/>
  <c r="U3941" i="1"/>
  <c r="V3941" i="1"/>
  <c r="U3943" i="1"/>
  <c r="W3943" i="1"/>
  <c r="W3945" i="1"/>
  <c r="U3945" i="1"/>
  <c r="V3945" i="1"/>
  <c r="U3949" i="1"/>
  <c r="V3949" i="1"/>
  <c r="W3949" i="1"/>
  <c r="U3951" i="1"/>
  <c r="W3951" i="1"/>
  <c r="W3953" i="1"/>
  <c r="U3953" i="1"/>
  <c r="V3953" i="1"/>
  <c r="U3957" i="1"/>
  <c r="V3957" i="1"/>
  <c r="W3957" i="1"/>
  <c r="U3959" i="1"/>
  <c r="W3959" i="1"/>
  <c r="W3961" i="1"/>
  <c r="U3961" i="1"/>
  <c r="V3961" i="1"/>
  <c r="U3965" i="1"/>
  <c r="V3965" i="1"/>
  <c r="W3965" i="1"/>
  <c r="U3967" i="1"/>
  <c r="W3967" i="1"/>
  <c r="W3969" i="1"/>
  <c r="U3969" i="1"/>
  <c r="V3969" i="1"/>
  <c r="W3973" i="1"/>
  <c r="U3973" i="1"/>
  <c r="V3973" i="1"/>
  <c r="U3975" i="1"/>
  <c r="W3975" i="1"/>
  <c r="W3977" i="1"/>
  <c r="U3977" i="1"/>
  <c r="V3977" i="1"/>
  <c r="U3981" i="1"/>
  <c r="V3981" i="1"/>
  <c r="W3981" i="1"/>
  <c r="U3983" i="1"/>
  <c r="W3983" i="1"/>
  <c r="W3985" i="1"/>
  <c r="U3985" i="1"/>
  <c r="V3985" i="1"/>
  <c r="U3989" i="1"/>
  <c r="V3989" i="1"/>
  <c r="W3989" i="1"/>
  <c r="U3991" i="1"/>
  <c r="W3991" i="1"/>
  <c r="W3993" i="1"/>
  <c r="U3993" i="1"/>
  <c r="V3993" i="1"/>
  <c r="U3997" i="1"/>
  <c r="V3997" i="1"/>
  <c r="W3997" i="1"/>
  <c r="U3999" i="1"/>
  <c r="W3999" i="1"/>
  <c r="W4001" i="1"/>
  <c r="U4001" i="1"/>
  <c r="V4001" i="1"/>
  <c r="W4005" i="1"/>
  <c r="U4005" i="1"/>
  <c r="V4005" i="1"/>
  <c r="U4007" i="1"/>
  <c r="W4007" i="1"/>
  <c r="W4009" i="1"/>
  <c r="U4009" i="1"/>
  <c r="V4009" i="1"/>
  <c r="U4013" i="1"/>
  <c r="V4013" i="1"/>
  <c r="W4013" i="1"/>
  <c r="U4015" i="1"/>
  <c r="W4015" i="1"/>
  <c r="W4017" i="1"/>
  <c r="U4017" i="1"/>
  <c r="V4017" i="1"/>
  <c r="U4021" i="1"/>
  <c r="V4021" i="1"/>
  <c r="W4021" i="1"/>
  <c r="U4023" i="1"/>
  <c r="W4023" i="1"/>
  <c r="W4025" i="1"/>
  <c r="U4025" i="1"/>
  <c r="V4025" i="1"/>
  <c r="U4029" i="1"/>
  <c r="V4029" i="1"/>
  <c r="W4029" i="1"/>
  <c r="U4031" i="1"/>
  <c r="W4031" i="1"/>
  <c r="W4033" i="1"/>
  <c r="U4033" i="1"/>
  <c r="V4033" i="1"/>
  <c r="W4037" i="1"/>
  <c r="U4037" i="1"/>
  <c r="V4037" i="1"/>
  <c r="U4039" i="1"/>
  <c r="W4039" i="1"/>
  <c r="W4041" i="1"/>
  <c r="U4041" i="1"/>
  <c r="V4041" i="1"/>
  <c r="U4045" i="1"/>
  <c r="V4045" i="1"/>
  <c r="W4045" i="1"/>
  <c r="U4047" i="1"/>
  <c r="W4047" i="1"/>
  <c r="V4049" i="1"/>
  <c r="U4049" i="1"/>
  <c r="U4053" i="1"/>
  <c r="V4053" i="1"/>
  <c r="W4053" i="1"/>
  <c r="U4055" i="1"/>
  <c r="W4055" i="1"/>
  <c r="V4057" i="1"/>
  <c r="U4057" i="1"/>
  <c r="W4061" i="1"/>
  <c r="U4061" i="1"/>
  <c r="V4061" i="1"/>
  <c r="U4063" i="1"/>
  <c r="W4063" i="1"/>
  <c r="V4065" i="1"/>
  <c r="U4065" i="1"/>
  <c r="U4069" i="1"/>
  <c r="V4069" i="1"/>
  <c r="W4069" i="1"/>
  <c r="U4071" i="1"/>
  <c r="W4071" i="1"/>
  <c r="V4073" i="1"/>
  <c r="U4073" i="1"/>
  <c r="U4077" i="1"/>
  <c r="V4077" i="1"/>
  <c r="W4077" i="1"/>
  <c r="U4079" i="1"/>
  <c r="W4079" i="1"/>
  <c r="V4081" i="1"/>
  <c r="U4081" i="1"/>
  <c r="U4085" i="1"/>
  <c r="V4085" i="1"/>
  <c r="W4085" i="1"/>
  <c r="U4087" i="1"/>
  <c r="W4087" i="1"/>
  <c r="V4089" i="1"/>
  <c r="U4089" i="1"/>
  <c r="U4093" i="1"/>
  <c r="V4093" i="1"/>
  <c r="W4093" i="1"/>
  <c r="U4095" i="1"/>
  <c r="W4095" i="1"/>
  <c r="V4097" i="1"/>
  <c r="U4097" i="1"/>
  <c r="V4101" i="1"/>
  <c r="W4101" i="1"/>
  <c r="U4101" i="1"/>
  <c r="U4103" i="1"/>
  <c r="W4103" i="1"/>
  <c r="V4105" i="1"/>
  <c r="U4105" i="1"/>
  <c r="U4109" i="1"/>
  <c r="V4109" i="1"/>
  <c r="W4109" i="1"/>
  <c r="U4111" i="1"/>
  <c r="W4111" i="1"/>
  <c r="V4113" i="1"/>
  <c r="U4113" i="1"/>
  <c r="U4117" i="1"/>
  <c r="V4117" i="1"/>
  <c r="W4117" i="1"/>
  <c r="U4119" i="1"/>
  <c r="V4119" i="1"/>
  <c r="W4119" i="1"/>
  <c r="V4121" i="1"/>
  <c r="U4121" i="1"/>
  <c r="V4125" i="1"/>
  <c r="W4125" i="1"/>
  <c r="U4125" i="1"/>
  <c r="U4127" i="1"/>
  <c r="V4127" i="1"/>
  <c r="W4127" i="1"/>
  <c r="V4129" i="1"/>
  <c r="U4129" i="1"/>
  <c r="U4135" i="1"/>
  <c r="W4135" i="1"/>
  <c r="V4135" i="1"/>
  <c r="V4137" i="1"/>
  <c r="U4137" i="1"/>
  <c r="U4139" i="1"/>
  <c r="V4139" i="1"/>
  <c r="U4143" i="1"/>
  <c r="V4143" i="1"/>
  <c r="W4143" i="1"/>
  <c r="V4145" i="1"/>
  <c r="U4145" i="1"/>
  <c r="U4147" i="1"/>
  <c r="V4147" i="1"/>
  <c r="U4151" i="1"/>
  <c r="V4151" i="1"/>
  <c r="W4151" i="1"/>
  <c r="V4153" i="1"/>
  <c r="U4153" i="1"/>
  <c r="U4155" i="1"/>
  <c r="V4155" i="1"/>
  <c r="U4159" i="1"/>
  <c r="V4159" i="1"/>
  <c r="W4159" i="1"/>
  <c r="V4161" i="1"/>
  <c r="U4161" i="1"/>
  <c r="U4163" i="1"/>
  <c r="V4163" i="1"/>
  <c r="U4167" i="1"/>
  <c r="V4167" i="1"/>
  <c r="W4167" i="1"/>
  <c r="V4169" i="1"/>
  <c r="U4169" i="1"/>
  <c r="U4171" i="1"/>
  <c r="V4171" i="1"/>
  <c r="U4175" i="1"/>
  <c r="V4175" i="1"/>
  <c r="W4175" i="1"/>
  <c r="V4177" i="1"/>
  <c r="U4177" i="1"/>
  <c r="U4179" i="1"/>
  <c r="V4179" i="1"/>
  <c r="U4183" i="1"/>
  <c r="V4183" i="1"/>
  <c r="W4183" i="1"/>
  <c r="V4185" i="1"/>
  <c r="U4185" i="1"/>
  <c r="U4187" i="1"/>
  <c r="V4187" i="1"/>
  <c r="U4191" i="1"/>
  <c r="V4191" i="1"/>
  <c r="W4191" i="1"/>
  <c r="V4193" i="1"/>
  <c r="U4193" i="1"/>
  <c r="U4195" i="1"/>
  <c r="V4195" i="1"/>
  <c r="U4199" i="1"/>
  <c r="W4199" i="1"/>
  <c r="V4199" i="1"/>
  <c r="V4201" i="1"/>
  <c r="U4201" i="1"/>
  <c r="U4203" i="1"/>
  <c r="V4203" i="1"/>
  <c r="U4207" i="1"/>
  <c r="V4207" i="1"/>
  <c r="W4207" i="1"/>
  <c r="V4209" i="1"/>
  <c r="U4209" i="1"/>
  <c r="U4211" i="1"/>
  <c r="V4211" i="1"/>
  <c r="U4215" i="1"/>
  <c r="V4215" i="1"/>
  <c r="W4215" i="1"/>
  <c r="V4217" i="1"/>
  <c r="U4217" i="1"/>
  <c r="U4219" i="1"/>
  <c r="V4219" i="1"/>
  <c r="U4223" i="1"/>
  <c r="V4223" i="1"/>
  <c r="W4223" i="1"/>
  <c r="V4225" i="1"/>
  <c r="U4225" i="1"/>
  <c r="U4227" i="1"/>
  <c r="V4227" i="1"/>
  <c r="U4231" i="1"/>
  <c r="V4231" i="1"/>
  <c r="W4231" i="1"/>
  <c r="V4233" i="1"/>
  <c r="U4233" i="1"/>
  <c r="U4235" i="1"/>
  <c r="V4235" i="1"/>
  <c r="U4239" i="1"/>
  <c r="V4239" i="1"/>
  <c r="W4239" i="1"/>
  <c r="V4241" i="1"/>
  <c r="U4241" i="1"/>
  <c r="U4243" i="1"/>
  <c r="V4243" i="1"/>
  <c r="U4247" i="1"/>
  <c r="V4247" i="1"/>
  <c r="W4247" i="1"/>
  <c r="V4249" i="1"/>
  <c r="U4249" i="1"/>
  <c r="U4251" i="1"/>
  <c r="V4251" i="1"/>
  <c r="U4255" i="1"/>
  <c r="V4255" i="1"/>
  <c r="W4255" i="1"/>
  <c r="V4257" i="1"/>
  <c r="U4257" i="1"/>
  <c r="U4259" i="1"/>
  <c r="V4259" i="1"/>
  <c r="U4263" i="1"/>
  <c r="W4263" i="1"/>
  <c r="V4263" i="1"/>
  <c r="V4265" i="1"/>
  <c r="U4265" i="1"/>
  <c r="U4267" i="1"/>
  <c r="V4267" i="1"/>
  <c r="U4271" i="1"/>
  <c r="V4271" i="1"/>
  <c r="W4271" i="1"/>
  <c r="V4273" i="1"/>
  <c r="U4273" i="1"/>
  <c r="U4275" i="1"/>
  <c r="V4275" i="1"/>
  <c r="U4279" i="1"/>
  <c r="V4279" i="1"/>
  <c r="W4279" i="1"/>
  <c r="V4281" i="1"/>
  <c r="U4281" i="1"/>
  <c r="U4283" i="1"/>
  <c r="V4283" i="1"/>
  <c r="U4287" i="1"/>
  <c r="V4287" i="1"/>
  <c r="W4287" i="1"/>
  <c r="V4289" i="1"/>
  <c r="U4289" i="1"/>
  <c r="U4291" i="1"/>
  <c r="V4291" i="1"/>
  <c r="U4295" i="1"/>
  <c r="V4295" i="1"/>
  <c r="W4295" i="1"/>
  <c r="V4297" i="1"/>
  <c r="U4297" i="1"/>
  <c r="U4299" i="1"/>
  <c r="V4299" i="1"/>
  <c r="U4303" i="1"/>
  <c r="V4303" i="1"/>
  <c r="W4303" i="1"/>
  <c r="V4305" i="1"/>
  <c r="U4305" i="1"/>
  <c r="U4307" i="1"/>
  <c r="V4307" i="1"/>
  <c r="U4311" i="1"/>
  <c r="V4311" i="1"/>
  <c r="W4311" i="1"/>
  <c r="V4313" i="1"/>
  <c r="U4313" i="1"/>
  <c r="U4315" i="1"/>
  <c r="V4315" i="1"/>
  <c r="U4319" i="1"/>
  <c r="V4319" i="1"/>
  <c r="W4319" i="1"/>
  <c r="V4321" i="1"/>
  <c r="U4321" i="1"/>
  <c r="U4323" i="1"/>
  <c r="V4323" i="1"/>
  <c r="U4327" i="1"/>
  <c r="V4327" i="1"/>
  <c r="W4327" i="1"/>
  <c r="V4329" i="1"/>
  <c r="U4329" i="1"/>
  <c r="U4331" i="1"/>
  <c r="V4331" i="1"/>
  <c r="U4335" i="1"/>
  <c r="W4335" i="1"/>
  <c r="V4335" i="1"/>
  <c r="V4337" i="1"/>
  <c r="U4337" i="1"/>
  <c r="U4339" i="1"/>
  <c r="V4339" i="1"/>
  <c r="U4343" i="1"/>
  <c r="W4343" i="1"/>
  <c r="V4345" i="1"/>
  <c r="U4345" i="1"/>
  <c r="U4347" i="1"/>
  <c r="V4347" i="1"/>
  <c r="U4349" i="1"/>
  <c r="V4349" i="1"/>
  <c r="U4351" i="1"/>
  <c r="W4351" i="1"/>
  <c r="V4353" i="1"/>
  <c r="U4353" i="1"/>
  <c r="U4355" i="1"/>
  <c r="V4355" i="1"/>
  <c r="U4357" i="1"/>
  <c r="V4357" i="1"/>
  <c r="U4359" i="1"/>
  <c r="W4359" i="1"/>
  <c r="V4361" i="1"/>
  <c r="U4361" i="1"/>
  <c r="U4363" i="1"/>
  <c r="V4363" i="1"/>
  <c r="U4365" i="1"/>
  <c r="V4365" i="1"/>
  <c r="U4367" i="1"/>
  <c r="W4367" i="1"/>
  <c r="V4369" i="1"/>
  <c r="U4369" i="1"/>
  <c r="W4371" i="1"/>
  <c r="U4371" i="1"/>
  <c r="V4371" i="1"/>
  <c r="U4373" i="1"/>
  <c r="V4373" i="1"/>
  <c r="U4375" i="1"/>
  <c r="W4375" i="1"/>
  <c r="V4375" i="1"/>
  <c r="V4377" i="1"/>
  <c r="U4377" i="1"/>
  <c r="W4379" i="1"/>
  <c r="V4379" i="1"/>
  <c r="U4379" i="1"/>
  <c r="U4381" i="1"/>
  <c r="V4381" i="1"/>
  <c r="U4383" i="1"/>
  <c r="V4383" i="1"/>
  <c r="W4383" i="1"/>
  <c r="V4385" i="1"/>
  <c r="U4385" i="1"/>
  <c r="W4387" i="1"/>
  <c r="U4387" i="1"/>
  <c r="V4387" i="1"/>
  <c r="U4389" i="1"/>
  <c r="V4389" i="1"/>
  <c r="U4391" i="1"/>
  <c r="W4391" i="1"/>
  <c r="V4391" i="1"/>
  <c r="V4393" i="1"/>
  <c r="U4393" i="1"/>
  <c r="W4395" i="1"/>
  <c r="V4395" i="1"/>
  <c r="U4395" i="1"/>
  <c r="U4397" i="1"/>
  <c r="V4397" i="1"/>
  <c r="U4399" i="1"/>
  <c r="V4399" i="1"/>
  <c r="W4399" i="1"/>
  <c r="V4401" i="1"/>
  <c r="U4401" i="1"/>
  <c r="W4403" i="1"/>
  <c r="U4403" i="1"/>
  <c r="V4403" i="1"/>
  <c r="U4405" i="1"/>
  <c r="V4405" i="1"/>
  <c r="W4411" i="1"/>
  <c r="U4411" i="1"/>
  <c r="V4411" i="1"/>
  <c r="U4415" i="1"/>
  <c r="V4415" i="1"/>
  <c r="W4419" i="1"/>
  <c r="U4419" i="1"/>
  <c r="V4419" i="1"/>
  <c r="U4423" i="1"/>
  <c r="V4423" i="1"/>
  <c r="W4423" i="1"/>
  <c r="W4427" i="1"/>
  <c r="U4427" i="1"/>
  <c r="V4427" i="1"/>
  <c r="U4431" i="1"/>
  <c r="V4431" i="1"/>
  <c r="W4431" i="1"/>
  <c r="W4435" i="1"/>
  <c r="U4435" i="1"/>
  <c r="V4435" i="1"/>
  <c r="W4443" i="1"/>
  <c r="U4443" i="1"/>
  <c r="V4443" i="1"/>
  <c r="W4451" i="1"/>
  <c r="V4451" i="1"/>
  <c r="U4451" i="1"/>
  <c r="U4455" i="1"/>
  <c r="V4455" i="1"/>
  <c r="W4455" i="1"/>
  <c r="V4457" i="1"/>
  <c r="W4457" i="1"/>
  <c r="U4457" i="1"/>
  <c r="W4459" i="1"/>
  <c r="U4459" i="1"/>
  <c r="V4459" i="1"/>
  <c r="U4463" i="1"/>
  <c r="V4463" i="1"/>
  <c r="W4463" i="1"/>
  <c r="V4465" i="1"/>
  <c r="U4465" i="1"/>
  <c r="W4465" i="1"/>
  <c r="W4467" i="1"/>
  <c r="V4467" i="1"/>
  <c r="U4467" i="1"/>
  <c r="U4471" i="1"/>
  <c r="V4471" i="1"/>
  <c r="V4473" i="1"/>
  <c r="U4473" i="1"/>
  <c r="W4475" i="1"/>
  <c r="U4475" i="1"/>
  <c r="V4475" i="1"/>
  <c r="W4483" i="1"/>
  <c r="U4483" i="1"/>
  <c r="V4483" i="1"/>
  <c r="W4491" i="1"/>
  <c r="U4491" i="1"/>
  <c r="V4491" i="1"/>
  <c r="W4499" i="1"/>
  <c r="U4499" i="1"/>
  <c r="V4499" i="1"/>
  <c r="W4507" i="1"/>
  <c r="U4507" i="1"/>
  <c r="V4507" i="1"/>
  <c r="W4515" i="1"/>
  <c r="U4515" i="1"/>
  <c r="V4515" i="1"/>
  <c r="U4519" i="1"/>
  <c r="V4519" i="1"/>
  <c r="W4519" i="1"/>
  <c r="V4521" i="1"/>
  <c r="U4521" i="1"/>
  <c r="W4521" i="1"/>
  <c r="W4523" i="1"/>
  <c r="U4523" i="1"/>
  <c r="V4523" i="1"/>
  <c r="U4527" i="1"/>
  <c r="V4527" i="1"/>
  <c r="W4527" i="1"/>
  <c r="U4529" i="1"/>
  <c r="W4529" i="1"/>
  <c r="V4529" i="1"/>
  <c r="U4543" i="1"/>
  <c r="W4543" i="1"/>
  <c r="U4545" i="1"/>
  <c r="V4545" i="1"/>
  <c r="W4545" i="1"/>
  <c r="W4547" i="1"/>
  <c r="V4547" i="1"/>
  <c r="U4547" i="1"/>
  <c r="U4551" i="1"/>
  <c r="V4551" i="1"/>
  <c r="W4551" i="1"/>
  <c r="W4553" i="1"/>
  <c r="U4553" i="1"/>
  <c r="V4553" i="1"/>
  <c r="W4563" i="1"/>
  <c r="V4563" i="1"/>
  <c r="U4567" i="1"/>
  <c r="V4567" i="1"/>
  <c r="W4567" i="1"/>
  <c r="U4569" i="1"/>
  <c r="V4569" i="1"/>
  <c r="W4569" i="1"/>
  <c r="W4571" i="1"/>
  <c r="U4571" i="1"/>
  <c r="V4571" i="1"/>
  <c r="V9165" i="1"/>
  <c r="U9165" i="1"/>
  <c r="V9181" i="1"/>
  <c r="U9181" i="1"/>
  <c r="V9197" i="1"/>
  <c r="U9197" i="1"/>
  <c r="V9213" i="1"/>
  <c r="U9213" i="1"/>
  <c r="V9229" i="1"/>
  <c r="U9229" i="1"/>
  <c r="V9245" i="1"/>
  <c r="U9245" i="1"/>
  <c r="V9261" i="1"/>
  <c r="U9261" i="1"/>
  <c r="V9277" i="1"/>
  <c r="U9277" i="1"/>
  <c r="U9283" i="1"/>
  <c r="W9283" i="1"/>
  <c r="V9283" i="1"/>
  <c r="V9293" i="1"/>
  <c r="U9293" i="1"/>
  <c r="U9299" i="1"/>
  <c r="W9299" i="1"/>
  <c r="V9299" i="1"/>
  <c r="V9309" i="1"/>
  <c r="U9309" i="1"/>
  <c r="U9315" i="1"/>
  <c r="W9315" i="1"/>
  <c r="V9315" i="1"/>
  <c r="V9325" i="1"/>
  <c r="U9325" i="1"/>
  <c r="U9331" i="1"/>
  <c r="W9331" i="1"/>
  <c r="V9331" i="1"/>
  <c r="V9341" i="1"/>
  <c r="U9341" i="1"/>
  <c r="U9347" i="1"/>
  <c r="W9347" i="1"/>
  <c r="V9347" i="1"/>
  <c r="V9357" i="1"/>
  <c r="U9357" i="1"/>
  <c r="W9359" i="1"/>
  <c r="V9359" i="1"/>
  <c r="U9363" i="1"/>
  <c r="V9363" i="1"/>
  <c r="W9363" i="1"/>
  <c r="W9365" i="1"/>
  <c r="U9365" i="1"/>
  <c r="V9365" i="1"/>
  <c r="W9367" i="1"/>
  <c r="V9367" i="1"/>
  <c r="U9371" i="1"/>
  <c r="V9371" i="1"/>
  <c r="W9371" i="1"/>
  <c r="W9373" i="1"/>
  <c r="U9373" i="1"/>
  <c r="V9373" i="1"/>
  <c r="W9381" i="1"/>
  <c r="U9381" i="1"/>
  <c r="V9381" i="1"/>
  <c r="W9383" i="1"/>
  <c r="V9383" i="1"/>
  <c r="U9387" i="1"/>
  <c r="W9387" i="1"/>
  <c r="V9387" i="1"/>
  <c r="W9389" i="1"/>
  <c r="U9389" i="1"/>
  <c r="V9389" i="1"/>
  <c r="W9391" i="1"/>
  <c r="V9391" i="1"/>
  <c r="U9395" i="1"/>
  <c r="V9395" i="1"/>
  <c r="W9395" i="1"/>
  <c r="W9397" i="1"/>
  <c r="V9397" i="1"/>
  <c r="U9397" i="1"/>
  <c r="W9399" i="1"/>
  <c r="V9399" i="1"/>
  <c r="U9403" i="1"/>
  <c r="V9403" i="1"/>
  <c r="W9403" i="1"/>
  <c r="W9405" i="1"/>
  <c r="U9405" i="1"/>
  <c r="V9405" i="1"/>
  <c r="W9407" i="1"/>
  <c r="V9407" i="1"/>
  <c r="U9411" i="1"/>
  <c r="V9411" i="1"/>
  <c r="W9411" i="1"/>
  <c r="W9413" i="1"/>
  <c r="U9413" i="1"/>
  <c r="V9413" i="1"/>
  <c r="W9415" i="1"/>
  <c r="V9415" i="1"/>
  <c r="U9419" i="1"/>
  <c r="V9419" i="1"/>
  <c r="W9419" i="1"/>
  <c r="W9421" i="1"/>
  <c r="U9421" i="1"/>
  <c r="V9421" i="1"/>
  <c r="W9423" i="1"/>
  <c r="V9423" i="1"/>
  <c r="U9427" i="1"/>
  <c r="V9427" i="1"/>
  <c r="W9427" i="1"/>
  <c r="W9429" i="1"/>
  <c r="U9429" i="1"/>
  <c r="V9429" i="1"/>
  <c r="W9431" i="1"/>
  <c r="V9431" i="1"/>
  <c r="U9435" i="1"/>
  <c r="V9435" i="1"/>
  <c r="W9435" i="1"/>
  <c r="W9437" i="1"/>
  <c r="U9437" i="1"/>
  <c r="V9437" i="1"/>
  <c r="W9439" i="1"/>
  <c r="V9439" i="1"/>
  <c r="U9443" i="1"/>
  <c r="V9443" i="1"/>
  <c r="W9443" i="1"/>
  <c r="W9445" i="1"/>
  <c r="U9445" i="1"/>
  <c r="V9445" i="1"/>
  <c r="W9447" i="1"/>
  <c r="V9447" i="1"/>
  <c r="U9451" i="1"/>
  <c r="W9451" i="1"/>
  <c r="V9451" i="1"/>
  <c r="W9453" i="1"/>
  <c r="U9453" i="1"/>
  <c r="V9453" i="1"/>
  <c r="W9455" i="1"/>
  <c r="V9455" i="1"/>
  <c r="U9459" i="1"/>
  <c r="V9459" i="1"/>
  <c r="W9459" i="1"/>
  <c r="W9461" i="1"/>
  <c r="V9461" i="1"/>
  <c r="U9461" i="1"/>
  <c r="W9463" i="1"/>
  <c r="V9463" i="1"/>
  <c r="U9467" i="1"/>
  <c r="V9467" i="1"/>
  <c r="W9467" i="1"/>
  <c r="W9469" i="1"/>
  <c r="U9469" i="1"/>
  <c r="V9469" i="1"/>
  <c r="W9471" i="1"/>
  <c r="V9471" i="1"/>
  <c r="U9475" i="1"/>
  <c r="V9475" i="1"/>
  <c r="W9475" i="1"/>
  <c r="W9477" i="1"/>
  <c r="U9477" i="1"/>
  <c r="V9477" i="1"/>
  <c r="W9479" i="1"/>
  <c r="V9479" i="1"/>
  <c r="U9483" i="1"/>
  <c r="V9483" i="1"/>
  <c r="W9483" i="1"/>
  <c r="W9485" i="1"/>
  <c r="U9485" i="1"/>
  <c r="V9485" i="1"/>
  <c r="W9487" i="1"/>
  <c r="V9487" i="1"/>
  <c r="U9491" i="1"/>
  <c r="V9491" i="1"/>
  <c r="W9491" i="1"/>
  <c r="W9493" i="1"/>
  <c r="U9493" i="1"/>
  <c r="V9493" i="1"/>
  <c r="W9495" i="1"/>
  <c r="V9495" i="1"/>
  <c r="U9499" i="1"/>
  <c r="V9499" i="1"/>
  <c r="W9499" i="1"/>
  <c r="W9503" i="1"/>
  <c r="V9503" i="1"/>
  <c r="U9507" i="1"/>
  <c r="V9507" i="1"/>
  <c r="W9507" i="1"/>
  <c r="W9511" i="1"/>
  <c r="V9511" i="1"/>
  <c r="U9515" i="1"/>
  <c r="V9515" i="1"/>
  <c r="W9515" i="1"/>
  <c r="W9519" i="1"/>
  <c r="V9519" i="1"/>
  <c r="U9523" i="1"/>
  <c r="V9523" i="1"/>
  <c r="W9523" i="1"/>
  <c r="W9527" i="1"/>
  <c r="U9527" i="1"/>
  <c r="V9527" i="1"/>
  <c r="U9531" i="1"/>
  <c r="V9531" i="1"/>
  <c r="W9531" i="1"/>
  <c r="W9535" i="1"/>
  <c r="U9535" i="1"/>
  <c r="V9535" i="1"/>
  <c r="W9539" i="1"/>
  <c r="U9539" i="1"/>
  <c r="V9539" i="1"/>
  <c r="W9543" i="1"/>
  <c r="U9543" i="1"/>
  <c r="V9543" i="1"/>
  <c r="U9547" i="1"/>
  <c r="V9547" i="1"/>
  <c r="W9547" i="1"/>
  <c r="W9551" i="1"/>
  <c r="U9551" i="1"/>
  <c r="V9551" i="1"/>
  <c r="W9555" i="1"/>
  <c r="U9555" i="1"/>
  <c r="V9555" i="1"/>
  <c r="W9559" i="1"/>
  <c r="U9559" i="1"/>
  <c r="V9559" i="1"/>
  <c r="U9563" i="1"/>
  <c r="V9563" i="1"/>
  <c r="W9563" i="1"/>
  <c r="W9567" i="1"/>
  <c r="U9567" i="1"/>
  <c r="V9567" i="1"/>
  <c r="U9571" i="1"/>
  <c r="V9571" i="1"/>
  <c r="W9571" i="1"/>
  <c r="W9575" i="1"/>
  <c r="U9575" i="1"/>
  <c r="V9575" i="1"/>
  <c r="U9579" i="1"/>
  <c r="V9579" i="1"/>
  <c r="W9579" i="1"/>
  <c r="W9583" i="1"/>
  <c r="U9583" i="1"/>
  <c r="V9583" i="1"/>
  <c r="U9587" i="1"/>
  <c r="V9587" i="1"/>
  <c r="W9587" i="1"/>
  <c r="W9591" i="1"/>
  <c r="V9591" i="1"/>
  <c r="U9591" i="1"/>
  <c r="V9595" i="1"/>
  <c r="W9595" i="1"/>
  <c r="U9595" i="1"/>
  <c r="W9599" i="1"/>
  <c r="U9599" i="1"/>
  <c r="V9599" i="1"/>
  <c r="U9603" i="1"/>
  <c r="V9603" i="1"/>
  <c r="W9603" i="1"/>
  <c r="W9607" i="1"/>
  <c r="U9607" i="1"/>
  <c r="V9607" i="1"/>
  <c r="W9611" i="1"/>
  <c r="U9611" i="1"/>
  <c r="V9611" i="1"/>
  <c r="W9615" i="1"/>
  <c r="U9615" i="1"/>
  <c r="V9615" i="1"/>
  <c r="U9619" i="1"/>
  <c r="V9619" i="1"/>
  <c r="W9619" i="1"/>
  <c r="W9623" i="1"/>
  <c r="U9623" i="1"/>
  <c r="V9623" i="1"/>
  <c r="W9631" i="1"/>
  <c r="U9631" i="1"/>
  <c r="V9631" i="1"/>
  <c r="U9635" i="1"/>
  <c r="V9635" i="1"/>
  <c r="W9635" i="1"/>
  <c r="V9637" i="1"/>
  <c r="U9637" i="1"/>
  <c r="W9639" i="1"/>
  <c r="U9639" i="1"/>
  <c r="V9639" i="1"/>
  <c r="V9643" i="1"/>
  <c r="W9643" i="1"/>
  <c r="U9643" i="1"/>
  <c r="W9647" i="1"/>
  <c r="U9647" i="1"/>
  <c r="V9647" i="1"/>
  <c r="U511" i="1"/>
  <c r="V511" i="1"/>
  <c r="W511" i="1"/>
  <c r="U531" i="1"/>
  <c r="V531" i="1"/>
  <c r="W531" i="1"/>
  <c r="W549" i="1"/>
  <c r="U549" i="1"/>
  <c r="V549" i="1"/>
  <c r="U555" i="1"/>
  <c r="V555" i="1"/>
  <c r="W555" i="1"/>
  <c r="U563" i="1"/>
  <c r="W563" i="1"/>
  <c r="V579" i="1"/>
  <c r="W579" i="1"/>
  <c r="U579" i="1"/>
  <c r="U587" i="1"/>
  <c r="V587" i="1"/>
  <c r="W587" i="1"/>
  <c r="U593" i="1"/>
  <c r="V593" i="1"/>
  <c r="W593" i="1"/>
  <c r="U601" i="1"/>
  <c r="V601" i="1"/>
  <c r="W601" i="1"/>
  <c r="V607" i="1"/>
  <c r="W607" i="1"/>
  <c r="U607" i="1"/>
  <c r="U617" i="1"/>
  <c r="V617" i="1"/>
  <c r="W617" i="1"/>
  <c r="V625" i="1"/>
  <c r="W625" i="1"/>
  <c r="U625" i="1"/>
  <c r="U631" i="1"/>
  <c r="V631" i="1"/>
  <c r="W631" i="1"/>
  <c r="U639" i="1"/>
  <c r="V639" i="1"/>
  <c r="W639" i="1"/>
  <c r="U647" i="1"/>
  <c r="V647" i="1"/>
  <c r="W647" i="1"/>
  <c r="U655" i="1"/>
  <c r="V655" i="1"/>
  <c r="W655" i="1"/>
  <c r="V667" i="1"/>
  <c r="W667" i="1"/>
  <c r="U667" i="1"/>
  <c r="U673" i="1"/>
  <c r="V673" i="1"/>
  <c r="W673" i="1"/>
  <c r="W681" i="1"/>
  <c r="U681" i="1"/>
  <c r="V681" i="1"/>
  <c r="V687" i="1"/>
  <c r="U687" i="1"/>
  <c r="U693" i="1"/>
  <c r="V693" i="1"/>
  <c r="W693" i="1"/>
  <c r="U699" i="1"/>
  <c r="V699" i="1"/>
  <c r="W699" i="1"/>
  <c r="V705" i="1"/>
  <c r="U705" i="1"/>
  <c r="W705" i="1"/>
  <c r="V711" i="1"/>
  <c r="W711" i="1"/>
  <c r="V717" i="1"/>
  <c r="U717" i="1"/>
  <c r="W717" i="1"/>
  <c r="V721" i="1"/>
  <c r="W721" i="1"/>
  <c r="U721" i="1"/>
  <c r="V729" i="1"/>
  <c r="U729" i="1"/>
  <c r="W729" i="1"/>
  <c r="V741" i="1"/>
  <c r="U741" i="1"/>
  <c r="W741" i="1"/>
  <c r="V749" i="1"/>
  <c r="U749" i="1"/>
  <c r="W749" i="1"/>
  <c r="V753" i="1"/>
  <c r="W753" i="1"/>
  <c r="U759" i="1"/>
  <c r="V759" i="1"/>
  <c r="W813" i="1"/>
  <c r="U813" i="1"/>
  <c r="V813" i="1"/>
  <c r="U819" i="1"/>
  <c r="V819" i="1"/>
  <c r="W819" i="1"/>
  <c r="U837" i="1"/>
  <c r="W837" i="1"/>
  <c r="W857" i="1"/>
  <c r="U857" i="1"/>
  <c r="V857" i="1"/>
  <c r="W865" i="1"/>
  <c r="U865" i="1"/>
  <c r="W871" i="1"/>
  <c r="U871" i="1"/>
  <c r="V871" i="1"/>
  <c r="W881" i="1"/>
  <c r="V881" i="1"/>
  <c r="U881" i="1"/>
  <c r="W889" i="1"/>
  <c r="V889" i="1"/>
  <c r="U889" i="1"/>
  <c r="U919" i="1"/>
  <c r="V919" i="1"/>
  <c r="W919" i="1"/>
  <c r="U1145" i="1"/>
  <c r="V1145" i="1"/>
  <c r="W1145" i="1"/>
  <c r="U1151" i="1"/>
  <c r="V1151" i="1"/>
  <c r="W1151" i="1"/>
  <c r="V1157" i="1"/>
  <c r="U1157" i="1"/>
  <c r="W1157" i="1"/>
  <c r="V1165" i="1"/>
  <c r="W1165" i="1"/>
  <c r="U1165" i="1"/>
  <c r="V1171" i="1"/>
  <c r="U1171" i="1"/>
  <c r="U1177" i="1"/>
  <c r="V1177" i="1"/>
  <c r="W1177" i="1"/>
  <c r="V1183" i="1"/>
  <c r="W1183" i="1"/>
  <c r="U1183" i="1"/>
  <c r="V1189" i="1"/>
  <c r="W1189" i="1"/>
  <c r="U1189" i="1"/>
  <c r="V1197" i="1"/>
  <c r="U1197" i="1"/>
  <c r="W1197" i="1"/>
  <c r="V1203" i="1"/>
  <c r="U1203" i="1"/>
  <c r="U1209" i="1"/>
  <c r="V1209" i="1"/>
  <c r="W1209" i="1"/>
  <c r="U1215" i="1"/>
  <c r="V1215" i="1"/>
  <c r="W1215" i="1"/>
  <c r="V1223" i="1"/>
  <c r="W1223" i="1"/>
  <c r="U1223" i="1"/>
  <c r="V1229" i="1"/>
  <c r="W1229" i="1"/>
  <c r="U1229" i="1"/>
  <c r="V1235" i="1"/>
  <c r="U1235" i="1"/>
  <c r="U1241" i="1"/>
  <c r="V1241" i="1"/>
  <c r="W1241" i="1"/>
  <c r="U1249" i="1"/>
  <c r="V1249" i="1"/>
  <c r="W1249" i="1"/>
  <c r="V1255" i="1"/>
  <c r="W1255" i="1"/>
  <c r="U1255" i="1"/>
  <c r="V1261" i="1"/>
  <c r="W1261" i="1"/>
  <c r="U1261" i="1"/>
  <c r="V1267" i="1"/>
  <c r="U1267" i="1"/>
  <c r="U1273" i="1"/>
  <c r="V1273" i="1"/>
  <c r="W1273" i="1"/>
  <c r="U1281" i="1"/>
  <c r="W1281" i="1"/>
  <c r="V1281" i="1"/>
  <c r="U1293" i="1"/>
  <c r="W1293" i="1"/>
  <c r="V1293" i="1"/>
  <c r="V1299" i="1"/>
  <c r="U1299" i="1"/>
  <c r="V1307" i="1"/>
  <c r="U1307" i="1"/>
  <c r="U1313" i="1"/>
  <c r="W1313" i="1"/>
  <c r="V1313" i="1"/>
  <c r="W1325" i="1"/>
  <c r="U1325" i="1"/>
  <c r="V1325" i="1"/>
  <c r="U1333" i="1"/>
  <c r="W1333" i="1"/>
  <c r="V1333" i="1"/>
  <c r="V1339" i="1"/>
  <c r="U1339" i="1"/>
  <c r="U1345" i="1"/>
  <c r="V1345" i="1"/>
  <c r="W1345" i="1"/>
  <c r="U1353" i="1"/>
  <c r="W1353" i="1"/>
  <c r="V1353" i="1"/>
  <c r="W1361" i="1"/>
  <c r="U1361" i="1"/>
  <c r="V1361" i="1"/>
  <c r="V1373" i="1"/>
  <c r="U1373" i="1"/>
  <c r="W1373" i="1"/>
  <c r="U1381" i="1"/>
  <c r="V1381" i="1"/>
  <c r="W1381" i="1"/>
  <c r="V1389" i="1"/>
  <c r="U1389" i="1"/>
  <c r="W1389" i="1"/>
  <c r="W1397" i="1"/>
  <c r="U1397" i="1"/>
  <c r="V1397" i="1"/>
  <c r="W1407" i="1"/>
  <c r="U1407" i="1"/>
  <c r="V1407" i="1"/>
  <c r="V1431" i="1"/>
  <c r="U1431" i="1"/>
  <c r="W1431" i="1"/>
  <c r="V1451" i="1"/>
  <c r="U1451" i="1"/>
  <c r="U1461" i="1"/>
  <c r="V1461" i="1"/>
  <c r="W1461" i="1"/>
  <c r="V1471" i="1"/>
  <c r="U1471" i="1"/>
  <c r="V1479" i="1"/>
  <c r="U1479" i="1"/>
  <c r="V1487" i="1"/>
  <c r="U1487" i="1"/>
  <c r="V1495" i="1"/>
  <c r="U1495" i="1"/>
  <c r="U1501" i="1"/>
  <c r="W1501" i="1"/>
  <c r="V1519" i="1"/>
  <c r="U1519" i="1"/>
  <c r="V1527" i="1"/>
  <c r="U1527" i="1"/>
  <c r="U1537" i="1"/>
  <c r="V1537" i="1"/>
  <c r="U1545" i="1"/>
  <c r="V1545" i="1"/>
  <c r="U1555" i="1"/>
  <c r="V1555" i="1"/>
  <c r="U1581" i="1"/>
  <c r="W1581" i="1"/>
  <c r="V1591" i="1"/>
  <c r="U1591" i="1"/>
  <c r="U1611" i="1"/>
  <c r="V1611" i="1"/>
  <c r="U1619" i="1"/>
  <c r="V1619" i="1"/>
  <c r="U1627" i="1"/>
  <c r="V1627" i="1"/>
  <c r="W1647" i="1"/>
  <c r="U1647" i="1"/>
  <c r="V1647" i="1"/>
  <c r="W1655" i="1"/>
  <c r="U1655" i="1"/>
  <c r="V1655" i="1"/>
  <c r="W1675" i="1"/>
  <c r="U1675" i="1"/>
  <c r="V1675" i="1"/>
  <c r="W1691" i="1"/>
  <c r="V1691" i="1"/>
  <c r="W1701" i="1"/>
  <c r="U1701" i="1"/>
  <c r="V1701" i="1"/>
  <c r="W1709" i="1"/>
  <c r="U1709" i="1"/>
  <c r="V1709" i="1"/>
  <c r="U1719" i="1"/>
  <c r="V1719" i="1"/>
  <c r="W1719" i="1"/>
  <c r="U1727" i="1"/>
  <c r="V1727" i="1"/>
  <c r="W1727" i="1"/>
  <c r="W1755" i="1"/>
  <c r="U1755" i="1"/>
  <c r="V1755" i="1"/>
  <c r="U1763" i="1"/>
  <c r="V1763" i="1"/>
  <c r="W1763" i="1"/>
  <c r="V1773" i="1"/>
  <c r="U1773" i="1"/>
  <c r="V1781" i="1"/>
  <c r="U1781" i="1"/>
  <c r="V1789" i="1"/>
  <c r="U1789" i="1"/>
  <c r="U1799" i="1"/>
  <c r="V1799" i="1"/>
  <c r="W1799" i="1"/>
  <c r="U1835" i="1"/>
  <c r="V1835" i="1"/>
  <c r="W1835" i="1"/>
  <c r="V1845" i="1"/>
  <c r="U1845" i="1"/>
  <c r="V1853" i="1"/>
  <c r="U1853" i="1"/>
  <c r="V1861" i="1"/>
  <c r="U1861" i="1"/>
  <c r="U1871" i="1"/>
  <c r="V1871" i="1"/>
  <c r="W1871" i="1"/>
  <c r="V1909" i="1"/>
  <c r="U1909" i="1"/>
  <c r="V1917" i="1"/>
  <c r="U1917" i="1"/>
  <c r="V1925" i="1"/>
  <c r="U1925" i="1"/>
  <c r="V1933" i="1"/>
  <c r="U1933" i="1"/>
  <c r="V1981" i="1"/>
  <c r="U1981" i="1"/>
  <c r="V1989" i="1"/>
  <c r="U1989" i="1"/>
  <c r="U1999" i="1"/>
  <c r="V1999" i="1"/>
  <c r="W1999" i="1"/>
  <c r="U2007" i="1"/>
  <c r="V2007" i="1"/>
  <c r="W2007" i="1"/>
  <c r="U2019" i="1"/>
  <c r="V2019" i="1"/>
  <c r="W2019" i="1"/>
  <c r="V2041" i="1"/>
  <c r="U2041" i="1"/>
  <c r="V2067" i="1"/>
  <c r="W2067" i="1"/>
  <c r="U2067" i="1"/>
  <c r="U2075" i="1"/>
  <c r="V2075" i="1"/>
  <c r="W2075" i="1"/>
  <c r="U11" i="1"/>
  <c r="V11" i="1"/>
  <c r="U17" i="1"/>
  <c r="V17" i="1"/>
  <c r="U27" i="1"/>
  <c r="V27" i="1"/>
  <c r="U33" i="1"/>
  <c r="V33" i="1"/>
  <c r="U43" i="1"/>
  <c r="V43" i="1"/>
  <c r="U59" i="1"/>
  <c r="V59" i="1"/>
  <c r="U65" i="1"/>
  <c r="V65" i="1"/>
  <c r="U75" i="1"/>
  <c r="V75" i="1"/>
  <c r="U91" i="1"/>
  <c r="V91" i="1"/>
  <c r="U107" i="1"/>
  <c r="V107" i="1"/>
  <c r="U121" i="1"/>
  <c r="V121" i="1"/>
  <c r="U163" i="1"/>
  <c r="V163" i="1"/>
  <c r="W163" i="1"/>
  <c r="U195" i="1"/>
  <c r="V195" i="1"/>
  <c r="W195" i="1"/>
  <c r="W207" i="1"/>
  <c r="V207" i="1"/>
  <c r="U211" i="1"/>
  <c r="W211" i="1"/>
  <c r="W217" i="1"/>
  <c r="U217" i="1"/>
  <c r="V217" i="1"/>
  <c r="U227" i="1"/>
  <c r="V227" i="1"/>
  <c r="W239" i="1"/>
  <c r="V239" i="1"/>
  <c r="U243" i="1"/>
  <c r="W243" i="1"/>
  <c r="V243" i="1"/>
  <c r="W255" i="1"/>
  <c r="V255" i="1"/>
  <c r="U259" i="1"/>
  <c r="V259" i="1"/>
  <c r="W259" i="1"/>
  <c r="U275" i="1"/>
  <c r="V275" i="1"/>
  <c r="W275" i="1"/>
  <c r="V291" i="1"/>
  <c r="U291" i="1"/>
  <c r="W291" i="1"/>
  <c r="V307" i="1"/>
  <c r="U307" i="1"/>
  <c r="W307" i="1"/>
  <c r="U323" i="1"/>
  <c r="V323" i="1"/>
  <c r="W323" i="1"/>
  <c r="W339" i="1"/>
  <c r="U339" i="1"/>
  <c r="V339" i="1"/>
  <c r="U381" i="1"/>
  <c r="V381" i="1"/>
  <c r="W381" i="1"/>
  <c r="U387" i="1"/>
  <c r="V387" i="1"/>
  <c r="W387" i="1"/>
  <c r="V389" i="1"/>
  <c r="U389" i="1"/>
  <c r="W389" i="1"/>
  <c r="U395" i="1"/>
  <c r="V395" i="1"/>
  <c r="W395" i="1"/>
  <c r="U399" i="1"/>
  <c r="V399" i="1"/>
  <c r="W399" i="1"/>
  <c r="U403" i="1"/>
  <c r="V403" i="1"/>
  <c r="W403" i="1"/>
  <c r="V409" i="1"/>
  <c r="U409" i="1"/>
  <c r="W409" i="1"/>
  <c r="U411" i="1"/>
  <c r="V411" i="1"/>
  <c r="W411" i="1"/>
  <c r="V417" i="1"/>
  <c r="U417" i="1"/>
  <c r="W417" i="1"/>
  <c r="U423" i="1"/>
  <c r="V423" i="1"/>
  <c r="W423" i="1"/>
  <c r="U427" i="1"/>
  <c r="V427" i="1"/>
  <c r="W427" i="1"/>
  <c r="U431" i="1"/>
  <c r="V431" i="1"/>
  <c r="W431" i="1"/>
  <c r="U437" i="1"/>
  <c r="V437" i="1"/>
  <c r="W437" i="1"/>
  <c r="U443" i="1"/>
  <c r="V443" i="1"/>
  <c r="W443" i="1"/>
  <c r="U447" i="1"/>
  <c r="V447" i="1"/>
  <c r="W447" i="1"/>
  <c r="U471" i="1"/>
  <c r="V471" i="1"/>
  <c r="W471" i="1"/>
  <c r="U515" i="1"/>
  <c r="V515" i="1"/>
  <c r="W515" i="1"/>
  <c r="W529" i="1"/>
  <c r="U529" i="1"/>
  <c r="V529" i="1"/>
  <c r="U539" i="1"/>
  <c r="V539" i="1"/>
  <c r="W539" i="1"/>
  <c r="U551" i="1"/>
  <c r="V551" i="1"/>
  <c r="U565" i="1"/>
  <c r="V565" i="1"/>
  <c r="W565" i="1"/>
  <c r="W569" i="1"/>
  <c r="U569" i="1"/>
  <c r="V569" i="1"/>
  <c r="U577" i="1"/>
  <c r="V577" i="1"/>
  <c r="W577" i="1"/>
  <c r="U583" i="1"/>
  <c r="V583" i="1"/>
  <c r="W583" i="1"/>
  <c r="U603" i="1"/>
  <c r="V603" i="1"/>
  <c r="W603" i="1"/>
  <c r="U611" i="1"/>
  <c r="V611" i="1"/>
  <c r="W611" i="1"/>
  <c r="U615" i="1"/>
  <c r="V615" i="1"/>
  <c r="W615" i="1"/>
  <c r="U627" i="1"/>
  <c r="V627" i="1"/>
  <c r="W627" i="1"/>
  <c r="U635" i="1"/>
  <c r="W635" i="1"/>
  <c r="V635" i="1"/>
  <c r="V641" i="1"/>
  <c r="W641" i="1"/>
  <c r="U641" i="1"/>
  <c r="U651" i="1"/>
  <c r="V651" i="1"/>
  <c r="W651" i="1"/>
  <c r="U659" i="1"/>
  <c r="W659" i="1"/>
  <c r="V659" i="1"/>
  <c r="V675" i="1"/>
  <c r="W675" i="1"/>
  <c r="U675" i="1"/>
  <c r="V683" i="1"/>
  <c r="U683" i="1"/>
  <c r="W683" i="1"/>
  <c r="W689" i="1"/>
  <c r="U689" i="1"/>
  <c r="V689" i="1"/>
  <c r="U691" i="1"/>
  <c r="V691" i="1"/>
  <c r="W691" i="1"/>
  <c r="V697" i="1"/>
  <c r="U697" i="1"/>
  <c r="W697" i="1"/>
  <c r="V703" i="1"/>
  <c r="U703" i="1"/>
  <c r="W703" i="1"/>
  <c r="V709" i="1"/>
  <c r="U709" i="1"/>
  <c r="W709" i="1"/>
  <c r="V713" i="1"/>
  <c r="U713" i="1"/>
  <c r="W713" i="1"/>
  <c r="V725" i="1"/>
  <c r="U725" i="1"/>
  <c r="W725" i="1"/>
  <c r="V727" i="1"/>
  <c r="W727" i="1"/>
  <c r="U733" i="1"/>
  <c r="V733" i="1"/>
  <c r="W733" i="1"/>
  <c r="V737" i="1"/>
  <c r="U737" i="1"/>
  <c r="W737" i="1"/>
  <c r="V743" i="1"/>
  <c r="W743" i="1"/>
  <c r="U747" i="1"/>
  <c r="V747" i="1"/>
  <c r="W747" i="1"/>
  <c r="U757" i="1"/>
  <c r="V757" i="1"/>
  <c r="U765" i="1"/>
  <c r="V765" i="1"/>
  <c r="U811" i="1"/>
  <c r="V811" i="1"/>
  <c r="W811" i="1"/>
  <c r="U821" i="1"/>
  <c r="V821" i="1"/>
  <c r="W821" i="1"/>
  <c r="U839" i="1"/>
  <c r="V839" i="1"/>
  <c r="W839" i="1"/>
  <c r="U843" i="1"/>
  <c r="V843" i="1"/>
  <c r="W843" i="1"/>
  <c r="U851" i="1"/>
  <c r="V851" i="1"/>
  <c r="W851" i="1"/>
  <c r="V879" i="1"/>
  <c r="U879" i="1"/>
  <c r="W879" i="1"/>
  <c r="U893" i="1"/>
  <c r="W893" i="1"/>
  <c r="U907" i="1"/>
  <c r="V907" i="1"/>
  <c r="W907" i="1"/>
  <c r="U915" i="1"/>
  <c r="V915" i="1"/>
  <c r="W915" i="1"/>
  <c r="U923" i="1"/>
  <c r="W923" i="1"/>
  <c r="U927" i="1"/>
  <c r="V927" i="1"/>
  <c r="W927" i="1"/>
  <c r="V933" i="1"/>
  <c r="U933" i="1"/>
  <c r="W933" i="1"/>
  <c r="U939" i="1"/>
  <c r="W939" i="1"/>
  <c r="U943" i="1"/>
  <c r="V943" i="1"/>
  <c r="W943" i="1"/>
  <c r="W951" i="1"/>
  <c r="U951" i="1"/>
  <c r="V951" i="1"/>
  <c r="V957" i="1"/>
  <c r="U957" i="1"/>
  <c r="W957" i="1"/>
  <c r="W969" i="1"/>
  <c r="U969" i="1"/>
  <c r="W977" i="1"/>
  <c r="U977" i="1"/>
  <c r="U983" i="1"/>
  <c r="V983" i="1"/>
  <c r="W983" i="1"/>
  <c r="V989" i="1"/>
  <c r="U989" i="1"/>
  <c r="W989" i="1"/>
  <c r="U999" i="1"/>
  <c r="V999" i="1"/>
  <c r="W999" i="1"/>
  <c r="V1005" i="1"/>
  <c r="U1005" i="1"/>
  <c r="W1005" i="1"/>
  <c r="W1017" i="1"/>
  <c r="U1017" i="1"/>
  <c r="U1023" i="1"/>
  <c r="V1023" i="1"/>
  <c r="W1023" i="1"/>
  <c r="U1027" i="1"/>
  <c r="V1027" i="1"/>
  <c r="W1033" i="1"/>
  <c r="U1033" i="1"/>
  <c r="V1033" i="1"/>
  <c r="U1039" i="1"/>
  <c r="V1039" i="1"/>
  <c r="W1039" i="1"/>
  <c r="V1045" i="1"/>
  <c r="U1045" i="1"/>
  <c r="W1045" i="1"/>
  <c r="V1051" i="1"/>
  <c r="U1051" i="1"/>
  <c r="W1051" i="1"/>
  <c r="U1057" i="1"/>
  <c r="V1057" i="1"/>
  <c r="W1057" i="1"/>
  <c r="U1067" i="1"/>
  <c r="V1067" i="1"/>
  <c r="W1067" i="1"/>
  <c r="U1357" i="1"/>
  <c r="V1357" i="1"/>
  <c r="W1357" i="1"/>
  <c r="V1363" i="1"/>
  <c r="U1363" i="1"/>
  <c r="U1369" i="1"/>
  <c r="V1369" i="1"/>
  <c r="W1369" i="1"/>
  <c r="U1377" i="1"/>
  <c r="V1377" i="1"/>
  <c r="W1377" i="1"/>
  <c r="W1385" i="1"/>
  <c r="U1385" i="1"/>
  <c r="V1385" i="1"/>
  <c r="U1393" i="1"/>
  <c r="V1393" i="1"/>
  <c r="W1393" i="1"/>
  <c r="V1411" i="1"/>
  <c r="U1411" i="1"/>
  <c r="W1411" i="1"/>
  <c r="V1419" i="1"/>
  <c r="U1419" i="1"/>
  <c r="W1419" i="1"/>
  <c r="U1457" i="1"/>
  <c r="W1457" i="1"/>
  <c r="V1463" i="1"/>
  <c r="U1463" i="1"/>
  <c r="U1473" i="1"/>
  <c r="V1473" i="1"/>
  <c r="V1511" i="1"/>
  <c r="U1511" i="1"/>
  <c r="U1517" i="1"/>
  <c r="W1517" i="1"/>
  <c r="U1525" i="1"/>
  <c r="W1525" i="1"/>
  <c r="U1533" i="1"/>
  <c r="W1533" i="1"/>
  <c r="U1539" i="1"/>
  <c r="V1539" i="1"/>
  <c r="U1547" i="1"/>
  <c r="V1547" i="1"/>
  <c r="U1553" i="1"/>
  <c r="V1553" i="1"/>
  <c r="U1571" i="1"/>
  <c r="V1571" i="1"/>
  <c r="U1579" i="1"/>
  <c r="V1579" i="1"/>
  <c r="V1599" i="1"/>
  <c r="U1599" i="1"/>
  <c r="V1607" i="1"/>
  <c r="U1607" i="1"/>
  <c r="U1613" i="1"/>
  <c r="V1613" i="1"/>
  <c r="W1613" i="1"/>
  <c r="U1621" i="1"/>
  <c r="V1621" i="1"/>
  <c r="W1621" i="1"/>
  <c r="U1629" i="1"/>
  <c r="V1629" i="1"/>
  <c r="W1629" i="1"/>
  <c r="U1635" i="1"/>
  <c r="V1635" i="1"/>
  <c r="U1643" i="1"/>
  <c r="V1643" i="1"/>
  <c r="U1673" i="1"/>
  <c r="W1673" i="1"/>
  <c r="U1681" i="1"/>
  <c r="V1681" i="1"/>
  <c r="U1689" i="1"/>
  <c r="V1689" i="1"/>
  <c r="W1689" i="1"/>
  <c r="U1695" i="1"/>
  <c r="V1695" i="1"/>
  <c r="W1695" i="1"/>
  <c r="U1703" i="1"/>
  <c r="V1703" i="1"/>
  <c r="W1703" i="1"/>
  <c r="U1711" i="1"/>
  <c r="V1711" i="1"/>
  <c r="W1711" i="1"/>
  <c r="V1717" i="1"/>
  <c r="U1717" i="1"/>
  <c r="V1725" i="1"/>
  <c r="U1725" i="1"/>
  <c r="U1731" i="1"/>
  <c r="V1731" i="1"/>
  <c r="W1731" i="1"/>
  <c r="U1739" i="1"/>
  <c r="V1739" i="1"/>
  <c r="W1739" i="1"/>
  <c r="U1747" i="1"/>
  <c r="V1747" i="1"/>
  <c r="W1747" i="1"/>
  <c r="U1767" i="1"/>
  <c r="V1767" i="1"/>
  <c r="W1767" i="1"/>
  <c r="U1775" i="1"/>
  <c r="V1775" i="1"/>
  <c r="W1775" i="1"/>
  <c r="U1783" i="1"/>
  <c r="V1783" i="1"/>
  <c r="W1783" i="1"/>
  <c r="U1791" i="1"/>
  <c r="V1791" i="1"/>
  <c r="W1791" i="1"/>
  <c r="V1797" i="1"/>
  <c r="U1797" i="1"/>
  <c r="V1805" i="1"/>
  <c r="U1805" i="1"/>
  <c r="U1811" i="1"/>
  <c r="V1811" i="1"/>
  <c r="W1811" i="1"/>
  <c r="U1819" i="1"/>
  <c r="V1819" i="1"/>
  <c r="W1819" i="1"/>
  <c r="W1827" i="1"/>
  <c r="U1827" i="1"/>
  <c r="V1827" i="1"/>
  <c r="U1847" i="1"/>
  <c r="V1847" i="1"/>
  <c r="W1847" i="1"/>
  <c r="U1855" i="1"/>
  <c r="V1855" i="1"/>
  <c r="W1855" i="1"/>
  <c r="U1863" i="1"/>
  <c r="V1863" i="1"/>
  <c r="W1863" i="1"/>
  <c r="V1869" i="1"/>
  <c r="U1869" i="1"/>
  <c r="W1875" i="1"/>
  <c r="V1875" i="1"/>
  <c r="U1875" i="1"/>
  <c r="U1883" i="1"/>
  <c r="V1883" i="1"/>
  <c r="W1883" i="1"/>
  <c r="U1891" i="1"/>
  <c r="V1891" i="1"/>
  <c r="W1891" i="1"/>
  <c r="W1899" i="1"/>
  <c r="U1899" i="1"/>
  <c r="V1899" i="1"/>
  <c r="U1911" i="1"/>
  <c r="V1911" i="1"/>
  <c r="W1911" i="1"/>
  <c r="U1919" i="1"/>
  <c r="V1919" i="1"/>
  <c r="W1919" i="1"/>
  <c r="U1927" i="1"/>
  <c r="V1927" i="1"/>
  <c r="W1927" i="1"/>
  <c r="V1941" i="1"/>
  <c r="U1941" i="1"/>
  <c r="U1947" i="1"/>
  <c r="V1947" i="1"/>
  <c r="W1947" i="1"/>
  <c r="V1955" i="1"/>
  <c r="W1955" i="1"/>
  <c r="U1955" i="1"/>
  <c r="V1965" i="1"/>
  <c r="U1965" i="1"/>
  <c r="V1973" i="1"/>
  <c r="U1973" i="1"/>
  <c r="W1979" i="1"/>
  <c r="U1979" i="1"/>
  <c r="V1979" i="1"/>
  <c r="U1983" i="1"/>
  <c r="V1983" i="1"/>
  <c r="W1983" i="1"/>
  <c r="U1991" i="1"/>
  <c r="V1991" i="1"/>
  <c r="W1991" i="1"/>
  <c r="V1997" i="1"/>
  <c r="U1997" i="1"/>
  <c r="U2003" i="1"/>
  <c r="V2003" i="1"/>
  <c r="W2003" i="1"/>
  <c r="V2027" i="1"/>
  <c r="W2027" i="1"/>
  <c r="U2027" i="1"/>
  <c r="V2033" i="1"/>
  <c r="U2033" i="1"/>
  <c r="W2033" i="1"/>
  <c r="U2039" i="1"/>
  <c r="V2039" i="1"/>
  <c r="W2039" i="1"/>
  <c r="U2047" i="1"/>
  <c r="V2047" i="1"/>
  <c r="W2047" i="1"/>
  <c r="U2059" i="1"/>
  <c r="V2059" i="1"/>
  <c r="W2059" i="1"/>
  <c r="V2065" i="1"/>
  <c r="U2065" i="1"/>
  <c r="U2071" i="1"/>
  <c r="V2071" i="1"/>
  <c r="W2071" i="1"/>
  <c r="U2079" i="1"/>
  <c r="V2079" i="1"/>
  <c r="W2079" i="1"/>
  <c r="U2087" i="1"/>
  <c r="W2087" i="1"/>
  <c r="V2087" i="1"/>
  <c r="W2235" i="1"/>
  <c r="U2235" i="1"/>
  <c r="V2235" i="1"/>
  <c r="U19" i="1"/>
  <c r="V19" i="1"/>
  <c r="U25" i="1"/>
  <c r="V25" i="1"/>
  <c r="U51" i="1"/>
  <c r="V51" i="1"/>
  <c r="U57" i="1"/>
  <c r="V57" i="1"/>
  <c r="U83" i="1"/>
  <c r="V83" i="1"/>
  <c r="U89" i="1"/>
  <c r="V89" i="1"/>
  <c r="U97" i="1"/>
  <c r="V97" i="1"/>
  <c r="U187" i="1"/>
  <c r="V187" i="1"/>
  <c r="W187" i="1"/>
  <c r="V205" i="1"/>
  <c r="W205" i="1"/>
  <c r="U205" i="1"/>
  <c r="V213" i="1"/>
  <c r="U213" i="1"/>
  <c r="W213" i="1"/>
  <c r="U219" i="1"/>
  <c r="W219" i="1"/>
  <c r="W225" i="1"/>
  <c r="V225" i="1"/>
  <c r="U225" i="1"/>
  <c r="W231" i="1"/>
  <c r="V231" i="1"/>
  <c r="U251" i="1"/>
  <c r="V251" i="1"/>
  <c r="W251" i="1"/>
  <c r="V283" i="1"/>
  <c r="U283" i="1"/>
  <c r="W283" i="1"/>
  <c r="U315" i="1"/>
  <c r="V315" i="1"/>
  <c r="W315" i="1"/>
  <c r="U347" i="1"/>
  <c r="V347" i="1"/>
  <c r="W347" i="1"/>
  <c r="W355" i="1"/>
  <c r="U355" i="1"/>
  <c r="V355" i="1"/>
  <c r="W359" i="1"/>
  <c r="U359" i="1"/>
  <c r="V359" i="1"/>
  <c r="V363" i="1"/>
  <c r="W363" i="1"/>
  <c r="U363" i="1"/>
  <c r="U371" i="1"/>
  <c r="V371" i="1"/>
  <c r="W371" i="1"/>
  <c r="W375" i="1"/>
  <c r="U375" i="1"/>
  <c r="V375" i="1"/>
  <c r="W379" i="1"/>
  <c r="U379" i="1"/>
  <c r="V379" i="1"/>
  <c r="V401" i="1"/>
  <c r="U401" i="1"/>
  <c r="U421" i="1"/>
  <c r="V421" i="1"/>
  <c r="W421" i="1"/>
  <c r="U435" i="1"/>
  <c r="V435" i="1"/>
  <c r="W435" i="1"/>
  <c r="U455" i="1"/>
  <c r="V455" i="1"/>
  <c r="W455" i="1"/>
  <c r="U463" i="1"/>
  <c r="V463" i="1"/>
  <c r="W463" i="1"/>
  <c r="U503" i="1"/>
  <c r="V503" i="1"/>
  <c r="W503" i="1"/>
  <c r="U523" i="1"/>
  <c r="V523" i="1"/>
  <c r="W523" i="1"/>
  <c r="W543" i="1"/>
  <c r="U543" i="1"/>
  <c r="V543" i="1"/>
  <c r="W561" i="1"/>
  <c r="V561" i="1"/>
  <c r="U561" i="1"/>
  <c r="U591" i="1"/>
  <c r="V591" i="1"/>
  <c r="W591" i="1"/>
  <c r="U599" i="1"/>
  <c r="V599" i="1"/>
  <c r="W599" i="1"/>
  <c r="W609" i="1"/>
  <c r="U609" i="1"/>
  <c r="V609" i="1"/>
  <c r="U619" i="1"/>
  <c r="V619" i="1"/>
  <c r="W619" i="1"/>
  <c r="V649" i="1"/>
  <c r="W649" i="1"/>
  <c r="U649" i="1"/>
  <c r="U657" i="1"/>
  <c r="V657" i="1"/>
  <c r="W657" i="1"/>
  <c r="U665" i="1"/>
  <c r="W665" i="1"/>
  <c r="V665" i="1"/>
  <c r="W677" i="1"/>
  <c r="U677" i="1"/>
  <c r="U855" i="1"/>
  <c r="W855" i="1"/>
  <c r="V869" i="1"/>
  <c r="W869" i="1"/>
  <c r="U869" i="1"/>
  <c r="U877" i="1"/>
  <c r="V877" i="1"/>
  <c r="W877" i="1"/>
  <c r="V895" i="1"/>
  <c r="W895" i="1"/>
  <c r="U895" i="1"/>
  <c r="W903" i="1"/>
  <c r="U903" i="1"/>
  <c r="V903" i="1"/>
  <c r="W909" i="1"/>
  <c r="U909" i="1"/>
  <c r="V909" i="1"/>
  <c r="V917" i="1"/>
  <c r="U917" i="1"/>
  <c r="W917" i="1"/>
  <c r="V925" i="1"/>
  <c r="U925" i="1"/>
  <c r="W925" i="1"/>
  <c r="U931" i="1"/>
  <c r="W931" i="1"/>
  <c r="U935" i="1"/>
  <c r="V935" i="1"/>
  <c r="W935" i="1"/>
  <c r="V941" i="1"/>
  <c r="U941" i="1"/>
  <c r="W941" i="1"/>
  <c r="V949" i="1"/>
  <c r="U949" i="1"/>
  <c r="W949" i="1"/>
  <c r="U955" i="1"/>
  <c r="W955" i="1"/>
  <c r="U959" i="1"/>
  <c r="V959" i="1"/>
  <c r="W959" i="1"/>
  <c r="U963" i="1"/>
  <c r="W963" i="1"/>
  <c r="U967" i="1"/>
  <c r="V967" i="1"/>
  <c r="W967" i="1"/>
  <c r="V973" i="1"/>
  <c r="U973" i="1"/>
  <c r="W973" i="1"/>
  <c r="W985" i="1"/>
  <c r="U985" i="1"/>
  <c r="W991" i="1"/>
  <c r="U991" i="1"/>
  <c r="V991" i="1"/>
  <c r="V997" i="1"/>
  <c r="U997" i="1"/>
  <c r="W997" i="1"/>
  <c r="U1007" i="1"/>
  <c r="V1007" i="1"/>
  <c r="W1007" i="1"/>
  <c r="V1013" i="1"/>
  <c r="W1013" i="1"/>
  <c r="U1013" i="1"/>
  <c r="W1025" i="1"/>
  <c r="U1025" i="1"/>
  <c r="V1031" i="1"/>
  <c r="W1031" i="1"/>
  <c r="U1031" i="1"/>
  <c r="U1035" i="1"/>
  <c r="V1035" i="1"/>
  <c r="W1035" i="1"/>
  <c r="W1047" i="1"/>
  <c r="U1047" i="1"/>
  <c r="V1047" i="1"/>
  <c r="V1053" i="1"/>
  <c r="U1053" i="1"/>
  <c r="W1053" i="1"/>
  <c r="W1059" i="1"/>
  <c r="U1059" i="1"/>
  <c r="V1059" i="1"/>
  <c r="W1063" i="1"/>
  <c r="U1063" i="1"/>
  <c r="V1063" i="1"/>
  <c r="V1073" i="1"/>
  <c r="U1073" i="1"/>
  <c r="W1073" i="1"/>
  <c r="U1079" i="1"/>
  <c r="V1079" i="1"/>
  <c r="W1079" i="1"/>
  <c r="V1081" i="1"/>
  <c r="W1081" i="1"/>
  <c r="V1085" i="1"/>
  <c r="U1085" i="1"/>
  <c r="W1085" i="1"/>
  <c r="V1089" i="1"/>
  <c r="W1089" i="1"/>
  <c r="V1093" i="1"/>
  <c r="U1093" i="1"/>
  <c r="W1093" i="1"/>
  <c r="V1097" i="1"/>
  <c r="W1097" i="1"/>
  <c r="V1107" i="1"/>
  <c r="U1107" i="1"/>
  <c r="V1109" i="1"/>
  <c r="U1109" i="1"/>
  <c r="W1109" i="1"/>
  <c r="V1113" i="1"/>
  <c r="W1113" i="1"/>
  <c r="V1115" i="1"/>
  <c r="U1115" i="1"/>
  <c r="U1119" i="1"/>
  <c r="V1119" i="1"/>
  <c r="W1119" i="1"/>
  <c r="V1123" i="1"/>
  <c r="U1123" i="1"/>
  <c r="V1125" i="1"/>
  <c r="U1125" i="1"/>
  <c r="W1125" i="1"/>
  <c r="V1129" i="1"/>
  <c r="W1129" i="1"/>
  <c r="V1133" i="1"/>
  <c r="W1133" i="1"/>
  <c r="U1133" i="1"/>
  <c r="U1137" i="1"/>
  <c r="V1137" i="1"/>
  <c r="W1137" i="1"/>
  <c r="V1139" i="1"/>
  <c r="U1139" i="1"/>
  <c r="U1143" i="1"/>
  <c r="V1143" i="1"/>
  <c r="W1143" i="1"/>
  <c r="V1149" i="1"/>
  <c r="U1149" i="1"/>
  <c r="W1149" i="1"/>
  <c r="V1155" i="1"/>
  <c r="U1155" i="1"/>
  <c r="U1161" i="1"/>
  <c r="V1161" i="1"/>
  <c r="W1161" i="1"/>
  <c r="V1163" i="1"/>
  <c r="U1163" i="1"/>
  <c r="U1169" i="1"/>
  <c r="V1169" i="1"/>
  <c r="W1169" i="1"/>
  <c r="U1175" i="1"/>
  <c r="V1175" i="1"/>
  <c r="W1175" i="1"/>
  <c r="V1181" i="1"/>
  <c r="U1181" i="1"/>
  <c r="W1181" i="1"/>
  <c r="V1187" i="1"/>
  <c r="U1187" i="1"/>
  <c r="U1191" i="1"/>
  <c r="W1191" i="1"/>
  <c r="V1191" i="1"/>
  <c r="V1195" i="1"/>
  <c r="U1195" i="1"/>
  <c r="U1201" i="1"/>
  <c r="V1201" i="1"/>
  <c r="W1201" i="1"/>
  <c r="W1207" i="1"/>
  <c r="V1207" i="1"/>
  <c r="U1207" i="1"/>
  <c r="V1213" i="1"/>
  <c r="W1213" i="1"/>
  <c r="U1213" i="1"/>
  <c r="U1217" i="1"/>
  <c r="V1217" i="1"/>
  <c r="W1217" i="1"/>
  <c r="V1221" i="1"/>
  <c r="U1221" i="1"/>
  <c r="W1221" i="1"/>
  <c r="V1227" i="1"/>
  <c r="U1227" i="1"/>
  <c r="U1233" i="1"/>
  <c r="V1233" i="1"/>
  <c r="W1233" i="1"/>
  <c r="V1239" i="1"/>
  <c r="U1239" i="1"/>
  <c r="W1239" i="1"/>
  <c r="V1243" i="1"/>
  <c r="U1243" i="1"/>
  <c r="U1247" i="1"/>
  <c r="V1247" i="1"/>
  <c r="W1247" i="1"/>
  <c r="V1253" i="1"/>
  <c r="U1253" i="1"/>
  <c r="W1253" i="1"/>
  <c r="V1259" i="1"/>
  <c r="U1259" i="1"/>
  <c r="U1265" i="1"/>
  <c r="V1265" i="1"/>
  <c r="W1265" i="1"/>
  <c r="V1271" i="1"/>
  <c r="U1271" i="1"/>
  <c r="W1271" i="1"/>
  <c r="V1275" i="1"/>
  <c r="U1275" i="1"/>
  <c r="U1279" i="1"/>
  <c r="W1279" i="1"/>
  <c r="V1279" i="1"/>
  <c r="U1285" i="1"/>
  <c r="W1285" i="1"/>
  <c r="V1285" i="1"/>
  <c r="V1291" i="1"/>
  <c r="U1291" i="1"/>
  <c r="U1297" i="1"/>
  <c r="W1297" i="1"/>
  <c r="V1297" i="1"/>
  <c r="V1301" i="1"/>
  <c r="W1301" i="1"/>
  <c r="U1301" i="1"/>
  <c r="U1305" i="1"/>
  <c r="V1305" i="1"/>
  <c r="W1305" i="1"/>
  <c r="U1317" i="1"/>
  <c r="V1317" i="1"/>
  <c r="W1317" i="1"/>
  <c r="V1323" i="1"/>
  <c r="U1323" i="1"/>
  <c r="V1331" i="1"/>
  <c r="U1331" i="1"/>
  <c r="U1337" i="1"/>
  <c r="V1337" i="1"/>
  <c r="W1337" i="1"/>
  <c r="V1343" i="1"/>
  <c r="U1343" i="1"/>
  <c r="V1347" i="1"/>
  <c r="U1347" i="1"/>
  <c r="V1351" i="1"/>
  <c r="U1351" i="1"/>
  <c r="V1359" i="1"/>
  <c r="W1359" i="1"/>
  <c r="U1359" i="1"/>
  <c r="V1365" i="1"/>
  <c r="U1365" i="1"/>
  <c r="W1365" i="1"/>
  <c r="V1371" i="1"/>
  <c r="U1371" i="1"/>
  <c r="V1379" i="1"/>
  <c r="U1379" i="1"/>
  <c r="U1405" i="1"/>
  <c r="V1405" i="1"/>
  <c r="W1405" i="1"/>
  <c r="W1413" i="1"/>
  <c r="U1413" i="1"/>
  <c r="V1413" i="1"/>
  <c r="U1421" i="1"/>
  <c r="V1421" i="1"/>
  <c r="W1421" i="1"/>
  <c r="W1425" i="1"/>
  <c r="V1425" i="1"/>
  <c r="U1433" i="1"/>
  <c r="V1433" i="1"/>
  <c r="W1433" i="1"/>
  <c r="V1439" i="1"/>
  <c r="W1439" i="1"/>
  <c r="U1439" i="1"/>
  <c r="V1447" i="1"/>
  <c r="W1447" i="1"/>
  <c r="U1447" i="1"/>
  <c r="U1453" i="1"/>
  <c r="V1453" i="1"/>
  <c r="W1453" i="1"/>
  <c r="V1459" i="1"/>
  <c r="U1459" i="1"/>
  <c r="W1459" i="1"/>
  <c r="W1465" i="1"/>
  <c r="U1465" i="1"/>
  <c r="V1465" i="1"/>
  <c r="U1481" i="1"/>
  <c r="V1481" i="1"/>
  <c r="U1489" i="1"/>
  <c r="V1489" i="1"/>
  <c r="U1499" i="1"/>
  <c r="V1499" i="1"/>
  <c r="V1503" i="1"/>
  <c r="U1503" i="1"/>
  <c r="U1507" i="1"/>
  <c r="V1507" i="1"/>
  <c r="U1515" i="1"/>
  <c r="V1515" i="1"/>
  <c r="U1521" i="1"/>
  <c r="V1521" i="1"/>
  <c r="U1529" i="1"/>
  <c r="V1529" i="1"/>
  <c r="V1535" i="1"/>
  <c r="U1535" i="1"/>
  <c r="V1543" i="1"/>
  <c r="U1543" i="1"/>
  <c r="U1563" i="1"/>
  <c r="V1563" i="1"/>
  <c r="V1575" i="1"/>
  <c r="U1575" i="1"/>
  <c r="V1583" i="1"/>
  <c r="U1583" i="1"/>
  <c r="U1589" i="1"/>
  <c r="W1589" i="1"/>
  <c r="U1597" i="1"/>
  <c r="W1597" i="1"/>
  <c r="U1603" i="1"/>
  <c r="V1603" i="1"/>
  <c r="V1623" i="1"/>
  <c r="U1623" i="1"/>
  <c r="U1637" i="1"/>
  <c r="V1637" i="1"/>
  <c r="W1637" i="1"/>
  <c r="W1663" i="1"/>
  <c r="V1663" i="1"/>
  <c r="W1671" i="1"/>
  <c r="V1671" i="1"/>
  <c r="U1677" i="1"/>
  <c r="V1677" i="1"/>
  <c r="W1677" i="1"/>
  <c r="W1693" i="1"/>
  <c r="U1693" i="1"/>
  <c r="V1693" i="1"/>
  <c r="W1699" i="1"/>
  <c r="U1699" i="1"/>
  <c r="V1699" i="1"/>
  <c r="U1707" i="1"/>
  <c r="V1707" i="1"/>
  <c r="W1707" i="1"/>
  <c r="U1715" i="1"/>
  <c r="V1715" i="1"/>
  <c r="W1715" i="1"/>
  <c r="W1721" i="1"/>
  <c r="U1721" i="1"/>
  <c r="U1735" i="1"/>
  <c r="V1735" i="1"/>
  <c r="W1735" i="1"/>
  <c r="U1743" i="1"/>
  <c r="V1743" i="1"/>
  <c r="W1743" i="1"/>
  <c r="U1751" i="1"/>
  <c r="V1751" i="1"/>
  <c r="W1751" i="1"/>
  <c r="V1757" i="1"/>
  <c r="U1757" i="1"/>
  <c r="V1765" i="1"/>
  <c r="U1765" i="1"/>
  <c r="U1771" i="1"/>
  <c r="V1771" i="1"/>
  <c r="W1771" i="1"/>
  <c r="U1779" i="1"/>
  <c r="V1779" i="1"/>
  <c r="W1779" i="1"/>
  <c r="U1807" i="1"/>
  <c r="V1807" i="1"/>
  <c r="W1807" i="1"/>
  <c r="U1815" i="1"/>
  <c r="V1815" i="1"/>
  <c r="W1815" i="1"/>
  <c r="V1821" i="1"/>
  <c r="U1821" i="1"/>
  <c r="V1829" i="1"/>
  <c r="U1829" i="1"/>
  <c r="V1837" i="1"/>
  <c r="U1837" i="1"/>
  <c r="W1843" i="1"/>
  <c r="U1843" i="1"/>
  <c r="V1843" i="1"/>
  <c r="U1851" i="1"/>
  <c r="W1851" i="1"/>
  <c r="V1851" i="1"/>
  <c r="U1879" i="1"/>
  <c r="V1879" i="1"/>
  <c r="W1879" i="1"/>
  <c r="V1885" i="1"/>
  <c r="U1885" i="1"/>
  <c r="V1893" i="1"/>
  <c r="U1893" i="1"/>
  <c r="V1901" i="1"/>
  <c r="U1901" i="1"/>
  <c r="U1907" i="1"/>
  <c r="V1907" i="1"/>
  <c r="W1907" i="1"/>
  <c r="U1935" i="1"/>
  <c r="V1935" i="1"/>
  <c r="W1935" i="1"/>
  <c r="U1943" i="1"/>
  <c r="V1943" i="1"/>
  <c r="W1943" i="1"/>
  <c r="V1949" i="1"/>
  <c r="U1949" i="1"/>
  <c r="V1957" i="1"/>
  <c r="U1957" i="1"/>
  <c r="U1963" i="1"/>
  <c r="V1963" i="1"/>
  <c r="W1963" i="1"/>
  <c r="U1971" i="1"/>
  <c r="V1971" i="1"/>
  <c r="W1971" i="1"/>
  <c r="U2015" i="1"/>
  <c r="V2015" i="1"/>
  <c r="W2015" i="1"/>
  <c r="W2023" i="1"/>
  <c r="U2023" i="1"/>
  <c r="V2023" i="1"/>
  <c r="U2031" i="1"/>
  <c r="V2031" i="1"/>
  <c r="W2031" i="1"/>
  <c r="U2051" i="1"/>
  <c r="V2051" i="1"/>
  <c r="W2051" i="1"/>
  <c r="U2055" i="1"/>
  <c r="W2055" i="1"/>
  <c r="V2055" i="1"/>
  <c r="U2083" i="1"/>
  <c r="V2083" i="1"/>
  <c r="W2083" i="1"/>
  <c r="U2091" i="1"/>
  <c r="V2091" i="1"/>
  <c r="W2091" i="1"/>
  <c r="V2097" i="1"/>
  <c r="W2097" i="1"/>
  <c r="U2097" i="1"/>
  <c r="U2225" i="1"/>
  <c r="V2225" i="1"/>
  <c r="W2225" i="1"/>
  <c r="U8" i="1"/>
  <c r="W8" i="1"/>
  <c r="V16" i="1"/>
  <c r="U16" i="1"/>
  <c r="W16" i="1"/>
  <c r="V26" i="1"/>
  <c r="U26" i="1"/>
  <c r="W26" i="1"/>
  <c r="W34" i="1"/>
  <c r="V34" i="1"/>
  <c r="U34" i="1"/>
  <c r="V46" i="1"/>
  <c r="U46" i="1"/>
  <c r="W46" i="1"/>
  <c r="V54" i="1"/>
  <c r="U54" i="1"/>
  <c r="W54" i="1"/>
  <c r="V62" i="1"/>
  <c r="U62" i="1"/>
  <c r="W62" i="1"/>
  <c r="V74" i="1"/>
  <c r="U74" i="1"/>
  <c r="W74" i="1"/>
  <c r="V82" i="1"/>
  <c r="U82" i="1"/>
  <c r="W82" i="1"/>
  <c r="V90" i="1"/>
  <c r="U90" i="1"/>
  <c r="W90" i="1"/>
  <c r="V102" i="1"/>
  <c r="W102" i="1"/>
  <c r="U102" i="1"/>
  <c r="V110" i="1"/>
  <c r="W110" i="1"/>
  <c r="U110" i="1"/>
  <c r="W120" i="1"/>
  <c r="V120" i="1"/>
  <c r="U120" i="1"/>
  <c r="V130" i="1"/>
  <c r="W130" i="1"/>
  <c r="U130" i="1"/>
  <c r="V138" i="1"/>
  <c r="U138" i="1"/>
  <c r="W138" i="1"/>
  <c r="V146" i="1"/>
  <c r="U146" i="1"/>
  <c r="W146" i="1"/>
  <c r="V154" i="1"/>
  <c r="W154" i="1"/>
  <c r="U154" i="1"/>
  <c r="V162" i="1"/>
  <c r="W162" i="1"/>
  <c r="V172" i="1"/>
  <c r="U172" i="1"/>
  <c r="W172" i="1"/>
  <c r="V182" i="1"/>
  <c r="W182" i="1"/>
  <c r="U182" i="1"/>
  <c r="V190" i="1"/>
  <c r="U190" i="1"/>
  <c r="W190" i="1"/>
  <c r="V198" i="1"/>
  <c r="U198" i="1"/>
  <c r="W198" i="1"/>
  <c r="U210" i="1"/>
  <c r="W210" i="1"/>
  <c r="V210" i="1"/>
  <c r="U218" i="1"/>
  <c r="V218" i="1"/>
  <c r="W218" i="1"/>
  <c r="W226" i="1"/>
  <c r="V226" i="1"/>
  <c r="V234" i="1"/>
  <c r="W234" i="1"/>
  <c r="U234" i="1"/>
  <c r="V242" i="1"/>
  <c r="U242" i="1"/>
  <c r="W242" i="1"/>
  <c r="U250" i="1"/>
  <c r="V250" i="1"/>
  <c r="W250" i="1"/>
  <c r="V258" i="1"/>
  <c r="U258" i="1"/>
  <c r="W258" i="1"/>
  <c r="V266" i="1"/>
  <c r="W266" i="1"/>
  <c r="U266" i="1"/>
  <c r="V276" i="1"/>
  <c r="U276" i="1"/>
  <c r="V284" i="1"/>
  <c r="U284" i="1"/>
  <c r="V292" i="1"/>
  <c r="U292" i="1"/>
  <c r="U302" i="1"/>
  <c r="V302" i="1"/>
  <c r="W302" i="1"/>
  <c r="V310" i="1"/>
  <c r="U310" i="1"/>
  <c r="W310" i="1"/>
  <c r="V318" i="1"/>
  <c r="W318" i="1"/>
  <c r="U318" i="1"/>
  <c r="U326" i="1"/>
  <c r="V326" i="1"/>
  <c r="W326" i="1"/>
  <c r="V336" i="1"/>
  <c r="U336" i="1"/>
  <c r="W336" i="1"/>
  <c r="U344" i="1"/>
  <c r="V344" i="1"/>
  <c r="W344" i="1"/>
  <c r="W352" i="1"/>
  <c r="U352" i="1"/>
  <c r="V352" i="1"/>
  <c r="U360" i="1"/>
  <c r="V360" i="1"/>
  <c r="W360" i="1"/>
  <c r="U398" i="1"/>
  <c r="V398" i="1"/>
  <c r="W398" i="1"/>
  <c r="V408" i="1"/>
  <c r="W408" i="1"/>
  <c r="U416" i="1"/>
  <c r="V416" i="1"/>
  <c r="W416" i="1"/>
  <c r="W444" i="1"/>
  <c r="U444" i="1"/>
  <c r="V444" i="1"/>
  <c r="U474" i="1"/>
  <c r="V474" i="1"/>
  <c r="W474" i="1"/>
  <c r="U482" i="1"/>
  <c r="V482" i="1"/>
  <c r="W482" i="1"/>
  <c r="U490" i="1"/>
  <c r="V490" i="1"/>
  <c r="W490" i="1"/>
  <c r="U498" i="1"/>
  <c r="V498" i="1"/>
  <c r="W498" i="1"/>
  <c r="V546" i="1"/>
  <c r="W546" i="1"/>
  <c r="U546" i="1"/>
  <c r="U562" i="1"/>
  <c r="V562" i="1"/>
  <c r="W562" i="1"/>
  <c r="U572" i="1"/>
  <c r="V572" i="1"/>
  <c r="W572" i="1"/>
  <c r="W592" i="1"/>
  <c r="U592" i="1"/>
  <c r="V592" i="1"/>
  <c r="W600" i="1"/>
  <c r="U600" i="1"/>
  <c r="V600" i="1"/>
  <c r="U612" i="1"/>
  <c r="V612" i="1"/>
  <c r="W632" i="1"/>
  <c r="U632" i="1"/>
  <c r="V632" i="1"/>
  <c r="U664" i="1"/>
  <c r="V664" i="1"/>
  <c r="W664" i="1"/>
  <c r="U672" i="1"/>
  <c r="W672" i="1"/>
  <c r="V672" i="1"/>
  <c r="U680" i="1"/>
  <c r="V680" i="1"/>
  <c r="W680" i="1"/>
  <c r="W690" i="1"/>
  <c r="U690" i="1"/>
  <c r="V690" i="1"/>
  <c r="U726" i="1"/>
  <c r="W726" i="1"/>
  <c r="W744" i="1"/>
  <c r="V744" i="1"/>
  <c r="V752" i="1"/>
  <c r="W752" i="1"/>
  <c r="U752" i="1"/>
  <c r="V762" i="1"/>
  <c r="U762" i="1"/>
  <c r="W762" i="1"/>
  <c r="V770" i="1"/>
  <c r="U770" i="1"/>
  <c r="W770" i="1"/>
  <c r="V780" i="1"/>
  <c r="U780" i="1"/>
  <c r="W780" i="1"/>
  <c r="V788" i="1"/>
  <c r="W788" i="1"/>
  <c r="U788" i="1"/>
  <c r="V798" i="1"/>
  <c r="W798" i="1"/>
  <c r="U798" i="1"/>
  <c r="V806" i="1"/>
  <c r="U806" i="1"/>
  <c r="W806" i="1"/>
  <c r="U816" i="1"/>
  <c r="V816" i="1"/>
  <c r="W816" i="1"/>
  <c r="U824" i="1"/>
  <c r="V824" i="1"/>
  <c r="W824" i="1"/>
  <c r="U832" i="1"/>
  <c r="V832" i="1"/>
  <c r="W832" i="1"/>
  <c r="V840" i="1"/>
  <c r="W840" i="1"/>
  <c r="U840" i="1"/>
  <c r="W852" i="1"/>
  <c r="U852" i="1"/>
  <c r="V852" i="1"/>
  <c r="V860" i="1"/>
  <c r="U860" i="1"/>
  <c r="W860" i="1"/>
  <c r="U874" i="1"/>
  <c r="W874" i="1"/>
  <c r="V884" i="1"/>
  <c r="U884" i="1"/>
  <c r="W884" i="1"/>
  <c r="V898" i="1"/>
  <c r="U898" i="1"/>
  <c r="W898" i="1"/>
  <c r="U904" i="1"/>
  <c r="W904" i="1"/>
  <c r="V904" i="1"/>
  <c r="V910" i="1"/>
  <c r="U910" i="1"/>
  <c r="W924" i="1"/>
  <c r="U924" i="1"/>
  <c r="V924" i="1"/>
  <c r="U930" i="1"/>
  <c r="W930" i="1"/>
  <c r="W936" i="1"/>
  <c r="U936" i="1"/>
  <c r="V936" i="1"/>
  <c r="W944" i="1"/>
  <c r="U944" i="1"/>
  <c r="V944" i="1"/>
  <c r="W956" i="1"/>
  <c r="U956" i="1"/>
  <c r="V956" i="1"/>
  <c r="U962" i="1"/>
  <c r="V962" i="1"/>
  <c r="W962" i="1"/>
  <c r="W976" i="1"/>
  <c r="U976" i="1"/>
  <c r="V976" i="1"/>
  <c r="W996" i="1"/>
  <c r="U996" i="1"/>
  <c r="W1004" i="1"/>
  <c r="U1004" i="1"/>
  <c r="V1030" i="1"/>
  <c r="U1030" i="1"/>
  <c r="W1030" i="1"/>
  <c r="U1046" i="1"/>
  <c r="V1046" i="1"/>
  <c r="W1056" i="1"/>
  <c r="U1056" i="1"/>
  <c r="W1064" i="1"/>
  <c r="U1064" i="1"/>
  <c r="V1064" i="1"/>
  <c r="W1072" i="1"/>
  <c r="U1072" i="1"/>
  <c r="V1072" i="1"/>
  <c r="U1090" i="1"/>
  <c r="V1090" i="1"/>
  <c r="U1098" i="1"/>
  <c r="V1098" i="1"/>
  <c r="W1098" i="1"/>
  <c r="U1106" i="1"/>
  <c r="V1106" i="1"/>
  <c r="W1106" i="1"/>
  <c r="U1114" i="1"/>
  <c r="V1114" i="1"/>
  <c r="W1114" i="1"/>
  <c r="U1122" i="1"/>
  <c r="V1122" i="1"/>
  <c r="W1122" i="1"/>
  <c r="V1132" i="1"/>
  <c r="U1132" i="1"/>
  <c r="W1132" i="1"/>
  <c r="V1140" i="1"/>
  <c r="U1140" i="1"/>
  <c r="W1140" i="1"/>
  <c r="V1148" i="1"/>
  <c r="U1148" i="1"/>
  <c r="W1148" i="1"/>
  <c r="V1156" i="1"/>
  <c r="U1156" i="1"/>
  <c r="W1156" i="1"/>
  <c r="U1162" i="1"/>
  <c r="W1162" i="1"/>
  <c r="V1162" i="1"/>
  <c r="W1174" i="1"/>
  <c r="U1174" i="1"/>
  <c r="V1174" i="1"/>
  <c r="V1180" i="1"/>
  <c r="U1180" i="1"/>
  <c r="W1180" i="1"/>
  <c r="U1186" i="1"/>
  <c r="W1186" i="1"/>
  <c r="V1186" i="1"/>
  <c r="W1198" i="1"/>
  <c r="U1198" i="1"/>
  <c r="V1198" i="1"/>
  <c r="V1204" i="1"/>
  <c r="U1204" i="1"/>
  <c r="W1204" i="1"/>
  <c r="U1210" i="1"/>
  <c r="V1210" i="1"/>
  <c r="W1210" i="1"/>
  <c r="W1222" i="1"/>
  <c r="U1222" i="1"/>
  <c r="V1222" i="1"/>
  <c r="V1228" i="1"/>
  <c r="U1228" i="1"/>
  <c r="W1228" i="1"/>
  <c r="U1234" i="1"/>
  <c r="W1234" i="1"/>
  <c r="V1234" i="1"/>
  <c r="W1246" i="1"/>
  <c r="U1246" i="1"/>
  <c r="V1246" i="1"/>
  <c r="V1252" i="1"/>
  <c r="U1252" i="1"/>
  <c r="W1252" i="1"/>
  <c r="U1258" i="1"/>
  <c r="W1258" i="1"/>
  <c r="V1258" i="1"/>
  <c r="W1270" i="1"/>
  <c r="U1270" i="1"/>
  <c r="V1270" i="1"/>
  <c r="U1276" i="1"/>
  <c r="V1276" i="1"/>
  <c r="W1276" i="1"/>
  <c r="U1282" i="1"/>
  <c r="W1282" i="1"/>
  <c r="V1282" i="1"/>
  <c r="W1294" i="1"/>
  <c r="U1294" i="1"/>
  <c r="V1294" i="1"/>
  <c r="V1300" i="1"/>
  <c r="U1300" i="1"/>
  <c r="W1300" i="1"/>
  <c r="V1306" i="1"/>
  <c r="W1306" i="1"/>
  <c r="U1306" i="1"/>
  <c r="W1318" i="1"/>
  <c r="V1318" i="1"/>
  <c r="U1318" i="1"/>
  <c r="U1324" i="1"/>
  <c r="W1324" i="1"/>
  <c r="V1324" i="1"/>
  <c r="W1334" i="1"/>
  <c r="V1334" i="1"/>
  <c r="U1334" i="1"/>
  <c r="U1338" i="1"/>
  <c r="V1338" i="1"/>
  <c r="W1338" i="1"/>
  <c r="W1350" i="1"/>
  <c r="U1350" i="1"/>
  <c r="V1350" i="1"/>
  <c r="V1362" i="1"/>
  <c r="U1362" i="1"/>
  <c r="W1362" i="1"/>
  <c r="V1386" i="1"/>
  <c r="U1386" i="1"/>
  <c r="W1386" i="1"/>
  <c r="W1398" i="1"/>
  <c r="U1398" i="1"/>
  <c r="U1410" i="1"/>
  <c r="V1410" i="1"/>
  <c r="W1410" i="1"/>
  <c r="W1422" i="1"/>
  <c r="U1422" i="1"/>
  <c r="V1422" i="1"/>
  <c r="U1440" i="1"/>
  <c r="V1440" i="1"/>
  <c r="W1440" i="1"/>
  <c r="V1656" i="1"/>
  <c r="U1656" i="1"/>
  <c r="W1656" i="1"/>
  <c r="U1662" i="1"/>
  <c r="V1662" i="1"/>
  <c r="W1662" i="1"/>
  <c r="U1670" i="1"/>
  <c r="V1670" i="1"/>
  <c r="W1670" i="1"/>
  <c r="V1676" i="1"/>
  <c r="W1676" i="1"/>
  <c r="W1682" i="1"/>
  <c r="U1682" i="1"/>
  <c r="V1682" i="1"/>
  <c r="U1690" i="1"/>
  <c r="V1690" i="1"/>
  <c r="W1690" i="1"/>
  <c r="U1712" i="1"/>
  <c r="V1712" i="1"/>
  <c r="W1740" i="1"/>
  <c r="U1740" i="1"/>
  <c r="V1740" i="1"/>
  <c r="U1746" i="1"/>
  <c r="W1746" i="1"/>
  <c r="W1756" i="1"/>
  <c r="U1756" i="1"/>
  <c r="V1756" i="1"/>
  <c r="U1762" i="1"/>
  <c r="W1762" i="1"/>
  <c r="U1768" i="1"/>
  <c r="V1768" i="1"/>
  <c r="W1772" i="1"/>
  <c r="U1772" i="1"/>
  <c r="V1772" i="1"/>
  <c r="U1776" i="1"/>
  <c r="V1776" i="1"/>
  <c r="U1784" i="1"/>
  <c r="V1784" i="1"/>
  <c r="U1794" i="1"/>
  <c r="W1794" i="1"/>
  <c r="U2230" i="1"/>
  <c r="V2230" i="1"/>
  <c r="W2230" i="1"/>
  <c r="V2232" i="1"/>
  <c r="U2232" i="1"/>
  <c r="U2236" i="1"/>
  <c r="W2236" i="1"/>
  <c r="V2236" i="1"/>
  <c r="U2238" i="1"/>
  <c r="V2238" i="1"/>
  <c r="W2238" i="1"/>
  <c r="V2240" i="1"/>
  <c r="U2240" i="1"/>
  <c r="V2242" i="1"/>
  <c r="U2242" i="1"/>
  <c r="U2244" i="1"/>
  <c r="V2244" i="1"/>
  <c r="W2244" i="1"/>
  <c r="U2246" i="1"/>
  <c r="V2246" i="1"/>
  <c r="W2246" i="1"/>
  <c r="V2248" i="1"/>
  <c r="U2248" i="1"/>
  <c r="V2250" i="1"/>
  <c r="U2250" i="1"/>
  <c r="U2252" i="1"/>
  <c r="V2252" i="1"/>
  <c r="W2252" i="1"/>
  <c r="U2254" i="1"/>
  <c r="V2254" i="1"/>
  <c r="W2254" i="1"/>
  <c r="V2256" i="1"/>
  <c r="U2256" i="1"/>
  <c r="V2258" i="1"/>
  <c r="U2258" i="1"/>
  <c r="U2260" i="1"/>
  <c r="V2260" i="1"/>
  <c r="W2260" i="1"/>
  <c r="U2262" i="1"/>
  <c r="V2262" i="1"/>
  <c r="W2262" i="1"/>
  <c r="V2264" i="1"/>
  <c r="U2264" i="1"/>
  <c r="V2266" i="1"/>
  <c r="U2266" i="1"/>
  <c r="U2268" i="1"/>
  <c r="V2268" i="1"/>
  <c r="W2268" i="1"/>
  <c r="V2270" i="1"/>
  <c r="W2270" i="1"/>
  <c r="U2270" i="1"/>
  <c r="V2272" i="1"/>
  <c r="U2272" i="1"/>
  <c r="V2274" i="1"/>
  <c r="U2274" i="1"/>
  <c r="U2276" i="1"/>
  <c r="W2276" i="1"/>
  <c r="V2276" i="1"/>
  <c r="U2278" i="1"/>
  <c r="V2278" i="1"/>
  <c r="W2278" i="1"/>
  <c r="V2280" i="1"/>
  <c r="U2280" i="1"/>
  <c r="V2282" i="1"/>
  <c r="U2282" i="1"/>
  <c r="U2284" i="1"/>
  <c r="V2284" i="1"/>
  <c r="W2284" i="1"/>
  <c r="V2286" i="1"/>
  <c r="U2286" i="1"/>
  <c r="W2286" i="1"/>
  <c r="V2288" i="1"/>
  <c r="U2288" i="1"/>
  <c r="V2290" i="1"/>
  <c r="U2290" i="1"/>
  <c r="U2292" i="1"/>
  <c r="W2292" i="1"/>
  <c r="V2292" i="1"/>
  <c r="V2294" i="1"/>
  <c r="U2294" i="1"/>
  <c r="W2294" i="1"/>
  <c r="V2296" i="1"/>
  <c r="U2296" i="1"/>
  <c r="V2298" i="1"/>
  <c r="U2298" i="1"/>
  <c r="U2300" i="1"/>
  <c r="W2300" i="1"/>
  <c r="V2300" i="1"/>
  <c r="V2302" i="1"/>
  <c r="W2302" i="1"/>
  <c r="U2302" i="1"/>
  <c r="V2304" i="1"/>
  <c r="U2304" i="1"/>
  <c r="V2306" i="1"/>
  <c r="U2306" i="1"/>
  <c r="U2308" i="1"/>
  <c r="W2308" i="1"/>
  <c r="V2308" i="1"/>
  <c r="V2310" i="1"/>
  <c r="U2310" i="1"/>
  <c r="W2310" i="1"/>
  <c r="V2312" i="1"/>
  <c r="U2312" i="1"/>
  <c r="V2314" i="1"/>
  <c r="U2314" i="1"/>
  <c r="U2316" i="1"/>
  <c r="W2316" i="1"/>
  <c r="V2316" i="1"/>
  <c r="V2318" i="1"/>
  <c r="U2318" i="1"/>
  <c r="W2318" i="1"/>
  <c r="V2320" i="1"/>
  <c r="U2320" i="1"/>
  <c r="W2320" i="1"/>
  <c r="V2322" i="1"/>
  <c r="U2322" i="1"/>
  <c r="U2324" i="1"/>
  <c r="V2324" i="1"/>
  <c r="W2324" i="1"/>
  <c r="U2326" i="1"/>
  <c r="W2326" i="1"/>
  <c r="V2326" i="1"/>
  <c r="V2330" i="1"/>
  <c r="U2330" i="1"/>
  <c r="U2332" i="1"/>
  <c r="W2332" i="1"/>
  <c r="V2332" i="1"/>
  <c r="V2334" i="1"/>
  <c r="W2334" i="1"/>
  <c r="U2334" i="1"/>
  <c r="V2338" i="1"/>
  <c r="U2338" i="1"/>
  <c r="U2340" i="1"/>
  <c r="V2340" i="1"/>
  <c r="W2340" i="1"/>
  <c r="U2342" i="1"/>
  <c r="W2342" i="1"/>
  <c r="V2342" i="1"/>
  <c r="V2346" i="1"/>
  <c r="U2346" i="1"/>
  <c r="U2348" i="1"/>
  <c r="V2348" i="1"/>
  <c r="W2348" i="1"/>
  <c r="V2350" i="1"/>
  <c r="U2350" i="1"/>
  <c r="W2350" i="1"/>
  <c r="V2354" i="1"/>
  <c r="U2354" i="1"/>
  <c r="U2356" i="1"/>
  <c r="V2356" i="1"/>
  <c r="W2356" i="1"/>
  <c r="U2358" i="1"/>
  <c r="W2358" i="1"/>
  <c r="V2358" i="1"/>
  <c r="V2362" i="1"/>
  <c r="U2362" i="1"/>
  <c r="U2364" i="1"/>
  <c r="V2364" i="1"/>
  <c r="W2364" i="1"/>
  <c r="V2366" i="1"/>
  <c r="U2366" i="1"/>
  <c r="W2366" i="1"/>
  <c r="V2368" i="1"/>
  <c r="U2368" i="1"/>
  <c r="W2368" i="1"/>
  <c r="V2370" i="1"/>
  <c r="U2370" i="1"/>
  <c r="U2372" i="1"/>
  <c r="V2372" i="1"/>
  <c r="W2372" i="1"/>
  <c r="U2374" i="1"/>
  <c r="V2374" i="1"/>
  <c r="W2374" i="1"/>
  <c r="V2378" i="1"/>
  <c r="U2378" i="1"/>
  <c r="U2380" i="1"/>
  <c r="V2380" i="1"/>
  <c r="W2380" i="1"/>
  <c r="U2382" i="1"/>
  <c r="W2382" i="1"/>
  <c r="V2382" i="1"/>
  <c r="V2384" i="1"/>
  <c r="W2384" i="1"/>
  <c r="U2384" i="1"/>
  <c r="V2386" i="1"/>
  <c r="U2386" i="1"/>
  <c r="U2388" i="1"/>
  <c r="W2388" i="1"/>
  <c r="V2388" i="1"/>
  <c r="U2390" i="1"/>
  <c r="V2390" i="1"/>
  <c r="W2390" i="1"/>
  <c r="V2394" i="1"/>
  <c r="U2394" i="1"/>
  <c r="U2396" i="1"/>
  <c r="V2396" i="1"/>
  <c r="W2396" i="1"/>
  <c r="U2398" i="1"/>
  <c r="V2398" i="1"/>
  <c r="W2398" i="1"/>
  <c r="V2400" i="1"/>
  <c r="U2400" i="1"/>
  <c r="W2400" i="1"/>
  <c r="V2402" i="1"/>
  <c r="U2402" i="1"/>
  <c r="U2404" i="1"/>
  <c r="V2404" i="1"/>
  <c r="W2404" i="1"/>
  <c r="U2406" i="1"/>
  <c r="V2406" i="1"/>
  <c r="W2406" i="1"/>
  <c r="V2410" i="1"/>
  <c r="U2410" i="1"/>
  <c r="U2412" i="1"/>
  <c r="W2412" i="1"/>
  <c r="V2412" i="1"/>
  <c r="U2414" i="1"/>
  <c r="V2414" i="1"/>
  <c r="W2414" i="1"/>
  <c r="U2416" i="1"/>
  <c r="V2416" i="1"/>
  <c r="W2416" i="1"/>
  <c r="U2420" i="1"/>
  <c r="V2420" i="1"/>
  <c r="W2420" i="1"/>
  <c r="W2422" i="1"/>
  <c r="U2422" i="1"/>
  <c r="V2422" i="1"/>
  <c r="U2428" i="1"/>
  <c r="V2428" i="1"/>
  <c r="W2428" i="1"/>
  <c r="U2430" i="1"/>
  <c r="V2430" i="1"/>
  <c r="W2430" i="1"/>
  <c r="U2432" i="1"/>
  <c r="V2432" i="1"/>
  <c r="W2432" i="1"/>
  <c r="U2436" i="1"/>
  <c r="V2436" i="1"/>
  <c r="W2436" i="1"/>
  <c r="U2444" i="1"/>
  <c r="V2444" i="1"/>
  <c r="W2444" i="1"/>
  <c r="U2446" i="1"/>
  <c r="V2446" i="1"/>
  <c r="W2446" i="1"/>
  <c r="U2448" i="1"/>
  <c r="V2448" i="1"/>
  <c r="W2448" i="1"/>
  <c r="U2452" i="1"/>
  <c r="V2452" i="1"/>
  <c r="W2452" i="1"/>
  <c r="U2456" i="1"/>
  <c r="W2456" i="1"/>
  <c r="W2458" i="1"/>
  <c r="U2458" i="1"/>
  <c r="U2462" i="1"/>
  <c r="W2462" i="1"/>
  <c r="V2462" i="1"/>
  <c r="U2464" i="1"/>
  <c r="V2464" i="1"/>
  <c r="W2464" i="1"/>
  <c r="U2468" i="1"/>
  <c r="V2468" i="1"/>
  <c r="W2468" i="1"/>
  <c r="W2474" i="1"/>
  <c r="V2474" i="1"/>
  <c r="U2476" i="1"/>
  <c r="V2476" i="1"/>
  <c r="W2476" i="1"/>
  <c r="U2484" i="1"/>
  <c r="V2484" i="1"/>
  <c r="U2486" i="1"/>
  <c r="W2486" i="1"/>
  <c r="U2488" i="1"/>
  <c r="V2488" i="1"/>
  <c r="W2488" i="1"/>
  <c r="V2494" i="1"/>
  <c r="U2494" i="1"/>
  <c r="U2500" i="1"/>
  <c r="W2500" i="1"/>
  <c r="W2502" i="1"/>
  <c r="U2502" i="1"/>
  <c r="V2502" i="1"/>
  <c r="U2510" i="1"/>
  <c r="W2510" i="1"/>
  <c r="U2512" i="1"/>
  <c r="V2512" i="1"/>
  <c r="W2512" i="1"/>
  <c r="U2518" i="1"/>
  <c r="W2518" i="1"/>
  <c r="U2520" i="1"/>
  <c r="V2520" i="1"/>
  <c r="W2520" i="1"/>
  <c r="U2526" i="1"/>
  <c r="W2526" i="1"/>
  <c r="U2528" i="1"/>
  <c r="V2528" i="1"/>
  <c r="W2528" i="1"/>
  <c r="U2534" i="1"/>
  <c r="W2534" i="1"/>
  <c r="V2536" i="1"/>
  <c r="W2536" i="1"/>
  <c r="U2536" i="1"/>
  <c r="U2542" i="1"/>
  <c r="W2542" i="1"/>
  <c r="W2544" i="1"/>
  <c r="U2544" i="1"/>
  <c r="V2544" i="1"/>
  <c r="U2550" i="1"/>
  <c r="W2550" i="1"/>
  <c r="U2552" i="1"/>
  <c r="V2552" i="1"/>
  <c r="W2552" i="1"/>
  <c r="U2558" i="1"/>
  <c r="W2558" i="1"/>
  <c r="U2560" i="1"/>
  <c r="V2560" i="1"/>
  <c r="W2560" i="1"/>
  <c r="U2566" i="1"/>
  <c r="W2566" i="1"/>
  <c r="U2568" i="1"/>
  <c r="V2568" i="1"/>
  <c r="W2568" i="1"/>
  <c r="U2574" i="1"/>
  <c r="W2574" i="1"/>
  <c r="U2576" i="1"/>
  <c r="V2576" i="1"/>
  <c r="W2576" i="1"/>
  <c r="U2582" i="1"/>
  <c r="W2582" i="1"/>
  <c r="U2584" i="1"/>
  <c r="V2584" i="1"/>
  <c r="W2584" i="1"/>
  <c r="U2590" i="1"/>
  <c r="W2590" i="1"/>
  <c r="U2592" i="1"/>
  <c r="V2592" i="1"/>
  <c r="W2592" i="1"/>
  <c r="U2598" i="1"/>
  <c r="W2598" i="1"/>
  <c r="V2600" i="1"/>
  <c r="W2600" i="1"/>
  <c r="U2600" i="1"/>
  <c r="U2606" i="1"/>
  <c r="W2606" i="1"/>
  <c r="W2608" i="1"/>
  <c r="U2608" i="1"/>
  <c r="V2608" i="1"/>
  <c r="U2614" i="1"/>
  <c r="W2614" i="1"/>
  <c r="U2616" i="1"/>
  <c r="V2616" i="1"/>
  <c r="W2616" i="1"/>
  <c r="U2622" i="1"/>
  <c r="W2622" i="1"/>
  <c r="U2624" i="1"/>
  <c r="V2624" i="1"/>
  <c r="W2624" i="1"/>
  <c r="U2630" i="1"/>
  <c r="W2630" i="1"/>
  <c r="U2632" i="1"/>
  <c r="V2632" i="1"/>
  <c r="W2632" i="1"/>
  <c r="U2638" i="1"/>
  <c r="W2638" i="1"/>
  <c r="U2640" i="1"/>
  <c r="V2640" i="1"/>
  <c r="W2640" i="1"/>
  <c r="U2646" i="1"/>
  <c r="W2646" i="1"/>
  <c r="U2648" i="1"/>
  <c r="V2648" i="1"/>
  <c r="W2648" i="1"/>
  <c r="U2654" i="1"/>
  <c r="W2654" i="1"/>
  <c r="U2656" i="1"/>
  <c r="V2656" i="1"/>
  <c r="W2656" i="1"/>
  <c r="U2662" i="1"/>
  <c r="W2662" i="1"/>
  <c r="U2664" i="1"/>
  <c r="V2664" i="1"/>
  <c r="W2664" i="1"/>
  <c r="V2666" i="1"/>
  <c r="U2666" i="1"/>
  <c r="U2670" i="1"/>
  <c r="W2670" i="1"/>
  <c r="U2672" i="1"/>
  <c r="V2672" i="1"/>
  <c r="W2672" i="1"/>
  <c r="V2674" i="1"/>
  <c r="U2674" i="1"/>
  <c r="U2678" i="1"/>
  <c r="W2678" i="1"/>
  <c r="U2680" i="1"/>
  <c r="V2680" i="1"/>
  <c r="W2680" i="1"/>
  <c r="V2682" i="1"/>
  <c r="U2682" i="1"/>
  <c r="U2686" i="1"/>
  <c r="W2686" i="1"/>
  <c r="U2688" i="1"/>
  <c r="V2688" i="1"/>
  <c r="W2688" i="1"/>
  <c r="V2690" i="1"/>
  <c r="U2690" i="1"/>
  <c r="U2694" i="1"/>
  <c r="W2694" i="1"/>
  <c r="W2696" i="1"/>
  <c r="U2696" i="1"/>
  <c r="V2696" i="1"/>
  <c r="V2698" i="1"/>
  <c r="U2698" i="1"/>
  <c r="U2702" i="1"/>
  <c r="W2702" i="1"/>
  <c r="V2704" i="1"/>
  <c r="W2704" i="1"/>
  <c r="U2704" i="1"/>
  <c r="V2706" i="1"/>
  <c r="U2706" i="1"/>
  <c r="U2710" i="1"/>
  <c r="W2710" i="1"/>
  <c r="U2712" i="1"/>
  <c r="V2712" i="1"/>
  <c r="W2712" i="1"/>
  <c r="V2714" i="1"/>
  <c r="U2714" i="1"/>
  <c r="V2716" i="1"/>
  <c r="U2716" i="1"/>
  <c r="U2718" i="1"/>
  <c r="W2718" i="1"/>
  <c r="U2720" i="1"/>
  <c r="V2720" i="1"/>
  <c r="W2720" i="1"/>
  <c r="V2722" i="1"/>
  <c r="U2722" i="1"/>
  <c r="V2724" i="1"/>
  <c r="U2724" i="1"/>
  <c r="U2726" i="1"/>
  <c r="W2726" i="1"/>
  <c r="U2728" i="1"/>
  <c r="V2728" i="1"/>
  <c r="W2728" i="1"/>
  <c r="V2730" i="1"/>
  <c r="U2730" i="1"/>
  <c r="V2732" i="1"/>
  <c r="U2732" i="1"/>
  <c r="U2736" i="1"/>
  <c r="V2736" i="1"/>
  <c r="W2736" i="1"/>
  <c r="V2738" i="1"/>
  <c r="U2738" i="1"/>
  <c r="W2740" i="1"/>
  <c r="U2740" i="1"/>
  <c r="V2740" i="1"/>
  <c r="W2744" i="1"/>
  <c r="U2744" i="1"/>
  <c r="V2744" i="1"/>
  <c r="V2746" i="1"/>
  <c r="U2746" i="1"/>
  <c r="W2748" i="1"/>
  <c r="U2748" i="1"/>
  <c r="V2748" i="1"/>
  <c r="U2752" i="1"/>
  <c r="V2752" i="1"/>
  <c r="W2752" i="1"/>
  <c r="V2754" i="1"/>
  <c r="U2754" i="1"/>
  <c r="W2756" i="1"/>
  <c r="U2756" i="1"/>
  <c r="V2756" i="1"/>
  <c r="W2760" i="1"/>
  <c r="U2760" i="1"/>
  <c r="V2760" i="1"/>
  <c r="W2764" i="1"/>
  <c r="U2764" i="1"/>
  <c r="V2764" i="1"/>
  <c r="U2768" i="1"/>
  <c r="V2768" i="1"/>
  <c r="W2768" i="1"/>
  <c r="W2772" i="1"/>
  <c r="U2772" i="1"/>
  <c r="V2772" i="1"/>
  <c r="U2776" i="1"/>
  <c r="V2776" i="1"/>
  <c r="W2776" i="1"/>
  <c r="W2780" i="1"/>
  <c r="V2780" i="1"/>
  <c r="U2780" i="1"/>
  <c r="V2784" i="1"/>
  <c r="W2784" i="1"/>
  <c r="U2784" i="1"/>
  <c r="W2788" i="1"/>
  <c r="U2788" i="1"/>
  <c r="V2788" i="1"/>
  <c r="U2792" i="1"/>
  <c r="V2792" i="1"/>
  <c r="W2792" i="1"/>
  <c r="W2796" i="1"/>
  <c r="U2796" i="1"/>
  <c r="V2796" i="1"/>
  <c r="U2800" i="1"/>
  <c r="V2800" i="1"/>
  <c r="W2800" i="1"/>
  <c r="W2804" i="1"/>
  <c r="U2804" i="1"/>
  <c r="V2804" i="1"/>
  <c r="U2808" i="1"/>
  <c r="V2808" i="1"/>
  <c r="W2808" i="1"/>
  <c r="W2812" i="1"/>
  <c r="U2812" i="1"/>
  <c r="V2812" i="1"/>
  <c r="U2816" i="1"/>
  <c r="V2816" i="1"/>
  <c r="W2816" i="1"/>
  <c r="W2820" i="1"/>
  <c r="U2820" i="1"/>
  <c r="V2820" i="1"/>
  <c r="U2824" i="1"/>
  <c r="V2824" i="1"/>
  <c r="W2824" i="1"/>
  <c r="W2828" i="1"/>
  <c r="U2828" i="1"/>
  <c r="V2828" i="1"/>
  <c r="U2832" i="1"/>
  <c r="V2832" i="1"/>
  <c r="W2832" i="1"/>
  <c r="W2836" i="1"/>
  <c r="U2836" i="1"/>
  <c r="V2836" i="1"/>
  <c r="U2840" i="1"/>
  <c r="V2840" i="1"/>
  <c r="W2840" i="1"/>
  <c r="W2844" i="1"/>
  <c r="U2844" i="1"/>
  <c r="V2844" i="1"/>
  <c r="U2848" i="1"/>
  <c r="V2848" i="1"/>
  <c r="W2848" i="1"/>
  <c r="W2852" i="1"/>
  <c r="U2852" i="1"/>
  <c r="V2852" i="1"/>
  <c r="U2856" i="1"/>
  <c r="V2856" i="1"/>
  <c r="W2856" i="1"/>
  <c r="W2860" i="1"/>
  <c r="U2860" i="1"/>
  <c r="V2860" i="1"/>
  <c r="U2862" i="1"/>
  <c r="V2862" i="1"/>
  <c r="U2864" i="1"/>
  <c r="W2864" i="1"/>
  <c r="W2868" i="1"/>
  <c r="V2868" i="1"/>
  <c r="U2868" i="1"/>
  <c r="U2870" i="1"/>
  <c r="V2870" i="1"/>
  <c r="W2870" i="1"/>
  <c r="W2876" i="1"/>
  <c r="U2876" i="1"/>
  <c r="V2876" i="1"/>
  <c r="U2878" i="1"/>
  <c r="V2878" i="1"/>
  <c r="W2878" i="1"/>
  <c r="U2880" i="1"/>
  <c r="W2880" i="1"/>
  <c r="W2882" i="1"/>
  <c r="V2882" i="1"/>
  <c r="U2886" i="1"/>
  <c r="V2886" i="1"/>
  <c r="W2890" i="1"/>
  <c r="U2890" i="1"/>
  <c r="W2894" i="1"/>
  <c r="U2894" i="1"/>
  <c r="V2894" i="1"/>
  <c r="W2898" i="1"/>
  <c r="U2898" i="1"/>
  <c r="W2902" i="1"/>
  <c r="V2902" i="1"/>
  <c r="U2902" i="1"/>
  <c r="W2906" i="1"/>
  <c r="U2906" i="1"/>
  <c r="W2910" i="1"/>
  <c r="V2910" i="1"/>
  <c r="U2910" i="1"/>
  <c r="W2914" i="1"/>
  <c r="U2914" i="1"/>
  <c r="V2914" i="1"/>
  <c r="W2918" i="1"/>
  <c r="U2918" i="1"/>
  <c r="V2918" i="1"/>
  <c r="W2922" i="1"/>
  <c r="V2922" i="1"/>
  <c r="U2922" i="1"/>
  <c r="W2926" i="1"/>
  <c r="V2926" i="1"/>
  <c r="U2926" i="1"/>
  <c r="W2930" i="1"/>
  <c r="V2930" i="1"/>
  <c r="U2934" i="1"/>
  <c r="V2934" i="1"/>
  <c r="W2934" i="1"/>
  <c r="V2936" i="1"/>
  <c r="U2936" i="1"/>
  <c r="U2940" i="1"/>
  <c r="V2940" i="1"/>
  <c r="W2940" i="1"/>
  <c r="U2942" i="1"/>
  <c r="V2942" i="1"/>
  <c r="W2942" i="1"/>
  <c r="W2946" i="1"/>
  <c r="U2946" i="1"/>
  <c r="V2946" i="1"/>
  <c r="U2952" i="1"/>
  <c r="W2952" i="1"/>
  <c r="W2954" i="1"/>
  <c r="U2954" i="1"/>
  <c r="V2954" i="1"/>
  <c r="U2958" i="1"/>
  <c r="V2958" i="1"/>
  <c r="W2958" i="1"/>
  <c r="W2960" i="1"/>
  <c r="V2960" i="1"/>
  <c r="U2960" i="1"/>
  <c r="U2966" i="1"/>
  <c r="V2966" i="1"/>
  <c r="W2966" i="1"/>
  <c r="U2968" i="1"/>
  <c r="V2968" i="1"/>
  <c r="W2968" i="1"/>
  <c r="W2970" i="1"/>
  <c r="V2970" i="1"/>
  <c r="U2972" i="1"/>
  <c r="V2972" i="1"/>
  <c r="W2972" i="1"/>
  <c r="U2978" i="1"/>
  <c r="V2978" i="1"/>
  <c r="W2978" i="1"/>
  <c r="U2982" i="1"/>
  <c r="V2982" i="1"/>
  <c r="W2982" i="1"/>
  <c r="W2986" i="1"/>
  <c r="U2986" i="1"/>
  <c r="V2986" i="1"/>
  <c r="W2990" i="1"/>
  <c r="U2990" i="1"/>
  <c r="V2990" i="1"/>
  <c r="U2994" i="1"/>
  <c r="V2994" i="1"/>
  <c r="W2994" i="1"/>
  <c r="W2998" i="1"/>
  <c r="U2998" i="1"/>
  <c r="V2998" i="1"/>
  <c r="U3002" i="1"/>
  <c r="V3002" i="1"/>
  <c r="W3002" i="1"/>
  <c r="W3006" i="1"/>
  <c r="U3006" i="1"/>
  <c r="V3006" i="1"/>
  <c r="U3010" i="1"/>
  <c r="V3010" i="1"/>
  <c r="W3010" i="1"/>
  <c r="W3014" i="1"/>
  <c r="U3014" i="1"/>
  <c r="V3014" i="1"/>
  <c r="U3018" i="1"/>
  <c r="V3018" i="1"/>
  <c r="W3018" i="1"/>
  <c r="W3022" i="1"/>
  <c r="U3022" i="1"/>
  <c r="V3022" i="1"/>
  <c r="U3026" i="1"/>
  <c r="W3026" i="1"/>
  <c r="V3026" i="1"/>
  <c r="W3030" i="1"/>
  <c r="U3030" i="1"/>
  <c r="V3030" i="1"/>
  <c r="U3034" i="1"/>
  <c r="V3034" i="1"/>
  <c r="W3034" i="1"/>
  <c r="W3038" i="1"/>
  <c r="U3038" i="1"/>
  <c r="V3038" i="1"/>
  <c r="U3042" i="1"/>
  <c r="V3042" i="1"/>
  <c r="W3042" i="1"/>
  <c r="W3046" i="1"/>
  <c r="U3046" i="1"/>
  <c r="V3046" i="1"/>
  <c r="U3050" i="1"/>
  <c r="V3050" i="1"/>
  <c r="W3050" i="1"/>
  <c r="U3052" i="1"/>
  <c r="W3052" i="1"/>
  <c r="W3054" i="1"/>
  <c r="U3054" i="1"/>
  <c r="V3054" i="1"/>
  <c r="U3058" i="1"/>
  <c r="V3058" i="1"/>
  <c r="W3058" i="1"/>
  <c r="U3060" i="1"/>
  <c r="W3060" i="1"/>
  <c r="W3062" i="1"/>
  <c r="U3062" i="1"/>
  <c r="V3062" i="1"/>
  <c r="U3066" i="1"/>
  <c r="V3066" i="1"/>
  <c r="W3066" i="1"/>
  <c r="U3068" i="1"/>
  <c r="W3068" i="1"/>
  <c r="U3070" i="1"/>
  <c r="V3070" i="1"/>
  <c r="W3070" i="1"/>
  <c r="U3072" i="1"/>
  <c r="W3072" i="1"/>
  <c r="W3074" i="1"/>
  <c r="U3074" i="1"/>
  <c r="V3074" i="1"/>
  <c r="U3076" i="1"/>
  <c r="W3076" i="1"/>
  <c r="U3078" i="1"/>
  <c r="V3078" i="1"/>
  <c r="W3078" i="1"/>
  <c r="U3080" i="1"/>
  <c r="W3080" i="1"/>
  <c r="U3082" i="1"/>
  <c r="V3082" i="1"/>
  <c r="W3082" i="1"/>
  <c r="U3084" i="1"/>
  <c r="W3084" i="1"/>
  <c r="U3086" i="1"/>
  <c r="V3086" i="1"/>
  <c r="W3086" i="1"/>
  <c r="U3088" i="1"/>
  <c r="W3088" i="1"/>
  <c r="W3090" i="1"/>
  <c r="U3090" i="1"/>
  <c r="V3090" i="1"/>
  <c r="U3092" i="1"/>
  <c r="W3092" i="1"/>
  <c r="U3094" i="1"/>
  <c r="V3094" i="1"/>
  <c r="W3094" i="1"/>
  <c r="U3096" i="1"/>
  <c r="W3096" i="1"/>
  <c r="U3098" i="1"/>
  <c r="V3098" i="1"/>
  <c r="W3098" i="1"/>
  <c r="U3100" i="1"/>
  <c r="W3100" i="1"/>
  <c r="U3102" i="1"/>
  <c r="V3102" i="1"/>
  <c r="W3102" i="1"/>
  <c r="U3104" i="1"/>
  <c r="W3104" i="1"/>
  <c r="U3106" i="1"/>
  <c r="V3106" i="1"/>
  <c r="W3106" i="1"/>
  <c r="U3108" i="1"/>
  <c r="W3108" i="1"/>
  <c r="V3110" i="1"/>
  <c r="W3110" i="1"/>
  <c r="U3110" i="1"/>
  <c r="U3112" i="1"/>
  <c r="W3112" i="1"/>
  <c r="U3114" i="1"/>
  <c r="V3114" i="1"/>
  <c r="W3114" i="1"/>
  <c r="U3116" i="1"/>
  <c r="W3116" i="1"/>
  <c r="U3118" i="1"/>
  <c r="V3118" i="1"/>
  <c r="W3118" i="1"/>
  <c r="U3120" i="1"/>
  <c r="W3120" i="1"/>
  <c r="U3122" i="1"/>
  <c r="V3122" i="1"/>
  <c r="W3122" i="1"/>
  <c r="U3124" i="1"/>
  <c r="W3124" i="1"/>
  <c r="V3126" i="1"/>
  <c r="W3126" i="1"/>
  <c r="U3126" i="1"/>
  <c r="U3128" i="1"/>
  <c r="W3128" i="1"/>
  <c r="U3130" i="1"/>
  <c r="V3130" i="1"/>
  <c r="W3130" i="1"/>
  <c r="U3132" i="1"/>
  <c r="W3132" i="1"/>
  <c r="U3134" i="1"/>
  <c r="V3134" i="1"/>
  <c r="W3134" i="1"/>
  <c r="U3136" i="1"/>
  <c r="W3136" i="1"/>
  <c r="U3138" i="1"/>
  <c r="V3138" i="1"/>
  <c r="W3138" i="1"/>
  <c r="U3140" i="1"/>
  <c r="W3140" i="1"/>
  <c r="U3142" i="1"/>
  <c r="V3142" i="1"/>
  <c r="W3142" i="1"/>
  <c r="U3144" i="1"/>
  <c r="W3144" i="1"/>
  <c r="U3146" i="1"/>
  <c r="V3146" i="1"/>
  <c r="W3146" i="1"/>
  <c r="U3148" i="1"/>
  <c r="W3148" i="1"/>
  <c r="U3150" i="1"/>
  <c r="V3150" i="1"/>
  <c r="W3150" i="1"/>
  <c r="V3154" i="1"/>
  <c r="U3154" i="1"/>
  <c r="W3154" i="1"/>
  <c r="U3156" i="1"/>
  <c r="W3156" i="1"/>
  <c r="U3158" i="1"/>
  <c r="V3158" i="1"/>
  <c r="W3158" i="1"/>
  <c r="U3162" i="1"/>
  <c r="V3162" i="1"/>
  <c r="W3162" i="1"/>
  <c r="U3164" i="1"/>
  <c r="W3164" i="1"/>
  <c r="W3166" i="1"/>
  <c r="U3166" i="1"/>
  <c r="V3166" i="1"/>
  <c r="U3170" i="1"/>
  <c r="W3170" i="1"/>
  <c r="V3170" i="1"/>
  <c r="U3172" i="1"/>
  <c r="W3172" i="1"/>
  <c r="U3174" i="1"/>
  <c r="V3174" i="1"/>
  <c r="W3174" i="1"/>
  <c r="U3178" i="1"/>
  <c r="V3178" i="1"/>
  <c r="W3178" i="1"/>
  <c r="V3182" i="1"/>
  <c r="U3182" i="1"/>
  <c r="W3182" i="1"/>
  <c r="V3186" i="1"/>
  <c r="W3186" i="1"/>
  <c r="U3186" i="1"/>
  <c r="U3190" i="1"/>
  <c r="V3190" i="1"/>
  <c r="W3190" i="1"/>
  <c r="U3194" i="1"/>
  <c r="V3194" i="1"/>
  <c r="W3194" i="1"/>
  <c r="W3198" i="1"/>
  <c r="U3198" i="1"/>
  <c r="V3198" i="1"/>
  <c r="V3202" i="1"/>
  <c r="U3202" i="1"/>
  <c r="W3202" i="1"/>
  <c r="V3206" i="1"/>
  <c r="W3206" i="1"/>
  <c r="U3206" i="1"/>
  <c r="U3210" i="1"/>
  <c r="V3210" i="1"/>
  <c r="W3210" i="1"/>
  <c r="U3214" i="1"/>
  <c r="V3214" i="1"/>
  <c r="W3214" i="1"/>
  <c r="U3218" i="1"/>
  <c r="V3218" i="1"/>
  <c r="W3218" i="1"/>
  <c r="V3222" i="1"/>
  <c r="U3222" i="1"/>
  <c r="W3222" i="1"/>
  <c r="U3226" i="1"/>
  <c r="W3226" i="1"/>
  <c r="V3226" i="1"/>
  <c r="U3230" i="1"/>
  <c r="V3230" i="1"/>
  <c r="W3230" i="1"/>
  <c r="U3234" i="1"/>
  <c r="V3234" i="1"/>
  <c r="W3234" i="1"/>
  <c r="W3238" i="1"/>
  <c r="U3238" i="1"/>
  <c r="V3238" i="1"/>
  <c r="V3240" i="1"/>
  <c r="W3240" i="1"/>
  <c r="V3242" i="1"/>
  <c r="W3242" i="1"/>
  <c r="U3242" i="1"/>
  <c r="U3246" i="1"/>
  <c r="V3246" i="1"/>
  <c r="W3246" i="1"/>
  <c r="V3248" i="1"/>
  <c r="U3248" i="1"/>
  <c r="W3248" i="1"/>
  <c r="V3250" i="1"/>
  <c r="W3250" i="1"/>
  <c r="U3250" i="1"/>
  <c r="U3254" i="1"/>
  <c r="V3254" i="1"/>
  <c r="W3254" i="1"/>
  <c r="V3256" i="1"/>
  <c r="U3256" i="1"/>
  <c r="W3258" i="1"/>
  <c r="U3258" i="1"/>
  <c r="V3258" i="1"/>
  <c r="V3260" i="1"/>
  <c r="W3260" i="1"/>
  <c r="U3262" i="1"/>
  <c r="W3262" i="1"/>
  <c r="V3262" i="1"/>
  <c r="V3264" i="1"/>
  <c r="U3264" i="1"/>
  <c r="W3264" i="1"/>
  <c r="U3266" i="1"/>
  <c r="V3266" i="1"/>
  <c r="W3266" i="1"/>
  <c r="V3268" i="1"/>
  <c r="W3268" i="1"/>
  <c r="U3270" i="1"/>
  <c r="V3270" i="1"/>
  <c r="W3270" i="1"/>
  <c r="V3272" i="1"/>
  <c r="W3272" i="1"/>
  <c r="U3272" i="1"/>
  <c r="W3274" i="1"/>
  <c r="U3274" i="1"/>
  <c r="V3274" i="1"/>
  <c r="V3276" i="1"/>
  <c r="W3276" i="1"/>
  <c r="U3278" i="1"/>
  <c r="W3278" i="1"/>
  <c r="V3278" i="1"/>
  <c r="V3280" i="1"/>
  <c r="U3280" i="1"/>
  <c r="U3282" i="1"/>
  <c r="V3282" i="1"/>
  <c r="W3282" i="1"/>
  <c r="U3286" i="1"/>
  <c r="V3286" i="1"/>
  <c r="W3286" i="1"/>
  <c r="V3288" i="1"/>
  <c r="U3288" i="1"/>
  <c r="U3290" i="1"/>
  <c r="W3290" i="1"/>
  <c r="V3290" i="1"/>
  <c r="V3292" i="1"/>
  <c r="W3292" i="1"/>
  <c r="U3294" i="1"/>
  <c r="V3294" i="1"/>
  <c r="W3294" i="1"/>
  <c r="V3296" i="1"/>
  <c r="U3296" i="1"/>
  <c r="W3296" i="1"/>
  <c r="U3298" i="1"/>
  <c r="V3298" i="1"/>
  <c r="W3298" i="1"/>
  <c r="U3302" i="1"/>
  <c r="V3302" i="1"/>
  <c r="W3302" i="1"/>
  <c r="V3304" i="1"/>
  <c r="U3304" i="1"/>
  <c r="W3304" i="1"/>
  <c r="V3306" i="1"/>
  <c r="U3306" i="1"/>
  <c r="W3306" i="1"/>
  <c r="V3308" i="1"/>
  <c r="W3308" i="1"/>
  <c r="V3310" i="1"/>
  <c r="W3310" i="1"/>
  <c r="U3310" i="1"/>
  <c r="U3314" i="1"/>
  <c r="V3314" i="1"/>
  <c r="W3314" i="1"/>
  <c r="U3316" i="1"/>
  <c r="W3316" i="1"/>
  <c r="V3316" i="1"/>
  <c r="W3318" i="1"/>
  <c r="U3318" i="1"/>
  <c r="V3318" i="1"/>
  <c r="V3320" i="1"/>
  <c r="U3320" i="1"/>
  <c r="U3322" i="1"/>
  <c r="W3322" i="1"/>
  <c r="V3322" i="1"/>
  <c r="V3324" i="1"/>
  <c r="U3324" i="1"/>
  <c r="V3328" i="1"/>
  <c r="W3328" i="1"/>
  <c r="U3330" i="1"/>
  <c r="V3330" i="1"/>
  <c r="W3330" i="1"/>
  <c r="V3334" i="1"/>
  <c r="W3334" i="1"/>
  <c r="V3336" i="1"/>
  <c r="U3336" i="1"/>
  <c r="U3338" i="1"/>
  <c r="V3338" i="1"/>
  <c r="W3338" i="1"/>
  <c r="V3340" i="1"/>
  <c r="U3340" i="1"/>
  <c r="W3340" i="1"/>
  <c r="U3342" i="1"/>
  <c r="W3342" i="1"/>
  <c r="V3342" i="1"/>
  <c r="W3346" i="1"/>
  <c r="U3346" i="1"/>
  <c r="V3346" i="1"/>
  <c r="W3348" i="1"/>
  <c r="U3348" i="1"/>
  <c r="V3348" i="1"/>
  <c r="V3350" i="1"/>
  <c r="U3350" i="1"/>
  <c r="V3352" i="1"/>
  <c r="U3352" i="1"/>
  <c r="V3354" i="1"/>
  <c r="W3354" i="1"/>
  <c r="U3354" i="1"/>
  <c r="V3356" i="1"/>
  <c r="U3356" i="1"/>
  <c r="W3356" i="1"/>
  <c r="V3360" i="1"/>
  <c r="U3360" i="1"/>
  <c r="W3360" i="1"/>
  <c r="V3362" i="1"/>
  <c r="U3362" i="1"/>
  <c r="V3364" i="1"/>
  <c r="W3364" i="1"/>
  <c r="U3364" i="1"/>
  <c r="V3366" i="1"/>
  <c r="U3366" i="1"/>
  <c r="W3366" i="1"/>
  <c r="V3368" i="1"/>
  <c r="W3368" i="1"/>
  <c r="V3370" i="1"/>
  <c r="U3370" i="1"/>
  <c r="V3372" i="1"/>
  <c r="U3372" i="1"/>
  <c r="W3372" i="1"/>
  <c r="U3374" i="1"/>
  <c r="V3374" i="1"/>
  <c r="W3374" i="1"/>
  <c r="V3376" i="1"/>
  <c r="W3376" i="1"/>
  <c r="V3378" i="1"/>
  <c r="U3378" i="1"/>
  <c r="V3380" i="1"/>
  <c r="W3380" i="1"/>
  <c r="U3380" i="1"/>
  <c r="U3382" i="1"/>
  <c r="V3382" i="1"/>
  <c r="W3382" i="1"/>
  <c r="V3384" i="1"/>
  <c r="W3384" i="1"/>
  <c r="V3386" i="1"/>
  <c r="U3386" i="1"/>
  <c r="V3388" i="1"/>
  <c r="U3388" i="1"/>
  <c r="W3388" i="1"/>
  <c r="U3390" i="1"/>
  <c r="W3390" i="1"/>
  <c r="V3390" i="1"/>
  <c r="V3392" i="1"/>
  <c r="W3392" i="1"/>
  <c r="V3394" i="1"/>
  <c r="U3394" i="1"/>
  <c r="V3396" i="1"/>
  <c r="U3396" i="1"/>
  <c r="W3396" i="1"/>
  <c r="U3398" i="1"/>
  <c r="V3398" i="1"/>
  <c r="W3398" i="1"/>
  <c r="V3400" i="1"/>
  <c r="W3400" i="1"/>
  <c r="V3402" i="1"/>
  <c r="U3402" i="1"/>
  <c r="V3404" i="1"/>
  <c r="U3404" i="1"/>
  <c r="W3404" i="1"/>
  <c r="W3406" i="1"/>
  <c r="U3406" i="1"/>
  <c r="V3406" i="1"/>
  <c r="V3408" i="1"/>
  <c r="W3408" i="1"/>
  <c r="V3410" i="1"/>
  <c r="U3410" i="1"/>
  <c r="V3412" i="1"/>
  <c r="U3412" i="1"/>
  <c r="W3412" i="1"/>
  <c r="V3414" i="1"/>
  <c r="W3414" i="1"/>
  <c r="U3414" i="1"/>
  <c r="V3416" i="1"/>
  <c r="W3416" i="1"/>
  <c r="V3418" i="1"/>
  <c r="U3418" i="1"/>
  <c r="V3420" i="1"/>
  <c r="U3420" i="1"/>
  <c r="W3420" i="1"/>
  <c r="U3422" i="1"/>
  <c r="V3422" i="1"/>
  <c r="W3422" i="1"/>
  <c r="V3424" i="1"/>
  <c r="W3424" i="1"/>
  <c r="V3426" i="1"/>
  <c r="U3426" i="1"/>
  <c r="V3428" i="1"/>
  <c r="W3428" i="1"/>
  <c r="U3428" i="1"/>
  <c r="V3430" i="1"/>
  <c r="U3430" i="1"/>
  <c r="W3430" i="1"/>
  <c r="V3432" i="1"/>
  <c r="W3432" i="1"/>
  <c r="V3434" i="1"/>
  <c r="U3434" i="1"/>
  <c r="V3436" i="1"/>
  <c r="U3436" i="1"/>
  <c r="W3436" i="1"/>
  <c r="U3438" i="1"/>
  <c r="V3438" i="1"/>
  <c r="W3438" i="1"/>
  <c r="V3440" i="1"/>
  <c r="W3440" i="1"/>
  <c r="W3442" i="1"/>
  <c r="U3442" i="1"/>
  <c r="V3442" i="1"/>
  <c r="U3446" i="1"/>
  <c r="V3446" i="1"/>
  <c r="W3446" i="1"/>
  <c r="V3448" i="1"/>
  <c r="W3448" i="1"/>
  <c r="W3450" i="1"/>
  <c r="V3450" i="1"/>
  <c r="U3450" i="1"/>
  <c r="U3454" i="1"/>
  <c r="W3454" i="1"/>
  <c r="V3454" i="1"/>
  <c r="V3456" i="1"/>
  <c r="W3456" i="1"/>
  <c r="W3458" i="1"/>
  <c r="U3458" i="1"/>
  <c r="V3458" i="1"/>
  <c r="U3462" i="1"/>
  <c r="V3462" i="1"/>
  <c r="W3462" i="1"/>
  <c r="V3464" i="1"/>
  <c r="W3464" i="1"/>
  <c r="W3466" i="1"/>
  <c r="U3466" i="1"/>
  <c r="V3466" i="1"/>
  <c r="U3470" i="1"/>
  <c r="V3470" i="1"/>
  <c r="W3470" i="1"/>
  <c r="U3472" i="1"/>
  <c r="V3472" i="1"/>
  <c r="W3472" i="1"/>
  <c r="V3474" i="1"/>
  <c r="U3474" i="1"/>
  <c r="V3478" i="1"/>
  <c r="W3478" i="1"/>
  <c r="U3478" i="1"/>
  <c r="U3480" i="1"/>
  <c r="V3480" i="1"/>
  <c r="W3480" i="1"/>
  <c r="V3482" i="1"/>
  <c r="U3482" i="1"/>
  <c r="U3486" i="1"/>
  <c r="V3486" i="1"/>
  <c r="W3486" i="1"/>
  <c r="U3488" i="1"/>
  <c r="V3488" i="1"/>
  <c r="W3488" i="1"/>
  <c r="V3490" i="1"/>
  <c r="U3490" i="1"/>
  <c r="V3494" i="1"/>
  <c r="W3494" i="1"/>
  <c r="U3494" i="1"/>
  <c r="U3496" i="1"/>
  <c r="V3496" i="1"/>
  <c r="W3496" i="1"/>
  <c r="V3498" i="1"/>
  <c r="U3498" i="1"/>
  <c r="U3502" i="1"/>
  <c r="V3502" i="1"/>
  <c r="W3502" i="1"/>
  <c r="U3504" i="1"/>
  <c r="V3504" i="1"/>
  <c r="W3504" i="1"/>
  <c r="V3506" i="1"/>
  <c r="U3506" i="1"/>
  <c r="V3510" i="1"/>
  <c r="W3510" i="1"/>
  <c r="U3510" i="1"/>
  <c r="U3512" i="1"/>
  <c r="V3512" i="1"/>
  <c r="W3512" i="1"/>
  <c r="V3514" i="1"/>
  <c r="U3514" i="1"/>
  <c r="U3518" i="1"/>
  <c r="V3518" i="1"/>
  <c r="W3518" i="1"/>
  <c r="U3520" i="1"/>
  <c r="V3520" i="1"/>
  <c r="W3520" i="1"/>
  <c r="V3522" i="1"/>
  <c r="U3522" i="1"/>
  <c r="V3526" i="1"/>
  <c r="W3526" i="1"/>
  <c r="U3526" i="1"/>
  <c r="U3528" i="1"/>
  <c r="V3528" i="1"/>
  <c r="W3528" i="1"/>
  <c r="V3530" i="1"/>
  <c r="U3530" i="1"/>
  <c r="U3534" i="1"/>
  <c r="V3534" i="1"/>
  <c r="W3534" i="1"/>
  <c r="U3536" i="1"/>
  <c r="V3536" i="1"/>
  <c r="W3536" i="1"/>
  <c r="V3538" i="1"/>
  <c r="U3538" i="1"/>
  <c r="V3542" i="1"/>
  <c r="W3542" i="1"/>
  <c r="U3542" i="1"/>
  <c r="U3544" i="1"/>
  <c r="V3544" i="1"/>
  <c r="W3544" i="1"/>
  <c r="V3546" i="1"/>
  <c r="U3546" i="1"/>
  <c r="U3550" i="1"/>
  <c r="V3550" i="1"/>
  <c r="W3550" i="1"/>
  <c r="U3552" i="1"/>
  <c r="V3552" i="1"/>
  <c r="W3552" i="1"/>
  <c r="V3554" i="1"/>
  <c r="U3554" i="1"/>
  <c r="V3558" i="1"/>
  <c r="W3558" i="1"/>
  <c r="U3558" i="1"/>
  <c r="U3560" i="1"/>
  <c r="V3560" i="1"/>
  <c r="W3560" i="1"/>
  <c r="V3562" i="1"/>
  <c r="U3562" i="1"/>
  <c r="U3566" i="1"/>
  <c r="V3566" i="1"/>
  <c r="W3566" i="1"/>
  <c r="U3568" i="1"/>
  <c r="V3568" i="1"/>
  <c r="W3568" i="1"/>
  <c r="W3574" i="1"/>
  <c r="U3574" i="1"/>
  <c r="V3574" i="1"/>
  <c r="U3576" i="1"/>
  <c r="V3576" i="1"/>
  <c r="W3576" i="1"/>
  <c r="U3582" i="1"/>
  <c r="V3582" i="1"/>
  <c r="W3582" i="1"/>
  <c r="U3584" i="1"/>
  <c r="V3584" i="1"/>
  <c r="W3584" i="1"/>
  <c r="W3590" i="1"/>
  <c r="U3590" i="1"/>
  <c r="V3590" i="1"/>
  <c r="U3592" i="1"/>
  <c r="V3592" i="1"/>
  <c r="W3592" i="1"/>
  <c r="U3598" i="1"/>
  <c r="V3598" i="1"/>
  <c r="W3598" i="1"/>
  <c r="U3600" i="1"/>
  <c r="W3600" i="1"/>
  <c r="V3600" i="1"/>
  <c r="W3606" i="1"/>
  <c r="U3606" i="1"/>
  <c r="V3606" i="1"/>
  <c r="U3608" i="1"/>
  <c r="V3608" i="1"/>
  <c r="W3608" i="1"/>
  <c r="U3614" i="1"/>
  <c r="V3614" i="1"/>
  <c r="W3614" i="1"/>
  <c r="U3616" i="1"/>
  <c r="W3616" i="1"/>
  <c r="V3616" i="1"/>
  <c r="W3622" i="1"/>
  <c r="U3622" i="1"/>
  <c r="V3622" i="1"/>
  <c r="U3624" i="1"/>
  <c r="V3624" i="1"/>
  <c r="W3624" i="1"/>
  <c r="U3630" i="1"/>
  <c r="V3630" i="1"/>
  <c r="W3630" i="1"/>
  <c r="U3632" i="1"/>
  <c r="V3632" i="1"/>
  <c r="W3632" i="1"/>
  <c r="W3634" i="1"/>
  <c r="V3634" i="1"/>
  <c r="U3634" i="1"/>
  <c r="U3638" i="1"/>
  <c r="V3638" i="1"/>
  <c r="W3638" i="1"/>
  <c r="U3640" i="1"/>
  <c r="W3640" i="1"/>
  <c r="V3640" i="1"/>
  <c r="W3642" i="1"/>
  <c r="V3642" i="1"/>
  <c r="V3646" i="1"/>
  <c r="W3646" i="1"/>
  <c r="U3646" i="1"/>
  <c r="U3648" i="1"/>
  <c r="V3648" i="1"/>
  <c r="W3648" i="1"/>
  <c r="U3654" i="1"/>
  <c r="V3654" i="1"/>
  <c r="W3654" i="1"/>
  <c r="U3656" i="1"/>
  <c r="V3656" i="1"/>
  <c r="W3656" i="1"/>
  <c r="V3662" i="1"/>
  <c r="W3662" i="1"/>
  <c r="U3662" i="1"/>
  <c r="U3664" i="1"/>
  <c r="V3664" i="1"/>
  <c r="W3664" i="1"/>
  <c r="U3670" i="1"/>
  <c r="V3670" i="1"/>
  <c r="W3670" i="1"/>
  <c r="U3672" i="1"/>
  <c r="V3672" i="1"/>
  <c r="W3672" i="1"/>
  <c r="W3674" i="1"/>
  <c r="U3674" i="1"/>
  <c r="U3678" i="1"/>
  <c r="V3678" i="1"/>
  <c r="W3678" i="1"/>
  <c r="U3680" i="1"/>
  <c r="W3680" i="1"/>
  <c r="V3680" i="1"/>
  <c r="W3682" i="1"/>
  <c r="U3682" i="1"/>
  <c r="V3682" i="1"/>
  <c r="W3686" i="1"/>
  <c r="U3686" i="1"/>
  <c r="V3686" i="1"/>
  <c r="U3688" i="1"/>
  <c r="V3688" i="1"/>
  <c r="W3688" i="1"/>
  <c r="W3690" i="1"/>
  <c r="U3690" i="1"/>
  <c r="V3690" i="1"/>
  <c r="U3692" i="1"/>
  <c r="V3692" i="1"/>
  <c r="W3692" i="1"/>
  <c r="W3702" i="1"/>
  <c r="V3702" i="1"/>
  <c r="U3704" i="1"/>
  <c r="W3704" i="1"/>
  <c r="W3706" i="1"/>
  <c r="U3706" i="1"/>
  <c r="V3706" i="1"/>
  <c r="U3708" i="1"/>
  <c r="V3708" i="1"/>
  <c r="W3708" i="1"/>
  <c r="W3710" i="1"/>
  <c r="V3710" i="1"/>
  <c r="U3710" i="1"/>
  <c r="U3712" i="1"/>
  <c r="V3712" i="1"/>
  <c r="W3712" i="1"/>
  <c r="W3718" i="1"/>
  <c r="U3718" i="1"/>
  <c r="V3718" i="1"/>
  <c r="U3720" i="1"/>
  <c r="V3720" i="1"/>
  <c r="W3720" i="1"/>
  <c r="W3722" i="1"/>
  <c r="V3722" i="1"/>
  <c r="U3722" i="1"/>
  <c r="U3724" i="1"/>
  <c r="V3724" i="1"/>
  <c r="W3724" i="1"/>
  <c r="W3734" i="1"/>
  <c r="V3734" i="1"/>
  <c r="U3736" i="1"/>
  <c r="W3736" i="1"/>
  <c r="W3738" i="1"/>
  <c r="V3738" i="1"/>
  <c r="U3738" i="1"/>
  <c r="U3740" i="1"/>
  <c r="V3740" i="1"/>
  <c r="W3740" i="1"/>
  <c r="U3742" i="1"/>
  <c r="W3742" i="1"/>
  <c r="U3744" i="1"/>
  <c r="W3744" i="1"/>
  <c r="V3744" i="1"/>
  <c r="U3750" i="1"/>
  <c r="V3750" i="1"/>
  <c r="W3750" i="1"/>
  <c r="U3752" i="1"/>
  <c r="V3752" i="1"/>
  <c r="W3752" i="1"/>
  <c r="U3756" i="1"/>
  <c r="V3756" i="1"/>
  <c r="W3756" i="1"/>
  <c r="W3758" i="1"/>
  <c r="U3758" i="1"/>
  <c r="V3758" i="1"/>
  <c r="W3762" i="1"/>
  <c r="V3762" i="1"/>
  <c r="U3764" i="1"/>
  <c r="V3764" i="1"/>
  <c r="W3764" i="1"/>
  <c r="V3766" i="1"/>
  <c r="W3766" i="1"/>
  <c r="U3766" i="1"/>
  <c r="U3768" i="1"/>
  <c r="W3768" i="1"/>
  <c r="W3770" i="1"/>
  <c r="V3770" i="1"/>
  <c r="U3770" i="1"/>
  <c r="U3776" i="1"/>
  <c r="V3776" i="1"/>
  <c r="W3776" i="1"/>
  <c r="W3778" i="1"/>
  <c r="V3778" i="1"/>
  <c r="U3778" i="1"/>
  <c r="U3782" i="1"/>
  <c r="W3782" i="1"/>
  <c r="V3782" i="1"/>
  <c r="W3784" i="1"/>
  <c r="U3784" i="1"/>
  <c r="V3784" i="1"/>
  <c r="U3788" i="1"/>
  <c r="W3788" i="1"/>
  <c r="U3790" i="1"/>
  <c r="V3790" i="1"/>
  <c r="W3790" i="1"/>
  <c r="V3792" i="1"/>
  <c r="W3792" i="1"/>
  <c r="U3792" i="1"/>
  <c r="W3794" i="1"/>
  <c r="U3794" i="1"/>
  <c r="V3794" i="1"/>
  <c r="U3796" i="1"/>
  <c r="V3796" i="1"/>
  <c r="W3796" i="1"/>
  <c r="U3800" i="1"/>
  <c r="V3800" i="1"/>
  <c r="W3800" i="1"/>
  <c r="W3802" i="1"/>
  <c r="U3802" i="1"/>
  <c r="V3802" i="1"/>
  <c r="U3804" i="1"/>
  <c r="V3804" i="1"/>
  <c r="W3804" i="1"/>
  <c r="U3808" i="1"/>
  <c r="V3808" i="1"/>
  <c r="W3808" i="1"/>
  <c r="U3810" i="1"/>
  <c r="V3810" i="1"/>
  <c r="W3810" i="1"/>
  <c r="V3812" i="1"/>
  <c r="W3812" i="1"/>
  <c r="U3812" i="1"/>
  <c r="U3816" i="1"/>
  <c r="V3816" i="1"/>
  <c r="W3816" i="1"/>
  <c r="U3818" i="1"/>
  <c r="V3818" i="1"/>
  <c r="W3818" i="1"/>
  <c r="V3820" i="1"/>
  <c r="W3820" i="1"/>
  <c r="U3820" i="1"/>
  <c r="U3824" i="1"/>
  <c r="V3824" i="1"/>
  <c r="W3824" i="1"/>
  <c r="W3826" i="1"/>
  <c r="U3826" i="1"/>
  <c r="V3826" i="1"/>
  <c r="U3828" i="1"/>
  <c r="W3828" i="1"/>
  <c r="V3828" i="1"/>
  <c r="U3832" i="1"/>
  <c r="V3832" i="1"/>
  <c r="W3832" i="1"/>
  <c r="W3834" i="1"/>
  <c r="U3834" i="1"/>
  <c r="V3834" i="1"/>
  <c r="U3836" i="1"/>
  <c r="V3836" i="1"/>
  <c r="W3836" i="1"/>
  <c r="U3840" i="1"/>
  <c r="W3840" i="1"/>
  <c r="V3840" i="1"/>
  <c r="U3842" i="1"/>
  <c r="V3842" i="1"/>
  <c r="W3842" i="1"/>
  <c r="W3844" i="1"/>
  <c r="U3844" i="1"/>
  <c r="V3844" i="1"/>
  <c r="U3848" i="1"/>
  <c r="V3848" i="1"/>
  <c r="W3848" i="1"/>
  <c r="V3850" i="1"/>
  <c r="W3850" i="1"/>
  <c r="U3850" i="1"/>
  <c r="V3852" i="1"/>
  <c r="W3852" i="1"/>
  <c r="U3852" i="1"/>
  <c r="U3856" i="1"/>
  <c r="W3856" i="1"/>
  <c r="V3856" i="1"/>
  <c r="U3858" i="1"/>
  <c r="V3858" i="1"/>
  <c r="W3858" i="1"/>
  <c r="U3860" i="1"/>
  <c r="V3860" i="1"/>
  <c r="W3860" i="1"/>
  <c r="U3864" i="1"/>
  <c r="V3864" i="1"/>
  <c r="W3864" i="1"/>
  <c r="W3866" i="1"/>
  <c r="U3866" i="1"/>
  <c r="V3866" i="1"/>
  <c r="U3868" i="1"/>
  <c r="V3868" i="1"/>
  <c r="W3868" i="1"/>
  <c r="U3872" i="1"/>
  <c r="W3872" i="1"/>
  <c r="V3872" i="1"/>
  <c r="U3874" i="1"/>
  <c r="V3874" i="1"/>
  <c r="W3874" i="1"/>
  <c r="W3876" i="1"/>
  <c r="U3876" i="1"/>
  <c r="V3876" i="1"/>
  <c r="U3880" i="1"/>
  <c r="V3880" i="1"/>
  <c r="W3880" i="1"/>
  <c r="V3882" i="1"/>
  <c r="W3882" i="1"/>
  <c r="U3882" i="1"/>
  <c r="V3884" i="1"/>
  <c r="W3884" i="1"/>
  <c r="U3884" i="1"/>
  <c r="U3888" i="1"/>
  <c r="W3888" i="1"/>
  <c r="V3888" i="1"/>
  <c r="U3890" i="1"/>
  <c r="V3890" i="1"/>
  <c r="W3890" i="1"/>
  <c r="U3892" i="1"/>
  <c r="V3892" i="1"/>
  <c r="W3892" i="1"/>
  <c r="U3896" i="1"/>
  <c r="V3896" i="1"/>
  <c r="W3896" i="1"/>
  <c r="W3898" i="1"/>
  <c r="U3898" i="1"/>
  <c r="V3898" i="1"/>
  <c r="U3900" i="1"/>
  <c r="V3900" i="1"/>
  <c r="W3900" i="1"/>
  <c r="U3904" i="1"/>
  <c r="V3904" i="1"/>
  <c r="W3904" i="1"/>
  <c r="U3906" i="1"/>
  <c r="W3906" i="1"/>
  <c r="V3906" i="1"/>
  <c r="U3908" i="1"/>
  <c r="V3908" i="1"/>
  <c r="W3908" i="1"/>
  <c r="U3912" i="1"/>
  <c r="V3912" i="1"/>
  <c r="W3912" i="1"/>
  <c r="U3914" i="1"/>
  <c r="V3914" i="1"/>
  <c r="W3914" i="1"/>
  <c r="U3916" i="1"/>
  <c r="V3916" i="1"/>
  <c r="W3916" i="1"/>
  <c r="U3920" i="1"/>
  <c r="V3920" i="1"/>
  <c r="W3920" i="1"/>
  <c r="U3922" i="1"/>
  <c r="V3922" i="1"/>
  <c r="W3922" i="1"/>
  <c r="W3924" i="1"/>
  <c r="U3924" i="1"/>
  <c r="V3924" i="1"/>
  <c r="U3928" i="1"/>
  <c r="V3928" i="1"/>
  <c r="W3928" i="1"/>
  <c r="V3930" i="1"/>
  <c r="W3930" i="1"/>
  <c r="U3930" i="1"/>
  <c r="U3932" i="1"/>
  <c r="V3932" i="1"/>
  <c r="W3932" i="1"/>
  <c r="U3936" i="1"/>
  <c r="W3936" i="1"/>
  <c r="V3936" i="1"/>
  <c r="U3938" i="1"/>
  <c r="V3938" i="1"/>
  <c r="W3938" i="1"/>
  <c r="U3940" i="1"/>
  <c r="V3940" i="1"/>
  <c r="W3940" i="1"/>
  <c r="U3944" i="1"/>
  <c r="V3944" i="1"/>
  <c r="W3944" i="1"/>
  <c r="U3946" i="1"/>
  <c r="V3946" i="1"/>
  <c r="W3946" i="1"/>
  <c r="U3948" i="1"/>
  <c r="V3948" i="1"/>
  <c r="W3948" i="1"/>
  <c r="U3952" i="1"/>
  <c r="V3952" i="1"/>
  <c r="W3952" i="1"/>
  <c r="U3954" i="1"/>
  <c r="V3954" i="1"/>
  <c r="W3954" i="1"/>
  <c r="W3956" i="1"/>
  <c r="U3956" i="1"/>
  <c r="V3956" i="1"/>
  <c r="U3960" i="1"/>
  <c r="V3960" i="1"/>
  <c r="W3960" i="1"/>
  <c r="V3962" i="1"/>
  <c r="W3962" i="1"/>
  <c r="U3962" i="1"/>
  <c r="U3964" i="1"/>
  <c r="V3964" i="1"/>
  <c r="W3964" i="1"/>
  <c r="U3968" i="1"/>
  <c r="W3968" i="1"/>
  <c r="V3968" i="1"/>
  <c r="U3970" i="1"/>
  <c r="V3970" i="1"/>
  <c r="W3970" i="1"/>
  <c r="U3972" i="1"/>
  <c r="V3972" i="1"/>
  <c r="W3972" i="1"/>
  <c r="U3976" i="1"/>
  <c r="V3976" i="1"/>
  <c r="W3976" i="1"/>
  <c r="U3978" i="1"/>
  <c r="V3978" i="1"/>
  <c r="W3978" i="1"/>
  <c r="U3980" i="1"/>
  <c r="V3980" i="1"/>
  <c r="W3980" i="1"/>
  <c r="U3984" i="1"/>
  <c r="V3984" i="1"/>
  <c r="W3984" i="1"/>
  <c r="U3986" i="1"/>
  <c r="V3986" i="1"/>
  <c r="W3986" i="1"/>
  <c r="W3988" i="1"/>
  <c r="U3988" i="1"/>
  <c r="V3988" i="1"/>
  <c r="U3992" i="1"/>
  <c r="V3992" i="1"/>
  <c r="W3992" i="1"/>
  <c r="V3994" i="1"/>
  <c r="W3994" i="1"/>
  <c r="U3994" i="1"/>
  <c r="U3996" i="1"/>
  <c r="V3996" i="1"/>
  <c r="W3996" i="1"/>
  <c r="U4000" i="1"/>
  <c r="W4000" i="1"/>
  <c r="V4000" i="1"/>
  <c r="U4002" i="1"/>
  <c r="V4002" i="1"/>
  <c r="W4002" i="1"/>
  <c r="U4004" i="1"/>
  <c r="V4004" i="1"/>
  <c r="W4004" i="1"/>
  <c r="U4008" i="1"/>
  <c r="V4008" i="1"/>
  <c r="W4008" i="1"/>
  <c r="U4010" i="1"/>
  <c r="V4010" i="1"/>
  <c r="W4010" i="1"/>
  <c r="U4012" i="1"/>
  <c r="V4012" i="1"/>
  <c r="W4012" i="1"/>
  <c r="U4016" i="1"/>
  <c r="V4016" i="1"/>
  <c r="W4016" i="1"/>
  <c r="U4018" i="1"/>
  <c r="V4018" i="1"/>
  <c r="W4018" i="1"/>
  <c r="W4020" i="1"/>
  <c r="U4020" i="1"/>
  <c r="V4020" i="1"/>
  <c r="U4024" i="1"/>
  <c r="V4024" i="1"/>
  <c r="W4024" i="1"/>
  <c r="V4026" i="1"/>
  <c r="W4026" i="1"/>
  <c r="U4026" i="1"/>
  <c r="U4028" i="1"/>
  <c r="V4028" i="1"/>
  <c r="W4028" i="1"/>
  <c r="U4032" i="1"/>
  <c r="W4032" i="1"/>
  <c r="V4032" i="1"/>
  <c r="U4034" i="1"/>
  <c r="V4034" i="1"/>
  <c r="W4034" i="1"/>
  <c r="U4036" i="1"/>
  <c r="V4036" i="1"/>
  <c r="W4036" i="1"/>
  <c r="U4040" i="1"/>
  <c r="V4040" i="1"/>
  <c r="W4040" i="1"/>
  <c r="U4042" i="1"/>
  <c r="V4042" i="1"/>
  <c r="W4042" i="1"/>
  <c r="U4044" i="1"/>
  <c r="V4044" i="1"/>
  <c r="W4044" i="1"/>
  <c r="U4048" i="1"/>
  <c r="V4048" i="1"/>
  <c r="W4048" i="1"/>
  <c r="U4050" i="1"/>
  <c r="V4050" i="1"/>
  <c r="W4050" i="1"/>
  <c r="U4052" i="1"/>
  <c r="V4052" i="1"/>
  <c r="W4052" i="1"/>
  <c r="U4056" i="1"/>
  <c r="V4056" i="1"/>
  <c r="W4056" i="1"/>
  <c r="U4058" i="1"/>
  <c r="V4058" i="1"/>
  <c r="W4058" i="1"/>
  <c r="U4060" i="1"/>
  <c r="V4060" i="1"/>
  <c r="W4060" i="1"/>
  <c r="U4064" i="1"/>
  <c r="V4064" i="1"/>
  <c r="W4064" i="1"/>
  <c r="U4066" i="1"/>
  <c r="V4066" i="1"/>
  <c r="W4066" i="1"/>
  <c r="V4068" i="1"/>
  <c r="W4068" i="1"/>
  <c r="U4068" i="1"/>
  <c r="U4072" i="1"/>
  <c r="V4072" i="1"/>
  <c r="W4072" i="1"/>
  <c r="V4074" i="1"/>
  <c r="W4074" i="1"/>
  <c r="U4074" i="1"/>
  <c r="U4076" i="1"/>
  <c r="V4076" i="1"/>
  <c r="W4076" i="1"/>
  <c r="U4080" i="1"/>
  <c r="W4080" i="1"/>
  <c r="V4080" i="1"/>
  <c r="U4082" i="1"/>
  <c r="V4082" i="1"/>
  <c r="W4082" i="1"/>
  <c r="U4084" i="1"/>
  <c r="V4084" i="1"/>
  <c r="W4084" i="1"/>
  <c r="U4088" i="1"/>
  <c r="V4088" i="1"/>
  <c r="W4088" i="1"/>
  <c r="U4090" i="1"/>
  <c r="V4090" i="1"/>
  <c r="W4090" i="1"/>
  <c r="W4092" i="1"/>
  <c r="U4092" i="1"/>
  <c r="V4092" i="1"/>
  <c r="U4096" i="1"/>
  <c r="V4096" i="1"/>
  <c r="W4096" i="1"/>
  <c r="W4098" i="1"/>
  <c r="U4098" i="1"/>
  <c r="V4098" i="1"/>
  <c r="U4100" i="1"/>
  <c r="V4100" i="1"/>
  <c r="W4100" i="1"/>
  <c r="U4104" i="1"/>
  <c r="V4104" i="1"/>
  <c r="W4104" i="1"/>
  <c r="U4106" i="1"/>
  <c r="V4106" i="1"/>
  <c r="W4106" i="1"/>
  <c r="U4108" i="1"/>
  <c r="V4108" i="1"/>
  <c r="W4108" i="1"/>
  <c r="U4112" i="1"/>
  <c r="V4112" i="1"/>
  <c r="W4112" i="1"/>
  <c r="U4114" i="1"/>
  <c r="V4114" i="1"/>
  <c r="W4114" i="1"/>
  <c r="U4116" i="1"/>
  <c r="V4116" i="1"/>
  <c r="W4116" i="1"/>
  <c r="U4120" i="1"/>
  <c r="V4120" i="1"/>
  <c r="W4120" i="1"/>
  <c r="W4122" i="1"/>
  <c r="U4122" i="1"/>
  <c r="V4122" i="1"/>
  <c r="U4124" i="1"/>
  <c r="V4124" i="1"/>
  <c r="W4124" i="1"/>
  <c r="U4128" i="1"/>
  <c r="W4128" i="1"/>
  <c r="V4128" i="1"/>
  <c r="U4130" i="1"/>
  <c r="V4130" i="1"/>
  <c r="W4130" i="1"/>
  <c r="U4132" i="1"/>
  <c r="V4132" i="1"/>
  <c r="W4132" i="1"/>
  <c r="U4136" i="1"/>
  <c r="V4136" i="1"/>
  <c r="W4136" i="1"/>
  <c r="U4138" i="1"/>
  <c r="V4138" i="1"/>
  <c r="W4138" i="1"/>
  <c r="W4140" i="1"/>
  <c r="U4140" i="1"/>
  <c r="V4140" i="1"/>
  <c r="V4144" i="1"/>
  <c r="W4144" i="1"/>
  <c r="U4144" i="1"/>
  <c r="U4146" i="1"/>
  <c r="V4146" i="1"/>
  <c r="W4146" i="1"/>
  <c r="U4148" i="1"/>
  <c r="V4148" i="1"/>
  <c r="W4148" i="1"/>
  <c r="U4152" i="1"/>
  <c r="V4152" i="1"/>
  <c r="W4152" i="1"/>
  <c r="U4154" i="1"/>
  <c r="V4154" i="1"/>
  <c r="W4154" i="1"/>
  <c r="U4156" i="1"/>
  <c r="V4156" i="1"/>
  <c r="W4156" i="1"/>
  <c r="U4160" i="1"/>
  <c r="V4160" i="1"/>
  <c r="W4160" i="1"/>
  <c r="V4162" i="1"/>
  <c r="W4162" i="1"/>
  <c r="U4162" i="1"/>
  <c r="U4164" i="1"/>
  <c r="V4164" i="1"/>
  <c r="W4164" i="1"/>
  <c r="W4168" i="1"/>
  <c r="U4168" i="1"/>
  <c r="V4168" i="1"/>
  <c r="U4170" i="1"/>
  <c r="V4170" i="1"/>
  <c r="W4170" i="1"/>
  <c r="U4172" i="1"/>
  <c r="V4172" i="1"/>
  <c r="W4172" i="1"/>
  <c r="U4176" i="1"/>
  <c r="V4176" i="1"/>
  <c r="W4176" i="1"/>
  <c r="U4178" i="1"/>
  <c r="V4178" i="1"/>
  <c r="W4178" i="1"/>
  <c r="V4180" i="1"/>
  <c r="W4180" i="1"/>
  <c r="U4180" i="1"/>
  <c r="U4184" i="1"/>
  <c r="V4184" i="1"/>
  <c r="W4184" i="1"/>
  <c r="W4186" i="1"/>
  <c r="U4186" i="1"/>
  <c r="V4186" i="1"/>
  <c r="U4188" i="1"/>
  <c r="V4188" i="1"/>
  <c r="W4188" i="1"/>
  <c r="U4192" i="1"/>
  <c r="V4192" i="1"/>
  <c r="W4192" i="1"/>
  <c r="U4194" i="1"/>
  <c r="V4194" i="1"/>
  <c r="W4194" i="1"/>
  <c r="U4196" i="1"/>
  <c r="V4196" i="1"/>
  <c r="W4196" i="1"/>
  <c r="U4200" i="1"/>
  <c r="V4200" i="1"/>
  <c r="W4200" i="1"/>
  <c r="U4202" i="1"/>
  <c r="V4202" i="1"/>
  <c r="W4202" i="1"/>
  <c r="W4204" i="1"/>
  <c r="U4204" i="1"/>
  <c r="V4204" i="1"/>
  <c r="V4208" i="1"/>
  <c r="W4208" i="1"/>
  <c r="U4208" i="1"/>
  <c r="U4210" i="1"/>
  <c r="V4210" i="1"/>
  <c r="W4210" i="1"/>
  <c r="U4212" i="1"/>
  <c r="V4212" i="1"/>
  <c r="W4212" i="1"/>
  <c r="U4216" i="1"/>
  <c r="V4216" i="1"/>
  <c r="W4216" i="1"/>
  <c r="U4218" i="1"/>
  <c r="V4218" i="1"/>
  <c r="W4218" i="1"/>
  <c r="U4220" i="1"/>
  <c r="V4220" i="1"/>
  <c r="W4220" i="1"/>
  <c r="U4224" i="1"/>
  <c r="V4224" i="1"/>
  <c r="W4224" i="1"/>
  <c r="V4226" i="1"/>
  <c r="W4226" i="1"/>
  <c r="U4226" i="1"/>
  <c r="U4228" i="1"/>
  <c r="V4228" i="1"/>
  <c r="W4228" i="1"/>
  <c r="W4232" i="1"/>
  <c r="U4232" i="1"/>
  <c r="V4232" i="1"/>
  <c r="U4234" i="1"/>
  <c r="V4234" i="1"/>
  <c r="W4234" i="1"/>
  <c r="U4236" i="1"/>
  <c r="V4236" i="1"/>
  <c r="W4236" i="1"/>
  <c r="U4240" i="1"/>
  <c r="V4240" i="1"/>
  <c r="W4240" i="1"/>
  <c r="U4242" i="1"/>
  <c r="V4242" i="1"/>
  <c r="W4242" i="1"/>
  <c r="V4244" i="1"/>
  <c r="W4244" i="1"/>
  <c r="U4244" i="1"/>
  <c r="U4248" i="1"/>
  <c r="V4248" i="1"/>
  <c r="W4248" i="1"/>
  <c r="W4250" i="1"/>
  <c r="U4250" i="1"/>
  <c r="V4250" i="1"/>
  <c r="U4252" i="1"/>
  <c r="V4252" i="1"/>
  <c r="W4252" i="1"/>
  <c r="U4256" i="1"/>
  <c r="V4256" i="1"/>
  <c r="W4256" i="1"/>
  <c r="U4258" i="1"/>
  <c r="V4258" i="1"/>
  <c r="W4258" i="1"/>
  <c r="U4260" i="1"/>
  <c r="V4260" i="1"/>
  <c r="W4260" i="1"/>
  <c r="U4264" i="1"/>
  <c r="V4264" i="1"/>
  <c r="W4264" i="1"/>
  <c r="U4266" i="1"/>
  <c r="V4266" i="1"/>
  <c r="W4266" i="1"/>
  <c r="W4268" i="1"/>
  <c r="U4268" i="1"/>
  <c r="V4268" i="1"/>
  <c r="V4272" i="1"/>
  <c r="W4272" i="1"/>
  <c r="U4272" i="1"/>
  <c r="U4274" i="1"/>
  <c r="V4274" i="1"/>
  <c r="W4274" i="1"/>
  <c r="U4276" i="1"/>
  <c r="V4276" i="1"/>
  <c r="W4276" i="1"/>
  <c r="U4280" i="1"/>
  <c r="V4280" i="1"/>
  <c r="W4280" i="1"/>
  <c r="U4282" i="1"/>
  <c r="V4282" i="1"/>
  <c r="W4282" i="1"/>
  <c r="U4284" i="1"/>
  <c r="V4284" i="1"/>
  <c r="W4284" i="1"/>
  <c r="U4288" i="1"/>
  <c r="V4288" i="1"/>
  <c r="W4288" i="1"/>
  <c r="V4290" i="1"/>
  <c r="W4290" i="1"/>
  <c r="U4290" i="1"/>
  <c r="U4292" i="1"/>
  <c r="V4292" i="1"/>
  <c r="W4292" i="1"/>
  <c r="W4296" i="1"/>
  <c r="U4296" i="1"/>
  <c r="V4296" i="1"/>
  <c r="U4298" i="1"/>
  <c r="V4298" i="1"/>
  <c r="W4298" i="1"/>
  <c r="U4300" i="1"/>
  <c r="V4300" i="1"/>
  <c r="W4300" i="1"/>
  <c r="U4304" i="1"/>
  <c r="V4304" i="1"/>
  <c r="W4304" i="1"/>
  <c r="U4306" i="1"/>
  <c r="V4306" i="1"/>
  <c r="W4306" i="1"/>
  <c r="V4308" i="1"/>
  <c r="W4308" i="1"/>
  <c r="U4308" i="1"/>
  <c r="U4312" i="1"/>
  <c r="V4312" i="1"/>
  <c r="W4312" i="1"/>
  <c r="W4314" i="1"/>
  <c r="U4314" i="1"/>
  <c r="V4314" i="1"/>
  <c r="U4316" i="1"/>
  <c r="V4316" i="1"/>
  <c r="W4316" i="1"/>
  <c r="U4320" i="1"/>
  <c r="V4320" i="1"/>
  <c r="W4320" i="1"/>
  <c r="U4322" i="1"/>
  <c r="W4322" i="1"/>
  <c r="V4322" i="1"/>
  <c r="U4324" i="1"/>
  <c r="V4324" i="1"/>
  <c r="W4324" i="1"/>
  <c r="U4328" i="1"/>
  <c r="V4328" i="1"/>
  <c r="W4328" i="1"/>
  <c r="V4330" i="1"/>
  <c r="W4330" i="1"/>
  <c r="U4330" i="1"/>
  <c r="U4332" i="1"/>
  <c r="V4332" i="1"/>
  <c r="W4332" i="1"/>
  <c r="U4336" i="1"/>
  <c r="V4336" i="1"/>
  <c r="W4336" i="1"/>
  <c r="V4338" i="1"/>
  <c r="W4338" i="1"/>
  <c r="U4338" i="1"/>
  <c r="U4340" i="1"/>
  <c r="W4340" i="1"/>
  <c r="V4340" i="1"/>
  <c r="U4344" i="1"/>
  <c r="V4344" i="1"/>
  <c r="W4344" i="1"/>
  <c r="W4346" i="1"/>
  <c r="U4346" i="1"/>
  <c r="V4346" i="1"/>
  <c r="U4348" i="1"/>
  <c r="V4348" i="1"/>
  <c r="W4348" i="1"/>
  <c r="U4352" i="1"/>
  <c r="V4352" i="1"/>
  <c r="W4352" i="1"/>
  <c r="W4354" i="1"/>
  <c r="U4354" i="1"/>
  <c r="V4354" i="1"/>
  <c r="V4356" i="1"/>
  <c r="W4356" i="1"/>
  <c r="U4356" i="1"/>
  <c r="V4360" i="1"/>
  <c r="W4360" i="1"/>
  <c r="U4360" i="1"/>
  <c r="U4362" i="1"/>
  <c r="V4362" i="1"/>
  <c r="W4362" i="1"/>
  <c r="V4364" i="1"/>
  <c r="W4364" i="1"/>
  <c r="U4364" i="1"/>
  <c r="V4368" i="1"/>
  <c r="U4368" i="1"/>
  <c r="W4368" i="1"/>
  <c r="U4370" i="1"/>
  <c r="V4370" i="1"/>
  <c r="W4370" i="1"/>
  <c r="U4372" i="1"/>
  <c r="V4372" i="1"/>
  <c r="W4372" i="1"/>
  <c r="V4376" i="1"/>
  <c r="U4376" i="1"/>
  <c r="W4376" i="1"/>
  <c r="V4378" i="1"/>
  <c r="W4378" i="1"/>
  <c r="U4378" i="1"/>
  <c r="U4380" i="1"/>
  <c r="W4380" i="1"/>
  <c r="V4380" i="1"/>
  <c r="V4384" i="1"/>
  <c r="U4384" i="1"/>
  <c r="W4384" i="1"/>
  <c r="U4386" i="1"/>
  <c r="V4386" i="1"/>
  <c r="W4386" i="1"/>
  <c r="U4388" i="1"/>
  <c r="V4388" i="1"/>
  <c r="W4388" i="1"/>
  <c r="V4392" i="1"/>
  <c r="U4392" i="1"/>
  <c r="W4392" i="1"/>
  <c r="V4394" i="1"/>
  <c r="W4394" i="1"/>
  <c r="U4394" i="1"/>
  <c r="W4396" i="1"/>
  <c r="U4396" i="1"/>
  <c r="V4396" i="1"/>
  <c r="V4400" i="1"/>
  <c r="U4400" i="1"/>
  <c r="W4400" i="1"/>
  <c r="U4402" i="1"/>
  <c r="V4402" i="1"/>
  <c r="W4402" i="1"/>
  <c r="U4404" i="1"/>
  <c r="V4404" i="1"/>
  <c r="W4404" i="1"/>
  <c r="V4408" i="1"/>
  <c r="U4408" i="1"/>
  <c r="W4408" i="1"/>
  <c r="U4410" i="1"/>
  <c r="V4410" i="1"/>
  <c r="W4410" i="1"/>
  <c r="U4412" i="1"/>
  <c r="V4412" i="1"/>
  <c r="W4412" i="1"/>
  <c r="V4416" i="1"/>
  <c r="U4416" i="1"/>
  <c r="W4416" i="1"/>
  <c r="W4418" i="1"/>
  <c r="U4418" i="1"/>
  <c r="V4418" i="1"/>
  <c r="U4420" i="1"/>
  <c r="V4420" i="1"/>
  <c r="W4420" i="1"/>
  <c r="V4424" i="1"/>
  <c r="W4424" i="1"/>
  <c r="U4424" i="1"/>
  <c r="U4426" i="1"/>
  <c r="V4426" i="1"/>
  <c r="W4426" i="1"/>
  <c r="V4428" i="1"/>
  <c r="W4428" i="1"/>
  <c r="U4428" i="1"/>
  <c r="V4432" i="1"/>
  <c r="U4432" i="1"/>
  <c r="W4432" i="1"/>
  <c r="U4434" i="1"/>
  <c r="W4434" i="1"/>
  <c r="V4434" i="1"/>
  <c r="U4436" i="1"/>
  <c r="V4436" i="1"/>
  <c r="W4436" i="1"/>
  <c r="V4440" i="1"/>
  <c r="U4440" i="1"/>
  <c r="W4440" i="1"/>
  <c r="W4442" i="1"/>
  <c r="U4442" i="1"/>
  <c r="V4442" i="1"/>
  <c r="U4444" i="1"/>
  <c r="V4444" i="1"/>
  <c r="W4444" i="1"/>
  <c r="V4450" i="1"/>
  <c r="W4450" i="1"/>
  <c r="U4450" i="1"/>
  <c r="W4452" i="1"/>
  <c r="U4452" i="1"/>
  <c r="V4452" i="1"/>
  <c r="U4454" i="1"/>
  <c r="V4454" i="1"/>
  <c r="V4456" i="1"/>
  <c r="U4456" i="1"/>
  <c r="W4458" i="1"/>
  <c r="U4458" i="1"/>
  <c r="V4458" i="1"/>
  <c r="U4460" i="1"/>
  <c r="V4460" i="1"/>
  <c r="W4460" i="1"/>
  <c r="V4466" i="1"/>
  <c r="W4466" i="1"/>
  <c r="U4466" i="1"/>
  <c r="U4468" i="1"/>
  <c r="W4468" i="1"/>
  <c r="V4468" i="1"/>
  <c r="U4470" i="1"/>
  <c r="W4470" i="1"/>
  <c r="V4470" i="1"/>
  <c r="V4472" i="1"/>
  <c r="U4472" i="1"/>
  <c r="W4472" i="1"/>
  <c r="U4474" i="1"/>
  <c r="V4474" i="1"/>
  <c r="W4474" i="1"/>
  <c r="U4476" i="1"/>
  <c r="V4476" i="1"/>
  <c r="W4476" i="1"/>
  <c r="U4478" i="1"/>
  <c r="W4478" i="1"/>
  <c r="V4480" i="1"/>
  <c r="W4480" i="1"/>
  <c r="U4482" i="1"/>
  <c r="V4482" i="1"/>
  <c r="W4482" i="1"/>
  <c r="V4484" i="1"/>
  <c r="W4484" i="1"/>
  <c r="U4484" i="1"/>
  <c r="U4486" i="1"/>
  <c r="V4486" i="1"/>
  <c r="W4486" i="1"/>
  <c r="V4488" i="1"/>
  <c r="U4488" i="1"/>
  <c r="W4488" i="1"/>
  <c r="U4490" i="1"/>
  <c r="V4490" i="1"/>
  <c r="W4490" i="1"/>
  <c r="V4492" i="1"/>
  <c r="W4492" i="1"/>
  <c r="U4492" i="1"/>
  <c r="U4494" i="1"/>
  <c r="V4494" i="1"/>
  <c r="W4494" i="1"/>
  <c r="V4496" i="1"/>
  <c r="U4496" i="1"/>
  <c r="W4496" i="1"/>
  <c r="U4498" i="1"/>
  <c r="V4498" i="1"/>
  <c r="W4498" i="1"/>
  <c r="V4500" i="1"/>
  <c r="W4500" i="1"/>
  <c r="U4500" i="1"/>
  <c r="U4502" i="1"/>
  <c r="V4502" i="1"/>
  <c r="W4502" i="1"/>
  <c r="V4504" i="1"/>
  <c r="U4504" i="1"/>
  <c r="W4504" i="1"/>
  <c r="U4506" i="1"/>
  <c r="V4506" i="1"/>
  <c r="W4506" i="1"/>
  <c r="V4508" i="1"/>
  <c r="W4508" i="1"/>
  <c r="U4508" i="1"/>
  <c r="U4514" i="1"/>
  <c r="V4514" i="1"/>
  <c r="W4514" i="1"/>
  <c r="U4516" i="1"/>
  <c r="V4516" i="1"/>
  <c r="W4516" i="1"/>
  <c r="U4518" i="1"/>
  <c r="V4518" i="1"/>
  <c r="V4520" i="1"/>
  <c r="U4520" i="1"/>
  <c r="U4522" i="1"/>
  <c r="V4522" i="1"/>
  <c r="W4522" i="1"/>
  <c r="V4524" i="1"/>
  <c r="W4524" i="1"/>
  <c r="U4524" i="1"/>
  <c r="W4530" i="1"/>
  <c r="U4530" i="1"/>
  <c r="V4530" i="1"/>
  <c r="V4532" i="1"/>
  <c r="W4532" i="1"/>
  <c r="U4532" i="1"/>
  <c r="U4534" i="1"/>
  <c r="W4534" i="1"/>
  <c r="V4536" i="1"/>
  <c r="W4536" i="1"/>
  <c r="U4536" i="1"/>
  <c r="V4538" i="1"/>
  <c r="W4538" i="1"/>
  <c r="U4538" i="1"/>
  <c r="U4540" i="1"/>
  <c r="V4540" i="1"/>
  <c r="W4540" i="1"/>
  <c r="U4542" i="1"/>
  <c r="V4542" i="1"/>
  <c r="W4542" i="1"/>
  <c r="V4546" i="1"/>
  <c r="W4546" i="1"/>
  <c r="U4546" i="1"/>
  <c r="U4548" i="1"/>
  <c r="W4548" i="1"/>
  <c r="V4548" i="1"/>
  <c r="U4554" i="1"/>
  <c r="V4554" i="1"/>
  <c r="W4554" i="1"/>
  <c r="U4556" i="1"/>
  <c r="V4556" i="1"/>
  <c r="W4556" i="1"/>
  <c r="U4558" i="1"/>
  <c r="W4558" i="1"/>
  <c r="V4558" i="1"/>
  <c r="V4560" i="1"/>
  <c r="W4560" i="1"/>
  <c r="U4560" i="1"/>
  <c r="V4562" i="1"/>
  <c r="W4562" i="1"/>
  <c r="U4562" i="1"/>
  <c r="U4564" i="1"/>
  <c r="V4564" i="1"/>
  <c r="W4564" i="1"/>
  <c r="U4570" i="1"/>
  <c r="V4570" i="1"/>
  <c r="W4570" i="1"/>
  <c r="V4572" i="1"/>
  <c r="W4572" i="1"/>
  <c r="U4572" i="1"/>
  <c r="U4574" i="1"/>
  <c r="W4574" i="1"/>
  <c r="V4576" i="1"/>
  <c r="W4576" i="1"/>
  <c r="U4578" i="1"/>
  <c r="W4578" i="1"/>
  <c r="V4578" i="1"/>
  <c r="V4580" i="1"/>
  <c r="W4580" i="1"/>
  <c r="U4580" i="1"/>
  <c r="U4582" i="1"/>
  <c r="V4582" i="1"/>
  <c r="W4582" i="1"/>
  <c r="V4584" i="1"/>
  <c r="U4584" i="1"/>
  <c r="W4584" i="1"/>
  <c r="U4586" i="1"/>
  <c r="V4586" i="1"/>
  <c r="W4586" i="1"/>
  <c r="U4588" i="1"/>
  <c r="V4588" i="1"/>
  <c r="W4588" i="1"/>
  <c r="V4594" i="1"/>
  <c r="W4594" i="1"/>
  <c r="U4594" i="1"/>
  <c r="U4596" i="1"/>
  <c r="V4596" i="1"/>
  <c r="W4596" i="1"/>
  <c r="U4598" i="1"/>
  <c r="W4598" i="1"/>
  <c r="V4600" i="1"/>
  <c r="U4600" i="1"/>
  <c r="W4600" i="1"/>
  <c r="U4602" i="1"/>
  <c r="V4602" i="1"/>
  <c r="W4602" i="1"/>
  <c r="U4604" i="1"/>
  <c r="V4604" i="1"/>
  <c r="W4604" i="1"/>
  <c r="W4606" i="1"/>
  <c r="U4606" i="1"/>
  <c r="V4606" i="1"/>
  <c r="U4610" i="1"/>
  <c r="V4610" i="1"/>
  <c r="W4610" i="1"/>
  <c r="V4612" i="1"/>
  <c r="W4612" i="1"/>
  <c r="U4612" i="1"/>
  <c r="W4618" i="1"/>
  <c r="U4618" i="1"/>
  <c r="V4618" i="1"/>
  <c r="V4620" i="1"/>
  <c r="W4620" i="1"/>
  <c r="U4620" i="1"/>
  <c r="U4622" i="1"/>
  <c r="V4622" i="1"/>
  <c r="W4622" i="1"/>
  <c r="V4624" i="1"/>
  <c r="U4624" i="1"/>
  <c r="W4624" i="1"/>
  <c r="U4626" i="1"/>
  <c r="V4626" i="1"/>
  <c r="W4626" i="1"/>
  <c r="U4634" i="1"/>
  <c r="W4634" i="1"/>
  <c r="V4634" i="1"/>
  <c r="V4636" i="1"/>
  <c r="W4636" i="1"/>
  <c r="U4636" i="1"/>
  <c r="U4642" i="1"/>
  <c r="V4642" i="1"/>
  <c r="W4642" i="1"/>
  <c r="U4644" i="1"/>
  <c r="V4644" i="1"/>
  <c r="W4644" i="1"/>
  <c r="W4650" i="1"/>
  <c r="U4650" i="1"/>
  <c r="V4650" i="1"/>
  <c r="V4652" i="1"/>
  <c r="W4652" i="1"/>
  <c r="U4652" i="1"/>
  <c r="U4658" i="1"/>
  <c r="V4658" i="1"/>
  <c r="W4658" i="1"/>
  <c r="U4660" i="1"/>
  <c r="V4660" i="1"/>
  <c r="W4660" i="1"/>
  <c r="U4666" i="1"/>
  <c r="W4666" i="1"/>
  <c r="V4666" i="1"/>
  <c r="V4668" i="1"/>
  <c r="W4668" i="1"/>
  <c r="U4668" i="1"/>
  <c r="U4674" i="1"/>
  <c r="V4674" i="1"/>
  <c r="W4674" i="1"/>
  <c r="U4676" i="1"/>
  <c r="V4676" i="1"/>
  <c r="W4676" i="1"/>
  <c r="W4682" i="1"/>
  <c r="U4682" i="1"/>
  <c r="V4682" i="1"/>
  <c r="V4684" i="1"/>
  <c r="W4684" i="1"/>
  <c r="U4684" i="1"/>
  <c r="U4690" i="1"/>
  <c r="V4690" i="1"/>
  <c r="W4690" i="1"/>
  <c r="U4692" i="1"/>
  <c r="V4692" i="1"/>
  <c r="W4692" i="1"/>
  <c r="U4696" i="1"/>
  <c r="W4696" i="1"/>
  <c r="V4698" i="1"/>
  <c r="W4698" i="1"/>
  <c r="U4698" i="1"/>
  <c r="U4700" i="1"/>
  <c r="V4700" i="1"/>
  <c r="W4700" i="1"/>
  <c r="V4702" i="1"/>
  <c r="U4702" i="1"/>
  <c r="U4704" i="1"/>
  <c r="W4704" i="1"/>
  <c r="U4706" i="1"/>
  <c r="V4706" i="1"/>
  <c r="W4706" i="1"/>
  <c r="U4708" i="1"/>
  <c r="V4708" i="1"/>
  <c r="W4708" i="1"/>
  <c r="V4710" i="1"/>
  <c r="U4710" i="1"/>
  <c r="U4712" i="1"/>
  <c r="W4712" i="1"/>
  <c r="U4714" i="1"/>
  <c r="V4714" i="1"/>
  <c r="W4714" i="1"/>
  <c r="U4716" i="1"/>
  <c r="W4716" i="1"/>
  <c r="V4716" i="1"/>
  <c r="V4718" i="1"/>
  <c r="U4718" i="1"/>
  <c r="U4720" i="1"/>
  <c r="W4720" i="1"/>
  <c r="U4722" i="1"/>
  <c r="W4722" i="1"/>
  <c r="V4722" i="1"/>
  <c r="V4724" i="1"/>
  <c r="W4724" i="1"/>
  <c r="U4724" i="1"/>
  <c r="W9360" i="1"/>
  <c r="U9360" i="1"/>
  <c r="V9360" i="1"/>
  <c r="V9364" i="1"/>
  <c r="U9364" i="1"/>
  <c r="V9366" i="1"/>
  <c r="U9366" i="1"/>
  <c r="W9366" i="1"/>
  <c r="U9368" i="1"/>
  <c r="W9368" i="1"/>
  <c r="V9368" i="1"/>
  <c r="V9374" i="1"/>
  <c r="U9374" i="1"/>
  <c r="W9374" i="1"/>
  <c r="V9376" i="1"/>
  <c r="W9376" i="1"/>
  <c r="U9376" i="1"/>
  <c r="V9380" i="1"/>
  <c r="U9380" i="1"/>
  <c r="V9382" i="1"/>
  <c r="U9382" i="1"/>
  <c r="W9382" i="1"/>
  <c r="U9384" i="1"/>
  <c r="V9384" i="1"/>
  <c r="W9384" i="1"/>
  <c r="V9388" i="1"/>
  <c r="U9388" i="1"/>
  <c r="V9390" i="1"/>
  <c r="W9390" i="1"/>
  <c r="U9390" i="1"/>
  <c r="U9392" i="1"/>
  <c r="V9392" i="1"/>
  <c r="W9392" i="1"/>
  <c r="V9396" i="1"/>
  <c r="U9396" i="1"/>
  <c r="V9398" i="1"/>
  <c r="U9398" i="1"/>
  <c r="W9398" i="1"/>
  <c r="V9400" i="1"/>
  <c r="W9400" i="1"/>
  <c r="U9400" i="1"/>
  <c r="V9404" i="1"/>
  <c r="U9404" i="1"/>
  <c r="V9406" i="1"/>
  <c r="U9406" i="1"/>
  <c r="W9406" i="1"/>
  <c r="U9408" i="1"/>
  <c r="V9408" i="1"/>
  <c r="W9408" i="1"/>
  <c r="V9412" i="1"/>
  <c r="U9412" i="1"/>
  <c r="V9414" i="1"/>
  <c r="U9414" i="1"/>
  <c r="W9414" i="1"/>
  <c r="U9416" i="1"/>
  <c r="V9416" i="1"/>
  <c r="W9416" i="1"/>
  <c r="V9420" i="1"/>
  <c r="U9420" i="1"/>
  <c r="V9422" i="1"/>
  <c r="U9422" i="1"/>
  <c r="W9422" i="1"/>
  <c r="U9424" i="1"/>
  <c r="V9424" i="1"/>
  <c r="W9424" i="1"/>
  <c r="V9428" i="1"/>
  <c r="U9428" i="1"/>
  <c r="V9430" i="1"/>
  <c r="U9430" i="1"/>
  <c r="W9430" i="1"/>
  <c r="U9432" i="1"/>
  <c r="V9432" i="1"/>
  <c r="W9432" i="1"/>
  <c r="V9436" i="1"/>
  <c r="U9436" i="1"/>
  <c r="V9438" i="1"/>
  <c r="U9438" i="1"/>
  <c r="W9438" i="1"/>
  <c r="W9440" i="1"/>
  <c r="U9440" i="1"/>
  <c r="V9440" i="1"/>
  <c r="V9444" i="1"/>
  <c r="U9444" i="1"/>
  <c r="V9446" i="1"/>
  <c r="U9446" i="1"/>
  <c r="W9446" i="1"/>
  <c r="U9448" i="1"/>
  <c r="V9448" i="1"/>
  <c r="W9448" i="1"/>
  <c r="V9452" i="1"/>
  <c r="U9452" i="1"/>
  <c r="V9454" i="1"/>
  <c r="W9454" i="1"/>
  <c r="U9454" i="1"/>
  <c r="U9456" i="1"/>
  <c r="V9456" i="1"/>
  <c r="W9456" i="1"/>
  <c r="V9460" i="1"/>
  <c r="U9460" i="1"/>
  <c r="V9462" i="1"/>
  <c r="U9462" i="1"/>
  <c r="W9462" i="1"/>
  <c r="V9464" i="1"/>
  <c r="W9464" i="1"/>
  <c r="U9464" i="1"/>
  <c r="V9468" i="1"/>
  <c r="U9468" i="1"/>
  <c r="V9470" i="1"/>
  <c r="U9470" i="1"/>
  <c r="W9470" i="1"/>
  <c r="U9472" i="1"/>
  <c r="V9472" i="1"/>
  <c r="W9472" i="1"/>
  <c r="V9476" i="1"/>
  <c r="U9476" i="1"/>
  <c r="V9478" i="1"/>
  <c r="U9478" i="1"/>
  <c r="W9478" i="1"/>
  <c r="U9480" i="1"/>
  <c r="V9480" i="1"/>
  <c r="W9480" i="1"/>
  <c r="V9484" i="1"/>
  <c r="U9484" i="1"/>
  <c r="V9486" i="1"/>
  <c r="U9486" i="1"/>
  <c r="W9486" i="1"/>
  <c r="U9488" i="1"/>
  <c r="V9488" i="1"/>
  <c r="W9488" i="1"/>
  <c r="V9492" i="1"/>
  <c r="U9492" i="1"/>
  <c r="V9494" i="1"/>
  <c r="U9494" i="1"/>
  <c r="W9494" i="1"/>
  <c r="U9496" i="1"/>
  <c r="V9496" i="1"/>
  <c r="W9496" i="1"/>
  <c r="V9500" i="1"/>
  <c r="U9500" i="1"/>
  <c r="U9502" i="1"/>
  <c r="V9502" i="1"/>
  <c r="W9502" i="1"/>
  <c r="W9504" i="1"/>
  <c r="U9504" i="1"/>
  <c r="V9504" i="1"/>
  <c r="V9508" i="1"/>
  <c r="U9508" i="1"/>
  <c r="U9510" i="1"/>
  <c r="V9510" i="1"/>
  <c r="W9510" i="1"/>
  <c r="U9512" i="1"/>
  <c r="V9512" i="1"/>
  <c r="W9512" i="1"/>
  <c r="V9516" i="1"/>
  <c r="U9516" i="1"/>
  <c r="U9518" i="1"/>
  <c r="V9518" i="1"/>
  <c r="W9518" i="1"/>
  <c r="W9520" i="1"/>
  <c r="U9520" i="1"/>
  <c r="V9520" i="1"/>
  <c r="V9524" i="1"/>
  <c r="U9524" i="1"/>
  <c r="U9526" i="1"/>
  <c r="V9526" i="1"/>
  <c r="W9526" i="1"/>
  <c r="U9528" i="1"/>
  <c r="V9528" i="1"/>
  <c r="W9528" i="1"/>
  <c r="V9532" i="1"/>
  <c r="U9532" i="1"/>
  <c r="U9534" i="1"/>
  <c r="V9534" i="1"/>
  <c r="W9534" i="1"/>
  <c r="U9536" i="1"/>
  <c r="V9536" i="1"/>
  <c r="W9536" i="1"/>
  <c r="V9540" i="1"/>
  <c r="U9540" i="1"/>
  <c r="U9542" i="1"/>
  <c r="V9542" i="1"/>
  <c r="W9542" i="1"/>
  <c r="V9548" i="1"/>
  <c r="U9548" i="1"/>
  <c r="U9550" i="1"/>
  <c r="V9550" i="1"/>
  <c r="W9550" i="1"/>
  <c r="U9552" i="1"/>
  <c r="V9552" i="1"/>
  <c r="W9552" i="1"/>
  <c r="U9558" i="1"/>
  <c r="V9558" i="1"/>
  <c r="W9558" i="1"/>
  <c r="U9566" i="1"/>
  <c r="V9566" i="1"/>
  <c r="W9566" i="1"/>
  <c r="V9568" i="1"/>
  <c r="W9568" i="1"/>
  <c r="U9568" i="1"/>
  <c r="U9576" i="1"/>
  <c r="V9576" i="1"/>
  <c r="W9576" i="1"/>
  <c r="V9582" i="1"/>
  <c r="W9582" i="1"/>
  <c r="U9582" i="1"/>
  <c r="W9584" i="1"/>
  <c r="U9584" i="1"/>
  <c r="V9584" i="1"/>
  <c r="U9590" i="1"/>
  <c r="V9590" i="1"/>
  <c r="W9590" i="1"/>
  <c r="W9592" i="1"/>
  <c r="U9592" i="1"/>
  <c r="V9592" i="1"/>
  <c r="W9598" i="1"/>
  <c r="U9598" i="1"/>
  <c r="V9598" i="1"/>
  <c r="W9600" i="1"/>
  <c r="U9600" i="1"/>
  <c r="V9600" i="1"/>
  <c r="U9606" i="1"/>
  <c r="V9606" i="1"/>
  <c r="W9606" i="1"/>
  <c r="U9608" i="1"/>
  <c r="V9608" i="1"/>
  <c r="W9608" i="1"/>
  <c r="U9614" i="1"/>
  <c r="V9614" i="1"/>
  <c r="W9614" i="1"/>
  <c r="U9622" i="1"/>
  <c r="V9622" i="1"/>
  <c r="W9622" i="1"/>
  <c r="U9624" i="1"/>
  <c r="V9624" i="1"/>
  <c r="W9624" i="1"/>
  <c r="U9630" i="1"/>
  <c r="V9630" i="1"/>
  <c r="W9630" i="1"/>
  <c r="U9638" i="1"/>
  <c r="V9638" i="1"/>
  <c r="W9638" i="1"/>
  <c r="U9640" i="1"/>
  <c r="V9640" i="1"/>
  <c r="W9640" i="1"/>
  <c r="U9646" i="1"/>
  <c r="V9646" i="1"/>
  <c r="W9646" i="1"/>
  <c r="U9648" i="1"/>
  <c r="V9648" i="1"/>
  <c r="W9648" i="1"/>
  <c r="V14" i="1"/>
  <c r="U14" i="1"/>
  <c r="W14" i="1"/>
  <c r="V22" i="1"/>
  <c r="U22" i="1"/>
  <c r="W22" i="1"/>
  <c r="U32" i="1"/>
  <c r="V32" i="1"/>
  <c r="W32" i="1"/>
  <c r="U40" i="1"/>
  <c r="V40" i="1"/>
  <c r="W40" i="1"/>
  <c r="V52" i="1"/>
  <c r="U52" i="1"/>
  <c r="W52" i="1"/>
  <c r="V60" i="1"/>
  <c r="U60" i="1"/>
  <c r="W60" i="1"/>
  <c r="V68" i="1"/>
  <c r="U68" i="1"/>
  <c r="W68" i="1"/>
  <c r="V80" i="1"/>
  <c r="U80" i="1"/>
  <c r="W80" i="1"/>
  <c r="U88" i="1"/>
  <c r="V88" i="1"/>
  <c r="W88" i="1"/>
  <c r="V98" i="1"/>
  <c r="W98" i="1"/>
  <c r="U98" i="1"/>
  <c r="V108" i="1"/>
  <c r="W108" i="1"/>
  <c r="U108" i="1"/>
  <c r="V118" i="1"/>
  <c r="U118" i="1"/>
  <c r="W118" i="1"/>
  <c r="V126" i="1"/>
  <c r="U126" i="1"/>
  <c r="W126" i="1"/>
  <c r="U136" i="1"/>
  <c r="V136" i="1"/>
  <c r="W136" i="1"/>
  <c r="V142" i="1"/>
  <c r="U142" i="1"/>
  <c r="W142" i="1"/>
  <c r="W152" i="1"/>
  <c r="U152" i="1"/>
  <c r="V152" i="1"/>
  <c r="V160" i="1"/>
  <c r="W160" i="1"/>
  <c r="U160" i="1"/>
  <c r="U168" i="1"/>
  <c r="V168" i="1"/>
  <c r="W168" i="1"/>
  <c r="V178" i="1"/>
  <c r="U178" i="1"/>
  <c r="V188" i="1"/>
  <c r="U188" i="1"/>
  <c r="W188" i="1"/>
  <c r="V196" i="1"/>
  <c r="U196" i="1"/>
  <c r="W196" i="1"/>
  <c r="U216" i="1"/>
  <c r="V216" i="1"/>
  <c r="W216" i="1"/>
  <c r="U230" i="1"/>
  <c r="V230" i="1"/>
  <c r="W230" i="1"/>
  <c r="U238" i="1"/>
  <c r="W238" i="1"/>
  <c r="V238" i="1"/>
  <c r="V274" i="1"/>
  <c r="U274" i="1"/>
  <c r="W274" i="1"/>
  <c r="U282" i="1"/>
  <c r="V282" i="1"/>
  <c r="W282" i="1"/>
  <c r="U290" i="1"/>
  <c r="V290" i="1"/>
  <c r="W290" i="1"/>
  <c r="W298" i="1"/>
  <c r="U298" i="1"/>
  <c r="V298" i="1"/>
  <c r="V308" i="1"/>
  <c r="U308" i="1"/>
  <c r="V316" i="1"/>
  <c r="U316" i="1"/>
  <c r="V324" i="1"/>
  <c r="U324" i="1"/>
  <c r="V332" i="1"/>
  <c r="U332" i="1"/>
  <c r="U342" i="1"/>
  <c r="V342" i="1"/>
  <c r="W342" i="1"/>
  <c r="U350" i="1"/>
  <c r="V350" i="1"/>
  <c r="W350" i="1"/>
  <c r="W358" i="1"/>
  <c r="U358" i="1"/>
  <c r="V358" i="1"/>
  <c r="U366" i="1"/>
  <c r="V366" i="1"/>
  <c r="W366" i="1"/>
  <c r="V378" i="1"/>
  <c r="U378" i="1"/>
  <c r="W378" i="1"/>
  <c r="W394" i="1"/>
  <c r="U394" i="1"/>
  <c r="V394" i="1"/>
  <c r="W404" i="1"/>
  <c r="U404" i="1"/>
  <c r="V404" i="1"/>
  <c r="U414" i="1"/>
  <c r="V414" i="1"/>
  <c r="W414" i="1"/>
  <c r="U442" i="1"/>
  <c r="V442" i="1"/>
  <c r="W442" i="1"/>
  <c r="U452" i="1"/>
  <c r="V452" i="1"/>
  <c r="W452" i="1"/>
  <c r="W460" i="1"/>
  <c r="U460" i="1"/>
  <c r="V460" i="1"/>
  <c r="U468" i="1"/>
  <c r="V468" i="1"/>
  <c r="W468" i="1"/>
  <c r="U480" i="1"/>
  <c r="V480" i="1"/>
  <c r="W480" i="1"/>
  <c r="U488" i="1"/>
  <c r="V488" i="1"/>
  <c r="W488" i="1"/>
  <c r="U496" i="1"/>
  <c r="V496" i="1"/>
  <c r="W496" i="1"/>
  <c r="U504" i="1"/>
  <c r="V504" i="1"/>
  <c r="W504" i="1"/>
  <c r="U516" i="1"/>
  <c r="V516" i="1"/>
  <c r="W516" i="1"/>
  <c r="U524" i="1"/>
  <c r="V524" i="1"/>
  <c r="W524" i="1"/>
  <c r="U532" i="1"/>
  <c r="V532" i="1"/>
  <c r="V552" i="1"/>
  <c r="W552" i="1"/>
  <c r="U552" i="1"/>
  <c r="U560" i="1"/>
  <c r="V560" i="1"/>
  <c r="W560" i="1"/>
  <c r="U568" i="1"/>
  <c r="V568" i="1"/>
  <c r="W568" i="1"/>
  <c r="U588" i="1"/>
  <c r="V588" i="1"/>
  <c r="W616" i="1"/>
  <c r="U616" i="1"/>
  <c r="V616" i="1"/>
  <c r="W624" i="1"/>
  <c r="U624" i="1"/>
  <c r="V624" i="1"/>
  <c r="U636" i="1"/>
  <c r="V636" i="1"/>
  <c r="U652" i="1"/>
  <c r="V652" i="1"/>
  <c r="U668" i="1"/>
  <c r="V668" i="1"/>
  <c r="U676" i="1"/>
  <c r="V676" i="1"/>
  <c r="V704" i="1"/>
  <c r="W704" i="1"/>
  <c r="U704" i="1"/>
  <c r="W712" i="1"/>
  <c r="V712" i="1"/>
  <c r="W722" i="1"/>
  <c r="U722" i="1"/>
  <c r="W730" i="1"/>
  <c r="U730" i="1"/>
  <c r="U750" i="1"/>
  <c r="W750" i="1"/>
  <c r="V758" i="1"/>
  <c r="U758" i="1"/>
  <c r="W758" i="1"/>
  <c r="W768" i="1"/>
  <c r="U768" i="1"/>
  <c r="V768" i="1"/>
  <c r="U776" i="1"/>
  <c r="V776" i="1"/>
  <c r="W776" i="1"/>
  <c r="V786" i="1"/>
  <c r="U786" i="1"/>
  <c r="W786" i="1"/>
  <c r="V794" i="1"/>
  <c r="U794" i="1"/>
  <c r="W794" i="1"/>
  <c r="V804" i="1"/>
  <c r="U804" i="1"/>
  <c r="W804" i="1"/>
  <c r="V812" i="1"/>
  <c r="U812" i="1"/>
  <c r="W812" i="1"/>
  <c r="V822" i="1"/>
  <c r="U822" i="1"/>
  <c r="W822" i="1"/>
  <c r="V830" i="1"/>
  <c r="W830" i="1"/>
  <c r="U830" i="1"/>
  <c r="U850" i="1"/>
  <c r="V850" i="1"/>
  <c r="W850" i="1"/>
  <c r="U858" i="1"/>
  <c r="V858" i="1"/>
  <c r="W858" i="1"/>
  <c r="U872" i="1"/>
  <c r="V872" i="1"/>
  <c r="W872" i="1"/>
  <c r="U880" i="1"/>
  <c r="V880" i="1"/>
  <c r="W880" i="1"/>
  <c r="U900" i="1"/>
  <c r="W900" i="1"/>
  <c r="U914" i="1"/>
  <c r="W914" i="1"/>
  <c r="V914" i="1"/>
  <c r="W920" i="1"/>
  <c r="U920" i="1"/>
  <c r="V920" i="1"/>
  <c r="W932" i="1"/>
  <c r="U932" i="1"/>
  <c r="V932" i="1"/>
  <c r="W940" i="1"/>
  <c r="U940" i="1"/>
  <c r="V940" i="1"/>
  <c r="W952" i="1"/>
  <c r="U952" i="1"/>
  <c r="V952" i="1"/>
  <c r="U972" i="1"/>
  <c r="V972" i="1"/>
  <c r="W972" i="1"/>
  <c r="W980" i="1"/>
  <c r="U980" i="1"/>
  <c r="V980" i="1"/>
  <c r="W992" i="1"/>
  <c r="U992" i="1"/>
  <c r="V992" i="1"/>
  <c r="W1000" i="1"/>
  <c r="U1000" i="1"/>
  <c r="V1000" i="1"/>
  <c r="U1034" i="1"/>
  <c r="V1034" i="1"/>
  <c r="V1044" i="1"/>
  <c r="U1044" i="1"/>
  <c r="W1044" i="1"/>
  <c r="W1052" i="1"/>
  <c r="U1052" i="1"/>
  <c r="V1052" i="1"/>
  <c r="U1060" i="1"/>
  <c r="V1060" i="1"/>
  <c r="W1060" i="1"/>
  <c r="W1078" i="1"/>
  <c r="U1078" i="1"/>
  <c r="V1078" i="1"/>
  <c r="W1086" i="1"/>
  <c r="U1086" i="1"/>
  <c r="V1086" i="1"/>
  <c r="W1094" i="1"/>
  <c r="U1094" i="1"/>
  <c r="V1094" i="1"/>
  <c r="W1102" i="1"/>
  <c r="U1102" i="1"/>
  <c r="V1102" i="1"/>
  <c r="U1138" i="1"/>
  <c r="V1138" i="1"/>
  <c r="W1138" i="1"/>
  <c r="U1146" i="1"/>
  <c r="V1146" i="1"/>
  <c r="W1146" i="1"/>
  <c r="U1154" i="1"/>
  <c r="V1154" i="1"/>
  <c r="W1154" i="1"/>
  <c r="W1166" i="1"/>
  <c r="U1166" i="1"/>
  <c r="V1166" i="1"/>
  <c r="V1172" i="1"/>
  <c r="U1172" i="1"/>
  <c r="W1172" i="1"/>
  <c r="U1178" i="1"/>
  <c r="V1178" i="1"/>
  <c r="W1178" i="1"/>
  <c r="W1190" i="1"/>
  <c r="U1190" i="1"/>
  <c r="V1190" i="1"/>
  <c r="V1196" i="1"/>
  <c r="U1196" i="1"/>
  <c r="W1196" i="1"/>
  <c r="U1202" i="1"/>
  <c r="V1202" i="1"/>
  <c r="W1202" i="1"/>
  <c r="W1214" i="1"/>
  <c r="U1214" i="1"/>
  <c r="V1214" i="1"/>
  <c r="V1220" i="1"/>
  <c r="U1220" i="1"/>
  <c r="W1220" i="1"/>
  <c r="U1226" i="1"/>
  <c r="W1226" i="1"/>
  <c r="V1226" i="1"/>
  <c r="W1238" i="1"/>
  <c r="U1238" i="1"/>
  <c r="V1238" i="1"/>
  <c r="V1244" i="1"/>
  <c r="U1244" i="1"/>
  <c r="W1244" i="1"/>
  <c r="U1250" i="1"/>
  <c r="V1250" i="1"/>
  <c r="W1250" i="1"/>
  <c r="W1262" i="1"/>
  <c r="U1262" i="1"/>
  <c r="V1262" i="1"/>
  <c r="V1268" i="1"/>
  <c r="U1268" i="1"/>
  <c r="W1268" i="1"/>
  <c r="U1274" i="1"/>
  <c r="W1274" i="1"/>
  <c r="V1274" i="1"/>
  <c r="W1286" i="1"/>
  <c r="U1286" i="1"/>
  <c r="V1286" i="1"/>
  <c r="W1292" i="1"/>
  <c r="U1292" i="1"/>
  <c r="V1292" i="1"/>
  <c r="V1298" i="1"/>
  <c r="U1298" i="1"/>
  <c r="W1298" i="1"/>
  <c r="W1310" i="1"/>
  <c r="U1310" i="1"/>
  <c r="V1310" i="1"/>
  <c r="V1316" i="1"/>
  <c r="W1316" i="1"/>
  <c r="U1316" i="1"/>
  <c r="V1322" i="1"/>
  <c r="W1322" i="1"/>
  <c r="U1322" i="1"/>
  <c r="U1332" i="1"/>
  <c r="W1332" i="1"/>
  <c r="U1428" i="1"/>
  <c r="V1428" i="1"/>
  <c r="W1428" i="1"/>
  <c r="U1432" i="1"/>
  <c r="V1432" i="1"/>
  <c r="U1436" i="1"/>
  <c r="V1436" i="1"/>
  <c r="W1436" i="1"/>
  <c r="W1444" i="1"/>
  <c r="V1444" i="1"/>
  <c r="U1450" i="1"/>
  <c r="W1450" i="1"/>
  <c r="U1456" i="1"/>
  <c r="V1456" i="1"/>
  <c r="W1456" i="1"/>
  <c r="U1464" i="1"/>
  <c r="V1464" i="1"/>
  <c r="W1464" i="1"/>
  <c r="U1470" i="1"/>
  <c r="W1470" i="1"/>
  <c r="U1482" i="1"/>
  <c r="V1482" i="1"/>
  <c r="W1482" i="1"/>
  <c r="V1486" i="1"/>
  <c r="U1486" i="1"/>
  <c r="W1486" i="1"/>
  <c r="U1496" i="1"/>
  <c r="V1496" i="1"/>
  <c r="W1496" i="1"/>
  <c r="V1502" i="1"/>
  <c r="U1502" i="1"/>
  <c r="W1502" i="1"/>
  <c r="U1512" i="1"/>
  <c r="V1512" i="1"/>
  <c r="W1512" i="1"/>
  <c r="V1518" i="1"/>
  <c r="U1518" i="1"/>
  <c r="W1518" i="1"/>
  <c r="W1522" i="1"/>
  <c r="U1522" i="1"/>
  <c r="V1522" i="1"/>
  <c r="U1528" i="1"/>
  <c r="V1528" i="1"/>
  <c r="W1528" i="1"/>
  <c r="V1534" i="1"/>
  <c r="U1534" i="1"/>
  <c r="W1534" i="1"/>
  <c r="W1538" i="1"/>
  <c r="U1538" i="1"/>
  <c r="V1538" i="1"/>
  <c r="U1544" i="1"/>
  <c r="V1544" i="1"/>
  <c r="W1544" i="1"/>
  <c r="V1550" i="1"/>
  <c r="U1550" i="1"/>
  <c r="W1550" i="1"/>
  <c r="U1554" i="1"/>
  <c r="V1554" i="1"/>
  <c r="W1554" i="1"/>
  <c r="U1560" i="1"/>
  <c r="V1560" i="1"/>
  <c r="W1560" i="1"/>
  <c r="V1566" i="1"/>
  <c r="U1566" i="1"/>
  <c r="W1566" i="1"/>
  <c r="V1570" i="1"/>
  <c r="W1570" i="1"/>
  <c r="U1570" i="1"/>
  <c r="V1576" i="1"/>
  <c r="U1576" i="1"/>
  <c r="W1576" i="1"/>
  <c r="U1586" i="1"/>
  <c r="V1586" i="1"/>
  <c r="W1586" i="1"/>
  <c r="V1592" i="1"/>
  <c r="U1592" i="1"/>
  <c r="W1592" i="1"/>
  <c r="U1602" i="1"/>
  <c r="V1602" i="1"/>
  <c r="W1602" i="1"/>
  <c r="V1608" i="1"/>
  <c r="U1608" i="1"/>
  <c r="W1608" i="1"/>
  <c r="U1618" i="1"/>
  <c r="V1618" i="1"/>
  <c r="W1618" i="1"/>
  <c r="U1622" i="1"/>
  <c r="V1622" i="1"/>
  <c r="W1622" i="1"/>
  <c r="U1634" i="1"/>
  <c r="V1634" i="1"/>
  <c r="W1634" i="1"/>
  <c r="U1638" i="1"/>
  <c r="V1638" i="1"/>
  <c r="W1638" i="1"/>
  <c r="V1664" i="1"/>
  <c r="U1664" i="1"/>
  <c r="W1664" i="1"/>
  <c r="V1672" i="1"/>
  <c r="U1672" i="1"/>
  <c r="V1680" i="1"/>
  <c r="U1680" i="1"/>
  <c r="W1680" i="1"/>
  <c r="V1688" i="1"/>
  <c r="W1688" i="1"/>
  <c r="W1700" i="1"/>
  <c r="U1700" i="1"/>
  <c r="V1700" i="1"/>
  <c r="W1708" i="1"/>
  <c r="U1708" i="1"/>
  <c r="V1708" i="1"/>
  <c r="W1716" i="1"/>
  <c r="U1716" i="1"/>
  <c r="V1716" i="1"/>
  <c r="W1724" i="1"/>
  <c r="U1724" i="1"/>
  <c r="V1724" i="1"/>
  <c r="W1732" i="1"/>
  <c r="U1732" i="1"/>
  <c r="V1732" i="1"/>
  <c r="W1780" i="1"/>
  <c r="U1780" i="1"/>
  <c r="V1780" i="1"/>
  <c r="U1786" i="1"/>
  <c r="W1786" i="1"/>
  <c r="U1792" i="1"/>
  <c r="V1792" i="1"/>
  <c r="U1800" i="1"/>
  <c r="V1800" i="1"/>
  <c r="W1804" i="1"/>
  <c r="U1804" i="1"/>
  <c r="V1804" i="1"/>
  <c r="U1808" i="1"/>
  <c r="V1808" i="1"/>
  <c r="W1820" i="1"/>
  <c r="U1820" i="1"/>
  <c r="V1820" i="1"/>
  <c r="U1824" i="1"/>
  <c r="V1824" i="1"/>
  <c r="W1828" i="1"/>
  <c r="U1828" i="1"/>
  <c r="V1828" i="1"/>
  <c r="U1834" i="1"/>
  <c r="W1834" i="1"/>
  <c r="U1840" i="1"/>
  <c r="V1840" i="1"/>
  <c r="U1850" i="1"/>
  <c r="W1850" i="1"/>
  <c r="U1856" i="1"/>
  <c r="V1856" i="1"/>
  <c r="W1860" i="1"/>
  <c r="V1860" i="1"/>
  <c r="U1860" i="1"/>
  <c r="U1866" i="1"/>
  <c r="W1866" i="1"/>
  <c r="U1872" i="1"/>
  <c r="V1872" i="1"/>
  <c r="W1876" i="1"/>
  <c r="U1876" i="1"/>
  <c r="V1876" i="1"/>
  <c r="U1880" i="1"/>
  <c r="V1880" i="1"/>
  <c r="W1892" i="1"/>
  <c r="U1892" i="1"/>
  <c r="V1892" i="1"/>
  <c r="U1898" i="1"/>
  <c r="W1898" i="1"/>
  <c r="W1908" i="1"/>
  <c r="U1908" i="1"/>
  <c r="V1908" i="1"/>
  <c r="U1912" i="1"/>
  <c r="V1912" i="1"/>
  <c r="W1924" i="1"/>
  <c r="U1924" i="1"/>
  <c r="V1924" i="1"/>
  <c r="U1928" i="1"/>
  <c r="V1928" i="1"/>
  <c r="W1932" i="1"/>
  <c r="U1932" i="1"/>
  <c r="V1932" i="1"/>
  <c r="U1938" i="1"/>
  <c r="W1938" i="1"/>
  <c r="W1944" i="1"/>
  <c r="U1944" i="1"/>
  <c r="V1944" i="1"/>
  <c r="W1956" i="1"/>
  <c r="U1956" i="1"/>
  <c r="V1956" i="1"/>
  <c r="W1964" i="1"/>
  <c r="U1964" i="1"/>
  <c r="V1964" i="1"/>
  <c r="W1976" i="1"/>
  <c r="U1976" i="1"/>
  <c r="V1976" i="1"/>
  <c r="U1996" i="1"/>
  <c r="V1996" i="1"/>
  <c r="W1996" i="1"/>
  <c r="W2008" i="1"/>
  <c r="V2008" i="1"/>
  <c r="U2008" i="1"/>
  <c r="U2012" i="1"/>
  <c r="V2012" i="1"/>
  <c r="W2012" i="1"/>
  <c r="W2016" i="1"/>
  <c r="U2016" i="1"/>
  <c r="V2016" i="1"/>
  <c r="U2022" i="1"/>
  <c r="V2022" i="1"/>
  <c r="W2022" i="1"/>
  <c r="U2028" i="1"/>
  <c r="V2028" i="1"/>
  <c r="W2028" i="1"/>
  <c r="W2040" i="1"/>
  <c r="U2040" i="1"/>
  <c r="V2040" i="1"/>
  <c r="W2048" i="1"/>
  <c r="U2048" i="1"/>
  <c r="V2048" i="1"/>
  <c r="U2054" i="1"/>
  <c r="V2054" i="1"/>
  <c r="W2054" i="1"/>
  <c r="U2060" i="1"/>
  <c r="V2060" i="1"/>
  <c r="W2060" i="1"/>
  <c r="U2068" i="1"/>
  <c r="V2068" i="1"/>
  <c r="W2068" i="1"/>
  <c r="W2080" i="1"/>
  <c r="U2080" i="1"/>
  <c r="V2080" i="1"/>
  <c r="U2086" i="1"/>
  <c r="V2086" i="1"/>
  <c r="W2086" i="1"/>
  <c r="V2092" i="1"/>
  <c r="W2092" i="1"/>
  <c r="U2092" i="1"/>
  <c r="U2100" i="1"/>
  <c r="V2100" i="1"/>
  <c r="W2100" i="1"/>
  <c r="V2106" i="1"/>
  <c r="U2106" i="1"/>
  <c r="W2106" i="1"/>
  <c r="U2118" i="1"/>
  <c r="W2118" i="1"/>
  <c r="W2124" i="1"/>
  <c r="V2124" i="1"/>
  <c r="U2126" i="1"/>
  <c r="W2126" i="1"/>
  <c r="W2132" i="1"/>
  <c r="V2132" i="1"/>
  <c r="W2144" i="1"/>
  <c r="U2144" i="1"/>
  <c r="V2144" i="1"/>
  <c r="U2182" i="1"/>
  <c r="W2182" i="1"/>
  <c r="U2188" i="1"/>
  <c r="V2188" i="1"/>
  <c r="W2188" i="1"/>
  <c r="V2194" i="1"/>
  <c r="U2194" i="1"/>
  <c r="V2200" i="1"/>
  <c r="U2200" i="1"/>
  <c r="U2206" i="1"/>
  <c r="W2206" i="1"/>
  <c r="U2212" i="1"/>
  <c r="V2212" i="1"/>
  <c r="W2212" i="1"/>
  <c r="V2218" i="1"/>
  <c r="U2218" i="1"/>
  <c r="U2220" i="1"/>
  <c r="V2220" i="1"/>
  <c r="W2220" i="1"/>
  <c r="V2234" i="1"/>
  <c r="U2234" i="1"/>
  <c r="V4726" i="1"/>
  <c r="U4726" i="1"/>
  <c r="U4728" i="1"/>
  <c r="W4728" i="1"/>
  <c r="V4730" i="1"/>
  <c r="W4730" i="1"/>
  <c r="U4730" i="1"/>
  <c r="U4732" i="1"/>
  <c r="V4732" i="1"/>
  <c r="W4732" i="1"/>
  <c r="V4734" i="1"/>
  <c r="U4734" i="1"/>
  <c r="U4736" i="1"/>
  <c r="W4736" i="1"/>
  <c r="U4738" i="1"/>
  <c r="V4738" i="1"/>
  <c r="W4738" i="1"/>
  <c r="U4740" i="1"/>
  <c r="V4740" i="1"/>
  <c r="W4740" i="1"/>
  <c r="V4742" i="1"/>
  <c r="U4742" i="1"/>
  <c r="U4744" i="1"/>
  <c r="W4744" i="1"/>
  <c r="U4746" i="1"/>
  <c r="V4746" i="1"/>
  <c r="W4746" i="1"/>
  <c r="W4748" i="1"/>
  <c r="U4748" i="1"/>
  <c r="V4748" i="1"/>
  <c r="V4750" i="1"/>
  <c r="U4750" i="1"/>
  <c r="V4752" i="1"/>
  <c r="U4752" i="1"/>
  <c r="W4752" i="1"/>
  <c r="W4754" i="1"/>
  <c r="U4754" i="1"/>
  <c r="V4754" i="1"/>
  <c r="V4756" i="1"/>
  <c r="W4756" i="1"/>
  <c r="U4756" i="1"/>
  <c r="V4758" i="1"/>
  <c r="U4758" i="1"/>
  <c r="V4760" i="1"/>
  <c r="W4760" i="1"/>
  <c r="U4760" i="1"/>
  <c r="V4762" i="1"/>
  <c r="W4762" i="1"/>
  <c r="U4762" i="1"/>
  <c r="U4764" i="1"/>
  <c r="V4764" i="1"/>
  <c r="W4764" i="1"/>
  <c r="V4766" i="1"/>
  <c r="U4766" i="1"/>
  <c r="V4768" i="1"/>
  <c r="U4768" i="1"/>
  <c r="W4768" i="1"/>
  <c r="U4770" i="1"/>
  <c r="V4770" i="1"/>
  <c r="W4770" i="1"/>
  <c r="U4772" i="1"/>
  <c r="V4772" i="1"/>
  <c r="W4772" i="1"/>
  <c r="V4774" i="1"/>
  <c r="U4774" i="1"/>
  <c r="V4776" i="1"/>
  <c r="U4776" i="1"/>
  <c r="W4776" i="1"/>
  <c r="U4778" i="1"/>
  <c r="V4778" i="1"/>
  <c r="W4778" i="1"/>
  <c r="U4780" i="1"/>
  <c r="W4780" i="1"/>
  <c r="V4780" i="1"/>
  <c r="V4782" i="1"/>
  <c r="U4782" i="1"/>
  <c r="V4784" i="1"/>
  <c r="U4784" i="1"/>
  <c r="W4784" i="1"/>
  <c r="U4786" i="1"/>
  <c r="W4786" i="1"/>
  <c r="V4786" i="1"/>
  <c r="V4788" i="1"/>
  <c r="W4788" i="1"/>
  <c r="U4788" i="1"/>
  <c r="V4790" i="1"/>
  <c r="U4790" i="1"/>
  <c r="V4792" i="1"/>
  <c r="W4792" i="1"/>
  <c r="U4792" i="1"/>
  <c r="V4794" i="1"/>
  <c r="W4794" i="1"/>
  <c r="U4794" i="1"/>
  <c r="U4796" i="1"/>
  <c r="V4796" i="1"/>
  <c r="W4796" i="1"/>
  <c r="V4800" i="1"/>
  <c r="W4800" i="1"/>
  <c r="U4800" i="1"/>
  <c r="V4802" i="1"/>
  <c r="W4802" i="1"/>
  <c r="U4802" i="1"/>
  <c r="U4804" i="1"/>
  <c r="V4804" i="1"/>
  <c r="W4804" i="1"/>
  <c r="V4808" i="1"/>
  <c r="W4808" i="1"/>
  <c r="U4808" i="1"/>
  <c r="V4810" i="1"/>
  <c r="W4810" i="1"/>
  <c r="U4810" i="1"/>
  <c r="U4812" i="1"/>
  <c r="V4812" i="1"/>
  <c r="W4812" i="1"/>
  <c r="V4816" i="1"/>
  <c r="U4816" i="1"/>
  <c r="W4816" i="1"/>
  <c r="U4818" i="1"/>
  <c r="V4818" i="1"/>
  <c r="W4818" i="1"/>
  <c r="U4820" i="1"/>
  <c r="V4820" i="1"/>
  <c r="W4820" i="1"/>
  <c r="V4824" i="1"/>
  <c r="U4824" i="1"/>
  <c r="W4824" i="1"/>
  <c r="U4826" i="1"/>
  <c r="V4826" i="1"/>
  <c r="W4826" i="1"/>
  <c r="W4828" i="1"/>
  <c r="U4828" i="1"/>
  <c r="V4828" i="1"/>
  <c r="V4832" i="1"/>
  <c r="U4832" i="1"/>
  <c r="W4832" i="1"/>
  <c r="W4834" i="1"/>
  <c r="U4834" i="1"/>
  <c r="V4834" i="1"/>
  <c r="V4836" i="1"/>
  <c r="W4836" i="1"/>
  <c r="U4836" i="1"/>
  <c r="V4840" i="1"/>
  <c r="W4840" i="1"/>
  <c r="U4840" i="1"/>
  <c r="U4842" i="1"/>
  <c r="V4842" i="1"/>
  <c r="W4842" i="1"/>
  <c r="U4844" i="1"/>
  <c r="V4844" i="1"/>
  <c r="W4844" i="1"/>
  <c r="U4848" i="1"/>
  <c r="V4848" i="1"/>
  <c r="W4848" i="1"/>
  <c r="U4850" i="1"/>
  <c r="W4850" i="1"/>
  <c r="V4850" i="1"/>
  <c r="W4852" i="1"/>
  <c r="V4852" i="1"/>
  <c r="U4852" i="1"/>
  <c r="U4856" i="1"/>
  <c r="W4856" i="1"/>
  <c r="V4856" i="1"/>
  <c r="V4858" i="1"/>
  <c r="W4858" i="1"/>
  <c r="U4858" i="1"/>
  <c r="W4860" i="1"/>
  <c r="U4860" i="1"/>
  <c r="V4860" i="1"/>
  <c r="V4864" i="1"/>
  <c r="W4864" i="1"/>
  <c r="U4864" i="1"/>
  <c r="U4866" i="1"/>
  <c r="V4866" i="1"/>
  <c r="W4866" i="1"/>
  <c r="W4868" i="1"/>
  <c r="U4868" i="1"/>
  <c r="V4868" i="1"/>
  <c r="U4872" i="1"/>
  <c r="V4872" i="1"/>
  <c r="W4872" i="1"/>
  <c r="U4874" i="1"/>
  <c r="V4874" i="1"/>
  <c r="W4874" i="1"/>
  <c r="W4876" i="1"/>
  <c r="U4876" i="1"/>
  <c r="V4876" i="1"/>
  <c r="U4880" i="1"/>
  <c r="W4880" i="1"/>
  <c r="U4882" i="1"/>
  <c r="V4882" i="1"/>
  <c r="W4882" i="1"/>
  <c r="W4884" i="1"/>
  <c r="U4884" i="1"/>
  <c r="V4884" i="1"/>
  <c r="U4888" i="1"/>
  <c r="W4888" i="1"/>
  <c r="U4890" i="1"/>
  <c r="V4890" i="1"/>
  <c r="W4890" i="1"/>
  <c r="W4892" i="1"/>
  <c r="U4892" i="1"/>
  <c r="V4892" i="1"/>
  <c r="U4896" i="1"/>
  <c r="W4896" i="1"/>
  <c r="U4898" i="1"/>
  <c r="V4898" i="1"/>
  <c r="W4898" i="1"/>
  <c r="W4900" i="1"/>
  <c r="U4900" i="1"/>
  <c r="V4900" i="1"/>
  <c r="U4904" i="1"/>
  <c r="W4904" i="1"/>
  <c r="U4906" i="1"/>
  <c r="V4906" i="1"/>
  <c r="W4906" i="1"/>
  <c r="W4908" i="1"/>
  <c r="U4908" i="1"/>
  <c r="V4908" i="1"/>
  <c r="U4912" i="1"/>
  <c r="W4912" i="1"/>
  <c r="U4914" i="1"/>
  <c r="V4914" i="1"/>
  <c r="W4914" i="1"/>
  <c r="W4916" i="1"/>
  <c r="U4916" i="1"/>
  <c r="V4916" i="1"/>
  <c r="U4920" i="1"/>
  <c r="W4920" i="1"/>
  <c r="U4922" i="1"/>
  <c r="V4922" i="1"/>
  <c r="W4922" i="1"/>
  <c r="W4924" i="1"/>
  <c r="U4924" i="1"/>
  <c r="V4924" i="1"/>
  <c r="U4928" i="1"/>
  <c r="W4928" i="1"/>
  <c r="U4930" i="1"/>
  <c r="V4930" i="1"/>
  <c r="W4930" i="1"/>
  <c r="W4932" i="1"/>
  <c r="U4932" i="1"/>
  <c r="V4932" i="1"/>
  <c r="U4936" i="1"/>
  <c r="W4936" i="1"/>
  <c r="U4938" i="1"/>
  <c r="V4938" i="1"/>
  <c r="W4938" i="1"/>
  <c r="W4940" i="1"/>
  <c r="U4940" i="1"/>
  <c r="V4940" i="1"/>
  <c r="U4944" i="1"/>
  <c r="W4944" i="1"/>
  <c r="U4946" i="1"/>
  <c r="V4946" i="1"/>
  <c r="W4946" i="1"/>
  <c r="W4948" i="1"/>
  <c r="U4948" i="1"/>
  <c r="V4948" i="1"/>
  <c r="U4952" i="1"/>
  <c r="W4952" i="1"/>
  <c r="U4954" i="1"/>
  <c r="V4954" i="1"/>
  <c r="W4954" i="1"/>
  <c r="W4956" i="1"/>
  <c r="U4956" i="1"/>
  <c r="V4956" i="1"/>
  <c r="U4960" i="1"/>
  <c r="W4960" i="1"/>
  <c r="U4962" i="1"/>
  <c r="V4962" i="1"/>
  <c r="W4962" i="1"/>
  <c r="W4964" i="1"/>
  <c r="U4964" i="1"/>
  <c r="V4964" i="1"/>
  <c r="U4968" i="1"/>
  <c r="W4968" i="1"/>
  <c r="U4970" i="1"/>
  <c r="V4970" i="1"/>
  <c r="W4970" i="1"/>
  <c r="W4972" i="1"/>
  <c r="V4972" i="1"/>
  <c r="U4972" i="1"/>
  <c r="U4976" i="1"/>
  <c r="W4976" i="1"/>
  <c r="U4978" i="1"/>
  <c r="V4978" i="1"/>
  <c r="W4978" i="1"/>
  <c r="W4980" i="1"/>
  <c r="U4980" i="1"/>
  <c r="V4980" i="1"/>
  <c r="U4984" i="1"/>
  <c r="W4984" i="1"/>
  <c r="U4986" i="1"/>
  <c r="V4986" i="1"/>
  <c r="W4986" i="1"/>
  <c r="W4988" i="1"/>
  <c r="U4988" i="1"/>
  <c r="V4988" i="1"/>
  <c r="U4992" i="1"/>
  <c r="W4992" i="1"/>
  <c r="U4994" i="1"/>
  <c r="V4994" i="1"/>
  <c r="W4994" i="1"/>
  <c r="W4996" i="1"/>
  <c r="U4996" i="1"/>
  <c r="V4996" i="1"/>
  <c r="U5000" i="1"/>
  <c r="W5000" i="1"/>
  <c r="W5002" i="1"/>
  <c r="U5002" i="1"/>
  <c r="V5002" i="1"/>
  <c r="W5004" i="1"/>
  <c r="U5004" i="1"/>
  <c r="V5004" i="1"/>
  <c r="U5008" i="1"/>
  <c r="W5008" i="1"/>
  <c r="V5010" i="1"/>
  <c r="W5010" i="1"/>
  <c r="U5010" i="1"/>
  <c r="W5012" i="1"/>
  <c r="U5012" i="1"/>
  <c r="V5012" i="1"/>
  <c r="U5016" i="1"/>
  <c r="W5016" i="1"/>
  <c r="U5018" i="1"/>
  <c r="V5018" i="1"/>
  <c r="W5018" i="1"/>
  <c r="W5020" i="1"/>
  <c r="U5020" i="1"/>
  <c r="V5020" i="1"/>
  <c r="U5024" i="1"/>
  <c r="W5024" i="1"/>
  <c r="U5026" i="1"/>
  <c r="V5026" i="1"/>
  <c r="W5026" i="1"/>
  <c r="W5028" i="1"/>
  <c r="U5028" i="1"/>
  <c r="V5028" i="1"/>
  <c r="U5032" i="1"/>
  <c r="W5032" i="1"/>
  <c r="U5034" i="1"/>
  <c r="V5034" i="1"/>
  <c r="W5034" i="1"/>
  <c r="W5036" i="1"/>
  <c r="V5036" i="1"/>
  <c r="U5040" i="1"/>
  <c r="W5040" i="1"/>
  <c r="U5042" i="1"/>
  <c r="V5042" i="1"/>
  <c r="W5042" i="1"/>
  <c r="W5044" i="1"/>
  <c r="V5044" i="1"/>
  <c r="U5048" i="1"/>
  <c r="W5048" i="1"/>
  <c r="U5050" i="1"/>
  <c r="V5050" i="1"/>
  <c r="W5050" i="1"/>
  <c r="W5052" i="1"/>
  <c r="V5052" i="1"/>
  <c r="U5056" i="1"/>
  <c r="W5056" i="1"/>
  <c r="U5058" i="1"/>
  <c r="V5058" i="1"/>
  <c r="W5058" i="1"/>
  <c r="W5060" i="1"/>
  <c r="V5060" i="1"/>
  <c r="U5064" i="1"/>
  <c r="W5064" i="1"/>
  <c r="U5066" i="1"/>
  <c r="V5066" i="1"/>
  <c r="W5066" i="1"/>
  <c r="W5068" i="1"/>
  <c r="V5068" i="1"/>
  <c r="U5072" i="1"/>
  <c r="W5072" i="1"/>
  <c r="U5074" i="1"/>
  <c r="V5074" i="1"/>
  <c r="W5074" i="1"/>
  <c r="W5076" i="1"/>
  <c r="V5076" i="1"/>
  <c r="U5080" i="1"/>
  <c r="W5080" i="1"/>
  <c r="U5082" i="1"/>
  <c r="V5082" i="1"/>
  <c r="W5082" i="1"/>
  <c r="W5084" i="1"/>
  <c r="V5084" i="1"/>
  <c r="U5088" i="1"/>
  <c r="W5088" i="1"/>
  <c r="W5090" i="1"/>
  <c r="U5090" i="1"/>
  <c r="V5090" i="1"/>
  <c r="W5092" i="1"/>
  <c r="V5092" i="1"/>
  <c r="U5096" i="1"/>
  <c r="W5096" i="1"/>
  <c r="V5098" i="1"/>
  <c r="W5098" i="1"/>
  <c r="U5098" i="1"/>
  <c r="W5100" i="1"/>
  <c r="V5100" i="1"/>
  <c r="U5104" i="1"/>
  <c r="W5104" i="1"/>
  <c r="U5106" i="1"/>
  <c r="V5106" i="1"/>
  <c r="W5106" i="1"/>
  <c r="W5108" i="1"/>
  <c r="V5108" i="1"/>
  <c r="U5112" i="1"/>
  <c r="W5112" i="1"/>
  <c r="U5114" i="1"/>
  <c r="V5114" i="1"/>
  <c r="W5114" i="1"/>
  <c r="W5116" i="1"/>
  <c r="V5116" i="1"/>
  <c r="U5120" i="1"/>
  <c r="W5120" i="1"/>
  <c r="U5122" i="1"/>
  <c r="V5122" i="1"/>
  <c r="W5122" i="1"/>
  <c r="W5124" i="1"/>
  <c r="V5124" i="1"/>
  <c r="U5128" i="1"/>
  <c r="W5128" i="1"/>
  <c r="U5130" i="1"/>
  <c r="V5130" i="1"/>
  <c r="W5130" i="1"/>
  <c r="W5132" i="1"/>
  <c r="V5132" i="1"/>
  <c r="U5136" i="1"/>
  <c r="W5136" i="1"/>
  <c r="U5138" i="1"/>
  <c r="V5138" i="1"/>
  <c r="W5138" i="1"/>
  <c r="W5140" i="1"/>
  <c r="V5140" i="1"/>
  <c r="U5144" i="1"/>
  <c r="W5144" i="1"/>
  <c r="U5146" i="1"/>
  <c r="V5146" i="1"/>
  <c r="W5146" i="1"/>
  <c r="W5148" i="1"/>
  <c r="V5148" i="1"/>
  <c r="U5152" i="1"/>
  <c r="W5152" i="1"/>
  <c r="U5154" i="1"/>
  <c r="V5154" i="1"/>
  <c r="W5154" i="1"/>
  <c r="W5156" i="1"/>
  <c r="V5156" i="1"/>
  <c r="U5160" i="1"/>
  <c r="W5160" i="1"/>
  <c r="W5162" i="1"/>
  <c r="U5162" i="1"/>
  <c r="V5162" i="1"/>
  <c r="W5164" i="1"/>
  <c r="V5164" i="1"/>
  <c r="U5168" i="1"/>
  <c r="W5168" i="1"/>
  <c r="V5170" i="1"/>
  <c r="W5170" i="1"/>
  <c r="U5170" i="1"/>
  <c r="W5172" i="1"/>
  <c r="V5172" i="1"/>
  <c r="U5176" i="1"/>
  <c r="W5176" i="1"/>
  <c r="U5178" i="1"/>
  <c r="V5178" i="1"/>
  <c r="W5178" i="1"/>
  <c r="W5180" i="1"/>
  <c r="V5180" i="1"/>
  <c r="U5184" i="1"/>
  <c r="W5184" i="1"/>
  <c r="U5186" i="1"/>
  <c r="V5186" i="1"/>
  <c r="W5186" i="1"/>
  <c r="W5188" i="1"/>
  <c r="V5188" i="1"/>
  <c r="U5192" i="1"/>
  <c r="W5192" i="1"/>
  <c r="U5194" i="1"/>
  <c r="V5194" i="1"/>
  <c r="W5194" i="1"/>
  <c r="W5196" i="1"/>
  <c r="V5196" i="1"/>
  <c r="U5200" i="1"/>
  <c r="W5200" i="1"/>
  <c r="U5202" i="1"/>
  <c r="V5202" i="1"/>
  <c r="W5202" i="1"/>
  <c r="W5204" i="1"/>
  <c r="V5204" i="1"/>
  <c r="U5208" i="1"/>
  <c r="W5208" i="1"/>
  <c r="U5210" i="1"/>
  <c r="V5210" i="1"/>
  <c r="W5210" i="1"/>
  <c r="U5212" i="1"/>
  <c r="V5212" i="1"/>
  <c r="W5212" i="1"/>
  <c r="U5216" i="1"/>
  <c r="W5216" i="1"/>
  <c r="V5218" i="1"/>
  <c r="W5218" i="1"/>
  <c r="U5218" i="1"/>
  <c r="U5220" i="1"/>
  <c r="V5220" i="1"/>
  <c r="W5220" i="1"/>
  <c r="U5224" i="1"/>
  <c r="W5224" i="1"/>
  <c r="U5226" i="1"/>
  <c r="V5226" i="1"/>
  <c r="W5226" i="1"/>
  <c r="U5228" i="1"/>
  <c r="W5228" i="1"/>
  <c r="V5228" i="1"/>
  <c r="U5232" i="1"/>
  <c r="W5232" i="1"/>
  <c r="W5234" i="1"/>
  <c r="U5234" i="1"/>
  <c r="V5234" i="1"/>
  <c r="U5236" i="1"/>
  <c r="V5236" i="1"/>
  <c r="W5236" i="1"/>
  <c r="U5240" i="1"/>
  <c r="W5240" i="1"/>
  <c r="U5242" i="1"/>
  <c r="V5242" i="1"/>
  <c r="W5242" i="1"/>
  <c r="U5244" i="1"/>
  <c r="W5244" i="1"/>
  <c r="V5244" i="1"/>
  <c r="U5248" i="1"/>
  <c r="W5248" i="1"/>
  <c r="W5250" i="1"/>
  <c r="U5250" i="1"/>
  <c r="V5250" i="1"/>
  <c r="U5252" i="1"/>
  <c r="V5252" i="1"/>
  <c r="W5252" i="1"/>
  <c r="U5256" i="1"/>
  <c r="W5256" i="1"/>
  <c r="U5258" i="1"/>
  <c r="V5258" i="1"/>
  <c r="W5258" i="1"/>
  <c r="U5260" i="1"/>
  <c r="W5260" i="1"/>
  <c r="V5260" i="1"/>
  <c r="U5264" i="1"/>
  <c r="W5264" i="1"/>
  <c r="V5266" i="1"/>
  <c r="W5266" i="1"/>
  <c r="U5266" i="1"/>
  <c r="U5268" i="1"/>
  <c r="V5268" i="1"/>
  <c r="W5268" i="1"/>
  <c r="U5272" i="1"/>
  <c r="W5272" i="1"/>
  <c r="U5274" i="1"/>
  <c r="V5274" i="1"/>
  <c r="W5274" i="1"/>
  <c r="U5276" i="1"/>
  <c r="V5276" i="1"/>
  <c r="U5280" i="1"/>
  <c r="W5280" i="1"/>
  <c r="U5282" i="1"/>
  <c r="V5282" i="1"/>
  <c r="W5282" i="1"/>
  <c r="U5288" i="1"/>
  <c r="W5288" i="1"/>
  <c r="U5290" i="1"/>
  <c r="V5290" i="1"/>
  <c r="W5290" i="1"/>
  <c r="U5292" i="1"/>
  <c r="V5292" i="1"/>
  <c r="W5292" i="1"/>
  <c r="U5296" i="1"/>
  <c r="W5296" i="1"/>
  <c r="V5298" i="1"/>
  <c r="W5298" i="1"/>
  <c r="U5298" i="1"/>
  <c r="U5300" i="1"/>
  <c r="W5300" i="1"/>
  <c r="U5304" i="1"/>
  <c r="W5304" i="1"/>
  <c r="U5306" i="1"/>
  <c r="V5306" i="1"/>
  <c r="W5306" i="1"/>
  <c r="U5308" i="1"/>
  <c r="V5308" i="1"/>
  <c r="W5308" i="1"/>
  <c r="U5312" i="1"/>
  <c r="W5312" i="1"/>
  <c r="U5314" i="1"/>
  <c r="V5314" i="1"/>
  <c r="W5314" i="1"/>
  <c r="U5320" i="1"/>
  <c r="W5320" i="1"/>
  <c r="U5322" i="1"/>
  <c r="V5322" i="1"/>
  <c r="W5322" i="1"/>
  <c r="U5324" i="1"/>
  <c r="V5324" i="1"/>
  <c r="U5328" i="1"/>
  <c r="W5328" i="1"/>
  <c r="U5330" i="1"/>
  <c r="V5330" i="1"/>
  <c r="W5330" i="1"/>
  <c r="U5332" i="1"/>
  <c r="W5332" i="1"/>
  <c r="U5336" i="1"/>
  <c r="W5336" i="1"/>
  <c r="W5338" i="1"/>
  <c r="U5338" i="1"/>
  <c r="V5338" i="1"/>
  <c r="U5344" i="1"/>
  <c r="W5344" i="1"/>
  <c r="U5346" i="1"/>
  <c r="V5346" i="1"/>
  <c r="W5346" i="1"/>
  <c r="U5348" i="1"/>
  <c r="V5348" i="1"/>
  <c r="V5354" i="1"/>
  <c r="W5354" i="1"/>
  <c r="U5354" i="1"/>
  <c r="W5356" i="1"/>
  <c r="V5356" i="1"/>
  <c r="U5362" i="1"/>
  <c r="V5362" i="1"/>
  <c r="W5362" i="1"/>
  <c r="V5364" i="1"/>
  <c r="W5364" i="1"/>
  <c r="U5364" i="1"/>
  <c r="W5366" i="1"/>
  <c r="V5366" i="1"/>
  <c r="U5366" i="1"/>
  <c r="U5370" i="1"/>
  <c r="V5370" i="1"/>
  <c r="W5370" i="1"/>
  <c r="V5372" i="1"/>
  <c r="U5372" i="1"/>
  <c r="V5378" i="1"/>
  <c r="W5378" i="1"/>
  <c r="U5378" i="1"/>
  <c r="W5380" i="1"/>
  <c r="V5380" i="1"/>
  <c r="W5382" i="1"/>
  <c r="U5382" i="1"/>
  <c r="U5386" i="1"/>
  <c r="V5386" i="1"/>
  <c r="W5386" i="1"/>
  <c r="W5390" i="1"/>
  <c r="V5390" i="1"/>
  <c r="V5394" i="1"/>
  <c r="W5394" i="1"/>
  <c r="U5394" i="1"/>
  <c r="U5396" i="1"/>
  <c r="V5396" i="1"/>
  <c r="W5396" i="1"/>
  <c r="W5402" i="1"/>
  <c r="U5402" i="1"/>
  <c r="V5402" i="1"/>
  <c r="W5404" i="1"/>
  <c r="V5404" i="1"/>
  <c r="W5406" i="1"/>
  <c r="U5406" i="1"/>
  <c r="U5410" i="1"/>
  <c r="V5410" i="1"/>
  <c r="W5410" i="1"/>
  <c r="W5414" i="1"/>
  <c r="U5414" i="1"/>
  <c r="V5414" i="1"/>
  <c r="U5418" i="1"/>
  <c r="V5418" i="1"/>
  <c r="W5418" i="1"/>
  <c r="U5420" i="1"/>
  <c r="V5420" i="1"/>
  <c r="W5420" i="1"/>
  <c r="W5422" i="1"/>
  <c r="V5422" i="1"/>
  <c r="U5422" i="1"/>
  <c r="U5426" i="1"/>
  <c r="V5426" i="1"/>
  <c r="W5426" i="1"/>
  <c r="V5428" i="1"/>
  <c r="U5428" i="1"/>
  <c r="V5434" i="1"/>
  <c r="W5434" i="1"/>
  <c r="U5434" i="1"/>
  <c r="W5436" i="1"/>
  <c r="V5436" i="1"/>
  <c r="W5438" i="1"/>
  <c r="U5438" i="1"/>
  <c r="U5442" i="1"/>
  <c r="V5442" i="1"/>
  <c r="W5442" i="1"/>
  <c r="W5446" i="1"/>
  <c r="U5446" i="1"/>
  <c r="V5446" i="1"/>
  <c r="U5450" i="1"/>
  <c r="V5450" i="1"/>
  <c r="W5450" i="1"/>
  <c r="U5452" i="1"/>
  <c r="V5452" i="1"/>
  <c r="W5452" i="1"/>
  <c r="W5454" i="1"/>
  <c r="U5454" i="1"/>
  <c r="V5454" i="1"/>
  <c r="U5458" i="1"/>
  <c r="V5458" i="1"/>
  <c r="W5458" i="1"/>
  <c r="V5460" i="1"/>
  <c r="U5460" i="1"/>
  <c r="U5466" i="1"/>
  <c r="V5466" i="1"/>
  <c r="W5466" i="1"/>
  <c r="W5468" i="1"/>
  <c r="V5468" i="1"/>
  <c r="W5470" i="1"/>
  <c r="U5470" i="1"/>
  <c r="W5474" i="1"/>
  <c r="U5474" i="1"/>
  <c r="V5474" i="1"/>
  <c r="W5478" i="1"/>
  <c r="V5478" i="1"/>
  <c r="U5478" i="1"/>
  <c r="U5482" i="1"/>
  <c r="V5482" i="1"/>
  <c r="W5482" i="1"/>
  <c r="U5484" i="1"/>
  <c r="V5484" i="1"/>
  <c r="W5484" i="1"/>
  <c r="W5486" i="1"/>
  <c r="U5486" i="1"/>
  <c r="V5486" i="1"/>
  <c r="U5490" i="1"/>
  <c r="V5490" i="1"/>
  <c r="W5490" i="1"/>
  <c r="V5492" i="1"/>
  <c r="U5492" i="1"/>
  <c r="U5498" i="1"/>
  <c r="V5498" i="1"/>
  <c r="W5498" i="1"/>
  <c r="W5500" i="1"/>
  <c r="V5500" i="1"/>
  <c r="V5502" i="1"/>
  <c r="U5502" i="1"/>
  <c r="W5502" i="1"/>
  <c r="V5504" i="1"/>
  <c r="U5504" i="1"/>
  <c r="W5504" i="1"/>
  <c r="U5506" i="1"/>
  <c r="V5506" i="1"/>
  <c r="W5506" i="1"/>
  <c r="U5508" i="1"/>
  <c r="V5508" i="1"/>
  <c r="W5508" i="1"/>
  <c r="V5510" i="1"/>
  <c r="U5510" i="1"/>
  <c r="V5512" i="1"/>
  <c r="W5512" i="1"/>
  <c r="U5514" i="1"/>
  <c r="V5514" i="1"/>
  <c r="W5514" i="1"/>
  <c r="U5518" i="1"/>
  <c r="V5518" i="1"/>
  <c r="W5518" i="1"/>
  <c r="U5520" i="1"/>
  <c r="V5520" i="1"/>
  <c r="W5520" i="1"/>
  <c r="V5524" i="1"/>
  <c r="U5524" i="1"/>
  <c r="W5524" i="1"/>
  <c r="V5526" i="1"/>
  <c r="W5526" i="1"/>
  <c r="U5526" i="1"/>
  <c r="U5528" i="1"/>
  <c r="V5528" i="1"/>
  <c r="W5528" i="1"/>
  <c r="V5532" i="1"/>
  <c r="U5532" i="1"/>
  <c r="W5532" i="1"/>
  <c r="U5534" i="1"/>
  <c r="V5534" i="1"/>
  <c r="W5534" i="1"/>
  <c r="U5536" i="1"/>
  <c r="V5536" i="1"/>
  <c r="W5536" i="1"/>
  <c r="V5540" i="1"/>
  <c r="U5540" i="1"/>
  <c r="W5540" i="1"/>
  <c r="V5542" i="1"/>
  <c r="W5542" i="1"/>
  <c r="U5542" i="1"/>
  <c r="U5544" i="1"/>
  <c r="V5544" i="1"/>
  <c r="W5544" i="1"/>
  <c r="V5548" i="1"/>
  <c r="U5548" i="1"/>
  <c r="W5548" i="1"/>
  <c r="U5550" i="1"/>
  <c r="V5550" i="1"/>
  <c r="W5550" i="1"/>
  <c r="U5552" i="1"/>
  <c r="V5552" i="1"/>
  <c r="W5552" i="1"/>
  <c r="V5556" i="1"/>
  <c r="U5556" i="1"/>
  <c r="W5556" i="1"/>
  <c r="V5558" i="1"/>
  <c r="W5558" i="1"/>
  <c r="U5558" i="1"/>
  <c r="U5560" i="1"/>
  <c r="V5560" i="1"/>
  <c r="W5560" i="1"/>
  <c r="V5564" i="1"/>
  <c r="U5564" i="1"/>
  <c r="W5564" i="1"/>
  <c r="U5566" i="1"/>
  <c r="V5566" i="1"/>
  <c r="W5566" i="1"/>
  <c r="U5568" i="1"/>
  <c r="V5568" i="1"/>
  <c r="W5568" i="1"/>
  <c r="V5572" i="1"/>
  <c r="U5572" i="1"/>
  <c r="W5572" i="1"/>
  <c r="V5574" i="1"/>
  <c r="W5574" i="1"/>
  <c r="U5574" i="1"/>
  <c r="U5576" i="1"/>
  <c r="V5576" i="1"/>
  <c r="W5576" i="1"/>
  <c r="V5580" i="1"/>
  <c r="U5580" i="1"/>
  <c r="W5580" i="1"/>
  <c r="U5582" i="1"/>
  <c r="V5582" i="1"/>
  <c r="W5582" i="1"/>
  <c r="U5584" i="1"/>
  <c r="V5584" i="1"/>
  <c r="W5584" i="1"/>
  <c r="V5588" i="1"/>
  <c r="U5588" i="1"/>
  <c r="W5588" i="1"/>
  <c r="V5590" i="1"/>
  <c r="W5590" i="1"/>
  <c r="U5590" i="1"/>
  <c r="U5592" i="1"/>
  <c r="V5592" i="1"/>
  <c r="W5592" i="1"/>
  <c r="V5596" i="1"/>
  <c r="U5596" i="1"/>
  <c r="W5596" i="1"/>
  <c r="U5598" i="1"/>
  <c r="V5598" i="1"/>
  <c r="W5598" i="1"/>
  <c r="U5600" i="1"/>
  <c r="V5600" i="1"/>
  <c r="W5600" i="1"/>
  <c r="V5604" i="1"/>
  <c r="U5604" i="1"/>
  <c r="W5604" i="1"/>
  <c r="V5606" i="1"/>
  <c r="W5606" i="1"/>
  <c r="U5606" i="1"/>
  <c r="U5608" i="1"/>
  <c r="V5608" i="1"/>
  <c r="W5608" i="1"/>
  <c r="V5612" i="1"/>
  <c r="U5612" i="1"/>
  <c r="W5612" i="1"/>
  <c r="U5614" i="1"/>
  <c r="V5614" i="1"/>
  <c r="W5614" i="1"/>
  <c r="U5616" i="1"/>
  <c r="V5616" i="1"/>
  <c r="W5616" i="1"/>
  <c r="V5620" i="1"/>
  <c r="U5620" i="1"/>
  <c r="W5620" i="1"/>
  <c r="V5622" i="1"/>
  <c r="W5622" i="1"/>
  <c r="U5622" i="1"/>
  <c r="U5624" i="1"/>
  <c r="V5624" i="1"/>
  <c r="W5624" i="1"/>
  <c r="V5628" i="1"/>
  <c r="U5628" i="1"/>
  <c r="W5628" i="1"/>
  <c r="U5630" i="1"/>
  <c r="V5630" i="1"/>
  <c r="W5630" i="1"/>
  <c r="U5632" i="1"/>
  <c r="V5632" i="1"/>
  <c r="W5632" i="1"/>
  <c r="V5636" i="1"/>
  <c r="U5636" i="1"/>
  <c r="W5636" i="1"/>
  <c r="V5638" i="1"/>
  <c r="W5638" i="1"/>
  <c r="U5638" i="1"/>
  <c r="U5640" i="1"/>
  <c r="V5640" i="1"/>
  <c r="W5640" i="1"/>
  <c r="V5644" i="1"/>
  <c r="U5644" i="1"/>
  <c r="W5644" i="1"/>
  <c r="U5646" i="1"/>
  <c r="V5646" i="1"/>
  <c r="W5646" i="1"/>
  <c r="U5648" i="1"/>
  <c r="V5648" i="1"/>
  <c r="W5648" i="1"/>
  <c r="V5652" i="1"/>
  <c r="U5652" i="1"/>
  <c r="W5652" i="1"/>
  <c r="V5654" i="1"/>
  <c r="W5654" i="1"/>
  <c r="U5654" i="1"/>
  <c r="U5656" i="1"/>
  <c r="V5656" i="1"/>
  <c r="W5656" i="1"/>
  <c r="V5660" i="1"/>
  <c r="U5660" i="1"/>
  <c r="W5660" i="1"/>
  <c r="U5662" i="1"/>
  <c r="V5662" i="1"/>
  <c r="W5662" i="1"/>
  <c r="U5664" i="1"/>
  <c r="V5664" i="1"/>
  <c r="W5664" i="1"/>
  <c r="V5668" i="1"/>
  <c r="U5668" i="1"/>
  <c r="W5668" i="1"/>
  <c r="V5670" i="1"/>
  <c r="W5670" i="1"/>
  <c r="U5670" i="1"/>
  <c r="U5672" i="1"/>
  <c r="V5672" i="1"/>
  <c r="W5672" i="1"/>
  <c r="V5676" i="1"/>
  <c r="U5676" i="1"/>
  <c r="W5676" i="1"/>
  <c r="U5678" i="1"/>
  <c r="V5678" i="1"/>
  <c r="W5678" i="1"/>
  <c r="U5680" i="1"/>
  <c r="V5680" i="1"/>
  <c r="W5680" i="1"/>
  <c r="V5684" i="1"/>
  <c r="U5684" i="1"/>
  <c r="W5684" i="1"/>
  <c r="V5686" i="1"/>
  <c r="W5686" i="1"/>
  <c r="U5686" i="1"/>
  <c r="U5688" i="1"/>
  <c r="V5688" i="1"/>
  <c r="W5688" i="1"/>
  <c r="V5692" i="1"/>
  <c r="U5692" i="1"/>
  <c r="W5692" i="1"/>
  <c r="U5694" i="1"/>
  <c r="V5694" i="1"/>
  <c r="W5694" i="1"/>
  <c r="U5696" i="1"/>
  <c r="V5696" i="1"/>
  <c r="W5696" i="1"/>
  <c r="V5700" i="1"/>
  <c r="U5700" i="1"/>
  <c r="W5700" i="1"/>
  <c r="V5702" i="1"/>
  <c r="W5702" i="1"/>
  <c r="U5702" i="1"/>
  <c r="U5704" i="1"/>
  <c r="V5704" i="1"/>
  <c r="W5704" i="1"/>
  <c r="V5708" i="1"/>
  <c r="U5708" i="1"/>
  <c r="W5708" i="1"/>
  <c r="U5710" i="1"/>
  <c r="V5710" i="1"/>
  <c r="W5710" i="1"/>
  <c r="U5712" i="1"/>
  <c r="V5712" i="1"/>
  <c r="W5712" i="1"/>
  <c r="V5716" i="1"/>
  <c r="U5716" i="1"/>
  <c r="W5716" i="1"/>
  <c r="V5718" i="1"/>
  <c r="W5718" i="1"/>
  <c r="U5718" i="1"/>
  <c r="U5720" i="1"/>
  <c r="W5720" i="1"/>
  <c r="V5720" i="1"/>
  <c r="V5724" i="1"/>
  <c r="W5724" i="1"/>
  <c r="U5724" i="1"/>
  <c r="U5726" i="1"/>
  <c r="V5726" i="1"/>
  <c r="W5726" i="1"/>
  <c r="U5728" i="1"/>
  <c r="V5728" i="1"/>
  <c r="W5728" i="1"/>
  <c r="V5732" i="1"/>
  <c r="U5732" i="1"/>
  <c r="W5732" i="1"/>
  <c r="V5734" i="1"/>
  <c r="W5734" i="1"/>
  <c r="U5734" i="1"/>
  <c r="U5736" i="1"/>
  <c r="W5736" i="1"/>
  <c r="V5736" i="1"/>
  <c r="V5740" i="1"/>
  <c r="W5740" i="1"/>
  <c r="U5740" i="1"/>
  <c r="U5742" i="1"/>
  <c r="V5742" i="1"/>
  <c r="W5742" i="1"/>
  <c r="U5744" i="1"/>
  <c r="V5744" i="1"/>
  <c r="W5744" i="1"/>
  <c r="U5748" i="1"/>
  <c r="V5748" i="1"/>
  <c r="W5748" i="1"/>
  <c r="V5750" i="1"/>
  <c r="W5750" i="1"/>
  <c r="U5750" i="1"/>
  <c r="U5752" i="1"/>
  <c r="W5752" i="1"/>
  <c r="V5752" i="1"/>
  <c r="V5756" i="1"/>
  <c r="W5756" i="1"/>
  <c r="U5756" i="1"/>
  <c r="U5758" i="1"/>
  <c r="W5758" i="1"/>
  <c r="V5758" i="1"/>
  <c r="U5760" i="1"/>
  <c r="V5760" i="1"/>
  <c r="W5760" i="1"/>
  <c r="U5764" i="1"/>
  <c r="V5764" i="1"/>
  <c r="W5764" i="1"/>
  <c r="U5766" i="1"/>
  <c r="V5766" i="1"/>
  <c r="W5766" i="1"/>
  <c r="W5768" i="1"/>
  <c r="V5768" i="1"/>
  <c r="U5768" i="1"/>
  <c r="U5772" i="1"/>
  <c r="V5772" i="1"/>
  <c r="W5772" i="1"/>
  <c r="W5774" i="1"/>
  <c r="V5774" i="1"/>
  <c r="U5774" i="1"/>
  <c r="U5776" i="1"/>
  <c r="V5776" i="1"/>
  <c r="W5776" i="1"/>
  <c r="V5778" i="1"/>
  <c r="U5778" i="1"/>
  <c r="W5778" i="1"/>
  <c r="U5780" i="1"/>
  <c r="V5780" i="1"/>
  <c r="W5780" i="1"/>
  <c r="W5782" i="1"/>
  <c r="V5782" i="1"/>
  <c r="U5782" i="1"/>
  <c r="U5784" i="1"/>
  <c r="V5784" i="1"/>
  <c r="W5784" i="1"/>
  <c r="V5786" i="1"/>
  <c r="W5786" i="1"/>
  <c r="U5788" i="1"/>
  <c r="V5788" i="1"/>
  <c r="W5788" i="1"/>
  <c r="U5790" i="1"/>
  <c r="V5790" i="1"/>
  <c r="W5790" i="1"/>
  <c r="W5792" i="1"/>
  <c r="V5792" i="1"/>
  <c r="U5792" i="1"/>
  <c r="V5794" i="1"/>
  <c r="U5794" i="1"/>
  <c r="W5796" i="1"/>
  <c r="V5796" i="1"/>
  <c r="U5796" i="1"/>
  <c r="U5798" i="1"/>
  <c r="V5798" i="1"/>
  <c r="W5798" i="1"/>
  <c r="U5800" i="1"/>
  <c r="V5800" i="1"/>
  <c r="W5800" i="1"/>
  <c r="V5802" i="1"/>
  <c r="W5802" i="1"/>
  <c r="U5804" i="1"/>
  <c r="V5804" i="1"/>
  <c r="W5804" i="1"/>
  <c r="U5806" i="1"/>
  <c r="V5806" i="1"/>
  <c r="W5806" i="1"/>
  <c r="W5808" i="1"/>
  <c r="V5808" i="1"/>
  <c r="U5808" i="1"/>
  <c r="V5810" i="1"/>
  <c r="U5810" i="1"/>
  <c r="W5810" i="1"/>
  <c r="U5812" i="1"/>
  <c r="V5812" i="1"/>
  <c r="W5812" i="1"/>
  <c r="V5814" i="1"/>
  <c r="W5814" i="1"/>
  <c r="U5814" i="1"/>
  <c r="U5816" i="1"/>
  <c r="V5816" i="1"/>
  <c r="W5816" i="1"/>
  <c r="V5818" i="1"/>
  <c r="W5818" i="1"/>
  <c r="U5818" i="1"/>
  <c r="U5820" i="1"/>
  <c r="V5820" i="1"/>
  <c r="W5820" i="1"/>
  <c r="V5822" i="1"/>
  <c r="U5822" i="1"/>
  <c r="W5822" i="1"/>
  <c r="W5824" i="1"/>
  <c r="V5824" i="1"/>
  <c r="U5824" i="1"/>
  <c r="V5826" i="1"/>
  <c r="U5826" i="1"/>
  <c r="W5826" i="1"/>
  <c r="U5828" i="1"/>
  <c r="V5828" i="1"/>
  <c r="W5828" i="1"/>
  <c r="V5830" i="1"/>
  <c r="W5830" i="1"/>
  <c r="U5830" i="1"/>
  <c r="U5832" i="1"/>
  <c r="V5832" i="1"/>
  <c r="W5832" i="1"/>
  <c r="V5834" i="1"/>
  <c r="W5834" i="1"/>
  <c r="U5834" i="1"/>
  <c r="U5836" i="1"/>
  <c r="V5836" i="1"/>
  <c r="W5836" i="1"/>
  <c r="V5838" i="1"/>
  <c r="U5838" i="1"/>
  <c r="W5838" i="1"/>
  <c r="W5840" i="1"/>
  <c r="V5840" i="1"/>
  <c r="U5840" i="1"/>
  <c r="V5842" i="1"/>
  <c r="W5842" i="1"/>
  <c r="U5842" i="1"/>
  <c r="V5844" i="1"/>
  <c r="W5844" i="1"/>
  <c r="U5844" i="1"/>
  <c r="U5846" i="1"/>
  <c r="W5846" i="1"/>
  <c r="V5846" i="1"/>
  <c r="V5848" i="1"/>
  <c r="U5848" i="1"/>
  <c r="U5852" i="1"/>
  <c r="W5852" i="1"/>
  <c r="V5852" i="1"/>
  <c r="U5854" i="1"/>
  <c r="V5854" i="1"/>
  <c r="W5854" i="1"/>
  <c r="V5856" i="1"/>
  <c r="U5856" i="1"/>
  <c r="W5856" i="1"/>
  <c r="V5858" i="1"/>
  <c r="W5858" i="1"/>
  <c r="V5860" i="1"/>
  <c r="W5860" i="1"/>
  <c r="U5860" i="1"/>
  <c r="U5862" i="1"/>
  <c r="V5862" i="1"/>
  <c r="W5862" i="1"/>
  <c r="U5864" i="1"/>
  <c r="V5864" i="1"/>
  <c r="W5864" i="1"/>
  <c r="V5866" i="1"/>
  <c r="W5866" i="1"/>
  <c r="U5866" i="1"/>
  <c r="U5868" i="1"/>
  <c r="V5868" i="1"/>
  <c r="W5868" i="1"/>
  <c r="U5870" i="1"/>
  <c r="V5870" i="1"/>
  <c r="W5870" i="1"/>
  <c r="V5876" i="1"/>
  <c r="W5876" i="1"/>
  <c r="U5876" i="1"/>
  <c r="W5878" i="1"/>
  <c r="U5878" i="1"/>
  <c r="V5878" i="1"/>
  <c r="U5880" i="1"/>
  <c r="V5880" i="1"/>
  <c r="W5880" i="1"/>
  <c r="V5882" i="1"/>
  <c r="W5882" i="1"/>
  <c r="U5882" i="1"/>
  <c r="U5884" i="1"/>
  <c r="V5884" i="1"/>
  <c r="W5884" i="1"/>
  <c r="W5886" i="1"/>
  <c r="U5886" i="1"/>
  <c r="V5886" i="1"/>
  <c r="W5888" i="1"/>
  <c r="U5888" i="1"/>
  <c r="V5888" i="1"/>
  <c r="V5890" i="1"/>
  <c r="U5890" i="1"/>
  <c r="W5890" i="1"/>
  <c r="V5892" i="1"/>
  <c r="W5892" i="1"/>
  <c r="U5892" i="1"/>
  <c r="U5894" i="1"/>
  <c r="V5894" i="1"/>
  <c r="W5894" i="1"/>
  <c r="V5900" i="1"/>
  <c r="W5900" i="1"/>
  <c r="U5900" i="1"/>
  <c r="U5902" i="1"/>
  <c r="V5902" i="1"/>
  <c r="W5902" i="1"/>
  <c r="W5904" i="1"/>
  <c r="U5904" i="1"/>
  <c r="V5904" i="1"/>
  <c r="V5906" i="1"/>
  <c r="U5906" i="1"/>
  <c r="W5906" i="1"/>
  <c r="U5908" i="1"/>
  <c r="V5908" i="1"/>
  <c r="W5908" i="1"/>
  <c r="U5914" i="1"/>
  <c r="V5914" i="1"/>
  <c r="W5914" i="1"/>
  <c r="U5916" i="1"/>
  <c r="W5916" i="1"/>
  <c r="V5916" i="1"/>
  <c r="W5918" i="1"/>
  <c r="U5918" i="1"/>
  <c r="V5918" i="1"/>
  <c r="U5922" i="1"/>
  <c r="V5922" i="1"/>
  <c r="W5922" i="1"/>
  <c r="U5924" i="1"/>
  <c r="V5924" i="1"/>
  <c r="W5924" i="1"/>
  <c r="W5926" i="1"/>
  <c r="U5926" i="1"/>
  <c r="V5926" i="1"/>
  <c r="U5930" i="1"/>
  <c r="W5930" i="1"/>
  <c r="V5930" i="1"/>
  <c r="U5932" i="1"/>
  <c r="V5932" i="1"/>
  <c r="W5932" i="1"/>
  <c r="W5934" i="1"/>
  <c r="U5934" i="1"/>
  <c r="V5934" i="1"/>
  <c r="U5938" i="1"/>
  <c r="V5938" i="1"/>
  <c r="W5938" i="1"/>
  <c r="U5940" i="1"/>
  <c r="V5940" i="1"/>
  <c r="W5940" i="1"/>
  <c r="W5942" i="1"/>
  <c r="V5942" i="1"/>
  <c r="U5942" i="1"/>
  <c r="U5946" i="1"/>
  <c r="W5946" i="1"/>
  <c r="V5946" i="1"/>
  <c r="U5948" i="1"/>
  <c r="W5948" i="1"/>
  <c r="V5948" i="1"/>
  <c r="W5950" i="1"/>
  <c r="U5950" i="1"/>
  <c r="V5950" i="1"/>
  <c r="U5954" i="1"/>
  <c r="V5954" i="1"/>
  <c r="W5954" i="1"/>
  <c r="U5956" i="1"/>
  <c r="V5956" i="1"/>
  <c r="W5956" i="1"/>
  <c r="W5958" i="1"/>
  <c r="V5958" i="1"/>
  <c r="U5958" i="1"/>
  <c r="U5962" i="1"/>
  <c r="V5962" i="1"/>
  <c r="W5962" i="1"/>
  <c r="U5964" i="1"/>
  <c r="V5964" i="1"/>
  <c r="W5964" i="1"/>
  <c r="W5966" i="1"/>
  <c r="U5966" i="1"/>
  <c r="V5966" i="1"/>
  <c r="U5970" i="1"/>
  <c r="V5970" i="1"/>
  <c r="W5970" i="1"/>
  <c r="U5972" i="1"/>
  <c r="V5972" i="1"/>
  <c r="W5972" i="1"/>
  <c r="W5974" i="1"/>
  <c r="U5974" i="1"/>
  <c r="V5974" i="1"/>
  <c r="U5978" i="1"/>
  <c r="V5978" i="1"/>
  <c r="W5978" i="1"/>
  <c r="U5980" i="1"/>
  <c r="V5980" i="1"/>
  <c r="W5980" i="1"/>
  <c r="W5982" i="1"/>
  <c r="U5982" i="1"/>
  <c r="V5982" i="1"/>
  <c r="U5986" i="1"/>
  <c r="V5986" i="1"/>
  <c r="W5986" i="1"/>
  <c r="U5988" i="1"/>
  <c r="V5988" i="1"/>
  <c r="W5988" i="1"/>
  <c r="W5990" i="1"/>
  <c r="U5990" i="1"/>
  <c r="V5990" i="1"/>
  <c r="U5994" i="1"/>
  <c r="V5994" i="1"/>
  <c r="U5996" i="1"/>
  <c r="V5996" i="1"/>
  <c r="W5996" i="1"/>
  <c r="W5998" i="1"/>
  <c r="U5998" i="1"/>
  <c r="V5998" i="1"/>
  <c r="U6002" i="1"/>
  <c r="V6002" i="1"/>
  <c r="U6004" i="1"/>
  <c r="V6004" i="1"/>
  <c r="W6004" i="1"/>
  <c r="W6006" i="1"/>
  <c r="U6006" i="1"/>
  <c r="V6006" i="1"/>
  <c r="U6010" i="1"/>
  <c r="V6010" i="1"/>
  <c r="U6012" i="1"/>
  <c r="W6012" i="1"/>
  <c r="V6012" i="1"/>
  <c r="W6014" i="1"/>
  <c r="U6014" i="1"/>
  <c r="V6014" i="1"/>
  <c r="U6018" i="1"/>
  <c r="V6018" i="1"/>
  <c r="U6020" i="1"/>
  <c r="V6020" i="1"/>
  <c r="W6020" i="1"/>
  <c r="W6022" i="1"/>
  <c r="U6022" i="1"/>
  <c r="V6022" i="1"/>
  <c r="U6026" i="1"/>
  <c r="V6026" i="1"/>
  <c r="U6028" i="1"/>
  <c r="V6028" i="1"/>
  <c r="W6028" i="1"/>
  <c r="W6030" i="1"/>
  <c r="V6030" i="1"/>
  <c r="U6030" i="1"/>
  <c r="U6034" i="1"/>
  <c r="V6034" i="1"/>
  <c r="U6036" i="1"/>
  <c r="V6036" i="1"/>
  <c r="W6036" i="1"/>
  <c r="W6038" i="1"/>
  <c r="U6038" i="1"/>
  <c r="V6038" i="1"/>
  <c r="U6042" i="1"/>
  <c r="V6042" i="1"/>
  <c r="U6044" i="1"/>
  <c r="V6044" i="1"/>
  <c r="W6044" i="1"/>
  <c r="W6046" i="1"/>
  <c r="U6046" i="1"/>
  <c r="V6046" i="1"/>
  <c r="U6050" i="1"/>
  <c r="V6050" i="1"/>
  <c r="U6052" i="1"/>
  <c r="V6052" i="1"/>
  <c r="W6052" i="1"/>
  <c r="W6054" i="1"/>
  <c r="U6054" i="1"/>
  <c r="V6054" i="1"/>
  <c r="U6058" i="1"/>
  <c r="V6058" i="1"/>
  <c r="U6060" i="1"/>
  <c r="V6060" i="1"/>
  <c r="W6060" i="1"/>
  <c r="W6062" i="1"/>
  <c r="U6062" i="1"/>
  <c r="V6062" i="1"/>
  <c r="U6066" i="1"/>
  <c r="V6066" i="1"/>
  <c r="U6068" i="1"/>
  <c r="V6068" i="1"/>
  <c r="W6068" i="1"/>
  <c r="W6070" i="1"/>
  <c r="V6070" i="1"/>
  <c r="U6070" i="1"/>
  <c r="U6074" i="1"/>
  <c r="V6074" i="1"/>
  <c r="U6076" i="1"/>
  <c r="V6076" i="1"/>
  <c r="W6076" i="1"/>
  <c r="W6078" i="1"/>
  <c r="U6078" i="1"/>
  <c r="V6078" i="1"/>
  <c r="U6082" i="1"/>
  <c r="V6082" i="1"/>
  <c r="U6084" i="1"/>
  <c r="V6084" i="1"/>
  <c r="W6084" i="1"/>
  <c r="W6086" i="1"/>
  <c r="V6086" i="1"/>
  <c r="U6086" i="1"/>
  <c r="U6090" i="1"/>
  <c r="V6090" i="1"/>
  <c r="U6092" i="1"/>
  <c r="V6092" i="1"/>
  <c r="W6092" i="1"/>
  <c r="W6094" i="1"/>
  <c r="U6094" i="1"/>
  <c r="V6094" i="1"/>
  <c r="U6098" i="1"/>
  <c r="V6098" i="1"/>
  <c r="U6100" i="1"/>
  <c r="V6100" i="1"/>
  <c r="W6100" i="1"/>
  <c r="W6102" i="1"/>
  <c r="V6102" i="1"/>
  <c r="U6102" i="1"/>
  <c r="U6106" i="1"/>
  <c r="V6106" i="1"/>
  <c r="U6108" i="1"/>
  <c r="V6108" i="1"/>
  <c r="W6108" i="1"/>
  <c r="W6110" i="1"/>
  <c r="U6110" i="1"/>
  <c r="V6110" i="1"/>
  <c r="U6114" i="1"/>
  <c r="V6114" i="1"/>
  <c r="U6116" i="1"/>
  <c r="V6116" i="1"/>
  <c r="W6116" i="1"/>
  <c r="W6118" i="1"/>
  <c r="V6118" i="1"/>
  <c r="U6118" i="1"/>
  <c r="U6122" i="1"/>
  <c r="V6122" i="1"/>
  <c r="U6124" i="1"/>
  <c r="V6124" i="1"/>
  <c r="W6124" i="1"/>
  <c r="W6126" i="1"/>
  <c r="U6126" i="1"/>
  <c r="V6126" i="1"/>
  <c r="U6130" i="1"/>
  <c r="V6130" i="1"/>
  <c r="U6132" i="1"/>
  <c r="V6132" i="1"/>
  <c r="W6132" i="1"/>
  <c r="W6134" i="1"/>
  <c r="V6134" i="1"/>
  <c r="U6134" i="1"/>
  <c r="U6138" i="1"/>
  <c r="V6138" i="1"/>
  <c r="U6140" i="1"/>
  <c r="V6140" i="1"/>
  <c r="W6140" i="1"/>
  <c r="W6142" i="1"/>
  <c r="U6142" i="1"/>
  <c r="V6142" i="1"/>
  <c r="U6146" i="1"/>
  <c r="V6146" i="1"/>
  <c r="U6148" i="1"/>
  <c r="V6148" i="1"/>
  <c r="W6148" i="1"/>
  <c r="W6150" i="1"/>
  <c r="V6150" i="1"/>
  <c r="U6150" i="1"/>
  <c r="U6154" i="1"/>
  <c r="V6154" i="1"/>
  <c r="U6156" i="1"/>
  <c r="V6156" i="1"/>
  <c r="W6156" i="1"/>
  <c r="W6158" i="1"/>
  <c r="U6158" i="1"/>
  <c r="V6158" i="1"/>
  <c r="U6162" i="1"/>
  <c r="V6162" i="1"/>
  <c r="U6164" i="1"/>
  <c r="V6164" i="1"/>
  <c r="W6164" i="1"/>
  <c r="W6166" i="1"/>
  <c r="V6166" i="1"/>
  <c r="U6166" i="1"/>
  <c r="U6170" i="1"/>
  <c r="V6170" i="1"/>
  <c r="U6172" i="1"/>
  <c r="V6172" i="1"/>
  <c r="W6172" i="1"/>
  <c r="W6174" i="1"/>
  <c r="U6174" i="1"/>
  <c r="V6174" i="1"/>
  <c r="U6178" i="1"/>
  <c r="V6178" i="1"/>
  <c r="U6180" i="1"/>
  <c r="V6180" i="1"/>
  <c r="W6180" i="1"/>
  <c r="W6182" i="1"/>
  <c r="V6182" i="1"/>
  <c r="U6182" i="1"/>
  <c r="U6186" i="1"/>
  <c r="V6186" i="1"/>
  <c r="U6188" i="1"/>
  <c r="V6188" i="1"/>
  <c r="W6188" i="1"/>
  <c r="W6190" i="1"/>
  <c r="U6190" i="1"/>
  <c r="V6190" i="1"/>
  <c r="U6194" i="1"/>
  <c r="V6194" i="1"/>
  <c r="U6196" i="1"/>
  <c r="V6196" i="1"/>
  <c r="W6196" i="1"/>
  <c r="W6202" i="1"/>
  <c r="U6202" i="1"/>
  <c r="V6202" i="1"/>
  <c r="U6204" i="1"/>
  <c r="V6204" i="1"/>
  <c r="W6204" i="1"/>
  <c r="W6210" i="1"/>
  <c r="U6210" i="1"/>
  <c r="V6210" i="1"/>
  <c r="U6212" i="1"/>
  <c r="V6212" i="1"/>
  <c r="W6212" i="1"/>
  <c r="W6218" i="1"/>
  <c r="V6218" i="1"/>
  <c r="U6218" i="1"/>
  <c r="U6220" i="1"/>
  <c r="V6220" i="1"/>
  <c r="W6220" i="1"/>
  <c r="W6226" i="1"/>
  <c r="U6226" i="1"/>
  <c r="V6226" i="1"/>
  <c r="U6228" i="1"/>
  <c r="V6228" i="1"/>
  <c r="W6228" i="1"/>
  <c r="W6234" i="1"/>
  <c r="U6234" i="1"/>
  <c r="V6234" i="1"/>
  <c r="U6236" i="1"/>
  <c r="V6236" i="1"/>
  <c r="W6236" i="1"/>
  <c r="W6242" i="1"/>
  <c r="U6242" i="1"/>
  <c r="V6242" i="1"/>
  <c r="U6244" i="1"/>
  <c r="V6244" i="1"/>
  <c r="W6244" i="1"/>
  <c r="W6250" i="1"/>
  <c r="U6250" i="1"/>
  <c r="V6250" i="1"/>
  <c r="U6252" i="1"/>
  <c r="W6252" i="1"/>
  <c r="V6252" i="1"/>
  <c r="W6258" i="1"/>
  <c r="U6258" i="1"/>
  <c r="V6258" i="1"/>
  <c r="U6260" i="1"/>
  <c r="V6260" i="1"/>
  <c r="W6260" i="1"/>
  <c r="W6266" i="1"/>
  <c r="U6266" i="1"/>
  <c r="V6266" i="1"/>
  <c r="U6268" i="1"/>
  <c r="V6268" i="1"/>
  <c r="W6268" i="1"/>
  <c r="W6274" i="1"/>
  <c r="U6274" i="1"/>
  <c r="V6274" i="1"/>
  <c r="U6276" i="1"/>
  <c r="V6276" i="1"/>
  <c r="W6276" i="1"/>
  <c r="W6282" i="1"/>
  <c r="V6282" i="1"/>
  <c r="U6282" i="1"/>
  <c r="U6284" i="1"/>
  <c r="V6284" i="1"/>
  <c r="W6284" i="1"/>
  <c r="W6290" i="1"/>
  <c r="U6290" i="1"/>
  <c r="V6290" i="1"/>
  <c r="U6292" i="1"/>
  <c r="V6292" i="1"/>
  <c r="W6292" i="1"/>
  <c r="W6298" i="1"/>
  <c r="U6298" i="1"/>
  <c r="V6298" i="1"/>
  <c r="U6300" i="1"/>
  <c r="V6300" i="1"/>
  <c r="W6300" i="1"/>
  <c r="W6306" i="1"/>
  <c r="U6306" i="1"/>
  <c r="V6306" i="1"/>
  <c r="U6308" i="1"/>
  <c r="V6308" i="1"/>
  <c r="W6308" i="1"/>
  <c r="W6314" i="1"/>
  <c r="U6314" i="1"/>
  <c r="V6314" i="1"/>
  <c r="U6316" i="1"/>
  <c r="W6316" i="1"/>
  <c r="V6316" i="1"/>
  <c r="V6318" i="1"/>
  <c r="U6318" i="1"/>
  <c r="W6322" i="1"/>
  <c r="V6322" i="1"/>
  <c r="U6322" i="1"/>
  <c r="U6324" i="1"/>
  <c r="V6324" i="1"/>
  <c r="W6324" i="1"/>
  <c r="V6326" i="1"/>
  <c r="U6326" i="1"/>
  <c r="W6330" i="1"/>
  <c r="U6330" i="1"/>
  <c r="V6330" i="1"/>
  <c r="U6332" i="1"/>
  <c r="W6332" i="1"/>
  <c r="V6332" i="1"/>
  <c r="V6334" i="1"/>
  <c r="U6334" i="1"/>
  <c r="W6338" i="1"/>
  <c r="V6338" i="1"/>
  <c r="U6338" i="1"/>
  <c r="U6340" i="1"/>
  <c r="V6340" i="1"/>
  <c r="W6340" i="1"/>
  <c r="V6342" i="1"/>
  <c r="U6342" i="1"/>
  <c r="W6346" i="1"/>
  <c r="U6346" i="1"/>
  <c r="V6346" i="1"/>
  <c r="U6348" i="1"/>
  <c r="W6348" i="1"/>
  <c r="V6348" i="1"/>
  <c r="V6350" i="1"/>
  <c r="U6350" i="1"/>
  <c r="W6354" i="1"/>
  <c r="V6354" i="1"/>
  <c r="U6354" i="1"/>
  <c r="U6356" i="1"/>
  <c r="V6356" i="1"/>
  <c r="W6356" i="1"/>
  <c r="V6358" i="1"/>
  <c r="U6358" i="1"/>
  <c r="W6362" i="1"/>
  <c r="U6362" i="1"/>
  <c r="V6362" i="1"/>
  <c r="U6364" i="1"/>
  <c r="W6364" i="1"/>
  <c r="V6364" i="1"/>
  <c r="V6366" i="1"/>
  <c r="U6366" i="1"/>
  <c r="W6370" i="1"/>
  <c r="V6370" i="1"/>
  <c r="U6370" i="1"/>
  <c r="U6372" i="1"/>
  <c r="V6372" i="1"/>
  <c r="W6372" i="1"/>
  <c r="V6374" i="1"/>
  <c r="U6374" i="1"/>
  <c r="W6378" i="1"/>
  <c r="U6378" i="1"/>
  <c r="V6378" i="1"/>
  <c r="U6380" i="1"/>
  <c r="W6380" i="1"/>
  <c r="V6380" i="1"/>
  <c r="V6382" i="1"/>
  <c r="U6382" i="1"/>
  <c r="W6386" i="1"/>
  <c r="U6386" i="1"/>
  <c r="V6386" i="1"/>
  <c r="U6388" i="1"/>
  <c r="V6388" i="1"/>
  <c r="W6388" i="1"/>
  <c r="V6390" i="1"/>
  <c r="U6390" i="1"/>
  <c r="W6394" i="1"/>
  <c r="U6394" i="1"/>
  <c r="V6394" i="1"/>
  <c r="U6396" i="1"/>
  <c r="V6396" i="1"/>
  <c r="W6396" i="1"/>
  <c r="V6398" i="1"/>
  <c r="U6398" i="1"/>
  <c r="W6402" i="1"/>
  <c r="U6402" i="1"/>
  <c r="V6402" i="1"/>
  <c r="U6404" i="1"/>
  <c r="V6404" i="1"/>
  <c r="W6404" i="1"/>
  <c r="V6406" i="1"/>
  <c r="U6406" i="1"/>
  <c r="W6410" i="1"/>
  <c r="V6410" i="1"/>
  <c r="U6410" i="1"/>
  <c r="U6412" i="1"/>
  <c r="V6412" i="1"/>
  <c r="W6412" i="1"/>
  <c r="V6414" i="1"/>
  <c r="U6414" i="1"/>
  <c r="W6418" i="1"/>
  <c r="U6418" i="1"/>
  <c r="V6418" i="1"/>
  <c r="U6420" i="1"/>
  <c r="V6420" i="1"/>
  <c r="W6420" i="1"/>
  <c r="W6422" i="1"/>
  <c r="U6422" i="1"/>
  <c r="V6422" i="1"/>
  <c r="W6426" i="1"/>
  <c r="U6426" i="1"/>
  <c r="V6426" i="1"/>
  <c r="U6428" i="1"/>
  <c r="V6428" i="1"/>
  <c r="W6428" i="1"/>
  <c r="W6430" i="1"/>
  <c r="U6430" i="1"/>
  <c r="V6430" i="1"/>
  <c r="W6434" i="1"/>
  <c r="V6434" i="1"/>
  <c r="U6434" i="1"/>
  <c r="U6436" i="1"/>
  <c r="V6436" i="1"/>
  <c r="W6436" i="1"/>
  <c r="W6438" i="1"/>
  <c r="U6438" i="1"/>
  <c r="V6438" i="1"/>
  <c r="W6442" i="1"/>
  <c r="U6442" i="1"/>
  <c r="V6442" i="1"/>
  <c r="U6444" i="1"/>
  <c r="W6444" i="1"/>
  <c r="V6444" i="1"/>
  <c r="W6446" i="1"/>
  <c r="U6446" i="1"/>
  <c r="V6446" i="1"/>
  <c r="W6450" i="1"/>
  <c r="U6450" i="1"/>
  <c r="V6450" i="1"/>
  <c r="U6452" i="1"/>
  <c r="V6452" i="1"/>
  <c r="W6452" i="1"/>
  <c r="W6454" i="1"/>
  <c r="U6454" i="1"/>
  <c r="V6454" i="1"/>
  <c r="W6458" i="1"/>
  <c r="V6458" i="1"/>
  <c r="U6458" i="1"/>
  <c r="U6460" i="1"/>
  <c r="V6460" i="1"/>
  <c r="W6460" i="1"/>
  <c r="W6462" i="1"/>
  <c r="V6462" i="1"/>
  <c r="U6462" i="1"/>
  <c r="W6466" i="1"/>
  <c r="U6466" i="1"/>
  <c r="V6466" i="1"/>
  <c r="U6468" i="1"/>
  <c r="V6468" i="1"/>
  <c r="W6468" i="1"/>
  <c r="W6470" i="1"/>
  <c r="U6470" i="1"/>
  <c r="V6470" i="1"/>
  <c r="W6474" i="1"/>
  <c r="U6474" i="1"/>
  <c r="V6474" i="1"/>
  <c r="U6476" i="1"/>
  <c r="V6476" i="1"/>
  <c r="W6476" i="1"/>
  <c r="W6478" i="1"/>
  <c r="U6478" i="1"/>
  <c r="V6478" i="1"/>
  <c r="W6482" i="1"/>
  <c r="U6482" i="1"/>
  <c r="V6482" i="1"/>
  <c r="U6484" i="1"/>
  <c r="V6484" i="1"/>
  <c r="W6484" i="1"/>
  <c r="W6486" i="1"/>
  <c r="V6486" i="1"/>
  <c r="U6486" i="1"/>
  <c r="W6490" i="1"/>
  <c r="U6490" i="1"/>
  <c r="V6490" i="1"/>
  <c r="U6492" i="1"/>
  <c r="V6492" i="1"/>
  <c r="W6492" i="1"/>
  <c r="W6494" i="1"/>
  <c r="U6494" i="1"/>
  <c r="V6494" i="1"/>
  <c r="W6498" i="1"/>
  <c r="U6498" i="1"/>
  <c r="V6498" i="1"/>
  <c r="U6500" i="1"/>
  <c r="V6500" i="1"/>
  <c r="W6500" i="1"/>
  <c r="W6502" i="1"/>
  <c r="U6502" i="1"/>
  <c r="V6502" i="1"/>
  <c r="W6506" i="1"/>
  <c r="U6506" i="1"/>
  <c r="V6506" i="1"/>
  <c r="U6508" i="1"/>
  <c r="V6508" i="1"/>
  <c r="W6508" i="1"/>
  <c r="W6510" i="1"/>
  <c r="V6510" i="1"/>
  <c r="U6510" i="1"/>
  <c r="U6516" i="1"/>
  <c r="V6516" i="1"/>
  <c r="W6516" i="1"/>
  <c r="W6518" i="1"/>
  <c r="U6518" i="1"/>
  <c r="U6524" i="1"/>
  <c r="V6524" i="1"/>
  <c r="W6524" i="1"/>
  <c r="W6526" i="1"/>
  <c r="V6526" i="1"/>
  <c r="U6532" i="1"/>
  <c r="V6532" i="1"/>
  <c r="W6532" i="1"/>
  <c r="W6534" i="1"/>
  <c r="U6534" i="1"/>
  <c r="V6534" i="1"/>
  <c r="U6540" i="1"/>
  <c r="V6540" i="1"/>
  <c r="W6540" i="1"/>
  <c r="W6542" i="1"/>
  <c r="U6542" i="1"/>
  <c r="U6548" i="1"/>
  <c r="V6548" i="1"/>
  <c r="W6548" i="1"/>
  <c r="U6556" i="1"/>
  <c r="V6556" i="1"/>
  <c r="W6556" i="1"/>
  <c r="W6558" i="1"/>
  <c r="U6558" i="1"/>
  <c r="V6558" i="1"/>
  <c r="U6564" i="1"/>
  <c r="V6564" i="1"/>
  <c r="W6564" i="1"/>
  <c r="W6566" i="1"/>
  <c r="U6566" i="1"/>
  <c r="V6566" i="1"/>
  <c r="U6572" i="1"/>
  <c r="V6572" i="1"/>
  <c r="W6572" i="1"/>
  <c r="U6580" i="1"/>
  <c r="V6580" i="1"/>
  <c r="W6580" i="1"/>
  <c r="W6582" i="1"/>
  <c r="U6582" i="1"/>
  <c r="V6582" i="1"/>
  <c r="W6588" i="1"/>
  <c r="U6588" i="1"/>
  <c r="V6588" i="1"/>
  <c r="W6590" i="1"/>
  <c r="U6590" i="1"/>
  <c r="V6590" i="1"/>
  <c r="U6596" i="1"/>
  <c r="V6596" i="1"/>
  <c r="W6596" i="1"/>
  <c r="W6598" i="1"/>
  <c r="U6598" i="1"/>
  <c r="V6598" i="1"/>
  <c r="U6604" i="1"/>
  <c r="V6604" i="1"/>
  <c r="W6604" i="1"/>
  <c r="W6606" i="1"/>
  <c r="U6606" i="1"/>
  <c r="U6612" i="1"/>
  <c r="V6612" i="1"/>
  <c r="W6612" i="1"/>
  <c r="W6614" i="1"/>
  <c r="U6614" i="1"/>
  <c r="V6614" i="1"/>
  <c r="V6620" i="1"/>
  <c r="W6620" i="1"/>
  <c r="U6620" i="1"/>
  <c r="W6622" i="1"/>
  <c r="U6622" i="1"/>
  <c r="V6622" i="1"/>
  <c r="U6628" i="1"/>
  <c r="V6628" i="1"/>
  <c r="W6628" i="1"/>
  <c r="U6636" i="1"/>
  <c r="V6636" i="1"/>
  <c r="W6636" i="1"/>
  <c r="U6644" i="1"/>
  <c r="V6644" i="1"/>
  <c r="W6644" i="1"/>
  <c r="W6646" i="1"/>
  <c r="U6646" i="1"/>
  <c r="V6646" i="1"/>
  <c r="U6652" i="1"/>
  <c r="V6652" i="1"/>
  <c r="W6652" i="1"/>
  <c r="W6654" i="1"/>
  <c r="U6654" i="1"/>
  <c r="V6654" i="1"/>
  <c r="U6660" i="1"/>
  <c r="V6660" i="1"/>
  <c r="W6660" i="1"/>
  <c r="W6662" i="1"/>
  <c r="V6662" i="1"/>
  <c r="U6662" i="1"/>
  <c r="V6666" i="1"/>
  <c r="U6666" i="1"/>
  <c r="U6668" i="1"/>
  <c r="V6668" i="1"/>
  <c r="W6668" i="1"/>
  <c r="W6670" i="1"/>
  <c r="V6670" i="1"/>
  <c r="V6674" i="1"/>
  <c r="U6674" i="1"/>
  <c r="U6676" i="1"/>
  <c r="V6676" i="1"/>
  <c r="W6676" i="1"/>
  <c r="W6678" i="1"/>
  <c r="V6678" i="1"/>
  <c r="V6682" i="1"/>
  <c r="U6682" i="1"/>
  <c r="U6684" i="1"/>
  <c r="V6684" i="1"/>
  <c r="W6684" i="1"/>
  <c r="W6686" i="1"/>
  <c r="V6686" i="1"/>
  <c r="V6690" i="1"/>
  <c r="U6690" i="1"/>
  <c r="U6692" i="1"/>
  <c r="V6692" i="1"/>
  <c r="W6692" i="1"/>
  <c r="W6694" i="1"/>
  <c r="V6694" i="1"/>
  <c r="V6698" i="1"/>
  <c r="U6698" i="1"/>
  <c r="U6700" i="1"/>
  <c r="V6700" i="1"/>
  <c r="W6700" i="1"/>
  <c r="W6702" i="1"/>
  <c r="V6702" i="1"/>
  <c r="V6706" i="1"/>
  <c r="U6706" i="1"/>
  <c r="U6708" i="1"/>
  <c r="V6708" i="1"/>
  <c r="W6708" i="1"/>
  <c r="W6710" i="1"/>
  <c r="V6710" i="1"/>
  <c r="V6714" i="1"/>
  <c r="U6714" i="1"/>
  <c r="U6716" i="1"/>
  <c r="V6716" i="1"/>
  <c r="W6716" i="1"/>
  <c r="W6718" i="1"/>
  <c r="V6718" i="1"/>
  <c r="V6722" i="1"/>
  <c r="U6722" i="1"/>
  <c r="U6724" i="1"/>
  <c r="V6724" i="1"/>
  <c r="W6724" i="1"/>
  <c r="W6726" i="1"/>
  <c r="V6726" i="1"/>
  <c r="V6730" i="1"/>
  <c r="U6730" i="1"/>
  <c r="U6732" i="1"/>
  <c r="V6732" i="1"/>
  <c r="W6732" i="1"/>
  <c r="W6734" i="1"/>
  <c r="V6734" i="1"/>
  <c r="V6738" i="1"/>
  <c r="U6738" i="1"/>
  <c r="U6740" i="1"/>
  <c r="V6740" i="1"/>
  <c r="W6740" i="1"/>
  <c r="V6746" i="1"/>
  <c r="U6746" i="1"/>
  <c r="U6748" i="1"/>
  <c r="W6748" i="1"/>
  <c r="V6748" i="1"/>
  <c r="W6750" i="1"/>
  <c r="V6750" i="1"/>
  <c r="V6754" i="1"/>
  <c r="U6754" i="1"/>
  <c r="U6756" i="1"/>
  <c r="W6756" i="1"/>
  <c r="V6756" i="1"/>
  <c r="U6758" i="1"/>
  <c r="W6758" i="1"/>
  <c r="V6762" i="1"/>
  <c r="U6762" i="1"/>
  <c r="U6764" i="1"/>
  <c r="W6764" i="1"/>
  <c r="V6764" i="1"/>
  <c r="U6766" i="1"/>
  <c r="V6766" i="1"/>
  <c r="W6766" i="1"/>
  <c r="V6768" i="1"/>
  <c r="U6768" i="1"/>
  <c r="W6768" i="1"/>
  <c r="V6770" i="1"/>
  <c r="U6770" i="1"/>
  <c r="U6772" i="1"/>
  <c r="V6772" i="1"/>
  <c r="W6772" i="1"/>
  <c r="V6778" i="1"/>
  <c r="U6778" i="1"/>
  <c r="U6780" i="1"/>
  <c r="V6780" i="1"/>
  <c r="W6780" i="1"/>
  <c r="V6782" i="1"/>
  <c r="U6782" i="1"/>
  <c r="W6782" i="1"/>
  <c r="V6784" i="1"/>
  <c r="U6784" i="1"/>
  <c r="W6784" i="1"/>
  <c r="W6786" i="1"/>
  <c r="U6786" i="1"/>
  <c r="V6786" i="1"/>
  <c r="U6790" i="1"/>
  <c r="V6790" i="1"/>
  <c r="W6790" i="1"/>
  <c r="V6792" i="1"/>
  <c r="U6792" i="1"/>
  <c r="W6794" i="1"/>
  <c r="V6794" i="1"/>
  <c r="U6796" i="1"/>
  <c r="V6796" i="1"/>
  <c r="U6800" i="1"/>
  <c r="W6800" i="1"/>
  <c r="W6802" i="1"/>
  <c r="V6802" i="1"/>
  <c r="U6802" i="1"/>
  <c r="U6804" i="1"/>
  <c r="V6804" i="1"/>
  <c r="U6808" i="1"/>
  <c r="W6808" i="1"/>
  <c r="V6808" i="1"/>
  <c r="U6812" i="1"/>
  <c r="V6812" i="1"/>
  <c r="U6816" i="1"/>
  <c r="V6816" i="1"/>
  <c r="W6816" i="1"/>
  <c r="U6820" i="1"/>
  <c r="V6820" i="1"/>
  <c r="U6824" i="1"/>
  <c r="W6824" i="1"/>
  <c r="V6824" i="1"/>
  <c r="U6828" i="1"/>
  <c r="V6828" i="1"/>
  <c r="U6832" i="1"/>
  <c r="V6832" i="1"/>
  <c r="W6832" i="1"/>
  <c r="U6836" i="1"/>
  <c r="V6836" i="1"/>
  <c r="U6840" i="1"/>
  <c r="W6840" i="1"/>
  <c r="V6840" i="1"/>
  <c r="U6844" i="1"/>
  <c r="V6844" i="1"/>
  <c r="U6848" i="1"/>
  <c r="V6848" i="1"/>
  <c r="W6848" i="1"/>
  <c r="U6852" i="1"/>
  <c r="V6852" i="1"/>
  <c r="U6856" i="1"/>
  <c r="W6856" i="1"/>
  <c r="V6856" i="1"/>
  <c r="U6860" i="1"/>
  <c r="V6860" i="1"/>
  <c r="U6864" i="1"/>
  <c r="V6864" i="1"/>
  <c r="W6864" i="1"/>
  <c r="U6868" i="1"/>
  <c r="V6868" i="1"/>
  <c r="U6872" i="1"/>
  <c r="W6872" i="1"/>
  <c r="V6872" i="1"/>
  <c r="U6876" i="1"/>
  <c r="V6876" i="1"/>
  <c r="U6880" i="1"/>
  <c r="V6880" i="1"/>
  <c r="W6880" i="1"/>
  <c r="U6884" i="1"/>
  <c r="V6884" i="1"/>
  <c r="U6888" i="1"/>
  <c r="W6888" i="1"/>
  <c r="V6888" i="1"/>
  <c r="U6892" i="1"/>
  <c r="V6892" i="1"/>
  <c r="U6896" i="1"/>
  <c r="V6896" i="1"/>
  <c r="W6896" i="1"/>
  <c r="U6900" i="1"/>
  <c r="V6900" i="1"/>
  <c r="U6904" i="1"/>
  <c r="V6904" i="1"/>
  <c r="W6904" i="1"/>
  <c r="U6908" i="1"/>
  <c r="V6908" i="1"/>
  <c r="U6912" i="1"/>
  <c r="V6912" i="1"/>
  <c r="W6912" i="1"/>
  <c r="U6916" i="1"/>
  <c r="V6916" i="1"/>
  <c r="U6920" i="1"/>
  <c r="W6920" i="1"/>
  <c r="V6920" i="1"/>
  <c r="U6924" i="1"/>
  <c r="V6924" i="1"/>
  <c r="U6928" i="1"/>
  <c r="V6928" i="1"/>
  <c r="W6928" i="1"/>
  <c r="U6932" i="1"/>
  <c r="V6932" i="1"/>
  <c r="U6936" i="1"/>
  <c r="V6936" i="1"/>
  <c r="W6936" i="1"/>
  <c r="V6938" i="1"/>
  <c r="W6938" i="1"/>
  <c r="W6940" i="1"/>
  <c r="U6940" i="1"/>
  <c r="V6940" i="1"/>
  <c r="U6944" i="1"/>
  <c r="V6944" i="1"/>
  <c r="W6944" i="1"/>
  <c r="V6946" i="1"/>
  <c r="W6946" i="1"/>
  <c r="W6948" i="1"/>
  <c r="V6948" i="1"/>
  <c r="U6948" i="1"/>
  <c r="U6952" i="1"/>
  <c r="V6952" i="1"/>
  <c r="W6952" i="1"/>
  <c r="V6954" i="1"/>
  <c r="W6954" i="1"/>
  <c r="W6956" i="1"/>
  <c r="U6956" i="1"/>
  <c r="V6956" i="1"/>
  <c r="U6960" i="1"/>
  <c r="W6960" i="1"/>
  <c r="V6960" i="1"/>
  <c r="V6962" i="1"/>
  <c r="W6962" i="1"/>
  <c r="W6964" i="1"/>
  <c r="V6964" i="1"/>
  <c r="U6964" i="1"/>
  <c r="U6968" i="1"/>
  <c r="V6968" i="1"/>
  <c r="W6968" i="1"/>
  <c r="V6970" i="1"/>
  <c r="W6970" i="1"/>
  <c r="W6972" i="1"/>
  <c r="U6972" i="1"/>
  <c r="V6972" i="1"/>
  <c r="U6976" i="1"/>
  <c r="W6976" i="1"/>
  <c r="V6976" i="1"/>
  <c r="V6978" i="1"/>
  <c r="W6978" i="1"/>
  <c r="W6980" i="1"/>
  <c r="U6980" i="1"/>
  <c r="V6980" i="1"/>
  <c r="U6984" i="1"/>
  <c r="V6984" i="1"/>
  <c r="W6984" i="1"/>
  <c r="V6986" i="1"/>
  <c r="W6986" i="1"/>
  <c r="W6988" i="1"/>
  <c r="U6988" i="1"/>
  <c r="V6988" i="1"/>
  <c r="U6992" i="1"/>
  <c r="V6992" i="1"/>
  <c r="W6992" i="1"/>
  <c r="V6994" i="1"/>
  <c r="U6994" i="1"/>
  <c r="W6994" i="1"/>
  <c r="V6996" i="1"/>
  <c r="U6996" i="1"/>
  <c r="W6996" i="1"/>
  <c r="U7000" i="1"/>
  <c r="V7000" i="1"/>
  <c r="W7000" i="1"/>
  <c r="V7002" i="1"/>
  <c r="U7002" i="1"/>
  <c r="W7002" i="1"/>
  <c r="U7004" i="1"/>
  <c r="V7004" i="1"/>
  <c r="W7004" i="1"/>
  <c r="U7008" i="1"/>
  <c r="V7008" i="1"/>
  <c r="W7008" i="1"/>
  <c r="V7010" i="1"/>
  <c r="W7010" i="1"/>
  <c r="U7010" i="1"/>
  <c r="W7012" i="1"/>
  <c r="V7012" i="1"/>
  <c r="U7012" i="1"/>
  <c r="U7016" i="1"/>
  <c r="V7016" i="1"/>
  <c r="W7016" i="1"/>
  <c r="V7018" i="1"/>
  <c r="U7018" i="1"/>
  <c r="W7018" i="1"/>
  <c r="V7020" i="1"/>
  <c r="W7020" i="1"/>
  <c r="U7020" i="1"/>
  <c r="U7024" i="1"/>
  <c r="V7024" i="1"/>
  <c r="W7024" i="1"/>
  <c r="V7026" i="1"/>
  <c r="U7026" i="1"/>
  <c r="W7026" i="1"/>
  <c r="U7028" i="1"/>
  <c r="V7028" i="1"/>
  <c r="W7028" i="1"/>
  <c r="W7032" i="1"/>
  <c r="U7032" i="1"/>
  <c r="V7032" i="1"/>
  <c r="V7034" i="1"/>
  <c r="U7034" i="1"/>
  <c r="W7034" i="1"/>
  <c r="U7036" i="1"/>
  <c r="V7036" i="1"/>
  <c r="W7036" i="1"/>
  <c r="U7040" i="1"/>
  <c r="V7040" i="1"/>
  <c r="W7040" i="1"/>
  <c r="V7042" i="1"/>
  <c r="U7042" i="1"/>
  <c r="W7042" i="1"/>
  <c r="U7044" i="1"/>
  <c r="V7044" i="1"/>
  <c r="W7044" i="1"/>
  <c r="U7048" i="1"/>
  <c r="V7048" i="1"/>
  <c r="W7048" i="1"/>
  <c r="V7050" i="1"/>
  <c r="U7050" i="1"/>
  <c r="W7050" i="1"/>
  <c r="V7052" i="1"/>
  <c r="W7052" i="1"/>
  <c r="U7052" i="1"/>
  <c r="U7056" i="1"/>
  <c r="V7056" i="1"/>
  <c r="W7056" i="1"/>
  <c r="V7058" i="1"/>
  <c r="U7058" i="1"/>
  <c r="W7058" i="1"/>
  <c r="U7060" i="1"/>
  <c r="V7060" i="1"/>
  <c r="W7060" i="1"/>
  <c r="W7064" i="1"/>
  <c r="U7064" i="1"/>
  <c r="V7064" i="1"/>
  <c r="V7066" i="1"/>
  <c r="U7066" i="1"/>
  <c r="W7066" i="1"/>
  <c r="U7068" i="1"/>
  <c r="V7068" i="1"/>
  <c r="W7068" i="1"/>
  <c r="U7072" i="1"/>
  <c r="V7072" i="1"/>
  <c r="W7072" i="1"/>
  <c r="V7074" i="1"/>
  <c r="U7074" i="1"/>
  <c r="W7074" i="1"/>
  <c r="U7076" i="1"/>
  <c r="V7076" i="1"/>
  <c r="W7076" i="1"/>
  <c r="U7080" i="1"/>
  <c r="V7080" i="1"/>
  <c r="W7080" i="1"/>
  <c r="V7082" i="1"/>
  <c r="U7082" i="1"/>
  <c r="W7082" i="1"/>
  <c r="V7084" i="1"/>
  <c r="W7084" i="1"/>
  <c r="U7084" i="1"/>
  <c r="U7088" i="1"/>
  <c r="V7088" i="1"/>
  <c r="W7088" i="1"/>
  <c r="V7090" i="1"/>
  <c r="U7090" i="1"/>
  <c r="W7090" i="1"/>
  <c r="U7092" i="1"/>
  <c r="V7092" i="1"/>
  <c r="W7092" i="1"/>
  <c r="W7096" i="1"/>
  <c r="U7096" i="1"/>
  <c r="V7096" i="1"/>
  <c r="V7098" i="1"/>
  <c r="U7098" i="1"/>
  <c r="W7098" i="1"/>
  <c r="U7100" i="1"/>
  <c r="V7100" i="1"/>
  <c r="W7100" i="1"/>
  <c r="U7104" i="1"/>
  <c r="V7104" i="1"/>
  <c r="W7104" i="1"/>
  <c r="V7106" i="1"/>
  <c r="U7106" i="1"/>
  <c r="W7106" i="1"/>
  <c r="U7108" i="1"/>
  <c r="V7108" i="1"/>
  <c r="W7108" i="1"/>
  <c r="U7112" i="1"/>
  <c r="V7112" i="1"/>
  <c r="W7112" i="1"/>
  <c r="V7114" i="1"/>
  <c r="U7114" i="1"/>
  <c r="W7114" i="1"/>
  <c r="V7116" i="1"/>
  <c r="W7116" i="1"/>
  <c r="U7116" i="1"/>
  <c r="U7120" i="1"/>
  <c r="V7120" i="1"/>
  <c r="W7120" i="1"/>
  <c r="V7122" i="1"/>
  <c r="U7122" i="1"/>
  <c r="W7122" i="1"/>
  <c r="U7124" i="1"/>
  <c r="V7124" i="1"/>
  <c r="W7124" i="1"/>
  <c r="W7128" i="1"/>
  <c r="U7128" i="1"/>
  <c r="V7128" i="1"/>
  <c r="V7130" i="1"/>
  <c r="U7130" i="1"/>
  <c r="W7130" i="1"/>
  <c r="U7132" i="1"/>
  <c r="V7132" i="1"/>
  <c r="W7132" i="1"/>
  <c r="U7136" i="1"/>
  <c r="V7136" i="1"/>
  <c r="W7136" i="1"/>
  <c r="V7138" i="1"/>
  <c r="U7138" i="1"/>
  <c r="W7138" i="1"/>
  <c r="U7140" i="1"/>
  <c r="V7140" i="1"/>
  <c r="W7140" i="1"/>
  <c r="U7142" i="1"/>
  <c r="V7142" i="1"/>
  <c r="U7144" i="1"/>
  <c r="W7144" i="1"/>
  <c r="V7146" i="1"/>
  <c r="U7146" i="1"/>
  <c r="W7146" i="1"/>
  <c r="V7148" i="1"/>
  <c r="W7148" i="1"/>
  <c r="U7148" i="1"/>
  <c r="U7150" i="1"/>
  <c r="V7150" i="1"/>
  <c r="U7152" i="1"/>
  <c r="W7152" i="1"/>
  <c r="V7154" i="1"/>
  <c r="W7154" i="1"/>
  <c r="U7154" i="1"/>
  <c r="U7156" i="1"/>
  <c r="V7156" i="1"/>
  <c r="W7156" i="1"/>
  <c r="W7158" i="1"/>
  <c r="U7158" i="1"/>
  <c r="V7158" i="1"/>
  <c r="U7160" i="1"/>
  <c r="W7160" i="1"/>
  <c r="V7162" i="1"/>
  <c r="U7162" i="1"/>
  <c r="W7162" i="1"/>
  <c r="U7164" i="1"/>
  <c r="V7164" i="1"/>
  <c r="W7164" i="1"/>
  <c r="U7166" i="1"/>
  <c r="V7166" i="1"/>
  <c r="W7166" i="1"/>
  <c r="U7168" i="1"/>
  <c r="W7168" i="1"/>
  <c r="V7170" i="1"/>
  <c r="U7170" i="1"/>
  <c r="W7170" i="1"/>
  <c r="U7172" i="1"/>
  <c r="V7172" i="1"/>
  <c r="W7172" i="1"/>
  <c r="W7174" i="1"/>
  <c r="U7174" i="1"/>
  <c r="V7174" i="1"/>
  <c r="U7176" i="1"/>
  <c r="W7176" i="1"/>
  <c r="V7178" i="1"/>
  <c r="U7178" i="1"/>
  <c r="W7178" i="1"/>
  <c r="W7180" i="1"/>
  <c r="U7180" i="1"/>
  <c r="V7180" i="1"/>
  <c r="U7182" i="1"/>
  <c r="V7182" i="1"/>
  <c r="W7182" i="1"/>
  <c r="U7184" i="1"/>
  <c r="W7184" i="1"/>
  <c r="V7186" i="1"/>
  <c r="W7186" i="1"/>
  <c r="U7186" i="1"/>
  <c r="U7188" i="1"/>
  <c r="V7188" i="1"/>
  <c r="W7188" i="1"/>
  <c r="U7190" i="1"/>
  <c r="V7190" i="1"/>
  <c r="W7190" i="1"/>
  <c r="U7192" i="1"/>
  <c r="W7192" i="1"/>
  <c r="V7194" i="1"/>
  <c r="U7194" i="1"/>
  <c r="W7194" i="1"/>
  <c r="U7196" i="1"/>
  <c r="V7196" i="1"/>
  <c r="W7196" i="1"/>
  <c r="U7198" i="1"/>
  <c r="V7198" i="1"/>
  <c r="W7198" i="1"/>
  <c r="U7200" i="1"/>
  <c r="W7200" i="1"/>
  <c r="V7202" i="1"/>
  <c r="U7202" i="1"/>
  <c r="W7202" i="1"/>
  <c r="U7204" i="1"/>
  <c r="V7204" i="1"/>
  <c r="W7204" i="1"/>
  <c r="W7206" i="1"/>
  <c r="U7206" i="1"/>
  <c r="V7206" i="1"/>
  <c r="U7208" i="1"/>
  <c r="W7208" i="1"/>
  <c r="V7210" i="1"/>
  <c r="U7210" i="1"/>
  <c r="W7210" i="1"/>
  <c r="W7212" i="1"/>
  <c r="U7212" i="1"/>
  <c r="V7212" i="1"/>
  <c r="U7214" i="1"/>
  <c r="V7214" i="1"/>
  <c r="W7214" i="1"/>
  <c r="U7216" i="1"/>
  <c r="W7216" i="1"/>
  <c r="V7218" i="1"/>
  <c r="W7218" i="1"/>
  <c r="U7218" i="1"/>
  <c r="U7220" i="1"/>
  <c r="V7220" i="1"/>
  <c r="W7220" i="1"/>
  <c r="U7222" i="1"/>
  <c r="V7222" i="1"/>
  <c r="W7222" i="1"/>
  <c r="U7224" i="1"/>
  <c r="W7224" i="1"/>
  <c r="V7226" i="1"/>
  <c r="U7226" i="1"/>
  <c r="W7226" i="1"/>
  <c r="U7228" i="1"/>
  <c r="V7228" i="1"/>
  <c r="W7228" i="1"/>
  <c r="U7230" i="1"/>
  <c r="V7230" i="1"/>
  <c r="W7230" i="1"/>
  <c r="U7232" i="1"/>
  <c r="W7232" i="1"/>
  <c r="V7234" i="1"/>
  <c r="U7234" i="1"/>
  <c r="W7234" i="1"/>
  <c r="U7236" i="1"/>
  <c r="V7236" i="1"/>
  <c r="W7236" i="1"/>
  <c r="U7240" i="1"/>
  <c r="W7240" i="1"/>
  <c r="V7242" i="1"/>
  <c r="U7242" i="1"/>
  <c r="W7242" i="1"/>
  <c r="U7244" i="1"/>
  <c r="V7244" i="1"/>
  <c r="W7244" i="1"/>
  <c r="V7248" i="1"/>
  <c r="U7248" i="1"/>
  <c r="W7248" i="1"/>
  <c r="V7250" i="1"/>
  <c r="U7250" i="1"/>
  <c r="W7250" i="1"/>
  <c r="U7252" i="1"/>
  <c r="V7252" i="1"/>
  <c r="W7252" i="1"/>
  <c r="V7256" i="1"/>
  <c r="U7256" i="1"/>
  <c r="W7256" i="1"/>
  <c r="V7258" i="1"/>
  <c r="U7258" i="1"/>
  <c r="W7258" i="1"/>
  <c r="W7260" i="1"/>
  <c r="U7260" i="1"/>
  <c r="V7260" i="1"/>
  <c r="V7264" i="1"/>
  <c r="U7264" i="1"/>
  <c r="W7264" i="1"/>
  <c r="V7266" i="1"/>
  <c r="U7266" i="1"/>
  <c r="W7266" i="1"/>
  <c r="U7268" i="1"/>
  <c r="V7268" i="1"/>
  <c r="W7268" i="1"/>
  <c r="V7272" i="1"/>
  <c r="U7272" i="1"/>
  <c r="W7272" i="1"/>
  <c r="V7274" i="1"/>
  <c r="W7274" i="1"/>
  <c r="U7274" i="1"/>
  <c r="U7276" i="1"/>
  <c r="V7276" i="1"/>
  <c r="W7276" i="1"/>
  <c r="V7280" i="1"/>
  <c r="U7280" i="1"/>
  <c r="W7280" i="1"/>
  <c r="V7282" i="1"/>
  <c r="U7282" i="1"/>
  <c r="W7282" i="1"/>
  <c r="V7284" i="1"/>
  <c r="W7284" i="1"/>
  <c r="U7284" i="1"/>
  <c r="V7288" i="1"/>
  <c r="W7288" i="1"/>
  <c r="U7288" i="1"/>
  <c r="V7290" i="1"/>
  <c r="U7290" i="1"/>
  <c r="W7290" i="1"/>
  <c r="U7292" i="1"/>
  <c r="V7292" i="1"/>
  <c r="W7292" i="1"/>
  <c r="V7296" i="1"/>
  <c r="U7296" i="1"/>
  <c r="W7296" i="1"/>
  <c r="V7298" i="1"/>
  <c r="U7298" i="1"/>
  <c r="W7298" i="1"/>
  <c r="U7300" i="1"/>
  <c r="V7300" i="1"/>
  <c r="W7300" i="1"/>
  <c r="V7304" i="1"/>
  <c r="U7304" i="1"/>
  <c r="W7304" i="1"/>
  <c r="V7306" i="1"/>
  <c r="U7306" i="1"/>
  <c r="W7306" i="1"/>
  <c r="V7308" i="1"/>
  <c r="W7308" i="1"/>
  <c r="U7308" i="1"/>
  <c r="V7312" i="1"/>
  <c r="U7312" i="1"/>
  <c r="W7312" i="1"/>
  <c r="V7314" i="1"/>
  <c r="U7314" i="1"/>
  <c r="W7314" i="1"/>
  <c r="U7316" i="1"/>
  <c r="V7316" i="1"/>
  <c r="W7316" i="1"/>
  <c r="V7320" i="1"/>
  <c r="U7320" i="1"/>
  <c r="W7320" i="1"/>
  <c r="V7322" i="1"/>
  <c r="W7322" i="1"/>
  <c r="U7322" i="1"/>
  <c r="U7324" i="1"/>
  <c r="V7324" i="1"/>
  <c r="W7324" i="1"/>
  <c r="V7328" i="1"/>
  <c r="U7328" i="1"/>
  <c r="W7328" i="1"/>
  <c r="V7330" i="1"/>
  <c r="U7330" i="1"/>
  <c r="W7330" i="1"/>
  <c r="U7332" i="1"/>
  <c r="V7332" i="1"/>
  <c r="W7332" i="1"/>
  <c r="V7336" i="1"/>
  <c r="U7336" i="1"/>
  <c r="W7336" i="1"/>
  <c r="V7338" i="1"/>
  <c r="U7338" i="1"/>
  <c r="W7338" i="1"/>
  <c r="U7340" i="1"/>
  <c r="V7340" i="1"/>
  <c r="W7340" i="1"/>
  <c r="V7344" i="1"/>
  <c r="U7344" i="1"/>
  <c r="W7344" i="1"/>
  <c r="V7346" i="1"/>
  <c r="U7346" i="1"/>
  <c r="W7346" i="1"/>
  <c r="W7348" i="1"/>
  <c r="U7348" i="1"/>
  <c r="V7348" i="1"/>
  <c r="V7352" i="1"/>
  <c r="W7352" i="1"/>
  <c r="U7352" i="1"/>
  <c r="V7354" i="1"/>
  <c r="U7354" i="1"/>
  <c r="W7354" i="1"/>
  <c r="U7356" i="1"/>
  <c r="V7356" i="1"/>
  <c r="W7356" i="1"/>
  <c r="V7360" i="1"/>
  <c r="U7360" i="1"/>
  <c r="W7360" i="1"/>
  <c r="V7362" i="1"/>
  <c r="U7362" i="1"/>
  <c r="W7362" i="1"/>
  <c r="U7364" i="1"/>
  <c r="V7364" i="1"/>
  <c r="W7364" i="1"/>
  <c r="V7368" i="1"/>
  <c r="U7368" i="1"/>
  <c r="W7368" i="1"/>
  <c r="V7370" i="1"/>
  <c r="U7370" i="1"/>
  <c r="W7370" i="1"/>
  <c r="V7372" i="1"/>
  <c r="W7372" i="1"/>
  <c r="U7372" i="1"/>
  <c r="V7376" i="1"/>
  <c r="U7376" i="1"/>
  <c r="W7376" i="1"/>
  <c r="V7378" i="1"/>
  <c r="U7378" i="1"/>
  <c r="W7378" i="1"/>
  <c r="U7380" i="1"/>
  <c r="V7380" i="1"/>
  <c r="W7380" i="1"/>
  <c r="V7384" i="1"/>
  <c r="U7384" i="1"/>
  <c r="W7384" i="1"/>
  <c r="V7386" i="1"/>
  <c r="W7386" i="1"/>
  <c r="U7386" i="1"/>
  <c r="U7388" i="1"/>
  <c r="V7388" i="1"/>
  <c r="W7388" i="1"/>
  <c r="V7392" i="1"/>
  <c r="U7392" i="1"/>
  <c r="W7392" i="1"/>
  <c r="V7394" i="1"/>
  <c r="U7394" i="1"/>
  <c r="W7394" i="1"/>
  <c r="V7396" i="1"/>
  <c r="W7396" i="1"/>
  <c r="U7396" i="1"/>
  <c r="U7398" i="1"/>
  <c r="W7398" i="1"/>
  <c r="V7400" i="1"/>
  <c r="U7400" i="1"/>
  <c r="W7400" i="1"/>
  <c r="V7402" i="1"/>
  <c r="U7402" i="1"/>
  <c r="W7402" i="1"/>
  <c r="U7404" i="1"/>
  <c r="V7404" i="1"/>
  <c r="W7404" i="1"/>
  <c r="U7406" i="1"/>
  <c r="W7406" i="1"/>
  <c r="V7408" i="1"/>
  <c r="U7408" i="1"/>
  <c r="W7408" i="1"/>
  <c r="V7410" i="1"/>
  <c r="U7410" i="1"/>
  <c r="W7410" i="1"/>
  <c r="U7412" i="1"/>
  <c r="V7412" i="1"/>
  <c r="W7412" i="1"/>
  <c r="U7414" i="1"/>
  <c r="W7414" i="1"/>
  <c r="V7416" i="1"/>
  <c r="U7416" i="1"/>
  <c r="W7416" i="1"/>
  <c r="V7418" i="1"/>
  <c r="U7418" i="1"/>
  <c r="W7418" i="1"/>
  <c r="U7420" i="1"/>
  <c r="V7420" i="1"/>
  <c r="W7420" i="1"/>
  <c r="U7422" i="1"/>
  <c r="W7422" i="1"/>
  <c r="V7424" i="1"/>
  <c r="U7424" i="1"/>
  <c r="W7424" i="1"/>
  <c r="V7426" i="1"/>
  <c r="U7426" i="1"/>
  <c r="W7426" i="1"/>
  <c r="V7428" i="1"/>
  <c r="W7428" i="1"/>
  <c r="U7428" i="1"/>
  <c r="U7430" i="1"/>
  <c r="W7430" i="1"/>
  <c r="V7432" i="1"/>
  <c r="U7432" i="1"/>
  <c r="W7432" i="1"/>
  <c r="V7434" i="1"/>
  <c r="U7434" i="1"/>
  <c r="W7434" i="1"/>
  <c r="U7436" i="1"/>
  <c r="V7436" i="1"/>
  <c r="W7436" i="1"/>
  <c r="U7438" i="1"/>
  <c r="W7438" i="1"/>
  <c r="V7440" i="1"/>
  <c r="U7440" i="1"/>
  <c r="W7440" i="1"/>
  <c r="V7442" i="1"/>
  <c r="U7442" i="1"/>
  <c r="W7442" i="1"/>
  <c r="U7444" i="1"/>
  <c r="V7444" i="1"/>
  <c r="W7444" i="1"/>
  <c r="U7446" i="1"/>
  <c r="W7446" i="1"/>
  <c r="V7448" i="1"/>
  <c r="U7448" i="1"/>
  <c r="W7448" i="1"/>
  <c r="V7450" i="1"/>
  <c r="U7450" i="1"/>
  <c r="W7450" i="1"/>
  <c r="U7452" i="1"/>
  <c r="V7452" i="1"/>
  <c r="W7452" i="1"/>
  <c r="U7454" i="1"/>
  <c r="W7454" i="1"/>
  <c r="V7456" i="1"/>
  <c r="U7456" i="1"/>
  <c r="W7456" i="1"/>
  <c r="V7458" i="1"/>
  <c r="U7458" i="1"/>
  <c r="W7458" i="1"/>
  <c r="V7460" i="1"/>
  <c r="W7460" i="1"/>
  <c r="U7460" i="1"/>
  <c r="U7462" i="1"/>
  <c r="W7462" i="1"/>
  <c r="V7464" i="1"/>
  <c r="U7464" i="1"/>
  <c r="W7464" i="1"/>
  <c r="V7466" i="1"/>
  <c r="U7466" i="1"/>
  <c r="W7466" i="1"/>
  <c r="U7468" i="1"/>
  <c r="V7468" i="1"/>
  <c r="W7468" i="1"/>
  <c r="U7470" i="1"/>
  <c r="W7470" i="1"/>
  <c r="V7472" i="1"/>
  <c r="U7472" i="1"/>
  <c r="W7472" i="1"/>
  <c r="V7474" i="1"/>
  <c r="U7474" i="1"/>
  <c r="W7474" i="1"/>
  <c r="U7476" i="1"/>
  <c r="V7476" i="1"/>
  <c r="W7476" i="1"/>
  <c r="U7478" i="1"/>
  <c r="W7478" i="1"/>
  <c r="V7480" i="1"/>
  <c r="U7480" i="1"/>
  <c r="W7480" i="1"/>
  <c r="V7482" i="1"/>
  <c r="U7482" i="1"/>
  <c r="W7482" i="1"/>
  <c r="U7484" i="1"/>
  <c r="V7484" i="1"/>
  <c r="W7484" i="1"/>
  <c r="V7486" i="1"/>
  <c r="U7486" i="1"/>
  <c r="W7486" i="1"/>
  <c r="V7488" i="1"/>
  <c r="W7488" i="1"/>
  <c r="U7488" i="1"/>
  <c r="V7490" i="1"/>
  <c r="U7490" i="1"/>
  <c r="W7490" i="1"/>
  <c r="U7492" i="1"/>
  <c r="V7492" i="1"/>
  <c r="W7492" i="1"/>
  <c r="V7494" i="1"/>
  <c r="U7494" i="1"/>
  <c r="W7494" i="1"/>
  <c r="V7496" i="1"/>
  <c r="U7496" i="1"/>
  <c r="W7496" i="1"/>
  <c r="V7498" i="1"/>
  <c r="W7498" i="1"/>
  <c r="U7498" i="1"/>
  <c r="U7500" i="1"/>
  <c r="V7500" i="1"/>
  <c r="W7500" i="1"/>
  <c r="V7502" i="1"/>
  <c r="U7502" i="1"/>
  <c r="W7502" i="1"/>
  <c r="V7504" i="1"/>
  <c r="U7504" i="1"/>
  <c r="W7504" i="1"/>
  <c r="V7506" i="1"/>
  <c r="U7506" i="1"/>
  <c r="W7506" i="1"/>
  <c r="W7508" i="1"/>
  <c r="U7508" i="1"/>
  <c r="V7508" i="1"/>
  <c r="V7510" i="1"/>
  <c r="U7510" i="1"/>
  <c r="W7510" i="1"/>
  <c r="V7512" i="1"/>
  <c r="U7512" i="1"/>
  <c r="W7512" i="1"/>
  <c r="V7514" i="1"/>
  <c r="U7514" i="1"/>
  <c r="W7514" i="1"/>
  <c r="U7516" i="1"/>
  <c r="V7516" i="1"/>
  <c r="W7516" i="1"/>
  <c r="V7518" i="1"/>
  <c r="W7518" i="1"/>
  <c r="U7518" i="1"/>
  <c r="V7520" i="1"/>
  <c r="U7520" i="1"/>
  <c r="W7520" i="1"/>
  <c r="V7522" i="1"/>
  <c r="W7522" i="1"/>
  <c r="U7522" i="1"/>
  <c r="U7524" i="1"/>
  <c r="V7524" i="1"/>
  <c r="W7524" i="1"/>
  <c r="V7526" i="1"/>
  <c r="U7526" i="1"/>
  <c r="W7526" i="1"/>
  <c r="V7528" i="1"/>
  <c r="W7528" i="1"/>
  <c r="U7528" i="1"/>
  <c r="V7530" i="1"/>
  <c r="U7530" i="1"/>
  <c r="W7530" i="1"/>
  <c r="U7532" i="1"/>
  <c r="V7532" i="1"/>
  <c r="W7532" i="1"/>
  <c r="V7534" i="1"/>
  <c r="U7534" i="1"/>
  <c r="W7534" i="1"/>
  <c r="V7536" i="1"/>
  <c r="U7536" i="1"/>
  <c r="W7536" i="1"/>
  <c r="V7538" i="1"/>
  <c r="U7538" i="1"/>
  <c r="W7538" i="1"/>
  <c r="U7540" i="1"/>
  <c r="V7540" i="1"/>
  <c r="W7540" i="1"/>
  <c r="V7542" i="1"/>
  <c r="U7542" i="1"/>
  <c r="W7542" i="1"/>
  <c r="V7544" i="1"/>
  <c r="U7544" i="1"/>
  <c r="W7544" i="1"/>
  <c r="V7546" i="1"/>
  <c r="U7546" i="1"/>
  <c r="W7546" i="1"/>
  <c r="W7548" i="1"/>
  <c r="U7548" i="1"/>
  <c r="V7548" i="1"/>
  <c r="V7550" i="1"/>
  <c r="U7550" i="1"/>
  <c r="W7550" i="1"/>
  <c r="V7552" i="1"/>
  <c r="W7552" i="1"/>
  <c r="U7552" i="1"/>
  <c r="V7554" i="1"/>
  <c r="U7554" i="1"/>
  <c r="W7554" i="1"/>
  <c r="U7556" i="1"/>
  <c r="V7556" i="1"/>
  <c r="W7556" i="1"/>
  <c r="V7558" i="1"/>
  <c r="U7558" i="1"/>
  <c r="W7558" i="1"/>
  <c r="V7560" i="1"/>
  <c r="U7560" i="1"/>
  <c r="W7560" i="1"/>
  <c r="V7562" i="1"/>
  <c r="U7562" i="1"/>
  <c r="W7562" i="1"/>
  <c r="U7564" i="1"/>
  <c r="V7564" i="1"/>
  <c r="W7564" i="1"/>
  <c r="V7566" i="1"/>
  <c r="U7566" i="1"/>
  <c r="W7566" i="1"/>
  <c r="V7568" i="1"/>
  <c r="U7568" i="1"/>
  <c r="W7568" i="1"/>
  <c r="V7570" i="1"/>
  <c r="U7570" i="1"/>
  <c r="W7570" i="1"/>
  <c r="U7572" i="1"/>
  <c r="V7572" i="1"/>
  <c r="W7572" i="1"/>
  <c r="V7574" i="1"/>
  <c r="U7574" i="1"/>
  <c r="W7574" i="1"/>
  <c r="V7576" i="1"/>
  <c r="W7576" i="1"/>
  <c r="U7576" i="1"/>
  <c r="V7578" i="1"/>
  <c r="U7578" i="1"/>
  <c r="W7578" i="1"/>
  <c r="U7580" i="1"/>
  <c r="V7580" i="1"/>
  <c r="W7580" i="1"/>
  <c r="V7582" i="1"/>
  <c r="U7582" i="1"/>
  <c r="W7582" i="1"/>
  <c r="V7584" i="1"/>
  <c r="U7584" i="1"/>
  <c r="W7584" i="1"/>
  <c r="V7586" i="1"/>
  <c r="U7586" i="1"/>
  <c r="W7586" i="1"/>
  <c r="U7588" i="1"/>
  <c r="V7588" i="1"/>
  <c r="W7588" i="1"/>
  <c r="V7590" i="1"/>
  <c r="U7590" i="1"/>
  <c r="W7590" i="1"/>
  <c r="V7592" i="1"/>
  <c r="U7592" i="1"/>
  <c r="W7592" i="1"/>
  <c r="V7594" i="1"/>
  <c r="U7594" i="1"/>
  <c r="W7594" i="1"/>
  <c r="U7596" i="1"/>
  <c r="V7596" i="1"/>
  <c r="W7596" i="1"/>
  <c r="V7598" i="1"/>
  <c r="U7598" i="1"/>
  <c r="W7598" i="1"/>
  <c r="V7600" i="1"/>
  <c r="U7600" i="1"/>
  <c r="W7600" i="1"/>
  <c r="V7602" i="1"/>
  <c r="U7602" i="1"/>
  <c r="W7602" i="1"/>
  <c r="V7604" i="1"/>
  <c r="W7604" i="1"/>
  <c r="U7604" i="1"/>
  <c r="V7606" i="1"/>
  <c r="U7606" i="1"/>
  <c r="W7606" i="1"/>
  <c r="V7608" i="1"/>
  <c r="U7608" i="1"/>
  <c r="W7608" i="1"/>
  <c r="V7610" i="1"/>
  <c r="U7610" i="1"/>
  <c r="W7610" i="1"/>
  <c r="U7612" i="1"/>
  <c r="V7612" i="1"/>
  <c r="W7612" i="1"/>
  <c r="V7614" i="1"/>
  <c r="U7614" i="1"/>
  <c r="W7614" i="1"/>
  <c r="V7616" i="1"/>
  <c r="U7616" i="1"/>
  <c r="W7616" i="1"/>
  <c r="V7618" i="1"/>
  <c r="U7618" i="1"/>
  <c r="W7618" i="1"/>
  <c r="U7620" i="1"/>
  <c r="V7620" i="1"/>
  <c r="W7620" i="1"/>
  <c r="U7622" i="1"/>
  <c r="V7622" i="1"/>
  <c r="W7622" i="1"/>
  <c r="V7624" i="1"/>
  <c r="U7624" i="1"/>
  <c r="W7624" i="1"/>
  <c r="V7626" i="1"/>
  <c r="U7626" i="1"/>
  <c r="W7626" i="1"/>
  <c r="W7628" i="1"/>
  <c r="U7628" i="1"/>
  <c r="V7628" i="1"/>
  <c r="U7630" i="1"/>
  <c r="V7630" i="1"/>
  <c r="W7630" i="1"/>
  <c r="V7632" i="1"/>
  <c r="U7632" i="1"/>
  <c r="W7632" i="1"/>
  <c r="V7634" i="1"/>
  <c r="U7634" i="1"/>
  <c r="W7634" i="1"/>
  <c r="U7636" i="1"/>
  <c r="V7636" i="1"/>
  <c r="W7636" i="1"/>
  <c r="U7638" i="1"/>
  <c r="V7638" i="1"/>
  <c r="W7638" i="1"/>
  <c r="V7640" i="1"/>
  <c r="U7640" i="1"/>
  <c r="W7640" i="1"/>
  <c r="V7642" i="1"/>
  <c r="U7642" i="1"/>
  <c r="W7642" i="1"/>
  <c r="U7644" i="1"/>
  <c r="V7644" i="1"/>
  <c r="W7644" i="1"/>
  <c r="V7646" i="1"/>
  <c r="W7646" i="1"/>
  <c r="U7646" i="1"/>
  <c r="V7648" i="1"/>
  <c r="U7648" i="1"/>
  <c r="W7648" i="1"/>
  <c r="V7650" i="1"/>
  <c r="U7650" i="1"/>
  <c r="W7650" i="1"/>
  <c r="U7652" i="1"/>
  <c r="V7652" i="1"/>
  <c r="W7652" i="1"/>
  <c r="U7654" i="1"/>
  <c r="V7654" i="1"/>
  <c r="W7654" i="1"/>
  <c r="V7656" i="1"/>
  <c r="U7656" i="1"/>
  <c r="W7656" i="1"/>
  <c r="V7658" i="1"/>
  <c r="U7658" i="1"/>
  <c r="W7658" i="1"/>
  <c r="W7660" i="1"/>
  <c r="U7660" i="1"/>
  <c r="V7660" i="1"/>
  <c r="U7662" i="1"/>
  <c r="V7662" i="1"/>
  <c r="W7662" i="1"/>
  <c r="V7664" i="1"/>
  <c r="U7664" i="1"/>
  <c r="W7664" i="1"/>
  <c r="V7666" i="1"/>
  <c r="U7666" i="1"/>
  <c r="W7666" i="1"/>
  <c r="U7668" i="1"/>
  <c r="V7668" i="1"/>
  <c r="W7668" i="1"/>
  <c r="U7670" i="1"/>
  <c r="V7670" i="1"/>
  <c r="W7670" i="1"/>
  <c r="V7672" i="1"/>
  <c r="U7672" i="1"/>
  <c r="W7672" i="1"/>
  <c r="V7674" i="1"/>
  <c r="U7674" i="1"/>
  <c r="W7674" i="1"/>
  <c r="U7676" i="1"/>
  <c r="V7676" i="1"/>
  <c r="W7676" i="1"/>
  <c r="V7678" i="1"/>
  <c r="W7678" i="1"/>
  <c r="U7678" i="1"/>
  <c r="V7682" i="1"/>
  <c r="U7682" i="1"/>
  <c r="W7682" i="1"/>
  <c r="U7684" i="1"/>
  <c r="V7684" i="1"/>
  <c r="W7684" i="1"/>
  <c r="U7686" i="1"/>
  <c r="V7686" i="1"/>
  <c r="W7686" i="1"/>
  <c r="V7688" i="1"/>
  <c r="U7688" i="1"/>
  <c r="W7688" i="1"/>
  <c r="V7690" i="1"/>
  <c r="U7690" i="1"/>
  <c r="W7690" i="1"/>
  <c r="U7692" i="1"/>
  <c r="V7692" i="1"/>
  <c r="W7692" i="1"/>
  <c r="V7696" i="1"/>
  <c r="W7696" i="1"/>
  <c r="V7698" i="1"/>
  <c r="U7698" i="1"/>
  <c r="W7698" i="1"/>
  <c r="U7700" i="1"/>
  <c r="V7700" i="1"/>
  <c r="W7700" i="1"/>
  <c r="V7702" i="1"/>
  <c r="U7702" i="1"/>
  <c r="W7702" i="1"/>
  <c r="U7706" i="1"/>
  <c r="V7706" i="1"/>
  <c r="W7706" i="1"/>
  <c r="V7708" i="1"/>
  <c r="W7708" i="1"/>
  <c r="U7708" i="1"/>
  <c r="U7710" i="1"/>
  <c r="V7710" i="1"/>
  <c r="W7710" i="1"/>
  <c r="V7712" i="1"/>
  <c r="U7712" i="1"/>
  <c r="W7712" i="1"/>
  <c r="U7714" i="1"/>
  <c r="V7714" i="1"/>
  <c r="W7714" i="1"/>
  <c r="V7716" i="1"/>
  <c r="W7716" i="1"/>
  <c r="U7716" i="1"/>
  <c r="V7720" i="1"/>
  <c r="U7720" i="1"/>
  <c r="W7722" i="1"/>
  <c r="U7722" i="1"/>
  <c r="V7722" i="1"/>
  <c r="U7724" i="1"/>
  <c r="V7724" i="1"/>
  <c r="W7724" i="1"/>
  <c r="U7726" i="1"/>
  <c r="V7726" i="1"/>
  <c r="W7726" i="1"/>
  <c r="V7728" i="1"/>
  <c r="U7728" i="1"/>
  <c r="U7730" i="1"/>
  <c r="V7730" i="1"/>
  <c r="W7730" i="1"/>
  <c r="U7732" i="1"/>
  <c r="V7732" i="1"/>
  <c r="V7734" i="1"/>
  <c r="U7734" i="1"/>
  <c r="W7734" i="1"/>
  <c r="V7736" i="1"/>
  <c r="U7736" i="1"/>
  <c r="W7736" i="1"/>
  <c r="W7738" i="1"/>
  <c r="U7738" i="1"/>
  <c r="V7738" i="1"/>
  <c r="U7740" i="1"/>
  <c r="V7740" i="1"/>
  <c r="W7740" i="1"/>
  <c r="V7742" i="1"/>
  <c r="U7742" i="1"/>
  <c r="V7744" i="1"/>
  <c r="W7744" i="1"/>
  <c r="U7746" i="1"/>
  <c r="V7746" i="1"/>
  <c r="W7746" i="1"/>
  <c r="U7750" i="1"/>
  <c r="V7750" i="1"/>
  <c r="W7750" i="1"/>
  <c r="V7752" i="1"/>
  <c r="U7752" i="1"/>
  <c r="W7752" i="1"/>
  <c r="U7754" i="1"/>
  <c r="V7754" i="1"/>
  <c r="W7754" i="1"/>
  <c r="U7758" i="1"/>
  <c r="V7758" i="1"/>
  <c r="U7762" i="1"/>
  <c r="V7762" i="1"/>
  <c r="W7762" i="1"/>
  <c r="U7764" i="1"/>
  <c r="V7764" i="1"/>
  <c r="W7764" i="1"/>
  <c r="W7766" i="1"/>
  <c r="U7766" i="1"/>
  <c r="V7766" i="1"/>
  <c r="U7770" i="1"/>
  <c r="V7770" i="1"/>
  <c r="W7770" i="1"/>
  <c r="V7772" i="1"/>
  <c r="W7772" i="1"/>
  <c r="U7772" i="1"/>
  <c r="V7776" i="1"/>
  <c r="W7776" i="1"/>
  <c r="U7778" i="1"/>
  <c r="V7778" i="1"/>
  <c r="W7778" i="1"/>
  <c r="V7780" i="1"/>
  <c r="U7780" i="1"/>
  <c r="V7784" i="1"/>
  <c r="U7784" i="1"/>
  <c r="W7786" i="1"/>
  <c r="U7786" i="1"/>
  <c r="V7786" i="1"/>
  <c r="U7788" i="1"/>
  <c r="V7788" i="1"/>
  <c r="W7788" i="1"/>
  <c r="U7790" i="1"/>
  <c r="V7790" i="1"/>
  <c r="W7790" i="1"/>
  <c r="V7792" i="1"/>
  <c r="U7792" i="1"/>
  <c r="U7794" i="1"/>
  <c r="V7794" i="1"/>
  <c r="W7794" i="1"/>
  <c r="U7796" i="1"/>
  <c r="V7796" i="1"/>
  <c r="V7798" i="1"/>
  <c r="U7798" i="1"/>
  <c r="W7798" i="1"/>
  <c r="V7800" i="1"/>
  <c r="U7800" i="1"/>
  <c r="W7800" i="1"/>
  <c r="W7802" i="1"/>
  <c r="U7802" i="1"/>
  <c r="V7802" i="1"/>
  <c r="U7804" i="1"/>
  <c r="V7804" i="1"/>
  <c r="W7804" i="1"/>
  <c r="V7806" i="1"/>
  <c r="U7806" i="1"/>
  <c r="V7808" i="1"/>
  <c r="W7808" i="1"/>
  <c r="U7810" i="1"/>
  <c r="V7810" i="1"/>
  <c r="W7810" i="1"/>
  <c r="U7814" i="1"/>
  <c r="V7814" i="1"/>
  <c r="W7814" i="1"/>
  <c r="V7816" i="1"/>
  <c r="U7816" i="1"/>
  <c r="W7816" i="1"/>
  <c r="U7818" i="1"/>
  <c r="V7818" i="1"/>
  <c r="W7818" i="1"/>
  <c r="U7822" i="1"/>
  <c r="V7822" i="1"/>
  <c r="U7826" i="1"/>
  <c r="V7826" i="1"/>
  <c r="W7826" i="1"/>
  <c r="U7828" i="1"/>
  <c r="V7828" i="1"/>
  <c r="W7828" i="1"/>
  <c r="W7830" i="1"/>
  <c r="U7830" i="1"/>
  <c r="V7830" i="1"/>
  <c r="U7834" i="1"/>
  <c r="V7834" i="1"/>
  <c r="W7834" i="1"/>
  <c r="V7836" i="1"/>
  <c r="W7836" i="1"/>
  <c r="U7836" i="1"/>
  <c r="V7840" i="1"/>
  <c r="W7840" i="1"/>
  <c r="U7842" i="1"/>
  <c r="V7842" i="1"/>
  <c r="W7842" i="1"/>
  <c r="V7844" i="1"/>
  <c r="U7844" i="1"/>
  <c r="V7848" i="1"/>
  <c r="U7848" i="1"/>
  <c r="W7850" i="1"/>
  <c r="U7850" i="1"/>
  <c r="V7850" i="1"/>
  <c r="U7852" i="1"/>
  <c r="V7852" i="1"/>
  <c r="W7852" i="1"/>
  <c r="U7854" i="1"/>
  <c r="V7854" i="1"/>
  <c r="W7854" i="1"/>
  <c r="V7856" i="1"/>
  <c r="U7856" i="1"/>
  <c r="U7858" i="1"/>
  <c r="V7858" i="1"/>
  <c r="W7858" i="1"/>
  <c r="U7860" i="1"/>
  <c r="V7860" i="1"/>
  <c r="V7862" i="1"/>
  <c r="U7862" i="1"/>
  <c r="W7862" i="1"/>
  <c r="V7864" i="1"/>
  <c r="U7864" i="1"/>
  <c r="W7864" i="1"/>
  <c r="W7866" i="1"/>
  <c r="U7866" i="1"/>
  <c r="V7866" i="1"/>
  <c r="U7868" i="1"/>
  <c r="V7868" i="1"/>
  <c r="W7868" i="1"/>
  <c r="V7870" i="1"/>
  <c r="U7870" i="1"/>
  <c r="V7872" i="1"/>
  <c r="W7872" i="1"/>
  <c r="U7874" i="1"/>
  <c r="V7874" i="1"/>
  <c r="W7874" i="1"/>
  <c r="U7878" i="1"/>
  <c r="V7878" i="1"/>
  <c r="W7878" i="1"/>
  <c r="V7880" i="1"/>
  <c r="U7880" i="1"/>
  <c r="W7880" i="1"/>
  <c r="U7882" i="1"/>
  <c r="V7882" i="1"/>
  <c r="W7882" i="1"/>
  <c r="U7886" i="1"/>
  <c r="V7886" i="1"/>
  <c r="U7890" i="1"/>
  <c r="V7890" i="1"/>
  <c r="W7890" i="1"/>
  <c r="U7892" i="1"/>
  <c r="V7892" i="1"/>
  <c r="W7892" i="1"/>
  <c r="W7894" i="1"/>
  <c r="U7894" i="1"/>
  <c r="V7894" i="1"/>
  <c r="U7898" i="1"/>
  <c r="V7898" i="1"/>
  <c r="W7898" i="1"/>
  <c r="V7900" i="1"/>
  <c r="W7900" i="1"/>
  <c r="U7900" i="1"/>
  <c r="V7904" i="1"/>
  <c r="W7904" i="1"/>
  <c r="U7906" i="1"/>
  <c r="V7906" i="1"/>
  <c r="W7906" i="1"/>
  <c r="V7908" i="1"/>
  <c r="U7908" i="1"/>
  <c r="V7912" i="1"/>
  <c r="U7912" i="1"/>
  <c r="W7914" i="1"/>
  <c r="U7914" i="1"/>
  <c r="V7914" i="1"/>
  <c r="U7916" i="1"/>
  <c r="V7916" i="1"/>
  <c r="W7916" i="1"/>
  <c r="U7918" i="1"/>
  <c r="V7918" i="1"/>
  <c r="W7918" i="1"/>
  <c r="V7920" i="1"/>
  <c r="U7920" i="1"/>
  <c r="U7922" i="1"/>
  <c r="V7922" i="1"/>
  <c r="W7922" i="1"/>
  <c r="U7924" i="1"/>
  <c r="V7924" i="1"/>
  <c r="V7926" i="1"/>
  <c r="U7926" i="1"/>
  <c r="W7926" i="1"/>
  <c r="V7928" i="1"/>
  <c r="U7928" i="1"/>
  <c r="W7928" i="1"/>
  <c r="W7930" i="1"/>
  <c r="U7930" i="1"/>
  <c r="V7930" i="1"/>
  <c r="U7932" i="1"/>
  <c r="V7932" i="1"/>
  <c r="W7932" i="1"/>
  <c r="V7934" i="1"/>
  <c r="U7934" i="1"/>
  <c r="V7936" i="1"/>
  <c r="W7936" i="1"/>
  <c r="U7938" i="1"/>
  <c r="V7938" i="1"/>
  <c r="W7938" i="1"/>
  <c r="U7942" i="1"/>
  <c r="V7942" i="1"/>
  <c r="W7942" i="1"/>
  <c r="V7944" i="1"/>
  <c r="U7944" i="1"/>
  <c r="W7944" i="1"/>
  <c r="V7946" i="1"/>
  <c r="W7946" i="1"/>
  <c r="U7946" i="1"/>
  <c r="U7954" i="1"/>
  <c r="V7954" i="1"/>
  <c r="W7954" i="1"/>
  <c r="U7956" i="1"/>
  <c r="V7956" i="1"/>
  <c r="W7956" i="1"/>
  <c r="U7958" i="1"/>
  <c r="V7958" i="1"/>
  <c r="W7958" i="1"/>
  <c r="U7962" i="1"/>
  <c r="V7962" i="1"/>
  <c r="W7962" i="1"/>
  <c r="V7964" i="1"/>
  <c r="U7964" i="1"/>
  <c r="W7964" i="1"/>
  <c r="V7968" i="1"/>
  <c r="W7968" i="1"/>
  <c r="U7970" i="1"/>
  <c r="V7970" i="1"/>
  <c r="W7970" i="1"/>
  <c r="V7972" i="1"/>
  <c r="U7972" i="1"/>
  <c r="V7976" i="1"/>
  <c r="U7976" i="1"/>
  <c r="U7978" i="1"/>
  <c r="V7978" i="1"/>
  <c r="W7978" i="1"/>
  <c r="W7980" i="1"/>
  <c r="U7980" i="1"/>
  <c r="V7980" i="1"/>
  <c r="U7982" i="1"/>
  <c r="V7982" i="1"/>
  <c r="W7982" i="1"/>
  <c r="V7984" i="1"/>
  <c r="U7984" i="1"/>
  <c r="U7986" i="1"/>
  <c r="V7986" i="1"/>
  <c r="W7986" i="1"/>
  <c r="V7990" i="1"/>
  <c r="U7990" i="1"/>
  <c r="W7990" i="1"/>
  <c r="U7992" i="1"/>
  <c r="V7992" i="1"/>
  <c r="W7992" i="1"/>
  <c r="U7994" i="1"/>
  <c r="V7994" i="1"/>
  <c r="W7994" i="1"/>
  <c r="V7998" i="1"/>
  <c r="U7998" i="1"/>
  <c r="W7998" i="1"/>
  <c r="W8000" i="1"/>
  <c r="U8000" i="1"/>
  <c r="V8000" i="1"/>
  <c r="U8002" i="1"/>
  <c r="V8002" i="1"/>
  <c r="W8002" i="1"/>
  <c r="V8006" i="1"/>
  <c r="U8006" i="1"/>
  <c r="W8006" i="1"/>
  <c r="U8008" i="1"/>
  <c r="V8008" i="1"/>
  <c r="W8008" i="1"/>
  <c r="W8010" i="1"/>
  <c r="U8010" i="1"/>
  <c r="V8010" i="1"/>
  <c r="V8014" i="1"/>
  <c r="W8014" i="1"/>
  <c r="U8014" i="1"/>
  <c r="U8016" i="1"/>
  <c r="V8016" i="1"/>
  <c r="W8016" i="1"/>
  <c r="U8018" i="1"/>
  <c r="V8018" i="1"/>
  <c r="W8018" i="1"/>
  <c r="V8022" i="1"/>
  <c r="U8022" i="1"/>
  <c r="W8022" i="1"/>
  <c r="U8024" i="1"/>
  <c r="V8024" i="1"/>
  <c r="W8024" i="1"/>
  <c r="U8026" i="1"/>
  <c r="V8026" i="1"/>
  <c r="W8026" i="1"/>
  <c r="V8030" i="1"/>
  <c r="U8030" i="1"/>
  <c r="W8030" i="1"/>
  <c r="U8032" i="1"/>
  <c r="V8032" i="1"/>
  <c r="W8032" i="1"/>
  <c r="U8034" i="1"/>
  <c r="V8034" i="1"/>
  <c r="W8034" i="1"/>
  <c r="U8036" i="1"/>
  <c r="W8036" i="1"/>
  <c r="V8038" i="1"/>
  <c r="U8038" i="1"/>
  <c r="W8038" i="1"/>
  <c r="U8040" i="1"/>
  <c r="V8040" i="1"/>
  <c r="W8040" i="1"/>
  <c r="U8042" i="1"/>
  <c r="V8042" i="1"/>
  <c r="W8042" i="1"/>
  <c r="U8044" i="1"/>
  <c r="W8044" i="1"/>
  <c r="V8046" i="1"/>
  <c r="U8046" i="1"/>
  <c r="W8046" i="1"/>
  <c r="U8048" i="1"/>
  <c r="V8048" i="1"/>
  <c r="W8048" i="1"/>
  <c r="W8050" i="1"/>
  <c r="U8050" i="1"/>
  <c r="V8050" i="1"/>
  <c r="U8052" i="1"/>
  <c r="W8052" i="1"/>
  <c r="V8054" i="1"/>
  <c r="U8054" i="1"/>
  <c r="W8054" i="1"/>
  <c r="W8056" i="1"/>
  <c r="U8056" i="1"/>
  <c r="V8056" i="1"/>
  <c r="U8058" i="1"/>
  <c r="V8058" i="1"/>
  <c r="W8058" i="1"/>
  <c r="U8060" i="1"/>
  <c r="W8060" i="1"/>
  <c r="V8062" i="1"/>
  <c r="U8062" i="1"/>
  <c r="W8062" i="1"/>
  <c r="U8064" i="1"/>
  <c r="V8064" i="1"/>
  <c r="W8064" i="1"/>
  <c r="U8066" i="1"/>
  <c r="V8066" i="1"/>
  <c r="W8066" i="1"/>
  <c r="U8068" i="1"/>
  <c r="W8068" i="1"/>
  <c r="V8070" i="1"/>
  <c r="U8070" i="1"/>
  <c r="W8070" i="1"/>
  <c r="U8072" i="1"/>
  <c r="V8072" i="1"/>
  <c r="W8072" i="1"/>
  <c r="W8074" i="1"/>
  <c r="U8074" i="1"/>
  <c r="V8074" i="1"/>
  <c r="U8076" i="1"/>
  <c r="W8076" i="1"/>
  <c r="V8078" i="1"/>
  <c r="U8078" i="1"/>
  <c r="W8078" i="1"/>
  <c r="W8080" i="1"/>
  <c r="U8080" i="1"/>
  <c r="V8080" i="1"/>
  <c r="U8082" i="1"/>
  <c r="V8082" i="1"/>
  <c r="W8082" i="1"/>
  <c r="U8084" i="1"/>
  <c r="W8084" i="1"/>
  <c r="V8086" i="1"/>
  <c r="U8086" i="1"/>
  <c r="W8086" i="1"/>
  <c r="U8088" i="1"/>
  <c r="V8088" i="1"/>
  <c r="W8088" i="1"/>
  <c r="U8090" i="1"/>
  <c r="V8090" i="1"/>
  <c r="W8090" i="1"/>
  <c r="U8092" i="1"/>
  <c r="W8092" i="1"/>
  <c r="V8094" i="1"/>
  <c r="U8094" i="1"/>
  <c r="W8094" i="1"/>
  <c r="U8096" i="1"/>
  <c r="V8096" i="1"/>
  <c r="W8096" i="1"/>
  <c r="U8098" i="1"/>
  <c r="V8098" i="1"/>
  <c r="W8098" i="1"/>
  <c r="U8100" i="1"/>
  <c r="W8100" i="1"/>
  <c r="V8102" i="1"/>
  <c r="U8102" i="1"/>
  <c r="W8102" i="1"/>
  <c r="U8104" i="1"/>
  <c r="V8104" i="1"/>
  <c r="W8104" i="1"/>
  <c r="V8106" i="1"/>
  <c r="W8106" i="1"/>
  <c r="U8106" i="1"/>
  <c r="U8108" i="1"/>
  <c r="W8108" i="1"/>
  <c r="V8110" i="1"/>
  <c r="U8110" i="1"/>
  <c r="W8110" i="1"/>
  <c r="U8112" i="1"/>
  <c r="V8112" i="1"/>
  <c r="W8112" i="1"/>
  <c r="W8114" i="1"/>
  <c r="U8114" i="1"/>
  <c r="V8114" i="1"/>
  <c r="U8116" i="1"/>
  <c r="W8116" i="1"/>
  <c r="V8118" i="1"/>
  <c r="U8118" i="1"/>
  <c r="W8118" i="1"/>
  <c r="V8120" i="1"/>
  <c r="W8120" i="1"/>
  <c r="U8120" i="1"/>
  <c r="U8122" i="1"/>
  <c r="V8122" i="1"/>
  <c r="W8122" i="1"/>
  <c r="U8124" i="1"/>
  <c r="W8124" i="1"/>
  <c r="V8126" i="1"/>
  <c r="U8126" i="1"/>
  <c r="W8126" i="1"/>
  <c r="W8128" i="1"/>
  <c r="U8128" i="1"/>
  <c r="V8128" i="1"/>
  <c r="U8130" i="1"/>
  <c r="V8130" i="1"/>
  <c r="W8130" i="1"/>
  <c r="U8132" i="1"/>
  <c r="W8132" i="1"/>
  <c r="V8134" i="1"/>
  <c r="W8134" i="1"/>
  <c r="U8134" i="1"/>
  <c r="U8136" i="1"/>
  <c r="V8136" i="1"/>
  <c r="W8136" i="1"/>
  <c r="U8138" i="1"/>
  <c r="V8138" i="1"/>
  <c r="W8138" i="1"/>
  <c r="V8142" i="1"/>
  <c r="U8142" i="1"/>
  <c r="W8142" i="1"/>
  <c r="U8144" i="1"/>
  <c r="V8144" i="1"/>
  <c r="W8144" i="1"/>
  <c r="U8146" i="1"/>
  <c r="V8146" i="1"/>
  <c r="W8146" i="1"/>
  <c r="V8150" i="1"/>
  <c r="U8150" i="1"/>
  <c r="W8150" i="1"/>
  <c r="U8152" i="1"/>
  <c r="V8152" i="1"/>
  <c r="W8152" i="1"/>
  <c r="V8154" i="1"/>
  <c r="W8154" i="1"/>
  <c r="U8154" i="1"/>
  <c r="V8158" i="1"/>
  <c r="U8158" i="1"/>
  <c r="W8158" i="1"/>
  <c r="U8162" i="1"/>
  <c r="V8162" i="1"/>
  <c r="W8162" i="1"/>
  <c r="V8166" i="1"/>
  <c r="U8166" i="1"/>
  <c r="W8170" i="1"/>
  <c r="U8170" i="1"/>
  <c r="V8170" i="1"/>
  <c r="V8174" i="1"/>
  <c r="U8174" i="1"/>
  <c r="U8178" i="1"/>
  <c r="V8178" i="1"/>
  <c r="W8178" i="1"/>
  <c r="V8182" i="1"/>
  <c r="U8182" i="1"/>
  <c r="W8186" i="1"/>
  <c r="U8186" i="1"/>
  <c r="V8186" i="1"/>
  <c r="V8190" i="1"/>
  <c r="U8190" i="1"/>
  <c r="U8194" i="1"/>
  <c r="V8194" i="1"/>
  <c r="W8194" i="1"/>
  <c r="V8198" i="1"/>
  <c r="U8198" i="1"/>
  <c r="W8202" i="1"/>
  <c r="U8202" i="1"/>
  <c r="V8202" i="1"/>
  <c r="V8206" i="1"/>
  <c r="U8206" i="1"/>
  <c r="U8210" i="1"/>
  <c r="V8210" i="1"/>
  <c r="W8210" i="1"/>
  <c r="V8214" i="1"/>
  <c r="U8214" i="1"/>
  <c r="W8218" i="1"/>
  <c r="U8218" i="1"/>
  <c r="V8218" i="1"/>
  <c r="V8222" i="1"/>
  <c r="U8222" i="1"/>
  <c r="U8226" i="1"/>
  <c r="V8226" i="1"/>
  <c r="W8226" i="1"/>
  <c r="V8230" i="1"/>
  <c r="U8230" i="1"/>
  <c r="W8234" i="1"/>
  <c r="U8234" i="1"/>
  <c r="V8234" i="1"/>
  <c r="V8238" i="1"/>
  <c r="U8238" i="1"/>
  <c r="U8242" i="1"/>
  <c r="V8242" i="1"/>
  <c r="W8242" i="1"/>
  <c r="V8246" i="1"/>
  <c r="U8246" i="1"/>
  <c r="V8248" i="1"/>
  <c r="W8248" i="1"/>
  <c r="U8250" i="1"/>
  <c r="V8250" i="1"/>
  <c r="W8250" i="1"/>
  <c r="V8254" i="1"/>
  <c r="U8254" i="1"/>
  <c r="V8256" i="1"/>
  <c r="W8256" i="1"/>
  <c r="U8258" i="1"/>
  <c r="V8258" i="1"/>
  <c r="W8258" i="1"/>
  <c r="V8262" i="1"/>
  <c r="U8262" i="1"/>
  <c r="V8264" i="1"/>
  <c r="W8264" i="1"/>
  <c r="U8266" i="1"/>
  <c r="V8266" i="1"/>
  <c r="W8266" i="1"/>
  <c r="V8270" i="1"/>
  <c r="U8270" i="1"/>
  <c r="V8272" i="1"/>
  <c r="W8272" i="1"/>
  <c r="W8274" i="1"/>
  <c r="U8274" i="1"/>
  <c r="V8274" i="1"/>
  <c r="V8278" i="1"/>
  <c r="U8278" i="1"/>
  <c r="V8280" i="1"/>
  <c r="W8280" i="1"/>
  <c r="U8282" i="1"/>
  <c r="V8282" i="1"/>
  <c r="W8282" i="1"/>
  <c r="V8286" i="1"/>
  <c r="U8286" i="1"/>
  <c r="V8288" i="1"/>
  <c r="W8288" i="1"/>
  <c r="U8290" i="1"/>
  <c r="V8290" i="1"/>
  <c r="W8290" i="1"/>
  <c r="V8294" i="1"/>
  <c r="U8294" i="1"/>
  <c r="V8296" i="1"/>
  <c r="W8296" i="1"/>
  <c r="W8298" i="1"/>
  <c r="U8298" i="1"/>
  <c r="V8298" i="1"/>
  <c r="V8302" i="1"/>
  <c r="U8302" i="1"/>
  <c r="V8304" i="1"/>
  <c r="W8304" i="1"/>
  <c r="U8306" i="1"/>
  <c r="V8306" i="1"/>
  <c r="W8306" i="1"/>
  <c r="V8310" i="1"/>
  <c r="U8310" i="1"/>
  <c r="V8312" i="1"/>
  <c r="W8312" i="1"/>
  <c r="U8314" i="1"/>
  <c r="V8314" i="1"/>
  <c r="W8314" i="1"/>
  <c r="V8318" i="1"/>
  <c r="U8318" i="1"/>
  <c r="V8320" i="1"/>
  <c r="W8320" i="1"/>
  <c r="V8322" i="1"/>
  <c r="W8322" i="1"/>
  <c r="U8322" i="1"/>
  <c r="V8326" i="1"/>
  <c r="U8326" i="1"/>
  <c r="V8328" i="1"/>
  <c r="W8328" i="1"/>
  <c r="U8330" i="1"/>
  <c r="V8330" i="1"/>
  <c r="W8330" i="1"/>
  <c r="V8334" i="1"/>
  <c r="U8334" i="1"/>
  <c r="U8336" i="1"/>
  <c r="V8336" i="1"/>
  <c r="W8336" i="1"/>
  <c r="U8338" i="1"/>
  <c r="V8338" i="1"/>
  <c r="W8338" i="1"/>
  <c r="V8342" i="1"/>
  <c r="U8342" i="1"/>
  <c r="W8342" i="1"/>
  <c r="U8344" i="1"/>
  <c r="V8344" i="1"/>
  <c r="W8344" i="1"/>
  <c r="U8346" i="1"/>
  <c r="V8346" i="1"/>
  <c r="W8346" i="1"/>
  <c r="V8350" i="1"/>
  <c r="U8350" i="1"/>
  <c r="W8350" i="1"/>
  <c r="W8352" i="1"/>
  <c r="U8352" i="1"/>
  <c r="V8352" i="1"/>
  <c r="U8354" i="1"/>
  <c r="V8354" i="1"/>
  <c r="W8354" i="1"/>
  <c r="V8358" i="1"/>
  <c r="U8358" i="1"/>
  <c r="W8358" i="1"/>
  <c r="U8360" i="1"/>
  <c r="V8360" i="1"/>
  <c r="W8360" i="1"/>
  <c r="U8362" i="1"/>
  <c r="V8362" i="1"/>
  <c r="W8362" i="1"/>
  <c r="V8366" i="1"/>
  <c r="U8366" i="1"/>
  <c r="W8366" i="1"/>
  <c r="W8368" i="1"/>
  <c r="U8368" i="1"/>
  <c r="V8368" i="1"/>
  <c r="U8370" i="1"/>
  <c r="V8370" i="1"/>
  <c r="W8370" i="1"/>
  <c r="V8374" i="1"/>
  <c r="U8374" i="1"/>
  <c r="W8374" i="1"/>
  <c r="U8376" i="1"/>
  <c r="V8376" i="1"/>
  <c r="W8376" i="1"/>
  <c r="U8378" i="1"/>
  <c r="V8378" i="1"/>
  <c r="W8378" i="1"/>
  <c r="V8380" i="1"/>
  <c r="W8380" i="1"/>
  <c r="V8382" i="1"/>
  <c r="W8382" i="1"/>
  <c r="U8382" i="1"/>
  <c r="U8384" i="1"/>
  <c r="V8384" i="1"/>
  <c r="W8384" i="1"/>
  <c r="U8386" i="1"/>
  <c r="V8386" i="1"/>
  <c r="W8386" i="1"/>
  <c r="V8388" i="1"/>
  <c r="W8388" i="1"/>
  <c r="U8388" i="1"/>
  <c r="V8390" i="1"/>
  <c r="U8390" i="1"/>
  <c r="W8390" i="1"/>
  <c r="U8392" i="1"/>
  <c r="V8392" i="1"/>
  <c r="W8392" i="1"/>
  <c r="U8394" i="1"/>
  <c r="V8394" i="1"/>
  <c r="W8394" i="1"/>
  <c r="V8398" i="1"/>
  <c r="U8398" i="1"/>
  <c r="W8398" i="1"/>
  <c r="U8400" i="1"/>
  <c r="V8400" i="1"/>
  <c r="W8400" i="1"/>
  <c r="U8402" i="1"/>
  <c r="V8402" i="1"/>
  <c r="W8402" i="1"/>
  <c r="V8406" i="1"/>
  <c r="U8406" i="1"/>
  <c r="W8406" i="1"/>
  <c r="U8408" i="1"/>
  <c r="V8408" i="1"/>
  <c r="W8408" i="1"/>
  <c r="U8410" i="1"/>
  <c r="V8410" i="1"/>
  <c r="W8410" i="1"/>
  <c r="V8412" i="1"/>
  <c r="U8412" i="1"/>
  <c r="W8412" i="1"/>
  <c r="V8414" i="1"/>
  <c r="U8414" i="1"/>
  <c r="W8414" i="1"/>
  <c r="U8416" i="1"/>
  <c r="V8416" i="1"/>
  <c r="W8416" i="1"/>
  <c r="U8418" i="1"/>
  <c r="V8418" i="1"/>
  <c r="W8418" i="1"/>
  <c r="V8420" i="1"/>
  <c r="W8420" i="1"/>
  <c r="V8422" i="1"/>
  <c r="U8422" i="1"/>
  <c r="W8422" i="1"/>
  <c r="U8424" i="1"/>
  <c r="V8424" i="1"/>
  <c r="W8424" i="1"/>
  <c r="U8426" i="1"/>
  <c r="V8426" i="1"/>
  <c r="W8426" i="1"/>
  <c r="V8430" i="1"/>
  <c r="U8430" i="1"/>
  <c r="U8432" i="1"/>
  <c r="V8432" i="1"/>
  <c r="W8432" i="1"/>
  <c r="U8434" i="1"/>
  <c r="V8434" i="1"/>
  <c r="W8434" i="1"/>
  <c r="V8436" i="1"/>
  <c r="W8436" i="1"/>
  <c r="V8438" i="1"/>
  <c r="U8438" i="1"/>
  <c r="V8440" i="1"/>
  <c r="W8440" i="1"/>
  <c r="U8440" i="1"/>
  <c r="U8442" i="1"/>
  <c r="V8442" i="1"/>
  <c r="W8442" i="1"/>
  <c r="V8446" i="1"/>
  <c r="U8446" i="1"/>
  <c r="U8448" i="1"/>
  <c r="V8448" i="1"/>
  <c r="W8448" i="1"/>
  <c r="V8450" i="1"/>
  <c r="W8450" i="1"/>
  <c r="U8450" i="1"/>
  <c r="V8452" i="1"/>
  <c r="U8452" i="1"/>
  <c r="W8452" i="1"/>
  <c r="V8454" i="1"/>
  <c r="U8454" i="1"/>
  <c r="V8456" i="1"/>
  <c r="W8456" i="1"/>
  <c r="U8456" i="1"/>
  <c r="U8458" i="1"/>
  <c r="V8458" i="1"/>
  <c r="W8458" i="1"/>
  <c r="V8462" i="1"/>
  <c r="U8462" i="1"/>
  <c r="U8464" i="1"/>
  <c r="V8464" i="1"/>
  <c r="W8464" i="1"/>
  <c r="U8466" i="1"/>
  <c r="V8466" i="1"/>
  <c r="W8466" i="1"/>
  <c r="V8468" i="1"/>
  <c r="U8468" i="1"/>
  <c r="W8468" i="1"/>
  <c r="V8470" i="1"/>
  <c r="U8470" i="1"/>
  <c r="U8472" i="1"/>
  <c r="V8472" i="1"/>
  <c r="W8472" i="1"/>
  <c r="U8474" i="1"/>
  <c r="V8474" i="1"/>
  <c r="W8474" i="1"/>
  <c r="V8478" i="1"/>
  <c r="U8478" i="1"/>
  <c r="V8480" i="1"/>
  <c r="W8480" i="1"/>
  <c r="U8480" i="1"/>
  <c r="U8482" i="1"/>
  <c r="V8482" i="1"/>
  <c r="W8482" i="1"/>
  <c r="V8484" i="1"/>
  <c r="U8484" i="1"/>
  <c r="W8484" i="1"/>
  <c r="V8486" i="1"/>
  <c r="U8486" i="1"/>
  <c r="U8488" i="1"/>
  <c r="V8488" i="1"/>
  <c r="W8488" i="1"/>
  <c r="U8490" i="1"/>
  <c r="V8490" i="1"/>
  <c r="W8490" i="1"/>
  <c r="V8494" i="1"/>
  <c r="U8494" i="1"/>
  <c r="W8496" i="1"/>
  <c r="U8496" i="1"/>
  <c r="V8496" i="1"/>
  <c r="U8498" i="1"/>
  <c r="V8498" i="1"/>
  <c r="W8498" i="1"/>
  <c r="V8500" i="1"/>
  <c r="U8500" i="1"/>
  <c r="W8500" i="1"/>
  <c r="V8502" i="1"/>
  <c r="U8502" i="1"/>
  <c r="U8504" i="1"/>
  <c r="V8504" i="1"/>
  <c r="W8504" i="1"/>
  <c r="U8506" i="1"/>
  <c r="V8506" i="1"/>
  <c r="W8506" i="1"/>
  <c r="V8508" i="1"/>
  <c r="W8508" i="1"/>
  <c r="V8510" i="1"/>
  <c r="U8510" i="1"/>
  <c r="W8512" i="1"/>
  <c r="U8512" i="1"/>
  <c r="V8512" i="1"/>
  <c r="U8514" i="1"/>
  <c r="V8514" i="1"/>
  <c r="W8514" i="1"/>
  <c r="V8516" i="1"/>
  <c r="U8516" i="1"/>
  <c r="W8516" i="1"/>
  <c r="V8518" i="1"/>
  <c r="U8518" i="1"/>
  <c r="U8520" i="1"/>
  <c r="V8520" i="1"/>
  <c r="W8520" i="1"/>
  <c r="U8522" i="1"/>
  <c r="V8522" i="1"/>
  <c r="W8522" i="1"/>
  <c r="U8524" i="1"/>
  <c r="W8524" i="1"/>
  <c r="V8528" i="1"/>
  <c r="W8528" i="1"/>
  <c r="U8528" i="1"/>
  <c r="W8530" i="1"/>
  <c r="U8530" i="1"/>
  <c r="V8530" i="1"/>
  <c r="W8532" i="1"/>
  <c r="V8532" i="1"/>
  <c r="W8536" i="1"/>
  <c r="U8536" i="1"/>
  <c r="V8536" i="1"/>
  <c r="U8538" i="1"/>
  <c r="V8538" i="1"/>
  <c r="W8538" i="1"/>
  <c r="U8540" i="1"/>
  <c r="V8540" i="1"/>
  <c r="W8540" i="1"/>
  <c r="U8544" i="1"/>
  <c r="V8544" i="1"/>
  <c r="W8544" i="1"/>
  <c r="U8546" i="1"/>
  <c r="V8546" i="1"/>
  <c r="W8546" i="1"/>
  <c r="U8552" i="1"/>
  <c r="V8552" i="1"/>
  <c r="W8552" i="1"/>
  <c r="U8554" i="1"/>
  <c r="V8554" i="1"/>
  <c r="W8554" i="1"/>
  <c r="U8556" i="1"/>
  <c r="V8556" i="1"/>
  <c r="W8556" i="1"/>
  <c r="U8560" i="1"/>
  <c r="V8560" i="1"/>
  <c r="W8560" i="1"/>
  <c r="U8562" i="1"/>
  <c r="V8562" i="1"/>
  <c r="W8562" i="1"/>
  <c r="U8564" i="1"/>
  <c r="V8564" i="1"/>
  <c r="W8564" i="1"/>
  <c r="U8568" i="1"/>
  <c r="V8568" i="1"/>
  <c r="W8568" i="1"/>
  <c r="U8570" i="1"/>
  <c r="V8570" i="1"/>
  <c r="W8570" i="1"/>
  <c r="V8572" i="1"/>
  <c r="U8572" i="1"/>
  <c r="U8576" i="1"/>
  <c r="V8576" i="1"/>
  <c r="W8576" i="1"/>
  <c r="U8578" i="1"/>
  <c r="V8578" i="1"/>
  <c r="W8578" i="1"/>
  <c r="V8580" i="1"/>
  <c r="W8580" i="1"/>
  <c r="U8580" i="1"/>
  <c r="U8584" i="1"/>
  <c r="V8584" i="1"/>
  <c r="W8584" i="1"/>
  <c r="W8586" i="1"/>
  <c r="U8586" i="1"/>
  <c r="V8586" i="1"/>
  <c r="U8588" i="1"/>
  <c r="V8588" i="1"/>
  <c r="W8588" i="1"/>
  <c r="V8590" i="1"/>
  <c r="U8590" i="1"/>
  <c r="W8590" i="1"/>
  <c r="U8592" i="1"/>
  <c r="V8592" i="1"/>
  <c r="W8592" i="1"/>
  <c r="U8594" i="1"/>
  <c r="V8594" i="1"/>
  <c r="W8594" i="1"/>
  <c r="V8598" i="1"/>
  <c r="W8598" i="1"/>
  <c r="U8600" i="1"/>
  <c r="V8600" i="1"/>
  <c r="W8600" i="1"/>
  <c r="W8602" i="1"/>
  <c r="U8602" i="1"/>
  <c r="V8602" i="1"/>
  <c r="V8606" i="1"/>
  <c r="W8606" i="1"/>
  <c r="U8608" i="1"/>
  <c r="V8608" i="1"/>
  <c r="W8608" i="1"/>
  <c r="V8610" i="1"/>
  <c r="W8610" i="1"/>
  <c r="U8610" i="1"/>
  <c r="U8612" i="1"/>
  <c r="V8612" i="1"/>
  <c r="W8612" i="1"/>
  <c r="V8614" i="1"/>
  <c r="U8614" i="1"/>
  <c r="U8616" i="1"/>
  <c r="V8616" i="1"/>
  <c r="W8616" i="1"/>
  <c r="U8618" i="1"/>
  <c r="V8618" i="1"/>
  <c r="W8618" i="1"/>
  <c r="W8620" i="1"/>
  <c r="V8620" i="1"/>
  <c r="V8622" i="1"/>
  <c r="U8622" i="1"/>
  <c r="W8622" i="1"/>
  <c r="U8624" i="1"/>
  <c r="V8624" i="1"/>
  <c r="W8624" i="1"/>
  <c r="U8626" i="1"/>
  <c r="V8626" i="1"/>
  <c r="W8626" i="1"/>
  <c r="U8628" i="1"/>
  <c r="V8628" i="1"/>
  <c r="W8628" i="1"/>
  <c r="U8630" i="1"/>
  <c r="V8630" i="1"/>
  <c r="W8630" i="1"/>
  <c r="V8632" i="1"/>
  <c r="U8632" i="1"/>
  <c r="U8634" i="1"/>
  <c r="V8634" i="1"/>
  <c r="W8634" i="1"/>
  <c r="W8636" i="1"/>
  <c r="V8636" i="1"/>
  <c r="W8638" i="1"/>
  <c r="U8638" i="1"/>
  <c r="V8638" i="1"/>
  <c r="V8640" i="1"/>
  <c r="W8640" i="1"/>
  <c r="U8642" i="1"/>
  <c r="V8642" i="1"/>
  <c r="W8642" i="1"/>
  <c r="W8644" i="1"/>
  <c r="U8644" i="1"/>
  <c r="V8644" i="1"/>
  <c r="V8646" i="1"/>
  <c r="U8646" i="1"/>
  <c r="V8648" i="1"/>
  <c r="W8648" i="1"/>
  <c r="V8650" i="1"/>
  <c r="W8650" i="1"/>
  <c r="U8650" i="1"/>
  <c r="U8654" i="1"/>
  <c r="W8654" i="1"/>
  <c r="V8654" i="1"/>
  <c r="W8656" i="1"/>
  <c r="U8656" i="1"/>
  <c r="V8656" i="1"/>
  <c r="W8660" i="1"/>
  <c r="U8660" i="1"/>
  <c r="V8660" i="1"/>
  <c r="U8662" i="1"/>
  <c r="V8662" i="1"/>
  <c r="W8662" i="1"/>
  <c r="W8664" i="1"/>
  <c r="V8664" i="1"/>
  <c r="U8664" i="1"/>
  <c r="W8668" i="1"/>
  <c r="U8668" i="1"/>
  <c r="V8668" i="1"/>
  <c r="U8670" i="1"/>
  <c r="V8670" i="1"/>
  <c r="W8670" i="1"/>
  <c r="W8672" i="1"/>
  <c r="U8672" i="1"/>
  <c r="V8672" i="1"/>
  <c r="W8676" i="1"/>
  <c r="U8676" i="1"/>
  <c r="V8676" i="1"/>
  <c r="U8678" i="1"/>
  <c r="V8678" i="1"/>
  <c r="W8678" i="1"/>
  <c r="W8680" i="1"/>
  <c r="U8680" i="1"/>
  <c r="V8680" i="1"/>
  <c r="W8684" i="1"/>
  <c r="U8684" i="1"/>
  <c r="V8684" i="1"/>
  <c r="U8686" i="1"/>
  <c r="V8686" i="1"/>
  <c r="W8686" i="1"/>
  <c r="W8688" i="1"/>
  <c r="U8688" i="1"/>
  <c r="V8688" i="1"/>
  <c r="W8692" i="1"/>
  <c r="U8692" i="1"/>
  <c r="V8692" i="1"/>
  <c r="U8694" i="1"/>
  <c r="V8694" i="1"/>
  <c r="W8694" i="1"/>
  <c r="W8696" i="1"/>
  <c r="U8696" i="1"/>
  <c r="V8696" i="1"/>
  <c r="W8700" i="1"/>
  <c r="U8700" i="1"/>
  <c r="V8700" i="1"/>
  <c r="U8702" i="1"/>
  <c r="V8702" i="1"/>
  <c r="W8702" i="1"/>
  <c r="W8704" i="1"/>
  <c r="U8704" i="1"/>
  <c r="V8704" i="1"/>
  <c r="W8708" i="1"/>
  <c r="V8708" i="1"/>
  <c r="U8708" i="1"/>
  <c r="U8710" i="1"/>
  <c r="V8710" i="1"/>
  <c r="W8710" i="1"/>
  <c r="W8712" i="1"/>
  <c r="U8712" i="1"/>
  <c r="V8712" i="1"/>
  <c r="W8716" i="1"/>
  <c r="U8716" i="1"/>
  <c r="V8716" i="1"/>
  <c r="U8718" i="1"/>
  <c r="W8718" i="1"/>
  <c r="V8718" i="1"/>
  <c r="W8720" i="1"/>
  <c r="U8720" i="1"/>
  <c r="V8720" i="1"/>
  <c r="W8724" i="1"/>
  <c r="U8724" i="1"/>
  <c r="V8724" i="1"/>
  <c r="U8726" i="1"/>
  <c r="V8726" i="1"/>
  <c r="W8726" i="1"/>
  <c r="W8728" i="1"/>
  <c r="V8728" i="1"/>
  <c r="U8728" i="1"/>
  <c r="W8732" i="1"/>
  <c r="U8732" i="1"/>
  <c r="V8732" i="1"/>
  <c r="U8734" i="1"/>
  <c r="V8734" i="1"/>
  <c r="W8734" i="1"/>
  <c r="W8736" i="1"/>
  <c r="U8736" i="1"/>
  <c r="V8736" i="1"/>
  <c r="W8740" i="1"/>
  <c r="U8740" i="1"/>
  <c r="V8740" i="1"/>
  <c r="U8742" i="1"/>
  <c r="V8742" i="1"/>
  <c r="W8742" i="1"/>
  <c r="W8744" i="1"/>
  <c r="U8744" i="1"/>
  <c r="V8744" i="1"/>
  <c r="W8748" i="1"/>
  <c r="U8748" i="1"/>
  <c r="V8748" i="1"/>
  <c r="U8750" i="1"/>
  <c r="V8750" i="1"/>
  <c r="W8750" i="1"/>
  <c r="W8752" i="1"/>
  <c r="U8752" i="1"/>
  <c r="V8752" i="1"/>
  <c r="W8756" i="1"/>
  <c r="U8756" i="1"/>
  <c r="V8756" i="1"/>
  <c r="U8758" i="1"/>
  <c r="V8758" i="1"/>
  <c r="W8758" i="1"/>
  <c r="W8760" i="1"/>
  <c r="U8760" i="1"/>
  <c r="V8760" i="1"/>
  <c r="W8764" i="1"/>
  <c r="U8764" i="1"/>
  <c r="V8764" i="1"/>
  <c r="U8766" i="1"/>
  <c r="V8766" i="1"/>
  <c r="W8766" i="1"/>
  <c r="W8768" i="1"/>
  <c r="U8768" i="1"/>
  <c r="V8768" i="1"/>
  <c r="W8772" i="1"/>
  <c r="V8772" i="1"/>
  <c r="U8772" i="1"/>
  <c r="U8774" i="1"/>
  <c r="V8774" i="1"/>
  <c r="W8774" i="1"/>
  <c r="W8776" i="1"/>
  <c r="U8776" i="1"/>
  <c r="V8776" i="1"/>
  <c r="W8780" i="1"/>
  <c r="U8780" i="1"/>
  <c r="V8780" i="1"/>
  <c r="U8782" i="1"/>
  <c r="W8782" i="1"/>
  <c r="V8782" i="1"/>
  <c r="W8784" i="1"/>
  <c r="U8784" i="1"/>
  <c r="V8784" i="1"/>
  <c r="W8788" i="1"/>
  <c r="U8788" i="1"/>
  <c r="V8788" i="1"/>
  <c r="U8790" i="1"/>
  <c r="V8790" i="1"/>
  <c r="W8790" i="1"/>
  <c r="W8792" i="1"/>
  <c r="V8792" i="1"/>
  <c r="U8792" i="1"/>
  <c r="W8796" i="1"/>
  <c r="U8796" i="1"/>
  <c r="V8796" i="1"/>
  <c r="U8798" i="1"/>
  <c r="V8798" i="1"/>
  <c r="W8798" i="1"/>
  <c r="W8800" i="1"/>
  <c r="U8800" i="1"/>
  <c r="V8800" i="1"/>
  <c r="W8804" i="1"/>
  <c r="U8804" i="1"/>
  <c r="V8804" i="1"/>
  <c r="U8806" i="1"/>
  <c r="V8806" i="1"/>
  <c r="W8806" i="1"/>
  <c r="W8808" i="1"/>
  <c r="U8808" i="1"/>
  <c r="V8808" i="1"/>
  <c r="W8812" i="1"/>
  <c r="U8812" i="1"/>
  <c r="V8812" i="1"/>
  <c r="U8814" i="1"/>
  <c r="V8814" i="1"/>
  <c r="W8814" i="1"/>
  <c r="W8816" i="1"/>
  <c r="U8816" i="1"/>
  <c r="V8816" i="1"/>
  <c r="W8820" i="1"/>
  <c r="U8820" i="1"/>
  <c r="V8820" i="1"/>
  <c r="U8822" i="1"/>
  <c r="V8822" i="1"/>
  <c r="W8822" i="1"/>
  <c r="U8824" i="1"/>
  <c r="V8824" i="1"/>
  <c r="W8828" i="1"/>
  <c r="U8828" i="1"/>
  <c r="V8828" i="1"/>
  <c r="U8830" i="1"/>
  <c r="V8830" i="1"/>
  <c r="W8830" i="1"/>
  <c r="U8832" i="1"/>
  <c r="V8832" i="1"/>
  <c r="W8836" i="1"/>
  <c r="U8836" i="1"/>
  <c r="V8836" i="1"/>
  <c r="U8838" i="1"/>
  <c r="V8838" i="1"/>
  <c r="W8838" i="1"/>
  <c r="U8840" i="1"/>
  <c r="V8840" i="1"/>
  <c r="W8844" i="1"/>
  <c r="U8844" i="1"/>
  <c r="V8844" i="1"/>
  <c r="U8846" i="1"/>
  <c r="V8846" i="1"/>
  <c r="W8846" i="1"/>
  <c r="U8848" i="1"/>
  <c r="V8848" i="1"/>
  <c r="W8852" i="1"/>
  <c r="U8852" i="1"/>
  <c r="V8852" i="1"/>
  <c r="U8854" i="1"/>
  <c r="V8854" i="1"/>
  <c r="W8854" i="1"/>
  <c r="U8856" i="1"/>
  <c r="V8856" i="1"/>
  <c r="W8856" i="1"/>
  <c r="W8860" i="1"/>
  <c r="U8860" i="1"/>
  <c r="V8860" i="1"/>
  <c r="U8862" i="1"/>
  <c r="V8862" i="1"/>
  <c r="W8862" i="1"/>
  <c r="U8864" i="1"/>
  <c r="V8864" i="1"/>
  <c r="W8864" i="1"/>
  <c r="W8868" i="1"/>
  <c r="U8868" i="1"/>
  <c r="V8868" i="1"/>
  <c r="U8870" i="1"/>
  <c r="V8870" i="1"/>
  <c r="W8870" i="1"/>
  <c r="U8872" i="1"/>
  <c r="V8872" i="1"/>
  <c r="W8872" i="1"/>
  <c r="W8876" i="1"/>
  <c r="U8876" i="1"/>
  <c r="V8876" i="1"/>
  <c r="U8878" i="1"/>
  <c r="V8878" i="1"/>
  <c r="W8878" i="1"/>
  <c r="U8880" i="1"/>
  <c r="V8880" i="1"/>
  <c r="W8880" i="1"/>
  <c r="U8882" i="1"/>
  <c r="W8882" i="1"/>
  <c r="W8884" i="1"/>
  <c r="U8884" i="1"/>
  <c r="V8884" i="1"/>
  <c r="U8886" i="1"/>
  <c r="V8886" i="1"/>
  <c r="W8886" i="1"/>
  <c r="U8888" i="1"/>
  <c r="V8888" i="1"/>
  <c r="W8888" i="1"/>
  <c r="U8890" i="1"/>
  <c r="W8890" i="1"/>
  <c r="W8892" i="1"/>
  <c r="U8892" i="1"/>
  <c r="V8892" i="1"/>
  <c r="U8894" i="1"/>
  <c r="V8894" i="1"/>
  <c r="W8894" i="1"/>
  <c r="U8896" i="1"/>
  <c r="V8896" i="1"/>
  <c r="W8896" i="1"/>
  <c r="U8898" i="1"/>
  <c r="W8898" i="1"/>
  <c r="W8900" i="1"/>
  <c r="U8900" i="1"/>
  <c r="V8900" i="1"/>
  <c r="U8902" i="1"/>
  <c r="V8902" i="1"/>
  <c r="W8902" i="1"/>
  <c r="U8904" i="1"/>
  <c r="V8904" i="1"/>
  <c r="W8904" i="1"/>
  <c r="U8906" i="1"/>
  <c r="W8906" i="1"/>
  <c r="W8908" i="1"/>
  <c r="U8908" i="1"/>
  <c r="V8908" i="1"/>
  <c r="U8910" i="1"/>
  <c r="V8910" i="1"/>
  <c r="W8910" i="1"/>
  <c r="U8912" i="1"/>
  <c r="V8912" i="1"/>
  <c r="W8912" i="1"/>
  <c r="U8914" i="1"/>
  <c r="W8914" i="1"/>
  <c r="W8916" i="1"/>
  <c r="V8916" i="1"/>
  <c r="U8916" i="1"/>
  <c r="U8918" i="1"/>
  <c r="V8918" i="1"/>
  <c r="W8918" i="1"/>
  <c r="U8920" i="1"/>
  <c r="V8920" i="1"/>
  <c r="W8920" i="1"/>
  <c r="W8924" i="1"/>
  <c r="U8924" i="1"/>
  <c r="V8924" i="1"/>
  <c r="U8926" i="1"/>
  <c r="V8926" i="1"/>
  <c r="W8926" i="1"/>
  <c r="U8928" i="1"/>
  <c r="V8928" i="1"/>
  <c r="W8928" i="1"/>
  <c r="W8932" i="1"/>
  <c r="V8932" i="1"/>
  <c r="U8932" i="1"/>
  <c r="U8934" i="1"/>
  <c r="V8934" i="1"/>
  <c r="W8934" i="1"/>
  <c r="U8936" i="1"/>
  <c r="V8936" i="1"/>
  <c r="W8936" i="1"/>
  <c r="W8940" i="1"/>
  <c r="U8940" i="1"/>
  <c r="V8940" i="1"/>
  <c r="U8942" i="1"/>
  <c r="V8942" i="1"/>
  <c r="W8942" i="1"/>
  <c r="U8944" i="1"/>
  <c r="V8944" i="1"/>
  <c r="W8944" i="1"/>
  <c r="W8948" i="1"/>
  <c r="V8948" i="1"/>
  <c r="U8948" i="1"/>
  <c r="U8950" i="1"/>
  <c r="V8950" i="1"/>
  <c r="W8950" i="1"/>
  <c r="U8952" i="1"/>
  <c r="V8952" i="1"/>
  <c r="W8952" i="1"/>
  <c r="W8956" i="1"/>
  <c r="U8956" i="1"/>
  <c r="V8956" i="1"/>
  <c r="U8958" i="1"/>
  <c r="V8958" i="1"/>
  <c r="W8958" i="1"/>
  <c r="U8960" i="1"/>
  <c r="V8960" i="1"/>
  <c r="W8960" i="1"/>
  <c r="W8964" i="1"/>
  <c r="V8964" i="1"/>
  <c r="U8964" i="1"/>
  <c r="U8966" i="1"/>
  <c r="V8966" i="1"/>
  <c r="W8966" i="1"/>
  <c r="U8968" i="1"/>
  <c r="V8968" i="1"/>
  <c r="W8968" i="1"/>
  <c r="V8972" i="1"/>
  <c r="U8972" i="1"/>
  <c r="U8974" i="1"/>
  <c r="V8974" i="1"/>
  <c r="W8974" i="1"/>
  <c r="U8976" i="1"/>
  <c r="V8976" i="1"/>
  <c r="W8976" i="1"/>
  <c r="V8980" i="1"/>
  <c r="U8980" i="1"/>
  <c r="U8982" i="1"/>
  <c r="V8982" i="1"/>
  <c r="W8982" i="1"/>
  <c r="U8984" i="1"/>
  <c r="V8984" i="1"/>
  <c r="W8984" i="1"/>
  <c r="V8988" i="1"/>
  <c r="U8988" i="1"/>
  <c r="U8990" i="1"/>
  <c r="V8990" i="1"/>
  <c r="W8990" i="1"/>
  <c r="U8992" i="1"/>
  <c r="V8992" i="1"/>
  <c r="W8992" i="1"/>
  <c r="V8996" i="1"/>
  <c r="U8996" i="1"/>
  <c r="U8998" i="1"/>
  <c r="V8998" i="1"/>
  <c r="W8998" i="1"/>
  <c r="U9000" i="1"/>
  <c r="V9000" i="1"/>
  <c r="W9000" i="1"/>
  <c r="W9004" i="1"/>
  <c r="V9004" i="1"/>
  <c r="U9004" i="1"/>
  <c r="U9008" i="1"/>
  <c r="V9008" i="1"/>
  <c r="W9008" i="1"/>
  <c r="U9012" i="1"/>
  <c r="V9012" i="1"/>
  <c r="W9012" i="1"/>
  <c r="V9014" i="1"/>
  <c r="U9014" i="1"/>
  <c r="U9016" i="1"/>
  <c r="V9016" i="1"/>
  <c r="W9016" i="1"/>
  <c r="V9020" i="1"/>
  <c r="U9020" i="1"/>
  <c r="U9024" i="1"/>
  <c r="V9024" i="1"/>
  <c r="W9024" i="1"/>
  <c r="V9028" i="1"/>
  <c r="U9028" i="1"/>
  <c r="U9032" i="1"/>
  <c r="V9032" i="1"/>
  <c r="W9032" i="1"/>
  <c r="V9036" i="1"/>
  <c r="U9036" i="1"/>
  <c r="U9040" i="1"/>
  <c r="V9040" i="1"/>
  <c r="W9040" i="1"/>
  <c r="V9044" i="1"/>
  <c r="U9044" i="1"/>
  <c r="U9048" i="1"/>
  <c r="V9048" i="1"/>
  <c r="W9048" i="1"/>
  <c r="V9052" i="1"/>
  <c r="U9052" i="1"/>
  <c r="U9056" i="1"/>
  <c r="V9056" i="1"/>
  <c r="W9056" i="1"/>
  <c r="V9060" i="1"/>
  <c r="U9060" i="1"/>
  <c r="V9062" i="1"/>
  <c r="U9062" i="1"/>
  <c r="U9064" i="1"/>
  <c r="V9064" i="1"/>
  <c r="W9064" i="1"/>
  <c r="V9068" i="1"/>
  <c r="U9068" i="1"/>
  <c r="V9070" i="1"/>
  <c r="U9070" i="1"/>
  <c r="U9072" i="1"/>
  <c r="V9072" i="1"/>
  <c r="W9072" i="1"/>
  <c r="V9076" i="1"/>
  <c r="U9076" i="1"/>
  <c r="V9078" i="1"/>
  <c r="U9078" i="1"/>
  <c r="U9080" i="1"/>
  <c r="W9080" i="1"/>
  <c r="V9080" i="1"/>
  <c r="V9084" i="1"/>
  <c r="U9084" i="1"/>
  <c r="V9086" i="1"/>
  <c r="U9086" i="1"/>
  <c r="U9088" i="1"/>
  <c r="V9088" i="1"/>
  <c r="W9088" i="1"/>
  <c r="V9092" i="1"/>
  <c r="U9092" i="1"/>
  <c r="V9094" i="1"/>
  <c r="U9094" i="1"/>
  <c r="U9096" i="1"/>
  <c r="V9096" i="1"/>
  <c r="W9096" i="1"/>
  <c r="V9100" i="1"/>
  <c r="U9100" i="1"/>
  <c r="V9102" i="1"/>
  <c r="U9102" i="1"/>
  <c r="U9104" i="1"/>
  <c r="V9104" i="1"/>
  <c r="W9104" i="1"/>
  <c r="V9108" i="1"/>
  <c r="U9108" i="1"/>
  <c r="V9110" i="1"/>
  <c r="U9110" i="1"/>
  <c r="U9112" i="1"/>
  <c r="V9112" i="1"/>
  <c r="W9112" i="1"/>
  <c r="V9116" i="1"/>
  <c r="U9116" i="1"/>
  <c r="V9118" i="1"/>
  <c r="U9118" i="1"/>
  <c r="U9120" i="1"/>
  <c r="V9120" i="1"/>
  <c r="W9120" i="1"/>
  <c r="V9124" i="1"/>
  <c r="U9124" i="1"/>
  <c r="V9126" i="1"/>
  <c r="U9126" i="1"/>
  <c r="W9126" i="1"/>
  <c r="U9128" i="1"/>
  <c r="V9128" i="1"/>
  <c r="W9128" i="1"/>
  <c r="V9132" i="1"/>
  <c r="U9132" i="1"/>
  <c r="V9134" i="1"/>
  <c r="U9134" i="1"/>
  <c r="W9134" i="1"/>
  <c r="U9136" i="1"/>
  <c r="V9136" i="1"/>
  <c r="W9136" i="1"/>
  <c r="V9140" i="1"/>
  <c r="U9140" i="1"/>
  <c r="V9142" i="1"/>
  <c r="U9142" i="1"/>
  <c r="W9142" i="1"/>
  <c r="U9144" i="1"/>
  <c r="V9144" i="1"/>
  <c r="W9144" i="1"/>
  <c r="V9148" i="1"/>
  <c r="U9148" i="1"/>
  <c r="V9150" i="1"/>
  <c r="U9150" i="1"/>
  <c r="W9150" i="1"/>
  <c r="U9152" i="1"/>
  <c r="V9152" i="1"/>
  <c r="W9152" i="1"/>
  <c r="V9156" i="1"/>
  <c r="U9156" i="1"/>
  <c r="V9158" i="1"/>
  <c r="U9158" i="1"/>
  <c r="U9160" i="1"/>
  <c r="V9160" i="1"/>
  <c r="V9164" i="1"/>
  <c r="U9164" i="1"/>
  <c r="V9166" i="1"/>
  <c r="U9166" i="1"/>
  <c r="W9166" i="1"/>
  <c r="U9168" i="1"/>
  <c r="V9168" i="1"/>
  <c r="W9168" i="1"/>
  <c r="V9172" i="1"/>
  <c r="U9172" i="1"/>
  <c r="V9174" i="1"/>
  <c r="U9174" i="1"/>
  <c r="U9176" i="1"/>
  <c r="V9176" i="1"/>
  <c r="V9180" i="1"/>
  <c r="U9180" i="1"/>
  <c r="V9182" i="1"/>
  <c r="U9182" i="1"/>
  <c r="W9182" i="1"/>
  <c r="U9184" i="1"/>
  <c r="V9184" i="1"/>
  <c r="W9184" i="1"/>
  <c r="V9188" i="1"/>
  <c r="U9188" i="1"/>
  <c r="V9190" i="1"/>
  <c r="U9190" i="1"/>
  <c r="U9192" i="1"/>
  <c r="V9192" i="1"/>
  <c r="V9196" i="1"/>
  <c r="U9196" i="1"/>
  <c r="V9198" i="1"/>
  <c r="U9198" i="1"/>
  <c r="W9198" i="1"/>
  <c r="U9200" i="1"/>
  <c r="V9200" i="1"/>
  <c r="W9200" i="1"/>
  <c r="V9204" i="1"/>
  <c r="U9204" i="1"/>
  <c r="V9206" i="1"/>
  <c r="U9206" i="1"/>
  <c r="U9208" i="1"/>
  <c r="V9208" i="1"/>
  <c r="V9212" i="1"/>
  <c r="U9212" i="1"/>
  <c r="V9214" i="1"/>
  <c r="U9214" i="1"/>
  <c r="W9214" i="1"/>
  <c r="U9216" i="1"/>
  <c r="V9216" i="1"/>
  <c r="W9216" i="1"/>
  <c r="V9220" i="1"/>
  <c r="U9220" i="1"/>
  <c r="V9222" i="1"/>
  <c r="U9222" i="1"/>
  <c r="U9224" i="1"/>
  <c r="V9224" i="1"/>
  <c r="V9228" i="1"/>
  <c r="U9228" i="1"/>
  <c r="V9230" i="1"/>
  <c r="U9230" i="1"/>
  <c r="W9230" i="1"/>
  <c r="U9232" i="1"/>
  <c r="V9232" i="1"/>
  <c r="W9232" i="1"/>
  <c r="V9236" i="1"/>
  <c r="U9236" i="1"/>
  <c r="V9238" i="1"/>
  <c r="U9238" i="1"/>
  <c r="U9240" i="1"/>
  <c r="V9240" i="1"/>
  <c r="V9244" i="1"/>
  <c r="U9244" i="1"/>
  <c r="V9246" i="1"/>
  <c r="U9246" i="1"/>
  <c r="W9246" i="1"/>
  <c r="U9248" i="1"/>
  <c r="V9248" i="1"/>
  <c r="W9248" i="1"/>
  <c r="V9252" i="1"/>
  <c r="U9252" i="1"/>
  <c r="V9254" i="1"/>
  <c r="U9254" i="1"/>
  <c r="U9256" i="1"/>
  <c r="V9256" i="1"/>
  <c r="V9260" i="1"/>
  <c r="U9260" i="1"/>
  <c r="V9262" i="1"/>
  <c r="U9262" i="1"/>
  <c r="W9262" i="1"/>
  <c r="U9264" i="1"/>
  <c r="V9264" i="1"/>
  <c r="W9264" i="1"/>
  <c r="V9268" i="1"/>
  <c r="U9268" i="1"/>
  <c r="V9278" i="1"/>
  <c r="U9278" i="1"/>
  <c r="W9278" i="1"/>
  <c r="U9280" i="1"/>
  <c r="V9280" i="1"/>
  <c r="W9280" i="1"/>
  <c r="V9284" i="1"/>
  <c r="U9284" i="1"/>
  <c r="V9294" i="1"/>
  <c r="U9294" i="1"/>
  <c r="W9294" i="1"/>
  <c r="U9296" i="1"/>
  <c r="V9296" i="1"/>
  <c r="W9296" i="1"/>
  <c r="V9300" i="1"/>
  <c r="U9300" i="1"/>
  <c r="V9310" i="1"/>
  <c r="U9310" i="1"/>
  <c r="W9310" i="1"/>
  <c r="U9312" i="1"/>
  <c r="V9312" i="1"/>
  <c r="W9312" i="1"/>
  <c r="V9316" i="1"/>
  <c r="U9316" i="1"/>
  <c r="V9326" i="1"/>
  <c r="U9326" i="1"/>
  <c r="W9326" i="1"/>
  <c r="U9328" i="1"/>
  <c r="V9328" i="1"/>
  <c r="W9328" i="1"/>
  <c r="V9332" i="1"/>
  <c r="U9332" i="1"/>
  <c r="V9342" i="1"/>
  <c r="U9342" i="1"/>
  <c r="W9342" i="1"/>
  <c r="U9344" i="1"/>
  <c r="V9344" i="1"/>
  <c r="W9344" i="1"/>
  <c r="V9348" i="1"/>
  <c r="U9348" i="1"/>
  <c r="V9358" i="1"/>
  <c r="U9358" i="1"/>
  <c r="V9627" i="1"/>
  <c r="V9311" i="1"/>
  <c r="W9224" i="1"/>
  <c r="W9174" i="1"/>
  <c r="W9632" i="1"/>
  <c r="U9627" i="1"/>
  <c r="W9616" i="1"/>
  <c r="W9560" i="1"/>
  <c r="W9355" i="1"/>
  <c r="W9295" i="1"/>
  <c r="W9222" i="1"/>
  <c r="V9616" i="1"/>
  <c r="V9560" i="1"/>
  <c r="W9379" i="1"/>
  <c r="V9375" i="1"/>
  <c r="V9355" i="1"/>
  <c r="V9295" i="1"/>
  <c r="W9192" i="1"/>
  <c r="V9379" i="1"/>
  <c r="W9343" i="1"/>
  <c r="W9279" i="1"/>
  <c r="W9240" i="1"/>
  <c r="W9190" i="1"/>
  <c r="W4587" i="1"/>
  <c r="U4587" i="1"/>
  <c r="V4587" i="1"/>
  <c r="U4591" i="1"/>
  <c r="W4591" i="1"/>
  <c r="V4591" i="1"/>
  <c r="V4593" i="1"/>
  <c r="W4593" i="1"/>
  <c r="U4593" i="1"/>
  <c r="U4607" i="1"/>
  <c r="W4607" i="1"/>
  <c r="U4609" i="1"/>
  <c r="V4609" i="1"/>
  <c r="W4609" i="1"/>
  <c r="W4611" i="1"/>
  <c r="U4611" i="1"/>
  <c r="V4611" i="1"/>
  <c r="U4615" i="1"/>
  <c r="V4615" i="1"/>
  <c r="W4615" i="1"/>
  <c r="U4617" i="1"/>
  <c r="W4617" i="1"/>
  <c r="V4617" i="1"/>
  <c r="W4627" i="1"/>
  <c r="V4627" i="1"/>
  <c r="U4629" i="1"/>
  <c r="V4629" i="1"/>
  <c r="W4629" i="1"/>
  <c r="U4631" i="1"/>
  <c r="V4631" i="1"/>
  <c r="W4631" i="1"/>
  <c r="U4637" i="1"/>
  <c r="W4637" i="1"/>
  <c r="W4639" i="1"/>
  <c r="U4639" i="1"/>
  <c r="V4639" i="1"/>
  <c r="U4645" i="1"/>
  <c r="W4645" i="1"/>
  <c r="U4647" i="1"/>
  <c r="V4647" i="1"/>
  <c r="W4647" i="1"/>
  <c r="U4653" i="1"/>
  <c r="W4653" i="1"/>
  <c r="U4655" i="1"/>
  <c r="W4655" i="1"/>
  <c r="V4655" i="1"/>
  <c r="U4661" i="1"/>
  <c r="W4661" i="1"/>
  <c r="U4663" i="1"/>
  <c r="V4663" i="1"/>
  <c r="W4663" i="1"/>
  <c r="U4669" i="1"/>
  <c r="W4669" i="1"/>
  <c r="W4671" i="1"/>
  <c r="U4671" i="1"/>
  <c r="V4671" i="1"/>
  <c r="U4677" i="1"/>
  <c r="W4677" i="1"/>
  <c r="U4679" i="1"/>
  <c r="V4679" i="1"/>
  <c r="W4679" i="1"/>
  <c r="U4685" i="1"/>
  <c r="W4685" i="1"/>
  <c r="U4687" i="1"/>
  <c r="W4687" i="1"/>
  <c r="V4687" i="1"/>
  <c r="U4693" i="1"/>
  <c r="W4693" i="1"/>
  <c r="U4695" i="1"/>
  <c r="V4695" i="1"/>
  <c r="W4695" i="1"/>
  <c r="U4701" i="1"/>
  <c r="V4701" i="1"/>
  <c r="W4701" i="1"/>
  <c r="U4703" i="1"/>
  <c r="V4703" i="1"/>
  <c r="W4703" i="1"/>
  <c r="U4709" i="1"/>
  <c r="V4709" i="1"/>
  <c r="W4709" i="1"/>
  <c r="W4711" i="1"/>
  <c r="U4711" i="1"/>
  <c r="V4711" i="1"/>
  <c r="U4717" i="1"/>
  <c r="V4717" i="1"/>
  <c r="W4717" i="1"/>
  <c r="V4719" i="1"/>
  <c r="W4719" i="1"/>
  <c r="U4719" i="1"/>
  <c r="U4725" i="1"/>
  <c r="W4725" i="1"/>
  <c r="V4725" i="1"/>
  <c r="U4727" i="1"/>
  <c r="V4727" i="1"/>
  <c r="W4727" i="1"/>
  <c r="U4733" i="1"/>
  <c r="V4733" i="1"/>
  <c r="W4733" i="1"/>
  <c r="U4735" i="1"/>
  <c r="V4735" i="1"/>
  <c r="W4735" i="1"/>
  <c r="U4741" i="1"/>
  <c r="V4741" i="1"/>
  <c r="W4741" i="1"/>
  <c r="U4743" i="1"/>
  <c r="W4743" i="1"/>
  <c r="V4743" i="1"/>
  <c r="U4749" i="1"/>
  <c r="W4749" i="1"/>
  <c r="W4751" i="1"/>
  <c r="U4751" i="1"/>
  <c r="V4751" i="1"/>
  <c r="U4757" i="1"/>
  <c r="W4757" i="1"/>
  <c r="V4759" i="1"/>
  <c r="W4759" i="1"/>
  <c r="U4759" i="1"/>
  <c r="U4765" i="1"/>
  <c r="W4765" i="1"/>
  <c r="U4767" i="1"/>
  <c r="V4767" i="1"/>
  <c r="W4767" i="1"/>
  <c r="U4773" i="1"/>
  <c r="W4773" i="1"/>
  <c r="U4775" i="1"/>
  <c r="V4775" i="1"/>
  <c r="W4775" i="1"/>
  <c r="U4781" i="1"/>
  <c r="W4781" i="1"/>
  <c r="U4783" i="1"/>
  <c r="W4783" i="1"/>
  <c r="V4783" i="1"/>
  <c r="U4789" i="1"/>
  <c r="W4789" i="1"/>
  <c r="V4791" i="1"/>
  <c r="W4791" i="1"/>
  <c r="U4791" i="1"/>
  <c r="U4797" i="1"/>
  <c r="W4797" i="1"/>
  <c r="V4799" i="1"/>
  <c r="W4799" i="1"/>
  <c r="U4799" i="1"/>
  <c r="U4805" i="1"/>
  <c r="W4805" i="1"/>
  <c r="V4807" i="1"/>
  <c r="W4807" i="1"/>
  <c r="U4807" i="1"/>
  <c r="U4813" i="1"/>
  <c r="V4813" i="1"/>
  <c r="W4813" i="1"/>
  <c r="U4815" i="1"/>
  <c r="V4815" i="1"/>
  <c r="W4815" i="1"/>
  <c r="U4821" i="1"/>
  <c r="V4821" i="1"/>
  <c r="W4821" i="1"/>
  <c r="U4823" i="1"/>
  <c r="V4823" i="1"/>
  <c r="W4823" i="1"/>
  <c r="U4829" i="1"/>
  <c r="V4829" i="1"/>
  <c r="W4829" i="1"/>
  <c r="W4831" i="1"/>
  <c r="U4831" i="1"/>
  <c r="V4831" i="1"/>
  <c r="U4837" i="1"/>
  <c r="W4837" i="1"/>
  <c r="V4837" i="1"/>
  <c r="V4839" i="1"/>
  <c r="W4839" i="1"/>
  <c r="U4839" i="1"/>
  <c r="U4845" i="1"/>
  <c r="V4845" i="1"/>
  <c r="W4845" i="1"/>
  <c r="U4847" i="1"/>
  <c r="V4847" i="1"/>
  <c r="W4847" i="1"/>
  <c r="U4853" i="1"/>
  <c r="V4853" i="1"/>
  <c r="W4853" i="1"/>
  <c r="W4855" i="1"/>
  <c r="U4855" i="1"/>
  <c r="V4855" i="1"/>
  <c r="U4861" i="1"/>
  <c r="W4861" i="1"/>
  <c r="V4861" i="1"/>
  <c r="V4863" i="1"/>
  <c r="W4863" i="1"/>
  <c r="U4863" i="1"/>
  <c r="U4869" i="1"/>
  <c r="V4869" i="1"/>
  <c r="W4869" i="1"/>
  <c r="U4871" i="1"/>
  <c r="V4871" i="1"/>
  <c r="W4871" i="1"/>
  <c r="U4877" i="1"/>
  <c r="V4877" i="1"/>
  <c r="W4877" i="1"/>
  <c r="U4885" i="1"/>
  <c r="V4885" i="1"/>
  <c r="W4885" i="1"/>
  <c r="U4893" i="1"/>
  <c r="V4893" i="1"/>
  <c r="W4893" i="1"/>
  <c r="U4901" i="1"/>
  <c r="V4901" i="1"/>
  <c r="W4901" i="1"/>
  <c r="U4909" i="1"/>
  <c r="V4909" i="1"/>
  <c r="W4909" i="1"/>
  <c r="U4917" i="1"/>
  <c r="V4917" i="1"/>
  <c r="W4917" i="1"/>
  <c r="U4925" i="1"/>
  <c r="V4925" i="1"/>
  <c r="W4925" i="1"/>
  <c r="U4933" i="1"/>
  <c r="V4933" i="1"/>
  <c r="W4933" i="1"/>
  <c r="U4941" i="1"/>
  <c r="V4941" i="1"/>
  <c r="W4941" i="1"/>
  <c r="V4945" i="1"/>
  <c r="U4945" i="1"/>
  <c r="U4949" i="1"/>
  <c r="V4949" i="1"/>
  <c r="W4949" i="1"/>
  <c r="V4953" i="1"/>
  <c r="U4953" i="1"/>
  <c r="U4957" i="1"/>
  <c r="V4957" i="1"/>
  <c r="W4957" i="1"/>
  <c r="V4961" i="1"/>
  <c r="U4961" i="1"/>
  <c r="U4965" i="1"/>
  <c r="V4965" i="1"/>
  <c r="W4965" i="1"/>
  <c r="V4969" i="1"/>
  <c r="U4969" i="1"/>
  <c r="U4973" i="1"/>
  <c r="V4973" i="1"/>
  <c r="W4973" i="1"/>
  <c r="V4977" i="1"/>
  <c r="U4977" i="1"/>
  <c r="U4981" i="1"/>
  <c r="V4981" i="1"/>
  <c r="W4981" i="1"/>
  <c r="V4985" i="1"/>
  <c r="U4985" i="1"/>
  <c r="U4989" i="1"/>
  <c r="V4989" i="1"/>
  <c r="W4989" i="1"/>
  <c r="V4993" i="1"/>
  <c r="U4993" i="1"/>
  <c r="U4997" i="1"/>
  <c r="V4997" i="1"/>
  <c r="W4997" i="1"/>
  <c r="V5001" i="1"/>
  <c r="U5001" i="1"/>
  <c r="U5005" i="1"/>
  <c r="V5005" i="1"/>
  <c r="W5005" i="1"/>
  <c r="V5009" i="1"/>
  <c r="U5009" i="1"/>
  <c r="U5013" i="1"/>
  <c r="W5013" i="1"/>
  <c r="V5013" i="1"/>
  <c r="V5017" i="1"/>
  <c r="U5017" i="1"/>
  <c r="U5021" i="1"/>
  <c r="V5021" i="1"/>
  <c r="W5021" i="1"/>
  <c r="V5025" i="1"/>
  <c r="U5025" i="1"/>
  <c r="U5029" i="1"/>
  <c r="V5029" i="1"/>
  <c r="W5029" i="1"/>
  <c r="V5033" i="1"/>
  <c r="U5033" i="1"/>
  <c r="U5037" i="1"/>
  <c r="V5037" i="1"/>
  <c r="W5037" i="1"/>
  <c r="V5041" i="1"/>
  <c r="U5041" i="1"/>
  <c r="U5045" i="1"/>
  <c r="V5045" i="1"/>
  <c r="W5045" i="1"/>
  <c r="V5049" i="1"/>
  <c r="U5049" i="1"/>
  <c r="U5053" i="1"/>
  <c r="V5053" i="1"/>
  <c r="W5053" i="1"/>
  <c r="V5057" i="1"/>
  <c r="U5057" i="1"/>
  <c r="U5061" i="1"/>
  <c r="V5061" i="1"/>
  <c r="W5061" i="1"/>
  <c r="V5065" i="1"/>
  <c r="U5065" i="1"/>
  <c r="U5069" i="1"/>
  <c r="V5069" i="1"/>
  <c r="W5069" i="1"/>
  <c r="V5073" i="1"/>
  <c r="U5073" i="1"/>
  <c r="U5077" i="1"/>
  <c r="V5077" i="1"/>
  <c r="W5077" i="1"/>
  <c r="V5081" i="1"/>
  <c r="U5081" i="1"/>
  <c r="U5085" i="1"/>
  <c r="V5085" i="1"/>
  <c r="W5085" i="1"/>
  <c r="V5089" i="1"/>
  <c r="U5089" i="1"/>
  <c r="U5093" i="1"/>
  <c r="V5093" i="1"/>
  <c r="W5093" i="1"/>
  <c r="V5097" i="1"/>
  <c r="U5097" i="1"/>
  <c r="W5101" i="1"/>
  <c r="U5101" i="1"/>
  <c r="V5101" i="1"/>
  <c r="V5105" i="1"/>
  <c r="U5105" i="1"/>
  <c r="V5109" i="1"/>
  <c r="W5109" i="1"/>
  <c r="U5109" i="1"/>
  <c r="V5113" i="1"/>
  <c r="U5113" i="1"/>
  <c r="U5117" i="1"/>
  <c r="V5117" i="1"/>
  <c r="W5117" i="1"/>
  <c r="V5121" i="1"/>
  <c r="U5121" i="1"/>
  <c r="U5125" i="1"/>
  <c r="V5125" i="1"/>
  <c r="W5125" i="1"/>
  <c r="V5129" i="1"/>
  <c r="U5129" i="1"/>
  <c r="U5133" i="1"/>
  <c r="V5133" i="1"/>
  <c r="W5133" i="1"/>
  <c r="V5137" i="1"/>
  <c r="U5137" i="1"/>
  <c r="U5141" i="1"/>
  <c r="V5141" i="1"/>
  <c r="W5141" i="1"/>
  <c r="W5145" i="1"/>
  <c r="U5145" i="1"/>
  <c r="V5145" i="1"/>
  <c r="U5149" i="1"/>
  <c r="V5149" i="1"/>
  <c r="W5149" i="1"/>
  <c r="W5153" i="1"/>
  <c r="U5153" i="1"/>
  <c r="V5153" i="1"/>
  <c r="U5157" i="1"/>
  <c r="V5157" i="1"/>
  <c r="W5157" i="1"/>
  <c r="W5161" i="1"/>
  <c r="U5161" i="1"/>
  <c r="V5161" i="1"/>
  <c r="U5165" i="1"/>
  <c r="V5165" i="1"/>
  <c r="W5165" i="1"/>
  <c r="W5169" i="1"/>
  <c r="U5169" i="1"/>
  <c r="V5169" i="1"/>
  <c r="U5173" i="1"/>
  <c r="V5173" i="1"/>
  <c r="W5173" i="1"/>
  <c r="W5177" i="1"/>
  <c r="U5177" i="1"/>
  <c r="V5177" i="1"/>
  <c r="U5181" i="1"/>
  <c r="W5181" i="1"/>
  <c r="V5181" i="1"/>
  <c r="W5185" i="1"/>
  <c r="U5185" i="1"/>
  <c r="V5185" i="1"/>
  <c r="U5189" i="1"/>
  <c r="V5189" i="1"/>
  <c r="W5189" i="1"/>
  <c r="W5193" i="1"/>
  <c r="V5193" i="1"/>
  <c r="U5193" i="1"/>
  <c r="U5197" i="1"/>
  <c r="V5197" i="1"/>
  <c r="W5197" i="1"/>
  <c r="V5201" i="1"/>
  <c r="U5201" i="1"/>
  <c r="U5205" i="1"/>
  <c r="V5205" i="1"/>
  <c r="W5205" i="1"/>
  <c r="W5209" i="1"/>
  <c r="U5209" i="1"/>
  <c r="V5209" i="1"/>
  <c r="U5213" i="1"/>
  <c r="V5213" i="1"/>
  <c r="W5213" i="1"/>
  <c r="W5217" i="1"/>
  <c r="U5217" i="1"/>
  <c r="V5217" i="1"/>
  <c r="U5221" i="1"/>
  <c r="W5221" i="1"/>
  <c r="V5221" i="1"/>
  <c r="W5225" i="1"/>
  <c r="V5225" i="1"/>
  <c r="U5225" i="1"/>
  <c r="U5229" i="1"/>
  <c r="V5229" i="1"/>
  <c r="W5229" i="1"/>
  <c r="W5233" i="1"/>
  <c r="U5233" i="1"/>
  <c r="V5233" i="1"/>
  <c r="W5237" i="1"/>
  <c r="U5237" i="1"/>
  <c r="V5237" i="1"/>
  <c r="W5241" i="1"/>
  <c r="V5241" i="1"/>
  <c r="U5241" i="1"/>
  <c r="U5245" i="1"/>
  <c r="V5245" i="1"/>
  <c r="W5245" i="1"/>
  <c r="W5249" i="1"/>
  <c r="U5249" i="1"/>
  <c r="V5249" i="1"/>
  <c r="W5253" i="1"/>
  <c r="U5253" i="1"/>
  <c r="V5253" i="1"/>
  <c r="W5257" i="1"/>
  <c r="V5257" i="1"/>
  <c r="U5257" i="1"/>
  <c r="U5261" i="1"/>
  <c r="V5261" i="1"/>
  <c r="W5261" i="1"/>
  <c r="U5265" i="1"/>
  <c r="V5265" i="1"/>
  <c r="W5265" i="1"/>
  <c r="V5269" i="1"/>
  <c r="W5269" i="1"/>
  <c r="U5269" i="1"/>
  <c r="U5273" i="1"/>
  <c r="V5273" i="1"/>
  <c r="W5273" i="1"/>
  <c r="U5277" i="1"/>
  <c r="V5277" i="1"/>
  <c r="W5277" i="1"/>
  <c r="V5279" i="1"/>
  <c r="W5279" i="1"/>
  <c r="U5281" i="1"/>
  <c r="V5281" i="1"/>
  <c r="W5281" i="1"/>
  <c r="U5285" i="1"/>
  <c r="V5285" i="1"/>
  <c r="W5285" i="1"/>
  <c r="U5289" i="1"/>
  <c r="V5289" i="1"/>
  <c r="W5289" i="1"/>
  <c r="U5293" i="1"/>
  <c r="V5293" i="1"/>
  <c r="W5293" i="1"/>
  <c r="V5295" i="1"/>
  <c r="U5295" i="1"/>
  <c r="U5297" i="1"/>
  <c r="V5297" i="1"/>
  <c r="W5297" i="1"/>
  <c r="W5301" i="1"/>
  <c r="U5301" i="1"/>
  <c r="V5301" i="1"/>
  <c r="V5303" i="1"/>
  <c r="W5303" i="1"/>
  <c r="U5305" i="1"/>
  <c r="V5305" i="1"/>
  <c r="W5305" i="1"/>
  <c r="U5309" i="1"/>
  <c r="V5309" i="1"/>
  <c r="W5309" i="1"/>
  <c r="U5313" i="1"/>
  <c r="V5313" i="1"/>
  <c r="W5313" i="1"/>
  <c r="W5317" i="1"/>
  <c r="U5317" i="1"/>
  <c r="V5317" i="1"/>
  <c r="V5319" i="1"/>
  <c r="U5319" i="1"/>
  <c r="U5321" i="1"/>
  <c r="V5321" i="1"/>
  <c r="W5321" i="1"/>
  <c r="U5325" i="1"/>
  <c r="V5325" i="1"/>
  <c r="W5325" i="1"/>
  <c r="V5327" i="1"/>
  <c r="U5327" i="1"/>
  <c r="W5327" i="1"/>
  <c r="U5329" i="1"/>
  <c r="V5329" i="1"/>
  <c r="W5329" i="1"/>
  <c r="U5333" i="1"/>
  <c r="V5333" i="1"/>
  <c r="W5333" i="1"/>
  <c r="V5335" i="1"/>
  <c r="W5335" i="1"/>
  <c r="U5337" i="1"/>
  <c r="V5337" i="1"/>
  <c r="W5337" i="1"/>
  <c r="U5341" i="1"/>
  <c r="V5341" i="1"/>
  <c r="W5341" i="1"/>
  <c r="V5343" i="1"/>
  <c r="U5343" i="1"/>
  <c r="W5343" i="1"/>
  <c r="W5345" i="1"/>
  <c r="U5345" i="1"/>
  <c r="V5345" i="1"/>
  <c r="U5349" i="1"/>
  <c r="V5349" i="1"/>
  <c r="W5349" i="1"/>
  <c r="W5351" i="1"/>
  <c r="U5351" i="1"/>
  <c r="V5351" i="1"/>
  <c r="U5353" i="1"/>
  <c r="V5353" i="1"/>
  <c r="W5353" i="1"/>
  <c r="V5357" i="1"/>
  <c r="W5357" i="1"/>
  <c r="U5357" i="1"/>
  <c r="V5359" i="1"/>
  <c r="U5359" i="1"/>
  <c r="V5361" i="1"/>
  <c r="U5361" i="1"/>
  <c r="U5365" i="1"/>
  <c r="V5365" i="1"/>
  <c r="W5365" i="1"/>
  <c r="V5367" i="1"/>
  <c r="U5367" i="1"/>
  <c r="W5367" i="1"/>
  <c r="V5369" i="1"/>
  <c r="W5369" i="1"/>
  <c r="U5369" i="1"/>
  <c r="U5373" i="1"/>
  <c r="V5373" i="1"/>
  <c r="W5373" i="1"/>
  <c r="W5375" i="1"/>
  <c r="U5375" i="1"/>
  <c r="V5375" i="1"/>
  <c r="U5377" i="1"/>
  <c r="V5377" i="1"/>
  <c r="W5377" i="1"/>
  <c r="U5381" i="1"/>
  <c r="W5381" i="1"/>
  <c r="V5381" i="1"/>
  <c r="U5383" i="1"/>
  <c r="V5383" i="1"/>
  <c r="W5383" i="1"/>
  <c r="U5385" i="1"/>
  <c r="V5385" i="1"/>
  <c r="W5385" i="1"/>
  <c r="U5389" i="1"/>
  <c r="V5389" i="1"/>
  <c r="W5389" i="1"/>
  <c r="W5391" i="1"/>
  <c r="V5391" i="1"/>
  <c r="W5393" i="1"/>
  <c r="V5393" i="1"/>
  <c r="U5397" i="1"/>
  <c r="V5397" i="1"/>
  <c r="W5397" i="1"/>
  <c r="U5399" i="1"/>
  <c r="V5399" i="1"/>
  <c r="W5399" i="1"/>
  <c r="U5401" i="1"/>
  <c r="V5401" i="1"/>
  <c r="W5401" i="1"/>
  <c r="U5405" i="1"/>
  <c r="V5405" i="1"/>
  <c r="W5405" i="1"/>
  <c r="U5407" i="1"/>
  <c r="V5407" i="1"/>
  <c r="W5407" i="1"/>
  <c r="U5409" i="1"/>
  <c r="V5409" i="1"/>
  <c r="W5409" i="1"/>
  <c r="U5413" i="1"/>
  <c r="V5413" i="1"/>
  <c r="W5413" i="1"/>
  <c r="U5421" i="1"/>
  <c r="V5421" i="1"/>
  <c r="W5421" i="1"/>
  <c r="V5423" i="1"/>
  <c r="U5423" i="1"/>
  <c r="W5423" i="1"/>
  <c r="V5425" i="1"/>
  <c r="W5425" i="1"/>
  <c r="U5425" i="1"/>
  <c r="U5429" i="1"/>
  <c r="V5429" i="1"/>
  <c r="W5429" i="1"/>
  <c r="W5431" i="1"/>
  <c r="U5431" i="1"/>
  <c r="V5431" i="1"/>
  <c r="U5433" i="1"/>
  <c r="V5433" i="1"/>
  <c r="W5433" i="1"/>
  <c r="U5437" i="1"/>
  <c r="W5437" i="1"/>
  <c r="V5437" i="1"/>
  <c r="U5439" i="1"/>
  <c r="V5439" i="1"/>
  <c r="W5439" i="1"/>
  <c r="U5441" i="1"/>
  <c r="V5441" i="1"/>
  <c r="W5441" i="1"/>
  <c r="U5445" i="1"/>
  <c r="V5445" i="1"/>
  <c r="W5445" i="1"/>
  <c r="U5453" i="1"/>
  <c r="V5453" i="1"/>
  <c r="W5453" i="1"/>
  <c r="V5455" i="1"/>
  <c r="U5455" i="1"/>
  <c r="W5455" i="1"/>
  <c r="V5457" i="1"/>
  <c r="U5457" i="1"/>
  <c r="W5457" i="1"/>
  <c r="U5461" i="1"/>
  <c r="V5461" i="1"/>
  <c r="W5461" i="1"/>
  <c r="V5463" i="1"/>
  <c r="W5463" i="1"/>
  <c r="U5463" i="1"/>
  <c r="U5465" i="1"/>
  <c r="V5465" i="1"/>
  <c r="W5465" i="1"/>
  <c r="U5469" i="1"/>
  <c r="V5469" i="1"/>
  <c r="W5469" i="1"/>
  <c r="U5471" i="1"/>
  <c r="V5471" i="1"/>
  <c r="W5471" i="1"/>
  <c r="U5473" i="1"/>
  <c r="V5473" i="1"/>
  <c r="W5473" i="1"/>
  <c r="U5477" i="1"/>
  <c r="V5477" i="1"/>
  <c r="W5477" i="1"/>
  <c r="U5485" i="1"/>
  <c r="V5485" i="1"/>
  <c r="W5485" i="1"/>
  <c r="V5487" i="1"/>
  <c r="U5487" i="1"/>
  <c r="W5487" i="1"/>
  <c r="V5489" i="1"/>
  <c r="U5489" i="1"/>
  <c r="W5489" i="1"/>
  <c r="U5493" i="1"/>
  <c r="V5493" i="1"/>
  <c r="W5493" i="1"/>
  <c r="U5495" i="1"/>
  <c r="V5495" i="1"/>
  <c r="W5495" i="1"/>
  <c r="U5497" i="1"/>
  <c r="V5497" i="1"/>
  <c r="W5497" i="1"/>
  <c r="U5501" i="1"/>
  <c r="V5501" i="1"/>
  <c r="W5501" i="1"/>
  <c r="V5503" i="1"/>
  <c r="U5503" i="1"/>
  <c r="W5507" i="1"/>
  <c r="U5507" i="1"/>
  <c r="U5511" i="1"/>
  <c r="V5511" i="1"/>
  <c r="W5511" i="1"/>
  <c r="U5513" i="1"/>
  <c r="V5513" i="1"/>
  <c r="W5513" i="1"/>
  <c r="W5515" i="1"/>
  <c r="U5515" i="1"/>
  <c r="W5519" i="1"/>
  <c r="V5519" i="1"/>
  <c r="U5523" i="1"/>
  <c r="W5523" i="1"/>
  <c r="V5523" i="1"/>
  <c r="V5525" i="1"/>
  <c r="U5525" i="1"/>
  <c r="W5527" i="1"/>
  <c r="V5527" i="1"/>
  <c r="U5531" i="1"/>
  <c r="V5531" i="1"/>
  <c r="W5531" i="1"/>
  <c r="V5533" i="1"/>
  <c r="U5533" i="1"/>
  <c r="W5535" i="1"/>
  <c r="V5535" i="1"/>
  <c r="U5539" i="1"/>
  <c r="W5539" i="1"/>
  <c r="V5539" i="1"/>
  <c r="V5541" i="1"/>
  <c r="U5541" i="1"/>
  <c r="W5543" i="1"/>
  <c r="V5543" i="1"/>
  <c r="U5547" i="1"/>
  <c r="V5547" i="1"/>
  <c r="W5547" i="1"/>
  <c r="V5549" i="1"/>
  <c r="U5549" i="1"/>
  <c r="W5551" i="1"/>
  <c r="V5551" i="1"/>
  <c r="U5555" i="1"/>
  <c r="W5555" i="1"/>
  <c r="V5555" i="1"/>
  <c r="V5557" i="1"/>
  <c r="U5557" i="1"/>
  <c r="W5559" i="1"/>
  <c r="V5559" i="1"/>
  <c r="U5563" i="1"/>
  <c r="V5563" i="1"/>
  <c r="W5563" i="1"/>
  <c r="V5565" i="1"/>
  <c r="U5565" i="1"/>
  <c r="W5567" i="1"/>
  <c r="V5567" i="1"/>
  <c r="U5571" i="1"/>
  <c r="W5571" i="1"/>
  <c r="V5571" i="1"/>
  <c r="V5573" i="1"/>
  <c r="U5573" i="1"/>
  <c r="W5575" i="1"/>
  <c r="V5575" i="1"/>
  <c r="U5579" i="1"/>
  <c r="V5579" i="1"/>
  <c r="W5579" i="1"/>
  <c r="V5581" i="1"/>
  <c r="U5581" i="1"/>
  <c r="W5583" i="1"/>
  <c r="V5583" i="1"/>
  <c r="U5587" i="1"/>
  <c r="W5587" i="1"/>
  <c r="V5587" i="1"/>
  <c r="V5589" i="1"/>
  <c r="U5589" i="1"/>
  <c r="W5591" i="1"/>
  <c r="V5591" i="1"/>
  <c r="U5595" i="1"/>
  <c r="V5595" i="1"/>
  <c r="W5595" i="1"/>
  <c r="V5597" i="1"/>
  <c r="U5597" i="1"/>
  <c r="W5599" i="1"/>
  <c r="V5599" i="1"/>
  <c r="U5603" i="1"/>
  <c r="W5603" i="1"/>
  <c r="V5603" i="1"/>
  <c r="V5605" i="1"/>
  <c r="U5605" i="1"/>
  <c r="W5607" i="1"/>
  <c r="V5607" i="1"/>
  <c r="U5611" i="1"/>
  <c r="V5611" i="1"/>
  <c r="W5611" i="1"/>
  <c r="V5613" i="1"/>
  <c r="U5613" i="1"/>
  <c r="W5615" i="1"/>
  <c r="V5615" i="1"/>
  <c r="U5619" i="1"/>
  <c r="W5619" i="1"/>
  <c r="V5619" i="1"/>
  <c r="V5621" i="1"/>
  <c r="U5621" i="1"/>
  <c r="W5623" i="1"/>
  <c r="V5623" i="1"/>
  <c r="U5627" i="1"/>
  <c r="V5627" i="1"/>
  <c r="W5627" i="1"/>
  <c r="V5629" i="1"/>
  <c r="U5629" i="1"/>
  <c r="W5631" i="1"/>
  <c r="V5631" i="1"/>
  <c r="U5635" i="1"/>
  <c r="W5635" i="1"/>
  <c r="V5635" i="1"/>
  <c r="V5637" i="1"/>
  <c r="U5637" i="1"/>
  <c r="W5639" i="1"/>
  <c r="V5639" i="1"/>
  <c r="U5643" i="1"/>
  <c r="V5643" i="1"/>
  <c r="W5643" i="1"/>
  <c r="V5645" i="1"/>
  <c r="U5645" i="1"/>
  <c r="W5647" i="1"/>
  <c r="V5647" i="1"/>
  <c r="U5651" i="1"/>
  <c r="W5651" i="1"/>
  <c r="V5651" i="1"/>
  <c r="V5653" i="1"/>
  <c r="U5653" i="1"/>
  <c r="W5655" i="1"/>
  <c r="V5655" i="1"/>
  <c r="U5659" i="1"/>
  <c r="V5659" i="1"/>
  <c r="W5659" i="1"/>
  <c r="V5661" i="1"/>
  <c r="U5661" i="1"/>
  <c r="W5663" i="1"/>
  <c r="V5663" i="1"/>
  <c r="U5667" i="1"/>
  <c r="W5667" i="1"/>
  <c r="V5667" i="1"/>
  <c r="V5669" i="1"/>
  <c r="U5669" i="1"/>
  <c r="W5671" i="1"/>
  <c r="V5671" i="1"/>
  <c r="U5675" i="1"/>
  <c r="V5675" i="1"/>
  <c r="W5675" i="1"/>
  <c r="W5679" i="1"/>
  <c r="V5679" i="1"/>
  <c r="U5683" i="1"/>
  <c r="W5683" i="1"/>
  <c r="V5683" i="1"/>
  <c r="W5687" i="1"/>
  <c r="V5687" i="1"/>
  <c r="U5691" i="1"/>
  <c r="V5691" i="1"/>
  <c r="W5691" i="1"/>
  <c r="W5695" i="1"/>
  <c r="V5695" i="1"/>
  <c r="U5699" i="1"/>
  <c r="W5699" i="1"/>
  <c r="V5699" i="1"/>
  <c r="W5703" i="1"/>
  <c r="V5703" i="1"/>
  <c r="U5707" i="1"/>
  <c r="V5707" i="1"/>
  <c r="W5707" i="1"/>
  <c r="W5711" i="1"/>
  <c r="V5711" i="1"/>
  <c r="U5715" i="1"/>
  <c r="W5715" i="1"/>
  <c r="V5715" i="1"/>
  <c r="W5719" i="1"/>
  <c r="V5719" i="1"/>
  <c r="U5723" i="1"/>
  <c r="V5723" i="1"/>
  <c r="W5723" i="1"/>
  <c r="W5727" i="1"/>
  <c r="V5727" i="1"/>
  <c r="U5731" i="1"/>
  <c r="W5731" i="1"/>
  <c r="V5731" i="1"/>
  <c r="W5735" i="1"/>
  <c r="V5735" i="1"/>
  <c r="U5737" i="1"/>
  <c r="V5737" i="1"/>
  <c r="U5739" i="1"/>
  <c r="V5739" i="1"/>
  <c r="W5743" i="1"/>
  <c r="V5743" i="1"/>
  <c r="U5745" i="1"/>
  <c r="V5745" i="1"/>
  <c r="U5747" i="1"/>
  <c r="V5747" i="1"/>
  <c r="W5751" i="1"/>
  <c r="V5751" i="1"/>
  <c r="U5753" i="1"/>
  <c r="V5753" i="1"/>
  <c r="U5755" i="1"/>
  <c r="V5755" i="1"/>
  <c r="W5755" i="1"/>
  <c r="W5759" i="1"/>
  <c r="V5759" i="1"/>
  <c r="U5761" i="1"/>
  <c r="V5761" i="1"/>
  <c r="W5767" i="1"/>
  <c r="V5767" i="1"/>
  <c r="U5769" i="1"/>
  <c r="V5769" i="1"/>
  <c r="U5771" i="1"/>
  <c r="V5771" i="1"/>
  <c r="W5771" i="1"/>
  <c r="W5775" i="1"/>
  <c r="V5775" i="1"/>
  <c r="U5779" i="1"/>
  <c r="V5779" i="1"/>
  <c r="W5779" i="1"/>
  <c r="W5781" i="1"/>
  <c r="U5781" i="1"/>
  <c r="U5787" i="1"/>
  <c r="V5787" i="1"/>
  <c r="W5805" i="1"/>
  <c r="V5805" i="1"/>
  <c r="U5805" i="1"/>
  <c r="U5811" i="1"/>
  <c r="V5811" i="1"/>
  <c r="W5813" i="1"/>
  <c r="V5813" i="1"/>
  <c r="U5819" i="1"/>
  <c r="V5819" i="1"/>
  <c r="W5821" i="1"/>
  <c r="V5821" i="1"/>
  <c r="U5827" i="1"/>
  <c r="V5827" i="1"/>
  <c r="W5829" i="1"/>
  <c r="V5829" i="1"/>
  <c r="U5835" i="1"/>
  <c r="V5835" i="1"/>
  <c r="W5837" i="1"/>
  <c r="V5837" i="1"/>
  <c r="W5845" i="1"/>
  <c r="V5845" i="1"/>
  <c r="U5849" i="1"/>
  <c r="V5849" i="1"/>
  <c r="W5849" i="1"/>
  <c r="U5851" i="1"/>
  <c r="V5851" i="1"/>
  <c r="W5851" i="1"/>
  <c r="W5853" i="1"/>
  <c r="U5853" i="1"/>
  <c r="V5853" i="1"/>
  <c r="U5857" i="1"/>
  <c r="V5857" i="1"/>
  <c r="V5859" i="1"/>
  <c r="U5859" i="1"/>
  <c r="U5865" i="1"/>
  <c r="V5865" i="1"/>
  <c r="V5867" i="1"/>
  <c r="U5867" i="1"/>
  <c r="W5867" i="1"/>
  <c r="W5869" i="1"/>
  <c r="U5869" i="1"/>
  <c r="V5869" i="1"/>
  <c r="U5873" i="1"/>
  <c r="W5873" i="1"/>
  <c r="U5875" i="1"/>
  <c r="V5875" i="1"/>
  <c r="W5875" i="1"/>
  <c r="W5877" i="1"/>
  <c r="U5877" i="1"/>
  <c r="V5877" i="1"/>
  <c r="W5885" i="1"/>
  <c r="U5885" i="1"/>
  <c r="U5889" i="1"/>
  <c r="W5889" i="1"/>
  <c r="U5891" i="1"/>
  <c r="W5891" i="1"/>
  <c r="V5891" i="1"/>
  <c r="W5893" i="1"/>
  <c r="V5893" i="1"/>
  <c r="U5897" i="1"/>
  <c r="W5897" i="1"/>
  <c r="V5897" i="1"/>
  <c r="U5899" i="1"/>
  <c r="V5899" i="1"/>
  <c r="W5899" i="1"/>
  <c r="V5907" i="1"/>
  <c r="U5907" i="1"/>
  <c r="W5907" i="1"/>
  <c r="W5909" i="1"/>
  <c r="U5909" i="1"/>
  <c r="V5909" i="1"/>
  <c r="U5911" i="1"/>
  <c r="W5911" i="1"/>
  <c r="V5913" i="1"/>
  <c r="W5913" i="1"/>
  <c r="U5913" i="1"/>
  <c r="V5917" i="1"/>
  <c r="W5917" i="1"/>
  <c r="U5917" i="1"/>
  <c r="U5919" i="1"/>
  <c r="V5919" i="1"/>
  <c r="W5919" i="1"/>
  <c r="U5921" i="1"/>
  <c r="V5921" i="1"/>
  <c r="W5921" i="1"/>
  <c r="V5925" i="1"/>
  <c r="U5925" i="1"/>
  <c r="W5925" i="1"/>
  <c r="W5927" i="1"/>
  <c r="U5927" i="1"/>
  <c r="V5927" i="1"/>
  <c r="U5929" i="1"/>
  <c r="V5929" i="1"/>
  <c r="W5929" i="1"/>
  <c r="V5933" i="1"/>
  <c r="U5933" i="1"/>
  <c r="W5933" i="1"/>
  <c r="U5935" i="1"/>
  <c r="V5935" i="1"/>
  <c r="W5935" i="1"/>
  <c r="W5937" i="1"/>
  <c r="U5937" i="1"/>
  <c r="V5937" i="1"/>
  <c r="V5941" i="1"/>
  <c r="U5941" i="1"/>
  <c r="W5941" i="1"/>
  <c r="W5943" i="1"/>
  <c r="U5943" i="1"/>
  <c r="V5943" i="1"/>
  <c r="V5945" i="1"/>
  <c r="U5945" i="1"/>
  <c r="W5945" i="1"/>
  <c r="V5949" i="1"/>
  <c r="U5949" i="1"/>
  <c r="W5949" i="1"/>
  <c r="U5951" i="1"/>
  <c r="W5951" i="1"/>
  <c r="V5951" i="1"/>
  <c r="U5953" i="1"/>
  <c r="V5953" i="1"/>
  <c r="W5953" i="1"/>
  <c r="V5957" i="1"/>
  <c r="U5957" i="1"/>
  <c r="W5957" i="1"/>
  <c r="U5959" i="1"/>
  <c r="V5959" i="1"/>
  <c r="W5959" i="1"/>
  <c r="W5961" i="1"/>
  <c r="U5961" i="1"/>
  <c r="V5961" i="1"/>
  <c r="V5965" i="1"/>
  <c r="U5965" i="1"/>
  <c r="W5965" i="1"/>
  <c r="V5967" i="1"/>
  <c r="W5967" i="1"/>
  <c r="U5967" i="1"/>
  <c r="U5969" i="1"/>
  <c r="V5969" i="1"/>
  <c r="W5969" i="1"/>
  <c r="V5973" i="1"/>
  <c r="W5973" i="1"/>
  <c r="U5973" i="1"/>
  <c r="U5975" i="1"/>
  <c r="V5975" i="1"/>
  <c r="W5975" i="1"/>
  <c r="U5977" i="1"/>
  <c r="V5977" i="1"/>
  <c r="W5977" i="1"/>
  <c r="V5981" i="1"/>
  <c r="U5981" i="1"/>
  <c r="W5981" i="1"/>
  <c r="U5983" i="1"/>
  <c r="V5983" i="1"/>
  <c r="W5983" i="1"/>
  <c r="U5985" i="1"/>
  <c r="V5985" i="1"/>
  <c r="W5985" i="1"/>
  <c r="V5989" i="1"/>
  <c r="U5989" i="1"/>
  <c r="W5989" i="1"/>
  <c r="U5991" i="1"/>
  <c r="V5991" i="1"/>
  <c r="W5991" i="1"/>
  <c r="W5993" i="1"/>
  <c r="U5993" i="1"/>
  <c r="V5993" i="1"/>
  <c r="V5997" i="1"/>
  <c r="U5997" i="1"/>
  <c r="W5997" i="1"/>
  <c r="W5999" i="1"/>
  <c r="U5999" i="1"/>
  <c r="V5999" i="1"/>
  <c r="U6001" i="1"/>
  <c r="V6001" i="1"/>
  <c r="W6001" i="1"/>
  <c r="V6005" i="1"/>
  <c r="U6005" i="1"/>
  <c r="W6005" i="1"/>
  <c r="U6007" i="1"/>
  <c r="V6007" i="1"/>
  <c r="W6007" i="1"/>
  <c r="U6009" i="1"/>
  <c r="V6009" i="1"/>
  <c r="W6009" i="1"/>
  <c r="V6013" i="1"/>
  <c r="U6013" i="1"/>
  <c r="W6013" i="1"/>
  <c r="U6015" i="1"/>
  <c r="V6015" i="1"/>
  <c r="W6015" i="1"/>
  <c r="U6017" i="1"/>
  <c r="V6017" i="1"/>
  <c r="W6017" i="1"/>
  <c r="V6021" i="1"/>
  <c r="W6021" i="1"/>
  <c r="U6021" i="1"/>
  <c r="U6023" i="1"/>
  <c r="V6023" i="1"/>
  <c r="W6023" i="1"/>
  <c r="U6025" i="1"/>
  <c r="V6025" i="1"/>
  <c r="W6025" i="1"/>
  <c r="V6029" i="1"/>
  <c r="U6029" i="1"/>
  <c r="W6029" i="1"/>
  <c r="U6031" i="1"/>
  <c r="V6031" i="1"/>
  <c r="W6031" i="1"/>
  <c r="V6033" i="1"/>
  <c r="W6033" i="1"/>
  <c r="U6033" i="1"/>
  <c r="V6037" i="1"/>
  <c r="U6037" i="1"/>
  <c r="W6037" i="1"/>
  <c r="V6039" i="1"/>
  <c r="W6039" i="1"/>
  <c r="U6039" i="1"/>
  <c r="U6041" i="1"/>
  <c r="V6041" i="1"/>
  <c r="W6041" i="1"/>
  <c r="V6045" i="1"/>
  <c r="U6045" i="1"/>
  <c r="W6045" i="1"/>
  <c r="U6047" i="1"/>
  <c r="V6047" i="1"/>
  <c r="W6047" i="1"/>
  <c r="U6049" i="1"/>
  <c r="V6049" i="1"/>
  <c r="W6049" i="1"/>
  <c r="V6053" i="1"/>
  <c r="U6053" i="1"/>
  <c r="W6053" i="1"/>
  <c r="U6055" i="1"/>
  <c r="V6055" i="1"/>
  <c r="W6055" i="1"/>
  <c r="W6057" i="1"/>
  <c r="U6057" i="1"/>
  <c r="V6057" i="1"/>
  <c r="V6061" i="1"/>
  <c r="U6061" i="1"/>
  <c r="W6061" i="1"/>
  <c r="W6063" i="1"/>
  <c r="U6063" i="1"/>
  <c r="V6063" i="1"/>
  <c r="U6065" i="1"/>
  <c r="V6065" i="1"/>
  <c r="W6065" i="1"/>
  <c r="U6069" i="1"/>
  <c r="W6069" i="1"/>
  <c r="U6071" i="1"/>
  <c r="V6071" i="1"/>
  <c r="W6071" i="1"/>
  <c r="V6073" i="1"/>
  <c r="W6073" i="1"/>
  <c r="U6073" i="1"/>
  <c r="U6077" i="1"/>
  <c r="W6077" i="1"/>
  <c r="W6079" i="1"/>
  <c r="U6079" i="1"/>
  <c r="V6079" i="1"/>
  <c r="U6081" i="1"/>
  <c r="V6081" i="1"/>
  <c r="W6081" i="1"/>
  <c r="U6085" i="1"/>
  <c r="W6085" i="1"/>
  <c r="U6087" i="1"/>
  <c r="V6087" i="1"/>
  <c r="W6087" i="1"/>
  <c r="V6089" i="1"/>
  <c r="W6089" i="1"/>
  <c r="U6089" i="1"/>
  <c r="U6093" i="1"/>
  <c r="W6093" i="1"/>
  <c r="W6095" i="1"/>
  <c r="U6095" i="1"/>
  <c r="V6095" i="1"/>
  <c r="U6097" i="1"/>
  <c r="V6097" i="1"/>
  <c r="W6097" i="1"/>
  <c r="U6101" i="1"/>
  <c r="W6101" i="1"/>
  <c r="U6103" i="1"/>
  <c r="V6103" i="1"/>
  <c r="W6103" i="1"/>
  <c r="V6105" i="1"/>
  <c r="W6105" i="1"/>
  <c r="U6105" i="1"/>
  <c r="U6109" i="1"/>
  <c r="W6109" i="1"/>
  <c r="W6111" i="1"/>
  <c r="U6111" i="1"/>
  <c r="V6111" i="1"/>
  <c r="U6113" i="1"/>
  <c r="V6113" i="1"/>
  <c r="W6113" i="1"/>
  <c r="U6117" i="1"/>
  <c r="W6117" i="1"/>
  <c r="U6119" i="1"/>
  <c r="V6119" i="1"/>
  <c r="W6119" i="1"/>
  <c r="V6121" i="1"/>
  <c r="W6121" i="1"/>
  <c r="U6121" i="1"/>
  <c r="U6125" i="1"/>
  <c r="W6125" i="1"/>
  <c r="W6127" i="1"/>
  <c r="U6127" i="1"/>
  <c r="V6127" i="1"/>
  <c r="U6129" i="1"/>
  <c r="V6129" i="1"/>
  <c r="W6129" i="1"/>
  <c r="U6133" i="1"/>
  <c r="W6133" i="1"/>
  <c r="U6135" i="1"/>
  <c r="V6135" i="1"/>
  <c r="W6135" i="1"/>
  <c r="V6137" i="1"/>
  <c r="W6137" i="1"/>
  <c r="U6137" i="1"/>
  <c r="U6141" i="1"/>
  <c r="W6141" i="1"/>
  <c r="W6143" i="1"/>
  <c r="U6143" i="1"/>
  <c r="V6143" i="1"/>
  <c r="U6145" i="1"/>
  <c r="V6145" i="1"/>
  <c r="W6145" i="1"/>
  <c r="U6149" i="1"/>
  <c r="W6149" i="1"/>
  <c r="U6151" i="1"/>
  <c r="V6151" i="1"/>
  <c r="W6151" i="1"/>
  <c r="V6153" i="1"/>
  <c r="W6153" i="1"/>
  <c r="U6153" i="1"/>
  <c r="U6157" i="1"/>
  <c r="W6157" i="1"/>
  <c r="W6159" i="1"/>
  <c r="U6159" i="1"/>
  <c r="V6159" i="1"/>
  <c r="U6161" i="1"/>
  <c r="V6161" i="1"/>
  <c r="W6161" i="1"/>
  <c r="U6165" i="1"/>
  <c r="W6165" i="1"/>
  <c r="U6167" i="1"/>
  <c r="V6167" i="1"/>
  <c r="W6167" i="1"/>
  <c r="V6169" i="1"/>
  <c r="W6169" i="1"/>
  <c r="U6169" i="1"/>
  <c r="U6173" i="1"/>
  <c r="W6173" i="1"/>
  <c r="W6175" i="1"/>
  <c r="U6175" i="1"/>
  <c r="V6175" i="1"/>
  <c r="U6177" i="1"/>
  <c r="V6177" i="1"/>
  <c r="W6177" i="1"/>
  <c r="U6181" i="1"/>
  <c r="W6181" i="1"/>
  <c r="U6183" i="1"/>
  <c r="V6183" i="1"/>
  <c r="W6183" i="1"/>
  <c r="V6185" i="1"/>
  <c r="W6185" i="1"/>
  <c r="U6185" i="1"/>
  <c r="U6189" i="1"/>
  <c r="W6189" i="1"/>
  <c r="W6191" i="1"/>
  <c r="U6191" i="1"/>
  <c r="V6191" i="1"/>
  <c r="U6193" i="1"/>
  <c r="V6193" i="1"/>
  <c r="W6193" i="1"/>
  <c r="U6197" i="1"/>
  <c r="V6197" i="1"/>
  <c r="W6197" i="1"/>
  <c r="V6199" i="1"/>
  <c r="U6199" i="1"/>
  <c r="W6199" i="1"/>
  <c r="U6201" i="1"/>
  <c r="V6201" i="1"/>
  <c r="W6201" i="1"/>
  <c r="U6205" i="1"/>
  <c r="V6205" i="1"/>
  <c r="W6205" i="1"/>
  <c r="V6207" i="1"/>
  <c r="U6207" i="1"/>
  <c r="W6207" i="1"/>
  <c r="U6209" i="1"/>
  <c r="V6209" i="1"/>
  <c r="W6209" i="1"/>
  <c r="U6213" i="1"/>
  <c r="V6213" i="1"/>
  <c r="W6213" i="1"/>
  <c r="V6215" i="1"/>
  <c r="W6215" i="1"/>
  <c r="U6215" i="1"/>
  <c r="U6217" i="1"/>
  <c r="V6217" i="1"/>
  <c r="W6217" i="1"/>
  <c r="U6221" i="1"/>
  <c r="V6221" i="1"/>
  <c r="W6221" i="1"/>
  <c r="V6223" i="1"/>
  <c r="U6223" i="1"/>
  <c r="W6223" i="1"/>
  <c r="W6225" i="1"/>
  <c r="U6225" i="1"/>
  <c r="V6225" i="1"/>
  <c r="U6229" i="1"/>
  <c r="V6229" i="1"/>
  <c r="W6229" i="1"/>
  <c r="V6231" i="1"/>
  <c r="U6231" i="1"/>
  <c r="W6231" i="1"/>
  <c r="U6233" i="1"/>
  <c r="V6233" i="1"/>
  <c r="W6233" i="1"/>
  <c r="U6237" i="1"/>
  <c r="V6237" i="1"/>
  <c r="W6237" i="1"/>
  <c r="V6239" i="1"/>
  <c r="U6239" i="1"/>
  <c r="W6239" i="1"/>
  <c r="U6241" i="1"/>
  <c r="V6241" i="1"/>
  <c r="W6241" i="1"/>
  <c r="U6245" i="1"/>
  <c r="W6245" i="1"/>
  <c r="V6245" i="1"/>
  <c r="V6247" i="1"/>
  <c r="U6247" i="1"/>
  <c r="W6247" i="1"/>
  <c r="V6249" i="1"/>
  <c r="W6249" i="1"/>
  <c r="U6249" i="1"/>
  <c r="U6253" i="1"/>
  <c r="V6253" i="1"/>
  <c r="W6253" i="1"/>
  <c r="V6255" i="1"/>
  <c r="U6255" i="1"/>
  <c r="W6255" i="1"/>
  <c r="U6257" i="1"/>
  <c r="V6257" i="1"/>
  <c r="W6257" i="1"/>
  <c r="U6261" i="1"/>
  <c r="V6261" i="1"/>
  <c r="W6261" i="1"/>
  <c r="V6263" i="1"/>
  <c r="U6263" i="1"/>
  <c r="W6263" i="1"/>
  <c r="U6265" i="1"/>
  <c r="V6265" i="1"/>
  <c r="W6265" i="1"/>
  <c r="U6269" i="1"/>
  <c r="V6269" i="1"/>
  <c r="W6269" i="1"/>
  <c r="V6271" i="1"/>
  <c r="U6271" i="1"/>
  <c r="W6271" i="1"/>
  <c r="U6273" i="1"/>
  <c r="V6273" i="1"/>
  <c r="W6273" i="1"/>
  <c r="U6277" i="1"/>
  <c r="V6277" i="1"/>
  <c r="W6277" i="1"/>
  <c r="V6279" i="1"/>
  <c r="W6279" i="1"/>
  <c r="U6279" i="1"/>
  <c r="U6281" i="1"/>
  <c r="V6281" i="1"/>
  <c r="W6281" i="1"/>
  <c r="U6285" i="1"/>
  <c r="V6285" i="1"/>
  <c r="W6285" i="1"/>
  <c r="V6287" i="1"/>
  <c r="U6287" i="1"/>
  <c r="W6287" i="1"/>
  <c r="W6289" i="1"/>
  <c r="U6289" i="1"/>
  <c r="V6289" i="1"/>
  <c r="U6293" i="1"/>
  <c r="V6293" i="1"/>
  <c r="W6293" i="1"/>
  <c r="V6295" i="1"/>
  <c r="U6295" i="1"/>
  <c r="W6295" i="1"/>
  <c r="U6297" i="1"/>
  <c r="V6297" i="1"/>
  <c r="W6297" i="1"/>
  <c r="U6301" i="1"/>
  <c r="V6301" i="1"/>
  <c r="W6301" i="1"/>
  <c r="V6303" i="1"/>
  <c r="U6303" i="1"/>
  <c r="W6303" i="1"/>
  <c r="U6305" i="1"/>
  <c r="V6305" i="1"/>
  <c r="W6305" i="1"/>
  <c r="U6309" i="1"/>
  <c r="W6309" i="1"/>
  <c r="V6309" i="1"/>
  <c r="V6311" i="1"/>
  <c r="U6311" i="1"/>
  <c r="W6311" i="1"/>
  <c r="V6313" i="1"/>
  <c r="W6313" i="1"/>
  <c r="U6313" i="1"/>
  <c r="U6317" i="1"/>
  <c r="V6317" i="1"/>
  <c r="W6317" i="1"/>
  <c r="V6319" i="1"/>
  <c r="W6319" i="1"/>
  <c r="U6319" i="1"/>
  <c r="U6321" i="1"/>
  <c r="V6321" i="1"/>
  <c r="W6321" i="1"/>
  <c r="U6325" i="1"/>
  <c r="V6325" i="1"/>
  <c r="W6325" i="1"/>
  <c r="V6327" i="1"/>
  <c r="U6327" i="1"/>
  <c r="W6327" i="1"/>
  <c r="V6329" i="1"/>
  <c r="W6329" i="1"/>
  <c r="U6329" i="1"/>
  <c r="U6333" i="1"/>
  <c r="V6333" i="1"/>
  <c r="W6333" i="1"/>
  <c r="V6335" i="1"/>
  <c r="W6335" i="1"/>
  <c r="U6335" i="1"/>
  <c r="U6337" i="1"/>
  <c r="V6337" i="1"/>
  <c r="W6337" i="1"/>
  <c r="U6341" i="1"/>
  <c r="V6341" i="1"/>
  <c r="W6341" i="1"/>
  <c r="V6343" i="1"/>
  <c r="U6343" i="1"/>
  <c r="W6343" i="1"/>
  <c r="V6345" i="1"/>
  <c r="W6345" i="1"/>
  <c r="U6345" i="1"/>
  <c r="U6349" i="1"/>
  <c r="V6349" i="1"/>
  <c r="W6349" i="1"/>
  <c r="V6351" i="1"/>
  <c r="W6351" i="1"/>
  <c r="U6351" i="1"/>
  <c r="U6353" i="1"/>
  <c r="V6353" i="1"/>
  <c r="W6353" i="1"/>
  <c r="U6357" i="1"/>
  <c r="V6357" i="1"/>
  <c r="W6357" i="1"/>
  <c r="V6359" i="1"/>
  <c r="U6359" i="1"/>
  <c r="W6359" i="1"/>
  <c r="V6361" i="1"/>
  <c r="W6361" i="1"/>
  <c r="U6361" i="1"/>
  <c r="U6365" i="1"/>
  <c r="V6365" i="1"/>
  <c r="W6365" i="1"/>
  <c r="V6367" i="1"/>
  <c r="W6367" i="1"/>
  <c r="U6367" i="1"/>
  <c r="U6369" i="1"/>
  <c r="V6369" i="1"/>
  <c r="W6369" i="1"/>
  <c r="U6373" i="1"/>
  <c r="V6373" i="1"/>
  <c r="W6373" i="1"/>
  <c r="V6375" i="1"/>
  <c r="U6375" i="1"/>
  <c r="W6375" i="1"/>
  <c r="V6377" i="1"/>
  <c r="W6377" i="1"/>
  <c r="U6377" i="1"/>
  <c r="U6381" i="1"/>
  <c r="V6381" i="1"/>
  <c r="W6381" i="1"/>
  <c r="U6383" i="1"/>
  <c r="W6383" i="1"/>
  <c r="U6385" i="1"/>
  <c r="V6385" i="1"/>
  <c r="W6385" i="1"/>
  <c r="U6389" i="1"/>
  <c r="V6389" i="1"/>
  <c r="W6389" i="1"/>
  <c r="U6391" i="1"/>
  <c r="W6391" i="1"/>
  <c r="U6393" i="1"/>
  <c r="V6393" i="1"/>
  <c r="W6393" i="1"/>
  <c r="U6397" i="1"/>
  <c r="V6397" i="1"/>
  <c r="W6397" i="1"/>
  <c r="U6399" i="1"/>
  <c r="W6399" i="1"/>
  <c r="U6401" i="1"/>
  <c r="V6401" i="1"/>
  <c r="W6401" i="1"/>
  <c r="U6405" i="1"/>
  <c r="V6405" i="1"/>
  <c r="W6405" i="1"/>
  <c r="U6407" i="1"/>
  <c r="W6407" i="1"/>
  <c r="U6409" i="1"/>
  <c r="V6409" i="1"/>
  <c r="W6409" i="1"/>
  <c r="U6413" i="1"/>
  <c r="V6413" i="1"/>
  <c r="W6413" i="1"/>
  <c r="U6415" i="1"/>
  <c r="W6415" i="1"/>
  <c r="W6417" i="1"/>
  <c r="U6417" i="1"/>
  <c r="V6417" i="1"/>
  <c r="U6423" i="1"/>
  <c r="W6423" i="1"/>
  <c r="U6425" i="1"/>
  <c r="V6425" i="1"/>
  <c r="W6425" i="1"/>
  <c r="U6431" i="1"/>
  <c r="W6431" i="1"/>
  <c r="U6433" i="1"/>
  <c r="V6433" i="1"/>
  <c r="W6433" i="1"/>
  <c r="U6439" i="1"/>
  <c r="W6439" i="1"/>
  <c r="W6441" i="1"/>
  <c r="U6441" i="1"/>
  <c r="V6441" i="1"/>
  <c r="U6447" i="1"/>
  <c r="W6447" i="1"/>
  <c r="U6449" i="1"/>
  <c r="V6449" i="1"/>
  <c r="W6449" i="1"/>
  <c r="U6455" i="1"/>
  <c r="W6455" i="1"/>
  <c r="U6457" i="1"/>
  <c r="V6457" i="1"/>
  <c r="W6457" i="1"/>
  <c r="U6463" i="1"/>
  <c r="W6463" i="1"/>
  <c r="U6465" i="1"/>
  <c r="V6465" i="1"/>
  <c r="W6465" i="1"/>
  <c r="U6471" i="1"/>
  <c r="W6471" i="1"/>
  <c r="V6473" i="1"/>
  <c r="W6473" i="1"/>
  <c r="U6473" i="1"/>
  <c r="U6479" i="1"/>
  <c r="W6479" i="1"/>
  <c r="U6481" i="1"/>
  <c r="V6481" i="1"/>
  <c r="W6481" i="1"/>
  <c r="U6487" i="1"/>
  <c r="W6487" i="1"/>
  <c r="U6489" i="1"/>
  <c r="V6489" i="1"/>
  <c r="W6489" i="1"/>
  <c r="U6495" i="1"/>
  <c r="W6495" i="1"/>
  <c r="V6497" i="1"/>
  <c r="W6497" i="1"/>
  <c r="U6497" i="1"/>
  <c r="U6503" i="1"/>
  <c r="W6503" i="1"/>
  <c r="U6505" i="1"/>
  <c r="V6505" i="1"/>
  <c r="W6505" i="1"/>
  <c r="U6511" i="1"/>
  <c r="W6511" i="1"/>
  <c r="U6513" i="1"/>
  <c r="V6513" i="1"/>
  <c r="W6513" i="1"/>
  <c r="U6519" i="1"/>
  <c r="W6519" i="1"/>
  <c r="U6521" i="1"/>
  <c r="V6521" i="1"/>
  <c r="W6521" i="1"/>
  <c r="U6527" i="1"/>
  <c r="W6527" i="1"/>
  <c r="U6529" i="1"/>
  <c r="V6529" i="1"/>
  <c r="W6529" i="1"/>
  <c r="U6535" i="1"/>
  <c r="W6535" i="1"/>
  <c r="U6537" i="1"/>
  <c r="V6537" i="1"/>
  <c r="W6537" i="1"/>
  <c r="U6543" i="1"/>
  <c r="W6543" i="1"/>
  <c r="U6545" i="1"/>
  <c r="V6545" i="1"/>
  <c r="W6545" i="1"/>
  <c r="U6551" i="1"/>
  <c r="W6551" i="1"/>
  <c r="U6553" i="1"/>
  <c r="V6553" i="1"/>
  <c r="W6553" i="1"/>
  <c r="U6559" i="1"/>
  <c r="W6559" i="1"/>
  <c r="U6561" i="1"/>
  <c r="V6561" i="1"/>
  <c r="W6561" i="1"/>
  <c r="U6567" i="1"/>
  <c r="W6567" i="1"/>
  <c r="U6569" i="1"/>
  <c r="V6569" i="1"/>
  <c r="W6569" i="1"/>
  <c r="U6575" i="1"/>
  <c r="V6575" i="1"/>
  <c r="W6575" i="1"/>
  <c r="U6577" i="1"/>
  <c r="V6577" i="1"/>
  <c r="W6577" i="1"/>
  <c r="U6583" i="1"/>
  <c r="V6583" i="1"/>
  <c r="W6583" i="1"/>
  <c r="V6585" i="1"/>
  <c r="W6585" i="1"/>
  <c r="U6585" i="1"/>
  <c r="U6591" i="1"/>
  <c r="V6591" i="1"/>
  <c r="W6591" i="1"/>
  <c r="U6593" i="1"/>
  <c r="V6593" i="1"/>
  <c r="W6593" i="1"/>
  <c r="U6599" i="1"/>
  <c r="V6599" i="1"/>
  <c r="W6599" i="1"/>
  <c r="U6601" i="1"/>
  <c r="V6601" i="1"/>
  <c r="W6601" i="1"/>
  <c r="U6607" i="1"/>
  <c r="V6607" i="1"/>
  <c r="W6607" i="1"/>
  <c r="V6609" i="1"/>
  <c r="W6609" i="1"/>
  <c r="U6609" i="1"/>
  <c r="U6615" i="1"/>
  <c r="V6615" i="1"/>
  <c r="W6615" i="1"/>
  <c r="U6617" i="1"/>
  <c r="V6617" i="1"/>
  <c r="W6617" i="1"/>
  <c r="U6623" i="1"/>
  <c r="W6623" i="1"/>
  <c r="V6623" i="1"/>
  <c r="U6625" i="1"/>
  <c r="V6625" i="1"/>
  <c r="W6625" i="1"/>
  <c r="U6631" i="1"/>
  <c r="V6631" i="1"/>
  <c r="W6631" i="1"/>
  <c r="U6633" i="1"/>
  <c r="V6633" i="1"/>
  <c r="W6633" i="1"/>
  <c r="U6639" i="1"/>
  <c r="V6639" i="1"/>
  <c r="W6639" i="1"/>
  <c r="W6641" i="1"/>
  <c r="U6641" i="1"/>
  <c r="V6641" i="1"/>
  <c r="U6647" i="1"/>
  <c r="V6647" i="1"/>
  <c r="W6647" i="1"/>
  <c r="U6649" i="1"/>
  <c r="V6649" i="1"/>
  <c r="W6649" i="1"/>
  <c r="V6655" i="1"/>
  <c r="W6655" i="1"/>
  <c r="U6655" i="1"/>
  <c r="U6657" i="1"/>
  <c r="V6657" i="1"/>
  <c r="W6657" i="1"/>
  <c r="U6661" i="1"/>
  <c r="V6661" i="1"/>
  <c r="U6665" i="1"/>
  <c r="V6665" i="1"/>
  <c r="W6665" i="1"/>
  <c r="U6669" i="1"/>
  <c r="V6669" i="1"/>
  <c r="V6673" i="1"/>
  <c r="W6673" i="1"/>
  <c r="U6673" i="1"/>
  <c r="U6677" i="1"/>
  <c r="V6677" i="1"/>
  <c r="W6681" i="1"/>
  <c r="U6681" i="1"/>
  <c r="V6681" i="1"/>
  <c r="U6685" i="1"/>
  <c r="V6685" i="1"/>
  <c r="V6689" i="1"/>
  <c r="W6689" i="1"/>
  <c r="U6689" i="1"/>
  <c r="U6693" i="1"/>
  <c r="V6693" i="1"/>
  <c r="U6697" i="1"/>
  <c r="V6697" i="1"/>
  <c r="W6697" i="1"/>
  <c r="U6701" i="1"/>
  <c r="V6701" i="1"/>
  <c r="U6705" i="1"/>
  <c r="V6705" i="1"/>
  <c r="W6705" i="1"/>
  <c r="U6709" i="1"/>
  <c r="V6709" i="1"/>
  <c r="U6713" i="1"/>
  <c r="V6713" i="1"/>
  <c r="W6713" i="1"/>
  <c r="U6717" i="1"/>
  <c r="V6717" i="1"/>
  <c r="U6721" i="1"/>
  <c r="V6721" i="1"/>
  <c r="W6721" i="1"/>
  <c r="U6725" i="1"/>
  <c r="V6725" i="1"/>
  <c r="U6729" i="1"/>
  <c r="W6729" i="1"/>
  <c r="V6729" i="1"/>
  <c r="U6733" i="1"/>
  <c r="V6733" i="1"/>
  <c r="V6737" i="1"/>
  <c r="W6737" i="1"/>
  <c r="U6737" i="1"/>
  <c r="U6741" i="1"/>
  <c r="V6741" i="1"/>
  <c r="V6745" i="1"/>
  <c r="W6745" i="1"/>
  <c r="U6745" i="1"/>
  <c r="U6749" i="1"/>
  <c r="V6749" i="1"/>
  <c r="W6753" i="1"/>
  <c r="U6753" i="1"/>
  <c r="V6753" i="1"/>
  <c r="V6761" i="1"/>
  <c r="W6761" i="1"/>
  <c r="U6761" i="1"/>
  <c r="W6763" i="1"/>
  <c r="V6763" i="1"/>
  <c r="U6769" i="1"/>
  <c r="V6769" i="1"/>
  <c r="W6769" i="1"/>
  <c r="U6777" i="1"/>
  <c r="V6777" i="1"/>
  <c r="W6777" i="1"/>
  <c r="W6779" i="1"/>
  <c r="U6779" i="1"/>
  <c r="W6785" i="1"/>
  <c r="U6785" i="1"/>
  <c r="V6785" i="1"/>
  <c r="U6787" i="1"/>
  <c r="W6787" i="1"/>
  <c r="U6789" i="1"/>
  <c r="V6789" i="1"/>
  <c r="U6793" i="1"/>
  <c r="V6793" i="1"/>
  <c r="W6793" i="1"/>
  <c r="U6795" i="1"/>
  <c r="W6795" i="1"/>
  <c r="U6797" i="1"/>
  <c r="V6797" i="1"/>
  <c r="W6797" i="1"/>
  <c r="U6799" i="1"/>
  <c r="W6799" i="1"/>
  <c r="V6801" i="1"/>
  <c r="U6801" i="1"/>
  <c r="W6801" i="1"/>
  <c r="U6803" i="1"/>
  <c r="V6803" i="1"/>
  <c r="W6803" i="1"/>
  <c r="U6805" i="1"/>
  <c r="V6805" i="1"/>
  <c r="W6805" i="1"/>
  <c r="U6807" i="1"/>
  <c r="W6807" i="1"/>
  <c r="V6809" i="1"/>
  <c r="U6809" i="1"/>
  <c r="W6809" i="1"/>
  <c r="W6811" i="1"/>
  <c r="U6811" i="1"/>
  <c r="V6811" i="1"/>
  <c r="U6813" i="1"/>
  <c r="W6813" i="1"/>
  <c r="V6813" i="1"/>
  <c r="U6815" i="1"/>
  <c r="W6815" i="1"/>
  <c r="V6817" i="1"/>
  <c r="U6817" i="1"/>
  <c r="W6817" i="1"/>
  <c r="U6819" i="1"/>
  <c r="V6819" i="1"/>
  <c r="W6819" i="1"/>
  <c r="U6821" i="1"/>
  <c r="V6821" i="1"/>
  <c r="W6821" i="1"/>
  <c r="U6823" i="1"/>
  <c r="W6823" i="1"/>
  <c r="V6825" i="1"/>
  <c r="U6825" i="1"/>
  <c r="W6825" i="1"/>
  <c r="W6827" i="1"/>
  <c r="U6827" i="1"/>
  <c r="V6827" i="1"/>
  <c r="U6829" i="1"/>
  <c r="W6829" i="1"/>
  <c r="V6829" i="1"/>
  <c r="U6831" i="1"/>
  <c r="W6831" i="1"/>
  <c r="V6833" i="1"/>
  <c r="U6833" i="1"/>
  <c r="W6833" i="1"/>
  <c r="U6835" i="1"/>
  <c r="V6835" i="1"/>
  <c r="W6835" i="1"/>
  <c r="U6837" i="1"/>
  <c r="V6837" i="1"/>
  <c r="W6837" i="1"/>
  <c r="U6839" i="1"/>
  <c r="W6839" i="1"/>
  <c r="V6841" i="1"/>
  <c r="U6841" i="1"/>
  <c r="W6841" i="1"/>
  <c r="W6843" i="1"/>
  <c r="U6843" i="1"/>
  <c r="V6843" i="1"/>
  <c r="U6845" i="1"/>
  <c r="W6845" i="1"/>
  <c r="V6845" i="1"/>
  <c r="U6847" i="1"/>
  <c r="W6847" i="1"/>
  <c r="V6849" i="1"/>
  <c r="U6849" i="1"/>
  <c r="W6849" i="1"/>
  <c r="U6851" i="1"/>
  <c r="V6851" i="1"/>
  <c r="W6851" i="1"/>
  <c r="U6853" i="1"/>
  <c r="V6853" i="1"/>
  <c r="W6853" i="1"/>
  <c r="U6855" i="1"/>
  <c r="W6855" i="1"/>
  <c r="V6857" i="1"/>
  <c r="U6857" i="1"/>
  <c r="W6857" i="1"/>
  <c r="W6859" i="1"/>
  <c r="U6859" i="1"/>
  <c r="V6859" i="1"/>
  <c r="U6861" i="1"/>
  <c r="W6861" i="1"/>
  <c r="V6861" i="1"/>
  <c r="U6863" i="1"/>
  <c r="W6863" i="1"/>
  <c r="V6865" i="1"/>
  <c r="U6865" i="1"/>
  <c r="W6865" i="1"/>
  <c r="U6867" i="1"/>
  <c r="V6867" i="1"/>
  <c r="W6867" i="1"/>
  <c r="U6869" i="1"/>
  <c r="V6869" i="1"/>
  <c r="W6869" i="1"/>
  <c r="U6871" i="1"/>
  <c r="W6871" i="1"/>
  <c r="V6873" i="1"/>
  <c r="U6873" i="1"/>
  <c r="W6873" i="1"/>
  <c r="W6875" i="1"/>
  <c r="U6875" i="1"/>
  <c r="V6875" i="1"/>
  <c r="U6877" i="1"/>
  <c r="W6877" i="1"/>
  <c r="V6877" i="1"/>
  <c r="U6879" i="1"/>
  <c r="W6879" i="1"/>
  <c r="V6881" i="1"/>
  <c r="U6881" i="1"/>
  <c r="W6881" i="1"/>
  <c r="U6883" i="1"/>
  <c r="V6883" i="1"/>
  <c r="W6883" i="1"/>
  <c r="U6885" i="1"/>
  <c r="V6885" i="1"/>
  <c r="W6885" i="1"/>
  <c r="U6887" i="1"/>
  <c r="W6887" i="1"/>
  <c r="V6889" i="1"/>
  <c r="U6889" i="1"/>
  <c r="W6889" i="1"/>
  <c r="W6891" i="1"/>
  <c r="U6891" i="1"/>
  <c r="V6891" i="1"/>
  <c r="U6893" i="1"/>
  <c r="W6893" i="1"/>
  <c r="V6893" i="1"/>
  <c r="U6895" i="1"/>
  <c r="W6895" i="1"/>
  <c r="V6897" i="1"/>
  <c r="U6897" i="1"/>
  <c r="W6897" i="1"/>
  <c r="V6899" i="1"/>
  <c r="U6899" i="1"/>
  <c r="W6899" i="1"/>
  <c r="V6901" i="1"/>
  <c r="W6901" i="1"/>
  <c r="U6901" i="1"/>
  <c r="U6903" i="1"/>
  <c r="W6903" i="1"/>
  <c r="V6905" i="1"/>
  <c r="U6905" i="1"/>
  <c r="W6905" i="1"/>
  <c r="V6907" i="1"/>
  <c r="W6907" i="1"/>
  <c r="U6907" i="1"/>
  <c r="U6909" i="1"/>
  <c r="V6909" i="1"/>
  <c r="W6909" i="1"/>
  <c r="U6911" i="1"/>
  <c r="W6911" i="1"/>
  <c r="U6913" i="1"/>
  <c r="W6913" i="1"/>
  <c r="V6913" i="1"/>
  <c r="V6915" i="1"/>
  <c r="U6915" i="1"/>
  <c r="W6915" i="1"/>
  <c r="W6917" i="1"/>
  <c r="U6917" i="1"/>
  <c r="V6917" i="1"/>
  <c r="U6919" i="1"/>
  <c r="W6919" i="1"/>
  <c r="U6921" i="1"/>
  <c r="V6921" i="1"/>
  <c r="W6921" i="1"/>
  <c r="V6923" i="1"/>
  <c r="W6923" i="1"/>
  <c r="U6923" i="1"/>
  <c r="U6925" i="1"/>
  <c r="V6925" i="1"/>
  <c r="W6925" i="1"/>
  <c r="U6927" i="1"/>
  <c r="W6927" i="1"/>
  <c r="U6929" i="1"/>
  <c r="W6929" i="1"/>
  <c r="V6929" i="1"/>
  <c r="V6931" i="1"/>
  <c r="U6931" i="1"/>
  <c r="W6931" i="1"/>
  <c r="W6933" i="1"/>
  <c r="U6933" i="1"/>
  <c r="V6933" i="1"/>
  <c r="U6935" i="1"/>
  <c r="V6935" i="1"/>
  <c r="W6935" i="1"/>
  <c r="V6937" i="1"/>
  <c r="U6937" i="1"/>
  <c r="V6939" i="1"/>
  <c r="W6939" i="1"/>
  <c r="U6939" i="1"/>
  <c r="U6941" i="1"/>
  <c r="V6941" i="1"/>
  <c r="W6941" i="1"/>
  <c r="U6943" i="1"/>
  <c r="V6943" i="1"/>
  <c r="W6943" i="1"/>
  <c r="V6945" i="1"/>
  <c r="U6945" i="1"/>
  <c r="V6947" i="1"/>
  <c r="U6947" i="1"/>
  <c r="W6947" i="1"/>
  <c r="U6949" i="1"/>
  <c r="V6949" i="1"/>
  <c r="W6949" i="1"/>
  <c r="U6951" i="1"/>
  <c r="W6951" i="1"/>
  <c r="V6951" i="1"/>
  <c r="V6953" i="1"/>
  <c r="U6953" i="1"/>
  <c r="V6955" i="1"/>
  <c r="W6955" i="1"/>
  <c r="U6955" i="1"/>
  <c r="V6957" i="1"/>
  <c r="W6957" i="1"/>
  <c r="U6957" i="1"/>
  <c r="U6959" i="1"/>
  <c r="V6959" i="1"/>
  <c r="W6959" i="1"/>
  <c r="V6961" i="1"/>
  <c r="U6961" i="1"/>
  <c r="V6963" i="1"/>
  <c r="U6963" i="1"/>
  <c r="W6963" i="1"/>
  <c r="U6965" i="1"/>
  <c r="V6965" i="1"/>
  <c r="W6965" i="1"/>
  <c r="U6967" i="1"/>
  <c r="W6967" i="1"/>
  <c r="V6967" i="1"/>
  <c r="V6969" i="1"/>
  <c r="U6969" i="1"/>
  <c r="V6971" i="1"/>
  <c r="U6971" i="1"/>
  <c r="W6971" i="1"/>
  <c r="V6973" i="1"/>
  <c r="W6973" i="1"/>
  <c r="U6973" i="1"/>
  <c r="U6975" i="1"/>
  <c r="V6975" i="1"/>
  <c r="W6975" i="1"/>
  <c r="V6977" i="1"/>
  <c r="U6977" i="1"/>
  <c r="V6979" i="1"/>
  <c r="U6979" i="1"/>
  <c r="W6979" i="1"/>
  <c r="U6981" i="1"/>
  <c r="W6981" i="1"/>
  <c r="V6981" i="1"/>
  <c r="U6983" i="1"/>
  <c r="V6983" i="1"/>
  <c r="W6983" i="1"/>
  <c r="V6985" i="1"/>
  <c r="U6985" i="1"/>
  <c r="V6987" i="1"/>
  <c r="U6987" i="1"/>
  <c r="W6987" i="1"/>
  <c r="U6989" i="1"/>
  <c r="V6989" i="1"/>
  <c r="W6989" i="1"/>
  <c r="V6993" i="1"/>
  <c r="U6993" i="1"/>
  <c r="V6995" i="1"/>
  <c r="U6995" i="1"/>
  <c r="W6995" i="1"/>
  <c r="V6997" i="1"/>
  <c r="W6997" i="1"/>
  <c r="U6997" i="1"/>
  <c r="V7001" i="1"/>
  <c r="U7001" i="1"/>
  <c r="V7003" i="1"/>
  <c r="W7003" i="1"/>
  <c r="U7003" i="1"/>
  <c r="U7005" i="1"/>
  <c r="V7005" i="1"/>
  <c r="W7005" i="1"/>
  <c r="V7009" i="1"/>
  <c r="U7009" i="1"/>
  <c r="U7011" i="1"/>
  <c r="V7011" i="1"/>
  <c r="W7011" i="1"/>
  <c r="W7013" i="1"/>
  <c r="U7013" i="1"/>
  <c r="V7013" i="1"/>
  <c r="V7017" i="1"/>
  <c r="U7017" i="1"/>
  <c r="U7019" i="1"/>
  <c r="V7019" i="1"/>
  <c r="W7019" i="1"/>
  <c r="W7021" i="1"/>
  <c r="U7021" i="1"/>
  <c r="V7021" i="1"/>
  <c r="V7025" i="1"/>
  <c r="U7025" i="1"/>
  <c r="U7027" i="1"/>
  <c r="V7027" i="1"/>
  <c r="W7027" i="1"/>
  <c r="W7029" i="1"/>
  <c r="U7029" i="1"/>
  <c r="V7029" i="1"/>
  <c r="V7033" i="1"/>
  <c r="U7033" i="1"/>
  <c r="V7035" i="1"/>
  <c r="W7035" i="1"/>
  <c r="U7035" i="1"/>
  <c r="W7037" i="1"/>
  <c r="V7037" i="1"/>
  <c r="U7037" i="1"/>
  <c r="V7041" i="1"/>
  <c r="U7041" i="1"/>
  <c r="U7043" i="1"/>
  <c r="V7043" i="1"/>
  <c r="W7043" i="1"/>
  <c r="W7045" i="1"/>
  <c r="U7045" i="1"/>
  <c r="V7045" i="1"/>
  <c r="V7049" i="1"/>
  <c r="U7049" i="1"/>
  <c r="U7051" i="1"/>
  <c r="V7051" i="1"/>
  <c r="W7051" i="1"/>
  <c r="W7053" i="1"/>
  <c r="U7053" i="1"/>
  <c r="V7053" i="1"/>
  <c r="V7057" i="1"/>
  <c r="U7057" i="1"/>
  <c r="U7059" i="1"/>
  <c r="V7059" i="1"/>
  <c r="W7059" i="1"/>
  <c r="W7061" i="1"/>
  <c r="U7061" i="1"/>
  <c r="V7061" i="1"/>
  <c r="V7065" i="1"/>
  <c r="U7065" i="1"/>
  <c r="V7067" i="1"/>
  <c r="W7067" i="1"/>
  <c r="U7067" i="1"/>
  <c r="W7069" i="1"/>
  <c r="V7069" i="1"/>
  <c r="U7069" i="1"/>
  <c r="V7073" i="1"/>
  <c r="U7073" i="1"/>
  <c r="U7075" i="1"/>
  <c r="V7075" i="1"/>
  <c r="W7075" i="1"/>
  <c r="W7077" i="1"/>
  <c r="U7077" i="1"/>
  <c r="V7077" i="1"/>
  <c r="V7081" i="1"/>
  <c r="U7081" i="1"/>
  <c r="U7083" i="1"/>
  <c r="V7083" i="1"/>
  <c r="W7083" i="1"/>
  <c r="W7085" i="1"/>
  <c r="U7085" i="1"/>
  <c r="V7085" i="1"/>
  <c r="V7089" i="1"/>
  <c r="U7089" i="1"/>
  <c r="U7091" i="1"/>
  <c r="V7091" i="1"/>
  <c r="W7091" i="1"/>
  <c r="W7093" i="1"/>
  <c r="U7093" i="1"/>
  <c r="V7093" i="1"/>
  <c r="V7097" i="1"/>
  <c r="U7097" i="1"/>
  <c r="V7099" i="1"/>
  <c r="W7099" i="1"/>
  <c r="U7099" i="1"/>
  <c r="W7101" i="1"/>
  <c r="V7101" i="1"/>
  <c r="U7101" i="1"/>
  <c r="V7105" i="1"/>
  <c r="U7105" i="1"/>
  <c r="U7107" i="1"/>
  <c r="V7107" i="1"/>
  <c r="W7107" i="1"/>
  <c r="W7109" i="1"/>
  <c r="U7109" i="1"/>
  <c r="V7109" i="1"/>
  <c r="V7113" i="1"/>
  <c r="U7113" i="1"/>
  <c r="U7115" i="1"/>
  <c r="V7115" i="1"/>
  <c r="W7115" i="1"/>
  <c r="W7117" i="1"/>
  <c r="U7117" i="1"/>
  <c r="V7117" i="1"/>
  <c r="V7121" i="1"/>
  <c r="U7121" i="1"/>
  <c r="U7123" i="1"/>
  <c r="V7123" i="1"/>
  <c r="W7123" i="1"/>
  <c r="W7125" i="1"/>
  <c r="U7125" i="1"/>
  <c r="V7125" i="1"/>
  <c r="V7129" i="1"/>
  <c r="U7129" i="1"/>
  <c r="V7131" i="1"/>
  <c r="W7131" i="1"/>
  <c r="U7131" i="1"/>
  <c r="W7133" i="1"/>
  <c r="V7133" i="1"/>
  <c r="U7133" i="1"/>
  <c r="V7137" i="1"/>
  <c r="U7137" i="1"/>
  <c r="U7139" i="1"/>
  <c r="V7139" i="1"/>
  <c r="W7139" i="1"/>
  <c r="W7141" i="1"/>
  <c r="U7141" i="1"/>
  <c r="V7141" i="1"/>
  <c r="V7145" i="1"/>
  <c r="U7145" i="1"/>
  <c r="W7145" i="1"/>
  <c r="U7147" i="1"/>
  <c r="V7147" i="1"/>
  <c r="W7147" i="1"/>
  <c r="W7149" i="1"/>
  <c r="U7149" i="1"/>
  <c r="V7149" i="1"/>
  <c r="U7153" i="1"/>
  <c r="V7153" i="1"/>
  <c r="W7153" i="1"/>
  <c r="V7155" i="1"/>
  <c r="U7155" i="1"/>
  <c r="W7157" i="1"/>
  <c r="U7157" i="1"/>
  <c r="V7157" i="1"/>
  <c r="U7161" i="1"/>
  <c r="V7161" i="1"/>
  <c r="W7161" i="1"/>
  <c r="V7163" i="1"/>
  <c r="U7163" i="1"/>
  <c r="W7165" i="1"/>
  <c r="V7165" i="1"/>
  <c r="V7169" i="1"/>
  <c r="W7169" i="1"/>
  <c r="U7169" i="1"/>
  <c r="V7171" i="1"/>
  <c r="U7171" i="1"/>
  <c r="W7173" i="1"/>
  <c r="V7173" i="1"/>
  <c r="U7177" i="1"/>
  <c r="V7177" i="1"/>
  <c r="W7177" i="1"/>
  <c r="V7179" i="1"/>
  <c r="U7179" i="1"/>
  <c r="W7181" i="1"/>
  <c r="V7181" i="1"/>
  <c r="U7185" i="1"/>
  <c r="V7185" i="1"/>
  <c r="W7185" i="1"/>
  <c r="V7187" i="1"/>
  <c r="U7187" i="1"/>
  <c r="W7189" i="1"/>
  <c r="V7189" i="1"/>
  <c r="U7193" i="1"/>
  <c r="V7193" i="1"/>
  <c r="W7193" i="1"/>
  <c r="V7195" i="1"/>
  <c r="U7195" i="1"/>
  <c r="W7197" i="1"/>
  <c r="V7197" i="1"/>
  <c r="V7201" i="1"/>
  <c r="W7201" i="1"/>
  <c r="U7201" i="1"/>
  <c r="V7203" i="1"/>
  <c r="U7203" i="1"/>
  <c r="W7205" i="1"/>
  <c r="V7205" i="1"/>
  <c r="U7209" i="1"/>
  <c r="V7209" i="1"/>
  <c r="W7209" i="1"/>
  <c r="V7211" i="1"/>
  <c r="U7211" i="1"/>
  <c r="W7213" i="1"/>
  <c r="V7213" i="1"/>
  <c r="U7217" i="1"/>
  <c r="V7217" i="1"/>
  <c r="W7217" i="1"/>
  <c r="V7219" i="1"/>
  <c r="U7219" i="1"/>
  <c r="W7221" i="1"/>
  <c r="V7221" i="1"/>
  <c r="U7225" i="1"/>
  <c r="V7225" i="1"/>
  <c r="W7225" i="1"/>
  <c r="V7227" i="1"/>
  <c r="U7227" i="1"/>
  <c r="W7229" i="1"/>
  <c r="V7229" i="1"/>
  <c r="V7233" i="1"/>
  <c r="W7233" i="1"/>
  <c r="U7233" i="1"/>
  <c r="V7235" i="1"/>
  <c r="U7235" i="1"/>
  <c r="W7237" i="1"/>
  <c r="V7237" i="1"/>
  <c r="U7241" i="1"/>
  <c r="V7241" i="1"/>
  <c r="W7241" i="1"/>
  <c r="W7243" i="1"/>
  <c r="U7243" i="1"/>
  <c r="V7243" i="1"/>
  <c r="W7245" i="1"/>
  <c r="V7245" i="1"/>
  <c r="V7249" i="1"/>
  <c r="W7249" i="1"/>
  <c r="U7249" i="1"/>
  <c r="W7251" i="1"/>
  <c r="U7251" i="1"/>
  <c r="V7251" i="1"/>
  <c r="W7253" i="1"/>
  <c r="V7253" i="1"/>
  <c r="U7257" i="1"/>
  <c r="V7257" i="1"/>
  <c r="W7257" i="1"/>
  <c r="W7259" i="1"/>
  <c r="U7259" i="1"/>
  <c r="V7259" i="1"/>
  <c r="W7261" i="1"/>
  <c r="V7261" i="1"/>
  <c r="U7265" i="1"/>
  <c r="V7265" i="1"/>
  <c r="W7265" i="1"/>
  <c r="W7267" i="1"/>
  <c r="U7267" i="1"/>
  <c r="V7267" i="1"/>
  <c r="W7269" i="1"/>
  <c r="V7269" i="1"/>
  <c r="W7275" i="1"/>
  <c r="U7275" i="1"/>
  <c r="V7275" i="1"/>
  <c r="W7277" i="1"/>
  <c r="V7277" i="1"/>
  <c r="W7283" i="1"/>
  <c r="U7283" i="1"/>
  <c r="V7283" i="1"/>
  <c r="W7285" i="1"/>
  <c r="V7285" i="1"/>
  <c r="W7291" i="1"/>
  <c r="U7291" i="1"/>
  <c r="V7291" i="1"/>
  <c r="W7293" i="1"/>
  <c r="V7293" i="1"/>
  <c r="U7295" i="1"/>
  <c r="V7295" i="1"/>
  <c r="W7299" i="1"/>
  <c r="U7299" i="1"/>
  <c r="V7299" i="1"/>
  <c r="W7301" i="1"/>
  <c r="V7301" i="1"/>
  <c r="U7303" i="1"/>
  <c r="V7303" i="1"/>
  <c r="W7307" i="1"/>
  <c r="U7307" i="1"/>
  <c r="V7307" i="1"/>
  <c r="W7309" i="1"/>
  <c r="V7309" i="1"/>
  <c r="U7311" i="1"/>
  <c r="V7311" i="1"/>
  <c r="W7315" i="1"/>
  <c r="V7315" i="1"/>
  <c r="U7315" i="1"/>
  <c r="W7317" i="1"/>
  <c r="V7317" i="1"/>
  <c r="U7319" i="1"/>
  <c r="V7319" i="1"/>
  <c r="W7323" i="1"/>
  <c r="U7323" i="1"/>
  <c r="V7323" i="1"/>
  <c r="W7325" i="1"/>
  <c r="V7325" i="1"/>
  <c r="U7327" i="1"/>
  <c r="V7327" i="1"/>
  <c r="W7331" i="1"/>
  <c r="U7331" i="1"/>
  <c r="V7331" i="1"/>
  <c r="W7333" i="1"/>
  <c r="V7333" i="1"/>
  <c r="U7335" i="1"/>
  <c r="V7335" i="1"/>
  <c r="W7339" i="1"/>
  <c r="U7339" i="1"/>
  <c r="V7339" i="1"/>
  <c r="W7341" i="1"/>
  <c r="V7341" i="1"/>
  <c r="U7343" i="1"/>
  <c r="V7343" i="1"/>
  <c r="W7347" i="1"/>
  <c r="U7347" i="1"/>
  <c r="V7347" i="1"/>
  <c r="W7349" i="1"/>
  <c r="V7349" i="1"/>
  <c r="U7351" i="1"/>
  <c r="V7351" i="1"/>
  <c r="W7355" i="1"/>
  <c r="U7355" i="1"/>
  <c r="V7355" i="1"/>
  <c r="W7357" i="1"/>
  <c r="V7357" i="1"/>
  <c r="U7359" i="1"/>
  <c r="V7359" i="1"/>
  <c r="W7363" i="1"/>
  <c r="U7363" i="1"/>
  <c r="V7363" i="1"/>
  <c r="W7365" i="1"/>
  <c r="V7365" i="1"/>
  <c r="U7367" i="1"/>
  <c r="V7367" i="1"/>
  <c r="W7371" i="1"/>
  <c r="U7371" i="1"/>
  <c r="V7371" i="1"/>
  <c r="W7373" i="1"/>
  <c r="V7373" i="1"/>
  <c r="U7375" i="1"/>
  <c r="V7375" i="1"/>
  <c r="W7379" i="1"/>
  <c r="V7379" i="1"/>
  <c r="U7379" i="1"/>
  <c r="W7381" i="1"/>
  <c r="V7381" i="1"/>
  <c r="U7383" i="1"/>
  <c r="V7383" i="1"/>
  <c r="W7387" i="1"/>
  <c r="U7387" i="1"/>
  <c r="V7387" i="1"/>
  <c r="W7389" i="1"/>
  <c r="V7389" i="1"/>
  <c r="U7391" i="1"/>
  <c r="V7391" i="1"/>
  <c r="U7395" i="1"/>
  <c r="V7395" i="1"/>
  <c r="U7399" i="1"/>
  <c r="V7399" i="1"/>
  <c r="U7403" i="1"/>
  <c r="V7403" i="1"/>
  <c r="U7407" i="1"/>
  <c r="V7407" i="1"/>
  <c r="U7411" i="1"/>
  <c r="V7411" i="1"/>
  <c r="U7415" i="1"/>
  <c r="V7415" i="1"/>
  <c r="U7419" i="1"/>
  <c r="V7419" i="1"/>
  <c r="U7423" i="1"/>
  <c r="V7423" i="1"/>
  <c r="U7427" i="1"/>
  <c r="V7427" i="1"/>
  <c r="U7431" i="1"/>
  <c r="V7431" i="1"/>
  <c r="U7435" i="1"/>
  <c r="V7435" i="1"/>
  <c r="U7439" i="1"/>
  <c r="V7439" i="1"/>
  <c r="U7443" i="1"/>
  <c r="V7443" i="1"/>
  <c r="U7447" i="1"/>
  <c r="V7447" i="1"/>
  <c r="U7451" i="1"/>
  <c r="V7451" i="1"/>
  <c r="U7455" i="1"/>
  <c r="V7455" i="1"/>
  <c r="U7459" i="1"/>
  <c r="V7459" i="1"/>
  <c r="U7463" i="1"/>
  <c r="V7463" i="1"/>
  <c r="U7467" i="1"/>
  <c r="V7467" i="1"/>
  <c r="U7471" i="1"/>
  <c r="V7471" i="1"/>
  <c r="U7475" i="1"/>
  <c r="V7475" i="1"/>
  <c r="U7483" i="1"/>
  <c r="V7483" i="1"/>
  <c r="U7491" i="1"/>
  <c r="V7491" i="1"/>
  <c r="U7499" i="1"/>
  <c r="V7499" i="1"/>
  <c r="U7507" i="1"/>
  <c r="V7507" i="1"/>
  <c r="U7515" i="1"/>
  <c r="V7515" i="1"/>
  <c r="U7523" i="1"/>
  <c r="V7523" i="1"/>
  <c r="U7531" i="1"/>
  <c r="V7531" i="1"/>
  <c r="U7539" i="1"/>
  <c r="V7539" i="1"/>
  <c r="U7547" i="1"/>
  <c r="V7547" i="1"/>
  <c r="U7555" i="1"/>
  <c r="V7555" i="1"/>
  <c r="U7563" i="1"/>
  <c r="V7563" i="1"/>
  <c r="U7571" i="1"/>
  <c r="V7571" i="1"/>
  <c r="U7579" i="1"/>
  <c r="V7579" i="1"/>
  <c r="U7587" i="1"/>
  <c r="V7587" i="1"/>
  <c r="U7595" i="1"/>
  <c r="V7595" i="1"/>
  <c r="U7603" i="1"/>
  <c r="V7603" i="1"/>
  <c r="U7679" i="1"/>
  <c r="W7679" i="1"/>
  <c r="U7681" i="1"/>
  <c r="V7681" i="1"/>
  <c r="W7683" i="1"/>
  <c r="U7683" i="1"/>
  <c r="W7691" i="1"/>
  <c r="U7691" i="1"/>
  <c r="V7691" i="1"/>
  <c r="U7695" i="1"/>
  <c r="W7695" i="1"/>
  <c r="U7697" i="1"/>
  <c r="V7697" i="1"/>
  <c r="W7697" i="1"/>
  <c r="W7699" i="1"/>
  <c r="U7699" i="1"/>
  <c r="V7699" i="1"/>
  <c r="U7703" i="1"/>
  <c r="V7703" i="1"/>
  <c r="V7705" i="1"/>
  <c r="U7705" i="1"/>
  <c r="W7707" i="1"/>
  <c r="V7707" i="1"/>
  <c r="U7711" i="1"/>
  <c r="V7711" i="1"/>
  <c r="V7713" i="1"/>
  <c r="U7713" i="1"/>
  <c r="W7713" i="1"/>
  <c r="W7715" i="1"/>
  <c r="U7715" i="1"/>
  <c r="V7715" i="1"/>
  <c r="U7719" i="1"/>
  <c r="V7719" i="1"/>
  <c r="W7719" i="1"/>
  <c r="U7721" i="1"/>
  <c r="V7721" i="1"/>
  <c r="W7721" i="1"/>
  <c r="U7725" i="1"/>
  <c r="W7725" i="1"/>
  <c r="V7727" i="1"/>
  <c r="U7727" i="1"/>
  <c r="W7727" i="1"/>
  <c r="W7731" i="1"/>
  <c r="V7731" i="1"/>
  <c r="U7733" i="1"/>
  <c r="V7733" i="1"/>
  <c r="W7733" i="1"/>
  <c r="V7735" i="1"/>
  <c r="U7735" i="1"/>
  <c r="W7739" i="1"/>
  <c r="U7739" i="1"/>
  <c r="U7743" i="1"/>
  <c r="V7743" i="1"/>
  <c r="W7743" i="1"/>
  <c r="U7745" i="1"/>
  <c r="V7745" i="1"/>
  <c r="W7745" i="1"/>
  <c r="W7747" i="1"/>
  <c r="U7747" i="1"/>
  <c r="U7751" i="1"/>
  <c r="V7751" i="1"/>
  <c r="V7753" i="1"/>
  <c r="U7753" i="1"/>
  <c r="W7753" i="1"/>
  <c r="W7755" i="1"/>
  <c r="U7755" i="1"/>
  <c r="V7755" i="1"/>
  <c r="U7757" i="1"/>
  <c r="W7757" i="1"/>
  <c r="U7759" i="1"/>
  <c r="V7759" i="1"/>
  <c r="W7759" i="1"/>
  <c r="V7761" i="1"/>
  <c r="U7761" i="1"/>
  <c r="W7763" i="1"/>
  <c r="V7763" i="1"/>
  <c r="U7765" i="1"/>
  <c r="V7765" i="1"/>
  <c r="U7769" i="1"/>
  <c r="V7769" i="1"/>
  <c r="W7769" i="1"/>
  <c r="W7771" i="1"/>
  <c r="U7771" i="1"/>
  <c r="V7771" i="1"/>
  <c r="U7773" i="1"/>
  <c r="V7773" i="1"/>
  <c r="U7777" i="1"/>
  <c r="V7777" i="1"/>
  <c r="U7781" i="1"/>
  <c r="V7781" i="1"/>
  <c r="W7781" i="1"/>
  <c r="U7783" i="1"/>
  <c r="V7783" i="1"/>
  <c r="W7783" i="1"/>
  <c r="U7785" i="1"/>
  <c r="V7785" i="1"/>
  <c r="W7785" i="1"/>
  <c r="U7789" i="1"/>
  <c r="W7789" i="1"/>
  <c r="V7791" i="1"/>
  <c r="U7791" i="1"/>
  <c r="W7791" i="1"/>
  <c r="W7795" i="1"/>
  <c r="V7795" i="1"/>
  <c r="U7797" i="1"/>
  <c r="V7797" i="1"/>
  <c r="W7797" i="1"/>
  <c r="V7799" i="1"/>
  <c r="U7799" i="1"/>
  <c r="W7803" i="1"/>
  <c r="U7803" i="1"/>
  <c r="U7807" i="1"/>
  <c r="V7807" i="1"/>
  <c r="W7807" i="1"/>
  <c r="U7809" i="1"/>
  <c r="V7809" i="1"/>
  <c r="W7809" i="1"/>
  <c r="W7811" i="1"/>
  <c r="U7811" i="1"/>
  <c r="U7815" i="1"/>
  <c r="V7815" i="1"/>
  <c r="V7817" i="1"/>
  <c r="U7817" i="1"/>
  <c r="W7817" i="1"/>
  <c r="W7819" i="1"/>
  <c r="U7819" i="1"/>
  <c r="V7819" i="1"/>
  <c r="U7821" i="1"/>
  <c r="W7821" i="1"/>
  <c r="U7823" i="1"/>
  <c r="V7823" i="1"/>
  <c r="W7823" i="1"/>
  <c r="V7825" i="1"/>
  <c r="U7825" i="1"/>
  <c r="W7827" i="1"/>
  <c r="V7827" i="1"/>
  <c r="U7829" i="1"/>
  <c r="V7829" i="1"/>
  <c r="U7833" i="1"/>
  <c r="V7833" i="1"/>
  <c r="W7833" i="1"/>
  <c r="W7835" i="1"/>
  <c r="U7835" i="1"/>
  <c r="V7835" i="1"/>
  <c r="U7837" i="1"/>
  <c r="V7837" i="1"/>
  <c r="U7841" i="1"/>
  <c r="V7841" i="1"/>
  <c r="U7845" i="1"/>
  <c r="V7845" i="1"/>
  <c r="W7845" i="1"/>
  <c r="U7847" i="1"/>
  <c r="V7847" i="1"/>
  <c r="W7847" i="1"/>
  <c r="U7849" i="1"/>
  <c r="V7849" i="1"/>
  <c r="W7849" i="1"/>
  <c r="U7853" i="1"/>
  <c r="W7853" i="1"/>
  <c r="V7855" i="1"/>
  <c r="U7855" i="1"/>
  <c r="W7855" i="1"/>
  <c r="W7859" i="1"/>
  <c r="V7859" i="1"/>
  <c r="U7861" i="1"/>
  <c r="V7861" i="1"/>
  <c r="W7861" i="1"/>
  <c r="V7863" i="1"/>
  <c r="U7863" i="1"/>
  <c r="W7867" i="1"/>
  <c r="U7867" i="1"/>
  <c r="U7871" i="1"/>
  <c r="V7871" i="1"/>
  <c r="W7871" i="1"/>
  <c r="U7873" i="1"/>
  <c r="V7873" i="1"/>
  <c r="W7873" i="1"/>
  <c r="W7875" i="1"/>
  <c r="U7875" i="1"/>
  <c r="U7879" i="1"/>
  <c r="V7879" i="1"/>
  <c r="V7881" i="1"/>
  <c r="U7881" i="1"/>
  <c r="W7881" i="1"/>
  <c r="W7883" i="1"/>
  <c r="U7883" i="1"/>
  <c r="V7883" i="1"/>
  <c r="U7885" i="1"/>
  <c r="W7885" i="1"/>
  <c r="U7887" i="1"/>
  <c r="V7887" i="1"/>
  <c r="W7887" i="1"/>
  <c r="V7889" i="1"/>
  <c r="U7889" i="1"/>
  <c r="W7891" i="1"/>
  <c r="V7891" i="1"/>
  <c r="U7893" i="1"/>
  <c r="V7893" i="1"/>
  <c r="U7897" i="1"/>
  <c r="V7897" i="1"/>
  <c r="W7897" i="1"/>
  <c r="W7899" i="1"/>
  <c r="U7899" i="1"/>
  <c r="V7899" i="1"/>
  <c r="U7901" i="1"/>
  <c r="V7901" i="1"/>
  <c r="U7905" i="1"/>
  <c r="V7905" i="1"/>
  <c r="U7909" i="1"/>
  <c r="V7909" i="1"/>
  <c r="W7909" i="1"/>
  <c r="U7911" i="1"/>
  <c r="V7911" i="1"/>
  <c r="W7911" i="1"/>
  <c r="U7913" i="1"/>
  <c r="V7913" i="1"/>
  <c r="W7913" i="1"/>
  <c r="U7917" i="1"/>
  <c r="W7917" i="1"/>
  <c r="V7919" i="1"/>
  <c r="U7919" i="1"/>
  <c r="W7919" i="1"/>
  <c r="W7923" i="1"/>
  <c r="V7923" i="1"/>
  <c r="U7925" i="1"/>
  <c r="V7925" i="1"/>
  <c r="W7925" i="1"/>
  <c r="V7927" i="1"/>
  <c r="U7927" i="1"/>
  <c r="W7931" i="1"/>
  <c r="U7931" i="1"/>
  <c r="U7935" i="1"/>
  <c r="V7935" i="1"/>
  <c r="W7935" i="1"/>
  <c r="U7937" i="1"/>
  <c r="V7937" i="1"/>
  <c r="W7937" i="1"/>
  <c r="W7939" i="1"/>
  <c r="U7939" i="1"/>
  <c r="V7945" i="1"/>
  <c r="U7945" i="1"/>
  <c r="W7945" i="1"/>
  <c r="W7947" i="1"/>
  <c r="U7947" i="1"/>
  <c r="V7947" i="1"/>
  <c r="U7949" i="1"/>
  <c r="W7949" i="1"/>
  <c r="U7951" i="1"/>
  <c r="V7951" i="1"/>
  <c r="W7951" i="1"/>
  <c r="V7953" i="1"/>
  <c r="U7953" i="1"/>
  <c r="U7957" i="1"/>
  <c r="V7957" i="1"/>
  <c r="U7961" i="1"/>
  <c r="V7961" i="1"/>
  <c r="W7961" i="1"/>
  <c r="W7963" i="1"/>
  <c r="U7963" i="1"/>
  <c r="V7963" i="1"/>
  <c r="U7965" i="1"/>
  <c r="V7965" i="1"/>
  <c r="U7973" i="1"/>
  <c r="V7973" i="1"/>
  <c r="W7973" i="1"/>
  <c r="U7975" i="1"/>
  <c r="V7975" i="1"/>
  <c r="W7975" i="1"/>
  <c r="U7977" i="1"/>
  <c r="V7977" i="1"/>
  <c r="W7977" i="1"/>
  <c r="V7983" i="1"/>
  <c r="U7983" i="1"/>
  <c r="W7983" i="1"/>
  <c r="W7987" i="1"/>
  <c r="V7987" i="1"/>
  <c r="U7989" i="1"/>
  <c r="V7989" i="1"/>
  <c r="W7989" i="1"/>
  <c r="V7991" i="1"/>
  <c r="U7991" i="1"/>
  <c r="U7997" i="1"/>
  <c r="V7997" i="1"/>
  <c r="W7997" i="1"/>
  <c r="V7999" i="1"/>
  <c r="U7999" i="1"/>
  <c r="U8005" i="1"/>
  <c r="V8005" i="1"/>
  <c r="W8005" i="1"/>
  <c r="V8007" i="1"/>
  <c r="U8007" i="1"/>
  <c r="U8013" i="1"/>
  <c r="V8013" i="1"/>
  <c r="W8013" i="1"/>
  <c r="V8015" i="1"/>
  <c r="U8015" i="1"/>
  <c r="U8021" i="1"/>
  <c r="W8021" i="1"/>
  <c r="V8021" i="1"/>
  <c r="W8023" i="1"/>
  <c r="U8023" i="1"/>
  <c r="V8023" i="1"/>
  <c r="U8029" i="1"/>
  <c r="V8029" i="1"/>
  <c r="W8029" i="1"/>
  <c r="W8031" i="1"/>
  <c r="U8031" i="1"/>
  <c r="V8031" i="1"/>
  <c r="U8033" i="1"/>
  <c r="V8033" i="1"/>
  <c r="U8037" i="1"/>
  <c r="V8037" i="1"/>
  <c r="W8037" i="1"/>
  <c r="W8039" i="1"/>
  <c r="V8039" i="1"/>
  <c r="U8039" i="1"/>
  <c r="U8041" i="1"/>
  <c r="V8041" i="1"/>
  <c r="U8045" i="1"/>
  <c r="W8045" i="1"/>
  <c r="V8045" i="1"/>
  <c r="W8047" i="1"/>
  <c r="U8047" i="1"/>
  <c r="V8047" i="1"/>
  <c r="U8049" i="1"/>
  <c r="V8049" i="1"/>
  <c r="U8053" i="1"/>
  <c r="V8053" i="1"/>
  <c r="W8053" i="1"/>
  <c r="W8055" i="1"/>
  <c r="U8055" i="1"/>
  <c r="V8055" i="1"/>
  <c r="U8057" i="1"/>
  <c r="V8057" i="1"/>
  <c r="U8061" i="1"/>
  <c r="V8061" i="1"/>
  <c r="W8061" i="1"/>
  <c r="W8063" i="1"/>
  <c r="U8063" i="1"/>
  <c r="V8063" i="1"/>
  <c r="U8065" i="1"/>
  <c r="V8065" i="1"/>
  <c r="U8069" i="1"/>
  <c r="W8069" i="1"/>
  <c r="V8069" i="1"/>
  <c r="W8071" i="1"/>
  <c r="U8071" i="1"/>
  <c r="V8071" i="1"/>
  <c r="U8073" i="1"/>
  <c r="V8073" i="1"/>
  <c r="U8077" i="1"/>
  <c r="V8077" i="1"/>
  <c r="W8077" i="1"/>
  <c r="W8079" i="1"/>
  <c r="U8079" i="1"/>
  <c r="V8079" i="1"/>
  <c r="U8081" i="1"/>
  <c r="V8081" i="1"/>
  <c r="U8085" i="1"/>
  <c r="V8085" i="1"/>
  <c r="W8085" i="1"/>
  <c r="W8087" i="1"/>
  <c r="U8087" i="1"/>
  <c r="V8087" i="1"/>
  <c r="U8089" i="1"/>
  <c r="V8089" i="1"/>
  <c r="U8093" i="1"/>
  <c r="V8093" i="1"/>
  <c r="W8093" i="1"/>
  <c r="W8095" i="1"/>
  <c r="V8095" i="1"/>
  <c r="U8095" i="1"/>
  <c r="U8097" i="1"/>
  <c r="V8097" i="1"/>
  <c r="V8101" i="1"/>
  <c r="W8101" i="1"/>
  <c r="U8101" i="1"/>
  <c r="W8103" i="1"/>
  <c r="U8103" i="1"/>
  <c r="V8103" i="1"/>
  <c r="U8105" i="1"/>
  <c r="V8105" i="1"/>
  <c r="W8109" i="1"/>
  <c r="U8109" i="1"/>
  <c r="V8109" i="1"/>
  <c r="W8111" i="1"/>
  <c r="U8111" i="1"/>
  <c r="V8111" i="1"/>
  <c r="U8113" i="1"/>
  <c r="V8113" i="1"/>
  <c r="U8117" i="1"/>
  <c r="V8117" i="1"/>
  <c r="W8117" i="1"/>
  <c r="W8119" i="1"/>
  <c r="U8119" i="1"/>
  <c r="V8119" i="1"/>
  <c r="U8121" i="1"/>
  <c r="V8121" i="1"/>
  <c r="U8125" i="1"/>
  <c r="V8125" i="1"/>
  <c r="W8125" i="1"/>
  <c r="W8127" i="1"/>
  <c r="U8127" i="1"/>
  <c r="V8127" i="1"/>
  <c r="U8129" i="1"/>
  <c r="V8129" i="1"/>
  <c r="U8133" i="1"/>
  <c r="V8133" i="1"/>
  <c r="W8133" i="1"/>
  <c r="W8135" i="1"/>
  <c r="U8135" i="1"/>
  <c r="V8135" i="1"/>
  <c r="U8137" i="1"/>
  <c r="V8137" i="1"/>
  <c r="U8141" i="1"/>
  <c r="V8141" i="1"/>
  <c r="W8141" i="1"/>
  <c r="W8143" i="1"/>
  <c r="U8143" i="1"/>
  <c r="V8143" i="1"/>
  <c r="U8145" i="1"/>
  <c r="V8145" i="1"/>
  <c r="V8149" i="1"/>
  <c r="W8149" i="1"/>
  <c r="U8149" i="1"/>
  <c r="W8151" i="1"/>
  <c r="U8151" i="1"/>
  <c r="V8151" i="1"/>
  <c r="U8153" i="1"/>
  <c r="V8153" i="1"/>
  <c r="U8157" i="1"/>
  <c r="V8157" i="1"/>
  <c r="W8157" i="1"/>
  <c r="W8159" i="1"/>
  <c r="U8159" i="1"/>
  <c r="V8159" i="1"/>
  <c r="U8161" i="1"/>
  <c r="V8161" i="1"/>
  <c r="U8165" i="1"/>
  <c r="V8165" i="1"/>
  <c r="W8165" i="1"/>
  <c r="W8167" i="1"/>
  <c r="U8167" i="1"/>
  <c r="V8167" i="1"/>
  <c r="W8169" i="1"/>
  <c r="U8169" i="1"/>
  <c r="V8169" i="1"/>
  <c r="U8173" i="1"/>
  <c r="V8173" i="1"/>
  <c r="W8173" i="1"/>
  <c r="U8175" i="1"/>
  <c r="V8175" i="1"/>
  <c r="W8175" i="1"/>
  <c r="W8177" i="1"/>
  <c r="V8177" i="1"/>
  <c r="U8177" i="1"/>
  <c r="U8181" i="1"/>
  <c r="V8181" i="1"/>
  <c r="W8181" i="1"/>
  <c r="W8183" i="1"/>
  <c r="U8183" i="1"/>
  <c r="V8183" i="1"/>
  <c r="W8185" i="1"/>
  <c r="U8185" i="1"/>
  <c r="V8185" i="1"/>
  <c r="U8189" i="1"/>
  <c r="V8189" i="1"/>
  <c r="W8189" i="1"/>
  <c r="U8191" i="1"/>
  <c r="V8191" i="1"/>
  <c r="W8191" i="1"/>
  <c r="W8193" i="1"/>
  <c r="V8193" i="1"/>
  <c r="U8193" i="1"/>
  <c r="U8197" i="1"/>
  <c r="V8197" i="1"/>
  <c r="W8197" i="1"/>
  <c r="W8199" i="1"/>
  <c r="U8199" i="1"/>
  <c r="V8199" i="1"/>
  <c r="W8201" i="1"/>
  <c r="U8201" i="1"/>
  <c r="V8201" i="1"/>
  <c r="U8205" i="1"/>
  <c r="V8205" i="1"/>
  <c r="W8205" i="1"/>
  <c r="U8207" i="1"/>
  <c r="V8207" i="1"/>
  <c r="W8207" i="1"/>
  <c r="W8209" i="1"/>
  <c r="V8209" i="1"/>
  <c r="U8209" i="1"/>
  <c r="U8213" i="1"/>
  <c r="V8213" i="1"/>
  <c r="W8213" i="1"/>
  <c r="W8215" i="1"/>
  <c r="U8215" i="1"/>
  <c r="V8215" i="1"/>
  <c r="W8217" i="1"/>
  <c r="U8217" i="1"/>
  <c r="V8217" i="1"/>
  <c r="U8221" i="1"/>
  <c r="V8221" i="1"/>
  <c r="W8221" i="1"/>
  <c r="U8223" i="1"/>
  <c r="V8223" i="1"/>
  <c r="W8223" i="1"/>
  <c r="W8225" i="1"/>
  <c r="V8225" i="1"/>
  <c r="U8225" i="1"/>
  <c r="U8229" i="1"/>
  <c r="V8229" i="1"/>
  <c r="W8229" i="1"/>
  <c r="W8231" i="1"/>
  <c r="U8231" i="1"/>
  <c r="V8231" i="1"/>
  <c r="W8233" i="1"/>
  <c r="U8233" i="1"/>
  <c r="V8233" i="1"/>
  <c r="U8237" i="1"/>
  <c r="V8237" i="1"/>
  <c r="W8237" i="1"/>
  <c r="U8239" i="1"/>
  <c r="V8239" i="1"/>
  <c r="W8239" i="1"/>
  <c r="W8241" i="1"/>
  <c r="V8241" i="1"/>
  <c r="U8241" i="1"/>
  <c r="U8245" i="1"/>
  <c r="V8245" i="1"/>
  <c r="W8245" i="1"/>
  <c r="V8247" i="1"/>
  <c r="U8247" i="1"/>
  <c r="W8249" i="1"/>
  <c r="U8249" i="1"/>
  <c r="V8249" i="1"/>
  <c r="U8253" i="1"/>
  <c r="V8253" i="1"/>
  <c r="W8253" i="1"/>
  <c r="V8255" i="1"/>
  <c r="U8255" i="1"/>
  <c r="W8257" i="1"/>
  <c r="U8257" i="1"/>
  <c r="V8257" i="1"/>
  <c r="W8261" i="1"/>
  <c r="U8261" i="1"/>
  <c r="V8261" i="1"/>
  <c r="V8263" i="1"/>
  <c r="U8263" i="1"/>
  <c r="W8265" i="1"/>
  <c r="U8265" i="1"/>
  <c r="V8265" i="1"/>
  <c r="U8269" i="1"/>
  <c r="V8269" i="1"/>
  <c r="W8269" i="1"/>
  <c r="W8273" i="1"/>
  <c r="U8273" i="1"/>
  <c r="V8273" i="1"/>
  <c r="U8277" i="1"/>
  <c r="V8277" i="1"/>
  <c r="W8277" i="1"/>
  <c r="W8281" i="1"/>
  <c r="U8281" i="1"/>
  <c r="V8281" i="1"/>
  <c r="V8285" i="1"/>
  <c r="W8285" i="1"/>
  <c r="U8285" i="1"/>
  <c r="W8289" i="1"/>
  <c r="U8289" i="1"/>
  <c r="V8289" i="1"/>
  <c r="U8293" i="1"/>
  <c r="V8293" i="1"/>
  <c r="W8293" i="1"/>
  <c r="W8297" i="1"/>
  <c r="U8297" i="1"/>
  <c r="V8297" i="1"/>
  <c r="U8301" i="1"/>
  <c r="V8301" i="1"/>
  <c r="W8301" i="1"/>
  <c r="W8305" i="1"/>
  <c r="U8305" i="1"/>
  <c r="V8305" i="1"/>
  <c r="V8309" i="1"/>
  <c r="W8309" i="1"/>
  <c r="U8309" i="1"/>
  <c r="W8313" i="1"/>
  <c r="U8313" i="1"/>
  <c r="V8313" i="1"/>
  <c r="U8317" i="1"/>
  <c r="V8317" i="1"/>
  <c r="W8317" i="1"/>
  <c r="W8321" i="1"/>
  <c r="U8321" i="1"/>
  <c r="V8321" i="1"/>
  <c r="U8325" i="1"/>
  <c r="V8325" i="1"/>
  <c r="W8325" i="1"/>
  <c r="W8329" i="1"/>
  <c r="U8329" i="1"/>
  <c r="V8329" i="1"/>
  <c r="V8333" i="1"/>
  <c r="W8333" i="1"/>
  <c r="U8333" i="1"/>
  <c r="W8337" i="1"/>
  <c r="U8337" i="1"/>
  <c r="V8337" i="1"/>
  <c r="U8341" i="1"/>
  <c r="V8341" i="1"/>
  <c r="W8341" i="1"/>
  <c r="W8345" i="1"/>
  <c r="U8345" i="1"/>
  <c r="V8345" i="1"/>
  <c r="U8349" i="1"/>
  <c r="W8349" i="1"/>
  <c r="V8349" i="1"/>
  <c r="W8353" i="1"/>
  <c r="U8353" i="1"/>
  <c r="V8353" i="1"/>
  <c r="U8357" i="1"/>
  <c r="V8357" i="1"/>
  <c r="W8357" i="1"/>
  <c r="W8359" i="1"/>
  <c r="V8359" i="1"/>
  <c r="U8365" i="1"/>
  <c r="V8365" i="1"/>
  <c r="W8365" i="1"/>
  <c r="W8367" i="1"/>
  <c r="V8367" i="1"/>
  <c r="U8373" i="1"/>
  <c r="V8373" i="1"/>
  <c r="W8373" i="1"/>
  <c r="U8381" i="1"/>
  <c r="V8381" i="1"/>
  <c r="W8381" i="1"/>
  <c r="W8383" i="1"/>
  <c r="U8383" i="1"/>
  <c r="V8383" i="1"/>
  <c r="U8389" i="1"/>
  <c r="V8389" i="1"/>
  <c r="W8389" i="1"/>
  <c r="W8391" i="1"/>
  <c r="V8391" i="1"/>
  <c r="U8397" i="1"/>
  <c r="V8397" i="1"/>
  <c r="W8397" i="1"/>
  <c r="U8405" i="1"/>
  <c r="V8405" i="1"/>
  <c r="W8405" i="1"/>
  <c r="W8407" i="1"/>
  <c r="U8407" i="1"/>
  <c r="U8413" i="1"/>
  <c r="V8413" i="1"/>
  <c r="W8413" i="1"/>
  <c r="W8415" i="1"/>
  <c r="V8415" i="1"/>
  <c r="U8421" i="1"/>
  <c r="V8421" i="1"/>
  <c r="W8421" i="1"/>
  <c r="W8423" i="1"/>
  <c r="U8423" i="1"/>
  <c r="V8423" i="1"/>
  <c r="U8429" i="1"/>
  <c r="V8429" i="1"/>
  <c r="W8429" i="1"/>
  <c r="U8437" i="1"/>
  <c r="V8437" i="1"/>
  <c r="W8437" i="1"/>
  <c r="W8439" i="1"/>
  <c r="V8439" i="1"/>
  <c r="U8445" i="1"/>
  <c r="V8445" i="1"/>
  <c r="W8445" i="1"/>
  <c r="W8447" i="1"/>
  <c r="U8447" i="1"/>
  <c r="U8453" i="1"/>
  <c r="W8453" i="1"/>
  <c r="V8453" i="1"/>
  <c r="W8455" i="1"/>
  <c r="U8455" i="1"/>
  <c r="V8455" i="1"/>
  <c r="U8461" i="1"/>
  <c r="V8461" i="1"/>
  <c r="W8461" i="1"/>
  <c r="U8469" i="1"/>
  <c r="V8469" i="1"/>
  <c r="W8469" i="1"/>
  <c r="W8471" i="1"/>
  <c r="V8471" i="1"/>
  <c r="U8477" i="1"/>
  <c r="V8477" i="1"/>
  <c r="W8477" i="1"/>
  <c r="W8479" i="1"/>
  <c r="U8479" i="1"/>
  <c r="U8485" i="1"/>
  <c r="V8485" i="1"/>
  <c r="W8485" i="1"/>
  <c r="W8487" i="1"/>
  <c r="U8487" i="1"/>
  <c r="V8487" i="1"/>
  <c r="U8493" i="1"/>
  <c r="V8493" i="1"/>
  <c r="W8493" i="1"/>
  <c r="U8501" i="1"/>
  <c r="V8501" i="1"/>
  <c r="W8501" i="1"/>
  <c r="W8503" i="1"/>
  <c r="V8503" i="1"/>
  <c r="U8509" i="1"/>
  <c r="W8509" i="1"/>
  <c r="V8509" i="1"/>
  <c r="W8511" i="1"/>
  <c r="U8511" i="1"/>
  <c r="U8517" i="1"/>
  <c r="V8517" i="1"/>
  <c r="W8517" i="1"/>
  <c r="W8519" i="1"/>
  <c r="U8519" i="1"/>
  <c r="V8519" i="1"/>
  <c r="U8525" i="1"/>
  <c r="V8525" i="1"/>
  <c r="W8525" i="1"/>
  <c r="U8527" i="1"/>
  <c r="V8527" i="1"/>
  <c r="W8527" i="1"/>
  <c r="W8529" i="1"/>
  <c r="U8529" i="1"/>
  <c r="V8529" i="1"/>
  <c r="U8533" i="1"/>
  <c r="V8533" i="1"/>
  <c r="W8533" i="1"/>
  <c r="U8535" i="1"/>
  <c r="V8535" i="1"/>
  <c r="W8535" i="1"/>
  <c r="W8537" i="1"/>
  <c r="U8537" i="1"/>
  <c r="U8541" i="1"/>
  <c r="V8541" i="1"/>
  <c r="W8541" i="1"/>
  <c r="W8543" i="1"/>
  <c r="U8543" i="1"/>
  <c r="V8543" i="1"/>
  <c r="U8549" i="1"/>
  <c r="W8549" i="1"/>
  <c r="V8549" i="1"/>
  <c r="V8551" i="1"/>
  <c r="U8551" i="1"/>
  <c r="W8553" i="1"/>
  <c r="V8553" i="1"/>
  <c r="U8557" i="1"/>
  <c r="V8557" i="1"/>
  <c r="W8557" i="1"/>
  <c r="W8561" i="1"/>
  <c r="U8561" i="1"/>
  <c r="V8561" i="1"/>
  <c r="U8565" i="1"/>
  <c r="V8565" i="1"/>
  <c r="W8565" i="1"/>
  <c r="W8567" i="1"/>
  <c r="V8567" i="1"/>
  <c r="U8573" i="1"/>
  <c r="W8573" i="1"/>
  <c r="U8575" i="1"/>
  <c r="W8575" i="1"/>
  <c r="V8575" i="1"/>
  <c r="W8577" i="1"/>
  <c r="U8577" i="1"/>
  <c r="V8577" i="1"/>
  <c r="U8581" i="1"/>
  <c r="V8581" i="1"/>
  <c r="V8583" i="1"/>
  <c r="U8583" i="1"/>
  <c r="W8585" i="1"/>
  <c r="V8585" i="1"/>
  <c r="U8589" i="1"/>
  <c r="V8589" i="1"/>
  <c r="W8589" i="1"/>
  <c r="W8591" i="1"/>
  <c r="U8591" i="1"/>
  <c r="V8591" i="1"/>
  <c r="W8593" i="1"/>
  <c r="V8593" i="1"/>
  <c r="U8597" i="1"/>
  <c r="W8597" i="1"/>
  <c r="V8597" i="1"/>
  <c r="U8599" i="1"/>
  <c r="V8599" i="1"/>
  <c r="W8599" i="1"/>
  <c r="W8601" i="1"/>
  <c r="U8601" i="1"/>
  <c r="W8609" i="1"/>
  <c r="U8609" i="1"/>
  <c r="V8609" i="1"/>
  <c r="W8617" i="1"/>
  <c r="U8617" i="1"/>
  <c r="V8617" i="1"/>
  <c r="U8621" i="1"/>
  <c r="V8621" i="1"/>
  <c r="W8621" i="1"/>
  <c r="W8623" i="1"/>
  <c r="U8623" i="1"/>
  <c r="V8623" i="1"/>
  <c r="U8629" i="1"/>
  <c r="W8629" i="1"/>
  <c r="W8631" i="1"/>
  <c r="V8631" i="1"/>
  <c r="U8631" i="1"/>
  <c r="W8635" i="1"/>
  <c r="U8635" i="1"/>
  <c r="V8635" i="1"/>
  <c r="U8637" i="1"/>
  <c r="V8637" i="1"/>
  <c r="W8637" i="1"/>
  <c r="V8639" i="1"/>
  <c r="U8639" i="1"/>
  <c r="W8643" i="1"/>
  <c r="U8643" i="1"/>
  <c r="V8643" i="1"/>
  <c r="U8647" i="1"/>
  <c r="V8647" i="1"/>
  <c r="W8647" i="1"/>
  <c r="U8649" i="1"/>
  <c r="V8649" i="1"/>
  <c r="W8649" i="1"/>
  <c r="W8651" i="1"/>
  <c r="U8651" i="1"/>
  <c r="W8655" i="1"/>
  <c r="V8655" i="1"/>
  <c r="U8659" i="1"/>
  <c r="V8659" i="1"/>
  <c r="W8659" i="1"/>
  <c r="V8661" i="1"/>
  <c r="U8661" i="1"/>
  <c r="W8663" i="1"/>
  <c r="V8663" i="1"/>
  <c r="U8667" i="1"/>
  <c r="V8667" i="1"/>
  <c r="W8667" i="1"/>
  <c r="V8669" i="1"/>
  <c r="U8669" i="1"/>
  <c r="W8671" i="1"/>
  <c r="V8671" i="1"/>
  <c r="V8675" i="1"/>
  <c r="W8675" i="1"/>
  <c r="U8675" i="1"/>
  <c r="V8677" i="1"/>
  <c r="U8677" i="1"/>
  <c r="W8679" i="1"/>
  <c r="V8679" i="1"/>
  <c r="U8683" i="1"/>
  <c r="V8683" i="1"/>
  <c r="W8683" i="1"/>
  <c r="V8685" i="1"/>
  <c r="U8685" i="1"/>
  <c r="W8687" i="1"/>
  <c r="V8687" i="1"/>
  <c r="U8691" i="1"/>
  <c r="V8691" i="1"/>
  <c r="W8691" i="1"/>
  <c r="V8693" i="1"/>
  <c r="U8693" i="1"/>
  <c r="W8695" i="1"/>
  <c r="V8695" i="1"/>
  <c r="U8699" i="1"/>
  <c r="V8699" i="1"/>
  <c r="W8699" i="1"/>
  <c r="V8701" i="1"/>
  <c r="U8701" i="1"/>
  <c r="W8703" i="1"/>
  <c r="V8703" i="1"/>
  <c r="U8707" i="1"/>
  <c r="V8707" i="1"/>
  <c r="W8707" i="1"/>
  <c r="V8709" i="1"/>
  <c r="U8709" i="1"/>
  <c r="W8711" i="1"/>
  <c r="V8711" i="1"/>
  <c r="W8715" i="1"/>
  <c r="U8715" i="1"/>
  <c r="V8715" i="1"/>
  <c r="V8717" i="1"/>
  <c r="U8717" i="1"/>
  <c r="W8719" i="1"/>
  <c r="V8719" i="1"/>
  <c r="U8723" i="1"/>
  <c r="V8723" i="1"/>
  <c r="W8723" i="1"/>
  <c r="V8725" i="1"/>
  <c r="U8725" i="1"/>
  <c r="W8727" i="1"/>
  <c r="V8727" i="1"/>
  <c r="U8731" i="1"/>
  <c r="V8731" i="1"/>
  <c r="W8731" i="1"/>
  <c r="V8733" i="1"/>
  <c r="U8733" i="1"/>
  <c r="W8735" i="1"/>
  <c r="V8735" i="1"/>
  <c r="V8739" i="1"/>
  <c r="W8739" i="1"/>
  <c r="U8739" i="1"/>
  <c r="V8741" i="1"/>
  <c r="U8741" i="1"/>
  <c r="W8743" i="1"/>
  <c r="V8743" i="1"/>
  <c r="U8747" i="1"/>
  <c r="V8747" i="1"/>
  <c r="W8747" i="1"/>
  <c r="V8749" i="1"/>
  <c r="U8749" i="1"/>
  <c r="W8751" i="1"/>
  <c r="V8751" i="1"/>
  <c r="U8755" i="1"/>
  <c r="V8755" i="1"/>
  <c r="W8755" i="1"/>
  <c r="V8757" i="1"/>
  <c r="U8757" i="1"/>
  <c r="W8759" i="1"/>
  <c r="V8759" i="1"/>
  <c r="U8763" i="1"/>
  <c r="V8763" i="1"/>
  <c r="W8763" i="1"/>
  <c r="V8765" i="1"/>
  <c r="U8765" i="1"/>
  <c r="W8767" i="1"/>
  <c r="V8767" i="1"/>
  <c r="U8771" i="1"/>
  <c r="V8771" i="1"/>
  <c r="W8771" i="1"/>
  <c r="V8773" i="1"/>
  <c r="U8773" i="1"/>
  <c r="W8775" i="1"/>
  <c r="V8775" i="1"/>
  <c r="W8779" i="1"/>
  <c r="U8779" i="1"/>
  <c r="V8779" i="1"/>
  <c r="V8781" i="1"/>
  <c r="U8781" i="1"/>
  <c r="W8783" i="1"/>
  <c r="V8783" i="1"/>
  <c r="U8787" i="1"/>
  <c r="V8787" i="1"/>
  <c r="W8787" i="1"/>
  <c r="V8789" i="1"/>
  <c r="U8789" i="1"/>
  <c r="W8791" i="1"/>
  <c r="V8791" i="1"/>
  <c r="U8795" i="1"/>
  <c r="V8795" i="1"/>
  <c r="W8795" i="1"/>
  <c r="V8797" i="1"/>
  <c r="U8797" i="1"/>
  <c r="W8799" i="1"/>
  <c r="V8799" i="1"/>
  <c r="V8803" i="1"/>
  <c r="W8803" i="1"/>
  <c r="U8803" i="1"/>
  <c r="V8805" i="1"/>
  <c r="U8805" i="1"/>
  <c r="W8807" i="1"/>
  <c r="V8807" i="1"/>
  <c r="U8811" i="1"/>
  <c r="V8811" i="1"/>
  <c r="W8811" i="1"/>
  <c r="V8813" i="1"/>
  <c r="U8813" i="1"/>
  <c r="W8815" i="1"/>
  <c r="V8815" i="1"/>
  <c r="U8819" i="1"/>
  <c r="V8819" i="1"/>
  <c r="W8819" i="1"/>
  <c r="V8821" i="1"/>
  <c r="U8821" i="1"/>
  <c r="W8823" i="1"/>
  <c r="V8823" i="1"/>
  <c r="U8825" i="1"/>
  <c r="W8825" i="1"/>
  <c r="U8827" i="1"/>
  <c r="V8827" i="1"/>
  <c r="W8827" i="1"/>
  <c r="V8829" i="1"/>
  <c r="U8829" i="1"/>
  <c r="W8831" i="1"/>
  <c r="V8831" i="1"/>
  <c r="U8835" i="1"/>
  <c r="V8835" i="1"/>
  <c r="W8835" i="1"/>
  <c r="V8837" i="1"/>
  <c r="U8837" i="1"/>
  <c r="W8839" i="1"/>
  <c r="V8839" i="1"/>
  <c r="U8843" i="1"/>
  <c r="V8843" i="1"/>
  <c r="W8843" i="1"/>
  <c r="V8845" i="1"/>
  <c r="U8845" i="1"/>
  <c r="W8847" i="1"/>
  <c r="V8847" i="1"/>
  <c r="W8851" i="1"/>
  <c r="U8851" i="1"/>
  <c r="V8851" i="1"/>
  <c r="W8853" i="1"/>
  <c r="U8853" i="1"/>
  <c r="V8853" i="1"/>
  <c r="W8855" i="1"/>
  <c r="V8855" i="1"/>
  <c r="U8859" i="1"/>
  <c r="V8859" i="1"/>
  <c r="W8859" i="1"/>
  <c r="W8861" i="1"/>
  <c r="U8861" i="1"/>
  <c r="V8861" i="1"/>
  <c r="W8863" i="1"/>
  <c r="V8863" i="1"/>
  <c r="W8867" i="1"/>
  <c r="U8867" i="1"/>
  <c r="V8867" i="1"/>
  <c r="W8869" i="1"/>
  <c r="U8869" i="1"/>
  <c r="V8869" i="1"/>
  <c r="W8871" i="1"/>
  <c r="V8871" i="1"/>
  <c r="U8875" i="1"/>
  <c r="V8875" i="1"/>
  <c r="W8875" i="1"/>
  <c r="W8877" i="1"/>
  <c r="U8877" i="1"/>
  <c r="V8877" i="1"/>
  <c r="W8879" i="1"/>
  <c r="V8879" i="1"/>
  <c r="V8883" i="1"/>
  <c r="W8883" i="1"/>
  <c r="U8883" i="1"/>
  <c r="W8885" i="1"/>
  <c r="U8885" i="1"/>
  <c r="V8885" i="1"/>
  <c r="W8887" i="1"/>
  <c r="V8887" i="1"/>
  <c r="U8891" i="1"/>
  <c r="V8891" i="1"/>
  <c r="W8891" i="1"/>
  <c r="W8893" i="1"/>
  <c r="U8893" i="1"/>
  <c r="V8893" i="1"/>
  <c r="W8895" i="1"/>
  <c r="V8895" i="1"/>
  <c r="U8899" i="1"/>
  <c r="V8899" i="1"/>
  <c r="W8899" i="1"/>
  <c r="W8901" i="1"/>
  <c r="U8901" i="1"/>
  <c r="V8901" i="1"/>
  <c r="W8903" i="1"/>
  <c r="V8903" i="1"/>
  <c r="W8907" i="1"/>
  <c r="U8907" i="1"/>
  <c r="V8907" i="1"/>
  <c r="W8909" i="1"/>
  <c r="U8909" i="1"/>
  <c r="V8909" i="1"/>
  <c r="W8911" i="1"/>
  <c r="V8911" i="1"/>
  <c r="U8915" i="1"/>
  <c r="V8915" i="1"/>
  <c r="W8915" i="1"/>
  <c r="W8917" i="1"/>
  <c r="U8917" i="1"/>
  <c r="V8917" i="1"/>
  <c r="W8919" i="1"/>
  <c r="V8919" i="1"/>
  <c r="V8923" i="1"/>
  <c r="W8923" i="1"/>
  <c r="U8923" i="1"/>
  <c r="W8925" i="1"/>
  <c r="U8925" i="1"/>
  <c r="V8925" i="1"/>
  <c r="W8927" i="1"/>
  <c r="V8927" i="1"/>
  <c r="U8931" i="1"/>
  <c r="V8931" i="1"/>
  <c r="W8931" i="1"/>
  <c r="W8933" i="1"/>
  <c r="U8933" i="1"/>
  <c r="V8933" i="1"/>
  <c r="W8935" i="1"/>
  <c r="V8935" i="1"/>
  <c r="V8939" i="1"/>
  <c r="W8939" i="1"/>
  <c r="U8939" i="1"/>
  <c r="W8941" i="1"/>
  <c r="U8941" i="1"/>
  <c r="V8941" i="1"/>
  <c r="W8943" i="1"/>
  <c r="V8943" i="1"/>
  <c r="U8947" i="1"/>
  <c r="V8947" i="1"/>
  <c r="W8947" i="1"/>
  <c r="W8949" i="1"/>
  <c r="U8949" i="1"/>
  <c r="V8949" i="1"/>
  <c r="W8951" i="1"/>
  <c r="V8951" i="1"/>
  <c r="V8955" i="1"/>
  <c r="W8955" i="1"/>
  <c r="U8955" i="1"/>
  <c r="W8957" i="1"/>
  <c r="U8957" i="1"/>
  <c r="V8957" i="1"/>
  <c r="W8959" i="1"/>
  <c r="V8959" i="1"/>
  <c r="U8963" i="1"/>
  <c r="V8963" i="1"/>
  <c r="W8963" i="1"/>
  <c r="W8965" i="1"/>
  <c r="U8965" i="1"/>
  <c r="V8965" i="1"/>
  <c r="W8967" i="1"/>
  <c r="V8967" i="1"/>
  <c r="V8971" i="1"/>
  <c r="W8971" i="1"/>
  <c r="U8971" i="1"/>
  <c r="W8973" i="1"/>
  <c r="U8973" i="1"/>
  <c r="V8973" i="1"/>
  <c r="W8975" i="1"/>
  <c r="V8975" i="1"/>
  <c r="U8979" i="1"/>
  <c r="V8979" i="1"/>
  <c r="W8979" i="1"/>
  <c r="W8981" i="1"/>
  <c r="U8981" i="1"/>
  <c r="V8981" i="1"/>
  <c r="W8983" i="1"/>
  <c r="V8983" i="1"/>
  <c r="U8987" i="1"/>
  <c r="V8987" i="1"/>
  <c r="W8987" i="1"/>
  <c r="W8989" i="1"/>
  <c r="U8989" i="1"/>
  <c r="V8989" i="1"/>
  <c r="W8991" i="1"/>
  <c r="V8991" i="1"/>
  <c r="U8995" i="1"/>
  <c r="V8995" i="1"/>
  <c r="W8995" i="1"/>
  <c r="W8997" i="1"/>
  <c r="U8997" i="1"/>
  <c r="V8997" i="1"/>
  <c r="W8999" i="1"/>
  <c r="V8999" i="1"/>
  <c r="U9003" i="1"/>
  <c r="V9003" i="1"/>
  <c r="W9003" i="1"/>
  <c r="W9005" i="1"/>
  <c r="U9005" i="1"/>
  <c r="V9005" i="1"/>
  <c r="U9007" i="1"/>
  <c r="V9007" i="1"/>
  <c r="W9007" i="1"/>
  <c r="U9011" i="1"/>
  <c r="W9011" i="1"/>
  <c r="W9013" i="1"/>
  <c r="U9013" i="1"/>
  <c r="V9013" i="1"/>
  <c r="U9015" i="1"/>
  <c r="V9015" i="1"/>
  <c r="W9015" i="1"/>
  <c r="U9019" i="1"/>
  <c r="W9019" i="1"/>
  <c r="U9021" i="1"/>
  <c r="V9021" i="1"/>
  <c r="W9021" i="1"/>
  <c r="U9023" i="1"/>
  <c r="V9023" i="1"/>
  <c r="W9023" i="1"/>
  <c r="U9027" i="1"/>
  <c r="W9027" i="1"/>
  <c r="V9029" i="1"/>
  <c r="W9029" i="1"/>
  <c r="U9029" i="1"/>
  <c r="U9031" i="1"/>
  <c r="V9031" i="1"/>
  <c r="W9031" i="1"/>
  <c r="U9035" i="1"/>
  <c r="W9035" i="1"/>
  <c r="U9037" i="1"/>
  <c r="V9037" i="1"/>
  <c r="W9037" i="1"/>
  <c r="W9039" i="1"/>
  <c r="U9039" i="1"/>
  <c r="V9039" i="1"/>
  <c r="U9043" i="1"/>
  <c r="W9043" i="1"/>
  <c r="U9045" i="1"/>
  <c r="V9045" i="1"/>
  <c r="W9045" i="1"/>
  <c r="U9047" i="1"/>
  <c r="V9047" i="1"/>
  <c r="W9047" i="1"/>
  <c r="U9051" i="1"/>
  <c r="W9051" i="1"/>
  <c r="U9053" i="1"/>
  <c r="V9053" i="1"/>
  <c r="W9053" i="1"/>
  <c r="U9055" i="1"/>
  <c r="V9055" i="1"/>
  <c r="W9055" i="1"/>
  <c r="U9059" i="1"/>
  <c r="W9059" i="1"/>
  <c r="V9061" i="1"/>
  <c r="W9061" i="1"/>
  <c r="U9061" i="1"/>
  <c r="U9063" i="1"/>
  <c r="V9063" i="1"/>
  <c r="W9063" i="1"/>
  <c r="U9067" i="1"/>
  <c r="W9067" i="1"/>
  <c r="U9069" i="1"/>
  <c r="V9069" i="1"/>
  <c r="W9069" i="1"/>
  <c r="U9071" i="1"/>
  <c r="V9071" i="1"/>
  <c r="W9071" i="1"/>
  <c r="U9075" i="1"/>
  <c r="W9075" i="1"/>
  <c r="U9077" i="1"/>
  <c r="V9077" i="1"/>
  <c r="W9077" i="1"/>
  <c r="U9079" i="1"/>
  <c r="V9079" i="1"/>
  <c r="W9079" i="1"/>
  <c r="U9083" i="1"/>
  <c r="W9083" i="1"/>
  <c r="U9085" i="1"/>
  <c r="V9085" i="1"/>
  <c r="W9085" i="1"/>
  <c r="W9087" i="1"/>
  <c r="U9087" i="1"/>
  <c r="V9087" i="1"/>
  <c r="U9091" i="1"/>
  <c r="W9091" i="1"/>
  <c r="U9093" i="1"/>
  <c r="V9093" i="1"/>
  <c r="W9093" i="1"/>
  <c r="U9095" i="1"/>
  <c r="V9095" i="1"/>
  <c r="W9095" i="1"/>
  <c r="U9099" i="1"/>
  <c r="W9099" i="1"/>
  <c r="W9101" i="1"/>
  <c r="U9101" i="1"/>
  <c r="V9101" i="1"/>
  <c r="U9103" i="1"/>
  <c r="V9103" i="1"/>
  <c r="W9103" i="1"/>
  <c r="U9107" i="1"/>
  <c r="W9107" i="1"/>
  <c r="U9109" i="1"/>
  <c r="V9109" i="1"/>
  <c r="W9109" i="1"/>
  <c r="V9111" i="1"/>
  <c r="W9111" i="1"/>
  <c r="U9111" i="1"/>
  <c r="U9115" i="1"/>
  <c r="W9115" i="1"/>
  <c r="U9117" i="1"/>
  <c r="V9117" i="1"/>
  <c r="W9117" i="1"/>
  <c r="U9119" i="1"/>
  <c r="V9119" i="1"/>
  <c r="W9119" i="1"/>
  <c r="U9123" i="1"/>
  <c r="V9123" i="1"/>
  <c r="W9123" i="1"/>
  <c r="V9125" i="1"/>
  <c r="U9125" i="1"/>
  <c r="U9127" i="1"/>
  <c r="V9127" i="1"/>
  <c r="W9127" i="1"/>
  <c r="U9131" i="1"/>
  <c r="W9131" i="1"/>
  <c r="V9131" i="1"/>
  <c r="V9133" i="1"/>
  <c r="U9133" i="1"/>
  <c r="U9135" i="1"/>
  <c r="V9135" i="1"/>
  <c r="W9135" i="1"/>
  <c r="U9139" i="1"/>
  <c r="V9139" i="1"/>
  <c r="W9139" i="1"/>
  <c r="V9141" i="1"/>
  <c r="U9141" i="1"/>
  <c r="U9143" i="1"/>
  <c r="V9143" i="1"/>
  <c r="W9143" i="1"/>
  <c r="U9147" i="1"/>
  <c r="W9147" i="1"/>
  <c r="V9147" i="1"/>
  <c r="V9149" i="1"/>
  <c r="U9149" i="1"/>
  <c r="U9151" i="1"/>
  <c r="V9151" i="1"/>
  <c r="U9155" i="1"/>
  <c r="W9155" i="1"/>
  <c r="V9157" i="1"/>
  <c r="U9157" i="1"/>
  <c r="U9159" i="1"/>
  <c r="V9159" i="1"/>
  <c r="W9159" i="1"/>
  <c r="U9163" i="1"/>
  <c r="W9163" i="1"/>
  <c r="V9163" i="1"/>
  <c r="U9167" i="1"/>
  <c r="V9167" i="1"/>
  <c r="U9171" i="1"/>
  <c r="W9171" i="1"/>
  <c r="V9173" i="1"/>
  <c r="U9173" i="1"/>
  <c r="U9175" i="1"/>
  <c r="V9175" i="1"/>
  <c r="W9175" i="1"/>
  <c r="U9179" i="1"/>
  <c r="W9179" i="1"/>
  <c r="V9179" i="1"/>
  <c r="U9183" i="1"/>
  <c r="V9183" i="1"/>
  <c r="U9187" i="1"/>
  <c r="W9187" i="1"/>
  <c r="V9189" i="1"/>
  <c r="U9189" i="1"/>
  <c r="U9191" i="1"/>
  <c r="V9191" i="1"/>
  <c r="W9191" i="1"/>
  <c r="U9195" i="1"/>
  <c r="W9195" i="1"/>
  <c r="V9195" i="1"/>
  <c r="U9199" i="1"/>
  <c r="V9199" i="1"/>
  <c r="U9203" i="1"/>
  <c r="W9203" i="1"/>
  <c r="V9205" i="1"/>
  <c r="U9205" i="1"/>
  <c r="U9207" i="1"/>
  <c r="V9207" i="1"/>
  <c r="W9207" i="1"/>
  <c r="U9211" i="1"/>
  <c r="W9211" i="1"/>
  <c r="V9211" i="1"/>
  <c r="U9215" i="1"/>
  <c r="V9215" i="1"/>
  <c r="U9219" i="1"/>
  <c r="W9219" i="1"/>
  <c r="V9221" i="1"/>
  <c r="U9221" i="1"/>
  <c r="U9223" i="1"/>
  <c r="V9223" i="1"/>
  <c r="W9223" i="1"/>
  <c r="U9227" i="1"/>
  <c r="W9227" i="1"/>
  <c r="V9227" i="1"/>
  <c r="U9231" i="1"/>
  <c r="V9231" i="1"/>
  <c r="U9235" i="1"/>
  <c r="W9235" i="1"/>
  <c r="V9237" i="1"/>
  <c r="U9237" i="1"/>
  <c r="U9239" i="1"/>
  <c r="V9239" i="1"/>
  <c r="W9239" i="1"/>
  <c r="U9243" i="1"/>
  <c r="W9243" i="1"/>
  <c r="V9243" i="1"/>
  <c r="U9247" i="1"/>
  <c r="V9247" i="1"/>
  <c r="U9251" i="1"/>
  <c r="W9251" i="1"/>
  <c r="V9253" i="1"/>
  <c r="U9253" i="1"/>
  <c r="U9255" i="1"/>
  <c r="V9255" i="1"/>
  <c r="W9255" i="1"/>
  <c r="U9259" i="1"/>
  <c r="W9259" i="1"/>
  <c r="V9259" i="1"/>
  <c r="U9263" i="1"/>
  <c r="V9263" i="1"/>
  <c r="U9267" i="1"/>
  <c r="W9267" i="1"/>
  <c r="V9269" i="1"/>
  <c r="U9269" i="1"/>
  <c r="U9271" i="1"/>
  <c r="V9271" i="1"/>
  <c r="W9271" i="1"/>
  <c r="U9275" i="1"/>
  <c r="W9275" i="1"/>
  <c r="V9275" i="1"/>
  <c r="V9285" i="1"/>
  <c r="U9285" i="1"/>
  <c r="U9287" i="1"/>
  <c r="V9287" i="1"/>
  <c r="W9287" i="1"/>
  <c r="U9291" i="1"/>
  <c r="W9291" i="1"/>
  <c r="V9291" i="1"/>
  <c r="V9301" i="1"/>
  <c r="U9301" i="1"/>
  <c r="U9303" i="1"/>
  <c r="V9303" i="1"/>
  <c r="W9303" i="1"/>
  <c r="U9307" i="1"/>
  <c r="W9307" i="1"/>
  <c r="V9307" i="1"/>
  <c r="V9317" i="1"/>
  <c r="U9317" i="1"/>
  <c r="U9319" i="1"/>
  <c r="V9319" i="1"/>
  <c r="W9319" i="1"/>
  <c r="U9323" i="1"/>
  <c r="W9323" i="1"/>
  <c r="V9323" i="1"/>
  <c r="V9333" i="1"/>
  <c r="U9333" i="1"/>
  <c r="U9335" i="1"/>
  <c r="V9335" i="1"/>
  <c r="W9335" i="1"/>
  <c r="U9339" i="1"/>
  <c r="W9339" i="1"/>
  <c r="V9339" i="1"/>
  <c r="V9349" i="1"/>
  <c r="U9349" i="1"/>
  <c r="U9351" i="1"/>
  <c r="V9351" i="1"/>
  <c r="V9343" i="1"/>
  <c r="U9292" i="1"/>
  <c r="V9279" i="1"/>
  <c r="W9263" i="1"/>
  <c r="W9238" i="1"/>
  <c r="V9187" i="1"/>
  <c r="W9160" i="1"/>
  <c r="W9358" i="1"/>
  <c r="W9327" i="1"/>
  <c r="W9288" i="1"/>
  <c r="V9235" i="1"/>
  <c r="W9208" i="1"/>
  <c r="W9183" i="1"/>
  <c r="W9158" i="1"/>
  <c r="W9351" i="1"/>
  <c r="V9327" i="1"/>
  <c r="U9302" i="1"/>
  <c r="W9256" i="1"/>
  <c r="W9231" i="1"/>
  <c r="W9206" i="1"/>
  <c r="V9155" i="1"/>
  <c r="W9350" i="1"/>
  <c r="W9336" i="1"/>
  <c r="W9311" i="1"/>
  <c r="W9254" i="1"/>
  <c r="V9203" i="1"/>
  <c r="W9176" i="1"/>
  <c r="W9151" i="1"/>
  <c r="U9626" i="1"/>
  <c r="V9626" i="1"/>
  <c r="W9626" i="1"/>
  <c r="U9610" i="1"/>
  <c r="V9610" i="1"/>
  <c r="W9610" i="1"/>
  <c r="V9517" i="1"/>
  <c r="W9517" i="1"/>
  <c r="V9501" i="1"/>
  <c r="W9501" i="1"/>
  <c r="U9458" i="1"/>
  <c r="V9458" i="1"/>
  <c r="W9458" i="1"/>
  <c r="U9394" i="1"/>
  <c r="V9394" i="1"/>
  <c r="W9394" i="1"/>
  <c r="W9637" i="1"/>
  <c r="V9589" i="1"/>
  <c r="W9589" i="1"/>
  <c r="V9573" i="1"/>
  <c r="W9573" i="1"/>
  <c r="V9557" i="1"/>
  <c r="W9557" i="1"/>
  <c r="U9530" i="1"/>
  <c r="V9530" i="1"/>
  <c r="W9530" i="1"/>
  <c r="U9434" i="1"/>
  <c r="V9434" i="1"/>
  <c r="W9434" i="1"/>
  <c r="U9370" i="1"/>
  <c r="V9370" i="1"/>
  <c r="W9370" i="1"/>
  <c r="U9586" i="1"/>
  <c r="V9586" i="1"/>
  <c r="W9586" i="1"/>
  <c r="U9570" i="1"/>
  <c r="V9570" i="1"/>
  <c r="W9570" i="1"/>
  <c r="U9554" i="1"/>
  <c r="V9554" i="1"/>
  <c r="W9554" i="1"/>
  <c r="V9541" i="1"/>
  <c r="W9541" i="1"/>
  <c r="U9514" i="1"/>
  <c r="V9514" i="1"/>
  <c r="W9514" i="1"/>
  <c r="U9498" i="1"/>
  <c r="V9498" i="1"/>
  <c r="W9498" i="1"/>
  <c r="U9474" i="1"/>
  <c r="V9474" i="1"/>
  <c r="W9474" i="1"/>
  <c r="U9410" i="1"/>
  <c r="V9410" i="1"/>
  <c r="W9410" i="1"/>
  <c r="U9346" i="1"/>
  <c r="V9346" i="1"/>
  <c r="W9346" i="1"/>
  <c r="U9330" i="1"/>
  <c r="V9330" i="1"/>
  <c r="W9330" i="1"/>
  <c r="U9314" i="1"/>
  <c r="V9314" i="1"/>
  <c r="W9314" i="1"/>
  <c r="U9298" i="1"/>
  <c r="V9298" i="1"/>
  <c r="W9298" i="1"/>
  <c r="U9282" i="1"/>
  <c r="V9282" i="1"/>
  <c r="W9282" i="1"/>
  <c r="W9645" i="1"/>
  <c r="V9621" i="1"/>
  <c r="W9621" i="1"/>
  <c r="V9605" i="1"/>
  <c r="W9605" i="1"/>
  <c r="U9450" i="1"/>
  <c r="V9450" i="1"/>
  <c r="W9450" i="1"/>
  <c r="U9386" i="1"/>
  <c r="V9386" i="1"/>
  <c r="W9386" i="1"/>
  <c r="U9645" i="1"/>
  <c r="U9634" i="1"/>
  <c r="V9634" i="1"/>
  <c r="W9634" i="1"/>
  <c r="U9618" i="1"/>
  <c r="V9618" i="1"/>
  <c r="W9618" i="1"/>
  <c r="U9602" i="1"/>
  <c r="V9602" i="1"/>
  <c r="W9602" i="1"/>
  <c r="U9538" i="1"/>
  <c r="V9538" i="1"/>
  <c r="W9538" i="1"/>
  <c r="V9525" i="1"/>
  <c r="W9525" i="1"/>
  <c r="V9509" i="1"/>
  <c r="W9509" i="1"/>
  <c r="U9490" i="1"/>
  <c r="V9490" i="1"/>
  <c r="W9490" i="1"/>
  <c r="U9426" i="1"/>
  <c r="V9426" i="1"/>
  <c r="W9426" i="1"/>
  <c r="U9362" i="1"/>
  <c r="V9362" i="1"/>
  <c r="W9362" i="1"/>
  <c r="V9636" i="1"/>
  <c r="W9636" i="1"/>
  <c r="U9636" i="1"/>
  <c r="V9581" i="1"/>
  <c r="W9581" i="1"/>
  <c r="V9565" i="1"/>
  <c r="W9565" i="1"/>
  <c r="V9549" i="1"/>
  <c r="W9549" i="1"/>
  <c r="U9466" i="1"/>
  <c r="V9466" i="1"/>
  <c r="W9466" i="1"/>
  <c r="U9402" i="1"/>
  <c r="V9402" i="1"/>
  <c r="W9402" i="1"/>
  <c r="U9274" i="1"/>
  <c r="V9274" i="1"/>
  <c r="W9274" i="1"/>
  <c r="V9597" i="1"/>
  <c r="W9597" i="1"/>
  <c r="U9578" i="1"/>
  <c r="V9578" i="1"/>
  <c r="W9578" i="1"/>
  <c r="U9562" i="1"/>
  <c r="V9562" i="1"/>
  <c r="W9562" i="1"/>
  <c r="U9522" i="1"/>
  <c r="V9522" i="1"/>
  <c r="W9522" i="1"/>
  <c r="U9506" i="1"/>
  <c r="V9506" i="1"/>
  <c r="W9506" i="1"/>
  <c r="U9442" i="1"/>
  <c r="V9442" i="1"/>
  <c r="W9442" i="1"/>
  <c r="U9378" i="1"/>
  <c r="V9378" i="1"/>
  <c r="W9378" i="1"/>
  <c r="U9354" i="1"/>
  <c r="V9354" i="1"/>
  <c r="W9354" i="1"/>
  <c r="U9338" i="1"/>
  <c r="V9338" i="1"/>
  <c r="W9338" i="1"/>
  <c r="U9322" i="1"/>
  <c r="V9322" i="1"/>
  <c r="W9322" i="1"/>
  <c r="U9306" i="1"/>
  <c r="V9306" i="1"/>
  <c r="W9306" i="1"/>
  <c r="U9290" i="1"/>
  <c r="V9290" i="1"/>
  <c r="W9290" i="1"/>
  <c r="V9644" i="1"/>
  <c r="W9644" i="1"/>
  <c r="U9644" i="1"/>
  <c r="V9629" i="1"/>
  <c r="W9629" i="1"/>
  <c r="V9613" i="1"/>
  <c r="W9613" i="1"/>
  <c r="U9594" i="1"/>
  <c r="V9594" i="1"/>
  <c r="W9594" i="1"/>
  <c r="U9546" i="1"/>
  <c r="V9546" i="1"/>
  <c r="W9546" i="1"/>
  <c r="V9533" i="1"/>
  <c r="W9533" i="1"/>
  <c r="U9482" i="1"/>
  <c r="V9482" i="1"/>
  <c r="W9482" i="1"/>
  <c r="U9418" i="1"/>
  <c r="V9418" i="1"/>
  <c r="W9418" i="1"/>
  <c r="U9628" i="1"/>
  <c r="U9604" i="1"/>
  <c r="U9564" i="1"/>
  <c r="W9258" i="1"/>
  <c r="W9242" i="1"/>
  <c r="W9178" i="1"/>
  <c r="W9138" i="1"/>
  <c r="W9130" i="1"/>
  <c r="W9114" i="1"/>
  <c r="W9026" i="1"/>
  <c r="W8986" i="1"/>
  <c r="W8978" i="1"/>
  <c r="W8962" i="1"/>
  <c r="W8874" i="1"/>
  <c r="W8858" i="1"/>
  <c r="W8770" i="1"/>
  <c r="W8762" i="1"/>
  <c r="W8698" i="1"/>
  <c r="W8690" i="1"/>
  <c r="W8682" i="1"/>
  <c r="W8674" i="1"/>
  <c r="W8641" i="1"/>
  <c r="W8611" i="1"/>
  <c r="U8611" i="1"/>
  <c r="W8596" i="1"/>
  <c r="W8563" i="1"/>
  <c r="U8563" i="1"/>
  <c r="V8563" i="1"/>
  <c r="W8559" i="1"/>
  <c r="V8542" i="1"/>
  <c r="W8542" i="1"/>
  <c r="W8387" i="1"/>
  <c r="U8387" i="1"/>
  <c r="V8387" i="1"/>
  <c r="U8385" i="1"/>
  <c r="W8385" i="1"/>
  <c r="V8364" i="1"/>
  <c r="W8364" i="1"/>
  <c r="V8335" i="1"/>
  <c r="W8335" i="1"/>
  <c r="U8316" i="1"/>
  <c r="V8316" i="1"/>
  <c r="W8316" i="1"/>
  <c r="V8271" i="1"/>
  <c r="W8271" i="1"/>
  <c r="U8252" i="1"/>
  <c r="V8252" i="1"/>
  <c r="W8252" i="1"/>
  <c r="U9519" i="1"/>
  <c r="U9511" i="1"/>
  <c r="U9503" i="1"/>
  <c r="U9495" i="1"/>
  <c r="U9487" i="1"/>
  <c r="U9479" i="1"/>
  <c r="U9471" i="1"/>
  <c r="U9463" i="1"/>
  <c r="U9455" i="1"/>
  <c r="U9447" i="1"/>
  <c r="U9439" i="1"/>
  <c r="U9431" i="1"/>
  <c r="U9423" i="1"/>
  <c r="U9415" i="1"/>
  <c r="U9407" i="1"/>
  <c r="U9399" i="1"/>
  <c r="U9391" i="1"/>
  <c r="U9383" i="1"/>
  <c r="U9375" i="1"/>
  <c r="U9367" i="1"/>
  <c r="U9359" i="1"/>
  <c r="W9357" i="1"/>
  <c r="W9349" i="1"/>
  <c r="W9341" i="1"/>
  <c r="W9333" i="1"/>
  <c r="W9325" i="1"/>
  <c r="W9317" i="1"/>
  <c r="W9309" i="1"/>
  <c r="W9301" i="1"/>
  <c r="W9293" i="1"/>
  <c r="W9285" i="1"/>
  <c r="W9277" i="1"/>
  <c r="W9269" i="1"/>
  <c r="V9266" i="1"/>
  <c r="W9261" i="1"/>
  <c r="W9253" i="1"/>
  <c r="W9245" i="1"/>
  <c r="V9242" i="1"/>
  <c r="W9237" i="1"/>
  <c r="V9234" i="1"/>
  <c r="W9229" i="1"/>
  <c r="W9221" i="1"/>
  <c r="W9213" i="1"/>
  <c r="W9205" i="1"/>
  <c r="V9202" i="1"/>
  <c r="W9197" i="1"/>
  <c r="W9189" i="1"/>
  <c r="W9181" i="1"/>
  <c r="V9178" i="1"/>
  <c r="W9173" i="1"/>
  <c r="V9170" i="1"/>
  <c r="W9165" i="1"/>
  <c r="W9157" i="1"/>
  <c r="W9149" i="1"/>
  <c r="W9141" i="1"/>
  <c r="V9138" i="1"/>
  <c r="W9133" i="1"/>
  <c r="W9125" i="1"/>
  <c r="V9106" i="1"/>
  <c r="V9058" i="1"/>
  <c r="V9026" i="1"/>
  <c r="V9018" i="1"/>
  <c r="U8999" i="1"/>
  <c r="U8991" i="1"/>
  <c r="U8983" i="1"/>
  <c r="V8978" i="1"/>
  <c r="U8975" i="1"/>
  <c r="U8967" i="1"/>
  <c r="U8959" i="1"/>
  <c r="U8951" i="1"/>
  <c r="U8943" i="1"/>
  <c r="U8935" i="1"/>
  <c r="V8930" i="1"/>
  <c r="U8927" i="1"/>
  <c r="U8919" i="1"/>
  <c r="V8914" i="1"/>
  <c r="U8911" i="1"/>
  <c r="V8906" i="1"/>
  <c r="U8903" i="1"/>
  <c r="V8898" i="1"/>
  <c r="U8895" i="1"/>
  <c r="V8890" i="1"/>
  <c r="U8887" i="1"/>
  <c r="V8882" i="1"/>
  <c r="U8879" i="1"/>
  <c r="U8871" i="1"/>
  <c r="U8863" i="1"/>
  <c r="V8858" i="1"/>
  <c r="U8855" i="1"/>
  <c r="U8847" i="1"/>
  <c r="W8845" i="1"/>
  <c r="V8842" i="1"/>
  <c r="U8839" i="1"/>
  <c r="W8837" i="1"/>
  <c r="U8831" i="1"/>
  <c r="W8829" i="1"/>
  <c r="U8823" i="1"/>
  <c r="W8821" i="1"/>
  <c r="U8815" i="1"/>
  <c r="W8813" i="1"/>
  <c r="U8807" i="1"/>
  <c r="W8805" i="1"/>
  <c r="U8799" i="1"/>
  <c r="W8797" i="1"/>
  <c r="V8794" i="1"/>
  <c r="U8791" i="1"/>
  <c r="W8789" i="1"/>
  <c r="U8783" i="1"/>
  <c r="W8781" i="1"/>
  <c r="U8775" i="1"/>
  <c r="W8773" i="1"/>
  <c r="U8767" i="1"/>
  <c r="W8765" i="1"/>
  <c r="U8759" i="1"/>
  <c r="W8757" i="1"/>
  <c r="U8751" i="1"/>
  <c r="W8749" i="1"/>
  <c r="V8746" i="1"/>
  <c r="U8743" i="1"/>
  <c r="W8741" i="1"/>
  <c r="U8735" i="1"/>
  <c r="W8733" i="1"/>
  <c r="V8730" i="1"/>
  <c r="U8727" i="1"/>
  <c r="W8725" i="1"/>
  <c r="U8719" i="1"/>
  <c r="W8717" i="1"/>
  <c r="U8711" i="1"/>
  <c r="W8709" i="1"/>
  <c r="U8703" i="1"/>
  <c r="W8701" i="1"/>
  <c r="U8695" i="1"/>
  <c r="W8693" i="1"/>
  <c r="U8687" i="1"/>
  <c r="W8685" i="1"/>
  <c r="V8682" i="1"/>
  <c r="U8679" i="1"/>
  <c r="W8677" i="1"/>
  <c r="U8671" i="1"/>
  <c r="W8669" i="1"/>
  <c r="V8666" i="1"/>
  <c r="U8663" i="1"/>
  <c r="W8661" i="1"/>
  <c r="U8655" i="1"/>
  <c r="W8653" i="1"/>
  <c r="U8648" i="1"/>
  <c r="W8646" i="1"/>
  <c r="V8641" i="1"/>
  <c r="W8639" i="1"/>
  <c r="U8636" i="1"/>
  <c r="V8629" i="1"/>
  <c r="V8625" i="1"/>
  <c r="U8620" i="1"/>
  <c r="V8607" i="1"/>
  <c r="W8605" i="1"/>
  <c r="U8598" i="1"/>
  <c r="V8596" i="1"/>
  <c r="W8587" i="1"/>
  <c r="U8587" i="1"/>
  <c r="U8585" i="1"/>
  <c r="W8583" i="1"/>
  <c r="W8572" i="1"/>
  <c r="U8567" i="1"/>
  <c r="V8559" i="1"/>
  <c r="W8555" i="1"/>
  <c r="U8555" i="1"/>
  <c r="V8555" i="1"/>
  <c r="U8553" i="1"/>
  <c r="W8551" i="1"/>
  <c r="V8545" i="1"/>
  <c r="U8532" i="1"/>
  <c r="V8524" i="1"/>
  <c r="W8507" i="1"/>
  <c r="U8507" i="1"/>
  <c r="V8507" i="1"/>
  <c r="U8505" i="1"/>
  <c r="W8505" i="1"/>
  <c r="U8503" i="1"/>
  <c r="W8492" i="1"/>
  <c r="W8475" i="1"/>
  <c r="U8475" i="1"/>
  <c r="V8475" i="1"/>
  <c r="U8473" i="1"/>
  <c r="W8473" i="1"/>
  <c r="U8471" i="1"/>
  <c r="W8443" i="1"/>
  <c r="U8443" i="1"/>
  <c r="V8443" i="1"/>
  <c r="U8439" i="1"/>
  <c r="U8420" i="1"/>
  <c r="W8395" i="1"/>
  <c r="U8395" i="1"/>
  <c r="V8395" i="1"/>
  <c r="U8391" i="1"/>
  <c r="U8361" i="1"/>
  <c r="V8361" i="1"/>
  <c r="W8361" i="1"/>
  <c r="U8359" i="1"/>
  <c r="U8348" i="1"/>
  <c r="V8348" i="1"/>
  <c r="W8348" i="1"/>
  <c r="U8292" i="1"/>
  <c r="V8292" i="1"/>
  <c r="W8292" i="1"/>
  <c r="W8848" i="1"/>
  <c r="W8840" i="1"/>
  <c r="W8832" i="1"/>
  <c r="W8824" i="1"/>
  <c r="V8653" i="1"/>
  <c r="V8651" i="1"/>
  <c r="W8632" i="1"/>
  <c r="W8627" i="1"/>
  <c r="U8627" i="1"/>
  <c r="U8625" i="1"/>
  <c r="W8614" i="1"/>
  <c r="V8605" i="1"/>
  <c r="V8601" i="1"/>
  <c r="W8581" i="1"/>
  <c r="U8574" i="1"/>
  <c r="W8547" i="1"/>
  <c r="U8547" i="1"/>
  <c r="V8547" i="1"/>
  <c r="U8545" i="1"/>
  <c r="V8537" i="1"/>
  <c r="V8511" i="1"/>
  <c r="V8479" i="1"/>
  <c r="U8460" i="1"/>
  <c r="V8447" i="1"/>
  <c r="V8407" i="1"/>
  <c r="W8403" i="1"/>
  <c r="U8403" i="1"/>
  <c r="V8403" i="1"/>
  <c r="U8401" i="1"/>
  <c r="W8401" i="1"/>
  <c r="U8332" i="1"/>
  <c r="V8332" i="1"/>
  <c r="W8332" i="1"/>
  <c r="V8287" i="1"/>
  <c r="W8287" i="1"/>
  <c r="U8268" i="1"/>
  <c r="V8268" i="1"/>
  <c r="W8268" i="1"/>
  <c r="W8603" i="1"/>
  <c r="U8603" i="1"/>
  <c r="W8539" i="1"/>
  <c r="U8539" i="1"/>
  <c r="V8539" i="1"/>
  <c r="W8515" i="1"/>
  <c r="U8515" i="1"/>
  <c r="V8515" i="1"/>
  <c r="U8513" i="1"/>
  <c r="W8513" i="1"/>
  <c r="W8483" i="1"/>
  <c r="U8483" i="1"/>
  <c r="V8483" i="1"/>
  <c r="U8481" i="1"/>
  <c r="W8481" i="1"/>
  <c r="W8451" i="1"/>
  <c r="U8451" i="1"/>
  <c r="V8451" i="1"/>
  <c r="W8411" i="1"/>
  <c r="U8411" i="1"/>
  <c r="V8411" i="1"/>
  <c r="U8409" i="1"/>
  <c r="W8409" i="1"/>
  <c r="V8327" i="1"/>
  <c r="W8327" i="1"/>
  <c r="U8308" i="1"/>
  <c r="V8308" i="1"/>
  <c r="W8308" i="1"/>
  <c r="U8244" i="1"/>
  <c r="V8244" i="1"/>
  <c r="W8244" i="1"/>
  <c r="U8228" i="1"/>
  <c r="V8228" i="1"/>
  <c r="W8228" i="1"/>
  <c r="U8212" i="1"/>
  <c r="V8212" i="1"/>
  <c r="W8212" i="1"/>
  <c r="W9118" i="1"/>
  <c r="V9115" i="1"/>
  <c r="W9110" i="1"/>
  <c r="V9107" i="1"/>
  <c r="W9102" i="1"/>
  <c r="V9099" i="1"/>
  <c r="W9094" i="1"/>
  <c r="V9091" i="1"/>
  <c r="W9086" i="1"/>
  <c r="V9083" i="1"/>
  <c r="W9078" i="1"/>
  <c r="V9075" i="1"/>
  <c r="W9070" i="1"/>
  <c r="V9067" i="1"/>
  <c r="W9062" i="1"/>
  <c r="V9059" i="1"/>
  <c r="V9051" i="1"/>
  <c r="V9043" i="1"/>
  <c r="V9035" i="1"/>
  <c r="V9027" i="1"/>
  <c r="V9019" i="1"/>
  <c r="W9014" i="1"/>
  <c r="V9011" i="1"/>
  <c r="W8579" i="1"/>
  <c r="U8579" i="1"/>
  <c r="W8531" i="1"/>
  <c r="U8531" i="1"/>
  <c r="V8531" i="1"/>
  <c r="U8436" i="1"/>
  <c r="W8419" i="1"/>
  <c r="U8419" i="1"/>
  <c r="V8419" i="1"/>
  <c r="U8417" i="1"/>
  <c r="W8417" i="1"/>
  <c r="U8415" i="1"/>
  <c r="U8380" i="1"/>
  <c r="U8369" i="1"/>
  <c r="V8369" i="1"/>
  <c r="W8369" i="1"/>
  <c r="U8367" i="1"/>
  <c r="U8356" i="1"/>
  <c r="V8356" i="1"/>
  <c r="W8356" i="1"/>
  <c r="V8343" i="1"/>
  <c r="W8343" i="1"/>
  <c r="V8303" i="1"/>
  <c r="U8284" i="1"/>
  <c r="V8284" i="1"/>
  <c r="W8284" i="1"/>
  <c r="W9649" i="1"/>
  <c r="W9641" i="1"/>
  <c r="W9633" i="1"/>
  <c r="W9625" i="1"/>
  <c r="W9617" i="1"/>
  <c r="W9609" i="1"/>
  <c r="W9601" i="1"/>
  <c r="W9593" i="1"/>
  <c r="W9585" i="1"/>
  <c r="W9577" i="1"/>
  <c r="W9569" i="1"/>
  <c r="W9561" i="1"/>
  <c r="W9553" i="1"/>
  <c r="W9545" i="1"/>
  <c r="W9537" i="1"/>
  <c r="W9529" i="1"/>
  <c r="W9521" i="1"/>
  <c r="W9513" i="1"/>
  <c r="W9505" i="1"/>
  <c r="W9497" i="1"/>
  <c r="W9489" i="1"/>
  <c r="W9481" i="1"/>
  <c r="W9473" i="1"/>
  <c r="W9465" i="1"/>
  <c r="W9457" i="1"/>
  <c r="W9449" i="1"/>
  <c r="W9441" i="1"/>
  <c r="W9433" i="1"/>
  <c r="W9425" i="1"/>
  <c r="W9417" i="1"/>
  <c r="W9409" i="1"/>
  <c r="W9401" i="1"/>
  <c r="W9393" i="1"/>
  <c r="W9385" i="1"/>
  <c r="W9377" i="1"/>
  <c r="W9369" i="1"/>
  <c r="W9361" i="1"/>
  <c r="W9353" i="1"/>
  <c r="W9345" i="1"/>
  <c r="W9337" i="1"/>
  <c r="W9329" i="1"/>
  <c r="W9321" i="1"/>
  <c r="W9313" i="1"/>
  <c r="W9305" i="1"/>
  <c r="W9297" i="1"/>
  <c r="W9289" i="1"/>
  <c r="W9281" i="1"/>
  <c r="W9273" i="1"/>
  <c r="W9265" i="1"/>
  <c r="W9257" i="1"/>
  <c r="W9249" i="1"/>
  <c r="W9241" i="1"/>
  <c r="W9233" i="1"/>
  <c r="W9225" i="1"/>
  <c r="W9217" i="1"/>
  <c r="W9209" i="1"/>
  <c r="W9201" i="1"/>
  <c r="W9193" i="1"/>
  <c r="W9185" i="1"/>
  <c r="W9177" i="1"/>
  <c r="W9169" i="1"/>
  <c r="W9161" i="1"/>
  <c r="W9153" i="1"/>
  <c r="W9145" i="1"/>
  <c r="W9137" i="1"/>
  <c r="W9129" i="1"/>
  <c r="W9121" i="1"/>
  <c r="W9113" i="1"/>
  <c r="W9105" i="1"/>
  <c r="W9097" i="1"/>
  <c r="W9089" i="1"/>
  <c r="W9081" i="1"/>
  <c r="W9073" i="1"/>
  <c r="W9065" i="1"/>
  <c r="W9057" i="1"/>
  <c r="V9054" i="1"/>
  <c r="W9049" i="1"/>
  <c r="W9041" i="1"/>
  <c r="W9033" i="1"/>
  <c r="W9025" i="1"/>
  <c r="V9022" i="1"/>
  <c r="W9017" i="1"/>
  <c r="W9009" i="1"/>
  <c r="W9001" i="1"/>
  <c r="W8993" i="1"/>
  <c r="W8985" i="1"/>
  <c r="W8977" i="1"/>
  <c r="W8969" i="1"/>
  <c r="W8961" i="1"/>
  <c r="W8953" i="1"/>
  <c r="W8945" i="1"/>
  <c r="W8937" i="1"/>
  <c r="W8929" i="1"/>
  <c r="W8921" i="1"/>
  <c r="W8913" i="1"/>
  <c r="W8905" i="1"/>
  <c r="W8897" i="1"/>
  <c r="W8889" i="1"/>
  <c r="W8881" i="1"/>
  <c r="W8873" i="1"/>
  <c r="W8865" i="1"/>
  <c r="W8857" i="1"/>
  <c r="W8849" i="1"/>
  <c r="W8841" i="1"/>
  <c r="W8833" i="1"/>
  <c r="W8817" i="1"/>
  <c r="W8809" i="1"/>
  <c r="W8801" i="1"/>
  <c r="W8793" i="1"/>
  <c r="W8785" i="1"/>
  <c r="W8777" i="1"/>
  <c r="W8769" i="1"/>
  <c r="W8761" i="1"/>
  <c r="W8753" i="1"/>
  <c r="W8745" i="1"/>
  <c r="W8737" i="1"/>
  <c r="W8729" i="1"/>
  <c r="W8721" i="1"/>
  <c r="W8713" i="1"/>
  <c r="W8705" i="1"/>
  <c r="W8697" i="1"/>
  <c r="W8689" i="1"/>
  <c r="W8681" i="1"/>
  <c r="W8673" i="1"/>
  <c r="W8665" i="1"/>
  <c r="W8657" i="1"/>
  <c r="W8633" i="1"/>
  <c r="W8619" i="1"/>
  <c r="U8619" i="1"/>
  <c r="W8615" i="1"/>
  <c r="W8604" i="1"/>
  <c r="W8566" i="1"/>
  <c r="W8523" i="1"/>
  <c r="U8523" i="1"/>
  <c r="V8523" i="1"/>
  <c r="U8521" i="1"/>
  <c r="W8521" i="1"/>
  <c r="W8491" i="1"/>
  <c r="U8491" i="1"/>
  <c r="V8491" i="1"/>
  <c r="U8489" i="1"/>
  <c r="W8489" i="1"/>
  <c r="W8476" i="1"/>
  <c r="W8459" i="1"/>
  <c r="U8459" i="1"/>
  <c r="V8459" i="1"/>
  <c r="U8457" i="1"/>
  <c r="W8457" i="1"/>
  <c r="W8444" i="1"/>
  <c r="W8427" i="1"/>
  <c r="U8427" i="1"/>
  <c r="V8427" i="1"/>
  <c r="U8425" i="1"/>
  <c r="W8425" i="1"/>
  <c r="U8324" i="1"/>
  <c r="V8324" i="1"/>
  <c r="W8324" i="1"/>
  <c r="V8279" i="1"/>
  <c r="W8279" i="1"/>
  <c r="U8260" i="1"/>
  <c r="V8260" i="1"/>
  <c r="W8260" i="1"/>
  <c r="V9649" i="1"/>
  <c r="V9641" i="1"/>
  <c r="V9633" i="1"/>
  <c r="W9628" i="1"/>
  <c r="V9625" i="1"/>
  <c r="V9617" i="1"/>
  <c r="V9609" i="1"/>
  <c r="V9601" i="1"/>
  <c r="V9593" i="1"/>
  <c r="V9585" i="1"/>
  <c r="V9577" i="1"/>
  <c r="W9572" i="1"/>
  <c r="V9569" i="1"/>
  <c r="V9561" i="1"/>
  <c r="V9553" i="1"/>
  <c r="W9548" i="1"/>
  <c r="V9545" i="1"/>
  <c r="W9540" i="1"/>
  <c r="V9537" i="1"/>
  <c r="W9532" i="1"/>
  <c r="V9529" i="1"/>
  <c r="W9524" i="1"/>
  <c r="V9521" i="1"/>
  <c r="W9516" i="1"/>
  <c r="V9513" i="1"/>
  <c r="W9508" i="1"/>
  <c r="V9505" i="1"/>
  <c r="W9500" i="1"/>
  <c r="V9497" i="1"/>
  <c r="W9492" i="1"/>
  <c r="V9489" i="1"/>
  <c r="W9484" i="1"/>
  <c r="V9481" i="1"/>
  <c r="W9476" i="1"/>
  <c r="V9473" i="1"/>
  <c r="W9468" i="1"/>
  <c r="V9465" i="1"/>
  <c r="W9460" i="1"/>
  <c r="V9457" i="1"/>
  <c r="W9452" i="1"/>
  <c r="V9449" i="1"/>
  <c r="W9444" i="1"/>
  <c r="V9441" i="1"/>
  <c r="W9436" i="1"/>
  <c r="V9433" i="1"/>
  <c r="W9428" i="1"/>
  <c r="V9425" i="1"/>
  <c r="W9420" i="1"/>
  <c r="V9417" i="1"/>
  <c r="W9412" i="1"/>
  <c r="V9409" i="1"/>
  <c r="W9404" i="1"/>
  <c r="V9401" i="1"/>
  <c r="W9396" i="1"/>
  <c r="V9393" i="1"/>
  <c r="W9388" i="1"/>
  <c r="V9385" i="1"/>
  <c r="W9380" i="1"/>
  <c r="V9377" i="1"/>
  <c r="V9369" i="1"/>
  <c r="W9364" i="1"/>
  <c r="V9361" i="1"/>
  <c r="V9353" i="1"/>
  <c r="W9348" i="1"/>
  <c r="V9345" i="1"/>
  <c r="V9337" i="1"/>
  <c r="W9332" i="1"/>
  <c r="V9329" i="1"/>
  <c r="V9321" i="1"/>
  <c r="W9316" i="1"/>
  <c r="V9313" i="1"/>
  <c r="V9305" i="1"/>
  <c r="W9300" i="1"/>
  <c r="V9297" i="1"/>
  <c r="V9289" i="1"/>
  <c r="W9284" i="1"/>
  <c r="V9281" i="1"/>
  <c r="V9273" i="1"/>
  <c r="W9268" i="1"/>
  <c r="V9265" i="1"/>
  <c r="W9260" i="1"/>
  <c r="V9257" i="1"/>
  <c r="W9252" i="1"/>
  <c r="V9249" i="1"/>
  <c r="W9244" i="1"/>
  <c r="V9241" i="1"/>
  <c r="W9236" i="1"/>
  <c r="V9233" i="1"/>
  <c r="W9228" i="1"/>
  <c r="V9225" i="1"/>
  <c r="W9220" i="1"/>
  <c r="V9217" i="1"/>
  <c r="W9212" i="1"/>
  <c r="V9209" i="1"/>
  <c r="W9204" i="1"/>
  <c r="V9201" i="1"/>
  <c r="W9196" i="1"/>
  <c r="V9193" i="1"/>
  <c r="W9188" i="1"/>
  <c r="V9185" i="1"/>
  <c r="W9180" i="1"/>
  <c r="V9177" i="1"/>
  <c r="W9172" i="1"/>
  <c r="V9169" i="1"/>
  <c r="W9164" i="1"/>
  <c r="V9161" i="1"/>
  <c r="W9156" i="1"/>
  <c r="V9153" i="1"/>
  <c r="W9148" i="1"/>
  <c r="V9145" i="1"/>
  <c r="W9140" i="1"/>
  <c r="V9137" i="1"/>
  <c r="W9132" i="1"/>
  <c r="V9129" i="1"/>
  <c r="W9124" i="1"/>
  <c r="V9121" i="1"/>
  <c r="W9116" i="1"/>
  <c r="V9113" i="1"/>
  <c r="W9108" i="1"/>
  <c r="V9105" i="1"/>
  <c r="W9100" i="1"/>
  <c r="V9097" i="1"/>
  <c r="W9092" i="1"/>
  <c r="V9089" i="1"/>
  <c r="W9084" i="1"/>
  <c r="V9081" i="1"/>
  <c r="W9076" i="1"/>
  <c r="V9073" i="1"/>
  <c r="W9068" i="1"/>
  <c r="V9065" i="1"/>
  <c r="W9060" i="1"/>
  <c r="V9057" i="1"/>
  <c r="W9052" i="1"/>
  <c r="V9049" i="1"/>
  <c r="W9044" i="1"/>
  <c r="V9041" i="1"/>
  <c r="W9036" i="1"/>
  <c r="V9033" i="1"/>
  <c r="W9028" i="1"/>
  <c r="V9025" i="1"/>
  <c r="W9020" i="1"/>
  <c r="V9017" i="1"/>
  <c r="V9009" i="1"/>
  <c r="V9001" i="1"/>
  <c r="W8996" i="1"/>
  <c r="V8993" i="1"/>
  <c r="W8988" i="1"/>
  <c r="V8985" i="1"/>
  <c r="W8980" i="1"/>
  <c r="V8977" i="1"/>
  <c r="W8972" i="1"/>
  <c r="V8969" i="1"/>
  <c r="V8961" i="1"/>
  <c r="V8953" i="1"/>
  <c r="V8945" i="1"/>
  <c r="V8937" i="1"/>
  <c r="V8929" i="1"/>
  <c r="V8921" i="1"/>
  <c r="V8913" i="1"/>
  <c r="V8905" i="1"/>
  <c r="V8897" i="1"/>
  <c r="V8889" i="1"/>
  <c r="V8881" i="1"/>
  <c r="V8873" i="1"/>
  <c r="V8865" i="1"/>
  <c r="V8857" i="1"/>
  <c r="V8849" i="1"/>
  <c r="V8841" i="1"/>
  <c r="V8833" i="1"/>
  <c r="V8825" i="1"/>
  <c r="V8817" i="1"/>
  <c r="V8809" i="1"/>
  <c r="V8801" i="1"/>
  <c r="V8793" i="1"/>
  <c r="V8785" i="1"/>
  <c r="V8777" i="1"/>
  <c r="V8769" i="1"/>
  <c r="V8761" i="1"/>
  <c r="V8753" i="1"/>
  <c r="V8745" i="1"/>
  <c r="V8737" i="1"/>
  <c r="V8729" i="1"/>
  <c r="V8721" i="1"/>
  <c r="V8713" i="1"/>
  <c r="V8705" i="1"/>
  <c r="V8697" i="1"/>
  <c r="V8689" i="1"/>
  <c r="V8681" i="1"/>
  <c r="V8673" i="1"/>
  <c r="V8665" i="1"/>
  <c r="V8657" i="1"/>
  <c r="W8645" i="1"/>
  <c r="U8640" i="1"/>
  <c r="V8633" i="1"/>
  <c r="V8615" i="1"/>
  <c r="U8606" i="1"/>
  <c r="W8595" i="1"/>
  <c r="U8595" i="1"/>
  <c r="U8593" i="1"/>
  <c r="W8582" i="1"/>
  <c r="V8573" i="1"/>
  <c r="V8569" i="1"/>
  <c r="V8558" i="1"/>
  <c r="W8558" i="1"/>
  <c r="U8508" i="1"/>
  <c r="V8495" i="1"/>
  <c r="U8476" i="1"/>
  <c r="V8463" i="1"/>
  <c r="U8444" i="1"/>
  <c r="V8431" i="1"/>
  <c r="V8375" i="1"/>
  <c r="U8340" i="1"/>
  <c r="V8340" i="1"/>
  <c r="W8340" i="1"/>
  <c r="V8319" i="1"/>
  <c r="W8319" i="1"/>
  <c r="U8300" i="1"/>
  <c r="V8300" i="1"/>
  <c r="W8300" i="1"/>
  <c r="V8645" i="1"/>
  <c r="V8611" i="1"/>
  <c r="U8582" i="1"/>
  <c r="W8571" i="1"/>
  <c r="U8571" i="1"/>
  <c r="U8569" i="1"/>
  <c r="U8542" i="1"/>
  <c r="W8499" i="1"/>
  <c r="U8499" i="1"/>
  <c r="V8499" i="1"/>
  <c r="U8497" i="1"/>
  <c r="W8497" i="1"/>
  <c r="U8495" i="1"/>
  <c r="W8467" i="1"/>
  <c r="U8467" i="1"/>
  <c r="V8467" i="1"/>
  <c r="U8465" i="1"/>
  <c r="W8465" i="1"/>
  <c r="U8463" i="1"/>
  <c r="W8435" i="1"/>
  <c r="U8435" i="1"/>
  <c r="V8435" i="1"/>
  <c r="U8433" i="1"/>
  <c r="W8433" i="1"/>
  <c r="U8431" i="1"/>
  <c r="V8385" i="1"/>
  <c r="W8379" i="1"/>
  <c r="U8379" i="1"/>
  <c r="V8379" i="1"/>
  <c r="U8377" i="1"/>
  <c r="W8377" i="1"/>
  <c r="U8375" i="1"/>
  <c r="U8364" i="1"/>
  <c r="V8351" i="1"/>
  <c r="W8351" i="1"/>
  <c r="U8335" i="1"/>
  <c r="V8295" i="1"/>
  <c r="W8295" i="1"/>
  <c r="U8276" i="1"/>
  <c r="V8276" i="1"/>
  <c r="W8276" i="1"/>
  <c r="U8236" i="1"/>
  <c r="V8236" i="1"/>
  <c r="W8236" i="1"/>
  <c r="U8220" i="1"/>
  <c r="V8220" i="1"/>
  <c r="W8220" i="1"/>
  <c r="U8204" i="1"/>
  <c r="V8204" i="1"/>
  <c r="W8204" i="1"/>
  <c r="W8518" i="1"/>
  <c r="W8510" i="1"/>
  <c r="W8502" i="1"/>
  <c r="W8494" i="1"/>
  <c r="W8486" i="1"/>
  <c r="W8478" i="1"/>
  <c r="W8470" i="1"/>
  <c r="W8462" i="1"/>
  <c r="W8454" i="1"/>
  <c r="W8446" i="1"/>
  <c r="W8438" i="1"/>
  <c r="W8430" i="1"/>
  <c r="V8371" i="1"/>
  <c r="V8363" i="1"/>
  <c r="V8355" i="1"/>
  <c r="V8347" i="1"/>
  <c r="V8339" i="1"/>
  <c r="W8334" i="1"/>
  <c r="V8331" i="1"/>
  <c r="U8328" i="1"/>
  <c r="W8326" i="1"/>
  <c r="V8323" i="1"/>
  <c r="U8320" i="1"/>
  <c r="W8318" i="1"/>
  <c r="V8315" i="1"/>
  <c r="U8312" i="1"/>
  <c r="W8310" i="1"/>
  <c r="V8307" i="1"/>
  <c r="U8304" i="1"/>
  <c r="W8302" i="1"/>
  <c r="V8299" i="1"/>
  <c r="U8296" i="1"/>
  <c r="W8294" i="1"/>
  <c r="V8291" i="1"/>
  <c r="U8288" i="1"/>
  <c r="W8286" i="1"/>
  <c r="V8283" i="1"/>
  <c r="U8280" i="1"/>
  <c r="W8278" i="1"/>
  <c r="V8275" i="1"/>
  <c r="U8272" i="1"/>
  <c r="W8270" i="1"/>
  <c r="V8267" i="1"/>
  <c r="U8264" i="1"/>
  <c r="W8262" i="1"/>
  <c r="V8259" i="1"/>
  <c r="U8256" i="1"/>
  <c r="W8254" i="1"/>
  <c r="U8248" i="1"/>
  <c r="W8246" i="1"/>
  <c r="V8243" i="1"/>
  <c r="W8238" i="1"/>
  <c r="V8235" i="1"/>
  <c r="U8232" i="1"/>
  <c r="W8230" i="1"/>
  <c r="V8227" i="1"/>
  <c r="W8222" i="1"/>
  <c r="V8219" i="1"/>
  <c r="U8216" i="1"/>
  <c r="W8214" i="1"/>
  <c r="V8211" i="1"/>
  <c r="W8206" i="1"/>
  <c r="V8203" i="1"/>
  <c r="W8198" i="1"/>
  <c r="V8195" i="1"/>
  <c r="W8190" i="1"/>
  <c r="U8184" i="1"/>
  <c r="W8182" i="1"/>
  <c r="V8179" i="1"/>
  <c r="U8176" i="1"/>
  <c r="W8174" i="1"/>
  <c r="V8171" i="1"/>
  <c r="W8166" i="1"/>
  <c r="V8163" i="1"/>
  <c r="U8160" i="1"/>
  <c r="V8155" i="1"/>
  <c r="V8147" i="1"/>
  <c r="V8139" i="1"/>
  <c r="V8131" i="1"/>
  <c r="V8115" i="1"/>
  <c r="V8107" i="1"/>
  <c r="V8099" i="1"/>
  <c r="V8091" i="1"/>
  <c r="V8083" i="1"/>
  <c r="V8075" i="1"/>
  <c r="V8067" i="1"/>
  <c r="V8051" i="1"/>
  <c r="V8043" i="1"/>
  <c r="V8035" i="1"/>
  <c r="V8027" i="1"/>
  <c r="V8019" i="1"/>
  <c r="V8003" i="1"/>
  <c r="V7995" i="1"/>
  <c r="V7985" i="1"/>
  <c r="V7971" i="1"/>
  <c r="V7959" i="1"/>
  <c r="V7940" i="1"/>
  <c r="V7921" i="1"/>
  <c r="V7907" i="1"/>
  <c r="V7902" i="1"/>
  <c r="V7895" i="1"/>
  <c r="W7888" i="1"/>
  <c r="V7857" i="1"/>
  <c r="V7843" i="1"/>
  <c r="V7831" i="1"/>
  <c r="W7824" i="1"/>
  <c r="V7812" i="1"/>
  <c r="V7793" i="1"/>
  <c r="V7779" i="1"/>
  <c r="V7767" i="1"/>
  <c r="V7748" i="1"/>
  <c r="V7729" i="1"/>
  <c r="W7717" i="1"/>
  <c r="U7717" i="1"/>
  <c r="W7704" i="1"/>
  <c r="W7693" i="1"/>
  <c r="U7693" i="1"/>
  <c r="V7689" i="1"/>
  <c r="W7687" i="1"/>
  <c r="U7609" i="1"/>
  <c r="W7609" i="1"/>
  <c r="U7593" i="1"/>
  <c r="V7593" i="1"/>
  <c r="W7593" i="1"/>
  <c r="U7577" i="1"/>
  <c r="V7577" i="1"/>
  <c r="W7577" i="1"/>
  <c r="U7561" i="1"/>
  <c r="V7561" i="1"/>
  <c r="W7561" i="1"/>
  <c r="U7545" i="1"/>
  <c r="V7545" i="1"/>
  <c r="W7545" i="1"/>
  <c r="U7529" i="1"/>
  <c r="V7529" i="1"/>
  <c r="W7529" i="1"/>
  <c r="U7513" i="1"/>
  <c r="V7513" i="1"/>
  <c r="W7513" i="1"/>
  <c r="U7497" i="1"/>
  <c r="V7497" i="1"/>
  <c r="W7497" i="1"/>
  <c r="U7481" i="1"/>
  <c r="V7481" i="1"/>
  <c r="W7481" i="1"/>
  <c r="U8371" i="1"/>
  <c r="U8363" i="1"/>
  <c r="U8355" i="1"/>
  <c r="U8347" i="1"/>
  <c r="U8339" i="1"/>
  <c r="U8331" i="1"/>
  <c r="U8323" i="1"/>
  <c r="U8315" i="1"/>
  <c r="U8307" i="1"/>
  <c r="U8299" i="1"/>
  <c r="U8291" i="1"/>
  <c r="U8283" i="1"/>
  <c r="U8275" i="1"/>
  <c r="U8267" i="1"/>
  <c r="U8259" i="1"/>
  <c r="U8243" i="1"/>
  <c r="U8235" i="1"/>
  <c r="U8227" i="1"/>
  <c r="U8219" i="1"/>
  <c r="U8211" i="1"/>
  <c r="U8203" i="1"/>
  <c r="U8195" i="1"/>
  <c r="U8179" i="1"/>
  <c r="U8171" i="1"/>
  <c r="U8163" i="1"/>
  <c r="W8161" i="1"/>
  <c r="U8155" i="1"/>
  <c r="W8153" i="1"/>
  <c r="U8147" i="1"/>
  <c r="W8145" i="1"/>
  <c r="U8139" i="1"/>
  <c r="W8137" i="1"/>
  <c r="U8131" i="1"/>
  <c r="W8129" i="1"/>
  <c r="W8121" i="1"/>
  <c r="U8115" i="1"/>
  <c r="W8113" i="1"/>
  <c r="U8107" i="1"/>
  <c r="W8105" i="1"/>
  <c r="U8099" i="1"/>
  <c r="W8097" i="1"/>
  <c r="U8091" i="1"/>
  <c r="W8089" i="1"/>
  <c r="U8083" i="1"/>
  <c r="W8081" i="1"/>
  <c r="U8075" i="1"/>
  <c r="W8073" i="1"/>
  <c r="U8067" i="1"/>
  <c r="W8065" i="1"/>
  <c r="W8057" i="1"/>
  <c r="U8051" i="1"/>
  <c r="W8049" i="1"/>
  <c r="U8043" i="1"/>
  <c r="W8041" i="1"/>
  <c r="U8035" i="1"/>
  <c r="W8033" i="1"/>
  <c r="U8027" i="1"/>
  <c r="W8025" i="1"/>
  <c r="U8019" i="1"/>
  <c r="W8017" i="1"/>
  <c r="W8009" i="1"/>
  <c r="U8003" i="1"/>
  <c r="W8001" i="1"/>
  <c r="U7995" i="1"/>
  <c r="W7993" i="1"/>
  <c r="U7985" i="1"/>
  <c r="W7976" i="1"/>
  <c r="U7971" i="1"/>
  <c r="W7969" i="1"/>
  <c r="U7966" i="1"/>
  <c r="U7959" i="1"/>
  <c r="W7957" i="1"/>
  <c r="W7943" i="1"/>
  <c r="U7940" i="1"/>
  <c r="V7931" i="1"/>
  <c r="W7924" i="1"/>
  <c r="U7921" i="1"/>
  <c r="W7912" i="1"/>
  <c r="U7907" i="1"/>
  <c r="W7905" i="1"/>
  <c r="U7902" i="1"/>
  <c r="U7895" i="1"/>
  <c r="W7893" i="1"/>
  <c r="U7888" i="1"/>
  <c r="W7886" i="1"/>
  <c r="W7879" i="1"/>
  <c r="V7867" i="1"/>
  <c r="W7860" i="1"/>
  <c r="U7857" i="1"/>
  <c r="W7848" i="1"/>
  <c r="U7843" i="1"/>
  <c r="W7841" i="1"/>
  <c r="U7831" i="1"/>
  <c r="W7829" i="1"/>
  <c r="U7824" i="1"/>
  <c r="W7822" i="1"/>
  <c r="W7815" i="1"/>
  <c r="U7812" i="1"/>
  <c r="V7803" i="1"/>
  <c r="W7796" i="1"/>
  <c r="U7793" i="1"/>
  <c r="W7784" i="1"/>
  <c r="U7779" i="1"/>
  <c r="W7777" i="1"/>
  <c r="U7767" i="1"/>
  <c r="W7765" i="1"/>
  <c r="W7758" i="1"/>
  <c r="W7751" i="1"/>
  <c r="U7748" i="1"/>
  <c r="V7739" i="1"/>
  <c r="W7732" i="1"/>
  <c r="U7729" i="1"/>
  <c r="W7720" i="1"/>
  <c r="W7711" i="1"/>
  <c r="U7704" i="1"/>
  <c r="U7689" i="1"/>
  <c r="V7687" i="1"/>
  <c r="V7683" i="1"/>
  <c r="W7681" i="1"/>
  <c r="W7613" i="1"/>
  <c r="U7613" i="1"/>
  <c r="U7611" i="1"/>
  <c r="W7611" i="1"/>
  <c r="W7461" i="1"/>
  <c r="U7461" i="1"/>
  <c r="V7461" i="1"/>
  <c r="W7429" i="1"/>
  <c r="U7429" i="1"/>
  <c r="V7429" i="1"/>
  <c r="W7397" i="1"/>
  <c r="U7397" i="1"/>
  <c r="V7397" i="1"/>
  <c r="W8188" i="1"/>
  <c r="W8148" i="1"/>
  <c r="W8140" i="1"/>
  <c r="W8028" i="1"/>
  <c r="V8025" i="1"/>
  <c r="V8017" i="1"/>
  <c r="V8009" i="1"/>
  <c r="V8001" i="1"/>
  <c r="V7993" i="1"/>
  <c r="W7981" i="1"/>
  <c r="W7974" i="1"/>
  <c r="V7969" i="1"/>
  <c r="W7967" i="1"/>
  <c r="V7955" i="1"/>
  <c r="V7943" i="1"/>
  <c r="W7929" i="1"/>
  <c r="W7903" i="1"/>
  <c r="W7865" i="1"/>
  <c r="W7839" i="1"/>
  <c r="W7801" i="1"/>
  <c r="W7775" i="1"/>
  <c r="W7737" i="1"/>
  <c r="W7597" i="1"/>
  <c r="U7597" i="1"/>
  <c r="W7581" i="1"/>
  <c r="U7581" i="1"/>
  <c r="W7565" i="1"/>
  <c r="U7565" i="1"/>
  <c r="W7549" i="1"/>
  <c r="U7549" i="1"/>
  <c r="W7533" i="1"/>
  <c r="U7533" i="1"/>
  <c r="W7517" i="1"/>
  <c r="U7517" i="1"/>
  <c r="W7501" i="1"/>
  <c r="U7501" i="1"/>
  <c r="W7485" i="1"/>
  <c r="U7485" i="1"/>
  <c r="W8263" i="1"/>
  <c r="W8255" i="1"/>
  <c r="W8247" i="1"/>
  <c r="V8180" i="1"/>
  <c r="V8164" i="1"/>
  <c r="V8148" i="1"/>
  <c r="V8132" i="1"/>
  <c r="V8124" i="1"/>
  <c r="V8116" i="1"/>
  <c r="V8108" i="1"/>
  <c r="V8100" i="1"/>
  <c r="V8092" i="1"/>
  <c r="V8084" i="1"/>
  <c r="V8076" i="1"/>
  <c r="V8068" i="1"/>
  <c r="V8060" i="1"/>
  <c r="V8052" i="1"/>
  <c r="V8044" i="1"/>
  <c r="V8036" i="1"/>
  <c r="V8028" i="1"/>
  <c r="W8015" i="1"/>
  <c r="W8007" i="1"/>
  <c r="V8004" i="1"/>
  <c r="W7999" i="1"/>
  <c r="W7991" i="1"/>
  <c r="V7981" i="1"/>
  <c r="V7974" i="1"/>
  <c r="W7972" i="1"/>
  <c r="V7967" i="1"/>
  <c r="W7960" i="1"/>
  <c r="U7955" i="1"/>
  <c r="W7953" i="1"/>
  <c r="W7941" i="1"/>
  <c r="U7936" i="1"/>
  <c r="W7934" i="1"/>
  <c r="V7929" i="1"/>
  <c r="W7927" i="1"/>
  <c r="V7917" i="1"/>
  <c r="V7915" i="1"/>
  <c r="W7908" i="1"/>
  <c r="V7903" i="1"/>
  <c r="U7891" i="1"/>
  <c r="W7889" i="1"/>
  <c r="W7877" i="1"/>
  <c r="U7872" i="1"/>
  <c r="W7870" i="1"/>
  <c r="V7865" i="1"/>
  <c r="W7863" i="1"/>
  <c r="V7853" i="1"/>
  <c r="V7851" i="1"/>
  <c r="W7844" i="1"/>
  <c r="V7839" i="1"/>
  <c r="U7827" i="1"/>
  <c r="W7825" i="1"/>
  <c r="V7820" i="1"/>
  <c r="W7813" i="1"/>
  <c r="U7808" i="1"/>
  <c r="W7806" i="1"/>
  <c r="V7801" i="1"/>
  <c r="W7799" i="1"/>
  <c r="V7789" i="1"/>
  <c r="V7787" i="1"/>
  <c r="W7780" i="1"/>
  <c r="V7775" i="1"/>
  <c r="U7763" i="1"/>
  <c r="W7761" i="1"/>
  <c r="W7749" i="1"/>
  <c r="U7744" i="1"/>
  <c r="W7742" i="1"/>
  <c r="V7737" i="1"/>
  <c r="W7735" i="1"/>
  <c r="V7725" i="1"/>
  <c r="V7723" i="1"/>
  <c r="V7718" i="1"/>
  <c r="W7709" i="1"/>
  <c r="U7709" i="1"/>
  <c r="U7707" i="1"/>
  <c r="W7705" i="1"/>
  <c r="U7696" i="1"/>
  <c r="V7679" i="1"/>
  <c r="V7675" i="1"/>
  <c r="W7673" i="1"/>
  <c r="V7667" i="1"/>
  <c r="W7665" i="1"/>
  <c r="V7659" i="1"/>
  <c r="W7657" i="1"/>
  <c r="V7651" i="1"/>
  <c r="W7649" i="1"/>
  <c r="V7643" i="1"/>
  <c r="W7641" i="1"/>
  <c r="V7635" i="1"/>
  <c r="W7633" i="1"/>
  <c r="V7627" i="1"/>
  <c r="W7625" i="1"/>
  <c r="U7617" i="1"/>
  <c r="W7617" i="1"/>
  <c r="U7599" i="1"/>
  <c r="W7599" i="1"/>
  <c r="U7583" i="1"/>
  <c r="W7583" i="1"/>
  <c r="U7567" i="1"/>
  <c r="W7567" i="1"/>
  <c r="U7551" i="1"/>
  <c r="W7551" i="1"/>
  <c r="U7535" i="1"/>
  <c r="W7535" i="1"/>
  <c r="U7519" i="1"/>
  <c r="W7519" i="1"/>
  <c r="U7503" i="1"/>
  <c r="W7503" i="1"/>
  <c r="U7487" i="1"/>
  <c r="W7487" i="1"/>
  <c r="U7473" i="1"/>
  <c r="V7473" i="1"/>
  <c r="W7473" i="1"/>
  <c r="W7453" i="1"/>
  <c r="U7453" i="1"/>
  <c r="V7453" i="1"/>
  <c r="W7421" i="1"/>
  <c r="U7421" i="1"/>
  <c r="V7421" i="1"/>
  <c r="W7984" i="1"/>
  <c r="W7965" i="1"/>
  <c r="U7960" i="1"/>
  <c r="V7941" i="1"/>
  <c r="V7939" i="1"/>
  <c r="W7920" i="1"/>
  <c r="U7915" i="1"/>
  <c r="W7901" i="1"/>
  <c r="U7896" i="1"/>
  <c r="V7877" i="1"/>
  <c r="V7875" i="1"/>
  <c r="W7856" i="1"/>
  <c r="U7851" i="1"/>
  <c r="W7837" i="1"/>
  <c r="V7813" i="1"/>
  <c r="V7811" i="1"/>
  <c r="W7792" i="1"/>
  <c r="U7787" i="1"/>
  <c r="W7773" i="1"/>
  <c r="V7749" i="1"/>
  <c r="V7747" i="1"/>
  <c r="W7728" i="1"/>
  <c r="U7723" i="1"/>
  <c r="W7703" i="1"/>
  <c r="W7677" i="1"/>
  <c r="U7677" i="1"/>
  <c r="U7675" i="1"/>
  <c r="V7673" i="1"/>
  <c r="U7671" i="1"/>
  <c r="W7671" i="1"/>
  <c r="W7669" i="1"/>
  <c r="U7669" i="1"/>
  <c r="U7667" i="1"/>
  <c r="V7665" i="1"/>
  <c r="W7661" i="1"/>
  <c r="U7661" i="1"/>
  <c r="U7659" i="1"/>
  <c r="V7657" i="1"/>
  <c r="U7655" i="1"/>
  <c r="W7655" i="1"/>
  <c r="W7653" i="1"/>
  <c r="U7653" i="1"/>
  <c r="U7651" i="1"/>
  <c r="V7649" i="1"/>
  <c r="W7645" i="1"/>
  <c r="U7645" i="1"/>
  <c r="U7643" i="1"/>
  <c r="V7641" i="1"/>
  <c r="U7639" i="1"/>
  <c r="W7639" i="1"/>
  <c r="W7637" i="1"/>
  <c r="U7637" i="1"/>
  <c r="U7635" i="1"/>
  <c r="V7633" i="1"/>
  <c r="W7629" i="1"/>
  <c r="U7629" i="1"/>
  <c r="U7627" i="1"/>
  <c r="V7625" i="1"/>
  <c r="U7623" i="1"/>
  <c r="W7623" i="1"/>
  <c r="W7621" i="1"/>
  <c r="U7621" i="1"/>
  <c r="U7619" i="1"/>
  <c r="W7619" i="1"/>
  <c r="U7601" i="1"/>
  <c r="V7601" i="1"/>
  <c r="W7601" i="1"/>
  <c r="U7585" i="1"/>
  <c r="V7585" i="1"/>
  <c r="W7585" i="1"/>
  <c r="U7569" i="1"/>
  <c r="V7569" i="1"/>
  <c r="W7569" i="1"/>
  <c r="U7553" i="1"/>
  <c r="V7553" i="1"/>
  <c r="W7553" i="1"/>
  <c r="U7537" i="1"/>
  <c r="V7537" i="1"/>
  <c r="W7537" i="1"/>
  <c r="U7521" i="1"/>
  <c r="V7521" i="1"/>
  <c r="W7521" i="1"/>
  <c r="U7505" i="1"/>
  <c r="V7505" i="1"/>
  <c r="W7505" i="1"/>
  <c r="U7489" i="1"/>
  <c r="V7489" i="1"/>
  <c r="W7489" i="1"/>
  <c r="W7477" i="1"/>
  <c r="U7477" i="1"/>
  <c r="U7465" i="1"/>
  <c r="V7465" i="1"/>
  <c r="W7465" i="1"/>
  <c r="W7445" i="1"/>
  <c r="U7445" i="1"/>
  <c r="V7445" i="1"/>
  <c r="W7413" i="1"/>
  <c r="U7413" i="1"/>
  <c r="V7413" i="1"/>
  <c r="W8232" i="1"/>
  <c r="W8216" i="1"/>
  <c r="W8184" i="1"/>
  <c r="W8176" i="1"/>
  <c r="W8160" i="1"/>
  <c r="W7701" i="1"/>
  <c r="U7701" i="1"/>
  <c r="W7605" i="1"/>
  <c r="U7605" i="1"/>
  <c r="W7573" i="1"/>
  <c r="U7573" i="1"/>
  <c r="W7541" i="1"/>
  <c r="U7541" i="1"/>
  <c r="W7509" i="1"/>
  <c r="U7509" i="1"/>
  <c r="U7987" i="1"/>
  <c r="U7968" i="1"/>
  <c r="V7949" i="1"/>
  <c r="U7923" i="1"/>
  <c r="U7904" i="1"/>
  <c r="V7885" i="1"/>
  <c r="U7859" i="1"/>
  <c r="U7840" i="1"/>
  <c r="V7821" i="1"/>
  <c r="U7795" i="1"/>
  <c r="U7776" i="1"/>
  <c r="V7757" i="1"/>
  <c r="U7731" i="1"/>
  <c r="V7717" i="1"/>
  <c r="V7695" i="1"/>
  <c r="V7693" i="1"/>
  <c r="V7609" i="1"/>
  <c r="U7607" i="1"/>
  <c r="W7607" i="1"/>
  <c r="U7591" i="1"/>
  <c r="W7591" i="1"/>
  <c r="U7575" i="1"/>
  <c r="W7575" i="1"/>
  <c r="U7559" i="1"/>
  <c r="W7559" i="1"/>
  <c r="U7543" i="1"/>
  <c r="W7543" i="1"/>
  <c r="U7527" i="1"/>
  <c r="W7527" i="1"/>
  <c r="U7511" i="1"/>
  <c r="W7511" i="1"/>
  <c r="U7495" i="1"/>
  <c r="W7495" i="1"/>
  <c r="U7479" i="1"/>
  <c r="W7479" i="1"/>
  <c r="W7469" i="1"/>
  <c r="U7469" i="1"/>
  <c r="V7469" i="1"/>
  <c r="U7457" i="1"/>
  <c r="V7457" i="1"/>
  <c r="W7457" i="1"/>
  <c r="W7437" i="1"/>
  <c r="U7437" i="1"/>
  <c r="V7437" i="1"/>
  <c r="W7405" i="1"/>
  <c r="U7405" i="1"/>
  <c r="V7405" i="1"/>
  <c r="U6986" i="1"/>
  <c r="U6978" i="1"/>
  <c r="U6970" i="1"/>
  <c r="U6962" i="1"/>
  <c r="U6954" i="1"/>
  <c r="U6946" i="1"/>
  <c r="U6938" i="1"/>
  <c r="U6850" i="1"/>
  <c r="U6818" i="1"/>
  <c r="U6775" i="1"/>
  <c r="V6775" i="1"/>
  <c r="U6773" i="1"/>
  <c r="W6773" i="1"/>
  <c r="U6752" i="1"/>
  <c r="V6752" i="1"/>
  <c r="U6736" i="1"/>
  <c r="V6736" i="1"/>
  <c r="U6720" i="1"/>
  <c r="V6720" i="1"/>
  <c r="U6704" i="1"/>
  <c r="V6704" i="1"/>
  <c r="U6688" i="1"/>
  <c r="V6688" i="1"/>
  <c r="U6672" i="1"/>
  <c r="V6672" i="1"/>
  <c r="V6651" i="1"/>
  <c r="W6651" i="1"/>
  <c r="U6632" i="1"/>
  <c r="V6632" i="1"/>
  <c r="W6632" i="1"/>
  <c r="V6611" i="1"/>
  <c r="W6611" i="1"/>
  <c r="U6560" i="1"/>
  <c r="V6560" i="1"/>
  <c r="W6560" i="1"/>
  <c r="V6555" i="1"/>
  <c r="W6555" i="1"/>
  <c r="U6464" i="1"/>
  <c r="V6464" i="1"/>
  <c r="W6464" i="1"/>
  <c r="V6459" i="1"/>
  <c r="W6459" i="1"/>
  <c r="W7603" i="1"/>
  <c r="W7595" i="1"/>
  <c r="W7587" i="1"/>
  <c r="W7579" i="1"/>
  <c r="W7571" i="1"/>
  <c r="W7563" i="1"/>
  <c r="W7555" i="1"/>
  <c r="W7547" i="1"/>
  <c r="W7539" i="1"/>
  <c r="W7531" i="1"/>
  <c r="W7523" i="1"/>
  <c r="W7515" i="1"/>
  <c r="W7507" i="1"/>
  <c r="W7499" i="1"/>
  <c r="W7491" i="1"/>
  <c r="W7483" i="1"/>
  <c r="W7475" i="1"/>
  <c r="W7467" i="1"/>
  <c r="W7459" i="1"/>
  <c r="W7451" i="1"/>
  <c r="W7443" i="1"/>
  <c r="W7435" i="1"/>
  <c r="W7427" i="1"/>
  <c r="W7419" i="1"/>
  <c r="W7411" i="1"/>
  <c r="W7403" i="1"/>
  <c r="W7395" i="1"/>
  <c r="U7389" i="1"/>
  <c r="U7381" i="1"/>
  <c r="U7373" i="1"/>
  <c r="U7365" i="1"/>
  <c r="U7357" i="1"/>
  <c r="U7349" i="1"/>
  <c r="U7341" i="1"/>
  <c r="U7333" i="1"/>
  <c r="U7325" i="1"/>
  <c r="U7317" i="1"/>
  <c r="U7309" i="1"/>
  <c r="U7301" i="1"/>
  <c r="U7293" i="1"/>
  <c r="U7285" i="1"/>
  <c r="U7277" i="1"/>
  <c r="U7269" i="1"/>
  <c r="U7261" i="1"/>
  <c r="U7253" i="1"/>
  <c r="U7245" i="1"/>
  <c r="V7240" i="1"/>
  <c r="U7237" i="1"/>
  <c r="W7235" i="1"/>
  <c r="V7232" i="1"/>
  <c r="U7229" i="1"/>
  <c r="W7227" i="1"/>
  <c r="V7224" i="1"/>
  <c r="U7221" i="1"/>
  <c r="W7219" i="1"/>
  <c r="V7216" i="1"/>
  <c r="U7213" i="1"/>
  <c r="W7211" i="1"/>
  <c r="V7208" i="1"/>
  <c r="U7205" i="1"/>
  <c r="W7203" i="1"/>
  <c r="V7200" i="1"/>
  <c r="U7197" i="1"/>
  <c r="W7195" i="1"/>
  <c r="V7192" i="1"/>
  <c r="U7189" i="1"/>
  <c r="W7187" i="1"/>
  <c r="V7184" i="1"/>
  <c r="U7181" i="1"/>
  <c r="W7179" i="1"/>
  <c r="V7176" i="1"/>
  <c r="U7173" i="1"/>
  <c r="W7171" i="1"/>
  <c r="V7168" i="1"/>
  <c r="U7165" i="1"/>
  <c r="W7163" i="1"/>
  <c r="V7160" i="1"/>
  <c r="W7155" i="1"/>
  <c r="V7152" i="1"/>
  <c r="V7144" i="1"/>
  <c r="V6800" i="1"/>
  <c r="V6795" i="1"/>
  <c r="U6783" i="1"/>
  <c r="V6783" i="1"/>
  <c r="U6781" i="1"/>
  <c r="W6781" i="1"/>
  <c r="V6758" i="1"/>
  <c r="V6747" i="1"/>
  <c r="W6747" i="1"/>
  <c r="V6742" i="1"/>
  <c r="V6715" i="1"/>
  <c r="W6715" i="1"/>
  <c r="V6683" i="1"/>
  <c r="W6683" i="1"/>
  <c r="U6648" i="1"/>
  <c r="V6648" i="1"/>
  <c r="W6648" i="1"/>
  <c r="U6608" i="1"/>
  <c r="V6608" i="1"/>
  <c r="W6608" i="1"/>
  <c r="V6587" i="1"/>
  <c r="W6587" i="1"/>
  <c r="U6552" i="1"/>
  <c r="V6552" i="1"/>
  <c r="W6552" i="1"/>
  <c r="V6547" i="1"/>
  <c r="W6547" i="1"/>
  <c r="U6504" i="1"/>
  <c r="V6504" i="1"/>
  <c r="W6504" i="1"/>
  <c r="V6499" i="1"/>
  <c r="W6499" i="1"/>
  <c r="U6440" i="1"/>
  <c r="V6440" i="1"/>
  <c r="W6440" i="1"/>
  <c r="V6435" i="1"/>
  <c r="W6435" i="1"/>
  <c r="U6411" i="1"/>
  <c r="V6411" i="1"/>
  <c r="W6411" i="1"/>
  <c r="U6371" i="1"/>
  <c r="V6371" i="1"/>
  <c r="W6371" i="1"/>
  <c r="U6355" i="1"/>
  <c r="V6355" i="1"/>
  <c r="W6355" i="1"/>
  <c r="U6339" i="1"/>
  <c r="V6339" i="1"/>
  <c r="W6339" i="1"/>
  <c r="U6323" i="1"/>
  <c r="V6323" i="1"/>
  <c r="W6323" i="1"/>
  <c r="W7382" i="1"/>
  <c r="W7366" i="1"/>
  <c r="W7350" i="1"/>
  <c r="W7302" i="1"/>
  <c r="W7286" i="1"/>
  <c r="W7254" i="1"/>
  <c r="W7238" i="1"/>
  <c r="W7150" i="1"/>
  <c r="W7142" i="1"/>
  <c r="W7126" i="1"/>
  <c r="W7078" i="1"/>
  <c r="W7062" i="1"/>
  <c r="W7030" i="1"/>
  <c r="W7014" i="1"/>
  <c r="W6998" i="1"/>
  <c r="W6950" i="1"/>
  <c r="W6934" i="1"/>
  <c r="W6918" i="1"/>
  <c r="W6910" i="1"/>
  <c r="W6902" i="1"/>
  <c r="W6878" i="1"/>
  <c r="W6870" i="1"/>
  <c r="W6854" i="1"/>
  <c r="W6846" i="1"/>
  <c r="W6838" i="1"/>
  <c r="W6814" i="1"/>
  <c r="W6806" i="1"/>
  <c r="W6774" i="1"/>
  <c r="U6726" i="1"/>
  <c r="U6710" i="1"/>
  <c r="U6694" i="1"/>
  <c r="U6678" i="1"/>
  <c r="V6627" i="1"/>
  <c r="W6627" i="1"/>
  <c r="U6584" i="1"/>
  <c r="V6584" i="1"/>
  <c r="W6584" i="1"/>
  <c r="U6544" i="1"/>
  <c r="V6544" i="1"/>
  <c r="W6544" i="1"/>
  <c r="V6539" i="1"/>
  <c r="W6539" i="1"/>
  <c r="U6526" i="1"/>
  <c r="V6518" i="1"/>
  <c r="U6480" i="1"/>
  <c r="V6480" i="1"/>
  <c r="W6480" i="1"/>
  <c r="V6475" i="1"/>
  <c r="W6475" i="1"/>
  <c r="U6387" i="1"/>
  <c r="V6387" i="1"/>
  <c r="W6387" i="1"/>
  <c r="V7478" i="1"/>
  <c r="V7470" i="1"/>
  <c r="V7462" i="1"/>
  <c r="V7454" i="1"/>
  <c r="W7449" i="1"/>
  <c r="V7446" i="1"/>
  <c r="W7441" i="1"/>
  <c r="V7438" i="1"/>
  <c r="W7433" i="1"/>
  <c r="V7430" i="1"/>
  <c r="V7422" i="1"/>
  <c r="W7417" i="1"/>
  <c r="V7414" i="1"/>
  <c r="W7409" i="1"/>
  <c r="V7406" i="1"/>
  <c r="W7401" i="1"/>
  <c r="V7398" i="1"/>
  <c r="W7393" i="1"/>
  <c r="W7385" i="1"/>
  <c r="V7382" i="1"/>
  <c r="W7377" i="1"/>
  <c r="W7369" i="1"/>
  <c r="V7366" i="1"/>
  <c r="W7353" i="1"/>
  <c r="V7350" i="1"/>
  <c r="W7345" i="1"/>
  <c r="W7337" i="1"/>
  <c r="W7329" i="1"/>
  <c r="W7321" i="1"/>
  <c r="W7313" i="1"/>
  <c r="W7305" i="1"/>
  <c r="V7302" i="1"/>
  <c r="W7289" i="1"/>
  <c r="V7286" i="1"/>
  <c r="W7281" i="1"/>
  <c r="W7273" i="1"/>
  <c r="V7254" i="1"/>
  <c r="V7246" i="1"/>
  <c r="V7238" i="1"/>
  <c r="W7137" i="1"/>
  <c r="W7129" i="1"/>
  <c r="V7126" i="1"/>
  <c r="W7121" i="1"/>
  <c r="W7113" i="1"/>
  <c r="W7105" i="1"/>
  <c r="W7097" i="1"/>
  <c r="V7094" i="1"/>
  <c r="W7089" i="1"/>
  <c r="W7081" i="1"/>
  <c r="V7078" i="1"/>
  <c r="W7073" i="1"/>
  <c r="W7065" i="1"/>
  <c r="V7062" i="1"/>
  <c r="W7057" i="1"/>
  <c r="W7049" i="1"/>
  <c r="W7041" i="1"/>
  <c r="W7033" i="1"/>
  <c r="W7025" i="1"/>
  <c r="W7017" i="1"/>
  <c r="V7014" i="1"/>
  <c r="W7009" i="1"/>
  <c r="W7001" i="1"/>
  <c r="V6998" i="1"/>
  <c r="W6993" i="1"/>
  <c r="W6985" i="1"/>
  <c r="W6977" i="1"/>
  <c r="W6969" i="1"/>
  <c r="V6966" i="1"/>
  <c r="W6961" i="1"/>
  <c r="W6953" i="1"/>
  <c r="V6950" i="1"/>
  <c r="W6945" i="1"/>
  <c r="W6937" i="1"/>
  <c r="V6934" i="1"/>
  <c r="V6918" i="1"/>
  <c r="V6910" i="1"/>
  <c r="V6902" i="1"/>
  <c r="V6878" i="1"/>
  <c r="V6870" i="1"/>
  <c r="V6854" i="1"/>
  <c r="V6846" i="1"/>
  <c r="V6838" i="1"/>
  <c r="V6814" i="1"/>
  <c r="V6806" i="1"/>
  <c r="W6791" i="1"/>
  <c r="W6776" i="1"/>
  <c r="U6751" i="1"/>
  <c r="V6751" i="1"/>
  <c r="U6735" i="1"/>
  <c r="V6735" i="1"/>
  <c r="U6719" i="1"/>
  <c r="V6719" i="1"/>
  <c r="U6703" i="1"/>
  <c r="V6703" i="1"/>
  <c r="U6687" i="1"/>
  <c r="V6687" i="1"/>
  <c r="U6671" i="1"/>
  <c r="V6671" i="1"/>
  <c r="V6643" i="1"/>
  <c r="W6643" i="1"/>
  <c r="V6638" i="1"/>
  <c r="U6624" i="1"/>
  <c r="V6624" i="1"/>
  <c r="W6624" i="1"/>
  <c r="V6603" i="1"/>
  <c r="W6603" i="1"/>
  <c r="U6536" i="1"/>
  <c r="V6536" i="1"/>
  <c r="W6536" i="1"/>
  <c r="V6531" i="1"/>
  <c r="W6531" i="1"/>
  <c r="U6456" i="1"/>
  <c r="V6456" i="1"/>
  <c r="W6456" i="1"/>
  <c r="V6451" i="1"/>
  <c r="W6451" i="1"/>
  <c r="V7449" i="1"/>
  <c r="V7441" i="1"/>
  <c r="V7433" i="1"/>
  <c r="V7417" i="1"/>
  <c r="V7409" i="1"/>
  <c r="V7401" i="1"/>
  <c r="V7393" i="1"/>
  <c r="V7385" i="1"/>
  <c r="V7377" i="1"/>
  <c r="V7369" i="1"/>
  <c r="V7353" i="1"/>
  <c r="V7345" i="1"/>
  <c r="V7337" i="1"/>
  <c r="V7329" i="1"/>
  <c r="V7321" i="1"/>
  <c r="V7313" i="1"/>
  <c r="V7305" i="1"/>
  <c r="V7289" i="1"/>
  <c r="V7281" i="1"/>
  <c r="V7273" i="1"/>
  <c r="W6932" i="1"/>
  <c r="W6924" i="1"/>
  <c r="W6916" i="1"/>
  <c r="W6908" i="1"/>
  <c r="W6900" i="1"/>
  <c r="W6892" i="1"/>
  <c r="W6884" i="1"/>
  <c r="W6876" i="1"/>
  <c r="W6868" i="1"/>
  <c r="W6860" i="1"/>
  <c r="W6852" i="1"/>
  <c r="W6844" i="1"/>
  <c r="W6836" i="1"/>
  <c r="W6828" i="1"/>
  <c r="W6820" i="1"/>
  <c r="W6812" i="1"/>
  <c r="W6804" i="1"/>
  <c r="W6796" i="1"/>
  <c r="U6791" i="1"/>
  <c r="W6789" i="1"/>
  <c r="U6776" i="1"/>
  <c r="U6744" i="1"/>
  <c r="V6744" i="1"/>
  <c r="U6728" i="1"/>
  <c r="V6728" i="1"/>
  <c r="V6680" i="1"/>
  <c r="U6664" i="1"/>
  <c r="V6664" i="1"/>
  <c r="U6640" i="1"/>
  <c r="V6640" i="1"/>
  <c r="W6640" i="1"/>
  <c r="U6638" i="1"/>
  <c r="U6600" i="1"/>
  <c r="V6600" i="1"/>
  <c r="W6600" i="1"/>
  <c r="V6579" i="1"/>
  <c r="W6579" i="1"/>
  <c r="U6528" i="1"/>
  <c r="V6528" i="1"/>
  <c r="W6528" i="1"/>
  <c r="V6523" i="1"/>
  <c r="W6523" i="1"/>
  <c r="U6496" i="1"/>
  <c r="V6496" i="1"/>
  <c r="W6496" i="1"/>
  <c r="V6491" i="1"/>
  <c r="W6491" i="1"/>
  <c r="U6432" i="1"/>
  <c r="V6432" i="1"/>
  <c r="W6432" i="1"/>
  <c r="U6403" i="1"/>
  <c r="V6403" i="1"/>
  <c r="W6403" i="1"/>
  <c r="W7471" i="1"/>
  <c r="W7463" i="1"/>
  <c r="W7455" i="1"/>
  <c r="W7447" i="1"/>
  <c r="W7439" i="1"/>
  <c r="W7431" i="1"/>
  <c r="W7423" i="1"/>
  <c r="W7415" i="1"/>
  <c r="W7407" i="1"/>
  <c r="W7399" i="1"/>
  <c r="W7391" i="1"/>
  <c r="W7383" i="1"/>
  <c r="W7375" i="1"/>
  <c r="W7367" i="1"/>
  <c r="W7359" i="1"/>
  <c r="W7351" i="1"/>
  <c r="W7343" i="1"/>
  <c r="W7335" i="1"/>
  <c r="W7327" i="1"/>
  <c r="W7319" i="1"/>
  <c r="W7311" i="1"/>
  <c r="W7303" i="1"/>
  <c r="W7295" i="1"/>
  <c r="W7287" i="1"/>
  <c r="W7279" i="1"/>
  <c r="W7271" i="1"/>
  <c r="W7263" i="1"/>
  <c r="W7247" i="1"/>
  <c r="W7239" i="1"/>
  <c r="W7231" i="1"/>
  <c r="W7223" i="1"/>
  <c r="W7215" i="1"/>
  <c r="W7207" i="1"/>
  <c r="W7199" i="1"/>
  <c r="W7183" i="1"/>
  <c r="W7175" i="1"/>
  <c r="W7167" i="1"/>
  <c r="W7159" i="1"/>
  <c r="W7151" i="1"/>
  <c r="W7143" i="1"/>
  <c r="W7135" i="1"/>
  <c r="W7119" i="1"/>
  <c r="W7111" i="1"/>
  <c r="W7103" i="1"/>
  <c r="W7095" i="1"/>
  <c r="W7087" i="1"/>
  <c r="W7079" i="1"/>
  <c r="W7071" i="1"/>
  <c r="W7055" i="1"/>
  <c r="W7047" i="1"/>
  <c r="W7039" i="1"/>
  <c r="W7031" i="1"/>
  <c r="W7023" i="1"/>
  <c r="W7015" i="1"/>
  <c r="W7007" i="1"/>
  <c r="W6991" i="1"/>
  <c r="V6755" i="1"/>
  <c r="W6755" i="1"/>
  <c r="V6739" i="1"/>
  <c r="W6739" i="1"/>
  <c r="V6723" i="1"/>
  <c r="W6723" i="1"/>
  <c r="V6707" i="1"/>
  <c r="W6707" i="1"/>
  <c r="V6691" i="1"/>
  <c r="W6691" i="1"/>
  <c r="V6675" i="1"/>
  <c r="W6675" i="1"/>
  <c r="V6659" i="1"/>
  <c r="W6659" i="1"/>
  <c r="V6619" i="1"/>
  <c r="W6619" i="1"/>
  <c r="U6576" i="1"/>
  <c r="V6576" i="1"/>
  <c r="W6576" i="1"/>
  <c r="U6520" i="1"/>
  <c r="V6520" i="1"/>
  <c r="W6520" i="1"/>
  <c r="V6515" i="1"/>
  <c r="W6515" i="1"/>
  <c r="U6472" i="1"/>
  <c r="V6472" i="1"/>
  <c r="W6472" i="1"/>
  <c r="V6467" i="1"/>
  <c r="W6467" i="1"/>
  <c r="U6379" i="1"/>
  <c r="V6379" i="1"/>
  <c r="W6379" i="1"/>
  <c r="U6363" i="1"/>
  <c r="V6363" i="1"/>
  <c r="W6363" i="1"/>
  <c r="U6347" i="1"/>
  <c r="V6347" i="1"/>
  <c r="W6347" i="1"/>
  <c r="U6331" i="1"/>
  <c r="V6331" i="1"/>
  <c r="W6331" i="1"/>
  <c r="U6315" i="1"/>
  <c r="V6315" i="1"/>
  <c r="W6315" i="1"/>
  <c r="V7287" i="1"/>
  <c r="V7279" i="1"/>
  <c r="V7271" i="1"/>
  <c r="V7263" i="1"/>
  <c r="V7247" i="1"/>
  <c r="V7239" i="1"/>
  <c r="V7231" i="1"/>
  <c r="V7223" i="1"/>
  <c r="V7215" i="1"/>
  <c r="V7207" i="1"/>
  <c r="V7199" i="1"/>
  <c r="V7183" i="1"/>
  <c r="V7175" i="1"/>
  <c r="V7167" i="1"/>
  <c r="V7159" i="1"/>
  <c r="V7151" i="1"/>
  <c r="V7143" i="1"/>
  <c r="V7135" i="1"/>
  <c r="V7119" i="1"/>
  <c r="V7111" i="1"/>
  <c r="V7103" i="1"/>
  <c r="V7095" i="1"/>
  <c r="V7087" i="1"/>
  <c r="V7079" i="1"/>
  <c r="V7071" i="1"/>
  <c r="V7055" i="1"/>
  <c r="V7047" i="1"/>
  <c r="V7039" i="1"/>
  <c r="V7031" i="1"/>
  <c r="V7023" i="1"/>
  <c r="V7015" i="1"/>
  <c r="V7007" i="1"/>
  <c r="V6991" i="1"/>
  <c r="V6927" i="1"/>
  <c r="W6922" i="1"/>
  <c r="V6919" i="1"/>
  <c r="W6914" i="1"/>
  <c r="V6911" i="1"/>
  <c r="W6906" i="1"/>
  <c r="V6903" i="1"/>
  <c r="V6895" i="1"/>
  <c r="W6890" i="1"/>
  <c r="V6887" i="1"/>
  <c r="W6882" i="1"/>
  <c r="V6879" i="1"/>
  <c r="W6874" i="1"/>
  <c r="V6871" i="1"/>
  <c r="V6863" i="1"/>
  <c r="W6858" i="1"/>
  <c r="V6855" i="1"/>
  <c r="W6850" i="1"/>
  <c r="V6847" i="1"/>
  <c r="W6842" i="1"/>
  <c r="V6839" i="1"/>
  <c r="V6831" i="1"/>
  <c r="W6826" i="1"/>
  <c r="V6823" i="1"/>
  <c r="W6818" i="1"/>
  <c r="V6815" i="1"/>
  <c r="W6810" i="1"/>
  <c r="V6807" i="1"/>
  <c r="V6799" i="1"/>
  <c r="U6794" i="1"/>
  <c r="W6792" i="1"/>
  <c r="V6787" i="1"/>
  <c r="V6771" i="1"/>
  <c r="U6763" i="1"/>
  <c r="U6757" i="1"/>
  <c r="W6757" i="1"/>
  <c r="U6750" i="1"/>
  <c r="U6734" i="1"/>
  <c r="U6718" i="1"/>
  <c r="U6702" i="1"/>
  <c r="U6686" i="1"/>
  <c r="U6670" i="1"/>
  <c r="U6656" i="1"/>
  <c r="V6656" i="1"/>
  <c r="W6656" i="1"/>
  <c r="U6616" i="1"/>
  <c r="V6616" i="1"/>
  <c r="W6616" i="1"/>
  <c r="V6571" i="1"/>
  <c r="W6571" i="1"/>
  <c r="V6550" i="1"/>
  <c r="U6512" i="1"/>
  <c r="V6512" i="1"/>
  <c r="W6512" i="1"/>
  <c r="V6507" i="1"/>
  <c r="W6507" i="1"/>
  <c r="U6448" i="1"/>
  <c r="V6448" i="1"/>
  <c r="W6448" i="1"/>
  <c r="V6443" i="1"/>
  <c r="W6443" i="1"/>
  <c r="U6419" i="1"/>
  <c r="V6419" i="1"/>
  <c r="W6419" i="1"/>
  <c r="V6779" i="1"/>
  <c r="W6775" i="1"/>
  <c r="V6773" i="1"/>
  <c r="U6771" i="1"/>
  <c r="U6767" i="1"/>
  <c r="V6767" i="1"/>
  <c r="U6765" i="1"/>
  <c r="W6765" i="1"/>
  <c r="W6752" i="1"/>
  <c r="U6743" i="1"/>
  <c r="V6743" i="1"/>
  <c r="W6736" i="1"/>
  <c r="U6727" i="1"/>
  <c r="V6727" i="1"/>
  <c r="W6720" i="1"/>
  <c r="U6711" i="1"/>
  <c r="V6711" i="1"/>
  <c r="W6704" i="1"/>
  <c r="U6695" i="1"/>
  <c r="V6695" i="1"/>
  <c r="W6688" i="1"/>
  <c r="U6679" i="1"/>
  <c r="V6679" i="1"/>
  <c r="W6672" i="1"/>
  <c r="U6663" i="1"/>
  <c r="V6663" i="1"/>
  <c r="U6651" i="1"/>
  <c r="V6635" i="1"/>
  <c r="W6635" i="1"/>
  <c r="U6611" i="1"/>
  <c r="V6606" i="1"/>
  <c r="U6592" i="1"/>
  <c r="V6592" i="1"/>
  <c r="W6592" i="1"/>
  <c r="U6568" i="1"/>
  <c r="V6568" i="1"/>
  <c r="W6568" i="1"/>
  <c r="U6555" i="1"/>
  <c r="U6550" i="1"/>
  <c r="V6542" i="1"/>
  <c r="U6488" i="1"/>
  <c r="V6488" i="1"/>
  <c r="W6488" i="1"/>
  <c r="V6483" i="1"/>
  <c r="W6483" i="1"/>
  <c r="U6459" i="1"/>
  <c r="U6424" i="1"/>
  <c r="V6424" i="1"/>
  <c r="W6424" i="1"/>
  <c r="U6395" i="1"/>
  <c r="V6395" i="1"/>
  <c r="W6395" i="1"/>
  <c r="U6294" i="1"/>
  <c r="U6286" i="1"/>
  <c r="U6270" i="1"/>
  <c r="U6262" i="1"/>
  <c r="U6254" i="1"/>
  <c r="U6230" i="1"/>
  <c r="U6222" i="1"/>
  <c r="U6206" i="1"/>
  <c r="U6198" i="1"/>
  <c r="W5879" i="1"/>
  <c r="U5879" i="1"/>
  <c r="U5785" i="1"/>
  <c r="W5785" i="1"/>
  <c r="W5783" i="1"/>
  <c r="U5783" i="1"/>
  <c r="U5754" i="1"/>
  <c r="V5754" i="1"/>
  <c r="W5754" i="1"/>
  <c r="U5730" i="1"/>
  <c r="V5730" i="1"/>
  <c r="W5730" i="1"/>
  <c r="U5714" i="1"/>
  <c r="V5714" i="1"/>
  <c r="W5714" i="1"/>
  <c r="U5698" i="1"/>
  <c r="V5698" i="1"/>
  <c r="W5698" i="1"/>
  <c r="U5682" i="1"/>
  <c r="V5682" i="1"/>
  <c r="W5682" i="1"/>
  <c r="U5666" i="1"/>
  <c r="V5666" i="1"/>
  <c r="W5666" i="1"/>
  <c r="U5650" i="1"/>
  <c r="V5650" i="1"/>
  <c r="W5650" i="1"/>
  <c r="U5634" i="1"/>
  <c r="V5634" i="1"/>
  <c r="W5634" i="1"/>
  <c r="W5855" i="1"/>
  <c r="U5855" i="1"/>
  <c r="U5777" i="1"/>
  <c r="W5777" i="1"/>
  <c r="V5773" i="1"/>
  <c r="W5773" i="1"/>
  <c r="V5741" i="1"/>
  <c r="W5741" i="1"/>
  <c r="W6778" i="1"/>
  <c r="W6770" i="1"/>
  <c r="W6762" i="1"/>
  <c r="W6754" i="1"/>
  <c r="W6746" i="1"/>
  <c r="W6738" i="1"/>
  <c r="W6730" i="1"/>
  <c r="W6722" i="1"/>
  <c r="W6714" i="1"/>
  <c r="W6706" i="1"/>
  <c r="W6698" i="1"/>
  <c r="W6690" i="1"/>
  <c r="W6682" i="1"/>
  <c r="W6674" i="1"/>
  <c r="W6666" i="1"/>
  <c r="W6658" i="1"/>
  <c r="W6650" i="1"/>
  <c r="W6642" i="1"/>
  <c r="W6626" i="1"/>
  <c r="W6602" i="1"/>
  <c r="W6594" i="1"/>
  <c r="W6586" i="1"/>
  <c r="V6567" i="1"/>
  <c r="V6559" i="1"/>
  <c r="V6551" i="1"/>
  <c r="V6543" i="1"/>
  <c r="W6538" i="1"/>
  <c r="V6535" i="1"/>
  <c r="V6527" i="1"/>
  <c r="V6519" i="1"/>
  <c r="V6511" i="1"/>
  <c r="V6503" i="1"/>
  <c r="V6495" i="1"/>
  <c r="V6487" i="1"/>
  <c r="V6479" i="1"/>
  <c r="V6471" i="1"/>
  <c r="V6463" i="1"/>
  <c r="V6455" i="1"/>
  <c r="V6447" i="1"/>
  <c r="V6439" i="1"/>
  <c r="V6431" i="1"/>
  <c r="V6423" i="1"/>
  <c r="V6415" i="1"/>
  <c r="V6407" i="1"/>
  <c r="V6399" i="1"/>
  <c r="V6391" i="1"/>
  <c r="V6383" i="1"/>
  <c r="W6194" i="1"/>
  <c r="W6186" i="1"/>
  <c r="W6178" i="1"/>
  <c r="W6170" i="1"/>
  <c r="W6162" i="1"/>
  <c r="W6154" i="1"/>
  <c r="W6146" i="1"/>
  <c r="W6138" i="1"/>
  <c r="W6130" i="1"/>
  <c r="W6122" i="1"/>
  <c r="W6114" i="1"/>
  <c r="W6106" i="1"/>
  <c r="W6098" i="1"/>
  <c r="W6090" i="1"/>
  <c r="W6082" i="1"/>
  <c r="W6074" i="1"/>
  <c r="W6066" i="1"/>
  <c r="W6058" i="1"/>
  <c r="W6050" i="1"/>
  <c r="W6042" i="1"/>
  <c r="W6034" i="1"/>
  <c r="W6026" i="1"/>
  <c r="W6018" i="1"/>
  <c r="W6010" i="1"/>
  <c r="W6002" i="1"/>
  <c r="W5994" i="1"/>
  <c r="V5911" i="1"/>
  <c r="W5895" i="1"/>
  <c r="U5895" i="1"/>
  <c r="U5893" i="1"/>
  <c r="V5873" i="1"/>
  <c r="U5802" i="1"/>
  <c r="W5794" i="1"/>
  <c r="U5762" i="1"/>
  <c r="V5762" i="1"/>
  <c r="W5762" i="1"/>
  <c r="W5747" i="1"/>
  <c r="V5725" i="1"/>
  <c r="W5725" i="1"/>
  <c r="V5693" i="1"/>
  <c r="W5693" i="1"/>
  <c r="W6749" i="1"/>
  <c r="W6741" i="1"/>
  <c r="W6733" i="1"/>
  <c r="W6725" i="1"/>
  <c r="W6717" i="1"/>
  <c r="W6709" i="1"/>
  <c r="W6701" i="1"/>
  <c r="W6693" i="1"/>
  <c r="W6685" i="1"/>
  <c r="W6677" i="1"/>
  <c r="W6669" i="1"/>
  <c r="W6661" i="1"/>
  <c r="V6658" i="1"/>
  <c r="W6653" i="1"/>
  <c r="V6650" i="1"/>
  <c r="W6645" i="1"/>
  <c r="V6642" i="1"/>
  <c r="W6637" i="1"/>
  <c r="V6626" i="1"/>
  <c r="W6621" i="1"/>
  <c r="V6618" i="1"/>
  <c r="W6613" i="1"/>
  <c r="W6605" i="1"/>
  <c r="V6602" i="1"/>
  <c r="W6597" i="1"/>
  <c r="V6594" i="1"/>
  <c r="W6589" i="1"/>
  <c r="V6586" i="1"/>
  <c r="W6581" i="1"/>
  <c r="W6573" i="1"/>
  <c r="V6570" i="1"/>
  <c r="W6565" i="1"/>
  <c r="V6562" i="1"/>
  <c r="W6557" i="1"/>
  <c r="V6554" i="1"/>
  <c r="W6549" i="1"/>
  <c r="V6546" i="1"/>
  <c r="W6541" i="1"/>
  <c r="V6538" i="1"/>
  <c r="W6533" i="1"/>
  <c r="W6517" i="1"/>
  <c r="V6514" i="1"/>
  <c r="W6509" i="1"/>
  <c r="W6501" i="1"/>
  <c r="W6485" i="1"/>
  <c r="W6477" i="1"/>
  <c r="W6469" i="1"/>
  <c r="W6453" i="1"/>
  <c r="W6445" i="1"/>
  <c r="W6437" i="1"/>
  <c r="W6429" i="1"/>
  <c r="W6421" i="1"/>
  <c r="W5871" i="1"/>
  <c r="U5871" i="1"/>
  <c r="U5738" i="1"/>
  <c r="V5738" i="1"/>
  <c r="W5738" i="1"/>
  <c r="V6653" i="1"/>
  <c r="V6645" i="1"/>
  <c r="V6637" i="1"/>
  <c r="V6621" i="1"/>
  <c r="V6613" i="1"/>
  <c r="V6605" i="1"/>
  <c r="V6597" i="1"/>
  <c r="V6589" i="1"/>
  <c r="V6581" i="1"/>
  <c r="V6573" i="1"/>
  <c r="V6565" i="1"/>
  <c r="V6557" i="1"/>
  <c r="V6549" i="1"/>
  <c r="V6541" i="1"/>
  <c r="V6533" i="1"/>
  <c r="V6517" i="1"/>
  <c r="V6509" i="1"/>
  <c r="V6501" i="1"/>
  <c r="V6485" i="1"/>
  <c r="V6477" i="1"/>
  <c r="V6469" i="1"/>
  <c r="V6453" i="1"/>
  <c r="V6445" i="1"/>
  <c r="V6437" i="1"/>
  <c r="V6429" i="1"/>
  <c r="V6421" i="1"/>
  <c r="W6400" i="1"/>
  <c r="W6384" i="1"/>
  <c r="W6352" i="1"/>
  <c r="W6336" i="1"/>
  <c r="W6320" i="1"/>
  <c r="W6304" i="1"/>
  <c r="W6288" i="1"/>
  <c r="W6272" i="1"/>
  <c r="W6256" i="1"/>
  <c r="W6240" i="1"/>
  <c r="W6224" i="1"/>
  <c r="W6208" i="1"/>
  <c r="W6192" i="1"/>
  <c r="V6189" i="1"/>
  <c r="W6184" i="1"/>
  <c r="V6181" i="1"/>
  <c r="V6173" i="1"/>
  <c r="V6165" i="1"/>
  <c r="W6160" i="1"/>
  <c r="V6157" i="1"/>
  <c r="W6152" i="1"/>
  <c r="V6149" i="1"/>
  <c r="W6144" i="1"/>
  <c r="V6141" i="1"/>
  <c r="W6136" i="1"/>
  <c r="V6133" i="1"/>
  <c r="W6128" i="1"/>
  <c r="V6125" i="1"/>
  <c r="W6120" i="1"/>
  <c r="V6117" i="1"/>
  <c r="V6109" i="1"/>
  <c r="V6101" i="1"/>
  <c r="W6096" i="1"/>
  <c r="V6093" i="1"/>
  <c r="W6088" i="1"/>
  <c r="V6085" i="1"/>
  <c r="W6080" i="1"/>
  <c r="V6077" i="1"/>
  <c r="W6072" i="1"/>
  <c r="V6069" i="1"/>
  <c r="W6064" i="1"/>
  <c r="W6056" i="1"/>
  <c r="W6032" i="1"/>
  <c r="W6008" i="1"/>
  <c r="W6000" i="1"/>
  <c r="W5992" i="1"/>
  <c r="W5968" i="1"/>
  <c r="W5944" i="1"/>
  <c r="W5936" i="1"/>
  <c r="W5928" i="1"/>
  <c r="W5905" i="1"/>
  <c r="V5889" i="1"/>
  <c r="V5885" i="1"/>
  <c r="W5865" i="1"/>
  <c r="U5858" i="1"/>
  <c r="W5847" i="1"/>
  <c r="U5847" i="1"/>
  <c r="U5845" i="1"/>
  <c r="U5837" i="1"/>
  <c r="W5835" i="1"/>
  <c r="U5829" i="1"/>
  <c r="W5827" i="1"/>
  <c r="U5821" i="1"/>
  <c r="W5819" i="1"/>
  <c r="U5813" i="1"/>
  <c r="W5811" i="1"/>
  <c r="U5786" i="1"/>
  <c r="U5770" i="1"/>
  <c r="V5770" i="1"/>
  <c r="W5770" i="1"/>
  <c r="U5722" i="1"/>
  <c r="V5722" i="1"/>
  <c r="W5722" i="1"/>
  <c r="U5706" i="1"/>
  <c r="V5706" i="1"/>
  <c r="W5706" i="1"/>
  <c r="U5690" i="1"/>
  <c r="V5690" i="1"/>
  <c r="W5690" i="1"/>
  <c r="U5674" i="1"/>
  <c r="V5674" i="1"/>
  <c r="W5674" i="1"/>
  <c r="U5658" i="1"/>
  <c r="V5658" i="1"/>
  <c r="W5658" i="1"/>
  <c r="U5642" i="1"/>
  <c r="V5642" i="1"/>
  <c r="W5642" i="1"/>
  <c r="U5626" i="1"/>
  <c r="V5626" i="1"/>
  <c r="W5626" i="1"/>
  <c r="V6400" i="1"/>
  <c r="V6384" i="1"/>
  <c r="V6352" i="1"/>
  <c r="V6336" i="1"/>
  <c r="V6328" i="1"/>
  <c r="V6320" i="1"/>
  <c r="W6307" i="1"/>
  <c r="W6299" i="1"/>
  <c r="V6296" i="1"/>
  <c r="W6291" i="1"/>
  <c r="V6288" i="1"/>
  <c r="W6283" i="1"/>
  <c r="W6275" i="1"/>
  <c r="W6267" i="1"/>
  <c r="V6256" i="1"/>
  <c r="W6251" i="1"/>
  <c r="W6243" i="1"/>
  <c r="W6235" i="1"/>
  <c r="W6227" i="1"/>
  <c r="V6224" i="1"/>
  <c r="W6219" i="1"/>
  <c r="W6211" i="1"/>
  <c r="W6203" i="1"/>
  <c r="V6200" i="1"/>
  <c r="V6192" i="1"/>
  <c r="W6187" i="1"/>
  <c r="V6184" i="1"/>
  <c r="W6179" i="1"/>
  <c r="W6171" i="1"/>
  <c r="W6163" i="1"/>
  <c r="V6160" i="1"/>
  <c r="W6155" i="1"/>
  <c r="W6147" i="1"/>
  <c r="W6139" i="1"/>
  <c r="V6136" i="1"/>
  <c r="V6128" i="1"/>
  <c r="W6123" i="1"/>
  <c r="V6120" i="1"/>
  <c r="W6115" i="1"/>
  <c r="W6107" i="1"/>
  <c r="W6099" i="1"/>
  <c r="V6096" i="1"/>
  <c r="W6091" i="1"/>
  <c r="W6083" i="1"/>
  <c r="W6075" i="1"/>
  <c r="V6072" i="1"/>
  <c r="V6064" i="1"/>
  <c r="W6059" i="1"/>
  <c r="V6056" i="1"/>
  <c r="W6051" i="1"/>
  <c r="W6043" i="1"/>
  <c r="W6035" i="1"/>
  <c r="V6032" i="1"/>
  <c r="W6027" i="1"/>
  <c r="W6019" i="1"/>
  <c r="W6011" i="1"/>
  <c r="V6008" i="1"/>
  <c r="V6000" i="1"/>
  <c r="W5995" i="1"/>
  <c r="V5992" i="1"/>
  <c r="W5987" i="1"/>
  <c r="W5979" i="1"/>
  <c r="W5971" i="1"/>
  <c r="V5968" i="1"/>
  <c r="W5963" i="1"/>
  <c r="W5955" i="1"/>
  <c r="W5947" i="1"/>
  <c r="V5944" i="1"/>
  <c r="V5936" i="1"/>
  <c r="W5931" i="1"/>
  <c r="V5928" i="1"/>
  <c r="W5923" i="1"/>
  <c r="W5915" i="1"/>
  <c r="W5910" i="1"/>
  <c r="V5905" i="1"/>
  <c r="U5898" i="1"/>
  <c r="W5883" i="1"/>
  <c r="W5874" i="1"/>
  <c r="W5872" i="1"/>
  <c r="V5861" i="1"/>
  <c r="U5841" i="1"/>
  <c r="W5841" i="1"/>
  <c r="W5839" i="1"/>
  <c r="U5839" i="1"/>
  <c r="U5833" i="1"/>
  <c r="W5833" i="1"/>
  <c r="W5831" i="1"/>
  <c r="U5831" i="1"/>
  <c r="U5825" i="1"/>
  <c r="W5825" i="1"/>
  <c r="W5823" i="1"/>
  <c r="U5823" i="1"/>
  <c r="U5817" i="1"/>
  <c r="W5817" i="1"/>
  <c r="U5809" i="1"/>
  <c r="W5809" i="1"/>
  <c r="W5807" i="1"/>
  <c r="U5807" i="1"/>
  <c r="W5803" i="1"/>
  <c r="V5797" i="1"/>
  <c r="V5757" i="1"/>
  <c r="W5757" i="1"/>
  <c r="W6414" i="1"/>
  <c r="W6406" i="1"/>
  <c r="W6398" i="1"/>
  <c r="W6390" i="1"/>
  <c r="W6382" i="1"/>
  <c r="W6374" i="1"/>
  <c r="W6366" i="1"/>
  <c r="W6358" i="1"/>
  <c r="W6350" i="1"/>
  <c r="W6342" i="1"/>
  <c r="W6334" i="1"/>
  <c r="W6326" i="1"/>
  <c r="W6318" i="1"/>
  <c r="V6307" i="1"/>
  <c r="W6302" i="1"/>
  <c r="V6299" i="1"/>
  <c r="W6294" i="1"/>
  <c r="V6291" i="1"/>
  <c r="W6286" i="1"/>
  <c r="V6283" i="1"/>
  <c r="V6275" i="1"/>
  <c r="W6270" i="1"/>
  <c r="V6267" i="1"/>
  <c r="W6262" i="1"/>
  <c r="W6254" i="1"/>
  <c r="V6251" i="1"/>
  <c r="V6243" i="1"/>
  <c r="W6238" i="1"/>
  <c r="V6235" i="1"/>
  <c r="W6230" i="1"/>
  <c r="V6227" i="1"/>
  <c r="W6222" i="1"/>
  <c r="V6219" i="1"/>
  <c r="V6211" i="1"/>
  <c r="W6206" i="1"/>
  <c r="V6203" i="1"/>
  <c r="W6198" i="1"/>
  <c r="V6187" i="1"/>
  <c r="V6179" i="1"/>
  <c r="V6171" i="1"/>
  <c r="V6163" i="1"/>
  <c r="V6155" i="1"/>
  <c r="V6147" i="1"/>
  <c r="V6139" i="1"/>
  <c r="V6123" i="1"/>
  <c r="V6115" i="1"/>
  <c r="V6107" i="1"/>
  <c r="V6099" i="1"/>
  <c r="V6091" i="1"/>
  <c r="V6083" i="1"/>
  <c r="V6075" i="1"/>
  <c r="V6059" i="1"/>
  <c r="V6051" i="1"/>
  <c r="V6043" i="1"/>
  <c r="V6035" i="1"/>
  <c r="V6027" i="1"/>
  <c r="V6019" i="1"/>
  <c r="V6011" i="1"/>
  <c r="V5995" i="1"/>
  <c r="V5987" i="1"/>
  <c r="V5979" i="1"/>
  <c r="V5971" i="1"/>
  <c r="V5963" i="1"/>
  <c r="V5955" i="1"/>
  <c r="V5947" i="1"/>
  <c r="V5931" i="1"/>
  <c r="V5923" i="1"/>
  <c r="V5915" i="1"/>
  <c r="V5910" i="1"/>
  <c r="V5901" i="1"/>
  <c r="V5883" i="1"/>
  <c r="W5881" i="1"/>
  <c r="U5874" i="1"/>
  <c r="V5872" i="1"/>
  <c r="W5863" i="1"/>
  <c r="U5863" i="1"/>
  <c r="U5861" i="1"/>
  <c r="W5859" i="1"/>
  <c r="W5850" i="1"/>
  <c r="W5848" i="1"/>
  <c r="V5803" i="1"/>
  <c r="U5801" i="1"/>
  <c r="W5801" i="1"/>
  <c r="W5799" i="1"/>
  <c r="U5799" i="1"/>
  <c r="U5797" i="1"/>
  <c r="W5795" i="1"/>
  <c r="V5789" i="1"/>
  <c r="W5763" i="1"/>
  <c r="U5746" i="1"/>
  <c r="V5746" i="1"/>
  <c r="W5746" i="1"/>
  <c r="V5733" i="1"/>
  <c r="W5733" i="1"/>
  <c r="V5717" i="1"/>
  <c r="W5717" i="1"/>
  <c r="V5701" i="1"/>
  <c r="W5701" i="1"/>
  <c r="V5685" i="1"/>
  <c r="W5685" i="1"/>
  <c r="W5903" i="1"/>
  <c r="U5903" i="1"/>
  <c r="U5901" i="1"/>
  <c r="V5881" i="1"/>
  <c r="V5879" i="1"/>
  <c r="W5857" i="1"/>
  <c r="U5850" i="1"/>
  <c r="V5795" i="1"/>
  <c r="W5791" i="1"/>
  <c r="U5791" i="1"/>
  <c r="U5789" i="1"/>
  <c r="W5787" i="1"/>
  <c r="V5785" i="1"/>
  <c r="V5783" i="1"/>
  <c r="V5781" i="1"/>
  <c r="V5765" i="1"/>
  <c r="W5765" i="1"/>
  <c r="V5763" i="1"/>
  <c r="W5739" i="1"/>
  <c r="W5610" i="1"/>
  <c r="W5602" i="1"/>
  <c r="W5594" i="1"/>
  <c r="W5586" i="1"/>
  <c r="W5578" i="1"/>
  <c r="W5570" i="1"/>
  <c r="W5562" i="1"/>
  <c r="W5546" i="1"/>
  <c r="W5538" i="1"/>
  <c r="W5530" i="1"/>
  <c r="W5522" i="1"/>
  <c r="W5505" i="1"/>
  <c r="W5481" i="1"/>
  <c r="W5479" i="1"/>
  <c r="U5472" i="1"/>
  <c r="V5472" i="1"/>
  <c r="W5449" i="1"/>
  <c r="W5447" i="1"/>
  <c r="U5440" i="1"/>
  <c r="V5440" i="1"/>
  <c r="W5417" i="1"/>
  <c r="U5408" i="1"/>
  <c r="V5408" i="1"/>
  <c r="V5395" i="1"/>
  <c r="W5395" i="1"/>
  <c r="U5384" i="1"/>
  <c r="V5384" i="1"/>
  <c r="V5326" i="1"/>
  <c r="W5326" i="1"/>
  <c r="U5299" i="1"/>
  <c r="V5299" i="1"/>
  <c r="W5299" i="1"/>
  <c r="U5239" i="1"/>
  <c r="V5239" i="1"/>
  <c r="V5230" i="1"/>
  <c r="W5230" i="1"/>
  <c r="W5167" i="1"/>
  <c r="U5167" i="1"/>
  <c r="V5167" i="1"/>
  <c r="U5775" i="1"/>
  <c r="U5767" i="1"/>
  <c r="U5759" i="1"/>
  <c r="U5751" i="1"/>
  <c r="U5743" i="1"/>
  <c r="U5735" i="1"/>
  <c r="U5727" i="1"/>
  <c r="U5719" i="1"/>
  <c r="U5711" i="1"/>
  <c r="U5703" i="1"/>
  <c r="U5695" i="1"/>
  <c r="U5687" i="1"/>
  <c r="U5679" i="1"/>
  <c r="U5671" i="1"/>
  <c r="W5669" i="1"/>
  <c r="U5663" i="1"/>
  <c r="W5661" i="1"/>
  <c r="U5655" i="1"/>
  <c r="W5653" i="1"/>
  <c r="U5647" i="1"/>
  <c r="W5645" i="1"/>
  <c r="U5639" i="1"/>
  <c r="W5637" i="1"/>
  <c r="U5631" i="1"/>
  <c r="W5629" i="1"/>
  <c r="U5623" i="1"/>
  <c r="W5621" i="1"/>
  <c r="U5615" i="1"/>
  <c r="W5613" i="1"/>
  <c r="U5607" i="1"/>
  <c r="W5605" i="1"/>
  <c r="V5602" i="1"/>
  <c r="U5599" i="1"/>
  <c r="W5597" i="1"/>
  <c r="U5591" i="1"/>
  <c r="W5589" i="1"/>
  <c r="V5586" i="1"/>
  <c r="U5583" i="1"/>
  <c r="W5581" i="1"/>
  <c r="V5578" i="1"/>
  <c r="U5575" i="1"/>
  <c r="W5573" i="1"/>
  <c r="V5570" i="1"/>
  <c r="U5567" i="1"/>
  <c r="W5565" i="1"/>
  <c r="V5562" i="1"/>
  <c r="U5559" i="1"/>
  <c r="W5557" i="1"/>
  <c r="U5551" i="1"/>
  <c r="W5549" i="1"/>
  <c r="U5543" i="1"/>
  <c r="W5541" i="1"/>
  <c r="V5538" i="1"/>
  <c r="U5535" i="1"/>
  <c r="W5533" i="1"/>
  <c r="U5527" i="1"/>
  <c r="W5525" i="1"/>
  <c r="V5522" i="1"/>
  <c r="U5519" i="1"/>
  <c r="W5517" i="1"/>
  <c r="U5512" i="1"/>
  <c r="W5510" i="1"/>
  <c r="V5505" i="1"/>
  <c r="W5503" i="1"/>
  <c r="U5500" i="1"/>
  <c r="V5494" i="1"/>
  <c r="W5492" i="1"/>
  <c r="V5483" i="1"/>
  <c r="W5483" i="1"/>
  <c r="V5481" i="1"/>
  <c r="V5479" i="1"/>
  <c r="U5468" i="1"/>
  <c r="W5460" i="1"/>
  <c r="V5449" i="1"/>
  <c r="V5447" i="1"/>
  <c r="U5436" i="1"/>
  <c r="W5428" i="1"/>
  <c r="V5419" i="1"/>
  <c r="W5419" i="1"/>
  <c r="V5417" i="1"/>
  <c r="U5404" i="1"/>
  <c r="V5398" i="1"/>
  <c r="U5393" i="1"/>
  <c r="U5391" i="1"/>
  <c r="U5380" i="1"/>
  <c r="V5374" i="1"/>
  <c r="W5372" i="1"/>
  <c r="W5361" i="1"/>
  <c r="W5359" i="1"/>
  <c r="U5356" i="1"/>
  <c r="V5350" i="1"/>
  <c r="V5334" i="1"/>
  <c r="W5334" i="1"/>
  <c r="V5332" i="1"/>
  <c r="U5307" i="1"/>
  <c r="V5307" i="1"/>
  <c r="W5307" i="1"/>
  <c r="U5303" i="1"/>
  <c r="V5278" i="1"/>
  <c r="W5278" i="1"/>
  <c r="U5267" i="1"/>
  <c r="V5267" i="1"/>
  <c r="W5267" i="1"/>
  <c r="U5263" i="1"/>
  <c r="V5263" i="1"/>
  <c r="V5254" i="1"/>
  <c r="W5254" i="1"/>
  <c r="U5243" i="1"/>
  <c r="V5243" i="1"/>
  <c r="W5243" i="1"/>
  <c r="W5159" i="1"/>
  <c r="U5159" i="1"/>
  <c r="V5159" i="1"/>
  <c r="V5517" i="1"/>
  <c r="V5515" i="1"/>
  <c r="U5496" i="1"/>
  <c r="V5496" i="1"/>
  <c r="U5494" i="1"/>
  <c r="V5464" i="1"/>
  <c r="U5462" i="1"/>
  <c r="U5430" i="1"/>
  <c r="U5400" i="1"/>
  <c r="V5400" i="1"/>
  <c r="U5398" i="1"/>
  <c r="U5374" i="1"/>
  <c r="V5363" i="1"/>
  <c r="W5363" i="1"/>
  <c r="U5352" i="1"/>
  <c r="V5352" i="1"/>
  <c r="U5350" i="1"/>
  <c r="W5348" i="1"/>
  <c r="V5340" i="1"/>
  <c r="W5319" i="1"/>
  <c r="U5315" i="1"/>
  <c r="V5315" i="1"/>
  <c r="W5315" i="1"/>
  <c r="U5223" i="1"/>
  <c r="V5223" i="1"/>
  <c r="U5207" i="1"/>
  <c r="V5207" i="1"/>
  <c r="W5151" i="1"/>
  <c r="U5151" i="1"/>
  <c r="V5151" i="1"/>
  <c r="V5475" i="1"/>
  <c r="W5475" i="1"/>
  <c r="V5443" i="1"/>
  <c r="W5443" i="1"/>
  <c r="V5411" i="1"/>
  <c r="W5411" i="1"/>
  <c r="V5387" i="1"/>
  <c r="W5387" i="1"/>
  <c r="U5323" i="1"/>
  <c r="V5323" i="1"/>
  <c r="W5323" i="1"/>
  <c r="U5275" i="1"/>
  <c r="V5275" i="1"/>
  <c r="W5275" i="1"/>
  <c r="U5271" i="1"/>
  <c r="V5271" i="1"/>
  <c r="U5247" i="1"/>
  <c r="V5247" i="1"/>
  <c r="V5238" i="1"/>
  <c r="W5238" i="1"/>
  <c r="U5227" i="1"/>
  <c r="V5227" i="1"/>
  <c r="W5227" i="1"/>
  <c r="U5211" i="1"/>
  <c r="V5211" i="1"/>
  <c r="W5211" i="1"/>
  <c r="U5199" i="1"/>
  <c r="V5199" i="1"/>
  <c r="W5143" i="1"/>
  <c r="U5143" i="1"/>
  <c r="V5143" i="1"/>
  <c r="W5135" i="1"/>
  <c r="U5135" i="1"/>
  <c r="V5135" i="1"/>
  <c r="W5127" i="1"/>
  <c r="U5127" i="1"/>
  <c r="V5127" i="1"/>
  <c r="U5456" i="1"/>
  <c r="V5456" i="1"/>
  <c r="U5424" i="1"/>
  <c r="V5424" i="1"/>
  <c r="U5331" i="1"/>
  <c r="V5331" i="1"/>
  <c r="W5331" i="1"/>
  <c r="V5294" i="1"/>
  <c r="W5294" i="1"/>
  <c r="U5251" i="1"/>
  <c r="V5251" i="1"/>
  <c r="W5251" i="1"/>
  <c r="U5206" i="1"/>
  <c r="V5206" i="1"/>
  <c r="W5206" i="1"/>
  <c r="W5119" i="1"/>
  <c r="U5119" i="1"/>
  <c r="V5119" i="1"/>
  <c r="W5769" i="1"/>
  <c r="W5761" i="1"/>
  <c r="W5753" i="1"/>
  <c r="W5745" i="1"/>
  <c r="W5737" i="1"/>
  <c r="W5729" i="1"/>
  <c r="W5721" i="1"/>
  <c r="W5713" i="1"/>
  <c r="W5705" i="1"/>
  <c r="W5697" i="1"/>
  <c r="W5689" i="1"/>
  <c r="W5681" i="1"/>
  <c r="W5673" i="1"/>
  <c r="W5665" i="1"/>
  <c r="W5657" i="1"/>
  <c r="W5649" i="1"/>
  <c r="W5641" i="1"/>
  <c r="W5633" i="1"/>
  <c r="W5625" i="1"/>
  <c r="W5609" i="1"/>
  <c r="W5601" i="1"/>
  <c r="W5593" i="1"/>
  <c r="W5585" i="1"/>
  <c r="W5577" i="1"/>
  <c r="W5569" i="1"/>
  <c r="W5561" i="1"/>
  <c r="W5545" i="1"/>
  <c r="W5537" i="1"/>
  <c r="W5529" i="1"/>
  <c r="W5521" i="1"/>
  <c r="W5516" i="1"/>
  <c r="W5476" i="1"/>
  <c r="V5467" i="1"/>
  <c r="W5467" i="1"/>
  <c r="W5444" i="1"/>
  <c r="V5435" i="1"/>
  <c r="W5435" i="1"/>
  <c r="W5412" i="1"/>
  <c r="V5403" i="1"/>
  <c r="W5403" i="1"/>
  <c r="U5392" i="1"/>
  <c r="V5392" i="1"/>
  <c r="U5390" i="1"/>
  <c r="V5379" i="1"/>
  <c r="W5379" i="1"/>
  <c r="V5355" i="1"/>
  <c r="W5355" i="1"/>
  <c r="U5339" i="1"/>
  <c r="V5339" i="1"/>
  <c r="W5339" i="1"/>
  <c r="U5335" i="1"/>
  <c r="V5302" i="1"/>
  <c r="W5302" i="1"/>
  <c r="V5300" i="1"/>
  <c r="U5283" i="1"/>
  <c r="V5283" i="1"/>
  <c r="W5283" i="1"/>
  <c r="U5279" i="1"/>
  <c r="U5231" i="1"/>
  <c r="V5231" i="1"/>
  <c r="U5198" i="1"/>
  <c r="V5198" i="1"/>
  <c r="W5198" i="1"/>
  <c r="U5191" i="1"/>
  <c r="V5191" i="1"/>
  <c r="W5111" i="1"/>
  <c r="U5111" i="1"/>
  <c r="V5111" i="1"/>
  <c r="V5729" i="1"/>
  <c r="V5721" i="1"/>
  <c r="V5713" i="1"/>
  <c r="V5705" i="1"/>
  <c r="V5697" i="1"/>
  <c r="V5689" i="1"/>
  <c r="V5681" i="1"/>
  <c r="V5673" i="1"/>
  <c r="V5665" i="1"/>
  <c r="V5657" i="1"/>
  <c r="V5649" i="1"/>
  <c r="V5641" i="1"/>
  <c r="V5633" i="1"/>
  <c r="V5625" i="1"/>
  <c r="V5609" i="1"/>
  <c r="V5601" i="1"/>
  <c r="V5593" i="1"/>
  <c r="V5585" i="1"/>
  <c r="V5577" i="1"/>
  <c r="V5569" i="1"/>
  <c r="V5561" i="1"/>
  <c r="V5545" i="1"/>
  <c r="V5537" i="1"/>
  <c r="V5529" i="1"/>
  <c r="V5521" i="1"/>
  <c r="V5516" i="1"/>
  <c r="W5509" i="1"/>
  <c r="V5476" i="1"/>
  <c r="U5448" i="1"/>
  <c r="V5448" i="1"/>
  <c r="V5444" i="1"/>
  <c r="V5412" i="1"/>
  <c r="V5358" i="1"/>
  <c r="U5347" i="1"/>
  <c r="V5347" i="1"/>
  <c r="W5347" i="1"/>
  <c r="V5310" i="1"/>
  <c r="W5310" i="1"/>
  <c r="W5287" i="1"/>
  <c r="V5270" i="1"/>
  <c r="W5270" i="1"/>
  <c r="U5255" i="1"/>
  <c r="V5255" i="1"/>
  <c r="V5246" i="1"/>
  <c r="W5246" i="1"/>
  <c r="U5235" i="1"/>
  <c r="V5235" i="1"/>
  <c r="W5235" i="1"/>
  <c r="W5183" i="1"/>
  <c r="U5183" i="1"/>
  <c r="V5183" i="1"/>
  <c r="W5103" i="1"/>
  <c r="U5103" i="1"/>
  <c r="V5103" i="1"/>
  <c r="V5509" i="1"/>
  <c r="V5507" i="1"/>
  <c r="V5491" i="1"/>
  <c r="W5491" i="1"/>
  <c r="W5472" i="1"/>
  <c r="V5470" i="1"/>
  <c r="V5459" i="1"/>
  <c r="W5459" i="1"/>
  <c r="W5440" i="1"/>
  <c r="V5438" i="1"/>
  <c r="V5427" i="1"/>
  <c r="W5427" i="1"/>
  <c r="W5408" i="1"/>
  <c r="V5406" i="1"/>
  <c r="U5395" i="1"/>
  <c r="W5384" i="1"/>
  <c r="V5382" i="1"/>
  <c r="V5371" i="1"/>
  <c r="W5371" i="1"/>
  <c r="U5358" i="1"/>
  <c r="U5326" i="1"/>
  <c r="W5324" i="1"/>
  <c r="V5318" i="1"/>
  <c r="W5295" i="1"/>
  <c r="U5291" i="1"/>
  <c r="V5291" i="1"/>
  <c r="W5291" i="1"/>
  <c r="U5287" i="1"/>
  <c r="W5276" i="1"/>
  <c r="U5259" i="1"/>
  <c r="V5259" i="1"/>
  <c r="W5259" i="1"/>
  <c r="W5239" i="1"/>
  <c r="U5230" i="1"/>
  <c r="U5219" i="1"/>
  <c r="V5219" i="1"/>
  <c r="W5219" i="1"/>
  <c r="W5175" i="1"/>
  <c r="U5175" i="1"/>
  <c r="V5175" i="1"/>
  <c r="U5204" i="1"/>
  <c r="U5196" i="1"/>
  <c r="U5188" i="1"/>
  <c r="U5180" i="1"/>
  <c r="U5172" i="1"/>
  <c r="U5164" i="1"/>
  <c r="U5156" i="1"/>
  <c r="U5148" i="1"/>
  <c r="U5140" i="1"/>
  <c r="U5132" i="1"/>
  <c r="U5124" i="1"/>
  <c r="U5116" i="1"/>
  <c r="U5108" i="1"/>
  <c r="U5100" i="1"/>
  <c r="V5095" i="1"/>
  <c r="U5092" i="1"/>
  <c r="V5087" i="1"/>
  <c r="U5084" i="1"/>
  <c r="V5079" i="1"/>
  <c r="U5076" i="1"/>
  <c r="U5068" i="1"/>
  <c r="V5063" i="1"/>
  <c r="U5060" i="1"/>
  <c r="V5055" i="1"/>
  <c r="U5052" i="1"/>
  <c r="V5047" i="1"/>
  <c r="U5044" i="1"/>
  <c r="U5036" i="1"/>
  <c r="V5031" i="1"/>
  <c r="V5023" i="1"/>
  <c r="V5015" i="1"/>
  <c r="V4999" i="1"/>
  <c r="V4991" i="1"/>
  <c r="V4983" i="1"/>
  <c r="V4967" i="1"/>
  <c r="V4959" i="1"/>
  <c r="V4951" i="1"/>
  <c r="V4935" i="1"/>
  <c r="V4927" i="1"/>
  <c r="V4919" i="1"/>
  <c r="V4911" i="1"/>
  <c r="V4903" i="1"/>
  <c r="V4895" i="1"/>
  <c r="V4887" i="1"/>
  <c r="U4573" i="1"/>
  <c r="W4573" i="1"/>
  <c r="U4469" i="1"/>
  <c r="W4469" i="1"/>
  <c r="U4421" i="1"/>
  <c r="W4421" i="1"/>
  <c r="V4409" i="1"/>
  <c r="W4409" i="1"/>
  <c r="U4366" i="1"/>
  <c r="V4366" i="1"/>
  <c r="W4366" i="1"/>
  <c r="U5095" i="1"/>
  <c r="U5087" i="1"/>
  <c r="U5079" i="1"/>
  <c r="U5063" i="1"/>
  <c r="U5055" i="1"/>
  <c r="U5047" i="1"/>
  <c r="U5031" i="1"/>
  <c r="U5023" i="1"/>
  <c r="U5015" i="1"/>
  <c r="U4999" i="1"/>
  <c r="U4991" i="1"/>
  <c r="U4983" i="1"/>
  <c r="U4967" i="1"/>
  <c r="U4959" i="1"/>
  <c r="U4951" i="1"/>
  <c r="U4935" i="1"/>
  <c r="U4927" i="1"/>
  <c r="U4919" i="1"/>
  <c r="U4911" i="1"/>
  <c r="U4903" i="1"/>
  <c r="U4895" i="1"/>
  <c r="U4887" i="1"/>
  <c r="U4613" i="1"/>
  <c r="W4613" i="1"/>
  <c r="U4549" i="1"/>
  <c r="W4549" i="1"/>
  <c r="U4525" i="1"/>
  <c r="W4525" i="1"/>
  <c r="U4461" i="1"/>
  <c r="W4461" i="1"/>
  <c r="U4429" i="1"/>
  <c r="W4429" i="1"/>
  <c r="V4417" i="1"/>
  <c r="W4417" i="1"/>
  <c r="U4398" i="1"/>
  <c r="V4398" i="1"/>
  <c r="W4398" i="1"/>
  <c r="V4805" i="1"/>
  <c r="V4797" i="1"/>
  <c r="V4789" i="1"/>
  <c r="V4781" i="1"/>
  <c r="V4773" i="1"/>
  <c r="V4765" i="1"/>
  <c r="V4757" i="1"/>
  <c r="V4749" i="1"/>
  <c r="V4693" i="1"/>
  <c r="W4688" i="1"/>
  <c r="V4685" i="1"/>
  <c r="W4680" i="1"/>
  <c r="V4677" i="1"/>
  <c r="V4669" i="1"/>
  <c r="V4661" i="1"/>
  <c r="W4656" i="1"/>
  <c r="V4653" i="1"/>
  <c r="W4648" i="1"/>
  <c r="V4645" i="1"/>
  <c r="V4637" i="1"/>
  <c r="V4598" i="1"/>
  <c r="U4589" i="1"/>
  <c r="W4589" i="1"/>
  <c r="W4585" i="1"/>
  <c r="V4534" i="1"/>
  <c r="U4517" i="1"/>
  <c r="W4517" i="1"/>
  <c r="W4513" i="1"/>
  <c r="U4453" i="1"/>
  <c r="W4453" i="1"/>
  <c r="W4447" i="1"/>
  <c r="W4439" i="1"/>
  <c r="U4437" i="1"/>
  <c r="W4437" i="1"/>
  <c r="V5344" i="1"/>
  <c r="V5336" i="1"/>
  <c r="V5328" i="1"/>
  <c r="V5320" i="1"/>
  <c r="V5312" i="1"/>
  <c r="V5304" i="1"/>
  <c r="V5296" i="1"/>
  <c r="V5288" i="1"/>
  <c r="V5280" i="1"/>
  <c r="V5272" i="1"/>
  <c r="V5264" i="1"/>
  <c r="V5256" i="1"/>
  <c r="V5248" i="1"/>
  <c r="V5240" i="1"/>
  <c r="V5232" i="1"/>
  <c r="V5224" i="1"/>
  <c r="V5216" i="1"/>
  <c r="V5208" i="1"/>
  <c r="W5203" i="1"/>
  <c r="V5200" i="1"/>
  <c r="W5195" i="1"/>
  <c r="V5192" i="1"/>
  <c r="W5187" i="1"/>
  <c r="V5184" i="1"/>
  <c r="W5179" i="1"/>
  <c r="V5176" i="1"/>
  <c r="V5168" i="1"/>
  <c r="W5163" i="1"/>
  <c r="V5160" i="1"/>
  <c r="W5155" i="1"/>
  <c r="V5152" i="1"/>
  <c r="W5147" i="1"/>
  <c r="V5144" i="1"/>
  <c r="W5139" i="1"/>
  <c r="V5136" i="1"/>
  <c r="W5131" i="1"/>
  <c r="V5128" i="1"/>
  <c r="W5123" i="1"/>
  <c r="V5120" i="1"/>
  <c r="W5115" i="1"/>
  <c r="V5112" i="1"/>
  <c r="V5104" i="1"/>
  <c r="W5099" i="1"/>
  <c r="V5096" i="1"/>
  <c r="W5091" i="1"/>
  <c r="V5088" i="1"/>
  <c r="W5083" i="1"/>
  <c r="V5080" i="1"/>
  <c r="W5075" i="1"/>
  <c r="V5072" i="1"/>
  <c r="W5067" i="1"/>
  <c r="V5064" i="1"/>
  <c r="W5059" i="1"/>
  <c r="V5056" i="1"/>
  <c r="W5051" i="1"/>
  <c r="V5048" i="1"/>
  <c r="W5043" i="1"/>
  <c r="V5040" i="1"/>
  <c r="W5035" i="1"/>
  <c r="V5032" i="1"/>
  <c r="W5027" i="1"/>
  <c r="V5024" i="1"/>
  <c r="W5019" i="1"/>
  <c r="V5016" i="1"/>
  <c r="W5011" i="1"/>
  <c r="V5008" i="1"/>
  <c r="W5003" i="1"/>
  <c r="V5000" i="1"/>
  <c r="W4995" i="1"/>
  <c r="V4992" i="1"/>
  <c r="W4987" i="1"/>
  <c r="V4984" i="1"/>
  <c r="W4979" i="1"/>
  <c r="V4976" i="1"/>
  <c r="W4971" i="1"/>
  <c r="V4968" i="1"/>
  <c r="W4963" i="1"/>
  <c r="V4960" i="1"/>
  <c r="W4955" i="1"/>
  <c r="V4952" i="1"/>
  <c r="W4947" i="1"/>
  <c r="V4944" i="1"/>
  <c r="W4939" i="1"/>
  <c r="V4936" i="1"/>
  <c r="W4931" i="1"/>
  <c r="V4928" i="1"/>
  <c r="W4923" i="1"/>
  <c r="V4920" i="1"/>
  <c r="W4915" i="1"/>
  <c r="V4912" i="1"/>
  <c r="W4907" i="1"/>
  <c r="V4904" i="1"/>
  <c r="V4896" i="1"/>
  <c r="W4891" i="1"/>
  <c r="V4888" i="1"/>
  <c r="W4883" i="1"/>
  <c r="V4880" i="1"/>
  <c r="W4875" i="1"/>
  <c r="W4867" i="1"/>
  <c r="W4859" i="1"/>
  <c r="W4851" i="1"/>
  <c r="W4843" i="1"/>
  <c r="W4835" i="1"/>
  <c r="W4827" i="1"/>
  <c r="W4819" i="1"/>
  <c r="W4811" i="1"/>
  <c r="W4803" i="1"/>
  <c r="W4795" i="1"/>
  <c r="W4787" i="1"/>
  <c r="W4779" i="1"/>
  <c r="W4771" i="1"/>
  <c r="W4763" i="1"/>
  <c r="W4755" i="1"/>
  <c r="W4747" i="1"/>
  <c r="V4744" i="1"/>
  <c r="W4739" i="1"/>
  <c r="V4736" i="1"/>
  <c r="W4731" i="1"/>
  <c r="V4728" i="1"/>
  <c r="W4723" i="1"/>
  <c r="V4720" i="1"/>
  <c r="W4715" i="1"/>
  <c r="V4712" i="1"/>
  <c r="W4707" i="1"/>
  <c r="V4704" i="1"/>
  <c r="W4699" i="1"/>
  <c r="V4696" i="1"/>
  <c r="W4691" i="1"/>
  <c r="V4688" i="1"/>
  <c r="W4683" i="1"/>
  <c r="V4680" i="1"/>
  <c r="W4675" i="1"/>
  <c r="W4667" i="1"/>
  <c r="V4664" i="1"/>
  <c r="W4659" i="1"/>
  <c r="V4656" i="1"/>
  <c r="W4651" i="1"/>
  <c r="V4648" i="1"/>
  <c r="W4643" i="1"/>
  <c r="W4635" i="1"/>
  <c r="V4632" i="1"/>
  <c r="U4627" i="1"/>
  <c r="W4625" i="1"/>
  <c r="W4616" i="1"/>
  <c r="W4614" i="1"/>
  <c r="V4607" i="1"/>
  <c r="V4603" i="1"/>
  <c r="V4585" i="1"/>
  <c r="W4583" i="1"/>
  <c r="U4576" i="1"/>
  <c r="V4574" i="1"/>
  <c r="U4565" i="1"/>
  <c r="W4565" i="1"/>
  <c r="U4563" i="1"/>
  <c r="W4561" i="1"/>
  <c r="W4552" i="1"/>
  <c r="W4550" i="1"/>
  <c r="V4543" i="1"/>
  <c r="U4513" i="1"/>
  <c r="U4509" i="1"/>
  <c r="W4509" i="1"/>
  <c r="W4505" i="1"/>
  <c r="W4503" i="1"/>
  <c r="U4480" i="1"/>
  <c r="V4478" i="1"/>
  <c r="V4447" i="1"/>
  <c r="U4445" i="1"/>
  <c r="W4445" i="1"/>
  <c r="V4439" i="1"/>
  <c r="V4433" i="1"/>
  <c r="W4433" i="1"/>
  <c r="U4374" i="1"/>
  <c r="V4374" i="1"/>
  <c r="W4374" i="1"/>
  <c r="V5203" i="1"/>
  <c r="V5195" i="1"/>
  <c r="W5190" i="1"/>
  <c r="V5187" i="1"/>
  <c r="V5179" i="1"/>
  <c r="W5166" i="1"/>
  <c r="V5163" i="1"/>
  <c r="W5158" i="1"/>
  <c r="V5155" i="1"/>
  <c r="W5150" i="1"/>
  <c r="V5147" i="1"/>
  <c r="V5139" i="1"/>
  <c r="V5131" i="1"/>
  <c r="W5126" i="1"/>
  <c r="V5123" i="1"/>
  <c r="V5115" i="1"/>
  <c r="W5102" i="1"/>
  <c r="V5099" i="1"/>
  <c r="W5094" i="1"/>
  <c r="V5091" i="1"/>
  <c r="W5086" i="1"/>
  <c r="V5083" i="1"/>
  <c r="V5075" i="1"/>
  <c r="V5067" i="1"/>
  <c r="W5062" i="1"/>
  <c r="V5059" i="1"/>
  <c r="V5051" i="1"/>
  <c r="V5043" i="1"/>
  <c r="W5038" i="1"/>
  <c r="V5035" i="1"/>
  <c r="W5030" i="1"/>
  <c r="V5027" i="1"/>
  <c r="W5022" i="1"/>
  <c r="V5019" i="1"/>
  <c r="V5011" i="1"/>
  <c r="W5006" i="1"/>
  <c r="V5003" i="1"/>
  <c r="W4998" i="1"/>
  <c r="V4995" i="1"/>
  <c r="V4987" i="1"/>
  <c r="V4979" i="1"/>
  <c r="W4974" i="1"/>
  <c r="V4971" i="1"/>
  <c r="W4966" i="1"/>
  <c r="V4963" i="1"/>
  <c r="W4958" i="1"/>
  <c r="V4955" i="1"/>
  <c r="V4947" i="1"/>
  <c r="V4939" i="1"/>
  <c r="W4934" i="1"/>
  <c r="V4931" i="1"/>
  <c r="V4923" i="1"/>
  <c r="V4915" i="1"/>
  <c r="W4910" i="1"/>
  <c r="V4907" i="1"/>
  <c r="W4902" i="1"/>
  <c r="W4894" i="1"/>
  <c r="V4891" i="1"/>
  <c r="V4883" i="1"/>
  <c r="V4875" i="1"/>
  <c r="W4870" i="1"/>
  <c r="V4867" i="1"/>
  <c r="V4859" i="1"/>
  <c r="V4851" i="1"/>
  <c r="W4846" i="1"/>
  <c r="V4843" i="1"/>
  <c r="W4838" i="1"/>
  <c r="V4835" i="1"/>
  <c r="W4830" i="1"/>
  <c r="V4827" i="1"/>
  <c r="V4819" i="1"/>
  <c r="V4811" i="1"/>
  <c r="W4806" i="1"/>
  <c r="V4803" i="1"/>
  <c r="V4795" i="1"/>
  <c r="W4790" i="1"/>
  <c r="V4787" i="1"/>
  <c r="W4782" i="1"/>
  <c r="V4779" i="1"/>
  <c r="W4774" i="1"/>
  <c r="V4771" i="1"/>
  <c r="W4766" i="1"/>
  <c r="V4763" i="1"/>
  <c r="W4758" i="1"/>
  <c r="V4755" i="1"/>
  <c r="W4750" i="1"/>
  <c r="V4747" i="1"/>
  <c r="W4742" i="1"/>
  <c r="V4739" i="1"/>
  <c r="W4734" i="1"/>
  <c r="V4731" i="1"/>
  <c r="W4726" i="1"/>
  <c r="V4723" i="1"/>
  <c r="W4718" i="1"/>
  <c r="V4715" i="1"/>
  <c r="W4710" i="1"/>
  <c r="V4707" i="1"/>
  <c r="W4702" i="1"/>
  <c r="V4699" i="1"/>
  <c r="V4691" i="1"/>
  <c r="W4686" i="1"/>
  <c r="V4683" i="1"/>
  <c r="V4675" i="1"/>
  <c r="W4670" i="1"/>
  <c r="V4667" i="1"/>
  <c r="V4659" i="1"/>
  <c r="W4654" i="1"/>
  <c r="V4651" i="1"/>
  <c r="V4643" i="1"/>
  <c r="W4638" i="1"/>
  <c r="V4635" i="1"/>
  <c r="V4625" i="1"/>
  <c r="U4616" i="1"/>
  <c r="V4614" i="1"/>
  <c r="U4605" i="1"/>
  <c r="W4605" i="1"/>
  <c r="U4603" i="1"/>
  <c r="W4601" i="1"/>
  <c r="W4590" i="1"/>
  <c r="V4583" i="1"/>
  <c r="V4579" i="1"/>
  <c r="V4561" i="1"/>
  <c r="W4559" i="1"/>
  <c r="U4552" i="1"/>
  <c r="V4550" i="1"/>
  <c r="U4541" i="1"/>
  <c r="W4541" i="1"/>
  <c r="W4537" i="1"/>
  <c r="U4505" i="1"/>
  <c r="V4503" i="1"/>
  <c r="U4501" i="1"/>
  <c r="W4501" i="1"/>
  <c r="W4497" i="1"/>
  <c r="W4495" i="1"/>
  <c r="W4462" i="1"/>
  <c r="V4441" i="1"/>
  <c r="W4441" i="1"/>
  <c r="U4414" i="1"/>
  <c r="V4414" i="1"/>
  <c r="W5201" i="1"/>
  <c r="V5190" i="1"/>
  <c r="V5166" i="1"/>
  <c r="V5158" i="1"/>
  <c r="V5150" i="1"/>
  <c r="W5137" i="1"/>
  <c r="W5129" i="1"/>
  <c r="V5126" i="1"/>
  <c r="W5121" i="1"/>
  <c r="W5113" i="1"/>
  <c r="V5110" i="1"/>
  <c r="W5105" i="1"/>
  <c r="V5102" i="1"/>
  <c r="W5097" i="1"/>
  <c r="V5094" i="1"/>
  <c r="W5089" i="1"/>
  <c r="V5086" i="1"/>
  <c r="W5081" i="1"/>
  <c r="W5073" i="1"/>
  <c r="W5065" i="1"/>
  <c r="V5062" i="1"/>
  <c r="W5057" i="1"/>
  <c r="W5049" i="1"/>
  <c r="V5046" i="1"/>
  <c r="W5041" i="1"/>
  <c r="V5038" i="1"/>
  <c r="W5033" i="1"/>
  <c r="V5030" i="1"/>
  <c r="W5025" i="1"/>
  <c r="V5022" i="1"/>
  <c r="W5017" i="1"/>
  <c r="W5009" i="1"/>
  <c r="W5001" i="1"/>
  <c r="V4998" i="1"/>
  <c r="W4993" i="1"/>
  <c r="W4985" i="1"/>
  <c r="V4982" i="1"/>
  <c r="W4977" i="1"/>
  <c r="V4974" i="1"/>
  <c r="W4969" i="1"/>
  <c r="V4966" i="1"/>
  <c r="W4961" i="1"/>
  <c r="V4958" i="1"/>
  <c r="W4953" i="1"/>
  <c r="W4945" i="1"/>
  <c r="W4937" i="1"/>
  <c r="V4934" i="1"/>
  <c r="W4929" i="1"/>
  <c r="V4918" i="1"/>
  <c r="W4913" i="1"/>
  <c r="V4910" i="1"/>
  <c r="W4905" i="1"/>
  <c r="V4902" i="1"/>
  <c r="W4897" i="1"/>
  <c r="V4894" i="1"/>
  <c r="W4889" i="1"/>
  <c r="W4881" i="1"/>
  <c r="W4873" i="1"/>
  <c r="V4870" i="1"/>
  <c r="W4865" i="1"/>
  <c r="W4857" i="1"/>
  <c r="V4854" i="1"/>
  <c r="V4846" i="1"/>
  <c r="W4841" i="1"/>
  <c r="V4838" i="1"/>
  <c r="W4833" i="1"/>
  <c r="V4830" i="1"/>
  <c r="W4825" i="1"/>
  <c r="V4814" i="1"/>
  <c r="W4809" i="1"/>
  <c r="V4806" i="1"/>
  <c r="W4801" i="1"/>
  <c r="W4793" i="1"/>
  <c r="W4777" i="1"/>
  <c r="W4769" i="1"/>
  <c r="W4761" i="1"/>
  <c r="W4745" i="1"/>
  <c r="W4737" i="1"/>
  <c r="W4729" i="1"/>
  <c r="W4713" i="1"/>
  <c r="W4705" i="1"/>
  <c r="W4697" i="1"/>
  <c r="V4686" i="1"/>
  <c r="W4681" i="1"/>
  <c r="W4673" i="1"/>
  <c r="V4670" i="1"/>
  <c r="W4665" i="1"/>
  <c r="V4654" i="1"/>
  <c r="W4649" i="1"/>
  <c r="W4641" i="1"/>
  <c r="V4638" i="1"/>
  <c r="W4633" i="1"/>
  <c r="W4628" i="1"/>
  <c r="V4619" i="1"/>
  <c r="V4601" i="1"/>
  <c r="W4599" i="1"/>
  <c r="V4590" i="1"/>
  <c r="U4581" i="1"/>
  <c r="W4581" i="1"/>
  <c r="U4579" i="1"/>
  <c r="W4577" i="1"/>
  <c r="W4568" i="1"/>
  <c r="W4566" i="1"/>
  <c r="V4559" i="1"/>
  <c r="V4555" i="1"/>
  <c r="V4537" i="1"/>
  <c r="W4535" i="1"/>
  <c r="W4520" i="1"/>
  <c r="W4518" i="1"/>
  <c r="U4497" i="1"/>
  <c r="V4495" i="1"/>
  <c r="U4493" i="1"/>
  <c r="W4493" i="1"/>
  <c r="W4487" i="1"/>
  <c r="U4464" i="1"/>
  <c r="V4462" i="1"/>
  <c r="W4456" i="1"/>
  <c r="W4454" i="1"/>
  <c r="U4422" i="1"/>
  <c r="V4422" i="1"/>
  <c r="U4382" i="1"/>
  <c r="V4382" i="1"/>
  <c r="W4382" i="1"/>
  <c r="U4358" i="1"/>
  <c r="V4358" i="1"/>
  <c r="W4358" i="1"/>
  <c r="V4937" i="1"/>
  <c r="V4929" i="1"/>
  <c r="V4913" i="1"/>
  <c r="V4905" i="1"/>
  <c r="V4897" i="1"/>
  <c r="V4889" i="1"/>
  <c r="V4881" i="1"/>
  <c r="V4873" i="1"/>
  <c r="V4865" i="1"/>
  <c r="V4857" i="1"/>
  <c r="V4841" i="1"/>
  <c r="V4833" i="1"/>
  <c r="V4825" i="1"/>
  <c r="V4809" i="1"/>
  <c r="V4801" i="1"/>
  <c r="V4793" i="1"/>
  <c r="V4777" i="1"/>
  <c r="V4769" i="1"/>
  <c r="V4761" i="1"/>
  <c r="V4745" i="1"/>
  <c r="V4737" i="1"/>
  <c r="V4729" i="1"/>
  <c r="V4713" i="1"/>
  <c r="V4705" i="1"/>
  <c r="V4697" i="1"/>
  <c r="V4681" i="1"/>
  <c r="V4673" i="1"/>
  <c r="V4665" i="1"/>
  <c r="V4649" i="1"/>
  <c r="V4641" i="1"/>
  <c r="V4633" i="1"/>
  <c r="V4628" i="1"/>
  <c r="U4621" i="1"/>
  <c r="W4621" i="1"/>
  <c r="U4619" i="1"/>
  <c r="V4599" i="1"/>
  <c r="V4595" i="1"/>
  <c r="V4577" i="1"/>
  <c r="V4566" i="1"/>
  <c r="U4557" i="1"/>
  <c r="W4557" i="1"/>
  <c r="U4555" i="1"/>
  <c r="W4544" i="1"/>
  <c r="V4535" i="1"/>
  <c r="V4531" i="1"/>
  <c r="W4512" i="1"/>
  <c r="W4510" i="1"/>
  <c r="V4487" i="1"/>
  <c r="U4485" i="1"/>
  <c r="W4485" i="1"/>
  <c r="W4481" i="1"/>
  <c r="W4479" i="1"/>
  <c r="W4448" i="1"/>
  <c r="W4446" i="1"/>
  <c r="W4407" i="1"/>
  <c r="U4595" i="1"/>
  <c r="V4573" i="1"/>
  <c r="U4544" i="1"/>
  <c r="U4533" i="1"/>
  <c r="W4533" i="1"/>
  <c r="U4531" i="1"/>
  <c r="U4512" i="1"/>
  <c r="U4481" i="1"/>
  <c r="V4479" i="1"/>
  <c r="U4477" i="1"/>
  <c r="W4477" i="1"/>
  <c r="W4473" i="1"/>
  <c r="W4471" i="1"/>
  <c r="V4469" i="1"/>
  <c r="U4448" i="1"/>
  <c r="V4446" i="1"/>
  <c r="V4421" i="1"/>
  <c r="W4415" i="1"/>
  <c r="U4413" i="1"/>
  <c r="W4413" i="1"/>
  <c r="U4409" i="1"/>
  <c r="V4407" i="1"/>
  <c r="U4390" i="1"/>
  <c r="V4390" i="1"/>
  <c r="W4390" i="1"/>
  <c r="V4367" i="1"/>
  <c r="V4359" i="1"/>
  <c r="V4351" i="1"/>
  <c r="V4343" i="1"/>
  <c r="V4111" i="1"/>
  <c r="V4103" i="1"/>
  <c r="V4095" i="1"/>
  <c r="V4087" i="1"/>
  <c r="V4079" i="1"/>
  <c r="V4071" i="1"/>
  <c r="V4063" i="1"/>
  <c r="V4055" i="1"/>
  <c r="V4047" i="1"/>
  <c r="V4039" i="1"/>
  <c r="V4031" i="1"/>
  <c r="V4023" i="1"/>
  <c r="V4015" i="1"/>
  <c r="V4007" i="1"/>
  <c r="V3999" i="1"/>
  <c r="V3991" i="1"/>
  <c r="V3983" i="1"/>
  <c r="V3975" i="1"/>
  <c r="V3967" i="1"/>
  <c r="V3959" i="1"/>
  <c r="V3951" i="1"/>
  <c r="V3943" i="1"/>
  <c r="V3935" i="1"/>
  <c r="V3927" i="1"/>
  <c r="V3919" i="1"/>
  <c r="V3911" i="1"/>
  <c r="V3903" i="1"/>
  <c r="V3895" i="1"/>
  <c r="V3887" i="1"/>
  <c r="V3879" i="1"/>
  <c r="V3871" i="1"/>
  <c r="V3863" i="1"/>
  <c r="V3855" i="1"/>
  <c r="V3847" i="1"/>
  <c r="V3839" i="1"/>
  <c r="V3831" i="1"/>
  <c r="V3823" i="1"/>
  <c r="V3815" i="1"/>
  <c r="V3807" i="1"/>
  <c r="V3799" i="1"/>
  <c r="V3787" i="1"/>
  <c r="W3780" i="1"/>
  <c r="V3768" i="1"/>
  <c r="V3749" i="1"/>
  <c r="V3742" i="1"/>
  <c r="W3731" i="1"/>
  <c r="W3716" i="1"/>
  <c r="W3699" i="1"/>
  <c r="W3684" i="1"/>
  <c r="U3668" i="1"/>
  <c r="V3668" i="1"/>
  <c r="V3639" i="1"/>
  <c r="W3639" i="1"/>
  <c r="V3626" i="1"/>
  <c r="W3626" i="1"/>
  <c r="U3615" i="1"/>
  <c r="V3615" i="1"/>
  <c r="W3615" i="1"/>
  <c r="U3575" i="1"/>
  <c r="V3575" i="1"/>
  <c r="W3575" i="1"/>
  <c r="W4405" i="1"/>
  <c r="W4397" i="1"/>
  <c r="W4389" i="1"/>
  <c r="W4381" i="1"/>
  <c r="W4373" i="1"/>
  <c r="W4365" i="1"/>
  <c r="W4357" i="1"/>
  <c r="W4349" i="1"/>
  <c r="W4341" i="1"/>
  <c r="W4333" i="1"/>
  <c r="W4325" i="1"/>
  <c r="W4317" i="1"/>
  <c r="W4301" i="1"/>
  <c r="W4293" i="1"/>
  <c r="W4285" i="1"/>
  <c r="W4277" i="1"/>
  <c r="W4269" i="1"/>
  <c r="W4261" i="1"/>
  <c r="W4253" i="1"/>
  <c r="W4237" i="1"/>
  <c r="W4229" i="1"/>
  <c r="W4221" i="1"/>
  <c r="W4213" i="1"/>
  <c r="W4205" i="1"/>
  <c r="W4197" i="1"/>
  <c r="W4189" i="1"/>
  <c r="W4173" i="1"/>
  <c r="W4165" i="1"/>
  <c r="W4157" i="1"/>
  <c r="W4149" i="1"/>
  <c r="W4141" i="1"/>
  <c r="W4133" i="1"/>
  <c r="V3780" i="1"/>
  <c r="W3759" i="1"/>
  <c r="U3731" i="1"/>
  <c r="V3716" i="1"/>
  <c r="U3699" i="1"/>
  <c r="V3684" i="1"/>
  <c r="U3676" i="1"/>
  <c r="V3676" i="1"/>
  <c r="V3655" i="1"/>
  <c r="W3655" i="1"/>
  <c r="U3651" i="1"/>
  <c r="V3651" i="1"/>
  <c r="V3647" i="1"/>
  <c r="W3647" i="1"/>
  <c r="V4341" i="1"/>
  <c r="V4333" i="1"/>
  <c r="V4325" i="1"/>
  <c r="V4317" i="1"/>
  <c r="V4301" i="1"/>
  <c r="V4293" i="1"/>
  <c r="V4285" i="1"/>
  <c r="V4277" i="1"/>
  <c r="V4269" i="1"/>
  <c r="V4261" i="1"/>
  <c r="V4253" i="1"/>
  <c r="V4237" i="1"/>
  <c r="V4229" i="1"/>
  <c r="V4221" i="1"/>
  <c r="V4213" i="1"/>
  <c r="V4205" i="1"/>
  <c r="V4197" i="1"/>
  <c r="V4189" i="1"/>
  <c r="V4173" i="1"/>
  <c r="V4165" i="1"/>
  <c r="V4157" i="1"/>
  <c r="V4149" i="1"/>
  <c r="V4141" i="1"/>
  <c r="V4133" i="1"/>
  <c r="U3659" i="1"/>
  <c r="V3659" i="1"/>
  <c r="V3610" i="1"/>
  <c r="W3610" i="1"/>
  <c r="U3599" i="1"/>
  <c r="V3599" i="1"/>
  <c r="W3599" i="1"/>
  <c r="V3570" i="1"/>
  <c r="W3570" i="1"/>
  <c r="W4363" i="1"/>
  <c r="W4355" i="1"/>
  <c r="W4347" i="1"/>
  <c r="W4339" i="1"/>
  <c r="W4331" i="1"/>
  <c r="W4323" i="1"/>
  <c r="W4315" i="1"/>
  <c r="W4307" i="1"/>
  <c r="W4299" i="1"/>
  <c r="W4291" i="1"/>
  <c r="W4283" i="1"/>
  <c r="W4275" i="1"/>
  <c r="W4267" i="1"/>
  <c r="W4259" i="1"/>
  <c r="W4251" i="1"/>
  <c r="W4243" i="1"/>
  <c r="W4235" i="1"/>
  <c r="W4227" i="1"/>
  <c r="W4219" i="1"/>
  <c r="W4211" i="1"/>
  <c r="W4203" i="1"/>
  <c r="W4195" i="1"/>
  <c r="W4187" i="1"/>
  <c r="W4179" i="1"/>
  <c r="W4171" i="1"/>
  <c r="W4163" i="1"/>
  <c r="W4155" i="1"/>
  <c r="W4147" i="1"/>
  <c r="W4139" i="1"/>
  <c r="W4131" i="1"/>
  <c r="W4115" i="1"/>
  <c r="W4107" i="1"/>
  <c r="W4099" i="1"/>
  <c r="W4091" i="1"/>
  <c r="W4083" i="1"/>
  <c r="W4075" i="1"/>
  <c r="W4067" i="1"/>
  <c r="W4051" i="1"/>
  <c r="W4043" i="1"/>
  <c r="W4035" i="1"/>
  <c r="W4027" i="1"/>
  <c r="W4019" i="1"/>
  <c r="W4011" i="1"/>
  <c r="W4003" i="1"/>
  <c r="W3987" i="1"/>
  <c r="W3979" i="1"/>
  <c r="W3971" i="1"/>
  <c r="W3963" i="1"/>
  <c r="W3955" i="1"/>
  <c r="W3947" i="1"/>
  <c r="W3939" i="1"/>
  <c r="W3923" i="1"/>
  <c r="W3915" i="1"/>
  <c r="W3907" i="1"/>
  <c r="W3899" i="1"/>
  <c r="W3891" i="1"/>
  <c r="W3883" i="1"/>
  <c r="W3875" i="1"/>
  <c r="W3859" i="1"/>
  <c r="W3851" i="1"/>
  <c r="W3843" i="1"/>
  <c r="W3835" i="1"/>
  <c r="W3827" i="1"/>
  <c r="W3819" i="1"/>
  <c r="W3811" i="1"/>
  <c r="W3781" i="1"/>
  <c r="W3774" i="1"/>
  <c r="W3755" i="1"/>
  <c r="V3671" i="1"/>
  <c r="W3671" i="1"/>
  <c r="U3667" i="1"/>
  <c r="V3667" i="1"/>
  <c r="V3650" i="1"/>
  <c r="U3642" i="1"/>
  <c r="U3623" i="1"/>
  <c r="V3623" i="1"/>
  <c r="W3623" i="1"/>
  <c r="W4350" i="1"/>
  <c r="W4342" i="1"/>
  <c r="W4334" i="1"/>
  <c r="W4310" i="1"/>
  <c r="W4302" i="1"/>
  <c r="W4294" i="1"/>
  <c r="W4286" i="1"/>
  <c r="W4278" i="1"/>
  <c r="W4270" i="1"/>
  <c r="W4246" i="1"/>
  <c r="W4238" i="1"/>
  <c r="W4230" i="1"/>
  <c r="W4222" i="1"/>
  <c r="W4214" i="1"/>
  <c r="W4206" i="1"/>
  <c r="W4182" i="1"/>
  <c r="W4174" i="1"/>
  <c r="W4166" i="1"/>
  <c r="W4158" i="1"/>
  <c r="W4150" i="1"/>
  <c r="W4142" i="1"/>
  <c r="V4131" i="1"/>
  <c r="W4126" i="1"/>
  <c r="W4118" i="1"/>
  <c r="V4115" i="1"/>
  <c r="W4110" i="1"/>
  <c r="V4107" i="1"/>
  <c r="W4102" i="1"/>
  <c r="V4099" i="1"/>
  <c r="W4094" i="1"/>
  <c r="V4091" i="1"/>
  <c r="W4086" i="1"/>
  <c r="V4083" i="1"/>
  <c r="W4078" i="1"/>
  <c r="V4075" i="1"/>
  <c r="V4067" i="1"/>
  <c r="W4062" i="1"/>
  <c r="W4054" i="1"/>
  <c r="V4051" i="1"/>
  <c r="W4046" i="1"/>
  <c r="V4043" i="1"/>
  <c r="W4038" i="1"/>
  <c r="V4035" i="1"/>
  <c r="W4030" i="1"/>
  <c r="V4027" i="1"/>
  <c r="W4022" i="1"/>
  <c r="V4019" i="1"/>
  <c r="W4014" i="1"/>
  <c r="V4011" i="1"/>
  <c r="V4003" i="1"/>
  <c r="W3998" i="1"/>
  <c r="W3990" i="1"/>
  <c r="V3987" i="1"/>
  <c r="W3982" i="1"/>
  <c r="V3979" i="1"/>
  <c r="W3974" i="1"/>
  <c r="V3971" i="1"/>
  <c r="W3966" i="1"/>
  <c r="V3963" i="1"/>
  <c r="W3958" i="1"/>
  <c r="V3955" i="1"/>
  <c r="W3950" i="1"/>
  <c r="V3947" i="1"/>
  <c r="V3939" i="1"/>
  <c r="W3934" i="1"/>
  <c r="W3926" i="1"/>
  <c r="V3923" i="1"/>
  <c r="W3918" i="1"/>
  <c r="V3915" i="1"/>
  <c r="W3910" i="1"/>
  <c r="V3907" i="1"/>
  <c r="W3902" i="1"/>
  <c r="V3899" i="1"/>
  <c r="W3894" i="1"/>
  <c r="V3891" i="1"/>
  <c r="W3886" i="1"/>
  <c r="V3883" i="1"/>
  <c r="V3875" i="1"/>
  <c r="W3870" i="1"/>
  <c r="W3862" i="1"/>
  <c r="V3859" i="1"/>
  <c r="W3854" i="1"/>
  <c r="V3851" i="1"/>
  <c r="W3846" i="1"/>
  <c r="V3843" i="1"/>
  <c r="W3838" i="1"/>
  <c r="V3835" i="1"/>
  <c r="W3830" i="1"/>
  <c r="V3827" i="1"/>
  <c r="W3822" i="1"/>
  <c r="V3819" i="1"/>
  <c r="V3811" i="1"/>
  <c r="W3806" i="1"/>
  <c r="W3798" i="1"/>
  <c r="V3788" i="1"/>
  <c r="V3786" i="1"/>
  <c r="V3781" i="1"/>
  <c r="W3779" i="1"/>
  <c r="V3774" i="1"/>
  <c r="W3767" i="1"/>
  <c r="U3762" i="1"/>
  <c r="W3760" i="1"/>
  <c r="V3755" i="1"/>
  <c r="U3743" i="1"/>
  <c r="W3741" i="1"/>
  <c r="V3736" i="1"/>
  <c r="U3734" i="1"/>
  <c r="W3732" i="1"/>
  <c r="V3730" i="1"/>
  <c r="U3719" i="1"/>
  <c r="V3704" i="1"/>
  <c r="U3702" i="1"/>
  <c r="V3698" i="1"/>
  <c r="U3687" i="1"/>
  <c r="V3679" i="1"/>
  <c r="W3679" i="1"/>
  <c r="U3675" i="1"/>
  <c r="V3675" i="1"/>
  <c r="V3658" i="1"/>
  <c r="U3650" i="1"/>
  <c r="U3636" i="1"/>
  <c r="V3636" i="1"/>
  <c r="W3636" i="1"/>
  <c r="V3594" i="1"/>
  <c r="W3594" i="1"/>
  <c r="U3583" i="1"/>
  <c r="V3583" i="1"/>
  <c r="W3583" i="1"/>
  <c r="U3567" i="1"/>
  <c r="V3567" i="1"/>
  <c r="W3567" i="1"/>
  <c r="W4401" i="1"/>
  <c r="W4393" i="1"/>
  <c r="W4385" i="1"/>
  <c r="W4377" i="1"/>
  <c r="W4369" i="1"/>
  <c r="W4361" i="1"/>
  <c r="W4353" i="1"/>
  <c r="V4350" i="1"/>
  <c r="W4345" i="1"/>
  <c r="V4342" i="1"/>
  <c r="W4337" i="1"/>
  <c r="V4334" i="1"/>
  <c r="W4329" i="1"/>
  <c r="W4321" i="1"/>
  <c r="W4313" i="1"/>
  <c r="V4310" i="1"/>
  <c r="W4305" i="1"/>
  <c r="V4302" i="1"/>
  <c r="W4297" i="1"/>
  <c r="V4294" i="1"/>
  <c r="W4289" i="1"/>
  <c r="V4286" i="1"/>
  <c r="W4281" i="1"/>
  <c r="V4278" i="1"/>
  <c r="W4273" i="1"/>
  <c r="V4270" i="1"/>
  <c r="W4265" i="1"/>
  <c r="W4257" i="1"/>
  <c r="W4249" i="1"/>
  <c r="V4246" i="1"/>
  <c r="W4241" i="1"/>
  <c r="V4238" i="1"/>
  <c r="W4233" i="1"/>
  <c r="V4230" i="1"/>
  <c r="W4225" i="1"/>
  <c r="V4222" i="1"/>
  <c r="W4217" i="1"/>
  <c r="V4214" i="1"/>
  <c r="W4209" i="1"/>
  <c r="V4206" i="1"/>
  <c r="W4201" i="1"/>
  <c r="W4193" i="1"/>
  <c r="W4185" i="1"/>
  <c r="V4182" i="1"/>
  <c r="W4177" i="1"/>
  <c r="V4174" i="1"/>
  <c r="W4169" i="1"/>
  <c r="V4166" i="1"/>
  <c r="W4161" i="1"/>
  <c r="V4158" i="1"/>
  <c r="W4153" i="1"/>
  <c r="V4150" i="1"/>
  <c r="W4145" i="1"/>
  <c r="V4142" i="1"/>
  <c r="W4137" i="1"/>
  <c r="W4129" i="1"/>
  <c r="W4121" i="1"/>
  <c r="V4118" i="1"/>
  <c r="W4113" i="1"/>
  <c r="V4110" i="1"/>
  <c r="W4105" i="1"/>
  <c r="V4102" i="1"/>
  <c r="W4097" i="1"/>
  <c r="V4094" i="1"/>
  <c r="W4089" i="1"/>
  <c r="V4086" i="1"/>
  <c r="W4081" i="1"/>
  <c r="V4078" i="1"/>
  <c r="W4073" i="1"/>
  <c r="W4065" i="1"/>
  <c r="W4057" i="1"/>
  <c r="V4054" i="1"/>
  <c r="W4049" i="1"/>
  <c r="V4046" i="1"/>
  <c r="V4038" i="1"/>
  <c r="V4030" i="1"/>
  <c r="V4022" i="1"/>
  <c r="V4014" i="1"/>
  <c r="V3990" i="1"/>
  <c r="V3982" i="1"/>
  <c r="V3974" i="1"/>
  <c r="V3966" i="1"/>
  <c r="V3958" i="1"/>
  <c r="V3950" i="1"/>
  <c r="V3926" i="1"/>
  <c r="V3918" i="1"/>
  <c r="V3910" i="1"/>
  <c r="V3902" i="1"/>
  <c r="V3894" i="1"/>
  <c r="V3886" i="1"/>
  <c r="V3862" i="1"/>
  <c r="V3854" i="1"/>
  <c r="V3846" i="1"/>
  <c r="V3838" i="1"/>
  <c r="V3830" i="1"/>
  <c r="V3822" i="1"/>
  <c r="V3798" i="1"/>
  <c r="W3791" i="1"/>
  <c r="U3786" i="1"/>
  <c r="V3779" i="1"/>
  <c r="W3772" i="1"/>
  <c r="U3767" i="1"/>
  <c r="W3765" i="1"/>
  <c r="V3760" i="1"/>
  <c r="V3746" i="1"/>
  <c r="V3741" i="1"/>
  <c r="V3732" i="1"/>
  <c r="U3730" i="1"/>
  <c r="W3728" i="1"/>
  <c r="V3726" i="1"/>
  <c r="W3711" i="1"/>
  <c r="U3698" i="1"/>
  <c r="W3696" i="1"/>
  <c r="V3694" i="1"/>
  <c r="U3683" i="1"/>
  <c r="V3683" i="1"/>
  <c r="U3658" i="1"/>
  <c r="U3644" i="1"/>
  <c r="V3644" i="1"/>
  <c r="W3644" i="1"/>
  <c r="U3607" i="1"/>
  <c r="V3607" i="1"/>
  <c r="W3607" i="1"/>
  <c r="U3791" i="1"/>
  <c r="V3772" i="1"/>
  <c r="W3751" i="1"/>
  <c r="U3746" i="1"/>
  <c r="V3728" i="1"/>
  <c r="U3726" i="1"/>
  <c r="U3711" i="1"/>
  <c r="V3696" i="1"/>
  <c r="U3694" i="1"/>
  <c r="V3674" i="1"/>
  <c r="U3652" i="1"/>
  <c r="V3652" i="1"/>
  <c r="U3631" i="1"/>
  <c r="V3631" i="1"/>
  <c r="W3631" i="1"/>
  <c r="V3578" i="1"/>
  <c r="W3578" i="1"/>
  <c r="U3660" i="1"/>
  <c r="V3660" i="1"/>
  <c r="V3602" i="1"/>
  <c r="W3602" i="1"/>
  <c r="U3591" i="1"/>
  <c r="V3591" i="1"/>
  <c r="W3591" i="1"/>
  <c r="V3643" i="1"/>
  <c r="V3635" i="1"/>
  <c r="V3627" i="1"/>
  <c r="V3619" i="1"/>
  <c r="V3611" i="1"/>
  <c r="V3603" i="1"/>
  <c r="V3595" i="1"/>
  <c r="V3587" i="1"/>
  <c r="V3579" i="1"/>
  <c r="V3571" i="1"/>
  <c r="V3563" i="1"/>
  <c r="V3555" i="1"/>
  <c r="V3547" i="1"/>
  <c r="V3539" i="1"/>
  <c r="V3531" i="1"/>
  <c r="V3523" i="1"/>
  <c r="V3515" i="1"/>
  <c r="V3507" i="1"/>
  <c r="V3499" i="1"/>
  <c r="V3491" i="1"/>
  <c r="V3483" i="1"/>
  <c r="V3475" i="1"/>
  <c r="V3467" i="1"/>
  <c r="U3464" i="1"/>
  <c r="V3459" i="1"/>
  <c r="U3456" i="1"/>
  <c r="V3451" i="1"/>
  <c r="U3448" i="1"/>
  <c r="U3440" i="1"/>
  <c r="V3435" i="1"/>
  <c r="U3432" i="1"/>
  <c r="V3427" i="1"/>
  <c r="U3424" i="1"/>
  <c r="V3419" i="1"/>
  <c r="U3416" i="1"/>
  <c r="U3408" i="1"/>
  <c r="V3403" i="1"/>
  <c r="U3400" i="1"/>
  <c r="V3395" i="1"/>
  <c r="U3392" i="1"/>
  <c r="V3387" i="1"/>
  <c r="U3384" i="1"/>
  <c r="U3376" i="1"/>
  <c r="V3371" i="1"/>
  <c r="U3368" i="1"/>
  <c r="V3363" i="1"/>
  <c r="V3358" i="1"/>
  <c r="U3353" i="1"/>
  <c r="V3351" i="1"/>
  <c r="W3344" i="1"/>
  <c r="U3334" i="1"/>
  <c r="V3332" i="1"/>
  <c r="W3325" i="1"/>
  <c r="V3313" i="1"/>
  <c r="W3300" i="1"/>
  <c r="W3285" i="1"/>
  <c r="U3216" i="1"/>
  <c r="V3216" i="1"/>
  <c r="U3200" i="1"/>
  <c r="V3200" i="1"/>
  <c r="V3184" i="1"/>
  <c r="V3159" i="1"/>
  <c r="W3159" i="1"/>
  <c r="U3159" i="1"/>
  <c r="U3467" i="1"/>
  <c r="U3459" i="1"/>
  <c r="U3451" i="1"/>
  <c r="U3435" i="1"/>
  <c r="U3427" i="1"/>
  <c r="U3419" i="1"/>
  <c r="U3403" i="1"/>
  <c r="U3395" i="1"/>
  <c r="U3387" i="1"/>
  <c r="U3371" i="1"/>
  <c r="U3363" i="1"/>
  <c r="U3358" i="1"/>
  <c r="U3351" i="1"/>
  <c r="U3344" i="1"/>
  <c r="U3332" i="1"/>
  <c r="V3325" i="1"/>
  <c r="U3313" i="1"/>
  <c r="U3300" i="1"/>
  <c r="V3285" i="1"/>
  <c r="U3283" i="1"/>
  <c r="U3268" i="1"/>
  <c r="V3253" i="1"/>
  <c r="U3251" i="1"/>
  <c r="V3235" i="1"/>
  <c r="U3168" i="1"/>
  <c r="V3168" i="1"/>
  <c r="W3628" i="1"/>
  <c r="W3620" i="1"/>
  <c r="W3604" i="1"/>
  <c r="W3596" i="1"/>
  <c r="W3588" i="1"/>
  <c r="W3572" i="1"/>
  <c r="W3564" i="1"/>
  <c r="W3556" i="1"/>
  <c r="W3548" i="1"/>
  <c r="W3524" i="1"/>
  <c r="W3516" i="1"/>
  <c r="W3508" i="1"/>
  <c r="W3500" i="1"/>
  <c r="W3492" i="1"/>
  <c r="W3484" i="1"/>
  <c r="W3460" i="1"/>
  <c r="W3452" i="1"/>
  <c r="W3444" i="1"/>
  <c r="V3231" i="1"/>
  <c r="W3231" i="1"/>
  <c r="V3215" i="1"/>
  <c r="W3215" i="1"/>
  <c r="U3215" i="1"/>
  <c r="V3199" i="1"/>
  <c r="W3199" i="1"/>
  <c r="U3199" i="1"/>
  <c r="V3183" i="1"/>
  <c r="W3183" i="1"/>
  <c r="U3183" i="1"/>
  <c r="V3143" i="1"/>
  <c r="W3143" i="1"/>
  <c r="U3143" i="1"/>
  <c r="V3628" i="1"/>
  <c r="V3620" i="1"/>
  <c r="V3612" i="1"/>
  <c r="V3604" i="1"/>
  <c r="V3596" i="1"/>
  <c r="V3588" i="1"/>
  <c r="V3572" i="1"/>
  <c r="V3564" i="1"/>
  <c r="W3559" i="1"/>
  <c r="V3556" i="1"/>
  <c r="W3551" i="1"/>
  <c r="V3548" i="1"/>
  <c r="W3535" i="1"/>
  <c r="W3527" i="1"/>
  <c r="V3524" i="1"/>
  <c r="W3519" i="1"/>
  <c r="V3516" i="1"/>
  <c r="W3511" i="1"/>
  <c r="V3508" i="1"/>
  <c r="W3503" i="1"/>
  <c r="V3500" i="1"/>
  <c r="W3495" i="1"/>
  <c r="V3492" i="1"/>
  <c r="W3487" i="1"/>
  <c r="V3484" i="1"/>
  <c r="W3471" i="1"/>
  <c r="W3463" i="1"/>
  <c r="V3460" i="1"/>
  <c r="W3455" i="1"/>
  <c r="V3452" i="1"/>
  <c r="W3447" i="1"/>
  <c r="V3444" i="1"/>
  <c r="W3439" i="1"/>
  <c r="W3431" i="1"/>
  <c r="W3423" i="1"/>
  <c r="W3415" i="1"/>
  <c r="W3407" i="1"/>
  <c r="W3399" i="1"/>
  <c r="W3391" i="1"/>
  <c r="W3383" i="1"/>
  <c r="W3375" i="1"/>
  <c r="W3367" i="1"/>
  <c r="W3352" i="1"/>
  <c r="U3347" i="1"/>
  <c r="W3345" i="1"/>
  <c r="W3333" i="1"/>
  <c r="U3328" i="1"/>
  <c r="W3319" i="1"/>
  <c r="V3309" i="1"/>
  <c r="U3307" i="1"/>
  <c r="W3305" i="1"/>
  <c r="V3303" i="1"/>
  <c r="U3292" i="1"/>
  <c r="W3288" i="1"/>
  <c r="V3277" i="1"/>
  <c r="U3275" i="1"/>
  <c r="W3273" i="1"/>
  <c r="V3271" i="1"/>
  <c r="U3260" i="1"/>
  <c r="W3256" i="1"/>
  <c r="V3245" i="1"/>
  <c r="V3239" i="1"/>
  <c r="W3239" i="1"/>
  <c r="V3237" i="1"/>
  <c r="V3167" i="1"/>
  <c r="W3167" i="1"/>
  <c r="U3167" i="1"/>
  <c r="U3152" i="1"/>
  <c r="V3152" i="1"/>
  <c r="V3127" i="1"/>
  <c r="W3127" i="1"/>
  <c r="U3127" i="1"/>
  <c r="W3562" i="1"/>
  <c r="V3559" i="1"/>
  <c r="W3554" i="1"/>
  <c r="V3551" i="1"/>
  <c r="W3546" i="1"/>
  <c r="W3538" i="1"/>
  <c r="V3535" i="1"/>
  <c r="W3530" i="1"/>
  <c r="V3527" i="1"/>
  <c r="W3522" i="1"/>
  <c r="V3519" i="1"/>
  <c r="W3514" i="1"/>
  <c r="V3511" i="1"/>
  <c r="W3506" i="1"/>
  <c r="V3503" i="1"/>
  <c r="W3498" i="1"/>
  <c r="V3495" i="1"/>
  <c r="W3490" i="1"/>
  <c r="V3487" i="1"/>
  <c r="W3482" i="1"/>
  <c r="W3474" i="1"/>
  <c r="V3471" i="1"/>
  <c r="V3463" i="1"/>
  <c r="V3455" i="1"/>
  <c r="V3447" i="1"/>
  <c r="V3439" i="1"/>
  <c r="W3434" i="1"/>
  <c r="V3431" i="1"/>
  <c r="W3426" i="1"/>
  <c r="V3423" i="1"/>
  <c r="W3418" i="1"/>
  <c r="V3415" i="1"/>
  <c r="W3410" i="1"/>
  <c r="V3407" i="1"/>
  <c r="W3402" i="1"/>
  <c r="V3399" i="1"/>
  <c r="W3394" i="1"/>
  <c r="V3391" i="1"/>
  <c r="W3386" i="1"/>
  <c r="V3383" i="1"/>
  <c r="W3378" i="1"/>
  <c r="V3375" i="1"/>
  <c r="W3370" i="1"/>
  <c r="V3367" i="1"/>
  <c r="W3362" i="1"/>
  <c r="W3357" i="1"/>
  <c r="W3350" i="1"/>
  <c r="V3345" i="1"/>
  <c r="W3343" i="1"/>
  <c r="V3331" i="1"/>
  <c r="W3324" i="1"/>
  <c r="V3319" i="1"/>
  <c r="W3301" i="1"/>
  <c r="V3299" i="1"/>
  <c r="W3284" i="1"/>
  <c r="V3267" i="1"/>
  <c r="W3252" i="1"/>
  <c r="U3208" i="1"/>
  <c r="V3208" i="1"/>
  <c r="U3192" i="1"/>
  <c r="V3192" i="1"/>
  <c r="U3176" i="1"/>
  <c r="V3176" i="1"/>
  <c r="V3357" i="1"/>
  <c r="V3355" i="1"/>
  <c r="W3336" i="1"/>
  <c r="U3331" i="1"/>
  <c r="W3329" i="1"/>
  <c r="W3317" i="1"/>
  <c r="V3301" i="1"/>
  <c r="U3299" i="1"/>
  <c r="W3297" i="1"/>
  <c r="V3295" i="1"/>
  <c r="U3284" i="1"/>
  <c r="W3280" i="1"/>
  <c r="U3267" i="1"/>
  <c r="W3265" i="1"/>
  <c r="V3263" i="1"/>
  <c r="U3252" i="1"/>
  <c r="V3151" i="1"/>
  <c r="W3151" i="1"/>
  <c r="U3151" i="1"/>
  <c r="V3223" i="1"/>
  <c r="W3223" i="1"/>
  <c r="U3223" i="1"/>
  <c r="V3207" i="1"/>
  <c r="W3207" i="1"/>
  <c r="U3207" i="1"/>
  <c r="V3191" i="1"/>
  <c r="W3191" i="1"/>
  <c r="U3191" i="1"/>
  <c r="V3175" i="1"/>
  <c r="W3175" i="1"/>
  <c r="U3175" i="1"/>
  <c r="U3160" i="1"/>
  <c r="V3160" i="1"/>
  <c r="V3341" i="1"/>
  <c r="W3320" i="1"/>
  <c r="U3315" i="1"/>
  <c r="U3308" i="1"/>
  <c r="V3293" i="1"/>
  <c r="U3291" i="1"/>
  <c r="U3276" i="1"/>
  <c r="V3261" i="1"/>
  <c r="U3259" i="1"/>
  <c r="U3244" i="1"/>
  <c r="V3244" i="1"/>
  <c r="U3240" i="1"/>
  <c r="U3236" i="1"/>
  <c r="V3236" i="1"/>
  <c r="U3232" i="1"/>
  <c r="V3232" i="1"/>
  <c r="W3216" i="1"/>
  <c r="W3200" i="1"/>
  <c r="V3135" i="1"/>
  <c r="W3135" i="1"/>
  <c r="U3135" i="1"/>
  <c r="V3119" i="1"/>
  <c r="W3119" i="1"/>
  <c r="U3119" i="1"/>
  <c r="U3111" i="1"/>
  <c r="U3103" i="1"/>
  <c r="U3095" i="1"/>
  <c r="U3087" i="1"/>
  <c r="U3079" i="1"/>
  <c r="U3071" i="1"/>
  <c r="U2879" i="1"/>
  <c r="V2879" i="1"/>
  <c r="W2879" i="1"/>
  <c r="W3064" i="1"/>
  <c r="V3061" i="1"/>
  <c r="V3053" i="1"/>
  <c r="V3045" i="1"/>
  <c r="W3040" i="1"/>
  <c r="V3037" i="1"/>
  <c r="W3032" i="1"/>
  <c r="V3029" i="1"/>
  <c r="W3024" i="1"/>
  <c r="V3021" i="1"/>
  <c r="V3013" i="1"/>
  <c r="W3008" i="1"/>
  <c r="V3005" i="1"/>
  <c r="W3000" i="1"/>
  <c r="V2997" i="1"/>
  <c r="W2992" i="1"/>
  <c r="V2989" i="1"/>
  <c r="V2981" i="1"/>
  <c r="W2976" i="1"/>
  <c r="V2971" i="1"/>
  <c r="W2964" i="1"/>
  <c r="W2957" i="1"/>
  <c r="V2952" i="1"/>
  <c r="V2938" i="1"/>
  <c r="V2933" i="1"/>
  <c r="V2931" i="1"/>
  <c r="W2923" i="1"/>
  <c r="W2915" i="1"/>
  <c r="W2907" i="1"/>
  <c r="W2899" i="1"/>
  <c r="W2891" i="1"/>
  <c r="V2864" i="1"/>
  <c r="U2855" i="1"/>
  <c r="V2855" i="1"/>
  <c r="W2855" i="1"/>
  <c r="U2839" i="1"/>
  <c r="V2839" i="1"/>
  <c r="W2839" i="1"/>
  <c r="U2823" i="1"/>
  <c r="V2823" i="1"/>
  <c r="W2823" i="1"/>
  <c r="U2807" i="1"/>
  <c r="V2807" i="1"/>
  <c r="W2807" i="1"/>
  <c r="U2791" i="1"/>
  <c r="V2791" i="1"/>
  <c r="W2791" i="1"/>
  <c r="U2775" i="1"/>
  <c r="V2775" i="1"/>
  <c r="W2775" i="1"/>
  <c r="U2759" i="1"/>
  <c r="V2759" i="1"/>
  <c r="W2759" i="1"/>
  <c r="W3227" i="1"/>
  <c r="W3219" i="1"/>
  <c r="W3211" i="1"/>
  <c r="W3203" i="1"/>
  <c r="W3195" i="1"/>
  <c r="W3187" i="1"/>
  <c r="W3179" i="1"/>
  <c r="W3171" i="1"/>
  <c r="W3163" i="1"/>
  <c r="W3155" i="1"/>
  <c r="W3147" i="1"/>
  <c r="V3144" i="1"/>
  <c r="W3139" i="1"/>
  <c r="V3136" i="1"/>
  <c r="W3131" i="1"/>
  <c r="V3128" i="1"/>
  <c r="W3123" i="1"/>
  <c r="V3120" i="1"/>
  <c r="W3115" i="1"/>
  <c r="V3112" i="1"/>
  <c r="V3104" i="1"/>
  <c r="W3099" i="1"/>
  <c r="V3096" i="1"/>
  <c r="W3091" i="1"/>
  <c r="V3088" i="1"/>
  <c r="W3083" i="1"/>
  <c r="V3080" i="1"/>
  <c r="V3072" i="1"/>
  <c r="W3067" i="1"/>
  <c r="V3064" i="1"/>
  <c r="W3059" i="1"/>
  <c r="W3051" i="1"/>
  <c r="W3043" i="1"/>
  <c r="V3040" i="1"/>
  <c r="W3035" i="1"/>
  <c r="V3032" i="1"/>
  <c r="W3027" i="1"/>
  <c r="V3024" i="1"/>
  <c r="W3011" i="1"/>
  <c r="V3008" i="1"/>
  <c r="W3003" i="1"/>
  <c r="V3000" i="1"/>
  <c r="W2995" i="1"/>
  <c r="V2992" i="1"/>
  <c r="W2987" i="1"/>
  <c r="W2979" i="1"/>
  <c r="V2976" i="1"/>
  <c r="W2974" i="1"/>
  <c r="V2964" i="1"/>
  <c r="V2962" i="1"/>
  <c r="V2957" i="1"/>
  <c r="W2955" i="1"/>
  <c r="W2943" i="1"/>
  <c r="U2938" i="1"/>
  <c r="W2936" i="1"/>
  <c r="U2923" i="1"/>
  <c r="U2915" i="1"/>
  <c r="U2907" i="1"/>
  <c r="U2899" i="1"/>
  <c r="V2866" i="1"/>
  <c r="W2866" i="1"/>
  <c r="V3131" i="1"/>
  <c r="V3123" i="1"/>
  <c r="V3115" i="1"/>
  <c r="V3099" i="1"/>
  <c r="V3091" i="1"/>
  <c r="V3083" i="1"/>
  <c r="V3067" i="1"/>
  <c r="V3059" i="1"/>
  <c r="V3051" i="1"/>
  <c r="V3043" i="1"/>
  <c r="V3035" i="1"/>
  <c r="V3027" i="1"/>
  <c r="V3011" i="1"/>
  <c r="V3003" i="1"/>
  <c r="V2995" i="1"/>
  <c r="V2987" i="1"/>
  <c r="V2979" i="1"/>
  <c r="V2974" i="1"/>
  <c r="W2967" i="1"/>
  <c r="U2962" i="1"/>
  <c r="V2955" i="1"/>
  <c r="U2943" i="1"/>
  <c r="V2927" i="1"/>
  <c r="W2927" i="1"/>
  <c r="V2919" i="1"/>
  <c r="W2919" i="1"/>
  <c r="V2903" i="1"/>
  <c r="W2903" i="1"/>
  <c r="V2895" i="1"/>
  <c r="W2895" i="1"/>
  <c r="V2887" i="1"/>
  <c r="W2887" i="1"/>
  <c r="V2872" i="1"/>
  <c r="V2850" i="1"/>
  <c r="W2850" i="1"/>
  <c r="V2818" i="1"/>
  <c r="W2818" i="1"/>
  <c r="W2802" i="1"/>
  <c r="V2786" i="1"/>
  <c r="W2786" i="1"/>
  <c r="U2967" i="1"/>
  <c r="U2863" i="1"/>
  <c r="V2863" i="1"/>
  <c r="W2863" i="1"/>
  <c r="W3220" i="1"/>
  <c r="W3212" i="1"/>
  <c r="W3204" i="1"/>
  <c r="W3196" i="1"/>
  <c r="W3180" i="1"/>
  <c r="W3044" i="1"/>
  <c r="W3036" i="1"/>
  <c r="W3028" i="1"/>
  <c r="W3012" i="1"/>
  <c r="W3004" i="1"/>
  <c r="W2996" i="1"/>
  <c r="W2980" i="1"/>
  <c r="W2944" i="1"/>
  <c r="V2906" i="1"/>
  <c r="V2898" i="1"/>
  <c r="V2890" i="1"/>
  <c r="U2884" i="1"/>
  <c r="V2884" i="1"/>
  <c r="W2884" i="1"/>
  <c r="U2882" i="1"/>
  <c r="V2880" i="1"/>
  <c r="U2847" i="1"/>
  <c r="V2847" i="1"/>
  <c r="W2847" i="1"/>
  <c r="U2831" i="1"/>
  <c r="V2831" i="1"/>
  <c r="W2831" i="1"/>
  <c r="U2815" i="1"/>
  <c r="V2815" i="1"/>
  <c r="W2815" i="1"/>
  <c r="U2799" i="1"/>
  <c r="V2799" i="1"/>
  <c r="W2799" i="1"/>
  <c r="U2783" i="1"/>
  <c r="V2783" i="1"/>
  <c r="W2783" i="1"/>
  <c r="U2767" i="1"/>
  <c r="V2767" i="1"/>
  <c r="W2767" i="1"/>
  <c r="V3220" i="1"/>
  <c r="V3212" i="1"/>
  <c r="V3204" i="1"/>
  <c r="V3196" i="1"/>
  <c r="V3180" i="1"/>
  <c r="V3172" i="1"/>
  <c r="V3164" i="1"/>
  <c r="V3156" i="1"/>
  <c r="V3148" i="1"/>
  <c r="V3140" i="1"/>
  <c r="V3132" i="1"/>
  <c r="V3124" i="1"/>
  <c r="V3116" i="1"/>
  <c r="W3111" i="1"/>
  <c r="V3108" i="1"/>
  <c r="W3103" i="1"/>
  <c r="V3100" i="1"/>
  <c r="W3095" i="1"/>
  <c r="V3092" i="1"/>
  <c r="W3087" i="1"/>
  <c r="V3084" i="1"/>
  <c r="W3079" i="1"/>
  <c r="V3076" i="1"/>
  <c r="W3071" i="1"/>
  <c r="V3068" i="1"/>
  <c r="V3060" i="1"/>
  <c r="V3052" i="1"/>
  <c r="V3044" i="1"/>
  <c r="V3036" i="1"/>
  <c r="V3028" i="1"/>
  <c r="V3012" i="1"/>
  <c r="V3004" i="1"/>
  <c r="V2996" i="1"/>
  <c r="V2980" i="1"/>
  <c r="W2975" i="1"/>
  <c r="U2970" i="1"/>
  <c r="W2956" i="1"/>
  <c r="U2951" i="1"/>
  <c r="V2944" i="1"/>
  <c r="U2932" i="1"/>
  <c r="V2932" i="1"/>
  <c r="U2930" i="1"/>
  <c r="W2928" i="1"/>
  <c r="W2920" i="1"/>
  <c r="W2912" i="1"/>
  <c r="W2904" i="1"/>
  <c r="W2896" i="1"/>
  <c r="W2888" i="1"/>
  <c r="U2871" i="1"/>
  <c r="V2871" i="1"/>
  <c r="W2871" i="1"/>
  <c r="U2975" i="1"/>
  <c r="V2956" i="1"/>
  <c r="V2928" i="1"/>
  <c r="U2924" i="1"/>
  <c r="V2924" i="1"/>
  <c r="V2920" i="1"/>
  <c r="V2912" i="1"/>
  <c r="U2908" i="1"/>
  <c r="V2908" i="1"/>
  <c r="V2904" i="1"/>
  <c r="U2900" i="1"/>
  <c r="V2900" i="1"/>
  <c r="V2896" i="1"/>
  <c r="U2892" i="1"/>
  <c r="V2892" i="1"/>
  <c r="V2888" i="1"/>
  <c r="V2858" i="1"/>
  <c r="W2858" i="1"/>
  <c r="V2842" i="1"/>
  <c r="W2842" i="1"/>
  <c r="V2826" i="1"/>
  <c r="W2826" i="1"/>
  <c r="V2810" i="1"/>
  <c r="W2810" i="1"/>
  <c r="V2794" i="1"/>
  <c r="W2794" i="1"/>
  <c r="V2778" i="1"/>
  <c r="W2778" i="1"/>
  <c r="V2762" i="1"/>
  <c r="W2762" i="1"/>
  <c r="U2733" i="1"/>
  <c r="U2725" i="1"/>
  <c r="U2717" i="1"/>
  <c r="U2709" i="1"/>
  <c r="U2701" i="1"/>
  <c r="U2693" i="1"/>
  <c r="U2685" i="1"/>
  <c r="U2677" i="1"/>
  <c r="U2669" i="1"/>
  <c r="U2661" i="1"/>
  <c r="U2653" i="1"/>
  <c r="U2629" i="1"/>
  <c r="U2621" i="1"/>
  <c r="U2613" i="1"/>
  <c r="U2597" i="1"/>
  <c r="U2589" i="1"/>
  <c r="U2581" i="1"/>
  <c r="U2565" i="1"/>
  <c r="U2557" i="1"/>
  <c r="U2549" i="1"/>
  <c r="U2533" i="1"/>
  <c r="U2525" i="1"/>
  <c r="U2517" i="1"/>
  <c r="U2504" i="1"/>
  <c r="U2490" i="1"/>
  <c r="U2485" i="1"/>
  <c r="U2478" i="1"/>
  <c r="U2471" i="1"/>
  <c r="U2439" i="1"/>
  <c r="V2439" i="1"/>
  <c r="U2437" i="1"/>
  <c r="V2418" i="1"/>
  <c r="W2418" i="1"/>
  <c r="U2399" i="1"/>
  <c r="V2399" i="1"/>
  <c r="W2399" i="1"/>
  <c r="U2397" i="1"/>
  <c r="W2397" i="1"/>
  <c r="U2367" i="1"/>
  <c r="V2367" i="1"/>
  <c r="W2367" i="1"/>
  <c r="U2365" i="1"/>
  <c r="W2365" i="1"/>
  <c r="U2349" i="1"/>
  <c r="V2349" i="1"/>
  <c r="W2349" i="1"/>
  <c r="U2333" i="1"/>
  <c r="V2333" i="1"/>
  <c r="W2333" i="1"/>
  <c r="W2886" i="1"/>
  <c r="W2862" i="1"/>
  <c r="W2854" i="1"/>
  <c r="W2846" i="1"/>
  <c r="W2830" i="1"/>
  <c r="W2822" i="1"/>
  <c r="W2814" i="1"/>
  <c r="W2798" i="1"/>
  <c r="W2790" i="1"/>
  <c r="W2782" i="1"/>
  <c r="W2766" i="1"/>
  <c r="W2758" i="1"/>
  <c r="W2750" i="1"/>
  <c r="W2742" i="1"/>
  <c r="W2734" i="1"/>
  <c r="V2450" i="1"/>
  <c r="W2450" i="1"/>
  <c r="U2317" i="1"/>
  <c r="V2317" i="1"/>
  <c r="W2317" i="1"/>
  <c r="U2301" i="1"/>
  <c r="V2301" i="1"/>
  <c r="W2301" i="1"/>
  <c r="U2285" i="1"/>
  <c r="V2285" i="1"/>
  <c r="W2285" i="1"/>
  <c r="U2269" i="1"/>
  <c r="V2269" i="1"/>
  <c r="W2269" i="1"/>
  <c r="W2857" i="1"/>
  <c r="V2854" i="1"/>
  <c r="W2849" i="1"/>
  <c r="V2846" i="1"/>
  <c r="W2841" i="1"/>
  <c r="W2833" i="1"/>
  <c r="V2830" i="1"/>
  <c r="W2825" i="1"/>
  <c r="V2822" i="1"/>
  <c r="W2817" i="1"/>
  <c r="V2814" i="1"/>
  <c r="W2809" i="1"/>
  <c r="W2801" i="1"/>
  <c r="V2798" i="1"/>
  <c r="W2793" i="1"/>
  <c r="V2790" i="1"/>
  <c r="W2785" i="1"/>
  <c r="V2782" i="1"/>
  <c r="W2777" i="1"/>
  <c r="W2769" i="1"/>
  <c r="V2766" i="1"/>
  <c r="W2761" i="1"/>
  <c r="V2758" i="1"/>
  <c r="W2753" i="1"/>
  <c r="V2750" i="1"/>
  <c r="W2745" i="1"/>
  <c r="V2742" i="1"/>
  <c r="W2737" i="1"/>
  <c r="V2734" i="1"/>
  <c r="W2729" i="1"/>
  <c r="V2726" i="1"/>
  <c r="W2721" i="1"/>
  <c r="V2718" i="1"/>
  <c r="W2713" i="1"/>
  <c r="V2710" i="1"/>
  <c r="W2705" i="1"/>
  <c r="V2702" i="1"/>
  <c r="W2697" i="1"/>
  <c r="V2694" i="1"/>
  <c r="W2689" i="1"/>
  <c r="V2686" i="1"/>
  <c r="W2681" i="1"/>
  <c r="V2678" i="1"/>
  <c r="W2673" i="1"/>
  <c r="V2670" i="1"/>
  <c r="W2665" i="1"/>
  <c r="V2662" i="1"/>
  <c r="W2657" i="1"/>
  <c r="V2654" i="1"/>
  <c r="W2649" i="1"/>
  <c r="V2646" i="1"/>
  <c r="W2641" i="1"/>
  <c r="V2638" i="1"/>
  <c r="W2633" i="1"/>
  <c r="V2630" i="1"/>
  <c r="W2625" i="1"/>
  <c r="V2622" i="1"/>
  <c r="W2617" i="1"/>
  <c r="V2614" i="1"/>
  <c r="W2609" i="1"/>
  <c r="V2606" i="1"/>
  <c r="W2601" i="1"/>
  <c r="V2598" i="1"/>
  <c r="W2593" i="1"/>
  <c r="V2590" i="1"/>
  <c r="W2585" i="1"/>
  <c r="V2582" i="1"/>
  <c r="W2577" i="1"/>
  <c r="V2574" i="1"/>
  <c r="W2569" i="1"/>
  <c r="V2566" i="1"/>
  <c r="W2561" i="1"/>
  <c r="V2558" i="1"/>
  <c r="W2553" i="1"/>
  <c r="V2550" i="1"/>
  <c r="W2545" i="1"/>
  <c r="V2542" i="1"/>
  <c r="W2537" i="1"/>
  <c r="V2534" i="1"/>
  <c r="W2529" i="1"/>
  <c r="V2526" i="1"/>
  <c r="W2521" i="1"/>
  <c r="V2518" i="1"/>
  <c r="W2513" i="1"/>
  <c r="V2510" i="1"/>
  <c r="V2500" i="1"/>
  <c r="V2498" i="1"/>
  <c r="V2493" i="1"/>
  <c r="W2491" i="1"/>
  <c r="V2486" i="1"/>
  <c r="W2479" i="1"/>
  <c r="U2474" i="1"/>
  <c r="W2472" i="1"/>
  <c r="V2467" i="1"/>
  <c r="W2460" i="1"/>
  <c r="U2455" i="1"/>
  <c r="W2453" i="1"/>
  <c r="W2440" i="1"/>
  <c r="W2438" i="1"/>
  <c r="U2431" i="1"/>
  <c r="V2431" i="1"/>
  <c r="U2429" i="1"/>
  <c r="V2427" i="1"/>
  <c r="V2421" i="1"/>
  <c r="W2419" i="1"/>
  <c r="U2407" i="1"/>
  <c r="V2407" i="1"/>
  <c r="W2407" i="1"/>
  <c r="U2405" i="1"/>
  <c r="W2405" i="1"/>
  <c r="W2392" i="1"/>
  <c r="U2375" i="1"/>
  <c r="V2375" i="1"/>
  <c r="W2375" i="1"/>
  <c r="U2373" i="1"/>
  <c r="W2373" i="1"/>
  <c r="U2245" i="1"/>
  <c r="V2245" i="1"/>
  <c r="W2245" i="1"/>
  <c r="W2732" i="1"/>
  <c r="V2729" i="1"/>
  <c r="W2724" i="1"/>
  <c r="V2721" i="1"/>
  <c r="W2716" i="1"/>
  <c r="V2713" i="1"/>
  <c r="W2700" i="1"/>
  <c r="W2692" i="1"/>
  <c r="W2684" i="1"/>
  <c r="W2676" i="1"/>
  <c r="W2668" i="1"/>
  <c r="W2660" i="1"/>
  <c r="W2644" i="1"/>
  <c r="W2636" i="1"/>
  <c r="W2628" i="1"/>
  <c r="W2612" i="1"/>
  <c r="W2604" i="1"/>
  <c r="W2596" i="1"/>
  <c r="W2580" i="1"/>
  <c r="W2572" i="1"/>
  <c r="W2564" i="1"/>
  <c r="W2548" i="1"/>
  <c r="W2540" i="1"/>
  <c r="W2532" i="1"/>
  <c r="W2516" i="1"/>
  <c r="W2508" i="1"/>
  <c r="W2503" i="1"/>
  <c r="U2498" i="1"/>
  <c r="W2484" i="1"/>
  <c r="U2479" i="1"/>
  <c r="W2477" i="1"/>
  <c r="V2472" i="1"/>
  <c r="W2470" i="1"/>
  <c r="V2458" i="1"/>
  <c r="V2442" i="1"/>
  <c r="W2442" i="1"/>
  <c r="V2440" i="1"/>
  <c r="V2438" i="1"/>
  <c r="U2423" i="1"/>
  <c r="V2423" i="1"/>
  <c r="W2423" i="1"/>
  <c r="U2421" i="1"/>
  <c r="V2419" i="1"/>
  <c r="U2392" i="1"/>
  <c r="V2360" i="1"/>
  <c r="W2360" i="1"/>
  <c r="V2344" i="1"/>
  <c r="W2344" i="1"/>
  <c r="W2751" i="1"/>
  <c r="W2743" i="1"/>
  <c r="W2727" i="1"/>
  <c r="W2719" i="1"/>
  <c r="W2711" i="1"/>
  <c r="W2703" i="1"/>
  <c r="V2692" i="1"/>
  <c r="W2687" i="1"/>
  <c r="V2684" i="1"/>
  <c r="W2679" i="1"/>
  <c r="V2676" i="1"/>
  <c r="W2671" i="1"/>
  <c r="V2668" i="1"/>
  <c r="W2663" i="1"/>
  <c r="V2660" i="1"/>
  <c r="W2655" i="1"/>
  <c r="W2647" i="1"/>
  <c r="V2644" i="1"/>
  <c r="V2636" i="1"/>
  <c r="W2631" i="1"/>
  <c r="V2628" i="1"/>
  <c r="W2623" i="1"/>
  <c r="W2615" i="1"/>
  <c r="V2612" i="1"/>
  <c r="W2607" i="1"/>
  <c r="V2604" i="1"/>
  <c r="W2599" i="1"/>
  <c r="V2596" i="1"/>
  <c r="W2591" i="1"/>
  <c r="W2583" i="1"/>
  <c r="V2580" i="1"/>
  <c r="W2575" i="1"/>
  <c r="V2572" i="1"/>
  <c r="W2567" i="1"/>
  <c r="V2564" i="1"/>
  <c r="W2559" i="1"/>
  <c r="W2551" i="1"/>
  <c r="V2548" i="1"/>
  <c r="W2543" i="1"/>
  <c r="V2540" i="1"/>
  <c r="W2535" i="1"/>
  <c r="V2532" i="1"/>
  <c r="W2527" i="1"/>
  <c r="W2519" i="1"/>
  <c r="V2516" i="1"/>
  <c r="W2511" i="1"/>
  <c r="V2508" i="1"/>
  <c r="W2501" i="1"/>
  <c r="W2494" i="1"/>
  <c r="V2482" i="1"/>
  <c r="V2477" i="1"/>
  <c r="V2470" i="1"/>
  <c r="U2415" i="1"/>
  <c r="V2415" i="1"/>
  <c r="W2415" i="1"/>
  <c r="U2413" i="1"/>
  <c r="W2413" i="1"/>
  <c r="U2383" i="1"/>
  <c r="V2383" i="1"/>
  <c r="W2383" i="1"/>
  <c r="U2381" i="1"/>
  <c r="W2381" i="1"/>
  <c r="U2357" i="1"/>
  <c r="V2357" i="1"/>
  <c r="W2357" i="1"/>
  <c r="U2341" i="1"/>
  <c r="V2341" i="1"/>
  <c r="W2341" i="1"/>
  <c r="U2325" i="1"/>
  <c r="V2325" i="1"/>
  <c r="W2325" i="1"/>
  <c r="U2261" i="1"/>
  <c r="V2261" i="1"/>
  <c r="W2261" i="1"/>
  <c r="W2754" i="1"/>
  <c r="V2751" i="1"/>
  <c r="W2746" i="1"/>
  <c r="V2743" i="1"/>
  <c r="W2738" i="1"/>
  <c r="W2730" i="1"/>
  <c r="V2727" i="1"/>
  <c r="W2722" i="1"/>
  <c r="V2719" i="1"/>
  <c r="W2714" i="1"/>
  <c r="V2711" i="1"/>
  <c r="W2706" i="1"/>
  <c r="V2703" i="1"/>
  <c r="W2698" i="1"/>
  <c r="W2690" i="1"/>
  <c r="V2687" i="1"/>
  <c r="W2682" i="1"/>
  <c r="V2679" i="1"/>
  <c r="W2674" i="1"/>
  <c r="V2671" i="1"/>
  <c r="W2666" i="1"/>
  <c r="V2663" i="1"/>
  <c r="W2658" i="1"/>
  <c r="V2655" i="1"/>
  <c r="V2647" i="1"/>
  <c r="W2642" i="1"/>
  <c r="W2634" i="1"/>
  <c r="V2631" i="1"/>
  <c r="W2626" i="1"/>
  <c r="V2623" i="1"/>
  <c r="V2615" i="1"/>
  <c r="W2610" i="1"/>
  <c r="V2607" i="1"/>
  <c r="W2602" i="1"/>
  <c r="V2599" i="1"/>
  <c r="W2594" i="1"/>
  <c r="V2591" i="1"/>
  <c r="V2583" i="1"/>
  <c r="W2578" i="1"/>
  <c r="V2575" i="1"/>
  <c r="W2570" i="1"/>
  <c r="V2567" i="1"/>
  <c r="W2562" i="1"/>
  <c r="V2559" i="1"/>
  <c r="V2551" i="1"/>
  <c r="W2546" i="1"/>
  <c r="V2543" i="1"/>
  <c r="W2538" i="1"/>
  <c r="V2535" i="1"/>
  <c r="W2530" i="1"/>
  <c r="V2527" i="1"/>
  <c r="V2519" i="1"/>
  <c r="W2514" i="1"/>
  <c r="V2511" i="1"/>
  <c r="V2506" i="1"/>
  <c r="V2501" i="1"/>
  <c r="W2499" i="1"/>
  <c r="W2487" i="1"/>
  <c r="U2482" i="1"/>
  <c r="W2480" i="1"/>
  <c r="W2461" i="1"/>
  <c r="V2456" i="1"/>
  <c r="W2454" i="1"/>
  <c r="W2443" i="1"/>
  <c r="V2434" i="1"/>
  <c r="W2434" i="1"/>
  <c r="U2309" i="1"/>
  <c r="V2309" i="1"/>
  <c r="W2309" i="1"/>
  <c r="U2293" i="1"/>
  <c r="V2293" i="1"/>
  <c r="W2293" i="1"/>
  <c r="U2277" i="1"/>
  <c r="V2277" i="1"/>
  <c r="W2277" i="1"/>
  <c r="V2658" i="1"/>
  <c r="W2653" i="1"/>
  <c r="W2645" i="1"/>
  <c r="V2642" i="1"/>
  <c r="W2637" i="1"/>
  <c r="V2634" i="1"/>
  <c r="W2629" i="1"/>
  <c r="V2626" i="1"/>
  <c r="W2621" i="1"/>
  <c r="W2613" i="1"/>
  <c r="V2610" i="1"/>
  <c r="V2602" i="1"/>
  <c r="W2597" i="1"/>
  <c r="V2594" i="1"/>
  <c r="W2589" i="1"/>
  <c r="W2581" i="1"/>
  <c r="V2578" i="1"/>
  <c r="V2570" i="1"/>
  <c r="W2565" i="1"/>
  <c r="V2562" i="1"/>
  <c r="W2557" i="1"/>
  <c r="W2549" i="1"/>
  <c r="V2546" i="1"/>
  <c r="V2538" i="1"/>
  <c r="W2533" i="1"/>
  <c r="V2530" i="1"/>
  <c r="W2525" i="1"/>
  <c r="W2517" i="1"/>
  <c r="V2514" i="1"/>
  <c r="U2506" i="1"/>
  <c r="W2504" i="1"/>
  <c r="V2499" i="1"/>
  <c r="W2485" i="1"/>
  <c r="V2480" i="1"/>
  <c r="W2478" i="1"/>
  <c r="V2461" i="1"/>
  <c r="V2454" i="1"/>
  <c r="U2447" i="1"/>
  <c r="V2447" i="1"/>
  <c r="V2443" i="1"/>
  <c r="W2424" i="1"/>
  <c r="W2408" i="1"/>
  <c r="V2395" i="1"/>
  <c r="U2391" i="1"/>
  <c r="V2391" i="1"/>
  <c r="W2391" i="1"/>
  <c r="U2389" i="1"/>
  <c r="W2389" i="1"/>
  <c r="W2376" i="1"/>
  <c r="V2490" i="1"/>
  <c r="W2471" i="1"/>
  <c r="W2439" i="1"/>
  <c r="V2437" i="1"/>
  <c r="U2418" i="1"/>
  <c r="U2408" i="1"/>
  <c r="V2397" i="1"/>
  <c r="U2395" i="1"/>
  <c r="U2376" i="1"/>
  <c r="V2365" i="1"/>
  <c r="V2352" i="1"/>
  <c r="W2352" i="1"/>
  <c r="U2253" i="1"/>
  <c r="V2253" i="1"/>
  <c r="W2253" i="1"/>
  <c r="W2359" i="1"/>
  <c r="W2351" i="1"/>
  <c r="W2335" i="1"/>
  <c r="W2327" i="1"/>
  <c r="W2319" i="1"/>
  <c r="W2311" i="1"/>
  <c r="W2303" i="1"/>
  <c r="W2295" i="1"/>
  <c r="W2287" i="1"/>
  <c r="W2271" i="1"/>
  <c r="W2263" i="1"/>
  <c r="W2255" i="1"/>
  <c r="W2247" i="1"/>
  <c r="W2239" i="1"/>
  <c r="W2231" i="1"/>
  <c r="W2223" i="1"/>
  <c r="U2026" i="1"/>
  <c r="V2026" i="1"/>
  <c r="W1929" i="1"/>
  <c r="U1929" i="1"/>
  <c r="V1929" i="1"/>
  <c r="W1897" i="1"/>
  <c r="U1897" i="1"/>
  <c r="V1897" i="1"/>
  <c r="W1865" i="1"/>
  <c r="U1865" i="1"/>
  <c r="V1865" i="1"/>
  <c r="W1833" i="1"/>
  <c r="U1833" i="1"/>
  <c r="V1833" i="1"/>
  <c r="W1801" i="1"/>
  <c r="U1801" i="1"/>
  <c r="V1801" i="1"/>
  <c r="W1769" i="1"/>
  <c r="U1769" i="1"/>
  <c r="V1769" i="1"/>
  <c r="W2410" i="1"/>
  <c r="W2402" i="1"/>
  <c r="W2394" i="1"/>
  <c r="W2386" i="1"/>
  <c r="W2378" i="1"/>
  <c r="W2370" i="1"/>
  <c r="W2362" i="1"/>
  <c r="V2359" i="1"/>
  <c r="W2354" i="1"/>
  <c r="V2351" i="1"/>
  <c r="W2346" i="1"/>
  <c r="W2338" i="1"/>
  <c r="V2335" i="1"/>
  <c r="W2330" i="1"/>
  <c r="V2327" i="1"/>
  <c r="W2322" i="1"/>
  <c r="V2319" i="1"/>
  <c r="W2314" i="1"/>
  <c r="V2311" i="1"/>
  <c r="W2306" i="1"/>
  <c r="V2303" i="1"/>
  <c r="W2298" i="1"/>
  <c r="V2295" i="1"/>
  <c r="W2290" i="1"/>
  <c r="V2287" i="1"/>
  <c r="W2282" i="1"/>
  <c r="W2274" i="1"/>
  <c r="V2271" i="1"/>
  <c r="W2266" i="1"/>
  <c r="V2263" i="1"/>
  <c r="W2258" i="1"/>
  <c r="V2255" i="1"/>
  <c r="W2250" i="1"/>
  <c r="V2247" i="1"/>
  <c r="W2242" i="1"/>
  <c r="V2239" i="1"/>
  <c r="W2234" i="1"/>
  <c r="V2231" i="1"/>
  <c r="W2226" i="1"/>
  <c r="V2223" i="1"/>
  <c r="W2218" i="1"/>
  <c r="V2215" i="1"/>
  <c r="W2210" i="1"/>
  <c r="V2207" i="1"/>
  <c r="W2202" i="1"/>
  <c r="V2199" i="1"/>
  <c r="W2194" i="1"/>
  <c r="V2191" i="1"/>
  <c r="W2186" i="1"/>
  <c r="V2183" i="1"/>
  <c r="W2178" i="1"/>
  <c r="V2175" i="1"/>
  <c r="W2170" i="1"/>
  <c r="V2167" i="1"/>
  <c r="W2162" i="1"/>
  <c r="V2159" i="1"/>
  <c r="W2154" i="1"/>
  <c r="V2151" i="1"/>
  <c r="W2146" i="1"/>
  <c r="V2143" i="1"/>
  <c r="W2138" i="1"/>
  <c r="V2135" i="1"/>
  <c r="U2132" i="1"/>
  <c r="V2127" i="1"/>
  <c r="U2124" i="1"/>
  <c r="W2122" i="1"/>
  <c r="U2114" i="1"/>
  <c r="W2112" i="1"/>
  <c r="V2107" i="1"/>
  <c r="W2105" i="1"/>
  <c r="W2098" i="1"/>
  <c r="W2096" i="1"/>
  <c r="U2089" i="1"/>
  <c r="W2081" i="1"/>
  <c r="W2073" i="1"/>
  <c r="W2065" i="1"/>
  <c r="W2057" i="1"/>
  <c r="W2049" i="1"/>
  <c r="W2041" i="1"/>
  <c r="U2018" i="1"/>
  <c r="V2018" i="1"/>
  <c r="U2010" i="1"/>
  <c r="V2010" i="1"/>
  <c r="V1990" i="1"/>
  <c r="W1990" i="1"/>
  <c r="U1990" i="1"/>
  <c r="U1986" i="1"/>
  <c r="V1986" i="1"/>
  <c r="W1969" i="1"/>
  <c r="U1969" i="1"/>
  <c r="V1969" i="1"/>
  <c r="W2237" i="1"/>
  <c r="W2221" i="1"/>
  <c r="W2213" i="1"/>
  <c r="W2205" i="1"/>
  <c r="W2197" i="1"/>
  <c r="W2189" i="1"/>
  <c r="W2181" i="1"/>
  <c r="V2178" i="1"/>
  <c r="V2170" i="1"/>
  <c r="W2165" i="1"/>
  <c r="V2162" i="1"/>
  <c r="W2157" i="1"/>
  <c r="V2154" i="1"/>
  <c r="W2149" i="1"/>
  <c r="V2146" i="1"/>
  <c r="W2141" i="1"/>
  <c r="V2138" i="1"/>
  <c r="W2133" i="1"/>
  <c r="W2125" i="1"/>
  <c r="V2122" i="1"/>
  <c r="V2117" i="1"/>
  <c r="V2112" i="1"/>
  <c r="W2110" i="1"/>
  <c r="V2105" i="1"/>
  <c r="V2096" i="1"/>
  <c r="W2094" i="1"/>
  <c r="V2085" i="1"/>
  <c r="W2085" i="1"/>
  <c r="V2077" i="1"/>
  <c r="W2077" i="1"/>
  <c r="V2069" i="1"/>
  <c r="W2069" i="1"/>
  <c r="V2053" i="1"/>
  <c r="W2053" i="1"/>
  <c r="V2045" i="1"/>
  <c r="W2045" i="1"/>
  <c r="V2037" i="1"/>
  <c r="W2037" i="1"/>
  <c r="V2005" i="1"/>
  <c r="W2005" i="1"/>
  <c r="W2001" i="1"/>
  <c r="V2001" i="1"/>
  <c r="W1945" i="1"/>
  <c r="U1945" i="1"/>
  <c r="V1945" i="1"/>
  <c r="W1921" i="1"/>
  <c r="U1921" i="1"/>
  <c r="V1921" i="1"/>
  <c r="W1889" i="1"/>
  <c r="U1889" i="1"/>
  <c r="V1889" i="1"/>
  <c r="W1857" i="1"/>
  <c r="U1857" i="1"/>
  <c r="V1857" i="1"/>
  <c r="W1825" i="1"/>
  <c r="U1825" i="1"/>
  <c r="V1825" i="1"/>
  <c r="W1793" i="1"/>
  <c r="U1793" i="1"/>
  <c r="V1793" i="1"/>
  <c r="W1761" i="1"/>
  <c r="U1761" i="1"/>
  <c r="V1761" i="1"/>
  <c r="W2312" i="1"/>
  <c r="W2304" i="1"/>
  <c r="W2296" i="1"/>
  <c r="W2288" i="1"/>
  <c r="W2280" i="1"/>
  <c r="W2272" i="1"/>
  <c r="W2264" i="1"/>
  <c r="W2256" i="1"/>
  <c r="W2248" i="1"/>
  <c r="W2240" i="1"/>
  <c r="V2237" i="1"/>
  <c r="W2232" i="1"/>
  <c r="W2224" i="1"/>
  <c r="V2221" i="1"/>
  <c r="W2216" i="1"/>
  <c r="V2213" i="1"/>
  <c r="W2208" i="1"/>
  <c r="V2205" i="1"/>
  <c r="W2200" i="1"/>
  <c r="V2197" i="1"/>
  <c r="W2192" i="1"/>
  <c r="V2189" i="1"/>
  <c r="W2184" i="1"/>
  <c r="V2181" i="1"/>
  <c r="W2176" i="1"/>
  <c r="W2168" i="1"/>
  <c r="V2165" i="1"/>
  <c r="W2160" i="1"/>
  <c r="V2157" i="1"/>
  <c r="V2149" i="1"/>
  <c r="V2141" i="1"/>
  <c r="V2133" i="1"/>
  <c r="V2125" i="1"/>
  <c r="U2117" i="1"/>
  <c r="V2110" i="1"/>
  <c r="W2103" i="1"/>
  <c r="V2101" i="1"/>
  <c r="V2094" i="1"/>
  <c r="V2029" i="1"/>
  <c r="W2029" i="1"/>
  <c r="U2025" i="1"/>
  <c r="W2017" i="1"/>
  <c r="W1985" i="1"/>
  <c r="U1985" i="1"/>
  <c r="V1985" i="1"/>
  <c r="V2103" i="1"/>
  <c r="U2101" i="1"/>
  <c r="V2021" i="1"/>
  <c r="W2021" i="1"/>
  <c r="U2017" i="1"/>
  <c r="V2013" i="1"/>
  <c r="W2013" i="1"/>
  <c r="V1998" i="1"/>
  <c r="W1998" i="1"/>
  <c r="U1998" i="1"/>
  <c r="U1978" i="1"/>
  <c r="V1978" i="1"/>
  <c r="W1961" i="1"/>
  <c r="U1961" i="1"/>
  <c r="V1961" i="1"/>
  <c r="W1913" i="1"/>
  <c r="U1913" i="1"/>
  <c r="V1913" i="1"/>
  <c r="W1881" i="1"/>
  <c r="U1881" i="1"/>
  <c r="V1881" i="1"/>
  <c r="W1849" i="1"/>
  <c r="U1849" i="1"/>
  <c r="V1849" i="1"/>
  <c r="W1817" i="1"/>
  <c r="U1817" i="1"/>
  <c r="V1817" i="1"/>
  <c r="W1785" i="1"/>
  <c r="U1785" i="1"/>
  <c r="V1785" i="1"/>
  <c r="W1753" i="1"/>
  <c r="U1753" i="1"/>
  <c r="V1753" i="1"/>
  <c r="W1937" i="1"/>
  <c r="U1937" i="1"/>
  <c r="V1937" i="1"/>
  <c r="V2214" i="1"/>
  <c r="V2206" i="1"/>
  <c r="V2198" i="1"/>
  <c r="V2190" i="1"/>
  <c r="V2182" i="1"/>
  <c r="V2174" i="1"/>
  <c r="V2166" i="1"/>
  <c r="V2158" i="1"/>
  <c r="V2150" i="1"/>
  <c r="V2142" i="1"/>
  <c r="V2134" i="1"/>
  <c r="V2126" i="1"/>
  <c r="V2118" i="1"/>
  <c r="W2095" i="1"/>
  <c r="V2093" i="1"/>
  <c r="W1977" i="1"/>
  <c r="U1977" i="1"/>
  <c r="V1977" i="1"/>
  <c r="W1905" i="1"/>
  <c r="U1905" i="1"/>
  <c r="V1905" i="1"/>
  <c r="W1873" i="1"/>
  <c r="U1873" i="1"/>
  <c r="V1873" i="1"/>
  <c r="W1841" i="1"/>
  <c r="U1841" i="1"/>
  <c r="V1841" i="1"/>
  <c r="W1809" i="1"/>
  <c r="U1809" i="1"/>
  <c r="V1809" i="1"/>
  <c r="W1777" i="1"/>
  <c r="U1777" i="1"/>
  <c r="V1777" i="1"/>
  <c r="V2095" i="1"/>
  <c r="U2093" i="1"/>
  <c r="U2082" i="1"/>
  <c r="V2082" i="1"/>
  <c r="U2074" i="1"/>
  <c r="V2074" i="1"/>
  <c r="U2050" i="1"/>
  <c r="V2050" i="1"/>
  <c r="U2042" i="1"/>
  <c r="V2042" i="1"/>
  <c r="U2034" i="1"/>
  <c r="V2034" i="1"/>
  <c r="V2030" i="1"/>
  <c r="W2026" i="1"/>
  <c r="U2024" i="1"/>
  <c r="V2006" i="1"/>
  <c r="U2006" i="1"/>
  <c r="W1993" i="1"/>
  <c r="V1993" i="1"/>
  <c r="U1970" i="1"/>
  <c r="V1970" i="1"/>
  <c r="W1953" i="1"/>
  <c r="U1953" i="1"/>
  <c r="V1953" i="1"/>
  <c r="U1982" i="1"/>
  <c r="U1974" i="1"/>
  <c r="U1966" i="1"/>
  <c r="U1950" i="1"/>
  <c r="U1942" i="1"/>
  <c r="U1934" i="1"/>
  <c r="U1926" i="1"/>
  <c r="U1918" i="1"/>
  <c r="U1910" i="1"/>
  <c r="U1886" i="1"/>
  <c r="U1878" i="1"/>
  <c r="U1870" i="1"/>
  <c r="U1862" i="1"/>
  <c r="U1854" i="1"/>
  <c r="U1846" i="1"/>
  <c r="U1822" i="1"/>
  <c r="U1814" i="1"/>
  <c r="U1806" i="1"/>
  <c r="U1798" i="1"/>
  <c r="U1790" i="1"/>
  <c r="U1782" i="1"/>
  <c r="U1758" i="1"/>
  <c r="U1750" i="1"/>
  <c r="V1745" i="1"/>
  <c r="U1742" i="1"/>
  <c r="V1737" i="1"/>
  <c r="U1734" i="1"/>
  <c r="V1729" i="1"/>
  <c r="U1726" i="1"/>
  <c r="V1721" i="1"/>
  <c r="V1713" i="1"/>
  <c r="U1710" i="1"/>
  <c r="V1705" i="1"/>
  <c r="U1702" i="1"/>
  <c r="V1697" i="1"/>
  <c r="U1694" i="1"/>
  <c r="V1685" i="1"/>
  <c r="W1681" i="1"/>
  <c r="V1679" i="1"/>
  <c r="U1652" i="1"/>
  <c r="V1644" i="1"/>
  <c r="W1644" i="1"/>
  <c r="U1628" i="1"/>
  <c r="V1628" i="1"/>
  <c r="W1628" i="1"/>
  <c r="U1745" i="1"/>
  <c r="U1737" i="1"/>
  <c r="U1729" i="1"/>
  <c r="V1639" i="1"/>
  <c r="W1639" i="1"/>
  <c r="W1722" i="1"/>
  <c r="W1706" i="1"/>
  <c r="W1698" i="1"/>
  <c r="U1641" i="1"/>
  <c r="V1641" i="1"/>
  <c r="W1641" i="1"/>
  <c r="W1997" i="1"/>
  <c r="W1989" i="1"/>
  <c r="W1981" i="1"/>
  <c r="W1973" i="1"/>
  <c r="W1965" i="1"/>
  <c r="W1957" i="1"/>
  <c r="V1954" i="1"/>
  <c r="W1949" i="1"/>
  <c r="V1946" i="1"/>
  <c r="W1941" i="1"/>
  <c r="V1938" i="1"/>
  <c r="W1933" i="1"/>
  <c r="V1930" i="1"/>
  <c r="W1925" i="1"/>
  <c r="V1922" i="1"/>
  <c r="W1917" i="1"/>
  <c r="V1914" i="1"/>
  <c r="W1909" i="1"/>
  <c r="V1906" i="1"/>
  <c r="W1901" i="1"/>
  <c r="V1898" i="1"/>
  <c r="W1893" i="1"/>
  <c r="V1890" i="1"/>
  <c r="W1885" i="1"/>
  <c r="V1882" i="1"/>
  <c r="W1877" i="1"/>
  <c r="V1874" i="1"/>
  <c r="W1869" i="1"/>
  <c r="V1866" i="1"/>
  <c r="W1861" i="1"/>
  <c r="V1858" i="1"/>
  <c r="W1853" i="1"/>
  <c r="V1850" i="1"/>
  <c r="W1845" i="1"/>
  <c r="V1842" i="1"/>
  <c r="W1837" i="1"/>
  <c r="V1834" i="1"/>
  <c r="W1829" i="1"/>
  <c r="V1826" i="1"/>
  <c r="W1821" i="1"/>
  <c r="V1818" i="1"/>
  <c r="W1813" i="1"/>
  <c r="V1810" i="1"/>
  <c r="W1805" i="1"/>
  <c r="V1802" i="1"/>
  <c r="W1797" i="1"/>
  <c r="V1794" i="1"/>
  <c r="W1789" i="1"/>
  <c r="V1786" i="1"/>
  <c r="W1781" i="1"/>
  <c r="V1778" i="1"/>
  <c r="W1773" i="1"/>
  <c r="V1770" i="1"/>
  <c r="W1765" i="1"/>
  <c r="V1762" i="1"/>
  <c r="W1757" i="1"/>
  <c r="V1754" i="1"/>
  <c r="W1749" i="1"/>
  <c r="V1746" i="1"/>
  <c r="W1741" i="1"/>
  <c r="V1738" i="1"/>
  <c r="W1733" i="1"/>
  <c r="V1730" i="1"/>
  <c r="W1725" i="1"/>
  <c r="V1722" i="1"/>
  <c r="W1717" i="1"/>
  <c r="V1706" i="1"/>
  <c r="V1698" i="1"/>
  <c r="U1688" i="1"/>
  <c r="W1684" i="1"/>
  <c r="V1673" i="1"/>
  <c r="U1671" i="1"/>
  <c r="W1669" i="1"/>
  <c r="U1663" i="1"/>
  <c r="W1661" i="1"/>
  <c r="W1653" i="1"/>
  <c r="W1645" i="1"/>
  <c r="W1928" i="1"/>
  <c r="W1920" i="1"/>
  <c r="W1912" i="1"/>
  <c r="W1904" i="1"/>
  <c r="W1896" i="1"/>
  <c r="W1888" i="1"/>
  <c r="W1880" i="1"/>
  <c r="W1872" i="1"/>
  <c r="W1864" i="1"/>
  <c r="W1856" i="1"/>
  <c r="W1848" i="1"/>
  <c r="W1840" i="1"/>
  <c r="W1832" i="1"/>
  <c r="W1824" i="1"/>
  <c r="W1816" i="1"/>
  <c r="W1808" i="1"/>
  <c r="W1800" i="1"/>
  <c r="W1792" i="1"/>
  <c r="W1784" i="1"/>
  <c r="W1776" i="1"/>
  <c r="W1768" i="1"/>
  <c r="W1760" i="1"/>
  <c r="W1752" i="1"/>
  <c r="W1744" i="1"/>
  <c r="W1736" i="1"/>
  <c r="W1728" i="1"/>
  <c r="W1720" i="1"/>
  <c r="W1712" i="1"/>
  <c r="W1704" i="1"/>
  <c r="W1696" i="1"/>
  <c r="U1684" i="1"/>
  <c r="V1669" i="1"/>
  <c r="U1667" i="1"/>
  <c r="W1667" i="1"/>
  <c r="U1665" i="1"/>
  <c r="W1665" i="1"/>
  <c r="V1661" i="1"/>
  <c r="U1659" i="1"/>
  <c r="W1659" i="1"/>
  <c r="U1657" i="1"/>
  <c r="W1657" i="1"/>
  <c r="V1653" i="1"/>
  <c r="U1649" i="1"/>
  <c r="W1649" i="1"/>
  <c r="V1645" i="1"/>
  <c r="U1636" i="1"/>
  <c r="V1636" i="1"/>
  <c r="W1636" i="1"/>
  <c r="U1620" i="1"/>
  <c r="V1620" i="1"/>
  <c r="W1620" i="1"/>
  <c r="V1631" i="1"/>
  <c r="W1631" i="1"/>
  <c r="W1982" i="1"/>
  <c r="W1974" i="1"/>
  <c r="W1966" i="1"/>
  <c r="W1950" i="1"/>
  <c r="W1942" i="1"/>
  <c r="W1934" i="1"/>
  <c r="W1926" i="1"/>
  <c r="W1918" i="1"/>
  <c r="W1910" i="1"/>
  <c r="W1886" i="1"/>
  <c r="W1878" i="1"/>
  <c r="W1870" i="1"/>
  <c r="W1862" i="1"/>
  <c r="W1854" i="1"/>
  <c r="W1846" i="1"/>
  <c r="W1822" i="1"/>
  <c r="W1814" i="1"/>
  <c r="W1806" i="1"/>
  <c r="W1798" i="1"/>
  <c r="W1790" i="1"/>
  <c r="W1782" i="1"/>
  <c r="W1758" i="1"/>
  <c r="W1750" i="1"/>
  <c r="W1742" i="1"/>
  <c r="W1734" i="1"/>
  <c r="W1726" i="1"/>
  <c r="W1710" i="1"/>
  <c r="W1702" i="1"/>
  <c r="W1694" i="1"/>
  <c r="U1691" i="1"/>
  <c r="U1676" i="1"/>
  <c r="W1672" i="1"/>
  <c r="W1685" i="1"/>
  <c r="W1652" i="1"/>
  <c r="V1597" i="1"/>
  <c r="V1589" i="1"/>
  <c r="V1581" i="1"/>
  <c r="V1573" i="1"/>
  <c r="V1565" i="1"/>
  <c r="V1557" i="1"/>
  <c r="V1549" i="1"/>
  <c r="V1541" i="1"/>
  <c r="V1533" i="1"/>
  <c r="V1525" i="1"/>
  <c r="V1517" i="1"/>
  <c r="V1509" i="1"/>
  <c r="V1501" i="1"/>
  <c r="V1493" i="1"/>
  <c r="V1485" i="1"/>
  <c r="V1477" i="1"/>
  <c r="V1449" i="1"/>
  <c r="U1444" i="1"/>
  <c r="V1442" i="1"/>
  <c r="W1435" i="1"/>
  <c r="U1425" i="1"/>
  <c r="V1423" i="1"/>
  <c r="W1416" i="1"/>
  <c r="W1409" i="1"/>
  <c r="V1404" i="1"/>
  <c r="V1387" i="1"/>
  <c r="W1387" i="1"/>
  <c r="U1368" i="1"/>
  <c r="V1368" i="1"/>
  <c r="W1368" i="1"/>
  <c r="U1304" i="1"/>
  <c r="V1304" i="1"/>
  <c r="W1304" i="1"/>
  <c r="W1643" i="1"/>
  <c r="W1635" i="1"/>
  <c r="W1627" i="1"/>
  <c r="W1619" i="1"/>
  <c r="W1611" i="1"/>
  <c r="W1603" i="1"/>
  <c r="W1595" i="1"/>
  <c r="W1587" i="1"/>
  <c r="W1579" i="1"/>
  <c r="U1573" i="1"/>
  <c r="W1571" i="1"/>
  <c r="U1565" i="1"/>
  <c r="W1563" i="1"/>
  <c r="U1557" i="1"/>
  <c r="W1555" i="1"/>
  <c r="U1549" i="1"/>
  <c r="W1547" i="1"/>
  <c r="U1541" i="1"/>
  <c r="W1539" i="1"/>
  <c r="W1531" i="1"/>
  <c r="W1523" i="1"/>
  <c r="W1515" i="1"/>
  <c r="U1509" i="1"/>
  <c r="W1507" i="1"/>
  <c r="W1499" i="1"/>
  <c r="U1493" i="1"/>
  <c r="W1491" i="1"/>
  <c r="U1485" i="1"/>
  <c r="W1483" i="1"/>
  <c r="U1477" i="1"/>
  <c r="W1475" i="1"/>
  <c r="W1467" i="1"/>
  <c r="W1452" i="1"/>
  <c r="U1449" i="1"/>
  <c r="U1442" i="1"/>
  <c r="U1435" i="1"/>
  <c r="U1423" i="1"/>
  <c r="V1416" i="1"/>
  <c r="U1404" i="1"/>
  <c r="V1398" i="1"/>
  <c r="U1374" i="1"/>
  <c r="W1374" i="1"/>
  <c r="U1328" i="1"/>
  <c r="V1328" i="1"/>
  <c r="W1328" i="1"/>
  <c r="U1376" i="1"/>
  <c r="V1376" i="1"/>
  <c r="W1376" i="1"/>
  <c r="U1352" i="1"/>
  <c r="V1352" i="1"/>
  <c r="W1352" i="1"/>
  <c r="W1633" i="1"/>
  <c r="W1625" i="1"/>
  <c r="W1617" i="1"/>
  <c r="W1601" i="1"/>
  <c r="W1593" i="1"/>
  <c r="W1585" i="1"/>
  <c r="W1577" i="1"/>
  <c r="W1569" i="1"/>
  <c r="W1553" i="1"/>
  <c r="W1545" i="1"/>
  <c r="W1537" i="1"/>
  <c r="W1529" i="1"/>
  <c r="W1521" i="1"/>
  <c r="W1513" i="1"/>
  <c r="W1505" i="1"/>
  <c r="W1497" i="1"/>
  <c r="W1489" i="1"/>
  <c r="W1481" i="1"/>
  <c r="W1473" i="1"/>
  <c r="V1470" i="1"/>
  <c r="V1462" i="1"/>
  <c r="V1457" i="1"/>
  <c r="V1450" i="1"/>
  <c r="W1443" i="1"/>
  <c r="U1438" i="1"/>
  <c r="W1424" i="1"/>
  <c r="V1412" i="1"/>
  <c r="U1382" i="1"/>
  <c r="W1382" i="1"/>
  <c r="W1380" i="1"/>
  <c r="U1380" i="1"/>
  <c r="U1312" i="1"/>
  <c r="V1312" i="1"/>
  <c r="W1312" i="1"/>
  <c r="V1633" i="1"/>
  <c r="V1625" i="1"/>
  <c r="V1617" i="1"/>
  <c r="W1612" i="1"/>
  <c r="W1604" i="1"/>
  <c r="V1601" i="1"/>
  <c r="W1596" i="1"/>
  <c r="V1593" i="1"/>
  <c r="W1588" i="1"/>
  <c r="V1585" i="1"/>
  <c r="V1577" i="1"/>
  <c r="V1569" i="1"/>
  <c r="W1564" i="1"/>
  <c r="W1556" i="1"/>
  <c r="W1548" i="1"/>
  <c r="W1540" i="1"/>
  <c r="W1532" i="1"/>
  <c r="W1524" i="1"/>
  <c r="W1500" i="1"/>
  <c r="W1492" i="1"/>
  <c r="W1484" i="1"/>
  <c r="W1476" i="1"/>
  <c r="W1468" i="1"/>
  <c r="W1460" i="1"/>
  <c r="U1443" i="1"/>
  <c r="W1441" i="1"/>
  <c r="W1434" i="1"/>
  <c r="V1424" i="1"/>
  <c r="W1415" i="1"/>
  <c r="W1401" i="1"/>
  <c r="W1399" i="1"/>
  <c r="V1388" i="1"/>
  <c r="U1384" i="1"/>
  <c r="V1384" i="1"/>
  <c r="W1384" i="1"/>
  <c r="U1336" i="1"/>
  <c r="V1336" i="1"/>
  <c r="W1336" i="1"/>
  <c r="W1623" i="1"/>
  <c r="W1615" i="1"/>
  <c r="V1612" i="1"/>
  <c r="W1607" i="1"/>
  <c r="V1604" i="1"/>
  <c r="W1599" i="1"/>
  <c r="V1596" i="1"/>
  <c r="W1591" i="1"/>
  <c r="V1588" i="1"/>
  <c r="W1583" i="1"/>
  <c r="W1575" i="1"/>
  <c r="W1567" i="1"/>
  <c r="V1564" i="1"/>
  <c r="W1559" i="1"/>
  <c r="V1556" i="1"/>
  <c r="W1551" i="1"/>
  <c r="V1548" i="1"/>
  <c r="W1543" i="1"/>
  <c r="V1540" i="1"/>
  <c r="W1535" i="1"/>
  <c r="V1532" i="1"/>
  <c r="W1527" i="1"/>
  <c r="V1524" i="1"/>
  <c r="W1519" i="1"/>
  <c r="W1511" i="1"/>
  <c r="W1503" i="1"/>
  <c r="V1500" i="1"/>
  <c r="W1495" i="1"/>
  <c r="V1492" i="1"/>
  <c r="W1487" i="1"/>
  <c r="V1484" i="1"/>
  <c r="W1479" i="1"/>
  <c r="V1476" i="1"/>
  <c r="W1471" i="1"/>
  <c r="V1468" i="1"/>
  <c r="W1463" i="1"/>
  <c r="V1460" i="1"/>
  <c r="W1458" i="1"/>
  <c r="V1441" i="1"/>
  <c r="V1434" i="1"/>
  <c r="W1427" i="1"/>
  <c r="V1415" i="1"/>
  <c r="W1408" i="1"/>
  <c r="V1401" i="1"/>
  <c r="V1399" i="1"/>
  <c r="W1451" i="1"/>
  <c r="U1446" i="1"/>
  <c r="W1432" i="1"/>
  <c r="U1427" i="1"/>
  <c r="V1408" i="1"/>
  <c r="V1406" i="1"/>
  <c r="W1391" i="1"/>
  <c r="U1360" i="1"/>
  <c r="V1360" i="1"/>
  <c r="W1360" i="1"/>
  <c r="U1320" i="1"/>
  <c r="V1320" i="1"/>
  <c r="W1320" i="1"/>
  <c r="V1395" i="1"/>
  <c r="W1395" i="1"/>
  <c r="U1366" i="1"/>
  <c r="W1366" i="1"/>
  <c r="U1344" i="1"/>
  <c r="V1344" i="1"/>
  <c r="W1344" i="1"/>
  <c r="V1356" i="1"/>
  <c r="W1351" i="1"/>
  <c r="V1348" i="1"/>
  <c r="W1343" i="1"/>
  <c r="V1340" i="1"/>
  <c r="W1335" i="1"/>
  <c r="V1332" i="1"/>
  <c r="W1327" i="1"/>
  <c r="W1319" i="1"/>
  <c r="W1311" i="1"/>
  <c r="W1295" i="1"/>
  <c r="W1287" i="1"/>
  <c r="U1129" i="1"/>
  <c r="V1124" i="1"/>
  <c r="U1121" i="1"/>
  <c r="V1116" i="1"/>
  <c r="U1113" i="1"/>
  <c r="U1105" i="1"/>
  <c r="V1100" i="1"/>
  <c r="U1097" i="1"/>
  <c r="V1092" i="1"/>
  <c r="U1089" i="1"/>
  <c r="V1084" i="1"/>
  <c r="U1081" i="1"/>
  <c r="U1076" i="1"/>
  <c r="U1069" i="1"/>
  <c r="V1062" i="1"/>
  <c r="V1050" i="1"/>
  <c r="V1048" i="1"/>
  <c r="V1043" i="1"/>
  <c r="W1037" i="1"/>
  <c r="U1028" i="1"/>
  <c r="V1026" i="1"/>
  <c r="V1018" i="1"/>
  <c r="V1012" i="1"/>
  <c r="V1010" i="1"/>
  <c r="V1004" i="1"/>
  <c r="V1002" i="1"/>
  <c r="V996" i="1"/>
  <c r="V978" i="1"/>
  <c r="V970" i="1"/>
  <c r="U966" i="1"/>
  <c r="V966" i="1"/>
  <c r="W966" i="1"/>
  <c r="W897" i="1"/>
  <c r="U897" i="1"/>
  <c r="V897" i="1"/>
  <c r="U885" i="1"/>
  <c r="V885" i="1"/>
  <c r="W885" i="1"/>
  <c r="U847" i="1"/>
  <c r="V847" i="1"/>
  <c r="W847" i="1"/>
  <c r="U827" i="1"/>
  <c r="V827" i="1"/>
  <c r="W827" i="1"/>
  <c r="W756" i="1"/>
  <c r="U756" i="1"/>
  <c r="V756" i="1"/>
  <c r="U734" i="1"/>
  <c r="V734" i="1"/>
  <c r="W734" i="1"/>
  <c r="U1372" i="1"/>
  <c r="U1364" i="1"/>
  <c r="U1356" i="1"/>
  <c r="V1327" i="1"/>
  <c r="V1319" i="1"/>
  <c r="V1311" i="1"/>
  <c r="V1295" i="1"/>
  <c r="V1287" i="1"/>
  <c r="U1124" i="1"/>
  <c r="U1116" i="1"/>
  <c r="U1100" i="1"/>
  <c r="U1092" i="1"/>
  <c r="W1090" i="1"/>
  <c r="U1084" i="1"/>
  <c r="W1082" i="1"/>
  <c r="V1074" i="1"/>
  <c r="W1065" i="1"/>
  <c r="U1062" i="1"/>
  <c r="U1048" i="1"/>
  <c r="W1046" i="1"/>
  <c r="U1037" i="1"/>
  <c r="V1022" i="1"/>
  <c r="W1022" i="1"/>
  <c r="V1014" i="1"/>
  <c r="W1014" i="1"/>
  <c r="U1012" i="1"/>
  <c r="V1006" i="1"/>
  <c r="W1006" i="1"/>
  <c r="V998" i="1"/>
  <c r="W998" i="1"/>
  <c r="V990" i="1"/>
  <c r="V982" i="1"/>
  <c r="W982" i="1"/>
  <c r="V974" i="1"/>
  <c r="W974" i="1"/>
  <c r="U950" i="1"/>
  <c r="V950" i="1"/>
  <c r="W950" i="1"/>
  <c r="U934" i="1"/>
  <c r="V934" i="1"/>
  <c r="W934" i="1"/>
  <c r="U918" i="1"/>
  <c r="V918" i="1"/>
  <c r="W918" i="1"/>
  <c r="U892" i="1"/>
  <c r="V892" i="1"/>
  <c r="W892" i="1"/>
  <c r="U805" i="1"/>
  <c r="W805" i="1"/>
  <c r="V805" i="1"/>
  <c r="V945" i="1"/>
  <c r="W945" i="1"/>
  <c r="V929" i="1"/>
  <c r="W929" i="1"/>
  <c r="W1296" i="1"/>
  <c r="W1272" i="1"/>
  <c r="W1264" i="1"/>
  <c r="W1256" i="1"/>
  <c r="W1248" i="1"/>
  <c r="W1240" i="1"/>
  <c r="W1232" i="1"/>
  <c r="W1208" i="1"/>
  <c r="W1200" i="1"/>
  <c r="W1192" i="1"/>
  <c r="W1184" i="1"/>
  <c r="W1176" i="1"/>
  <c r="W1168" i="1"/>
  <c r="W1144" i="1"/>
  <c r="W1136" i="1"/>
  <c r="W1128" i="1"/>
  <c r="W1120" i="1"/>
  <c r="W1104" i="1"/>
  <c r="W1096" i="1"/>
  <c r="W1088" i="1"/>
  <c r="U1077" i="1"/>
  <c r="W1075" i="1"/>
  <c r="W1068" i="1"/>
  <c r="V1058" i="1"/>
  <c r="V1056" i="1"/>
  <c r="W1049" i="1"/>
  <c r="W1042" i="1"/>
  <c r="U1029" i="1"/>
  <c r="W1027" i="1"/>
  <c r="V1025" i="1"/>
  <c r="V1017" i="1"/>
  <c r="V1009" i="1"/>
  <c r="V1001" i="1"/>
  <c r="V993" i="1"/>
  <c r="V985" i="1"/>
  <c r="V977" i="1"/>
  <c r="V969" i="1"/>
  <c r="U954" i="1"/>
  <c r="V954" i="1"/>
  <c r="U938" i="1"/>
  <c r="V938" i="1"/>
  <c r="U911" i="1"/>
  <c r="V911" i="1"/>
  <c r="W911" i="1"/>
  <c r="V878" i="1"/>
  <c r="U878" i="1"/>
  <c r="W878" i="1"/>
  <c r="U859" i="1"/>
  <c r="V859" i="1"/>
  <c r="W859" i="1"/>
  <c r="U829" i="1"/>
  <c r="V829" i="1"/>
  <c r="W829" i="1"/>
  <c r="U783" i="1"/>
  <c r="W783" i="1"/>
  <c r="V783" i="1"/>
  <c r="W1379" i="1"/>
  <c r="W1371" i="1"/>
  <c r="W1363" i="1"/>
  <c r="W1355" i="1"/>
  <c r="W1347" i="1"/>
  <c r="W1339" i="1"/>
  <c r="W1331" i="1"/>
  <c r="W1323" i="1"/>
  <c r="W1315" i="1"/>
  <c r="W1307" i="1"/>
  <c r="W1299" i="1"/>
  <c r="V1296" i="1"/>
  <c r="W1291" i="1"/>
  <c r="W1283" i="1"/>
  <c r="W1275" i="1"/>
  <c r="V1272" i="1"/>
  <c r="W1267" i="1"/>
  <c r="V1264" i="1"/>
  <c r="W1259" i="1"/>
  <c r="V1256" i="1"/>
  <c r="W1251" i="1"/>
  <c r="V1248" i="1"/>
  <c r="W1243" i="1"/>
  <c r="V1240" i="1"/>
  <c r="W1235" i="1"/>
  <c r="V1232" i="1"/>
  <c r="W1227" i="1"/>
  <c r="W1219" i="1"/>
  <c r="W1211" i="1"/>
  <c r="V1208" i="1"/>
  <c r="W1203" i="1"/>
  <c r="V1200" i="1"/>
  <c r="W1195" i="1"/>
  <c r="V1192" i="1"/>
  <c r="W1187" i="1"/>
  <c r="V1184" i="1"/>
  <c r="W1179" i="1"/>
  <c r="V1176" i="1"/>
  <c r="W1171" i="1"/>
  <c r="V1168" i="1"/>
  <c r="W1163" i="1"/>
  <c r="W1155" i="1"/>
  <c r="W1147" i="1"/>
  <c r="V1144" i="1"/>
  <c r="W1139" i="1"/>
  <c r="V1136" i="1"/>
  <c r="W1131" i="1"/>
  <c r="V1128" i="1"/>
  <c r="W1123" i="1"/>
  <c r="V1120" i="1"/>
  <c r="W1115" i="1"/>
  <c r="W1107" i="1"/>
  <c r="V1104" i="1"/>
  <c r="V1096" i="1"/>
  <c r="V1088" i="1"/>
  <c r="V1075" i="1"/>
  <c r="V1068" i="1"/>
  <c r="W1061" i="1"/>
  <c r="V1049" i="1"/>
  <c r="W1038" i="1"/>
  <c r="U866" i="1"/>
  <c r="V866" i="1"/>
  <c r="W866" i="1"/>
  <c r="U785" i="1"/>
  <c r="W785" i="1"/>
  <c r="V785" i="1"/>
  <c r="W1358" i="1"/>
  <c r="W1066" i="1"/>
  <c r="U1061" i="1"/>
  <c r="U1038" i="1"/>
  <c r="W1034" i="1"/>
  <c r="U1019" i="1"/>
  <c r="V1019" i="1"/>
  <c r="U1011" i="1"/>
  <c r="V1011" i="1"/>
  <c r="U1003" i="1"/>
  <c r="V1003" i="1"/>
  <c r="U995" i="1"/>
  <c r="V995" i="1"/>
  <c r="U987" i="1"/>
  <c r="V987" i="1"/>
  <c r="U979" i="1"/>
  <c r="V979" i="1"/>
  <c r="U971" i="1"/>
  <c r="V971" i="1"/>
  <c r="U958" i="1"/>
  <c r="V958" i="1"/>
  <c r="W958" i="1"/>
  <c r="U942" i="1"/>
  <c r="V942" i="1"/>
  <c r="W942" i="1"/>
  <c r="U926" i="1"/>
  <c r="V926" i="1"/>
  <c r="W926" i="1"/>
  <c r="V953" i="1"/>
  <c r="W953" i="1"/>
  <c r="V937" i="1"/>
  <c r="W937" i="1"/>
  <c r="V921" i="1"/>
  <c r="W921" i="1"/>
  <c r="W1069" i="1"/>
  <c r="W1043" i="1"/>
  <c r="W1026" i="1"/>
  <c r="W1010" i="1"/>
  <c r="W1002" i="1"/>
  <c r="W978" i="1"/>
  <c r="W970" i="1"/>
  <c r="U964" i="1"/>
  <c r="U946" i="1"/>
  <c r="V946" i="1"/>
  <c r="U825" i="1"/>
  <c r="W825" i="1"/>
  <c r="V825" i="1"/>
  <c r="V930" i="1"/>
  <c r="V922" i="1"/>
  <c r="V905" i="1"/>
  <c r="V900" i="1"/>
  <c r="V893" i="1"/>
  <c r="W886" i="1"/>
  <c r="V874" i="1"/>
  <c r="W867" i="1"/>
  <c r="V855" i="1"/>
  <c r="V834" i="1"/>
  <c r="U809" i="1"/>
  <c r="W809" i="1"/>
  <c r="U807" i="1"/>
  <c r="W807" i="1"/>
  <c r="W787" i="1"/>
  <c r="U787" i="1"/>
  <c r="U751" i="1"/>
  <c r="V751" i="1"/>
  <c r="W751" i="1"/>
  <c r="W910" i="1"/>
  <c r="U905" i="1"/>
  <c r="W891" i="1"/>
  <c r="U886" i="1"/>
  <c r="V867" i="1"/>
  <c r="V865" i="1"/>
  <c r="W846" i="1"/>
  <c r="W828" i="1"/>
  <c r="U815" i="1"/>
  <c r="W815" i="1"/>
  <c r="U789" i="1"/>
  <c r="W789" i="1"/>
  <c r="U769" i="1"/>
  <c r="W769" i="1"/>
  <c r="U767" i="1"/>
  <c r="W767" i="1"/>
  <c r="V719" i="1"/>
  <c r="U719" i="1"/>
  <c r="W719" i="1"/>
  <c r="U793" i="1"/>
  <c r="W793" i="1"/>
  <c r="W771" i="1"/>
  <c r="U771" i="1"/>
  <c r="U692" i="1"/>
  <c r="W692" i="1"/>
  <c r="V692" i="1"/>
  <c r="U622" i="1"/>
  <c r="V622" i="1"/>
  <c r="W622" i="1"/>
  <c r="V540" i="1"/>
  <c r="W540" i="1"/>
  <c r="U540" i="1"/>
  <c r="W513" i="1"/>
  <c r="U513" i="1"/>
  <c r="V513" i="1"/>
  <c r="W497" i="1"/>
  <c r="U497" i="1"/>
  <c r="V497" i="1"/>
  <c r="W481" i="1"/>
  <c r="U481" i="1"/>
  <c r="V481" i="1"/>
  <c r="W465" i="1"/>
  <c r="U465" i="1"/>
  <c r="V465" i="1"/>
  <c r="V415" i="1"/>
  <c r="U415" i="1"/>
  <c r="W415" i="1"/>
  <c r="V963" i="1"/>
  <c r="V955" i="1"/>
  <c r="V947" i="1"/>
  <c r="V939" i="1"/>
  <c r="V931" i="1"/>
  <c r="V923" i="1"/>
  <c r="V908" i="1"/>
  <c r="V901" i="1"/>
  <c r="W894" i="1"/>
  <c r="W887" i="1"/>
  <c r="V882" i="1"/>
  <c r="W875" i="1"/>
  <c r="W868" i="1"/>
  <c r="V863" i="1"/>
  <c r="W861" i="1"/>
  <c r="V849" i="1"/>
  <c r="V844" i="1"/>
  <c r="W842" i="1"/>
  <c r="V837" i="1"/>
  <c r="W835" i="1"/>
  <c r="W818" i="1"/>
  <c r="W795" i="1"/>
  <c r="U795" i="1"/>
  <c r="U736" i="1"/>
  <c r="V736" i="1"/>
  <c r="W736" i="1"/>
  <c r="U694" i="1"/>
  <c r="V694" i="1"/>
  <c r="W694" i="1"/>
  <c r="W553" i="1"/>
  <c r="U553" i="1"/>
  <c r="V553" i="1"/>
  <c r="W899" i="1"/>
  <c r="U894" i="1"/>
  <c r="V887" i="1"/>
  <c r="V875" i="1"/>
  <c r="V873" i="1"/>
  <c r="V868" i="1"/>
  <c r="V861" i="1"/>
  <c r="W854" i="1"/>
  <c r="U849" i="1"/>
  <c r="V842" i="1"/>
  <c r="V835" i="1"/>
  <c r="V831" i="1"/>
  <c r="U820" i="1"/>
  <c r="V818" i="1"/>
  <c r="U810" i="1"/>
  <c r="U797" i="1"/>
  <c r="W797" i="1"/>
  <c r="U777" i="1"/>
  <c r="W777" i="1"/>
  <c r="U775" i="1"/>
  <c r="W775" i="1"/>
  <c r="W698" i="1"/>
  <c r="U698" i="1"/>
  <c r="V698" i="1"/>
  <c r="U679" i="1"/>
  <c r="V679" i="1"/>
  <c r="W679" i="1"/>
  <c r="V899" i="1"/>
  <c r="U873" i="1"/>
  <c r="U854" i="1"/>
  <c r="U833" i="1"/>
  <c r="W833" i="1"/>
  <c r="U831" i="1"/>
  <c r="U801" i="1"/>
  <c r="W801" i="1"/>
  <c r="U799" i="1"/>
  <c r="W799" i="1"/>
  <c r="W779" i="1"/>
  <c r="U779" i="1"/>
  <c r="U761" i="1"/>
  <c r="W761" i="1"/>
  <c r="U654" i="1"/>
  <c r="V654" i="1"/>
  <c r="W654" i="1"/>
  <c r="W803" i="1"/>
  <c r="U803" i="1"/>
  <c r="U781" i="1"/>
  <c r="W781" i="1"/>
  <c r="V763" i="1"/>
  <c r="W763" i="1"/>
  <c r="U763" i="1"/>
  <c r="U732" i="1"/>
  <c r="W732" i="1"/>
  <c r="V732" i="1"/>
  <c r="U590" i="1"/>
  <c r="V590" i="1"/>
  <c r="W590" i="1"/>
  <c r="U753" i="1"/>
  <c r="U744" i="1"/>
  <c r="V742" i="1"/>
  <c r="V738" i="1"/>
  <c r="U727" i="1"/>
  <c r="U712" i="1"/>
  <c r="V710" i="1"/>
  <c r="V706" i="1"/>
  <c r="W687" i="1"/>
  <c r="V677" i="1"/>
  <c r="U669" i="1"/>
  <c r="U650" i="1"/>
  <c r="V650" i="1"/>
  <c r="W650" i="1"/>
  <c r="V629" i="1"/>
  <c r="W629" i="1"/>
  <c r="U618" i="1"/>
  <c r="V618" i="1"/>
  <c r="W618" i="1"/>
  <c r="V597" i="1"/>
  <c r="W597" i="1"/>
  <c r="U586" i="1"/>
  <c r="V586" i="1"/>
  <c r="W586" i="1"/>
  <c r="U567" i="1"/>
  <c r="V567" i="1"/>
  <c r="W545" i="1"/>
  <c r="V545" i="1"/>
  <c r="U545" i="1"/>
  <c r="U527" i="1"/>
  <c r="V527" i="1"/>
  <c r="W527" i="1"/>
  <c r="U708" i="1"/>
  <c r="W708" i="1"/>
  <c r="U663" i="1"/>
  <c r="V663" i="1"/>
  <c r="U646" i="1"/>
  <c r="V646" i="1"/>
  <c r="U614" i="1"/>
  <c r="V614" i="1"/>
  <c r="U582" i="1"/>
  <c r="V582" i="1"/>
  <c r="U571" i="1"/>
  <c r="W571" i="1"/>
  <c r="V571" i="1"/>
  <c r="U541" i="1"/>
  <c r="V541" i="1"/>
  <c r="V533" i="1"/>
  <c r="W533" i="1"/>
  <c r="U533" i="1"/>
  <c r="W521" i="1"/>
  <c r="U521" i="1"/>
  <c r="V521" i="1"/>
  <c r="W449" i="1"/>
  <c r="U449" i="1"/>
  <c r="V449" i="1"/>
  <c r="U400" i="1"/>
  <c r="V400" i="1"/>
  <c r="W400" i="1"/>
  <c r="W759" i="1"/>
  <c r="W754" i="1"/>
  <c r="V730" i="1"/>
  <c r="W728" i="1"/>
  <c r="U702" i="1"/>
  <c r="V702" i="1"/>
  <c r="U700" i="1"/>
  <c r="W700" i="1"/>
  <c r="U658" i="1"/>
  <c r="V658" i="1"/>
  <c r="W658" i="1"/>
  <c r="V637" i="1"/>
  <c r="W637" i="1"/>
  <c r="U626" i="1"/>
  <c r="V626" i="1"/>
  <c r="W626" i="1"/>
  <c r="V605" i="1"/>
  <c r="W605" i="1"/>
  <c r="U594" i="1"/>
  <c r="V594" i="1"/>
  <c r="W594" i="1"/>
  <c r="V502" i="1"/>
  <c r="W502" i="1"/>
  <c r="U502" i="1"/>
  <c r="W765" i="1"/>
  <c r="W757" i="1"/>
  <c r="U743" i="1"/>
  <c r="V726" i="1"/>
  <c r="V722" i="1"/>
  <c r="W720" i="1"/>
  <c r="U711" i="1"/>
  <c r="V682" i="1"/>
  <c r="V666" i="1"/>
  <c r="W666" i="1"/>
  <c r="U662" i="1"/>
  <c r="V662" i="1"/>
  <c r="U634" i="1"/>
  <c r="V634" i="1"/>
  <c r="W634" i="1"/>
  <c r="V613" i="1"/>
  <c r="W613" i="1"/>
  <c r="U602" i="1"/>
  <c r="V602" i="1"/>
  <c r="W602" i="1"/>
  <c r="V581" i="1"/>
  <c r="W581" i="1"/>
  <c r="W525" i="1"/>
  <c r="U525" i="1"/>
  <c r="V525" i="1"/>
  <c r="V518" i="1"/>
  <c r="W518" i="1"/>
  <c r="U518" i="1"/>
  <c r="W439" i="1"/>
  <c r="U439" i="1"/>
  <c r="V439" i="1"/>
  <c r="V296" i="1"/>
  <c r="U296" i="1"/>
  <c r="W296" i="1"/>
  <c r="W735" i="1"/>
  <c r="U724" i="1"/>
  <c r="W724" i="1"/>
  <c r="V720" i="1"/>
  <c r="W718" i="1"/>
  <c r="U684" i="1"/>
  <c r="W684" i="1"/>
  <c r="V674" i="1"/>
  <c r="W674" i="1"/>
  <c r="U670" i="1"/>
  <c r="V670" i="1"/>
  <c r="U630" i="1"/>
  <c r="V630" i="1"/>
  <c r="U598" i="1"/>
  <c r="V598" i="1"/>
  <c r="U333" i="1"/>
  <c r="W333" i="1"/>
  <c r="V333" i="1"/>
  <c r="V750" i="1"/>
  <c r="U735" i="1"/>
  <c r="V718" i="1"/>
  <c r="U678" i="1"/>
  <c r="V678" i="1"/>
  <c r="V653" i="1"/>
  <c r="W653" i="1"/>
  <c r="U642" i="1"/>
  <c r="V642" i="1"/>
  <c r="W642" i="1"/>
  <c r="V621" i="1"/>
  <c r="W621" i="1"/>
  <c r="U610" i="1"/>
  <c r="V610" i="1"/>
  <c r="W610" i="1"/>
  <c r="V589" i="1"/>
  <c r="W589" i="1"/>
  <c r="U578" i="1"/>
  <c r="V578" i="1"/>
  <c r="W578" i="1"/>
  <c r="V559" i="1"/>
  <c r="W559" i="1"/>
  <c r="U559" i="1"/>
  <c r="V517" i="1"/>
  <c r="W517" i="1"/>
  <c r="U517" i="1"/>
  <c r="V510" i="1"/>
  <c r="W510" i="1"/>
  <c r="U510" i="1"/>
  <c r="W457" i="1"/>
  <c r="U457" i="1"/>
  <c r="V457" i="1"/>
  <c r="U748" i="1"/>
  <c r="W748" i="1"/>
  <c r="U716" i="1"/>
  <c r="W716" i="1"/>
  <c r="V669" i="1"/>
  <c r="U606" i="1"/>
  <c r="V606" i="1"/>
  <c r="W567" i="1"/>
  <c r="V534" i="1"/>
  <c r="U534" i="1"/>
  <c r="W534" i="1"/>
  <c r="W505" i="1"/>
  <c r="U505" i="1"/>
  <c r="V505" i="1"/>
  <c r="W489" i="1"/>
  <c r="U489" i="1"/>
  <c r="V489" i="1"/>
  <c r="W473" i="1"/>
  <c r="U473" i="1"/>
  <c r="V473" i="1"/>
  <c r="U429" i="1"/>
  <c r="W429" i="1"/>
  <c r="V429" i="1"/>
  <c r="W367" i="1"/>
  <c r="U367" i="1"/>
  <c r="V367" i="1"/>
  <c r="U522" i="1"/>
  <c r="V522" i="1"/>
  <c r="U514" i="1"/>
  <c r="V514" i="1"/>
  <c r="U494" i="1"/>
  <c r="U486" i="1"/>
  <c r="U478" i="1"/>
  <c r="U470" i="1"/>
  <c r="U462" i="1"/>
  <c r="U454" i="1"/>
  <c r="U407" i="1"/>
  <c r="V407" i="1"/>
  <c r="W407" i="1"/>
  <c r="V393" i="1"/>
  <c r="U393" i="1"/>
  <c r="W393" i="1"/>
  <c r="U391" i="1"/>
  <c r="W391" i="1"/>
  <c r="W341" i="1"/>
  <c r="U341" i="1"/>
  <c r="V312" i="1"/>
  <c r="U312" i="1"/>
  <c r="U285" i="1"/>
  <c r="W285" i="1"/>
  <c r="V285" i="1"/>
  <c r="V356" i="1"/>
  <c r="W356" i="1"/>
  <c r="U356" i="1"/>
  <c r="U386" i="1"/>
  <c r="V386" i="1"/>
  <c r="W386" i="1"/>
  <c r="W676" i="1"/>
  <c r="W668" i="1"/>
  <c r="W660" i="1"/>
  <c r="W652" i="1"/>
  <c r="W644" i="1"/>
  <c r="W636" i="1"/>
  <c r="W628" i="1"/>
  <c r="W620" i="1"/>
  <c r="W612" i="1"/>
  <c r="W604" i="1"/>
  <c r="W596" i="1"/>
  <c r="W588" i="1"/>
  <c r="W580" i="1"/>
  <c r="W570" i="1"/>
  <c r="W551" i="1"/>
  <c r="W532" i="1"/>
  <c r="U509" i="1"/>
  <c r="V509" i="1"/>
  <c r="W509" i="1"/>
  <c r="U501" i="1"/>
  <c r="V501" i="1"/>
  <c r="W501" i="1"/>
  <c r="U499" i="1"/>
  <c r="W499" i="1"/>
  <c r="U493" i="1"/>
  <c r="V493" i="1"/>
  <c r="W493" i="1"/>
  <c r="U491" i="1"/>
  <c r="W491" i="1"/>
  <c r="U485" i="1"/>
  <c r="V485" i="1"/>
  <c r="W485" i="1"/>
  <c r="U483" i="1"/>
  <c r="W483" i="1"/>
  <c r="U477" i="1"/>
  <c r="V477" i="1"/>
  <c r="W477" i="1"/>
  <c r="U475" i="1"/>
  <c r="W475" i="1"/>
  <c r="U469" i="1"/>
  <c r="V469" i="1"/>
  <c r="W469" i="1"/>
  <c r="U467" i="1"/>
  <c r="W467" i="1"/>
  <c r="U461" i="1"/>
  <c r="V461" i="1"/>
  <c r="W461" i="1"/>
  <c r="U459" i="1"/>
  <c r="W459" i="1"/>
  <c r="U453" i="1"/>
  <c r="V453" i="1"/>
  <c r="W453" i="1"/>
  <c r="U451" i="1"/>
  <c r="W451" i="1"/>
  <c r="U445" i="1"/>
  <c r="V445" i="1"/>
  <c r="W445" i="1"/>
  <c r="V441" i="1"/>
  <c r="U441" i="1"/>
  <c r="W351" i="1"/>
  <c r="U351" i="1"/>
  <c r="V351" i="1"/>
  <c r="U349" i="1"/>
  <c r="W349" i="1"/>
  <c r="U329" i="1"/>
  <c r="V329" i="1"/>
  <c r="W329" i="1"/>
  <c r="V264" i="1"/>
  <c r="U264" i="1"/>
  <c r="W264" i="1"/>
  <c r="W573" i="1"/>
  <c r="V563" i="1"/>
  <c r="W554" i="1"/>
  <c r="U537" i="1"/>
  <c r="W535" i="1"/>
  <c r="U408" i="1"/>
  <c r="W396" i="1"/>
  <c r="U396" i="1"/>
  <c r="W335" i="1"/>
  <c r="U335" i="1"/>
  <c r="V335" i="1"/>
  <c r="V573" i="1"/>
  <c r="W566" i="1"/>
  <c r="V554" i="1"/>
  <c r="W547" i="1"/>
  <c r="V535" i="1"/>
  <c r="W526" i="1"/>
  <c r="U438" i="1"/>
  <c r="V438" i="1"/>
  <c r="W438" i="1"/>
  <c r="W434" i="1"/>
  <c r="V432" i="1"/>
  <c r="U426" i="1"/>
  <c r="V426" i="1"/>
  <c r="W426" i="1"/>
  <c r="U422" i="1"/>
  <c r="V422" i="1"/>
  <c r="W420" i="1"/>
  <c r="V420" i="1"/>
  <c r="W412" i="1"/>
  <c r="U412" i="1"/>
  <c r="V412" i="1"/>
  <c r="U410" i="1"/>
  <c r="W410" i="1"/>
  <c r="V222" i="1"/>
  <c r="U222" i="1"/>
  <c r="W222" i="1"/>
  <c r="U566" i="1"/>
  <c r="V547" i="1"/>
  <c r="U526" i="1"/>
  <c r="W522" i="1"/>
  <c r="W514" i="1"/>
  <c r="W494" i="1"/>
  <c r="W486" i="1"/>
  <c r="W478" i="1"/>
  <c r="W470" i="1"/>
  <c r="W462" i="1"/>
  <c r="W454" i="1"/>
  <c r="U434" i="1"/>
  <c r="U432" i="1"/>
  <c r="V391" i="1"/>
  <c r="U384" i="1"/>
  <c r="V384" i="1"/>
  <c r="W384" i="1"/>
  <c r="V341" i="1"/>
  <c r="W312" i="1"/>
  <c r="U281" i="1"/>
  <c r="V281" i="1"/>
  <c r="W281" i="1"/>
  <c r="U293" i="1"/>
  <c r="W293" i="1"/>
  <c r="U289" i="1"/>
  <c r="V289" i="1"/>
  <c r="U261" i="1"/>
  <c r="W261" i="1"/>
  <c r="U257" i="1"/>
  <c r="V257" i="1"/>
  <c r="U245" i="1"/>
  <c r="V245" i="1"/>
  <c r="W245" i="1"/>
  <c r="U241" i="1"/>
  <c r="V241" i="1"/>
  <c r="U229" i="1"/>
  <c r="V229" i="1"/>
  <c r="W229" i="1"/>
  <c r="U101" i="1"/>
  <c r="V101" i="1"/>
  <c r="W101" i="1"/>
  <c r="U61" i="1"/>
  <c r="V61" i="1"/>
  <c r="W61" i="1"/>
  <c r="U45" i="1"/>
  <c r="V45" i="1"/>
  <c r="W45" i="1"/>
  <c r="U29" i="1"/>
  <c r="V29" i="1"/>
  <c r="W29" i="1"/>
  <c r="U385" i="1"/>
  <c r="V385" i="1"/>
  <c r="W295" i="1"/>
  <c r="U295" i="1"/>
  <c r="W263" i="1"/>
  <c r="U263" i="1"/>
  <c r="U115" i="1"/>
  <c r="W115" i="1"/>
  <c r="V115" i="1"/>
  <c r="V372" i="1"/>
  <c r="W372" i="1"/>
  <c r="U361" i="1"/>
  <c r="V361" i="1"/>
  <c r="W303" i="1"/>
  <c r="U303" i="1"/>
  <c r="U297" i="1"/>
  <c r="V297" i="1"/>
  <c r="U269" i="1"/>
  <c r="W269" i="1"/>
  <c r="U265" i="1"/>
  <c r="V265" i="1"/>
  <c r="U204" i="1"/>
  <c r="V204" i="1"/>
  <c r="W204" i="1"/>
  <c r="U428" i="1"/>
  <c r="U346" i="1"/>
  <c r="U309" i="1"/>
  <c r="W309" i="1"/>
  <c r="U305" i="1"/>
  <c r="V305" i="1"/>
  <c r="U288" i="1"/>
  <c r="W271" i="1"/>
  <c r="U271" i="1"/>
  <c r="V256" i="1"/>
  <c r="W256" i="1"/>
  <c r="V240" i="1"/>
  <c r="W240" i="1"/>
  <c r="U155" i="1"/>
  <c r="W155" i="1"/>
  <c r="V155" i="1"/>
  <c r="V388" i="1"/>
  <c r="W388" i="1"/>
  <c r="U377" i="1"/>
  <c r="V377" i="1"/>
  <c r="W319" i="1"/>
  <c r="U319" i="1"/>
  <c r="U317" i="1"/>
  <c r="W317" i="1"/>
  <c r="U277" i="1"/>
  <c r="W277" i="1"/>
  <c r="U273" i="1"/>
  <c r="V273" i="1"/>
  <c r="U253" i="1"/>
  <c r="V253" i="1"/>
  <c r="W253" i="1"/>
  <c r="U249" i="1"/>
  <c r="V249" i="1"/>
  <c r="U237" i="1"/>
  <c r="V237" i="1"/>
  <c r="W237" i="1"/>
  <c r="U233" i="1"/>
  <c r="V233" i="1"/>
  <c r="U223" i="1"/>
  <c r="V223" i="1"/>
  <c r="W223" i="1"/>
  <c r="V364" i="1"/>
  <c r="W364" i="1"/>
  <c r="W327" i="1"/>
  <c r="U327" i="1"/>
  <c r="U325" i="1"/>
  <c r="W325" i="1"/>
  <c r="U321" i="1"/>
  <c r="V321" i="1"/>
  <c r="W279" i="1"/>
  <c r="U279" i="1"/>
  <c r="V170" i="1"/>
  <c r="U170" i="1"/>
  <c r="W170" i="1"/>
  <c r="U133" i="1"/>
  <c r="W133" i="1"/>
  <c r="V133" i="1"/>
  <c r="W401" i="1"/>
  <c r="U369" i="1"/>
  <c r="V369" i="1"/>
  <c r="U345" i="1"/>
  <c r="V345" i="1"/>
  <c r="W343" i="1"/>
  <c r="U343" i="1"/>
  <c r="U337" i="1"/>
  <c r="V337" i="1"/>
  <c r="W320" i="1"/>
  <c r="V293" i="1"/>
  <c r="W289" i="1"/>
  <c r="W287" i="1"/>
  <c r="U287" i="1"/>
  <c r="U272" i="1"/>
  <c r="V261" i="1"/>
  <c r="W257" i="1"/>
  <c r="V248" i="1"/>
  <c r="W248" i="1"/>
  <c r="W241" i="1"/>
  <c r="V232" i="1"/>
  <c r="W232" i="1"/>
  <c r="W209" i="1"/>
  <c r="U209" i="1"/>
  <c r="V209" i="1"/>
  <c r="U255" i="1"/>
  <c r="U247" i="1"/>
  <c r="U239" i="1"/>
  <c r="U231" i="1"/>
  <c r="U226" i="1"/>
  <c r="V219" i="1"/>
  <c r="U207" i="1"/>
  <c r="U157" i="1"/>
  <c r="W157" i="1"/>
  <c r="U137" i="1"/>
  <c r="W137" i="1"/>
  <c r="U117" i="1"/>
  <c r="W117" i="1"/>
  <c r="U77" i="1"/>
  <c r="V77" i="1"/>
  <c r="W77" i="1"/>
  <c r="W215" i="1"/>
  <c r="V173" i="1"/>
  <c r="W171" i="1"/>
  <c r="W159" i="1"/>
  <c r="U159" i="1"/>
  <c r="U139" i="1"/>
  <c r="W139" i="1"/>
  <c r="W119" i="1"/>
  <c r="U119" i="1"/>
  <c r="V119" i="1"/>
  <c r="W227" i="1"/>
  <c r="V215" i="1"/>
  <c r="V203" i="1"/>
  <c r="V199" i="1"/>
  <c r="V181" i="1"/>
  <c r="W179" i="1"/>
  <c r="U173" i="1"/>
  <c r="V171" i="1"/>
  <c r="U169" i="1"/>
  <c r="W169" i="1"/>
  <c r="W167" i="1"/>
  <c r="U167" i="1"/>
  <c r="U141" i="1"/>
  <c r="W141" i="1"/>
  <c r="U93" i="1"/>
  <c r="V93" i="1"/>
  <c r="W93" i="1"/>
  <c r="U199" i="1"/>
  <c r="U181" i="1"/>
  <c r="V179" i="1"/>
  <c r="U177" i="1"/>
  <c r="W177" i="1"/>
  <c r="U145" i="1"/>
  <c r="W145" i="1"/>
  <c r="W143" i="1"/>
  <c r="U143" i="1"/>
  <c r="U123" i="1"/>
  <c r="W123" i="1"/>
  <c r="U69" i="1"/>
  <c r="V69" i="1"/>
  <c r="W69" i="1"/>
  <c r="U53" i="1"/>
  <c r="V53" i="1"/>
  <c r="W53" i="1"/>
  <c r="U37" i="1"/>
  <c r="V37" i="1"/>
  <c r="W37" i="1"/>
  <c r="U21" i="1"/>
  <c r="V21" i="1"/>
  <c r="W21" i="1"/>
  <c r="U185" i="1"/>
  <c r="W185" i="1"/>
  <c r="W183" i="1"/>
  <c r="U183" i="1"/>
  <c r="U147" i="1"/>
  <c r="W147" i="1"/>
  <c r="U125" i="1"/>
  <c r="W125" i="1"/>
  <c r="U109" i="1"/>
  <c r="W109" i="1"/>
  <c r="W348" i="1"/>
  <c r="W340" i="1"/>
  <c r="W332" i="1"/>
  <c r="W324" i="1"/>
  <c r="W316" i="1"/>
  <c r="W308" i="1"/>
  <c r="W300" i="1"/>
  <c r="W292" i="1"/>
  <c r="W284" i="1"/>
  <c r="W276" i="1"/>
  <c r="W268" i="1"/>
  <c r="W260" i="1"/>
  <c r="W252" i="1"/>
  <c r="W244" i="1"/>
  <c r="W236" i="1"/>
  <c r="W228" i="1"/>
  <c r="W221" i="1"/>
  <c r="V211" i="1"/>
  <c r="W202" i="1"/>
  <c r="U193" i="1"/>
  <c r="W193" i="1"/>
  <c r="W191" i="1"/>
  <c r="U191" i="1"/>
  <c r="U162" i="1"/>
  <c r="U149" i="1"/>
  <c r="W149" i="1"/>
  <c r="U129" i="1"/>
  <c r="W129" i="1"/>
  <c r="W127" i="1"/>
  <c r="U127" i="1"/>
  <c r="W111" i="1"/>
  <c r="U111" i="1"/>
  <c r="V111" i="1"/>
  <c r="U85" i="1"/>
  <c r="V85" i="1"/>
  <c r="W85" i="1"/>
  <c r="W214" i="1"/>
  <c r="W178" i="1"/>
  <c r="U153" i="1"/>
  <c r="W153" i="1"/>
  <c r="U131" i="1"/>
  <c r="W131" i="1"/>
  <c r="U13" i="1"/>
  <c r="V13" i="1"/>
  <c r="W13" i="1"/>
  <c r="V103" i="1"/>
  <c r="V95" i="1"/>
  <c r="V87" i="1"/>
  <c r="V79" i="1"/>
  <c r="V71" i="1"/>
  <c r="V55" i="1"/>
  <c r="V47" i="1"/>
  <c r="V39" i="1"/>
  <c r="V31" i="1"/>
  <c r="V23" i="1"/>
  <c r="V15" i="1"/>
  <c r="V7" i="1"/>
  <c r="U103" i="1"/>
  <c r="U95" i="1"/>
  <c r="U87" i="1"/>
  <c r="U79" i="1"/>
  <c r="U71" i="1"/>
  <c r="U55" i="1"/>
  <c r="U47" i="1"/>
  <c r="U39" i="1"/>
  <c r="U31" i="1"/>
  <c r="U23" i="1"/>
  <c r="U15" i="1"/>
  <c r="U7" i="1"/>
  <c r="W107" i="1"/>
  <c r="W99" i="1"/>
  <c r="W91" i="1"/>
  <c r="W83" i="1"/>
  <c r="W75" i="1"/>
  <c r="W67" i="1"/>
  <c r="W59" i="1"/>
  <c r="W51" i="1"/>
  <c r="W43" i="1"/>
  <c r="W35" i="1"/>
  <c r="W27" i="1"/>
  <c r="W19" i="1"/>
  <c r="W11" i="1"/>
  <c r="V8" i="1"/>
  <c r="W3" i="1"/>
  <c r="W6" i="1"/>
  <c r="V3" i="1"/>
  <c r="W121" i="1"/>
  <c r="W113" i="1"/>
  <c r="W105" i="1"/>
  <c r="W97" i="1"/>
  <c r="W89" i="1"/>
  <c r="W81" i="1"/>
  <c r="W73" i="1"/>
  <c r="W65" i="1"/>
  <c r="W57" i="1"/>
  <c r="W49" i="1"/>
  <c r="W41" i="1"/>
  <c r="W33" i="1"/>
  <c r="W25" i="1"/>
  <c r="W17" i="1"/>
  <c r="W9" i="1"/>
  <c r="V6" i="1"/>
  <c r="W4" i="1"/>
  <c r="W2" i="1"/>
  <c r="V2" i="1"/>
  <c r="W2838" i="1" l="1"/>
  <c r="U1718" i="1"/>
  <c r="W9556" i="1"/>
  <c r="W9604" i="1"/>
  <c r="U9556" i="1"/>
  <c r="W9050" i="1"/>
  <c r="U9286" i="1"/>
  <c r="W8449" i="1"/>
  <c r="W2496" i="1"/>
  <c r="V3666" i="1"/>
  <c r="V4326" i="1"/>
  <c r="W3586" i="1"/>
  <c r="W4646" i="1"/>
  <c r="V5488" i="1"/>
  <c r="V5222" i="1"/>
  <c r="W2774" i="1"/>
  <c r="W3326" i="1"/>
  <c r="W4822" i="1"/>
  <c r="V2426" i="1"/>
  <c r="W4198" i="1"/>
  <c r="U4608" i="1"/>
  <c r="V1516" i="1"/>
  <c r="V3075" i="1"/>
  <c r="V2950" i="1"/>
  <c r="W5142" i="1"/>
  <c r="W5920" i="1"/>
  <c r="W6578" i="1"/>
  <c r="U6898" i="1"/>
  <c r="W8613" i="1"/>
  <c r="V8311" i="1"/>
  <c r="V2988" i="1"/>
  <c r="V4950" i="1"/>
  <c r="V5984" i="1"/>
  <c r="V8550" i="1"/>
  <c r="U1902" i="1"/>
  <c r="V3714" i="1"/>
  <c r="U1454" i="1"/>
  <c r="W1902" i="1"/>
  <c r="U1838" i="1"/>
  <c r="V2002" i="1"/>
  <c r="W2556" i="1"/>
  <c r="W2620" i="1"/>
  <c r="W2988" i="1"/>
  <c r="V4262" i="1"/>
  <c r="W4134" i="1"/>
  <c r="V3586" i="1"/>
  <c r="W4950" i="1"/>
  <c r="U5488" i="1"/>
  <c r="U6930" i="1"/>
  <c r="U8449" i="1"/>
  <c r="V9162" i="1"/>
  <c r="W1112" i="1"/>
  <c r="V1400" i="1"/>
  <c r="W1838" i="1"/>
  <c r="U1774" i="1"/>
  <c r="U2002" i="1"/>
  <c r="V2652" i="1"/>
  <c r="W3188" i="1"/>
  <c r="W3056" i="1"/>
  <c r="W3540" i="1"/>
  <c r="W3618" i="1"/>
  <c r="V4006" i="1"/>
  <c r="V4198" i="1"/>
  <c r="W4070" i="1"/>
  <c r="V5142" i="1"/>
  <c r="W5388" i="1"/>
  <c r="V5432" i="1"/>
  <c r="V5618" i="1"/>
  <c r="W6048" i="1"/>
  <c r="V7884" i="1"/>
  <c r="V8020" i="1"/>
  <c r="W9372" i="1"/>
  <c r="W8658" i="1"/>
  <c r="W8786" i="1"/>
  <c r="U507" i="1"/>
  <c r="W994" i="1"/>
  <c r="V1112" i="1"/>
  <c r="U1400" i="1"/>
  <c r="V1454" i="1"/>
  <c r="W1774" i="1"/>
  <c r="U2466" i="1"/>
  <c r="V2524" i="1"/>
  <c r="V2556" i="1"/>
  <c r="V2588" i="1"/>
  <c r="V2620" i="1"/>
  <c r="W2874" i="1"/>
  <c r="W3476" i="1"/>
  <c r="V3618" i="1"/>
  <c r="V3942" i="1"/>
  <c r="V4134" i="1"/>
  <c r="W4006" i="1"/>
  <c r="V4886" i="1"/>
  <c r="W4528" i="1"/>
  <c r="U5432" i="1"/>
  <c r="V6530" i="1"/>
  <c r="V6634" i="1"/>
  <c r="U8428" i="1"/>
  <c r="W8850" i="1"/>
  <c r="V1288" i="1"/>
  <c r="V2466" i="1"/>
  <c r="W2708" i="1"/>
  <c r="W2806" i="1"/>
  <c r="V3020" i="1"/>
  <c r="V3228" i="1"/>
  <c r="V2874" i="1"/>
  <c r="W2950" i="1"/>
  <c r="V3326" i="1"/>
  <c r="U3666" i="1"/>
  <c r="V3878" i="1"/>
  <c r="V4070" i="1"/>
  <c r="W3942" i="1"/>
  <c r="U3714" i="1"/>
  <c r="U4528" i="1"/>
  <c r="V5078" i="1"/>
  <c r="W5078" i="1"/>
  <c r="W5286" i="1"/>
  <c r="V5554" i="1"/>
  <c r="V5920" i="1"/>
  <c r="V6048" i="1"/>
  <c r="V7694" i="1"/>
  <c r="U8399" i="1"/>
  <c r="V8399" i="1"/>
  <c r="W9098" i="1"/>
  <c r="V986" i="1"/>
  <c r="V4678" i="1"/>
  <c r="W4886" i="1"/>
  <c r="V5286" i="1"/>
  <c r="W5342" i="1"/>
  <c r="W5984" i="1"/>
  <c r="W6834" i="1"/>
  <c r="W6866" i="1"/>
  <c r="W6898" i="1"/>
  <c r="W6930" i="1"/>
  <c r="V6798" i="1"/>
  <c r="U6834" i="1"/>
  <c r="W8172" i="1"/>
  <c r="V9226" i="1"/>
  <c r="V1224" i="1"/>
  <c r="W1288" i="1"/>
  <c r="V1020" i="1"/>
  <c r="W1718" i="1"/>
  <c r="V1962" i="1"/>
  <c r="W2336" i="1"/>
  <c r="V2496" i="1"/>
  <c r="W2524" i="1"/>
  <c r="W2652" i="1"/>
  <c r="W3020" i="1"/>
  <c r="V3540" i="1"/>
  <c r="V3814" i="1"/>
  <c r="V1080" i="1"/>
  <c r="W1080" i="1"/>
  <c r="W1224" i="1"/>
  <c r="U1020" i="1"/>
  <c r="V994" i="1"/>
  <c r="W1516" i="1"/>
  <c r="U1668" i="1"/>
  <c r="V2066" i="1"/>
  <c r="U1962" i="1"/>
  <c r="W2130" i="1"/>
  <c r="V2336" i="1"/>
  <c r="V2708" i="1"/>
  <c r="V2916" i="1"/>
  <c r="V3056" i="1"/>
  <c r="W3814" i="1"/>
  <c r="W4326" i="1"/>
  <c r="V4438" i="1"/>
  <c r="V4822" i="1"/>
  <c r="V5014" i="1"/>
  <c r="V5388" i="1"/>
  <c r="V5342" i="1"/>
  <c r="W5554" i="1"/>
  <c r="W5618" i="1"/>
  <c r="W6176" i="1"/>
  <c r="W6248" i="1"/>
  <c r="V7782" i="1"/>
  <c r="V8613" i="1"/>
  <c r="V9046" i="1"/>
  <c r="W8428" i="1"/>
  <c r="V9010" i="1"/>
  <c r="W8954" i="1"/>
  <c r="W1668" i="1"/>
  <c r="W2588" i="1"/>
  <c r="W3878" i="1"/>
  <c r="V3754" i="1"/>
  <c r="W4608" i="1"/>
  <c r="V1160" i="1"/>
  <c r="U740" i="1"/>
  <c r="W1160" i="1"/>
  <c r="V1580" i="1"/>
  <c r="W1580" i="1"/>
  <c r="U2066" i="1"/>
  <c r="V2130" i="1"/>
  <c r="W2426" i="1"/>
  <c r="V2774" i="1"/>
  <c r="V2806" i="1"/>
  <c r="V2838" i="1"/>
  <c r="U2916" i="1"/>
  <c r="V3188" i="1"/>
  <c r="W3228" i="1"/>
  <c r="V3476" i="1"/>
  <c r="W4262" i="1"/>
  <c r="U3754" i="1"/>
  <c r="U4438" i="1"/>
  <c r="V4646" i="1"/>
  <c r="W4678" i="1"/>
  <c r="W5014" i="1"/>
  <c r="W5222" i="1"/>
  <c r="W6112" i="1"/>
  <c r="V6578" i="1"/>
  <c r="V6712" i="1"/>
  <c r="U6866" i="1"/>
  <c r="W7694" i="1"/>
  <c r="W9276" i="1"/>
  <c r="W9596" i="1"/>
  <c r="W8311" i="1"/>
  <c r="W8722" i="1"/>
  <c r="U9276" i="1"/>
  <c r="U9372" i="1"/>
  <c r="W8251" i="1"/>
  <c r="V8251" i="1"/>
  <c r="W7979" i="1"/>
  <c r="U7979" i="1"/>
  <c r="V7647" i="1"/>
  <c r="U7647" i="1"/>
  <c r="W7647" i="1"/>
  <c r="U7425" i="1"/>
  <c r="V7425" i="1"/>
  <c r="U7063" i="1"/>
  <c r="W7063" i="1"/>
  <c r="V7063" i="1"/>
  <c r="U6259" i="1"/>
  <c r="W6259" i="1"/>
  <c r="V6259" i="1"/>
  <c r="U6003" i="1"/>
  <c r="W6003" i="1"/>
  <c r="V6003" i="1"/>
  <c r="U5709" i="1"/>
  <c r="V5709" i="1"/>
  <c r="W5709" i="1"/>
  <c r="U5499" i="1"/>
  <c r="V5499" i="1"/>
  <c r="W5499" i="1"/>
  <c r="U5171" i="1"/>
  <c r="W5171" i="1"/>
  <c r="V5171" i="1"/>
  <c r="W4943" i="1"/>
  <c r="V4943" i="1"/>
  <c r="U4849" i="1"/>
  <c r="V4849" i="1"/>
  <c r="U4721" i="1"/>
  <c r="V4721" i="1"/>
  <c r="W4721" i="1"/>
  <c r="V4597" i="1"/>
  <c r="U4597" i="1"/>
  <c r="W4597" i="1"/>
  <c r="U4245" i="1"/>
  <c r="V4245" i="1"/>
  <c r="U3995" i="1"/>
  <c r="W3995" i="1"/>
  <c r="V3715" i="1"/>
  <c r="W3715" i="1"/>
  <c r="U3715" i="1"/>
  <c r="W3443" i="1"/>
  <c r="V3443" i="1"/>
  <c r="U3443" i="1"/>
  <c r="U3269" i="1"/>
  <c r="W3269" i="1"/>
  <c r="V3269" i="1"/>
  <c r="U2963" i="1"/>
  <c r="W2963" i="1"/>
  <c r="U2639" i="1"/>
  <c r="W2639" i="1"/>
  <c r="V2639" i="1"/>
  <c r="V2509" i="1"/>
  <c r="U2509" i="1"/>
  <c r="W2509" i="1"/>
  <c r="W913" i="1"/>
  <c r="U913" i="1"/>
  <c r="V913" i="1"/>
  <c r="W841" i="1"/>
  <c r="V841" i="1"/>
  <c r="U841" i="1"/>
  <c r="U2061" i="1"/>
  <c r="V2061" i="1"/>
  <c r="W2061" i="1"/>
  <c r="U1609" i="1"/>
  <c r="W1609" i="1"/>
  <c r="U1303" i="1"/>
  <c r="W1303" i="1"/>
  <c r="V1303" i="1"/>
  <c r="V791" i="1"/>
  <c r="U791" i="1"/>
  <c r="C11" i="4" s="1"/>
  <c r="W791" i="1"/>
  <c r="V311" i="1"/>
  <c r="U311" i="1"/>
  <c r="V151" i="1"/>
  <c r="U151" i="1"/>
  <c r="W151" i="1"/>
  <c r="V446" i="1"/>
  <c r="W446" i="1"/>
  <c r="U446" i="1"/>
  <c r="V1609" i="1"/>
  <c r="W4849" i="1"/>
  <c r="U9544" i="1"/>
  <c r="V9544" i="1"/>
  <c r="W9544" i="1"/>
  <c r="V9588" i="1"/>
  <c r="U9588" i="1"/>
  <c r="W9588" i="1"/>
  <c r="V9318" i="1"/>
  <c r="W9318" i="1"/>
  <c r="U9318" i="1"/>
  <c r="U9218" i="1"/>
  <c r="V9218" i="1"/>
  <c r="W9218" i="1"/>
  <c r="U9154" i="1"/>
  <c r="V9154" i="1"/>
  <c r="U9090" i="1"/>
  <c r="W9090" i="1"/>
  <c r="V9090" i="1"/>
  <c r="U9042" i="1"/>
  <c r="W9042" i="1"/>
  <c r="U9006" i="1"/>
  <c r="W9006" i="1"/>
  <c r="U8946" i="1"/>
  <c r="V8946" i="1"/>
  <c r="U8842" i="1"/>
  <c r="W8842" i="1"/>
  <c r="U8778" i="1"/>
  <c r="W8778" i="1"/>
  <c r="V8778" i="1"/>
  <c r="U8714" i="1"/>
  <c r="V8714" i="1"/>
  <c r="U8652" i="1"/>
  <c r="W8652" i="1"/>
  <c r="V8652" i="1"/>
  <c r="U8548" i="1"/>
  <c r="W8548" i="1"/>
  <c r="V8548" i="1"/>
  <c r="V8404" i="1"/>
  <c r="U8404" i="1"/>
  <c r="W8404" i="1"/>
  <c r="V8200" i="1"/>
  <c r="U8200" i="1"/>
  <c r="W7876" i="1"/>
  <c r="V7876" i="1"/>
  <c r="U7876" i="1"/>
  <c r="W7774" i="1"/>
  <c r="V7774" i="1"/>
  <c r="V7680" i="1"/>
  <c r="W7680" i="1"/>
  <c r="U7680" i="1"/>
  <c r="U7110" i="1"/>
  <c r="W7110" i="1"/>
  <c r="V7110" i="1"/>
  <c r="U6982" i="1"/>
  <c r="W6982" i="1"/>
  <c r="V6982" i="1"/>
  <c r="U6926" i="1"/>
  <c r="W6926" i="1"/>
  <c r="U6894" i="1"/>
  <c r="W6894" i="1"/>
  <c r="V6894" i="1"/>
  <c r="U6862" i="1"/>
  <c r="F35" i="4" s="1"/>
  <c r="W6862" i="1"/>
  <c r="V6862" i="1"/>
  <c r="W6696" i="1"/>
  <c r="V6696" i="1"/>
  <c r="W6630" i="1"/>
  <c r="V6630" i="1"/>
  <c r="U6630" i="1"/>
  <c r="W6574" i="1"/>
  <c r="V6574" i="1"/>
  <c r="U6574" i="1"/>
  <c r="U6522" i="1"/>
  <c r="W6522" i="1"/>
  <c r="V6522" i="1"/>
  <c r="U6368" i="1"/>
  <c r="W6368" i="1"/>
  <c r="V6368" i="1"/>
  <c r="V6310" i="1"/>
  <c r="W6310" i="1"/>
  <c r="V6278" i="1"/>
  <c r="W6278" i="1"/>
  <c r="U6278" i="1"/>
  <c r="V6246" i="1"/>
  <c r="W6246" i="1"/>
  <c r="V6214" i="1"/>
  <c r="W6214" i="1"/>
  <c r="U6214" i="1"/>
  <c r="U6168" i="1"/>
  <c r="V6168" i="1"/>
  <c r="W6168" i="1"/>
  <c r="U6104" i="1"/>
  <c r="W6104" i="1"/>
  <c r="U6040" i="1"/>
  <c r="W6040" i="1"/>
  <c r="V6040" i="1"/>
  <c r="U5976" i="1"/>
  <c r="W5976" i="1"/>
  <c r="V5976" i="1"/>
  <c r="U5912" i="1"/>
  <c r="V5912" i="1"/>
  <c r="U5546" i="1"/>
  <c r="V5546" i="1"/>
  <c r="W5480" i="1"/>
  <c r="V5480" i="1"/>
  <c r="W5430" i="1"/>
  <c r="V5430" i="1"/>
  <c r="W5376" i="1"/>
  <c r="U5376" i="1"/>
  <c r="V5376" i="1"/>
  <c r="U5340" i="1"/>
  <c r="W5340" i="1"/>
  <c r="U5284" i="1"/>
  <c r="W5284" i="1"/>
  <c r="V5284" i="1"/>
  <c r="U5214" i="1"/>
  <c r="V5214" i="1"/>
  <c r="W5214" i="1"/>
  <c r="U5134" i="1"/>
  <c r="W5134" i="1"/>
  <c r="V5134" i="1"/>
  <c r="U5070" i="1"/>
  <c r="W5070" i="1"/>
  <c r="V5070" i="1"/>
  <c r="U5006" i="1"/>
  <c r="V5006" i="1"/>
  <c r="U4942" i="1"/>
  <c r="V4942" i="1"/>
  <c r="W4942" i="1"/>
  <c r="U4878" i="1"/>
  <c r="V4878" i="1"/>
  <c r="W4878" i="1"/>
  <c r="U4814" i="1"/>
  <c r="W4814" i="1"/>
  <c r="U4672" i="1"/>
  <c r="W4672" i="1"/>
  <c r="U4640" i="1"/>
  <c r="W4640" i="1"/>
  <c r="V4592" i="1"/>
  <c r="U4592" i="1"/>
  <c r="F48" i="4" s="1"/>
  <c r="W4592" i="1"/>
  <c r="U4526" i="1"/>
  <c r="V4526" i="1"/>
  <c r="W4526" i="1"/>
  <c r="U4318" i="1"/>
  <c r="V4318" i="1"/>
  <c r="W4318" i="1"/>
  <c r="U4254" i="1"/>
  <c r="V4254" i="1"/>
  <c r="W4254" i="1"/>
  <c r="U4190" i="1"/>
  <c r="V4190" i="1"/>
  <c r="W4190" i="1"/>
  <c r="U4126" i="1"/>
  <c r="V4126" i="1"/>
  <c r="U4062" i="1"/>
  <c r="V4062" i="1"/>
  <c r="U3998" i="1"/>
  <c r="C9" i="4" s="1"/>
  <c r="V3998" i="1"/>
  <c r="U3934" i="1"/>
  <c r="V3934" i="1"/>
  <c r="U3870" i="1"/>
  <c r="V3870" i="1"/>
  <c r="U3806" i="1"/>
  <c r="V3806" i="1"/>
  <c r="U3748" i="1"/>
  <c r="W3748" i="1"/>
  <c r="V3748" i="1"/>
  <c r="U3700" i="1"/>
  <c r="V3700" i="1"/>
  <c r="W3700" i="1"/>
  <c r="U3612" i="1"/>
  <c r="W3612" i="1"/>
  <c r="U3580" i="1"/>
  <c r="V3580" i="1"/>
  <c r="W3580" i="1"/>
  <c r="U3532" i="1"/>
  <c r="W3532" i="1"/>
  <c r="V3532" i="1"/>
  <c r="U3468" i="1"/>
  <c r="W3468" i="1"/>
  <c r="V3468" i="1"/>
  <c r="V3312" i="1"/>
  <c r="U3312" i="1"/>
  <c r="W3312" i="1"/>
  <c r="W3224" i="1"/>
  <c r="U3224" i="1"/>
  <c r="V3224" i="1"/>
  <c r="W3184" i="1"/>
  <c r="U3184" i="1"/>
  <c r="F15" i="4" s="1"/>
  <c r="U3048" i="1"/>
  <c r="W3048" i="1"/>
  <c r="V3048" i="1"/>
  <c r="U3016" i="1"/>
  <c r="W3016" i="1"/>
  <c r="V3016" i="1"/>
  <c r="U2984" i="1"/>
  <c r="W2984" i="1"/>
  <c r="V2984" i="1"/>
  <c r="U2948" i="1"/>
  <c r="W2948" i="1"/>
  <c r="V2948" i="1"/>
  <c r="U2872" i="1"/>
  <c r="W2872" i="1"/>
  <c r="U2834" i="1"/>
  <c r="V2834" i="1"/>
  <c r="W2834" i="1"/>
  <c r="U2802" i="1"/>
  <c r="V2802" i="1"/>
  <c r="U2770" i="1"/>
  <c r="V2770" i="1"/>
  <c r="W2770" i="1"/>
  <c r="U2700" i="1"/>
  <c r="V2700" i="1"/>
  <c r="U2650" i="1"/>
  <c r="W2650" i="1"/>
  <c r="V2650" i="1"/>
  <c r="U2618" i="1"/>
  <c r="W2618" i="1"/>
  <c r="V2618" i="1"/>
  <c r="U2586" i="1"/>
  <c r="W2586" i="1"/>
  <c r="V2586" i="1"/>
  <c r="U2554" i="1"/>
  <c r="W2554" i="1"/>
  <c r="V2554" i="1"/>
  <c r="U2522" i="1"/>
  <c r="W2522" i="1"/>
  <c r="V2522" i="1"/>
  <c r="U2492" i="1"/>
  <c r="V2492" i="1"/>
  <c r="W2492" i="1"/>
  <c r="U2460" i="1"/>
  <c r="V2460" i="1"/>
  <c r="V2424" i="1"/>
  <c r="U2424" i="1"/>
  <c r="U2328" i="1"/>
  <c r="V2328" i="1"/>
  <c r="W2328" i="1"/>
  <c r="W2058" i="1"/>
  <c r="U2058" i="1"/>
  <c r="V2058" i="1"/>
  <c r="W1994" i="1"/>
  <c r="U1994" i="1"/>
  <c r="V1994" i="1"/>
  <c r="V1958" i="1"/>
  <c r="U1958" i="1"/>
  <c r="W1958" i="1"/>
  <c r="V1894" i="1"/>
  <c r="U1894" i="1"/>
  <c r="W1894" i="1"/>
  <c r="V1830" i="1"/>
  <c r="U1830" i="1"/>
  <c r="W1830" i="1"/>
  <c r="V1766" i="1"/>
  <c r="U1766" i="1"/>
  <c r="W1766" i="1"/>
  <c r="U1714" i="1"/>
  <c r="W1714" i="1"/>
  <c r="V1714" i="1"/>
  <c r="V1660" i="1"/>
  <c r="U1660" i="1"/>
  <c r="W1660" i="1"/>
  <c r="U1572" i="1"/>
  <c r="W1572" i="1"/>
  <c r="V1572" i="1"/>
  <c r="U1508" i="1"/>
  <c r="W1508" i="1"/>
  <c r="V1508" i="1"/>
  <c r="W1446" i="1"/>
  <c r="V1446" i="1"/>
  <c r="W1392" i="1"/>
  <c r="U1392" i="1"/>
  <c r="V1392" i="1"/>
  <c r="U1280" i="1"/>
  <c r="V1280" i="1"/>
  <c r="W1280" i="1"/>
  <c r="U1216" i="1"/>
  <c r="F20" i="4" s="1"/>
  <c r="V1216" i="1"/>
  <c r="W1216" i="1"/>
  <c r="U1152" i="1"/>
  <c r="V1152" i="1"/>
  <c r="W1152" i="1"/>
  <c r="W1108" i="1"/>
  <c r="U1108" i="1"/>
  <c r="V1108" i="1"/>
  <c r="U1074" i="1"/>
  <c r="W1074" i="1"/>
  <c r="U1018" i="1"/>
  <c r="F28" i="4" s="1"/>
  <c r="W1018" i="1"/>
  <c r="U990" i="1"/>
  <c r="W990" i="1"/>
  <c r="U8607" i="1"/>
  <c r="W8607" i="1"/>
  <c r="V8441" i="1"/>
  <c r="U8441" i="1"/>
  <c r="W8441" i="1"/>
  <c r="V8393" i="1"/>
  <c r="U8393" i="1"/>
  <c r="W8393" i="1"/>
  <c r="U8303" i="1"/>
  <c r="W8303" i="1"/>
  <c r="W8059" i="1"/>
  <c r="U8059" i="1"/>
  <c r="V8059" i="1"/>
  <c r="V7685" i="1"/>
  <c r="W7685" i="1"/>
  <c r="U7685" i="1"/>
  <c r="V7525" i="1"/>
  <c r="U7525" i="1"/>
  <c r="U6999" i="1"/>
  <c r="W6999" i="1"/>
  <c r="V6999" i="1"/>
  <c r="U6525" i="1"/>
  <c r="V6525" i="1"/>
  <c r="W6525" i="1"/>
  <c r="U6067" i="1"/>
  <c r="W6067" i="1"/>
  <c r="V6067" i="1"/>
  <c r="W5039" i="1"/>
  <c r="V5039" i="1"/>
  <c r="U5039" i="1"/>
  <c r="U906" i="1"/>
  <c r="V906" i="1"/>
  <c r="U6830" i="1"/>
  <c r="V6830" i="1"/>
  <c r="W311" i="1"/>
  <c r="V2279" i="1"/>
  <c r="V2343" i="1"/>
  <c r="V2911" i="1"/>
  <c r="W5677" i="1"/>
  <c r="W8011" i="1"/>
  <c r="U8011" i="1"/>
  <c r="V8011" i="1"/>
  <c r="V7631" i="1"/>
  <c r="U7631" i="1"/>
  <c r="U7361" i="1"/>
  <c r="V7361" i="1"/>
  <c r="W7361" i="1"/>
  <c r="U6699" i="1"/>
  <c r="V6699" i="1"/>
  <c r="W6699" i="1"/>
  <c r="V5793" i="1"/>
  <c r="U5793" i="1"/>
  <c r="W5793" i="1"/>
  <c r="U5107" i="1"/>
  <c r="V5107" i="1"/>
  <c r="W5107" i="1"/>
  <c r="W2343" i="1"/>
  <c r="U6788" i="1"/>
  <c r="F42" i="4" s="1"/>
  <c r="V6788" i="1"/>
  <c r="W6788" i="1"/>
  <c r="W201" i="1"/>
  <c r="V686" i="1"/>
  <c r="W906" i="1"/>
  <c r="W3075" i="1"/>
  <c r="U5480" i="1"/>
  <c r="V5610" i="1"/>
  <c r="V6104" i="1"/>
  <c r="V5677" i="1"/>
  <c r="U7869" i="1"/>
  <c r="W7869" i="1"/>
  <c r="V7869" i="1"/>
  <c r="V7589" i="1"/>
  <c r="U7589" i="1"/>
  <c r="U7191" i="1"/>
  <c r="W7191" i="1"/>
  <c r="V7191" i="1"/>
  <c r="U6461" i="1"/>
  <c r="V6461" i="1"/>
  <c r="U5843" i="1"/>
  <c r="V5843" i="1"/>
  <c r="W5215" i="1"/>
  <c r="V5215" i="1"/>
  <c r="U7046" i="1"/>
  <c r="V7046" i="1"/>
  <c r="W7046" i="1"/>
  <c r="U201" i="1"/>
  <c r="U686" i="1"/>
  <c r="U5215" i="1"/>
  <c r="W6595" i="1"/>
  <c r="U6696" i="1"/>
  <c r="F37" i="4" s="1"/>
  <c r="W6731" i="1"/>
  <c r="W7589" i="1"/>
  <c r="W8200" i="1"/>
  <c r="W7631" i="1"/>
  <c r="W8123" i="1"/>
  <c r="U8123" i="1"/>
  <c r="V8123" i="1"/>
  <c r="U7741" i="1"/>
  <c r="W7741" i="1"/>
  <c r="V7557" i="1"/>
  <c r="W7557" i="1"/>
  <c r="U7557" i="1"/>
  <c r="U7255" i="1"/>
  <c r="W7255" i="1"/>
  <c r="V7255" i="1"/>
  <c r="U6493" i="1"/>
  <c r="W6493" i="1"/>
  <c r="U6131" i="1"/>
  <c r="W6131" i="1"/>
  <c r="V6131" i="1"/>
  <c r="V5815" i="1"/>
  <c r="W5815" i="1"/>
  <c r="U5815" i="1"/>
  <c r="U5553" i="1"/>
  <c r="V5553" i="1"/>
  <c r="W5553" i="1"/>
  <c r="U5415" i="1"/>
  <c r="W5415" i="1"/>
  <c r="W4975" i="1"/>
  <c r="U4975" i="1"/>
  <c r="F2" i="4" s="1"/>
  <c r="V4975" i="1"/>
  <c r="W4879" i="1"/>
  <c r="V4879" i="1"/>
  <c r="U4753" i="1"/>
  <c r="W4753" i="1"/>
  <c r="V4753" i="1"/>
  <c r="U4623" i="1"/>
  <c r="W4623" i="1"/>
  <c r="U4511" i="1"/>
  <c r="V4511" i="1"/>
  <c r="W4511" i="1"/>
  <c r="U4309" i="1"/>
  <c r="V4309" i="1"/>
  <c r="U4059" i="1"/>
  <c r="W4059" i="1"/>
  <c r="U3803" i="1"/>
  <c r="W3803" i="1"/>
  <c r="U3479" i="1"/>
  <c r="W3479" i="1"/>
  <c r="V3479" i="1"/>
  <c r="W3339" i="1"/>
  <c r="U3339" i="1"/>
  <c r="F21" i="4" s="1"/>
  <c r="U3019" i="1"/>
  <c r="W3019" i="1"/>
  <c r="U2735" i="1"/>
  <c r="W2735" i="1"/>
  <c r="V2735" i="1"/>
  <c r="V2573" i="1"/>
  <c r="U2573" i="1"/>
  <c r="W2573" i="1"/>
  <c r="W2411" i="1"/>
  <c r="V2411" i="1"/>
  <c r="U2411" i="1"/>
  <c r="U2111" i="1"/>
  <c r="F4" i="4" s="1"/>
  <c r="V2111" i="1"/>
  <c r="W2111" i="1"/>
  <c r="V161" i="1"/>
  <c r="U161" i="1"/>
  <c r="W161" i="1"/>
  <c r="W313" i="1"/>
  <c r="V313" i="1"/>
  <c r="W1683" i="1"/>
  <c r="V1683" i="1"/>
  <c r="U1683" i="1"/>
  <c r="W1469" i="1"/>
  <c r="V1469" i="1"/>
  <c r="V817" i="1"/>
  <c r="U817" i="1"/>
  <c r="C12" i="4" s="1"/>
  <c r="W817" i="1"/>
  <c r="W353" i="1"/>
  <c r="U353" i="1"/>
  <c r="V353" i="1"/>
  <c r="W638" i="1"/>
  <c r="U638" i="1"/>
  <c r="V638" i="1"/>
  <c r="W2911" i="1"/>
  <c r="U8251" i="1"/>
  <c r="U7334" i="1"/>
  <c r="W7334" i="1"/>
  <c r="V7334" i="1"/>
  <c r="W986" i="1"/>
  <c r="U4879" i="1"/>
  <c r="F43" i="4" s="1"/>
  <c r="U4943" i="1"/>
  <c r="V5415" i="1"/>
  <c r="W5843" i="1"/>
  <c r="U6310" i="1"/>
  <c r="W6563" i="1"/>
  <c r="V6595" i="1"/>
  <c r="V6731" i="1"/>
  <c r="U7933" i="1"/>
  <c r="V7933" i="1"/>
  <c r="W7933" i="1"/>
  <c r="V7663" i="1"/>
  <c r="U7663" i="1"/>
  <c r="V7493" i="1"/>
  <c r="W7493" i="1"/>
  <c r="U7493" i="1"/>
  <c r="U7127" i="1"/>
  <c r="W7127" i="1"/>
  <c r="V7127" i="1"/>
  <c r="U6629" i="1"/>
  <c r="W6629" i="1"/>
  <c r="U6427" i="1"/>
  <c r="V6427" i="1"/>
  <c r="W6427" i="1"/>
  <c r="U5939" i="1"/>
  <c r="W5939" i="1"/>
  <c r="V5939" i="1"/>
  <c r="U5451" i="1"/>
  <c r="V5451" i="1"/>
  <c r="W5071" i="1"/>
  <c r="V5071" i="1"/>
  <c r="U4921" i="1"/>
  <c r="W4921" i="1"/>
  <c r="U4817" i="1"/>
  <c r="V4817" i="1"/>
  <c r="U4689" i="1"/>
  <c r="W4689" i="1"/>
  <c r="V4689" i="1"/>
  <c r="U4575" i="1"/>
  <c r="W4575" i="1"/>
  <c r="V4575" i="1"/>
  <c r="V4449" i="1"/>
  <c r="W4449" i="1"/>
  <c r="U4449" i="1"/>
  <c r="U4181" i="1"/>
  <c r="F14" i="4" s="1"/>
  <c r="V4181" i="1"/>
  <c r="U3931" i="1"/>
  <c r="W3931" i="1"/>
  <c r="U3663" i="1"/>
  <c r="V3663" i="1"/>
  <c r="W3663" i="1"/>
  <c r="W3411" i="1"/>
  <c r="V3411" i="1"/>
  <c r="U3411" i="1"/>
  <c r="U3107" i="1"/>
  <c r="V3107" i="1"/>
  <c r="V2605" i="1"/>
  <c r="W2605" i="1"/>
  <c r="U2605" i="1"/>
  <c r="V2459" i="1"/>
  <c r="W2459" i="1"/>
  <c r="U2229" i="1"/>
  <c r="W2229" i="1"/>
  <c r="V2229" i="1"/>
  <c r="W671" i="1"/>
  <c r="U671" i="1"/>
  <c r="V671" i="1"/>
  <c r="V773" i="1"/>
  <c r="U773" i="1"/>
  <c r="W773" i="1"/>
  <c r="U2009" i="1"/>
  <c r="W2009" i="1"/>
  <c r="U1561" i="1"/>
  <c r="F51" i="4" s="1"/>
  <c r="W1561" i="1"/>
  <c r="V1561" i="1"/>
  <c r="W1041" i="1"/>
  <c r="V1041" i="1"/>
  <c r="U1041" i="1"/>
  <c r="U645" i="1"/>
  <c r="V645" i="1"/>
  <c r="W645" i="1"/>
  <c r="V135" i="1"/>
  <c r="W135" i="1"/>
  <c r="U135" i="1"/>
  <c r="W63" i="1"/>
  <c r="U63" i="1"/>
  <c r="U380" i="1"/>
  <c r="V380" i="1"/>
  <c r="V2009" i="1"/>
  <c r="W2279" i="1"/>
  <c r="V2963" i="1"/>
  <c r="W4245" i="1"/>
  <c r="W4817" i="1"/>
  <c r="V8187" i="1"/>
  <c r="U7950" i="1"/>
  <c r="W7950" i="1"/>
  <c r="V7950" i="1"/>
  <c r="V4430" i="1"/>
  <c r="V4921" i="1"/>
  <c r="W4489" i="1"/>
  <c r="V4640" i="1"/>
  <c r="V4672" i="1"/>
  <c r="W5912" i="1"/>
  <c r="W5749" i="1"/>
  <c r="V6563" i="1"/>
  <c r="V6926" i="1"/>
  <c r="W6830" i="1"/>
  <c r="W6667" i="1"/>
  <c r="V7979" i="1"/>
  <c r="U7805" i="1"/>
  <c r="V7805" i="1"/>
  <c r="V7615" i="1"/>
  <c r="U7615" i="1"/>
  <c r="F22" i="4" s="1"/>
  <c r="W7615" i="1"/>
  <c r="U7297" i="1"/>
  <c r="V7297" i="1"/>
  <c r="W6759" i="1"/>
  <c r="U6759" i="1"/>
  <c r="U6195" i="1"/>
  <c r="W6195" i="1"/>
  <c r="V6195" i="1"/>
  <c r="V5887" i="1"/>
  <c r="W5887" i="1"/>
  <c r="U5887" i="1"/>
  <c r="U5617" i="1"/>
  <c r="V5617" i="1"/>
  <c r="W5617" i="1"/>
  <c r="V5311" i="1"/>
  <c r="U5311" i="1"/>
  <c r="W5007" i="1"/>
  <c r="V5007" i="1"/>
  <c r="U4899" i="1"/>
  <c r="W4899" i="1"/>
  <c r="U4785" i="1"/>
  <c r="V4785" i="1"/>
  <c r="W4785" i="1"/>
  <c r="U4657" i="1"/>
  <c r="V4657" i="1"/>
  <c r="W4539" i="1"/>
  <c r="V4539" i="1"/>
  <c r="U4425" i="1"/>
  <c r="C3" i="4" s="1"/>
  <c r="V4425" i="1"/>
  <c r="U4123" i="1"/>
  <c r="W4123" i="1"/>
  <c r="U3867" i="1"/>
  <c r="W3867" i="1"/>
  <c r="U3543" i="1"/>
  <c r="W3543" i="1"/>
  <c r="V3543" i="1"/>
  <c r="W3379" i="1"/>
  <c r="V3379" i="1"/>
  <c r="U3379" i="1"/>
  <c r="U2695" i="1"/>
  <c r="W2695" i="1"/>
  <c r="V2541" i="1"/>
  <c r="W2541" i="1"/>
  <c r="U2541" i="1"/>
  <c r="F18" i="4" s="1"/>
  <c r="U2173" i="1"/>
  <c r="V2173" i="1"/>
  <c r="W2173" i="1"/>
  <c r="V301" i="1"/>
  <c r="U301" i="1"/>
  <c r="W301" i="1"/>
  <c r="V175" i="1"/>
  <c r="W175" i="1"/>
  <c r="V1651" i="1"/>
  <c r="U1651" i="1"/>
  <c r="W1651" i="1"/>
  <c r="U1403" i="1"/>
  <c r="V1403" i="1"/>
  <c r="W1403" i="1"/>
  <c r="U961" i="1"/>
  <c r="V961" i="1"/>
  <c r="W961" i="1"/>
  <c r="W548" i="1"/>
  <c r="V548" i="1"/>
  <c r="W4309" i="1"/>
  <c r="V7741" i="1"/>
  <c r="U8187" i="1"/>
  <c r="U7270" i="1"/>
  <c r="W7270" i="1"/>
  <c r="V7270" i="1"/>
  <c r="W4657" i="1"/>
  <c r="V63" i="1"/>
  <c r="W507" i="1"/>
  <c r="W740" i="1"/>
  <c r="U1469" i="1"/>
  <c r="V2695" i="1"/>
  <c r="V3339" i="1"/>
  <c r="V3803" i="1"/>
  <c r="V3867" i="1"/>
  <c r="V3931" i="1"/>
  <c r="V3995" i="1"/>
  <c r="V4059" i="1"/>
  <c r="V4123" i="1"/>
  <c r="U4430" i="1"/>
  <c r="U4489" i="1"/>
  <c r="F7" i="4" s="1"/>
  <c r="V6493" i="1"/>
  <c r="V6629" i="1"/>
  <c r="V5749" i="1"/>
  <c r="W6461" i="1"/>
  <c r="U6246" i="1"/>
  <c r="V6667" i="1"/>
  <c r="W7525" i="1"/>
  <c r="W7805" i="1"/>
  <c r="V4798" i="1"/>
  <c r="V4862" i="1"/>
  <c r="V4926" i="1"/>
  <c r="V4990" i="1"/>
  <c r="V5054" i="1"/>
  <c r="V5118" i="1"/>
  <c r="W4630" i="1"/>
  <c r="W4662" i="1"/>
  <c r="W4694" i="1"/>
  <c r="W4854" i="1"/>
  <c r="W4918" i="1"/>
  <c r="W4982" i="1"/>
  <c r="W5046" i="1"/>
  <c r="W5110" i="1"/>
  <c r="W5174" i="1"/>
  <c r="V5360" i="1"/>
  <c r="V5416" i="1"/>
  <c r="V5368" i="1"/>
  <c r="U5464" i="1"/>
  <c r="V5462" i="1"/>
  <c r="V6264" i="1"/>
  <c r="V6416" i="1"/>
  <c r="W6610" i="1"/>
  <c r="U6238" i="1"/>
  <c r="U6302" i="1"/>
  <c r="V6822" i="1"/>
  <c r="V6886" i="1"/>
  <c r="V7030" i="1"/>
  <c r="V7262" i="1"/>
  <c r="W6822" i="1"/>
  <c r="W6886" i="1"/>
  <c r="W6966" i="1"/>
  <c r="W7094" i="1"/>
  <c r="U6882" i="1"/>
  <c r="V7910" i="1"/>
  <c r="V7948" i="1"/>
  <c r="U7760" i="1"/>
  <c r="U7838" i="1"/>
  <c r="U8492" i="1"/>
  <c r="W8706" i="1"/>
  <c r="W8810" i="1"/>
  <c r="W8922" i="1"/>
  <c r="W4632" i="1"/>
  <c r="W4664" i="1"/>
  <c r="U5360" i="1"/>
  <c r="W5316" i="1"/>
  <c r="U5416" i="1"/>
  <c r="W5262" i="1"/>
  <c r="U5368" i="1"/>
  <c r="V5952" i="1"/>
  <c r="V6016" i="1"/>
  <c r="V6080" i="1"/>
  <c r="V6152" i="1"/>
  <c r="W6296" i="1"/>
  <c r="W6416" i="1"/>
  <c r="W6618" i="1"/>
  <c r="W8192" i="1"/>
  <c r="U7832" i="1"/>
  <c r="V7756" i="1"/>
  <c r="V8196" i="1"/>
  <c r="W9292" i="1"/>
  <c r="V9030" i="1"/>
  <c r="W8574" i="1"/>
  <c r="V9122" i="1"/>
  <c r="V9186" i="1"/>
  <c r="V9250" i="1"/>
  <c r="W8818" i="1"/>
  <c r="W8938" i="1"/>
  <c r="W9058" i="1"/>
  <c r="W9194" i="1"/>
  <c r="V9146" i="1"/>
  <c r="V9210" i="1"/>
  <c r="V4510" i="1"/>
  <c r="U4568" i="1"/>
  <c r="V4630" i="1"/>
  <c r="V4662" i="1"/>
  <c r="V4694" i="1"/>
  <c r="V5174" i="1"/>
  <c r="W4798" i="1"/>
  <c r="W4862" i="1"/>
  <c r="W4926" i="1"/>
  <c r="W4990" i="1"/>
  <c r="W5054" i="1"/>
  <c r="W5118" i="1"/>
  <c r="W5182" i="1"/>
  <c r="V4406" i="1"/>
  <c r="V5316" i="1"/>
  <c r="V5262" i="1"/>
  <c r="V5530" i="1"/>
  <c r="V5594" i="1"/>
  <c r="V6232" i="1"/>
  <c r="W5896" i="1"/>
  <c r="W5952" i="1"/>
  <c r="W6016" i="1"/>
  <c r="W6562" i="1"/>
  <c r="V6774" i="1"/>
  <c r="V7318" i="1"/>
  <c r="W7318" i="1"/>
  <c r="U6914" i="1"/>
  <c r="V7996" i="1"/>
  <c r="W7948" i="1"/>
  <c r="W7996" i="1"/>
  <c r="W8156" i="1"/>
  <c r="W7760" i="1"/>
  <c r="W9564" i="1"/>
  <c r="V8810" i="1"/>
  <c r="V8874" i="1"/>
  <c r="W8746" i="1"/>
  <c r="W8826" i="1"/>
  <c r="W9066" i="1"/>
  <c r="W9210" i="1"/>
  <c r="U9620" i="1"/>
  <c r="V5182" i="1"/>
  <c r="W4464" i="1"/>
  <c r="U4406" i="1"/>
  <c r="W5318" i="1"/>
  <c r="V5896" i="1"/>
  <c r="V5960" i="1"/>
  <c r="V6024" i="1"/>
  <c r="V6088" i="1"/>
  <c r="W5898" i="1"/>
  <c r="W5960" i="1"/>
  <c r="W6024" i="1"/>
  <c r="W6232" i="1"/>
  <c r="V6610" i="1"/>
  <c r="U6760" i="1"/>
  <c r="W6760" i="1"/>
  <c r="U7768" i="1"/>
  <c r="V7846" i="1"/>
  <c r="V7838" i="1"/>
  <c r="V8604" i="1"/>
  <c r="W9340" i="1"/>
  <c r="W8396" i="1"/>
  <c r="V9038" i="1"/>
  <c r="V8762" i="1"/>
  <c r="V9130" i="1"/>
  <c r="V9194" i="1"/>
  <c r="V9258" i="1"/>
  <c r="W8754" i="1"/>
  <c r="W8834" i="1"/>
  <c r="W8714" i="1"/>
  <c r="W9146" i="1"/>
  <c r="U7774" i="1"/>
  <c r="U8168" i="1"/>
  <c r="W9324" i="1"/>
  <c r="W9356" i="1"/>
  <c r="W9620" i="1"/>
  <c r="V9006" i="1"/>
  <c r="W8372" i="1"/>
  <c r="W8526" i="1"/>
  <c r="V8534" i="1"/>
  <c r="W8794" i="1"/>
  <c r="W9002" i="1"/>
  <c r="W9074" i="1"/>
  <c r="W9154" i="1"/>
  <c r="W9266" i="1"/>
  <c r="U9324" i="1"/>
  <c r="W8168" i="1"/>
  <c r="V8012" i="1"/>
  <c r="W8012" i="1"/>
  <c r="U8192" i="1"/>
  <c r="V8372" i="1"/>
  <c r="V8526" i="1"/>
  <c r="V8698" i="1"/>
  <c r="V8826" i="1"/>
  <c r="V9042" i="1"/>
  <c r="W8666" i="1"/>
  <c r="W8730" i="1"/>
  <c r="W9018" i="1"/>
  <c r="W9082" i="1"/>
  <c r="W9642" i="1"/>
  <c r="W9286" i="1"/>
  <c r="V9574" i="1"/>
  <c r="U9350" i="1"/>
  <c r="V9074" i="1"/>
  <c r="W8946" i="1"/>
  <c r="W9034" i="1"/>
  <c r="W9202" i="1"/>
  <c r="U9308" i="1"/>
  <c r="V6344" i="1"/>
  <c r="V6408" i="1"/>
  <c r="W6312" i="1"/>
  <c r="W6376" i="1"/>
  <c r="W6554" i="1"/>
  <c r="V6958" i="1"/>
  <c r="V6990" i="1"/>
  <c r="V7022" i="1"/>
  <c r="V7054" i="1"/>
  <c r="V7086" i="1"/>
  <c r="V7118" i="1"/>
  <c r="V7294" i="1"/>
  <c r="V7326" i="1"/>
  <c r="V7358" i="1"/>
  <c r="V7390" i="1"/>
  <c r="W6798" i="1"/>
  <c r="W6990" i="1"/>
  <c r="W7054" i="1"/>
  <c r="W7118" i="1"/>
  <c r="W7262" i="1"/>
  <c r="W7326" i="1"/>
  <c r="W7390" i="1"/>
  <c r="U6826" i="1"/>
  <c r="U6890" i="1"/>
  <c r="W8224" i="1"/>
  <c r="W7832" i="1"/>
  <c r="V8140" i="1"/>
  <c r="W7718" i="1"/>
  <c r="W7846" i="1"/>
  <c r="W8196" i="1"/>
  <c r="V7966" i="1"/>
  <c r="U8224" i="1"/>
  <c r="W8550" i="1"/>
  <c r="W9046" i="1"/>
  <c r="V8658" i="1"/>
  <c r="V8722" i="1"/>
  <c r="V8786" i="1"/>
  <c r="V8850" i="1"/>
  <c r="V9082" i="1"/>
  <c r="W9302" i="1"/>
  <c r="W9304" i="1"/>
  <c r="V9320" i="1"/>
  <c r="V9272" i="1"/>
  <c r="V9612" i="1"/>
  <c r="V9580" i="1"/>
  <c r="U9352" i="1"/>
  <c r="V9334" i="1"/>
  <c r="V9308" i="1"/>
  <c r="U9288" i="1"/>
  <c r="V9270" i="1"/>
  <c r="U9114" i="1"/>
  <c r="U9054" i="1"/>
  <c r="U9038" i="1"/>
  <c r="F11" i="4" s="1"/>
  <c r="U9022" i="1"/>
  <c r="U9002" i="1"/>
  <c r="U8970" i="1"/>
  <c r="U8938" i="1"/>
  <c r="U8866" i="1"/>
  <c r="U8834" i="1"/>
  <c r="F13" i="4" s="1"/>
  <c r="U8802" i="1"/>
  <c r="U8770" i="1"/>
  <c r="U8738" i="1"/>
  <c r="U8706" i="1"/>
  <c r="U8674" i="1"/>
  <c r="U8566" i="1"/>
  <c r="F47" i="4" s="1"/>
  <c r="U8534" i="1"/>
  <c r="V8460" i="1"/>
  <c r="V8396" i="1"/>
  <c r="U8180" i="1"/>
  <c r="U8164" i="1"/>
  <c r="U8004" i="1"/>
  <c r="V7896" i="1"/>
  <c r="U7820" i="1"/>
  <c r="C4" i="4" s="1"/>
  <c r="V7768" i="1"/>
  <c r="U7358" i="1"/>
  <c r="U7294" i="1"/>
  <c r="U7134" i="1"/>
  <c r="U7102" i="1"/>
  <c r="U7070" i="1"/>
  <c r="U7038" i="1"/>
  <c r="U7006" i="1"/>
  <c r="F50" i="4" s="1"/>
  <c r="U6974" i="1"/>
  <c r="U6942" i="1"/>
  <c r="F16" i="4" s="1"/>
  <c r="V6922" i="1"/>
  <c r="V6906" i="1"/>
  <c r="V6874" i="1"/>
  <c r="V6858" i="1"/>
  <c r="V6842" i="1"/>
  <c r="V6810" i="1"/>
  <c r="W6742" i="1"/>
  <c r="W6680" i="1"/>
  <c r="U6570" i="1"/>
  <c r="U6546" i="1"/>
  <c r="U6514" i="1"/>
  <c r="U6392" i="1"/>
  <c r="U6360" i="1"/>
  <c r="U6328" i="1"/>
  <c r="U6304" i="1"/>
  <c r="U6272" i="1"/>
  <c r="U6240" i="1"/>
  <c r="U6208" i="1"/>
  <c r="F41" i="4" s="1"/>
  <c r="W9612" i="1"/>
  <c r="W8738" i="1"/>
  <c r="W8970" i="1"/>
  <c r="W9226" i="1"/>
  <c r="U9334" i="1"/>
  <c r="W9580" i="1"/>
  <c r="W8802" i="1"/>
  <c r="W8866" i="1"/>
  <c r="W9162" i="1"/>
  <c r="U9572" i="1"/>
  <c r="U9340" i="1"/>
  <c r="V6112" i="1"/>
  <c r="V6144" i="1"/>
  <c r="V6176" i="1"/>
  <c r="V6360" i="1"/>
  <c r="W6200" i="1"/>
  <c r="W6264" i="1"/>
  <c r="W6392" i="1"/>
  <c r="W6530" i="1"/>
  <c r="W6942" i="1"/>
  <c r="W7006" i="1"/>
  <c r="W7070" i="1"/>
  <c r="W7134" i="1"/>
  <c r="W7278" i="1"/>
  <c r="W7342" i="1"/>
  <c r="W8240" i="1"/>
  <c r="V8156" i="1"/>
  <c r="W7756" i="1"/>
  <c r="W7884" i="1"/>
  <c r="U8208" i="1"/>
  <c r="C2" i="4" s="1"/>
  <c r="V8922" i="1"/>
  <c r="V8954" i="1"/>
  <c r="V8986" i="1"/>
  <c r="V9034" i="1"/>
  <c r="V9098" i="1"/>
  <c r="W9106" i="1"/>
  <c r="W9170" i="1"/>
  <c r="W9234" i="1"/>
  <c r="V9352" i="1"/>
  <c r="V9304" i="1"/>
  <c r="W9270" i="1"/>
  <c r="W9574" i="1"/>
  <c r="V9642" i="1"/>
  <c r="U9050" i="1"/>
  <c r="U8994" i="1"/>
  <c r="U8962" i="1"/>
  <c r="U8930" i="1"/>
  <c r="V6216" i="1"/>
  <c r="V6248" i="1"/>
  <c r="V6280" i="1"/>
  <c r="V6312" i="1"/>
  <c r="V6376" i="1"/>
  <c r="W6216" i="1"/>
  <c r="W6280" i="1"/>
  <c r="W6344" i="1"/>
  <c r="W6408" i="1"/>
  <c r="W6634" i="1"/>
  <c r="V6974" i="1"/>
  <c r="V7038" i="1"/>
  <c r="V7102" i="1"/>
  <c r="V7278" i="1"/>
  <c r="V7310" i="1"/>
  <c r="V7342" i="1"/>
  <c r="V7374" i="1"/>
  <c r="W6958" i="1"/>
  <c r="W7022" i="1"/>
  <c r="W7086" i="1"/>
  <c r="V8172" i="1"/>
  <c r="W7782" i="1"/>
  <c r="W7910" i="1"/>
  <c r="W9030" i="1"/>
  <c r="V8690" i="1"/>
  <c r="V8754" i="1"/>
  <c r="V8818" i="1"/>
  <c r="V8994" i="1"/>
  <c r="W9122" i="1"/>
  <c r="W9186" i="1"/>
  <c r="W9250" i="1"/>
  <c r="U9596" i="1"/>
  <c r="W9272" i="1"/>
  <c r="W9320" i="1"/>
  <c r="V9336" i="1"/>
  <c r="U9066" i="1"/>
  <c r="U9010" i="1"/>
  <c r="V8240" i="1"/>
  <c r="V8208" i="1"/>
  <c r="U8188" i="1"/>
  <c r="U8020" i="1"/>
  <c r="U7988" i="1"/>
  <c r="V7952" i="1"/>
  <c r="U7374" i="1"/>
  <c r="U7310" i="1"/>
  <c r="U7246" i="1"/>
  <c r="W6712" i="1"/>
  <c r="V7988" i="1"/>
  <c r="U7952" i="1"/>
  <c r="U9356" i="1"/>
  <c r="F3" i="4"/>
  <c r="C7" i="4"/>
  <c r="F26" i="4"/>
  <c r="F45" i="4"/>
  <c r="F27" i="4"/>
  <c r="F38" i="4"/>
  <c r="F40" i="4" l="1"/>
  <c r="O6" i="4"/>
  <c r="O5" i="4"/>
  <c r="C6" i="4"/>
  <c r="C15" i="4"/>
  <c r="F9" i="4"/>
  <c r="C23" i="4"/>
  <c r="F12" i="4"/>
  <c r="F32" i="4"/>
  <c r="C13" i="4"/>
  <c r="C5" i="4"/>
  <c r="F46" i="4"/>
  <c r="C14" i="4"/>
  <c r="F10" i="4"/>
  <c r="C24" i="4"/>
  <c r="I3" i="4"/>
  <c r="C20" i="4"/>
  <c r="F17" i="4"/>
  <c r="F34" i="4"/>
  <c r="C8" i="4"/>
  <c r="F30" i="4"/>
  <c r="C16" i="4"/>
  <c r="F36" i="4"/>
  <c r="F49" i="4"/>
  <c r="F44" i="4"/>
  <c r="C19" i="4"/>
  <c r="C22" i="4"/>
  <c r="C21" i="4"/>
  <c r="I4" i="4"/>
  <c r="F23" i="4"/>
  <c r="F5" i="4"/>
  <c r="F29" i="4"/>
  <c r="C10" i="4"/>
  <c r="F31" i="4"/>
  <c r="O4" i="4"/>
  <c r="F8" i="4"/>
  <c r="F24" i="4"/>
  <c r="F33" i="4"/>
  <c r="O7" i="4"/>
  <c r="F39" i="4"/>
  <c r="C17" i="4"/>
  <c r="F25" i="4"/>
  <c r="F19" i="4"/>
  <c r="F6" i="4"/>
  <c r="I2" i="4"/>
  <c r="L6" i="3"/>
  <c r="C25" i="4"/>
  <c r="H6" i="3"/>
  <c r="C18" i="4"/>
  <c r="O3" i="4"/>
  <c r="D6" i="3"/>
  <c r="P6" i="3" s="1"/>
  <c r="O2" i="4"/>
  <c r="K3" i="4" l="1"/>
  <c r="L5" i="4"/>
  <c r="K2" i="4"/>
  <c r="K5" i="4"/>
  <c r="L4" i="4"/>
  <c r="K4" i="4"/>
  <c r="L7" i="4"/>
  <c r="L2" i="4"/>
  <c r="L3" i="4"/>
  <c r="L6" i="4"/>
  <c r="K7" i="4"/>
  <c r="K6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<sst xmlns="http://schemas.openxmlformats.org/spreadsheetml/2006/main" count="58044" uniqueCount="173">
  <si>
    <t>Détaillant</t>
  </si>
  <si>
    <t>ID Détailant</t>
  </si>
  <si>
    <t>Date Facture</t>
  </si>
  <si>
    <t>Region</t>
  </si>
  <si>
    <t>Etat</t>
  </si>
  <si>
    <t>Ville</t>
  </si>
  <si>
    <t>Produit</t>
  </si>
  <si>
    <t>Vente par unité</t>
  </si>
  <si>
    <t>Unité vendu</t>
  </si>
  <si>
    <t>Total vente</t>
  </si>
  <si>
    <t>Bénéfice d'exploitation</t>
  </si>
  <si>
    <t>Marge d'exploitation</t>
  </si>
  <si>
    <t>Méthode de vente</t>
  </si>
  <si>
    <t>Foot Locker</t>
  </si>
  <si>
    <t>Nord-est</t>
  </si>
  <si>
    <t>New York</t>
  </si>
  <si>
    <t>Chaussures de rue pour hommes</t>
  </si>
  <si>
    <t>En magasin</t>
  </si>
  <si>
    <t>Chaussures de sport pour hommes</t>
  </si>
  <si>
    <t>Chaussures de rue pour femmes</t>
  </si>
  <si>
    <t>Chaussures de sport pour femmes</t>
  </si>
  <si>
    <t>Vêtements pour hommes</t>
  </si>
  <si>
    <t>Vêtements pour femmes</t>
  </si>
  <si>
    <t>Sortie</t>
  </si>
  <si>
    <t>Walmart</t>
  </si>
  <si>
    <t>Sports Direct</t>
  </si>
  <si>
    <t>Sud</t>
  </si>
  <si>
    <t>Texas</t>
  </si>
  <si>
    <t>Houston</t>
  </si>
  <si>
    <t>Ouest Gear</t>
  </si>
  <si>
    <t>Ouest</t>
  </si>
  <si>
    <t>California</t>
  </si>
  <si>
    <t>San Francisco</t>
  </si>
  <si>
    <t>Kohl's</t>
  </si>
  <si>
    <t>Los Angeles</t>
  </si>
  <si>
    <t>Milieu ouest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</si>
  <si>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</si>
  <si>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</si>
  <si>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</si>
  <si>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</si>
  <si>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</si>
  <si>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</si>
  <si>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</si>
  <si>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</si>
  <si>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</si>
  <si>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</si>
  <si>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</si>
  <si>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Sud-est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</si>
  <si>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</si>
  <si>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</si>
  <si>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</si>
  <si>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</si>
  <si>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</si>
  <si>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</si>
  <si>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</si>
  <si>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</si>
  <si>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</si>
  <si>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</si>
  <si>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</si>
  <si>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</si>
  <si>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</si>
  <si>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</si>
  <si>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</si>
  <si>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</si>
  <si>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</si>
  <si>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</si>
  <si>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</si>
  <si>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</si>
  <si>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</si>
  <si>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</si>
  <si>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</si>
  <si>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</si>
  <si>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</si>
  <si>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</si>
  <si>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</si>
  <si>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</si>
  <si>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</si>
  <si>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</si>
  <si>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</si>
  <si>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</si>
  <si>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</si>
  <si>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</si>
  <si>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En ligne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</si>
  <si>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</si>
  <si>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</si>
  <si>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</si>
  <si>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</si>
  <si>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</si>
  <si>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</si>
  <si>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</si>
  <si>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</si>
  <si>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Sud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</si>
  <si>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</si>
  <si>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</si>
  <si>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</si>
  <si>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</si>
  <si>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</si>
  <si>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</si>
  <si>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</si>
  <si>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</si>
  <si>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</si>
  <si>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</si>
  <si>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</si>
  <si>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</si>
  <si>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</si>
  <si>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</si>
  <si>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</si>
  <si>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Sud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</si>
  <si>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</si>
  <si>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</si>
  <si>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</si>
  <si>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</si>
  <si>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</si>
  <si>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</si>
  <si>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</si>
  <si>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</si>
  <si>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</si>
  <si>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Ouest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</si>
  <si>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</si>
  <si>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</si>
  <si>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</si>
  <si>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</si>
  <si>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</si>
  <si>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</si>
  <si>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</si>
  <si>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</si>
  <si>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</si>
  <si>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</si>
  <si>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</si>
  <si>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</si>
  <si>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</si>
  <si>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</si>
  <si>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</si>
  <si>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</si>
  <si>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Étiquettes de lignes</t>
  </si>
  <si>
    <t>Total général</t>
  </si>
  <si>
    <t>Somme de Total vente</t>
  </si>
  <si>
    <t>Moyenne de Total vente</t>
  </si>
  <si>
    <t>Étiquettes de colonnes</t>
  </si>
  <si>
    <t>Jours</t>
  </si>
  <si>
    <t>Lundi</t>
  </si>
  <si>
    <t>Mardi</t>
  </si>
  <si>
    <t>Mercredi</t>
  </si>
  <si>
    <t>Jeudi</t>
  </si>
  <si>
    <t>Vendredi</t>
  </si>
  <si>
    <t>Samedi</t>
  </si>
  <si>
    <t>Dimanche</t>
  </si>
  <si>
    <t xml:space="preserve"> Quels sont les jours de la semaine les plus rentables en termes de chiffre d’affaires et de</t>
  </si>
  <si>
    <t>volume de vente ?</t>
  </si>
  <si>
    <t>Somme de Unité vendu</t>
  </si>
  <si>
    <t>Année</t>
  </si>
  <si>
    <t>MoisNum</t>
  </si>
  <si>
    <t>MoisNom</t>
  </si>
  <si>
    <t>EtatEN</t>
  </si>
  <si>
    <t>CA total ($)</t>
  </si>
  <si>
    <t>Unités vendues</t>
  </si>
  <si>
    <t>Bénéfice d'exploitation ($)</t>
  </si>
  <si>
    <t>Région</t>
  </si>
  <si>
    <t>Tableau de bord interactif des ventes de KIN MARCHE USA</t>
  </si>
  <si>
    <t>Dernière mise à jour :</t>
  </si>
  <si>
    <t>25/10/2026</t>
  </si>
  <si>
    <t>AnneeMois</t>
  </si>
  <si>
    <t>Inclus</t>
  </si>
  <si>
    <t>CA filtré</t>
  </si>
  <si>
    <t>Unités filtrées</t>
  </si>
  <si>
    <t>Bénéfice filtré</t>
  </si>
  <si>
    <t>Clé</t>
  </si>
  <si>
    <t>Mois</t>
  </si>
  <si>
    <t>South Carolina</t>
  </si>
  <si>
    <t>South Dakota</t>
  </si>
  <si>
    <t>West Virginia</t>
  </si>
  <si>
    <t>CA (M$)</t>
  </si>
  <si>
    <t>Détaillant (source)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</si>
</sst>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_);[Red]\(&quot;$&quot;#,##0.00\)"/>
    <numFmt numFmtId="165" formatCode="&quot;$&quot;#,##0_);[Red]\(&quot;$&quot;#,##0\)"/>
    <numFmt numFmtId="168" formatCode="0.0%"/>
    <numFmt numFmtId="171" formatCode="[$$-409]#,##0"/>
  </numFmts>
  <fonts count="8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b/>
      <sz val="11"/>
      <color theme="1"/>
      <name val="Calibri"/>
      <scheme val="minor"/>
    </font>
    <font>
      <b/>
      <sz val="22"/>
      <color rgb="FFFFFFFF"/>
      <name val="Calibri"/>
      <scheme val="minor"/>
    </font>
    <font>
      <b/>
      <sz val="24"/>
      <color rgb="FFFFFFFF"/>
      <name val="Calibri"/>
      <scheme val="minor"/>
    </font>
    <font>
      <sz val="12"/>
      <color rgb="FF595959"/>
      <name val="Calibri"/>
      <scheme val="minor"/>
    </font>
    <font>
      <b/>
      <sz val="22"/>
      <color rgb="FFC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2" fillId="0" borderId="0" xfId="0" applyNumberFormat="1" applyFont="1" applyAlignment="1">
      <alignment horizontal="center"/>
    </xf>
    <xf numFmtId="0" fontId="0" fillId="0" borderId="1" xfId="0" applyFont="1" applyBorder="1" applyAlignment="1"/>
    <xf numFmtId="0" fontId="4" fillId="3" borderId="1" xfId="0" applyFont="1" applyFill="1" applyBorder="1" applyAlignment="1">
      <alignment horizontal="center" vertical="center"/>
    </xf>
    <xf numFmtId="0" fontId="0" fillId="0" borderId="4" xfId="0" applyFont="1" applyBorder="1" applyAlignment="1">
      <alignment indent="1"/>
    </xf>
    <xf numFmtId="0" fontId="0" fillId="0" borderId="5" xfId="0" applyFont="1" applyBorder="1" applyAlignment="1">
      <alignment indent="1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171" fontId="7" fillId="0" borderId="0" xfId="0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3" fontId="7" fillId="0" borderId="0" xfId="0" applyNumberFormat="1" applyFont="1" applyAlignment="1">
      <alignment horizontal="center" vertical="top"/>
    </xf>
    <xf numFmtId="168" fontId="7" fillId="0" borderId="0" xfId="0" applyNumberFormat="1" applyFont="1" applyAlignment="1">
      <alignment horizontal="center" vertical="top"/>
    </xf>
    <xf numFmtId="0" fontId="3" fillId="0" borderId="2" xfId="0" applyFont="1" applyBorder="1" applyAlignment="1">
      <alignment indent="1"/>
    </xf>
    <xf numFmtId="0" fontId="6" fillId="0" borderId="3" xfId="0" applyFont="1" applyBorder="1" applyAlignment="1">
      <alignment vertical="top" indent="1"/>
    </xf>
  </cellXfs>
  <cellStyles count="1">
    <cellStyle name="Normal" xfId="0" builtinId="0"/>
  </cellStyles>
  <dxfs count="6">
    <dxf>
      <font>
        <color rgb="FF808080"/>
      </font>
      <fill>
        <patternFill patternType="solid">
          <fgColor indexed="64"/>
          <bgColor rgb="FFE7E9ED"/>
        </patternFill>
      </fill>
    </dxf>
    <dxf>
      <font>
        <color rgb="FFFFFFFF"/>
      </font>
      <fill>
        <patternFill patternType="solid">
          <fgColor indexed="64"/>
          <bgColor rgb="FF4472C4"/>
        </patternFill>
      </fill>
    </dxf>
    <dxf>
      <font>
        <color rgb="FF808080"/>
      </font>
      <fill>
        <patternFill patternType="solid">
          <fgColor indexed="64"/>
          <bgColor rgb="FFE7E9ED"/>
        </patternFill>
      </fill>
    </dxf>
    <dxf>
      <font>
        <color rgb="FFFFFFFF"/>
      </font>
      <fill>
        <patternFill patternType="solid">
          <fgColor indexed="64"/>
          <bgColor rgb="FF4472C4"/>
        </patternFill>
      </fill>
    </dxf>
    <dxf>
      <font>
        <color rgb="FF808080"/>
      </font>
      <fill>
        <patternFill patternType="solid">
          <fgColor indexed="64"/>
          <bgColor rgb="FFE7E9ED"/>
        </patternFill>
      </fill>
    </dxf>
    <dxf>
      <font>
        <color rgb="FFFFFFFF"/>
      </font>
      <fill>
        <patternFill patternType="solid">
          <fgColor indexed="64"/>
          <bgColor rgb="FF447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microsoft.com/office/2007/relationships/slicerCache" Target="slicerCaches/slicerCache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microsoft.com/office/2007/relationships/slicerCache" Target="slicerCaches/slicerCache3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07/relationships/slicerCache" Target="slicerCaches/slicerCache2.xml"/><Relationship Id="rId5" Type="http://schemas.openxmlformats.org/officeDocument/2006/relationships/pivotCacheDefinition" Target="pivotCache/pivotCacheDefinition1.xml"/><Relationship Id="rId15" Type="http://schemas.openxmlformats.org/officeDocument/2006/relationships/styles" Target="styles.xml"/><Relationship Id="rId10" Type="http://schemas.microsoft.com/office/2007/relationships/slicerCache" Target="slicerCaches/slicerCache1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Ventes en USD (millions)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Calculs!$C$1</c:f>
              <c:strCache>
                <c:ptCount val="1"/>
                <c:pt idx="0">
                  <c:v>CA (M$)</c:v>
                </c:pt>
              </c:strCache>
            </c:strRef>
          </c:tx>
          <c:spPr>
            <a:ln w="28575" cap="rnd">
              <a:solidFill>
                <a:srgbClr val="2E5C9E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Calculs!$B$2:$B$25</c:f>
              <c:strCache>
                <c:ptCount val="24"/>
                <c:pt idx="0">
                  <c:v>janv 20</c:v>
                </c:pt>
                <c:pt idx="1">
                  <c:v>févr 20</c:v>
                </c:pt>
                <c:pt idx="2">
                  <c:v>mars 20</c:v>
                </c:pt>
                <c:pt idx="3">
                  <c:v>avr 20</c:v>
                </c:pt>
                <c:pt idx="4">
                  <c:v>mai 20</c:v>
                </c:pt>
                <c:pt idx="5">
                  <c:v>juin 20</c:v>
                </c:pt>
                <c:pt idx="6">
                  <c:v>juil 20</c:v>
                </c:pt>
                <c:pt idx="7">
                  <c:v>août 20</c:v>
                </c:pt>
                <c:pt idx="8">
                  <c:v>sept 20</c:v>
                </c:pt>
                <c:pt idx="9">
                  <c:v>oct 20</c:v>
                </c:pt>
                <c:pt idx="10">
                  <c:v>nov 20</c:v>
                </c:pt>
                <c:pt idx="11">
                  <c:v>déc 20</c:v>
                </c:pt>
                <c:pt idx="12">
                  <c:v>janv 21</c:v>
                </c:pt>
                <c:pt idx="13">
                  <c:v>févr 21</c:v>
                </c:pt>
                <c:pt idx="14">
                  <c:v>mars 21</c:v>
                </c:pt>
                <c:pt idx="15">
                  <c:v>avr 21</c:v>
                </c:pt>
                <c:pt idx="16">
                  <c:v>mai 21</c:v>
                </c:pt>
                <c:pt idx="17">
                  <c:v>juin 21</c:v>
                </c:pt>
                <c:pt idx="18">
                  <c:v>juil 21</c:v>
                </c:pt>
                <c:pt idx="19">
                  <c:v>août 21</c:v>
                </c:pt>
                <c:pt idx="20">
                  <c:v>sept 21</c:v>
                </c:pt>
                <c:pt idx="21">
                  <c:v>oct 21</c:v>
                </c:pt>
                <c:pt idx="22">
                  <c:v>nov 21</c:v>
                </c:pt>
                <c:pt idx="23">
                  <c:v>déc 21</c:v>
                </c:pt>
              </c:strCache>
            </c:strRef>
          </c:cat>
          <c:val>
            <c:numRef>
              <c:f>Calculs!$C$2:$C$25</c:f>
              <c:numCache>
                <c:formatCode>General</c:formatCode>
                <c:ptCount val="24"/>
                <c:pt idx="0">
                  <c:v>16.253746</c:v>
                </c:pt>
                <c:pt idx="1">
                  <c:v>14.997987999999999</c:v>
                </c:pt>
                <c:pt idx="2">
                  <c:v>17.660577</c:v>
                </c:pt>
                <c:pt idx="3">
                  <c:v>24.607005999999998</c:v>
                </c:pt>
                <c:pt idx="4">
                  <c:v>16.918013999999999</c:v>
                </c:pt>
                <c:pt idx="5">
                  <c:v>8.8298190000000005</c:v>
                </c:pt>
                <c:pt idx="6">
                  <c:v>17.146013</c:v>
                </c:pt>
                <c:pt idx="7">
                  <c:v>19.877980000000001</c:v>
                </c:pt>
                <c:pt idx="8">
                  <c:v>18.304435999999999</c:v>
                </c:pt>
                <c:pt idx="9">
                  <c:v>10.836269</c:v>
                </c:pt>
                <c:pt idx="10">
                  <c:v>8.6222999999999992</c:v>
                </c:pt>
                <c:pt idx="11">
                  <c:v>8.0265269999999997</c:v>
                </c:pt>
                <c:pt idx="12">
                  <c:v>55.225396000000003</c:v>
                </c:pt>
                <c:pt idx="13">
                  <c:v>46.102164999999999</c:v>
                </c:pt>
                <c:pt idx="14">
                  <c:v>39.148532000000003</c:v>
                </c:pt>
                <c:pt idx="15">
                  <c:v>47.732964000000003</c:v>
                </c:pt>
                <c:pt idx="16">
                  <c:v>63.589680999999999</c:v>
                </c:pt>
                <c:pt idx="17">
                  <c:v>65.917552999999998</c:v>
                </c:pt>
                <c:pt idx="18">
                  <c:v>78.334681000000003</c:v>
                </c:pt>
                <c:pt idx="19">
                  <c:v>72.288220999999993</c:v>
                </c:pt>
                <c:pt idx="20">
                  <c:v>59.357022999999998</c:v>
                </c:pt>
                <c:pt idx="21">
                  <c:v>53.074764000000002</c:v>
                </c:pt>
                <c:pt idx="22">
                  <c:v>59.235039999999998</c:v>
                </c:pt>
                <c:pt idx="23">
                  <c:v>77.815430000000006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71-4C24-86C1-88B727AAA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9666144"/>
        <c:axId val="1150986336"/>
      </c:lineChart>
      <c:catAx>
        <c:axId val="141966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0986336"/>
        <c:crosses val="autoZero"/>
        <c:auto val="1"/>
        <c:lblAlgn val="ctr"/>
        <c:lblOffset val="100"/>
        <c:noMultiLvlLbl val="0"/>
      </c:catAx>
      <c:valAx>
        <c:axId val="115098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.##0&quot; M$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966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Méthode de vente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Calculs!$I$1</c:f>
              <c:strCache>
                <c:ptCount val="1"/>
                <c:pt idx="0">
                  <c:v>CA (M$)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2B-41DF-9C9F-26B2D353DF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Calculs!$H$2:$H$4</c:f>
              <c:strCache>
                <c:ptCount val="3"/>
                <c:pt idx="0">
                  <c:v>En ligne</c:v>
                </c:pt>
                <c:pt idx="1">
                  <c:v>En magasin</c:v>
                </c:pt>
                <c:pt idx="2">
                  <c:v>Sortie</c:v>
                </c:pt>
              </c:strCache>
            </c:strRef>
          </c:cat>
          <c:val>
            <c:numRef>
              <c:f>Calculs!$I$2:$I$4</c:f>
              <c:numCache>
                <c:formatCode>General</c:formatCode>
                <c:ptCount val="3"/>
                <c:pt idx="0">
                  <c:v>247.67288199999999</c:v>
                </c:pt>
                <c:pt idx="1">
                  <c:v>356.64375000000001</c:v>
                </c:pt>
                <c:pt idx="2">
                  <c:v>295.58549299999999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2B-41DF-9C9F-26B2D353D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Vente par Détaillant (M$)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Calculs!$L$1</c:f>
              <c:strCache>
                <c:ptCount val="1"/>
                <c:pt idx="0">
                  <c:v>CA (M$)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Calculs!$K$2:$K$7</c:f>
              <c:strCache>
                <c:ptCount val="6"/>
                <c:pt idx="0">
                  <c:v>Walmart</c:v>
                </c:pt>
                <c:pt idx="1">
                  <c:v>Amazon</c:v>
                </c:pt>
                <c:pt idx="2">
                  <c:v>Kohl's</c:v>
                </c:pt>
                <c:pt idx="3">
                  <c:v>Sports Direct</c:v>
                </c:pt>
                <c:pt idx="4">
                  <c:v>Foot Locker</c:v>
                </c:pt>
                <c:pt idx="5">
                  <c:v>Ouest Gear</c:v>
                </c:pt>
              </c:strCache>
            </c:strRef>
          </c:cat>
          <c:val>
            <c:numRef>
              <c:f>Calculs!$L$2:$L$7</c:f>
              <c:numCache>
                <c:formatCode>General</c:formatCode>
                <c:ptCount val="6"/>
                <c:pt idx="0">
                  <c:v>74.558409999999995</c:v>
                </c:pt>
                <c:pt idx="1">
                  <c:v>77.698912000000007</c:v>
                </c:pt>
                <c:pt idx="2">
                  <c:v>102.11475299999999</c:v>
                </c:pt>
                <c:pt idx="3">
                  <c:v>182.47099700000001</c:v>
                </c:pt>
                <c:pt idx="4">
                  <c:v>220.09472</c:v>
                </c:pt>
                <c:pt idx="5">
                  <c:v>242.96433300000001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BE-42C5-BF2C-8375FEF13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9483440"/>
        <c:axId val="1459491600"/>
      </c:barChart>
      <c:catAx>
        <c:axId val="1459483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9491600"/>
        <c:crosses val="autoZero"/>
        <c:auto val="1"/>
        <c:lblAlgn val="ctr"/>
        <c:lblOffset val="100"/>
        <c:noMultiLvlLbl val="0"/>
      </c:catAx>
      <c:valAx>
        <c:axId val="145949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.##0&quot; M$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9483440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Ventes par État</cx:v>
        </cx:txData>
      </cx:tx>
      <cx:txPr>
        <a:bodyPr vertOverflow="overflow" horzOverflow="overflow" wrap="square" lIns="0" tIns="0" rIns="0" bIns="0"/>
        <a:lstStyle/>
        <a:p>
          <a:pPr algn="ctr" rtl="0">
            <a:defRPr sz="1600" b="1" i="0">
              <a:solidFill>
                <a:srgbClr val="1F3864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fr-FR" sz="1600" b="1">
              <a:solidFill>
                <a:srgbClr val="1F3864"/>
              </a:solidFill>
            </a:rPr>
            <a:t>Ventes par État</a:t>
          </a:r>
        </a:p>
      </cx:txPr>
    </cx:title>
    <cx:plotArea>
      <cx:plotAreaRegion>
        <cx:series layoutId="regionMap" uniqueId="{8655570A-7BA6-4E0D-AFEB-8263ED0FE38D}">
          <cx:tx>
            <cx:txData>
              <cx:f>_xlchart.v5.2</cx:f>
              <cx:v>CA (M$)</cx:v>
            </cx:txData>
          </cx:tx>
          <cx:dataId val="0"/>
          <cx:layoutPr>
            <cx:regionLabelLayout val="none"/>
            <cx:geography cultureLanguage="fr-FR" cultureRegion="CD" attribution="Avec Bing">
              <cx:geoCache provider="{E9337A44-BEBE-4D9F-B70C-5C5E7DAFC167}">
                <cx:binary>7H3rUtzI1uWrOPz7E628K0+cPhGWqgowBtxg47b/KMpA636/6w3mUeY5vhebJaqwKTXQ44CZiIr4
6AtBqSqVypV777VX7sz693X/r+v4dl2+6ZM4rf513f/+1q/r/F+//VZd+7fJujpIgusyq7K/6oPr
LPkt++uv4Pr2t5ty3QWp9xs1Cf/t2l+X9W3/9j//RmvebfYhu17XQZb+0dyWw8Vt1cR19cy1Ry+9
Wd8kQboIqroMrmvy+9uz2+7N0TrJKz8ob9++uU3roB4+Dfnt72933vr2zW/zBv928zcx+lc3N/gs
ZwfSEpJoJsy7H/b2TZyl3vayociBUEpSberNdXp/77N1gs/vdOu/3vz3/6rXdWV8ToPq/n2P9fGu
h+ubm/K2qvCkd7+fb2vnGfHWo7dvrrMmracB9jDWv7/duXVQZc7mspNNj/n58m5cftsF6D//nr2A
kZq98gDD+bD+06W/QfiujNZptX52ZH4NPcYPLK0tkxGh736sXfQ0PeBMEyGEtUFP3KOyQe++Ry8E
7olmZpi9u9hDzJwszsr1TXY/bo/N5l/EzDoAZEKYnG4wIbuYEVMcCK4sJmGKGzPfgHXflReC9UQz
M7Cc8z0E6128/r5O1vfD9gpY0QMlJaeUql2QLHlgcZMxatKN4en7m24Na9OTF0K1fZ5ZKzOk3n3Y
Q6ScdRz8lZVp8JpgqQMquJSabEPV3LCIPpBEUUU42YC2i9mPPt3OBvzpWPt4HHuyoRlyzrs9RO7T
bf+qEYwccMksbhHyqDfU+oDBzLRSW0NDhHvoFO+680K8HmtjBtWnP/cQqombvb8tq9vhfsxe7hG5
eUAYyKBgW7zAB3f4Ij+QyhLgxVu/yO/v/ZMvbvr0QtB+PtysoRlyZ+/3EDk4/ip6Rdco+QHhnCuT
mhtYgMpD1IigB1RpSxI+Z4h3PZkN8a86xM3jzBqZ4fTuZA9xcrI0vb2ug+umvp/mr2BiU8oliGD3
KdksjimQEmZRi9AZVg96MxvrXwXs6ZZmqDmf9hC1d2UwZukrmhfSMKoZBSR8Y14ztkgIOQCNFFoK
eRflgOjDILbt0AtBe7yVGWDvvu0hYIvbeN2tX1P2YPrANC3oGmybOIO/P3SISoCWWJIzgvx6+pmZ
2n2PXgjZE83MMFss9xCzFfLm4OYVjYxaB0ILQaBVbX92IbOgdViKcWqxDZOcpc+bDr2U2z/eygyw
1T6mZF/WkBZTr87Se+f0CqFMHXBCmFCW2mA2d4zUPBBCcsvkGzo5c4w/+/RCQ3uyoRlyX97toakd
3mal96qZND0AJtTi+vGkzGIHYJNMcXMrK85M7fC///fUo5fa2hPNzCA73EfIjhDPguD1DO1O2kBA
M5nc9YrQfg8EVZPWyB+jHpuOvNC6Hm1kBtPR8R5a1vHN2n9F6ZfzA2ZpU9F7AWom1xOC7Flopixz
xjfuOvJClB5rYwbS8WIfQYrjIM2eX3D6NYl+EjmAERJitglbM6OyNNJpSzJh/WSPD/n88bZHLwXs
8WbmmO0j2ThOb4L1q6Zg+gC6r+bW/UoXQtJDQg/BHumZZUq9XeeEArID2aZDL0Xs0VbmgJ3toZGd
l7feqzJDdqCZhRSLyUfZPLljhhYWwzg440OkNj15IVCPNjLD6Xwf1yuPs+4Vcy5OD0zFpVB8Qx7M
mVVpdjCZkyRbcmHCUT7EaurNC5F6pIkZTsf7SABPXrsSwEL2y7FIotQm+yW7/k9boB4mHOC94DGz
qk1/XojVo43M0Dq53EfvF8Uggq+6sgxabjEO29rAZc7xUrCsSclQ28wZAtVDyzrf9uiFiD3RzAyz
833U5k/X5RCv05v7cXu5msFQuYFcCha0a1tKHiiTQAHWW/l3lg7f9+SFWD3RzAyr032k8CeY2s11
NLwiVrAfqqglxc914x0+KMAHlVKMbNXCWcJ136MXYvZEMzPMTr7uoU/8kDVB9cok3jzQoHym/KHx
7hqaJih3IxYWWn4uYz50ivddeqnw9FQ7M9g+7CPxOPeD11Q0TAi8EOW12iIyUzQgyuMKgyy/pSUz
1zj15oUm9kgTM5zOj/bQvE6Dqpr+zfPgFb0i4KCQCX/oFrNIBmEDS5QUpYnb2sQZn3/QqRei9nRL
M/BO95Evnq6D9Pb1YOPigKGwjYsH5P1hMJP6gGJdjCNX2yTTM3HjrjsvBWx6pFkbc6j2cZ3ydF1V
62u/qW7runpFyOgBSg0ZnN/jjhF19dIUqCC1ZonYTn9m472JdY8R2ccLEZ9ra47dPsay0wDlN1VW
r18RNwlT0wRV89ulrXlehkoqyMImqj3ub7opbPvRl5didv9Ms3bmeO2jiHgaXPuBt37NBWZsgFBc
aWVtqwLm/EOgVsrUyKG31/8W0DY9mg32Lxva9sFmzcwxO95DHvLpdrKx6vYVwxkTKJ5HWmZaWxub
1ZBCq2ec0alW+4eW9ZDm/+jSbLh/FbWn2pnB9mk/Ta2qsqZ8Te4IBVEqLK9sSzXMGWrTXiPk04rQ
ranNMuqJ8U09eiFoTzQzw+x0H7evfBky7Pnz7uPKY3H+F9cxKbYaaUkp28r3M8iICZVEoDIYIuSG
ON7fexPTth16IWKPtzID7MvXPfSNp1lav+oqJlcHoIRTOv34egsxkaBxQahkc4q/6coLodo+0KyV
GVSnn/YQqrPb7+Xr1tRzlGljLxHD7thNlJoZF3auQMtSML6txD+jHvc9mg32rwaxJ5qZYXa2j6nZ
2W27fs0KUhT9MhQbIo1+PCcjREL+EEjJtsQE3P8h79j058V4TQ81a2SO1tVeWlj35vS2D65fUV5E
YT2nMDHCtzYG+fCh8EFMeUCwTAYqOccqa9rbdWNMPSqauXDxy0b2bGtz9E73EL3LrKn9N866zFBM
9Yr5NEOdh4mFMXq/v2+GoGVC0kcdKbZIbBjIzEtue3T75qZ5c9nczOzmV3F8vrUZjpfOHuI4bYv7
mpXRved6HRLJNOXTZue7nxmC2CoBxdjEGRJb8XGG4H2PXgjdE83MMDvbRxp5lpX/b2wPNQYMiy8/
4h2kxofeU6GM0UK4k3LrXWfIPbQW9PE1je+R5uZI7qX13SG5WEevq0liFwU2ScNJbstR9S6OWDHF
bqVpA9rWh+L6Q96y6c/kQR8Z9l91oc82NsdwH2sRPkLwqoa4Xb/q4QQoKbY0zibYKl7mvN5HqQOL
WdZUvrWJgxAyH2L4oFcvJTPPNDXD7+O7PYyAFz5O/HlzXL1u7Q+yPUktqsV2P6CeCc3TOUkEacO0
y/PuB1HyIX4Pe/XCSPhMUzP8Lo73EL8NE311H4pMgk3b2+/r6WaxcPKhlJlY+pEzZeWnw3s5/3yu
rRl2l/voOz/Xa/9+3r+ceU75OpZQsUt3q6DMFJa7bdUK5UBUzpjL1I8XWtkjTcwQ+ryPOtjVbZlA
Knw9kLCnyVSC4p95XoBNhJJKLe830czWA7Y9eSFMj7cyQ+pqL5EKsIXyVTkIg9pPqKWxjPODY+zk
A9bBRFAEdqg9GsOuNj16Kf94opk5ZvvIPb7cVvWb7fO9pogCYDjFLmoUGd/9zIIXRBQJlQwy2Ha/
7ox83I+4cX59HdyAlqzj1wLxmSZngH652kMy8iWorrO0Cl63ZEEijxNMbpn+LJtDDZ7CgVcC+0B/
6C0PmeSPLr3Qcz7Vzhy2feCQ188cBboZuw0b2XnfL56UCjaCei1shUJR12M6GNZ7sL8Gpzbe7wLg
90F2s5i6cz7p0516vJJr58M7T/H/5eDTpw9F/XG27GJdr5d3h9I+OBf1+av3B6rOPrrNmx7lj5tx
O775/S1F5T744I/DbqdGdjKus13N/h6MB5+9XVf1728NYjIcBoOdONDKUHrOp01sHRz53SWAOlkq
x2FLWqE29u2bdNJ4fn+LYGpirRZ7hCmZ9hFwwF1NIjouEfBWJBIWm+qiKbYK/zga+GMWD9hH+WNc
tn+/SZvkYxakdfX7W4GG8s3bpr4KeAncHluN+XT4iRbcxPXr9QUqBfBu8l9FyOOx89LwQ0mbYFjz
jIvKTrmq+dL0tZFqm3VlFw5HAcuqxDjOqJ+L0tFCpUdZF5iH0qiGm5J5TeIYZi6cPhza8aRPpbot
ylgtRNu3xVgcecbYxpW0o7gb+KVR+aPVeHbbUJpXN7FKy9g2B89SYhmNY+jrczMwavVHCyAIW+ay
LvPhkqWlWzuya2vza8y6OBjskRu0cUo/M9PkfWAZndNbyrBpm4hhjGxvFFHvf5BtWuTWpU/VmHWh
M22OokuS8Hos7TDNk+pTBesjSyvkLDa/BIWqx+YwzVuLJk5lJql5EpAgapajWVz7RlWuVJEPHwWN
U+WMQxfio3Iwxm95aqoAaziYWtt5v4PadZYPZeD52zOdf/z5n09Zgn/vPvPzxelI6J9/oQBuc5b0
s+/CeR6Ty6jmb5p686Otn0cVTzP/R1dntrQ5ffoJQ3v24v+dFSrs333OCO8Pm31ofZvP/DA+bDHl
OBVhCoiw6Gkdb8f4JAwTFqQn+vPD+KDGYMMVqqGxUQRlz0gQfxqfRM0LeJKFWiWBlUNT/4rx3RnX
Q+Ob1oInNow0kwmO/eW7xmcmfm66xmicWLVbhHoFBdYamj/LVvO0fB+aiQoKO9KW5YeHqqplID4w
HSfd0ks0xIjaFtnAc+89164VsdPUgAghB9uofc8Mc9uKy6A6bKKw7t3DyApEEHwQXtcWvj3iVbc5
cosR9/psirYrRs+GETcwFrK1nW4yJH8yKaOVFswLh7awxok2hle4bmt+pXcWmW3MMyxGHNiztLjX
qT8sv29gxkFQL7tacze2E4saiSOalKV23JSjMdhqMNzI8URWWLn9P1bz9LnsP2MXAfTPWc3sgLop
DGw+8sNoEJY4AhPX2MA2FTT8NBocIYJj6FBbjkI8nDUiESMfRix8yrJwwMh05YHRTBEL6iWas3CU
OPmlgEUpGOxuxLIE+oVJj2NA0b3JRTyMWEmhqqqPZPeBBHncF9K2uhrH79s4iD4zT7KNyw43Djyi
SZyYX+o73x7d+Xm6cfogW4gAcRmWOeKB2oSHQKZ5JWunCdOANE7e9TxdcdaliZOmejgKja4zfCcV
lCbtcdnESdVW9lg3aZ2fpvEQpou2DazK1laefhBu2L/PjKQ1j8NADqcDd91PISvy96kh/zSqrD3s
slZ5jtnrhRZh/iFMquAwCfuG2EJE9JMvgzF1Ar/pDFsnXeTZFnzDsmNF0S3icvQyW8ayvxijVqzN
nLqRDRbQngam75ZL6tddY5dtE4y2Zp4ZH6Z9Gx/2bRlbC6Gz4FgmXqHOtK7b0KkGMzgsDCNDm/lQ
H9Zl1Da2ERux4yc8OsrdsluFY6lGWxkpGk556PZO0rrtORVu+rXuBnLRST9tD7M6rBd+VbVwKflA
e6fyhtGuoqRchKJo/6xLPly5Y6akU3pF3h/3mdVHtlsKPCh3zYb+6cZh8aETJD6sqCyXnETtUnp5
QeyKlB+6LCP5ArXb3dKUzM/tIOrEsXQrdaXDof9A605Xh0HIi3rlV6UZ2y2m+sJgzWD+UchoSWsj
TQ5ZHbuOzEQ/2m1YKzuowtBwRJu0ysb5fWW2MBsu7Fy2yVGRuf6i99rGWtGu6+DTwsxJPNp6q4HW
Jgbay0F/SBV3fyk3MNejIN4qEjguchW5Qbk0Uz6sE7h4utJlIg6brM8vSVr6J5Gs4z8zM5S2a7ak
c3LDq4/iFk58QUt1niRDuWio7y7BclTh5H5MMGlIT9ql58XFami9fumrUp/3osgPC7dsnKbg3ntf
u72yM5ZElzJmIreF38Q3Zmhkx7Ub0uM6UckCBzS432ANZWunIdHf3aQlgT1UdRsdenVBP7lx0Bx3
ZaJWNG6Vb+vUrS4t3l6bnTAW7WCNC9cqh8SGBQTHmcpZ4gxe32rHkxb5kMiYv498YX3FeR30sK18
6dqiQqQAN6SeXdHEYIvKLT4JHpdnhWWO3+M6cRdN4Q1XTZAnR+7owgQNw9ShnRsjW7a5UZ0PWZ+e
FSIMO7vOwjAA5wtcR1SRtSC+m32WXlHbnaHT41QH3pe6iJPeRqSNLyKeU6cao/ywrZPDOrMwD5XL
G1vwyPxD+EXjDHXP9CpLOe3gWVzinuS5FdqNqPPzMnH1qpJmfJuSaDguNL4voveL0G77QdupW1+H
ZsAXbOg6R1gBPwpjrZ2M03XfDV9EXAonjTzdL3RLVRktCiaAY2fnhZ838mNXGa6H20ZCNkP5P1Fx
E/oezcF/RkU6pVBP53M7KfDsU9u4KMH9FGMwB0SLO2J4HxexlWDSPlEnhi86wSHx1k8uiZU7MDuF
xH17pO42iyPY7c8oanHBJhUSOXwFwD2P3skH8IUv278fZnEMIflBTJzuiCNtwFcZVViqx+F6uzEx
JmGZki4StxZx60Yvac5zOG4zb4PxSogmj9bcKEW1SouhGviipr3we8fIXPO7l5Y8NZyM9pF6r30x
NIsIiV9x1Okkrk5jkeQgalnUi/y7iOqwzxaGlHHIHE8pTm5Vnw3NRez3Kl5blsjda5awQp55Mihy
ZickqNAVjqwxOfeJWXfpwotFGeV21okk+UDUUKDLXpKQ4YQmLA3/Mqo2w2ceAPrIIEHG3Bkj7JWj
XKNEc1opx3BNmfCDTFeRJGh86Vu3bpelYXFUJzzmRzFvq1IdjZVXB50zglIEf8WmG1B39fztCbjR
7v2n/QsMpU5YssCZNnq6/uD+Y8gs+AwZ3IQkYlHg1BkTDN5UU6MIV2XfeWW9KP3a475tcGPM048d
Z0NFHcJH2bH3NWJrFdlZVrCSnGExucC15zs5caefCQm2UeM4fJw9BhEf9VbTtNztY+8HBvVLZtxI
o2xNuvBG5aliFVu8ZqadlrWU3yJhujV0vR/G9s/YTPdF+oNyZoGvvACDnN03b4ZMZQazbrwBc07a
rZnH1Z8+d2nq2V0YNMF56uKrlWrb9zOs2NnP336XUk6PrfAdATiUEtQZK35qRik90QaG2fvsxlCx
KpgjOlOKNQzJqI+zMVDxWWCQjJyyqBiay6gyzdG3ceBpjEH51Z4gJ5yyUtDlqbJxJsf4ygfxGczy
hssOJrcaiBxJtBJl11R8GVgul9/KBkNQ2JXE4ua3zBzaUi/bIDPz7h9QAWXfnQ2C4qROfL3PtG0b
S3AzVJBvmuEQpe61q8dUlIdZkSfusDTcpNLD4WCVPabI889PZp5MTQtE2J41GSrydpwqtDsDPT2G
Que18R3fVKUS46hHLguDSPrMR5RtupCP3AmSaqC53WvKMBACdLe5THIZDk5qkDK91ImflOmiEFlJ
L5I2SKvvz3dz8qcP7QRZrIlTq7BZAmepw1pmvqTpQHjMYuy/92VdYhKYTWQCH7PvmDDsvmStcZnT
qJiMpu6y6VeQe80/4PO3wUJNOQ7QQk6vLc44XNvuYFkFreqhktn3NBYGfHgI7zV2djuY9SBOmCvg
9yuvwTdHJaFI4VHLPCmJOLKM0Ggju/DhbSfPP/j4VBqMcXvC+yjPkn9wK2RuYKi/xbogxZc3UCAs
5Sw+9Uihcp2O7HvlUmkky7Cu8rj5WIx1kKdOVwwFOmeopMW1bCiSbFhY0TgYl12eu8eVLuPQc5Jx
NIeTxC/S2rVT5KCQAhthGvGFTLQ3Jg5luodLpEY4kPS9OeopeYkCtyuKfzBTAuFoZwJg/yAqrrQ0
cf4wDtWcpNuHzhwzMy3atM2/KZGJUDi5ia+tKGzXbbQuHTIqA67dHTbeM244rjV37iQnroVLfVcz
Wayajv2zDfG5F8cGHpARZNpQsSbbnU2LqI+qxPWz/FtewoqKJQMl5qeU+Gw4YVUzYDi028bjVeL3
w6Dsxi+7wnfg8Dt54RWjaxyVCQ/Hq9JoKnlmBXIiCD1vk1gfRo2Y4MkqpjGFhlaJ9iIvw2i8GmMZ
dZFtxvEUtAKMPgDKUu3jRQbVc7yykr4HdkyEA35Vo+nV1iIXFatWUjUTdlHvBSAYxd3tteUZA+h3
1odoIgN5QM8DI524QZ2LJFr3lYSuu9JtSdpLzrKx/lCWkVvacZyUUG4Nz036I48juH5NrdTlVy0y
LEwyZUHz/qst0gwU5XnfMPeaGH2Fg7UgIHBo+ozMpgZzh9QjOo+/jSSpSs/uqanyyu6yMIuPWVN0
cBTP33HujXACL8dKAOI2tBn9tzsiv638LmHdVzY202TsGj65P1qpCMFbtoWQ39yQjZiEHW3qyjtV
cCyYp893Y5J4doyC4eusqEKswDe0UA6WvGsUI2ubwtAyuUp4mtQMWVkjjNus8At4Iz+qUrIsXZUF
H9vK8uBxcl9k3tKzatpmNs5T6uLWrqlXnMSuJS97Bp1isKuOyPaitgwzcAox9tkJJpHp26HJ3SCH
WiDJZOw+NMyLrPXBLo7dMKony2+hbZ1PX7+VDzaLSta3h88/8dyvWThhwZwKhOjdN6pBLN594ki6
ftoVlfrcNqkJEivKkoLEtpA2O5uDZPEjn3Q9pm0faag2tlffMVtD5tOUZk3YUffS7eU0pWkRjEl5
FOSUTS6yGCuTrIq4zSEKjWKIYHVul0ycmgxWAutUpIAZPf9IdObZLDAgqNEUXg0IYl/FzFUXLE3G
LEzpZ6v2oVWt6tybOlBDO5lM986OUbE/oG+u308mDl85uZQyLxBoDJ+AxpNeTC9lRYRvool1qPhR
0EGsK+xi6DJ55hY93hX4bHrEwUtktYoMVbJVDoGLVc6AeIHH/YdHm2UAeDRNcIQ/9hCjDoVPK2c7
TrvuI6LiJhs+M6+dPFVdFphaYzwG2XVtWhFN7aHOivFK0XSKj4mREQDSyyT2huWYSFJ7K82MpvsM
llpiODoVMsw+1o7wJmlgaEwx3sX55N0auM2jgOYd3FoNRoIbBrVr4i/kWARDkXgcQ1HXyjdqR8RN
CJPwNQ3x12Z8Jlc4fZHPc0x7ZqMW6ALYlaLCQtpp/o3qkm7kcpCF8alNFMSk1YbeUt/q28hBZul7
6T+5hVk4mm7JsU2RQonDf2BNu8NuhhlYa96rT1VDMEPqAWelQGoca4wPD3OeiaXbGVlfQcxkAwY8
bt0UlAVOD6PUlX1cf1Systxw5dbcgjOAQbYXJaqPEAESA4Zf9ykC1RY2r+hSDGUfWylsBVY0weFF
/QSEEQYEv/QQ6vbCzJIMPRFRhNgEEW7KU58fba4ZHu4BU8TDT0EATgJaNVjQPLMBHawMz+yHT74/
yNi16yZiueN2phueSTryclgWfilzy9aQwkPfLssiKN6bccN6KI9gO8ZJ6SUGP3UTXzGn6LLeuzaD
2Dzq3IbLRaTSLL7hYTyWF0kmE3y37Eji7py3xOzHhRWmWuROAf5YNauuE1Z7Vha+20PmTcyEfIDw
R/QiTUtNnLCvm9K1s94qxtCGklvy3vH6qIUxtGPZDbHdGyLk4UpT0nCIivXAJ/2aNF1zmOvOJy74
m+vVx7WvwMwcNcbdOCKtxVTMj/tocBu7qPJQrlqtPLYQidGPnzqZ0eCq4bHnLhivKXEG5KfZYEuv
rqCNB7SbFoli7win4tSLIjO78cTVqWkeko74dOUZleWbyzzKEv55EK0XGZ91Zvb9px46Xn1qVHVq
XCBiqOZGlFKWn0fVemlm5xCS/eoP3Y9xdOgGUDdWY8atJLN1lDHqO6ocq8L6TpLQSm98mmdtv8BU
GYpb3dRdZzpYz65IeFS7aSGsBfIAEctDNzEieaaJMqLosJU5rWL/1rdSVmOUe8Kskp+OLGsxpUdS
Vrn/B8oEamku05TnuTputBv48YdU9FHhLcPWq7sWarjrBcHK5UnXiAs3paw4liH3PWuFuSJZZOft
aCKsx5UVdNr2DC4L6PBuOYbDcedVhh8cdkGCaONEuuNwsG0eNOLPzGikqI4xOTrDdToG2kLOmhys
S9v1wKxensdUKfyqNy8aQRDjGs5m47jdmFW8+D42habt+1CWuUePSG8YSjlDKKJGHfYQlpMY6mo7
xUVTGAEex2MCQWXduwNqmZxQ+Fp450OXd7n6GLpG2MUrFTGD5sdRM2irPZchE4G2C60nTUKVtfCj
K+W5WEE94TyuMFLGUMBln8JrF744MZhbqhjrREVA4o/QiUPLXXYhHIG3zALshykduKypS0NrxFgO
Mj1/CIqFmUdhaS3S2jRE+if1aIr7JZOI+7nxrKJwSqTeGFlqNQEiiEOkPzWC/oOy2EWhJ07P/QpP
D7GepEyuQr+bRozFdYRfWeXXxmWaqMnl87ZG2YOjuzrDBBhT8I3DGisEeF++eVS/FiOGrwhRKqIQ
SyoXd4t9giQzJcEED8m5T8UXEvfTOKdch9CSjMYoAYWRRpbPb4sCCU2xKoMATMvpLDJgKSGwfNEY
QJA3RXNVh2kTpBgvwx+zQ78ZOelPrVBNXQ6AdD5eSsws3IHhUvHdNfppgsnSmJAXg4HXYp1MQ9O2
qGAJEGKtokMfWlTB4Rm3z1OWjBXfIbj5eE30eSYvI8FdzRzeaQhAdq58grHYzh53rDSaVKExPZxb
D3eD0WDWlM6W42oxiukvVonolJlBaVxuh9rYvP1+kDfvg1JAo1NF8wQdIKnht9+jQOZBeRikbMBD
F3TEV3rbHmVeYF4iAfcybYsNUNnY1phqyLyb0jtOiR5cYZPIbwd5rpMmwyi1NInxFppDYysdyBxu
q+0I5S2A20twqChsVHlm8V1vRjDLYUHwa5tn8mmAHM3Js1R25GhorCk7NzfQbqaHdKMY4yN5gE8s
hYqnh+/l4GOeeqScbuNzX+LFIStM5X8ejYA3NdYdfTYN72Yijc2AJZYlHnJqhQRlhc+hRg3rFnZV
+1PXNwNqjN2IP7KYZVwtDVOkUXg8oqaizw89EyKSueyCJoNN69CblI8KK5Tfg1bR4juRXorpUwkw
Vjx82YLsnlfQsqcGaTv94q1n4VecmpM5JKOY+p820vO7z03sxV6wSj0L7foFIx47iqpBkfqEbeZK
EFa6VofbIddhW6I7fcAiNIIIkOHmYR5EiPMtKUZpfgZzC612kRdGnQaOWXkubi5CH18ou6jjHNpm
DMEAkg1g8ptjlXmTOTeIr3gtGhoZWqsIZLEf3jNdxX12VPPMTBIn1jxOWtutPMiGKC1p8H6/Lir8
AmkU8VlSNPj/kHTQ7YTZEUhFBbT8+KyNaheiQFeGuDvxvay9kqnbIwtwh3Ga+52GKw9XPSsoPIxV
+nFjLeMEITZZ9kbq6uoYFWbl2H81ZR/C33hxlkXR0VZODuvYL8NV48fId68HXmE/7lEe+hiOQ3Zn
M0VmoQ7Mrtwucscr5ltZV38uWOd38qjePHqvvQpDxPJ+jPBEkddVYilHk8DLYUF3Gj7S59OsgV41
TfGNfmpVUYcRIA2dnrcOAopfJSY43l8EUB8NO4hH6MrY5h2h3AySxSCTU5aTEu+QA5ly2FY0FebV
RmQZCZbQ3FWTFqVLjz3UsKCNcSO9uUjLoRoWWMiDROkSrKF9w/pplKVOHUOYECdJJCd7qnkXQIT3
IquGq2TSHRDzqgGeJlwhs50GrwnYJBXQxoqgxYdx6uHjOBYaT/m1Az1zjfedW5VlcKZZOImUWYNw
d6oil8n6Dw4Za3CXvRsag7+SXS7iagHpAluEbAURSH7jHiNIyREMNcAfDT7iqWSaTGEjEe403Upa
Eky+zUiGdQYlmgVmwNr33SgSV/0RjagNuCxBpqEqjHmh5Tf4W8wvo8tHjEDIzekZ3BwlB8UK6eWk
UsUB+CqYtU6yLv8m9eAX5DvvYxmfSYmyNnfFaVbVxl9dQMLeXSKisVjYVQz923CsmKjyCopkF9Wf
TK8IPc9xxcD8/qJT4DbFjW6DtqBfK9eCNHFYRk2baMegYxVdjbyhPLMbRIceyT4hGTilUkI3pMEs
T0JNnRYvGqq1VYeVqX6xfZINlkUeQiB2UJw1TI91527iuJ38nx68yZuA/U/GG1TJ9I70Tr3HWvf0
miCmgXcM3jC90WVQJ5IlMvdpbSOI3Rym7IEtumdjPZB8GcJQJ6vUyXRlO2XBKeGJUP44XdpI8JM7
NTyn7IeSKZvQ0rQ+Nr7yuszusOgPoIfR1fS4K9LJylEIOcmBFdaJ8IuDlv0f6r6kOW5cW/MXMYLz
sOkFycyUUlJag6WSvWF4KmIgCBAgQJC/vj9avv1sV3TVq3ib7k3duFGlJDMJHJzzTZyvpy3E+k5D
8A8X4Jb7nXMKpvHjjwtlusKRNmGpBE9vE9tI2VbwXbto0wf+VrD4G9A4ITkGqyEYph2ENDrXadqK
XkDBUJMpt8GTpZnCd54XsHjuTON+b+NI6nGNwg37bdnvGy6QHOdI3WV23+Qq3mnGdlz8viaLbos5
haLAjEIcCBuwG0GK75wEcOC96HHw/fjc1EQBuyFxMhTlPwBfvw30wHJQH7CCv8tno7/AymQGhwC8
On4iUua466LvPXbDIlFmpyDdd9DgALyQ2tFpv/d/mO5+ne32y0PRi5D9tzcH/o6zautlsJgCUNVb
aWTAgHEXmAOwk/7+UtGOJP00R2I7hVCG42LArPDPfJ/rf2IPl5JPZYde8sci+XFisLcnjgjDfX1X
Odkfq6UMz1imOsVD26CmhdxWzF7/wy39iiTANIdlBD0XfgOw4lju8a931LkkBorL+ifkTaGaUchd
UKmNwWsUD5tEB/1PP/dfLwiDyq6ghl4TGGP1G7zIiQ4jqLm6xwnq4vxjz3HwXxcrx4r7scH/1W++
f8M9Wfq71i3GS0h+xzP9wNJ+nIf88UfhWKBZxlpa82TNsqNPTemOTHWbfrBLsrJW2HEv64lGhQjM
luJY+oc7+nXB444wUe0h5VCGZ1Dm/c6OrVUYLMWaTI/D295a0N5hq3vLO5R3WjqKR0BSqJzitkpw
RqDDCMh+I0wlk90aN2HAP2YikVlYe1SYtUHFn/CfY5t00YWuCcbKZnmjtdRbtf37L/H7Y8SDS8ME
+kKEekQRXpP667rB8TvNsQ/chRi+F6jtez+kTDbahzUobYpXUv33Ea8MPAhs0+GPiPA9jeLX6xUe
TQky3+3lx+nn+12qE0oUWFlrg0jRf3c9IP+7VxsbAxab9Lvj9+edmiwdAGlH2eXtdEKvvD+Ngg/Y
F6OZ9nPj7y+442f/VRoA08KZhYW6a1NAGOP///oFl3XzVEPmflWMgeZZUwhRJB9zjQ3zT1vwr5fC
oytB5CFiE7Pm7xVPdLFYbZ/3V28dicsAkmAdxZPA//z9t/qhyPjpiwEyxKUq6GS+8/N4n9OvXywM
Qc8UlJiT3uKQmEOc+V2UYJEwbuWfZhtBpTfS9IBYq1p0G4bGes76ORI3OLShxOkbyRUAoNs4BQQR
3osOQit5taJFyOSl85RHfm26GMzTBzNNAtOQZnE6Tgcx2C2em1CGuRFtqTMgbreJj2SS31dvtB7P
MZMk76BMiyZ/x3viKihnrMtpBGiEQbFxhXmjoKIdAqbwKH70KUWAPyM1f+su0KiXODPy72XsbeLg
S4j6vRARo35jQty7gcVBOh1cSehsh8sYW/wH6LRyW1wSM+w9XfDW4ihwpNjtoSqjjdbczCLa6tHo
aqRtroqB2fo/yMeE05PUP/qZ740UCLYFv+82lftZXkwOABNGDJ7HB1VKXFJwDBfuHIK0oH0zeIGI
+RNg/YENzwm63yq55Cu03uqa5WGwYwLGacCt69s4Vi2rSaaWcCuAvgKIKUA21IzMpeyawMp+CUU9
Icgii++rqVJQd/YTNjeUgWvlNvketMNObKEVDOP8ImcDLuE9VQCd+xZaJKgKjkRPUcQaEaH3/HPF
BGrKc5b7Jf4YZX6dywvQs049jFXFeHxgowkgDlV4a4SfG1hzQKkfRrni2baLjze91mEAgMI16NBg
o2nWdO2WW16Z2Ww1WOmFYqiuSg16lJLQnNJwmJfPeSj4StouRd891qIYhX4dAcAEti7fmLcftWgC
Ld7nt6VA3WbHkQw5vCw/2i3g33u7uI5QL5Mfw+jwvSkci4FjctMVhDGqdjrMRYRK1ssCtxFzHtcL
D1z1HkVclk9qrILhKGjWZzXp++UpW2nG2pUu3YmmLrmiYbJdC+3dFQAN+VjoPG58lZFLQechBHTs
9PsOi/oqhU7f1Nh95DNk08NrH1LZjjYMx7ojOoV9IQKyFI/ZTanCj5JjO46Lym/zhe5iXULwdMNA
H1nh0wOT1L7b2DCHBzTn86Fcw2TAis3FF6ggn2B8Ujc6Dfob4cx8yAyQaEhg+isYgqqWVEv5UCgy
gd5X9Cs1U9cORPX1mo5jm3XVdC63WBzXbgQZPCooS9GOrmOTsrE4LvjI6xJj2WftpT1B/tB9nSo+
nLiPhq1eK5YdCQvlk0oB0dcDkBpTB4nsnxe/lZ+GYMww0Vvxfiljegih/j2nYUVoLYMguU2B1h31
bBB8zIruARgihWxpTqqvERgfjDWRih5dzAg9qnUMDpER86NxKXAHlILWrN6eE6NXXmdiKZuuqDpS
vlIXV+s1hAj2i4lT2I2kVTOmHSrICnFzVn4r5wxq3qAL9FlUUCW0aTSzB+8SjnFJyJvMzNHUdCWR
n0Jm1K1HTOiNyaN9hXbZTqX2bjl7dLV3YcHdNUDw4Ex5QuK2RPX7Gi0LfBvbVkYE07MKPixqWr5B
Me6bmEbbJ2OYjCEsUFARbpvByiWDGmoIp7Rt1bZwf85tP/V1GCl6WaMChRiTVeOWZEjOeIvzoM7a
T/oYKxvfZLtYF4DvS7asX0LbdZc0wvZxxs4tEMaQ1r2HTLvNVpkcYFcbL4qk+sOqPHqyECx3b2rL
IYXgTUF7SJ8Dm6SfQFDLOoFp6ySBF9RxKOYHH438wZB15g2f5/55Iuv0qr0ScT1565su0orVDPcH
4rUE9IaN58nWpL5c7qvYkKEZN8c+MaG2GlyPeMH7RKdaKRc9VOASrlWsy8bqsDundEw/mTL3twyw
vwP7kMJOM3dz3dlgwmBq+9u8DCSth4hXn3SAkaAt0Z+xOmNmus+XnB9R6PO8qehWXM2RJPeQ60Di
sRD9HMsRimbroxNTLv+kk+55wbj8vE1iK0+TSteaTaL/tuIHOZG5sPaANnB9mnWVdbVOJxC3vJ/r
kDh3nVeQR0/oQ6O6L0z1XI1z9TnxKnnPdCc/u81t3ywWeOsKGd+l0BecQpwU7eSn+Qn9ZVBny+hu
A234xy2U4ykZog4CLaDKF7KGKc4yj4oUMnj2cGrz/KoAP9MoM7ITz6x+hsQrwf27+ByFY3JkeWI+
AJ6b7quR6KtoHaonIfR20xs2HXyBkotpWNDLmIbzWdt0uR9Np9/rsky/JNyhOMTT6i7pKrB5AG29
i5LZ3nhdLNd08YkEfFOOpy4XaYspGUJLoB/V9Rbo7rZDeXvY4pI8l0BQPkxbOb/Hgd9fYbMVd1sU
zJAy5fQ4VF12C6I7SppZVENbbuuYYL3r8bj1gbznQOLvey/V1EAgEh71wqYParZpjxl72251ldob
6JVgWwyEfN8nWyVQs4U/JAUvryJQf41TW/qudH0CgF4HX4MuhhTtds3SjVbNKjx63bawQLbLW54l
rpgPIRL9hrkeKtXdLoHq7wG2DJcgXceXYdaf8DcQ4c80ejECHQyzBbv4ikGFmamIniup4o826OzS
DGQJ76D4sc80dm46kXhI0qYiUXGTdlKXxwpGyeosSKla0LkpXBWgvduy2kRRs22uXC2SbrzIALT/
zRpMBX7rPFxmfTtVDnxP5HW0XI/pJN4lPg0eCgj3VZN7+B4OpFL6kfXUiQOY35XcCMolbQM9ZtAi
dl0UnApnzPa4lqO25LS3HmFbTV4OkuNXk0vPzxyjuR6aqEDn0mTCdu4OoAkzTWKj/v0Cc+jayHDI
b6Ha66J2idAi3swYx+eXjGL606gjWs1ZjsapH6EuunJzXpyz2Icje78laxe7evVTWNlzjGIXXpcp
iIHTNKyjbokzmX2qgp4zCHH6odK1htR/4E2QVv6JJhDP1DFJhwe5RsF2WnJMlU1YTHF4u1TMj02s
AeffFQPKaQud3NZKAFxnFs+0QeA9P8/B6g17N6xBXm0Jfv4x9KIFXCP4LtZScSbezXPKyrldc5YP
MXB2I7EfSrCcjY3WWMBqYwdyywlI2lqMQHubbfbTWCdiBf9TWMavRppm8tCDL7zjFGhpyzz1V0mf
RmWblyEpgIwxHV3zXiuwkjYr1jpeQILnczxfgqzyRSNYl5q6SHkCRA7Q3UukAv3VwQfVJrD6xicp
O3gJe0diGzdo4UggG1D0UKQtdUHyxzVIZYHGzJYrHRpU0hn/gQwDihRZFKGpzA9EDfC89FPkqwMX
RVSQg4q9zLK7CI5G+wxOV3RXbCrTT71zH7eN9M89UR/7SmWsxpggnhZIPA5d2elTiMMjRJHINViw
YrsZ1ni46ITaoyO6atSkNlXDnhqqWohMPOlxyFut4ce08ICgvsJr8mXuu+1YyAFsXu+7OxCNZdhE
3ixTu+GwSe8rQ5KnAjoi3VIHxAfrAQumhixu+RpJxR/UNJryYIqivzVylE92MnN/sHAmddcAj/ui
DoSvroVkUxuP03DkU5c9jTyMDtVM5A3vsuAu5j69iRW4S9kbcNgVxqI2jjvk1tnCnjYfx7BjFziE
27BykzmoKJcXyAiX+Vrppasrs4S+mXjPmjQ3TtVVJDpISaGLtNcmx5c7rMC6n7ZO068d6O/pxECz
tRqbcqm3lesLTnkc/jTnQ0sZ+gvcQveIU4cebVHljR0VeWG0jz4CgPNHaHeqkwwrcSxUwe4DFurG
iZy8wvb9PDAIwnoMbsci7tgHucSzrLNEyg9J2OmzjZPOw13mWdlQIGbnTsX40n0IoJt612DYTd4x
jCVnt0T0CydJ8ZF3ffTKo2S5dSBw20xN8joBcvwCDD7me03zqk5YON3lXZegb0Vx3Bdh+iXl+zC8
jmI/tX1sPktXBvQw5BR8KDBlmV+P2UhlYzT1MyinTQIzLGAhb5IBdaTOA8qyu0GZ+DMhZOY1bFfR
WLOhIGXD8bkN4C+sCbKq7FrkNi7amUDPqdFr8f4slJz/UJjaSMNVkoQfcfAuuq6CcnFXwczzdlYs
uKJTFj/v8oFjtDlua7oG6l2WefbZulLheMDkeZS2gyhKdllyCwZP36gV2pLd6RbrW2+s+szj2dPG
AGt0NXWD/zLPK/YKNiXmNKuAZX51IK9cDWLOHUbmkjOw6h7KKeo3NPNQj37D63JcdxQFmW/SFfNb
HaAdmduhm4LsEEwC0t9wc9nLbIbhQ6Gcb7hJTDuEwRRe7FJETyDZygriIPRwdT4vZDgtaKrOqH7j
cvATIQytXIXWE2KOQF4SskRBY7tdkLeKMFMHrRyMBhCmYBE1KRGEpdwde5eDURG8YRxNmj7sY6xr
unWiMXrqZOy219HYkb+LZbSYFlNFx1HSqlxuqtGR7Yf1FIQxG9N3uU26subRRJNPA9Sjwdi4oPSs
O4I34z6840TmsmowbftU1XYjwtimwIGbrS0BjVUOtYWoO13b0a2d4Ddr2cVJ2Bjrq0jdDw7oUFJ7
qL0re9RWTfS173kq+3bBVgGbAlMO0hNq5yeYtY89erXx2hIbiD/NZLzLDgQyKDEesgmU21MXxqBg
Tgp6qXls9ZoGIbtnVsFo+pIGUE1ZeOEsqAAHtTu+/jcRVEWI39GwcW0rRXz2moFsIk9vYG2gdt5h
HqodGo2jzqsb+OJ3Bh+ygZ0OwT7ciq89zJ8+P0FevWG/TZGp6AerFhKQeiwBdAWYbDu25DgiUI7n
F0sAKJS3MxpKfwlZFa5pY3tjJ37aQHLhaeHIY5J9Tko7OtFmw2zX8Sax+HpbTSXEFqaB9iUR3VMy
Z4rmhxx6VZqcQ2unVUKORGf0OJgd+un43QEYQ60nWw4x0l0MTRdad1WhYq4VRRNVpic6F2JdFVBY
BySVwjgMn/CSHvrRp3Q4qAXCmwrYwSjL2w2tX3nogiHvQIa5rlK2jtKpSg/FuiXpCfSfeFGlHZ4D
iGzmOpbwoNWpxd45QHQivoYjR5cFETzR/CBzU5HWachVfL3FEzjIDQ7C72L7MxyQ7h5gqbsCDkxv
ZdglDY9ze8eidRUHeDah2XIV+GAVDE+s8ktxPaGFK+pkVGta+3Hh40nPIcSMvlTLCI+O41/VFsJ0
3OlUdHWOc9S2c7Ktj4YGi0eDEAwHdKCYEDumsuyk83QWbSdK/znYOr+qOuqXKXosOeVZu+DlVV80
bOS6NsxhNBi3wGEa0SwiB7QT2lxZknH3tQ/8jrigo45HEBykP8Ku5brgKGxUQqMTT9XYdGEq5SFd
Q3MVGVl8GNyQRqYpuriXDQBFmmFCLVZzEWUe2jYOMzu/QgEB9QSkrBDbNZB2TPDE2iiGvAjg1qXH
5C3qdEIffufBu/l6SXhxKHg+nIPeSCjabQaPBSR2SkDBEa/WtOWYVWCmkMlwgn0BD6bwfVAnkNhd
TWqYWGMBmH3eoFvA2uiqBxuEEt9zU8c8Uv5+xcNu93yH6sAgsfgWQMME8JCp/jZAGTYfMVwu5KFg
Qu9dVxLTK3Qw+VmnRUY/o0Qm6ylxKXuUS9LdQS3Zf+11hF++XDYP1VpngYxsG/W1ouHyXPrM3i96
IPgKcLOBJC6ERDUtBDwLPKseI8CHRVsxuVxHAC1ou0Ai88eSpLATZtykV7CFM6gUdfY0db08zvEY
vubaRHVVQI5I9LBBqG+2tYbzaL3AWhnTNrbGwds1wH1fV9RV7rrPNURqZtygCu27Bb7dpRp2hQSm
4UaNxRofwRCBbg0T+Avb3iUOpTeA7YHWsyqgMkx6g5yLflzNXWKVve3jyJVtmPWqOEIPod4vvpgh
Pp5HfEuIAoqPqSZlXws04O+mYO94TZmWY42eeqV1zrsKqhQ+UdLiQGcQYAEuud8EEIB6y5XKD9xB
Z9cmoaCHbfL4mz6Dqg7qEaFal6g/F0PGQ9wZ3yxztn4oUC3cjZ9HrdphcuWjyfRscbksmzAQUKBA
IpZ3ydDFNyUZeAG1UAeXtY666iYISPx5HSg/+0CZe0j2WAMpWPwJ5hg7gmcoqrWhmWG6KZaUrq1d
VmbqQcP/fLCElgPqr06GGxbFa3ac8yV7CTqi/AXIFU8ABkix1oMS0QdaQfhQC+gxLhJCk/BQLEjW
abYqhrlh6sJMHETEyHueeb00ODfR1aE/b0mip3L/3fJ3S7IAhk5i2V3KQSSvE8QWe/bP8CExQr7q
GaEDhI7AHiGshF6qd1jyg/7QB0vYo7fyQROg87jTFi4fA9zl49jb4FozbOpWU168m+0sz3M2wfKh
C34LXKC4CrqwfAFiTAssgz7/rGI4x30amken1/ia491/ccNcuezdWiigoBkB8RTGlFcmIWPeblWA
xknQyp8Q+eCGR5hmaasBbrUaSz1tpiSzB7Qv0c24SgKJ4BK9km71r1U3R7UyNoSDMuMHUQ7dn1AX
h22apfNziXb/FKVd9FlCiP6KsIY1qwOPHw7K/1dYb8o7D67/pNyMXVfaT9Apz/fKhmsH/7oMI+yD
7b7qAwRC6CgVJ5wHesSYYZIWAUo3QNGC22WK9R8MYEdbegwqEwKittqTSL4E5ZA+MZKkokmB6l8r
NUagwiC45EnyZbVA//WBK+BB+jMOKC5cCyocZqZXTLRSqEedGsREvZsZmVDlDYKnIVHSE2zQ0Ar4
lYkJXAMIR/kuXaGoWU9LDMtG3CYy9DO5Di0RbLuGnnudnzvql+xLNqaSXzFZijltulSHc9CWLksX
jeLFIWoBpwWZBKsimoct9HfRhraxDFfaaJ7r0F/b1QPFrPPYZ8c0HZfyYz6OM4rKpPjgB9SxjIRZ
iz4PcoU2WPO+h64lhdQKqmS08RBXrbBEY9NAzY7Mh9URJb+FU7AWpgWhCb3ewahl5QSMJe05REOq
73YtOdbgBBqkZ/0WTg8uKWeMMDTxudYvslw6x1oQsSXmPjiHqGcXxqSxsjVLXiJxKlSJNdNnyzcX
rTU+RdG1WWSKlqzeEPUwuasObklWNUCs92+S5n1YDSfSe1dMf9ig3+KspggAwr+DJL7I/U0wGwzM
N2w13ZA3PqzKwh3/gZ771ScC8g8+aiQWoccEK40Upd9o3DHEzMG8qr6EDGaSH6x3nPMM9JNOEIxx
5ZbSIbYhFKmOi7rQA/xI9QAexTRzMvrimX0nuv7+vn5ll3FbiCDK4VpF4hPIQ3BFv3KGNFvhUOpp
8ZVLtVucxJv+Q/BqwEIMJOiyfyAqf+Xk9yvCzY1fY7cQg/LdcwZ+5nsBGpZzCNvEN/F2Rfcmrkmy
UYOaNwVJLbRwLvQBnB+Ugax8exT/Kh7sv5f99T8JEft/MB8MKX0Rnsb/EQP8NaUP7ys5f9Pm2/pz
RNiPP/sR61Ds75CBIqlClBAyv5ICK+pHRhhePrIHZWIdQXsDLR7+zY+0I0SEJQDUYGfNKhDhqAj/
FRGGZAd8HN5ZUiFjIAqxMf5VssOvywupYHiRb5HhDaSwZSFO4XfJRwydpIBSTV9hdKJJM2pwZUgB
1PwGM39240M9uac+M91ZhhR6Vbid5weiAidOHL09b7R2A1BkXlE0vzYB1aBZHStAyX3fpfShciY8
FRxAdQ/xY7P5YLn0HGbRNgKs+t6Dz3vNR/dpiNamx0e9dzugNHO5PYBXfi8VMCB0bjytJQwuBiq7
wqACsO3OLmmGXCZWRo8wKcMPqObwteIRgMUgoPHjiJnibICLHaQogWAq/OGSF8EhhbT4Asu3aaMg
ih6hNAsOwgTVnybWMgRtkni4nMWmr3uHxrfeTcufEhfNhw1SgGZLDUNYAX4oDi671QX5jOdPESBj
8NdL5PR1xjUokRKhHrJhwl5vnKVNgUrMIFWGUQjQmVoZLDKVqP5wbJv6ZhzK8LUQ83aXK2TbZHG1
XQlYbK7mxehrF1hcPSoXNIlQfB4NnatmoTKx4P4qndUplK/gFEyyXUF/bEUbqz74YG2SPZUzE6IG
RBDd6tJgBluQe/SyQjFStq63EVoCIEg1YAJ82gDT7rtSDcGfG1mqxidTh3QdT74Gg/EXBXff6fv9
mf2usLJBYTP88zoeZjwMmPtcU+TFuBxDbceTtSswwFJtRyrxI5tynaGZdJbUxUzj276MLLBuO3O+
3OZxR8hVB2pqu8oNfO9HkhWcnhI4WdA+dJjORygGz1sqr+EcmuN6Zs4eZ9rHryoIy/wYqbUMT1gq
25WdBdZCqfiZWWNaXJ02lTEZBZmXZU9SbAPsx8nwRJReXydFzC3sM9V7trnySJJY5zAJT8l5zGx/
000pQa8DtxeKPHwfCg+7zBlH2uSc0cZJfEkGMdQh22IzniDoS5GuM81LnVdzXnumtg/buKynMjXV
aRji5E9g7wt8WlrAChQlmydtHzPKjxXDwXfhg8RnVXbAlAbl4RI3KYYsSkHGS+DFM7Rpj52o1jvY
8WGrg9ao3eawuxO5oGiP+6U8RbACHTFoJS/QcvMTZuJA1gDtQBv5mYryxKHifJpl+prNg70VWfjH
WKK5alY3LbC/2i3YDo4PdwKQ8twYyCMhANu6BuY/1diQj+e+A7JZU2Bx77ZtkPcm38SDCSAPXzDz
32c0jc62h+YaMuT+ICD3udqKfD4gJmM7k3TiGA3jJWmWIUuePRwZYKTXckdSc2xUjwyw1HBsjHik
WFRLx4/j7PwhljPodhjcNuQ1mADEY2LubFKxd75M+M0YLNk9ZDrxwRE37zCzQXpWL4aO1WVQpbdD
NVGIgX1YvMJIS++gp+q/rJox5PbIa73i0W+q4u2I+MilZuBAgdVD9D7CiBYWn7apwqYPmPbjVQ9u
9GmqQsWgoAGKYIlLaB3wcXv22Qq3DZvIBbOZPm+hQmecg0uKpwJWIOiL5bwjnWFwGDF7QGcxzGkb
I4LlkNgRrOiCQhHVwHbQkOb5egNZiXwgfjN/VPj+yXXabZ5dKyH3BnLrAUN3jGCOye1Wc+g5Z7Ar
GcX3n6xtNlLIqClGpRs9xOR9DnvI1vhB8wYYELtxM+Nr4zQF8cTinNZJrkyjK+dPBExUs6zik0T/
edAUo43sEOuGVJ7gPedwwtcID9uO1QLxDi4xzKrZyk3f65LzczFiKpYLinmcO1Qlk9vuw/fKMgHz
/LPygp8HiR0aR1sUvu0ilaNoeSDBL3oRYHyAWIS1i+G+rosVJ4yW+XjyPcqzGoc4xXZY4sco2y80
E+3bMTa4Eyhzt7slXEAekAUpXRec9uvF6N3nLOHkPwBa3e40JKg333uAf9Uv/U86oZ+DUv/X/0dx
quhlkMvxf++Wmk/INgLcTL/93C29/dV/siERABklJfSUeyAMYoPxgf8JVI3xEhT0KrvD93sSAQaG
/3RLSGGNoMXb3+6MOKNob8qhvvueZozkrAQfWJThW3Jk9G+6pd9iOb5rPaMY3gFIkkM4vfcgzJ97
8RknkcJ28pdxSRCKswDRQPwdHGwNLxb3kAfZembejfwQhnz+gOrqnnlqPOT41Tj98dOvd/8mVPw5
lWvvRX8WZn5XniLnaZ9JQkxK+T5C/aTZTsdV8YpYd4mnMUJPtY1dbQsJYsa7GYYyt6T2Q4EsO1rj
hJ+nBhp1jPTwuxUpUJBi/FrNc/gOn0EAUA5D9IwzrIxOa5513yLY7fw/DHXxb/rO73cMwzIE1jAW
hEjY/O2OKSgm+EHmCwylfd/msMU+uxTT/3EuVpkhWcZHrKUFuAycFIC4Vh4mJwE8JQK1J+evxBsT
NTRQWQtJgQSqLUgIzZPOOJxmkpF7bqEQAFBtWvTQ1Ysh0w0stJk/ICYsv6OaoHH9++fw18eAmTAs
8CByrA2433/9UoiYBRCtBnNBbkz1ItHTxHXKkWNdq9H6+8Xr6kl10fD695fd19pP6tUQdDKkwHhv
Akbk/R/7bf309EFa9qky/XgZyy26wCBoLxBiwnLZkZe/v9I+0/5+JcwwGEIBGCBM+Ld1phAsuU3Q
SFwgu0s/wSGuh1M3l2tcc0UOOF+GrUnCtUSrm2SL+KdF86s1AdNJhIUSZ0g2S3NE0P1+eYxHFOMv
lDfFxDMkDdnsE/oj3ANcq+YAIFfWa4hHf1qGaYGoisviG5ggGI6rNb31ObicJlkYVBoMSslnsP9x
0pJyXb9hilFtGEA+0iCvNNVXiHne7D/M79FfHxRE6CgbkE8jGQGT/K8PKsxtNmZZF9xFthOfKADQ
vo4CPo9pnawIczkvhPLP8ChCM7dN8HIBnKEN4OTiz7nYNtmspC8ApTH3jcIB9NVlihTnv3/E0Pb/
/pARooBFlIMWg/c9K/aggZ+WU65LGsLOl9wh1FR1VdnOFdlOu729Os4OLQRQv/DBiTXDxEFIAQJy
PGFeUqchRdolHybxqBDm5+tiWPo/FibkNUI+51ohM/QZeqey7WBQauz3KE2wXoC4O2bGy/K/2Tuz
5bpxLIt+ESs4D499Z82jZTtfGLJkcyZBghPw9b0gZ1bbysp0ZL92R1RVlC35Xg4gCJyz99qGtdkb
6maWOQA46dxQ1XHnvDmhi6nv3TK7zdA5rTCdo/4akvXj+Ib0DA3d02E9wtzgT1pv7CUuL2tDAgXx
6p/nhg6qKWOxUbJzqpGM+eLMekOJLoYq6izwRXW5vgiJpmzCHUUHoBmjQyr7ifWV6z724FUw7kcW
yFKdV+mX5A1kWrS99dvUoIcUtNHPsP+JM6dP6tdiFiHPvSGiFm9w1NlwUgdDTFVcB6qybnKD7mPd
U3vsD46zAlmtsYggvFrwfm9nw2FtpAeRVSQ3eYrgb4eLbTzxqnGXLR5WgMRjVH9aGzu/cIdEPAR0
Fo9TUlou/qhGP8dhN+ylvZb6MFdxdrAojj4jkVi+IWUHIYvwnAVx+4aWXQ1l1jO8WZXNoGcHQ6Gt
R685tfwqjh8DqQVPOyOweoPXRulCre0Naesbuq33BrodQN5mvoHfLh4c3EIaJG75hsf1RoPKXb1o
vQxpBNXp3bT0I/tRVDWIll7zNHdd/Vku1mqaQMnAVN69uKopR29gZzhNwr4eqxFtOE3GXh+RwY8p
euICSWnp1t2DDQzrrFQe6PCJe5AirLETGmE5GrVdm6a8D8e6Wvo9+KjMZv07OulN3tshCtFKRUu+
U2udjJfsOT1G1JJ2jly2E+/CQ2jlZXoz8+iE2RaEOP0bx4N+dWjrYkg2FE9pne1XVCZbK02chLpu
iiUP00CKYTdPALkdljqqm71MWRUcgjZr9DbWATNm61aoM5t8sKAHS5XJW7qaWN26rIi/WdMcFfbO
7twREXU8xdcBSq70vPWiMQrKbbvKXquTtJndEB1leYRbUc66PySDbIuDqsNGnWwpG0ElgUbONmJD
Uh8HWAXWltvqfrREo50dbf0KRm/V2NYNMhcLVevYth8pGCTNmTckY72v8MHd62n0EEnSEnUu8iWX
UYtIys3HYzrMon3gZeydU6F2q8MkOIJ9N9aZ3sfOqikss3VerpoYHfTe4lEZUNg70/kA7LTeZSnZ
Dju2CdzOImK/t2lBWeqvNAuSEB3MiEYIakvenzlAb0+UXqtwiwi999jUF+lOT2lFd2MZRALWYaHM
4uHF0zSUSsD3dlqjGxcpStAoTyKxd2DRdWd54SzZvkr8HEoUv7dxEtpQDJ8Mc9K6FDTv0Z1Yvw30
XRQGYp4j99rRIOyKTTz7lveo6sWdrkORKCTq9CeuwM7zSsqoQfMPEsQQ3gHGhtN+Zh/T5uc93IH1
IJdAFxdgfsZHn7L2c7CmNLZjh8GL3xi/wp49NDhtGs0lvg4PvtGWEv+ebIj+c70srCzKrJwfKL8v
X8SQeyhclizdx0Az0drFKZ8T1B2UkXaYnWs0RJ5/J8fAeXRGlCJUvwCZbEfYDOseR3tZnAakWEgi
I3rPN4UVJU+t3ZvBWZa9PEa1zOXtqvwx3tq94YPnS8uBdWhnnQveYMkTTRJGd8MsOewoMq6Qn2WS
urflgDr63o3bxD9b/XKZrsZ1NIvPXK23QWWF675bGr6arZhG5OFS+ELgG5mTN4e+MD9xXDQIryny
cRZTjyGZMmNX6W1SzTw6os6q4q4FwYH4bWJVkPEz5lR3bPOb3vEVPStP5Da3G8jPdNVYOf3fwp56
5F6mIrun1IEfgj8jTuSMmEAQu5h18tg2T8hfknMcb0W8gWJRMS5QET4vLVoONCmluvfG1ZYXGcvc
Eiw8PqyHmLfFUba2c90nWf8ZqFrYG1JC4Z53cZZMF1Dz6D2qIeoRqWG0OwqXy2okmOqlqqvgdp0k
7fke6Gb1cQGfLk/I3ppvuPTNHFL0db5jHxB7+wJXgTwICogfLTttDs0iMmQAPtOcGpb8vsC9coG2
qAx2gTu42IfrwI82qB2TpwE6Y7av3ZbHRFupl5z5bef0XxsmZHUeOwypPYplxkgZIJQ5IJ2Z97xk
lv7CGSY33KZJPc68ab3ZZundl79RKEgeLcUy/Vwn4+C8Yk9QEjavE82on10+am0cI2pfcHedCW4L
oQ803qDhzPN4taoIUcgs+00cyZPf0Jw66cWYVdAVSn0UddV1V224+pfWiPBin/dtM19k4FzybRzI
Jn9kJSJfbXxIVFKiQs6bKqdEuUmWOe55C6j+oUaoWXxyOu3F8wZRdaU+iBFNLB+GkBvAOf3OcysV
yxfI6NYMQkOG1VmBO+5uBZmtjwNayGJfaAO8L9yx9G7XqtbBdRMKI7gUsx1e+U6Ok0SxupH7BX0o
1qq4LYwyLGqYO6Ss987qrcNurhFWHzUkJA7VX7Nop1LEJNtUIG/8SAvceSxzSOA8DkXyxFhv5G2b
AAQ/TK5IgAg0OdWpdfqcqSGwXNhWTn0foMhcdgseNR/JfA3Lqk+hW/JyZ0TvReFxN9k4QLAvPCrs
l9Egcu8WdXEdnkW1HWuWdiLPr6rBEsuukci0NqzGpvGqrlOOfwDLcJB5XOWmfmafqd7nuVchNjRI
eXn0/8E039nfv4iHcmyb5fdfV1L+q37+8tw8/1hG+f5Pfi+jxMRo4OiG1ogB1qFgEv67jBLH//IJ
1/DMpooO01ut5I+IjYBQqCggFIraBrcsYUf5RxmFfFn2X+TchCFyWBQH/6SM8q4KYNi7xvnssKsz
3sv3PdTSEa4vPd86JZbll5uiVNTrE18+/nBN/kN95N2+6+1rIhpuJsSTSfg9tFw7ciAqarZOWKWd
R9BdiGcmO75pFjCwv9jkcUF/3CKb7wKHCmWalwJ1bJNp8uPuiXtRymT20pNyOqKlwmG+oqeN7Ujb
6y2zNHXVvz857/228m2PBug7sAENkp9ov9uVr5UMekgZ6alQQ8qLte/GS6xQZHZ0mDsCCjxL8kQp
zXMP9oSACXEi6OdjiHq5PfZBNm2DefaXzbS2SEHKgg5gt1IqUslgf2mx/GKaoFuByio5LnogOCRU
7hZsTHuOvKa5qytorbU1jB+cMWzPYaSKA+jm4jpVY3HtZxCBd17W5keW481ZkUlIdKNs7lxAJF+x
FuqnvPKHp0hkV/akiv0S1azAsK2ctOtVV76PS3ibl95058qp+aY93d1o9vEfXLug/cbK7hD0eYss
qZnZVbbLye5S0K66d4/xbOO9hgW5d3J01Gxo5EXkjN014jnYLKwtn+06s051aITxg7WceoUCg0Zf
koYIIdzuRcaw42lorJisdD5RRl9Y/Q+xf7DZ9X4uKitZqt2aDxFvrUgt4Go+J4EbKHmZt6I8RG3E
inJJGedbm/QwsbG9pv0yDZH4XIL5+lgmlXufoLXI2Z7K5LWM4daxEB1YWjeu6io8t8V6GOYYjRIo
gfxLlddxsMXjVd/YNSLqLb5U5nDYeBcKrexTrDRUUrJAkNoby1upM0lfsAxuIM3c52thb1Pi0+5z
MC576djDZxiN86Fb7fEQzxQvNyuAv1d6Uvkxb3PTExG7DEbGRZbEOEEdHeSsQrg4eZvWV33d6I8U
Faw7j4Xxpa3hsWzk6lT4BGbb2lVFmdobqwM8QrLUWUoRE82G6W+oorq0y2x6zWQ4fqkcVdZ7nemw
3VtjkZxzCSRYufClH+vtgrj8uq0p8hEA8GqbzmxY+RepNa6bqso+JBIlU5+K+miJGO0M7gQkXEsL
/cm3t3Duwk0kxovSGnz0y2MGkMCOy2fYBym/HP3m0bPeIY5WeLzC/j5davcyZNUbrCy3N3Ec+Qxt
np4VhRaAdh9TrzN/XZvIOgSDNV5B9dRfRjIKttzZ4IvAEXjDXgLggR7H+z4YrS0O23sYN8V+CvQn
axq8a1fn7t5VWl5bVHj2SxIuDyQATVsqIPNBNf5duzQfIy/t3FOBK2L2NyNOFfXShgX225R6DNvy
Cbt0vVGxcMuNRtK6q7KmgpnkTrTlVd2H+jJearWe1YkN+H6bYxiyN6mFpOepkgtcLNbdk1wyLkTX
72jVyvLRp3uc0TaDzBPPy2OkxnyfODLKsEKiAmafC9hgE7B93iRj3LbHZdZh9Gm1fDiB0DJcPAPx
Iu1dUVsqPsiSVatP+20EGlUtOrufq8AQBUUxZ9dhj5Vq02G6Xm4zPAextxFhL/OLJLVmbIrwooLP
rsCJBlGhTa18z0o+cZ9KqETBocdFHL1GK3L7TT6CvDuvFBT04aFqWLQggUtk9dkKRPWQzE1xHOyW
abhrouA022P9FKXKMpgeN1WbZQq982CdTf9ez3QeAytPjgF73nPM6P2ls67BiaqTHSFTVegdG504
jy7LeRr6vfnrKA3TB6Wm5SV0W+rXrdOKA+4j76yr8W5vJsr12Pdr/0xIuz1Hlpbsx2Yif6kh6YyH
PV66i9732YpEc+QcnFB2ZDAVKOZFMm5badMZxVOMAjFNk9/wrDXsU6z2QUtaoZugtSZkoPPS3K2e
L776aJguOZCCjCCISDgrkkbvgJ7V+X6AkXvGvi25qYMifK4bRKegA2eIuzJq7qylMg0NgGrtFpAw
PwussfnGcrV+8uxxva2rMoT8qZvuIWtyFtySZYTD5FGFE89tvXt71f1/P+1Xq0CyYFhn/PUy8PS8
PBfFT6vA7//kj25awDrQbGQjDxqKE5g4tT+6aSErOsYA0Fi6bUZ99O9umuv+CwUTYAwq7z4G9Jh6
9e/LQJMqA4woZt1GVZ6f/KNl4LuSs2nrkAvKygmAHyZZ9Ng/L5rAuNXAtjL3QUohpo2gnI/X3GG5
utV1k1wKPxvuSMEYXkRUkVaWV9a9m/Tq2PqWEtsauhss0jVsEQPUC6kxDvBKS+x5jsVnQjT4HOYU
SnpmLqEisWIWpHPEE5mvbKN8F+6EUyaXLuEct3nSLhjFKnUkr6C6NzWoEyBQucnxhX/FKkCSZ+4v
/o3F03yzUgCsN7kcl+ckE+oZaaoqdlnOZWOaRUm1GVAAHdhT9QZcKb7QIi+faVSrW/adDmjPUn1W
gwYrJrIq2npKj1/nIXNQTjFFZC6bziwP7yjboProaul+gAinq++PFh3kvwj2YQT8sG59uwVgrSLu
Ks0w9IXvFpGN9v3SSmX4oAfKAAFCMONgHJjbWQsCEHf7kdgyt0luu0i4l+3icmoijFlfFpU9H3Ve
qj18te4s0dN8pVOwDu7kd6+EmVofQdbK+1xZ6z4oyvKKcCu8/XHO3Mt2Mj5mOUvGSaLjjePhw0iC
2CkQyyVkM5ep1T1SsXst+7D/8sND8h/2BWYf8/NJ+3ZkBjAUHeSUwXugjaCTnKU2VUtE6Olnx9z9
DE7vJ8f111s88cPZVHrDGXLrce/nLUZ9xMH6II3mDBOl/UVUDpchCZb1Jmv96nwhauchVfy/3nPd
r1B8nYvMcpebfAqdSy/rKXnF6VPmr+4xgW37VLXLvMWZaJ+KdmmPuTVYx2rG6KrI7yUDtmFMe6M9
X9jae23D6XIZXOc0TmlwIhYFpw7ojl2xqmq/BgtcWZHkh6DAvp6U577fLS9Fjh6OZe/yIobUg2JV
D6dhdKBH5jmmpTfZ1LLe81BW19Fs8TDJqjhV3ivugnLYhEaCs6vQNF0Qttlskf+u066Ag7FBf5Qc
bT2Qg4Hyh8Jtu96vLXdpA+6yvGpyr79Uce1+xPkgvsa0hQBkLIOxe2NUOa2ad1ubS3lKVlFc1DSg
r95qgnHrzFeU2Tg5gKHUTfpclyc15CiTtZ+591YxrjcSpN8lJhQsOWhMTjRweDatSt818yI/wsTt
vyRZlV36PpZZO1vXX0HJ3rfJ2EiadCXPA9/LvXzjcf/QJnOxwabZHFn3+WjruzFB42aRyfek1sUo
AadkC8ObsTN0+mVxY72F5CIUdS+Vv5aiQ0GHzO28H+3+Y9T7ODPy2j7SWfi0Jj5JbVPYfADjmRAu
MAS0UGavPdbc+8sORsDGHqmpyyDD/Np07v1qD6giI8WposVRV36eFlumK3WY/cA1EypquSEQo7Nn
GeruTemTz8QIcI0KRt+9DVtR9sm2MPmRQx84l47o0m+dkSLGVoPUqHTkx5Yi4HUhCxZhjcC8uMPp
V3xp7erYdwOJq1gEWcV50xQe6RTjWAJDEN/Edt+p/d8/um8CgR9b0exzeO8gHQDBjj4ketf0XrDs
sXod0nvKfaG1G6lwbNTQWw8lVMOrwUGKCHBMWo+lKpALAf9NxNU6tPl6BDLC68XjGZxwvKJqjIE2
PFdziIIx6SmfbrGgpJ8HX3Eytls7Z8jErH/azOYEqBFwWCGVj8h9XyhodSUHCKzRfR0iQVpLZ73u
RZYd+jDFYCtb5pkU18NtQI5NsWlzRIVE44pnGyPMhbOE6TeePY+JWXXP3ho5wG/W6jx3xZSS5RCn
jwRMmTp5m9XxL0oOb+/jdxffJ/OS2BcXtcOfihwLlchB+0twT+4GWs9FyvQbozmNT4NkbQgRSl+V
q1xvavJOj+ObqNRt2/AsZrF//qbBXXD1nNXBMpDjSEjASP36CCocvsDQT+2NjmVxGbmc/wLfAoEn
Jdxv2N8J2EgKn3SfZTqzQcTM26rX6+0EI7QFyxANW1EG2E/gF0DAn9KPbg4z3Yqt+Jzth4vBPgoP
tfSygyBI7vMQtlRzFxztBXsamNhRS1fEddevTiaZr8hwpf4rhevstSeSAwJLCO3DCe982xP1IcQZ
uW7p5zbiUWdNsN6+PXopTvrXgV0KUaKUdG+x7qbnGv/qfe1KNe0a4FbbxO3zV1tIDUYmTz8z8nAo
142ZQcylgXhyDiRbX/k22sSNj9HhHnA0FiK3qR5tPEZUKfqwQClcvngYd876LF/PqgWj6TC4M84u
NrA5DPId3Ob1unTYVv9iILBI/OkNGrBWgLxuAwpkzjbLwXfLBubqZpLV3N8TFTqCYbd5wDZvc3NN
Ggm4DOJ+iBrjBHKYBweWYuI5dEd9px3mJLL45FkOnmOXQ/Y674tagkhv7AKOBjWPZpNl7WGk98Xj
6kT2F7XYOFSLcfzismn9OhWRb+3wjDTRjlp0V5A729ZXczsGiExtxTjwW1hPNda2+gAVhk0diJDp
RNzPulNaRHSkmg/r0sFRicCoEw3lFsekD6lk8GAtOznZ02sf8FphfOW7oeu70+po8Fs8taeoJsd3
Y5v7KpZi/Eha8CmwqlntVrfQ+8RTHx0hKH51bGc5HrBUbM7bY5L5DNbSlf6WwMXohdC4BlXTXJ13
TknVKwGrsQkp0R8pYeXdlbumPtyHqYJTgKz0SVolbQYtFi8GstaUH/EPJuCjqh5gXs66hbRcj9mA
5DiBXDuJnHsLiRoLnGHtztk+8qqSDcwI/PjZxssRlI9r3ticbsWUhwqTCyUXsyNPx4nHQOUuet84
xIq2q7XTPmbZKM8wvvLW0U7pfcm9FDNR5oSiwhM0muVPou4Ar3cW9Zze/tLUyPe3Y4+KUzGz21ur
1c5lFqDLVwyEeAPEtrsAFZN3W8qlnunOFFDQ7EnfESyBzdKJyvV+YG15Yq+bAJKRWn/DBhSfxSiU
9/WEtZIs3RS/nz3oZe/PyD1iGRb5NiQMaLMMWAE2BZTsDsjFgKqF5iPkmZQChafrb6QC3ZPJQoM8
YNkKN4C8i229VM11hBzh1m2iZcvLIOHKJErfvb3O/tHO9v+kswbaKSqvv97Z0uAguOenne3bv/hj
Y+smZKW6SAXRv9nfA1G/b2zZt/6L3BYHWSQGCZZqbF5/b2+YqFQihyB1stN82w7/e18b8CMjyidv
iYeO3a3/T9obZu/84/6Chxe1FwFANGI5avg0/PyHNSJmONU0UCS/5rYW5TfKpKln7xb2TvgYx7F0
1VMJdX48SOXVGE4luNeXNa0F2Qhd0PXuQVjG8F5B9KMMzHNgs/iLa2wYHwa7IX5uO/gi1CG2PLgs
1hZ3MhQ98B4Ttn42sRPNfNSDAqd7Zgtr+ZCzdRj20BkzAtF8WAIQEfRkB/HRkxmkjs1KlRg3G7O3
FaeHdgbgVmyVzFOC2X64kf9h9/WeNBzy3vCMhpb/BkZy9u7qdCDh6E3r4CsY/zmpiSmKcB/jCPao
+icZLlkog07RNt/6ELX5I34Dk3nnUgTkfFqEG+uHvz+kd6tKP0yiKHGCCFFcEHpUNd4dEnPySlLP
kL06tQ1hXfgYMLGZmHYve7OwAJjVAAp1SprK4BKwx1NKQBFlC/KTIFGZLKpoCqzynDq1tPO9TjM9
7XS9civ246hzmh1DSJ4FQHum62utcV/k+4amV9CDepIgaX7xkv65yeZT0jFjMKGZFzhJyLPw8yBM
8woBS1W3X+0FT8ADRBiru8cE0enbv796Rr74P6tC80X42nzcmgG6A9qO7zS9ivJhosM1fTUCQ4hK
ok4rn3QDmyccEUHp3yyyM0m0yIprsqcEHOf5niIykVZ/fyQ/N/zejiSIKU0ByjRCxvf0WMfLFMKv
MnydZTyE1wEOK/SHA/HfkXdOq0EHvwp2NQPj53NnMkF0TjfTjen8vbvIbtHWlSgC93Vl4Vj4X1Fa
RXl+loqJsZB1vTntGkcG0W1/f6rvun/mXMkac9kHoYtllrPfXfWSekW1IOF5lbXPQuiE2rD9UAPq
6klLILQmEzdrolO7ueyKoTUpHnNOhmIpI4GNqamZOVKsHpiI7soSubu/zefWrS+rORtidcJaR8bf
6e8P+k9DEvlsTB2S5jMFGMDqPw9Jy8ks0FSR91JP/YALo1cIcEl+wlVEJMg//S4Gfmj+48YBbwqz
j/9hDvZwA8MvreQL7uQJXUMZGTVESvmKIfH3X/WnQYB7MiBdmBqmgx3z/YTmJIjDCGFsX1o1Dlxc
4moqsh8R0BN91DU4E0GSIF7/VZSe8+friXmT6mkMod53CWv9+RxTy7FXMQTWF6SKjossCiTHBIIk
FjmSZ8dj11GfeEyq6BlWJlzAXT8MKEa3hGK582NBYgoSKaLZ9EhKN5XQg9eGrrrAheXL+BelRu70
u4fFpMlSU+bGJ6SOIFj4+XCDbBFDMw3dlzwusHSDvFSjvpXg97g/WtGimo+JRP5yTbBSwfiQLU57
2mehUkyWSeVn6oV72ZTfQqq7fEKR+iaGZXYQR3/7PgGDxGV2CVYo0p9klgBKAOMVVdx0/FWSu2NC
pnkNt54zc0fyJjVTtCXJfVY7FyFofIfSdlw/a2Uq6nCddMq1cMvS0JxsXZicFNfvA0Zsn0OZorvv
l83XcJmcwqFol0p9y4BOgk9t0fLEDaQdcoyOKJOW5Sy4l0+QIUTZ7qdwJSNVj140P86DiQqUJX9D
tg4cqzcpTthxz1w2c3x146ESVyjshaE702o1yaKdXZbsrxQ0CZixcoHdCevZKVJ+pSAloQmPwbzm
4924RA0vM9WvJv5Pgu4ncbDMEr76j3wQbzHfZmVKhNcemLT+cx8XgaEDzH1xVfttDGjBkWt7kUMt
mM4nSqGMpRV2HZeumAsSF+NZmhxCArzNO5NEAZdJRMT0/V3gZZh4gTB8P4GgHE1MShth/i93tp2a
hKvAbhl+cs3MhPl7/AzarBBAdREJJMHsyQH///EZveitYe8V0GVRgblkyqxsa3TANZi8QvHVq8iZ
iJXXcU4Espqr6mM15coFsWCLc1qWMa/O23qYCJNz8sTmqzwrYtWmRGr41UJFlLF2TF1muHTJyFvL
Q+/NoCnTsGzu2XV2EcgXKoYMF7h+Ls/UDP+ZUZORpsM981YMgt/wgTtpdED7WcXeuYXGX730KN24
ht06l3x/wHzvpA9xbYdcEx1Ncb2cpTTTTZCMbs3ajXqRx88U1SJzEmUiQtKkyH9qiRwDJcoRR+7M
LLAftIfMZd9Rn+FIBq/3+RMN1t6bzxPIOnxKpzqfR4FiN2ZW7vwYMRtD2xo5JMXZ85fLVJpj8ZMc
ydA2hAqoXlTcV4wUj1AdGvqIbzi8silis25LZ7sqrqXhJ3wqJp8/bNkPG3BH6SfmGvcwI8tvE+ZO
LqeOIzPmapaA/qkcV/LzIIeFZoiapfX8KOKW/+2dmDrxJipH5gaWjppVhr8UPOcoDikDG2U+C7Gy
90xmZk6yHx86YBbjTgSSdSOQHeF482NE85yrkNPLkOo0I98smyvDbeIDe2pYHB+SicmMaq/AqLHD
X6XJs17jGvjMrrQfk5yIuHlHUy0yM1Ne56jsQxstAIxDgY2pUplvw8vTKDWz2Rb6NlAwM132pAiy
/H3S0JEnmegtpjQMgrmirUQ3uqduCeO2uCEvsMDlzlrd3GGcr4oIU5N4MltnhbTrQqE+7cdO4t6U
0loALsqIY0wtyb3p/bjogudWOiaOuwWBknUPCR1mHyyq7JI1Rv5QECG6ZyJmutmPXlbCxMnE1CXJ
H7k5hGiPOLE9rDZZtokrptnwRVNsJ6yFyVZxzuBCK01reMAanmeXVZdPTnQ9rkiGGDwFqHZj8V4U
Ca+EMppxaRPAzBhKkWdX2UWnO83PeneeBoTKAXlaT7JvuUq7puJ+tJvVtpypvwZj4jLllm0/cZda
DBS8CzpCrvispKew5MEnq0xWtF0QrjUf7FEs/CZbGIzBm3FIzbxEr8ooecbSrAghZmRMT8JfQ67f
mAOPu565ijwLiIclA2ruB091Z9x9Ey0cI/z1T3EtNQeer9bEV/sOXHoET+gqeNcrEfGWBxAjePJi
vzYv2XGcTHzuGgaUQ3gpD4r5QcW55d+stiLFECRiE/gngdqYU4q7oRsIq3DNaoUYjkq9NDE1qKvf
9yHM+ubikMjhdaRkI2Tqk32Wl4tn0a7SGnQsDshs16dLm+59kNb9Q9qvJga34+Wv9rNaIo44KheL
q9SR9smDjc2b5fQpLiZzBX8f1k2xmJ8pH5qJu4XdZRbORAib6V5C99FP9BhsrrEXkRu0bFj1ZjbP
p5UVPLl+nOJn2ZDVGYlrOjVtuZMJPBtrE2lHkRzVLvXwYDdr/fhTJGnYirnC/DRP4uXPuaTYBor+
NxRFoT78VSQpPKUa/YZVj+gdcKIJA4f4VTxpzWuV+vA4O9uee/SLeFKfTppLcOJgqfEzVtTp3yGl
JVLYFeV/7aqU3M+/zipNiCOzh0PqagQfiEkocoVjhVMZbvnhx9TSrKQKyIsvHKNzibIkpnkxuu+y
SzFkRIbhG7nA2v8mwTQVcMjHDc4hTY8o9QLr9nuaKXCgoeyOtoiU6Pd/DjX1LV/qp7FlVG9+ijat
IRPj/oLolul1Y8+RCHfJ/ybntAxoHW2nSHQRrT8ZjPbxH6SddnE1ud3OCUaloSt6KLqz68HlZMrb
31fftqpJ8b5fsqYjX2DpsHMUW9F4jQg+LCoQwt+JdBlgJHa2nbFG+Z46j/p54YEhd8usNck+Qcp0
HEj5Nq+VhImEh7uPzfJx4AXO45CDqmVqAKVgVpiFpVInPZQKO1xtTkws8QWgDxNpHeQ9YJEr5HQm
SHNsEUHoo4oiPvMwBfDf9AbHnNk5RBTwOVrlzw1yy6lvivBT0EryLo8AjaMqOZIGSK1B4I9gmgyk
ZGUf468Q7tF3A1bBFM/NKjpBK89cVsb4YBfkc0u68A5vZGDvkVyE2jsRkEeq/amlccWc0kyNzYmy
LkGqYAj/g5kQm9rlHb3Q5GJpsqhk5AKByzNvTpI4V450wIvEd0+Rjjr9QCOy52eA3WjCsd/sUqYZ
GXTk4hwlKaLMKJUf1fyKWzoJR9Sif3eG52QgYIWaPNhZ/eSO0xB+Wcg36w6hi4nzEqfvzGtxFMKs
pVoRmSVLnozmGo3kWo7Ot8mSqkp2wNLhwG14H1I3QAmYrlzbxB4CLj9zuMk+6d7KPaFszFvq9zeY
73RcxwpWNzNaCNqAo3e81OJCiswvk+6oChDI3+rJ4sIyzZTmCCYicBk+f1wJ3ZMLvJkEJX3qQ23O
J3bo4ICSV05Lj3zDgsgMxcJmHXCPdTINPtWQ6ypyTcxt5IXpOE9s/6bxMe7TlTP2SlovwwmeYQQv
r82qeclvNQjWNPk8VzjDqhN0xqxZznyWo/OjJmuHs3K0MMWnYZjmIj8TdmsWFfaICHeBFK7MnjgG
qhx+aqjXOeu2WOwhGne4mEkQz0hj4XU5dwJv3skWmZzjWz3mbldchmlkczxK++Y58LDacqoz5qz5
sZa+eUSgqJiCV1v2/EI6w2F7Lp2arXHRo0BF5pAScuseezeCur4jX828XQkIyHhpTh3Kx3DreYJV
IE43s94cQzMe07o0wAqbK1B+S3XU8gf+3vw2qxLodUuNkyTeOTnHBRcrj8zSEH1aZhbznjBH+/3x
gODCpa6npeOmDpJ8voYgHm/OfoPcl6GKhjdEBBgqPcZCvS0Ua4Ly4A8IDFBNtG7SXjWLk83jLiMX
GVsbH0A8wa5eiHkpthOgJL6r1RCMad/NyJ5LiVW43CVzx5YvAxw0PM8DYZC0iapJjEwuavHJ+Vic
sSL5JHAZZ43tmk1gKQJ2bDbYeG6I9BOWl2w8uc+ge7W68BaX/RPKfkVO/OpiH3uec2floqTfVz4y
s2fWGrKLB862WLFzqP3vO+JYtwkLgzXLbHZfbdZ7/Cljz4J9xCKF48Wbp17f2tZs46emxcR2hNYs
+YKnOBTe9Bjq2iPs11ocrj/ySbPphgVgVmHD6phNPsA0s5DPACzNj6lMM+7a2FDQ7XZrbOEULIY5
QDZJKkSHRJVFCHOAdnq2jGd9JNpFmv0DwynEAs0HDak2U6VgTg5PIgqg/+2B0zL0T0idkMsqglTV
y/dHr50B4dAus5qEVCCCnEl03o3zLM3AIEeGw8QL9WYaQ3+wtDe2vyJs4YJos+MOEmvkQi5A3nnE
EaJn4iqkzcviVS1ldkzzdp3uwjXSZL9MBL2cYnTiGPKnyPIJMfdWALzRIcTJxMck/jgwV5V9a1ai
busyi2+X77vGtcLXlp/15YwJ8IoF/xSCYV6YnfeQK80u8PvGok61OeiOaFKFO7WHlyA2Y6zZ8foQ
RBnobJIQq2+XvG25pYUzmUPHZ8ibcL/mUzqOe2tFwHQVCYoj/KJWjCiyi82ENXIbLVASRNsWb9Bw
qekM0AGvnr1uNTt09X3mSLDPcQ0bpzKj8u9ra/+hZoQbhYwuw7kInPclw3g1hMOkXv6bvTPZjiO5
0vS79N7zuLn5uOhFxxxAAESAASTBjR+AIHyeZ3/6+ixItYigBLZq21WqQyVTJHwyu3aHf3gZ/VbV
mX2oQfBeMTGsUlx/u5rn/cMlL7tqtKlQlLRM1c4DanLZ052wVHLxSm9fLExVifA/lkbqaqpX+fHT
/X4pRcMBRKQGRoqk8r4jZoRBOfd0J14i01fxqbCReSIpJFgTuz6+1rkb+GuvWtCmdoS0UHnD7P23
qRSWGFDAYT68jDLrKGRQyQQhurRaM2QbQjVTRq4z8tTJc5ebFlCvDuVJN12WrUHdTRdCTTY8Sl4V
e35E5p+zjxxRY5UiOVbDmQCMfuB3H9/+b6+KyTtMFw/oFeU4ynfvX9VY+xnoScd6xkhk5D44oFRZ
yOFKCfXxpX5bc5J+t8coiEmQgeTFxVchjYoM7GzLZy90ZTft/Ak5XtAtjtoito+41p+W3OUIBfqO
cM6KN3RNjd+YSjXTaTdgVvCMzbqKUXCP6SJ2EZH9PjA8dWb5nh0Q8bqJ339PDUevPxHtMmv/8bNf
vmamppaluvOMSS2BAef71zzk7YiefiC/0pOgdJxC3JK/uVBZiIAfX+nyLQN90nlacJhcjebYRfM6
ITEEERCLrx0mfMlNW6aqNI9iU3LIh4bKGj++4AXqE6wVYzAXshQqjGzxyxXUxu5MMJlqSN3MiUDB
S1+FOYLixHf16woHdFSCgyn0lk5ihZyMH9+A+dvLtVnEno7FueM6PLrx/uVOZgBcpnTyr1WIV3u+
ZpY1J2u6HqEXoyev0pa+DlVqbAPL5aP/bIprVqtaXpkNwjLcDz9eTga/indE639iFxegDqkW5hSs
mCSPGAoXaXDEGaA7RSLBTlHJKqvDsp+6oi+A6etsfHBkzNDjVet0NI9g2sB9J32jRbfG+BaO6z5i
tIxURoHhG5dpYIgQLLTacKhiFB+ZbwZFgNzGQbOCH1+WdcltOT8a9A2pPVETyziVNGELc874DKGS
ZT8GYEvXpoE5RXssiGs6k0Y/Ak65DvOEtuzHr/+3Becg2KTbloP6EFJfl0u7o7IINX2enoqwkuSs
QdmqEsibW5UB/GxZf3xJtVt+Dbkq1OIywIwG4RyUkS/WODOnSVlHDE9eAFNTrrvIs5MbYI1Got3q
jc4dLMzU6yiiRoGrN03YNFN38/FtXD45Gg4mYC3w9Dw2g/eLwUtuV/nAtwyfkoL251WU1W32YAAZ
qw9G0/4BIXu5yOFbIh5Dp8hGdgtuwcUiBzsbRPDsm6+98tJ+tGJHLYs4LlVm9fFzGRdbmp8Obg/n
NhvhUopS/eLBAjjIaZr3xkPetDr6Mp2w22AT0Eal0o0QHWAvMPDO+C+Hhg3rcrSk90ixZtXuoqSt
SwuGkkfN74FVpeShAkQ8GXYUUKGEDkHgW4i0kGprjZpqA7itXbAJe9dWbWKIRvzpXhOSh9PQJkag
ItDUpEj0mYrXFATJWO2RU4+mdJMXemD+4Ej/Wwj/xfvmHSAHK3X2KfrXvw+CLbjeHiYt40OXxepk
9gtGFfAchoLK+eP3LS/Ws/qmBC8bwAUSaMTRi/U8FAjllML0T65ZnK/VWbROwQGqVL8j1BOCfsze
U0A6vAWAeapL+vN3dd+pDoE24Fn4xTId1c+kFiyJdAZcczoKWhJ32nxo2KrIgkZllgzbCdVU9k6C
kgtFIw7JlCU/B39Mi9QQSUuRLGRg4uoz/1tfZOqDz1bMVbTzJB65BXXhXtABbVeaUupm/CjIWrB6
6gn8xaqtI9VY/jlCY0eydmNmHpx7vk+XQy4mkQ20QD5+pZ56Zf8MEUq6DdQAAErl8Y1psX6xhCue
AIJn6X/DYcX5ouN6jpB91ifFwmBIurNaamlkHRKML+jRbgJz9Mjc2vJppvOd08P2811mJOljH0Rw
JHN8SLYJmdoCDmJFbA7b6sFkNDVt8RLJMJ2vaX+hmgSTALn3Bz3w5Bv6pE66sGstnJZMeOxPveUX
1yF46RvOqXCmhg/7ZKU1sfzb6srsLUJEql7DV422UR75X0vwceZq8pClqqLeXFq4YOaLSNOrfmmV
1mc1vRhA9dlotyWzyO6YmaePIdCFK8RQmSLEZWuh3pgMjPhakX4FJ2BdTxhZREDgk2lcOcws/g5z
rf9as23xv81GnqhDSQtNy3nYYIKTn/zOQIAnb+3rSEp01F1dM/OVRofvCVW45jXVyvqzbTYNCZTf
7eKxwxOVcUYJQ5Mx9JI+Gb1dJpH9dZojwDrp5VLvUvHqhnH8t2eMboldhzus2qEuTjN+GSsMVe/s
Pq6ec6jsS93Wj2Y76S86YpYPkSZ3wpnNh7CzIFvbCA3lrCukAlGRwDMh+qE7+f8YCVhKJG4K10aO
wyTptwS/sxqvgFGdvVa5UsGQaZmMm0wKkGQfL9pz1fVu0VKJgQEnkUIrTGIK/T6RQawlMfBgCF/F
ULDopEH8XUzWiLdjRklwLYxEHj3Hr64az6G/FXTTg4PrPCTWSKDT35dRukXH3F6NiDGhrmrayTH0
CnlVGla2M2BMrmwzQnfVtjz/IctIEGQEknoxYgp6p/dx/pZ10j3ktECPvTEZEBWoBReiEHwzCCCf
ZIaqIUhYdoqT+ywuMXjWrp6M/Lsf28USblywMSzIPHaOM9ZMkfYf5Rvnz3H+IOR8ysz6EhdV0Mdz
oNnnr8y4xzvP8FGFtNOi5aFq3X74+JO8j8w/LuaAeFT5Gsn4ZWrpzyY5eu3lr7buZIC9Rv0E/9RA
giVLbnpTdhTyiNUemfXC7fz42heIPi6ucgpyKtaE5MC/zC+E5jSjCfn81ezUwgsjGW5lEae7cR6f
cbnBhkPzxlVnBBMyKbVm7+DCog7w8W1c0Am5DeiKqkQEWQgKDZnJ96tSJH7GLCKEEawYZnRr2799
jHy9VcPEpV31yMrsnKwdO6qoLtk1ETGJiUC2y/zSwt41wC8REQDtU9T2f4NeQ2KybtzbiE7TLsOm
yoJ00Mpr/qB5gwqQPNFVTT8VWof5JW7oODNifILd2dRkN7Ps5LSwokxundJz7qFKJ6esQdNsETVh
vcAz5W2y4+hWOgTRhH70LgqK8hOoFJz54LbU36Y0xEFQhua+a9ryoOXKptkexbCRRgtDWdZRcBpS
L4yXYaXzfOEo0PxsA6YNTlyhBexw/H42kfQ80JPTWPJ6fj0FY30/4Bt3w6DDGv8QGX47zfgEKJGS
99pU0M6lFGZHG5rl4WB3HJnWrVbJ+BHRmQnic5Xrt2JQBOyPv/oFCOr81clHKKsQNQH2d0nmE4Cz
64yw+j0uY/OKVh3aHn43adc0R+NNUpvmCavJaS3LMfosraB+LaWePmLz5m1mz/xeG159xM1abv5w
YyoIvguSUGU8cGGgs2zD+a11JY0BlOc4JN9Rk4UfzkKMXwAyTEge5fl3ygbndW46ZaqovUx9jOPV
ZPfln4RJhPH7bbgKZUtQcD34vhcVPWCgJmtmJ/2OiJa3mkuMFpc2dsR3KF2G6SFKcWvTZ+SbhCUw
P7SzbCN8e3oKXYTddmEzi9MfXsy/WCSuiWAJAD2Yv78hU2FiDH2BKcr3wNHtz5Utmnsj1bSVEny9
5rjqbru0aq9KM8/26SjFTZs7nC9O2o53SkAW4C30yUOkdfINhHhlLdwqSj5/fJdnvcv3n49Shaht
YIsAkvsSTFoPmdW4AV8qGBlQLQ36LrcAdZ1FUc8YTVYIYS5Iq2AF170pkgUia+G0ikPb4qUF0Ypm
mwcTwSvqnW+YKEYBywN7bfvNKwuno8cR4JeMK+K4zrUGySU7anaVlOOt3YXB3ucXB/sjsFCLZhIG
2QxYnZ79PQdLqPlWudVY9ps4abUbGIuQ3WiPaYgY8mkhI5L4xJhubxp0aK/pBtavBZTcQwZ8gEqF
DDNAvTDFm7sf2BwYeKWPVk/Lgxy3+dwaY77PaVldW4URHGoHWg2hh1HkMmtxvaot0e6tPMloa/vZ
9CKDxAfExPASzgTglXCaDVqETnkzlIjuL2Y02fOlW5fYrTGjGyqqKX6hQY7+qjFZ/l0Nre+q8N2I
RLyIvqBm0r6ZkYGjZdPHqCN8/HHPcejy48IBIGYA/KYyvtgUfYbRlVeZ3Xda91XwMCdZ+clL0K6h
F83VBFC1T12jo6xs98nAm51gug52SeM+AKpRW8WbgdzfHph8dT37RjlspVM0j5aXBgfdGZIHA0lS
pj8cSps6rtPNHOdIYiK5oR/MKoNafX6i/4hJ8v+j5jjAfb7dvyeSLFUs/dZG37r2VzbJj7/2k00C
MYSeEFHaIUxKWoSE0J8yCZi30DdEKFo6TANQkqJz+5NOYiI6zpCAzg6xTJmncB8/ZRJM/S/PBQ9P
hQzS5T+VSeAEfRfCuQgNUo8MC50nALQIMb9PbCxjAuxO2bYr8gDpABQR1iHDOlr37ZfJTl5cEmJM
S+CTojcNdTi2m8UIORwpv4QKpnVPbu8mV+BiEvjr6aF3lTOyZqMbXsMS1zW0PGNoU1OH5SAF5Lwx
JbSwCkAb6ODK25SeBo6PjscSXuixBOS3grsIOAD6+FpU2EHCAcMej+niMibvXOp6pa9AX3/pU+/U
AYBCHa+geW7FL7ZW6iD++OOJwCuk6B1k/Pv6i3BDfAOsXuLkDek1851HGgX3sRQvfc3lGfl9SQsE
5gNyqLGgrKCjfhSAohif8Tx2OWJFXldfbIDMwL4oQAeNx8tRtlyOWLWues3Z17W7D/DtQiyVV9Mj
3hq0Gc2COHmjJzcubIq5BdPRZqVX/NC05xWYqAzxCLwG3d1nEV4FaJ7Gi17nHvrS1NYhBsTkfkax
i00UDYo0SFc2HM1ln5jHwYVnp/5mbKIKE3kYm84G/MFg4hWUKSYyqCLMx6BIj96UIgbccEm0U61r
y6T0R2jeWHeAE1eytJOVPgcPSYO6rQ86dOUV+duUQ04E+YiHtT8lK3BjCF4Qhr75qSZ4D94J8kC7
lnkKeAu48FKZo23M1oVEqPfGso695oQBdYLcl+0vad7OG1w34da7vD2JBCJ6gs7eFdrpvEiiilg4
mVWzKh3WAdKlcO9x16l17zS4okeblV8y3Tr2ETcVxIm5l1rtbQQz91URZOOV47WYc5RqFSFJsMSR
E3a5gP1eNMba6Ulobd9GwBfZSPwvULDNLOuW9fzGvFouGJ+4i3SIXiBl8O1nfhf7ZLK90PLV0LoA
4IEqLBGwhZIqOHMNp5xv9ArjHsaxX87fOwswXuxTllU78LzA6Dw1nObTVxxvne2mV7oI3tjkrGr4
14hWsDpdh6VSqL0QVO30kIb8FjTCCyRVvv/ouYu+BP3a8bo44k8TmrnroWKfQDL0rwZO7ZuQdgU4
/eaLA5MIPC1f2O1YTC678fwy6Gb0y0Hjj5ZJ9pIh1rb2kQe9AstvrU2fRZsmeDFNuSfuqSfKJWcP
bu8o3S0lcJgNAEJjDbtfX2W1EhTQcT8agrC5dhtt3AYo2B9w9ImQDpqNdeKwKadBHqIhxrunwxAJ
1+FoiXxWcuMabFSpEwjcPkQFeArStc4+QXosOvahdXveXmhizDtddAbOh6m76gpUioouLujQ8LlN
UABXqKJg16HLRAGN2IYJQvHnb0sCo2bu+cHu8c8OBEsgL1EjkAhnYs6pNJydZN6AO/G2TWAmqB6k
3oaWXLoC5FcuzwtArXC2+DEy53wrJ8KY17O/zVnZJ6nP3HaDgoGyjMbEaNd9LPxnODvazlJyCYy4
af90Qtv5HuxscqaXaOIfBpG8Bar3xmiauAIJDHItlktGLvwrZW10QJ95vLVGa+sO8QvQx2mhOUN+
8BMjWeOsxOE/69ousNinxYyywoScCfk1iwzDrfyg4T28nAG8EnszALsEBwSG8Sk2t8xYGyCgIz9M
oBNiNtJeOq0ucXu3mkVlNPV+sOmdnr1VxijTUb6z5FqDU7h0Alyq/IFPdwaH0RI7hpRqoCjyaVu2
BBOwNHTlKh7b77kFeAvsIsB3u8wlgmUOHpXn2GR4o7E+b1rkreGVB9qJnx3eWTVLorbMozEpOUFf
cxcWbhMcO9gUQTAg57Qjvl+BHSWFaY4Cvznedk7y5pl4VYJ+5srqXdtQcVdJxo/sBN/VzBERN8e2
WWnMzhbQmgBNpZp/hzMMCtVwdLeuX71VDv8662Lg91a5CCLiiaml0UbU9TcafhbZNGLqReU8ZgVC
sYkW3mlDd+uoxotEwu9qikZEu3CzSgUSapj0MAmB+JyPGupVczp/xXs56xc2GYG9RjOn0Raga+MX
Iy7GlYDGgfSNbpysAGN5ZjtlfIN2d3cFZIpPKHVUuhd4u5vdWrk+LsIiau9I9ZkbQ8xIA2cDxqjH
ZSlp9fWI1mKzns2wFKhWVNpV6XfP2D8Xr4hJfjMjvcC4SI7Jm1tJDbonGJm5WbIxhh22rsUGfV8w
uRCOKokAQs2ej81eQ4YIQCSAA/8GRN2sbVIJcuYWRwrX2aPH3GQ7sJKt9gWoer8M0YZMDzRKJHia
OhX2sppwob21eqhA6wAJMe2epicaE479h0pQZdn/zMLPeY2aEuGnSKHn0rt6n9eknmbg5VV3Oyea
pi1l1RsMF5cQ5J5Ap0NvaNl1ZvRHKMT7AvTndRG+Qn7ZVaPui3wKVwgD5GLZ7cRwDnbsQRklr/lA
Wg6x8+2XhPPux/P8atPyfvr282oYQNgGREFEli6uNg8BZrtz3u3SiQWiMgEv8bV1oKGR9z9FQN5G
7XSayu//+389v2ZRjncAo5hv77J5aZGc//JRfvNp/Pu5wd43APn5axHw86/9g1Mu7L+gVCJwa7EU
mdQxbPyHWBrWQ8zWzqUBX/cfBYCHXK4B8ZWmO/N4S9HA/1EAYOxoolfgIVZDR0xwd/+BR+P7BQRZ
nWkbRSqza6a3xm8dHEWUAMza2eRZUMmXeQTODHqjMpYbqubrLy/mX6zW93vyfDGa+h4lj4d6MHCQ
93sysDjG6Z+axxCJtSdsc43T1PbeYxK1qILZhl4+BejGPXs9PKz/xqXZjYjB0bzlpb6/NGxlMbaF
MI8z0lBPuQeP8kxaGNcOMlon6Y7I3zfgfuSywQww+lFC/9vxyfuooJ6cfiWDOCjM4M1Ax76/vCGh
KnhxKo8p5XmECGyPErzednN5FRFFo8WIn8Th40c+C6X8MwT+vChLheKSJpNzGQLzMve7oKSoQrnb
OOUEy72R2ah00/NE9Zup2MGMJBfvRFc32xAf6lec2SKEd23eQ0VZuC2dIB53jVZjBDDPs/lMux4V
Sd8CIn3dlz5yc9Fc4DLRlALxpjHNpfzDCOByEK/enS0xTrQNNfMwL2KcCyC8G/GDOArw0I9nlcsx
ZfK9cZtRnIAwKqaD1bx+/PYuYFPnL0aS4HEUszH47/dfDF84xEGsWhxRZBUnVKoQggXr+abHY3Wc
xDzeW2YpblG8ZoY5hV20/fj6v29MBXSAt2crdAXIrffX7z0Pv/ZkFEcbO4N78P7l0+Th+BT0lfgD
qkJcaEqoZ5UcH/S3Ecx2cNl8fy3csWEJ6Z04mtiF32slCJkNlEs/XeD50LyOiWk+oz+vdqeO9Ujp
DGwWLXbGuzgJ/6Th8K8eHIQY0ZKGBOT5iwc3TK2AeuXrx66t2CSm46fFwcBxs1/AefX+G5uE/rna
l/yHKZf5/tnJuXRmqb1xrBvArzlcZowEAA1fd44OfqOOqTD7BvVUvE1Sal/ssLLew4B2ioUG9Tae
0Zix+/E+qJhRrhN6voc26b21aG2EH8Mezfx8itlllgs49soLmfpuPl4rl/BL9QEZ9DtqQgXG5Ldx
IIIffudOnjj6PonhZnbqendeNyNj+acalYJlSjb5lMNaOKCgC7krmpGlaSZU8+C+ItkTJSZJ8DzM
ab0Svt68urU+3n98n/8iCjrYDbuIMXOzv+ERIIZ3ve2b4mjNDi/k/JoFmK4nofviVEFP+MPKNi4X
EyR9VjVnLkQz+K2X2RiwTiPWk6k5Qsstrq02s55hi6hfZBwsOl2Od7W00Q/0Ix8sOr2ukNYO3JPP
UZeoOTe0+1dZ9Kx06NlbSrXyKZKo35pqTZxfUcOpYQN6CL0DxIniesJl7IAukLk3HMU+BBL3h1n8
j7nTr5Gdw5pmsQOyE9gZE9KLRTu7iedU0RQcC/4WKp9MClaxo8WfKgkqbJdjTjpgSNbH7cqwNGzU
I7rS4cYLA9TNU362vpzGkoIzNvq1rlyp+hmQ+C60m04scxFMqna2/HmlyxlhJB2Ty4dSA3W0AocD
lXAAyWgtgZ9ghUdPkZ0RN0O35gjAoSqJ02JhumV+7PI2pDmQxQcjc4tbuu1OtYKMiEVUyVjmi5ic
5JMopvSbnjRilZIHhDD+5hma59iHr5NVTPZVCwV9hUBji9CUZ9EXYfRX3lUIn2fLMaSxtDAL8l2L
8Q38EMfRyscuT+NhJX3H+ex5ICIXVRyg5YSGWdUvMgZ18HTwCkTDtTXcF/CgtbvMQccBvkewAJ+3
rjOxHa6mSNv7YCIORtApz72e+hyXs8/T0Itu6dByZ743ML1exJYa4laNkYT4LgVleecEWVpj+oJ8
2wqQr/cYhB3HLn2Ra5xG2XJ2MXlr4C84opAaAKIULX4dyOtbzw2CjdHybL5HCkgg7uFi3zfRxF+b
nAb+ry+hC7kAm8zFKOLUObiJk3SczCIULs3OvNOd8koGejzd2LKoDjAsXbEJJsiZ0FOj0d2bgOlu
sZhvAeHCB1sERqhv0b+vV57MFM/NrDe1h0JsVZRPg67PX0TjRldG744rIFzGy0Q1ubTQv9rSuvU3
Bg6WXzOvQZlCovde2SiFsVDG7wHusS1E6iBf6TAWYFP5bb7Fn9ZaZcKh/M+CTJfYDOTj6C4ghEwL
Fz9Gs9JtQHVRUJ40y42S656ORmJe5XnqZSenR3sND+kwnQpnhV2aS4XVTiC/7GQBsA2eMcMW7I0t
RQOLNNRhGYhNdrZyE+GVX1DSsyW3m8Q5LiNYKLkbTVfJz2yN90WC/Du0PADzegCUlmiv4U7oDg4u
SilkN5SF/PRh1Bq+2OS3HAoTWLJl73jEFUT9AS9BcWVa5QoOUzOv+BkepNUninK+rC1mPmoUw0PS
9RrmLZRO8D9Bw6dPekJ2ZAbHznExR54n23z2Lby5AWHhddOmLtEoG6zn0Z+9R1g5zWszM8m3aS0e
YFF7B7TfvHVWhxUNHXaoS78STg20FIubo+KAwYqKyyMIcHeVoPZ5neRIIFe6pf5QkXqHtlUqw4Qz
36dX4mXBSgjEgheQMXkm3LTEraHr/At6aEWycSFvPyvYbor9geRP1KGIbzsASTTMLO4qqFBc9uDj
36PNwaEeaUTUc4wkh3MPvsUhCqyAaSbQ4tfKU6/Sq01xapqOfzzfbdZ1tFaQGhjvCtJOA2Z2NN1V
51wkSW2z/pRnCcjbAIOnbuaL9CaZ4WQM4tSL2VsbRjzddxHlhgTSd4p9g+O5HbGimVT2OBm8e5FN
PBRbkislYd+8wncf72P1T309lc0iiBFQ1pPeegbe6SHHR3pUppy2Z0+mOMGaawm+fro/JwrIMeF5
hI6+/Qy+yz3ETcqnrbiZEY3mV1Oip7mMGNDsi0rTb3UwaEu78HWMhGHyHFhGfDtD3W1eVBw8DfPe
hnb0vR7rJOFFAUvbYgzz5Hcppzn6+EhW+IA5n+1mBpkFCQxQYdXU3HnP34GDWgz486BsgQviOcHp
VKqSzHH7+qP4kSr1mWJPOYRZk5kuTS2h0wT/tjNvBmtyD/ACzOfQQQRny7HDDZYGboC0j/IhXmOp
5b+kGsoni/y8hYRvYRjWoypAGsTJ067q4eiaA4A5r+Eblb5LcsdvvUCRweCGENsKVaokIbL6YhIk
BhjR7W2+NB6k0tnzOMW17DX7HvbSRGcUocds1XfQ6YaBE7dVy9PKU8FIHYYpBkhKnyzuSVdNaHzd
TUnXJNwxTKYGFDZuE8xXgH6uXf7vYPgWC7g1E95ZK1zvEQM+5xQnbpWu20rHMd6gSb9AWtd6DrOB
dzqWDD1+BIEkleP9FOW8lTSJvIM9IQheeeyw0laXzxghLGO164GmYdUhECiEgVHvSPerXeVLvmpk
0JNKOch5DwMpqAcI8hH05IhXGh5htQsBPcEXLVsjCKnZq8Bix9c1A2UmPqxEk1F6cz1EhABLkKOv
Babckpy2Cpo7b/RxPnML9YHiyiQ0Gfht77JaeI9RO48MtyhHaRvagBYXhtuRAxkwuj5Pemw9yzgW
J0PDvGTpxZQh5uiK0yAh6CrNWAFGyY8RXZsir3yygcBjdiYG4GnqCTmJyJEbmwiEFkG0PRe886AB
NhWSLRpQokaEbjj2lLSnruJfFsxG5Zrm9Hg3Q9VixK1W5/nYnGY8U1ZlijujdJVLL6AF75Abroa7
vIH0ZddRyai3BjBg9FbxINJ5VavbCW2eIgHl+1x2Lfs1B5x1SBOkpgHwS3/lyBnDPDq49J6bgHAU
JWwuBqhEx7CpaR/jlgnQCwHW8R49DVuuh96pdlNEb3dteV1q3Y/1kNfLfEBCCEKDbj2bo4os/GlM
8EadsjXtzH1SFVqxRmZtSK+y3uZvp0z6qs/gjgaWiJ/womd1uKC6p2LfaMTatgiEksoo+0CV5Phk
zkzdWBPnF/AjFqnCvY8N4oIKrHXgcOKc164fwP/DqKREvYa+6EvNMXQ8r0/T6PxtTCNg2+eIDdww
AWSJwA5mQVlJfwVYHVT7jwWRDZn7xoAuYRRX9/VOQweB1nuJSR4eu6fzqrDB4GAVb/ji1jbxABLK
RRoyPi8hwVQFmFCOiQXAlpxIhK4zIhaVQRMC7rQyQFMPpA0Zqy9CqnpZmwP/20QiVK+oPXEkNnkE
lpw4WSGmQyua3+wsQKGcMEziJXMdFg2jIqK9jMQnyzHmI5U6i1pHzqpjNMdWOUdAM2kxqSx8h5fd
+po6vvGrR8PUGdg26gACPBXIaUDZvCUoFEHdI4esuaCU807dbdy1bDNZTVw3KKfxHomrWsn1QAfw
aMM/BpYCG2OB4rK6DbPVVsxyIQTV5ELz51640bhrux5nQdHEWAqenQlrXSmpWm7LFYKoYLXrwp/r
U2t1JCEBBneP+gC+Ly9H9byON9yZneF87twx+2RI61uo+doy8eJmZ6EAs3AQar3GZjF+C2RToORT
+QtpU1Iv+wJBWzlyPMZRyYk0RcO8bGl5eso+y35MYvziwPvwQQtrmMetBtJzo6PZ1C8CnKEWYT9i
wlQyrZAmrPIlp2a2p7Ifd7ko82mZlmV+4xeyePPGlHzBNkaCIUkm3oqN0brrcWxa/apSwf8q9pWN
KQBbcipUU6lg0jzdK2/QU06nqFtWqT9onxGw4PMweePXyhO8JGnN4x0dQBjzciDg1Cr4Vz05Doim
8b5Ci+w+QT92i7gK9G+spq/PhTJK+bwYVKnUVXERXug1twfvm2aTUZAfmP7AnTLY4ef5IXF7ZmKf
fC/IMTldvNJbx+oMF1rsPzLsZgWdC8NAD/ISDHqMGksNgutUQOD1r+mn1TsnLLxD5AXmHhAT9uqj
5aF70javxsyQwsYKaE8NxndFM43zs1YOWl0WEK1mOzJOYAtgZ6m4iQwdwRESKIaTVc6eSFW+qTyW
Dxmuy9nKL2lfDaMJTD3F3gilOFK1ii3UpiyeyNfAbhTWxg5UZMYQmhOI2i7cGVYYfTd7GxdKq+zY
ca3y+ERD3ztoPzKMih6JxsmcJeh37B1n1p09BdvY7hrqG0bPXb1FjLODoWEYLrVKaz3rIPRPSJzS
srOQAVvS5+GVOLHGseH7BpVEZnOw2P1kn0I61qu5cuS+tEZxW8+BCgfnlNnSszc7MMYFXbJMx/sn
c9y1PbXGhiuHp7CGsjKGWBSF5hQ9lF2QrECMeURnqp15w4HYYapjQ3xH/KLU7oANF+OSdDp317KW
484ILO2b4n++xl6HXyxZJcL1Y0O6PaQBXNrJuBZlox9AQBbblObKF1hENsbKvp+Gi6pCkmBdFSMG
HXKMbhEYg1gd29HfWdkGn5Hf6MdlhyXmCqM1fTu51nTrydJ/QGk5+VZUEz/JyuFIkCkjTHwHxo2K
NdWDQahhLWNeTDHtp3N35n9gXn+Y8OCc/OGA5//UCSPy5+bX8c6Pv/NzuuN6f9mmZavC/2xp84sj
omf+xXDOs23aNBYKsB6dmp8jHmn/hVYLzHOGPEDbaXD/3xGPlH/pAv1zWpL/gH/9JyMeV7VM/9ku
siDm8f8QgBwhmD0xUHrf46zQwMBGnYTDSl13iZZsf1vnLQYrfjhe4VyKH6pWIHxR0Pl6Jf11Dhbd
QMKYEMN9UXT6omtK7Rmvaf0msUwPxQ1fnuw4jmhilHa+ChrTuQ3Tvrmf4j4Ci26l2wQ5kH0W2OJr
QZKPPrATX6FStm4nfDSgesY75IBr5LNjBFBg25fzN70kD4h8gCR4ySXGZ9iqyZWXp/m178h020lm
qWOb3xSWAWQM09CVFmfhlegb3HyjjAM8IyCtDC1wrjC6KIkp6fipKN0Uk1fXO0xNABzGsUfjiBSI
d4tkm34jpki/meSkgX8tZLUBsZtuBdDUL8KLvFusXO/EaHc3PgfQrOPILGxUlUiSPG2hw916A4Ku
rN0nvP0EMqecSXV75030hEi/0bEyrZGKOI26rZXq5eswcBGCDBKGETUUwJjkoTJjPE7G1Iy3ZTbG
O69p29VgDhnttgnjITKWvws38j+1XTgc2yKav6EMM33J604egwRNVTnF9a0t4/HIGIW4ahjRpvKt
7lof8bjJmKCskPFzNmWf9ltHJDwGBibAz/J01+O8s6gok9B1h0JQW6gKeuW1kQf41AMh7iKUrxK9
yFeN5d9kSZlhdK/tUxpOK85/fPr6utpWVW+9BR7oHJgI0XVrm8OW2YbPzCmElDU7s7HxtJhZ/9Qw
opZQnK5L5N4eA+qFJ6eys3Uc2eWVX+JXV/ZDdfJ8M7qZ4T3dDI0+Ul3UMvrbb83mEHd6isGOWW4z
UJTeYqgKfWeNqUPZnkp5nCcnugkCc96ge4SuPe59zj30EUqUvK1c5sCyx9wi0u88suMrYH+g0+LZ
TL9141je+rad7qaxk9c21PFtVtrRU+c60ZeqJCvJ6VsdM5TKdiP1xS2aJfLaGKxiV3dF8Kml63OK
Z0lnKmvSfaZ1e+Zwg7/wcssFFFkaTB+FfVOBOdpHIi13MT2FbJElTboZzND6lJbDtREOJsuRjogG
Qgi4dvsMeV+fFtOYiLVR+s5zJYfvVkXiFUwlXUPk3ugi+ObmDAWfnNx4lGbyDQAWIvlaYBpPjpuf
il4ihYdpzHbWc/1YhDZowZFK+MoCMhACSHL127AHrg9OzK6e8S6OaWQmWLsgoe19w6sn3Oa9ghjO
UfrgRnqGQDhdB5LV7DoO+IgDCTe9qBR/dTPNPjuyaV9gD/T1ok3EiTE6BlSDfVUM1RYxDCR1bCcD
mpTGyRFmNTbDfrqzp6G9sv0535tJVqwafAoWHcHyCSxQtHcw695MkaxWQPdBK+ZjfM9ZbH6fx/9i
77y240bOLfxE8EIOt+jczUyRInmDpUTkVIVYT38+UB5bpGjxjK994bFmrVGjgS5U+P+9v93WKyvH
naKSOV+ANvmDh9bpDmGcdt2YJceOrkFuLpLcXLeu0VwRX7AdC7c9tQKsySoItk6XlbtIjvo5fYVi
1xbXpPIMD9ri585di4agHltsbH1drgrO/xeVPohvVjfzTaAzjvrk7WrOmZuhoGFJ8rPlP3QerELk
GfRcwtGba5A9c3ypZJ3vtKkj932eHW8lhslF1Y+7NoyjeYNWViJvr/tFjBkMd7GaCbQt2HAS3Re3
THN4j8KgEfopbtrmfK4ifWMY2kNm5pzV4liR5F0EhAq6ACADQM0rRImfc3/UD4Uu9Q2A1zY0s7z+
WriJOkV1Elw7pe8epHSmMlw6Atdpp+Vrj9gC0Dnyi0s9YZeBdr/SpVuC2y4t/WLwa33lR6UCROYX
7gZAEeceVo0LxEfJZ1JN07NSDU+Y4d09K6KimCqHC0R3HF5wCJzJzK1W3azRmqLqftVlUXue6WN7
r0VpcSHRz29qQ8ZbI6jjtcJzsHFka33G0Gnu3Y67FJFfb5MpM38oL+4pUwXNF9tql8WlV/ZDApH6
rjONAR9qmgMizoJ418P1BPUYExVuRMmVQQMnHBGRhQOJWrd6z6MnIEet57lrNpJ63cknbi6jw10n
l5DHRwaaMa4CbZGSNWRK7Dgk9jsEFN2CdmzuCg7UKe1FxI2RuiKAy940A9DOcO50lcFuquyQtKWt
29bDhTHE5jHA1fc0tiaiWMRFaE5ZblNe8ZPEBLCH9jLVYPtF8Ji7brouq1F/KCIyepmZwIJ35no2
XedK9Zn2rQHyfWw6X9uCP5WXEO+Lg2Nr0RZnorwu5tG/AzUSbQ201LfJkOpczuO4OM+au7UST1yI
uf1aSTV/01XP9I8BUiFZnux4N1mjsVacOEJTaie2qSbOi0qkE1CXenRKbQER6ykzWqpfA6ZZsgGy
LEaqzUaEw3JLy6qygu66jdtiX3MSQv5ACF8eKknZhLBLv30ORJMfhiIxQ9wc2llqlpvZr8qrYajy
PUfgR0c4hNVwXMG8Qkjt17xzH0H1kmXUP8MhfPQpNleGItFSjYgwrbY8iMqbN6JNP5moz49N4nmf
0NSanG/H6psVuNNnmE+P/lC5GkM9BbidHwnQS/X+2LSyHbpd4U6tcs/ZalWxi4Y4151NCtPW3izG
/bMJuf+6H6fev6J1PQOJJlKpR/Lp74th5IcjYtOE6zkgw6V5scMq2KhdmTT1eQpuuH5smEDZey0Q
2CnKty262PJIX0OsF+/4mk1efqI5Vx17kXqPzuy0T5yf4uwqog1y8hLHEJ+oZSYRXQzS46vVJEeO
dGHcORlGY5Lm7xxsPw7JxQPS4VpLc+rDXmqtK01HJYfmezu48jOJrGMoJqTm+swv2cX254nIuT3a
SwJ5yq6/4L+ctgFS1FXPmT0V9lkfmGQY6xwmwzxmldE80rHZi9xVCoVvgo3tyAqi3SZaGp8Rt2us
wILPF1iV2gvBr3lUHenJSTp+sfNgPorA1aCQaf3OqKYZ/fCy3bIU+VqBY4lTmh5wv0DxmtdDHXV7
v4AyT6YF5D8yxiEM29elojmZtVp8IOKtO3Ayi46iNNNjp8dnyCWLFTF+zRlZwN16jr32qbdcSIMT
dva0HdItROBgg+0g2oi0qDdjZDfIjxOYul3UyBUYcH/f6w1BUoVZ7hyOss9UmtlGN2D7JyL8QNB8
R9/t+p+l3mMz+9bbXps7d1Frs+NYAThJyyL83yHu/yPTAz/7x0Pc+kdBoKn48esh7uff+echziOg
3g5sOFk2aqmfbpy/jDoOHh4P6R6ME4RyJge1v85wwT9QmPJWE9KAkwdF3r/PcD5ZMZy3wGkTEQBf
yvo7Mj1wWq/PcBwSHTAuSCfoOWAoct+ooPIM6wJtLMrM7pw8dFlXNWu3sfDqTmTlriZPlN22aeer
ogb+uipIYtR1LwDTrGPkG9IKa4iljIco7cskrGj4rtJAH39MHVF3iPAzlnDOJNRRrypwZKHoiydb
ozVp0QPYVnFA/dXS4w0RyS7tWdtL9xHWidusQ5c+sYm5KGiBU3vrsXd4gNXtBcIjjq6h5yj30eBr
HpWRLiFFjblWnCbQsKFbUnrUJifbjXw5E9+x2xw8lUYHgOPdDbUP+8gp8Ckj0O0hRTz3KW4rN7Rb
8qaYcOJNs/iIGmgRl2qib1JO8nrw4+9EZnGTEXdqIBxDkptvgyBP1vRjaBBg0tnBYn1uOFCMoR50
oEHBe2ycJlVbs+1ARyuunqAKcuGrh6nXnZPjBAzaxAtg+J+ioT83ooB8A0zQY0vs1IRWm71ZNbAH
Gpd/kI0xl2eoIB6AiwE6NrqJBOn4CbkCvax6IEHMus7n/Kl1ljNpXd9Cz1cU6XAxNAAm1jkQ+W2v
470AkbdiCH6arGgTeZkb5pG7fAVo/A4fHbSTtYOIql9auaZtO/get7EMivsaz9W9MZHy+GLQaePI
2oISmjgDdW2YUEOTqrnSXVvB4deOHdy7L7XNEtIEmEHpVVBatZpiM+LWuCpGMOC+8kPf6drLGTjj
g537n1yZ1rt6oqFjyJlpNSKhkcqpsSfxzN+Iwr8rVKO1nB7Gu9iO4qNNGI6Hk0CW1yYZXN/geIiK
4r9uXXdmYV2UaZsYbIASlADAlNSmSKpbSzMosItKJGuztm5k0QVb6UfEoFkJ/EnenDAjJIDIN6L1
gHG3wU60FjuIuDEMqudzDZHF8cPOH9z6wjSm/hSzu+23o9Ac6BFjerJLV3+yufG1nEkMJKnUTNcQ
1Ot6a/giElQeZv0Ec9zpDjVb4NAhZWB+1ipHaTtf1CRbzoE3nhemwEq/JLdi1EgtEdKaYJ+cGT89
xP+r1n1QrUPQv8id/rMr83Mqv9Ugil/LsX/+rb8Kdi7R1YuaFCAdsDRm03/JsQPzH5SfiTRiKWAS
ewnJ/kuT7f0DLzN9PgRcC3SDIK9/abIJBqNUh/rIBRHPBP23Mr7eyuQCIFfwekwbtBZBVm8zX5AR
J3lPX+tnaxh24nTlGNT21TzTo+gEQoVfHtA7uuz3Luhhl8fCj0rOfcEg/JJnA+bYbMymdE4AHoGZ
DCNg1EVr6hZ+u49n+vR/vt5bVd5yg1AceF6IoXG3vlnLAhLe5VIYPXkUIL7gETQuXlrL0hk+ktG+
lZxzKX5qfmvkw9AAX+yvv9yaSMYk7nPDPuUlipnUQ1gO8I5GgmvG9EAUChovz+guLLKKv32XjCQE
/0RBI3p/CyEcW1IbdU3YJ2kiIq38ZhHNOhWLFM3u8gORtPFWw8uNLgjOAAGNgfjqrSRwgjhbelNq
n8Ya6T2CDfqH4ZiR6bAaOo/eToVoLjmWtNrIQBRIWuhY1IgMpiJFhGRWHylrf/+RXZ3BBA0UL79n
LxbmX0OSMiNBlRJH9smHF4BgoGwX/WTOP/67axmLXNhgCDNw3gwooGx6kcyzfbLkiPrH1uAgdOV0
0y9N8D//qkut/N+1dITCgYvKFjIa+z2G1ltddkrvnGZRb5+GKHmWJkcE5AZ/VwP9chHsGC//zyz1
pmCPDNX2WA3tE4m+NVj1AemB7zbaCl47neQ/35GxPJ23t2RR1kZlvzhN3sq/2fcZgwIzd2LJoxX+
Inc2oMS6YSFk80giC/oFd+YlXeThc9JZB5KqrcMHX+P3Eezq7L9NgOT8gZbg6wFDfZ04GaDHp8nv
zKOVV4YGo4JGZqNJRigyhXID7JHOOuZXfAcvL6+z+BWYQT7yi7w3em0b/BQlHyart8LhvKAcQKWb
lxf76M1LV3mkVH9Cd/BR3Np7l3KxqqF3Z2n5zRUzNeweBGbdU+rweIMg5pXVChJQlnTUj7TDr6d6
pm8wRgH7fpuVBZ342+EL2bou2rbRjhGKHhVqmkAVDs3rUY3ICodqZnb44Hd9PQUvl/Rg5+gs3Lw6
9m/WmyZXIMXgHxz1iG2i7UMWDaWQ0407ajgbZMTv+tK7T3yUbilb102J1vfkaRXNdz91271aWtsv
M8hPYRYIEBr+UaIp7CeLiOrPX5nouFevBP4sToAvlhMMWBzw3p62Kn/K7Km07KMs9BKETYJTOHW1
bWyAUcfbXsKPW9HaFzVskqyZ3Q2dN/daIIWiUJUV6ESiMuKHjEAofldW2X2fqMq64U8NykKgTdb0
cWlIOAaijNCIUe29SBQoRou9nvHXIHlZBw9iNuWfzLQOo5m1j92iMfdj2zqKjAcYzqgzruK0oAaP
ySy4Jw9Sw4cfRK2xN6TDR0svEeMaZJmbrwpBfFcY96nl7goYft9f5GQvXJe29XUdiIgNDoYjn3Eh
gVPCXLUNnCe116mdRoPcPb4o6WUXl6hmhVElx7xIuu9ovttHKOpmcyyNdL4BkY7C0+zoqqkmj9Mn
g2BQODXKcin0jai57lvyex+rLne/AINltNuZ6XyZDVh6OOuXFXpAZlkiavzWQEHZD5hzb4TbUWqB
tLjy0tjmnIWX1aFu67DCvGgF4WPyki5iS/zs2sqa7OmmQNx/jy8z3b3YWV6MHi96EmzqPJ9gjLwb
KWOyIAaEoE2wiHdKF8G2MQn5HRCNaYZkfwQbJSNSnf1ZBPc9yFEXjfxsHQhH5FPKRSSjOp6b3S/i
zJdVjv6Gv22ki+15LhOR7UEsdgjkPG+RlSQukJ6ympWH/5WNyYuj5kUqq2cmWhW079MGggYivxc5
I+VTRk1O9fGL5+Y8zRnyKRF0tT9Xq0GPPBePL/OlhhpN7iTRasWO8EC+DODNvNwQkyO/uzWUc0Zw
PMebUvnGRaIhU+dgXCKgQn6LzsibMQ3TrUHKQCnXYiyTIBbcSz3iY/2OdsSkoa5qDJ+1qOs8rFgz
OVcUwiqHI2NjxeocKBQsISPFcEEby/nion3HYFeJoFg7syFuKRGae4WB1VubsWs/VVR2P/kqnc+L
dijWrZxqDnUaKrytkeriSAluOMTFIvyVxTTBs6czstYJcENLp5ZjPKW2PCSlYr7wwUOdSjupG4rQ
gJJSRyLLRaS8mmm8fMqptWz6OmmaY67PKTsjl2qB0mV1jcALV38W9SXyHtE9+7aqD1DPKXi6Tl/h
SsgilBs5M9NKLRrMUW9oM3TYsx6g7wu5lc7sfpuUZ6xlV1VnGBMEGeXYrsYw6Jt0bWR1tRvqvr4I
MpihK5o8yVO86OW9uqOJ4ybuDtVwdDLmzmt3vhzdxwY93BZru3pyybQ+WgS3E9Q12uqpKtp84zjk
M0raG2JNPBLx9flYPUEsI2QDJ4hc57rwdstmFBzAhEMBq3+pbVr2gOHA5mWLN79bJiY0u7Ue3fQI
9A6Yz5pDJhK5nZ1+/hHF9bihcqtdz0FdPqQ5IE7M9l3YVGCUMrJsQy8XX7zO5v1AlromnC9Z9YMw
tmVT80G+hloUewFoyaimjcEhGYc8PIC6o2wbgIMMBVa8mBhJiSb7jJ2uvwcLODtrYsrG0I4iLmQX
QbQmYCtBwkoJllyBZK3qWdvQ2uvvmtxt4a5UcktoFz2GRP9WeLJ+CIrUBI5iTFtJCMOagrVO+EtX
XrMqKboOTO9nrt2OYRPr/KIenqEz1ELVFQZNCh+yY1BrLjuyLy9Kf83MeCXkIsTe1E1nZicCatlg
m2gT2hWzbfc9FjoTUq0C49OsL3UtvUN3Lrweh5jfT8TiEMIwIX+sW53eLcJ5tcKoUz9GBvL2F30a
WVBiTwWa9djvnQjFsWnXpxoTPZ9mTI3c/XTN4mtiY9bUzLYkulxIGNoADQZkVuBjePX7xGnRBNu4
OF+k4k3DsF3VYEyA5KCsezTrNmY/l/SY2awaPCYlM9mUT06W+M0zvWV7MQJ0EeWMjqyRzB5/4CBr
4xVZ585nylnBQSSB3JOwElNzm+K0DwsjS77KoftCC9baOGTgxKtoZvp4KJTWa7epIqVj7wMNuBjQ
tq3cgpysZBzbfaaRwUWnp7nDd1R6YUBx5m5wRHmDoPjZLNTDhBX+Mu9MZGYuipQViL1+Y/eN+T3u
kvi7StPxNu49fjne+GzToqIMEA57I3hy4rjmsC2kdyQ4TRIMMhYNGdku8/gqB/gK+iCY9JNNKuN5
KzvrxlUEHYeizHuDYluUZvgR0YRr1TBVm8noivNJCPtS4aa7bOEy3BBV2K4E7cpvwBKKTU178msd
uAN6iAZumROZqRtK30pXeYLXaezVGIRlCy5CBpGzzkrfPmIu+hqRrH07dnGO67XXz8ExOk/56Obx
ShQw5G2iejAqzFZ8ESBxOxewp48aGEA3TIZYfjHTsTmVHqaiKkUEYri6hkuqk6XYGUx5W5Bp/bDG
82xGIfkQ3rRNcO5+cvOmQQ5iqdsmTaIzfe7VdZfodRgM8fgIi7LtN7qUdnqc0mlyVnR+NcgR0ejn
F+6EHBW8SC/3nHK1s8xT9Z2egkBcaXlPi9/UPJ2EEAbPxcgK/2wMrTzvm4Y0GRbCU5XJslg3wcJ4
qwGWHxImt11uRwZ5WuwstFU8eMN1bA4gV6oXQIdkynvMp44MmLlwzqbUZBq1dPgLq7ZB1QL5WfQR
QTq1eU4LXgHwDVrD3/iFZzMhGuOP2nT7CFlKC6eH7KWDbbfmxipctZe9l97I0mjveqCb934x25th
UvlKZfR2aDzZoa0jUqX8nnlrqxkBNqHPTb5jp2Md6pbCbaQNabG2eVRXg+KcUhUITldOHaWXuDmn
O12M2rmTEpMYomawtr5mCS/Et+1sW+k546o2U+ruPWP3GVnh9Lnxre7b6ETe99GFX7HVsWXA7CgM
NNIZ6ceC7FZUtqpTbboWCd7Dvdc1z04yxVcyKylMKhAIR2uckhovSNWukylt59DGMAoUpxKXWoGL
w9TdqFsHMXt2RAfIhLDaeaTU9JCdTjk16VCzveEhwV2CCS5W2SVdSGQVUVMVl1VQwCytzEnD5m/x
qxUUkOx92YzF1N9PSTtF9v+aXj/+P02vRdVHx+k/10K3BVaK7z9+bXr98+/8VQnV/8FH6PjqQc3R
x/I5lP+z6+V7/+DAAAM5QFCvL6ehf7e9DOgUlFogGSArhNX870ooNAv2eJAxqbrBSHMD5++0vd4c
HQkfJ2GFTBbw5fxRf+GP/lK9i8dJV35T93vT7OmYon1h7eKAEpzZvRWwnXFEdUbwFmiPIEHo/cuz
eqcs+vpg7jhUYCHvcSTXl3iF3woSbRurYFBTtxt7bLLeXHLKS81ijbis3P8XlyIWhpYc/mi2qq9r
H8JiL2iUTrej/YJA3TRG6GgIXQj3af+Lu+JRBgTRUCikxvz6UsqY8ma2bcQM04QNx1LtWnRdvuom
r/+gpBO8PkW/PEBAmLi9KRxDRHlzV9PQ9Tnhtt0uwPdCOIh5jWDRfZ4GXEvEx65A+i8lnihfNbpd
f1B3WGpk/65q/fz1LMfiKM8oRq/75j47VG2R1XTdTiMTCynmRHyXYbcf8AN+HyOOybhc8tlhYtAl
fv00ZexbcmijHu2E7QrG5kIrd6bWGzZZU35Y5n3NwlhuyjEp0CEYBv1IZ2656V9eCKcdTDbOXb+L
ZxffRS5+YLN4Zttc0mcqT6T8Nh9UB39/jI5pwtGFNQRI5Le+c5SgjmFN6RfZl0M3OSCzSQ/qzZ/H
/5t6y8t9AUjB6kRTgCLk8ph/uS90E9gW2rzfWWQSh5amnYEwuuSwB15RL50P7um9p/jr1d78aASa
xC15pv3OH0aDUAuMrUPJWSbLGxB8AayqPP/65xt8A2P5+cvRa3IdCxkBA5J5+9c7nJPc9ceR187g
2H+JdrW4j8nRPbi1QkZS41Do2xtvmH38LTbHdDJHjmye930s6t1Agu6mn0xEOaPXfJsmMjSxBQeh
SXzErRIzbPGE43beqg8mpjcI7JfvDY3D05dOBj2ityPOl6ix647XKB17mxMY4cEoCidn2GiaRWtc
Gu2qIR19bfH0NiYKsSddeXivcKFfUDWyiH+Og0tQJ/EHL7jzztBErkG+FW+4w//evAxYDd1cOUW3
W6L5zIjotpTE6FXru91G4na8m1KL+NrRpeZAYEl1nKpMkP9BAgZCgYV3rFe4Q2XGRrrSQ8toonVE
Phubl3g+xb0pQPQq7aBguK2RfyHJ9jCTt1AB7/sx1e67wY9WgZWy47c1bws5n4AjkoooLkzHjmrA
kheM1yxyAsTdzimx87t+9MGl2QAWZgKatgJ5BcDB7rIOPLVvU4+qjk25aIoK9t/JrH/WRDvssopi
VuTMz/ls3XR+l3MwihHCuUl3ySdX2z+P1t9fEJ9f3jJ561mDf4upmyRkQWdcfnSZXLB7T1aprx+M
dPrUq6jZ9H1p/O1XkisudVcHm8Iy37x+PQIxDX6g8m4nouhgSHtTGPG3oLLPhFUh7Archz/f4e/z
to9kwqeMsDRZaNq+vp6Mg4E6dN/tsrnA4jrY44ESBx5gU8zrP1/q92HqOxgb2DTDXaea/GaYxj0C
j3GoWQX9wTnVWmsc6rH3PniA717FhrqA2MiinvfmAZZ6pJXdyAPUSIAQ+P4Dbd+3sX/155sxXndp
lvmAu8H44bNbNLzfuhV5Ss3dBby9myajXnPQzbZ0SuK1KyugHwSds6Vg4IPGi4/C/yzMeFfDsvho
WrL4fV6v7thjLBfRhkHLClnW69+vbWtbpYMndzaqf0CoQbGNxqzb2mOX+sA7lX1ANxhshF7/KOrR
u8m7bNzFjj6cl0pZRyevP0ouMd/9TugC6PhawVLvf/2dYpsk0yix5K6K++pA7MIm0KmqKCwHFxEa
9lVCVeKxoG6yKlptvqQcOK9ceI/rwK9qiJvFj8KYhoscvgaV0SeEvOaqpeN4O1d9GjZdSmZPnIzH
ai4u8AV81EN+/wYCwsLALoHnWRR1v65RkUEw8uyPPNRkvomF12xJBo3vgL+w6Ldeto6koa9Kz+1Y
sUR5nBP1xU+9T1K4waFvomg1+WLYUDAIrmsimj9RPv2hnKg64tEOtmMTzzCEM421oiu2IqVa98Ho
fN3K/Dk6ObD86w7evAVjV/CF6xmtGkbe42LoO3bOBK5e08k4EkzyPeq1LNMPVs0BXTY4L/78Fax3
RwEkRvR6hIVQB3j9EDHF2uR+93KXaQTEwBj2na9sq648W1YhWUbf62KYPnumkXwjwBXbb8zR3Vzq
+qCHqN1sTZ3KlKDeGI6pMZY4dXuIKVxwh06OAlQWGz/myjCYKj3sFdR/ib5eu1pAeYAugjE4+pnm
GMVe1fUXb9Bv3ZkLxTbAmmaEzvLBM/996+bT6DcQOyKW0Tktvb5f+n9eju1f7tqs+FxFO6hDxVpT
mEkg01of7BPfmbZJdcBixr6eD37L1pdF7sImNeSuiavnIPWxMBvI5+wJpsaff8flbPJmguFKxPkF
9qJUebuxb6O4b7zIYSSJ+FNuWPHnrFiYLXi73dCZc1xFuqv5R8LfP4odeWf1XRrgBIVaLExsvF8/
UXKMWhOO11L4mR+jzr+a6HzpdvRMBfYrR153/edbfdl7/navjgn/BwmAg1719QWDQZNTmjJkOYZX
N73FvmemUD5XiEitQf3Qo/JTnZKbFM8Nmxsb/vAgY4E57aOw0ncHEyIqVhbiVn6j0ad9NzjJwPs7
AgBa642H1jOJkhBiAAXnJHv+852/s2hi24S9GeC21Dnkv75xF/d0XPYTP/IsAFg3RrRSvZ98cEZ8
9/nCswO+vzxexCOvL5NJIwY9ScmeM7JY+cOUYMbLAkjk2OhGafF2DnZPmBiMkRH7+4pqQLGZBu2k
lPvRHPn7oRyFF6dCDuXUqp237+s49w7C+JwvM0AJJggk3kqhzueBnOeYnN5VI8tql6A/CWtqfR+8
VsZ7bzC7IR42+3ZkNG/GWodyxLQqXUBzsJOvjSco2Y4i7i5lajhlOLq1S+JozweE2ryQVga3LZy1
nuHUoFBOQDbOtHk8HxILGLLZdb2xcuIP8Y/vfE0f267LHOOxz3kr3ko0n5hHwi139HbEtrfVsKGb
EmzYy6cfPJJ3LkVABHk+2A0WPOmb1z0F19K0CEB2nYrKZ9uavWtVJaUADg+G788D/t1rMRJ1dymp
/TarNfQQu8a32x0OWnGNMdrd1jMO/Ex0X/58pXcmMXa7lEXYIi7hWW/GvKmwpSCTancpqvE1vK/m
towprrO6qVCfSsrndTJ/sPi+e3ucr21M16AQ30I7SZevuoCG127G7QXZH+BBmpU0PHVTfnApXCW8
tW9mTXYaaBg9iItg+N+MZD+36z4mQH7n2gLoootTTKzSxB7VGoNiVaxc4BZrlz15sWqtYdS2nBz7
aaMmzyoxkDq8XCm98uAQybm4N7HmJmtR5X4P16Zw6SpHbfIFR5V2nqMekiQJFFBgJJ0f+mzckkVK
Re1jDhyc0diOlm7NJ0dLAtBjwlOb2haE3MV5YnxyexOlTGFPjrnNjHJyNxh8E/MhGOnQ/3AziiUx
RD7dTU5TQnbxWqS5SO5kURvzoSBlzdklqVHaG01vjGOppknbSdBR8sIp4Xef210/R9ckMBbVln/X
xm05wjkjYcEO8mpd0S6Oz32vWuxRDultNGjb4nbQ6B4eRaXVe0MQwQlmRZiCTnR6X0q0auEE/yM7
4EWKyUfoa8ghcw71cFM2cyXOsoHjJL3DgM7CTsoxyNfT4JDnWA9zRP9fk5FO3QFCyLopnWVzlaJF
/eLhaZ0xmXXTShE1Km4bJ9WwbHYSIQ1SkOG2Sm3RbWaNtvSNXpd+vAHdEvcHNrHTtvWnIAXoFgM6
tJtY0XmXWbCriBGpN0W0lP90ABm4u6Xj32VJSy5sUdaQZGx8tXhSGwcYfn9NnXfbD07zOYKE+FBo
vn7TVe6IbIhOrYaECKBMcNkT6VW1cjuR7XATeRRR7QTIqIKoY9r5uM4JFtrG/XC0BgA1JhbNLKcz
5fRmtO6zySKi0fpuW9q4WaRdfAeUAC7e1k1gp+7ODlRN2oUNwganxUlicPrqdShA7H4mScAbvqiW
yKnBmuidYsJy0uJe192NizX4yglKsTH0Kr3KLXgxOP6Mk18Wybk18ntwWgAgh+5mUpazczTjOiW5
l/CmKTpEwA1XU5b3bCrwAhSsEmspPXUNoeTQdjZJ3YoArFTllznVJYQO4phPk7lWet5upk5Am0wi
dA6IWgC3JGuk//5V5Ns3pZbAuxr9ZAtVH58pEn+UCLO5I0Fev4nionkCIaifVYlHzkjXkhGpd+LZ
1dpqpXXkRfkUrHeYMZyDKALkSlU0HSw9NQ9yhjBCkeKIeWCbOo2xzZ35odT79gE+195zbIih84Mz
RRWakIBCXR89lK4WC97A0j8MvYe1TmujNQE0KFD86CgjK127ce2TfGFr/A6tCu0sUOuEc8NNKrTh
qo2FfyN7zLijJc+6OfKwYC52Ya36Idux2dMPTPeEsJX7qvSHZ1t2PfitUVHhygeAXvOqr9sKLmPI
TnNhONdp0H3Kax9oscng+VxiXCIBFcpKzmLKJJHF/YjgROUXLYl6lEfwCQJMPOiEeG+0uquxkCj/
xB/qzcQLsYkQ2c/yzJ/HeJSPcyI82YazGdljvlbSFI8oS7fo2TAHaibfeedpZv1tQnnR7K0cEsu6
9IUHRbFGsAg41SVLIfd8QYbYPDgIFesU4UpUt+leCJ4UwqSqII+3HCDEZNPVCx8vKqs8PYyZKzZO
kLakAZo+ir2Bpj+e8OmYpJIwzkUiFVLfbTbAagrCFkvxrSOIzYVeFderbHRSCy+TdG/tIY+eA4r7
ZKtWbsnhe8klUrM/3dFnKp9FI/DAz6U0niqsV2uOaM5lgPrtkWjccS0TOe86diyffDzbj4Pkc2Y0
negBzPao4GWv0qmCEGtb8jNVuMWUJNEYdgPa5ZBMjfYhif32W9vY+TaftPbBa810n4moKw7ITPJt
iprnswMphvMh2I61GyHgWvc4aAuUIhpxkjoJLfC4nBWkQ+vQt+RhoD8xN5xKA7HNOTcRTtkgKAm7
NB7u22iM1cZ3sDeFQbxkF9S6TV5KSWsQgkFSLGNQG48QHpJbvUzQkHmiN7eSx6ndk/zALXpNHiSn
2FR8VTcf7gcwaeN5HEXxJbIIokp0wnLqbhHnJTafakEgsvXUvR060wEuNXvtEWhocpmNsnmidGdC
Vqudy1jwqm6qulRbRcrzdqwnu9x5xAlfFkUzeKvGgZvAS0QmbMSvSxG+PeZlYF+SI9t8FQul1VYC
nGTK805Jmd+pmcgSP+GhotCfTxpD87pxRPPVWU6Yq8pVzUCwZJYSQuKke/zwfKyGJ8IQdntsiIE6
U4NsvnZzIx5IxzRxPXntN4JZ8bcRfshjbasyOsZUI3CqQXYKRulc2qoFGj3UQXw5pSC12O+W5fxd
kQaNL6sxR8sGxTUa0XxmsCw36xGe6EoDbNviKUqyihmqRyAB78L41KCOukyRE9w1bhJfIFCrEYiR
qQQlRMHR1VRkhDDH5HenJ5sFQlp7nIUerWOtH06LFXYPwXe687WMeTGO0r21xEA1uhZf9vi3FPRS
hx14hWfyEj99cRDEoEZhF1DEWac5uUOQ5/gPyHpZeANj0a0zlD19qHjPKWNV8jNgg/nZ9wBoerHt
rKJoLg6G6JZRDlAXDDCiz9uUCOh7UF+9txpRIB4LR89v/E40EAcT91YLFPyJphqTS/CtlYEtuBIP
RQvuC4V0f683U34D79C+NCEBnDmE8Ny09sCFcm3egs4GXMUmI7m0JU/Nzwgx1GNtftYVnDxtsp0K
36Ef3ZgknBzACpMZZI18Yq3yG7bs0x0B1PK7GgdMckpQEt9oZTI/ew1lvhVZilEdUm+RIsQ4ThSh
q9Xkg9mZwhaQam50Y5PRjJC2l+18KIeB8PEEOuGV0lrB1OvajDTmrOSyyLPaWJWGqq80K6OIO8wF
v7Uu/WQ4wPD1qxVgmOcaeyaYAp0467Yc22fQPca9HaMoHdDV/CBkrAdEa07tNbOFeq6Rq8E5NmF/
k8fl/B97Z7IcN5Jl0S9CGuZhGwBi5hQURZEbmCRSmGfAHY4/6u/oH+sDZVV3V5r1UPva5EbJMRjw
5/fde+78CcQPJ0wiSHBqXcevxeUkHw+6LI1hRwQWGytsZlplqWPIPVd84lDvn6akQfjvze5+Eqp7
wwfZPxmTnz4kLsGOKcAVmuNrorUwA4ynfN7fjZZOrz3pRf1p0PyRZ3xbbpQS1apfAqjKs+FIFXXQ
OXmIkQ9HN52smYWw5b9DPp3uk7pLD6KqxNF2a14ajs2rRfPUvHO8NH907bHbd/SzvQyAmXdbx8tE
z+2+G7uuixLRWT+cIHX2doe9DtQMvTXWQpRSYH42+H3t2GjaUTkNvA8nq8a0XA/L429MWmPDcjOr
FJej1j5PgX0HHoHuKl3PucsMUAjnoLgHAnjW50yci7ob+LKl+6DLGkutB7rUtYAAL8Dl7xZq6R4o
JU6e3cRsT8GSzykP3XrFXcuysSeUdcIFdBZKVRHNo+IO0NdwBdfT0G/VqB2jPiNgwPoPCfV74GT9
qaR/F4ewsD4ERed9rhs80nz+A0I0biCbhMtEkgIb+yvztr5T+tL+COS2Z2qnfYayfOqT1mNbljGQ
iqJVr/4i05veZHLvLd3RJScQBZKw/i6nBM6X63f0v/oN1NoKO63lamVqdsqDnhtO6BG+ycKCcvhT
qenWTiSa/lDWNn1N88ziy5i7iAkVRKFf6vDSXOe5oqVo50Bc28A8vww4kE+Onrr7xVbVEy4tHBBF
675AWkiP7mi9po01HH6zU1d6kBDitlRnm8vsLvfRbVrDPCVkiH9keiL3wtf0w0S5E/mB2Yqk4L04
En7YyRKlMFXKvTBb2K+F7RwaZ2n3vJt4/rYFl9PUJT4aVEHwS5Sz+brggL8P6mDFtFDbXzo4I+HC
CLt3eHRd6mSkDpoEyZMSvEiOGBf6NRgLd8M0pDGMpe4Teltlhl065fd9wV8BMI40J/XcAKjqOuBR
dl2M4ULJUsj+YAcnxQxnz2Wet9PiewHy55zK5jhB4Sl2jq2RLIbztOrm65Rr9Z534j4Hp8Sc5mBJ
pbzvvrad5AWEMFOGLaAkeDodjpAkb74+rBGUYv8ygqkNEz2LM6cqd6U1OA9158DzzmRgsLOo1pNS
rbhzMVE2jGhgsFzbbQBiLMVDRXU0tYvFWvG2GxpupZUGO3LHCk3cYa0tvtWm7R4cA/0dZQ2rab92
KBpzroGDTaz+qtCyt9I7gat3HqBCBdCYbsD8iTV4yzER+NqBfd/9rvcYG+nx0MeaqtjvUFs4Tldk
X7Vzx+JoLFqAxZcqRUv7PrTNDH7dWTEA0itW0NgB2URMxrdFAXRvTe+HsbqfydD27wys1TupOezJ
I2AMr3K0vSXmNJ68uX5SLgNLRcKBnTfMwDBdElrNan05CrMW+VmzWmlHwtNH7+iVBq7cxnbbB01S
EL9rlNc+oN5Q/QXoOW3ZAmBS52/UKd7rumiezN7HfgzOHQi44vlZZHL6qEZTh7lSZB99ooPANwma
PfSYAM7OULTPJBjADA4MPLxuOXccYPsVhwTIs1PVkd5ZA6ptOCyRzlZswjOaP/+E29D8wnjMxbSs
M/uclsv4UZfw1cd5REMY1Vz/KmG00mi/Tsm7PhbGD8ypHPStDT93xLD3TgaFO7id5FoQksYYPzSH
OgAKEkVA3rt0mueqx/S+G7NFtnsvnUS7twOJoDEvGX8emTkz37RN1T5n7lw6jJht8k5Al48JugXn
ulcElKLbQA/hoFtqKiMx8l3GBYQFejkwaXncYRa+aJHbzXjJV2fi2qg3wshC2ck83TO78plXDU7O
yZaoj1FmB0o7aGqbAGC78iNxlwquRaZTYewOYNGg7Lq8StS7eOCRljl5F4PICHDPZN3oWnPqX+Y8
81Xn3iJzJomMvf/5y3SEllKUznaSqr1x60XxaIVpd1wn2oMVONQX94AeQ6QgfvWWYTfPDvax5lDl
9CFvxgI88025lMfOQAR6MHsol/vJWZ2LGqb22ZEYKngJWbeGMun5+UrPQQ4ZOr0sLiMmBnGoFb6P
OzoJxS/hIo3uZmj32Z0L7P5LqYQJXa5pXmsj8J5KL+hp4Ox8/YvMulEdF1T45MGe+aGPptD5HhnK
+a7zJuHFc9XSaKz/WpylvCa8d5H+6aBGluG3KECVAvRvTAjpXF7oNpEMxGoU42dejEV1COaBrMgc
EKM/6MR7lrDSef8QSHXAQzTIf2eZjxpYuXZioHMyuytO8DPRUAZWK0Dk+pz8Be8p7tucwRxfYU0D
fLlr6JCtQ5OahuohExRZ9NsEWcE7m3aARrMXo9DNmGyRfmYlDRK8nikRTf2FGroy/7qumXyBwSv+
3IL9K47/f8TxDTj/SLv/swX18O//1g5p/vkPHtQ/P+i/PKgb1iTAZLQVkJG7/y8PqvPHlkrnvY3H
Z/Mr8k9/R6+g/f6tEc3S/8DwYOM1xaKEI8D8pyyn+l8WJFx5qP7gk+lIyKjX7iYy/zcvWmC2jU8Q
qjpafvomy2zZTSMPIpaE3xrNfR7AGjWb7uPXxjdGGmM/e2o/Ig1Nm0bEVG+eLHCQp3FTkBpDOqdg
U5UGpXeRtylNZEGGXyrBBdluOhSVByxsN22KlbJ+037rVZtyZVXoap2f5/tEa5Z4Tr0bIBf/Ua45
dJCpvjQyl3y2ebsy9n08aiYMsE0tQ9QKe1E/qNF08A2gqBVIa8OmsTnkVqLWkx55OTl/wWBeAvxF
lcs2fc5GqJObYkfA79W163xnbmqet+l606bwFZvWp2+qn+GOiC2bEkj6M7aRBmckwnnTCtWmGtbI
h+1s0GWM9h0Nm7aYbypjuemN1qY8dlXPjLCpkcOmS8pNoZQ2KglolI9pUy8BWidcNFE0mWq+m0yQ
m0x35qggtZQjVBabErrCqo55VXdyU0lr5NIJ2RSV5SHZdNRZ65djZ6HJLV5r3IJNb5025RVfzr4O
5BNslvpW4nq55pU/zLuCjXbJxa66G8iyydj0BY+Zpi+/zdwYn1jU2ydr1KbQsmh0IjUkhufe0pJn
kinOxS4J9O202qGLYnJ7Hjtdfj+0lfyWBDwvMaoGX4mWluC32hnhpkX1ygRs4lFCfe7xCzx5UvKg
qywmiYpM4nGy/O7NywuOKEp9qq9N2dDgTA7koMN7vreb30e+saG1U/JoV8QiP+pyy+CXF5hEV7IZ
/WA0uwaYDhVRQAX15txrK2Nq7zdeD36xJEtqtFtLPcreRbHw2JvSK949kwEjWpK0idkZJV8LkzOc
EFcdL3XePkMSJX7kgha3tyOAebd477qEI4G2E86svFyJgBVQRCeExkcF4eF+nsq02c1kIeMxJxax
yhpc97QB/h3sn9HQ+2Rhdav6qpC5fgwzCGjNsuYiTMeJ3+rQ8v9kgh6QdtZChGmikPRQk3hqHUx+
E58Sz4QiHdik6tEkHPvVmemvPjqEuTezX6puoGz5HuuWUgL84+1lbB3isZbidQAXyyeE15P1MXnZ
JlaiVtGyNWllvP8OuctiDQskN96Erg93R+Kr+toZTX6veoSCvF/FwZit7tNZuE8mc9s9/P7OCty5
/l7MG6y8Mk3vKSWrSzhxcNzQSjL/6c/cqjbVv6ptUmucZv4yErgK4U2zFc23H/z3RZUd7vTiLTX/
Y5UU5skhAzpG2HRVrAcjdkFpF++//9IKZ+PHr9jd5p2huLDkC70lvh20D5DHGXSYztA4EVi+Mq+Z
r7LZ9hhTbXtPAPbsU7uVHBgMdYQGuZaY6ezZx4542X6e7eZMlzSvmkkn8L6ShJwnL8sBYrbuA2gM
dekTw7wleuHfZK/VccZfJHm7wEneAxOdDFhghryULHwi4fMVPQW8vEoz7ZleSvjELmMvlMDg0EL8
iX+/WpQPtM85UBI/HMukmUIDFyYZbN69is6xq9GPdrJzfQBYiOt8+lmy2Paqhb/6lf+wA3rzkfxC
s28pQCvW+7GhBalXj/RgfhE9w7pw2vcmR9GqXcq1/DtzmrnXp4+Z0AFkTVSHFMMvRwaXwOJKMjES
N6Z3W0aL60N2mNz1azqMZHb1xb+6CPyIx05MqHJndqoNfbNpbxPn2ExiEF+1kRvujfHnZTTgkLiC
Z3hp+CnhyM4KDQ/3Y16r+5wOC7kU0ZiQ/2y85NGYtOXBoBFi77cp2xrpu9nBbUvqvgNhx6orEVXY
Kx+FoM168ss+i7TB+GjSJRS9+dk3dBv1Wd5dinUm12fWxgmb7c/BoD/Md544JquwFLPFYJomb1pq
fhs1/ydtZpBBm7HeV4KYT60ajMC1pSJuztwjzcEUYee67fNs2XYIVmz9qIXDvMb+bfMd7LtpeW6K
uTsHXnnAB5aFjrPyAueusV/6mVoSqUoyHcaLq5jamVpP5aLqk+6b1lHyEI50f+7ihfYNyF2QGdMV
omLbvvX6zMaQBOtVlbp3HvjDZ3vh0gsmkjfdqHtqpiBUGuqXpbpbl/veZ26igdmy1989RLvIKMsv
E4bG71AwrZj3+rjFsvwQeB8LCITusw2SmIqxdeV5YInqmAL6ZXr1dTtcUZeC5Lmvx49MkZbUqUe4
Z5kqCXGkrGLCZjIJTjUracVVmCSDDfe+4pn/xJ8V/Fw3MR4tCK+xNOemZdjViiO1TF1kj2ToR8Ps
PkeH9m862E9UNpU7q+u+z8Deot4f6TcxxDc9gSupt5z2AZcJjKDzT6IZb31mHXTVJy/S6PDWWyXM
AfTNsLXZLA82PELcz/RxgGgrKLr9RkfOGDajFU3YFa7S50bMkOB/QDgXN49L1ksJBYsZAoQCG0VX
neWUSBRJM/EXnCzFS+HB67VHu/4c4ZV9opdV52AgzUnBVcJ6VkOTcG25L0c+Nq2pLlgn/d5LivYJ
UDo2o6xnstoy0bIb/PtOdPK90VX1Lk3DundBLIcOExaJ4XyNKLfBwF9POepx1jg0oLFvC3buUqRX
warEOI+0kCxUt6zuvRn0895P+1rnLZF+paJRe3ANyt9KC8GUFxGUbTKkWizKYr7itbL5i2mo1ybD
3sEiXSXH4EJ4u4V6c7bZ88dJ79RxMvbJ1wCv5g2BKS/idewb4r1Bo91Pqe+cmBRKkpdtH+dLRSJR
Oq0dZ8Pyq6lN88GgWO9FDrk8AiXtX91+Yi3LszDiXsjl1pPUltsdVG9vPZU1UxgqsnbWWx5gQIX6
Y4tPLeyGqWDXoxL2XmQck570JFbyH7TF+fA2EvlQUmp6NyTNQGl3Oxx6E3vXLMskZGa4W9jKY2A9
pKTxWcmub8UwtF1UNIIFtuwHCHalscszKNW1rU9hO5T2gfrguyXPIIduFbBUyFh7pxrF41oy45VE
jDm5hP+gJNv+vhgl+8pSe7MmsOrghD/JTDKA0NuwDzo33c9V0u0AOFCXMeR5NA8k0jFUm9sO48YJ
2j40Hr07XTCr3ahL56vVLYdFLmk0klhVruXdEwE1oLz5xQGH5AHCNyFxY4hb0aaf/aIO1sSRJ/q2
igWdOvGiL8s5F8YYzsWYnGSfXPO0v9mJ40RgaIuTWt3lkhS4V1ltaBnsbWTdW1DydDUu3qy5+Zbz
ySqjOwCYKtInyy166HXzKNOtEtEW8CU0DbZEmvbgNUAPpAqlQFZqOS3Mv+vVYVQpwyKtSydWY0Eq
1+9MdD4abgvwzmKe26iGWwz3gJS2+pmVAAbtnUuO3jxyGr5ymX7S9EDs6ybYNJ9ZPifeusaGWsf7
tHBa8I+OfYey8K1frTxeO/eWB60G8HwCcsjWMqogGz/0Xuf8ALugwsJs1h/GaEx3sva0fW6IzyFV
LOMcU9z5QlgRvEz7DJlXbnf38RGlx7yiuPS3lFElNhM0V6V570TdEurU5uI7UWbFNmSwye7CYa01
YtBpoeuE/0fgFSKnfgOBgaMS4DrSNZgoP/gSaPC96SK4rBaDNrrAh2dCV7T7Gti9Ac6ktX9mlTmi
yefBWaWr28SFsQ391BVNP3TUwg+vdIqrlM3IHD/aRypvWO4XwbNOqIZeSGYZjV35VJ7WNaGsfV1t
RS3yAC+cQuzXatCruzGrf3IBTeu4NakV2MlpE2mapI3yJvvZ1zWnvtbXH55wt2dWMk37GWrBfjD0
4Y3xxY1NNg+3KYF9zQx0s/LCebCKNR0pKKyss24HsMzVyjttbuRXF57xhWaB5rpWgi7HXk3VQ9n0
noNjxcp+YAjRKUss8mVfGxlHgR4MbJy4GrbMAVXgf/ipzoNDpI5xY9fgv054ud+g0DQ/1owlLPK8
ZVM11wA5CGddNl+abZ3vbIv9ZFvx0/+9xL6xnvJt/d9tRgA6B8r7fDMH0FIJuuG3Y8BpspylUgGx
3OSLP/QpQ0nx213QbEYDVLvNdADm4LcHgel5syQsfxoUrM2sgEwkfmWbgcHbrAzUxHXHBXdDudkc
xs3wgKx+LYe55p6FGYLOFvGYbgYJKN5I2ZtpYt3sE85mpBg2S0WxmSv4xl64+NHmFWTtnpoI/1T9
dmP81jL+Jfv8H7KP5RKK/d9kn685ok+Tf2oPP3+SQG6m79U/SEB/+wR/k4A87w+yZa5LoBjaGWf8
f5OAzD8wJENUJMP5F/qurZNQ1g2dhw3pYN/dHHh/l4S8PwCEuMRpuYyRK3SDf0YTcv2/+JKhkmzq
E4xfj6wJ3+VfjMIpe4eqKeCOANmbL2xiaYHD7TFeLFXbGOsmVhzlzFt7BFqmatZTOgjoqNINeURL
h0ORJLO3H7BePGPD1ihaqGjc86fqkAUaZWP5HED3WJx+PwPWxx5VZs6JJnoP82kxJ2vItkpiXvGd
ytnZpeNGIlBl5FAXQm8gd0W/nMVuwEHHtcVPX4wGngQ3mYGAmltg9JNfjRGte4voqJd1EvCWOIT2
udiSEXYxP0GWMc7UM7AHWJpR4nTVKhGuWtLfHFYUVz7E6HBSeuLQtdpTnnTFCD6gkMcB5tLdKhVN
EqOlv67DINCJdPUl6ZS1V8OYPZrBSMFJsG4/ecUuAmALCPuc4tq9y1gJSFeq+jnNHGfPk7ILi5F/
9vTeuFDt9dKWQMVTf+LwsdXe5+IRar3eRqloOV/H3J6eS3A3j0lrWE8JjDlWDS71oXhbZ37iytfW
KJiJILNvsmnPwIfn4rWO+J7LiMeQHdptwDZD87xdslivc4k3CZclRap4x4w5e0j9VdBEpnS7ijyR
maHtUNDBHm+1r5M2sH0eGwK5vrtOOPimYyCb6cUeATRRtbsasSZMwsGFsmoazxqH18OZr6tvHqdC
fwM160QzP0tcJtPXpFE627DhRZXKDgOlN++DLNTZyDqP+5afRcBt4tRg+1EVaXrDDGE1LKLa6s4v
6v6+wjvMrxoFwdt1NTfxdB5dPHpaEmmZJ95oDDCfVN8WsZO6y1Wt3edkWgCFAFG5jI05dVOyGM8L
lVxD4YIABuV1JWpJFSzVN9HcaMmTYU3f0rFlmT555SlzhyS9yEmvxNPCZqf/PqTp+K7Lfv6VF4IO
e1aLtIP01jNzfxHBB5mvzjj2Luplza9Mshy8m039naKy+V7rTIg+Uv+EG/mOFsYYWTtNf4KKCFoG
P/EDaw9jjOpBcZenVfkLUBnsWyKpYrdPSFyuNRHFo27PTrFnv4MXt2qkfM9ShK/IUODNEEsBDVFV
PbDs5FWOHYCRMc2dQn8SLSdxqWf6tcMCCjnKwNwqOvNROsYb5NI3HZFw0IGrDJ5ed8cALD5IFi/r
h4MY+YvRU9N9dRL/S5p0nzpjMZEjr+qQOX1qairBSJxVNnuugCQFDhfzmPLMufEZ0p1H7v9+7POL
7wbytBi0UvPHbJNrndNRmncQgdb04CfLkIbz0L3VudbNtwHtmW9p3BfanDwKbpCcrCU4KcTXaBTu
Akk64DpgZaeyXEX/ZK4gqo/ErmsaR3B7XsCKFWWcjyA8doveOnejA27as9rsRFmoEfcdcG/X07Ro
heP84ghMK65mWrtpvTS6pyF2jtmh9GlHS1xT2zsJ7YCBruQeLwUB66UqvwGpUVFd9PJCagwP7cSh
TpUvXXEj0eISd8oTnd5ljAtJ7FyZ1WQlSjss+ro/F6W1RnShdAdhj+RPuDPdSYzP/BaKdaU8XndO
zuRzkdEn7atMo2yuLrNeplFdjSza820+gFvGvry7sN36ZiYLAjwW7dOyJmvMvaW7YDxq74zK6tlo
2Rq1VH3bmygImJa9U8lVhqfV0D9ZwWB9ISaZha5LsVvmGJkMVbeqQ6JhqqCaqizfVprjCCZ58uLY
qOA8JN6r0mcVKmZWCoRThz3Lh40fI+5hpalfmLagbgvP22cob9XOy7v5sCSQhLDYIAdlmIoztzGi
1tTnU8LujwbgZEC0nt85XNw96TdxbPBe8U5NWm3dTZ2UbljX+fQT5qpVxZ7tjVcWeMFepMZzyor0
aGm1fsl1rwuHhmtT5bHrzFZ6htkU7gwO2bjxuBIYdGEfzaHRT7ryjDABpn5yJQou0C6dmiRJarod
/P3Y6eZ1JnZ7WRovp+e4uiUuM583pij85Eb9HRTIrRRjbuHg+fauZj8RSuhlUWCZPW25BsYY2tr7
SF+sx8FoQ61dTIVGaau7rEtp00NYC8sKHKpayyBCljbOmHmTvZz7C6JoH+vA4CkyG5Aj4M7Qrl51
18kCs7POdnYa1uCHH0w0JznDB8XNczyX8kdd28CNgAgSb+bIMYbs5A9jepxlZUV14t8LbGXT2Fj3
Vm3itcC8/STtvN4PGtcsVdxmfdSeZFYQ13LJheG15x1Z3acetsXFLaHFLzkBVLiGo7t3cGpGFF0g
hDtingiQL+qF1YECCcXv9dbPeeqe6WVW851i3G9jk9Nz2Jn5YuFWwuoPbMuWrdJjl5p4gjxJQJdo
neuB9k2O5qKi3KM/PMqd0QxpZ2rIatEdVVV27E2GoY7Y3p8db3CLaBUE9XZjWdm0wdMWHLaOQbkL
pS0tqLGh/sSauzg7Om76B7M1tSzCqrK+Wt28vG6a7NmbCuMy9w0ZQKVJnBuQiF32S/TG6m4pefxX
Db8DkU1HVevcTGuemn6pud9V4aNptnNxFoh51s4xvfrmr3N+rvV6jAg6x8hMcq/oFvnozZnYwSSd
x1H5/V76vbG3UD0aIIo8Yksqg4cdSH1gVnqafrVVwsKtAOxAlwzqawDP85gPqy0ifUV9lWyn5I4T
bqUW0+6sy9BRjRBP5tAZ485UM6ZGTi9974ycbztfZRREjR5JXLpVsjNUo4Y6In8U84mg/nypslI7
aX3vMvwlOgqYbtmAD1iRoZZsRCYs4ySIWnLuQ5QRRI1KNIG3EdCaES2FXjz52dDf6N6W4y5wFQ7c
LXiBiZ4CUGAgx9XIaEHry0XoO52IB/ybQU2vOJUCkrmBca0Lv3ZYLSzqGxd9e++ODopHwpYnX0lo
7PwGdFZP9XE4tpY4prnGZVrLxzS2MFbc22rrAGUKIrNQu6Z/snNbf00SuiHSjvV9mM6WT7mosqk5
GMtJZyMxTd94eK8AXEf30gbGD3sr8lGeo9ebPJv0lCLoVGMFQ5nFcpox7QyzY4YTMjmGEjerH7jO
+kYIgnGOJye76xyWCQHLhKucPefkQqHb+oKQpMdqmMt4hIV5sBuc3gEv2tnHVimiqrHVx0I52XvA
3P1iKte7JHZG5VWuhHcdYTu6UZJCWb2rdccKTeV9m2rMwCphyeamjr2vNICVJmy+02BSbM5qoHDf
rM4WMhx92oZzQtOcJWZwVxVKfZpakoZTnxvfeZ7m51xqBg2stvtNCGTNsETuTPZan2d+RN+TSQVP
PcBwhCk3G60VO65kAai8Mi7tHLvZUs8Ii0JQSSvkPUWF8jZCVCSYIZewcFB/2rLLvqteUrNktq0N
FbOdKBk2uiHuaWAK6xYumQUPJNZgSO6xdHgfJhiuK4Tk9d7HgPXcSQMNged58atF6P4SNHr1LTX0
KoXJWQRnCH7JOWc1dtY7TGUoJ/1F71P3yVonGYK6bE/mqvMFyDDsDM/uYtV4BvM/mRDHSWawghP5
vLKqm710O+dQVFpzwjSJtS6o5BfM5tZeQ+2eur54yFMAeEVRi/vC88wLDwkR8QbkzeIJk6GFJ59V
DnmYaX0Xl3Xhxso2qDqBZNnv2hq/bTnYxYU9J2zCWodUH0wV8pjrUEBSZTLOe2BDYmrlh1svGUX1
VbDcsV9hsSwHu93/Swr4f0HI6MshGvc/O0BOH9+z9h/sH39+xN/u/oYBTQzIF5gvbmYurqP/tH+A
dP+Dsm7D2W7wvocR4+9VDAEAMjjWuuniabTB3f/nzd82/thQ+C6eWMehZ+Cf692BVf2PKT9oJCDO
+La2tiab5oe/gCZKI+lnx0vcezxK2imlbLC/0CPGjUHz8d976W4x69Ji76wHbvVMtYAT/AAY9ZkR
f3/maWg5IW/4L65rLK+lp+UXZskFrxJdeQmmdtevuRePQRtprH+mG1bRlHKWFBjmi970ibZrgAha
9aUM8vHAMq8o7j0IaGxP+8rf40ZvTjUY4tAr5j6slZFGTV3ZEQQPZ09ozzRjBtGnkk4Xnia6TK4V
m6PrOJvTQbmiP5vBID9Wg7YfCMAfdjDqb5VsvYMOg/kd8qXOXbd28Z+P36nUNvh58YHRWGMO2WVV
2XLksWDveaG0+6bQEhztnuAA9g2kh4GKHjGQC5mNWnCOVih+oCmLBy3LzFehlo3j1kWAZbpwzDP9
pqCI3CZGiYhw8mvl5MHL4izqYWnouOnM4HVZfDcWugoTS9RPdqEBN50H836o6+E040sI9SLPr7Vo
5clxs/wu0KrvwdRz3hN+jR2uFpceKPChajXxYyy95KQSx9pDm68+6Qkc4rXwjc8Nv9VTWT20x8DM
P2dYQDEO1eWbgzGZ8sucg7Lv/DTs68p/N03OJccrUE789rXO69de40s3fUfUNZPcuSfNidkBtTEo
FC90uq3y0pMNG8aK9aiB/hPUz966wBbAk9udtr/Il34bFPE2o8hgRimPmBq4mFBbB7utFR6dbUjx
Bx07Oy76apHzzi2N9GaXRvmo1Lg+JDLTw2wFepZZtEXuGJwdvorV4paBgGkXFUnIWrPyZ+mO1dUh
V3nN2KPcwecB65Il8rFwiwHFxVt+TtR5NjuAgBP8Y637FZB7nHeptI1D7RXyyrYmPy5OQ06NnqB2
t7gy/chIEoTUvztHqGVNuqPwzrsYGA/aXT55+j2eHwbiIaA7cmhMvQl7VwRIPeP8lb4d4Cm4Lk3C
SmWPbKx7OazoTOwRYAg4abVWcA6YwUXUlOZy27HJY7DcGRgflmve801RK9udx1WNLykSeb0TpZn9
arHxxL5fBUcKgN3r4Ggf7spgTusSeg3nukseRKMTd1nJ4lvElPZeoQeveFPKnRi8S5fgf6p9LLgV
A/0PQZncnkuI+7Psk/W8LrXgZigAOcuBfQAbdfktaG3rUSsTD2gCvYszRaZp2JRSXVqp2VPoYzk7
+wzLHXcNLYsVid1Hz7HbeO0R6V0XiMm0WAQRseLeuOw6B7+S81eCTy3RyoYodQHwnH15ml+0ziKs
WQc+F+iAH8ltER52ZhUgpHiSfNIgVGysomDTQtFoLv31RSz9shOSkTqjIybKAsVLMtnJXeY3w6PL
DdRI/OFLztR+C6z5OECJfZAsD8J28c7OzNsak5m5nPKkZs8n3faR5LVGGtNAZ/E7Xz3TcNvd1aMw
v5hmX7yTWegjbdOVZjnIk69Azp4aPfBowuqptUL2QQrU71hBsU1v5VNq98NVAbYOeXjq9+PMy43j
JwubOrd4KPRBlFpSP6298YHtzr3v7L45kQQ3T/WIEJgbYx3iujfL7UU+DCDDoiTvvmhepwgfm9b0
zL5VfdZ61yF8euqoCnZrdLfigxuoTOQ+YmZAzZ3y4M1LFzGZk/Y11+mSZ/Py0lS6ve+7Jg1dX7h3
Og5aPF48iAKgPVFCeuXNavXsqAgsh9pSoR/Z1J5inXDcNw7BlThWoH0aRa9B986sULn2/KtItPbe
dvL2hl5mkGOpf2Ojv6drncY9FzoqsYQAZTdqQ8jYlr2Zazpdh7q6jRikzllAu6o1DBQ6b+Vua8NC
UC7++qgbefAwZkPZ7yYU5thO3eFQ2yyVkWD9aCx95jEvsz/TzeQheQRAzt7o4uCqd0kps3AgHHDN
NCwRLVP7a0cyOrSNbr2BugtwKrXuGzQN3huW25F79Ulk5eVy12SzxgMrJc7i5PZ7WaH/+l6f3xtJ
0xxWvTW+yzq1sVytL2wSk9CUyjw6wu24U2iJ8x/sncly5Fa2ZX+lLMcFGS66i/ussgbe93R3RrCb
wBikAn3f4+trgZIqlRrkeznPgVJKi/AIJwkHzj1777Ufw1AMxNQmd5+q5D7pYs/0oHPGYHG/5rjB
DzgzbLWSYXfraR94pmEOqEbLKm10suAaJTXLaq30+ycSJ+VBmaU8+G5QuNxBPbXjvklcpNFPtdTM
+zS119YPCeokhEaJ9sVLm2vvWzQa6ZxOXfCRgO2rBLmxCYlAudo9xkiGbF7lLoYLDgrkxd1dODjt
hjV2siYPmi511zth8Y63OSG2/eySwh1CvohlKE3trRFs2pSAms+haWGgFRO39dITOwtu373Xvweh
Xmy1TneOU1fLD0HR9Y+KnvaLXVe32kztR/Lt3/XRgjdHHQQaKEssOgCmrdvKdl3asvtep0F7sJ30
PWLVsA8iYCCcD2fgIHa5dkqksxg0vz6ESLp4PH3rXvtZfp3mNCkJXLtjgL+RpTJeSb71J6IdXYDX
3eueRRhqu2Tq7FNahNHBCO1NbkZzLwLBIMd6GjQW6DqBcZaupreQfpd8U65fbNvGLR8IqwjKSwuS
w6X3q4tfcImZKwCHr5BfMSHsaoh+p8Cy+mNBycVLp2YEfd3lq2IiuGRxCPgJY+BbkGbZ0ogj+Rh7
vIVGxNg2iVcunMg8sxfN1lR6v3k1CmKaWyRPi/yUABghtMVuHBz7dwj7eCUj6nupQ+y2IAbVJhxi
761qx2FrDWH1hmCJmq1aDved0e1lH7WbxKnfehbH7EBTsfE5aMezgJy0wbvW2hgYR+iJ0o2mg1Lg
CGI/OQ4NhViw6iBjcCiyEpA3YJ9I5Ogy+Q4YPXtkqIqPWenyqLcF2mjYs1F8yDnMbeEBFhcCa5vU
MYutO+jVmTAp7IXB1rZBZNFiEhj+SZL0X1dG1O58BGRMO2Smr3hbhn1gJTiw3JYuiCiyMeL2b1C6
I05jlV1s+15MD0Cuo2VsV+KQT1W2sd1+eG9dz6XPpSRw6sV0rwKV98ts1leslZ1Pw0cWB8WbA2xL
Z8x9T30I/ryRn2mblpsIy0K+HDOt2rPkcpdpFLNInqrYoRGQI99CUFB/LqhOoW3ZckgDp2WwJHb2
SQjPIC0y9TzSHIICttJxcsbRA3Pvsgl1utSJWGx0r+AJ2nviMLeQYHli2gxctvCeqek/Xfg4i2ZM
qJZvcDjmTuOvAWJUC0aPag1s6mYTU2c1xgbj6Hn17AI2yCnwo34DQuXvjMFjR5619AHgSIxx14Lj
xr5Yr8o+wY5WgsV+KQO9UhvBMoM1jH6TBQ+kBabE6CL6RnwMhUworxy4IXRGghE0NjZeNkHdeHQH
r41gUnZukH+EbdphhE6zRKXf5BDEsXXwbDeMj83gqvxbP3Z814j1DJo20jbPpLyIKsL6rD0TIbtl
RvhiRTo+lqsx8LOV1nhRA3FsHH4tSF1/9op3yIxgv/Ca/E0jBM7erSv2eIpYhYsOLB1Z1PDQdm55
Lgt+d147+avJJ8+Mx2rD3wiqROFlaHGLbENpFzSZF0P2WXm6OOfh4O4dMnl8gln5XWTrfJvIZy9K
DLCfVlLU3mKSU3EEl9mvMQVW9yqldDNyqBHV0iK96T29mARhR/xYQd/urKRx57sBHcAlRrjcYoQx
+jolixzGO6ead52JbRz1rCZXplPYEkK9A/8eDCvbGVNzITX+Pj0uclihnfVcEyAaEBQLvGooucai
1JN4qfOdu/dsoJZh0oyv8Ncf/Aie6UJnofCIn9ZfdZHPVq1pJ/08Fr6xpDu4XlUmTQ6Lml7ZliRR
4T64PIXxw2NzJHJGzHeB2pIehjSKvvlu0rw2jJ6cmShHp6fEf0xZEjN7882myDTaaqrh9GVTrHHR
vK6viFMN3dppC30/RnX56Hmp3qzCnN/a4rHdx3WV3RtfoQiXonyqgkq8CKK8L1nuP3mp1E+WQW4K
N6eu7UyjII2dKcwhbacfpUqLR2LtdbbyoLrLMzEu65YF5bucKnyexTSwf9YCnZIqcBfhMkQVIlCL
wvwQJ2PyHOk4Wt2o97auQa/5cmyFseUo1HzHy9F/dkAhlgX5RoJMfrHiHWWbqMJHshqqbMLY19gs
CkuCwazYSmMF3LX/gWRFjjHX7HpR5cN4LaVLpSu8+fBesftZ6LS24s6MWmNdu6zjDAlbB1N9uA+m
KToBFgv3qankhaQfB9jB4WLStR+Jm0/fA0Qte+EISlwW+EPztY7K+hxzqzC48nsd7L+cHrQxx3AI
6XDbGF1yz+Y5yZy4rtgqNwtR6jAHjRhXHpMvta0q31FUIMjFAgDj/DkPssKuTshgCFKZPufdJqIL
bPXA69egisqXvOnd9EHEUW1CpXA4jJWCpwDMgJoVVhs4ON8Qp5zpUxszvb8KhVHUQTbjD+y08bnJ
hmL4NvUaHvCF1nDgba4oE6Y00DWkIQusB9XQH/mWVC6MDL+kQdWsRc7C+n+nVlcHFs7iy+QPiFmy
pFwnHZ7+tP65/oZI+l9Zm17zMGvqv/9NsJ35MzmJ9h2g4DYAVqYytjt/xa4V5dBHiSn6C5Bne6Up
GqeE0fETSfcaPCPPfzNSc9tFcwucvdGsamMHYu1K71y007rOmzVf6lZNEYSG/64wck73/Inq9Nt7
w90iLAfviPorVDgVXZnpntFfiqK6yIJZ0duF3b9VgMn5iW8A4SL4a1i7dPnXbwDNsQOHXha9oQFC
mX8cLdmwl/3PSvJ/1ovAcfZfupP2SRJmwIX+eSv59aLft5K0H+BwN/A22ARV2D7+w5GkxC/2DPec
Oa/K4CJmYfnHXtLgl3AcucAwJW9i3ibyKGuCv//NdH5RDoobsj3SCZWz/1ZKDXvTP1+n0NjpXSCk
RjxuRumpeW/5p5Ra6ISsb0QdQAhI3ZDzItFXuq+cY1FKVj3jICwwTpF6LOISesbMrWM31rk29uoa
Q96uEinAVjdPkBknabFDx/fQIy3qww3zfmptRSRH7RarqHouCTfby444VLQ0pB0Tzm+18ACFLQSh
5KMDtwh7xLQg953od5U82/pq2vfehIV69metOUyY1boD2RMszT6Hf1R7BV5OVyt/qGiUH1+RjcZV
pOYn3cQSVNDvtBxdG3eMz6FTnFpHkzeTJcoRwj5ei3TCZcv4pps8zkX4WETReKNlqrlUvpHe59hR
tpZDroEmcAffXmQQBjjjRcU9semdEX5fsgfJx50PJPxgFFV45Ga7xUVcASjJw3xjZ4RzjDogqN30
RoxQZ6OMWI000N1QZUKzSh6FAVFNBdabDxrjwc5HtcLvaF5bI6r2XT5aq0AY18CZaorcHLnWRtyv
Q6ElV1NqycXM+rutM8naSQI3phhk8AEpothaFCQs2VvFRxRT0BDOUN67ilv5og1C/8ywaV36gPpG
DvBTe9J7lKA8v3hFlf6MOgeVH9A4jWQQkVl/1XfDUR+2h21VeBATHC2gQbzmf8jLPyuif4uKvSQy
iX3o+hyXMiyjx6iqzbs5qOFoFrK/hrUOKCcOfkQUEbzbudPjBxmOLKRGbBJzozvkJ57fhYaNZkgf
kypO2XMl9cUw42BJW1Y1mwduVRI1F22I22XI5/Q7dk/6iWpjuIzQrFYF4jmNirxTDSjFSu88/9vk
ztYEGokJtkcZfq1lFkUEJ4pCHM2g1A+j3n4m/H4MT1Zyk11G+pxgo7pLeF03l8wviy8vYukOte1i
aSwyo4LnSAwaY4uDKLtj1SFx4rTNyYgt6zgmxqKoTKS2zqjPOVUZr2z/4D9qTRMcrFm2hc+UlBzx
O2tVUru2ZVz3Uf3ao0M9yUEPnHPX1SV5fAdbTZkjILvRwLSVJV3MZAj5ZdBBOLUeaUK8Y08azwGC
Cnfok/qG69zqSKGTJSAO0UbXwKweNLJmYqzUSiXWnYkjWdMs/FEXUu7TKH8aZ4owjui3VFbJhuR1
M9JlbuBBYedE9ueYjJ8atqRFLoATT63+bLWKRNCovF3Rd9q5pwF37bWFv4p065VbYP1gYDLcaOzC
KWDx7f1IwurJAnUDw03iwvIq8vO49J1IO0gGtQXAgVdwKeW6lfRNJaQRGXcPU4OHMG2CRdmQECUs
l3kcHEj1Yo2xUoD8Ed1rfYFK3kfD0mIAutNMm9wK1/axfvFtxu1h7qG5D7d0SKYt1ZGQ/XhMb6d4
cM5W1cGaMPt9NVL9uGLt2OPPaJ5I/Gg7rRztC6vqIOMDltdWrxNC0qiTW5WC0/B19HozPZF2v6SV
+yMvc3vtOJP6FjELbij1wHnjht51NN3wAcP7e2YV7GjwJVGoJN6dorNp46j05q2u+JLBY+GULBLj
6CcZB2/D5pLW/QRjhJUw1QXJdeRmuwgGbnNU+EDdkNn4NrUK3KnHXblruQbDcRjf1IhpBNaJXj6W
FckpHRul72bpQ05CEBygYhq9+rZHeKvgJIRGYjHiJTYWgXqK8n0Rd+CJmNOoQCgydW8i+bPI2dr6
BrSBPnATVgmuIIeBTcFdFE6WUmmKrYWqumWOfw7dZC4+FXMFqms06WYMvhqcaECc+5yC39qdxi5r
DmmmBy1PFK38iDWIMosAX6m+HgKO4g9x5eZEa/PB3cUta4/TYFXObeAx/WhWHh+RuOfSYz/V2S+1
CKtDMKVjjbvMtH80XP20a7Wlz/ZV86QFNquQ9xJqIkcDTPYHLFHuoRw9bdOoKPN3Xtnsx9D08dm1
ySOAKxN7XAfmMYg9Llw19cErHNR63RlWitXTD95dZn2q2Fzs7ASiG+vkmxUda9IqWIJNPVUdXcH5
tje7rluQciYgwK39ZxZbDOSAnPtz09X1dRyMUofqNHJknki5EAOBvjUsQFS3z7pnlu9lpYevPImx
/gAnOJNdSR+8zlY/9SFoof8lnnnXoDs8a3EyXVJd7sHTIk6lpvNpZ8oOSeGYZbto7Y6cAyDHvU01
JvI/TXZMDeOK5sBZVKQ4DcWPFr+nthttHJx18qlhMyF90RrwUJ0i7G8eloUnniNqXaB2bFqETY2V
jyw82kRE4O8r2ss+Ys4yFjcjn5BTnHU4nDjqYEYNtGsYOTUFCmZavcIKjC9mUvg+V3FjyaWh0onw
exl/Wk0Z38kRPCZ10hucFjNvj0yVkrkL+LAWeVM+TKUJoaLua3dcGLheKNI1lH4ukPJfAUX1v2Lv
KN8oOO42mRZxrNV85VOsgefoUImou2Y29xt6kyrtw9LH+mGETAMgHPTUrpVw2nZS64s35Q8ZDeiT
1+4L0ZhkyMOICjQl0+i5dEPLWri52dwjC80NSI9ZEjgrkj2fOVgWeFRxo4wW53reuVqbstJfPdV4
FkV7ejysRKfZ2zaxwjt+LH2LfCWXGUIFsWPXIpVkBqx5bdGhK8WGPI19U+LsbZyVU1j6auzamkAb
Fxx20WkJTd9alzqZNlhwzRqGqbIWoi7oBKybVY3+fUq0jmiEJLWxGmRU7GtpVfihkoxivCpqWBFi
/xVLGNf5SzySAF83MFFKuGvl9CvAVvPs6WhOpuH8sPxAfZdBlr7nWHs3ZkDCE1+S9NLF2MXkhSCs
ckdEjtX3odTlWU2WfMNinhBbKwjZGr49AUU0R/OH7FGHG9pynxSJq3DhpubAOqxC8KSML9/B4+A/
46mN3R0sofHuxl7ZLQcjEO+d6qAlZXbxxpm8udmKGN0yGgz9tZ2YG9e+3rdcS3qNbxT7yacqUZPW
Xur42oEQivdC8iT7TqTQqTdmFgzHtm5HTpMaxrWpohKTXsR4j8PwqmM0eykziX2vg8WQdjCHtDWJ
RySlsVE3q1H6pSX4s/JVivhoww54gLmjLVyBnbEkSlQs7KqzflDeYuA0zwv/CSeSRIxLe1bKQqPB
dCnqUAco5fsXqkSndQ8beW9ECflmy25WU2EmuHP19iTQ/ZwWv10QGS0o4daRsHlZOC86Msqr2Gmq
7z5ehB+OlXubLtdhdvLTnObsn9WeA2OI9z5jFmFVz2aRQ0QjssCPWtFnQT4sW3DkJM2jBQm3FrM/
54hFz4k3JN9YiwVbPbQ1TgVee6pQcti90lh0xMeklr7OjJj2/sGFaVdvsqpsd26oSjDEhh+/1K7E
eIdazO4/CG3Cr0VhOGu00OkYa6I49Jg+TnyFycmwwvDDm8IGfEPTwJ8suw3e52xfJr65ogX6uRgR
spfCENW7jyxzNcsSSYweyd+6yf6T3PlvkjsGXpp/addhP4dfJwX3/dtZe//597/9/qLfz8bK+sUi
qCNJ6lAjZ9oKAMzvpYHI/zhzHDIb0viN5vL/z8amnH8F5jyYOIOtyx/nYvMXhxUQS1D+kvl17r+T
1LFtDt9/3t98NRUqisQE70CY4q+dc1UHdnJwRHmY11grcJqbJuiaDQ3s7o0baECds/I1srnwVknl
V06rfQ8aO/pE6zJI8QxaVUwZpmk667ZaSyPnt5asCJXrKoyuDXBQCFGhfLUZ6Q+BQLZp+ogGF42W
9lIPw/SAKBBv8Pt2q6aLslNUlBT7ZkGRn7G0FRPQJrH1e6La4B+MYpOyylWvXchsuXN1EgDATkds
hP3QuleIDXIlc6IoES1c1tp0OvQsxTI5fO8aLXhpKwhmO0bI2AdA2GJnaPgsNxxCsMRZhPvmouFF
2oeu2V+SACuV3LhlMhWXvK75clnxVnKePnne7Rqo29UAZ6HUtRT8hIVku6CLgi3IKmaY9y4u9y5c
GR6GpAZX6Zi2PYFrxJd+1XYdxnARMI99wIyp+2kdczfAGB5ntT1Bx4xymv5SYr3oE05LagWYk6Gh
k8JXRFIO3Km0xAounDUtMdv7GZ50pMVAxgs3avMp+pw8fC02XYUUYNurzs9DCyMSc8nWiOH0XyQ4
0r3eY1hATUVNUJq5ICzLGDTbpAJN66gAKoxHFFtsvGatw7UWWX8TBLI3jirGd0kJ3BrtJlkSv4Es
ndflBuBvfILvbW45OaR75LZ2yxRUoghnubPgMdnu3W5YyjaIN2lKlY8Jj/XBNnhudQG1GY5FvZvV
YLKOwEHs6kl5t2qO7nqZxiks9khoT1pXwNVzvsd56t9Mv6yvPWGAW8IE/8qKh7WNEtDS4Q/euB7y
DSeI8CmpB++aGNAbUdloC+rbFjqchJrTi1BelIq9p6AYzN0QONqDNsyGBeYjNgOyMk+e4yVbLdJI
0QtZxeNTUSKIIe/jPXJE9liDHhSL1AtgRthRaQ5LxDGYkfk4TfusItG3gGybsljOmn0/TNW254RI
LDs3j2qSSDsCX8A3S4ka83HB4XvVxlXyU/QWJmlTTogtfp5l69jgNDQKw75W4YRI3dvfolKuMBiR
F4YIIE8CWYVRmp7ljABB2z20vm8cxTDkO8siaNFEMBvA7CF9B4mTPVX1QM26J4sfvRE8CyaPZZO4
7oGfNHNlYVIFT8LhPI3JcPNYghwya6i++cKcXloG8nS2EBkfUV7pR23KJONbacoDRx61saLi1w6Y
2k7YeGGDISbqDubgEUZC+6I7tOCMMACezb4J7aVdujFusAx6B1XGO0drOB5KwMZK9s0mLJxjn0dk
NNww2UaVOT5kKrMP/VCDK4LYGhGIz5T2ICI4iZM9YTGDERVeac8cDoNWDNWS6kB4m2KG7NnugK7Q
ID+CQh7XtIwVoOP6YP6+NAuJKXbpa/qysOv+kOsqW5mjbTxZmBweCLF9D6fqMSo0+TnYOastRgZ4
JzauAfgdxRR9k1VkHVN9pJiusQrO+8AcYPzslVXL89hXJR+Ntn6cEjdZ2ZWefzitzpGyh2drEn3+
UfY5+oyAg40Xn35qP/Kt7z7QuSUVHwaHurQcKb5S/hnqW/va2BrCUEJzeAyuYYKxODEGVgfSW/57
bQbhrxwl2mXdlSciViiGTj+sSNeYL0Yws4w1abjsRfvxZAykdKzYwVffNIbGJ84K9IsoB21T5Uxd
aPRufmPjwHBYNEKh0g/i0tWg8EjShDqxHML9w84ImuEO9hH2TOz3Jthqz/0R9ynsgzZsYSliyWJ5
4jHPWhok4rzL7PcWw8aRooPKWYyN4D7X6uZw9aFKILW5AUmD3tLPcubujoIoiURdHuEPcjKhUwbA
I8bIPS0EHRDyUUBIF0Z+gZsUc4na+bLRh4+SZ95d9M649zWvXvKHUuUSefXexva5bUprOGmNEcKy
KdwPKg/sn7lmfYZFaZwQhutmicOJCklFW3oVIVylWnzucUyflRnHpwCcT7SIpo9AN8A16Akw+WH4
nuvV41BO+hJTAvPyDIZmYg2gBQibWXJSN1YrOWZ0AyeTxbFu52vBJYk7f2O1IRUTWSWew9K2thEm
ug2f9w9oXu69NOp+SW1C/s2XgjtIUDFAUmq/rirPTs42iG38N1l3zjPd32k9+KeFkzrN1hIiv3Hl
pitMZGwqx5x0zzBDBo1CEKBPLPfJd8jK8g7HldEXs3usYIJPYju94rqzN4kx5vTGATrSa31Y4UkI
T1rly4WTZfm2aYeWnfrQvBpVFazQDQndy/itqcWPqCyoBufxeOrwLuHErPsA2G2ZLrI6p5giJTM6
mkP9U5hdvGYn1T5GumOvO6sHT+ETq7DcHDGxAiM2AykuFOBQPKzMkncRVg+dH5liHSGK+wvLSN2l
VgV0B7XHKgS8a2f9j4ps6hvKGhaj3o0/U4ZyuCogZ7jtvbHn+bWKw3pvajzudTIaq9LmvzxyaIsR
hW5HNJ9sV4RzuAuFsTGaUJymQos+VITw3SSBtm1sDG1W7SW3qIFaYNRRCM4nKvctAwlsaAyVppXX
4IOZvDSWaVvclt0xTHOczslQlKtGkB/UOZpBuyXuaso6+2jsHrKJxSGk9TmojoGz6zuzhIt1nixo
AJmVEqUplLHJhf1R6sWtbV1GhzCbu9CmLbdoItem9iJCi5VTQC060DEmjIRUQqzniHjVTer1VtXl
jBprF3pKcwaY77urNfEhytl7ZBXer1Ih9jphhgEnCHCNJv7Gs5KzmWrQsOuh3yZOq3bWGBH7ocFF
i7PrWIXBpkl1VPRcw6OUjDeIHWIVhxD/6qbIV81UZCs66Tj1B63YZp0JS1aTJovcAWas0uS3xoLE
PkVevqSQ59fSc7Q1cQwEXTwy2KXJUXReHPA8MNtbbwj1ARCqXEuNyy+vtZ0zdNnNAaDFwxgXTmfT
iKSrot0PaaV2bMM0/MqTe0ib8ZaE9pvlye//iT78z6IPLrDJfxV9yD7D9+yfjlLC+nrNHzKj9YtU
NoBEus6IQEjORX/Ur7u/QDhhm00Z45dcyC/9oTKKX6StJHADaSNTg8z8x2kKkAK/ML/sd3Hy3zlN
WRZ/yZ9PU6iMHKH402g/MhzXMGYV8k8qY4vyFU7BQPChL5sVY3r/bkf0OfDwn9OxWcINjtgq4v1Y
j1ThtBpxqdg3xMkJqvTMwZ91mcNMdKaq16MLE9bbm9Ij0N2+iqFg84p0NeQeC4Fsyt5S2zPhwArj
oQp7AvURctd5EvCIlnGU4p+rVeJA4HMfmVeTezUwCerde5pXLCBQ6Z4aYFqveQzWYDl1pA5Rd4rh
fbRn/CN9r4m+wEOSeatBYd5YmA0tuuvCKeMfASsROAxVyiA10iMA6mUMQY/xBOG4o9rzDMk0WdR4
E8a2ynCpqM1d0uGBSSvmoh5wdBpuniOM1mxsaB8PTmYkO3fNCjAECJklZOljLc4//ET0L8PUpA9t
PerL1kzqo6/q/gNHZfZqMTaiFLhUEGPvK29jEfnvLGjkYnQRg0RsTTw7eQKUtEZdGKHzK36SHPql
iyhKkjGO8aa3WCoIj576otZW0taG5VCmCDV1bK2U0MKlm+Gk6wVLGNfpUG+KtNRZTBrtW1J4mAxj
rXp0Has/R1l5c79uxHrFqATJLT3ZjS9X0Ti1R6DxobefaIE+dG4lLDJtKVKFg8Mq4kANWSHUje+I
nv4D3U3DFpc2TSJUR4mXkN7Il4YZdl/0NtB67oWnfgJ91GTIozkstGU/eNNp8kX7nMRjUS7nzqFT
71XlERNf91MRHKDhamy0eFUnuDc7K0vWBYb5aJX1ChsiW4zujChIyl/BnX4vv9hAMNrtrc9zidsr
Ycu3iIBwMkOWS0bD0vSvmasysdNrny4a2g79A95acVXzAL4wdVk9TqMv16MdFCdhEBEFsJkHO9QR
vyDAH179VlVQjj3rLuyUAbbQsxdqWpKjqafqV9zuYD0cHY/zQpi9G66ht6o7svlE1pAKA+0l8k3n
GlghwhMd06wrSP3HHxYHK7XQdV7h4A1eKRuXbJmK7FtZq/g7kldwlUNUn2sxBgcJi0+tRd4T//Ay
C6v96KcrArf0spqlPreq5IDFSn5d5L51LjurzdeshopLhBclpL065bP9MmQisiC8+4rA5SIecGFB
7+tCnX/lmfCbZjGobowc/OZq0JNThoUga9jha80EoWreF3Qw++8jz/XxEFDjuCt75yrciM2/Jael
aaJxwWdXj0PCR2bNhyl59Tx8sSLxWELLlljSMi6MHKt/bT9SKdAW9ByJZtlYY7kM2L1fLFRKlh9Q
EC0o+wuWG0AcYtrClMfE5ZqEBSo+KHevJkiyCElSfR+8WfVD79Wjqwx54KuVVaCJPlpTDZOUCL6T
2RdDlNqub6snCyWCp747F43NQqOJ4siWwjnnswgJtQWQ1ixMEiMeb4i9xr6dZct8FjDdsU5ufWWS
3fhd3oTqayoi+cWUsi9AeZrlUFEGlzSaFu0slOoopl10wKPHn2Rq5badRVWFuurMMquN3hpFeAEo
g1kIFyCG+SXKzvJsQNyOWjkkWzGLt3KWcUP0XDULuwB+cSrPYm80CQ8jsDXgz9Ofs1kS9mZxOB4/
q7o7NhPfQ6/Rj9GXjixUrG/0Ovg+fInMqM2uHJGd0Z9h4lFYGRp3fZam6R15Qj17cPqIlRnqNd46
nJnjUc6ydqrnj10ICSUdZEOqFP2b7pFuZXyJ4uQq3J0MgHth1eew9Jt8jpBO1LY+VGZ9bGaNfaRM
e2vMuju7BRIMliFR3aASHBjXrZAvr5heWW7VZ0V/2MYBVGZwGR2dWd3X/Yrj7ZfiTzvUFhyJtrXm
qbTB33cZv0wCdS66hTs7B8pxVHdcfngNSQEkt3j2GDiq+pR5oB/i0BfHKVWkYmucexyuB4p2u6zE
rOBy+X2TILBWkO6pkJ9dDdPsb/Adf7zQ5EXqpBPV9yn226VmY9Q3VHizK63kI4FbosI8gCCNg4I0
R/rYJZ53s2d/BZE3CHG5Pq5MfkwKCWcVz36MZPDeg9mhYcxeDWN2bYSzf8OZnRzA3NNlYzqHenZ5
DC2XDrXIz/bsAKE2kBV/NMy0IN6pEcuPHoWGCVlJKlGHcWOOk9q0vUx+OrWXXaZ+Xc+ek76xsJ9U
sxOFe4x2ipoQe0oJguYOoDhZlbN7xZx9LPbsaFFDHXxYXzYXxQJyKeP2zkWYXFSuJ1fKMfBgzg6Z
cPbKCKHPrcnWanaN7NPZUZO4plpp7eyy6cWb3VXIDEKLH9PZiwOLxnhucAFv6i+rDrfD2bZDQmJJ
/Wa2GcPZ1mPP7S+z00fDIXNgFTLCOw2HPbVk/sKH/LfX4NyI1X9G5P/ZiKxcrGn/Ih2c93+Zj79e
8IfUoP/CIl8yNP/TcKycX8hB4MY1IIlIA0XhH8OxOVvwBPxB/HnzbPyP4djSfzGdedymMYKg7/yq
//t/Pob/8n/Nr79ZQOu//P8/u1hpdvjn4ZjiM5pUAZmBcdAx45nIKn8ejse0aTogJ3QAlelw1KKa
uq7YiO+DaXP+zrrZ/jbL4HjQ2V3GX+r4l07+JZl7stauyIgI6ain3dWC1PAUT3y8j+WsuQcNIdN9
/iWKexn3/yUNGyj0wmPFROn902g3/Q0EkIkdekwTyrgiN/nsOrT+rmzdpwCkJx6ELzNA82UMyGaP
AJL3PphdA93sH4i+rATOl60gmx0GcJuTXwH67H0aSy6RGrrnJiytO74JzAltV3g/m9mx4GvdOSbN
guCbhdHrNDsbLM/vnge/ZBIe6+AnzG7sD8q3gY9Xg7zSyKIY9kez5pPuD+dJVgA4FDDmn5Iz9i3P
ImIyskv9S6cZ3p7DA0q4j6khBNZhWicjiOJoqXPDQPbvSdJM1IDvEser10B+g1cxmmyqTTd1t/Vs
mmTNSCR7FDTKMTFgk2hzfxf2ib8FrOoebJSDrZ4Phbli4+s8pvChoJHTdcesPSKnYpIyWmw6hINJ
VcMI+xypAyvwJAJ+WqKP4/NSVbM0vLg8tF4crbH1U5uGCQ+GajmoY0UT45ctM2OdWrggNnLaQ+ne
au+dTEEWjEG+ozGp5vzhuc1ShWmSLy1anx/LpG8OQrrYMYyBb45K4C1r4JkeBKkSzjH+BEPBGXOY
n7bsXpKWXY/TWo2LhzHHTx5M4zBXmEh1IHfvNdQX9dE6oRTjgQQe+vIQ4nsgmkdcim0frJewbg5N
lJrBgvndv7pN8ROVbGx3+owvWWkAxn/Sb5NYC1oAkn4RWlPzkVWMHTuPFNCT1w7RvjOzcj2pMZpr
A53uvRDKvTp9hcKOqL9BkqnkIjJLcyNyxZFroOT+4f+xdybbcSPXFv0V/wBqISLQTrNvyGQritQE
i6Is9H2Pr387qCo/ibar7LknKrtKZGYCkYG4956zz9K1YfJUm9DGh7vF8GIIrWJBZ7d3xRDfj7Mb
3eL0nUX2jbtLx3RNdmPMtZ2sArvNlbk0cwm73tFDqrDFCZqLEuW+1Q34NUaH85eQn0KP1wDVuyHK
/cFqp3A7FujT150QQ3EICqFJ0sgdEBY668GXLlghAhjJocn5ehPTTUtxXYWoX92CibflY89tzSpf
1zR2d0mUzivD7SSMXyYSTajyTZaKs+x8zC+mgBlfWvcIwg/ZaNo016xgPZsNAimzmOni1Fz3nrwo
XMqgazaF17ACraI2LwaSUmfTtj0wtgZ4U5ws3UnmDcAyhLNH1JnjFVMLrINY2/e1jXoMY/RSn522
7k+YvfL7WRRWsYpLx947SQFmwG/vlogvZgoMBKroJ2HQtMxoHHpNaW0Sh5S6Mk7aR6OX2SUbJ3fd
UjGu4skWD42Vsmt5WJGoS1ChMfQA30qzb5WMoUf2HGaIoU9v8Z89+RZAoXDRoJlSHZIuvHewYDJj
FMk6AJK8Tuiv25ADM+/QLA7TwNTRV7scH01FtquJNPHoliBmZOZgc5WJvHcqLZPJlhQiSGMfsUnn
WwcYBNMkq+2vbc6p23pKMPBhofmsMst6dnM72UQMn9Dd0txz+859pL3Sn6vR0fOIsGVP4ZiCcCq2
A+MNglRJXG0aLjcmiZAo6MLkdhnYG1OGr4dysaxDb/iQZYXhT9uwDaddIJd+3RVmvibqkQ58nNaX
vCcxwG1yraSQr6ZDTYOXdNhNAZQr26+7LYZoxiyKi3JHXlK6DRbUobgdM662VAlfVA5h9PwIPuaa
qwGpXjwRXhxRFl7FiBFvktbDUWPaUKuLlPkyoPGt6dF2TCy33zWtlz9TjXi3jIXpxoTc/md6utDH
eryi6VTciKGPUY2F5iPG/+x7O1vdiytC68Gtp+KurokcnpGa7rIKmcmwdN4RbWgLC592xtb2ZMam
G8X9Q2wpTOxRq15Vy5JWqh6vkMMV156oWrCutrhp9fh26qBwt/k4P4QidzwQBCImVtDnZE6xdtXa
eC7MyE7WQ9KmG8zrbJlZeCN84r5isiUw0veuB2Dac5HqqXADR17KVdBFy8nMqmiX0yzCW5EFnyIs
ghGMMbv9wvFPD9GMIb6SQ9oewILX8H7F9DXvepr3qloeFa0QTNSJ20AbjjtwfHX7CZ+wvFrQt1yh
PwI4mTlmwnqro3vb6cUDiAtJ2khSbeBcI7eFZx19ruqqhefuTLdRW+p+md7teaJPrxExbo8qgsS2
6h0xbbHlYjGTzLwTVuWJ1KO7rgcETX2uaM88m7WjD7czJUxqPs8ExRQHLPdN/NmiFiAAoSudnidR
amIFXcoIcyGNYoayAs/+rIaJRAtzWr553QDeMZ0pg5uYLThSFhVO00CLC6O5349m/jhOE4Ht6Uji
NX62I7cyg/dYZHeqmju06+6pD41qUztgef53Pv5PzsdSOQIJy78/H6/JrMOs8ve/fev/dmFi9Yss
58cP/35Wdu3fuOPad+KgfflxKP6jmWz9pqRwLFPbmvRZmj7u781kfCkk2wC24VisJD/GUfr/pTn8
Vfq/UhtNYI2p/+a87Jofm8nwe6XCX4f+x0Mo5H44L7s0U2mq8B2eOrz2K9oJkbtZ2pAcHzk07KLd
UJkEqJlu5ByJ7Q6tYwG30EMZ39K9kSOPmZ0Cr5FugcGH9cEgnx4fZDUUOUS0SJFrF9setu3IOiIp
FRfSy6xjZ+E9pKeb1C9ZRSAe8y2msDjQGNu+h33mHAavfGJcXwpIXy+VuQQYVRJsoKuxYOIqImm9
Fs0gLrmfM+UpCX93Vn0pvWovCWDDKpwa+kdIxcnpU8eEztSd/9QjosLpW+mkma71pvtwsv0n+P3T
fYN94shcm6EpEHu3uQnRmJenklmxd3J8t/3WegTaoB4HT4Zq3QDAGGYYC3UiH5oFguvS3udjVDxf
nZWUYXMw6eU/mkQQvbpy0uE4Rn/Ajq8+LXSGbwtVAnVUJpofJ2/FJZQ1n79ykfQmDnvduq5jbMyu
zxR8XyEq/JYA4YdRapXyMYbc8aKCmkn4pBr+mjWJ8pyXtv06h/wczzTegC1G3u2Y8WqmCuVjEtBM
pL3tEDbu+BOf2kp5TS9V1UuWmHx2P7NhXvajSaoDmvMzuezRRSEev/IGsosbiDvXSRAPR1X66bGI
Od1h2dXX05kCEDz5lBNOxLrm3/y4oZkZIsRi8/KfZK/vMJqr6ZZb2rbPnJUhDo0aObqZUpnkGxOP
d3xnkISMIWJGCMNaivjTa3Vco828IF6PiaG5nJPBEHOcLaK1XcMN433d5fZwIAggMj83TmupHbx4
g/SYcfkeBT1XwhwK/2nOxnv6aDbst8ghTjYgQ2lhdIpBhfMjY9HaIMQhl4+FxQJEK69XLWGku3Sy
egzYHDfBVuIq5VnEIx/+j15EndYQRA7xrCu3G1gNstFqLp+BhsJPaqsjFrXeus6ABaFpCFsWnyEx
xASD5KvnjhVgfAJ/wq3ZVQTW0oAeaZ9N3OAS8KdcYcMi2Qj9STGfCvK24nVKAZJvB5aosxJ8La/K
ivr74CZMbIxkQP1AZAfvO0ZUu6xynRukzBAFRTHmrJgAzfK3abJ4yWIxuHeDXiezP1Uvvb5FJNmr
Y05f94VOJr+sQ0y399FQbV2yKffzQC+7Ai7ygoU6eHpfwrHhcn3TFnC2/rInepEGzjDh1e65JKMk
/WkK+SrkiySfivTsFE6V5T8p6XPhurJSmJA58zZwTszynJHfzArQX4k+q0jwjWcu3hz13GyTjSPG
JvFC0docACbkmId5fj/C4AyekNUPxqoiurNcJTXQoKzRkBQHJ9h2kV68z/AvD6sxzvk4Zmwd43bi
htZoafg+mCYLzFB8ydt04PoEoKsfBybw+9lc2EEsaaqjG5U+BpWM3HGmKyBA45nfUFaCbjE+CCJM
ereN1G1SD8xmjAbt1rajzN1wIHIPDnqcnZmR0GWjetkoACdQDsqUz6sgCY+7hRjQaAv2iW+YbHLe
0KLYsXJZjhFUrqm6JifK376HlSrqynvQpRai+NQgl0lk/J73iOaUM9km6dgyTDMQj9iPgZKBSJ/u
KxY6aXKcfl5SM6gPaMLCPSc2+eiSd35x0gzcgBcBFn1oAbxZh6lni1T05K+mNGVFYRPmRpFtLx5J
R12qU1i6xN0qaGfRKQdmsU9MyvfeQkW8HkbuUhYH1msLuqTZQvxgTQXkEDKpdBZua9Nm9qs5Yh4H
CYT2pu5ngbh9JpEazTPaRNrUrBfREjyF0b56Gf2Bb0Tu1OISA7p8zHPB+0mIqA62AyhkvokksM34
whp+vQwJSQ1T+C1xZLO6tbxH6bXXxLZIzlbVN4deuGa9e1/zFiUTbJSOz0wwlV7/veuISx8P/hMa
WJfPaeptbxhF3d0N4FemHeU6+1vTduTURkqvR1+nYqHh859gyXEjf2xp9CRi/EfuyFICSt0AH/Ba
EEPMe9CeVMIQtxadmW2WYfUkEIbLC7gAfSH/Lh886wmW+QSNpbabaPe+s5ZlJIBbRV79JGJVFE9j
GM7pZ6Ri7BOZpXcpPPPx3kJY++prTVTS1/mdiHq5xvbyDVE+Tp8KA+TKq039cA5CdmA/W8RlXGw2
sozzg7YSeRWA5CgqRHQj52g+sP2oHGFUCCWGkNayIDDdKRf/nBOySr3kBhMC2jb2s7slyf6emHHm
euusM9Dl5ykzuc7OuUUFPaRVqkVeJd9JaKxsMYS4j5KaQ9WN860s8qcyFM3JDyYYV4xeQSatUcc+
Sss7lphFIL4zn3ikKqvOPGO8W1G4JmlAzaB2Ta3iVS1EdwE3QbZcj4iNgW70KXZrmxDjIvhS0yYw
ZFmDJvXtddNpUU7Cd4DJj8iN8dB1BEhGfXUmF7fJg1szIvTI97vPBaVTVaFKNWh13laYGpPcvQ+k
ZZufZwcoMs+JMneCI2qonF0V9rayHAfFitljl6NbsZGOROHstp1NXVJbyboqJSYogb2Klk6FtshK
NRGP8eHKjYGo9NN4glJLKKLhghlZyaKK5t3sgGE/+CzLhmC+Xk94YFSfO2UtN97UuacWlO2dG081
5COjIixsFJ+oOcprw3SKG/JEvBNKVVavsDiURF65pUFTMfcC+LJKUoIWGlC3164KSRRvDXt6zawy
+TS7+ScrAVJ7lTHquqvTqNiSRzt69M0ArXiDGihhG/9rBGoJG7IvVyCiyIS1sXB4DaCSGfvQwRzg
xs4T1HcGWHiSLSshP1e1ybXXRMl8zfVyviWdV+yWfgx4jsfmNozHT76fVBgr3WbvBuOXIUAaGyfu
17Ce5vvIJrRJZLXcqRTNqOxsSEwml9XxCxCpUz69Jb18NDDVrMTIcMqLo+UuX2Ybz1Wf78rZsPaB
D7G28mNriwj4sfZJAls1DiejbZsTtNAhgt6kac75ZIyqbci54dTnMHkkwt6DzVjlmPq9dVUqtHlc
tIIsq9p+mBy0CVNde1sSotNVwo6l8x7TW6alKMy9k4HC8oaHAEEA1lDAqTKcY9ao+S5keKNQax9A
CDZ7MgY4s87auYpQ8YDCUJMrZuOlDSYaa1XjXy9w3Ps4l5uuKMx7bEgoIees+yQnadCSIfZzZXgu
Pzdydv3aDZnPuUTK5dRNRb1P4q58BsNE8Y3+CdUjGLn0EUUGY8FRGfT4ajQTjnDJQLXIXrXnXYLo
7zgil3k10vx5MmrGPuCw8vXQNO3OcFk2IIlHEwcp0m1ShFHMeWm9ZvNHymXTDw6IlDmi1vxWAQLZ
yk6MDE7NTO9W4jgjzH0NGpNGaVC20zMn4i2n64aTYGwWmzk10y0iS+cxqNlR2Pl1Y66kaW3E0kVF
ALoyxye5aeUMxnxE/XEFAc0Vq0ph0O/ZSLyGa4dw/34Y00xsQ2SfeB/depmS+5jwMrIbIdFlB3dp
h/Abm3+4wyNUbxYaK5vAGFDKhxFW+1UZKtgkTmSwMTWxA2S7H5+MtEUJO2MpB4DTi2jTVB0VCPGW
rtOU13HL9yImf/OpIjbxuDgk0vvNnO6WpVu2fWTyfxM33jkyMz+N4eSxxBWwLOMUw1Gh3ZD2eey/
+TRzr+j9X7BbtJ+NyO/PeGnR/RRw/DgNPOA6NAm+AKa96qlduhNggjn+3NLNM4956pCvZ9RikXiL
yPbZKV/1Nex2oSHVIYVbcBN0PnYDbJeUIQDxvBdCztjUAwKISLYzxpn2ERqWZlF7F3j5gm45s9B/
hohACQpAZtqrFy+CFbyTkKidtYctIty5Y2Dn55pWbL1LS45cG9PGLsLqkT4Rtz1n0KihFaiD5zmI
OIPFsymuq2w+mUR+389yFEAEfajZ9cix3Dc4n/1U8/8+fPp52PSR9kDpbFPYY5FRjLwIev911NRH
QRZXtI8OAXOAZpOXpZo+LxbJjc8MrheIBExAm01Z2FnqrMaUh++fvwGBru0XJRjvwIOAyz9cT/Eu
GKv9POwaI0eUi+zCgz2BaVsRah4S0YYlQV5QLdMh7BAO7GMVR+G5q4IFsBqD4ktYdOLRM3tSakuC
J/77y+IrT9kmx3bHcnUA0M9vij5XAO7ICg8FAe57fMm09Ke45Ew6UBzDAZOcfPp84XBkDGH18hfX
hNbIx2vCy5NahHkJkI31gQ1cgO/uGfNxTeaMUigR9UzSRFt7OVl6eTRDyV7Q96hH6BXGUejjd2Fl
MKsHq67kjQUVDfOAmXZhdOh0BV3VYZF8J6GZGqZQbLR/8Yb/+SbqYaoNOESapis+Xq8BOKiBHzY7
kPGOVRZzObyyyEkZ0zX0z+t1UeXF1pna+jUnjOCeucZ0T/uXDkA5Nfd5Uf9o+/0yVP15XWtS9IdL
6HAGspQ2hinBY/jXO2jYOoWYc8MB4TnHRsdwpvuOltRTS4unXXmGLn9HSXCyJYgBrgbqiwIfQbYX
DY/kddtWugbjyv75pXof3v7EAWKhMx+2AEk7nnBM+2PikzuYFVb+OjqQTMgJNSypvfoVOUoYYDgV
0eB+IPfPs44zIEL6CaqE/zZYcrjvLWCEq2gY/ScTOQy20PdzsUDWtjdiiqjQAliwi8OWMzc5HZzh
da8H9hbfbAO3DUdTF2XjNdOm7tuPojTOx+m+X3QXoJir6R6DAzrFIVmmW32Oe0UoxtpaWg/4vu1W
VEB/fjmkxsl8uBzAoQjhom9gOb71YQOKBCh7SPrGXkU2eyB+nSKCva9LnWLi3bPx+1czSdnGQyEX
mico3nlbc9wvD5PvcLVCJahO7MXI1qjM+Z9cLP6c3AyN1nt7SEkYfauxSejSEIEXxodS8xPWsVsN
QGGGujksc86rk4NK88ZJZzzEHgUBTVMarP+zhv6FNRRVi/zTXvT5tWhf25870L//yB9qDYteMuho
2/RsXFdSoJj4hzFU/mbadCocD1ExQmM2gj/kzGybf3ScgSThtRF0mJT+3sGC/6DI+DOFBr/211WL
QsNHjslzy7GVR2v7wwZdB51HRtbknHNZkTFB81yQuC6ACdTrvqUmqbEPvjsa01yVwaUsZkE1ZpsG
KraFSkY8ZD/MkG37bo00lqnBxuUFTFfobA6g6ChEcFOmP6yVeQPiY7x0P2yXs3SZVBPgC1hy17VZ
7lyx87dvRWDm3nZp4rsM4i+EnjrcVHKZHwxvWbBddMQyrwnCKfBdM5HD5IAdujWviklkNtloCHFX
LlVue8hqr69vwa6nD00d+C9ttih0Y4x9BWOeISHqqGgixMyz/2zQfyh5CfofW8K9ZLyvXNcsOMwX
Oaec1r1BH+C+1K47bgy/HL9ARGTmiapqV/ZUKHETAdrkwIeHsFSR4dFBM8g9XfLsmIAG/uK0dv0s
WyVLKgtOhKXvvWXTfPHMhip0SPP5yB/B9dA76ia2Y/Pg+5hUukT56wllLH9H+fVdnxTEKZnzTDDd
SHTyChkI6WyINxjKkYVERI6g88ojP7/t6So+TQRUHWUzj3tAVhgwOGefGM0ihmbkNxm44Y34EGVJ
/I1VYN8l6TCAiybI5gY6LLQn26EzXk4CZXFXPEaLiwjE69EMLYh3BkCHKDK8Tl5b9iA/G2XWkr5a
S3VTWmG/8SsEG7kLfoe5wnLOOhuWQNyTJUSTtN8aeh43gsXfqVEtBx7+E8DToF6+GFRCO2x/xh7C
4XK0Irm8mbl0j1ErqgeMO8GlN+ryqjTCPt9bmGZvpn5xBgGldbA66SB++P2fKE+tIbo2bAnEcR2b
sAowag2+VTSnpCJLpKBB1o5ZuXG7oOZsjQ4OaZ8A3UhH6d2qa777dv+3j/4nMz32LR0T8e9nemec
9f1bOv+6k77/0B++EFIssPwBqf7DLv/HJM//zaYAYHN1fei04iflm/J/ozLwBckYyoGjarL7/v++
auEHYYwnINOZ+qf+q331122VOsREeufZCOB8nhnyw7bKYS5qvCUIT0RiEeCulHDvRhEurPGi28e1
6xPn9DXBm3esagsuKJGwPgnOQ3eAMDbsVS3qPepm4n9/uoy3P84jPx8nbf28+uWc4kk+HM8fKgJp
CfNjoTS19kxYjucc3QH67A0GaPPGWxw06GySdroSffkQC8uwtnaHJRji6hrhH6VCt3jBtwYV8V0r
bK+mMUqfyf2MBS68gDwi1crii/mSR8BaGlh51bJDDmLQvbITkNbI0j2cFpbTGd6BTO1lY5lp0UV0
g0YLLkxJEkjzKZqHkOG9kScwiOyshnDV0hhAC4AcGj+Zf6I9K7T1JNlOjf/I7h6RFy/6yr4lLqL7
5JcUGCrug55JnTS/a0PEW4Em4CFk7JhqOvBsY9Qj4gMbeIIueJLNMG7GapjwD/cgBEgxyBh8lpZ5
hyZqM9BjWKE4lo9Yr5tTQWfzoas985oDbXKD9d8DwY2QJVoq8a3qw2WvUq89935Wn+irRtthWlzg
1nY8XDlhs1zFsLO8boEACNxU3BPB/Nnycd0ZMTj6jY7OevZEId0Vv6K5NnA73IGBgUHmRnO7BcbT
P7jmkl+glHHC7byJ5DFV2vGO19ZUwETRjrXLiEw5wArOfdR2w31VkXRheFN+W8EvxTVNhwIGIzly
2ouD3+WGInmLrEruahrSj7NJJlERAR6ZdE4Rk61iV72HFwmIEOsWwdwW27c4TCqotnBkjRXtNBDs
JhlIqN5oD+lcJE8nJJHa0OzIdzRP2Mf9E4WFBxhChyoFOl+p0klLpc5cqkeYGsxtDcR9OpNJ6XQm
NZDTFDLx3gG7qbd5DZgA40a3zuah2cr3kKcgGqwduX5QhyqdApXqPCglibfrWFUrRujjPbms48Xn
OXC2x7bfZjpVyqqjbAvwvcBjTELCUnTqPtI5VP17IhXeRZbve1DViCBmXsNfcJ5tfsnamDKem55P
KJU/ilcZJhFwbh17VYfBdQ17bONNU3MAg4bhq9NRWTx1Sc0KkO4f5UBqyKYc1Rytlw64xJ6nLcYe
127J/5N17kqsPFh8ubP+vMlCclRxzAbGoz21mDMsI+uOPqads1/ZLKeJ63gcIA+3KzozDRlZHcpt
M7tP7CU4cNvpdFp9vbFlmRKyZkDXDboh/AqDZ6TllY3N44Ld98onKo1LuNTptY2NbcdUmXABL85J
qmSYASuH88WwR+WlSFWg2XTnFlBx9m0eWMdFyU9+NC5fXb4y22BsrSPJurDVHFj/G8Yo5YWdb3wh
o91Dk+A5JJvk4UJeYxo3KRAdAPkzhs3G/VIErt9vbIBu4IwBlg8XlcOTmwT6ohWxHbSOxdDhs5oJ
1JKU6cNwLEOntGE+4bhbJ4gtwUyScUvodyhvKrvPHpkG46qjLOObPhdtdmN5Kdx2yUwN9exQ4nXn
YDFsKlR2l2LpoWUgl3wrm35+4txTkxSuunI7ZRImlDYFGbX2B7naKhRr05DLiSnbiD62NqY2FTks
U1jy2mpEgGBzDWghuo3lmH6qtCXJ0+akuYnKjenLeMtujHfJbtP0LQk7HE3xu7sJNahzS/84M56B
i+J/okXt30u6JjGTUu2QCqvGaXaWNk4VJLmepciLZ9p/4TrXBiuDSOWDg+cK/xrT91Abscx3T9ak
7VlD4zhbdxyaB1tBEIEGZpu3BKcZR109siTnKReHtmnDW3i9FdHoc5dmME6j9gvhikTGWEDc7H2j
jWOBtpBFtV+Tei+m4brDsMdLitGOcCB7dJ1TtF9gNrQhzR4A8OGa6obv7OfYu4xo3NUusQCO4fMS
oW8uVwDy1A7/ewFnTZLJMGKEY3+Yjok2xwGBE/zBolvxyPTXhOqJbhUOKFHTd3PdgKdlL0KINnwQ
Zqsrs8WIh+MF8daAyO7sLt58bLxIHUAoWZ8tcN94O9B4YepLFI8H3y2sNXNgrk8p0nNCSXAbp+y8
sA1J1Hi3BvaA1PZ0uVcx40gWHwfrZQIHl4bGuHK0txAZn8EHTkAt4EvHg2gntxbFAX9xmeQN0hVu
ZKX9ip1XOVvDwJOsR+yr2R/xYnmm8SXRXsdGquls2bWVrdsqwgtp+8PboP2Rg3ZKMuNyz1nYNG+Z
9lGyNInyA7eFvZKBEFbLWbsuuR5ZBG1bNUcDHwlZqyrCpylaKLfbfjbAsWLu8nUytREDHMfw9eQk
XVdsa20EtTrtCZ3f/aE4VfGKhnmPb5SMTDykXuSOVMmetnm9u0yhpTcvsbaeUu4SSUe8g5UMN4Zp
pfez6TzApSEH7927qqwGs1vBlP66fXe36ur6JkgLrFpdVH6ZtQ2204bYsjOxWhIJwjfaUEnxRdl1
fpPTv/t7TUzLZkIaz/NPW2y9uhVXLVsYXx1twQ0X7cZFJo4zt4YYhv2fQ87Kzsfxtfayr12kYOzM
AgIKXbPqBCfHcNFzewaqbiyu0brPgpGJWlnn9+RHdZdSU3XpDMW48zRql37qCIQAs+m+cbghEkTh
ndWlBFDGeDbsDSYfrD2jxWiY17Vw4JEbswk04xfvW/3V8+sK5eFi+CfsPeTI4LMgX0toSvDwDgxu
NDvYe8cI+5oojMMeuLA/BHLa2u5INDhbykky0iVD5h1K3LwDikFYNJ/lO7Z4UBphDFcNWug72Njk
9gdbX/OOh6Rh4wdFVtQHIpusaTONQQS/H9gjeNBMeQ/TBD+5fEcpW5qq7DUp+2rk62yN0smS6yYi
aBTshZvjlvSmJ2YF9T1uTvdLHXjJvuQs1K3AAMAiFIEG07l1sa/bBgeGEeYMNCOx8ISo3ajfx3kl
biUQyvzkVYTyhL1LvlZhWkzTzdA8Vl6SmeuiRGPSqt4xN1NfR6o7O94scRr8r2r7T6o2qIoO/aN/
X7XdR+W3v//t2GavBQ1FSriYGbyGo/34wT9UmOI3odFnDp5NaiQOmf/ogbniN8+3LPMHUFx7/f/o
gNEbk4IBy3vPCzQ4/+n3yo04Q0Y/7+JLqsH/pmpjpvaxNgJhqkzKGcvifYGJ5r//ZOavmxC4oE8o
gQF3Y5VgPYFZhMyIsbvPxFLaz2M+aLs0G3PSV8+Em2malnuRJfFz63yJ8Ou2Vg7iIi9u8Zs82YGJ
h5+BbrIrrdHbLPDSjg2jV3Zlw93RyGXHbN1LpXHHAGdvk2lsXn2VXzsjYA1jRAFUBZuO4QPCE51d
O/QeEWsERJt9fMkBs69rtypWBJrXODY9MoxtifHEXAibNW8d0SpmleNrOY3s82mDIYAqqOni722G
uzhX4bxluH1x1bQf6SMjhSu+gzC9HsVwT0QzGcpxv0MydN3Pyy3f9LMZ6ijshASuKH6dq45YmHp5
swGFZIN4K13nuZ7bHUSTDFNmpD4DUD3EjcfQzaSfX7bBsioM7yI69ZwO2SuljNiZ+nzepNf6CnR5
r1lE2XekdQi+cJjvVDaDDMtH5AcUAnRkhsdQjfeaY7emqwmDNfPfRvLD9iKyDkhtzmkvy+OiVZvG
2HJhKKRJCDtJLbCZ0unRgUA0VtZzpNJTOGWvTZ28Mg69uBHHrZUD95b9+sQO/b3s5lsr417NqqM0
qhjNW+lpQXq4mjiBasAjOoaSCyUjQpAD5OkrCs9oG6c+QYDGUDLti+dtaOhrGeWvvZjJAQHVvCJS
BzE8r1VZ/AWjXm7H1rztJJTsaDkLD5kc6VXnygUtyiHnu8r4a7aIr9N0OpPObh+80qeEi/mEpTU/
LUEHRqZzAKH7ythQsIwcf8mPxs22kOKXnOCSPTVWHUDCmh5z4jWmuRjXBW1LBveAOhjJbImoeyPw
4zzIMF4nURNf0tp9jifzq1erGzIeERSNguCb7kC9jNRvGh6X2j7EzF9ZqOoQ5twjw/Rwl3dDxyh7
OaPzI9x45H76SqgT8l1/C98BPpzMFece86kIxZsPEQzFKnjWLsxwdg2PddM/WlP2PedBvzYdGK59
Pj2qQEQ8OboKHFGJfhBO+1oQp7V+v+6icMC6Wc9lXRDRaNmXyrZcEDT8nG7PRhOWuVE50BUabSpi
ORpiulRQr76QJOcTExoRPkWAzJ1CD4thPcSFVMPgmv1uONTuPJygXw/HFmPGcRoM4yaN5mxbLxVJ
zUY1EyOVDac8qts15YB6o7r9QqXqXAnKDXC7U4lbcINZuko2fl6rjZsu42vglvSswwoPzz4hle8p
LYKnfALDt1msFux1xoesfeNiFemXRpEWlU4YyiOHolTFm6qbSTm2JojrnOehUcWIFnmmgmdw3PrC
D98WJWYsohSfSgNAFHIk2Eq9/ToVMw2SQpJtYyTRNgOf7bnEl1aL78AgzfsNyKfgVnQ2B+uC5b8k
8q0UeH/aOscANJhrZ5LkjLvQdngXhBUuLMMayiGtFcu7sUyO4JNk0c2p++wazqWX9XgMhua7MTZn
y0lPPz10/kWP6+PQ2UOPj1+fHiPjCnqB+r//tIvDWybWYUzh3g0GvqG+7tA1TpfYrq+XQDh/MTL+
qNnXr0Yf0sTpalrC+zhB8a2xL5zZLYB3ka1WiPQkM+0PhGL1F6/0UeLAK3HOg0rFaFpqus2vn2t0
3UklxHUdZJe++gG7od6OE4Y1xNOsWrhc6Dt2f34t6Yj+2i3Ur+nxAFceLkT++etrhqqg7sfOfphJ
Ht/a7fAIn5xsRoLiRwMKi/68KMHPTcvu9ucv/U8D5vfPi5seWZJAwflxosqoc1yS2SsObd6oTQLh
7XYOcN2xXZyTMkkPpj+9je00AMQfhlNCBbRpqEpWnDzfIgfXTrGc+5B5OIh0Jim5scYstpXeeB4d
tm80C9Ua5iCxA8k1cekITYf7KQ+fTDtieDpZl94jnHUqS39v22X1EoIBY9DB9vDnn/RfLCEGZUDu
KWdM+5+6xTKL/byUVnGIZLuzSvPW9Bck2aAA/+J1GCH+0920BIND18a3gqvl17tJo8qb+I+sVbIR
ji3C7xkm2NbM2IQLx082jMevO2rVu2yYb93OzO8ibaqwlvB7PbAv66NKknKAEHI6k02EQWHsHw3f
uYD62Ece271dxfk6DMl2rSc5PYe2nPd5KCtkJ3N87s2mvS/S6WlqeOyTiWqdutgj18DpEKAX8Xcy
CJ0VcRjcxckr95ORfA/K5ckL+x0WWB7elTqgGzkgeY3XYQ4gAnvImdhoWhL9cksUqcLswe8mZPJL
Q0TV2hWcsf78Qv6LHQY1BoNcYXquxBf063VcIIvVxGMUh2VE9stxYmJnA5vqILFShz9/rQ8TWmBY
PvIdnlOe52LN/ygraoAsuZk1FwgJh3urjU95+Vcb5vs36WftAq+BWFpalv6ThrV+Dz/vmFGddplp
Ypvzh2rXxpNcW8Hypnf6eFHzvmuCExO0g2/Iyxj40dYtshOs1M9tknyFjkT7NB+aFaNkdRgSHuKR
z+5Uzfm1EOH3xRnV1g0InMsU3u/Epj9Nf7W9ymKSqr3qk9fxr53WC4/WHM/rDI05XCLSR2gkVYzi
sM0y9pR7yCc6TTb+bgP+XNVxej1M6Sm1w3ntOQkHVMzyuG+rdVFE8Xowu/uykNHWUsv5L+7Jv/jG
ci8QeRC2azKrl79esEJW3QTHqTgI3OKrIcrJd8MiuZLIK69FxBWIOW5tstm75LbDpKGFLLWI/KZL
WMs0NKA+Fv2O8B/yhNCNbRARPo8JPnu8XahbBucSoG9f94F9iZhvw9NiJ6qQ2GzcZH4y5f+xdybL
cSPZtv2XN8cz9M3gTgKInsFOJEVpAiOZFPrO4ej8698Cq+qaxKwnWd3xrUFZpqUUiEAg3P2cs/fa
05vqaTd5tBwsToeQxrNQaPO+SPWnhYPYpo3Tdm+V0z5op/sEG+YmFzyfdsvC17sjVAG6MESTlMHe
dNRT0Irx8vub9G9+JOwZ6/9o6lO9fbpHU9J5pZywjU/oITniIAqaeDu2TtZfm/zhGzGMv821SFph
F2ZZwzO2evV+/Uo6G6q+Sb71QZh9vTXcvon8OD/F7FSBwfejGh5JtVAg0f5hSp9zAkxW6hoHwKGJ
4WnVQRvSJgIg5CpMzisRtl58ItCNK9iBN6RKIgULOO3PdWNFVtu/ASK6n8vlTGY0mzGPWWIVL/G0
nlInIg6VfukGTMZzY4YcV7ejzP0dOVPXH+WlsmcrAv9MkLMoTi78UdJ2pnHXxpjTSyQOxxn/z0cR
FNdzE00S/1uN+yCTFJL+SsRRHaWeo6YHIRO0uxjNA2t8IITpFivJCbgEMFlviNA+LdH6Dxo4eVBT
6wPZDuPOsEW/XX9G/excN9704CZrAeEUGr+nlljyjtOSHueXGX5q5LX8aeK6n4FH8RNjTn6FofxN
SBlN6FvRLGWXzKJmCWaO4qj4nvN0xGlkk57XOAcsiCcNWJOqVtgFboiNlOWJonhPPg7N7mTkweTX
4U7yUhrO97RnKF8YDpRZYqURL4RrYQRCOdtPnWjOPif7UtrPpsj+tB+7/+bnzVnHgcrtILuz1qi0
n9fDciGHF79Adei95a3ux3tmLtecL7h5jEUYfBQvH6V2A7hgJwNOeh+/+TqVu2XqyWTP+WtdZUWF
rPNtUASRPwrLi0qZYHwx/XobzMNyIJ1Mo0ArCMlJIDIBC0ze8BwGl1Yg+FYJ+yK8SmRrrOWh8qxr
U2ONAVr3NFoct3RhtSGs4yGcE4nX3OdknVAYsh+mFiHVOb7Ro5cPDxJLGyMzJM0+JWkwlAhMhnvb
wbZFs2/eMn2xom5S5yqd8CRWPmwIDRFZs7y5vWp3AjW0R3VwKDL3emQTocgcHiys2+tpXnr/2l//
V1/2J30Zey9ntv9/h+2qGbKeOvz95/aa8Y+/9S9hhP9/0YXB98fDzFeBlfi/22vEEugcW3TH813D
wmLMf/qXyZlUApP1M3A59dIbXtPy/tlgM3nBf+x0JmkyzBv/I8mZ9ek8w8JtodHGZLuiOb2/nWdQ
3U9Dkxni6NAaxgqXa8a9nnbqAr+53TVd7q9nSE9/7TUvfsAvQ/JxVccnTWQk4jFRgxbkGVcNDpk9
pMcxNEcDYKLvF9qD31bM49KWBLJGlwGs/Xy+MWpteGfzM65mDrNPtglSogUnjiEAqVWj25AYmbaP
EaYkERqJLqa9rDR1oL/vfhnqYf5DtuWnjZE7YNtoLxxuwxqguApUfl5dKGkESo+2PTK/nW9h8wT7
ZBmC0JRy/Vy8758ekX9TD39azT6uh8rPorHK4Z4j66/Xww+oz0lRtMdJE9ZmTsrXlTYSZjH34PdX
+qSBXa/kYaMn8BHpi4FC8dcrKUwnqk/dEqxT10cmYxFGs6Rr+1acfSG72d4vaR7f//6i/+bjYcT1
ENzwMGEFXf/7T4fXXAeHjbmtPMLWZlfRVvJbD47KiYbZEcvmP7+ag0QIla9vu6RV/nq1JPCnrK7y
8mjok1Ncapygu9kF03QzlMHD769lfOpHr/cTGAAX8Sw9QFb86WI4YMu0KvTs2KVziccoRQwTdR1g
S18YYJeWdL4Z0MNcTfhiD+RHynab9W7/H39mR6fQAcGLpMpjUfn1M7NNeUs1WPmxGzBzR0zR+shN
4vghcFvIir//0H9/hmjmG1TBnOFgk32WTgnUJ5YUbn5sDaXuGl/0kdT4BZOgVKSEoGdswF5NlMAf
rvv3x4hGA6gJ1CfgA1z9Uw1UJPmUJW6bH+upG5ly821O1jABlc6G/D+7lh04vD7nYp3ywTEoIH69
oXam0V1PgwzDNMJWfHEe1ZIulnOCQ/zx9/fz03r7cS2otNxKsoRtWgy/XiuvGOULjWdILVSrUcM8
7lRm1mhEv7/O507R+pkcWgurH2B9XM1frzO4ZS/cZs6Osc6cm3khA/oNdSvUGU4rX1KCX8CgCtlA
Al8d6lu0C+kfSo5Pz876WelSsdARLmu6+udnZ1yMAl6+5D2MPYJhY+zwJSgtucTWUp2AyKMPca3l
D+v5xy38uXzmsij/+eA4bdhDP5fPY+IyP409UrTJY/wqcrc6caxcrlt0unsOaTWpClozk2a3zAlI
+WlYxuPk1vNfoOQ68dZCfTsVcQ1pdI2VAYDA/6lcu/v9N/Tv3qfDF4NmmNMBc7dPJVLhWPFE70I7
MPpyX5dlsEU4AqXnKyrdyUUwjLphA+XBI4GVcumijyZKIauO4+OAHu5M0Fh8nLGEXQea23s7d0yb
nFywwBv3v3+vf39qfZ27qfuIFX0a1p/eqh7USGvKKTsiUlsKgNn+XCAM6OX299f59KvnifF11hgW
N6C8/EA+rbCZZnJTtD47UlqruyBTWGzgjDhnNMzOl99f6/Ny/nExAo5NdkcHsennEnXxe6e355zl
vBFFlPjxuLIHhhCkbwEbq03Cdp6WszHM3jetqpP93DjyDzd2bSjyS/z1cfUtRP/YpjkU8HY+feZS
kIPDLyM+eMMklqNXmiymMpit9pgQv3SHDF5/dTDQENCOb3aztGme8M+FIBmYodG5p1Y7BcOw3IKk
YnDQd7haw46iIAtNfLeXMu2BLRJLf69KK/4xwr598pdSXWAtUiwEnXC/eB29G7PynfModBbcnpL5
3hkK9wvwBv2Axcm4SomKGyK9zTTcg5O6W5LYGjYlCq4bUN3ypYwX/VXhCLpgVVjUJpjr+Efla057
qqsOflgNjfGgeuzT6A/TgT4SQx/OCA2ZlJuaGu8lJQXyjah263H6qJdnfF9MHRFO/ShHaU9RJYH5
bns/Ty+JxS/bdlhaDDFmr0PK4t30ifMjacjZhLzMsRHBg+4n4ZQFdCyJt7X3k61zGKq9uf/L9wZz
WxPk8c3vJuHfg3jjeePXn6DKa9bZYtsKjSTenrVT7wfvmwIMDIqFxBdv/bs9sk44645F6mG2Vpoe
8viHoLGWC/tM+YRfdLr5uL0xdfTWrFP9rrW6tDg1inCbY2wkrnUyiV+9FCT2oadSaY5882O1YjB5
FlKxQvnGrH2vG8ZVYaPPhh4C91YHYmW4d4vjZ30odD1lModiahA6rSkz0evbNbBxZarxOlOapRdX
wlLuOy97FeSNrLFEYklIpQdjsMH/4nwB4m09+jU20o1mcm8ry8xey6QydwSj2C853jfcgk5Pxkuc
VerOmVCOhbIQ860+dvNNtqDqjzzbyL6XrmRpApT7ZCxkZWyt9Tms1hRtn2FQAqTEl1mkZoMDjFE1
alePJc+SV0l1SaYFdE1M6bVsZD/iN3c0BsZrvCqNuR4hUc4H6DeIkhX5mzxgWyDP7Us6JTpiZZ+n
1yns+VbEEEUPQ0rFACNYY8i8tsoJ/14uiVbmp8Ivt4FC+YZFZr7B19btSJs1Dsw5mm2HqTFctEbc
Jbhbjrov6vOU4I4BeJlFrtnrF8Oq1WmAtHKwPCd+SKS3beyV2e7WxWXhaiGxhphUlLeHB4JBpo5n
gmZyLL1Q6DetXQHzXGBkFoMV6dqsUPGZZmjggNkFMyQikjGRMXBXzacgG2+yBLZNbgS7NAVGCU60
OTEtYuanDRCwqylAA8fHKgtfhLAPStI55bAxe0Yq0rG/CUTbl6TKbgQ4qw2WkjkaFx/CDzitndNl
j27sEjXVt+a5ZJSkD4UTtrKe9kVAnFGhGPKmSncxkNhqkwXpfZ8urwRMvrSDhg5ao7+yuDAbTQRd
R+bNzx0KWbqxVks22eyzqw2t+b2y7BOkFoO2X3ZN9gkgaNt9GMf43NRe8iyxFW1Te5lPaQmIvrXX
M1JlLtduZlmgBPruzqAVSOvKKYhecq8QBy5+u7GrnCF2sS4iSf8Ol7M9LEZDGDDG0Zgk5sTKTwYT
V2MTa4l3NTglb6gpaTYhoDTVo6PgIc1TGQ9b2jNAIaBL3HBQstNoclkvCk8vHwWhoY+YwqcvSwOn
AG1si7O4HdVyKTxlrZGe3s4upP9XXmXiONPMOaZdUHFRTtEXkej3vjNN9960LFtLDcN23X9gSTZQ
nMKs7arbXqK48/illUc0/xwFzIJ4Y7FwFil8FOBF7fY0mbyMpaie6FPF7AgkMHmHNqf0wcaDiIRj
3i5QOmqyabQRh7RmddPr8skrVRcZUzZe250i2jshECKPpEvg5g5TABTLlpSmOi+cWxAa/c71huSr
zJPpbA1zJLN4OuXToEPK96fgO+wkBk5ObfY091knj3Ug0hMIRdj45uT3BzVWPJg5ZwdKhFK7Kxfh
batFPNcQ5nd6Bep0sGv/h7RnQKRubZgPZuV4X+dJBWqvO5kG5Z0+ddwMnMdqsBwtYVvX4BJc4tiR
f1tN04aa7LwDFXRwCGbDpNNuDOK9NX1/2075cuqkdfEqAquCWJAojo32CpFmzRGm9vaDVwZ3ZdzF
aBet2KL4z1ObNoXAHp9pdB9kGZz4UuH8O8CE2YRB2tbaaL+h4O7vPMIgjnNX95HfdGbkuzwCwEoh
/ceJs58Ygu1cKIYEtGb2Y7H0zW0i0f9UsZEfY1qaF+5ghpBmDDvoYfvRcXiwg/qCgVsP4yowb5Ou
dA5O51lXQZKATW6V8yV2OiOq/KnZlzrdwBIT7cuwRs6y0HTh2KOcD33ZiIyUN8ffp2NtlpAAjB6s
QAxWRp+t60H3mxuwcRz7A4tIwLbX8nq7FFpjb7J8LPdlUXvfnMKlidN0yRkUpt9EMelCx0ULlndJ
OX4lrWm4k7Y2+wz9grEPMYSwp0PpEqv2z7mmYsduh9eMAsBoTqWxSH5dsr1MeVXetq4jb3ymnger
69MgzAL/UNFQPjKgoA9rxP65wSF/yQc8b3YyVq9FjRx5S0RY99VOnG6HsKL4EThVFoeth88BQD69
pLwUT17ffq946a3oGrS5gaNMFLqxGl/01s7Jd9B6ImLagbOsb+hMttLaiQhnGs6Al0h3arCz0I/d
FpX5NmlBi0GOkJENBqN+WyNouqCHb149ox5P2FG0yA/YA5E4qv3igMJFyS5vDX3sX3NRsGZ3JbsG
i4AoEhnSse0K51HqQ+31by7sBHuj2/Wc/kg1siEk7DpIQbasKZOk9gN4Vn2ZmWZeZ5MzPOIyGV9t
kfnfEjI7iJUihYTUY135DtveUpUe/uOaUZjm2ssJE0OQbCt3/EqUG7hhettQkcfSgPq1WgGmwgg5
ReEYMhcvkmVHVwNpCORpkH28Kzkf7DrXL+iwS9jAE3sG2vAFXtgwuC6nyyZdUR/dfDCYs5wMUbVD
RDxUw3K2qOQLYAxzCZHAAbMOZrYRg+7Qmh8JuCnpFdSPMtB3QdHwvbEp7C29ladWZcNbS220So/L
qNYq7oLws++xuT7KdJT0S+q1Zo0XVswHV7eg3Tim9aKZrfbDxDt1FfsEGTi1ykOj4WVnew4ejTqD
BDQ44nuMwIvjpB6E2FoeORjHWxm7hKIU3b1rPSWYICCvsLzGZcxDVaFAqOE1+tq9x4Rzk3u1CnHx
7vA4uhtRg1CFL1xtZg4nkeelJNnUpJ751NiQTVcM0py9FqWZ1uCIGPoNKSK9xU0OeD3N3eBO71JZ
wZ5a3g47ZLm7Alp8WFQuhJzKCQ3i1TZAt3YkupIk55vk48Q8zno+G+fFqfaDMgCL88JpM/h7c+mw
VVVLuSeYZybZxkwZxfsJuTjjD61FyNupqgYKMpqnjMbutqebdcqAE4BGoj1gziOQ7VYM+zaV+msh
4QxT47PrcBA6kbhik2mUgQGbJBhrOedXhcGg0wUaZHHgCimqXXyw882Er2+T2rN7cMAShHpF4Fff
tVE5QMIyOQrezgZDU1mCJ/Jl/y6F1mxbrVF7wwVuVXXBd7Fo1U4shE7Klt6BQlpM/M3dYGkvmWvv
GoILOacE14SsnCqt+zZV6mYo4hOE2UfSOy8suTSM4OKeXaF+ALp7YkJ675n1vuU0HdZ5+RLoGTZc
mD9wCYNXEjL7UKE7JR/XcB4BnYqt3pivc2BwsNISFvnUPJYuAj3Ebbsc3tWMwB4dpPuG2p1c+Yqu
NukUVATJNAxflaXe5jE7umCUMFOU2YRubUm+6rhcFTBbvzjZooXxtizArklsNdR27LLneZz7wyBT
8HePuj8OOOs6qC599gW6VApYKChC0Y3Ds2YKfztPOBVHapirYYCphE1n/Zkv+smxMu8Z1mONZLtz
/ahPJ3HMOpf2KONtygkvSOd9MxkcoRk72QzFXXUlR0cTu7Sa7x3TDf7CdUNivYYmdjE2RQDoc2+O
5mSdsZP0WFI6HDxkuor19cyuyF9g6bt43nLMlscEunMAsabAW0FX086RDOSlAacOm/Km4Dx08KzB
064lhOss6rUmR9IJgAEFwkTJWQRM0gcz/uYnRQxpxOUHyFUZMYCGoxAxfQqpiCAryqKEx36IGpYX
+kzrTGNphvjbABlqGyPn3JHk7hANo+brjj3uye/i5aKhQw3NzNO2culc/TrXnGzcymCh7Bg8lqWp
zy10VWt1YmTz+J4rc7rJ3YWAcKNQOyNhWpwWU/wtqTSa3IntGfdG78gtCEMqEewN+mvTTK5zIdd5
LXkDicw0ddr+a1ePHB1KzdX3rYH7g7M9L40UQSPViAId2wMeVbAo1Fcocr67JYyqbPUwoFxtbx1B
yJgx1se6TXJ8a404mkXPRtpb8QnsBU0B7PUXf/DoEayTmo/rja2tbResWMfYtZjZFOS6655dPX/8
kcCvzHvdpexvvDzYM5RVBxLa25e+ktRgszDpEvjWdDMpjj0axSazHlW7CLO5mTjuMT+mstt9NIpb
0mdDcyYmkhRdAOhV1q6enDTYawFvkfEmg3Yl671bOf3XJpN8gCznFVlHFLZWKJtOVhrP1aDzrdeF
znueZnEUTj3fFjPnXaWl+kEVg7rM7bKQ0qjzueyKXjgWM77mkRTrkGzCbs9Rjdp+GEpPRGOxqvUy
RVeE5iWLwcrbjXUQCo09Ot2xAHdQ8fzrSrsKmqR9ofmX7fUip6Poq3MgRA+qvwwkLRmQDaTKJ6rZ
yWKabBBvUr8GLOucm1wxIVMOzatYEdu4PndaVqvdmPMNWIrMoVKU6i4lxZoyaV5xMkNKXIWGPYOm
CGXWXTms96QkIxmPtbrju5pRBozcNpqUIXRRdTFroybnmVYczGF18ZaYdIISSULTgMJzbZ4Aaa8o
xmBcX5DE5i8JONFtkKLEgwVAP98jbXaGBvhMLqSCo2eLo1ev/7WR3C3DRVsTGpa3XEZeiIxOETjM
pzX9OTUcVCsFVpo9UC7jPtU4XhsefVYSeSj4DVIxfij8Aucx52myFC+az1rzQiuxtghQMsdHicj8
KjCm+DRCNH6JUx0ZHAZSgoRTfsKgq5hNTjI+xa3RvBRej9MSJKi1Wfqx1LHllLFxT3HAJ6zxWKNm
SQgYDn08Qfugzswr6hbxVQbr7a30sjgNDbdp7BvzfirQ4378YM2+SP8Cu9RiOcq4NJihEbfwEh8l
LVfy33ytfyFDLUx0OnKy4+8FIivOLL6vAzLMMDUySg/ZvtW6H5CKEfv7fkSmpUu+HVzb/NhnfoHx
sAR0LGpCbsUot0njwu2jBX5pqzH+JibM4KFylYFpzDRuasuNT05p8c4llY8T1SyHe91yaH4wFvUj
Z30KppbWnNM6tBSAnCBE9nHMbqZg4CnxlP6a6HkLyN/XGgxYLb9p8nTjqKE63WFaiL8hma33BDxp
D4qC4IcXt3zgAB8zvgQdYbPntPEJ1yZ0J59QJcwYGAI836Ps8910fEdwZjkhBcb83DfZ/H0efaZQ
PQdyQSu1TbYpxwp2xjYnt60fa+C9yBUyffL/akc7/gGpCfu9A3Buk0zsTHY2dbvF8ZZkQ6idOK7R
1d9y13HqTS+IkwD+R4M7wo3XLP9oP/+v0OGPQgdAsj91z6MX+fJPw9D1S/X+X//nApDp/VeRw8ff
+KfIwQWDY7mO7Vom8wGeP+YH/+Q/4CECbsA4Bh2Yx7mVjv+/TEQe+Hf0mr6HHA1Em47U4l8mIuQP
zorlYYwcMBBA/vAf4B8+DxWYJlAw8zrMosA/rKapnyfSS4CmSC6rgiDGJklU7YXggZ/uxp9n+szy
EHk4ziqw4y2jpPj1EoyQ1sNhoA5jbG0K5W+0BXWuyy39b3HJ/+Aq6wf9abROksqMA4irePX3Xvve
zO/S+YNk4O/36tcP8mk86WWNTenOJQZ1B1piyaJOvf7+U0C+XV/l55GH72MSX/F3Jk8G+sBPt6vH
sZV/4LEcrRZveJT0acuCYG4516qDE5OUCl6H1bMc2KJ7fdjNvTVvwekb+2Uep33WCvFkpsoyQrbx
PBLSuzOdanTIU5+nq0AQqtxAwIwsiR7dGGNCqnWT05dXDfnDsrbSvNzLz0gvaa83NAv8lqRJvycj
1RgPQy5C/P6pzknUcKNC89JL2YJsLLqhIXEZvZsrBo4DeumddXAdzIdI2MHGs6QXvdNc1u9VI6bT
GE01h2BCLLkzUZSyxHJWDFdDUKnHDMVdlLYpQkOve3PNymPWWFlbXwP02nsKiI7ZX9k43h5xhdh3
ExCnvUbPattYIueYQwxLORj2ri98uFBza1x8KvxtbtnzBrH3eG95khdhQ7jykO5vG/K+F/qdvXGJ
Y+A+Dc2BMGmG9C7Ox+ktkMRAjsoCsefGMzFgY871MvU+1W78nLYoOaKKYcEjw0nHIpXReBcCzHzI
GE3+0Fa7SzjnpXzC6+qnyDCkfTeOOi+03mBUHJeGMh1LkawQyi2OG1VtLK+Iw7IQ6NqE5cYkdpBW
1ROmSFSoh7M3167zxH6XPW7faZHDX7maH21lvgckgH2bTWJr7EHLnmVBkpO+0PjFbtARWz3Z7+uJ
ONikU6cOeQc+I2e4h+kuVvJp0Hk9YPxtmM9ecaoCp3/KtMULwdt758ofUnbkKd5ajjD2A5Zfom7M
/JjU1hgFohU7MAX6vkHZTlPIdZMwiJd468+LzkG89JOTQ9P+QDHFBUyFJ7DLCUev/OKQO/n4pWjU
8AUjIX9YBD0PBrmNd2WCeVov4+LEWJvIRK0ZoEIG9o0fcDs3nWXEUUUvNzJZO6/lFOT5MWdMs8PO
CD5pJm8yDgfBaQgzXMJwLtO/5PVQzBsCOZ0bszTyfZok+t6wRfwakzdGKJmpxdfmFNBjJtvCG1Z4
ANJkGn03SyrMaEmAjpLiZp+WVnRXHRDYewPY+tENWvc2hs24x/du3XpGlVxNtvMUVx3nI2AEuLud
UWf6QgPi2AnAxsMwk7tTZGn8KplAboJ2auTG0gZtjx3N/wHO2P9Be0uGPcmUZ0GS3msa6NBlh84m
Dtf39a0G3Zx+cLDej5icowic6V9QlbmT/YgBK02YVRq9sRwqfEJXZZLYD9QOahsvPuExwBSMPYYL
sXcgbTz7ZjzCtnDSOx14AInyuL0ie5g51nvZSKOWLuebURAy1kH2vR6seXoRllVf6iEJbqBfWA8U
AcyUoIRo27kznPMHwx+vkdolrfBv80zUL0vqTHdiIQhjzlN5DawS89nMcbrvAudctFRhRueMIZE1
7pcWLgMZ7Is6cML2RxAKJhfoyHVLN6UZyzuhdK8GEB0XHiYR14mY/ze7MZ70H3bmSuKtyyb90sFS
+8tRbn8wRhahQqv6PY8Gw0uis3ft0vZ72UzE6/Zt1kfsKpAGdLs7l5MLBCJtuvRBceIjYHIseU0n
Tt0oDzzoIzS/Trzb5MGEr3paiqU7MztYbQJx1oW5C6ocE30eHH1ODDu8+C4TwSQ4On1AjUQtQbpP
ou3h02a4NV3I7SFdQsrcQJdbfRFAED6qyrTzlx0mdw2vwgAR39TLIBxjyX2YGyAJJlXSbV2K7pUQ
I8kyNhZ3ZWPT8M51xMmsAt+zLFDbZvS8A4Gc4zvsOLUzUZ2cP2qmqclKH2Anp+O+aIxXuC8MHEvO
7j96RLlPS09sKqIhCt61xDJr1yFxj9oI1UhFM8rx1ioYRWPv09ce/YLjKM+w4u5CuLeNZJ3MrJdk
9kdnhS7MGA6LydndKtfGWiH7r94s+4izL3/UFpa2zYCzXD7KebNPzHu6whx97bR5GrOq2stgqPdU
5PE2U4YOIGpN7upoY+rzethvhhfMK/Loe65fABbJHST3hX7AfFeweIrxOqDpTLWakrwljCBDbQ8U
xNBkEmyYls0HQLQLURo0I46QLUiOovVUnfLeoBbwGlcOa49cHSTUVbo5s6sOQUarwACC8/wxqc3s
tTPzIed0Wr/ee9OaM6DagcsS0xSfZuX3G0NQ0MIX0B7azEXSpc189b4FSbDxaIMMGPb++qgIi7Va
rYTrnGOy9yhSemSMXTKuv37N33MaFUer1YqnKYAeVNcdfYjO1baOLQJmIHQWko/+0brZ9QETEC2n
lzK5dHssg9KpCRjHpPSUbi2x2C9G1ZXbuuUBd+PVVMwTHSLiIvLM1uv3nD38yNy3f+gLVz3xICW3
gKsTTCRD8KXOGeNgHqYSFm2994XlPksOpBhuCXS4KqcaW8xH5WfG2nwrZaHulKaP72Mda4+V18Z0
cGRuRGDM//k9FXKOfyw6b3a2rWmn261xTT9Ee0hIxbolcJfJQgmEBWZ69q0eev8uaMZ5p+mD89Ua
FvvrKDT7K+6A5Zqdyt2lXapFS5ZpEb0Feohx3FxUoon7Bqzg1hRQFcmUn68/7jq5AylqCt+/MdcQ
5bomvVv0+ZnAHwOHHojBeoB+0/Ag7maSfc8eM5RtHeTyWC3S2rbEfNMu0m1+xF6wnAbq6JvYN5Ij
I3/GLh/PMjhwVD6ajcI98O2zItb2Gqt/vGWMkYSGLUeSfp26uNG7vDq6dJafgxjgkYyR1hF2zGYI
Z4OvXyFYJleFjkNHAyyZcOwDZKSmd5SxtiWQPBTLfM2isBzNNq5vPKFUlDXOkNBHaLHwoO1xNmSv
5VtFmBlNN/i0ZYDxdgCMf2MVqbYbLJpf9lDRQ5zg2BreRF9RtPNN5/Vs3V4KS87rGloTs6q8IoKB
GRPNY6RQQiCRHAPBmHIT2z0DMFnWRlh7dfMwoETbDSw4nIEYCJ0N25Q3HW1D2p7uiCqaBs4yGe2p
Q0OyQ+6rLZuuqLWHXtepsP1q5MRs4zgtR7qAeoI7k3F/m0PZWrWZ/ogDD3wJXQijLp90Wq3bqqUz
ZQWZ8fohhrArBtz2NOmvhFTTQAFIbeGqXzVDTI23GepQplzofUTheSd3shd4aYsgotKkVYL3GaFM
BXln3sgRJc+m7i11p7uMQ2DBkDASxvzLg611CVZ8OjtXg9TIUuSP3uaWQWJ8o7r40BPavs90S5H2
ERPW0RFCwye68VLsbzQ/0mtDZWYfDln1xZwhJzC7rreqTTXwcQ3cGMtZzO8LFiH8/3X3xRotxHJF
pp2ZmN0O0PEw5TOHIB7p3e9ghBp2/WwNjMLKfImv+BhFVOoNK6eT9GLn+2LaNrRh9jF5TnT4YnlG
/COQh3W6t+WEmDKocoinTUnPohcRFr1bveHLeKPndzODFd2Z8wTTxjK6IxQec+Op7GFqUhUKKNEH
Vqs9N2IMEaTWUcIcnzmY/6zVqN4hjBJ+AEcgjnyiSjaFxcBB9yUzdqe1t6XX8nmhPNmcqkzXZsVm
RNjGl7ZOk7Ag4n3rZiXKzsYaBxijefo9GUbnUIBjVRvCi8bt7KvmS4sunjCeBEHUpjLTc5q77W1d
F+0zFGuAG+ZSfUPJxTBu9FCIGchkotJvi+MwLupkZkGxJ2J+OGhp4TAYTDr71vaFus0TV3xpiZPc
ogDwmP/NAgOvAmw1eyIOY5Gm+zJQ+W7sCkpyvcxOSW4sNNhl9xoIVZ0NUlfp65ZOIKKJjICJEdEw
F8W5r1853hvfZrf2L0YwSD0UptPcjV2OXx/ux3Qbq6U5yoUuc66l/U76SCLMqtLRyIC0Ahwu+BYj
KEevdmp3UziSGHtjGzK/qx3Z7AYsEd9cwflqMxOkdr1g0vkGBNA7FQDAvsYLqSmbjnzjJ33dIV0D
172e+ulhruvhnGa+fUmrntwTict5lt10Kp1kPE/aUrxJm4gxQDp8uc0g49vRa6u/qp5s3tE1iP7p
8wZ6Wtx6JwN/55WQtNNd/AI0O8faptbtwbQumrQfLbiHW+b7Bn3scUyvG215L0bPfzYbr2aor3xM
v6XaIdbKw3ysFpyYqWKUklZMbAcS4SN3EaxkeZkf8nYkWc31dL5edtvTQlWBjNRSgGv9KOlbFQFs
etBK5lK1xB3FKr+hcQPZPGBuVRjtV2Hl2Ktc+rpMjb0OWBwn4z04jOqBrIvmSqrSPArBBJfzfIU+
Ag5W0fqDdrD6SasOlEuu9r7IEsXIRESqMbj+k9Q6+IktQ02qmAk3ZxY/0g2VV2yK5S1HxfxlNqzm
MYf3+NwO5NLtWw1U1CaLsdHB8Fvj2YuCI42tyfqO6MCpDj96lIVwgU4NYspPozm8J5PPDI/2ztUc
+PXZ4mT7Vrf6/2PvTJrk5K5u/Vccd84bwIEDDO6E7MisvpdqQpQ6+r7n198HvbY/KSu/yiuPPbDD
VkhF0R322XutZ0nAtxbaeiW5nose+l8jlHTXIjlaMRUqLpO+HMiaqMr2mil+cB1TDLmxkcbNxrbB
G9SBRJ9Wx/o97/83glbJy+Wb5ridpUNC8Nv5QPpJd5tgplgbmAuwYTeCDxeQYS3P/LumFMUXAQnD
iJvhFVXUw9yh59pa9F3XCi3XXVzNrOylIla8aukDxmLAn+jD6ntTTZts5UtkPGGnbue+7+gPw2NR
7MLYhaG0LvVE0mRN6g6GL3EMXhzrwRda0A0zU3INTaEEDJ1H65GtDt8TFIqvfmap6zJwXgyS0S7U
UtN3/BQd0XzVPhiR8c1K7fqmh9KCq8Xvt32C+IXrNsVXjjMPu74GRuIQ7rqrgnis6a9wUYRvvVh9
aDxGfQGZsot4YbHcEWZITTWF0tmaCpBQEeq37EGeWZCTm7Gc5aFCYga2pZWbMs39NzL3ZpLMBttT
KhFfLzARgF4Kuxi9prodGwIDgn7I7wHPA6nRlbssy9p9a0/ZnR8p8taq1GAtY6lfa2EvfmgBcb8F
WR2buouCg08K9U1ujuElnkzzwSiRNqFknAka/xzn4CfDpNllLLebvhQlOO5RvfP9ThKfjKq4wC9K
KpxIH1pWXLcb83LjOL26q9PuMehwzo/wDQ8iKDB4D/Vr6OSWFwchXywKwQMLqeJlwukvKeUsUDiI
NkiiTKh/i/xH18Z9hJ+x/CIQ/35u7LZDBRCgNP1SqHGsXmhl51/Ygx+v6ZYMPGyN/tjpyjitiCkz
nesorQOdoMiqGl1RF6W5rfJxZmsW1ozXpzp9zDOHjDFzcnZhtKj5aWE9IoP8Po6IDFU4z8yjRX1Q
5+GrZbJrMFM9W1FUsUmqUBTMGuMzYle0JXLcUxCmHHj/TXKO5XOGogaHO1nnVIXpmnbH10aPmOSq
k4/Mge/rNAxeN8o3iy3IGM+XZq3eUUNJOme0iZTO1r4aTjpcGMRtbWQlaKQkxIYHvub1juL/CKUw
b6Gk63fN6PyoRkN5Dnj1nnTdqsO12RQV87F69CEuaJar5Gaxg2bRgTOt8jUw9N61ESWfMSq874Ji
4LPMJZzA0d7DPCTkyrwnCc8bDPp3vUIzLioLnslqx348O6M0f9fZtZejYf5WbVyI8tjkYo3mSJ1k
1d5UBAxp0Um7UUZOWxqU6frjDu+pQ2E3A/pi6ia+uiNFu0pCDu1HjRML7eBxhJ/jBnGvXantWQjL
scXE5qw0HdsehGmHIx71q7XEVKdUcKi8zrvLJG0TT9bAiXweXrcKxmxHAPL0p01yDqprkJHow5n4
N44OapJwpCtF1HgkGpqujhbNlTUtO/akxhlr0rGNZzk/XmhGGBZ2QUMeXcqExX8uS6X2sikUmMF9
bL9KZcf7RKejmdL+uC0njQ5iOodXXTqOZ46/dOJ/79RzfCGY30hYbPqxDWsKDEDFSdB4dqbQgM85
QVkNTx8/L8tJHB+EiB7VXnxt4GUWh8Qvcw2iWdupdfTaa1tat9YQUkUElvCvU12didAgVr7viNst
CDjZfnzoU8+P0LEqqg7Dm3eJOOQ2jlqgi3ppkkxo0ExSvOKlEUxqK7FfaG1Mdwpbf/PxYU+9+sJQ
qc25szAmGX39esaicWRBJkvtWVUMWivrn8hCnL1goX86ICX+gwcWozDeGmNJsxBHFzioK1VDD8Th
mtZ8rPSKKDh/3FS+pZ5ZZd6ZapYHFmy7brADZ6E5piI5ZHD9fS/l3A1fm5/P5uR330iAH12lSTX8
EuhdpD2rbySA0UyCgfUfPLQC4pQlDYEH9d1LY4kW4qdao8sPjDsTwu5VGbDEfnwPT61y3MJlfKUy
+Dx21xp4UjojY+n5uQr08UJmd6bR1Yy4PHP/Tr2FBsKBhRIkGDEuv8ovL0gykto0QYX2hqEC9DwU
r9IuXj8+nXPHOFrUIrPVJR/q2kNEfTXLemfY2TnH25GBFniOzscOyzlmK/LB3j0cTmwPtd6SG0Xt
ehV0qn7Qi5xBGeGbn0KFFQaJkroEyYN9JkVxj4Hv3Ir2/tUDNGkyQuH9c2hdLNfhl2tpmCXywcKp
vECrUxJBWrkatKS6TJUY5U/p5Os/va4cDziRQx2FF/v43avYVtkTph8vy0cKFDndQRy3zpQS759F
wQyddAVauzpC2aMX3Am0dq6TlODKFg5JU4KbwFNwacXMMj4+nRNH4iRsc4lWwtdkHT0mThNF8zTZ
hcfShmpJaS7EZD2Wdfz88XFO3CYYY7qKYW6pjoxl4f7lNskyS4RTW4U3E2NZp2+EgK3iJF8EV2f4
dPr7byx5D78c6ugbS49KLs4NrEK9Q+M+NwhyHCxoiKPTY8nq8/lpMqnHyL7w63Vl0N1XazQpki0r
RBC93cRMf3d6QxsNNBoN8IzArINpx+WhFSNC8yGcr/yUfSAkQYFYlGkR+6oWtmMbtwerT8froejo
YE/4dle02SCgy2g+c6LGeyYPX3DmeiovgLYA8n6/poDhFOHkHde0CdsXJ8vVa6237ycpo7ds7qxD
R6TuIqj6XON131rJRM9klHuJLygymcxqVZkgJn7KfDZGrQyR+Wf35WAD8qOxBAmr2jSIxGFBCQt7
WSzQYQ6EH9a9bh2UWAGNYhQGGJd5WLctHj2OE69p4VmXiYGWIU7AHI+s12snGECsBOPaoJJwuFo6
fGlC3tUvhJjmZz5aJ5411iUNBQffLEr+o2fNBzJE9TFxXWKluew1R+y566MXxDUi+dEXg/fxw/2+
4BECi7Jh4uCB4HFc8OBJ6PuhzArPsVsw+lGRbSrwy5dSlO3Ot4P2MqT1+kgkwjkw04nXl2pOlcSt
oFnRj19fQD+9EnYyxz04TZ96yKGvFfOeR4zq8fc/PkkEHqxG9Dr4z3HpyFyU/eYEAQoWGVMRDB01
7doO1Wic13vZJJG9ahiwE4+k07T/+OAnzpO6ShBz+DPY69h6boFjou2UAysEpLqrhvwxWLzedjzV
f1wGGMsiRfT1sr0COfj7S0UPqAkwjqYelqOXCX7rWrfJP61TIf74MaXcQDCFMIrdxzu/eEkcCfjE
LkVX0A3rWdJ4FfHNMJhyS+Pp259eQEMVnJiuGRAYzOPPVhClJdGPFadlZsLDzpsXzBCZ6TSpSM4R
Ld6/gByM0obSwGSgffz5qtCGhLLLODPFeAyF8oI97Vs8ikcEgWdqkOVd/n2vwaHYlkpOjTX/GBWX
iTCa4B0nHrbEjaBX6hQkXFtpPxNFgZsn1c9Vo6ePCP8HGdvy0h1/XozSsjEkJ16l9YfEKd+KSXsU
dVKh9pWpG3b6mSjI98++oVJ44ymn6uCIR0+kCW0F962VeErXHaa09wwjuYmkeuYw7wvG5TBsDcUC
mIBW+PuD39sqYDF+tNcr+mIIJxWgHPkifvwcvl8qOYqmUmyAcpDvTPo4ZMY8jrXEqwUdLTo9aEq7
H1Yu7+KqZaBuzysxFWfwde9TmVA3LgsH+naoY+94B3424wAIaSY4Jj72gcBnvnWkVF6NDlP6OWeI
3UxE0rkY5ghnJm+nZOylWrt2rIJ9yhx5O1AWkZNd3SPEhS5QlhQHS1lQLSYEZHHyydGBPOAINM/8
9idvDOAPnjht4bcf3RgkCWHKZCP16E7nm3hy4oMy0uf8+MacfMrQVdJSgu/7ruTMjIrPSFAQzdpa
ZBAUvacm2qNtteeqlhMvLKmm1LasQ5I97O+PmWmlAsxxzkI0lgIhix/uR6mO24/P5tQKRHojbTgo
xTQ73l0zVR+DTkkQD+Fo6S0+UxgA0dQ36Rf0+n9eRbNnRCbKJ2NhJB3vUPG+SwjivKJT4n9brl0d
ybus9l8+PqtTL4/N224hyWVjcIztGJsk12ZiUrw0Mu3bZNIYsfnmN4YtxbYOTPvrkELYoVvYnPlU
nVrzfsZh0jg6semhdaqGwugT4O/6TZsrOCiCbRk/l/H8wHJ95minHni2PYQXkBWAqfRohQWGgIQU
67JXBmWyy6Rp3Q06rsyPL+Y7Xgv8I3VhWOt8jgQy56N11en0sTNpuXt2N6jPUagWWwXFsevHok+Z
zVnDU6zZxaor2v6mmvLk2kwtAYYXTeeMiY3BclyutQqPOf4M9BhdF5/b3Wonr7zFDps3E5bZceFT
+41qDlnG12Y0GBO01ZvWOiQ4CrvZR5b90o10J8iyZ4iRi+g5Gfpm7zvFa4iiY5aL+3LIjD1dJMeV
k1KSM8V5fHwhT7xrzLQpQa0l15n68Pc3OrX4HaKRcnvI52/lrLVbtURM6afoV6a3j4914nJoPzXG
5tKoper+/Vg69AmVLExKe1/7ptJwWGem+kawT+5ZDjBIWuXtmQrjxEunaUzsqGj4Yr0rsfs6nYC9
F5xebH4KowAaB6od5hg1qUi4M5+qeqjWqDF678/PFUaZs3SkKBCPV0qDCFGCHZrCY692jcevpiud
3tGND3C2Bs+TbQZnat9Td5KSjTYAKYYOS9nR1ZVMGxujIqBDhaQ5aUCH81y0dwPQAy+TbKQ/PsMT
3xxOkBpK8GGjWDx6AyGTGmFUcGnHPmByYdTDWq2Kai1QxP4nh3Jwv9uSghFc1++nVlpG1GY5WzTN
KfJbUsxwa1qtvIg6TTuzfJ16RgUv1OJDWDr9R89ojyQun+kMAFbvHqF6fDfN6pGQ0xoKa3VnY2r/
480RCximCwjnOuOT4xdQG5m16c0ML1uf0fhZw33d1euSPsCZA51YmGmpwyEjxQV2nLPcz1+aOOWM
W0/12QKSzPISjOPOnqvHM4+E4GccFfS/HePomXCUOImNBTSMoF8jHSUqDyBqzHu9Aznvp0PDVVSx
Rg11CW0sDp4KEtERCzGr7QhJovnXoYbMIya9xogCTmgawAbc0JFoa4JFjPBOd4JxlU84tPxSzXdZ
gziL3e20Qgbr70PTZkihjpgVtYVmFDO+v5+dDLFVrsHTKLKm3qk9acc/gWM3RCNRHRaLOZygvRsC
MMIdacnTPsUwet2LMLvqlbr37MQhxT5pVlzhZJvRK6rdEKGghziRdOFhLjd+F5qIhZPhsjBEBOUo
7rYfX95Tz6ahQfznORELpfT3Owj6pGonybOJTPitGts3OyxvDKFsRVZgqiX+7+PjnXrDqbkp9mjf
MxA6Op4ZTnlFBk7utRWRLaxjg57shzY/U7y+b/ktxFMGW/QyadM5R4cBOBKKenRyDxH5XVlGNZpB
+2uVPDGEvkKQsupM/TWo8zNbJnH6uHRpuaJsro8LMqcEg1UOJj0Rol8+hSNp1nZtKHcYXdR0g2aG
PU5lZvAIkr5apzkiQaAWLOSV3u9NVP5mPCh7oXbKVmuNfOUjDOWBK3fMO5lgO/EXUyPhbxiRAoKk
CdZOq0l6L9a8DjT/QU/w8duzWbk4Hw2QzzP2vJjfB/RD+R3PB4FHP5PiRix4OLr482w2VySWxhsL
dsFzJUj++/M7LgHQQrmlzSCWCPZf14hIbcwsT+CSAxCbGCC406DuEq3tzzxZp9aiX45zXBj1ZZ+l
BdgrzzaXbDL6DSuycTcfn8ypD6KE1sdcgXkbVNLfT0at9JIogpp0gK6wV9NiWVT1lyIh0jJspjOm
s5MHo1/JnoUQ+ndlr6xZjIjPBfURStJ4ASdA+yG7CfWRaKMzl+/UQiBp+/O1wLL3rvhNp0nIGBWV
V8f1HUA0uYKU8lKk9fc2QrMQyjNXUju1EiwzbzawSAis4znN3JQp15c6LR5TaCKzrh3suR72Or34
dSGU0DNKomTG0hH3keqH3hRgagiKKL+yAzvZOkQwPVlYgrBn+AHIqo/v9MlfjwWRNhL9W+d4YRxG
v1GSkDJnqMrvwgmeQ71/SAU6kv/gOJbNTpHt72KZ+/2JanplCkv0eB470ZJuTvuWT8qwLrr6zIf0
VNm6oG1psSz/ZR29h2JwcHCgvfRaPCNhg8R1yO/qwiRwUbtJi+oxS50zjYpTD/AvhzwuWOPZSNHo
qZmnDOOOINTvjpEibpeHuujP7DnEqed3AXHTiwa3TS/p9+vYDrZRzqOVsczo02sblj9gAsoVKBx7
Rfs2WC18ABJa1XwTVYvXQNEWZWaN6A+00YtBU4XoNKhWnY5jAVcbPqOwrR+C2QH/m6fpisR6ezta
g/1sm6yaAK3IosiUZiRDemltFvoPddCxs8BDGEv1NS66a6Q45YYoze+R3Q9uNolo02WT/lAiuuZj
r5tnnqZTV8FZnLq0OHhujwewaVo2TY4/wZvLeT+3s+a2qvGCefyCnulLG5H08fHje+oWL84shDIW
zdbjy17GWjBVFENeRFgWuriuLrc/6QQiAK7jNosm/eMj/tROHBWEKGZ0TpDXhW3m0Z0OSFNmSppm
nsxmZxUOnXwwQq1f5WIyL8IiTZ/hocEhMFBO/rQL2CEohqybgVMh6dspA2i9M5fhxHWn2Fgs0MDh
2U4cbZQcOdlwUETqgY40NmE9yas8pGyc4qJ5iYFHkzMffjlzId6P+0CaU92w+WHP9G7vG4zmXPo9
b3Qz+0hZRWBsEaSKbePXzQ7msnB5UlBOmmAQiR1fTcxkcF4Y51DE4sRaufjCkWPAzGbQpv/+7qlI
I2TWRhm+5RiMyk9fQyRAX6Ctzs0Lroy1b2PUyFisoJSlNJE1JWOOCk+kvx3EoG6nyQc38ZMv387q
J8rifBcOPFI4ppItoj5zhyT/+4QYmyW73xhyCU8TCsluSt56oaws0tk6a20HF4Rui4dE5OMNry0m
tIkX4SW0O+eQqtZnFSjYmY35qfNnAoYH3Vom9MeNI9ptMeklgvNPk/EBTClaVDlGL5GmhNuPb/qp
QyG8RmuAG53PxlEBwtAJHvnyWQJCGq7Lyl7cfGOZHJwwDV4+PtbP+3b8pi3dX8Hulc/g8fY/V2RK
CGbE5qAHxuOS7T5h9poNbUcsWg9jNdUutEL1b9tRH651XQnu9JZIP0Ok5a7Mwbn8/IX+i284g2/g
5dLZFv8bJfAO33D7Pce7mPZvefT9V4rDP//hv5Jgjb/YCSFw5VVlzeZ//ZviYKt/mUtjiRqd3ZIp
lkfhXxgH/S/+SNLF1ineWeQoHP6JcRDOXzzwdEyBA0NeQHv2JxiHv9vVvz1vjMyZXi+TO4vmz3F1
TSxaA6JFnTzTWiJ0Oo3gCowGA0ks/kjyJMlMmlhlsDezLaLwygF+ip/UWOBQ25m2W7wKU5UHsGra
FFSAY0oCihkVr2sHj0vrwyyTxAdNZCUSszpq7gwQGfia0gA41cjhnmUKykQRDcAsi54uKMwQMeim
jsN5p2h68cxGvj4AHMKuRDuZXdM8P/m6IiLXSK1wUztqGUN3yqqHIKlHdj2EatlrbVQteuRCAqbU
CnYLBasIsaSlA86zQ5fchbkXYSD6rhDh9XWAi3018m8+mROQU2BljnEZZikx6JrVkOhE47XBG2QG
+qZQBvPWsYP0ohdOfBMVYXvVD42y0/x4xpoF09GlYT1S7/kJWGaUuhj6kwDXztC5So3CPs0yB11i
6QNLTU3xRNoB8eSKRX58p4fqIZdBt8lZ/j0dd+ZGd7jyeAG0AyDP7LYFYI3xd87u1DktbmO6Ljeh
bxs6VVSSH9imY5K3IfkmQ2htkaPCY6zt7Cq3CP/YTJbEY1EnJSy/3FRf6FW0l0DoPjVm0D4wrQEO
aUPGQBanxEHpZp2d7PIae86YJjpmAmHvMvhY46qHbnNlFEm0noRKOvCCATIJvb+3JFayjZS+eSDh
V/3RQODaoOy7t/pbeAf5uhmMCgKlemt0HUYv0EHiWlOa7rM2lcFTnYnxpm9ic+VkRMWjvV+ZWaK4
Vgh8ga9MenDS2r90wM/fmWprXCWG/hINBlyJQk0AAXbTNq8C/2HqzGojFXKOBoy9aqG1qySJ43sf
xvANjF1r7WO62Aey2CWxsHGlDsMKbwdgzrnIFsBT4Xux45swBTPAmMPwVfMdhaRj+n0uRY52z0Me
uHAxq30za5k7p47YaLYJhBch5Vrm5l3B07aijLlg3Q7dzK7kGhfVpzmLTJf6WdmGyFkBTdr8lk1o
roKODFWt0yLihkPlEyVZsC/TsLo3AWZcTbBWD5bdVGu8WBOm47Ff0bYNr0Vf8dzw2BIRJyd9V04h
SaXkxK1j1fCTVSk7cwONfryfhtZ0+yAyimAnjWwKtCfbT8doi6F3gH5sarNBKms8hEFo3w+o6oEu
ACm1uwddT8zhwWyokAzXrJJQe9YMnoWNasYRBA9i4Fs79MOX0ZhJQ+hQcYht7hRYllNJtq+t9dG1
g83xxcFloWIUBDS+qn2CazeGVpC9xTg4j/dDoYelmxZzzNnEOFLzXV3QwnvoGZAPD20SdcA5g0CJ
xXUi1D7+jPm7nvP13INZJTjEJEmRAZEzr/tGH1nZsJsEnzONRDQif7UFkqwUGY8nCcXqZpxmDdoi
NDpO32bOHKzTOAd4S8RVmwRkg9rGZyhXQ/vVIuQ+kZ+5Rk7XAwtpi0PU5sKEJOwnaNMw4PvJPlYL
QCxuqOJJe8yTjhBbtUI1TQROrfu8WNq4+e+X+v8rs516nJLsf/9Sr99gnb7941v3j+ui/vbbt/rv
f/rPb7Uj/zKZTSGNwLmCeHFpm/2TuMRsjVwpaKEkmFIC/gx0/9e32vkL7Z9cmkUq2hcEIv/+Vhsm
CCechP+GMf1RrJTxs13wP99qynx0IZS6NG5QbjBuOKr5YTGVjRwt/XLm5Qtm+HDB1IId01W2uc0V
HkZnU2ZEErq9bYJ8RPo8f1YAcGjQGDWv6Uvl0qfO2EwVDFA2kdDLirm5KgJyWWvRHexqsNZG6siL
osuVByjMJf6lQLkgwFRb4OrygTDL8SnGv0keexHzxSsruKJNXK1kA+qBn6dt9aqKcpZOX+ClQ33I
7z3yQgaEq0HMF1l9oPCFsV75d8Nc3YzkGFpcR9fISs2rMOiBebITQrDkQTP8td+RLhcG1bfO1IZ1
F5fNCvlbvKpFPl35dRBshpYg5l79Gioycqu0wUOOvmU7qfO8M2EtYzXWdziQ8hdn6uNNU/LBmlNM
v2N9g4nd2ODNbd9QUYstrF97VZolQvdMcvxsYTyTjb1uc9vxpqaL7i0om+tMY4NZJjqsuGLy3aEs
e3Qn8U09OSq1EHiUDHgM33LSyw0VlUXISGcdRIrpDgu3qC8grieRdRVqDou9yO4dNRtg5lo7J+u8
0oCmCHMTaK6DI91AuL3WfRV0UKyt6Og/m20/rfp2OYkyIZS8Ez5ZnF2wqk1FblK7+5I1zlqMY3Yo
cy26KMkQXAkdw8dsbRWUaFtzxodFGIXiMhOwaJFLz/GdQzsV6spOKMkiXHjPtE8Kl+a4uWmK0naB
lo9b3DmOq2CA3QMljh+tmMZHo9n92rLocTejZm71RpnWzaga2FlJuzXtYDd2uKorIY0N4NfXciyN
i0qx91PuZ0xzRbXumnqA4xHsQtFZiwWUbn2qbJK4eiwa+WyP82WsDxb4FDi1So6GWVPncGeV2dts
xq9ol4xdDKEKO/qw+HVj5VDpzneIwgDZe1B/PBPMAEdXDjwSdh0wG48xJwck6Oq0TuCXQ5IGn7CC
uKFinDb3FdXv62TM2iqpG4jdyZd5MkZ2vXa5iaOYqjknDXJGvOQqKc9CRPLF2gpKwwtnbMVGOI0r
NeXPEq3+BGgnA3pP5Ukbq6fkmaqdZnMHC+EYWxljxPFF/FTrMrjC15pthf0lcBr1gMqyWpkl4HAa
CSR0kgJmQH+PovusT2yIznCWYxLad2Xk1I9qPlL8Wk5yP7OZXTfNfNW0dbq142TY6EBntsA9szX2
HWuT49RxW11RbyNovhuVrtpGa+yQWU2ir8NWUDVbsdxrOh7zKLB7qtFg35q9ftHAxFgrfKSfOhNY
ToetYK0bsQXT2BnW6CUqVzXRzDdmrD5NvgGVWNEkby7QWFqFFiGNtMrqOckfEkVMt37ZqQetbQbT
daQMmbzRC97I0h7WY5uRE5vmyUZMDP/4VbtLC1M/f1EhOTJKd0UirxUj+RL1CKj5bqf7vrICt7N7
wM4z17OcG9OzwpTUeKH+GP2QfuFAI5agAd2NZfug2tEeR4ikIW6xr6jNe8D11WZQRbEJnZFM+GEB
GRkj25PK+dq16X0EfcjXutuUaTIA3giOWqR8R5A2bdOavPDWuowG/n6DkH2QmLpzI8+3FnSQVVY3
5XoiwskNMQZgb4neqiIge8CeHyiFRw8eaeCmZD67g921KxLvJoyThb6u84pHKpD11aRb2y7T35xq
KVmIwMCu3ICy1+EVZJaz6SbFxa0RQ+quvvckDQFLmPxrEwn5Tk017QDrl81JqvcbROmNO7VJuR6c
zPZCod4Uqf6KhukSUli8b8zx2R4aiywW2a7IDpX7To3yR7y2LykZAOuytL7LkNK596N2NQTpo651
F5bR1telDRMblxlZm0V6RRvRpUlxm4Z+vqbos1d+Vf2o605dRw6hGubcFTtGz9HaBzG7qTCkXi4u
nZ0xEs1DkJHjUZdhfg5fHTpdj5MxeQXcj4sZGvSWLCfyRuy0X482R8zn+bHqjegWuMxlrPERGhUf
X9/g8D5rQbqtOwAlamY+lEvom2yr6GKqmj3eLtLReqG4QdvpbhryeQlhPX+m1fQJYlznWZP1reiw
uxO3GG47vR12Yz4q2wDy1cqCWn3Tpv2tGmDMrvCP8YsPVyVIrVVrsjPL/HtAtgWJ4NEWxBitb5Cy
ey1UXjp2NG6ljN8EHBbWwq7b2/1cs9YAzZ58X+LYHaND2JMpGyiscoOtmADKbIjBqS52RFmb28Aa
4GSkpcAZUGq7wIpfhj4y97NiP05tc9EkVe2WSvADI6R1SPPU3yrEWLhGKbUtdlZ7o8HBO9ilSpwH
fAZ3ZlXd1rImoNeeZpF/SWWTt0+oOfwGRzRsPaa+46BEBGNAZ7CL4bklY8jiVcRMHqduxdOX2Teg
PpyhZBOnJ8tLVsQgioVX6QVCdvRTUvefRDdAaCWCZ6oJy97gImb1Zn47w1sDV6z75r0wMkvWn8Hy
5HN+wNbUWM4qxv5uAZshoVcJiWYo67mu/45e+28r7FwrDDUXzff/vcC+eoNk/5b/Xlr//Y/+1QYz
l1jWxSOhoqxAJ8NM418wU+cvBnFY8FCpL5JXuq//rKyXVheTWJLbjWWK/SvMVFh/cT9RGqA7NCwG
Q+JPumDHAxUiX5deG0nnKo6ydzbuXIVNmYUJDNBAM2fC/Iz8EmvD9JQte+sgMM8RQZeO8f8U8jhU
cK8RS8bwht/8vbiSBJSwVWY5eePI5FdVejBXcoh2v9yE279/3j+wyN8yf22b//t/luni0VHYMiw2
bpMpwbs5UWs2KGTMcGTzCvhn0MfqLinYbEeWUW5UZUhdjYprbVSxct8M1vj08eGJQ333C6DY0wFy
GbbOOR8rQrpuAvw8WS0rtExHooDCmfo6hAqIZ+hy1MP6MAKsaHYgQQj0KcmLWfJYIoaGDYaDByJt
KE8KgifQj4QR232Nxpo9D8l20hP+LiCkLFuJVJl7dyzh5AHVa8A9Q5+YfiCySe5FbJNpBJnHCw1w
gL4lqwNi1uoTYL1ptwShRW4ZaBPin4o2v4v2cKZ/OGqP7MPK65owj0eon+NtK8CmDrIp32yaoSrV
Wz/9CBvOqM/T/pkaYNo18Zhf+hr0TiBVtsbOQM8vQ19FCRpN5Wdab/zDYYycywZy9YbhtH/v9ORz
0aIo1WLPpcqzVcDHXlvRzDPETieGDi611YBxhdT0OBUTnOixCG9MICUolBz8lgCVQM1YUX1XpL0I
UFrDK4lbi2gIiUluFmOEJicb1kTU1oek06s7yPP+AXfauJOVlu4rHHcbTbT9c0ykxHMVz/KBu6Nv
MIeR5qYTXdXJsfo6FYTqBhaDv2jIpyc83MXnTp25MxWjB08upFlrANEt2ty5lJoSeVUVTj+Grpye
1Jp/Mql180Jv0L70x8DYg6/SHjvidl7idsgvx6JwLrOMud7aiSsjZkcIyMaV3azixk9Ldm6U6UPe
04Kt9OS+lCHgFwLfIIIW9VfD5/8GCV7ZVQAiNPCI0YG7YnTV15Gt8pOttNNORl26L2xu7mSV1JZd
TNZBI2AdbFRJxG4Jnw0RD1FYFjE8NKD95D7AzUrsUFhdkx9rku4V9N8TdSJfD+YcMjJVZdHQitdo
rPpnlL/zlVP1/Cix1OQZYxxt5IydQSmv/WR52ZXKvFECtcfdzLlII3bc1gmzVQ9ZJ3P7MO+/k/M5
UVDqxk1gcCd8fJSukZfTOiMIIwPV3XFdE0D6VuqYqxEMCbucERg+lCHfv5eqX33FhzFf5UM4PenM
lHZkRMHjqqtkS6pQ+02NpfYYgQZncw3WSFO4tk3AfYy75VIvj2iak84w1Zz9DPIn4DvMnTAkOBVD
4/mvcWp9TgPLP6RN8nmgfUskYp3dBPYPIkQAyUdKJkO0Ipm+DxvzFe5m9UmH3/Ic6Dyb0IeSaKcD
CKOwTl8N3+q/t4ZVkipq8lAucPcx5EbBFmy3fmWUNyVRZzdOO5g33eRrj3nUlJ87Uxav9D54Wi1I
kXTXilcBVOUiBk36MNpLlJlCx2Jl50PxFgBZx/EqKI6dmknAz5OzQ16CpmiU+3Eq83Y9RvF8Ra3T
vJQoUu6notVId1u2iFqrAVxM42wlBzXy2kK3QPL5Y7QDGEjMaSpVblOWdNYSx1d90iKYd8AzLRAq
uqiuWwnjUH9Bh7j0EPufDcWo7ozPEXAi+oy9mHMDx/Gs5Bs8p0N3NVUDTfQhEJ1xD54QUJ0xTk8a
fMxVIRlhuDR0cdBWs9zyHJpss9CnkqM2tixNXX7dFSSeAclyDoaS3LZqo9wVanqvmN01/ZZsC0bJ
vJuJf3BNixSr2gxIw/KviX4hQA+5mxfoc7jP9OSpQcO/6ZY4t86YvkQ22YpG331LQj3bK3nwdeqM
cB+y23JzrSsvi6wfNqnZj4REBe03DfTaJojYRbeVv6Wk1wBX0tjRphpEsGUG+HmC6NqYDQJEnJLu
Rg1RT8b2QUnoBERplc9u6fjVHgvaMpkYSfZRA9PNogR5XpamP4JyJoUPOR0pZI0xrRzj/7F3Xrt5
I9naviI2mMPGj//gy0FWsi3LOiHkIOZiMRd59fsp9ewNS2pYcB9vDDDTM9NufgxVtda73iBuZxFk
W7syonOOke0H2KoT5k0sWNwPrXM2Y9kwMMkhOpgXaVujeTQJIztUAR57smciUE+GvZYOFfYotNuv
iWbXNirzPHlZdBgS66NTxdEOnlF3YYnIKbc2z/57J6fJX3swNBDxLrxDZvA97bPMyJS1JqInY5Jl
OjKHhG0OyJkjC8JgROnrxX5Db9h9d+pp2CdewpnHAR7uMFWj4bDROOfCb25RKliAFEW3Q8CYArAV
BgkKoXoICSdeTU6hzkJpl52yKL5i2FPTmjMX2BN7SGIO4o5wQ3QsQqvRdagQHWjRlk0AE+18cIRy
Z5ubmU2EDqaQdreSrKsPbtnJMwmRWMDapn1EPtRtnDRlVXVbIiKalYB7RCdp0Vn7rfq8TA44nbbx
hI99mMqNMxo1kVb+8ihL04N4Vi2fZC5rnCm76KAWLzpWQzxfZ4UDcM+U5lRU0l37donxkV+At09J
se1cx70JOtiWdawFOEmLKaApw10DKrU1dPjm5Dnzxo2c/D7wExwjzXnaufGMQVk0GrsGQ18049VN
aRmc5fikH7PMIZ4LEfEmMZLoDsNpa18ycNv6Tp3Shal4G02x+6GGBEcM3GTcEpsaXlrNMp903H1J
3meE5W/jt9VPN2kuceIILiKFBcSaoRLhVSUSSvRqafFBMik6SojHzTpL/fZcLrHzdciD2V0F3oRS
3Z7K7pzO5BOucys3f0pMtcqNi0RPbczcHI9L00RrWRntfrBK7+tUDhmQZpHlF26fdN8rJ/cJ0+zc
ETK6JazE+4otlol5UNHhJlcLBFmGEsUuSL3xW51b9bovJ10XyOYG96lyg2+FqLdY1WZnQ2kJOyZ9
ecDnV6VHeq72Imq62kVsDoduBZKS4dUXxt06z2rvarbj7LCkQn6zJSkfpCXOhX43RFjoEinPHc4h
nbeae524iOjq2Jxl/yMkDlFCG4ZNsjOLjgMHIfz8BKWE4JTZiG8lBFzWAEGyF0FsyniTeDo4I80q
4uakd7XgxHpr1FJyu5lDZ15kBW57kKLXFUVeunF9Jb8pOUD0BpBu8L/kdMYhoDn9XXw1mW19Yizd
/ZB42Ycb20u5P6vSxCo1z/aWMtT/qIqGskwXjHi8jm6xyVO7PILdiwuQn+Xgmh2puvXEZtzmSb6q
JAFwm9TrONyjqjZuRRINd5ntJFdJRaUhPF9eJsvzr4iae8fQDr8AI3pTJqL1qcdGf5VFAeVJ1DTW
Ndug+OFIH0KIkeAS9pxW7CdsRKuq5edo+9V9ahnDXZoRz7KyAFoFaWHtvE8qpvGMy7j/YZw2ScJZ
XlNsfUVyXa27WZe/GOl8DXpV4szLLcBxQoNYqfkJz41sr5a4JuA3ixiWTSD+sxdrnEA6Jf5JUfOO
8Mf6px5CR53TLyFRYQeix/hF7tDaBNkx5esPiWE3pxg2oy6HA7Fu8qbFnFqX9w7T/pEX8wBPAP/E
SfCwh957r6GxXtM5NV9U/xKHRHt+zmuPqqF26orElf7gZlT+a9x4vKvA7+1t0mPDDBRF3F3Ek+0T
U10HCQ4EeefhudnXD0ks+DCF05w6Z5zPYpLN/TC47hUG6erzRMX9DmnJeq3h0D9W2xIhf0Go+MZQ
iylWEYywKg4GiOdq7MiTmiULzbTy9MoA391wFPGBWSNfPL7ZGHBwTulM0Poxl9TNAb7U74TXP1MT
X7akTNawD9I/CuLJa1VhgoOeHWVYX1WVQy4i8h1tDzc0F8tkjHtgwHTD1rxsZzhX5IcOVFC5pHkN
IDesZsSPtzm8gRPuIqRpxF79Q2ZlcBP6Cb5/PZkEsdHWzarpvfeEitAK3zSzAWpILQHH8FvrKF5+
iN5gOLKc8QtS+CCu5yCDc9JU0byrCeLlWWJSEKVO8AQGOR7wj092cFce8Sv5gk21g+6CcsnwpmQz
YFLxYWxt9+so8ZgFsivOplk5DzayZ4WrkhTjGTvXkDAxq9iYLvlRmWJBV2wlhyQid8C0UvwTVUW9
WlbRBQUkQWzKmc9IuaZN22BlUOsdxibH4XZMWv+j4QUzseGJibeacF1j5XTssZijUfdOdXkcBjYw
sqKo2WmW6UuSgr9pcfUX0mLNjt2jrtWB3JobgYUBewqOkxsXq/r7CBiPGVcGJ5RUs62tYslInjDT
fADrH/V8PxnT8S5ZDEbs+FyVDwwbC//Ul0swXjTxlPCQMiJuDdX1auslRWquB+nEJVamDnQTkkMg
uXUuA4ZB2Hd1THZBB+xdHAN/KZNjQUkDYUP/DzEFfbwxO3jL6zhD+zwiEQ3tM/PbDiNNR0lOY2r6
1kxzEGiiscZVAj9hq9iEiQMAXt0HimGkMVPk006bGHzRiHSh230xceFdY7fqMdUgxnpdRYSFqZbG
LUxd+W3Oh2LXZn22H0aqK7OY+CLJYus3qfCHuz4rH4KW/pGIbvk1nEon27SzTg7Wzy7Srp6nZeHh
c+gYt1icOkeLg+OmcMZsHyNtFuvQ60vGL2H9qMjRfnRni9rQLm17xbItdk4fttd0ouHF3JgQiSaa
fr8U3RfBfPiLwtj1aCp2o173diKNynVKYvC0dpdSkZdYTsPOWpLqiCk5XYsInBW1U3BTOe1wZ1qE
s5MuVj96XZvt8aKaz9Kie2YksXAC9LXVfbFzAKWmKeUlwYOA37HLbtLHItw4YU9nFLsu3pK1t7BG
4FQR76Is/s/eXJrvtVA8lWohDp3ucOVl7nJAUtKcGASCytlwy1cq0kdoWrFdenOgWVR2cw9bI7yw
JmAWcjOii8SS7SmbA3HhJzw46PfzXjDXX9ehGO9QBdDeT3O2DzUCBGlfXlYF+FCQ0SbDz1+e4O4k
yzYLF/m18KvrUQXyG0mKtNuml1xZwsXZeUoRa7j8Q4WhC2f9q5UbAWKFaCnbdQ0F/mJ2JlB9vVSV
3t/NomBQAljy4DWK9J22ynG2hb6+HcYMZEQ3r5lirLJJmdjcmKLlzdQ5pcjzWSwFwwWN9cznAoEl
cbbtBK7jwCUDWOXuymA+LwlZB2oEXXv+DDGMpJBIBEEcajDmD24C4uF0c3PzjPgIh88HW6Zy7WOo
TtI5XTCzlOxQuhRUJUP4iyH20SppeMBIDB4DDgXBGsCRR6+BvCUjUKKQAEJTmj61IandC8tNrNWc
UIxMOskmTECvTKmK20aiBiRmsYh08ghzi5rkgGbAbD0VPa84mcySgHvuCL6FDYizsATRFwHBxT5s
oKQwiU8fiDSNcj5BMh2saSuITlljSulhqk+aBAWP2QJ8oS+A/gwiiJd9c784LkCZ10/Nd7h49rYz
+/mzwAV6FdtteTQ0uIK5E9saHT0Zjxqp0WGfq5BSg+TlJeOfVNmAPc3CFudYXP4Zv3k+JFUBdivq
1CWi3fhpQsmjXA4MXl9ZUSw1HVrDvz9NwoF30gUaErUV35pWKS5kbRcb3FrCi7DvmvvaAkMjyBNM
DSW7uJhwV7kaXTqtdWL2bO6G3f3Avql+UAnFTgvX8WIK2GfrKeURpl7TfjeJ1MHhthgsrKMqoByf
8rwnLfBCf89Nq7dhPHy6c9mVIJJRFlDzFi1/nEN0Pmcoyz6lGvWmLtGnAA3agxXySbjL0P0YGiIF
UytOroJBAhu1+vvBxxtjbnDI0ud2Yo1+PZe3YQRCivF5cVtNIygSAesbuK32p+ezweqBgIcwSa8C
tnxwJ0DU0fDcK4akHkfFFIUXTUQZ0syF/WlqSc6LKiI//JpK2KUdXqc+M33pY9WfDbxI3ChJ0y5N
cUHkkrjwbIrYSr+DlPLwa4f+V+7apaY4n2CYwmMY7+aJMlkW4HMmM89PRiXYbNnH7glqkF9xkyFw
Eq79+hkShOqHkJ+0g1Mi0oncRcrPjt1Ermlzil1CwN+uqRXFSU+zU7GwsVh2QEHrkkUxm2P9UNpM
7PoJzNjJYlqFnsLZwf9zYwMubzns+Xiet1kV8DRAjuZzW7vJF7r6mRR0u9L9RKdAoVpHXbeANp9l
QNVuLBBR1mM38jBNtrd0ZB0VkcOp5Y+SHs/hWzPM+FZN4GV2qarsKFyvOU2yBETUWyXeRdBuC6e4
ItSKHCwffuKYEHXjNBHnQwpkwppsQafxJ5k/4GJifXKaYPgZiFjte376SlDgOcSO04SQgym/dVVL
ydF0S3nMBYssk1l6Rd7Nwzh6PLUlMJyjHaYslbHgGfQl7E0xTs09VUnurgZFbOUK4+yIumXwsksS
MtlkJ+Jx7+o6poKcx3kzDrzwOcRKprCB1J//6/PCnKucI8Ygvf67N3GmSg6Vo1h6dU1I07yr0jwj
qLdmQWdUlUngsclAu0+u8BdCbbR42fJB+gsd2RTM5KUVT4O71D6ZwTSwz0BxQCi6S+DT7aSrgFk1
tGTSXoY9QAJ3PB2DMsdmGfIgCcjpZtGTmB5AZTt4BEeuCtKlT33c/0fy+3+jyndHlcRy/DKmesPa
/4Dh/+P3dOh+9n33ggoIZY4/+T/hi9FfsPZ9tEUeaJdl/hq+6Pzl4U2K90XIWM2Ft/+/A0vXfp5K
4sZJzKI25vyFCmj9ZTtaUkoT62tPXP9PBpbMRF9M9sj6wxoNLxKLc4Ff96opjpwZ/3xpyEOYlU8p
pf4eA/p4lYWI8n95OtdvZ4j/dCUbOw+cTxh4vaEcllBWXF2uHkJ7QUxnygcparWa4nRY//mVuEaE
rQEdohvqX/JLo5/0Rry0spCY1xYDoa7mVTdWOSrt5e6PLwSQgMGsx+VMrvXyQiMKGih1i4TMVzwV
ZfEUG9lTzn/+m8toniZy+LfDT5wccYT0lKQnnZBRhAwXifCGZKayf/Ho+FbRCuGVxwj9tYVHIs3K
JQNFkpRZtRfKHCg/apsaUOTv3JT/9sMLfeYHKLEdQj9fq0WCsWKGBofjANenYC43386JuiM+506O
5BD//gm+hlv4ykMkGb6PqSIAxmsXQMLia9ZmLQ9AjYB8HCWHnHzxFVzyRzMErcrc1llZM+l2v7/w
P3z0OJRoW+BnsePr5QXRhW4Y9PIA9FB/HPDgX3kRiVi42TrvrK/XTIDnewQSYVdAOcqqfvkxLkM+
zFhVSnzlGgzJmZNuc9uMP/6LG/rlKhrb+GVtaYbFaDDUOxiRIqmtVXdjNYmTaP/do/vlSq92pgke
Vc1AnA+kHOaNr/LHpaYHeH95vTXFBuBCB2XB3fA9BhWv8JhkYOLpUnQdegxIVp7R1ateoTmeHPe+
yQh2AK9h+AEyu/MI114n7Xsuamz7b5YD1lhhyMcZRC4mp/r//+W51nHlhVUtK8R6dr2R5mjAXJKU
Fwuiim3E5H9jRa21I5PQO5itqjeoISLKKVecoGbgDTPRApFxicFwyyzw+zOSHeSxc9SZuLshKJ5m
WNzHZLHGDzLoYugRS+ev7AiYq5b8LWg8qi1Ig82EnnCcQDXVzdxG9pcisOujF+fxw1hRI02V8g5x
QLZmPROVPeUsKbioxGx288CMHdwPELWhvO17HO6GohRbNKTiI7lS7onwm+l7E3PQWL3Pbyeh52bO
3fo8hd2IAiwI03o7u6X5DR6qgW8Xv8eA5P1YISLbFGMvd3WUyCtmifWm9yCsAK3EWlo1lMigGqeP
9j65X7vGZCCXN4D6RiuNdWVyd0vF3lmRSrGGH2HD4WB/S5OMQCZSWAj8UpYmlNZwd/FbObkVlSy+
UPXZMntk5NCw92FUGdDJsY1I0tE7qwQCchLW5Z0/AWo1nSO/Nn5lf4m5d/hpE/CMrNxh4TeNMXaS
gYz6tePMbDfKd2mpDdrJu24i9pC6v7oxjKx/iHk0xD018sof8ifT4p0OxJ58qcLsSXVT/BG9Vn2c
9O6cdl19nks95mipePl8o6hMr/PMV7fYS7tHDpV+DTsl249JCR3e8zMdVTkIQsNx4V65A6PSxJHR
Ve4n4sknUvfSInp27w8lziO2MTEweF55ZUfQKMmW4UXq88iKjIeAxQ0pqZCT11Ujk0/hQgoQ4QBZ
8RCRSbaqmgn5k5fmsAxIH1sIpGv9cp8xqJQfLKCtaOOn8XifxtKItsxMOzjIaMCWlQ9ocUGKw/Il
hG3/iQFT9WQHaX3iHuctMUfxChpWc3BzK7qrWdyfHJKR8zXRIx45SjB0CszR0hE6sQLXbHEnxIDF
5hX0sSo8olVlUq8g6xtYf/nRXdfASZSuuRhrGJERjnBRSMMldSxPOcn0Dpu8ZNwPocgfo8k2dpFg
HWFLDa0oi8Zy342xonSPxvsFJvIeH/MeHyGjtbNdLh1v2S7wh5pV2yXo9nxVWN9wpex+2AtryzWY
PW7Kyes+j0Evvya5652DuWQbB4vzVi2I8Qk+XMYccsqMtVXwJrw0KR6axBYnFScCDBeVUtHmT/RA
EdQh3znxQ6wdQZfzxpg7WqIUBsUlkYvMqZNS52/xhgaH03cgOGmdhoAA5FfHH/OxJZQrlSr9KWTk
HUThA+n5qb9cuNZwL7t53GMwRJJdNPAhLFMoSLzJnjqYUFBOCf3qrHJPnt7PfmiDTdqpj6KxYTiM
34Z0zk6V8EGqYumfOY2Dm3RgUTLvVltQjPHD2LfRFhGF3OEMF69sGRRfQksuZyJfdtUCRJAsSvbr
aiqgjDKnzFZOX/JRsyuq67SE1yKGPLpyqGuZFLLqi6GksxtlDFRNzvLSsrtVUz9Cmefoly73bVf5
Y9YZ4VWILdxjqUhrdMbewgFiAtBwY+ekBr4orL/jhyGCvWGWc70Z8aWCWLqwjJDiwdQVA6EKRlu2
q6Rjz0kJd76x/LYB0y4fPY+Nsm3ZP8ilDG6WjNhOu23nTRw04HGeM4Q3xO61AJDEaRBXwmc4RG2z
L80KBd2cs4nZQ73xJy7dgg0eMq1mJAJh+p5i/CNFKQj/6ogrc+FatVl55Ugi09LJCXkJlbzqGl3a
13Z9Li3Jx0TzO2SrynJxI+LpZDF0+8oH63nedeHJfe2L0PppTuxWcJiJkjYX67KI++wy91SyG2e0
sMFEMbMyjN4jC9rbdcx61gRF2WvPWdgR+1prO/36M4ym6GoJIGujjEWHQoow/rA9O3dpti2KF198
GmUSr0NfiFO8DNVNN7D3GAm7xxSx6Iux4plH9bBzckySEoH+z4lt81tkDf0ZtIeSuB6uwqIrDwgZ
xn2eYhVSRYnxoW+zKydzxnsjz7urWaGyRV/7hUDDCQYNTLhwxogadYZ3WKJsAdFuqiuCXeLrsvga
NATkMQN+qhOdItFnn1nPd+1oJgcb72Bijatm3ZsO1lszNAyORSQqvvvN8OphZQccetpX4mhkaXlH
NB1MY8GOY1YhnCnTktrZEdzn702WjFIsOHgHO9q/aVUg0lpzbos1CRNqOOA54rZ78PaVDRo8rfou
gsM+lyWbWU6f2fCJ5FG1hiBYHMXUmBHpgxCkRUE4y2ZGMdGuoHNnFbPYpjdhiEyNToS1P3eVXZ2m
xqlOddCbiLWYpTEd6waE3HielCBxCh/P8zzZqlo4fMqW/a8Kpvi2AVDH6q/ICXt0s7FKT1MeOQRO
ElE8hieYPbVYxf7gBM6adgCDidVCeMBTN+cpEb9jUf2UHlwfBJXBUQGjw3eco1aDRZ4J5qnY1+dQ
2xes+7bvr4WPIKPNXWI5GaYgGO1l2qL+dgZrZPBsdQ9hYRaoC/ygPxLQw5u0fLAu6nv4FjKYx5Mo
82KTSfObGw4HmedwGGYHQNnD8sH2WV9sHOON5+XGB8sRWvUTVASkuPa8Z53aDlgwWe1WWvYHu8GI
VjXxY5F6xTbAEW37zEMjQde6xzxDXQ6c0YwnEgLvhWsPxjoqneWS5Zp8T8oA0klhdQYouCIqeIIu
73bQ1LZhUD0FScUe5/ps4W5ChULThiR3IkzLQyiRtoeCwQwjo9kb32H8vnUF0UUxMVEeZmj4O7/u
BCW29+QlDcUhrSr3NIxd9VQ7pMKtpn7qzGqVuJRXZVny6NLc6i9Hn+rCKvCfkxalFdy9Rw4vcQpt
RuqzTbvTZRJOKsoy7+zaMFdFm7fAyF207ccGkLpnDHtItCG8g5Sh3rpBFX8kJsR9ROkFVyPi3/ah
YQU3EPbYcuNZYeKXZfnD8z4oBCFC62kp7PfsYd46acCyhiRumpHHFBzL9ZfFebcQsT50ZnkALGT/
tafxA0EeZoDyi7qJPPXscsbyChYiQux9EbX1mQ3QO/dOBWHIit7rnaHMvwRt9O8BtCEXA1d2II6X
vydI7IQ9gd/TVtbdYALrFpwxU5A9inK4jWeO/d93fW+6Ez4Gk27ddS36ExxMXl4Q8o9XJaC7h7Gh
KBUkfnNgU54IkdZnwyXR8/fXe2svpi8YeNqbCNOKN2apAu+FwvULbKURkhords16k3VilBv49Y89
CTHbouNb871wun4+hifkov4+tSdrBwXTWMfEkz4SXTvuFUnhf9prE6KESxWkV1YIz+XV88BzcfIx
gcoOET333jOS+ozM8r01+Aa14CqAFQQlICHGkvBVTzhkwxj7iNIOvkv1iouDgcs5qimkiBT6fkEO
8JxTvTMFG+9//wJsjRb8Sq+gj8cxRGNAQO9vg2Rmq3DHtpywceumJGaMB0/KiOPooRqoTbt68uar
yPCiO+HOd0U0N0+G9BCdzqOXrPsaqwC94bU9GtohdKC1SOo5t2gPFMAMhKGN/WhiK+6PRowD7t+o
y/9h1u9h1palmUS/kddk37E0fhQv4Oq//9B/4OrQ/guBB4sc+QwmU1jX/K+8JjL/ctELRIhOtLTd
9VGJ/I9yPfwLy18EGj6EFhMwmV/xH5cZ18K2RgcRaPiSRUM61v//f9/VfyU/6/+Axt2r//6rEOW1
gTboluU4WruOp5GL9e+rNdEoA9Jv2VlnwfCzb9ZjUmXq0Hp06hAwBE6LdTqTaJsXljFRcxJ7AOEl
lQxyI+k9BtkobAs2aq7rEy/3FxJHSNJw83NiN0ZJvK9gbSFXR0vyy5P+B/xb/7JfVpTNhgwWrW3d
2Dg8to2Xe2jYDRMCx6U9QwRRt1YqjLVHnXQxj4HJMGqmNf39BTkJ3lyS8BN9SIDt+7zNV+cE2mxH
GkOdnH0/uqj7gFzvcuSo32PJmzQIIRqjOVitCcdxwuhGrQd3DNxD5LPx7LyEJORjHKChWS0jkS3a
jQIgw+59dR2KDB56LQY6Lj3jLW2rX/ZuLOozAaJEyQCqcGRbRdz6q6ZtqmXtEZPGXHMSPGvDH9Vt
uVAZ2NbiPfZC1t0qb0IuFYEHJNs2iHXV7+Hes5p8XFvWPm+E6rbvhmGHueP8YfZRsbRITRqAOvb6
1uHsnbHZJseml9ZlGwIkrIMkm1H1Z9GUbEFV1LWZuiUk9zSxP1lQGpZVFmCnsyIHuPmKCYq6Tnzk
h+ADWai22O7Jr/Y4EVzr13aTXqm04hdFs+ccOWVT9blFFoW3a2NAfbMxA+nwL2MqcYnrL24sfjD7
8t5mgJye+rbj+0u6cgHPIoP1dmkFQ2KntNUXGVrKeHDsnieXdaQ7QXyuVX1sJRKh9Uh2GF5APiww
inct55VDwa+z85GCSi0NxCODHNlUE3aA9OpWaH4qvO1Mh3J5jzlb+N0w03SMQ8sfhwdBR9Nk/g0+
q/yjza7hIWWzy1vwXcZd9ynKGHlwF7OqtjxHZ1h7mcNjyYwSIEF5MOQ+ztja0OrpXLUzPotlelr0
Kwn0w4lIeOb9EZB8jhoDcCMreyNYE3M8fUgTwuqN0IRoDkKlDpoVGkL1ySwCHdqZRVgiaaDC9wM8
JOrRLrfoOXBR8RpL85nV/AmmZH/J6UNzVOUxLJoFR9fHJO+9D/Oc+HfGGFiX0yjLa8cpkkcbdOIA
eOyG68wWwaNIivGLdMxcQVLik00nWJbjNPbhOs11QY1XUzGfbOV7cMjqILozsFrub+xsMfyNNwZ8
NmMb8HinrPLbK7NXHsZ9XmIIjCaHxrHIcXfDdHFo213D/g5kyrvLHIqEpzmfB/mVv6zyJ6kmdZtV
JhiDj9nduk74Rjpm9sOa1tX6hDaN11MWRuOvjHji3UIEK8Exg1oiW7VZXEEuWJSFrKd415mG7O67
GF8eykcWgoE4Vh0yW9r+vmD2ffZQYMhVrDoa7jEHNMxjW10zwGgOQ7rM6sIRA48+qAeuAkqVL0RS
dGBzyAt5LkGkicGDR4Er0sJuPxXLYhh3xhAszUVvt0Z7PSu47TuE3Wy/S0Uf9zlzzaq4jcccwiM0
8wY00nGOy6hr+mWueJY0dTxLZU50AVGU8CCYQ7WHuAzR+mGPxOqRDfLE9fOHXCiDF1fDzW83/qgX
Rd9CdlipCZofm3ltf8oGA+UWQ6HUv1c4WNhXeQwhBQKRVdTfA2eyLlM/BOwPy4prGgUOVIcgTtr8
obVaSIQrb0Bo4sRhX3xp2SGsFGnO4rVXdSWEH1LbGHG0DUoU+Fu7wKB0BdszP3VNwDvvy9a6zHvU
cl/CIW6KnxiiYb21cmd8pLaVOdr2VcX5szQwEeABHmNhhxXM59o3zWNqOzTpJFoBsBuYoyMFW+Ck
YJlwKfAwvPfGIQZHtT4GY6KmtVXVw2fEfLhb9F264cPo1s6QpEenjGJ0eqRxr6oM+1LLsWZc1YLK
OwC9+NqUPG+MDByb3mbn0oELLBrkHAs2mfooZWjedZ60105lPhhgLateQCgpZiwKsnRS4cEqCCQv
uzj4qRLSb4XVCsTq/sUwtc28LcpW3ZCjmjx4zii2FYfUhrLPuWXwJh4sF1cKW5jgPcFSIZ3vg/Y6
Sma8WmRBs2gvRfkhk0n52c5xC4jMrt8tRk8PPirc3ltodQye5NVYLtWFB8SwHWCf3bCty4c8GtKP
o1teT4Gp8n3bkMnezERnm9Sd+zGrs49J55efidLokl3bC4QDHGCbsmiWU2lExQ4darYam0lochrw
STY69ScOHXkvvEqmm3zpxC7MzPpL6mMEh+cKjELyVgex9oNBXUpfOasEKGSTEFH/lLVBuynhaB9s
nbQywbK89JIucDdYuYgZOQDlwKZr7RFEtKr3YdnMetLl1McgVfYu8aybPK7l3sQkc0MUuLyHZAX8
g67NPwra4XE7V8FwiW9J/DGSqb83uqXYeQYeugT7LSEOnT6+FmnfnNmw5wPW1PNxMqwIm1m8PGaM
+NY9lNh1M8w5HLrO/zRm4/LDxHLkHIURHhSixcXt9xXKqz6WkoiMEf713FQ6NHsvS6KmrpwwL6FA
qR6XnEJoXHVyOIRcA0wWcUp9xjquPfz+qq8Gpc9X1f6byLPJpiYB5+VV3XhJg3TC+ayBVvQV1SIb
g+xtaozfX+fV7Pf5OpD8ySui2tPMh5fXGdPaH7ooiU8uQDV7qtmyZ2tmqqdiNow/v5ge+/I4Ldgh
r80+LdawkVAEnsIS2LjWDMJnjoCRDdH295d6W8jSlENupRY3ca59PUxvkiiQhjL9k+PP1qXQzDQP
e2qguL4+d9o/+Y+vZ9GHWHwmZGx74avBthVirSNK/NUWlcZ3fx9BgtjrbO0JPdboMiJ+33mcr1pv
3h03p6220bzz8l4X63OVuH3U9u4J3ifVFXHTFD9sqJzAQgFrgsnxp9ZGNfLXJqCy+uOPlEmcx3M2
MRW3PfPVTdfCbUwsEv3TMGQ6WBhym7Km95LU3i4FroIJKDY4TMDpTF5+omVsTyLOOv+UQJ88zBmE
xSB812X6n65CQxl6nuZevJmv+71jN57BvTyzL/yMEQ4k1H/xmXgkTOGCQLejLRFe3kvRMJ6VSMZO
dgylFm9iPopxxowAtxMmOb1U4/JOS/d2/2JPZw/jtsiG4bIvLymyMZ7x8nFPRh379xb0U+ajI6XI
QJbBVsD6tVc+pqjxO1/n250FC2FoM8RMEtH0ZkWQTJeZi/RsFPis7rhmn+x9SDNLDs/694vvH26R
jwN6EzU4dt2vN8sAdS2Xqmw4opqVWFn1eekYUZauRp91B6f0V/P7i/7T/eEfG0Ju86BkOK926BHm
upNGvnUqfagsooK2UJphuqfReXelP6NoL/vyCHQCz3U3iILw7UrTc0+T/YRxaQetNLcqjzyawCxv
cXRqL2tE/UwvZspkNVHXMXybu8uxQcW5Y4bl0lzUTAzRGfzAl9+h6lwEA/iw8OV7QWpvN16kJU6g
OVOwmKzXdDOReVOGdJEvvAIzXWcxRORcGZyXZODxqeURZf3v34T1du3qEDzqSqBIuG6veSlJCV4S
c8adjNCg1lWhQ/9AWDwKyxZ7r3UqY/29Y1l12Qxl8xUy7mJtnCxSt01nN+W+SYal2VElwVZFY5L+
8eEAGg17Eq6aw7t7xjF/4c2YDb4ZY8iqr5aQotvEvc1KmJaTgyoy2L3mezDOm28TYqFeDUA5fKII
xF+u+SbrdNE/L6fRjd3HDh1PvpobwWeq9Hjj94//ny4GbkSaLNmaHAevLgadIiK6K5rxbWO2nQsc
ANAj0eV4pqRL+v3F3rxq7iwkRc8ycchhO3u16jDFtWQXm/MJq10ayyTr+bJYiHSJv7+Q/UoABx2W
7VIXD3AaOdJfV0YlKa/Kl8FEBdGm3bVJDzesjbDrSfghKKU7y3wECXETpAzplDJ5K2XgtGDJ+his
G3WbZgU4gTHRLDHwQ16zBMyQTcMHygL1cnYmObi0501BczwxLrnuBXLr6k83Yl+nRDIm41yDAPq6
FMoEjhBB1XUne2GGPDGlOKPnyfaJOf9x1cWl+AZcRgFAem8mIghB7X5UiBxaKMUIB3Luv6mbaEsE
a312hXoXP9Sn1y8bo8uxBl1S2+Lj5IvZkv5efllaYqkcq2k99+Q3yv1JYOB4at04unsGRPygA9Vp
ltL7XCtlv3MA2K8/EVcTNSFsOlxZzyA95+XF3RKSAVyX/GThe1EtSNVDn0ywGaWsY6/Jdwm/IWks
3M1YM/C9jBLoEMJpk+xg9/hArmw7n2/NoQJFXAqN1zSk1dNYDC1//awVaCsMxdC8W9l10M+G4J80
Zd4hghPEqLgInfrGyzvm/PrzKg0Og/3ct5Y8je0suxUaC3XtTQporIsZ4J4LgCM4FM2Y6BgDxsAf
PNMo2o1pFdXNBNpw2f43e2e23Lh1du0rggvDxnRKcBApUSI1dEt9glKr25injXHvq/8fyE4+2/kT
V85TlXIlcaslkQTw7vWu9SxvMEDoZd6FjmFDHxo46WACBmgUpg8k4Q5Z2qyj3nfHcJMK2d4NBah1
7GZUtW1hPGoO0Do7ke6zIqI/7kgwz0pBpm3GLnMHtG9zAkzi6Hx1VpcAkzXhR6u0fswyKBDFDZKA
Ubi0qxgKEiC9TGrhv/tGh5/Ma5Aose2EtPXQf8qpqO40/1Z3/u/D51TEKC9huc41Xcu1ltalCx6p
7sFAgMFb7a1KLmFxTAJjeWwXXaUXnEJlc1ck3TRceww41RZLD1d3Y1Vt8dhoLCVbOQ5Wt2cFuTwW
lGzfJZ7XFI8YAfofC3tXjcKbu/onAPZRnGVnrVLUXPI2E3LjC/nV3XeXsLZ+ajE3sxu0c3E3rXgD
FA0oFDRwD8Wy91qSmFt0EJSrQacI4UGlPGeHgZC/ERZmjCtrdupjt+Sj8bTAg9RRV2ieWqHJ6r7b
pKXT2w/1PLnDowUfrt8WfFzSC+dVsnqW8oEOYOETx2mSvV9sCe8YkW5rwnKezS3c1QmfoLqeOEjY
/pz5d2KKrfmYEm+Lea6uSOtGlmhaQTv2+rCUnGE3bMtRGdk4L/LZql1Zkjh0+YBRUuLZ90YmeTZ8
zgFo9nz6iO4hNaQeW7gTMXTCvDFCSAB4UjXLr+Gg4wvBXKylnxKcW478ME66WM8it933LE7TeNeP
Pd7s3y4raHprVJ577+xDwXqvKcyUiPMUZVuLlbIF5anYgaPG3BBJz+VT1AVrDiktXV5Xu181cyfv
x+8YlOdpv2BOvPy2moHC/x67zjpIJILZLmh8nJ5WviqxEnl+01KaeUOIFgX+8/HneyMiY4p25d+5
PvuITWFmS74nvW/2t3h9uEyr1mDTUCrBCytAsDn7PLST7NrXHT+IZaKd7NvS7h9rbXXLt3HxHQMc
iO8WxWPQ0I57dpfSevbyvBYQEeNM/QwMNhk7POO2uCqrRQVOFbOxw/U3+xXPY9YAKRR35Ao+K4Jt
DtZMMTj+VwbzAqq7KwfABpsyg5ycb+IYo0DELdzNT6XsUetViShJAq7WAZIEjrNTZZoLUhsK+RAg
kOlxyuffnvj/25P+zZ6UwkubUevf70mfaeT42fc/f/5xUfr7V/1jUcpeE5gxcyAjOX/Z7wxClqQ8
s9hP0s/BU5p//nNJ6ni/gFEwmRptkyELTeOfS1JH/MJ0/Wn+ZiZiDPuvqjiEvz4d//joZs3I8YgV
Pq2QgAj/Kqz52IsNJK6aOGrRW+1hQtvOp7URckYtr9jybrgx2DOavcK6y/pna/WLc/CRK2+6CvET
cFNf7WyXPUrfCe95wVG18zKzhvPh9eQ5pbOrEm95rZalAzJEBOI9TGrraLcmiLfQncGoUKbkx/6P
ESDLcXL65OBmdbIFyN1RT0cxu9bDeFDQZDaoOqLBFbb0exfrXVTWAfUVuWpeBS057zXXyHFcEqLP
mbcfe9/fmsQioynPiFHLOLipVQYpNiXfDqACcM2GI1Tzmlpjd7AnQ5/6CVLiNrE973uMwyzdLFVb
4gWH+X1upBpeCu45d0uuzUfka3tbl/51Gq3wzKa4w/qdJN9KSB2b0CmmG+2P07bI8CDHuSkPLCsh
EmW4KKWjrk3b+EdWe/WeZJVar1vrofZDYp7F1m2W4mIEMfUTMbFIS83BrkzIG4xF5z5J0wHD2gkz
oqRA3IX50h95CBjkfrSFipgawNHqlqdbp6PUyPW2pxvg3HnomTuWp9xY5nl8trJW4KV2/buEVMFB
tBZKe+fA69C9vpIv6M8sdeNNMdrP3lItH4pOgV0/54Ts/aK/ap7ydKF65d4bm2VrtIt6FFnufx/j
JWpr9c2ssv5gtU5+M07Q0B07jL9MpNX3eR57kHe8Qp1HZefnhKaNTRlgJKauZGCTWMHTzdIgwJ4p
5b7zbNo+1qQo0pEN/XUoN5LEwfdA1vOvCbujvV4R1FEXV/hsEeWvQs09GN+8fUnpg3gJFiqpDZId
DoRe1zwbTTHho2c8aQiYpZssJDLfgpSCxhhjgtVFcIpNr35w6OE8l7P1woOXmhg4eB294U1x5XRh
nAJSzw92JcNbwZJ02bT4A2SU0Xrl34zGmKm9BMuOI20URRHpcZlPHmiNvLankBoO6exhOAQ4czvi
0V1jVzdqDChI0SEdz6jsDHk48JlEZj3Z27zjmd1b1bp01tXFMBhCqcPYpGPdnaVnvzdl58d3nVMu
6S3T3FePfcJj1biH2Ags49hno4jtQwliu/A3EyWa4Qfosy7bJVjBHnjS95d+ZMP0kadgSe8yTqyG
4/UvaR2Li6SYS1J5XvjPIu7zHfZMa5eUdXgiUGIDGYp73NOsFFrmOaPiGZSpKYEq7xfyxS5nUSxb
l6aYId3iy2z8U927QW9sK5f00QM3Sl73aiLdHXuwxhj7kth802kHWNKEHHzfKb/yv5rI9Z3cOVSq
XsdBB/GPRGHnXVZvkGWyDbWEIXbm2DzxyXWLDTGMcQa7J6wiWqaSHZ45UK/qY6Q3boAzgMB0mxLn
GDZWvOy/rb1jtifiPCdV+KVSmEEKJGc+KaayEpDJA8Ni3c3LhUSy+KEEZR0HiotYg/uq8zkeGFlI
qN/CBLWr3YJvCS+EczKlhIQPEpbhEcZjXltzhm302zgzFDGjkx2uT3isgDk26iysmwdEVruh9G3s
Ume4LXD+m9ummaBE+4uf7EwgHw/L5C17VzCAs4QBwwZXb4AURK/nM/309q3EFiGJ/crOjHQVzpg6
HHrrQtEBMaFwTSxuvHWLUmARx3rLScdOD7U/BYcmlcWltss7nYSWv5Gk4+6W1E1v47b1Sf8PgoQI
EUEuqikDmDfWI02EBFBOgS9xu7En5FqFpQwuM9tRpk7hsOln5hMHFZp66K62Imd2jY1n1PW9n47N
YzD5HsTCbnpz2TirDTbgW0rvGYg6aW2LRSQHrL2aRb4eAebT4aw+WNl95xkl75FjvP3sx6SBpgz0
h2125hM5pni/cCx8ocCivwoyFDwcarATid8/NENg7EtDmaepNuMPbXvuhTXZtgfhduTWGd+Q7TFf
C9/Ktn0VBm8TkyCxr9huIYl1y62vfX0WOKo3SbeQ0J5V/g2xwTq55LLvRbLsB6MWmwXeSB4NTmq1
m3xyxC5Xsb54YU6LVBEe+rJuX1jWD0flTeNhHe8O7lRhXs8tEOe6N6ArlDBYWVO5+VYudgAzgVs8
EiAOX2opNjPf/2kJBal1i5BDAnb/0qqElLtOix0wRnp3+AX2bV8AjrNmkXJr1OIV7JHkWeiG7fsU
2MOZfbL1cxrthtOSdnaFFVs3HuSbr8DbIO2ETbLluJXs86wFCFQP5X1hzt2XMY+78ygHeXHRJ+4C
36ojcGz5HYAh3P1OOt0XQFig6pTeTamnb10gsjslUvo4m9G8j2PyOWPee0wCK9pkDOiEYO9n3vd4
aYYo48q/uDn4WHDK8j1YcVy9V2ydRQ9XHDMr5aMKvGMV9uG1IAl7a+VF833uk27TLpUJcL5hZ24m
X2Nc9RHoS5PhwfcJJChQSXYB6920jNeljs2dkEl7drPMvHWMPgNYIpNuu5Du2worhRG7WMOLYY9D
sB37pEctYHkQri3a/bR49JJBR4k0jUP46RMbH2YVEOTbmIVnJfxt5hxoh1rhUU7Dtokz991eYEEs
IsVF4VOzyNNNFiEw+clTqf/kyDxIeOThYEvS595TbXb9HFr/N9//zXxvk/pj7v738/2D/Jk0f3ZB
/vYlvw/3eOB+YdnB3Q+/HlLlavD9fcBHdv/F9egIZc3Edu5PLkiPrr3VA4nHzzdp4eNY8H8uSKy8
67r7U8JjKP9vXJDMqn8e8FfCAIs7KI+rOka741+E4aIfMZiNYXbJ4XLkYeRYJsUSMim8hzBuBYMS
m5P+0MAvoQokpiaSspgp86IiRuZa7ilP4Y7lF2v98oA44jymQWmUy1c3IHlqQmGh9KCd6uIm0bU5
X4ayM38wUs0m3Q99nQWRtNLAxL9iNcw4DRz+YIL+J5JdBdzjtNIyfnUgmzSbsO+C74a9Gnw8FmR+
ITqcLomG7++Xj/i34wMPT711wtJ8KIqsWbtgvXHcdLZkfNRlKzn9OsJ48U3je7B4PEpdRt2azPW9
l07ZMdM6v1vgxhz9yR2/zTl4KUE5n7fhlpA+Svh1cJmbRV2mUcchVI25YtZo+Y03waiHAEJx2SLx
pOltF+NRnDI8zMnsfc/whL30k5fm9wBgDFbNrf+QSZMQhsoWmkVKb2WE+yne/zhcwmkDDihTT747
DPWWd0K9xorwi2GGBAkVQb0nli1xuKGxhRo1MnXTMfPi9FbPy/IqMnqFD55YzGPCBLoD4QpgGMpe
RRoICgAeAixkX1HYJCj5Lqcsnhj9yehrkyiji2IUVbEmw4b3cKTyQfCRyGF9k9Fa0l5vQWT2WKag
O70No+q8C7+JbUY2uapli3CxbDNzdHa9uU41Rp7+6ksqZcjHFjd9Jsb9nDi437qMSFCT+tdOiwVT
KHvWrY1dkbszdUyqoXrDrDrrij0PpNJUeadY+DCSpXS9H3MLnJaWpvGeZipNcZNqwOVvEtKWZJtr
o72jyC9XZ7MmXtGe7ELMQUvspQalveOFoBaigmndXkAxpc1R15klsF7h8aQgjZOH3IxVL+7oSgQ+
tUlr+tKLTWsBed0SHcycKzd23ittTf5T1dbElnxjCdsvhJn8jl6RHlItm0fC0WbKQEfpkd+j3HFE
O619QJDI2yT9UXU+xJm89Jm3y0BVxt3kgiKEtL4096QIs7uJWe3Wi+v5HcqpB52ln+nKYkGkjkui
KOajmqWWNP14JtXoNKc0N+z+SsYsC+RtNOuVU2nKyt/XSZYhlim6hNJuWrsnZVxxZXOKJc/YqmzY
yrwZ56iNASfcaZ2NHald4URNyru5bclsWxEkYqk3uVGHyQVHQwZItRor/4xCO9+XvWseZOGP0Lud
hHY5hu0pyn1W9KXhZ/cGdSvTfmKUTfGlmZ7cVmUwv9pZ3xyGcOmSE5TSR70Mub6Go/Fh6LDmmjI8
on+0hyn3fmjoBt0PHU/8fTJyql/gA4pNoMb0WevApqglbmV94P/EGRPSCTzccCdSTwJcUHOkKBU1
OitLbIylScbj+Blsd5pW/job4sUd2Xs7GUnMp6mwmdhnygRxz5IQ2gatYd06fW+edZzbV6hRaxhN
hDlIzYS7mctpDFNblx/04gSnHFZXsQ1mY1nuPg0XvtPX6O6tLA4BVNpdaSXrIMp71eyhROdbWwvn
arQQmfbOmIK7DXP7tvFqwvlBjnPSyNrVjbvqq60W2dbE8cv7XIgk/y47P3/PzcF4cWQ5vfXmMskd
jCbBtSYWkKw5o1plecZwRKgQUekwSu28tE/kLX9AjBuLYnTkRxtpm0hIgOBOfMxwbXb1EBdb2pxU
KSixQdxGiPVMlEhPJutkT8uY0Uk6ieKhmpNh04CVhElctyOZPKxYz2wInC/TrL8KPsJ4/j59ySH8
uxsvmP0rJDBrmwyx2g522h39sPbNHUQkUO8G4KOoWb2tddyLe9B648SwRTPDeZZNc6bR2csPQdc4
r92wvLLb5Nw8cIS2tlaG6zOaJnPoNyieaLGQxa17raz+scobjuENz6/kSp1GLFl5i1JpdVM5/uC7
OaHSGL8Vfr85uBdB8XsM6n/z1N/NU+sW7j/NU+es79f/tG32R8UUkWn9un8opoREED5ZWCAGwhv6
Y7QEMfUTgLSOTP/obPm/6ckxfyE7gv8rtLGdMfcE/8305AV/mZ44S7nMdmQEPYc+NPOvm+7Mzzq3
4MB05BOlz34CLhEWHssL+ovJwA8A5IZuLQwh1cCB3oIZJ6jZo4KjEY160cDEmWGSlSpNXRg4wNBS
rH+K1UstM4BlPO9YSbeFpBKsz7NR38aZr2jh7Vsb5N9Aq4MPDpSfkq2PSsVS3H82NcCJZp/YZYhJ
MqUkmM+34z1ioPcjmQNGC2b0ic9ugnYthIC3Hp8ad2FP4tUQ/vgxgazGc92+O2Gt9/j4YKABDzgq
bJ3WhrI3AxZNSS/uKJ8sMtZoXUs6Wxtl4IX7MXH756Qd+ob9xZziJNtVY7LIfIP06L6lZkhIekXp
8WxrBocV6YZutna+dLY/phs/CebkXodGGuybAlHlcU5Mj018UXVikyXIznu7n2jAMlIyREeeMvzJ
BF6k/7pQIVwfvM7EdwAd1t1wQpJFFFs9xn/rt4MVNQef56zKi02OXV2dfK+0Sh4mXzW7BlRiRj+a
om/LSrrgFVVuMHa1NS87FoPIH57eDvyvdUcKwy3vpns/yM0+KszEuSnZRJPIB70yx/AoZHnF9Foe
KlmZsM8DFm7hvpUTIt6EJ+lWVvO+E1176XDB84Fpffjca/mwocL4yvFueSlat3g1U1Vs/LJOI4eA
QsSk7f406iV/xOsAq4RnJ6WGRrhnUMmOA7TgN2a0YgMBk7ijL+sjatFwEjE5SMsqH1NSy9dpwbCM
IzHxIwLetIrM3qlv6uMSqmcIkxNTRRj2390VC1mBet0uYAOPReIBd5mH6hZnU0/7iagigivlSzPB
o+wMKz0kSxN+eKD3OafGMr9MhB7ek4mUcESEyrynJU2n6ECWcQKmylcpszY5o8MTnjvYWo5dPudG
a795QJSTCAbxRwaY44sXcFEJYDp70OfimBTVBItrgQ3rzD/juA/eNTiMXUiHr6KwJKE+U1PorVn8
WeksNkU7304idR9K9LW9M2mC2h454RvJyvBITMI700hgvS32CETfrylIsOfhGOYFcEyhQlJNTf/c
k4N6QJVqbgqncm5pMlnuyRfomypp3SthauseHkn+2tVp/sY7Wh6WZXRux0aXN2NdwyHWovxowRTE
EU2h/imTjr507jDdVRSVbasMdukmbgP/UeUDK0HDcLit0JhzDljHXENteqs+z2VPVygbgDbIsrWb
23kYg7G/m6STfWXZDR3RUbN5bospOw9p0T2PxTg/ZZnXnsiy1DuD1p+3RqgcAoE33A5uExq7ZfTz
k4lmZe+tKq0uOEtjou/LfBi0meCeQCGS3eT+6k4AJbB+qK9LDl4zCY1jXbQVJOD4TEAEjvGYmps5
JPhi1cnRDttb5ZoqikNn0xZiZJnDCskp6vLG5Lm9qd0WMpHVg9zOavrBU3OhJMnrvgMIH2/Nbs72
pSC479VivuaNS5lBEaibRo7OFfOkeh1hvHyQ85quvCDxw8K+/qv2lbViWKot1wlaSrXkND6I/NCK
3GNpg1D/0maswXnbuVoMqkJDv2h/OIY3HHRQLf1miU1nt3gLPaGVHC6+hY8tmtj20+8zpcBYXftX
bachxYak2vgok/kPyXABl53OgJAu7TSE93ZjJ6/0ipUH6iS6PVxsFsUgMc2zlxXmORyKkOm4sq9q
mUYeFL0iZ9es8JNyeSi7sUWR40LFxJvAJ4DqW0XxPCzHDLPEqW3ARuPZBlczOvV57IYNYgS3Gjge
JORYDdudsJ48Vbl2xIwYR33nqQ8SSovklw6Q98Y+z2964C7fC8/foYYWJ54lWEJZOnzLcWYfme3x
4HGyfLZk3j8mzEn3OGTIUUDURo5TRffS12N4v7gInhPUkvcW3Y4nmjU/ltnaeMvV49/V86x+AIrO
VYSVAyZM7c4nI6mmQ9xb0z3QFucEPXpNRXTdlxnWyWVxVbxV9EYcHM7KV55s7ZsXjs33YKj9XxWq
Q7nxhp55P0x+zMWSr8jScBNDfpmR7W/V0rtbiIpDZDT8nFFo9MYxsApqvM2+nN5bABol+TPSfwD0
DTbpqei+xFRo7hqfBEvgVlkcuV5e/FoLXCJ9OHVfg6T2vB1t5dV3J0mCAx2Y8Xm04uB2CmogDIuW
xzQMCHYXkDyUzfMNLRw1dBAmiKSg6s8FR7TdGHAk7BoDjsiAGyAXhXs/lz5BvKkevwaoTZBrwqmP
eqqfqM9y5vHaJn1wp41Q/TSdsRxXeg6Pa/hbyW05D8ZzmrreG+QDbj0UiosNLUI5VVLz0ALM0HG8
g3vN7qConfvMZOVIyajaFkGprE0eu8HBH5rPz8ScwdkIDdKSVtpEUDuC9wITL/K4805OoDkbSe0+
BUnSY4ZYnLt5CAW3QWVfsBiZEQUD5/UNJB/hWAdWtLBH6myt0bLPAFvyY2KTPJdpTcA3sZ0XPxim
Hd3z5b7rWEoZ7HmIcWGrwbFlE6rJ+q3ROC2BSbO/+pTQfAyppFnaGlq9HecpfLLcvN3X+EX3Jq6P
Z1BjqYgqoxWXIu6gttrTEl7LhDIezHVNNJvOXUBXKG97JcxzZ1rnQXjLKRxsRILM6H6CtbHZ6qk5
vImHzr8h+dpGfdmrqI5Vf2kRlS40lXY3MN3sm4WenwhCqxHNsw71Ibak/5VZwH5enDBX5N2A8QeV
Mb5V9Mjt46J9dbvS3xl5eHVsCOf8fubA3AHCDBzInCWbfMihoLTSOHq13RNDFZ6MeWh3+iNrJYW2
Pf0kJ3tkd9bweFNFAJY3Ef2+yguXAlsIwFbGw3oEh5zv50D6+dbpNPMHOtd471B/sAVZ9YUC1OqB
5CK6SKxNceB5V+8nsB3wtsDSGpnl39gQgx98y8d9xJbmjQHN60kFBQwgKr4Z2zyOEpYV9sa3pFUc
3TKxIj7ZxKeadkojKZbcRb+m7BvbErkuo5gfWd+mm1k789EzFakviLtcJ9g5+XCE/g8G33RH3N8+
FBQ/nYlZMEwvTKo1jHlzfprMMnkxi6Z8ETYzIAscLSKXmpIHGqjDW114TCuJGx8RgUZYIyzhSSuz
6gLDN8VHwAhSbwmd5ad8CMOOfJaVjYyYYXNTdag1Px0gbz3rugLPcdBuqPW4iyeKKvDSyJNbpt2V
7ZlzFkKq+3BdQYXFp+bXLae0nvUuYfB/1V5wm+N9YMtFWbid3ePAtvgtxalicfSN8kObfXVZsp/2
8OD5FRkAFrpHZfj1ZppTZ9uNII9bR7/LlJor37gGrQCNDVB5WxIfpnkAaHYz1PPBdAz8A58rz9a+
zUqr2pV58sLb4uwpPxQR+49x65QMN0aZgfHOnHPvijerR29bpoHmoqIot0URSMp8Sl6Yag6B2isK
fR2n3eCrqk9J2jn7egz2aVKrE42KD6kS9hdHEuyL0K6qiN243KOK25E2FjLHBQqSbhTqgKiIhgDS
0Gwx35RhL4c806hxYNLC2PUf0GWLqPVqXGl8/N6N3t+Rco6fSWx7Ny172ZNrI8KkVZltp2QWkWbL
f2v0Kfpt6xNQ6wcd4T92ES5Y7bbNkNzXpI33YZGrBzbM5TYPyl2mh4pzQiuHCAdx/zd+3r9aXgEb
2PSDfnp6vIDz4Z9dp2ksVJmN9DfnVc+xzljoo5M64C7t0jLxJMy6+2iZpWoe2eCl/3Bk/v8AAjjf
/sm0s35zz7TtNcGC/L6SHP7ot9VZLT2l2+xoLTQQ6lxC2c7KFDmXAu7//K3+YvXmAMx5BiLqahFy
/zXClXVZ7rF+41u1NsVDXCOK5KxKmp//+fv8Czln/UZYlkMO/ZiKvL+2tBSNUgJlMTmObaz2RC3E
0Rs/2wCz4dLJAkP7FKZmxptevbcr2Ia7ChB3I07Xw3Wc8tP95x/pX99idjr497FurfkuH33ij6/y
aA5BOnDKwONZ6zMxY3Vw8jXxL8oQR7OZpPID1hvvM76i0+f3/p9+9Pf60frJ+Pf7uFU/arBe/0U8
Wr/oH+JR+Av0JTZobOq5Rv+5jgvdX6hPYunGp/if0pEwf4FYZXExAUnjelr/nt8XcZjwSGLaCASW
Zf7XTjt0qz9ftJjjeXZxEZFqI3rp/jVBJy0v70ZsPifsR6xbALF507ARnyaH1hPTm5lUPqgCt3nM
WlXf65kjRxcQ+Y/qcMx31uqbyIdCq520l+Ih/TRWYJyggA+zxRJmzgmsoLXBr4AVww1I4HBdhFg0
YtY8QFvxbUzl3NyZn2aOBlsHYLDi4jdOcKjMMD3EePAO4tMIklQGLUncyg46S+WxWB0jY8+YriFM
G+TGcbhT44G7xF+a+VtBwxfPTMyDkZOO8PQMe7ihzI3ScbrIZ2gQ83Icze9FoZt3vyiDsy6cmNlw
CQYe/1hX5tXEUsSL9zDHCy3clseWL1rbgY4rje2mkLbxMfNg/9VvM5iNeR0cYeGyvl3suKNTprUu
WdqOoDgd+SgQdk+YnLB7KZ4K7Gdy+ycWODPKXXbstA84kAgBQNwnZp3c9q02PjhhQyGCsodRWnf1
UWXd64Tw8igZ2ujZLfyXtB2GpzAc8BrQ/yu/r7SJV2lwc4pGV6gNekY+Yk1mYxHDAJ073jRMKBkn
BTcs/Ih0g3zvcNKPiB7zV+7yNi9yXX4vM/YYoc6GvcUJ7EObY3mXmfLB0Il7KuTQnmSs9S1NtOw8
Xb/f+7TM2lvpZQqcpRptueEAWryGWUiHFa/SyN9WGT0ymlPeKsuPYf1WHr/oEuYbuCvjnZW5Bg4W
Mz2ApCufyZGmX4sh49mMKujY7CCbZldxuLS2GKlMNnC2U4AX4LN37KQYz6MIdU+fiukAILbgwKSa
m2OZKKSyua9TBheHYQ72xvxrltsj48ayRq3qErt6m6f1JYOasRH4uu4SyV6Xhh4oiDKozi0A4Dvb
cCzOkNVMHQgqhq/YurXJF3jCtseJKBHfu2UWbMwAEhz8UvKngEHc6Fbjkpt8kWwp32EhULnhFX9b
Gs2BsaMAkQIPNW096d5nZTh90DhUHM0VGTPnhpFup35UB1Gnyy2mU6/HET7UL2GTx6/0yibGKe7s
DvNb7Vs/utnsx01KY+rjRBNGvJtUYb0NSLV1lNTdeLUw5n2ThCCisJ2t90I69FJNalCPPQyC4Ibu
qpn26YBpNLNVT0+fgw4RDzSHbMbYcr44k8mmGRLNd+oCWT+hhKok8iVSU5vUwbccf8G5cBdlouoV
4bOeisaIVI6Fhs6bciq3HCUb+lbr6h3Lf/iC6PzdwHe29fAMAdb11E+3lYpjhmU19S4O4vo1T8be
ikpJnTNvVi3fsLlJRDw/b49B3Ay0AU/M2gPa+d1aDbptB3lF+wyRUDKuZ8C6HRhGKXYBeRQ4k2iw
ehr77SLajP1WOEKCHah9ayz/5Jo9VhknzQNeB4SbZhy5o2GP9SMaWc3DRC/QI8Zc99BkJg5CIxxi
AfFPmm92kYLfXXfXk222VK/WVZZztm3LY6LovS1ETO4lbJzhUQaZ4IX1q/wrHNiOQltrcGZuZvF4
jBNaJOlSmdtvCMTgBQQBsxuAmAmoVVP1D6KXxkfj+mBseyufOPsqg5uLhq3ZcLIDbivEtDeoav4G
nnP+2ZXp/KZEbZ0dDm/VDgxioDaOq2QchbHTMUuHMatDu62AGs8xIA8DdrVltk9J0bdbxrj5Vnoy
gy5TdFuv9k+iVRR21zVqM92QjMVZfMwLbpuNJbrDYlbPHNTHQy+Z+tcqHewFEu8nvBJVR+EwebvO
XPQPDUuk2k0WZa+NMyLzNukEKcgM8ge8ieU03oqy8+ohEhJr4ldtYO+8URwICvOVbSen9E0q2UoM
r+Oo+vwhXpAn7TD3Hqwclou2SvnoUU396Fl+cuG2uHAUKPSRMf6LK+r6scOB/jhafWxvzCyPv8yk
5qmexFq6qdFjT2v96JcA6i83KRzKjwEkyIsJmPmCkwZhJqkwUWSFIMZV9VEzUSGeu5KdpMXTLloq
ld2Pdjjuu8DvOAf3VXWfhyY/rlcYe6svU14YElpc6iyQNpbsvTtQQd4DK2n77Lp1DGJGD/GTCKR3
zLNifoalF5DmmeL0p6MN9QDceawOg9E1hLBUfB82bfuk+YwfE37xjzbrQJ4q6R6gj1G4FXf6Gwfz
BXRrZ+ibxCrVPhfKXh1k464bKDYuBpf70ZhZ+tYetH9MM7SYas4vAPHAu3S28xA3ZS+4yRZ0vuj4
2Hi5fZZLkzQ4hcWKfR2bS4Jr4bC+ns+yWSw84RpVXBj+gc5KA7vMNDk7257daxnq9Ec8ADrKFgPj
q+wWoGeuOdApi556xQk3H0IVhsfJGvsvMm7oI7Pc6YbryVMboosSO4GPPa2fMcCQFVLmdsjpJopG
J+yus4Ptm2WWQ/s1qzo6TzNqlrpSPIxFFZ+1Hy7HnqQdkR17vqeg58NssvDD6h272bi9273Slp5+
M7Fm0I9ttAeSpQYtPhO3Gj5+KQ9pUWJSp6ra32dTXlxoP5+/tb7P2Vsv/hvKlf9gq5orL11vmiAn
7Oyg5xm2tpS23TzVKnyF7wRjZ0qDtL3t+v/H3pl0t22lW/uv1LpzZOGgx+BOAJIiKaqjOssTLNmy
0TfnoMev/x7ISZXt3M+pzDOoyqpKHEokeM7b7P1s2a/SB89IGP2O/gva4fweGWMrbx3FQnNvutCp
gsVxclJdMyH1k+EQPnSBSqXSJRCuJCVZCDS1ONVYPO+VjDeTb5JUNqv0LltgC20XYdTZZaeKtiSr
SUs+2I1pp6+Gwxc7BOCk21s1EtkDu4ng+8W5EoJ9d3dRxxDU+yMPqqHyoztUTCReZbS8UOxOz3mu
VZ+zYTKe/K53H1CSN0cQWQ+ycudtacry4Mq2CTEiYIWrp7NTLC8ce1/JE33NOufF7cf+EygV6gaL
IO6gtfsX19eyveN6xa0UxXa00K3wkWA1IyyFLUAnv5qLPTCiaWTOWF2aHuSbPgUzygTgzrTHfA57
krlRXio/jh88p1fbcjGWu4SxGXwgqJClFvzTM1Vd2s1/1TPhkgaw+P/vma6/fFKvbf76Q8/07Q/9
3jPRGwGrZa++9vu/Axv/UDHq1m86EAPcSKbtm9/3TiYNEv5vD+7vykP4HuWo/521u/EzjlBn6q3j
l0aXp6+0jJ+xtYhXNM7WZDiZ5eIPCc0CX1tiyk1LZnN1AqtmzayioGokTHDXA5rM5fHBXk/tdj2/
i9LjKK/48a/Uer4ze3Xw7KyHfree/8b7VWCYStvhk+0/WOtNod4vjWG9P/zOS68R5ZpM2tbrBU+v
sW3ANoT2bJvX3XoPYZWUO33wSi46vbrt1vvKf7+6EJnlT2oex+OKJ+qDab3l2HCB1tMTDUcs3sFz
kXjlWRkdW09uSLJDuSvXW9MhePLMZazOKytrx1yZ6ykiolQbze6YNz56SIB9IXkY09ZKLEZbKZvY
hz7NplfXLSWw9zpiGbPgnZSyaW+BdiTPssx7BFt11mzMeDB2fuIK1IcyOduTk20H3RrIQsVEc1JY
kk+ebB8ZwGGPEqCRVGANmKl1s1keqq7PEX5Nn/JpUm1g4hvDTj+kJ5lWKP2rxm4/gnQc8bPwGT4W
eVZee+OQ7LQuWY6qXG2qyWxC6Rs8d7VqQm7PiEO6xfyQ7bUivhnzLNu5GWL6JUGq0yKj3etjPWI9
qPoTCYqAbEUJWw050nw/r/dsTvUbdtQnNx7xBvuZWdWVK/XxZLXVvGfeZL4ikECa54vuHl5vMYVQ
DPJtZTRdzobC8A5lQ0+zcLLv6Nq0Dbqm6o6EAvO+m63uBbpK8XVmLvlgDH26cfKpuilbW7s2Uxfq
FiUG7xU1KLMi/1a2XvnBVOmwY6RcbSom2UgLcvgCuq1tNVNNtA5te8NeA6v11E0hEHQSETIenFXU
5vuf1whaFTJv5ljWFhNa4FSsKn6nSu6qdtAJQvJlB7CmXIJSr4edB94Cs4v1OhiDd/nOWkIZ3Fxb
SsRhX+klLMkFe0yLIYGETjIUBs3PTgjNrH0RN95eh8v9Javi7BZBbMUzFS83OesW7Ap2pH32mBKU
dLWtILRzdIopYM7SX1ap43J+JckxzZmDAv3LNqtb9UMqSv1ZTdl0cvxc3yZW21+lbkPDVzdyuFNa
vLygpTVsptTNdElKXvxAgp994yEBUV4TXwyDS4sIzo3yPzG2uW12bFiGJS95JiuXblBi6k0gKm6c
tnPRJ4+VxqjBc6KDicHsYPhCHew5I0zdk4JxejQRghqwXymfOEaa27liq1/FUt/Sz9jbVGv0KzcR
DNlZ8HNl0s1smcfLmzIu4xuVWMbGkY75saBxxI+vqem5jXBKBZPXz/fUBmaM7a3QSPAQyd52ovLY
L1zuaGSh34eDJu1hV6GQADIIsyfUbMJKrjVWOk+4Jdgfuk4dkRUsZcRJkrL0Wsr6rSCOyAt6p5yu
zMUtZz4aOyX+fR60p3hooaJncJuisNDiCZ6KyKg1M2I0dvgtF7TZuOrujEIXz6qNqj6MG0M1clc4
NXOoK8G4asKSYMYl09adIleh9MMYUx8zGFK9Wv0+amdjdh5jt2y6MwaWftjXK0KpOi6N0WpL2HlZ
OeGMGIx8vFfZFHufiXKOkoqMnkIf7ccSQ7J0t14D22mn9X2Xvc1u0wiEknxEiouLy+2f2elf1QHC
9X5ZByDJ7F6rH8uAb3/mDzPDetcDdIEZtRLiIJX8e3q6+hx0y+fCd3QB58dgUPoH0pmBq67zt8Dc
gGZkG/LvGapl/QZxHzw0s1WYXmD0/k5dYK0xh98vPnSKEwejsjCxMqzktZ9AI81S50bEKOeGp8dn
RKEhPkcDRSSyLfGS7l0AtNUOLikhmytE9So2ALwXuGbe2shbapRnpUFuqp7I6ZAssqxYnbvO50UZ
/pYQVs/CQ9TMp1pymD2niyVPdbvob5kZT34g+pzjg8LFndcRyGBepCiXH92uc41DK/1hOE5mqsYr
xXZrm8CRYGhiFDOiYSe/alixhKKPusCetZPeY+IJVOPhWsyqxdjIWX3EdAUk1EjImR0mpDRzRqYK
sJ/eDrgwrZ3vsezYotqzk9BykvSqwKJxQCDg7jXVq8NQl1kTIK+Z7gapXRjYGza14RMGj2M70YoO
Xm1crz/VvGTPk01bYPZ4mnpwrokvkFFlC5tdsRkxfXVo9wuMxQE8HZsGu1rz2GsYBCz8onwRAZ88
77K+9AxejdQ+EueCfbQZM+dyFK79mXeE2OjWzyL1sDjNcgC+2mrWpaviKd9mSgRAbp2pueC0T4qt
MRnjFfmrBYrpvYtUQegYo9HoIErHq5Z05j5DHQLTJ2zzZujdS4R7oCaXUDC7MhDvJXmf0eD7Me64
4SDKXPgDegmfiCvoCAyUvXfciOs2GDvYiFLSiHPbQnIupK9Nb8z0muyrn4n26xzpqEWuDSyqJWVS
GYkd7d7KhYFI4n5oRhid6IX84TSyTT06VQ/oxVUceuFc9NkhtfzK3Koiv2OsprZ6yuwoSvLxpp0L
dEFEUfBYTnm9mZs85mYW4ujhVtvGsb7sljTNL3K8fvizp3Pn9GjBI60wNqmPliIsZBcfPY+hXGiZ
vNuhkXnRHoXd0G0Lc7YP+EzVjj6rfa2NpvhsdFKYLEdbh3wouQrzvMjDTEZUNeru1hfH1uzGwDLj
gl1wmom9VfUfk8waunCpLfuWOgGdZW018cdYWfoloVPljmg37QIfY7VxebkrZJHNhVjEdFfVnbhI
xpyZkiUiNyilNxJcYuj5Jbt9SSgJ0k5mXE51GKiHrlOCfRiHdIV1An2zHJnB6MGS6QhWejpUZWao
U/G19EWMiYeVxKa3nBMwRNjTUx59ZCLg7+BLD8yUsVViVKqOvXCbR5A813bl2nfrk32DQFTf0G6Q
4CbF1ZIxTqZl70LPbGykSFyKvAON/rUWXM+1nccf4iYFZiot+LcD+RJtgTtjTp34IsuG/AIYIqZ+
yus3YwQ31DjKv48tDT0qrIeTl7tPC67mysxkiNfYOeECt9nSSmbuWTs+Yw6lQs7yiao2NY2X0p7R
yPWQstlrFrp5dgyrR1jXml81gu7KsOPd2OVL1h2IC/sMOsIPVYokcqNh0PGDfHCs+8YcMdAb7lB/
trw5frAzPDIIj5X9qStJS6n8tuXf0WgH9IzgemG+B7InNnvUnfqYT+AUPBJuthCYp51Zxd5+oogJ
xqYa1gIEeEpnx4IHve/SS+En/QP6nDwseH8e2kne8Vhj4DXmk0/wcWjnkb/XSBzGJWBK9+gpfNHM
SgvvbaKMvfULL90PUV29sdnyN4XOCCRogJk4W7xBOko7ccAKfu5K5R1mJpebnKf7XmiEHwZinA2k
V2YUjt3y6OlsKebJjt3ApWq7zoDRBYjTzI91ERMuR4+4mUZhZSRKOfYLVjJ/Y5IUdq5Zm4UMk8fn
PGnZ3ZtZfWUUDXuOwZ0+Y3gdtoNhdl/jfNRoBeWyrYE7gGYyzA8G3KubRbCMGiZvoZi0650o4u7W
UKq5hKCBzVmQ8BYiv8nlrq7beNvWUn/FfqU21oTZmTBJIgRnBCDgxHstsBCTfJ0WlJ/VULkvYN4X
bbPwaG0XjpwwITTDCYguHzcV5oaDN7L0cL3BuYLzEId8I00UMsJ4jCVqTG+0k2Ptq+ZWimTYdDAR
eWf9ZP6Szqq7t4dYZqHEJbxp9RnCRSJaRIcTAHEh0KYsap770DLkl7JMzS1SA58ZtlFfTVmThZop
1Qki+nhXkECE6M6/kvCC08Cd04T6G6LFVaILuRFsSz4W7UD6els0V27jzff6CEMk0JzEP1v+xKLQ
Q+lYT1GKki2yMCwnqX5DKZo/l2jenmOvUrdVX0RPTR6llz1VfJCg9H4Uypq3CT3txayGeRvRCga6
UwG3tvhtEbTReHUHivyhwS/fPxITgXA4pSfcaAjqQkYPNYPxRKdjc2Nz67LdOFb4hMiMy8f5EkdS
mRNQtHInasvkfezGD9bk2oE9JM7FPOEwCzMmcUeRCuezwb9fC+uoSm+hpI6hk+n+87zY9MfWwkXv
Vaz1AvzC6Q5RqHNycUk8RO6gaLzh6GFui1hTYCmaTr2s1Q7pNZjof4rj/2pIttLpfj0kG/+1fy0b
ZETqyw+Tsm9/8vcS2X0XDDAwsEg5+o+4wDV+s23ETghFVqIs+OH/lMfM1qhacWgAXLaIYaKo/V1i
QHY3iSf846YJWtdDf/C3yuMfi2MwC7BvKN7JO+GnYF7H3/+OwmdpzoSdwV3AY1Mfmgsnt+HET9+9
Kf+F9Oj9RaALYozh9/wT5bUDPdGAEVr2qF5lgOdxARQ/uCGK727765eid/m+2H//fSzeFte2MEnb
P7Nda2JcZRaby34aUkxlRUoBYUCPJ52Z9TvQyX0pFJi8xbYCrPb1X7z8z8onUpIpAtcNhQDT9M5g
+v7tNArUXKNjoPysxgcD8oiHPPXXv+Gq0/oBvrS+hE2zBVeWoZPzkzdbKW3u9UjIvS3Gh8k2nyjG
6rAHcE1ZLXlK/z3z/T8+ORCsf3459Cy40WFDUh/oa3f13QNCjh/aV0qAvTWa8oi7QhDe52vlMbeZ
VBSD9Wi9h/yR+NIR+GfWWRlItkUIPTB5K4zREee7ETMBYl2bH+DoEyA41IMvmU6twYIMIwgZNKRo
1kvXJ3rPNw5GVpqfjGy8YFjRIbBes1tUpxtPM0E7qw8Gvg07DPM6kT3XcpKbm16fp6eZxuFEvTWu
iCZXcahLv3xwUJ0+p7OLXbxUOAPi2r6xuyo/O6vVe7BwoxPIEGPRqATABJIN1nxC1lu23GHqXg5M
W676TMODWZZfLbc416n1mT7jrkMhQafhlcdGnz7GuAp4iczZcjaXQWkCUcqbRV7AX0KHX4mN3Wbj
F4pPHI1ZctPMjkaBTrFvGWW/ZVzpXE8Tc1pEtNHRwCDpaiI6ZkkKDqJ1G/ZZA5hCzSextgVuJLIM
R5SMHzrHAovlMWP1h5iUBrbQ0xiBkkqLaJvB9b+iKQn7BPN0BIH70sY6lW+pBLp5ndvEPvagrJ92
ae36DxKKyybxMOYYXuqeGrJfdAKRQHrsqkkp59GqXO05yQd1U9WCf48HovOhFsCRCpX2e920GS8r
BTESMjfcl1KqK1gB9taoZL5jVcYjUkp2lXU9E7pRCTQQvbEb0kJ/suqcQL+Bhk1LUqN/6VNdMoyE
onMibiR+SBPqqSol8TBCnr1JpLM6mtI1aoA8zVMUJequWbj7S9WeIn82X9A1dw9Wb+Z7qSXiSkym
sy8rngW2Zemu76rpoirNl4SKl6477YGUuOa0t9rUv9PR5lxA8FBXWKbr2zXp1UDqcYWZqZHoMwp9
p0aifWrHZgiLiYbR92SnF8q3+ks02OTbL4lzmyK+iSITQGzUuQL3Q4x9Ik/YydrP04DBuYwghTTj
XTPnj7SS3O1DRtplWQ2XCFxzEjEGqss+Hu/IaREXhsl2lNV/sZ/LzjrYTSsvAZWsHMXYrm/KmXuD
J5rZC7kusX5nRnJ+bVEkrWEvrELiTLvsYge41gS2zMFRW22yEqohgnh3I3XJq8W5WfN9wWcU1gY0
6qhJAAVDF3vx8q7CjB77F3EUjZcT1T9LQjziDua8C+bMEd99NnWGhR8YOQVjczunDnSK8bgYiTit
O85dlDlEK9d1RtmUVhvHTV4Rdz37Aq1a3HX6GVe6vjcG86PL56p5RXyfrxop1h18t9Pl2Fk13oEo
V8Fiad0mGod8Iz2iVJwlu9Ja2dxRZRUbsJ1vpJu0HpobgGkeGqtDxD5+KzT9bpr7XcdOfJ9pGGxq
BDcXCyGvmBQc+aiE5rKvbkdt05DfvINuY75CeiOZPGmcbTvtCKU2H2y78cNK5Pjp4B+1t73WmOxn
de+QlqN5oRPjCUSKGUyS9HxCttUs11GRd/icIDg81sIrThxIC8JcH2WyYb+oGoGP4XtaMFJchkRY
oPjSkxM17UXCBYBaj749iGOIsEUpquu29A7FYDzmJe4qIwKiEyNEt5RHI8DgZRPlmncVR/mXCCUX
ooJ26/aG9drrVvMp66GRNeyyfKKo+e5xJDg36cwMHgZgcSBtXO1Z1eabelzGD9iuTXpgxSvrmBdm
EBV8gYLVdcgQRCuexSh16tPFuoMT6yApZ+QmijJrcYAXJpKrpNs6KP35njjTW1nOyAxkRYULiyLH
h/BkEza8n318Kmwyij4U1mSFGRrJbeEB/O4X1zoVZjpK9ATLwD7F0/ZocZ1QSvezK0wWbwMRyhsZ
2dnByzz3oWgncQFVtEQDac2hO8xgfHPLWOWCyR5fJXmaU2/vbcRJN04qCCXVAPJ5NgjCdL4o5oS3
f0imR8HJtcFD7LGWmosHk7yf0NYFNiyty417SzpbB0zvc4dT9uME1+PaUc7y3FbmhrCwMQ2yRqnr
XjTdLi8znjzUUXukk4TmOjxkXJ5fq7w1mBCofIcHsYU2Rcc2ZCZnBgAp8nE78Z6Wa6zJue9X/T8T
8L+agJvi1zSf6y/jv15qlf9Y37//oT/qe/Ebt6HhUSBhJP+mFf59E+76v7kIhS0Hvdr7oJuC9Y8R
uP0blE4P7DoZGetC/D8yYhTGlu+zOhfEhHxboP+UYvirVEM6jB8rxneVPMYD6hWq8J8rRjEARtP1
uD4McGbTMK9i+8ZEq3W9QHr7u9Upr8X+Bek7a0M88D/1EwMZYaQ2iOrgrilYyzBDzUfg8zTzDpyw
8f4Vt/xnvb1nr4B3g9UD6wWujZ+rYY0qjygpXq9cQ91GveFkyqaFRI6JXIeqi3CKmZMnHkaH9Lhf
V8d/qo1t5uguCTwen54nfg7okJreTnXLub+ornsri7J1wGIP3gmcynQm0ct/Ij/8r37lPzUAvCrv
FlS6NSX2TxaDrmUGO3ouBudSTLc5B+obQX1wx/2V1Bz/bTY84Y6AFkBR8Yr0HKxkfmwBMl2b2Nkp
n2Mxqi/d1W89Jx27D88kVTAanJdfv63iT++ra7/3NrS/vLnsbH58wbkV+hLDRtwDCAUh1TsRVOxl
YRYVeKNFDMKM8O3aK0jfdBHPnuVgV08VdMExTJx8Iabebd1zNxtGHyiYTUOAAbs9cb9OH2bD+4un
ACzvz18w12ZZwHefTsnny/7Tz1vhUiJFvuv3tsvG5UEjRj26bOMCqUdcr+ZtGYvxKOpkLpBKdbZ4
4Ds4n9eIub2hY3Y/pq1nHt6pkbHZKidInIJnCcUjxP/FE9dTmoBeGXSD3DxM+OK6NHTeB5mvcRi9
0a7MTZUSZjkbpHGxMBfXmnJJ1Ohx1l022jydRYe0I0q5GoNFDbX9yRvMZkbSvEzD1sulkV0q055u
HU4JZ5OSm+7vM33QnrMi8UlhV/CyYN5kEmqg286EEpOilgjxhad0wpMoGOROOCX9wbqbqnk8VXpC
iARa8JEL2cLM9n4QKKZj7L4H8PYaXuVbP5fKI/1ONi99ZoC1ULp5+MaHn4ahefGIsrvV8XeUoS+X
FfOF25zltbJfPUXS6TeceTlEhB6y1j9rwAYe7K73NukCI8/2bYO6bPanF6fuYHCwbmQh8x5i2FuK
35QhBH1n0YIAYn0ePRlZDla/ZxD6WvS8j+8s80hZ4qEnQO68eNJ/GiWxog6zkzNcJn8rMf6bO+gV
cMX9SSPCpB0iQhLfn9WEcQQSCioWtAz51L4VWb36gWx+WWMemvaiHYmZCzU158nRd6O0POQkp5Zd
4FAD9tsOE+NzMoz+k9dwnm4Y6gMOLHE+OQGyPuu1bj1Y+XHDl5/t0smHcfvUUHJRfFcrjXXKGy2E
KVlfKsQ1rO2berrt2SWOm8FZyWl8u5uXbxGMcU3qDj3ve45nIsxDz1a0YZq//q6j5aOKiMlCeH//
ralDUNl7QLxykMnUq0idZOXr1+//TBehaC8JHeDcWJK9xu96l7jdsBlj39/1suUBZjPnbRwy4pp9
22ZRdInVX2/CAZ7VJpeT55/JxRCsnDoCtXpkWAztrzt6vsYOvDI3pnu2pjqz0IhJ8LAr2AAFEdJg
dlRFKvTDKDqXJF6MKcDq27ZLtYtZ77NxI2Mg6uemqewiSGpKeEhjfRedjMWfsZEb49swaxJ8Jguh
9HbEkTg+t7z99Dfg9S9aAx9nsOAxDTSQdmFNXhjz2MHmfW4fGjNKttPqsogqf975OMjlujxmgmLt
Gi8zr21v7V2GcU+HOtGK1dODA3fgPe+Gj12bry07d8hqSMSHVjckhNzZCTDWixsm4N15TCRNYofp
9GNn5eyIE7MdzTD20+lycLVhb3l40INeZ/ka6PVy7ak+fpMtx6ZTplB008S5bvTKJ25zseYT8pUS
EdGkAYsmQ5CtT7N0bz7NNgFoWh+nGx5uH1RINwGes4aWxbbrRk9m1UKiE0CyuiSGW6XkayXcjF0K
gsG9RNVLSq+7BmcqfQ1XmnO7fUsE/yPgXJ7OXHM8ywYRnMSQaxG39EK6FmZNYuxE5wPSTejLQL+A
qLeHYTq/h7StTJnrxhLNy9zmUxEM+fg61QhiMtvhwKyNHFKInj1nWB6W8D1ON9JbUrtckkG9BhIf
UICo2nCN1syGCDxNYSW0/BrxjrBFz8bDuzCGX9pGfCyVpi2HJbF672CWClNyKBp6P1MJhLWOYZqf
lniwHaim+bHwm+g0ak18i287IafCf4DeJ5+KTr3OJTw7HkHxRK/VbzKYGte0Y5zzdiPSI5pw42Ov
RfTRWAEgdPije08Hn7sb8jUPNvLGYWPiDgr9RLiXVlQrb+cDAr+ZemPqdwtW2zLxmk09tciWhpKF
D5pxiZ6/sGwAWWZUXTO4sT4VwuSfb7ix1KOd+Eb0yffGlPwb2UT1bvHIpQjwBfU4httcO6Ho63nr
yggkMau8D7Pr4TyxKlzfialvMn4lRIgQzJAjR+1LPXnUIk1nw0wbMb3nYuBjlT55sSmCdA4LC7Ax
usl2ZkGXedfaNPtPqmRwuAFY176RCemf7PeQoNxZeGhkz5PSxrq3iSdtfZR6yI+bOKnFtQmIgHhk
x+BMz5CfPw0GP43TJf6pHflowqLwOQdLEqSApK7Zc9DL+T+SfM3dm0zC4p2iSQnSNHLOezUQU5cM
cDTImW9JK7Ed78SURwszr+aVMy4TbGE4lW/JHua7ZI+0pO7MPV4rXtiMFut1mTMO/PcjEDgxuQ7A
dNZHf9QJ7urGyiNPpRmhCPa9Tj9sQ/pWnda+VWbOzSFMxRNhLJI054L7sU1tzunyPRNjliwSsd7b
LhXDTF9z8e3H+hbaIZOMSiLS1lQYF6H/pSwILWKyNt12A7VvyQJzK5YCb7YxGmy82ByXFmouJya2
RVd+/TIaskluDHuNR0oBGDLaHBZeslIMT8+WbApgA43D5IVhehJLIPqjpw+uG8aTRZhg3rK5hn41
3xO0ZL84ieBgnRW+LGAFUxrkyBzW/FgRP4wuxm/OTQJdrcX0Ws5FV9wXtaYfmz7RvnZK+hdJP/pT
wM9MlZNqBCUbE2YFYnUVN7n0O/FgKmL5glhNDK+Ua5HjEU/p+o5KwC8B8TFc633jwZthHthV99H6
iWbs/F+X9/SeouVj1ISka+iMRVc6E9pGS5k12JH+JLQZ+TPvE6XlvWOmWn+P45CdfpiOSZx4ZwYm
vsNVhcAWF7wXyzndzXmqxeIx86iW44tp7MAbCJtAcr1GLqhbkDkjcoE3HYHtwejMxkWp+dQgrkFK
XG6p5NosuyFMiQvf8h8Gg4iljkW2NAxRE3muPU6WfEigDmt+etQ6hr1DC/TRmr1yz9AP3ha8jF3R
j+8zE2cDoxrDn+tfWnMbwRU272KPI508o34n9JiAnEWUgUL6d6gH1Ltgg8W5IhmZGSmHBOhpwB/k
DHVQ9Mr8KwE0qB+GOsIuWOPa6ORQb/gGwm63qq8VbkutmG/8yRoPPNcUBr3Ub/yu0W/sEtPKgKzU
aedyz8xFbqmNo/vJ6XG4cIlCq0/G7WRZN5beWVcwl6o7Pm3u5Woqjtx8JUPRnP21ZqLCKJ1t7BdX
fU5EN4kU840OeuyR+JSeEZphXtcDBLbQjHUKyEleFH7BnHG4NUtxpvKrtjio9K+IFeyjaYI8SIMS
WxLej8odLUIfwCN+QSLGB2L1fIV3bLfGZFP2elFTaGsDewhu4DaYIeFwgiTr/JX7itOwy+rLXhrg
OUyIYVdtviLky4TTJnUUT+QywKpCWYos4HbOxyxFmM3M/ddt1Np1/LgoYguGaZjBgmAE8XPbDyoi
87nxmn2D0JOiH3UYQImIJ/HXr/On7gdYMfF4zDJo+y0atx+7NfKcuj6rO8BveEywILqueJCtghtp
TeQ5OkQxJ8f34/DXr/un1p/XRXGIQpDO1KJT/PF1ackLlBdTs5+ywnntNCK9y3Yi0nt0E84vorTn
s+MkK/EOkelfxdn9adHIq/skraB7dPgh3nMfv9uLYWRjeiKcej9ClzICcBPGAzLy+hIyCKc9um7+
W28UbclaeRvktTf/eFe+/FdreYQyzHn+vcfcvHav//r2J69fyy//+z83YHp+mNZ9+wO/T+s8/Tds
Iqv0lEi9Va/KSvP3aZ1n/UauDqtbjP1EYLKu/8+0TvzmQ8R2yEV1Hf6yylz/MP17v62mE8KkTA5X
wA9/ix8pfh7XucAjPVa861CQqcLP049o1GJojbZ94AvbRBsjW3LQfMRY43kZQtRM7TNQ7mXXkDW3
AzkYEcpMvewDd3u0K1pBy8naZ0Rr7XPMV/4vNtw/f+v46QydX58fENGvs7IPvt8H+72nSBTzrUM2
WPWrDVzyFjFMdareOZEyLeYLHLhD2DY1VMvvPsX/axtt/OlMW0W8wgLSoCMksMyfxosoWYvG6VOJ
/zb6UMrIDDGipf5V7qvawZ5MKg3LbEj95uy4l5Plp48iU+nHaamWN7dv5bBpltk8xsTibHOnLy66
QvX5lnLBuXOpnucQ1p19iMayO4nGbHaW3lgMTPp1qliyy6D3KW8SY6ZLhfqG/8+TOIPRrrqbvl8Q
2hN4orGbYNpCbqpjvLC0YWFENxAsrcf4jOIcBm/Rn4lBr3b1bFVQvTrTAwxOkZxg9k2y0Ewt/Vlj
1cNkxn3owYYVobVIjhTXaaprBRqb2kAbKXRqc9jPWhmFOZYPgNywt4PFHQeJMggqb5OAhyyNaf5Q
gRfDOIFc4GSPWcTkZ+6e4aOvXiC9GPWATdWKB7Q9Z++Z+bwbk8IBEWGkoWYZbKQQt8gzBObsjmYq
FZsslvpLUesOuYGurjZeMvnbscfDshsYuSKa4qvEGNSLJ1Ya0uEOspLuQYD33pKCMvaHlYIZb+hh
uvMEGCcJhTmikEwdoe+Y50ZeUEVdTmVlO43QSOxczEtW0HCV4zg1RsChfh/Q5YEgbjLN2tuDYWgA
1RwIdrb9wc1mDyepU93mlZowAsN8B7eF58VSeE8BP01ix3Zb7VQ32rdzYWgXi+HRKCfGsMv1FEvX
MGz4pvoHBvzleWFgwyyi7rPjknnZxrM795WZRrNfSn3Z+kXTEXMNlmDXGV1Mx5FhguD6YVISDrJq
L8BvCFR+HjQxT9A+QzjYe2Oy0q1cO/lijfpwI2pWyAG4w/IL+fJMGGgGzAABQUVcDmLYNJiHxTYD
x1VOtuG7d0/rzUyhZ3dNuZ1FpTPeC1WmUxOQLAPwPmL/G4fZFKFu8PAuvVVZEqVYoVR2Yej1+IbR
txS00XAOkoA4wUG/Qoit0ldW8gU5fdVgGTdtC7Fm6Zc1LdnMhg/r1M8/zaj7XhfKsR6IYw863hVS
6z5XUZ8VG+UD5Q6drrbSbderStsCFp+vmGJVc9jqbie2PfFZ6f1sgvLZs/anrteiimq8rlQZk9zI
XOuj5Y/YhNhcrzy72a7g04+5vl8Ao3AVdNVJJWPasLc269e2Jk5SwM3iUZ/I6ZnpYc8oy9fDEA5q
kANCusmWHk5hT74pMmqfV1Pr7zYnkX0PMkOMW2m3UYuB22qfu9TJMBelAz/9FKOUkvW07EkabF6Y
ItIzDXjQAt+GeL1JRr7I21bvJ43Zy9R/0jPV61dZqmwAp9FILdIYTf2q2sIngEUrFoZDHOU+vznq
/DVZoKNvoFHSuoGhr7E8Fa2pAaXLR3NBMTxFhCUCvbAsMb/afa/05ugRNcNfcqZqgC3QwMdkjdRi
GYcPVTwVaQtdqhev6NS9z1lkkTmtFudatoIfGB1Ore1GpLnZak1qSFY0ipu5ShiaCYjZdSAKd7UJ
xsaNVdd8r1Jk4DfKLpD9VrFT2xtvHgZSc1322Sylk/JUMnnGYMEPwKOLQe5QsSci1EZi7CJpwY76
TdUq9yMow3HGvkZoSViQAyH+H3tnshw3km7pV7kvgDSHY94GgBjJ4EyK2sAkUcQMOObh6e8HVmZ3
VltX96191arMlKJIBuD+D+d8B9GNvYjdkICB2CWNM73X6Havib2wdnXtrN5FJGac1kjxqmX19HOM
rRcBv/I0el5mHRgYTQ+DXRhFoGE7Hw9usvnCdDcFCStr3E4m8UB7HbbWbWKMETAXDWNoQgj5s8yH
2SYnLYrBzcygKz302vuYQIPVawVRcKYTHQl9fjRYQyGkH9vL4BDpTfPjFqe5waaEDKaFBY9j4uRJ
ueI16yLtOeeqIRLW8JbA9Bo6B3pNRzIW71AkDDVBsvjAnWo5VJMBboRlXdaibEKZa8WWCQuAM78r
je7t6yr9z7b3/7PtRU2p/z9rR/8Hl29a/f6vj+G/noaPv5eRf/7dv5a+7h8WX8uh/aD1+buu0zX+
oOuyBG2J8ydO6s+Vr2H9gaeJpS+jJ9sk3pD65a8iUmKVcoXlsF/TKa1YIv07K19vq8P+3v1RrApL
mA5fExAbWIN/rtMgVHLnZWmNENLhQPNQyE1+VaUMVTAN7uFGmgNvcOY+wIBiYCLTKr3irKmDEZOx
G7RMaZ6zKDXe7C5Z7mtbVk9jZ0ffWfsy/WIMSnLZtFpHkDAcoAgHrUuqMQgAIEowwzST1xH02ozw
I4GDAFKz0JJrrtcamX0IXjE5NkUTNl7K64FqfNL9nBQB8L5jVn125UDH7HiLuc+1zrxL9IxVJwA9
YK3zqIWiIYSdAAauRD6CCkSmkciEirlTkNQXtO2IwZTfy4gNBnH252llwebNqajCuWjgZpV8UwFj
n/43/4pOHWVWVHfgXTuDO7IhC8uxiyX8Gh5zcdrw17nHcvyek3UkJsxzQmMV5WfKB35kWsniDGYt
CKo1jT5W2wLhnutT9wYkyuHr8p29mbic36pJ5I+YW9nFsdS7m4aoelYUhnd9hxz9gkw9tgJzYC2I
98dxOwQ+hR7hnW5qHC74Ih7mnO+rsRW/yIy4uHJHQEkEEimbHRjjqyKh3nXvo6Lm/KVwFHoQeQ6W
Gw+M194BMbuzAIbMqlR3ud549xbq5uQmw+V/7Pj97UeuxZvCTpvDmiTTTTJ4uEK/hqLI3+snXW/c
B43N0jWjXmC67lpoamNcYhFw1Yiq/5QufDoanqwTxXR9l7fNqD2tZrmEtpMRNQmlxW8KBsxBSp/R
HVet7PmZMRyBemp+TmvZvLecjW9KEJTnewxD7e047D50rcRd2yc9Q8Bp8R5m8lIwppnek2zT+GE2
Vgpjb241z7dQjhGwR84WT54lg55y+YdLRCNTbd27UcpwYtiXAvXdnFXpMXKafj2xFpPLIY0G7UZG
2jj5E3VfaJBvXMHTxFffQ+XKLQrQSQ2PFIZWfpOgortXrqYbwGFs+6XSF/M26SAmATYrTE3sMMjU
q+XbODuMQ4yujb2LlmWTWnYavwiGzlZau+/M0bZewJtAkynbiPh8thLf9IyhmUIkF/DsyQunZmT4
r/Xn3laDOBU0IOmbVJ3Xny3+10JbkeIbWDXtaZmw3sk8unXKcrykY9+9JU15Bbcd3xRDCUElQwEL
zkeSo21q57gUZBE6OH9fSKRP9+m6ocII1Agj1pN7ATd/1xuiOGEdmV7TnoRNzUvqW9qbJuxU/5iR
GB6kWLTtrfjVXUr0ZHq17Si2j7ze2nMVG9GhblsEwoNllIoGSlcBqC+YRfkco6xim/2BBUsibiR7
eUD2KIdg6ef5orH9O+HQsYLFq8j2dm/6rINpNOqd77n1fCbRfQgdrMmhCQ6LbMz5gDFD+7BWTpoi
whsfEXrt6ng/UlJSFtU7V6x8T0QDopqNp60+t15xF1OXDGREwRar75hwP2IulTuosHxs3Rb0agKu
Hgs2Iq6y431UAWLOrOoiKtX9zhbnKlYZvaPimo4zG4KniuneXUaWvI8yjO4Da8s9rk5jv4FwUa8S
tmDa6zVtXORmTD79BGDTHnSPvtuCt309B1CNorZWAJnX9zpy4JgWzt2q2tt+yiOqymT0EWy2hyYC
sZrZmrht22i6s7sCCk5X/6T2aA7kGblhGi3RnnUFiaGRBQ8Js81xrWvSpsYRRFWZ6pelWEYGefH3
OpVdQIYCqiFnqQIoF/WugAP9huh1Oooy7l9ADvQ8GJN2YAr/ObR2cViSbAn7dtKfR11G343c0kqQ
6Ql0zswskSq4UpwGu57yo1Ga1qVihr9nQUThq2IsZ4qJ7pkYW3STmuY8DCrxDunK1QQ3NT30llny
VNircwVNjlF+pKbPQrdJ+0fYO9Gr17DSM6ySmPF6SBBIu83Pqs5r0r7mNP+mnKKkCBwxV6bS3Zdd
7x1q3D7vaorEm9fGWtiPeGjqqVqv0H3qy9JMzBZZDD4Y/MFtZ8/aXbf579m3C1/3YEmAGLavLdJL
/HhznxPkOGfxjZeXrreDstX4RZ8Ojp9Lg4yLhso6gD8PnI5VCoxx3bgaKJd3a5kAX9dIjjo4dEoH
Rzn5WWtjOikyNchRGLRX5ujdG09c1QTpMKmLMNpHO8rqByINxZWQ1ipw0QQz2+AxMKe9mGXnzwQQ
HqUEEk18sYaMw8l+G51Z/h7IoIAnBjLFH/towuxp2su5crix/WxpoCSQw/NS499/TLwcE547xKHy
AB43kfyuecNnSujyNyZmiECXSvidab1UpqXd8k7lPvQ/Nr0659y6NNELTtDDbGTfI3v45crGOmAV
7XdrtDLXSpdvy7h4QV/UMnAckIeAzHajIU5kQTKh0aX6HWN82uWZxrrBJR94ZD1Q+5CTzBDjin6P
ZqYNycLKHyrdvlYxnWHJ6CYssXQRCgp3qvenpJ1U2Onleo2XPgpV2X3gAH4G0E8pRX2RrqgtJ2PE
T6wj32cNhGcFPDIYFavZipnG9XuTyn/mlgsJuQXGlOfPGoHQ23pWfE+kkx7r1HV+syF+HEb9EwE8
FKQUgYnmvFegGQKCHdLDDL367JHoicQeZ7BjoCOPAamv3nCG/EGEckJY5ohmPnDjESfzvJQnY1Tg
KZjkZ7b+kk5LflPwzO9Aamz57p2HgZscVzT7h3Ys1Lnu5ydzTbq9TqzmrkCggKBj/eipP/3eGOon
QsXYNXUrv+uoNJagWLAvskbvd0vVlXsMh2yGNPdXFMtvYKKid9FYxh3z0MJnUf7Q6D3PlfWrlKVO
Ut4AjxqH7AXz59cG5LdTTuRZ6B8dCqMkwDaqCNHspqOrSIHuTKKkU/aWu9G1kwMVi/PIyi0OaMmy
vaB6vJOVE91DEzvD0wwwkh/SRFyTpYPn7SgeUd2NEaPNUC31jHWwyl5Qu9iPWxbvQU2pNbBWq+rH
IUFckXUsjrAzWjbaJZMr/UZrOjvo7PW1z1LoZSYUl+qOVjb2zcm70Kl/Qhg5NpK8jUQTd9HU3W05
MEjuSDjrHPS85fe2AHyydvPz1A33Su/vSG69pVpLfb4w+uieWGtMkSz90O/jzuc1t1yYcsh9Uwub
hmNaN4zm3Bu7bIBf0GLLhXEFFL5yxRVa5Zf/dH7/k63B1r3Rbv3rrUHwI69ZJPzf+z7+5p99n0d2
p4mXz8KB9xe54s/1AflTfwjbRJr5F0r4f68PrD881gMeNHSPPcFGxPqz8cPPZ7osFhzknOzpaCX/
ncbvaxPy98YPASLtoxCwN3Qm9daXuPJviylPdIheo0a7MCMaHzB2IW8xWwz+xZqHjoKoKVgNPhqF
zYCkZhitc+oSfOFS1uT19AyxsbwYHRFvetO7Ryhyo0UQfVb5mH0weuDChj4YP8bKQLveE0pjbsNp
s3qdhvx+khzoMCZdX8tlwgwpm31C2rBwl5vI38yxhDRmIZ/6CkiRUnLjeMbl1ZzG7pnMTYpspzcD
Um6LD6GRnOIaL+SyfRoKm64TDQ+Lt1BlYpw5NBN0yB3Io/IxZaB3rpWLC8ZJcEZgSs/hDKxpkBXA
qZbJdk5lDMUyYz5+NtvI2/fdwPGR16uN9kOIa2sDnd9NJrTicaY5ItSS+OHdIkBBbbqAkD0AdZbV
WDeidY+EBT4qgefO6D39FmrEpYrmMshmBtKxS0pdnmA2aRo32vdokn0emDqELIvKBlv4DvuCj8Gm
9fmwysuKhmvvWJpDsClohghE8W4wHbWfJZjR41zhNPStjtYmL9anxuLqn5bklb5VvkylZZ9m0xnf
K70GksXcNhCMU6OrahcQUsQ/py3hwlifxGWsImN9qlojz4cwJQZF+5UXM9nNOxYS2rof7C6jLq/g
l/jCqk26EUzRrP0xNT8i/HRBaHpCCye3MWa69rGZDiXS4KN0LEhkZUU1luomuP6Skb7m9IJrJNXK
pN+5a2eMrEVT64Zod5DKOrVYqOUrbWw/epywGXH3V22BwKIFWjnP8XogF3Ft8Y5lBWoIJsA1G2GL
NmzsHM9XI4j16uxEVW+377WMrMcWx3uac1vXqQZWrKVSzaYHVgglSSy16xDR5KzI7vYsWcSwHkwK
6K1opOezXyYxAC7Sxi+KEfiKovR8+Q/CEZT7L+BRzsBTzLdTWi3QkJovNJK+UZLqjZc0faGTli+M
kvxCKuUbXYnUVUaP2rBBlwi3116TLxQTE0IKQAQVM5EvmHN3ldfQqMQNcZCNjB6rIoE5x0kC4inL
VfIa/QP8lC1S9+HNiLt1nGw0j1+YqIG8Uki/ZHedl40jVW9EqXRFjwzBeAAt+YWcQhkJ+zHdQFQI
G4zvzUanKjZOVYPQ5M7e2FX9CMUK5Q5AK74Bci1Ftxlh4F3NG/kq3RhYNqL3VyjXdGfOFySLvCiA
WboHO0tuFK1k42m5ygGtZX1htuKNuKVrer+yZoLD1X8hubIvPJf+ZY4SMLuGjd7FLDU+OAxuE320
7pjDxs/RF+3rC/zVbAyw/9yI/6MbEVcKC+5/fSO+9D+SfxqA/uMv/HkR6gKGk4VrnAnjnxPLv/bo
ur5dhEJ6SEK+YqzRjPzlemHOqW9L8r9dgYazwaCEsd1WzES3ZOt/Y/b5tSD/2+gTEQqWdmGwvd+G
8fb/KUipqb2SemHPREihBkrDZc6y7NmKoSctMYXAIEQnNsaxupBxwlBpWSjGU+TxS1O1x7aZ0Gts
GmlmALgcUn1+TJbFuocW3wnw+MXMEgSuJAfGSMBbaeOA5rBb5gqtmTdijHlJMNqV6jiUjPcxI7Pd
2Yki0u680iRSmVOJSt2XYH5cbjboF8NxYqA8j6fYGcgoPUXOTOKU57jN+KRGfslPWlU70CTNRJph
nE0tSfWOZRrEd1BfCv7ZZBerLd+wlDGrX3PlmoSbWLIgL9JrVJbJoXHkagBqt6PnqpRE4/a1ceSH
qoGuD9rPicSOZzcz28YnUjZ7IFAHE03bnMguivdJHQ0/MP5gw+7g9cGTAzVtk5zje/XILALh+0qp
fc7osizodgSIE8QxsdBsLtJZy0oH2+jO1yTOR+00Y3WG1cP5uDxpiz6sIhBxnjFKYUgqnYME2jQc
xkjUfYPRNY50NKllPjb5xqKFjX+riHmu+BRIL5PlePrPifA/OhEokqlM//WJ8Px7/tH905Hwj7/x
V21s/EH0n6SQ9eC7OtsS438dCcL+wzY2oxbvN4apLfP+r60IFbVn80fSNk3MXBtz48/iWFp/QJCF
qABkZbOUIcj5N04GnYr7n9ci+oZnkAzncev843j457UIPaU2YjvHGYAW4G3UTAe29/LLnWVxXXWt
CRMNVtFc1vmjM7m3HZr/b/aYNU+q1p4a0XbngVh1YKzkTuE/1k5LZNjRYayz5B5uv/YD+RuuabsW
DRr8yKHZs0iMugcptRgPppnmssQtW+jOCWqaK6+euYr6pSvYfDMYI+nCOBBSpdStq1rhZL4gIhnI
U+6NfQmMPsozc78C+2EQoqa2bV4Kt+oBZDoVe4Jz4s02qFgZeX3oJILEr6QwpTr3ZpwWzAwApwqx
m+WyUIuUgNvOTr3IV3OJO4xWa63XoNJNsjQOrnSggmGOtbBz50vqZM/Roml4qXSH9zDANFH/yKrI
/YjtjOyEVbI8aMI2IQDV9t1uCx5h+wA5tudb6A75XMuLK4yV9Adst5co05n6TOQqd/sRDcYYrqT/
uYFbZ4TF1fhRKhLKdkVl9JizZzeccEq+LyNyXNeIE3i16VOMOIEPa8huG5r8Yyan16xOjUPWT6Ql
ll58pBNB7dGUcfKWzinrmYXQQuTbt7XZXhIU2G/Q4St/KLp7o5wT8uZHjw1SbP/q52hCaT69rxlD
UolSIJ+NUzznr9C1geF5esYa2PwZp9AbDJKsnlZ36HbcOOWBHcKrZlSAyR0M5Zg4nL0rq4P0PCIf
0le7kJ/sIPvL2tXgInJSbdl2++XQv9dldy7HujoSqqECJzWCGUz8rluUfVH0G6RsrvdJXNaw0fJX
JbQ0GJiMhHk5/rbTyr4t7TW6n7wa85hAhOANCJc6IwpyJhAHczQZKGOalplhByN+Cj/WI5q3aUxu
iD1ob91+kiH3ijg5dZqCe1itHdrXxF+7xv2ZDnI8lKOV/iS2YD7PrO1C1VgaveBi7qos/o3SpL6z
NEBRfTo/kUdfHOh+iO9IVXqsyF3bwXOwd6g9LI1wTyzQNKgnzoVkD2Td24NIZrKTaN5htKffENXK
E8ueOog4O3Z5PKSAB+b0Z21sY1MLWHscY/7xRNkFdU1wK+3U4lurhqdCjAUW/y7duXJ+1q1K7CDr
vWpFdFpXvDtlpwB89NobMZJiZ5APeU4aCz2IMtNPY7Da7zjN6VJ6iu/JhBM7NvamBBf5TTnmw8XG
ZICJqnWbwDBX7bPu7cpgjuXqUO8cl1TUNhuZ/+D60HCbi+GRLSOOjsLMqZ+FhCLZRG16VSBe9gyF
3XAL0mHUj0T+ubPL3u+FvsYH6GjyXA1xi+vR6PnXeLByqLRT/2soGnT70TjeZ7AXsRPxWMTeWCDy
meflo1EcqmHsmMsZfUd1lD05E96h59ECrrHYYvZx6lqbOG3qP/WGZEG2WhG74XkYkk8qeo93bcJ1
x7CsUdNVulb3TsWE4mWXmAniw7EUl6TyysOUuspPGk0ecBzxk+UTzsyMhJWk5pSYCaqoBXN1i/n5
ZtvflLGNEUbeSnpoDCBGuuu3GdHmK3grgnMzDRZE/ibXVGDkAnFYNmy7tMa8ZoJY2bbArFhp6UfU
uW2QSpW+lm2GtgIBYHor6UsJNEKoFKx6qd+z5H1pCpm7mH4MFn9mUZ91r98bjjHewGVWj6bhaU+I
yJ0fEqMFYxDYNGvptRkMDXIod1QyEDTrat6zGCGcNYIb1Ec9m5G+769Fl9SwgFPEfJpYDu321iI/
sR/ACxr7qMF7wJIvweox3pMhmtIEdsdJFwlG/x6yYuOu7m6J7OoBBcg7SQnWkSLR+9XK7sGZzWTa
dTkaP8Ptv9kLdB3UPloojfFkFroL75Dd1K6HKfAZ1bhrMq3XLgsiNxT6g470H8s1tSyiMTT/lFc6
54G7XNPJze9WTYy3S0q4T7UM2IyqGaZih2R+dOSX7zA+JJ4578QkMTZmpBQpvT1g/Ww5g/tbdP3b
9GZZdh7WbF/gDTv1ZITv7Km1dlheHwd3lbvcZW1OwB+Y76H2js08H7Sl8U6YwCK2T7Ng0+6VvxZV
j6HYdP2DrkHc6Egxycoanbznyu7ZSzM4P26+BIyPvAC75gnmdcxsWn3OjfOCq60OV28a9qJTqc9y
GEulydAlqeZkPwzlfNby5oNd0S0j2eGiAx/ardO2mZFOdYepl3SGmQ+2EguRmGkvqHst+6hZDuxq
hYYTJnOKrQfPi+byMw95hk2qzDnvGvv7urJhqLCw4IXsv8s6zy+WiuBOgYvGkYjQSdGX3/AM4PdM
TXKF8vwTrZK3n9X6HbE40w2URkR7LkQlR6Rrs2/MOPpzjxxypU++wEN2H4Gy9RP2nVeYQyOXu1Q7
W8QIpaxPtjK/zT4t9oVFwTDO5luJfA66Sof/zOVLra3Z7hTrqc92MCXj8CwPSHRn1NVNyT14juzB
k7U6CVeuN2Pe82tw8u9DGVGcj7xdnFLjG8wsLoze2CKjK5ooRgDZ7HKu22nxEyGn9Eu51KfBLO19
NjpEonpatUctX95IXU5hv5DFORrLzy6JyONmLrqbPL4HQKx5KFgsveJ3XO9zo6v5ha44sHaJM8wV
vzDFtz/2efbOa5/3LD4rF1aRxd81BBOOITpBGJ98rfDih6ErpnsLSui7k9lPeAgmH6rj1ZQ1sRyD
G5P7kmQqRKLFLxr9g/nCJn+Chsj8fend0FwjW27MpXjDh9OrwP1F0GqPiETiWrKgnivW0HzOO0kH
dTfqa38UBIkcndlyv0P3FO8oAH9lKurvVmFo0PLHZDxmqjewwdgjQpEMqC7yYkaoVkIQkRyZfkaW
xRMhysfG9azHaRGd8Dk1NUoMqaRPu1p8dq0Bc5gXNeYzxSFRk7LU2geldItXpkKmcqS9hNs+oOAO
lth4UilURqZxN/Ty2TfY+OInBPNzMSXRGmR1EvtNbHxgvrNYVafylw4gqPRXEwr7TkuH+aQm4sHo
+QBOBgQvz78EMNCAKOfuaZ1oESMOz1ssSURTV/b9alcXMtN7ErW4Duajrq3QWrG4OB9R7OD6lWSt
eL2VvlmqNQmUSq2gLacitBj++aomQDdoG3QXdW/Uj61h0mqSF9Nd51y6dNJRjaWqV0McrK3blwxs
OzJ23LQ4xMRQ7yNnIhLNAcCo+L4OPaPdAwluUUkHXKRvnGb5G1fc8K2YZvGUZz0g3MxJT8KaqHij
xj431QgXLNW6iJQyeypeY5lmy2XUFiS4a9KePU3yQiRiykNCNL2zbMjoSsqZvPDZrAjKGmMRMjlr
H3pSgt6Euw4f+PjGI7nO3qXOsv7OjJP2pTasNuf9q7M+MBo7yEsLmwjV1frqwc+qM9qHjjwhRv0o
WiwT1tnqKcNGQqCWMUwz3ocLC4eyDN2oYIYJsNr+FudsMYPRBY6JHN30eBFbYnCWFthfaOamfbXx
Gr6PzmSTf+YMT8VaYSzvkkq7ZV6evkelVe3byAWwVZJCgyqmwujpZrG7M01YQruunMo3Ec3Rw8h/
epxLjte29J6QzVcUYc3wsyqrOtASJ4OBvMaXtqIkLapxGyaXY/msJ5Bs8XbLw4SP+yYjSmYPyyoJ
6rgpfKWtBTKlFsruxCDyAcFY2xL1xlw8Gxkbj5k+3JTVOuxMmZFU7czxvcR1vTy6TtbWd3OcMG70
sD9A+PZdDB0UCyUygmUTXQ4SscwH5WbKMnuXO81kPpEHawM7psBjTNx2x8xLACJN8PLXSzGbGo61
TA+LVVUtCVEJ5+jsEmdQd7Zx7BMwXqDSyiFYp1g5xzbnXfwJvCMKhJZF8Q3YNpIaeITbLERfPgW2
JCwAxb5D2n0CQ+5m7DXGRWjzH+empxdARE0ovE2yXE9uGPoDdWp5JoOhN9IblUGTi+TgfJZtbf4S
1SYqIbqrzw5zqZ673IvSd2Z0g18inWYTb1c7t1vXLfPAdX8zrI6PNuEFGgNjmLtN2gIeziYRpiTE
mqHXFfm+k936Q1BYX6YFs31Bf1w7ShzIDhugeDX9g1Kp+pbMZvk4Tbp1Jlp28mVpqsCCG4CRNSmN
MM47wn0FPg3RbPLlHMdE22b11TSbEpqubr50VJEh6h6PJCQ9C2PuOorzZgln2RKEXjgn9BBjUNO4
P7I+8PZtLuQPy5zNI4RBRU4lJ1PB8mfnpHVySGNjDNp6cx+nRO/t8i6ZfhaeNh4Kad4Zc+J9iKq9
G/lO2A8QsqekXI4kFjWUUkN8k9PSon3GkIngym72yputsEG2s6t4KMVOz9IknKIyQe3PNR7NWv6d
tRYRyJ5THrU0MgJt4iapJruCYVywKdaEtiDuNow9oNqSOb+j3fXGujyqKTkOyPlu5xy9iRVXRksF
rhUhyKnktyLg8zaK0pSDtomRfGGAyDsOfjK1Uf9AFcMVAtOKHRyXzrQ8JL3wruMcw0lHDnDM7RTi
XoGQUHR1fU6Ffu+6KKG7DmoNptj4R+egnKxIXwKhjKrvmmtNSx6ayEO9iMxdVnjG+1fsJ64MvMAl
EJJ3TXXvjUFwRjK6B9OadVjRavwQMxerm4r1tJRo9XUazxSLP8HRcxUXyJ7QT2VOjEdnLX5APErC
kU9rh63zG/ieSxLDlFkbjAnFty5j4VjIQdQhcD78D7NhhLaL5KGAXnLO0s76kXczkDkghj41sy78
jT9WgPfizovJ9rsh7Kziaemcgy62CM3WTG+KOM7vmT8IAQx8HtxwxKd07XrqbTgnwPS38Q8Jmerk
NU1B2iDDXfSx4vdU0aJlfTYeS7Mfgklr5AMxh0wEVEvY/NyfHQjoO4FV58xcK0iSRbH8sJkGSy0/
IyAcH9Y8ifcx4kb6NUqxpUrRg69ZeQICP+Z+TPT5GwIcTDbjdGugqH2llHombB4SeNs7l8RGvtvM
K4VjnWBPWjcpyqC1QTUO3z29uZ30xYCwKV8rjSMPcxakCRuyCmQS9y2Z8fcCX0YEKtzRl0NkPROL
AFNhzeWlWpKbVKveexKvj0uXPLW2/mlwku6nheqoihUWk1rCV4EHZ4yV+dFZRcvAtjXwMJSvM266
T6VKFohx5YLNZ+pB8T3j4yb8rHx0l56tbx1nsEuUG30fxYAqaB5HSHbeMj02uo7RoHAjFE8MIKa9
1ZkLq9sSSYlZzNYhHwzvseLAIlPJsGqbHy9yiExtk57cSt4BW+TtGakI6c4pZqMljgI+KkXKZWap
OyjnFNZ6rm1WmjzVd7bEBR+ObqF3IeFK6ip12z3xf/ijvHI/ZSwfzQyoeu6mIFmUyM+LxeWKO+lX
lKsBnqeWk3QCZB90ONwCq5jPa+rkvOr6a8uV5Bd6r3aD3GaBqkL24Q1QxnV7w170VHnsBA/SohKO
O8mRYM8tLJCsHo7O2HyP3fU888CTQaFQP8XabeShT1wL7NIZTHSlj/2eNCcndHK7OCuL8V/D3t8H
Htf4VKbSjwihaOPxAbzEhyhTnvhosRDGVg+NuYULlYtzqkySGR0Clg70LgwQiX69Y33/xgK3u/SR
poKJqFg/xvVwSISKw7Qudcy2NGetNXSwtWLB5KKvdyK3PhDPeQ+DJhjDRVMK2GX5nsfoMmW/GHs2
vsDveuNnZI360+RaeWDPaFP9bKin31bnjE+cfXJn2xYGItEM57ZhGCXQG+iRZt4WkAyZs6SpDFuR
50fPrm7Nvuj8aDXMIZDpRDyoE+slkhyR5OeNtqpjTt/n6aJ+dHpdg283jQ0Zu66/ECawM9GXXPtR
22V754gCwD4XHhGFjjMf3TxrWVLTIjkeXvsAnxPyIzMOjXJZflJn8WrFqvyRoj66qyeDeMI+GX5p
qf2JPHdROy/RunPDGPphnRENWKkzVb5KxfTiztZwT1iHuV7b2a0B6zhlfWAKWoIk6UnVWFfP3us1
zjnksOkcKHT5rY8MV+2JGyBtT0TalWgCawSV35nHNBqfl9h6oUKwnhrAtrgIl/7Ie4DYuu1Qsnnu
6+SCEMUIKJ9igQCrS1gbEaf5o5wryBZl5Pq6I5HyFpu3/jJJipqbAinrriHK/EIN0c/72G5rH0OB
PZzNivNnZ6NryCCATvM2JCqS3cQsjJqmhD9Q0dxQ3k21shCM1O1rq8zmghrCHaHtOB4mH8GMb1FZ
5C+cC7CZYIJe0WuJ55EvYAcuMU1vQ94XO17jiKERA2o2XNXS3RqDGm4cnp7GF2rqCUyu0ptVKdUG
XFgerrYhpmJaJvJHZA+0oO23SohT5r3Mbec7hAWXV3vI+qNyExAH2txQtLomYI5YIysZgc/8ZA0K
nnElUJNh9oc9oqTmvRZf4uQkznAtxmTAAnFYlsclH+fc3xIsw7WZF3jHHY33TCYLNApRqmA01OdE
eR2yInhYNMr6tbMBXWApCCw1QDlOo+Zhjkf5lm2KFQxeHNhra+n3XVPrKM6a0X3srJb7lLOsvi9W
bXzTzHQ4G0nDXIbEO/e2XbT+DdaTuAoyzg5SuUCXh7EzHjqA2Y+eFtG+tHrkXYgslj8X4NjnvnPH
JykNhqGzHHhLWaq1CVs1tyK5sUsQc4Ms5qWcTG6sYWIquDOIZ8yuTPhB/6DaNYpLpsvF2vf2ZPFJ
l2RB9G1MbELe3a9xhxvNXpQMN+zUs4Dhe85Mjkr0DctnoUr9nZQNCrXV7iGlMWC6Jh6mkF2cpc3b
YJOPMGncunFtcpnxSAU0O2ko4i47KA1tNvCP8tJGs7Mlg/ShApd7o/QKvEnu6OKmXuvpBbNnP3PK
gmnABWD6dmtGHCe99qDyRl2tZXKPZaITtTCu6jB16EANBfMZqNrU37pFaXxjeqtxiU3qWVDf3bR1
M8EOpvpnnOkwpdGSR2TPo+968cjQHqxtrLrydui9X9qo6yGHU3S0E6sPtGXVb72RVwP7Z4L+0TjV
ie7eV7MNImqxxv9m78yW4zbSbf0qHeceDgCZGPJEnJuai1UszpTEGwRFSZinxIynPx9oe2+Z3W13
733bd7ZlqlgoVCLzX2t968o1vHlYuUBMJXlRbhrlrZk366uGvOs18br0DGX9K3Iq5ORgMneJP72G
U06NhwR0ENCIgvUqyJmV6enZiGkE9LQVbSv0363Bjb6P4I6tewxCx7QBi7Yu04J6WRDtm0iM1sYl
94Tpp2Qva876S5yBTeWoMB8mPbrEWi2sjr5XMge2VAZi17H77H50IpDUEQ+bxFnM1pSXpGfDw6vk
IN8wY8UjNZXRzsLCTsEyPSvpzH83g7tGjNPN0FLzbffps2rszyJksXaMYhtLQaEZJYWqAPyiQgSP
AfQKUKrM3EAzKne2lcrDIAGDhAl0NkKN1M84a9WZMynh+UZEsVhlSf0JSHJy64aEJwz7wMaq3fcE
h1+MERnEFsZnCBfmzpzZIY+1gQmdMOMKu/NrrpL6bujqOxIp9DKZpc+j3VoOglFm3Pgk+9Z4hKNj
XZj2WfbGN/pzu+vSLvRKs/6vYmQwBj1KfiZkjDssH89YbMajzur/hPr+JSAEYFMbofefy9bP3+FH
Fe0fhOtff+Y34dqzfpHAvzCLmNY73OG/mRCe+EUS5DPhfP5qz+SVfveyvBNcbRstFPjnR1enR1Ug
oxcHYIHpSO/fEa4/YA/w0QCqUB6/IS+yaOR/VK19Cwg9ASHn4Pucp/Moov0yJBT+0zX5B3gFFPif
naML55OW7wVnKhTiuLn8+U/O0aAjfi1Axx+6pCAp3ZuKA+wYlC9F24+3ueuR/IZBoDflDG/iz197
+bz+7sWhOvjYBxSwhI80F4CXGeB7Xx1CqUrckLqBTjgSNcwdAnM8YMrXEEuNYrqEvtLMU/x9NLC7
sctxxSYjFgWHBxd3y7Z+LWqjhkZFG1bjJ8seJwvQtSeN8Z8l4bprvOA+B0e++R+8CSCgynIUXibg
bH+8gqaWFeymGZFjxvwySkAAuZETiPOG6akWYDECK/VYg+EgrS1zrL6wcfU3ThlOS0W5WkKE9nhb
MqXhIDjjSVfIbL2fEjFW5JH9frAe87hrd1Mxt/gFqJ/b//l7+EgfWW4CBhsgSFCvGYx9yI02UnTd
5A3qwCh22GiTKPTIg4I8SvLjz19p4QL9ZNN6v92YNwvcHVCQsYT88WJxEmgWYUMdekF3EaAuPjzX
r690K+o70yFR+Oev9+FL9P56CmyIRE5eBKnlDvzp9rYtyI054sChD2N9x4rSrOYOgsGfv8o/uH7S
xHjicOgl5is/XD9F57CfDYZ/0PYQY7BOflRCxYe0+Svs7GKY+Xj9HBtnqMcXD6fNx0UhobNJDdyD
B3vmXD57DYR5erL308QHN+ViGcNELtz1sk3vMU745ypzUXwIjd5HXTGfcsep7zQVFPHK7UkcQCE0
l7QO7SnhwpspQcXtY+7Npz4koU47jCkN9mUD2T0Z8iJjtUDUfTs+NLbbfBrcOT78+dX8FeD8h7sE
Qwp0KXpyPPY0ysEb9POntvAOumjW42FYKOg4Q1CWFzI6o6p0V6YNh0aw6WOm4acvJHVu3uQA/LTb
9WiiO0Y0+lK9w9dbMOy1W5ifLGhQF4e4x4s3QGtHvttqa7AfLJXX0AWHjBklm69H2ufULoIXseEY
ND5FYWGz64cIn4KJxJb6wnKWHtwWanzY2c6BiRbGQcwtmOoC9ruhGx8MAKDrcmHPY9yz9o0o/UcY
XMkxMZgbFDT1tjjCg7eIXMA6hxx1pB6gv6kyOPqrfoZ1ny/U+z5wnW3V22xdZQXElvBctm6tsDyk
ukyfW+D52ULR52Bv3Diqmr5N07QkX6Hth2kr9k4g2bknbmSvZ440G3aY8s6B3/hIIiD/5IVR+oOq
6hKnkakm1ChKA6HTlYvfsYjGzx4Um423dAEAbc6OyUQ/wFwr98ZdOgMovi4oeMjj4YaRHWm7JHNe
TWoGDACX64jiAWNpIMD3ZGxwIsGu8fQVxkl+a9eqt6mtjmNvFBeKbIOVPRYc3ULNdMjwCvwjyXm5
nqR/EvzQSysCthn6A+jscCKXDsIxMo8U0+RnGdCnYLxXK1jwWC4WOE2QbIu92OT5wlGXPgZAEP6x
m6V41YHb3NJh0CBb46Bc114jHlO5KyLaHUhPQZ6uhXgtl+6HNLKNjWDon6+Wnd0TB9GOXfM48NGA
tWCiGh4GyiSiSNzZAV0urG39kSzbtJqMsfVX1EV/E5rPnOFadTfp7DoOaFwi35tu+jDrmNDQZBHl
bbfWJkdDG0qlGUqmsGoMH/DWXBOhfYmWToxoaccILHoyEu1+YnqLbaEomNY0VKwtrRqtE/g7oTV6
89gNV8XSvlH2Mz0cpghXXVIb+K+xdXmcWliiII5aeZEwoi6XjG2o9oxXi/W0dH0YS+tHZdP/EVGZ
sIYiQCmINmuwdzyMvA2PoXQXh75LgcgQ40YKaRXRTWOcHDKl53bpHNEohq8Jp6q7Lm48jO7v9SSm
nVQ383tpidVYJDcmSx4R67ODtbSbeCVfF9eg1QQ/f83crttCrYwQg6MaDmkULCDo4k33MvycBFb3
zfWa6bPo9XCVM2YAkKgogggredamAdekJSVLlq8/dvjOboyJiT1tLoijK7S/xjpCRvBmmudqN9/m
Juzc0ZjHJ9nTJyqW3b2ZhtUW6whdFBOeKiLZ8d5y6+IcM/lmTsCcwSn516ToUvLM7li/Dw43btlN
e8MlyF83ZkrrST/96Fs9lBdzItcZLKysuZ9wJ4GtZciQA64OeXJYM/Qj2+yqLRNhe8s71leeS7Bk
IIi9sSNzIjZCEhTLg7yx+aJeJppyQFEGLf5EEzPFd8hXA6l/k2MbjKO3CJVs55ax9/zOzCnAGj0a
JvsLxJPoJk0Hdic9Wz5KAk1MywQgNkE21vWqs6CIjaab3mcEnz9Dz0w3qTkPIDnZFxpORWg5BRU9
SNp9qlB1z2XbEBFncvBtNiLzkCUAGhPNm6QwZb52sxKQEMbHwzSJ6iKiObjymoX7OwhYCa5gPJiU
RbVVuuedp2AScHgNG6cT9rZuZ3srHRnezF7FvBzpi5+xVQbgh/HhutMwfoe0U+a+78FoBoZrgeMj
9xFSh5k4WzJGzo3FwoDeRJq4AvuJ/Otma+V1wRV7FWddBa7CypXpqx7uP0hWJhXsgfvnuNes66Vd
XyVT1kPSdqSNwpDX+6AwnBNCnnE/8QLRO8mWYCva4saZIudlgGcLpRqC5b3p0RIE1qW71yapd70w
nvE2npqUXDrz33LfJDbnf/aL4uSM5p4EDjUouhOXXiwAabx3R9jX7rrPkmhXLrDpsugemZTaGCrb
eIWTwdliwCQ4WSgCs1HY7/U7vJrL76VvWvp1dNZNDuAavwmS7FhADaMz09xoQUr4rFCAK1bWCco0
EWgZXfBwjfn8H5/1v3hgBf/y007o7wiGz7EOAa58/+OJ9f2Hfj+xgpKRriNcDM2Lm3oB8f1OMRS/
4L4G/aKAySz1Iewcf7daq184kOJ9Nk3huuwe1X9ZrYX7C38bGzD2k75t2+6/ZbXG1v1xe8rLMy7n
r+S3wL398czau5Q7TaHFmRUPFB0Apc+TTTl87ab6HA+CPFHwMhU+BPbOD6Mn1jpytzC8TnEUdhdR
uvGKFUDsHC+wgq32HP82mghtaLfIHstiYoPCsfxYB+1jwFPYpxaifjUZ3Ol4gxoePgEhLZ7tlmBH
lQ/sBHqoMN+coKDvJ2LjLyl/fS3MGkb4aCMqiopd32o5PTy3bml8T0dvfOKBl4/fFVhEL6GmQQ4X
BthbnTdYwcbkZBLN8vduD8VlEJJ6ZEbInbx0LeEOVunSeDSkU5Fxj4hVg34H4MfGFf9EXEs4G2K8
WHrE7ZJG/kuWZr59ajjBclkgQx2scQjPSWWhaqbuEiHheL4N/GFwdlZNFVbQpF9lPhcnHhgw8vxZ
bhwt0886aYqtYwWSbR5LYob/7BnQ1HSfl47FDrPh2UUfYnWLAdP0gIpBZiB8Ynxh2eYR3oxsdk0K
UdM4yWisnvvae64a6CEM82EOb2cNiGY1JgEFF4EKaXlgN9naNzUkoXpnADh61LVPvxRxFYSCDFSa
DCUJZ2VZjyOCCVeZxQ4Md6msR5UyqllNNkfbMG55mGbVYoJpRcZpRFMMfWmgbyz+pQZJQlQFgp/P
6ZH5dIRzbG3oGvjzgLnwZOkMlPX7P2ZWwucaoIG6q7rj5LeeopyfccSUeueq4OxtqxnSt9MitibS
Z3DqdMCh215yIIJuDXM6HB1aF+iHB5XUBuqZDSV4ZA37mMbwpRLCthzeRg4AeD9QgQZcpFXiSBGF
81rBGWr2siX4v9JjM58UHhveZw4TlzpEEkgJ8UN6kZeLgn9IJqc2BbZ9hbuQX2Cwasw6Xkj0cf3e
bpFxVglgOvYpk9GJhuuNP3oZza9e6dqXoM+GYNe0gRke26qHfR3iKfoGdwYqP3wMPLzwCmKuOKVa
+wwDUr0uDXq4+hWsEP4A9YO/fnSXN+8zW4BZZpM2Xeth5L/MNcMf6TLKGNlt98gXTICYpdIrYVS8
iaCzzVs/7l3Y2ryi69F6v+sNl0dxRiH56lcCbzKEwfOAYcFfE6EmNCAHu5/3bFTlq8k+3P+1pcI1
dfWlttmnrTDP6kMYJ468CxPCWKkg53iMRaybLRAJAO+1HfP3hyLjbU3s/M4RPqhPzM0n4/n9t/QJ
N4WHbJJ4x8nR8ss6lctdZtjCuiid4ezM0oZSk8Zd+Hw46ev5AagKQ6gyWz5SG78t1yRZDGjtpMqT
chuYILrk39W0FGww88c6ZJQcvtPS4IbgIAnBY8hYobyk1geZm9a0i+Gn/8CFwx2ZuMZyT1mLiyx0
DD/fl7gMoYNa+UhZSJWO69FL22HTKrYnsEWGe3Pwx9s+mQAKc6dhqCk78DpZVEBuVFJV59bnRFI5
cDcd26jxedgETrsc4M560o13cU0vOCULJJ8PE2eRYLN1n0QTkcxMUwCCStYgFCSUavTcxfsEZ9YO
GIZNBiV02Lu3zVtiwBpDqudrAU17fPBdfIKerbmxbT1o3gwX4OwyJ+Dd4Y0VZEoc6DgtAEexcVSB
QM0lw1kxctTHBa28t7pKGIlZRemLLUk6gDh2A0QqpDH+CA+K6zuNUfCsPY8VhI7jnhfMhxs8R3Ir
+9DmNNmKYWXXAXJXzgjuKEZCIGXmR9Fa88SABlIV91lfYoOilB2OoMdx7gkJwtsZbKe/Sy8XVwEA
/0PS+9a3zPHmZz/sRm9HrUdyrpHBv4t6HB47x5mOVU7uYGKkuCZl/KQTQz9ztm82cDrQwjPls5G1
sA/ao5HROUTWIEN435k+/KsiNOfv8RRCoRJD1pxoi/WgXyQe+Yl8DsSXKU0Q34GyAgth6sxBVafX
ZNycjTMMyw5ybNn4xcHsnZ2wJrWu8++OoyIIKD5HVqAkNfiWdvQvDKHurZxQ+5ZRJUnz1O8b65yh
ytR3nH6BpZmEAXp33GFT7zfkf6rrgeg37MkuuC16qqTppyO5YVTdPXoamsxAEWerGlIJ2N3FuaJE
wX4KaEJ4BhWrH7JB3kZOX9/TyU4VV9hYnFIt76HwUFLo0mn9mxrGyiH2Mk418NI/h/Yw0mThP86h
7X7qyGHvy9GBYuQMRbmUKlbQR/EuLl98UEoVzbFdZd82DQAPFz8ffHuKuM9DOWMxCurWvMOLX+Ic
8wi+J9paNYnQ9H4j5VRbELe4GKMgGl6CasyzNU42B8xIjjn8MNUZXYOGJbMtm+xy7Y9m+2gTl/oS
21greBQK86ZLJFIrx8lj74JXRo5MXkYe76ch67pLa5sviwZ+XTGdRnsexspdewBsz4BAkk3PUPJh
UoY8TWNi3aWW2/4ADKtfJkVJ1OvYmll/Bx4+CDlHzOkxzFJMA7X+bE9zcBdFFiEeFygMW0EEpNai
24LIde+5+qprhHGjdetuG1tgWJ5Ax2btMJ7rBYwUOBN+pbjtv/ixG2zCnEJSVSmH3pAhRLosIvA0
JlGli2cE6bUZEKbaRAj0d8BnnY0nO4j8eeateumOV4iaxQsTaGI6ZfUUdBWdBaZ+bnkkbrEfOZsm
Mb9YdnhMqM45G5MjPw8Dah7fuUnj5misbWBE0akJOcIJhg/XnacPfsfIJ/XsFk8tYKyVV1YjDRlR
K3mHPue7SEL1DCu7QzCfjItLs8neBFuXD5SR2Jn1KUBUXoWZi8Jtc0hnhLR4TBAnLfKzrIWQZqKR
Y10oFJ5nzrHuCqiftHZgO8xxhSVU3PmhdG99jLcPpZZYQzUUG95P1K7TedwZXttf0xPo4KEPn1yz
Rs/U6JGWGKs1zgQHWnCePxDY6QvIfEm2swsr3ox2lkDFWdJY6MUONlBU9dt81GKX4lt/NLXuT1Mj
Ft4zP9gDp7lmBeoP8dhQHt3m6k60Zr+vii7iX21ZnaA11feRk+NVANIzbLuSPh/a7UvrqgMie4c1
n4Nc4B7BmfnnMmWCazZZQCgq756jLmJgAi8azclnQ0H/7FNPdgDTwogVvW7ElVvl42E0sZdLFfk7
po18DsCCB3eV5ybBCt/rXE3RRQR6lahSuq5GmpKxI/B0pC0MxIeXZ/uKjMIz/klj1VejfoBR5e3o
YQgSBiwWCKCECmOqolM6WWkTBZ56H5GCaVY6ieRmJpJ4KuUkGdBEU3catcQJYNsj0DTWU4B2Y+Sv
Pdabb0nduT8YdQ7bOHWd+RCpNnurPK8+KK2CbbZsrcA80bLZT8yOsFbQqbqUNGOvq/BK9sQ6Or+7
HirL3gRT1q4BW/SblOq9U5rkgHjzxiG1ZnV0iwNj8PP81iKxtLbAIt73jpe7927Wh9O6nTm3B1nE
bsI3UxnvvCAfnVWCDRorQZVfemW3D9i0mi15PDWSwfADXFNefW26cDgYjYnwM35BvNNCQTkTQ/tJ
FLN13+gILxmhyy23z3w2c6c7U0yEoYxnQ7RFGKuuvHBuTorOE2BpFcil0K0ujGT9nWdGyc1YEl1C
vlc83Wt9JVralrqZ2SXHxI1vM51jNEUmBv9HQ8TcYd3EPtMNm87LmPWweyyrdT54g7OXBnjP1azM
9IEzYP0mwsL8MTP5JiBEDHWFP4bGYvxY55R0ItEeDPq3hprmG4NRfozHN3a6r8joDJ+nIvXwLncy
WHpQWMiOwejua5ih96WVfapENkanIqu94CwK87UdVHU9QsJYxT6f+zEdcM5QWTXRQp1yne+VLR3z
U5zzT3pYaey8tyXK/44CnRWdFGtc+J/miPigFNoPvdvQrupbnnTHNudpOfyFfvFR41r6ElFTLYGs
aknKIv6oXoTkkSYYLvrgaS2Pw9I35MSR/ThPXvNNaesv1buP8pMypbB8x0YnNiUf/QeRC67UBEig
KQ9FrtWZ7CSUahbhV4DSebSxy+4tykwpL2Hvd+Ko0U4DSNyWEeXXRCQozyDuobbMNaW+yfVSNGi4
c3WlbUs99xGlj30KMHAl5yJgi5YvdU2hKRSHd9nODzYdXnpbj6k+xF3HlhKn+mvp9EP7AHOTpO/c
WkBR18VS6fEyc3YAi+WPHM7CwBHs60POHSmrw2PuCcTRbGq+ccsUPyjhKx6EwlKzat+L4xAuqy8m
9UUjrci03SzrpMlhisHe3Ww0XbNTkKUBrocldE3+Rw2/uqIxSUeWO8J/88sv7+fe3K2ty0+jmttf
xam/YTe9LeOibf7f//koNCIyOq5kKkN21WQQ8+FDT9kNoyzghHSY8HKqpFyMmjU4MeGv47O38f+G
38t/8EIfRyzvL0TxCY98PGn2x7vL15zWamqFDpjB+YgrFqYt8gufz3sRVRMvnSN0y3HgmHmi/oVk
//evjnjrU9FJOB9f3cda0Apug4dxlLBRUtmP7kCXbFzHE3vFpQ5rNHhVt/XY8BtDzhHtz6+xhSHj
D+onRmVQASYdLJYn1N+99yFxqFcKdHloLHIIq34IO3ntUWP5WCQNR2SMDrz5Xk4l9XrvXSy66JZs
SuhleAxG6/H9F/oPUPuvgNqUIaLJ/nPvzaeJDqgi/MMk89ef+W2SCb0Ejgw9va7Jt5YDwX9PMi3L
4o9w2WLN+c1f87P1hnkXJSCedLn/uDt/B6qZvyimcQszCez1gpP5X1hvuMucRc6HZGNLWobEsuD+
5Bqgjs8C01cPly7/FjYZnq+vP12Nf/AlXgTsnwTuv3uB5RHy0wvoUWR5NfICfkLUEX2xU69xf4kV
ebJvf/5S76v/H14LVwd9N9DHoTnzHPxgTpgQ2jInkxZrPUFm9jKcDwVQ3yVim9bOS5OMof8G6sVv
TYRXuzFmYpPOFBdXpjDrMP8GXMcHo8WXLTKVtw90aO4nv+i+x75JAurcadlwxDHdaj5mjUoCDVIG
rYqVqgwep7rdJXbsXNFhbN0mdZmQS06CumjXdmGHpIo1aoTduwYC79ALxW4/y+sofagV+E6N+l30
Xrnhl0BvI62EhwPY8ZVmDXiaxoxYL/WY1aVvcm+bU14h8pMHvGzjYFu8+Bbg5hcUSVACRpgz02lt
vWYxl+IGz141n5IW6/bDwLxHFlvRh4ECwYVqBAyC+LaOm/1/Fo1/hTPDhohb75+vGZu4aXX81v7t
2/e/cYN1+df49ecF5Nef/10JcX9RpnJZIHwAM3zd+Yr+poR43i+sJ+BeTHj7yvq5z0n4rBJS0TDD
fmlxOvG9+20B4Y98VhRwHL6L7+TfVELeG5F++tItTVOA+BktsvNEDVne+c9fcLpOUiuaRvMAAmWd
hz+y0LgZJ7DVUPaLoTgQz7hqzGCrgu4zIZVVIprNTxfvHywxC0Dn5zXm/VdA74EEwHvGnvZhR1I6
rlv5Pi6rEhH20vkPHBO/2zgJvIn0RotsrKoQj2oWXFdViAppc/8P9hfZYxeh/rEywmtzNlZ4EHct
B7bKsy515AYr6cCDqcDv93DYzepNjvAJyHV10NIJxhGqwL0MRREfA/7xp2Yu9zEA+sbYTo46yJJ6
GEaG7rk2+wJGsEm1Dgcl5v0bM+0AXhTPE4wnzf1wIBGzyrEv0PV1CrvBWwF9vJNoArhcQFz7xrXj
JP5KtKLZNumZCeQdw9EOlSlcYd1v71z1xRIGDkDvdcagsM0TBqeuWEuXvGWtOGZGnKQzXIf5mk6o
e7pGH6FcL0ThfNu31QsgfHMfZ90tuTIs7wW9r926TdJ1TUR4T7DNXyG/ogoXxVs+SnOf4suGIDm8
FTLchG7XnDmtk22jO6pyiR5hD4xTcRNS1fyr1+0/u5G/2I3YQF7ZPvzzleU6LorvWNr/sJz89lO/
rSc+GikbDlRLHvec25YSuN/WE+X9wpYDc6zvcrDDksVr/b4hUb+QusenxqmL/Sj2v/9aTyQOYtAi
zrJqMRnnb/53NiQgq3iVn7/OJgZZ4o6ej8NY4L2wPqwoIkpV3srCPBWmUUY15gDpGpvRKoJD3Fpj
tU2lYBQ9wYrWu3EZ2W9duAPfxzHzGubMccEIiyQNqxBmW4wGyfyJzhspn7HzY+4YGutr6NvhE2KE
t45D4s3kCdvr2gzb23kgSLKLy8QhDhEZ3nU48IcUWI6q2htJlB6Wbq2Tl9CSxPDjLtPkvghdBNPJ
bOqRBLlrt+c+UbJ4EmnQeedmrmcTBpM7dPlK5qL7lswTLQZ2AzvWpfZCJUCxJwzBVCBNG6FNsY48
0X3hEDBEANf73LhOoSlDetI52NSUz/YhpGSVHjjAUGT0s4AiOBCXqzCC6r7WBOdd9CwMKh5JjgdX
dvaxYUy9t8fkW1araRt7MQRnsybY2fe2vWfbAhpXpLdu4gXJgf9FXGM1DCg5GUV8wFzY4vfnCbBt
LeN1TMGmwFrIhyPSi4HmrcSWPQwjn96H/TxHXu1sOQA395aZOde9ghJjtd0y8Veq5swyq+B5zn3v
ofKc4FG3k+2DbW+FsUmayslOVClztPJ0kHzuBx1tDTbYVJR4HtegYowHMuPKVWV2Ij+1NELk0H0w
acI6SilbObVduzB6wyrCKOLO93URytjcByEtmoymYbJqypJBBuEdGmYqIah5oqEqqJOdPwUBS3du
f66AvxBTYpf4qKiJYkYYDrDPpWH6GQ4HvyueQh9OnMlDQCKHbIc2U9QqgzpDTDtG4QIfyfEKxtYr
AH0d8slBL3KcDOwiiG8bhNFldgLmz2aA01sVMMb7+d5nTrhF88jWKcTiZB0v3hpZUkkVubi+dEeq
aUVESsSrxoE5ks1BjwvNr8hwe48paAAUlWPY6Wtn8slikWYjO05D1Uxk14GTNeY4ktJiV8AEeCIs
RbEIwznNy+xCeA6rvJ++WOYw7zwvDnZBPz1QWt0ca80jZHZrJKPcMI+VA9a3ZZwOLqJgvN0QN20M
aOeMLeIr2WUMNCnbPtGWOx9N3Id8QBm61GS/FK0v17XFeJ7pMyIr4eMdJXstDR9CJMcmHr7qUmdX
OpbhqUZuJTiYm1uNFauk+6TBJLpDXeb6kJuMc6NYh7WhDCy+SbQOCZc7c/3ZG61kpQJSiG5NWEZJ
jSxFSRGmsW4Kl0ZHzssEKPd1giIKDWO1BBNxUTg0aWk28Pz2ySlhHk+VwthWR/Yf3Xckm4kqQMHF
4ct2qAnkpF4liBFDSCnr+lgMzkMtsnvCtefZCvZKd+CA7fkxdts9oqpikDncNyo+FrDPNr45Abzk
6oe0Gfq9fGrqeu9P43ViGyO9a92401XWEoSaG+Rx+ezCfV4NRd5srDz7Tp2GJmY+uKCgo+6BnPO1
TxRwrVqs0XXrsAjG/rWscmqOgQ6vmDhYaCy2vDM7AnvM6QtioP3AvVU1FoP9yN3bDfYPgyzWwdfZ
2wy/c1XbproCnOVdYUBDRw9EQo6tTQ6dL6IN3wrrLozqux4pgPaLjT+XxWX0ZULnOKtZ2gUe+xgA
9VDebHkf20BIymoB+WPi21UoX1+8OvpsGuj1mT3+iJhWHkJihusmxrPsWj7YMyNQV90Ui23Dsn6H
JsrwZ3bVMU28+8DVd0PfEtjluQKAxBi8dUP88BPrCgHa3gvgCYo2udBI2K9xS7Z7kw9qZ5Z1d6F6
J7oXIBqYH5v3M9UzuMjzL01oQxFS3c005ruiZis3JpW3wlZ33wA/4AqRdO7MZIdhUPDrlfIV/NUl
FRFPhxoDZ2rR65G0j2jw7s5G/3yAnHBdvVMIrDZ58ozkyQkVbgyjf21m9dkN7aPdgQSqrK7a5URG
VpE97JpBH0n875WdBFxFMGE2PYn7wddvhUPu2dFzczBb+7EKvHTpOSxJGkZZf3LqgTYBS9x36Odw
vJ7d1J5XdjZvTaSHFSvt1jXUCxANWsulQ+CftbQy/Fu/EWCckvEecgNQkqoP6T13Z/+FAjnrc0aF
JkY6j6+aIVHsvP7ag9YCvfTK8+12h0Zq42Jit1r3FbUQgSqjdTpl/j4bu/kYle2ByelVHwcp/aQm
GWzOoau4N3Y8zPAt0udE5lYqvMiyk28MASE4tKXhXyYs+ndRjk1/9nR9nXUxAfmhL7cMYqOvFfaO
9WB35zGueSYM2ZMl+0MRlMQRZx6siVJbG/Wrn5pLHXv5G4Ttg/Knz4mXoovyftwRX8RaOl586qel
ZzG3djIKfHsdOs58GR2ZoUgEdbXp5sg6ObET7qjJmFZNF4ovQdlV9ySw0oJNfovB06fTcd3norgN
jb6BRKcjd93yXIMlUhymkpM7I6JqByShO9thEaxjhLoD2b4YqJbxRJhzeTwP4aZE2jN85zKAlHnG
Z17cmGHVjxs5ZRjOV9OcdPdFYvhH1aSk63vxJEez+orkZoDWyDHt7hxvEPiLcN4Tb5Dl1B94ztrs
/NVbbvS3VuTF61YO7X3jFLdDYQBOSY27fIq6m3SMPzVa6F03uuVVPbuf/EZmjxDOr2yY11uLt7ex
UTFeWF5JK1pT8Ap8U28pj9bYFQx7i2oY7V1qt1a+z1Q8hyC3jpv+iwppqi1MjjdhP4B8VC3IyL7x
f7idE24o/MTSFInslbHM9OANkA/Tzv9C5Q5ijZ97z54HBd8IXHNte1FC/RIgxHEwmz0NHjAhBK06
I1BhwqwzTyZBBmtXw/Hge82vF+IR5Zz0rdLp18k00FRU0X8SDaA2RbNORvB/My3AQQ+XWr72Yw0S
ZYbptKpMnZ1AzoAD6DoKdJm7XuN2OWDDhpKA2LyFrVzegyWjSQmoU3dn1MI/zJ5bfzIIUJXtND72
iMQ7S8UqpgMsjc9F236rU5/qGJntCB+oTaeD7okc/gn4otpXSk/4JIx4i++LB0SsXARTAZnJsc2C
6rjEvhRCxOvSdupzYjU4X9pmOue0fRxQT8cN5vI3eOjWuqM407qt0I4fWCCbcSs6wfnObXE67GUR
NjuZy5SHVwM4o6Yt5xS6KMBk2OJnc9CC0AfHUjpx5CQe8khYX4vMcb9iQgL4N7ehot2N/kkrY8PQ
cc1tTMOrGcw8G+D+yuuWw3ZHwlXYNyDBCCjiaoNwdhWpbJOz81hHuK3gcuaBlQ/RSXMg3mFdCh8U
BD1tXbPRWudF/6zVfHTt4VsZuKhqlTdv8rYatx1hgiNGSABio6Mo5DP3fGpXTkJ7g4r7apOVhNRH
2b30rWQ4N1fdqqhg2zh4tymRr3n+peUhgnUFuhB/I1nz7CBQp1cR3MurwhxoDBOXJErEUyxdvae3
2cfYmVOQTkkodVLqYZqjXdbX+l5Hvdyb1tcui9gwJUG5BUrwZBHsJviOJGtIsWGsV21IwBM7SIIr
7U7F1quzA8wgwDT46zBh2dZiaavWMXXAwJlqlpPYwdiGSErxM662NHoZVHt22eBjx+ES56p6Gsui
3HqmwkAZ56fBJeYO1yHfcFRJuD0Mma1Cr+KZmJXHspT3asjl3g3FW1Z0T2U1OTcoZHewuky2y860
G4dCrnXVbipJWZqoHE1ie+x3ejbsZ6pGUbCyPH8a2yZfY8r8/8ydWW/byLaF/0rQ7xI4iQNwu4Fr
2fIQT8lN0p1+ERRb4Shxpkj9+vOVSCWibOc6p9Jo8s2RUiKLVbv2sNbaCO40I1geKnQXHVJP4E3o
iKAFkCdoAPNxlSb1LM7x6fx47j+GmXqq1taWRn+s8joySS/s9EPs+UdLja5TD/BphmDDtEzXX3F+
Ach7+RmNjOKpR0cOXml1V3u5N9uSdftIZVyoPpTuLKX94Zlh4OxoqT2BsxJENzAewCtuwtUMtmN6
i5zVFyXP3FMnpELrbcL6XdpYo5mTmyoqLBZej5o4d/B1btd1U95qCukuaPJox4J49QyludUC52qk
omyyNWN9alVVBfzR2lzbuvUYE29E6ugzhfWFmyAdCsn8mjCXxk0B8M5oezm3Q1SCR6PzyPs6QiDi
RKXKdq3mQXIBK/Ue9CnNoZHLdDxaNAHJVGZJQnhbaZl+rhcVzJ+JSr+Q4K2t6hyggXKlhPbHieXp
J7q/XdRW+TAv3S9xHLJ+Yv1dWdzQhesjzJmCpl5r9+/RSKumpRFdFv52O3V16xrZhb/sJKbRsRMj
cSyaNbt2couoIAX/taJeG0byDiBdMx2Bi5kW5RZBWoQFlNtwjvavux3dlybaDhQ96y1HQoAmosZJ
kJ6AMvJmDXzfS9D65t9N5i31cMMamaMl6ekacIaNEQHYAAdCE26UMs/oyb265chCDKyOdSTZ8ziz
ACFnKIsWWnFRIXQxheoQngc+Gp7TRMsUDxITNWKNKse03lT0/5ok6cdNSVPbCr3CS7zq8NKxvPW5
4azhHjRouW2U0pxRTfvQZFugHrFz59hlcA9STKVfUl6+3Xq+eZXoNn1Boia8KuN5M5tsjOyDgQDA
qZ1pC2L44CZcGwT4Lo0stm41rfLYvdZri5bupHhvkO82zqDR1ud6XNunAQKUs8oyRuQfLbqTIhAx
J892Xq11A5gucLtVKlAHeeGekttAXBi8lmuU9tRMAv0MKY75nakW5oUVIeGyKkEKatbCciNmDKf2
Zl1GawqZzeUkq9BS21S3oERwK3KP5GDo/E2SF7CKbenIEnm0RUkma9ygbHu6CRk+dzYQTwiyTGSp
NKL+mdClIzOAskJdB4jnK9ElfuMlLVKCaRStqhnmagJfE0EBNP/WZ1HonwdeckcwZb8vg5FxTihM
xkWvg89VCA2YNju0LeaoFllGogV63zlv6QJnnyRIgp9qtAREkhQ0dEX4QYk+fWs1ueDxRLAzQ0PI
riXBSVjkCjBj1HTzWP+absubxoE0KWILxHZvVaz7Wb11V/dBxmuMQ5CqTgjHM4rQ1dyM0EeK/eI0
TG1kYozg3teEQmm8unFN61NsO/k5/nU6rWGvnYAin61V5dzdkO+ICrhuwLqbGV3KGcoutRPfL5bb
OHlnxsVNgzoq/WTmp1tXgEDRYwk0fT2FPL0mpwpwYR6RrtHzqeLVWGU0yS88uoFBDkKbDvWIK9DX
82k5Ry1WKQts5ETNgItVXyor+OJbk0vbSO/rIq4vfUCGp4SQbzHRn5J5tZ4ZZX1GqMVKVhtrWlT5
5oTdoCAHX2rndr0hjYIeJXpS4CUS9X0TjC5t2kxuK3S2UhqGoRkNROHP1EB462RDGXwGHu0DtvO9
1rgIh7pVcRaaGyIvezN1M8LBgpag2y0ENDICp+rc31x5lDVOaGf0ZV3EzrvABVWLN3uebmiaZtLV
9CMIgHtrSz2sTgAp6blCA6OJdWJkGQ2DcJRHp2ZkITJLY78Pq7m3tNX0Nt+CX7LNBQXBWRItChVl
8sL+mlVNQpiLQJCQ6ZnmK+c0RbFKDcjjb9Pqa1Jk4TQie4+es3eWGkDv82RE60KYf9EW7Q5rGzjo
39BMkhYtKI1gtf6mR9M9ujphNc3LzKyniUIXIHDx2tUInx6ygIv8/KYiKK9ScIB5yUmO8BlymihB
n63hGyKnUSDglSJ0vlLfZgrtUgMy8UIfr5yRxXGvOLImqIqoSIoEapOW1yCus3Mj1yIHCWEju/Sj
dH5vY9XQHMzVDGXYiZeilVDjkRcQMcxVPlvZ4GFm2ShEfUpXPVJtYAnZhatUK/1ZYDhqiuQZczSh
u2cGwr1RrktI5V9y6CBhcQ3IOCdjcbJLQv/qfP35Mr5drJb5/4iBH3AusHNe8Uf/z7z9GwiJoBX1
/jjbFefelcuseb/My4j/2oJNxDdf++Gb5WtKfNSNRa385Uz87bJaPPbT8O1/2cMCRA8ZeO1oUUD8
bmt3XRpe1ch47/PuGr1jBNHIpLxGsU89YDRN+GiCUBrkIw1xcvWnGE1UyY/S7ia6FPwMSXeEQuho
dVSpB4xaV+ss0W+seW59ajbG5LLRVZJfE4QhUb5ZpSnbM74y6QiqYoNTwiT0j842ph2dl1qeXkNA
LbW/Jt42REwzyry3KZEoec4kJSdJ6bz5pFdG9VcRrrLTwm22J17SaPWUnjKVe5IUiMTWJkSic3SY
1PclEsmf19W8utsCc6yn9mi9KdkfGe28kJbfzHwiFIBnAZsoCxFet5KmODcdbhExsADFKhdRJWp3
jV7fG01jmTOvtjfuBR2+t8j8hoHyJaAzQnPCIR4+ptYovfPdSYXe8mZV383nMeRAuOs8+ypZNXSj
Jt61LuMmM7YzjGednGNr+VTPiVKv4Hg196k3SZtLd7Qmsl+tmnp0ZXODMRjwLS1iyeCu9HcaDtU7
xwjc99sgrO5SuGMwBKLilAY1tks3ubiCm5BZFysnouNOgMqGC1i2qO/JONP9dGQgdpvc6KH2sUiS
wtoiZNc2kpmrE788X801XLdzGxChO7MyNCuV0zpYZTQvRfyvvoUqKrrVFA19agy040rqnS7Vzmlg
QpJZ0wLcjkZR/Wee0NdCf1+FgBEzHVb3iT1Bjq2+DVOw3vOzVeRnzkkSE8bMEjtBTarUDd10yYR5
wfxurjajWYXSd76ht1uhA39Iy8oCLa6MKnrxpYppxRdKvlHnb7UM/wXh87wSC8faXoDbnGxndFff
oLNEZ6OouioKEHfKrdqsgkKnFJHndA5Z0YtPo5zzlzv3NG37mdbIzTp7LDYpUGV4otttNH/3j5iy
G/8hi/P4a9E3XjuD9N2y/QMGr7PJz1o8TOd3e7iD931A8L3wi+bAZr7qSz8e6HUmlNqjfQyT2N3U
7mZ+NAaHuV+Uj8vff6O11kSzNIAMwBnERVkyilGpaD/GiRhrogRDDRBOKFdrsw8m6aVp+PETPj1e
no7zoydoz5jLx99/A8eFIe6dIz89CdoYfAdngAYwovf05tiGUaprtCprr8O1LpbI07t+zZO95juv
e3oL8Jvk0xvqeGJRrNaRydpdan8SLGYHqZoWOMM8D+jdW7vmbXLvXuB8IO0LsOhzT68qkzHqXDbI
nKG9e0Smjz2on175xlgoHQmAcLu+jzaAAFiyMyaOifaWuFgb/8oSeIjLNSXl90v6Ja0PoV6gLl+3
/o9GODCBDk3JBDADSPzu4kUfGgGHNoaqeP8CDiau9gcHtA1AyMqeA6Yxhn+AjB11yP1DHk4C6LSx
hq0x9w3gBvT4mkKC+3WLYPEI1niPHuQ1fzsH6bKsQqcnj9s9/9E5iACgCUxP1212yL+yA45u/eAA
BHss+fS6MQaoD1wfYbrddfT0Dj2oYalMkItot8jgvAA4rAR2cicB4K2JYRJLkqwT19E5qKrOmBAP
Vq2B2KK4hrYSgHAKGQ2pWTAM2jCio6YDmm+vvjUE/WYBfWW+O4dwcMciHSefNHL/2XORWSDUwtbh
X+2u43NRUUD6KWR7Op2WAZlD29al7QFHnmKTywCU+NwisCZjuGqmoJK1Hw/OHuisAmnnCNFXBG8M
WyXGeMYg4BjoxAborn6PnQZ2NKiKkLGUMgiaPZ4IfVmyUs+uBZuzgboGJLOhGgTNwMeVnAWdKMAm
2wg58vm1QByt7PhEncEY3OFAUlRIgEqtBV0bk3PQbOzes7Ngg2QmI2sZsJZ21+AOBw1MtuxaMBS8
JfyE7hmfOAqwSmzdhlWCN7m72gh9QEeEqhPPSa6FnTfEIaGI/un9UIG9oiFzzHrbLYJ/K2Z80WNG
dUmRNYtsBQt6qQVg/3mziLPIWiOt0OUV2vke0iIwLFV6KxiwGqAZo037ban31gJFGlNQGqBJ7tbb
gJ5fh0gguwl0XACiRjyl7lxgWfWfn7gRzOaOJCZs74CenxNdk3YUbQ5/A/8HW7ff64fP79isD7In
5Ffa9TG86JkcunQGVRnD/lUFD7l9yiOLSMwEAd9E6mFvLIa2F6iNmrJrARoTNGvCAqiU7XW0FzRl
/K3ZwcD2Ai7iE8bpT8eMytggRYIk2fdj/3Av4CjzCV2jybLtruE5R6iFyrqIhoULaEJkU7u9gCN8
OAs4jkRVIue8jyeGthfYqra0d+CMSSM5onPBt3d9OAu2SVkNs2g63bkxuJyyRvpD1iKIoEkXfEa9
2xFHWRQLu4jegG2abXFBMCkHdkbS7KQ9so7qvj9RYiW1rKBBQYGhdYdFufJwLTg6oaOi0DOp+3x4
s+AQ3O9ezX8/CzqqGzS6UWCZP3s6OCpBFb0gNKj1u2twO0I065EtsxiTMW4nBbUDf+hwLZjOmF6S
gJkQZx7mLBDRSO8Ioa1AhMgc9HeCZXJC0pXkW6VtcCckLpwhaxXFCbnrWGK/kFve+UkC27HT4f73
aq4vxs8iwy67E3S8RYS/DHSunz8hRZKFPBIV6HYn/LNW8SfsuYj5Juh3fTvVjoplqmoS83KsWXQv
Ele7YAYU+THnTjud/709p0JioyEPmL57P0ezAHDI4thniQ/t/RkmNhjAKJJR7crj/RzaYIdSOJEc
mfPWCxzUi0NmSvYgJiQ30cLfWxeRCes9Pvl88F4WyYF24w0ucYOim92m1yWWrwV4GIkOh1z17jpy
yuh8QKqb2UZocGhOKT6SKf38gL6oZIvUVfv8x6vAGeOtIW60B4X9s+a3B6N8HfKNgF3oGEnVM0hZ
mDaZD8RXnl0FoD6oAJsoOHeQgOFZBB1Mu+wskL4CRU/NvzuKj9aCRQ6XPDfae61BGB4ACil+6Ton
GBicEewecoHPWwRzrFLig24wvAMdHSJpt1QjfYf6rUC7Pvf81PwpZ8CX2EMFh2cRBIhXdi+Qr0e9
w5l0wIZjPLSwCOjBQS7sUrnDC1FoNyaNfJiAewbUoHQe7LGPQPoKKoIm0FDtWhncjsCgd+6bhI8A
wcgSGsmTI+cARDTNkUyUbbsc5+BcJB38luxWENQAZModvMXW7h95+JY9FjVwWtl2nw9vK2CwZGs7
5CpgBkyETGw7C0c5TFsBFEhS36H7995sDiuHSTlG8BrkHCUOB5SccQc7d/nIRcBVpLYDghg/qp2m
3Q++KnR6xZe+UWqmnh897hg3/jJ/jnPz0hf2bJSnn3fepqCSCCx574tCTbD97RZuK/7+o5cW2RV0
Dz7cF3h3v9P99+4Bn/5077f2T7X/xwt/mS3ougjNVhCMutsU9M7ff/vfaPFlsVoc4uBZfey/73fy
+2+9+zx4///PwHl4NK5IekqPm/koVvUH3rEX5AcOF+t8ke9vcccI2gGiZUeeLiL/a5yt+8qyLc5Y
emw6Q2WLx/jwrlsui/zI6Fc+FP5DWfQG39GEZAc/XUaLzSJbHo7cok2lR94L+sZffyTo+zKx+Jt1
+9HqplNp5vc5xWQfReQge//wEGnI2F/fuEYcwbIjXzDjvr8fZ7e8W/CW7MCXjwuvtwDVFg8kPW4U
+evY7+/IFmQhPfT60V8cWZG2WCs9crzpv7y27ic77NuntqkF3UgPzADlQ9j01kVLB5Ud+jou/fzJ
NLcVQNmxbxb+umc9upqa/LhZEy3Wj4fT0RWq5IfO88WDV+bLouit6Y51JD2+/+D57qLPaWvz8/JD
/0DLWNKU3vg53aVyP0l6tqlDVsrfeY7WenY8tMh9Sw8dr4sjG9Llk2VHvl1+yRZH3lOXqpUf+iUt
DMnXeLvcvLlYrJLc8/vHepddlb/xzZurZZYve5aKdJ1IWv6KwW+Wtf/QO8a6XOCvGPwz3dr2t7mL
D9o0m/TQcVZ4b6aLLOak7B07Hejm1/zA6SI81jFv8V2yw995fn/GW/Cc9LBhhEfSj2o66ob00NnS
PaYN7wCPsgPfL9frnFbui6MwoaMZyA7/3ovpcHGZPznb2kyn7PD/F5cvLMSuwv9rfuDpQuwoerLD
f2D2l3m+7LkUNNAQ+U/5set+VNkxymTH/VgsvP3dCZvSodBlh/20zFacbL2R2xSo9Mh0QqfVfM9O
delF2aH/XHDurN2ivzU7jI304Mu8eIOK/NObb7OC0uP7+UO8zv2e59YxcKXHfrkn1g8P/OcyTd84
B0/zT3sZkuf+Wz+5Jr7xEC0X2R//AQAA//8=</cx:binary>
              </cx:geoCache>
            </cx:geography>
          </cx:layoutPr>
        </cx:series>
      </cx:plotAreaRegion>
      <cx:axis id="0" hidden="1">
        <cx:valScaling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15240</xdr:colOff>
      <xdr:row>1</xdr:row>
      <xdr:rowOff>1638299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roduit 1">
              <a:extLst>
                <a:ext uri="{FF2B5EF4-FFF2-40B4-BE49-F238E27FC236}">
                  <a16:creationId xmlns:a16="http://schemas.microsoft.com/office/drawing/2014/main" id="{290237AD-D71E-F779-E081-B53E714766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i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5509260" cy="18211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73439</xdr:colOff>
      <xdr:row>22</xdr:row>
      <xdr:rowOff>19878</xdr:rowOff>
    </xdr:from>
    <xdr:to>
      <xdr:col>12</xdr:col>
      <xdr:colOff>791817</xdr:colOff>
      <xdr:row>38</xdr:row>
      <xdr:rowOff>139148</xdr:rowOff>
    </xdr:to>
    <xdr:sp macro="" textlink="">
      <xdr:nvSpPr>
        <xdr:cNvPr id="27" name="cardMeth">
          <a:extLst>
            <a:ext uri="{FF2B5EF4-FFF2-40B4-BE49-F238E27FC236}">
              <a16:creationId xmlns:a16="http://schemas.microsoft.com/office/drawing/2014/main" id="{B402BF8D-DAB2-4B2F-B9FF-9B0625E841A3}"/>
            </a:ext>
          </a:extLst>
        </xdr:cNvPr>
        <xdr:cNvSpPr/>
      </xdr:nvSpPr>
      <xdr:spPr>
        <a:xfrm>
          <a:off x="6997700" y="5486400"/>
          <a:ext cx="3898900" cy="3454400"/>
        </a:xfrm>
        <a:prstGeom prst="roundRect">
          <a:avLst/>
        </a:prstGeom>
        <a:solidFill>
          <a:srgbClr val="FFFFFF"/>
        </a:solidFill>
        <a:ln w="12700" cap="flat" cmpd="sng" algn="ctr">
          <a:solidFill>
            <a:srgbClr val="D9D9D9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/>
        </a:p>
      </xdr:txBody>
    </xdr:sp>
    <xdr:clientData/>
  </xdr:twoCellAnchor>
  <xdr:twoCellAnchor>
    <xdr:from>
      <xdr:col>3</xdr:col>
      <xdr:colOff>48591</xdr:colOff>
      <xdr:row>22</xdr:row>
      <xdr:rowOff>19878</xdr:rowOff>
    </xdr:from>
    <xdr:to>
      <xdr:col>7</xdr:col>
      <xdr:colOff>766970</xdr:colOff>
      <xdr:row>38</xdr:row>
      <xdr:rowOff>139148</xdr:rowOff>
    </xdr:to>
    <xdr:sp macro="" textlink="">
      <xdr:nvSpPr>
        <xdr:cNvPr id="26" name="cardCarte">
          <a:extLst>
            <a:ext uri="{FF2B5EF4-FFF2-40B4-BE49-F238E27FC236}">
              <a16:creationId xmlns:a16="http://schemas.microsoft.com/office/drawing/2014/main" id="{12B66344-B8BB-4E87-844F-A226A1B0441A}"/>
            </a:ext>
          </a:extLst>
        </xdr:cNvPr>
        <xdr:cNvSpPr/>
      </xdr:nvSpPr>
      <xdr:spPr>
        <a:xfrm>
          <a:off x="2997200" y="5486400"/>
          <a:ext cx="3898900" cy="3454400"/>
        </a:xfrm>
        <a:prstGeom prst="roundRect">
          <a:avLst/>
        </a:prstGeom>
        <a:solidFill>
          <a:srgbClr val="FFFFFF"/>
        </a:solidFill>
        <a:ln w="12700" cap="flat" cmpd="sng" algn="ctr">
          <a:solidFill>
            <a:srgbClr val="D9D9D9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/>
        </a:p>
      </xdr:txBody>
    </xdr:sp>
    <xdr:clientData/>
  </xdr:twoCellAnchor>
  <xdr:twoCellAnchor>
    <xdr:from>
      <xdr:col>13</xdr:col>
      <xdr:colOff>98287</xdr:colOff>
      <xdr:row>7</xdr:row>
      <xdr:rowOff>55217</xdr:rowOff>
    </xdr:from>
    <xdr:to>
      <xdr:col>19</xdr:col>
      <xdr:colOff>26504</xdr:colOff>
      <xdr:row>38</xdr:row>
      <xdr:rowOff>139148</xdr:rowOff>
    </xdr:to>
    <xdr:sp macro="" textlink="">
      <xdr:nvSpPr>
        <xdr:cNvPr id="25" name="cardDet">
          <a:extLst>
            <a:ext uri="{FF2B5EF4-FFF2-40B4-BE49-F238E27FC236}">
              <a16:creationId xmlns:a16="http://schemas.microsoft.com/office/drawing/2014/main" id="{1C895F3F-A3D6-413F-8DB2-A3458D5F55B3}"/>
            </a:ext>
          </a:extLst>
        </xdr:cNvPr>
        <xdr:cNvSpPr/>
      </xdr:nvSpPr>
      <xdr:spPr>
        <a:xfrm>
          <a:off x="10998200" y="2286000"/>
          <a:ext cx="4699000" cy="6654800"/>
        </a:xfrm>
        <a:prstGeom prst="roundRect">
          <a:avLst/>
        </a:prstGeom>
        <a:solidFill>
          <a:srgbClr val="FFFFFF"/>
        </a:solidFill>
        <a:ln w="12700" cap="flat" cmpd="sng" algn="ctr">
          <a:solidFill>
            <a:srgbClr val="D9D9D9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/>
        </a:p>
      </xdr:txBody>
    </xdr:sp>
    <xdr:clientData/>
  </xdr:twoCellAnchor>
  <xdr:twoCellAnchor>
    <xdr:from>
      <xdr:col>3</xdr:col>
      <xdr:colOff>48591</xdr:colOff>
      <xdr:row>7</xdr:row>
      <xdr:rowOff>55217</xdr:rowOff>
    </xdr:from>
    <xdr:to>
      <xdr:col>12</xdr:col>
      <xdr:colOff>791817</xdr:colOff>
      <xdr:row>21</xdr:row>
      <xdr:rowOff>172278</xdr:rowOff>
    </xdr:to>
    <xdr:sp macro="" textlink="">
      <xdr:nvSpPr>
        <xdr:cNvPr id="24" name="cardMois">
          <a:extLst>
            <a:ext uri="{FF2B5EF4-FFF2-40B4-BE49-F238E27FC236}">
              <a16:creationId xmlns:a16="http://schemas.microsoft.com/office/drawing/2014/main" id="{A02B8C5C-DA3F-45A0-BD3E-428AFB9A594C}"/>
            </a:ext>
          </a:extLst>
        </xdr:cNvPr>
        <xdr:cNvSpPr/>
      </xdr:nvSpPr>
      <xdr:spPr>
        <a:xfrm>
          <a:off x="2997200" y="2286000"/>
          <a:ext cx="7899400" cy="3098800"/>
        </a:xfrm>
        <a:prstGeom prst="roundRect">
          <a:avLst/>
        </a:prstGeom>
        <a:solidFill>
          <a:srgbClr val="FFFFFF"/>
        </a:solidFill>
        <a:ln w="12700" cap="flat" cmpd="sng" algn="ctr">
          <a:solidFill>
            <a:srgbClr val="D9D9D9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/>
        </a:p>
      </xdr:txBody>
    </xdr:sp>
    <xdr:clientData/>
  </xdr:twoCellAnchor>
  <xdr:twoCellAnchor>
    <xdr:from>
      <xdr:col>0</xdr:col>
      <xdr:colOff>50800</xdr:colOff>
      <xdr:row>7</xdr:row>
      <xdr:rowOff>11043</xdr:rowOff>
    </xdr:from>
    <xdr:to>
      <xdr:col>1</xdr:col>
      <xdr:colOff>711200</xdr:colOff>
      <xdr:row>38</xdr:row>
      <xdr:rowOff>94974</xdr:rowOff>
    </xdr:to>
    <xdr:sp macro="" textlink="">
      <xdr:nvSpPr>
        <xdr:cNvPr id="23" name="cardParams">
          <a:extLst>
            <a:ext uri="{FF2B5EF4-FFF2-40B4-BE49-F238E27FC236}">
              <a16:creationId xmlns:a16="http://schemas.microsoft.com/office/drawing/2014/main" id="{5DCE6322-905F-4FA1-B8DE-355BE1B424D6}"/>
            </a:ext>
          </a:extLst>
        </xdr:cNvPr>
        <xdr:cNvSpPr/>
      </xdr:nvSpPr>
      <xdr:spPr>
        <a:xfrm>
          <a:off x="50800" y="2286000"/>
          <a:ext cx="2692400" cy="6654800"/>
        </a:xfrm>
        <a:prstGeom prst="roundRect">
          <a:avLst/>
        </a:prstGeom>
        <a:solidFill>
          <a:srgbClr val="FFFFFF"/>
        </a:solidFill>
        <a:ln w="12700" cap="flat" cmpd="sng" algn="ctr">
          <a:solidFill>
            <a:srgbClr val="D9D9D9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76200" rtlCol="0" anchor="t"/>
        <a:lstStyle/>
        <a:p>
          <a:pPr algn="l"/>
          <a:r>
            <a:rPr kumimoji="0" lang="fr-FR" sz="1600" b="1" i="0" u="none" strike="noStrike" kern="0" cap="none" spc="0" normalizeH="0" baseline="0" noProof="0">
              <a:ln>
                <a:noFill/>
              </a:ln>
              <a:solidFill>
                <a:srgbClr val="1F3864"/>
              </a:solidFill>
              <a:effectLst/>
              <a:uLnTx/>
              <a:uFillTx/>
              <a:latin typeface="Calibri"/>
              <a:ea typeface="Calibri"/>
              <a:cs typeface="Calibri"/>
            </a:rPr>
            <a:t>Paramètres</a:t>
          </a:r>
        </a:p>
      </xdr:txBody>
    </xdr:sp>
    <xdr:clientData/>
  </xdr:twoCellAnchor>
  <xdr:twoCellAnchor>
    <xdr:from>
      <xdr:col>15</xdr:col>
      <xdr:colOff>108226</xdr:colOff>
      <xdr:row>4</xdr:row>
      <xdr:rowOff>30922</xdr:rowOff>
    </xdr:from>
    <xdr:to>
      <xdr:col>19</xdr:col>
      <xdr:colOff>26504</xdr:colOff>
      <xdr:row>6</xdr:row>
      <xdr:rowOff>5522</xdr:rowOff>
    </xdr:to>
    <xdr:sp macro="" textlink="">
      <xdr:nvSpPr>
        <xdr:cNvPr id="22" name="cardKPI4">
          <a:extLst>
            <a:ext uri="{FF2B5EF4-FFF2-40B4-BE49-F238E27FC236}">
              <a16:creationId xmlns:a16="http://schemas.microsoft.com/office/drawing/2014/main" id="{131DA732-E7F3-4E44-81D7-937C39375BED}"/>
            </a:ext>
          </a:extLst>
        </xdr:cNvPr>
        <xdr:cNvSpPr/>
      </xdr:nvSpPr>
      <xdr:spPr>
        <a:xfrm>
          <a:off x="12598400" y="1422400"/>
          <a:ext cx="3098800" cy="736600"/>
        </a:xfrm>
        <a:prstGeom prst="roundRect">
          <a:avLst/>
        </a:prstGeom>
        <a:noFill/>
        <a:ln w="12700" cap="flat" cmpd="sng" algn="ctr">
          <a:solidFill>
            <a:srgbClr val="D9D9D9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/>
        </a:p>
      </xdr:txBody>
    </xdr:sp>
    <xdr:clientData/>
  </xdr:twoCellAnchor>
  <xdr:twoCellAnchor>
    <xdr:from>
      <xdr:col>11</xdr:col>
      <xdr:colOff>88348</xdr:colOff>
      <xdr:row>4</xdr:row>
      <xdr:rowOff>30922</xdr:rowOff>
    </xdr:from>
    <xdr:to>
      <xdr:col>15</xdr:col>
      <xdr:colOff>6626</xdr:colOff>
      <xdr:row>6</xdr:row>
      <xdr:rowOff>5522</xdr:rowOff>
    </xdr:to>
    <xdr:sp macro="" textlink="">
      <xdr:nvSpPr>
        <xdr:cNvPr id="21" name="cardKPI3">
          <a:extLst>
            <a:ext uri="{FF2B5EF4-FFF2-40B4-BE49-F238E27FC236}">
              <a16:creationId xmlns:a16="http://schemas.microsoft.com/office/drawing/2014/main" id="{752E78F9-71D4-40C6-9B09-74014BBB7BB3}"/>
            </a:ext>
          </a:extLst>
        </xdr:cNvPr>
        <xdr:cNvSpPr/>
      </xdr:nvSpPr>
      <xdr:spPr>
        <a:xfrm>
          <a:off x="9398000" y="1422400"/>
          <a:ext cx="3098800" cy="736600"/>
        </a:xfrm>
        <a:prstGeom prst="roundRect">
          <a:avLst/>
        </a:prstGeom>
        <a:noFill/>
        <a:ln w="12700" cap="flat" cmpd="sng" algn="ctr">
          <a:solidFill>
            <a:srgbClr val="D9D9D9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/>
        </a:p>
      </xdr:txBody>
    </xdr:sp>
    <xdr:clientData/>
  </xdr:twoCellAnchor>
  <xdr:twoCellAnchor>
    <xdr:from>
      <xdr:col>7</xdr:col>
      <xdr:colOff>68470</xdr:colOff>
      <xdr:row>4</xdr:row>
      <xdr:rowOff>30922</xdr:rowOff>
    </xdr:from>
    <xdr:to>
      <xdr:col>10</xdr:col>
      <xdr:colOff>781878</xdr:colOff>
      <xdr:row>6</xdr:row>
      <xdr:rowOff>5522</xdr:rowOff>
    </xdr:to>
    <xdr:sp macro="" textlink="">
      <xdr:nvSpPr>
        <xdr:cNvPr id="20" name="cardKPI2">
          <a:extLst>
            <a:ext uri="{FF2B5EF4-FFF2-40B4-BE49-F238E27FC236}">
              <a16:creationId xmlns:a16="http://schemas.microsoft.com/office/drawing/2014/main" id="{2B7D6DC8-422F-4F7F-93AE-90FA3905E270}"/>
            </a:ext>
          </a:extLst>
        </xdr:cNvPr>
        <xdr:cNvSpPr/>
      </xdr:nvSpPr>
      <xdr:spPr>
        <a:xfrm>
          <a:off x="6197600" y="1422400"/>
          <a:ext cx="3098800" cy="736600"/>
        </a:xfrm>
        <a:prstGeom prst="roundRect">
          <a:avLst/>
        </a:prstGeom>
        <a:noFill/>
        <a:ln w="12700" cap="flat" cmpd="sng" algn="ctr">
          <a:solidFill>
            <a:srgbClr val="D9D9D9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/>
        </a:p>
      </xdr:txBody>
    </xdr:sp>
    <xdr:clientData/>
  </xdr:twoCellAnchor>
  <xdr:twoCellAnchor>
    <xdr:from>
      <xdr:col>3</xdr:col>
      <xdr:colOff>48591</xdr:colOff>
      <xdr:row>4</xdr:row>
      <xdr:rowOff>30922</xdr:rowOff>
    </xdr:from>
    <xdr:to>
      <xdr:col>6</xdr:col>
      <xdr:colOff>762000</xdr:colOff>
      <xdr:row>6</xdr:row>
      <xdr:rowOff>5522</xdr:rowOff>
    </xdr:to>
    <xdr:sp macro="" textlink="">
      <xdr:nvSpPr>
        <xdr:cNvPr id="19" name="cardKPI1">
          <a:extLst>
            <a:ext uri="{FF2B5EF4-FFF2-40B4-BE49-F238E27FC236}">
              <a16:creationId xmlns:a16="http://schemas.microsoft.com/office/drawing/2014/main" id="{814856E9-FB75-4C3D-8EAE-92797C7DCBF1}"/>
            </a:ext>
          </a:extLst>
        </xdr:cNvPr>
        <xdr:cNvSpPr/>
      </xdr:nvSpPr>
      <xdr:spPr>
        <a:xfrm>
          <a:off x="2997200" y="1422400"/>
          <a:ext cx="3098800" cy="736600"/>
        </a:xfrm>
        <a:prstGeom prst="roundRect">
          <a:avLst/>
        </a:prstGeom>
        <a:noFill/>
        <a:ln w="12700" cap="flat" cmpd="sng" algn="ctr">
          <a:solidFill>
            <a:srgbClr val="D9D9D9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/>
        </a:p>
      </xdr:txBody>
    </xdr:sp>
    <xdr:clientData/>
  </xdr:twoCellAnchor>
  <xdr:twoCellAnchor>
    <xdr:from>
      <xdr:col>0</xdr:col>
      <xdr:colOff>50800</xdr:colOff>
      <xdr:row>4</xdr:row>
      <xdr:rowOff>30922</xdr:rowOff>
    </xdr:from>
    <xdr:to>
      <xdr:col>1</xdr:col>
      <xdr:colOff>711200</xdr:colOff>
      <xdr:row>6</xdr:row>
      <xdr:rowOff>5522</xdr:rowOff>
    </xdr:to>
    <xdr:sp macro="" textlink="">
      <xdr:nvSpPr>
        <xdr:cNvPr id="18" name="cardMAJ">
          <a:extLst>
            <a:ext uri="{FF2B5EF4-FFF2-40B4-BE49-F238E27FC236}">
              <a16:creationId xmlns:a16="http://schemas.microsoft.com/office/drawing/2014/main" id="{E18640C4-58AB-4965-A187-7AE49DA156AB}"/>
            </a:ext>
          </a:extLst>
        </xdr:cNvPr>
        <xdr:cNvSpPr/>
      </xdr:nvSpPr>
      <xdr:spPr>
        <a:xfrm>
          <a:off x="50800" y="1422400"/>
          <a:ext cx="2692400" cy="736600"/>
        </a:xfrm>
        <a:prstGeom prst="roundRect">
          <a:avLst/>
        </a:prstGeom>
        <a:noFill/>
        <a:ln w="12700" cap="flat" cmpd="sng" algn="ctr">
          <a:solidFill>
            <a:srgbClr val="D9D9D9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/>
        </a:p>
      </xdr:txBody>
    </xdr:sp>
    <xdr:clientData/>
  </xdr:twoCellAnchor>
  <xdr:twoCellAnchor editAs="oneCell">
    <xdr:from>
      <xdr:col>0</xdr:col>
      <xdr:colOff>101600</xdr:colOff>
      <xdr:row>0</xdr:row>
      <xdr:rowOff>152400</xdr:rowOff>
    </xdr:from>
    <xdr:to>
      <xdr:col>0</xdr:col>
      <xdr:colOff>2012122</xdr:colOff>
      <xdr:row>2</xdr:row>
      <xdr:rowOff>314960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E90858C-EE30-1D96-FE14-F62A8C511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" y="152400"/>
          <a:ext cx="1905000" cy="863600"/>
        </a:xfrm>
        <a:prstGeom prst="rect">
          <a:avLst/>
        </a:prstGeom>
      </xdr:spPr>
    </xdr:pic>
    <xdr:clientData/>
  </xdr:twoCellAnchor>
  <xdr:twoCellAnchor>
    <xdr:from>
      <xdr:col>3</xdr:col>
      <xdr:colOff>48260</xdr:colOff>
      <xdr:row>7</xdr:row>
      <xdr:rowOff>76200</xdr:rowOff>
    </xdr:from>
    <xdr:to>
      <xdr:col>12</xdr:col>
      <xdr:colOff>746760</xdr:colOff>
      <xdr:row>21</xdr:row>
      <xdr:rowOff>241300</xdr:rowOff>
    </xdr:to>
    <xdr:graphicFrame macro="">
      <xdr:nvGraphicFramePr>
        <xdr:cNvPr id="2" name="ChartMois">
          <a:extLst>
            <a:ext uri="{FF2B5EF4-FFF2-40B4-BE49-F238E27FC236}">
              <a16:creationId xmlns:a16="http://schemas.microsoft.com/office/drawing/2014/main" id="{F1609C4C-BCA2-E838-3101-6A8506716D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48260</xdr:colOff>
      <xdr:row>22</xdr:row>
      <xdr:rowOff>91440</xdr:rowOff>
    </xdr:from>
    <xdr:to>
      <xdr:col>7</xdr:col>
      <xdr:colOff>746760</xdr:colOff>
      <xdr:row>39</xdr:row>
      <xdr:rowOff>93980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ChartCarte">
              <a:extLst>
                <a:ext uri="{FF2B5EF4-FFF2-40B4-BE49-F238E27FC236}">
                  <a16:creationId xmlns:a16="http://schemas.microsoft.com/office/drawing/2014/main" id="{0A353E53-FD4C-D9E3-71E9-191840E4A7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97200" y="5486400"/>
              <a:ext cx="3898900" cy="345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8</xdr:col>
      <xdr:colOff>48260</xdr:colOff>
      <xdr:row>22</xdr:row>
      <xdr:rowOff>91440</xdr:rowOff>
    </xdr:from>
    <xdr:to>
      <xdr:col>12</xdr:col>
      <xdr:colOff>746760</xdr:colOff>
      <xdr:row>39</xdr:row>
      <xdr:rowOff>93980</xdr:rowOff>
    </xdr:to>
    <xdr:graphicFrame macro="">
      <xdr:nvGraphicFramePr>
        <xdr:cNvPr id="12" name="ChartMethode">
          <a:extLst>
            <a:ext uri="{FF2B5EF4-FFF2-40B4-BE49-F238E27FC236}">
              <a16:creationId xmlns:a16="http://schemas.microsoft.com/office/drawing/2014/main" id="{FD3A41F0-3A7E-57A2-01F7-9DA51D293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48260</xdr:colOff>
      <xdr:row>7</xdr:row>
      <xdr:rowOff>76200</xdr:rowOff>
    </xdr:from>
    <xdr:to>
      <xdr:col>18</xdr:col>
      <xdr:colOff>746760</xdr:colOff>
      <xdr:row>39</xdr:row>
      <xdr:rowOff>93980</xdr:rowOff>
    </xdr:to>
    <xdr:graphicFrame macro="">
      <xdr:nvGraphicFramePr>
        <xdr:cNvPr id="13" name="ChartDetaillant">
          <a:extLst>
            <a:ext uri="{FF2B5EF4-FFF2-40B4-BE49-F238E27FC236}">
              <a16:creationId xmlns:a16="http://schemas.microsoft.com/office/drawing/2014/main" id="{3139FECA-0A66-680C-75E9-6C840C5F3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177800</xdr:colOff>
      <xdr:row>10</xdr:row>
      <xdr:rowOff>34235</xdr:rowOff>
    </xdr:from>
    <xdr:to>
      <xdr:col>1</xdr:col>
      <xdr:colOff>584200</xdr:colOff>
      <xdr:row>14</xdr:row>
      <xdr:rowOff>217557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Année">
              <a:extLst>
                <a:ext uri="{FF2B5EF4-FFF2-40B4-BE49-F238E27FC236}">
                  <a16:creationId xmlns:a16="http://schemas.microsoft.com/office/drawing/2014/main" id="{4B23B5BE-D61B-F0AD-BAB8-EE541225D8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é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800" y="2761974"/>
              <a:ext cx="2438400" cy="1066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177800</xdr:colOff>
      <xdr:row>15</xdr:row>
      <xdr:rowOff>65157</xdr:rowOff>
    </xdr:from>
    <xdr:to>
      <xdr:col>1</xdr:col>
      <xdr:colOff>584200</xdr:colOff>
      <xdr:row>23</xdr:row>
      <xdr:rowOff>19878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6" name="Région">
              <a:extLst>
                <a:ext uri="{FF2B5EF4-FFF2-40B4-BE49-F238E27FC236}">
                  <a16:creationId xmlns:a16="http://schemas.microsoft.com/office/drawing/2014/main" id="{3FD2506C-43DA-EADA-18D8-73A513A854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é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800" y="3930374"/>
              <a:ext cx="2438400" cy="1854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177800</xdr:colOff>
      <xdr:row>23</xdr:row>
      <xdr:rowOff>121478</xdr:rowOff>
    </xdr:from>
    <xdr:to>
      <xdr:col>1</xdr:col>
      <xdr:colOff>584200</xdr:colOff>
      <xdr:row>37</xdr:row>
      <xdr:rowOff>174487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7" name="Produit">
              <a:extLst>
                <a:ext uri="{FF2B5EF4-FFF2-40B4-BE49-F238E27FC236}">
                  <a16:creationId xmlns:a16="http://schemas.microsoft.com/office/drawing/2014/main" id="{84A9E1AA-CF71-64C2-111F-A098CDBA78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i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800" y="5886174"/>
              <a:ext cx="2438400" cy="294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2.650894560182" createdVersion="8" refreshedVersion="8" minRefreshableVersion="3" recordCount="9648" xr:uid="{53C9B940-DC97-47BE-9721-4A26F7F69681}">
  <cacheSource type="worksheet">
    <worksheetSource ref="A1:N9649" sheet="donneesVentes"/>
  </cacheSource>
  <cacheFields count="18">
    <cacheField name="Détaillant" numFmtId="0">
      <sharedItems/>
    </cacheField>
    <cacheField name="ID Détailant" numFmtId="0">
      <sharedItems containsSemiMixedTypes="0" containsString="0" containsNumber="1" containsInteger="1" minValue="1128299" maxValue="1197831"/>
    </cacheField>
    <cacheField name="Date Facture" numFmtId="14">
      <sharedItems containsSemiMixedTypes="0" containsNonDate="0" containsDate="1" containsString="0" minDate="2020-01-01T00:00:00" maxDate="2022-01-01T00:00:00" count="72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</sharedItems>
      <fieldGroup par="16"/>
    </cacheField>
    <cacheField name="Jours" numFmtId="0">
      <sharedItems count="7">
        <s v="Mercredi"/>
        <s v="Jeudi"/>
        <s v="Vendredi"/>
        <s v="Samedi"/>
        <s v="Dimanche"/>
        <s v="Lundi"/>
        <s v="Mardi"/>
      </sharedItems>
    </cacheField>
    <cacheField name="Region" numFmtId="0">
      <sharedItems/>
    </cacheField>
    <cacheField name="Etat" numFmtId="0">
      <sharedItems/>
    </cacheField>
    <cacheField name="Ville" numFmtId="0">
      <sharedItems/>
    </cacheField>
    <cacheField name="Produit" numFmtId="0">
      <sharedItems count="6">
        <s v="Chaussures de rue pour hommes"/>
        <s v="Chaussures de sport pour hommes"/>
        <s v="Chaussures de rue pour femmes"/>
        <s v="Chaussures de sport pour femmes"/>
        <s v="Vêtements pour hommes"/>
        <s v="Vêtements pour femmes"/>
      </sharedItems>
    </cacheField>
    <cacheField name="Vente par unité" numFmtId="164">
      <sharedItems containsSemiMixedTypes="0" containsString="0" containsNumber="1" minValue="7" maxValue="110.00000000000001"/>
    </cacheField>
    <cacheField name="Unité vendu" numFmtId="3">
      <sharedItems containsSemiMixedTypes="0" containsString="0" containsNumber="1" containsInteger="1" minValue="0" maxValue="1275"/>
    </cacheField>
    <cacheField name="Total vente" numFmtId="165">
      <sharedItems containsSemiMixedTypes="0" containsString="0" containsNumber="1" minValue="0" maxValue="825000.00000000012"/>
    </cacheField>
    <cacheField name="Bénéfice d'exploitation" numFmtId="165">
      <sharedItems containsSemiMixedTypes="0" containsString="0" containsNumber="1" minValue="0" maxValue="390000"/>
    </cacheField>
    <cacheField name="Marge d'exploitation" numFmtId="9">
      <sharedItems containsSemiMixedTypes="0" containsString="0" containsNumber="1" minValue="0.1" maxValue="0.80000000000000016"/>
    </cacheField>
    <cacheField name="Méthode de vente" numFmtId="0">
      <sharedItems count="3">
        <s v="En magasin"/>
        <s v="Sortie"/>
        <s v="En ligne"/>
      </sharedItems>
    </cacheField>
    <cacheField name="Mois (Date Facture)" numFmtId="0" databaseField="0">
      <fieldGroup base="2">
        <rangePr groupBy="months" startDate="2020-01-01T00:00:00" endDate="2022-01-01T00:00:00"/>
        <groupItems count="14">
          <s v="&lt;01/01/2020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1/01/2022"/>
        </groupItems>
      </fieldGroup>
    </cacheField>
    <cacheField name="Trimestres (Date Facture)" numFmtId="0" databaseField="0">
      <fieldGroup base="2">
        <rangePr groupBy="quarters" startDate="2020-01-01T00:00:00" endDate="2022-01-01T00:00:00"/>
        <groupItems count="6">
          <s v="&lt;01/01/2020"/>
          <s v="Trimestre1"/>
          <s v="Trimestre2"/>
          <s v="Trimestre3"/>
          <s v="Trimestre4"/>
          <s v="&gt;01/01/2022"/>
        </groupItems>
      </fieldGroup>
    </cacheField>
    <cacheField name="Années (Date Facture)" numFmtId="0" databaseField="0">
      <fieldGroup base="2">
        <rangePr groupBy="years" startDate="2020-01-01T00:00:00" endDate="2022-01-01T00:00:00"/>
        <groupItems count="5">
          <s v="&lt;01/01/2020"/>
          <s v="2020"/>
          <s v="2021"/>
          <s v="2022"/>
          <s v="&gt;01/01/2022"/>
        </groupItems>
      </fieldGroup>
    </cacheField>
    <cacheField name="Phil" numFmtId="0" formula="'Total vente'-'Marge d''exploitation'" databaseField="0"/>
  </cacheFields>
  <extLst>
    <ext xmlns:x14="http://schemas.microsoft.com/office/spreadsheetml/2009/9/main" uri="{725AE2AE-9491-48be-B2B4-4EB974FC3084}">
      <x14:pivotCacheDefinition pivotCacheId="90713165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2.66442685185" createdVersion="8" refreshedVersion="8" minRefreshableVersion="3" recordCount="9648" xr:uid="{8F263573-3A6C-4EC3-AB8C-BA7EB309EDE7}">
  <cacheSource type="worksheet">
    <worksheetSource name="Kin"/>
  </cacheSource>
  <cacheFields count="14">
    <cacheField name="Détaillant" numFmtId="0">
      <sharedItems/>
    </cacheField>
    <cacheField name="ID Détailant" numFmtId="0">
      <sharedItems containsSemiMixedTypes="0" containsString="0" containsNumber="1" containsInteger="1" minValue="1128299" maxValue="1197831"/>
    </cacheField>
    <cacheField name="Date Facture" numFmtId="14">
      <sharedItems containsSemiMixedTypes="0" containsNonDate="0" containsDate="1" containsString="0" minDate="2020-01-01T00:00:00" maxDate="2022-01-01T00:00:00"/>
    </cacheField>
    <cacheField name="Jours" numFmtId="0">
      <sharedItems count="7">
        <s v="Mercredi"/>
        <s v="Jeudi"/>
        <s v="Vendredi"/>
        <s v="Samedi"/>
        <s v="Dimanche"/>
        <s v="Lundi"/>
        <s v="Mardi"/>
      </sharedItems>
    </cacheField>
    <cacheField name="Region" numFmtId="0">
      <sharedItems/>
    </cacheField>
    <cacheField name="Etat" numFmtId="0">
      <sharedItems/>
    </cacheField>
    <cacheField name="Ville" numFmtId="0">
      <sharedItems/>
    </cacheField>
    <cacheField name="Produit" numFmtId="0">
      <sharedItems count="6">
        <s v="Chaussures de rue pour hommes"/>
        <s v="Chaussures de sport pour hommes"/>
        <s v="Chaussures de rue pour femmes"/>
        <s v="Chaussures de sport pour femmes"/>
        <s v="Vêtements pour hommes"/>
        <s v="Vêtements pour femmes"/>
      </sharedItems>
    </cacheField>
    <cacheField name="Vente par unité" numFmtId="164">
      <sharedItems containsSemiMixedTypes="0" containsString="0" containsNumber="1" minValue="7" maxValue="110.00000000000001"/>
    </cacheField>
    <cacheField name="Unité vendu" numFmtId="3">
      <sharedItems containsSemiMixedTypes="0" containsString="0" containsNumber="1" containsInteger="1" minValue="0" maxValue="1275"/>
    </cacheField>
    <cacheField name="Total vente" numFmtId="165">
      <sharedItems containsSemiMixedTypes="0" containsString="0" containsNumber="1" minValue="0" maxValue="825000.00000000012"/>
    </cacheField>
    <cacheField name="Bénéfice d'exploitation" numFmtId="165">
      <sharedItems containsSemiMixedTypes="0" containsString="0" containsNumber="1" minValue="0" maxValue="390000"/>
    </cacheField>
    <cacheField name="Marge d'exploitation" numFmtId="9">
      <sharedItems containsSemiMixedTypes="0" containsString="0" containsNumber="1" minValue="0.1" maxValue="0.80000000000000016"/>
    </cacheField>
    <cacheField name="Méthode de vente" numFmtId="0">
      <sharedItems/>
    </cacheField>
  </cacheFields>
  <extLst>
    <ext xmlns:x14="http://schemas.microsoft.com/office/spreadsheetml/2009/9/main" uri="{725AE2AE-9491-48be-B2B4-4EB974FC3084}">
      <x14:pivotCacheDefinition pivotCacheId="2042156446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ilippe Ntale" refreshedDate="46320.818818287036" createdVersion="8" refreshedVersion="8" minRefreshableVersion="3" recordCount="2" xr:uid="{EDDC762E-5A90-41FF-B25A-BBB4F0E0D0D2}">
  <cacheSource type="worksheet">
    <worksheetSource ref="X1:X3" sheet="Calculs"/>
  </cacheSource>
  <cacheFields count="1">
    <cacheField name="Année" numFmtId="0">
      <sharedItems containsSemiMixedTypes="0" containsString="0" containsNumber="1" containsInteger="1" minValue="2020" maxValue="2021" count="2">
        <n v="2020"/>
        <n v="2021"/>
      </sharedItems>
    </cacheField>
  </cacheFields>
  <extLst>
    <ext xmlns:x14="http://schemas.microsoft.com/office/spreadsheetml/2009/9/main" uri="{725AE2AE-9491-48be-B2B4-4EB974FC3084}">
      <x14:pivotCacheDefinition pivotCacheId="269075795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ilippe Ntale" refreshedDate="46320.818819328706" createdVersion="8" refreshedVersion="8" minRefreshableVersion="3" recordCount="5" xr:uid="{0269F6AB-7712-4DA8-B9D8-210AF0224361}">
  <cacheSource type="worksheet">
    <worksheetSource ref="Y1:Y6" sheet="Calculs"/>
  </cacheSource>
  <cacheFields count="1">
    <cacheField name="Région" numFmtId="0">
      <sharedItems count="5">
        <s v="Milieu ouest"/>
        <s v="Nord-est"/>
        <s v="Ouest"/>
        <s v="Sud"/>
        <s v="Sud-est"/>
      </sharedItems>
    </cacheField>
  </cacheFields>
  <extLst>
    <ext xmlns:x14="http://schemas.microsoft.com/office/spreadsheetml/2009/9/main" uri="{725AE2AE-9491-48be-B2B4-4EB974FC3084}">
      <x14:pivotCacheDefinition pivotCacheId="1679843180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ilippe Ntale" refreshedDate="46320.818821527777" createdVersion="8" refreshedVersion="8" minRefreshableVersion="3" recordCount="6" xr:uid="{8CFDF486-1795-48D9-8817-DF764F20C441}">
  <cacheSource type="worksheet">
    <worksheetSource ref="Z1:Z7" sheet="Calculs"/>
  </cacheSource>
  <cacheFields count="1">
    <cacheField name="Produit" numFmtId="0">
      <sharedItems count="6">
        <s v="Chaussures de rue pour femmes"/>
        <s v="Chaussures de rue pour hommes"/>
        <s v="Chaussures de sport pour femmes"/>
        <s v="Chaussures de sport pour hommes"/>
        <s v="Vêtements pour femmes"/>
        <s v="Vêtements pour hommes"/>
      </sharedItems>
    </cacheField>
  </cacheFields>
  <extLst>
    <ext xmlns:x14="http://schemas.microsoft.com/office/spreadsheetml/2009/9/main" uri="{725AE2AE-9491-48be-B2B4-4EB974FC3084}">
      <x14:pivotCacheDefinition pivotCacheId="77474055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s v="Foot Locker"/>
    <n v="1185732"/>
    <x v="0"/>
    <x v="0"/>
    <s v="Nord-est"/>
    <s v="New York"/>
    <s v="New York"/>
    <x v="0"/>
    <n v="50"/>
    <n v="1200"/>
    <n v="600000"/>
    <n v="300000"/>
    <n v="0.5"/>
    <x v="0"/>
  </r>
  <r>
    <s v="Foot Locker"/>
    <n v="1185732"/>
    <x v="1"/>
    <x v="1"/>
    <s v="Nord-est"/>
    <s v="New York"/>
    <s v="New York"/>
    <x v="1"/>
    <n v="50"/>
    <n v="1000"/>
    <n v="500000"/>
    <n v="150000"/>
    <n v="0.3"/>
    <x v="0"/>
  </r>
  <r>
    <s v="Foot Locker"/>
    <n v="1185732"/>
    <x v="2"/>
    <x v="2"/>
    <s v="Nord-est"/>
    <s v="New York"/>
    <s v="New York"/>
    <x v="2"/>
    <n v="40"/>
    <n v="1000"/>
    <n v="400000"/>
    <n v="140000"/>
    <n v="0.35"/>
    <x v="0"/>
  </r>
  <r>
    <s v="Foot Locker"/>
    <n v="1185732"/>
    <x v="3"/>
    <x v="3"/>
    <s v="Nord-est"/>
    <s v="New York"/>
    <s v="New York"/>
    <x v="3"/>
    <n v="45"/>
    <n v="850"/>
    <n v="382500"/>
    <n v="133875"/>
    <n v="0.35"/>
    <x v="0"/>
  </r>
  <r>
    <s v="Foot Locker"/>
    <n v="1185732"/>
    <x v="4"/>
    <x v="4"/>
    <s v="Nord-est"/>
    <s v="New York"/>
    <s v="New York"/>
    <x v="4"/>
    <n v="60"/>
    <n v="900"/>
    <n v="540000"/>
    <n v="162000"/>
    <n v="0.3"/>
    <x v="0"/>
  </r>
  <r>
    <s v="Foot Locker"/>
    <n v="1185732"/>
    <x v="5"/>
    <x v="5"/>
    <s v="Nord-est"/>
    <s v="New York"/>
    <s v="New York"/>
    <x v="5"/>
    <n v="50"/>
    <n v="1000"/>
    <n v="500000"/>
    <n v="125000"/>
    <n v="0.25"/>
    <x v="0"/>
  </r>
  <r>
    <s v="Foot Locker"/>
    <n v="1185732"/>
    <x v="6"/>
    <x v="6"/>
    <s v="Nord-est"/>
    <s v="New York"/>
    <s v="New York"/>
    <x v="0"/>
    <n v="50"/>
    <n v="1250"/>
    <n v="625000"/>
    <n v="312500"/>
    <n v="0.5"/>
    <x v="0"/>
  </r>
  <r>
    <s v="Foot Locker"/>
    <n v="1185732"/>
    <x v="7"/>
    <x v="0"/>
    <s v="Nord-est"/>
    <s v="New York"/>
    <s v="New York"/>
    <x v="1"/>
    <n v="50"/>
    <n v="900"/>
    <n v="450000"/>
    <n v="135000"/>
    <n v="0.3"/>
    <x v="1"/>
  </r>
  <r>
    <s v="Foot Locker"/>
    <n v="1185732"/>
    <x v="8"/>
    <x v="6"/>
    <s v="Nord-est"/>
    <s v="New York"/>
    <s v="New York"/>
    <x v="2"/>
    <n v="40"/>
    <n v="950"/>
    <n v="380000"/>
    <n v="133000"/>
    <n v="0.35"/>
    <x v="1"/>
  </r>
  <r>
    <s v="Foot Locker"/>
    <n v="1185732"/>
    <x v="9"/>
    <x v="0"/>
    <s v="Nord-est"/>
    <s v="New York"/>
    <s v="New York"/>
    <x v="3"/>
    <n v="45"/>
    <n v="825"/>
    <n v="371250"/>
    <n v="129937.49999999999"/>
    <n v="0.35"/>
    <x v="1"/>
  </r>
  <r>
    <s v="Foot Locker"/>
    <n v="1185732"/>
    <x v="10"/>
    <x v="1"/>
    <s v="Nord-est"/>
    <s v="New York"/>
    <s v="New York"/>
    <x v="4"/>
    <n v="60"/>
    <n v="900"/>
    <n v="540000"/>
    <n v="162000"/>
    <n v="0.3"/>
    <x v="1"/>
  </r>
  <r>
    <s v="Foot Locker"/>
    <n v="1185732"/>
    <x v="11"/>
    <x v="2"/>
    <s v="Nord-est"/>
    <s v="New York"/>
    <s v="New York"/>
    <x v="5"/>
    <n v="50"/>
    <n v="1000"/>
    <n v="500000"/>
    <n v="125000"/>
    <n v="0.25"/>
    <x v="1"/>
  </r>
  <r>
    <s v="Foot Locker"/>
    <n v="1185732"/>
    <x v="12"/>
    <x v="3"/>
    <s v="Nord-est"/>
    <s v="New York"/>
    <s v="New York"/>
    <x v="0"/>
    <n v="50"/>
    <n v="1220"/>
    <n v="610000"/>
    <n v="305000"/>
    <n v="0.5"/>
    <x v="1"/>
  </r>
  <r>
    <s v="Foot Locker"/>
    <n v="1185732"/>
    <x v="13"/>
    <x v="4"/>
    <s v="Nord-est"/>
    <s v="New York"/>
    <s v="New York"/>
    <x v="1"/>
    <n v="50"/>
    <n v="925"/>
    <n v="462500"/>
    <n v="138750"/>
    <n v="0.3"/>
    <x v="1"/>
  </r>
  <r>
    <s v="Foot Locker"/>
    <n v="1185732"/>
    <x v="14"/>
    <x v="5"/>
    <s v="Nord-est"/>
    <s v="New York"/>
    <s v="New York"/>
    <x v="2"/>
    <n v="40"/>
    <n v="950"/>
    <n v="380000"/>
    <n v="133000"/>
    <n v="0.35"/>
    <x v="1"/>
  </r>
  <r>
    <s v="Foot Locker"/>
    <n v="1185732"/>
    <x v="15"/>
    <x v="6"/>
    <s v="Nord-est"/>
    <s v="New York"/>
    <s v="New York"/>
    <x v="3"/>
    <n v="45"/>
    <n v="800"/>
    <n v="360000"/>
    <n v="125999.99999999999"/>
    <n v="0.35"/>
    <x v="1"/>
  </r>
  <r>
    <s v="Foot Locker"/>
    <n v="1185732"/>
    <x v="16"/>
    <x v="0"/>
    <s v="Nord-est"/>
    <s v="New York"/>
    <s v="New York"/>
    <x v="4"/>
    <n v="60"/>
    <n v="850"/>
    <n v="510000"/>
    <n v="153000"/>
    <n v="0.3"/>
    <x v="1"/>
  </r>
  <r>
    <s v="Foot Locker"/>
    <n v="1185732"/>
    <x v="17"/>
    <x v="1"/>
    <s v="Nord-est"/>
    <s v="New York"/>
    <s v="New York"/>
    <x v="5"/>
    <n v="50"/>
    <n v="950"/>
    <n v="475000"/>
    <n v="118750"/>
    <n v="0.25"/>
    <x v="1"/>
  </r>
  <r>
    <s v="Foot Locker"/>
    <n v="1185732"/>
    <x v="18"/>
    <x v="2"/>
    <s v="Nord-est"/>
    <s v="New York"/>
    <s v="New York"/>
    <x v="0"/>
    <n v="50"/>
    <n v="1200"/>
    <n v="600000"/>
    <n v="300000"/>
    <n v="0.5"/>
    <x v="1"/>
  </r>
  <r>
    <s v="Foot Locker"/>
    <n v="1185732"/>
    <x v="19"/>
    <x v="3"/>
    <s v="Nord-est"/>
    <s v="New York"/>
    <s v="New York"/>
    <x v="1"/>
    <n v="50"/>
    <n v="900"/>
    <n v="450000"/>
    <n v="135000"/>
    <n v="0.3"/>
    <x v="1"/>
  </r>
  <r>
    <s v="Foot Locker"/>
    <n v="1185732"/>
    <x v="20"/>
    <x v="4"/>
    <s v="Nord-est"/>
    <s v="New York"/>
    <s v="New York"/>
    <x v="2"/>
    <n v="40"/>
    <n v="900"/>
    <n v="360000"/>
    <n v="125999.99999999999"/>
    <n v="0.35"/>
    <x v="1"/>
  </r>
  <r>
    <s v="Foot Locker"/>
    <n v="1185732"/>
    <x v="21"/>
    <x v="5"/>
    <s v="Nord-est"/>
    <s v="New York"/>
    <s v="New York"/>
    <x v="3"/>
    <n v="45"/>
    <n v="825"/>
    <n v="371250"/>
    <n v="129937.49999999999"/>
    <n v="0.35"/>
    <x v="1"/>
  </r>
  <r>
    <s v="Foot Locker"/>
    <n v="1185732"/>
    <x v="22"/>
    <x v="6"/>
    <s v="Nord-est"/>
    <s v="New York"/>
    <s v="New York"/>
    <x v="4"/>
    <n v="60"/>
    <n v="825"/>
    <n v="495000"/>
    <n v="148500"/>
    <n v="0.3"/>
    <x v="1"/>
  </r>
  <r>
    <s v="Foot Locker"/>
    <n v="1185732"/>
    <x v="23"/>
    <x v="0"/>
    <s v="Nord-est"/>
    <s v="New York"/>
    <s v="New York"/>
    <x v="5"/>
    <n v="50"/>
    <n v="950"/>
    <n v="475000"/>
    <n v="118750"/>
    <n v="0.25"/>
    <x v="1"/>
  </r>
  <r>
    <s v="Foot Locker"/>
    <n v="1185732"/>
    <x v="24"/>
    <x v="1"/>
    <s v="Nord-est"/>
    <s v="New York"/>
    <s v="New York"/>
    <x v="0"/>
    <n v="60"/>
    <n v="1220"/>
    <n v="732000"/>
    <n v="366000"/>
    <n v="0.5"/>
    <x v="1"/>
  </r>
  <r>
    <s v="Foot Locker"/>
    <n v="1185732"/>
    <x v="25"/>
    <x v="2"/>
    <s v="Nord-est"/>
    <s v="New York"/>
    <s v="New York"/>
    <x v="1"/>
    <n v="55.000000000000007"/>
    <n v="925"/>
    <n v="508750.00000000006"/>
    <n v="152625"/>
    <n v="0.3"/>
    <x v="1"/>
  </r>
  <r>
    <s v="Foot Locker"/>
    <n v="1185732"/>
    <x v="26"/>
    <x v="3"/>
    <s v="Nord-est"/>
    <s v="New York"/>
    <s v="New York"/>
    <x v="2"/>
    <n v="50"/>
    <n v="900"/>
    <n v="450000"/>
    <n v="157500"/>
    <n v="0.35"/>
    <x v="1"/>
  </r>
  <r>
    <s v="Foot Locker"/>
    <n v="1185732"/>
    <x v="27"/>
    <x v="4"/>
    <s v="Nord-est"/>
    <s v="New York"/>
    <s v="New York"/>
    <x v="3"/>
    <n v="50"/>
    <n v="850"/>
    <n v="425000"/>
    <n v="148750"/>
    <n v="0.35"/>
    <x v="1"/>
  </r>
  <r>
    <s v="Foot Locker"/>
    <n v="1185732"/>
    <x v="28"/>
    <x v="5"/>
    <s v="Nord-est"/>
    <s v="New York"/>
    <s v="New York"/>
    <x v="4"/>
    <n v="60"/>
    <n v="875"/>
    <n v="525000"/>
    <n v="157500"/>
    <n v="0.3"/>
    <x v="1"/>
  </r>
  <r>
    <s v="Foot Locker"/>
    <n v="1185732"/>
    <x v="29"/>
    <x v="6"/>
    <s v="Nord-est"/>
    <s v="New York"/>
    <s v="New York"/>
    <x v="5"/>
    <n v="65"/>
    <n v="1000"/>
    <n v="650000"/>
    <n v="162500"/>
    <n v="0.25"/>
    <x v="1"/>
  </r>
  <r>
    <s v="Foot Locker"/>
    <n v="1185732"/>
    <x v="30"/>
    <x v="0"/>
    <s v="Nord-est"/>
    <s v="New York"/>
    <s v="New York"/>
    <x v="0"/>
    <n v="60"/>
    <n v="1250"/>
    <n v="750000"/>
    <n v="375000"/>
    <n v="0.5"/>
    <x v="1"/>
  </r>
  <r>
    <s v="Foot Locker"/>
    <n v="1185732"/>
    <x v="31"/>
    <x v="1"/>
    <s v="Nord-est"/>
    <s v="New York"/>
    <s v="New York"/>
    <x v="1"/>
    <n v="55.000000000000007"/>
    <n v="1000"/>
    <n v="550000.00000000012"/>
    <n v="165000.00000000003"/>
    <n v="0.3"/>
    <x v="1"/>
  </r>
  <r>
    <s v="Foot Locker"/>
    <n v="1185732"/>
    <x v="32"/>
    <x v="2"/>
    <s v="Nord-est"/>
    <s v="New York"/>
    <s v="New York"/>
    <x v="2"/>
    <n v="50"/>
    <n v="925"/>
    <n v="462500"/>
    <n v="161875"/>
    <n v="0.35"/>
    <x v="1"/>
  </r>
  <r>
    <s v="Foot Locker"/>
    <n v="1185732"/>
    <x v="33"/>
    <x v="3"/>
    <s v="Nord-est"/>
    <s v="New York"/>
    <s v="New York"/>
    <x v="3"/>
    <n v="50"/>
    <n v="900"/>
    <n v="450000"/>
    <n v="157500"/>
    <n v="0.35"/>
    <x v="1"/>
  </r>
  <r>
    <s v="Foot Locker"/>
    <n v="1185732"/>
    <x v="34"/>
    <x v="4"/>
    <s v="Nord-est"/>
    <s v="New York"/>
    <s v="New York"/>
    <x v="4"/>
    <n v="60"/>
    <n v="900"/>
    <n v="540000"/>
    <n v="162000"/>
    <n v="0.3"/>
    <x v="1"/>
  </r>
  <r>
    <s v="Foot Locker"/>
    <n v="1185732"/>
    <x v="35"/>
    <x v="5"/>
    <s v="Nord-est"/>
    <s v="New York"/>
    <s v="New York"/>
    <x v="5"/>
    <n v="65"/>
    <n v="1050"/>
    <n v="682500"/>
    <n v="170625"/>
    <n v="0.25"/>
    <x v="1"/>
  </r>
  <r>
    <s v="Foot Locker"/>
    <n v="1185732"/>
    <x v="36"/>
    <x v="6"/>
    <s v="Nord-est"/>
    <s v="New York"/>
    <s v="New York"/>
    <x v="0"/>
    <n v="60"/>
    <n v="1275"/>
    <n v="765000"/>
    <n v="382500"/>
    <n v="0.5"/>
    <x v="1"/>
  </r>
  <r>
    <s v="Foot Locker"/>
    <n v="1185732"/>
    <x v="37"/>
    <x v="0"/>
    <s v="Nord-est"/>
    <s v="New York"/>
    <s v="New York"/>
    <x v="1"/>
    <n v="55.000000000000007"/>
    <n v="1025"/>
    <n v="563750.00000000012"/>
    <n v="169125.00000000003"/>
    <n v="0.3"/>
    <x v="1"/>
  </r>
  <r>
    <s v="Foot Locker"/>
    <n v="1185732"/>
    <x v="38"/>
    <x v="1"/>
    <s v="Nord-est"/>
    <s v="New York"/>
    <s v="New York"/>
    <x v="2"/>
    <n v="50"/>
    <n v="950"/>
    <n v="475000"/>
    <n v="166250"/>
    <n v="0.35"/>
    <x v="1"/>
  </r>
  <r>
    <s v="Foot Locker"/>
    <n v="1185732"/>
    <x v="39"/>
    <x v="2"/>
    <s v="Nord-est"/>
    <s v="New York"/>
    <s v="New York"/>
    <x v="3"/>
    <n v="50"/>
    <n v="900"/>
    <n v="450000"/>
    <n v="157500"/>
    <n v="0.35"/>
    <x v="1"/>
  </r>
  <r>
    <s v="Foot Locker"/>
    <n v="1185732"/>
    <x v="40"/>
    <x v="3"/>
    <s v="Nord-est"/>
    <s v="New York"/>
    <s v="New York"/>
    <x v="4"/>
    <n v="60"/>
    <n v="925"/>
    <n v="555000"/>
    <n v="166500"/>
    <n v="0.3"/>
    <x v="1"/>
  </r>
  <r>
    <s v="Foot Locker"/>
    <n v="1185732"/>
    <x v="41"/>
    <x v="4"/>
    <s v="Nord-est"/>
    <s v="New York"/>
    <s v="New York"/>
    <x v="5"/>
    <n v="65"/>
    <n v="1100"/>
    <n v="715000"/>
    <n v="178750"/>
    <n v="0.25"/>
    <x v="1"/>
  </r>
  <r>
    <s v="Foot Locker"/>
    <n v="1185732"/>
    <x v="42"/>
    <x v="5"/>
    <s v="Nord-est"/>
    <s v="New York"/>
    <s v="New York"/>
    <x v="0"/>
    <n v="60"/>
    <n v="1250"/>
    <n v="750000"/>
    <n v="375000"/>
    <n v="0.5"/>
    <x v="1"/>
  </r>
  <r>
    <s v="Foot Locker"/>
    <n v="1185732"/>
    <x v="43"/>
    <x v="6"/>
    <s v="Nord-est"/>
    <s v="New York"/>
    <s v="New York"/>
    <x v="1"/>
    <n v="55.000000000000007"/>
    <n v="1025"/>
    <n v="563750.00000000012"/>
    <n v="169125.00000000003"/>
    <n v="0.3"/>
    <x v="1"/>
  </r>
  <r>
    <s v="Foot Locker"/>
    <n v="1185732"/>
    <x v="44"/>
    <x v="0"/>
    <s v="Nord-est"/>
    <s v="New York"/>
    <s v="New York"/>
    <x v="2"/>
    <n v="50"/>
    <n v="950"/>
    <n v="475000"/>
    <n v="166250"/>
    <n v="0.35"/>
    <x v="1"/>
  </r>
  <r>
    <s v="Foot Locker"/>
    <n v="1185732"/>
    <x v="45"/>
    <x v="6"/>
    <s v="Nord-est"/>
    <s v="New York"/>
    <s v="New York"/>
    <x v="3"/>
    <n v="50"/>
    <n v="925"/>
    <n v="462500"/>
    <n v="161875"/>
    <n v="0.35"/>
    <x v="1"/>
  </r>
  <r>
    <s v="Walmart"/>
    <n v="1185732"/>
    <x v="46"/>
    <x v="2"/>
    <s v="Nord-est"/>
    <s v="New York"/>
    <s v="New York"/>
    <x v="4"/>
    <n v="60"/>
    <n v="900"/>
    <n v="540000"/>
    <n v="162000"/>
    <n v="0.3"/>
    <x v="1"/>
  </r>
  <r>
    <s v="Walmart"/>
    <n v="1185732"/>
    <x v="47"/>
    <x v="3"/>
    <s v="Nord-est"/>
    <s v="New York"/>
    <s v="New York"/>
    <x v="5"/>
    <n v="65"/>
    <n v="1075"/>
    <n v="698750"/>
    <n v="174687.5"/>
    <n v="0.25"/>
    <x v="1"/>
  </r>
  <r>
    <s v="Walmart"/>
    <n v="1185732"/>
    <x v="48"/>
    <x v="4"/>
    <s v="Nord-est"/>
    <s v="New York"/>
    <s v="New York"/>
    <x v="0"/>
    <n v="60"/>
    <n v="1200"/>
    <n v="720000"/>
    <n v="360000"/>
    <n v="0.5"/>
    <x v="1"/>
  </r>
  <r>
    <s v="Walmart"/>
    <n v="1185732"/>
    <x v="49"/>
    <x v="5"/>
    <s v="Nord-est"/>
    <s v="New York"/>
    <s v="New York"/>
    <x v="1"/>
    <n v="55.000000000000007"/>
    <n v="1000"/>
    <n v="550000.00000000012"/>
    <n v="165000.00000000003"/>
    <n v="0.3"/>
    <x v="1"/>
  </r>
  <r>
    <s v="Walmart"/>
    <n v="1185732"/>
    <x v="50"/>
    <x v="6"/>
    <s v="Nord-est"/>
    <s v="New York"/>
    <s v="New York"/>
    <x v="2"/>
    <n v="50"/>
    <n v="925"/>
    <n v="462500"/>
    <n v="161875"/>
    <n v="0.35"/>
    <x v="1"/>
  </r>
  <r>
    <s v="Walmart"/>
    <n v="1185732"/>
    <x v="51"/>
    <x v="0"/>
    <s v="Nord-est"/>
    <s v="New York"/>
    <s v="New York"/>
    <x v="3"/>
    <n v="50"/>
    <n v="900"/>
    <n v="450000"/>
    <n v="157500"/>
    <n v="0.35"/>
    <x v="1"/>
  </r>
  <r>
    <s v="Walmart"/>
    <n v="1185732"/>
    <x v="52"/>
    <x v="1"/>
    <s v="Nord-est"/>
    <s v="New York"/>
    <s v="New York"/>
    <x v="4"/>
    <n v="60"/>
    <n v="900"/>
    <n v="540000"/>
    <n v="162000"/>
    <n v="0.3"/>
    <x v="1"/>
  </r>
  <r>
    <s v="Walmart"/>
    <n v="1185732"/>
    <x v="53"/>
    <x v="2"/>
    <s v="Nord-est"/>
    <s v="New York"/>
    <s v="New York"/>
    <x v="5"/>
    <n v="65"/>
    <n v="1000"/>
    <n v="650000"/>
    <n v="162500"/>
    <n v="0.25"/>
    <x v="1"/>
  </r>
  <r>
    <s v="Walmart"/>
    <n v="1185732"/>
    <x v="54"/>
    <x v="3"/>
    <s v="Nord-est"/>
    <s v="New York"/>
    <s v="New York"/>
    <x v="4"/>
    <n v="65"/>
    <n v="875"/>
    <n v="568750"/>
    <n v="170625"/>
    <n v="0.3"/>
    <x v="1"/>
  </r>
  <r>
    <s v="Walmart"/>
    <n v="1185732"/>
    <x v="55"/>
    <x v="4"/>
    <s v="Nord-est"/>
    <s v="New York"/>
    <s v="New York"/>
    <x v="5"/>
    <n v="70"/>
    <n v="1000"/>
    <n v="700000"/>
    <n v="175000"/>
    <n v="0.25"/>
    <x v="1"/>
  </r>
  <r>
    <s v="Walmart"/>
    <n v="1185732"/>
    <x v="56"/>
    <x v="5"/>
    <s v="Nord-est"/>
    <s v="New York"/>
    <s v="New York"/>
    <x v="0"/>
    <n v="65"/>
    <n v="1150"/>
    <n v="747500"/>
    <n v="373750"/>
    <n v="0.5"/>
    <x v="1"/>
  </r>
  <r>
    <s v="Walmart"/>
    <n v="1185732"/>
    <x v="57"/>
    <x v="6"/>
    <s v="Nord-est"/>
    <s v="New York"/>
    <s v="New York"/>
    <x v="1"/>
    <n v="55.000000000000007"/>
    <n v="975"/>
    <n v="536250.00000000012"/>
    <n v="160875.00000000003"/>
    <n v="0.3"/>
    <x v="1"/>
  </r>
  <r>
    <s v="Walmart"/>
    <n v="1185732"/>
    <x v="58"/>
    <x v="0"/>
    <s v="Nord-est"/>
    <s v="New York"/>
    <s v="New York"/>
    <x v="2"/>
    <n v="55.000000000000007"/>
    <n v="920"/>
    <n v="506000.00000000006"/>
    <n v="177100"/>
    <n v="0.35"/>
    <x v="1"/>
  </r>
  <r>
    <s v="Walmart"/>
    <n v="1185732"/>
    <x v="59"/>
    <x v="1"/>
    <s v="Nord-est"/>
    <s v="New York"/>
    <s v="New York"/>
    <x v="3"/>
    <n v="55.000000000000007"/>
    <n v="900"/>
    <n v="495000.00000000006"/>
    <n v="173250"/>
    <n v="0.35"/>
    <x v="1"/>
  </r>
  <r>
    <s v="Walmart"/>
    <n v="1185732"/>
    <x v="60"/>
    <x v="2"/>
    <s v="Nord-est"/>
    <s v="New York"/>
    <s v="New York"/>
    <x v="4"/>
    <n v="65"/>
    <n v="875"/>
    <n v="568750"/>
    <n v="170625"/>
    <n v="0.3"/>
    <x v="1"/>
  </r>
  <r>
    <s v="Walmart"/>
    <n v="1185732"/>
    <x v="61"/>
    <x v="3"/>
    <s v="Nord-est"/>
    <s v="New York"/>
    <s v="New York"/>
    <x v="5"/>
    <n v="70"/>
    <n v="975"/>
    <n v="682500"/>
    <n v="170625"/>
    <n v="0.25"/>
    <x v="1"/>
  </r>
  <r>
    <s v="Walmart"/>
    <n v="1185732"/>
    <x v="62"/>
    <x v="4"/>
    <s v="Nord-est"/>
    <s v="New York"/>
    <s v="New York"/>
    <x v="0"/>
    <n v="65"/>
    <n v="1200"/>
    <n v="780000"/>
    <n v="390000"/>
    <n v="0.5"/>
    <x v="1"/>
  </r>
  <r>
    <s v="Walmart"/>
    <n v="1185732"/>
    <x v="63"/>
    <x v="5"/>
    <s v="Nord-est"/>
    <s v="New York"/>
    <s v="New York"/>
    <x v="1"/>
    <n v="55.000000000000007"/>
    <n v="1000"/>
    <n v="550000.00000000012"/>
    <n v="165000.00000000003"/>
    <n v="0.3"/>
    <x v="1"/>
  </r>
  <r>
    <s v="Walmart"/>
    <n v="1185732"/>
    <x v="64"/>
    <x v="6"/>
    <s v="Nord-est"/>
    <s v="New York"/>
    <s v="New York"/>
    <x v="2"/>
    <n v="55.000000000000007"/>
    <n v="950"/>
    <n v="522500.00000000006"/>
    <n v="182875"/>
    <n v="0.35"/>
    <x v="1"/>
  </r>
  <r>
    <s v="Walmart"/>
    <n v="1185732"/>
    <x v="65"/>
    <x v="0"/>
    <s v="Nord-est"/>
    <s v="New York"/>
    <s v="New York"/>
    <x v="3"/>
    <n v="55.000000000000007"/>
    <n v="900"/>
    <n v="495000.00000000006"/>
    <n v="173250"/>
    <n v="0.35"/>
    <x v="1"/>
  </r>
  <r>
    <s v="Walmart"/>
    <n v="1185732"/>
    <x v="66"/>
    <x v="1"/>
    <s v="Nord-est"/>
    <s v="New York"/>
    <s v="New York"/>
    <x v="4"/>
    <n v="65"/>
    <n v="900"/>
    <n v="585000"/>
    <n v="175500"/>
    <n v="0.3"/>
    <x v="1"/>
  </r>
  <r>
    <s v="Walmart"/>
    <n v="1185732"/>
    <x v="67"/>
    <x v="3"/>
    <s v="Nord-est"/>
    <s v="New York"/>
    <s v="New York"/>
    <x v="5"/>
    <n v="70"/>
    <n v="1000"/>
    <n v="700000"/>
    <n v="175000"/>
    <n v="0.25"/>
    <x v="1"/>
  </r>
  <r>
    <s v="Sports Direct"/>
    <n v="1197831"/>
    <x v="68"/>
    <x v="4"/>
    <s v="Nord-est"/>
    <s v="New York"/>
    <s v="New York"/>
    <x v="0"/>
    <n v="25"/>
    <n v="900"/>
    <n v="225000"/>
    <n v="78750"/>
    <n v="0.35"/>
    <x v="1"/>
  </r>
  <r>
    <s v="Sports Direct"/>
    <n v="1197831"/>
    <x v="69"/>
    <x v="5"/>
    <s v="Nord-est"/>
    <s v="New York"/>
    <s v="New York"/>
    <x v="1"/>
    <n v="35"/>
    <n v="900"/>
    <n v="315000"/>
    <n v="110250"/>
    <n v="0.35"/>
    <x v="1"/>
  </r>
  <r>
    <s v="Sports Direct"/>
    <n v="1197831"/>
    <x v="70"/>
    <x v="6"/>
    <s v="Nord-est"/>
    <s v="New York"/>
    <s v="New York"/>
    <x v="2"/>
    <n v="35"/>
    <n v="700"/>
    <n v="245000"/>
    <n v="85750"/>
    <n v="0.35"/>
    <x v="1"/>
  </r>
  <r>
    <s v="Sports Direct"/>
    <n v="1197831"/>
    <x v="71"/>
    <x v="0"/>
    <s v="Nord-est"/>
    <s v="New York"/>
    <s v="New York"/>
    <x v="3"/>
    <n v="35"/>
    <n v="700"/>
    <n v="245000"/>
    <n v="110250"/>
    <n v="0.45"/>
    <x v="1"/>
  </r>
  <r>
    <s v="Sports Direct"/>
    <n v="1197831"/>
    <x v="72"/>
    <x v="1"/>
    <s v="Sud"/>
    <s v="Texas"/>
    <s v="Houston"/>
    <x v="4"/>
    <n v="40"/>
    <n v="550"/>
    <n v="220000"/>
    <n v="66000"/>
    <n v="0.3"/>
    <x v="1"/>
  </r>
  <r>
    <s v="Sports Direct"/>
    <n v="1197831"/>
    <x v="73"/>
    <x v="2"/>
    <s v="Sud"/>
    <s v="Texas"/>
    <s v="Houston"/>
    <x v="5"/>
    <n v="35"/>
    <n v="700"/>
    <n v="245000"/>
    <n v="122500"/>
    <n v="0.5"/>
    <x v="1"/>
  </r>
  <r>
    <s v="Sports Direct"/>
    <n v="1197831"/>
    <x v="74"/>
    <x v="3"/>
    <s v="Sud"/>
    <s v="Texas"/>
    <s v="Houston"/>
    <x v="0"/>
    <n v="25"/>
    <n v="850"/>
    <n v="212500"/>
    <n v="74375"/>
    <n v="0.35"/>
    <x v="1"/>
  </r>
  <r>
    <s v="Sports Direct"/>
    <n v="1197831"/>
    <x v="75"/>
    <x v="4"/>
    <s v="Sud"/>
    <s v="Texas"/>
    <s v="Houston"/>
    <x v="1"/>
    <n v="35"/>
    <n v="850"/>
    <n v="297500"/>
    <n v="104125"/>
    <n v="0.35"/>
    <x v="1"/>
  </r>
  <r>
    <s v="Sports Direct"/>
    <n v="1197831"/>
    <x v="76"/>
    <x v="5"/>
    <s v="Sud"/>
    <s v="Texas"/>
    <s v="Houston"/>
    <x v="2"/>
    <n v="35"/>
    <n v="675"/>
    <n v="236250"/>
    <n v="82687.5"/>
    <n v="0.35"/>
    <x v="1"/>
  </r>
  <r>
    <s v="Sports Direct"/>
    <n v="1197831"/>
    <x v="77"/>
    <x v="6"/>
    <s v="Sud"/>
    <s v="Texas"/>
    <s v="Houston"/>
    <x v="3"/>
    <n v="35"/>
    <n v="625"/>
    <n v="218750"/>
    <n v="98437.5"/>
    <n v="0.45"/>
    <x v="1"/>
  </r>
  <r>
    <s v="Sports Direct"/>
    <n v="1197831"/>
    <x v="78"/>
    <x v="0"/>
    <s v="Sud"/>
    <s v="Texas"/>
    <s v="Houston"/>
    <x v="4"/>
    <n v="40"/>
    <n v="500"/>
    <n v="200000"/>
    <n v="60000"/>
    <n v="0.3"/>
    <x v="1"/>
  </r>
  <r>
    <s v="Sports Direct"/>
    <n v="1197831"/>
    <x v="79"/>
    <x v="1"/>
    <s v="Sud"/>
    <s v="Texas"/>
    <s v="Houston"/>
    <x v="5"/>
    <n v="35"/>
    <n v="700"/>
    <n v="245000"/>
    <n v="122500"/>
    <n v="0.5"/>
    <x v="1"/>
  </r>
  <r>
    <s v="Sports Direct"/>
    <n v="1197831"/>
    <x v="80"/>
    <x v="2"/>
    <s v="Sud"/>
    <s v="Texas"/>
    <s v="Houston"/>
    <x v="0"/>
    <n v="30"/>
    <n v="875"/>
    <n v="262500"/>
    <n v="91875"/>
    <n v="0.35"/>
    <x v="1"/>
  </r>
  <r>
    <s v="Sports Direct"/>
    <n v="1197831"/>
    <x v="81"/>
    <x v="3"/>
    <s v="Sud"/>
    <s v="Texas"/>
    <s v="Houston"/>
    <x v="1"/>
    <n v="40"/>
    <n v="875"/>
    <n v="350000"/>
    <n v="122499.99999999999"/>
    <n v="0.35"/>
    <x v="1"/>
  </r>
  <r>
    <s v="Sports Direct"/>
    <n v="1197831"/>
    <x v="82"/>
    <x v="4"/>
    <s v="Sud"/>
    <s v="Texas"/>
    <s v="Houston"/>
    <x v="2"/>
    <n v="35"/>
    <n v="700"/>
    <n v="245000"/>
    <n v="85750"/>
    <n v="0.35"/>
    <x v="1"/>
  </r>
  <r>
    <s v="Sports Direct"/>
    <n v="1197831"/>
    <x v="83"/>
    <x v="5"/>
    <s v="Sud"/>
    <s v="Texas"/>
    <s v="Houston"/>
    <x v="3"/>
    <n v="40"/>
    <n v="600"/>
    <n v="240000"/>
    <n v="108000"/>
    <n v="0.45"/>
    <x v="1"/>
  </r>
  <r>
    <s v="Sports Direct"/>
    <n v="1197831"/>
    <x v="84"/>
    <x v="6"/>
    <s v="Sud"/>
    <s v="Texas"/>
    <s v="Houston"/>
    <x v="4"/>
    <n v="45"/>
    <n v="500"/>
    <n v="225000"/>
    <n v="67500"/>
    <n v="0.3"/>
    <x v="1"/>
  </r>
  <r>
    <s v="Sports Direct"/>
    <n v="1197831"/>
    <x v="85"/>
    <x v="0"/>
    <s v="Sud"/>
    <s v="Texas"/>
    <s v="Houston"/>
    <x v="5"/>
    <n v="40"/>
    <n v="650"/>
    <n v="260000"/>
    <n v="130000"/>
    <n v="0.5"/>
    <x v="1"/>
  </r>
  <r>
    <s v="Sports Direct"/>
    <n v="1197831"/>
    <x v="86"/>
    <x v="1"/>
    <s v="Sud"/>
    <s v="Texas"/>
    <s v="Houston"/>
    <x v="0"/>
    <n v="30"/>
    <n v="900"/>
    <n v="270000"/>
    <n v="94500"/>
    <n v="0.35"/>
    <x v="1"/>
  </r>
  <r>
    <s v="Sports Direct"/>
    <n v="1197831"/>
    <x v="87"/>
    <x v="2"/>
    <s v="Sud"/>
    <s v="Texas"/>
    <s v="Houston"/>
    <x v="1"/>
    <n v="40"/>
    <n v="900"/>
    <n v="360000"/>
    <n v="125999.99999999999"/>
    <n v="0.35"/>
    <x v="1"/>
  </r>
  <r>
    <s v="Sports Direct"/>
    <n v="1197831"/>
    <x v="88"/>
    <x v="3"/>
    <s v="Sud"/>
    <s v="Texas"/>
    <s v="Houston"/>
    <x v="2"/>
    <n v="35"/>
    <n v="725"/>
    <n v="253750"/>
    <n v="88812.5"/>
    <n v="0.35"/>
    <x v="1"/>
  </r>
  <r>
    <s v="Sports Direct"/>
    <n v="1197831"/>
    <x v="89"/>
    <x v="4"/>
    <s v="Sud"/>
    <s v="Texas"/>
    <s v="Houston"/>
    <x v="3"/>
    <n v="40"/>
    <n v="625"/>
    <n v="250000"/>
    <n v="112500"/>
    <n v="0.45"/>
    <x v="1"/>
  </r>
  <r>
    <s v="Walmart"/>
    <n v="1197831"/>
    <x v="90"/>
    <x v="5"/>
    <s v="Sud"/>
    <s v="Texas"/>
    <s v="Houston"/>
    <x v="4"/>
    <n v="45"/>
    <n v="525"/>
    <n v="236250"/>
    <n v="70875"/>
    <n v="0.3"/>
    <x v="1"/>
  </r>
  <r>
    <s v="Walmart"/>
    <n v="1197831"/>
    <x v="91"/>
    <x v="6"/>
    <s v="Sud"/>
    <s v="Texas"/>
    <s v="Houston"/>
    <x v="5"/>
    <n v="40"/>
    <n v="800"/>
    <n v="320000"/>
    <n v="160000"/>
    <n v="0.5"/>
    <x v="1"/>
  </r>
  <r>
    <s v="Walmart"/>
    <n v="1197831"/>
    <x v="92"/>
    <x v="0"/>
    <s v="Sud"/>
    <s v="Texas"/>
    <s v="Houston"/>
    <x v="0"/>
    <n v="30"/>
    <n v="925"/>
    <n v="277500"/>
    <n v="97125"/>
    <n v="0.35"/>
    <x v="1"/>
  </r>
  <r>
    <s v="Walmart"/>
    <n v="1197831"/>
    <x v="93"/>
    <x v="1"/>
    <s v="Sud"/>
    <s v="Texas"/>
    <s v="Houston"/>
    <x v="1"/>
    <n v="40"/>
    <n v="925"/>
    <n v="370000"/>
    <n v="129499.99999999999"/>
    <n v="0.35"/>
    <x v="1"/>
  </r>
  <r>
    <s v="Walmart"/>
    <n v="1197831"/>
    <x v="94"/>
    <x v="2"/>
    <s v="Sud"/>
    <s v="Texas"/>
    <s v="Houston"/>
    <x v="2"/>
    <n v="35"/>
    <n v="775"/>
    <n v="271250"/>
    <n v="94937.5"/>
    <n v="0.35"/>
    <x v="1"/>
  </r>
  <r>
    <s v="Walmart"/>
    <n v="1197831"/>
    <x v="95"/>
    <x v="3"/>
    <s v="Sud"/>
    <s v="Texas"/>
    <s v="Houston"/>
    <x v="3"/>
    <n v="40"/>
    <n v="700"/>
    <n v="280000"/>
    <n v="126000"/>
    <n v="0.45"/>
    <x v="1"/>
  </r>
  <r>
    <s v="Walmart"/>
    <n v="1197831"/>
    <x v="96"/>
    <x v="4"/>
    <s v="Sud"/>
    <s v="Texas"/>
    <s v="Houston"/>
    <x v="4"/>
    <n v="45"/>
    <n v="600"/>
    <n v="270000"/>
    <n v="81000"/>
    <n v="0.3"/>
    <x v="1"/>
  </r>
  <r>
    <s v="Walmart"/>
    <n v="1197831"/>
    <x v="97"/>
    <x v="5"/>
    <s v="Sud"/>
    <s v="Texas"/>
    <s v="Houston"/>
    <x v="5"/>
    <n v="40"/>
    <n v="950"/>
    <n v="380000"/>
    <n v="190000"/>
    <n v="0.5"/>
    <x v="1"/>
  </r>
  <r>
    <s v="Walmart"/>
    <n v="1197831"/>
    <x v="98"/>
    <x v="6"/>
    <s v="Sud"/>
    <s v="Texas"/>
    <s v="Houston"/>
    <x v="0"/>
    <n v="40"/>
    <n v="950"/>
    <n v="380000"/>
    <n v="133000"/>
    <n v="0.35"/>
    <x v="1"/>
  </r>
  <r>
    <s v="Walmart"/>
    <n v="1197831"/>
    <x v="99"/>
    <x v="0"/>
    <s v="Sud"/>
    <s v="Texas"/>
    <s v="Houston"/>
    <x v="1"/>
    <n v="45"/>
    <n v="950"/>
    <n v="427500"/>
    <n v="149625"/>
    <n v="0.35"/>
    <x v="1"/>
  </r>
  <r>
    <s v="Walmart"/>
    <n v="1197831"/>
    <x v="100"/>
    <x v="1"/>
    <s v="Sud"/>
    <s v="Texas"/>
    <s v="Houston"/>
    <x v="2"/>
    <n v="40"/>
    <n v="800"/>
    <n v="320000"/>
    <n v="112000"/>
    <n v="0.35"/>
    <x v="1"/>
  </r>
  <r>
    <s v="Walmart"/>
    <n v="1197831"/>
    <x v="101"/>
    <x v="2"/>
    <s v="Sud"/>
    <s v="Texas"/>
    <s v="Houston"/>
    <x v="3"/>
    <n v="40"/>
    <n v="750"/>
    <n v="300000"/>
    <n v="135000"/>
    <n v="0.45"/>
    <x v="1"/>
  </r>
  <r>
    <s v="Walmart"/>
    <n v="1197831"/>
    <x v="102"/>
    <x v="3"/>
    <s v="Sud"/>
    <s v="Texas"/>
    <s v="Houston"/>
    <x v="4"/>
    <n v="45"/>
    <n v="650"/>
    <n v="292500"/>
    <n v="87750"/>
    <n v="0.3"/>
    <x v="1"/>
  </r>
  <r>
    <s v="Walmart"/>
    <n v="1197831"/>
    <x v="103"/>
    <x v="4"/>
    <s v="Sud"/>
    <s v="Texas"/>
    <s v="Houston"/>
    <x v="5"/>
    <n v="50"/>
    <n v="1000"/>
    <n v="500000"/>
    <n v="250000"/>
    <n v="0.5"/>
    <x v="1"/>
  </r>
  <r>
    <s v="Walmart"/>
    <n v="1197831"/>
    <x v="104"/>
    <x v="5"/>
    <s v="Sud"/>
    <s v="Texas"/>
    <s v="Houston"/>
    <x v="0"/>
    <n v="40"/>
    <n v="950"/>
    <n v="380000"/>
    <n v="133000"/>
    <n v="0.35"/>
    <x v="1"/>
  </r>
  <r>
    <s v="Walmart"/>
    <n v="1197831"/>
    <x v="105"/>
    <x v="6"/>
    <s v="Sud"/>
    <s v="Texas"/>
    <s v="Houston"/>
    <x v="1"/>
    <n v="45"/>
    <n v="950"/>
    <n v="427500"/>
    <n v="149625"/>
    <n v="0.35"/>
    <x v="1"/>
  </r>
  <r>
    <s v="Walmart"/>
    <n v="1197831"/>
    <x v="106"/>
    <x v="0"/>
    <s v="Sud"/>
    <s v="Texas"/>
    <s v="Houston"/>
    <x v="2"/>
    <n v="40"/>
    <n v="1100"/>
    <n v="440000"/>
    <n v="154000"/>
    <n v="0.35"/>
    <x v="1"/>
  </r>
  <r>
    <s v="Walmart"/>
    <n v="1197831"/>
    <x v="107"/>
    <x v="1"/>
    <s v="Sud"/>
    <s v="Texas"/>
    <s v="Houston"/>
    <x v="3"/>
    <n v="40"/>
    <n v="700"/>
    <n v="280000"/>
    <n v="126000"/>
    <n v="0.45"/>
    <x v="1"/>
  </r>
  <r>
    <s v="Walmart"/>
    <n v="1197831"/>
    <x v="108"/>
    <x v="2"/>
    <s v="Sud"/>
    <s v="Texas"/>
    <s v="Houston"/>
    <x v="4"/>
    <n v="45"/>
    <n v="700"/>
    <n v="315000"/>
    <n v="94500"/>
    <n v="0.3"/>
    <x v="1"/>
  </r>
  <r>
    <s v="Walmart"/>
    <n v="1197831"/>
    <x v="109"/>
    <x v="3"/>
    <s v="Sud"/>
    <s v="Texas"/>
    <s v="Houston"/>
    <x v="5"/>
    <n v="50"/>
    <n v="975"/>
    <n v="487500"/>
    <n v="243750"/>
    <n v="0.5"/>
    <x v="1"/>
  </r>
  <r>
    <s v="Walmart"/>
    <n v="1197831"/>
    <x v="110"/>
    <x v="4"/>
    <s v="Sud"/>
    <s v="Texas"/>
    <s v="Houston"/>
    <x v="0"/>
    <n v="40"/>
    <n v="925"/>
    <n v="370000"/>
    <n v="129499.99999999999"/>
    <n v="0.35"/>
    <x v="1"/>
  </r>
  <r>
    <s v="Walmart"/>
    <n v="1197831"/>
    <x v="111"/>
    <x v="5"/>
    <s v="Sud"/>
    <s v="Texas"/>
    <s v="Houston"/>
    <x v="1"/>
    <n v="45"/>
    <n v="925"/>
    <n v="416250"/>
    <n v="145687.5"/>
    <n v="0.35"/>
    <x v="1"/>
  </r>
  <r>
    <s v="Walmart"/>
    <n v="1197831"/>
    <x v="112"/>
    <x v="6"/>
    <s v="Sud"/>
    <s v="Texas"/>
    <s v="Houston"/>
    <x v="2"/>
    <n v="40"/>
    <n v="1100"/>
    <n v="440000"/>
    <n v="154000"/>
    <n v="0.35"/>
    <x v="1"/>
  </r>
  <r>
    <s v="Walmart"/>
    <n v="1197831"/>
    <x v="113"/>
    <x v="0"/>
    <s v="Sud"/>
    <s v="Texas"/>
    <s v="Houston"/>
    <x v="3"/>
    <n v="40"/>
    <n v="650"/>
    <n v="260000"/>
    <n v="117000"/>
    <n v="0.45"/>
    <x v="1"/>
  </r>
  <r>
    <s v="Walmart"/>
    <n v="1197831"/>
    <x v="114"/>
    <x v="1"/>
    <s v="Sud"/>
    <s v="Texas"/>
    <s v="Houston"/>
    <x v="4"/>
    <n v="45"/>
    <n v="650"/>
    <n v="292500"/>
    <n v="87750"/>
    <n v="0.3"/>
    <x v="1"/>
  </r>
  <r>
    <s v="Walmart"/>
    <n v="1197831"/>
    <x v="115"/>
    <x v="2"/>
    <s v="Sud"/>
    <s v="Texas"/>
    <s v="Houston"/>
    <x v="5"/>
    <n v="50"/>
    <n v="900"/>
    <n v="450000"/>
    <n v="225000"/>
    <n v="0.5"/>
    <x v="1"/>
  </r>
  <r>
    <s v="Walmart"/>
    <n v="1197831"/>
    <x v="116"/>
    <x v="3"/>
    <s v="Sud"/>
    <s v="Texas"/>
    <s v="Houston"/>
    <x v="0"/>
    <n v="45"/>
    <n v="850"/>
    <n v="382500"/>
    <n v="133875"/>
    <n v="0.35"/>
    <x v="1"/>
  </r>
  <r>
    <s v="Walmart"/>
    <n v="1197831"/>
    <x v="117"/>
    <x v="4"/>
    <s v="Sud"/>
    <s v="Texas"/>
    <s v="Houston"/>
    <x v="1"/>
    <n v="45"/>
    <n v="850"/>
    <n v="382500"/>
    <n v="133875"/>
    <n v="0.35"/>
    <x v="1"/>
  </r>
  <r>
    <s v="Walmart"/>
    <n v="1197831"/>
    <x v="118"/>
    <x v="5"/>
    <s v="Sud"/>
    <s v="Texas"/>
    <s v="Houston"/>
    <x v="2"/>
    <n v="50"/>
    <n v="900"/>
    <n v="450000"/>
    <n v="157500"/>
    <n v="0.35"/>
    <x v="1"/>
  </r>
  <r>
    <s v="Walmart"/>
    <n v="1197831"/>
    <x v="119"/>
    <x v="6"/>
    <s v="Sud"/>
    <s v="Texas"/>
    <s v="Houston"/>
    <x v="3"/>
    <n v="50"/>
    <n v="625"/>
    <n v="312500"/>
    <n v="140625"/>
    <n v="0.45"/>
    <x v="1"/>
  </r>
  <r>
    <s v="Walmart"/>
    <n v="1197831"/>
    <x v="120"/>
    <x v="0"/>
    <s v="Sud"/>
    <s v="Texas"/>
    <s v="Houston"/>
    <x v="4"/>
    <n v="45"/>
    <n v="625"/>
    <n v="281250"/>
    <n v="84375"/>
    <n v="0.3"/>
    <x v="1"/>
  </r>
  <r>
    <s v="Walmart"/>
    <n v="1197831"/>
    <x v="121"/>
    <x v="1"/>
    <s v="Sud"/>
    <s v="Texas"/>
    <s v="Houston"/>
    <x v="5"/>
    <n v="55.000000000000007"/>
    <n v="850"/>
    <n v="467500.00000000006"/>
    <n v="233750.00000000003"/>
    <n v="0.5"/>
    <x v="1"/>
  </r>
  <r>
    <s v="Walmart"/>
    <n v="1197831"/>
    <x v="122"/>
    <x v="2"/>
    <s v="Sud"/>
    <s v="Texas"/>
    <s v="Houston"/>
    <x v="0"/>
    <n v="45"/>
    <n v="800"/>
    <n v="360000"/>
    <n v="125999.99999999999"/>
    <n v="0.35"/>
    <x v="1"/>
  </r>
  <r>
    <s v="Walmart"/>
    <n v="1197831"/>
    <x v="123"/>
    <x v="3"/>
    <s v="Sud"/>
    <s v="Texas"/>
    <s v="Houston"/>
    <x v="1"/>
    <n v="45"/>
    <n v="800"/>
    <n v="360000"/>
    <n v="125999.99999999999"/>
    <n v="0.35"/>
    <x v="1"/>
  </r>
  <r>
    <s v="Walmart"/>
    <n v="1197831"/>
    <x v="124"/>
    <x v="4"/>
    <s v="Sud"/>
    <s v="Texas"/>
    <s v="Houston"/>
    <x v="2"/>
    <n v="50"/>
    <n v="750"/>
    <n v="375000"/>
    <n v="131250"/>
    <n v="0.35"/>
    <x v="1"/>
  </r>
  <r>
    <s v="Walmart"/>
    <n v="1197831"/>
    <x v="125"/>
    <x v="5"/>
    <s v="Sud"/>
    <s v="Texas"/>
    <s v="Houston"/>
    <x v="3"/>
    <n v="50"/>
    <n v="600"/>
    <n v="300000"/>
    <n v="135000"/>
    <n v="0.45"/>
    <x v="1"/>
  </r>
  <r>
    <s v="Walmart"/>
    <n v="1197831"/>
    <x v="126"/>
    <x v="6"/>
    <s v="Sud"/>
    <s v="Texas"/>
    <s v="Houston"/>
    <x v="4"/>
    <n v="45"/>
    <n v="575"/>
    <n v="258750"/>
    <n v="77625"/>
    <n v="0.3"/>
    <x v="1"/>
  </r>
  <r>
    <s v="Walmart"/>
    <n v="1197831"/>
    <x v="127"/>
    <x v="0"/>
    <s v="Sud"/>
    <s v="Texas"/>
    <s v="Houston"/>
    <x v="5"/>
    <n v="55.000000000000007"/>
    <n v="750"/>
    <n v="412500.00000000006"/>
    <n v="206250.00000000003"/>
    <n v="0.5"/>
    <x v="1"/>
  </r>
  <r>
    <s v="Walmart"/>
    <n v="1197831"/>
    <x v="128"/>
    <x v="6"/>
    <s v="Sud"/>
    <s v="Texas"/>
    <s v="Houston"/>
    <x v="0"/>
    <n v="45"/>
    <n v="900"/>
    <n v="405000"/>
    <n v="141750"/>
    <n v="0.35"/>
    <x v="1"/>
  </r>
  <r>
    <s v="Walmart"/>
    <n v="1197831"/>
    <x v="129"/>
    <x v="0"/>
    <s v="Sud"/>
    <s v="Texas"/>
    <s v="Houston"/>
    <x v="1"/>
    <n v="45"/>
    <n v="900"/>
    <n v="405000"/>
    <n v="141750"/>
    <n v="0.35"/>
    <x v="1"/>
  </r>
  <r>
    <s v="Walmart"/>
    <n v="1197831"/>
    <x v="130"/>
    <x v="1"/>
    <s v="Sud"/>
    <s v="Texas"/>
    <s v="Houston"/>
    <x v="2"/>
    <n v="50"/>
    <n v="825"/>
    <n v="412500"/>
    <n v="144375"/>
    <n v="0.35"/>
    <x v="1"/>
  </r>
  <r>
    <s v="Walmart"/>
    <n v="1197831"/>
    <x v="131"/>
    <x v="2"/>
    <s v="Sud"/>
    <s v="Texas"/>
    <s v="Houston"/>
    <x v="3"/>
    <n v="50"/>
    <n v="675"/>
    <n v="337500"/>
    <n v="151875"/>
    <n v="0.45"/>
    <x v="1"/>
  </r>
  <r>
    <s v="Walmart"/>
    <n v="1197831"/>
    <x v="132"/>
    <x v="3"/>
    <s v="Sud"/>
    <s v="Texas"/>
    <s v="Houston"/>
    <x v="4"/>
    <n v="45"/>
    <n v="650"/>
    <n v="292500"/>
    <n v="87750"/>
    <n v="0.3"/>
    <x v="1"/>
  </r>
  <r>
    <s v="Walmart"/>
    <n v="1197831"/>
    <x v="133"/>
    <x v="4"/>
    <s v="Sud"/>
    <s v="Texas"/>
    <s v="Houston"/>
    <x v="5"/>
    <n v="55.000000000000007"/>
    <n v="850"/>
    <n v="467500.00000000006"/>
    <n v="233750.00000000003"/>
    <n v="0.5"/>
    <x v="1"/>
  </r>
  <r>
    <s v="Walmart"/>
    <n v="1197831"/>
    <x v="134"/>
    <x v="5"/>
    <s v="Sud"/>
    <s v="Texas"/>
    <s v="Houston"/>
    <x v="0"/>
    <n v="45"/>
    <n v="950"/>
    <n v="427500"/>
    <n v="149625"/>
    <n v="0.35"/>
    <x v="1"/>
  </r>
  <r>
    <s v="Walmart"/>
    <n v="1197831"/>
    <x v="135"/>
    <x v="6"/>
    <s v="Sud"/>
    <s v="Texas"/>
    <s v="Houston"/>
    <x v="1"/>
    <n v="45"/>
    <n v="950"/>
    <n v="427500"/>
    <n v="149625"/>
    <n v="0.35"/>
    <x v="1"/>
  </r>
  <r>
    <s v="Walmart"/>
    <n v="1197831"/>
    <x v="136"/>
    <x v="0"/>
    <s v="Sud"/>
    <s v="Texas"/>
    <s v="Houston"/>
    <x v="2"/>
    <n v="50"/>
    <n v="850"/>
    <n v="425000"/>
    <n v="148750"/>
    <n v="0.35"/>
    <x v="1"/>
  </r>
  <r>
    <s v="Walmart"/>
    <n v="1197831"/>
    <x v="137"/>
    <x v="1"/>
    <s v="Sud"/>
    <s v="Texas"/>
    <s v="Houston"/>
    <x v="3"/>
    <n v="50"/>
    <n v="700"/>
    <n v="350000"/>
    <n v="157500"/>
    <n v="0.45"/>
    <x v="1"/>
  </r>
  <r>
    <s v="Walmart"/>
    <n v="1197831"/>
    <x v="138"/>
    <x v="2"/>
    <s v="Sud"/>
    <s v="Texas"/>
    <s v="Houston"/>
    <x v="4"/>
    <n v="45"/>
    <n v="650"/>
    <n v="292500"/>
    <n v="87750"/>
    <n v="0.3"/>
    <x v="1"/>
  </r>
  <r>
    <s v="Walmart"/>
    <n v="1197831"/>
    <x v="139"/>
    <x v="3"/>
    <s v="Sud"/>
    <s v="Texas"/>
    <s v="Houston"/>
    <x v="5"/>
    <n v="55.000000000000007"/>
    <n v="900"/>
    <n v="495000.00000000006"/>
    <n v="247500.00000000003"/>
    <n v="0.5"/>
    <x v="1"/>
  </r>
  <r>
    <s v="Ouest Gear"/>
    <n v="1128299"/>
    <x v="140"/>
    <x v="4"/>
    <s v="Sud"/>
    <s v="Texas"/>
    <s v="Houston"/>
    <x v="0"/>
    <n v="40"/>
    <n v="775"/>
    <n v="310000"/>
    <n v="108500.00000000001"/>
    <n v="0.35000000000000003"/>
    <x v="1"/>
  </r>
  <r>
    <s v="Ouest Gear"/>
    <n v="1128299"/>
    <x v="141"/>
    <x v="5"/>
    <s v="Sud"/>
    <s v="Texas"/>
    <s v="Houston"/>
    <x v="1"/>
    <n v="50"/>
    <n v="775"/>
    <n v="387500"/>
    <n v="77500"/>
    <n v="0.2"/>
    <x v="1"/>
  </r>
  <r>
    <s v="Ouest Gear"/>
    <n v="1128299"/>
    <x v="142"/>
    <x v="6"/>
    <s v="Sud"/>
    <s v="Texas"/>
    <s v="Houston"/>
    <x v="2"/>
    <n v="50"/>
    <n v="775"/>
    <n v="387500"/>
    <n v="135625"/>
    <n v="0.35000000000000003"/>
    <x v="1"/>
  </r>
  <r>
    <s v="Ouest Gear"/>
    <n v="1128299"/>
    <x v="143"/>
    <x v="0"/>
    <s v="Sud"/>
    <s v="Texas"/>
    <s v="Houston"/>
    <x v="3"/>
    <n v="50"/>
    <n v="625"/>
    <n v="312500"/>
    <n v="93750"/>
    <n v="0.3"/>
    <x v="1"/>
  </r>
  <r>
    <s v="Ouest Gear"/>
    <n v="1128299"/>
    <x v="144"/>
    <x v="1"/>
    <s v="Ouest"/>
    <s v="California"/>
    <s v="San Francisco"/>
    <x v="4"/>
    <n v="55.000000000000007"/>
    <n v="575"/>
    <n v="316250.00000000006"/>
    <n v="158125.00000000003"/>
    <n v="0.5"/>
    <x v="1"/>
  </r>
  <r>
    <s v="Ouest Gear"/>
    <n v="1128299"/>
    <x v="145"/>
    <x v="2"/>
    <s v="Ouest"/>
    <s v="California"/>
    <s v="San Francisco"/>
    <x v="5"/>
    <n v="50"/>
    <n v="775"/>
    <n v="387500"/>
    <n v="58125.000000000007"/>
    <n v="0.15000000000000002"/>
    <x v="1"/>
  </r>
  <r>
    <s v="Ouest Gear"/>
    <n v="1128299"/>
    <x v="146"/>
    <x v="3"/>
    <s v="Ouest"/>
    <s v="California"/>
    <s v="San Francisco"/>
    <x v="0"/>
    <n v="40"/>
    <n v="825"/>
    <n v="330000"/>
    <n v="115500.00000000001"/>
    <n v="0.35000000000000003"/>
    <x v="1"/>
  </r>
  <r>
    <s v="Ouest Gear"/>
    <n v="1128299"/>
    <x v="147"/>
    <x v="4"/>
    <s v="Ouest"/>
    <s v="California"/>
    <s v="San Francisco"/>
    <x v="1"/>
    <n v="50"/>
    <n v="725"/>
    <n v="362500"/>
    <n v="72500"/>
    <n v="0.2"/>
    <x v="1"/>
  </r>
  <r>
    <s v="Ouest Gear"/>
    <n v="1128299"/>
    <x v="148"/>
    <x v="5"/>
    <s v="Ouest"/>
    <s v="California"/>
    <s v="San Francisco"/>
    <x v="2"/>
    <n v="50"/>
    <n v="725"/>
    <n v="362500"/>
    <n v="126875.00000000001"/>
    <n v="0.35000000000000003"/>
    <x v="1"/>
  </r>
  <r>
    <s v="Ouest Gear"/>
    <n v="1128299"/>
    <x v="149"/>
    <x v="6"/>
    <s v="Ouest"/>
    <s v="California"/>
    <s v="San Francisco"/>
    <x v="3"/>
    <n v="50"/>
    <n v="575"/>
    <n v="287500"/>
    <n v="86250"/>
    <n v="0.3"/>
    <x v="1"/>
  </r>
  <r>
    <s v="Ouest Gear"/>
    <n v="1128299"/>
    <x v="150"/>
    <x v="0"/>
    <s v="Ouest"/>
    <s v="California"/>
    <s v="San Francisco"/>
    <x v="4"/>
    <n v="55.000000000000007"/>
    <n v="500"/>
    <n v="275000.00000000006"/>
    <n v="137500.00000000003"/>
    <n v="0.5"/>
    <x v="1"/>
  </r>
  <r>
    <s v="Ouest Gear"/>
    <n v="1128299"/>
    <x v="151"/>
    <x v="1"/>
    <s v="Ouest"/>
    <s v="California"/>
    <s v="San Francisco"/>
    <x v="5"/>
    <n v="50"/>
    <n v="700"/>
    <n v="350000"/>
    <n v="52500.000000000007"/>
    <n v="0.15000000000000002"/>
    <x v="1"/>
  </r>
  <r>
    <s v="Ouest Gear"/>
    <n v="1128299"/>
    <x v="152"/>
    <x v="2"/>
    <s v="Ouest"/>
    <s v="California"/>
    <s v="San Francisco"/>
    <x v="0"/>
    <n v="50"/>
    <n v="850"/>
    <n v="425000"/>
    <n v="148750"/>
    <n v="0.35000000000000003"/>
    <x v="1"/>
  </r>
  <r>
    <s v="Ouest Gear"/>
    <n v="1128299"/>
    <x v="153"/>
    <x v="3"/>
    <s v="Ouest"/>
    <s v="California"/>
    <s v="San Francisco"/>
    <x v="1"/>
    <n v="60"/>
    <n v="700"/>
    <n v="420000"/>
    <n v="84000"/>
    <n v="0.2"/>
    <x v="1"/>
  </r>
  <r>
    <s v="Ouest Gear"/>
    <n v="1128299"/>
    <x v="154"/>
    <x v="4"/>
    <s v="Ouest"/>
    <s v="California"/>
    <s v="San Francisco"/>
    <x v="2"/>
    <n v="60"/>
    <n v="700"/>
    <n v="420000"/>
    <n v="147000"/>
    <n v="0.35000000000000003"/>
    <x v="1"/>
  </r>
  <r>
    <s v="Ouest Gear"/>
    <n v="1128299"/>
    <x v="155"/>
    <x v="6"/>
    <s v="Ouest"/>
    <s v="California"/>
    <s v="San Francisco"/>
    <x v="3"/>
    <n v="60"/>
    <n v="600"/>
    <n v="360000"/>
    <n v="108000"/>
    <n v="0.3"/>
    <x v="1"/>
  </r>
  <r>
    <s v="Ouest Gear"/>
    <n v="1128299"/>
    <x v="156"/>
    <x v="0"/>
    <s v="Ouest"/>
    <s v="California"/>
    <s v="San Francisco"/>
    <x v="4"/>
    <n v="65"/>
    <n v="500"/>
    <n v="325000"/>
    <n v="162500"/>
    <n v="0.5"/>
    <x v="1"/>
  </r>
  <r>
    <s v="Ouest Gear"/>
    <n v="1128299"/>
    <x v="157"/>
    <x v="1"/>
    <s v="Ouest"/>
    <s v="California"/>
    <s v="San Francisco"/>
    <x v="5"/>
    <n v="60"/>
    <n v="700"/>
    <n v="420000"/>
    <n v="63000.000000000007"/>
    <n v="0.15000000000000002"/>
    <x v="1"/>
  </r>
  <r>
    <s v="Ouest Gear"/>
    <n v="1128299"/>
    <x v="158"/>
    <x v="2"/>
    <s v="Ouest"/>
    <s v="California"/>
    <s v="San Francisco"/>
    <x v="0"/>
    <n v="60"/>
    <n v="875"/>
    <n v="525000"/>
    <n v="183750.00000000003"/>
    <n v="0.35000000000000003"/>
    <x v="1"/>
  </r>
  <r>
    <s v="Ouest Gear"/>
    <n v="1128299"/>
    <x v="159"/>
    <x v="3"/>
    <s v="Ouest"/>
    <s v="California"/>
    <s v="San Francisco"/>
    <x v="1"/>
    <n v="65"/>
    <n v="675"/>
    <n v="438750"/>
    <n v="87750"/>
    <n v="0.2"/>
    <x v="1"/>
  </r>
  <r>
    <s v="Ouest Gear"/>
    <n v="1128299"/>
    <x v="160"/>
    <x v="4"/>
    <s v="Ouest"/>
    <s v="California"/>
    <s v="San Francisco"/>
    <x v="2"/>
    <n v="65"/>
    <n v="725"/>
    <n v="471250"/>
    <n v="164937.50000000003"/>
    <n v="0.35000000000000003"/>
    <x v="1"/>
  </r>
  <r>
    <s v="Ouest Gear"/>
    <n v="1128299"/>
    <x v="161"/>
    <x v="5"/>
    <s v="Ouest"/>
    <s v="California"/>
    <s v="San Francisco"/>
    <x v="3"/>
    <n v="60"/>
    <n v="625"/>
    <n v="375000"/>
    <n v="112500"/>
    <n v="0.3"/>
    <x v="1"/>
  </r>
  <r>
    <s v="Ouest Gear"/>
    <n v="1128299"/>
    <x v="162"/>
    <x v="6"/>
    <s v="Ouest"/>
    <s v="California"/>
    <s v="San Francisco"/>
    <x v="4"/>
    <n v="65"/>
    <n v="525"/>
    <n v="341250"/>
    <n v="170625"/>
    <n v="0.5"/>
    <x v="1"/>
  </r>
  <r>
    <s v="Ouest Gear"/>
    <n v="1128299"/>
    <x v="163"/>
    <x v="0"/>
    <s v="Ouest"/>
    <s v="California"/>
    <s v="San Francisco"/>
    <x v="5"/>
    <n v="80"/>
    <n v="700"/>
    <n v="560000"/>
    <n v="84000.000000000015"/>
    <n v="0.15000000000000002"/>
    <x v="1"/>
  </r>
  <r>
    <s v="Ouest Gear"/>
    <n v="1128299"/>
    <x v="164"/>
    <x v="1"/>
    <s v="Ouest"/>
    <s v="California"/>
    <s v="San Francisco"/>
    <x v="0"/>
    <n v="60"/>
    <n v="900"/>
    <n v="540000"/>
    <n v="216000"/>
    <n v="0.4"/>
    <x v="1"/>
  </r>
  <r>
    <s v="Ouest Gear"/>
    <n v="1128299"/>
    <x v="165"/>
    <x v="2"/>
    <s v="Ouest"/>
    <s v="California"/>
    <s v="San Francisco"/>
    <x v="1"/>
    <n v="65"/>
    <n v="750"/>
    <n v="487500"/>
    <n v="121875"/>
    <n v="0.25"/>
    <x v="1"/>
  </r>
  <r>
    <s v="Ouest Gear"/>
    <n v="1128299"/>
    <x v="166"/>
    <x v="3"/>
    <s v="Ouest"/>
    <s v="California"/>
    <s v="San Francisco"/>
    <x v="2"/>
    <n v="65"/>
    <n v="750"/>
    <n v="487500"/>
    <n v="195000"/>
    <n v="0.4"/>
    <x v="1"/>
  </r>
  <r>
    <s v="Ouest Gear"/>
    <n v="1128299"/>
    <x v="167"/>
    <x v="4"/>
    <s v="Ouest"/>
    <s v="California"/>
    <s v="San Francisco"/>
    <x v="3"/>
    <n v="60"/>
    <n v="650"/>
    <n v="390000"/>
    <n v="136500"/>
    <n v="0.35"/>
    <x v="1"/>
  </r>
  <r>
    <s v="Ouest Gear"/>
    <n v="1128299"/>
    <x v="168"/>
    <x v="5"/>
    <s v="Ouest"/>
    <s v="California"/>
    <s v="San Francisco"/>
    <x v="4"/>
    <n v="65"/>
    <n v="550"/>
    <n v="357500"/>
    <n v="196625.00000000003"/>
    <n v="0.55000000000000004"/>
    <x v="1"/>
  </r>
  <r>
    <s v="Ouest Gear"/>
    <n v="1128299"/>
    <x v="169"/>
    <x v="6"/>
    <s v="Ouest"/>
    <s v="California"/>
    <s v="San Francisco"/>
    <x v="5"/>
    <n v="80"/>
    <n v="725"/>
    <n v="580000"/>
    <n v="116000"/>
    <n v="0.2"/>
    <x v="1"/>
  </r>
  <r>
    <s v="Ouest Gear"/>
    <n v="1128299"/>
    <x v="170"/>
    <x v="0"/>
    <s v="Ouest"/>
    <s v="California"/>
    <s v="San Francisco"/>
    <x v="0"/>
    <n v="60"/>
    <n v="975"/>
    <n v="585000"/>
    <n v="234000"/>
    <n v="0.4"/>
    <x v="1"/>
  </r>
  <r>
    <s v="Ouest Gear"/>
    <n v="1128299"/>
    <x v="171"/>
    <x v="1"/>
    <s v="Ouest"/>
    <s v="California"/>
    <s v="San Francisco"/>
    <x v="1"/>
    <n v="65"/>
    <n v="825"/>
    <n v="536250"/>
    <n v="134062.5"/>
    <n v="0.25"/>
    <x v="1"/>
  </r>
  <r>
    <s v="Ouest Gear"/>
    <n v="1128299"/>
    <x v="172"/>
    <x v="2"/>
    <s v="Ouest"/>
    <s v="California"/>
    <s v="San Francisco"/>
    <x v="2"/>
    <n v="65"/>
    <n v="825"/>
    <n v="536250"/>
    <n v="214500"/>
    <n v="0.4"/>
    <x v="1"/>
  </r>
  <r>
    <s v="Ouest Gear"/>
    <n v="1128299"/>
    <x v="173"/>
    <x v="3"/>
    <s v="Ouest"/>
    <s v="California"/>
    <s v="San Francisco"/>
    <x v="3"/>
    <n v="60"/>
    <n v="700"/>
    <n v="420000"/>
    <n v="147000"/>
    <n v="0.35"/>
    <x v="1"/>
  </r>
  <r>
    <s v="Ouest Gear"/>
    <n v="1128299"/>
    <x v="174"/>
    <x v="4"/>
    <s v="Ouest"/>
    <s v="California"/>
    <s v="San Francisco"/>
    <x v="4"/>
    <n v="65"/>
    <n v="575"/>
    <n v="373750"/>
    <n v="205562.50000000003"/>
    <n v="0.55000000000000004"/>
    <x v="1"/>
  </r>
  <r>
    <s v="Ouest Gear"/>
    <n v="1128299"/>
    <x v="175"/>
    <x v="5"/>
    <s v="Ouest"/>
    <s v="California"/>
    <s v="San Francisco"/>
    <x v="5"/>
    <n v="80"/>
    <n v="875"/>
    <n v="700000"/>
    <n v="140000"/>
    <n v="0.2"/>
    <x v="1"/>
  </r>
  <r>
    <s v="Ouest Gear"/>
    <n v="1128299"/>
    <x v="176"/>
    <x v="6"/>
    <s v="Ouest"/>
    <s v="California"/>
    <s v="San Francisco"/>
    <x v="0"/>
    <n v="60"/>
    <n v="1025"/>
    <n v="615000"/>
    <n v="215250.00000000003"/>
    <n v="0.35000000000000003"/>
    <x v="1"/>
  </r>
  <r>
    <s v="Ouest Gear"/>
    <n v="1128299"/>
    <x v="177"/>
    <x v="0"/>
    <s v="Ouest"/>
    <s v="California"/>
    <s v="San Francisco"/>
    <x v="1"/>
    <n v="65"/>
    <n v="875"/>
    <n v="568750"/>
    <n v="113750"/>
    <n v="0.2"/>
    <x v="1"/>
  </r>
  <r>
    <s v="Ouest Gear"/>
    <n v="1128299"/>
    <x v="178"/>
    <x v="1"/>
    <s v="Ouest"/>
    <s v="California"/>
    <s v="San Francisco"/>
    <x v="2"/>
    <n v="65"/>
    <n v="825"/>
    <n v="536250"/>
    <n v="187687.50000000003"/>
    <n v="0.35000000000000003"/>
    <x v="1"/>
  </r>
  <r>
    <s v="Ouest Gear"/>
    <n v="1128299"/>
    <x v="179"/>
    <x v="2"/>
    <s v="Ouest"/>
    <s v="California"/>
    <s v="San Francisco"/>
    <x v="3"/>
    <n v="60"/>
    <n v="725"/>
    <n v="435000"/>
    <n v="130500"/>
    <n v="0.3"/>
    <x v="1"/>
  </r>
  <r>
    <s v="Ouest Gear"/>
    <n v="1128299"/>
    <x v="180"/>
    <x v="3"/>
    <s v="Ouest"/>
    <s v="California"/>
    <s v="San Francisco"/>
    <x v="4"/>
    <n v="65"/>
    <n v="775"/>
    <n v="503750"/>
    <n v="251875"/>
    <n v="0.5"/>
    <x v="1"/>
  </r>
  <r>
    <s v="Ouest Gear"/>
    <n v="1128299"/>
    <x v="181"/>
    <x v="4"/>
    <s v="Ouest"/>
    <s v="California"/>
    <s v="San Francisco"/>
    <x v="5"/>
    <n v="80"/>
    <n v="775"/>
    <n v="620000"/>
    <n v="93000.000000000015"/>
    <n v="0.15000000000000002"/>
    <x v="1"/>
  </r>
  <r>
    <s v="Ouest Gear"/>
    <n v="1128299"/>
    <x v="182"/>
    <x v="5"/>
    <s v="Ouest"/>
    <s v="California"/>
    <s v="San Francisco"/>
    <x v="0"/>
    <n v="65"/>
    <n v="975"/>
    <n v="633750"/>
    <n v="221812.50000000003"/>
    <n v="0.35000000000000003"/>
    <x v="1"/>
  </r>
  <r>
    <s v="Ouest Gear"/>
    <n v="1128299"/>
    <x v="183"/>
    <x v="6"/>
    <s v="Ouest"/>
    <s v="California"/>
    <s v="San Francisco"/>
    <x v="1"/>
    <n v="70"/>
    <n v="925"/>
    <n v="647500"/>
    <n v="129500"/>
    <n v="0.2"/>
    <x v="1"/>
  </r>
  <r>
    <s v="Ouest Gear"/>
    <n v="1128299"/>
    <x v="184"/>
    <x v="0"/>
    <s v="Ouest"/>
    <s v="California"/>
    <s v="San Francisco"/>
    <x v="2"/>
    <n v="65"/>
    <n v="800"/>
    <n v="520000"/>
    <n v="182000.00000000003"/>
    <n v="0.35000000000000003"/>
    <x v="1"/>
  </r>
  <r>
    <s v="Ouest Gear"/>
    <n v="1128299"/>
    <x v="185"/>
    <x v="1"/>
    <s v="Ouest"/>
    <s v="California"/>
    <s v="San Francisco"/>
    <x v="3"/>
    <n v="65"/>
    <n v="750"/>
    <n v="487500"/>
    <n v="146250"/>
    <n v="0.3"/>
    <x v="1"/>
  </r>
  <r>
    <s v="Ouest Gear"/>
    <n v="1128299"/>
    <x v="186"/>
    <x v="2"/>
    <s v="Ouest"/>
    <s v="California"/>
    <s v="San Francisco"/>
    <x v="4"/>
    <n v="75"/>
    <n v="750"/>
    <n v="562500"/>
    <n v="281250"/>
    <n v="0.5"/>
    <x v="1"/>
  </r>
  <r>
    <s v="Ouest Gear"/>
    <n v="1128299"/>
    <x v="187"/>
    <x v="3"/>
    <s v="Ouest"/>
    <s v="California"/>
    <s v="San Francisco"/>
    <x v="5"/>
    <n v="80"/>
    <n v="725"/>
    <n v="580000"/>
    <n v="87000.000000000015"/>
    <n v="0.15000000000000002"/>
    <x v="1"/>
  </r>
  <r>
    <s v="Ouest Gear"/>
    <n v="1128299"/>
    <x v="188"/>
    <x v="4"/>
    <s v="Ouest"/>
    <s v="California"/>
    <s v="San Francisco"/>
    <x v="0"/>
    <n v="55.000000000000007"/>
    <n v="925"/>
    <n v="508750.00000000006"/>
    <n v="152625.00000000003"/>
    <n v="0.30000000000000004"/>
    <x v="1"/>
  </r>
  <r>
    <s v="Ouest Gear"/>
    <n v="1128299"/>
    <x v="189"/>
    <x v="5"/>
    <s v="Ouest"/>
    <s v="California"/>
    <s v="San Francisco"/>
    <x v="1"/>
    <n v="60.000000000000007"/>
    <n v="925"/>
    <n v="555000.00000000012"/>
    <n v="83250.000000000015"/>
    <n v="0.15"/>
    <x v="1"/>
  </r>
  <r>
    <s v="Ouest Gear"/>
    <n v="1128299"/>
    <x v="190"/>
    <x v="6"/>
    <s v="Ouest"/>
    <s v="California"/>
    <s v="San Francisco"/>
    <x v="2"/>
    <n v="55.000000000000007"/>
    <n v="775"/>
    <n v="426250.00000000006"/>
    <n v="127875.00000000004"/>
    <n v="0.30000000000000004"/>
    <x v="1"/>
  </r>
  <r>
    <s v="Ouest Gear"/>
    <n v="1128299"/>
    <x v="191"/>
    <x v="0"/>
    <s v="Ouest"/>
    <s v="California"/>
    <s v="San Francisco"/>
    <x v="3"/>
    <n v="55.000000000000007"/>
    <n v="725"/>
    <n v="398750.00000000006"/>
    <n v="99687.5"/>
    <n v="0.24999999999999997"/>
    <x v="1"/>
  </r>
  <r>
    <s v="Ouest Gear"/>
    <n v="1128299"/>
    <x v="192"/>
    <x v="1"/>
    <s v="Ouest"/>
    <s v="California"/>
    <s v="San Francisco"/>
    <x v="4"/>
    <n v="65"/>
    <n v="725"/>
    <n v="471250"/>
    <n v="212062.50000000003"/>
    <n v="0.45000000000000007"/>
    <x v="1"/>
  </r>
  <r>
    <s v="Ouest Gear"/>
    <n v="1128299"/>
    <x v="193"/>
    <x v="2"/>
    <s v="Ouest"/>
    <s v="California"/>
    <s v="San Francisco"/>
    <x v="5"/>
    <n v="70"/>
    <n v="775"/>
    <n v="542500"/>
    <n v="54250"/>
    <n v="0.1"/>
    <x v="1"/>
  </r>
  <r>
    <s v="Ouest Gear"/>
    <n v="1128299"/>
    <x v="194"/>
    <x v="3"/>
    <s v="Ouest"/>
    <s v="California"/>
    <s v="San Francisco"/>
    <x v="0"/>
    <n v="55.000000000000007"/>
    <n v="875"/>
    <n v="481250.00000000006"/>
    <n v="144375.00000000003"/>
    <n v="0.30000000000000004"/>
    <x v="1"/>
  </r>
  <r>
    <s v="Ouest Gear"/>
    <n v="1128299"/>
    <x v="195"/>
    <x v="4"/>
    <s v="Ouest"/>
    <s v="California"/>
    <s v="San Francisco"/>
    <x v="1"/>
    <n v="60.000000000000007"/>
    <n v="875"/>
    <n v="525000.00000000012"/>
    <n v="78750.000000000015"/>
    <n v="0.15"/>
    <x v="1"/>
  </r>
  <r>
    <s v="Ouest Gear"/>
    <n v="1128299"/>
    <x v="196"/>
    <x v="5"/>
    <s v="Ouest"/>
    <s v="California"/>
    <s v="San Francisco"/>
    <x v="2"/>
    <n v="55.000000000000007"/>
    <n v="700"/>
    <n v="385000.00000000006"/>
    <n v="115500.00000000003"/>
    <n v="0.30000000000000004"/>
    <x v="1"/>
  </r>
  <r>
    <s v="Ouest Gear"/>
    <n v="1128299"/>
    <x v="197"/>
    <x v="6"/>
    <s v="Ouest"/>
    <s v="California"/>
    <s v="San Francisco"/>
    <x v="3"/>
    <n v="55.000000000000007"/>
    <n v="675"/>
    <n v="371250.00000000006"/>
    <n v="92812.5"/>
    <n v="0.24999999999999997"/>
    <x v="1"/>
  </r>
  <r>
    <s v="Ouest Gear"/>
    <n v="1128299"/>
    <x v="198"/>
    <x v="0"/>
    <s v="Ouest"/>
    <s v="California"/>
    <s v="San Francisco"/>
    <x v="4"/>
    <n v="65"/>
    <n v="650"/>
    <n v="422500"/>
    <n v="190125.00000000003"/>
    <n v="0.45000000000000007"/>
    <x v="1"/>
  </r>
  <r>
    <s v="Ouest Gear"/>
    <n v="1128299"/>
    <x v="199"/>
    <x v="1"/>
    <s v="Ouest"/>
    <s v="California"/>
    <s v="San Francisco"/>
    <x v="5"/>
    <n v="70"/>
    <n v="700"/>
    <n v="490000"/>
    <n v="49000"/>
    <n v="0.1"/>
    <x v="1"/>
  </r>
  <r>
    <s v="Ouest Gear"/>
    <n v="1128299"/>
    <x v="200"/>
    <x v="2"/>
    <s v="Ouest"/>
    <s v="California"/>
    <s v="San Francisco"/>
    <x v="0"/>
    <n v="55.000000000000007"/>
    <n v="875"/>
    <n v="481250.00000000006"/>
    <n v="144375.00000000003"/>
    <n v="0.30000000000000004"/>
    <x v="1"/>
  </r>
  <r>
    <s v="Ouest Gear"/>
    <n v="1128299"/>
    <x v="201"/>
    <x v="3"/>
    <s v="Ouest"/>
    <s v="California"/>
    <s v="San Francisco"/>
    <x v="1"/>
    <n v="60.000000000000007"/>
    <n v="875"/>
    <n v="525000.00000000012"/>
    <n v="78750.000000000015"/>
    <n v="0.15"/>
    <x v="1"/>
  </r>
  <r>
    <s v="Ouest Gear"/>
    <n v="1128299"/>
    <x v="202"/>
    <x v="4"/>
    <s v="Ouest"/>
    <s v="California"/>
    <s v="San Francisco"/>
    <x v="2"/>
    <n v="55.000000000000007"/>
    <n v="725"/>
    <n v="398750.00000000006"/>
    <n v="119625.00000000003"/>
    <n v="0.30000000000000004"/>
    <x v="1"/>
  </r>
  <r>
    <s v="Ouest Gear"/>
    <n v="1128299"/>
    <x v="203"/>
    <x v="5"/>
    <s v="Ouest"/>
    <s v="California"/>
    <s v="San Francisco"/>
    <x v="3"/>
    <n v="55.000000000000007"/>
    <n v="700"/>
    <n v="385000.00000000006"/>
    <n v="96250"/>
    <n v="0.24999999999999997"/>
    <x v="1"/>
  </r>
  <r>
    <s v="Ouest Gear"/>
    <n v="1128299"/>
    <x v="204"/>
    <x v="6"/>
    <s v="Ouest"/>
    <s v="California"/>
    <s v="San Francisco"/>
    <x v="4"/>
    <n v="65"/>
    <n v="650"/>
    <n v="422500"/>
    <n v="190125.00000000003"/>
    <n v="0.45000000000000007"/>
    <x v="1"/>
  </r>
  <r>
    <s v="Ouest Gear"/>
    <n v="1128299"/>
    <x v="205"/>
    <x v="0"/>
    <s v="Ouest"/>
    <s v="California"/>
    <s v="San Francisco"/>
    <x v="5"/>
    <n v="70"/>
    <n v="775"/>
    <n v="542500"/>
    <n v="54250"/>
    <n v="0.1"/>
    <x v="1"/>
  </r>
  <r>
    <s v="Ouest Gear"/>
    <n v="1128299"/>
    <x v="206"/>
    <x v="1"/>
    <s v="Ouest"/>
    <s v="California"/>
    <s v="San Francisco"/>
    <x v="0"/>
    <n v="55.000000000000007"/>
    <n v="975"/>
    <n v="536250.00000000012"/>
    <n v="160875.00000000006"/>
    <n v="0.30000000000000004"/>
    <x v="1"/>
  </r>
  <r>
    <s v="Ouest Gear"/>
    <n v="1128299"/>
    <x v="207"/>
    <x v="2"/>
    <s v="Ouest"/>
    <s v="California"/>
    <s v="San Francisco"/>
    <x v="1"/>
    <n v="60.000000000000007"/>
    <n v="975"/>
    <n v="585000.00000000012"/>
    <n v="87750.000000000015"/>
    <n v="0.15"/>
    <x v="1"/>
  </r>
  <r>
    <s v="Ouest Gear"/>
    <n v="1128299"/>
    <x v="208"/>
    <x v="3"/>
    <s v="Ouest"/>
    <s v="California"/>
    <s v="San Francisco"/>
    <x v="2"/>
    <n v="55.000000000000007"/>
    <n v="775"/>
    <n v="426250.00000000006"/>
    <n v="127875.00000000004"/>
    <n v="0.30000000000000004"/>
    <x v="1"/>
  </r>
  <r>
    <s v="Ouest Gear"/>
    <n v="1128299"/>
    <x v="209"/>
    <x v="4"/>
    <s v="Ouest"/>
    <s v="California"/>
    <s v="San Francisco"/>
    <x v="3"/>
    <n v="55.000000000000007"/>
    <n v="775"/>
    <n v="426250.00000000006"/>
    <n v="106562.5"/>
    <n v="0.24999999999999997"/>
    <x v="1"/>
  </r>
  <r>
    <s v="Ouest Gear"/>
    <n v="1128299"/>
    <x v="210"/>
    <x v="5"/>
    <s v="Ouest"/>
    <s v="California"/>
    <s v="San Francisco"/>
    <x v="4"/>
    <n v="65"/>
    <n v="700"/>
    <n v="455000"/>
    <n v="204750.00000000003"/>
    <n v="0.45000000000000007"/>
    <x v="1"/>
  </r>
  <r>
    <s v="Ouest Gear"/>
    <n v="1128299"/>
    <x v="211"/>
    <x v="6"/>
    <s v="Ouest"/>
    <s v="California"/>
    <s v="San Francisco"/>
    <x v="5"/>
    <n v="70"/>
    <n v="800"/>
    <n v="560000"/>
    <n v="56000"/>
    <n v="0.1"/>
    <x v="1"/>
  </r>
  <r>
    <s v="Kohl's"/>
    <n v="1189833"/>
    <x v="212"/>
    <x v="0"/>
    <s v="Ouest"/>
    <s v="California"/>
    <s v="San Francisco"/>
    <x v="0"/>
    <n v="35"/>
    <n v="700"/>
    <n v="245000"/>
    <n v="98000"/>
    <n v="0.4"/>
    <x v="1"/>
  </r>
  <r>
    <s v="Kohl's"/>
    <n v="1189833"/>
    <x v="213"/>
    <x v="1"/>
    <s v="Ouest"/>
    <s v="California"/>
    <s v="San Francisco"/>
    <x v="1"/>
    <n v="45"/>
    <n v="700"/>
    <n v="315000"/>
    <n v="78750"/>
    <n v="0.25"/>
    <x v="1"/>
  </r>
  <r>
    <s v="Kohl's"/>
    <n v="1189833"/>
    <x v="214"/>
    <x v="6"/>
    <s v="Ouest"/>
    <s v="California"/>
    <s v="San Francisco"/>
    <x v="2"/>
    <n v="45"/>
    <n v="700"/>
    <n v="315000"/>
    <n v="126000"/>
    <n v="0.4"/>
    <x v="1"/>
  </r>
  <r>
    <s v="Kohl's"/>
    <n v="1189833"/>
    <x v="215"/>
    <x v="0"/>
    <s v="Ouest"/>
    <s v="California"/>
    <s v="San Francisco"/>
    <x v="3"/>
    <n v="45"/>
    <n v="550"/>
    <n v="247500"/>
    <n v="86625"/>
    <n v="0.35"/>
    <x v="1"/>
  </r>
  <r>
    <s v="Kohl's"/>
    <n v="1189833"/>
    <x v="216"/>
    <x v="1"/>
    <s v="Ouest"/>
    <s v="California"/>
    <s v="Los Angeles"/>
    <x v="4"/>
    <n v="50"/>
    <n v="500"/>
    <n v="250000"/>
    <n v="137500"/>
    <n v="0.55000000000000004"/>
    <x v="1"/>
  </r>
  <r>
    <s v="Kohl's"/>
    <n v="1189833"/>
    <x v="217"/>
    <x v="2"/>
    <s v="Ouest"/>
    <s v="California"/>
    <s v="Los Angeles"/>
    <x v="5"/>
    <n v="45"/>
    <n v="700"/>
    <n v="315000"/>
    <n v="63000"/>
    <n v="0.2"/>
    <x v="1"/>
  </r>
  <r>
    <s v="Kohl's"/>
    <n v="1189833"/>
    <x v="218"/>
    <x v="3"/>
    <s v="Ouest"/>
    <s v="California"/>
    <s v="Los Angeles"/>
    <x v="0"/>
    <n v="35"/>
    <n v="750"/>
    <n v="262500"/>
    <n v="105000"/>
    <n v="0.4"/>
    <x v="1"/>
  </r>
  <r>
    <s v="Kohl's"/>
    <n v="1189833"/>
    <x v="219"/>
    <x v="4"/>
    <s v="Ouest"/>
    <s v="California"/>
    <s v="Los Angeles"/>
    <x v="1"/>
    <n v="45"/>
    <n v="650"/>
    <n v="292500"/>
    <n v="73125"/>
    <n v="0.25"/>
    <x v="1"/>
  </r>
  <r>
    <s v="Kohl's"/>
    <n v="1189833"/>
    <x v="220"/>
    <x v="5"/>
    <s v="Ouest"/>
    <s v="California"/>
    <s v="Los Angeles"/>
    <x v="2"/>
    <n v="45"/>
    <n v="675"/>
    <n v="303750"/>
    <n v="121500"/>
    <n v="0.4"/>
    <x v="1"/>
  </r>
  <r>
    <s v="Kohl's"/>
    <n v="1189833"/>
    <x v="221"/>
    <x v="6"/>
    <s v="Ouest"/>
    <s v="California"/>
    <s v="Los Angeles"/>
    <x v="3"/>
    <n v="45"/>
    <n v="525"/>
    <n v="236250"/>
    <n v="82687.5"/>
    <n v="0.35"/>
    <x v="1"/>
  </r>
  <r>
    <s v="Kohl's"/>
    <n v="1189833"/>
    <x v="222"/>
    <x v="0"/>
    <s v="Ouest"/>
    <s v="California"/>
    <s v="Los Angeles"/>
    <x v="4"/>
    <n v="50"/>
    <n v="450"/>
    <n v="225000"/>
    <n v="123750.00000000001"/>
    <n v="0.55000000000000004"/>
    <x v="1"/>
  </r>
  <r>
    <s v="Kohl's"/>
    <n v="1189833"/>
    <x v="223"/>
    <x v="1"/>
    <s v="Ouest"/>
    <s v="California"/>
    <s v="Los Angeles"/>
    <x v="5"/>
    <n v="45"/>
    <n v="650"/>
    <n v="292500"/>
    <n v="58500"/>
    <n v="0.2"/>
    <x v="1"/>
  </r>
  <r>
    <s v="Kohl's"/>
    <n v="1189833"/>
    <x v="224"/>
    <x v="2"/>
    <s v="Ouest"/>
    <s v="California"/>
    <s v="Los Angeles"/>
    <x v="0"/>
    <n v="35"/>
    <n v="800"/>
    <n v="280000"/>
    <n v="112000"/>
    <n v="0.4"/>
    <x v="1"/>
  </r>
  <r>
    <s v="Kohl's"/>
    <n v="1189833"/>
    <x v="225"/>
    <x v="3"/>
    <s v="Ouest"/>
    <s v="California"/>
    <s v="Los Angeles"/>
    <x v="1"/>
    <n v="45"/>
    <n v="650"/>
    <n v="292500"/>
    <n v="73125"/>
    <n v="0.25"/>
    <x v="1"/>
  </r>
  <r>
    <s v="Kohl's"/>
    <n v="1189833"/>
    <x v="226"/>
    <x v="4"/>
    <s v="Ouest"/>
    <s v="California"/>
    <s v="Los Angeles"/>
    <x v="2"/>
    <n v="45"/>
    <n v="650"/>
    <n v="292500"/>
    <n v="117000"/>
    <n v="0.4"/>
    <x v="1"/>
  </r>
  <r>
    <s v="Kohl's"/>
    <n v="1189833"/>
    <x v="227"/>
    <x v="5"/>
    <s v="Ouest"/>
    <s v="California"/>
    <s v="Los Angeles"/>
    <x v="3"/>
    <n v="45"/>
    <n v="550"/>
    <n v="247500"/>
    <n v="86625"/>
    <n v="0.35"/>
    <x v="1"/>
  </r>
  <r>
    <s v="Kohl's"/>
    <n v="1189833"/>
    <x v="228"/>
    <x v="6"/>
    <s v="Ouest"/>
    <s v="California"/>
    <s v="Los Angeles"/>
    <x v="4"/>
    <n v="50"/>
    <n v="425"/>
    <n v="212500"/>
    <n v="116875.00000000001"/>
    <n v="0.55000000000000004"/>
    <x v="1"/>
  </r>
  <r>
    <s v="Kohl's"/>
    <n v="1189833"/>
    <x v="229"/>
    <x v="6"/>
    <s v="Ouest"/>
    <s v="California"/>
    <s v="Los Angeles"/>
    <x v="5"/>
    <n v="45"/>
    <n v="625"/>
    <n v="281250"/>
    <n v="56250"/>
    <n v="0.2"/>
    <x v="1"/>
  </r>
  <r>
    <s v="Kohl's"/>
    <n v="1189833"/>
    <x v="230"/>
    <x v="0"/>
    <s v="Ouest"/>
    <s v="California"/>
    <s v="Los Angeles"/>
    <x v="0"/>
    <n v="45"/>
    <n v="800"/>
    <n v="360000"/>
    <n v="144000"/>
    <n v="0.4"/>
    <x v="1"/>
  </r>
  <r>
    <s v="Kohl's"/>
    <n v="1189833"/>
    <x v="231"/>
    <x v="1"/>
    <s v="Ouest"/>
    <s v="California"/>
    <s v="Los Angeles"/>
    <x v="1"/>
    <n v="50"/>
    <n v="600"/>
    <n v="300000"/>
    <n v="75000"/>
    <n v="0.25"/>
    <x v="1"/>
  </r>
  <r>
    <s v="Kohl's"/>
    <n v="1189833"/>
    <x v="232"/>
    <x v="2"/>
    <s v="Ouest"/>
    <s v="California"/>
    <s v="Los Angeles"/>
    <x v="2"/>
    <n v="50"/>
    <n v="625"/>
    <n v="312500"/>
    <n v="125000"/>
    <n v="0.4"/>
    <x v="1"/>
  </r>
  <r>
    <s v="Kohl's"/>
    <n v="1189833"/>
    <x v="233"/>
    <x v="3"/>
    <s v="Ouest"/>
    <s v="California"/>
    <s v="Los Angeles"/>
    <x v="3"/>
    <n v="45"/>
    <n v="525"/>
    <n v="236250"/>
    <n v="82687.5"/>
    <n v="0.35"/>
    <x v="1"/>
  </r>
  <r>
    <s v="Kohl's"/>
    <n v="1189833"/>
    <x v="234"/>
    <x v="4"/>
    <s v="Ouest"/>
    <s v="California"/>
    <s v="Los Angeles"/>
    <x v="4"/>
    <n v="50"/>
    <n v="425"/>
    <n v="212500"/>
    <n v="116875.00000000001"/>
    <n v="0.55000000000000004"/>
    <x v="1"/>
  </r>
  <r>
    <s v="Kohl's"/>
    <n v="1189833"/>
    <x v="235"/>
    <x v="5"/>
    <s v="Ouest"/>
    <s v="California"/>
    <s v="Los Angeles"/>
    <x v="5"/>
    <n v="65"/>
    <n v="600"/>
    <n v="390000"/>
    <n v="78000"/>
    <n v="0.2"/>
    <x v="1"/>
  </r>
  <r>
    <s v="Kohl's"/>
    <n v="1189833"/>
    <x v="236"/>
    <x v="6"/>
    <s v="Ouest"/>
    <s v="California"/>
    <s v="Los Angeles"/>
    <x v="0"/>
    <n v="45"/>
    <n v="800"/>
    <n v="360000"/>
    <n v="144000"/>
    <n v="0.4"/>
    <x v="1"/>
  </r>
  <r>
    <s v="Kohl's"/>
    <n v="1189833"/>
    <x v="237"/>
    <x v="0"/>
    <s v="Ouest"/>
    <s v="California"/>
    <s v="Los Angeles"/>
    <x v="1"/>
    <n v="50"/>
    <n v="650"/>
    <n v="325000"/>
    <n v="81250"/>
    <n v="0.25"/>
    <x v="1"/>
  </r>
  <r>
    <s v="Kohl's"/>
    <n v="1189833"/>
    <x v="238"/>
    <x v="1"/>
    <s v="Ouest"/>
    <s v="California"/>
    <s v="Los Angeles"/>
    <x v="2"/>
    <n v="50"/>
    <n v="650"/>
    <n v="325000"/>
    <n v="130000"/>
    <n v="0.4"/>
    <x v="1"/>
  </r>
  <r>
    <s v="Kohl's"/>
    <n v="1189833"/>
    <x v="239"/>
    <x v="2"/>
    <s v="Ouest"/>
    <s v="California"/>
    <s v="Los Angeles"/>
    <x v="3"/>
    <n v="45"/>
    <n v="550"/>
    <n v="247500"/>
    <n v="86625"/>
    <n v="0.35"/>
    <x v="1"/>
  </r>
  <r>
    <s v="Kohl's"/>
    <n v="1189833"/>
    <x v="240"/>
    <x v="3"/>
    <s v="Ouest"/>
    <s v="California"/>
    <s v="Los Angeles"/>
    <x v="4"/>
    <n v="50"/>
    <n v="450"/>
    <n v="225000"/>
    <n v="123750.00000000001"/>
    <n v="0.55000000000000004"/>
    <x v="1"/>
  </r>
  <r>
    <s v="Kohl's"/>
    <n v="1189833"/>
    <x v="241"/>
    <x v="4"/>
    <s v="Ouest"/>
    <s v="California"/>
    <s v="Los Angeles"/>
    <x v="5"/>
    <n v="65"/>
    <n v="625"/>
    <n v="406250"/>
    <n v="81250"/>
    <n v="0.2"/>
    <x v="1"/>
  </r>
  <r>
    <s v="Kohl's"/>
    <n v="1189833"/>
    <x v="242"/>
    <x v="5"/>
    <s v="Ouest"/>
    <s v="California"/>
    <s v="Los Angeles"/>
    <x v="0"/>
    <n v="45"/>
    <n v="900"/>
    <n v="405000"/>
    <n v="162000"/>
    <n v="0.4"/>
    <x v="1"/>
  </r>
  <r>
    <s v="Kohl's"/>
    <n v="1189833"/>
    <x v="243"/>
    <x v="6"/>
    <s v="Ouest"/>
    <s v="California"/>
    <s v="Los Angeles"/>
    <x v="1"/>
    <n v="50"/>
    <n v="750"/>
    <n v="375000"/>
    <n v="93750"/>
    <n v="0.25"/>
    <x v="1"/>
  </r>
  <r>
    <s v="Kohl's"/>
    <n v="1189833"/>
    <x v="244"/>
    <x v="0"/>
    <s v="Ouest"/>
    <s v="California"/>
    <s v="Los Angeles"/>
    <x v="2"/>
    <n v="50"/>
    <n v="750"/>
    <n v="375000"/>
    <n v="150000"/>
    <n v="0.4"/>
    <x v="1"/>
  </r>
  <r>
    <s v="Kohl's"/>
    <n v="1189833"/>
    <x v="245"/>
    <x v="1"/>
    <s v="Ouest"/>
    <s v="California"/>
    <s v="Los Angeles"/>
    <x v="3"/>
    <n v="45"/>
    <n v="625"/>
    <n v="281250"/>
    <n v="98437.5"/>
    <n v="0.35"/>
    <x v="1"/>
  </r>
  <r>
    <s v="Kohl's"/>
    <n v="1189833"/>
    <x v="246"/>
    <x v="2"/>
    <s v="Ouest"/>
    <s v="California"/>
    <s v="Los Angeles"/>
    <x v="4"/>
    <n v="50"/>
    <n v="500"/>
    <n v="250000"/>
    <n v="137500"/>
    <n v="0.55000000000000004"/>
    <x v="1"/>
  </r>
  <r>
    <s v="Kohl's"/>
    <n v="1189833"/>
    <x v="247"/>
    <x v="3"/>
    <s v="Ouest"/>
    <s v="California"/>
    <s v="Los Angeles"/>
    <x v="5"/>
    <n v="65"/>
    <n v="800"/>
    <n v="520000"/>
    <n v="104000"/>
    <n v="0.2"/>
    <x v="1"/>
  </r>
  <r>
    <s v="Kohl's"/>
    <n v="1189833"/>
    <x v="248"/>
    <x v="4"/>
    <s v="Ouest"/>
    <s v="California"/>
    <s v="Los Angeles"/>
    <x v="0"/>
    <n v="45"/>
    <n v="950"/>
    <n v="427500"/>
    <n v="171000"/>
    <n v="0.4"/>
    <x v="1"/>
  </r>
  <r>
    <s v="Kohl's"/>
    <n v="1189833"/>
    <x v="249"/>
    <x v="5"/>
    <s v="Ouest"/>
    <s v="California"/>
    <s v="Los Angeles"/>
    <x v="1"/>
    <n v="50"/>
    <n v="800"/>
    <n v="400000"/>
    <n v="100000"/>
    <n v="0.25"/>
    <x v="1"/>
  </r>
  <r>
    <s v="Kohl's"/>
    <n v="1189833"/>
    <x v="250"/>
    <x v="6"/>
    <s v="Ouest"/>
    <s v="California"/>
    <s v="Los Angeles"/>
    <x v="2"/>
    <n v="50"/>
    <n v="750"/>
    <n v="375000"/>
    <n v="150000"/>
    <n v="0.4"/>
    <x v="1"/>
  </r>
  <r>
    <s v="Kohl's"/>
    <n v="1189833"/>
    <x v="251"/>
    <x v="0"/>
    <s v="Ouest"/>
    <s v="California"/>
    <s v="Los Angeles"/>
    <x v="3"/>
    <n v="45"/>
    <n v="650"/>
    <n v="292500"/>
    <n v="102375"/>
    <n v="0.35"/>
    <x v="1"/>
  </r>
  <r>
    <s v="Kohl's"/>
    <n v="1189833"/>
    <x v="252"/>
    <x v="1"/>
    <s v="Ouest"/>
    <s v="California"/>
    <s v="Los Angeles"/>
    <x v="4"/>
    <n v="50"/>
    <n v="700"/>
    <n v="350000"/>
    <n v="192500.00000000003"/>
    <n v="0.55000000000000004"/>
    <x v="1"/>
  </r>
  <r>
    <s v="Kohl's"/>
    <n v="1189833"/>
    <x v="253"/>
    <x v="2"/>
    <s v="Ouest"/>
    <s v="California"/>
    <s v="Los Angeles"/>
    <x v="5"/>
    <n v="65"/>
    <n v="700"/>
    <n v="455000"/>
    <n v="91000"/>
    <n v="0.2"/>
    <x v="1"/>
  </r>
  <r>
    <s v="Kohl's"/>
    <n v="1189833"/>
    <x v="254"/>
    <x v="3"/>
    <s v="Ouest"/>
    <s v="California"/>
    <s v="Los Angeles"/>
    <x v="0"/>
    <n v="50"/>
    <n v="900"/>
    <n v="450000"/>
    <n v="180000"/>
    <n v="0.4"/>
    <x v="1"/>
  </r>
  <r>
    <s v="Kohl's"/>
    <n v="1189833"/>
    <x v="255"/>
    <x v="4"/>
    <s v="Ouest"/>
    <s v="California"/>
    <s v="Los Angeles"/>
    <x v="1"/>
    <n v="55.000000000000007"/>
    <n v="850"/>
    <n v="467500.00000000006"/>
    <n v="116875.00000000001"/>
    <n v="0.25"/>
    <x v="1"/>
  </r>
  <r>
    <s v="Kohl's"/>
    <n v="1189833"/>
    <x v="256"/>
    <x v="5"/>
    <s v="Ouest"/>
    <s v="California"/>
    <s v="Los Angeles"/>
    <x v="2"/>
    <n v="50"/>
    <n v="725"/>
    <n v="362500"/>
    <n v="145000"/>
    <n v="0.4"/>
    <x v="1"/>
  </r>
  <r>
    <s v="Kohl's"/>
    <n v="1189833"/>
    <x v="257"/>
    <x v="6"/>
    <s v="Ouest"/>
    <s v="California"/>
    <s v="Los Angeles"/>
    <x v="3"/>
    <n v="50"/>
    <n v="675"/>
    <n v="337500"/>
    <n v="118124.99999999999"/>
    <n v="0.35"/>
    <x v="1"/>
  </r>
  <r>
    <s v="Kohl's"/>
    <n v="1189833"/>
    <x v="258"/>
    <x v="0"/>
    <s v="Ouest"/>
    <s v="California"/>
    <s v="Los Angeles"/>
    <x v="4"/>
    <n v="60"/>
    <n v="675"/>
    <n v="405000"/>
    <n v="222750.00000000003"/>
    <n v="0.55000000000000004"/>
    <x v="1"/>
  </r>
  <r>
    <s v="Kohl's"/>
    <n v="1189833"/>
    <x v="259"/>
    <x v="1"/>
    <s v="Ouest"/>
    <s v="California"/>
    <s v="Los Angeles"/>
    <x v="5"/>
    <n v="65"/>
    <n v="650"/>
    <n v="422500"/>
    <n v="84500"/>
    <n v="0.2"/>
    <x v="1"/>
  </r>
  <r>
    <s v="Kohl's"/>
    <n v="1189833"/>
    <x v="260"/>
    <x v="2"/>
    <s v="Ouest"/>
    <s v="California"/>
    <s v="Los Angeles"/>
    <x v="0"/>
    <n v="50"/>
    <n v="850"/>
    <n v="425000"/>
    <n v="170000"/>
    <n v="0.4"/>
    <x v="1"/>
  </r>
  <r>
    <s v="Kohl's"/>
    <n v="1189833"/>
    <x v="261"/>
    <x v="3"/>
    <s v="Ouest"/>
    <s v="California"/>
    <s v="Los Angeles"/>
    <x v="1"/>
    <n v="55.000000000000007"/>
    <n v="850"/>
    <n v="467500.00000000006"/>
    <n v="116875.00000000001"/>
    <n v="0.25"/>
    <x v="1"/>
  </r>
  <r>
    <s v="Kohl's"/>
    <n v="1189833"/>
    <x v="262"/>
    <x v="4"/>
    <s v="Ouest"/>
    <s v="California"/>
    <s v="Los Angeles"/>
    <x v="2"/>
    <n v="50"/>
    <n v="700"/>
    <n v="350000"/>
    <n v="140000"/>
    <n v="0.4"/>
    <x v="1"/>
  </r>
  <r>
    <s v="Kohl's"/>
    <n v="1189833"/>
    <x v="263"/>
    <x v="5"/>
    <s v="Ouest"/>
    <s v="California"/>
    <s v="Los Angeles"/>
    <x v="3"/>
    <n v="50"/>
    <n v="650"/>
    <n v="325000"/>
    <n v="113750"/>
    <n v="0.35"/>
    <x v="1"/>
  </r>
  <r>
    <s v="Kohl's"/>
    <n v="1189833"/>
    <x v="264"/>
    <x v="6"/>
    <s v="Ouest"/>
    <s v="California"/>
    <s v="Los Angeles"/>
    <x v="4"/>
    <n v="60"/>
    <n v="650"/>
    <n v="390000"/>
    <n v="214500.00000000003"/>
    <n v="0.55000000000000004"/>
    <x v="1"/>
  </r>
  <r>
    <s v="Kohl's"/>
    <n v="1189833"/>
    <x v="265"/>
    <x v="0"/>
    <s v="Ouest"/>
    <s v="California"/>
    <s v="Los Angeles"/>
    <x v="5"/>
    <n v="65"/>
    <n v="700"/>
    <n v="455000"/>
    <n v="91000"/>
    <n v="0.2"/>
    <x v="1"/>
  </r>
  <r>
    <s v="Kohl's"/>
    <n v="1189833"/>
    <x v="266"/>
    <x v="1"/>
    <s v="Ouest"/>
    <s v="California"/>
    <s v="Los Angeles"/>
    <x v="0"/>
    <n v="50"/>
    <n v="800"/>
    <n v="400000"/>
    <n v="160000"/>
    <n v="0.4"/>
    <x v="1"/>
  </r>
  <r>
    <s v="Kohl's"/>
    <n v="1189833"/>
    <x v="267"/>
    <x v="2"/>
    <s v="Ouest"/>
    <s v="California"/>
    <s v="Los Angeles"/>
    <x v="1"/>
    <n v="55.000000000000007"/>
    <n v="800"/>
    <n v="440000.00000000006"/>
    <n v="110000.00000000001"/>
    <n v="0.25"/>
    <x v="1"/>
  </r>
  <r>
    <s v="Kohl's"/>
    <n v="1189833"/>
    <x v="268"/>
    <x v="3"/>
    <s v="Ouest"/>
    <s v="California"/>
    <s v="Los Angeles"/>
    <x v="2"/>
    <n v="50"/>
    <n v="650"/>
    <n v="325000"/>
    <n v="130000"/>
    <n v="0.4"/>
    <x v="1"/>
  </r>
  <r>
    <s v="Kohl's"/>
    <n v="1189833"/>
    <x v="269"/>
    <x v="4"/>
    <s v="Ouest"/>
    <s v="California"/>
    <s v="Los Angeles"/>
    <x v="3"/>
    <n v="50"/>
    <n v="625"/>
    <n v="312500"/>
    <n v="109375"/>
    <n v="0.35"/>
    <x v="1"/>
  </r>
  <r>
    <s v="Kohl's"/>
    <n v="1189833"/>
    <x v="270"/>
    <x v="5"/>
    <s v="Ouest"/>
    <s v="California"/>
    <s v="Los Angeles"/>
    <x v="4"/>
    <n v="60"/>
    <n v="600"/>
    <n v="360000"/>
    <n v="198000.00000000003"/>
    <n v="0.55000000000000004"/>
    <x v="1"/>
  </r>
  <r>
    <s v="Kohl's"/>
    <n v="1189833"/>
    <x v="271"/>
    <x v="6"/>
    <s v="Ouest"/>
    <s v="California"/>
    <s v="Los Angeles"/>
    <x v="5"/>
    <n v="65"/>
    <n v="650"/>
    <n v="422500"/>
    <n v="84500"/>
    <n v="0.2"/>
    <x v="1"/>
  </r>
  <r>
    <s v="Kohl's"/>
    <n v="1189833"/>
    <x v="272"/>
    <x v="0"/>
    <s v="Ouest"/>
    <s v="California"/>
    <s v="Los Angeles"/>
    <x v="0"/>
    <n v="50"/>
    <n v="825"/>
    <n v="412500"/>
    <n v="165000"/>
    <n v="0.4"/>
    <x v="1"/>
  </r>
  <r>
    <s v="Kohl's"/>
    <n v="1189833"/>
    <x v="273"/>
    <x v="1"/>
    <s v="Ouest"/>
    <s v="California"/>
    <s v="Los Angeles"/>
    <x v="1"/>
    <n v="55.000000000000007"/>
    <n v="825"/>
    <n v="453750.00000000006"/>
    <n v="113437.50000000001"/>
    <n v="0.25"/>
    <x v="1"/>
  </r>
  <r>
    <s v="Kohl's"/>
    <n v="1189833"/>
    <x v="274"/>
    <x v="2"/>
    <s v="Ouest"/>
    <s v="California"/>
    <s v="Los Angeles"/>
    <x v="2"/>
    <n v="50"/>
    <n v="675"/>
    <n v="337500"/>
    <n v="135000"/>
    <n v="0.4"/>
    <x v="1"/>
  </r>
  <r>
    <s v="Kohl's"/>
    <n v="1189833"/>
    <x v="275"/>
    <x v="3"/>
    <s v="Ouest"/>
    <s v="California"/>
    <s v="Los Angeles"/>
    <x v="3"/>
    <n v="50"/>
    <n v="650"/>
    <n v="325000"/>
    <n v="113750"/>
    <n v="0.35"/>
    <x v="1"/>
  </r>
  <r>
    <s v="Kohl's"/>
    <n v="1189833"/>
    <x v="276"/>
    <x v="4"/>
    <s v="Ouest"/>
    <s v="California"/>
    <s v="Los Angeles"/>
    <x v="4"/>
    <n v="60"/>
    <n v="600"/>
    <n v="360000"/>
    <n v="198000.00000000003"/>
    <n v="0.55000000000000004"/>
    <x v="1"/>
  </r>
  <r>
    <s v="Kohl's"/>
    <n v="1189833"/>
    <x v="277"/>
    <x v="5"/>
    <s v="Ouest"/>
    <s v="California"/>
    <s v="Los Angeles"/>
    <x v="5"/>
    <n v="65"/>
    <n v="700"/>
    <n v="455000"/>
    <n v="91000"/>
    <n v="0.2"/>
    <x v="1"/>
  </r>
  <r>
    <s v="Kohl's"/>
    <n v="1189833"/>
    <x v="278"/>
    <x v="6"/>
    <s v="Ouest"/>
    <s v="California"/>
    <s v="Los Angeles"/>
    <x v="0"/>
    <n v="50"/>
    <n v="900"/>
    <n v="450000"/>
    <n v="180000"/>
    <n v="0.4"/>
    <x v="1"/>
  </r>
  <r>
    <s v="Kohl's"/>
    <n v="1189833"/>
    <x v="279"/>
    <x v="0"/>
    <s v="Ouest"/>
    <s v="California"/>
    <s v="Los Angeles"/>
    <x v="1"/>
    <n v="55.000000000000007"/>
    <n v="900"/>
    <n v="495000.00000000006"/>
    <n v="123750.00000000001"/>
    <n v="0.25"/>
    <x v="1"/>
  </r>
  <r>
    <s v="Kohl's"/>
    <n v="1189833"/>
    <x v="280"/>
    <x v="1"/>
    <s v="Ouest"/>
    <s v="California"/>
    <s v="Los Angeles"/>
    <x v="2"/>
    <n v="50"/>
    <n v="700"/>
    <n v="350000"/>
    <n v="140000"/>
    <n v="0.4"/>
    <x v="1"/>
  </r>
  <r>
    <s v="Kohl's"/>
    <n v="1189833"/>
    <x v="281"/>
    <x v="2"/>
    <s v="Ouest"/>
    <s v="California"/>
    <s v="Los Angeles"/>
    <x v="3"/>
    <n v="50"/>
    <n v="700"/>
    <n v="350000"/>
    <n v="122499.99999999999"/>
    <n v="0.35"/>
    <x v="1"/>
  </r>
  <r>
    <s v="Kohl's"/>
    <n v="1189833"/>
    <x v="282"/>
    <x v="3"/>
    <s v="Ouest"/>
    <s v="California"/>
    <s v="Los Angeles"/>
    <x v="4"/>
    <n v="60"/>
    <n v="625"/>
    <n v="375000"/>
    <n v="206250.00000000003"/>
    <n v="0.55000000000000004"/>
    <x v="1"/>
  </r>
  <r>
    <s v="Kohl's"/>
    <n v="1189833"/>
    <x v="283"/>
    <x v="4"/>
    <s v="Ouest"/>
    <s v="California"/>
    <s v="Los Angeles"/>
    <x v="5"/>
    <n v="65"/>
    <n v="725"/>
    <n v="471250"/>
    <n v="94250"/>
    <n v="0.2"/>
    <x v="1"/>
  </r>
  <r>
    <s v="Foot Locker"/>
    <n v="1185732"/>
    <x v="284"/>
    <x v="5"/>
    <s v="Ouest"/>
    <s v="California"/>
    <s v="Los Angeles"/>
    <x v="0"/>
    <n v="45"/>
    <n v="475"/>
    <n v="213750"/>
    <n v="85500"/>
    <n v="0.4"/>
    <x v="1"/>
  </r>
  <r>
    <s v="Foot Locker"/>
    <n v="1185732"/>
    <x v="285"/>
    <x v="6"/>
    <s v="Ouest"/>
    <s v="California"/>
    <s v="Los Angeles"/>
    <x v="1"/>
    <n v="45"/>
    <n v="275"/>
    <n v="123750"/>
    <n v="43312.5"/>
    <n v="0.35"/>
    <x v="1"/>
  </r>
  <r>
    <s v="Foot Locker"/>
    <n v="1185732"/>
    <x v="286"/>
    <x v="0"/>
    <s v="Ouest"/>
    <s v="California"/>
    <s v="Los Angeles"/>
    <x v="2"/>
    <n v="35"/>
    <n v="275"/>
    <n v="96250"/>
    <n v="33687.5"/>
    <n v="0.35"/>
    <x v="1"/>
  </r>
  <r>
    <s v="Foot Locker"/>
    <n v="1185732"/>
    <x v="287"/>
    <x v="1"/>
    <s v="Ouest"/>
    <s v="California"/>
    <s v="Los Angeles"/>
    <x v="3"/>
    <n v="40"/>
    <n v="125"/>
    <n v="50000"/>
    <n v="20000"/>
    <n v="0.4"/>
    <x v="1"/>
  </r>
  <r>
    <s v="Foot Locker"/>
    <n v="1185732"/>
    <x v="288"/>
    <x v="2"/>
    <s v="Milieu ouest"/>
    <s v="Illinois"/>
    <s v="Chicago"/>
    <x v="4"/>
    <n v="54.999999999999993"/>
    <n v="175"/>
    <n v="96249.999999999985"/>
    <n v="33687.499999999993"/>
    <n v="0.35"/>
    <x v="1"/>
  </r>
  <r>
    <s v="Foot Locker"/>
    <n v="1185732"/>
    <x v="289"/>
    <x v="3"/>
    <s v="Milieu ouest"/>
    <s v="Illinois"/>
    <s v="Chicago"/>
    <x v="5"/>
    <n v="45"/>
    <n v="275"/>
    <n v="123750"/>
    <n v="61875"/>
    <n v="0.5"/>
    <x v="1"/>
  </r>
  <r>
    <s v="Foot Locker"/>
    <n v="1185732"/>
    <x v="290"/>
    <x v="4"/>
    <s v="Milieu ouest"/>
    <s v="Illinois"/>
    <s v="Chicago"/>
    <x v="0"/>
    <n v="45"/>
    <n v="525"/>
    <n v="236250"/>
    <n v="94500"/>
    <n v="0.4"/>
    <x v="1"/>
  </r>
  <r>
    <s v="Foot Locker"/>
    <n v="1185732"/>
    <x v="291"/>
    <x v="5"/>
    <s v="Milieu ouest"/>
    <s v="Illinois"/>
    <s v="Chicago"/>
    <x v="1"/>
    <n v="45"/>
    <n v="175"/>
    <n v="78750"/>
    <n v="27562.5"/>
    <n v="0.35"/>
    <x v="1"/>
  </r>
  <r>
    <s v="Foot Locker"/>
    <n v="1185732"/>
    <x v="292"/>
    <x v="6"/>
    <s v="Milieu ouest"/>
    <s v="Illinois"/>
    <s v="Chicago"/>
    <x v="2"/>
    <n v="35"/>
    <n v="225"/>
    <n v="78750"/>
    <n v="27562.5"/>
    <n v="0.35"/>
    <x v="1"/>
  </r>
  <r>
    <s v="Foot Locker"/>
    <n v="1185732"/>
    <x v="293"/>
    <x v="0"/>
    <s v="Milieu ouest"/>
    <s v="Illinois"/>
    <s v="Chicago"/>
    <x v="3"/>
    <n v="40"/>
    <n v="100"/>
    <n v="40000"/>
    <n v="16000"/>
    <n v="0.4"/>
    <x v="1"/>
  </r>
  <r>
    <s v="Foot Locker"/>
    <n v="1185732"/>
    <x v="294"/>
    <x v="1"/>
    <s v="Milieu ouest"/>
    <s v="Illinois"/>
    <s v="Chicago"/>
    <x v="4"/>
    <n v="54.999999999999993"/>
    <n v="175"/>
    <n v="96249.999999999985"/>
    <n v="33687.499999999993"/>
    <n v="0.35"/>
    <x v="1"/>
  </r>
  <r>
    <s v="Foot Locker"/>
    <n v="1185732"/>
    <x v="295"/>
    <x v="2"/>
    <s v="Milieu ouest"/>
    <s v="Illinois"/>
    <s v="Chicago"/>
    <x v="5"/>
    <n v="45"/>
    <n v="275"/>
    <n v="123750"/>
    <n v="61875"/>
    <n v="0.5"/>
    <x v="1"/>
  </r>
  <r>
    <s v="Foot Locker"/>
    <n v="1185732"/>
    <x v="296"/>
    <x v="3"/>
    <s v="Milieu ouest"/>
    <s v="Illinois"/>
    <s v="Chicago"/>
    <x v="0"/>
    <n v="50"/>
    <n v="495"/>
    <n v="247500"/>
    <n v="99000"/>
    <n v="0.4"/>
    <x v="1"/>
  </r>
  <r>
    <s v="Foot Locker"/>
    <n v="1185732"/>
    <x v="297"/>
    <x v="4"/>
    <s v="Milieu ouest"/>
    <s v="Illinois"/>
    <s v="Chicago"/>
    <x v="1"/>
    <n v="50"/>
    <n v="200"/>
    <n v="100000"/>
    <n v="35000"/>
    <n v="0.35"/>
    <x v="1"/>
  </r>
  <r>
    <s v="Foot Locker"/>
    <n v="1185732"/>
    <x v="298"/>
    <x v="5"/>
    <s v="Milieu ouest"/>
    <s v="Illinois"/>
    <s v="Chicago"/>
    <x v="2"/>
    <n v="40"/>
    <n v="225"/>
    <n v="90000"/>
    <n v="31499.999999999996"/>
    <n v="0.35"/>
    <x v="1"/>
  </r>
  <r>
    <s v="Foot Locker"/>
    <n v="1185732"/>
    <x v="299"/>
    <x v="6"/>
    <s v="Milieu ouest"/>
    <s v="Illinois"/>
    <s v="Chicago"/>
    <x v="3"/>
    <n v="45"/>
    <n v="75"/>
    <n v="33750"/>
    <n v="13500"/>
    <n v="0.4"/>
    <x v="1"/>
  </r>
  <r>
    <s v="Foot Locker"/>
    <n v="1185732"/>
    <x v="300"/>
    <x v="0"/>
    <s v="Milieu ouest"/>
    <s v="Illinois"/>
    <s v="Chicago"/>
    <x v="4"/>
    <n v="60"/>
    <n v="125"/>
    <n v="75000"/>
    <n v="26250"/>
    <n v="0.35"/>
    <x v="1"/>
  </r>
  <r>
    <s v="Foot Locker"/>
    <n v="1185732"/>
    <x v="301"/>
    <x v="1"/>
    <s v="Milieu ouest"/>
    <s v="Illinois"/>
    <s v="Chicago"/>
    <x v="5"/>
    <n v="50"/>
    <n v="225"/>
    <n v="112500"/>
    <n v="56250"/>
    <n v="0.5"/>
    <x v="1"/>
  </r>
  <r>
    <s v="Foot Locker"/>
    <n v="1185732"/>
    <x v="302"/>
    <x v="2"/>
    <s v="Milieu ouest"/>
    <s v="Illinois"/>
    <s v="Chicago"/>
    <x v="0"/>
    <n v="50"/>
    <n v="450"/>
    <n v="225000"/>
    <n v="90000"/>
    <n v="0.4"/>
    <x v="1"/>
  </r>
  <r>
    <s v="Foot Locker"/>
    <n v="1185732"/>
    <x v="303"/>
    <x v="3"/>
    <s v="Milieu ouest"/>
    <s v="Illinois"/>
    <s v="Chicago"/>
    <x v="1"/>
    <n v="50"/>
    <n v="150"/>
    <n v="75000"/>
    <n v="26250"/>
    <n v="0.35"/>
    <x v="1"/>
  </r>
  <r>
    <s v="Foot Locker"/>
    <n v="1185732"/>
    <x v="304"/>
    <x v="4"/>
    <s v="Milieu ouest"/>
    <s v="Illinois"/>
    <s v="Chicago"/>
    <x v="2"/>
    <n v="40"/>
    <n v="150"/>
    <n v="60000"/>
    <n v="21000"/>
    <n v="0.35"/>
    <x v="1"/>
  </r>
  <r>
    <s v="Foot Locker"/>
    <n v="1185732"/>
    <x v="305"/>
    <x v="5"/>
    <s v="Milieu ouest"/>
    <s v="Illinois"/>
    <s v="Chicago"/>
    <x v="3"/>
    <n v="45"/>
    <n v="75"/>
    <n v="33750"/>
    <n v="13500"/>
    <n v="0.4"/>
    <x v="1"/>
  </r>
  <r>
    <s v="Foot Locker"/>
    <n v="1185732"/>
    <x v="306"/>
    <x v="6"/>
    <s v="Milieu ouest"/>
    <s v="Illinois"/>
    <s v="Chicago"/>
    <x v="4"/>
    <n v="60"/>
    <n v="100"/>
    <n v="60000"/>
    <n v="21000"/>
    <n v="0.35"/>
    <x v="1"/>
  </r>
  <r>
    <s v="Foot Locker"/>
    <n v="1185732"/>
    <x v="307"/>
    <x v="0"/>
    <s v="Milieu ouest"/>
    <s v="Illinois"/>
    <s v="Chicago"/>
    <x v="5"/>
    <n v="50"/>
    <n v="225"/>
    <n v="112500"/>
    <n v="56250"/>
    <n v="0.5"/>
    <x v="1"/>
  </r>
  <r>
    <s v="Foot Locker"/>
    <n v="1185732"/>
    <x v="308"/>
    <x v="1"/>
    <s v="Milieu ouest"/>
    <s v="Illinois"/>
    <s v="Chicago"/>
    <x v="0"/>
    <n v="60"/>
    <n v="495"/>
    <n v="297000"/>
    <n v="118800"/>
    <n v="0.4"/>
    <x v="1"/>
  </r>
  <r>
    <s v="Foot Locker"/>
    <n v="1185732"/>
    <x v="309"/>
    <x v="2"/>
    <s v="Milieu ouest"/>
    <s v="Illinois"/>
    <s v="Chicago"/>
    <x v="1"/>
    <n v="55.000000000000007"/>
    <n v="200"/>
    <n v="110000.00000000001"/>
    <n v="38500"/>
    <n v="0.35"/>
    <x v="1"/>
  </r>
  <r>
    <s v="Foot Locker"/>
    <n v="1185732"/>
    <x v="310"/>
    <x v="3"/>
    <s v="Milieu ouest"/>
    <s v="Illinois"/>
    <s v="Chicago"/>
    <x v="2"/>
    <n v="50"/>
    <n v="175"/>
    <n v="87500"/>
    <n v="30624.999999999996"/>
    <n v="0.35"/>
    <x v="1"/>
  </r>
  <r>
    <s v="Foot Locker"/>
    <n v="1185732"/>
    <x v="311"/>
    <x v="4"/>
    <s v="Milieu ouest"/>
    <s v="Illinois"/>
    <s v="Chicago"/>
    <x v="3"/>
    <n v="50"/>
    <n v="100"/>
    <n v="50000"/>
    <n v="20000"/>
    <n v="0.4"/>
    <x v="1"/>
  </r>
  <r>
    <s v="Foot Locker"/>
    <n v="1185732"/>
    <x v="312"/>
    <x v="5"/>
    <s v="Milieu ouest"/>
    <s v="Illinois"/>
    <s v="Chicago"/>
    <x v="4"/>
    <n v="60"/>
    <n v="125"/>
    <n v="75000"/>
    <n v="26250"/>
    <n v="0.35"/>
    <x v="1"/>
  </r>
  <r>
    <s v="Foot Locker"/>
    <n v="1185732"/>
    <x v="313"/>
    <x v="6"/>
    <s v="Milieu ouest"/>
    <s v="Illinois"/>
    <s v="Chicago"/>
    <x v="5"/>
    <n v="65"/>
    <n v="250"/>
    <n v="162500"/>
    <n v="81250"/>
    <n v="0.5"/>
    <x v="1"/>
  </r>
  <r>
    <s v="Foot Locker"/>
    <n v="1185732"/>
    <x v="314"/>
    <x v="0"/>
    <s v="Milieu ouest"/>
    <s v="Illinois"/>
    <s v="Chicago"/>
    <x v="0"/>
    <n v="50"/>
    <n v="500"/>
    <n v="250000"/>
    <n v="100000"/>
    <n v="0.4"/>
    <x v="1"/>
  </r>
  <r>
    <s v="Foot Locker"/>
    <n v="1185732"/>
    <x v="315"/>
    <x v="1"/>
    <s v="Milieu ouest"/>
    <s v="Illinois"/>
    <s v="Chicago"/>
    <x v="1"/>
    <n v="45.000000000000007"/>
    <n v="250"/>
    <n v="112500.00000000001"/>
    <n v="39375"/>
    <n v="0.35"/>
    <x v="1"/>
  </r>
  <r>
    <s v="Foot Locker"/>
    <n v="1185732"/>
    <x v="316"/>
    <x v="2"/>
    <s v="Milieu ouest"/>
    <s v="Illinois"/>
    <s v="Chicago"/>
    <x v="2"/>
    <n v="40"/>
    <n v="200"/>
    <n v="80000"/>
    <n v="28000"/>
    <n v="0.35"/>
    <x v="1"/>
  </r>
  <r>
    <s v="Foot Locker"/>
    <n v="1185732"/>
    <x v="317"/>
    <x v="3"/>
    <s v="Milieu ouest"/>
    <s v="Illinois"/>
    <s v="Chicago"/>
    <x v="3"/>
    <n v="40"/>
    <n v="175"/>
    <n v="70000"/>
    <n v="28000"/>
    <n v="0.4"/>
    <x v="1"/>
  </r>
  <r>
    <s v="Foot Locker"/>
    <n v="1185732"/>
    <x v="318"/>
    <x v="4"/>
    <s v="Milieu ouest"/>
    <s v="Illinois"/>
    <s v="Chicago"/>
    <x v="4"/>
    <n v="50"/>
    <n v="175"/>
    <n v="87500"/>
    <n v="30624.999999999996"/>
    <n v="0.35"/>
    <x v="1"/>
  </r>
  <r>
    <s v="Foot Locker"/>
    <n v="1185732"/>
    <x v="319"/>
    <x v="5"/>
    <s v="Milieu ouest"/>
    <s v="Illinois"/>
    <s v="Chicago"/>
    <x v="5"/>
    <n v="55.000000000000007"/>
    <n v="350"/>
    <n v="192500.00000000003"/>
    <n v="96250.000000000015"/>
    <n v="0.5"/>
    <x v="1"/>
  </r>
  <r>
    <s v="Foot Locker"/>
    <n v="1185732"/>
    <x v="320"/>
    <x v="6"/>
    <s v="Milieu ouest"/>
    <s v="Illinois"/>
    <s v="Chicago"/>
    <x v="0"/>
    <n v="50"/>
    <n v="575"/>
    <n v="287500"/>
    <n v="115000"/>
    <n v="0.4"/>
    <x v="1"/>
  </r>
  <r>
    <s v="Foot Locker"/>
    <n v="1185732"/>
    <x v="321"/>
    <x v="0"/>
    <s v="Milieu ouest"/>
    <s v="Illinois"/>
    <s v="Chicago"/>
    <x v="1"/>
    <n v="45.000000000000007"/>
    <n v="325"/>
    <n v="146250.00000000003"/>
    <n v="51187.500000000007"/>
    <n v="0.35"/>
    <x v="1"/>
  </r>
  <r>
    <s v="Foot Locker"/>
    <n v="1185732"/>
    <x v="322"/>
    <x v="1"/>
    <s v="Milieu ouest"/>
    <s v="Illinois"/>
    <s v="Chicago"/>
    <x v="2"/>
    <n v="40"/>
    <n v="250"/>
    <n v="100000"/>
    <n v="35000"/>
    <n v="0.35"/>
    <x v="1"/>
  </r>
  <r>
    <s v="Foot Locker"/>
    <n v="1185732"/>
    <x v="323"/>
    <x v="2"/>
    <s v="Milieu ouest"/>
    <s v="Illinois"/>
    <s v="Chicago"/>
    <x v="3"/>
    <n v="40"/>
    <n v="200"/>
    <n v="80000"/>
    <n v="32000"/>
    <n v="0.4"/>
    <x v="1"/>
  </r>
  <r>
    <s v="Foot Locker"/>
    <n v="1185732"/>
    <x v="324"/>
    <x v="3"/>
    <s v="Milieu ouest"/>
    <s v="Illinois"/>
    <s v="Chicago"/>
    <x v="4"/>
    <n v="50"/>
    <n v="225"/>
    <n v="112500"/>
    <n v="39375"/>
    <n v="0.35"/>
    <x v="1"/>
  </r>
  <r>
    <s v="Foot Locker"/>
    <n v="1185732"/>
    <x v="325"/>
    <x v="4"/>
    <s v="Milieu ouest"/>
    <s v="Illinois"/>
    <s v="Chicago"/>
    <x v="5"/>
    <n v="55.000000000000007"/>
    <n v="400"/>
    <n v="220000.00000000003"/>
    <n v="110000.00000000001"/>
    <n v="0.5"/>
    <x v="1"/>
  </r>
  <r>
    <s v="Foot Locker"/>
    <n v="1185732"/>
    <x v="326"/>
    <x v="5"/>
    <s v="Milieu ouest"/>
    <s v="Illinois"/>
    <s v="Chicago"/>
    <x v="0"/>
    <n v="50"/>
    <n v="550"/>
    <n v="275000"/>
    <n v="110000"/>
    <n v="0.4"/>
    <x v="1"/>
  </r>
  <r>
    <s v="Foot Locker"/>
    <n v="1185732"/>
    <x v="327"/>
    <x v="6"/>
    <s v="Milieu ouest"/>
    <s v="Illinois"/>
    <s v="Chicago"/>
    <x v="1"/>
    <n v="45.000000000000007"/>
    <n v="325"/>
    <n v="146250.00000000003"/>
    <n v="51187.500000000007"/>
    <n v="0.35"/>
    <x v="1"/>
  </r>
  <r>
    <s v="Foot Locker"/>
    <n v="1185732"/>
    <x v="328"/>
    <x v="0"/>
    <s v="Milieu ouest"/>
    <s v="Illinois"/>
    <s v="Chicago"/>
    <x v="2"/>
    <n v="40"/>
    <n v="250"/>
    <n v="100000"/>
    <n v="35000"/>
    <n v="0.35"/>
    <x v="1"/>
  </r>
  <r>
    <s v="Foot Locker"/>
    <n v="1185732"/>
    <x v="329"/>
    <x v="1"/>
    <s v="Milieu ouest"/>
    <s v="Illinois"/>
    <s v="Chicago"/>
    <x v="3"/>
    <n v="40"/>
    <n v="225"/>
    <n v="90000"/>
    <n v="36000"/>
    <n v="0.4"/>
    <x v="1"/>
  </r>
  <r>
    <s v="Foot Locker"/>
    <n v="1185732"/>
    <x v="330"/>
    <x v="2"/>
    <s v="Milieu ouest"/>
    <s v="Illinois"/>
    <s v="Chicago"/>
    <x v="4"/>
    <n v="50"/>
    <n v="200"/>
    <n v="100000"/>
    <n v="35000"/>
    <n v="0.35"/>
    <x v="1"/>
  </r>
  <r>
    <s v="Foot Locker"/>
    <n v="1185732"/>
    <x v="331"/>
    <x v="3"/>
    <s v="Milieu ouest"/>
    <s v="Illinois"/>
    <s v="Chicago"/>
    <x v="5"/>
    <n v="55.000000000000007"/>
    <n v="375"/>
    <n v="206250.00000000003"/>
    <n v="103125.00000000001"/>
    <n v="0.5"/>
    <x v="1"/>
  </r>
  <r>
    <s v="Foot Locker"/>
    <n v="1185732"/>
    <x v="332"/>
    <x v="4"/>
    <s v="Milieu ouest"/>
    <s v="Illinois"/>
    <s v="Chicago"/>
    <x v="0"/>
    <n v="50"/>
    <n v="500"/>
    <n v="250000"/>
    <n v="100000"/>
    <n v="0.4"/>
    <x v="1"/>
  </r>
  <r>
    <s v="Foot Locker"/>
    <n v="1185732"/>
    <x v="333"/>
    <x v="5"/>
    <s v="Milieu ouest"/>
    <s v="Illinois"/>
    <s v="Chicago"/>
    <x v="1"/>
    <n v="45.000000000000007"/>
    <n v="300"/>
    <n v="135000.00000000003"/>
    <n v="47250.000000000007"/>
    <n v="0.35"/>
    <x v="1"/>
  </r>
  <r>
    <s v="Foot Locker"/>
    <n v="1185732"/>
    <x v="334"/>
    <x v="6"/>
    <s v="Milieu ouest"/>
    <s v="Illinois"/>
    <s v="Chicago"/>
    <x v="2"/>
    <n v="40"/>
    <n v="200"/>
    <n v="80000"/>
    <n v="28000"/>
    <n v="0.35"/>
    <x v="1"/>
  </r>
  <r>
    <s v="Foot Locker"/>
    <n v="1185732"/>
    <x v="335"/>
    <x v="0"/>
    <s v="Milieu ouest"/>
    <s v="Illinois"/>
    <s v="Chicago"/>
    <x v="3"/>
    <n v="40"/>
    <n v="175"/>
    <n v="70000"/>
    <n v="28000"/>
    <n v="0.4"/>
    <x v="1"/>
  </r>
  <r>
    <s v="Foot Locker"/>
    <n v="1185732"/>
    <x v="336"/>
    <x v="1"/>
    <s v="Milieu ouest"/>
    <s v="Illinois"/>
    <s v="Chicago"/>
    <x v="4"/>
    <n v="50"/>
    <n v="175"/>
    <n v="87500"/>
    <n v="30624.999999999996"/>
    <n v="0.35"/>
    <x v="1"/>
  </r>
  <r>
    <s v="Foot Locker"/>
    <n v="1185732"/>
    <x v="337"/>
    <x v="2"/>
    <s v="Milieu ouest"/>
    <s v="Illinois"/>
    <s v="Chicago"/>
    <x v="5"/>
    <n v="55.000000000000007"/>
    <n v="250"/>
    <n v="137500.00000000003"/>
    <n v="68750.000000000015"/>
    <n v="0.5"/>
    <x v="1"/>
  </r>
  <r>
    <s v="Foot Locker"/>
    <n v="1185732"/>
    <x v="338"/>
    <x v="3"/>
    <s v="Milieu ouest"/>
    <s v="Illinois"/>
    <s v="Chicago"/>
    <x v="0"/>
    <n v="60"/>
    <n v="425"/>
    <n v="255000"/>
    <n v="102000"/>
    <n v="0.4"/>
    <x v="1"/>
  </r>
  <r>
    <s v="Foot Locker"/>
    <n v="1185732"/>
    <x v="339"/>
    <x v="4"/>
    <s v="Milieu ouest"/>
    <s v="Illinois"/>
    <s v="Chicago"/>
    <x v="1"/>
    <n v="50"/>
    <n v="250"/>
    <n v="125000"/>
    <n v="43750"/>
    <n v="0.35"/>
    <x v="1"/>
  </r>
  <r>
    <s v="Foot Locker"/>
    <n v="1185732"/>
    <x v="340"/>
    <x v="5"/>
    <s v="Milieu ouest"/>
    <s v="Illinois"/>
    <s v="Chicago"/>
    <x v="2"/>
    <n v="50"/>
    <n v="150"/>
    <n v="75000"/>
    <n v="26250"/>
    <n v="0.35"/>
    <x v="1"/>
  </r>
  <r>
    <s v="Foot Locker"/>
    <n v="1185732"/>
    <x v="341"/>
    <x v="6"/>
    <s v="Milieu ouest"/>
    <s v="Illinois"/>
    <s v="Chicago"/>
    <x v="3"/>
    <n v="50"/>
    <n v="125"/>
    <n v="62500"/>
    <n v="25000"/>
    <n v="0.4"/>
    <x v="1"/>
  </r>
  <r>
    <s v="Foot Locker"/>
    <n v="1185732"/>
    <x v="342"/>
    <x v="0"/>
    <s v="Milieu ouest"/>
    <s v="Illinois"/>
    <s v="Chicago"/>
    <x v="4"/>
    <n v="60"/>
    <n v="125"/>
    <n v="75000"/>
    <n v="26250"/>
    <n v="0.35"/>
    <x v="1"/>
  </r>
  <r>
    <s v="Foot Locker"/>
    <n v="1185732"/>
    <x v="343"/>
    <x v="1"/>
    <s v="Milieu ouest"/>
    <s v="Illinois"/>
    <s v="Chicago"/>
    <x v="5"/>
    <n v="64.999999999999986"/>
    <n v="250"/>
    <n v="162499.99999999997"/>
    <n v="81249.999999999985"/>
    <n v="0.5"/>
    <x v="1"/>
  </r>
  <r>
    <s v="Foot Locker"/>
    <n v="1185732"/>
    <x v="344"/>
    <x v="2"/>
    <s v="Milieu ouest"/>
    <s v="Illinois"/>
    <s v="Chicago"/>
    <x v="0"/>
    <n v="60"/>
    <n v="400"/>
    <n v="240000"/>
    <n v="96000"/>
    <n v="0.4"/>
    <x v="1"/>
  </r>
  <r>
    <s v="Foot Locker"/>
    <n v="1185732"/>
    <x v="345"/>
    <x v="3"/>
    <s v="Milieu ouest"/>
    <s v="Illinois"/>
    <s v="Chicago"/>
    <x v="1"/>
    <n v="50"/>
    <n v="250"/>
    <n v="125000"/>
    <n v="43750"/>
    <n v="0.35"/>
    <x v="1"/>
  </r>
  <r>
    <s v="Foot Locker"/>
    <n v="1185732"/>
    <x v="346"/>
    <x v="4"/>
    <s v="Milieu ouest"/>
    <s v="Illinois"/>
    <s v="Chicago"/>
    <x v="2"/>
    <n v="50"/>
    <n v="195"/>
    <n v="97500"/>
    <n v="34125"/>
    <n v="0.35"/>
    <x v="1"/>
  </r>
  <r>
    <s v="Foot Locker"/>
    <n v="1185732"/>
    <x v="347"/>
    <x v="5"/>
    <s v="Milieu ouest"/>
    <s v="Illinois"/>
    <s v="Chicago"/>
    <x v="3"/>
    <n v="50"/>
    <n v="175"/>
    <n v="87500"/>
    <n v="35000"/>
    <n v="0.4"/>
    <x v="1"/>
  </r>
  <r>
    <s v="Foot Locker"/>
    <n v="1185732"/>
    <x v="348"/>
    <x v="6"/>
    <s v="Milieu ouest"/>
    <s v="Illinois"/>
    <s v="Chicago"/>
    <x v="4"/>
    <n v="60"/>
    <n v="150"/>
    <n v="90000"/>
    <n v="31499.999999999996"/>
    <n v="0.35"/>
    <x v="1"/>
  </r>
  <r>
    <s v="Foot Locker"/>
    <n v="1185732"/>
    <x v="349"/>
    <x v="0"/>
    <s v="Milieu ouest"/>
    <s v="Illinois"/>
    <s v="Chicago"/>
    <x v="5"/>
    <n v="64.999999999999986"/>
    <n v="250"/>
    <n v="162499.99999999997"/>
    <n v="81249.999999999985"/>
    <n v="0.5"/>
    <x v="1"/>
  </r>
  <r>
    <s v="Foot Locker"/>
    <n v="1185732"/>
    <x v="350"/>
    <x v="1"/>
    <s v="Milieu ouest"/>
    <s v="Illinois"/>
    <s v="Chicago"/>
    <x v="0"/>
    <n v="60"/>
    <n v="500"/>
    <n v="300000"/>
    <n v="120000"/>
    <n v="0.4"/>
    <x v="1"/>
  </r>
  <r>
    <s v="Foot Locker"/>
    <n v="1185732"/>
    <x v="351"/>
    <x v="2"/>
    <s v="Milieu ouest"/>
    <s v="Illinois"/>
    <s v="Chicago"/>
    <x v="1"/>
    <n v="50"/>
    <n v="300"/>
    <n v="150000"/>
    <n v="52500"/>
    <n v="0.35"/>
    <x v="1"/>
  </r>
  <r>
    <s v="Foot Locker"/>
    <n v="1185732"/>
    <x v="352"/>
    <x v="3"/>
    <s v="Milieu ouest"/>
    <s v="Illinois"/>
    <s v="Chicago"/>
    <x v="2"/>
    <n v="50"/>
    <n v="250"/>
    <n v="125000"/>
    <n v="43750"/>
    <n v="0.35"/>
    <x v="1"/>
  </r>
  <r>
    <s v="Foot Locker"/>
    <n v="1185732"/>
    <x v="353"/>
    <x v="4"/>
    <s v="Milieu ouest"/>
    <s v="Illinois"/>
    <s v="Chicago"/>
    <x v="3"/>
    <n v="50"/>
    <n v="200"/>
    <n v="100000"/>
    <n v="40000"/>
    <n v="0.4"/>
    <x v="1"/>
  </r>
  <r>
    <s v="Foot Locker"/>
    <n v="1185732"/>
    <x v="354"/>
    <x v="5"/>
    <s v="Milieu ouest"/>
    <s v="Illinois"/>
    <s v="Chicago"/>
    <x v="4"/>
    <n v="60"/>
    <n v="200"/>
    <n v="120000"/>
    <n v="42000"/>
    <n v="0.35"/>
    <x v="1"/>
  </r>
  <r>
    <s v="Foot Locker"/>
    <n v="1185732"/>
    <x v="355"/>
    <x v="6"/>
    <s v="Milieu ouest"/>
    <s v="Illinois"/>
    <s v="Chicago"/>
    <x v="5"/>
    <n v="64.999999999999986"/>
    <n v="300"/>
    <n v="194999.99999999997"/>
    <n v="97499.999999999985"/>
    <n v="0.5"/>
    <x v="1"/>
  </r>
  <r>
    <s v="Sports Direct"/>
    <n v="1197831"/>
    <x v="356"/>
    <x v="0"/>
    <s v="Milieu ouest"/>
    <s v="Illinois"/>
    <s v="Chicago"/>
    <x v="0"/>
    <n v="20"/>
    <n v="725"/>
    <n v="145000"/>
    <n v="43500"/>
    <n v="0.3"/>
    <x v="1"/>
  </r>
  <r>
    <s v="Sports Direct"/>
    <n v="1197831"/>
    <x v="357"/>
    <x v="1"/>
    <s v="Milieu ouest"/>
    <s v="Illinois"/>
    <s v="Chicago"/>
    <x v="1"/>
    <n v="30"/>
    <n v="725"/>
    <n v="217500"/>
    <n v="65250"/>
    <n v="0.3"/>
    <x v="1"/>
  </r>
  <r>
    <s v="Sports Direct"/>
    <n v="1197831"/>
    <x v="358"/>
    <x v="2"/>
    <s v="Milieu ouest"/>
    <s v="Illinois"/>
    <s v="Chicago"/>
    <x v="2"/>
    <n v="30"/>
    <n v="525"/>
    <n v="157500"/>
    <n v="47250"/>
    <n v="0.3"/>
    <x v="1"/>
  </r>
  <r>
    <s v="Sports Direct"/>
    <n v="1197831"/>
    <x v="359"/>
    <x v="3"/>
    <s v="Milieu ouest"/>
    <s v="Illinois"/>
    <s v="Chicago"/>
    <x v="3"/>
    <n v="35"/>
    <n v="525"/>
    <n v="183750"/>
    <n v="73500"/>
    <n v="0.4"/>
    <x v="1"/>
  </r>
  <r>
    <s v="Sports Direct"/>
    <n v="1197831"/>
    <x v="360"/>
    <x v="4"/>
    <s v="Sud"/>
    <s v="Texas"/>
    <s v="Dallas"/>
    <x v="4"/>
    <n v="40"/>
    <n v="375"/>
    <n v="150000"/>
    <n v="37500"/>
    <n v="0.25"/>
    <x v="1"/>
  </r>
  <r>
    <s v="Sports Direct"/>
    <n v="1197831"/>
    <x v="361"/>
    <x v="5"/>
    <s v="Sud"/>
    <s v="Texas"/>
    <s v="Dallas"/>
    <x v="5"/>
    <n v="35"/>
    <n v="525"/>
    <n v="183750"/>
    <n v="82687.5"/>
    <n v="0.45"/>
    <x v="1"/>
  </r>
  <r>
    <s v="Sports Direct"/>
    <n v="1197831"/>
    <x v="362"/>
    <x v="6"/>
    <s v="Sud"/>
    <s v="Texas"/>
    <s v="Dallas"/>
    <x v="0"/>
    <n v="25"/>
    <n v="675"/>
    <n v="168750"/>
    <n v="50625"/>
    <n v="0.3"/>
    <x v="1"/>
  </r>
  <r>
    <s v="Sports Direct"/>
    <n v="1197831"/>
    <x v="363"/>
    <x v="0"/>
    <s v="Sud"/>
    <s v="Texas"/>
    <s v="Dallas"/>
    <x v="1"/>
    <n v="35"/>
    <n v="650"/>
    <n v="227500"/>
    <n v="68250"/>
    <n v="0.3"/>
    <x v="1"/>
  </r>
  <r>
    <s v="Sports Direct"/>
    <n v="1197831"/>
    <x v="364"/>
    <x v="1"/>
    <s v="Sud"/>
    <s v="Texas"/>
    <s v="Dallas"/>
    <x v="2"/>
    <n v="35"/>
    <n v="475"/>
    <n v="166250"/>
    <n v="49875"/>
    <n v="0.3"/>
    <x v="1"/>
  </r>
  <r>
    <s v="Sports Direct"/>
    <n v="1197831"/>
    <x v="365"/>
    <x v="2"/>
    <s v="Sud"/>
    <s v="Texas"/>
    <s v="Dallas"/>
    <x v="3"/>
    <n v="35"/>
    <n v="425"/>
    <n v="148750"/>
    <n v="59500"/>
    <n v="0.4"/>
    <x v="1"/>
  </r>
  <r>
    <s v="Sports Direct"/>
    <n v="1197831"/>
    <x v="366"/>
    <x v="3"/>
    <s v="Sud"/>
    <s v="Texas"/>
    <s v="Dallas"/>
    <x v="4"/>
    <n v="40"/>
    <n v="300"/>
    <n v="120000"/>
    <n v="30000"/>
    <n v="0.25"/>
    <x v="1"/>
  </r>
  <r>
    <s v="Sports Direct"/>
    <n v="1197831"/>
    <x v="367"/>
    <x v="4"/>
    <s v="Sud"/>
    <s v="Texas"/>
    <s v="Dallas"/>
    <x v="5"/>
    <n v="35"/>
    <n v="500"/>
    <n v="175000"/>
    <n v="78750"/>
    <n v="0.45"/>
    <x v="1"/>
  </r>
  <r>
    <s v="Sports Direct"/>
    <n v="1197831"/>
    <x v="368"/>
    <x v="5"/>
    <s v="Sud"/>
    <s v="Texas"/>
    <s v="Dallas"/>
    <x v="0"/>
    <n v="30"/>
    <n v="675"/>
    <n v="202500"/>
    <n v="70875"/>
    <n v="0.35"/>
    <x v="1"/>
  </r>
  <r>
    <s v="Sports Direct"/>
    <n v="1197831"/>
    <x v="369"/>
    <x v="6"/>
    <s v="Sud"/>
    <s v="Texas"/>
    <s v="Dallas"/>
    <x v="1"/>
    <n v="40"/>
    <n v="675"/>
    <n v="270000"/>
    <n v="94500"/>
    <n v="0.35"/>
    <x v="1"/>
  </r>
  <r>
    <s v="Sports Direct"/>
    <n v="1197831"/>
    <x v="370"/>
    <x v="0"/>
    <s v="Sud"/>
    <s v="Texas"/>
    <s v="Dallas"/>
    <x v="2"/>
    <n v="30"/>
    <n v="500"/>
    <n v="150000"/>
    <n v="52500"/>
    <n v="0.35"/>
    <x v="1"/>
  </r>
  <r>
    <s v="Sports Direct"/>
    <n v="1197831"/>
    <x v="371"/>
    <x v="1"/>
    <s v="Sud"/>
    <s v="Texas"/>
    <s v="Dallas"/>
    <x v="3"/>
    <n v="35"/>
    <n v="400"/>
    <n v="140000"/>
    <n v="63000"/>
    <n v="0.45"/>
    <x v="1"/>
  </r>
  <r>
    <s v="Sports Direct"/>
    <n v="1197831"/>
    <x v="372"/>
    <x v="2"/>
    <s v="Sud"/>
    <s v="Texas"/>
    <s v="Dallas"/>
    <x v="4"/>
    <n v="40"/>
    <n v="300"/>
    <n v="120000"/>
    <n v="36000"/>
    <n v="0.3"/>
    <x v="1"/>
  </r>
  <r>
    <s v="Sports Direct"/>
    <n v="1197831"/>
    <x v="373"/>
    <x v="3"/>
    <s v="Sud"/>
    <s v="Texas"/>
    <s v="Dallas"/>
    <x v="5"/>
    <n v="35"/>
    <n v="450"/>
    <n v="157500"/>
    <n v="78750"/>
    <n v="0.5"/>
    <x v="1"/>
  </r>
  <r>
    <s v="Sports Direct"/>
    <n v="1197831"/>
    <x v="374"/>
    <x v="4"/>
    <s v="Sud"/>
    <s v="Texas"/>
    <s v="Dallas"/>
    <x v="0"/>
    <n v="20"/>
    <n v="700"/>
    <n v="140000"/>
    <n v="49000"/>
    <n v="0.35"/>
    <x v="1"/>
  </r>
  <r>
    <s v="Sports Direct"/>
    <n v="1197831"/>
    <x v="375"/>
    <x v="5"/>
    <s v="Sud"/>
    <s v="Texas"/>
    <s v="Dallas"/>
    <x v="1"/>
    <n v="30.000000000000004"/>
    <n v="700"/>
    <n v="210000.00000000003"/>
    <n v="73500"/>
    <n v="0.35"/>
    <x v="1"/>
  </r>
  <r>
    <s v="Sports Direct"/>
    <n v="1197831"/>
    <x v="376"/>
    <x v="6"/>
    <s v="Sud"/>
    <s v="Texas"/>
    <s v="Dallas"/>
    <x v="2"/>
    <n v="24.999999999999996"/>
    <n v="525"/>
    <n v="131249.99999999997"/>
    <n v="45937.499999999985"/>
    <n v="0.35"/>
    <x v="1"/>
  </r>
  <r>
    <s v="Sports Direct"/>
    <n v="1197831"/>
    <x v="377"/>
    <x v="0"/>
    <s v="Sud"/>
    <s v="Texas"/>
    <s v="Dallas"/>
    <x v="3"/>
    <n v="30.000000000000004"/>
    <n v="425"/>
    <n v="127500.00000000001"/>
    <n v="57375.000000000007"/>
    <n v="0.45"/>
    <x v="1"/>
  </r>
  <r>
    <s v="Sports Direct"/>
    <n v="1197831"/>
    <x v="378"/>
    <x v="1"/>
    <s v="Sud"/>
    <s v="Texas"/>
    <s v="Dallas"/>
    <x v="4"/>
    <n v="35"/>
    <n v="325"/>
    <n v="113750"/>
    <n v="34125"/>
    <n v="0.3"/>
    <x v="1"/>
  </r>
  <r>
    <s v="Sports Direct"/>
    <n v="1197831"/>
    <x v="379"/>
    <x v="2"/>
    <s v="Sud"/>
    <s v="Texas"/>
    <s v="Dallas"/>
    <x v="5"/>
    <n v="30.000000000000004"/>
    <n v="600"/>
    <n v="180000.00000000003"/>
    <n v="90000.000000000015"/>
    <n v="0.5"/>
    <x v="1"/>
  </r>
  <r>
    <s v="Sports Direct"/>
    <n v="1197831"/>
    <x v="380"/>
    <x v="3"/>
    <s v="Sud"/>
    <s v="Texas"/>
    <s v="Dallas"/>
    <x v="0"/>
    <n v="20"/>
    <n v="750"/>
    <n v="150000"/>
    <n v="52500"/>
    <n v="0.35"/>
    <x v="1"/>
  </r>
  <r>
    <s v="Sports Direct"/>
    <n v="1197831"/>
    <x v="381"/>
    <x v="4"/>
    <s v="Sud"/>
    <s v="Texas"/>
    <s v="Dallas"/>
    <x v="1"/>
    <n v="30.000000000000004"/>
    <n v="775"/>
    <n v="232500.00000000003"/>
    <n v="81375"/>
    <n v="0.35"/>
    <x v="1"/>
  </r>
  <r>
    <s v="Sports Direct"/>
    <n v="1197831"/>
    <x v="382"/>
    <x v="5"/>
    <s v="Sud"/>
    <s v="Texas"/>
    <s v="Dallas"/>
    <x v="2"/>
    <n v="24.999999999999996"/>
    <n v="625"/>
    <n v="156249.99999999997"/>
    <n v="54687.499999999985"/>
    <n v="0.35"/>
    <x v="1"/>
  </r>
  <r>
    <s v="Sports Direct"/>
    <n v="1197831"/>
    <x v="383"/>
    <x v="6"/>
    <s v="Sud"/>
    <s v="Texas"/>
    <s v="Dallas"/>
    <x v="3"/>
    <n v="35"/>
    <n v="550"/>
    <n v="192500"/>
    <n v="86625"/>
    <n v="0.45"/>
    <x v="1"/>
  </r>
  <r>
    <s v="Sports Direct"/>
    <n v="1197831"/>
    <x v="384"/>
    <x v="0"/>
    <s v="Sud"/>
    <s v="Texas"/>
    <s v="Dallas"/>
    <x v="4"/>
    <n v="50"/>
    <n v="450"/>
    <n v="225000"/>
    <n v="67500"/>
    <n v="0.3"/>
    <x v="1"/>
  </r>
  <r>
    <s v="Sports Direct"/>
    <n v="1197831"/>
    <x v="385"/>
    <x v="1"/>
    <s v="Sud"/>
    <s v="Texas"/>
    <s v="Dallas"/>
    <x v="5"/>
    <n v="45"/>
    <n v="800"/>
    <n v="360000"/>
    <n v="180000"/>
    <n v="0.5"/>
    <x v="1"/>
  </r>
  <r>
    <s v="Sports Direct"/>
    <n v="1197831"/>
    <x v="386"/>
    <x v="2"/>
    <s v="Sud"/>
    <s v="Texas"/>
    <s v="Dallas"/>
    <x v="0"/>
    <n v="45"/>
    <n v="800"/>
    <n v="360000"/>
    <n v="125999.99999999999"/>
    <n v="0.35"/>
    <x v="1"/>
  </r>
  <r>
    <s v="Sports Direct"/>
    <n v="1197831"/>
    <x v="387"/>
    <x v="3"/>
    <s v="Sud"/>
    <s v="Texas"/>
    <s v="Dallas"/>
    <x v="1"/>
    <n v="50"/>
    <n v="800"/>
    <n v="400000"/>
    <n v="140000"/>
    <n v="0.35"/>
    <x v="1"/>
  </r>
  <r>
    <s v="Sports Direct"/>
    <n v="1197831"/>
    <x v="388"/>
    <x v="4"/>
    <s v="Sud"/>
    <s v="Texas"/>
    <s v="Dallas"/>
    <x v="2"/>
    <n v="45"/>
    <n v="650"/>
    <n v="292500"/>
    <n v="102375"/>
    <n v="0.35"/>
    <x v="1"/>
  </r>
  <r>
    <s v="Sports Direct"/>
    <n v="1197831"/>
    <x v="389"/>
    <x v="5"/>
    <s v="Sud"/>
    <s v="Texas"/>
    <s v="Dallas"/>
    <x v="3"/>
    <n v="45"/>
    <n v="600"/>
    <n v="270000"/>
    <n v="121500"/>
    <n v="0.45"/>
    <x v="1"/>
  </r>
  <r>
    <s v="Sports Direct"/>
    <n v="1197831"/>
    <x v="390"/>
    <x v="6"/>
    <s v="Sud"/>
    <s v="Texas"/>
    <s v="Dallas"/>
    <x v="4"/>
    <n v="50"/>
    <n v="500"/>
    <n v="250000"/>
    <n v="75000"/>
    <n v="0.3"/>
    <x v="1"/>
  </r>
  <r>
    <s v="Sports Direct"/>
    <n v="1197831"/>
    <x v="391"/>
    <x v="0"/>
    <s v="Sud"/>
    <s v="Texas"/>
    <s v="Dallas"/>
    <x v="5"/>
    <n v="55.000000000000007"/>
    <n v="875"/>
    <n v="481250.00000000006"/>
    <n v="240625.00000000003"/>
    <n v="0.5"/>
    <x v="1"/>
  </r>
  <r>
    <s v="Sports Direct"/>
    <n v="1197831"/>
    <x v="392"/>
    <x v="1"/>
    <s v="Sud"/>
    <s v="Texas"/>
    <s v="Dallas"/>
    <x v="0"/>
    <n v="45"/>
    <n v="825"/>
    <n v="371250"/>
    <n v="148500"/>
    <n v="0.39999999999999997"/>
    <x v="1"/>
  </r>
  <r>
    <s v="Sports Direct"/>
    <n v="1197831"/>
    <x v="393"/>
    <x v="2"/>
    <s v="Sud"/>
    <s v="Texas"/>
    <s v="Dallas"/>
    <x v="1"/>
    <n v="50"/>
    <n v="825"/>
    <n v="412500"/>
    <n v="165000"/>
    <n v="0.39999999999999997"/>
    <x v="1"/>
  </r>
  <r>
    <s v="Sports Direct"/>
    <n v="1197831"/>
    <x v="394"/>
    <x v="3"/>
    <s v="Sud"/>
    <s v="Texas"/>
    <s v="Dallas"/>
    <x v="2"/>
    <n v="45"/>
    <n v="975"/>
    <n v="438750"/>
    <n v="175499.99999999997"/>
    <n v="0.39999999999999997"/>
    <x v="1"/>
  </r>
  <r>
    <s v="Sports Direct"/>
    <n v="1197831"/>
    <x v="395"/>
    <x v="4"/>
    <s v="Sud"/>
    <s v="Texas"/>
    <s v="Dallas"/>
    <x v="3"/>
    <n v="45"/>
    <n v="575"/>
    <n v="258750"/>
    <n v="129375"/>
    <n v="0.5"/>
    <x v="1"/>
  </r>
  <r>
    <s v="Sports Direct"/>
    <n v="1197831"/>
    <x v="396"/>
    <x v="5"/>
    <s v="Sud"/>
    <s v="Texas"/>
    <s v="Dallas"/>
    <x v="4"/>
    <n v="50"/>
    <n v="575"/>
    <n v="287500"/>
    <n v="100625"/>
    <n v="0.35"/>
    <x v="1"/>
  </r>
  <r>
    <s v="Sports Direct"/>
    <n v="1197831"/>
    <x v="397"/>
    <x v="6"/>
    <s v="Sud"/>
    <s v="Texas"/>
    <s v="Dallas"/>
    <x v="5"/>
    <n v="60"/>
    <n v="850"/>
    <n v="510000"/>
    <n v="280500"/>
    <n v="0.55000000000000004"/>
    <x v="1"/>
  </r>
  <r>
    <s v="Sports Direct"/>
    <n v="1197831"/>
    <x v="398"/>
    <x v="0"/>
    <s v="Sud"/>
    <s v="Texas"/>
    <s v="Dallas"/>
    <x v="0"/>
    <n v="50"/>
    <n v="800"/>
    <n v="400000"/>
    <n v="160000"/>
    <n v="0.39999999999999997"/>
    <x v="1"/>
  </r>
  <r>
    <s v="Sports Direct"/>
    <n v="1197831"/>
    <x v="399"/>
    <x v="1"/>
    <s v="Sud"/>
    <s v="Texas"/>
    <s v="Dallas"/>
    <x v="1"/>
    <n v="55.000000000000007"/>
    <n v="800"/>
    <n v="440000.00000000006"/>
    <n v="176000"/>
    <n v="0.39999999999999997"/>
    <x v="1"/>
  </r>
  <r>
    <s v="Sports Direct"/>
    <n v="1197831"/>
    <x v="400"/>
    <x v="2"/>
    <s v="Sud"/>
    <s v="Texas"/>
    <s v="Dallas"/>
    <x v="2"/>
    <n v="50"/>
    <n v="975"/>
    <n v="487500"/>
    <n v="194999.99999999997"/>
    <n v="0.39999999999999997"/>
    <x v="1"/>
  </r>
  <r>
    <s v="Sports Direct"/>
    <n v="1197831"/>
    <x v="401"/>
    <x v="3"/>
    <s v="Sud"/>
    <s v="Texas"/>
    <s v="Dallas"/>
    <x v="3"/>
    <n v="50"/>
    <n v="525"/>
    <n v="262500"/>
    <n v="131250"/>
    <n v="0.5"/>
    <x v="1"/>
  </r>
  <r>
    <s v="Sports Direct"/>
    <n v="1197831"/>
    <x v="402"/>
    <x v="4"/>
    <s v="Sud"/>
    <s v="Texas"/>
    <s v="Dallas"/>
    <x v="4"/>
    <n v="55.000000000000007"/>
    <n v="525"/>
    <n v="288750.00000000006"/>
    <n v="101062.50000000001"/>
    <n v="0.35"/>
    <x v="1"/>
  </r>
  <r>
    <s v="Sports Direct"/>
    <n v="1197831"/>
    <x v="403"/>
    <x v="5"/>
    <s v="Sud"/>
    <s v="Texas"/>
    <s v="Dallas"/>
    <x v="5"/>
    <n v="60"/>
    <n v="775"/>
    <n v="465000"/>
    <n v="255750.00000000003"/>
    <n v="0.55000000000000004"/>
    <x v="1"/>
  </r>
  <r>
    <s v="Sports Direct"/>
    <n v="1197831"/>
    <x v="404"/>
    <x v="6"/>
    <s v="Sud"/>
    <s v="Texas"/>
    <s v="Dallas"/>
    <x v="0"/>
    <n v="55.000000000000007"/>
    <n v="725"/>
    <n v="398750.00000000006"/>
    <n v="159500"/>
    <n v="0.39999999999999997"/>
    <x v="1"/>
  </r>
  <r>
    <s v="Sports Direct"/>
    <n v="1197831"/>
    <x v="405"/>
    <x v="0"/>
    <s v="Sud"/>
    <s v="Texas"/>
    <s v="Dallas"/>
    <x v="1"/>
    <n v="55.000000000000007"/>
    <n v="675"/>
    <n v="371250.00000000006"/>
    <n v="148500"/>
    <n v="0.39999999999999997"/>
    <x v="1"/>
  </r>
  <r>
    <s v="Sports Direct"/>
    <n v="1197831"/>
    <x v="406"/>
    <x v="1"/>
    <s v="Sud"/>
    <s v="Texas"/>
    <s v="Dallas"/>
    <x v="2"/>
    <n v="60"/>
    <n v="725"/>
    <n v="435000"/>
    <n v="174000"/>
    <n v="0.39999999999999997"/>
    <x v="1"/>
  </r>
  <r>
    <s v="Sports Direct"/>
    <n v="1197831"/>
    <x v="407"/>
    <x v="2"/>
    <s v="Sud"/>
    <s v="Texas"/>
    <s v="Dallas"/>
    <x v="3"/>
    <n v="60"/>
    <n v="450"/>
    <n v="270000"/>
    <n v="135000"/>
    <n v="0.5"/>
    <x v="1"/>
  </r>
  <r>
    <s v="Sports Direct"/>
    <n v="1197831"/>
    <x v="408"/>
    <x v="3"/>
    <s v="Sud"/>
    <s v="Texas"/>
    <s v="Dallas"/>
    <x v="4"/>
    <n v="55.000000000000007"/>
    <n v="450"/>
    <n v="247500.00000000003"/>
    <n v="86625"/>
    <n v="0.35"/>
    <x v="1"/>
  </r>
  <r>
    <s v="Sports Direct"/>
    <n v="1197831"/>
    <x v="409"/>
    <x v="4"/>
    <s v="Sud"/>
    <s v="Texas"/>
    <s v="Dallas"/>
    <x v="5"/>
    <n v="50"/>
    <n v="675"/>
    <n v="337500"/>
    <n v="185625.00000000003"/>
    <n v="0.55000000000000004"/>
    <x v="1"/>
  </r>
  <r>
    <s v="Sports Direct"/>
    <n v="1197831"/>
    <x v="410"/>
    <x v="5"/>
    <s v="Sud"/>
    <s v="Texas"/>
    <s v="Dallas"/>
    <x v="0"/>
    <n v="40"/>
    <n v="625"/>
    <n v="250000"/>
    <n v="99999.999999999985"/>
    <n v="0.39999999999999997"/>
    <x v="1"/>
  </r>
  <r>
    <s v="Sports Direct"/>
    <n v="1197831"/>
    <x v="411"/>
    <x v="6"/>
    <s v="Sud"/>
    <s v="Texas"/>
    <s v="Dallas"/>
    <x v="1"/>
    <n v="40"/>
    <n v="625"/>
    <n v="250000"/>
    <n v="99999.999999999985"/>
    <n v="0.39999999999999997"/>
    <x v="1"/>
  </r>
  <r>
    <s v="Sports Direct"/>
    <n v="1197831"/>
    <x v="412"/>
    <x v="0"/>
    <s v="Sud"/>
    <s v="Texas"/>
    <s v="Dallas"/>
    <x v="2"/>
    <n v="45"/>
    <n v="575"/>
    <n v="258750"/>
    <n v="103499.99999999999"/>
    <n v="0.39999999999999997"/>
    <x v="1"/>
  </r>
  <r>
    <s v="Sports Direct"/>
    <n v="1197831"/>
    <x v="413"/>
    <x v="1"/>
    <s v="Sud"/>
    <s v="Texas"/>
    <s v="Dallas"/>
    <x v="3"/>
    <n v="45"/>
    <n v="425"/>
    <n v="191250"/>
    <n v="95625"/>
    <n v="0.5"/>
    <x v="1"/>
  </r>
  <r>
    <s v="Sports Direct"/>
    <n v="1197831"/>
    <x v="414"/>
    <x v="2"/>
    <s v="Sud"/>
    <s v="Texas"/>
    <s v="Dallas"/>
    <x v="4"/>
    <n v="40"/>
    <n v="400"/>
    <n v="160000"/>
    <n v="56000"/>
    <n v="0.35"/>
    <x v="1"/>
  </r>
  <r>
    <s v="Sports Direct"/>
    <n v="1197831"/>
    <x v="415"/>
    <x v="3"/>
    <s v="Sud"/>
    <s v="Texas"/>
    <s v="Dallas"/>
    <x v="5"/>
    <n v="50"/>
    <n v="575"/>
    <n v="287500"/>
    <n v="158125"/>
    <n v="0.55000000000000004"/>
    <x v="1"/>
  </r>
  <r>
    <s v="Sports Direct"/>
    <n v="1197831"/>
    <x v="416"/>
    <x v="4"/>
    <s v="Sud"/>
    <s v="Texas"/>
    <s v="Dallas"/>
    <x v="0"/>
    <n v="40"/>
    <n v="725"/>
    <n v="290000"/>
    <n v="115999.99999999999"/>
    <n v="0.39999999999999997"/>
    <x v="1"/>
  </r>
  <r>
    <s v="Sports Direct"/>
    <n v="1197831"/>
    <x v="417"/>
    <x v="5"/>
    <s v="Sud"/>
    <s v="Texas"/>
    <s v="Dallas"/>
    <x v="1"/>
    <n v="40"/>
    <n v="725"/>
    <n v="290000"/>
    <n v="115999.99999999999"/>
    <n v="0.39999999999999997"/>
    <x v="1"/>
  </r>
  <r>
    <s v="Sports Direct"/>
    <n v="1197831"/>
    <x v="418"/>
    <x v="6"/>
    <s v="Sud"/>
    <s v="Texas"/>
    <s v="Dallas"/>
    <x v="2"/>
    <n v="65"/>
    <n v="650"/>
    <n v="422500"/>
    <n v="169000"/>
    <n v="0.39999999999999997"/>
    <x v="1"/>
  </r>
  <r>
    <s v="Sports Direct"/>
    <n v="1197831"/>
    <x v="419"/>
    <x v="0"/>
    <s v="Sud"/>
    <s v="Texas"/>
    <s v="Dallas"/>
    <x v="3"/>
    <n v="65"/>
    <n v="500"/>
    <n v="325000"/>
    <n v="162500"/>
    <n v="0.5"/>
    <x v="1"/>
  </r>
  <r>
    <s v="Sports Direct"/>
    <n v="1197831"/>
    <x v="420"/>
    <x v="1"/>
    <s v="Sud"/>
    <s v="Texas"/>
    <s v="Dallas"/>
    <x v="4"/>
    <n v="60"/>
    <n v="475"/>
    <n v="285000"/>
    <n v="99750"/>
    <n v="0.35"/>
    <x v="1"/>
  </r>
  <r>
    <s v="Sports Direct"/>
    <n v="1197831"/>
    <x v="421"/>
    <x v="2"/>
    <s v="Sud"/>
    <s v="Texas"/>
    <s v="Dallas"/>
    <x v="5"/>
    <n v="70"/>
    <n v="675"/>
    <n v="472500"/>
    <n v="259875.00000000003"/>
    <n v="0.55000000000000004"/>
    <x v="1"/>
  </r>
  <r>
    <s v="Sports Direct"/>
    <n v="1197831"/>
    <x v="422"/>
    <x v="3"/>
    <s v="Sud"/>
    <s v="Texas"/>
    <s v="Dallas"/>
    <x v="0"/>
    <n v="60"/>
    <n v="825"/>
    <n v="495000"/>
    <n v="197999.99999999997"/>
    <n v="0.39999999999999997"/>
    <x v="1"/>
  </r>
  <r>
    <s v="Sports Direct"/>
    <n v="1197831"/>
    <x v="423"/>
    <x v="4"/>
    <s v="Sud"/>
    <s v="Texas"/>
    <s v="Dallas"/>
    <x v="1"/>
    <n v="60"/>
    <n v="825"/>
    <n v="495000"/>
    <n v="197999.99999999997"/>
    <n v="0.39999999999999997"/>
    <x v="1"/>
  </r>
  <r>
    <s v="Sports Direct"/>
    <n v="1197831"/>
    <x v="424"/>
    <x v="5"/>
    <s v="Sud"/>
    <s v="Texas"/>
    <s v="Dallas"/>
    <x v="2"/>
    <n v="65"/>
    <n v="725"/>
    <n v="471250"/>
    <n v="188499.99999999997"/>
    <n v="0.39999999999999997"/>
    <x v="1"/>
  </r>
  <r>
    <s v="Sports Direct"/>
    <n v="1197831"/>
    <x v="425"/>
    <x v="6"/>
    <s v="Sud"/>
    <s v="Texas"/>
    <s v="Dallas"/>
    <x v="3"/>
    <n v="65"/>
    <n v="575"/>
    <n v="373750"/>
    <n v="186875"/>
    <n v="0.5"/>
    <x v="1"/>
  </r>
  <r>
    <s v="Sports Direct"/>
    <n v="1197831"/>
    <x v="426"/>
    <x v="0"/>
    <s v="Sud"/>
    <s v="Texas"/>
    <s v="Dallas"/>
    <x v="4"/>
    <n v="60"/>
    <n v="525"/>
    <n v="315000"/>
    <n v="110250"/>
    <n v="0.35"/>
    <x v="1"/>
  </r>
  <r>
    <s v="Sports Direct"/>
    <n v="1197831"/>
    <x v="427"/>
    <x v="1"/>
    <s v="Sud"/>
    <s v="Texas"/>
    <s v="Dallas"/>
    <x v="5"/>
    <n v="70"/>
    <n v="775"/>
    <n v="542500"/>
    <n v="298375"/>
    <n v="0.55000000000000004"/>
    <x v="1"/>
  </r>
  <r>
    <s v="Foot Locker"/>
    <n v="1185732"/>
    <x v="428"/>
    <x v="2"/>
    <s v="Sud"/>
    <s v="Texas"/>
    <s v="Dallas"/>
    <x v="0"/>
    <n v="45"/>
    <n v="425"/>
    <n v="191250"/>
    <n v="105187.50000000001"/>
    <n v="0.55000000000000004"/>
    <x v="1"/>
  </r>
  <r>
    <s v="Foot Locker"/>
    <n v="1185732"/>
    <x v="429"/>
    <x v="3"/>
    <s v="Sud"/>
    <s v="Texas"/>
    <s v="Dallas"/>
    <x v="1"/>
    <n v="45"/>
    <n v="225"/>
    <n v="101250"/>
    <n v="35437.5"/>
    <n v="0.35"/>
    <x v="1"/>
  </r>
  <r>
    <s v="Foot Locker"/>
    <n v="1185732"/>
    <x v="430"/>
    <x v="4"/>
    <s v="Sud"/>
    <s v="Texas"/>
    <s v="Dallas"/>
    <x v="2"/>
    <n v="35"/>
    <n v="225"/>
    <n v="78750"/>
    <n v="31499.999999999996"/>
    <n v="0.39999999999999997"/>
    <x v="1"/>
  </r>
  <r>
    <s v="Foot Locker"/>
    <n v="1185732"/>
    <x v="431"/>
    <x v="5"/>
    <s v="Sud"/>
    <s v="Texas"/>
    <s v="Dallas"/>
    <x v="3"/>
    <n v="40"/>
    <n v="75"/>
    <n v="30000"/>
    <n v="11999.999999999998"/>
    <n v="0.39999999999999997"/>
    <x v="1"/>
  </r>
  <r>
    <s v="Foot Locker"/>
    <n v="1185732"/>
    <x v="432"/>
    <x v="6"/>
    <s v="Nord-est"/>
    <s v="Pennsylvania"/>
    <s v="Philadelphia"/>
    <x v="4"/>
    <n v="54.999999999999993"/>
    <n v="125"/>
    <n v="68749.999999999985"/>
    <n v="24062.499999999993"/>
    <n v="0.35"/>
    <x v="1"/>
  </r>
  <r>
    <s v="Foot Locker"/>
    <n v="1185732"/>
    <x v="433"/>
    <x v="0"/>
    <s v="Nord-est"/>
    <s v="Pennsylvania"/>
    <s v="Philadelphia"/>
    <x v="5"/>
    <n v="45"/>
    <n v="225"/>
    <n v="101250"/>
    <n v="30375"/>
    <n v="0.3"/>
    <x v="1"/>
  </r>
  <r>
    <s v="Foot Locker"/>
    <n v="1185732"/>
    <x v="434"/>
    <x v="1"/>
    <s v="Nord-est"/>
    <s v="Pennsylvania"/>
    <s v="Philadelphia"/>
    <x v="0"/>
    <n v="45"/>
    <n v="475"/>
    <n v="213750"/>
    <n v="117562.50000000001"/>
    <n v="0.55000000000000004"/>
    <x v="1"/>
  </r>
  <r>
    <s v="Foot Locker"/>
    <n v="1185732"/>
    <x v="435"/>
    <x v="2"/>
    <s v="Nord-est"/>
    <s v="Pennsylvania"/>
    <s v="Philadelphia"/>
    <x v="1"/>
    <n v="45"/>
    <n v="125"/>
    <n v="56250"/>
    <n v="19687.5"/>
    <n v="0.35"/>
    <x v="1"/>
  </r>
  <r>
    <s v="Foot Locker"/>
    <n v="1185732"/>
    <x v="436"/>
    <x v="3"/>
    <s v="Nord-est"/>
    <s v="Pennsylvania"/>
    <s v="Philadelphia"/>
    <x v="2"/>
    <n v="35"/>
    <n v="175"/>
    <n v="61250"/>
    <n v="24499.999999999996"/>
    <n v="0.39999999999999997"/>
    <x v="1"/>
  </r>
  <r>
    <s v="Foot Locker"/>
    <n v="1185732"/>
    <x v="437"/>
    <x v="4"/>
    <s v="Nord-est"/>
    <s v="Pennsylvania"/>
    <s v="Philadelphia"/>
    <x v="3"/>
    <n v="40"/>
    <n v="50"/>
    <n v="20000"/>
    <n v="7999.9999999999991"/>
    <n v="0.39999999999999997"/>
    <x v="1"/>
  </r>
  <r>
    <s v="Foot Locker"/>
    <n v="1185732"/>
    <x v="438"/>
    <x v="5"/>
    <s v="Nord-est"/>
    <s v="Pennsylvania"/>
    <s v="Philadelphia"/>
    <x v="4"/>
    <n v="54.999999999999993"/>
    <n v="125"/>
    <n v="68749.999999999985"/>
    <n v="24062.499999999993"/>
    <n v="0.35"/>
    <x v="1"/>
  </r>
  <r>
    <s v="Foot Locker"/>
    <n v="1185732"/>
    <x v="439"/>
    <x v="6"/>
    <s v="Nord-est"/>
    <s v="Pennsylvania"/>
    <s v="Philadelphia"/>
    <x v="5"/>
    <n v="45"/>
    <n v="225"/>
    <n v="101250"/>
    <n v="30375"/>
    <n v="0.3"/>
    <x v="1"/>
  </r>
  <r>
    <s v="Foot Locker"/>
    <n v="1185732"/>
    <x v="440"/>
    <x v="0"/>
    <s v="Nord-est"/>
    <s v="Pennsylvania"/>
    <s v="Philadelphia"/>
    <x v="0"/>
    <n v="50"/>
    <n v="445"/>
    <n v="222500"/>
    <n v="122375.00000000001"/>
    <n v="0.55000000000000004"/>
    <x v="1"/>
  </r>
  <r>
    <s v="Foot Locker"/>
    <n v="1185732"/>
    <x v="441"/>
    <x v="1"/>
    <s v="Nord-est"/>
    <s v="Pennsylvania"/>
    <s v="Philadelphia"/>
    <x v="1"/>
    <n v="50"/>
    <n v="150"/>
    <n v="75000"/>
    <n v="26250"/>
    <n v="0.35"/>
    <x v="1"/>
  </r>
  <r>
    <s v="Foot Locker"/>
    <n v="1185732"/>
    <x v="442"/>
    <x v="2"/>
    <s v="Nord-est"/>
    <s v="Pennsylvania"/>
    <s v="Philadelphia"/>
    <x v="2"/>
    <n v="40"/>
    <n v="175"/>
    <n v="70000"/>
    <n v="27999.999999999996"/>
    <n v="0.39999999999999997"/>
    <x v="1"/>
  </r>
  <r>
    <s v="Foot Locker"/>
    <n v="1185732"/>
    <x v="443"/>
    <x v="3"/>
    <s v="Nord-est"/>
    <s v="Pennsylvania"/>
    <s v="Philadelphia"/>
    <x v="3"/>
    <n v="45"/>
    <n v="25"/>
    <n v="11250"/>
    <n v="4500"/>
    <n v="0.39999999999999997"/>
    <x v="1"/>
  </r>
  <r>
    <s v="Foot Locker"/>
    <n v="1185732"/>
    <x v="444"/>
    <x v="4"/>
    <s v="Nord-est"/>
    <s v="Pennsylvania"/>
    <s v="Philadelphia"/>
    <x v="4"/>
    <n v="60"/>
    <n v="75"/>
    <n v="45000"/>
    <n v="13500"/>
    <n v="0.3"/>
    <x v="1"/>
  </r>
  <r>
    <s v="Foot Locker"/>
    <n v="1185732"/>
    <x v="445"/>
    <x v="5"/>
    <s v="Nord-est"/>
    <s v="Pennsylvania"/>
    <s v="Philadelphia"/>
    <x v="5"/>
    <n v="50"/>
    <n v="175"/>
    <n v="87500"/>
    <n v="21875"/>
    <n v="0.25"/>
    <x v="1"/>
  </r>
  <r>
    <s v="Foot Locker"/>
    <n v="1185732"/>
    <x v="446"/>
    <x v="6"/>
    <s v="Nord-est"/>
    <s v="Pennsylvania"/>
    <s v="Philadelphia"/>
    <x v="0"/>
    <n v="50"/>
    <n v="450"/>
    <n v="225000"/>
    <n v="112500"/>
    <n v="0.5"/>
    <x v="1"/>
  </r>
  <r>
    <s v="Foot Locker"/>
    <n v="1185732"/>
    <x v="447"/>
    <x v="0"/>
    <s v="Nord-est"/>
    <s v="Pennsylvania"/>
    <s v="Philadelphia"/>
    <x v="1"/>
    <n v="50"/>
    <n v="150"/>
    <n v="75000"/>
    <n v="22500"/>
    <n v="0.3"/>
    <x v="1"/>
  </r>
  <r>
    <s v="Foot Locker"/>
    <n v="1185732"/>
    <x v="448"/>
    <x v="1"/>
    <s v="Nord-est"/>
    <s v="Pennsylvania"/>
    <s v="Philadelphia"/>
    <x v="2"/>
    <n v="40"/>
    <n v="150"/>
    <n v="60000"/>
    <n v="21000"/>
    <n v="0.35"/>
    <x v="1"/>
  </r>
  <r>
    <s v="Foot Locker"/>
    <n v="1185732"/>
    <x v="449"/>
    <x v="2"/>
    <s v="Nord-est"/>
    <s v="Pennsylvania"/>
    <s v="Philadelphia"/>
    <x v="3"/>
    <n v="45"/>
    <n v="75"/>
    <n v="33750"/>
    <n v="11812.5"/>
    <n v="0.35"/>
    <x v="1"/>
  </r>
  <r>
    <s v="Foot Locker"/>
    <n v="1185732"/>
    <x v="450"/>
    <x v="3"/>
    <s v="Nord-est"/>
    <s v="Pennsylvania"/>
    <s v="Philadelphia"/>
    <x v="4"/>
    <n v="60"/>
    <n v="75"/>
    <n v="45000"/>
    <n v="13500"/>
    <n v="0.3"/>
    <x v="1"/>
  </r>
  <r>
    <s v="Foot Locker"/>
    <n v="1185732"/>
    <x v="451"/>
    <x v="4"/>
    <s v="Nord-est"/>
    <s v="Pennsylvania"/>
    <s v="Philadelphia"/>
    <x v="5"/>
    <n v="50"/>
    <n v="200"/>
    <n v="100000"/>
    <n v="25000"/>
    <n v="0.25"/>
    <x v="1"/>
  </r>
  <r>
    <s v="Foot Locker"/>
    <n v="1185732"/>
    <x v="452"/>
    <x v="5"/>
    <s v="Nord-est"/>
    <s v="Pennsylvania"/>
    <s v="Philadelphia"/>
    <x v="0"/>
    <n v="60"/>
    <n v="470"/>
    <n v="282000"/>
    <n v="141000"/>
    <n v="0.5"/>
    <x v="1"/>
  </r>
  <r>
    <s v="Foot Locker"/>
    <n v="1185732"/>
    <x v="453"/>
    <x v="6"/>
    <s v="Nord-est"/>
    <s v="Pennsylvania"/>
    <s v="Philadelphia"/>
    <x v="1"/>
    <n v="60.000000000000007"/>
    <n v="175"/>
    <n v="105000.00000000001"/>
    <n v="31500.000000000004"/>
    <n v="0.3"/>
    <x v="1"/>
  </r>
  <r>
    <s v="Foot Locker"/>
    <n v="1185732"/>
    <x v="454"/>
    <x v="0"/>
    <s v="Nord-est"/>
    <s v="Pennsylvania"/>
    <s v="Philadelphia"/>
    <x v="2"/>
    <n v="55.000000000000007"/>
    <n v="150"/>
    <n v="82500.000000000015"/>
    <n v="28875.000000000004"/>
    <n v="0.35"/>
    <x v="1"/>
  </r>
  <r>
    <s v="Foot Locker"/>
    <n v="1185732"/>
    <x v="455"/>
    <x v="1"/>
    <s v="Nord-est"/>
    <s v="Pennsylvania"/>
    <s v="Philadelphia"/>
    <x v="3"/>
    <n v="55.000000000000007"/>
    <n v="100"/>
    <n v="55000.000000000007"/>
    <n v="19250"/>
    <n v="0.35"/>
    <x v="1"/>
  </r>
  <r>
    <s v="Foot Locker"/>
    <n v="1185732"/>
    <x v="456"/>
    <x v="2"/>
    <s v="Nord-est"/>
    <s v="Pennsylvania"/>
    <s v="Philadelphia"/>
    <x v="4"/>
    <n v="65"/>
    <n v="125"/>
    <n v="81250"/>
    <n v="24375"/>
    <n v="0.3"/>
    <x v="1"/>
  </r>
  <r>
    <s v="Foot Locker"/>
    <n v="1185732"/>
    <x v="457"/>
    <x v="3"/>
    <s v="Nord-est"/>
    <s v="Pennsylvania"/>
    <s v="Philadelphia"/>
    <x v="5"/>
    <n v="70"/>
    <n v="250"/>
    <n v="175000"/>
    <n v="52500"/>
    <n v="0.3"/>
    <x v="1"/>
  </r>
  <r>
    <s v="Foot Locker"/>
    <n v="1185732"/>
    <x v="458"/>
    <x v="4"/>
    <s v="Nord-est"/>
    <s v="Pennsylvania"/>
    <s v="Philadelphia"/>
    <x v="0"/>
    <n v="65"/>
    <n v="500"/>
    <n v="325000"/>
    <n v="178750"/>
    <n v="0.55000000000000004"/>
    <x v="1"/>
  </r>
  <r>
    <s v="Foot Locker"/>
    <n v="1185732"/>
    <x v="459"/>
    <x v="5"/>
    <s v="Nord-est"/>
    <s v="Pennsylvania"/>
    <s v="Philadelphia"/>
    <x v="1"/>
    <n v="60.000000000000007"/>
    <n v="250"/>
    <n v="150000.00000000003"/>
    <n v="52500.000000000007"/>
    <n v="0.35"/>
    <x v="1"/>
  </r>
  <r>
    <s v="Foot Locker"/>
    <n v="1185732"/>
    <x v="460"/>
    <x v="6"/>
    <s v="Nord-est"/>
    <s v="Pennsylvania"/>
    <s v="Philadelphia"/>
    <x v="2"/>
    <n v="55.000000000000007"/>
    <n v="175"/>
    <n v="96250.000000000015"/>
    <n v="38500"/>
    <n v="0.39999999999999997"/>
    <x v="1"/>
  </r>
  <r>
    <s v="Foot Locker"/>
    <n v="1185732"/>
    <x v="461"/>
    <x v="0"/>
    <s v="Nord-est"/>
    <s v="Pennsylvania"/>
    <s v="Philadelphia"/>
    <x v="3"/>
    <n v="55.000000000000007"/>
    <n v="150"/>
    <n v="82500.000000000015"/>
    <n v="33000"/>
    <n v="0.39999999999999997"/>
    <x v="1"/>
  </r>
  <r>
    <s v="Foot Locker"/>
    <n v="1185732"/>
    <x v="462"/>
    <x v="1"/>
    <s v="Nord-est"/>
    <s v="Pennsylvania"/>
    <s v="Philadelphia"/>
    <x v="4"/>
    <n v="65"/>
    <n v="150"/>
    <n v="97500"/>
    <n v="34125"/>
    <n v="0.35"/>
    <x v="1"/>
  </r>
  <r>
    <s v="Foot Locker"/>
    <n v="1185732"/>
    <x v="463"/>
    <x v="2"/>
    <s v="Nord-est"/>
    <s v="Pennsylvania"/>
    <s v="Philadelphia"/>
    <x v="5"/>
    <n v="70"/>
    <n v="300"/>
    <n v="210000"/>
    <n v="63000"/>
    <n v="0.3"/>
    <x v="1"/>
  </r>
  <r>
    <s v="Foot Locker"/>
    <n v="1185732"/>
    <x v="464"/>
    <x v="3"/>
    <s v="Nord-est"/>
    <s v="Pennsylvania"/>
    <s v="Philadelphia"/>
    <x v="0"/>
    <n v="65"/>
    <n v="500"/>
    <n v="325000"/>
    <n v="178750"/>
    <n v="0.55000000000000004"/>
    <x v="1"/>
  </r>
  <r>
    <s v="Foot Locker"/>
    <n v="1185732"/>
    <x v="465"/>
    <x v="4"/>
    <s v="Nord-est"/>
    <s v="Pennsylvania"/>
    <s v="Philadelphia"/>
    <x v="1"/>
    <n v="60.000000000000007"/>
    <n v="300"/>
    <n v="180000.00000000003"/>
    <n v="63000.000000000007"/>
    <n v="0.35"/>
    <x v="1"/>
  </r>
  <r>
    <s v="Foot Locker"/>
    <n v="1185732"/>
    <x v="466"/>
    <x v="5"/>
    <s v="Nord-est"/>
    <s v="Pennsylvania"/>
    <s v="Philadelphia"/>
    <x v="2"/>
    <n v="55.000000000000007"/>
    <n v="225"/>
    <n v="123750.00000000001"/>
    <n v="49500"/>
    <n v="0.39999999999999997"/>
    <x v="1"/>
  </r>
  <r>
    <s v="Foot Locker"/>
    <n v="1185732"/>
    <x v="467"/>
    <x v="6"/>
    <s v="Nord-est"/>
    <s v="Pennsylvania"/>
    <s v="Philadelphia"/>
    <x v="3"/>
    <n v="55.000000000000007"/>
    <n v="175"/>
    <n v="96250.000000000015"/>
    <n v="38500"/>
    <n v="0.39999999999999997"/>
    <x v="1"/>
  </r>
  <r>
    <s v="Foot Locker"/>
    <n v="1185732"/>
    <x v="468"/>
    <x v="0"/>
    <s v="Nord-est"/>
    <s v="Pennsylvania"/>
    <s v="Philadelphia"/>
    <x v="4"/>
    <n v="65"/>
    <n v="200"/>
    <n v="130000"/>
    <n v="45500"/>
    <n v="0.35"/>
    <x v="1"/>
  </r>
  <r>
    <s v="Foot Locker"/>
    <n v="1185732"/>
    <x v="469"/>
    <x v="1"/>
    <s v="Nord-est"/>
    <s v="Pennsylvania"/>
    <s v="Philadelphia"/>
    <x v="5"/>
    <n v="70"/>
    <n v="375"/>
    <n v="262500"/>
    <n v="78750"/>
    <n v="0.3"/>
    <x v="1"/>
  </r>
  <r>
    <s v="Foot Locker"/>
    <n v="1185732"/>
    <x v="470"/>
    <x v="2"/>
    <s v="Nord-est"/>
    <s v="Pennsylvania"/>
    <s v="Philadelphia"/>
    <x v="0"/>
    <n v="65"/>
    <n v="525"/>
    <n v="341250"/>
    <n v="187687.50000000003"/>
    <n v="0.55000000000000004"/>
    <x v="1"/>
  </r>
  <r>
    <s v="Foot Locker"/>
    <n v="1185732"/>
    <x v="471"/>
    <x v="3"/>
    <s v="Nord-est"/>
    <s v="Pennsylvania"/>
    <s v="Philadelphia"/>
    <x v="1"/>
    <n v="60.000000000000007"/>
    <n v="300"/>
    <n v="180000.00000000003"/>
    <n v="63000.000000000007"/>
    <n v="0.35"/>
    <x v="1"/>
  </r>
  <r>
    <s v="Foot Locker"/>
    <n v="1185732"/>
    <x v="472"/>
    <x v="4"/>
    <s v="Nord-est"/>
    <s v="Pennsylvania"/>
    <s v="Philadelphia"/>
    <x v="2"/>
    <n v="55.000000000000007"/>
    <n v="225"/>
    <n v="123750.00000000001"/>
    <n v="49500"/>
    <n v="0.39999999999999997"/>
    <x v="1"/>
  </r>
  <r>
    <s v="Foot Locker"/>
    <n v="1185732"/>
    <x v="473"/>
    <x v="5"/>
    <s v="Nord-est"/>
    <s v="Pennsylvania"/>
    <s v="Philadelphia"/>
    <x v="3"/>
    <n v="55.000000000000007"/>
    <n v="200"/>
    <n v="110000.00000000001"/>
    <n v="44000"/>
    <n v="0.39999999999999997"/>
    <x v="1"/>
  </r>
  <r>
    <s v="Foot Locker"/>
    <n v="1185732"/>
    <x v="474"/>
    <x v="6"/>
    <s v="Nord-est"/>
    <s v="Pennsylvania"/>
    <s v="Philadelphia"/>
    <x v="4"/>
    <n v="65"/>
    <n v="175"/>
    <n v="113750"/>
    <n v="39812.5"/>
    <n v="0.35"/>
    <x v="1"/>
  </r>
  <r>
    <s v="Foot Locker"/>
    <n v="1185732"/>
    <x v="475"/>
    <x v="0"/>
    <s v="Nord-est"/>
    <s v="Pennsylvania"/>
    <s v="Philadelphia"/>
    <x v="5"/>
    <n v="70"/>
    <n v="350"/>
    <n v="245000"/>
    <n v="73500"/>
    <n v="0.3"/>
    <x v="1"/>
  </r>
  <r>
    <s v="Foot Locker"/>
    <n v="1185732"/>
    <x v="476"/>
    <x v="1"/>
    <s v="Nord-est"/>
    <s v="Pennsylvania"/>
    <s v="Philadelphia"/>
    <x v="0"/>
    <n v="65"/>
    <n v="475"/>
    <n v="308750"/>
    <n v="154375"/>
    <n v="0.5"/>
    <x v="1"/>
  </r>
  <r>
    <s v="Foot Locker"/>
    <n v="1185732"/>
    <x v="477"/>
    <x v="2"/>
    <s v="Nord-est"/>
    <s v="Pennsylvania"/>
    <s v="Philadelphia"/>
    <x v="1"/>
    <n v="50"/>
    <n v="275"/>
    <n v="137500"/>
    <n v="41250"/>
    <n v="0.3"/>
    <x v="1"/>
  </r>
  <r>
    <s v="Foot Locker"/>
    <n v="1185732"/>
    <x v="478"/>
    <x v="3"/>
    <s v="Nord-est"/>
    <s v="Pennsylvania"/>
    <s v="Philadelphia"/>
    <x v="2"/>
    <n v="45"/>
    <n v="200"/>
    <n v="90000"/>
    <n v="31499.999999999996"/>
    <n v="0.35"/>
    <x v="1"/>
  </r>
  <r>
    <s v="Foot Locker"/>
    <n v="1185732"/>
    <x v="479"/>
    <x v="4"/>
    <s v="Nord-est"/>
    <s v="Pennsylvania"/>
    <s v="Philadelphia"/>
    <x v="3"/>
    <n v="45"/>
    <n v="175"/>
    <n v="78750"/>
    <n v="27562.5"/>
    <n v="0.35"/>
    <x v="1"/>
  </r>
  <r>
    <s v="Foot Locker"/>
    <n v="1185732"/>
    <x v="480"/>
    <x v="5"/>
    <s v="Nord-est"/>
    <s v="Pennsylvania"/>
    <s v="Philadelphia"/>
    <x v="4"/>
    <n v="54.999999999999993"/>
    <n v="125"/>
    <n v="68749.999999999985"/>
    <n v="20624.999999999996"/>
    <n v="0.3"/>
    <x v="1"/>
  </r>
  <r>
    <s v="Foot Locker"/>
    <n v="1185732"/>
    <x v="481"/>
    <x v="6"/>
    <s v="Nord-est"/>
    <s v="Pennsylvania"/>
    <s v="Philadelphia"/>
    <x v="5"/>
    <n v="60"/>
    <n v="225"/>
    <n v="135000"/>
    <n v="33750"/>
    <n v="0.25"/>
    <x v="1"/>
  </r>
  <r>
    <s v="Foot Locker"/>
    <n v="1185732"/>
    <x v="482"/>
    <x v="0"/>
    <s v="Nord-est"/>
    <s v="Pennsylvania"/>
    <s v="Philadelphia"/>
    <x v="0"/>
    <n v="60"/>
    <n v="400"/>
    <n v="240000"/>
    <n v="120000"/>
    <n v="0.5"/>
    <x v="1"/>
  </r>
  <r>
    <s v="Foot Locker"/>
    <n v="1185732"/>
    <x v="483"/>
    <x v="1"/>
    <s v="Nord-est"/>
    <s v="Pennsylvania"/>
    <s v="Philadelphia"/>
    <x v="1"/>
    <n v="50"/>
    <n v="225"/>
    <n v="112500"/>
    <n v="33750"/>
    <n v="0.3"/>
    <x v="1"/>
  </r>
  <r>
    <s v="Foot Locker"/>
    <n v="1185732"/>
    <x v="484"/>
    <x v="2"/>
    <s v="Nord-est"/>
    <s v="Pennsylvania"/>
    <s v="Philadelphia"/>
    <x v="2"/>
    <n v="50"/>
    <n v="125"/>
    <n v="62500"/>
    <n v="21875"/>
    <n v="0.35"/>
    <x v="1"/>
  </r>
  <r>
    <s v="Foot Locker"/>
    <n v="1185732"/>
    <x v="485"/>
    <x v="3"/>
    <s v="Nord-est"/>
    <s v="Pennsylvania"/>
    <s v="Philadelphia"/>
    <x v="3"/>
    <n v="50"/>
    <n v="100"/>
    <n v="50000"/>
    <n v="17500"/>
    <n v="0.35"/>
    <x v="1"/>
  </r>
  <r>
    <s v="Foot Locker"/>
    <n v="1185732"/>
    <x v="486"/>
    <x v="4"/>
    <s v="Nord-est"/>
    <s v="Pennsylvania"/>
    <s v="Philadelphia"/>
    <x v="4"/>
    <n v="60"/>
    <n v="100"/>
    <n v="60000"/>
    <n v="18000"/>
    <n v="0.3"/>
    <x v="1"/>
  </r>
  <r>
    <s v="Foot Locker"/>
    <n v="1185732"/>
    <x v="487"/>
    <x v="5"/>
    <s v="Nord-est"/>
    <s v="Pennsylvania"/>
    <s v="Philadelphia"/>
    <x v="5"/>
    <n v="64.999999999999986"/>
    <n v="225"/>
    <n v="146249.99999999997"/>
    <n v="36562.499999999993"/>
    <n v="0.25"/>
    <x v="1"/>
  </r>
  <r>
    <s v="Foot Locker"/>
    <n v="1185732"/>
    <x v="488"/>
    <x v="6"/>
    <s v="Nord-est"/>
    <s v="Pennsylvania"/>
    <s v="Philadelphia"/>
    <x v="0"/>
    <n v="70"/>
    <n v="375"/>
    <n v="262500"/>
    <n v="144375"/>
    <n v="0.55000000000000004"/>
    <x v="1"/>
  </r>
  <r>
    <s v="Foot Locker"/>
    <n v="1185732"/>
    <x v="489"/>
    <x v="0"/>
    <s v="Nord-est"/>
    <s v="Pennsylvania"/>
    <s v="Philadelphia"/>
    <x v="1"/>
    <n v="60.000000000000007"/>
    <n v="200"/>
    <n v="120000.00000000001"/>
    <n v="42000"/>
    <n v="0.35"/>
    <x v="1"/>
  </r>
  <r>
    <s v="Foot Locker"/>
    <n v="1185732"/>
    <x v="490"/>
    <x v="1"/>
    <s v="Nord-est"/>
    <s v="Pennsylvania"/>
    <s v="Philadelphia"/>
    <x v="2"/>
    <n v="60.000000000000007"/>
    <n v="195"/>
    <n v="117000.00000000001"/>
    <n v="46800"/>
    <n v="0.39999999999999997"/>
    <x v="1"/>
  </r>
  <r>
    <s v="Foot Locker"/>
    <n v="1185732"/>
    <x v="491"/>
    <x v="2"/>
    <s v="Nord-est"/>
    <s v="Pennsylvania"/>
    <s v="Philadelphia"/>
    <x v="3"/>
    <n v="60.000000000000007"/>
    <n v="175"/>
    <n v="105000.00000000001"/>
    <n v="42000"/>
    <n v="0.39999999999999997"/>
    <x v="1"/>
  </r>
  <r>
    <s v="Foot Locker"/>
    <n v="1185732"/>
    <x v="492"/>
    <x v="3"/>
    <s v="Nord-est"/>
    <s v="Pennsylvania"/>
    <s v="Philadelphia"/>
    <x v="4"/>
    <n v="70"/>
    <n v="150"/>
    <n v="105000"/>
    <n v="36750"/>
    <n v="0.35"/>
    <x v="1"/>
  </r>
  <r>
    <s v="Foot Locker"/>
    <n v="1185732"/>
    <x v="493"/>
    <x v="4"/>
    <s v="Nord-est"/>
    <s v="Pennsylvania"/>
    <s v="Philadelphia"/>
    <x v="5"/>
    <n v="75"/>
    <n v="250"/>
    <n v="187500"/>
    <n v="56250"/>
    <n v="0.3"/>
    <x v="1"/>
  </r>
  <r>
    <s v="Foot Locker"/>
    <n v="1185732"/>
    <x v="494"/>
    <x v="5"/>
    <s v="Nord-est"/>
    <s v="Pennsylvania"/>
    <s v="Philadelphia"/>
    <x v="0"/>
    <n v="70"/>
    <n v="475"/>
    <n v="332500"/>
    <n v="182875.00000000003"/>
    <n v="0.55000000000000004"/>
    <x v="1"/>
  </r>
  <r>
    <s v="Foot Locker"/>
    <n v="1185732"/>
    <x v="495"/>
    <x v="6"/>
    <s v="Nord-est"/>
    <s v="Pennsylvania"/>
    <s v="Philadelphia"/>
    <x v="1"/>
    <n v="60.000000000000007"/>
    <n v="275"/>
    <n v="165000.00000000003"/>
    <n v="57750.000000000007"/>
    <n v="0.35"/>
    <x v="1"/>
  </r>
  <r>
    <s v="Foot Locker"/>
    <n v="1185732"/>
    <x v="496"/>
    <x v="0"/>
    <s v="Nord-est"/>
    <s v="Pennsylvania"/>
    <s v="Philadelphia"/>
    <x v="2"/>
    <n v="60.000000000000007"/>
    <n v="225"/>
    <n v="135000.00000000003"/>
    <n v="54000.000000000007"/>
    <n v="0.39999999999999997"/>
    <x v="1"/>
  </r>
  <r>
    <s v="Foot Locker"/>
    <n v="1185732"/>
    <x v="497"/>
    <x v="1"/>
    <s v="Nord-est"/>
    <s v="Pennsylvania"/>
    <s v="Philadelphia"/>
    <x v="3"/>
    <n v="60.000000000000007"/>
    <n v="175"/>
    <n v="105000.00000000001"/>
    <n v="42000"/>
    <n v="0.39999999999999997"/>
    <x v="1"/>
  </r>
  <r>
    <s v="Foot Locker"/>
    <n v="1185732"/>
    <x v="498"/>
    <x v="2"/>
    <s v="Nord-est"/>
    <s v="Pennsylvania"/>
    <s v="Philadelphia"/>
    <x v="4"/>
    <n v="70"/>
    <n v="175"/>
    <n v="122500"/>
    <n v="42875"/>
    <n v="0.35"/>
    <x v="1"/>
  </r>
  <r>
    <s v="Foot Locker"/>
    <n v="1185732"/>
    <x v="0"/>
    <x v="0"/>
    <s v="Nord-est"/>
    <s v="Pennsylvania"/>
    <s v="Philadelphia"/>
    <x v="5"/>
    <n v="75"/>
    <n v="275"/>
    <n v="206250"/>
    <n v="61875"/>
    <n v="0.3"/>
    <x v="1"/>
  </r>
  <r>
    <s v="Ouest Gear"/>
    <n v="1128299"/>
    <x v="1"/>
    <x v="1"/>
    <s v="Nord-est"/>
    <s v="Pennsylvania"/>
    <s v="Philadelphia"/>
    <x v="0"/>
    <n v="35"/>
    <n v="450"/>
    <n v="157500"/>
    <n v="63000"/>
    <n v="0.4"/>
    <x v="1"/>
  </r>
  <r>
    <s v="Ouest Gear"/>
    <n v="1128299"/>
    <x v="2"/>
    <x v="2"/>
    <s v="Nord-est"/>
    <s v="Pennsylvania"/>
    <s v="Philadelphia"/>
    <x v="1"/>
    <n v="45"/>
    <n v="450"/>
    <n v="202500"/>
    <n v="50625"/>
    <n v="0.25"/>
    <x v="1"/>
  </r>
  <r>
    <s v="Ouest Gear"/>
    <n v="1128299"/>
    <x v="3"/>
    <x v="3"/>
    <s v="Nord-est"/>
    <s v="Pennsylvania"/>
    <s v="Philadelphia"/>
    <x v="2"/>
    <n v="45"/>
    <n v="450"/>
    <n v="202500"/>
    <n v="81000"/>
    <n v="0.4"/>
    <x v="1"/>
  </r>
  <r>
    <s v="Ouest Gear"/>
    <n v="1128299"/>
    <x v="4"/>
    <x v="4"/>
    <s v="Nord-est"/>
    <s v="Pennsylvania"/>
    <s v="Philadelphia"/>
    <x v="3"/>
    <n v="45"/>
    <n v="300"/>
    <n v="135000"/>
    <n v="47250"/>
    <n v="0.35"/>
    <x v="1"/>
  </r>
  <r>
    <s v="Ouest Gear"/>
    <n v="1128299"/>
    <x v="5"/>
    <x v="5"/>
    <s v="Ouest"/>
    <s v="Nevada"/>
    <s v="Las Vegas"/>
    <x v="4"/>
    <n v="50"/>
    <n v="250"/>
    <n v="125000"/>
    <n v="68750"/>
    <n v="0.55000000000000004"/>
    <x v="1"/>
  </r>
  <r>
    <s v="Ouest Gear"/>
    <n v="1128299"/>
    <x v="6"/>
    <x v="6"/>
    <s v="Ouest"/>
    <s v="Nevada"/>
    <s v="Las Vegas"/>
    <x v="5"/>
    <n v="45"/>
    <n v="475"/>
    <n v="213750"/>
    <n v="42750"/>
    <n v="0.2"/>
    <x v="1"/>
  </r>
  <r>
    <s v="Ouest Gear"/>
    <n v="1128299"/>
    <x v="7"/>
    <x v="0"/>
    <s v="Ouest"/>
    <s v="Nevada"/>
    <s v="Las Vegas"/>
    <x v="0"/>
    <n v="35"/>
    <n v="525"/>
    <n v="183750"/>
    <n v="73500"/>
    <n v="0.4"/>
    <x v="1"/>
  </r>
  <r>
    <s v="Ouest Gear"/>
    <n v="1128299"/>
    <x v="499"/>
    <x v="1"/>
    <s v="Ouest"/>
    <s v="Nevada"/>
    <s v="Las Vegas"/>
    <x v="1"/>
    <n v="45"/>
    <n v="425"/>
    <n v="191250"/>
    <n v="47812.5"/>
    <n v="0.25"/>
    <x v="1"/>
  </r>
  <r>
    <s v="Ouest Gear"/>
    <n v="1128299"/>
    <x v="500"/>
    <x v="2"/>
    <s v="Ouest"/>
    <s v="Nevada"/>
    <s v="Las Vegas"/>
    <x v="2"/>
    <n v="45"/>
    <n v="425"/>
    <n v="191250"/>
    <n v="76500"/>
    <n v="0.4"/>
    <x v="1"/>
  </r>
  <r>
    <s v="Ouest Gear"/>
    <n v="1128299"/>
    <x v="501"/>
    <x v="3"/>
    <s v="Ouest"/>
    <s v="Nevada"/>
    <s v="Las Vegas"/>
    <x v="3"/>
    <n v="45"/>
    <n v="275"/>
    <n v="123750"/>
    <n v="43312.5"/>
    <n v="0.35"/>
    <x v="1"/>
  </r>
  <r>
    <s v="Ouest Gear"/>
    <n v="1128299"/>
    <x v="502"/>
    <x v="4"/>
    <s v="Ouest"/>
    <s v="Nevada"/>
    <s v="Las Vegas"/>
    <x v="4"/>
    <n v="50"/>
    <n v="200"/>
    <n v="100000"/>
    <n v="55000.000000000007"/>
    <n v="0.55000000000000004"/>
    <x v="1"/>
  </r>
  <r>
    <s v="Ouest Gear"/>
    <n v="1128299"/>
    <x v="503"/>
    <x v="5"/>
    <s v="Ouest"/>
    <s v="Nevada"/>
    <s v="Las Vegas"/>
    <x v="5"/>
    <n v="45"/>
    <n v="400"/>
    <n v="180000"/>
    <n v="36000"/>
    <n v="0.2"/>
    <x v="1"/>
  </r>
  <r>
    <s v="Ouest Gear"/>
    <n v="1128299"/>
    <x v="504"/>
    <x v="6"/>
    <s v="Ouest"/>
    <s v="Nevada"/>
    <s v="Las Vegas"/>
    <x v="0"/>
    <n v="45"/>
    <n v="550"/>
    <n v="247500"/>
    <n v="99000"/>
    <n v="0.4"/>
    <x v="1"/>
  </r>
  <r>
    <s v="Ouest Gear"/>
    <n v="1128299"/>
    <x v="505"/>
    <x v="0"/>
    <s v="Ouest"/>
    <s v="Nevada"/>
    <s v="Las Vegas"/>
    <x v="1"/>
    <n v="54.999999999999993"/>
    <n v="400"/>
    <n v="219999.99999999997"/>
    <n v="54999.999999999993"/>
    <n v="0.25"/>
    <x v="1"/>
  </r>
  <r>
    <s v="Ouest Gear"/>
    <n v="1128299"/>
    <x v="506"/>
    <x v="1"/>
    <s v="Ouest"/>
    <s v="Nevada"/>
    <s v="Las Vegas"/>
    <x v="2"/>
    <n v="54.999999999999993"/>
    <n v="400"/>
    <n v="219999.99999999997"/>
    <n v="88000"/>
    <n v="0.4"/>
    <x v="1"/>
  </r>
  <r>
    <s v="Ouest Gear"/>
    <n v="1128299"/>
    <x v="507"/>
    <x v="2"/>
    <s v="Ouest"/>
    <s v="Nevada"/>
    <s v="Las Vegas"/>
    <x v="3"/>
    <n v="54.999999999999993"/>
    <n v="300"/>
    <n v="164999.99999999997"/>
    <n v="57749.999999999985"/>
    <n v="0.35"/>
    <x v="1"/>
  </r>
  <r>
    <s v="Ouest Gear"/>
    <n v="1128299"/>
    <x v="508"/>
    <x v="3"/>
    <s v="Ouest"/>
    <s v="Nevada"/>
    <s v="Las Vegas"/>
    <x v="4"/>
    <n v="60"/>
    <n v="175"/>
    <n v="105000"/>
    <n v="57750.000000000007"/>
    <n v="0.55000000000000004"/>
    <x v="1"/>
  </r>
  <r>
    <s v="Ouest Gear"/>
    <n v="1128299"/>
    <x v="509"/>
    <x v="4"/>
    <s v="Ouest"/>
    <s v="Nevada"/>
    <s v="Las Vegas"/>
    <x v="5"/>
    <n v="54.999999999999993"/>
    <n v="375"/>
    <n v="206249.99999999997"/>
    <n v="41250"/>
    <n v="0.2"/>
    <x v="1"/>
  </r>
  <r>
    <s v="Ouest Gear"/>
    <n v="1128299"/>
    <x v="510"/>
    <x v="5"/>
    <s v="Ouest"/>
    <s v="Nevada"/>
    <s v="Las Vegas"/>
    <x v="0"/>
    <n v="60"/>
    <n v="550"/>
    <n v="330000"/>
    <n v="132000"/>
    <n v="0.4"/>
    <x v="1"/>
  </r>
  <r>
    <s v="Ouest Gear"/>
    <n v="1128299"/>
    <x v="8"/>
    <x v="6"/>
    <s v="Ouest"/>
    <s v="Nevada"/>
    <s v="Las Vegas"/>
    <x v="1"/>
    <n v="65"/>
    <n v="350"/>
    <n v="227500"/>
    <n v="56875"/>
    <n v="0.25"/>
    <x v="1"/>
  </r>
  <r>
    <s v="Ouest Gear"/>
    <n v="1128299"/>
    <x v="9"/>
    <x v="0"/>
    <s v="Ouest"/>
    <s v="Nevada"/>
    <s v="Las Vegas"/>
    <x v="2"/>
    <n v="65"/>
    <n v="400"/>
    <n v="260000"/>
    <n v="104000"/>
    <n v="0.4"/>
    <x v="1"/>
  </r>
  <r>
    <s v="Ouest Gear"/>
    <n v="1128299"/>
    <x v="10"/>
    <x v="1"/>
    <s v="Ouest"/>
    <s v="Nevada"/>
    <s v="Las Vegas"/>
    <x v="3"/>
    <n v="60"/>
    <n v="300"/>
    <n v="180000"/>
    <n v="62999.999999999993"/>
    <n v="0.35"/>
    <x v="1"/>
  </r>
  <r>
    <s v="Ouest Gear"/>
    <n v="1128299"/>
    <x v="11"/>
    <x v="2"/>
    <s v="Ouest"/>
    <s v="Nevada"/>
    <s v="Las Vegas"/>
    <x v="4"/>
    <n v="65"/>
    <n v="200"/>
    <n v="130000"/>
    <n v="71500"/>
    <n v="0.55000000000000004"/>
    <x v="1"/>
  </r>
  <r>
    <s v="Ouest Gear"/>
    <n v="1128299"/>
    <x v="12"/>
    <x v="3"/>
    <s v="Ouest"/>
    <s v="Nevada"/>
    <s v="Las Vegas"/>
    <x v="5"/>
    <n v="80"/>
    <n v="350"/>
    <n v="280000"/>
    <n v="56000"/>
    <n v="0.2"/>
    <x v="1"/>
  </r>
  <r>
    <s v="Ouest Gear"/>
    <n v="1128299"/>
    <x v="13"/>
    <x v="4"/>
    <s v="Ouest"/>
    <s v="Nevada"/>
    <s v="Las Vegas"/>
    <x v="0"/>
    <n v="60"/>
    <n v="550"/>
    <n v="330000"/>
    <n v="148500"/>
    <n v="0.45"/>
    <x v="1"/>
  </r>
  <r>
    <s v="Ouest Gear"/>
    <n v="1128299"/>
    <x v="14"/>
    <x v="5"/>
    <s v="Ouest"/>
    <s v="Nevada"/>
    <s v="Las Vegas"/>
    <x v="1"/>
    <n v="65"/>
    <n v="400"/>
    <n v="260000"/>
    <n v="78000"/>
    <n v="0.3"/>
    <x v="1"/>
  </r>
  <r>
    <s v="Ouest Gear"/>
    <n v="1128299"/>
    <x v="15"/>
    <x v="6"/>
    <s v="Ouest"/>
    <s v="Nevada"/>
    <s v="Las Vegas"/>
    <x v="2"/>
    <n v="65"/>
    <n v="400"/>
    <n v="260000"/>
    <n v="117000"/>
    <n v="0.45"/>
    <x v="1"/>
  </r>
  <r>
    <s v="Ouest Gear"/>
    <n v="1128299"/>
    <x v="16"/>
    <x v="0"/>
    <s v="Ouest"/>
    <s v="Nevada"/>
    <s v="Las Vegas"/>
    <x v="3"/>
    <n v="60"/>
    <n v="300"/>
    <n v="180000"/>
    <n v="72000"/>
    <n v="0.39999999999999997"/>
    <x v="1"/>
  </r>
  <r>
    <s v="Ouest Gear"/>
    <n v="1128299"/>
    <x v="17"/>
    <x v="1"/>
    <s v="Ouest"/>
    <s v="Nevada"/>
    <s v="Las Vegas"/>
    <x v="4"/>
    <n v="65"/>
    <n v="200"/>
    <n v="130000"/>
    <n v="78000.000000000015"/>
    <n v="0.60000000000000009"/>
    <x v="1"/>
  </r>
  <r>
    <s v="Ouest Gear"/>
    <n v="1128299"/>
    <x v="18"/>
    <x v="2"/>
    <s v="Ouest"/>
    <s v="Nevada"/>
    <s v="Las Vegas"/>
    <x v="5"/>
    <n v="80"/>
    <n v="450"/>
    <n v="360000"/>
    <n v="90000"/>
    <n v="0.25"/>
    <x v="1"/>
  </r>
  <r>
    <s v="Ouest Gear"/>
    <n v="1128299"/>
    <x v="19"/>
    <x v="3"/>
    <s v="Ouest"/>
    <s v="Nevada"/>
    <s v="Las Vegas"/>
    <x v="0"/>
    <n v="60"/>
    <n v="700"/>
    <n v="420000"/>
    <n v="189000"/>
    <n v="0.45"/>
    <x v="1"/>
  </r>
  <r>
    <s v="Ouest Gear"/>
    <n v="1128299"/>
    <x v="20"/>
    <x v="4"/>
    <s v="Ouest"/>
    <s v="Nevada"/>
    <s v="Las Vegas"/>
    <x v="1"/>
    <n v="65"/>
    <n v="550"/>
    <n v="357500"/>
    <n v="107250"/>
    <n v="0.3"/>
    <x v="1"/>
  </r>
  <r>
    <s v="Ouest Gear"/>
    <n v="1128299"/>
    <x v="21"/>
    <x v="5"/>
    <s v="Ouest"/>
    <s v="Nevada"/>
    <s v="Las Vegas"/>
    <x v="2"/>
    <n v="65"/>
    <n v="550"/>
    <n v="357500"/>
    <n v="160875"/>
    <n v="0.45"/>
    <x v="1"/>
  </r>
  <r>
    <s v="Ouest Gear"/>
    <n v="1128299"/>
    <x v="22"/>
    <x v="6"/>
    <s v="Ouest"/>
    <s v="Nevada"/>
    <s v="Las Vegas"/>
    <x v="3"/>
    <n v="60"/>
    <n v="425"/>
    <n v="255000"/>
    <n v="101999.99999999999"/>
    <n v="0.39999999999999997"/>
    <x v="1"/>
  </r>
  <r>
    <s v="Ouest Gear"/>
    <n v="1128299"/>
    <x v="23"/>
    <x v="0"/>
    <s v="Ouest"/>
    <s v="Nevada"/>
    <s v="Las Vegas"/>
    <x v="4"/>
    <n v="65"/>
    <n v="300"/>
    <n v="195000"/>
    <n v="117000.00000000001"/>
    <n v="0.60000000000000009"/>
    <x v="1"/>
  </r>
  <r>
    <s v="Ouest Gear"/>
    <n v="1128299"/>
    <x v="24"/>
    <x v="1"/>
    <s v="Ouest"/>
    <s v="Nevada"/>
    <s v="Las Vegas"/>
    <x v="5"/>
    <n v="80"/>
    <n v="600"/>
    <n v="480000"/>
    <n v="120000"/>
    <n v="0.25"/>
    <x v="1"/>
  </r>
  <r>
    <s v="Ouest Gear"/>
    <n v="1128299"/>
    <x v="25"/>
    <x v="2"/>
    <s v="Ouest"/>
    <s v="Nevada"/>
    <s v="Las Vegas"/>
    <x v="0"/>
    <n v="60"/>
    <n v="750"/>
    <n v="450000"/>
    <n v="180000"/>
    <n v="0.4"/>
    <x v="1"/>
  </r>
  <r>
    <s v="Ouest Gear"/>
    <n v="1128299"/>
    <x v="26"/>
    <x v="3"/>
    <s v="Ouest"/>
    <s v="Nevada"/>
    <s v="Las Vegas"/>
    <x v="1"/>
    <n v="65"/>
    <n v="600"/>
    <n v="390000"/>
    <n v="97500"/>
    <n v="0.25"/>
    <x v="1"/>
  </r>
  <r>
    <s v="Ouest Gear"/>
    <n v="1128299"/>
    <x v="27"/>
    <x v="4"/>
    <s v="Ouest"/>
    <s v="Nevada"/>
    <s v="Las Vegas"/>
    <x v="2"/>
    <n v="65"/>
    <n v="550"/>
    <n v="357500"/>
    <n v="143000"/>
    <n v="0.4"/>
    <x v="0"/>
  </r>
  <r>
    <s v="Ouest Gear"/>
    <n v="1128299"/>
    <x v="28"/>
    <x v="5"/>
    <s v="Ouest"/>
    <s v="Nevada"/>
    <s v="Las Vegas"/>
    <x v="3"/>
    <n v="60"/>
    <n v="450"/>
    <n v="270000"/>
    <n v="94500"/>
    <n v="0.35"/>
    <x v="0"/>
  </r>
  <r>
    <s v="Ouest Gear"/>
    <n v="1128299"/>
    <x v="511"/>
    <x v="6"/>
    <s v="Ouest"/>
    <s v="Nevada"/>
    <s v="Las Vegas"/>
    <x v="4"/>
    <n v="65"/>
    <n v="500"/>
    <n v="325000"/>
    <n v="178750"/>
    <n v="0.55000000000000004"/>
    <x v="0"/>
  </r>
  <r>
    <s v="Ouest Gear"/>
    <n v="1128299"/>
    <x v="512"/>
    <x v="0"/>
    <s v="Ouest"/>
    <s v="Nevada"/>
    <s v="Las Vegas"/>
    <x v="5"/>
    <n v="80"/>
    <n v="500"/>
    <n v="400000"/>
    <n v="80000"/>
    <n v="0.2"/>
    <x v="0"/>
  </r>
  <r>
    <s v="Ouest Gear"/>
    <n v="1128299"/>
    <x v="513"/>
    <x v="1"/>
    <s v="Ouest"/>
    <s v="Nevada"/>
    <s v="Las Vegas"/>
    <x v="0"/>
    <n v="65"/>
    <n v="700"/>
    <n v="455000"/>
    <n v="182000"/>
    <n v="0.4"/>
    <x v="0"/>
  </r>
  <r>
    <s v="Ouest Gear"/>
    <n v="1128299"/>
    <x v="514"/>
    <x v="2"/>
    <s v="Ouest"/>
    <s v="Nevada"/>
    <s v="Las Vegas"/>
    <x v="1"/>
    <n v="70"/>
    <n v="650"/>
    <n v="455000"/>
    <n v="113750"/>
    <n v="0.25"/>
    <x v="0"/>
  </r>
  <r>
    <s v="Ouest Gear"/>
    <n v="1128299"/>
    <x v="515"/>
    <x v="3"/>
    <s v="Ouest"/>
    <s v="Nevada"/>
    <s v="Las Vegas"/>
    <x v="2"/>
    <n v="65"/>
    <n v="525"/>
    <n v="341250"/>
    <n v="136500"/>
    <n v="0.4"/>
    <x v="0"/>
  </r>
  <r>
    <s v="Ouest Gear"/>
    <n v="1128299"/>
    <x v="516"/>
    <x v="4"/>
    <s v="Ouest"/>
    <s v="Nevada"/>
    <s v="Las Vegas"/>
    <x v="3"/>
    <n v="65"/>
    <n v="475"/>
    <n v="308750"/>
    <n v="108062.5"/>
    <n v="0.35"/>
    <x v="0"/>
  </r>
  <r>
    <s v="Ouest Gear"/>
    <n v="1128299"/>
    <x v="517"/>
    <x v="5"/>
    <s v="Ouest"/>
    <s v="Nevada"/>
    <s v="Las Vegas"/>
    <x v="4"/>
    <n v="75"/>
    <n v="475"/>
    <n v="356250"/>
    <n v="195937.50000000003"/>
    <n v="0.55000000000000004"/>
    <x v="0"/>
  </r>
  <r>
    <s v="Ouest Gear"/>
    <n v="1128299"/>
    <x v="518"/>
    <x v="6"/>
    <s v="Ouest"/>
    <s v="Nevada"/>
    <s v="Las Vegas"/>
    <x v="5"/>
    <n v="80"/>
    <n v="400"/>
    <n v="320000"/>
    <n v="64000"/>
    <n v="0.2"/>
    <x v="0"/>
  </r>
  <r>
    <s v="Ouest Gear"/>
    <n v="1128299"/>
    <x v="519"/>
    <x v="0"/>
    <s v="Ouest"/>
    <s v="Nevada"/>
    <s v="Las Vegas"/>
    <x v="0"/>
    <n v="60.000000000000007"/>
    <n v="600"/>
    <n v="360000.00000000006"/>
    <n v="126000.00000000003"/>
    <n v="0.35000000000000003"/>
    <x v="0"/>
  </r>
  <r>
    <s v="Ouest Gear"/>
    <n v="1128299"/>
    <x v="520"/>
    <x v="1"/>
    <s v="Ouest"/>
    <s v="Nevada"/>
    <s v="Las Vegas"/>
    <x v="1"/>
    <n v="65.000000000000014"/>
    <n v="600"/>
    <n v="390000.00000000006"/>
    <n v="78000.000000000015"/>
    <n v="0.2"/>
    <x v="0"/>
  </r>
  <r>
    <s v="Ouest Gear"/>
    <n v="1128299"/>
    <x v="521"/>
    <x v="2"/>
    <s v="Ouest"/>
    <s v="Nevada"/>
    <s v="Las Vegas"/>
    <x v="2"/>
    <n v="60.000000000000007"/>
    <n v="450"/>
    <n v="270000.00000000006"/>
    <n v="94500.000000000029"/>
    <n v="0.35000000000000003"/>
    <x v="0"/>
  </r>
  <r>
    <s v="Ouest Gear"/>
    <n v="1128299"/>
    <x v="522"/>
    <x v="3"/>
    <s v="Ouest"/>
    <s v="Nevada"/>
    <s v="Las Vegas"/>
    <x v="3"/>
    <n v="60.000000000000007"/>
    <n v="400"/>
    <n v="240000.00000000003"/>
    <n v="72000"/>
    <n v="0.3"/>
    <x v="0"/>
  </r>
  <r>
    <s v="Ouest Gear"/>
    <n v="1128299"/>
    <x v="523"/>
    <x v="4"/>
    <s v="Ouest"/>
    <s v="Nevada"/>
    <s v="Las Vegas"/>
    <x v="4"/>
    <n v="70"/>
    <n v="400"/>
    <n v="280000"/>
    <n v="140000.00000000003"/>
    <n v="0.50000000000000011"/>
    <x v="0"/>
  </r>
  <r>
    <s v="Ouest Gear"/>
    <n v="1128299"/>
    <x v="524"/>
    <x v="5"/>
    <s v="Ouest"/>
    <s v="Nevada"/>
    <s v="Las Vegas"/>
    <x v="5"/>
    <n v="75.000000000000014"/>
    <n v="450"/>
    <n v="337500.00000000006"/>
    <n v="50625.000000000015"/>
    <n v="0.15000000000000002"/>
    <x v="0"/>
  </r>
  <r>
    <s v="Ouest Gear"/>
    <n v="1128299"/>
    <x v="525"/>
    <x v="6"/>
    <s v="Ouest"/>
    <s v="Nevada"/>
    <s v="Las Vegas"/>
    <x v="0"/>
    <n v="60.000000000000007"/>
    <n v="550"/>
    <n v="330000.00000000006"/>
    <n v="115500.00000000003"/>
    <n v="0.35000000000000003"/>
    <x v="0"/>
  </r>
  <r>
    <s v="Ouest Gear"/>
    <n v="1128299"/>
    <x v="526"/>
    <x v="0"/>
    <s v="Ouest"/>
    <s v="Nevada"/>
    <s v="Las Vegas"/>
    <x v="1"/>
    <n v="65.000000000000014"/>
    <n v="550"/>
    <n v="357500.00000000006"/>
    <n v="71500.000000000015"/>
    <n v="0.2"/>
    <x v="0"/>
  </r>
  <r>
    <s v="Ouest Gear"/>
    <n v="1128299"/>
    <x v="527"/>
    <x v="1"/>
    <s v="Ouest"/>
    <s v="Nevada"/>
    <s v="Las Vegas"/>
    <x v="2"/>
    <n v="60.000000000000007"/>
    <n v="375"/>
    <n v="225000.00000000003"/>
    <n v="78750.000000000015"/>
    <n v="0.35000000000000003"/>
    <x v="0"/>
  </r>
  <r>
    <s v="Ouest Gear"/>
    <n v="1128299"/>
    <x v="528"/>
    <x v="2"/>
    <s v="Ouest"/>
    <s v="Nevada"/>
    <s v="Las Vegas"/>
    <x v="3"/>
    <n v="60.000000000000007"/>
    <n v="350"/>
    <n v="210000.00000000003"/>
    <n v="63000.000000000007"/>
    <n v="0.3"/>
    <x v="0"/>
  </r>
  <r>
    <s v="Ouest Gear"/>
    <n v="1128299"/>
    <x v="529"/>
    <x v="4"/>
    <s v="Ouest"/>
    <s v="Nevada"/>
    <s v="Las Vegas"/>
    <x v="4"/>
    <n v="70"/>
    <n v="325"/>
    <n v="227500"/>
    <n v="113750.00000000003"/>
    <n v="0.50000000000000011"/>
    <x v="0"/>
  </r>
  <r>
    <s v="Ouest Gear"/>
    <n v="1128299"/>
    <x v="530"/>
    <x v="5"/>
    <s v="Ouest"/>
    <s v="Nevada"/>
    <s v="Las Vegas"/>
    <x v="5"/>
    <n v="75.000000000000014"/>
    <n v="375"/>
    <n v="281250.00000000006"/>
    <n v="42187.500000000015"/>
    <n v="0.15000000000000002"/>
    <x v="0"/>
  </r>
  <r>
    <s v="Ouest Gear"/>
    <n v="1128299"/>
    <x v="29"/>
    <x v="6"/>
    <s v="Ouest"/>
    <s v="Nevada"/>
    <s v="Las Vegas"/>
    <x v="0"/>
    <n v="60.000000000000007"/>
    <n v="575"/>
    <n v="345000.00000000006"/>
    <n v="120750.00000000003"/>
    <n v="0.35000000000000003"/>
    <x v="0"/>
  </r>
  <r>
    <s v="Ouest Gear"/>
    <n v="1128299"/>
    <x v="30"/>
    <x v="0"/>
    <s v="Ouest"/>
    <s v="Nevada"/>
    <s v="Las Vegas"/>
    <x v="1"/>
    <n v="65.000000000000014"/>
    <n v="575"/>
    <n v="373750.00000000006"/>
    <n v="74750.000000000015"/>
    <n v="0.2"/>
    <x v="0"/>
  </r>
  <r>
    <s v="Ouest Gear"/>
    <n v="1128299"/>
    <x v="31"/>
    <x v="1"/>
    <s v="Ouest"/>
    <s v="Nevada"/>
    <s v="Las Vegas"/>
    <x v="2"/>
    <n v="60.000000000000007"/>
    <n v="425"/>
    <n v="255000.00000000003"/>
    <n v="89250.000000000015"/>
    <n v="0.35000000000000003"/>
    <x v="0"/>
  </r>
  <r>
    <s v="Ouest Gear"/>
    <n v="1128299"/>
    <x v="32"/>
    <x v="2"/>
    <s v="Ouest"/>
    <s v="Nevada"/>
    <s v="Las Vegas"/>
    <x v="3"/>
    <n v="60.000000000000007"/>
    <n v="400"/>
    <n v="240000.00000000003"/>
    <n v="72000"/>
    <n v="0.3"/>
    <x v="0"/>
  </r>
  <r>
    <s v="Ouest Gear"/>
    <n v="1128299"/>
    <x v="33"/>
    <x v="3"/>
    <s v="Ouest"/>
    <s v="Nevada"/>
    <s v="Las Vegas"/>
    <x v="4"/>
    <n v="70"/>
    <n v="350"/>
    <n v="245000"/>
    <n v="122500.00000000003"/>
    <n v="0.50000000000000011"/>
    <x v="0"/>
  </r>
  <r>
    <s v="Ouest Gear"/>
    <n v="1128299"/>
    <x v="34"/>
    <x v="4"/>
    <s v="Ouest"/>
    <s v="Nevada"/>
    <s v="Las Vegas"/>
    <x v="5"/>
    <n v="75.000000000000014"/>
    <n v="475"/>
    <n v="356250.00000000006"/>
    <n v="53437.500000000015"/>
    <n v="0.15000000000000002"/>
    <x v="0"/>
  </r>
  <r>
    <s v="Ouest Gear"/>
    <n v="1128299"/>
    <x v="35"/>
    <x v="5"/>
    <s v="Ouest"/>
    <s v="Nevada"/>
    <s v="Las Vegas"/>
    <x v="0"/>
    <n v="60.000000000000007"/>
    <n v="675"/>
    <n v="405000.00000000006"/>
    <n v="141750.00000000003"/>
    <n v="0.35000000000000003"/>
    <x v="0"/>
  </r>
  <r>
    <s v="Ouest Gear"/>
    <n v="1128299"/>
    <x v="36"/>
    <x v="6"/>
    <s v="Ouest"/>
    <s v="Nevada"/>
    <s v="Las Vegas"/>
    <x v="1"/>
    <n v="65.000000000000014"/>
    <n v="675"/>
    <n v="438750.00000000012"/>
    <n v="87750.000000000029"/>
    <n v="0.2"/>
    <x v="0"/>
  </r>
  <r>
    <s v="Ouest Gear"/>
    <n v="1128299"/>
    <x v="37"/>
    <x v="0"/>
    <s v="Ouest"/>
    <s v="Nevada"/>
    <s v="Las Vegas"/>
    <x v="2"/>
    <n v="60.000000000000007"/>
    <n v="475"/>
    <n v="285000.00000000006"/>
    <n v="99750.000000000029"/>
    <n v="0.35000000000000003"/>
    <x v="0"/>
  </r>
  <r>
    <s v="Ouest Gear"/>
    <n v="1128299"/>
    <x v="38"/>
    <x v="1"/>
    <s v="Ouest"/>
    <s v="Nevada"/>
    <s v="Las Vegas"/>
    <x v="3"/>
    <n v="60.000000000000007"/>
    <n v="475"/>
    <n v="285000.00000000006"/>
    <n v="85500.000000000015"/>
    <n v="0.3"/>
    <x v="0"/>
  </r>
  <r>
    <s v="Ouest Gear"/>
    <n v="1128299"/>
    <x v="39"/>
    <x v="2"/>
    <s v="Ouest"/>
    <s v="Nevada"/>
    <s v="Las Vegas"/>
    <x v="4"/>
    <n v="70"/>
    <n v="400"/>
    <n v="280000"/>
    <n v="140000.00000000003"/>
    <n v="0.50000000000000011"/>
    <x v="0"/>
  </r>
  <r>
    <s v="Ouest Gear"/>
    <n v="1128299"/>
    <x v="40"/>
    <x v="3"/>
    <s v="Ouest"/>
    <s v="Nevada"/>
    <s v="Las Vegas"/>
    <x v="5"/>
    <n v="75.000000000000014"/>
    <n v="500"/>
    <n v="375000.00000000006"/>
    <n v="56250.000000000015"/>
    <n v="0.15000000000000002"/>
    <x v="0"/>
  </r>
  <r>
    <s v="Ouest Gear"/>
    <n v="1128299"/>
    <x v="41"/>
    <x v="4"/>
    <s v="Ouest"/>
    <s v="Nevada"/>
    <s v="Las Vegas"/>
    <x v="0"/>
    <n v="30"/>
    <n v="425"/>
    <n v="127500"/>
    <n v="44625.000000000007"/>
    <n v="0.35000000000000003"/>
    <x v="0"/>
  </r>
  <r>
    <s v="Ouest Gear"/>
    <n v="1128299"/>
    <x v="42"/>
    <x v="5"/>
    <s v="Ouest"/>
    <s v="Nevada"/>
    <s v="Las Vegas"/>
    <x v="1"/>
    <n v="40"/>
    <n v="425"/>
    <n v="170000"/>
    <n v="34000"/>
    <n v="0.2"/>
    <x v="0"/>
  </r>
  <r>
    <s v="Ouest Gear"/>
    <n v="1128299"/>
    <x v="43"/>
    <x v="6"/>
    <s v="Ouest"/>
    <s v="Nevada"/>
    <s v="Las Vegas"/>
    <x v="2"/>
    <n v="40"/>
    <n v="425"/>
    <n v="170000"/>
    <n v="59500.000000000007"/>
    <n v="0.35000000000000003"/>
    <x v="0"/>
  </r>
  <r>
    <s v="Ouest Gear"/>
    <n v="1128299"/>
    <x v="44"/>
    <x v="0"/>
    <s v="Ouest"/>
    <s v="Nevada"/>
    <s v="Las Vegas"/>
    <x v="3"/>
    <n v="40"/>
    <n v="275"/>
    <n v="110000"/>
    <n v="33000"/>
    <n v="0.3"/>
    <x v="0"/>
  </r>
  <r>
    <s v="Ouest Gear"/>
    <n v="1128299"/>
    <x v="531"/>
    <x v="1"/>
    <s v="Ouest"/>
    <s v="Colorado"/>
    <s v="Denver"/>
    <x v="4"/>
    <n v="45"/>
    <n v="225"/>
    <n v="101250"/>
    <n v="50625"/>
    <n v="0.5"/>
    <x v="0"/>
  </r>
  <r>
    <s v="Ouest Gear"/>
    <n v="1128299"/>
    <x v="532"/>
    <x v="2"/>
    <s v="Ouest"/>
    <s v="Colorado"/>
    <s v="Denver"/>
    <x v="5"/>
    <n v="40"/>
    <n v="475"/>
    <n v="190000"/>
    <n v="28500.000000000004"/>
    <n v="0.15000000000000002"/>
    <x v="0"/>
  </r>
  <r>
    <s v="Ouest Gear"/>
    <n v="1128299"/>
    <x v="533"/>
    <x v="3"/>
    <s v="Ouest"/>
    <s v="Colorado"/>
    <s v="Denver"/>
    <x v="0"/>
    <n v="30"/>
    <n v="525"/>
    <n v="157500"/>
    <n v="55125.000000000007"/>
    <n v="0.35000000000000003"/>
    <x v="0"/>
  </r>
  <r>
    <s v="Ouest Gear"/>
    <n v="1128299"/>
    <x v="534"/>
    <x v="4"/>
    <s v="Ouest"/>
    <s v="Colorado"/>
    <s v="Denver"/>
    <x v="1"/>
    <n v="40"/>
    <n v="425"/>
    <n v="170000"/>
    <n v="34000"/>
    <n v="0.2"/>
    <x v="0"/>
  </r>
  <r>
    <s v="Ouest Gear"/>
    <n v="1128299"/>
    <x v="535"/>
    <x v="5"/>
    <s v="Ouest"/>
    <s v="Colorado"/>
    <s v="Denver"/>
    <x v="2"/>
    <n v="40"/>
    <n v="425"/>
    <n v="170000"/>
    <n v="59500.000000000007"/>
    <n v="0.35000000000000003"/>
    <x v="0"/>
  </r>
  <r>
    <s v="Ouest Gear"/>
    <n v="1128299"/>
    <x v="536"/>
    <x v="6"/>
    <s v="Ouest"/>
    <s v="Colorado"/>
    <s v="Denver"/>
    <x v="3"/>
    <n v="40"/>
    <n v="275"/>
    <n v="110000"/>
    <n v="33000"/>
    <n v="0.3"/>
    <x v="0"/>
  </r>
  <r>
    <s v="Ouest Gear"/>
    <n v="1128299"/>
    <x v="537"/>
    <x v="0"/>
    <s v="Ouest"/>
    <s v="Colorado"/>
    <s v="Denver"/>
    <x v="4"/>
    <n v="45"/>
    <n v="200"/>
    <n v="90000"/>
    <n v="45000"/>
    <n v="0.5"/>
    <x v="0"/>
  </r>
  <r>
    <s v="Ouest Gear"/>
    <n v="1128299"/>
    <x v="538"/>
    <x v="1"/>
    <s v="Ouest"/>
    <s v="Colorado"/>
    <s v="Denver"/>
    <x v="5"/>
    <n v="40"/>
    <n v="400"/>
    <n v="160000"/>
    <n v="24000.000000000004"/>
    <n v="0.15000000000000002"/>
    <x v="0"/>
  </r>
  <r>
    <s v="Ouest Gear"/>
    <n v="1128299"/>
    <x v="539"/>
    <x v="2"/>
    <s v="Ouest"/>
    <s v="Colorado"/>
    <s v="Denver"/>
    <x v="0"/>
    <n v="40"/>
    <n v="550"/>
    <n v="220000"/>
    <n v="77000.000000000015"/>
    <n v="0.35000000000000003"/>
    <x v="0"/>
  </r>
  <r>
    <s v="Ouest Gear"/>
    <n v="1128299"/>
    <x v="540"/>
    <x v="3"/>
    <s v="Ouest"/>
    <s v="Colorado"/>
    <s v="Denver"/>
    <x v="1"/>
    <n v="49.999999999999993"/>
    <n v="400"/>
    <n v="199999.99999999997"/>
    <n v="40000"/>
    <n v="0.2"/>
    <x v="0"/>
  </r>
  <r>
    <s v="Ouest Gear"/>
    <n v="1128299"/>
    <x v="541"/>
    <x v="4"/>
    <s v="Ouest"/>
    <s v="Colorado"/>
    <s v="Denver"/>
    <x v="2"/>
    <n v="54.999999999999993"/>
    <n v="400"/>
    <n v="219999.99999999997"/>
    <n v="77000"/>
    <n v="0.35000000000000003"/>
    <x v="0"/>
  </r>
  <r>
    <s v="Ouest Gear"/>
    <n v="1128299"/>
    <x v="542"/>
    <x v="5"/>
    <s v="Ouest"/>
    <s v="Colorado"/>
    <s v="Denver"/>
    <x v="3"/>
    <n v="54.999999999999993"/>
    <n v="300"/>
    <n v="164999.99999999997"/>
    <n v="49499.999999999993"/>
    <n v="0.3"/>
    <x v="0"/>
  </r>
  <r>
    <s v="Ouest Gear"/>
    <n v="1128299"/>
    <x v="45"/>
    <x v="6"/>
    <s v="Ouest"/>
    <s v="Colorado"/>
    <s v="Denver"/>
    <x v="4"/>
    <n v="60"/>
    <n v="150"/>
    <n v="90000"/>
    <n v="45000"/>
    <n v="0.5"/>
    <x v="0"/>
  </r>
  <r>
    <s v="Ouest Gear"/>
    <n v="1128299"/>
    <x v="543"/>
    <x v="0"/>
    <s v="Ouest"/>
    <s v="Colorado"/>
    <s v="Denver"/>
    <x v="5"/>
    <n v="54.999999999999993"/>
    <n v="350"/>
    <n v="192499.99999999997"/>
    <n v="28875"/>
    <n v="0.15000000000000002"/>
    <x v="0"/>
  </r>
  <r>
    <s v="Ouest Gear"/>
    <n v="1128299"/>
    <x v="544"/>
    <x v="1"/>
    <s v="Ouest"/>
    <s v="Colorado"/>
    <s v="Denver"/>
    <x v="0"/>
    <n v="60"/>
    <n v="525"/>
    <n v="315000"/>
    <n v="110250.00000000001"/>
    <n v="0.35000000000000003"/>
    <x v="0"/>
  </r>
  <r>
    <s v="Ouest Gear"/>
    <n v="1128299"/>
    <x v="545"/>
    <x v="2"/>
    <s v="Ouest"/>
    <s v="Colorado"/>
    <s v="Denver"/>
    <x v="1"/>
    <n v="65"/>
    <n v="325"/>
    <n v="211250"/>
    <n v="42250"/>
    <n v="0.2"/>
    <x v="0"/>
  </r>
  <r>
    <s v="Ouest Gear"/>
    <n v="1128299"/>
    <x v="546"/>
    <x v="3"/>
    <s v="Ouest"/>
    <s v="Colorado"/>
    <s v="Denver"/>
    <x v="2"/>
    <n v="65"/>
    <n v="375"/>
    <n v="243750"/>
    <n v="85312.500000000015"/>
    <n v="0.35000000000000003"/>
    <x v="0"/>
  </r>
  <r>
    <s v="Ouest Gear"/>
    <n v="1128299"/>
    <x v="547"/>
    <x v="4"/>
    <s v="Ouest"/>
    <s v="Colorado"/>
    <s v="Denver"/>
    <x v="3"/>
    <n v="60"/>
    <n v="275"/>
    <n v="165000"/>
    <n v="49500"/>
    <n v="0.3"/>
    <x v="0"/>
  </r>
  <r>
    <s v="Ouest Gear"/>
    <n v="1128299"/>
    <x v="548"/>
    <x v="5"/>
    <s v="Ouest"/>
    <s v="Colorado"/>
    <s v="Denver"/>
    <x v="4"/>
    <n v="65"/>
    <n v="175"/>
    <n v="113750"/>
    <n v="56875"/>
    <n v="0.5"/>
    <x v="0"/>
  </r>
  <r>
    <s v="Ouest Gear"/>
    <n v="1128299"/>
    <x v="549"/>
    <x v="6"/>
    <s v="Ouest"/>
    <s v="Colorado"/>
    <s v="Denver"/>
    <x v="5"/>
    <n v="80"/>
    <n v="325"/>
    <n v="260000"/>
    <n v="39000.000000000007"/>
    <n v="0.15000000000000002"/>
    <x v="0"/>
  </r>
  <r>
    <s v="Ouest Gear"/>
    <n v="1128299"/>
    <x v="550"/>
    <x v="0"/>
    <s v="Ouest"/>
    <s v="Colorado"/>
    <s v="Denver"/>
    <x v="0"/>
    <n v="60"/>
    <n v="525"/>
    <n v="315000"/>
    <n v="157500"/>
    <n v="0.5"/>
    <x v="0"/>
  </r>
  <r>
    <s v="Ouest Gear"/>
    <n v="1128299"/>
    <x v="551"/>
    <x v="1"/>
    <s v="Ouest"/>
    <s v="Colorado"/>
    <s v="Denver"/>
    <x v="1"/>
    <n v="65"/>
    <n v="375"/>
    <n v="243750"/>
    <n v="85312.5"/>
    <n v="0.35"/>
    <x v="0"/>
  </r>
  <r>
    <s v="Ouest Gear"/>
    <n v="1128299"/>
    <x v="552"/>
    <x v="2"/>
    <s v="Ouest"/>
    <s v="Colorado"/>
    <s v="Denver"/>
    <x v="2"/>
    <n v="65"/>
    <n v="375"/>
    <n v="243750"/>
    <n v="121875"/>
    <n v="0.5"/>
    <x v="0"/>
  </r>
  <r>
    <s v="Ouest Gear"/>
    <n v="1128299"/>
    <x v="553"/>
    <x v="3"/>
    <s v="Ouest"/>
    <s v="Colorado"/>
    <s v="Denver"/>
    <x v="3"/>
    <n v="60"/>
    <n v="275"/>
    <n v="165000"/>
    <n v="74249.999999999985"/>
    <n v="0.44999999999999996"/>
    <x v="0"/>
  </r>
  <r>
    <s v="Ouest Gear"/>
    <n v="1128299"/>
    <x v="554"/>
    <x v="4"/>
    <s v="Ouest"/>
    <s v="Colorado"/>
    <s v="Denver"/>
    <x v="4"/>
    <n v="65"/>
    <n v="175"/>
    <n v="113750"/>
    <n v="73937.500000000015"/>
    <n v="0.65000000000000013"/>
    <x v="0"/>
  </r>
  <r>
    <s v="Ouest Gear"/>
    <n v="1128299"/>
    <x v="555"/>
    <x v="5"/>
    <s v="Ouest"/>
    <s v="Colorado"/>
    <s v="Denver"/>
    <x v="5"/>
    <n v="80"/>
    <n v="475"/>
    <n v="380000"/>
    <n v="114000"/>
    <n v="0.3"/>
    <x v="0"/>
  </r>
  <r>
    <s v="Ouest Gear"/>
    <n v="1128299"/>
    <x v="556"/>
    <x v="6"/>
    <s v="Ouest"/>
    <s v="Colorado"/>
    <s v="Denver"/>
    <x v="0"/>
    <n v="60"/>
    <n v="725"/>
    <n v="435000"/>
    <n v="217500"/>
    <n v="0.5"/>
    <x v="0"/>
  </r>
  <r>
    <s v="Ouest Gear"/>
    <n v="1128299"/>
    <x v="557"/>
    <x v="0"/>
    <s v="Ouest"/>
    <s v="Colorado"/>
    <s v="Denver"/>
    <x v="1"/>
    <n v="65"/>
    <n v="575"/>
    <n v="373750"/>
    <n v="130812.49999999999"/>
    <n v="0.35"/>
    <x v="0"/>
  </r>
  <r>
    <s v="Ouest Gear"/>
    <n v="1128299"/>
    <x v="558"/>
    <x v="1"/>
    <s v="Ouest"/>
    <s v="Colorado"/>
    <s v="Denver"/>
    <x v="2"/>
    <n v="65"/>
    <n v="575"/>
    <n v="373750"/>
    <n v="186875"/>
    <n v="0.5"/>
    <x v="0"/>
  </r>
  <r>
    <s v="Ouest Gear"/>
    <n v="1128299"/>
    <x v="46"/>
    <x v="2"/>
    <s v="Ouest"/>
    <s v="Colorado"/>
    <s v="Denver"/>
    <x v="3"/>
    <n v="65"/>
    <n v="450"/>
    <n v="292500"/>
    <n v="131625"/>
    <n v="0.44999999999999996"/>
    <x v="0"/>
  </r>
  <r>
    <s v="Ouest Gear"/>
    <n v="1128299"/>
    <x v="47"/>
    <x v="3"/>
    <s v="Ouest"/>
    <s v="Colorado"/>
    <s v="Denver"/>
    <x v="4"/>
    <n v="70"/>
    <n v="325"/>
    <n v="227500"/>
    <n v="147875.00000000003"/>
    <n v="0.65000000000000013"/>
    <x v="0"/>
  </r>
  <r>
    <s v="Ouest Gear"/>
    <n v="1128299"/>
    <x v="48"/>
    <x v="4"/>
    <s v="Ouest"/>
    <s v="Colorado"/>
    <s v="Denver"/>
    <x v="5"/>
    <n v="85.000000000000014"/>
    <n v="625"/>
    <n v="531250.00000000012"/>
    <n v="159375.00000000003"/>
    <n v="0.3"/>
    <x v="0"/>
  </r>
  <r>
    <s v="Ouest Gear"/>
    <n v="1128299"/>
    <x v="49"/>
    <x v="5"/>
    <s v="Ouest"/>
    <s v="Colorado"/>
    <s v="Denver"/>
    <x v="0"/>
    <n v="65"/>
    <n v="775"/>
    <n v="503750"/>
    <n v="226687.5"/>
    <n v="0.45"/>
    <x v="0"/>
  </r>
  <r>
    <s v="Ouest Gear"/>
    <n v="1128299"/>
    <x v="50"/>
    <x v="6"/>
    <s v="Ouest"/>
    <s v="Colorado"/>
    <s v="Denver"/>
    <x v="1"/>
    <n v="70"/>
    <n v="625"/>
    <n v="437500"/>
    <n v="131250"/>
    <n v="0.3"/>
    <x v="0"/>
  </r>
  <r>
    <s v="Ouest Gear"/>
    <n v="1128299"/>
    <x v="51"/>
    <x v="0"/>
    <s v="Ouest"/>
    <s v="Colorado"/>
    <s v="Denver"/>
    <x v="2"/>
    <n v="70"/>
    <n v="575"/>
    <n v="402500"/>
    <n v="181125"/>
    <n v="0.45"/>
    <x v="0"/>
  </r>
  <r>
    <s v="Ouest Gear"/>
    <n v="1128299"/>
    <x v="52"/>
    <x v="1"/>
    <s v="Ouest"/>
    <s v="Colorado"/>
    <s v="Denver"/>
    <x v="3"/>
    <n v="65"/>
    <n v="475"/>
    <n v="308750"/>
    <n v="123499.99999999999"/>
    <n v="0.39999999999999997"/>
    <x v="0"/>
  </r>
  <r>
    <s v="Ouest Gear"/>
    <n v="1128299"/>
    <x v="53"/>
    <x v="2"/>
    <s v="Ouest"/>
    <s v="Colorado"/>
    <s v="Denver"/>
    <x v="4"/>
    <n v="70"/>
    <n v="525"/>
    <n v="367500"/>
    <n v="220500.00000000003"/>
    <n v="0.60000000000000009"/>
    <x v="0"/>
  </r>
  <r>
    <s v="Ouest Gear"/>
    <n v="1128299"/>
    <x v="54"/>
    <x v="3"/>
    <s v="Ouest"/>
    <s v="Colorado"/>
    <s v="Denver"/>
    <x v="5"/>
    <n v="85.000000000000014"/>
    <n v="525"/>
    <n v="446250.00000000006"/>
    <n v="111562.50000000001"/>
    <n v="0.25"/>
    <x v="0"/>
  </r>
  <r>
    <s v="Ouest Gear"/>
    <n v="1128299"/>
    <x v="55"/>
    <x v="4"/>
    <s v="Ouest"/>
    <s v="Colorado"/>
    <s v="Denver"/>
    <x v="0"/>
    <n v="70"/>
    <n v="725"/>
    <n v="507500"/>
    <n v="228375"/>
    <n v="0.45"/>
    <x v="0"/>
  </r>
  <r>
    <s v="Ouest Gear"/>
    <n v="1128299"/>
    <x v="56"/>
    <x v="5"/>
    <s v="Ouest"/>
    <s v="Colorado"/>
    <s v="Denver"/>
    <x v="1"/>
    <n v="75.000000000000014"/>
    <n v="675"/>
    <n v="506250.00000000012"/>
    <n v="151875.00000000003"/>
    <n v="0.3"/>
    <x v="0"/>
  </r>
  <r>
    <s v="Ouest Gear"/>
    <n v="1128299"/>
    <x v="57"/>
    <x v="6"/>
    <s v="Ouest"/>
    <s v="Colorado"/>
    <s v="Denver"/>
    <x v="2"/>
    <n v="70"/>
    <n v="550"/>
    <n v="385000"/>
    <n v="173250"/>
    <n v="0.45"/>
    <x v="0"/>
  </r>
  <r>
    <s v="Ouest Gear"/>
    <n v="1128299"/>
    <x v="58"/>
    <x v="0"/>
    <s v="Ouest"/>
    <s v="Colorado"/>
    <s v="Denver"/>
    <x v="3"/>
    <n v="70"/>
    <n v="500"/>
    <n v="350000"/>
    <n v="140000"/>
    <n v="0.39999999999999997"/>
    <x v="0"/>
  </r>
  <r>
    <s v="Ouest Gear"/>
    <n v="1128299"/>
    <x v="59"/>
    <x v="1"/>
    <s v="Ouest"/>
    <s v="Colorado"/>
    <s v="Denver"/>
    <x v="4"/>
    <n v="75"/>
    <n v="500"/>
    <n v="375000"/>
    <n v="225000.00000000003"/>
    <n v="0.60000000000000009"/>
    <x v="0"/>
  </r>
  <r>
    <s v="Ouest Gear"/>
    <n v="1128299"/>
    <x v="60"/>
    <x v="2"/>
    <s v="Ouest"/>
    <s v="Colorado"/>
    <s v="Denver"/>
    <x v="5"/>
    <n v="80"/>
    <n v="400"/>
    <n v="320000"/>
    <n v="80000"/>
    <n v="0.25"/>
    <x v="0"/>
  </r>
  <r>
    <s v="Ouest Gear"/>
    <n v="1128299"/>
    <x v="61"/>
    <x v="3"/>
    <s v="Ouest"/>
    <s v="Colorado"/>
    <s v="Denver"/>
    <x v="0"/>
    <n v="65.000000000000014"/>
    <n v="600"/>
    <n v="390000.00000000006"/>
    <n v="156000.00000000003"/>
    <n v="0.4"/>
    <x v="0"/>
  </r>
  <r>
    <s v="Ouest Gear"/>
    <n v="1128299"/>
    <x v="62"/>
    <x v="4"/>
    <s v="Ouest"/>
    <s v="Colorado"/>
    <s v="Denver"/>
    <x v="1"/>
    <n v="70.000000000000014"/>
    <n v="600"/>
    <n v="420000.00000000006"/>
    <n v="105000.00000000001"/>
    <n v="0.25"/>
    <x v="0"/>
  </r>
  <r>
    <s v="Ouest Gear"/>
    <n v="1128299"/>
    <x v="63"/>
    <x v="5"/>
    <s v="Ouest"/>
    <s v="Colorado"/>
    <s v="Denver"/>
    <x v="2"/>
    <n v="65.000000000000014"/>
    <n v="450"/>
    <n v="292500.00000000006"/>
    <n v="117000.00000000003"/>
    <n v="0.4"/>
    <x v="0"/>
  </r>
  <r>
    <s v="Ouest Gear"/>
    <n v="1128299"/>
    <x v="64"/>
    <x v="6"/>
    <s v="Ouest"/>
    <s v="Colorado"/>
    <s v="Denver"/>
    <x v="3"/>
    <n v="65.000000000000014"/>
    <n v="400"/>
    <n v="260000.00000000006"/>
    <n v="91000.000000000015"/>
    <n v="0.35"/>
    <x v="0"/>
  </r>
  <r>
    <s v="Ouest Gear"/>
    <n v="1128299"/>
    <x v="65"/>
    <x v="0"/>
    <s v="Ouest"/>
    <s v="Colorado"/>
    <s v="Denver"/>
    <x v="4"/>
    <n v="75.000000000000014"/>
    <n v="400"/>
    <n v="300000.00000000006"/>
    <n v="165000.00000000009"/>
    <n v="0.55000000000000016"/>
    <x v="0"/>
  </r>
  <r>
    <s v="Ouest Gear"/>
    <n v="1128299"/>
    <x v="66"/>
    <x v="1"/>
    <s v="Ouest"/>
    <s v="Colorado"/>
    <s v="Denver"/>
    <x v="5"/>
    <n v="70"/>
    <n v="425"/>
    <n v="297500"/>
    <n v="59500"/>
    <n v="0.2"/>
    <x v="0"/>
  </r>
  <r>
    <s v="Ouest Gear"/>
    <n v="1128299"/>
    <x v="559"/>
    <x v="2"/>
    <s v="Ouest"/>
    <s v="Colorado"/>
    <s v="Denver"/>
    <x v="0"/>
    <n v="55.000000000000007"/>
    <n v="525"/>
    <n v="288750.00000000006"/>
    <n v="115500.00000000003"/>
    <n v="0.4"/>
    <x v="0"/>
  </r>
  <r>
    <s v="Ouest Gear"/>
    <n v="1128299"/>
    <x v="560"/>
    <x v="3"/>
    <s v="Ouest"/>
    <s v="Colorado"/>
    <s v="Denver"/>
    <x v="1"/>
    <n v="60.000000000000007"/>
    <n v="525"/>
    <n v="315000.00000000006"/>
    <n v="78750.000000000015"/>
    <n v="0.25"/>
    <x v="0"/>
  </r>
  <r>
    <s v="Ouest Gear"/>
    <n v="1128299"/>
    <x v="561"/>
    <x v="4"/>
    <s v="Ouest"/>
    <s v="Colorado"/>
    <s v="Denver"/>
    <x v="2"/>
    <n v="55.000000000000007"/>
    <n v="350"/>
    <n v="192500.00000000003"/>
    <n v="77000.000000000015"/>
    <n v="0.4"/>
    <x v="0"/>
  </r>
  <r>
    <s v="Ouest Gear"/>
    <n v="1128299"/>
    <x v="562"/>
    <x v="5"/>
    <s v="Ouest"/>
    <s v="Colorado"/>
    <s v="Denver"/>
    <x v="3"/>
    <n v="55.000000000000007"/>
    <n v="325"/>
    <n v="178750.00000000003"/>
    <n v="62562.500000000007"/>
    <n v="0.35"/>
    <x v="0"/>
  </r>
  <r>
    <s v="Ouest Gear"/>
    <n v="1128299"/>
    <x v="563"/>
    <x v="6"/>
    <s v="Ouest"/>
    <s v="Colorado"/>
    <s v="Denver"/>
    <x v="4"/>
    <n v="65"/>
    <n v="300"/>
    <n v="195000"/>
    <n v="107250.00000000003"/>
    <n v="0.55000000000000016"/>
    <x v="0"/>
  </r>
  <r>
    <s v="Ouest Gear"/>
    <n v="1128299"/>
    <x v="564"/>
    <x v="0"/>
    <s v="Ouest"/>
    <s v="Colorado"/>
    <s v="Denver"/>
    <x v="5"/>
    <n v="70"/>
    <n v="350"/>
    <n v="245000"/>
    <n v="49000"/>
    <n v="0.2"/>
    <x v="0"/>
  </r>
  <r>
    <s v="Ouest Gear"/>
    <n v="1128299"/>
    <x v="565"/>
    <x v="1"/>
    <s v="Ouest"/>
    <s v="Colorado"/>
    <s v="Denver"/>
    <x v="0"/>
    <n v="55.000000000000007"/>
    <n v="575"/>
    <n v="316250.00000000006"/>
    <n v="126500.00000000003"/>
    <n v="0.4"/>
    <x v="0"/>
  </r>
  <r>
    <s v="Ouest Gear"/>
    <n v="1128299"/>
    <x v="566"/>
    <x v="2"/>
    <s v="Ouest"/>
    <s v="Colorado"/>
    <s v="Denver"/>
    <x v="1"/>
    <n v="60.000000000000007"/>
    <n v="575"/>
    <n v="345000.00000000006"/>
    <n v="86250.000000000015"/>
    <n v="0.25"/>
    <x v="0"/>
  </r>
  <r>
    <s v="Ouest Gear"/>
    <n v="1128299"/>
    <x v="567"/>
    <x v="3"/>
    <s v="Ouest"/>
    <s v="Colorado"/>
    <s v="Denver"/>
    <x v="2"/>
    <n v="55.000000000000007"/>
    <n v="425"/>
    <n v="233750.00000000003"/>
    <n v="93500.000000000015"/>
    <n v="0.4"/>
    <x v="0"/>
  </r>
  <r>
    <s v="Ouest Gear"/>
    <n v="1128299"/>
    <x v="568"/>
    <x v="4"/>
    <s v="Ouest"/>
    <s v="Colorado"/>
    <s v="Denver"/>
    <x v="3"/>
    <n v="65.000000000000014"/>
    <n v="400"/>
    <n v="260000.00000000006"/>
    <n v="91000.000000000015"/>
    <n v="0.35"/>
    <x v="0"/>
  </r>
  <r>
    <s v="Ouest Gear"/>
    <n v="1128299"/>
    <x v="569"/>
    <x v="5"/>
    <s v="Ouest"/>
    <s v="Colorado"/>
    <s v="Denver"/>
    <x v="4"/>
    <n v="75.000000000000014"/>
    <n v="375"/>
    <n v="281250.00000000006"/>
    <n v="154687.50000000009"/>
    <n v="0.55000000000000016"/>
    <x v="0"/>
  </r>
  <r>
    <s v="Ouest Gear"/>
    <n v="1128299"/>
    <x v="570"/>
    <x v="6"/>
    <s v="Ouest"/>
    <s v="Colorado"/>
    <s v="Denver"/>
    <x v="5"/>
    <n v="80.000000000000014"/>
    <n v="500"/>
    <n v="400000.00000000006"/>
    <n v="80000.000000000015"/>
    <n v="0.2"/>
    <x v="0"/>
  </r>
  <r>
    <s v="Ouest Gear"/>
    <n v="1128299"/>
    <x v="571"/>
    <x v="0"/>
    <s v="Ouest"/>
    <s v="Colorado"/>
    <s v="Denver"/>
    <x v="0"/>
    <n v="65.000000000000014"/>
    <n v="700"/>
    <n v="455000.00000000012"/>
    <n v="182000.00000000006"/>
    <n v="0.4"/>
    <x v="0"/>
  </r>
  <r>
    <s v="Ouest Gear"/>
    <n v="1128299"/>
    <x v="572"/>
    <x v="1"/>
    <s v="Ouest"/>
    <s v="Colorado"/>
    <s v="Denver"/>
    <x v="1"/>
    <n v="70.000000000000014"/>
    <n v="700"/>
    <n v="490000.00000000012"/>
    <n v="122500.00000000003"/>
    <n v="0.25"/>
    <x v="0"/>
  </r>
  <r>
    <s v="Ouest Gear"/>
    <n v="1128299"/>
    <x v="573"/>
    <x v="2"/>
    <s v="Ouest"/>
    <s v="Colorado"/>
    <s v="Denver"/>
    <x v="2"/>
    <n v="65.000000000000014"/>
    <n v="500"/>
    <n v="325000.00000000006"/>
    <n v="130000.00000000003"/>
    <n v="0.4"/>
    <x v="0"/>
  </r>
  <r>
    <s v="Ouest Gear"/>
    <n v="1128299"/>
    <x v="574"/>
    <x v="3"/>
    <s v="Ouest"/>
    <s v="Colorado"/>
    <s v="Denver"/>
    <x v="3"/>
    <n v="65.000000000000014"/>
    <n v="500"/>
    <n v="325000.00000000006"/>
    <n v="113750.00000000001"/>
    <n v="0.35"/>
    <x v="0"/>
  </r>
  <r>
    <s v="Ouest Gear"/>
    <n v="1128299"/>
    <x v="575"/>
    <x v="4"/>
    <s v="Ouest"/>
    <s v="Colorado"/>
    <s v="Denver"/>
    <x v="4"/>
    <n v="75.000000000000014"/>
    <n v="425"/>
    <n v="318750.00000000006"/>
    <n v="175312.50000000009"/>
    <n v="0.55000000000000016"/>
    <x v="0"/>
  </r>
  <r>
    <s v="Ouest Gear"/>
    <n v="1128299"/>
    <x v="576"/>
    <x v="5"/>
    <s v="Ouest"/>
    <s v="Colorado"/>
    <s v="Denver"/>
    <x v="5"/>
    <n v="80.000000000000014"/>
    <n v="525"/>
    <n v="420000.00000000006"/>
    <n v="84000.000000000015"/>
    <n v="0.2"/>
    <x v="0"/>
  </r>
  <r>
    <s v="Ouest Gear"/>
    <n v="1128299"/>
    <x v="577"/>
    <x v="6"/>
    <s v="Ouest"/>
    <s v="Colorado"/>
    <s v="Denver"/>
    <x v="0"/>
    <n v="40"/>
    <n v="450"/>
    <n v="180000"/>
    <n v="54000"/>
    <n v="0.3"/>
    <x v="0"/>
  </r>
  <r>
    <s v="Ouest Gear"/>
    <n v="1128299"/>
    <x v="578"/>
    <x v="0"/>
    <s v="Ouest"/>
    <s v="Colorado"/>
    <s v="Denver"/>
    <x v="1"/>
    <n v="50"/>
    <n v="450"/>
    <n v="225000"/>
    <n v="56250"/>
    <n v="0.25"/>
    <x v="0"/>
  </r>
  <r>
    <s v="Ouest Gear"/>
    <n v="1128299"/>
    <x v="579"/>
    <x v="1"/>
    <s v="Ouest"/>
    <s v="Colorado"/>
    <s v="Denver"/>
    <x v="2"/>
    <n v="50"/>
    <n v="450"/>
    <n v="225000"/>
    <n v="56250"/>
    <n v="0.25"/>
    <x v="0"/>
  </r>
  <r>
    <s v="Ouest Gear"/>
    <n v="1128299"/>
    <x v="580"/>
    <x v="2"/>
    <s v="Ouest"/>
    <s v="Colorado"/>
    <s v="Denver"/>
    <x v="3"/>
    <n v="50"/>
    <n v="300"/>
    <n v="150000"/>
    <n v="45000"/>
    <n v="0.3"/>
    <x v="0"/>
  </r>
  <r>
    <s v="Ouest Gear"/>
    <n v="1128299"/>
    <x v="581"/>
    <x v="3"/>
    <s v="Ouest"/>
    <s v="Washington"/>
    <s v="Seattle"/>
    <x v="4"/>
    <n v="55.000000000000007"/>
    <n v="250"/>
    <n v="137500.00000000003"/>
    <n v="34375.000000000007"/>
    <n v="0.25"/>
    <x v="0"/>
  </r>
  <r>
    <s v="Ouest Gear"/>
    <n v="1128299"/>
    <x v="582"/>
    <x v="4"/>
    <s v="Ouest"/>
    <s v="Washington"/>
    <s v="Seattle"/>
    <x v="5"/>
    <n v="50"/>
    <n v="500"/>
    <n v="250000"/>
    <n v="50000"/>
    <n v="0.2"/>
    <x v="0"/>
  </r>
  <r>
    <s v="Ouest Gear"/>
    <n v="1128299"/>
    <x v="583"/>
    <x v="5"/>
    <s v="Ouest"/>
    <s v="Washington"/>
    <s v="Seattle"/>
    <x v="0"/>
    <n v="40"/>
    <n v="550"/>
    <n v="220000"/>
    <n v="66000"/>
    <n v="0.3"/>
    <x v="0"/>
  </r>
  <r>
    <s v="Ouest Gear"/>
    <n v="1128299"/>
    <x v="584"/>
    <x v="6"/>
    <s v="Ouest"/>
    <s v="Washington"/>
    <s v="Seattle"/>
    <x v="1"/>
    <n v="50"/>
    <n v="450"/>
    <n v="225000"/>
    <n v="56250"/>
    <n v="0.25"/>
    <x v="0"/>
  </r>
  <r>
    <s v="Ouest Gear"/>
    <n v="1128299"/>
    <x v="585"/>
    <x v="0"/>
    <s v="Ouest"/>
    <s v="Washington"/>
    <s v="Seattle"/>
    <x v="2"/>
    <n v="50"/>
    <n v="450"/>
    <n v="225000"/>
    <n v="56250"/>
    <n v="0.25"/>
    <x v="0"/>
  </r>
  <r>
    <s v="Ouest Gear"/>
    <n v="1128299"/>
    <x v="586"/>
    <x v="1"/>
    <s v="Ouest"/>
    <s v="Washington"/>
    <s v="Seattle"/>
    <x v="3"/>
    <n v="50"/>
    <n v="300"/>
    <n v="150000"/>
    <n v="45000"/>
    <n v="0.3"/>
    <x v="0"/>
  </r>
  <r>
    <s v="Ouest Gear"/>
    <n v="1128299"/>
    <x v="587"/>
    <x v="2"/>
    <s v="Ouest"/>
    <s v="Washington"/>
    <s v="Seattle"/>
    <x v="4"/>
    <n v="55.000000000000007"/>
    <n v="225"/>
    <n v="123750.00000000001"/>
    <n v="30937.500000000004"/>
    <n v="0.25"/>
    <x v="0"/>
  </r>
  <r>
    <s v="Ouest Gear"/>
    <n v="1128299"/>
    <x v="588"/>
    <x v="3"/>
    <s v="Ouest"/>
    <s v="Washington"/>
    <s v="Seattle"/>
    <x v="5"/>
    <n v="50"/>
    <n v="425"/>
    <n v="212500"/>
    <n v="42500"/>
    <n v="0.2"/>
    <x v="0"/>
  </r>
  <r>
    <s v="Ouest Gear"/>
    <n v="1128299"/>
    <x v="589"/>
    <x v="4"/>
    <s v="Ouest"/>
    <s v="Washington"/>
    <s v="Seattle"/>
    <x v="0"/>
    <n v="50"/>
    <n v="575"/>
    <n v="287500"/>
    <n v="86250"/>
    <n v="0.3"/>
    <x v="0"/>
  </r>
  <r>
    <s v="Ouest Gear"/>
    <n v="1128299"/>
    <x v="590"/>
    <x v="5"/>
    <s v="Ouest"/>
    <s v="Washington"/>
    <s v="Seattle"/>
    <x v="1"/>
    <n v="60"/>
    <n v="425"/>
    <n v="255000"/>
    <n v="63750"/>
    <n v="0.25"/>
    <x v="0"/>
  </r>
  <r>
    <s v="Ouest Gear"/>
    <n v="1128299"/>
    <x v="591"/>
    <x v="6"/>
    <s v="Ouest"/>
    <s v="Washington"/>
    <s v="Seattle"/>
    <x v="2"/>
    <n v="64.999999999999986"/>
    <n v="425"/>
    <n v="276249.99999999994"/>
    <n v="69062.499999999985"/>
    <n v="0.25"/>
    <x v="0"/>
  </r>
  <r>
    <s v="Ouest Gear"/>
    <n v="1128299"/>
    <x v="592"/>
    <x v="0"/>
    <s v="Ouest"/>
    <s v="Washington"/>
    <s v="Seattle"/>
    <x v="3"/>
    <n v="64.999999999999986"/>
    <n v="325"/>
    <n v="211249.99999999994"/>
    <n v="63374.999999999978"/>
    <n v="0.3"/>
    <x v="0"/>
  </r>
  <r>
    <s v="Ouest Gear"/>
    <n v="1128299"/>
    <x v="593"/>
    <x v="1"/>
    <s v="Ouest"/>
    <s v="Washington"/>
    <s v="Seattle"/>
    <x v="4"/>
    <n v="70"/>
    <n v="175"/>
    <n v="122500"/>
    <n v="30625"/>
    <n v="0.25"/>
    <x v="0"/>
  </r>
  <r>
    <s v="Ouest Gear"/>
    <n v="1128299"/>
    <x v="594"/>
    <x v="2"/>
    <s v="Ouest"/>
    <s v="Washington"/>
    <s v="Seattle"/>
    <x v="5"/>
    <n v="64.999999999999986"/>
    <n v="375"/>
    <n v="243749.99999999994"/>
    <n v="48749.999999999993"/>
    <n v="0.2"/>
    <x v="0"/>
  </r>
  <r>
    <s v="Ouest Gear"/>
    <n v="1128299"/>
    <x v="595"/>
    <x v="3"/>
    <s v="Ouest"/>
    <s v="Washington"/>
    <s v="Seattle"/>
    <x v="0"/>
    <n v="70"/>
    <n v="550"/>
    <n v="385000"/>
    <n v="115500"/>
    <n v="0.3"/>
    <x v="0"/>
  </r>
  <r>
    <s v="Ouest Gear"/>
    <n v="1128299"/>
    <x v="596"/>
    <x v="4"/>
    <s v="Ouest"/>
    <s v="Washington"/>
    <s v="Seattle"/>
    <x v="1"/>
    <n v="75"/>
    <n v="350"/>
    <n v="262500"/>
    <n v="65625"/>
    <n v="0.25"/>
    <x v="0"/>
  </r>
  <r>
    <s v="Ouest Gear"/>
    <n v="1128299"/>
    <x v="597"/>
    <x v="5"/>
    <s v="Ouest"/>
    <s v="Washington"/>
    <s v="Seattle"/>
    <x v="2"/>
    <n v="75"/>
    <n v="400"/>
    <n v="300000"/>
    <n v="75000"/>
    <n v="0.25"/>
    <x v="0"/>
  </r>
  <r>
    <s v="Ouest Gear"/>
    <n v="1128299"/>
    <x v="598"/>
    <x v="6"/>
    <s v="Ouest"/>
    <s v="Washington"/>
    <s v="Seattle"/>
    <x v="3"/>
    <n v="60"/>
    <n v="300"/>
    <n v="180000"/>
    <n v="54000"/>
    <n v="0.3"/>
    <x v="0"/>
  </r>
  <r>
    <s v="Ouest Gear"/>
    <n v="1128299"/>
    <x v="599"/>
    <x v="0"/>
    <s v="Ouest"/>
    <s v="Washington"/>
    <s v="Seattle"/>
    <x v="4"/>
    <n v="65"/>
    <n v="200"/>
    <n v="130000"/>
    <n v="32500"/>
    <n v="0.25"/>
    <x v="0"/>
  </r>
  <r>
    <s v="Ouest Gear"/>
    <n v="1128299"/>
    <x v="600"/>
    <x v="1"/>
    <s v="Ouest"/>
    <s v="Washington"/>
    <s v="Seattle"/>
    <x v="5"/>
    <n v="80"/>
    <n v="350"/>
    <n v="280000"/>
    <n v="56000"/>
    <n v="0.2"/>
    <x v="0"/>
  </r>
  <r>
    <s v="Ouest Gear"/>
    <n v="1128299"/>
    <x v="601"/>
    <x v="2"/>
    <s v="Ouest"/>
    <s v="Washington"/>
    <s v="Seattle"/>
    <x v="0"/>
    <n v="60"/>
    <n v="550"/>
    <n v="330000"/>
    <n v="99000"/>
    <n v="0.3"/>
    <x v="0"/>
  </r>
  <r>
    <s v="Ouest Gear"/>
    <n v="1128299"/>
    <x v="602"/>
    <x v="3"/>
    <s v="Ouest"/>
    <s v="Washington"/>
    <s v="Seattle"/>
    <x v="1"/>
    <n v="65"/>
    <n v="400"/>
    <n v="260000"/>
    <n v="65000"/>
    <n v="0.25"/>
    <x v="0"/>
  </r>
  <r>
    <s v="Ouest Gear"/>
    <n v="1128299"/>
    <x v="603"/>
    <x v="4"/>
    <s v="Ouest"/>
    <s v="Washington"/>
    <s v="Seattle"/>
    <x v="2"/>
    <n v="65"/>
    <n v="400"/>
    <n v="260000"/>
    <n v="65000"/>
    <n v="0.25"/>
    <x v="0"/>
  </r>
  <r>
    <s v="Ouest Gear"/>
    <n v="1128299"/>
    <x v="604"/>
    <x v="5"/>
    <s v="Ouest"/>
    <s v="Washington"/>
    <s v="Seattle"/>
    <x v="3"/>
    <n v="60"/>
    <n v="300"/>
    <n v="180000"/>
    <n v="54000"/>
    <n v="0.3"/>
    <x v="0"/>
  </r>
  <r>
    <s v="Ouest Gear"/>
    <n v="1128299"/>
    <x v="605"/>
    <x v="6"/>
    <s v="Ouest"/>
    <s v="Washington"/>
    <s v="Seattle"/>
    <x v="4"/>
    <n v="65"/>
    <n v="200"/>
    <n v="130000"/>
    <n v="32500"/>
    <n v="0.25"/>
    <x v="0"/>
  </r>
  <r>
    <s v="Ouest Gear"/>
    <n v="1128299"/>
    <x v="606"/>
    <x v="0"/>
    <s v="Ouest"/>
    <s v="Washington"/>
    <s v="Seattle"/>
    <x v="5"/>
    <n v="80"/>
    <n v="500"/>
    <n v="400000"/>
    <n v="80000"/>
    <n v="0.2"/>
    <x v="0"/>
  </r>
  <r>
    <s v="Ouest Gear"/>
    <n v="1128299"/>
    <x v="607"/>
    <x v="1"/>
    <s v="Ouest"/>
    <s v="Washington"/>
    <s v="Seattle"/>
    <x v="0"/>
    <n v="75"/>
    <n v="750"/>
    <n v="562500"/>
    <n v="168750"/>
    <n v="0.3"/>
    <x v="0"/>
  </r>
  <r>
    <s v="Ouest Gear"/>
    <n v="1128299"/>
    <x v="608"/>
    <x v="2"/>
    <s v="Ouest"/>
    <s v="Washington"/>
    <s v="Seattle"/>
    <x v="1"/>
    <n v="80"/>
    <n v="625"/>
    <n v="500000"/>
    <n v="125000"/>
    <n v="0.25"/>
    <x v="0"/>
  </r>
  <r>
    <s v="Ouest Gear"/>
    <n v="1128299"/>
    <x v="609"/>
    <x v="3"/>
    <s v="Ouest"/>
    <s v="Washington"/>
    <s v="Seattle"/>
    <x v="2"/>
    <n v="80"/>
    <n v="625"/>
    <n v="500000"/>
    <n v="125000"/>
    <n v="0.25"/>
    <x v="0"/>
  </r>
  <r>
    <s v="Ouest Gear"/>
    <n v="1128299"/>
    <x v="610"/>
    <x v="4"/>
    <s v="Ouest"/>
    <s v="Washington"/>
    <s v="Seattle"/>
    <x v="3"/>
    <n v="80"/>
    <n v="500"/>
    <n v="400000"/>
    <n v="120000"/>
    <n v="0.3"/>
    <x v="0"/>
  </r>
  <r>
    <s v="Ouest Gear"/>
    <n v="1128299"/>
    <x v="611"/>
    <x v="5"/>
    <s v="Ouest"/>
    <s v="Washington"/>
    <s v="Seattle"/>
    <x v="4"/>
    <n v="85.000000000000014"/>
    <n v="375"/>
    <n v="318750.00000000006"/>
    <n v="79687.500000000015"/>
    <n v="0.25"/>
    <x v="0"/>
  </r>
  <r>
    <s v="Ouest Gear"/>
    <n v="1128299"/>
    <x v="612"/>
    <x v="6"/>
    <s v="Ouest"/>
    <s v="Washington"/>
    <s v="Seattle"/>
    <x v="5"/>
    <n v="100"/>
    <n v="675"/>
    <n v="675000"/>
    <n v="135000"/>
    <n v="0.2"/>
    <x v="0"/>
  </r>
  <r>
    <s v="Ouest Gear"/>
    <n v="1128299"/>
    <x v="613"/>
    <x v="0"/>
    <s v="Ouest"/>
    <s v="Washington"/>
    <s v="Seattle"/>
    <x v="0"/>
    <n v="80"/>
    <n v="825"/>
    <n v="660000"/>
    <n v="198000"/>
    <n v="0.3"/>
    <x v="0"/>
  </r>
  <r>
    <s v="Ouest Gear"/>
    <n v="1128299"/>
    <x v="614"/>
    <x v="1"/>
    <s v="Ouest"/>
    <s v="Washington"/>
    <s v="Seattle"/>
    <x v="1"/>
    <n v="85.000000000000014"/>
    <n v="675"/>
    <n v="573750.00000000012"/>
    <n v="143437.50000000003"/>
    <n v="0.25"/>
    <x v="0"/>
  </r>
  <r>
    <s v="Ouest Gear"/>
    <n v="1128299"/>
    <x v="615"/>
    <x v="2"/>
    <s v="Ouest"/>
    <s v="Washington"/>
    <s v="Seattle"/>
    <x v="2"/>
    <n v="85.000000000000014"/>
    <n v="625"/>
    <n v="531250.00000000012"/>
    <n v="132812.50000000003"/>
    <n v="0.25"/>
    <x v="0"/>
  </r>
  <r>
    <s v="Ouest Gear"/>
    <n v="1128299"/>
    <x v="616"/>
    <x v="3"/>
    <s v="Ouest"/>
    <s v="Washington"/>
    <s v="Seattle"/>
    <x v="3"/>
    <n v="80"/>
    <n v="525"/>
    <n v="420000"/>
    <n v="126000"/>
    <n v="0.3"/>
    <x v="0"/>
  </r>
  <r>
    <s v="Ouest Gear"/>
    <n v="1128299"/>
    <x v="617"/>
    <x v="4"/>
    <s v="Ouest"/>
    <s v="Washington"/>
    <s v="Seattle"/>
    <x v="4"/>
    <n v="85.000000000000014"/>
    <n v="575"/>
    <n v="488750.00000000006"/>
    <n v="122187.50000000001"/>
    <n v="0.25"/>
    <x v="0"/>
  </r>
  <r>
    <s v="Ouest Gear"/>
    <n v="1128299"/>
    <x v="618"/>
    <x v="5"/>
    <s v="Ouest"/>
    <s v="Washington"/>
    <s v="Seattle"/>
    <x v="5"/>
    <n v="100"/>
    <n v="575"/>
    <n v="575000"/>
    <n v="115000"/>
    <n v="0.2"/>
    <x v="0"/>
  </r>
  <r>
    <s v="Ouest Gear"/>
    <n v="1128299"/>
    <x v="619"/>
    <x v="6"/>
    <s v="Ouest"/>
    <s v="Washington"/>
    <s v="Seattle"/>
    <x v="0"/>
    <n v="85.000000000000014"/>
    <n v="775"/>
    <n v="658750.00000000012"/>
    <n v="197625.00000000003"/>
    <n v="0.3"/>
    <x v="0"/>
  </r>
  <r>
    <s v="Ouest Gear"/>
    <n v="1128299"/>
    <x v="620"/>
    <x v="0"/>
    <s v="Ouest"/>
    <s v="Washington"/>
    <s v="Seattle"/>
    <x v="1"/>
    <n v="80.000000000000014"/>
    <n v="750"/>
    <n v="600000.00000000012"/>
    <n v="150000.00000000003"/>
    <n v="0.25"/>
    <x v="0"/>
  </r>
  <r>
    <s v="Ouest Gear"/>
    <n v="1128299"/>
    <x v="621"/>
    <x v="1"/>
    <s v="Ouest"/>
    <s v="Washington"/>
    <s v="Seattle"/>
    <x v="2"/>
    <n v="75.000000000000014"/>
    <n v="625"/>
    <n v="468750.00000000012"/>
    <n v="117187.50000000003"/>
    <n v="0.25"/>
    <x v="0"/>
  </r>
  <r>
    <s v="Ouest Gear"/>
    <n v="1128299"/>
    <x v="622"/>
    <x v="2"/>
    <s v="Ouest"/>
    <s v="Washington"/>
    <s v="Seattle"/>
    <x v="3"/>
    <n v="75.000000000000014"/>
    <n v="575"/>
    <n v="431250.00000000006"/>
    <n v="129375.00000000001"/>
    <n v="0.3"/>
    <x v="0"/>
  </r>
  <r>
    <s v="Ouest Gear"/>
    <n v="1128299"/>
    <x v="623"/>
    <x v="3"/>
    <s v="Ouest"/>
    <s v="Washington"/>
    <s v="Seattle"/>
    <x v="4"/>
    <n v="75"/>
    <n v="575"/>
    <n v="431250"/>
    <n v="107812.5"/>
    <n v="0.25"/>
    <x v="0"/>
  </r>
  <r>
    <s v="Ouest Gear"/>
    <n v="1128299"/>
    <x v="624"/>
    <x v="4"/>
    <s v="Ouest"/>
    <s v="Washington"/>
    <s v="Seattle"/>
    <x v="5"/>
    <n v="80"/>
    <n v="400"/>
    <n v="320000"/>
    <n v="64000"/>
    <n v="0.2"/>
    <x v="0"/>
  </r>
  <r>
    <s v="Ouest Gear"/>
    <n v="1128299"/>
    <x v="625"/>
    <x v="5"/>
    <s v="Ouest"/>
    <s v="Washington"/>
    <s v="Seattle"/>
    <x v="0"/>
    <n v="70.000000000000014"/>
    <n v="600"/>
    <n v="420000.00000000006"/>
    <n v="126000.00000000001"/>
    <n v="0.3"/>
    <x v="0"/>
  </r>
  <r>
    <s v="Ouest Gear"/>
    <n v="1128299"/>
    <x v="626"/>
    <x v="6"/>
    <s v="Ouest"/>
    <s v="Washington"/>
    <s v="Seattle"/>
    <x v="1"/>
    <n v="75.000000000000028"/>
    <n v="600"/>
    <n v="450000.00000000017"/>
    <n v="112500.00000000004"/>
    <n v="0.25"/>
    <x v="0"/>
  </r>
  <r>
    <s v="Ouest Gear"/>
    <n v="1128299"/>
    <x v="627"/>
    <x v="0"/>
    <s v="Ouest"/>
    <s v="Washington"/>
    <s v="Seattle"/>
    <x v="2"/>
    <n v="70.000000000000014"/>
    <n v="450"/>
    <n v="315000.00000000006"/>
    <n v="78750.000000000015"/>
    <n v="0.25"/>
    <x v="0"/>
  </r>
  <r>
    <s v="Ouest Gear"/>
    <n v="1128299"/>
    <x v="628"/>
    <x v="1"/>
    <s v="Ouest"/>
    <s v="Washington"/>
    <s v="Seattle"/>
    <x v="3"/>
    <n v="70.000000000000014"/>
    <n v="400"/>
    <n v="280000.00000000006"/>
    <n v="84000.000000000015"/>
    <n v="0.3"/>
    <x v="0"/>
  </r>
  <r>
    <s v="Ouest Gear"/>
    <n v="1128299"/>
    <x v="629"/>
    <x v="2"/>
    <s v="Ouest"/>
    <s v="Washington"/>
    <s v="Seattle"/>
    <x v="4"/>
    <n v="80.000000000000014"/>
    <n v="425"/>
    <n v="340000.00000000006"/>
    <n v="85000.000000000015"/>
    <n v="0.25"/>
    <x v="0"/>
  </r>
  <r>
    <s v="Ouest Gear"/>
    <n v="1128299"/>
    <x v="67"/>
    <x v="3"/>
    <s v="Ouest"/>
    <s v="Washington"/>
    <s v="Seattle"/>
    <x v="5"/>
    <n v="65"/>
    <n v="450"/>
    <n v="292500"/>
    <n v="58500"/>
    <n v="0.2"/>
    <x v="0"/>
  </r>
  <r>
    <s v="Ouest Gear"/>
    <n v="1128299"/>
    <x v="68"/>
    <x v="4"/>
    <s v="Ouest"/>
    <s v="Washington"/>
    <s v="Seattle"/>
    <x v="0"/>
    <n v="60.000000000000007"/>
    <n v="550"/>
    <n v="330000.00000000006"/>
    <n v="99000.000000000015"/>
    <n v="0.3"/>
    <x v="0"/>
  </r>
  <r>
    <s v="Ouest Gear"/>
    <n v="1128299"/>
    <x v="69"/>
    <x v="5"/>
    <s v="Ouest"/>
    <s v="Washington"/>
    <s v="Seattle"/>
    <x v="1"/>
    <n v="65.000000000000014"/>
    <n v="550"/>
    <n v="357500.00000000006"/>
    <n v="89375.000000000015"/>
    <n v="0.25"/>
    <x v="0"/>
  </r>
  <r>
    <s v="Ouest Gear"/>
    <n v="1128299"/>
    <x v="70"/>
    <x v="6"/>
    <s v="Ouest"/>
    <s v="Washington"/>
    <s v="Seattle"/>
    <x v="2"/>
    <n v="60.000000000000007"/>
    <n v="375"/>
    <n v="225000.00000000003"/>
    <n v="56250.000000000007"/>
    <n v="0.25"/>
    <x v="0"/>
  </r>
  <r>
    <s v="Ouest Gear"/>
    <n v="1128299"/>
    <x v="71"/>
    <x v="0"/>
    <s v="Ouest"/>
    <s v="Washington"/>
    <s v="Seattle"/>
    <x v="3"/>
    <n v="60.000000000000007"/>
    <n v="350"/>
    <n v="210000.00000000003"/>
    <n v="63000.000000000007"/>
    <n v="0.3"/>
    <x v="0"/>
  </r>
  <r>
    <s v="Ouest Gear"/>
    <n v="1128299"/>
    <x v="72"/>
    <x v="1"/>
    <s v="Ouest"/>
    <s v="Washington"/>
    <s v="Seattle"/>
    <x v="4"/>
    <n v="70"/>
    <n v="325"/>
    <n v="227500"/>
    <n v="56875"/>
    <n v="0.25"/>
    <x v="0"/>
  </r>
  <r>
    <s v="Ouest Gear"/>
    <n v="1128299"/>
    <x v="73"/>
    <x v="2"/>
    <s v="Ouest"/>
    <s v="Washington"/>
    <s v="Seattle"/>
    <x v="5"/>
    <n v="75.000000000000014"/>
    <n v="375"/>
    <n v="281250.00000000006"/>
    <n v="56250.000000000015"/>
    <n v="0.2"/>
    <x v="0"/>
  </r>
  <r>
    <s v="Ouest Gear"/>
    <n v="1128299"/>
    <x v="74"/>
    <x v="3"/>
    <s v="Ouest"/>
    <s v="Washington"/>
    <s v="Seattle"/>
    <x v="0"/>
    <n v="60.000000000000007"/>
    <n v="600"/>
    <n v="360000.00000000006"/>
    <n v="108000.00000000001"/>
    <n v="0.3"/>
    <x v="0"/>
  </r>
  <r>
    <s v="Ouest Gear"/>
    <n v="1128299"/>
    <x v="75"/>
    <x v="4"/>
    <s v="Ouest"/>
    <s v="Washington"/>
    <s v="Seattle"/>
    <x v="1"/>
    <n v="65.000000000000014"/>
    <n v="625"/>
    <n v="406250.00000000012"/>
    <n v="101562.50000000003"/>
    <n v="0.25"/>
    <x v="0"/>
  </r>
  <r>
    <s v="Ouest Gear"/>
    <n v="1128299"/>
    <x v="76"/>
    <x v="5"/>
    <s v="Ouest"/>
    <s v="Washington"/>
    <s v="Seattle"/>
    <x v="2"/>
    <n v="60.000000000000007"/>
    <n v="475"/>
    <n v="285000.00000000006"/>
    <n v="71250.000000000015"/>
    <n v="0.25"/>
    <x v="0"/>
  </r>
  <r>
    <s v="Ouest Gear"/>
    <n v="1128299"/>
    <x v="77"/>
    <x v="6"/>
    <s v="Ouest"/>
    <s v="Washington"/>
    <s v="Seattle"/>
    <x v="3"/>
    <n v="70.000000000000014"/>
    <n v="450"/>
    <n v="315000.00000000006"/>
    <n v="94500.000000000015"/>
    <n v="0.3"/>
    <x v="0"/>
  </r>
  <r>
    <s v="Ouest Gear"/>
    <n v="1128299"/>
    <x v="78"/>
    <x v="0"/>
    <s v="Ouest"/>
    <s v="Washington"/>
    <s v="Seattle"/>
    <x v="4"/>
    <n v="90.000000000000014"/>
    <n v="425"/>
    <n v="382500.00000000006"/>
    <n v="95625.000000000015"/>
    <n v="0.25"/>
    <x v="0"/>
  </r>
  <r>
    <s v="Ouest Gear"/>
    <n v="1128299"/>
    <x v="79"/>
    <x v="1"/>
    <s v="Ouest"/>
    <s v="Washington"/>
    <s v="Seattle"/>
    <x v="5"/>
    <n v="95.000000000000014"/>
    <n v="550"/>
    <n v="522500.00000000006"/>
    <n v="104500.00000000001"/>
    <n v="0.2"/>
    <x v="0"/>
  </r>
  <r>
    <s v="Ouest Gear"/>
    <n v="1128299"/>
    <x v="80"/>
    <x v="2"/>
    <s v="Ouest"/>
    <s v="Washington"/>
    <s v="Seattle"/>
    <x v="0"/>
    <n v="80.000000000000014"/>
    <n v="750"/>
    <n v="600000.00000000012"/>
    <n v="180000.00000000003"/>
    <n v="0.3"/>
    <x v="0"/>
  </r>
  <r>
    <s v="Ouest Gear"/>
    <n v="1128299"/>
    <x v="81"/>
    <x v="3"/>
    <s v="Ouest"/>
    <s v="Washington"/>
    <s v="Seattle"/>
    <x v="1"/>
    <n v="85.000000000000014"/>
    <n v="750"/>
    <n v="637500.00000000012"/>
    <n v="159375.00000000003"/>
    <n v="0.25"/>
    <x v="0"/>
  </r>
  <r>
    <s v="Ouest Gear"/>
    <n v="1128299"/>
    <x v="82"/>
    <x v="4"/>
    <s v="Ouest"/>
    <s v="Washington"/>
    <s v="Seattle"/>
    <x v="2"/>
    <n v="80.000000000000014"/>
    <n v="550"/>
    <n v="440000.00000000006"/>
    <n v="110000.00000000001"/>
    <n v="0.25"/>
    <x v="0"/>
  </r>
  <r>
    <s v="Ouest Gear"/>
    <n v="1128299"/>
    <x v="83"/>
    <x v="5"/>
    <s v="Ouest"/>
    <s v="Washington"/>
    <s v="Seattle"/>
    <x v="3"/>
    <n v="80.000000000000014"/>
    <n v="550"/>
    <n v="440000.00000000006"/>
    <n v="132000"/>
    <n v="0.3"/>
    <x v="0"/>
  </r>
  <r>
    <s v="Ouest Gear"/>
    <n v="1128299"/>
    <x v="84"/>
    <x v="6"/>
    <s v="Ouest"/>
    <s v="Washington"/>
    <s v="Seattle"/>
    <x v="4"/>
    <n v="90.000000000000014"/>
    <n v="475"/>
    <n v="427500.00000000006"/>
    <n v="106875.00000000001"/>
    <n v="0.25"/>
    <x v="0"/>
  </r>
  <r>
    <s v="Ouest Gear"/>
    <n v="1128299"/>
    <x v="85"/>
    <x v="0"/>
    <s v="Ouest"/>
    <s v="Washington"/>
    <s v="Seattle"/>
    <x v="5"/>
    <n v="95.000000000000014"/>
    <n v="575"/>
    <n v="546250.00000000012"/>
    <n v="109250.00000000003"/>
    <n v="0.2"/>
    <x v="0"/>
  </r>
  <r>
    <s v="Foot Locker"/>
    <n v="1185732"/>
    <x v="86"/>
    <x v="1"/>
    <s v="Ouest"/>
    <s v="Washington"/>
    <s v="Seattle"/>
    <x v="0"/>
    <n v="45"/>
    <n v="1050"/>
    <n v="472500"/>
    <n v="212625"/>
    <n v="0.45"/>
    <x v="0"/>
  </r>
  <r>
    <s v="Foot Locker"/>
    <n v="1185732"/>
    <x v="87"/>
    <x v="2"/>
    <s v="Ouest"/>
    <s v="Washington"/>
    <s v="Seattle"/>
    <x v="1"/>
    <n v="45"/>
    <n v="850"/>
    <n v="382500"/>
    <n v="133875"/>
    <n v="0.35"/>
    <x v="0"/>
  </r>
  <r>
    <s v="Foot Locker"/>
    <n v="1185732"/>
    <x v="88"/>
    <x v="3"/>
    <s v="Ouest"/>
    <s v="Washington"/>
    <s v="Seattle"/>
    <x v="2"/>
    <n v="35"/>
    <n v="850"/>
    <n v="297500"/>
    <n v="74375"/>
    <n v="0.25"/>
    <x v="0"/>
  </r>
  <r>
    <s v="Foot Locker"/>
    <n v="1185732"/>
    <x v="89"/>
    <x v="4"/>
    <s v="Ouest"/>
    <s v="Washington"/>
    <s v="Seattle"/>
    <x v="3"/>
    <n v="40"/>
    <n v="700"/>
    <n v="280000"/>
    <n v="84000"/>
    <n v="0.3"/>
    <x v="0"/>
  </r>
  <r>
    <s v="Foot Locker"/>
    <n v="1185732"/>
    <x v="90"/>
    <x v="5"/>
    <s v="Sud-est"/>
    <s v="Florida"/>
    <s v="Miami"/>
    <x v="4"/>
    <n v="55.000000000000007"/>
    <n v="750"/>
    <n v="412500.00000000006"/>
    <n v="144375"/>
    <n v="0.35"/>
    <x v="0"/>
  </r>
  <r>
    <s v="Foot Locker"/>
    <n v="1185732"/>
    <x v="91"/>
    <x v="6"/>
    <s v="Sud-est"/>
    <s v="Florida"/>
    <s v="Miami"/>
    <x v="5"/>
    <n v="45"/>
    <n v="850"/>
    <n v="382500"/>
    <n v="191250"/>
    <n v="0.5"/>
    <x v="0"/>
  </r>
  <r>
    <s v="Foot Locker"/>
    <n v="1185732"/>
    <x v="92"/>
    <x v="0"/>
    <s v="Sud-est"/>
    <s v="Florida"/>
    <s v="Miami"/>
    <x v="0"/>
    <n v="45"/>
    <n v="1100"/>
    <n v="495000"/>
    <n v="222750"/>
    <n v="0.45"/>
    <x v="0"/>
  </r>
  <r>
    <s v="Foot Locker"/>
    <n v="1185732"/>
    <x v="93"/>
    <x v="1"/>
    <s v="Sud-est"/>
    <s v="Florida"/>
    <s v="Miami"/>
    <x v="1"/>
    <n v="45"/>
    <n v="750"/>
    <n v="337500"/>
    <n v="118124.99999999999"/>
    <n v="0.35"/>
    <x v="0"/>
  </r>
  <r>
    <s v="Foot Locker"/>
    <n v="1185732"/>
    <x v="94"/>
    <x v="2"/>
    <s v="Sud-est"/>
    <s v="Florida"/>
    <s v="Miami"/>
    <x v="2"/>
    <n v="35"/>
    <n v="800"/>
    <n v="280000"/>
    <n v="70000"/>
    <n v="0.25"/>
    <x v="0"/>
  </r>
  <r>
    <s v="Ouest Gear"/>
    <n v="1185732"/>
    <x v="95"/>
    <x v="3"/>
    <s v="Sud-est"/>
    <s v="Florida"/>
    <s v="Miami"/>
    <x v="3"/>
    <n v="40"/>
    <n v="675"/>
    <n v="270000"/>
    <n v="81000"/>
    <n v="0.3"/>
    <x v="0"/>
  </r>
  <r>
    <s v="Foot Locker"/>
    <n v="1185732"/>
    <x v="96"/>
    <x v="4"/>
    <s v="Sud-est"/>
    <s v="Florida"/>
    <s v="Miami"/>
    <x v="4"/>
    <n v="55.000000000000007"/>
    <n v="750"/>
    <n v="412500.00000000006"/>
    <n v="144375"/>
    <n v="0.35"/>
    <x v="0"/>
  </r>
  <r>
    <s v="Foot Locker"/>
    <n v="1185732"/>
    <x v="97"/>
    <x v="5"/>
    <s v="Sud-est"/>
    <s v="Florida"/>
    <s v="Miami"/>
    <x v="5"/>
    <n v="45"/>
    <n v="850"/>
    <n v="382500"/>
    <n v="191250"/>
    <n v="0.5"/>
    <x v="0"/>
  </r>
  <r>
    <s v="Foot Locker"/>
    <n v="1185732"/>
    <x v="98"/>
    <x v="6"/>
    <s v="Sud-est"/>
    <s v="Florida"/>
    <s v="Miami"/>
    <x v="0"/>
    <n v="45"/>
    <n v="1070"/>
    <n v="481500"/>
    <n v="216675"/>
    <n v="0.45"/>
    <x v="0"/>
  </r>
  <r>
    <s v="Foot Locker"/>
    <n v="1185732"/>
    <x v="99"/>
    <x v="0"/>
    <s v="Sud-est"/>
    <s v="Florida"/>
    <s v="Miami"/>
    <x v="1"/>
    <n v="45"/>
    <n v="750"/>
    <n v="337500"/>
    <n v="118124.99999999999"/>
    <n v="0.35"/>
    <x v="0"/>
  </r>
  <r>
    <s v="Foot Locker"/>
    <n v="1185732"/>
    <x v="100"/>
    <x v="1"/>
    <s v="Sud-est"/>
    <s v="Florida"/>
    <s v="Miami"/>
    <x v="2"/>
    <n v="35"/>
    <n v="775"/>
    <n v="271250"/>
    <n v="67812.5"/>
    <n v="0.25"/>
    <x v="0"/>
  </r>
  <r>
    <s v="Foot Locker"/>
    <n v="1185732"/>
    <x v="101"/>
    <x v="2"/>
    <s v="Sud-est"/>
    <s v="Florida"/>
    <s v="Miami"/>
    <x v="3"/>
    <n v="40"/>
    <n v="625"/>
    <n v="250000"/>
    <n v="75000"/>
    <n v="0.3"/>
    <x v="0"/>
  </r>
  <r>
    <s v="Foot Locker"/>
    <n v="1185732"/>
    <x v="102"/>
    <x v="3"/>
    <s v="Sud-est"/>
    <s v="Florida"/>
    <s v="Miami"/>
    <x v="4"/>
    <n v="55.000000000000007"/>
    <n v="675"/>
    <n v="371250.00000000006"/>
    <n v="129937.50000000001"/>
    <n v="0.35"/>
    <x v="0"/>
  </r>
  <r>
    <s v="Foot Locker"/>
    <n v="1185732"/>
    <x v="103"/>
    <x v="4"/>
    <s v="Sud-est"/>
    <s v="Florida"/>
    <s v="Miami"/>
    <x v="5"/>
    <n v="45"/>
    <n v="775"/>
    <n v="348750"/>
    <n v="174375"/>
    <n v="0.5"/>
    <x v="0"/>
  </r>
  <r>
    <s v="Foot Locker"/>
    <n v="1185732"/>
    <x v="53"/>
    <x v="2"/>
    <s v="Sud-est"/>
    <s v="Florida"/>
    <s v="Miami"/>
    <x v="0"/>
    <n v="45"/>
    <n v="1025"/>
    <n v="461250"/>
    <n v="207562.5"/>
    <n v="0.45"/>
    <x v="0"/>
  </r>
  <r>
    <s v="Foot Locker"/>
    <n v="1185732"/>
    <x v="53"/>
    <x v="2"/>
    <s v="Sud-est"/>
    <s v="Florida"/>
    <s v="Miami"/>
    <x v="1"/>
    <n v="45"/>
    <n v="725"/>
    <n v="326250"/>
    <n v="114187.5"/>
    <n v="0.35"/>
    <x v="0"/>
  </r>
  <r>
    <s v="Ouest Gear"/>
    <n v="1185732"/>
    <x v="53"/>
    <x v="2"/>
    <s v="Sud-est"/>
    <s v="Florida"/>
    <s v="Miami"/>
    <x v="2"/>
    <n v="35"/>
    <n v="725"/>
    <n v="253750"/>
    <n v="63437.5"/>
    <n v="0.25"/>
    <x v="0"/>
  </r>
  <r>
    <s v="Ouest Gear"/>
    <n v="1185732"/>
    <x v="53"/>
    <x v="2"/>
    <s v="Sud-est"/>
    <s v="Florida"/>
    <s v="Miami"/>
    <x v="3"/>
    <n v="40"/>
    <n v="650"/>
    <n v="260000"/>
    <n v="78000"/>
    <n v="0.3"/>
    <x v="0"/>
  </r>
  <r>
    <s v="Ouest Gear"/>
    <n v="1185732"/>
    <x v="53"/>
    <x v="2"/>
    <s v="Sud-est"/>
    <s v="Florida"/>
    <s v="Miami"/>
    <x v="4"/>
    <n v="55.000000000000007"/>
    <n v="675"/>
    <n v="371250.00000000006"/>
    <n v="129937.50000000001"/>
    <n v="0.35"/>
    <x v="0"/>
  </r>
  <r>
    <s v="Ouest Gear"/>
    <n v="1185732"/>
    <x v="53"/>
    <x v="2"/>
    <s v="Sud-est"/>
    <s v="Florida"/>
    <s v="Miami"/>
    <x v="5"/>
    <n v="45"/>
    <n v="800"/>
    <n v="360000"/>
    <n v="180000"/>
    <n v="0.5"/>
    <x v="0"/>
  </r>
  <r>
    <s v="Ouest Gear"/>
    <n v="1185732"/>
    <x v="53"/>
    <x v="2"/>
    <s v="Sud-est"/>
    <s v="Florida"/>
    <s v="Miami"/>
    <x v="0"/>
    <n v="55.000000000000007"/>
    <n v="1070"/>
    <n v="588500.00000000012"/>
    <n v="264825.00000000006"/>
    <n v="0.45"/>
    <x v="0"/>
  </r>
  <r>
    <s v="Ouest Gear"/>
    <n v="1185732"/>
    <x v="53"/>
    <x v="2"/>
    <s v="Sud-est"/>
    <s v="Florida"/>
    <s v="Miami"/>
    <x v="1"/>
    <n v="55.000000000000007"/>
    <n v="775"/>
    <n v="426250.00000000006"/>
    <n v="149187.5"/>
    <n v="0.35"/>
    <x v="0"/>
  </r>
  <r>
    <s v="Ouest Gear"/>
    <n v="1185732"/>
    <x v="53"/>
    <x v="2"/>
    <s v="Sud-est"/>
    <s v="Florida"/>
    <s v="Miami"/>
    <x v="2"/>
    <n v="50"/>
    <n v="750"/>
    <n v="375000"/>
    <n v="93750"/>
    <n v="0.25"/>
    <x v="0"/>
  </r>
  <r>
    <s v="Ouest Gear"/>
    <n v="1185732"/>
    <x v="53"/>
    <x v="2"/>
    <s v="Sud-est"/>
    <s v="Florida"/>
    <s v="Miami"/>
    <x v="3"/>
    <n v="50"/>
    <n v="700"/>
    <n v="350000"/>
    <n v="105000"/>
    <n v="0.3"/>
    <x v="0"/>
  </r>
  <r>
    <s v="Ouest Gear"/>
    <n v="1185732"/>
    <x v="53"/>
    <x v="2"/>
    <s v="Sud-est"/>
    <s v="Florida"/>
    <s v="Miami"/>
    <x v="4"/>
    <n v="60"/>
    <n v="725"/>
    <n v="435000"/>
    <n v="152250"/>
    <n v="0.35"/>
    <x v="0"/>
  </r>
  <r>
    <s v="Ouest Gear"/>
    <n v="1185732"/>
    <x v="53"/>
    <x v="2"/>
    <s v="Sud-est"/>
    <s v="Florida"/>
    <s v="Miami"/>
    <x v="5"/>
    <n v="65"/>
    <n v="825"/>
    <n v="536250"/>
    <n v="268125"/>
    <n v="0.5"/>
    <x v="0"/>
  </r>
  <r>
    <s v="Ouest Gear"/>
    <n v="1185732"/>
    <x v="53"/>
    <x v="2"/>
    <s v="Sud-est"/>
    <s v="Florida"/>
    <s v="Miami"/>
    <x v="0"/>
    <n v="60"/>
    <n v="1075"/>
    <n v="645000"/>
    <n v="290250"/>
    <n v="0.45"/>
    <x v="0"/>
  </r>
  <r>
    <s v="Ouest Gear"/>
    <n v="1185732"/>
    <x v="53"/>
    <x v="2"/>
    <s v="Sud-est"/>
    <s v="Florida"/>
    <s v="Miami"/>
    <x v="1"/>
    <n v="55.000000000000007"/>
    <n v="825"/>
    <n v="453750.00000000006"/>
    <n v="158812.5"/>
    <n v="0.35"/>
    <x v="0"/>
  </r>
  <r>
    <s v="Ouest Gear"/>
    <n v="1185732"/>
    <x v="118"/>
    <x v="5"/>
    <s v="Sud-est"/>
    <s v="Florida"/>
    <s v="Miami"/>
    <x v="2"/>
    <n v="50"/>
    <n v="800"/>
    <n v="400000"/>
    <n v="100000"/>
    <n v="0.25"/>
    <x v="0"/>
  </r>
  <r>
    <s v="Ouest Gear"/>
    <n v="1185732"/>
    <x v="119"/>
    <x v="6"/>
    <s v="Sud-est"/>
    <s v="Florida"/>
    <s v="Miami"/>
    <x v="3"/>
    <n v="50"/>
    <n v="775"/>
    <n v="387500"/>
    <n v="116250"/>
    <n v="0.3"/>
    <x v="0"/>
  </r>
  <r>
    <s v="Ouest Gear"/>
    <n v="1185732"/>
    <x v="120"/>
    <x v="0"/>
    <s v="Sud-est"/>
    <s v="Florida"/>
    <s v="Miami"/>
    <x v="4"/>
    <n v="65"/>
    <n v="775"/>
    <n v="503750"/>
    <n v="176312.5"/>
    <n v="0.35"/>
    <x v="0"/>
  </r>
  <r>
    <s v="Ouest Gear"/>
    <n v="1185732"/>
    <x v="121"/>
    <x v="1"/>
    <s v="Sud-est"/>
    <s v="Florida"/>
    <s v="Miami"/>
    <x v="5"/>
    <n v="70"/>
    <n v="925"/>
    <n v="647500"/>
    <n v="323750"/>
    <n v="0.5"/>
    <x v="0"/>
  </r>
  <r>
    <s v="Ouest Gear"/>
    <n v="1185732"/>
    <x v="122"/>
    <x v="2"/>
    <s v="Sud-est"/>
    <s v="Florida"/>
    <s v="Miami"/>
    <x v="0"/>
    <n v="65"/>
    <n v="1150"/>
    <n v="747500"/>
    <n v="336375"/>
    <n v="0.45"/>
    <x v="0"/>
  </r>
  <r>
    <s v="Ouest Gear"/>
    <n v="1185732"/>
    <x v="123"/>
    <x v="3"/>
    <s v="Sud-est"/>
    <s v="Florida"/>
    <s v="Miami"/>
    <x v="1"/>
    <n v="60.000000000000007"/>
    <n v="900"/>
    <n v="540000.00000000012"/>
    <n v="189000.00000000003"/>
    <n v="0.35"/>
    <x v="0"/>
  </r>
  <r>
    <s v="Ouest Gear"/>
    <n v="1185732"/>
    <x v="124"/>
    <x v="4"/>
    <s v="Sud-est"/>
    <s v="Florida"/>
    <s v="Miami"/>
    <x v="2"/>
    <n v="55.000000000000007"/>
    <n v="825"/>
    <n v="453750.00000000006"/>
    <n v="113437.50000000001"/>
    <n v="0.25"/>
    <x v="0"/>
  </r>
  <r>
    <s v="Ouest Gear"/>
    <n v="1185732"/>
    <x v="125"/>
    <x v="5"/>
    <s v="Sud-est"/>
    <s v="Florida"/>
    <s v="Miami"/>
    <x v="3"/>
    <n v="55.000000000000007"/>
    <n v="775"/>
    <n v="426250.00000000006"/>
    <n v="127875.00000000001"/>
    <n v="0.3"/>
    <x v="0"/>
  </r>
  <r>
    <s v="Ouest Gear"/>
    <n v="1185732"/>
    <x v="126"/>
    <x v="6"/>
    <s v="Sud-est"/>
    <s v="Florida"/>
    <s v="Miami"/>
    <x v="4"/>
    <n v="65"/>
    <n v="800"/>
    <n v="520000"/>
    <n v="182000"/>
    <n v="0.35"/>
    <x v="0"/>
  </r>
  <r>
    <s v="Ouest Gear"/>
    <n v="1185732"/>
    <x v="127"/>
    <x v="0"/>
    <s v="Sud-est"/>
    <s v="Florida"/>
    <s v="Miami"/>
    <x v="5"/>
    <n v="70"/>
    <n v="975"/>
    <n v="682500"/>
    <n v="341250"/>
    <n v="0.5"/>
    <x v="0"/>
  </r>
  <r>
    <s v="Ouest Gear"/>
    <n v="1185732"/>
    <x v="630"/>
    <x v="1"/>
    <s v="Sud-est"/>
    <s v="Florida"/>
    <s v="Miami"/>
    <x v="0"/>
    <n v="65"/>
    <n v="1125"/>
    <n v="731250"/>
    <n v="329062.5"/>
    <n v="0.45"/>
    <x v="0"/>
  </r>
  <r>
    <s v="Ouest Gear"/>
    <n v="1185732"/>
    <x v="631"/>
    <x v="2"/>
    <s v="Sud-est"/>
    <s v="Florida"/>
    <s v="Miami"/>
    <x v="1"/>
    <n v="60.000000000000007"/>
    <n v="900"/>
    <n v="540000.00000000012"/>
    <n v="189000.00000000003"/>
    <n v="0.35"/>
    <x v="0"/>
  </r>
  <r>
    <s v="Ouest Gear"/>
    <n v="1185732"/>
    <x v="632"/>
    <x v="3"/>
    <s v="Sud-est"/>
    <s v="Florida"/>
    <s v="Miami"/>
    <x v="2"/>
    <n v="55.000000000000007"/>
    <n v="825"/>
    <n v="453750.00000000006"/>
    <n v="113437.50000000001"/>
    <n v="0.25"/>
    <x v="0"/>
  </r>
  <r>
    <s v="Foot Locker"/>
    <n v="1185732"/>
    <x v="633"/>
    <x v="4"/>
    <s v="Sud-est"/>
    <s v="Florida"/>
    <s v="Miami"/>
    <x v="3"/>
    <n v="45"/>
    <n v="775"/>
    <n v="348750"/>
    <n v="104625"/>
    <n v="0.3"/>
    <x v="0"/>
  </r>
  <r>
    <s v="Foot Locker"/>
    <n v="1185732"/>
    <x v="634"/>
    <x v="5"/>
    <s v="Sud-est"/>
    <s v="Florida"/>
    <s v="Miami"/>
    <x v="4"/>
    <n v="55.000000000000007"/>
    <n v="750"/>
    <n v="412500.00000000006"/>
    <n v="144375"/>
    <n v="0.35"/>
    <x v="0"/>
  </r>
  <r>
    <s v="Foot Locker"/>
    <n v="1185732"/>
    <x v="635"/>
    <x v="6"/>
    <s v="Sud-est"/>
    <s v="Florida"/>
    <s v="Miami"/>
    <x v="5"/>
    <n v="60.000000000000007"/>
    <n v="925"/>
    <n v="555000.00000000012"/>
    <n v="277500.00000000006"/>
    <n v="0.5"/>
    <x v="0"/>
  </r>
  <r>
    <s v="Foot Locker"/>
    <n v="1185732"/>
    <x v="636"/>
    <x v="0"/>
    <s v="Sud-est"/>
    <s v="Florida"/>
    <s v="Miami"/>
    <x v="0"/>
    <n v="55.000000000000007"/>
    <n v="1050"/>
    <n v="577500.00000000012"/>
    <n v="259875.00000000006"/>
    <n v="0.45"/>
    <x v="0"/>
  </r>
  <r>
    <s v="Foot Locker"/>
    <n v="1185732"/>
    <x v="637"/>
    <x v="1"/>
    <s v="Sud-est"/>
    <s v="Florida"/>
    <s v="Miami"/>
    <x v="1"/>
    <n v="50.000000000000014"/>
    <n v="850"/>
    <n v="425000.00000000012"/>
    <n v="148750.00000000003"/>
    <n v="0.35"/>
    <x v="0"/>
  </r>
  <r>
    <s v="Sports Direct"/>
    <n v="1185732"/>
    <x v="638"/>
    <x v="2"/>
    <s v="Sud-est"/>
    <s v="Florida"/>
    <s v="Miami"/>
    <x v="2"/>
    <n v="45"/>
    <n v="750"/>
    <n v="337500"/>
    <n v="84375"/>
    <n v="0.25"/>
    <x v="0"/>
  </r>
  <r>
    <s v="Sports Direct"/>
    <n v="1185732"/>
    <x v="639"/>
    <x v="3"/>
    <s v="Sud-est"/>
    <s v="Florida"/>
    <s v="Miami"/>
    <x v="3"/>
    <n v="45"/>
    <n v="725"/>
    <n v="326250"/>
    <n v="97875"/>
    <n v="0.3"/>
    <x v="0"/>
  </r>
  <r>
    <s v="Sports Direct"/>
    <n v="1185732"/>
    <x v="640"/>
    <x v="4"/>
    <s v="Sud-est"/>
    <s v="Florida"/>
    <s v="Miami"/>
    <x v="4"/>
    <n v="55.000000000000007"/>
    <n v="725"/>
    <n v="398750.00000000006"/>
    <n v="139562.5"/>
    <n v="0.35"/>
    <x v="0"/>
  </r>
  <r>
    <s v="Sports Direct"/>
    <n v="1185732"/>
    <x v="641"/>
    <x v="5"/>
    <s v="Sud-est"/>
    <s v="Florida"/>
    <s v="Miami"/>
    <x v="5"/>
    <n v="60.000000000000007"/>
    <n v="825"/>
    <n v="495000.00000000006"/>
    <n v="247500.00000000003"/>
    <n v="0.5"/>
    <x v="0"/>
  </r>
  <r>
    <s v="Sports Direct"/>
    <n v="1185732"/>
    <x v="642"/>
    <x v="6"/>
    <s v="Sud-est"/>
    <s v="Florida"/>
    <s v="Miami"/>
    <x v="0"/>
    <n v="60.000000000000007"/>
    <n v="1000"/>
    <n v="600000.00000000012"/>
    <n v="270000.00000000006"/>
    <n v="0.45"/>
    <x v="0"/>
  </r>
  <r>
    <s v="Sports Direct"/>
    <n v="1185732"/>
    <x v="643"/>
    <x v="0"/>
    <s v="Sud-est"/>
    <s v="Florida"/>
    <s v="Miami"/>
    <x v="1"/>
    <n v="50.000000000000014"/>
    <n v="825"/>
    <n v="412500.00000000012"/>
    <n v="144375.00000000003"/>
    <n v="0.35"/>
    <x v="0"/>
  </r>
  <r>
    <s v="Sports Direct"/>
    <n v="1185732"/>
    <x v="644"/>
    <x v="1"/>
    <s v="Sud-est"/>
    <s v="Florida"/>
    <s v="Miami"/>
    <x v="2"/>
    <n v="50.000000000000014"/>
    <n v="725"/>
    <n v="362500.00000000012"/>
    <n v="90625.000000000029"/>
    <n v="0.25"/>
    <x v="0"/>
  </r>
  <r>
    <s v="Sports Direct"/>
    <n v="1185732"/>
    <x v="645"/>
    <x v="2"/>
    <s v="Sud-est"/>
    <s v="Florida"/>
    <s v="Miami"/>
    <x v="3"/>
    <n v="50.000000000000014"/>
    <n v="700"/>
    <n v="350000.00000000012"/>
    <n v="105000.00000000003"/>
    <n v="0.3"/>
    <x v="0"/>
  </r>
  <r>
    <s v="Sports Direct"/>
    <n v="1185732"/>
    <x v="646"/>
    <x v="3"/>
    <s v="Sud-est"/>
    <s v="Florida"/>
    <s v="Miami"/>
    <x v="4"/>
    <n v="60.000000000000007"/>
    <n v="700"/>
    <n v="420000.00000000006"/>
    <n v="147000"/>
    <n v="0.35"/>
    <x v="0"/>
  </r>
  <r>
    <s v="Sports Direct"/>
    <n v="1185732"/>
    <x v="647"/>
    <x v="4"/>
    <s v="Sud-est"/>
    <s v="Florida"/>
    <s v="Miami"/>
    <x v="5"/>
    <n v="65"/>
    <n v="825"/>
    <n v="536250"/>
    <n v="268125"/>
    <n v="0.5"/>
    <x v="0"/>
  </r>
  <r>
    <s v="Sports Direct"/>
    <n v="1185732"/>
    <x v="648"/>
    <x v="5"/>
    <s v="Sud-est"/>
    <s v="Florida"/>
    <s v="Miami"/>
    <x v="0"/>
    <n v="60.000000000000007"/>
    <n v="975"/>
    <n v="585000.00000000012"/>
    <n v="263250.00000000006"/>
    <n v="0.45"/>
    <x v="0"/>
  </r>
  <r>
    <s v="Sports Direct"/>
    <n v="1185732"/>
    <x v="649"/>
    <x v="6"/>
    <s v="Sud-est"/>
    <s v="Florida"/>
    <s v="Miami"/>
    <x v="1"/>
    <n v="50.000000000000014"/>
    <n v="800"/>
    <n v="400000.00000000012"/>
    <n v="140000.00000000003"/>
    <n v="0.35"/>
    <x v="0"/>
  </r>
  <r>
    <s v="Sports Direct"/>
    <n v="1185732"/>
    <x v="650"/>
    <x v="0"/>
    <s v="Sud-est"/>
    <s v="Florida"/>
    <s v="Miami"/>
    <x v="2"/>
    <n v="50.000000000000014"/>
    <n v="745"/>
    <n v="372500.00000000012"/>
    <n v="93125.000000000029"/>
    <n v="0.25"/>
    <x v="0"/>
  </r>
  <r>
    <s v="Sports Direct"/>
    <n v="1185732"/>
    <x v="651"/>
    <x v="1"/>
    <s v="Sud-est"/>
    <s v="Florida"/>
    <s v="Miami"/>
    <x v="3"/>
    <n v="50.000000000000014"/>
    <n v="775"/>
    <n v="387500.00000000012"/>
    <n v="116250.00000000003"/>
    <n v="0.3"/>
    <x v="0"/>
  </r>
  <r>
    <s v="Sports Direct"/>
    <n v="1185732"/>
    <x v="652"/>
    <x v="2"/>
    <s v="Sud-est"/>
    <s v="Florida"/>
    <s v="Miami"/>
    <x v="4"/>
    <n v="65"/>
    <n v="750"/>
    <n v="487500"/>
    <n v="170625"/>
    <n v="0.35"/>
    <x v="0"/>
  </r>
  <r>
    <s v="Sports Direct"/>
    <n v="1185732"/>
    <x v="653"/>
    <x v="3"/>
    <s v="Sud-est"/>
    <s v="Florida"/>
    <s v="Miami"/>
    <x v="5"/>
    <n v="70"/>
    <n v="850"/>
    <n v="595000"/>
    <n v="297500"/>
    <n v="0.5"/>
    <x v="0"/>
  </r>
  <r>
    <s v="Sports Direct"/>
    <n v="1185732"/>
    <x v="575"/>
    <x v="4"/>
    <s v="Sud-est"/>
    <s v="Florida"/>
    <s v="Miami"/>
    <x v="0"/>
    <n v="65"/>
    <n v="1075"/>
    <n v="698750"/>
    <n v="314437.5"/>
    <n v="0.45"/>
    <x v="0"/>
  </r>
  <r>
    <s v="Sports Direct"/>
    <n v="1185732"/>
    <x v="575"/>
    <x v="4"/>
    <s v="Sud-est"/>
    <s v="Florida"/>
    <s v="Miami"/>
    <x v="1"/>
    <n v="55.000000000000007"/>
    <n v="875"/>
    <n v="481250.00000000006"/>
    <n v="168437.5"/>
    <n v="0.35"/>
    <x v="0"/>
  </r>
  <r>
    <s v="Sports Direct"/>
    <n v="1185732"/>
    <x v="575"/>
    <x v="4"/>
    <s v="Sud-est"/>
    <s v="Florida"/>
    <s v="Miami"/>
    <x v="2"/>
    <n v="55.000000000000007"/>
    <n v="825"/>
    <n v="453750.00000000006"/>
    <n v="113437.50000000001"/>
    <n v="0.25"/>
    <x v="0"/>
  </r>
  <r>
    <s v="Sports Direct"/>
    <n v="1185732"/>
    <x v="575"/>
    <x v="4"/>
    <s v="Sud-est"/>
    <s v="Florida"/>
    <s v="Miami"/>
    <x v="3"/>
    <n v="55.000000000000007"/>
    <n v="775"/>
    <n v="426250.00000000006"/>
    <n v="127875.00000000001"/>
    <n v="0.3"/>
    <x v="0"/>
  </r>
  <r>
    <s v="Foot Locker"/>
    <n v="1185732"/>
    <x v="575"/>
    <x v="4"/>
    <s v="Sud-est"/>
    <s v="Florida"/>
    <s v="Miami"/>
    <x v="4"/>
    <n v="65"/>
    <n v="775"/>
    <n v="503750"/>
    <n v="176312.5"/>
    <n v="0.35"/>
    <x v="0"/>
  </r>
  <r>
    <s v="Foot Locker"/>
    <n v="1185732"/>
    <x v="575"/>
    <x v="4"/>
    <s v="Sud-est"/>
    <s v="Florida"/>
    <s v="Miami"/>
    <x v="5"/>
    <n v="70"/>
    <n v="875"/>
    <n v="612500"/>
    <n v="306250"/>
    <n v="0.5"/>
    <x v="0"/>
  </r>
  <r>
    <s v="Foot Locker"/>
    <n v="1185732"/>
    <x v="654"/>
    <x v="3"/>
    <s v="Sud-est"/>
    <s v="Florida"/>
    <s v="Miami"/>
    <x v="0"/>
    <n v="35"/>
    <n v="450"/>
    <n v="157500"/>
    <n v="55125.000000000007"/>
    <n v="0.35000000000000003"/>
    <x v="0"/>
  </r>
  <r>
    <s v="Foot Locker"/>
    <n v="1185732"/>
    <x v="655"/>
    <x v="4"/>
    <s v="Sud-est"/>
    <s v="Florida"/>
    <s v="Miami"/>
    <x v="1"/>
    <n v="35"/>
    <n v="250"/>
    <n v="87500"/>
    <n v="26250"/>
    <n v="0.3"/>
    <x v="0"/>
  </r>
  <r>
    <s v="Foot Locker"/>
    <n v="1185732"/>
    <x v="656"/>
    <x v="5"/>
    <s v="Sud-est"/>
    <s v="Florida"/>
    <s v="Miami"/>
    <x v="2"/>
    <n v="25"/>
    <n v="250"/>
    <n v="62500"/>
    <n v="18750"/>
    <n v="0.3"/>
    <x v="0"/>
  </r>
  <r>
    <s v="Foot Locker"/>
    <n v="1185732"/>
    <x v="128"/>
    <x v="6"/>
    <s v="Sud-est"/>
    <s v="Florida"/>
    <s v="Miami"/>
    <x v="3"/>
    <n v="30.000000000000004"/>
    <n v="100"/>
    <n v="30000.000000000004"/>
    <n v="10500.000000000002"/>
    <n v="0.35000000000000003"/>
    <x v="0"/>
  </r>
  <r>
    <s v="Foot Locker"/>
    <n v="1185732"/>
    <x v="129"/>
    <x v="0"/>
    <s v="Milieu ouest"/>
    <s v="Minnesota"/>
    <s v="Minneapolis"/>
    <x v="4"/>
    <n v="44.999999999999993"/>
    <n v="150"/>
    <n v="67499.999999999985"/>
    <n v="20249.999999999996"/>
    <n v="0.3"/>
    <x v="0"/>
  </r>
  <r>
    <s v="Foot Locker"/>
    <n v="1185732"/>
    <x v="130"/>
    <x v="1"/>
    <s v="Milieu ouest"/>
    <s v="Minnesota"/>
    <s v="Minneapolis"/>
    <x v="5"/>
    <n v="35"/>
    <n v="250"/>
    <n v="87500"/>
    <n v="39375"/>
    <n v="0.45"/>
    <x v="0"/>
  </r>
  <r>
    <s v="Foot Locker"/>
    <n v="1185732"/>
    <x v="131"/>
    <x v="2"/>
    <s v="Milieu ouest"/>
    <s v="Minnesota"/>
    <s v="Minneapolis"/>
    <x v="0"/>
    <n v="35"/>
    <n v="500"/>
    <n v="175000"/>
    <n v="61250.000000000007"/>
    <n v="0.35000000000000003"/>
    <x v="0"/>
  </r>
  <r>
    <s v="Foot Locker"/>
    <n v="1185732"/>
    <x v="132"/>
    <x v="3"/>
    <s v="Milieu ouest"/>
    <s v="Minnesota"/>
    <s v="Minneapolis"/>
    <x v="1"/>
    <n v="35"/>
    <n v="150"/>
    <n v="52500"/>
    <n v="15750"/>
    <n v="0.3"/>
    <x v="0"/>
  </r>
  <r>
    <s v="Foot Locker"/>
    <n v="1185732"/>
    <x v="133"/>
    <x v="4"/>
    <s v="Milieu ouest"/>
    <s v="Minnesota"/>
    <s v="Minneapolis"/>
    <x v="2"/>
    <n v="25"/>
    <n v="200"/>
    <n v="50000"/>
    <n v="15000"/>
    <n v="0.3"/>
    <x v="0"/>
  </r>
  <r>
    <s v="Foot Locker"/>
    <n v="1185732"/>
    <x v="134"/>
    <x v="5"/>
    <s v="Milieu ouest"/>
    <s v="Minnesota"/>
    <s v="Minneapolis"/>
    <x v="3"/>
    <n v="30.000000000000004"/>
    <n v="75"/>
    <n v="22500.000000000004"/>
    <n v="7875.0000000000018"/>
    <n v="0.35000000000000003"/>
    <x v="0"/>
  </r>
  <r>
    <s v="Foot Locker"/>
    <n v="1185732"/>
    <x v="135"/>
    <x v="6"/>
    <s v="Milieu ouest"/>
    <s v="Minnesota"/>
    <s v="Minneapolis"/>
    <x v="4"/>
    <n v="44.999999999999993"/>
    <n v="150"/>
    <n v="67499.999999999985"/>
    <n v="20249.999999999996"/>
    <n v="0.3"/>
    <x v="0"/>
  </r>
  <r>
    <s v="Foot Locker"/>
    <n v="1185732"/>
    <x v="136"/>
    <x v="0"/>
    <s v="Milieu ouest"/>
    <s v="Minnesota"/>
    <s v="Minneapolis"/>
    <x v="5"/>
    <n v="35"/>
    <n v="225"/>
    <n v="78750"/>
    <n v="35437.5"/>
    <n v="0.45"/>
    <x v="0"/>
  </r>
  <r>
    <s v="Foot Locker"/>
    <n v="1185732"/>
    <x v="137"/>
    <x v="1"/>
    <s v="Milieu ouest"/>
    <s v="Minnesota"/>
    <s v="Minneapolis"/>
    <x v="0"/>
    <n v="40"/>
    <n v="445"/>
    <n v="178000"/>
    <n v="62300.000000000007"/>
    <n v="0.35000000000000003"/>
    <x v="0"/>
  </r>
  <r>
    <s v="Foot Locker"/>
    <n v="1185732"/>
    <x v="138"/>
    <x v="2"/>
    <s v="Milieu ouest"/>
    <s v="Minnesota"/>
    <s v="Minneapolis"/>
    <x v="1"/>
    <n v="40"/>
    <n v="125"/>
    <n v="50000"/>
    <n v="15000"/>
    <n v="0.3"/>
    <x v="0"/>
  </r>
  <r>
    <s v="Foot Locker"/>
    <n v="1185732"/>
    <x v="139"/>
    <x v="3"/>
    <s v="Milieu ouest"/>
    <s v="Minnesota"/>
    <s v="Minneapolis"/>
    <x v="2"/>
    <n v="30.000000000000004"/>
    <n v="175"/>
    <n v="52500.000000000007"/>
    <n v="15750.000000000002"/>
    <n v="0.3"/>
    <x v="0"/>
  </r>
  <r>
    <s v="Foot Locker"/>
    <n v="1185732"/>
    <x v="140"/>
    <x v="4"/>
    <s v="Milieu ouest"/>
    <s v="Minnesota"/>
    <s v="Minneapolis"/>
    <x v="3"/>
    <n v="35"/>
    <n v="25"/>
    <n v="8750"/>
    <n v="3062.5000000000005"/>
    <n v="0.35000000000000003"/>
    <x v="0"/>
  </r>
  <r>
    <s v="Foot Locker"/>
    <n v="1185732"/>
    <x v="141"/>
    <x v="5"/>
    <s v="Milieu ouest"/>
    <s v="Minnesota"/>
    <s v="Minneapolis"/>
    <x v="4"/>
    <n v="50"/>
    <n v="75"/>
    <n v="37500"/>
    <n v="11250"/>
    <n v="0.3"/>
    <x v="0"/>
  </r>
  <r>
    <s v="Foot Locker"/>
    <n v="1185732"/>
    <x v="142"/>
    <x v="6"/>
    <s v="Milieu ouest"/>
    <s v="Minnesota"/>
    <s v="Minneapolis"/>
    <x v="5"/>
    <n v="40"/>
    <n v="175"/>
    <n v="70000"/>
    <n v="31500"/>
    <n v="0.45"/>
    <x v="0"/>
  </r>
  <r>
    <s v="Foot Locker"/>
    <n v="1185732"/>
    <x v="143"/>
    <x v="0"/>
    <s v="Milieu ouest"/>
    <s v="Minnesota"/>
    <s v="Minneapolis"/>
    <x v="0"/>
    <n v="40"/>
    <n v="400"/>
    <n v="160000"/>
    <n v="56000.000000000007"/>
    <n v="0.35000000000000003"/>
    <x v="0"/>
  </r>
  <r>
    <s v="Foot Locker"/>
    <n v="1185732"/>
    <x v="144"/>
    <x v="1"/>
    <s v="Milieu ouest"/>
    <s v="Minnesota"/>
    <s v="Minneapolis"/>
    <x v="1"/>
    <n v="40"/>
    <n v="100"/>
    <n v="40000"/>
    <n v="12000"/>
    <n v="0.3"/>
    <x v="0"/>
  </r>
  <r>
    <s v="Foot Locker"/>
    <n v="1185732"/>
    <x v="145"/>
    <x v="2"/>
    <s v="Milieu ouest"/>
    <s v="Minnesota"/>
    <s v="Minneapolis"/>
    <x v="2"/>
    <n v="30.000000000000004"/>
    <n v="100"/>
    <n v="30000.000000000004"/>
    <n v="9000"/>
    <n v="0.3"/>
    <x v="0"/>
  </r>
  <r>
    <s v="Foot Locker"/>
    <n v="1185732"/>
    <x v="146"/>
    <x v="3"/>
    <s v="Milieu ouest"/>
    <s v="Minnesota"/>
    <s v="Minneapolis"/>
    <x v="3"/>
    <n v="35"/>
    <n v="25"/>
    <n v="8750"/>
    <n v="3062.5000000000005"/>
    <n v="0.35000000000000003"/>
    <x v="0"/>
  </r>
  <r>
    <s v="Foot Locker"/>
    <n v="1185732"/>
    <x v="147"/>
    <x v="4"/>
    <s v="Milieu ouest"/>
    <s v="Minnesota"/>
    <s v="Minneapolis"/>
    <x v="4"/>
    <n v="50"/>
    <n v="50"/>
    <n v="25000"/>
    <n v="7500"/>
    <n v="0.3"/>
    <x v="0"/>
  </r>
  <r>
    <s v="Foot Locker"/>
    <n v="1185732"/>
    <x v="148"/>
    <x v="5"/>
    <s v="Milieu ouest"/>
    <s v="Minnesota"/>
    <s v="Minneapolis"/>
    <x v="5"/>
    <n v="40"/>
    <n v="175"/>
    <n v="70000"/>
    <n v="31500"/>
    <n v="0.45"/>
    <x v="0"/>
  </r>
  <r>
    <s v="Foot Locker"/>
    <n v="1185732"/>
    <x v="149"/>
    <x v="6"/>
    <s v="Milieu ouest"/>
    <s v="Minnesota"/>
    <s v="Minneapolis"/>
    <x v="0"/>
    <n v="50"/>
    <n v="445"/>
    <n v="222500"/>
    <n v="77875.000000000015"/>
    <n v="0.35000000000000003"/>
    <x v="0"/>
  </r>
  <r>
    <s v="Foot Locker"/>
    <n v="1185732"/>
    <x v="150"/>
    <x v="0"/>
    <s v="Milieu ouest"/>
    <s v="Minnesota"/>
    <s v="Minneapolis"/>
    <x v="1"/>
    <n v="45.000000000000007"/>
    <n v="150"/>
    <n v="67500.000000000015"/>
    <n v="20250.000000000004"/>
    <n v="0.3"/>
    <x v="0"/>
  </r>
  <r>
    <s v="Foot Locker"/>
    <n v="1185732"/>
    <x v="151"/>
    <x v="1"/>
    <s v="Milieu ouest"/>
    <s v="Minnesota"/>
    <s v="Minneapolis"/>
    <x v="2"/>
    <n v="40"/>
    <n v="125"/>
    <n v="50000"/>
    <n v="15000"/>
    <n v="0.3"/>
    <x v="0"/>
  </r>
  <r>
    <s v="Foot Locker"/>
    <n v="1185732"/>
    <x v="152"/>
    <x v="2"/>
    <s v="Milieu ouest"/>
    <s v="Minnesota"/>
    <s v="Minneapolis"/>
    <x v="3"/>
    <n v="40"/>
    <n v="50"/>
    <n v="20000"/>
    <n v="7000.0000000000009"/>
    <n v="0.35000000000000003"/>
    <x v="0"/>
  </r>
  <r>
    <s v="Foot Locker"/>
    <n v="1185732"/>
    <x v="153"/>
    <x v="3"/>
    <s v="Milieu ouest"/>
    <s v="Minnesota"/>
    <s v="Minneapolis"/>
    <x v="4"/>
    <n v="54.999999999999993"/>
    <n v="75"/>
    <n v="41249.999999999993"/>
    <n v="12374.999999999998"/>
    <n v="0.3"/>
    <x v="0"/>
  </r>
  <r>
    <s v="Foot Locker"/>
    <n v="1185732"/>
    <x v="154"/>
    <x v="4"/>
    <s v="Milieu ouest"/>
    <s v="Minnesota"/>
    <s v="Minneapolis"/>
    <x v="5"/>
    <n v="60"/>
    <n v="175"/>
    <n v="105000"/>
    <n v="47250"/>
    <n v="0.45"/>
    <x v="0"/>
  </r>
  <r>
    <s v="Foot Locker"/>
    <n v="1185732"/>
    <x v="657"/>
    <x v="5"/>
    <s v="Milieu ouest"/>
    <s v="Minnesota"/>
    <s v="Minneapolis"/>
    <x v="0"/>
    <n v="45"/>
    <n v="425"/>
    <n v="191250"/>
    <n v="66937.5"/>
    <n v="0.35000000000000003"/>
    <x v="1"/>
  </r>
  <r>
    <s v="Foot Locker"/>
    <n v="1185732"/>
    <x v="658"/>
    <x v="6"/>
    <s v="Milieu ouest"/>
    <s v="Minnesota"/>
    <s v="Minneapolis"/>
    <x v="1"/>
    <n v="40.000000000000007"/>
    <n v="175"/>
    <n v="70000.000000000015"/>
    <n v="21000.000000000004"/>
    <n v="0.3"/>
    <x v="1"/>
  </r>
  <r>
    <s v="Foot Locker"/>
    <n v="1185732"/>
    <x v="659"/>
    <x v="0"/>
    <s v="Milieu ouest"/>
    <s v="Minnesota"/>
    <s v="Minneapolis"/>
    <x v="2"/>
    <n v="35"/>
    <n v="175"/>
    <n v="61250"/>
    <n v="18375"/>
    <n v="0.3"/>
    <x v="1"/>
  </r>
  <r>
    <s v="Foot Locker"/>
    <n v="1185732"/>
    <x v="660"/>
    <x v="1"/>
    <s v="Milieu ouest"/>
    <s v="Minnesota"/>
    <s v="Minneapolis"/>
    <x v="3"/>
    <n v="35"/>
    <n v="150"/>
    <n v="52500"/>
    <n v="18375"/>
    <n v="0.35000000000000003"/>
    <x v="1"/>
  </r>
  <r>
    <s v="Foot Locker"/>
    <n v="1185732"/>
    <x v="661"/>
    <x v="2"/>
    <s v="Milieu ouest"/>
    <s v="Minnesota"/>
    <s v="Minneapolis"/>
    <x v="4"/>
    <n v="50"/>
    <n v="150"/>
    <n v="75000"/>
    <n v="22500"/>
    <n v="0.3"/>
    <x v="1"/>
  </r>
  <r>
    <s v="Foot Locker"/>
    <n v="1185732"/>
    <x v="662"/>
    <x v="3"/>
    <s v="Milieu ouest"/>
    <s v="Minnesota"/>
    <s v="Minneapolis"/>
    <x v="5"/>
    <n v="55.000000000000007"/>
    <n v="325"/>
    <n v="178750.00000000003"/>
    <n v="80437.500000000015"/>
    <n v="0.45"/>
    <x v="1"/>
  </r>
  <r>
    <s v="Foot Locker"/>
    <n v="1185732"/>
    <x v="663"/>
    <x v="4"/>
    <s v="Milieu ouest"/>
    <s v="Minnesota"/>
    <s v="Minneapolis"/>
    <x v="0"/>
    <n v="50"/>
    <n v="550"/>
    <n v="275000"/>
    <n v="96250.000000000015"/>
    <n v="0.35000000000000003"/>
    <x v="1"/>
  </r>
  <r>
    <s v="Foot Locker"/>
    <n v="1185732"/>
    <x v="664"/>
    <x v="5"/>
    <s v="Milieu ouest"/>
    <s v="Minnesota"/>
    <s v="Minneapolis"/>
    <x v="1"/>
    <n v="45.000000000000007"/>
    <n v="300"/>
    <n v="135000.00000000003"/>
    <n v="40500.000000000007"/>
    <n v="0.3"/>
    <x v="1"/>
  </r>
  <r>
    <s v="Foot Locker"/>
    <n v="1185732"/>
    <x v="665"/>
    <x v="6"/>
    <s v="Milieu ouest"/>
    <s v="Minnesota"/>
    <s v="Minneapolis"/>
    <x v="2"/>
    <n v="40"/>
    <n v="225"/>
    <n v="90000"/>
    <n v="27000"/>
    <n v="0.3"/>
    <x v="1"/>
  </r>
  <r>
    <s v="Foot Locker"/>
    <n v="1185732"/>
    <x v="666"/>
    <x v="0"/>
    <s v="Milieu ouest"/>
    <s v="Minnesota"/>
    <s v="Minneapolis"/>
    <x v="3"/>
    <n v="40"/>
    <n v="175"/>
    <n v="70000"/>
    <n v="24500.000000000004"/>
    <n v="0.35000000000000003"/>
    <x v="1"/>
  </r>
  <r>
    <s v="Foot Locker"/>
    <n v="1185732"/>
    <x v="667"/>
    <x v="1"/>
    <s v="Milieu ouest"/>
    <s v="Minnesota"/>
    <s v="Minneapolis"/>
    <x v="4"/>
    <n v="50"/>
    <n v="200"/>
    <n v="100000"/>
    <n v="30000"/>
    <n v="0.3"/>
    <x v="1"/>
  </r>
  <r>
    <s v="Foot Locker"/>
    <n v="1185732"/>
    <x v="668"/>
    <x v="2"/>
    <s v="Milieu ouest"/>
    <s v="Minnesota"/>
    <s v="Minneapolis"/>
    <x v="5"/>
    <n v="55.000000000000007"/>
    <n v="375"/>
    <n v="206250.00000000003"/>
    <n v="92812.500000000015"/>
    <n v="0.45"/>
    <x v="1"/>
  </r>
  <r>
    <s v="Foot Locker"/>
    <n v="1185732"/>
    <x v="669"/>
    <x v="3"/>
    <s v="Milieu ouest"/>
    <s v="Minnesota"/>
    <s v="Minneapolis"/>
    <x v="0"/>
    <n v="50"/>
    <n v="525"/>
    <n v="262500"/>
    <n v="91875.000000000015"/>
    <n v="0.35000000000000003"/>
    <x v="1"/>
  </r>
  <r>
    <s v="Foot Locker"/>
    <n v="1185732"/>
    <x v="670"/>
    <x v="4"/>
    <s v="Milieu ouest"/>
    <s v="Minnesota"/>
    <s v="Minneapolis"/>
    <x v="1"/>
    <n v="45.000000000000007"/>
    <n v="300"/>
    <n v="135000.00000000003"/>
    <n v="40500.000000000007"/>
    <n v="0.3"/>
    <x v="1"/>
  </r>
  <r>
    <s v="Foot Locker"/>
    <n v="1185732"/>
    <x v="671"/>
    <x v="5"/>
    <s v="Milieu ouest"/>
    <s v="Minnesota"/>
    <s v="Minneapolis"/>
    <x v="2"/>
    <n v="40"/>
    <n v="225"/>
    <n v="90000"/>
    <n v="27000"/>
    <n v="0.3"/>
    <x v="1"/>
  </r>
  <r>
    <s v="Foot Locker"/>
    <n v="1185732"/>
    <x v="672"/>
    <x v="6"/>
    <s v="Milieu ouest"/>
    <s v="Minnesota"/>
    <s v="Minneapolis"/>
    <x v="3"/>
    <n v="35"/>
    <n v="175"/>
    <n v="61250"/>
    <n v="21437.500000000004"/>
    <n v="0.35000000000000003"/>
    <x v="1"/>
  </r>
  <r>
    <s v="Foot Locker"/>
    <n v="1185732"/>
    <x v="673"/>
    <x v="0"/>
    <s v="Milieu ouest"/>
    <s v="Minnesota"/>
    <s v="Minneapolis"/>
    <x v="4"/>
    <n v="45"/>
    <n v="150"/>
    <n v="67500"/>
    <n v="20250"/>
    <n v="0.3"/>
    <x v="1"/>
  </r>
  <r>
    <s v="Foot Locker"/>
    <n v="1185732"/>
    <x v="674"/>
    <x v="1"/>
    <s v="Milieu ouest"/>
    <s v="Minnesota"/>
    <s v="Minneapolis"/>
    <x v="5"/>
    <n v="50"/>
    <n v="325"/>
    <n v="162500"/>
    <n v="73125"/>
    <n v="0.45"/>
    <x v="1"/>
  </r>
  <r>
    <s v="Foot Locker"/>
    <n v="1185732"/>
    <x v="675"/>
    <x v="2"/>
    <s v="Milieu ouest"/>
    <s v="Minnesota"/>
    <s v="Minneapolis"/>
    <x v="0"/>
    <n v="45"/>
    <n v="450"/>
    <n v="202500"/>
    <n v="70875"/>
    <n v="0.35000000000000003"/>
    <x v="1"/>
  </r>
  <r>
    <s v="Foot Locker"/>
    <n v="1185732"/>
    <x v="676"/>
    <x v="3"/>
    <s v="Milieu ouest"/>
    <s v="Minnesota"/>
    <s v="Minneapolis"/>
    <x v="1"/>
    <n v="40.000000000000007"/>
    <n v="250"/>
    <n v="100000.00000000001"/>
    <n v="30000.000000000004"/>
    <n v="0.3"/>
    <x v="1"/>
  </r>
  <r>
    <s v="Foot Locker"/>
    <n v="1185732"/>
    <x v="677"/>
    <x v="4"/>
    <s v="Milieu ouest"/>
    <s v="Minnesota"/>
    <s v="Minneapolis"/>
    <x v="2"/>
    <n v="25"/>
    <n v="150"/>
    <n v="37500"/>
    <n v="11250"/>
    <n v="0.3"/>
    <x v="1"/>
  </r>
  <r>
    <s v="Foot Locker"/>
    <n v="1185732"/>
    <x v="678"/>
    <x v="5"/>
    <s v="Milieu ouest"/>
    <s v="Minnesota"/>
    <s v="Minneapolis"/>
    <x v="3"/>
    <n v="25"/>
    <n v="125"/>
    <n v="31250"/>
    <n v="10937.500000000002"/>
    <n v="0.35000000000000003"/>
    <x v="1"/>
  </r>
  <r>
    <s v="Foot Locker"/>
    <n v="1185732"/>
    <x v="679"/>
    <x v="6"/>
    <s v="Milieu ouest"/>
    <s v="Minnesota"/>
    <s v="Minneapolis"/>
    <x v="4"/>
    <n v="35"/>
    <n v="125"/>
    <n v="43750"/>
    <n v="13125"/>
    <n v="0.3"/>
    <x v="1"/>
  </r>
  <r>
    <s v="Foot Locker"/>
    <n v="1185732"/>
    <x v="680"/>
    <x v="0"/>
    <s v="Milieu ouest"/>
    <s v="Minnesota"/>
    <s v="Minneapolis"/>
    <x v="5"/>
    <n v="40"/>
    <n v="200"/>
    <n v="80000"/>
    <n v="36000"/>
    <n v="0.45"/>
    <x v="1"/>
  </r>
  <r>
    <s v="Foot Locker"/>
    <n v="1185732"/>
    <x v="681"/>
    <x v="1"/>
    <s v="Milieu ouest"/>
    <s v="Minnesota"/>
    <s v="Minneapolis"/>
    <x v="0"/>
    <n v="44.999999999999993"/>
    <n v="375"/>
    <n v="168749.99999999997"/>
    <n v="59062.499999999993"/>
    <n v="0.35000000000000003"/>
    <x v="1"/>
  </r>
  <r>
    <s v="Foot Locker"/>
    <n v="1185732"/>
    <x v="682"/>
    <x v="2"/>
    <s v="Milieu ouest"/>
    <s v="Minnesota"/>
    <s v="Minneapolis"/>
    <x v="1"/>
    <n v="35"/>
    <n v="200"/>
    <n v="70000"/>
    <n v="21000"/>
    <n v="0.3"/>
    <x v="1"/>
  </r>
  <r>
    <s v="Foot Locker"/>
    <n v="1185732"/>
    <x v="683"/>
    <x v="3"/>
    <s v="Milieu ouest"/>
    <s v="Minnesota"/>
    <s v="Minneapolis"/>
    <x v="2"/>
    <n v="35"/>
    <n v="100"/>
    <n v="35000"/>
    <n v="10500"/>
    <n v="0.3"/>
    <x v="1"/>
  </r>
  <r>
    <s v="Foot Locker"/>
    <n v="1185732"/>
    <x v="684"/>
    <x v="4"/>
    <s v="Milieu ouest"/>
    <s v="Minnesota"/>
    <s v="Minneapolis"/>
    <x v="3"/>
    <n v="35"/>
    <n v="75"/>
    <n v="26250"/>
    <n v="9187.5"/>
    <n v="0.35000000000000003"/>
    <x v="1"/>
  </r>
  <r>
    <s v="Foot Locker"/>
    <n v="1185732"/>
    <x v="685"/>
    <x v="5"/>
    <s v="Milieu ouest"/>
    <s v="Minnesota"/>
    <s v="Minneapolis"/>
    <x v="4"/>
    <n v="44.999999999999993"/>
    <n v="75"/>
    <n v="33749.999999999993"/>
    <n v="10124.999999999998"/>
    <n v="0.3"/>
    <x v="1"/>
  </r>
  <r>
    <s v="Foot Locker"/>
    <n v="1185732"/>
    <x v="686"/>
    <x v="6"/>
    <s v="Milieu ouest"/>
    <s v="Minnesota"/>
    <s v="Minneapolis"/>
    <x v="5"/>
    <n v="49.999999999999986"/>
    <n v="200"/>
    <n v="99999.999999999971"/>
    <n v="44999.999999999985"/>
    <n v="0.45"/>
    <x v="1"/>
  </r>
  <r>
    <s v="Foot Locker"/>
    <n v="1185732"/>
    <x v="687"/>
    <x v="0"/>
    <s v="Milieu ouest"/>
    <s v="Minnesota"/>
    <s v="Minneapolis"/>
    <x v="0"/>
    <n v="50"/>
    <n v="350"/>
    <n v="175000"/>
    <n v="61250.000000000007"/>
    <n v="0.35000000000000003"/>
    <x v="1"/>
  </r>
  <r>
    <s v="Foot Locker"/>
    <n v="1185732"/>
    <x v="688"/>
    <x v="1"/>
    <s v="Milieu ouest"/>
    <s v="Minnesota"/>
    <s v="Minneapolis"/>
    <x v="1"/>
    <n v="40"/>
    <n v="200"/>
    <n v="80000"/>
    <n v="24000"/>
    <n v="0.3"/>
    <x v="1"/>
  </r>
  <r>
    <s v="Foot Locker"/>
    <n v="1185732"/>
    <x v="689"/>
    <x v="2"/>
    <s v="Milieu ouest"/>
    <s v="Minnesota"/>
    <s v="Minneapolis"/>
    <x v="2"/>
    <n v="40"/>
    <n v="145"/>
    <n v="58000"/>
    <n v="17400"/>
    <n v="0.3"/>
    <x v="1"/>
  </r>
  <r>
    <s v="Foot Locker"/>
    <n v="1185732"/>
    <x v="690"/>
    <x v="3"/>
    <s v="Milieu ouest"/>
    <s v="Minnesota"/>
    <s v="Minneapolis"/>
    <x v="3"/>
    <n v="40"/>
    <n v="150"/>
    <n v="60000"/>
    <n v="21000.000000000004"/>
    <n v="0.35000000000000003"/>
    <x v="1"/>
  </r>
  <r>
    <s v="Foot Locker"/>
    <n v="1185732"/>
    <x v="691"/>
    <x v="4"/>
    <s v="Milieu ouest"/>
    <s v="Minnesota"/>
    <s v="Minneapolis"/>
    <x v="4"/>
    <n v="54.999999999999993"/>
    <n v="125"/>
    <n v="68749.999999999985"/>
    <n v="20624.999999999996"/>
    <n v="0.3"/>
    <x v="1"/>
  </r>
  <r>
    <s v="Foot Locker"/>
    <n v="1185732"/>
    <x v="692"/>
    <x v="5"/>
    <s v="Milieu ouest"/>
    <s v="Minnesota"/>
    <s v="Minneapolis"/>
    <x v="5"/>
    <n v="59.999999999999986"/>
    <n v="225"/>
    <n v="134999.99999999997"/>
    <n v="60749.999999999985"/>
    <n v="0.45"/>
    <x v="1"/>
  </r>
  <r>
    <s v="Foot Locker"/>
    <n v="1185732"/>
    <x v="155"/>
    <x v="6"/>
    <s v="Milieu ouest"/>
    <s v="Minnesota"/>
    <s v="Minneapolis"/>
    <x v="0"/>
    <n v="54.999999999999993"/>
    <n v="475"/>
    <n v="261249.99999999997"/>
    <n v="91437.5"/>
    <n v="0.35000000000000003"/>
    <x v="1"/>
  </r>
  <r>
    <s v="Foot Locker"/>
    <n v="1185732"/>
    <x v="156"/>
    <x v="0"/>
    <s v="Milieu ouest"/>
    <s v="Minnesota"/>
    <s v="Minneapolis"/>
    <x v="1"/>
    <n v="45"/>
    <n v="275"/>
    <n v="123750"/>
    <n v="37125"/>
    <n v="0.3"/>
    <x v="1"/>
  </r>
  <r>
    <s v="Foot Locker"/>
    <n v="1185732"/>
    <x v="157"/>
    <x v="1"/>
    <s v="Milieu ouest"/>
    <s v="Minnesota"/>
    <s v="Minneapolis"/>
    <x v="2"/>
    <n v="45"/>
    <n v="225"/>
    <n v="101250"/>
    <n v="30375"/>
    <n v="0.3"/>
    <x v="1"/>
  </r>
  <r>
    <s v="Foot Locker"/>
    <n v="1185732"/>
    <x v="158"/>
    <x v="2"/>
    <s v="Milieu ouest"/>
    <s v="Minnesota"/>
    <s v="Minneapolis"/>
    <x v="3"/>
    <n v="45"/>
    <n v="175"/>
    <n v="78750"/>
    <n v="27562.500000000004"/>
    <n v="0.35000000000000003"/>
    <x v="1"/>
  </r>
  <r>
    <s v="Foot Locker"/>
    <n v="1185732"/>
    <x v="159"/>
    <x v="3"/>
    <s v="Milieu ouest"/>
    <s v="Minnesota"/>
    <s v="Minneapolis"/>
    <x v="4"/>
    <n v="54.999999999999993"/>
    <n v="175"/>
    <n v="96249.999999999985"/>
    <n v="28874.999999999996"/>
    <n v="0.3"/>
    <x v="1"/>
  </r>
  <r>
    <s v="Foot Locker"/>
    <n v="1185732"/>
    <x v="160"/>
    <x v="4"/>
    <s v="Milieu ouest"/>
    <s v="Minnesota"/>
    <s v="Minneapolis"/>
    <x v="5"/>
    <n v="59.999999999999986"/>
    <n v="275"/>
    <n v="164999.99999999997"/>
    <n v="74249.999999999985"/>
    <n v="0.45"/>
    <x v="1"/>
  </r>
  <r>
    <s v="Kohl's"/>
    <n v="1189833"/>
    <x v="161"/>
    <x v="5"/>
    <s v="Milieu ouest"/>
    <s v="Minnesota"/>
    <s v="Minneapolis"/>
    <x v="0"/>
    <n v="35"/>
    <n v="475"/>
    <n v="166250"/>
    <n v="74812.5"/>
    <n v="0.45"/>
    <x v="1"/>
  </r>
  <r>
    <s v="Kohl's"/>
    <n v="1189833"/>
    <x v="162"/>
    <x v="6"/>
    <s v="Milieu ouest"/>
    <s v="Minnesota"/>
    <s v="Minneapolis"/>
    <x v="1"/>
    <n v="45"/>
    <n v="475"/>
    <n v="213750"/>
    <n v="64125"/>
    <n v="0.3"/>
    <x v="1"/>
  </r>
  <r>
    <s v="Kohl's"/>
    <n v="1189833"/>
    <x v="163"/>
    <x v="0"/>
    <s v="Milieu ouest"/>
    <s v="Minnesota"/>
    <s v="Minneapolis"/>
    <x v="2"/>
    <n v="45"/>
    <n v="475"/>
    <n v="213750"/>
    <n v="96187.5"/>
    <n v="0.45"/>
    <x v="1"/>
  </r>
  <r>
    <s v="Kohl's"/>
    <n v="1189833"/>
    <x v="164"/>
    <x v="1"/>
    <s v="Milieu ouest"/>
    <s v="Minnesota"/>
    <s v="Minneapolis"/>
    <x v="3"/>
    <n v="45"/>
    <n v="325"/>
    <n v="146250"/>
    <n v="58499.999999999993"/>
    <n v="0.39999999999999997"/>
    <x v="1"/>
  </r>
  <r>
    <s v="Kohl's"/>
    <n v="1189833"/>
    <x v="165"/>
    <x v="2"/>
    <s v="Milieu ouest"/>
    <s v="Montana"/>
    <s v="Billings"/>
    <x v="4"/>
    <n v="50"/>
    <n v="275"/>
    <n v="137500"/>
    <n v="82500.000000000015"/>
    <n v="0.60000000000000009"/>
    <x v="1"/>
  </r>
  <r>
    <s v="Kohl's"/>
    <n v="1189833"/>
    <x v="166"/>
    <x v="3"/>
    <s v="Milieu ouest"/>
    <s v="Montana"/>
    <s v="Billings"/>
    <x v="5"/>
    <n v="45"/>
    <n v="475"/>
    <n v="213750"/>
    <n v="53437.5"/>
    <n v="0.25"/>
    <x v="1"/>
  </r>
  <r>
    <s v="Kohl's"/>
    <n v="1189833"/>
    <x v="167"/>
    <x v="4"/>
    <s v="Milieu ouest"/>
    <s v="Montana"/>
    <s v="Billings"/>
    <x v="0"/>
    <n v="35"/>
    <n v="525"/>
    <n v="183750"/>
    <n v="82687.5"/>
    <n v="0.45"/>
    <x v="1"/>
  </r>
  <r>
    <s v="Kohl's"/>
    <n v="1189833"/>
    <x v="168"/>
    <x v="5"/>
    <s v="Milieu ouest"/>
    <s v="Montana"/>
    <s v="Billings"/>
    <x v="1"/>
    <n v="45"/>
    <n v="425"/>
    <n v="191250"/>
    <n v="57375"/>
    <n v="0.3"/>
    <x v="1"/>
  </r>
  <r>
    <s v="Kohl's"/>
    <n v="1189833"/>
    <x v="169"/>
    <x v="6"/>
    <s v="Milieu ouest"/>
    <s v="Montana"/>
    <s v="Billings"/>
    <x v="2"/>
    <n v="45"/>
    <n v="450"/>
    <n v="202500"/>
    <n v="91125"/>
    <n v="0.45"/>
    <x v="1"/>
  </r>
  <r>
    <s v="Kohl's"/>
    <n v="1189833"/>
    <x v="170"/>
    <x v="0"/>
    <s v="Milieu ouest"/>
    <s v="Montana"/>
    <s v="Billings"/>
    <x v="3"/>
    <n v="45"/>
    <n v="300"/>
    <n v="135000"/>
    <n v="53999.999999999993"/>
    <n v="0.39999999999999997"/>
    <x v="1"/>
  </r>
  <r>
    <s v="Kohl's"/>
    <n v="1189833"/>
    <x v="171"/>
    <x v="1"/>
    <s v="Milieu ouest"/>
    <s v="Montana"/>
    <s v="Billings"/>
    <x v="4"/>
    <n v="50"/>
    <n v="225"/>
    <n v="112500"/>
    <n v="67500.000000000015"/>
    <n v="0.60000000000000009"/>
    <x v="1"/>
  </r>
  <r>
    <s v="Kohl's"/>
    <n v="1189833"/>
    <x v="172"/>
    <x v="2"/>
    <s v="Milieu ouest"/>
    <s v="Montana"/>
    <s v="Billings"/>
    <x v="5"/>
    <n v="45"/>
    <n v="425"/>
    <n v="191250"/>
    <n v="47812.5"/>
    <n v="0.25"/>
    <x v="1"/>
  </r>
  <r>
    <s v="Kohl's"/>
    <n v="1189833"/>
    <x v="173"/>
    <x v="3"/>
    <s v="Milieu ouest"/>
    <s v="Montana"/>
    <s v="Billings"/>
    <x v="0"/>
    <n v="35"/>
    <n v="575"/>
    <n v="201250"/>
    <n v="90562.5"/>
    <n v="0.45"/>
    <x v="1"/>
  </r>
  <r>
    <s v="Kohl's"/>
    <n v="1189833"/>
    <x v="174"/>
    <x v="4"/>
    <s v="Milieu ouest"/>
    <s v="Montana"/>
    <s v="Billings"/>
    <x v="1"/>
    <n v="45"/>
    <n v="425"/>
    <n v="191250"/>
    <n v="57375"/>
    <n v="0.3"/>
    <x v="1"/>
  </r>
  <r>
    <s v="Kohl's"/>
    <n v="1189833"/>
    <x v="175"/>
    <x v="5"/>
    <s v="Milieu ouest"/>
    <s v="Montana"/>
    <s v="Billings"/>
    <x v="2"/>
    <n v="45"/>
    <n v="425"/>
    <n v="191250"/>
    <n v="86062.5"/>
    <n v="0.45"/>
    <x v="1"/>
  </r>
  <r>
    <s v="Kohl's"/>
    <n v="1189833"/>
    <x v="176"/>
    <x v="6"/>
    <s v="Milieu ouest"/>
    <s v="Montana"/>
    <s v="Billings"/>
    <x v="3"/>
    <n v="45"/>
    <n v="325"/>
    <n v="146250"/>
    <n v="58499.999999999993"/>
    <n v="0.39999999999999997"/>
    <x v="1"/>
  </r>
  <r>
    <s v="Kohl's"/>
    <n v="1189833"/>
    <x v="177"/>
    <x v="0"/>
    <s v="Milieu ouest"/>
    <s v="Montana"/>
    <s v="Billings"/>
    <x v="4"/>
    <n v="50"/>
    <n v="200"/>
    <n v="100000"/>
    <n v="60000.000000000007"/>
    <n v="0.60000000000000009"/>
    <x v="1"/>
  </r>
  <r>
    <s v="Kohl's"/>
    <n v="1189833"/>
    <x v="178"/>
    <x v="1"/>
    <s v="Milieu ouest"/>
    <s v="Montana"/>
    <s v="Billings"/>
    <x v="5"/>
    <n v="45"/>
    <n v="400"/>
    <n v="180000"/>
    <n v="45000"/>
    <n v="0.25"/>
    <x v="1"/>
  </r>
  <r>
    <s v="Kohl's"/>
    <n v="1189833"/>
    <x v="179"/>
    <x v="2"/>
    <s v="Milieu ouest"/>
    <s v="Montana"/>
    <s v="Billings"/>
    <x v="0"/>
    <n v="45"/>
    <n v="575"/>
    <n v="258750"/>
    <n v="116437.5"/>
    <n v="0.45"/>
    <x v="1"/>
  </r>
  <r>
    <s v="Kohl's"/>
    <n v="1189833"/>
    <x v="180"/>
    <x v="3"/>
    <s v="Milieu ouest"/>
    <s v="Montana"/>
    <s v="Billings"/>
    <x v="1"/>
    <n v="45"/>
    <n v="375"/>
    <n v="168750"/>
    <n v="50625"/>
    <n v="0.3"/>
    <x v="1"/>
  </r>
  <r>
    <s v="Kohl's"/>
    <n v="1189833"/>
    <x v="181"/>
    <x v="4"/>
    <s v="Milieu ouest"/>
    <s v="Montana"/>
    <s v="Billings"/>
    <x v="2"/>
    <n v="45"/>
    <n v="400"/>
    <n v="180000"/>
    <n v="81000"/>
    <n v="0.45"/>
    <x v="1"/>
  </r>
  <r>
    <s v="Kohl's"/>
    <n v="1189833"/>
    <x v="182"/>
    <x v="5"/>
    <s v="Milieu ouest"/>
    <s v="Montana"/>
    <s v="Billings"/>
    <x v="3"/>
    <n v="40"/>
    <n v="300"/>
    <n v="120000"/>
    <n v="47999.999999999993"/>
    <n v="0.39999999999999997"/>
    <x v="1"/>
  </r>
  <r>
    <s v="Kohl's"/>
    <n v="1189833"/>
    <x v="183"/>
    <x v="6"/>
    <s v="Milieu ouest"/>
    <s v="Montana"/>
    <s v="Billings"/>
    <x v="4"/>
    <n v="45"/>
    <n v="200"/>
    <n v="90000"/>
    <n v="54000.000000000007"/>
    <n v="0.60000000000000009"/>
    <x v="1"/>
  </r>
  <r>
    <s v="Kohl's"/>
    <n v="1189833"/>
    <x v="184"/>
    <x v="0"/>
    <s v="Milieu ouest"/>
    <s v="Montana"/>
    <s v="Billings"/>
    <x v="5"/>
    <n v="60"/>
    <n v="375"/>
    <n v="225000"/>
    <n v="56250"/>
    <n v="0.25"/>
    <x v="1"/>
  </r>
  <r>
    <s v="Kohl's"/>
    <n v="1189833"/>
    <x v="185"/>
    <x v="1"/>
    <s v="Milieu ouest"/>
    <s v="Montana"/>
    <s v="Billings"/>
    <x v="0"/>
    <n v="40"/>
    <n v="575"/>
    <n v="230000"/>
    <n v="103500"/>
    <n v="0.45"/>
    <x v="1"/>
  </r>
  <r>
    <s v="Kohl's"/>
    <n v="1189833"/>
    <x v="186"/>
    <x v="2"/>
    <s v="Milieu ouest"/>
    <s v="Montana"/>
    <s v="Billings"/>
    <x v="1"/>
    <n v="45"/>
    <n v="425"/>
    <n v="191250"/>
    <n v="57375"/>
    <n v="0.3"/>
    <x v="1"/>
  </r>
  <r>
    <s v="Kohl's"/>
    <n v="1189833"/>
    <x v="187"/>
    <x v="3"/>
    <s v="Milieu ouest"/>
    <s v="Montana"/>
    <s v="Billings"/>
    <x v="2"/>
    <n v="45"/>
    <n v="425"/>
    <n v="191250"/>
    <n v="86062.5"/>
    <n v="0.45"/>
    <x v="1"/>
  </r>
  <r>
    <s v="Kohl's"/>
    <n v="1189833"/>
    <x v="188"/>
    <x v="4"/>
    <s v="Milieu ouest"/>
    <s v="Montana"/>
    <s v="Billings"/>
    <x v="3"/>
    <n v="40"/>
    <n v="325"/>
    <n v="130000"/>
    <n v="51999.999999999993"/>
    <n v="0.39999999999999997"/>
    <x v="1"/>
  </r>
  <r>
    <s v="Kohl's"/>
    <n v="1189833"/>
    <x v="189"/>
    <x v="5"/>
    <s v="Milieu ouest"/>
    <s v="Montana"/>
    <s v="Billings"/>
    <x v="4"/>
    <n v="45"/>
    <n v="225"/>
    <n v="101250"/>
    <n v="60750.000000000007"/>
    <n v="0.60000000000000009"/>
    <x v="1"/>
  </r>
  <r>
    <s v="Kohl's"/>
    <n v="1189833"/>
    <x v="190"/>
    <x v="6"/>
    <s v="Milieu ouest"/>
    <s v="Montana"/>
    <s v="Billings"/>
    <x v="5"/>
    <n v="60"/>
    <n v="400"/>
    <n v="240000"/>
    <n v="60000"/>
    <n v="0.25"/>
    <x v="1"/>
  </r>
  <r>
    <s v="Kohl's"/>
    <n v="1189833"/>
    <x v="191"/>
    <x v="0"/>
    <s v="Milieu ouest"/>
    <s v="Montana"/>
    <s v="Billings"/>
    <x v="0"/>
    <n v="40"/>
    <n v="675"/>
    <n v="270000"/>
    <n v="121500"/>
    <n v="0.45"/>
    <x v="1"/>
  </r>
  <r>
    <s v="Kohl's"/>
    <n v="1189833"/>
    <x v="192"/>
    <x v="1"/>
    <s v="Milieu ouest"/>
    <s v="Montana"/>
    <s v="Billings"/>
    <x v="1"/>
    <n v="45"/>
    <n v="525"/>
    <n v="236250"/>
    <n v="70875"/>
    <n v="0.3"/>
    <x v="1"/>
  </r>
  <r>
    <s v="Kohl's"/>
    <n v="1189833"/>
    <x v="193"/>
    <x v="2"/>
    <s v="Milieu ouest"/>
    <s v="Montana"/>
    <s v="Billings"/>
    <x v="2"/>
    <n v="45"/>
    <n v="550"/>
    <n v="247500"/>
    <n v="111375"/>
    <n v="0.45"/>
    <x v="1"/>
  </r>
  <r>
    <s v="Kohl's"/>
    <n v="1189833"/>
    <x v="194"/>
    <x v="3"/>
    <s v="Milieu ouest"/>
    <s v="Montana"/>
    <s v="Billings"/>
    <x v="3"/>
    <n v="40"/>
    <n v="425"/>
    <n v="170000"/>
    <n v="68000"/>
    <n v="0.39999999999999997"/>
    <x v="1"/>
  </r>
  <r>
    <s v="Kohl's"/>
    <n v="1189833"/>
    <x v="195"/>
    <x v="4"/>
    <s v="Milieu ouest"/>
    <s v="Montana"/>
    <s v="Billings"/>
    <x v="4"/>
    <n v="45"/>
    <n v="300"/>
    <n v="135000"/>
    <n v="81000.000000000015"/>
    <n v="0.60000000000000009"/>
    <x v="1"/>
  </r>
  <r>
    <s v="Kohl's"/>
    <n v="1189833"/>
    <x v="196"/>
    <x v="5"/>
    <s v="Milieu ouest"/>
    <s v="Montana"/>
    <s v="Billings"/>
    <x v="5"/>
    <n v="60"/>
    <n v="600"/>
    <n v="360000"/>
    <n v="90000"/>
    <n v="0.25"/>
    <x v="1"/>
  </r>
  <r>
    <s v="Kohl's"/>
    <n v="1189833"/>
    <x v="197"/>
    <x v="6"/>
    <s v="Milieu ouest"/>
    <s v="Montana"/>
    <s v="Billings"/>
    <x v="0"/>
    <n v="40"/>
    <n v="750"/>
    <n v="300000"/>
    <n v="135000"/>
    <n v="0.45"/>
    <x v="1"/>
  </r>
  <r>
    <s v="Kohl's"/>
    <n v="1189833"/>
    <x v="198"/>
    <x v="0"/>
    <s v="Milieu ouest"/>
    <s v="Montana"/>
    <s v="Billings"/>
    <x v="1"/>
    <n v="45"/>
    <n v="600"/>
    <n v="270000"/>
    <n v="81000"/>
    <n v="0.3"/>
    <x v="1"/>
  </r>
  <r>
    <s v="Kohl's"/>
    <n v="1189833"/>
    <x v="199"/>
    <x v="1"/>
    <s v="Milieu ouest"/>
    <s v="Montana"/>
    <s v="Billings"/>
    <x v="2"/>
    <n v="45"/>
    <n v="550"/>
    <n v="247500"/>
    <n v="111375"/>
    <n v="0.45"/>
    <x v="1"/>
  </r>
  <r>
    <s v="Kohl's"/>
    <n v="1189833"/>
    <x v="200"/>
    <x v="2"/>
    <s v="Milieu ouest"/>
    <s v="Montana"/>
    <s v="Billings"/>
    <x v="3"/>
    <n v="40"/>
    <n v="450"/>
    <n v="180000"/>
    <n v="72000"/>
    <n v="0.39999999999999997"/>
    <x v="1"/>
  </r>
  <r>
    <s v="Kohl's"/>
    <n v="1189833"/>
    <x v="201"/>
    <x v="3"/>
    <s v="Milieu ouest"/>
    <s v="Montana"/>
    <s v="Billings"/>
    <x v="4"/>
    <n v="45"/>
    <n v="475"/>
    <n v="213750"/>
    <n v="128250.00000000001"/>
    <n v="0.60000000000000009"/>
    <x v="1"/>
  </r>
  <r>
    <s v="Kohl's"/>
    <n v="1189833"/>
    <x v="202"/>
    <x v="4"/>
    <s v="Milieu ouest"/>
    <s v="Montana"/>
    <s v="Billings"/>
    <x v="5"/>
    <n v="60"/>
    <n v="475"/>
    <n v="285000"/>
    <n v="71250"/>
    <n v="0.25"/>
    <x v="1"/>
  </r>
  <r>
    <s v="Kohl's"/>
    <n v="1189833"/>
    <x v="203"/>
    <x v="5"/>
    <s v="Milieu ouest"/>
    <s v="Montana"/>
    <s v="Billings"/>
    <x v="0"/>
    <n v="45"/>
    <n v="675"/>
    <n v="303750"/>
    <n v="136687.5"/>
    <n v="0.45"/>
    <x v="1"/>
  </r>
  <r>
    <s v="Kohl's"/>
    <n v="1189833"/>
    <x v="204"/>
    <x v="6"/>
    <s v="Milieu ouest"/>
    <s v="Montana"/>
    <s v="Billings"/>
    <x v="1"/>
    <n v="55.000000000000007"/>
    <n v="625"/>
    <n v="343750.00000000006"/>
    <n v="103125.00000000001"/>
    <n v="0.3"/>
    <x v="1"/>
  </r>
  <r>
    <s v="Kohl's"/>
    <n v="1189833"/>
    <x v="205"/>
    <x v="0"/>
    <s v="Milieu ouest"/>
    <s v="Montana"/>
    <s v="Billings"/>
    <x v="2"/>
    <n v="50"/>
    <n v="500"/>
    <n v="250000"/>
    <n v="112500"/>
    <n v="0.45"/>
    <x v="1"/>
  </r>
  <r>
    <s v="Kohl's"/>
    <n v="1189833"/>
    <x v="206"/>
    <x v="1"/>
    <s v="Milieu ouest"/>
    <s v="Montana"/>
    <s v="Billings"/>
    <x v="3"/>
    <n v="45"/>
    <n v="425"/>
    <n v="191250"/>
    <n v="76500"/>
    <n v="0.39999999999999997"/>
    <x v="1"/>
  </r>
  <r>
    <s v="Kohl's"/>
    <n v="1189833"/>
    <x v="207"/>
    <x v="2"/>
    <s v="Milieu ouest"/>
    <s v="Montana"/>
    <s v="Billings"/>
    <x v="4"/>
    <n v="54.999999999999993"/>
    <n v="425"/>
    <n v="233749.99999999997"/>
    <n v="140250"/>
    <n v="0.60000000000000009"/>
    <x v="1"/>
  </r>
  <r>
    <s v="Kohl's"/>
    <n v="1189833"/>
    <x v="208"/>
    <x v="3"/>
    <s v="Milieu ouest"/>
    <s v="Montana"/>
    <s v="Billings"/>
    <x v="5"/>
    <n v="60"/>
    <n v="400"/>
    <n v="240000"/>
    <n v="60000"/>
    <n v="0.25"/>
    <x v="1"/>
  </r>
  <r>
    <s v="Kohl's"/>
    <n v="1189833"/>
    <x v="209"/>
    <x v="4"/>
    <s v="Milieu ouest"/>
    <s v="Montana"/>
    <s v="Billings"/>
    <x v="0"/>
    <n v="45"/>
    <n v="600"/>
    <n v="270000"/>
    <n v="121500"/>
    <n v="0.45"/>
    <x v="1"/>
  </r>
  <r>
    <s v="Kohl's"/>
    <n v="1189833"/>
    <x v="210"/>
    <x v="5"/>
    <s v="Milieu ouest"/>
    <s v="Montana"/>
    <s v="Billings"/>
    <x v="1"/>
    <n v="50"/>
    <n v="600"/>
    <n v="300000"/>
    <n v="90000"/>
    <n v="0.3"/>
    <x v="1"/>
  </r>
  <r>
    <s v="Kohl's"/>
    <n v="1189833"/>
    <x v="211"/>
    <x v="6"/>
    <s v="Milieu ouest"/>
    <s v="Montana"/>
    <s v="Billings"/>
    <x v="2"/>
    <n v="45"/>
    <n v="450"/>
    <n v="202500"/>
    <n v="91125"/>
    <n v="0.45"/>
    <x v="1"/>
  </r>
  <r>
    <s v="Kohl's"/>
    <n v="1189833"/>
    <x v="212"/>
    <x v="0"/>
    <s v="Milieu ouest"/>
    <s v="Montana"/>
    <s v="Billings"/>
    <x v="3"/>
    <n v="45"/>
    <n v="400"/>
    <n v="180000"/>
    <n v="72000"/>
    <n v="0.39999999999999997"/>
    <x v="1"/>
  </r>
  <r>
    <s v="Kohl's"/>
    <n v="1189833"/>
    <x v="213"/>
    <x v="1"/>
    <s v="Milieu ouest"/>
    <s v="Montana"/>
    <s v="Billings"/>
    <x v="4"/>
    <n v="54.999999999999993"/>
    <n v="400"/>
    <n v="219999.99999999997"/>
    <n v="132000"/>
    <n v="0.60000000000000009"/>
    <x v="1"/>
  </r>
  <r>
    <s v="Kohl's"/>
    <n v="1189833"/>
    <x v="693"/>
    <x v="2"/>
    <s v="Milieu ouest"/>
    <s v="Montana"/>
    <s v="Billings"/>
    <x v="5"/>
    <n v="60"/>
    <n v="450"/>
    <n v="270000"/>
    <n v="67500"/>
    <n v="0.25"/>
    <x v="1"/>
  </r>
  <r>
    <s v="Kohl's"/>
    <n v="1189833"/>
    <x v="694"/>
    <x v="3"/>
    <s v="Milieu ouest"/>
    <s v="Montana"/>
    <s v="Billings"/>
    <x v="0"/>
    <n v="45"/>
    <n v="550"/>
    <n v="247500"/>
    <n v="111375"/>
    <n v="0.45"/>
    <x v="1"/>
  </r>
  <r>
    <s v="Kohl's"/>
    <n v="1189833"/>
    <x v="695"/>
    <x v="4"/>
    <s v="Milieu ouest"/>
    <s v="Montana"/>
    <s v="Billings"/>
    <x v="1"/>
    <n v="50"/>
    <n v="550"/>
    <n v="275000"/>
    <n v="82500"/>
    <n v="0.3"/>
    <x v="1"/>
  </r>
  <r>
    <s v="Kohl's"/>
    <n v="1189833"/>
    <x v="696"/>
    <x v="5"/>
    <s v="Milieu ouest"/>
    <s v="Montana"/>
    <s v="Billings"/>
    <x v="2"/>
    <n v="45"/>
    <n v="400"/>
    <n v="180000"/>
    <n v="81000"/>
    <n v="0.45"/>
    <x v="1"/>
  </r>
  <r>
    <s v="Kohl's"/>
    <n v="1189833"/>
    <x v="697"/>
    <x v="6"/>
    <s v="Milieu ouest"/>
    <s v="Montana"/>
    <s v="Billings"/>
    <x v="3"/>
    <n v="45"/>
    <n v="375"/>
    <n v="168750"/>
    <n v="67500"/>
    <n v="0.39999999999999997"/>
    <x v="1"/>
  </r>
  <r>
    <s v="Kohl's"/>
    <n v="1189833"/>
    <x v="698"/>
    <x v="0"/>
    <s v="Milieu ouest"/>
    <s v="Montana"/>
    <s v="Billings"/>
    <x v="4"/>
    <n v="54.999999999999993"/>
    <n v="350"/>
    <n v="192499.99999999997"/>
    <n v="115500"/>
    <n v="0.60000000000000009"/>
    <x v="1"/>
  </r>
  <r>
    <s v="Kohl's"/>
    <n v="1189833"/>
    <x v="699"/>
    <x v="1"/>
    <s v="Milieu ouest"/>
    <s v="Montana"/>
    <s v="Billings"/>
    <x v="5"/>
    <n v="60"/>
    <n v="400"/>
    <n v="240000"/>
    <n v="60000"/>
    <n v="0.25"/>
    <x v="1"/>
  </r>
  <r>
    <s v="Kohl's"/>
    <n v="1189833"/>
    <x v="700"/>
    <x v="2"/>
    <s v="Milieu ouest"/>
    <s v="Montana"/>
    <s v="Billings"/>
    <x v="0"/>
    <n v="40"/>
    <n v="575"/>
    <n v="230000"/>
    <n v="103500"/>
    <n v="0.45"/>
    <x v="1"/>
  </r>
  <r>
    <s v="Kohl's"/>
    <n v="1189833"/>
    <x v="701"/>
    <x v="3"/>
    <s v="Milieu ouest"/>
    <s v="Montana"/>
    <s v="Billings"/>
    <x v="1"/>
    <n v="45.000000000000007"/>
    <n v="575"/>
    <n v="258750.00000000003"/>
    <n v="77625"/>
    <n v="0.3"/>
    <x v="1"/>
  </r>
  <r>
    <s v="Kohl's"/>
    <n v="1189833"/>
    <x v="702"/>
    <x v="4"/>
    <s v="Milieu ouest"/>
    <s v="Montana"/>
    <s v="Billings"/>
    <x v="2"/>
    <n v="40"/>
    <n v="425"/>
    <n v="170000"/>
    <n v="76500"/>
    <n v="0.45"/>
    <x v="1"/>
  </r>
  <r>
    <s v="Kohl's"/>
    <n v="1189833"/>
    <x v="703"/>
    <x v="5"/>
    <s v="Milieu ouest"/>
    <s v="Montana"/>
    <s v="Billings"/>
    <x v="3"/>
    <n v="40"/>
    <n v="425"/>
    <n v="170000"/>
    <n v="68000"/>
    <n v="0.39999999999999997"/>
    <x v="1"/>
  </r>
  <r>
    <s v="Kohl's"/>
    <n v="1189833"/>
    <x v="704"/>
    <x v="6"/>
    <s v="Milieu ouest"/>
    <s v="Montana"/>
    <s v="Billings"/>
    <x v="4"/>
    <n v="54.999999999999993"/>
    <n v="375"/>
    <n v="206249.99999999997"/>
    <n v="123750"/>
    <n v="0.60000000000000009"/>
    <x v="1"/>
  </r>
  <r>
    <s v="Kohl's"/>
    <n v="1189833"/>
    <x v="705"/>
    <x v="0"/>
    <s v="Milieu ouest"/>
    <s v="Montana"/>
    <s v="Billings"/>
    <x v="5"/>
    <n v="60"/>
    <n v="475"/>
    <n v="285000"/>
    <n v="71250"/>
    <n v="0.25"/>
    <x v="1"/>
  </r>
  <r>
    <s v="Kohl's"/>
    <n v="1189833"/>
    <x v="706"/>
    <x v="1"/>
    <s v="Milieu ouest"/>
    <s v="Montana"/>
    <s v="Billings"/>
    <x v="0"/>
    <n v="45"/>
    <n v="675"/>
    <n v="303750"/>
    <n v="136687.5"/>
    <n v="0.45"/>
    <x v="1"/>
  </r>
  <r>
    <s v="Kohl's"/>
    <n v="1189833"/>
    <x v="707"/>
    <x v="2"/>
    <s v="Milieu ouest"/>
    <s v="Montana"/>
    <s v="Billings"/>
    <x v="1"/>
    <n v="50"/>
    <n v="675"/>
    <n v="337500"/>
    <n v="101250"/>
    <n v="0.3"/>
    <x v="1"/>
  </r>
  <r>
    <s v="Kohl's"/>
    <n v="1189833"/>
    <x v="708"/>
    <x v="3"/>
    <s v="Milieu ouest"/>
    <s v="Montana"/>
    <s v="Billings"/>
    <x v="2"/>
    <n v="45"/>
    <n v="475"/>
    <n v="213750"/>
    <n v="96187.5"/>
    <n v="0.45"/>
    <x v="1"/>
  </r>
  <r>
    <s v="Kohl's"/>
    <n v="1189833"/>
    <x v="709"/>
    <x v="4"/>
    <s v="Milieu ouest"/>
    <s v="Montana"/>
    <s v="Billings"/>
    <x v="3"/>
    <n v="45"/>
    <n v="475"/>
    <n v="213750"/>
    <n v="85500"/>
    <n v="0.39999999999999997"/>
    <x v="1"/>
  </r>
  <r>
    <s v="Kohl's"/>
    <n v="1189833"/>
    <x v="710"/>
    <x v="5"/>
    <s v="Milieu ouest"/>
    <s v="Montana"/>
    <s v="Billings"/>
    <x v="4"/>
    <n v="54.999999999999993"/>
    <n v="400"/>
    <n v="219999.99999999997"/>
    <n v="132000"/>
    <n v="0.60000000000000009"/>
    <x v="1"/>
  </r>
  <r>
    <s v="Kohl's"/>
    <n v="1189833"/>
    <x v="214"/>
    <x v="6"/>
    <s v="Milieu ouest"/>
    <s v="Montana"/>
    <s v="Billings"/>
    <x v="5"/>
    <n v="60"/>
    <n v="500"/>
    <n v="300000"/>
    <n v="75000"/>
    <n v="0.25"/>
    <x v="1"/>
  </r>
  <r>
    <s v="Sports Direct"/>
    <n v="1197831"/>
    <x v="215"/>
    <x v="0"/>
    <s v="Milieu ouest"/>
    <s v="Montana"/>
    <s v="Billings"/>
    <x v="0"/>
    <n v="20"/>
    <n v="700"/>
    <n v="140000"/>
    <n v="49000"/>
    <n v="0.35"/>
    <x v="1"/>
  </r>
  <r>
    <s v="Sports Direct"/>
    <n v="1197831"/>
    <x v="216"/>
    <x v="1"/>
    <s v="Milieu ouest"/>
    <s v="Montana"/>
    <s v="Billings"/>
    <x v="1"/>
    <n v="30"/>
    <n v="700"/>
    <n v="210000"/>
    <n v="73500"/>
    <n v="0.35"/>
    <x v="1"/>
  </r>
  <r>
    <s v="Sports Direct"/>
    <n v="1197831"/>
    <x v="217"/>
    <x v="2"/>
    <s v="Milieu ouest"/>
    <s v="Montana"/>
    <s v="Billings"/>
    <x v="2"/>
    <n v="30"/>
    <n v="500"/>
    <n v="150000"/>
    <n v="52500"/>
    <n v="0.35"/>
    <x v="1"/>
  </r>
  <r>
    <s v="Sports Direct"/>
    <n v="1197831"/>
    <x v="218"/>
    <x v="3"/>
    <s v="Milieu ouest"/>
    <s v="Montana"/>
    <s v="Billings"/>
    <x v="3"/>
    <n v="35"/>
    <n v="500"/>
    <n v="175000"/>
    <n v="78750"/>
    <n v="0.45"/>
    <x v="1"/>
  </r>
  <r>
    <s v="Sports Direct"/>
    <n v="1197831"/>
    <x v="219"/>
    <x v="4"/>
    <s v="Sud"/>
    <s v="Tennessee"/>
    <s v="Knoxville"/>
    <x v="4"/>
    <n v="40"/>
    <n v="350"/>
    <n v="140000"/>
    <n v="42000"/>
    <n v="0.3"/>
    <x v="1"/>
  </r>
  <r>
    <s v="Sports Direct"/>
    <n v="1197831"/>
    <x v="220"/>
    <x v="5"/>
    <s v="Sud"/>
    <s v="Tennessee"/>
    <s v="Knoxville"/>
    <x v="5"/>
    <n v="35"/>
    <n v="500"/>
    <n v="175000"/>
    <n v="87500"/>
    <n v="0.5"/>
    <x v="1"/>
  </r>
  <r>
    <s v="Sports Direct"/>
    <n v="1197831"/>
    <x v="221"/>
    <x v="6"/>
    <s v="Sud"/>
    <s v="Tennessee"/>
    <s v="Knoxville"/>
    <x v="0"/>
    <n v="25"/>
    <n v="650"/>
    <n v="162500"/>
    <n v="56875"/>
    <n v="0.35"/>
    <x v="1"/>
  </r>
  <r>
    <s v="Sports Direct"/>
    <n v="1197831"/>
    <x v="222"/>
    <x v="0"/>
    <s v="Sud"/>
    <s v="Tennessee"/>
    <s v="Knoxville"/>
    <x v="1"/>
    <n v="35"/>
    <n v="625"/>
    <n v="218750"/>
    <n v="76562.5"/>
    <n v="0.35"/>
    <x v="1"/>
  </r>
  <r>
    <s v="Sports Direct"/>
    <n v="1197831"/>
    <x v="223"/>
    <x v="1"/>
    <s v="Sud"/>
    <s v="Tennessee"/>
    <s v="Knoxville"/>
    <x v="2"/>
    <n v="35"/>
    <n v="450"/>
    <n v="157500"/>
    <n v="55125"/>
    <n v="0.35"/>
    <x v="1"/>
  </r>
  <r>
    <s v="Sports Direct"/>
    <n v="1197831"/>
    <x v="224"/>
    <x v="2"/>
    <s v="Sud"/>
    <s v="Tennessee"/>
    <s v="Knoxville"/>
    <x v="3"/>
    <n v="35"/>
    <n v="400"/>
    <n v="140000"/>
    <n v="63000"/>
    <n v="0.45"/>
    <x v="1"/>
  </r>
  <r>
    <s v="Sports Direct"/>
    <n v="1197831"/>
    <x v="225"/>
    <x v="3"/>
    <s v="Sud"/>
    <s v="Tennessee"/>
    <s v="Knoxville"/>
    <x v="4"/>
    <n v="40"/>
    <n v="275"/>
    <n v="110000"/>
    <n v="33000"/>
    <n v="0.3"/>
    <x v="1"/>
  </r>
  <r>
    <s v="Sports Direct"/>
    <n v="1197831"/>
    <x v="226"/>
    <x v="4"/>
    <s v="Sud"/>
    <s v="Tennessee"/>
    <s v="Knoxville"/>
    <x v="5"/>
    <n v="35"/>
    <n v="475"/>
    <n v="166250"/>
    <n v="83125"/>
    <n v="0.5"/>
    <x v="1"/>
  </r>
  <r>
    <s v="Sports Direct"/>
    <n v="1197831"/>
    <x v="227"/>
    <x v="5"/>
    <s v="Sud"/>
    <s v="Tennessee"/>
    <s v="Knoxville"/>
    <x v="0"/>
    <n v="30"/>
    <n v="650"/>
    <n v="195000"/>
    <n v="78000"/>
    <n v="0.39999999999999997"/>
    <x v="1"/>
  </r>
  <r>
    <s v="Sports Direct"/>
    <n v="1197831"/>
    <x v="228"/>
    <x v="6"/>
    <s v="Sud"/>
    <s v="Tennessee"/>
    <s v="Knoxville"/>
    <x v="1"/>
    <n v="40"/>
    <n v="650"/>
    <n v="260000"/>
    <n v="103999.99999999999"/>
    <n v="0.39999999999999997"/>
    <x v="1"/>
  </r>
  <r>
    <s v="Sports Direct"/>
    <n v="1197831"/>
    <x v="711"/>
    <x v="0"/>
    <s v="Sud"/>
    <s v="Tennessee"/>
    <s v="Knoxville"/>
    <x v="2"/>
    <n v="30"/>
    <n v="475"/>
    <n v="142500"/>
    <n v="56999.999999999993"/>
    <n v="0.39999999999999997"/>
    <x v="1"/>
  </r>
  <r>
    <s v="Sports Direct"/>
    <n v="1197831"/>
    <x v="712"/>
    <x v="1"/>
    <s v="Sud"/>
    <s v="Tennessee"/>
    <s v="Knoxville"/>
    <x v="3"/>
    <n v="35"/>
    <n v="375"/>
    <n v="131250"/>
    <n v="65625"/>
    <n v="0.5"/>
    <x v="1"/>
  </r>
  <r>
    <s v="Sports Direct"/>
    <n v="1197831"/>
    <x v="713"/>
    <x v="2"/>
    <s v="Sud"/>
    <s v="Tennessee"/>
    <s v="Knoxville"/>
    <x v="4"/>
    <n v="40"/>
    <n v="275"/>
    <n v="110000"/>
    <n v="38500"/>
    <n v="0.35"/>
    <x v="1"/>
  </r>
  <r>
    <s v="Sports Direct"/>
    <n v="1197831"/>
    <x v="714"/>
    <x v="3"/>
    <s v="Sud"/>
    <s v="Tennessee"/>
    <s v="Knoxville"/>
    <x v="5"/>
    <n v="35"/>
    <n v="425"/>
    <n v="148750"/>
    <n v="81812.5"/>
    <n v="0.55000000000000004"/>
    <x v="1"/>
  </r>
  <r>
    <s v="Sports Direct"/>
    <n v="1197831"/>
    <x v="715"/>
    <x v="4"/>
    <s v="Sud"/>
    <s v="Tennessee"/>
    <s v="Knoxville"/>
    <x v="0"/>
    <n v="20"/>
    <n v="675"/>
    <n v="135000"/>
    <n v="53999.999999999993"/>
    <n v="0.39999999999999997"/>
    <x v="1"/>
  </r>
  <r>
    <s v="Sports Direct"/>
    <n v="1197831"/>
    <x v="716"/>
    <x v="5"/>
    <s v="Sud"/>
    <s v="Tennessee"/>
    <s v="Knoxville"/>
    <x v="1"/>
    <n v="25.000000000000007"/>
    <n v="675"/>
    <n v="168750.00000000006"/>
    <n v="67500.000000000015"/>
    <n v="0.39999999999999997"/>
    <x v="1"/>
  </r>
  <r>
    <s v="Sports Direct"/>
    <n v="1197831"/>
    <x v="717"/>
    <x v="6"/>
    <s v="Sud"/>
    <s v="Tennessee"/>
    <s v="Knoxville"/>
    <x v="2"/>
    <n v="19.999999999999996"/>
    <n v="500"/>
    <n v="99999.999999999985"/>
    <n v="39999.999999999993"/>
    <n v="0.39999999999999997"/>
    <x v="1"/>
  </r>
  <r>
    <s v="Sports Direct"/>
    <n v="1197831"/>
    <x v="718"/>
    <x v="0"/>
    <s v="Sud"/>
    <s v="Tennessee"/>
    <s v="Knoxville"/>
    <x v="3"/>
    <n v="25.000000000000007"/>
    <n v="400"/>
    <n v="100000.00000000003"/>
    <n v="50000.000000000015"/>
    <n v="0.5"/>
    <x v="1"/>
  </r>
  <r>
    <s v="Sports Direct"/>
    <n v="1197831"/>
    <x v="719"/>
    <x v="1"/>
    <s v="Sud"/>
    <s v="Tennessee"/>
    <s v="Knoxville"/>
    <x v="4"/>
    <n v="30"/>
    <n v="300"/>
    <n v="90000"/>
    <n v="31499.999999999996"/>
    <n v="0.35"/>
    <x v="1"/>
  </r>
  <r>
    <s v="Sports Direct"/>
    <n v="1197831"/>
    <x v="720"/>
    <x v="2"/>
    <s v="Sud"/>
    <s v="Tennessee"/>
    <s v="Knoxville"/>
    <x v="5"/>
    <n v="25.000000000000007"/>
    <n v="575"/>
    <n v="143750.00000000003"/>
    <n v="79062.500000000029"/>
    <n v="0.55000000000000004"/>
    <x v="1"/>
  </r>
  <r>
    <s v="Sports Direct"/>
    <n v="1197831"/>
    <x v="721"/>
    <x v="3"/>
    <s v="Sud"/>
    <s v="Tennessee"/>
    <s v="Knoxville"/>
    <x v="0"/>
    <n v="14.999999999999996"/>
    <n v="725"/>
    <n v="108749.99999999997"/>
    <n v="43499.999999999985"/>
    <n v="0.39999999999999997"/>
    <x v="1"/>
  </r>
  <r>
    <s v="Sports Direct"/>
    <n v="1197831"/>
    <x v="722"/>
    <x v="4"/>
    <s v="Sud"/>
    <s v="Tennessee"/>
    <s v="Knoxville"/>
    <x v="1"/>
    <n v="25.000000000000007"/>
    <n v="750"/>
    <n v="187500.00000000006"/>
    <n v="75000.000000000015"/>
    <n v="0.39999999999999997"/>
    <x v="1"/>
  </r>
  <r>
    <s v="Sports Direct"/>
    <n v="1197831"/>
    <x v="723"/>
    <x v="5"/>
    <s v="Sud"/>
    <s v="Tennessee"/>
    <s v="Knoxville"/>
    <x v="2"/>
    <n v="19.999999999999996"/>
    <n v="600"/>
    <n v="119999.99999999999"/>
    <n v="47999.999999999993"/>
    <n v="0.39999999999999997"/>
    <x v="1"/>
  </r>
  <r>
    <s v="Sports Direct"/>
    <n v="1197831"/>
    <x v="229"/>
    <x v="6"/>
    <s v="Sud"/>
    <s v="Tennessee"/>
    <s v="Knoxville"/>
    <x v="3"/>
    <n v="30.000000000000004"/>
    <n v="525"/>
    <n v="157500.00000000003"/>
    <n v="78750.000000000015"/>
    <n v="0.5"/>
    <x v="1"/>
  </r>
  <r>
    <s v="Sports Direct"/>
    <n v="1197831"/>
    <x v="230"/>
    <x v="0"/>
    <s v="Sud"/>
    <s v="Tennessee"/>
    <s v="Knoxville"/>
    <x v="4"/>
    <n v="45"/>
    <n v="425"/>
    <n v="191250"/>
    <n v="66937.5"/>
    <n v="0.35"/>
    <x v="1"/>
  </r>
  <r>
    <s v="Sports Direct"/>
    <n v="1197831"/>
    <x v="231"/>
    <x v="1"/>
    <s v="Sud"/>
    <s v="Tennessee"/>
    <s v="Knoxville"/>
    <x v="5"/>
    <n v="40"/>
    <n v="775"/>
    <n v="310000"/>
    <n v="170500"/>
    <n v="0.55000000000000004"/>
    <x v="1"/>
  </r>
  <r>
    <s v="Sports Direct"/>
    <n v="1197831"/>
    <x v="232"/>
    <x v="2"/>
    <s v="Sud"/>
    <s v="Tennessee"/>
    <s v="Knoxville"/>
    <x v="0"/>
    <n v="40"/>
    <n v="775"/>
    <n v="310000"/>
    <n v="123999.99999999999"/>
    <n v="0.39999999999999997"/>
    <x v="1"/>
  </r>
  <r>
    <s v="Sports Direct"/>
    <n v="1197831"/>
    <x v="233"/>
    <x v="3"/>
    <s v="Sud"/>
    <s v="Tennessee"/>
    <s v="Knoxville"/>
    <x v="1"/>
    <n v="45"/>
    <n v="775"/>
    <n v="348750"/>
    <n v="139500"/>
    <n v="0.39999999999999997"/>
    <x v="1"/>
  </r>
  <r>
    <s v="Sports Direct"/>
    <n v="1197831"/>
    <x v="234"/>
    <x v="4"/>
    <s v="Sud"/>
    <s v="Tennessee"/>
    <s v="Knoxville"/>
    <x v="2"/>
    <n v="40"/>
    <n v="650"/>
    <n v="260000"/>
    <n v="103999.99999999999"/>
    <n v="0.39999999999999997"/>
    <x v="1"/>
  </r>
  <r>
    <s v="Sports Direct"/>
    <n v="1197831"/>
    <x v="235"/>
    <x v="5"/>
    <s v="Sud"/>
    <s v="Tennessee"/>
    <s v="Knoxville"/>
    <x v="3"/>
    <n v="40"/>
    <n v="600"/>
    <n v="240000"/>
    <n v="120000"/>
    <n v="0.5"/>
    <x v="1"/>
  </r>
  <r>
    <s v="Sports Direct"/>
    <n v="1197831"/>
    <x v="236"/>
    <x v="6"/>
    <s v="Sud"/>
    <s v="Tennessee"/>
    <s v="Knoxville"/>
    <x v="4"/>
    <n v="45"/>
    <n v="500"/>
    <n v="225000"/>
    <n v="78750"/>
    <n v="0.35"/>
    <x v="1"/>
  </r>
  <r>
    <s v="Sports Direct"/>
    <n v="1197831"/>
    <x v="237"/>
    <x v="0"/>
    <s v="Sud"/>
    <s v="Tennessee"/>
    <s v="Knoxville"/>
    <x v="5"/>
    <n v="50"/>
    <n v="875"/>
    <n v="437500"/>
    <n v="240625.00000000003"/>
    <n v="0.55000000000000004"/>
    <x v="1"/>
  </r>
  <r>
    <s v="Sports Direct"/>
    <n v="1197831"/>
    <x v="238"/>
    <x v="1"/>
    <s v="Sud"/>
    <s v="Tennessee"/>
    <s v="Knoxville"/>
    <x v="0"/>
    <n v="40"/>
    <n v="825"/>
    <n v="330000"/>
    <n v="148499.99999999997"/>
    <n v="0.44999999999999996"/>
    <x v="1"/>
  </r>
  <r>
    <s v="Sports Direct"/>
    <n v="1197831"/>
    <x v="239"/>
    <x v="2"/>
    <s v="Sud"/>
    <s v="Tennessee"/>
    <s v="Knoxville"/>
    <x v="1"/>
    <n v="45"/>
    <n v="825"/>
    <n v="371250"/>
    <n v="167062.49999999997"/>
    <n v="0.44999999999999996"/>
    <x v="1"/>
  </r>
  <r>
    <s v="Sports Direct"/>
    <n v="1197831"/>
    <x v="240"/>
    <x v="3"/>
    <s v="Sud"/>
    <s v="Tennessee"/>
    <s v="Knoxville"/>
    <x v="2"/>
    <n v="40"/>
    <n v="975"/>
    <n v="390000"/>
    <n v="175499.99999999997"/>
    <n v="0.44999999999999996"/>
    <x v="1"/>
  </r>
  <r>
    <s v="Sports Direct"/>
    <n v="1197831"/>
    <x v="241"/>
    <x v="4"/>
    <s v="Sud"/>
    <s v="Tennessee"/>
    <s v="Knoxville"/>
    <x v="3"/>
    <n v="40"/>
    <n v="575"/>
    <n v="230000"/>
    <n v="126500.00000000001"/>
    <n v="0.55000000000000004"/>
    <x v="1"/>
  </r>
  <r>
    <s v="Sports Direct"/>
    <n v="1197831"/>
    <x v="242"/>
    <x v="5"/>
    <s v="Sud"/>
    <s v="Tennessee"/>
    <s v="Knoxville"/>
    <x v="4"/>
    <n v="45"/>
    <n v="550"/>
    <n v="247500"/>
    <n v="98999.999999999985"/>
    <n v="0.39999999999999997"/>
    <x v="1"/>
  </r>
  <r>
    <s v="Sports Direct"/>
    <n v="1197831"/>
    <x v="243"/>
    <x v="6"/>
    <s v="Sud"/>
    <s v="Tennessee"/>
    <s v="Knoxville"/>
    <x v="5"/>
    <n v="54.999999999999993"/>
    <n v="825"/>
    <n v="453749.99999999994"/>
    <n v="272250"/>
    <n v="0.60000000000000009"/>
    <x v="1"/>
  </r>
  <r>
    <s v="Sports Direct"/>
    <n v="1197831"/>
    <x v="244"/>
    <x v="0"/>
    <s v="Sud"/>
    <s v="Tennessee"/>
    <s v="Knoxville"/>
    <x v="0"/>
    <n v="45"/>
    <n v="775"/>
    <n v="348750"/>
    <n v="156937.49999999997"/>
    <n v="0.44999999999999996"/>
    <x v="1"/>
  </r>
  <r>
    <s v="Sports Direct"/>
    <n v="1197831"/>
    <x v="245"/>
    <x v="1"/>
    <s v="Sud"/>
    <s v="Tennessee"/>
    <s v="Knoxville"/>
    <x v="1"/>
    <n v="55.000000000000007"/>
    <n v="775"/>
    <n v="426250.00000000006"/>
    <n v="191812.5"/>
    <n v="0.44999999999999996"/>
    <x v="1"/>
  </r>
  <r>
    <s v="Sports Direct"/>
    <n v="1197831"/>
    <x v="246"/>
    <x v="2"/>
    <s v="Sud"/>
    <s v="Tennessee"/>
    <s v="Knoxville"/>
    <x v="2"/>
    <n v="50"/>
    <n v="950"/>
    <n v="475000"/>
    <n v="213749.99999999997"/>
    <n v="0.44999999999999996"/>
    <x v="1"/>
  </r>
  <r>
    <s v="Sports Direct"/>
    <n v="1197831"/>
    <x v="247"/>
    <x v="3"/>
    <s v="Sud"/>
    <s v="Tennessee"/>
    <s v="Knoxville"/>
    <x v="3"/>
    <n v="45"/>
    <n v="475"/>
    <n v="213750"/>
    <n v="117562.50000000001"/>
    <n v="0.55000000000000004"/>
    <x v="1"/>
  </r>
  <r>
    <s v="Sports Direct"/>
    <n v="1197831"/>
    <x v="248"/>
    <x v="4"/>
    <s v="Sud"/>
    <s v="Tennessee"/>
    <s v="Knoxville"/>
    <x v="4"/>
    <n v="50"/>
    <n v="475"/>
    <n v="237500"/>
    <n v="94999.999999999985"/>
    <n v="0.39999999999999997"/>
    <x v="1"/>
  </r>
  <r>
    <s v="Sports Direct"/>
    <n v="1197831"/>
    <x v="249"/>
    <x v="5"/>
    <s v="Sud"/>
    <s v="Tennessee"/>
    <s v="Knoxville"/>
    <x v="5"/>
    <n v="54.999999999999993"/>
    <n v="725"/>
    <n v="398749.99999999994"/>
    <n v="239250"/>
    <n v="0.60000000000000009"/>
    <x v="1"/>
  </r>
  <r>
    <s v="Sports Direct"/>
    <n v="1197831"/>
    <x v="250"/>
    <x v="6"/>
    <s v="Sud"/>
    <s v="Tennessee"/>
    <s v="Knoxville"/>
    <x v="0"/>
    <n v="50"/>
    <n v="675"/>
    <n v="337500"/>
    <n v="151874.99999999997"/>
    <n v="0.44999999999999996"/>
    <x v="1"/>
  </r>
  <r>
    <s v="Sports Direct"/>
    <n v="1197831"/>
    <x v="251"/>
    <x v="0"/>
    <s v="Sud"/>
    <s v="Tennessee"/>
    <s v="Knoxville"/>
    <x v="1"/>
    <n v="50"/>
    <n v="625"/>
    <n v="312500"/>
    <n v="140625"/>
    <n v="0.44999999999999996"/>
    <x v="1"/>
  </r>
  <r>
    <s v="Sports Direct"/>
    <n v="1197831"/>
    <x v="252"/>
    <x v="1"/>
    <s v="Sud"/>
    <s v="Tennessee"/>
    <s v="Knoxville"/>
    <x v="2"/>
    <n v="54.999999999999993"/>
    <n v="675"/>
    <n v="371249.99999999994"/>
    <n v="167062.49999999997"/>
    <n v="0.44999999999999996"/>
    <x v="1"/>
  </r>
  <r>
    <s v="Sports Direct"/>
    <n v="1197831"/>
    <x v="253"/>
    <x v="2"/>
    <s v="Sud"/>
    <s v="Tennessee"/>
    <s v="Knoxville"/>
    <x v="3"/>
    <n v="54.999999999999993"/>
    <n v="400"/>
    <n v="219999.99999999997"/>
    <n v="121000"/>
    <n v="0.55000000000000004"/>
    <x v="1"/>
  </r>
  <r>
    <s v="Sports Direct"/>
    <n v="1197831"/>
    <x v="254"/>
    <x v="3"/>
    <s v="Sud"/>
    <s v="Tennessee"/>
    <s v="Knoxville"/>
    <x v="4"/>
    <n v="50"/>
    <n v="400"/>
    <n v="200000"/>
    <n v="80000"/>
    <n v="0.39999999999999997"/>
    <x v="1"/>
  </r>
  <r>
    <s v="Sports Direct"/>
    <n v="1197831"/>
    <x v="255"/>
    <x v="4"/>
    <s v="Sud"/>
    <s v="Tennessee"/>
    <s v="Knoxville"/>
    <x v="5"/>
    <n v="45"/>
    <n v="625"/>
    <n v="281250"/>
    <n v="168750.00000000003"/>
    <n v="0.60000000000000009"/>
    <x v="1"/>
  </r>
  <r>
    <s v="Sports Direct"/>
    <n v="1197831"/>
    <x v="256"/>
    <x v="5"/>
    <s v="Sud"/>
    <s v="Tennessee"/>
    <s v="Knoxville"/>
    <x v="0"/>
    <n v="35"/>
    <n v="575"/>
    <n v="201250"/>
    <n v="90562.499999999985"/>
    <n v="0.44999999999999996"/>
    <x v="1"/>
  </r>
  <r>
    <s v="Sports Direct"/>
    <n v="1197831"/>
    <x v="257"/>
    <x v="6"/>
    <s v="Sud"/>
    <s v="Tennessee"/>
    <s v="Knoxville"/>
    <x v="1"/>
    <n v="35"/>
    <n v="575"/>
    <n v="201250"/>
    <n v="90562.499999999985"/>
    <n v="0.44999999999999996"/>
    <x v="1"/>
  </r>
  <r>
    <s v="Sports Direct"/>
    <n v="1197831"/>
    <x v="258"/>
    <x v="0"/>
    <s v="Sud"/>
    <s v="Tennessee"/>
    <s v="Knoxville"/>
    <x v="2"/>
    <n v="40"/>
    <n v="525"/>
    <n v="210000"/>
    <n v="94499.999999999985"/>
    <n v="0.44999999999999996"/>
    <x v="1"/>
  </r>
  <r>
    <s v="Sports Direct"/>
    <n v="1197831"/>
    <x v="259"/>
    <x v="1"/>
    <s v="Sud"/>
    <s v="Tennessee"/>
    <s v="Knoxville"/>
    <x v="3"/>
    <n v="40"/>
    <n v="375"/>
    <n v="150000"/>
    <n v="82500"/>
    <n v="0.55000000000000004"/>
    <x v="1"/>
  </r>
  <r>
    <s v="Sports Direct"/>
    <n v="1197831"/>
    <x v="260"/>
    <x v="2"/>
    <s v="Sud"/>
    <s v="Tennessee"/>
    <s v="Knoxville"/>
    <x v="4"/>
    <n v="35"/>
    <n v="350"/>
    <n v="122500"/>
    <n v="48999.999999999993"/>
    <n v="0.39999999999999997"/>
    <x v="1"/>
  </r>
  <r>
    <s v="Sports Direct"/>
    <n v="1197831"/>
    <x v="261"/>
    <x v="3"/>
    <s v="Sud"/>
    <s v="Tennessee"/>
    <s v="Knoxville"/>
    <x v="5"/>
    <n v="45"/>
    <n v="525"/>
    <n v="236250"/>
    <n v="141750.00000000003"/>
    <n v="0.60000000000000009"/>
    <x v="1"/>
  </r>
  <r>
    <s v="Sports Direct"/>
    <n v="1197831"/>
    <x v="262"/>
    <x v="4"/>
    <s v="Sud"/>
    <s v="Tennessee"/>
    <s v="Knoxville"/>
    <x v="0"/>
    <n v="30.000000000000004"/>
    <n v="675"/>
    <n v="202500.00000000003"/>
    <n v="91125"/>
    <n v="0.44999999999999996"/>
    <x v="1"/>
  </r>
  <r>
    <s v="Sports Direct"/>
    <n v="1197831"/>
    <x v="263"/>
    <x v="5"/>
    <s v="Sud"/>
    <s v="Tennessee"/>
    <s v="Knoxville"/>
    <x v="1"/>
    <n v="30.000000000000004"/>
    <n v="675"/>
    <n v="202500.00000000003"/>
    <n v="91125"/>
    <n v="0.44999999999999996"/>
    <x v="1"/>
  </r>
  <r>
    <s v="Sports Direct"/>
    <n v="1197831"/>
    <x v="264"/>
    <x v="6"/>
    <s v="Sud"/>
    <s v="Tennessee"/>
    <s v="Knoxville"/>
    <x v="2"/>
    <n v="55.000000000000007"/>
    <n v="600"/>
    <n v="330000.00000000006"/>
    <n v="148500"/>
    <n v="0.44999999999999996"/>
    <x v="1"/>
  </r>
  <r>
    <s v="Sports Direct"/>
    <n v="1197831"/>
    <x v="265"/>
    <x v="0"/>
    <s v="Sud"/>
    <s v="Tennessee"/>
    <s v="Knoxville"/>
    <x v="3"/>
    <n v="55.000000000000007"/>
    <n v="475"/>
    <n v="261250.00000000003"/>
    <n v="143687.50000000003"/>
    <n v="0.55000000000000004"/>
    <x v="1"/>
  </r>
  <r>
    <s v="Sports Direct"/>
    <n v="1197831"/>
    <x v="266"/>
    <x v="1"/>
    <s v="Sud"/>
    <s v="Tennessee"/>
    <s v="Knoxville"/>
    <x v="4"/>
    <n v="54.999999999999993"/>
    <n v="450"/>
    <n v="247499.99999999997"/>
    <n v="98999.999999999985"/>
    <n v="0.39999999999999997"/>
    <x v="1"/>
  </r>
  <r>
    <s v="Sports Direct"/>
    <n v="1197831"/>
    <x v="267"/>
    <x v="2"/>
    <s v="Sud"/>
    <s v="Tennessee"/>
    <s v="Knoxville"/>
    <x v="5"/>
    <n v="65"/>
    <n v="650"/>
    <n v="422500"/>
    <n v="253500.00000000003"/>
    <n v="0.60000000000000009"/>
    <x v="1"/>
  </r>
  <r>
    <s v="Sports Direct"/>
    <n v="1197831"/>
    <x v="268"/>
    <x v="3"/>
    <s v="Sud"/>
    <s v="Tennessee"/>
    <s v="Knoxville"/>
    <x v="0"/>
    <n v="54.999999999999993"/>
    <n v="800"/>
    <n v="439999.99999999994"/>
    <n v="197999.99999999994"/>
    <n v="0.44999999999999996"/>
    <x v="1"/>
  </r>
  <r>
    <s v="Sports Direct"/>
    <n v="1197831"/>
    <x v="269"/>
    <x v="4"/>
    <s v="Sud"/>
    <s v="Tennessee"/>
    <s v="Knoxville"/>
    <x v="1"/>
    <n v="54.999999999999993"/>
    <n v="800"/>
    <n v="439999.99999999994"/>
    <n v="197999.99999999994"/>
    <n v="0.44999999999999996"/>
    <x v="1"/>
  </r>
  <r>
    <s v="Sports Direct"/>
    <n v="1197831"/>
    <x v="270"/>
    <x v="5"/>
    <s v="Sud"/>
    <s v="Tennessee"/>
    <s v="Knoxville"/>
    <x v="2"/>
    <n v="60"/>
    <n v="700"/>
    <n v="420000"/>
    <n v="188999.99999999997"/>
    <n v="0.44999999999999996"/>
    <x v="1"/>
  </r>
  <r>
    <s v="Sports Direct"/>
    <n v="1197831"/>
    <x v="271"/>
    <x v="6"/>
    <s v="Sud"/>
    <s v="Tennessee"/>
    <s v="Knoxville"/>
    <x v="3"/>
    <n v="60"/>
    <n v="550"/>
    <n v="330000"/>
    <n v="181500.00000000003"/>
    <n v="0.55000000000000004"/>
    <x v="1"/>
  </r>
  <r>
    <s v="Sports Direct"/>
    <n v="1197831"/>
    <x v="272"/>
    <x v="0"/>
    <s v="Sud"/>
    <s v="Tennessee"/>
    <s v="Knoxville"/>
    <x v="4"/>
    <n v="54.999999999999993"/>
    <n v="500"/>
    <n v="274999.99999999994"/>
    <n v="109999.99999999997"/>
    <n v="0.39999999999999997"/>
    <x v="1"/>
  </r>
  <r>
    <s v="Sports Direct"/>
    <n v="1197831"/>
    <x v="273"/>
    <x v="1"/>
    <s v="Sud"/>
    <s v="Tennessee"/>
    <s v="Knoxville"/>
    <x v="5"/>
    <n v="65"/>
    <n v="750"/>
    <n v="487500"/>
    <n v="292500.00000000006"/>
    <n v="0.60000000000000009"/>
    <x v="1"/>
  </r>
  <r>
    <s v="Foot Locker"/>
    <n v="1185732"/>
    <x v="274"/>
    <x v="2"/>
    <s v="Sud"/>
    <s v="Tennessee"/>
    <s v="Knoxville"/>
    <x v="0"/>
    <n v="35"/>
    <n v="425"/>
    <n v="148750"/>
    <n v="59500"/>
    <n v="0.4"/>
    <x v="1"/>
  </r>
  <r>
    <s v="Foot Locker"/>
    <n v="1185732"/>
    <x v="275"/>
    <x v="3"/>
    <s v="Sud"/>
    <s v="Tennessee"/>
    <s v="Knoxville"/>
    <x v="1"/>
    <n v="35"/>
    <n v="225"/>
    <n v="78750"/>
    <n v="27562.5"/>
    <n v="0.35"/>
    <x v="1"/>
  </r>
  <r>
    <s v="Foot Locker"/>
    <n v="1185732"/>
    <x v="276"/>
    <x v="4"/>
    <s v="Sud"/>
    <s v="Tennessee"/>
    <s v="Knoxville"/>
    <x v="2"/>
    <n v="25"/>
    <n v="225"/>
    <n v="56250"/>
    <n v="19687.5"/>
    <n v="0.35"/>
    <x v="1"/>
  </r>
  <r>
    <s v="Foot Locker"/>
    <n v="1185732"/>
    <x v="277"/>
    <x v="5"/>
    <s v="Sud"/>
    <s v="Tennessee"/>
    <s v="Knoxville"/>
    <x v="3"/>
    <n v="30.000000000000004"/>
    <n v="75"/>
    <n v="22500.000000000004"/>
    <n v="9000.0000000000018"/>
    <n v="0.4"/>
    <x v="1"/>
  </r>
  <r>
    <s v="Foot Locker"/>
    <n v="1185732"/>
    <x v="278"/>
    <x v="6"/>
    <s v="Milieu ouest"/>
    <s v="Nebraska"/>
    <s v="Omaha"/>
    <x v="4"/>
    <n v="44.999999999999993"/>
    <n v="125"/>
    <n v="56249.999999999993"/>
    <n v="19687.499999999996"/>
    <n v="0.35"/>
    <x v="1"/>
  </r>
  <r>
    <s v="Foot Locker"/>
    <n v="1185732"/>
    <x v="279"/>
    <x v="0"/>
    <s v="Milieu ouest"/>
    <s v="Nebraska"/>
    <s v="Omaha"/>
    <x v="5"/>
    <n v="35"/>
    <n v="225"/>
    <n v="78750"/>
    <n v="39375"/>
    <n v="0.5"/>
    <x v="1"/>
  </r>
  <r>
    <s v="Foot Locker"/>
    <n v="1185732"/>
    <x v="280"/>
    <x v="1"/>
    <s v="Milieu ouest"/>
    <s v="Nebraska"/>
    <s v="Omaha"/>
    <x v="0"/>
    <n v="35"/>
    <n v="475"/>
    <n v="166250"/>
    <n v="66500"/>
    <n v="0.4"/>
    <x v="1"/>
  </r>
  <r>
    <s v="Foot Locker"/>
    <n v="1185732"/>
    <x v="281"/>
    <x v="2"/>
    <s v="Milieu ouest"/>
    <s v="Nebraska"/>
    <s v="Omaha"/>
    <x v="1"/>
    <n v="35"/>
    <n v="125"/>
    <n v="43750"/>
    <n v="15312.499999999998"/>
    <n v="0.35"/>
    <x v="1"/>
  </r>
  <r>
    <s v="Foot Locker"/>
    <n v="1185732"/>
    <x v="282"/>
    <x v="3"/>
    <s v="Milieu ouest"/>
    <s v="Nebraska"/>
    <s v="Omaha"/>
    <x v="2"/>
    <n v="25"/>
    <n v="175"/>
    <n v="43750"/>
    <n v="15312.499999999998"/>
    <n v="0.35"/>
    <x v="1"/>
  </r>
  <r>
    <s v="Foot Locker"/>
    <n v="1185732"/>
    <x v="283"/>
    <x v="4"/>
    <s v="Milieu ouest"/>
    <s v="Nebraska"/>
    <s v="Omaha"/>
    <x v="3"/>
    <n v="30.000000000000004"/>
    <n v="50"/>
    <n v="15000.000000000002"/>
    <n v="6000.0000000000009"/>
    <n v="0.4"/>
    <x v="1"/>
  </r>
  <r>
    <s v="Foot Locker"/>
    <n v="1185732"/>
    <x v="284"/>
    <x v="5"/>
    <s v="Milieu ouest"/>
    <s v="Nebraska"/>
    <s v="Omaha"/>
    <x v="4"/>
    <n v="44.999999999999993"/>
    <n v="125"/>
    <n v="56249.999999999993"/>
    <n v="19687.499999999996"/>
    <n v="0.35"/>
    <x v="1"/>
  </r>
  <r>
    <s v="Foot Locker"/>
    <n v="1185732"/>
    <x v="285"/>
    <x v="6"/>
    <s v="Milieu ouest"/>
    <s v="Nebraska"/>
    <s v="Omaha"/>
    <x v="5"/>
    <n v="35"/>
    <n v="200"/>
    <n v="70000"/>
    <n v="35000"/>
    <n v="0.5"/>
    <x v="1"/>
  </r>
  <r>
    <s v="Foot Locker"/>
    <n v="1185732"/>
    <x v="286"/>
    <x v="0"/>
    <s v="Milieu ouest"/>
    <s v="Nebraska"/>
    <s v="Omaha"/>
    <x v="0"/>
    <n v="40"/>
    <n v="420"/>
    <n v="168000"/>
    <n v="67200"/>
    <n v="0.4"/>
    <x v="1"/>
  </r>
  <r>
    <s v="Foot Locker"/>
    <n v="1185732"/>
    <x v="287"/>
    <x v="1"/>
    <s v="Milieu ouest"/>
    <s v="Nebraska"/>
    <s v="Omaha"/>
    <x v="1"/>
    <n v="40"/>
    <n v="100"/>
    <n v="40000"/>
    <n v="14000"/>
    <n v="0.35"/>
    <x v="1"/>
  </r>
  <r>
    <s v="Foot Locker"/>
    <n v="1185732"/>
    <x v="288"/>
    <x v="2"/>
    <s v="Milieu ouest"/>
    <s v="Nebraska"/>
    <s v="Omaha"/>
    <x v="2"/>
    <n v="30.000000000000004"/>
    <n v="150"/>
    <n v="45000.000000000007"/>
    <n v="15750.000000000002"/>
    <n v="0.35"/>
    <x v="1"/>
  </r>
  <r>
    <s v="Foot Locker"/>
    <n v="1185732"/>
    <x v="289"/>
    <x v="3"/>
    <s v="Milieu ouest"/>
    <s v="Nebraska"/>
    <s v="Omaha"/>
    <x v="3"/>
    <n v="35"/>
    <n v="0"/>
    <n v="0"/>
    <n v="0"/>
    <n v="0.4"/>
    <x v="1"/>
  </r>
  <r>
    <s v="Foot Locker"/>
    <n v="1185732"/>
    <x v="290"/>
    <x v="4"/>
    <s v="Milieu ouest"/>
    <s v="Nebraska"/>
    <s v="Omaha"/>
    <x v="4"/>
    <n v="50"/>
    <n v="50"/>
    <n v="25000"/>
    <n v="8750"/>
    <n v="0.35"/>
    <x v="1"/>
  </r>
  <r>
    <s v="Foot Locker"/>
    <n v="1185732"/>
    <x v="291"/>
    <x v="5"/>
    <s v="Milieu ouest"/>
    <s v="Nebraska"/>
    <s v="Omaha"/>
    <x v="5"/>
    <n v="40"/>
    <n v="150"/>
    <n v="60000"/>
    <n v="30000"/>
    <n v="0.5"/>
    <x v="1"/>
  </r>
  <r>
    <s v="Foot Locker"/>
    <n v="1185732"/>
    <x v="292"/>
    <x v="6"/>
    <s v="Milieu ouest"/>
    <s v="Nebraska"/>
    <s v="Omaha"/>
    <x v="0"/>
    <n v="40"/>
    <n v="375"/>
    <n v="150000"/>
    <n v="60000"/>
    <n v="0.4"/>
    <x v="1"/>
  </r>
  <r>
    <s v="Foot Locker"/>
    <n v="1185732"/>
    <x v="293"/>
    <x v="0"/>
    <s v="Milieu ouest"/>
    <s v="Nebraska"/>
    <s v="Omaha"/>
    <x v="1"/>
    <n v="35"/>
    <n v="75"/>
    <n v="26250"/>
    <n v="9187.5"/>
    <n v="0.35"/>
    <x v="1"/>
  </r>
  <r>
    <s v="Foot Locker"/>
    <n v="1185732"/>
    <x v="294"/>
    <x v="1"/>
    <s v="Milieu ouest"/>
    <s v="Nebraska"/>
    <s v="Omaha"/>
    <x v="2"/>
    <n v="25.000000000000007"/>
    <n v="75"/>
    <n v="18750.000000000004"/>
    <n v="6562.5000000000009"/>
    <n v="0.35"/>
    <x v="1"/>
  </r>
  <r>
    <s v="Foot Locker"/>
    <n v="1185732"/>
    <x v="295"/>
    <x v="2"/>
    <s v="Milieu ouest"/>
    <s v="Nebraska"/>
    <s v="Omaha"/>
    <x v="3"/>
    <n v="30"/>
    <n v="0"/>
    <n v="0"/>
    <n v="0"/>
    <n v="0.4"/>
    <x v="1"/>
  </r>
  <r>
    <s v="Foot Locker"/>
    <n v="1185732"/>
    <x v="296"/>
    <x v="3"/>
    <s v="Milieu ouest"/>
    <s v="Nebraska"/>
    <s v="Omaha"/>
    <x v="4"/>
    <n v="45"/>
    <n v="25"/>
    <n v="11250"/>
    <n v="3937.4999999999995"/>
    <n v="0.35"/>
    <x v="1"/>
  </r>
  <r>
    <s v="Foot Locker"/>
    <n v="1185732"/>
    <x v="297"/>
    <x v="4"/>
    <s v="Milieu ouest"/>
    <s v="Nebraska"/>
    <s v="Omaha"/>
    <x v="5"/>
    <n v="35"/>
    <n v="150"/>
    <n v="52500"/>
    <n v="26250"/>
    <n v="0.5"/>
    <x v="1"/>
  </r>
  <r>
    <s v="Foot Locker"/>
    <n v="1185732"/>
    <x v="298"/>
    <x v="5"/>
    <s v="Milieu ouest"/>
    <s v="Nebraska"/>
    <s v="Omaha"/>
    <x v="0"/>
    <n v="45"/>
    <n v="420"/>
    <n v="189000"/>
    <n v="75600"/>
    <n v="0.4"/>
    <x v="1"/>
  </r>
  <r>
    <s v="Foot Locker"/>
    <n v="1185732"/>
    <x v="299"/>
    <x v="6"/>
    <s v="Milieu ouest"/>
    <s v="Nebraska"/>
    <s v="Omaha"/>
    <x v="1"/>
    <n v="40.000000000000007"/>
    <n v="125"/>
    <n v="50000.000000000007"/>
    <n v="17500"/>
    <n v="0.35"/>
    <x v="1"/>
  </r>
  <r>
    <s v="Foot Locker"/>
    <n v="1185732"/>
    <x v="300"/>
    <x v="0"/>
    <s v="Milieu ouest"/>
    <s v="Nebraska"/>
    <s v="Omaha"/>
    <x v="2"/>
    <n v="35"/>
    <n v="100"/>
    <n v="35000"/>
    <n v="12250"/>
    <n v="0.35"/>
    <x v="1"/>
  </r>
  <r>
    <s v="Foot Locker"/>
    <n v="1185732"/>
    <x v="301"/>
    <x v="1"/>
    <s v="Milieu ouest"/>
    <s v="Nebraska"/>
    <s v="Omaha"/>
    <x v="3"/>
    <n v="35"/>
    <n v="25"/>
    <n v="8750"/>
    <n v="3500"/>
    <n v="0.4"/>
    <x v="1"/>
  </r>
  <r>
    <s v="Foot Locker"/>
    <n v="1185732"/>
    <x v="302"/>
    <x v="2"/>
    <s v="Milieu ouest"/>
    <s v="Nebraska"/>
    <s v="Omaha"/>
    <x v="4"/>
    <n v="49.999999999999993"/>
    <n v="50"/>
    <n v="24999.999999999996"/>
    <n v="8749.9999999999982"/>
    <n v="0.35"/>
    <x v="1"/>
  </r>
  <r>
    <s v="Foot Locker"/>
    <n v="1185732"/>
    <x v="303"/>
    <x v="3"/>
    <s v="Milieu ouest"/>
    <s v="Nebraska"/>
    <s v="Omaha"/>
    <x v="5"/>
    <n v="54.999999999999993"/>
    <n v="150"/>
    <n v="82499.999999999985"/>
    <n v="41249.999999999993"/>
    <n v="0.5"/>
    <x v="1"/>
  </r>
  <r>
    <s v="Foot Locker"/>
    <n v="1185732"/>
    <x v="304"/>
    <x v="4"/>
    <s v="Milieu ouest"/>
    <s v="Nebraska"/>
    <s v="Omaha"/>
    <x v="0"/>
    <n v="40"/>
    <n v="400"/>
    <n v="160000"/>
    <n v="64000"/>
    <n v="0.4"/>
    <x v="1"/>
  </r>
  <r>
    <s v="Foot Locker"/>
    <n v="1185732"/>
    <x v="305"/>
    <x v="5"/>
    <s v="Milieu ouest"/>
    <s v="Nebraska"/>
    <s v="Omaha"/>
    <x v="1"/>
    <n v="35.000000000000007"/>
    <n v="150"/>
    <n v="52500.000000000007"/>
    <n v="18375"/>
    <n v="0.35"/>
    <x v="1"/>
  </r>
  <r>
    <s v="Foot Locker"/>
    <n v="1185732"/>
    <x v="306"/>
    <x v="6"/>
    <s v="Milieu ouest"/>
    <s v="Nebraska"/>
    <s v="Omaha"/>
    <x v="2"/>
    <n v="30.000000000000004"/>
    <n v="175"/>
    <n v="52500.000000000007"/>
    <n v="18375"/>
    <n v="0.35"/>
    <x v="1"/>
  </r>
  <r>
    <s v="Foot Locker"/>
    <n v="1185732"/>
    <x v="307"/>
    <x v="0"/>
    <s v="Milieu ouest"/>
    <s v="Nebraska"/>
    <s v="Omaha"/>
    <x v="3"/>
    <n v="30.000000000000004"/>
    <n v="150"/>
    <n v="45000.000000000007"/>
    <n v="18000.000000000004"/>
    <n v="0.4"/>
    <x v="1"/>
  </r>
  <r>
    <s v="Foot Locker"/>
    <n v="1185732"/>
    <x v="308"/>
    <x v="1"/>
    <s v="Milieu ouest"/>
    <s v="Nebraska"/>
    <s v="Omaha"/>
    <x v="4"/>
    <n v="45"/>
    <n v="150"/>
    <n v="67500"/>
    <n v="23625"/>
    <n v="0.35"/>
    <x v="1"/>
  </r>
  <r>
    <s v="Foot Locker"/>
    <n v="1185732"/>
    <x v="309"/>
    <x v="2"/>
    <s v="Milieu ouest"/>
    <s v="Nebraska"/>
    <s v="Omaha"/>
    <x v="5"/>
    <n v="50"/>
    <n v="325"/>
    <n v="162500"/>
    <n v="81250"/>
    <n v="0.5"/>
    <x v="1"/>
  </r>
  <r>
    <s v="Foot Locker"/>
    <n v="1185732"/>
    <x v="310"/>
    <x v="3"/>
    <s v="Milieu ouest"/>
    <s v="Nebraska"/>
    <s v="Omaha"/>
    <x v="0"/>
    <n v="45"/>
    <n v="550"/>
    <n v="247500"/>
    <n v="99000"/>
    <n v="0.4"/>
    <x v="1"/>
  </r>
  <r>
    <s v="Foot Locker"/>
    <n v="1185732"/>
    <x v="311"/>
    <x v="4"/>
    <s v="Milieu ouest"/>
    <s v="Nebraska"/>
    <s v="Omaha"/>
    <x v="1"/>
    <n v="40.000000000000007"/>
    <n v="300"/>
    <n v="120000.00000000001"/>
    <n v="42000"/>
    <n v="0.35"/>
    <x v="1"/>
  </r>
  <r>
    <s v="Foot Locker"/>
    <n v="1185732"/>
    <x v="312"/>
    <x v="5"/>
    <s v="Milieu ouest"/>
    <s v="Nebraska"/>
    <s v="Omaha"/>
    <x v="2"/>
    <n v="35"/>
    <n v="225"/>
    <n v="78750"/>
    <n v="27562.5"/>
    <n v="0.35"/>
    <x v="1"/>
  </r>
  <r>
    <s v="Foot Locker"/>
    <n v="1185732"/>
    <x v="313"/>
    <x v="6"/>
    <s v="Milieu ouest"/>
    <s v="Nebraska"/>
    <s v="Omaha"/>
    <x v="3"/>
    <n v="35"/>
    <n v="175"/>
    <n v="61250"/>
    <n v="24500"/>
    <n v="0.4"/>
    <x v="1"/>
  </r>
  <r>
    <s v="Foot Locker"/>
    <n v="1185732"/>
    <x v="314"/>
    <x v="0"/>
    <s v="Milieu ouest"/>
    <s v="Nebraska"/>
    <s v="Omaha"/>
    <x v="4"/>
    <n v="45"/>
    <n v="175"/>
    <n v="78750"/>
    <n v="27562.5"/>
    <n v="0.35"/>
    <x v="1"/>
  </r>
  <r>
    <s v="Foot Locker"/>
    <n v="1185732"/>
    <x v="315"/>
    <x v="1"/>
    <s v="Milieu ouest"/>
    <s v="Nebraska"/>
    <s v="Omaha"/>
    <x v="5"/>
    <n v="50"/>
    <n v="350"/>
    <n v="175000"/>
    <n v="87500"/>
    <n v="0.5"/>
    <x v="1"/>
  </r>
  <r>
    <s v="Foot Locker"/>
    <n v="1185732"/>
    <x v="316"/>
    <x v="2"/>
    <s v="Milieu ouest"/>
    <s v="Nebraska"/>
    <s v="Omaha"/>
    <x v="0"/>
    <n v="45"/>
    <n v="500"/>
    <n v="225000"/>
    <n v="90000"/>
    <n v="0.4"/>
    <x v="1"/>
  </r>
  <r>
    <s v="Foot Locker"/>
    <n v="1185732"/>
    <x v="317"/>
    <x v="3"/>
    <s v="Milieu ouest"/>
    <s v="Nebraska"/>
    <s v="Omaha"/>
    <x v="1"/>
    <n v="45.000000000000007"/>
    <n v="275"/>
    <n v="123750.00000000001"/>
    <n v="43312.5"/>
    <n v="0.35"/>
    <x v="1"/>
  </r>
  <r>
    <s v="Foot Locker"/>
    <n v="1185732"/>
    <x v="318"/>
    <x v="4"/>
    <s v="Milieu ouest"/>
    <s v="Nebraska"/>
    <s v="Omaha"/>
    <x v="2"/>
    <n v="40"/>
    <n v="200"/>
    <n v="80000"/>
    <n v="28000"/>
    <n v="0.35"/>
    <x v="1"/>
  </r>
  <r>
    <s v="Foot Locker"/>
    <n v="1185732"/>
    <x v="319"/>
    <x v="5"/>
    <s v="Milieu ouest"/>
    <s v="Nebraska"/>
    <s v="Omaha"/>
    <x v="3"/>
    <n v="30.000000000000004"/>
    <n v="125"/>
    <n v="37500.000000000007"/>
    <n v="15000.000000000004"/>
    <n v="0.4"/>
    <x v="1"/>
  </r>
  <r>
    <s v="Foot Locker"/>
    <n v="1185732"/>
    <x v="320"/>
    <x v="6"/>
    <s v="Milieu ouest"/>
    <s v="Nebraska"/>
    <s v="Omaha"/>
    <x v="4"/>
    <n v="40"/>
    <n v="100"/>
    <n v="40000"/>
    <n v="14000"/>
    <n v="0.35"/>
    <x v="1"/>
  </r>
  <r>
    <s v="Foot Locker"/>
    <n v="1185732"/>
    <x v="321"/>
    <x v="0"/>
    <s v="Milieu ouest"/>
    <s v="Nebraska"/>
    <s v="Omaha"/>
    <x v="5"/>
    <n v="45"/>
    <n v="275"/>
    <n v="123750"/>
    <n v="61875"/>
    <n v="0.5"/>
    <x v="1"/>
  </r>
  <r>
    <s v="Foot Locker"/>
    <n v="1185732"/>
    <x v="322"/>
    <x v="1"/>
    <s v="Milieu ouest"/>
    <s v="Nebraska"/>
    <s v="Omaha"/>
    <x v="0"/>
    <n v="40"/>
    <n v="400"/>
    <n v="160000"/>
    <n v="64000"/>
    <n v="0.4"/>
    <x v="1"/>
  </r>
  <r>
    <s v="Foot Locker"/>
    <n v="1185732"/>
    <x v="323"/>
    <x v="2"/>
    <s v="Milieu ouest"/>
    <s v="Nebraska"/>
    <s v="Omaha"/>
    <x v="1"/>
    <n v="35.000000000000007"/>
    <n v="200"/>
    <n v="70000.000000000015"/>
    <n v="24500.000000000004"/>
    <n v="0.35"/>
    <x v="1"/>
  </r>
  <r>
    <s v="Foot Locker"/>
    <n v="1185732"/>
    <x v="324"/>
    <x v="3"/>
    <s v="Milieu ouest"/>
    <s v="Nebraska"/>
    <s v="Omaha"/>
    <x v="2"/>
    <n v="20"/>
    <n v="100"/>
    <n v="20000"/>
    <n v="7000"/>
    <n v="0.35"/>
    <x v="1"/>
  </r>
  <r>
    <s v="Foot Locker"/>
    <n v="1185732"/>
    <x v="325"/>
    <x v="4"/>
    <s v="Milieu ouest"/>
    <s v="Nebraska"/>
    <s v="Omaha"/>
    <x v="3"/>
    <n v="20"/>
    <n v="75"/>
    <n v="15000"/>
    <n v="6000"/>
    <n v="0.4"/>
    <x v="1"/>
  </r>
  <r>
    <s v="Foot Locker"/>
    <n v="1185732"/>
    <x v="326"/>
    <x v="5"/>
    <s v="Milieu ouest"/>
    <s v="Nebraska"/>
    <s v="Omaha"/>
    <x v="4"/>
    <n v="30"/>
    <n v="75"/>
    <n v="22500"/>
    <n v="7874.9999999999991"/>
    <n v="0.35"/>
    <x v="1"/>
  </r>
  <r>
    <s v="Foot Locker"/>
    <n v="1185732"/>
    <x v="327"/>
    <x v="6"/>
    <s v="Milieu ouest"/>
    <s v="Nebraska"/>
    <s v="Omaha"/>
    <x v="5"/>
    <n v="35"/>
    <n v="150"/>
    <n v="52500"/>
    <n v="26250"/>
    <n v="0.5"/>
    <x v="1"/>
  </r>
  <r>
    <s v="Foot Locker"/>
    <n v="1185732"/>
    <x v="328"/>
    <x v="0"/>
    <s v="Milieu ouest"/>
    <s v="Nebraska"/>
    <s v="Omaha"/>
    <x v="0"/>
    <n v="40"/>
    <n v="325"/>
    <n v="130000"/>
    <n v="52000"/>
    <n v="0.4"/>
    <x v="1"/>
  </r>
  <r>
    <s v="Foot Locker"/>
    <n v="1185732"/>
    <x v="329"/>
    <x v="1"/>
    <s v="Milieu ouest"/>
    <s v="Nebraska"/>
    <s v="Omaha"/>
    <x v="1"/>
    <n v="30"/>
    <n v="150"/>
    <n v="45000"/>
    <n v="15749.999999999998"/>
    <n v="0.35"/>
    <x v="1"/>
  </r>
  <r>
    <s v="Foot Locker"/>
    <n v="1185732"/>
    <x v="330"/>
    <x v="2"/>
    <s v="Milieu ouest"/>
    <s v="Nebraska"/>
    <s v="Omaha"/>
    <x v="2"/>
    <n v="30"/>
    <n v="50"/>
    <n v="15000"/>
    <n v="5250"/>
    <n v="0.35"/>
    <x v="1"/>
  </r>
  <r>
    <s v="Foot Locker"/>
    <n v="1185732"/>
    <x v="331"/>
    <x v="3"/>
    <s v="Milieu ouest"/>
    <s v="Nebraska"/>
    <s v="Omaha"/>
    <x v="3"/>
    <n v="30"/>
    <n v="25"/>
    <n v="7500"/>
    <n v="3000"/>
    <n v="0.4"/>
    <x v="1"/>
  </r>
  <r>
    <s v="Foot Locker"/>
    <n v="1185732"/>
    <x v="332"/>
    <x v="4"/>
    <s v="Milieu ouest"/>
    <s v="Nebraska"/>
    <s v="Omaha"/>
    <x v="4"/>
    <n v="40"/>
    <n v="25"/>
    <n v="10000"/>
    <n v="3500"/>
    <n v="0.35"/>
    <x v="1"/>
  </r>
  <r>
    <s v="Foot Locker"/>
    <n v="1185732"/>
    <x v="333"/>
    <x v="5"/>
    <s v="Milieu ouest"/>
    <s v="Nebraska"/>
    <s v="Omaha"/>
    <x v="5"/>
    <n v="44.999999999999993"/>
    <n v="150"/>
    <n v="67499.999999999985"/>
    <n v="33749.999999999993"/>
    <n v="0.5"/>
    <x v="1"/>
  </r>
  <r>
    <s v="Foot Locker"/>
    <n v="1185732"/>
    <x v="334"/>
    <x v="6"/>
    <s v="Milieu ouest"/>
    <s v="Nebraska"/>
    <s v="Omaha"/>
    <x v="0"/>
    <n v="40"/>
    <n v="300"/>
    <n v="120000"/>
    <n v="48000"/>
    <n v="0.4"/>
    <x v="1"/>
  </r>
  <r>
    <s v="Foot Locker"/>
    <n v="1185732"/>
    <x v="335"/>
    <x v="0"/>
    <s v="Milieu ouest"/>
    <s v="Nebraska"/>
    <s v="Omaha"/>
    <x v="1"/>
    <n v="30.000000000000004"/>
    <n v="150"/>
    <n v="45000.000000000007"/>
    <n v="15750.000000000002"/>
    <n v="0.35"/>
    <x v="1"/>
  </r>
  <r>
    <s v="Foot Locker"/>
    <n v="1185732"/>
    <x v="336"/>
    <x v="1"/>
    <s v="Milieu ouest"/>
    <s v="Nebraska"/>
    <s v="Omaha"/>
    <x v="2"/>
    <n v="30.000000000000004"/>
    <n v="95"/>
    <n v="28500.000000000004"/>
    <n v="9975"/>
    <n v="0.35"/>
    <x v="1"/>
  </r>
  <r>
    <s v="Foot Locker"/>
    <n v="1185732"/>
    <x v="337"/>
    <x v="2"/>
    <s v="Milieu ouest"/>
    <s v="Nebraska"/>
    <s v="Omaha"/>
    <x v="3"/>
    <n v="30.000000000000004"/>
    <n v="125"/>
    <n v="37500.000000000007"/>
    <n v="15000.000000000004"/>
    <n v="0.4"/>
    <x v="1"/>
  </r>
  <r>
    <s v="Foot Locker"/>
    <n v="1185732"/>
    <x v="338"/>
    <x v="3"/>
    <s v="Milieu ouest"/>
    <s v="Nebraska"/>
    <s v="Omaha"/>
    <x v="4"/>
    <n v="49.999999999999993"/>
    <n v="100"/>
    <n v="49999.999999999993"/>
    <n v="17499.999999999996"/>
    <n v="0.35"/>
    <x v="1"/>
  </r>
  <r>
    <s v="Foot Locker"/>
    <n v="1185732"/>
    <x v="339"/>
    <x v="4"/>
    <s v="Milieu ouest"/>
    <s v="Nebraska"/>
    <s v="Omaha"/>
    <x v="5"/>
    <n v="54.999999999999986"/>
    <n v="200"/>
    <n v="109999.99999999997"/>
    <n v="54999.999999999985"/>
    <n v="0.5"/>
    <x v="1"/>
  </r>
  <r>
    <s v="Foot Locker"/>
    <n v="1185732"/>
    <x v="340"/>
    <x v="5"/>
    <s v="Milieu ouest"/>
    <s v="Nebraska"/>
    <s v="Omaha"/>
    <x v="0"/>
    <n v="49.999999999999993"/>
    <n v="450"/>
    <n v="224999.99999999997"/>
    <n v="90000"/>
    <n v="0.4"/>
    <x v="1"/>
  </r>
  <r>
    <s v="Foot Locker"/>
    <n v="1185732"/>
    <x v="341"/>
    <x v="6"/>
    <s v="Milieu ouest"/>
    <s v="Nebraska"/>
    <s v="Omaha"/>
    <x v="1"/>
    <n v="40"/>
    <n v="250"/>
    <n v="100000"/>
    <n v="35000"/>
    <n v="0.35"/>
    <x v="1"/>
  </r>
  <r>
    <s v="Foot Locker"/>
    <n v="1185732"/>
    <x v="342"/>
    <x v="0"/>
    <s v="Milieu ouest"/>
    <s v="Nebraska"/>
    <s v="Omaha"/>
    <x v="2"/>
    <n v="40"/>
    <n v="200"/>
    <n v="80000"/>
    <n v="28000"/>
    <n v="0.35"/>
    <x v="1"/>
  </r>
  <r>
    <s v="Foot Locker"/>
    <n v="1185732"/>
    <x v="343"/>
    <x v="1"/>
    <s v="Milieu ouest"/>
    <s v="Nebraska"/>
    <s v="Omaha"/>
    <x v="3"/>
    <n v="40"/>
    <n v="150"/>
    <n v="60000"/>
    <n v="24000"/>
    <n v="0.4"/>
    <x v="1"/>
  </r>
  <r>
    <s v="Foot Locker"/>
    <n v="1185732"/>
    <x v="344"/>
    <x v="2"/>
    <s v="Milieu ouest"/>
    <s v="Nebraska"/>
    <s v="Omaha"/>
    <x v="4"/>
    <n v="49.999999999999993"/>
    <n v="150"/>
    <n v="74999.999999999985"/>
    <n v="26249.999999999993"/>
    <n v="0.35"/>
    <x v="1"/>
  </r>
  <r>
    <s v="Foot Locker"/>
    <n v="1185732"/>
    <x v="345"/>
    <x v="3"/>
    <s v="Milieu ouest"/>
    <s v="Nebraska"/>
    <s v="Omaha"/>
    <x v="5"/>
    <n v="54.999999999999986"/>
    <n v="250"/>
    <n v="137499.99999999997"/>
    <n v="68749.999999999985"/>
    <n v="0.5"/>
    <x v="1"/>
  </r>
  <r>
    <s v="Sports Direct"/>
    <n v="1197831"/>
    <x v="346"/>
    <x v="4"/>
    <s v="Milieu ouest"/>
    <s v="Nebraska"/>
    <s v="Omaha"/>
    <x v="0"/>
    <n v="20"/>
    <n v="675"/>
    <n v="135000"/>
    <n v="53999.999999999993"/>
    <n v="0.39999999999999997"/>
    <x v="1"/>
  </r>
  <r>
    <s v="Sports Direct"/>
    <n v="1197831"/>
    <x v="347"/>
    <x v="5"/>
    <s v="Milieu ouest"/>
    <s v="Nebraska"/>
    <s v="Omaha"/>
    <x v="1"/>
    <n v="30"/>
    <n v="675"/>
    <n v="202500"/>
    <n v="81000"/>
    <n v="0.39999999999999997"/>
    <x v="1"/>
  </r>
  <r>
    <s v="Sports Direct"/>
    <n v="1197831"/>
    <x v="348"/>
    <x v="6"/>
    <s v="Milieu ouest"/>
    <s v="Nebraska"/>
    <s v="Omaha"/>
    <x v="2"/>
    <n v="30"/>
    <n v="475"/>
    <n v="142500"/>
    <n v="56999.999999999993"/>
    <n v="0.39999999999999997"/>
    <x v="1"/>
  </r>
  <r>
    <s v="Sports Direct"/>
    <n v="1197831"/>
    <x v="349"/>
    <x v="0"/>
    <s v="Milieu ouest"/>
    <s v="Nebraska"/>
    <s v="Omaha"/>
    <x v="3"/>
    <n v="35"/>
    <n v="475"/>
    <n v="166250"/>
    <n v="83125"/>
    <n v="0.5"/>
    <x v="1"/>
  </r>
  <r>
    <s v="Sports Direct"/>
    <n v="1197831"/>
    <x v="350"/>
    <x v="1"/>
    <s v="Sud"/>
    <s v="Alabama"/>
    <s v="Birmingham"/>
    <x v="4"/>
    <n v="40"/>
    <n v="325"/>
    <n v="130000"/>
    <n v="45500"/>
    <n v="0.35"/>
    <x v="1"/>
  </r>
  <r>
    <s v="Sports Direct"/>
    <n v="1197831"/>
    <x v="351"/>
    <x v="2"/>
    <s v="Sud"/>
    <s v="Alabama"/>
    <s v="Birmingham"/>
    <x v="5"/>
    <n v="35"/>
    <n v="475"/>
    <n v="166250"/>
    <n v="91437.500000000015"/>
    <n v="0.55000000000000004"/>
    <x v="1"/>
  </r>
  <r>
    <s v="Sports Direct"/>
    <n v="1197831"/>
    <x v="352"/>
    <x v="3"/>
    <s v="Sud"/>
    <s v="Alabama"/>
    <s v="Birmingham"/>
    <x v="0"/>
    <n v="25"/>
    <n v="625"/>
    <n v="156250"/>
    <n v="62499.999999999993"/>
    <n v="0.39999999999999997"/>
    <x v="1"/>
  </r>
  <r>
    <s v="Sports Direct"/>
    <n v="1197831"/>
    <x v="353"/>
    <x v="4"/>
    <s v="Sud"/>
    <s v="Alabama"/>
    <s v="Birmingham"/>
    <x v="1"/>
    <n v="35"/>
    <n v="600"/>
    <n v="210000"/>
    <n v="84000"/>
    <n v="0.39999999999999997"/>
    <x v="1"/>
  </r>
  <r>
    <s v="Sports Direct"/>
    <n v="1197831"/>
    <x v="354"/>
    <x v="5"/>
    <s v="Sud"/>
    <s v="Alabama"/>
    <s v="Birmingham"/>
    <x v="2"/>
    <n v="35"/>
    <n v="425"/>
    <n v="148750"/>
    <n v="59499.999999999993"/>
    <n v="0.39999999999999997"/>
    <x v="1"/>
  </r>
  <r>
    <s v="Sports Direct"/>
    <n v="1197831"/>
    <x v="355"/>
    <x v="6"/>
    <s v="Sud"/>
    <s v="Alabama"/>
    <s v="Birmingham"/>
    <x v="3"/>
    <n v="35"/>
    <n v="375"/>
    <n v="131250"/>
    <n v="65625"/>
    <n v="0.5"/>
    <x v="1"/>
  </r>
  <r>
    <s v="Sports Direct"/>
    <n v="1197831"/>
    <x v="356"/>
    <x v="0"/>
    <s v="Sud"/>
    <s v="Alabama"/>
    <s v="Birmingham"/>
    <x v="4"/>
    <n v="40"/>
    <n v="250"/>
    <n v="100000"/>
    <n v="35000"/>
    <n v="0.35"/>
    <x v="1"/>
  </r>
  <r>
    <s v="Sports Direct"/>
    <n v="1197831"/>
    <x v="357"/>
    <x v="1"/>
    <s v="Sud"/>
    <s v="Alabama"/>
    <s v="Birmingham"/>
    <x v="5"/>
    <n v="35"/>
    <n v="450"/>
    <n v="157500"/>
    <n v="86625"/>
    <n v="0.55000000000000004"/>
    <x v="1"/>
  </r>
  <r>
    <s v="Sports Direct"/>
    <n v="1197831"/>
    <x v="358"/>
    <x v="2"/>
    <s v="Sud"/>
    <s v="Alabama"/>
    <s v="Birmingham"/>
    <x v="0"/>
    <n v="30"/>
    <n v="625"/>
    <n v="187500"/>
    <n v="84374.999999999985"/>
    <n v="0.44999999999999996"/>
    <x v="1"/>
  </r>
  <r>
    <s v="Sports Direct"/>
    <n v="1197831"/>
    <x v="359"/>
    <x v="3"/>
    <s v="Sud"/>
    <s v="Alabama"/>
    <s v="Birmingham"/>
    <x v="1"/>
    <n v="40"/>
    <n v="625"/>
    <n v="250000"/>
    <n v="112499.99999999999"/>
    <n v="0.44999999999999996"/>
    <x v="1"/>
  </r>
  <r>
    <s v="Sports Direct"/>
    <n v="1197831"/>
    <x v="360"/>
    <x v="4"/>
    <s v="Sud"/>
    <s v="Alabama"/>
    <s v="Birmingham"/>
    <x v="2"/>
    <n v="30"/>
    <n v="450"/>
    <n v="135000"/>
    <n v="60749.999999999993"/>
    <n v="0.44999999999999996"/>
    <x v="1"/>
  </r>
  <r>
    <s v="Sports Direct"/>
    <n v="1197831"/>
    <x v="361"/>
    <x v="5"/>
    <s v="Sud"/>
    <s v="Alabama"/>
    <s v="Birmingham"/>
    <x v="3"/>
    <n v="35"/>
    <n v="350"/>
    <n v="122500"/>
    <n v="67375"/>
    <n v="0.55000000000000004"/>
    <x v="1"/>
  </r>
  <r>
    <s v="Sports Direct"/>
    <n v="1197831"/>
    <x v="362"/>
    <x v="6"/>
    <s v="Sud"/>
    <s v="Alabama"/>
    <s v="Birmingham"/>
    <x v="4"/>
    <n v="40"/>
    <n v="250"/>
    <n v="100000"/>
    <n v="40000"/>
    <n v="0.39999999999999997"/>
    <x v="1"/>
  </r>
  <r>
    <s v="Sports Direct"/>
    <n v="1197831"/>
    <x v="363"/>
    <x v="0"/>
    <s v="Sud"/>
    <s v="Alabama"/>
    <s v="Birmingham"/>
    <x v="5"/>
    <n v="35"/>
    <n v="400"/>
    <n v="140000"/>
    <n v="84000.000000000015"/>
    <n v="0.60000000000000009"/>
    <x v="1"/>
  </r>
  <r>
    <s v="Sports Direct"/>
    <n v="1197831"/>
    <x v="364"/>
    <x v="1"/>
    <s v="Sud"/>
    <s v="Alabama"/>
    <s v="Birmingham"/>
    <x v="0"/>
    <n v="20"/>
    <n v="650"/>
    <n v="130000"/>
    <n v="58499.999999999993"/>
    <n v="0.44999999999999996"/>
    <x v="1"/>
  </r>
  <r>
    <s v="Sports Direct"/>
    <n v="1197831"/>
    <x v="365"/>
    <x v="2"/>
    <s v="Sud"/>
    <s v="Alabama"/>
    <s v="Birmingham"/>
    <x v="1"/>
    <n v="20.000000000000007"/>
    <n v="650"/>
    <n v="130000.00000000004"/>
    <n v="58500.000000000015"/>
    <n v="0.44999999999999996"/>
    <x v="1"/>
  </r>
  <r>
    <s v="Sports Direct"/>
    <n v="1197831"/>
    <x v="366"/>
    <x v="3"/>
    <s v="Sud"/>
    <s v="Alabama"/>
    <s v="Birmingham"/>
    <x v="2"/>
    <n v="14.999999999999996"/>
    <n v="475"/>
    <n v="71249.999999999985"/>
    <n v="32062.499999999989"/>
    <n v="0.44999999999999996"/>
    <x v="1"/>
  </r>
  <r>
    <s v="Sports Direct"/>
    <n v="1197831"/>
    <x v="367"/>
    <x v="4"/>
    <s v="Sud"/>
    <s v="Alabama"/>
    <s v="Birmingham"/>
    <x v="3"/>
    <n v="20.000000000000007"/>
    <n v="375"/>
    <n v="75000.000000000029"/>
    <n v="41250.000000000022"/>
    <n v="0.55000000000000004"/>
    <x v="1"/>
  </r>
  <r>
    <s v="Sports Direct"/>
    <n v="1197831"/>
    <x v="368"/>
    <x v="5"/>
    <s v="Sud"/>
    <s v="Alabama"/>
    <s v="Birmingham"/>
    <x v="4"/>
    <n v="25"/>
    <n v="275"/>
    <n v="68750"/>
    <n v="27499.999999999996"/>
    <n v="0.39999999999999997"/>
    <x v="1"/>
  </r>
  <r>
    <s v="Sports Direct"/>
    <n v="1197831"/>
    <x v="369"/>
    <x v="6"/>
    <s v="Sud"/>
    <s v="Alabama"/>
    <s v="Birmingham"/>
    <x v="5"/>
    <n v="20.000000000000007"/>
    <n v="550"/>
    <n v="110000.00000000004"/>
    <n v="66000.000000000029"/>
    <n v="0.60000000000000009"/>
    <x v="1"/>
  </r>
  <r>
    <s v="Sports Direct"/>
    <n v="1197831"/>
    <x v="370"/>
    <x v="0"/>
    <s v="Sud"/>
    <s v="Alabama"/>
    <s v="Birmingham"/>
    <x v="0"/>
    <n v="9.9999999999999964"/>
    <n v="700"/>
    <n v="69999.999999999971"/>
    <n v="31499.999999999985"/>
    <n v="0.44999999999999996"/>
    <x v="1"/>
  </r>
  <r>
    <s v="Sports Direct"/>
    <n v="1197831"/>
    <x v="371"/>
    <x v="1"/>
    <s v="Sud"/>
    <s v="Alabama"/>
    <s v="Birmingham"/>
    <x v="1"/>
    <n v="20.000000000000007"/>
    <n v="725"/>
    <n v="145000.00000000006"/>
    <n v="65250.000000000022"/>
    <n v="0.44999999999999996"/>
    <x v="1"/>
  </r>
  <r>
    <s v="Sports Direct"/>
    <n v="1197831"/>
    <x v="372"/>
    <x v="2"/>
    <s v="Sud"/>
    <s v="Alabama"/>
    <s v="Birmingham"/>
    <x v="2"/>
    <n v="14.999999999999996"/>
    <n v="575"/>
    <n v="86249.999999999985"/>
    <n v="38812.499999999993"/>
    <n v="0.44999999999999996"/>
    <x v="1"/>
  </r>
  <r>
    <s v="Sports Direct"/>
    <n v="1197831"/>
    <x v="373"/>
    <x v="3"/>
    <s v="Sud"/>
    <s v="Alabama"/>
    <s v="Birmingham"/>
    <x v="3"/>
    <n v="35"/>
    <n v="500"/>
    <n v="175000"/>
    <n v="96250.000000000015"/>
    <n v="0.55000000000000004"/>
    <x v="1"/>
  </r>
  <r>
    <s v="Sports Direct"/>
    <n v="1197831"/>
    <x v="374"/>
    <x v="4"/>
    <s v="Sud"/>
    <s v="Alabama"/>
    <s v="Birmingham"/>
    <x v="4"/>
    <n v="50"/>
    <n v="400"/>
    <n v="200000"/>
    <n v="80000"/>
    <n v="0.39999999999999997"/>
    <x v="1"/>
  </r>
  <r>
    <s v="Sports Direct"/>
    <n v="1197831"/>
    <x v="375"/>
    <x v="5"/>
    <s v="Sud"/>
    <s v="Alabama"/>
    <s v="Birmingham"/>
    <x v="5"/>
    <n v="45"/>
    <n v="750"/>
    <n v="337500"/>
    <n v="202500.00000000003"/>
    <n v="0.60000000000000009"/>
    <x v="1"/>
  </r>
  <r>
    <s v="Sports Direct"/>
    <n v="1197831"/>
    <x v="376"/>
    <x v="6"/>
    <s v="Sud"/>
    <s v="Alabama"/>
    <s v="Birmingham"/>
    <x v="0"/>
    <n v="45"/>
    <n v="750"/>
    <n v="337500"/>
    <n v="151874.99999999997"/>
    <n v="0.44999999999999996"/>
    <x v="1"/>
  </r>
  <r>
    <s v="Sports Direct"/>
    <n v="1197831"/>
    <x v="377"/>
    <x v="0"/>
    <s v="Sud"/>
    <s v="Alabama"/>
    <s v="Birmingham"/>
    <x v="1"/>
    <n v="50"/>
    <n v="750"/>
    <n v="375000"/>
    <n v="168749.99999999997"/>
    <n v="0.44999999999999996"/>
    <x v="1"/>
  </r>
  <r>
    <s v="Sports Direct"/>
    <n v="1197831"/>
    <x v="378"/>
    <x v="1"/>
    <s v="Sud"/>
    <s v="Alabama"/>
    <s v="Birmingham"/>
    <x v="2"/>
    <n v="45"/>
    <n v="650"/>
    <n v="292500"/>
    <n v="131625"/>
    <n v="0.44999999999999996"/>
    <x v="1"/>
  </r>
  <r>
    <s v="Sports Direct"/>
    <n v="1197831"/>
    <x v="379"/>
    <x v="2"/>
    <s v="Sud"/>
    <s v="Alabama"/>
    <s v="Birmingham"/>
    <x v="3"/>
    <n v="45"/>
    <n v="600"/>
    <n v="270000"/>
    <n v="148500"/>
    <n v="0.55000000000000004"/>
    <x v="1"/>
  </r>
  <r>
    <s v="Sports Direct"/>
    <n v="1197831"/>
    <x v="380"/>
    <x v="3"/>
    <s v="Sud"/>
    <s v="Alabama"/>
    <s v="Birmingham"/>
    <x v="4"/>
    <n v="50"/>
    <n v="500"/>
    <n v="250000"/>
    <n v="99999.999999999985"/>
    <n v="0.39999999999999997"/>
    <x v="1"/>
  </r>
  <r>
    <s v="Sports Direct"/>
    <n v="1197831"/>
    <x v="381"/>
    <x v="4"/>
    <s v="Sud"/>
    <s v="Alabama"/>
    <s v="Birmingham"/>
    <x v="5"/>
    <n v="55.000000000000007"/>
    <n v="875"/>
    <n v="481250.00000000006"/>
    <n v="288750.00000000006"/>
    <n v="0.60000000000000009"/>
    <x v="1"/>
  </r>
  <r>
    <s v="Sports Direct"/>
    <n v="1197831"/>
    <x v="382"/>
    <x v="5"/>
    <s v="Sud"/>
    <s v="Alabama"/>
    <s v="Birmingham"/>
    <x v="0"/>
    <n v="45"/>
    <n v="825"/>
    <n v="371250"/>
    <n v="185624.99999999997"/>
    <n v="0.49999999999999994"/>
    <x v="1"/>
  </r>
  <r>
    <s v="Sports Direct"/>
    <n v="1197831"/>
    <x v="383"/>
    <x v="6"/>
    <s v="Sud"/>
    <s v="Alabama"/>
    <s v="Birmingham"/>
    <x v="1"/>
    <n v="50"/>
    <n v="825"/>
    <n v="412500"/>
    <n v="206249.99999999997"/>
    <n v="0.49999999999999994"/>
    <x v="1"/>
  </r>
  <r>
    <s v="Sports Direct"/>
    <n v="1197831"/>
    <x v="384"/>
    <x v="0"/>
    <s v="Sud"/>
    <s v="Alabama"/>
    <s v="Birmingham"/>
    <x v="2"/>
    <n v="45"/>
    <n v="975"/>
    <n v="438750"/>
    <n v="219374.99999999997"/>
    <n v="0.49999999999999994"/>
    <x v="1"/>
  </r>
  <r>
    <s v="Sports Direct"/>
    <n v="1197831"/>
    <x v="385"/>
    <x v="1"/>
    <s v="Sud"/>
    <s v="Alabama"/>
    <s v="Birmingham"/>
    <x v="3"/>
    <n v="45"/>
    <n v="575"/>
    <n v="258750"/>
    <n v="155250.00000000003"/>
    <n v="0.60000000000000009"/>
    <x v="1"/>
  </r>
  <r>
    <s v="Sports Direct"/>
    <n v="1197831"/>
    <x v="386"/>
    <x v="2"/>
    <s v="Sud"/>
    <s v="Alabama"/>
    <s v="Birmingham"/>
    <x v="4"/>
    <n v="50"/>
    <n v="525"/>
    <n v="262500"/>
    <n v="118124.99999999999"/>
    <n v="0.44999999999999996"/>
    <x v="1"/>
  </r>
  <r>
    <s v="Sports Direct"/>
    <n v="1197831"/>
    <x v="387"/>
    <x v="3"/>
    <s v="Sud"/>
    <s v="Alabama"/>
    <s v="Birmingham"/>
    <x v="5"/>
    <n v="60"/>
    <n v="800"/>
    <n v="480000"/>
    <n v="312000.00000000006"/>
    <n v="0.65000000000000013"/>
    <x v="1"/>
  </r>
  <r>
    <s v="Sports Direct"/>
    <n v="1197831"/>
    <x v="388"/>
    <x v="4"/>
    <s v="Sud"/>
    <s v="Alabama"/>
    <s v="Birmingham"/>
    <x v="0"/>
    <n v="40"/>
    <n v="750"/>
    <n v="300000"/>
    <n v="149999.99999999997"/>
    <n v="0.49999999999999994"/>
    <x v="1"/>
  </r>
  <r>
    <s v="Sports Direct"/>
    <n v="1197831"/>
    <x v="389"/>
    <x v="5"/>
    <s v="Sud"/>
    <s v="Alabama"/>
    <s v="Birmingham"/>
    <x v="1"/>
    <n v="55.000000000000007"/>
    <n v="750"/>
    <n v="412500.00000000006"/>
    <n v="206250"/>
    <n v="0.49999999999999994"/>
    <x v="1"/>
  </r>
  <r>
    <s v="Sports Direct"/>
    <n v="1197831"/>
    <x v="390"/>
    <x v="6"/>
    <s v="Sud"/>
    <s v="Alabama"/>
    <s v="Birmingham"/>
    <x v="2"/>
    <n v="55.000000000000007"/>
    <n v="925"/>
    <n v="508750.00000000006"/>
    <n v="254375"/>
    <n v="0.49999999999999994"/>
    <x v="1"/>
  </r>
  <r>
    <s v="Sports Direct"/>
    <n v="1197831"/>
    <x v="391"/>
    <x v="0"/>
    <s v="Sud"/>
    <s v="Alabama"/>
    <s v="Birmingham"/>
    <x v="3"/>
    <n v="50"/>
    <n v="425"/>
    <n v="212500"/>
    <n v="127500.00000000001"/>
    <n v="0.60000000000000009"/>
    <x v="1"/>
  </r>
  <r>
    <s v="Sports Direct"/>
    <n v="1197831"/>
    <x v="392"/>
    <x v="1"/>
    <s v="Sud"/>
    <s v="Alabama"/>
    <s v="Birmingham"/>
    <x v="4"/>
    <n v="55.000000000000007"/>
    <n v="425"/>
    <n v="233750.00000000003"/>
    <n v="105187.5"/>
    <n v="0.44999999999999996"/>
    <x v="1"/>
  </r>
  <r>
    <s v="Sports Direct"/>
    <n v="1197831"/>
    <x v="393"/>
    <x v="2"/>
    <s v="Sud"/>
    <s v="Alabama"/>
    <s v="Birmingham"/>
    <x v="5"/>
    <n v="60"/>
    <n v="675"/>
    <n v="405000"/>
    <n v="263250.00000000006"/>
    <n v="0.65000000000000013"/>
    <x v="1"/>
  </r>
  <r>
    <s v="Sports Direct"/>
    <n v="1197831"/>
    <x v="394"/>
    <x v="3"/>
    <s v="Sud"/>
    <s v="Alabama"/>
    <s v="Birmingham"/>
    <x v="0"/>
    <n v="55.000000000000007"/>
    <n v="625"/>
    <n v="343750.00000000006"/>
    <n v="171875"/>
    <n v="0.49999999999999994"/>
    <x v="1"/>
  </r>
  <r>
    <s v="Sports Direct"/>
    <n v="1197831"/>
    <x v="395"/>
    <x v="4"/>
    <s v="Sud"/>
    <s v="Alabama"/>
    <s v="Birmingham"/>
    <x v="1"/>
    <n v="55.000000000000007"/>
    <n v="575"/>
    <n v="316250.00000000006"/>
    <n v="158125"/>
    <n v="0.49999999999999994"/>
    <x v="1"/>
  </r>
  <r>
    <s v="Sports Direct"/>
    <n v="1197831"/>
    <x v="396"/>
    <x v="5"/>
    <s v="Sud"/>
    <s v="Alabama"/>
    <s v="Birmingham"/>
    <x v="2"/>
    <n v="60"/>
    <n v="625"/>
    <n v="375000"/>
    <n v="187499.99999999997"/>
    <n v="0.49999999999999994"/>
    <x v="1"/>
  </r>
  <r>
    <s v="Sports Direct"/>
    <n v="1197831"/>
    <x v="397"/>
    <x v="6"/>
    <s v="Sud"/>
    <s v="Alabama"/>
    <s v="Birmingham"/>
    <x v="3"/>
    <n v="60"/>
    <n v="350"/>
    <n v="210000"/>
    <n v="126000.00000000001"/>
    <n v="0.60000000000000009"/>
    <x v="1"/>
  </r>
  <r>
    <s v="Sports Direct"/>
    <n v="1197831"/>
    <x v="398"/>
    <x v="0"/>
    <s v="Sud"/>
    <s v="Alabama"/>
    <s v="Birmingham"/>
    <x v="4"/>
    <n v="45"/>
    <n v="350"/>
    <n v="157500"/>
    <n v="70875"/>
    <n v="0.44999999999999996"/>
    <x v="1"/>
  </r>
  <r>
    <s v="Sports Direct"/>
    <n v="1197831"/>
    <x v="399"/>
    <x v="1"/>
    <s v="Sud"/>
    <s v="Alabama"/>
    <s v="Birmingham"/>
    <x v="5"/>
    <n v="40"/>
    <n v="575"/>
    <n v="230000"/>
    <n v="149500.00000000003"/>
    <n v="0.65000000000000013"/>
    <x v="1"/>
  </r>
  <r>
    <s v="Sports Direct"/>
    <n v="1197831"/>
    <x v="400"/>
    <x v="2"/>
    <s v="Sud"/>
    <s v="Alabama"/>
    <s v="Birmingham"/>
    <x v="0"/>
    <n v="30.000000000000004"/>
    <n v="525"/>
    <n v="157500.00000000003"/>
    <n v="78750"/>
    <n v="0.49999999999999994"/>
    <x v="1"/>
  </r>
  <r>
    <s v="Sports Direct"/>
    <n v="1197831"/>
    <x v="401"/>
    <x v="3"/>
    <s v="Sud"/>
    <s v="Alabama"/>
    <s v="Birmingham"/>
    <x v="1"/>
    <n v="30.000000000000004"/>
    <n v="525"/>
    <n v="157500.00000000003"/>
    <n v="78750"/>
    <n v="0.49999999999999994"/>
    <x v="1"/>
  </r>
  <r>
    <s v="Sports Direct"/>
    <n v="1197831"/>
    <x v="402"/>
    <x v="4"/>
    <s v="Sud"/>
    <s v="Alabama"/>
    <s v="Birmingham"/>
    <x v="2"/>
    <n v="35"/>
    <n v="475"/>
    <n v="166250"/>
    <n v="83124.999999999985"/>
    <n v="0.49999999999999994"/>
    <x v="1"/>
  </r>
  <r>
    <s v="Sports Direct"/>
    <n v="1197831"/>
    <x v="403"/>
    <x v="5"/>
    <s v="Sud"/>
    <s v="Alabama"/>
    <s v="Birmingham"/>
    <x v="3"/>
    <n v="35"/>
    <n v="325"/>
    <n v="113750"/>
    <n v="68250.000000000015"/>
    <n v="0.60000000000000009"/>
    <x v="1"/>
  </r>
  <r>
    <s v="Sports Direct"/>
    <n v="1197831"/>
    <x v="404"/>
    <x v="6"/>
    <s v="Sud"/>
    <s v="Alabama"/>
    <s v="Birmingham"/>
    <x v="4"/>
    <n v="30.000000000000004"/>
    <n v="300"/>
    <n v="90000.000000000015"/>
    <n v="40500"/>
    <n v="0.44999999999999996"/>
    <x v="1"/>
  </r>
  <r>
    <s v="Sports Direct"/>
    <n v="1197831"/>
    <x v="405"/>
    <x v="0"/>
    <s v="Sud"/>
    <s v="Alabama"/>
    <s v="Birmingham"/>
    <x v="5"/>
    <n v="40"/>
    <n v="475"/>
    <n v="190000"/>
    <n v="123500.00000000003"/>
    <n v="0.65000000000000013"/>
    <x v="1"/>
  </r>
  <r>
    <s v="Sports Direct"/>
    <n v="1197831"/>
    <x v="406"/>
    <x v="1"/>
    <s v="Sud"/>
    <s v="Alabama"/>
    <s v="Birmingham"/>
    <x v="0"/>
    <n v="20.000000000000004"/>
    <n v="625"/>
    <n v="125000.00000000003"/>
    <n v="62500.000000000007"/>
    <n v="0.49999999999999994"/>
    <x v="1"/>
  </r>
  <r>
    <s v="Sports Direct"/>
    <n v="1197831"/>
    <x v="407"/>
    <x v="2"/>
    <s v="Sud"/>
    <s v="Alabama"/>
    <s v="Birmingham"/>
    <x v="1"/>
    <n v="20.000000000000004"/>
    <n v="625"/>
    <n v="125000.00000000003"/>
    <n v="62500.000000000007"/>
    <n v="0.49999999999999994"/>
    <x v="1"/>
  </r>
  <r>
    <s v="Sports Direct"/>
    <n v="1197831"/>
    <x v="408"/>
    <x v="3"/>
    <s v="Sud"/>
    <s v="Alabama"/>
    <s v="Birmingham"/>
    <x v="2"/>
    <n v="45.000000000000007"/>
    <n v="575"/>
    <n v="258750.00000000003"/>
    <n v="129375"/>
    <n v="0.49999999999999994"/>
    <x v="1"/>
  </r>
  <r>
    <s v="Sports Direct"/>
    <n v="1197831"/>
    <x v="409"/>
    <x v="4"/>
    <s v="Sud"/>
    <s v="Alabama"/>
    <s v="Birmingham"/>
    <x v="3"/>
    <n v="45.000000000000007"/>
    <n v="450"/>
    <n v="202500.00000000003"/>
    <n v="121500.00000000003"/>
    <n v="0.60000000000000009"/>
    <x v="1"/>
  </r>
  <r>
    <s v="Sports Direct"/>
    <n v="1197831"/>
    <x v="410"/>
    <x v="5"/>
    <s v="Sud"/>
    <s v="Alabama"/>
    <s v="Birmingham"/>
    <x v="4"/>
    <n v="49.999999999999993"/>
    <n v="425"/>
    <n v="212499.99999999997"/>
    <n v="95624.999999999971"/>
    <n v="0.44999999999999996"/>
    <x v="1"/>
  </r>
  <r>
    <s v="Sports Direct"/>
    <n v="1197831"/>
    <x v="411"/>
    <x v="6"/>
    <s v="Sud"/>
    <s v="Alabama"/>
    <s v="Birmingham"/>
    <x v="5"/>
    <n v="60"/>
    <n v="625"/>
    <n v="375000"/>
    <n v="243750.00000000006"/>
    <n v="0.65000000000000013"/>
    <x v="1"/>
  </r>
  <r>
    <s v="Sports Direct"/>
    <n v="1197831"/>
    <x v="412"/>
    <x v="0"/>
    <s v="Sud"/>
    <s v="Alabama"/>
    <s v="Birmingham"/>
    <x v="0"/>
    <n v="60"/>
    <n v="775"/>
    <n v="465000"/>
    <n v="232499.99999999997"/>
    <n v="0.49999999999999994"/>
    <x v="1"/>
  </r>
  <r>
    <s v="Sports Direct"/>
    <n v="1197831"/>
    <x v="413"/>
    <x v="1"/>
    <s v="Sud"/>
    <s v="Alabama"/>
    <s v="Birmingham"/>
    <x v="1"/>
    <n v="60"/>
    <n v="775"/>
    <n v="465000"/>
    <n v="232499.99999999997"/>
    <n v="0.49999999999999994"/>
    <x v="1"/>
  </r>
  <r>
    <s v="Sports Direct"/>
    <n v="1197831"/>
    <x v="414"/>
    <x v="2"/>
    <s v="Sud"/>
    <s v="Alabama"/>
    <s v="Birmingham"/>
    <x v="2"/>
    <n v="65"/>
    <n v="700"/>
    <n v="455000"/>
    <n v="227499.99999999997"/>
    <n v="0.49999999999999994"/>
    <x v="1"/>
  </r>
  <r>
    <s v="Sports Direct"/>
    <n v="1197831"/>
    <x v="415"/>
    <x v="3"/>
    <s v="Sud"/>
    <s v="Alabama"/>
    <s v="Birmingham"/>
    <x v="3"/>
    <n v="65"/>
    <n v="550"/>
    <n v="357500"/>
    <n v="214500.00000000003"/>
    <n v="0.60000000000000009"/>
    <x v="1"/>
  </r>
  <r>
    <s v="Sports Direct"/>
    <n v="1197831"/>
    <x v="416"/>
    <x v="4"/>
    <s v="Sud"/>
    <s v="Alabama"/>
    <s v="Birmingham"/>
    <x v="4"/>
    <n v="60"/>
    <n v="500"/>
    <n v="300000"/>
    <n v="135000"/>
    <n v="0.44999999999999996"/>
    <x v="1"/>
  </r>
  <r>
    <s v="Sports Direct"/>
    <n v="1197831"/>
    <x v="417"/>
    <x v="5"/>
    <s v="Sud"/>
    <s v="Alabama"/>
    <s v="Birmingham"/>
    <x v="5"/>
    <n v="70"/>
    <n v="750"/>
    <n v="525000"/>
    <n v="341250.00000000006"/>
    <n v="0.65000000000000013"/>
    <x v="1"/>
  </r>
  <r>
    <s v="Amazon"/>
    <n v="1185732"/>
    <x v="418"/>
    <x v="6"/>
    <s v="Sud"/>
    <s v="Alabama"/>
    <s v="Birmingham"/>
    <x v="0"/>
    <n v="40"/>
    <n v="450"/>
    <n v="180000"/>
    <n v="62999.999999999993"/>
    <n v="0.35"/>
    <x v="1"/>
  </r>
  <r>
    <s v="Amazon"/>
    <n v="1185732"/>
    <x v="419"/>
    <x v="0"/>
    <s v="Sud"/>
    <s v="Alabama"/>
    <s v="Birmingham"/>
    <x v="1"/>
    <n v="40"/>
    <n v="250"/>
    <n v="100000"/>
    <n v="35000"/>
    <n v="0.35"/>
    <x v="1"/>
  </r>
  <r>
    <s v="Amazon"/>
    <n v="1185732"/>
    <x v="420"/>
    <x v="1"/>
    <s v="Sud"/>
    <s v="Alabama"/>
    <s v="Birmingham"/>
    <x v="2"/>
    <n v="30.000000000000004"/>
    <n v="250"/>
    <n v="75000.000000000015"/>
    <n v="30000.000000000004"/>
    <n v="0.39999999999999997"/>
    <x v="1"/>
  </r>
  <r>
    <s v="Amazon"/>
    <n v="1185732"/>
    <x v="421"/>
    <x v="2"/>
    <s v="Sud"/>
    <s v="Alabama"/>
    <s v="Birmingham"/>
    <x v="3"/>
    <n v="35"/>
    <n v="100"/>
    <n v="35000"/>
    <n v="10500"/>
    <n v="0.3"/>
    <x v="1"/>
  </r>
  <r>
    <s v="Amazon"/>
    <n v="1185732"/>
    <x v="422"/>
    <x v="3"/>
    <s v="Nord-est"/>
    <s v="Maine"/>
    <s v="Portland"/>
    <x v="4"/>
    <n v="50"/>
    <n v="150"/>
    <n v="75000"/>
    <n v="18750"/>
    <n v="0.25"/>
    <x v="1"/>
  </r>
  <r>
    <s v="Amazon"/>
    <n v="1185732"/>
    <x v="423"/>
    <x v="4"/>
    <s v="Nord-est"/>
    <s v="Maine"/>
    <s v="Portland"/>
    <x v="5"/>
    <n v="40"/>
    <n v="250"/>
    <n v="100000"/>
    <n v="40000"/>
    <n v="0.4"/>
    <x v="1"/>
  </r>
  <r>
    <s v="Amazon"/>
    <n v="1185732"/>
    <x v="424"/>
    <x v="5"/>
    <s v="Nord-est"/>
    <s v="Maine"/>
    <s v="Portland"/>
    <x v="0"/>
    <n v="40"/>
    <n v="500"/>
    <n v="200000"/>
    <n v="70000"/>
    <n v="0.35"/>
    <x v="1"/>
  </r>
  <r>
    <s v="Amazon"/>
    <n v="1185732"/>
    <x v="425"/>
    <x v="6"/>
    <s v="Nord-est"/>
    <s v="Maine"/>
    <s v="Portland"/>
    <x v="1"/>
    <n v="40"/>
    <n v="150"/>
    <n v="60000"/>
    <n v="21000"/>
    <n v="0.35"/>
    <x v="1"/>
  </r>
  <r>
    <s v="Amazon"/>
    <n v="1185732"/>
    <x v="426"/>
    <x v="0"/>
    <s v="Nord-est"/>
    <s v="Maine"/>
    <s v="Portland"/>
    <x v="2"/>
    <n v="30.000000000000004"/>
    <n v="200"/>
    <n v="60000.000000000007"/>
    <n v="24000"/>
    <n v="0.39999999999999997"/>
    <x v="1"/>
  </r>
  <r>
    <s v="Amazon"/>
    <n v="1185732"/>
    <x v="427"/>
    <x v="1"/>
    <s v="Nord-est"/>
    <s v="Maine"/>
    <s v="Portland"/>
    <x v="3"/>
    <n v="35"/>
    <n v="75"/>
    <n v="26250"/>
    <n v="7875"/>
    <n v="0.3"/>
    <x v="1"/>
  </r>
  <r>
    <s v="Amazon"/>
    <n v="1185732"/>
    <x v="428"/>
    <x v="2"/>
    <s v="Nord-est"/>
    <s v="Maine"/>
    <s v="Portland"/>
    <x v="4"/>
    <n v="50"/>
    <n v="150"/>
    <n v="75000"/>
    <n v="18750"/>
    <n v="0.25"/>
    <x v="1"/>
  </r>
  <r>
    <s v="Amazon"/>
    <n v="1185732"/>
    <x v="429"/>
    <x v="3"/>
    <s v="Nord-est"/>
    <s v="Maine"/>
    <s v="Portland"/>
    <x v="5"/>
    <n v="40"/>
    <n v="250"/>
    <n v="100000"/>
    <n v="40000"/>
    <n v="0.4"/>
    <x v="1"/>
  </r>
  <r>
    <s v="Amazon"/>
    <n v="1185732"/>
    <x v="430"/>
    <x v="4"/>
    <s v="Nord-est"/>
    <s v="Maine"/>
    <s v="Portland"/>
    <x v="0"/>
    <n v="40"/>
    <n v="470"/>
    <n v="188000"/>
    <n v="65800"/>
    <n v="0.35"/>
    <x v="1"/>
  </r>
  <r>
    <s v="Amazon"/>
    <n v="1185732"/>
    <x v="431"/>
    <x v="5"/>
    <s v="Nord-est"/>
    <s v="Maine"/>
    <s v="Portland"/>
    <x v="1"/>
    <n v="40"/>
    <n v="175"/>
    <n v="70000"/>
    <n v="24500"/>
    <n v="0.35"/>
    <x v="1"/>
  </r>
  <r>
    <s v="Amazon"/>
    <n v="1185732"/>
    <x v="432"/>
    <x v="6"/>
    <s v="Nord-est"/>
    <s v="Maine"/>
    <s v="Portland"/>
    <x v="2"/>
    <n v="30.000000000000004"/>
    <n v="200"/>
    <n v="60000.000000000007"/>
    <n v="24000"/>
    <n v="0.39999999999999997"/>
    <x v="1"/>
  </r>
  <r>
    <s v="Amazon"/>
    <n v="1185732"/>
    <x v="433"/>
    <x v="0"/>
    <s v="Nord-est"/>
    <s v="Maine"/>
    <s v="Portland"/>
    <x v="3"/>
    <n v="35"/>
    <n v="50"/>
    <n v="17500"/>
    <n v="5250"/>
    <n v="0.3"/>
    <x v="1"/>
  </r>
  <r>
    <s v="Amazon"/>
    <n v="1185732"/>
    <x v="434"/>
    <x v="1"/>
    <s v="Nord-est"/>
    <s v="Maine"/>
    <s v="Portland"/>
    <x v="4"/>
    <n v="50"/>
    <n v="100"/>
    <n v="50000"/>
    <n v="12500"/>
    <n v="0.25"/>
    <x v="1"/>
  </r>
  <r>
    <s v="Amazon"/>
    <n v="1185732"/>
    <x v="435"/>
    <x v="2"/>
    <s v="Nord-est"/>
    <s v="Maine"/>
    <s v="Portland"/>
    <x v="5"/>
    <n v="40"/>
    <n v="200"/>
    <n v="80000"/>
    <n v="32000"/>
    <n v="0.4"/>
    <x v="1"/>
  </r>
  <r>
    <s v="Amazon"/>
    <n v="1185732"/>
    <x v="436"/>
    <x v="3"/>
    <s v="Nord-est"/>
    <s v="Maine"/>
    <s v="Portland"/>
    <x v="0"/>
    <n v="40"/>
    <n v="450"/>
    <n v="180000"/>
    <n v="62999.999999999993"/>
    <n v="0.35"/>
    <x v="1"/>
  </r>
  <r>
    <s v="Amazon"/>
    <n v="1185732"/>
    <x v="437"/>
    <x v="4"/>
    <s v="Nord-est"/>
    <s v="Maine"/>
    <s v="Portland"/>
    <x v="1"/>
    <n v="40"/>
    <n v="150"/>
    <n v="60000"/>
    <n v="21000"/>
    <n v="0.35"/>
    <x v="1"/>
  </r>
  <r>
    <s v="Amazon"/>
    <n v="1185732"/>
    <x v="438"/>
    <x v="5"/>
    <s v="Nord-est"/>
    <s v="Maine"/>
    <s v="Portland"/>
    <x v="2"/>
    <n v="30.000000000000004"/>
    <n v="150"/>
    <n v="45000.000000000007"/>
    <n v="18000"/>
    <n v="0.39999999999999997"/>
    <x v="1"/>
  </r>
  <r>
    <s v="Amazon"/>
    <n v="1185732"/>
    <x v="439"/>
    <x v="6"/>
    <s v="Nord-est"/>
    <s v="Maine"/>
    <s v="Portland"/>
    <x v="3"/>
    <n v="35"/>
    <n v="75"/>
    <n v="26250"/>
    <n v="7875"/>
    <n v="0.3"/>
    <x v="1"/>
  </r>
  <r>
    <s v="Amazon"/>
    <n v="1185732"/>
    <x v="440"/>
    <x v="0"/>
    <s v="Nord-est"/>
    <s v="Maine"/>
    <s v="Portland"/>
    <x v="4"/>
    <n v="50"/>
    <n v="75"/>
    <n v="37500"/>
    <n v="9375"/>
    <n v="0.25"/>
    <x v="1"/>
  </r>
  <r>
    <s v="Amazon"/>
    <n v="1185732"/>
    <x v="441"/>
    <x v="1"/>
    <s v="Nord-est"/>
    <s v="Maine"/>
    <s v="Portland"/>
    <x v="5"/>
    <n v="40"/>
    <n v="225"/>
    <n v="90000"/>
    <n v="36000"/>
    <n v="0.4"/>
    <x v="1"/>
  </r>
  <r>
    <s v="Amazon"/>
    <n v="1185732"/>
    <x v="442"/>
    <x v="2"/>
    <s v="Nord-est"/>
    <s v="Maine"/>
    <s v="Portland"/>
    <x v="0"/>
    <n v="54.999999999999993"/>
    <n v="495"/>
    <n v="272249.99999999994"/>
    <n v="95287.499999999971"/>
    <n v="0.35"/>
    <x v="1"/>
  </r>
  <r>
    <s v="Amazon"/>
    <n v="1185732"/>
    <x v="443"/>
    <x v="3"/>
    <s v="Nord-est"/>
    <s v="Maine"/>
    <s v="Portland"/>
    <x v="1"/>
    <n v="50"/>
    <n v="200"/>
    <n v="100000"/>
    <n v="35000"/>
    <n v="0.35"/>
    <x v="1"/>
  </r>
  <r>
    <s v="Amazon"/>
    <n v="1185732"/>
    <x v="444"/>
    <x v="4"/>
    <s v="Nord-est"/>
    <s v="Maine"/>
    <s v="Portland"/>
    <x v="2"/>
    <n v="45"/>
    <n v="175"/>
    <n v="78750"/>
    <n v="31499.999999999996"/>
    <n v="0.39999999999999997"/>
    <x v="1"/>
  </r>
  <r>
    <s v="Amazon"/>
    <n v="1185732"/>
    <x v="445"/>
    <x v="5"/>
    <s v="Nord-est"/>
    <s v="Maine"/>
    <s v="Portland"/>
    <x v="3"/>
    <n v="45"/>
    <n v="125"/>
    <n v="56250"/>
    <n v="16875"/>
    <n v="0.3"/>
    <x v="1"/>
  </r>
  <r>
    <s v="Amazon"/>
    <n v="1185732"/>
    <x v="446"/>
    <x v="6"/>
    <s v="Nord-est"/>
    <s v="Maine"/>
    <s v="Portland"/>
    <x v="4"/>
    <n v="54.999999999999993"/>
    <n v="150"/>
    <n v="82499.999999999985"/>
    <n v="20624.999999999996"/>
    <n v="0.25"/>
    <x v="1"/>
  </r>
  <r>
    <s v="Amazon"/>
    <n v="1185732"/>
    <x v="447"/>
    <x v="0"/>
    <s v="Nord-est"/>
    <s v="Maine"/>
    <s v="Portland"/>
    <x v="5"/>
    <n v="60"/>
    <n v="275"/>
    <n v="165000"/>
    <n v="66000"/>
    <n v="0.4"/>
    <x v="1"/>
  </r>
  <r>
    <s v="Amazon"/>
    <n v="1185732"/>
    <x v="448"/>
    <x v="1"/>
    <s v="Nord-est"/>
    <s v="Maine"/>
    <s v="Portland"/>
    <x v="0"/>
    <n v="54.999999999999993"/>
    <n v="525"/>
    <n v="288749.99999999994"/>
    <n v="101062.49999999997"/>
    <n v="0.35"/>
    <x v="1"/>
  </r>
  <r>
    <s v="Amazon"/>
    <n v="1185732"/>
    <x v="449"/>
    <x v="2"/>
    <s v="Nord-est"/>
    <s v="Maine"/>
    <s v="Portland"/>
    <x v="1"/>
    <n v="50"/>
    <n v="275"/>
    <n v="137500"/>
    <n v="48125"/>
    <n v="0.35"/>
    <x v="1"/>
  </r>
  <r>
    <s v="Amazon"/>
    <n v="1185732"/>
    <x v="450"/>
    <x v="3"/>
    <s v="Nord-est"/>
    <s v="Maine"/>
    <s v="Portland"/>
    <x v="2"/>
    <n v="45"/>
    <n v="200"/>
    <n v="90000"/>
    <n v="36000"/>
    <n v="0.39999999999999997"/>
    <x v="1"/>
  </r>
  <r>
    <s v="Amazon"/>
    <n v="1185732"/>
    <x v="451"/>
    <x v="4"/>
    <s v="Nord-est"/>
    <s v="Maine"/>
    <s v="Portland"/>
    <x v="3"/>
    <n v="45"/>
    <n v="175"/>
    <n v="78750"/>
    <n v="23625"/>
    <n v="0.3"/>
    <x v="1"/>
  </r>
  <r>
    <s v="Amazon"/>
    <n v="1185732"/>
    <x v="452"/>
    <x v="5"/>
    <s v="Nord-est"/>
    <s v="Maine"/>
    <s v="Portland"/>
    <x v="4"/>
    <n v="54.999999999999993"/>
    <n v="175"/>
    <n v="96249.999999999985"/>
    <n v="24062.499999999996"/>
    <n v="0.25"/>
    <x v="1"/>
  </r>
  <r>
    <s v="Amazon"/>
    <n v="1185732"/>
    <x v="453"/>
    <x v="6"/>
    <s v="Nord-est"/>
    <s v="Maine"/>
    <s v="Portland"/>
    <x v="5"/>
    <n v="60"/>
    <n v="325"/>
    <n v="195000"/>
    <n v="78000"/>
    <n v="0.4"/>
    <x v="1"/>
  </r>
  <r>
    <s v="Amazon"/>
    <n v="1185732"/>
    <x v="454"/>
    <x v="0"/>
    <s v="Nord-est"/>
    <s v="Maine"/>
    <s v="Portland"/>
    <x v="0"/>
    <n v="54.999999999999993"/>
    <n v="550"/>
    <n v="302499.99999999994"/>
    <n v="105874.99999999997"/>
    <n v="0.35"/>
    <x v="1"/>
  </r>
  <r>
    <s v="Amazon"/>
    <n v="1185732"/>
    <x v="455"/>
    <x v="1"/>
    <s v="Nord-est"/>
    <s v="Maine"/>
    <s v="Portland"/>
    <x v="1"/>
    <n v="50"/>
    <n v="300"/>
    <n v="150000"/>
    <n v="52500"/>
    <n v="0.35"/>
    <x v="1"/>
  </r>
  <r>
    <s v="Amazon"/>
    <n v="1185732"/>
    <x v="456"/>
    <x v="2"/>
    <s v="Nord-est"/>
    <s v="Maine"/>
    <s v="Portland"/>
    <x v="2"/>
    <n v="45"/>
    <n v="225"/>
    <n v="101250"/>
    <n v="40500"/>
    <n v="0.39999999999999997"/>
    <x v="1"/>
  </r>
  <r>
    <s v="Amazon"/>
    <n v="1185732"/>
    <x v="457"/>
    <x v="3"/>
    <s v="Nord-est"/>
    <s v="Maine"/>
    <s v="Portland"/>
    <x v="3"/>
    <n v="45"/>
    <n v="175"/>
    <n v="78750"/>
    <n v="23625"/>
    <n v="0.3"/>
    <x v="1"/>
  </r>
  <r>
    <s v="Amazon"/>
    <n v="1185732"/>
    <x v="458"/>
    <x v="4"/>
    <s v="Nord-est"/>
    <s v="Maine"/>
    <s v="Portland"/>
    <x v="4"/>
    <n v="54.999999999999993"/>
    <n v="200"/>
    <n v="109999.99999999999"/>
    <n v="27499.999999999996"/>
    <n v="0.25"/>
    <x v="1"/>
  </r>
  <r>
    <s v="Amazon"/>
    <n v="1185732"/>
    <x v="487"/>
    <x v="5"/>
    <s v="Nord-est"/>
    <s v="Maine"/>
    <s v="Portland"/>
    <x v="5"/>
    <n v="60"/>
    <n v="375"/>
    <n v="225000"/>
    <n v="90000"/>
    <n v="0.4"/>
    <x v="1"/>
  </r>
  <r>
    <s v="Amazon"/>
    <n v="1185732"/>
    <x v="488"/>
    <x v="6"/>
    <s v="Nord-est"/>
    <s v="Maine"/>
    <s v="Portland"/>
    <x v="0"/>
    <n v="54.999999999999993"/>
    <n v="525"/>
    <n v="288749.99999999994"/>
    <n v="101062.49999999997"/>
    <n v="0.35"/>
    <x v="1"/>
  </r>
  <r>
    <s v="Amazon"/>
    <n v="1185732"/>
    <x v="489"/>
    <x v="0"/>
    <s v="Nord-est"/>
    <s v="Maine"/>
    <s v="Portland"/>
    <x v="1"/>
    <n v="50"/>
    <n v="300"/>
    <n v="150000"/>
    <n v="52500"/>
    <n v="0.35"/>
    <x v="1"/>
  </r>
  <r>
    <s v="Amazon"/>
    <n v="1185732"/>
    <x v="490"/>
    <x v="1"/>
    <s v="Nord-est"/>
    <s v="Maine"/>
    <s v="Portland"/>
    <x v="2"/>
    <n v="45"/>
    <n v="225"/>
    <n v="101250"/>
    <n v="40500"/>
    <n v="0.39999999999999997"/>
    <x v="1"/>
  </r>
  <r>
    <s v="Amazon"/>
    <n v="1185732"/>
    <x v="491"/>
    <x v="2"/>
    <s v="Nord-est"/>
    <s v="Maine"/>
    <s v="Portland"/>
    <x v="3"/>
    <n v="45"/>
    <n v="175"/>
    <n v="78750"/>
    <n v="23625"/>
    <n v="0.3"/>
    <x v="1"/>
  </r>
  <r>
    <s v="Amazon"/>
    <n v="1185732"/>
    <x v="492"/>
    <x v="3"/>
    <s v="Nord-est"/>
    <s v="Maine"/>
    <s v="Portland"/>
    <x v="4"/>
    <n v="54.999999999999993"/>
    <n v="150"/>
    <n v="82499.999999999985"/>
    <n v="20624.999999999996"/>
    <n v="0.25"/>
    <x v="1"/>
  </r>
  <r>
    <s v="Amazon"/>
    <n v="1185732"/>
    <x v="493"/>
    <x v="4"/>
    <s v="Nord-est"/>
    <s v="Maine"/>
    <s v="Portland"/>
    <x v="5"/>
    <n v="60"/>
    <n v="325"/>
    <n v="195000"/>
    <n v="78000"/>
    <n v="0.4"/>
    <x v="1"/>
  </r>
  <r>
    <s v="Amazon"/>
    <n v="1185732"/>
    <x v="494"/>
    <x v="5"/>
    <s v="Nord-est"/>
    <s v="Maine"/>
    <s v="Portland"/>
    <x v="0"/>
    <n v="54.999999999999993"/>
    <n v="450"/>
    <n v="247499.99999999997"/>
    <n v="86624.999999999985"/>
    <n v="0.35"/>
    <x v="1"/>
  </r>
  <r>
    <s v="Amazon"/>
    <n v="1185732"/>
    <x v="495"/>
    <x v="6"/>
    <s v="Nord-est"/>
    <s v="Maine"/>
    <s v="Portland"/>
    <x v="1"/>
    <n v="50"/>
    <n v="250"/>
    <n v="125000"/>
    <n v="43750"/>
    <n v="0.35"/>
    <x v="1"/>
  </r>
  <r>
    <s v="Amazon"/>
    <n v="1185732"/>
    <x v="496"/>
    <x v="0"/>
    <s v="Nord-est"/>
    <s v="Maine"/>
    <s v="Portland"/>
    <x v="2"/>
    <n v="45"/>
    <n v="150"/>
    <n v="67500"/>
    <n v="26999.999999999996"/>
    <n v="0.39999999999999997"/>
    <x v="1"/>
  </r>
  <r>
    <s v="Amazon"/>
    <n v="1185732"/>
    <x v="497"/>
    <x v="1"/>
    <s v="Nord-est"/>
    <s v="Maine"/>
    <s v="Portland"/>
    <x v="3"/>
    <n v="45"/>
    <n v="125"/>
    <n v="56250"/>
    <n v="16875"/>
    <n v="0.3"/>
    <x v="1"/>
  </r>
  <r>
    <s v="Amazon"/>
    <n v="1185732"/>
    <x v="498"/>
    <x v="2"/>
    <s v="Nord-est"/>
    <s v="Maine"/>
    <s v="Portland"/>
    <x v="4"/>
    <n v="54.999999999999993"/>
    <n v="125"/>
    <n v="68749.999999999985"/>
    <n v="17187.499999999996"/>
    <n v="0.25"/>
    <x v="1"/>
  </r>
  <r>
    <s v="Amazon"/>
    <n v="1185732"/>
    <x v="393"/>
    <x v="2"/>
    <s v="Nord-est"/>
    <s v="Maine"/>
    <s v="Portland"/>
    <x v="5"/>
    <n v="60"/>
    <n v="225"/>
    <n v="135000"/>
    <n v="54000"/>
    <n v="0.4"/>
    <x v="1"/>
  </r>
  <r>
    <s v="Amazon"/>
    <n v="1185732"/>
    <x v="425"/>
    <x v="6"/>
    <s v="Nord-est"/>
    <s v="Maine"/>
    <s v="Portland"/>
    <x v="0"/>
    <n v="60"/>
    <n v="400"/>
    <n v="240000"/>
    <n v="84000"/>
    <n v="0.35"/>
    <x v="1"/>
  </r>
  <r>
    <s v="Amazon"/>
    <n v="1185732"/>
    <x v="425"/>
    <x v="6"/>
    <s v="Nord-est"/>
    <s v="Maine"/>
    <s v="Portland"/>
    <x v="1"/>
    <n v="55.000000000000007"/>
    <n v="225"/>
    <n v="123750.00000000001"/>
    <n v="43312.5"/>
    <n v="0.35"/>
    <x v="1"/>
  </r>
  <r>
    <s v="Amazon"/>
    <n v="1185732"/>
    <x v="425"/>
    <x v="6"/>
    <s v="Nord-est"/>
    <s v="Maine"/>
    <s v="Portland"/>
    <x v="2"/>
    <n v="55.000000000000007"/>
    <n v="125"/>
    <n v="68750.000000000015"/>
    <n v="27500.000000000004"/>
    <n v="0.39999999999999997"/>
    <x v="1"/>
  </r>
  <r>
    <s v="Amazon"/>
    <n v="1185732"/>
    <x v="425"/>
    <x v="6"/>
    <s v="Nord-est"/>
    <s v="Maine"/>
    <s v="Portland"/>
    <x v="3"/>
    <n v="55.000000000000007"/>
    <n v="100"/>
    <n v="55000.000000000007"/>
    <n v="16500"/>
    <n v="0.3"/>
    <x v="1"/>
  </r>
  <r>
    <s v="Amazon"/>
    <n v="1185732"/>
    <x v="425"/>
    <x v="6"/>
    <s v="Nord-est"/>
    <s v="Maine"/>
    <s v="Portland"/>
    <x v="4"/>
    <n v="65"/>
    <n v="100"/>
    <n v="65000"/>
    <n v="16250"/>
    <n v="0.25"/>
    <x v="1"/>
  </r>
  <r>
    <s v="Amazon"/>
    <n v="1185732"/>
    <x v="425"/>
    <x v="6"/>
    <s v="Nord-est"/>
    <s v="Maine"/>
    <s v="Portland"/>
    <x v="5"/>
    <n v="70"/>
    <n v="225"/>
    <n v="157500"/>
    <n v="63000"/>
    <n v="0.4"/>
    <x v="1"/>
  </r>
  <r>
    <s v="Amazon"/>
    <n v="1185732"/>
    <x v="455"/>
    <x v="1"/>
    <s v="Nord-est"/>
    <s v="Maine"/>
    <s v="Portland"/>
    <x v="0"/>
    <n v="65"/>
    <n v="375"/>
    <n v="243750"/>
    <n v="85312.5"/>
    <n v="0.35"/>
    <x v="1"/>
  </r>
  <r>
    <s v="Amazon"/>
    <n v="1185732"/>
    <x v="455"/>
    <x v="1"/>
    <s v="Nord-est"/>
    <s v="Maine"/>
    <s v="Portland"/>
    <x v="1"/>
    <n v="55.000000000000007"/>
    <n v="200"/>
    <n v="110000.00000000001"/>
    <n v="38500"/>
    <n v="0.35"/>
    <x v="1"/>
  </r>
  <r>
    <s v="Amazon"/>
    <n v="1185732"/>
    <x v="455"/>
    <x v="1"/>
    <s v="Nord-est"/>
    <s v="Maine"/>
    <s v="Portland"/>
    <x v="2"/>
    <n v="55.000000000000007"/>
    <n v="195"/>
    <n v="107250.00000000001"/>
    <n v="42900"/>
    <n v="0.39999999999999997"/>
    <x v="1"/>
  </r>
  <r>
    <s v="Amazon"/>
    <n v="1185732"/>
    <x v="455"/>
    <x v="1"/>
    <s v="Nord-est"/>
    <s v="Maine"/>
    <s v="Portland"/>
    <x v="3"/>
    <n v="55.000000000000007"/>
    <n v="175"/>
    <n v="96250.000000000015"/>
    <n v="28875.000000000004"/>
    <n v="0.3"/>
    <x v="1"/>
  </r>
  <r>
    <s v="Amazon"/>
    <n v="1185732"/>
    <x v="455"/>
    <x v="1"/>
    <s v="Nord-est"/>
    <s v="Maine"/>
    <s v="Portland"/>
    <x v="4"/>
    <n v="65"/>
    <n v="150"/>
    <n v="97500"/>
    <n v="24375"/>
    <n v="0.25"/>
    <x v="1"/>
  </r>
  <r>
    <s v="Amazon"/>
    <n v="1185732"/>
    <x v="455"/>
    <x v="1"/>
    <s v="Nord-est"/>
    <s v="Maine"/>
    <s v="Portland"/>
    <x v="5"/>
    <n v="70"/>
    <n v="250"/>
    <n v="175000"/>
    <n v="70000"/>
    <n v="0.4"/>
    <x v="1"/>
  </r>
  <r>
    <s v="Amazon"/>
    <n v="1185732"/>
    <x v="484"/>
    <x v="2"/>
    <s v="Nord-est"/>
    <s v="Maine"/>
    <s v="Portland"/>
    <x v="0"/>
    <n v="65"/>
    <n v="475"/>
    <n v="308750"/>
    <n v="108062.5"/>
    <n v="0.35"/>
    <x v="1"/>
  </r>
  <r>
    <s v="Amazon"/>
    <n v="1185732"/>
    <x v="484"/>
    <x v="2"/>
    <s v="Nord-est"/>
    <s v="Maine"/>
    <s v="Portland"/>
    <x v="1"/>
    <n v="55.000000000000007"/>
    <n v="275"/>
    <n v="151250.00000000003"/>
    <n v="52937.500000000007"/>
    <n v="0.35"/>
    <x v="1"/>
  </r>
  <r>
    <s v="Amazon"/>
    <n v="1185732"/>
    <x v="484"/>
    <x v="2"/>
    <s v="Nord-est"/>
    <s v="Maine"/>
    <s v="Portland"/>
    <x v="2"/>
    <n v="55.000000000000007"/>
    <n v="250"/>
    <n v="137500.00000000003"/>
    <n v="55000.000000000007"/>
    <n v="0.39999999999999997"/>
    <x v="1"/>
  </r>
  <r>
    <s v="Amazon"/>
    <n v="1185732"/>
    <x v="484"/>
    <x v="2"/>
    <s v="Nord-est"/>
    <s v="Maine"/>
    <s v="Portland"/>
    <x v="3"/>
    <n v="55.000000000000007"/>
    <n v="200"/>
    <n v="110000.00000000001"/>
    <n v="33000"/>
    <n v="0.3"/>
    <x v="1"/>
  </r>
  <r>
    <s v="Amazon"/>
    <n v="1185732"/>
    <x v="484"/>
    <x v="2"/>
    <s v="Nord-est"/>
    <s v="Maine"/>
    <s v="Portland"/>
    <x v="4"/>
    <n v="65"/>
    <n v="200"/>
    <n v="130000"/>
    <n v="32500"/>
    <n v="0.25"/>
    <x v="1"/>
  </r>
  <r>
    <s v="Amazon"/>
    <n v="1185732"/>
    <x v="484"/>
    <x v="2"/>
    <s v="Nord-est"/>
    <s v="Maine"/>
    <s v="Portland"/>
    <x v="5"/>
    <n v="70"/>
    <n v="300"/>
    <n v="210000"/>
    <n v="84000"/>
    <n v="0.4"/>
    <x v="1"/>
  </r>
  <r>
    <s v="Ouest Gear"/>
    <n v="1128299"/>
    <x v="174"/>
    <x v="4"/>
    <s v="Nord-est"/>
    <s v="Maine"/>
    <s v="Portland"/>
    <x v="0"/>
    <n v="35"/>
    <n v="375"/>
    <n v="131250"/>
    <n v="32812.5"/>
    <n v="0.25"/>
    <x v="1"/>
  </r>
  <r>
    <s v="Ouest Gear"/>
    <n v="1128299"/>
    <x v="174"/>
    <x v="4"/>
    <s v="Nord-est"/>
    <s v="Maine"/>
    <s v="Portland"/>
    <x v="1"/>
    <n v="45"/>
    <n v="375"/>
    <n v="168750"/>
    <n v="33750"/>
    <n v="0.2"/>
    <x v="1"/>
  </r>
  <r>
    <s v="Ouest Gear"/>
    <n v="1128299"/>
    <x v="174"/>
    <x v="4"/>
    <s v="Nord-est"/>
    <s v="Maine"/>
    <s v="Portland"/>
    <x v="2"/>
    <n v="45"/>
    <n v="375"/>
    <n v="168750"/>
    <n v="42187.5"/>
    <n v="0.25"/>
    <x v="1"/>
  </r>
  <r>
    <s v="Ouest Gear"/>
    <n v="1128299"/>
    <x v="174"/>
    <x v="4"/>
    <s v="Nord-est"/>
    <s v="Maine"/>
    <s v="Portland"/>
    <x v="3"/>
    <n v="45"/>
    <n v="225"/>
    <n v="101250"/>
    <n v="25312.5"/>
    <n v="0.25"/>
    <x v="1"/>
  </r>
  <r>
    <s v="Amazon"/>
    <n v="1185732"/>
    <x v="188"/>
    <x v="4"/>
    <s v="Ouest"/>
    <s v="Alaska"/>
    <s v="Anchorage"/>
    <x v="5"/>
    <n v="55.000000000000007"/>
    <n v="300"/>
    <n v="165000.00000000003"/>
    <n v="49500.000000000007"/>
    <n v="0.3"/>
    <x v="1"/>
  </r>
  <r>
    <s v="Amazon"/>
    <n v="1185732"/>
    <x v="696"/>
    <x v="5"/>
    <s v="Ouest"/>
    <s v="Alaska"/>
    <s v="Anchorage"/>
    <x v="0"/>
    <n v="55.000000000000007"/>
    <n v="575"/>
    <n v="316250.00000000006"/>
    <n v="110687.50000000003"/>
    <n v="0.35000000000000003"/>
    <x v="1"/>
  </r>
  <r>
    <s v="Amazon"/>
    <n v="1185732"/>
    <x v="696"/>
    <x v="5"/>
    <s v="Ouest"/>
    <s v="Alaska"/>
    <s v="Anchorage"/>
    <x v="1"/>
    <n v="55.000000000000007"/>
    <n v="225"/>
    <n v="123750.00000000001"/>
    <n v="43312.500000000007"/>
    <n v="0.35000000000000003"/>
    <x v="1"/>
  </r>
  <r>
    <s v="Amazon"/>
    <n v="1185732"/>
    <x v="696"/>
    <x v="5"/>
    <s v="Ouest"/>
    <s v="Alaska"/>
    <s v="Anchorage"/>
    <x v="2"/>
    <n v="45"/>
    <n v="275"/>
    <n v="123750"/>
    <n v="30937.5"/>
    <n v="0.25"/>
    <x v="1"/>
  </r>
  <r>
    <s v="Amazon"/>
    <n v="1185732"/>
    <x v="696"/>
    <x v="5"/>
    <s v="Ouest"/>
    <s v="Alaska"/>
    <s v="Anchorage"/>
    <x v="3"/>
    <n v="49.999999999999993"/>
    <n v="175"/>
    <n v="87499.999999999985"/>
    <n v="21874.999999999996"/>
    <n v="0.25"/>
    <x v="1"/>
  </r>
  <r>
    <s v="Amazon"/>
    <n v="1185732"/>
    <x v="696"/>
    <x v="5"/>
    <s v="Ouest"/>
    <s v="Alaska"/>
    <s v="Anchorage"/>
    <x v="4"/>
    <n v="65.000000000000014"/>
    <n v="250"/>
    <n v="162500.00000000003"/>
    <n v="40625.000000000007"/>
    <n v="0.25"/>
    <x v="1"/>
  </r>
  <r>
    <s v="Amazon"/>
    <n v="1185732"/>
    <x v="696"/>
    <x v="5"/>
    <s v="Ouest"/>
    <s v="Alaska"/>
    <s v="Anchorage"/>
    <x v="5"/>
    <n v="55.000000000000007"/>
    <n v="350"/>
    <n v="192500.00000000003"/>
    <n v="57750.000000000007"/>
    <n v="0.3"/>
    <x v="1"/>
  </r>
  <r>
    <s v="Amazon"/>
    <n v="1185732"/>
    <x v="225"/>
    <x v="3"/>
    <s v="Ouest"/>
    <s v="Alaska"/>
    <s v="Anchorage"/>
    <x v="0"/>
    <n v="55.000000000000007"/>
    <n v="545"/>
    <n v="299750.00000000006"/>
    <n v="104912.50000000003"/>
    <n v="0.35000000000000003"/>
    <x v="1"/>
  </r>
  <r>
    <s v="Amazon"/>
    <n v="1185732"/>
    <x v="225"/>
    <x v="3"/>
    <s v="Ouest"/>
    <s v="Alaska"/>
    <s v="Anchorage"/>
    <x v="1"/>
    <n v="55.000000000000007"/>
    <n v="250"/>
    <n v="137500.00000000003"/>
    <n v="48125.000000000015"/>
    <n v="0.35000000000000003"/>
    <x v="1"/>
  </r>
  <r>
    <s v="Amazon"/>
    <n v="1185732"/>
    <x v="225"/>
    <x v="3"/>
    <s v="Ouest"/>
    <s v="Alaska"/>
    <s v="Anchorage"/>
    <x v="2"/>
    <n v="45"/>
    <n v="275"/>
    <n v="123750"/>
    <n v="30937.5"/>
    <n v="0.25"/>
    <x v="1"/>
  </r>
  <r>
    <s v="Amazon"/>
    <n v="1185732"/>
    <x v="225"/>
    <x v="3"/>
    <s v="Ouest"/>
    <s v="Alaska"/>
    <s v="Anchorage"/>
    <x v="3"/>
    <n v="49.999999999999993"/>
    <n v="125"/>
    <n v="62499.999999999993"/>
    <n v="15624.999999999998"/>
    <n v="0.25"/>
    <x v="1"/>
  </r>
  <r>
    <s v="Amazon"/>
    <n v="1185732"/>
    <x v="225"/>
    <x v="3"/>
    <s v="Ouest"/>
    <s v="Alaska"/>
    <s v="Anchorage"/>
    <x v="4"/>
    <n v="65.000000000000014"/>
    <n v="175"/>
    <n v="113750.00000000003"/>
    <n v="28437.500000000007"/>
    <n v="0.25"/>
    <x v="1"/>
  </r>
  <r>
    <s v="Amazon"/>
    <n v="1185732"/>
    <x v="225"/>
    <x v="3"/>
    <s v="Ouest"/>
    <s v="Alaska"/>
    <s v="Anchorage"/>
    <x v="5"/>
    <n v="55.000000000000007"/>
    <n v="275"/>
    <n v="151250.00000000003"/>
    <n v="45375.000000000007"/>
    <n v="0.3"/>
    <x v="1"/>
  </r>
  <r>
    <s v="Amazon"/>
    <n v="1185732"/>
    <x v="244"/>
    <x v="0"/>
    <s v="Ouest"/>
    <s v="Alaska"/>
    <s v="Anchorage"/>
    <x v="0"/>
    <n v="55.000000000000007"/>
    <n v="525"/>
    <n v="288750.00000000006"/>
    <n v="101062.50000000003"/>
    <n v="0.35000000000000003"/>
    <x v="1"/>
  </r>
  <r>
    <s v="Amazon"/>
    <n v="1185732"/>
    <x v="244"/>
    <x v="0"/>
    <s v="Ouest"/>
    <s v="Alaska"/>
    <s v="Anchorage"/>
    <x v="1"/>
    <n v="55.000000000000007"/>
    <n v="225"/>
    <n v="123750.00000000001"/>
    <n v="43312.500000000007"/>
    <n v="0.35000000000000003"/>
    <x v="1"/>
  </r>
  <r>
    <s v="Amazon"/>
    <n v="1185732"/>
    <x v="244"/>
    <x v="0"/>
    <s v="Ouest"/>
    <s v="Alaska"/>
    <s v="Anchorage"/>
    <x v="2"/>
    <n v="45"/>
    <n v="225"/>
    <n v="101250"/>
    <n v="25312.5"/>
    <n v="0.25"/>
    <x v="1"/>
  </r>
  <r>
    <s v="Amazon"/>
    <n v="1185732"/>
    <x v="244"/>
    <x v="0"/>
    <s v="Ouest"/>
    <s v="Alaska"/>
    <s v="Anchorage"/>
    <x v="3"/>
    <n v="49.999999999999993"/>
    <n v="150"/>
    <n v="74999.999999999985"/>
    <n v="18749.999999999996"/>
    <n v="0.25"/>
    <x v="1"/>
  </r>
  <r>
    <s v="Amazon"/>
    <n v="1185732"/>
    <x v="244"/>
    <x v="0"/>
    <s v="Ouest"/>
    <s v="Alaska"/>
    <s v="Anchorage"/>
    <x v="4"/>
    <n v="60.000000000000007"/>
    <n v="150"/>
    <n v="90000.000000000015"/>
    <n v="22500.000000000004"/>
    <n v="0.25"/>
    <x v="1"/>
  </r>
  <r>
    <s v="Amazon"/>
    <n v="1185732"/>
    <x v="244"/>
    <x v="0"/>
    <s v="Ouest"/>
    <s v="Alaska"/>
    <s v="Anchorage"/>
    <x v="5"/>
    <n v="50"/>
    <n v="300"/>
    <n v="150000"/>
    <n v="45000"/>
    <n v="0.3"/>
    <x v="1"/>
  </r>
  <r>
    <s v="Amazon"/>
    <n v="1185732"/>
    <x v="273"/>
    <x v="1"/>
    <s v="Ouest"/>
    <s v="Alaska"/>
    <s v="Anchorage"/>
    <x v="0"/>
    <n v="65"/>
    <n v="570"/>
    <n v="370500"/>
    <n v="129675.00000000001"/>
    <n v="0.35000000000000003"/>
    <x v="1"/>
  </r>
  <r>
    <s v="Amazon"/>
    <n v="1185732"/>
    <x v="273"/>
    <x v="1"/>
    <s v="Ouest"/>
    <s v="Alaska"/>
    <s v="Anchorage"/>
    <x v="1"/>
    <n v="60.000000000000007"/>
    <n v="275"/>
    <n v="165000.00000000003"/>
    <n v="57750.000000000015"/>
    <n v="0.35000000000000003"/>
    <x v="1"/>
  </r>
  <r>
    <s v="Amazon"/>
    <n v="1185732"/>
    <x v="273"/>
    <x v="1"/>
    <s v="Ouest"/>
    <s v="Alaska"/>
    <s v="Anchorage"/>
    <x v="2"/>
    <n v="55.000000000000007"/>
    <n v="300"/>
    <n v="165000.00000000003"/>
    <n v="41250.000000000007"/>
    <n v="0.25"/>
    <x v="1"/>
  </r>
  <r>
    <s v="Amazon"/>
    <n v="1185732"/>
    <x v="273"/>
    <x v="1"/>
    <s v="Ouest"/>
    <s v="Alaska"/>
    <s v="Anchorage"/>
    <x v="3"/>
    <n v="55.000000000000007"/>
    <n v="250"/>
    <n v="137500.00000000003"/>
    <n v="34375.000000000007"/>
    <n v="0.25"/>
    <x v="1"/>
  </r>
  <r>
    <s v="Amazon"/>
    <n v="1185732"/>
    <x v="273"/>
    <x v="1"/>
    <s v="Ouest"/>
    <s v="Alaska"/>
    <s v="Anchorage"/>
    <x v="4"/>
    <n v="65"/>
    <n v="275"/>
    <n v="178750"/>
    <n v="44687.5"/>
    <n v="0.25"/>
    <x v="1"/>
  </r>
  <r>
    <s v="Amazon"/>
    <n v="1185732"/>
    <x v="273"/>
    <x v="1"/>
    <s v="Ouest"/>
    <s v="Alaska"/>
    <s v="Anchorage"/>
    <x v="5"/>
    <n v="70"/>
    <n v="400"/>
    <n v="280000"/>
    <n v="84000"/>
    <n v="0.3"/>
    <x v="1"/>
  </r>
  <r>
    <s v="Amazon"/>
    <n v="1185732"/>
    <x v="306"/>
    <x v="6"/>
    <s v="Ouest"/>
    <s v="Alaska"/>
    <s v="Anchorage"/>
    <x v="0"/>
    <n v="65"/>
    <n v="650"/>
    <n v="422500"/>
    <n v="147875"/>
    <n v="0.35000000000000003"/>
    <x v="1"/>
  </r>
  <r>
    <s v="Amazon"/>
    <n v="1185732"/>
    <x v="306"/>
    <x v="6"/>
    <s v="Ouest"/>
    <s v="Alaska"/>
    <s v="Anchorage"/>
    <x v="1"/>
    <n v="60.000000000000007"/>
    <n v="400"/>
    <n v="240000.00000000003"/>
    <n v="84000.000000000015"/>
    <n v="0.35000000000000003"/>
    <x v="1"/>
  </r>
  <r>
    <s v="Amazon"/>
    <n v="1185732"/>
    <x v="306"/>
    <x v="6"/>
    <s v="Ouest"/>
    <s v="Alaska"/>
    <s v="Anchorage"/>
    <x v="2"/>
    <n v="55.000000000000007"/>
    <n v="325"/>
    <n v="178750.00000000003"/>
    <n v="44687.500000000007"/>
    <n v="0.25"/>
    <x v="1"/>
  </r>
  <r>
    <s v="Amazon"/>
    <n v="1185732"/>
    <x v="306"/>
    <x v="6"/>
    <s v="Ouest"/>
    <s v="Alaska"/>
    <s v="Anchorage"/>
    <x v="3"/>
    <n v="55.000000000000007"/>
    <n v="300"/>
    <n v="165000.00000000003"/>
    <n v="41250.000000000007"/>
    <n v="0.25"/>
    <x v="1"/>
  </r>
  <r>
    <s v="Amazon"/>
    <n v="1185732"/>
    <x v="306"/>
    <x v="6"/>
    <s v="Ouest"/>
    <s v="Alaska"/>
    <s v="Anchorage"/>
    <x v="4"/>
    <n v="65"/>
    <n v="300"/>
    <n v="195000"/>
    <n v="48750"/>
    <n v="0.25"/>
    <x v="1"/>
  </r>
  <r>
    <s v="Amazon"/>
    <n v="1185732"/>
    <x v="306"/>
    <x v="6"/>
    <s v="Ouest"/>
    <s v="Alaska"/>
    <s v="Anchorage"/>
    <x v="5"/>
    <n v="70"/>
    <n v="450"/>
    <n v="315000"/>
    <n v="94500"/>
    <n v="0.3"/>
    <x v="1"/>
  </r>
  <r>
    <s v="Amazon"/>
    <n v="1185732"/>
    <x v="334"/>
    <x v="6"/>
    <s v="Ouest"/>
    <s v="Alaska"/>
    <s v="Anchorage"/>
    <x v="0"/>
    <n v="65"/>
    <n v="675"/>
    <n v="438750"/>
    <n v="153562.50000000003"/>
    <n v="0.35000000000000003"/>
    <x v="1"/>
  </r>
  <r>
    <s v="Amazon"/>
    <n v="1185732"/>
    <x v="334"/>
    <x v="6"/>
    <s v="Ouest"/>
    <s v="Alaska"/>
    <s v="Anchorage"/>
    <x v="1"/>
    <n v="60.000000000000007"/>
    <n v="425"/>
    <n v="255000.00000000003"/>
    <n v="89250.000000000015"/>
    <n v="0.35000000000000003"/>
    <x v="1"/>
  </r>
  <r>
    <s v="Amazon"/>
    <n v="1185732"/>
    <x v="334"/>
    <x v="6"/>
    <s v="Ouest"/>
    <s v="Alaska"/>
    <s v="Anchorage"/>
    <x v="2"/>
    <n v="55.000000000000007"/>
    <n v="350"/>
    <n v="192500.00000000003"/>
    <n v="48125.000000000007"/>
    <n v="0.25"/>
    <x v="1"/>
  </r>
  <r>
    <s v="Amazon"/>
    <n v="1185732"/>
    <x v="334"/>
    <x v="6"/>
    <s v="Ouest"/>
    <s v="Alaska"/>
    <s v="Anchorage"/>
    <x v="3"/>
    <n v="55.000000000000007"/>
    <n v="300"/>
    <n v="165000.00000000003"/>
    <n v="41250.000000000007"/>
    <n v="0.25"/>
    <x v="1"/>
  </r>
  <r>
    <s v="Amazon"/>
    <n v="1185732"/>
    <x v="334"/>
    <x v="6"/>
    <s v="Ouest"/>
    <s v="Alaska"/>
    <s v="Anchorage"/>
    <x v="4"/>
    <n v="65"/>
    <n v="325"/>
    <n v="211250"/>
    <n v="52812.5"/>
    <n v="0.25"/>
    <x v="1"/>
  </r>
  <r>
    <s v="Amazon"/>
    <n v="1185732"/>
    <x v="334"/>
    <x v="6"/>
    <s v="Ouest"/>
    <s v="Alaska"/>
    <s v="Anchorage"/>
    <x v="5"/>
    <n v="70"/>
    <n v="500"/>
    <n v="350000"/>
    <n v="105000"/>
    <n v="0.3"/>
    <x v="1"/>
  </r>
  <r>
    <s v="Amazon"/>
    <n v="1185732"/>
    <x v="366"/>
    <x v="3"/>
    <s v="Ouest"/>
    <s v="Alaska"/>
    <s v="Anchorage"/>
    <x v="0"/>
    <n v="65"/>
    <n v="650"/>
    <n v="422500"/>
    <n v="147875"/>
    <n v="0.35000000000000003"/>
    <x v="1"/>
  </r>
  <r>
    <s v="Amazon"/>
    <n v="1185732"/>
    <x v="366"/>
    <x v="3"/>
    <s v="Ouest"/>
    <s v="Alaska"/>
    <s v="Anchorage"/>
    <x v="1"/>
    <n v="60.000000000000007"/>
    <n v="425"/>
    <n v="255000.00000000003"/>
    <n v="89250.000000000015"/>
    <n v="0.35000000000000003"/>
    <x v="1"/>
  </r>
  <r>
    <s v="Amazon"/>
    <n v="1185732"/>
    <x v="366"/>
    <x v="3"/>
    <s v="Ouest"/>
    <s v="Alaska"/>
    <s v="Anchorage"/>
    <x v="2"/>
    <n v="55.000000000000007"/>
    <n v="350"/>
    <n v="192500.00000000003"/>
    <n v="48125.000000000007"/>
    <n v="0.25"/>
    <x v="1"/>
  </r>
  <r>
    <s v="Amazon"/>
    <n v="1185732"/>
    <x v="366"/>
    <x v="3"/>
    <s v="Ouest"/>
    <s v="Alaska"/>
    <s v="Anchorage"/>
    <x v="3"/>
    <n v="55.000000000000007"/>
    <n v="250"/>
    <n v="137500.00000000003"/>
    <n v="34375.000000000007"/>
    <n v="0.25"/>
    <x v="1"/>
  </r>
  <r>
    <s v="Amazon"/>
    <n v="1185732"/>
    <x v="366"/>
    <x v="3"/>
    <s v="Ouest"/>
    <s v="Alaska"/>
    <s v="Anchorage"/>
    <x v="4"/>
    <n v="65"/>
    <n v="225"/>
    <n v="146250"/>
    <n v="36562.5"/>
    <n v="0.25"/>
    <x v="1"/>
  </r>
  <r>
    <s v="Amazon"/>
    <n v="1185732"/>
    <x v="366"/>
    <x v="3"/>
    <s v="Ouest"/>
    <s v="Alaska"/>
    <s v="Anchorage"/>
    <x v="5"/>
    <n v="70"/>
    <n v="400"/>
    <n v="280000"/>
    <n v="84000"/>
    <n v="0.3"/>
    <x v="1"/>
  </r>
  <r>
    <s v="Amazon"/>
    <n v="1185732"/>
    <x v="396"/>
    <x v="5"/>
    <s v="Ouest"/>
    <s v="Alaska"/>
    <s v="Anchorage"/>
    <x v="0"/>
    <n v="65"/>
    <n v="525"/>
    <n v="341250"/>
    <n v="119437.50000000001"/>
    <n v="0.35000000000000003"/>
    <x v="1"/>
  </r>
  <r>
    <s v="Amazon"/>
    <n v="1185732"/>
    <x v="396"/>
    <x v="5"/>
    <s v="Ouest"/>
    <s v="Alaska"/>
    <s v="Anchorage"/>
    <x v="1"/>
    <n v="60.000000000000007"/>
    <n v="325"/>
    <n v="195000.00000000003"/>
    <n v="68250.000000000015"/>
    <n v="0.35000000000000003"/>
    <x v="1"/>
  </r>
  <r>
    <s v="Amazon"/>
    <n v="1185732"/>
    <x v="396"/>
    <x v="5"/>
    <s v="Ouest"/>
    <s v="Alaska"/>
    <s v="Anchorage"/>
    <x v="2"/>
    <n v="55.000000000000007"/>
    <n v="225"/>
    <n v="123750.00000000001"/>
    <n v="30937.500000000004"/>
    <n v="0.25"/>
    <x v="1"/>
  </r>
  <r>
    <s v="Amazon"/>
    <n v="1185732"/>
    <x v="396"/>
    <x v="5"/>
    <s v="Ouest"/>
    <s v="Alaska"/>
    <s v="Anchorage"/>
    <x v="3"/>
    <n v="55.000000000000007"/>
    <n v="200"/>
    <n v="110000.00000000001"/>
    <n v="27500.000000000004"/>
    <n v="0.25"/>
    <x v="1"/>
  </r>
  <r>
    <s v="Amazon"/>
    <n v="1185732"/>
    <x v="396"/>
    <x v="5"/>
    <s v="Ouest"/>
    <s v="Alaska"/>
    <s v="Anchorage"/>
    <x v="4"/>
    <n v="65"/>
    <n v="200"/>
    <n v="130000"/>
    <n v="32500"/>
    <n v="0.25"/>
    <x v="1"/>
  </r>
  <r>
    <s v="Amazon"/>
    <n v="1185732"/>
    <x v="396"/>
    <x v="5"/>
    <s v="Ouest"/>
    <s v="Alaska"/>
    <s v="Anchorage"/>
    <x v="5"/>
    <n v="70"/>
    <n v="300"/>
    <n v="210000"/>
    <n v="63000"/>
    <n v="0.3"/>
    <x v="1"/>
  </r>
  <r>
    <s v="Amazon"/>
    <n v="1185732"/>
    <x v="428"/>
    <x v="2"/>
    <s v="Ouest"/>
    <s v="Alaska"/>
    <s v="Anchorage"/>
    <x v="0"/>
    <n v="70"/>
    <n v="450"/>
    <n v="315000"/>
    <n v="110250.00000000001"/>
    <n v="0.35000000000000003"/>
    <x v="1"/>
  </r>
  <r>
    <s v="Amazon"/>
    <n v="1185732"/>
    <x v="428"/>
    <x v="2"/>
    <s v="Ouest"/>
    <s v="Alaska"/>
    <s v="Anchorage"/>
    <x v="1"/>
    <n v="65.000000000000014"/>
    <n v="275"/>
    <n v="178750.00000000003"/>
    <n v="62562.500000000015"/>
    <n v="0.35000000000000003"/>
    <x v="1"/>
  </r>
  <r>
    <s v="Amazon"/>
    <n v="1185732"/>
    <x v="428"/>
    <x v="2"/>
    <s v="Ouest"/>
    <s v="Alaska"/>
    <s v="Anchorage"/>
    <x v="2"/>
    <n v="65.000000000000014"/>
    <n v="175"/>
    <n v="113750.00000000003"/>
    <n v="28437.500000000007"/>
    <n v="0.25"/>
    <x v="1"/>
  </r>
  <r>
    <s v="Amazon"/>
    <n v="1185732"/>
    <x v="428"/>
    <x v="2"/>
    <s v="Ouest"/>
    <s v="Alaska"/>
    <s v="Anchorage"/>
    <x v="3"/>
    <n v="65.000000000000014"/>
    <n v="150"/>
    <n v="97500.000000000015"/>
    <n v="24375.000000000004"/>
    <n v="0.25"/>
    <x v="1"/>
  </r>
  <r>
    <s v="Amazon"/>
    <n v="1185732"/>
    <x v="428"/>
    <x v="2"/>
    <s v="Ouest"/>
    <s v="Alaska"/>
    <s v="Anchorage"/>
    <x v="4"/>
    <n v="75.000000000000014"/>
    <n v="150"/>
    <n v="112500.00000000001"/>
    <n v="28125.000000000004"/>
    <n v="0.25"/>
    <x v="1"/>
  </r>
  <r>
    <s v="Amazon"/>
    <n v="1185732"/>
    <x v="428"/>
    <x v="2"/>
    <s v="Ouest"/>
    <s v="Alaska"/>
    <s v="Anchorage"/>
    <x v="5"/>
    <n v="80"/>
    <n v="275"/>
    <n v="220000"/>
    <n v="66000"/>
    <n v="0.3"/>
    <x v="1"/>
  </r>
  <r>
    <s v="Amazon"/>
    <n v="1185732"/>
    <x v="458"/>
    <x v="4"/>
    <s v="Ouest"/>
    <s v="Alaska"/>
    <s v="Anchorage"/>
    <x v="0"/>
    <n v="75.000000000000014"/>
    <n v="425"/>
    <n v="318750.00000000006"/>
    <n v="111562.50000000003"/>
    <n v="0.35000000000000003"/>
    <x v="1"/>
  </r>
  <r>
    <s v="Amazon"/>
    <n v="1185732"/>
    <x v="458"/>
    <x v="4"/>
    <s v="Ouest"/>
    <s v="Alaska"/>
    <s v="Anchorage"/>
    <x v="1"/>
    <n v="65.000000000000014"/>
    <n v="300"/>
    <n v="195000.00000000003"/>
    <n v="68250.000000000015"/>
    <n v="0.35000000000000003"/>
    <x v="1"/>
  </r>
  <r>
    <s v="Amazon"/>
    <n v="1185732"/>
    <x v="458"/>
    <x v="4"/>
    <s v="Ouest"/>
    <s v="Alaska"/>
    <s v="Anchorage"/>
    <x v="2"/>
    <n v="65.000000000000014"/>
    <n v="320"/>
    <n v="208000.00000000006"/>
    <n v="52000.000000000015"/>
    <n v="0.25"/>
    <x v="1"/>
  </r>
  <r>
    <s v="Amazon"/>
    <n v="1185732"/>
    <x v="458"/>
    <x v="4"/>
    <s v="Ouest"/>
    <s v="Alaska"/>
    <s v="Anchorage"/>
    <x v="3"/>
    <n v="65.000000000000014"/>
    <n v="300"/>
    <n v="195000.00000000003"/>
    <n v="48750.000000000007"/>
    <n v="0.25"/>
    <x v="1"/>
  </r>
  <r>
    <s v="Amazon"/>
    <n v="1185732"/>
    <x v="458"/>
    <x v="4"/>
    <s v="Ouest"/>
    <s v="Alaska"/>
    <s v="Anchorage"/>
    <x v="4"/>
    <n v="75.000000000000014"/>
    <n v="275"/>
    <n v="206250.00000000003"/>
    <n v="51562.500000000007"/>
    <n v="0.25"/>
    <x v="1"/>
  </r>
  <r>
    <s v="Amazon"/>
    <n v="1185732"/>
    <x v="458"/>
    <x v="4"/>
    <s v="Ouest"/>
    <s v="Alaska"/>
    <s v="Anchorage"/>
    <x v="5"/>
    <n v="80"/>
    <n v="375"/>
    <n v="300000"/>
    <n v="90000"/>
    <n v="0.3"/>
    <x v="1"/>
  </r>
  <r>
    <s v="Amazon"/>
    <n v="1185732"/>
    <x v="487"/>
    <x v="5"/>
    <s v="Ouest"/>
    <s v="Alaska"/>
    <s v="Anchorage"/>
    <x v="0"/>
    <n v="75.000000000000014"/>
    <n v="600"/>
    <n v="450000.00000000006"/>
    <n v="157500.00000000003"/>
    <n v="0.35000000000000003"/>
    <x v="1"/>
  </r>
  <r>
    <s v="Amazon"/>
    <n v="1185732"/>
    <x v="487"/>
    <x v="5"/>
    <s v="Ouest"/>
    <s v="Alaska"/>
    <s v="Anchorage"/>
    <x v="1"/>
    <n v="65.000000000000014"/>
    <n v="400"/>
    <n v="260000.00000000006"/>
    <n v="91000.000000000029"/>
    <n v="0.35000000000000003"/>
    <x v="1"/>
  </r>
  <r>
    <s v="Foot Locker"/>
    <n v="1128299"/>
    <x v="174"/>
    <x v="4"/>
    <s v="Ouest"/>
    <s v="Alaska"/>
    <s v="Anchorage"/>
    <x v="0"/>
    <n v="35"/>
    <n v="375"/>
    <n v="131250"/>
    <n v="32812.5"/>
    <n v="0.25"/>
    <x v="1"/>
  </r>
  <r>
    <s v="Foot Locker"/>
    <n v="1128299"/>
    <x v="174"/>
    <x v="4"/>
    <s v="Ouest"/>
    <s v="Alaska"/>
    <s v="Anchorage"/>
    <x v="1"/>
    <n v="45"/>
    <n v="375"/>
    <n v="168750"/>
    <n v="33750"/>
    <n v="0.2"/>
    <x v="1"/>
  </r>
  <r>
    <s v="Foot Locker"/>
    <n v="1128299"/>
    <x v="174"/>
    <x v="4"/>
    <s v="Ouest"/>
    <s v="Alaska"/>
    <s v="Anchorage"/>
    <x v="2"/>
    <n v="45"/>
    <n v="375"/>
    <n v="168750"/>
    <n v="42187.5"/>
    <n v="0.25"/>
    <x v="1"/>
  </r>
  <r>
    <s v="Foot Locker"/>
    <n v="1128299"/>
    <x v="174"/>
    <x v="4"/>
    <s v="Ouest"/>
    <s v="Alaska"/>
    <s v="Anchorage"/>
    <x v="3"/>
    <n v="45"/>
    <n v="225"/>
    <n v="101250"/>
    <n v="25312.5"/>
    <n v="0.25"/>
    <x v="1"/>
  </r>
  <r>
    <s v="Foot Locker"/>
    <n v="1128299"/>
    <x v="174"/>
    <x v="4"/>
    <s v="Ouest"/>
    <s v="Alaska"/>
    <s v="Anchorage"/>
    <x v="4"/>
    <n v="50"/>
    <n v="175"/>
    <n v="87500"/>
    <n v="13125"/>
    <n v="0.15"/>
    <x v="1"/>
  </r>
  <r>
    <s v="Foot Locker"/>
    <n v="1128299"/>
    <x v="174"/>
    <x v="4"/>
    <s v="Ouest"/>
    <s v="Alaska"/>
    <s v="Anchorage"/>
    <x v="5"/>
    <n v="45"/>
    <n v="425"/>
    <n v="191250"/>
    <n v="76500"/>
    <n v="0.4"/>
    <x v="1"/>
  </r>
  <r>
    <s v="Foot Locker"/>
    <n v="1128299"/>
    <x v="205"/>
    <x v="0"/>
    <s v="Ouest"/>
    <s v="Alaska"/>
    <s v="Anchorage"/>
    <x v="0"/>
    <n v="35"/>
    <n v="475"/>
    <n v="166250"/>
    <n v="41562.5"/>
    <n v="0.25"/>
    <x v="1"/>
  </r>
  <r>
    <s v="Foot Locker"/>
    <n v="1128299"/>
    <x v="205"/>
    <x v="0"/>
    <s v="Ouest"/>
    <s v="Alaska"/>
    <s v="Anchorage"/>
    <x v="1"/>
    <n v="45"/>
    <n v="375"/>
    <n v="168750"/>
    <n v="33750"/>
    <n v="0.2"/>
    <x v="1"/>
  </r>
  <r>
    <s v="Foot Locker"/>
    <n v="1128299"/>
    <x v="205"/>
    <x v="0"/>
    <s v="Ouest"/>
    <s v="Alaska"/>
    <s v="Anchorage"/>
    <x v="2"/>
    <n v="45"/>
    <n v="375"/>
    <n v="168750"/>
    <n v="42187.5"/>
    <n v="0.25"/>
    <x v="1"/>
  </r>
  <r>
    <s v="Foot Locker"/>
    <n v="1128299"/>
    <x v="205"/>
    <x v="0"/>
    <s v="Ouest"/>
    <s v="Hawaii"/>
    <s v="Honolulu"/>
    <x v="3"/>
    <n v="45"/>
    <n v="225"/>
    <n v="101250"/>
    <n v="25312.5"/>
    <n v="0.25"/>
    <x v="1"/>
  </r>
  <r>
    <s v="Foot Locker"/>
    <n v="1128299"/>
    <x v="205"/>
    <x v="0"/>
    <s v="Ouest"/>
    <s v="Hawaii"/>
    <s v="Honolulu"/>
    <x v="4"/>
    <n v="50"/>
    <n v="150"/>
    <n v="75000"/>
    <n v="11250"/>
    <n v="0.15"/>
    <x v="1"/>
  </r>
  <r>
    <s v="Foot Locker"/>
    <n v="1128299"/>
    <x v="205"/>
    <x v="0"/>
    <s v="Ouest"/>
    <s v="Hawaii"/>
    <s v="Honolulu"/>
    <x v="5"/>
    <n v="45"/>
    <n v="350"/>
    <n v="157500"/>
    <n v="63000"/>
    <n v="0.4"/>
    <x v="1"/>
  </r>
  <r>
    <s v="Foot Locker"/>
    <n v="1128299"/>
    <x v="214"/>
    <x v="6"/>
    <s v="Ouest"/>
    <s v="Hawaii"/>
    <s v="Honolulu"/>
    <x v="0"/>
    <n v="45"/>
    <n v="500"/>
    <n v="225000"/>
    <n v="56250"/>
    <n v="0.25"/>
    <x v="1"/>
  </r>
  <r>
    <s v="Foot Locker"/>
    <n v="1128299"/>
    <x v="214"/>
    <x v="6"/>
    <s v="Ouest"/>
    <s v="Hawaii"/>
    <s v="Honolulu"/>
    <x v="1"/>
    <n v="54.999999999999993"/>
    <n v="350"/>
    <n v="192499.99999999997"/>
    <n v="38499.999999999993"/>
    <n v="0.2"/>
    <x v="1"/>
  </r>
  <r>
    <s v="Foot Locker"/>
    <n v="1128299"/>
    <x v="214"/>
    <x v="6"/>
    <s v="Ouest"/>
    <s v="Hawaii"/>
    <s v="Honolulu"/>
    <x v="2"/>
    <n v="59.999999999999986"/>
    <n v="375"/>
    <n v="224999.99999999994"/>
    <n v="56249.999999999985"/>
    <n v="0.25"/>
    <x v="1"/>
  </r>
  <r>
    <s v="Foot Locker"/>
    <n v="1128299"/>
    <x v="214"/>
    <x v="6"/>
    <s v="Ouest"/>
    <s v="Hawaii"/>
    <s v="Honolulu"/>
    <x v="3"/>
    <n v="54.999999999999993"/>
    <n v="275"/>
    <n v="151249.99999999997"/>
    <n v="37812.499999999993"/>
    <n v="0.25"/>
    <x v="1"/>
  </r>
  <r>
    <s v="Foot Locker"/>
    <n v="1128299"/>
    <x v="214"/>
    <x v="6"/>
    <s v="Ouest"/>
    <s v="Hawaii"/>
    <s v="Honolulu"/>
    <x v="4"/>
    <n v="60"/>
    <n v="125"/>
    <n v="75000"/>
    <n v="11250"/>
    <n v="0.15"/>
    <x v="1"/>
  </r>
  <r>
    <s v="Foot Locker"/>
    <n v="1128299"/>
    <x v="214"/>
    <x v="6"/>
    <s v="Ouest"/>
    <s v="Hawaii"/>
    <s v="Honolulu"/>
    <x v="5"/>
    <n v="54.999999999999993"/>
    <n v="325"/>
    <n v="178749.99999999997"/>
    <n v="71499.999999999985"/>
    <n v="0.4"/>
    <x v="1"/>
  </r>
  <r>
    <s v="Foot Locker"/>
    <n v="1128299"/>
    <x v="233"/>
    <x v="3"/>
    <s v="Ouest"/>
    <s v="Hawaii"/>
    <s v="Honolulu"/>
    <x v="0"/>
    <n v="60"/>
    <n v="500"/>
    <n v="300000"/>
    <n v="75000"/>
    <n v="0.25"/>
    <x v="1"/>
  </r>
  <r>
    <s v="Foot Locker"/>
    <n v="1128299"/>
    <x v="233"/>
    <x v="3"/>
    <s v="Ouest"/>
    <s v="Hawaii"/>
    <s v="Honolulu"/>
    <x v="1"/>
    <n v="65"/>
    <n v="300"/>
    <n v="195000"/>
    <n v="39000"/>
    <n v="0.2"/>
    <x v="1"/>
  </r>
  <r>
    <s v="Foot Locker"/>
    <n v="1128299"/>
    <x v="233"/>
    <x v="3"/>
    <s v="Ouest"/>
    <s v="Hawaii"/>
    <s v="Honolulu"/>
    <x v="2"/>
    <n v="65"/>
    <n v="350"/>
    <n v="227500"/>
    <n v="56875"/>
    <n v="0.25"/>
    <x v="1"/>
  </r>
  <r>
    <s v="Foot Locker"/>
    <n v="1128299"/>
    <x v="233"/>
    <x v="3"/>
    <s v="Ouest"/>
    <s v="Hawaii"/>
    <s v="Honolulu"/>
    <x v="3"/>
    <n v="50"/>
    <n v="250"/>
    <n v="125000"/>
    <n v="31250"/>
    <n v="0.25"/>
    <x v="1"/>
  </r>
  <r>
    <s v="Foot Locker"/>
    <n v="1128299"/>
    <x v="233"/>
    <x v="3"/>
    <s v="Ouest"/>
    <s v="Hawaii"/>
    <s v="Honolulu"/>
    <x v="4"/>
    <n v="55.000000000000007"/>
    <n v="150"/>
    <n v="82500.000000000015"/>
    <n v="12375.000000000002"/>
    <n v="0.15"/>
    <x v="1"/>
  </r>
  <r>
    <s v="Foot Locker"/>
    <n v="1128299"/>
    <x v="233"/>
    <x v="3"/>
    <s v="Ouest"/>
    <s v="Hawaii"/>
    <s v="Honolulu"/>
    <x v="5"/>
    <n v="70"/>
    <n v="325"/>
    <n v="227500"/>
    <n v="91000"/>
    <n v="0.4"/>
    <x v="1"/>
  </r>
  <r>
    <s v="Foot Locker"/>
    <n v="1128299"/>
    <x v="264"/>
    <x v="6"/>
    <s v="Ouest"/>
    <s v="Hawaii"/>
    <s v="Honolulu"/>
    <x v="0"/>
    <n v="54.999999999999993"/>
    <n v="525"/>
    <n v="288749.99999999994"/>
    <n v="72187.499999999985"/>
    <n v="0.25"/>
    <x v="1"/>
  </r>
  <r>
    <s v="Foot Locker"/>
    <n v="1128299"/>
    <x v="264"/>
    <x v="6"/>
    <s v="Ouest"/>
    <s v="Hawaii"/>
    <s v="Honolulu"/>
    <x v="1"/>
    <n v="60"/>
    <n v="375"/>
    <n v="225000"/>
    <n v="45000"/>
    <n v="0.2"/>
    <x v="1"/>
  </r>
  <r>
    <s v="Foot Locker"/>
    <n v="1128299"/>
    <x v="264"/>
    <x v="6"/>
    <s v="Ouest"/>
    <s v="Hawaii"/>
    <s v="Honolulu"/>
    <x v="2"/>
    <n v="60"/>
    <n v="375"/>
    <n v="225000"/>
    <n v="56250"/>
    <n v="0.25"/>
    <x v="1"/>
  </r>
  <r>
    <s v="Foot Locker"/>
    <n v="1128299"/>
    <x v="264"/>
    <x v="6"/>
    <s v="Ouest"/>
    <s v="Hawaii"/>
    <s v="Honolulu"/>
    <x v="3"/>
    <n v="54.999999999999993"/>
    <n v="275"/>
    <n v="151249.99999999997"/>
    <n v="37812.499999999993"/>
    <n v="0.25"/>
    <x v="1"/>
  </r>
  <r>
    <s v="Foot Locker"/>
    <n v="1128299"/>
    <x v="264"/>
    <x v="6"/>
    <s v="Ouest"/>
    <s v="Hawaii"/>
    <s v="Honolulu"/>
    <x v="4"/>
    <n v="60"/>
    <n v="175"/>
    <n v="105000"/>
    <n v="15750"/>
    <n v="0.15"/>
    <x v="1"/>
  </r>
  <r>
    <s v="Foot Locker"/>
    <n v="1128299"/>
    <x v="264"/>
    <x v="6"/>
    <s v="Ouest"/>
    <s v="Hawaii"/>
    <s v="Honolulu"/>
    <x v="5"/>
    <n v="75"/>
    <n v="475"/>
    <n v="356250"/>
    <n v="142500"/>
    <n v="0.4"/>
    <x v="1"/>
  </r>
  <r>
    <s v="Foot Locker"/>
    <n v="1128299"/>
    <x v="294"/>
    <x v="1"/>
    <s v="Ouest"/>
    <s v="Hawaii"/>
    <s v="Honolulu"/>
    <x v="0"/>
    <n v="70"/>
    <n v="725"/>
    <n v="507500"/>
    <n v="126875"/>
    <n v="0.25"/>
    <x v="1"/>
  </r>
  <r>
    <s v="Foot Locker"/>
    <n v="1128299"/>
    <x v="294"/>
    <x v="1"/>
    <s v="Ouest"/>
    <s v="Hawaii"/>
    <s v="Honolulu"/>
    <x v="1"/>
    <n v="75"/>
    <n v="600"/>
    <n v="450000"/>
    <n v="90000"/>
    <n v="0.2"/>
    <x v="1"/>
  </r>
  <r>
    <s v="Foot Locker"/>
    <n v="1128299"/>
    <x v="294"/>
    <x v="1"/>
    <s v="Ouest"/>
    <s v="Hawaii"/>
    <s v="Honolulu"/>
    <x v="2"/>
    <n v="75"/>
    <n v="600"/>
    <n v="450000"/>
    <n v="112500"/>
    <n v="0.25"/>
    <x v="1"/>
  </r>
  <r>
    <s v="Foot Locker"/>
    <n v="1128299"/>
    <x v="294"/>
    <x v="1"/>
    <s v="Ouest"/>
    <s v="Hawaii"/>
    <s v="Honolulu"/>
    <x v="3"/>
    <n v="75"/>
    <n v="475"/>
    <n v="356250"/>
    <n v="89062.5"/>
    <n v="0.25"/>
    <x v="1"/>
  </r>
  <r>
    <s v="Foot Locker"/>
    <n v="1128299"/>
    <x v="294"/>
    <x v="1"/>
    <s v="Ouest"/>
    <s v="Hawaii"/>
    <s v="Honolulu"/>
    <x v="4"/>
    <n v="85.000000000000014"/>
    <n v="350"/>
    <n v="297500.00000000006"/>
    <n v="44625.000000000007"/>
    <n v="0.15"/>
    <x v="1"/>
  </r>
  <r>
    <s v="Foot Locker"/>
    <n v="1128299"/>
    <x v="294"/>
    <x v="1"/>
    <s v="Ouest"/>
    <s v="Hawaii"/>
    <s v="Honolulu"/>
    <x v="5"/>
    <n v="100"/>
    <n v="650"/>
    <n v="650000"/>
    <n v="260000"/>
    <n v="0.4"/>
    <x v="1"/>
  </r>
  <r>
    <s v="Foot Locker"/>
    <n v="1128299"/>
    <x v="323"/>
    <x v="2"/>
    <s v="Ouest"/>
    <s v="Hawaii"/>
    <s v="Honolulu"/>
    <x v="0"/>
    <n v="80"/>
    <n v="800"/>
    <n v="640000"/>
    <n v="160000"/>
    <n v="0.25"/>
    <x v="1"/>
  </r>
  <r>
    <s v="Foot Locker"/>
    <n v="1128299"/>
    <x v="323"/>
    <x v="2"/>
    <s v="Ouest"/>
    <s v="Hawaii"/>
    <s v="Honolulu"/>
    <x v="1"/>
    <n v="85.000000000000014"/>
    <n v="650"/>
    <n v="552500.00000000012"/>
    <n v="110500.00000000003"/>
    <n v="0.2"/>
    <x v="1"/>
  </r>
  <r>
    <s v="Foot Locker"/>
    <n v="1128299"/>
    <x v="323"/>
    <x v="2"/>
    <s v="Ouest"/>
    <s v="Hawaii"/>
    <s v="Honolulu"/>
    <x v="2"/>
    <n v="85.000000000000014"/>
    <n v="600"/>
    <n v="510000.00000000006"/>
    <n v="127500.00000000001"/>
    <n v="0.25"/>
    <x v="1"/>
  </r>
  <r>
    <s v="Foot Locker"/>
    <n v="1128299"/>
    <x v="323"/>
    <x v="2"/>
    <s v="Ouest"/>
    <s v="Hawaii"/>
    <s v="Honolulu"/>
    <x v="3"/>
    <n v="80"/>
    <n v="500"/>
    <n v="400000"/>
    <n v="100000"/>
    <n v="0.25"/>
    <x v="1"/>
  </r>
  <r>
    <s v="Foot Locker"/>
    <n v="1128299"/>
    <x v="323"/>
    <x v="2"/>
    <s v="Ouest"/>
    <s v="Hawaii"/>
    <s v="Honolulu"/>
    <x v="4"/>
    <n v="85.000000000000014"/>
    <n v="550"/>
    <n v="467500.00000000006"/>
    <n v="70125"/>
    <n v="0.15"/>
    <x v="1"/>
  </r>
  <r>
    <s v="Foot Locker"/>
    <n v="1128299"/>
    <x v="323"/>
    <x v="2"/>
    <s v="Ouest"/>
    <s v="Hawaii"/>
    <s v="Honolulu"/>
    <x v="5"/>
    <n v="100"/>
    <n v="550"/>
    <n v="550000"/>
    <n v="220000"/>
    <n v="0.4"/>
    <x v="1"/>
  </r>
  <r>
    <s v="Foot Locker"/>
    <n v="1128299"/>
    <x v="355"/>
    <x v="6"/>
    <s v="Ouest"/>
    <s v="Hawaii"/>
    <s v="Honolulu"/>
    <x v="0"/>
    <n v="85.000000000000014"/>
    <n v="750"/>
    <n v="637500.00000000012"/>
    <n v="159375.00000000003"/>
    <n v="0.25"/>
    <x v="1"/>
  </r>
  <r>
    <s v="Foot Locker"/>
    <n v="1128299"/>
    <x v="355"/>
    <x v="6"/>
    <s v="Ouest"/>
    <s v="Hawaii"/>
    <s v="Honolulu"/>
    <x v="1"/>
    <n v="75.000000000000014"/>
    <n v="725"/>
    <n v="543750.00000000012"/>
    <n v="108750.00000000003"/>
    <n v="0.2"/>
    <x v="1"/>
  </r>
  <r>
    <s v="Foot Locker"/>
    <n v="1128299"/>
    <x v="355"/>
    <x v="6"/>
    <s v="Ouest"/>
    <s v="Hawaii"/>
    <s v="Honolulu"/>
    <x v="2"/>
    <n v="70"/>
    <n v="600"/>
    <n v="420000"/>
    <n v="105000"/>
    <n v="0.25"/>
    <x v="1"/>
  </r>
  <r>
    <s v="Foot Locker"/>
    <n v="1128299"/>
    <x v="355"/>
    <x v="6"/>
    <s v="Ouest"/>
    <s v="Hawaii"/>
    <s v="Honolulu"/>
    <x v="3"/>
    <n v="70"/>
    <n v="525"/>
    <n v="367500"/>
    <n v="91875"/>
    <n v="0.25"/>
    <x v="1"/>
  </r>
  <r>
    <s v="Walmart"/>
    <n v="1128299"/>
    <x v="355"/>
    <x v="6"/>
    <s v="Ouest"/>
    <s v="Hawaii"/>
    <s v="Honolulu"/>
    <x v="4"/>
    <n v="70"/>
    <n v="525"/>
    <n v="367500"/>
    <n v="55125"/>
    <n v="0.15"/>
    <x v="1"/>
  </r>
  <r>
    <s v="Walmart"/>
    <n v="1128299"/>
    <x v="355"/>
    <x v="6"/>
    <s v="Ouest"/>
    <s v="Hawaii"/>
    <s v="Honolulu"/>
    <x v="5"/>
    <n v="75"/>
    <n v="350"/>
    <n v="262500"/>
    <n v="105000"/>
    <n v="0.4"/>
    <x v="1"/>
  </r>
  <r>
    <s v="Walmart"/>
    <n v="1128299"/>
    <x v="387"/>
    <x v="3"/>
    <s v="Ouest"/>
    <s v="Hawaii"/>
    <s v="Honolulu"/>
    <x v="0"/>
    <n v="65.000000000000014"/>
    <n v="550"/>
    <n v="357500.00000000006"/>
    <n v="89375.000000000015"/>
    <n v="0.25"/>
    <x v="1"/>
  </r>
  <r>
    <s v="Walmart"/>
    <n v="1128299"/>
    <x v="387"/>
    <x v="3"/>
    <s v="Ouest"/>
    <s v="Hawaii"/>
    <s v="Honolulu"/>
    <x v="1"/>
    <n v="70.000000000000014"/>
    <n v="550"/>
    <n v="385000.00000000006"/>
    <n v="77000.000000000015"/>
    <n v="0.2"/>
    <x v="1"/>
  </r>
  <r>
    <s v="Walmart"/>
    <n v="1128299"/>
    <x v="387"/>
    <x v="3"/>
    <s v="Ouest"/>
    <s v="Hawaii"/>
    <s v="Honolulu"/>
    <x v="2"/>
    <n v="65.000000000000014"/>
    <n v="375"/>
    <n v="243750.00000000006"/>
    <n v="60937.500000000015"/>
    <n v="0.25"/>
    <x v="1"/>
  </r>
  <r>
    <s v="Walmart"/>
    <n v="1128299"/>
    <x v="387"/>
    <x v="3"/>
    <s v="Ouest"/>
    <s v="Hawaii"/>
    <s v="Honolulu"/>
    <x v="3"/>
    <n v="65.000000000000014"/>
    <n v="325"/>
    <n v="211250.00000000006"/>
    <n v="52812.500000000015"/>
    <n v="0.25"/>
    <x v="1"/>
  </r>
  <r>
    <s v="Walmart"/>
    <n v="1128299"/>
    <x v="387"/>
    <x v="3"/>
    <s v="Ouest"/>
    <s v="Hawaii"/>
    <s v="Honolulu"/>
    <x v="4"/>
    <n v="75.000000000000014"/>
    <n v="350"/>
    <n v="262500.00000000006"/>
    <n v="39375.000000000007"/>
    <n v="0.15"/>
    <x v="1"/>
  </r>
  <r>
    <s v="Walmart"/>
    <n v="1128299"/>
    <x v="387"/>
    <x v="3"/>
    <s v="Ouest"/>
    <s v="Hawaii"/>
    <s v="Honolulu"/>
    <x v="5"/>
    <n v="60"/>
    <n v="375"/>
    <n v="225000"/>
    <n v="90000"/>
    <n v="0.4"/>
    <x v="1"/>
  </r>
  <r>
    <s v="Walmart"/>
    <n v="1128299"/>
    <x v="416"/>
    <x v="4"/>
    <s v="Ouest"/>
    <s v="Hawaii"/>
    <s v="Honolulu"/>
    <x v="0"/>
    <n v="55.000000000000007"/>
    <n v="475"/>
    <n v="261250.00000000003"/>
    <n v="65312.500000000007"/>
    <n v="0.25"/>
    <x v="1"/>
  </r>
  <r>
    <s v="Walmart"/>
    <n v="1128299"/>
    <x v="416"/>
    <x v="4"/>
    <s v="Ouest"/>
    <s v="Hawaii"/>
    <s v="Honolulu"/>
    <x v="1"/>
    <n v="65.000000000000014"/>
    <n v="475"/>
    <n v="308750.00000000006"/>
    <n v="61750.000000000015"/>
    <n v="0.2"/>
    <x v="1"/>
  </r>
  <r>
    <s v="Walmart"/>
    <n v="1128299"/>
    <x v="416"/>
    <x v="4"/>
    <s v="Ouest"/>
    <s v="Hawaii"/>
    <s v="Honolulu"/>
    <x v="2"/>
    <n v="60.000000000000007"/>
    <n v="300"/>
    <n v="180000.00000000003"/>
    <n v="45000.000000000007"/>
    <n v="0.25"/>
    <x v="1"/>
  </r>
  <r>
    <s v="Walmart"/>
    <n v="1128299"/>
    <x v="416"/>
    <x v="4"/>
    <s v="Ouest"/>
    <s v="Hawaii"/>
    <s v="Honolulu"/>
    <x v="3"/>
    <n v="55.000000000000007"/>
    <n v="275"/>
    <n v="151250.00000000003"/>
    <n v="37812.500000000007"/>
    <n v="0.25"/>
    <x v="1"/>
  </r>
  <r>
    <s v="Walmart"/>
    <n v="1128299"/>
    <x v="416"/>
    <x v="4"/>
    <s v="Ouest"/>
    <s v="Hawaii"/>
    <s v="Honolulu"/>
    <x v="4"/>
    <n v="65"/>
    <n v="250"/>
    <n v="162500"/>
    <n v="24375"/>
    <n v="0.15"/>
    <x v="1"/>
  </r>
  <r>
    <s v="Walmart"/>
    <n v="1128299"/>
    <x v="416"/>
    <x v="4"/>
    <s v="Ouest"/>
    <s v="Hawaii"/>
    <s v="Honolulu"/>
    <x v="5"/>
    <n v="70"/>
    <n v="300"/>
    <n v="210000"/>
    <n v="84000"/>
    <n v="0.4"/>
    <x v="1"/>
  </r>
  <r>
    <s v="Walmart"/>
    <n v="1128299"/>
    <x v="447"/>
    <x v="0"/>
    <s v="Ouest"/>
    <s v="Hawaii"/>
    <s v="Honolulu"/>
    <x v="0"/>
    <n v="55.000000000000007"/>
    <n v="525"/>
    <n v="288750.00000000006"/>
    <n v="72187.500000000015"/>
    <n v="0.25"/>
    <x v="1"/>
  </r>
  <r>
    <s v="Walmart"/>
    <n v="1128299"/>
    <x v="447"/>
    <x v="0"/>
    <s v="Ouest"/>
    <s v="Hawaii"/>
    <s v="Honolulu"/>
    <x v="1"/>
    <n v="60.000000000000007"/>
    <n v="600"/>
    <n v="360000.00000000006"/>
    <n v="72000.000000000015"/>
    <n v="0.2"/>
    <x v="1"/>
  </r>
  <r>
    <s v="Walmart"/>
    <n v="1128299"/>
    <x v="447"/>
    <x v="0"/>
    <s v="Ouest"/>
    <s v="Hawaii"/>
    <s v="Honolulu"/>
    <x v="2"/>
    <n v="55.000000000000007"/>
    <n v="425"/>
    <n v="233750.00000000003"/>
    <n v="58437.500000000007"/>
    <n v="0.25"/>
    <x v="1"/>
  </r>
  <r>
    <s v="Walmart"/>
    <n v="1128299"/>
    <x v="447"/>
    <x v="0"/>
    <s v="Ouest"/>
    <s v="Hawaii"/>
    <s v="Honolulu"/>
    <x v="3"/>
    <n v="65.000000000000014"/>
    <n v="400"/>
    <n v="260000.00000000006"/>
    <n v="65000.000000000015"/>
    <n v="0.25"/>
    <x v="1"/>
  </r>
  <r>
    <s v="Walmart"/>
    <n v="1128299"/>
    <x v="447"/>
    <x v="0"/>
    <s v="Ouest"/>
    <s v="Hawaii"/>
    <s v="Honolulu"/>
    <x v="4"/>
    <n v="85.000000000000014"/>
    <n v="375"/>
    <n v="318750.00000000006"/>
    <n v="47812.500000000007"/>
    <n v="0.15"/>
    <x v="1"/>
  </r>
  <r>
    <s v="Walmart"/>
    <n v="1128299"/>
    <x v="447"/>
    <x v="0"/>
    <s v="Ouest"/>
    <s v="Hawaii"/>
    <s v="Honolulu"/>
    <x v="5"/>
    <n v="90.000000000000014"/>
    <n v="500"/>
    <n v="450000.00000000006"/>
    <n v="180000.00000000003"/>
    <n v="0.4"/>
    <x v="1"/>
  </r>
  <r>
    <s v="Walmart"/>
    <n v="1128299"/>
    <x v="476"/>
    <x v="1"/>
    <s v="Ouest"/>
    <s v="Hawaii"/>
    <s v="Honolulu"/>
    <x v="0"/>
    <n v="75.000000000000014"/>
    <n v="700"/>
    <n v="525000.00000000012"/>
    <n v="131250.00000000003"/>
    <n v="0.25"/>
    <x v="1"/>
  </r>
  <r>
    <s v="Walmart"/>
    <n v="1128299"/>
    <x v="476"/>
    <x v="1"/>
    <s v="Ouest"/>
    <s v="Hawaii"/>
    <s v="Honolulu"/>
    <x v="1"/>
    <n v="85.000000000000014"/>
    <n v="700"/>
    <n v="595000.00000000012"/>
    <n v="119000.00000000003"/>
    <n v="0.2"/>
    <x v="1"/>
  </r>
  <r>
    <s v="Sports Direct"/>
    <n v="1128299"/>
    <x v="476"/>
    <x v="1"/>
    <s v="Ouest"/>
    <s v="Hawaii"/>
    <s v="Honolulu"/>
    <x v="2"/>
    <n v="80.000000000000014"/>
    <n v="500"/>
    <n v="400000.00000000006"/>
    <n v="100000.00000000001"/>
    <n v="0.25"/>
    <x v="1"/>
  </r>
  <r>
    <s v="Sports Direct"/>
    <n v="1128299"/>
    <x v="476"/>
    <x v="1"/>
    <s v="Ouest"/>
    <s v="Hawaii"/>
    <s v="Honolulu"/>
    <x v="3"/>
    <n v="80.000000000000014"/>
    <n v="500"/>
    <n v="400000.00000000006"/>
    <n v="100000.00000000001"/>
    <n v="0.25"/>
    <x v="1"/>
  </r>
  <r>
    <s v="Sports Direct"/>
    <n v="1128299"/>
    <x v="476"/>
    <x v="1"/>
    <s v="Ouest"/>
    <s v="Hawaii"/>
    <s v="Honolulu"/>
    <x v="4"/>
    <n v="90.000000000000014"/>
    <n v="425"/>
    <n v="382500.00000000006"/>
    <n v="57375.000000000007"/>
    <n v="0.15"/>
    <x v="1"/>
  </r>
  <r>
    <s v="Sports Direct"/>
    <n v="1128299"/>
    <x v="476"/>
    <x v="1"/>
    <s v="Ouest"/>
    <s v="Hawaii"/>
    <s v="Honolulu"/>
    <x v="5"/>
    <n v="95.000000000000014"/>
    <n v="525"/>
    <n v="498750.00000000006"/>
    <n v="199500.00000000003"/>
    <n v="0.4"/>
    <x v="1"/>
  </r>
  <r>
    <s v="Sports Direct"/>
    <n v="1128299"/>
    <x v="181"/>
    <x v="4"/>
    <s v="Ouest"/>
    <s v="Hawaii"/>
    <s v="Honolulu"/>
    <x v="0"/>
    <n v="40"/>
    <n v="425"/>
    <n v="170000"/>
    <n v="51000"/>
    <n v="0.3"/>
    <x v="1"/>
  </r>
  <r>
    <s v="Sports Direct"/>
    <n v="1128299"/>
    <x v="181"/>
    <x v="4"/>
    <s v="Ouest"/>
    <s v="Hawaii"/>
    <s v="Honolulu"/>
    <x v="1"/>
    <n v="50"/>
    <n v="425"/>
    <n v="212500"/>
    <n v="53125"/>
    <n v="0.25"/>
    <x v="1"/>
  </r>
  <r>
    <s v="Sports Direct"/>
    <n v="1128299"/>
    <x v="181"/>
    <x v="4"/>
    <s v="Ouest"/>
    <s v="Hawaii"/>
    <s v="Honolulu"/>
    <x v="2"/>
    <n v="50"/>
    <n v="425"/>
    <n v="212500"/>
    <n v="63750"/>
    <n v="0.3"/>
    <x v="1"/>
  </r>
  <r>
    <s v="Sports Direct"/>
    <n v="1128299"/>
    <x v="181"/>
    <x v="4"/>
    <s v="Ouest"/>
    <s v="Hawaii"/>
    <s v="Honolulu"/>
    <x v="3"/>
    <n v="50"/>
    <n v="275"/>
    <n v="137500"/>
    <n v="41250"/>
    <n v="0.3"/>
    <x v="1"/>
  </r>
  <r>
    <s v="Sports Direct"/>
    <n v="1128299"/>
    <x v="181"/>
    <x v="4"/>
    <s v="Ouest"/>
    <s v="Hawaii"/>
    <s v="Honolulu"/>
    <x v="4"/>
    <n v="55.000000000000007"/>
    <n v="225"/>
    <n v="123750.00000000001"/>
    <n v="24750.000000000004"/>
    <n v="0.2"/>
    <x v="1"/>
  </r>
  <r>
    <s v="Sports Direct"/>
    <n v="1128299"/>
    <x v="181"/>
    <x v="4"/>
    <s v="Ouest"/>
    <s v="Hawaii"/>
    <s v="Honolulu"/>
    <x v="5"/>
    <n v="50"/>
    <n v="475"/>
    <n v="237500"/>
    <n v="106875"/>
    <n v="0.45"/>
    <x v="1"/>
  </r>
  <r>
    <s v="Sports Direct"/>
    <n v="1128299"/>
    <x v="212"/>
    <x v="0"/>
    <s v="Ouest"/>
    <s v="Hawaii"/>
    <s v="Honolulu"/>
    <x v="0"/>
    <n v="40"/>
    <n v="525"/>
    <n v="210000"/>
    <n v="63000"/>
    <n v="0.3"/>
    <x v="1"/>
  </r>
  <r>
    <s v="Sports Direct"/>
    <n v="1128299"/>
    <x v="212"/>
    <x v="0"/>
    <s v="Ouest"/>
    <s v="Hawaii"/>
    <s v="Honolulu"/>
    <x v="1"/>
    <n v="50"/>
    <n v="425"/>
    <n v="212500"/>
    <n v="53125"/>
    <n v="0.25"/>
    <x v="1"/>
  </r>
  <r>
    <s v="Sports Direct"/>
    <n v="1128299"/>
    <x v="212"/>
    <x v="0"/>
    <s v="Ouest"/>
    <s v="Hawaii"/>
    <s v="Honolulu"/>
    <x v="2"/>
    <n v="50"/>
    <n v="425"/>
    <n v="212500"/>
    <n v="63750"/>
    <n v="0.3"/>
    <x v="1"/>
  </r>
  <r>
    <s v="Sports Direct"/>
    <n v="1128299"/>
    <x v="212"/>
    <x v="0"/>
    <s v="Sud-est"/>
    <s v="Florida"/>
    <s v="Orlando"/>
    <x v="3"/>
    <n v="50"/>
    <n v="275"/>
    <n v="137500"/>
    <n v="41250"/>
    <n v="0.3"/>
    <x v="1"/>
  </r>
  <r>
    <s v="Sports Direct"/>
    <n v="1128299"/>
    <x v="212"/>
    <x v="0"/>
    <s v="Sud-est"/>
    <s v="Florida"/>
    <s v="Orlando"/>
    <x v="4"/>
    <n v="55.000000000000007"/>
    <n v="200"/>
    <n v="110000.00000000001"/>
    <n v="22000.000000000004"/>
    <n v="0.2"/>
    <x v="1"/>
  </r>
  <r>
    <s v="Sports Direct"/>
    <n v="1128299"/>
    <x v="212"/>
    <x v="0"/>
    <s v="Sud-est"/>
    <s v="Florida"/>
    <s v="Orlando"/>
    <x v="5"/>
    <n v="50"/>
    <n v="400"/>
    <n v="200000"/>
    <n v="90000"/>
    <n v="0.45"/>
    <x v="1"/>
  </r>
  <r>
    <s v="Sports Direct"/>
    <n v="1128299"/>
    <x v="221"/>
    <x v="6"/>
    <s v="Sud-est"/>
    <s v="Florida"/>
    <s v="Orlando"/>
    <x v="0"/>
    <n v="50"/>
    <n v="550"/>
    <n v="275000"/>
    <n v="82500"/>
    <n v="0.3"/>
    <x v="1"/>
  </r>
  <r>
    <s v="Sports Direct"/>
    <n v="1128299"/>
    <x v="221"/>
    <x v="6"/>
    <s v="Sud-est"/>
    <s v="Florida"/>
    <s v="Orlando"/>
    <x v="1"/>
    <n v="60"/>
    <n v="400"/>
    <n v="240000"/>
    <n v="60000"/>
    <n v="0.25"/>
    <x v="1"/>
  </r>
  <r>
    <s v="Sports Direct"/>
    <n v="1128299"/>
    <x v="221"/>
    <x v="6"/>
    <s v="Sud-est"/>
    <s v="Florida"/>
    <s v="Orlando"/>
    <x v="2"/>
    <n v="64.999999999999986"/>
    <n v="425"/>
    <n v="276249.99999999994"/>
    <n v="82874.999999999985"/>
    <n v="0.3"/>
    <x v="1"/>
  </r>
  <r>
    <s v="Sports Direct"/>
    <n v="1128299"/>
    <x v="221"/>
    <x v="6"/>
    <s v="Sud-est"/>
    <s v="Florida"/>
    <s v="Orlando"/>
    <x v="3"/>
    <n v="60"/>
    <n v="325"/>
    <n v="195000"/>
    <n v="58500"/>
    <n v="0.3"/>
    <x v="1"/>
  </r>
  <r>
    <s v="Sports Direct"/>
    <n v="1128299"/>
    <x v="221"/>
    <x v="6"/>
    <s v="Sud-est"/>
    <s v="Florida"/>
    <s v="Orlando"/>
    <x v="4"/>
    <n v="65"/>
    <n v="175"/>
    <n v="113750"/>
    <n v="22750"/>
    <n v="0.2"/>
    <x v="1"/>
  </r>
  <r>
    <s v="Sports Direct"/>
    <n v="1128299"/>
    <x v="221"/>
    <x v="6"/>
    <s v="Sud-est"/>
    <s v="Florida"/>
    <s v="Orlando"/>
    <x v="5"/>
    <n v="60"/>
    <n v="375"/>
    <n v="225000"/>
    <n v="101250"/>
    <n v="0.45"/>
    <x v="1"/>
  </r>
  <r>
    <s v="Walmart"/>
    <n v="1128299"/>
    <x v="240"/>
    <x v="3"/>
    <s v="Sud-est"/>
    <s v="Florida"/>
    <s v="Orlando"/>
    <x v="0"/>
    <n v="65"/>
    <n v="550"/>
    <n v="357500"/>
    <n v="107250"/>
    <n v="0.3"/>
    <x v="1"/>
  </r>
  <r>
    <s v="Walmart"/>
    <n v="1128299"/>
    <x v="240"/>
    <x v="3"/>
    <s v="Sud-est"/>
    <s v="Florida"/>
    <s v="Orlando"/>
    <x v="1"/>
    <n v="70"/>
    <n v="350"/>
    <n v="245000"/>
    <n v="61250"/>
    <n v="0.25"/>
    <x v="1"/>
  </r>
  <r>
    <s v="Walmart"/>
    <n v="1128299"/>
    <x v="240"/>
    <x v="3"/>
    <s v="Sud-est"/>
    <s v="Florida"/>
    <s v="Orlando"/>
    <x v="2"/>
    <n v="70"/>
    <n v="400"/>
    <n v="280000"/>
    <n v="84000"/>
    <n v="0.3"/>
    <x v="1"/>
  </r>
  <r>
    <s v="Walmart"/>
    <n v="1128299"/>
    <x v="240"/>
    <x v="3"/>
    <s v="Sud-est"/>
    <s v="Florida"/>
    <s v="Orlando"/>
    <x v="3"/>
    <n v="55.000000000000007"/>
    <n v="300"/>
    <n v="165000.00000000003"/>
    <n v="49500.000000000007"/>
    <n v="0.3"/>
    <x v="1"/>
  </r>
  <r>
    <s v="Walmart"/>
    <n v="1128299"/>
    <x v="240"/>
    <x v="3"/>
    <s v="Sud-est"/>
    <s v="Florida"/>
    <s v="Orlando"/>
    <x v="4"/>
    <n v="60.000000000000007"/>
    <n v="200"/>
    <n v="120000.00000000001"/>
    <n v="24000.000000000004"/>
    <n v="0.2"/>
    <x v="1"/>
  </r>
  <r>
    <s v="Walmart"/>
    <n v="1128299"/>
    <x v="240"/>
    <x v="3"/>
    <s v="Sud-est"/>
    <s v="Florida"/>
    <s v="Orlando"/>
    <x v="5"/>
    <n v="75.000000000000014"/>
    <n v="375"/>
    <n v="281250.00000000006"/>
    <n v="126562.50000000003"/>
    <n v="0.45"/>
    <x v="1"/>
  </r>
  <r>
    <s v="Walmart"/>
    <n v="1128299"/>
    <x v="271"/>
    <x v="6"/>
    <s v="Sud-est"/>
    <s v="Florida"/>
    <s v="Orlando"/>
    <x v="0"/>
    <n v="60"/>
    <n v="575"/>
    <n v="345000"/>
    <n v="103500"/>
    <n v="0.3"/>
    <x v="1"/>
  </r>
  <r>
    <s v="Walmart"/>
    <n v="1128299"/>
    <x v="271"/>
    <x v="6"/>
    <s v="Sud-est"/>
    <s v="Florida"/>
    <s v="Orlando"/>
    <x v="1"/>
    <n v="65"/>
    <n v="425"/>
    <n v="276250"/>
    <n v="69062.5"/>
    <n v="0.25"/>
    <x v="1"/>
  </r>
  <r>
    <s v="Walmart"/>
    <n v="1128299"/>
    <x v="271"/>
    <x v="6"/>
    <s v="Sud-est"/>
    <s v="Florida"/>
    <s v="Orlando"/>
    <x v="2"/>
    <n v="65"/>
    <n v="425"/>
    <n v="276250"/>
    <n v="82875"/>
    <n v="0.3"/>
    <x v="1"/>
  </r>
  <r>
    <s v="Walmart"/>
    <n v="1128299"/>
    <x v="271"/>
    <x v="6"/>
    <s v="Sud-est"/>
    <s v="Florida"/>
    <s v="Orlando"/>
    <x v="3"/>
    <n v="60"/>
    <n v="325"/>
    <n v="195000"/>
    <n v="58500"/>
    <n v="0.3"/>
    <x v="1"/>
  </r>
  <r>
    <s v="Walmart"/>
    <n v="1128299"/>
    <x v="271"/>
    <x v="6"/>
    <s v="Sud-est"/>
    <s v="Florida"/>
    <s v="Orlando"/>
    <x v="4"/>
    <n v="54.999999999999993"/>
    <n v="225"/>
    <n v="123749.99999999999"/>
    <n v="24750"/>
    <n v="0.2"/>
    <x v="1"/>
  </r>
  <r>
    <s v="Walmart"/>
    <n v="1128299"/>
    <x v="271"/>
    <x v="6"/>
    <s v="Sud-est"/>
    <s v="Florida"/>
    <s v="Orlando"/>
    <x v="5"/>
    <n v="70"/>
    <n v="575"/>
    <n v="402500"/>
    <n v="181125"/>
    <n v="0.45"/>
    <x v="1"/>
  </r>
  <r>
    <s v="Walmart"/>
    <n v="1128299"/>
    <x v="301"/>
    <x v="1"/>
    <s v="Sud-est"/>
    <s v="Florida"/>
    <s v="Orlando"/>
    <x v="0"/>
    <n v="64.999999999999986"/>
    <n v="825"/>
    <n v="536249.99999999988"/>
    <n v="160874.99999999997"/>
    <n v="0.3"/>
    <x v="1"/>
  </r>
  <r>
    <s v="Walmart"/>
    <n v="1128299"/>
    <x v="301"/>
    <x v="1"/>
    <s v="Sud-est"/>
    <s v="Florida"/>
    <s v="Orlando"/>
    <x v="1"/>
    <n v="70"/>
    <n v="700"/>
    <n v="490000"/>
    <n v="122500"/>
    <n v="0.25"/>
    <x v="0"/>
  </r>
  <r>
    <s v="Walmart"/>
    <n v="1128299"/>
    <x v="301"/>
    <x v="1"/>
    <s v="Sud-est"/>
    <s v="Florida"/>
    <s v="Orlando"/>
    <x v="2"/>
    <n v="85"/>
    <n v="700"/>
    <n v="595000"/>
    <n v="178500"/>
    <n v="0.3"/>
    <x v="0"/>
  </r>
  <r>
    <s v="Walmart"/>
    <n v="1128299"/>
    <x v="301"/>
    <x v="1"/>
    <s v="Sud-est"/>
    <s v="Florida"/>
    <s v="Orlando"/>
    <x v="3"/>
    <n v="85"/>
    <n v="575"/>
    <n v="488750"/>
    <n v="146625"/>
    <n v="0.3"/>
    <x v="0"/>
  </r>
  <r>
    <s v="Walmart"/>
    <n v="1128299"/>
    <x v="301"/>
    <x v="1"/>
    <s v="Sud-est"/>
    <s v="Florida"/>
    <s v="Orlando"/>
    <x v="4"/>
    <n v="95"/>
    <n v="450"/>
    <n v="427500"/>
    <n v="85500"/>
    <n v="0.2"/>
    <x v="0"/>
  </r>
  <r>
    <s v="Walmart"/>
    <n v="1128299"/>
    <x v="301"/>
    <x v="1"/>
    <s v="Sud-est"/>
    <s v="Florida"/>
    <s v="Orlando"/>
    <x v="5"/>
    <n v="110.00000000000001"/>
    <n v="750"/>
    <n v="825000.00000000012"/>
    <n v="371250.00000000006"/>
    <n v="0.45"/>
    <x v="0"/>
  </r>
  <r>
    <s v="Walmart"/>
    <n v="1128299"/>
    <x v="330"/>
    <x v="2"/>
    <s v="Sud-est"/>
    <s v="Florida"/>
    <s v="Orlando"/>
    <x v="0"/>
    <n v="90"/>
    <n v="900"/>
    <n v="810000"/>
    <n v="243000"/>
    <n v="0.3"/>
    <x v="0"/>
  </r>
  <r>
    <s v="Walmart"/>
    <n v="1128299"/>
    <x v="330"/>
    <x v="2"/>
    <s v="Sud-est"/>
    <s v="Florida"/>
    <s v="Orlando"/>
    <x v="1"/>
    <n v="95"/>
    <n v="750"/>
    <n v="712500"/>
    <n v="178125"/>
    <n v="0.25"/>
    <x v="0"/>
  </r>
  <r>
    <s v="Walmart"/>
    <n v="1128299"/>
    <x v="330"/>
    <x v="2"/>
    <s v="Sud-est"/>
    <s v="Florida"/>
    <s v="Orlando"/>
    <x v="2"/>
    <n v="95"/>
    <n v="700"/>
    <n v="665000"/>
    <n v="199500"/>
    <n v="0.3"/>
    <x v="0"/>
  </r>
  <r>
    <s v="Walmart"/>
    <n v="1128299"/>
    <x v="330"/>
    <x v="2"/>
    <s v="Sud-est"/>
    <s v="Florida"/>
    <s v="Orlando"/>
    <x v="3"/>
    <n v="90"/>
    <n v="600"/>
    <n v="540000"/>
    <n v="162000"/>
    <n v="0.3"/>
    <x v="0"/>
  </r>
  <r>
    <s v="Walmart"/>
    <n v="1128299"/>
    <x v="330"/>
    <x v="2"/>
    <s v="Sud-est"/>
    <s v="Florida"/>
    <s v="Orlando"/>
    <x v="4"/>
    <n v="95"/>
    <n v="650"/>
    <n v="617500"/>
    <n v="123500"/>
    <n v="0.2"/>
    <x v="0"/>
  </r>
  <r>
    <s v="Walmart"/>
    <n v="1128299"/>
    <x v="330"/>
    <x v="2"/>
    <s v="Sud-est"/>
    <s v="Florida"/>
    <s v="Orlando"/>
    <x v="5"/>
    <n v="110.00000000000001"/>
    <n v="650"/>
    <n v="715000.00000000012"/>
    <n v="321750.00000000006"/>
    <n v="0.45"/>
    <x v="0"/>
  </r>
  <r>
    <s v="Walmart"/>
    <n v="1128299"/>
    <x v="362"/>
    <x v="6"/>
    <s v="Sud-est"/>
    <s v="Florida"/>
    <s v="Orlando"/>
    <x v="0"/>
    <n v="95"/>
    <n v="850"/>
    <n v="807500"/>
    <n v="242250"/>
    <n v="0.3"/>
    <x v="0"/>
  </r>
  <r>
    <s v="Walmart"/>
    <n v="1128299"/>
    <x v="362"/>
    <x v="6"/>
    <s v="Sud-est"/>
    <s v="Florida"/>
    <s v="Orlando"/>
    <x v="1"/>
    <n v="85.000000000000014"/>
    <n v="825"/>
    <n v="701250.00000000012"/>
    <n v="175312.50000000003"/>
    <n v="0.25"/>
    <x v="0"/>
  </r>
  <r>
    <s v="Walmart"/>
    <n v="1128299"/>
    <x v="362"/>
    <x v="6"/>
    <s v="Sud-est"/>
    <s v="Florida"/>
    <s v="Orlando"/>
    <x v="2"/>
    <n v="80"/>
    <n v="700"/>
    <n v="560000"/>
    <n v="168000"/>
    <n v="0.3"/>
    <x v="0"/>
  </r>
  <r>
    <s v="Walmart"/>
    <n v="1128299"/>
    <x v="362"/>
    <x v="6"/>
    <s v="Sud-est"/>
    <s v="Florida"/>
    <s v="Orlando"/>
    <x v="3"/>
    <n v="80"/>
    <n v="475"/>
    <n v="380000"/>
    <n v="114000"/>
    <n v="0.3"/>
    <x v="0"/>
  </r>
  <r>
    <s v="Walmart"/>
    <n v="1128299"/>
    <x v="362"/>
    <x v="6"/>
    <s v="Sud-est"/>
    <s v="Florida"/>
    <s v="Orlando"/>
    <x v="4"/>
    <n v="80"/>
    <n v="475"/>
    <n v="380000"/>
    <n v="76000"/>
    <n v="0.2"/>
    <x v="0"/>
  </r>
  <r>
    <s v="Walmart"/>
    <n v="1128299"/>
    <x v="362"/>
    <x v="6"/>
    <s v="Sud-est"/>
    <s v="Florida"/>
    <s v="Orlando"/>
    <x v="5"/>
    <n v="85"/>
    <n v="300"/>
    <n v="255000"/>
    <n v="114750"/>
    <n v="0.45"/>
    <x v="0"/>
  </r>
  <r>
    <s v="Walmart"/>
    <n v="1128299"/>
    <x v="394"/>
    <x v="3"/>
    <s v="Sud-est"/>
    <s v="Florida"/>
    <s v="Orlando"/>
    <x v="0"/>
    <n v="60.000000000000007"/>
    <n v="500"/>
    <n v="300000.00000000006"/>
    <n v="90000.000000000015"/>
    <n v="0.3"/>
    <x v="0"/>
  </r>
  <r>
    <s v="Walmart"/>
    <n v="1128299"/>
    <x v="394"/>
    <x v="3"/>
    <s v="Sud-est"/>
    <s v="Florida"/>
    <s v="Orlando"/>
    <x v="1"/>
    <n v="65.000000000000014"/>
    <n v="500"/>
    <n v="325000.00000000006"/>
    <n v="81250.000000000015"/>
    <n v="0.25"/>
    <x v="0"/>
  </r>
  <r>
    <s v="Walmart"/>
    <n v="1128299"/>
    <x v="394"/>
    <x v="3"/>
    <s v="Sud-est"/>
    <s v="Florida"/>
    <s v="Orlando"/>
    <x v="2"/>
    <n v="60.000000000000007"/>
    <n v="300"/>
    <n v="180000.00000000003"/>
    <n v="54000.000000000007"/>
    <n v="0.3"/>
    <x v="0"/>
  </r>
  <r>
    <s v="Walmart"/>
    <n v="1128299"/>
    <x v="394"/>
    <x v="3"/>
    <s v="Sud-est"/>
    <s v="Florida"/>
    <s v="Orlando"/>
    <x v="3"/>
    <n v="60.000000000000007"/>
    <n v="250"/>
    <n v="150000.00000000003"/>
    <n v="45000.000000000007"/>
    <n v="0.3"/>
    <x v="0"/>
  </r>
  <r>
    <s v="Walmart"/>
    <n v="1128299"/>
    <x v="394"/>
    <x v="3"/>
    <s v="Sud-est"/>
    <s v="Florida"/>
    <s v="Orlando"/>
    <x v="4"/>
    <n v="70"/>
    <n v="275"/>
    <n v="192500"/>
    <n v="38500"/>
    <n v="0.2"/>
    <x v="0"/>
  </r>
  <r>
    <s v="Walmart"/>
    <n v="1128299"/>
    <x v="394"/>
    <x v="3"/>
    <s v="Sud-est"/>
    <s v="Florida"/>
    <s v="Orlando"/>
    <x v="5"/>
    <n v="54.999999999999993"/>
    <n v="300"/>
    <n v="164999.99999999997"/>
    <n v="74249.999999999985"/>
    <n v="0.45"/>
    <x v="0"/>
  </r>
  <r>
    <s v="Walmart"/>
    <n v="1128299"/>
    <x v="423"/>
    <x v="4"/>
    <s v="Sud-est"/>
    <s v="Florida"/>
    <s v="Orlando"/>
    <x v="0"/>
    <n v="50"/>
    <n v="400"/>
    <n v="200000"/>
    <n v="60000"/>
    <n v="0.3"/>
    <x v="0"/>
  </r>
  <r>
    <s v="Walmart"/>
    <n v="1128299"/>
    <x v="423"/>
    <x v="4"/>
    <s v="Sud-est"/>
    <s v="Florida"/>
    <s v="Orlando"/>
    <x v="1"/>
    <n v="65.000000000000014"/>
    <n v="575"/>
    <n v="373750.00000000006"/>
    <n v="93437.500000000015"/>
    <n v="0.25"/>
    <x v="0"/>
  </r>
  <r>
    <s v="Walmart"/>
    <n v="1128299"/>
    <x v="423"/>
    <x v="4"/>
    <s v="Sud-est"/>
    <s v="Florida"/>
    <s v="Orlando"/>
    <x v="2"/>
    <n v="60.000000000000007"/>
    <n v="400"/>
    <n v="240000.00000000003"/>
    <n v="72000"/>
    <n v="0.3"/>
    <x v="0"/>
  </r>
  <r>
    <s v="Walmart"/>
    <n v="1128299"/>
    <x v="423"/>
    <x v="4"/>
    <s v="Sud-est"/>
    <s v="Florida"/>
    <s v="Orlando"/>
    <x v="3"/>
    <n v="55.000000000000007"/>
    <n v="375"/>
    <n v="206250.00000000003"/>
    <n v="61875.000000000007"/>
    <n v="0.3"/>
    <x v="0"/>
  </r>
  <r>
    <s v="Walmart"/>
    <n v="1128299"/>
    <x v="423"/>
    <x v="4"/>
    <s v="Sud-est"/>
    <s v="Florida"/>
    <s v="Orlando"/>
    <x v="4"/>
    <n v="65"/>
    <n v="350"/>
    <n v="227500"/>
    <n v="45500"/>
    <n v="0.2"/>
    <x v="0"/>
  </r>
  <r>
    <s v="Walmart"/>
    <n v="1128299"/>
    <x v="423"/>
    <x v="4"/>
    <s v="Sud-est"/>
    <s v="Florida"/>
    <s v="Orlando"/>
    <x v="5"/>
    <n v="70"/>
    <n v="400"/>
    <n v="280000"/>
    <n v="126000"/>
    <n v="0.45"/>
    <x v="0"/>
  </r>
  <r>
    <s v="Walmart"/>
    <n v="1128299"/>
    <x v="454"/>
    <x v="0"/>
    <s v="Sud-est"/>
    <s v="Florida"/>
    <s v="Orlando"/>
    <x v="0"/>
    <n v="55.000000000000007"/>
    <n v="625"/>
    <n v="343750.00000000006"/>
    <n v="103125.00000000001"/>
    <n v="0.3"/>
    <x v="0"/>
  </r>
  <r>
    <s v="Walmart"/>
    <n v="1128299"/>
    <x v="454"/>
    <x v="0"/>
    <s v="Sud-est"/>
    <s v="Florida"/>
    <s v="Orlando"/>
    <x v="1"/>
    <n v="60.000000000000007"/>
    <n v="700"/>
    <n v="420000.00000000006"/>
    <n v="105000.00000000001"/>
    <n v="0.25"/>
    <x v="0"/>
  </r>
  <r>
    <s v="Walmart"/>
    <n v="1128299"/>
    <x v="454"/>
    <x v="0"/>
    <s v="Sud-est"/>
    <s v="Florida"/>
    <s v="Orlando"/>
    <x v="2"/>
    <n v="55.000000000000007"/>
    <n v="525"/>
    <n v="288750.00000000006"/>
    <n v="86625.000000000015"/>
    <n v="0.3"/>
    <x v="0"/>
  </r>
  <r>
    <s v="Walmart"/>
    <n v="1128299"/>
    <x v="454"/>
    <x v="0"/>
    <s v="Sud-est"/>
    <s v="Florida"/>
    <s v="Orlando"/>
    <x v="3"/>
    <n v="65.000000000000014"/>
    <n v="500"/>
    <n v="325000.00000000006"/>
    <n v="97500.000000000015"/>
    <n v="0.3"/>
    <x v="0"/>
  </r>
  <r>
    <s v="Walmart"/>
    <n v="1128299"/>
    <x v="454"/>
    <x v="0"/>
    <s v="Sud-est"/>
    <s v="Florida"/>
    <s v="Orlando"/>
    <x v="4"/>
    <n v="85.000000000000014"/>
    <n v="475"/>
    <n v="403750.00000000006"/>
    <n v="80750.000000000015"/>
    <n v="0.2"/>
    <x v="0"/>
  </r>
  <r>
    <s v="Walmart"/>
    <n v="1128299"/>
    <x v="454"/>
    <x v="0"/>
    <s v="Sud-est"/>
    <s v="Florida"/>
    <s v="Orlando"/>
    <x v="5"/>
    <n v="90.000000000000014"/>
    <n v="600"/>
    <n v="540000.00000000012"/>
    <n v="243000.00000000006"/>
    <n v="0.45"/>
    <x v="0"/>
  </r>
  <r>
    <s v="Walmart"/>
    <n v="1128299"/>
    <x v="483"/>
    <x v="1"/>
    <s v="Sud-est"/>
    <s v="Florida"/>
    <s v="Orlando"/>
    <x v="0"/>
    <n v="75.000000000000014"/>
    <n v="800"/>
    <n v="600000.00000000012"/>
    <n v="180000.00000000003"/>
    <n v="0.3"/>
    <x v="0"/>
  </r>
  <r>
    <s v="Walmart"/>
    <n v="1128299"/>
    <x v="483"/>
    <x v="1"/>
    <s v="Sud-est"/>
    <s v="Florida"/>
    <s v="Orlando"/>
    <x v="1"/>
    <n v="85.000000000000014"/>
    <n v="800"/>
    <n v="680000.00000000012"/>
    <n v="170000.00000000003"/>
    <n v="0.25"/>
    <x v="0"/>
  </r>
  <r>
    <s v="Ouest Gear"/>
    <n v="1128299"/>
    <x v="483"/>
    <x v="1"/>
    <s v="Sud-est"/>
    <s v="Florida"/>
    <s v="Orlando"/>
    <x v="2"/>
    <n v="80.000000000000014"/>
    <n v="600"/>
    <n v="480000.00000000006"/>
    <n v="144000"/>
    <n v="0.3"/>
    <x v="0"/>
  </r>
  <r>
    <s v="Ouest Gear"/>
    <n v="1128299"/>
    <x v="483"/>
    <x v="1"/>
    <s v="Sud-est"/>
    <s v="Florida"/>
    <s v="Orlando"/>
    <x v="3"/>
    <n v="80.000000000000014"/>
    <n v="600"/>
    <n v="480000.00000000006"/>
    <n v="144000"/>
    <n v="0.3"/>
    <x v="0"/>
  </r>
  <r>
    <s v="Ouest Gear"/>
    <n v="1128299"/>
    <x v="483"/>
    <x v="1"/>
    <s v="Sud-est"/>
    <s v="Florida"/>
    <s v="Orlando"/>
    <x v="4"/>
    <n v="90.000000000000014"/>
    <n v="525"/>
    <n v="472500.00000000006"/>
    <n v="94500.000000000015"/>
    <n v="0.2"/>
    <x v="0"/>
  </r>
  <r>
    <s v="Ouest Gear"/>
    <n v="1128299"/>
    <x v="483"/>
    <x v="1"/>
    <s v="Sud-est"/>
    <s v="Florida"/>
    <s v="Orlando"/>
    <x v="5"/>
    <n v="95.000000000000014"/>
    <n v="625"/>
    <n v="593750.00000000012"/>
    <n v="267187.50000000006"/>
    <n v="0.45"/>
    <x v="0"/>
  </r>
  <r>
    <s v="Ouest Gear"/>
    <n v="1185732"/>
    <x v="176"/>
    <x v="6"/>
    <s v="Sud-est"/>
    <s v="Florida"/>
    <s v="Orlando"/>
    <x v="0"/>
    <n v="45"/>
    <n v="850"/>
    <n v="382500"/>
    <n v="172125"/>
    <n v="0.45"/>
    <x v="0"/>
  </r>
  <r>
    <s v="Ouest Gear"/>
    <n v="1185732"/>
    <x v="176"/>
    <x v="6"/>
    <s v="Sud-est"/>
    <s v="Florida"/>
    <s v="Orlando"/>
    <x v="1"/>
    <n v="45"/>
    <n v="650"/>
    <n v="292500"/>
    <n v="102375"/>
    <n v="0.35"/>
    <x v="0"/>
  </r>
  <r>
    <s v="Ouest Gear"/>
    <n v="1185732"/>
    <x v="176"/>
    <x v="6"/>
    <s v="Sud-est"/>
    <s v="Florida"/>
    <s v="Orlando"/>
    <x v="2"/>
    <n v="35"/>
    <n v="650"/>
    <n v="227500"/>
    <n v="56875"/>
    <n v="0.25"/>
    <x v="0"/>
  </r>
  <r>
    <s v="Ouest Gear"/>
    <n v="1185732"/>
    <x v="176"/>
    <x v="6"/>
    <s v="Sud-est"/>
    <s v="Florida"/>
    <s v="Orlando"/>
    <x v="3"/>
    <n v="40"/>
    <n v="500"/>
    <n v="200000"/>
    <n v="60000"/>
    <n v="0.3"/>
    <x v="0"/>
  </r>
  <r>
    <s v="Ouest Gear"/>
    <n v="1185732"/>
    <x v="176"/>
    <x v="6"/>
    <s v="Sud-est"/>
    <s v="Florida"/>
    <s v="Orlando"/>
    <x v="4"/>
    <n v="55.000000000000007"/>
    <n v="550"/>
    <n v="302500.00000000006"/>
    <n v="105875.00000000001"/>
    <n v="0.35"/>
    <x v="0"/>
  </r>
  <r>
    <s v="Ouest Gear"/>
    <n v="1185732"/>
    <x v="176"/>
    <x v="6"/>
    <s v="Sud-est"/>
    <s v="Florida"/>
    <s v="Orlando"/>
    <x v="5"/>
    <n v="45"/>
    <n v="650"/>
    <n v="292500"/>
    <n v="146250"/>
    <n v="0.5"/>
    <x v="0"/>
  </r>
  <r>
    <s v="Ouest Gear"/>
    <n v="1185732"/>
    <x v="205"/>
    <x v="0"/>
    <s v="Sud-est"/>
    <s v="Florida"/>
    <s v="Orlando"/>
    <x v="0"/>
    <n v="45"/>
    <n v="900"/>
    <n v="405000"/>
    <n v="182250"/>
    <n v="0.45"/>
    <x v="0"/>
  </r>
  <r>
    <s v="Ouest Gear"/>
    <n v="1185732"/>
    <x v="205"/>
    <x v="0"/>
    <s v="Sud-est"/>
    <s v="Florida"/>
    <s v="Orlando"/>
    <x v="1"/>
    <n v="45"/>
    <n v="550"/>
    <n v="247500"/>
    <n v="86625"/>
    <n v="0.35"/>
    <x v="0"/>
  </r>
  <r>
    <s v="Ouest Gear"/>
    <n v="1185732"/>
    <x v="205"/>
    <x v="0"/>
    <s v="Sud-est"/>
    <s v="Florida"/>
    <s v="Orlando"/>
    <x v="2"/>
    <n v="35"/>
    <n v="600"/>
    <n v="210000"/>
    <n v="52500"/>
    <n v="0.25"/>
    <x v="0"/>
  </r>
  <r>
    <s v="Ouest Gear"/>
    <n v="1185732"/>
    <x v="205"/>
    <x v="0"/>
    <s v="Nord-est"/>
    <s v="New York"/>
    <s v="Albany"/>
    <x v="3"/>
    <n v="40"/>
    <n v="475"/>
    <n v="190000"/>
    <n v="57000"/>
    <n v="0.3"/>
    <x v="0"/>
  </r>
  <r>
    <s v="Ouest Gear"/>
    <n v="1185732"/>
    <x v="205"/>
    <x v="0"/>
    <s v="Nord-est"/>
    <s v="New York"/>
    <s v="Albany"/>
    <x v="4"/>
    <n v="55.000000000000007"/>
    <n v="550"/>
    <n v="302500.00000000006"/>
    <n v="105875.00000000001"/>
    <n v="0.35"/>
    <x v="0"/>
  </r>
  <r>
    <s v="Ouest Gear"/>
    <n v="1185732"/>
    <x v="205"/>
    <x v="0"/>
    <s v="Nord-est"/>
    <s v="New York"/>
    <s v="Albany"/>
    <x v="5"/>
    <n v="45"/>
    <n v="650"/>
    <n v="292500"/>
    <n v="146250"/>
    <n v="0.5"/>
    <x v="0"/>
  </r>
  <r>
    <s v="Ouest Gear"/>
    <n v="1185732"/>
    <x v="710"/>
    <x v="5"/>
    <s v="Nord-est"/>
    <s v="New York"/>
    <s v="Albany"/>
    <x v="0"/>
    <n v="45"/>
    <n v="870"/>
    <n v="391500"/>
    <n v="176175"/>
    <n v="0.45"/>
    <x v="0"/>
  </r>
  <r>
    <s v="Ouest Gear"/>
    <n v="1185732"/>
    <x v="710"/>
    <x v="5"/>
    <s v="Nord-est"/>
    <s v="New York"/>
    <s v="Albany"/>
    <x v="1"/>
    <n v="45"/>
    <n v="550"/>
    <n v="247500"/>
    <n v="86625"/>
    <n v="0.35"/>
    <x v="0"/>
  </r>
  <r>
    <s v="Ouest Gear"/>
    <n v="1185732"/>
    <x v="710"/>
    <x v="5"/>
    <s v="Nord-est"/>
    <s v="New York"/>
    <s v="Albany"/>
    <x v="2"/>
    <n v="35"/>
    <n v="575"/>
    <n v="201250"/>
    <n v="50312.5"/>
    <n v="0.25"/>
    <x v="0"/>
  </r>
  <r>
    <s v="Ouest Gear"/>
    <n v="1185732"/>
    <x v="710"/>
    <x v="5"/>
    <s v="Nord-est"/>
    <s v="New York"/>
    <s v="Albany"/>
    <x v="3"/>
    <n v="40"/>
    <n v="425"/>
    <n v="170000"/>
    <n v="51000"/>
    <n v="0.3"/>
    <x v="0"/>
  </r>
  <r>
    <s v="Ouest Gear"/>
    <n v="1185732"/>
    <x v="710"/>
    <x v="5"/>
    <s v="Nord-est"/>
    <s v="New York"/>
    <s v="Albany"/>
    <x v="4"/>
    <n v="55.000000000000007"/>
    <n v="475"/>
    <n v="261250.00000000003"/>
    <n v="91437.5"/>
    <n v="0.35"/>
    <x v="0"/>
  </r>
  <r>
    <s v="Ouest Gear"/>
    <n v="1185732"/>
    <x v="710"/>
    <x v="5"/>
    <s v="Nord-est"/>
    <s v="New York"/>
    <s v="Albany"/>
    <x v="5"/>
    <n v="45"/>
    <n v="575"/>
    <n v="258750"/>
    <n v="129375"/>
    <n v="0.5"/>
    <x v="0"/>
  </r>
  <r>
    <s v="Ouest Gear"/>
    <n v="1185732"/>
    <x v="232"/>
    <x v="2"/>
    <s v="Nord-est"/>
    <s v="New York"/>
    <s v="Albany"/>
    <x v="0"/>
    <n v="45"/>
    <n v="825"/>
    <n v="371250"/>
    <n v="167062.5"/>
    <n v="0.45"/>
    <x v="0"/>
  </r>
  <r>
    <s v="Ouest Gear"/>
    <n v="1185732"/>
    <x v="232"/>
    <x v="2"/>
    <s v="Nord-est"/>
    <s v="New York"/>
    <s v="Albany"/>
    <x v="1"/>
    <n v="45"/>
    <n v="525"/>
    <n v="236250"/>
    <n v="82687.5"/>
    <n v="0.35"/>
    <x v="0"/>
  </r>
  <r>
    <s v="Ouest Gear"/>
    <n v="1185732"/>
    <x v="232"/>
    <x v="2"/>
    <s v="Nord-est"/>
    <s v="New York"/>
    <s v="Albany"/>
    <x v="2"/>
    <n v="35"/>
    <n v="525"/>
    <n v="183750"/>
    <n v="45937.5"/>
    <n v="0.25"/>
    <x v="0"/>
  </r>
  <r>
    <s v="Ouest Gear"/>
    <n v="1185732"/>
    <x v="232"/>
    <x v="2"/>
    <s v="Nord-est"/>
    <s v="New York"/>
    <s v="Albany"/>
    <x v="3"/>
    <n v="40"/>
    <n v="450"/>
    <n v="180000"/>
    <n v="54000"/>
    <n v="0.3"/>
    <x v="0"/>
  </r>
  <r>
    <s v="Ouest Gear"/>
    <n v="1185732"/>
    <x v="232"/>
    <x v="2"/>
    <s v="Nord-est"/>
    <s v="New York"/>
    <s v="Albany"/>
    <x v="4"/>
    <n v="55.000000000000007"/>
    <n v="475"/>
    <n v="261250.00000000003"/>
    <n v="91437.5"/>
    <n v="0.35"/>
    <x v="0"/>
  </r>
  <r>
    <s v="Ouest Gear"/>
    <n v="1185732"/>
    <x v="232"/>
    <x v="2"/>
    <s v="Nord-est"/>
    <s v="New York"/>
    <s v="Albany"/>
    <x v="5"/>
    <n v="45"/>
    <n v="600"/>
    <n v="270000"/>
    <n v="135000"/>
    <n v="0.5"/>
    <x v="0"/>
  </r>
  <r>
    <s v="Ouest Gear"/>
    <n v="1185732"/>
    <x v="261"/>
    <x v="3"/>
    <s v="Nord-est"/>
    <s v="New York"/>
    <s v="Albany"/>
    <x v="0"/>
    <n v="55.000000000000007"/>
    <n v="870"/>
    <n v="478500.00000000006"/>
    <n v="215325.00000000003"/>
    <n v="0.45"/>
    <x v="0"/>
  </r>
  <r>
    <s v="Ouest Gear"/>
    <n v="1185732"/>
    <x v="261"/>
    <x v="3"/>
    <s v="Nord-est"/>
    <s v="New York"/>
    <s v="Albany"/>
    <x v="1"/>
    <n v="55.000000000000007"/>
    <n v="575"/>
    <n v="316250.00000000006"/>
    <n v="110687.50000000001"/>
    <n v="0.35"/>
    <x v="0"/>
  </r>
  <r>
    <s v="Ouest Gear"/>
    <n v="1185732"/>
    <x v="261"/>
    <x v="3"/>
    <s v="Nord-est"/>
    <s v="New York"/>
    <s v="Albany"/>
    <x v="2"/>
    <n v="50"/>
    <n v="550"/>
    <n v="275000"/>
    <n v="68750"/>
    <n v="0.25"/>
    <x v="0"/>
  </r>
  <r>
    <s v="Ouest Gear"/>
    <n v="1185732"/>
    <x v="261"/>
    <x v="3"/>
    <s v="Nord-est"/>
    <s v="New York"/>
    <s v="Albany"/>
    <x v="3"/>
    <n v="50"/>
    <n v="500"/>
    <n v="250000"/>
    <n v="75000"/>
    <n v="0.3"/>
    <x v="0"/>
  </r>
  <r>
    <s v="Ouest Gear"/>
    <n v="1185732"/>
    <x v="261"/>
    <x v="3"/>
    <s v="Nord-est"/>
    <s v="New York"/>
    <s v="Albany"/>
    <x v="4"/>
    <n v="60"/>
    <n v="525"/>
    <n v="315000"/>
    <n v="110250"/>
    <n v="0.35"/>
    <x v="0"/>
  </r>
  <r>
    <s v="Ouest Gear"/>
    <n v="1185732"/>
    <x v="261"/>
    <x v="3"/>
    <s v="Nord-est"/>
    <s v="New York"/>
    <s v="Albany"/>
    <x v="5"/>
    <n v="65"/>
    <n v="625"/>
    <n v="406250"/>
    <n v="203125"/>
    <n v="0.5"/>
    <x v="0"/>
  </r>
  <r>
    <s v="Ouest Gear"/>
    <n v="1185732"/>
    <x v="294"/>
    <x v="1"/>
    <s v="Nord-est"/>
    <s v="New York"/>
    <s v="Albany"/>
    <x v="0"/>
    <n v="60"/>
    <n v="875"/>
    <n v="525000"/>
    <n v="236250"/>
    <n v="0.45"/>
    <x v="0"/>
  </r>
  <r>
    <s v="Ouest Gear"/>
    <n v="1185732"/>
    <x v="294"/>
    <x v="1"/>
    <s v="Nord-est"/>
    <s v="New York"/>
    <s v="Albany"/>
    <x v="1"/>
    <n v="55.000000000000007"/>
    <n v="625"/>
    <n v="343750.00000000006"/>
    <n v="120312.50000000001"/>
    <n v="0.35"/>
    <x v="0"/>
  </r>
  <r>
    <s v="Ouest Gear"/>
    <n v="1185732"/>
    <x v="294"/>
    <x v="1"/>
    <s v="Nord-est"/>
    <s v="New York"/>
    <s v="Albany"/>
    <x v="2"/>
    <n v="50"/>
    <n v="600"/>
    <n v="300000"/>
    <n v="75000"/>
    <n v="0.25"/>
    <x v="0"/>
  </r>
  <r>
    <s v="Ouest Gear"/>
    <n v="1185732"/>
    <x v="294"/>
    <x v="1"/>
    <s v="Nord-est"/>
    <s v="New York"/>
    <s v="Albany"/>
    <x v="3"/>
    <n v="50"/>
    <n v="575"/>
    <n v="287500"/>
    <n v="86250"/>
    <n v="0.3"/>
    <x v="0"/>
  </r>
  <r>
    <s v="Ouest Gear"/>
    <n v="1185732"/>
    <x v="294"/>
    <x v="1"/>
    <s v="Nord-est"/>
    <s v="New York"/>
    <s v="Albany"/>
    <x v="4"/>
    <n v="65"/>
    <n v="575"/>
    <n v="373750"/>
    <n v="130812.49999999999"/>
    <n v="0.35"/>
    <x v="0"/>
  </r>
  <r>
    <s v="Ouest Gear"/>
    <n v="1185732"/>
    <x v="294"/>
    <x v="1"/>
    <s v="Nord-est"/>
    <s v="New York"/>
    <s v="Albany"/>
    <x v="5"/>
    <n v="70"/>
    <n v="725"/>
    <n v="507500"/>
    <n v="253750"/>
    <n v="0.5"/>
    <x v="0"/>
  </r>
  <r>
    <s v="Ouest Gear"/>
    <n v="1185732"/>
    <x v="322"/>
    <x v="1"/>
    <s v="Nord-est"/>
    <s v="New York"/>
    <s v="Albany"/>
    <x v="0"/>
    <n v="65"/>
    <n v="950"/>
    <n v="617500"/>
    <n v="277875"/>
    <n v="0.45"/>
    <x v="0"/>
  </r>
  <r>
    <s v="Ouest Gear"/>
    <n v="1185732"/>
    <x v="322"/>
    <x v="1"/>
    <s v="Nord-est"/>
    <s v="New York"/>
    <s v="Albany"/>
    <x v="1"/>
    <n v="60.000000000000007"/>
    <n v="700"/>
    <n v="420000.00000000006"/>
    <n v="147000"/>
    <n v="0.35"/>
    <x v="0"/>
  </r>
  <r>
    <s v="Ouest Gear"/>
    <n v="1185732"/>
    <x v="322"/>
    <x v="1"/>
    <s v="Nord-est"/>
    <s v="New York"/>
    <s v="Albany"/>
    <x v="2"/>
    <n v="55.000000000000007"/>
    <n v="625"/>
    <n v="343750.00000000006"/>
    <n v="85937.500000000015"/>
    <n v="0.25"/>
    <x v="0"/>
  </r>
  <r>
    <s v="Ouest Gear"/>
    <n v="1185732"/>
    <x v="322"/>
    <x v="1"/>
    <s v="Nord-est"/>
    <s v="New York"/>
    <s v="Albany"/>
    <x v="3"/>
    <n v="55.000000000000007"/>
    <n v="575"/>
    <n v="316250.00000000006"/>
    <n v="94875.000000000015"/>
    <n v="0.3"/>
    <x v="0"/>
  </r>
  <r>
    <s v="Ouest Gear"/>
    <n v="1185732"/>
    <x v="322"/>
    <x v="1"/>
    <s v="Nord-est"/>
    <s v="New York"/>
    <s v="Albany"/>
    <x v="4"/>
    <n v="65"/>
    <n v="600"/>
    <n v="390000"/>
    <n v="136500"/>
    <n v="0.35"/>
    <x v="0"/>
  </r>
  <r>
    <s v="Ouest Gear"/>
    <n v="1185732"/>
    <x v="322"/>
    <x v="1"/>
    <s v="Nord-est"/>
    <s v="New York"/>
    <s v="Albany"/>
    <x v="5"/>
    <n v="70"/>
    <n v="775"/>
    <n v="542500"/>
    <n v="271250"/>
    <n v="0.5"/>
    <x v="0"/>
  </r>
  <r>
    <s v="Ouest Gear"/>
    <n v="1185732"/>
    <x v="354"/>
    <x v="5"/>
    <s v="Nord-est"/>
    <s v="New York"/>
    <s v="Albany"/>
    <x v="0"/>
    <n v="65"/>
    <n v="925"/>
    <n v="601250"/>
    <n v="270562.5"/>
    <n v="0.45"/>
    <x v="0"/>
  </r>
  <r>
    <s v="Ouest Gear"/>
    <n v="1185732"/>
    <x v="354"/>
    <x v="5"/>
    <s v="Nord-est"/>
    <s v="New York"/>
    <s v="Albany"/>
    <x v="1"/>
    <n v="60.000000000000007"/>
    <n v="700"/>
    <n v="420000.00000000006"/>
    <n v="147000"/>
    <n v="0.35"/>
    <x v="0"/>
  </r>
  <r>
    <s v="Ouest Gear"/>
    <n v="1185732"/>
    <x v="354"/>
    <x v="5"/>
    <s v="Nord-est"/>
    <s v="New York"/>
    <s v="Albany"/>
    <x v="2"/>
    <n v="55.000000000000007"/>
    <n v="625"/>
    <n v="343750.00000000006"/>
    <n v="85937.500000000015"/>
    <n v="0.25"/>
    <x v="0"/>
  </r>
  <r>
    <s v="Ouest Gear"/>
    <n v="1185732"/>
    <x v="354"/>
    <x v="5"/>
    <s v="Nord-est"/>
    <s v="New York"/>
    <s v="Albany"/>
    <x v="3"/>
    <n v="45"/>
    <n v="575"/>
    <n v="258750"/>
    <n v="77625"/>
    <n v="0.3"/>
    <x v="0"/>
  </r>
  <r>
    <s v="Ouest Gear"/>
    <n v="1185732"/>
    <x v="354"/>
    <x v="5"/>
    <s v="Nord-est"/>
    <s v="New York"/>
    <s v="Albany"/>
    <x v="4"/>
    <n v="55.000000000000007"/>
    <n v="550"/>
    <n v="302500.00000000006"/>
    <n v="105875.00000000001"/>
    <n v="0.35"/>
    <x v="0"/>
  </r>
  <r>
    <s v="Ouest Gear"/>
    <n v="1185732"/>
    <x v="354"/>
    <x v="5"/>
    <s v="Nord-est"/>
    <s v="New York"/>
    <s v="Albany"/>
    <x v="5"/>
    <n v="60.000000000000007"/>
    <n v="725"/>
    <n v="435000.00000000006"/>
    <n v="217500.00000000003"/>
    <n v="0.5"/>
    <x v="0"/>
  </r>
  <r>
    <s v="Ouest Gear"/>
    <n v="1185732"/>
    <x v="384"/>
    <x v="0"/>
    <s v="Nord-est"/>
    <s v="New York"/>
    <s v="Albany"/>
    <x v="0"/>
    <n v="55.000000000000007"/>
    <n v="850"/>
    <n v="467500.00000000006"/>
    <n v="210375.00000000003"/>
    <n v="0.45"/>
    <x v="0"/>
  </r>
  <r>
    <s v="Ouest Gear"/>
    <n v="1185732"/>
    <x v="384"/>
    <x v="0"/>
    <s v="Nord-est"/>
    <s v="New York"/>
    <s v="Albany"/>
    <x v="1"/>
    <n v="50.000000000000014"/>
    <n v="650"/>
    <n v="325000.00000000012"/>
    <n v="113750.00000000003"/>
    <n v="0.35"/>
    <x v="0"/>
  </r>
  <r>
    <s v="Ouest Gear"/>
    <n v="1185732"/>
    <x v="384"/>
    <x v="0"/>
    <s v="Nord-est"/>
    <s v="New York"/>
    <s v="Albany"/>
    <x v="2"/>
    <n v="45"/>
    <n v="550"/>
    <n v="247500"/>
    <n v="61875"/>
    <n v="0.25"/>
    <x v="0"/>
  </r>
  <r>
    <s v="Ouest Gear"/>
    <n v="1185732"/>
    <x v="384"/>
    <x v="0"/>
    <s v="Nord-est"/>
    <s v="New York"/>
    <s v="Albany"/>
    <x v="3"/>
    <n v="45"/>
    <n v="525"/>
    <n v="236250"/>
    <n v="70875"/>
    <n v="0.3"/>
    <x v="0"/>
  </r>
  <r>
    <s v="Ouest Gear"/>
    <n v="1185732"/>
    <x v="384"/>
    <x v="0"/>
    <s v="Nord-est"/>
    <s v="New York"/>
    <s v="Albany"/>
    <x v="4"/>
    <n v="55.000000000000007"/>
    <n v="525"/>
    <n v="288750.00000000006"/>
    <n v="101062.50000000001"/>
    <n v="0.35"/>
    <x v="0"/>
  </r>
  <r>
    <s v="Ouest Gear"/>
    <n v="1185732"/>
    <x v="384"/>
    <x v="0"/>
    <s v="Nord-est"/>
    <s v="New York"/>
    <s v="Albany"/>
    <x v="5"/>
    <n v="60.000000000000007"/>
    <n v="625"/>
    <n v="375000.00000000006"/>
    <n v="187500.00000000003"/>
    <n v="0.5"/>
    <x v="0"/>
  </r>
  <r>
    <s v="Ouest Gear"/>
    <n v="1185732"/>
    <x v="416"/>
    <x v="4"/>
    <s v="Nord-est"/>
    <s v="New York"/>
    <s v="Albany"/>
    <x v="0"/>
    <n v="60.000000000000007"/>
    <n v="800"/>
    <n v="480000.00000000006"/>
    <n v="216000.00000000003"/>
    <n v="0.45"/>
    <x v="0"/>
  </r>
  <r>
    <s v="Ouest Gear"/>
    <n v="1185732"/>
    <x v="416"/>
    <x v="4"/>
    <s v="Nord-est"/>
    <s v="New York"/>
    <s v="Albany"/>
    <x v="1"/>
    <n v="50.000000000000014"/>
    <n v="625"/>
    <n v="312500.00000000012"/>
    <n v="109375.00000000003"/>
    <n v="0.35"/>
    <x v="0"/>
  </r>
  <r>
    <s v="Ouest Gear"/>
    <n v="1185732"/>
    <x v="416"/>
    <x v="4"/>
    <s v="Nord-est"/>
    <s v="New York"/>
    <s v="Albany"/>
    <x v="2"/>
    <n v="50.000000000000014"/>
    <n v="525"/>
    <n v="262500.00000000006"/>
    <n v="65625.000000000015"/>
    <n v="0.25"/>
    <x v="0"/>
  </r>
  <r>
    <s v="Ouest Gear"/>
    <n v="1185732"/>
    <x v="416"/>
    <x v="4"/>
    <s v="Nord-est"/>
    <s v="New York"/>
    <s v="Albany"/>
    <x v="3"/>
    <n v="50.000000000000014"/>
    <n v="500"/>
    <n v="250000.00000000006"/>
    <n v="75000.000000000015"/>
    <n v="0.3"/>
    <x v="0"/>
  </r>
  <r>
    <s v="Ouest Gear"/>
    <n v="1185732"/>
    <x v="416"/>
    <x v="4"/>
    <s v="Nord-est"/>
    <s v="New York"/>
    <s v="Albany"/>
    <x v="4"/>
    <n v="60.000000000000007"/>
    <n v="500"/>
    <n v="300000.00000000006"/>
    <n v="105000.00000000001"/>
    <n v="0.35"/>
    <x v="0"/>
  </r>
  <r>
    <s v="Ouest Gear"/>
    <n v="1185732"/>
    <x v="416"/>
    <x v="4"/>
    <s v="Nord-est"/>
    <s v="New York"/>
    <s v="Albany"/>
    <x v="5"/>
    <n v="65"/>
    <n v="625"/>
    <n v="406250"/>
    <n v="203125"/>
    <n v="0.5"/>
    <x v="0"/>
  </r>
  <r>
    <s v="Ouest Gear"/>
    <n v="1185732"/>
    <x v="446"/>
    <x v="6"/>
    <s v="Nord-est"/>
    <s v="New York"/>
    <s v="Albany"/>
    <x v="0"/>
    <n v="60.000000000000007"/>
    <n v="775"/>
    <n v="465000.00000000006"/>
    <n v="209250.00000000003"/>
    <n v="0.45"/>
    <x v="0"/>
  </r>
  <r>
    <s v="Ouest Gear"/>
    <n v="1185732"/>
    <x v="446"/>
    <x v="6"/>
    <s v="Nord-est"/>
    <s v="New York"/>
    <s v="Albany"/>
    <x v="1"/>
    <n v="50.000000000000014"/>
    <n v="600"/>
    <n v="300000.00000000006"/>
    <n v="105000.00000000001"/>
    <n v="0.35"/>
    <x v="0"/>
  </r>
  <r>
    <s v="Ouest Gear"/>
    <n v="1185732"/>
    <x v="446"/>
    <x v="6"/>
    <s v="Nord-est"/>
    <s v="New York"/>
    <s v="Albany"/>
    <x v="2"/>
    <n v="50.000000000000014"/>
    <n v="545"/>
    <n v="272500.00000000006"/>
    <n v="68125.000000000015"/>
    <n v="0.25"/>
    <x v="0"/>
  </r>
  <r>
    <s v="Ouest Gear"/>
    <n v="1185732"/>
    <x v="446"/>
    <x v="6"/>
    <s v="Nord-est"/>
    <s v="New York"/>
    <s v="Albany"/>
    <x v="3"/>
    <n v="50.000000000000014"/>
    <n v="575"/>
    <n v="287500.00000000006"/>
    <n v="86250.000000000015"/>
    <n v="0.3"/>
    <x v="0"/>
  </r>
  <r>
    <s v="Ouest Gear"/>
    <n v="1185732"/>
    <x v="446"/>
    <x v="6"/>
    <s v="Nord-est"/>
    <s v="New York"/>
    <s v="Albany"/>
    <x v="4"/>
    <n v="65"/>
    <n v="550"/>
    <n v="357500"/>
    <n v="125124.99999999999"/>
    <n v="0.35"/>
    <x v="0"/>
  </r>
  <r>
    <s v="Ouest Gear"/>
    <n v="1185732"/>
    <x v="446"/>
    <x v="6"/>
    <s v="Nord-est"/>
    <s v="New York"/>
    <s v="Albany"/>
    <x v="5"/>
    <n v="70"/>
    <n v="650"/>
    <n v="455000"/>
    <n v="227500"/>
    <n v="0.5"/>
    <x v="0"/>
  </r>
  <r>
    <s v="Ouest Gear"/>
    <n v="1185732"/>
    <x v="475"/>
    <x v="0"/>
    <s v="Nord-est"/>
    <s v="New York"/>
    <s v="Albany"/>
    <x v="0"/>
    <n v="65"/>
    <n v="875"/>
    <n v="568750"/>
    <n v="255937.5"/>
    <n v="0.45"/>
    <x v="0"/>
  </r>
  <r>
    <s v="Ouest Gear"/>
    <n v="1185732"/>
    <x v="475"/>
    <x v="0"/>
    <s v="Nord-est"/>
    <s v="New York"/>
    <s v="Albany"/>
    <x v="1"/>
    <n v="55.000000000000007"/>
    <n v="675"/>
    <n v="371250.00000000006"/>
    <n v="129937.50000000001"/>
    <n v="0.35"/>
    <x v="0"/>
  </r>
  <r>
    <s v="Kohl's"/>
    <n v="1185732"/>
    <x v="475"/>
    <x v="0"/>
    <s v="Nord-est"/>
    <s v="New York"/>
    <s v="Albany"/>
    <x v="2"/>
    <n v="55.000000000000007"/>
    <n v="625"/>
    <n v="343750.00000000006"/>
    <n v="85937.500000000015"/>
    <n v="0.25"/>
    <x v="0"/>
  </r>
  <r>
    <s v="Kohl's"/>
    <n v="1185732"/>
    <x v="475"/>
    <x v="0"/>
    <s v="Nord-est"/>
    <s v="New York"/>
    <s v="Albany"/>
    <x v="3"/>
    <n v="55.000000000000007"/>
    <n v="575"/>
    <n v="316250.00000000006"/>
    <n v="94875.000000000015"/>
    <n v="0.3"/>
    <x v="0"/>
  </r>
  <r>
    <s v="Kohl's"/>
    <n v="1185732"/>
    <x v="475"/>
    <x v="0"/>
    <s v="Nord-est"/>
    <s v="New York"/>
    <s v="Albany"/>
    <x v="4"/>
    <n v="65"/>
    <n v="575"/>
    <n v="373750"/>
    <n v="130812.49999999999"/>
    <n v="0.35"/>
    <x v="0"/>
  </r>
  <r>
    <s v="Kohl's"/>
    <n v="1185732"/>
    <x v="475"/>
    <x v="0"/>
    <s v="Nord-est"/>
    <s v="New York"/>
    <s v="Albany"/>
    <x v="5"/>
    <n v="70"/>
    <n v="675"/>
    <n v="472500"/>
    <n v="236250"/>
    <n v="0.5"/>
    <x v="0"/>
  </r>
  <r>
    <s v="Kohl's"/>
    <n v="1185732"/>
    <x v="178"/>
    <x v="1"/>
    <s v="Nord-est"/>
    <s v="New York"/>
    <s v="Albany"/>
    <x v="0"/>
    <n v="40"/>
    <n v="800"/>
    <n v="320000"/>
    <n v="160000"/>
    <n v="0.5"/>
    <x v="0"/>
  </r>
  <r>
    <s v="Kohl's"/>
    <n v="1185732"/>
    <x v="178"/>
    <x v="1"/>
    <s v="Nord-est"/>
    <s v="New York"/>
    <s v="Albany"/>
    <x v="1"/>
    <n v="40"/>
    <n v="600"/>
    <n v="240000"/>
    <n v="72000"/>
    <n v="0.3"/>
    <x v="0"/>
  </r>
  <r>
    <s v="Kohl's"/>
    <n v="1185732"/>
    <x v="178"/>
    <x v="1"/>
    <s v="Nord-est"/>
    <s v="New York"/>
    <s v="Albany"/>
    <x v="2"/>
    <n v="30.000000000000004"/>
    <n v="600"/>
    <n v="180000.00000000003"/>
    <n v="63000.000000000007"/>
    <n v="0.35"/>
    <x v="0"/>
  </r>
  <r>
    <s v="Kohl's"/>
    <n v="1185732"/>
    <x v="178"/>
    <x v="1"/>
    <s v="Nord-est"/>
    <s v="New York"/>
    <s v="Albany"/>
    <x v="3"/>
    <n v="35"/>
    <n v="450"/>
    <n v="157500"/>
    <n v="55125"/>
    <n v="0.35"/>
    <x v="0"/>
  </r>
  <r>
    <s v="Kohl's"/>
    <n v="1185732"/>
    <x v="178"/>
    <x v="1"/>
    <s v="Nord-est"/>
    <s v="New York"/>
    <s v="Albany"/>
    <x v="4"/>
    <n v="50"/>
    <n v="500"/>
    <n v="250000"/>
    <n v="75000"/>
    <n v="0.3"/>
    <x v="0"/>
  </r>
  <r>
    <s v="Kohl's"/>
    <n v="1185732"/>
    <x v="178"/>
    <x v="1"/>
    <s v="Nord-est"/>
    <s v="New York"/>
    <s v="Albany"/>
    <x v="5"/>
    <n v="40"/>
    <n v="600"/>
    <n v="240000"/>
    <n v="60000"/>
    <n v="0.25"/>
    <x v="0"/>
  </r>
  <r>
    <s v="Kohl's"/>
    <n v="1185732"/>
    <x v="207"/>
    <x v="2"/>
    <s v="Nord-est"/>
    <s v="New York"/>
    <s v="Albany"/>
    <x v="0"/>
    <n v="40"/>
    <n v="850"/>
    <n v="340000"/>
    <n v="170000"/>
    <n v="0.5"/>
    <x v="0"/>
  </r>
  <r>
    <s v="Kohl's"/>
    <n v="1185732"/>
    <x v="207"/>
    <x v="2"/>
    <s v="Nord-est"/>
    <s v="New York"/>
    <s v="Albany"/>
    <x v="1"/>
    <n v="40"/>
    <n v="500"/>
    <n v="200000"/>
    <n v="60000"/>
    <n v="0.3"/>
    <x v="0"/>
  </r>
  <r>
    <s v="Kohl's"/>
    <n v="1185732"/>
    <x v="207"/>
    <x v="2"/>
    <s v="Nord-est"/>
    <s v="New York"/>
    <s v="Albany"/>
    <x v="2"/>
    <n v="30.000000000000004"/>
    <n v="550"/>
    <n v="165000.00000000003"/>
    <n v="57750.000000000007"/>
    <n v="0.35"/>
    <x v="0"/>
  </r>
  <r>
    <s v="Kohl's"/>
    <n v="1185732"/>
    <x v="207"/>
    <x v="2"/>
    <s v="Ouest"/>
    <s v="Wyoming"/>
    <s v="Cheyenne"/>
    <x v="3"/>
    <n v="35"/>
    <n v="425"/>
    <n v="148750"/>
    <n v="52062.5"/>
    <n v="0.35"/>
    <x v="0"/>
  </r>
  <r>
    <s v="Kohl's"/>
    <n v="1185732"/>
    <x v="207"/>
    <x v="2"/>
    <s v="Ouest"/>
    <s v="Wyoming"/>
    <s v="Cheyenne"/>
    <x v="4"/>
    <n v="50"/>
    <n v="500"/>
    <n v="250000"/>
    <n v="75000"/>
    <n v="0.3"/>
    <x v="0"/>
  </r>
  <r>
    <s v="Kohl's"/>
    <n v="1185732"/>
    <x v="207"/>
    <x v="2"/>
    <s v="Ouest"/>
    <s v="Wyoming"/>
    <s v="Cheyenne"/>
    <x v="5"/>
    <n v="40"/>
    <n v="600"/>
    <n v="240000"/>
    <n v="60000"/>
    <n v="0.25"/>
    <x v="0"/>
  </r>
  <r>
    <s v="Kohl's"/>
    <n v="1185732"/>
    <x v="215"/>
    <x v="0"/>
    <s v="Ouest"/>
    <s v="Wyoming"/>
    <s v="Cheyenne"/>
    <x v="0"/>
    <n v="40"/>
    <n v="820"/>
    <n v="328000"/>
    <n v="164000"/>
    <n v="0.5"/>
    <x v="0"/>
  </r>
  <r>
    <s v="Kohl's"/>
    <n v="1185732"/>
    <x v="215"/>
    <x v="0"/>
    <s v="Ouest"/>
    <s v="Wyoming"/>
    <s v="Cheyenne"/>
    <x v="1"/>
    <n v="40"/>
    <n v="525"/>
    <n v="210000"/>
    <n v="63000"/>
    <n v="0.3"/>
    <x v="0"/>
  </r>
  <r>
    <s v="Kohl's"/>
    <n v="1185732"/>
    <x v="215"/>
    <x v="0"/>
    <s v="Ouest"/>
    <s v="Wyoming"/>
    <s v="Cheyenne"/>
    <x v="2"/>
    <n v="30.000000000000004"/>
    <n v="550"/>
    <n v="165000.00000000003"/>
    <n v="57750.000000000007"/>
    <n v="0.35"/>
    <x v="0"/>
  </r>
  <r>
    <s v="Kohl's"/>
    <n v="1185732"/>
    <x v="215"/>
    <x v="0"/>
    <s v="Ouest"/>
    <s v="Wyoming"/>
    <s v="Cheyenne"/>
    <x v="3"/>
    <n v="35"/>
    <n v="400"/>
    <n v="140000"/>
    <n v="49000"/>
    <n v="0.35"/>
    <x v="0"/>
  </r>
  <r>
    <s v="Kohl's"/>
    <n v="1185732"/>
    <x v="215"/>
    <x v="0"/>
    <s v="Ouest"/>
    <s v="Wyoming"/>
    <s v="Cheyenne"/>
    <x v="4"/>
    <n v="50"/>
    <n v="450"/>
    <n v="225000"/>
    <n v="67500"/>
    <n v="0.3"/>
    <x v="0"/>
  </r>
  <r>
    <s v="Kohl's"/>
    <n v="1185732"/>
    <x v="215"/>
    <x v="0"/>
    <s v="Ouest"/>
    <s v="Wyoming"/>
    <s v="Cheyenne"/>
    <x v="5"/>
    <n v="40"/>
    <n v="550"/>
    <n v="220000"/>
    <n v="55000"/>
    <n v="0.25"/>
    <x v="0"/>
  </r>
  <r>
    <s v="Kohl's"/>
    <n v="1185732"/>
    <x v="234"/>
    <x v="4"/>
    <s v="Ouest"/>
    <s v="Wyoming"/>
    <s v="Cheyenne"/>
    <x v="0"/>
    <n v="40"/>
    <n v="800"/>
    <n v="320000"/>
    <n v="160000"/>
    <n v="0.5"/>
    <x v="0"/>
  </r>
  <r>
    <s v="Kohl's"/>
    <n v="1185732"/>
    <x v="234"/>
    <x v="4"/>
    <s v="Ouest"/>
    <s v="Wyoming"/>
    <s v="Cheyenne"/>
    <x v="1"/>
    <n v="40"/>
    <n v="500"/>
    <n v="200000"/>
    <n v="60000"/>
    <n v="0.3"/>
    <x v="0"/>
  </r>
  <r>
    <s v="Kohl's"/>
    <n v="1185732"/>
    <x v="234"/>
    <x v="4"/>
    <s v="Ouest"/>
    <s v="Wyoming"/>
    <s v="Cheyenne"/>
    <x v="2"/>
    <n v="30.000000000000004"/>
    <n v="500"/>
    <n v="150000.00000000003"/>
    <n v="52500.000000000007"/>
    <n v="0.35"/>
    <x v="0"/>
  </r>
  <r>
    <s v="Kohl's"/>
    <n v="1185732"/>
    <x v="234"/>
    <x v="4"/>
    <s v="Ouest"/>
    <s v="Wyoming"/>
    <s v="Cheyenne"/>
    <x v="3"/>
    <n v="35"/>
    <n v="425"/>
    <n v="148750"/>
    <n v="52062.5"/>
    <n v="0.35"/>
    <x v="0"/>
  </r>
  <r>
    <s v="Kohl's"/>
    <n v="1185732"/>
    <x v="234"/>
    <x v="4"/>
    <s v="Ouest"/>
    <s v="Wyoming"/>
    <s v="Cheyenne"/>
    <x v="4"/>
    <n v="50"/>
    <n v="425"/>
    <n v="212500"/>
    <n v="63750"/>
    <n v="0.3"/>
    <x v="0"/>
  </r>
  <r>
    <s v="Kohl's"/>
    <n v="1185732"/>
    <x v="234"/>
    <x v="4"/>
    <s v="Ouest"/>
    <s v="Wyoming"/>
    <s v="Cheyenne"/>
    <x v="5"/>
    <n v="40"/>
    <n v="550"/>
    <n v="220000"/>
    <n v="55000"/>
    <n v="0.25"/>
    <x v="0"/>
  </r>
  <r>
    <s v="Kohl's"/>
    <n v="1185732"/>
    <x v="263"/>
    <x v="5"/>
    <s v="Ouest"/>
    <s v="Wyoming"/>
    <s v="Cheyenne"/>
    <x v="0"/>
    <n v="50"/>
    <n v="820"/>
    <n v="410000"/>
    <n v="205000"/>
    <n v="0.5"/>
    <x v="0"/>
  </r>
  <r>
    <s v="Kohl's"/>
    <n v="1185732"/>
    <x v="263"/>
    <x v="5"/>
    <s v="Ouest"/>
    <s v="Wyoming"/>
    <s v="Cheyenne"/>
    <x v="1"/>
    <n v="45.000000000000007"/>
    <n v="525"/>
    <n v="236250.00000000003"/>
    <n v="70875"/>
    <n v="0.3"/>
    <x v="0"/>
  </r>
  <r>
    <s v="Kohl's"/>
    <n v="1185732"/>
    <x v="263"/>
    <x v="5"/>
    <s v="Ouest"/>
    <s v="Wyoming"/>
    <s v="Cheyenne"/>
    <x v="2"/>
    <n v="40"/>
    <n v="500"/>
    <n v="200000"/>
    <n v="70000"/>
    <n v="0.35"/>
    <x v="0"/>
  </r>
  <r>
    <s v="Kohl's"/>
    <n v="1185732"/>
    <x v="263"/>
    <x v="5"/>
    <s v="Ouest"/>
    <s v="Wyoming"/>
    <s v="Cheyenne"/>
    <x v="3"/>
    <n v="40"/>
    <n v="450"/>
    <n v="180000"/>
    <n v="62999.999999999993"/>
    <n v="0.35"/>
    <x v="0"/>
  </r>
  <r>
    <s v="Kohl's"/>
    <n v="1185732"/>
    <x v="263"/>
    <x v="5"/>
    <s v="Ouest"/>
    <s v="Wyoming"/>
    <s v="Cheyenne"/>
    <x v="4"/>
    <n v="50"/>
    <n v="475"/>
    <n v="237500"/>
    <n v="71250"/>
    <n v="0.3"/>
    <x v="0"/>
  </r>
  <r>
    <s v="Kohl's"/>
    <n v="1185732"/>
    <x v="263"/>
    <x v="5"/>
    <s v="Ouest"/>
    <s v="Wyoming"/>
    <s v="Cheyenne"/>
    <x v="5"/>
    <n v="55.000000000000007"/>
    <n v="600"/>
    <n v="330000.00000000006"/>
    <n v="82500.000000000015"/>
    <n v="0.25"/>
    <x v="0"/>
  </r>
  <r>
    <s v="Kohl's"/>
    <n v="1185732"/>
    <x v="296"/>
    <x v="3"/>
    <s v="Ouest"/>
    <s v="Wyoming"/>
    <s v="Cheyenne"/>
    <x v="0"/>
    <n v="50"/>
    <n v="850"/>
    <n v="425000"/>
    <n v="212500"/>
    <n v="0.5"/>
    <x v="0"/>
  </r>
  <r>
    <s v="Kohl's"/>
    <n v="1185732"/>
    <x v="296"/>
    <x v="3"/>
    <s v="Ouest"/>
    <s v="Wyoming"/>
    <s v="Cheyenne"/>
    <x v="1"/>
    <n v="45.000000000000007"/>
    <n v="600"/>
    <n v="270000.00000000006"/>
    <n v="81000.000000000015"/>
    <n v="0.3"/>
    <x v="0"/>
  </r>
  <r>
    <s v="Kohl's"/>
    <n v="1185732"/>
    <x v="296"/>
    <x v="3"/>
    <s v="Ouest"/>
    <s v="Wyoming"/>
    <s v="Cheyenne"/>
    <x v="2"/>
    <n v="40"/>
    <n v="525"/>
    <n v="210000"/>
    <n v="73500"/>
    <n v="0.35"/>
    <x v="0"/>
  </r>
  <r>
    <s v="Kohl's"/>
    <n v="1185732"/>
    <x v="296"/>
    <x v="3"/>
    <s v="Ouest"/>
    <s v="Wyoming"/>
    <s v="Cheyenne"/>
    <x v="3"/>
    <n v="40"/>
    <n v="500"/>
    <n v="200000"/>
    <n v="70000"/>
    <n v="0.35"/>
    <x v="0"/>
  </r>
  <r>
    <s v="Kohl's"/>
    <n v="1185732"/>
    <x v="296"/>
    <x v="3"/>
    <s v="Ouest"/>
    <s v="Wyoming"/>
    <s v="Cheyenne"/>
    <x v="4"/>
    <n v="50"/>
    <n v="500"/>
    <n v="250000"/>
    <n v="75000"/>
    <n v="0.3"/>
    <x v="0"/>
  </r>
  <r>
    <s v="Kohl's"/>
    <n v="1185732"/>
    <x v="296"/>
    <x v="3"/>
    <s v="Ouest"/>
    <s v="Wyoming"/>
    <s v="Cheyenne"/>
    <x v="5"/>
    <n v="55.000000000000007"/>
    <n v="650"/>
    <n v="357500.00000000006"/>
    <n v="89375.000000000015"/>
    <n v="0.25"/>
    <x v="0"/>
  </r>
  <r>
    <s v="Kohl's"/>
    <n v="1185732"/>
    <x v="324"/>
    <x v="3"/>
    <s v="Ouest"/>
    <s v="Wyoming"/>
    <s v="Cheyenne"/>
    <x v="0"/>
    <n v="50"/>
    <n v="875"/>
    <n v="437500"/>
    <n v="218750"/>
    <n v="0.5"/>
    <x v="0"/>
  </r>
  <r>
    <s v="Kohl's"/>
    <n v="1185732"/>
    <x v="324"/>
    <x v="3"/>
    <s v="Ouest"/>
    <s v="Wyoming"/>
    <s v="Cheyenne"/>
    <x v="1"/>
    <n v="45.000000000000007"/>
    <n v="625"/>
    <n v="281250.00000000006"/>
    <n v="84375.000000000015"/>
    <n v="0.3"/>
    <x v="0"/>
  </r>
  <r>
    <s v="Kohl's"/>
    <n v="1185732"/>
    <x v="324"/>
    <x v="3"/>
    <s v="Ouest"/>
    <s v="Wyoming"/>
    <s v="Cheyenne"/>
    <x v="2"/>
    <n v="40"/>
    <n v="550"/>
    <n v="220000"/>
    <n v="77000"/>
    <n v="0.35"/>
    <x v="0"/>
  </r>
  <r>
    <s v="Kohl's"/>
    <n v="1185732"/>
    <x v="324"/>
    <x v="3"/>
    <s v="Ouest"/>
    <s v="Wyoming"/>
    <s v="Cheyenne"/>
    <x v="3"/>
    <n v="40"/>
    <n v="500"/>
    <n v="200000"/>
    <n v="70000"/>
    <n v="0.35"/>
    <x v="0"/>
  </r>
  <r>
    <s v="Kohl's"/>
    <n v="1185732"/>
    <x v="324"/>
    <x v="3"/>
    <s v="Ouest"/>
    <s v="Wyoming"/>
    <s v="Cheyenne"/>
    <x v="4"/>
    <n v="50"/>
    <n v="525"/>
    <n v="262500"/>
    <n v="78750"/>
    <n v="0.3"/>
    <x v="0"/>
  </r>
  <r>
    <s v="Kohl's"/>
    <n v="1185732"/>
    <x v="324"/>
    <x v="3"/>
    <s v="Ouest"/>
    <s v="Wyoming"/>
    <s v="Cheyenne"/>
    <x v="5"/>
    <n v="55.000000000000007"/>
    <n v="700"/>
    <n v="385000.00000000006"/>
    <n v="96250.000000000015"/>
    <n v="0.25"/>
    <x v="0"/>
  </r>
  <r>
    <s v="Kohl's"/>
    <n v="1185732"/>
    <x v="356"/>
    <x v="0"/>
    <s v="Ouest"/>
    <s v="Wyoming"/>
    <s v="Cheyenne"/>
    <x v="0"/>
    <n v="50"/>
    <n v="850"/>
    <n v="425000"/>
    <n v="212500"/>
    <n v="0.5"/>
    <x v="0"/>
  </r>
  <r>
    <s v="Kohl's"/>
    <n v="1185732"/>
    <x v="356"/>
    <x v="0"/>
    <s v="Ouest"/>
    <s v="Wyoming"/>
    <s v="Cheyenne"/>
    <x v="1"/>
    <n v="45.000000000000007"/>
    <n v="625"/>
    <n v="281250.00000000006"/>
    <n v="84375.000000000015"/>
    <n v="0.3"/>
    <x v="0"/>
  </r>
  <r>
    <s v="Kohl's"/>
    <n v="1185732"/>
    <x v="356"/>
    <x v="0"/>
    <s v="Ouest"/>
    <s v="Wyoming"/>
    <s v="Cheyenne"/>
    <x v="2"/>
    <n v="40"/>
    <n v="550"/>
    <n v="220000"/>
    <n v="77000"/>
    <n v="0.35"/>
    <x v="0"/>
  </r>
  <r>
    <s v="Kohl's"/>
    <n v="1185732"/>
    <x v="356"/>
    <x v="0"/>
    <s v="Ouest"/>
    <s v="Wyoming"/>
    <s v="Cheyenne"/>
    <x v="3"/>
    <n v="40"/>
    <n v="525"/>
    <n v="210000"/>
    <n v="73500"/>
    <n v="0.35"/>
    <x v="0"/>
  </r>
  <r>
    <s v="Kohl's"/>
    <n v="1185732"/>
    <x v="356"/>
    <x v="0"/>
    <s v="Ouest"/>
    <s v="Wyoming"/>
    <s v="Cheyenne"/>
    <x v="4"/>
    <n v="50"/>
    <n v="500"/>
    <n v="250000"/>
    <n v="75000"/>
    <n v="0.3"/>
    <x v="0"/>
  </r>
  <r>
    <s v="Kohl's"/>
    <n v="1185732"/>
    <x v="356"/>
    <x v="0"/>
    <s v="Ouest"/>
    <s v="Wyoming"/>
    <s v="Cheyenne"/>
    <x v="5"/>
    <n v="55.000000000000007"/>
    <n v="675"/>
    <n v="371250.00000000006"/>
    <n v="92812.500000000015"/>
    <n v="0.25"/>
    <x v="0"/>
  </r>
  <r>
    <s v="Kohl's"/>
    <n v="1185732"/>
    <x v="386"/>
    <x v="2"/>
    <s v="Ouest"/>
    <s v="Wyoming"/>
    <s v="Cheyenne"/>
    <x v="0"/>
    <n v="50"/>
    <n v="800"/>
    <n v="400000"/>
    <n v="200000"/>
    <n v="0.5"/>
    <x v="0"/>
  </r>
  <r>
    <s v="Kohl's"/>
    <n v="1185732"/>
    <x v="386"/>
    <x v="2"/>
    <s v="Ouest"/>
    <s v="Wyoming"/>
    <s v="Cheyenne"/>
    <x v="1"/>
    <n v="45.000000000000007"/>
    <n v="600"/>
    <n v="270000.00000000006"/>
    <n v="81000.000000000015"/>
    <n v="0.3"/>
    <x v="0"/>
  </r>
  <r>
    <s v="Kohl's"/>
    <n v="1185732"/>
    <x v="386"/>
    <x v="2"/>
    <s v="Ouest"/>
    <s v="Wyoming"/>
    <s v="Cheyenne"/>
    <x v="2"/>
    <n v="40"/>
    <n v="525"/>
    <n v="210000"/>
    <n v="73500"/>
    <n v="0.35"/>
    <x v="0"/>
  </r>
  <r>
    <s v="Kohl's"/>
    <n v="1185732"/>
    <x v="386"/>
    <x v="2"/>
    <s v="Ouest"/>
    <s v="Wyoming"/>
    <s v="Cheyenne"/>
    <x v="3"/>
    <n v="40"/>
    <n v="500"/>
    <n v="200000"/>
    <n v="70000"/>
    <n v="0.35"/>
    <x v="0"/>
  </r>
  <r>
    <s v="Kohl's"/>
    <n v="1185732"/>
    <x v="386"/>
    <x v="2"/>
    <s v="Ouest"/>
    <s v="Wyoming"/>
    <s v="Cheyenne"/>
    <x v="4"/>
    <n v="50"/>
    <n v="500"/>
    <n v="250000"/>
    <n v="75000"/>
    <n v="0.3"/>
    <x v="0"/>
  </r>
  <r>
    <s v="Kohl's"/>
    <n v="1185732"/>
    <x v="386"/>
    <x v="2"/>
    <s v="Ouest"/>
    <s v="Wyoming"/>
    <s v="Cheyenne"/>
    <x v="5"/>
    <n v="55.000000000000007"/>
    <n v="600"/>
    <n v="330000.00000000006"/>
    <n v="82500.000000000015"/>
    <n v="0.25"/>
    <x v="0"/>
  </r>
  <r>
    <s v="Kohl's"/>
    <n v="1185732"/>
    <x v="418"/>
    <x v="6"/>
    <s v="Ouest"/>
    <s v="Wyoming"/>
    <s v="Cheyenne"/>
    <x v="0"/>
    <n v="55.000000000000007"/>
    <n v="775"/>
    <n v="426250.00000000006"/>
    <n v="213125.00000000003"/>
    <n v="0.5"/>
    <x v="0"/>
  </r>
  <r>
    <s v="Kohl's"/>
    <n v="1185732"/>
    <x v="418"/>
    <x v="6"/>
    <s v="Ouest"/>
    <s v="Wyoming"/>
    <s v="Cheyenne"/>
    <x v="1"/>
    <n v="45.000000000000007"/>
    <n v="600"/>
    <n v="270000.00000000006"/>
    <n v="81000.000000000015"/>
    <n v="0.3"/>
    <x v="0"/>
  </r>
  <r>
    <s v="Kohl's"/>
    <n v="1185732"/>
    <x v="418"/>
    <x v="6"/>
    <s v="Ouest"/>
    <s v="Wyoming"/>
    <s v="Cheyenne"/>
    <x v="2"/>
    <n v="45.000000000000007"/>
    <n v="500"/>
    <n v="225000.00000000003"/>
    <n v="78750"/>
    <n v="0.35"/>
    <x v="0"/>
  </r>
  <r>
    <s v="Kohl's"/>
    <n v="1185732"/>
    <x v="418"/>
    <x v="6"/>
    <s v="Ouest"/>
    <s v="Wyoming"/>
    <s v="Cheyenne"/>
    <x v="3"/>
    <n v="45.000000000000007"/>
    <n v="475"/>
    <n v="213750.00000000003"/>
    <n v="74812.5"/>
    <n v="0.35"/>
    <x v="0"/>
  </r>
  <r>
    <s v="Kohl's"/>
    <n v="1185732"/>
    <x v="418"/>
    <x v="6"/>
    <s v="Ouest"/>
    <s v="Wyoming"/>
    <s v="Cheyenne"/>
    <x v="4"/>
    <n v="55.000000000000007"/>
    <n v="475"/>
    <n v="261250.00000000003"/>
    <n v="78375"/>
    <n v="0.3"/>
    <x v="0"/>
  </r>
  <r>
    <s v="Kohl's"/>
    <n v="1185732"/>
    <x v="418"/>
    <x v="6"/>
    <s v="Ouest"/>
    <s v="Wyoming"/>
    <s v="Cheyenne"/>
    <x v="5"/>
    <n v="60"/>
    <n v="600"/>
    <n v="360000"/>
    <n v="90000"/>
    <n v="0.25"/>
    <x v="0"/>
  </r>
  <r>
    <s v="Kohl's"/>
    <n v="1185732"/>
    <x v="448"/>
    <x v="1"/>
    <s v="Ouest"/>
    <s v="Wyoming"/>
    <s v="Cheyenne"/>
    <x v="0"/>
    <n v="55.000000000000007"/>
    <n v="750"/>
    <n v="412500.00000000006"/>
    <n v="206250.00000000003"/>
    <n v="0.5"/>
    <x v="0"/>
  </r>
  <r>
    <s v="Kohl's"/>
    <n v="1185732"/>
    <x v="448"/>
    <x v="1"/>
    <s v="Ouest"/>
    <s v="Wyoming"/>
    <s v="Cheyenne"/>
    <x v="1"/>
    <n v="45.000000000000007"/>
    <n v="575"/>
    <n v="258750.00000000003"/>
    <n v="77625"/>
    <n v="0.3"/>
    <x v="0"/>
  </r>
  <r>
    <s v="Kohl's"/>
    <n v="1185732"/>
    <x v="448"/>
    <x v="1"/>
    <s v="Ouest"/>
    <s v="Wyoming"/>
    <s v="Cheyenne"/>
    <x v="2"/>
    <n v="45.000000000000007"/>
    <n v="520"/>
    <n v="234000.00000000003"/>
    <n v="81900"/>
    <n v="0.35"/>
    <x v="0"/>
  </r>
  <r>
    <s v="Kohl's"/>
    <n v="1185732"/>
    <x v="448"/>
    <x v="1"/>
    <s v="Ouest"/>
    <s v="Wyoming"/>
    <s v="Cheyenne"/>
    <x v="3"/>
    <n v="45.000000000000007"/>
    <n v="500"/>
    <n v="225000.00000000003"/>
    <n v="78750"/>
    <n v="0.35"/>
    <x v="0"/>
  </r>
  <r>
    <s v="Kohl's"/>
    <n v="1185732"/>
    <x v="448"/>
    <x v="1"/>
    <s v="Ouest"/>
    <s v="Wyoming"/>
    <s v="Cheyenne"/>
    <x v="4"/>
    <n v="55.000000000000007"/>
    <n v="475"/>
    <n v="261250.00000000003"/>
    <n v="78375"/>
    <n v="0.3"/>
    <x v="0"/>
  </r>
  <r>
    <s v="Kohl's"/>
    <n v="1185732"/>
    <x v="448"/>
    <x v="1"/>
    <s v="Ouest"/>
    <s v="Wyoming"/>
    <s v="Cheyenne"/>
    <x v="5"/>
    <n v="60"/>
    <n v="575"/>
    <n v="345000"/>
    <n v="86250"/>
    <n v="0.25"/>
    <x v="0"/>
  </r>
  <r>
    <s v="Kohl's"/>
    <n v="1185732"/>
    <x v="477"/>
    <x v="2"/>
    <s v="Ouest"/>
    <s v="Wyoming"/>
    <s v="Cheyenne"/>
    <x v="0"/>
    <n v="55.000000000000007"/>
    <n v="800"/>
    <n v="440000.00000000006"/>
    <n v="220000.00000000003"/>
    <n v="0.5"/>
    <x v="0"/>
  </r>
  <r>
    <s v="Kohl's"/>
    <n v="1185732"/>
    <x v="477"/>
    <x v="2"/>
    <s v="Ouest"/>
    <s v="Wyoming"/>
    <s v="Cheyenne"/>
    <x v="1"/>
    <n v="45.000000000000007"/>
    <n v="600"/>
    <n v="270000.00000000006"/>
    <n v="81000.000000000015"/>
    <n v="0.3"/>
    <x v="0"/>
  </r>
  <r>
    <s v="Foot Locker"/>
    <n v="1185732"/>
    <x v="477"/>
    <x v="2"/>
    <s v="Ouest"/>
    <s v="Wyoming"/>
    <s v="Cheyenne"/>
    <x v="2"/>
    <n v="45.000000000000007"/>
    <n v="550"/>
    <n v="247500.00000000003"/>
    <n v="86625"/>
    <n v="0.35"/>
    <x v="0"/>
  </r>
  <r>
    <s v="Foot Locker"/>
    <n v="1185732"/>
    <x v="477"/>
    <x v="2"/>
    <s v="Ouest"/>
    <s v="Wyoming"/>
    <s v="Cheyenne"/>
    <x v="3"/>
    <n v="45.000000000000007"/>
    <n v="500"/>
    <n v="225000.00000000003"/>
    <n v="78750"/>
    <n v="0.35"/>
    <x v="0"/>
  </r>
  <r>
    <s v="Foot Locker"/>
    <n v="1185732"/>
    <x v="477"/>
    <x v="2"/>
    <s v="Ouest"/>
    <s v="Wyoming"/>
    <s v="Cheyenne"/>
    <x v="4"/>
    <n v="55.000000000000007"/>
    <n v="500"/>
    <n v="275000.00000000006"/>
    <n v="82500.000000000015"/>
    <n v="0.3"/>
    <x v="0"/>
  </r>
  <r>
    <s v="Foot Locker"/>
    <n v="1185732"/>
    <x v="477"/>
    <x v="2"/>
    <s v="Ouest"/>
    <s v="Wyoming"/>
    <s v="Cheyenne"/>
    <x v="5"/>
    <n v="60"/>
    <n v="600"/>
    <n v="360000"/>
    <n v="90000"/>
    <n v="0.25"/>
    <x v="0"/>
  </r>
  <r>
    <s v="Foot Locker"/>
    <n v="1128299"/>
    <x v="188"/>
    <x v="4"/>
    <s v="Ouest"/>
    <s v="Wyoming"/>
    <s v="Cheyenne"/>
    <x v="0"/>
    <n v="30.000000000000004"/>
    <n v="350"/>
    <n v="105000.00000000001"/>
    <n v="36750"/>
    <n v="0.35"/>
    <x v="0"/>
  </r>
  <r>
    <s v="Foot Locker"/>
    <n v="1128299"/>
    <x v="188"/>
    <x v="4"/>
    <s v="Ouest"/>
    <s v="Wyoming"/>
    <s v="Cheyenne"/>
    <x v="1"/>
    <n v="40"/>
    <n v="350"/>
    <n v="140000"/>
    <n v="49000"/>
    <n v="0.35"/>
    <x v="0"/>
  </r>
  <r>
    <s v="Foot Locker"/>
    <n v="1128299"/>
    <x v="188"/>
    <x v="4"/>
    <s v="Ouest"/>
    <s v="Wyoming"/>
    <s v="Cheyenne"/>
    <x v="2"/>
    <n v="40"/>
    <n v="350"/>
    <n v="140000"/>
    <n v="49000"/>
    <n v="0.35"/>
    <x v="0"/>
  </r>
  <r>
    <s v="Foot Locker"/>
    <n v="1128299"/>
    <x v="188"/>
    <x v="4"/>
    <s v="Ouest"/>
    <s v="Wyoming"/>
    <s v="Cheyenne"/>
    <x v="3"/>
    <n v="40"/>
    <n v="200"/>
    <n v="80000"/>
    <n v="28000"/>
    <n v="0.35"/>
    <x v="0"/>
  </r>
  <r>
    <s v="Foot Locker"/>
    <n v="1128299"/>
    <x v="188"/>
    <x v="4"/>
    <s v="Ouest"/>
    <s v="Wyoming"/>
    <s v="Cheyenne"/>
    <x v="4"/>
    <n v="45.000000000000007"/>
    <n v="150"/>
    <n v="67500.000000000015"/>
    <n v="27000.000000000007"/>
    <n v="0.4"/>
    <x v="0"/>
  </r>
  <r>
    <s v="Foot Locker"/>
    <n v="1128299"/>
    <x v="188"/>
    <x v="4"/>
    <s v="Ouest"/>
    <s v="Wyoming"/>
    <s v="Cheyenne"/>
    <x v="5"/>
    <n v="40"/>
    <n v="400"/>
    <n v="160000"/>
    <n v="48000"/>
    <n v="0.3"/>
    <x v="0"/>
  </r>
  <r>
    <s v="Foot Locker"/>
    <n v="1128299"/>
    <x v="698"/>
    <x v="0"/>
    <s v="Ouest"/>
    <s v="Wyoming"/>
    <s v="Cheyenne"/>
    <x v="0"/>
    <n v="30.000000000000004"/>
    <n v="450"/>
    <n v="135000.00000000003"/>
    <n v="47250.000000000007"/>
    <n v="0.35"/>
    <x v="0"/>
  </r>
  <r>
    <s v="Foot Locker"/>
    <n v="1128299"/>
    <x v="698"/>
    <x v="0"/>
    <s v="Ouest"/>
    <s v="Wyoming"/>
    <s v="Cheyenne"/>
    <x v="1"/>
    <n v="40"/>
    <n v="350"/>
    <n v="140000"/>
    <n v="49000"/>
    <n v="0.35"/>
    <x v="0"/>
  </r>
  <r>
    <s v="Foot Locker"/>
    <n v="1128299"/>
    <x v="698"/>
    <x v="0"/>
    <s v="Ouest"/>
    <s v="Wyoming"/>
    <s v="Cheyenne"/>
    <x v="2"/>
    <n v="40"/>
    <n v="350"/>
    <n v="140000"/>
    <n v="49000"/>
    <n v="0.35"/>
    <x v="0"/>
  </r>
  <r>
    <s v="Foot Locker"/>
    <n v="1128299"/>
    <x v="698"/>
    <x v="0"/>
    <s v="Sud-est"/>
    <s v="Virginia"/>
    <s v="Richmond"/>
    <x v="3"/>
    <n v="40"/>
    <n v="200"/>
    <n v="80000"/>
    <n v="28000"/>
    <n v="0.35"/>
    <x v="0"/>
  </r>
  <r>
    <s v="Foot Locker"/>
    <n v="1128299"/>
    <x v="698"/>
    <x v="0"/>
    <s v="Sud-est"/>
    <s v="Virginia"/>
    <s v="Richmond"/>
    <x v="4"/>
    <n v="45.000000000000007"/>
    <n v="125"/>
    <n v="56250.000000000007"/>
    <n v="22500.000000000004"/>
    <n v="0.4"/>
    <x v="0"/>
  </r>
  <r>
    <s v="Foot Locker"/>
    <n v="1128299"/>
    <x v="698"/>
    <x v="0"/>
    <s v="Sud-est"/>
    <s v="Virginia"/>
    <s v="Richmond"/>
    <x v="5"/>
    <n v="40"/>
    <n v="325"/>
    <n v="130000"/>
    <n v="39000"/>
    <n v="0.3"/>
    <x v="0"/>
  </r>
  <r>
    <s v="Foot Locker"/>
    <n v="1128299"/>
    <x v="228"/>
    <x v="6"/>
    <s v="Sud-est"/>
    <s v="Virginia"/>
    <s v="Richmond"/>
    <x v="0"/>
    <n v="40"/>
    <n v="475"/>
    <n v="190000"/>
    <n v="66500"/>
    <n v="0.35"/>
    <x v="0"/>
  </r>
  <r>
    <s v="Foot Locker"/>
    <n v="1128299"/>
    <x v="228"/>
    <x v="6"/>
    <s v="Sud-est"/>
    <s v="Virginia"/>
    <s v="Richmond"/>
    <x v="1"/>
    <n v="50"/>
    <n v="325"/>
    <n v="162500"/>
    <n v="56875"/>
    <n v="0.35"/>
    <x v="0"/>
  </r>
  <r>
    <s v="Foot Locker"/>
    <n v="1128299"/>
    <x v="228"/>
    <x v="6"/>
    <s v="Sud-est"/>
    <s v="Virginia"/>
    <s v="Richmond"/>
    <x v="2"/>
    <n v="54.999999999999993"/>
    <n v="350"/>
    <n v="192499.99999999997"/>
    <n v="67374.999999999985"/>
    <n v="0.35"/>
    <x v="0"/>
  </r>
  <r>
    <s v="Foot Locker"/>
    <n v="1128299"/>
    <x v="228"/>
    <x v="6"/>
    <s v="Sud-est"/>
    <s v="Virginia"/>
    <s v="Richmond"/>
    <x v="3"/>
    <n v="50"/>
    <n v="250"/>
    <n v="125000"/>
    <n v="43750"/>
    <n v="0.35"/>
    <x v="0"/>
  </r>
  <r>
    <s v="Foot Locker"/>
    <n v="1128299"/>
    <x v="228"/>
    <x v="6"/>
    <s v="Sud-est"/>
    <s v="Virginia"/>
    <s v="Richmond"/>
    <x v="4"/>
    <n v="55.000000000000007"/>
    <n v="100"/>
    <n v="55000.000000000007"/>
    <n v="22000.000000000004"/>
    <n v="0.4"/>
    <x v="0"/>
  </r>
  <r>
    <s v="Foot Locker"/>
    <n v="1128299"/>
    <x v="228"/>
    <x v="6"/>
    <s v="Sud-est"/>
    <s v="Virginia"/>
    <s v="Richmond"/>
    <x v="5"/>
    <n v="50"/>
    <n v="300"/>
    <n v="150000"/>
    <n v="45000"/>
    <n v="0.3"/>
    <x v="0"/>
  </r>
  <r>
    <s v="Foot Locker"/>
    <n v="1128299"/>
    <x v="247"/>
    <x v="3"/>
    <s v="Sud-est"/>
    <s v="Virginia"/>
    <s v="Richmond"/>
    <x v="0"/>
    <n v="55.000000000000007"/>
    <n v="475"/>
    <n v="261250.00000000003"/>
    <n v="91437.5"/>
    <n v="0.35"/>
    <x v="0"/>
  </r>
  <r>
    <s v="Foot Locker"/>
    <n v="1128299"/>
    <x v="247"/>
    <x v="3"/>
    <s v="Sud-est"/>
    <s v="Virginia"/>
    <s v="Richmond"/>
    <x v="1"/>
    <n v="60.000000000000007"/>
    <n v="275"/>
    <n v="165000.00000000003"/>
    <n v="57750.000000000007"/>
    <n v="0.35"/>
    <x v="0"/>
  </r>
  <r>
    <s v="Foot Locker"/>
    <n v="1128299"/>
    <x v="247"/>
    <x v="3"/>
    <s v="Sud-est"/>
    <s v="Virginia"/>
    <s v="Richmond"/>
    <x v="2"/>
    <n v="60.000000000000007"/>
    <n v="325"/>
    <n v="195000.00000000003"/>
    <n v="68250"/>
    <n v="0.35"/>
    <x v="0"/>
  </r>
  <r>
    <s v="Foot Locker"/>
    <n v="1128299"/>
    <x v="247"/>
    <x v="3"/>
    <s v="Sud-est"/>
    <s v="Virginia"/>
    <s v="Richmond"/>
    <x v="3"/>
    <n v="45.000000000000007"/>
    <n v="225"/>
    <n v="101250.00000000001"/>
    <n v="35437.5"/>
    <n v="0.35"/>
    <x v="0"/>
  </r>
  <r>
    <s v="Foot Locker"/>
    <n v="1128299"/>
    <x v="247"/>
    <x v="3"/>
    <s v="Sud-est"/>
    <s v="Virginia"/>
    <s v="Richmond"/>
    <x v="4"/>
    <n v="50.000000000000014"/>
    <n v="125"/>
    <n v="62500.000000000015"/>
    <n v="25000.000000000007"/>
    <n v="0.4"/>
    <x v="0"/>
  </r>
  <r>
    <s v="Foot Locker"/>
    <n v="1128299"/>
    <x v="247"/>
    <x v="3"/>
    <s v="Sud-est"/>
    <s v="Virginia"/>
    <s v="Richmond"/>
    <x v="5"/>
    <n v="65.000000000000014"/>
    <n v="300"/>
    <n v="195000.00000000003"/>
    <n v="58500.000000000007"/>
    <n v="0.3"/>
    <x v="0"/>
  </r>
  <r>
    <s v="Foot Locker"/>
    <n v="1128299"/>
    <x v="278"/>
    <x v="6"/>
    <s v="Sud-est"/>
    <s v="Virginia"/>
    <s v="Richmond"/>
    <x v="0"/>
    <n v="50"/>
    <n v="500"/>
    <n v="250000"/>
    <n v="87500"/>
    <n v="0.35"/>
    <x v="0"/>
  </r>
  <r>
    <s v="Foot Locker"/>
    <n v="1128299"/>
    <x v="278"/>
    <x v="6"/>
    <s v="Sud-est"/>
    <s v="Virginia"/>
    <s v="Richmond"/>
    <x v="1"/>
    <n v="55.000000000000007"/>
    <n v="350"/>
    <n v="192500.00000000003"/>
    <n v="67375"/>
    <n v="0.35"/>
    <x v="0"/>
  </r>
  <r>
    <s v="Foot Locker"/>
    <n v="1128299"/>
    <x v="278"/>
    <x v="6"/>
    <s v="Sud-est"/>
    <s v="Virginia"/>
    <s v="Richmond"/>
    <x v="2"/>
    <n v="55.000000000000007"/>
    <n v="350"/>
    <n v="192500.00000000003"/>
    <n v="67375"/>
    <n v="0.35"/>
    <x v="0"/>
  </r>
  <r>
    <s v="Foot Locker"/>
    <n v="1128299"/>
    <x v="278"/>
    <x v="6"/>
    <s v="Sud-est"/>
    <s v="Virginia"/>
    <s v="Richmond"/>
    <x v="3"/>
    <n v="50"/>
    <n v="275"/>
    <n v="137500"/>
    <n v="48125"/>
    <n v="0.35"/>
    <x v="0"/>
  </r>
  <r>
    <s v="Foot Locker"/>
    <n v="1128299"/>
    <x v="278"/>
    <x v="6"/>
    <s v="Sud-est"/>
    <s v="Virginia"/>
    <s v="Richmond"/>
    <x v="4"/>
    <n v="44.999999999999993"/>
    <n v="175"/>
    <n v="78749.999999999985"/>
    <n v="31499.999999999996"/>
    <n v="0.4"/>
    <x v="0"/>
  </r>
  <r>
    <s v="Foot Locker"/>
    <n v="1128299"/>
    <x v="278"/>
    <x v="6"/>
    <s v="Sud-est"/>
    <s v="Virginia"/>
    <s v="Richmond"/>
    <x v="5"/>
    <n v="60"/>
    <n v="525"/>
    <n v="315000"/>
    <n v="94500"/>
    <n v="0.3"/>
    <x v="0"/>
  </r>
  <r>
    <s v="Foot Locker"/>
    <n v="1128299"/>
    <x v="308"/>
    <x v="1"/>
    <s v="Sud-est"/>
    <s v="Virginia"/>
    <s v="Richmond"/>
    <x v="0"/>
    <n v="54.999999999999993"/>
    <n v="775"/>
    <n v="426249.99999999994"/>
    <n v="149187.49999999997"/>
    <n v="0.35"/>
    <x v="0"/>
  </r>
  <r>
    <s v="Foot Locker"/>
    <n v="1128299"/>
    <x v="308"/>
    <x v="1"/>
    <s v="Sud-est"/>
    <s v="Virginia"/>
    <s v="Richmond"/>
    <x v="1"/>
    <n v="64.999999999999986"/>
    <n v="650"/>
    <n v="422499.99999999988"/>
    <n v="147874.99999999994"/>
    <n v="0.35"/>
    <x v="0"/>
  </r>
  <r>
    <s v="Foot Locker"/>
    <n v="1128299"/>
    <x v="308"/>
    <x v="1"/>
    <s v="Sud-est"/>
    <s v="Virginia"/>
    <s v="Richmond"/>
    <x v="2"/>
    <n v="80"/>
    <n v="650"/>
    <n v="520000"/>
    <n v="182000"/>
    <n v="0.35"/>
    <x v="0"/>
  </r>
  <r>
    <s v="Foot Locker"/>
    <n v="1128299"/>
    <x v="308"/>
    <x v="1"/>
    <s v="Sud-est"/>
    <s v="Virginia"/>
    <s v="Richmond"/>
    <x v="3"/>
    <n v="80"/>
    <n v="525"/>
    <n v="420000"/>
    <n v="147000"/>
    <n v="0.35"/>
    <x v="0"/>
  </r>
  <r>
    <s v="Foot Locker"/>
    <n v="1128299"/>
    <x v="308"/>
    <x v="1"/>
    <s v="Sud-est"/>
    <s v="Virginia"/>
    <s v="Richmond"/>
    <x v="4"/>
    <n v="90"/>
    <n v="400"/>
    <n v="360000"/>
    <n v="144000"/>
    <n v="0.4"/>
    <x v="0"/>
  </r>
  <r>
    <s v="Foot Locker"/>
    <n v="1128299"/>
    <x v="308"/>
    <x v="1"/>
    <s v="Sud-est"/>
    <s v="Virginia"/>
    <s v="Richmond"/>
    <x v="5"/>
    <n v="105"/>
    <n v="700"/>
    <n v="735000"/>
    <n v="220500"/>
    <n v="0.3"/>
    <x v="0"/>
  </r>
  <r>
    <s v="Foot Locker"/>
    <n v="1128299"/>
    <x v="337"/>
    <x v="2"/>
    <s v="Sud-est"/>
    <s v="Virginia"/>
    <s v="Richmond"/>
    <x v="0"/>
    <n v="85"/>
    <n v="850"/>
    <n v="722500"/>
    <n v="252874.99999999997"/>
    <n v="0.35"/>
    <x v="0"/>
  </r>
  <r>
    <s v="Foot Locker"/>
    <n v="1128299"/>
    <x v="337"/>
    <x v="2"/>
    <s v="Sud-est"/>
    <s v="Virginia"/>
    <s v="Richmond"/>
    <x v="1"/>
    <n v="90"/>
    <n v="700"/>
    <n v="630000"/>
    <n v="220500"/>
    <n v="0.35"/>
    <x v="0"/>
  </r>
  <r>
    <s v="Foot Locker"/>
    <n v="1128299"/>
    <x v="337"/>
    <x v="2"/>
    <s v="Sud-est"/>
    <s v="Virginia"/>
    <s v="Richmond"/>
    <x v="2"/>
    <n v="90"/>
    <n v="650"/>
    <n v="585000"/>
    <n v="204750"/>
    <n v="0.35"/>
    <x v="0"/>
  </r>
  <r>
    <s v="Foot Locker"/>
    <n v="1128299"/>
    <x v="337"/>
    <x v="2"/>
    <s v="Sud-est"/>
    <s v="Virginia"/>
    <s v="Richmond"/>
    <x v="3"/>
    <n v="85"/>
    <n v="550"/>
    <n v="467500"/>
    <n v="163625"/>
    <n v="0.35"/>
    <x v="0"/>
  </r>
  <r>
    <s v="Foot Locker"/>
    <n v="1128299"/>
    <x v="337"/>
    <x v="2"/>
    <s v="Sud-est"/>
    <s v="Virginia"/>
    <s v="Richmond"/>
    <x v="4"/>
    <n v="90"/>
    <n v="600"/>
    <n v="540000"/>
    <n v="216000"/>
    <n v="0.4"/>
    <x v="0"/>
  </r>
  <r>
    <s v="Foot Locker"/>
    <n v="1128299"/>
    <x v="337"/>
    <x v="2"/>
    <s v="Sud-est"/>
    <s v="Virginia"/>
    <s v="Richmond"/>
    <x v="5"/>
    <n v="105"/>
    <n v="600"/>
    <n v="630000"/>
    <n v="189000"/>
    <n v="0.3"/>
    <x v="0"/>
  </r>
  <r>
    <s v="Foot Locker"/>
    <n v="1128299"/>
    <x v="369"/>
    <x v="6"/>
    <s v="Sud-est"/>
    <s v="Virginia"/>
    <s v="Richmond"/>
    <x v="0"/>
    <n v="90"/>
    <n v="800"/>
    <n v="720000"/>
    <n v="251999.99999999997"/>
    <n v="0.35"/>
    <x v="0"/>
  </r>
  <r>
    <s v="Foot Locker"/>
    <n v="1128299"/>
    <x v="369"/>
    <x v="6"/>
    <s v="Sud-est"/>
    <s v="Virginia"/>
    <s v="Richmond"/>
    <x v="1"/>
    <n v="80"/>
    <n v="775"/>
    <n v="620000"/>
    <n v="217000"/>
    <n v="0.35"/>
    <x v="0"/>
  </r>
  <r>
    <s v="Foot Locker"/>
    <n v="1128299"/>
    <x v="369"/>
    <x v="6"/>
    <s v="Sud-est"/>
    <s v="Virginia"/>
    <s v="Richmond"/>
    <x v="2"/>
    <n v="70"/>
    <n v="650"/>
    <n v="455000"/>
    <n v="159250"/>
    <n v="0.35"/>
    <x v="0"/>
  </r>
  <r>
    <s v="Foot Locker"/>
    <n v="1128299"/>
    <x v="369"/>
    <x v="6"/>
    <s v="Sud-est"/>
    <s v="Virginia"/>
    <s v="Richmond"/>
    <x v="3"/>
    <n v="70"/>
    <n v="425"/>
    <n v="297500"/>
    <n v="104125"/>
    <n v="0.35"/>
    <x v="0"/>
  </r>
  <r>
    <s v="Foot Locker"/>
    <n v="1128299"/>
    <x v="369"/>
    <x v="6"/>
    <s v="Sud-est"/>
    <s v="Virginia"/>
    <s v="Richmond"/>
    <x v="4"/>
    <n v="70"/>
    <n v="425"/>
    <n v="297500"/>
    <n v="119000"/>
    <n v="0.4"/>
    <x v="0"/>
  </r>
  <r>
    <s v="Foot Locker"/>
    <n v="1128299"/>
    <x v="369"/>
    <x v="6"/>
    <s v="Sud-est"/>
    <s v="Virginia"/>
    <s v="Richmond"/>
    <x v="5"/>
    <n v="75"/>
    <n v="250"/>
    <n v="187500"/>
    <n v="56250"/>
    <n v="0.3"/>
    <x v="0"/>
  </r>
  <r>
    <s v="Foot Locker"/>
    <n v="1128299"/>
    <x v="401"/>
    <x v="3"/>
    <s v="Sud-est"/>
    <s v="Virginia"/>
    <s v="Richmond"/>
    <x v="0"/>
    <n v="50.000000000000014"/>
    <n v="450"/>
    <n v="225000.00000000006"/>
    <n v="78750.000000000015"/>
    <n v="0.35"/>
    <x v="0"/>
  </r>
  <r>
    <s v="Foot Locker"/>
    <n v="1128299"/>
    <x v="401"/>
    <x v="3"/>
    <s v="Sud-est"/>
    <s v="Virginia"/>
    <s v="Richmond"/>
    <x v="1"/>
    <n v="55.000000000000014"/>
    <n v="450"/>
    <n v="247500.00000000006"/>
    <n v="86625.000000000015"/>
    <n v="0.35"/>
    <x v="0"/>
  </r>
  <r>
    <s v="Foot Locker"/>
    <n v="1128299"/>
    <x v="401"/>
    <x v="3"/>
    <s v="Sud-est"/>
    <s v="Virginia"/>
    <s v="Richmond"/>
    <x v="2"/>
    <n v="50.000000000000014"/>
    <n v="250"/>
    <n v="125000.00000000003"/>
    <n v="43750.000000000007"/>
    <n v="0.35"/>
    <x v="0"/>
  </r>
  <r>
    <s v="Foot Locker"/>
    <n v="1128299"/>
    <x v="401"/>
    <x v="3"/>
    <s v="Sud-est"/>
    <s v="Virginia"/>
    <s v="Richmond"/>
    <x v="3"/>
    <n v="50.000000000000014"/>
    <n v="200"/>
    <n v="100000.00000000003"/>
    <n v="35000.000000000007"/>
    <n v="0.35"/>
    <x v="0"/>
  </r>
  <r>
    <s v="Foot Locker"/>
    <n v="1128299"/>
    <x v="401"/>
    <x v="3"/>
    <s v="Sud-est"/>
    <s v="Virginia"/>
    <s v="Richmond"/>
    <x v="4"/>
    <n v="60.000000000000007"/>
    <n v="225"/>
    <n v="135000.00000000003"/>
    <n v="54000.000000000015"/>
    <n v="0.4"/>
    <x v="0"/>
  </r>
  <r>
    <s v="Foot Locker"/>
    <n v="1128299"/>
    <x v="401"/>
    <x v="3"/>
    <s v="Sud-est"/>
    <s v="Virginia"/>
    <s v="Richmond"/>
    <x v="5"/>
    <n v="44.999999999999993"/>
    <n v="250"/>
    <n v="112499.99999999999"/>
    <n v="33749.999999999993"/>
    <n v="0.3"/>
    <x v="0"/>
  </r>
  <r>
    <s v="Foot Locker"/>
    <n v="1128299"/>
    <x v="430"/>
    <x v="4"/>
    <s v="Sud-est"/>
    <s v="Virginia"/>
    <s v="Richmond"/>
    <x v="0"/>
    <n v="40"/>
    <n v="350"/>
    <n v="140000"/>
    <n v="49000"/>
    <n v="0.35"/>
    <x v="0"/>
  </r>
  <r>
    <s v="Foot Locker"/>
    <n v="1128299"/>
    <x v="430"/>
    <x v="4"/>
    <s v="Sud-est"/>
    <s v="Virginia"/>
    <s v="Richmond"/>
    <x v="1"/>
    <n v="55.000000000000014"/>
    <n v="525"/>
    <n v="288750.00000000006"/>
    <n v="101062.50000000001"/>
    <n v="0.35"/>
    <x v="0"/>
  </r>
  <r>
    <s v="Foot Locker"/>
    <n v="1128299"/>
    <x v="430"/>
    <x v="4"/>
    <s v="Sud-est"/>
    <s v="Virginia"/>
    <s v="Richmond"/>
    <x v="2"/>
    <n v="50.000000000000014"/>
    <n v="350"/>
    <n v="175000.00000000006"/>
    <n v="61250.000000000015"/>
    <n v="0.35"/>
    <x v="0"/>
  </r>
  <r>
    <s v="Foot Locker"/>
    <n v="1128299"/>
    <x v="430"/>
    <x v="4"/>
    <s v="Sud-est"/>
    <s v="Virginia"/>
    <s v="Richmond"/>
    <x v="3"/>
    <n v="45.000000000000007"/>
    <n v="325"/>
    <n v="146250.00000000003"/>
    <n v="51187.500000000007"/>
    <n v="0.35"/>
    <x v="0"/>
  </r>
  <r>
    <s v="Foot Locker"/>
    <n v="1128299"/>
    <x v="430"/>
    <x v="4"/>
    <s v="Sud-est"/>
    <s v="Virginia"/>
    <s v="Richmond"/>
    <x v="4"/>
    <n v="55.000000000000007"/>
    <n v="300"/>
    <n v="165000.00000000003"/>
    <n v="66000.000000000015"/>
    <n v="0.4"/>
    <x v="0"/>
  </r>
  <r>
    <s v="Foot Locker"/>
    <n v="1128299"/>
    <x v="430"/>
    <x v="4"/>
    <s v="Sud-est"/>
    <s v="Virginia"/>
    <s v="Richmond"/>
    <x v="5"/>
    <n v="60.000000000000007"/>
    <n v="350"/>
    <n v="210000.00000000003"/>
    <n v="63000.000000000007"/>
    <n v="0.3"/>
    <x v="0"/>
  </r>
  <r>
    <s v="Foot Locker"/>
    <n v="1128299"/>
    <x v="461"/>
    <x v="0"/>
    <s v="Sud-est"/>
    <s v="Virginia"/>
    <s v="Richmond"/>
    <x v="0"/>
    <n v="45.000000000000007"/>
    <n v="575"/>
    <n v="258750.00000000003"/>
    <n v="90562.5"/>
    <n v="0.35"/>
    <x v="0"/>
  </r>
  <r>
    <s v="Foot Locker"/>
    <n v="1128299"/>
    <x v="461"/>
    <x v="0"/>
    <s v="Sud-est"/>
    <s v="Virginia"/>
    <s v="Richmond"/>
    <x v="1"/>
    <n v="50.000000000000014"/>
    <n v="650"/>
    <n v="325000.00000000012"/>
    <n v="113750.00000000003"/>
    <n v="0.35"/>
    <x v="0"/>
  </r>
  <r>
    <s v="Foot Locker"/>
    <n v="1128299"/>
    <x v="461"/>
    <x v="0"/>
    <s v="Sud-est"/>
    <s v="Virginia"/>
    <s v="Richmond"/>
    <x v="2"/>
    <n v="45.000000000000007"/>
    <n v="475"/>
    <n v="213750.00000000003"/>
    <n v="74812.5"/>
    <n v="0.35"/>
    <x v="0"/>
  </r>
  <r>
    <s v="Foot Locker"/>
    <n v="1128299"/>
    <x v="461"/>
    <x v="0"/>
    <s v="Sud-est"/>
    <s v="Virginia"/>
    <s v="Richmond"/>
    <x v="3"/>
    <n v="55.000000000000014"/>
    <n v="450"/>
    <n v="247500.00000000006"/>
    <n v="86625.000000000015"/>
    <n v="0.35"/>
    <x v="0"/>
  </r>
  <r>
    <s v="Foot Locker"/>
    <n v="1128299"/>
    <x v="461"/>
    <x v="0"/>
    <s v="Sud-est"/>
    <s v="Virginia"/>
    <s v="Richmond"/>
    <x v="4"/>
    <n v="75.000000000000014"/>
    <n v="425"/>
    <n v="318750.00000000006"/>
    <n v="127500.00000000003"/>
    <n v="0.4"/>
    <x v="0"/>
  </r>
  <r>
    <s v="Foot Locker"/>
    <n v="1128299"/>
    <x v="461"/>
    <x v="0"/>
    <s v="Sud-est"/>
    <s v="Virginia"/>
    <s v="Richmond"/>
    <x v="5"/>
    <n v="80.000000000000014"/>
    <n v="550"/>
    <n v="440000.00000000006"/>
    <n v="132000"/>
    <n v="0.3"/>
    <x v="0"/>
  </r>
  <r>
    <s v="Foot Locker"/>
    <n v="1128299"/>
    <x v="490"/>
    <x v="1"/>
    <s v="Sud-est"/>
    <s v="Virginia"/>
    <s v="Richmond"/>
    <x v="0"/>
    <n v="65.000000000000014"/>
    <n v="750"/>
    <n v="487500.00000000012"/>
    <n v="170625.00000000003"/>
    <n v="0.35"/>
    <x v="0"/>
  </r>
  <r>
    <s v="Foot Locker"/>
    <n v="1128299"/>
    <x v="490"/>
    <x v="1"/>
    <s v="Sud-est"/>
    <s v="Virginia"/>
    <s v="Richmond"/>
    <x v="1"/>
    <n v="75.000000000000028"/>
    <n v="750"/>
    <n v="562500.00000000023"/>
    <n v="196875.00000000006"/>
    <n v="0.35"/>
    <x v="0"/>
  </r>
  <r>
    <s v="Sports Direct"/>
    <n v="1128299"/>
    <x v="490"/>
    <x v="1"/>
    <s v="Sud-est"/>
    <s v="Virginia"/>
    <s v="Richmond"/>
    <x v="2"/>
    <n v="70.000000000000014"/>
    <n v="550"/>
    <n v="385000.00000000006"/>
    <n v="134750"/>
    <n v="0.35"/>
    <x v="0"/>
  </r>
  <r>
    <s v="Sports Direct"/>
    <n v="1128299"/>
    <x v="490"/>
    <x v="1"/>
    <s v="Sud-est"/>
    <s v="Virginia"/>
    <s v="Richmond"/>
    <x v="3"/>
    <n v="70.000000000000014"/>
    <n v="550"/>
    <n v="385000.00000000006"/>
    <n v="134750"/>
    <n v="0.35"/>
    <x v="0"/>
  </r>
  <r>
    <s v="Sports Direct"/>
    <n v="1128299"/>
    <x v="490"/>
    <x v="1"/>
    <s v="Sud-est"/>
    <s v="Virginia"/>
    <s v="Richmond"/>
    <x v="4"/>
    <n v="80.000000000000014"/>
    <n v="475"/>
    <n v="380000.00000000006"/>
    <n v="152000.00000000003"/>
    <n v="0.4"/>
    <x v="0"/>
  </r>
  <r>
    <s v="Sports Direct"/>
    <n v="1128299"/>
    <x v="490"/>
    <x v="1"/>
    <s v="Sud-est"/>
    <s v="Virginia"/>
    <s v="Richmond"/>
    <x v="5"/>
    <n v="85.000000000000014"/>
    <n v="575"/>
    <n v="488750.00000000006"/>
    <n v="146625"/>
    <n v="0.3"/>
    <x v="0"/>
  </r>
  <r>
    <s v="Sports Direct"/>
    <n v="1185732"/>
    <x v="183"/>
    <x v="6"/>
    <s v="Sud-est"/>
    <s v="Virginia"/>
    <s v="Richmond"/>
    <x v="0"/>
    <n v="35"/>
    <n v="750"/>
    <n v="262500"/>
    <n v="131250"/>
    <n v="0.5"/>
    <x v="0"/>
  </r>
  <r>
    <s v="Sports Direct"/>
    <n v="1185732"/>
    <x v="183"/>
    <x v="6"/>
    <s v="Sud-est"/>
    <s v="Virginia"/>
    <s v="Richmond"/>
    <x v="1"/>
    <n v="35"/>
    <n v="550"/>
    <n v="192500"/>
    <n v="77000"/>
    <n v="0.39999999999999997"/>
    <x v="0"/>
  </r>
  <r>
    <s v="Sports Direct"/>
    <n v="1185732"/>
    <x v="183"/>
    <x v="6"/>
    <s v="Sud-est"/>
    <s v="Virginia"/>
    <s v="Richmond"/>
    <x v="2"/>
    <n v="25"/>
    <n v="550"/>
    <n v="137500"/>
    <n v="41250"/>
    <n v="0.3"/>
    <x v="0"/>
  </r>
  <r>
    <s v="Sports Direct"/>
    <n v="1185732"/>
    <x v="183"/>
    <x v="6"/>
    <s v="Sud-est"/>
    <s v="Virginia"/>
    <s v="Richmond"/>
    <x v="3"/>
    <n v="29.999999999999993"/>
    <n v="400"/>
    <n v="119999.99999999997"/>
    <n v="41999.999999999985"/>
    <n v="0.35"/>
    <x v="0"/>
  </r>
  <r>
    <s v="Sports Direct"/>
    <n v="1185732"/>
    <x v="183"/>
    <x v="6"/>
    <s v="Sud-est"/>
    <s v="Virginia"/>
    <s v="Richmond"/>
    <x v="4"/>
    <n v="45.000000000000007"/>
    <n v="450"/>
    <n v="202500.00000000003"/>
    <n v="81000"/>
    <n v="0.39999999999999997"/>
    <x v="0"/>
  </r>
  <r>
    <s v="Sports Direct"/>
    <n v="1185732"/>
    <x v="183"/>
    <x v="6"/>
    <s v="Sud-est"/>
    <s v="Virginia"/>
    <s v="Richmond"/>
    <x v="5"/>
    <n v="35"/>
    <n v="550"/>
    <n v="192500"/>
    <n v="105875.00000000001"/>
    <n v="0.55000000000000004"/>
    <x v="0"/>
  </r>
  <r>
    <s v="Sports Direct"/>
    <n v="1185732"/>
    <x v="212"/>
    <x v="0"/>
    <s v="Sud-est"/>
    <s v="Virginia"/>
    <s v="Richmond"/>
    <x v="0"/>
    <n v="35"/>
    <n v="800"/>
    <n v="280000"/>
    <n v="140000"/>
    <n v="0.5"/>
    <x v="0"/>
  </r>
  <r>
    <s v="Sports Direct"/>
    <n v="1185732"/>
    <x v="212"/>
    <x v="0"/>
    <s v="Sud-est"/>
    <s v="Virginia"/>
    <s v="Richmond"/>
    <x v="1"/>
    <n v="35"/>
    <n v="450"/>
    <n v="157500"/>
    <n v="62999.999999999993"/>
    <n v="0.39999999999999997"/>
    <x v="0"/>
  </r>
  <r>
    <s v="Sports Direct"/>
    <n v="1185732"/>
    <x v="212"/>
    <x v="0"/>
    <s v="Sud-est"/>
    <s v="Virginia"/>
    <s v="Richmond"/>
    <x v="2"/>
    <n v="25"/>
    <n v="500"/>
    <n v="125000"/>
    <n v="37500"/>
    <n v="0.3"/>
    <x v="0"/>
  </r>
  <r>
    <s v="Sports Direct"/>
    <n v="1185732"/>
    <x v="212"/>
    <x v="0"/>
    <s v="Milieu ouest"/>
    <s v="Michigan"/>
    <s v="Detroit"/>
    <x v="3"/>
    <n v="29.999999999999993"/>
    <n v="375"/>
    <n v="112499.99999999997"/>
    <n v="39374.999999999985"/>
    <n v="0.35"/>
    <x v="0"/>
  </r>
  <r>
    <s v="Sports Direct"/>
    <n v="1185732"/>
    <x v="212"/>
    <x v="0"/>
    <s v="Milieu ouest"/>
    <s v="Michigan"/>
    <s v="Detroit"/>
    <x v="4"/>
    <n v="45.000000000000007"/>
    <n v="450"/>
    <n v="202500.00000000003"/>
    <n v="81000"/>
    <n v="0.39999999999999997"/>
    <x v="0"/>
  </r>
  <r>
    <s v="Sports Direct"/>
    <n v="1185732"/>
    <x v="212"/>
    <x v="0"/>
    <s v="Milieu ouest"/>
    <s v="Michigan"/>
    <s v="Detroit"/>
    <x v="5"/>
    <n v="35"/>
    <n v="550"/>
    <n v="192500"/>
    <n v="105875.00000000001"/>
    <n v="0.55000000000000004"/>
    <x v="0"/>
  </r>
  <r>
    <s v="Sports Direct"/>
    <n v="1185732"/>
    <x v="220"/>
    <x v="5"/>
    <s v="Milieu ouest"/>
    <s v="Michigan"/>
    <s v="Detroit"/>
    <x v="0"/>
    <n v="35"/>
    <n v="770"/>
    <n v="269500"/>
    <n v="134750"/>
    <n v="0.5"/>
    <x v="0"/>
  </r>
  <r>
    <s v="Sports Direct"/>
    <n v="1185732"/>
    <x v="220"/>
    <x v="5"/>
    <s v="Milieu ouest"/>
    <s v="Michigan"/>
    <s v="Detroit"/>
    <x v="1"/>
    <n v="35"/>
    <n v="450"/>
    <n v="157500"/>
    <n v="62999.999999999993"/>
    <n v="0.39999999999999997"/>
    <x v="0"/>
  </r>
  <r>
    <s v="Sports Direct"/>
    <n v="1185732"/>
    <x v="220"/>
    <x v="5"/>
    <s v="Milieu ouest"/>
    <s v="Michigan"/>
    <s v="Detroit"/>
    <x v="2"/>
    <n v="25"/>
    <n v="475"/>
    <n v="118750"/>
    <n v="35625"/>
    <n v="0.3"/>
    <x v="0"/>
  </r>
  <r>
    <s v="Sports Direct"/>
    <n v="1185732"/>
    <x v="220"/>
    <x v="5"/>
    <s v="Milieu ouest"/>
    <s v="Michigan"/>
    <s v="Detroit"/>
    <x v="3"/>
    <n v="29.999999999999993"/>
    <n v="325"/>
    <n v="97499.999999999971"/>
    <n v="34124.999999999985"/>
    <n v="0.35"/>
    <x v="0"/>
  </r>
  <r>
    <s v="Sports Direct"/>
    <n v="1185732"/>
    <x v="220"/>
    <x v="5"/>
    <s v="Milieu ouest"/>
    <s v="Michigan"/>
    <s v="Detroit"/>
    <x v="4"/>
    <n v="45.000000000000007"/>
    <n v="375"/>
    <n v="168750.00000000003"/>
    <n v="67500"/>
    <n v="0.39999999999999997"/>
    <x v="0"/>
  </r>
  <r>
    <s v="Sports Direct"/>
    <n v="1185732"/>
    <x v="220"/>
    <x v="5"/>
    <s v="Milieu ouest"/>
    <s v="Michigan"/>
    <s v="Detroit"/>
    <x v="5"/>
    <n v="35"/>
    <n v="475"/>
    <n v="166250"/>
    <n v="91437.500000000015"/>
    <n v="0.55000000000000004"/>
    <x v="0"/>
  </r>
  <r>
    <s v="Sports Direct"/>
    <n v="1185732"/>
    <x v="239"/>
    <x v="2"/>
    <s v="Milieu ouest"/>
    <s v="Michigan"/>
    <s v="Detroit"/>
    <x v="0"/>
    <n v="35"/>
    <n v="725"/>
    <n v="253750"/>
    <n v="126875"/>
    <n v="0.5"/>
    <x v="0"/>
  </r>
  <r>
    <s v="Sports Direct"/>
    <n v="1185732"/>
    <x v="239"/>
    <x v="2"/>
    <s v="Milieu ouest"/>
    <s v="Michigan"/>
    <s v="Detroit"/>
    <x v="1"/>
    <n v="40"/>
    <n v="425"/>
    <n v="170000"/>
    <n v="68000"/>
    <n v="0.39999999999999997"/>
    <x v="0"/>
  </r>
  <r>
    <s v="Sports Direct"/>
    <n v="1185732"/>
    <x v="239"/>
    <x v="2"/>
    <s v="Milieu ouest"/>
    <s v="Michigan"/>
    <s v="Detroit"/>
    <x v="2"/>
    <n v="30.000000000000004"/>
    <n v="450"/>
    <n v="135000.00000000003"/>
    <n v="40500.000000000007"/>
    <n v="0.3"/>
    <x v="0"/>
  </r>
  <r>
    <s v="Sports Direct"/>
    <n v="1185732"/>
    <x v="239"/>
    <x v="2"/>
    <s v="Milieu ouest"/>
    <s v="Michigan"/>
    <s v="Detroit"/>
    <x v="3"/>
    <n v="35"/>
    <n v="375"/>
    <n v="131250"/>
    <n v="45937.5"/>
    <n v="0.35"/>
    <x v="0"/>
  </r>
  <r>
    <s v="Sports Direct"/>
    <n v="1185732"/>
    <x v="239"/>
    <x v="2"/>
    <s v="Milieu ouest"/>
    <s v="Michigan"/>
    <s v="Detroit"/>
    <x v="4"/>
    <n v="50"/>
    <n v="400"/>
    <n v="200000"/>
    <n v="80000"/>
    <n v="0.39999999999999997"/>
    <x v="0"/>
  </r>
  <r>
    <s v="Sports Direct"/>
    <n v="1185732"/>
    <x v="239"/>
    <x v="2"/>
    <s v="Milieu ouest"/>
    <s v="Michigan"/>
    <s v="Detroit"/>
    <x v="5"/>
    <n v="40"/>
    <n v="525"/>
    <n v="210000"/>
    <n v="115500.00000000001"/>
    <n v="0.55000000000000004"/>
    <x v="0"/>
  </r>
  <r>
    <s v="Sports Direct"/>
    <n v="1185732"/>
    <x v="268"/>
    <x v="3"/>
    <s v="Milieu ouest"/>
    <s v="Michigan"/>
    <s v="Detroit"/>
    <x v="0"/>
    <n v="50"/>
    <n v="795"/>
    <n v="397500"/>
    <n v="198750"/>
    <n v="0.5"/>
    <x v="0"/>
  </r>
  <r>
    <s v="Sports Direct"/>
    <n v="1185732"/>
    <x v="268"/>
    <x v="3"/>
    <s v="Milieu ouest"/>
    <s v="Michigan"/>
    <s v="Detroit"/>
    <x v="1"/>
    <n v="50"/>
    <n v="500"/>
    <n v="250000"/>
    <n v="99999.999999999985"/>
    <n v="0.39999999999999997"/>
    <x v="0"/>
  </r>
  <r>
    <s v="Sports Direct"/>
    <n v="1185732"/>
    <x v="268"/>
    <x v="3"/>
    <s v="Milieu ouest"/>
    <s v="Michigan"/>
    <s v="Detroit"/>
    <x v="2"/>
    <n v="45"/>
    <n v="475"/>
    <n v="213750"/>
    <n v="64125"/>
    <n v="0.3"/>
    <x v="0"/>
  </r>
  <r>
    <s v="Sports Direct"/>
    <n v="1185732"/>
    <x v="268"/>
    <x v="3"/>
    <s v="Milieu ouest"/>
    <s v="Michigan"/>
    <s v="Detroit"/>
    <x v="3"/>
    <n v="45"/>
    <n v="450"/>
    <n v="202500"/>
    <n v="70875"/>
    <n v="0.35"/>
    <x v="0"/>
  </r>
  <r>
    <s v="Sports Direct"/>
    <n v="1185732"/>
    <x v="268"/>
    <x v="3"/>
    <s v="Milieu ouest"/>
    <s v="Michigan"/>
    <s v="Detroit"/>
    <x v="4"/>
    <n v="54.999999999999993"/>
    <n v="475"/>
    <n v="261249.99999999997"/>
    <n v="104499.99999999999"/>
    <n v="0.39999999999999997"/>
    <x v="0"/>
  </r>
  <r>
    <s v="Sports Direct"/>
    <n v="1185732"/>
    <x v="268"/>
    <x v="3"/>
    <s v="Milieu ouest"/>
    <s v="Michigan"/>
    <s v="Detroit"/>
    <x v="5"/>
    <n v="60"/>
    <n v="575"/>
    <n v="345000"/>
    <n v="189750.00000000003"/>
    <n v="0.55000000000000004"/>
    <x v="0"/>
  </r>
  <r>
    <s v="Sports Direct"/>
    <n v="1185732"/>
    <x v="301"/>
    <x v="1"/>
    <s v="Milieu ouest"/>
    <s v="Michigan"/>
    <s v="Detroit"/>
    <x v="0"/>
    <n v="54.999999999999993"/>
    <n v="825"/>
    <n v="453749.99999999994"/>
    <n v="226874.99999999997"/>
    <n v="0.5"/>
    <x v="0"/>
  </r>
  <r>
    <s v="Sports Direct"/>
    <n v="1185732"/>
    <x v="301"/>
    <x v="1"/>
    <s v="Milieu ouest"/>
    <s v="Michigan"/>
    <s v="Detroit"/>
    <x v="1"/>
    <n v="50"/>
    <n v="575"/>
    <n v="287500"/>
    <n v="114999.99999999999"/>
    <n v="0.39999999999999997"/>
    <x v="0"/>
  </r>
  <r>
    <s v="Sports Direct"/>
    <n v="1185732"/>
    <x v="301"/>
    <x v="1"/>
    <s v="Milieu ouest"/>
    <s v="Michigan"/>
    <s v="Detroit"/>
    <x v="2"/>
    <n v="45"/>
    <n v="550"/>
    <n v="247500"/>
    <n v="74250"/>
    <n v="0.3"/>
    <x v="0"/>
  </r>
  <r>
    <s v="Sports Direct"/>
    <n v="1185732"/>
    <x v="301"/>
    <x v="1"/>
    <s v="Milieu ouest"/>
    <s v="Michigan"/>
    <s v="Detroit"/>
    <x v="3"/>
    <n v="45"/>
    <n v="525"/>
    <n v="236250"/>
    <n v="82687.5"/>
    <n v="0.35"/>
    <x v="0"/>
  </r>
  <r>
    <s v="Sports Direct"/>
    <n v="1185732"/>
    <x v="301"/>
    <x v="1"/>
    <s v="Milieu ouest"/>
    <s v="Michigan"/>
    <s v="Detroit"/>
    <x v="4"/>
    <n v="60"/>
    <n v="525"/>
    <n v="315000"/>
    <n v="125999.99999999999"/>
    <n v="0.39999999999999997"/>
    <x v="0"/>
  </r>
  <r>
    <s v="Sports Direct"/>
    <n v="1185732"/>
    <x v="301"/>
    <x v="1"/>
    <s v="Milieu ouest"/>
    <s v="Michigan"/>
    <s v="Detroit"/>
    <x v="5"/>
    <n v="65"/>
    <n v="675"/>
    <n v="438750"/>
    <n v="241312.50000000003"/>
    <n v="0.55000000000000004"/>
    <x v="0"/>
  </r>
  <r>
    <s v="Sports Direct"/>
    <n v="1185732"/>
    <x v="329"/>
    <x v="1"/>
    <s v="Milieu ouest"/>
    <s v="Michigan"/>
    <s v="Detroit"/>
    <x v="0"/>
    <n v="60"/>
    <n v="900"/>
    <n v="540000"/>
    <n v="270000"/>
    <n v="0.5"/>
    <x v="0"/>
  </r>
  <r>
    <s v="Sports Direct"/>
    <n v="1185732"/>
    <x v="329"/>
    <x v="1"/>
    <s v="Milieu ouest"/>
    <s v="Michigan"/>
    <s v="Detroit"/>
    <x v="1"/>
    <n v="55.000000000000007"/>
    <n v="650"/>
    <n v="357500.00000000006"/>
    <n v="143000"/>
    <n v="0.39999999999999997"/>
    <x v="0"/>
  </r>
  <r>
    <s v="Sports Direct"/>
    <n v="1185732"/>
    <x v="329"/>
    <x v="1"/>
    <s v="Milieu ouest"/>
    <s v="Michigan"/>
    <s v="Detroit"/>
    <x v="2"/>
    <n v="50"/>
    <n v="575"/>
    <n v="287500"/>
    <n v="86250"/>
    <n v="0.3"/>
    <x v="0"/>
  </r>
  <r>
    <s v="Sports Direct"/>
    <n v="1185732"/>
    <x v="329"/>
    <x v="1"/>
    <s v="Milieu ouest"/>
    <s v="Michigan"/>
    <s v="Detroit"/>
    <x v="3"/>
    <n v="50"/>
    <n v="525"/>
    <n v="262500"/>
    <n v="91875"/>
    <n v="0.35"/>
    <x v="0"/>
  </r>
  <r>
    <s v="Sports Direct"/>
    <n v="1185732"/>
    <x v="329"/>
    <x v="1"/>
    <s v="Milieu ouest"/>
    <s v="Michigan"/>
    <s v="Detroit"/>
    <x v="4"/>
    <n v="60"/>
    <n v="550"/>
    <n v="330000"/>
    <n v="132000"/>
    <n v="0.39999999999999997"/>
    <x v="0"/>
  </r>
  <r>
    <s v="Sports Direct"/>
    <n v="1185732"/>
    <x v="329"/>
    <x v="1"/>
    <s v="Milieu ouest"/>
    <s v="Michigan"/>
    <s v="Detroit"/>
    <x v="5"/>
    <n v="65"/>
    <n v="725"/>
    <n v="471250"/>
    <n v="259187.50000000003"/>
    <n v="0.55000000000000004"/>
    <x v="0"/>
  </r>
  <r>
    <s v="Sports Direct"/>
    <n v="1185732"/>
    <x v="361"/>
    <x v="5"/>
    <s v="Milieu ouest"/>
    <s v="Michigan"/>
    <s v="Detroit"/>
    <x v="0"/>
    <n v="60"/>
    <n v="875"/>
    <n v="525000"/>
    <n v="262500"/>
    <n v="0.5"/>
    <x v="0"/>
  </r>
  <r>
    <s v="Sports Direct"/>
    <n v="1185732"/>
    <x v="361"/>
    <x v="5"/>
    <s v="Milieu ouest"/>
    <s v="Michigan"/>
    <s v="Detroit"/>
    <x v="1"/>
    <n v="55.000000000000007"/>
    <n v="650"/>
    <n v="357500.00000000006"/>
    <n v="143000"/>
    <n v="0.39999999999999997"/>
    <x v="0"/>
  </r>
  <r>
    <s v="Sports Direct"/>
    <n v="1185732"/>
    <x v="361"/>
    <x v="5"/>
    <s v="Milieu ouest"/>
    <s v="Michigan"/>
    <s v="Detroit"/>
    <x v="2"/>
    <n v="45.000000000000007"/>
    <n v="575"/>
    <n v="258750.00000000003"/>
    <n v="77625"/>
    <n v="0.3"/>
    <x v="0"/>
  </r>
  <r>
    <s v="Sports Direct"/>
    <n v="1185732"/>
    <x v="361"/>
    <x v="5"/>
    <s v="Milieu ouest"/>
    <s v="Michigan"/>
    <s v="Detroit"/>
    <x v="3"/>
    <n v="35"/>
    <n v="525"/>
    <n v="183750"/>
    <n v="64312.499999999993"/>
    <n v="0.35"/>
    <x v="0"/>
  </r>
  <r>
    <s v="Sports Direct"/>
    <n v="1185732"/>
    <x v="361"/>
    <x v="5"/>
    <s v="Milieu ouest"/>
    <s v="Michigan"/>
    <s v="Detroit"/>
    <x v="4"/>
    <n v="45.000000000000007"/>
    <n v="500"/>
    <n v="225000.00000000003"/>
    <n v="90000"/>
    <n v="0.39999999999999997"/>
    <x v="0"/>
  </r>
  <r>
    <s v="Sports Direct"/>
    <n v="1185732"/>
    <x v="361"/>
    <x v="5"/>
    <s v="Milieu ouest"/>
    <s v="Michigan"/>
    <s v="Detroit"/>
    <x v="5"/>
    <n v="50.000000000000014"/>
    <n v="675"/>
    <n v="337500.00000000012"/>
    <n v="185625.00000000009"/>
    <n v="0.55000000000000004"/>
    <x v="0"/>
  </r>
  <r>
    <s v="Sports Direct"/>
    <n v="1185732"/>
    <x v="391"/>
    <x v="0"/>
    <s v="Milieu ouest"/>
    <s v="Michigan"/>
    <s v="Detroit"/>
    <x v="0"/>
    <n v="45.000000000000007"/>
    <n v="800"/>
    <n v="360000.00000000006"/>
    <n v="180000.00000000003"/>
    <n v="0.5"/>
    <x v="0"/>
  </r>
  <r>
    <s v="Sports Direct"/>
    <n v="1185732"/>
    <x v="391"/>
    <x v="0"/>
    <s v="Milieu ouest"/>
    <s v="Michigan"/>
    <s v="Detroit"/>
    <x v="1"/>
    <n v="40.000000000000014"/>
    <n v="600"/>
    <n v="240000.00000000009"/>
    <n v="96000.000000000029"/>
    <n v="0.39999999999999997"/>
    <x v="0"/>
  </r>
  <r>
    <s v="Sports Direct"/>
    <n v="1185732"/>
    <x v="391"/>
    <x v="0"/>
    <s v="Milieu ouest"/>
    <s v="Michigan"/>
    <s v="Detroit"/>
    <x v="2"/>
    <n v="35"/>
    <n v="500"/>
    <n v="175000"/>
    <n v="52500"/>
    <n v="0.3"/>
    <x v="0"/>
  </r>
  <r>
    <s v="Sports Direct"/>
    <n v="1185732"/>
    <x v="391"/>
    <x v="0"/>
    <s v="Milieu ouest"/>
    <s v="Michigan"/>
    <s v="Detroit"/>
    <x v="3"/>
    <n v="35"/>
    <n v="475"/>
    <n v="166250"/>
    <n v="58187.499999999993"/>
    <n v="0.35"/>
    <x v="0"/>
  </r>
  <r>
    <s v="Sports Direct"/>
    <n v="1185732"/>
    <x v="391"/>
    <x v="0"/>
    <s v="Milieu ouest"/>
    <s v="Michigan"/>
    <s v="Detroit"/>
    <x v="4"/>
    <n v="45.000000000000007"/>
    <n v="475"/>
    <n v="213750.00000000003"/>
    <n v="85500"/>
    <n v="0.39999999999999997"/>
    <x v="0"/>
  </r>
  <r>
    <s v="Sports Direct"/>
    <n v="1185732"/>
    <x v="391"/>
    <x v="0"/>
    <s v="Milieu ouest"/>
    <s v="Michigan"/>
    <s v="Detroit"/>
    <x v="5"/>
    <n v="50.000000000000014"/>
    <n v="575"/>
    <n v="287500.00000000006"/>
    <n v="158125.00000000006"/>
    <n v="0.55000000000000004"/>
    <x v="0"/>
  </r>
  <r>
    <s v="Sports Direct"/>
    <n v="1185732"/>
    <x v="423"/>
    <x v="4"/>
    <s v="Milieu ouest"/>
    <s v="Michigan"/>
    <s v="Detroit"/>
    <x v="0"/>
    <n v="50.000000000000014"/>
    <n v="750"/>
    <n v="375000.00000000012"/>
    <n v="187500.00000000006"/>
    <n v="0.5"/>
    <x v="0"/>
  </r>
  <r>
    <s v="Sports Direct"/>
    <n v="1185732"/>
    <x v="423"/>
    <x v="4"/>
    <s v="Milieu ouest"/>
    <s v="Michigan"/>
    <s v="Detroit"/>
    <x v="1"/>
    <n v="40.000000000000014"/>
    <n v="575"/>
    <n v="230000.00000000009"/>
    <n v="92000.000000000029"/>
    <n v="0.39999999999999997"/>
    <x v="0"/>
  </r>
  <r>
    <s v="Sports Direct"/>
    <n v="1185732"/>
    <x v="423"/>
    <x v="4"/>
    <s v="Milieu ouest"/>
    <s v="Michigan"/>
    <s v="Detroit"/>
    <x v="2"/>
    <n v="40.000000000000014"/>
    <n v="425"/>
    <n v="170000.00000000006"/>
    <n v="51000.000000000015"/>
    <n v="0.3"/>
    <x v="0"/>
  </r>
  <r>
    <s v="Sports Direct"/>
    <n v="1185732"/>
    <x v="423"/>
    <x v="4"/>
    <s v="Milieu ouest"/>
    <s v="Michigan"/>
    <s v="Detroit"/>
    <x v="3"/>
    <n v="40.000000000000014"/>
    <n v="400"/>
    <n v="160000.00000000006"/>
    <n v="56000.000000000015"/>
    <n v="0.35"/>
    <x v="0"/>
  </r>
  <r>
    <s v="Sports Direct"/>
    <n v="1185732"/>
    <x v="423"/>
    <x v="4"/>
    <s v="Milieu ouest"/>
    <s v="Michigan"/>
    <s v="Detroit"/>
    <x v="4"/>
    <n v="50.000000000000014"/>
    <n v="400"/>
    <n v="200000.00000000006"/>
    <n v="80000.000000000015"/>
    <n v="0.39999999999999997"/>
    <x v="0"/>
  </r>
  <r>
    <s v="Sports Direct"/>
    <n v="1185732"/>
    <x v="423"/>
    <x v="4"/>
    <s v="Milieu ouest"/>
    <s v="Michigan"/>
    <s v="Detroit"/>
    <x v="5"/>
    <n v="55.000000000000007"/>
    <n v="525"/>
    <n v="288750.00000000006"/>
    <n v="158812.50000000006"/>
    <n v="0.55000000000000004"/>
    <x v="0"/>
  </r>
  <r>
    <s v="Sports Direct"/>
    <n v="1185732"/>
    <x v="453"/>
    <x v="6"/>
    <s v="Milieu ouest"/>
    <s v="Michigan"/>
    <s v="Detroit"/>
    <x v="0"/>
    <n v="50.000000000000014"/>
    <n v="675"/>
    <n v="337500.00000000012"/>
    <n v="168750.00000000006"/>
    <n v="0.5"/>
    <x v="0"/>
  </r>
  <r>
    <s v="Sports Direct"/>
    <n v="1185732"/>
    <x v="453"/>
    <x v="6"/>
    <s v="Milieu ouest"/>
    <s v="Michigan"/>
    <s v="Detroit"/>
    <x v="1"/>
    <n v="45.000000000000014"/>
    <n v="500"/>
    <n v="225000.00000000006"/>
    <n v="90000.000000000015"/>
    <n v="0.39999999999999997"/>
    <x v="0"/>
  </r>
  <r>
    <s v="Sports Direct"/>
    <n v="1185732"/>
    <x v="453"/>
    <x v="6"/>
    <s v="Milieu ouest"/>
    <s v="Michigan"/>
    <s v="Detroit"/>
    <x v="2"/>
    <n v="45.000000000000014"/>
    <n v="445"/>
    <n v="200250.00000000006"/>
    <n v="60075.000000000015"/>
    <n v="0.3"/>
    <x v="0"/>
  </r>
  <r>
    <s v="Sports Direct"/>
    <n v="1185732"/>
    <x v="453"/>
    <x v="6"/>
    <s v="Milieu ouest"/>
    <s v="Michigan"/>
    <s v="Detroit"/>
    <x v="3"/>
    <n v="45.000000000000014"/>
    <n v="475"/>
    <n v="213750.00000000006"/>
    <n v="74812.500000000015"/>
    <n v="0.35"/>
    <x v="0"/>
  </r>
  <r>
    <s v="Sports Direct"/>
    <n v="1185732"/>
    <x v="453"/>
    <x v="6"/>
    <s v="Milieu ouest"/>
    <s v="Michigan"/>
    <s v="Detroit"/>
    <x v="4"/>
    <n v="60"/>
    <n v="450"/>
    <n v="270000"/>
    <n v="107999.99999999999"/>
    <n v="0.39999999999999997"/>
    <x v="0"/>
  </r>
  <r>
    <s v="Sports Direct"/>
    <n v="1185732"/>
    <x v="453"/>
    <x v="6"/>
    <s v="Milieu ouest"/>
    <s v="Michigan"/>
    <s v="Detroit"/>
    <x v="5"/>
    <n v="64.999999999999986"/>
    <n v="625"/>
    <n v="406249.99999999988"/>
    <n v="223437.49999999994"/>
    <n v="0.55000000000000004"/>
    <x v="0"/>
  </r>
  <r>
    <s v="Sports Direct"/>
    <n v="1185732"/>
    <x v="482"/>
    <x v="0"/>
    <s v="Milieu ouest"/>
    <s v="Michigan"/>
    <s v="Detroit"/>
    <x v="0"/>
    <n v="60"/>
    <n v="850"/>
    <n v="510000"/>
    <n v="255000"/>
    <n v="0.5"/>
    <x v="0"/>
  </r>
  <r>
    <s v="Sports Direct"/>
    <n v="1185732"/>
    <x v="482"/>
    <x v="0"/>
    <s v="Milieu ouest"/>
    <s v="Michigan"/>
    <s v="Detroit"/>
    <x v="1"/>
    <n v="50"/>
    <n v="650"/>
    <n v="325000"/>
    <n v="129999.99999999999"/>
    <n v="0.39999999999999997"/>
    <x v="0"/>
  </r>
  <r>
    <s v="Foot Locker"/>
    <n v="1185732"/>
    <x v="482"/>
    <x v="0"/>
    <s v="Milieu ouest"/>
    <s v="Michigan"/>
    <s v="Detroit"/>
    <x v="2"/>
    <n v="50"/>
    <n v="600"/>
    <n v="300000"/>
    <n v="90000"/>
    <n v="0.3"/>
    <x v="0"/>
  </r>
  <r>
    <s v="Foot Locker"/>
    <n v="1185732"/>
    <x v="482"/>
    <x v="0"/>
    <s v="Milieu ouest"/>
    <s v="Michigan"/>
    <s v="Detroit"/>
    <x v="3"/>
    <n v="50"/>
    <n v="550"/>
    <n v="275000"/>
    <n v="96250"/>
    <n v="0.35"/>
    <x v="0"/>
  </r>
  <r>
    <s v="Foot Locker"/>
    <n v="1185732"/>
    <x v="482"/>
    <x v="0"/>
    <s v="Milieu ouest"/>
    <s v="Michigan"/>
    <s v="Detroit"/>
    <x v="4"/>
    <n v="60"/>
    <n v="550"/>
    <n v="330000"/>
    <n v="132000"/>
    <n v="0.39999999999999997"/>
    <x v="0"/>
  </r>
  <r>
    <s v="Foot Locker"/>
    <n v="1185732"/>
    <x v="482"/>
    <x v="0"/>
    <s v="Milieu ouest"/>
    <s v="Michigan"/>
    <s v="Detroit"/>
    <x v="5"/>
    <n v="64.999999999999986"/>
    <n v="650"/>
    <n v="422499.99999999988"/>
    <n v="232374.99999999994"/>
    <n v="0.55000000000000004"/>
    <x v="0"/>
  </r>
  <r>
    <s v="Foot Locker"/>
    <n v="1185732"/>
    <x v="182"/>
    <x v="5"/>
    <s v="Milieu ouest"/>
    <s v="Michigan"/>
    <s v="Detroit"/>
    <x v="0"/>
    <n v="30"/>
    <n v="625"/>
    <n v="187500"/>
    <n v="75000"/>
    <n v="0.4"/>
    <x v="0"/>
  </r>
  <r>
    <s v="Foot Locker"/>
    <n v="1185732"/>
    <x v="182"/>
    <x v="5"/>
    <s v="Milieu ouest"/>
    <s v="Michigan"/>
    <s v="Detroit"/>
    <x v="1"/>
    <n v="30"/>
    <n v="425"/>
    <n v="127500"/>
    <n v="44625"/>
    <n v="0.35"/>
    <x v="0"/>
  </r>
  <r>
    <s v="Foot Locker"/>
    <n v="1185732"/>
    <x v="182"/>
    <x v="5"/>
    <s v="Milieu ouest"/>
    <s v="Michigan"/>
    <s v="Detroit"/>
    <x v="2"/>
    <n v="20"/>
    <n v="425"/>
    <n v="85000"/>
    <n v="29749.999999999996"/>
    <n v="0.35"/>
    <x v="0"/>
  </r>
  <r>
    <s v="Foot Locker"/>
    <n v="1185732"/>
    <x v="182"/>
    <x v="5"/>
    <s v="Milieu ouest"/>
    <s v="Michigan"/>
    <s v="Detroit"/>
    <x v="3"/>
    <n v="25.000000000000007"/>
    <n v="275"/>
    <n v="68750.000000000015"/>
    <n v="27500.000000000007"/>
    <n v="0.4"/>
    <x v="0"/>
  </r>
  <r>
    <s v="Foot Locker"/>
    <n v="1185732"/>
    <x v="182"/>
    <x v="5"/>
    <s v="Milieu ouest"/>
    <s v="Michigan"/>
    <s v="Detroit"/>
    <x v="4"/>
    <n v="40"/>
    <n v="325"/>
    <n v="130000"/>
    <n v="45500"/>
    <n v="0.35"/>
    <x v="0"/>
  </r>
  <r>
    <s v="Foot Locker"/>
    <n v="1185732"/>
    <x v="182"/>
    <x v="5"/>
    <s v="Milieu ouest"/>
    <s v="Michigan"/>
    <s v="Detroit"/>
    <x v="5"/>
    <n v="30"/>
    <n v="425"/>
    <n v="127500"/>
    <n v="63750"/>
    <n v="0.5"/>
    <x v="0"/>
  </r>
  <r>
    <s v="Foot Locker"/>
    <n v="1185732"/>
    <x v="213"/>
    <x v="1"/>
    <s v="Milieu ouest"/>
    <s v="Michigan"/>
    <s v="Detroit"/>
    <x v="0"/>
    <n v="30"/>
    <n v="675"/>
    <n v="202500"/>
    <n v="81000"/>
    <n v="0.4"/>
    <x v="0"/>
  </r>
  <r>
    <s v="Foot Locker"/>
    <n v="1185732"/>
    <x v="213"/>
    <x v="1"/>
    <s v="Milieu ouest"/>
    <s v="Michigan"/>
    <s v="Detroit"/>
    <x v="1"/>
    <n v="30"/>
    <n v="325"/>
    <n v="97500"/>
    <n v="34125"/>
    <n v="0.35"/>
    <x v="0"/>
  </r>
  <r>
    <s v="Foot Locker"/>
    <n v="1185732"/>
    <x v="213"/>
    <x v="1"/>
    <s v="Milieu ouest"/>
    <s v="Michigan"/>
    <s v="Detroit"/>
    <x v="2"/>
    <n v="20"/>
    <n v="375"/>
    <n v="75000"/>
    <n v="26250"/>
    <n v="0.35"/>
    <x v="0"/>
  </r>
  <r>
    <s v="Foot Locker"/>
    <n v="1185732"/>
    <x v="213"/>
    <x v="1"/>
    <s v="Milieu ouest"/>
    <s v="Missouri"/>
    <s v="St. Louis"/>
    <x v="3"/>
    <n v="25.000000000000007"/>
    <n v="250"/>
    <n v="62500.000000000015"/>
    <n v="25000.000000000007"/>
    <n v="0.4"/>
    <x v="0"/>
  </r>
  <r>
    <s v="Foot Locker"/>
    <n v="1185732"/>
    <x v="213"/>
    <x v="1"/>
    <s v="Milieu ouest"/>
    <s v="Missouri"/>
    <s v="St. Louis"/>
    <x v="4"/>
    <n v="40"/>
    <n v="325"/>
    <n v="130000"/>
    <n v="45500"/>
    <n v="0.35"/>
    <x v="0"/>
  </r>
  <r>
    <s v="Foot Locker"/>
    <n v="1185732"/>
    <x v="213"/>
    <x v="1"/>
    <s v="Milieu ouest"/>
    <s v="Missouri"/>
    <s v="St. Louis"/>
    <x v="5"/>
    <n v="30"/>
    <n v="400"/>
    <n v="120000"/>
    <n v="60000"/>
    <n v="0.5"/>
    <x v="0"/>
  </r>
  <r>
    <s v="Foot Locker"/>
    <n v="1185732"/>
    <x v="222"/>
    <x v="0"/>
    <s v="Milieu ouest"/>
    <s v="Missouri"/>
    <s v="St. Louis"/>
    <x v="0"/>
    <n v="35"/>
    <n v="620"/>
    <n v="217000"/>
    <n v="86800"/>
    <n v="0.4"/>
    <x v="0"/>
  </r>
  <r>
    <s v="Foot Locker"/>
    <n v="1185732"/>
    <x v="222"/>
    <x v="0"/>
    <s v="Milieu ouest"/>
    <s v="Missouri"/>
    <s v="St. Louis"/>
    <x v="1"/>
    <n v="35"/>
    <n v="300"/>
    <n v="105000"/>
    <n v="36750"/>
    <n v="0.35"/>
    <x v="0"/>
  </r>
  <r>
    <s v="Foot Locker"/>
    <n v="1185732"/>
    <x v="222"/>
    <x v="0"/>
    <s v="Milieu ouest"/>
    <s v="Missouri"/>
    <s v="St. Louis"/>
    <x v="2"/>
    <n v="25.000000000000007"/>
    <n v="350"/>
    <n v="87500.000000000029"/>
    <n v="30625.000000000007"/>
    <n v="0.35"/>
    <x v="0"/>
  </r>
  <r>
    <s v="Foot Locker"/>
    <n v="1185732"/>
    <x v="222"/>
    <x v="0"/>
    <s v="Milieu ouest"/>
    <s v="Missouri"/>
    <s v="St. Louis"/>
    <x v="3"/>
    <n v="30"/>
    <n v="200"/>
    <n v="60000"/>
    <n v="24000"/>
    <n v="0.4"/>
    <x v="0"/>
  </r>
  <r>
    <s v="Foot Locker"/>
    <n v="1185732"/>
    <x v="222"/>
    <x v="0"/>
    <s v="Milieu ouest"/>
    <s v="Missouri"/>
    <s v="St. Louis"/>
    <x v="4"/>
    <n v="45"/>
    <n v="250"/>
    <n v="112500"/>
    <n v="39375"/>
    <n v="0.35"/>
    <x v="0"/>
  </r>
  <r>
    <s v="Foot Locker"/>
    <n v="1185732"/>
    <x v="222"/>
    <x v="0"/>
    <s v="Milieu ouest"/>
    <s v="Missouri"/>
    <s v="St. Louis"/>
    <x v="5"/>
    <n v="35"/>
    <n v="350"/>
    <n v="122500"/>
    <n v="61250"/>
    <n v="0.5"/>
    <x v="0"/>
  </r>
  <r>
    <s v="Foot Locker"/>
    <n v="1185732"/>
    <x v="241"/>
    <x v="4"/>
    <s v="Milieu ouest"/>
    <s v="Missouri"/>
    <s v="St. Louis"/>
    <x v="0"/>
    <n v="35"/>
    <n v="575"/>
    <n v="201250"/>
    <n v="80500"/>
    <n v="0.4"/>
    <x v="0"/>
  </r>
  <r>
    <s v="Foot Locker"/>
    <n v="1185732"/>
    <x v="241"/>
    <x v="4"/>
    <s v="Milieu ouest"/>
    <s v="Missouri"/>
    <s v="St. Louis"/>
    <x v="1"/>
    <n v="30.000000000000004"/>
    <n v="275"/>
    <n v="82500.000000000015"/>
    <n v="28875.000000000004"/>
    <n v="0.35"/>
    <x v="0"/>
  </r>
  <r>
    <s v="Foot Locker"/>
    <n v="1185732"/>
    <x v="241"/>
    <x v="4"/>
    <s v="Milieu ouest"/>
    <s v="Missouri"/>
    <s v="St. Louis"/>
    <x v="2"/>
    <n v="20.000000000000007"/>
    <n v="275"/>
    <n v="55000.000000000022"/>
    <n v="19250.000000000007"/>
    <n v="0.35"/>
    <x v="0"/>
  </r>
  <r>
    <s v="Foot Locker"/>
    <n v="1185732"/>
    <x v="241"/>
    <x v="4"/>
    <s v="Milieu ouest"/>
    <s v="Missouri"/>
    <s v="St. Louis"/>
    <x v="3"/>
    <n v="25"/>
    <n v="200"/>
    <n v="50000"/>
    <n v="20000"/>
    <n v="0.4"/>
    <x v="0"/>
  </r>
  <r>
    <s v="Foot Locker"/>
    <n v="1185732"/>
    <x v="241"/>
    <x v="4"/>
    <s v="Milieu ouest"/>
    <s v="Missouri"/>
    <s v="St. Louis"/>
    <x v="4"/>
    <n v="40"/>
    <n v="225"/>
    <n v="90000"/>
    <n v="31499.999999999996"/>
    <n v="0.35"/>
    <x v="0"/>
  </r>
  <r>
    <s v="Foot Locker"/>
    <n v="1185732"/>
    <x v="241"/>
    <x v="4"/>
    <s v="Milieu ouest"/>
    <s v="Missouri"/>
    <s v="St. Louis"/>
    <x v="5"/>
    <n v="30.000000000000004"/>
    <n v="350"/>
    <n v="105000.00000000001"/>
    <n v="52500.000000000007"/>
    <n v="0.5"/>
    <x v="0"/>
  </r>
  <r>
    <s v="Foot Locker"/>
    <n v="1185732"/>
    <x v="272"/>
    <x v="0"/>
    <s v="Milieu ouest"/>
    <s v="Missouri"/>
    <s v="St. Louis"/>
    <x v="0"/>
    <n v="40"/>
    <n v="620"/>
    <n v="248000"/>
    <n v="99200"/>
    <n v="0.4"/>
    <x v="0"/>
  </r>
  <r>
    <s v="Foot Locker"/>
    <n v="1185732"/>
    <x v="272"/>
    <x v="0"/>
    <s v="Milieu ouest"/>
    <s v="Missouri"/>
    <s v="St. Louis"/>
    <x v="1"/>
    <n v="35.000000000000007"/>
    <n v="325"/>
    <n v="113750.00000000003"/>
    <n v="39812.500000000007"/>
    <n v="0.35"/>
    <x v="0"/>
  </r>
  <r>
    <s v="Foot Locker"/>
    <n v="1185732"/>
    <x v="272"/>
    <x v="0"/>
    <s v="Milieu ouest"/>
    <s v="Missouri"/>
    <s v="St. Louis"/>
    <x v="2"/>
    <n v="30.000000000000004"/>
    <n v="300"/>
    <n v="90000.000000000015"/>
    <n v="31500.000000000004"/>
    <n v="0.35"/>
    <x v="0"/>
  </r>
  <r>
    <s v="Foot Locker"/>
    <n v="1185732"/>
    <x v="272"/>
    <x v="0"/>
    <s v="Milieu ouest"/>
    <s v="Missouri"/>
    <s v="St. Louis"/>
    <x v="3"/>
    <n v="30.000000000000004"/>
    <n v="225"/>
    <n v="67500.000000000015"/>
    <n v="27000.000000000007"/>
    <n v="0.4"/>
    <x v="0"/>
  </r>
  <r>
    <s v="Foot Locker"/>
    <n v="1185732"/>
    <x v="272"/>
    <x v="0"/>
    <s v="Milieu ouest"/>
    <s v="Missouri"/>
    <s v="St. Louis"/>
    <x v="4"/>
    <n v="44.999999999999993"/>
    <n v="250"/>
    <n v="112499.99999999999"/>
    <n v="39374.999999999993"/>
    <n v="0.35"/>
    <x v="0"/>
  </r>
  <r>
    <s v="Foot Locker"/>
    <n v="1185732"/>
    <x v="272"/>
    <x v="0"/>
    <s v="Milieu ouest"/>
    <s v="Missouri"/>
    <s v="St. Louis"/>
    <x v="5"/>
    <n v="49.999999999999993"/>
    <n v="350"/>
    <n v="174999.99999999997"/>
    <n v="87499.999999999985"/>
    <n v="0.5"/>
    <x v="0"/>
  </r>
  <r>
    <s v="Foot Locker"/>
    <n v="1185732"/>
    <x v="302"/>
    <x v="2"/>
    <s v="Milieu ouest"/>
    <s v="Missouri"/>
    <s v="St. Louis"/>
    <x v="0"/>
    <n v="35"/>
    <n v="600"/>
    <n v="210000"/>
    <n v="84000"/>
    <n v="0.4"/>
    <x v="0"/>
  </r>
  <r>
    <s v="Foot Locker"/>
    <n v="1185732"/>
    <x v="302"/>
    <x v="2"/>
    <s v="Milieu ouest"/>
    <s v="Missouri"/>
    <s v="St. Louis"/>
    <x v="1"/>
    <n v="30.000000000000011"/>
    <n v="350"/>
    <n v="105000.00000000004"/>
    <n v="36750.000000000015"/>
    <n v="0.35"/>
    <x v="0"/>
  </r>
  <r>
    <s v="Foot Locker"/>
    <n v="1185732"/>
    <x v="302"/>
    <x v="2"/>
    <s v="Milieu ouest"/>
    <s v="Missouri"/>
    <s v="St. Louis"/>
    <x v="2"/>
    <n v="25.000000000000007"/>
    <n v="375"/>
    <n v="93750.000000000029"/>
    <n v="32812.500000000007"/>
    <n v="0.35"/>
    <x v="0"/>
  </r>
  <r>
    <s v="Foot Locker"/>
    <n v="1185732"/>
    <x v="302"/>
    <x v="2"/>
    <s v="Milieu ouest"/>
    <s v="Missouri"/>
    <s v="St. Louis"/>
    <x v="3"/>
    <n v="25.000000000000007"/>
    <n v="350"/>
    <n v="87500.000000000029"/>
    <n v="35000.000000000015"/>
    <n v="0.4"/>
    <x v="0"/>
  </r>
  <r>
    <s v="Foot Locker"/>
    <n v="1185732"/>
    <x v="302"/>
    <x v="2"/>
    <s v="Milieu ouest"/>
    <s v="Missouri"/>
    <s v="St. Louis"/>
    <x v="4"/>
    <n v="40"/>
    <n v="350"/>
    <n v="140000"/>
    <n v="49000"/>
    <n v="0.35"/>
    <x v="0"/>
  </r>
  <r>
    <s v="Foot Locker"/>
    <n v="1185732"/>
    <x v="302"/>
    <x v="2"/>
    <s v="Milieu ouest"/>
    <s v="Missouri"/>
    <s v="St. Louis"/>
    <x v="5"/>
    <n v="45"/>
    <n v="525"/>
    <n v="236250"/>
    <n v="118125"/>
    <n v="0.5"/>
    <x v="0"/>
  </r>
  <r>
    <s v="Foot Locker"/>
    <n v="1185732"/>
    <x v="331"/>
    <x v="3"/>
    <s v="Milieu ouest"/>
    <s v="Missouri"/>
    <s v="St. Louis"/>
    <x v="0"/>
    <n v="40"/>
    <n v="750"/>
    <n v="300000"/>
    <n v="120000"/>
    <n v="0.4"/>
    <x v="0"/>
  </r>
  <r>
    <s v="Foot Locker"/>
    <n v="1185732"/>
    <x v="331"/>
    <x v="3"/>
    <s v="Milieu ouest"/>
    <s v="Missouri"/>
    <s v="St. Louis"/>
    <x v="1"/>
    <n v="35.000000000000007"/>
    <n v="500"/>
    <n v="175000.00000000003"/>
    <n v="61250.000000000007"/>
    <n v="0.35"/>
    <x v="0"/>
  </r>
  <r>
    <s v="Foot Locker"/>
    <n v="1185732"/>
    <x v="331"/>
    <x v="3"/>
    <s v="Milieu ouest"/>
    <s v="Missouri"/>
    <s v="St. Louis"/>
    <x v="2"/>
    <n v="30.000000000000004"/>
    <n v="425"/>
    <n v="127500.00000000001"/>
    <n v="44625"/>
    <n v="0.35"/>
    <x v="0"/>
  </r>
  <r>
    <s v="Foot Locker"/>
    <n v="1185732"/>
    <x v="331"/>
    <x v="3"/>
    <s v="Milieu ouest"/>
    <s v="Missouri"/>
    <s v="St. Louis"/>
    <x v="3"/>
    <n v="30.000000000000004"/>
    <n v="375"/>
    <n v="112500.00000000001"/>
    <n v="45000.000000000007"/>
    <n v="0.4"/>
    <x v="0"/>
  </r>
  <r>
    <s v="Foot Locker"/>
    <n v="1185732"/>
    <x v="331"/>
    <x v="3"/>
    <s v="Milieu ouest"/>
    <s v="Missouri"/>
    <s v="St. Louis"/>
    <x v="4"/>
    <n v="40"/>
    <n v="375"/>
    <n v="150000"/>
    <n v="52500"/>
    <n v="0.35"/>
    <x v="0"/>
  </r>
  <r>
    <s v="Foot Locker"/>
    <n v="1185732"/>
    <x v="331"/>
    <x v="3"/>
    <s v="Milieu ouest"/>
    <s v="Missouri"/>
    <s v="St. Louis"/>
    <x v="5"/>
    <n v="45"/>
    <n v="550"/>
    <n v="247500"/>
    <n v="123750"/>
    <n v="0.5"/>
    <x v="0"/>
  </r>
  <r>
    <s v="Foot Locker"/>
    <n v="1185732"/>
    <x v="363"/>
    <x v="0"/>
    <s v="Milieu ouest"/>
    <s v="Missouri"/>
    <s v="St. Louis"/>
    <x v="0"/>
    <n v="40"/>
    <n v="700"/>
    <n v="280000"/>
    <n v="112000"/>
    <n v="0.4"/>
    <x v="0"/>
  </r>
  <r>
    <s v="Foot Locker"/>
    <n v="1185732"/>
    <x v="363"/>
    <x v="0"/>
    <s v="Milieu ouest"/>
    <s v="Missouri"/>
    <s v="St. Louis"/>
    <x v="1"/>
    <n v="40.000000000000007"/>
    <n v="475"/>
    <n v="190000.00000000003"/>
    <n v="66500"/>
    <n v="0.35"/>
    <x v="0"/>
  </r>
  <r>
    <s v="Foot Locker"/>
    <n v="1185732"/>
    <x v="363"/>
    <x v="0"/>
    <s v="Milieu ouest"/>
    <s v="Missouri"/>
    <s v="St. Louis"/>
    <x v="2"/>
    <n v="35"/>
    <n v="400"/>
    <n v="140000"/>
    <n v="49000"/>
    <n v="0.35"/>
    <x v="0"/>
  </r>
  <r>
    <s v="Foot Locker"/>
    <n v="1185732"/>
    <x v="363"/>
    <x v="0"/>
    <s v="Milieu ouest"/>
    <s v="Missouri"/>
    <s v="St. Louis"/>
    <x v="3"/>
    <n v="25.000000000000007"/>
    <n v="325"/>
    <n v="81250.000000000029"/>
    <n v="32500.000000000015"/>
    <n v="0.4"/>
    <x v="0"/>
  </r>
  <r>
    <s v="Foot Locker"/>
    <n v="1185732"/>
    <x v="363"/>
    <x v="0"/>
    <s v="Milieu ouest"/>
    <s v="Missouri"/>
    <s v="St. Louis"/>
    <x v="4"/>
    <n v="35"/>
    <n v="300"/>
    <n v="105000"/>
    <n v="36750"/>
    <n v="0.35"/>
    <x v="0"/>
  </r>
  <r>
    <s v="Foot Locker"/>
    <n v="1185732"/>
    <x v="363"/>
    <x v="0"/>
    <s v="Milieu ouest"/>
    <s v="Missouri"/>
    <s v="St. Louis"/>
    <x v="5"/>
    <n v="40"/>
    <n v="475"/>
    <n v="190000"/>
    <n v="95000"/>
    <n v="0.5"/>
    <x v="0"/>
  </r>
  <r>
    <s v="Foot Locker"/>
    <n v="1185732"/>
    <x v="395"/>
    <x v="4"/>
    <s v="Milieu ouest"/>
    <s v="Missouri"/>
    <s v="St. Louis"/>
    <x v="0"/>
    <n v="35"/>
    <n v="600"/>
    <n v="210000"/>
    <n v="84000"/>
    <n v="0.4"/>
    <x v="0"/>
  </r>
  <r>
    <s v="Foot Locker"/>
    <n v="1185732"/>
    <x v="395"/>
    <x v="4"/>
    <s v="Milieu ouest"/>
    <s v="Missouri"/>
    <s v="St. Louis"/>
    <x v="1"/>
    <n v="30.000000000000011"/>
    <n v="400"/>
    <n v="120000.00000000004"/>
    <n v="42000.000000000015"/>
    <n v="0.35"/>
    <x v="0"/>
  </r>
  <r>
    <s v="Foot Locker"/>
    <n v="1185732"/>
    <x v="395"/>
    <x v="4"/>
    <s v="Milieu ouest"/>
    <s v="Missouri"/>
    <s v="St. Louis"/>
    <x v="2"/>
    <n v="15.000000000000002"/>
    <n v="300"/>
    <n v="45000.000000000007"/>
    <n v="15750.000000000002"/>
    <n v="0.35"/>
    <x v="0"/>
  </r>
  <r>
    <s v="Foot Locker"/>
    <n v="1185732"/>
    <x v="395"/>
    <x v="4"/>
    <s v="Milieu ouest"/>
    <s v="Missouri"/>
    <s v="St. Louis"/>
    <x v="3"/>
    <n v="15.000000000000002"/>
    <n v="275"/>
    <n v="41250.000000000007"/>
    <n v="16500.000000000004"/>
    <n v="0.4"/>
    <x v="0"/>
  </r>
  <r>
    <s v="Foot Locker"/>
    <n v="1185732"/>
    <x v="395"/>
    <x v="4"/>
    <s v="Milieu ouest"/>
    <s v="Missouri"/>
    <s v="St. Louis"/>
    <x v="4"/>
    <n v="25"/>
    <n v="275"/>
    <n v="68750"/>
    <n v="24062.5"/>
    <n v="0.35"/>
    <x v="0"/>
  </r>
  <r>
    <s v="Foot Locker"/>
    <n v="1185732"/>
    <x v="395"/>
    <x v="4"/>
    <s v="Milieu ouest"/>
    <s v="Missouri"/>
    <s v="St. Louis"/>
    <x v="5"/>
    <n v="30.000000000000004"/>
    <n v="350"/>
    <n v="105000.00000000001"/>
    <n v="52500.000000000007"/>
    <n v="0.5"/>
    <x v="0"/>
  </r>
  <r>
    <s v="Foot Locker"/>
    <n v="1185732"/>
    <x v="424"/>
    <x v="5"/>
    <s v="Milieu ouest"/>
    <s v="Missouri"/>
    <s v="St. Louis"/>
    <x v="0"/>
    <n v="35"/>
    <n v="525"/>
    <n v="183750"/>
    <n v="73500"/>
    <n v="0.4"/>
    <x v="0"/>
  </r>
  <r>
    <s v="Foot Locker"/>
    <n v="1185732"/>
    <x v="424"/>
    <x v="5"/>
    <s v="Milieu ouest"/>
    <s v="Missouri"/>
    <s v="St. Louis"/>
    <x v="1"/>
    <n v="25"/>
    <n v="350"/>
    <n v="87500"/>
    <n v="30624.999999999996"/>
    <n v="0.35"/>
    <x v="0"/>
  </r>
  <r>
    <s v="Foot Locker"/>
    <n v="1185732"/>
    <x v="424"/>
    <x v="5"/>
    <s v="Milieu ouest"/>
    <s v="Missouri"/>
    <s v="St. Louis"/>
    <x v="2"/>
    <n v="25"/>
    <n v="250"/>
    <n v="62500"/>
    <n v="21875"/>
    <n v="0.35"/>
    <x v="0"/>
  </r>
  <r>
    <s v="Foot Locker"/>
    <n v="1185732"/>
    <x v="424"/>
    <x v="5"/>
    <s v="Milieu ouest"/>
    <s v="Missouri"/>
    <s v="St. Louis"/>
    <x v="3"/>
    <n v="25"/>
    <n v="225"/>
    <n v="56250"/>
    <n v="22500"/>
    <n v="0.4"/>
    <x v="0"/>
  </r>
  <r>
    <s v="Foot Locker"/>
    <n v="1185732"/>
    <x v="424"/>
    <x v="5"/>
    <s v="Milieu ouest"/>
    <s v="Missouri"/>
    <s v="St. Louis"/>
    <x v="4"/>
    <n v="35"/>
    <n v="225"/>
    <n v="78750"/>
    <n v="27562.5"/>
    <n v="0.35"/>
    <x v="0"/>
  </r>
  <r>
    <s v="Foot Locker"/>
    <n v="1185732"/>
    <x v="424"/>
    <x v="5"/>
    <s v="Milieu ouest"/>
    <s v="Missouri"/>
    <s v="St. Louis"/>
    <x v="5"/>
    <n v="39.999999999999993"/>
    <n v="350"/>
    <n v="139999.99999999997"/>
    <n v="69999.999999999985"/>
    <n v="0.5"/>
    <x v="0"/>
  </r>
  <r>
    <s v="Foot Locker"/>
    <n v="1185732"/>
    <x v="455"/>
    <x v="1"/>
    <s v="Milieu ouest"/>
    <s v="Missouri"/>
    <s v="St. Louis"/>
    <x v="0"/>
    <n v="35"/>
    <n v="500"/>
    <n v="175000"/>
    <n v="70000"/>
    <n v="0.4"/>
    <x v="0"/>
  </r>
  <r>
    <s v="Foot Locker"/>
    <n v="1185732"/>
    <x v="455"/>
    <x v="1"/>
    <s v="Milieu ouest"/>
    <s v="Missouri"/>
    <s v="St. Louis"/>
    <x v="1"/>
    <n v="25.000000000000007"/>
    <n v="350"/>
    <n v="87500.000000000029"/>
    <n v="30625.000000000007"/>
    <n v="0.35"/>
    <x v="0"/>
  </r>
  <r>
    <s v="Foot Locker"/>
    <n v="1185732"/>
    <x v="455"/>
    <x v="1"/>
    <s v="Milieu ouest"/>
    <s v="Missouri"/>
    <s v="St. Louis"/>
    <x v="2"/>
    <n v="25.000000000000007"/>
    <n v="295"/>
    <n v="73750.000000000015"/>
    <n v="25812.500000000004"/>
    <n v="0.35"/>
    <x v="0"/>
  </r>
  <r>
    <s v="Foot Locker"/>
    <n v="1185732"/>
    <x v="455"/>
    <x v="1"/>
    <s v="Milieu ouest"/>
    <s v="Missouri"/>
    <s v="St. Louis"/>
    <x v="3"/>
    <n v="25.000000000000007"/>
    <n v="325"/>
    <n v="81250.000000000029"/>
    <n v="32500.000000000015"/>
    <n v="0.4"/>
    <x v="0"/>
  </r>
  <r>
    <s v="Foot Locker"/>
    <n v="1185732"/>
    <x v="455"/>
    <x v="1"/>
    <s v="Milieu ouest"/>
    <s v="Missouri"/>
    <s v="St. Louis"/>
    <x v="4"/>
    <n v="44.999999999999993"/>
    <n v="300"/>
    <n v="134999.99999999997"/>
    <n v="47249.999999999985"/>
    <n v="0.35"/>
    <x v="0"/>
  </r>
  <r>
    <s v="Foot Locker"/>
    <n v="1185732"/>
    <x v="455"/>
    <x v="1"/>
    <s v="Milieu ouest"/>
    <s v="Missouri"/>
    <s v="St. Louis"/>
    <x v="5"/>
    <n v="49.999999999999986"/>
    <n v="400"/>
    <n v="199999.99999999994"/>
    <n v="99999.999999999971"/>
    <n v="0.5"/>
    <x v="0"/>
  </r>
  <r>
    <s v="Foot Locker"/>
    <n v="1185732"/>
    <x v="484"/>
    <x v="2"/>
    <s v="Milieu ouest"/>
    <s v="Missouri"/>
    <s v="St. Louis"/>
    <x v="0"/>
    <n v="44.999999999999993"/>
    <n v="650"/>
    <n v="292499.99999999994"/>
    <n v="116999.99999999999"/>
    <n v="0.4"/>
    <x v="0"/>
  </r>
  <r>
    <s v="Foot Locker"/>
    <n v="1185732"/>
    <x v="484"/>
    <x v="2"/>
    <s v="Milieu ouest"/>
    <s v="Missouri"/>
    <s v="St. Louis"/>
    <x v="1"/>
    <n v="35"/>
    <n v="450"/>
    <n v="157500"/>
    <n v="55125"/>
    <n v="0.35"/>
    <x v="0"/>
  </r>
  <r>
    <s v="Ouest Gear"/>
    <n v="1185732"/>
    <x v="484"/>
    <x v="2"/>
    <s v="Milieu ouest"/>
    <s v="Missouri"/>
    <s v="St. Louis"/>
    <x v="2"/>
    <n v="35"/>
    <n v="400"/>
    <n v="140000"/>
    <n v="49000"/>
    <n v="0.35"/>
    <x v="0"/>
  </r>
  <r>
    <s v="Ouest Gear"/>
    <n v="1185732"/>
    <x v="484"/>
    <x v="2"/>
    <s v="Milieu ouest"/>
    <s v="Missouri"/>
    <s v="St. Louis"/>
    <x v="3"/>
    <n v="35"/>
    <n v="350"/>
    <n v="122500"/>
    <n v="49000"/>
    <n v="0.4"/>
    <x v="0"/>
  </r>
  <r>
    <s v="Ouest Gear"/>
    <n v="1185732"/>
    <x v="484"/>
    <x v="2"/>
    <s v="Milieu ouest"/>
    <s v="Missouri"/>
    <s v="St. Louis"/>
    <x v="4"/>
    <n v="44.999999999999993"/>
    <n v="350"/>
    <n v="157499.99999999997"/>
    <n v="55124.999999999985"/>
    <n v="0.35"/>
    <x v="0"/>
  </r>
  <r>
    <s v="Ouest Gear"/>
    <n v="1185732"/>
    <x v="484"/>
    <x v="2"/>
    <s v="Milieu ouest"/>
    <s v="Missouri"/>
    <s v="St. Louis"/>
    <x v="5"/>
    <n v="49.999999999999986"/>
    <n v="450"/>
    <n v="224999.99999999994"/>
    <n v="112499.99999999997"/>
    <n v="0.5"/>
    <x v="0"/>
  </r>
  <r>
    <s v="Ouest Gear"/>
    <n v="1185732"/>
    <x v="175"/>
    <x v="5"/>
    <s v="Milieu ouest"/>
    <s v="Missouri"/>
    <s v="St. Louis"/>
    <x v="0"/>
    <n v="25"/>
    <n v="675"/>
    <n v="168750"/>
    <n v="67500"/>
    <n v="0.4"/>
    <x v="0"/>
  </r>
  <r>
    <s v="Ouest Gear"/>
    <n v="1185732"/>
    <x v="175"/>
    <x v="5"/>
    <s v="Milieu ouest"/>
    <s v="Missouri"/>
    <s v="St. Louis"/>
    <x v="1"/>
    <n v="25"/>
    <n v="475"/>
    <n v="118750"/>
    <n v="41562.5"/>
    <n v="0.35"/>
    <x v="0"/>
  </r>
  <r>
    <s v="Ouest Gear"/>
    <n v="1185732"/>
    <x v="175"/>
    <x v="5"/>
    <s v="Milieu ouest"/>
    <s v="Missouri"/>
    <s v="St. Louis"/>
    <x v="2"/>
    <n v="15.000000000000002"/>
    <n v="475"/>
    <n v="71250.000000000015"/>
    <n v="24937.500000000004"/>
    <n v="0.35"/>
    <x v="0"/>
  </r>
  <r>
    <s v="Ouest Gear"/>
    <n v="1185732"/>
    <x v="175"/>
    <x v="5"/>
    <s v="Milieu ouest"/>
    <s v="Missouri"/>
    <s v="St. Louis"/>
    <x v="3"/>
    <n v="20.000000000000007"/>
    <n v="325"/>
    <n v="65000.000000000022"/>
    <n v="26000.000000000011"/>
    <n v="0.4"/>
    <x v="0"/>
  </r>
  <r>
    <s v="Ouest Gear"/>
    <n v="1185732"/>
    <x v="175"/>
    <x v="5"/>
    <s v="Milieu ouest"/>
    <s v="Missouri"/>
    <s v="St. Louis"/>
    <x v="4"/>
    <n v="35"/>
    <n v="375"/>
    <n v="131250"/>
    <n v="45937.5"/>
    <n v="0.35"/>
    <x v="0"/>
  </r>
  <r>
    <s v="Ouest Gear"/>
    <n v="1185732"/>
    <x v="175"/>
    <x v="5"/>
    <s v="Milieu ouest"/>
    <s v="Missouri"/>
    <s v="St. Louis"/>
    <x v="5"/>
    <n v="25"/>
    <n v="475"/>
    <n v="118750"/>
    <n v="59375"/>
    <n v="0.5"/>
    <x v="0"/>
  </r>
  <r>
    <s v="Ouest Gear"/>
    <n v="1185732"/>
    <x v="206"/>
    <x v="1"/>
    <s v="Milieu ouest"/>
    <s v="Missouri"/>
    <s v="St. Louis"/>
    <x v="0"/>
    <n v="25"/>
    <n v="725"/>
    <n v="181250"/>
    <n v="72500"/>
    <n v="0.4"/>
    <x v="0"/>
  </r>
  <r>
    <s v="Ouest Gear"/>
    <n v="1185732"/>
    <x v="206"/>
    <x v="1"/>
    <s v="Milieu ouest"/>
    <s v="Missouri"/>
    <s v="St. Louis"/>
    <x v="1"/>
    <n v="25"/>
    <n v="375"/>
    <n v="93750"/>
    <n v="32812.5"/>
    <n v="0.35"/>
    <x v="0"/>
  </r>
  <r>
    <s v="Ouest Gear"/>
    <n v="1185732"/>
    <x v="206"/>
    <x v="1"/>
    <s v="Milieu ouest"/>
    <s v="Missouri"/>
    <s v="St. Louis"/>
    <x v="2"/>
    <n v="15.000000000000002"/>
    <n v="425"/>
    <n v="63750.000000000007"/>
    <n v="22312.5"/>
    <n v="0.35"/>
    <x v="0"/>
  </r>
  <r>
    <s v="Ouest Gear"/>
    <n v="1185732"/>
    <x v="206"/>
    <x v="1"/>
    <s v="Ouest"/>
    <s v="Utah"/>
    <s v="Salt Lake City"/>
    <x v="3"/>
    <n v="20.000000000000007"/>
    <n v="300"/>
    <n v="60000.000000000022"/>
    <n v="24000.000000000011"/>
    <n v="0.4"/>
    <x v="0"/>
  </r>
  <r>
    <s v="Ouest Gear"/>
    <n v="1185732"/>
    <x v="206"/>
    <x v="1"/>
    <s v="Ouest"/>
    <s v="Utah"/>
    <s v="Salt Lake City"/>
    <x v="4"/>
    <n v="35"/>
    <n v="375"/>
    <n v="131250"/>
    <n v="45937.5"/>
    <n v="0.35"/>
    <x v="0"/>
  </r>
  <r>
    <s v="Ouest Gear"/>
    <n v="1185732"/>
    <x v="206"/>
    <x v="1"/>
    <s v="Ouest"/>
    <s v="Utah"/>
    <s v="Salt Lake City"/>
    <x v="5"/>
    <n v="25"/>
    <n v="450"/>
    <n v="112500"/>
    <n v="56250"/>
    <n v="0.5"/>
    <x v="0"/>
  </r>
  <r>
    <s v="Ouest Gear"/>
    <n v="1185732"/>
    <x v="215"/>
    <x v="0"/>
    <s v="Ouest"/>
    <s v="Utah"/>
    <s v="Salt Lake City"/>
    <x v="0"/>
    <n v="30.000000000000004"/>
    <n v="670"/>
    <n v="201000.00000000003"/>
    <n v="80400.000000000015"/>
    <n v="0.4"/>
    <x v="0"/>
  </r>
  <r>
    <s v="Ouest Gear"/>
    <n v="1185732"/>
    <x v="215"/>
    <x v="0"/>
    <s v="Ouest"/>
    <s v="Utah"/>
    <s v="Salt Lake City"/>
    <x v="1"/>
    <n v="30.000000000000004"/>
    <n v="350"/>
    <n v="105000.00000000001"/>
    <n v="36750"/>
    <n v="0.35"/>
    <x v="0"/>
  </r>
  <r>
    <s v="Ouest Gear"/>
    <n v="1185732"/>
    <x v="215"/>
    <x v="0"/>
    <s v="Ouest"/>
    <s v="Utah"/>
    <s v="Salt Lake City"/>
    <x v="2"/>
    <n v="20.000000000000007"/>
    <n v="400"/>
    <n v="80000.000000000029"/>
    <n v="28000.000000000007"/>
    <n v="0.35"/>
    <x v="0"/>
  </r>
  <r>
    <s v="Ouest Gear"/>
    <n v="1185732"/>
    <x v="215"/>
    <x v="0"/>
    <s v="Ouest"/>
    <s v="Utah"/>
    <s v="Salt Lake City"/>
    <x v="3"/>
    <n v="25"/>
    <n v="250"/>
    <n v="62500"/>
    <n v="25000"/>
    <n v="0.4"/>
    <x v="0"/>
  </r>
  <r>
    <s v="Ouest Gear"/>
    <n v="1185732"/>
    <x v="215"/>
    <x v="0"/>
    <s v="Ouest"/>
    <s v="Utah"/>
    <s v="Salt Lake City"/>
    <x v="4"/>
    <n v="40"/>
    <n v="300"/>
    <n v="120000"/>
    <n v="42000"/>
    <n v="0.35"/>
    <x v="0"/>
  </r>
  <r>
    <s v="Ouest Gear"/>
    <n v="1185732"/>
    <x v="215"/>
    <x v="0"/>
    <s v="Ouest"/>
    <s v="Utah"/>
    <s v="Salt Lake City"/>
    <x v="5"/>
    <n v="30.000000000000004"/>
    <n v="400"/>
    <n v="120000.00000000001"/>
    <n v="60000.000000000007"/>
    <n v="0.5"/>
    <x v="0"/>
  </r>
  <r>
    <s v="Ouest Gear"/>
    <n v="1185732"/>
    <x v="234"/>
    <x v="4"/>
    <s v="Ouest"/>
    <s v="Utah"/>
    <s v="Salt Lake City"/>
    <x v="0"/>
    <n v="30.000000000000004"/>
    <n v="625"/>
    <n v="187500.00000000003"/>
    <n v="75000.000000000015"/>
    <n v="0.4"/>
    <x v="0"/>
  </r>
  <r>
    <s v="Ouest Gear"/>
    <n v="1185732"/>
    <x v="234"/>
    <x v="4"/>
    <s v="Ouest"/>
    <s v="Utah"/>
    <s v="Salt Lake City"/>
    <x v="1"/>
    <n v="25.000000000000007"/>
    <n v="325"/>
    <n v="81250.000000000029"/>
    <n v="28437.500000000007"/>
    <n v="0.35"/>
    <x v="0"/>
  </r>
  <r>
    <s v="Ouest Gear"/>
    <n v="1185732"/>
    <x v="234"/>
    <x v="4"/>
    <s v="Ouest"/>
    <s v="Utah"/>
    <s v="Salt Lake City"/>
    <x v="2"/>
    <n v="15.000000000000007"/>
    <n v="325"/>
    <n v="48750.000000000022"/>
    <n v="17062.500000000007"/>
    <n v="0.35"/>
    <x v="0"/>
  </r>
  <r>
    <s v="Ouest Gear"/>
    <n v="1185732"/>
    <x v="234"/>
    <x v="4"/>
    <s v="Ouest"/>
    <s v="Utah"/>
    <s v="Salt Lake City"/>
    <x v="3"/>
    <n v="20"/>
    <n v="250"/>
    <n v="50000"/>
    <n v="20000"/>
    <n v="0.4"/>
    <x v="0"/>
  </r>
  <r>
    <s v="Ouest Gear"/>
    <n v="1185732"/>
    <x v="234"/>
    <x v="4"/>
    <s v="Ouest"/>
    <s v="Utah"/>
    <s v="Salt Lake City"/>
    <x v="4"/>
    <n v="35"/>
    <n v="275"/>
    <n v="96250"/>
    <n v="33687.5"/>
    <n v="0.35"/>
    <x v="0"/>
  </r>
  <r>
    <s v="Ouest Gear"/>
    <n v="1185732"/>
    <x v="234"/>
    <x v="4"/>
    <s v="Ouest"/>
    <s v="Utah"/>
    <s v="Salt Lake City"/>
    <x v="5"/>
    <n v="25.000000000000007"/>
    <n v="400"/>
    <n v="100000.00000000003"/>
    <n v="50000.000000000015"/>
    <n v="0.5"/>
    <x v="0"/>
  </r>
  <r>
    <s v="Ouest Gear"/>
    <n v="1185732"/>
    <x v="265"/>
    <x v="0"/>
    <s v="Ouest"/>
    <s v="Utah"/>
    <s v="Salt Lake City"/>
    <x v="0"/>
    <n v="35"/>
    <n v="670"/>
    <n v="234500"/>
    <n v="93800"/>
    <n v="0.4"/>
    <x v="0"/>
  </r>
  <r>
    <s v="Ouest Gear"/>
    <n v="1185732"/>
    <x v="265"/>
    <x v="0"/>
    <s v="Ouest"/>
    <s v="Utah"/>
    <s v="Salt Lake City"/>
    <x v="1"/>
    <n v="30.000000000000011"/>
    <n v="375"/>
    <n v="112500.00000000004"/>
    <n v="39375.000000000015"/>
    <n v="0.35"/>
    <x v="0"/>
  </r>
  <r>
    <s v="Ouest Gear"/>
    <n v="1185732"/>
    <x v="265"/>
    <x v="0"/>
    <s v="Ouest"/>
    <s v="Utah"/>
    <s v="Salt Lake City"/>
    <x v="2"/>
    <n v="25.000000000000007"/>
    <n v="350"/>
    <n v="87500.000000000029"/>
    <n v="30625.000000000007"/>
    <n v="0.35"/>
    <x v="0"/>
  </r>
  <r>
    <s v="Ouest Gear"/>
    <n v="1185732"/>
    <x v="265"/>
    <x v="0"/>
    <s v="Ouest"/>
    <s v="Utah"/>
    <s v="Salt Lake City"/>
    <x v="3"/>
    <n v="25.000000000000007"/>
    <n v="275"/>
    <n v="68750.000000000015"/>
    <n v="27500.000000000007"/>
    <n v="0.4"/>
    <x v="0"/>
  </r>
  <r>
    <s v="Ouest Gear"/>
    <n v="1185732"/>
    <x v="265"/>
    <x v="0"/>
    <s v="Ouest"/>
    <s v="Utah"/>
    <s v="Salt Lake City"/>
    <x v="4"/>
    <n v="40"/>
    <n v="300"/>
    <n v="120000"/>
    <n v="42000"/>
    <n v="0.35"/>
    <x v="0"/>
  </r>
  <r>
    <s v="Ouest Gear"/>
    <n v="1185732"/>
    <x v="265"/>
    <x v="0"/>
    <s v="Ouest"/>
    <s v="Utah"/>
    <s v="Salt Lake City"/>
    <x v="5"/>
    <n v="44.999999999999993"/>
    <n v="400"/>
    <n v="179999.99999999997"/>
    <n v="89999.999999999985"/>
    <n v="0.5"/>
    <x v="0"/>
  </r>
  <r>
    <s v="Ouest Gear"/>
    <n v="1185732"/>
    <x v="295"/>
    <x v="2"/>
    <s v="Ouest"/>
    <s v="Utah"/>
    <s v="Salt Lake City"/>
    <x v="0"/>
    <n v="30.000000000000004"/>
    <n v="650"/>
    <n v="195000.00000000003"/>
    <n v="78000.000000000015"/>
    <n v="0.4"/>
    <x v="0"/>
  </r>
  <r>
    <s v="Ouest Gear"/>
    <n v="1185732"/>
    <x v="295"/>
    <x v="2"/>
    <s v="Ouest"/>
    <s v="Utah"/>
    <s v="Salt Lake City"/>
    <x v="1"/>
    <n v="25.000000000000011"/>
    <n v="400"/>
    <n v="100000.00000000004"/>
    <n v="35000.000000000015"/>
    <n v="0.35"/>
    <x v="0"/>
  </r>
  <r>
    <s v="Ouest Gear"/>
    <n v="1185732"/>
    <x v="295"/>
    <x v="2"/>
    <s v="Ouest"/>
    <s v="Utah"/>
    <s v="Salt Lake City"/>
    <x v="2"/>
    <n v="20.000000000000007"/>
    <n v="425"/>
    <n v="85000.000000000029"/>
    <n v="29750.000000000007"/>
    <n v="0.35"/>
    <x v="0"/>
  </r>
  <r>
    <s v="Ouest Gear"/>
    <n v="1185732"/>
    <x v="295"/>
    <x v="2"/>
    <s v="Ouest"/>
    <s v="Utah"/>
    <s v="Salt Lake City"/>
    <x v="3"/>
    <n v="20.000000000000007"/>
    <n v="400"/>
    <n v="80000.000000000029"/>
    <n v="32000.000000000015"/>
    <n v="0.4"/>
    <x v="0"/>
  </r>
  <r>
    <s v="Ouest Gear"/>
    <n v="1185732"/>
    <x v="295"/>
    <x v="2"/>
    <s v="Ouest"/>
    <s v="Utah"/>
    <s v="Salt Lake City"/>
    <x v="4"/>
    <n v="35"/>
    <n v="400"/>
    <n v="140000"/>
    <n v="49000"/>
    <n v="0.35"/>
    <x v="0"/>
  </r>
  <r>
    <s v="Ouest Gear"/>
    <n v="1185732"/>
    <x v="295"/>
    <x v="2"/>
    <s v="Ouest"/>
    <s v="Utah"/>
    <s v="Salt Lake City"/>
    <x v="5"/>
    <n v="40"/>
    <n v="575"/>
    <n v="230000"/>
    <n v="115000"/>
    <n v="0.5"/>
    <x v="0"/>
  </r>
  <r>
    <s v="Ouest Gear"/>
    <n v="1185732"/>
    <x v="324"/>
    <x v="3"/>
    <s v="Ouest"/>
    <s v="Utah"/>
    <s v="Salt Lake City"/>
    <x v="0"/>
    <n v="35"/>
    <n v="800"/>
    <n v="280000"/>
    <n v="112000"/>
    <n v="0.4"/>
    <x v="0"/>
  </r>
  <r>
    <s v="Ouest Gear"/>
    <n v="1185732"/>
    <x v="324"/>
    <x v="3"/>
    <s v="Ouest"/>
    <s v="Utah"/>
    <s v="Salt Lake City"/>
    <x v="1"/>
    <n v="30.000000000000011"/>
    <n v="550"/>
    <n v="165000.00000000006"/>
    <n v="57750.000000000015"/>
    <n v="0.35"/>
    <x v="0"/>
  </r>
  <r>
    <s v="Ouest Gear"/>
    <n v="1185732"/>
    <x v="324"/>
    <x v="3"/>
    <s v="Ouest"/>
    <s v="Utah"/>
    <s v="Salt Lake City"/>
    <x v="2"/>
    <n v="25.000000000000007"/>
    <n v="475"/>
    <n v="118750.00000000003"/>
    <n v="41562.500000000007"/>
    <n v="0.35"/>
    <x v="0"/>
  </r>
  <r>
    <s v="Ouest Gear"/>
    <n v="1185732"/>
    <x v="324"/>
    <x v="3"/>
    <s v="Ouest"/>
    <s v="Utah"/>
    <s v="Salt Lake City"/>
    <x v="3"/>
    <n v="25.000000000000007"/>
    <n v="425"/>
    <n v="106250.00000000003"/>
    <n v="42500.000000000015"/>
    <n v="0.4"/>
    <x v="0"/>
  </r>
  <r>
    <s v="Ouest Gear"/>
    <n v="1185732"/>
    <x v="324"/>
    <x v="3"/>
    <s v="Ouest"/>
    <s v="Utah"/>
    <s v="Salt Lake City"/>
    <x v="4"/>
    <n v="35"/>
    <n v="425"/>
    <n v="148750"/>
    <n v="52062.5"/>
    <n v="0.35"/>
    <x v="0"/>
  </r>
  <r>
    <s v="Ouest Gear"/>
    <n v="1185732"/>
    <x v="324"/>
    <x v="3"/>
    <s v="Ouest"/>
    <s v="Utah"/>
    <s v="Salt Lake City"/>
    <x v="5"/>
    <n v="40"/>
    <n v="600"/>
    <n v="240000"/>
    <n v="120000"/>
    <n v="0.5"/>
    <x v="0"/>
  </r>
  <r>
    <s v="Ouest Gear"/>
    <n v="1185732"/>
    <x v="356"/>
    <x v="0"/>
    <s v="Ouest"/>
    <s v="Utah"/>
    <s v="Salt Lake City"/>
    <x v="0"/>
    <n v="35"/>
    <n v="750"/>
    <n v="262500"/>
    <n v="105000"/>
    <n v="0.4"/>
    <x v="0"/>
  </r>
  <r>
    <s v="Ouest Gear"/>
    <n v="1185732"/>
    <x v="356"/>
    <x v="0"/>
    <s v="Ouest"/>
    <s v="Utah"/>
    <s v="Salt Lake City"/>
    <x v="1"/>
    <n v="35.000000000000007"/>
    <n v="525"/>
    <n v="183750.00000000003"/>
    <n v="64312.500000000007"/>
    <n v="0.35"/>
    <x v="0"/>
  </r>
  <r>
    <s v="Ouest Gear"/>
    <n v="1185732"/>
    <x v="356"/>
    <x v="0"/>
    <s v="Ouest"/>
    <s v="Utah"/>
    <s v="Salt Lake City"/>
    <x v="2"/>
    <n v="30.000000000000004"/>
    <n v="450"/>
    <n v="135000.00000000003"/>
    <n v="47250.000000000007"/>
    <n v="0.35"/>
    <x v="0"/>
  </r>
  <r>
    <s v="Ouest Gear"/>
    <n v="1185732"/>
    <x v="356"/>
    <x v="0"/>
    <s v="Ouest"/>
    <s v="Utah"/>
    <s v="Salt Lake City"/>
    <x v="3"/>
    <n v="20.000000000000007"/>
    <n v="375"/>
    <n v="75000.000000000029"/>
    <n v="30000.000000000015"/>
    <n v="0.4"/>
    <x v="0"/>
  </r>
  <r>
    <s v="Ouest Gear"/>
    <n v="1185732"/>
    <x v="356"/>
    <x v="0"/>
    <s v="Ouest"/>
    <s v="Utah"/>
    <s v="Salt Lake City"/>
    <x v="4"/>
    <n v="30.000000000000004"/>
    <n v="350"/>
    <n v="105000.00000000001"/>
    <n v="36750"/>
    <n v="0.35"/>
    <x v="0"/>
  </r>
  <r>
    <s v="Ouest Gear"/>
    <n v="1185732"/>
    <x v="356"/>
    <x v="0"/>
    <s v="Ouest"/>
    <s v="Utah"/>
    <s v="Salt Lake City"/>
    <x v="5"/>
    <n v="35"/>
    <n v="525"/>
    <n v="183750"/>
    <n v="91875"/>
    <n v="0.5"/>
    <x v="0"/>
  </r>
  <r>
    <s v="Ouest Gear"/>
    <n v="1185732"/>
    <x v="388"/>
    <x v="4"/>
    <s v="Ouest"/>
    <s v="Utah"/>
    <s v="Salt Lake City"/>
    <x v="0"/>
    <n v="30.000000000000004"/>
    <n v="650"/>
    <n v="195000.00000000003"/>
    <n v="78000.000000000015"/>
    <n v="0.4"/>
    <x v="0"/>
  </r>
  <r>
    <s v="Ouest Gear"/>
    <n v="1185732"/>
    <x v="388"/>
    <x v="4"/>
    <s v="Ouest"/>
    <s v="Utah"/>
    <s v="Salt Lake City"/>
    <x v="1"/>
    <n v="25.000000000000011"/>
    <n v="450"/>
    <n v="112500.00000000004"/>
    <n v="39375.000000000015"/>
    <n v="0.35"/>
    <x v="0"/>
  </r>
  <r>
    <s v="Ouest Gear"/>
    <n v="1185732"/>
    <x v="388"/>
    <x v="4"/>
    <s v="Ouest"/>
    <s v="Utah"/>
    <s v="Salt Lake City"/>
    <x v="2"/>
    <n v="10.000000000000002"/>
    <n v="350"/>
    <n v="35000.000000000007"/>
    <n v="12250.000000000002"/>
    <n v="0.35"/>
    <x v="0"/>
  </r>
  <r>
    <s v="Ouest Gear"/>
    <n v="1185732"/>
    <x v="388"/>
    <x v="4"/>
    <s v="Ouest"/>
    <s v="Utah"/>
    <s v="Salt Lake City"/>
    <x v="3"/>
    <n v="10.000000000000002"/>
    <n v="325"/>
    <n v="32500.000000000007"/>
    <n v="13000.000000000004"/>
    <n v="0.4"/>
    <x v="0"/>
  </r>
  <r>
    <s v="Ouest Gear"/>
    <n v="1185732"/>
    <x v="388"/>
    <x v="4"/>
    <s v="Ouest"/>
    <s v="Utah"/>
    <s v="Salt Lake City"/>
    <x v="4"/>
    <n v="20"/>
    <n v="325"/>
    <n v="65000"/>
    <n v="22750"/>
    <n v="0.35"/>
    <x v="0"/>
  </r>
  <r>
    <s v="Ouest Gear"/>
    <n v="1185732"/>
    <x v="388"/>
    <x v="4"/>
    <s v="Ouest"/>
    <s v="Utah"/>
    <s v="Salt Lake City"/>
    <x v="5"/>
    <n v="25.000000000000007"/>
    <n v="400"/>
    <n v="100000.00000000003"/>
    <n v="50000.000000000015"/>
    <n v="0.5"/>
    <x v="0"/>
  </r>
  <r>
    <s v="Ouest Gear"/>
    <n v="1185732"/>
    <x v="417"/>
    <x v="5"/>
    <s v="Ouest"/>
    <s v="Utah"/>
    <s v="Salt Lake City"/>
    <x v="0"/>
    <n v="30"/>
    <n v="575"/>
    <n v="172500"/>
    <n v="69000"/>
    <n v="0.4"/>
    <x v="0"/>
  </r>
  <r>
    <s v="Ouest Gear"/>
    <n v="1185732"/>
    <x v="417"/>
    <x v="5"/>
    <s v="Ouest"/>
    <s v="Utah"/>
    <s v="Salt Lake City"/>
    <x v="1"/>
    <n v="20"/>
    <n v="400"/>
    <n v="80000"/>
    <n v="28000"/>
    <n v="0.35"/>
    <x v="0"/>
  </r>
  <r>
    <s v="Ouest Gear"/>
    <n v="1185732"/>
    <x v="417"/>
    <x v="5"/>
    <s v="Ouest"/>
    <s v="Utah"/>
    <s v="Salt Lake City"/>
    <x v="2"/>
    <n v="20"/>
    <n v="300"/>
    <n v="60000"/>
    <n v="21000"/>
    <n v="0.35"/>
    <x v="0"/>
  </r>
  <r>
    <s v="Ouest Gear"/>
    <n v="1185732"/>
    <x v="417"/>
    <x v="5"/>
    <s v="Ouest"/>
    <s v="Utah"/>
    <s v="Salt Lake City"/>
    <x v="3"/>
    <n v="20"/>
    <n v="275"/>
    <n v="55000"/>
    <n v="22000"/>
    <n v="0.4"/>
    <x v="0"/>
  </r>
  <r>
    <s v="Ouest Gear"/>
    <n v="1185732"/>
    <x v="417"/>
    <x v="5"/>
    <s v="Ouest"/>
    <s v="Utah"/>
    <s v="Salt Lake City"/>
    <x v="4"/>
    <n v="30"/>
    <n v="275"/>
    <n v="82500"/>
    <n v="28874.999999999996"/>
    <n v="0.35"/>
    <x v="0"/>
  </r>
  <r>
    <s v="Ouest Gear"/>
    <n v="1185732"/>
    <x v="417"/>
    <x v="5"/>
    <s v="Ouest"/>
    <s v="Utah"/>
    <s v="Salt Lake City"/>
    <x v="5"/>
    <n v="34.999999999999993"/>
    <n v="400"/>
    <n v="139999.99999999997"/>
    <n v="69999.999999999985"/>
    <n v="0.5"/>
    <x v="0"/>
  </r>
  <r>
    <s v="Ouest Gear"/>
    <n v="1185732"/>
    <x v="448"/>
    <x v="1"/>
    <s v="Ouest"/>
    <s v="Utah"/>
    <s v="Salt Lake City"/>
    <x v="0"/>
    <n v="30.000000000000004"/>
    <n v="550"/>
    <n v="165000.00000000003"/>
    <n v="66000.000000000015"/>
    <n v="0.4"/>
    <x v="0"/>
  </r>
  <r>
    <s v="Ouest Gear"/>
    <n v="1185732"/>
    <x v="448"/>
    <x v="1"/>
    <s v="Ouest"/>
    <s v="Utah"/>
    <s v="Salt Lake City"/>
    <x v="1"/>
    <n v="20.000000000000007"/>
    <n v="400"/>
    <n v="80000.000000000029"/>
    <n v="28000.000000000007"/>
    <n v="0.35"/>
    <x v="0"/>
  </r>
  <r>
    <s v="Ouest Gear"/>
    <n v="1185732"/>
    <x v="448"/>
    <x v="1"/>
    <s v="Ouest"/>
    <s v="Utah"/>
    <s v="Salt Lake City"/>
    <x v="2"/>
    <n v="20.000000000000007"/>
    <n v="345"/>
    <n v="69000.000000000029"/>
    <n v="24150.000000000007"/>
    <n v="0.35"/>
    <x v="0"/>
  </r>
  <r>
    <s v="Ouest Gear"/>
    <n v="1185732"/>
    <x v="448"/>
    <x v="1"/>
    <s v="Ouest"/>
    <s v="Utah"/>
    <s v="Salt Lake City"/>
    <x v="3"/>
    <n v="20.000000000000007"/>
    <n v="375"/>
    <n v="75000.000000000029"/>
    <n v="30000.000000000015"/>
    <n v="0.4"/>
    <x v="0"/>
  </r>
  <r>
    <s v="Ouest Gear"/>
    <n v="1185732"/>
    <x v="448"/>
    <x v="1"/>
    <s v="Ouest"/>
    <s v="Utah"/>
    <s v="Salt Lake City"/>
    <x v="4"/>
    <n v="40"/>
    <n v="350"/>
    <n v="140000"/>
    <n v="49000"/>
    <n v="0.35"/>
    <x v="0"/>
  </r>
  <r>
    <s v="Ouest Gear"/>
    <n v="1185732"/>
    <x v="448"/>
    <x v="1"/>
    <s v="Ouest"/>
    <s v="Utah"/>
    <s v="Salt Lake City"/>
    <x v="5"/>
    <n v="44.999999999999986"/>
    <n v="450"/>
    <n v="202499.99999999994"/>
    <n v="101249.99999999997"/>
    <n v="0.5"/>
    <x v="0"/>
  </r>
  <r>
    <s v="Ouest Gear"/>
    <n v="1185732"/>
    <x v="477"/>
    <x v="2"/>
    <s v="Ouest"/>
    <s v="Utah"/>
    <s v="Salt Lake City"/>
    <x v="0"/>
    <n v="40"/>
    <n v="700"/>
    <n v="280000"/>
    <n v="112000"/>
    <n v="0.4"/>
    <x v="0"/>
  </r>
  <r>
    <s v="Ouest Gear"/>
    <n v="1185732"/>
    <x v="477"/>
    <x v="2"/>
    <s v="Ouest"/>
    <s v="Utah"/>
    <s v="Salt Lake City"/>
    <x v="1"/>
    <n v="30.000000000000004"/>
    <n v="500"/>
    <n v="150000.00000000003"/>
    <n v="52500.000000000007"/>
    <n v="0.35"/>
    <x v="0"/>
  </r>
  <r>
    <s v="Ouest Gear"/>
    <n v="1185732"/>
    <x v="477"/>
    <x v="2"/>
    <s v="Ouest"/>
    <s v="Utah"/>
    <s v="Salt Lake City"/>
    <x v="2"/>
    <n v="30.000000000000004"/>
    <n v="450"/>
    <n v="135000.00000000003"/>
    <n v="47250.000000000007"/>
    <n v="0.35"/>
    <x v="0"/>
  </r>
  <r>
    <s v="Ouest Gear"/>
    <n v="1185732"/>
    <x v="477"/>
    <x v="2"/>
    <s v="Ouest"/>
    <s v="Utah"/>
    <s v="Salt Lake City"/>
    <x v="3"/>
    <n v="30.000000000000004"/>
    <n v="400"/>
    <n v="120000.00000000001"/>
    <n v="48000.000000000007"/>
    <n v="0.4"/>
    <x v="0"/>
  </r>
  <r>
    <s v="Ouest Gear"/>
    <n v="1185732"/>
    <x v="477"/>
    <x v="2"/>
    <s v="Ouest"/>
    <s v="Utah"/>
    <s v="Salt Lake City"/>
    <x v="4"/>
    <n v="40"/>
    <n v="400"/>
    <n v="160000"/>
    <n v="56000"/>
    <n v="0.35"/>
    <x v="0"/>
  </r>
  <r>
    <s v="Ouest Gear"/>
    <n v="1185732"/>
    <x v="477"/>
    <x v="2"/>
    <s v="Ouest"/>
    <s v="Utah"/>
    <s v="Salt Lake City"/>
    <x v="5"/>
    <n v="44.999999999999986"/>
    <n v="500"/>
    <n v="224999.99999999994"/>
    <n v="112499.99999999997"/>
    <n v="0.5"/>
    <x v="0"/>
  </r>
  <r>
    <s v="Ouest Gear"/>
    <n v="1128299"/>
    <x v="188"/>
    <x v="4"/>
    <s v="Ouest"/>
    <s v="Utah"/>
    <s v="Salt Lake City"/>
    <x v="0"/>
    <n v="30.000000000000004"/>
    <n v="350"/>
    <n v="105000.00000000001"/>
    <n v="36750"/>
    <n v="0.35"/>
    <x v="0"/>
  </r>
  <r>
    <s v="Ouest Gear"/>
    <n v="1128299"/>
    <x v="188"/>
    <x v="4"/>
    <s v="Ouest"/>
    <s v="Utah"/>
    <s v="Salt Lake City"/>
    <x v="1"/>
    <n v="40"/>
    <n v="350"/>
    <n v="140000"/>
    <n v="49000"/>
    <n v="0.35"/>
    <x v="0"/>
  </r>
  <r>
    <s v="Ouest Gear"/>
    <n v="1128299"/>
    <x v="188"/>
    <x v="4"/>
    <s v="Ouest"/>
    <s v="Utah"/>
    <s v="Salt Lake City"/>
    <x v="2"/>
    <n v="40"/>
    <n v="350"/>
    <n v="140000"/>
    <n v="49000"/>
    <n v="0.35"/>
    <x v="0"/>
  </r>
  <r>
    <s v="Ouest Gear"/>
    <n v="1128299"/>
    <x v="188"/>
    <x v="4"/>
    <s v="Ouest"/>
    <s v="Utah"/>
    <s v="Salt Lake City"/>
    <x v="3"/>
    <n v="40"/>
    <n v="200"/>
    <n v="80000"/>
    <n v="28000"/>
    <n v="0.35"/>
    <x v="0"/>
  </r>
  <r>
    <s v="Ouest Gear"/>
    <n v="1128299"/>
    <x v="188"/>
    <x v="4"/>
    <s v="Ouest"/>
    <s v="Utah"/>
    <s v="Salt Lake City"/>
    <x v="4"/>
    <n v="45.000000000000007"/>
    <n v="150"/>
    <n v="67500.000000000015"/>
    <n v="27000.000000000007"/>
    <n v="0.4"/>
    <x v="0"/>
  </r>
  <r>
    <s v="Ouest Gear"/>
    <n v="1128299"/>
    <x v="188"/>
    <x v="4"/>
    <s v="Ouest"/>
    <s v="Utah"/>
    <s v="Salt Lake City"/>
    <x v="5"/>
    <n v="40"/>
    <n v="400"/>
    <n v="160000"/>
    <n v="48000"/>
    <n v="0.3"/>
    <x v="0"/>
  </r>
  <r>
    <s v="Ouest Gear"/>
    <n v="1128299"/>
    <x v="698"/>
    <x v="0"/>
    <s v="Ouest"/>
    <s v="Utah"/>
    <s v="Salt Lake City"/>
    <x v="0"/>
    <n v="30.000000000000004"/>
    <n v="450"/>
    <n v="135000.00000000003"/>
    <n v="47250.000000000007"/>
    <n v="0.35"/>
    <x v="0"/>
  </r>
  <r>
    <s v="Ouest Gear"/>
    <n v="1128299"/>
    <x v="698"/>
    <x v="0"/>
    <s v="Ouest"/>
    <s v="Utah"/>
    <s v="Salt Lake City"/>
    <x v="1"/>
    <n v="40"/>
    <n v="350"/>
    <n v="140000"/>
    <n v="49000"/>
    <n v="0.35"/>
    <x v="0"/>
  </r>
  <r>
    <s v="Ouest Gear"/>
    <n v="1128299"/>
    <x v="698"/>
    <x v="0"/>
    <s v="Ouest"/>
    <s v="Utah"/>
    <s v="Salt Lake City"/>
    <x v="2"/>
    <n v="40"/>
    <n v="350"/>
    <n v="140000"/>
    <n v="49000"/>
    <n v="0.35"/>
    <x v="0"/>
  </r>
  <r>
    <s v="Ouest Gear"/>
    <n v="1128299"/>
    <x v="698"/>
    <x v="0"/>
    <s v="Ouest"/>
    <s v="Oregon"/>
    <s v="Portland"/>
    <x v="3"/>
    <n v="40"/>
    <n v="200"/>
    <n v="80000"/>
    <n v="28000"/>
    <n v="0.35"/>
    <x v="0"/>
  </r>
  <r>
    <s v="Ouest Gear"/>
    <n v="1128299"/>
    <x v="698"/>
    <x v="0"/>
    <s v="Ouest"/>
    <s v="Oregon"/>
    <s v="Portland"/>
    <x v="4"/>
    <n v="45.000000000000007"/>
    <n v="125"/>
    <n v="56250.000000000007"/>
    <n v="22500.000000000004"/>
    <n v="0.4"/>
    <x v="0"/>
  </r>
  <r>
    <s v="Ouest Gear"/>
    <n v="1128299"/>
    <x v="698"/>
    <x v="0"/>
    <s v="Ouest"/>
    <s v="Oregon"/>
    <s v="Portland"/>
    <x v="5"/>
    <n v="40"/>
    <n v="325"/>
    <n v="130000"/>
    <n v="39000"/>
    <n v="0.3"/>
    <x v="0"/>
  </r>
  <r>
    <s v="Ouest Gear"/>
    <n v="1128299"/>
    <x v="228"/>
    <x v="6"/>
    <s v="Ouest"/>
    <s v="Oregon"/>
    <s v="Portland"/>
    <x v="0"/>
    <n v="40"/>
    <n v="475"/>
    <n v="190000"/>
    <n v="66500"/>
    <n v="0.35"/>
    <x v="0"/>
  </r>
  <r>
    <s v="Ouest Gear"/>
    <n v="1128299"/>
    <x v="228"/>
    <x v="6"/>
    <s v="Ouest"/>
    <s v="Oregon"/>
    <s v="Portland"/>
    <x v="1"/>
    <n v="50"/>
    <n v="325"/>
    <n v="162500"/>
    <n v="56875"/>
    <n v="0.35"/>
    <x v="0"/>
  </r>
  <r>
    <s v="Ouest Gear"/>
    <n v="1128299"/>
    <x v="228"/>
    <x v="6"/>
    <s v="Ouest"/>
    <s v="Oregon"/>
    <s v="Portland"/>
    <x v="2"/>
    <n v="54.999999999999993"/>
    <n v="350"/>
    <n v="192499.99999999997"/>
    <n v="67374.999999999985"/>
    <n v="0.35"/>
    <x v="0"/>
  </r>
  <r>
    <s v="Ouest Gear"/>
    <n v="1128299"/>
    <x v="228"/>
    <x v="6"/>
    <s v="Ouest"/>
    <s v="Oregon"/>
    <s v="Portland"/>
    <x v="3"/>
    <n v="50"/>
    <n v="250"/>
    <n v="125000"/>
    <n v="43750"/>
    <n v="0.35"/>
    <x v="0"/>
  </r>
  <r>
    <s v="Ouest Gear"/>
    <n v="1128299"/>
    <x v="228"/>
    <x v="6"/>
    <s v="Ouest"/>
    <s v="Oregon"/>
    <s v="Portland"/>
    <x v="4"/>
    <n v="55.000000000000007"/>
    <n v="100"/>
    <n v="55000.000000000007"/>
    <n v="22000.000000000004"/>
    <n v="0.4"/>
    <x v="0"/>
  </r>
  <r>
    <s v="Ouest Gear"/>
    <n v="1128299"/>
    <x v="228"/>
    <x v="6"/>
    <s v="Ouest"/>
    <s v="Oregon"/>
    <s v="Portland"/>
    <x v="5"/>
    <n v="50"/>
    <n v="300"/>
    <n v="150000"/>
    <n v="45000"/>
    <n v="0.3"/>
    <x v="0"/>
  </r>
  <r>
    <s v="Ouest Gear"/>
    <n v="1128299"/>
    <x v="247"/>
    <x v="3"/>
    <s v="Ouest"/>
    <s v="Oregon"/>
    <s v="Portland"/>
    <x v="0"/>
    <n v="55.000000000000007"/>
    <n v="475"/>
    <n v="261250.00000000003"/>
    <n v="91437.5"/>
    <n v="0.35"/>
    <x v="0"/>
  </r>
  <r>
    <s v="Ouest Gear"/>
    <n v="1128299"/>
    <x v="247"/>
    <x v="3"/>
    <s v="Ouest"/>
    <s v="Oregon"/>
    <s v="Portland"/>
    <x v="1"/>
    <n v="60.000000000000007"/>
    <n v="275"/>
    <n v="165000.00000000003"/>
    <n v="57750.000000000007"/>
    <n v="0.35"/>
    <x v="0"/>
  </r>
  <r>
    <s v="Ouest Gear"/>
    <n v="1128299"/>
    <x v="247"/>
    <x v="3"/>
    <s v="Ouest"/>
    <s v="Oregon"/>
    <s v="Portland"/>
    <x v="2"/>
    <n v="60.000000000000007"/>
    <n v="325"/>
    <n v="195000.00000000003"/>
    <n v="68250"/>
    <n v="0.35"/>
    <x v="0"/>
  </r>
  <r>
    <s v="Ouest Gear"/>
    <n v="1128299"/>
    <x v="247"/>
    <x v="3"/>
    <s v="Ouest"/>
    <s v="Oregon"/>
    <s v="Portland"/>
    <x v="3"/>
    <n v="45.000000000000007"/>
    <n v="225"/>
    <n v="101250.00000000001"/>
    <n v="35437.5"/>
    <n v="0.35"/>
    <x v="0"/>
  </r>
  <r>
    <s v="Ouest Gear"/>
    <n v="1128299"/>
    <x v="247"/>
    <x v="3"/>
    <s v="Ouest"/>
    <s v="Oregon"/>
    <s v="Portland"/>
    <x v="4"/>
    <n v="50.000000000000014"/>
    <n v="125"/>
    <n v="62500.000000000015"/>
    <n v="25000.000000000007"/>
    <n v="0.4"/>
    <x v="0"/>
  </r>
  <r>
    <s v="Ouest Gear"/>
    <n v="1128299"/>
    <x v="247"/>
    <x v="3"/>
    <s v="Ouest"/>
    <s v="Oregon"/>
    <s v="Portland"/>
    <x v="5"/>
    <n v="65.000000000000014"/>
    <n v="300"/>
    <n v="195000.00000000003"/>
    <n v="58500.000000000007"/>
    <n v="0.3"/>
    <x v="0"/>
  </r>
  <r>
    <s v="Ouest Gear"/>
    <n v="1128299"/>
    <x v="278"/>
    <x v="6"/>
    <s v="Ouest"/>
    <s v="Oregon"/>
    <s v="Portland"/>
    <x v="0"/>
    <n v="50"/>
    <n v="500"/>
    <n v="250000"/>
    <n v="87500"/>
    <n v="0.35"/>
    <x v="0"/>
  </r>
  <r>
    <s v="Ouest Gear"/>
    <n v="1128299"/>
    <x v="278"/>
    <x v="6"/>
    <s v="Ouest"/>
    <s v="Oregon"/>
    <s v="Portland"/>
    <x v="1"/>
    <n v="55.000000000000007"/>
    <n v="350"/>
    <n v="192500.00000000003"/>
    <n v="67375"/>
    <n v="0.35"/>
    <x v="0"/>
  </r>
  <r>
    <s v="Ouest Gear"/>
    <n v="1128299"/>
    <x v="278"/>
    <x v="6"/>
    <s v="Ouest"/>
    <s v="Oregon"/>
    <s v="Portland"/>
    <x v="2"/>
    <n v="55.000000000000007"/>
    <n v="350"/>
    <n v="192500.00000000003"/>
    <n v="67375"/>
    <n v="0.35"/>
    <x v="0"/>
  </r>
  <r>
    <s v="Ouest Gear"/>
    <n v="1128299"/>
    <x v="278"/>
    <x v="6"/>
    <s v="Ouest"/>
    <s v="Oregon"/>
    <s v="Portland"/>
    <x v="3"/>
    <n v="50"/>
    <n v="275"/>
    <n v="137500"/>
    <n v="48125"/>
    <n v="0.35"/>
    <x v="0"/>
  </r>
  <r>
    <s v="Ouest Gear"/>
    <n v="1128299"/>
    <x v="278"/>
    <x v="6"/>
    <s v="Ouest"/>
    <s v="Oregon"/>
    <s v="Portland"/>
    <x v="4"/>
    <n v="44.999999999999993"/>
    <n v="175"/>
    <n v="78749.999999999985"/>
    <n v="31499.999999999996"/>
    <n v="0.4"/>
    <x v="0"/>
  </r>
  <r>
    <s v="Ouest Gear"/>
    <n v="1128299"/>
    <x v="278"/>
    <x v="6"/>
    <s v="Ouest"/>
    <s v="Oregon"/>
    <s v="Portland"/>
    <x v="5"/>
    <n v="60"/>
    <n v="525"/>
    <n v="315000"/>
    <n v="94500"/>
    <n v="0.3"/>
    <x v="0"/>
  </r>
  <r>
    <s v="Ouest Gear"/>
    <n v="1128299"/>
    <x v="308"/>
    <x v="1"/>
    <s v="Ouest"/>
    <s v="Oregon"/>
    <s v="Portland"/>
    <x v="0"/>
    <n v="54.999999999999993"/>
    <n v="775"/>
    <n v="426249.99999999994"/>
    <n v="149187.49999999997"/>
    <n v="0.35"/>
    <x v="0"/>
  </r>
  <r>
    <s v="Ouest Gear"/>
    <n v="1128299"/>
    <x v="308"/>
    <x v="1"/>
    <s v="Ouest"/>
    <s v="Oregon"/>
    <s v="Portland"/>
    <x v="1"/>
    <n v="64.999999999999986"/>
    <n v="650"/>
    <n v="422499.99999999988"/>
    <n v="147874.99999999994"/>
    <n v="0.35"/>
    <x v="0"/>
  </r>
  <r>
    <s v="Ouest Gear"/>
    <n v="1128299"/>
    <x v="308"/>
    <x v="1"/>
    <s v="Ouest"/>
    <s v="Oregon"/>
    <s v="Portland"/>
    <x v="2"/>
    <n v="80"/>
    <n v="650"/>
    <n v="520000"/>
    <n v="182000"/>
    <n v="0.35"/>
    <x v="0"/>
  </r>
  <r>
    <s v="Ouest Gear"/>
    <n v="1128299"/>
    <x v="308"/>
    <x v="1"/>
    <s v="Ouest"/>
    <s v="Oregon"/>
    <s v="Portland"/>
    <x v="3"/>
    <n v="80"/>
    <n v="525"/>
    <n v="420000"/>
    <n v="147000"/>
    <n v="0.35"/>
    <x v="0"/>
  </r>
  <r>
    <s v="Ouest Gear"/>
    <n v="1128299"/>
    <x v="308"/>
    <x v="1"/>
    <s v="Ouest"/>
    <s v="Oregon"/>
    <s v="Portland"/>
    <x v="4"/>
    <n v="90"/>
    <n v="400"/>
    <n v="360000"/>
    <n v="144000"/>
    <n v="0.4"/>
    <x v="0"/>
  </r>
  <r>
    <s v="Ouest Gear"/>
    <n v="1128299"/>
    <x v="308"/>
    <x v="1"/>
    <s v="Ouest"/>
    <s v="Oregon"/>
    <s v="Portland"/>
    <x v="5"/>
    <n v="105"/>
    <n v="700"/>
    <n v="735000"/>
    <n v="220500"/>
    <n v="0.3"/>
    <x v="0"/>
  </r>
  <r>
    <s v="Ouest Gear"/>
    <n v="1128299"/>
    <x v="337"/>
    <x v="2"/>
    <s v="Ouest"/>
    <s v="Oregon"/>
    <s v="Portland"/>
    <x v="0"/>
    <n v="85"/>
    <n v="850"/>
    <n v="722500"/>
    <n v="252874.99999999997"/>
    <n v="0.35"/>
    <x v="0"/>
  </r>
  <r>
    <s v="Ouest Gear"/>
    <n v="1128299"/>
    <x v="337"/>
    <x v="2"/>
    <s v="Ouest"/>
    <s v="Oregon"/>
    <s v="Portland"/>
    <x v="1"/>
    <n v="90"/>
    <n v="700"/>
    <n v="630000"/>
    <n v="220500"/>
    <n v="0.35"/>
    <x v="0"/>
  </r>
  <r>
    <s v="Ouest Gear"/>
    <n v="1128299"/>
    <x v="337"/>
    <x v="2"/>
    <s v="Ouest"/>
    <s v="Oregon"/>
    <s v="Portland"/>
    <x v="2"/>
    <n v="90"/>
    <n v="650"/>
    <n v="585000"/>
    <n v="204750"/>
    <n v="0.35"/>
    <x v="0"/>
  </r>
  <r>
    <s v="Ouest Gear"/>
    <n v="1128299"/>
    <x v="337"/>
    <x v="2"/>
    <s v="Ouest"/>
    <s v="Oregon"/>
    <s v="Portland"/>
    <x v="3"/>
    <n v="85"/>
    <n v="550"/>
    <n v="467500"/>
    <n v="163625"/>
    <n v="0.35"/>
    <x v="0"/>
  </r>
  <r>
    <s v="Ouest Gear"/>
    <n v="1128299"/>
    <x v="337"/>
    <x v="2"/>
    <s v="Ouest"/>
    <s v="Oregon"/>
    <s v="Portland"/>
    <x v="4"/>
    <n v="90"/>
    <n v="600"/>
    <n v="540000"/>
    <n v="216000"/>
    <n v="0.4"/>
    <x v="0"/>
  </r>
  <r>
    <s v="Ouest Gear"/>
    <n v="1128299"/>
    <x v="337"/>
    <x v="2"/>
    <s v="Ouest"/>
    <s v="Oregon"/>
    <s v="Portland"/>
    <x v="5"/>
    <n v="105"/>
    <n v="600"/>
    <n v="630000"/>
    <n v="189000"/>
    <n v="0.3"/>
    <x v="0"/>
  </r>
  <r>
    <s v="Ouest Gear"/>
    <n v="1128299"/>
    <x v="369"/>
    <x v="6"/>
    <s v="Ouest"/>
    <s v="Oregon"/>
    <s v="Portland"/>
    <x v="0"/>
    <n v="90"/>
    <n v="800"/>
    <n v="720000"/>
    <n v="251999.99999999997"/>
    <n v="0.35"/>
    <x v="0"/>
  </r>
  <r>
    <s v="Ouest Gear"/>
    <n v="1128299"/>
    <x v="369"/>
    <x v="6"/>
    <s v="Ouest"/>
    <s v="Oregon"/>
    <s v="Portland"/>
    <x v="1"/>
    <n v="80"/>
    <n v="775"/>
    <n v="620000"/>
    <n v="217000"/>
    <n v="0.35"/>
    <x v="0"/>
  </r>
  <r>
    <s v="Ouest Gear"/>
    <n v="1128299"/>
    <x v="369"/>
    <x v="6"/>
    <s v="Ouest"/>
    <s v="Oregon"/>
    <s v="Portland"/>
    <x v="2"/>
    <n v="70"/>
    <n v="650"/>
    <n v="455000"/>
    <n v="159250"/>
    <n v="0.35"/>
    <x v="0"/>
  </r>
  <r>
    <s v="Ouest Gear"/>
    <n v="1128299"/>
    <x v="369"/>
    <x v="6"/>
    <s v="Ouest"/>
    <s v="Oregon"/>
    <s v="Portland"/>
    <x v="3"/>
    <n v="70"/>
    <n v="425"/>
    <n v="297500"/>
    <n v="104125"/>
    <n v="0.35"/>
    <x v="0"/>
  </r>
  <r>
    <s v="Ouest Gear"/>
    <n v="1128299"/>
    <x v="369"/>
    <x v="6"/>
    <s v="Ouest"/>
    <s v="Oregon"/>
    <s v="Portland"/>
    <x v="4"/>
    <n v="70"/>
    <n v="425"/>
    <n v="297500"/>
    <n v="119000"/>
    <n v="0.4"/>
    <x v="0"/>
  </r>
  <r>
    <s v="Ouest Gear"/>
    <n v="1128299"/>
    <x v="369"/>
    <x v="6"/>
    <s v="Ouest"/>
    <s v="Oregon"/>
    <s v="Portland"/>
    <x v="5"/>
    <n v="75"/>
    <n v="250"/>
    <n v="187500"/>
    <n v="56250"/>
    <n v="0.3"/>
    <x v="0"/>
  </r>
  <r>
    <s v="Ouest Gear"/>
    <n v="1128299"/>
    <x v="401"/>
    <x v="3"/>
    <s v="Ouest"/>
    <s v="Oregon"/>
    <s v="Portland"/>
    <x v="0"/>
    <n v="50.000000000000014"/>
    <n v="450"/>
    <n v="225000.00000000006"/>
    <n v="78750.000000000015"/>
    <n v="0.35"/>
    <x v="0"/>
  </r>
  <r>
    <s v="Ouest Gear"/>
    <n v="1128299"/>
    <x v="401"/>
    <x v="3"/>
    <s v="Ouest"/>
    <s v="Oregon"/>
    <s v="Portland"/>
    <x v="1"/>
    <n v="55.000000000000014"/>
    <n v="450"/>
    <n v="247500.00000000006"/>
    <n v="86625.000000000015"/>
    <n v="0.35"/>
    <x v="0"/>
  </r>
  <r>
    <s v="Ouest Gear"/>
    <n v="1128299"/>
    <x v="401"/>
    <x v="3"/>
    <s v="Ouest"/>
    <s v="Oregon"/>
    <s v="Portland"/>
    <x v="2"/>
    <n v="50.000000000000014"/>
    <n v="250"/>
    <n v="125000.00000000003"/>
    <n v="43750.000000000007"/>
    <n v="0.35"/>
    <x v="0"/>
  </r>
  <r>
    <s v="Ouest Gear"/>
    <n v="1128299"/>
    <x v="401"/>
    <x v="3"/>
    <s v="Ouest"/>
    <s v="Oregon"/>
    <s v="Portland"/>
    <x v="3"/>
    <n v="50.000000000000014"/>
    <n v="200"/>
    <n v="100000.00000000003"/>
    <n v="35000.000000000007"/>
    <n v="0.35"/>
    <x v="0"/>
  </r>
  <r>
    <s v="Ouest Gear"/>
    <n v="1128299"/>
    <x v="401"/>
    <x v="3"/>
    <s v="Ouest"/>
    <s v="Oregon"/>
    <s v="Portland"/>
    <x v="4"/>
    <n v="60.000000000000007"/>
    <n v="225"/>
    <n v="135000.00000000003"/>
    <n v="54000.000000000015"/>
    <n v="0.4"/>
    <x v="0"/>
  </r>
  <r>
    <s v="Ouest Gear"/>
    <n v="1128299"/>
    <x v="401"/>
    <x v="3"/>
    <s v="Ouest"/>
    <s v="Oregon"/>
    <s v="Portland"/>
    <x v="5"/>
    <n v="44.999999999999993"/>
    <n v="250"/>
    <n v="112499.99999999999"/>
    <n v="33749.999999999993"/>
    <n v="0.3"/>
    <x v="0"/>
  </r>
  <r>
    <s v="Ouest Gear"/>
    <n v="1128299"/>
    <x v="430"/>
    <x v="4"/>
    <s v="Ouest"/>
    <s v="Oregon"/>
    <s v="Portland"/>
    <x v="0"/>
    <n v="40"/>
    <n v="350"/>
    <n v="140000"/>
    <n v="49000"/>
    <n v="0.35"/>
    <x v="0"/>
  </r>
  <r>
    <s v="Ouest Gear"/>
    <n v="1128299"/>
    <x v="430"/>
    <x v="4"/>
    <s v="Ouest"/>
    <s v="Oregon"/>
    <s v="Portland"/>
    <x v="1"/>
    <n v="55.000000000000014"/>
    <n v="525"/>
    <n v="288750.00000000006"/>
    <n v="101062.50000000001"/>
    <n v="0.35"/>
    <x v="0"/>
  </r>
  <r>
    <s v="Ouest Gear"/>
    <n v="1128299"/>
    <x v="430"/>
    <x v="4"/>
    <s v="Ouest"/>
    <s v="Oregon"/>
    <s v="Portland"/>
    <x v="2"/>
    <n v="50.000000000000014"/>
    <n v="350"/>
    <n v="175000.00000000006"/>
    <n v="61250.000000000015"/>
    <n v="0.35"/>
    <x v="0"/>
  </r>
  <r>
    <s v="Ouest Gear"/>
    <n v="1128299"/>
    <x v="430"/>
    <x v="4"/>
    <s v="Ouest"/>
    <s v="Oregon"/>
    <s v="Portland"/>
    <x v="3"/>
    <n v="45.000000000000007"/>
    <n v="325"/>
    <n v="146250.00000000003"/>
    <n v="51187.500000000007"/>
    <n v="0.35"/>
    <x v="0"/>
  </r>
  <r>
    <s v="Ouest Gear"/>
    <n v="1128299"/>
    <x v="430"/>
    <x v="4"/>
    <s v="Ouest"/>
    <s v="Oregon"/>
    <s v="Portland"/>
    <x v="4"/>
    <n v="55.000000000000007"/>
    <n v="300"/>
    <n v="165000.00000000003"/>
    <n v="66000.000000000015"/>
    <n v="0.4"/>
    <x v="0"/>
  </r>
  <r>
    <s v="Ouest Gear"/>
    <n v="1128299"/>
    <x v="430"/>
    <x v="4"/>
    <s v="Ouest"/>
    <s v="Oregon"/>
    <s v="Portland"/>
    <x v="5"/>
    <n v="60.000000000000007"/>
    <n v="350"/>
    <n v="210000.00000000003"/>
    <n v="63000.000000000007"/>
    <n v="0.3"/>
    <x v="0"/>
  </r>
  <r>
    <s v="Ouest Gear"/>
    <n v="1128299"/>
    <x v="461"/>
    <x v="0"/>
    <s v="Ouest"/>
    <s v="Oregon"/>
    <s v="Portland"/>
    <x v="0"/>
    <n v="45.000000000000007"/>
    <n v="575"/>
    <n v="258750.00000000003"/>
    <n v="90562.5"/>
    <n v="0.35"/>
    <x v="0"/>
  </r>
  <r>
    <s v="Ouest Gear"/>
    <n v="1128299"/>
    <x v="461"/>
    <x v="0"/>
    <s v="Ouest"/>
    <s v="Oregon"/>
    <s v="Portland"/>
    <x v="1"/>
    <n v="50.000000000000014"/>
    <n v="650"/>
    <n v="325000.00000000012"/>
    <n v="113750.00000000003"/>
    <n v="0.35"/>
    <x v="0"/>
  </r>
  <r>
    <s v="Ouest Gear"/>
    <n v="1128299"/>
    <x v="461"/>
    <x v="0"/>
    <s v="Ouest"/>
    <s v="Oregon"/>
    <s v="Portland"/>
    <x v="2"/>
    <n v="45.000000000000007"/>
    <n v="475"/>
    <n v="213750.00000000003"/>
    <n v="74812.5"/>
    <n v="0.35"/>
    <x v="0"/>
  </r>
  <r>
    <s v="Ouest Gear"/>
    <n v="1128299"/>
    <x v="461"/>
    <x v="0"/>
    <s v="Ouest"/>
    <s v="Oregon"/>
    <s v="Portland"/>
    <x v="3"/>
    <n v="55.000000000000014"/>
    <n v="450"/>
    <n v="247500.00000000006"/>
    <n v="86625.000000000015"/>
    <n v="0.35"/>
    <x v="0"/>
  </r>
  <r>
    <s v="Ouest Gear"/>
    <n v="1128299"/>
    <x v="461"/>
    <x v="0"/>
    <s v="Ouest"/>
    <s v="Oregon"/>
    <s v="Portland"/>
    <x v="4"/>
    <n v="75.000000000000014"/>
    <n v="425"/>
    <n v="318750.00000000006"/>
    <n v="127500.00000000003"/>
    <n v="0.4"/>
    <x v="0"/>
  </r>
  <r>
    <s v="Ouest Gear"/>
    <n v="1128299"/>
    <x v="461"/>
    <x v="0"/>
    <s v="Ouest"/>
    <s v="Oregon"/>
    <s v="Portland"/>
    <x v="5"/>
    <n v="80.000000000000014"/>
    <n v="550"/>
    <n v="440000.00000000006"/>
    <n v="132000"/>
    <n v="0.3"/>
    <x v="0"/>
  </r>
  <r>
    <s v="Ouest Gear"/>
    <n v="1128299"/>
    <x v="490"/>
    <x v="1"/>
    <s v="Ouest"/>
    <s v="Oregon"/>
    <s v="Portland"/>
    <x v="0"/>
    <n v="65.000000000000014"/>
    <n v="750"/>
    <n v="487500.00000000012"/>
    <n v="170625.00000000003"/>
    <n v="0.35"/>
    <x v="0"/>
  </r>
  <r>
    <s v="Ouest Gear"/>
    <n v="1128299"/>
    <x v="490"/>
    <x v="1"/>
    <s v="Ouest"/>
    <s v="Oregon"/>
    <s v="Portland"/>
    <x v="1"/>
    <n v="75.000000000000028"/>
    <n v="750"/>
    <n v="562500.00000000023"/>
    <n v="196875.00000000006"/>
    <n v="0.35"/>
    <x v="0"/>
  </r>
  <r>
    <s v="Ouest Gear"/>
    <n v="1128299"/>
    <x v="490"/>
    <x v="1"/>
    <s v="Ouest"/>
    <s v="Oregon"/>
    <s v="Portland"/>
    <x v="2"/>
    <n v="70.000000000000014"/>
    <n v="550"/>
    <n v="385000.00000000006"/>
    <n v="134750"/>
    <n v="0.35"/>
    <x v="0"/>
  </r>
  <r>
    <s v="Ouest Gear"/>
    <n v="1128299"/>
    <x v="490"/>
    <x v="1"/>
    <s v="Ouest"/>
    <s v="Oregon"/>
    <s v="Portland"/>
    <x v="3"/>
    <n v="70.000000000000014"/>
    <n v="550"/>
    <n v="385000.00000000006"/>
    <n v="134750"/>
    <n v="0.35"/>
    <x v="0"/>
  </r>
  <r>
    <s v="Ouest Gear"/>
    <n v="1128299"/>
    <x v="490"/>
    <x v="1"/>
    <s v="Ouest"/>
    <s v="Oregon"/>
    <s v="Portland"/>
    <x v="4"/>
    <n v="80.000000000000014"/>
    <n v="475"/>
    <n v="380000.00000000006"/>
    <n v="152000.00000000003"/>
    <n v="0.4"/>
    <x v="0"/>
  </r>
  <r>
    <s v="Ouest Gear"/>
    <n v="1128299"/>
    <x v="490"/>
    <x v="1"/>
    <s v="Ouest"/>
    <s v="Oregon"/>
    <s v="Portland"/>
    <x v="5"/>
    <n v="85.000000000000014"/>
    <n v="575"/>
    <n v="488750.00000000006"/>
    <n v="146625"/>
    <n v="0.3"/>
    <x v="0"/>
  </r>
  <r>
    <s v="Ouest Gear"/>
    <n v="1128299"/>
    <x v="181"/>
    <x v="4"/>
    <s v="Ouest"/>
    <s v="Oregon"/>
    <s v="Portland"/>
    <x v="0"/>
    <n v="35"/>
    <n v="400"/>
    <n v="140000"/>
    <n v="55999.999999999993"/>
    <n v="0.39999999999999997"/>
    <x v="0"/>
  </r>
  <r>
    <s v="Ouest Gear"/>
    <n v="1128299"/>
    <x v="181"/>
    <x v="4"/>
    <s v="Ouest"/>
    <s v="Oregon"/>
    <s v="Portland"/>
    <x v="1"/>
    <n v="45"/>
    <n v="400"/>
    <n v="180000"/>
    <n v="72000"/>
    <n v="0.39999999999999997"/>
    <x v="0"/>
  </r>
  <r>
    <s v="Ouest Gear"/>
    <n v="1128299"/>
    <x v="181"/>
    <x v="4"/>
    <s v="Ouest"/>
    <s v="Oregon"/>
    <s v="Portland"/>
    <x v="2"/>
    <n v="45"/>
    <n v="400"/>
    <n v="180000"/>
    <n v="72000"/>
    <n v="0.39999999999999997"/>
    <x v="0"/>
  </r>
  <r>
    <s v="Ouest Gear"/>
    <n v="1128299"/>
    <x v="181"/>
    <x v="4"/>
    <s v="Ouest"/>
    <s v="Oregon"/>
    <s v="Portland"/>
    <x v="3"/>
    <n v="45"/>
    <n v="250"/>
    <n v="112500"/>
    <n v="44999.999999999993"/>
    <n v="0.39999999999999997"/>
    <x v="0"/>
  </r>
  <r>
    <s v="Ouest Gear"/>
    <n v="1128299"/>
    <x v="181"/>
    <x v="4"/>
    <s v="Ouest"/>
    <s v="Oregon"/>
    <s v="Portland"/>
    <x v="4"/>
    <n v="50.000000000000014"/>
    <n v="200"/>
    <n v="100000.00000000003"/>
    <n v="45000.000000000015"/>
    <n v="0.45"/>
    <x v="0"/>
  </r>
  <r>
    <s v="Ouest Gear"/>
    <n v="1128299"/>
    <x v="181"/>
    <x v="4"/>
    <s v="Ouest"/>
    <s v="Oregon"/>
    <s v="Portland"/>
    <x v="5"/>
    <n v="45"/>
    <n v="450"/>
    <n v="202500"/>
    <n v="70875"/>
    <n v="0.35"/>
    <x v="0"/>
  </r>
  <r>
    <s v="Ouest Gear"/>
    <n v="1128299"/>
    <x v="212"/>
    <x v="0"/>
    <s v="Ouest"/>
    <s v="Oregon"/>
    <s v="Portland"/>
    <x v="0"/>
    <n v="35"/>
    <n v="500"/>
    <n v="175000"/>
    <n v="70000"/>
    <n v="0.39999999999999997"/>
    <x v="0"/>
  </r>
  <r>
    <s v="Ouest Gear"/>
    <n v="1128299"/>
    <x v="212"/>
    <x v="0"/>
    <s v="Ouest"/>
    <s v="Oregon"/>
    <s v="Portland"/>
    <x v="1"/>
    <n v="45"/>
    <n v="400"/>
    <n v="180000"/>
    <n v="72000"/>
    <n v="0.39999999999999997"/>
    <x v="0"/>
  </r>
  <r>
    <s v="Ouest Gear"/>
    <n v="1128299"/>
    <x v="212"/>
    <x v="0"/>
    <s v="Ouest"/>
    <s v="Oregon"/>
    <s v="Portland"/>
    <x v="2"/>
    <n v="45"/>
    <n v="400"/>
    <n v="180000"/>
    <n v="72000"/>
    <n v="0.39999999999999997"/>
    <x v="0"/>
  </r>
  <r>
    <s v="Ouest Gear"/>
    <n v="1128299"/>
    <x v="212"/>
    <x v="0"/>
    <s v="Sud"/>
    <s v="Louisiana"/>
    <s v="New Orleans"/>
    <x v="3"/>
    <n v="45"/>
    <n v="250"/>
    <n v="112500"/>
    <n v="44999.999999999993"/>
    <n v="0.39999999999999997"/>
    <x v="0"/>
  </r>
  <r>
    <s v="Ouest Gear"/>
    <n v="1128299"/>
    <x v="212"/>
    <x v="0"/>
    <s v="Sud"/>
    <s v="Louisiana"/>
    <s v="New Orleans"/>
    <x v="4"/>
    <n v="50.000000000000014"/>
    <n v="175"/>
    <n v="87500.000000000029"/>
    <n v="39375.000000000015"/>
    <n v="0.45"/>
    <x v="0"/>
  </r>
  <r>
    <s v="Ouest Gear"/>
    <n v="1128299"/>
    <x v="212"/>
    <x v="0"/>
    <s v="Sud"/>
    <s v="Louisiana"/>
    <s v="New Orleans"/>
    <x v="5"/>
    <n v="45"/>
    <n v="375"/>
    <n v="168750"/>
    <n v="59062.499999999993"/>
    <n v="0.35"/>
    <x v="0"/>
  </r>
  <r>
    <s v="Ouest Gear"/>
    <n v="1128299"/>
    <x v="221"/>
    <x v="6"/>
    <s v="Sud"/>
    <s v="Louisiana"/>
    <s v="New Orleans"/>
    <x v="0"/>
    <n v="45"/>
    <n v="525"/>
    <n v="236250"/>
    <n v="94499.999999999985"/>
    <n v="0.39999999999999997"/>
    <x v="0"/>
  </r>
  <r>
    <s v="Ouest Gear"/>
    <n v="1128299"/>
    <x v="221"/>
    <x v="6"/>
    <s v="Sud"/>
    <s v="Louisiana"/>
    <s v="New Orleans"/>
    <x v="1"/>
    <n v="55.000000000000007"/>
    <n v="375"/>
    <n v="206250.00000000003"/>
    <n v="82500"/>
    <n v="0.39999999999999997"/>
    <x v="0"/>
  </r>
  <r>
    <s v="Ouest Gear"/>
    <n v="1128299"/>
    <x v="221"/>
    <x v="6"/>
    <s v="Sud"/>
    <s v="Louisiana"/>
    <s v="New Orleans"/>
    <x v="2"/>
    <n v="60"/>
    <n v="400"/>
    <n v="240000"/>
    <n v="95999.999999999985"/>
    <n v="0.39999999999999997"/>
    <x v="0"/>
  </r>
  <r>
    <s v="Ouest Gear"/>
    <n v="1128299"/>
    <x v="221"/>
    <x v="6"/>
    <s v="Sud"/>
    <s v="Louisiana"/>
    <s v="New Orleans"/>
    <x v="3"/>
    <n v="55.000000000000007"/>
    <n v="300"/>
    <n v="165000.00000000003"/>
    <n v="66000"/>
    <n v="0.39999999999999997"/>
    <x v="0"/>
  </r>
  <r>
    <s v="Ouest Gear"/>
    <n v="1128299"/>
    <x v="221"/>
    <x v="6"/>
    <s v="Sud"/>
    <s v="Louisiana"/>
    <s v="New Orleans"/>
    <x v="4"/>
    <n v="60.000000000000007"/>
    <n v="150"/>
    <n v="90000.000000000015"/>
    <n v="40500.000000000007"/>
    <n v="0.45"/>
    <x v="0"/>
  </r>
  <r>
    <s v="Ouest Gear"/>
    <n v="1128299"/>
    <x v="221"/>
    <x v="6"/>
    <s v="Sud"/>
    <s v="Louisiana"/>
    <s v="New Orleans"/>
    <x v="5"/>
    <n v="45"/>
    <n v="350"/>
    <n v="157500"/>
    <n v="55125"/>
    <n v="0.35"/>
    <x v="0"/>
  </r>
  <r>
    <s v="Ouest Gear"/>
    <n v="1128299"/>
    <x v="240"/>
    <x v="3"/>
    <s v="Sud"/>
    <s v="Louisiana"/>
    <s v="New Orleans"/>
    <x v="0"/>
    <n v="50"/>
    <n v="525"/>
    <n v="262500"/>
    <n v="104999.99999999999"/>
    <n v="0.39999999999999997"/>
    <x v="0"/>
  </r>
  <r>
    <s v="Ouest Gear"/>
    <n v="1128299"/>
    <x v="240"/>
    <x v="3"/>
    <s v="Sud"/>
    <s v="Louisiana"/>
    <s v="New Orleans"/>
    <x v="1"/>
    <n v="55.000000000000007"/>
    <n v="325"/>
    <n v="178750.00000000003"/>
    <n v="71500"/>
    <n v="0.39999999999999997"/>
    <x v="0"/>
  </r>
  <r>
    <s v="Ouest Gear"/>
    <n v="1128299"/>
    <x v="240"/>
    <x v="3"/>
    <s v="Sud"/>
    <s v="Louisiana"/>
    <s v="New Orleans"/>
    <x v="2"/>
    <n v="55.000000000000007"/>
    <n v="375"/>
    <n v="206250.00000000003"/>
    <n v="82500"/>
    <n v="0.39999999999999997"/>
    <x v="0"/>
  </r>
  <r>
    <s v="Ouest Gear"/>
    <n v="1128299"/>
    <x v="240"/>
    <x v="3"/>
    <s v="Sud"/>
    <s v="Louisiana"/>
    <s v="New Orleans"/>
    <x v="3"/>
    <n v="40.000000000000007"/>
    <n v="275"/>
    <n v="110000.00000000001"/>
    <n v="44000"/>
    <n v="0.39999999999999997"/>
    <x v="0"/>
  </r>
  <r>
    <s v="Ouest Gear"/>
    <n v="1128299"/>
    <x v="240"/>
    <x v="3"/>
    <s v="Sud"/>
    <s v="Louisiana"/>
    <s v="New Orleans"/>
    <x v="4"/>
    <n v="45.000000000000014"/>
    <n v="175"/>
    <n v="78750.000000000029"/>
    <n v="35437.500000000015"/>
    <n v="0.45"/>
    <x v="0"/>
  </r>
  <r>
    <s v="Ouest Gear"/>
    <n v="1128299"/>
    <x v="240"/>
    <x v="3"/>
    <s v="Sud"/>
    <s v="Louisiana"/>
    <s v="New Orleans"/>
    <x v="5"/>
    <n v="60.000000000000007"/>
    <n v="350"/>
    <n v="210000.00000000003"/>
    <n v="73500"/>
    <n v="0.35"/>
    <x v="0"/>
  </r>
  <r>
    <s v="Ouest Gear"/>
    <n v="1128299"/>
    <x v="271"/>
    <x v="6"/>
    <s v="Sud"/>
    <s v="Louisiana"/>
    <s v="New Orleans"/>
    <x v="0"/>
    <n v="45"/>
    <n v="550"/>
    <n v="247500"/>
    <n v="98999.999999999985"/>
    <n v="0.39999999999999997"/>
    <x v="0"/>
  </r>
  <r>
    <s v="Ouest Gear"/>
    <n v="1128299"/>
    <x v="271"/>
    <x v="6"/>
    <s v="Sud"/>
    <s v="Louisiana"/>
    <s v="New Orleans"/>
    <x v="1"/>
    <n v="50"/>
    <n v="400"/>
    <n v="200000"/>
    <n v="80000"/>
    <n v="0.39999999999999997"/>
    <x v="0"/>
  </r>
  <r>
    <s v="Ouest Gear"/>
    <n v="1128299"/>
    <x v="271"/>
    <x v="6"/>
    <s v="Sud"/>
    <s v="Louisiana"/>
    <s v="New Orleans"/>
    <x v="2"/>
    <n v="50"/>
    <n v="400"/>
    <n v="200000"/>
    <n v="80000"/>
    <n v="0.39999999999999997"/>
    <x v="0"/>
  </r>
  <r>
    <s v="Ouest Gear"/>
    <n v="1128299"/>
    <x v="271"/>
    <x v="6"/>
    <s v="Sud"/>
    <s v="Louisiana"/>
    <s v="New Orleans"/>
    <x v="3"/>
    <n v="45"/>
    <n v="325"/>
    <n v="146250"/>
    <n v="58499.999999999993"/>
    <n v="0.39999999999999997"/>
    <x v="0"/>
  </r>
  <r>
    <s v="Ouest Gear"/>
    <n v="1128299"/>
    <x v="271"/>
    <x v="6"/>
    <s v="Sud"/>
    <s v="Louisiana"/>
    <s v="New Orleans"/>
    <x v="4"/>
    <n v="40"/>
    <n v="225"/>
    <n v="90000"/>
    <n v="40500"/>
    <n v="0.45"/>
    <x v="0"/>
  </r>
  <r>
    <s v="Ouest Gear"/>
    <n v="1128299"/>
    <x v="271"/>
    <x v="6"/>
    <s v="Sud"/>
    <s v="Louisiana"/>
    <s v="New Orleans"/>
    <x v="5"/>
    <n v="65"/>
    <n v="575"/>
    <n v="373750"/>
    <n v="130812.49999999999"/>
    <n v="0.35"/>
    <x v="2"/>
  </r>
  <r>
    <s v="Ouest Gear"/>
    <n v="1128299"/>
    <x v="301"/>
    <x v="1"/>
    <s v="Sud"/>
    <s v="Louisiana"/>
    <s v="New Orleans"/>
    <x v="0"/>
    <n v="60"/>
    <n v="825"/>
    <n v="495000"/>
    <n v="197999.99999999997"/>
    <n v="0.39999999999999997"/>
    <x v="2"/>
  </r>
  <r>
    <s v="Ouest Gear"/>
    <n v="1128299"/>
    <x v="301"/>
    <x v="1"/>
    <s v="Sud"/>
    <s v="Louisiana"/>
    <s v="New Orleans"/>
    <x v="1"/>
    <n v="70"/>
    <n v="700"/>
    <n v="490000"/>
    <n v="195999.99999999997"/>
    <n v="0.39999999999999997"/>
    <x v="2"/>
  </r>
  <r>
    <s v="Ouest Gear"/>
    <n v="1128299"/>
    <x v="301"/>
    <x v="1"/>
    <s v="Sud"/>
    <s v="Louisiana"/>
    <s v="New Orleans"/>
    <x v="2"/>
    <n v="85"/>
    <n v="700"/>
    <n v="595000"/>
    <n v="237999.99999999997"/>
    <n v="0.39999999999999997"/>
    <x v="2"/>
  </r>
  <r>
    <s v="Ouest Gear"/>
    <n v="1128299"/>
    <x v="301"/>
    <x v="1"/>
    <s v="Sud"/>
    <s v="Louisiana"/>
    <s v="New Orleans"/>
    <x v="3"/>
    <n v="85"/>
    <n v="575"/>
    <n v="488750"/>
    <n v="195499.99999999997"/>
    <n v="0.39999999999999997"/>
    <x v="2"/>
  </r>
  <r>
    <s v="Ouest Gear"/>
    <n v="1128299"/>
    <x v="301"/>
    <x v="1"/>
    <s v="Sud"/>
    <s v="Louisiana"/>
    <s v="New Orleans"/>
    <x v="4"/>
    <n v="95"/>
    <n v="450"/>
    <n v="427500"/>
    <n v="192375"/>
    <n v="0.45"/>
    <x v="2"/>
  </r>
  <r>
    <s v="Ouest Gear"/>
    <n v="1128299"/>
    <x v="301"/>
    <x v="1"/>
    <s v="Sud"/>
    <s v="Louisiana"/>
    <s v="New Orleans"/>
    <x v="5"/>
    <n v="110.00000000000001"/>
    <n v="750"/>
    <n v="825000.00000000012"/>
    <n v="288750"/>
    <n v="0.35"/>
    <x v="2"/>
  </r>
  <r>
    <s v="Ouest Gear"/>
    <n v="1128299"/>
    <x v="330"/>
    <x v="2"/>
    <s v="Sud"/>
    <s v="Louisiana"/>
    <s v="New Orleans"/>
    <x v="0"/>
    <n v="90"/>
    <n v="900"/>
    <n v="810000"/>
    <n v="324000"/>
    <n v="0.39999999999999997"/>
    <x v="2"/>
  </r>
  <r>
    <s v="Ouest Gear"/>
    <n v="1128299"/>
    <x v="330"/>
    <x v="2"/>
    <s v="Sud"/>
    <s v="Louisiana"/>
    <s v="New Orleans"/>
    <x v="1"/>
    <n v="95"/>
    <n v="750"/>
    <n v="712500"/>
    <n v="285000"/>
    <n v="0.39999999999999997"/>
    <x v="2"/>
  </r>
  <r>
    <s v="Ouest Gear"/>
    <n v="1128299"/>
    <x v="330"/>
    <x v="2"/>
    <s v="Sud"/>
    <s v="Louisiana"/>
    <s v="New Orleans"/>
    <x v="2"/>
    <n v="95"/>
    <n v="700"/>
    <n v="665000"/>
    <n v="266000"/>
    <n v="0.39999999999999997"/>
    <x v="2"/>
  </r>
  <r>
    <s v="Ouest Gear"/>
    <n v="1128299"/>
    <x v="330"/>
    <x v="2"/>
    <s v="Sud"/>
    <s v="Louisiana"/>
    <s v="New Orleans"/>
    <x v="3"/>
    <n v="90"/>
    <n v="600"/>
    <n v="540000"/>
    <n v="215999.99999999997"/>
    <n v="0.39999999999999997"/>
    <x v="2"/>
  </r>
  <r>
    <s v="Ouest Gear"/>
    <n v="1128299"/>
    <x v="330"/>
    <x v="2"/>
    <s v="Sud"/>
    <s v="Louisiana"/>
    <s v="New Orleans"/>
    <x v="4"/>
    <n v="95"/>
    <n v="650"/>
    <n v="617500"/>
    <n v="277875"/>
    <n v="0.45"/>
    <x v="2"/>
  </r>
  <r>
    <s v="Ouest Gear"/>
    <n v="1128299"/>
    <x v="330"/>
    <x v="2"/>
    <s v="Sud"/>
    <s v="Louisiana"/>
    <s v="New Orleans"/>
    <x v="5"/>
    <n v="110.00000000000001"/>
    <n v="650"/>
    <n v="715000.00000000012"/>
    <n v="250250.00000000003"/>
    <n v="0.35"/>
    <x v="2"/>
  </r>
  <r>
    <s v="Ouest Gear"/>
    <n v="1128299"/>
    <x v="362"/>
    <x v="6"/>
    <s v="Sud"/>
    <s v="Louisiana"/>
    <s v="New Orleans"/>
    <x v="0"/>
    <n v="95"/>
    <n v="850"/>
    <n v="807500"/>
    <n v="323000"/>
    <n v="0.39999999999999997"/>
    <x v="2"/>
  </r>
  <r>
    <s v="Ouest Gear"/>
    <n v="1128299"/>
    <x v="362"/>
    <x v="6"/>
    <s v="Sud"/>
    <s v="Louisiana"/>
    <s v="New Orleans"/>
    <x v="1"/>
    <n v="85.000000000000014"/>
    <n v="825"/>
    <n v="701250.00000000012"/>
    <n v="280500"/>
    <n v="0.39999999999999997"/>
    <x v="2"/>
  </r>
  <r>
    <s v="Ouest Gear"/>
    <n v="1128299"/>
    <x v="362"/>
    <x v="6"/>
    <s v="Sud"/>
    <s v="Louisiana"/>
    <s v="New Orleans"/>
    <x v="2"/>
    <n v="75.000000000000014"/>
    <n v="700"/>
    <n v="525000.00000000012"/>
    <n v="210000.00000000003"/>
    <n v="0.39999999999999997"/>
    <x v="2"/>
  </r>
  <r>
    <s v="Ouest Gear"/>
    <n v="1128299"/>
    <x v="362"/>
    <x v="6"/>
    <s v="Sud"/>
    <s v="Louisiana"/>
    <s v="New Orleans"/>
    <x v="3"/>
    <n v="75.000000000000014"/>
    <n v="475"/>
    <n v="356250.00000000006"/>
    <n v="142500"/>
    <n v="0.39999999999999997"/>
    <x v="2"/>
  </r>
  <r>
    <s v="Ouest Gear"/>
    <n v="1128299"/>
    <x v="362"/>
    <x v="6"/>
    <s v="Sud"/>
    <s v="Louisiana"/>
    <s v="New Orleans"/>
    <x v="4"/>
    <n v="64.999999999999986"/>
    <n v="475"/>
    <n v="308749.99999999994"/>
    <n v="138937.49999999997"/>
    <n v="0.45"/>
    <x v="2"/>
  </r>
  <r>
    <s v="Ouest Gear"/>
    <n v="1128299"/>
    <x v="362"/>
    <x v="6"/>
    <s v="Sud"/>
    <s v="Louisiana"/>
    <s v="New Orleans"/>
    <x v="5"/>
    <n v="70"/>
    <n v="300"/>
    <n v="210000"/>
    <n v="73500"/>
    <n v="0.35"/>
    <x v="2"/>
  </r>
  <r>
    <s v="Ouest Gear"/>
    <n v="1128299"/>
    <x v="394"/>
    <x v="3"/>
    <s v="Sud"/>
    <s v="Louisiana"/>
    <s v="New Orleans"/>
    <x v="0"/>
    <n v="45.000000000000014"/>
    <n v="500"/>
    <n v="225000.00000000006"/>
    <n v="90000.000000000015"/>
    <n v="0.39999999999999997"/>
    <x v="2"/>
  </r>
  <r>
    <s v="Ouest Gear"/>
    <n v="1128299"/>
    <x v="394"/>
    <x v="3"/>
    <s v="Sud"/>
    <s v="Louisiana"/>
    <s v="New Orleans"/>
    <x v="1"/>
    <n v="50.000000000000014"/>
    <n v="500"/>
    <n v="250000.00000000006"/>
    <n v="100000.00000000001"/>
    <n v="0.39999999999999997"/>
    <x v="2"/>
  </r>
  <r>
    <s v="Ouest Gear"/>
    <n v="1128299"/>
    <x v="394"/>
    <x v="3"/>
    <s v="Sud"/>
    <s v="Louisiana"/>
    <s v="New Orleans"/>
    <x v="2"/>
    <n v="45.000000000000014"/>
    <n v="300"/>
    <n v="135000.00000000003"/>
    <n v="54000.000000000007"/>
    <n v="0.39999999999999997"/>
    <x v="2"/>
  </r>
  <r>
    <s v="Ouest Gear"/>
    <n v="1128299"/>
    <x v="394"/>
    <x v="3"/>
    <s v="Sud"/>
    <s v="Louisiana"/>
    <s v="New Orleans"/>
    <x v="3"/>
    <n v="45.000000000000014"/>
    <n v="250"/>
    <n v="112500.00000000003"/>
    <n v="45000.000000000007"/>
    <n v="0.39999999999999997"/>
    <x v="2"/>
  </r>
  <r>
    <s v="Ouest Gear"/>
    <n v="1128299"/>
    <x v="394"/>
    <x v="3"/>
    <s v="Sud"/>
    <s v="Louisiana"/>
    <s v="New Orleans"/>
    <x v="4"/>
    <n v="55.000000000000007"/>
    <n v="275"/>
    <n v="151250.00000000003"/>
    <n v="68062.500000000015"/>
    <n v="0.45"/>
    <x v="2"/>
  </r>
  <r>
    <s v="Ouest Gear"/>
    <n v="1128299"/>
    <x v="394"/>
    <x v="3"/>
    <s v="Sud"/>
    <s v="Louisiana"/>
    <s v="New Orleans"/>
    <x v="5"/>
    <n v="40"/>
    <n v="300"/>
    <n v="120000"/>
    <n v="42000"/>
    <n v="0.35"/>
    <x v="2"/>
  </r>
  <r>
    <s v="Ouest Gear"/>
    <n v="1128299"/>
    <x v="423"/>
    <x v="4"/>
    <s v="Sud"/>
    <s v="Louisiana"/>
    <s v="New Orleans"/>
    <x v="0"/>
    <n v="35"/>
    <n v="400"/>
    <n v="140000"/>
    <n v="55999.999999999993"/>
    <n v="0.39999999999999997"/>
    <x v="2"/>
  </r>
  <r>
    <s v="Ouest Gear"/>
    <n v="1128299"/>
    <x v="423"/>
    <x v="4"/>
    <s v="Sud"/>
    <s v="Louisiana"/>
    <s v="New Orleans"/>
    <x v="1"/>
    <n v="50.000000000000014"/>
    <n v="575"/>
    <n v="287500.00000000006"/>
    <n v="115000.00000000001"/>
    <n v="0.39999999999999997"/>
    <x v="2"/>
  </r>
  <r>
    <s v="Ouest Gear"/>
    <n v="1128299"/>
    <x v="423"/>
    <x v="4"/>
    <s v="Sud"/>
    <s v="Louisiana"/>
    <s v="New Orleans"/>
    <x v="2"/>
    <n v="45.000000000000014"/>
    <n v="400"/>
    <n v="180000.00000000006"/>
    <n v="72000.000000000015"/>
    <n v="0.39999999999999997"/>
    <x v="2"/>
  </r>
  <r>
    <s v="Ouest Gear"/>
    <n v="1128299"/>
    <x v="423"/>
    <x v="4"/>
    <s v="Sud"/>
    <s v="Louisiana"/>
    <s v="New Orleans"/>
    <x v="3"/>
    <n v="40.000000000000007"/>
    <n v="375"/>
    <n v="150000.00000000003"/>
    <n v="60000.000000000007"/>
    <n v="0.39999999999999997"/>
    <x v="2"/>
  </r>
  <r>
    <s v="Ouest Gear"/>
    <n v="1128299"/>
    <x v="423"/>
    <x v="4"/>
    <s v="Sud"/>
    <s v="Louisiana"/>
    <s v="New Orleans"/>
    <x v="4"/>
    <n v="50"/>
    <n v="350"/>
    <n v="175000"/>
    <n v="78750"/>
    <n v="0.45"/>
    <x v="2"/>
  </r>
  <r>
    <s v="Ouest Gear"/>
    <n v="1128299"/>
    <x v="423"/>
    <x v="4"/>
    <s v="Sud"/>
    <s v="Louisiana"/>
    <s v="New Orleans"/>
    <x v="5"/>
    <n v="55.000000000000007"/>
    <n v="400"/>
    <n v="220000.00000000003"/>
    <n v="77000"/>
    <n v="0.35"/>
    <x v="2"/>
  </r>
  <r>
    <s v="Ouest Gear"/>
    <n v="1128299"/>
    <x v="454"/>
    <x v="0"/>
    <s v="Sud"/>
    <s v="Louisiana"/>
    <s v="New Orleans"/>
    <x v="0"/>
    <n v="40.000000000000007"/>
    <n v="625"/>
    <n v="250000.00000000006"/>
    <n v="100000.00000000001"/>
    <n v="0.39999999999999997"/>
    <x v="2"/>
  </r>
  <r>
    <s v="Ouest Gear"/>
    <n v="1128299"/>
    <x v="454"/>
    <x v="0"/>
    <s v="Sud"/>
    <s v="Louisiana"/>
    <s v="New Orleans"/>
    <x v="1"/>
    <n v="45.000000000000014"/>
    <n v="700"/>
    <n v="315000.00000000012"/>
    <n v="126000.00000000003"/>
    <n v="0.39999999999999997"/>
    <x v="2"/>
  </r>
  <r>
    <s v="Ouest Gear"/>
    <n v="1128299"/>
    <x v="454"/>
    <x v="0"/>
    <s v="Sud"/>
    <s v="Louisiana"/>
    <s v="New Orleans"/>
    <x v="2"/>
    <n v="40.000000000000007"/>
    <n v="525"/>
    <n v="210000.00000000003"/>
    <n v="84000"/>
    <n v="0.39999999999999997"/>
    <x v="2"/>
  </r>
  <r>
    <s v="Ouest Gear"/>
    <n v="1128299"/>
    <x v="454"/>
    <x v="0"/>
    <s v="Sud"/>
    <s v="Louisiana"/>
    <s v="New Orleans"/>
    <x v="3"/>
    <n v="50.000000000000014"/>
    <n v="500"/>
    <n v="250000.00000000006"/>
    <n v="100000.00000000001"/>
    <n v="0.39999999999999997"/>
    <x v="2"/>
  </r>
  <r>
    <s v="Ouest Gear"/>
    <n v="1128299"/>
    <x v="454"/>
    <x v="0"/>
    <s v="Sud"/>
    <s v="Louisiana"/>
    <s v="New Orleans"/>
    <x v="4"/>
    <n v="70"/>
    <n v="475"/>
    <n v="332500"/>
    <n v="149625"/>
    <n v="0.45"/>
    <x v="2"/>
  </r>
  <r>
    <s v="Ouest Gear"/>
    <n v="1128299"/>
    <x v="454"/>
    <x v="0"/>
    <s v="Sud"/>
    <s v="Louisiana"/>
    <s v="New Orleans"/>
    <x v="5"/>
    <n v="85.000000000000014"/>
    <n v="600"/>
    <n v="510000.00000000006"/>
    <n v="178500"/>
    <n v="0.35"/>
    <x v="2"/>
  </r>
  <r>
    <s v="Ouest Gear"/>
    <n v="1128299"/>
    <x v="483"/>
    <x v="1"/>
    <s v="Sud"/>
    <s v="Louisiana"/>
    <s v="New Orleans"/>
    <x v="0"/>
    <n v="70.000000000000014"/>
    <n v="800"/>
    <n v="560000.00000000012"/>
    <n v="224000.00000000003"/>
    <n v="0.39999999999999997"/>
    <x v="2"/>
  </r>
  <r>
    <s v="Ouest Gear"/>
    <n v="1128299"/>
    <x v="483"/>
    <x v="1"/>
    <s v="Sud"/>
    <s v="Louisiana"/>
    <s v="New Orleans"/>
    <x v="1"/>
    <n v="80.000000000000028"/>
    <n v="800"/>
    <n v="640000.00000000023"/>
    <n v="256000.00000000006"/>
    <n v="0.39999999999999997"/>
    <x v="2"/>
  </r>
  <r>
    <s v="Foot Locker"/>
    <n v="1128299"/>
    <x v="483"/>
    <x v="1"/>
    <s v="Sud"/>
    <s v="Louisiana"/>
    <s v="New Orleans"/>
    <x v="2"/>
    <n v="75.000000000000028"/>
    <n v="600"/>
    <n v="450000.00000000017"/>
    <n v="180000.00000000006"/>
    <n v="0.39999999999999997"/>
    <x v="2"/>
  </r>
  <r>
    <s v="Foot Locker"/>
    <n v="1128299"/>
    <x v="483"/>
    <x v="1"/>
    <s v="Sud"/>
    <s v="Louisiana"/>
    <s v="New Orleans"/>
    <x v="3"/>
    <n v="75.000000000000028"/>
    <n v="600"/>
    <n v="450000.00000000017"/>
    <n v="180000.00000000006"/>
    <n v="0.39999999999999997"/>
    <x v="2"/>
  </r>
  <r>
    <s v="Foot Locker"/>
    <n v="1128299"/>
    <x v="483"/>
    <x v="1"/>
    <s v="Sud"/>
    <s v="Louisiana"/>
    <s v="New Orleans"/>
    <x v="4"/>
    <n v="85.000000000000014"/>
    <n v="525"/>
    <n v="446250.00000000006"/>
    <n v="200812.50000000003"/>
    <n v="0.45"/>
    <x v="2"/>
  </r>
  <r>
    <s v="Foot Locker"/>
    <n v="1128299"/>
    <x v="483"/>
    <x v="1"/>
    <s v="Sud"/>
    <s v="Louisiana"/>
    <s v="New Orleans"/>
    <x v="5"/>
    <n v="90.000000000000028"/>
    <n v="625"/>
    <n v="562500.00000000023"/>
    <n v="196875.00000000006"/>
    <n v="0.35"/>
    <x v="2"/>
  </r>
  <r>
    <s v="Foot Locker"/>
    <n v="1197831"/>
    <x v="169"/>
    <x v="6"/>
    <s v="Sud"/>
    <s v="Louisiana"/>
    <s v="New Orleans"/>
    <x v="0"/>
    <n v="20"/>
    <n v="675"/>
    <n v="135000"/>
    <n v="40500"/>
    <n v="0.3"/>
    <x v="2"/>
  </r>
  <r>
    <s v="Foot Locker"/>
    <n v="1197831"/>
    <x v="169"/>
    <x v="6"/>
    <s v="Sud"/>
    <s v="Louisiana"/>
    <s v="New Orleans"/>
    <x v="1"/>
    <n v="30"/>
    <n v="675"/>
    <n v="202500"/>
    <n v="60750"/>
    <n v="0.3"/>
    <x v="2"/>
  </r>
  <r>
    <s v="Foot Locker"/>
    <n v="1197831"/>
    <x v="169"/>
    <x v="6"/>
    <s v="Sud"/>
    <s v="Louisiana"/>
    <s v="New Orleans"/>
    <x v="2"/>
    <n v="30"/>
    <n v="475"/>
    <n v="142500"/>
    <n v="42750"/>
    <n v="0.3"/>
    <x v="2"/>
  </r>
  <r>
    <s v="Foot Locker"/>
    <n v="1197831"/>
    <x v="169"/>
    <x v="6"/>
    <s v="Sud"/>
    <s v="Louisiana"/>
    <s v="New Orleans"/>
    <x v="3"/>
    <n v="35"/>
    <n v="475"/>
    <n v="166250"/>
    <n v="66500"/>
    <n v="0.4"/>
    <x v="2"/>
  </r>
  <r>
    <s v="Foot Locker"/>
    <n v="1197831"/>
    <x v="169"/>
    <x v="6"/>
    <s v="Sud"/>
    <s v="Louisiana"/>
    <s v="New Orleans"/>
    <x v="4"/>
    <n v="40"/>
    <n v="325"/>
    <n v="130000"/>
    <n v="32500"/>
    <n v="0.25"/>
    <x v="2"/>
  </r>
  <r>
    <s v="Ouest Gear"/>
    <n v="1197831"/>
    <x v="169"/>
    <x v="6"/>
    <s v="Sud"/>
    <s v="Louisiana"/>
    <s v="New Orleans"/>
    <x v="5"/>
    <n v="35"/>
    <n v="475"/>
    <n v="166250"/>
    <n v="74812.5"/>
    <n v="0.45"/>
    <x v="2"/>
  </r>
  <r>
    <s v="Foot Locker"/>
    <n v="1197831"/>
    <x v="199"/>
    <x v="1"/>
    <s v="Sud"/>
    <s v="Louisiana"/>
    <s v="New Orleans"/>
    <x v="0"/>
    <n v="25"/>
    <n v="625"/>
    <n v="156250"/>
    <n v="46875"/>
    <n v="0.3"/>
    <x v="2"/>
  </r>
  <r>
    <s v="Foot Locker"/>
    <n v="1197831"/>
    <x v="199"/>
    <x v="1"/>
    <s v="Sud"/>
    <s v="Louisiana"/>
    <s v="New Orleans"/>
    <x v="1"/>
    <n v="35"/>
    <n v="600"/>
    <n v="210000"/>
    <n v="63000"/>
    <n v="0.3"/>
    <x v="2"/>
  </r>
  <r>
    <s v="Foot Locker"/>
    <n v="1197831"/>
    <x v="199"/>
    <x v="1"/>
    <s v="Sud"/>
    <s v="Louisiana"/>
    <s v="New Orleans"/>
    <x v="2"/>
    <n v="35"/>
    <n v="425"/>
    <n v="148750"/>
    <n v="44625"/>
    <n v="0.3"/>
    <x v="2"/>
  </r>
  <r>
    <s v="Foot Locker"/>
    <n v="1197831"/>
    <x v="199"/>
    <x v="1"/>
    <s v="Ouest"/>
    <s v="Idaho"/>
    <s v="Boise"/>
    <x v="3"/>
    <n v="35"/>
    <n v="375"/>
    <n v="131250"/>
    <n v="52500"/>
    <n v="0.4"/>
    <x v="2"/>
  </r>
  <r>
    <s v="Foot Locker"/>
    <n v="1197831"/>
    <x v="199"/>
    <x v="1"/>
    <s v="Ouest"/>
    <s v="Idaho"/>
    <s v="Boise"/>
    <x v="4"/>
    <n v="40"/>
    <n v="250"/>
    <n v="100000"/>
    <n v="25000"/>
    <n v="0.25"/>
    <x v="2"/>
  </r>
  <r>
    <s v="Foot Locker"/>
    <n v="1197831"/>
    <x v="199"/>
    <x v="1"/>
    <s v="Ouest"/>
    <s v="Idaho"/>
    <s v="Boise"/>
    <x v="5"/>
    <n v="35"/>
    <n v="450"/>
    <n v="157500"/>
    <n v="70875"/>
    <n v="0.45"/>
    <x v="2"/>
  </r>
  <r>
    <s v="Foot Locker"/>
    <n v="1197831"/>
    <x v="708"/>
    <x v="3"/>
    <s v="Ouest"/>
    <s v="Idaho"/>
    <s v="Boise"/>
    <x v="0"/>
    <n v="30"/>
    <n v="625"/>
    <n v="187500"/>
    <n v="65625"/>
    <n v="0.35"/>
    <x v="2"/>
  </r>
  <r>
    <s v="Foot Locker"/>
    <n v="1197831"/>
    <x v="708"/>
    <x v="3"/>
    <s v="Ouest"/>
    <s v="Idaho"/>
    <s v="Boise"/>
    <x v="1"/>
    <n v="40"/>
    <n v="625"/>
    <n v="250000"/>
    <n v="87500"/>
    <n v="0.35"/>
    <x v="2"/>
  </r>
  <r>
    <s v="Foot Locker"/>
    <n v="1197831"/>
    <x v="708"/>
    <x v="3"/>
    <s v="Ouest"/>
    <s v="Idaho"/>
    <s v="Boise"/>
    <x v="2"/>
    <n v="30"/>
    <n v="450"/>
    <n v="135000"/>
    <n v="47250"/>
    <n v="0.35"/>
    <x v="2"/>
  </r>
  <r>
    <s v="Foot Locker"/>
    <n v="1197831"/>
    <x v="708"/>
    <x v="3"/>
    <s v="Ouest"/>
    <s v="Idaho"/>
    <s v="Boise"/>
    <x v="3"/>
    <n v="35"/>
    <n v="350"/>
    <n v="122500"/>
    <n v="55125"/>
    <n v="0.45"/>
    <x v="2"/>
  </r>
  <r>
    <s v="Ouest Gear"/>
    <n v="1197831"/>
    <x v="708"/>
    <x v="3"/>
    <s v="Ouest"/>
    <s v="Idaho"/>
    <s v="Boise"/>
    <x v="4"/>
    <n v="40"/>
    <n v="250"/>
    <n v="100000"/>
    <n v="30000"/>
    <n v="0.3"/>
    <x v="2"/>
  </r>
  <r>
    <s v="Ouest Gear"/>
    <n v="1197831"/>
    <x v="708"/>
    <x v="3"/>
    <s v="Ouest"/>
    <s v="Idaho"/>
    <s v="Boise"/>
    <x v="5"/>
    <n v="35"/>
    <n v="400"/>
    <n v="140000"/>
    <n v="70000"/>
    <n v="0.5"/>
    <x v="2"/>
  </r>
  <r>
    <s v="Ouest Gear"/>
    <n v="1197831"/>
    <x v="723"/>
    <x v="5"/>
    <s v="Ouest"/>
    <s v="Idaho"/>
    <s v="Boise"/>
    <x v="0"/>
    <n v="20"/>
    <n v="650"/>
    <n v="130000"/>
    <n v="45500"/>
    <n v="0.35"/>
    <x v="2"/>
  </r>
  <r>
    <s v="Ouest Gear"/>
    <n v="1197831"/>
    <x v="723"/>
    <x v="5"/>
    <s v="Ouest"/>
    <s v="Idaho"/>
    <s v="Boise"/>
    <x v="1"/>
    <n v="30.000000000000004"/>
    <n v="650"/>
    <n v="195000.00000000003"/>
    <n v="68250"/>
    <n v="0.35"/>
    <x v="2"/>
  </r>
  <r>
    <s v="Ouest Gear"/>
    <n v="1197831"/>
    <x v="723"/>
    <x v="5"/>
    <s v="Ouest"/>
    <s v="Idaho"/>
    <s v="Boise"/>
    <x v="2"/>
    <n v="24.999999999999996"/>
    <n v="475"/>
    <n v="118749.99999999999"/>
    <n v="41562.499999999993"/>
    <n v="0.35"/>
    <x v="2"/>
  </r>
  <r>
    <s v="Ouest Gear"/>
    <n v="1197831"/>
    <x v="723"/>
    <x v="5"/>
    <s v="Ouest"/>
    <s v="Idaho"/>
    <s v="Boise"/>
    <x v="3"/>
    <n v="30.000000000000004"/>
    <n v="375"/>
    <n v="112500.00000000001"/>
    <n v="50625.000000000007"/>
    <n v="0.45"/>
    <x v="2"/>
  </r>
  <r>
    <s v="Ouest Gear"/>
    <n v="1197831"/>
    <x v="723"/>
    <x v="5"/>
    <s v="Ouest"/>
    <s v="Idaho"/>
    <s v="Boise"/>
    <x v="4"/>
    <n v="35"/>
    <n v="275"/>
    <n v="96250"/>
    <n v="28875"/>
    <n v="0.3"/>
    <x v="2"/>
  </r>
  <r>
    <s v="Ouest Gear"/>
    <n v="1197831"/>
    <x v="723"/>
    <x v="5"/>
    <s v="Ouest"/>
    <s v="Idaho"/>
    <s v="Boise"/>
    <x v="5"/>
    <n v="30.000000000000004"/>
    <n v="550"/>
    <n v="165000.00000000003"/>
    <n v="82500.000000000015"/>
    <n v="0.5"/>
    <x v="2"/>
  </r>
  <r>
    <s v="Ouest Gear"/>
    <n v="1197831"/>
    <x v="258"/>
    <x v="0"/>
    <s v="Ouest"/>
    <s v="Idaho"/>
    <s v="Boise"/>
    <x v="0"/>
    <n v="20"/>
    <n v="700"/>
    <n v="140000"/>
    <n v="49000"/>
    <n v="0.35"/>
    <x v="2"/>
  </r>
  <r>
    <s v="Ouest Gear"/>
    <n v="1197831"/>
    <x v="258"/>
    <x v="0"/>
    <s v="Ouest"/>
    <s v="Idaho"/>
    <s v="Boise"/>
    <x v="1"/>
    <n v="30.000000000000004"/>
    <n v="725"/>
    <n v="217500.00000000003"/>
    <n v="76125"/>
    <n v="0.35"/>
    <x v="2"/>
  </r>
  <r>
    <s v="Ouest Gear"/>
    <n v="1197831"/>
    <x v="258"/>
    <x v="0"/>
    <s v="Ouest"/>
    <s v="Idaho"/>
    <s v="Boise"/>
    <x v="2"/>
    <n v="24.999999999999996"/>
    <n v="575"/>
    <n v="143749.99999999997"/>
    <n v="50312.499999999985"/>
    <n v="0.35"/>
    <x v="2"/>
  </r>
  <r>
    <s v="Ouest Gear"/>
    <n v="1197831"/>
    <x v="258"/>
    <x v="0"/>
    <s v="Ouest"/>
    <s v="Idaho"/>
    <s v="Boise"/>
    <x v="3"/>
    <n v="35"/>
    <n v="500"/>
    <n v="175000"/>
    <n v="78750"/>
    <n v="0.45"/>
    <x v="2"/>
  </r>
  <r>
    <s v="Ouest Gear"/>
    <n v="1197831"/>
    <x v="258"/>
    <x v="0"/>
    <s v="Ouest"/>
    <s v="Idaho"/>
    <s v="Boise"/>
    <x v="4"/>
    <n v="50"/>
    <n v="400"/>
    <n v="200000"/>
    <n v="60000"/>
    <n v="0.3"/>
    <x v="2"/>
  </r>
  <r>
    <s v="Ouest Gear"/>
    <n v="1197831"/>
    <x v="258"/>
    <x v="0"/>
    <s v="Ouest"/>
    <s v="Idaho"/>
    <s v="Boise"/>
    <x v="5"/>
    <n v="45"/>
    <n v="750"/>
    <n v="337500"/>
    <n v="168750"/>
    <n v="0.5"/>
    <x v="2"/>
  </r>
  <r>
    <s v="Ouest Gear"/>
    <n v="1197831"/>
    <x v="288"/>
    <x v="2"/>
    <s v="Ouest"/>
    <s v="Idaho"/>
    <s v="Boise"/>
    <x v="0"/>
    <n v="45"/>
    <n v="750"/>
    <n v="337500"/>
    <n v="118124.99999999999"/>
    <n v="0.35"/>
    <x v="2"/>
  </r>
  <r>
    <s v="Ouest Gear"/>
    <n v="1197831"/>
    <x v="288"/>
    <x v="2"/>
    <s v="Ouest"/>
    <s v="Idaho"/>
    <s v="Boise"/>
    <x v="1"/>
    <n v="50"/>
    <n v="750"/>
    <n v="375000"/>
    <n v="131250"/>
    <n v="0.35"/>
    <x v="2"/>
  </r>
  <r>
    <s v="Ouest Gear"/>
    <n v="1197831"/>
    <x v="288"/>
    <x v="2"/>
    <s v="Ouest"/>
    <s v="Idaho"/>
    <s v="Boise"/>
    <x v="2"/>
    <n v="50"/>
    <n v="600"/>
    <n v="300000"/>
    <n v="105000"/>
    <n v="0.35"/>
    <x v="2"/>
  </r>
  <r>
    <s v="Ouest Gear"/>
    <n v="1197831"/>
    <x v="288"/>
    <x v="2"/>
    <s v="Ouest"/>
    <s v="Idaho"/>
    <s v="Boise"/>
    <x v="3"/>
    <n v="50"/>
    <n v="550"/>
    <n v="275000"/>
    <n v="123750"/>
    <n v="0.45"/>
    <x v="2"/>
  </r>
  <r>
    <s v="Ouest Gear"/>
    <n v="1197831"/>
    <x v="288"/>
    <x v="2"/>
    <s v="Ouest"/>
    <s v="Idaho"/>
    <s v="Boise"/>
    <x v="4"/>
    <n v="55.000000000000007"/>
    <n v="450"/>
    <n v="247500.00000000003"/>
    <n v="74250"/>
    <n v="0.3"/>
    <x v="2"/>
  </r>
  <r>
    <s v="Ouest Gear"/>
    <n v="1197831"/>
    <x v="288"/>
    <x v="2"/>
    <s v="Ouest"/>
    <s v="Idaho"/>
    <s v="Boise"/>
    <x v="5"/>
    <n v="60.000000000000007"/>
    <n v="825"/>
    <n v="495000.00000000006"/>
    <n v="247500.00000000003"/>
    <n v="0.5"/>
    <x v="2"/>
  </r>
  <r>
    <s v="Ouest Gear"/>
    <n v="1197831"/>
    <x v="320"/>
    <x v="6"/>
    <s v="Ouest"/>
    <s v="Idaho"/>
    <s v="Boise"/>
    <x v="0"/>
    <n v="50"/>
    <n v="775"/>
    <n v="387500"/>
    <n v="155000"/>
    <n v="0.39999999999999997"/>
    <x v="2"/>
  </r>
  <r>
    <s v="Ouest Gear"/>
    <n v="1197831"/>
    <x v="320"/>
    <x v="6"/>
    <s v="Ouest"/>
    <s v="Idaho"/>
    <s v="Boise"/>
    <x v="1"/>
    <n v="55.000000000000007"/>
    <n v="775"/>
    <n v="426250.00000000006"/>
    <n v="170500"/>
    <n v="0.39999999999999997"/>
    <x v="2"/>
  </r>
  <r>
    <s v="Ouest Gear"/>
    <n v="1197831"/>
    <x v="320"/>
    <x v="6"/>
    <s v="Ouest"/>
    <s v="Idaho"/>
    <s v="Boise"/>
    <x v="2"/>
    <n v="50"/>
    <n v="925"/>
    <n v="462500"/>
    <n v="184999.99999999997"/>
    <n v="0.39999999999999997"/>
    <x v="2"/>
  </r>
  <r>
    <s v="Ouest Gear"/>
    <n v="1197831"/>
    <x v="320"/>
    <x v="6"/>
    <s v="Ouest"/>
    <s v="Idaho"/>
    <s v="Boise"/>
    <x v="3"/>
    <n v="50"/>
    <n v="525"/>
    <n v="262500"/>
    <n v="131250"/>
    <n v="0.5"/>
    <x v="2"/>
  </r>
  <r>
    <s v="Ouest Gear"/>
    <n v="1197831"/>
    <x v="320"/>
    <x v="6"/>
    <s v="Ouest"/>
    <s v="Idaho"/>
    <s v="Boise"/>
    <x v="4"/>
    <n v="55.000000000000007"/>
    <n v="525"/>
    <n v="288750.00000000006"/>
    <n v="101062.50000000001"/>
    <n v="0.35"/>
    <x v="2"/>
  </r>
  <r>
    <s v="Foot Locker"/>
    <n v="1197831"/>
    <x v="320"/>
    <x v="6"/>
    <s v="Ouest"/>
    <s v="Idaho"/>
    <s v="Boise"/>
    <x v="5"/>
    <n v="65"/>
    <n v="800"/>
    <n v="520000"/>
    <n v="286000"/>
    <n v="0.55000000000000004"/>
    <x v="2"/>
  </r>
  <r>
    <s v="Foot Locker"/>
    <n v="1197831"/>
    <x v="353"/>
    <x v="4"/>
    <s v="Ouest"/>
    <s v="Idaho"/>
    <s v="Boise"/>
    <x v="0"/>
    <n v="50"/>
    <n v="750"/>
    <n v="375000"/>
    <n v="150000"/>
    <n v="0.39999999999999997"/>
    <x v="2"/>
  </r>
  <r>
    <s v="Foot Locker"/>
    <n v="1197831"/>
    <x v="353"/>
    <x v="4"/>
    <s v="Ouest"/>
    <s v="Idaho"/>
    <s v="Boise"/>
    <x v="1"/>
    <n v="55.000000000000007"/>
    <n v="750"/>
    <n v="412500.00000000006"/>
    <n v="165000"/>
    <n v="0.39999999999999997"/>
    <x v="2"/>
  </r>
  <r>
    <s v="Foot Locker"/>
    <n v="1197831"/>
    <x v="353"/>
    <x v="4"/>
    <s v="Ouest"/>
    <s v="Idaho"/>
    <s v="Boise"/>
    <x v="2"/>
    <n v="50"/>
    <n v="925"/>
    <n v="462500"/>
    <n v="184999.99999999997"/>
    <n v="0.39999999999999997"/>
    <x v="2"/>
  </r>
  <r>
    <s v="Foot Locker"/>
    <n v="1197831"/>
    <x v="353"/>
    <x v="4"/>
    <s v="Ouest"/>
    <s v="Idaho"/>
    <s v="Boise"/>
    <x v="3"/>
    <n v="50"/>
    <n v="475"/>
    <n v="237500"/>
    <n v="118750"/>
    <n v="0.5"/>
    <x v="2"/>
  </r>
  <r>
    <s v="Sports Direct"/>
    <n v="1197831"/>
    <x v="353"/>
    <x v="4"/>
    <s v="Ouest"/>
    <s v="Idaho"/>
    <s v="Boise"/>
    <x v="4"/>
    <n v="55.000000000000007"/>
    <n v="475"/>
    <n v="261250.00000000003"/>
    <n v="91437.5"/>
    <n v="0.35"/>
    <x v="2"/>
  </r>
  <r>
    <s v="Sports Direct"/>
    <n v="1197831"/>
    <x v="353"/>
    <x v="4"/>
    <s v="Ouest"/>
    <s v="Idaho"/>
    <s v="Boise"/>
    <x v="5"/>
    <n v="60"/>
    <n v="725"/>
    <n v="435000"/>
    <n v="239250.00000000003"/>
    <n v="0.55000000000000004"/>
    <x v="2"/>
  </r>
  <r>
    <s v="Sports Direct"/>
    <n v="1197831"/>
    <x v="381"/>
    <x v="4"/>
    <s v="Ouest"/>
    <s v="Idaho"/>
    <s v="Boise"/>
    <x v="0"/>
    <n v="55.000000000000007"/>
    <n v="675"/>
    <n v="371250.00000000006"/>
    <n v="148500"/>
    <n v="0.39999999999999997"/>
    <x v="2"/>
  </r>
  <r>
    <s v="Sports Direct"/>
    <n v="1197831"/>
    <x v="381"/>
    <x v="4"/>
    <s v="Ouest"/>
    <s v="Idaho"/>
    <s v="Boise"/>
    <x v="1"/>
    <n v="55.000000000000007"/>
    <n v="625"/>
    <n v="343750.00000000006"/>
    <n v="137500"/>
    <n v="0.39999999999999997"/>
    <x v="2"/>
  </r>
  <r>
    <s v="Sports Direct"/>
    <n v="1197831"/>
    <x v="381"/>
    <x v="4"/>
    <s v="Ouest"/>
    <s v="Idaho"/>
    <s v="Boise"/>
    <x v="2"/>
    <n v="60"/>
    <n v="675"/>
    <n v="405000"/>
    <n v="162000"/>
    <n v="0.39999999999999997"/>
    <x v="2"/>
  </r>
  <r>
    <s v="Sports Direct"/>
    <n v="1197831"/>
    <x v="381"/>
    <x v="4"/>
    <s v="Ouest"/>
    <s v="Idaho"/>
    <s v="Boise"/>
    <x v="3"/>
    <n v="60"/>
    <n v="400"/>
    <n v="240000"/>
    <n v="120000"/>
    <n v="0.5"/>
    <x v="2"/>
  </r>
  <r>
    <s v="Sports Direct"/>
    <n v="1197831"/>
    <x v="381"/>
    <x v="4"/>
    <s v="Ouest"/>
    <s v="Idaho"/>
    <s v="Boise"/>
    <x v="4"/>
    <n v="55.000000000000007"/>
    <n v="400"/>
    <n v="220000.00000000003"/>
    <n v="77000"/>
    <n v="0.35"/>
    <x v="2"/>
  </r>
  <r>
    <s v="Sports Direct"/>
    <n v="1197831"/>
    <x v="381"/>
    <x v="4"/>
    <s v="Ouest"/>
    <s v="Idaho"/>
    <s v="Boise"/>
    <x v="5"/>
    <n v="50"/>
    <n v="625"/>
    <n v="312500"/>
    <n v="171875"/>
    <n v="0.55000000000000004"/>
    <x v="2"/>
  </r>
  <r>
    <s v="Sports Direct"/>
    <n v="1197831"/>
    <x v="410"/>
    <x v="5"/>
    <s v="Ouest"/>
    <s v="Idaho"/>
    <s v="Boise"/>
    <x v="0"/>
    <n v="40"/>
    <n v="575"/>
    <n v="230000"/>
    <n v="91999.999999999985"/>
    <n v="0.39999999999999997"/>
    <x v="2"/>
  </r>
  <r>
    <s v="Sports Direct"/>
    <n v="1197831"/>
    <x v="410"/>
    <x v="5"/>
    <s v="Ouest"/>
    <s v="Idaho"/>
    <s v="Boise"/>
    <x v="1"/>
    <n v="40"/>
    <n v="575"/>
    <n v="230000"/>
    <n v="91999.999999999985"/>
    <n v="0.39999999999999997"/>
    <x v="2"/>
  </r>
  <r>
    <s v="Sports Direct"/>
    <n v="1197831"/>
    <x v="410"/>
    <x v="5"/>
    <s v="Ouest"/>
    <s v="Idaho"/>
    <s v="Boise"/>
    <x v="2"/>
    <n v="45"/>
    <n v="525"/>
    <n v="236250"/>
    <n v="94499.999999999985"/>
    <n v="0.39999999999999997"/>
    <x v="2"/>
  </r>
  <r>
    <s v="Sports Direct"/>
    <n v="1197831"/>
    <x v="410"/>
    <x v="5"/>
    <s v="Ouest"/>
    <s v="Idaho"/>
    <s v="Boise"/>
    <x v="3"/>
    <n v="45"/>
    <n v="375"/>
    <n v="168750"/>
    <n v="84375"/>
    <n v="0.5"/>
    <x v="2"/>
  </r>
  <r>
    <s v="Sports Direct"/>
    <n v="1197831"/>
    <x v="410"/>
    <x v="5"/>
    <s v="Ouest"/>
    <s v="Idaho"/>
    <s v="Boise"/>
    <x v="4"/>
    <n v="35"/>
    <n v="350"/>
    <n v="122500"/>
    <n v="42875"/>
    <n v="0.35"/>
    <x v="2"/>
  </r>
  <r>
    <s v="Sports Direct"/>
    <n v="1197831"/>
    <x v="410"/>
    <x v="5"/>
    <s v="Ouest"/>
    <s v="Idaho"/>
    <s v="Boise"/>
    <x v="5"/>
    <n v="45"/>
    <n v="525"/>
    <n v="236250"/>
    <n v="129937.50000000001"/>
    <n v="0.55000000000000004"/>
    <x v="2"/>
  </r>
  <r>
    <s v="Sports Direct"/>
    <n v="1197831"/>
    <x v="442"/>
    <x v="2"/>
    <s v="Ouest"/>
    <s v="Idaho"/>
    <s v="Boise"/>
    <x v="0"/>
    <n v="35"/>
    <n v="675"/>
    <n v="236250"/>
    <n v="94499.999999999985"/>
    <n v="0.39999999999999997"/>
    <x v="2"/>
  </r>
  <r>
    <s v="Sports Direct"/>
    <n v="1197831"/>
    <x v="442"/>
    <x v="2"/>
    <s v="Ouest"/>
    <s v="Idaho"/>
    <s v="Boise"/>
    <x v="1"/>
    <n v="35"/>
    <n v="675"/>
    <n v="236250"/>
    <n v="94499.999999999985"/>
    <n v="0.39999999999999997"/>
    <x v="2"/>
  </r>
  <r>
    <s v="Sports Direct"/>
    <n v="1197831"/>
    <x v="442"/>
    <x v="2"/>
    <s v="Ouest"/>
    <s v="Idaho"/>
    <s v="Boise"/>
    <x v="2"/>
    <n v="60"/>
    <n v="600"/>
    <n v="360000"/>
    <n v="144000"/>
    <n v="0.39999999999999997"/>
    <x v="2"/>
  </r>
  <r>
    <s v="Sports Direct"/>
    <n v="1197831"/>
    <x v="442"/>
    <x v="2"/>
    <s v="Ouest"/>
    <s v="Idaho"/>
    <s v="Boise"/>
    <x v="3"/>
    <n v="60"/>
    <n v="450"/>
    <n v="270000"/>
    <n v="135000"/>
    <n v="0.5"/>
    <x v="2"/>
  </r>
  <r>
    <s v="Sports Direct"/>
    <n v="1197831"/>
    <x v="442"/>
    <x v="2"/>
    <s v="Ouest"/>
    <s v="Idaho"/>
    <s v="Boise"/>
    <x v="4"/>
    <n v="54.999999999999993"/>
    <n v="425"/>
    <n v="233749.99999999997"/>
    <n v="81812.499999999985"/>
    <n v="0.35"/>
    <x v="2"/>
  </r>
  <r>
    <s v="Sports Direct"/>
    <n v="1197831"/>
    <x v="442"/>
    <x v="2"/>
    <s v="Ouest"/>
    <s v="Idaho"/>
    <s v="Boise"/>
    <x v="5"/>
    <n v="65"/>
    <n v="625"/>
    <n v="406250"/>
    <n v="223437.50000000003"/>
    <n v="0.55000000000000004"/>
    <x v="2"/>
  </r>
  <r>
    <s v="Foot Locker"/>
    <n v="1197831"/>
    <x v="471"/>
    <x v="3"/>
    <s v="Ouest"/>
    <s v="Idaho"/>
    <s v="Boise"/>
    <x v="0"/>
    <n v="54.999999999999993"/>
    <n v="775"/>
    <n v="426249.99999999994"/>
    <n v="170499.99999999997"/>
    <n v="0.39999999999999997"/>
    <x v="2"/>
  </r>
  <r>
    <s v="Foot Locker"/>
    <n v="1197831"/>
    <x v="471"/>
    <x v="3"/>
    <s v="Ouest"/>
    <s v="Idaho"/>
    <s v="Boise"/>
    <x v="1"/>
    <n v="54.999999999999993"/>
    <n v="775"/>
    <n v="426249.99999999994"/>
    <n v="170499.99999999997"/>
    <n v="0.39999999999999997"/>
    <x v="2"/>
  </r>
  <r>
    <s v="Foot Locker"/>
    <n v="1197831"/>
    <x v="471"/>
    <x v="3"/>
    <s v="Ouest"/>
    <s v="Idaho"/>
    <s v="Boise"/>
    <x v="2"/>
    <n v="60"/>
    <n v="675"/>
    <n v="405000"/>
    <n v="162000"/>
    <n v="0.39999999999999997"/>
    <x v="2"/>
  </r>
  <r>
    <s v="Foot Locker"/>
    <n v="1197831"/>
    <x v="471"/>
    <x v="3"/>
    <s v="Ouest"/>
    <s v="Idaho"/>
    <s v="Boise"/>
    <x v="3"/>
    <n v="60"/>
    <n v="525"/>
    <n v="315000"/>
    <n v="157500"/>
    <n v="0.5"/>
    <x v="2"/>
  </r>
  <r>
    <s v="Foot Locker"/>
    <n v="1197831"/>
    <x v="471"/>
    <x v="3"/>
    <s v="Ouest"/>
    <s v="Idaho"/>
    <s v="Boise"/>
    <x v="4"/>
    <n v="54.999999999999993"/>
    <n v="475"/>
    <n v="261249.99999999997"/>
    <n v="91437.499999999985"/>
    <n v="0.35"/>
    <x v="2"/>
  </r>
  <r>
    <s v="Foot Locker"/>
    <n v="1197831"/>
    <x v="471"/>
    <x v="3"/>
    <s v="Ouest"/>
    <s v="Idaho"/>
    <s v="Boise"/>
    <x v="5"/>
    <n v="65"/>
    <n v="725"/>
    <n v="471250"/>
    <n v="259187.50000000003"/>
    <n v="0.55000000000000004"/>
    <x v="2"/>
  </r>
  <r>
    <s v="Foot Locker"/>
    <n v="1128299"/>
    <x v="187"/>
    <x v="3"/>
    <s v="Ouest"/>
    <s v="Idaho"/>
    <s v="Boise"/>
    <x v="0"/>
    <n v="29.999999999999993"/>
    <n v="425"/>
    <n v="127499.99999999997"/>
    <n v="44624.999999999985"/>
    <n v="0.35"/>
    <x v="2"/>
  </r>
  <r>
    <s v="Foot Locker"/>
    <n v="1128299"/>
    <x v="187"/>
    <x v="3"/>
    <s v="Ouest"/>
    <s v="Idaho"/>
    <s v="Boise"/>
    <x v="1"/>
    <n v="40"/>
    <n v="425"/>
    <n v="170000"/>
    <n v="68000"/>
    <n v="0.4"/>
    <x v="2"/>
  </r>
  <r>
    <s v="Foot Locker"/>
    <n v="1128299"/>
    <x v="187"/>
    <x v="3"/>
    <s v="Ouest"/>
    <s v="Idaho"/>
    <s v="Boise"/>
    <x v="2"/>
    <n v="40"/>
    <n v="425"/>
    <n v="170000"/>
    <n v="59499.999999999993"/>
    <n v="0.35"/>
    <x v="2"/>
  </r>
  <r>
    <s v="Foot Locker"/>
    <n v="1128299"/>
    <x v="187"/>
    <x v="3"/>
    <s v="Ouest"/>
    <s v="Idaho"/>
    <s v="Boise"/>
    <x v="3"/>
    <n v="40"/>
    <n v="275"/>
    <n v="110000"/>
    <n v="38500"/>
    <n v="0.35"/>
    <x v="2"/>
  </r>
  <r>
    <s v="Foot Locker"/>
    <n v="1128299"/>
    <x v="187"/>
    <x v="3"/>
    <s v="Ouest"/>
    <s v="Idaho"/>
    <s v="Boise"/>
    <x v="4"/>
    <n v="45.000000000000007"/>
    <n v="225"/>
    <n v="101250.00000000001"/>
    <n v="30375.000000000004"/>
    <n v="0.3"/>
    <x v="2"/>
  </r>
  <r>
    <s v="Foot Locker"/>
    <n v="1128299"/>
    <x v="187"/>
    <x v="3"/>
    <s v="Ouest"/>
    <s v="Idaho"/>
    <s v="Boise"/>
    <x v="5"/>
    <n v="40"/>
    <n v="425"/>
    <n v="170000"/>
    <n v="42500"/>
    <n v="0.25"/>
    <x v="2"/>
  </r>
  <r>
    <s v="Foot Locker"/>
    <n v="1128299"/>
    <x v="697"/>
    <x v="6"/>
    <s v="Ouest"/>
    <s v="Idaho"/>
    <s v="Boise"/>
    <x v="0"/>
    <n v="29.999999999999993"/>
    <n v="475"/>
    <n v="142499.99999999997"/>
    <n v="49874.999999999985"/>
    <n v="0.35"/>
    <x v="2"/>
  </r>
  <r>
    <s v="Foot Locker"/>
    <n v="1128299"/>
    <x v="697"/>
    <x v="6"/>
    <s v="Ouest"/>
    <s v="Idaho"/>
    <s v="Boise"/>
    <x v="1"/>
    <n v="40"/>
    <n v="375"/>
    <n v="150000"/>
    <n v="60000"/>
    <n v="0.4"/>
    <x v="2"/>
  </r>
  <r>
    <s v="Foot Locker"/>
    <n v="1128299"/>
    <x v="697"/>
    <x v="6"/>
    <s v="Ouest"/>
    <s v="Idaho"/>
    <s v="Boise"/>
    <x v="2"/>
    <n v="40"/>
    <n v="375"/>
    <n v="150000"/>
    <n v="52500"/>
    <n v="0.35"/>
    <x v="2"/>
  </r>
  <r>
    <s v="Foot Locker"/>
    <n v="1128299"/>
    <x v="697"/>
    <x v="6"/>
    <s v="Ouest"/>
    <s v="Arizona"/>
    <s v="Phoenix"/>
    <x v="3"/>
    <n v="40"/>
    <n v="225"/>
    <n v="90000"/>
    <n v="31499.999999999996"/>
    <n v="0.35"/>
    <x v="2"/>
  </r>
  <r>
    <s v="Foot Locker"/>
    <n v="1128299"/>
    <x v="697"/>
    <x v="6"/>
    <s v="Ouest"/>
    <s v="Arizona"/>
    <s v="Phoenix"/>
    <x v="4"/>
    <n v="45.000000000000007"/>
    <n v="150"/>
    <n v="67500.000000000015"/>
    <n v="20250.000000000004"/>
    <n v="0.3"/>
    <x v="2"/>
  </r>
  <r>
    <s v="Foot Locker"/>
    <n v="1128299"/>
    <x v="697"/>
    <x v="6"/>
    <s v="Ouest"/>
    <s v="Arizona"/>
    <s v="Phoenix"/>
    <x v="5"/>
    <n v="40"/>
    <n v="350"/>
    <n v="140000"/>
    <n v="35000"/>
    <n v="0.25"/>
    <x v="2"/>
  </r>
  <r>
    <s v="Foot Locker"/>
    <n v="1128299"/>
    <x v="227"/>
    <x v="5"/>
    <s v="Ouest"/>
    <s v="Arizona"/>
    <s v="Phoenix"/>
    <x v="0"/>
    <n v="40"/>
    <n v="500"/>
    <n v="200000"/>
    <n v="70000"/>
    <n v="0.35"/>
    <x v="2"/>
  </r>
  <r>
    <s v="Foot Locker"/>
    <n v="1128299"/>
    <x v="227"/>
    <x v="5"/>
    <s v="Ouest"/>
    <s v="Arizona"/>
    <s v="Phoenix"/>
    <x v="1"/>
    <n v="50"/>
    <n v="350"/>
    <n v="175000"/>
    <n v="70000"/>
    <n v="0.4"/>
    <x v="2"/>
  </r>
  <r>
    <s v="Foot Locker"/>
    <n v="1128299"/>
    <x v="227"/>
    <x v="5"/>
    <s v="Ouest"/>
    <s v="Arizona"/>
    <s v="Phoenix"/>
    <x v="2"/>
    <n v="50"/>
    <n v="350"/>
    <n v="175000"/>
    <n v="61249.999999999993"/>
    <n v="0.35"/>
    <x v="2"/>
  </r>
  <r>
    <s v="Foot Locker"/>
    <n v="1128299"/>
    <x v="227"/>
    <x v="5"/>
    <s v="Ouest"/>
    <s v="Arizona"/>
    <s v="Phoenix"/>
    <x v="3"/>
    <n v="50"/>
    <n v="225"/>
    <n v="112500"/>
    <n v="39375"/>
    <n v="0.35"/>
    <x v="2"/>
  </r>
  <r>
    <s v="Foot Locker"/>
    <n v="1128299"/>
    <x v="227"/>
    <x v="5"/>
    <s v="Ouest"/>
    <s v="Arizona"/>
    <s v="Phoenix"/>
    <x v="4"/>
    <n v="55.000000000000007"/>
    <n v="125"/>
    <n v="68750.000000000015"/>
    <n v="20625.000000000004"/>
    <n v="0.3"/>
    <x v="2"/>
  </r>
  <r>
    <s v="Foot Locker"/>
    <n v="1128299"/>
    <x v="227"/>
    <x v="5"/>
    <s v="Ouest"/>
    <s v="Arizona"/>
    <s v="Phoenix"/>
    <x v="5"/>
    <n v="50"/>
    <n v="325"/>
    <n v="162500"/>
    <n v="40625"/>
    <n v="0.25"/>
    <x v="2"/>
  </r>
  <r>
    <s v="Foot Locker"/>
    <n v="1128299"/>
    <x v="246"/>
    <x v="2"/>
    <s v="Ouest"/>
    <s v="Arizona"/>
    <s v="Phoenix"/>
    <x v="0"/>
    <n v="50"/>
    <n v="500"/>
    <n v="250000"/>
    <n v="87500"/>
    <n v="0.35"/>
    <x v="2"/>
  </r>
  <r>
    <s v="Foot Locker"/>
    <n v="1128299"/>
    <x v="246"/>
    <x v="2"/>
    <s v="Ouest"/>
    <s v="Arizona"/>
    <s v="Phoenix"/>
    <x v="1"/>
    <n v="55.000000000000007"/>
    <n v="300"/>
    <n v="165000.00000000003"/>
    <n v="66000.000000000015"/>
    <n v="0.4"/>
    <x v="2"/>
  </r>
  <r>
    <s v="Foot Locker"/>
    <n v="1128299"/>
    <x v="246"/>
    <x v="2"/>
    <s v="Ouest"/>
    <s v="Arizona"/>
    <s v="Phoenix"/>
    <x v="2"/>
    <n v="55.000000000000007"/>
    <n v="350"/>
    <n v="192500.00000000003"/>
    <n v="67375"/>
    <n v="0.35"/>
    <x v="2"/>
  </r>
  <r>
    <s v="Foot Locker"/>
    <n v="1128299"/>
    <x v="246"/>
    <x v="2"/>
    <s v="Ouest"/>
    <s v="Arizona"/>
    <s v="Phoenix"/>
    <x v="3"/>
    <n v="50"/>
    <n v="250"/>
    <n v="125000"/>
    <n v="43750"/>
    <n v="0.35"/>
    <x v="2"/>
  </r>
  <r>
    <s v="Foot Locker"/>
    <n v="1128299"/>
    <x v="246"/>
    <x v="2"/>
    <s v="Ouest"/>
    <s v="Arizona"/>
    <s v="Phoenix"/>
    <x v="4"/>
    <n v="55.000000000000007"/>
    <n v="150"/>
    <n v="82500.000000000015"/>
    <n v="24750.000000000004"/>
    <n v="0.3"/>
    <x v="2"/>
  </r>
  <r>
    <s v="Foot Locker"/>
    <n v="1128299"/>
    <x v="246"/>
    <x v="2"/>
    <s v="Ouest"/>
    <s v="Arizona"/>
    <s v="Phoenix"/>
    <x v="5"/>
    <n v="70"/>
    <n v="325"/>
    <n v="227500"/>
    <n v="56875"/>
    <n v="0.25"/>
    <x v="2"/>
  </r>
  <r>
    <s v="Foot Locker"/>
    <n v="1128299"/>
    <x v="277"/>
    <x v="5"/>
    <s v="Ouest"/>
    <s v="Arizona"/>
    <s v="Phoenix"/>
    <x v="0"/>
    <n v="50"/>
    <n v="525"/>
    <n v="262500"/>
    <n v="91875"/>
    <n v="0.35"/>
    <x v="2"/>
  </r>
  <r>
    <s v="Foot Locker"/>
    <n v="1128299"/>
    <x v="277"/>
    <x v="5"/>
    <s v="Ouest"/>
    <s v="Arizona"/>
    <s v="Phoenix"/>
    <x v="1"/>
    <n v="55.000000000000007"/>
    <n v="375"/>
    <n v="206250.00000000003"/>
    <n v="82500.000000000015"/>
    <n v="0.4"/>
    <x v="2"/>
  </r>
  <r>
    <s v="Foot Locker"/>
    <n v="1128299"/>
    <x v="277"/>
    <x v="5"/>
    <s v="Ouest"/>
    <s v="Arizona"/>
    <s v="Phoenix"/>
    <x v="2"/>
    <n v="55.000000000000007"/>
    <n v="400"/>
    <n v="220000.00000000003"/>
    <n v="77000"/>
    <n v="0.35"/>
    <x v="2"/>
  </r>
  <r>
    <s v="Foot Locker"/>
    <n v="1128299"/>
    <x v="277"/>
    <x v="5"/>
    <s v="Ouest"/>
    <s v="Arizona"/>
    <s v="Phoenix"/>
    <x v="3"/>
    <n v="50"/>
    <n v="300"/>
    <n v="150000"/>
    <n v="52500"/>
    <n v="0.35"/>
    <x v="2"/>
  </r>
  <r>
    <s v="Foot Locker"/>
    <n v="1128299"/>
    <x v="277"/>
    <x v="5"/>
    <s v="Ouest"/>
    <s v="Arizona"/>
    <s v="Phoenix"/>
    <x v="4"/>
    <n v="55.000000000000007"/>
    <n v="200"/>
    <n v="110000.00000000001"/>
    <n v="33000"/>
    <n v="0.3"/>
    <x v="2"/>
  </r>
  <r>
    <s v="Foot Locker"/>
    <n v="1128299"/>
    <x v="277"/>
    <x v="5"/>
    <s v="Ouest"/>
    <s v="Arizona"/>
    <s v="Phoenix"/>
    <x v="5"/>
    <n v="70"/>
    <n v="375"/>
    <n v="262500"/>
    <n v="65625"/>
    <n v="0.25"/>
    <x v="2"/>
  </r>
  <r>
    <s v="Foot Locker"/>
    <n v="1128299"/>
    <x v="307"/>
    <x v="0"/>
    <s v="Ouest"/>
    <s v="Arizona"/>
    <s v="Phoenix"/>
    <x v="0"/>
    <n v="50"/>
    <n v="625"/>
    <n v="312500"/>
    <n v="109375"/>
    <n v="0.35"/>
    <x v="2"/>
  </r>
  <r>
    <s v="Foot Locker"/>
    <n v="1128299"/>
    <x v="307"/>
    <x v="0"/>
    <s v="Ouest"/>
    <s v="Arizona"/>
    <s v="Phoenix"/>
    <x v="1"/>
    <n v="55.000000000000007"/>
    <n v="475"/>
    <n v="261250.00000000003"/>
    <n v="104500.00000000001"/>
    <n v="0.4"/>
    <x v="2"/>
  </r>
  <r>
    <s v="Foot Locker"/>
    <n v="1128299"/>
    <x v="307"/>
    <x v="0"/>
    <s v="Ouest"/>
    <s v="Arizona"/>
    <s v="Phoenix"/>
    <x v="2"/>
    <n v="55.000000000000007"/>
    <n v="475"/>
    <n v="261250.00000000003"/>
    <n v="91437.5"/>
    <n v="0.35"/>
    <x v="2"/>
  </r>
  <r>
    <s v="Foot Locker"/>
    <n v="1128299"/>
    <x v="307"/>
    <x v="0"/>
    <s v="Ouest"/>
    <s v="Arizona"/>
    <s v="Phoenix"/>
    <x v="3"/>
    <n v="50"/>
    <n v="350"/>
    <n v="175000"/>
    <n v="61249.999999999993"/>
    <n v="0.35"/>
    <x v="2"/>
  </r>
  <r>
    <s v="Foot Locker"/>
    <n v="1128299"/>
    <x v="307"/>
    <x v="0"/>
    <s v="Ouest"/>
    <s v="Arizona"/>
    <s v="Phoenix"/>
    <x v="4"/>
    <n v="55.000000000000007"/>
    <n v="225"/>
    <n v="123750.00000000001"/>
    <n v="37125"/>
    <n v="0.3"/>
    <x v="2"/>
  </r>
  <r>
    <s v="Foot Locker"/>
    <n v="1128299"/>
    <x v="307"/>
    <x v="0"/>
    <s v="Ouest"/>
    <s v="Arizona"/>
    <s v="Phoenix"/>
    <x v="5"/>
    <n v="70"/>
    <n v="525"/>
    <n v="367500"/>
    <n v="91875"/>
    <n v="0.25"/>
    <x v="2"/>
  </r>
  <r>
    <s v="Foot Locker"/>
    <n v="1128299"/>
    <x v="336"/>
    <x v="1"/>
    <s v="Ouest"/>
    <s v="Arizona"/>
    <s v="Phoenix"/>
    <x v="0"/>
    <n v="50"/>
    <n v="675"/>
    <n v="337500"/>
    <n v="118124.99999999999"/>
    <n v="0.35"/>
    <x v="2"/>
  </r>
  <r>
    <s v="Foot Locker"/>
    <n v="1128299"/>
    <x v="336"/>
    <x v="1"/>
    <s v="Ouest"/>
    <s v="Arizona"/>
    <s v="Phoenix"/>
    <x v="1"/>
    <n v="55.000000000000007"/>
    <n v="525"/>
    <n v="288750.00000000006"/>
    <n v="115500.00000000003"/>
    <n v="0.4"/>
    <x v="2"/>
  </r>
  <r>
    <s v="Foot Locker"/>
    <n v="1128299"/>
    <x v="336"/>
    <x v="1"/>
    <s v="Ouest"/>
    <s v="Arizona"/>
    <s v="Phoenix"/>
    <x v="2"/>
    <n v="55.000000000000007"/>
    <n v="475"/>
    <n v="261250.00000000003"/>
    <n v="91437.5"/>
    <n v="0.35"/>
    <x v="2"/>
  </r>
  <r>
    <s v="Foot Locker"/>
    <n v="1128299"/>
    <x v="336"/>
    <x v="1"/>
    <s v="Ouest"/>
    <s v="Arizona"/>
    <s v="Phoenix"/>
    <x v="3"/>
    <n v="50"/>
    <n v="375"/>
    <n v="187500"/>
    <n v="65625"/>
    <n v="0.35"/>
    <x v="2"/>
  </r>
  <r>
    <s v="Foot Locker"/>
    <n v="1128299"/>
    <x v="336"/>
    <x v="1"/>
    <s v="Ouest"/>
    <s v="Arizona"/>
    <s v="Phoenix"/>
    <x v="4"/>
    <n v="55.000000000000007"/>
    <n v="425"/>
    <n v="233750.00000000003"/>
    <n v="70125"/>
    <n v="0.3"/>
    <x v="2"/>
  </r>
  <r>
    <s v="Foot Locker"/>
    <n v="1128299"/>
    <x v="336"/>
    <x v="1"/>
    <s v="Ouest"/>
    <s v="Arizona"/>
    <s v="Phoenix"/>
    <x v="5"/>
    <n v="70"/>
    <n v="425"/>
    <n v="297500"/>
    <n v="74375"/>
    <n v="0.25"/>
    <x v="2"/>
  </r>
  <r>
    <s v="Foot Locker"/>
    <n v="1128299"/>
    <x v="368"/>
    <x v="5"/>
    <s v="Ouest"/>
    <s v="Arizona"/>
    <s v="Phoenix"/>
    <x v="0"/>
    <n v="55.000000000000007"/>
    <n v="625"/>
    <n v="343750.00000000006"/>
    <n v="120312.50000000001"/>
    <n v="0.35"/>
    <x v="2"/>
  </r>
  <r>
    <s v="Foot Locker"/>
    <n v="1128299"/>
    <x v="368"/>
    <x v="5"/>
    <s v="Ouest"/>
    <s v="Arizona"/>
    <s v="Phoenix"/>
    <x v="1"/>
    <n v="60.000000000000007"/>
    <n v="575"/>
    <n v="345000.00000000006"/>
    <n v="138000.00000000003"/>
    <n v="0.4"/>
    <x v="2"/>
  </r>
  <r>
    <s v="Foot Locker"/>
    <n v="1128299"/>
    <x v="368"/>
    <x v="5"/>
    <s v="Ouest"/>
    <s v="Arizona"/>
    <s v="Phoenix"/>
    <x v="2"/>
    <n v="55.000000000000007"/>
    <n v="450"/>
    <n v="247500.00000000003"/>
    <n v="86625"/>
    <n v="0.35"/>
    <x v="2"/>
  </r>
  <r>
    <s v="Foot Locker"/>
    <n v="1128299"/>
    <x v="368"/>
    <x v="5"/>
    <s v="Ouest"/>
    <s v="Arizona"/>
    <s v="Phoenix"/>
    <x v="3"/>
    <n v="55.000000000000007"/>
    <n v="400"/>
    <n v="220000.00000000003"/>
    <n v="77000"/>
    <n v="0.35"/>
    <x v="2"/>
  </r>
  <r>
    <s v="Foot Locker"/>
    <n v="1128299"/>
    <x v="368"/>
    <x v="5"/>
    <s v="Ouest"/>
    <s v="Arizona"/>
    <s v="Phoenix"/>
    <x v="4"/>
    <n v="65"/>
    <n v="400"/>
    <n v="260000"/>
    <n v="78000"/>
    <n v="0.3"/>
    <x v="2"/>
  </r>
  <r>
    <s v="Foot Locker"/>
    <n v="1128299"/>
    <x v="368"/>
    <x v="5"/>
    <s v="Ouest"/>
    <s v="Arizona"/>
    <s v="Phoenix"/>
    <x v="5"/>
    <n v="70"/>
    <n v="375"/>
    <n v="262500"/>
    <n v="65625"/>
    <n v="0.25"/>
    <x v="2"/>
  </r>
  <r>
    <s v="Foot Locker"/>
    <n v="1128299"/>
    <x v="400"/>
    <x v="2"/>
    <s v="Ouest"/>
    <s v="Arizona"/>
    <s v="Phoenix"/>
    <x v="0"/>
    <n v="45.000000000000007"/>
    <n v="575"/>
    <n v="258750.00000000003"/>
    <n v="90562.5"/>
    <n v="0.35"/>
    <x v="2"/>
  </r>
  <r>
    <s v="Foot Locker"/>
    <n v="1128299"/>
    <x v="400"/>
    <x v="2"/>
    <s v="Ouest"/>
    <s v="Arizona"/>
    <s v="Phoenix"/>
    <x v="1"/>
    <n v="50.000000000000014"/>
    <n v="575"/>
    <n v="287500.00000000006"/>
    <n v="115000.00000000003"/>
    <n v="0.4"/>
    <x v="2"/>
  </r>
  <r>
    <s v="Foot Locker"/>
    <n v="1128299"/>
    <x v="400"/>
    <x v="2"/>
    <s v="Ouest"/>
    <s v="Arizona"/>
    <s v="Phoenix"/>
    <x v="2"/>
    <n v="45.000000000000007"/>
    <n v="425"/>
    <n v="191250.00000000003"/>
    <n v="66937.5"/>
    <n v="0.35"/>
    <x v="2"/>
  </r>
  <r>
    <s v="Foot Locker"/>
    <n v="1128299"/>
    <x v="400"/>
    <x v="2"/>
    <s v="Ouest"/>
    <s v="Arizona"/>
    <s v="Phoenix"/>
    <x v="3"/>
    <n v="45.000000000000007"/>
    <n v="375"/>
    <n v="168750.00000000003"/>
    <n v="59062.500000000007"/>
    <n v="0.35"/>
    <x v="2"/>
  </r>
  <r>
    <s v="Foot Locker"/>
    <n v="1128299"/>
    <x v="400"/>
    <x v="2"/>
    <s v="Ouest"/>
    <s v="Arizona"/>
    <s v="Phoenix"/>
    <x v="4"/>
    <n v="55.000000000000007"/>
    <n v="375"/>
    <n v="206250.00000000003"/>
    <n v="61875.000000000007"/>
    <n v="0.3"/>
    <x v="2"/>
  </r>
  <r>
    <s v="Foot Locker"/>
    <n v="1128299"/>
    <x v="400"/>
    <x v="2"/>
    <s v="Ouest"/>
    <s v="Arizona"/>
    <s v="Phoenix"/>
    <x v="5"/>
    <n v="60.000000000000007"/>
    <n v="425"/>
    <n v="255000.00000000003"/>
    <n v="63750.000000000007"/>
    <n v="0.25"/>
    <x v="2"/>
  </r>
  <r>
    <s v="Foot Locker"/>
    <n v="1128299"/>
    <x v="429"/>
    <x v="3"/>
    <s v="Ouest"/>
    <s v="Arizona"/>
    <s v="Phoenix"/>
    <x v="0"/>
    <n v="45.000000000000007"/>
    <n v="500"/>
    <n v="225000.00000000003"/>
    <n v="78750"/>
    <n v="0.35"/>
    <x v="2"/>
  </r>
  <r>
    <s v="Foot Locker"/>
    <n v="1128299"/>
    <x v="429"/>
    <x v="3"/>
    <s v="Ouest"/>
    <s v="Arizona"/>
    <s v="Phoenix"/>
    <x v="1"/>
    <n v="50.000000000000014"/>
    <n v="500"/>
    <n v="250000.00000000006"/>
    <n v="100000.00000000003"/>
    <n v="0.4"/>
    <x v="2"/>
  </r>
  <r>
    <s v="Foot Locker"/>
    <n v="1128299"/>
    <x v="429"/>
    <x v="3"/>
    <s v="Ouest"/>
    <s v="Arizona"/>
    <s v="Phoenix"/>
    <x v="2"/>
    <n v="45.000000000000007"/>
    <n v="325"/>
    <n v="146250.00000000003"/>
    <n v="51187.500000000007"/>
    <n v="0.35"/>
    <x v="2"/>
  </r>
  <r>
    <s v="Foot Locker"/>
    <n v="1128299"/>
    <x v="429"/>
    <x v="3"/>
    <s v="Ouest"/>
    <s v="Arizona"/>
    <s v="Phoenix"/>
    <x v="3"/>
    <n v="45.000000000000007"/>
    <n v="300"/>
    <n v="135000.00000000003"/>
    <n v="47250.000000000007"/>
    <n v="0.35"/>
    <x v="2"/>
  </r>
  <r>
    <s v="Foot Locker"/>
    <n v="1128299"/>
    <x v="429"/>
    <x v="3"/>
    <s v="Ouest"/>
    <s v="Arizona"/>
    <s v="Phoenix"/>
    <x v="4"/>
    <n v="55.000000000000007"/>
    <n v="275"/>
    <n v="151250.00000000003"/>
    <n v="45375.000000000007"/>
    <n v="0.3"/>
    <x v="2"/>
  </r>
  <r>
    <s v="Foot Locker"/>
    <n v="1128299"/>
    <x v="429"/>
    <x v="3"/>
    <s v="Ouest"/>
    <s v="Arizona"/>
    <s v="Phoenix"/>
    <x v="5"/>
    <n v="60.000000000000007"/>
    <n v="325"/>
    <n v="195000.00000000003"/>
    <n v="48750.000000000007"/>
    <n v="0.25"/>
    <x v="2"/>
  </r>
  <r>
    <s v="Foot Locker"/>
    <n v="1128299"/>
    <x v="460"/>
    <x v="6"/>
    <s v="Ouest"/>
    <s v="Arizona"/>
    <s v="Phoenix"/>
    <x v="0"/>
    <n v="45.000000000000007"/>
    <n v="500"/>
    <n v="225000.00000000003"/>
    <n v="78750"/>
    <n v="0.35"/>
    <x v="2"/>
  </r>
  <r>
    <s v="Foot Locker"/>
    <n v="1128299"/>
    <x v="460"/>
    <x v="6"/>
    <s v="Ouest"/>
    <s v="Arizona"/>
    <s v="Phoenix"/>
    <x v="1"/>
    <n v="50.000000000000014"/>
    <n v="525"/>
    <n v="262500.00000000006"/>
    <n v="105000.00000000003"/>
    <n v="0.4"/>
    <x v="2"/>
  </r>
  <r>
    <s v="Foot Locker"/>
    <n v="1128299"/>
    <x v="460"/>
    <x v="6"/>
    <s v="Ouest"/>
    <s v="Arizona"/>
    <s v="Phoenix"/>
    <x v="2"/>
    <n v="45.000000000000007"/>
    <n v="375"/>
    <n v="168750.00000000003"/>
    <n v="59062.500000000007"/>
    <n v="0.35"/>
    <x v="2"/>
  </r>
  <r>
    <s v="Foot Locker"/>
    <n v="1128299"/>
    <x v="460"/>
    <x v="6"/>
    <s v="Ouest"/>
    <s v="Arizona"/>
    <s v="Phoenix"/>
    <x v="3"/>
    <n v="45.000000000000007"/>
    <n v="350"/>
    <n v="157500.00000000003"/>
    <n v="55125.000000000007"/>
    <n v="0.35"/>
    <x v="2"/>
  </r>
  <r>
    <s v="Foot Locker"/>
    <n v="1128299"/>
    <x v="460"/>
    <x v="6"/>
    <s v="Ouest"/>
    <s v="Arizona"/>
    <s v="Phoenix"/>
    <x v="4"/>
    <n v="55.000000000000007"/>
    <n v="300"/>
    <n v="165000.00000000003"/>
    <n v="49500.000000000007"/>
    <n v="0.3"/>
    <x v="2"/>
  </r>
  <r>
    <s v="Foot Locker"/>
    <n v="1128299"/>
    <x v="460"/>
    <x v="6"/>
    <s v="Ouest"/>
    <s v="Arizona"/>
    <s v="Phoenix"/>
    <x v="5"/>
    <n v="60.000000000000007"/>
    <n v="425"/>
    <n v="255000.00000000003"/>
    <n v="63750.000000000007"/>
    <n v="0.25"/>
    <x v="2"/>
  </r>
  <r>
    <s v="Foot Locker"/>
    <n v="1128299"/>
    <x v="489"/>
    <x v="0"/>
    <s v="Ouest"/>
    <s v="Arizona"/>
    <s v="Phoenix"/>
    <x v="0"/>
    <n v="45.000000000000007"/>
    <n v="625"/>
    <n v="281250.00000000006"/>
    <n v="98437.500000000015"/>
    <n v="0.35"/>
    <x v="2"/>
  </r>
  <r>
    <s v="Foot Locker"/>
    <n v="1128299"/>
    <x v="489"/>
    <x v="0"/>
    <s v="Ouest"/>
    <s v="Arizona"/>
    <s v="Phoenix"/>
    <x v="1"/>
    <n v="50.000000000000014"/>
    <n v="625"/>
    <n v="312500.00000000012"/>
    <n v="125000.00000000006"/>
    <n v="0.4"/>
    <x v="2"/>
  </r>
  <r>
    <s v="Kohl's"/>
    <n v="1128299"/>
    <x v="489"/>
    <x v="0"/>
    <s v="Ouest"/>
    <s v="Arizona"/>
    <s v="Phoenix"/>
    <x v="2"/>
    <n v="45.000000000000007"/>
    <n v="425"/>
    <n v="191250.00000000003"/>
    <n v="66937.5"/>
    <n v="0.35"/>
    <x v="2"/>
  </r>
  <r>
    <s v="Kohl's"/>
    <n v="1128299"/>
    <x v="489"/>
    <x v="0"/>
    <s v="Ouest"/>
    <s v="Arizona"/>
    <s v="Phoenix"/>
    <x v="3"/>
    <n v="45.000000000000007"/>
    <n v="425"/>
    <n v="191250.00000000003"/>
    <n v="66937.5"/>
    <n v="0.35"/>
    <x v="2"/>
  </r>
  <r>
    <s v="Kohl's"/>
    <n v="1128299"/>
    <x v="489"/>
    <x v="0"/>
    <s v="Ouest"/>
    <s v="Arizona"/>
    <s v="Phoenix"/>
    <x v="4"/>
    <n v="55.000000000000007"/>
    <n v="350"/>
    <n v="192500.00000000003"/>
    <n v="57750.000000000007"/>
    <n v="0.3"/>
    <x v="2"/>
  </r>
  <r>
    <s v="Kohl's"/>
    <n v="1128299"/>
    <x v="489"/>
    <x v="0"/>
    <s v="Ouest"/>
    <s v="Arizona"/>
    <s v="Phoenix"/>
    <x v="5"/>
    <n v="60.000000000000007"/>
    <n v="450"/>
    <n v="270000.00000000006"/>
    <n v="67500.000000000015"/>
    <n v="0.25"/>
    <x v="2"/>
  </r>
  <r>
    <s v="Kohl's"/>
    <n v="1128299"/>
    <x v="190"/>
    <x v="6"/>
    <s v="Ouest"/>
    <s v="Arizona"/>
    <s v="Phoenix"/>
    <x v="0"/>
    <n v="34.999999999999993"/>
    <n v="475"/>
    <n v="166249.99999999997"/>
    <n v="58187.499999999985"/>
    <n v="0.35"/>
    <x v="2"/>
  </r>
  <r>
    <s v="Kohl's"/>
    <n v="1128299"/>
    <x v="190"/>
    <x v="6"/>
    <s v="Ouest"/>
    <s v="Arizona"/>
    <s v="Phoenix"/>
    <x v="1"/>
    <n v="45"/>
    <n v="475"/>
    <n v="213750"/>
    <n v="85500"/>
    <n v="0.4"/>
    <x v="2"/>
  </r>
  <r>
    <s v="Kohl's"/>
    <n v="1128299"/>
    <x v="190"/>
    <x v="6"/>
    <s v="Ouest"/>
    <s v="Arizona"/>
    <s v="Phoenix"/>
    <x v="2"/>
    <n v="45"/>
    <n v="475"/>
    <n v="213750"/>
    <n v="74812.5"/>
    <n v="0.35"/>
    <x v="2"/>
  </r>
  <r>
    <s v="Kohl's"/>
    <n v="1128299"/>
    <x v="190"/>
    <x v="6"/>
    <s v="Ouest"/>
    <s v="Arizona"/>
    <s v="Phoenix"/>
    <x v="3"/>
    <n v="45"/>
    <n v="325"/>
    <n v="146250"/>
    <n v="51187.5"/>
    <n v="0.35"/>
    <x v="2"/>
  </r>
  <r>
    <s v="Kohl's"/>
    <n v="1128299"/>
    <x v="190"/>
    <x v="6"/>
    <s v="Ouest"/>
    <s v="Arizona"/>
    <s v="Phoenix"/>
    <x v="4"/>
    <n v="50.000000000000014"/>
    <n v="275"/>
    <n v="137500.00000000003"/>
    <n v="41250.000000000007"/>
    <n v="0.3"/>
    <x v="2"/>
  </r>
  <r>
    <s v="Kohl's"/>
    <n v="1128299"/>
    <x v="190"/>
    <x v="6"/>
    <s v="Ouest"/>
    <s v="Arizona"/>
    <s v="Phoenix"/>
    <x v="5"/>
    <n v="45"/>
    <n v="475"/>
    <n v="213750"/>
    <n v="53437.5"/>
    <n v="0.25"/>
    <x v="2"/>
  </r>
  <r>
    <s v="Kohl's"/>
    <n v="1128299"/>
    <x v="700"/>
    <x v="2"/>
    <s v="Ouest"/>
    <s v="Arizona"/>
    <s v="Phoenix"/>
    <x v="0"/>
    <n v="34.999999999999993"/>
    <n v="525"/>
    <n v="183749.99999999997"/>
    <n v="64312.499999999985"/>
    <n v="0.35"/>
    <x v="2"/>
  </r>
  <r>
    <s v="Kohl's"/>
    <n v="1128299"/>
    <x v="700"/>
    <x v="2"/>
    <s v="Ouest"/>
    <s v="Arizona"/>
    <s v="Phoenix"/>
    <x v="1"/>
    <n v="45"/>
    <n v="425"/>
    <n v="191250"/>
    <n v="76500"/>
    <n v="0.4"/>
    <x v="2"/>
  </r>
  <r>
    <s v="Kohl's"/>
    <n v="1128299"/>
    <x v="700"/>
    <x v="2"/>
    <s v="Ouest"/>
    <s v="Arizona"/>
    <s v="Phoenix"/>
    <x v="2"/>
    <n v="45"/>
    <n v="425"/>
    <n v="191250"/>
    <n v="66937.5"/>
    <n v="0.35"/>
    <x v="2"/>
  </r>
  <r>
    <s v="Kohl's"/>
    <n v="1128299"/>
    <x v="700"/>
    <x v="2"/>
    <s v="Ouest"/>
    <s v="New Mexico"/>
    <s v="Albuquerque"/>
    <x v="3"/>
    <n v="45"/>
    <n v="275"/>
    <n v="123750"/>
    <n v="43312.5"/>
    <n v="0.35"/>
    <x v="2"/>
  </r>
  <r>
    <s v="Kohl's"/>
    <n v="1128299"/>
    <x v="700"/>
    <x v="2"/>
    <s v="Ouest"/>
    <s v="New Mexico"/>
    <s v="Albuquerque"/>
    <x v="4"/>
    <n v="50.000000000000014"/>
    <n v="200"/>
    <n v="100000.00000000003"/>
    <n v="30000.000000000007"/>
    <n v="0.3"/>
    <x v="2"/>
  </r>
  <r>
    <s v="Kohl's"/>
    <n v="1128299"/>
    <x v="700"/>
    <x v="2"/>
    <s v="Ouest"/>
    <s v="New Mexico"/>
    <s v="Albuquerque"/>
    <x v="5"/>
    <n v="45"/>
    <n v="400"/>
    <n v="180000"/>
    <n v="45000"/>
    <n v="0.25"/>
    <x v="2"/>
  </r>
  <r>
    <s v="Kohl's"/>
    <n v="1128299"/>
    <x v="712"/>
    <x v="1"/>
    <s v="Ouest"/>
    <s v="New Mexico"/>
    <s v="Albuquerque"/>
    <x v="0"/>
    <n v="45"/>
    <n v="550"/>
    <n v="247500"/>
    <n v="86625"/>
    <n v="0.35"/>
    <x v="2"/>
  </r>
  <r>
    <s v="Kohl's"/>
    <n v="1128299"/>
    <x v="712"/>
    <x v="1"/>
    <s v="Ouest"/>
    <s v="New Mexico"/>
    <s v="Albuquerque"/>
    <x v="1"/>
    <n v="55.000000000000007"/>
    <n v="400"/>
    <n v="220000.00000000003"/>
    <n v="88000.000000000015"/>
    <n v="0.4"/>
    <x v="2"/>
  </r>
  <r>
    <s v="Kohl's"/>
    <n v="1128299"/>
    <x v="712"/>
    <x v="1"/>
    <s v="Ouest"/>
    <s v="New Mexico"/>
    <s v="Albuquerque"/>
    <x v="2"/>
    <n v="55.000000000000007"/>
    <n v="400"/>
    <n v="220000.00000000003"/>
    <n v="77000"/>
    <n v="0.35"/>
    <x v="2"/>
  </r>
  <r>
    <s v="Kohl's"/>
    <n v="1128299"/>
    <x v="712"/>
    <x v="1"/>
    <s v="Ouest"/>
    <s v="New Mexico"/>
    <s v="Albuquerque"/>
    <x v="3"/>
    <n v="55.000000000000007"/>
    <n v="275"/>
    <n v="151250.00000000003"/>
    <n v="52937.500000000007"/>
    <n v="0.35"/>
    <x v="2"/>
  </r>
  <r>
    <s v="Kohl's"/>
    <n v="1128299"/>
    <x v="712"/>
    <x v="1"/>
    <s v="Ouest"/>
    <s v="New Mexico"/>
    <s v="Albuquerque"/>
    <x v="4"/>
    <n v="60.000000000000007"/>
    <n v="175"/>
    <n v="105000.00000000001"/>
    <n v="31500.000000000004"/>
    <n v="0.3"/>
    <x v="2"/>
  </r>
  <r>
    <s v="Kohl's"/>
    <n v="1128299"/>
    <x v="712"/>
    <x v="1"/>
    <s v="Ouest"/>
    <s v="New Mexico"/>
    <s v="Albuquerque"/>
    <x v="5"/>
    <n v="55.000000000000007"/>
    <n v="375"/>
    <n v="206250.00000000003"/>
    <n v="51562.500000000007"/>
    <n v="0.25"/>
    <x v="2"/>
  </r>
  <r>
    <s v="Kohl's"/>
    <n v="1128299"/>
    <x v="249"/>
    <x v="5"/>
    <s v="Ouest"/>
    <s v="New Mexico"/>
    <s v="Albuquerque"/>
    <x v="0"/>
    <n v="55.000000000000007"/>
    <n v="550"/>
    <n v="302500.00000000006"/>
    <n v="105875.00000000001"/>
    <n v="0.35"/>
    <x v="2"/>
  </r>
  <r>
    <s v="Kohl's"/>
    <n v="1128299"/>
    <x v="249"/>
    <x v="5"/>
    <s v="Ouest"/>
    <s v="New Mexico"/>
    <s v="Albuquerque"/>
    <x v="1"/>
    <n v="60.000000000000007"/>
    <n v="350"/>
    <n v="210000.00000000003"/>
    <n v="84000.000000000015"/>
    <n v="0.4"/>
    <x v="2"/>
  </r>
  <r>
    <s v="Kohl's"/>
    <n v="1128299"/>
    <x v="249"/>
    <x v="5"/>
    <s v="Ouest"/>
    <s v="New Mexico"/>
    <s v="Albuquerque"/>
    <x v="2"/>
    <n v="60.000000000000007"/>
    <n v="400"/>
    <n v="240000.00000000003"/>
    <n v="84000"/>
    <n v="0.35"/>
    <x v="2"/>
  </r>
  <r>
    <s v="Kohl's"/>
    <n v="1128299"/>
    <x v="249"/>
    <x v="5"/>
    <s v="Ouest"/>
    <s v="New Mexico"/>
    <s v="Albuquerque"/>
    <x v="3"/>
    <n v="55.000000000000007"/>
    <n v="300"/>
    <n v="165000.00000000003"/>
    <n v="57750.000000000007"/>
    <n v="0.35"/>
    <x v="2"/>
  </r>
  <r>
    <s v="Kohl's"/>
    <n v="1128299"/>
    <x v="249"/>
    <x v="5"/>
    <s v="Ouest"/>
    <s v="New Mexico"/>
    <s v="Albuquerque"/>
    <x v="4"/>
    <n v="60.000000000000007"/>
    <n v="200"/>
    <n v="120000.00000000001"/>
    <n v="36000"/>
    <n v="0.3"/>
    <x v="2"/>
  </r>
  <r>
    <s v="Kohl's"/>
    <n v="1128299"/>
    <x v="249"/>
    <x v="5"/>
    <s v="Ouest"/>
    <s v="New Mexico"/>
    <s v="Albuquerque"/>
    <x v="5"/>
    <n v="75.000000000000014"/>
    <n v="375"/>
    <n v="281250.00000000006"/>
    <n v="70312.500000000015"/>
    <n v="0.25"/>
    <x v="2"/>
  </r>
  <r>
    <s v="Kohl's"/>
    <n v="1128299"/>
    <x v="280"/>
    <x v="1"/>
    <s v="Ouest"/>
    <s v="New Mexico"/>
    <s v="Albuquerque"/>
    <x v="0"/>
    <n v="55.000000000000007"/>
    <n v="575"/>
    <n v="316250.00000000006"/>
    <n v="110687.50000000001"/>
    <n v="0.35"/>
    <x v="2"/>
  </r>
  <r>
    <s v="Kohl's"/>
    <n v="1128299"/>
    <x v="280"/>
    <x v="1"/>
    <s v="Ouest"/>
    <s v="New Mexico"/>
    <s v="Albuquerque"/>
    <x v="1"/>
    <n v="60.000000000000007"/>
    <n v="425"/>
    <n v="255000.00000000003"/>
    <n v="102000.00000000001"/>
    <n v="0.4"/>
    <x v="2"/>
  </r>
  <r>
    <s v="Kohl's"/>
    <n v="1128299"/>
    <x v="280"/>
    <x v="1"/>
    <s v="Ouest"/>
    <s v="New Mexico"/>
    <s v="Albuquerque"/>
    <x v="2"/>
    <n v="60.000000000000007"/>
    <n v="450"/>
    <n v="270000.00000000006"/>
    <n v="94500.000000000015"/>
    <n v="0.35"/>
    <x v="2"/>
  </r>
  <r>
    <s v="Kohl's"/>
    <n v="1128299"/>
    <x v="280"/>
    <x v="1"/>
    <s v="Ouest"/>
    <s v="New Mexico"/>
    <s v="Albuquerque"/>
    <x v="3"/>
    <n v="55.000000000000007"/>
    <n v="350"/>
    <n v="192500.00000000003"/>
    <n v="67375"/>
    <n v="0.35"/>
    <x v="2"/>
  </r>
  <r>
    <s v="Kohl's"/>
    <n v="1128299"/>
    <x v="280"/>
    <x v="1"/>
    <s v="Ouest"/>
    <s v="New Mexico"/>
    <s v="Albuquerque"/>
    <x v="4"/>
    <n v="60.000000000000007"/>
    <n v="250"/>
    <n v="150000.00000000003"/>
    <n v="45000.000000000007"/>
    <n v="0.3"/>
    <x v="2"/>
  </r>
  <r>
    <s v="Kohl's"/>
    <n v="1128299"/>
    <x v="280"/>
    <x v="1"/>
    <s v="Ouest"/>
    <s v="New Mexico"/>
    <s v="Albuquerque"/>
    <x v="5"/>
    <n v="75.000000000000014"/>
    <n v="425"/>
    <n v="318750.00000000006"/>
    <n v="79687.500000000015"/>
    <n v="0.25"/>
    <x v="2"/>
  </r>
  <r>
    <s v="Kohl's"/>
    <n v="1128299"/>
    <x v="310"/>
    <x v="3"/>
    <s v="Ouest"/>
    <s v="New Mexico"/>
    <s v="Albuquerque"/>
    <x v="0"/>
    <n v="55.000000000000007"/>
    <n v="700"/>
    <n v="385000.00000000006"/>
    <n v="134750"/>
    <n v="0.35"/>
    <x v="2"/>
  </r>
  <r>
    <s v="Kohl's"/>
    <n v="1128299"/>
    <x v="310"/>
    <x v="3"/>
    <s v="Ouest"/>
    <s v="New Mexico"/>
    <s v="Albuquerque"/>
    <x v="1"/>
    <n v="60.000000000000007"/>
    <n v="550"/>
    <n v="330000.00000000006"/>
    <n v="132000.00000000003"/>
    <n v="0.4"/>
    <x v="2"/>
  </r>
  <r>
    <s v="Kohl's"/>
    <n v="1128299"/>
    <x v="310"/>
    <x v="3"/>
    <s v="Ouest"/>
    <s v="New Mexico"/>
    <s v="Albuquerque"/>
    <x v="2"/>
    <n v="60.000000000000007"/>
    <n v="550"/>
    <n v="330000.00000000006"/>
    <n v="115500.00000000001"/>
    <n v="0.35"/>
    <x v="2"/>
  </r>
  <r>
    <s v="Kohl's"/>
    <n v="1128299"/>
    <x v="310"/>
    <x v="3"/>
    <s v="Ouest"/>
    <s v="New Mexico"/>
    <s v="Albuquerque"/>
    <x v="3"/>
    <n v="55.000000000000007"/>
    <n v="425"/>
    <n v="233750.00000000003"/>
    <n v="81812.5"/>
    <n v="0.35"/>
    <x v="2"/>
  </r>
  <r>
    <s v="Kohl's"/>
    <n v="1128299"/>
    <x v="310"/>
    <x v="3"/>
    <s v="Ouest"/>
    <s v="New Mexico"/>
    <s v="Albuquerque"/>
    <x v="4"/>
    <n v="60.000000000000007"/>
    <n v="300"/>
    <n v="180000.00000000003"/>
    <n v="54000.000000000007"/>
    <n v="0.3"/>
    <x v="2"/>
  </r>
  <r>
    <s v="Kohl's"/>
    <n v="1128299"/>
    <x v="310"/>
    <x v="3"/>
    <s v="Ouest"/>
    <s v="New Mexico"/>
    <s v="Albuquerque"/>
    <x v="5"/>
    <n v="75.000000000000014"/>
    <n v="600"/>
    <n v="450000.00000000006"/>
    <n v="112500.00000000001"/>
    <n v="0.25"/>
    <x v="2"/>
  </r>
  <r>
    <s v="Kohl's"/>
    <n v="1128299"/>
    <x v="339"/>
    <x v="4"/>
    <s v="Ouest"/>
    <s v="New Mexico"/>
    <s v="Albuquerque"/>
    <x v="0"/>
    <n v="55.000000000000007"/>
    <n v="750"/>
    <n v="412500.00000000006"/>
    <n v="144375"/>
    <n v="0.35"/>
    <x v="2"/>
  </r>
  <r>
    <s v="Kohl's"/>
    <n v="1128299"/>
    <x v="339"/>
    <x v="4"/>
    <s v="Ouest"/>
    <s v="New Mexico"/>
    <s v="Albuquerque"/>
    <x v="1"/>
    <n v="60.000000000000007"/>
    <n v="600"/>
    <n v="360000.00000000006"/>
    <n v="144000.00000000003"/>
    <n v="0.4"/>
    <x v="2"/>
  </r>
  <r>
    <s v="Kohl's"/>
    <n v="1128299"/>
    <x v="339"/>
    <x v="4"/>
    <s v="Ouest"/>
    <s v="New Mexico"/>
    <s v="Albuquerque"/>
    <x v="2"/>
    <n v="60.000000000000007"/>
    <n v="550"/>
    <n v="330000.00000000006"/>
    <n v="115500.00000000001"/>
    <n v="0.35"/>
    <x v="2"/>
  </r>
  <r>
    <s v="Kohl's"/>
    <n v="1128299"/>
    <x v="339"/>
    <x v="4"/>
    <s v="Ouest"/>
    <s v="New Mexico"/>
    <s v="Albuquerque"/>
    <x v="3"/>
    <n v="55.000000000000007"/>
    <n v="450"/>
    <n v="247500.00000000003"/>
    <n v="86625"/>
    <n v="0.35"/>
    <x v="2"/>
  </r>
  <r>
    <s v="Kohl's"/>
    <n v="1128299"/>
    <x v="339"/>
    <x v="4"/>
    <s v="Ouest"/>
    <s v="New Mexico"/>
    <s v="Albuquerque"/>
    <x v="4"/>
    <n v="60.000000000000007"/>
    <n v="500"/>
    <n v="300000.00000000006"/>
    <n v="90000.000000000015"/>
    <n v="0.3"/>
    <x v="2"/>
  </r>
  <r>
    <s v="Kohl's"/>
    <n v="1128299"/>
    <x v="339"/>
    <x v="4"/>
    <s v="Ouest"/>
    <s v="New Mexico"/>
    <s v="Albuquerque"/>
    <x v="5"/>
    <n v="75.000000000000014"/>
    <n v="500"/>
    <n v="375000.00000000006"/>
    <n v="93750.000000000015"/>
    <n v="0.25"/>
    <x v="2"/>
  </r>
  <r>
    <s v="Kohl's"/>
    <n v="1128299"/>
    <x v="371"/>
    <x v="1"/>
    <s v="Ouest"/>
    <s v="New Mexico"/>
    <s v="Albuquerque"/>
    <x v="0"/>
    <n v="60.000000000000007"/>
    <n v="700"/>
    <n v="420000.00000000006"/>
    <n v="147000"/>
    <n v="0.35"/>
    <x v="2"/>
  </r>
  <r>
    <s v="Kohl's"/>
    <n v="1128299"/>
    <x v="371"/>
    <x v="1"/>
    <s v="Ouest"/>
    <s v="New Mexico"/>
    <s v="Albuquerque"/>
    <x v="1"/>
    <n v="65.000000000000014"/>
    <n v="650"/>
    <n v="422500.00000000012"/>
    <n v="169000.00000000006"/>
    <n v="0.4"/>
    <x v="2"/>
  </r>
  <r>
    <s v="Kohl's"/>
    <n v="1128299"/>
    <x v="371"/>
    <x v="1"/>
    <s v="Ouest"/>
    <s v="New Mexico"/>
    <s v="Albuquerque"/>
    <x v="2"/>
    <n v="60.000000000000007"/>
    <n v="525"/>
    <n v="315000.00000000006"/>
    <n v="110250.00000000001"/>
    <n v="0.35"/>
    <x v="2"/>
  </r>
  <r>
    <s v="Kohl's"/>
    <n v="1128299"/>
    <x v="371"/>
    <x v="1"/>
    <s v="Ouest"/>
    <s v="New Mexico"/>
    <s v="Albuquerque"/>
    <x v="3"/>
    <n v="60.000000000000007"/>
    <n v="475"/>
    <n v="285000.00000000006"/>
    <n v="99750.000000000015"/>
    <n v="0.35"/>
    <x v="2"/>
  </r>
  <r>
    <s v="Kohl's"/>
    <n v="1128299"/>
    <x v="371"/>
    <x v="1"/>
    <s v="Ouest"/>
    <s v="New Mexico"/>
    <s v="Albuquerque"/>
    <x v="4"/>
    <n v="70"/>
    <n v="475"/>
    <n v="332500"/>
    <n v="99750"/>
    <n v="0.3"/>
    <x v="2"/>
  </r>
  <r>
    <s v="Kohl's"/>
    <n v="1128299"/>
    <x v="371"/>
    <x v="1"/>
    <s v="Ouest"/>
    <s v="New Mexico"/>
    <s v="Albuquerque"/>
    <x v="5"/>
    <n v="75.000000000000014"/>
    <n v="450"/>
    <n v="337500.00000000006"/>
    <n v="84375.000000000015"/>
    <n v="0.25"/>
    <x v="2"/>
  </r>
  <r>
    <s v="Kohl's"/>
    <n v="1128299"/>
    <x v="403"/>
    <x v="5"/>
    <s v="Ouest"/>
    <s v="New Mexico"/>
    <s v="Albuquerque"/>
    <x v="0"/>
    <n v="50.000000000000014"/>
    <n v="625"/>
    <n v="312500.00000000012"/>
    <n v="109375.00000000003"/>
    <n v="0.35"/>
    <x v="2"/>
  </r>
  <r>
    <s v="Kohl's"/>
    <n v="1128299"/>
    <x v="403"/>
    <x v="5"/>
    <s v="Ouest"/>
    <s v="New Mexico"/>
    <s v="Albuquerque"/>
    <x v="1"/>
    <n v="55.000000000000014"/>
    <n v="625"/>
    <n v="343750.00000000012"/>
    <n v="137500.00000000006"/>
    <n v="0.4"/>
    <x v="2"/>
  </r>
  <r>
    <s v="Kohl's"/>
    <n v="1128299"/>
    <x v="403"/>
    <x v="5"/>
    <s v="Ouest"/>
    <s v="New Mexico"/>
    <s v="Albuquerque"/>
    <x v="2"/>
    <n v="50.000000000000014"/>
    <n v="475"/>
    <n v="237500.00000000006"/>
    <n v="83125.000000000015"/>
    <n v="0.35"/>
    <x v="2"/>
  </r>
  <r>
    <s v="Kohl's"/>
    <n v="1128299"/>
    <x v="403"/>
    <x v="5"/>
    <s v="Ouest"/>
    <s v="New Mexico"/>
    <s v="Albuquerque"/>
    <x v="3"/>
    <n v="50.000000000000014"/>
    <n v="425"/>
    <n v="212500.00000000006"/>
    <n v="74375.000000000015"/>
    <n v="0.35"/>
    <x v="2"/>
  </r>
  <r>
    <s v="Kohl's"/>
    <n v="1128299"/>
    <x v="403"/>
    <x v="5"/>
    <s v="Ouest"/>
    <s v="New Mexico"/>
    <s v="Albuquerque"/>
    <x v="4"/>
    <n v="60.000000000000007"/>
    <n v="425"/>
    <n v="255000.00000000003"/>
    <n v="76500"/>
    <n v="0.3"/>
    <x v="2"/>
  </r>
  <r>
    <s v="Kohl's"/>
    <n v="1128299"/>
    <x v="403"/>
    <x v="5"/>
    <s v="Ouest"/>
    <s v="New Mexico"/>
    <s v="Albuquerque"/>
    <x v="5"/>
    <n v="65.000000000000014"/>
    <n v="475"/>
    <n v="308750.00000000006"/>
    <n v="77187.500000000015"/>
    <n v="0.25"/>
    <x v="2"/>
  </r>
  <r>
    <s v="Kohl's"/>
    <n v="1128299"/>
    <x v="432"/>
    <x v="6"/>
    <s v="Ouest"/>
    <s v="New Mexico"/>
    <s v="Albuquerque"/>
    <x v="0"/>
    <n v="50.000000000000014"/>
    <n v="550"/>
    <n v="275000.00000000006"/>
    <n v="96250.000000000015"/>
    <n v="0.35"/>
    <x v="2"/>
  </r>
  <r>
    <s v="Kohl's"/>
    <n v="1128299"/>
    <x v="432"/>
    <x v="6"/>
    <s v="Ouest"/>
    <s v="New Mexico"/>
    <s v="Albuquerque"/>
    <x v="1"/>
    <n v="55.000000000000014"/>
    <n v="550"/>
    <n v="302500.00000000006"/>
    <n v="121000.00000000003"/>
    <n v="0.4"/>
    <x v="2"/>
  </r>
  <r>
    <s v="Kohl's"/>
    <n v="1128299"/>
    <x v="432"/>
    <x v="6"/>
    <s v="Ouest"/>
    <s v="New Mexico"/>
    <s v="Albuquerque"/>
    <x v="2"/>
    <n v="50.000000000000014"/>
    <n v="375"/>
    <n v="187500.00000000006"/>
    <n v="65625.000000000015"/>
    <n v="0.35"/>
    <x v="2"/>
  </r>
  <r>
    <s v="Kohl's"/>
    <n v="1128299"/>
    <x v="432"/>
    <x v="6"/>
    <s v="Ouest"/>
    <s v="New Mexico"/>
    <s v="Albuquerque"/>
    <x v="3"/>
    <n v="50.000000000000014"/>
    <n v="350"/>
    <n v="175000.00000000006"/>
    <n v="61250.000000000015"/>
    <n v="0.35"/>
    <x v="2"/>
  </r>
  <r>
    <s v="Kohl's"/>
    <n v="1128299"/>
    <x v="432"/>
    <x v="6"/>
    <s v="Ouest"/>
    <s v="New Mexico"/>
    <s v="Albuquerque"/>
    <x v="4"/>
    <n v="60.000000000000007"/>
    <n v="325"/>
    <n v="195000.00000000003"/>
    <n v="58500.000000000007"/>
    <n v="0.3"/>
    <x v="2"/>
  </r>
  <r>
    <s v="Kohl's"/>
    <n v="1128299"/>
    <x v="432"/>
    <x v="6"/>
    <s v="Ouest"/>
    <s v="New Mexico"/>
    <s v="Albuquerque"/>
    <x v="5"/>
    <n v="75.000000000000014"/>
    <n v="375"/>
    <n v="281250.00000000006"/>
    <n v="70312.500000000015"/>
    <n v="0.25"/>
    <x v="2"/>
  </r>
  <r>
    <s v="Kohl's"/>
    <n v="1128299"/>
    <x v="463"/>
    <x v="2"/>
    <s v="Ouest"/>
    <s v="New Mexico"/>
    <s v="Albuquerque"/>
    <x v="0"/>
    <n v="60.000000000000007"/>
    <n v="550"/>
    <n v="330000.00000000006"/>
    <n v="115500.00000000001"/>
    <n v="0.35"/>
    <x v="2"/>
  </r>
  <r>
    <s v="Kohl's"/>
    <n v="1128299"/>
    <x v="463"/>
    <x v="2"/>
    <s v="Ouest"/>
    <s v="New Mexico"/>
    <s v="Albuquerque"/>
    <x v="1"/>
    <n v="65.000000000000014"/>
    <n v="600"/>
    <n v="390000.00000000006"/>
    <n v="156000.00000000003"/>
    <n v="0.4"/>
    <x v="2"/>
  </r>
  <r>
    <s v="Kohl's"/>
    <n v="1128299"/>
    <x v="463"/>
    <x v="2"/>
    <s v="Ouest"/>
    <s v="New Mexico"/>
    <s v="Albuquerque"/>
    <x v="2"/>
    <n v="60.000000000000007"/>
    <n v="450"/>
    <n v="270000.00000000006"/>
    <n v="94500.000000000015"/>
    <n v="0.35"/>
    <x v="2"/>
  </r>
  <r>
    <s v="Kohl's"/>
    <n v="1128299"/>
    <x v="463"/>
    <x v="2"/>
    <s v="Ouest"/>
    <s v="New Mexico"/>
    <s v="Albuquerque"/>
    <x v="3"/>
    <n v="60.000000000000007"/>
    <n v="425"/>
    <n v="255000.00000000003"/>
    <n v="89250"/>
    <n v="0.35"/>
    <x v="2"/>
  </r>
  <r>
    <s v="Kohl's"/>
    <n v="1128299"/>
    <x v="463"/>
    <x v="2"/>
    <s v="Ouest"/>
    <s v="New Mexico"/>
    <s v="Albuquerque"/>
    <x v="4"/>
    <n v="70"/>
    <n v="375"/>
    <n v="262500"/>
    <n v="78750"/>
    <n v="0.3"/>
    <x v="2"/>
  </r>
  <r>
    <s v="Kohl's"/>
    <n v="1128299"/>
    <x v="463"/>
    <x v="2"/>
    <s v="Ouest"/>
    <s v="New Mexico"/>
    <s v="Albuquerque"/>
    <x v="5"/>
    <n v="75.000000000000014"/>
    <n v="500"/>
    <n v="375000.00000000006"/>
    <n v="93750.000000000015"/>
    <n v="0.25"/>
    <x v="2"/>
  </r>
  <r>
    <s v="Kohl's"/>
    <n v="1128299"/>
    <x v="492"/>
    <x v="3"/>
    <s v="Ouest"/>
    <s v="New Mexico"/>
    <s v="Albuquerque"/>
    <x v="0"/>
    <n v="60.000000000000007"/>
    <n v="700"/>
    <n v="420000.00000000006"/>
    <n v="147000"/>
    <n v="0.35"/>
    <x v="2"/>
  </r>
  <r>
    <s v="Kohl's"/>
    <n v="1128299"/>
    <x v="492"/>
    <x v="3"/>
    <s v="Ouest"/>
    <s v="New Mexico"/>
    <s v="Albuquerque"/>
    <x v="1"/>
    <n v="65.000000000000014"/>
    <n v="700"/>
    <n v="455000.00000000012"/>
    <n v="182000.00000000006"/>
    <n v="0.4"/>
    <x v="2"/>
  </r>
  <r>
    <s v="Sports Direct"/>
    <n v="1128299"/>
    <x v="492"/>
    <x v="3"/>
    <s v="Ouest"/>
    <s v="New Mexico"/>
    <s v="Albuquerque"/>
    <x v="2"/>
    <n v="60.000000000000007"/>
    <n v="500"/>
    <n v="300000.00000000006"/>
    <n v="105000.00000000001"/>
    <n v="0.35"/>
    <x v="2"/>
  </r>
  <r>
    <s v="Sports Direct"/>
    <n v="1128299"/>
    <x v="492"/>
    <x v="3"/>
    <s v="Ouest"/>
    <s v="New Mexico"/>
    <s v="Albuquerque"/>
    <x v="3"/>
    <n v="60.000000000000007"/>
    <n v="500"/>
    <n v="300000.00000000006"/>
    <n v="105000.00000000001"/>
    <n v="0.35"/>
    <x v="2"/>
  </r>
  <r>
    <s v="Sports Direct"/>
    <n v="1128299"/>
    <x v="492"/>
    <x v="3"/>
    <s v="Ouest"/>
    <s v="New Mexico"/>
    <s v="Albuquerque"/>
    <x v="4"/>
    <n v="70"/>
    <n v="425"/>
    <n v="297500"/>
    <n v="89250"/>
    <n v="0.3"/>
    <x v="2"/>
  </r>
  <r>
    <s v="Sports Direct"/>
    <n v="1128299"/>
    <x v="492"/>
    <x v="3"/>
    <s v="Ouest"/>
    <s v="New Mexico"/>
    <s v="Albuquerque"/>
    <x v="5"/>
    <n v="75.000000000000014"/>
    <n v="525"/>
    <n v="393750.00000000006"/>
    <n v="98437.500000000015"/>
    <n v="0.25"/>
    <x v="2"/>
  </r>
  <r>
    <s v="Sports Direct"/>
    <n v="1128299"/>
    <x v="177"/>
    <x v="0"/>
    <s v="Ouest"/>
    <s v="New Mexico"/>
    <s v="Albuquerque"/>
    <x v="0"/>
    <n v="29.999999999999993"/>
    <n v="450"/>
    <n v="134999.99999999997"/>
    <n v="53999.999999999993"/>
    <n v="0.4"/>
    <x v="2"/>
  </r>
  <r>
    <s v="Sports Direct"/>
    <n v="1128299"/>
    <x v="177"/>
    <x v="0"/>
    <s v="Ouest"/>
    <s v="New Mexico"/>
    <s v="Albuquerque"/>
    <x v="1"/>
    <n v="40"/>
    <n v="450"/>
    <n v="180000"/>
    <n v="72000"/>
    <n v="0.4"/>
    <x v="2"/>
  </r>
  <r>
    <s v="Sports Direct"/>
    <n v="1128299"/>
    <x v="177"/>
    <x v="0"/>
    <s v="Ouest"/>
    <s v="New Mexico"/>
    <s v="Albuquerque"/>
    <x v="2"/>
    <n v="40"/>
    <n v="450"/>
    <n v="180000"/>
    <n v="62999.999999999993"/>
    <n v="0.35"/>
    <x v="2"/>
  </r>
  <r>
    <s v="Sports Direct"/>
    <n v="1128299"/>
    <x v="177"/>
    <x v="0"/>
    <s v="Ouest"/>
    <s v="New Mexico"/>
    <s v="Albuquerque"/>
    <x v="3"/>
    <n v="40"/>
    <n v="300"/>
    <n v="120000"/>
    <n v="48000"/>
    <n v="0.4"/>
    <x v="2"/>
  </r>
  <r>
    <s v="Sports Direct"/>
    <n v="1128299"/>
    <x v="177"/>
    <x v="0"/>
    <s v="Ouest"/>
    <s v="New Mexico"/>
    <s v="Albuquerque"/>
    <x v="4"/>
    <n v="45.000000000000014"/>
    <n v="250"/>
    <n v="112500.00000000003"/>
    <n v="39375.000000000007"/>
    <n v="0.35"/>
    <x v="2"/>
  </r>
  <r>
    <s v="Sports Direct"/>
    <n v="1128299"/>
    <x v="177"/>
    <x v="0"/>
    <s v="Ouest"/>
    <s v="New Mexico"/>
    <s v="Albuquerque"/>
    <x v="5"/>
    <n v="40"/>
    <n v="450"/>
    <n v="180000"/>
    <n v="45000"/>
    <n v="0.25"/>
    <x v="2"/>
  </r>
  <r>
    <s v="Sports Direct"/>
    <n v="1128299"/>
    <x v="208"/>
    <x v="3"/>
    <s v="Ouest"/>
    <s v="New Mexico"/>
    <s v="Albuquerque"/>
    <x v="0"/>
    <n v="29.999999999999993"/>
    <n v="500"/>
    <n v="149999.99999999997"/>
    <n v="59999.999999999993"/>
    <n v="0.4"/>
    <x v="2"/>
  </r>
  <r>
    <s v="Sports Direct"/>
    <n v="1128299"/>
    <x v="208"/>
    <x v="3"/>
    <s v="Ouest"/>
    <s v="New Mexico"/>
    <s v="Albuquerque"/>
    <x v="1"/>
    <n v="40"/>
    <n v="400"/>
    <n v="160000"/>
    <n v="64000"/>
    <n v="0.4"/>
    <x v="2"/>
  </r>
  <r>
    <s v="Sports Direct"/>
    <n v="1128299"/>
    <x v="208"/>
    <x v="3"/>
    <s v="Ouest"/>
    <s v="New Mexico"/>
    <s v="Albuquerque"/>
    <x v="2"/>
    <n v="40"/>
    <n v="400"/>
    <n v="160000"/>
    <n v="56000"/>
    <n v="0.35"/>
    <x v="2"/>
  </r>
  <r>
    <s v="Sports Direct"/>
    <n v="1128299"/>
    <x v="208"/>
    <x v="3"/>
    <s v="Sud-est"/>
    <s v="Georgia"/>
    <s v="Atlanta"/>
    <x v="3"/>
    <n v="40"/>
    <n v="250"/>
    <n v="100000"/>
    <n v="40000"/>
    <n v="0.4"/>
    <x v="2"/>
  </r>
  <r>
    <s v="Sports Direct"/>
    <n v="1128299"/>
    <x v="208"/>
    <x v="3"/>
    <s v="Sud-est"/>
    <s v="Georgia"/>
    <s v="Atlanta"/>
    <x v="4"/>
    <n v="45.000000000000014"/>
    <n v="175"/>
    <n v="78750.000000000029"/>
    <n v="27562.500000000007"/>
    <n v="0.35"/>
    <x v="2"/>
  </r>
  <r>
    <s v="Sports Direct"/>
    <n v="1128299"/>
    <x v="208"/>
    <x v="3"/>
    <s v="Sud-est"/>
    <s v="Georgia"/>
    <s v="Atlanta"/>
    <x v="5"/>
    <n v="40"/>
    <n v="375"/>
    <n v="150000"/>
    <n v="37500"/>
    <n v="0.25"/>
    <x v="2"/>
  </r>
  <r>
    <s v="Sports Direct"/>
    <n v="1128299"/>
    <x v="217"/>
    <x v="2"/>
    <s v="Sud-est"/>
    <s v="Georgia"/>
    <s v="Atlanta"/>
    <x v="0"/>
    <n v="40"/>
    <n v="525"/>
    <n v="210000"/>
    <n v="84000"/>
    <n v="0.4"/>
    <x v="2"/>
  </r>
  <r>
    <s v="Sports Direct"/>
    <n v="1128299"/>
    <x v="217"/>
    <x v="2"/>
    <s v="Sud-est"/>
    <s v="Georgia"/>
    <s v="Atlanta"/>
    <x v="1"/>
    <n v="50"/>
    <n v="375"/>
    <n v="187500"/>
    <n v="75000"/>
    <n v="0.4"/>
    <x v="2"/>
  </r>
  <r>
    <s v="Sports Direct"/>
    <n v="1128299"/>
    <x v="217"/>
    <x v="2"/>
    <s v="Sud-est"/>
    <s v="Georgia"/>
    <s v="Atlanta"/>
    <x v="2"/>
    <n v="50"/>
    <n v="375"/>
    <n v="187500"/>
    <n v="65625"/>
    <n v="0.35"/>
    <x v="2"/>
  </r>
  <r>
    <s v="Sports Direct"/>
    <n v="1128299"/>
    <x v="217"/>
    <x v="2"/>
    <s v="Sud-est"/>
    <s v="Georgia"/>
    <s v="Atlanta"/>
    <x v="3"/>
    <n v="50"/>
    <n v="250"/>
    <n v="125000"/>
    <n v="50000"/>
    <n v="0.4"/>
    <x v="2"/>
  </r>
  <r>
    <s v="Sports Direct"/>
    <n v="1128299"/>
    <x v="217"/>
    <x v="2"/>
    <s v="Sud-est"/>
    <s v="Georgia"/>
    <s v="Atlanta"/>
    <x v="4"/>
    <n v="55.000000000000007"/>
    <n v="150"/>
    <n v="82500.000000000015"/>
    <n v="28875.000000000004"/>
    <n v="0.35"/>
    <x v="2"/>
  </r>
  <r>
    <s v="Sports Direct"/>
    <n v="1128299"/>
    <x v="217"/>
    <x v="2"/>
    <s v="Sud-est"/>
    <s v="Georgia"/>
    <s v="Atlanta"/>
    <x v="5"/>
    <n v="50"/>
    <n v="350"/>
    <n v="175000"/>
    <n v="43750"/>
    <n v="0.25"/>
    <x v="2"/>
  </r>
  <r>
    <s v="Sports Direct"/>
    <n v="1128299"/>
    <x v="236"/>
    <x v="6"/>
    <s v="Sud-est"/>
    <s v="Georgia"/>
    <s v="Atlanta"/>
    <x v="0"/>
    <n v="50"/>
    <n v="525"/>
    <n v="262500"/>
    <n v="105000"/>
    <n v="0.4"/>
    <x v="2"/>
  </r>
  <r>
    <s v="Sports Direct"/>
    <n v="1128299"/>
    <x v="236"/>
    <x v="6"/>
    <s v="Sud-est"/>
    <s v="Georgia"/>
    <s v="Atlanta"/>
    <x v="1"/>
    <n v="55.000000000000007"/>
    <n v="325"/>
    <n v="178750.00000000003"/>
    <n v="71500.000000000015"/>
    <n v="0.4"/>
    <x v="2"/>
  </r>
  <r>
    <s v="Sports Direct"/>
    <n v="1128299"/>
    <x v="236"/>
    <x v="6"/>
    <s v="Sud-est"/>
    <s v="Georgia"/>
    <s v="Atlanta"/>
    <x v="2"/>
    <n v="55.000000000000007"/>
    <n v="375"/>
    <n v="206250.00000000003"/>
    <n v="72187.5"/>
    <n v="0.35"/>
    <x v="2"/>
  </r>
  <r>
    <s v="Sports Direct"/>
    <n v="1128299"/>
    <x v="236"/>
    <x v="6"/>
    <s v="Sud-est"/>
    <s v="Georgia"/>
    <s v="Atlanta"/>
    <x v="3"/>
    <n v="50"/>
    <n v="275"/>
    <n v="137500"/>
    <n v="55000"/>
    <n v="0.4"/>
    <x v="2"/>
  </r>
  <r>
    <s v="Sports Direct"/>
    <n v="1128299"/>
    <x v="236"/>
    <x v="6"/>
    <s v="Sud-est"/>
    <s v="Georgia"/>
    <s v="Atlanta"/>
    <x v="4"/>
    <n v="55.000000000000007"/>
    <n v="175"/>
    <n v="96250.000000000015"/>
    <n v="33687.5"/>
    <n v="0.35"/>
    <x v="2"/>
  </r>
  <r>
    <s v="Sports Direct"/>
    <n v="1128299"/>
    <x v="236"/>
    <x v="6"/>
    <s v="Sud-est"/>
    <s v="Georgia"/>
    <s v="Atlanta"/>
    <x v="5"/>
    <n v="70"/>
    <n v="350"/>
    <n v="245000"/>
    <n v="61250"/>
    <n v="0.25"/>
    <x v="2"/>
  </r>
  <r>
    <s v="Sports Direct"/>
    <n v="1128299"/>
    <x v="267"/>
    <x v="2"/>
    <s v="Sud-est"/>
    <s v="Georgia"/>
    <s v="Atlanta"/>
    <x v="0"/>
    <n v="50"/>
    <n v="550"/>
    <n v="275000"/>
    <n v="110000"/>
    <n v="0.4"/>
    <x v="2"/>
  </r>
  <r>
    <s v="Sports Direct"/>
    <n v="1128299"/>
    <x v="267"/>
    <x v="2"/>
    <s v="Sud-est"/>
    <s v="Georgia"/>
    <s v="Atlanta"/>
    <x v="1"/>
    <n v="55.000000000000007"/>
    <n v="400"/>
    <n v="220000.00000000003"/>
    <n v="88000.000000000015"/>
    <n v="0.4"/>
    <x v="2"/>
  </r>
  <r>
    <s v="Sports Direct"/>
    <n v="1128299"/>
    <x v="267"/>
    <x v="2"/>
    <s v="Sud-est"/>
    <s v="Georgia"/>
    <s v="Atlanta"/>
    <x v="2"/>
    <n v="55.000000000000007"/>
    <n v="425"/>
    <n v="233750.00000000003"/>
    <n v="81812.5"/>
    <n v="0.35"/>
    <x v="2"/>
  </r>
  <r>
    <s v="Sports Direct"/>
    <n v="1128299"/>
    <x v="267"/>
    <x v="2"/>
    <s v="Sud-est"/>
    <s v="Georgia"/>
    <s v="Atlanta"/>
    <x v="3"/>
    <n v="50"/>
    <n v="325"/>
    <n v="162500"/>
    <n v="65000"/>
    <n v="0.4"/>
    <x v="2"/>
  </r>
  <r>
    <s v="Sports Direct"/>
    <n v="1128299"/>
    <x v="267"/>
    <x v="2"/>
    <s v="Sud-est"/>
    <s v="Georgia"/>
    <s v="Atlanta"/>
    <x v="4"/>
    <n v="55.000000000000007"/>
    <n v="225"/>
    <n v="123750.00000000001"/>
    <n v="43312.5"/>
    <n v="0.35"/>
    <x v="2"/>
  </r>
  <r>
    <s v="Sports Direct"/>
    <n v="1128299"/>
    <x v="267"/>
    <x v="2"/>
    <s v="Sud-est"/>
    <s v="Georgia"/>
    <s v="Atlanta"/>
    <x v="5"/>
    <n v="70"/>
    <n v="400"/>
    <n v="280000"/>
    <n v="70000"/>
    <n v="0.25"/>
    <x v="2"/>
  </r>
  <r>
    <s v="Sports Direct"/>
    <n v="1128299"/>
    <x v="297"/>
    <x v="4"/>
    <s v="Sud-est"/>
    <s v="Georgia"/>
    <s v="Atlanta"/>
    <x v="0"/>
    <n v="50"/>
    <n v="675"/>
    <n v="337500"/>
    <n v="135000"/>
    <n v="0.4"/>
    <x v="2"/>
  </r>
  <r>
    <s v="Sports Direct"/>
    <n v="1128299"/>
    <x v="297"/>
    <x v="4"/>
    <s v="Sud-est"/>
    <s v="Georgia"/>
    <s v="Atlanta"/>
    <x v="1"/>
    <n v="55.000000000000007"/>
    <n v="525"/>
    <n v="288750.00000000006"/>
    <n v="115500.00000000003"/>
    <n v="0.4"/>
    <x v="2"/>
  </r>
  <r>
    <s v="Sports Direct"/>
    <n v="1128299"/>
    <x v="297"/>
    <x v="4"/>
    <s v="Sud-est"/>
    <s v="Georgia"/>
    <s v="Atlanta"/>
    <x v="2"/>
    <n v="55.000000000000007"/>
    <n v="525"/>
    <n v="288750.00000000006"/>
    <n v="101062.50000000001"/>
    <n v="0.35"/>
    <x v="2"/>
  </r>
  <r>
    <s v="Sports Direct"/>
    <n v="1128299"/>
    <x v="297"/>
    <x v="4"/>
    <s v="Sud-est"/>
    <s v="Georgia"/>
    <s v="Atlanta"/>
    <x v="3"/>
    <n v="50"/>
    <n v="400"/>
    <n v="200000"/>
    <n v="80000"/>
    <n v="0.4"/>
    <x v="2"/>
  </r>
  <r>
    <s v="Sports Direct"/>
    <n v="1128299"/>
    <x v="297"/>
    <x v="4"/>
    <s v="Sud-est"/>
    <s v="Georgia"/>
    <s v="Atlanta"/>
    <x v="4"/>
    <n v="55.000000000000007"/>
    <n v="275"/>
    <n v="151250.00000000003"/>
    <n v="52937.500000000007"/>
    <n v="0.35"/>
    <x v="2"/>
  </r>
  <r>
    <s v="Sports Direct"/>
    <n v="1128299"/>
    <x v="297"/>
    <x v="4"/>
    <s v="Sud-est"/>
    <s v="Georgia"/>
    <s v="Atlanta"/>
    <x v="5"/>
    <n v="70"/>
    <n v="575"/>
    <n v="402500"/>
    <n v="100625"/>
    <n v="0.25"/>
    <x v="2"/>
  </r>
  <r>
    <s v="Sports Direct"/>
    <n v="1128299"/>
    <x v="326"/>
    <x v="5"/>
    <s v="Sud-est"/>
    <s v="Georgia"/>
    <s v="Atlanta"/>
    <x v="0"/>
    <n v="50"/>
    <n v="725"/>
    <n v="362500"/>
    <n v="145000"/>
    <n v="0.4"/>
    <x v="2"/>
  </r>
  <r>
    <s v="Sports Direct"/>
    <n v="1128299"/>
    <x v="326"/>
    <x v="5"/>
    <s v="Sud-est"/>
    <s v="Georgia"/>
    <s v="Atlanta"/>
    <x v="1"/>
    <n v="55.000000000000007"/>
    <n v="575"/>
    <n v="316250.00000000006"/>
    <n v="126500.00000000003"/>
    <n v="0.4"/>
    <x v="2"/>
  </r>
  <r>
    <s v="Sports Direct"/>
    <n v="1128299"/>
    <x v="326"/>
    <x v="5"/>
    <s v="Sud-est"/>
    <s v="Georgia"/>
    <s v="Atlanta"/>
    <x v="2"/>
    <n v="55.000000000000007"/>
    <n v="525"/>
    <n v="288750.00000000006"/>
    <n v="101062.50000000001"/>
    <n v="0.35"/>
    <x v="2"/>
  </r>
  <r>
    <s v="Sports Direct"/>
    <n v="1128299"/>
    <x v="326"/>
    <x v="5"/>
    <s v="Sud-est"/>
    <s v="Georgia"/>
    <s v="Atlanta"/>
    <x v="3"/>
    <n v="50"/>
    <n v="425"/>
    <n v="212500"/>
    <n v="85000"/>
    <n v="0.4"/>
    <x v="2"/>
  </r>
  <r>
    <s v="Sports Direct"/>
    <n v="1128299"/>
    <x v="326"/>
    <x v="5"/>
    <s v="Sud-est"/>
    <s v="Georgia"/>
    <s v="Atlanta"/>
    <x v="4"/>
    <n v="55.000000000000007"/>
    <n v="475"/>
    <n v="261250.00000000003"/>
    <n v="91437.5"/>
    <n v="0.35"/>
    <x v="2"/>
  </r>
  <r>
    <s v="Sports Direct"/>
    <n v="1128299"/>
    <x v="326"/>
    <x v="5"/>
    <s v="Sud-est"/>
    <s v="Georgia"/>
    <s v="Atlanta"/>
    <x v="5"/>
    <n v="70"/>
    <n v="475"/>
    <n v="332500"/>
    <n v="83125"/>
    <n v="0.25"/>
    <x v="2"/>
  </r>
  <r>
    <s v="Sports Direct"/>
    <n v="1128299"/>
    <x v="358"/>
    <x v="2"/>
    <s v="Sud-est"/>
    <s v="Georgia"/>
    <s v="Atlanta"/>
    <x v="0"/>
    <n v="55.000000000000007"/>
    <n v="675"/>
    <n v="371250.00000000006"/>
    <n v="148500.00000000003"/>
    <n v="0.4"/>
    <x v="2"/>
  </r>
  <r>
    <s v="Sports Direct"/>
    <n v="1128299"/>
    <x v="358"/>
    <x v="2"/>
    <s v="Sud-est"/>
    <s v="Georgia"/>
    <s v="Atlanta"/>
    <x v="1"/>
    <n v="60.000000000000007"/>
    <n v="625"/>
    <n v="375000.00000000006"/>
    <n v="150000.00000000003"/>
    <n v="0.4"/>
    <x v="2"/>
  </r>
  <r>
    <s v="Sports Direct"/>
    <n v="1128299"/>
    <x v="358"/>
    <x v="2"/>
    <s v="Sud-est"/>
    <s v="Georgia"/>
    <s v="Atlanta"/>
    <x v="2"/>
    <n v="55.000000000000007"/>
    <n v="500"/>
    <n v="275000.00000000006"/>
    <n v="96250.000000000015"/>
    <n v="0.35"/>
    <x v="2"/>
  </r>
  <r>
    <s v="Sports Direct"/>
    <n v="1128299"/>
    <x v="358"/>
    <x v="2"/>
    <s v="Sud-est"/>
    <s v="Georgia"/>
    <s v="Atlanta"/>
    <x v="3"/>
    <n v="55.000000000000007"/>
    <n v="450"/>
    <n v="247500.00000000003"/>
    <n v="99000.000000000015"/>
    <n v="0.4"/>
    <x v="2"/>
  </r>
  <r>
    <s v="Sports Direct"/>
    <n v="1128299"/>
    <x v="358"/>
    <x v="2"/>
    <s v="Sud-est"/>
    <s v="Georgia"/>
    <s v="Atlanta"/>
    <x v="4"/>
    <n v="65"/>
    <n v="450"/>
    <n v="292500"/>
    <n v="102375"/>
    <n v="0.35"/>
    <x v="2"/>
  </r>
  <r>
    <s v="Sports Direct"/>
    <n v="1128299"/>
    <x v="358"/>
    <x v="2"/>
    <s v="Sud-est"/>
    <s v="Georgia"/>
    <s v="Atlanta"/>
    <x v="5"/>
    <n v="70"/>
    <n v="425"/>
    <n v="297500"/>
    <n v="74375"/>
    <n v="0.25"/>
    <x v="2"/>
  </r>
  <r>
    <s v="Sports Direct"/>
    <n v="1128299"/>
    <x v="390"/>
    <x v="6"/>
    <s v="Sud-est"/>
    <s v="Georgia"/>
    <s v="Atlanta"/>
    <x v="0"/>
    <n v="45.000000000000014"/>
    <n v="600"/>
    <n v="270000.00000000006"/>
    <n v="108000.00000000003"/>
    <n v="0.4"/>
    <x v="2"/>
  </r>
  <r>
    <s v="Sports Direct"/>
    <n v="1128299"/>
    <x v="390"/>
    <x v="6"/>
    <s v="Sud-est"/>
    <s v="Georgia"/>
    <s v="Atlanta"/>
    <x v="1"/>
    <n v="50.000000000000014"/>
    <n v="600"/>
    <n v="300000.00000000006"/>
    <n v="120000.00000000003"/>
    <n v="0.4"/>
    <x v="2"/>
  </r>
  <r>
    <s v="Sports Direct"/>
    <n v="1128299"/>
    <x v="390"/>
    <x v="6"/>
    <s v="Sud-est"/>
    <s v="Georgia"/>
    <s v="Atlanta"/>
    <x v="2"/>
    <n v="45.000000000000014"/>
    <n v="450"/>
    <n v="202500.00000000006"/>
    <n v="70875.000000000015"/>
    <n v="0.35"/>
    <x v="2"/>
  </r>
  <r>
    <s v="Sports Direct"/>
    <n v="1128299"/>
    <x v="390"/>
    <x v="6"/>
    <s v="Sud-est"/>
    <s v="Georgia"/>
    <s v="Atlanta"/>
    <x v="3"/>
    <n v="45.000000000000014"/>
    <n v="400"/>
    <n v="180000.00000000006"/>
    <n v="72000.000000000029"/>
    <n v="0.4"/>
    <x v="2"/>
  </r>
  <r>
    <s v="Sports Direct"/>
    <n v="1128299"/>
    <x v="390"/>
    <x v="6"/>
    <s v="Sud-est"/>
    <s v="Georgia"/>
    <s v="Atlanta"/>
    <x v="4"/>
    <n v="55.000000000000007"/>
    <n v="400"/>
    <n v="220000.00000000003"/>
    <n v="77000"/>
    <n v="0.35"/>
    <x v="2"/>
  </r>
  <r>
    <s v="Sports Direct"/>
    <n v="1128299"/>
    <x v="390"/>
    <x v="6"/>
    <s v="Sud-est"/>
    <s v="Georgia"/>
    <s v="Atlanta"/>
    <x v="5"/>
    <n v="60.000000000000007"/>
    <n v="450"/>
    <n v="270000.00000000006"/>
    <n v="67500.000000000015"/>
    <n v="0.25"/>
    <x v="2"/>
  </r>
  <r>
    <s v="Sports Direct"/>
    <n v="1128299"/>
    <x v="419"/>
    <x v="0"/>
    <s v="Sud-est"/>
    <s v="Georgia"/>
    <s v="Atlanta"/>
    <x v="0"/>
    <n v="45.000000000000014"/>
    <n v="525"/>
    <n v="236250.00000000009"/>
    <n v="94500.000000000044"/>
    <n v="0.4"/>
    <x v="2"/>
  </r>
  <r>
    <s v="Sports Direct"/>
    <n v="1128299"/>
    <x v="419"/>
    <x v="0"/>
    <s v="Sud-est"/>
    <s v="Georgia"/>
    <s v="Atlanta"/>
    <x v="1"/>
    <n v="50.000000000000014"/>
    <n v="525"/>
    <n v="262500.00000000006"/>
    <n v="105000.00000000003"/>
    <n v="0.4"/>
    <x v="2"/>
  </r>
  <r>
    <s v="Sports Direct"/>
    <n v="1128299"/>
    <x v="419"/>
    <x v="0"/>
    <s v="Sud-est"/>
    <s v="Georgia"/>
    <s v="Atlanta"/>
    <x v="2"/>
    <n v="45.000000000000014"/>
    <n v="350"/>
    <n v="157500.00000000006"/>
    <n v="55125.000000000015"/>
    <n v="0.35"/>
    <x v="2"/>
  </r>
  <r>
    <s v="Sports Direct"/>
    <n v="1128299"/>
    <x v="419"/>
    <x v="0"/>
    <s v="Sud-est"/>
    <s v="Georgia"/>
    <s v="Atlanta"/>
    <x v="3"/>
    <n v="45.000000000000014"/>
    <n v="325"/>
    <n v="146250.00000000006"/>
    <n v="58500.000000000029"/>
    <n v="0.4"/>
    <x v="2"/>
  </r>
  <r>
    <s v="Sports Direct"/>
    <n v="1128299"/>
    <x v="419"/>
    <x v="0"/>
    <s v="Sud-est"/>
    <s v="Georgia"/>
    <s v="Atlanta"/>
    <x v="4"/>
    <n v="55.000000000000007"/>
    <n v="300"/>
    <n v="165000.00000000003"/>
    <n v="57750.000000000007"/>
    <n v="0.35"/>
    <x v="2"/>
  </r>
  <r>
    <s v="Sports Direct"/>
    <n v="1128299"/>
    <x v="419"/>
    <x v="0"/>
    <s v="Sud-est"/>
    <s v="Georgia"/>
    <s v="Atlanta"/>
    <x v="5"/>
    <n v="70"/>
    <n v="350"/>
    <n v="245000"/>
    <n v="61250"/>
    <n v="0.25"/>
    <x v="2"/>
  </r>
  <r>
    <s v="Sports Direct"/>
    <n v="1128299"/>
    <x v="450"/>
    <x v="3"/>
    <s v="Sud-est"/>
    <s v="Georgia"/>
    <s v="Atlanta"/>
    <x v="0"/>
    <n v="55.000000000000007"/>
    <n v="525"/>
    <n v="288750.00000000006"/>
    <n v="115500.00000000003"/>
    <n v="0.4"/>
    <x v="2"/>
  </r>
  <r>
    <s v="Sports Direct"/>
    <n v="1128299"/>
    <x v="450"/>
    <x v="3"/>
    <s v="Sud-est"/>
    <s v="Georgia"/>
    <s v="Atlanta"/>
    <x v="1"/>
    <n v="60.000000000000007"/>
    <n v="575"/>
    <n v="345000.00000000006"/>
    <n v="138000.00000000003"/>
    <n v="0.4"/>
    <x v="2"/>
  </r>
  <r>
    <s v="Sports Direct"/>
    <n v="1128299"/>
    <x v="450"/>
    <x v="3"/>
    <s v="Sud-est"/>
    <s v="Georgia"/>
    <s v="Atlanta"/>
    <x v="2"/>
    <n v="55.000000000000007"/>
    <n v="425"/>
    <n v="233750.00000000003"/>
    <n v="81812.5"/>
    <n v="0.35"/>
    <x v="2"/>
  </r>
  <r>
    <s v="Sports Direct"/>
    <n v="1128299"/>
    <x v="450"/>
    <x v="3"/>
    <s v="Sud-est"/>
    <s v="Georgia"/>
    <s v="Atlanta"/>
    <x v="3"/>
    <n v="55.000000000000007"/>
    <n v="400"/>
    <n v="220000.00000000003"/>
    <n v="88000.000000000015"/>
    <n v="0.4"/>
    <x v="2"/>
  </r>
  <r>
    <s v="Sports Direct"/>
    <n v="1128299"/>
    <x v="450"/>
    <x v="3"/>
    <s v="Sud-est"/>
    <s v="Georgia"/>
    <s v="Atlanta"/>
    <x v="4"/>
    <n v="65"/>
    <n v="350"/>
    <n v="227500"/>
    <n v="79625"/>
    <n v="0.35"/>
    <x v="2"/>
  </r>
  <r>
    <s v="Sports Direct"/>
    <n v="1128299"/>
    <x v="450"/>
    <x v="3"/>
    <s v="Sud-est"/>
    <s v="Georgia"/>
    <s v="Atlanta"/>
    <x v="5"/>
    <n v="70"/>
    <n v="475"/>
    <n v="332500"/>
    <n v="83125"/>
    <n v="0.25"/>
    <x v="2"/>
  </r>
  <r>
    <s v="Sports Direct"/>
    <n v="1128299"/>
    <x v="479"/>
    <x v="4"/>
    <s v="Sud-est"/>
    <s v="Georgia"/>
    <s v="Atlanta"/>
    <x v="0"/>
    <n v="55.000000000000007"/>
    <n v="675"/>
    <n v="371250.00000000006"/>
    <n v="148500.00000000003"/>
    <n v="0.4"/>
    <x v="2"/>
  </r>
  <r>
    <s v="Sports Direct"/>
    <n v="1128299"/>
    <x v="479"/>
    <x v="4"/>
    <s v="Sud-est"/>
    <s v="Georgia"/>
    <s v="Atlanta"/>
    <x v="1"/>
    <n v="60.000000000000007"/>
    <n v="675"/>
    <n v="405000.00000000006"/>
    <n v="162000.00000000003"/>
    <n v="0.4"/>
    <x v="2"/>
  </r>
  <r>
    <s v="Foot Locker"/>
    <n v="1128299"/>
    <x v="479"/>
    <x v="4"/>
    <s v="Sud-est"/>
    <s v="Georgia"/>
    <s v="Atlanta"/>
    <x v="2"/>
    <n v="55.000000000000007"/>
    <n v="475"/>
    <n v="261250.00000000003"/>
    <n v="91437.5"/>
    <n v="0.35"/>
    <x v="2"/>
  </r>
  <r>
    <s v="Foot Locker"/>
    <n v="1128299"/>
    <x v="479"/>
    <x v="4"/>
    <s v="Sud-est"/>
    <s v="Georgia"/>
    <s v="Atlanta"/>
    <x v="3"/>
    <n v="55.000000000000007"/>
    <n v="475"/>
    <n v="261250.00000000003"/>
    <n v="104500.00000000001"/>
    <n v="0.4"/>
    <x v="2"/>
  </r>
  <r>
    <s v="Foot Locker"/>
    <n v="1128299"/>
    <x v="479"/>
    <x v="4"/>
    <s v="Sud-est"/>
    <s v="Georgia"/>
    <s v="Atlanta"/>
    <x v="4"/>
    <n v="65"/>
    <n v="400"/>
    <n v="260000"/>
    <n v="91000"/>
    <n v="0.35"/>
    <x v="2"/>
  </r>
  <r>
    <s v="Foot Locker"/>
    <n v="1128299"/>
    <x v="479"/>
    <x v="4"/>
    <s v="Sud-est"/>
    <s v="Georgia"/>
    <s v="Atlanta"/>
    <x v="5"/>
    <n v="70"/>
    <n v="500"/>
    <n v="350000"/>
    <n v="87500"/>
    <n v="0.25"/>
    <x v="2"/>
  </r>
  <r>
    <s v="Foot Locker"/>
    <n v="1185732"/>
    <x v="173"/>
    <x v="3"/>
    <s v="Sud-est"/>
    <s v="Georgia"/>
    <s v="Atlanta"/>
    <x v="0"/>
    <n v="40"/>
    <n v="1025"/>
    <n v="410000"/>
    <n v="184500"/>
    <n v="0.45"/>
    <x v="2"/>
  </r>
  <r>
    <s v="Foot Locker"/>
    <n v="1185732"/>
    <x v="173"/>
    <x v="3"/>
    <s v="Sud-est"/>
    <s v="Georgia"/>
    <s v="Atlanta"/>
    <x v="1"/>
    <n v="40"/>
    <n v="825"/>
    <n v="330000"/>
    <n v="115499.99999999999"/>
    <n v="0.35"/>
    <x v="2"/>
  </r>
  <r>
    <s v="Foot Locker"/>
    <n v="1185732"/>
    <x v="173"/>
    <x v="3"/>
    <s v="Sud-est"/>
    <s v="Georgia"/>
    <s v="Atlanta"/>
    <x v="2"/>
    <n v="30.000000000000004"/>
    <n v="825"/>
    <n v="247500.00000000003"/>
    <n v="61875.000000000007"/>
    <n v="0.25"/>
    <x v="2"/>
  </r>
  <r>
    <s v="Foot Locker"/>
    <n v="1185732"/>
    <x v="173"/>
    <x v="3"/>
    <s v="Sud-est"/>
    <s v="Georgia"/>
    <s v="Atlanta"/>
    <x v="3"/>
    <n v="35"/>
    <n v="675"/>
    <n v="236250"/>
    <n v="70875"/>
    <n v="0.3"/>
    <x v="2"/>
  </r>
  <r>
    <s v="Foot Locker"/>
    <n v="1185732"/>
    <x v="173"/>
    <x v="3"/>
    <s v="Sud-est"/>
    <s v="Georgia"/>
    <s v="Atlanta"/>
    <x v="4"/>
    <n v="50"/>
    <n v="725"/>
    <n v="362500"/>
    <n v="126874.99999999999"/>
    <n v="0.35"/>
    <x v="2"/>
  </r>
  <r>
    <s v="Foot Locker"/>
    <n v="1185732"/>
    <x v="173"/>
    <x v="3"/>
    <s v="Sud-est"/>
    <s v="Georgia"/>
    <s v="Atlanta"/>
    <x v="5"/>
    <n v="40"/>
    <n v="825"/>
    <n v="330000"/>
    <n v="165000"/>
    <n v="0.5"/>
    <x v="2"/>
  </r>
  <r>
    <s v="Foot Locker"/>
    <n v="1185732"/>
    <x v="202"/>
    <x v="4"/>
    <s v="Sud-est"/>
    <s v="Georgia"/>
    <s v="Atlanta"/>
    <x v="0"/>
    <n v="40"/>
    <n v="1075"/>
    <n v="430000"/>
    <n v="193500"/>
    <n v="0.45"/>
    <x v="2"/>
  </r>
  <r>
    <s v="Foot Locker"/>
    <n v="1185732"/>
    <x v="202"/>
    <x v="4"/>
    <s v="Sud-est"/>
    <s v="Georgia"/>
    <s v="Atlanta"/>
    <x v="1"/>
    <n v="40"/>
    <n v="725"/>
    <n v="290000"/>
    <n v="101500"/>
    <n v="0.35"/>
    <x v="2"/>
  </r>
  <r>
    <s v="Foot Locker"/>
    <n v="1185732"/>
    <x v="202"/>
    <x v="4"/>
    <s v="Sud-est"/>
    <s v="Georgia"/>
    <s v="Atlanta"/>
    <x v="2"/>
    <n v="30.000000000000004"/>
    <n v="775"/>
    <n v="232500.00000000003"/>
    <n v="58125.000000000007"/>
    <n v="0.25"/>
    <x v="2"/>
  </r>
  <r>
    <s v="Foot Locker"/>
    <n v="1185732"/>
    <x v="202"/>
    <x v="4"/>
    <s v="Sud-est"/>
    <s v="Sud Carolina"/>
    <s v="Charleston"/>
    <x v="3"/>
    <n v="35"/>
    <n v="625"/>
    <n v="218750"/>
    <n v="65625"/>
    <n v="0.3"/>
    <x v="2"/>
  </r>
  <r>
    <s v="Foot Locker"/>
    <n v="1185732"/>
    <x v="202"/>
    <x v="4"/>
    <s v="Sud-est"/>
    <s v="Sud Carolina"/>
    <s v="Charleston"/>
    <x v="4"/>
    <n v="50"/>
    <n v="700"/>
    <n v="350000"/>
    <n v="122499.99999999999"/>
    <n v="0.35"/>
    <x v="2"/>
  </r>
  <r>
    <s v="Foot Locker"/>
    <n v="1185732"/>
    <x v="202"/>
    <x v="4"/>
    <s v="Sud-est"/>
    <s v="Sud Carolina"/>
    <s v="Charleston"/>
    <x v="5"/>
    <n v="35"/>
    <n v="800"/>
    <n v="280000"/>
    <n v="140000"/>
    <n v="0.5"/>
    <x v="2"/>
  </r>
  <r>
    <s v="Foot Locker"/>
    <n v="1185732"/>
    <x v="707"/>
    <x v="2"/>
    <s v="Sud-est"/>
    <s v="Sud Carolina"/>
    <s v="Charleston"/>
    <x v="0"/>
    <n v="35"/>
    <n v="1020"/>
    <n v="357000"/>
    <n v="160650"/>
    <n v="0.45"/>
    <x v="2"/>
  </r>
  <r>
    <s v="Foot Locker"/>
    <n v="1185732"/>
    <x v="707"/>
    <x v="2"/>
    <s v="Sud-est"/>
    <s v="Sud Carolina"/>
    <s v="Charleston"/>
    <x v="1"/>
    <n v="35"/>
    <n v="700"/>
    <n v="245000"/>
    <n v="85750"/>
    <n v="0.35"/>
    <x v="2"/>
  </r>
  <r>
    <s v="Foot Locker"/>
    <n v="1185732"/>
    <x v="707"/>
    <x v="2"/>
    <s v="Sud-est"/>
    <s v="Sud Carolina"/>
    <s v="Charleston"/>
    <x v="2"/>
    <n v="25"/>
    <n v="725"/>
    <n v="181250"/>
    <n v="45312.5"/>
    <n v="0.25"/>
    <x v="2"/>
  </r>
  <r>
    <s v="Foot Locker"/>
    <n v="1185732"/>
    <x v="707"/>
    <x v="2"/>
    <s v="Sud-est"/>
    <s v="Sud Carolina"/>
    <s v="Charleston"/>
    <x v="3"/>
    <n v="29.999999999999993"/>
    <n v="575"/>
    <n v="172499.99999999997"/>
    <n v="51749.999999999993"/>
    <n v="0.3"/>
    <x v="2"/>
  </r>
  <r>
    <s v="Foot Locker"/>
    <n v="1185732"/>
    <x v="707"/>
    <x v="2"/>
    <s v="Sud-est"/>
    <s v="Sud Carolina"/>
    <s v="Charleston"/>
    <x v="4"/>
    <n v="45.000000000000007"/>
    <n v="625"/>
    <n v="281250.00000000006"/>
    <n v="98437.500000000015"/>
    <n v="0.35"/>
    <x v="2"/>
  </r>
  <r>
    <s v="Foot Locker"/>
    <n v="1185732"/>
    <x v="707"/>
    <x v="2"/>
    <s v="Sud-est"/>
    <s v="Sud Carolina"/>
    <s v="Charleston"/>
    <x v="5"/>
    <n v="35"/>
    <n v="725"/>
    <n v="253750"/>
    <n v="126875"/>
    <n v="0.5"/>
    <x v="2"/>
  </r>
  <r>
    <s v="Foot Locker"/>
    <n v="1185732"/>
    <x v="229"/>
    <x v="6"/>
    <s v="Sud-est"/>
    <s v="Sud Carolina"/>
    <s v="Charleston"/>
    <x v="0"/>
    <n v="35"/>
    <n v="975"/>
    <n v="341250"/>
    <n v="153562.5"/>
    <n v="0.45"/>
    <x v="2"/>
  </r>
  <r>
    <s v="Foot Locker"/>
    <n v="1185732"/>
    <x v="229"/>
    <x v="6"/>
    <s v="Sud-est"/>
    <s v="Sud Carolina"/>
    <s v="Charleston"/>
    <x v="1"/>
    <n v="35"/>
    <n v="675"/>
    <n v="236250"/>
    <n v="82687.5"/>
    <n v="0.35"/>
    <x v="2"/>
  </r>
  <r>
    <s v="Foot Locker"/>
    <n v="1185732"/>
    <x v="229"/>
    <x v="6"/>
    <s v="Sud-est"/>
    <s v="Sud Carolina"/>
    <s v="Charleston"/>
    <x v="2"/>
    <n v="25"/>
    <n v="675"/>
    <n v="168750"/>
    <n v="42187.5"/>
    <n v="0.25"/>
    <x v="2"/>
  </r>
  <r>
    <s v="Foot Locker"/>
    <n v="1185732"/>
    <x v="229"/>
    <x v="6"/>
    <s v="Sud-est"/>
    <s v="Sud Carolina"/>
    <s v="Charleston"/>
    <x v="3"/>
    <n v="29.999999999999993"/>
    <n v="600"/>
    <n v="179999.99999999997"/>
    <n v="53999.999999999993"/>
    <n v="0.3"/>
    <x v="2"/>
  </r>
  <r>
    <s v="Foot Locker"/>
    <n v="1185732"/>
    <x v="229"/>
    <x v="6"/>
    <s v="Sud-est"/>
    <s v="Sud Carolina"/>
    <s v="Charleston"/>
    <x v="4"/>
    <n v="50"/>
    <n v="625"/>
    <n v="312500"/>
    <n v="109375"/>
    <n v="0.35"/>
    <x v="2"/>
  </r>
  <r>
    <s v="Foot Locker"/>
    <n v="1185732"/>
    <x v="229"/>
    <x v="6"/>
    <s v="Sud-est"/>
    <s v="Sud Carolina"/>
    <s v="Charleston"/>
    <x v="5"/>
    <n v="40"/>
    <n v="775"/>
    <n v="310000"/>
    <n v="155000"/>
    <n v="0.5"/>
    <x v="2"/>
  </r>
  <r>
    <s v="Foot Locker"/>
    <n v="1185732"/>
    <x v="258"/>
    <x v="0"/>
    <s v="Sud-est"/>
    <s v="Sud Carolina"/>
    <s v="Charleston"/>
    <x v="0"/>
    <n v="50"/>
    <n v="1045"/>
    <n v="522500"/>
    <n v="235125"/>
    <n v="0.45"/>
    <x v="2"/>
  </r>
  <r>
    <s v="Foot Locker"/>
    <n v="1185732"/>
    <x v="258"/>
    <x v="0"/>
    <s v="Sud-est"/>
    <s v="Sud Carolina"/>
    <s v="Charleston"/>
    <x v="1"/>
    <n v="50"/>
    <n v="750"/>
    <n v="375000"/>
    <n v="131250"/>
    <n v="0.35"/>
    <x v="2"/>
  </r>
  <r>
    <s v="Foot Locker"/>
    <n v="1185732"/>
    <x v="258"/>
    <x v="0"/>
    <s v="Sud-est"/>
    <s v="Sud Carolina"/>
    <s v="Charleston"/>
    <x v="2"/>
    <n v="45"/>
    <n v="725"/>
    <n v="326250"/>
    <n v="81562.5"/>
    <n v="0.25"/>
    <x v="2"/>
  </r>
  <r>
    <s v="Foot Locker"/>
    <n v="1185732"/>
    <x v="258"/>
    <x v="0"/>
    <s v="Sud-est"/>
    <s v="Sud Carolina"/>
    <s v="Charleston"/>
    <x v="3"/>
    <n v="45"/>
    <n v="675"/>
    <n v="303750"/>
    <n v="91125"/>
    <n v="0.3"/>
    <x v="2"/>
  </r>
  <r>
    <s v="Foot Locker"/>
    <n v="1185732"/>
    <x v="258"/>
    <x v="0"/>
    <s v="Sud-est"/>
    <s v="Sud Carolina"/>
    <s v="Charleston"/>
    <x v="4"/>
    <n v="54.999999999999993"/>
    <n v="700"/>
    <n v="384999.99999999994"/>
    <n v="134749.99999999997"/>
    <n v="0.35"/>
    <x v="2"/>
  </r>
  <r>
    <s v="Foot Locker"/>
    <n v="1185732"/>
    <x v="258"/>
    <x v="0"/>
    <s v="Sud-est"/>
    <s v="Sud Carolina"/>
    <s v="Charleston"/>
    <x v="5"/>
    <n v="60"/>
    <n v="800"/>
    <n v="480000"/>
    <n v="240000"/>
    <n v="0.5"/>
    <x v="2"/>
  </r>
  <r>
    <s v="Foot Locker"/>
    <n v="1185732"/>
    <x v="291"/>
    <x v="5"/>
    <s v="Sud-est"/>
    <s v="Sud Carolina"/>
    <s v="Charleston"/>
    <x v="0"/>
    <n v="54.999999999999993"/>
    <n v="1050"/>
    <n v="577499.99999999988"/>
    <n v="259874.99999999994"/>
    <n v="0.45"/>
    <x v="2"/>
  </r>
  <r>
    <s v="Foot Locker"/>
    <n v="1185732"/>
    <x v="291"/>
    <x v="5"/>
    <s v="Sud-est"/>
    <s v="Sud Carolina"/>
    <s v="Charleston"/>
    <x v="1"/>
    <n v="50"/>
    <n v="800"/>
    <n v="400000"/>
    <n v="140000"/>
    <n v="0.35"/>
    <x v="2"/>
  </r>
  <r>
    <s v="Foot Locker"/>
    <n v="1185732"/>
    <x v="291"/>
    <x v="5"/>
    <s v="Sud-est"/>
    <s v="Sud Carolina"/>
    <s v="Charleston"/>
    <x v="2"/>
    <n v="50"/>
    <n v="775"/>
    <n v="387500"/>
    <n v="96875"/>
    <n v="0.25"/>
    <x v="2"/>
  </r>
  <r>
    <s v="Foot Locker"/>
    <n v="1185732"/>
    <x v="291"/>
    <x v="5"/>
    <s v="Sud-est"/>
    <s v="Sud Carolina"/>
    <s v="Charleston"/>
    <x v="3"/>
    <n v="50"/>
    <n v="750"/>
    <n v="375000"/>
    <n v="112500"/>
    <n v="0.3"/>
    <x v="2"/>
  </r>
  <r>
    <s v="Foot Locker"/>
    <n v="1185732"/>
    <x v="291"/>
    <x v="5"/>
    <s v="Sud-est"/>
    <s v="Sud Carolina"/>
    <s v="Charleston"/>
    <x v="4"/>
    <n v="65"/>
    <n v="750"/>
    <n v="487500"/>
    <n v="170625"/>
    <n v="0.35"/>
    <x v="2"/>
  </r>
  <r>
    <s v="Foot Locker"/>
    <n v="1185732"/>
    <x v="291"/>
    <x v="5"/>
    <s v="Sud-est"/>
    <s v="Sud Carolina"/>
    <s v="Charleston"/>
    <x v="5"/>
    <n v="70"/>
    <n v="925"/>
    <n v="647500"/>
    <n v="323750"/>
    <n v="0.5"/>
    <x v="2"/>
  </r>
  <r>
    <s v="Foot Locker"/>
    <n v="1185732"/>
    <x v="319"/>
    <x v="5"/>
    <s v="Sud-est"/>
    <s v="Sud Carolina"/>
    <s v="Charleston"/>
    <x v="0"/>
    <n v="65"/>
    <n v="1150"/>
    <n v="747500"/>
    <n v="336375"/>
    <n v="0.45"/>
    <x v="2"/>
  </r>
  <r>
    <s v="Foot Locker"/>
    <n v="1185732"/>
    <x v="319"/>
    <x v="5"/>
    <s v="Sud-est"/>
    <s v="Sud Carolina"/>
    <s v="Charleston"/>
    <x v="1"/>
    <n v="60.000000000000007"/>
    <n v="900"/>
    <n v="540000.00000000012"/>
    <n v="189000.00000000003"/>
    <n v="0.35"/>
    <x v="2"/>
  </r>
  <r>
    <s v="Foot Locker"/>
    <n v="1185732"/>
    <x v="319"/>
    <x v="5"/>
    <s v="Sud-est"/>
    <s v="Sud Carolina"/>
    <s v="Charleston"/>
    <x v="2"/>
    <n v="55.000000000000007"/>
    <n v="825"/>
    <n v="453750.00000000006"/>
    <n v="113437.50000000001"/>
    <n v="0.25"/>
    <x v="2"/>
  </r>
  <r>
    <s v="Foot Locker"/>
    <n v="1185732"/>
    <x v="319"/>
    <x v="5"/>
    <s v="Sud-est"/>
    <s v="Sud Carolina"/>
    <s v="Charleston"/>
    <x v="3"/>
    <n v="55.000000000000007"/>
    <n v="775"/>
    <n v="426250.00000000006"/>
    <n v="127875.00000000001"/>
    <n v="0.3"/>
    <x v="2"/>
  </r>
  <r>
    <s v="Foot Locker"/>
    <n v="1185732"/>
    <x v="319"/>
    <x v="5"/>
    <s v="Sud-est"/>
    <s v="Sud Carolina"/>
    <s v="Charleston"/>
    <x v="4"/>
    <n v="65"/>
    <n v="800"/>
    <n v="520000"/>
    <n v="182000"/>
    <n v="0.35"/>
    <x v="2"/>
  </r>
  <r>
    <s v="Foot Locker"/>
    <n v="1185732"/>
    <x v="319"/>
    <x v="5"/>
    <s v="Sud-est"/>
    <s v="Sud Carolina"/>
    <s v="Charleston"/>
    <x v="5"/>
    <n v="70"/>
    <n v="975"/>
    <n v="682500"/>
    <n v="341250"/>
    <n v="0.5"/>
    <x v="2"/>
  </r>
  <r>
    <s v="Foot Locker"/>
    <n v="1185732"/>
    <x v="351"/>
    <x v="2"/>
    <s v="Sud-est"/>
    <s v="Sud Carolina"/>
    <s v="Charleston"/>
    <x v="0"/>
    <n v="65"/>
    <n v="1125"/>
    <n v="731250"/>
    <n v="329062.5"/>
    <n v="0.45"/>
    <x v="2"/>
  </r>
  <r>
    <s v="Foot Locker"/>
    <n v="1185732"/>
    <x v="351"/>
    <x v="2"/>
    <s v="Sud-est"/>
    <s v="Sud Carolina"/>
    <s v="Charleston"/>
    <x v="1"/>
    <n v="60.000000000000007"/>
    <n v="900"/>
    <n v="540000.00000000012"/>
    <n v="189000.00000000003"/>
    <n v="0.35"/>
    <x v="2"/>
  </r>
  <r>
    <s v="Foot Locker"/>
    <n v="1185732"/>
    <x v="351"/>
    <x v="2"/>
    <s v="Sud-est"/>
    <s v="Sud Carolina"/>
    <s v="Charleston"/>
    <x v="2"/>
    <n v="55.000000000000007"/>
    <n v="825"/>
    <n v="453750.00000000006"/>
    <n v="113437.50000000001"/>
    <n v="0.25"/>
    <x v="2"/>
  </r>
  <r>
    <s v="Foot Locker"/>
    <n v="1185732"/>
    <x v="351"/>
    <x v="2"/>
    <s v="Sud-est"/>
    <s v="Sud Carolina"/>
    <s v="Charleston"/>
    <x v="3"/>
    <n v="45"/>
    <n v="775"/>
    <n v="348750"/>
    <n v="104625"/>
    <n v="0.3"/>
    <x v="2"/>
  </r>
  <r>
    <s v="Foot Locker"/>
    <n v="1185732"/>
    <x v="351"/>
    <x v="2"/>
    <s v="Sud-est"/>
    <s v="Sud Carolina"/>
    <s v="Charleston"/>
    <x v="4"/>
    <n v="55.000000000000007"/>
    <n v="750"/>
    <n v="412500.00000000006"/>
    <n v="144375"/>
    <n v="0.35"/>
    <x v="2"/>
  </r>
  <r>
    <s v="Foot Locker"/>
    <n v="1185732"/>
    <x v="351"/>
    <x v="2"/>
    <s v="Sud-est"/>
    <s v="Sud Carolina"/>
    <s v="Charleston"/>
    <x v="5"/>
    <n v="60.000000000000007"/>
    <n v="925"/>
    <n v="555000.00000000012"/>
    <n v="277500.00000000006"/>
    <n v="0.5"/>
    <x v="2"/>
  </r>
  <r>
    <s v="Foot Locker"/>
    <n v="1185732"/>
    <x v="381"/>
    <x v="4"/>
    <s v="Sud-est"/>
    <s v="Sud Carolina"/>
    <s v="Charleston"/>
    <x v="0"/>
    <n v="55.000000000000007"/>
    <n v="1025"/>
    <n v="563750.00000000012"/>
    <n v="253687.50000000006"/>
    <n v="0.45"/>
    <x v="2"/>
  </r>
  <r>
    <s v="Foot Locker"/>
    <n v="1185732"/>
    <x v="381"/>
    <x v="4"/>
    <s v="Sud-est"/>
    <s v="Sud Carolina"/>
    <s v="Charleston"/>
    <x v="1"/>
    <n v="50.000000000000014"/>
    <n v="825"/>
    <n v="412500.00000000012"/>
    <n v="144375.00000000003"/>
    <n v="0.35"/>
    <x v="2"/>
  </r>
  <r>
    <s v="Foot Locker"/>
    <n v="1185732"/>
    <x v="381"/>
    <x v="4"/>
    <s v="Sud-est"/>
    <s v="Sud Carolina"/>
    <s v="Charleston"/>
    <x v="2"/>
    <n v="40"/>
    <n v="725"/>
    <n v="290000"/>
    <n v="72500"/>
    <n v="0.25"/>
    <x v="2"/>
  </r>
  <r>
    <s v="Foot Locker"/>
    <n v="1185732"/>
    <x v="381"/>
    <x v="4"/>
    <s v="Sud-est"/>
    <s v="Sud Carolina"/>
    <s v="Charleston"/>
    <x v="3"/>
    <n v="40"/>
    <n v="700"/>
    <n v="280000"/>
    <n v="84000"/>
    <n v="0.3"/>
    <x v="2"/>
  </r>
  <r>
    <s v="Foot Locker"/>
    <n v="1185732"/>
    <x v="381"/>
    <x v="4"/>
    <s v="Sud-est"/>
    <s v="Sud Carolina"/>
    <s v="Charleston"/>
    <x v="4"/>
    <n v="50"/>
    <n v="700"/>
    <n v="350000"/>
    <n v="122499.99999999999"/>
    <n v="0.35"/>
    <x v="2"/>
  </r>
  <r>
    <s v="Foot Locker"/>
    <n v="1185732"/>
    <x v="381"/>
    <x v="4"/>
    <s v="Sud-est"/>
    <s v="Sud Carolina"/>
    <s v="Charleston"/>
    <x v="5"/>
    <n v="55.000000000000007"/>
    <n v="800"/>
    <n v="440000.00000000006"/>
    <n v="220000.00000000003"/>
    <n v="0.5"/>
    <x v="2"/>
  </r>
  <r>
    <s v="Foot Locker"/>
    <n v="1185732"/>
    <x v="413"/>
    <x v="1"/>
    <s v="Sud-est"/>
    <s v="Sud Carolina"/>
    <s v="Charleston"/>
    <x v="0"/>
    <n v="55.000000000000007"/>
    <n v="975"/>
    <n v="536250.00000000012"/>
    <n v="241312.50000000006"/>
    <n v="0.45"/>
    <x v="2"/>
  </r>
  <r>
    <s v="Foot Locker"/>
    <n v="1185732"/>
    <x v="413"/>
    <x v="1"/>
    <s v="Sud-est"/>
    <s v="Sud Carolina"/>
    <s v="Charleston"/>
    <x v="1"/>
    <n v="45.000000000000014"/>
    <n v="800"/>
    <n v="360000.00000000012"/>
    <n v="126000.00000000003"/>
    <n v="0.35"/>
    <x v="2"/>
  </r>
  <r>
    <s v="Foot Locker"/>
    <n v="1185732"/>
    <x v="413"/>
    <x v="1"/>
    <s v="Sud-est"/>
    <s v="Sud Carolina"/>
    <s v="Charleston"/>
    <x v="2"/>
    <n v="45.000000000000014"/>
    <n v="675"/>
    <n v="303750.00000000012"/>
    <n v="75937.500000000029"/>
    <n v="0.25"/>
    <x v="2"/>
  </r>
  <r>
    <s v="Foot Locker"/>
    <n v="1185732"/>
    <x v="413"/>
    <x v="1"/>
    <s v="Sud-est"/>
    <s v="Sud Carolina"/>
    <s v="Charleston"/>
    <x v="3"/>
    <n v="45.000000000000014"/>
    <n v="650"/>
    <n v="292500.00000000012"/>
    <n v="87750.000000000029"/>
    <n v="0.3"/>
    <x v="2"/>
  </r>
  <r>
    <s v="Foot Locker"/>
    <n v="1185732"/>
    <x v="413"/>
    <x v="1"/>
    <s v="Sud-est"/>
    <s v="Sud Carolina"/>
    <s v="Charleston"/>
    <x v="4"/>
    <n v="55.000000000000007"/>
    <n v="650"/>
    <n v="357500.00000000006"/>
    <n v="125125.00000000001"/>
    <n v="0.35"/>
    <x v="2"/>
  </r>
  <r>
    <s v="Foot Locker"/>
    <n v="1185732"/>
    <x v="413"/>
    <x v="1"/>
    <s v="Sud-est"/>
    <s v="Sud Carolina"/>
    <s v="Charleston"/>
    <x v="5"/>
    <n v="60"/>
    <n v="775"/>
    <n v="465000"/>
    <n v="232500"/>
    <n v="0.5"/>
    <x v="2"/>
  </r>
  <r>
    <s v="Foot Locker"/>
    <n v="1185732"/>
    <x v="443"/>
    <x v="3"/>
    <s v="Sud-est"/>
    <s v="Sud Carolina"/>
    <s v="Charleston"/>
    <x v="0"/>
    <n v="55.000000000000007"/>
    <n v="925"/>
    <n v="508750.00000000006"/>
    <n v="228937.50000000003"/>
    <n v="0.45"/>
    <x v="2"/>
  </r>
  <r>
    <s v="Foot Locker"/>
    <n v="1185732"/>
    <x v="443"/>
    <x v="3"/>
    <s v="Sud-est"/>
    <s v="Sud Carolina"/>
    <s v="Charleston"/>
    <x v="1"/>
    <n v="45.000000000000014"/>
    <n v="750"/>
    <n v="337500.00000000012"/>
    <n v="118125.00000000003"/>
    <n v="0.35"/>
    <x v="2"/>
  </r>
  <r>
    <s v="Foot Locker"/>
    <n v="1185732"/>
    <x v="443"/>
    <x v="3"/>
    <s v="Sud-est"/>
    <s v="Sud Carolina"/>
    <s v="Charleston"/>
    <x v="2"/>
    <n v="45.000000000000014"/>
    <n v="695"/>
    <n v="312750.00000000012"/>
    <n v="78187.500000000029"/>
    <n v="0.25"/>
    <x v="2"/>
  </r>
  <r>
    <s v="Foot Locker"/>
    <n v="1185732"/>
    <x v="443"/>
    <x v="3"/>
    <s v="Sud-est"/>
    <s v="Sud Carolina"/>
    <s v="Charleston"/>
    <x v="3"/>
    <n v="55.000000000000014"/>
    <n v="750"/>
    <n v="412500.00000000012"/>
    <n v="123750.00000000003"/>
    <n v="0.3"/>
    <x v="2"/>
  </r>
  <r>
    <s v="Foot Locker"/>
    <n v="1185732"/>
    <x v="443"/>
    <x v="3"/>
    <s v="Sud-est"/>
    <s v="Sud Carolina"/>
    <s v="Charleston"/>
    <x v="4"/>
    <n v="70"/>
    <n v="725"/>
    <n v="507500"/>
    <n v="177625"/>
    <n v="0.35"/>
    <x v="2"/>
  </r>
  <r>
    <s v="Foot Locker"/>
    <n v="1185732"/>
    <x v="443"/>
    <x v="3"/>
    <s v="Sud-est"/>
    <s v="Sud Carolina"/>
    <s v="Charleston"/>
    <x v="5"/>
    <n v="75"/>
    <n v="825"/>
    <n v="618750"/>
    <n v="309375"/>
    <n v="0.5"/>
    <x v="2"/>
  </r>
  <r>
    <s v="Foot Locker"/>
    <n v="1185732"/>
    <x v="472"/>
    <x v="4"/>
    <s v="Sud-est"/>
    <s v="Sud Carolina"/>
    <s v="Charleston"/>
    <x v="0"/>
    <n v="70"/>
    <n v="1075"/>
    <n v="752500"/>
    <n v="338625"/>
    <n v="0.45"/>
    <x v="2"/>
  </r>
  <r>
    <s v="Foot Locker"/>
    <n v="1185732"/>
    <x v="472"/>
    <x v="4"/>
    <s v="Sud-est"/>
    <s v="Sud Carolina"/>
    <s v="Charleston"/>
    <x v="1"/>
    <n v="60.000000000000007"/>
    <n v="875"/>
    <n v="525000.00000000012"/>
    <n v="183750.00000000003"/>
    <n v="0.35"/>
    <x v="2"/>
  </r>
  <r>
    <s v="Sports Direct"/>
    <n v="1185732"/>
    <x v="472"/>
    <x v="4"/>
    <s v="Sud-est"/>
    <s v="Sud Carolina"/>
    <s v="Charleston"/>
    <x v="2"/>
    <n v="60.000000000000007"/>
    <n v="825"/>
    <n v="495000.00000000006"/>
    <n v="123750.00000000001"/>
    <n v="0.25"/>
    <x v="2"/>
  </r>
  <r>
    <s v="Sports Direct"/>
    <n v="1185732"/>
    <x v="472"/>
    <x v="4"/>
    <s v="Sud-est"/>
    <s v="Sud Carolina"/>
    <s v="Charleston"/>
    <x v="3"/>
    <n v="60.000000000000007"/>
    <n v="775"/>
    <n v="465000.00000000006"/>
    <n v="139500"/>
    <n v="0.3"/>
    <x v="2"/>
  </r>
  <r>
    <s v="Sports Direct"/>
    <n v="1185732"/>
    <x v="472"/>
    <x v="4"/>
    <s v="Sud-est"/>
    <s v="Sud Carolina"/>
    <s v="Charleston"/>
    <x v="4"/>
    <n v="70"/>
    <n v="775"/>
    <n v="542500"/>
    <n v="189875"/>
    <n v="0.35"/>
    <x v="2"/>
  </r>
  <r>
    <s v="Sports Direct"/>
    <n v="1185732"/>
    <x v="472"/>
    <x v="4"/>
    <s v="Sud-est"/>
    <s v="Sud Carolina"/>
    <s v="Charleston"/>
    <x v="5"/>
    <n v="75"/>
    <n v="875"/>
    <n v="656250"/>
    <n v="328125"/>
    <n v="0.5"/>
    <x v="2"/>
  </r>
  <r>
    <s v="Sports Direct"/>
    <n v="1185732"/>
    <x v="170"/>
    <x v="0"/>
    <s v="Sud-est"/>
    <s v="Sud Carolina"/>
    <s v="Charleston"/>
    <x v="0"/>
    <n v="35"/>
    <n v="925"/>
    <n v="323750"/>
    <n v="129500"/>
    <n v="0.4"/>
    <x v="2"/>
  </r>
  <r>
    <s v="Sports Direct"/>
    <n v="1185732"/>
    <x v="170"/>
    <x v="0"/>
    <s v="Sud-est"/>
    <s v="Sud Carolina"/>
    <s v="Charleston"/>
    <x v="1"/>
    <n v="35"/>
    <n v="725"/>
    <n v="253750"/>
    <n v="88812.5"/>
    <n v="0.35"/>
    <x v="2"/>
  </r>
  <r>
    <s v="Sports Direct"/>
    <n v="1185732"/>
    <x v="170"/>
    <x v="0"/>
    <s v="Sud-est"/>
    <s v="Sud Carolina"/>
    <s v="Charleston"/>
    <x v="2"/>
    <n v="25.000000000000007"/>
    <n v="725"/>
    <n v="181250.00000000006"/>
    <n v="72500.000000000029"/>
    <n v="0.4"/>
    <x v="2"/>
  </r>
  <r>
    <s v="Sports Direct"/>
    <n v="1185732"/>
    <x v="170"/>
    <x v="0"/>
    <s v="Sud-est"/>
    <s v="Sud Carolina"/>
    <s v="Charleston"/>
    <x v="3"/>
    <n v="30"/>
    <n v="575"/>
    <n v="172500"/>
    <n v="69000"/>
    <n v="0.4"/>
    <x v="2"/>
  </r>
  <r>
    <s v="Sports Direct"/>
    <n v="1185732"/>
    <x v="170"/>
    <x v="0"/>
    <s v="Sud-est"/>
    <s v="Sud Carolina"/>
    <s v="Charleston"/>
    <x v="4"/>
    <n v="45"/>
    <n v="625"/>
    <n v="281250"/>
    <n v="98437.5"/>
    <n v="0.35"/>
    <x v="2"/>
  </r>
  <r>
    <s v="Sports Direct"/>
    <n v="1185732"/>
    <x v="170"/>
    <x v="0"/>
    <s v="Sud-est"/>
    <s v="Sud Carolina"/>
    <s v="Charleston"/>
    <x v="5"/>
    <n v="35"/>
    <n v="725"/>
    <n v="253750"/>
    <n v="126875"/>
    <n v="0.5"/>
    <x v="2"/>
  </r>
  <r>
    <s v="Sports Direct"/>
    <n v="1185732"/>
    <x v="199"/>
    <x v="1"/>
    <s v="Sud-est"/>
    <s v="Sud Carolina"/>
    <s v="Charleston"/>
    <x v="0"/>
    <n v="35"/>
    <n v="975"/>
    <n v="341250"/>
    <n v="136500"/>
    <n v="0.4"/>
    <x v="2"/>
  </r>
  <r>
    <s v="Sports Direct"/>
    <n v="1185732"/>
    <x v="199"/>
    <x v="1"/>
    <s v="Sud-est"/>
    <s v="Sud Carolina"/>
    <s v="Charleston"/>
    <x v="1"/>
    <n v="35"/>
    <n v="625"/>
    <n v="218750"/>
    <n v="76562.5"/>
    <n v="0.35"/>
    <x v="2"/>
  </r>
  <r>
    <s v="Sports Direct"/>
    <n v="1185732"/>
    <x v="199"/>
    <x v="1"/>
    <s v="Sud-est"/>
    <s v="Sud Carolina"/>
    <s v="Charleston"/>
    <x v="2"/>
    <n v="25.000000000000007"/>
    <n v="675"/>
    <n v="168750.00000000006"/>
    <n v="67500.000000000029"/>
    <n v="0.4"/>
    <x v="2"/>
  </r>
  <r>
    <s v="Sports Direct"/>
    <n v="1185732"/>
    <x v="199"/>
    <x v="1"/>
    <s v="Sud-est"/>
    <s v="North Carolina"/>
    <s v="Charlotte"/>
    <x v="3"/>
    <n v="30"/>
    <n v="525"/>
    <n v="157500"/>
    <n v="63000"/>
    <n v="0.4"/>
    <x v="2"/>
  </r>
  <r>
    <s v="Sports Direct"/>
    <n v="1185732"/>
    <x v="199"/>
    <x v="1"/>
    <s v="Sud-est"/>
    <s v="North Carolina"/>
    <s v="Charlotte"/>
    <x v="4"/>
    <n v="45"/>
    <n v="600"/>
    <n v="270000"/>
    <n v="94500"/>
    <n v="0.35"/>
    <x v="2"/>
  </r>
  <r>
    <s v="Sports Direct"/>
    <n v="1185732"/>
    <x v="199"/>
    <x v="1"/>
    <s v="Sud-est"/>
    <s v="North Carolina"/>
    <s v="Charlotte"/>
    <x v="5"/>
    <n v="30"/>
    <n v="700"/>
    <n v="210000"/>
    <n v="105000"/>
    <n v="0.5"/>
    <x v="2"/>
  </r>
  <r>
    <s v="Sports Direct"/>
    <n v="1185732"/>
    <x v="704"/>
    <x v="6"/>
    <s v="Sud-est"/>
    <s v="North Carolina"/>
    <s v="Charlotte"/>
    <x v="0"/>
    <n v="30"/>
    <n v="920"/>
    <n v="276000"/>
    <n v="110400"/>
    <n v="0.4"/>
    <x v="2"/>
  </r>
  <r>
    <s v="Sports Direct"/>
    <n v="1185732"/>
    <x v="704"/>
    <x v="6"/>
    <s v="Sud-est"/>
    <s v="North Carolina"/>
    <s v="Charlotte"/>
    <x v="1"/>
    <n v="30"/>
    <n v="600"/>
    <n v="180000"/>
    <n v="62999.999999999993"/>
    <n v="0.35"/>
    <x v="2"/>
  </r>
  <r>
    <s v="Sports Direct"/>
    <n v="1185732"/>
    <x v="704"/>
    <x v="6"/>
    <s v="Sud-est"/>
    <s v="North Carolina"/>
    <s v="Charlotte"/>
    <x v="2"/>
    <n v="20"/>
    <n v="625"/>
    <n v="125000"/>
    <n v="50000"/>
    <n v="0.4"/>
    <x v="2"/>
  </r>
  <r>
    <s v="Sports Direct"/>
    <n v="1185732"/>
    <x v="704"/>
    <x v="6"/>
    <s v="Sud-est"/>
    <s v="North Carolina"/>
    <s v="Charlotte"/>
    <x v="3"/>
    <n v="24.999999999999993"/>
    <n v="475"/>
    <n v="118749.99999999997"/>
    <n v="47499.999999999993"/>
    <n v="0.4"/>
    <x v="2"/>
  </r>
  <r>
    <s v="Sports Direct"/>
    <n v="1185732"/>
    <x v="704"/>
    <x v="6"/>
    <s v="Sud-est"/>
    <s v="North Carolina"/>
    <s v="Charlotte"/>
    <x v="4"/>
    <n v="40.000000000000007"/>
    <n v="525"/>
    <n v="210000.00000000003"/>
    <n v="73500"/>
    <n v="0.35"/>
    <x v="2"/>
  </r>
  <r>
    <s v="Sports Direct"/>
    <n v="1185732"/>
    <x v="704"/>
    <x v="6"/>
    <s v="Sud-est"/>
    <s v="North Carolina"/>
    <s v="Charlotte"/>
    <x v="5"/>
    <n v="30"/>
    <n v="625"/>
    <n v="187500"/>
    <n v="93750"/>
    <n v="0.5"/>
    <x v="2"/>
  </r>
  <r>
    <s v="Sports Direct"/>
    <n v="1185732"/>
    <x v="721"/>
    <x v="3"/>
    <s v="Sud-est"/>
    <s v="North Carolina"/>
    <s v="Charlotte"/>
    <x v="0"/>
    <n v="30"/>
    <n v="875"/>
    <n v="262500"/>
    <n v="105000"/>
    <n v="0.4"/>
    <x v="2"/>
  </r>
  <r>
    <s v="Sports Direct"/>
    <n v="1185732"/>
    <x v="721"/>
    <x v="3"/>
    <s v="Sud-est"/>
    <s v="North Carolina"/>
    <s v="Charlotte"/>
    <x v="1"/>
    <n v="30"/>
    <n v="575"/>
    <n v="172500"/>
    <n v="60374.999999999993"/>
    <n v="0.35"/>
    <x v="2"/>
  </r>
  <r>
    <s v="Sports Direct"/>
    <n v="1185732"/>
    <x v="721"/>
    <x v="3"/>
    <s v="Sud-est"/>
    <s v="North Carolina"/>
    <s v="Charlotte"/>
    <x v="2"/>
    <n v="20"/>
    <n v="575"/>
    <n v="115000"/>
    <n v="46000"/>
    <n v="0.4"/>
    <x v="2"/>
  </r>
  <r>
    <s v="Sports Direct"/>
    <n v="1185732"/>
    <x v="721"/>
    <x v="3"/>
    <s v="Sud-est"/>
    <s v="North Carolina"/>
    <s v="Charlotte"/>
    <x v="3"/>
    <n v="24.999999999999993"/>
    <n v="500"/>
    <n v="124999.99999999997"/>
    <n v="49999.999999999993"/>
    <n v="0.4"/>
    <x v="2"/>
  </r>
  <r>
    <s v="Sports Direct"/>
    <n v="1185732"/>
    <x v="721"/>
    <x v="3"/>
    <s v="Sud-est"/>
    <s v="North Carolina"/>
    <s v="Charlotte"/>
    <x v="4"/>
    <n v="45"/>
    <n v="525"/>
    <n v="236250"/>
    <n v="82687.5"/>
    <n v="0.35"/>
    <x v="2"/>
  </r>
  <r>
    <s v="Sports Direct"/>
    <n v="1185732"/>
    <x v="721"/>
    <x v="3"/>
    <s v="Sud-est"/>
    <s v="North Carolina"/>
    <s v="Charlotte"/>
    <x v="5"/>
    <n v="35"/>
    <n v="675"/>
    <n v="236250"/>
    <n v="118125"/>
    <n v="0.5"/>
    <x v="2"/>
  </r>
  <r>
    <s v="Sports Direct"/>
    <n v="1185732"/>
    <x v="255"/>
    <x v="4"/>
    <s v="Sud-est"/>
    <s v="North Carolina"/>
    <s v="Charlotte"/>
    <x v="0"/>
    <n v="45"/>
    <n v="945"/>
    <n v="425250"/>
    <n v="170100"/>
    <n v="0.4"/>
    <x v="2"/>
  </r>
  <r>
    <s v="Sports Direct"/>
    <n v="1185732"/>
    <x v="255"/>
    <x v="4"/>
    <s v="Sud-est"/>
    <s v="North Carolina"/>
    <s v="Charlotte"/>
    <x v="1"/>
    <n v="45"/>
    <n v="650"/>
    <n v="292500"/>
    <n v="102375"/>
    <n v="0.35"/>
    <x v="2"/>
  </r>
  <r>
    <s v="Sports Direct"/>
    <n v="1185732"/>
    <x v="255"/>
    <x v="4"/>
    <s v="Sud-est"/>
    <s v="North Carolina"/>
    <s v="Charlotte"/>
    <x v="2"/>
    <n v="40"/>
    <n v="625"/>
    <n v="250000"/>
    <n v="100000"/>
    <n v="0.4"/>
    <x v="2"/>
  </r>
  <r>
    <s v="Sports Direct"/>
    <n v="1185732"/>
    <x v="255"/>
    <x v="4"/>
    <s v="Sud-est"/>
    <s v="North Carolina"/>
    <s v="Charlotte"/>
    <x v="3"/>
    <n v="40"/>
    <n v="575"/>
    <n v="230000"/>
    <n v="92000"/>
    <n v="0.4"/>
    <x v="2"/>
  </r>
  <r>
    <s v="Sports Direct"/>
    <n v="1185732"/>
    <x v="255"/>
    <x v="4"/>
    <s v="Sud-est"/>
    <s v="North Carolina"/>
    <s v="Charlotte"/>
    <x v="4"/>
    <n v="49.999999999999993"/>
    <n v="600"/>
    <n v="299999.99999999994"/>
    <n v="104999.99999999997"/>
    <n v="0.35"/>
    <x v="2"/>
  </r>
  <r>
    <s v="Sports Direct"/>
    <n v="1185732"/>
    <x v="255"/>
    <x v="4"/>
    <s v="Sud-est"/>
    <s v="North Carolina"/>
    <s v="Charlotte"/>
    <x v="5"/>
    <n v="54.999999999999993"/>
    <n v="700"/>
    <n v="384999.99999999994"/>
    <n v="192499.99999999997"/>
    <n v="0.5"/>
    <x v="2"/>
  </r>
  <r>
    <s v="Sports Direct"/>
    <n v="1185732"/>
    <x v="288"/>
    <x v="2"/>
    <s v="Sud-est"/>
    <s v="North Carolina"/>
    <s v="Charlotte"/>
    <x v="0"/>
    <n v="49.999999999999993"/>
    <n v="950"/>
    <n v="474999.99999999994"/>
    <n v="190000"/>
    <n v="0.4"/>
    <x v="2"/>
  </r>
  <r>
    <s v="Sports Direct"/>
    <n v="1185732"/>
    <x v="288"/>
    <x v="2"/>
    <s v="Sud-est"/>
    <s v="North Carolina"/>
    <s v="Charlotte"/>
    <x v="1"/>
    <n v="45"/>
    <n v="700"/>
    <n v="315000"/>
    <n v="110250"/>
    <n v="0.35"/>
    <x v="2"/>
  </r>
  <r>
    <s v="Sports Direct"/>
    <n v="1185732"/>
    <x v="288"/>
    <x v="2"/>
    <s v="Sud-est"/>
    <s v="North Carolina"/>
    <s v="Charlotte"/>
    <x v="2"/>
    <n v="50"/>
    <n v="675"/>
    <n v="337500"/>
    <n v="135000"/>
    <n v="0.4"/>
    <x v="2"/>
  </r>
  <r>
    <s v="Sports Direct"/>
    <n v="1185732"/>
    <x v="288"/>
    <x v="2"/>
    <s v="Sud-est"/>
    <s v="North Carolina"/>
    <s v="Charlotte"/>
    <x v="3"/>
    <n v="50"/>
    <n v="650"/>
    <n v="325000"/>
    <n v="130000"/>
    <n v="0.4"/>
    <x v="2"/>
  </r>
  <r>
    <s v="Sports Direct"/>
    <n v="1185732"/>
    <x v="288"/>
    <x v="2"/>
    <s v="Sud-est"/>
    <s v="North Carolina"/>
    <s v="Charlotte"/>
    <x v="4"/>
    <n v="65"/>
    <n v="650"/>
    <n v="422500"/>
    <n v="147875"/>
    <n v="0.35"/>
    <x v="2"/>
  </r>
  <r>
    <s v="Sports Direct"/>
    <n v="1185732"/>
    <x v="288"/>
    <x v="2"/>
    <s v="Sud-est"/>
    <s v="North Carolina"/>
    <s v="Charlotte"/>
    <x v="5"/>
    <n v="70"/>
    <n v="825"/>
    <n v="577500"/>
    <n v="288750"/>
    <n v="0.5"/>
    <x v="2"/>
  </r>
  <r>
    <s v="Sports Direct"/>
    <n v="1185732"/>
    <x v="316"/>
    <x v="2"/>
    <s v="Sud-est"/>
    <s v="North Carolina"/>
    <s v="Charlotte"/>
    <x v="0"/>
    <n v="65"/>
    <n v="1050"/>
    <n v="682500"/>
    <n v="273000"/>
    <n v="0.4"/>
    <x v="2"/>
  </r>
  <r>
    <s v="Sports Direct"/>
    <n v="1185732"/>
    <x v="316"/>
    <x v="2"/>
    <s v="Sud-est"/>
    <s v="North Carolina"/>
    <s v="Charlotte"/>
    <x v="1"/>
    <n v="60.000000000000007"/>
    <n v="800"/>
    <n v="480000.00000000006"/>
    <n v="168000"/>
    <n v="0.35"/>
    <x v="2"/>
  </r>
  <r>
    <s v="Sports Direct"/>
    <n v="1185732"/>
    <x v="316"/>
    <x v="2"/>
    <s v="Sud-est"/>
    <s v="North Carolina"/>
    <s v="Charlotte"/>
    <x v="2"/>
    <n v="55.000000000000007"/>
    <n v="725"/>
    <n v="398750.00000000006"/>
    <n v="159500.00000000003"/>
    <n v="0.4"/>
    <x v="2"/>
  </r>
  <r>
    <s v="Sports Direct"/>
    <n v="1185732"/>
    <x v="316"/>
    <x v="2"/>
    <s v="Sud-est"/>
    <s v="North Carolina"/>
    <s v="Charlotte"/>
    <x v="3"/>
    <n v="55.000000000000007"/>
    <n v="675"/>
    <n v="371250.00000000006"/>
    <n v="148500.00000000003"/>
    <n v="0.4"/>
    <x v="2"/>
  </r>
  <r>
    <s v="Sports Direct"/>
    <n v="1185732"/>
    <x v="316"/>
    <x v="2"/>
    <s v="Sud-est"/>
    <s v="North Carolina"/>
    <s v="Charlotte"/>
    <x v="4"/>
    <n v="65"/>
    <n v="700"/>
    <n v="455000"/>
    <n v="159250"/>
    <n v="0.35"/>
    <x v="2"/>
  </r>
  <r>
    <s v="Sports Direct"/>
    <n v="1185732"/>
    <x v="316"/>
    <x v="2"/>
    <s v="Sud-est"/>
    <s v="North Carolina"/>
    <s v="Charlotte"/>
    <x v="5"/>
    <n v="70"/>
    <n v="875"/>
    <n v="612500"/>
    <n v="306250"/>
    <n v="0.5"/>
    <x v="2"/>
  </r>
  <r>
    <s v="Sports Direct"/>
    <n v="1185732"/>
    <x v="348"/>
    <x v="6"/>
    <s v="Sud-est"/>
    <s v="North Carolina"/>
    <s v="Charlotte"/>
    <x v="0"/>
    <n v="65"/>
    <n v="1025"/>
    <n v="666250"/>
    <n v="266500"/>
    <n v="0.4"/>
    <x v="2"/>
  </r>
  <r>
    <s v="Sports Direct"/>
    <n v="1185732"/>
    <x v="348"/>
    <x v="6"/>
    <s v="Sud-est"/>
    <s v="North Carolina"/>
    <s v="Charlotte"/>
    <x v="1"/>
    <n v="60.000000000000007"/>
    <n v="800"/>
    <n v="480000.00000000006"/>
    <n v="168000"/>
    <n v="0.35"/>
    <x v="2"/>
  </r>
  <r>
    <s v="Sports Direct"/>
    <n v="1185732"/>
    <x v="348"/>
    <x v="6"/>
    <s v="Sud-est"/>
    <s v="North Carolina"/>
    <s v="Charlotte"/>
    <x v="2"/>
    <n v="55.000000000000007"/>
    <n v="725"/>
    <n v="398750.00000000006"/>
    <n v="159500.00000000003"/>
    <n v="0.4"/>
    <x v="2"/>
  </r>
  <r>
    <s v="Sports Direct"/>
    <n v="1185732"/>
    <x v="348"/>
    <x v="6"/>
    <s v="Sud-est"/>
    <s v="North Carolina"/>
    <s v="Charlotte"/>
    <x v="3"/>
    <n v="45"/>
    <n v="675"/>
    <n v="303750"/>
    <n v="121500"/>
    <n v="0.4"/>
    <x v="2"/>
  </r>
  <r>
    <s v="Sports Direct"/>
    <n v="1185732"/>
    <x v="348"/>
    <x v="6"/>
    <s v="Sud-est"/>
    <s v="North Carolina"/>
    <s v="Charlotte"/>
    <x v="4"/>
    <n v="55.000000000000007"/>
    <n v="650"/>
    <n v="357500.00000000006"/>
    <n v="125125.00000000001"/>
    <n v="0.35"/>
    <x v="2"/>
  </r>
  <r>
    <s v="Sports Direct"/>
    <n v="1185732"/>
    <x v="348"/>
    <x v="6"/>
    <s v="Sud-est"/>
    <s v="North Carolina"/>
    <s v="Charlotte"/>
    <x v="5"/>
    <n v="60.000000000000007"/>
    <n v="825"/>
    <n v="495000.00000000006"/>
    <n v="247500.00000000003"/>
    <n v="0.5"/>
    <x v="2"/>
  </r>
  <r>
    <s v="Sports Direct"/>
    <n v="1185732"/>
    <x v="378"/>
    <x v="1"/>
    <s v="Sud-est"/>
    <s v="North Carolina"/>
    <s v="Charlotte"/>
    <x v="0"/>
    <n v="55.000000000000007"/>
    <n v="925"/>
    <n v="508750.00000000006"/>
    <n v="203500.00000000003"/>
    <n v="0.4"/>
    <x v="2"/>
  </r>
  <r>
    <s v="Sports Direct"/>
    <n v="1185732"/>
    <x v="378"/>
    <x v="1"/>
    <s v="Sud-est"/>
    <s v="North Carolina"/>
    <s v="Charlotte"/>
    <x v="1"/>
    <n v="50.000000000000014"/>
    <n v="725"/>
    <n v="362500.00000000012"/>
    <n v="126875.00000000003"/>
    <n v="0.35"/>
    <x v="2"/>
  </r>
  <r>
    <s v="Sports Direct"/>
    <n v="1185732"/>
    <x v="378"/>
    <x v="1"/>
    <s v="Sud-est"/>
    <s v="North Carolina"/>
    <s v="Charlotte"/>
    <x v="2"/>
    <n v="30.000000000000004"/>
    <n v="625"/>
    <n v="187500.00000000003"/>
    <n v="75000.000000000015"/>
    <n v="0.4"/>
    <x v="2"/>
  </r>
  <r>
    <s v="Sports Direct"/>
    <n v="1185732"/>
    <x v="378"/>
    <x v="1"/>
    <s v="Sud-est"/>
    <s v="North Carolina"/>
    <s v="Charlotte"/>
    <x v="3"/>
    <n v="30.000000000000004"/>
    <n v="600"/>
    <n v="180000.00000000003"/>
    <n v="72000.000000000015"/>
    <n v="0.4"/>
    <x v="2"/>
  </r>
  <r>
    <s v="Sports Direct"/>
    <n v="1185732"/>
    <x v="378"/>
    <x v="1"/>
    <s v="Sud-est"/>
    <s v="North Carolina"/>
    <s v="Charlotte"/>
    <x v="4"/>
    <n v="40"/>
    <n v="600"/>
    <n v="240000"/>
    <n v="84000"/>
    <n v="0.35"/>
    <x v="2"/>
  </r>
  <r>
    <s v="Sports Direct"/>
    <n v="1185732"/>
    <x v="378"/>
    <x v="1"/>
    <s v="Sud-est"/>
    <s v="North Carolina"/>
    <s v="Charlotte"/>
    <x v="5"/>
    <n v="45.000000000000007"/>
    <n v="700"/>
    <n v="315000.00000000006"/>
    <n v="157500.00000000003"/>
    <n v="0.5"/>
    <x v="2"/>
  </r>
  <r>
    <s v="Sports Direct"/>
    <n v="1185732"/>
    <x v="410"/>
    <x v="5"/>
    <s v="Sud-est"/>
    <s v="North Carolina"/>
    <s v="Charlotte"/>
    <x v="0"/>
    <n v="45.000000000000007"/>
    <n v="875"/>
    <n v="393750.00000000006"/>
    <n v="157500.00000000003"/>
    <n v="0.4"/>
    <x v="2"/>
  </r>
  <r>
    <s v="Sports Direct"/>
    <n v="1185732"/>
    <x v="410"/>
    <x v="5"/>
    <s v="Sud-est"/>
    <s v="North Carolina"/>
    <s v="Charlotte"/>
    <x v="1"/>
    <n v="35.000000000000007"/>
    <n v="700"/>
    <n v="245000.00000000006"/>
    <n v="85750.000000000015"/>
    <n v="0.35"/>
    <x v="2"/>
  </r>
  <r>
    <s v="Sports Direct"/>
    <n v="1185732"/>
    <x v="410"/>
    <x v="5"/>
    <s v="Sud-est"/>
    <s v="North Carolina"/>
    <s v="Charlotte"/>
    <x v="2"/>
    <n v="35.000000000000007"/>
    <n v="575"/>
    <n v="201250.00000000003"/>
    <n v="80500.000000000015"/>
    <n v="0.4"/>
    <x v="2"/>
  </r>
  <r>
    <s v="Sports Direct"/>
    <n v="1185732"/>
    <x v="410"/>
    <x v="5"/>
    <s v="Sud-est"/>
    <s v="North Carolina"/>
    <s v="Charlotte"/>
    <x v="3"/>
    <n v="35.000000000000007"/>
    <n v="550"/>
    <n v="192500.00000000003"/>
    <n v="77000.000000000015"/>
    <n v="0.4"/>
    <x v="2"/>
  </r>
  <r>
    <s v="Sports Direct"/>
    <n v="1185732"/>
    <x v="410"/>
    <x v="5"/>
    <s v="Sud-est"/>
    <s v="North Carolina"/>
    <s v="Charlotte"/>
    <x v="4"/>
    <n v="45.000000000000007"/>
    <n v="550"/>
    <n v="247500.00000000003"/>
    <n v="86625"/>
    <n v="0.35"/>
    <x v="2"/>
  </r>
  <r>
    <s v="Sports Direct"/>
    <n v="1185732"/>
    <x v="410"/>
    <x v="5"/>
    <s v="Sud-est"/>
    <s v="North Carolina"/>
    <s v="Charlotte"/>
    <x v="5"/>
    <n v="50"/>
    <n v="675"/>
    <n v="337500"/>
    <n v="168750"/>
    <n v="0.5"/>
    <x v="2"/>
  </r>
  <r>
    <s v="Sports Direct"/>
    <n v="1185732"/>
    <x v="440"/>
    <x v="0"/>
    <s v="Sud-est"/>
    <s v="North Carolina"/>
    <s v="Charlotte"/>
    <x v="0"/>
    <n v="45.000000000000007"/>
    <n v="825"/>
    <n v="371250.00000000006"/>
    <n v="148500.00000000003"/>
    <n v="0.4"/>
    <x v="2"/>
  </r>
  <r>
    <s v="Sports Direct"/>
    <n v="1185732"/>
    <x v="440"/>
    <x v="0"/>
    <s v="Sud-est"/>
    <s v="North Carolina"/>
    <s v="Charlotte"/>
    <x v="1"/>
    <n v="35.000000000000007"/>
    <n v="650"/>
    <n v="227500.00000000006"/>
    <n v="79625.000000000015"/>
    <n v="0.35"/>
    <x v="2"/>
  </r>
  <r>
    <s v="Sports Direct"/>
    <n v="1185732"/>
    <x v="440"/>
    <x v="0"/>
    <s v="Sud-est"/>
    <s v="North Carolina"/>
    <s v="Charlotte"/>
    <x v="2"/>
    <n v="40.000000000000014"/>
    <n v="595"/>
    <n v="238000.00000000009"/>
    <n v="95200.000000000044"/>
    <n v="0.4"/>
    <x v="2"/>
  </r>
  <r>
    <s v="Sports Direct"/>
    <n v="1185732"/>
    <x v="440"/>
    <x v="0"/>
    <s v="Sud-est"/>
    <s v="North Carolina"/>
    <s v="Charlotte"/>
    <x v="3"/>
    <n v="60.000000000000021"/>
    <n v="650"/>
    <n v="390000.00000000012"/>
    <n v="156000.00000000006"/>
    <n v="0.4"/>
    <x v="2"/>
  </r>
  <r>
    <s v="Sports Direct"/>
    <n v="1185732"/>
    <x v="440"/>
    <x v="0"/>
    <s v="Sud-est"/>
    <s v="North Carolina"/>
    <s v="Charlotte"/>
    <x v="4"/>
    <n v="75.000000000000014"/>
    <n v="625"/>
    <n v="468750.00000000012"/>
    <n v="164062.50000000003"/>
    <n v="0.35"/>
    <x v="2"/>
  </r>
  <r>
    <s v="Sports Direct"/>
    <n v="1185732"/>
    <x v="440"/>
    <x v="0"/>
    <s v="Sud-est"/>
    <s v="North Carolina"/>
    <s v="Charlotte"/>
    <x v="5"/>
    <n v="75"/>
    <n v="725"/>
    <n v="543750"/>
    <n v="271875"/>
    <n v="0.5"/>
    <x v="2"/>
  </r>
  <r>
    <s v="Sports Direct"/>
    <n v="1185732"/>
    <x v="469"/>
    <x v="1"/>
    <s v="Sud-est"/>
    <s v="North Carolina"/>
    <s v="Charlotte"/>
    <x v="0"/>
    <n v="70"/>
    <n v="975"/>
    <n v="682500"/>
    <n v="273000"/>
    <n v="0.4"/>
    <x v="2"/>
  </r>
  <r>
    <s v="Sports Direct"/>
    <n v="1185732"/>
    <x v="469"/>
    <x v="1"/>
    <s v="Sud-est"/>
    <s v="North Carolina"/>
    <s v="Charlotte"/>
    <x v="1"/>
    <n v="60.000000000000007"/>
    <n v="775"/>
    <n v="465000.00000000006"/>
    <n v="162750"/>
    <n v="0.35"/>
    <x v="2"/>
  </r>
  <r>
    <s v="Amazon"/>
    <n v="1185732"/>
    <x v="469"/>
    <x v="1"/>
    <s v="Sud-est"/>
    <s v="North Carolina"/>
    <s v="Charlotte"/>
    <x v="2"/>
    <n v="60.000000000000007"/>
    <n v="725"/>
    <n v="435000.00000000006"/>
    <n v="174000.00000000003"/>
    <n v="0.4"/>
    <x v="2"/>
  </r>
  <r>
    <s v="Amazon"/>
    <n v="1185732"/>
    <x v="469"/>
    <x v="1"/>
    <s v="Sud-est"/>
    <s v="North Carolina"/>
    <s v="Charlotte"/>
    <x v="3"/>
    <n v="60.000000000000007"/>
    <n v="675"/>
    <n v="405000.00000000006"/>
    <n v="162000.00000000003"/>
    <n v="0.4"/>
    <x v="2"/>
  </r>
  <r>
    <s v="Amazon"/>
    <n v="1185732"/>
    <x v="469"/>
    <x v="1"/>
    <s v="Sud-est"/>
    <s v="North Carolina"/>
    <s v="Charlotte"/>
    <x v="4"/>
    <n v="70"/>
    <n v="675"/>
    <n v="472500"/>
    <n v="165375"/>
    <n v="0.35"/>
    <x v="2"/>
  </r>
  <r>
    <s v="Amazon"/>
    <n v="1185732"/>
    <x v="469"/>
    <x v="1"/>
    <s v="Sud-est"/>
    <s v="North Carolina"/>
    <s v="Charlotte"/>
    <x v="5"/>
    <n v="75"/>
    <n v="775"/>
    <n v="581250"/>
    <n v="290625"/>
    <n v="0.5"/>
    <x v="2"/>
  </r>
  <r>
    <s v="Amazon"/>
    <n v="1185732"/>
    <x v="177"/>
    <x v="0"/>
    <s v="Sud-est"/>
    <s v="North Carolina"/>
    <s v="Charlotte"/>
    <x v="0"/>
    <n v="35"/>
    <n v="775"/>
    <n v="271250"/>
    <n v="108500"/>
    <n v="0.4"/>
    <x v="2"/>
  </r>
  <r>
    <s v="Amazon"/>
    <n v="1185732"/>
    <x v="177"/>
    <x v="0"/>
    <s v="Sud-est"/>
    <s v="North Carolina"/>
    <s v="Charlotte"/>
    <x v="1"/>
    <n v="35"/>
    <n v="575"/>
    <n v="201250"/>
    <n v="70437.5"/>
    <n v="0.35"/>
    <x v="2"/>
  </r>
  <r>
    <s v="Amazon"/>
    <n v="1185732"/>
    <x v="177"/>
    <x v="0"/>
    <s v="Sud-est"/>
    <s v="North Carolina"/>
    <s v="Charlotte"/>
    <x v="2"/>
    <n v="25.000000000000007"/>
    <n v="575"/>
    <n v="143750.00000000003"/>
    <n v="57500.000000000015"/>
    <n v="0.4"/>
    <x v="2"/>
  </r>
  <r>
    <s v="Amazon"/>
    <n v="1185732"/>
    <x v="177"/>
    <x v="0"/>
    <s v="Sud-est"/>
    <s v="North Carolina"/>
    <s v="Charlotte"/>
    <x v="3"/>
    <n v="30"/>
    <n v="425"/>
    <n v="127500"/>
    <n v="51000"/>
    <n v="0.4"/>
    <x v="2"/>
  </r>
  <r>
    <s v="Amazon"/>
    <n v="1185732"/>
    <x v="177"/>
    <x v="0"/>
    <s v="Sud-est"/>
    <s v="North Carolina"/>
    <s v="Charlotte"/>
    <x v="4"/>
    <n v="45"/>
    <n v="475"/>
    <n v="213750"/>
    <n v="74812.5"/>
    <n v="0.35"/>
    <x v="2"/>
  </r>
  <r>
    <s v="Amazon"/>
    <n v="1185732"/>
    <x v="177"/>
    <x v="0"/>
    <s v="Sud-est"/>
    <s v="North Carolina"/>
    <s v="Charlotte"/>
    <x v="5"/>
    <n v="35"/>
    <n v="575"/>
    <n v="201250"/>
    <n v="100625"/>
    <n v="0.5"/>
    <x v="2"/>
  </r>
  <r>
    <s v="Amazon"/>
    <n v="1185732"/>
    <x v="206"/>
    <x v="1"/>
    <s v="Sud-est"/>
    <s v="North Carolina"/>
    <s v="Charlotte"/>
    <x v="0"/>
    <n v="35"/>
    <n v="825"/>
    <n v="288750"/>
    <n v="115500"/>
    <n v="0.4"/>
    <x v="2"/>
  </r>
  <r>
    <s v="Amazon"/>
    <n v="1185732"/>
    <x v="206"/>
    <x v="1"/>
    <s v="Sud-est"/>
    <s v="North Carolina"/>
    <s v="Charlotte"/>
    <x v="1"/>
    <n v="35"/>
    <n v="475"/>
    <n v="166250"/>
    <n v="58187.499999999993"/>
    <n v="0.35"/>
    <x v="2"/>
  </r>
  <r>
    <s v="Amazon"/>
    <n v="1185732"/>
    <x v="206"/>
    <x v="1"/>
    <s v="Sud-est"/>
    <s v="North Carolina"/>
    <s v="Charlotte"/>
    <x v="2"/>
    <n v="25.000000000000007"/>
    <n v="525"/>
    <n v="131250.00000000003"/>
    <n v="52500.000000000015"/>
    <n v="0.4"/>
    <x v="2"/>
  </r>
  <r>
    <s v="Amazon"/>
    <n v="1185732"/>
    <x v="206"/>
    <x v="1"/>
    <s v="Milieu ouest"/>
    <s v="Ohio"/>
    <s v="Columbus"/>
    <x v="3"/>
    <n v="30"/>
    <n v="375"/>
    <n v="112500"/>
    <n v="45000"/>
    <n v="0.4"/>
    <x v="2"/>
  </r>
  <r>
    <s v="Amazon"/>
    <n v="1185732"/>
    <x v="206"/>
    <x v="1"/>
    <s v="Milieu ouest"/>
    <s v="Ohio"/>
    <s v="Columbus"/>
    <x v="4"/>
    <n v="45"/>
    <n v="450"/>
    <n v="202500"/>
    <n v="70875"/>
    <n v="0.35"/>
    <x v="2"/>
  </r>
  <r>
    <s v="Amazon"/>
    <n v="1185732"/>
    <x v="206"/>
    <x v="1"/>
    <s v="Milieu ouest"/>
    <s v="Ohio"/>
    <s v="Columbus"/>
    <x v="5"/>
    <n v="30"/>
    <n v="550"/>
    <n v="165000"/>
    <n v="82500"/>
    <n v="0.5"/>
    <x v="2"/>
  </r>
  <r>
    <s v="Amazon"/>
    <n v="1185732"/>
    <x v="214"/>
    <x v="6"/>
    <s v="Milieu ouest"/>
    <s v="Ohio"/>
    <s v="Columbus"/>
    <x v="0"/>
    <n v="30"/>
    <n v="770"/>
    <n v="231000"/>
    <n v="92400"/>
    <n v="0.4"/>
    <x v="2"/>
  </r>
  <r>
    <s v="Amazon"/>
    <n v="1185732"/>
    <x v="214"/>
    <x v="6"/>
    <s v="Milieu ouest"/>
    <s v="Ohio"/>
    <s v="Columbus"/>
    <x v="1"/>
    <n v="30"/>
    <n v="450"/>
    <n v="135000"/>
    <n v="47250"/>
    <n v="0.35"/>
    <x v="2"/>
  </r>
  <r>
    <s v="Amazon"/>
    <n v="1185732"/>
    <x v="214"/>
    <x v="6"/>
    <s v="Milieu ouest"/>
    <s v="Ohio"/>
    <s v="Columbus"/>
    <x v="2"/>
    <n v="20"/>
    <n v="475"/>
    <n v="95000"/>
    <n v="38000"/>
    <n v="0.4"/>
    <x v="2"/>
  </r>
  <r>
    <s v="Amazon"/>
    <n v="1185732"/>
    <x v="214"/>
    <x v="6"/>
    <s v="Milieu ouest"/>
    <s v="Ohio"/>
    <s v="Columbus"/>
    <x v="3"/>
    <n v="24.999999999999993"/>
    <n v="325"/>
    <n v="81249.999999999971"/>
    <n v="32499.999999999989"/>
    <n v="0.4"/>
    <x v="2"/>
  </r>
  <r>
    <s v="Amazon"/>
    <n v="1185732"/>
    <x v="214"/>
    <x v="6"/>
    <s v="Milieu ouest"/>
    <s v="Ohio"/>
    <s v="Columbus"/>
    <x v="4"/>
    <n v="40.000000000000007"/>
    <n v="375"/>
    <n v="150000.00000000003"/>
    <n v="52500.000000000007"/>
    <n v="0.35"/>
    <x v="2"/>
  </r>
  <r>
    <s v="Amazon"/>
    <n v="1185732"/>
    <x v="214"/>
    <x v="6"/>
    <s v="Milieu ouest"/>
    <s v="Ohio"/>
    <s v="Columbus"/>
    <x v="5"/>
    <n v="30"/>
    <n v="475"/>
    <n v="142500"/>
    <n v="71250"/>
    <n v="0.5"/>
    <x v="2"/>
  </r>
  <r>
    <s v="Amazon"/>
    <n v="1185732"/>
    <x v="233"/>
    <x v="3"/>
    <s v="Milieu ouest"/>
    <s v="Ohio"/>
    <s v="Columbus"/>
    <x v="0"/>
    <n v="30"/>
    <n v="725"/>
    <n v="217500"/>
    <n v="87000"/>
    <n v="0.4"/>
    <x v="2"/>
  </r>
  <r>
    <s v="Amazon"/>
    <n v="1185732"/>
    <x v="233"/>
    <x v="3"/>
    <s v="Milieu ouest"/>
    <s v="Ohio"/>
    <s v="Columbus"/>
    <x v="1"/>
    <n v="30"/>
    <n v="425"/>
    <n v="127500"/>
    <n v="44625"/>
    <n v="0.35"/>
    <x v="2"/>
  </r>
  <r>
    <s v="Amazon"/>
    <n v="1185732"/>
    <x v="233"/>
    <x v="3"/>
    <s v="Milieu ouest"/>
    <s v="Ohio"/>
    <s v="Columbus"/>
    <x v="2"/>
    <n v="20"/>
    <n v="425"/>
    <n v="85000"/>
    <n v="34000"/>
    <n v="0.4"/>
    <x v="2"/>
  </r>
  <r>
    <s v="Amazon"/>
    <n v="1185732"/>
    <x v="233"/>
    <x v="3"/>
    <s v="Milieu ouest"/>
    <s v="Ohio"/>
    <s v="Columbus"/>
    <x v="3"/>
    <n v="24.999999999999993"/>
    <n v="350"/>
    <n v="87499.999999999971"/>
    <n v="34999.999999999993"/>
    <n v="0.4"/>
    <x v="2"/>
  </r>
  <r>
    <s v="Amazon"/>
    <n v="1185732"/>
    <x v="233"/>
    <x v="3"/>
    <s v="Milieu ouest"/>
    <s v="Ohio"/>
    <s v="Columbus"/>
    <x v="4"/>
    <n v="45"/>
    <n v="375"/>
    <n v="168750"/>
    <n v="59062.499999999993"/>
    <n v="0.35"/>
    <x v="2"/>
  </r>
  <r>
    <s v="Amazon"/>
    <n v="1185732"/>
    <x v="233"/>
    <x v="3"/>
    <s v="Milieu ouest"/>
    <s v="Ohio"/>
    <s v="Columbus"/>
    <x v="5"/>
    <n v="35"/>
    <n v="525"/>
    <n v="183750"/>
    <n v="91875"/>
    <n v="0.5"/>
    <x v="2"/>
  </r>
  <r>
    <s v="Amazon"/>
    <n v="1185732"/>
    <x v="262"/>
    <x v="4"/>
    <s v="Milieu ouest"/>
    <s v="Ohio"/>
    <s v="Columbus"/>
    <x v="0"/>
    <n v="45"/>
    <n v="795"/>
    <n v="357750"/>
    <n v="143100"/>
    <n v="0.4"/>
    <x v="2"/>
  </r>
  <r>
    <s v="Amazon"/>
    <n v="1185732"/>
    <x v="262"/>
    <x v="4"/>
    <s v="Milieu ouest"/>
    <s v="Ohio"/>
    <s v="Columbus"/>
    <x v="1"/>
    <n v="45"/>
    <n v="500"/>
    <n v="225000"/>
    <n v="78750"/>
    <n v="0.35"/>
    <x v="2"/>
  </r>
  <r>
    <s v="Amazon"/>
    <n v="1185732"/>
    <x v="262"/>
    <x v="4"/>
    <s v="Milieu ouest"/>
    <s v="Ohio"/>
    <s v="Columbus"/>
    <x v="2"/>
    <n v="40"/>
    <n v="475"/>
    <n v="190000"/>
    <n v="76000"/>
    <n v="0.4"/>
    <x v="2"/>
  </r>
  <r>
    <s v="Amazon"/>
    <n v="1185732"/>
    <x v="262"/>
    <x v="4"/>
    <s v="Milieu ouest"/>
    <s v="Ohio"/>
    <s v="Columbus"/>
    <x v="3"/>
    <n v="40"/>
    <n v="425"/>
    <n v="170000"/>
    <n v="68000"/>
    <n v="0.4"/>
    <x v="2"/>
  </r>
  <r>
    <s v="Amazon"/>
    <n v="1185732"/>
    <x v="262"/>
    <x v="4"/>
    <s v="Milieu ouest"/>
    <s v="Ohio"/>
    <s v="Columbus"/>
    <x v="4"/>
    <n v="49.999999999999993"/>
    <n v="450"/>
    <n v="224999.99999999997"/>
    <n v="78749.999999999985"/>
    <n v="0.35"/>
    <x v="2"/>
  </r>
  <r>
    <s v="Amazon"/>
    <n v="1185732"/>
    <x v="262"/>
    <x v="4"/>
    <s v="Milieu ouest"/>
    <s v="Ohio"/>
    <s v="Columbus"/>
    <x v="5"/>
    <n v="54.999999999999993"/>
    <n v="550"/>
    <n v="302499.99999999994"/>
    <n v="151249.99999999997"/>
    <n v="0.5"/>
    <x v="2"/>
  </r>
  <r>
    <s v="Amazon"/>
    <n v="1185732"/>
    <x v="295"/>
    <x v="2"/>
    <s v="Milieu ouest"/>
    <s v="Ohio"/>
    <s v="Columbus"/>
    <x v="0"/>
    <n v="49.999999999999993"/>
    <n v="800"/>
    <n v="399999.99999999994"/>
    <n v="160000"/>
    <n v="0.4"/>
    <x v="2"/>
  </r>
  <r>
    <s v="Amazon"/>
    <n v="1185732"/>
    <x v="295"/>
    <x v="2"/>
    <s v="Milieu ouest"/>
    <s v="Ohio"/>
    <s v="Columbus"/>
    <x v="1"/>
    <n v="45"/>
    <n v="550"/>
    <n v="247500"/>
    <n v="86625"/>
    <n v="0.35"/>
    <x v="2"/>
  </r>
  <r>
    <s v="Amazon"/>
    <n v="1185732"/>
    <x v="295"/>
    <x v="2"/>
    <s v="Milieu ouest"/>
    <s v="Ohio"/>
    <s v="Columbus"/>
    <x v="2"/>
    <n v="50"/>
    <n v="525"/>
    <n v="262500"/>
    <n v="105000"/>
    <n v="0.4"/>
    <x v="2"/>
  </r>
  <r>
    <s v="Amazon"/>
    <n v="1185732"/>
    <x v="295"/>
    <x v="2"/>
    <s v="Milieu ouest"/>
    <s v="Ohio"/>
    <s v="Columbus"/>
    <x v="3"/>
    <n v="50"/>
    <n v="500"/>
    <n v="250000"/>
    <n v="100000"/>
    <n v="0.4"/>
    <x v="2"/>
  </r>
  <r>
    <s v="Amazon"/>
    <n v="1185732"/>
    <x v="295"/>
    <x v="2"/>
    <s v="Milieu ouest"/>
    <s v="Ohio"/>
    <s v="Columbus"/>
    <x v="4"/>
    <n v="65"/>
    <n v="500"/>
    <n v="325000"/>
    <n v="113750"/>
    <n v="0.35"/>
    <x v="2"/>
  </r>
  <r>
    <s v="Amazon"/>
    <n v="1185732"/>
    <x v="295"/>
    <x v="2"/>
    <s v="Milieu ouest"/>
    <s v="Ohio"/>
    <s v="Columbus"/>
    <x v="5"/>
    <n v="70"/>
    <n v="675"/>
    <n v="472500"/>
    <n v="236250"/>
    <n v="0.5"/>
    <x v="2"/>
  </r>
  <r>
    <s v="Amazon"/>
    <n v="1185732"/>
    <x v="323"/>
    <x v="2"/>
    <s v="Milieu ouest"/>
    <s v="Ohio"/>
    <s v="Columbus"/>
    <x v="0"/>
    <n v="65"/>
    <n v="900"/>
    <n v="585000"/>
    <n v="234000"/>
    <n v="0.4"/>
    <x v="2"/>
  </r>
  <r>
    <s v="Amazon"/>
    <n v="1185732"/>
    <x v="323"/>
    <x v="2"/>
    <s v="Milieu ouest"/>
    <s v="Ohio"/>
    <s v="Columbus"/>
    <x v="1"/>
    <n v="60.000000000000007"/>
    <n v="650"/>
    <n v="390000.00000000006"/>
    <n v="136500"/>
    <n v="0.35"/>
    <x v="2"/>
  </r>
  <r>
    <s v="Amazon"/>
    <n v="1185732"/>
    <x v="323"/>
    <x v="2"/>
    <s v="Milieu ouest"/>
    <s v="Ohio"/>
    <s v="Columbus"/>
    <x v="2"/>
    <n v="55.000000000000007"/>
    <n v="575"/>
    <n v="316250.00000000006"/>
    <n v="126500.00000000003"/>
    <n v="0.4"/>
    <x v="2"/>
  </r>
  <r>
    <s v="Amazon"/>
    <n v="1185732"/>
    <x v="323"/>
    <x v="2"/>
    <s v="Milieu ouest"/>
    <s v="Ohio"/>
    <s v="Columbus"/>
    <x v="3"/>
    <n v="55.000000000000007"/>
    <n v="525"/>
    <n v="288750.00000000006"/>
    <n v="115500.00000000003"/>
    <n v="0.4"/>
    <x v="2"/>
  </r>
  <r>
    <s v="Amazon"/>
    <n v="1185732"/>
    <x v="323"/>
    <x v="2"/>
    <s v="Milieu ouest"/>
    <s v="Ohio"/>
    <s v="Columbus"/>
    <x v="4"/>
    <n v="65"/>
    <n v="550"/>
    <n v="357500"/>
    <n v="125124.99999999999"/>
    <n v="0.35"/>
    <x v="2"/>
  </r>
  <r>
    <s v="Amazon"/>
    <n v="1185732"/>
    <x v="323"/>
    <x v="2"/>
    <s v="Milieu ouest"/>
    <s v="Ohio"/>
    <s v="Columbus"/>
    <x v="5"/>
    <n v="70"/>
    <n v="725"/>
    <n v="507500"/>
    <n v="253750"/>
    <n v="0.5"/>
    <x v="2"/>
  </r>
  <r>
    <s v="Amazon"/>
    <n v="1185732"/>
    <x v="355"/>
    <x v="6"/>
    <s v="Milieu ouest"/>
    <s v="Ohio"/>
    <s v="Columbus"/>
    <x v="0"/>
    <n v="65"/>
    <n v="875"/>
    <n v="568750"/>
    <n v="227500"/>
    <n v="0.4"/>
    <x v="2"/>
  </r>
  <r>
    <s v="Amazon"/>
    <n v="1185732"/>
    <x v="355"/>
    <x v="6"/>
    <s v="Milieu ouest"/>
    <s v="Ohio"/>
    <s v="Columbus"/>
    <x v="1"/>
    <n v="60.000000000000007"/>
    <n v="650"/>
    <n v="390000.00000000006"/>
    <n v="136500"/>
    <n v="0.35"/>
    <x v="2"/>
  </r>
  <r>
    <s v="Amazon"/>
    <n v="1185732"/>
    <x v="355"/>
    <x v="6"/>
    <s v="Milieu ouest"/>
    <s v="Ohio"/>
    <s v="Columbus"/>
    <x v="2"/>
    <n v="55.000000000000007"/>
    <n v="575"/>
    <n v="316250.00000000006"/>
    <n v="126500.00000000003"/>
    <n v="0.4"/>
    <x v="2"/>
  </r>
  <r>
    <s v="Amazon"/>
    <n v="1185732"/>
    <x v="355"/>
    <x v="6"/>
    <s v="Milieu ouest"/>
    <s v="Ohio"/>
    <s v="Columbus"/>
    <x v="3"/>
    <n v="45"/>
    <n v="525"/>
    <n v="236250"/>
    <n v="94500"/>
    <n v="0.4"/>
    <x v="2"/>
  </r>
  <r>
    <s v="Amazon"/>
    <n v="1185732"/>
    <x v="355"/>
    <x v="6"/>
    <s v="Milieu ouest"/>
    <s v="Ohio"/>
    <s v="Columbus"/>
    <x v="4"/>
    <n v="55.000000000000007"/>
    <n v="500"/>
    <n v="275000.00000000006"/>
    <n v="96250.000000000015"/>
    <n v="0.35"/>
    <x v="2"/>
  </r>
  <r>
    <s v="Amazon"/>
    <n v="1185732"/>
    <x v="355"/>
    <x v="6"/>
    <s v="Milieu ouest"/>
    <s v="Ohio"/>
    <s v="Columbus"/>
    <x v="5"/>
    <n v="60.000000000000007"/>
    <n v="675"/>
    <n v="405000.00000000006"/>
    <n v="202500.00000000003"/>
    <n v="0.5"/>
    <x v="2"/>
  </r>
  <r>
    <s v="Amazon"/>
    <n v="1185732"/>
    <x v="385"/>
    <x v="1"/>
    <s v="Milieu ouest"/>
    <s v="Ohio"/>
    <s v="Columbus"/>
    <x v="0"/>
    <n v="55.000000000000007"/>
    <n v="775"/>
    <n v="426250.00000000006"/>
    <n v="170500.00000000003"/>
    <n v="0.4"/>
    <x v="2"/>
  </r>
  <r>
    <s v="Amazon"/>
    <n v="1185732"/>
    <x v="385"/>
    <x v="1"/>
    <s v="Milieu ouest"/>
    <s v="Ohio"/>
    <s v="Columbus"/>
    <x v="1"/>
    <n v="50.000000000000014"/>
    <n v="575"/>
    <n v="287500.00000000006"/>
    <n v="100625.00000000001"/>
    <n v="0.35"/>
    <x v="2"/>
  </r>
  <r>
    <s v="Amazon"/>
    <n v="1185732"/>
    <x v="385"/>
    <x v="1"/>
    <s v="Milieu ouest"/>
    <s v="Ohio"/>
    <s v="Columbus"/>
    <x v="2"/>
    <n v="25.000000000000007"/>
    <n v="475"/>
    <n v="118750.00000000003"/>
    <n v="47500.000000000015"/>
    <n v="0.4"/>
    <x v="2"/>
  </r>
  <r>
    <s v="Amazon"/>
    <n v="1185732"/>
    <x v="385"/>
    <x v="1"/>
    <s v="Milieu ouest"/>
    <s v="Ohio"/>
    <s v="Columbus"/>
    <x v="3"/>
    <n v="25.000000000000007"/>
    <n v="450"/>
    <n v="112500.00000000003"/>
    <n v="45000.000000000015"/>
    <n v="0.4"/>
    <x v="2"/>
  </r>
  <r>
    <s v="Amazon"/>
    <n v="1185732"/>
    <x v="385"/>
    <x v="1"/>
    <s v="Milieu ouest"/>
    <s v="Ohio"/>
    <s v="Columbus"/>
    <x v="4"/>
    <n v="35"/>
    <n v="450"/>
    <n v="157500"/>
    <n v="55125"/>
    <n v="0.35"/>
    <x v="2"/>
  </r>
  <r>
    <s v="Amazon"/>
    <n v="1185732"/>
    <x v="385"/>
    <x v="1"/>
    <s v="Milieu ouest"/>
    <s v="Ohio"/>
    <s v="Columbus"/>
    <x v="5"/>
    <n v="40.000000000000007"/>
    <n v="550"/>
    <n v="220000.00000000003"/>
    <n v="110000.00000000001"/>
    <n v="0.5"/>
    <x v="2"/>
  </r>
  <r>
    <s v="Amazon"/>
    <n v="1185732"/>
    <x v="417"/>
    <x v="5"/>
    <s v="Milieu ouest"/>
    <s v="Ohio"/>
    <s v="Columbus"/>
    <x v="0"/>
    <n v="40.000000000000007"/>
    <n v="725"/>
    <n v="290000.00000000006"/>
    <n v="116000.00000000003"/>
    <n v="0.4"/>
    <x v="2"/>
  </r>
  <r>
    <s v="Amazon"/>
    <n v="1185732"/>
    <x v="417"/>
    <x v="5"/>
    <s v="Milieu ouest"/>
    <s v="Ohio"/>
    <s v="Columbus"/>
    <x v="1"/>
    <n v="30.000000000000011"/>
    <n v="550"/>
    <n v="165000.00000000006"/>
    <n v="57750.000000000015"/>
    <n v="0.35"/>
    <x v="2"/>
  </r>
  <r>
    <s v="Amazon"/>
    <n v="1185732"/>
    <x v="417"/>
    <x v="5"/>
    <s v="Milieu ouest"/>
    <s v="Ohio"/>
    <s v="Columbus"/>
    <x v="2"/>
    <n v="30.000000000000011"/>
    <n v="425"/>
    <n v="127500.00000000004"/>
    <n v="51000.000000000022"/>
    <n v="0.4"/>
    <x v="2"/>
  </r>
  <r>
    <s v="Amazon"/>
    <n v="1185732"/>
    <x v="417"/>
    <x v="5"/>
    <s v="Milieu ouest"/>
    <s v="Ohio"/>
    <s v="Columbus"/>
    <x v="3"/>
    <n v="30.000000000000011"/>
    <n v="400"/>
    <n v="120000.00000000004"/>
    <n v="48000.000000000022"/>
    <n v="0.4"/>
    <x v="2"/>
  </r>
  <r>
    <s v="Amazon"/>
    <n v="1185732"/>
    <x v="417"/>
    <x v="5"/>
    <s v="Milieu ouest"/>
    <s v="Ohio"/>
    <s v="Columbus"/>
    <x v="4"/>
    <n v="40.000000000000007"/>
    <n v="400"/>
    <n v="160000.00000000003"/>
    <n v="56000.000000000007"/>
    <n v="0.35"/>
    <x v="2"/>
  </r>
  <r>
    <s v="Amazon"/>
    <n v="1185732"/>
    <x v="417"/>
    <x v="5"/>
    <s v="Milieu ouest"/>
    <s v="Ohio"/>
    <s v="Columbus"/>
    <x v="5"/>
    <n v="40"/>
    <n v="525"/>
    <n v="210000"/>
    <n v="105000"/>
    <n v="0.5"/>
    <x v="2"/>
  </r>
  <r>
    <s v="Amazon"/>
    <n v="1185732"/>
    <x v="447"/>
    <x v="0"/>
    <s v="Milieu ouest"/>
    <s v="Ohio"/>
    <s v="Columbus"/>
    <x v="0"/>
    <n v="35.000000000000007"/>
    <n v="675"/>
    <n v="236250.00000000006"/>
    <n v="94500.000000000029"/>
    <n v="0.4"/>
    <x v="2"/>
  </r>
  <r>
    <s v="Amazon"/>
    <n v="1185732"/>
    <x v="447"/>
    <x v="0"/>
    <s v="Milieu ouest"/>
    <s v="Ohio"/>
    <s v="Columbus"/>
    <x v="1"/>
    <n v="25.000000000000011"/>
    <n v="500"/>
    <n v="125000.00000000006"/>
    <n v="43750.000000000015"/>
    <n v="0.35"/>
    <x v="2"/>
  </r>
  <r>
    <s v="Amazon"/>
    <n v="1185732"/>
    <x v="447"/>
    <x v="0"/>
    <s v="Milieu ouest"/>
    <s v="Ohio"/>
    <s v="Columbus"/>
    <x v="2"/>
    <n v="35.000000000000014"/>
    <n v="445"/>
    <n v="155750.00000000006"/>
    <n v="62300.000000000029"/>
    <n v="0.4"/>
    <x v="2"/>
  </r>
  <r>
    <s v="Amazon"/>
    <n v="1185732"/>
    <x v="447"/>
    <x v="0"/>
    <s v="Milieu ouest"/>
    <s v="Ohio"/>
    <s v="Columbus"/>
    <x v="3"/>
    <n v="65.000000000000028"/>
    <n v="500"/>
    <n v="325000.00000000012"/>
    <n v="130000.00000000006"/>
    <n v="0.4"/>
    <x v="2"/>
  </r>
  <r>
    <s v="Amazon"/>
    <n v="1185732"/>
    <x v="447"/>
    <x v="0"/>
    <s v="Milieu ouest"/>
    <s v="Ohio"/>
    <s v="Columbus"/>
    <x v="4"/>
    <n v="80.000000000000014"/>
    <n v="475"/>
    <n v="380000.00000000006"/>
    <n v="133000"/>
    <n v="0.35"/>
    <x v="2"/>
  </r>
  <r>
    <s v="Amazon"/>
    <n v="1185732"/>
    <x v="447"/>
    <x v="0"/>
    <s v="Milieu ouest"/>
    <s v="Ohio"/>
    <s v="Columbus"/>
    <x v="5"/>
    <n v="80"/>
    <n v="575"/>
    <n v="460000"/>
    <n v="230000"/>
    <n v="0.5"/>
    <x v="2"/>
  </r>
  <r>
    <s v="Amazon"/>
    <n v="1185732"/>
    <x v="476"/>
    <x v="1"/>
    <s v="Milieu ouest"/>
    <s v="Ohio"/>
    <s v="Columbus"/>
    <x v="0"/>
    <n v="75.000000000000014"/>
    <n v="825"/>
    <n v="618750.00000000012"/>
    <n v="247500.00000000006"/>
    <n v="0.4"/>
    <x v="2"/>
  </r>
  <r>
    <s v="Amazon"/>
    <n v="1185732"/>
    <x v="476"/>
    <x v="1"/>
    <s v="Milieu ouest"/>
    <s v="Ohio"/>
    <s v="Columbus"/>
    <x v="1"/>
    <n v="65.000000000000014"/>
    <n v="625"/>
    <n v="406250.00000000012"/>
    <n v="142187.50000000003"/>
    <n v="0.35"/>
    <x v="2"/>
  </r>
  <r>
    <s v="Ouest Gear"/>
    <n v="1185732"/>
    <x v="476"/>
    <x v="1"/>
    <s v="Milieu ouest"/>
    <s v="Ohio"/>
    <s v="Columbus"/>
    <x v="2"/>
    <n v="65.000000000000014"/>
    <n v="575"/>
    <n v="373750.00000000006"/>
    <n v="149500.00000000003"/>
    <n v="0.4"/>
    <x v="2"/>
  </r>
  <r>
    <s v="Ouest Gear"/>
    <n v="1185732"/>
    <x v="476"/>
    <x v="1"/>
    <s v="Milieu ouest"/>
    <s v="Ohio"/>
    <s v="Columbus"/>
    <x v="3"/>
    <n v="65.000000000000014"/>
    <n v="525"/>
    <n v="341250.00000000006"/>
    <n v="136500.00000000003"/>
    <n v="0.4"/>
    <x v="2"/>
  </r>
  <r>
    <s v="Ouest Gear"/>
    <n v="1185732"/>
    <x v="476"/>
    <x v="1"/>
    <s v="Milieu ouest"/>
    <s v="Ohio"/>
    <s v="Columbus"/>
    <x v="4"/>
    <n v="75.000000000000014"/>
    <n v="525"/>
    <n v="393750.00000000006"/>
    <n v="137812.5"/>
    <n v="0.35"/>
    <x v="2"/>
  </r>
  <r>
    <s v="Ouest Gear"/>
    <n v="1185732"/>
    <x v="476"/>
    <x v="1"/>
    <s v="Milieu ouest"/>
    <s v="Ohio"/>
    <s v="Columbus"/>
    <x v="5"/>
    <n v="80"/>
    <n v="625"/>
    <n v="500000"/>
    <n v="250000"/>
    <n v="0.5"/>
    <x v="2"/>
  </r>
  <r>
    <s v="Amazon"/>
    <n v="1185732"/>
    <x v="186"/>
    <x v="2"/>
    <s v="Milieu ouest"/>
    <s v="Ohio"/>
    <s v="Columbus"/>
    <x v="0"/>
    <n v="40"/>
    <n v="500"/>
    <n v="200000"/>
    <n v="80000"/>
    <n v="0.4"/>
    <x v="2"/>
  </r>
  <r>
    <s v="Amazon"/>
    <n v="1185732"/>
    <x v="186"/>
    <x v="2"/>
    <s v="Milieu ouest"/>
    <s v="Ohio"/>
    <s v="Columbus"/>
    <x v="1"/>
    <n v="40"/>
    <n v="300"/>
    <n v="120000"/>
    <n v="42000"/>
    <n v="0.35"/>
    <x v="2"/>
  </r>
  <r>
    <s v="Amazon"/>
    <n v="1185732"/>
    <x v="186"/>
    <x v="2"/>
    <s v="Milieu ouest"/>
    <s v="Ohio"/>
    <s v="Columbus"/>
    <x v="2"/>
    <n v="30.000000000000004"/>
    <n v="300"/>
    <n v="90000.000000000015"/>
    <n v="36000.000000000007"/>
    <n v="0.4"/>
    <x v="2"/>
  </r>
  <r>
    <s v="Amazon"/>
    <n v="1185732"/>
    <x v="186"/>
    <x v="2"/>
    <s v="Milieu ouest"/>
    <s v="Ohio"/>
    <s v="Columbus"/>
    <x v="3"/>
    <n v="35"/>
    <n v="150"/>
    <n v="52500"/>
    <n v="21000"/>
    <n v="0.4"/>
    <x v="2"/>
  </r>
  <r>
    <s v="Amazon"/>
    <n v="1185732"/>
    <x v="186"/>
    <x v="2"/>
    <s v="Milieu ouest"/>
    <s v="Ohio"/>
    <s v="Columbus"/>
    <x v="4"/>
    <n v="49.999999999999993"/>
    <n v="200"/>
    <n v="99999.999999999985"/>
    <n v="34999.999999999993"/>
    <n v="0.35"/>
    <x v="2"/>
  </r>
  <r>
    <s v="Amazon"/>
    <n v="1185732"/>
    <x v="186"/>
    <x v="2"/>
    <s v="Milieu ouest"/>
    <s v="Ohio"/>
    <s v="Columbus"/>
    <x v="5"/>
    <n v="40"/>
    <n v="300"/>
    <n v="120000"/>
    <n v="48000"/>
    <n v="0.4"/>
    <x v="2"/>
  </r>
  <r>
    <s v="Amazon"/>
    <n v="1185732"/>
    <x v="696"/>
    <x v="5"/>
    <s v="Milieu ouest"/>
    <s v="Ohio"/>
    <s v="Columbus"/>
    <x v="0"/>
    <n v="40"/>
    <n v="550"/>
    <n v="220000"/>
    <n v="88000"/>
    <n v="0.4"/>
    <x v="2"/>
  </r>
  <r>
    <s v="Amazon"/>
    <n v="1185732"/>
    <x v="696"/>
    <x v="5"/>
    <s v="Milieu ouest"/>
    <s v="Ohio"/>
    <s v="Columbus"/>
    <x v="1"/>
    <n v="40"/>
    <n v="200"/>
    <n v="80000"/>
    <n v="28000"/>
    <n v="0.35"/>
    <x v="2"/>
  </r>
  <r>
    <s v="Amazon"/>
    <n v="1185732"/>
    <x v="696"/>
    <x v="5"/>
    <s v="Milieu ouest"/>
    <s v="Ohio"/>
    <s v="Columbus"/>
    <x v="2"/>
    <n v="30.000000000000004"/>
    <n v="250"/>
    <n v="75000.000000000015"/>
    <n v="30000.000000000007"/>
    <n v="0.4"/>
    <x v="2"/>
  </r>
  <r>
    <s v="Amazon"/>
    <n v="1185732"/>
    <x v="696"/>
    <x v="5"/>
    <s v="Sud-est"/>
    <s v="Kentucky"/>
    <s v="Louisville"/>
    <x v="3"/>
    <n v="35"/>
    <n v="125"/>
    <n v="43750"/>
    <n v="17500"/>
    <n v="0.4"/>
    <x v="2"/>
  </r>
  <r>
    <s v="Amazon"/>
    <n v="1185732"/>
    <x v="696"/>
    <x v="5"/>
    <s v="Sud-est"/>
    <s v="Kentucky"/>
    <s v="Louisville"/>
    <x v="4"/>
    <n v="49.999999999999993"/>
    <n v="200"/>
    <n v="99999.999999999985"/>
    <n v="34999.999999999993"/>
    <n v="0.35"/>
    <x v="2"/>
  </r>
  <r>
    <s v="Amazon"/>
    <n v="1185732"/>
    <x v="696"/>
    <x v="5"/>
    <s v="Sud-est"/>
    <s v="Kentucky"/>
    <s v="Louisville"/>
    <x v="5"/>
    <n v="40"/>
    <n v="300"/>
    <n v="120000"/>
    <n v="48000"/>
    <n v="0.4"/>
    <x v="2"/>
  </r>
  <r>
    <s v="Amazon"/>
    <n v="1185732"/>
    <x v="226"/>
    <x v="4"/>
    <s v="Sud-est"/>
    <s v="Kentucky"/>
    <s v="Louisville"/>
    <x v="0"/>
    <n v="45"/>
    <n v="520"/>
    <n v="234000"/>
    <n v="93600"/>
    <n v="0.4"/>
    <x v="2"/>
  </r>
  <r>
    <s v="Amazon"/>
    <n v="1185732"/>
    <x v="226"/>
    <x v="4"/>
    <s v="Sud-est"/>
    <s v="Kentucky"/>
    <s v="Louisville"/>
    <x v="1"/>
    <n v="45"/>
    <n v="225"/>
    <n v="101250"/>
    <n v="35437.5"/>
    <n v="0.35"/>
    <x v="2"/>
  </r>
  <r>
    <s v="Amazon"/>
    <n v="1185732"/>
    <x v="226"/>
    <x v="4"/>
    <s v="Sud-est"/>
    <s v="Kentucky"/>
    <s v="Louisville"/>
    <x v="2"/>
    <n v="35"/>
    <n v="250"/>
    <n v="87500"/>
    <n v="35000"/>
    <n v="0.4"/>
    <x v="2"/>
  </r>
  <r>
    <s v="Amazon"/>
    <n v="1185732"/>
    <x v="226"/>
    <x v="4"/>
    <s v="Sud-est"/>
    <s v="Kentucky"/>
    <s v="Louisville"/>
    <x v="3"/>
    <n v="40"/>
    <n v="100"/>
    <n v="40000"/>
    <n v="16000"/>
    <n v="0.4"/>
    <x v="2"/>
  </r>
  <r>
    <s v="Amazon"/>
    <n v="1185732"/>
    <x v="226"/>
    <x v="4"/>
    <s v="Sud-est"/>
    <s v="Kentucky"/>
    <s v="Louisville"/>
    <x v="4"/>
    <n v="54.999999999999993"/>
    <n v="150"/>
    <n v="82499.999999999985"/>
    <n v="28874.999999999993"/>
    <n v="0.35"/>
    <x v="2"/>
  </r>
  <r>
    <s v="Amazon"/>
    <n v="1185732"/>
    <x v="226"/>
    <x v="4"/>
    <s v="Sud-est"/>
    <s v="Kentucky"/>
    <s v="Louisville"/>
    <x v="5"/>
    <n v="45"/>
    <n v="250"/>
    <n v="112500"/>
    <n v="45000"/>
    <n v="0.4"/>
    <x v="2"/>
  </r>
  <r>
    <s v="Amazon"/>
    <n v="1185732"/>
    <x v="245"/>
    <x v="1"/>
    <s v="Sud-est"/>
    <s v="Kentucky"/>
    <s v="Louisville"/>
    <x v="0"/>
    <n v="45"/>
    <n v="475"/>
    <n v="213750"/>
    <n v="85500"/>
    <n v="0.4"/>
    <x v="2"/>
  </r>
  <r>
    <s v="Amazon"/>
    <n v="1185732"/>
    <x v="245"/>
    <x v="1"/>
    <s v="Sud-est"/>
    <s v="Kentucky"/>
    <s v="Louisville"/>
    <x v="1"/>
    <n v="45"/>
    <n v="175"/>
    <n v="78750"/>
    <n v="27562.5"/>
    <n v="0.35"/>
    <x v="2"/>
  </r>
  <r>
    <s v="Amazon"/>
    <n v="1185732"/>
    <x v="245"/>
    <x v="1"/>
    <s v="Sud-est"/>
    <s v="Kentucky"/>
    <s v="Louisville"/>
    <x v="2"/>
    <n v="40"/>
    <n v="175"/>
    <n v="70000"/>
    <n v="28000"/>
    <n v="0.4"/>
    <x v="2"/>
  </r>
  <r>
    <s v="Amazon"/>
    <n v="1185732"/>
    <x v="245"/>
    <x v="1"/>
    <s v="Sud-est"/>
    <s v="Kentucky"/>
    <s v="Louisville"/>
    <x v="3"/>
    <n v="45"/>
    <n v="100"/>
    <n v="45000"/>
    <n v="18000"/>
    <n v="0.4"/>
    <x v="2"/>
  </r>
  <r>
    <s v="Amazon"/>
    <n v="1185732"/>
    <x v="245"/>
    <x v="1"/>
    <s v="Sud-est"/>
    <s v="Kentucky"/>
    <s v="Louisville"/>
    <x v="4"/>
    <n v="50"/>
    <n v="125"/>
    <n v="62500"/>
    <n v="21875"/>
    <n v="0.35"/>
    <x v="2"/>
  </r>
  <r>
    <s v="Amazon"/>
    <n v="1185732"/>
    <x v="245"/>
    <x v="1"/>
    <s v="Sud-est"/>
    <s v="Kentucky"/>
    <s v="Louisville"/>
    <x v="5"/>
    <n v="40"/>
    <n v="250"/>
    <n v="100000"/>
    <n v="40000"/>
    <n v="0.4"/>
    <x v="2"/>
  </r>
  <r>
    <s v="Amazon"/>
    <n v="1185732"/>
    <x v="276"/>
    <x v="4"/>
    <s v="Sud-est"/>
    <s v="Kentucky"/>
    <s v="Louisville"/>
    <x v="0"/>
    <n v="50"/>
    <n v="520"/>
    <n v="260000"/>
    <n v="104000"/>
    <n v="0.4"/>
    <x v="2"/>
  </r>
  <r>
    <s v="Amazon"/>
    <n v="1185732"/>
    <x v="276"/>
    <x v="4"/>
    <s v="Sud-est"/>
    <s v="Kentucky"/>
    <s v="Louisville"/>
    <x v="1"/>
    <n v="45.000000000000007"/>
    <n v="225"/>
    <n v="101250.00000000001"/>
    <n v="35437.5"/>
    <n v="0.35"/>
    <x v="2"/>
  </r>
  <r>
    <s v="Amazon"/>
    <n v="1185732"/>
    <x v="276"/>
    <x v="4"/>
    <s v="Sud-est"/>
    <s v="Kentucky"/>
    <s v="Louisville"/>
    <x v="2"/>
    <n v="40"/>
    <n v="200"/>
    <n v="80000"/>
    <n v="32000"/>
    <n v="0.4"/>
    <x v="2"/>
  </r>
  <r>
    <s v="Amazon"/>
    <n v="1185732"/>
    <x v="276"/>
    <x v="4"/>
    <s v="Sud-est"/>
    <s v="Kentucky"/>
    <s v="Louisville"/>
    <x v="3"/>
    <n v="40"/>
    <n v="125"/>
    <n v="50000"/>
    <n v="20000"/>
    <n v="0.4"/>
    <x v="2"/>
  </r>
  <r>
    <s v="Amazon"/>
    <n v="1185732"/>
    <x v="276"/>
    <x v="4"/>
    <s v="Sud-est"/>
    <s v="Kentucky"/>
    <s v="Louisville"/>
    <x v="4"/>
    <n v="50"/>
    <n v="150"/>
    <n v="75000"/>
    <n v="26250"/>
    <n v="0.35"/>
    <x v="2"/>
  </r>
  <r>
    <s v="Amazon"/>
    <n v="1185732"/>
    <x v="276"/>
    <x v="4"/>
    <s v="Sud-est"/>
    <s v="Kentucky"/>
    <s v="Louisville"/>
    <x v="5"/>
    <n v="55.000000000000007"/>
    <n v="275"/>
    <n v="151250.00000000003"/>
    <n v="60500.000000000015"/>
    <n v="0.4"/>
    <x v="2"/>
  </r>
  <r>
    <s v="Amazon"/>
    <n v="1185732"/>
    <x v="306"/>
    <x v="6"/>
    <s v="Sud-est"/>
    <s v="Kentucky"/>
    <s v="Louisville"/>
    <x v="0"/>
    <n v="40"/>
    <n v="525"/>
    <n v="210000"/>
    <n v="84000"/>
    <n v="0.4"/>
    <x v="2"/>
  </r>
  <r>
    <s v="Amazon"/>
    <n v="1185732"/>
    <x v="306"/>
    <x v="6"/>
    <s v="Sud-est"/>
    <s v="Kentucky"/>
    <s v="Louisville"/>
    <x v="1"/>
    <n v="35.000000000000007"/>
    <n v="275"/>
    <n v="96250.000000000015"/>
    <n v="33687.5"/>
    <n v="0.35"/>
    <x v="2"/>
  </r>
  <r>
    <s v="Amazon"/>
    <n v="1185732"/>
    <x v="306"/>
    <x v="6"/>
    <s v="Sud-est"/>
    <s v="Kentucky"/>
    <s v="Louisville"/>
    <x v="2"/>
    <n v="30.000000000000004"/>
    <n v="225"/>
    <n v="67500.000000000015"/>
    <n v="27000.000000000007"/>
    <n v="0.4"/>
    <x v="2"/>
  </r>
  <r>
    <s v="Amazon"/>
    <n v="1185732"/>
    <x v="306"/>
    <x v="6"/>
    <s v="Sud-est"/>
    <s v="Kentucky"/>
    <s v="Louisville"/>
    <x v="3"/>
    <n v="30.000000000000004"/>
    <n v="200"/>
    <n v="60000.000000000007"/>
    <n v="24000.000000000004"/>
    <n v="0.4"/>
    <x v="2"/>
  </r>
  <r>
    <s v="Amazon"/>
    <n v="1185732"/>
    <x v="306"/>
    <x v="6"/>
    <s v="Sud-est"/>
    <s v="Kentucky"/>
    <s v="Louisville"/>
    <x v="4"/>
    <n v="50"/>
    <n v="200"/>
    <n v="100000"/>
    <n v="35000"/>
    <n v="0.35"/>
    <x v="2"/>
  </r>
  <r>
    <s v="Amazon"/>
    <n v="1185732"/>
    <x v="306"/>
    <x v="6"/>
    <s v="Sud-est"/>
    <s v="Kentucky"/>
    <s v="Louisville"/>
    <x v="5"/>
    <n v="55.000000000000007"/>
    <n v="375"/>
    <n v="206250.00000000003"/>
    <n v="82500.000000000015"/>
    <n v="0.4"/>
    <x v="2"/>
  </r>
  <r>
    <s v="Amazon"/>
    <n v="1185732"/>
    <x v="335"/>
    <x v="0"/>
    <s v="Sud-est"/>
    <s v="Kentucky"/>
    <s v="Louisville"/>
    <x v="0"/>
    <n v="50"/>
    <n v="600"/>
    <n v="300000"/>
    <n v="120000"/>
    <n v="0.4"/>
    <x v="2"/>
  </r>
  <r>
    <s v="Amazon"/>
    <n v="1185732"/>
    <x v="335"/>
    <x v="0"/>
    <s v="Sud-est"/>
    <s v="Kentucky"/>
    <s v="Louisville"/>
    <x v="1"/>
    <n v="45.000000000000007"/>
    <n v="350"/>
    <n v="157500.00000000003"/>
    <n v="55125.000000000007"/>
    <n v="0.35"/>
    <x v="2"/>
  </r>
  <r>
    <s v="Amazon"/>
    <n v="1185732"/>
    <x v="335"/>
    <x v="0"/>
    <s v="Sud-est"/>
    <s v="Kentucky"/>
    <s v="Louisville"/>
    <x v="2"/>
    <n v="40"/>
    <n v="275"/>
    <n v="110000"/>
    <n v="44000"/>
    <n v="0.4"/>
    <x v="2"/>
  </r>
  <r>
    <s v="Amazon"/>
    <n v="1185732"/>
    <x v="335"/>
    <x v="0"/>
    <s v="Sud-est"/>
    <s v="Kentucky"/>
    <s v="Louisville"/>
    <x v="3"/>
    <n v="40"/>
    <n v="225"/>
    <n v="90000"/>
    <n v="36000"/>
    <n v="0.4"/>
    <x v="2"/>
  </r>
  <r>
    <s v="Amazon"/>
    <n v="1185732"/>
    <x v="335"/>
    <x v="0"/>
    <s v="Sud-est"/>
    <s v="Kentucky"/>
    <s v="Louisville"/>
    <x v="4"/>
    <n v="50"/>
    <n v="250"/>
    <n v="125000"/>
    <n v="43750"/>
    <n v="0.35"/>
    <x v="2"/>
  </r>
  <r>
    <s v="Amazon"/>
    <n v="1185732"/>
    <x v="335"/>
    <x v="0"/>
    <s v="Sud-est"/>
    <s v="Kentucky"/>
    <s v="Louisville"/>
    <x v="5"/>
    <n v="55.000000000000007"/>
    <n v="425"/>
    <n v="233750.00000000003"/>
    <n v="93500.000000000015"/>
    <n v="0.4"/>
    <x v="2"/>
  </r>
  <r>
    <s v="Amazon"/>
    <n v="1185732"/>
    <x v="367"/>
    <x v="4"/>
    <s v="Sud-est"/>
    <s v="Kentucky"/>
    <s v="Louisville"/>
    <x v="0"/>
    <n v="50"/>
    <n v="575"/>
    <n v="287500"/>
    <n v="115000"/>
    <n v="0.4"/>
    <x v="2"/>
  </r>
  <r>
    <s v="Amazon"/>
    <n v="1185732"/>
    <x v="367"/>
    <x v="4"/>
    <s v="Sud-est"/>
    <s v="Kentucky"/>
    <s v="Louisville"/>
    <x v="1"/>
    <n v="45.000000000000007"/>
    <n v="350"/>
    <n v="157500.00000000003"/>
    <n v="55125.000000000007"/>
    <n v="0.35"/>
    <x v="2"/>
  </r>
  <r>
    <s v="Amazon"/>
    <n v="1185732"/>
    <x v="367"/>
    <x v="4"/>
    <s v="Sud-est"/>
    <s v="Kentucky"/>
    <s v="Louisville"/>
    <x v="2"/>
    <n v="40"/>
    <n v="275"/>
    <n v="110000"/>
    <n v="44000"/>
    <n v="0.4"/>
    <x v="2"/>
  </r>
  <r>
    <s v="Amazon"/>
    <n v="1185732"/>
    <x v="367"/>
    <x v="4"/>
    <s v="Sud-est"/>
    <s v="Kentucky"/>
    <s v="Louisville"/>
    <x v="3"/>
    <n v="40"/>
    <n v="250"/>
    <n v="100000"/>
    <n v="40000"/>
    <n v="0.4"/>
    <x v="2"/>
  </r>
  <r>
    <s v="Amazon"/>
    <n v="1185732"/>
    <x v="367"/>
    <x v="4"/>
    <s v="Sud-est"/>
    <s v="Kentucky"/>
    <s v="Louisville"/>
    <x v="4"/>
    <n v="50"/>
    <n v="225"/>
    <n v="112500"/>
    <n v="39375"/>
    <n v="0.35"/>
    <x v="2"/>
  </r>
  <r>
    <s v="Amazon"/>
    <n v="1185732"/>
    <x v="367"/>
    <x v="4"/>
    <s v="Sud-est"/>
    <s v="Kentucky"/>
    <s v="Louisville"/>
    <x v="5"/>
    <n v="55.000000000000007"/>
    <n v="400"/>
    <n v="220000.00000000003"/>
    <n v="88000.000000000015"/>
    <n v="0.4"/>
    <x v="2"/>
  </r>
  <r>
    <s v="Amazon"/>
    <n v="1185732"/>
    <x v="399"/>
    <x v="1"/>
    <s v="Sud-est"/>
    <s v="Kentucky"/>
    <s v="Louisville"/>
    <x v="0"/>
    <n v="50"/>
    <n v="525"/>
    <n v="262500"/>
    <n v="105000"/>
    <n v="0.4"/>
    <x v="2"/>
  </r>
  <r>
    <s v="Amazon"/>
    <n v="1185732"/>
    <x v="399"/>
    <x v="1"/>
    <s v="Sud-est"/>
    <s v="Kentucky"/>
    <s v="Louisville"/>
    <x v="1"/>
    <n v="45.000000000000007"/>
    <n v="325"/>
    <n v="146250.00000000003"/>
    <n v="51187.500000000007"/>
    <n v="0.35"/>
    <x v="2"/>
  </r>
  <r>
    <s v="Amazon"/>
    <n v="1185732"/>
    <x v="399"/>
    <x v="1"/>
    <s v="Sud-est"/>
    <s v="Kentucky"/>
    <s v="Louisville"/>
    <x v="2"/>
    <n v="35"/>
    <n v="225"/>
    <n v="78750"/>
    <n v="31500"/>
    <n v="0.4"/>
    <x v="2"/>
  </r>
  <r>
    <s v="Amazon"/>
    <n v="1185732"/>
    <x v="399"/>
    <x v="1"/>
    <s v="Sud-est"/>
    <s v="Kentucky"/>
    <s v="Louisville"/>
    <x v="3"/>
    <n v="35"/>
    <n v="200"/>
    <n v="70000"/>
    <n v="28000"/>
    <n v="0.4"/>
    <x v="2"/>
  </r>
  <r>
    <s v="Amazon"/>
    <n v="1185732"/>
    <x v="399"/>
    <x v="1"/>
    <s v="Sud-est"/>
    <s v="Kentucky"/>
    <s v="Louisville"/>
    <x v="4"/>
    <n v="45"/>
    <n v="200"/>
    <n v="90000"/>
    <n v="31499.999999999996"/>
    <n v="0.35"/>
    <x v="2"/>
  </r>
  <r>
    <s v="Amazon"/>
    <n v="1185732"/>
    <x v="399"/>
    <x v="1"/>
    <s v="Sud-est"/>
    <s v="Kentucky"/>
    <s v="Louisville"/>
    <x v="5"/>
    <n v="50"/>
    <n v="275"/>
    <n v="137500"/>
    <n v="55000"/>
    <n v="0.4"/>
    <x v="2"/>
  </r>
  <r>
    <s v="Amazon"/>
    <n v="1185732"/>
    <x v="428"/>
    <x v="2"/>
    <s v="Sud-est"/>
    <s v="Kentucky"/>
    <s v="Louisville"/>
    <x v="0"/>
    <n v="54.999999999999993"/>
    <n v="450"/>
    <n v="247499.99999999997"/>
    <n v="99000"/>
    <n v="0.4"/>
    <x v="2"/>
  </r>
  <r>
    <s v="Amazon"/>
    <n v="1185732"/>
    <x v="428"/>
    <x v="2"/>
    <s v="Sud-est"/>
    <s v="Kentucky"/>
    <s v="Louisville"/>
    <x v="1"/>
    <n v="45"/>
    <n v="275"/>
    <n v="123750"/>
    <n v="43312.5"/>
    <n v="0.35"/>
    <x v="2"/>
  </r>
  <r>
    <s v="Amazon"/>
    <n v="1185732"/>
    <x v="428"/>
    <x v="2"/>
    <s v="Sud-est"/>
    <s v="Kentucky"/>
    <s v="Louisville"/>
    <x v="2"/>
    <n v="45"/>
    <n v="175"/>
    <n v="78750"/>
    <n v="31500"/>
    <n v="0.4"/>
    <x v="2"/>
  </r>
  <r>
    <s v="Amazon"/>
    <n v="1185732"/>
    <x v="428"/>
    <x v="2"/>
    <s v="Sud-est"/>
    <s v="Kentucky"/>
    <s v="Louisville"/>
    <x v="3"/>
    <n v="45"/>
    <n v="150"/>
    <n v="67500"/>
    <n v="27000"/>
    <n v="0.4"/>
    <x v="2"/>
  </r>
  <r>
    <s v="Amazon"/>
    <n v="1185732"/>
    <x v="428"/>
    <x v="2"/>
    <s v="Sud-est"/>
    <s v="Kentucky"/>
    <s v="Louisville"/>
    <x v="4"/>
    <n v="54.999999999999993"/>
    <n v="150"/>
    <n v="82499.999999999985"/>
    <n v="28874.999999999993"/>
    <n v="0.35"/>
    <x v="2"/>
  </r>
  <r>
    <s v="Amazon"/>
    <n v="1185732"/>
    <x v="428"/>
    <x v="2"/>
    <s v="Sud-est"/>
    <s v="Kentucky"/>
    <s v="Louisville"/>
    <x v="5"/>
    <n v="54.999999999999993"/>
    <n v="275"/>
    <n v="151249.99999999997"/>
    <n v="60499.999999999993"/>
    <n v="0.4"/>
    <x v="2"/>
  </r>
  <r>
    <s v="Amazon"/>
    <n v="1185732"/>
    <x v="459"/>
    <x v="5"/>
    <s v="Sud-est"/>
    <s v="Kentucky"/>
    <s v="Louisville"/>
    <x v="0"/>
    <n v="50"/>
    <n v="425"/>
    <n v="212500"/>
    <n v="85000"/>
    <n v="0.4"/>
    <x v="2"/>
  </r>
  <r>
    <s v="Amazon"/>
    <n v="1185732"/>
    <x v="459"/>
    <x v="5"/>
    <s v="Sud-est"/>
    <s v="Kentucky"/>
    <s v="Louisville"/>
    <x v="1"/>
    <n v="40"/>
    <n v="275"/>
    <n v="110000"/>
    <n v="38500"/>
    <n v="0.35"/>
    <x v="2"/>
  </r>
  <r>
    <s v="Amazon"/>
    <n v="1185732"/>
    <x v="459"/>
    <x v="5"/>
    <s v="Sud-est"/>
    <s v="Kentucky"/>
    <s v="Louisville"/>
    <x v="2"/>
    <n v="45"/>
    <n v="220"/>
    <n v="99000"/>
    <n v="39600"/>
    <n v="0.4"/>
    <x v="2"/>
  </r>
  <r>
    <s v="Foot Locker"/>
    <n v="1185732"/>
    <x v="459"/>
    <x v="5"/>
    <s v="Sud-est"/>
    <s v="Kentucky"/>
    <s v="Louisville"/>
    <x v="3"/>
    <n v="55.000000000000007"/>
    <n v="200"/>
    <n v="110000.00000000001"/>
    <n v="44000.000000000007"/>
    <n v="0.4"/>
    <x v="2"/>
  </r>
  <r>
    <s v="Foot Locker"/>
    <n v="1185732"/>
    <x v="459"/>
    <x v="5"/>
    <s v="Sud-est"/>
    <s v="Kentucky"/>
    <s v="Louisville"/>
    <x v="4"/>
    <n v="65"/>
    <n v="175"/>
    <n v="113750"/>
    <n v="39812.5"/>
    <n v="0.35"/>
    <x v="2"/>
  </r>
  <r>
    <s v="Foot Locker"/>
    <n v="1185732"/>
    <x v="459"/>
    <x v="5"/>
    <s v="Sud-est"/>
    <s v="Kentucky"/>
    <s v="Louisville"/>
    <x v="5"/>
    <n v="70"/>
    <n v="275"/>
    <n v="192500"/>
    <n v="77000"/>
    <n v="0.4"/>
    <x v="2"/>
  </r>
  <r>
    <s v="Foot Locker"/>
    <n v="1185732"/>
    <x v="488"/>
    <x v="6"/>
    <s v="Sud-est"/>
    <s v="Kentucky"/>
    <s v="Louisville"/>
    <x v="0"/>
    <n v="65"/>
    <n v="525"/>
    <n v="341250"/>
    <n v="136500"/>
    <n v="0.4"/>
    <x v="2"/>
  </r>
  <r>
    <s v="Foot Locker"/>
    <n v="1185732"/>
    <x v="488"/>
    <x v="6"/>
    <s v="Sud-est"/>
    <s v="Kentucky"/>
    <s v="Louisville"/>
    <x v="1"/>
    <n v="55.000000000000007"/>
    <n v="325"/>
    <n v="178750.00000000003"/>
    <n v="62562.500000000007"/>
    <n v="0.35"/>
    <x v="2"/>
  </r>
  <r>
    <s v="Foot Locker"/>
    <n v="1185732"/>
    <x v="488"/>
    <x v="6"/>
    <s v="Sud-est"/>
    <s v="Kentucky"/>
    <s v="Louisville"/>
    <x v="2"/>
    <n v="55.000000000000007"/>
    <n v="275"/>
    <n v="151250.00000000003"/>
    <n v="60500.000000000015"/>
    <n v="0.4"/>
    <x v="2"/>
  </r>
  <r>
    <s v="Foot Locker"/>
    <n v="1185732"/>
    <x v="488"/>
    <x v="6"/>
    <s v="Sud-est"/>
    <s v="Kentucky"/>
    <s v="Louisville"/>
    <x v="3"/>
    <n v="50"/>
    <n v="225"/>
    <n v="112500"/>
    <n v="45000"/>
    <n v="0.4"/>
    <x v="2"/>
  </r>
  <r>
    <s v="Foot Locker"/>
    <n v="1185732"/>
    <x v="488"/>
    <x v="6"/>
    <s v="Sud-est"/>
    <s v="Kentucky"/>
    <s v="Louisville"/>
    <x v="4"/>
    <n v="60"/>
    <n v="225"/>
    <n v="135000"/>
    <n v="47250"/>
    <n v="0.35"/>
    <x v="2"/>
  </r>
  <r>
    <s v="Foot Locker"/>
    <n v="1185732"/>
    <x v="488"/>
    <x v="6"/>
    <s v="Sud-est"/>
    <s v="Kentucky"/>
    <s v="Louisville"/>
    <x v="5"/>
    <n v="64.999999999999986"/>
    <n v="325"/>
    <n v="211249.99999999994"/>
    <n v="84499.999999999985"/>
    <n v="0.4"/>
    <x v="2"/>
  </r>
  <r>
    <s v="Foot Locker"/>
    <n v="1185732"/>
    <x v="184"/>
    <x v="0"/>
    <s v="Sud-est"/>
    <s v="Kentucky"/>
    <s v="Louisville"/>
    <x v="0"/>
    <n v="30.000000000000004"/>
    <n v="725"/>
    <n v="217500.00000000003"/>
    <n v="87000.000000000015"/>
    <n v="0.4"/>
    <x v="2"/>
  </r>
  <r>
    <s v="Foot Locker"/>
    <n v="1185732"/>
    <x v="184"/>
    <x v="0"/>
    <s v="Sud-est"/>
    <s v="Kentucky"/>
    <s v="Louisville"/>
    <x v="1"/>
    <n v="30.000000000000004"/>
    <n v="525"/>
    <n v="157500.00000000003"/>
    <n v="55125.000000000007"/>
    <n v="0.35"/>
    <x v="2"/>
  </r>
  <r>
    <s v="Foot Locker"/>
    <n v="1185732"/>
    <x v="184"/>
    <x v="0"/>
    <s v="Sud-est"/>
    <s v="Kentucky"/>
    <s v="Louisville"/>
    <x v="2"/>
    <n v="20.000000000000007"/>
    <n v="525"/>
    <n v="105000.00000000004"/>
    <n v="42000.000000000022"/>
    <n v="0.4"/>
    <x v="2"/>
  </r>
  <r>
    <s v="Foot Locker"/>
    <n v="1185732"/>
    <x v="184"/>
    <x v="0"/>
    <s v="Sud-est"/>
    <s v="Kentucky"/>
    <s v="Louisville"/>
    <x v="3"/>
    <n v="25"/>
    <n v="375"/>
    <n v="93750"/>
    <n v="37500"/>
    <n v="0.4"/>
    <x v="2"/>
  </r>
  <r>
    <s v="Foot Locker"/>
    <n v="1185732"/>
    <x v="184"/>
    <x v="0"/>
    <s v="Sud-est"/>
    <s v="Kentucky"/>
    <s v="Louisville"/>
    <x v="4"/>
    <n v="40"/>
    <n v="425"/>
    <n v="170000"/>
    <n v="59499.999999999993"/>
    <n v="0.35"/>
    <x v="2"/>
  </r>
  <r>
    <s v="Foot Locker"/>
    <n v="1185732"/>
    <x v="184"/>
    <x v="0"/>
    <s v="Sud-est"/>
    <s v="Kentucky"/>
    <s v="Louisville"/>
    <x v="5"/>
    <n v="30.000000000000004"/>
    <n v="525"/>
    <n v="157500.00000000003"/>
    <n v="78750.000000000015"/>
    <n v="0.5"/>
    <x v="2"/>
  </r>
  <r>
    <s v="Foot Locker"/>
    <n v="1185732"/>
    <x v="213"/>
    <x v="1"/>
    <s v="Sud-est"/>
    <s v="Kentucky"/>
    <s v="Louisville"/>
    <x v="0"/>
    <n v="30.000000000000004"/>
    <n v="775"/>
    <n v="232500.00000000003"/>
    <n v="93000.000000000015"/>
    <n v="0.4"/>
    <x v="2"/>
  </r>
  <r>
    <s v="Foot Locker"/>
    <n v="1185732"/>
    <x v="213"/>
    <x v="1"/>
    <s v="Sud-est"/>
    <s v="Kentucky"/>
    <s v="Louisville"/>
    <x v="1"/>
    <n v="30.000000000000004"/>
    <n v="425"/>
    <n v="127500.00000000001"/>
    <n v="44625"/>
    <n v="0.35"/>
    <x v="2"/>
  </r>
  <r>
    <s v="Foot Locker"/>
    <n v="1185732"/>
    <x v="213"/>
    <x v="1"/>
    <s v="Sud-est"/>
    <s v="Kentucky"/>
    <s v="Louisville"/>
    <x v="2"/>
    <n v="20.000000000000007"/>
    <n v="475"/>
    <n v="95000.000000000029"/>
    <n v="38000.000000000015"/>
    <n v="0.4"/>
    <x v="2"/>
  </r>
  <r>
    <s v="Foot Locker"/>
    <n v="1185732"/>
    <x v="213"/>
    <x v="1"/>
    <s v="Sud"/>
    <s v="Mississippi"/>
    <s v="Jackson"/>
    <x v="3"/>
    <n v="25"/>
    <n v="325"/>
    <n v="81250"/>
    <n v="32500"/>
    <n v="0.4"/>
    <x v="2"/>
  </r>
  <r>
    <s v="Foot Locker"/>
    <n v="1185732"/>
    <x v="213"/>
    <x v="1"/>
    <s v="Sud"/>
    <s v="Mississippi"/>
    <s v="Jackson"/>
    <x v="4"/>
    <n v="40"/>
    <n v="400"/>
    <n v="160000"/>
    <n v="56000"/>
    <n v="0.35"/>
    <x v="2"/>
  </r>
  <r>
    <s v="Foot Locker"/>
    <n v="1185732"/>
    <x v="213"/>
    <x v="1"/>
    <s v="Sud"/>
    <s v="Mississippi"/>
    <s v="Jackson"/>
    <x v="5"/>
    <n v="25"/>
    <n v="500"/>
    <n v="125000"/>
    <n v="62500"/>
    <n v="0.5"/>
    <x v="2"/>
  </r>
  <r>
    <s v="Foot Locker"/>
    <n v="1185732"/>
    <x v="221"/>
    <x v="6"/>
    <s v="Sud"/>
    <s v="Mississippi"/>
    <s v="Jackson"/>
    <x v="0"/>
    <n v="25"/>
    <n v="720"/>
    <n v="180000"/>
    <n v="72000"/>
    <n v="0.4"/>
    <x v="2"/>
  </r>
  <r>
    <s v="Foot Locker"/>
    <n v="1185732"/>
    <x v="221"/>
    <x v="6"/>
    <s v="Sud"/>
    <s v="Mississippi"/>
    <s v="Jackson"/>
    <x v="1"/>
    <n v="25"/>
    <n v="400"/>
    <n v="100000"/>
    <n v="35000"/>
    <n v="0.35"/>
    <x v="2"/>
  </r>
  <r>
    <s v="Foot Locker"/>
    <n v="1185732"/>
    <x v="221"/>
    <x v="6"/>
    <s v="Sud"/>
    <s v="Mississippi"/>
    <s v="Jackson"/>
    <x v="2"/>
    <n v="15.000000000000002"/>
    <n v="425"/>
    <n v="63750.000000000007"/>
    <n v="25500.000000000004"/>
    <n v="0.4"/>
    <x v="2"/>
  </r>
  <r>
    <s v="Foot Locker"/>
    <n v="1185732"/>
    <x v="221"/>
    <x v="6"/>
    <s v="Sud"/>
    <s v="Mississippi"/>
    <s v="Jackson"/>
    <x v="3"/>
    <n v="19.999999999999996"/>
    <n v="275"/>
    <n v="54999.999999999993"/>
    <n v="22000"/>
    <n v="0.4"/>
    <x v="2"/>
  </r>
  <r>
    <s v="Foot Locker"/>
    <n v="1185732"/>
    <x v="221"/>
    <x v="6"/>
    <s v="Sud"/>
    <s v="Mississippi"/>
    <s v="Jackson"/>
    <x v="4"/>
    <n v="35.000000000000007"/>
    <n v="325"/>
    <n v="113750.00000000003"/>
    <n v="39812.500000000007"/>
    <n v="0.35"/>
    <x v="2"/>
  </r>
  <r>
    <s v="Foot Locker"/>
    <n v="1185732"/>
    <x v="221"/>
    <x v="6"/>
    <s v="Sud"/>
    <s v="Mississippi"/>
    <s v="Jackson"/>
    <x v="5"/>
    <n v="25"/>
    <n v="425"/>
    <n v="106250"/>
    <n v="53125"/>
    <n v="0.5"/>
    <x v="2"/>
  </r>
  <r>
    <s v="Foot Locker"/>
    <n v="1185732"/>
    <x v="240"/>
    <x v="3"/>
    <s v="Sud"/>
    <s v="Mississippi"/>
    <s v="Jackson"/>
    <x v="0"/>
    <n v="25"/>
    <n v="675"/>
    <n v="168750"/>
    <n v="67500"/>
    <n v="0.4"/>
    <x v="2"/>
  </r>
  <r>
    <s v="Foot Locker"/>
    <n v="1185732"/>
    <x v="240"/>
    <x v="3"/>
    <s v="Sud"/>
    <s v="Mississippi"/>
    <s v="Jackson"/>
    <x v="1"/>
    <n v="25"/>
    <n v="375"/>
    <n v="93750"/>
    <n v="32812.5"/>
    <n v="0.35"/>
    <x v="2"/>
  </r>
  <r>
    <s v="Foot Locker"/>
    <n v="1185732"/>
    <x v="240"/>
    <x v="3"/>
    <s v="Sud"/>
    <s v="Mississippi"/>
    <s v="Jackson"/>
    <x v="2"/>
    <n v="15.000000000000002"/>
    <n v="375"/>
    <n v="56250.000000000007"/>
    <n v="22500.000000000004"/>
    <n v="0.4"/>
    <x v="2"/>
  </r>
  <r>
    <s v="Foot Locker"/>
    <n v="1185732"/>
    <x v="240"/>
    <x v="3"/>
    <s v="Sud"/>
    <s v="Mississippi"/>
    <s v="Jackson"/>
    <x v="3"/>
    <n v="19.999999999999996"/>
    <n v="300"/>
    <n v="59999.999999999993"/>
    <n v="24000"/>
    <n v="0.4"/>
    <x v="2"/>
  </r>
  <r>
    <s v="Foot Locker"/>
    <n v="1185732"/>
    <x v="240"/>
    <x v="3"/>
    <s v="Sud"/>
    <s v="Mississippi"/>
    <s v="Jackson"/>
    <x v="4"/>
    <n v="40"/>
    <n v="325"/>
    <n v="130000"/>
    <n v="45500"/>
    <n v="0.35"/>
    <x v="2"/>
  </r>
  <r>
    <s v="Foot Locker"/>
    <n v="1185732"/>
    <x v="240"/>
    <x v="3"/>
    <s v="Sud"/>
    <s v="Mississippi"/>
    <s v="Jackson"/>
    <x v="5"/>
    <n v="30.000000000000004"/>
    <n v="475"/>
    <n v="142500.00000000003"/>
    <n v="71250.000000000015"/>
    <n v="0.5"/>
    <x v="2"/>
  </r>
  <r>
    <s v="Foot Locker"/>
    <n v="1185732"/>
    <x v="269"/>
    <x v="4"/>
    <s v="Sud"/>
    <s v="Mississippi"/>
    <s v="Jackson"/>
    <x v="0"/>
    <n v="40"/>
    <n v="745"/>
    <n v="298000"/>
    <n v="119200"/>
    <n v="0.4"/>
    <x v="2"/>
  </r>
  <r>
    <s v="Foot Locker"/>
    <n v="1185732"/>
    <x v="269"/>
    <x v="4"/>
    <s v="Sud"/>
    <s v="Mississippi"/>
    <s v="Jackson"/>
    <x v="1"/>
    <n v="40"/>
    <n v="450"/>
    <n v="180000"/>
    <n v="62999.999999999993"/>
    <n v="0.35"/>
    <x v="2"/>
  </r>
  <r>
    <s v="Foot Locker"/>
    <n v="1185732"/>
    <x v="269"/>
    <x v="4"/>
    <s v="Sud"/>
    <s v="Mississippi"/>
    <s v="Jackson"/>
    <x v="2"/>
    <n v="35"/>
    <n v="425"/>
    <n v="148750"/>
    <n v="59500"/>
    <n v="0.4"/>
    <x v="2"/>
  </r>
  <r>
    <s v="Foot Locker"/>
    <n v="1185732"/>
    <x v="269"/>
    <x v="4"/>
    <s v="Sud"/>
    <s v="Mississippi"/>
    <s v="Jackson"/>
    <x v="3"/>
    <n v="35"/>
    <n v="375"/>
    <n v="131250"/>
    <n v="52500"/>
    <n v="0.4"/>
    <x v="2"/>
  </r>
  <r>
    <s v="Foot Locker"/>
    <n v="1185732"/>
    <x v="269"/>
    <x v="4"/>
    <s v="Sud"/>
    <s v="Mississippi"/>
    <s v="Jackson"/>
    <x v="4"/>
    <n v="44.999999999999993"/>
    <n v="400"/>
    <n v="179999.99999999997"/>
    <n v="62999.999999999985"/>
    <n v="0.35"/>
    <x v="2"/>
  </r>
  <r>
    <s v="Foot Locker"/>
    <n v="1185732"/>
    <x v="269"/>
    <x v="4"/>
    <s v="Sud"/>
    <s v="Mississippi"/>
    <s v="Jackson"/>
    <x v="5"/>
    <n v="49.999999999999993"/>
    <n v="500"/>
    <n v="249999.99999999997"/>
    <n v="124999.99999999999"/>
    <n v="0.5"/>
    <x v="2"/>
  </r>
  <r>
    <s v="Foot Locker"/>
    <n v="1185732"/>
    <x v="302"/>
    <x v="2"/>
    <s v="Sud"/>
    <s v="Mississippi"/>
    <s v="Jackson"/>
    <x v="0"/>
    <n v="44.999999999999993"/>
    <n v="750"/>
    <n v="337499.99999999994"/>
    <n v="134999.99999999997"/>
    <n v="0.4"/>
    <x v="2"/>
  </r>
  <r>
    <s v="Foot Locker"/>
    <n v="1185732"/>
    <x v="302"/>
    <x v="2"/>
    <s v="Sud"/>
    <s v="Mississippi"/>
    <s v="Jackson"/>
    <x v="1"/>
    <n v="40"/>
    <n v="500"/>
    <n v="200000"/>
    <n v="70000"/>
    <n v="0.35"/>
    <x v="2"/>
  </r>
  <r>
    <s v="Foot Locker"/>
    <n v="1185732"/>
    <x v="302"/>
    <x v="2"/>
    <s v="Sud"/>
    <s v="Mississippi"/>
    <s v="Jackson"/>
    <x v="2"/>
    <n v="45"/>
    <n v="475"/>
    <n v="213750"/>
    <n v="85500"/>
    <n v="0.4"/>
    <x v="2"/>
  </r>
  <r>
    <s v="Foot Locker"/>
    <n v="1185732"/>
    <x v="302"/>
    <x v="2"/>
    <s v="Sud"/>
    <s v="Mississippi"/>
    <s v="Jackson"/>
    <x v="3"/>
    <n v="45"/>
    <n v="450"/>
    <n v="202500"/>
    <n v="81000"/>
    <n v="0.4"/>
    <x v="2"/>
  </r>
  <r>
    <s v="Foot Locker"/>
    <n v="1185732"/>
    <x v="302"/>
    <x v="2"/>
    <s v="Sud"/>
    <s v="Mississippi"/>
    <s v="Jackson"/>
    <x v="4"/>
    <n v="60"/>
    <n v="450"/>
    <n v="270000"/>
    <n v="94500"/>
    <n v="0.35"/>
    <x v="2"/>
  </r>
  <r>
    <s v="Foot Locker"/>
    <n v="1185732"/>
    <x v="302"/>
    <x v="2"/>
    <s v="Sud"/>
    <s v="Mississippi"/>
    <s v="Jackson"/>
    <x v="5"/>
    <n v="65"/>
    <n v="625"/>
    <n v="406250"/>
    <n v="203125"/>
    <n v="0.5"/>
    <x v="2"/>
  </r>
  <r>
    <s v="Foot Locker"/>
    <n v="1185732"/>
    <x v="330"/>
    <x v="2"/>
    <s v="Sud"/>
    <s v="Mississippi"/>
    <s v="Jackson"/>
    <x v="0"/>
    <n v="60"/>
    <n v="850"/>
    <n v="510000"/>
    <n v="204000"/>
    <n v="0.4"/>
    <x v="2"/>
  </r>
  <r>
    <s v="Walmart"/>
    <n v="1185732"/>
    <x v="330"/>
    <x v="2"/>
    <s v="Sud"/>
    <s v="Mississippi"/>
    <s v="Jackson"/>
    <x v="1"/>
    <n v="55.000000000000007"/>
    <n v="600"/>
    <n v="330000.00000000006"/>
    <n v="115500.00000000001"/>
    <n v="0.35"/>
    <x v="2"/>
  </r>
  <r>
    <s v="Walmart"/>
    <n v="1185732"/>
    <x v="330"/>
    <x v="2"/>
    <s v="Sud"/>
    <s v="Mississippi"/>
    <s v="Jackson"/>
    <x v="2"/>
    <n v="50"/>
    <n v="525"/>
    <n v="262500"/>
    <n v="105000"/>
    <n v="0.4"/>
    <x v="2"/>
  </r>
  <r>
    <s v="Walmart"/>
    <n v="1185732"/>
    <x v="330"/>
    <x v="2"/>
    <s v="Sud"/>
    <s v="Mississippi"/>
    <s v="Jackson"/>
    <x v="3"/>
    <n v="50"/>
    <n v="475"/>
    <n v="237500"/>
    <n v="95000"/>
    <n v="0.4"/>
    <x v="2"/>
  </r>
  <r>
    <s v="Walmart"/>
    <n v="1185732"/>
    <x v="330"/>
    <x v="2"/>
    <s v="Sud"/>
    <s v="Mississippi"/>
    <s v="Jackson"/>
    <x v="4"/>
    <n v="60"/>
    <n v="500"/>
    <n v="300000"/>
    <n v="105000"/>
    <n v="0.35"/>
    <x v="2"/>
  </r>
  <r>
    <s v="Walmart"/>
    <n v="1185732"/>
    <x v="330"/>
    <x v="2"/>
    <s v="Sud"/>
    <s v="Mississippi"/>
    <s v="Jackson"/>
    <x v="5"/>
    <n v="65"/>
    <n v="675"/>
    <n v="438750"/>
    <n v="219375"/>
    <n v="0.5"/>
    <x v="2"/>
  </r>
  <r>
    <s v="Walmart"/>
    <n v="1185732"/>
    <x v="362"/>
    <x v="6"/>
    <s v="Sud"/>
    <s v="Mississippi"/>
    <s v="Jackson"/>
    <x v="0"/>
    <n v="60"/>
    <n v="825"/>
    <n v="495000"/>
    <n v="198000"/>
    <n v="0.4"/>
    <x v="2"/>
  </r>
  <r>
    <s v="Walmart"/>
    <n v="1185732"/>
    <x v="362"/>
    <x v="6"/>
    <s v="Sud"/>
    <s v="Mississippi"/>
    <s v="Jackson"/>
    <x v="1"/>
    <n v="55.000000000000007"/>
    <n v="600"/>
    <n v="330000.00000000006"/>
    <n v="115500.00000000001"/>
    <n v="0.35"/>
    <x v="2"/>
  </r>
  <r>
    <s v="Walmart"/>
    <n v="1185732"/>
    <x v="362"/>
    <x v="6"/>
    <s v="Sud"/>
    <s v="Mississippi"/>
    <s v="Jackson"/>
    <x v="2"/>
    <n v="50"/>
    <n v="525"/>
    <n v="262500"/>
    <n v="105000"/>
    <n v="0.4"/>
    <x v="2"/>
  </r>
  <r>
    <s v="Walmart"/>
    <n v="1185732"/>
    <x v="362"/>
    <x v="6"/>
    <s v="Sud"/>
    <s v="Mississippi"/>
    <s v="Jackson"/>
    <x v="3"/>
    <n v="40"/>
    <n v="475"/>
    <n v="190000"/>
    <n v="76000"/>
    <n v="0.4"/>
    <x v="2"/>
  </r>
  <r>
    <s v="Walmart"/>
    <n v="1185732"/>
    <x v="362"/>
    <x v="6"/>
    <s v="Sud"/>
    <s v="Mississippi"/>
    <s v="Jackson"/>
    <x v="4"/>
    <n v="50"/>
    <n v="450"/>
    <n v="225000"/>
    <n v="78750"/>
    <n v="0.35"/>
    <x v="2"/>
  </r>
  <r>
    <s v="Walmart"/>
    <n v="1185732"/>
    <x v="362"/>
    <x v="6"/>
    <s v="Sud"/>
    <s v="Mississippi"/>
    <s v="Jackson"/>
    <x v="5"/>
    <n v="55.000000000000007"/>
    <n v="625"/>
    <n v="343750.00000000006"/>
    <n v="171875.00000000003"/>
    <n v="0.5"/>
    <x v="2"/>
  </r>
  <r>
    <s v="Walmart"/>
    <n v="1185732"/>
    <x v="392"/>
    <x v="1"/>
    <s v="Sud"/>
    <s v="Mississippi"/>
    <s v="Jackson"/>
    <x v="0"/>
    <n v="50"/>
    <n v="725"/>
    <n v="362500"/>
    <n v="145000"/>
    <n v="0.4"/>
    <x v="2"/>
  </r>
  <r>
    <s v="Walmart"/>
    <n v="1185732"/>
    <x v="392"/>
    <x v="1"/>
    <s v="Sud"/>
    <s v="Mississippi"/>
    <s v="Jackson"/>
    <x v="1"/>
    <n v="45.000000000000014"/>
    <n v="525"/>
    <n v="236250.00000000009"/>
    <n v="82687.500000000029"/>
    <n v="0.35"/>
    <x v="2"/>
  </r>
  <r>
    <s v="Walmart"/>
    <n v="1185732"/>
    <x v="392"/>
    <x v="1"/>
    <s v="Sud"/>
    <s v="Mississippi"/>
    <s v="Jackson"/>
    <x v="2"/>
    <n v="20.000000000000007"/>
    <n v="425"/>
    <n v="85000.000000000029"/>
    <n v="34000.000000000015"/>
    <n v="0.4"/>
    <x v="2"/>
  </r>
  <r>
    <s v="Walmart"/>
    <n v="1185732"/>
    <x v="392"/>
    <x v="1"/>
    <s v="Sud"/>
    <s v="Mississippi"/>
    <s v="Jackson"/>
    <x v="3"/>
    <n v="20.000000000000007"/>
    <n v="400"/>
    <n v="80000.000000000029"/>
    <n v="32000.000000000015"/>
    <n v="0.4"/>
    <x v="2"/>
  </r>
  <r>
    <s v="Walmart"/>
    <n v="1185732"/>
    <x v="392"/>
    <x v="1"/>
    <s v="Sud"/>
    <s v="Mississippi"/>
    <s v="Jackson"/>
    <x v="4"/>
    <n v="30.000000000000004"/>
    <n v="400"/>
    <n v="120000.00000000001"/>
    <n v="42000"/>
    <n v="0.35"/>
    <x v="2"/>
  </r>
  <r>
    <s v="Walmart"/>
    <n v="1185732"/>
    <x v="392"/>
    <x v="1"/>
    <s v="Sud"/>
    <s v="Mississippi"/>
    <s v="Jackson"/>
    <x v="5"/>
    <n v="35.000000000000007"/>
    <n v="500"/>
    <n v="175000.00000000003"/>
    <n v="87500.000000000015"/>
    <n v="0.5"/>
    <x v="2"/>
  </r>
  <r>
    <s v="Walmart"/>
    <n v="1185732"/>
    <x v="424"/>
    <x v="5"/>
    <s v="Sud"/>
    <s v="Mississippi"/>
    <s v="Jackson"/>
    <x v="0"/>
    <n v="35.000000000000007"/>
    <n v="675"/>
    <n v="236250.00000000006"/>
    <n v="94500.000000000029"/>
    <n v="0.4"/>
    <x v="2"/>
  </r>
  <r>
    <s v="Walmart"/>
    <n v="1185732"/>
    <x v="424"/>
    <x v="5"/>
    <s v="Sud"/>
    <s v="Mississippi"/>
    <s v="Jackson"/>
    <x v="1"/>
    <n v="25.000000000000011"/>
    <n v="500"/>
    <n v="125000.00000000006"/>
    <n v="43750.000000000015"/>
    <n v="0.35"/>
    <x v="2"/>
  </r>
  <r>
    <s v="Walmart"/>
    <n v="1185732"/>
    <x v="424"/>
    <x v="5"/>
    <s v="Sud"/>
    <s v="Mississippi"/>
    <s v="Jackson"/>
    <x v="2"/>
    <n v="25.000000000000011"/>
    <n v="375"/>
    <n v="93750.000000000044"/>
    <n v="37500.000000000022"/>
    <n v="0.4"/>
    <x v="2"/>
  </r>
  <r>
    <s v="Walmart"/>
    <n v="1185732"/>
    <x v="424"/>
    <x v="5"/>
    <s v="Sud"/>
    <s v="Mississippi"/>
    <s v="Jackson"/>
    <x v="3"/>
    <n v="25.000000000000011"/>
    <n v="350"/>
    <n v="87500.000000000044"/>
    <n v="35000.000000000022"/>
    <n v="0.4"/>
    <x v="2"/>
  </r>
  <r>
    <s v="Walmart"/>
    <n v="1185732"/>
    <x v="424"/>
    <x v="5"/>
    <s v="Sud"/>
    <s v="Mississippi"/>
    <s v="Jackson"/>
    <x v="4"/>
    <n v="35.000000000000007"/>
    <n v="350"/>
    <n v="122500.00000000003"/>
    <n v="42875.000000000007"/>
    <n v="0.35"/>
    <x v="2"/>
  </r>
  <r>
    <s v="Sports Direct"/>
    <n v="1185732"/>
    <x v="424"/>
    <x v="5"/>
    <s v="Sud"/>
    <s v="Mississippi"/>
    <s v="Jackson"/>
    <x v="5"/>
    <n v="35"/>
    <n v="475"/>
    <n v="166250"/>
    <n v="83125"/>
    <n v="0.5"/>
    <x v="2"/>
  </r>
  <r>
    <s v="Sports Direct"/>
    <n v="1185732"/>
    <x v="454"/>
    <x v="0"/>
    <s v="Sud"/>
    <s v="Mississippi"/>
    <s v="Jackson"/>
    <x v="0"/>
    <n v="30.000000000000011"/>
    <n v="625"/>
    <n v="187500.00000000006"/>
    <n v="75000.000000000029"/>
    <n v="0.4"/>
    <x v="2"/>
  </r>
  <r>
    <s v="Sports Direct"/>
    <n v="1185732"/>
    <x v="454"/>
    <x v="0"/>
    <s v="Sud"/>
    <s v="Mississippi"/>
    <s v="Jackson"/>
    <x v="1"/>
    <n v="20.000000000000011"/>
    <n v="450"/>
    <n v="90000.000000000044"/>
    <n v="31500.000000000015"/>
    <n v="0.35"/>
    <x v="2"/>
  </r>
  <r>
    <s v="Sports Direct"/>
    <n v="1185732"/>
    <x v="454"/>
    <x v="0"/>
    <s v="Sud"/>
    <s v="Mississippi"/>
    <s v="Jackson"/>
    <x v="2"/>
    <n v="30.000000000000014"/>
    <n v="395"/>
    <n v="118500.00000000006"/>
    <n v="47400.000000000029"/>
    <n v="0.4"/>
    <x v="2"/>
  </r>
  <r>
    <s v="Sports Direct"/>
    <n v="1185732"/>
    <x v="454"/>
    <x v="0"/>
    <s v="Sud"/>
    <s v="Mississippi"/>
    <s v="Jackson"/>
    <x v="3"/>
    <n v="60.000000000000021"/>
    <n v="450"/>
    <n v="270000.00000000012"/>
    <n v="108000.00000000006"/>
    <n v="0.4"/>
    <x v="2"/>
  </r>
  <r>
    <s v="Sports Direct"/>
    <n v="1185732"/>
    <x v="454"/>
    <x v="0"/>
    <s v="Sud"/>
    <s v="Mississippi"/>
    <s v="Jackson"/>
    <x v="4"/>
    <n v="75.000000000000014"/>
    <n v="425"/>
    <n v="318750.00000000006"/>
    <n v="111562.50000000001"/>
    <n v="0.35"/>
    <x v="2"/>
  </r>
  <r>
    <s v="Sports Direct"/>
    <n v="1185732"/>
    <x v="454"/>
    <x v="0"/>
    <s v="Sud"/>
    <s v="Mississippi"/>
    <s v="Jackson"/>
    <x v="5"/>
    <n v="75"/>
    <n v="525"/>
    <n v="393750"/>
    <n v="196875"/>
    <n v="0.5"/>
    <x v="2"/>
  </r>
  <r>
    <s v="Sports Direct"/>
    <n v="1185732"/>
    <x v="483"/>
    <x v="1"/>
    <s v="Sud"/>
    <s v="Mississippi"/>
    <s v="Jackson"/>
    <x v="0"/>
    <n v="70"/>
    <n v="775"/>
    <n v="542500"/>
    <n v="217000"/>
    <n v="0.4"/>
    <x v="2"/>
  </r>
  <r>
    <s v="Sports Direct"/>
    <n v="1185732"/>
    <x v="483"/>
    <x v="1"/>
    <s v="Sud"/>
    <s v="Mississippi"/>
    <s v="Jackson"/>
    <x v="1"/>
    <n v="60.000000000000007"/>
    <n v="575"/>
    <n v="345000.00000000006"/>
    <n v="120750.00000000001"/>
    <n v="0.35"/>
    <x v="2"/>
  </r>
  <r>
    <s v="Sports Direct"/>
    <n v="1185732"/>
    <x v="483"/>
    <x v="1"/>
    <s v="Sud"/>
    <s v="Mississippi"/>
    <s v="Jackson"/>
    <x v="2"/>
    <n v="60.000000000000007"/>
    <n v="525"/>
    <n v="315000.00000000006"/>
    <n v="126000.00000000003"/>
    <n v="0.4"/>
    <x v="2"/>
  </r>
  <r>
    <s v="Sports Direct"/>
    <n v="1185732"/>
    <x v="483"/>
    <x v="1"/>
    <s v="Sud"/>
    <s v="Mississippi"/>
    <s v="Jackson"/>
    <x v="3"/>
    <n v="60.000000000000007"/>
    <n v="475"/>
    <n v="285000.00000000006"/>
    <n v="114000.00000000003"/>
    <n v="0.4"/>
    <x v="2"/>
  </r>
  <r>
    <s v="Sports Direct"/>
    <n v="1185732"/>
    <x v="483"/>
    <x v="1"/>
    <s v="Sud"/>
    <s v="Mississippi"/>
    <s v="Jackson"/>
    <x v="4"/>
    <n v="70"/>
    <n v="475"/>
    <n v="332500"/>
    <n v="116374.99999999999"/>
    <n v="0.35"/>
    <x v="2"/>
  </r>
  <r>
    <s v="Sports Direct"/>
    <n v="1185732"/>
    <x v="483"/>
    <x v="1"/>
    <s v="Sud"/>
    <s v="Mississippi"/>
    <s v="Jackson"/>
    <x v="5"/>
    <n v="75"/>
    <n v="575"/>
    <n v="431250"/>
    <n v="215625"/>
    <n v="0.5"/>
    <x v="2"/>
  </r>
  <r>
    <s v="Sports Direct"/>
    <n v="1197831"/>
    <x v="187"/>
    <x v="3"/>
    <s v="Sud"/>
    <s v="Mississippi"/>
    <s v="Jackson"/>
    <x v="0"/>
    <n v="25.000000000000007"/>
    <n v="650"/>
    <n v="162500.00000000006"/>
    <n v="65000.000000000029"/>
    <n v="0.4"/>
    <x v="2"/>
  </r>
  <r>
    <s v="Sports Direct"/>
    <n v="1197831"/>
    <x v="187"/>
    <x v="3"/>
    <s v="Sud"/>
    <s v="Mississippi"/>
    <s v="Jackson"/>
    <x v="1"/>
    <n v="25.000000000000007"/>
    <n v="450"/>
    <n v="112500.00000000003"/>
    <n v="39375.000000000007"/>
    <n v="0.35"/>
    <x v="2"/>
  </r>
  <r>
    <s v="Sports Direct"/>
    <n v="1197831"/>
    <x v="187"/>
    <x v="3"/>
    <s v="Sud"/>
    <s v="Mississippi"/>
    <s v="Jackson"/>
    <x v="2"/>
    <n v="15.000000000000007"/>
    <n v="450"/>
    <n v="67500.000000000029"/>
    <n v="27000.000000000015"/>
    <n v="0.4"/>
    <x v="2"/>
  </r>
  <r>
    <s v="Sports Direct"/>
    <n v="1197831"/>
    <x v="187"/>
    <x v="3"/>
    <s v="Sud"/>
    <s v="Mississippi"/>
    <s v="Jackson"/>
    <x v="3"/>
    <n v="20"/>
    <n v="300"/>
    <n v="60000"/>
    <n v="24000"/>
    <n v="0.4"/>
    <x v="2"/>
  </r>
  <r>
    <s v="Sports Direct"/>
    <n v="1197831"/>
    <x v="187"/>
    <x v="3"/>
    <s v="Sud"/>
    <s v="Mississippi"/>
    <s v="Jackson"/>
    <x v="4"/>
    <n v="35"/>
    <n v="350"/>
    <n v="122500"/>
    <n v="42875"/>
    <n v="0.35"/>
    <x v="2"/>
  </r>
  <r>
    <s v="Sports Direct"/>
    <n v="1197831"/>
    <x v="187"/>
    <x v="3"/>
    <s v="Sud"/>
    <s v="Mississippi"/>
    <s v="Jackson"/>
    <x v="5"/>
    <n v="25.000000000000007"/>
    <n v="450"/>
    <n v="112500.00000000003"/>
    <n v="45000.000000000015"/>
    <n v="0.4"/>
    <x v="2"/>
  </r>
  <r>
    <s v="Sports Direct"/>
    <n v="1197831"/>
    <x v="695"/>
    <x v="4"/>
    <s v="Sud"/>
    <s v="Mississippi"/>
    <s v="Jackson"/>
    <x v="0"/>
    <n v="25.000000000000007"/>
    <n v="700"/>
    <n v="175000.00000000006"/>
    <n v="70000.000000000029"/>
    <n v="0.4"/>
    <x v="2"/>
  </r>
  <r>
    <s v="Sports Direct"/>
    <n v="1197831"/>
    <x v="695"/>
    <x v="4"/>
    <s v="Sud"/>
    <s v="Mississippi"/>
    <s v="Jackson"/>
    <x v="1"/>
    <n v="25.000000000000007"/>
    <n v="350"/>
    <n v="87500.000000000029"/>
    <n v="30625.000000000007"/>
    <n v="0.35"/>
    <x v="2"/>
  </r>
  <r>
    <s v="Sports Direct"/>
    <n v="1197831"/>
    <x v="695"/>
    <x v="4"/>
    <s v="Sud"/>
    <s v="Mississippi"/>
    <s v="Jackson"/>
    <x v="2"/>
    <n v="15.000000000000007"/>
    <n v="400"/>
    <n v="60000.000000000029"/>
    <n v="24000.000000000015"/>
    <n v="0.4"/>
    <x v="2"/>
  </r>
  <r>
    <s v="Walmart"/>
    <n v="1197831"/>
    <x v="695"/>
    <x v="4"/>
    <s v="Sud"/>
    <s v="Arkansas"/>
    <s v="Little Rock"/>
    <x v="3"/>
    <n v="20"/>
    <n v="250"/>
    <n v="50000"/>
    <n v="20000"/>
    <n v="0.4"/>
    <x v="2"/>
  </r>
  <r>
    <s v="Walmart"/>
    <n v="1197831"/>
    <x v="695"/>
    <x v="4"/>
    <s v="Sud"/>
    <s v="Arkansas"/>
    <s v="Little Rock"/>
    <x v="4"/>
    <n v="35"/>
    <n v="325"/>
    <n v="113750"/>
    <n v="39812.5"/>
    <n v="0.35"/>
    <x v="2"/>
  </r>
  <r>
    <s v="Walmart"/>
    <n v="1197831"/>
    <x v="695"/>
    <x v="4"/>
    <s v="Sud"/>
    <s v="Arkansas"/>
    <s v="Little Rock"/>
    <x v="5"/>
    <n v="20"/>
    <n v="425"/>
    <n v="85000"/>
    <n v="34000"/>
    <n v="0.4"/>
    <x v="2"/>
  </r>
  <r>
    <s v="Walmart"/>
    <n v="1197831"/>
    <x v="224"/>
    <x v="2"/>
    <s v="Sud"/>
    <s v="Arkansas"/>
    <s v="Little Rock"/>
    <x v="0"/>
    <n v="20"/>
    <n v="645"/>
    <n v="129000"/>
    <n v="51600"/>
    <n v="0.4"/>
    <x v="2"/>
  </r>
  <r>
    <s v="Walmart"/>
    <n v="1197831"/>
    <x v="224"/>
    <x v="2"/>
    <s v="Sud"/>
    <s v="Arkansas"/>
    <s v="Little Rock"/>
    <x v="1"/>
    <n v="20"/>
    <n v="325"/>
    <n v="65000"/>
    <n v="22750"/>
    <n v="0.35"/>
    <x v="2"/>
  </r>
  <r>
    <s v="Walmart"/>
    <n v="1197831"/>
    <x v="224"/>
    <x v="2"/>
    <s v="Sud"/>
    <s v="Arkansas"/>
    <s v="Little Rock"/>
    <x v="2"/>
    <n v="10.000000000000002"/>
    <n v="350"/>
    <n v="35000.000000000007"/>
    <n v="14000.000000000004"/>
    <n v="0.4"/>
    <x v="2"/>
  </r>
  <r>
    <s v="Walmart"/>
    <n v="1197831"/>
    <x v="224"/>
    <x v="2"/>
    <s v="Sud"/>
    <s v="Arkansas"/>
    <s v="Little Rock"/>
    <x v="3"/>
    <n v="19.999999999999996"/>
    <n v="200"/>
    <n v="39999.999999999993"/>
    <n v="15999.999999999998"/>
    <n v="0.4"/>
    <x v="2"/>
  </r>
  <r>
    <s v="Walmart"/>
    <n v="1197831"/>
    <x v="224"/>
    <x v="2"/>
    <s v="Sud"/>
    <s v="Arkansas"/>
    <s v="Little Rock"/>
    <x v="4"/>
    <n v="35.000000000000007"/>
    <n v="250"/>
    <n v="87500.000000000015"/>
    <n v="30625.000000000004"/>
    <n v="0.35"/>
    <x v="2"/>
  </r>
  <r>
    <s v="Walmart"/>
    <n v="1197831"/>
    <x v="224"/>
    <x v="2"/>
    <s v="Sud"/>
    <s v="Arkansas"/>
    <s v="Little Rock"/>
    <x v="5"/>
    <n v="25"/>
    <n v="350"/>
    <n v="87500"/>
    <n v="35000"/>
    <n v="0.4"/>
    <x v="2"/>
  </r>
  <r>
    <s v="Walmart"/>
    <n v="1197831"/>
    <x v="243"/>
    <x v="6"/>
    <s v="Sud"/>
    <s v="Arkansas"/>
    <s v="Little Rock"/>
    <x v="0"/>
    <n v="25"/>
    <n v="600"/>
    <n v="150000"/>
    <n v="60000"/>
    <n v="0.4"/>
    <x v="2"/>
  </r>
  <r>
    <s v="Walmart"/>
    <n v="1197831"/>
    <x v="243"/>
    <x v="6"/>
    <s v="Sud"/>
    <s v="Arkansas"/>
    <s v="Little Rock"/>
    <x v="1"/>
    <n v="25"/>
    <n v="300"/>
    <n v="75000"/>
    <n v="26250"/>
    <n v="0.35"/>
    <x v="2"/>
  </r>
  <r>
    <s v="Walmart"/>
    <n v="1197831"/>
    <x v="243"/>
    <x v="6"/>
    <s v="Sud"/>
    <s v="Arkansas"/>
    <s v="Little Rock"/>
    <x v="2"/>
    <n v="15.000000000000002"/>
    <n v="300"/>
    <n v="45000.000000000007"/>
    <n v="18000.000000000004"/>
    <n v="0.4"/>
    <x v="2"/>
  </r>
  <r>
    <s v="Walmart"/>
    <n v="1197831"/>
    <x v="243"/>
    <x v="6"/>
    <s v="Sud"/>
    <s v="Arkansas"/>
    <s v="Little Rock"/>
    <x v="3"/>
    <n v="19.999999999999996"/>
    <n v="225"/>
    <n v="44999.999999999993"/>
    <n v="17999.999999999996"/>
    <n v="0.4"/>
    <x v="2"/>
  </r>
  <r>
    <s v="Walmart"/>
    <n v="1197831"/>
    <x v="243"/>
    <x v="6"/>
    <s v="Sud"/>
    <s v="Arkansas"/>
    <s v="Little Rock"/>
    <x v="4"/>
    <n v="40"/>
    <n v="250"/>
    <n v="100000"/>
    <n v="35000"/>
    <n v="0.35"/>
    <x v="2"/>
  </r>
  <r>
    <s v="Walmart"/>
    <n v="1197831"/>
    <x v="243"/>
    <x v="6"/>
    <s v="Sud"/>
    <s v="Arkansas"/>
    <s v="Little Rock"/>
    <x v="5"/>
    <n v="30.000000000000004"/>
    <n v="400"/>
    <n v="120000.00000000001"/>
    <n v="48000.000000000007"/>
    <n v="0.4"/>
    <x v="2"/>
  </r>
  <r>
    <s v="Walmart"/>
    <n v="1197831"/>
    <x v="272"/>
    <x v="0"/>
    <s v="Sud"/>
    <s v="Arkansas"/>
    <s v="Little Rock"/>
    <x v="0"/>
    <n v="40"/>
    <n v="670"/>
    <n v="268000"/>
    <n v="107200"/>
    <n v="0.4"/>
    <x v="2"/>
  </r>
  <r>
    <s v="Walmart"/>
    <n v="1197831"/>
    <x v="272"/>
    <x v="0"/>
    <s v="Sud"/>
    <s v="Arkansas"/>
    <s v="Little Rock"/>
    <x v="1"/>
    <n v="40"/>
    <n v="375"/>
    <n v="150000"/>
    <n v="52500"/>
    <n v="0.35"/>
    <x v="2"/>
  </r>
  <r>
    <s v="Walmart"/>
    <n v="1197831"/>
    <x v="272"/>
    <x v="0"/>
    <s v="Sud"/>
    <s v="Arkansas"/>
    <s v="Little Rock"/>
    <x v="2"/>
    <n v="35"/>
    <n v="350"/>
    <n v="122500"/>
    <n v="49000"/>
    <n v="0.4"/>
    <x v="2"/>
  </r>
  <r>
    <s v="Walmart"/>
    <n v="1197831"/>
    <x v="272"/>
    <x v="0"/>
    <s v="Sud"/>
    <s v="Arkansas"/>
    <s v="Little Rock"/>
    <x v="3"/>
    <n v="35"/>
    <n v="300"/>
    <n v="105000"/>
    <n v="42000"/>
    <n v="0.4"/>
    <x v="2"/>
  </r>
  <r>
    <s v="Walmart"/>
    <n v="1197831"/>
    <x v="272"/>
    <x v="0"/>
    <s v="Sud"/>
    <s v="Arkansas"/>
    <s v="Little Rock"/>
    <x v="4"/>
    <n v="44.999999999999993"/>
    <n v="325"/>
    <n v="146249.99999999997"/>
    <n v="51187.499999999985"/>
    <n v="0.35"/>
    <x v="2"/>
  </r>
  <r>
    <s v="Walmart"/>
    <n v="1197831"/>
    <x v="272"/>
    <x v="0"/>
    <s v="Sud"/>
    <s v="Arkansas"/>
    <s v="Little Rock"/>
    <x v="5"/>
    <n v="44.999999999999993"/>
    <n v="425"/>
    <n v="191249.99999999997"/>
    <n v="76499.999999999985"/>
    <n v="0.4"/>
    <x v="2"/>
  </r>
  <r>
    <s v="Walmart"/>
    <n v="1197831"/>
    <x v="305"/>
    <x v="5"/>
    <s v="Sud"/>
    <s v="Arkansas"/>
    <s v="Little Rock"/>
    <x v="0"/>
    <n v="40"/>
    <n v="675"/>
    <n v="270000"/>
    <n v="108000"/>
    <n v="0.4"/>
    <x v="2"/>
  </r>
  <r>
    <s v="Walmart"/>
    <n v="1197831"/>
    <x v="305"/>
    <x v="5"/>
    <s v="Sud"/>
    <s v="Arkansas"/>
    <s v="Little Rock"/>
    <x v="1"/>
    <n v="35"/>
    <n v="425"/>
    <n v="148750"/>
    <n v="52062.5"/>
    <n v="0.35"/>
    <x v="2"/>
  </r>
  <r>
    <s v="Walmart"/>
    <n v="1197831"/>
    <x v="305"/>
    <x v="5"/>
    <s v="Sud"/>
    <s v="Arkansas"/>
    <s v="Little Rock"/>
    <x v="2"/>
    <n v="40"/>
    <n v="400"/>
    <n v="160000"/>
    <n v="64000"/>
    <n v="0.4"/>
    <x v="2"/>
  </r>
  <r>
    <s v="Walmart"/>
    <n v="1197831"/>
    <x v="305"/>
    <x v="5"/>
    <s v="Sud"/>
    <s v="Arkansas"/>
    <s v="Little Rock"/>
    <x v="3"/>
    <n v="40"/>
    <n v="375"/>
    <n v="150000"/>
    <n v="60000"/>
    <n v="0.4"/>
    <x v="2"/>
  </r>
  <r>
    <s v="Walmart"/>
    <n v="1197831"/>
    <x v="305"/>
    <x v="5"/>
    <s v="Sud"/>
    <s v="Arkansas"/>
    <s v="Little Rock"/>
    <x v="4"/>
    <n v="54.999999999999993"/>
    <n v="375"/>
    <n v="206249.99999999997"/>
    <n v="72187.499999999985"/>
    <n v="0.35"/>
    <x v="2"/>
  </r>
  <r>
    <s v="Walmart"/>
    <n v="1197831"/>
    <x v="305"/>
    <x v="5"/>
    <s v="Sud"/>
    <s v="Arkansas"/>
    <s v="Little Rock"/>
    <x v="5"/>
    <n v="60"/>
    <n v="550"/>
    <n v="330000"/>
    <n v="132000"/>
    <n v="0.4"/>
    <x v="2"/>
  </r>
  <r>
    <s v="Walmart"/>
    <n v="1197831"/>
    <x v="333"/>
    <x v="5"/>
    <s v="Sud"/>
    <s v="Arkansas"/>
    <s v="Little Rock"/>
    <x v="0"/>
    <n v="54.999999999999993"/>
    <n v="775"/>
    <n v="426249.99999999994"/>
    <n v="170500"/>
    <n v="0.4"/>
    <x v="2"/>
  </r>
  <r>
    <s v="Walmart"/>
    <n v="1197831"/>
    <x v="333"/>
    <x v="5"/>
    <s v="Sud"/>
    <s v="Arkansas"/>
    <s v="Little Rock"/>
    <x v="1"/>
    <n v="50"/>
    <n v="525"/>
    <n v="262500"/>
    <n v="91875"/>
    <n v="0.35"/>
    <x v="2"/>
  </r>
  <r>
    <s v="Walmart"/>
    <n v="1197831"/>
    <x v="333"/>
    <x v="5"/>
    <s v="Sud"/>
    <s v="Arkansas"/>
    <s v="Little Rock"/>
    <x v="2"/>
    <n v="45"/>
    <n v="450"/>
    <n v="202500"/>
    <n v="81000"/>
    <n v="0.4"/>
    <x v="2"/>
  </r>
  <r>
    <s v="Walmart"/>
    <n v="1197831"/>
    <x v="333"/>
    <x v="5"/>
    <s v="Sud"/>
    <s v="Arkansas"/>
    <s v="Little Rock"/>
    <x v="3"/>
    <n v="45"/>
    <n v="400"/>
    <n v="180000"/>
    <n v="72000"/>
    <n v="0.4"/>
    <x v="2"/>
  </r>
  <r>
    <s v="Walmart"/>
    <n v="1197831"/>
    <x v="333"/>
    <x v="5"/>
    <s v="Sud"/>
    <s v="Arkansas"/>
    <s v="Little Rock"/>
    <x v="4"/>
    <n v="60"/>
    <n v="425"/>
    <n v="255000"/>
    <n v="89250"/>
    <n v="0.35"/>
    <x v="2"/>
  </r>
  <r>
    <s v="Walmart"/>
    <n v="1197831"/>
    <x v="333"/>
    <x v="5"/>
    <s v="Sud"/>
    <s v="Arkansas"/>
    <s v="Little Rock"/>
    <x v="5"/>
    <n v="65"/>
    <n v="600"/>
    <n v="390000"/>
    <n v="156000"/>
    <n v="0.4"/>
    <x v="2"/>
  </r>
  <r>
    <s v="Walmart"/>
    <n v="1197831"/>
    <x v="365"/>
    <x v="2"/>
    <s v="Sud"/>
    <s v="Arkansas"/>
    <s v="Little Rock"/>
    <x v="0"/>
    <n v="60"/>
    <n v="750"/>
    <n v="450000"/>
    <n v="180000"/>
    <n v="0.4"/>
    <x v="2"/>
  </r>
  <r>
    <s v="Walmart"/>
    <n v="1197831"/>
    <x v="365"/>
    <x v="2"/>
    <s v="Sud"/>
    <s v="Arkansas"/>
    <s v="Little Rock"/>
    <x v="1"/>
    <n v="55.000000000000007"/>
    <n v="525"/>
    <n v="288750.00000000006"/>
    <n v="101062.50000000001"/>
    <n v="0.35"/>
    <x v="2"/>
  </r>
  <r>
    <s v="Walmart"/>
    <n v="1197831"/>
    <x v="365"/>
    <x v="2"/>
    <s v="Sud"/>
    <s v="Arkansas"/>
    <s v="Little Rock"/>
    <x v="2"/>
    <n v="50"/>
    <n v="450"/>
    <n v="225000"/>
    <n v="90000"/>
    <n v="0.4"/>
    <x v="2"/>
  </r>
  <r>
    <s v="Walmart"/>
    <n v="1197831"/>
    <x v="365"/>
    <x v="2"/>
    <s v="Sud"/>
    <s v="Arkansas"/>
    <s v="Little Rock"/>
    <x v="3"/>
    <n v="40"/>
    <n v="400"/>
    <n v="160000"/>
    <n v="64000"/>
    <n v="0.4"/>
    <x v="2"/>
  </r>
  <r>
    <s v="Walmart"/>
    <n v="1197831"/>
    <x v="365"/>
    <x v="2"/>
    <s v="Sud"/>
    <s v="Arkansas"/>
    <s v="Little Rock"/>
    <x v="4"/>
    <n v="50"/>
    <n v="375"/>
    <n v="187500"/>
    <n v="65625"/>
    <n v="0.35"/>
    <x v="2"/>
  </r>
  <r>
    <s v="Walmart"/>
    <n v="1197831"/>
    <x v="365"/>
    <x v="2"/>
    <s v="Sud"/>
    <s v="Arkansas"/>
    <s v="Little Rock"/>
    <x v="5"/>
    <n v="55.000000000000007"/>
    <n v="550"/>
    <n v="302500.00000000006"/>
    <n v="121000.00000000003"/>
    <n v="0.4"/>
    <x v="2"/>
  </r>
  <r>
    <s v="Walmart"/>
    <n v="1197831"/>
    <x v="395"/>
    <x v="4"/>
    <s v="Sud"/>
    <s v="Arkansas"/>
    <s v="Little Rock"/>
    <x v="0"/>
    <n v="50"/>
    <n v="650"/>
    <n v="325000"/>
    <n v="130000"/>
    <n v="0.4"/>
    <x v="2"/>
  </r>
  <r>
    <s v="Walmart"/>
    <n v="1197831"/>
    <x v="395"/>
    <x v="4"/>
    <s v="Sud"/>
    <s v="Arkansas"/>
    <s v="Little Rock"/>
    <x v="1"/>
    <n v="40.000000000000014"/>
    <n v="450"/>
    <n v="180000.00000000006"/>
    <n v="63000.000000000015"/>
    <n v="0.35"/>
    <x v="2"/>
  </r>
  <r>
    <s v="Walmart"/>
    <n v="1197831"/>
    <x v="395"/>
    <x v="4"/>
    <s v="Sud"/>
    <s v="Arkansas"/>
    <s v="Little Rock"/>
    <x v="2"/>
    <n v="15.000000000000007"/>
    <n v="350"/>
    <n v="52500.000000000022"/>
    <n v="21000.000000000011"/>
    <n v="0.4"/>
    <x v="2"/>
  </r>
  <r>
    <s v="Walmart"/>
    <n v="1197831"/>
    <x v="395"/>
    <x v="4"/>
    <s v="Sud"/>
    <s v="Arkansas"/>
    <s v="Little Rock"/>
    <x v="3"/>
    <n v="15.000000000000007"/>
    <n v="325"/>
    <n v="48750.000000000022"/>
    <n v="19500.000000000011"/>
    <n v="0.4"/>
    <x v="2"/>
  </r>
  <r>
    <s v="Walmart"/>
    <n v="1197831"/>
    <x v="395"/>
    <x v="4"/>
    <s v="Sud"/>
    <s v="Arkansas"/>
    <s v="Little Rock"/>
    <x v="4"/>
    <n v="25.000000000000007"/>
    <n v="325"/>
    <n v="81250.000000000029"/>
    <n v="28437.500000000007"/>
    <n v="0.35"/>
    <x v="2"/>
  </r>
  <r>
    <s v="Walmart"/>
    <n v="1197831"/>
    <x v="395"/>
    <x v="4"/>
    <s v="Sud"/>
    <s v="Arkansas"/>
    <s v="Little Rock"/>
    <x v="5"/>
    <n v="30.000000000000011"/>
    <n v="425"/>
    <n v="127500.00000000004"/>
    <n v="51000.000000000022"/>
    <n v="0.4"/>
    <x v="2"/>
  </r>
  <r>
    <s v="Walmart"/>
    <n v="1197831"/>
    <x v="427"/>
    <x v="1"/>
    <s v="Sud"/>
    <s v="Arkansas"/>
    <s v="Little Rock"/>
    <x v="0"/>
    <n v="30.000000000000011"/>
    <n v="600"/>
    <n v="180000.00000000006"/>
    <n v="72000.000000000029"/>
    <n v="0.4"/>
    <x v="2"/>
  </r>
  <r>
    <s v="Walmart"/>
    <n v="1197831"/>
    <x v="427"/>
    <x v="1"/>
    <s v="Sud"/>
    <s v="Arkansas"/>
    <s v="Little Rock"/>
    <x v="1"/>
    <n v="20.000000000000011"/>
    <n v="425"/>
    <n v="85000.000000000044"/>
    <n v="29750.000000000015"/>
    <n v="0.35"/>
    <x v="2"/>
  </r>
  <r>
    <s v="Walmart"/>
    <n v="1197831"/>
    <x v="427"/>
    <x v="1"/>
    <s v="Sud"/>
    <s v="Arkansas"/>
    <s v="Little Rock"/>
    <x v="2"/>
    <n v="20.000000000000011"/>
    <n v="300"/>
    <n v="60000.000000000029"/>
    <n v="24000.000000000015"/>
    <n v="0.4"/>
    <x v="2"/>
  </r>
  <r>
    <s v="Walmart"/>
    <n v="1197831"/>
    <x v="427"/>
    <x v="1"/>
    <s v="Sud"/>
    <s v="Arkansas"/>
    <s v="Little Rock"/>
    <x v="3"/>
    <n v="20.000000000000011"/>
    <n v="275"/>
    <n v="55000.000000000029"/>
    <n v="22000.000000000015"/>
    <n v="0.4"/>
    <x v="2"/>
  </r>
  <r>
    <s v="Walmart"/>
    <n v="1197831"/>
    <x v="427"/>
    <x v="1"/>
    <s v="Sud"/>
    <s v="Arkansas"/>
    <s v="Little Rock"/>
    <x v="4"/>
    <n v="30.000000000000011"/>
    <n v="275"/>
    <n v="82500.000000000029"/>
    <n v="28875.000000000007"/>
    <n v="0.35"/>
    <x v="2"/>
  </r>
  <r>
    <s v="Ouest Gear"/>
    <n v="1197831"/>
    <x v="427"/>
    <x v="1"/>
    <s v="Sud"/>
    <s v="Arkansas"/>
    <s v="Little Rock"/>
    <x v="5"/>
    <n v="30.000000000000004"/>
    <n v="400"/>
    <n v="120000.00000000001"/>
    <n v="48000.000000000007"/>
    <n v="0.4"/>
    <x v="2"/>
  </r>
  <r>
    <s v="Ouest Gear"/>
    <n v="1197831"/>
    <x v="457"/>
    <x v="3"/>
    <s v="Sud"/>
    <s v="Arkansas"/>
    <s v="Little Rock"/>
    <x v="0"/>
    <n v="25.000000000000011"/>
    <n v="550"/>
    <n v="137500.00000000006"/>
    <n v="55000.000000000029"/>
    <n v="0.4"/>
    <x v="2"/>
  </r>
  <r>
    <s v="Ouest Gear"/>
    <n v="1197831"/>
    <x v="457"/>
    <x v="3"/>
    <s v="Sud"/>
    <s v="Arkansas"/>
    <s v="Little Rock"/>
    <x v="1"/>
    <n v="15.000000000000014"/>
    <n v="375"/>
    <n v="56250.000000000051"/>
    <n v="19687.500000000018"/>
    <n v="0.35"/>
    <x v="2"/>
  </r>
  <r>
    <s v="Ouest Gear"/>
    <n v="1197831"/>
    <x v="457"/>
    <x v="3"/>
    <s v="Sud"/>
    <s v="Arkansas"/>
    <s v="Little Rock"/>
    <x v="2"/>
    <n v="25.000000000000018"/>
    <n v="320"/>
    <n v="80000.000000000058"/>
    <n v="32000.000000000025"/>
    <n v="0.4"/>
    <x v="2"/>
  </r>
  <r>
    <s v="Ouest Gear"/>
    <n v="1197831"/>
    <x v="457"/>
    <x v="3"/>
    <s v="Sud"/>
    <s v="Arkansas"/>
    <s v="Little Rock"/>
    <x v="3"/>
    <n v="55.000000000000014"/>
    <n v="375"/>
    <n v="206250.00000000006"/>
    <n v="82500.000000000029"/>
    <n v="0.4"/>
    <x v="2"/>
  </r>
  <r>
    <s v="Ouest Gear"/>
    <n v="1197831"/>
    <x v="457"/>
    <x v="3"/>
    <s v="Sud"/>
    <s v="Arkansas"/>
    <s v="Little Rock"/>
    <x v="4"/>
    <n v="75.000000000000014"/>
    <n v="350"/>
    <n v="262500.00000000006"/>
    <n v="91875.000000000015"/>
    <n v="0.35"/>
    <x v="2"/>
  </r>
  <r>
    <s v="Ouest Gear"/>
    <n v="1197831"/>
    <x v="457"/>
    <x v="3"/>
    <s v="Sud"/>
    <s v="Arkansas"/>
    <s v="Little Rock"/>
    <x v="5"/>
    <n v="75"/>
    <n v="450"/>
    <n v="337500"/>
    <n v="135000"/>
    <n v="0.4"/>
    <x v="2"/>
  </r>
  <r>
    <s v="Ouest Gear"/>
    <n v="1197831"/>
    <x v="486"/>
    <x v="4"/>
    <s v="Sud"/>
    <s v="Arkansas"/>
    <s v="Little Rock"/>
    <x v="0"/>
    <n v="70"/>
    <n v="700"/>
    <n v="490000"/>
    <n v="196000"/>
    <n v="0.4"/>
    <x v="2"/>
  </r>
  <r>
    <s v="Ouest Gear"/>
    <n v="1197831"/>
    <x v="486"/>
    <x v="4"/>
    <s v="Sud"/>
    <s v="Arkansas"/>
    <s v="Little Rock"/>
    <x v="1"/>
    <n v="60.000000000000007"/>
    <n v="500"/>
    <n v="300000.00000000006"/>
    <n v="105000.00000000001"/>
    <n v="0.35"/>
    <x v="2"/>
  </r>
  <r>
    <s v="Ouest Gear"/>
    <n v="1197831"/>
    <x v="486"/>
    <x v="4"/>
    <s v="Sud"/>
    <s v="Arkansas"/>
    <s v="Little Rock"/>
    <x v="2"/>
    <n v="60.000000000000007"/>
    <n v="450"/>
    <n v="270000.00000000006"/>
    <n v="108000.00000000003"/>
    <n v="0.4"/>
    <x v="2"/>
  </r>
  <r>
    <s v="Ouest Gear"/>
    <n v="1197831"/>
    <x v="486"/>
    <x v="4"/>
    <s v="Sud"/>
    <s v="Arkansas"/>
    <s v="Little Rock"/>
    <x v="3"/>
    <n v="60.000000000000007"/>
    <n v="400"/>
    <n v="240000.00000000003"/>
    <n v="96000.000000000015"/>
    <n v="0.4"/>
    <x v="2"/>
  </r>
  <r>
    <s v="Ouest Gear"/>
    <n v="1197831"/>
    <x v="486"/>
    <x v="4"/>
    <s v="Sud"/>
    <s v="Arkansas"/>
    <s v="Little Rock"/>
    <x v="4"/>
    <n v="70"/>
    <n v="400"/>
    <n v="280000"/>
    <n v="98000"/>
    <n v="0.35"/>
    <x v="2"/>
  </r>
  <r>
    <s v="Ouest Gear"/>
    <n v="1197831"/>
    <x v="486"/>
    <x v="4"/>
    <s v="Sud"/>
    <s v="Arkansas"/>
    <s v="Little Rock"/>
    <x v="5"/>
    <n v="75"/>
    <n v="500"/>
    <n v="375000"/>
    <n v="150000"/>
    <n v="0.4"/>
    <x v="2"/>
  </r>
  <r>
    <s v="Ouest Gear"/>
    <n v="1197831"/>
    <x v="187"/>
    <x v="3"/>
    <s v="Sud"/>
    <s v="Arkansas"/>
    <s v="Little Rock"/>
    <x v="0"/>
    <n v="25.000000000000007"/>
    <n v="575"/>
    <n v="143750.00000000003"/>
    <n v="57500.000000000015"/>
    <n v="0.4"/>
    <x v="2"/>
  </r>
  <r>
    <s v="Ouest Gear"/>
    <n v="1197831"/>
    <x v="187"/>
    <x v="3"/>
    <s v="Sud"/>
    <s v="Arkansas"/>
    <s v="Little Rock"/>
    <x v="1"/>
    <n v="25.000000000000007"/>
    <n v="375"/>
    <n v="93750.000000000029"/>
    <n v="32812.500000000007"/>
    <n v="0.35"/>
    <x v="2"/>
  </r>
  <r>
    <s v="Ouest Gear"/>
    <n v="1197831"/>
    <x v="187"/>
    <x v="3"/>
    <s v="Sud"/>
    <s v="Arkansas"/>
    <s v="Little Rock"/>
    <x v="2"/>
    <n v="15.000000000000007"/>
    <n v="375"/>
    <n v="56250.000000000029"/>
    <n v="22500.000000000015"/>
    <n v="0.4"/>
    <x v="2"/>
  </r>
  <r>
    <s v="Ouest Gear"/>
    <n v="1197831"/>
    <x v="187"/>
    <x v="3"/>
    <s v="Sud"/>
    <s v="Arkansas"/>
    <s v="Little Rock"/>
    <x v="3"/>
    <n v="20"/>
    <n v="225"/>
    <n v="45000"/>
    <n v="18000"/>
    <n v="0.4"/>
    <x v="2"/>
  </r>
  <r>
    <s v="Ouest Gear"/>
    <n v="1197831"/>
    <x v="187"/>
    <x v="3"/>
    <s v="Sud"/>
    <s v="Arkansas"/>
    <s v="Little Rock"/>
    <x v="4"/>
    <n v="35"/>
    <n v="275"/>
    <n v="96250"/>
    <n v="33687.5"/>
    <n v="0.35"/>
    <x v="2"/>
  </r>
  <r>
    <s v="Ouest Gear"/>
    <n v="1197831"/>
    <x v="187"/>
    <x v="3"/>
    <s v="Sud"/>
    <s v="Arkansas"/>
    <s v="Little Rock"/>
    <x v="5"/>
    <n v="25.000000000000007"/>
    <n v="375"/>
    <n v="93750.000000000029"/>
    <n v="37500.000000000015"/>
    <n v="0.4"/>
    <x v="2"/>
  </r>
  <r>
    <s v="Ouest Gear"/>
    <n v="1197831"/>
    <x v="695"/>
    <x v="4"/>
    <s v="Sud"/>
    <s v="Arkansas"/>
    <s v="Little Rock"/>
    <x v="0"/>
    <n v="25.000000000000007"/>
    <n v="625"/>
    <n v="156250.00000000006"/>
    <n v="62500.000000000029"/>
    <n v="0.4"/>
    <x v="2"/>
  </r>
  <r>
    <s v="Ouest Gear"/>
    <n v="1197831"/>
    <x v="695"/>
    <x v="4"/>
    <s v="Sud"/>
    <s v="Arkansas"/>
    <s v="Little Rock"/>
    <x v="1"/>
    <n v="25.000000000000007"/>
    <n v="275"/>
    <n v="68750.000000000015"/>
    <n v="24062.500000000004"/>
    <n v="0.35"/>
    <x v="2"/>
  </r>
  <r>
    <s v="Ouest Gear"/>
    <n v="1197831"/>
    <x v="695"/>
    <x v="4"/>
    <s v="Sud"/>
    <s v="Arkansas"/>
    <s v="Little Rock"/>
    <x v="2"/>
    <n v="15.000000000000007"/>
    <n v="325"/>
    <n v="48750.000000000022"/>
    <n v="19500.000000000011"/>
    <n v="0.4"/>
    <x v="2"/>
  </r>
  <r>
    <s v="Ouest Gear"/>
    <n v="1197831"/>
    <x v="695"/>
    <x v="4"/>
    <s v="Sud"/>
    <s v="Oklahoma"/>
    <s v="Oklahoma City"/>
    <x v="3"/>
    <n v="20"/>
    <n v="175"/>
    <n v="35000"/>
    <n v="14000"/>
    <n v="0.4"/>
    <x v="2"/>
  </r>
  <r>
    <s v="Ouest Gear"/>
    <n v="1197831"/>
    <x v="695"/>
    <x v="4"/>
    <s v="Sud"/>
    <s v="Oklahoma"/>
    <s v="Oklahoma City"/>
    <x v="4"/>
    <n v="35"/>
    <n v="250"/>
    <n v="87500"/>
    <n v="30624.999999999996"/>
    <n v="0.35"/>
    <x v="2"/>
  </r>
  <r>
    <s v="Ouest Gear"/>
    <n v="1197831"/>
    <x v="695"/>
    <x v="4"/>
    <s v="Sud"/>
    <s v="Oklahoma"/>
    <s v="Oklahoma City"/>
    <x v="5"/>
    <n v="20"/>
    <n v="350"/>
    <n v="70000"/>
    <n v="28000"/>
    <n v="0.4"/>
    <x v="2"/>
  </r>
  <r>
    <s v="Ouest Gear"/>
    <n v="1197831"/>
    <x v="224"/>
    <x v="2"/>
    <s v="Sud"/>
    <s v="Oklahoma"/>
    <s v="Oklahoma City"/>
    <x v="0"/>
    <n v="20"/>
    <n v="570"/>
    <n v="114000"/>
    <n v="45600"/>
    <n v="0.4"/>
    <x v="2"/>
  </r>
  <r>
    <s v="Ouest Gear"/>
    <n v="1197831"/>
    <x v="224"/>
    <x v="2"/>
    <s v="Sud"/>
    <s v="Oklahoma"/>
    <s v="Oklahoma City"/>
    <x v="1"/>
    <n v="20"/>
    <n v="250"/>
    <n v="50000"/>
    <n v="17500"/>
    <n v="0.35"/>
    <x v="2"/>
  </r>
  <r>
    <s v="Ouest Gear"/>
    <n v="1197831"/>
    <x v="224"/>
    <x v="2"/>
    <s v="Sud"/>
    <s v="Oklahoma"/>
    <s v="Oklahoma City"/>
    <x v="2"/>
    <n v="10.000000000000002"/>
    <n v="275"/>
    <n v="27500.000000000004"/>
    <n v="11000.000000000002"/>
    <n v="0.4"/>
    <x v="2"/>
  </r>
  <r>
    <s v="Ouest Gear"/>
    <n v="1197831"/>
    <x v="224"/>
    <x v="2"/>
    <s v="Sud"/>
    <s v="Oklahoma"/>
    <s v="Oklahoma City"/>
    <x v="3"/>
    <n v="19.999999999999996"/>
    <n v="125"/>
    <n v="24999.999999999996"/>
    <n v="10000"/>
    <n v="0.4"/>
    <x v="2"/>
  </r>
  <r>
    <s v="Ouest Gear"/>
    <n v="1197831"/>
    <x v="224"/>
    <x v="2"/>
    <s v="Sud"/>
    <s v="Oklahoma"/>
    <s v="Oklahoma City"/>
    <x v="4"/>
    <n v="35.000000000000007"/>
    <n v="175"/>
    <n v="61250.000000000015"/>
    <n v="21437.500000000004"/>
    <n v="0.35"/>
    <x v="2"/>
  </r>
  <r>
    <s v="Ouest Gear"/>
    <n v="1197831"/>
    <x v="224"/>
    <x v="2"/>
    <s v="Sud"/>
    <s v="Oklahoma"/>
    <s v="Oklahoma City"/>
    <x v="5"/>
    <n v="25"/>
    <n v="275"/>
    <n v="68750"/>
    <n v="27500"/>
    <n v="0.4"/>
    <x v="2"/>
  </r>
  <r>
    <s v="Ouest Gear"/>
    <n v="1197831"/>
    <x v="243"/>
    <x v="6"/>
    <s v="Sud"/>
    <s v="Oklahoma"/>
    <s v="Oklahoma City"/>
    <x v="0"/>
    <n v="25"/>
    <n v="525"/>
    <n v="131250"/>
    <n v="52500"/>
    <n v="0.4"/>
    <x v="2"/>
  </r>
  <r>
    <s v="Ouest Gear"/>
    <n v="1197831"/>
    <x v="243"/>
    <x v="6"/>
    <s v="Sud"/>
    <s v="Oklahoma"/>
    <s v="Oklahoma City"/>
    <x v="1"/>
    <n v="25"/>
    <n v="225"/>
    <n v="56250"/>
    <n v="19687.5"/>
    <n v="0.35"/>
    <x v="2"/>
  </r>
  <r>
    <s v="Ouest Gear"/>
    <n v="1197831"/>
    <x v="243"/>
    <x v="6"/>
    <s v="Sud"/>
    <s v="Oklahoma"/>
    <s v="Oklahoma City"/>
    <x v="2"/>
    <n v="15.000000000000002"/>
    <n v="225"/>
    <n v="33750.000000000007"/>
    <n v="13500.000000000004"/>
    <n v="0.4"/>
    <x v="2"/>
  </r>
  <r>
    <s v="Ouest Gear"/>
    <n v="1197831"/>
    <x v="243"/>
    <x v="6"/>
    <s v="Sud"/>
    <s v="Oklahoma"/>
    <s v="Oklahoma City"/>
    <x v="3"/>
    <n v="19.999999999999996"/>
    <n v="150"/>
    <n v="29999.999999999996"/>
    <n v="12000"/>
    <n v="0.4"/>
    <x v="2"/>
  </r>
  <r>
    <s v="Ouest Gear"/>
    <n v="1197831"/>
    <x v="243"/>
    <x v="6"/>
    <s v="Sud"/>
    <s v="Oklahoma"/>
    <s v="Oklahoma City"/>
    <x v="4"/>
    <n v="40"/>
    <n v="175"/>
    <n v="70000"/>
    <n v="24500"/>
    <n v="0.35"/>
    <x v="2"/>
  </r>
  <r>
    <s v="Ouest Gear"/>
    <n v="1197831"/>
    <x v="243"/>
    <x v="6"/>
    <s v="Sud"/>
    <s v="Oklahoma"/>
    <s v="Oklahoma City"/>
    <x v="5"/>
    <n v="30.000000000000004"/>
    <n v="325"/>
    <n v="97500.000000000015"/>
    <n v="39000.000000000007"/>
    <n v="0.4"/>
    <x v="2"/>
  </r>
  <r>
    <s v="Ouest Gear"/>
    <n v="1197831"/>
    <x v="272"/>
    <x v="0"/>
    <s v="Sud"/>
    <s v="Oklahoma"/>
    <s v="Oklahoma City"/>
    <x v="0"/>
    <n v="40"/>
    <n v="595"/>
    <n v="238000"/>
    <n v="95200"/>
    <n v="0.4"/>
    <x v="2"/>
  </r>
  <r>
    <s v="Ouest Gear"/>
    <n v="1197831"/>
    <x v="272"/>
    <x v="0"/>
    <s v="Sud"/>
    <s v="Oklahoma"/>
    <s v="Oklahoma City"/>
    <x v="1"/>
    <n v="40"/>
    <n v="300"/>
    <n v="120000"/>
    <n v="42000"/>
    <n v="0.35"/>
    <x v="2"/>
  </r>
  <r>
    <s v="Ouest Gear"/>
    <n v="1197831"/>
    <x v="272"/>
    <x v="0"/>
    <s v="Sud"/>
    <s v="Oklahoma"/>
    <s v="Oklahoma City"/>
    <x v="2"/>
    <n v="35"/>
    <n v="275"/>
    <n v="96250"/>
    <n v="38500"/>
    <n v="0.4"/>
    <x v="2"/>
  </r>
  <r>
    <s v="Ouest Gear"/>
    <n v="1197831"/>
    <x v="272"/>
    <x v="0"/>
    <s v="Sud"/>
    <s v="Oklahoma"/>
    <s v="Oklahoma City"/>
    <x v="3"/>
    <n v="35"/>
    <n v="225"/>
    <n v="78750"/>
    <n v="31500"/>
    <n v="0.4"/>
    <x v="2"/>
  </r>
  <r>
    <s v="Ouest Gear"/>
    <n v="1197831"/>
    <x v="272"/>
    <x v="0"/>
    <s v="Sud"/>
    <s v="Oklahoma"/>
    <s v="Oklahoma City"/>
    <x v="4"/>
    <n v="44.999999999999993"/>
    <n v="250"/>
    <n v="112499.99999999999"/>
    <n v="39374.999999999993"/>
    <n v="0.35"/>
    <x v="2"/>
  </r>
  <r>
    <s v="Ouest Gear"/>
    <n v="1197831"/>
    <x v="272"/>
    <x v="0"/>
    <s v="Sud"/>
    <s v="Oklahoma"/>
    <s v="Oklahoma City"/>
    <x v="5"/>
    <n v="44.999999999999993"/>
    <n v="350"/>
    <n v="157499.99999999997"/>
    <n v="62999.999999999993"/>
    <n v="0.4"/>
    <x v="2"/>
  </r>
  <r>
    <s v="Ouest Gear"/>
    <n v="1197831"/>
    <x v="305"/>
    <x v="5"/>
    <s v="Sud"/>
    <s v="Oklahoma"/>
    <s v="Oklahoma City"/>
    <x v="0"/>
    <n v="40"/>
    <n v="600"/>
    <n v="240000"/>
    <n v="96000"/>
    <n v="0.4"/>
    <x v="2"/>
  </r>
  <r>
    <s v="Ouest Gear"/>
    <n v="1197831"/>
    <x v="305"/>
    <x v="5"/>
    <s v="Sud"/>
    <s v="Oklahoma"/>
    <s v="Oklahoma City"/>
    <x v="1"/>
    <n v="35"/>
    <n v="350"/>
    <n v="122500"/>
    <n v="42875"/>
    <n v="0.35"/>
    <x v="2"/>
  </r>
  <r>
    <s v="Ouest Gear"/>
    <n v="1197831"/>
    <x v="305"/>
    <x v="5"/>
    <s v="Sud"/>
    <s v="Oklahoma"/>
    <s v="Oklahoma City"/>
    <x v="2"/>
    <n v="40"/>
    <n v="325"/>
    <n v="130000"/>
    <n v="52000"/>
    <n v="0.4"/>
    <x v="2"/>
  </r>
  <r>
    <s v="Ouest Gear"/>
    <n v="1197831"/>
    <x v="305"/>
    <x v="5"/>
    <s v="Sud"/>
    <s v="Oklahoma"/>
    <s v="Oklahoma City"/>
    <x v="3"/>
    <n v="40"/>
    <n v="300"/>
    <n v="120000"/>
    <n v="48000"/>
    <n v="0.4"/>
    <x v="2"/>
  </r>
  <r>
    <s v="Ouest Gear"/>
    <n v="1197831"/>
    <x v="305"/>
    <x v="5"/>
    <s v="Sud"/>
    <s v="Oklahoma"/>
    <s v="Oklahoma City"/>
    <x v="4"/>
    <n v="54.999999999999993"/>
    <n v="300"/>
    <n v="164999.99999999997"/>
    <n v="57749.999999999985"/>
    <n v="0.35"/>
    <x v="2"/>
  </r>
  <r>
    <s v="Ouest Gear"/>
    <n v="1197831"/>
    <x v="305"/>
    <x v="5"/>
    <s v="Sud"/>
    <s v="Oklahoma"/>
    <s v="Oklahoma City"/>
    <x v="5"/>
    <n v="60"/>
    <n v="475"/>
    <n v="285000"/>
    <n v="114000"/>
    <n v="0.4"/>
    <x v="2"/>
  </r>
  <r>
    <s v="Ouest Gear"/>
    <n v="1197831"/>
    <x v="333"/>
    <x v="5"/>
    <s v="Sud"/>
    <s v="Oklahoma"/>
    <s v="Oklahoma City"/>
    <x v="0"/>
    <n v="54.999999999999993"/>
    <n v="700"/>
    <n v="384999.99999999994"/>
    <n v="153999.99999999997"/>
    <n v="0.4"/>
    <x v="2"/>
  </r>
  <r>
    <s v="Ouest Gear"/>
    <n v="1197831"/>
    <x v="333"/>
    <x v="5"/>
    <s v="Sud"/>
    <s v="Oklahoma"/>
    <s v="Oklahoma City"/>
    <x v="1"/>
    <n v="50"/>
    <n v="450"/>
    <n v="225000"/>
    <n v="78750"/>
    <n v="0.35"/>
    <x v="2"/>
  </r>
  <r>
    <s v="Ouest Gear"/>
    <n v="1197831"/>
    <x v="333"/>
    <x v="5"/>
    <s v="Sud"/>
    <s v="Oklahoma"/>
    <s v="Oklahoma City"/>
    <x v="2"/>
    <n v="45"/>
    <n v="375"/>
    <n v="168750"/>
    <n v="67500"/>
    <n v="0.4"/>
    <x v="2"/>
  </r>
  <r>
    <s v="Ouest Gear"/>
    <n v="1197831"/>
    <x v="333"/>
    <x v="5"/>
    <s v="Sud"/>
    <s v="Oklahoma"/>
    <s v="Oklahoma City"/>
    <x v="3"/>
    <n v="45"/>
    <n v="325"/>
    <n v="146250"/>
    <n v="58500"/>
    <n v="0.4"/>
    <x v="2"/>
  </r>
  <r>
    <s v="Ouest Gear"/>
    <n v="1197831"/>
    <x v="333"/>
    <x v="5"/>
    <s v="Sud"/>
    <s v="Oklahoma"/>
    <s v="Oklahoma City"/>
    <x v="4"/>
    <n v="60"/>
    <n v="350"/>
    <n v="210000"/>
    <n v="73500"/>
    <n v="0.35"/>
    <x v="2"/>
  </r>
  <r>
    <s v="Ouest Gear"/>
    <n v="1197831"/>
    <x v="333"/>
    <x v="5"/>
    <s v="Sud"/>
    <s v="Oklahoma"/>
    <s v="Oklahoma City"/>
    <x v="5"/>
    <n v="65"/>
    <n v="525"/>
    <n v="341250"/>
    <n v="136500"/>
    <n v="0.4"/>
    <x v="2"/>
  </r>
  <r>
    <s v="Ouest Gear"/>
    <n v="1197831"/>
    <x v="365"/>
    <x v="2"/>
    <s v="Sud"/>
    <s v="Oklahoma"/>
    <s v="Oklahoma City"/>
    <x v="0"/>
    <n v="60"/>
    <n v="675"/>
    <n v="405000"/>
    <n v="162000"/>
    <n v="0.4"/>
    <x v="2"/>
  </r>
  <r>
    <s v="Ouest Gear"/>
    <n v="1197831"/>
    <x v="365"/>
    <x v="2"/>
    <s v="Sud"/>
    <s v="Oklahoma"/>
    <s v="Oklahoma City"/>
    <x v="1"/>
    <n v="55.000000000000007"/>
    <n v="450"/>
    <n v="247500.00000000003"/>
    <n v="86625"/>
    <n v="0.35"/>
    <x v="2"/>
  </r>
  <r>
    <s v="Ouest Gear"/>
    <n v="1197831"/>
    <x v="365"/>
    <x v="2"/>
    <s v="Sud"/>
    <s v="Oklahoma"/>
    <s v="Oklahoma City"/>
    <x v="2"/>
    <n v="50"/>
    <n v="375"/>
    <n v="187500"/>
    <n v="75000"/>
    <n v="0.4"/>
    <x v="2"/>
  </r>
  <r>
    <s v="Ouest Gear"/>
    <n v="1197831"/>
    <x v="365"/>
    <x v="2"/>
    <s v="Sud"/>
    <s v="Oklahoma"/>
    <s v="Oklahoma City"/>
    <x v="3"/>
    <n v="40"/>
    <n v="325"/>
    <n v="130000"/>
    <n v="52000"/>
    <n v="0.4"/>
    <x v="2"/>
  </r>
  <r>
    <s v="Ouest Gear"/>
    <n v="1197831"/>
    <x v="365"/>
    <x v="2"/>
    <s v="Sud"/>
    <s v="Oklahoma"/>
    <s v="Oklahoma City"/>
    <x v="4"/>
    <n v="50"/>
    <n v="300"/>
    <n v="150000"/>
    <n v="52500"/>
    <n v="0.35"/>
    <x v="2"/>
  </r>
  <r>
    <s v="Ouest Gear"/>
    <n v="1197831"/>
    <x v="365"/>
    <x v="2"/>
    <s v="Sud"/>
    <s v="Oklahoma"/>
    <s v="Oklahoma City"/>
    <x v="5"/>
    <n v="55.000000000000007"/>
    <n v="475"/>
    <n v="261250.00000000003"/>
    <n v="104500.00000000001"/>
    <n v="0.4"/>
    <x v="2"/>
  </r>
  <r>
    <s v="Ouest Gear"/>
    <n v="1197831"/>
    <x v="395"/>
    <x v="4"/>
    <s v="Sud"/>
    <s v="Oklahoma"/>
    <s v="Oklahoma City"/>
    <x v="0"/>
    <n v="50"/>
    <n v="575"/>
    <n v="287500"/>
    <n v="115000"/>
    <n v="0.4"/>
    <x v="2"/>
  </r>
  <r>
    <s v="Ouest Gear"/>
    <n v="1197831"/>
    <x v="395"/>
    <x v="4"/>
    <s v="Sud"/>
    <s v="Oklahoma"/>
    <s v="Oklahoma City"/>
    <x v="1"/>
    <n v="40.000000000000014"/>
    <n v="375"/>
    <n v="150000.00000000006"/>
    <n v="52500.000000000015"/>
    <n v="0.35"/>
    <x v="2"/>
  </r>
  <r>
    <s v="Ouest Gear"/>
    <n v="1197831"/>
    <x v="395"/>
    <x v="4"/>
    <s v="Sud"/>
    <s v="Oklahoma"/>
    <s v="Oklahoma City"/>
    <x v="2"/>
    <n v="15.000000000000007"/>
    <n v="275"/>
    <n v="41250.000000000022"/>
    <n v="16500.000000000011"/>
    <n v="0.4"/>
    <x v="2"/>
  </r>
  <r>
    <s v="Ouest Gear"/>
    <n v="1197831"/>
    <x v="395"/>
    <x v="4"/>
    <s v="Sud"/>
    <s v="Oklahoma"/>
    <s v="Oklahoma City"/>
    <x v="3"/>
    <n v="15.000000000000007"/>
    <n v="250"/>
    <n v="37500.000000000015"/>
    <n v="15000.000000000007"/>
    <n v="0.4"/>
    <x v="2"/>
  </r>
  <r>
    <s v="Ouest Gear"/>
    <n v="1197831"/>
    <x v="395"/>
    <x v="4"/>
    <s v="Sud"/>
    <s v="Oklahoma"/>
    <s v="Oklahoma City"/>
    <x v="4"/>
    <n v="25.000000000000007"/>
    <n v="250"/>
    <n v="62500.000000000015"/>
    <n v="21875.000000000004"/>
    <n v="0.35"/>
    <x v="2"/>
  </r>
  <r>
    <s v="Ouest Gear"/>
    <n v="1197831"/>
    <x v="395"/>
    <x v="4"/>
    <s v="Sud"/>
    <s v="Oklahoma"/>
    <s v="Oklahoma City"/>
    <x v="5"/>
    <n v="30.000000000000011"/>
    <n v="350"/>
    <n v="105000.00000000004"/>
    <n v="42000.000000000022"/>
    <n v="0.4"/>
    <x v="2"/>
  </r>
  <r>
    <s v="Ouest Gear"/>
    <n v="1197831"/>
    <x v="427"/>
    <x v="1"/>
    <s v="Sud"/>
    <s v="Oklahoma"/>
    <s v="Oklahoma City"/>
    <x v="0"/>
    <n v="30.000000000000011"/>
    <n v="525"/>
    <n v="157500.00000000006"/>
    <n v="63000.000000000029"/>
    <n v="0.4"/>
    <x v="2"/>
  </r>
  <r>
    <s v="Ouest Gear"/>
    <n v="1197831"/>
    <x v="427"/>
    <x v="1"/>
    <s v="Sud"/>
    <s v="Oklahoma"/>
    <s v="Oklahoma City"/>
    <x v="1"/>
    <n v="20.000000000000011"/>
    <n v="350"/>
    <n v="70000.000000000044"/>
    <n v="24500.000000000015"/>
    <n v="0.35"/>
    <x v="2"/>
  </r>
  <r>
    <s v="Ouest Gear"/>
    <n v="1197831"/>
    <x v="427"/>
    <x v="1"/>
    <s v="Sud"/>
    <s v="Oklahoma"/>
    <s v="Oklahoma City"/>
    <x v="2"/>
    <n v="20.000000000000011"/>
    <n v="225"/>
    <n v="45000.000000000022"/>
    <n v="18000.000000000011"/>
    <n v="0.4"/>
    <x v="2"/>
  </r>
  <r>
    <s v="Ouest Gear"/>
    <n v="1197831"/>
    <x v="427"/>
    <x v="1"/>
    <s v="Sud"/>
    <s v="Oklahoma"/>
    <s v="Oklahoma City"/>
    <x v="3"/>
    <n v="20.000000000000011"/>
    <n v="200"/>
    <n v="40000.000000000022"/>
    <n v="16000.000000000009"/>
    <n v="0.4"/>
    <x v="2"/>
  </r>
  <r>
    <s v="Ouest Gear"/>
    <n v="1197831"/>
    <x v="427"/>
    <x v="1"/>
    <s v="Sud"/>
    <s v="Oklahoma"/>
    <s v="Oklahoma City"/>
    <x v="4"/>
    <n v="30.000000000000011"/>
    <n v="200"/>
    <n v="60000.000000000022"/>
    <n v="21000.000000000007"/>
    <n v="0.35"/>
    <x v="2"/>
  </r>
  <r>
    <s v="Kohl's"/>
    <n v="1197831"/>
    <x v="427"/>
    <x v="1"/>
    <s v="Sud"/>
    <s v="Oklahoma"/>
    <s v="Oklahoma City"/>
    <x v="5"/>
    <n v="30.000000000000004"/>
    <n v="325"/>
    <n v="97500.000000000015"/>
    <n v="39000.000000000007"/>
    <n v="0.4"/>
    <x v="2"/>
  </r>
  <r>
    <s v="Kohl's"/>
    <n v="1197831"/>
    <x v="457"/>
    <x v="3"/>
    <s v="Sud"/>
    <s v="Oklahoma"/>
    <s v="Oklahoma City"/>
    <x v="0"/>
    <n v="25.000000000000011"/>
    <n v="475"/>
    <n v="118750.00000000004"/>
    <n v="47500.000000000022"/>
    <n v="0.4"/>
    <x v="2"/>
  </r>
  <r>
    <s v="Kohl's"/>
    <n v="1197831"/>
    <x v="457"/>
    <x v="3"/>
    <s v="Sud"/>
    <s v="Oklahoma"/>
    <s v="Oklahoma City"/>
    <x v="1"/>
    <n v="15.000000000000014"/>
    <n v="300"/>
    <n v="45000.000000000044"/>
    <n v="15750.000000000015"/>
    <n v="0.35"/>
    <x v="2"/>
  </r>
  <r>
    <s v="Kohl's"/>
    <n v="1197831"/>
    <x v="457"/>
    <x v="3"/>
    <s v="Sud"/>
    <s v="Oklahoma"/>
    <s v="Oklahoma City"/>
    <x v="2"/>
    <n v="25.000000000000018"/>
    <n v="245"/>
    <n v="61250.000000000044"/>
    <n v="24500.000000000018"/>
    <n v="0.4"/>
    <x v="2"/>
  </r>
  <r>
    <s v="Kohl's"/>
    <n v="1197831"/>
    <x v="457"/>
    <x v="3"/>
    <s v="Sud"/>
    <s v="Oklahoma"/>
    <s v="Oklahoma City"/>
    <x v="3"/>
    <n v="55.000000000000014"/>
    <n v="300"/>
    <n v="165000.00000000003"/>
    <n v="66000.000000000015"/>
    <n v="0.4"/>
    <x v="2"/>
  </r>
  <r>
    <s v="Kohl's"/>
    <n v="1197831"/>
    <x v="457"/>
    <x v="3"/>
    <s v="Sud"/>
    <s v="Oklahoma"/>
    <s v="Oklahoma City"/>
    <x v="4"/>
    <n v="75.000000000000014"/>
    <n v="275"/>
    <n v="206250.00000000003"/>
    <n v="72187.5"/>
    <n v="0.35"/>
    <x v="2"/>
  </r>
  <r>
    <s v="Kohl's"/>
    <n v="1197831"/>
    <x v="457"/>
    <x v="3"/>
    <s v="Sud"/>
    <s v="Oklahoma"/>
    <s v="Oklahoma City"/>
    <x v="5"/>
    <n v="75"/>
    <n v="375"/>
    <n v="281250"/>
    <n v="112500"/>
    <n v="0.4"/>
    <x v="2"/>
  </r>
  <r>
    <s v="Kohl's"/>
    <n v="1197831"/>
    <x v="486"/>
    <x v="4"/>
    <s v="Sud"/>
    <s v="Oklahoma"/>
    <s v="Oklahoma City"/>
    <x v="0"/>
    <n v="70"/>
    <n v="625"/>
    <n v="437500"/>
    <n v="175000"/>
    <n v="0.4"/>
    <x v="2"/>
  </r>
  <r>
    <s v="Kohl's"/>
    <n v="1197831"/>
    <x v="486"/>
    <x v="4"/>
    <s v="Sud"/>
    <s v="Oklahoma"/>
    <s v="Oklahoma City"/>
    <x v="1"/>
    <n v="60.000000000000007"/>
    <n v="425"/>
    <n v="255000.00000000003"/>
    <n v="89250"/>
    <n v="0.35"/>
    <x v="2"/>
  </r>
  <r>
    <s v="Kohl's"/>
    <n v="1197831"/>
    <x v="486"/>
    <x v="4"/>
    <s v="Sud"/>
    <s v="Oklahoma"/>
    <s v="Oklahoma City"/>
    <x v="2"/>
    <n v="60.000000000000007"/>
    <n v="375"/>
    <n v="225000.00000000003"/>
    <n v="90000.000000000015"/>
    <n v="0.4"/>
    <x v="2"/>
  </r>
  <r>
    <s v="Kohl's"/>
    <n v="1197831"/>
    <x v="486"/>
    <x v="4"/>
    <s v="Sud"/>
    <s v="Oklahoma"/>
    <s v="Oklahoma City"/>
    <x v="3"/>
    <n v="60.000000000000007"/>
    <n v="325"/>
    <n v="195000.00000000003"/>
    <n v="78000.000000000015"/>
    <n v="0.4"/>
    <x v="2"/>
  </r>
  <r>
    <s v="Kohl's"/>
    <n v="1197831"/>
    <x v="486"/>
    <x v="4"/>
    <s v="Sud"/>
    <s v="Oklahoma"/>
    <s v="Oklahoma City"/>
    <x v="4"/>
    <n v="70"/>
    <n v="325"/>
    <n v="227500"/>
    <n v="79625"/>
    <n v="0.35"/>
    <x v="2"/>
  </r>
  <r>
    <s v="Kohl's"/>
    <n v="1197831"/>
    <x v="486"/>
    <x v="4"/>
    <s v="Sud"/>
    <s v="Oklahoma"/>
    <s v="Oklahoma City"/>
    <x v="5"/>
    <n v="75"/>
    <n v="425"/>
    <n v="318750"/>
    <n v="127500"/>
    <n v="0.4"/>
    <x v="2"/>
  </r>
  <r>
    <s v="Kohl's"/>
    <n v="1197831"/>
    <x v="180"/>
    <x v="3"/>
    <s v="Sud"/>
    <s v="Oklahoma"/>
    <s v="Oklahoma City"/>
    <x v="0"/>
    <n v="25.000000000000007"/>
    <n v="550"/>
    <n v="137500.00000000003"/>
    <n v="48125.000000000007"/>
    <n v="0.35"/>
    <x v="2"/>
  </r>
  <r>
    <s v="Kohl's"/>
    <n v="1197831"/>
    <x v="180"/>
    <x v="3"/>
    <s v="Sud"/>
    <s v="Oklahoma"/>
    <s v="Oklahoma City"/>
    <x v="1"/>
    <n v="25.000000000000007"/>
    <n v="350"/>
    <n v="87500.000000000029"/>
    <n v="30625.000000000007"/>
    <n v="0.35"/>
    <x v="2"/>
  </r>
  <r>
    <s v="Kohl's"/>
    <n v="1197831"/>
    <x v="180"/>
    <x v="3"/>
    <s v="Sud"/>
    <s v="Oklahoma"/>
    <s v="Oklahoma City"/>
    <x v="2"/>
    <n v="15.000000000000007"/>
    <n v="350"/>
    <n v="52500.000000000022"/>
    <n v="18375.000000000007"/>
    <n v="0.35"/>
    <x v="2"/>
  </r>
  <r>
    <s v="Kohl's"/>
    <n v="1197831"/>
    <x v="180"/>
    <x v="3"/>
    <s v="Sud"/>
    <s v="Oklahoma"/>
    <s v="Oklahoma City"/>
    <x v="3"/>
    <n v="20"/>
    <n v="200"/>
    <n v="40000"/>
    <n v="14000"/>
    <n v="0.35"/>
    <x v="2"/>
  </r>
  <r>
    <s v="Kohl's"/>
    <n v="1197831"/>
    <x v="180"/>
    <x v="3"/>
    <s v="Sud"/>
    <s v="Oklahoma"/>
    <s v="Oklahoma City"/>
    <x v="4"/>
    <n v="35"/>
    <n v="250"/>
    <n v="87500"/>
    <n v="30624.999999999996"/>
    <n v="0.35"/>
    <x v="2"/>
  </r>
  <r>
    <s v="Kohl's"/>
    <n v="1197831"/>
    <x v="180"/>
    <x v="3"/>
    <s v="Sud"/>
    <s v="Oklahoma"/>
    <s v="Oklahoma City"/>
    <x v="5"/>
    <n v="25.000000000000007"/>
    <n v="350"/>
    <n v="87500.000000000029"/>
    <n v="30625.000000000007"/>
    <n v="0.35"/>
    <x v="2"/>
  </r>
  <r>
    <s v="Kohl's"/>
    <n v="1197831"/>
    <x v="209"/>
    <x v="4"/>
    <s v="Sud"/>
    <s v="Oklahoma"/>
    <s v="Oklahoma City"/>
    <x v="0"/>
    <n v="25.000000000000007"/>
    <n v="600"/>
    <n v="150000.00000000003"/>
    <n v="52500.000000000007"/>
    <n v="0.35"/>
    <x v="2"/>
  </r>
  <r>
    <s v="Kohl's"/>
    <n v="1197831"/>
    <x v="209"/>
    <x v="4"/>
    <s v="Sud"/>
    <s v="Oklahoma"/>
    <s v="Oklahoma City"/>
    <x v="1"/>
    <n v="25.000000000000007"/>
    <n v="250"/>
    <n v="62500.000000000015"/>
    <n v="21875.000000000004"/>
    <n v="0.35"/>
    <x v="2"/>
  </r>
  <r>
    <s v="Kohl's"/>
    <n v="1197831"/>
    <x v="209"/>
    <x v="4"/>
    <s v="Sud"/>
    <s v="Oklahoma"/>
    <s v="Oklahoma City"/>
    <x v="2"/>
    <n v="15.000000000000007"/>
    <n v="300"/>
    <n v="45000.000000000022"/>
    <n v="15750.000000000007"/>
    <n v="0.35"/>
    <x v="2"/>
  </r>
  <r>
    <s v="Kohl's"/>
    <n v="1197831"/>
    <x v="209"/>
    <x v="4"/>
    <s v="Milieu ouest"/>
    <s v="Kansas"/>
    <s v="Wichita"/>
    <x v="3"/>
    <n v="20"/>
    <n v="150"/>
    <n v="30000"/>
    <n v="10500"/>
    <n v="0.35"/>
    <x v="2"/>
  </r>
  <r>
    <s v="Kohl's"/>
    <n v="1197831"/>
    <x v="209"/>
    <x v="4"/>
    <s v="Milieu ouest"/>
    <s v="Kansas"/>
    <s v="Wichita"/>
    <x v="4"/>
    <n v="35"/>
    <n v="225"/>
    <n v="78750"/>
    <n v="27562.5"/>
    <n v="0.35"/>
    <x v="2"/>
  </r>
  <r>
    <s v="Kohl's"/>
    <n v="1197831"/>
    <x v="209"/>
    <x v="4"/>
    <s v="Milieu ouest"/>
    <s v="Kansas"/>
    <s v="Wichita"/>
    <x v="5"/>
    <n v="20"/>
    <n v="325"/>
    <n v="65000"/>
    <n v="22750"/>
    <n v="0.35"/>
    <x v="2"/>
  </r>
  <r>
    <s v="Kohl's"/>
    <n v="1197831"/>
    <x v="217"/>
    <x v="2"/>
    <s v="Milieu ouest"/>
    <s v="Kansas"/>
    <s v="Wichita"/>
    <x v="0"/>
    <n v="20"/>
    <n v="545"/>
    <n v="109000"/>
    <n v="38150"/>
    <n v="0.35"/>
    <x v="2"/>
  </r>
  <r>
    <s v="Kohl's"/>
    <n v="1197831"/>
    <x v="217"/>
    <x v="2"/>
    <s v="Milieu ouest"/>
    <s v="Kansas"/>
    <s v="Wichita"/>
    <x v="1"/>
    <n v="20"/>
    <n v="225"/>
    <n v="45000"/>
    <n v="15749.999999999998"/>
    <n v="0.35"/>
    <x v="2"/>
  </r>
  <r>
    <s v="Kohl's"/>
    <n v="1197831"/>
    <x v="217"/>
    <x v="2"/>
    <s v="Milieu ouest"/>
    <s v="Kansas"/>
    <s v="Wichita"/>
    <x v="2"/>
    <n v="10.000000000000002"/>
    <n v="250"/>
    <n v="25000.000000000004"/>
    <n v="8750"/>
    <n v="0.35"/>
    <x v="2"/>
  </r>
  <r>
    <s v="Kohl's"/>
    <n v="1197831"/>
    <x v="217"/>
    <x v="2"/>
    <s v="Milieu ouest"/>
    <s v="Kansas"/>
    <s v="Wichita"/>
    <x v="3"/>
    <n v="19.999999999999996"/>
    <n v="100"/>
    <n v="19999.999999999996"/>
    <n v="6999.9999999999982"/>
    <n v="0.35"/>
    <x v="2"/>
  </r>
  <r>
    <s v="Kohl's"/>
    <n v="1197831"/>
    <x v="217"/>
    <x v="2"/>
    <s v="Milieu ouest"/>
    <s v="Kansas"/>
    <s v="Wichita"/>
    <x v="4"/>
    <n v="35.000000000000007"/>
    <n v="150"/>
    <n v="52500.000000000007"/>
    <n v="18375"/>
    <n v="0.35"/>
    <x v="2"/>
  </r>
  <r>
    <s v="Kohl's"/>
    <n v="1197831"/>
    <x v="217"/>
    <x v="2"/>
    <s v="Milieu ouest"/>
    <s v="Kansas"/>
    <s v="Wichita"/>
    <x v="5"/>
    <n v="25"/>
    <n v="250"/>
    <n v="62500"/>
    <n v="21875"/>
    <n v="0.35"/>
    <x v="2"/>
  </r>
  <r>
    <s v="Kohl's"/>
    <n v="1197831"/>
    <x v="236"/>
    <x v="6"/>
    <s v="Milieu ouest"/>
    <s v="Kansas"/>
    <s v="Wichita"/>
    <x v="0"/>
    <n v="25"/>
    <n v="500"/>
    <n v="125000"/>
    <n v="43750"/>
    <n v="0.35"/>
    <x v="2"/>
  </r>
  <r>
    <s v="Kohl's"/>
    <n v="1197831"/>
    <x v="236"/>
    <x v="6"/>
    <s v="Milieu ouest"/>
    <s v="Kansas"/>
    <s v="Wichita"/>
    <x v="1"/>
    <n v="25"/>
    <n v="200"/>
    <n v="50000"/>
    <n v="17500"/>
    <n v="0.35"/>
    <x v="2"/>
  </r>
  <r>
    <s v="Kohl's"/>
    <n v="1197831"/>
    <x v="236"/>
    <x v="6"/>
    <s v="Milieu ouest"/>
    <s v="Kansas"/>
    <s v="Wichita"/>
    <x v="2"/>
    <n v="15.000000000000002"/>
    <n v="200"/>
    <n v="30000.000000000004"/>
    <n v="10500"/>
    <n v="0.35"/>
    <x v="2"/>
  </r>
  <r>
    <s v="Kohl's"/>
    <n v="1197831"/>
    <x v="236"/>
    <x v="6"/>
    <s v="Milieu ouest"/>
    <s v="Kansas"/>
    <s v="Wichita"/>
    <x v="3"/>
    <n v="19.999999999999996"/>
    <n v="125"/>
    <n v="24999.999999999996"/>
    <n v="8749.9999999999982"/>
    <n v="0.35"/>
    <x v="2"/>
  </r>
  <r>
    <s v="Kohl's"/>
    <n v="1197831"/>
    <x v="236"/>
    <x v="6"/>
    <s v="Milieu ouest"/>
    <s v="Kansas"/>
    <s v="Wichita"/>
    <x v="4"/>
    <n v="40"/>
    <n v="150"/>
    <n v="60000"/>
    <n v="21000"/>
    <n v="0.35"/>
    <x v="2"/>
  </r>
  <r>
    <s v="Kohl's"/>
    <n v="1197831"/>
    <x v="236"/>
    <x v="6"/>
    <s v="Milieu ouest"/>
    <s v="Kansas"/>
    <s v="Wichita"/>
    <x v="5"/>
    <n v="30.000000000000004"/>
    <n v="300"/>
    <n v="90000.000000000015"/>
    <n v="31500.000000000004"/>
    <n v="0.35"/>
    <x v="2"/>
  </r>
  <r>
    <s v="Kohl's"/>
    <n v="1197831"/>
    <x v="265"/>
    <x v="0"/>
    <s v="Milieu ouest"/>
    <s v="Kansas"/>
    <s v="Wichita"/>
    <x v="0"/>
    <n v="40"/>
    <n v="570"/>
    <n v="228000"/>
    <n v="79800"/>
    <n v="0.35"/>
    <x v="2"/>
  </r>
  <r>
    <s v="Kohl's"/>
    <n v="1197831"/>
    <x v="265"/>
    <x v="0"/>
    <s v="Milieu ouest"/>
    <s v="Kansas"/>
    <s v="Wichita"/>
    <x v="1"/>
    <n v="40"/>
    <n v="275"/>
    <n v="110000"/>
    <n v="38500"/>
    <n v="0.35"/>
    <x v="2"/>
  </r>
  <r>
    <s v="Kohl's"/>
    <n v="1197831"/>
    <x v="265"/>
    <x v="0"/>
    <s v="Milieu ouest"/>
    <s v="Kansas"/>
    <s v="Wichita"/>
    <x v="2"/>
    <n v="35"/>
    <n v="250"/>
    <n v="87500"/>
    <n v="30624.999999999996"/>
    <n v="0.35"/>
    <x v="2"/>
  </r>
  <r>
    <s v="Kohl's"/>
    <n v="1197831"/>
    <x v="265"/>
    <x v="0"/>
    <s v="Milieu ouest"/>
    <s v="Kansas"/>
    <s v="Wichita"/>
    <x v="3"/>
    <n v="35"/>
    <n v="200"/>
    <n v="70000"/>
    <n v="24500"/>
    <n v="0.35"/>
    <x v="2"/>
  </r>
  <r>
    <s v="Kohl's"/>
    <n v="1197831"/>
    <x v="265"/>
    <x v="0"/>
    <s v="Milieu ouest"/>
    <s v="Kansas"/>
    <s v="Wichita"/>
    <x v="4"/>
    <n v="44.999999999999993"/>
    <n v="225"/>
    <n v="101249.99999999999"/>
    <n v="35437.499999999993"/>
    <n v="0.35"/>
    <x v="2"/>
  </r>
  <r>
    <s v="Kohl's"/>
    <n v="1197831"/>
    <x v="265"/>
    <x v="0"/>
    <s v="Milieu ouest"/>
    <s v="Kansas"/>
    <s v="Wichita"/>
    <x v="5"/>
    <n v="44.999999999999993"/>
    <n v="325"/>
    <n v="146249.99999999997"/>
    <n v="51187.499999999985"/>
    <n v="0.35"/>
    <x v="2"/>
  </r>
  <r>
    <s v="Kohl's"/>
    <n v="1197831"/>
    <x v="298"/>
    <x v="5"/>
    <s v="Milieu ouest"/>
    <s v="Kansas"/>
    <s v="Wichita"/>
    <x v="0"/>
    <n v="40"/>
    <n v="575"/>
    <n v="230000"/>
    <n v="80500"/>
    <n v="0.35"/>
    <x v="2"/>
  </r>
  <r>
    <s v="Kohl's"/>
    <n v="1197831"/>
    <x v="298"/>
    <x v="5"/>
    <s v="Milieu ouest"/>
    <s v="Kansas"/>
    <s v="Wichita"/>
    <x v="1"/>
    <n v="35"/>
    <n v="325"/>
    <n v="113750"/>
    <n v="39812.5"/>
    <n v="0.35"/>
    <x v="2"/>
  </r>
  <r>
    <s v="Kohl's"/>
    <n v="1197831"/>
    <x v="298"/>
    <x v="5"/>
    <s v="Milieu ouest"/>
    <s v="Kansas"/>
    <s v="Wichita"/>
    <x v="2"/>
    <n v="40"/>
    <n v="300"/>
    <n v="120000"/>
    <n v="42000"/>
    <n v="0.35"/>
    <x v="2"/>
  </r>
  <r>
    <s v="Kohl's"/>
    <n v="1197831"/>
    <x v="298"/>
    <x v="5"/>
    <s v="Milieu ouest"/>
    <s v="Kansas"/>
    <s v="Wichita"/>
    <x v="3"/>
    <n v="40"/>
    <n v="275"/>
    <n v="110000"/>
    <n v="38500"/>
    <n v="0.35"/>
    <x v="2"/>
  </r>
  <r>
    <s v="Kohl's"/>
    <n v="1197831"/>
    <x v="298"/>
    <x v="5"/>
    <s v="Milieu ouest"/>
    <s v="Kansas"/>
    <s v="Wichita"/>
    <x v="4"/>
    <n v="54.999999999999993"/>
    <n v="275"/>
    <n v="151249.99999999997"/>
    <n v="52937.499999999985"/>
    <n v="0.35"/>
    <x v="2"/>
  </r>
  <r>
    <s v="Kohl's"/>
    <n v="1197831"/>
    <x v="298"/>
    <x v="5"/>
    <s v="Milieu ouest"/>
    <s v="Kansas"/>
    <s v="Wichita"/>
    <x v="5"/>
    <n v="60"/>
    <n v="450"/>
    <n v="270000"/>
    <n v="94500"/>
    <n v="0.35"/>
    <x v="2"/>
  </r>
  <r>
    <s v="Kohl's"/>
    <n v="1197831"/>
    <x v="326"/>
    <x v="5"/>
    <s v="Milieu ouest"/>
    <s v="Kansas"/>
    <s v="Wichita"/>
    <x v="0"/>
    <n v="54.999999999999993"/>
    <n v="675"/>
    <n v="371249.99999999994"/>
    <n v="129937.49999999997"/>
    <n v="0.35"/>
    <x v="2"/>
  </r>
  <r>
    <s v="Kohl's"/>
    <n v="1197831"/>
    <x v="326"/>
    <x v="5"/>
    <s v="Milieu ouest"/>
    <s v="Kansas"/>
    <s v="Wichita"/>
    <x v="1"/>
    <n v="50"/>
    <n v="425"/>
    <n v="212500"/>
    <n v="74375"/>
    <n v="0.35"/>
    <x v="2"/>
  </r>
  <r>
    <s v="Kohl's"/>
    <n v="1197831"/>
    <x v="326"/>
    <x v="5"/>
    <s v="Milieu ouest"/>
    <s v="Kansas"/>
    <s v="Wichita"/>
    <x v="2"/>
    <n v="45"/>
    <n v="350"/>
    <n v="157500"/>
    <n v="55125"/>
    <n v="0.35"/>
    <x v="2"/>
  </r>
  <r>
    <s v="Kohl's"/>
    <n v="1197831"/>
    <x v="326"/>
    <x v="5"/>
    <s v="Milieu ouest"/>
    <s v="Kansas"/>
    <s v="Wichita"/>
    <x v="3"/>
    <n v="45"/>
    <n v="300"/>
    <n v="135000"/>
    <n v="47250"/>
    <n v="0.35"/>
    <x v="2"/>
  </r>
  <r>
    <s v="Kohl's"/>
    <n v="1197831"/>
    <x v="326"/>
    <x v="5"/>
    <s v="Milieu ouest"/>
    <s v="Kansas"/>
    <s v="Wichita"/>
    <x v="4"/>
    <n v="60"/>
    <n v="325"/>
    <n v="195000"/>
    <n v="68250"/>
    <n v="0.35"/>
    <x v="2"/>
  </r>
  <r>
    <s v="Kohl's"/>
    <n v="1197831"/>
    <x v="326"/>
    <x v="5"/>
    <s v="Milieu ouest"/>
    <s v="Kansas"/>
    <s v="Wichita"/>
    <x v="5"/>
    <n v="65"/>
    <n v="500"/>
    <n v="325000"/>
    <n v="113750"/>
    <n v="0.35"/>
    <x v="2"/>
  </r>
  <r>
    <s v="Kohl's"/>
    <n v="1197831"/>
    <x v="358"/>
    <x v="2"/>
    <s v="Milieu ouest"/>
    <s v="Kansas"/>
    <s v="Wichita"/>
    <x v="0"/>
    <n v="60"/>
    <n v="650"/>
    <n v="390000"/>
    <n v="136500"/>
    <n v="0.35"/>
    <x v="2"/>
  </r>
  <r>
    <s v="Kohl's"/>
    <n v="1197831"/>
    <x v="358"/>
    <x v="2"/>
    <s v="Milieu ouest"/>
    <s v="Kansas"/>
    <s v="Wichita"/>
    <x v="1"/>
    <n v="55.000000000000007"/>
    <n v="425"/>
    <n v="233750.00000000003"/>
    <n v="81812.5"/>
    <n v="0.35"/>
    <x v="2"/>
  </r>
  <r>
    <s v="Kohl's"/>
    <n v="1197831"/>
    <x v="358"/>
    <x v="2"/>
    <s v="Milieu ouest"/>
    <s v="Kansas"/>
    <s v="Wichita"/>
    <x v="2"/>
    <n v="50"/>
    <n v="350"/>
    <n v="175000"/>
    <n v="61249.999999999993"/>
    <n v="0.35"/>
    <x v="2"/>
  </r>
  <r>
    <s v="Kohl's"/>
    <n v="1197831"/>
    <x v="358"/>
    <x v="2"/>
    <s v="Milieu ouest"/>
    <s v="Kansas"/>
    <s v="Wichita"/>
    <x v="3"/>
    <n v="40"/>
    <n v="300"/>
    <n v="120000"/>
    <n v="42000"/>
    <n v="0.35"/>
    <x v="2"/>
  </r>
  <r>
    <s v="Kohl's"/>
    <n v="1197831"/>
    <x v="358"/>
    <x v="2"/>
    <s v="Milieu ouest"/>
    <s v="Kansas"/>
    <s v="Wichita"/>
    <x v="4"/>
    <n v="50"/>
    <n v="275"/>
    <n v="137500"/>
    <n v="48125"/>
    <n v="0.35"/>
    <x v="2"/>
  </r>
  <r>
    <s v="Kohl's"/>
    <n v="1197831"/>
    <x v="358"/>
    <x v="2"/>
    <s v="Milieu ouest"/>
    <s v="Kansas"/>
    <s v="Wichita"/>
    <x v="5"/>
    <n v="55.000000000000007"/>
    <n v="450"/>
    <n v="247500.00000000003"/>
    <n v="86625"/>
    <n v="0.35"/>
    <x v="2"/>
  </r>
  <r>
    <s v="Kohl's"/>
    <n v="1197831"/>
    <x v="388"/>
    <x v="4"/>
    <s v="Milieu ouest"/>
    <s v="Kansas"/>
    <s v="Wichita"/>
    <x v="0"/>
    <n v="50"/>
    <n v="550"/>
    <n v="275000"/>
    <n v="96250"/>
    <n v="0.35"/>
    <x v="2"/>
  </r>
  <r>
    <s v="Kohl's"/>
    <n v="1197831"/>
    <x v="388"/>
    <x v="4"/>
    <s v="Milieu ouest"/>
    <s v="Kansas"/>
    <s v="Wichita"/>
    <x v="1"/>
    <n v="40.000000000000014"/>
    <n v="350"/>
    <n v="140000.00000000006"/>
    <n v="49000.000000000015"/>
    <n v="0.35"/>
    <x v="2"/>
  </r>
  <r>
    <s v="Kohl's"/>
    <n v="1197831"/>
    <x v="388"/>
    <x v="4"/>
    <s v="Milieu ouest"/>
    <s v="Kansas"/>
    <s v="Wichita"/>
    <x v="2"/>
    <n v="15.000000000000007"/>
    <n v="250"/>
    <n v="37500.000000000015"/>
    <n v="13125.000000000004"/>
    <n v="0.35"/>
    <x v="2"/>
  </r>
  <r>
    <s v="Kohl's"/>
    <n v="1197831"/>
    <x v="388"/>
    <x v="4"/>
    <s v="Milieu ouest"/>
    <s v="Kansas"/>
    <s v="Wichita"/>
    <x v="3"/>
    <n v="15.000000000000007"/>
    <n v="225"/>
    <n v="33750.000000000015"/>
    <n v="11812.500000000004"/>
    <n v="0.35"/>
    <x v="2"/>
  </r>
  <r>
    <s v="Kohl's"/>
    <n v="1197831"/>
    <x v="388"/>
    <x v="4"/>
    <s v="Milieu ouest"/>
    <s v="Kansas"/>
    <s v="Wichita"/>
    <x v="4"/>
    <n v="25.000000000000007"/>
    <n v="225"/>
    <n v="56250.000000000015"/>
    <n v="19687.500000000004"/>
    <n v="0.35"/>
    <x v="2"/>
  </r>
  <r>
    <s v="Kohl's"/>
    <n v="1197831"/>
    <x v="388"/>
    <x v="4"/>
    <s v="Milieu ouest"/>
    <s v="Kansas"/>
    <s v="Wichita"/>
    <x v="5"/>
    <n v="30.000000000000011"/>
    <n v="325"/>
    <n v="97500.000000000029"/>
    <n v="34125.000000000007"/>
    <n v="0.35"/>
    <x v="2"/>
  </r>
  <r>
    <s v="Kohl's"/>
    <n v="1197831"/>
    <x v="420"/>
    <x v="1"/>
    <s v="Milieu ouest"/>
    <s v="Kansas"/>
    <s v="Wichita"/>
    <x v="0"/>
    <n v="30.000000000000011"/>
    <n v="500"/>
    <n v="150000.00000000006"/>
    <n v="52500.000000000015"/>
    <n v="0.35"/>
    <x v="2"/>
  </r>
  <r>
    <s v="Kohl's"/>
    <n v="1197831"/>
    <x v="420"/>
    <x v="1"/>
    <s v="Milieu ouest"/>
    <s v="Kansas"/>
    <s v="Wichita"/>
    <x v="1"/>
    <n v="20.000000000000011"/>
    <n v="325"/>
    <n v="65000.000000000036"/>
    <n v="22750.000000000011"/>
    <n v="0.35"/>
    <x v="2"/>
  </r>
  <r>
    <s v="Kohl's"/>
    <n v="1197831"/>
    <x v="420"/>
    <x v="1"/>
    <s v="Milieu ouest"/>
    <s v="Kansas"/>
    <s v="Wichita"/>
    <x v="2"/>
    <n v="20.000000000000011"/>
    <n v="200"/>
    <n v="40000.000000000022"/>
    <n v="14000.000000000007"/>
    <n v="0.35"/>
    <x v="2"/>
  </r>
  <r>
    <s v="Kohl's"/>
    <n v="1197831"/>
    <x v="420"/>
    <x v="1"/>
    <s v="Milieu ouest"/>
    <s v="Kansas"/>
    <s v="Wichita"/>
    <x v="3"/>
    <n v="20.000000000000011"/>
    <n v="175"/>
    <n v="35000.000000000022"/>
    <n v="12250.000000000007"/>
    <n v="0.35"/>
    <x v="2"/>
  </r>
  <r>
    <s v="Kohl's"/>
    <n v="1197831"/>
    <x v="420"/>
    <x v="1"/>
    <s v="Milieu ouest"/>
    <s v="Kansas"/>
    <s v="Wichita"/>
    <x v="4"/>
    <n v="30.000000000000011"/>
    <n v="175"/>
    <n v="52500.000000000022"/>
    <n v="18375.000000000007"/>
    <n v="0.35"/>
    <x v="2"/>
  </r>
  <r>
    <s v="Foot Locker"/>
    <n v="1197831"/>
    <x v="420"/>
    <x v="1"/>
    <s v="Milieu ouest"/>
    <s v="Kansas"/>
    <s v="Wichita"/>
    <x v="5"/>
    <n v="30.000000000000004"/>
    <n v="300"/>
    <n v="90000.000000000015"/>
    <n v="31500.000000000004"/>
    <n v="0.35"/>
    <x v="2"/>
  </r>
  <r>
    <s v="Foot Locker"/>
    <n v="1197831"/>
    <x v="450"/>
    <x v="3"/>
    <s v="Milieu ouest"/>
    <s v="Kansas"/>
    <s v="Wichita"/>
    <x v="0"/>
    <n v="25.000000000000011"/>
    <n v="450"/>
    <n v="112500.00000000004"/>
    <n v="39375.000000000015"/>
    <n v="0.35"/>
    <x v="2"/>
  </r>
  <r>
    <s v="Foot Locker"/>
    <n v="1197831"/>
    <x v="450"/>
    <x v="3"/>
    <s v="Milieu ouest"/>
    <s v="Kansas"/>
    <s v="Wichita"/>
    <x v="1"/>
    <n v="15.000000000000014"/>
    <n v="275"/>
    <n v="41250.000000000036"/>
    <n v="14437.500000000011"/>
    <n v="0.35"/>
    <x v="2"/>
  </r>
  <r>
    <s v="Foot Locker"/>
    <n v="1197831"/>
    <x v="450"/>
    <x v="3"/>
    <s v="Milieu ouest"/>
    <s v="Kansas"/>
    <s v="Wichita"/>
    <x v="2"/>
    <n v="25.000000000000018"/>
    <n v="220"/>
    <n v="55000.000000000036"/>
    <n v="19250.000000000011"/>
    <n v="0.35"/>
    <x v="2"/>
  </r>
  <r>
    <s v="Foot Locker"/>
    <n v="1197831"/>
    <x v="450"/>
    <x v="3"/>
    <s v="Milieu ouest"/>
    <s v="Kansas"/>
    <s v="Wichita"/>
    <x v="3"/>
    <n v="55.000000000000014"/>
    <n v="275"/>
    <n v="151250.00000000003"/>
    <n v="52937.500000000007"/>
    <n v="0.35"/>
    <x v="2"/>
  </r>
  <r>
    <s v="Foot Locker"/>
    <n v="1197831"/>
    <x v="450"/>
    <x v="3"/>
    <s v="Milieu ouest"/>
    <s v="Kansas"/>
    <s v="Wichita"/>
    <x v="4"/>
    <n v="75.000000000000014"/>
    <n v="250"/>
    <n v="187500.00000000003"/>
    <n v="65625"/>
    <n v="0.35"/>
    <x v="2"/>
  </r>
  <r>
    <s v="Foot Locker"/>
    <n v="1197831"/>
    <x v="450"/>
    <x v="3"/>
    <s v="Milieu ouest"/>
    <s v="Kansas"/>
    <s v="Wichita"/>
    <x v="5"/>
    <n v="75"/>
    <n v="350"/>
    <n v="262500"/>
    <n v="91875"/>
    <n v="0.35"/>
    <x v="2"/>
  </r>
  <r>
    <s v="Foot Locker"/>
    <n v="1197831"/>
    <x v="479"/>
    <x v="4"/>
    <s v="Milieu ouest"/>
    <s v="Kansas"/>
    <s v="Wichita"/>
    <x v="0"/>
    <n v="70"/>
    <n v="600"/>
    <n v="420000"/>
    <n v="147000"/>
    <n v="0.35"/>
    <x v="2"/>
  </r>
  <r>
    <s v="Foot Locker"/>
    <n v="1197831"/>
    <x v="479"/>
    <x v="4"/>
    <s v="Milieu ouest"/>
    <s v="Kansas"/>
    <s v="Wichita"/>
    <x v="1"/>
    <n v="60.000000000000007"/>
    <n v="400"/>
    <n v="240000.00000000003"/>
    <n v="84000"/>
    <n v="0.35"/>
    <x v="2"/>
  </r>
  <r>
    <s v="Foot Locker"/>
    <n v="1197831"/>
    <x v="479"/>
    <x v="4"/>
    <s v="Milieu ouest"/>
    <s v="Kansas"/>
    <s v="Wichita"/>
    <x v="2"/>
    <n v="60.000000000000007"/>
    <n v="350"/>
    <n v="210000.00000000003"/>
    <n v="73500"/>
    <n v="0.35"/>
    <x v="2"/>
  </r>
  <r>
    <s v="Foot Locker"/>
    <n v="1197831"/>
    <x v="479"/>
    <x v="4"/>
    <s v="Milieu ouest"/>
    <s v="Kansas"/>
    <s v="Wichita"/>
    <x v="3"/>
    <n v="60.000000000000007"/>
    <n v="300"/>
    <n v="180000.00000000003"/>
    <n v="63000.000000000007"/>
    <n v="0.35"/>
    <x v="2"/>
  </r>
  <r>
    <s v="Foot Locker"/>
    <n v="1197831"/>
    <x v="479"/>
    <x v="4"/>
    <s v="Milieu ouest"/>
    <s v="Kansas"/>
    <s v="Wichita"/>
    <x v="4"/>
    <n v="70"/>
    <n v="300"/>
    <n v="210000"/>
    <n v="73500"/>
    <n v="0.35"/>
    <x v="2"/>
  </r>
  <r>
    <s v="Foot Locker"/>
    <n v="1197831"/>
    <x v="479"/>
    <x v="4"/>
    <s v="Milieu ouest"/>
    <s v="Kansas"/>
    <s v="Wichita"/>
    <x v="5"/>
    <n v="75"/>
    <n v="400"/>
    <n v="300000"/>
    <n v="105000"/>
    <n v="0.35"/>
    <x v="2"/>
  </r>
  <r>
    <s v="Foot Locker"/>
    <n v="1185732"/>
    <x v="176"/>
    <x v="6"/>
    <s v="Milieu ouest"/>
    <s v="Kansas"/>
    <s v="Wichita"/>
    <x v="0"/>
    <n v="40"/>
    <n v="475"/>
    <n v="190000"/>
    <n v="66500"/>
    <n v="0.35"/>
    <x v="2"/>
  </r>
  <r>
    <s v="Foot Locker"/>
    <n v="1185732"/>
    <x v="176"/>
    <x v="6"/>
    <s v="Milieu ouest"/>
    <s v="Kansas"/>
    <s v="Wichita"/>
    <x v="1"/>
    <n v="40"/>
    <n v="275"/>
    <n v="110000"/>
    <n v="33000"/>
    <n v="0.3"/>
    <x v="2"/>
  </r>
  <r>
    <s v="Foot Locker"/>
    <n v="1185732"/>
    <x v="176"/>
    <x v="6"/>
    <s v="Milieu ouest"/>
    <s v="Kansas"/>
    <s v="Wichita"/>
    <x v="2"/>
    <n v="30.000000000000004"/>
    <n v="275"/>
    <n v="82500.000000000015"/>
    <n v="24750.000000000004"/>
    <n v="0.3"/>
    <x v="2"/>
  </r>
  <r>
    <s v="Foot Locker"/>
    <n v="1185732"/>
    <x v="176"/>
    <x v="6"/>
    <s v="Milieu ouest"/>
    <s v="Kansas"/>
    <s v="Wichita"/>
    <x v="3"/>
    <n v="35"/>
    <n v="125"/>
    <n v="43750"/>
    <n v="13125"/>
    <n v="0.3"/>
    <x v="2"/>
  </r>
  <r>
    <s v="Foot Locker"/>
    <n v="1185732"/>
    <x v="176"/>
    <x v="6"/>
    <s v="Milieu ouest"/>
    <s v="Kansas"/>
    <s v="Wichita"/>
    <x v="4"/>
    <n v="49.999999999999993"/>
    <n v="175"/>
    <n v="87499.999999999985"/>
    <n v="30624.999999999993"/>
    <n v="0.35"/>
    <x v="2"/>
  </r>
  <r>
    <s v="Foot Locker"/>
    <n v="1185732"/>
    <x v="176"/>
    <x v="6"/>
    <s v="Milieu ouest"/>
    <s v="Kansas"/>
    <s v="Wichita"/>
    <x v="5"/>
    <n v="40"/>
    <n v="275"/>
    <n v="110000"/>
    <n v="44000"/>
    <n v="0.4"/>
    <x v="2"/>
  </r>
  <r>
    <s v="Foot Locker"/>
    <n v="1185732"/>
    <x v="207"/>
    <x v="2"/>
    <s v="Milieu ouest"/>
    <s v="Kansas"/>
    <s v="Wichita"/>
    <x v="0"/>
    <n v="40"/>
    <n v="525"/>
    <n v="210000"/>
    <n v="73500"/>
    <n v="0.35"/>
    <x v="2"/>
  </r>
  <r>
    <s v="Foot Locker"/>
    <n v="1185732"/>
    <x v="207"/>
    <x v="2"/>
    <s v="Milieu ouest"/>
    <s v="Kansas"/>
    <s v="Wichita"/>
    <x v="1"/>
    <n v="40"/>
    <n v="175"/>
    <n v="70000"/>
    <n v="21000"/>
    <n v="0.3"/>
    <x v="2"/>
  </r>
  <r>
    <s v="Foot Locker"/>
    <n v="1185732"/>
    <x v="207"/>
    <x v="2"/>
    <s v="Milieu ouest"/>
    <s v="Kansas"/>
    <s v="Wichita"/>
    <x v="2"/>
    <n v="30.000000000000004"/>
    <n v="225"/>
    <n v="67500.000000000015"/>
    <n v="20250.000000000004"/>
    <n v="0.3"/>
    <x v="2"/>
  </r>
  <r>
    <s v="Foot Locker"/>
    <n v="1185732"/>
    <x v="207"/>
    <x v="2"/>
    <s v="Milieu ouest"/>
    <s v="Sud Dakota"/>
    <s v="Sioux Falls"/>
    <x v="3"/>
    <n v="35"/>
    <n v="100"/>
    <n v="35000"/>
    <n v="10500"/>
    <n v="0.3"/>
    <x v="2"/>
  </r>
  <r>
    <s v="Foot Locker"/>
    <n v="1185732"/>
    <x v="207"/>
    <x v="2"/>
    <s v="Milieu ouest"/>
    <s v="Sud Dakota"/>
    <s v="Sioux Falls"/>
    <x v="4"/>
    <n v="49.999999999999993"/>
    <n v="175"/>
    <n v="87499.999999999985"/>
    <n v="30624.999999999993"/>
    <n v="0.35"/>
    <x v="2"/>
  </r>
  <r>
    <s v="Foot Locker"/>
    <n v="1185732"/>
    <x v="207"/>
    <x v="2"/>
    <s v="Milieu ouest"/>
    <s v="Sud Dakota"/>
    <s v="Sioux Falls"/>
    <x v="5"/>
    <n v="35"/>
    <n v="275"/>
    <n v="96250"/>
    <n v="38500"/>
    <n v="0.4"/>
    <x v="2"/>
  </r>
  <r>
    <s v="Foot Locker"/>
    <n v="1185732"/>
    <x v="216"/>
    <x v="1"/>
    <s v="Milieu ouest"/>
    <s v="Sud Dakota"/>
    <s v="Sioux Falls"/>
    <x v="0"/>
    <n v="40"/>
    <n v="495"/>
    <n v="198000"/>
    <n v="69300"/>
    <n v="0.35"/>
    <x v="2"/>
  </r>
  <r>
    <s v="Foot Locker"/>
    <n v="1185732"/>
    <x v="216"/>
    <x v="1"/>
    <s v="Milieu ouest"/>
    <s v="Sud Dakota"/>
    <s v="Sioux Falls"/>
    <x v="1"/>
    <n v="40"/>
    <n v="200"/>
    <n v="80000"/>
    <n v="24000"/>
    <n v="0.3"/>
    <x v="2"/>
  </r>
  <r>
    <s v="Foot Locker"/>
    <n v="1185732"/>
    <x v="216"/>
    <x v="1"/>
    <s v="Milieu ouest"/>
    <s v="Sud Dakota"/>
    <s v="Sioux Falls"/>
    <x v="2"/>
    <n v="30.000000000000004"/>
    <n v="225"/>
    <n v="67500.000000000015"/>
    <n v="20250.000000000004"/>
    <n v="0.3"/>
    <x v="2"/>
  </r>
  <r>
    <s v="Foot Locker"/>
    <n v="1185732"/>
    <x v="216"/>
    <x v="1"/>
    <s v="Milieu ouest"/>
    <s v="Sud Dakota"/>
    <s v="Sioux Falls"/>
    <x v="3"/>
    <n v="35"/>
    <n v="75"/>
    <n v="26250"/>
    <n v="7875"/>
    <n v="0.3"/>
    <x v="2"/>
  </r>
  <r>
    <s v="Foot Locker"/>
    <n v="1185732"/>
    <x v="216"/>
    <x v="1"/>
    <s v="Milieu ouest"/>
    <s v="Sud Dakota"/>
    <s v="Sioux Falls"/>
    <x v="4"/>
    <n v="50"/>
    <n v="125"/>
    <n v="62500"/>
    <n v="21875"/>
    <n v="0.35"/>
    <x v="2"/>
  </r>
  <r>
    <s v="Foot Locker"/>
    <n v="1185732"/>
    <x v="216"/>
    <x v="1"/>
    <s v="Milieu ouest"/>
    <s v="Sud Dakota"/>
    <s v="Sioux Falls"/>
    <x v="5"/>
    <n v="40"/>
    <n v="225"/>
    <n v="90000"/>
    <n v="36000"/>
    <n v="0.4"/>
    <x v="2"/>
  </r>
  <r>
    <s v="Foot Locker"/>
    <n v="1185732"/>
    <x v="235"/>
    <x v="5"/>
    <s v="Milieu ouest"/>
    <s v="Sud Dakota"/>
    <s v="Sioux Falls"/>
    <x v="0"/>
    <n v="40"/>
    <n v="450"/>
    <n v="180000"/>
    <n v="62999.999999999993"/>
    <n v="0.35"/>
    <x v="2"/>
  </r>
  <r>
    <s v="Foot Locker"/>
    <n v="1185732"/>
    <x v="235"/>
    <x v="5"/>
    <s v="Milieu ouest"/>
    <s v="Sud Dakota"/>
    <s v="Sioux Falls"/>
    <x v="1"/>
    <n v="40"/>
    <n v="150"/>
    <n v="60000"/>
    <n v="18000"/>
    <n v="0.3"/>
    <x v="2"/>
  </r>
  <r>
    <s v="Foot Locker"/>
    <n v="1185732"/>
    <x v="235"/>
    <x v="5"/>
    <s v="Milieu ouest"/>
    <s v="Sud Dakota"/>
    <s v="Sioux Falls"/>
    <x v="2"/>
    <n v="30.000000000000004"/>
    <n v="150"/>
    <n v="45000.000000000007"/>
    <n v="13500.000000000002"/>
    <n v="0.3"/>
    <x v="2"/>
  </r>
  <r>
    <s v="Foot Locker"/>
    <n v="1185732"/>
    <x v="235"/>
    <x v="5"/>
    <s v="Milieu ouest"/>
    <s v="Sud Dakota"/>
    <s v="Sioux Falls"/>
    <x v="3"/>
    <n v="35"/>
    <n v="75"/>
    <n v="26250"/>
    <n v="7875"/>
    <n v="0.3"/>
    <x v="2"/>
  </r>
  <r>
    <s v="Foot Locker"/>
    <n v="1185732"/>
    <x v="235"/>
    <x v="5"/>
    <s v="Milieu ouest"/>
    <s v="Sud Dakota"/>
    <s v="Sioux Falls"/>
    <x v="4"/>
    <n v="60"/>
    <n v="100"/>
    <n v="60000"/>
    <n v="21000"/>
    <n v="0.35"/>
    <x v="2"/>
  </r>
  <r>
    <s v="Foot Locker"/>
    <n v="1185732"/>
    <x v="235"/>
    <x v="5"/>
    <s v="Milieu ouest"/>
    <s v="Sud Dakota"/>
    <s v="Sioux Falls"/>
    <x v="5"/>
    <n v="50"/>
    <n v="225"/>
    <n v="112500"/>
    <n v="45000"/>
    <n v="0.4"/>
    <x v="2"/>
  </r>
  <r>
    <s v="Foot Locker"/>
    <n v="1185732"/>
    <x v="266"/>
    <x v="1"/>
    <s v="Milieu ouest"/>
    <s v="Sud Dakota"/>
    <s v="Sioux Falls"/>
    <x v="0"/>
    <n v="60"/>
    <n v="495"/>
    <n v="297000"/>
    <n v="103950"/>
    <n v="0.35"/>
    <x v="2"/>
  </r>
  <r>
    <s v="Foot Locker"/>
    <n v="1185732"/>
    <x v="266"/>
    <x v="1"/>
    <s v="Milieu ouest"/>
    <s v="Sud Dakota"/>
    <s v="Sioux Falls"/>
    <x v="1"/>
    <n v="50"/>
    <n v="200"/>
    <n v="100000"/>
    <n v="30000"/>
    <n v="0.3"/>
    <x v="2"/>
  </r>
  <r>
    <s v="Foot Locker"/>
    <n v="1185732"/>
    <x v="266"/>
    <x v="1"/>
    <s v="Milieu ouest"/>
    <s v="Sud Dakota"/>
    <s v="Sioux Falls"/>
    <x v="2"/>
    <n v="45"/>
    <n v="175"/>
    <n v="78750"/>
    <n v="23625"/>
    <n v="0.3"/>
    <x v="2"/>
  </r>
  <r>
    <s v="Foot Locker"/>
    <n v="1185732"/>
    <x v="266"/>
    <x v="1"/>
    <s v="Milieu ouest"/>
    <s v="Sud Dakota"/>
    <s v="Sioux Falls"/>
    <x v="3"/>
    <n v="45"/>
    <n v="100"/>
    <n v="45000"/>
    <n v="13500"/>
    <n v="0.3"/>
    <x v="2"/>
  </r>
  <r>
    <s v="Foot Locker"/>
    <n v="1185732"/>
    <x v="266"/>
    <x v="1"/>
    <s v="Milieu ouest"/>
    <s v="Sud Dakota"/>
    <s v="Sioux Falls"/>
    <x v="4"/>
    <n v="54.999999999999993"/>
    <n v="125"/>
    <n v="68749.999999999985"/>
    <n v="24062.499999999993"/>
    <n v="0.35"/>
    <x v="2"/>
  </r>
  <r>
    <s v="Foot Locker"/>
    <n v="1185732"/>
    <x v="266"/>
    <x v="1"/>
    <s v="Milieu ouest"/>
    <s v="Sud Dakota"/>
    <s v="Sioux Falls"/>
    <x v="5"/>
    <n v="60"/>
    <n v="250"/>
    <n v="150000"/>
    <n v="60000"/>
    <n v="0.4"/>
    <x v="2"/>
  </r>
  <r>
    <s v="Foot Locker"/>
    <n v="1185732"/>
    <x v="296"/>
    <x v="3"/>
    <s v="Milieu ouest"/>
    <s v="Sud Dakota"/>
    <s v="Sioux Falls"/>
    <x v="0"/>
    <n v="45"/>
    <n v="500"/>
    <n v="225000"/>
    <n v="78750"/>
    <n v="0.35"/>
    <x v="2"/>
  </r>
  <r>
    <s v="Foot Locker"/>
    <n v="1185732"/>
    <x v="296"/>
    <x v="3"/>
    <s v="Milieu ouest"/>
    <s v="Sud Dakota"/>
    <s v="Sioux Falls"/>
    <x v="1"/>
    <n v="40.000000000000007"/>
    <n v="250"/>
    <n v="100000.00000000001"/>
    <n v="30000.000000000004"/>
    <n v="0.3"/>
    <x v="2"/>
  </r>
  <r>
    <s v="Foot Locker"/>
    <n v="1185732"/>
    <x v="296"/>
    <x v="3"/>
    <s v="Milieu ouest"/>
    <s v="Sud Dakota"/>
    <s v="Sioux Falls"/>
    <x v="2"/>
    <n v="35"/>
    <n v="200"/>
    <n v="70000"/>
    <n v="21000"/>
    <n v="0.3"/>
    <x v="2"/>
  </r>
  <r>
    <s v="Foot Locker"/>
    <n v="1185732"/>
    <x v="296"/>
    <x v="3"/>
    <s v="Milieu ouest"/>
    <s v="Sud Dakota"/>
    <s v="Sioux Falls"/>
    <x v="3"/>
    <n v="35"/>
    <n v="175"/>
    <n v="61250"/>
    <n v="18375"/>
    <n v="0.3"/>
    <x v="2"/>
  </r>
  <r>
    <s v="Foot Locker"/>
    <n v="1185732"/>
    <x v="296"/>
    <x v="3"/>
    <s v="Milieu ouest"/>
    <s v="Sud Dakota"/>
    <s v="Sioux Falls"/>
    <x v="4"/>
    <n v="45"/>
    <n v="175"/>
    <n v="78750"/>
    <n v="27562.5"/>
    <n v="0.35"/>
    <x v="2"/>
  </r>
  <r>
    <s v="Foot Locker"/>
    <n v="1185732"/>
    <x v="296"/>
    <x v="3"/>
    <s v="Milieu ouest"/>
    <s v="Sud Dakota"/>
    <s v="Sioux Falls"/>
    <x v="5"/>
    <n v="55.000000000000007"/>
    <n v="325"/>
    <n v="178750.00000000003"/>
    <n v="71500.000000000015"/>
    <n v="0.4"/>
    <x v="2"/>
  </r>
  <r>
    <s v="Foot Locker"/>
    <n v="1185732"/>
    <x v="325"/>
    <x v="4"/>
    <s v="Milieu ouest"/>
    <s v="Sud Dakota"/>
    <s v="Sioux Falls"/>
    <x v="0"/>
    <n v="50"/>
    <n v="550"/>
    <n v="275000"/>
    <n v="96250"/>
    <n v="0.35"/>
    <x v="2"/>
  </r>
  <r>
    <s v="Foot Locker"/>
    <n v="1185732"/>
    <x v="325"/>
    <x v="4"/>
    <s v="Milieu ouest"/>
    <s v="Sud Dakota"/>
    <s v="Sioux Falls"/>
    <x v="1"/>
    <n v="45.000000000000007"/>
    <n v="300"/>
    <n v="135000.00000000003"/>
    <n v="40500.000000000007"/>
    <n v="0.3"/>
    <x v="2"/>
  </r>
  <r>
    <s v="Foot Locker"/>
    <n v="1185732"/>
    <x v="325"/>
    <x v="4"/>
    <s v="Milieu ouest"/>
    <s v="Sud Dakota"/>
    <s v="Sioux Falls"/>
    <x v="2"/>
    <n v="40"/>
    <n v="225"/>
    <n v="90000"/>
    <n v="27000"/>
    <n v="0.3"/>
    <x v="2"/>
  </r>
  <r>
    <s v="Foot Locker"/>
    <n v="1185732"/>
    <x v="325"/>
    <x v="4"/>
    <s v="Milieu ouest"/>
    <s v="Sud Dakota"/>
    <s v="Sioux Falls"/>
    <x v="3"/>
    <n v="40"/>
    <n v="175"/>
    <n v="70000"/>
    <n v="21000"/>
    <n v="0.3"/>
    <x v="2"/>
  </r>
  <r>
    <s v="Foot Locker"/>
    <n v="1185732"/>
    <x v="325"/>
    <x v="4"/>
    <s v="Milieu ouest"/>
    <s v="Sud Dakota"/>
    <s v="Sioux Falls"/>
    <x v="4"/>
    <n v="50"/>
    <n v="200"/>
    <n v="100000"/>
    <n v="35000"/>
    <n v="0.35"/>
    <x v="2"/>
  </r>
  <r>
    <s v="Foot Locker"/>
    <n v="1185732"/>
    <x v="325"/>
    <x v="4"/>
    <s v="Milieu ouest"/>
    <s v="Sud Dakota"/>
    <s v="Sioux Falls"/>
    <x v="5"/>
    <n v="55.000000000000007"/>
    <n v="375"/>
    <n v="206250.00000000003"/>
    <n v="82500.000000000015"/>
    <n v="0.4"/>
    <x v="2"/>
  </r>
  <r>
    <s v="Foot Locker"/>
    <n v="1185732"/>
    <x v="357"/>
    <x v="1"/>
    <s v="Milieu ouest"/>
    <s v="Sud Dakota"/>
    <s v="Sioux Falls"/>
    <x v="0"/>
    <n v="50"/>
    <n v="525"/>
    <n v="262500"/>
    <n v="91875"/>
    <n v="0.35"/>
    <x v="2"/>
  </r>
  <r>
    <s v="Foot Locker"/>
    <n v="1185732"/>
    <x v="357"/>
    <x v="1"/>
    <s v="Milieu ouest"/>
    <s v="Sud Dakota"/>
    <s v="Sioux Falls"/>
    <x v="1"/>
    <n v="45.000000000000007"/>
    <n v="300"/>
    <n v="135000.00000000003"/>
    <n v="40500.000000000007"/>
    <n v="0.3"/>
    <x v="2"/>
  </r>
  <r>
    <s v="Foot Locker"/>
    <n v="1185732"/>
    <x v="357"/>
    <x v="1"/>
    <s v="Milieu ouest"/>
    <s v="Sud Dakota"/>
    <s v="Sioux Falls"/>
    <x v="2"/>
    <n v="40"/>
    <n v="225"/>
    <n v="90000"/>
    <n v="27000"/>
    <n v="0.3"/>
    <x v="2"/>
  </r>
  <r>
    <s v="Foot Locker"/>
    <n v="1185732"/>
    <x v="357"/>
    <x v="1"/>
    <s v="Milieu ouest"/>
    <s v="Sud Dakota"/>
    <s v="Sioux Falls"/>
    <x v="3"/>
    <n v="40"/>
    <n v="200"/>
    <n v="80000"/>
    <n v="24000"/>
    <n v="0.3"/>
    <x v="2"/>
  </r>
  <r>
    <s v="Foot Locker"/>
    <n v="1185732"/>
    <x v="357"/>
    <x v="1"/>
    <s v="Milieu ouest"/>
    <s v="Sud Dakota"/>
    <s v="Sioux Falls"/>
    <x v="4"/>
    <n v="50"/>
    <n v="175"/>
    <n v="87500"/>
    <n v="30624.999999999996"/>
    <n v="0.35"/>
    <x v="2"/>
  </r>
  <r>
    <s v="Foot Locker"/>
    <n v="1185732"/>
    <x v="357"/>
    <x v="1"/>
    <s v="Milieu ouest"/>
    <s v="Sud Dakota"/>
    <s v="Sioux Falls"/>
    <x v="5"/>
    <n v="55.000000000000007"/>
    <n v="350"/>
    <n v="192500.00000000003"/>
    <n v="77000.000000000015"/>
    <n v="0.4"/>
    <x v="2"/>
  </r>
  <r>
    <s v="Foot Locker"/>
    <n v="1185732"/>
    <x v="389"/>
    <x v="5"/>
    <s v="Milieu ouest"/>
    <s v="Sud Dakota"/>
    <s v="Sioux Falls"/>
    <x v="0"/>
    <n v="45"/>
    <n v="475"/>
    <n v="213750"/>
    <n v="74812.5"/>
    <n v="0.35"/>
    <x v="2"/>
  </r>
  <r>
    <s v="Foot Locker"/>
    <n v="1185732"/>
    <x v="389"/>
    <x v="5"/>
    <s v="Milieu ouest"/>
    <s v="Sud Dakota"/>
    <s v="Sioux Falls"/>
    <x v="1"/>
    <n v="40.000000000000007"/>
    <n v="275"/>
    <n v="110000.00000000001"/>
    <n v="33000"/>
    <n v="0.3"/>
    <x v="2"/>
  </r>
  <r>
    <s v="Foot Locker"/>
    <n v="1185732"/>
    <x v="389"/>
    <x v="5"/>
    <s v="Milieu ouest"/>
    <s v="Sud Dakota"/>
    <s v="Sioux Falls"/>
    <x v="2"/>
    <n v="35"/>
    <n v="175"/>
    <n v="61250"/>
    <n v="18375"/>
    <n v="0.3"/>
    <x v="2"/>
  </r>
  <r>
    <s v="Foot Locker"/>
    <n v="1185732"/>
    <x v="389"/>
    <x v="5"/>
    <s v="Milieu ouest"/>
    <s v="Sud Dakota"/>
    <s v="Sioux Falls"/>
    <x v="3"/>
    <n v="35"/>
    <n v="150"/>
    <n v="52500"/>
    <n v="15750"/>
    <n v="0.3"/>
    <x v="2"/>
  </r>
  <r>
    <s v="Foot Locker"/>
    <n v="1185732"/>
    <x v="389"/>
    <x v="5"/>
    <s v="Milieu ouest"/>
    <s v="Sud Dakota"/>
    <s v="Sioux Falls"/>
    <x v="4"/>
    <n v="45"/>
    <n v="150"/>
    <n v="67500"/>
    <n v="23625"/>
    <n v="0.35"/>
    <x v="2"/>
  </r>
  <r>
    <s v="Foot Locker"/>
    <n v="1185732"/>
    <x v="389"/>
    <x v="5"/>
    <s v="Milieu ouest"/>
    <s v="Sud Dakota"/>
    <s v="Sioux Falls"/>
    <x v="5"/>
    <n v="50"/>
    <n v="225"/>
    <n v="112500"/>
    <n v="45000"/>
    <n v="0.4"/>
    <x v="2"/>
  </r>
  <r>
    <s v="Foot Locker"/>
    <n v="1185732"/>
    <x v="418"/>
    <x v="6"/>
    <s v="Milieu ouest"/>
    <s v="Sud Dakota"/>
    <s v="Sioux Falls"/>
    <x v="0"/>
    <n v="54.999999999999993"/>
    <n v="400"/>
    <n v="219999.99999999997"/>
    <n v="76999.999999999985"/>
    <n v="0.35"/>
    <x v="2"/>
  </r>
  <r>
    <s v="Foot Locker"/>
    <n v="1185732"/>
    <x v="418"/>
    <x v="6"/>
    <s v="Milieu ouest"/>
    <s v="Sud Dakota"/>
    <s v="Sioux Falls"/>
    <x v="1"/>
    <n v="45"/>
    <n v="250"/>
    <n v="112500"/>
    <n v="33750"/>
    <n v="0.3"/>
    <x v="2"/>
  </r>
  <r>
    <s v="Foot Locker"/>
    <n v="1185732"/>
    <x v="418"/>
    <x v="6"/>
    <s v="Milieu ouest"/>
    <s v="Sud Dakota"/>
    <s v="Sioux Falls"/>
    <x v="2"/>
    <n v="45"/>
    <n v="150"/>
    <n v="67500"/>
    <n v="20250"/>
    <n v="0.3"/>
    <x v="2"/>
  </r>
  <r>
    <s v="Foot Locker"/>
    <n v="1185732"/>
    <x v="418"/>
    <x v="6"/>
    <s v="Milieu ouest"/>
    <s v="Sud Dakota"/>
    <s v="Sioux Falls"/>
    <x v="3"/>
    <n v="45"/>
    <n v="125"/>
    <n v="56250"/>
    <n v="16875"/>
    <n v="0.3"/>
    <x v="2"/>
  </r>
  <r>
    <s v="Foot Locker"/>
    <n v="1185732"/>
    <x v="418"/>
    <x v="6"/>
    <s v="Milieu ouest"/>
    <s v="Sud Dakota"/>
    <s v="Sioux Falls"/>
    <x v="4"/>
    <n v="54.999999999999993"/>
    <n v="125"/>
    <n v="68749.999999999985"/>
    <n v="24062.499999999993"/>
    <n v="0.35"/>
    <x v="2"/>
  </r>
  <r>
    <s v="Sports Direct"/>
    <n v="1185732"/>
    <x v="418"/>
    <x v="6"/>
    <s v="Milieu ouest"/>
    <s v="Sud Dakota"/>
    <s v="Sioux Falls"/>
    <x v="5"/>
    <n v="59.999999999999986"/>
    <n v="250"/>
    <n v="149999.99999999997"/>
    <n v="59999.999999999993"/>
    <n v="0.4"/>
    <x v="2"/>
  </r>
  <r>
    <s v="Sports Direct"/>
    <n v="1185732"/>
    <x v="449"/>
    <x v="2"/>
    <s v="Milieu ouest"/>
    <s v="Sud Dakota"/>
    <s v="Sioux Falls"/>
    <x v="0"/>
    <n v="54.999999999999993"/>
    <n v="400"/>
    <n v="219999.99999999997"/>
    <n v="76999.999999999985"/>
    <n v="0.35"/>
    <x v="2"/>
  </r>
  <r>
    <s v="Sports Direct"/>
    <n v="1185732"/>
    <x v="449"/>
    <x v="2"/>
    <s v="Milieu ouest"/>
    <s v="Sud Dakota"/>
    <s v="Sioux Falls"/>
    <x v="1"/>
    <n v="45"/>
    <n v="250"/>
    <n v="112500"/>
    <n v="33750"/>
    <n v="0.3"/>
    <x v="2"/>
  </r>
  <r>
    <s v="Sports Direct"/>
    <n v="1185732"/>
    <x v="449"/>
    <x v="2"/>
    <s v="Milieu ouest"/>
    <s v="Sud Dakota"/>
    <s v="Sioux Falls"/>
    <x v="2"/>
    <n v="45"/>
    <n v="195"/>
    <n v="87750"/>
    <n v="26325"/>
    <n v="0.3"/>
    <x v="2"/>
  </r>
  <r>
    <s v="Sports Direct"/>
    <n v="1185732"/>
    <x v="449"/>
    <x v="2"/>
    <s v="Milieu ouest"/>
    <s v="Sud Dakota"/>
    <s v="Sioux Falls"/>
    <x v="3"/>
    <n v="45"/>
    <n v="175"/>
    <n v="78750"/>
    <n v="23625"/>
    <n v="0.3"/>
    <x v="2"/>
  </r>
  <r>
    <s v="Sports Direct"/>
    <n v="1185732"/>
    <x v="449"/>
    <x v="2"/>
    <s v="Milieu ouest"/>
    <s v="Sud Dakota"/>
    <s v="Sioux Falls"/>
    <x v="4"/>
    <n v="60"/>
    <n v="150"/>
    <n v="90000"/>
    <n v="31499.999999999996"/>
    <n v="0.35"/>
    <x v="2"/>
  </r>
  <r>
    <s v="Sports Direct"/>
    <n v="1185732"/>
    <x v="449"/>
    <x v="2"/>
    <s v="Milieu ouest"/>
    <s v="Sud Dakota"/>
    <s v="Sioux Falls"/>
    <x v="5"/>
    <n v="64.999999999999986"/>
    <n v="250"/>
    <n v="162499.99999999997"/>
    <n v="64999.999999999993"/>
    <n v="0.4"/>
    <x v="2"/>
  </r>
  <r>
    <s v="Sports Direct"/>
    <n v="1185732"/>
    <x v="478"/>
    <x v="3"/>
    <s v="Milieu ouest"/>
    <s v="Sud Dakota"/>
    <s v="Sioux Falls"/>
    <x v="0"/>
    <n v="60"/>
    <n v="500"/>
    <n v="300000"/>
    <n v="105000"/>
    <n v="0.35"/>
    <x v="2"/>
  </r>
  <r>
    <s v="Sports Direct"/>
    <n v="1185732"/>
    <x v="478"/>
    <x v="3"/>
    <s v="Milieu ouest"/>
    <s v="Sud Dakota"/>
    <s v="Sioux Falls"/>
    <x v="1"/>
    <n v="50"/>
    <n v="300"/>
    <n v="150000"/>
    <n v="45000"/>
    <n v="0.3"/>
    <x v="2"/>
  </r>
  <r>
    <s v="Sports Direct"/>
    <n v="1185732"/>
    <x v="478"/>
    <x v="3"/>
    <s v="Milieu ouest"/>
    <s v="Sud Dakota"/>
    <s v="Sioux Falls"/>
    <x v="2"/>
    <n v="50"/>
    <n v="250"/>
    <n v="125000"/>
    <n v="37500"/>
    <n v="0.3"/>
    <x v="2"/>
  </r>
  <r>
    <s v="Sports Direct"/>
    <n v="1185732"/>
    <x v="478"/>
    <x v="3"/>
    <s v="Milieu ouest"/>
    <s v="Sud Dakota"/>
    <s v="Sioux Falls"/>
    <x v="3"/>
    <n v="50"/>
    <n v="200"/>
    <n v="100000"/>
    <n v="30000"/>
    <n v="0.3"/>
    <x v="2"/>
  </r>
  <r>
    <s v="Sports Direct"/>
    <n v="1185732"/>
    <x v="478"/>
    <x v="3"/>
    <s v="Milieu ouest"/>
    <s v="Sud Dakota"/>
    <s v="Sioux Falls"/>
    <x v="4"/>
    <n v="60"/>
    <n v="200"/>
    <n v="120000"/>
    <n v="42000"/>
    <n v="0.35"/>
    <x v="2"/>
  </r>
  <r>
    <s v="Sports Direct"/>
    <n v="1185732"/>
    <x v="478"/>
    <x v="3"/>
    <s v="Milieu ouest"/>
    <s v="Sud Dakota"/>
    <s v="Sioux Falls"/>
    <x v="5"/>
    <n v="64.999999999999986"/>
    <n v="300"/>
    <n v="194999.99999999997"/>
    <n v="77999.999999999985"/>
    <n v="0.4"/>
    <x v="2"/>
  </r>
  <r>
    <s v="Sports Direct"/>
    <n v="1185732"/>
    <x v="173"/>
    <x v="3"/>
    <s v="Milieu ouest"/>
    <s v="Sud Dakota"/>
    <s v="Sioux Falls"/>
    <x v="0"/>
    <n v="35"/>
    <n v="475"/>
    <n v="166250"/>
    <n v="58187.499999999993"/>
    <n v="0.35"/>
    <x v="2"/>
  </r>
  <r>
    <s v="Sports Direct"/>
    <n v="1185732"/>
    <x v="173"/>
    <x v="3"/>
    <s v="Milieu ouest"/>
    <s v="Sud Dakota"/>
    <s v="Sioux Falls"/>
    <x v="1"/>
    <n v="35"/>
    <n v="275"/>
    <n v="96250"/>
    <n v="28875"/>
    <n v="0.3"/>
    <x v="2"/>
  </r>
  <r>
    <s v="Sports Direct"/>
    <n v="1185732"/>
    <x v="173"/>
    <x v="3"/>
    <s v="Milieu ouest"/>
    <s v="Sud Dakota"/>
    <s v="Sioux Falls"/>
    <x v="2"/>
    <n v="25.000000000000007"/>
    <n v="275"/>
    <n v="68750.000000000015"/>
    <n v="20625.000000000004"/>
    <n v="0.3"/>
    <x v="2"/>
  </r>
  <r>
    <s v="Sports Direct"/>
    <n v="1185732"/>
    <x v="173"/>
    <x v="3"/>
    <s v="Milieu ouest"/>
    <s v="Sud Dakota"/>
    <s v="Sioux Falls"/>
    <x v="3"/>
    <n v="30.000000000000004"/>
    <n v="125"/>
    <n v="37500.000000000007"/>
    <n v="11250.000000000002"/>
    <n v="0.3"/>
    <x v="2"/>
  </r>
  <r>
    <s v="Sports Direct"/>
    <n v="1185732"/>
    <x v="173"/>
    <x v="3"/>
    <s v="Milieu ouest"/>
    <s v="Sud Dakota"/>
    <s v="Sioux Falls"/>
    <x v="4"/>
    <n v="44.999999999999993"/>
    <n v="175"/>
    <n v="78749.999999999985"/>
    <n v="27562.499999999993"/>
    <n v="0.35"/>
    <x v="2"/>
  </r>
  <r>
    <s v="Sports Direct"/>
    <n v="1185732"/>
    <x v="173"/>
    <x v="3"/>
    <s v="Milieu ouest"/>
    <s v="Sud Dakota"/>
    <s v="Sioux Falls"/>
    <x v="5"/>
    <n v="35"/>
    <n v="275"/>
    <n v="96250"/>
    <n v="38500"/>
    <n v="0.4"/>
    <x v="2"/>
  </r>
  <r>
    <s v="Sports Direct"/>
    <n v="1185732"/>
    <x v="204"/>
    <x v="6"/>
    <s v="Milieu ouest"/>
    <s v="Sud Dakota"/>
    <s v="Sioux Falls"/>
    <x v="0"/>
    <n v="35"/>
    <n v="525"/>
    <n v="183750"/>
    <n v="64312.499999999993"/>
    <n v="0.35"/>
    <x v="2"/>
  </r>
  <r>
    <s v="Sports Direct"/>
    <n v="1185732"/>
    <x v="204"/>
    <x v="6"/>
    <s v="Milieu ouest"/>
    <s v="Sud Dakota"/>
    <s v="Sioux Falls"/>
    <x v="1"/>
    <n v="35"/>
    <n v="175"/>
    <n v="61250"/>
    <n v="18375"/>
    <n v="0.3"/>
    <x v="2"/>
  </r>
  <r>
    <s v="Sports Direct"/>
    <n v="1185732"/>
    <x v="204"/>
    <x v="6"/>
    <s v="Milieu ouest"/>
    <s v="Sud Dakota"/>
    <s v="Sioux Falls"/>
    <x v="2"/>
    <n v="25.000000000000007"/>
    <n v="225"/>
    <n v="56250.000000000015"/>
    <n v="16875.000000000004"/>
    <n v="0.3"/>
    <x v="2"/>
  </r>
  <r>
    <s v="Sports Direct"/>
    <n v="1185732"/>
    <x v="204"/>
    <x v="6"/>
    <s v="Milieu ouest"/>
    <s v="North Dakota"/>
    <s v="Fargo"/>
    <x v="3"/>
    <n v="30.000000000000004"/>
    <n v="100"/>
    <n v="30000.000000000004"/>
    <n v="9000"/>
    <n v="0.3"/>
    <x v="2"/>
  </r>
  <r>
    <s v="Sports Direct"/>
    <n v="1185732"/>
    <x v="204"/>
    <x v="6"/>
    <s v="Milieu ouest"/>
    <s v="North Dakota"/>
    <s v="Fargo"/>
    <x v="4"/>
    <n v="44.999999999999993"/>
    <n v="175"/>
    <n v="78749.999999999985"/>
    <n v="27562.499999999993"/>
    <n v="0.35"/>
    <x v="2"/>
  </r>
  <r>
    <s v="Sports Direct"/>
    <n v="1185732"/>
    <x v="204"/>
    <x v="6"/>
    <s v="Milieu ouest"/>
    <s v="North Dakota"/>
    <s v="Fargo"/>
    <x v="5"/>
    <n v="24.999999999999996"/>
    <n v="275"/>
    <n v="68749.999999999985"/>
    <n v="27499.999999999996"/>
    <n v="0.4"/>
    <x v="2"/>
  </r>
  <r>
    <s v="Sports Direct"/>
    <n v="1185732"/>
    <x v="710"/>
    <x v="5"/>
    <s v="Milieu ouest"/>
    <s v="North Dakota"/>
    <s v="Fargo"/>
    <x v="0"/>
    <n v="30.000000000000004"/>
    <n v="495"/>
    <n v="148500.00000000003"/>
    <n v="51975.000000000007"/>
    <n v="0.35"/>
    <x v="2"/>
  </r>
  <r>
    <s v="Sports Direct"/>
    <n v="1185732"/>
    <x v="710"/>
    <x v="5"/>
    <s v="Milieu ouest"/>
    <s v="North Dakota"/>
    <s v="Fargo"/>
    <x v="1"/>
    <n v="30.000000000000004"/>
    <n v="200"/>
    <n v="60000.000000000007"/>
    <n v="18000"/>
    <n v="0.3"/>
    <x v="2"/>
  </r>
  <r>
    <s v="Sports Direct"/>
    <n v="1185732"/>
    <x v="710"/>
    <x v="5"/>
    <s v="Milieu ouest"/>
    <s v="North Dakota"/>
    <s v="Fargo"/>
    <x v="2"/>
    <n v="20.000000000000004"/>
    <n v="225"/>
    <n v="45000.000000000007"/>
    <n v="13500.000000000002"/>
    <n v="0.3"/>
    <x v="2"/>
  </r>
  <r>
    <s v="Sports Direct"/>
    <n v="1185732"/>
    <x v="710"/>
    <x v="5"/>
    <s v="Milieu ouest"/>
    <s v="North Dakota"/>
    <s v="Fargo"/>
    <x v="3"/>
    <n v="24.999999999999996"/>
    <n v="75"/>
    <n v="18749.999999999996"/>
    <n v="5624.9999999999991"/>
    <n v="0.3"/>
    <x v="2"/>
  </r>
  <r>
    <s v="Sports Direct"/>
    <n v="1185732"/>
    <x v="710"/>
    <x v="5"/>
    <s v="Milieu ouest"/>
    <s v="North Dakota"/>
    <s v="Fargo"/>
    <x v="4"/>
    <n v="40"/>
    <n v="125"/>
    <n v="50000"/>
    <n v="17500"/>
    <n v="0.35"/>
    <x v="2"/>
  </r>
  <r>
    <s v="Sports Direct"/>
    <n v="1185732"/>
    <x v="710"/>
    <x v="5"/>
    <s v="Milieu ouest"/>
    <s v="North Dakota"/>
    <s v="Fargo"/>
    <x v="5"/>
    <n v="30.000000000000004"/>
    <n v="225"/>
    <n v="67500.000000000015"/>
    <n v="27000.000000000007"/>
    <n v="0.4"/>
    <x v="2"/>
  </r>
  <r>
    <s v="Sports Direct"/>
    <n v="1185732"/>
    <x v="232"/>
    <x v="2"/>
    <s v="Milieu ouest"/>
    <s v="North Dakota"/>
    <s v="Fargo"/>
    <x v="0"/>
    <n v="30.000000000000004"/>
    <n v="450"/>
    <n v="135000.00000000003"/>
    <n v="47250.000000000007"/>
    <n v="0.35"/>
    <x v="2"/>
  </r>
  <r>
    <s v="Sports Direct"/>
    <n v="1185732"/>
    <x v="232"/>
    <x v="2"/>
    <s v="Milieu ouest"/>
    <s v="North Dakota"/>
    <s v="Fargo"/>
    <x v="1"/>
    <n v="30.000000000000004"/>
    <n v="150"/>
    <n v="45000.000000000007"/>
    <n v="13500.000000000002"/>
    <n v="0.3"/>
    <x v="2"/>
  </r>
  <r>
    <s v="Sports Direct"/>
    <n v="1185732"/>
    <x v="232"/>
    <x v="2"/>
    <s v="Milieu ouest"/>
    <s v="North Dakota"/>
    <s v="Fargo"/>
    <x v="2"/>
    <n v="20.000000000000004"/>
    <n v="150"/>
    <n v="30000.000000000004"/>
    <n v="9000"/>
    <n v="0.3"/>
    <x v="2"/>
  </r>
  <r>
    <s v="Sports Direct"/>
    <n v="1185732"/>
    <x v="232"/>
    <x v="2"/>
    <s v="Milieu ouest"/>
    <s v="North Dakota"/>
    <s v="Fargo"/>
    <x v="3"/>
    <n v="24.999999999999996"/>
    <n v="75"/>
    <n v="18749.999999999996"/>
    <n v="5624.9999999999991"/>
    <n v="0.3"/>
    <x v="2"/>
  </r>
  <r>
    <s v="Sports Direct"/>
    <n v="1185732"/>
    <x v="232"/>
    <x v="2"/>
    <s v="Milieu ouest"/>
    <s v="North Dakota"/>
    <s v="Fargo"/>
    <x v="4"/>
    <n v="60"/>
    <n v="100"/>
    <n v="60000"/>
    <n v="21000"/>
    <n v="0.35"/>
    <x v="0"/>
  </r>
  <r>
    <s v="Sports Direct"/>
    <n v="1185732"/>
    <x v="232"/>
    <x v="2"/>
    <s v="Milieu ouest"/>
    <s v="North Dakota"/>
    <s v="Fargo"/>
    <x v="5"/>
    <n v="50"/>
    <n v="225"/>
    <n v="112500"/>
    <n v="45000"/>
    <n v="0.4"/>
    <x v="0"/>
  </r>
  <r>
    <s v="Sports Direct"/>
    <n v="1185732"/>
    <x v="263"/>
    <x v="5"/>
    <s v="Milieu ouest"/>
    <s v="North Dakota"/>
    <s v="Fargo"/>
    <x v="0"/>
    <n v="60"/>
    <n v="495"/>
    <n v="297000"/>
    <n v="103950"/>
    <n v="0.35"/>
    <x v="0"/>
  </r>
  <r>
    <s v="Sports Direct"/>
    <n v="1185732"/>
    <x v="263"/>
    <x v="5"/>
    <s v="Milieu ouest"/>
    <s v="North Dakota"/>
    <s v="Fargo"/>
    <x v="1"/>
    <n v="45"/>
    <n v="200"/>
    <n v="90000"/>
    <n v="27000"/>
    <n v="0.3"/>
    <x v="0"/>
  </r>
  <r>
    <s v="Sports Direct"/>
    <n v="1185732"/>
    <x v="263"/>
    <x v="5"/>
    <s v="Milieu ouest"/>
    <s v="North Dakota"/>
    <s v="Fargo"/>
    <x v="2"/>
    <n v="40"/>
    <n v="175"/>
    <n v="70000"/>
    <n v="21000"/>
    <n v="0.3"/>
    <x v="0"/>
  </r>
  <r>
    <s v="Sports Direct"/>
    <n v="1185732"/>
    <x v="263"/>
    <x v="5"/>
    <s v="Milieu ouest"/>
    <s v="North Dakota"/>
    <s v="Fargo"/>
    <x v="3"/>
    <n v="40"/>
    <n v="100"/>
    <n v="40000"/>
    <n v="12000"/>
    <n v="0.3"/>
    <x v="0"/>
  </r>
  <r>
    <s v="Sports Direct"/>
    <n v="1185732"/>
    <x v="263"/>
    <x v="5"/>
    <s v="Milieu ouest"/>
    <s v="North Dakota"/>
    <s v="Fargo"/>
    <x v="4"/>
    <n v="49.999999999999993"/>
    <n v="125"/>
    <n v="62499.999999999993"/>
    <n v="21874.999999999996"/>
    <n v="0.35"/>
    <x v="0"/>
  </r>
  <r>
    <s v="Sports Direct"/>
    <n v="1185732"/>
    <x v="263"/>
    <x v="5"/>
    <s v="Milieu ouest"/>
    <s v="North Dakota"/>
    <s v="Fargo"/>
    <x v="5"/>
    <n v="54.999999999999993"/>
    <n v="250"/>
    <n v="137499.99999999997"/>
    <n v="54999.999999999993"/>
    <n v="0.4"/>
    <x v="0"/>
  </r>
  <r>
    <s v="Sports Direct"/>
    <n v="1185732"/>
    <x v="293"/>
    <x v="0"/>
    <s v="Milieu ouest"/>
    <s v="North Dakota"/>
    <s v="Fargo"/>
    <x v="0"/>
    <n v="40"/>
    <n v="500"/>
    <n v="200000"/>
    <n v="70000"/>
    <n v="0.35"/>
    <x v="0"/>
  </r>
  <r>
    <s v="Sports Direct"/>
    <n v="1185732"/>
    <x v="293"/>
    <x v="0"/>
    <s v="Milieu ouest"/>
    <s v="North Dakota"/>
    <s v="Fargo"/>
    <x v="1"/>
    <n v="35.000000000000007"/>
    <n v="250"/>
    <n v="87500.000000000015"/>
    <n v="26250.000000000004"/>
    <n v="0.3"/>
    <x v="0"/>
  </r>
  <r>
    <s v="Sports Direct"/>
    <n v="1185732"/>
    <x v="293"/>
    <x v="0"/>
    <s v="Milieu ouest"/>
    <s v="North Dakota"/>
    <s v="Fargo"/>
    <x v="2"/>
    <n v="30.000000000000004"/>
    <n v="200"/>
    <n v="60000.000000000007"/>
    <n v="18000"/>
    <n v="0.3"/>
    <x v="0"/>
  </r>
  <r>
    <s v="Sports Direct"/>
    <n v="1185732"/>
    <x v="293"/>
    <x v="0"/>
    <s v="Milieu ouest"/>
    <s v="North Dakota"/>
    <s v="Fargo"/>
    <x v="3"/>
    <n v="30.000000000000004"/>
    <n v="175"/>
    <n v="52500.000000000007"/>
    <n v="15750.000000000002"/>
    <n v="0.3"/>
    <x v="0"/>
  </r>
  <r>
    <s v="Sports Direct"/>
    <n v="1185732"/>
    <x v="293"/>
    <x v="0"/>
    <s v="Milieu ouest"/>
    <s v="North Dakota"/>
    <s v="Fargo"/>
    <x v="4"/>
    <n v="40"/>
    <n v="175"/>
    <n v="70000"/>
    <n v="24500"/>
    <n v="0.35"/>
    <x v="0"/>
  </r>
  <r>
    <s v="Sports Direct"/>
    <n v="1185732"/>
    <x v="293"/>
    <x v="0"/>
    <s v="Milieu ouest"/>
    <s v="North Dakota"/>
    <s v="Fargo"/>
    <x v="5"/>
    <n v="55.000000000000007"/>
    <n v="325"/>
    <n v="178750.00000000003"/>
    <n v="71500.000000000015"/>
    <n v="0.4"/>
    <x v="0"/>
  </r>
  <r>
    <s v="Sports Direct"/>
    <n v="1185732"/>
    <x v="322"/>
    <x v="1"/>
    <s v="Milieu ouest"/>
    <s v="North Dakota"/>
    <s v="Fargo"/>
    <x v="0"/>
    <n v="50"/>
    <n v="550"/>
    <n v="275000"/>
    <n v="96250"/>
    <n v="0.35"/>
    <x v="0"/>
  </r>
  <r>
    <s v="Sports Direct"/>
    <n v="1185732"/>
    <x v="322"/>
    <x v="1"/>
    <s v="Milieu ouest"/>
    <s v="North Dakota"/>
    <s v="Fargo"/>
    <x v="1"/>
    <n v="45.000000000000007"/>
    <n v="300"/>
    <n v="135000.00000000003"/>
    <n v="40500.000000000007"/>
    <n v="0.3"/>
    <x v="0"/>
  </r>
  <r>
    <s v="Sports Direct"/>
    <n v="1185732"/>
    <x v="322"/>
    <x v="1"/>
    <s v="Milieu ouest"/>
    <s v="North Dakota"/>
    <s v="Fargo"/>
    <x v="2"/>
    <n v="40"/>
    <n v="225"/>
    <n v="90000"/>
    <n v="27000"/>
    <n v="0.3"/>
    <x v="0"/>
  </r>
  <r>
    <s v="Sports Direct"/>
    <n v="1185732"/>
    <x v="322"/>
    <x v="1"/>
    <s v="Milieu ouest"/>
    <s v="North Dakota"/>
    <s v="Fargo"/>
    <x v="3"/>
    <n v="40"/>
    <n v="175"/>
    <n v="70000"/>
    <n v="21000"/>
    <n v="0.3"/>
    <x v="0"/>
  </r>
  <r>
    <s v="Sports Direct"/>
    <n v="1185732"/>
    <x v="322"/>
    <x v="1"/>
    <s v="Milieu ouest"/>
    <s v="North Dakota"/>
    <s v="Fargo"/>
    <x v="4"/>
    <n v="50"/>
    <n v="200"/>
    <n v="100000"/>
    <n v="35000"/>
    <n v="0.35"/>
    <x v="0"/>
  </r>
  <r>
    <s v="Sports Direct"/>
    <n v="1185732"/>
    <x v="322"/>
    <x v="1"/>
    <s v="Milieu ouest"/>
    <s v="North Dakota"/>
    <s v="Fargo"/>
    <x v="5"/>
    <n v="55.000000000000007"/>
    <n v="375"/>
    <n v="206250.00000000003"/>
    <n v="82500.000000000015"/>
    <n v="0.4"/>
    <x v="0"/>
  </r>
  <r>
    <s v="Sports Direct"/>
    <n v="1185732"/>
    <x v="354"/>
    <x v="5"/>
    <s v="Milieu ouest"/>
    <s v="North Dakota"/>
    <s v="Fargo"/>
    <x v="0"/>
    <n v="50"/>
    <n v="525"/>
    <n v="262500"/>
    <n v="91875"/>
    <n v="0.35"/>
    <x v="0"/>
  </r>
  <r>
    <s v="Sports Direct"/>
    <n v="1185732"/>
    <x v="354"/>
    <x v="5"/>
    <s v="Milieu ouest"/>
    <s v="North Dakota"/>
    <s v="Fargo"/>
    <x v="1"/>
    <n v="45.000000000000007"/>
    <n v="300"/>
    <n v="135000.00000000003"/>
    <n v="40500.000000000007"/>
    <n v="0.3"/>
    <x v="0"/>
  </r>
  <r>
    <s v="Sports Direct"/>
    <n v="1185732"/>
    <x v="354"/>
    <x v="5"/>
    <s v="Milieu ouest"/>
    <s v="North Dakota"/>
    <s v="Fargo"/>
    <x v="2"/>
    <n v="40"/>
    <n v="225"/>
    <n v="90000"/>
    <n v="27000"/>
    <n v="0.3"/>
    <x v="0"/>
  </r>
  <r>
    <s v="Sports Direct"/>
    <n v="1185732"/>
    <x v="354"/>
    <x v="5"/>
    <s v="Milieu ouest"/>
    <s v="North Dakota"/>
    <s v="Fargo"/>
    <x v="3"/>
    <n v="40"/>
    <n v="200"/>
    <n v="80000"/>
    <n v="24000"/>
    <n v="0.3"/>
    <x v="0"/>
  </r>
  <r>
    <s v="Sports Direct"/>
    <n v="1185732"/>
    <x v="354"/>
    <x v="5"/>
    <s v="Milieu ouest"/>
    <s v="North Dakota"/>
    <s v="Fargo"/>
    <x v="4"/>
    <n v="50"/>
    <n v="175"/>
    <n v="87500"/>
    <n v="30624.999999999996"/>
    <n v="0.35"/>
    <x v="0"/>
  </r>
  <r>
    <s v="Sports Direct"/>
    <n v="1185732"/>
    <x v="354"/>
    <x v="5"/>
    <s v="Milieu ouest"/>
    <s v="North Dakota"/>
    <s v="Fargo"/>
    <x v="5"/>
    <n v="55.000000000000007"/>
    <n v="350"/>
    <n v="192500.00000000003"/>
    <n v="77000.000000000015"/>
    <n v="0.4"/>
    <x v="0"/>
  </r>
  <r>
    <s v="Sports Direct"/>
    <n v="1185732"/>
    <x v="386"/>
    <x v="2"/>
    <s v="Milieu ouest"/>
    <s v="North Dakota"/>
    <s v="Fargo"/>
    <x v="0"/>
    <n v="40"/>
    <n v="475"/>
    <n v="190000"/>
    <n v="66500"/>
    <n v="0.35"/>
    <x v="0"/>
  </r>
  <r>
    <s v="Sports Direct"/>
    <n v="1185732"/>
    <x v="386"/>
    <x v="2"/>
    <s v="Milieu ouest"/>
    <s v="North Dakota"/>
    <s v="Fargo"/>
    <x v="1"/>
    <n v="35.000000000000007"/>
    <n v="275"/>
    <n v="96250.000000000015"/>
    <n v="28875.000000000004"/>
    <n v="0.3"/>
    <x v="0"/>
  </r>
  <r>
    <s v="Sports Direct"/>
    <n v="1185732"/>
    <x v="386"/>
    <x v="2"/>
    <s v="Milieu ouest"/>
    <s v="North Dakota"/>
    <s v="Fargo"/>
    <x v="2"/>
    <n v="30.000000000000004"/>
    <n v="175"/>
    <n v="52500.000000000007"/>
    <n v="15750.000000000002"/>
    <n v="0.3"/>
    <x v="0"/>
  </r>
  <r>
    <s v="Sports Direct"/>
    <n v="1185732"/>
    <x v="386"/>
    <x v="2"/>
    <s v="Milieu ouest"/>
    <s v="North Dakota"/>
    <s v="Fargo"/>
    <x v="3"/>
    <n v="30.000000000000004"/>
    <n v="150"/>
    <n v="45000.000000000007"/>
    <n v="13500.000000000002"/>
    <n v="0.3"/>
    <x v="0"/>
  </r>
  <r>
    <s v="Sports Direct"/>
    <n v="1185732"/>
    <x v="386"/>
    <x v="2"/>
    <s v="Milieu ouest"/>
    <s v="North Dakota"/>
    <s v="Fargo"/>
    <x v="4"/>
    <n v="40"/>
    <n v="150"/>
    <n v="60000"/>
    <n v="21000"/>
    <n v="0.35"/>
    <x v="0"/>
  </r>
  <r>
    <s v="Sports Direct"/>
    <n v="1185732"/>
    <x v="386"/>
    <x v="2"/>
    <s v="Milieu ouest"/>
    <s v="North Dakota"/>
    <s v="Fargo"/>
    <x v="5"/>
    <n v="45"/>
    <n v="225"/>
    <n v="101250"/>
    <n v="40500"/>
    <n v="0.4"/>
    <x v="0"/>
  </r>
  <r>
    <s v="Sports Direct"/>
    <n v="1185732"/>
    <x v="415"/>
    <x v="3"/>
    <s v="Milieu ouest"/>
    <s v="North Dakota"/>
    <s v="Fargo"/>
    <x v="0"/>
    <n v="49.999999999999993"/>
    <n v="400"/>
    <n v="199999.99999999997"/>
    <n v="69999.999999999985"/>
    <n v="0.35"/>
    <x v="0"/>
  </r>
  <r>
    <s v="Sports Direct"/>
    <n v="1185732"/>
    <x v="415"/>
    <x v="3"/>
    <s v="Milieu ouest"/>
    <s v="North Dakota"/>
    <s v="Fargo"/>
    <x v="1"/>
    <n v="40"/>
    <n v="250"/>
    <n v="100000"/>
    <n v="30000"/>
    <n v="0.3"/>
    <x v="0"/>
  </r>
  <r>
    <s v="Sports Direct"/>
    <n v="1185732"/>
    <x v="415"/>
    <x v="3"/>
    <s v="Milieu ouest"/>
    <s v="North Dakota"/>
    <s v="Fargo"/>
    <x v="2"/>
    <n v="40"/>
    <n v="150"/>
    <n v="60000"/>
    <n v="18000"/>
    <n v="0.3"/>
    <x v="0"/>
  </r>
  <r>
    <s v="Sports Direct"/>
    <n v="1185732"/>
    <x v="415"/>
    <x v="3"/>
    <s v="Milieu ouest"/>
    <s v="North Dakota"/>
    <s v="Fargo"/>
    <x v="3"/>
    <n v="40"/>
    <n v="125"/>
    <n v="50000"/>
    <n v="15000"/>
    <n v="0.3"/>
    <x v="0"/>
  </r>
  <r>
    <s v="Sports Direct"/>
    <n v="1185732"/>
    <x v="415"/>
    <x v="3"/>
    <s v="Milieu ouest"/>
    <s v="North Dakota"/>
    <s v="Fargo"/>
    <x v="4"/>
    <n v="49.999999999999993"/>
    <n v="125"/>
    <n v="62499.999999999993"/>
    <n v="21874.999999999996"/>
    <n v="0.35"/>
    <x v="0"/>
  </r>
  <r>
    <s v="Foot Locker"/>
    <n v="1185732"/>
    <x v="415"/>
    <x v="3"/>
    <s v="Milieu ouest"/>
    <s v="North Dakota"/>
    <s v="Fargo"/>
    <x v="5"/>
    <n v="54.999999999999986"/>
    <n v="250"/>
    <n v="137499.99999999997"/>
    <n v="54999.999999999993"/>
    <n v="0.4"/>
    <x v="0"/>
  </r>
  <r>
    <s v="Foot Locker"/>
    <n v="1185732"/>
    <x v="446"/>
    <x v="6"/>
    <s v="Milieu ouest"/>
    <s v="North Dakota"/>
    <s v="Fargo"/>
    <x v="0"/>
    <n v="49.999999999999993"/>
    <n v="400"/>
    <n v="199999.99999999997"/>
    <n v="69999.999999999985"/>
    <n v="0.35"/>
    <x v="0"/>
  </r>
  <r>
    <s v="Foot Locker"/>
    <n v="1185732"/>
    <x v="446"/>
    <x v="6"/>
    <s v="Milieu ouest"/>
    <s v="North Dakota"/>
    <s v="Fargo"/>
    <x v="1"/>
    <n v="40"/>
    <n v="250"/>
    <n v="100000"/>
    <n v="30000"/>
    <n v="0.3"/>
    <x v="0"/>
  </r>
  <r>
    <s v="Foot Locker"/>
    <n v="1185732"/>
    <x v="446"/>
    <x v="6"/>
    <s v="Milieu ouest"/>
    <s v="North Dakota"/>
    <s v="Fargo"/>
    <x v="2"/>
    <n v="40"/>
    <n v="195"/>
    <n v="78000"/>
    <n v="23400"/>
    <n v="0.3"/>
    <x v="0"/>
  </r>
  <r>
    <s v="Foot Locker"/>
    <n v="1185732"/>
    <x v="446"/>
    <x v="6"/>
    <s v="Milieu ouest"/>
    <s v="North Dakota"/>
    <s v="Fargo"/>
    <x v="3"/>
    <n v="40"/>
    <n v="175"/>
    <n v="70000"/>
    <n v="21000"/>
    <n v="0.3"/>
    <x v="0"/>
  </r>
  <r>
    <s v="Foot Locker"/>
    <n v="1185732"/>
    <x v="446"/>
    <x v="6"/>
    <s v="Milieu ouest"/>
    <s v="North Dakota"/>
    <s v="Fargo"/>
    <x v="4"/>
    <n v="60"/>
    <n v="150"/>
    <n v="90000"/>
    <n v="31499.999999999996"/>
    <n v="0.35"/>
    <x v="0"/>
  </r>
  <r>
    <s v="Foot Locker"/>
    <n v="1185732"/>
    <x v="446"/>
    <x v="6"/>
    <s v="Milieu ouest"/>
    <s v="North Dakota"/>
    <s v="Fargo"/>
    <x v="5"/>
    <n v="64.999999999999986"/>
    <n v="250"/>
    <n v="162499.99999999997"/>
    <n v="64999.999999999993"/>
    <n v="0.4"/>
    <x v="0"/>
  </r>
  <r>
    <s v="Foot Locker"/>
    <n v="1185732"/>
    <x v="475"/>
    <x v="0"/>
    <s v="Milieu ouest"/>
    <s v="North Dakota"/>
    <s v="Fargo"/>
    <x v="0"/>
    <n v="60"/>
    <n v="500"/>
    <n v="300000"/>
    <n v="105000"/>
    <n v="0.35"/>
    <x v="0"/>
  </r>
  <r>
    <s v="Foot Locker"/>
    <n v="1185732"/>
    <x v="475"/>
    <x v="0"/>
    <s v="Milieu ouest"/>
    <s v="North Dakota"/>
    <s v="Fargo"/>
    <x v="1"/>
    <n v="50"/>
    <n v="300"/>
    <n v="150000"/>
    <n v="45000"/>
    <n v="0.3"/>
    <x v="0"/>
  </r>
  <r>
    <s v="Foot Locker"/>
    <n v="1185732"/>
    <x v="475"/>
    <x v="0"/>
    <s v="Milieu ouest"/>
    <s v="North Dakota"/>
    <s v="Fargo"/>
    <x v="2"/>
    <n v="50"/>
    <n v="250"/>
    <n v="125000"/>
    <n v="37500"/>
    <n v="0.3"/>
    <x v="0"/>
  </r>
  <r>
    <s v="Foot Locker"/>
    <n v="1185732"/>
    <x v="475"/>
    <x v="0"/>
    <s v="Milieu ouest"/>
    <s v="North Dakota"/>
    <s v="Fargo"/>
    <x v="3"/>
    <n v="50"/>
    <n v="200"/>
    <n v="100000"/>
    <n v="30000"/>
    <n v="0.3"/>
    <x v="0"/>
  </r>
  <r>
    <s v="Foot Locker"/>
    <n v="1185732"/>
    <x v="475"/>
    <x v="0"/>
    <s v="Milieu ouest"/>
    <s v="North Dakota"/>
    <s v="Fargo"/>
    <x v="4"/>
    <n v="60"/>
    <n v="200"/>
    <n v="120000"/>
    <n v="42000"/>
    <n v="0.35"/>
    <x v="0"/>
  </r>
  <r>
    <s v="Foot Locker"/>
    <n v="1185732"/>
    <x v="475"/>
    <x v="0"/>
    <s v="Milieu ouest"/>
    <s v="North Dakota"/>
    <s v="Fargo"/>
    <x v="5"/>
    <n v="64.999999999999986"/>
    <n v="300"/>
    <n v="194999.99999999997"/>
    <n v="77999.999999999985"/>
    <n v="0.4"/>
    <x v="0"/>
  </r>
  <r>
    <s v="Foot Locker"/>
    <n v="1185732"/>
    <x v="170"/>
    <x v="0"/>
    <s v="Milieu ouest"/>
    <s v="North Dakota"/>
    <s v="Fargo"/>
    <x v="0"/>
    <n v="30.000000000000004"/>
    <n v="450"/>
    <n v="135000.00000000003"/>
    <n v="40500.000000000007"/>
    <n v="0.3"/>
    <x v="0"/>
  </r>
  <r>
    <s v="Foot Locker"/>
    <n v="1185732"/>
    <x v="170"/>
    <x v="0"/>
    <s v="Milieu ouest"/>
    <s v="North Dakota"/>
    <s v="Fargo"/>
    <x v="1"/>
    <n v="30.000000000000004"/>
    <n v="250"/>
    <n v="75000.000000000015"/>
    <n v="26250.000000000004"/>
    <n v="0.35"/>
    <x v="0"/>
  </r>
  <r>
    <s v="Foot Locker"/>
    <n v="1185732"/>
    <x v="170"/>
    <x v="0"/>
    <s v="Milieu ouest"/>
    <s v="North Dakota"/>
    <s v="Fargo"/>
    <x v="2"/>
    <n v="20.000000000000007"/>
    <n v="250"/>
    <n v="50000.000000000015"/>
    <n v="15000.000000000004"/>
    <n v="0.3"/>
    <x v="0"/>
  </r>
  <r>
    <s v="Foot Locker"/>
    <n v="1185732"/>
    <x v="170"/>
    <x v="0"/>
    <s v="Milieu ouest"/>
    <s v="North Dakota"/>
    <s v="Fargo"/>
    <x v="3"/>
    <n v="25.000000000000007"/>
    <n v="100"/>
    <n v="25000.000000000007"/>
    <n v="7500.0000000000018"/>
    <n v="0.3"/>
    <x v="0"/>
  </r>
  <r>
    <s v="Foot Locker"/>
    <n v="1185732"/>
    <x v="170"/>
    <x v="0"/>
    <s v="Milieu ouest"/>
    <s v="North Dakota"/>
    <s v="Fargo"/>
    <x v="4"/>
    <n v="40"/>
    <n v="150"/>
    <n v="60000"/>
    <n v="30000"/>
    <n v="0.5"/>
    <x v="0"/>
  </r>
  <r>
    <s v="Foot Locker"/>
    <n v="1185732"/>
    <x v="170"/>
    <x v="0"/>
    <s v="Milieu ouest"/>
    <s v="North Dakota"/>
    <s v="Fargo"/>
    <x v="5"/>
    <n v="30.000000000000004"/>
    <n v="250"/>
    <n v="75000.000000000015"/>
    <n v="30000.000000000007"/>
    <n v="0.4"/>
    <x v="0"/>
  </r>
  <r>
    <s v="Foot Locker"/>
    <n v="1185732"/>
    <x v="201"/>
    <x v="3"/>
    <s v="Milieu ouest"/>
    <s v="North Dakota"/>
    <s v="Fargo"/>
    <x v="0"/>
    <n v="30.000000000000004"/>
    <n v="500"/>
    <n v="150000.00000000003"/>
    <n v="45000.000000000007"/>
    <n v="0.3"/>
    <x v="0"/>
  </r>
  <r>
    <s v="Foot Locker"/>
    <n v="1185732"/>
    <x v="201"/>
    <x v="3"/>
    <s v="Milieu ouest"/>
    <s v="North Dakota"/>
    <s v="Fargo"/>
    <x v="1"/>
    <n v="30.000000000000004"/>
    <n v="150"/>
    <n v="45000.000000000007"/>
    <n v="15750.000000000002"/>
    <n v="0.35"/>
    <x v="0"/>
  </r>
  <r>
    <s v="Foot Locker"/>
    <n v="1185732"/>
    <x v="201"/>
    <x v="3"/>
    <s v="Milieu ouest"/>
    <s v="North Dakota"/>
    <s v="Fargo"/>
    <x v="2"/>
    <n v="20.000000000000007"/>
    <n v="200"/>
    <n v="40000.000000000015"/>
    <n v="12000.000000000004"/>
    <n v="0.3"/>
    <x v="0"/>
  </r>
  <r>
    <s v="Foot Locker"/>
    <n v="1185732"/>
    <x v="201"/>
    <x v="3"/>
    <s v="Milieu ouest"/>
    <s v="Iowa"/>
    <s v="Des Moines"/>
    <x v="3"/>
    <n v="25.000000000000007"/>
    <n v="75"/>
    <n v="18750.000000000004"/>
    <n v="5625.0000000000009"/>
    <n v="0.3"/>
    <x v="0"/>
  </r>
  <r>
    <s v="Foot Locker"/>
    <n v="1185732"/>
    <x v="201"/>
    <x v="3"/>
    <s v="Milieu ouest"/>
    <s v="Iowa"/>
    <s v="Des Moines"/>
    <x v="4"/>
    <n v="40"/>
    <n v="150"/>
    <n v="60000"/>
    <n v="30000"/>
    <n v="0.5"/>
    <x v="0"/>
  </r>
  <r>
    <s v="Foot Locker"/>
    <n v="1185732"/>
    <x v="201"/>
    <x v="3"/>
    <s v="Milieu ouest"/>
    <s v="Iowa"/>
    <s v="Des Moines"/>
    <x v="5"/>
    <n v="14.999999999999996"/>
    <n v="250"/>
    <n v="37499.999999999993"/>
    <n v="14999.999999999998"/>
    <n v="0.4"/>
    <x v="0"/>
  </r>
  <r>
    <s v="Foot Locker"/>
    <n v="1185732"/>
    <x v="707"/>
    <x v="2"/>
    <s v="Milieu ouest"/>
    <s v="Iowa"/>
    <s v="Des Moines"/>
    <x v="0"/>
    <n v="20.000000000000004"/>
    <n v="470"/>
    <n v="94000.000000000015"/>
    <n v="28200.000000000004"/>
    <n v="0.3"/>
    <x v="0"/>
  </r>
  <r>
    <s v="Foot Locker"/>
    <n v="1185732"/>
    <x v="707"/>
    <x v="2"/>
    <s v="Milieu ouest"/>
    <s v="Iowa"/>
    <s v="Des Moines"/>
    <x v="1"/>
    <n v="20.000000000000004"/>
    <n v="175"/>
    <n v="35000.000000000007"/>
    <n v="12250.000000000002"/>
    <n v="0.35"/>
    <x v="0"/>
  </r>
  <r>
    <s v="Foot Locker"/>
    <n v="1185732"/>
    <x v="707"/>
    <x v="2"/>
    <s v="Milieu ouest"/>
    <s v="Iowa"/>
    <s v="Des Moines"/>
    <x v="2"/>
    <n v="10.000000000000004"/>
    <n v="225"/>
    <n v="22500.000000000007"/>
    <n v="6750.0000000000018"/>
    <n v="0.3"/>
    <x v="0"/>
  </r>
  <r>
    <s v="Foot Locker"/>
    <n v="1185732"/>
    <x v="707"/>
    <x v="2"/>
    <s v="Milieu ouest"/>
    <s v="Iowa"/>
    <s v="Des Moines"/>
    <x v="3"/>
    <n v="14.999999999999996"/>
    <n v="100"/>
    <n v="14999.999999999996"/>
    <n v="4499.9999999999991"/>
    <n v="0.3"/>
    <x v="0"/>
  </r>
  <r>
    <s v="Foot Locker"/>
    <n v="1185732"/>
    <x v="707"/>
    <x v="2"/>
    <s v="Milieu ouest"/>
    <s v="Iowa"/>
    <s v="Des Moines"/>
    <x v="4"/>
    <n v="30.000000000000004"/>
    <n v="150"/>
    <n v="45000.000000000007"/>
    <n v="22500.000000000004"/>
    <n v="0.5"/>
    <x v="0"/>
  </r>
  <r>
    <s v="Foot Locker"/>
    <n v="1185732"/>
    <x v="707"/>
    <x v="2"/>
    <s v="Milieu ouest"/>
    <s v="Iowa"/>
    <s v="Des Moines"/>
    <x v="5"/>
    <n v="20.000000000000004"/>
    <n v="250"/>
    <n v="50000.000000000007"/>
    <n v="20000.000000000004"/>
    <n v="0.4"/>
    <x v="0"/>
  </r>
  <r>
    <s v="Foot Locker"/>
    <n v="1185732"/>
    <x v="229"/>
    <x v="6"/>
    <s v="Milieu ouest"/>
    <s v="Iowa"/>
    <s v="Des Moines"/>
    <x v="0"/>
    <n v="20.000000000000004"/>
    <n v="475"/>
    <n v="95000.000000000015"/>
    <n v="28500.000000000004"/>
    <n v="0.3"/>
    <x v="0"/>
  </r>
  <r>
    <s v="Foot Locker"/>
    <n v="1185732"/>
    <x v="229"/>
    <x v="6"/>
    <s v="Milieu ouest"/>
    <s v="Iowa"/>
    <s v="Des Moines"/>
    <x v="1"/>
    <n v="20.000000000000004"/>
    <n v="175"/>
    <n v="35000.000000000007"/>
    <n v="12250.000000000002"/>
    <n v="0.35"/>
    <x v="0"/>
  </r>
  <r>
    <s v="Foot Locker"/>
    <n v="1185732"/>
    <x v="229"/>
    <x v="6"/>
    <s v="Milieu ouest"/>
    <s v="Iowa"/>
    <s v="Des Moines"/>
    <x v="2"/>
    <n v="10.000000000000004"/>
    <n v="175"/>
    <n v="17500.000000000007"/>
    <n v="5250.0000000000018"/>
    <n v="0.3"/>
    <x v="0"/>
  </r>
  <r>
    <s v="Foot Locker"/>
    <n v="1185732"/>
    <x v="229"/>
    <x v="6"/>
    <s v="Milieu ouest"/>
    <s v="Iowa"/>
    <s v="Des Moines"/>
    <x v="3"/>
    <n v="14.999999999999996"/>
    <n v="100"/>
    <n v="14999.999999999996"/>
    <n v="4499.9999999999991"/>
    <n v="0.3"/>
    <x v="0"/>
  </r>
  <r>
    <s v="Foot Locker"/>
    <n v="1185732"/>
    <x v="229"/>
    <x v="6"/>
    <s v="Milieu ouest"/>
    <s v="Iowa"/>
    <s v="Des Moines"/>
    <x v="4"/>
    <n v="60"/>
    <n v="125"/>
    <n v="75000"/>
    <n v="37500"/>
    <n v="0.5"/>
    <x v="0"/>
  </r>
  <r>
    <s v="Foot Locker"/>
    <n v="1185732"/>
    <x v="229"/>
    <x v="6"/>
    <s v="Milieu ouest"/>
    <s v="Iowa"/>
    <s v="Des Moines"/>
    <x v="5"/>
    <n v="50"/>
    <n v="250"/>
    <n v="125000"/>
    <n v="50000"/>
    <n v="0.4"/>
    <x v="0"/>
  </r>
  <r>
    <s v="Foot Locker"/>
    <n v="1185732"/>
    <x v="260"/>
    <x v="2"/>
    <s v="Milieu ouest"/>
    <s v="Iowa"/>
    <s v="Des Moines"/>
    <x v="0"/>
    <n v="60"/>
    <n v="520"/>
    <n v="312000"/>
    <n v="93600"/>
    <n v="0.3"/>
    <x v="0"/>
  </r>
  <r>
    <s v="Foot Locker"/>
    <n v="1185732"/>
    <x v="260"/>
    <x v="2"/>
    <s v="Milieu ouest"/>
    <s v="Iowa"/>
    <s v="Des Moines"/>
    <x v="1"/>
    <n v="40"/>
    <n v="225"/>
    <n v="90000"/>
    <n v="31499.999999999996"/>
    <n v="0.35"/>
    <x v="0"/>
  </r>
  <r>
    <s v="Foot Locker"/>
    <n v="1185732"/>
    <x v="260"/>
    <x v="2"/>
    <s v="Milieu ouest"/>
    <s v="Iowa"/>
    <s v="Des Moines"/>
    <x v="2"/>
    <n v="35"/>
    <n v="200"/>
    <n v="70000"/>
    <n v="21000"/>
    <n v="0.3"/>
    <x v="0"/>
  </r>
  <r>
    <s v="Foot Locker"/>
    <n v="1185732"/>
    <x v="260"/>
    <x v="2"/>
    <s v="Milieu ouest"/>
    <s v="Iowa"/>
    <s v="Des Moines"/>
    <x v="3"/>
    <n v="35"/>
    <n v="125"/>
    <n v="43750"/>
    <n v="13125"/>
    <n v="0.3"/>
    <x v="0"/>
  </r>
  <r>
    <s v="Foot Locker"/>
    <n v="1185732"/>
    <x v="260"/>
    <x v="2"/>
    <s v="Milieu ouest"/>
    <s v="Iowa"/>
    <s v="Des Moines"/>
    <x v="4"/>
    <n v="44.999999999999993"/>
    <n v="150"/>
    <n v="67499.999999999985"/>
    <n v="33749.999999999993"/>
    <n v="0.5"/>
    <x v="0"/>
  </r>
  <r>
    <s v="Foot Locker"/>
    <n v="1185732"/>
    <x v="260"/>
    <x v="2"/>
    <s v="Milieu ouest"/>
    <s v="Iowa"/>
    <s v="Des Moines"/>
    <x v="5"/>
    <n v="49.999999999999993"/>
    <n v="275"/>
    <n v="137499.99999999997"/>
    <n v="54999.999999999993"/>
    <n v="0.4"/>
    <x v="0"/>
  </r>
  <r>
    <s v="Foot Locker"/>
    <n v="1185732"/>
    <x v="290"/>
    <x v="4"/>
    <s v="Milieu ouest"/>
    <s v="Iowa"/>
    <s v="Des Moines"/>
    <x v="0"/>
    <n v="35"/>
    <n v="525"/>
    <n v="183750"/>
    <n v="55125"/>
    <n v="0.3"/>
    <x v="0"/>
  </r>
  <r>
    <s v="Foot Locker"/>
    <n v="1185732"/>
    <x v="290"/>
    <x v="4"/>
    <s v="Milieu ouest"/>
    <s v="Iowa"/>
    <s v="Des Moines"/>
    <x v="1"/>
    <n v="30.000000000000011"/>
    <n v="275"/>
    <n v="82500.000000000029"/>
    <n v="28875.000000000007"/>
    <n v="0.35"/>
    <x v="0"/>
  </r>
  <r>
    <s v="Foot Locker"/>
    <n v="1185732"/>
    <x v="290"/>
    <x v="4"/>
    <s v="Milieu ouest"/>
    <s v="Iowa"/>
    <s v="Des Moines"/>
    <x v="2"/>
    <n v="25.000000000000007"/>
    <n v="200"/>
    <n v="50000.000000000015"/>
    <n v="15000.000000000004"/>
    <n v="0.3"/>
    <x v="0"/>
  </r>
  <r>
    <s v="Foot Locker"/>
    <n v="1185732"/>
    <x v="290"/>
    <x v="4"/>
    <s v="Milieu ouest"/>
    <s v="Iowa"/>
    <s v="Des Moines"/>
    <x v="3"/>
    <n v="25.000000000000007"/>
    <n v="175"/>
    <n v="43750.000000000015"/>
    <n v="13125.000000000004"/>
    <n v="0.3"/>
    <x v="0"/>
  </r>
  <r>
    <s v="Foot Locker"/>
    <n v="1185732"/>
    <x v="290"/>
    <x v="4"/>
    <s v="Milieu ouest"/>
    <s v="Iowa"/>
    <s v="Des Moines"/>
    <x v="4"/>
    <n v="35"/>
    <n v="175"/>
    <n v="61250"/>
    <n v="30625"/>
    <n v="0.5"/>
    <x v="0"/>
  </r>
  <r>
    <s v="Foot Locker"/>
    <n v="1185732"/>
    <x v="290"/>
    <x v="4"/>
    <s v="Milieu ouest"/>
    <s v="Iowa"/>
    <s v="Des Moines"/>
    <x v="5"/>
    <n v="55.000000000000007"/>
    <n v="325"/>
    <n v="178750.00000000003"/>
    <n v="71500.000000000015"/>
    <n v="0.4"/>
    <x v="0"/>
  </r>
  <r>
    <s v="Foot Locker"/>
    <n v="1185732"/>
    <x v="319"/>
    <x v="5"/>
    <s v="Milieu ouest"/>
    <s v="Iowa"/>
    <s v="Des Moines"/>
    <x v="0"/>
    <n v="50"/>
    <n v="550"/>
    <n v="275000"/>
    <n v="82500"/>
    <n v="0.3"/>
    <x v="0"/>
  </r>
  <r>
    <s v="Foot Locker"/>
    <n v="1185732"/>
    <x v="319"/>
    <x v="5"/>
    <s v="Milieu ouest"/>
    <s v="Iowa"/>
    <s v="Des Moines"/>
    <x v="1"/>
    <n v="45.000000000000007"/>
    <n v="300"/>
    <n v="135000.00000000003"/>
    <n v="47250.000000000007"/>
    <n v="0.35"/>
    <x v="0"/>
  </r>
  <r>
    <s v="Foot Locker"/>
    <n v="1185732"/>
    <x v="319"/>
    <x v="5"/>
    <s v="Milieu ouest"/>
    <s v="Iowa"/>
    <s v="Des Moines"/>
    <x v="2"/>
    <n v="40"/>
    <n v="225"/>
    <n v="90000"/>
    <n v="27000"/>
    <n v="0.3"/>
    <x v="0"/>
  </r>
  <r>
    <s v="Foot Locker"/>
    <n v="1185732"/>
    <x v="319"/>
    <x v="5"/>
    <s v="Milieu ouest"/>
    <s v="Iowa"/>
    <s v="Des Moines"/>
    <x v="3"/>
    <n v="40"/>
    <n v="175"/>
    <n v="70000"/>
    <n v="21000"/>
    <n v="0.3"/>
    <x v="0"/>
  </r>
  <r>
    <s v="Foot Locker"/>
    <n v="1185732"/>
    <x v="319"/>
    <x v="5"/>
    <s v="Milieu ouest"/>
    <s v="Iowa"/>
    <s v="Des Moines"/>
    <x v="4"/>
    <n v="50"/>
    <n v="200"/>
    <n v="100000"/>
    <n v="50000"/>
    <n v="0.5"/>
    <x v="0"/>
  </r>
  <r>
    <s v="Foot Locker"/>
    <n v="1185732"/>
    <x v="319"/>
    <x v="5"/>
    <s v="Milieu ouest"/>
    <s v="Iowa"/>
    <s v="Des Moines"/>
    <x v="5"/>
    <n v="55.000000000000007"/>
    <n v="375"/>
    <n v="206250.00000000003"/>
    <n v="82500.000000000015"/>
    <n v="0.4"/>
    <x v="0"/>
  </r>
  <r>
    <s v="Foot Locker"/>
    <n v="1185732"/>
    <x v="351"/>
    <x v="2"/>
    <s v="Milieu ouest"/>
    <s v="Iowa"/>
    <s v="Des Moines"/>
    <x v="0"/>
    <n v="50"/>
    <n v="525"/>
    <n v="262500"/>
    <n v="78750"/>
    <n v="0.3"/>
    <x v="0"/>
  </r>
  <r>
    <s v="Foot Locker"/>
    <n v="1185732"/>
    <x v="351"/>
    <x v="2"/>
    <s v="Milieu ouest"/>
    <s v="Iowa"/>
    <s v="Des Moines"/>
    <x v="1"/>
    <n v="45.000000000000007"/>
    <n v="300"/>
    <n v="135000.00000000003"/>
    <n v="47250.000000000007"/>
    <n v="0.35"/>
    <x v="0"/>
  </r>
  <r>
    <s v="Foot Locker"/>
    <n v="1185732"/>
    <x v="351"/>
    <x v="2"/>
    <s v="Milieu ouest"/>
    <s v="Iowa"/>
    <s v="Des Moines"/>
    <x v="2"/>
    <n v="40"/>
    <n v="225"/>
    <n v="90000"/>
    <n v="27000"/>
    <n v="0.3"/>
    <x v="0"/>
  </r>
  <r>
    <s v="Foot Locker"/>
    <n v="1185732"/>
    <x v="351"/>
    <x v="2"/>
    <s v="Milieu ouest"/>
    <s v="Iowa"/>
    <s v="Des Moines"/>
    <x v="3"/>
    <n v="40"/>
    <n v="200"/>
    <n v="80000"/>
    <n v="24000"/>
    <n v="0.3"/>
    <x v="0"/>
  </r>
  <r>
    <s v="Foot Locker"/>
    <n v="1185732"/>
    <x v="351"/>
    <x v="2"/>
    <s v="Milieu ouest"/>
    <s v="Iowa"/>
    <s v="Des Moines"/>
    <x v="4"/>
    <n v="50"/>
    <n v="175"/>
    <n v="87500"/>
    <n v="43750"/>
    <n v="0.5"/>
    <x v="0"/>
  </r>
  <r>
    <s v="Foot Locker"/>
    <n v="1185732"/>
    <x v="351"/>
    <x v="2"/>
    <s v="Milieu ouest"/>
    <s v="Iowa"/>
    <s v="Des Moines"/>
    <x v="5"/>
    <n v="55.000000000000007"/>
    <n v="350"/>
    <n v="192500.00000000003"/>
    <n v="77000.000000000015"/>
    <n v="0.4"/>
    <x v="0"/>
  </r>
  <r>
    <s v="Foot Locker"/>
    <n v="1185732"/>
    <x v="383"/>
    <x v="6"/>
    <s v="Milieu ouest"/>
    <s v="Iowa"/>
    <s v="Des Moines"/>
    <x v="0"/>
    <n v="35"/>
    <n v="475"/>
    <n v="166250"/>
    <n v="49875"/>
    <n v="0.3"/>
    <x v="0"/>
  </r>
  <r>
    <s v="Foot Locker"/>
    <n v="1185732"/>
    <x v="383"/>
    <x v="6"/>
    <s v="Milieu ouest"/>
    <s v="Iowa"/>
    <s v="Des Moines"/>
    <x v="1"/>
    <n v="30.000000000000011"/>
    <n v="275"/>
    <n v="82500.000000000029"/>
    <n v="28875.000000000007"/>
    <n v="0.35"/>
    <x v="0"/>
  </r>
  <r>
    <s v="Foot Locker"/>
    <n v="1185732"/>
    <x v="383"/>
    <x v="6"/>
    <s v="Milieu ouest"/>
    <s v="Iowa"/>
    <s v="Des Moines"/>
    <x v="2"/>
    <n v="25.000000000000007"/>
    <n v="175"/>
    <n v="43750.000000000015"/>
    <n v="13125.000000000004"/>
    <n v="0.3"/>
    <x v="0"/>
  </r>
  <r>
    <s v="Foot Locker"/>
    <n v="1185732"/>
    <x v="383"/>
    <x v="6"/>
    <s v="Milieu ouest"/>
    <s v="Iowa"/>
    <s v="Des Moines"/>
    <x v="3"/>
    <n v="25.000000000000007"/>
    <n v="150"/>
    <n v="37500.000000000007"/>
    <n v="11250.000000000002"/>
    <n v="0.3"/>
    <x v="0"/>
  </r>
  <r>
    <s v="Foot Locker"/>
    <n v="1185732"/>
    <x v="383"/>
    <x v="6"/>
    <s v="Milieu ouest"/>
    <s v="Iowa"/>
    <s v="Des Moines"/>
    <x v="4"/>
    <n v="35"/>
    <n v="150"/>
    <n v="52500"/>
    <n v="26250"/>
    <n v="0.5"/>
    <x v="0"/>
  </r>
  <r>
    <s v="Foot Locker"/>
    <n v="1185732"/>
    <x v="383"/>
    <x v="6"/>
    <s v="Milieu ouest"/>
    <s v="Iowa"/>
    <s v="Des Moines"/>
    <x v="5"/>
    <n v="40"/>
    <n v="225"/>
    <n v="90000"/>
    <n v="36000"/>
    <n v="0.4"/>
    <x v="0"/>
  </r>
  <r>
    <s v="Foot Locker"/>
    <n v="1185732"/>
    <x v="412"/>
    <x v="0"/>
    <s v="Milieu ouest"/>
    <s v="Iowa"/>
    <s v="Des Moines"/>
    <x v="0"/>
    <n v="44.999999999999993"/>
    <n v="400"/>
    <n v="179999.99999999997"/>
    <n v="53999.999999999993"/>
    <n v="0.3"/>
    <x v="0"/>
  </r>
  <r>
    <s v="Foot Locker"/>
    <n v="1185732"/>
    <x v="412"/>
    <x v="0"/>
    <s v="Milieu ouest"/>
    <s v="Iowa"/>
    <s v="Des Moines"/>
    <x v="1"/>
    <n v="35"/>
    <n v="250"/>
    <n v="87500"/>
    <n v="30624.999999999996"/>
    <n v="0.35"/>
    <x v="0"/>
  </r>
  <r>
    <s v="Foot Locker"/>
    <n v="1185732"/>
    <x v="412"/>
    <x v="0"/>
    <s v="Milieu ouest"/>
    <s v="Iowa"/>
    <s v="Des Moines"/>
    <x v="2"/>
    <n v="35"/>
    <n v="150"/>
    <n v="52500"/>
    <n v="15750"/>
    <n v="0.3"/>
    <x v="0"/>
  </r>
  <r>
    <s v="Foot Locker"/>
    <n v="1185732"/>
    <x v="412"/>
    <x v="0"/>
    <s v="Milieu ouest"/>
    <s v="Iowa"/>
    <s v="Des Moines"/>
    <x v="3"/>
    <n v="35"/>
    <n v="125"/>
    <n v="43750"/>
    <n v="13125"/>
    <n v="0.3"/>
    <x v="0"/>
  </r>
  <r>
    <s v="Foot Locker"/>
    <n v="1185732"/>
    <x v="412"/>
    <x v="0"/>
    <s v="Milieu ouest"/>
    <s v="Iowa"/>
    <s v="Des Moines"/>
    <x v="4"/>
    <n v="44.999999999999993"/>
    <n v="125"/>
    <n v="56249.999999999993"/>
    <n v="28124.999999999996"/>
    <n v="0.5"/>
    <x v="0"/>
  </r>
  <r>
    <s v="Ouest Gear"/>
    <n v="1185732"/>
    <x v="412"/>
    <x v="0"/>
    <s v="Milieu ouest"/>
    <s v="Iowa"/>
    <s v="Des Moines"/>
    <x v="5"/>
    <n v="49.999999999999986"/>
    <n v="250"/>
    <n v="124999.99999999997"/>
    <n v="49999.999999999993"/>
    <n v="0.4"/>
    <x v="0"/>
  </r>
  <r>
    <s v="Ouest Gear"/>
    <n v="1185732"/>
    <x v="443"/>
    <x v="3"/>
    <s v="Milieu ouest"/>
    <s v="Iowa"/>
    <s v="Des Moines"/>
    <x v="0"/>
    <n v="44.999999999999993"/>
    <n v="400"/>
    <n v="179999.99999999997"/>
    <n v="53999.999999999993"/>
    <n v="0.3"/>
    <x v="0"/>
  </r>
  <r>
    <s v="Ouest Gear"/>
    <n v="1185732"/>
    <x v="443"/>
    <x v="3"/>
    <s v="Milieu ouest"/>
    <s v="Iowa"/>
    <s v="Des Moines"/>
    <x v="1"/>
    <n v="35"/>
    <n v="275"/>
    <n v="96250"/>
    <n v="33687.5"/>
    <n v="0.35"/>
    <x v="0"/>
  </r>
  <r>
    <s v="Ouest Gear"/>
    <n v="1185732"/>
    <x v="443"/>
    <x v="3"/>
    <s v="Milieu ouest"/>
    <s v="Iowa"/>
    <s v="Des Moines"/>
    <x v="2"/>
    <n v="35"/>
    <n v="220"/>
    <n v="77000"/>
    <n v="23100"/>
    <n v="0.3"/>
    <x v="0"/>
  </r>
  <r>
    <s v="Ouest Gear"/>
    <n v="1185732"/>
    <x v="443"/>
    <x v="3"/>
    <s v="Milieu ouest"/>
    <s v="Iowa"/>
    <s v="Des Moines"/>
    <x v="3"/>
    <n v="35"/>
    <n v="200"/>
    <n v="70000"/>
    <n v="21000"/>
    <n v="0.3"/>
    <x v="0"/>
  </r>
  <r>
    <s v="Ouest Gear"/>
    <n v="1185732"/>
    <x v="443"/>
    <x v="3"/>
    <s v="Milieu ouest"/>
    <s v="Iowa"/>
    <s v="Des Moines"/>
    <x v="4"/>
    <n v="60"/>
    <n v="175"/>
    <n v="105000"/>
    <n v="52500"/>
    <n v="0.5"/>
    <x v="0"/>
  </r>
  <r>
    <s v="Ouest Gear"/>
    <n v="1185732"/>
    <x v="443"/>
    <x v="3"/>
    <s v="Milieu ouest"/>
    <s v="Iowa"/>
    <s v="Des Moines"/>
    <x v="5"/>
    <n v="64.999999999999986"/>
    <n v="275"/>
    <n v="178749.99999999997"/>
    <n v="71499.999999999985"/>
    <n v="0.4"/>
    <x v="0"/>
  </r>
  <r>
    <s v="Ouest Gear"/>
    <n v="1185732"/>
    <x v="472"/>
    <x v="4"/>
    <s v="Milieu ouest"/>
    <s v="Iowa"/>
    <s v="Des Moines"/>
    <x v="0"/>
    <n v="60"/>
    <n v="525"/>
    <n v="315000"/>
    <n v="94500"/>
    <n v="0.3"/>
    <x v="0"/>
  </r>
  <r>
    <s v="Ouest Gear"/>
    <n v="1185732"/>
    <x v="472"/>
    <x v="4"/>
    <s v="Milieu ouest"/>
    <s v="Iowa"/>
    <s v="Des Moines"/>
    <x v="1"/>
    <n v="50"/>
    <n v="325"/>
    <n v="162500"/>
    <n v="56875"/>
    <n v="0.35"/>
    <x v="0"/>
  </r>
  <r>
    <s v="Ouest Gear"/>
    <n v="1185732"/>
    <x v="472"/>
    <x v="4"/>
    <s v="Milieu ouest"/>
    <s v="Iowa"/>
    <s v="Des Moines"/>
    <x v="2"/>
    <n v="50"/>
    <n v="275"/>
    <n v="137500"/>
    <n v="41250"/>
    <n v="0.3"/>
    <x v="0"/>
  </r>
  <r>
    <s v="Ouest Gear"/>
    <n v="1185732"/>
    <x v="472"/>
    <x v="4"/>
    <s v="Milieu ouest"/>
    <s v="Iowa"/>
    <s v="Des Moines"/>
    <x v="3"/>
    <n v="50"/>
    <n v="225"/>
    <n v="112500"/>
    <n v="33750"/>
    <n v="0.3"/>
    <x v="0"/>
  </r>
  <r>
    <s v="Ouest Gear"/>
    <n v="1185732"/>
    <x v="472"/>
    <x v="4"/>
    <s v="Milieu ouest"/>
    <s v="Iowa"/>
    <s v="Des Moines"/>
    <x v="4"/>
    <n v="60"/>
    <n v="225"/>
    <n v="135000"/>
    <n v="67500"/>
    <n v="0.5"/>
    <x v="0"/>
  </r>
  <r>
    <s v="Ouest Gear"/>
    <n v="1185732"/>
    <x v="472"/>
    <x v="4"/>
    <s v="Milieu ouest"/>
    <s v="Iowa"/>
    <s v="Des Moines"/>
    <x v="5"/>
    <n v="64.999999999999986"/>
    <n v="325"/>
    <n v="211249.99999999994"/>
    <n v="84499.999999999985"/>
    <n v="0.4"/>
    <x v="0"/>
  </r>
  <r>
    <s v="Ouest Gear"/>
    <n v="1185732"/>
    <x v="167"/>
    <x v="4"/>
    <s v="Milieu ouest"/>
    <s v="Iowa"/>
    <s v="Des Moines"/>
    <x v="0"/>
    <n v="30.000000000000004"/>
    <n v="450"/>
    <n v="135000.00000000003"/>
    <n v="40500.000000000007"/>
    <n v="0.3"/>
    <x v="0"/>
  </r>
  <r>
    <s v="Ouest Gear"/>
    <n v="1185732"/>
    <x v="167"/>
    <x v="4"/>
    <s v="Milieu ouest"/>
    <s v="Iowa"/>
    <s v="Des Moines"/>
    <x v="1"/>
    <n v="30.000000000000004"/>
    <n v="250"/>
    <n v="75000.000000000015"/>
    <n v="26250.000000000004"/>
    <n v="0.35"/>
    <x v="0"/>
  </r>
  <r>
    <s v="Ouest Gear"/>
    <n v="1185732"/>
    <x v="167"/>
    <x v="4"/>
    <s v="Milieu ouest"/>
    <s v="Iowa"/>
    <s v="Des Moines"/>
    <x v="2"/>
    <n v="20.000000000000007"/>
    <n v="250"/>
    <n v="50000.000000000015"/>
    <n v="15000.000000000004"/>
    <n v="0.3"/>
    <x v="0"/>
  </r>
  <r>
    <s v="Ouest Gear"/>
    <n v="1185732"/>
    <x v="167"/>
    <x v="4"/>
    <s v="Milieu ouest"/>
    <s v="Iowa"/>
    <s v="Des Moines"/>
    <x v="3"/>
    <n v="25.000000000000007"/>
    <n v="100"/>
    <n v="25000.000000000007"/>
    <n v="7500.0000000000018"/>
    <n v="0.3"/>
    <x v="0"/>
  </r>
  <r>
    <s v="Ouest Gear"/>
    <n v="1185732"/>
    <x v="167"/>
    <x v="4"/>
    <s v="Milieu ouest"/>
    <s v="Iowa"/>
    <s v="Des Moines"/>
    <x v="4"/>
    <n v="40"/>
    <n v="150"/>
    <n v="60000"/>
    <n v="30000"/>
    <n v="0.5"/>
    <x v="0"/>
  </r>
  <r>
    <s v="Ouest Gear"/>
    <n v="1185732"/>
    <x v="167"/>
    <x v="4"/>
    <s v="Milieu ouest"/>
    <s v="Iowa"/>
    <s v="Des Moines"/>
    <x v="5"/>
    <n v="30.000000000000004"/>
    <n v="250"/>
    <n v="75000.000000000015"/>
    <n v="30000.000000000007"/>
    <n v="0.4"/>
    <x v="0"/>
  </r>
  <r>
    <s v="Ouest Gear"/>
    <n v="1185732"/>
    <x v="198"/>
    <x v="0"/>
    <s v="Milieu ouest"/>
    <s v="Iowa"/>
    <s v="Des Moines"/>
    <x v="0"/>
    <n v="30.000000000000004"/>
    <n v="500"/>
    <n v="150000.00000000003"/>
    <n v="45000.000000000007"/>
    <n v="0.3"/>
    <x v="0"/>
  </r>
  <r>
    <s v="Ouest Gear"/>
    <n v="1185732"/>
    <x v="198"/>
    <x v="0"/>
    <s v="Milieu ouest"/>
    <s v="Iowa"/>
    <s v="Des Moines"/>
    <x v="1"/>
    <n v="30.000000000000004"/>
    <n v="150"/>
    <n v="45000.000000000007"/>
    <n v="15750.000000000002"/>
    <n v="0.35"/>
    <x v="0"/>
  </r>
  <r>
    <s v="Ouest Gear"/>
    <n v="1185732"/>
    <x v="198"/>
    <x v="0"/>
    <s v="Milieu ouest"/>
    <s v="Iowa"/>
    <s v="Des Moines"/>
    <x v="2"/>
    <n v="20.000000000000007"/>
    <n v="200"/>
    <n v="40000.000000000015"/>
    <n v="12000.000000000004"/>
    <n v="0.3"/>
    <x v="0"/>
  </r>
  <r>
    <s v="Ouest Gear"/>
    <n v="1185732"/>
    <x v="198"/>
    <x v="0"/>
    <s v="Milieu ouest"/>
    <s v="Wisconsin"/>
    <s v="Milwaukee"/>
    <x v="3"/>
    <n v="25.000000000000007"/>
    <n v="75"/>
    <n v="18750.000000000004"/>
    <n v="5625.0000000000009"/>
    <n v="0.3"/>
    <x v="0"/>
  </r>
  <r>
    <s v="Ouest Gear"/>
    <n v="1185732"/>
    <x v="198"/>
    <x v="0"/>
    <s v="Milieu ouest"/>
    <s v="Wisconsin"/>
    <s v="Milwaukee"/>
    <x v="4"/>
    <n v="40"/>
    <n v="150"/>
    <n v="60000"/>
    <n v="30000"/>
    <n v="0.5"/>
    <x v="0"/>
  </r>
  <r>
    <s v="Ouest Gear"/>
    <n v="1185732"/>
    <x v="198"/>
    <x v="0"/>
    <s v="Milieu ouest"/>
    <s v="Wisconsin"/>
    <s v="Milwaukee"/>
    <x v="5"/>
    <n v="14.999999999999996"/>
    <n v="250"/>
    <n v="37499.999999999993"/>
    <n v="14999.999999999998"/>
    <n v="0.4"/>
    <x v="0"/>
  </r>
  <r>
    <s v="Ouest Gear"/>
    <n v="1185732"/>
    <x v="704"/>
    <x v="6"/>
    <s v="Milieu ouest"/>
    <s v="Wisconsin"/>
    <s v="Milwaukee"/>
    <x v="0"/>
    <n v="20.000000000000004"/>
    <n v="470"/>
    <n v="94000.000000000015"/>
    <n v="28200.000000000004"/>
    <n v="0.3"/>
    <x v="0"/>
  </r>
  <r>
    <s v="Ouest Gear"/>
    <n v="1185732"/>
    <x v="704"/>
    <x v="6"/>
    <s v="Milieu ouest"/>
    <s v="Wisconsin"/>
    <s v="Milwaukee"/>
    <x v="1"/>
    <n v="20.000000000000004"/>
    <n v="175"/>
    <n v="35000.000000000007"/>
    <n v="12250.000000000002"/>
    <n v="0.35"/>
    <x v="0"/>
  </r>
  <r>
    <s v="Ouest Gear"/>
    <n v="1185732"/>
    <x v="704"/>
    <x v="6"/>
    <s v="Milieu ouest"/>
    <s v="Wisconsin"/>
    <s v="Milwaukee"/>
    <x v="2"/>
    <n v="10.000000000000004"/>
    <n v="225"/>
    <n v="22500.000000000007"/>
    <n v="6750.0000000000018"/>
    <n v="0.3"/>
    <x v="0"/>
  </r>
  <r>
    <s v="Ouest Gear"/>
    <n v="1185732"/>
    <x v="704"/>
    <x v="6"/>
    <s v="Milieu ouest"/>
    <s v="Wisconsin"/>
    <s v="Milwaukee"/>
    <x v="3"/>
    <n v="14.999999999999996"/>
    <n v="75"/>
    <n v="11249.999999999998"/>
    <n v="3374.9999999999995"/>
    <n v="0.3"/>
    <x v="0"/>
  </r>
  <r>
    <s v="Ouest Gear"/>
    <n v="1185732"/>
    <x v="704"/>
    <x v="6"/>
    <s v="Milieu ouest"/>
    <s v="Wisconsin"/>
    <s v="Milwaukee"/>
    <x v="4"/>
    <n v="30.000000000000004"/>
    <n v="125"/>
    <n v="37500.000000000007"/>
    <n v="18750.000000000004"/>
    <n v="0.5"/>
    <x v="0"/>
  </r>
  <r>
    <s v="Ouest Gear"/>
    <n v="1185732"/>
    <x v="704"/>
    <x v="6"/>
    <s v="Milieu ouest"/>
    <s v="Wisconsin"/>
    <s v="Milwaukee"/>
    <x v="5"/>
    <n v="20.000000000000004"/>
    <n v="225"/>
    <n v="45000.000000000007"/>
    <n v="18000.000000000004"/>
    <n v="0.4"/>
    <x v="0"/>
  </r>
  <r>
    <s v="Ouest Gear"/>
    <n v="1185732"/>
    <x v="721"/>
    <x v="3"/>
    <s v="Milieu ouest"/>
    <s v="Wisconsin"/>
    <s v="Milwaukee"/>
    <x v="0"/>
    <n v="20.000000000000004"/>
    <n v="450"/>
    <n v="90000.000000000015"/>
    <n v="27000.000000000004"/>
    <n v="0.3"/>
    <x v="0"/>
  </r>
  <r>
    <s v="Ouest Gear"/>
    <n v="1185732"/>
    <x v="721"/>
    <x v="3"/>
    <s v="Milieu ouest"/>
    <s v="Wisconsin"/>
    <s v="Milwaukee"/>
    <x v="1"/>
    <n v="20.000000000000004"/>
    <n v="150"/>
    <n v="30000.000000000004"/>
    <n v="10500"/>
    <n v="0.35"/>
    <x v="0"/>
  </r>
  <r>
    <s v="Ouest Gear"/>
    <n v="1185732"/>
    <x v="721"/>
    <x v="3"/>
    <s v="Milieu ouest"/>
    <s v="Wisconsin"/>
    <s v="Milwaukee"/>
    <x v="2"/>
    <n v="10.000000000000004"/>
    <n v="150"/>
    <n v="15000.000000000005"/>
    <n v="4500.0000000000018"/>
    <n v="0.3"/>
    <x v="0"/>
  </r>
  <r>
    <s v="Ouest Gear"/>
    <n v="1185732"/>
    <x v="721"/>
    <x v="3"/>
    <s v="Milieu ouest"/>
    <s v="Wisconsin"/>
    <s v="Milwaukee"/>
    <x v="3"/>
    <n v="14.999999999999996"/>
    <n v="75"/>
    <n v="11249.999999999998"/>
    <n v="3374.9999999999995"/>
    <n v="0.3"/>
    <x v="0"/>
  </r>
  <r>
    <s v="Ouest Gear"/>
    <n v="1185732"/>
    <x v="721"/>
    <x v="3"/>
    <s v="Milieu ouest"/>
    <s v="Wisconsin"/>
    <s v="Milwaukee"/>
    <x v="4"/>
    <n v="60"/>
    <n v="100"/>
    <n v="60000"/>
    <n v="30000"/>
    <n v="0.5"/>
    <x v="0"/>
  </r>
  <r>
    <s v="Ouest Gear"/>
    <n v="1185732"/>
    <x v="721"/>
    <x v="3"/>
    <s v="Milieu ouest"/>
    <s v="Wisconsin"/>
    <s v="Milwaukee"/>
    <x v="5"/>
    <n v="50"/>
    <n v="225"/>
    <n v="112500"/>
    <n v="45000"/>
    <n v="0.4"/>
    <x v="0"/>
  </r>
  <r>
    <s v="Ouest Gear"/>
    <n v="1185732"/>
    <x v="257"/>
    <x v="6"/>
    <s v="Milieu ouest"/>
    <s v="Wisconsin"/>
    <s v="Milwaukee"/>
    <x v="0"/>
    <n v="60"/>
    <n v="495"/>
    <n v="297000"/>
    <n v="89100"/>
    <n v="0.3"/>
    <x v="0"/>
  </r>
  <r>
    <s v="Ouest Gear"/>
    <n v="1185732"/>
    <x v="257"/>
    <x v="6"/>
    <s v="Milieu ouest"/>
    <s v="Wisconsin"/>
    <s v="Milwaukee"/>
    <x v="1"/>
    <n v="40"/>
    <n v="200"/>
    <n v="80000"/>
    <n v="28000"/>
    <n v="0.35"/>
    <x v="0"/>
  </r>
  <r>
    <s v="Ouest Gear"/>
    <n v="1185732"/>
    <x v="257"/>
    <x v="6"/>
    <s v="Milieu ouest"/>
    <s v="Wisconsin"/>
    <s v="Milwaukee"/>
    <x v="2"/>
    <n v="35"/>
    <n v="175"/>
    <n v="61250"/>
    <n v="18375"/>
    <n v="0.3"/>
    <x v="0"/>
  </r>
  <r>
    <s v="Ouest Gear"/>
    <n v="1185732"/>
    <x v="257"/>
    <x v="6"/>
    <s v="Milieu ouest"/>
    <s v="Wisconsin"/>
    <s v="Milwaukee"/>
    <x v="3"/>
    <n v="35"/>
    <n v="150"/>
    <n v="52500"/>
    <n v="15750"/>
    <n v="0.3"/>
    <x v="0"/>
  </r>
  <r>
    <s v="Ouest Gear"/>
    <n v="1185732"/>
    <x v="257"/>
    <x v="6"/>
    <s v="Milieu ouest"/>
    <s v="Wisconsin"/>
    <s v="Milwaukee"/>
    <x v="4"/>
    <n v="44.999999999999993"/>
    <n v="175"/>
    <n v="78749.999999999985"/>
    <n v="39374.999999999993"/>
    <n v="0.5"/>
    <x v="0"/>
  </r>
  <r>
    <s v="Ouest Gear"/>
    <n v="1185732"/>
    <x v="257"/>
    <x v="6"/>
    <s v="Milieu ouest"/>
    <s v="Wisconsin"/>
    <s v="Milwaukee"/>
    <x v="5"/>
    <n v="49.999999999999993"/>
    <n v="300"/>
    <n v="149999.99999999997"/>
    <n v="59999.999999999993"/>
    <n v="0.4"/>
    <x v="0"/>
  </r>
  <r>
    <s v="Ouest Gear"/>
    <n v="1185732"/>
    <x v="287"/>
    <x v="1"/>
    <s v="Milieu ouest"/>
    <s v="Wisconsin"/>
    <s v="Milwaukee"/>
    <x v="0"/>
    <n v="35"/>
    <n v="550"/>
    <n v="192500"/>
    <n v="57750"/>
    <n v="0.3"/>
    <x v="0"/>
  </r>
  <r>
    <s v="Ouest Gear"/>
    <n v="1185732"/>
    <x v="287"/>
    <x v="1"/>
    <s v="Milieu ouest"/>
    <s v="Wisconsin"/>
    <s v="Milwaukee"/>
    <x v="1"/>
    <n v="30.000000000000011"/>
    <n v="300"/>
    <n v="90000.000000000029"/>
    <n v="31500.000000000007"/>
    <n v="0.35"/>
    <x v="0"/>
  </r>
  <r>
    <s v="Ouest Gear"/>
    <n v="1185732"/>
    <x v="287"/>
    <x v="1"/>
    <s v="Milieu ouest"/>
    <s v="Wisconsin"/>
    <s v="Milwaukee"/>
    <x v="2"/>
    <n v="25.000000000000007"/>
    <n v="200"/>
    <n v="50000.000000000015"/>
    <n v="15000.000000000004"/>
    <n v="0.3"/>
    <x v="0"/>
  </r>
  <r>
    <s v="Ouest Gear"/>
    <n v="1185732"/>
    <x v="287"/>
    <x v="1"/>
    <s v="Milieu ouest"/>
    <s v="Wisconsin"/>
    <s v="Milwaukee"/>
    <x v="3"/>
    <n v="25.000000000000007"/>
    <n v="175"/>
    <n v="43750.000000000015"/>
    <n v="13125.000000000004"/>
    <n v="0.3"/>
    <x v="0"/>
  </r>
  <r>
    <s v="Ouest Gear"/>
    <n v="1185732"/>
    <x v="287"/>
    <x v="1"/>
    <s v="Milieu ouest"/>
    <s v="Wisconsin"/>
    <s v="Milwaukee"/>
    <x v="4"/>
    <n v="35"/>
    <n v="175"/>
    <n v="61250"/>
    <n v="30625"/>
    <n v="0.5"/>
    <x v="0"/>
  </r>
  <r>
    <s v="Ouest Gear"/>
    <n v="1185732"/>
    <x v="287"/>
    <x v="1"/>
    <s v="Milieu ouest"/>
    <s v="Wisconsin"/>
    <s v="Milwaukee"/>
    <x v="5"/>
    <n v="55.000000000000007"/>
    <n v="325"/>
    <n v="178750.00000000003"/>
    <n v="71500.000000000015"/>
    <n v="0.4"/>
    <x v="0"/>
  </r>
  <r>
    <s v="Ouest Gear"/>
    <n v="1185732"/>
    <x v="316"/>
    <x v="2"/>
    <s v="Milieu ouest"/>
    <s v="Wisconsin"/>
    <s v="Milwaukee"/>
    <x v="0"/>
    <n v="50"/>
    <n v="550"/>
    <n v="275000"/>
    <n v="82500"/>
    <n v="0.3"/>
    <x v="0"/>
  </r>
  <r>
    <s v="Ouest Gear"/>
    <n v="1185732"/>
    <x v="316"/>
    <x v="2"/>
    <s v="Milieu ouest"/>
    <s v="Wisconsin"/>
    <s v="Milwaukee"/>
    <x v="1"/>
    <n v="45.000000000000007"/>
    <n v="300"/>
    <n v="135000.00000000003"/>
    <n v="47250.000000000007"/>
    <n v="0.35"/>
    <x v="0"/>
  </r>
  <r>
    <s v="Ouest Gear"/>
    <n v="1185732"/>
    <x v="316"/>
    <x v="2"/>
    <s v="Milieu ouest"/>
    <s v="Wisconsin"/>
    <s v="Milwaukee"/>
    <x v="2"/>
    <n v="40"/>
    <n v="225"/>
    <n v="90000"/>
    <n v="27000"/>
    <n v="0.3"/>
    <x v="0"/>
  </r>
  <r>
    <s v="Ouest Gear"/>
    <n v="1185732"/>
    <x v="316"/>
    <x v="2"/>
    <s v="Milieu ouest"/>
    <s v="Wisconsin"/>
    <s v="Milwaukee"/>
    <x v="3"/>
    <n v="40"/>
    <n v="175"/>
    <n v="70000"/>
    <n v="21000"/>
    <n v="0.3"/>
    <x v="0"/>
  </r>
  <r>
    <s v="Ouest Gear"/>
    <n v="1185732"/>
    <x v="316"/>
    <x v="2"/>
    <s v="Milieu ouest"/>
    <s v="Wisconsin"/>
    <s v="Milwaukee"/>
    <x v="4"/>
    <n v="50"/>
    <n v="200"/>
    <n v="100000"/>
    <n v="50000"/>
    <n v="0.5"/>
    <x v="0"/>
  </r>
  <r>
    <s v="Ouest Gear"/>
    <n v="1185732"/>
    <x v="316"/>
    <x v="2"/>
    <s v="Milieu ouest"/>
    <s v="Wisconsin"/>
    <s v="Milwaukee"/>
    <x v="5"/>
    <n v="55.000000000000007"/>
    <n v="375"/>
    <n v="206250.00000000003"/>
    <n v="82500.000000000015"/>
    <n v="0.4"/>
    <x v="0"/>
  </r>
  <r>
    <s v="Ouest Gear"/>
    <n v="1185732"/>
    <x v="348"/>
    <x v="6"/>
    <s v="Milieu ouest"/>
    <s v="Wisconsin"/>
    <s v="Milwaukee"/>
    <x v="0"/>
    <n v="50"/>
    <n v="525"/>
    <n v="262500"/>
    <n v="78750"/>
    <n v="0.3"/>
    <x v="0"/>
  </r>
  <r>
    <s v="Ouest Gear"/>
    <n v="1185732"/>
    <x v="348"/>
    <x v="6"/>
    <s v="Milieu ouest"/>
    <s v="Wisconsin"/>
    <s v="Milwaukee"/>
    <x v="1"/>
    <n v="45.000000000000007"/>
    <n v="300"/>
    <n v="135000.00000000003"/>
    <n v="47250.000000000007"/>
    <n v="0.35"/>
    <x v="0"/>
  </r>
  <r>
    <s v="Ouest Gear"/>
    <n v="1185732"/>
    <x v="348"/>
    <x v="6"/>
    <s v="Milieu ouest"/>
    <s v="Wisconsin"/>
    <s v="Milwaukee"/>
    <x v="2"/>
    <n v="40"/>
    <n v="225"/>
    <n v="90000"/>
    <n v="27000"/>
    <n v="0.3"/>
    <x v="0"/>
  </r>
  <r>
    <s v="Ouest Gear"/>
    <n v="1185732"/>
    <x v="348"/>
    <x v="6"/>
    <s v="Milieu ouest"/>
    <s v="Wisconsin"/>
    <s v="Milwaukee"/>
    <x v="3"/>
    <n v="40"/>
    <n v="200"/>
    <n v="80000"/>
    <n v="24000"/>
    <n v="0.3"/>
    <x v="0"/>
  </r>
  <r>
    <s v="Ouest Gear"/>
    <n v="1185732"/>
    <x v="348"/>
    <x v="6"/>
    <s v="Milieu ouest"/>
    <s v="Wisconsin"/>
    <s v="Milwaukee"/>
    <x v="4"/>
    <n v="50"/>
    <n v="175"/>
    <n v="87500"/>
    <n v="43750"/>
    <n v="0.5"/>
    <x v="0"/>
  </r>
  <r>
    <s v="Ouest Gear"/>
    <n v="1185732"/>
    <x v="348"/>
    <x v="6"/>
    <s v="Milieu ouest"/>
    <s v="Wisconsin"/>
    <s v="Milwaukee"/>
    <x v="5"/>
    <n v="55.000000000000007"/>
    <n v="350"/>
    <n v="192500.00000000003"/>
    <n v="77000.000000000015"/>
    <n v="0.4"/>
    <x v="0"/>
  </r>
  <r>
    <s v="Ouest Gear"/>
    <n v="1185732"/>
    <x v="380"/>
    <x v="3"/>
    <s v="Milieu ouest"/>
    <s v="Wisconsin"/>
    <s v="Milwaukee"/>
    <x v="0"/>
    <n v="35"/>
    <n v="475"/>
    <n v="166250"/>
    <n v="49875"/>
    <n v="0.3"/>
    <x v="0"/>
  </r>
  <r>
    <s v="Ouest Gear"/>
    <n v="1185732"/>
    <x v="380"/>
    <x v="3"/>
    <s v="Milieu ouest"/>
    <s v="Wisconsin"/>
    <s v="Milwaukee"/>
    <x v="1"/>
    <n v="30.000000000000011"/>
    <n v="250"/>
    <n v="75000.000000000029"/>
    <n v="26250.000000000007"/>
    <n v="0.35"/>
    <x v="0"/>
  </r>
  <r>
    <s v="Ouest Gear"/>
    <n v="1185732"/>
    <x v="380"/>
    <x v="3"/>
    <s v="Milieu ouest"/>
    <s v="Wisconsin"/>
    <s v="Milwaukee"/>
    <x v="2"/>
    <n v="25.000000000000007"/>
    <n v="150"/>
    <n v="37500.000000000007"/>
    <n v="11250.000000000002"/>
    <n v="0.3"/>
    <x v="0"/>
  </r>
  <r>
    <s v="Ouest Gear"/>
    <n v="1185732"/>
    <x v="380"/>
    <x v="3"/>
    <s v="Milieu ouest"/>
    <s v="Wisconsin"/>
    <s v="Milwaukee"/>
    <x v="3"/>
    <n v="25.000000000000007"/>
    <n v="125"/>
    <n v="31250.000000000007"/>
    <n v="9375.0000000000018"/>
    <n v="0.3"/>
    <x v="0"/>
  </r>
  <r>
    <s v="Ouest Gear"/>
    <n v="1185732"/>
    <x v="380"/>
    <x v="3"/>
    <s v="Milieu ouest"/>
    <s v="Wisconsin"/>
    <s v="Milwaukee"/>
    <x v="4"/>
    <n v="35"/>
    <n v="125"/>
    <n v="43750"/>
    <n v="21875"/>
    <n v="0.5"/>
    <x v="0"/>
  </r>
  <r>
    <s v="Ouest Gear"/>
    <n v="1185732"/>
    <x v="380"/>
    <x v="3"/>
    <s v="Milieu ouest"/>
    <s v="Wisconsin"/>
    <s v="Milwaukee"/>
    <x v="5"/>
    <n v="40"/>
    <n v="200"/>
    <n v="80000"/>
    <n v="32000"/>
    <n v="0.4"/>
    <x v="0"/>
  </r>
  <r>
    <s v="Ouest Gear"/>
    <n v="1185732"/>
    <x v="409"/>
    <x v="4"/>
    <s v="Milieu ouest"/>
    <s v="Wisconsin"/>
    <s v="Milwaukee"/>
    <x v="0"/>
    <n v="44.999999999999993"/>
    <n v="375"/>
    <n v="168749.99999999997"/>
    <n v="50624.999999999993"/>
    <n v="0.3"/>
    <x v="0"/>
  </r>
  <r>
    <s v="Ouest Gear"/>
    <n v="1185732"/>
    <x v="409"/>
    <x v="4"/>
    <s v="Milieu ouest"/>
    <s v="Wisconsin"/>
    <s v="Milwaukee"/>
    <x v="1"/>
    <n v="35"/>
    <n v="225"/>
    <n v="78750"/>
    <n v="27562.5"/>
    <n v="0.35"/>
    <x v="0"/>
  </r>
  <r>
    <s v="Ouest Gear"/>
    <n v="1185732"/>
    <x v="409"/>
    <x v="4"/>
    <s v="Milieu ouest"/>
    <s v="Wisconsin"/>
    <s v="Milwaukee"/>
    <x v="2"/>
    <n v="35"/>
    <n v="125"/>
    <n v="43750"/>
    <n v="13125"/>
    <n v="0.3"/>
    <x v="0"/>
  </r>
  <r>
    <s v="Ouest Gear"/>
    <n v="1185732"/>
    <x v="409"/>
    <x v="4"/>
    <s v="Milieu ouest"/>
    <s v="Wisconsin"/>
    <s v="Milwaukee"/>
    <x v="3"/>
    <n v="35"/>
    <n v="125"/>
    <n v="43750"/>
    <n v="13125"/>
    <n v="0.3"/>
    <x v="0"/>
  </r>
  <r>
    <s v="Ouest Gear"/>
    <n v="1185732"/>
    <x v="409"/>
    <x v="4"/>
    <s v="Milieu ouest"/>
    <s v="Wisconsin"/>
    <s v="Milwaukee"/>
    <x v="4"/>
    <n v="44.999999999999993"/>
    <n v="125"/>
    <n v="56249.999999999993"/>
    <n v="28124.999999999996"/>
    <n v="0.5"/>
    <x v="0"/>
  </r>
  <r>
    <s v="Ouest Gear"/>
    <n v="1185732"/>
    <x v="409"/>
    <x v="4"/>
    <s v="Milieu ouest"/>
    <s v="Wisconsin"/>
    <s v="Milwaukee"/>
    <x v="5"/>
    <n v="49.999999999999986"/>
    <n v="250"/>
    <n v="124999.99999999997"/>
    <n v="49999.999999999993"/>
    <n v="0.4"/>
    <x v="0"/>
  </r>
  <r>
    <s v="Ouest Gear"/>
    <n v="1185732"/>
    <x v="440"/>
    <x v="0"/>
    <s v="Milieu ouest"/>
    <s v="Wisconsin"/>
    <s v="Milwaukee"/>
    <x v="0"/>
    <n v="44.999999999999993"/>
    <n v="400"/>
    <n v="179999.99999999997"/>
    <n v="53999.999999999993"/>
    <n v="0.3"/>
    <x v="0"/>
  </r>
  <r>
    <s v="Ouest Gear"/>
    <n v="1185732"/>
    <x v="440"/>
    <x v="0"/>
    <s v="Milieu ouest"/>
    <s v="Wisconsin"/>
    <s v="Milwaukee"/>
    <x v="1"/>
    <n v="35"/>
    <n v="300"/>
    <n v="105000"/>
    <n v="36750"/>
    <n v="0.35"/>
    <x v="0"/>
  </r>
  <r>
    <s v="Ouest Gear"/>
    <n v="1185732"/>
    <x v="440"/>
    <x v="0"/>
    <s v="Milieu ouest"/>
    <s v="Wisconsin"/>
    <s v="Milwaukee"/>
    <x v="2"/>
    <n v="35"/>
    <n v="245"/>
    <n v="85750"/>
    <n v="25725"/>
    <n v="0.3"/>
    <x v="0"/>
  </r>
  <r>
    <s v="Ouest Gear"/>
    <n v="1185732"/>
    <x v="440"/>
    <x v="0"/>
    <s v="Milieu ouest"/>
    <s v="Wisconsin"/>
    <s v="Milwaukee"/>
    <x v="3"/>
    <n v="35"/>
    <n v="225"/>
    <n v="78750"/>
    <n v="23625"/>
    <n v="0.3"/>
    <x v="0"/>
  </r>
  <r>
    <s v="Ouest Gear"/>
    <n v="1185732"/>
    <x v="440"/>
    <x v="0"/>
    <s v="Milieu ouest"/>
    <s v="Wisconsin"/>
    <s v="Milwaukee"/>
    <x v="4"/>
    <n v="60"/>
    <n v="200"/>
    <n v="120000"/>
    <n v="60000"/>
    <n v="0.5"/>
    <x v="0"/>
  </r>
  <r>
    <s v="Ouest Gear"/>
    <n v="1185732"/>
    <x v="440"/>
    <x v="0"/>
    <s v="Milieu ouest"/>
    <s v="Wisconsin"/>
    <s v="Milwaukee"/>
    <x v="5"/>
    <n v="64.999999999999986"/>
    <n v="300"/>
    <n v="194999.99999999997"/>
    <n v="77999.999999999985"/>
    <n v="0.4"/>
    <x v="0"/>
  </r>
  <r>
    <s v="Ouest Gear"/>
    <n v="1185732"/>
    <x v="469"/>
    <x v="1"/>
    <s v="Milieu ouest"/>
    <s v="Wisconsin"/>
    <s v="Milwaukee"/>
    <x v="0"/>
    <n v="60"/>
    <n v="550"/>
    <n v="330000"/>
    <n v="99000"/>
    <n v="0.3"/>
    <x v="0"/>
  </r>
  <r>
    <s v="Ouest Gear"/>
    <n v="1185732"/>
    <x v="469"/>
    <x v="1"/>
    <s v="Milieu ouest"/>
    <s v="Wisconsin"/>
    <s v="Milwaukee"/>
    <x v="1"/>
    <n v="50"/>
    <n v="350"/>
    <n v="175000"/>
    <n v="61249.999999999993"/>
    <n v="0.35"/>
    <x v="0"/>
  </r>
  <r>
    <s v="Ouest Gear"/>
    <n v="1185732"/>
    <x v="469"/>
    <x v="1"/>
    <s v="Milieu ouest"/>
    <s v="Wisconsin"/>
    <s v="Milwaukee"/>
    <x v="2"/>
    <n v="50"/>
    <n v="300"/>
    <n v="150000"/>
    <n v="45000"/>
    <n v="0.3"/>
    <x v="0"/>
  </r>
  <r>
    <s v="Ouest Gear"/>
    <n v="1185732"/>
    <x v="469"/>
    <x v="1"/>
    <s v="Milieu ouest"/>
    <s v="Wisconsin"/>
    <s v="Milwaukee"/>
    <x v="3"/>
    <n v="50"/>
    <n v="250"/>
    <n v="125000"/>
    <n v="37500"/>
    <n v="0.3"/>
    <x v="0"/>
  </r>
  <r>
    <s v="Ouest Gear"/>
    <n v="1185732"/>
    <x v="469"/>
    <x v="1"/>
    <s v="Milieu ouest"/>
    <s v="Wisconsin"/>
    <s v="Milwaukee"/>
    <x v="4"/>
    <n v="60"/>
    <n v="250"/>
    <n v="150000"/>
    <n v="75000"/>
    <n v="0.5"/>
    <x v="0"/>
  </r>
  <r>
    <s v="Ouest Gear"/>
    <n v="1185732"/>
    <x v="469"/>
    <x v="1"/>
    <s v="Milieu ouest"/>
    <s v="Wisconsin"/>
    <s v="Milwaukee"/>
    <x v="5"/>
    <n v="64.999999999999986"/>
    <n v="350"/>
    <n v="227499.99999999994"/>
    <n v="90999.999999999985"/>
    <n v="0.4"/>
    <x v="0"/>
  </r>
  <r>
    <s v="Ouest Gear"/>
    <n v="1185732"/>
    <x v="174"/>
    <x v="4"/>
    <s v="Milieu ouest"/>
    <s v="Wisconsin"/>
    <s v="Milwaukee"/>
    <x v="0"/>
    <n v="35"/>
    <n v="500"/>
    <n v="175000"/>
    <n v="70000"/>
    <n v="0.4"/>
    <x v="0"/>
  </r>
  <r>
    <s v="Ouest Gear"/>
    <n v="1185732"/>
    <x v="174"/>
    <x v="4"/>
    <s v="Milieu ouest"/>
    <s v="Wisconsin"/>
    <s v="Milwaukee"/>
    <x v="1"/>
    <n v="35"/>
    <n v="300"/>
    <n v="105000"/>
    <n v="42000"/>
    <n v="0.4"/>
    <x v="0"/>
  </r>
  <r>
    <s v="Ouest Gear"/>
    <n v="1185732"/>
    <x v="174"/>
    <x v="4"/>
    <s v="Milieu ouest"/>
    <s v="Wisconsin"/>
    <s v="Milwaukee"/>
    <x v="2"/>
    <n v="25.000000000000007"/>
    <n v="300"/>
    <n v="75000.000000000015"/>
    <n v="26250.000000000004"/>
    <n v="0.35"/>
    <x v="0"/>
  </r>
  <r>
    <s v="Ouest Gear"/>
    <n v="1185732"/>
    <x v="174"/>
    <x v="4"/>
    <s v="Milieu ouest"/>
    <s v="Wisconsin"/>
    <s v="Milwaukee"/>
    <x v="3"/>
    <n v="30.000000000000004"/>
    <n v="150"/>
    <n v="45000.000000000007"/>
    <n v="15750.000000000002"/>
    <n v="0.35"/>
    <x v="0"/>
  </r>
  <r>
    <s v="Ouest Gear"/>
    <n v="1185732"/>
    <x v="174"/>
    <x v="4"/>
    <s v="Milieu ouest"/>
    <s v="Wisconsin"/>
    <s v="Milwaukee"/>
    <x v="4"/>
    <n v="44.999999999999993"/>
    <n v="200"/>
    <n v="89999.999999999985"/>
    <n v="26999.999999999996"/>
    <n v="0.3"/>
    <x v="0"/>
  </r>
  <r>
    <s v="Ouest Gear"/>
    <n v="1185732"/>
    <x v="174"/>
    <x v="4"/>
    <s v="Milieu ouest"/>
    <s v="Wisconsin"/>
    <s v="Milwaukee"/>
    <x v="5"/>
    <n v="35"/>
    <n v="300"/>
    <n v="105000"/>
    <n v="42000"/>
    <n v="0.4"/>
    <x v="0"/>
  </r>
  <r>
    <s v="Ouest Gear"/>
    <n v="1185732"/>
    <x v="205"/>
    <x v="0"/>
    <s v="Milieu ouest"/>
    <s v="Wisconsin"/>
    <s v="Milwaukee"/>
    <x v="0"/>
    <n v="35"/>
    <n v="550"/>
    <n v="192500"/>
    <n v="77000"/>
    <n v="0.4"/>
    <x v="0"/>
  </r>
  <r>
    <s v="Ouest Gear"/>
    <n v="1185732"/>
    <x v="205"/>
    <x v="0"/>
    <s v="Milieu ouest"/>
    <s v="Wisconsin"/>
    <s v="Milwaukee"/>
    <x v="1"/>
    <n v="35"/>
    <n v="200"/>
    <n v="70000"/>
    <n v="28000"/>
    <n v="0.4"/>
    <x v="0"/>
  </r>
  <r>
    <s v="Ouest Gear"/>
    <n v="1185732"/>
    <x v="205"/>
    <x v="0"/>
    <s v="Milieu ouest"/>
    <s v="Wisconsin"/>
    <s v="Milwaukee"/>
    <x v="2"/>
    <n v="25.000000000000007"/>
    <n v="250"/>
    <n v="62500.000000000015"/>
    <n v="21875.000000000004"/>
    <n v="0.35"/>
    <x v="0"/>
  </r>
  <r>
    <s v="Ouest Gear"/>
    <n v="1185732"/>
    <x v="205"/>
    <x v="0"/>
    <s v="Milieu ouest"/>
    <s v="Indiana"/>
    <s v="Indianapolis"/>
    <x v="3"/>
    <n v="30.000000000000004"/>
    <n v="125"/>
    <n v="37500.000000000007"/>
    <n v="13125.000000000002"/>
    <n v="0.35"/>
    <x v="0"/>
  </r>
  <r>
    <s v="Ouest Gear"/>
    <n v="1185732"/>
    <x v="205"/>
    <x v="0"/>
    <s v="Milieu ouest"/>
    <s v="Indiana"/>
    <s v="Indianapolis"/>
    <x v="4"/>
    <n v="44.999999999999993"/>
    <n v="200"/>
    <n v="89999.999999999985"/>
    <n v="26999.999999999996"/>
    <n v="0.3"/>
    <x v="0"/>
  </r>
  <r>
    <s v="Ouest Gear"/>
    <n v="1185732"/>
    <x v="205"/>
    <x v="0"/>
    <s v="Milieu ouest"/>
    <s v="Indiana"/>
    <s v="Indianapolis"/>
    <x v="5"/>
    <n v="19.999999999999996"/>
    <n v="300"/>
    <n v="59999.999999999993"/>
    <n v="24000"/>
    <n v="0.4"/>
    <x v="0"/>
  </r>
  <r>
    <s v="Ouest Gear"/>
    <n v="1185732"/>
    <x v="214"/>
    <x v="6"/>
    <s v="Milieu ouest"/>
    <s v="Indiana"/>
    <s v="Indianapolis"/>
    <x v="0"/>
    <n v="25.000000000000007"/>
    <n v="520"/>
    <n v="130000.00000000004"/>
    <n v="52000.000000000022"/>
    <n v="0.4"/>
    <x v="0"/>
  </r>
  <r>
    <s v="Ouest Gear"/>
    <n v="1185732"/>
    <x v="214"/>
    <x v="6"/>
    <s v="Milieu ouest"/>
    <s v="Indiana"/>
    <s v="Indianapolis"/>
    <x v="1"/>
    <n v="25.000000000000007"/>
    <n v="225"/>
    <n v="56250.000000000015"/>
    <n v="22500.000000000007"/>
    <n v="0.4"/>
    <x v="0"/>
  </r>
  <r>
    <s v="Ouest Gear"/>
    <n v="1185732"/>
    <x v="214"/>
    <x v="6"/>
    <s v="Milieu ouest"/>
    <s v="Indiana"/>
    <s v="Indianapolis"/>
    <x v="2"/>
    <n v="15.000000000000002"/>
    <n v="275"/>
    <n v="41250.000000000007"/>
    <n v="14437.500000000002"/>
    <n v="0.35"/>
    <x v="0"/>
  </r>
  <r>
    <s v="Ouest Gear"/>
    <n v="1185732"/>
    <x v="214"/>
    <x v="6"/>
    <s v="Milieu ouest"/>
    <s v="Indiana"/>
    <s v="Indianapolis"/>
    <x v="3"/>
    <n v="19.999999999999996"/>
    <n v="125"/>
    <n v="24999.999999999996"/>
    <n v="8749.9999999999982"/>
    <n v="0.35"/>
    <x v="0"/>
  </r>
  <r>
    <s v="Ouest Gear"/>
    <n v="1185732"/>
    <x v="214"/>
    <x v="6"/>
    <s v="Milieu ouest"/>
    <s v="Indiana"/>
    <s v="Indianapolis"/>
    <x v="4"/>
    <n v="35"/>
    <n v="175"/>
    <n v="61250"/>
    <n v="18375"/>
    <n v="0.3"/>
    <x v="0"/>
  </r>
  <r>
    <s v="Ouest Gear"/>
    <n v="1185732"/>
    <x v="214"/>
    <x v="6"/>
    <s v="Milieu ouest"/>
    <s v="Indiana"/>
    <s v="Indianapolis"/>
    <x v="5"/>
    <n v="25.000000000000007"/>
    <n v="275"/>
    <n v="68750.000000000015"/>
    <n v="27500.000000000007"/>
    <n v="0.4"/>
    <x v="0"/>
  </r>
  <r>
    <s v="Ouest Gear"/>
    <n v="1185732"/>
    <x v="233"/>
    <x v="3"/>
    <s v="Milieu ouest"/>
    <s v="Indiana"/>
    <s v="Indianapolis"/>
    <x v="0"/>
    <n v="25.000000000000007"/>
    <n v="500"/>
    <n v="125000.00000000003"/>
    <n v="50000.000000000015"/>
    <n v="0.4"/>
    <x v="0"/>
  </r>
  <r>
    <s v="Ouest Gear"/>
    <n v="1185732"/>
    <x v="233"/>
    <x v="3"/>
    <s v="Milieu ouest"/>
    <s v="Indiana"/>
    <s v="Indianapolis"/>
    <x v="1"/>
    <n v="25.000000000000007"/>
    <n v="200"/>
    <n v="50000.000000000015"/>
    <n v="20000.000000000007"/>
    <n v="0.4"/>
    <x v="0"/>
  </r>
  <r>
    <s v="Ouest Gear"/>
    <n v="1185732"/>
    <x v="233"/>
    <x v="3"/>
    <s v="Milieu ouest"/>
    <s v="Indiana"/>
    <s v="Indianapolis"/>
    <x v="2"/>
    <n v="15.000000000000002"/>
    <n v="200"/>
    <n v="30000.000000000004"/>
    <n v="10500"/>
    <n v="0.35"/>
    <x v="0"/>
  </r>
  <r>
    <s v="Ouest Gear"/>
    <n v="1185732"/>
    <x v="233"/>
    <x v="3"/>
    <s v="Milieu ouest"/>
    <s v="Indiana"/>
    <s v="Indianapolis"/>
    <x v="3"/>
    <n v="19.999999999999996"/>
    <n v="125"/>
    <n v="24999.999999999996"/>
    <n v="8749.9999999999982"/>
    <n v="0.35"/>
    <x v="0"/>
  </r>
  <r>
    <s v="Ouest Gear"/>
    <n v="1185732"/>
    <x v="233"/>
    <x v="3"/>
    <s v="Milieu ouest"/>
    <s v="Indiana"/>
    <s v="Indianapolis"/>
    <x v="4"/>
    <n v="65"/>
    <n v="150"/>
    <n v="97500"/>
    <n v="29250"/>
    <n v="0.3"/>
    <x v="0"/>
  </r>
  <r>
    <s v="Ouest Gear"/>
    <n v="1185732"/>
    <x v="233"/>
    <x v="3"/>
    <s v="Milieu ouest"/>
    <s v="Indiana"/>
    <s v="Indianapolis"/>
    <x v="5"/>
    <n v="50"/>
    <n v="275"/>
    <n v="137500"/>
    <n v="55000"/>
    <n v="0.4"/>
    <x v="0"/>
  </r>
  <r>
    <s v="Ouest Gear"/>
    <n v="1185732"/>
    <x v="264"/>
    <x v="6"/>
    <s v="Milieu ouest"/>
    <s v="Indiana"/>
    <s v="Indianapolis"/>
    <x v="0"/>
    <n v="60"/>
    <n v="545"/>
    <n v="327000"/>
    <n v="130800"/>
    <n v="0.4"/>
    <x v="0"/>
  </r>
  <r>
    <s v="Ouest Gear"/>
    <n v="1185732"/>
    <x v="264"/>
    <x v="6"/>
    <s v="Milieu ouest"/>
    <s v="Indiana"/>
    <s v="Indianapolis"/>
    <x v="1"/>
    <n v="40"/>
    <n v="250"/>
    <n v="100000"/>
    <n v="40000"/>
    <n v="0.4"/>
    <x v="0"/>
  </r>
  <r>
    <s v="Ouest Gear"/>
    <n v="1185732"/>
    <x v="264"/>
    <x v="6"/>
    <s v="Milieu ouest"/>
    <s v="Indiana"/>
    <s v="Indianapolis"/>
    <x v="2"/>
    <n v="35"/>
    <n v="225"/>
    <n v="78750"/>
    <n v="27562.5"/>
    <n v="0.35"/>
    <x v="0"/>
  </r>
  <r>
    <s v="Ouest Gear"/>
    <n v="1185732"/>
    <x v="264"/>
    <x v="6"/>
    <s v="Milieu ouest"/>
    <s v="Indiana"/>
    <s v="Indianapolis"/>
    <x v="3"/>
    <n v="35"/>
    <n v="175"/>
    <n v="61250"/>
    <n v="21437.5"/>
    <n v="0.35"/>
    <x v="0"/>
  </r>
  <r>
    <s v="Ouest Gear"/>
    <n v="1185732"/>
    <x v="264"/>
    <x v="6"/>
    <s v="Milieu ouest"/>
    <s v="Indiana"/>
    <s v="Indianapolis"/>
    <x v="4"/>
    <n v="44.999999999999993"/>
    <n v="200"/>
    <n v="89999.999999999985"/>
    <n v="26999.999999999996"/>
    <n v="0.3"/>
    <x v="0"/>
  </r>
  <r>
    <s v="Ouest Gear"/>
    <n v="1185732"/>
    <x v="264"/>
    <x v="6"/>
    <s v="Milieu ouest"/>
    <s v="Indiana"/>
    <s v="Indianapolis"/>
    <x v="5"/>
    <n v="54.999999999999993"/>
    <n v="325"/>
    <n v="178749.99999999997"/>
    <n v="71499.999999999985"/>
    <n v="0.4"/>
    <x v="0"/>
  </r>
  <r>
    <s v="Ouest Gear"/>
    <n v="1185732"/>
    <x v="294"/>
    <x v="1"/>
    <s v="Milieu ouest"/>
    <s v="Indiana"/>
    <s v="Indianapolis"/>
    <x v="0"/>
    <n v="40"/>
    <n v="575"/>
    <n v="230000"/>
    <n v="92000"/>
    <n v="0.4"/>
    <x v="0"/>
  </r>
  <r>
    <s v="Ouest Gear"/>
    <n v="1185732"/>
    <x v="294"/>
    <x v="1"/>
    <s v="Milieu ouest"/>
    <s v="Indiana"/>
    <s v="Indianapolis"/>
    <x v="1"/>
    <n v="35.000000000000007"/>
    <n v="325"/>
    <n v="113750.00000000003"/>
    <n v="45500.000000000015"/>
    <n v="0.4"/>
    <x v="0"/>
  </r>
  <r>
    <s v="Ouest Gear"/>
    <n v="1185732"/>
    <x v="294"/>
    <x v="1"/>
    <s v="Milieu ouest"/>
    <s v="Indiana"/>
    <s v="Indianapolis"/>
    <x v="2"/>
    <n v="30.000000000000004"/>
    <n v="200"/>
    <n v="60000.000000000007"/>
    <n v="21000"/>
    <n v="0.35"/>
    <x v="0"/>
  </r>
  <r>
    <s v="Ouest Gear"/>
    <n v="1185732"/>
    <x v="294"/>
    <x v="1"/>
    <s v="Milieu ouest"/>
    <s v="Indiana"/>
    <s v="Indianapolis"/>
    <x v="3"/>
    <n v="30.000000000000004"/>
    <n v="175"/>
    <n v="52500.000000000007"/>
    <n v="18375"/>
    <n v="0.35"/>
    <x v="0"/>
  </r>
  <r>
    <s v="Ouest Gear"/>
    <n v="1185732"/>
    <x v="294"/>
    <x v="1"/>
    <s v="Milieu ouest"/>
    <s v="Indiana"/>
    <s v="Indianapolis"/>
    <x v="4"/>
    <n v="40"/>
    <n v="175"/>
    <n v="70000"/>
    <n v="21000"/>
    <n v="0.3"/>
    <x v="0"/>
  </r>
  <r>
    <s v="Ouest Gear"/>
    <n v="1185732"/>
    <x v="294"/>
    <x v="1"/>
    <s v="Milieu ouest"/>
    <s v="Indiana"/>
    <s v="Indianapolis"/>
    <x v="5"/>
    <n v="60.000000000000007"/>
    <n v="325"/>
    <n v="195000.00000000003"/>
    <n v="78000.000000000015"/>
    <n v="0.4"/>
    <x v="0"/>
  </r>
  <r>
    <s v="Ouest Gear"/>
    <n v="1185732"/>
    <x v="323"/>
    <x v="2"/>
    <s v="Milieu ouest"/>
    <s v="Indiana"/>
    <s v="Indianapolis"/>
    <x v="0"/>
    <n v="55.000000000000007"/>
    <n v="550"/>
    <n v="302500.00000000006"/>
    <n v="121000.00000000003"/>
    <n v="0.4"/>
    <x v="0"/>
  </r>
  <r>
    <s v="Ouest Gear"/>
    <n v="1185732"/>
    <x v="323"/>
    <x v="2"/>
    <s v="Milieu ouest"/>
    <s v="Indiana"/>
    <s v="Indianapolis"/>
    <x v="1"/>
    <n v="50.000000000000014"/>
    <n v="300"/>
    <n v="150000.00000000003"/>
    <n v="60000.000000000015"/>
    <n v="0.4"/>
    <x v="0"/>
  </r>
  <r>
    <s v="Ouest Gear"/>
    <n v="1185732"/>
    <x v="323"/>
    <x v="2"/>
    <s v="Milieu ouest"/>
    <s v="Indiana"/>
    <s v="Indianapolis"/>
    <x v="2"/>
    <n v="45"/>
    <n v="225"/>
    <n v="101250"/>
    <n v="35437.5"/>
    <n v="0.35"/>
    <x v="0"/>
  </r>
  <r>
    <s v="Ouest Gear"/>
    <n v="1185732"/>
    <x v="323"/>
    <x v="2"/>
    <s v="Milieu ouest"/>
    <s v="Indiana"/>
    <s v="Indianapolis"/>
    <x v="3"/>
    <n v="45"/>
    <n v="175"/>
    <n v="78750"/>
    <n v="27562.5"/>
    <n v="0.35"/>
    <x v="0"/>
  </r>
  <r>
    <s v="Ouest Gear"/>
    <n v="1185732"/>
    <x v="323"/>
    <x v="2"/>
    <s v="Milieu ouest"/>
    <s v="Indiana"/>
    <s v="Indianapolis"/>
    <x v="4"/>
    <n v="55.000000000000007"/>
    <n v="200"/>
    <n v="110000.00000000001"/>
    <n v="33000"/>
    <n v="0.3"/>
    <x v="0"/>
  </r>
  <r>
    <s v="Ouest Gear"/>
    <n v="1185732"/>
    <x v="323"/>
    <x v="2"/>
    <s v="Milieu ouest"/>
    <s v="Indiana"/>
    <s v="Indianapolis"/>
    <x v="5"/>
    <n v="60.000000000000007"/>
    <n v="375"/>
    <n v="225000.00000000003"/>
    <n v="90000.000000000015"/>
    <n v="0.4"/>
    <x v="0"/>
  </r>
  <r>
    <s v="Ouest Gear"/>
    <n v="1185732"/>
    <x v="355"/>
    <x v="6"/>
    <s v="Milieu ouest"/>
    <s v="Indiana"/>
    <s v="Indianapolis"/>
    <x v="0"/>
    <n v="50"/>
    <n v="525"/>
    <n v="262500"/>
    <n v="105000"/>
    <n v="0.4"/>
    <x v="0"/>
  </r>
  <r>
    <s v="Ouest Gear"/>
    <n v="1185732"/>
    <x v="355"/>
    <x v="6"/>
    <s v="Milieu ouest"/>
    <s v="Indiana"/>
    <s v="Indianapolis"/>
    <x v="1"/>
    <n v="45.000000000000007"/>
    <n v="300"/>
    <n v="135000.00000000003"/>
    <n v="54000.000000000015"/>
    <n v="0.4"/>
    <x v="0"/>
  </r>
  <r>
    <s v="Ouest Gear"/>
    <n v="1185732"/>
    <x v="355"/>
    <x v="6"/>
    <s v="Milieu ouest"/>
    <s v="Indiana"/>
    <s v="Indianapolis"/>
    <x v="2"/>
    <n v="40"/>
    <n v="225"/>
    <n v="90000"/>
    <n v="31499.999999999996"/>
    <n v="0.35"/>
    <x v="0"/>
  </r>
  <r>
    <s v="Ouest Gear"/>
    <n v="1185732"/>
    <x v="355"/>
    <x v="6"/>
    <s v="Milieu ouest"/>
    <s v="Indiana"/>
    <s v="Indianapolis"/>
    <x v="3"/>
    <n v="40"/>
    <n v="200"/>
    <n v="80000"/>
    <n v="28000"/>
    <n v="0.35"/>
    <x v="0"/>
  </r>
  <r>
    <s v="Ouest Gear"/>
    <n v="1185732"/>
    <x v="355"/>
    <x v="6"/>
    <s v="Milieu ouest"/>
    <s v="Indiana"/>
    <s v="Indianapolis"/>
    <x v="4"/>
    <n v="50"/>
    <n v="175"/>
    <n v="87500"/>
    <n v="26250"/>
    <n v="0.3"/>
    <x v="0"/>
  </r>
  <r>
    <s v="Ouest Gear"/>
    <n v="1185732"/>
    <x v="355"/>
    <x v="6"/>
    <s v="Milieu ouest"/>
    <s v="Indiana"/>
    <s v="Indianapolis"/>
    <x v="5"/>
    <n v="55.000000000000007"/>
    <n v="350"/>
    <n v="192500.00000000003"/>
    <n v="77000.000000000015"/>
    <n v="0.4"/>
    <x v="0"/>
  </r>
  <r>
    <s v="Ouest Gear"/>
    <n v="1185732"/>
    <x v="387"/>
    <x v="3"/>
    <s v="Milieu ouest"/>
    <s v="Indiana"/>
    <s v="Indianapolis"/>
    <x v="0"/>
    <n v="35"/>
    <n v="475"/>
    <n v="166250"/>
    <n v="66500"/>
    <n v="0.4"/>
    <x v="0"/>
  </r>
  <r>
    <s v="Ouest Gear"/>
    <n v="1185732"/>
    <x v="387"/>
    <x v="3"/>
    <s v="Milieu ouest"/>
    <s v="Indiana"/>
    <s v="Indianapolis"/>
    <x v="1"/>
    <n v="30.000000000000011"/>
    <n v="275"/>
    <n v="82500.000000000029"/>
    <n v="33000.000000000015"/>
    <n v="0.4"/>
    <x v="0"/>
  </r>
  <r>
    <s v="Ouest Gear"/>
    <n v="1185732"/>
    <x v="387"/>
    <x v="3"/>
    <s v="Milieu ouest"/>
    <s v="Indiana"/>
    <s v="Indianapolis"/>
    <x v="2"/>
    <n v="25.000000000000007"/>
    <n v="175"/>
    <n v="43750.000000000015"/>
    <n v="15312.500000000004"/>
    <n v="0.35"/>
    <x v="0"/>
  </r>
  <r>
    <s v="Ouest Gear"/>
    <n v="1185732"/>
    <x v="387"/>
    <x v="3"/>
    <s v="Milieu ouest"/>
    <s v="Indiana"/>
    <s v="Indianapolis"/>
    <x v="3"/>
    <n v="25.000000000000007"/>
    <n v="150"/>
    <n v="37500.000000000007"/>
    <n v="13125.000000000002"/>
    <n v="0.35"/>
    <x v="0"/>
  </r>
  <r>
    <s v="Ouest Gear"/>
    <n v="1185732"/>
    <x v="387"/>
    <x v="3"/>
    <s v="Milieu ouest"/>
    <s v="Indiana"/>
    <s v="Indianapolis"/>
    <x v="4"/>
    <n v="35"/>
    <n v="150"/>
    <n v="52500"/>
    <n v="15750"/>
    <n v="0.3"/>
    <x v="0"/>
  </r>
  <r>
    <s v="Ouest Gear"/>
    <n v="1185732"/>
    <x v="387"/>
    <x v="3"/>
    <s v="Milieu ouest"/>
    <s v="Indiana"/>
    <s v="Indianapolis"/>
    <x v="5"/>
    <n v="40"/>
    <n v="225"/>
    <n v="90000"/>
    <n v="36000"/>
    <n v="0.4"/>
    <x v="0"/>
  </r>
  <r>
    <s v="Ouest Gear"/>
    <n v="1185732"/>
    <x v="416"/>
    <x v="4"/>
    <s v="Milieu ouest"/>
    <s v="Indiana"/>
    <s v="Indianapolis"/>
    <x v="0"/>
    <n v="44.999999999999993"/>
    <n v="400"/>
    <n v="179999.99999999997"/>
    <n v="71999.999999999985"/>
    <n v="0.4"/>
    <x v="0"/>
  </r>
  <r>
    <s v="Ouest Gear"/>
    <n v="1185732"/>
    <x v="416"/>
    <x v="4"/>
    <s v="Milieu ouest"/>
    <s v="Indiana"/>
    <s v="Indianapolis"/>
    <x v="1"/>
    <n v="35"/>
    <n v="250"/>
    <n v="87500"/>
    <n v="35000"/>
    <n v="0.4"/>
    <x v="0"/>
  </r>
  <r>
    <s v="Ouest Gear"/>
    <n v="1185732"/>
    <x v="416"/>
    <x v="4"/>
    <s v="Milieu ouest"/>
    <s v="Indiana"/>
    <s v="Indianapolis"/>
    <x v="2"/>
    <n v="35"/>
    <n v="150"/>
    <n v="52500"/>
    <n v="18375"/>
    <n v="0.35"/>
    <x v="0"/>
  </r>
  <r>
    <s v="Ouest Gear"/>
    <n v="1185732"/>
    <x v="416"/>
    <x v="4"/>
    <s v="Milieu ouest"/>
    <s v="Indiana"/>
    <s v="Indianapolis"/>
    <x v="3"/>
    <n v="35"/>
    <n v="150"/>
    <n v="52500"/>
    <n v="18375"/>
    <n v="0.35"/>
    <x v="0"/>
  </r>
  <r>
    <s v="Ouest Gear"/>
    <n v="1185732"/>
    <x v="416"/>
    <x v="4"/>
    <s v="Milieu ouest"/>
    <s v="Indiana"/>
    <s v="Indianapolis"/>
    <x v="4"/>
    <n v="44.999999999999993"/>
    <n v="150"/>
    <n v="67499.999999999985"/>
    <n v="20249.999999999996"/>
    <n v="0.3"/>
    <x v="0"/>
  </r>
  <r>
    <s v="Ouest Gear"/>
    <n v="1185732"/>
    <x v="416"/>
    <x v="4"/>
    <s v="Milieu ouest"/>
    <s v="Indiana"/>
    <s v="Indianapolis"/>
    <x v="5"/>
    <n v="49.999999999999986"/>
    <n v="275"/>
    <n v="137499.99999999997"/>
    <n v="54999.999999999993"/>
    <n v="0.4"/>
    <x v="0"/>
  </r>
  <r>
    <s v="Ouest Gear"/>
    <n v="1185732"/>
    <x v="447"/>
    <x v="0"/>
    <s v="Milieu ouest"/>
    <s v="Indiana"/>
    <s v="Indianapolis"/>
    <x v="0"/>
    <n v="44.999999999999993"/>
    <n v="425"/>
    <n v="191249.99999999997"/>
    <n v="76499.999999999985"/>
    <n v="0.4"/>
    <x v="0"/>
  </r>
  <r>
    <s v="Ouest Gear"/>
    <n v="1185732"/>
    <x v="447"/>
    <x v="0"/>
    <s v="Milieu ouest"/>
    <s v="Indiana"/>
    <s v="Indianapolis"/>
    <x v="1"/>
    <n v="35"/>
    <n v="325"/>
    <n v="113750"/>
    <n v="45500"/>
    <n v="0.4"/>
    <x v="0"/>
  </r>
  <r>
    <s v="Ouest Gear"/>
    <n v="1185732"/>
    <x v="447"/>
    <x v="0"/>
    <s v="Milieu ouest"/>
    <s v="Indiana"/>
    <s v="Indianapolis"/>
    <x v="2"/>
    <n v="35"/>
    <n v="270"/>
    <n v="94500"/>
    <n v="33075"/>
    <n v="0.35"/>
    <x v="0"/>
  </r>
  <r>
    <s v="Ouest Gear"/>
    <n v="1185732"/>
    <x v="447"/>
    <x v="0"/>
    <s v="Milieu ouest"/>
    <s v="Indiana"/>
    <s v="Indianapolis"/>
    <x v="3"/>
    <n v="35"/>
    <n v="275"/>
    <n v="96250"/>
    <n v="33687.5"/>
    <n v="0.35"/>
    <x v="0"/>
  </r>
  <r>
    <s v="Ouest Gear"/>
    <n v="1185732"/>
    <x v="447"/>
    <x v="0"/>
    <s v="Milieu ouest"/>
    <s v="Indiana"/>
    <s v="Indianapolis"/>
    <x v="4"/>
    <n v="60"/>
    <n v="250"/>
    <n v="150000"/>
    <n v="45000"/>
    <n v="0.3"/>
    <x v="0"/>
  </r>
  <r>
    <s v="Ouest Gear"/>
    <n v="1185732"/>
    <x v="447"/>
    <x v="0"/>
    <s v="Milieu ouest"/>
    <s v="Indiana"/>
    <s v="Indianapolis"/>
    <x v="5"/>
    <n v="64.999999999999986"/>
    <n v="350"/>
    <n v="227499.99999999994"/>
    <n v="90999.999999999985"/>
    <n v="0.4"/>
    <x v="0"/>
  </r>
  <r>
    <s v="Ouest Gear"/>
    <n v="1185732"/>
    <x v="476"/>
    <x v="1"/>
    <s v="Milieu ouest"/>
    <s v="Indiana"/>
    <s v="Indianapolis"/>
    <x v="0"/>
    <n v="60"/>
    <n v="600"/>
    <n v="360000"/>
    <n v="144000"/>
    <n v="0.4"/>
    <x v="0"/>
  </r>
  <r>
    <s v="Ouest Gear"/>
    <n v="1185732"/>
    <x v="476"/>
    <x v="1"/>
    <s v="Milieu ouest"/>
    <s v="Indiana"/>
    <s v="Indianapolis"/>
    <x v="1"/>
    <n v="50"/>
    <n v="400"/>
    <n v="200000"/>
    <n v="80000"/>
    <n v="0.4"/>
    <x v="0"/>
  </r>
  <r>
    <s v="Ouest Gear"/>
    <n v="1185732"/>
    <x v="476"/>
    <x v="1"/>
    <s v="Milieu ouest"/>
    <s v="Indiana"/>
    <s v="Indianapolis"/>
    <x v="2"/>
    <n v="50"/>
    <n v="350"/>
    <n v="175000"/>
    <n v="61249.999999999993"/>
    <n v="0.35"/>
    <x v="0"/>
  </r>
  <r>
    <s v="Ouest Gear"/>
    <n v="1185732"/>
    <x v="476"/>
    <x v="1"/>
    <s v="Milieu ouest"/>
    <s v="Indiana"/>
    <s v="Indianapolis"/>
    <x v="3"/>
    <n v="50"/>
    <n v="300"/>
    <n v="150000"/>
    <n v="52500"/>
    <n v="0.35"/>
    <x v="0"/>
  </r>
  <r>
    <s v="Ouest Gear"/>
    <n v="1185732"/>
    <x v="476"/>
    <x v="1"/>
    <s v="Milieu ouest"/>
    <s v="Indiana"/>
    <s v="Indianapolis"/>
    <x v="4"/>
    <n v="60"/>
    <n v="300"/>
    <n v="180000"/>
    <n v="54000"/>
    <n v="0.3"/>
    <x v="0"/>
  </r>
  <r>
    <s v="Ouest Gear"/>
    <n v="1185732"/>
    <x v="476"/>
    <x v="1"/>
    <s v="Milieu ouest"/>
    <s v="Indiana"/>
    <s v="Indianapolis"/>
    <x v="5"/>
    <n v="64.999999999999986"/>
    <n v="400"/>
    <n v="259999.99999999994"/>
    <n v="103999.99999999999"/>
    <n v="0.4"/>
    <x v="0"/>
  </r>
  <r>
    <s v="Ouest Gear"/>
    <n v="1185732"/>
    <x v="181"/>
    <x v="4"/>
    <s v="Milieu ouest"/>
    <s v="Indiana"/>
    <s v="Indianapolis"/>
    <x v="0"/>
    <n v="35"/>
    <n v="500"/>
    <n v="175000"/>
    <n v="70000"/>
    <n v="0.4"/>
    <x v="0"/>
  </r>
  <r>
    <s v="Ouest Gear"/>
    <n v="1185732"/>
    <x v="181"/>
    <x v="4"/>
    <s v="Milieu ouest"/>
    <s v="Indiana"/>
    <s v="Indianapolis"/>
    <x v="1"/>
    <n v="35"/>
    <n v="300"/>
    <n v="105000"/>
    <n v="42000"/>
    <n v="0.4"/>
    <x v="0"/>
  </r>
  <r>
    <s v="Ouest Gear"/>
    <n v="1185732"/>
    <x v="181"/>
    <x v="4"/>
    <s v="Milieu ouest"/>
    <s v="Indiana"/>
    <s v="Indianapolis"/>
    <x v="2"/>
    <n v="25.000000000000007"/>
    <n v="300"/>
    <n v="75000.000000000015"/>
    <n v="30000.000000000007"/>
    <n v="0.4"/>
    <x v="0"/>
  </r>
  <r>
    <s v="Ouest Gear"/>
    <n v="1185732"/>
    <x v="181"/>
    <x v="4"/>
    <s v="Milieu ouest"/>
    <s v="Indiana"/>
    <s v="Indianapolis"/>
    <x v="3"/>
    <n v="30.000000000000004"/>
    <n v="150"/>
    <n v="45000.000000000007"/>
    <n v="18000.000000000004"/>
    <n v="0.4"/>
    <x v="0"/>
  </r>
  <r>
    <s v="Ouest Gear"/>
    <n v="1185732"/>
    <x v="181"/>
    <x v="4"/>
    <s v="Milieu ouest"/>
    <s v="Indiana"/>
    <s v="Indianapolis"/>
    <x v="4"/>
    <n v="44.999999999999993"/>
    <n v="200"/>
    <n v="89999.999999999985"/>
    <n v="35999.999999999993"/>
    <n v="0.4"/>
    <x v="0"/>
  </r>
  <r>
    <s v="Ouest Gear"/>
    <n v="1185732"/>
    <x v="181"/>
    <x v="4"/>
    <s v="Milieu ouest"/>
    <s v="Indiana"/>
    <s v="Indianapolis"/>
    <x v="5"/>
    <n v="35"/>
    <n v="300"/>
    <n v="105000"/>
    <n v="42000"/>
    <n v="0.4"/>
    <x v="0"/>
  </r>
  <r>
    <s v="Ouest Gear"/>
    <n v="1185732"/>
    <x v="212"/>
    <x v="0"/>
    <s v="Milieu ouest"/>
    <s v="Indiana"/>
    <s v="Indianapolis"/>
    <x v="0"/>
    <n v="35"/>
    <n v="550"/>
    <n v="192500"/>
    <n v="77000"/>
    <n v="0.4"/>
    <x v="0"/>
  </r>
  <r>
    <s v="Ouest Gear"/>
    <n v="1185732"/>
    <x v="212"/>
    <x v="0"/>
    <s v="Milieu ouest"/>
    <s v="Indiana"/>
    <s v="Indianapolis"/>
    <x v="1"/>
    <n v="40"/>
    <n v="200"/>
    <n v="80000"/>
    <n v="32000"/>
    <n v="0.4"/>
    <x v="0"/>
  </r>
  <r>
    <s v="Ouest Gear"/>
    <n v="1185732"/>
    <x v="212"/>
    <x v="0"/>
    <s v="Milieu ouest"/>
    <s v="Indiana"/>
    <s v="Indianapolis"/>
    <x v="2"/>
    <n v="30.000000000000004"/>
    <n v="300"/>
    <n v="90000.000000000015"/>
    <n v="36000.000000000007"/>
    <n v="0.4"/>
    <x v="0"/>
  </r>
  <r>
    <s v="Ouest Gear"/>
    <n v="1185732"/>
    <x v="212"/>
    <x v="0"/>
    <s v="Nord-est"/>
    <s v="Ouest Virginia"/>
    <s v="Charleston"/>
    <x v="3"/>
    <n v="35"/>
    <n v="175"/>
    <n v="61250"/>
    <n v="24500"/>
    <n v="0.4"/>
    <x v="0"/>
  </r>
  <r>
    <s v="Ouest Gear"/>
    <n v="1185732"/>
    <x v="212"/>
    <x v="0"/>
    <s v="Nord-est"/>
    <s v="Ouest Virginia"/>
    <s v="Charleston"/>
    <x v="4"/>
    <n v="49.999999999999993"/>
    <n v="250"/>
    <n v="124999.99999999999"/>
    <n v="50000"/>
    <n v="0.4"/>
    <x v="0"/>
  </r>
  <r>
    <s v="Ouest Gear"/>
    <n v="1185732"/>
    <x v="212"/>
    <x v="0"/>
    <s v="Nord-est"/>
    <s v="Ouest Virginia"/>
    <s v="Charleston"/>
    <x v="5"/>
    <n v="24.999999999999993"/>
    <n v="350"/>
    <n v="87499.999999999971"/>
    <n v="34999.999999999993"/>
    <n v="0.4"/>
    <x v="0"/>
  </r>
  <r>
    <s v="Ouest Gear"/>
    <n v="1185732"/>
    <x v="221"/>
    <x v="6"/>
    <s v="Nord-est"/>
    <s v="Ouest Virginia"/>
    <s v="Charleston"/>
    <x v="0"/>
    <n v="30.000000000000004"/>
    <n v="570"/>
    <n v="171000.00000000003"/>
    <n v="68400.000000000015"/>
    <n v="0.4"/>
    <x v="0"/>
  </r>
  <r>
    <s v="Ouest Gear"/>
    <n v="1185732"/>
    <x v="221"/>
    <x v="6"/>
    <s v="Nord-est"/>
    <s v="Ouest Virginia"/>
    <s v="Charleston"/>
    <x v="1"/>
    <n v="30.000000000000004"/>
    <n v="275"/>
    <n v="82500.000000000015"/>
    <n v="33000.000000000007"/>
    <n v="0.4"/>
    <x v="0"/>
  </r>
  <r>
    <s v="Ouest Gear"/>
    <n v="1185732"/>
    <x v="221"/>
    <x v="6"/>
    <s v="Nord-est"/>
    <s v="Ouest Virginia"/>
    <s v="Charleston"/>
    <x v="2"/>
    <n v="20"/>
    <n v="325"/>
    <n v="65000"/>
    <n v="26000"/>
    <n v="0.4"/>
    <x v="0"/>
  </r>
  <r>
    <s v="Ouest Gear"/>
    <n v="1185732"/>
    <x v="221"/>
    <x v="6"/>
    <s v="Nord-est"/>
    <s v="Ouest Virginia"/>
    <s v="Charleston"/>
    <x v="3"/>
    <n v="24.999999999999993"/>
    <n v="175"/>
    <n v="43749.999999999985"/>
    <n v="17499.999999999996"/>
    <n v="0.4"/>
    <x v="0"/>
  </r>
  <r>
    <s v="Ouest Gear"/>
    <n v="1185732"/>
    <x v="221"/>
    <x v="6"/>
    <s v="Nord-est"/>
    <s v="Ouest Virginia"/>
    <s v="Charleston"/>
    <x v="4"/>
    <n v="40"/>
    <n v="225"/>
    <n v="90000"/>
    <n v="36000"/>
    <n v="0.4"/>
    <x v="0"/>
  </r>
  <r>
    <s v="Ouest Gear"/>
    <n v="1185732"/>
    <x v="221"/>
    <x v="6"/>
    <s v="Nord-est"/>
    <s v="Ouest Virginia"/>
    <s v="Charleston"/>
    <x v="5"/>
    <n v="30.000000000000004"/>
    <n v="325"/>
    <n v="97500.000000000015"/>
    <n v="39000.000000000007"/>
    <n v="0.4"/>
    <x v="0"/>
  </r>
  <r>
    <s v="Ouest Gear"/>
    <n v="1185732"/>
    <x v="240"/>
    <x v="3"/>
    <s v="Nord-est"/>
    <s v="Ouest Virginia"/>
    <s v="Charleston"/>
    <x v="0"/>
    <n v="30.000000000000004"/>
    <n v="550"/>
    <n v="165000.00000000003"/>
    <n v="66000.000000000015"/>
    <n v="0.4"/>
    <x v="0"/>
  </r>
  <r>
    <s v="Ouest Gear"/>
    <n v="1185732"/>
    <x v="240"/>
    <x v="3"/>
    <s v="Nord-est"/>
    <s v="Ouest Virginia"/>
    <s v="Charleston"/>
    <x v="1"/>
    <n v="30.000000000000004"/>
    <n v="250"/>
    <n v="75000.000000000015"/>
    <n v="30000.000000000007"/>
    <n v="0.4"/>
    <x v="0"/>
  </r>
  <r>
    <s v="Ouest Gear"/>
    <n v="1185732"/>
    <x v="240"/>
    <x v="3"/>
    <s v="Nord-est"/>
    <s v="Ouest Virginia"/>
    <s v="Charleston"/>
    <x v="2"/>
    <n v="20"/>
    <n v="250"/>
    <n v="50000"/>
    <n v="20000"/>
    <n v="0.4"/>
    <x v="0"/>
  </r>
  <r>
    <s v="Ouest Gear"/>
    <n v="1185732"/>
    <x v="240"/>
    <x v="3"/>
    <s v="Nord-est"/>
    <s v="Ouest Virginia"/>
    <s v="Charleston"/>
    <x v="3"/>
    <n v="24.999999999999993"/>
    <n v="175"/>
    <n v="43749.999999999985"/>
    <n v="17499.999999999996"/>
    <n v="0.4"/>
    <x v="0"/>
  </r>
  <r>
    <s v="Ouest Gear"/>
    <n v="1185732"/>
    <x v="240"/>
    <x v="3"/>
    <s v="Nord-est"/>
    <s v="Ouest Virginia"/>
    <s v="Charleston"/>
    <x v="4"/>
    <n v="65"/>
    <n v="200"/>
    <n v="130000"/>
    <n v="52000"/>
    <n v="0.4"/>
    <x v="0"/>
  </r>
  <r>
    <s v="Ouest Gear"/>
    <n v="1185732"/>
    <x v="240"/>
    <x v="3"/>
    <s v="Nord-est"/>
    <s v="Ouest Virginia"/>
    <s v="Charleston"/>
    <x v="5"/>
    <n v="50"/>
    <n v="325"/>
    <n v="162500"/>
    <n v="65000"/>
    <n v="0.4"/>
    <x v="0"/>
  </r>
  <r>
    <s v="Ouest Gear"/>
    <n v="1185732"/>
    <x v="271"/>
    <x v="6"/>
    <s v="Nord-est"/>
    <s v="Ouest Virginia"/>
    <s v="Charleston"/>
    <x v="0"/>
    <n v="60"/>
    <n v="595"/>
    <n v="357000"/>
    <n v="142800"/>
    <n v="0.4"/>
    <x v="0"/>
  </r>
  <r>
    <s v="Ouest Gear"/>
    <n v="1185732"/>
    <x v="271"/>
    <x v="6"/>
    <s v="Nord-est"/>
    <s v="Ouest Virginia"/>
    <s v="Charleston"/>
    <x v="1"/>
    <n v="40"/>
    <n v="300"/>
    <n v="120000"/>
    <n v="48000"/>
    <n v="0.4"/>
    <x v="0"/>
  </r>
  <r>
    <s v="Ouest Gear"/>
    <n v="1185732"/>
    <x v="271"/>
    <x v="6"/>
    <s v="Nord-est"/>
    <s v="Ouest Virginia"/>
    <s v="Charleston"/>
    <x v="2"/>
    <n v="35"/>
    <n v="275"/>
    <n v="96250"/>
    <n v="38500"/>
    <n v="0.4"/>
    <x v="0"/>
  </r>
  <r>
    <s v="Ouest Gear"/>
    <n v="1185732"/>
    <x v="271"/>
    <x v="6"/>
    <s v="Nord-est"/>
    <s v="Ouest Virginia"/>
    <s v="Charleston"/>
    <x v="3"/>
    <n v="35"/>
    <n v="200"/>
    <n v="70000"/>
    <n v="28000"/>
    <n v="0.4"/>
    <x v="0"/>
  </r>
  <r>
    <s v="Ouest Gear"/>
    <n v="1185732"/>
    <x v="271"/>
    <x v="6"/>
    <s v="Nord-est"/>
    <s v="Ouest Virginia"/>
    <s v="Charleston"/>
    <x v="4"/>
    <n v="44.999999999999993"/>
    <n v="225"/>
    <n v="101249.99999999999"/>
    <n v="40500"/>
    <n v="0.4"/>
    <x v="0"/>
  </r>
  <r>
    <s v="Ouest Gear"/>
    <n v="1185732"/>
    <x v="271"/>
    <x v="6"/>
    <s v="Nord-est"/>
    <s v="Ouest Virginia"/>
    <s v="Charleston"/>
    <x v="5"/>
    <n v="54.999999999999993"/>
    <n v="350"/>
    <n v="192499.99999999997"/>
    <n v="76999.999999999985"/>
    <n v="0.4"/>
    <x v="0"/>
  </r>
  <r>
    <s v="Ouest Gear"/>
    <n v="1185732"/>
    <x v="301"/>
    <x v="1"/>
    <s v="Nord-est"/>
    <s v="Ouest Virginia"/>
    <s v="Charleston"/>
    <x v="0"/>
    <n v="45"/>
    <n v="600"/>
    <n v="270000"/>
    <n v="108000"/>
    <n v="0.4"/>
    <x v="0"/>
  </r>
  <r>
    <s v="Ouest Gear"/>
    <n v="1185732"/>
    <x v="301"/>
    <x v="1"/>
    <s v="Nord-est"/>
    <s v="Ouest Virginia"/>
    <s v="Charleston"/>
    <x v="1"/>
    <n v="40.000000000000007"/>
    <n v="425"/>
    <n v="170000.00000000003"/>
    <n v="68000.000000000015"/>
    <n v="0.4"/>
    <x v="0"/>
  </r>
  <r>
    <s v="Ouest Gear"/>
    <n v="1185732"/>
    <x v="301"/>
    <x v="1"/>
    <s v="Nord-est"/>
    <s v="Ouest Virginia"/>
    <s v="Charleston"/>
    <x v="2"/>
    <n v="35"/>
    <n v="300"/>
    <n v="105000"/>
    <n v="42000"/>
    <n v="0.4"/>
    <x v="0"/>
  </r>
  <r>
    <s v="Ouest Gear"/>
    <n v="1185732"/>
    <x v="301"/>
    <x v="1"/>
    <s v="Nord-est"/>
    <s v="Ouest Virginia"/>
    <s v="Charleston"/>
    <x v="3"/>
    <n v="35"/>
    <n v="275"/>
    <n v="96250"/>
    <n v="38500"/>
    <n v="0.4"/>
    <x v="0"/>
  </r>
  <r>
    <s v="Ouest Gear"/>
    <n v="1185732"/>
    <x v="301"/>
    <x v="1"/>
    <s v="Nord-est"/>
    <s v="Ouest Virginia"/>
    <s v="Charleston"/>
    <x v="4"/>
    <n v="45"/>
    <n v="275"/>
    <n v="123750"/>
    <n v="49500"/>
    <n v="0.4"/>
    <x v="0"/>
  </r>
  <r>
    <s v="Ouest Gear"/>
    <n v="1185732"/>
    <x v="301"/>
    <x v="1"/>
    <s v="Nord-est"/>
    <s v="Ouest Virginia"/>
    <s v="Charleston"/>
    <x v="5"/>
    <n v="65.000000000000014"/>
    <n v="425"/>
    <n v="276250.00000000006"/>
    <n v="110500.00000000003"/>
    <n v="0.4"/>
    <x v="0"/>
  </r>
  <r>
    <s v="Ouest Gear"/>
    <n v="1185732"/>
    <x v="330"/>
    <x v="2"/>
    <s v="Nord-est"/>
    <s v="Ouest Virginia"/>
    <s v="Charleston"/>
    <x v="0"/>
    <n v="60.000000000000007"/>
    <n v="650"/>
    <n v="390000.00000000006"/>
    <n v="156000.00000000003"/>
    <n v="0.4"/>
    <x v="0"/>
  </r>
  <r>
    <s v="Ouest Gear"/>
    <n v="1185732"/>
    <x v="330"/>
    <x v="2"/>
    <s v="Nord-est"/>
    <s v="Ouest Virginia"/>
    <s v="Charleston"/>
    <x v="1"/>
    <n v="55.000000000000014"/>
    <n v="400"/>
    <n v="220000.00000000006"/>
    <n v="88000.000000000029"/>
    <n v="0.4"/>
    <x v="0"/>
  </r>
  <r>
    <s v="Ouest Gear"/>
    <n v="1185732"/>
    <x v="330"/>
    <x v="2"/>
    <s v="Nord-est"/>
    <s v="Ouest Virginia"/>
    <s v="Charleston"/>
    <x v="2"/>
    <n v="50"/>
    <n v="325"/>
    <n v="162500"/>
    <n v="65000"/>
    <n v="0.4"/>
    <x v="0"/>
  </r>
  <r>
    <s v="Ouest Gear"/>
    <n v="1185732"/>
    <x v="330"/>
    <x v="2"/>
    <s v="Nord-est"/>
    <s v="Ouest Virginia"/>
    <s v="Charleston"/>
    <x v="3"/>
    <n v="50"/>
    <n v="275"/>
    <n v="137500"/>
    <n v="55000"/>
    <n v="0.4"/>
    <x v="0"/>
  </r>
  <r>
    <s v="Ouest Gear"/>
    <n v="1185732"/>
    <x v="330"/>
    <x v="2"/>
    <s v="Nord-est"/>
    <s v="Ouest Virginia"/>
    <s v="Charleston"/>
    <x v="4"/>
    <n v="60.000000000000007"/>
    <n v="300"/>
    <n v="180000.00000000003"/>
    <n v="72000.000000000015"/>
    <n v="0.4"/>
    <x v="0"/>
  </r>
  <r>
    <s v="Ouest Gear"/>
    <n v="1185732"/>
    <x v="330"/>
    <x v="2"/>
    <s v="Nord-est"/>
    <s v="Ouest Virginia"/>
    <s v="Charleston"/>
    <x v="5"/>
    <n v="65.000000000000014"/>
    <n v="475"/>
    <n v="308750.00000000006"/>
    <n v="123500.00000000003"/>
    <n v="0.4"/>
    <x v="0"/>
  </r>
  <r>
    <s v="Ouest Gear"/>
    <n v="1185732"/>
    <x v="362"/>
    <x v="6"/>
    <s v="Nord-est"/>
    <s v="Ouest Virginia"/>
    <s v="Charleston"/>
    <x v="0"/>
    <n v="50"/>
    <n v="525"/>
    <n v="262500"/>
    <n v="105000"/>
    <n v="0.4"/>
    <x v="0"/>
  </r>
  <r>
    <s v="Ouest Gear"/>
    <n v="1185732"/>
    <x v="362"/>
    <x v="6"/>
    <s v="Nord-est"/>
    <s v="Ouest Virginia"/>
    <s v="Charleston"/>
    <x v="1"/>
    <n v="45.000000000000007"/>
    <n v="300"/>
    <n v="135000.00000000003"/>
    <n v="54000.000000000015"/>
    <n v="0.4"/>
    <x v="0"/>
  </r>
  <r>
    <s v="Ouest Gear"/>
    <n v="1185732"/>
    <x v="362"/>
    <x v="6"/>
    <s v="Nord-est"/>
    <s v="Ouest Virginia"/>
    <s v="Charleston"/>
    <x v="2"/>
    <n v="40"/>
    <n v="300"/>
    <n v="120000"/>
    <n v="48000"/>
    <n v="0.4"/>
    <x v="0"/>
  </r>
  <r>
    <s v="Ouest Gear"/>
    <n v="1185732"/>
    <x v="362"/>
    <x v="6"/>
    <s v="Nord-est"/>
    <s v="Ouest Virginia"/>
    <s v="Charleston"/>
    <x v="3"/>
    <n v="40"/>
    <n v="275"/>
    <n v="110000"/>
    <n v="44000"/>
    <n v="0.4"/>
    <x v="0"/>
  </r>
  <r>
    <s v="Ouest Gear"/>
    <n v="1185732"/>
    <x v="362"/>
    <x v="6"/>
    <s v="Nord-est"/>
    <s v="Ouest Virginia"/>
    <s v="Charleston"/>
    <x v="4"/>
    <n v="50"/>
    <n v="250"/>
    <n v="125000"/>
    <n v="50000"/>
    <n v="0.4"/>
    <x v="0"/>
  </r>
  <r>
    <s v="Ouest Gear"/>
    <n v="1185732"/>
    <x v="362"/>
    <x v="6"/>
    <s v="Nord-est"/>
    <s v="Ouest Virginia"/>
    <s v="Charleston"/>
    <x v="5"/>
    <n v="55.000000000000007"/>
    <n v="425"/>
    <n v="233750.00000000003"/>
    <n v="93500.000000000015"/>
    <n v="0.4"/>
    <x v="0"/>
  </r>
  <r>
    <s v="Ouest Gear"/>
    <n v="1185732"/>
    <x v="394"/>
    <x v="3"/>
    <s v="Nord-est"/>
    <s v="Ouest Virginia"/>
    <s v="Charleston"/>
    <x v="0"/>
    <n v="35"/>
    <n v="550"/>
    <n v="192500"/>
    <n v="77000"/>
    <n v="0.4"/>
    <x v="0"/>
  </r>
  <r>
    <s v="Ouest Gear"/>
    <n v="1185732"/>
    <x v="394"/>
    <x v="3"/>
    <s v="Nord-est"/>
    <s v="Ouest Virginia"/>
    <s v="Charleston"/>
    <x v="1"/>
    <n v="30.000000000000011"/>
    <n v="350"/>
    <n v="105000.00000000004"/>
    <n v="42000.000000000022"/>
    <n v="0.4"/>
    <x v="0"/>
  </r>
  <r>
    <s v="Ouest Gear"/>
    <n v="1185732"/>
    <x v="394"/>
    <x v="3"/>
    <s v="Nord-est"/>
    <s v="Ouest Virginia"/>
    <s v="Charleston"/>
    <x v="2"/>
    <n v="25.000000000000007"/>
    <n v="250"/>
    <n v="62500.000000000015"/>
    <n v="25000.000000000007"/>
    <n v="0.4"/>
    <x v="0"/>
  </r>
  <r>
    <s v="Ouest Gear"/>
    <n v="1185732"/>
    <x v="394"/>
    <x v="3"/>
    <s v="Nord-est"/>
    <s v="Ouest Virginia"/>
    <s v="Charleston"/>
    <x v="3"/>
    <n v="25.000000000000007"/>
    <n v="225"/>
    <n v="56250.000000000015"/>
    <n v="22500.000000000007"/>
    <n v="0.4"/>
    <x v="0"/>
  </r>
  <r>
    <s v="Ouest Gear"/>
    <n v="1185732"/>
    <x v="394"/>
    <x v="3"/>
    <s v="Nord-est"/>
    <s v="Ouest Virginia"/>
    <s v="Charleston"/>
    <x v="4"/>
    <n v="35"/>
    <n v="225"/>
    <n v="78750"/>
    <n v="31500"/>
    <n v="0.4"/>
    <x v="0"/>
  </r>
  <r>
    <s v="Ouest Gear"/>
    <n v="1185732"/>
    <x v="394"/>
    <x v="3"/>
    <s v="Nord-est"/>
    <s v="Ouest Virginia"/>
    <s v="Charleston"/>
    <x v="5"/>
    <n v="40"/>
    <n v="300"/>
    <n v="120000"/>
    <n v="48000"/>
    <n v="0.4"/>
    <x v="0"/>
  </r>
  <r>
    <s v="Ouest Gear"/>
    <n v="1185732"/>
    <x v="423"/>
    <x v="4"/>
    <s v="Nord-est"/>
    <s v="Ouest Virginia"/>
    <s v="Charleston"/>
    <x v="0"/>
    <n v="44.999999999999993"/>
    <n v="425"/>
    <n v="191249.99999999997"/>
    <n v="76499.999999999985"/>
    <n v="0.4"/>
    <x v="0"/>
  </r>
  <r>
    <s v="Ouest Gear"/>
    <n v="1185732"/>
    <x v="423"/>
    <x v="4"/>
    <s v="Nord-est"/>
    <s v="Ouest Virginia"/>
    <s v="Charleston"/>
    <x v="1"/>
    <n v="35"/>
    <n v="275"/>
    <n v="96250"/>
    <n v="38500"/>
    <n v="0.4"/>
    <x v="0"/>
  </r>
  <r>
    <s v="Ouest Gear"/>
    <n v="1185732"/>
    <x v="423"/>
    <x v="4"/>
    <s v="Nord-est"/>
    <s v="Ouest Virginia"/>
    <s v="Charleston"/>
    <x v="2"/>
    <n v="35"/>
    <n v="175"/>
    <n v="61250"/>
    <n v="24500"/>
    <n v="0.4"/>
    <x v="0"/>
  </r>
  <r>
    <s v="Ouest Gear"/>
    <n v="1185732"/>
    <x v="423"/>
    <x v="4"/>
    <s v="Nord-est"/>
    <s v="Ouest Virginia"/>
    <s v="Charleston"/>
    <x v="3"/>
    <n v="35"/>
    <n v="175"/>
    <n v="61250"/>
    <n v="24500"/>
    <n v="0.4"/>
    <x v="0"/>
  </r>
  <r>
    <s v="Ouest Gear"/>
    <n v="1185732"/>
    <x v="423"/>
    <x v="4"/>
    <s v="Nord-est"/>
    <s v="Ouest Virginia"/>
    <s v="Charleston"/>
    <x v="4"/>
    <n v="44.999999999999993"/>
    <n v="175"/>
    <n v="78749.999999999985"/>
    <n v="31499.999999999996"/>
    <n v="0.4"/>
    <x v="0"/>
  </r>
  <r>
    <s v="Foot Locker"/>
    <n v="1185732"/>
    <x v="423"/>
    <x v="4"/>
    <s v="Nord-est"/>
    <s v="Ouest Virginia"/>
    <s v="Charleston"/>
    <x v="5"/>
    <n v="49.999999999999986"/>
    <n v="300"/>
    <n v="149999.99999999997"/>
    <n v="59999.999999999993"/>
    <n v="0.4"/>
    <x v="0"/>
  </r>
  <r>
    <s v="Foot Locker"/>
    <n v="1185732"/>
    <x v="454"/>
    <x v="0"/>
    <s v="Nord-est"/>
    <s v="Ouest Virginia"/>
    <s v="Charleston"/>
    <x v="0"/>
    <n v="44.999999999999993"/>
    <n v="450"/>
    <n v="202499.99999999997"/>
    <n v="81000"/>
    <n v="0.4"/>
    <x v="0"/>
  </r>
  <r>
    <s v="Foot Locker"/>
    <n v="1185732"/>
    <x v="454"/>
    <x v="0"/>
    <s v="Nord-est"/>
    <s v="Ouest Virginia"/>
    <s v="Charleston"/>
    <x v="1"/>
    <n v="35"/>
    <n v="350"/>
    <n v="122500"/>
    <n v="49000"/>
    <n v="0.4"/>
    <x v="0"/>
  </r>
  <r>
    <s v="Foot Locker"/>
    <n v="1185732"/>
    <x v="454"/>
    <x v="0"/>
    <s v="Nord-est"/>
    <s v="Ouest Virginia"/>
    <s v="Charleston"/>
    <x v="2"/>
    <n v="35"/>
    <n v="295"/>
    <n v="103250"/>
    <n v="41300"/>
    <n v="0.4"/>
    <x v="0"/>
  </r>
  <r>
    <s v="Foot Locker"/>
    <n v="1185732"/>
    <x v="454"/>
    <x v="0"/>
    <s v="Nord-est"/>
    <s v="Ouest Virginia"/>
    <s v="Charleston"/>
    <x v="3"/>
    <n v="40"/>
    <n v="325"/>
    <n v="130000"/>
    <n v="52000"/>
    <n v="0.4"/>
    <x v="0"/>
  </r>
  <r>
    <s v="Foot Locker"/>
    <n v="1185732"/>
    <x v="454"/>
    <x v="0"/>
    <s v="Nord-est"/>
    <s v="Ouest Virginia"/>
    <s v="Charleston"/>
    <x v="4"/>
    <n v="65"/>
    <n v="300"/>
    <n v="195000"/>
    <n v="78000"/>
    <n v="0.4"/>
    <x v="0"/>
  </r>
  <r>
    <s v="Foot Locker"/>
    <n v="1185732"/>
    <x v="454"/>
    <x v="0"/>
    <s v="Nord-est"/>
    <s v="Ouest Virginia"/>
    <s v="Charleston"/>
    <x v="5"/>
    <n v="70"/>
    <n v="400"/>
    <n v="280000"/>
    <n v="112000"/>
    <n v="0.4"/>
    <x v="0"/>
  </r>
  <r>
    <s v="Foot Locker"/>
    <n v="1185732"/>
    <x v="483"/>
    <x v="1"/>
    <s v="Nord-est"/>
    <s v="Ouest Virginia"/>
    <s v="Charleston"/>
    <x v="0"/>
    <n v="65"/>
    <n v="650"/>
    <n v="422500"/>
    <n v="169000"/>
    <n v="0.4"/>
    <x v="0"/>
  </r>
  <r>
    <s v="Foot Locker"/>
    <n v="1185732"/>
    <x v="483"/>
    <x v="1"/>
    <s v="Nord-est"/>
    <s v="Ouest Virginia"/>
    <s v="Charleston"/>
    <x v="1"/>
    <n v="55.000000000000007"/>
    <n v="450"/>
    <n v="247500.00000000003"/>
    <n v="99000.000000000015"/>
    <n v="0.4"/>
    <x v="0"/>
  </r>
  <r>
    <s v="Ouest Gear"/>
    <n v="1185732"/>
    <x v="483"/>
    <x v="1"/>
    <s v="Nord-est"/>
    <s v="Ouest Virginia"/>
    <s v="Charleston"/>
    <x v="2"/>
    <n v="55.000000000000007"/>
    <n v="400"/>
    <n v="220000.00000000003"/>
    <n v="88000.000000000015"/>
    <n v="0.4"/>
    <x v="0"/>
  </r>
  <r>
    <s v="Foot Locker"/>
    <n v="1185732"/>
    <x v="483"/>
    <x v="1"/>
    <s v="Nord-est"/>
    <s v="Ouest Virginia"/>
    <s v="Charleston"/>
    <x v="3"/>
    <n v="55.000000000000007"/>
    <n v="350"/>
    <n v="192500.00000000003"/>
    <n v="77000.000000000015"/>
    <n v="0.4"/>
    <x v="0"/>
  </r>
  <r>
    <s v="Foot Locker"/>
    <n v="1185732"/>
    <x v="483"/>
    <x v="1"/>
    <s v="Nord-est"/>
    <s v="Ouest Virginia"/>
    <s v="Charleston"/>
    <x v="4"/>
    <n v="65"/>
    <n v="350"/>
    <n v="227500"/>
    <n v="91000"/>
    <n v="0.4"/>
    <x v="0"/>
  </r>
  <r>
    <s v="Foot Locker"/>
    <n v="1185732"/>
    <x v="483"/>
    <x v="1"/>
    <s v="Nord-est"/>
    <s v="Ouest Virginia"/>
    <s v="Charleston"/>
    <x v="5"/>
    <n v="70"/>
    <n v="450"/>
    <n v="315000"/>
    <n v="126000"/>
    <n v="0.4"/>
    <x v="0"/>
  </r>
  <r>
    <s v="Foot Locker"/>
    <n v="1185732"/>
    <x v="188"/>
    <x v="4"/>
    <s v="Nord-est"/>
    <s v="Ouest Virginia"/>
    <s v="Charleston"/>
    <x v="0"/>
    <n v="35"/>
    <n v="425"/>
    <n v="148750"/>
    <n v="59500"/>
    <n v="0.4"/>
    <x v="0"/>
  </r>
  <r>
    <s v="Foot Locker"/>
    <n v="1185732"/>
    <x v="188"/>
    <x v="4"/>
    <s v="Nord-est"/>
    <s v="Ouest Virginia"/>
    <s v="Charleston"/>
    <x v="1"/>
    <n v="35"/>
    <n v="225"/>
    <n v="78750"/>
    <n v="27562.5"/>
    <n v="0.35"/>
    <x v="0"/>
  </r>
  <r>
    <s v="Foot Locker"/>
    <n v="1185732"/>
    <x v="188"/>
    <x v="4"/>
    <s v="Nord-est"/>
    <s v="Ouest Virginia"/>
    <s v="Charleston"/>
    <x v="2"/>
    <n v="25.000000000000007"/>
    <n v="225"/>
    <n v="56250.000000000015"/>
    <n v="19687.500000000004"/>
    <n v="0.35"/>
    <x v="0"/>
  </r>
  <r>
    <s v="Foot Locker"/>
    <n v="1185732"/>
    <x v="188"/>
    <x v="4"/>
    <s v="Nord-est"/>
    <s v="Ouest Virginia"/>
    <s v="Charleston"/>
    <x v="3"/>
    <n v="30"/>
    <n v="75"/>
    <n v="22500"/>
    <n v="7874.9999999999991"/>
    <n v="0.35"/>
    <x v="0"/>
  </r>
  <r>
    <s v="Foot Locker"/>
    <n v="1185732"/>
    <x v="188"/>
    <x v="4"/>
    <s v="Nord-est"/>
    <s v="Ouest Virginia"/>
    <s v="Charleston"/>
    <x v="4"/>
    <n v="45"/>
    <n v="125"/>
    <n v="56250"/>
    <n v="16875"/>
    <n v="0.3"/>
    <x v="0"/>
  </r>
  <r>
    <s v="Foot Locker"/>
    <n v="1185732"/>
    <x v="188"/>
    <x v="4"/>
    <s v="Nord-est"/>
    <s v="Ouest Virginia"/>
    <s v="Charleston"/>
    <x v="5"/>
    <n v="35"/>
    <n v="225"/>
    <n v="78750"/>
    <n v="23625"/>
    <n v="0.3"/>
    <x v="0"/>
  </r>
  <r>
    <s v="Foot Locker"/>
    <n v="1185732"/>
    <x v="696"/>
    <x v="5"/>
    <s v="Nord-est"/>
    <s v="Ouest Virginia"/>
    <s v="Charleston"/>
    <x v="0"/>
    <n v="35"/>
    <n v="475"/>
    <n v="166250"/>
    <n v="66500"/>
    <n v="0.4"/>
    <x v="0"/>
  </r>
  <r>
    <s v="Ouest Gear"/>
    <n v="1185732"/>
    <x v="696"/>
    <x v="5"/>
    <s v="Nord-est"/>
    <s v="Ouest Virginia"/>
    <s v="Charleston"/>
    <x v="1"/>
    <n v="35"/>
    <n v="125"/>
    <n v="43750"/>
    <n v="15312.499999999998"/>
    <n v="0.35"/>
    <x v="0"/>
  </r>
  <r>
    <s v="Ouest Gear"/>
    <n v="1185732"/>
    <x v="696"/>
    <x v="5"/>
    <s v="Nord-est"/>
    <s v="Ouest Virginia"/>
    <s v="Charleston"/>
    <x v="2"/>
    <n v="25.000000000000007"/>
    <n v="175"/>
    <n v="43750.000000000015"/>
    <n v="15312.500000000004"/>
    <n v="0.35"/>
    <x v="0"/>
  </r>
  <r>
    <s v="Ouest Gear"/>
    <n v="1185732"/>
    <x v="696"/>
    <x v="5"/>
    <s v="Nord-est"/>
    <s v="Maryland"/>
    <s v="Baltimore"/>
    <x v="3"/>
    <n v="30"/>
    <n v="50"/>
    <n v="15000"/>
    <n v="5250"/>
    <n v="0.35"/>
    <x v="0"/>
  </r>
  <r>
    <s v="Ouest Gear"/>
    <n v="1185732"/>
    <x v="696"/>
    <x v="5"/>
    <s v="Nord-est"/>
    <s v="Maryland"/>
    <s v="Baltimore"/>
    <x v="4"/>
    <n v="45"/>
    <n v="125"/>
    <n v="56250"/>
    <n v="16875"/>
    <n v="0.3"/>
    <x v="0"/>
  </r>
  <r>
    <s v="Ouest Gear"/>
    <n v="1185732"/>
    <x v="696"/>
    <x v="5"/>
    <s v="Nord-est"/>
    <s v="Maryland"/>
    <s v="Baltimore"/>
    <x v="5"/>
    <n v="35"/>
    <n v="225"/>
    <n v="78750"/>
    <n v="23625"/>
    <n v="0.3"/>
    <x v="0"/>
  </r>
  <r>
    <s v="Ouest Gear"/>
    <n v="1185732"/>
    <x v="225"/>
    <x v="3"/>
    <s v="Nord-est"/>
    <s v="Maryland"/>
    <s v="Baltimore"/>
    <x v="0"/>
    <n v="35"/>
    <n v="445"/>
    <n v="155750"/>
    <n v="62300"/>
    <n v="0.4"/>
    <x v="0"/>
  </r>
  <r>
    <s v="Ouest Gear"/>
    <n v="1185732"/>
    <x v="225"/>
    <x v="3"/>
    <s v="Nord-est"/>
    <s v="Maryland"/>
    <s v="Baltimore"/>
    <x v="1"/>
    <n v="35"/>
    <n v="150"/>
    <n v="52500"/>
    <n v="18375"/>
    <n v="0.35"/>
    <x v="0"/>
  </r>
  <r>
    <s v="Ouest Gear"/>
    <n v="1185732"/>
    <x v="225"/>
    <x v="3"/>
    <s v="Nord-est"/>
    <s v="Maryland"/>
    <s v="Baltimore"/>
    <x v="2"/>
    <n v="25.000000000000007"/>
    <n v="175"/>
    <n v="43750.000000000015"/>
    <n v="15312.500000000004"/>
    <n v="0.35"/>
    <x v="0"/>
  </r>
  <r>
    <s v="Ouest Gear"/>
    <n v="1185732"/>
    <x v="225"/>
    <x v="3"/>
    <s v="Nord-est"/>
    <s v="Maryland"/>
    <s v="Baltimore"/>
    <x v="3"/>
    <n v="30"/>
    <n v="25"/>
    <n v="7500"/>
    <n v="2625"/>
    <n v="0.35"/>
    <x v="0"/>
  </r>
  <r>
    <s v="Ouest Gear"/>
    <n v="1185732"/>
    <x v="225"/>
    <x v="3"/>
    <s v="Nord-est"/>
    <s v="Maryland"/>
    <s v="Baltimore"/>
    <x v="4"/>
    <n v="45"/>
    <n v="75"/>
    <n v="33750"/>
    <n v="10125"/>
    <n v="0.3"/>
    <x v="0"/>
  </r>
  <r>
    <s v="Ouest Gear"/>
    <n v="1185732"/>
    <x v="225"/>
    <x v="3"/>
    <s v="Nord-est"/>
    <s v="Maryland"/>
    <s v="Baltimore"/>
    <x v="5"/>
    <n v="35"/>
    <n v="175"/>
    <n v="61250"/>
    <n v="18375"/>
    <n v="0.3"/>
    <x v="0"/>
  </r>
  <r>
    <s v="Ouest Gear"/>
    <n v="1185732"/>
    <x v="244"/>
    <x v="0"/>
    <s v="Nord-est"/>
    <s v="Maryland"/>
    <s v="Baltimore"/>
    <x v="0"/>
    <n v="35"/>
    <n v="425"/>
    <n v="148750"/>
    <n v="59500"/>
    <n v="0.4"/>
    <x v="0"/>
  </r>
  <r>
    <s v="Ouest Gear"/>
    <n v="1185732"/>
    <x v="244"/>
    <x v="0"/>
    <s v="Nord-est"/>
    <s v="Maryland"/>
    <s v="Baltimore"/>
    <x v="1"/>
    <n v="35"/>
    <n v="125"/>
    <n v="43750"/>
    <n v="15312.499999999998"/>
    <n v="0.35"/>
    <x v="0"/>
  </r>
  <r>
    <s v="Ouest Gear"/>
    <n v="1185732"/>
    <x v="244"/>
    <x v="0"/>
    <s v="Nord-est"/>
    <s v="Maryland"/>
    <s v="Baltimore"/>
    <x v="2"/>
    <n v="25.000000000000007"/>
    <n v="125"/>
    <n v="31250.000000000007"/>
    <n v="10937.500000000002"/>
    <n v="0.35"/>
    <x v="0"/>
  </r>
  <r>
    <s v="Ouest Gear"/>
    <n v="1185732"/>
    <x v="244"/>
    <x v="0"/>
    <s v="Nord-est"/>
    <s v="Maryland"/>
    <s v="Baltimore"/>
    <x v="3"/>
    <n v="30"/>
    <n v="50"/>
    <n v="15000"/>
    <n v="5250"/>
    <n v="0.35"/>
    <x v="0"/>
  </r>
  <r>
    <s v="Ouest Gear"/>
    <n v="1185732"/>
    <x v="244"/>
    <x v="0"/>
    <s v="Nord-est"/>
    <s v="Maryland"/>
    <s v="Baltimore"/>
    <x v="4"/>
    <n v="45"/>
    <n v="50"/>
    <n v="22500"/>
    <n v="6750"/>
    <n v="0.3"/>
    <x v="0"/>
  </r>
  <r>
    <s v="Ouest Gear"/>
    <n v="1185732"/>
    <x v="244"/>
    <x v="0"/>
    <s v="Nord-est"/>
    <s v="Maryland"/>
    <s v="Baltimore"/>
    <x v="5"/>
    <n v="35"/>
    <n v="200"/>
    <n v="70000"/>
    <n v="21000"/>
    <n v="0.3"/>
    <x v="0"/>
  </r>
  <r>
    <s v="Ouest Gear"/>
    <n v="1185732"/>
    <x v="273"/>
    <x v="1"/>
    <s v="Nord-est"/>
    <s v="Maryland"/>
    <s v="Baltimore"/>
    <x v="0"/>
    <n v="49.999999999999993"/>
    <n v="470"/>
    <n v="234999.99999999997"/>
    <n v="94000"/>
    <n v="0.4"/>
    <x v="0"/>
  </r>
  <r>
    <s v="Ouest Gear"/>
    <n v="1185732"/>
    <x v="273"/>
    <x v="1"/>
    <s v="Nord-est"/>
    <s v="Maryland"/>
    <s v="Baltimore"/>
    <x v="1"/>
    <n v="45"/>
    <n v="175"/>
    <n v="78750"/>
    <n v="27562.5"/>
    <n v="0.35"/>
    <x v="0"/>
  </r>
  <r>
    <s v="Ouest Gear"/>
    <n v="1185732"/>
    <x v="273"/>
    <x v="1"/>
    <s v="Nord-est"/>
    <s v="Maryland"/>
    <s v="Baltimore"/>
    <x v="2"/>
    <n v="40"/>
    <n v="150"/>
    <n v="60000"/>
    <n v="21000"/>
    <n v="0.35"/>
    <x v="0"/>
  </r>
  <r>
    <s v="Ouest Gear"/>
    <n v="1185732"/>
    <x v="273"/>
    <x v="1"/>
    <s v="Nord-est"/>
    <s v="Maryland"/>
    <s v="Baltimore"/>
    <x v="3"/>
    <n v="40"/>
    <n v="100"/>
    <n v="40000"/>
    <n v="14000"/>
    <n v="0.35"/>
    <x v="0"/>
  </r>
  <r>
    <s v="Ouest Gear"/>
    <n v="1185732"/>
    <x v="273"/>
    <x v="1"/>
    <s v="Nord-est"/>
    <s v="Maryland"/>
    <s v="Baltimore"/>
    <x v="4"/>
    <n v="49.999999999999993"/>
    <n v="125"/>
    <n v="62499.999999999993"/>
    <n v="18749.999999999996"/>
    <n v="0.3"/>
    <x v="0"/>
  </r>
  <r>
    <s v="Ouest Gear"/>
    <n v="1185732"/>
    <x v="273"/>
    <x v="1"/>
    <s v="Nord-est"/>
    <s v="Maryland"/>
    <s v="Baltimore"/>
    <x v="5"/>
    <n v="54.999999999999993"/>
    <n v="250"/>
    <n v="137499.99999999997"/>
    <n v="41249.999999999993"/>
    <n v="0.3"/>
    <x v="0"/>
  </r>
  <r>
    <s v="Ouest Gear"/>
    <n v="1185732"/>
    <x v="306"/>
    <x v="6"/>
    <s v="Nord-est"/>
    <s v="Maryland"/>
    <s v="Baltimore"/>
    <x v="0"/>
    <n v="49.999999999999993"/>
    <n v="500"/>
    <n v="249999.99999999997"/>
    <n v="100000"/>
    <n v="0.4"/>
    <x v="0"/>
  </r>
  <r>
    <s v="Ouest Gear"/>
    <n v="1185732"/>
    <x v="306"/>
    <x v="6"/>
    <s v="Nord-est"/>
    <s v="Maryland"/>
    <s v="Baltimore"/>
    <x v="1"/>
    <n v="45"/>
    <n v="250"/>
    <n v="112500"/>
    <n v="39375"/>
    <n v="0.35"/>
    <x v="0"/>
  </r>
  <r>
    <s v="Foot Locker"/>
    <n v="1185732"/>
    <x v="306"/>
    <x v="6"/>
    <s v="Nord-est"/>
    <s v="Maryland"/>
    <s v="Baltimore"/>
    <x v="2"/>
    <n v="40"/>
    <n v="175"/>
    <n v="70000"/>
    <n v="24500"/>
    <n v="0.35"/>
    <x v="0"/>
  </r>
  <r>
    <s v="Foot Locker"/>
    <n v="1185732"/>
    <x v="306"/>
    <x v="6"/>
    <s v="Nord-est"/>
    <s v="Maryland"/>
    <s v="Baltimore"/>
    <x v="3"/>
    <n v="40"/>
    <n v="150"/>
    <n v="60000"/>
    <n v="21000"/>
    <n v="0.35"/>
    <x v="0"/>
  </r>
  <r>
    <s v="Foot Locker"/>
    <n v="1185732"/>
    <x v="306"/>
    <x v="6"/>
    <s v="Nord-est"/>
    <s v="Maryland"/>
    <s v="Baltimore"/>
    <x v="4"/>
    <n v="49.999999999999993"/>
    <n v="150"/>
    <n v="74999.999999999985"/>
    <n v="22499.999999999996"/>
    <n v="0.3"/>
    <x v="0"/>
  </r>
  <r>
    <s v="Foot Locker"/>
    <n v="1185732"/>
    <x v="306"/>
    <x v="6"/>
    <s v="Nord-est"/>
    <s v="Maryland"/>
    <s v="Baltimore"/>
    <x v="5"/>
    <n v="54.999999999999993"/>
    <n v="300"/>
    <n v="164999.99999999997"/>
    <n v="49499.999999999993"/>
    <n v="0.3"/>
    <x v="0"/>
  </r>
  <r>
    <s v="Foot Locker"/>
    <n v="1185732"/>
    <x v="334"/>
    <x v="6"/>
    <s v="Nord-est"/>
    <s v="Maryland"/>
    <s v="Baltimore"/>
    <x v="0"/>
    <n v="49.999999999999993"/>
    <n v="525"/>
    <n v="262499.99999999994"/>
    <n v="104999.99999999999"/>
    <n v="0.4"/>
    <x v="0"/>
  </r>
  <r>
    <s v="Sports Direct"/>
    <n v="1185732"/>
    <x v="334"/>
    <x v="6"/>
    <s v="Nord-est"/>
    <s v="Maryland"/>
    <s v="Baltimore"/>
    <x v="1"/>
    <n v="45"/>
    <n v="275"/>
    <n v="123750"/>
    <n v="43312.5"/>
    <n v="0.35"/>
    <x v="0"/>
  </r>
  <r>
    <s v="Sports Direct"/>
    <n v="1185732"/>
    <x v="334"/>
    <x v="6"/>
    <s v="Nord-est"/>
    <s v="Maryland"/>
    <s v="Baltimore"/>
    <x v="2"/>
    <n v="40"/>
    <n v="200"/>
    <n v="80000"/>
    <n v="28000"/>
    <n v="0.35"/>
    <x v="0"/>
  </r>
  <r>
    <s v="Sports Direct"/>
    <n v="1185732"/>
    <x v="334"/>
    <x v="6"/>
    <s v="Nord-est"/>
    <s v="Maryland"/>
    <s v="Baltimore"/>
    <x v="3"/>
    <n v="40"/>
    <n v="150"/>
    <n v="60000"/>
    <n v="21000"/>
    <n v="0.35"/>
    <x v="0"/>
  </r>
  <r>
    <s v="Sports Direct"/>
    <n v="1185732"/>
    <x v="334"/>
    <x v="6"/>
    <s v="Nord-est"/>
    <s v="Maryland"/>
    <s v="Baltimore"/>
    <x v="4"/>
    <n v="49.999999999999993"/>
    <n v="175"/>
    <n v="87499.999999999985"/>
    <n v="26249.999999999996"/>
    <n v="0.3"/>
    <x v="0"/>
  </r>
  <r>
    <s v="Sports Direct"/>
    <n v="1185732"/>
    <x v="334"/>
    <x v="6"/>
    <s v="Nord-est"/>
    <s v="Maryland"/>
    <s v="Baltimore"/>
    <x v="5"/>
    <n v="54.999999999999993"/>
    <n v="350"/>
    <n v="192499.99999999997"/>
    <n v="57749.999999999993"/>
    <n v="0.3"/>
    <x v="0"/>
  </r>
  <r>
    <s v="Sports Direct"/>
    <n v="1185732"/>
    <x v="366"/>
    <x v="3"/>
    <s v="Nord-est"/>
    <s v="Maryland"/>
    <s v="Baltimore"/>
    <x v="0"/>
    <n v="49.999999999999993"/>
    <n v="500"/>
    <n v="249999.99999999997"/>
    <n v="100000"/>
    <n v="0.4"/>
    <x v="0"/>
  </r>
  <r>
    <s v="Sports Direct"/>
    <n v="1185732"/>
    <x v="366"/>
    <x v="3"/>
    <s v="Nord-est"/>
    <s v="Maryland"/>
    <s v="Baltimore"/>
    <x v="1"/>
    <n v="45"/>
    <n v="275"/>
    <n v="123750"/>
    <n v="43312.5"/>
    <n v="0.35"/>
    <x v="0"/>
  </r>
  <r>
    <s v="Sports Direct"/>
    <n v="1185732"/>
    <x v="366"/>
    <x v="3"/>
    <s v="Nord-est"/>
    <s v="Maryland"/>
    <s v="Baltimore"/>
    <x v="2"/>
    <n v="40"/>
    <n v="200"/>
    <n v="80000"/>
    <n v="28000"/>
    <n v="0.35"/>
    <x v="0"/>
  </r>
  <r>
    <s v="Sports Direct"/>
    <n v="1185732"/>
    <x v="366"/>
    <x v="3"/>
    <s v="Nord-est"/>
    <s v="Maryland"/>
    <s v="Baltimore"/>
    <x v="3"/>
    <n v="40"/>
    <n v="150"/>
    <n v="60000"/>
    <n v="21000"/>
    <n v="0.35"/>
    <x v="0"/>
  </r>
  <r>
    <s v="Sports Direct"/>
    <n v="1185732"/>
    <x v="366"/>
    <x v="3"/>
    <s v="Nord-est"/>
    <s v="Maryland"/>
    <s v="Baltimore"/>
    <x v="4"/>
    <n v="49.999999999999993"/>
    <n v="125"/>
    <n v="62499.999999999993"/>
    <n v="18749.999999999996"/>
    <n v="0.3"/>
    <x v="0"/>
  </r>
  <r>
    <s v="Sports Direct"/>
    <n v="1185732"/>
    <x v="366"/>
    <x v="3"/>
    <s v="Nord-est"/>
    <s v="Maryland"/>
    <s v="Baltimore"/>
    <x v="5"/>
    <n v="54.999999999999993"/>
    <n v="300"/>
    <n v="164999.99999999997"/>
    <n v="49499.999999999993"/>
    <n v="0.3"/>
    <x v="0"/>
  </r>
  <r>
    <s v="Sports Direct"/>
    <n v="1185732"/>
    <x v="396"/>
    <x v="5"/>
    <s v="Nord-est"/>
    <s v="Maryland"/>
    <s v="Baltimore"/>
    <x v="0"/>
    <n v="49.999999999999993"/>
    <n v="425"/>
    <n v="212499.99999999997"/>
    <n v="85000"/>
    <n v="0.4"/>
    <x v="0"/>
  </r>
  <r>
    <s v="Sports Direct"/>
    <n v="1185732"/>
    <x v="396"/>
    <x v="5"/>
    <s v="Nord-est"/>
    <s v="Maryland"/>
    <s v="Baltimore"/>
    <x v="1"/>
    <n v="45"/>
    <n v="225"/>
    <n v="101250"/>
    <n v="35437.5"/>
    <n v="0.35"/>
    <x v="0"/>
  </r>
  <r>
    <s v="Sports Direct"/>
    <n v="1185732"/>
    <x v="396"/>
    <x v="5"/>
    <s v="Nord-est"/>
    <s v="Maryland"/>
    <s v="Baltimore"/>
    <x v="2"/>
    <n v="40"/>
    <n v="125"/>
    <n v="50000"/>
    <n v="17500"/>
    <n v="0.35"/>
    <x v="0"/>
  </r>
  <r>
    <s v="Sports Direct"/>
    <n v="1185732"/>
    <x v="396"/>
    <x v="5"/>
    <s v="Nord-est"/>
    <s v="Maryland"/>
    <s v="Baltimore"/>
    <x v="3"/>
    <n v="40"/>
    <n v="100"/>
    <n v="40000"/>
    <n v="14000"/>
    <n v="0.35"/>
    <x v="0"/>
  </r>
  <r>
    <s v="Sports Direct"/>
    <n v="1185732"/>
    <x v="396"/>
    <x v="5"/>
    <s v="Nord-est"/>
    <s v="Maryland"/>
    <s v="Baltimore"/>
    <x v="4"/>
    <n v="49.999999999999993"/>
    <n v="100"/>
    <n v="49999.999999999993"/>
    <n v="14999.999999999996"/>
    <n v="0.3"/>
    <x v="0"/>
  </r>
  <r>
    <s v="Sports Direct"/>
    <n v="1185732"/>
    <x v="396"/>
    <x v="5"/>
    <s v="Nord-est"/>
    <s v="Maryland"/>
    <s v="Baltimore"/>
    <x v="5"/>
    <n v="54.999999999999993"/>
    <n v="200"/>
    <n v="109999.99999999999"/>
    <n v="32999.999999999993"/>
    <n v="0.3"/>
    <x v="0"/>
  </r>
  <r>
    <s v="Sports Direct"/>
    <n v="1185732"/>
    <x v="428"/>
    <x v="2"/>
    <s v="Nord-est"/>
    <s v="Maryland"/>
    <s v="Baltimore"/>
    <x v="0"/>
    <n v="54.999999999999993"/>
    <n v="375"/>
    <n v="206249.99999999997"/>
    <n v="82500"/>
    <n v="0.4"/>
    <x v="0"/>
  </r>
  <r>
    <s v="Sports Direct"/>
    <n v="1185732"/>
    <x v="428"/>
    <x v="2"/>
    <s v="Nord-est"/>
    <s v="Maryland"/>
    <s v="Baltimore"/>
    <x v="1"/>
    <n v="50"/>
    <n v="200"/>
    <n v="100000"/>
    <n v="35000"/>
    <n v="0.35"/>
    <x v="0"/>
  </r>
  <r>
    <s v="Sports Direct"/>
    <n v="1185732"/>
    <x v="428"/>
    <x v="2"/>
    <s v="Nord-est"/>
    <s v="Maryland"/>
    <s v="Baltimore"/>
    <x v="2"/>
    <n v="50"/>
    <n v="100"/>
    <n v="50000"/>
    <n v="17500"/>
    <n v="0.35"/>
    <x v="0"/>
  </r>
  <r>
    <s v="Foot Locker"/>
    <n v="1185732"/>
    <x v="428"/>
    <x v="2"/>
    <s v="Nord-est"/>
    <s v="Maryland"/>
    <s v="Baltimore"/>
    <x v="3"/>
    <n v="50"/>
    <n v="75"/>
    <n v="37500"/>
    <n v="13125"/>
    <n v="0.35"/>
    <x v="0"/>
  </r>
  <r>
    <s v="Foot Locker"/>
    <n v="1185732"/>
    <x v="428"/>
    <x v="2"/>
    <s v="Nord-est"/>
    <s v="Maryland"/>
    <s v="Baltimore"/>
    <x v="4"/>
    <n v="60"/>
    <n v="75"/>
    <n v="45000"/>
    <n v="13500"/>
    <n v="0.3"/>
    <x v="0"/>
  </r>
  <r>
    <s v="Foot Locker"/>
    <n v="1185732"/>
    <x v="428"/>
    <x v="2"/>
    <s v="Nord-est"/>
    <s v="Maryland"/>
    <s v="Baltimore"/>
    <x v="5"/>
    <n v="64.999999999999986"/>
    <n v="200"/>
    <n v="129999.99999999997"/>
    <n v="38999.999999999993"/>
    <n v="0.3"/>
    <x v="0"/>
  </r>
  <r>
    <s v="Foot Locker"/>
    <n v="1185732"/>
    <x v="458"/>
    <x v="4"/>
    <s v="Nord-est"/>
    <s v="Maryland"/>
    <s v="Baltimore"/>
    <x v="0"/>
    <n v="60"/>
    <n v="350"/>
    <n v="210000"/>
    <n v="84000"/>
    <n v="0.4"/>
    <x v="0"/>
  </r>
  <r>
    <s v="Foot Locker"/>
    <n v="1185732"/>
    <x v="458"/>
    <x v="4"/>
    <s v="Nord-est"/>
    <s v="Maryland"/>
    <s v="Baltimore"/>
    <x v="1"/>
    <n v="50"/>
    <n v="175"/>
    <n v="87500"/>
    <n v="30624.999999999996"/>
    <n v="0.35"/>
    <x v="0"/>
  </r>
  <r>
    <s v="Foot Locker"/>
    <n v="1185732"/>
    <x v="458"/>
    <x v="4"/>
    <s v="Nord-est"/>
    <s v="Maryland"/>
    <s v="Baltimore"/>
    <x v="2"/>
    <n v="50"/>
    <n v="170"/>
    <n v="85000"/>
    <n v="29749.999999999996"/>
    <n v="0.35"/>
    <x v="0"/>
  </r>
  <r>
    <s v="Foot Locker"/>
    <n v="1185732"/>
    <x v="458"/>
    <x v="4"/>
    <s v="Nord-est"/>
    <s v="Maryland"/>
    <s v="Baltimore"/>
    <x v="3"/>
    <n v="50"/>
    <n v="150"/>
    <n v="75000"/>
    <n v="26250"/>
    <n v="0.35"/>
    <x v="0"/>
  </r>
  <r>
    <s v="Foot Locker"/>
    <n v="1185732"/>
    <x v="458"/>
    <x v="4"/>
    <s v="Nord-est"/>
    <s v="Maryland"/>
    <s v="Baltimore"/>
    <x v="4"/>
    <n v="60"/>
    <n v="125"/>
    <n v="75000"/>
    <n v="22500"/>
    <n v="0.3"/>
    <x v="0"/>
  </r>
  <r>
    <s v="Foot Locker"/>
    <n v="1185732"/>
    <x v="458"/>
    <x v="4"/>
    <s v="Nord-est"/>
    <s v="Maryland"/>
    <s v="Baltimore"/>
    <x v="5"/>
    <n v="64.999999999999986"/>
    <n v="225"/>
    <n v="146249.99999999997"/>
    <n v="43874.999999999993"/>
    <n v="0.3"/>
    <x v="0"/>
  </r>
  <r>
    <s v="Foot Locker"/>
    <n v="1185732"/>
    <x v="487"/>
    <x v="5"/>
    <s v="Nord-est"/>
    <s v="Maryland"/>
    <s v="Baltimore"/>
    <x v="0"/>
    <n v="60"/>
    <n v="450"/>
    <n v="270000"/>
    <n v="108000"/>
    <n v="0.4"/>
    <x v="0"/>
  </r>
  <r>
    <s v="Foot Locker"/>
    <n v="1185732"/>
    <x v="487"/>
    <x v="5"/>
    <s v="Nord-est"/>
    <s v="Maryland"/>
    <s v="Baltimore"/>
    <x v="1"/>
    <n v="50"/>
    <n v="250"/>
    <n v="125000"/>
    <n v="43750"/>
    <n v="0.35"/>
    <x v="0"/>
  </r>
  <r>
    <s v="Foot Locker"/>
    <n v="1185732"/>
    <x v="487"/>
    <x v="5"/>
    <s v="Nord-est"/>
    <s v="Maryland"/>
    <s v="Baltimore"/>
    <x v="2"/>
    <n v="50"/>
    <n v="225"/>
    <n v="112500"/>
    <n v="39375"/>
    <n v="0.35"/>
    <x v="0"/>
  </r>
  <r>
    <s v="Foot Locker"/>
    <n v="1185732"/>
    <x v="487"/>
    <x v="5"/>
    <s v="Nord-est"/>
    <s v="Maryland"/>
    <s v="Baltimore"/>
    <x v="3"/>
    <n v="50"/>
    <n v="175"/>
    <n v="87500"/>
    <n v="30624.999999999996"/>
    <n v="0.35"/>
    <x v="0"/>
  </r>
  <r>
    <s v="Foot Locker"/>
    <n v="1185732"/>
    <x v="487"/>
    <x v="5"/>
    <s v="Nord-est"/>
    <s v="Maryland"/>
    <s v="Baltimore"/>
    <x v="4"/>
    <n v="60"/>
    <n v="175"/>
    <n v="105000"/>
    <n v="31500"/>
    <n v="0.3"/>
    <x v="0"/>
  </r>
  <r>
    <s v="Foot Locker"/>
    <n v="1185732"/>
    <x v="487"/>
    <x v="5"/>
    <s v="Nord-est"/>
    <s v="Maryland"/>
    <s v="Baltimore"/>
    <x v="5"/>
    <n v="64.999999999999986"/>
    <n v="275"/>
    <n v="178749.99999999997"/>
    <n v="53624.999999999993"/>
    <n v="0.3"/>
    <x v="0"/>
  </r>
  <r>
    <s v="Foot Locker"/>
    <n v="1185732"/>
    <x v="181"/>
    <x v="4"/>
    <s v="Nord-est"/>
    <s v="Maryland"/>
    <s v="Baltimore"/>
    <x v="0"/>
    <n v="40"/>
    <n v="525"/>
    <n v="210000"/>
    <n v="73500"/>
    <n v="0.35"/>
    <x v="0"/>
  </r>
  <r>
    <s v="Foot Locker"/>
    <n v="1185732"/>
    <x v="181"/>
    <x v="4"/>
    <s v="Nord-est"/>
    <s v="Maryland"/>
    <s v="Baltimore"/>
    <x v="1"/>
    <n v="40"/>
    <n v="325"/>
    <n v="130000"/>
    <n v="45500"/>
    <n v="0.35"/>
    <x v="0"/>
  </r>
  <r>
    <s v="Foot Locker"/>
    <n v="1185732"/>
    <x v="181"/>
    <x v="4"/>
    <s v="Nord-est"/>
    <s v="Maryland"/>
    <s v="Baltimore"/>
    <x v="2"/>
    <n v="30.000000000000004"/>
    <n v="325"/>
    <n v="97500.000000000015"/>
    <n v="39000.000000000007"/>
    <n v="0.4"/>
    <x v="0"/>
  </r>
  <r>
    <s v="Foot Locker"/>
    <n v="1185732"/>
    <x v="181"/>
    <x v="4"/>
    <s v="Nord-est"/>
    <s v="Maryland"/>
    <s v="Baltimore"/>
    <x v="3"/>
    <n v="35"/>
    <n v="175"/>
    <n v="61250"/>
    <n v="24500"/>
    <n v="0.4"/>
    <x v="0"/>
  </r>
  <r>
    <s v="Foot Locker"/>
    <n v="1185732"/>
    <x v="181"/>
    <x v="4"/>
    <s v="Nord-est"/>
    <s v="Maryland"/>
    <s v="Baltimore"/>
    <x v="4"/>
    <n v="50"/>
    <n v="225"/>
    <n v="112500"/>
    <n v="33750"/>
    <n v="0.3"/>
    <x v="0"/>
  </r>
  <r>
    <s v="Foot Locker"/>
    <n v="1185732"/>
    <x v="181"/>
    <x v="4"/>
    <s v="Nord-est"/>
    <s v="Maryland"/>
    <s v="Baltimore"/>
    <x v="5"/>
    <n v="40"/>
    <n v="325"/>
    <n v="130000"/>
    <n v="52000"/>
    <n v="0.4"/>
    <x v="0"/>
  </r>
  <r>
    <s v="Foot Locker"/>
    <n v="1185732"/>
    <x v="210"/>
    <x v="5"/>
    <s v="Nord-est"/>
    <s v="Maryland"/>
    <s v="Baltimore"/>
    <x v="0"/>
    <n v="40"/>
    <n v="575"/>
    <n v="230000"/>
    <n v="80500"/>
    <n v="0.35"/>
    <x v="0"/>
  </r>
  <r>
    <s v="Foot Locker"/>
    <n v="1185732"/>
    <x v="210"/>
    <x v="5"/>
    <s v="Nord-est"/>
    <s v="Maryland"/>
    <s v="Baltimore"/>
    <x v="1"/>
    <n v="40"/>
    <n v="225"/>
    <n v="90000"/>
    <n v="31499.999999999996"/>
    <n v="0.35"/>
    <x v="0"/>
  </r>
  <r>
    <s v="Foot Locker"/>
    <n v="1185732"/>
    <x v="210"/>
    <x v="5"/>
    <s v="Nord-est"/>
    <s v="Maryland"/>
    <s v="Baltimore"/>
    <x v="2"/>
    <n v="30.000000000000004"/>
    <n v="275"/>
    <n v="82500.000000000015"/>
    <n v="33000.000000000007"/>
    <n v="0.4"/>
    <x v="0"/>
  </r>
  <r>
    <s v="Foot Locker"/>
    <n v="1185732"/>
    <x v="210"/>
    <x v="5"/>
    <s v="Nord-est"/>
    <s v="Delaware"/>
    <s v="Wilmington"/>
    <x v="3"/>
    <n v="35"/>
    <n v="150"/>
    <n v="52500"/>
    <n v="21000"/>
    <n v="0.4"/>
    <x v="0"/>
  </r>
  <r>
    <s v="Foot Locker"/>
    <n v="1185732"/>
    <x v="210"/>
    <x v="5"/>
    <s v="Nord-est"/>
    <s v="Delaware"/>
    <s v="Wilmington"/>
    <x v="4"/>
    <n v="50"/>
    <n v="225"/>
    <n v="112500"/>
    <n v="33750"/>
    <n v="0.3"/>
    <x v="0"/>
  </r>
  <r>
    <s v="Foot Locker"/>
    <n v="1185732"/>
    <x v="210"/>
    <x v="5"/>
    <s v="Nord-est"/>
    <s v="Delaware"/>
    <s v="Wilmington"/>
    <x v="5"/>
    <n v="40"/>
    <n v="325"/>
    <n v="130000"/>
    <n v="52000"/>
    <n v="0.4"/>
    <x v="0"/>
  </r>
  <r>
    <s v="Foot Locker"/>
    <n v="1185732"/>
    <x v="218"/>
    <x v="3"/>
    <s v="Nord-est"/>
    <s v="Delaware"/>
    <s v="Wilmington"/>
    <x v="0"/>
    <n v="40"/>
    <n v="545"/>
    <n v="218000"/>
    <n v="76300"/>
    <n v="0.35"/>
    <x v="0"/>
  </r>
  <r>
    <s v="Foot Locker"/>
    <n v="1185732"/>
    <x v="218"/>
    <x v="3"/>
    <s v="Nord-est"/>
    <s v="Delaware"/>
    <s v="Wilmington"/>
    <x v="1"/>
    <n v="40"/>
    <n v="250"/>
    <n v="100000"/>
    <n v="35000"/>
    <n v="0.35"/>
    <x v="0"/>
  </r>
  <r>
    <s v="Foot Locker"/>
    <n v="1185732"/>
    <x v="218"/>
    <x v="3"/>
    <s v="Nord-est"/>
    <s v="Delaware"/>
    <s v="Wilmington"/>
    <x v="2"/>
    <n v="30.000000000000004"/>
    <n v="275"/>
    <n v="82500.000000000015"/>
    <n v="33000.000000000007"/>
    <n v="0.4"/>
    <x v="0"/>
  </r>
  <r>
    <s v="Foot Locker"/>
    <n v="1185732"/>
    <x v="218"/>
    <x v="3"/>
    <s v="Nord-est"/>
    <s v="Delaware"/>
    <s v="Wilmington"/>
    <x v="3"/>
    <n v="35"/>
    <n v="125"/>
    <n v="43750"/>
    <n v="17500"/>
    <n v="0.4"/>
    <x v="0"/>
  </r>
  <r>
    <s v="Foot Locker"/>
    <n v="1185732"/>
    <x v="218"/>
    <x v="3"/>
    <s v="Nord-est"/>
    <s v="Delaware"/>
    <s v="Wilmington"/>
    <x v="4"/>
    <n v="50"/>
    <n v="175"/>
    <n v="87500"/>
    <n v="26250"/>
    <n v="0.3"/>
    <x v="0"/>
  </r>
  <r>
    <s v="Foot Locker"/>
    <n v="1185732"/>
    <x v="218"/>
    <x v="3"/>
    <s v="Nord-est"/>
    <s v="Delaware"/>
    <s v="Wilmington"/>
    <x v="5"/>
    <n v="40"/>
    <n v="275"/>
    <n v="110000"/>
    <n v="44000"/>
    <n v="0.4"/>
    <x v="0"/>
  </r>
  <r>
    <s v="Foot Locker"/>
    <n v="1185732"/>
    <x v="237"/>
    <x v="0"/>
    <s v="Nord-est"/>
    <s v="Delaware"/>
    <s v="Wilmington"/>
    <x v="0"/>
    <n v="40"/>
    <n v="525"/>
    <n v="210000"/>
    <n v="73500"/>
    <n v="0.35"/>
    <x v="0"/>
  </r>
  <r>
    <s v="Foot Locker"/>
    <n v="1185732"/>
    <x v="237"/>
    <x v="0"/>
    <s v="Nord-est"/>
    <s v="Delaware"/>
    <s v="Wilmington"/>
    <x v="1"/>
    <n v="40"/>
    <n v="225"/>
    <n v="90000"/>
    <n v="31499.999999999996"/>
    <n v="0.35"/>
    <x v="0"/>
  </r>
  <r>
    <s v="Foot Locker"/>
    <n v="1185732"/>
    <x v="237"/>
    <x v="0"/>
    <s v="Nord-est"/>
    <s v="Delaware"/>
    <s v="Wilmington"/>
    <x v="2"/>
    <n v="30.000000000000004"/>
    <n v="225"/>
    <n v="67500.000000000015"/>
    <n v="27000.000000000007"/>
    <n v="0.4"/>
    <x v="0"/>
  </r>
  <r>
    <s v="Foot Locker"/>
    <n v="1185732"/>
    <x v="237"/>
    <x v="0"/>
    <s v="Nord-est"/>
    <s v="Delaware"/>
    <s v="Wilmington"/>
    <x v="3"/>
    <n v="35"/>
    <n v="150"/>
    <n v="52500"/>
    <n v="21000"/>
    <n v="0.4"/>
    <x v="0"/>
  </r>
  <r>
    <s v="Foot Locker"/>
    <n v="1185732"/>
    <x v="237"/>
    <x v="0"/>
    <s v="Nord-est"/>
    <s v="Delaware"/>
    <s v="Wilmington"/>
    <x v="4"/>
    <n v="50"/>
    <n v="150"/>
    <n v="75000"/>
    <n v="22500"/>
    <n v="0.3"/>
    <x v="0"/>
  </r>
  <r>
    <s v="Foot Locker"/>
    <n v="1185732"/>
    <x v="237"/>
    <x v="0"/>
    <s v="Nord-est"/>
    <s v="Delaware"/>
    <s v="Wilmington"/>
    <x v="5"/>
    <n v="40"/>
    <n v="300"/>
    <n v="120000"/>
    <n v="48000"/>
    <n v="0.4"/>
    <x v="0"/>
  </r>
  <r>
    <s v="Foot Locker"/>
    <n v="1185732"/>
    <x v="266"/>
    <x v="1"/>
    <s v="Nord-est"/>
    <s v="Delaware"/>
    <s v="Wilmington"/>
    <x v="0"/>
    <n v="54.999999999999993"/>
    <n v="570"/>
    <n v="313499.99999999994"/>
    <n v="109724.99999999997"/>
    <n v="0.35"/>
    <x v="0"/>
  </r>
  <r>
    <s v="Foot Locker"/>
    <n v="1185732"/>
    <x v="266"/>
    <x v="1"/>
    <s v="Nord-est"/>
    <s v="Delaware"/>
    <s v="Wilmington"/>
    <x v="1"/>
    <n v="50"/>
    <n v="275"/>
    <n v="137500"/>
    <n v="48125"/>
    <n v="0.35"/>
    <x v="0"/>
  </r>
  <r>
    <s v="Foot Locker"/>
    <n v="1185732"/>
    <x v="266"/>
    <x v="1"/>
    <s v="Nord-est"/>
    <s v="Delaware"/>
    <s v="Wilmington"/>
    <x v="2"/>
    <n v="45"/>
    <n v="300"/>
    <n v="135000"/>
    <n v="54000"/>
    <n v="0.4"/>
    <x v="0"/>
  </r>
  <r>
    <s v="Foot Locker"/>
    <n v="1185732"/>
    <x v="266"/>
    <x v="1"/>
    <s v="Nord-est"/>
    <s v="Delaware"/>
    <s v="Wilmington"/>
    <x v="3"/>
    <n v="45"/>
    <n v="250"/>
    <n v="112500"/>
    <n v="45000"/>
    <n v="0.4"/>
    <x v="0"/>
  </r>
  <r>
    <s v="Foot Locker"/>
    <n v="1185732"/>
    <x v="266"/>
    <x v="1"/>
    <s v="Nord-est"/>
    <s v="Delaware"/>
    <s v="Wilmington"/>
    <x v="4"/>
    <n v="54.999999999999993"/>
    <n v="275"/>
    <n v="151249.99999999997"/>
    <n v="45374.999999999993"/>
    <n v="0.3"/>
    <x v="0"/>
  </r>
  <r>
    <s v="Foot Locker"/>
    <n v="1185732"/>
    <x v="266"/>
    <x v="1"/>
    <s v="Nord-est"/>
    <s v="Delaware"/>
    <s v="Wilmington"/>
    <x v="5"/>
    <n v="60"/>
    <n v="400"/>
    <n v="240000"/>
    <n v="96000"/>
    <n v="0.4"/>
    <x v="0"/>
  </r>
  <r>
    <s v="Foot Locker"/>
    <n v="1185732"/>
    <x v="299"/>
    <x v="6"/>
    <s v="Nord-est"/>
    <s v="Delaware"/>
    <s v="Wilmington"/>
    <x v="0"/>
    <n v="54.999999999999993"/>
    <n v="650"/>
    <n v="357499.99999999994"/>
    <n v="125124.99999999997"/>
    <n v="0.35"/>
    <x v="0"/>
  </r>
  <r>
    <s v="Foot Locker"/>
    <n v="1185732"/>
    <x v="299"/>
    <x v="6"/>
    <s v="Nord-est"/>
    <s v="Delaware"/>
    <s v="Wilmington"/>
    <x v="1"/>
    <n v="50"/>
    <n v="400"/>
    <n v="200000"/>
    <n v="70000"/>
    <n v="0.35"/>
    <x v="0"/>
  </r>
  <r>
    <s v="Foot Locker"/>
    <n v="1185732"/>
    <x v="299"/>
    <x v="6"/>
    <s v="Nord-est"/>
    <s v="Delaware"/>
    <s v="Wilmington"/>
    <x v="2"/>
    <n v="45"/>
    <n v="325"/>
    <n v="146250"/>
    <n v="58500"/>
    <n v="0.4"/>
    <x v="0"/>
  </r>
  <r>
    <s v="Foot Locker"/>
    <n v="1185732"/>
    <x v="299"/>
    <x v="6"/>
    <s v="Nord-est"/>
    <s v="Delaware"/>
    <s v="Wilmington"/>
    <x v="3"/>
    <n v="45"/>
    <n v="300"/>
    <n v="135000"/>
    <n v="54000"/>
    <n v="0.4"/>
    <x v="0"/>
  </r>
  <r>
    <s v="Foot Locker"/>
    <n v="1185732"/>
    <x v="299"/>
    <x v="6"/>
    <s v="Nord-est"/>
    <s v="Delaware"/>
    <s v="Wilmington"/>
    <x v="4"/>
    <n v="54.999999999999993"/>
    <n v="300"/>
    <n v="164999.99999999997"/>
    <n v="49499.999999999993"/>
    <n v="0.3"/>
    <x v="0"/>
  </r>
  <r>
    <s v="Foot Locker"/>
    <n v="1185732"/>
    <x v="299"/>
    <x v="6"/>
    <s v="Nord-est"/>
    <s v="Delaware"/>
    <s v="Wilmington"/>
    <x v="5"/>
    <n v="60"/>
    <n v="450"/>
    <n v="270000"/>
    <n v="108000"/>
    <n v="0.4"/>
    <x v="0"/>
  </r>
  <r>
    <s v="Foot Locker"/>
    <n v="1185732"/>
    <x v="327"/>
    <x v="6"/>
    <s v="Nord-est"/>
    <s v="Delaware"/>
    <s v="Wilmington"/>
    <x v="0"/>
    <n v="54.999999999999993"/>
    <n v="675"/>
    <n v="371249.99999999994"/>
    <n v="129937.49999999997"/>
    <n v="0.35"/>
    <x v="0"/>
  </r>
  <r>
    <s v="Foot Locker"/>
    <n v="1185732"/>
    <x v="327"/>
    <x v="6"/>
    <s v="Nord-est"/>
    <s v="Delaware"/>
    <s v="Wilmington"/>
    <x v="1"/>
    <n v="50"/>
    <n v="425"/>
    <n v="212500"/>
    <n v="74375"/>
    <n v="0.35"/>
    <x v="0"/>
  </r>
  <r>
    <s v="Foot Locker"/>
    <n v="1185732"/>
    <x v="327"/>
    <x v="6"/>
    <s v="Nord-est"/>
    <s v="Delaware"/>
    <s v="Wilmington"/>
    <x v="2"/>
    <n v="45"/>
    <n v="350"/>
    <n v="157500"/>
    <n v="63000"/>
    <n v="0.4"/>
    <x v="0"/>
  </r>
  <r>
    <s v="Foot Locker"/>
    <n v="1185732"/>
    <x v="327"/>
    <x v="6"/>
    <s v="Nord-est"/>
    <s v="Delaware"/>
    <s v="Wilmington"/>
    <x v="3"/>
    <n v="45"/>
    <n v="300"/>
    <n v="135000"/>
    <n v="54000"/>
    <n v="0.4"/>
    <x v="0"/>
  </r>
  <r>
    <s v="Foot Locker"/>
    <n v="1185732"/>
    <x v="327"/>
    <x v="6"/>
    <s v="Nord-est"/>
    <s v="Delaware"/>
    <s v="Wilmington"/>
    <x v="4"/>
    <n v="54.999999999999993"/>
    <n v="325"/>
    <n v="178749.99999999997"/>
    <n v="53624.999999999993"/>
    <n v="0.3"/>
    <x v="0"/>
  </r>
  <r>
    <s v="Foot Locker"/>
    <n v="1185732"/>
    <x v="327"/>
    <x v="6"/>
    <s v="Nord-est"/>
    <s v="Delaware"/>
    <s v="Wilmington"/>
    <x v="5"/>
    <n v="60"/>
    <n v="500"/>
    <n v="300000"/>
    <n v="120000"/>
    <n v="0.4"/>
    <x v="0"/>
  </r>
  <r>
    <s v="Foot Locker"/>
    <n v="1185732"/>
    <x v="359"/>
    <x v="3"/>
    <s v="Nord-est"/>
    <s v="Delaware"/>
    <s v="Wilmington"/>
    <x v="0"/>
    <n v="54.999999999999993"/>
    <n v="650"/>
    <n v="357499.99999999994"/>
    <n v="125124.99999999997"/>
    <n v="0.35"/>
    <x v="0"/>
  </r>
  <r>
    <s v="Foot Locker"/>
    <n v="1185732"/>
    <x v="359"/>
    <x v="3"/>
    <s v="Nord-est"/>
    <s v="Delaware"/>
    <s v="Wilmington"/>
    <x v="1"/>
    <n v="50"/>
    <n v="425"/>
    <n v="212500"/>
    <n v="74375"/>
    <n v="0.35"/>
    <x v="0"/>
  </r>
  <r>
    <s v="Foot Locker"/>
    <n v="1185732"/>
    <x v="359"/>
    <x v="3"/>
    <s v="Nord-est"/>
    <s v="Delaware"/>
    <s v="Wilmington"/>
    <x v="2"/>
    <n v="45"/>
    <n v="350"/>
    <n v="157500"/>
    <n v="63000"/>
    <n v="0.4"/>
    <x v="0"/>
  </r>
  <r>
    <s v="Foot Locker"/>
    <n v="1185732"/>
    <x v="359"/>
    <x v="3"/>
    <s v="Nord-est"/>
    <s v="Delaware"/>
    <s v="Wilmington"/>
    <x v="3"/>
    <n v="45"/>
    <n v="250"/>
    <n v="112500"/>
    <n v="45000"/>
    <n v="0.4"/>
    <x v="0"/>
  </r>
  <r>
    <s v="Foot Locker"/>
    <n v="1185732"/>
    <x v="359"/>
    <x v="3"/>
    <s v="Nord-est"/>
    <s v="Delaware"/>
    <s v="Wilmington"/>
    <x v="4"/>
    <n v="54.999999999999993"/>
    <n v="225"/>
    <n v="123749.99999999999"/>
    <n v="37124.999999999993"/>
    <n v="0.3"/>
    <x v="0"/>
  </r>
  <r>
    <s v="Foot Locker"/>
    <n v="1185732"/>
    <x v="359"/>
    <x v="3"/>
    <s v="Nord-est"/>
    <s v="Delaware"/>
    <s v="Wilmington"/>
    <x v="5"/>
    <n v="60"/>
    <n v="400"/>
    <n v="240000"/>
    <n v="96000"/>
    <n v="0.4"/>
    <x v="0"/>
  </r>
  <r>
    <s v="Foot Locker"/>
    <n v="1185732"/>
    <x v="389"/>
    <x v="5"/>
    <s v="Nord-est"/>
    <s v="Delaware"/>
    <s v="Wilmington"/>
    <x v="0"/>
    <n v="54.999999999999993"/>
    <n v="525"/>
    <n v="288749.99999999994"/>
    <n v="101062.49999999997"/>
    <n v="0.35"/>
    <x v="0"/>
  </r>
  <r>
    <s v="Foot Locker"/>
    <n v="1185732"/>
    <x v="389"/>
    <x v="5"/>
    <s v="Nord-est"/>
    <s v="Delaware"/>
    <s v="Wilmington"/>
    <x v="1"/>
    <n v="50"/>
    <n v="325"/>
    <n v="162500"/>
    <n v="56875"/>
    <n v="0.35"/>
    <x v="0"/>
  </r>
  <r>
    <s v="Foot Locker"/>
    <n v="1185732"/>
    <x v="389"/>
    <x v="5"/>
    <s v="Nord-est"/>
    <s v="Delaware"/>
    <s v="Wilmington"/>
    <x v="2"/>
    <n v="45"/>
    <n v="225"/>
    <n v="101250"/>
    <n v="40500"/>
    <n v="0.4"/>
    <x v="0"/>
  </r>
  <r>
    <s v="Foot Locker"/>
    <n v="1185732"/>
    <x v="389"/>
    <x v="5"/>
    <s v="Nord-est"/>
    <s v="Delaware"/>
    <s v="Wilmington"/>
    <x v="3"/>
    <n v="45"/>
    <n v="200"/>
    <n v="90000"/>
    <n v="36000"/>
    <n v="0.4"/>
    <x v="0"/>
  </r>
  <r>
    <s v="Foot Locker"/>
    <n v="1185732"/>
    <x v="389"/>
    <x v="5"/>
    <s v="Nord-est"/>
    <s v="Delaware"/>
    <s v="Wilmington"/>
    <x v="4"/>
    <n v="54.999999999999993"/>
    <n v="200"/>
    <n v="109999.99999999999"/>
    <n v="32999.999999999993"/>
    <n v="0.3"/>
    <x v="0"/>
  </r>
  <r>
    <s v="Foot Locker"/>
    <n v="1185732"/>
    <x v="389"/>
    <x v="5"/>
    <s v="Nord-est"/>
    <s v="Delaware"/>
    <s v="Wilmington"/>
    <x v="5"/>
    <n v="60"/>
    <n v="300"/>
    <n v="180000"/>
    <n v="72000"/>
    <n v="0.4"/>
    <x v="0"/>
  </r>
  <r>
    <s v="Foot Locker"/>
    <n v="1185732"/>
    <x v="421"/>
    <x v="2"/>
    <s v="Nord-est"/>
    <s v="Delaware"/>
    <s v="Wilmington"/>
    <x v="0"/>
    <n v="60"/>
    <n v="475"/>
    <n v="285000"/>
    <n v="99750"/>
    <n v="0.35"/>
    <x v="0"/>
  </r>
  <r>
    <s v="Foot Locker"/>
    <n v="1185732"/>
    <x v="421"/>
    <x v="2"/>
    <s v="Nord-est"/>
    <s v="Delaware"/>
    <s v="Wilmington"/>
    <x v="1"/>
    <n v="55.000000000000007"/>
    <n v="300"/>
    <n v="165000.00000000003"/>
    <n v="57750.000000000007"/>
    <n v="0.35"/>
    <x v="0"/>
  </r>
  <r>
    <s v="Foot Locker"/>
    <n v="1185732"/>
    <x v="421"/>
    <x v="2"/>
    <s v="Nord-est"/>
    <s v="Delaware"/>
    <s v="Wilmington"/>
    <x v="2"/>
    <n v="55.000000000000007"/>
    <n v="200"/>
    <n v="110000.00000000001"/>
    <n v="44000.000000000007"/>
    <n v="0.4"/>
    <x v="0"/>
  </r>
  <r>
    <s v="Foot Locker"/>
    <n v="1185732"/>
    <x v="421"/>
    <x v="2"/>
    <s v="Nord-est"/>
    <s v="Delaware"/>
    <s v="Wilmington"/>
    <x v="3"/>
    <n v="55.000000000000007"/>
    <n v="175"/>
    <n v="96250.000000000015"/>
    <n v="38500.000000000007"/>
    <n v="0.4"/>
    <x v="0"/>
  </r>
  <r>
    <s v="Foot Locker"/>
    <n v="1185732"/>
    <x v="421"/>
    <x v="2"/>
    <s v="Nord-est"/>
    <s v="Delaware"/>
    <s v="Wilmington"/>
    <x v="4"/>
    <n v="65"/>
    <n v="175"/>
    <n v="113750"/>
    <n v="34125"/>
    <n v="0.3"/>
    <x v="0"/>
  </r>
  <r>
    <s v="Kohl's"/>
    <n v="1185732"/>
    <x v="421"/>
    <x v="2"/>
    <s v="Nord-est"/>
    <s v="Delaware"/>
    <s v="Wilmington"/>
    <x v="5"/>
    <n v="70"/>
    <n v="300"/>
    <n v="210000"/>
    <n v="84000"/>
    <n v="0.4"/>
    <x v="0"/>
  </r>
  <r>
    <s v="Kohl's"/>
    <n v="1185732"/>
    <x v="451"/>
    <x v="4"/>
    <s v="Nord-est"/>
    <s v="Delaware"/>
    <s v="Wilmington"/>
    <x v="0"/>
    <n v="65"/>
    <n v="450"/>
    <n v="292500"/>
    <n v="102375"/>
    <n v="0.35"/>
    <x v="0"/>
  </r>
  <r>
    <s v="Kohl's"/>
    <n v="1185732"/>
    <x v="451"/>
    <x v="4"/>
    <s v="Nord-est"/>
    <s v="Delaware"/>
    <s v="Wilmington"/>
    <x v="1"/>
    <n v="55.000000000000007"/>
    <n v="325"/>
    <n v="178750.00000000003"/>
    <n v="62562.500000000007"/>
    <n v="0.35"/>
    <x v="0"/>
  </r>
  <r>
    <s v="Kohl's"/>
    <n v="1185732"/>
    <x v="451"/>
    <x v="4"/>
    <s v="Nord-est"/>
    <s v="Delaware"/>
    <s v="Wilmington"/>
    <x v="2"/>
    <n v="55.000000000000007"/>
    <n v="320"/>
    <n v="176000.00000000003"/>
    <n v="70400.000000000015"/>
    <n v="0.4"/>
    <x v="0"/>
  </r>
  <r>
    <s v="Kohl's"/>
    <n v="1185732"/>
    <x v="451"/>
    <x v="4"/>
    <s v="Nord-est"/>
    <s v="Delaware"/>
    <s v="Wilmington"/>
    <x v="3"/>
    <n v="55.000000000000007"/>
    <n v="300"/>
    <n v="165000.00000000003"/>
    <n v="66000.000000000015"/>
    <n v="0.4"/>
    <x v="0"/>
  </r>
  <r>
    <s v="Kohl's"/>
    <n v="1185732"/>
    <x v="451"/>
    <x v="4"/>
    <s v="Nord-est"/>
    <s v="Delaware"/>
    <s v="Wilmington"/>
    <x v="4"/>
    <n v="65"/>
    <n v="275"/>
    <n v="178750"/>
    <n v="53625"/>
    <n v="0.3"/>
    <x v="0"/>
  </r>
  <r>
    <s v="Kohl's"/>
    <n v="1185732"/>
    <x v="451"/>
    <x v="4"/>
    <s v="Nord-est"/>
    <s v="Delaware"/>
    <s v="Wilmington"/>
    <x v="5"/>
    <n v="70"/>
    <n v="375"/>
    <n v="262500"/>
    <n v="105000"/>
    <n v="0.4"/>
    <x v="0"/>
  </r>
  <r>
    <s v="Kohl's"/>
    <n v="1185732"/>
    <x v="480"/>
    <x v="5"/>
    <s v="Nord-est"/>
    <s v="Delaware"/>
    <s v="Wilmington"/>
    <x v="0"/>
    <n v="65"/>
    <n v="600"/>
    <n v="390000"/>
    <n v="136500"/>
    <n v="0.35"/>
    <x v="0"/>
  </r>
  <r>
    <s v="Kohl's"/>
    <n v="1185732"/>
    <x v="480"/>
    <x v="5"/>
    <s v="Nord-est"/>
    <s v="Delaware"/>
    <s v="Wilmington"/>
    <x v="1"/>
    <n v="55.000000000000007"/>
    <n v="400"/>
    <n v="220000.00000000003"/>
    <n v="77000"/>
    <n v="0.35"/>
    <x v="0"/>
  </r>
  <r>
    <s v="Kohl's"/>
    <n v="1185732"/>
    <x v="480"/>
    <x v="5"/>
    <s v="Nord-est"/>
    <s v="Delaware"/>
    <s v="Wilmington"/>
    <x v="2"/>
    <n v="55.000000000000007"/>
    <n v="375"/>
    <n v="206250.00000000003"/>
    <n v="82500.000000000015"/>
    <n v="0.4"/>
    <x v="0"/>
  </r>
  <r>
    <s v="Kohl's"/>
    <n v="1185732"/>
    <x v="480"/>
    <x v="5"/>
    <s v="Nord-est"/>
    <s v="Delaware"/>
    <s v="Wilmington"/>
    <x v="3"/>
    <n v="55.000000000000007"/>
    <n v="325"/>
    <n v="178750.00000000003"/>
    <n v="71500.000000000015"/>
    <n v="0.4"/>
    <x v="0"/>
  </r>
  <r>
    <s v="Kohl's"/>
    <n v="1185732"/>
    <x v="480"/>
    <x v="5"/>
    <s v="Nord-est"/>
    <s v="Delaware"/>
    <s v="Wilmington"/>
    <x v="4"/>
    <n v="65"/>
    <n v="325"/>
    <n v="211250"/>
    <n v="63375"/>
    <n v="0.3"/>
    <x v="0"/>
  </r>
  <r>
    <s v="Kohl's"/>
    <n v="1185732"/>
    <x v="480"/>
    <x v="5"/>
    <s v="Nord-est"/>
    <s v="Delaware"/>
    <s v="Wilmington"/>
    <x v="5"/>
    <n v="70"/>
    <n v="425"/>
    <n v="297500"/>
    <n v="119000"/>
    <n v="0.4"/>
    <x v="0"/>
  </r>
  <r>
    <s v="Kohl's"/>
    <n v="1185732"/>
    <x v="174"/>
    <x v="4"/>
    <s v="Nord-est"/>
    <s v="Delaware"/>
    <s v="Wilmington"/>
    <x v="0"/>
    <n v="35"/>
    <n v="475"/>
    <n v="166250"/>
    <n v="58187.499999999993"/>
    <n v="0.35"/>
    <x v="0"/>
  </r>
  <r>
    <s v="Kohl's"/>
    <n v="1185732"/>
    <x v="174"/>
    <x v="4"/>
    <s v="Nord-est"/>
    <s v="Delaware"/>
    <s v="Wilmington"/>
    <x v="1"/>
    <n v="35"/>
    <n v="275"/>
    <n v="96250"/>
    <n v="33687.5"/>
    <n v="0.35"/>
    <x v="0"/>
  </r>
  <r>
    <s v="Kohl's"/>
    <n v="1185732"/>
    <x v="174"/>
    <x v="4"/>
    <s v="Nord-est"/>
    <s v="Delaware"/>
    <s v="Wilmington"/>
    <x v="2"/>
    <n v="25.000000000000007"/>
    <n v="275"/>
    <n v="68750.000000000015"/>
    <n v="27500.000000000007"/>
    <n v="0.4"/>
    <x v="0"/>
  </r>
  <r>
    <s v="Kohl's"/>
    <n v="1185732"/>
    <x v="174"/>
    <x v="4"/>
    <s v="Nord-est"/>
    <s v="Delaware"/>
    <s v="Wilmington"/>
    <x v="3"/>
    <n v="30"/>
    <n v="125"/>
    <n v="37500"/>
    <n v="15000"/>
    <n v="0.4"/>
    <x v="0"/>
  </r>
  <r>
    <s v="Kohl's"/>
    <n v="1185732"/>
    <x v="174"/>
    <x v="4"/>
    <s v="Nord-est"/>
    <s v="Delaware"/>
    <s v="Wilmington"/>
    <x v="4"/>
    <n v="45"/>
    <n v="175"/>
    <n v="78750"/>
    <n v="23625"/>
    <n v="0.3"/>
    <x v="0"/>
  </r>
  <r>
    <s v="Kohl's"/>
    <n v="1185732"/>
    <x v="174"/>
    <x v="4"/>
    <s v="Nord-est"/>
    <s v="Delaware"/>
    <s v="Wilmington"/>
    <x v="5"/>
    <n v="35"/>
    <n v="275"/>
    <n v="96250"/>
    <n v="38500"/>
    <n v="0.4"/>
    <x v="0"/>
  </r>
  <r>
    <s v="Kohl's"/>
    <n v="1185732"/>
    <x v="203"/>
    <x v="5"/>
    <s v="Nord-est"/>
    <s v="Delaware"/>
    <s v="Wilmington"/>
    <x v="0"/>
    <n v="35"/>
    <n v="525"/>
    <n v="183750"/>
    <n v="64312.499999999993"/>
    <n v="0.35"/>
    <x v="0"/>
  </r>
  <r>
    <s v="Kohl's"/>
    <n v="1185732"/>
    <x v="203"/>
    <x v="5"/>
    <s v="Nord-est"/>
    <s v="Delaware"/>
    <s v="Wilmington"/>
    <x v="1"/>
    <n v="35"/>
    <n v="175"/>
    <n v="61250"/>
    <n v="21437.5"/>
    <n v="0.35"/>
    <x v="0"/>
  </r>
  <r>
    <s v="Kohl's"/>
    <n v="1185732"/>
    <x v="203"/>
    <x v="5"/>
    <s v="Nord-est"/>
    <s v="Delaware"/>
    <s v="Wilmington"/>
    <x v="2"/>
    <n v="25.000000000000007"/>
    <n v="225"/>
    <n v="56250.000000000015"/>
    <n v="22500.000000000007"/>
    <n v="0.4"/>
    <x v="0"/>
  </r>
  <r>
    <s v="Kohl's"/>
    <n v="1185732"/>
    <x v="203"/>
    <x v="5"/>
    <s v="Nord-est"/>
    <s v="New Jersey"/>
    <s v="Newark"/>
    <x v="3"/>
    <n v="30"/>
    <n v="100"/>
    <n v="30000"/>
    <n v="12000"/>
    <n v="0.4"/>
    <x v="0"/>
  </r>
  <r>
    <s v="Kohl's"/>
    <n v="1185732"/>
    <x v="203"/>
    <x v="5"/>
    <s v="Nord-est"/>
    <s v="New Jersey"/>
    <s v="Newark"/>
    <x v="4"/>
    <n v="45"/>
    <n v="175"/>
    <n v="78750"/>
    <n v="23625"/>
    <n v="0.3"/>
    <x v="0"/>
  </r>
  <r>
    <s v="Kohl's"/>
    <n v="1185732"/>
    <x v="203"/>
    <x v="5"/>
    <s v="Nord-est"/>
    <s v="New Jersey"/>
    <s v="Newark"/>
    <x v="5"/>
    <n v="35"/>
    <n v="275"/>
    <n v="96250"/>
    <n v="38500"/>
    <n v="0.4"/>
    <x v="0"/>
  </r>
  <r>
    <s v="Kohl's"/>
    <n v="1185732"/>
    <x v="708"/>
    <x v="3"/>
    <s v="Nord-est"/>
    <s v="New Jersey"/>
    <s v="Newark"/>
    <x v="0"/>
    <n v="35"/>
    <n v="495"/>
    <n v="173250"/>
    <n v="60637.499999999993"/>
    <n v="0.35"/>
    <x v="0"/>
  </r>
  <r>
    <s v="Kohl's"/>
    <n v="1185732"/>
    <x v="708"/>
    <x v="3"/>
    <s v="Nord-est"/>
    <s v="New Jersey"/>
    <s v="Newark"/>
    <x v="1"/>
    <n v="35"/>
    <n v="200"/>
    <n v="70000"/>
    <n v="24500"/>
    <n v="0.35"/>
    <x v="0"/>
  </r>
  <r>
    <s v="Kohl's"/>
    <n v="1185732"/>
    <x v="708"/>
    <x v="3"/>
    <s v="Nord-est"/>
    <s v="New Jersey"/>
    <s v="Newark"/>
    <x v="2"/>
    <n v="25.000000000000007"/>
    <n v="225"/>
    <n v="56250.000000000015"/>
    <n v="22500.000000000007"/>
    <n v="0.4"/>
    <x v="0"/>
  </r>
  <r>
    <s v="Kohl's"/>
    <n v="1185732"/>
    <x v="708"/>
    <x v="3"/>
    <s v="Nord-est"/>
    <s v="New Jersey"/>
    <s v="Newark"/>
    <x v="3"/>
    <n v="30"/>
    <n v="75"/>
    <n v="22500"/>
    <n v="9000"/>
    <n v="0.4"/>
    <x v="0"/>
  </r>
  <r>
    <s v="Kohl's"/>
    <n v="1185732"/>
    <x v="708"/>
    <x v="3"/>
    <s v="Nord-est"/>
    <s v="New Jersey"/>
    <s v="Newark"/>
    <x v="4"/>
    <n v="45"/>
    <n v="125"/>
    <n v="56250"/>
    <n v="16875"/>
    <n v="0.3"/>
    <x v="0"/>
  </r>
  <r>
    <s v="Kohl's"/>
    <n v="1185732"/>
    <x v="708"/>
    <x v="3"/>
    <s v="Nord-est"/>
    <s v="New Jersey"/>
    <s v="Newark"/>
    <x v="5"/>
    <n v="35"/>
    <n v="225"/>
    <n v="78750"/>
    <n v="31500"/>
    <n v="0.4"/>
    <x v="0"/>
  </r>
  <r>
    <s v="Kohl's"/>
    <n v="1185732"/>
    <x v="230"/>
    <x v="0"/>
    <s v="Nord-est"/>
    <s v="New Jersey"/>
    <s v="Newark"/>
    <x v="0"/>
    <n v="35"/>
    <n v="475"/>
    <n v="166250"/>
    <n v="58187.499999999993"/>
    <n v="0.35"/>
    <x v="0"/>
  </r>
  <r>
    <s v="Kohl's"/>
    <n v="1185732"/>
    <x v="230"/>
    <x v="0"/>
    <s v="Nord-est"/>
    <s v="New Jersey"/>
    <s v="Newark"/>
    <x v="1"/>
    <n v="35"/>
    <n v="175"/>
    <n v="61250"/>
    <n v="21437.5"/>
    <n v="0.35"/>
    <x v="0"/>
  </r>
  <r>
    <s v="Kohl's"/>
    <n v="1185732"/>
    <x v="230"/>
    <x v="0"/>
    <s v="Nord-est"/>
    <s v="New Jersey"/>
    <s v="Newark"/>
    <x v="2"/>
    <n v="25.000000000000007"/>
    <n v="175"/>
    <n v="43750.000000000015"/>
    <n v="17500.000000000007"/>
    <n v="0.4"/>
    <x v="0"/>
  </r>
  <r>
    <s v="Kohl's"/>
    <n v="1185732"/>
    <x v="230"/>
    <x v="0"/>
    <s v="Nord-est"/>
    <s v="New Jersey"/>
    <s v="Newark"/>
    <x v="3"/>
    <n v="30"/>
    <n v="100"/>
    <n v="30000"/>
    <n v="12000"/>
    <n v="0.4"/>
    <x v="0"/>
  </r>
  <r>
    <s v="Kohl's"/>
    <n v="1185732"/>
    <x v="230"/>
    <x v="0"/>
    <s v="Nord-est"/>
    <s v="New Jersey"/>
    <s v="Newark"/>
    <x v="4"/>
    <n v="45"/>
    <n v="100"/>
    <n v="45000"/>
    <n v="13500"/>
    <n v="0.3"/>
    <x v="0"/>
  </r>
  <r>
    <s v="Kohl's"/>
    <n v="1185732"/>
    <x v="230"/>
    <x v="0"/>
    <s v="Nord-est"/>
    <s v="New Jersey"/>
    <s v="Newark"/>
    <x v="5"/>
    <n v="35"/>
    <n v="250"/>
    <n v="87500"/>
    <n v="35000"/>
    <n v="0.4"/>
    <x v="0"/>
  </r>
  <r>
    <s v="Kohl's"/>
    <n v="1185732"/>
    <x v="259"/>
    <x v="1"/>
    <s v="Nord-est"/>
    <s v="New Jersey"/>
    <s v="Newark"/>
    <x v="0"/>
    <n v="49.999999999999993"/>
    <n v="520"/>
    <n v="259999.99999999997"/>
    <n v="90999.999999999985"/>
    <n v="0.35"/>
    <x v="0"/>
  </r>
  <r>
    <s v="Kohl's"/>
    <n v="1185732"/>
    <x v="259"/>
    <x v="1"/>
    <s v="Nord-est"/>
    <s v="New Jersey"/>
    <s v="Newark"/>
    <x v="1"/>
    <n v="45"/>
    <n v="225"/>
    <n v="101250"/>
    <n v="35437.5"/>
    <n v="0.35"/>
    <x v="0"/>
  </r>
  <r>
    <s v="Kohl's"/>
    <n v="1185732"/>
    <x v="259"/>
    <x v="1"/>
    <s v="Nord-est"/>
    <s v="New Jersey"/>
    <s v="Newark"/>
    <x v="2"/>
    <n v="40"/>
    <n v="250"/>
    <n v="100000"/>
    <n v="40000"/>
    <n v="0.4"/>
    <x v="0"/>
  </r>
  <r>
    <s v="Kohl's"/>
    <n v="1185732"/>
    <x v="259"/>
    <x v="1"/>
    <s v="Nord-est"/>
    <s v="New Jersey"/>
    <s v="Newark"/>
    <x v="3"/>
    <n v="40"/>
    <n v="200"/>
    <n v="80000"/>
    <n v="32000"/>
    <n v="0.4"/>
    <x v="0"/>
  </r>
  <r>
    <s v="Kohl's"/>
    <n v="1185732"/>
    <x v="259"/>
    <x v="1"/>
    <s v="Nord-est"/>
    <s v="New Jersey"/>
    <s v="Newark"/>
    <x v="4"/>
    <n v="49.999999999999993"/>
    <n v="225"/>
    <n v="112499.99999999999"/>
    <n v="33749.999999999993"/>
    <n v="0.3"/>
    <x v="0"/>
  </r>
  <r>
    <s v="Kohl's"/>
    <n v="1185732"/>
    <x v="259"/>
    <x v="1"/>
    <s v="Nord-est"/>
    <s v="New Jersey"/>
    <s v="Newark"/>
    <x v="5"/>
    <n v="54.999999999999993"/>
    <n v="350"/>
    <n v="192499.99999999997"/>
    <n v="76999.999999999985"/>
    <n v="0.4"/>
    <x v="0"/>
  </r>
  <r>
    <s v="Kohl's"/>
    <n v="1185732"/>
    <x v="292"/>
    <x v="6"/>
    <s v="Nord-est"/>
    <s v="New Jersey"/>
    <s v="Newark"/>
    <x v="0"/>
    <n v="49.999999999999993"/>
    <n v="600"/>
    <n v="299999.99999999994"/>
    <n v="104999.99999999997"/>
    <n v="0.35"/>
    <x v="0"/>
  </r>
  <r>
    <s v="Kohl's"/>
    <n v="1185732"/>
    <x v="292"/>
    <x v="6"/>
    <s v="Nord-est"/>
    <s v="New Jersey"/>
    <s v="Newark"/>
    <x v="1"/>
    <n v="45"/>
    <n v="350"/>
    <n v="157500"/>
    <n v="55125"/>
    <n v="0.35"/>
    <x v="0"/>
  </r>
  <r>
    <s v="Kohl's"/>
    <n v="1185732"/>
    <x v="292"/>
    <x v="6"/>
    <s v="Nord-est"/>
    <s v="New Jersey"/>
    <s v="Newark"/>
    <x v="2"/>
    <n v="40"/>
    <n v="275"/>
    <n v="110000"/>
    <n v="44000"/>
    <n v="0.4"/>
    <x v="0"/>
  </r>
  <r>
    <s v="Kohl's"/>
    <n v="1185732"/>
    <x v="292"/>
    <x v="6"/>
    <s v="Nord-est"/>
    <s v="New Jersey"/>
    <s v="Newark"/>
    <x v="3"/>
    <n v="40"/>
    <n v="250"/>
    <n v="100000"/>
    <n v="40000"/>
    <n v="0.4"/>
    <x v="0"/>
  </r>
  <r>
    <s v="Kohl's"/>
    <n v="1185732"/>
    <x v="292"/>
    <x v="6"/>
    <s v="Nord-est"/>
    <s v="New Jersey"/>
    <s v="Newark"/>
    <x v="4"/>
    <n v="49.999999999999993"/>
    <n v="250"/>
    <n v="124999.99999999999"/>
    <n v="37499.999999999993"/>
    <n v="0.3"/>
    <x v="0"/>
  </r>
  <r>
    <s v="Kohl's"/>
    <n v="1185732"/>
    <x v="292"/>
    <x v="6"/>
    <s v="Nord-est"/>
    <s v="New Jersey"/>
    <s v="Newark"/>
    <x v="5"/>
    <n v="54.999999999999993"/>
    <n v="400"/>
    <n v="219999.99999999997"/>
    <n v="88000"/>
    <n v="0.4"/>
    <x v="0"/>
  </r>
  <r>
    <s v="Kohl's"/>
    <n v="1185732"/>
    <x v="320"/>
    <x v="6"/>
    <s v="Nord-est"/>
    <s v="New Jersey"/>
    <s v="Newark"/>
    <x v="0"/>
    <n v="49.999999999999993"/>
    <n v="625"/>
    <n v="312499.99999999994"/>
    <n v="109374.99999999997"/>
    <n v="0.35"/>
    <x v="0"/>
  </r>
  <r>
    <s v="Kohl's"/>
    <n v="1185732"/>
    <x v="320"/>
    <x v="6"/>
    <s v="Nord-est"/>
    <s v="New Jersey"/>
    <s v="Newark"/>
    <x v="1"/>
    <n v="45"/>
    <n v="375"/>
    <n v="168750"/>
    <n v="59062.499999999993"/>
    <n v="0.35"/>
    <x v="0"/>
  </r>
  <r>
    <s v="Kohl's"/>
    <n v="1185732"/>
    <x v="320"/>
    <x v="6"/>
    <s v="Nord-est"/>
    <s v="New Jersey"/>
    <s v="Newark"/>
    <x v="2"/>
    <n v="40"/>
    <n v="300"/>
    <n v="120000"/>
    <n v="48000"/>
    <n v="0.4"/>
    <x v="0"/>
  </r>
  <r>
    <s v="Kohl's"/>
    <n v="1185732"/>
    <x v="320"/>
    <x v="6"/>
    <s v="Nord-est"/>
    <s v="New Jersey"/>
    <s v="Newark"/>
    <x v="3"/>
    <n v="40"/>
    <n v="250"/>
    <n v="100000"/>
    <n v="40000"/>
    <n v="0.4"/>
    <x v="0"/>
  </r>
  <r>
    <s v="Kohl's"/>
    <n v="1185732"/>
    <x v="320"/>
    <x v="6"/>
    <s v="Nord-est"/>
    <s v="New Jersey"/>
    <s v="Newark"/>
    <x v="4"/>
    <n v="49.999999999999993"/>
    <n v="275"/>
    <n v="137499.99999999997"/>
    <n v="41249.999999999993"/>
    <n v="0.3"/>
    <x v="0"/>
  </r>
  <r>
    <s v="Kohl's"/>
    <n v="1185732"/>
    <x v="320"/>
    <x v="6"/>
    <s v="Nord-est"/>
    <s v="New Jersey"/>
    <s v="Newark"/>
    <x v="5"/>
    <n v="54.999999999999993"/>
    <n v="450"/>
    <n v="247499.99999999997"/>
    <n v="99000"/>
    <n v="0.4"/>
    <x v="0"/>
  </r>
  <r>
    <s v="Kohl's"/>
    <n v="1185732"/>
    <x v="352"/>
    <x v="3"/>
    <s v="Nord-est"/>
    <s v="New Jersey"/>
    <s v="Newark"/>
    <x v="0"/>
    <n v="49.999999999999993"/>
    <n v="600"/>
    <n v="299999.99999999994"/>
    <n v="104999.99999999997"/>
    <n v="0.35"/>
    <x v="0"/>
  </r>
  <r>
    <s v="Kohl's"/>
    <n v="1185732"/>
    <x v="352"/>
    <x v="3"/>
    <s v="Nord-est"/>
    <s v="New Jersey"/>
    <s v="Newark"/>
    <x v="1"/>
    <n v="45"/>
    <n v="375"/>
    <n v="168750"/>
    <n v="59062.499999999993"/>
    <n v="0.35"/>
    <x v="0"/>
  </r>
  <r>
    <s v="Kohl's"/>
    <n v="1185732"/>
    <x v="352"/>
    <x v="3"/>
    <s v="Nord-est"/>
    <s v="New Jersey"/>
    <s v="Newark"/>
    <x v="2"/>
    <n v="40"/>
    <n v="300"/>
    <n v="120000"/>
    <n v="48000"/>
    <n v="0.4"/>
    <x v="0"/>
  </r>
  <r>
    <s v="Kohl's"/>
    <n v="1185732"/>
    <x v="352"/>
    <x v="3"/>
    <s v="Nord-est"/>
    <s v="New Jersey"/>
    <s v="Newark"/>
    <x v="3"/>
    <n v="40"/>
    <n v="200"/>
    <n v="80000"/>
    <n v="32000"/>
    <n v="0.4"/>
    <x v="0"/>
  </r>
  <r>
    <s v="Kohl's"/>
    <n v="1185732"/>
    <x v="352"/>
    <x v="3"/>
    <s v="Nord-est"/>
    <s v="New Jersey"/>
    <s v="Newark"/>
    <x v="4"/>
    <n v="49.999999999999993"/>
    <n v="175"/>
    <n v="87499.999999999985"/>
    <n v="26249.999999999996"/>
    <n v="0.3"/>
    <x v="0"/>
  </r>
  <r>
    <s v="Kohl's"/>
    <n v="1185732"/>
    <x v="352"/>
    <x v="3"/>
    <s v="Nord-est"/>
    <s v="New Jersey"/>
    <s v="Newark"/>
    <x v="5"/>
    <n v="54.999999999999993"/>
    <n v="350"/>
    <n v="192499.99999999997"/>
    <n v="76999.999999999985"/>
    <n v="0.4"/>
    <x v="0"/>
  </r>
  <r>
    <s v="Kohl's"/>
    <n v="1185732"/>
    <x v="382"/>
    <x v="5"/>
    <s v="Nord-est"/>
    <s v="New Jersey"/>
    <s v="Newark"/>
    <x v="0"/>
    <n v="49.999999999999993"/>
    <n v="475"/>
    <n v="237499.99999999997"/>
    <n v="83124.999999999985"/>
    <n v="0.35"/>
    <x v="0"/>
  </r>
  <r>
    <s v="Kohl's"/>
    <n v="1185732"/>
    <x v="382"/>
    <x v="5"/>
    <s v="Nord-est"/>
    <s v="New Jersey"/>
    <s v="Newark"/>
    <x v="1"/>
    <n v="45"/>
    <n v="275"/>
    <n v="123750"/>
    <n v="43312.5"/>
    <n v="0.35"/>
    <x v="0"/>
  </r>
  <r>
    <s v="Kohl's"/>
    <n v="1185732"/>
    <x v="382"/>
    <x v="5"/>
    <s v="Nord-est"/>
    <s v="New Jersey"/>
    <s v="Newark"/>
    <x v="2"/>
    <n v="40"/>
    <n v="175"/>
    <n v="70000"/>
    <n v="28000"/>
    <n v="0.4"/>
    <x v="0"/>
  </r>
  <r>
    <s v="Kohl's"/>
    <n v="1185732"/>
    <x v="382"/>
    <x v="5"/>
    <s v="Nord-est"/>
    <s v="New Jersey"/>
    <s v="Newark"/>
    <x v="3"/>
    <n v="40"/>
    <n v="150"/>
    <n v="60000"/>
    <n v="24000"/>
    <n v="0.4"/>
    <x v="0"/>
  </r>
  <r>
    <s v="Kohl's"/>
    <n v="1185732"/>
    <x v="382"/>
    <x v="5"/>
    <s v="Nord-est"/>
    <s v="New Jersey"/>
    <s v="Newark"/>
    <x v="4"/>
    <n v="49.999999999999993"/>
    <n v="150"/>
    <n v="74999.999999999985"/>
    <n v="22499.999999999996"/>
    <n v="0.3"/>
    <x v="0"/>
  </r>
  <r>
    <s v="Kohl's"/>
    <n v="1185732"/>
    <x v="382"/>
    <x v="5"/>
    <s v="Nord-est"/>
    <s v="New Jersey"/>
    <s v="Newark"/>
    <x v="5"/>
    <n v="54.999999999999993"/>
    <n v="250"/>
    <n v="137499.99999999997"/>
    <n v="54999.999999999993"/>
    <n v="0.4"/>
    <x v="0"/>
  </r>
  <r>
    <s v="Kohl's"/>
    <n v="1185732"/>
    <x v="414"/>
    <x v="2"/>
    <s v="Nord-est"/>
    <s v="New Jersey"/>
    <s v="Newark"/>
    <x v="0"/>
    <n v="54.999999999999993"/>
    <n v="425"/>
    <n v="233749.99999999997"/>
    <n v="81812.499999999985"/>
    <n v="0.35"/>
    <x v="0"/>
  </r>
  <r>
    <s v="Kohl's"/>
    <n v="1185732"/>
    <x v="414"/>
    <x v="2"/>
    <s v="Nord-est"/>
    <s v="New Jersey"/>
    <s v="Newark"/>
    <x v="1"/>
    <n v="50"/>
    <n v="250"/>
    <n v="125000"/>
    <n v="43750"/>
    <n v="0.35"/>
    <x v="0"/>
  </r>
  <r>
    <s v="Kohl's"/>
    <n v="1185732"/>
    <x v="414"/>
    <x v="2"/>
    <s v="Nord-est"/>
    <s v="New Jersey"/>
    <s v="Newark"/>
    <x v="2"/>
    <n v="50"/>
    <n v="150"/>
    <n v="75000"/>
    <n v="30000"/>
    <n v="0.4"/>
    <x v="0"/>
  </r>
  <r>
    <s v="Kohl's"/>
    <n v="1185732"/>
    <x v="414"/>
    <x v="2"/>
    <s v="Nord-est"/>
    <s v="New Jersey"/>
    <s v="Newark"/>
    <x v="3"/>
    <n v="50"/>
    <n v="125"/>
    <n v="62500"/>
    <n v="25000"/>
    <n v="0.4"/>
    <x v="0"/>
  </r>
  <r>
    <s v="Kohl's"/>
    <n v="1185732"/>
    <x v="414"/>
    <x v="2"/>
    <s v="Nord-est"/>
    <s v="New Jersey"/>
    <s v="Newark"/>
    <x v="4"/>
    <n v="60"/>
    <n v="125"/>
    <n v="75000"/>
    <n v="22500"/>
    <n v="0.3"/>
    <x v="0"/>
  </r>
  <r>
    <s v="Sports Direct"/>
    <n v="1185732"/>
    <x v="414"/>
    <x v="2"/>
    <s v="Nord-est"/>
    <s v="New Jersey"/>
    <s v="Newark"/>
    <x v="5"/>
    <n v="64.999999999999986"/>
    <n v="250"/>
    <n v="162499.99999999997"/>
    <n v="64999.999999999993"/>
    <n v="0.4"/>
    <x v="0"/>
  </r>
  <r>
    <s v="Sports Direct"/>
    <n v="1185732"/>
    <x v="444"/>
    <x v="4"/>
    <s v="Nord-est"/>
    <s v="New Jersey"/>
    <s v="Newark"/>
    <x v="0"/>
    <n v="60"/>
    <n v="400"/>
    <n v="240000"/>
    <n v="84000"/>
    <n v="0.35"/>
    <x v="0"/>
  </r>
  <r>
    <s v="Sports Direct"/>
    <n v="1185732"/>
    <x v="444"/>
    <x v="4"/>
    <s v="Nord-est"/>
    <s v="New Jersey"/>
    <s v="Newark"/>
    <x v="1"/>
    <n v="50"/>
    <n v="275"/>
    <n v="137500"/>
    <n v="48125"/>
    <n v="0.35"/>
    <x v="0"/>
  </r>
  <r>
    <s v="Sports Direct"/>
    <n v="1185732"/>
    <x v="444"/>
    <x v="4"/>
    <s v="Nord-est"/>
    <s v="New Jersey"/>
    <s v="Newark"/>
    <x v="2"/>
    <n v="50"/>
    <n v="270"/>
    <n v="135000"/>
    <n v="54000"/>
    <n v="0.4"/>
    <x v="0"/>
  </r>
  <r>
    <s v="Sports Direct"/>
    <n v="1185732"/>
    <x v="444"/>
    <x v="4"/>
    <s v="Nord-est"/>
    <s v="New Jersey"/>
    <s v="Newark"/>
    <x v="3"/>
    <n v="50"/>
    <n v="250"/>
    <n v="125000"/>
    <n v="50000"/>
    <n v="0.4"/>
    <x v="0"/>
  </r>
  <r>
    <s v="Sports Direct"/>
    <n v="1185732"/>
    <x v="444"/>
    <x v="4"/>
    <s v="Nord-est"/>
    <s v="New Jersey"/>
    <s v="Newark"/>
    <x v="4"/>
    <n v="60"/>
    <n v="225"/>
    <n v="135000"/>
    <n v="40500"/>
    <n v="0.3"/>
    <x v="0"/>
  </r>
  <r>
    <s v="Sports Direct"/>
    <n v="1185732"/>
    <x v="444"/>
    <x v="4"/>
    <s v="Nord-est"/>
    <s v="New Jersey"/>
    <s v="Newark"/>
    <x v="5"/>
    <n v="64.999999999999986"/>
    <n v="325"/>
    <n v="211249.99999999994"/>
    <n v="84499.999999999985"/>
    <n v="0.4"/>
    <x v="0"/>
  </r>
  <r>
    <s v="Sports Direct"/>
    <n v="1185732"/>
    <x v="473"/>
    <x v="5"/>
    <s v="Nord-est"/>
    <s v="New Jersey"/>
    <s v="Newark"/>
    <x v="0"/>
    <n v="60"/>
    <n v="550"/>
    <n v="330000"/>
    <n v="115499.99999999999"/>
    <n v="0.35"/>
    <x v="0"/>
  </r>
  <r>
    <s v="Sports Direct"/>
    <n v="1185732"/>
    <x v="473"/>
    <x v="5"/>
    <s v="Nord-est"/>
    <s v="New Jersey"/>
    <s v="Newark"/>
    <x v="1"/>
    <n v="50"/>
    <n v="350"/>
    <n v="175000"/>
    <n v="61249.999999999993"/>
    <n v="0.35"/>
    <x v="0"/>
  </r>
  <r>
    <s v="Sports Direct"/>
    <n v="1185732"/>
    <x v="473"/>
    <x v="5"/>
    <s v="Nord-est"/>
    <s v="New Jersey"/>
    <s v="Newark"/>
    <x v="2"/>
    <n v="50"/>
    <n v="325"/>
    <n v="162500"/>
    <n v="65000"/>
    <n v="0.4"/>
    <x v="0"/>
  </r>
  <r>
    <s v="Sports Direct"/>
    <n v="1185732"/>
    <x v="473"/>
    <x v="5"/>
    <s v="Nord-est"/>
    <s v="New Jersey"/>
    <s v="Newark"/>
    <x v="3"/>
    <n v="50"/>
    <n v="275"/>
    <n v="137500"/>
    <n v="55000"/>
    <n v="0.4"/>
    <x v="0"/>
  </r>
  <r>
    <s v="Sports Direct"/>
    <n v="1185732"/>
    <x v="473"/>
    <x v="5"/>
    <s v="Nord-est"/>
    <s v="New Jersey"/>
    <s v="Newark"/>
    <x v="4"/>
    <n v="60"/>
    <n v="275"/>
    <n v="165000"/>
    <n v="49500"/>
    <n v="0.3"/>
    <x v="0"/>
  </r>
  <r>
    <s v="Sports Direct"/>
    <n v="1185732"/>
    <x v="473"/>
    <x v="5"/>
    <s v="Nord-est"/>
    <s v="New Jersey"/>
    <s v="Newark"/>
    <x v="5"/>
    <n v="64.999999999999986"/>
    <n v="375"/>
    <n v="243749.99999999994"/>
    <n v="97499.999999999985"/>
    <n v="0.4"/>
    <x v="0"/>
  </r>
  <r>
    <s v="Sports Direct"/>
    <n v="1185732"/>
    <x v="171"/>
    <x v="1"/>
    <s v="Nord-est"/>
    <s v="New Jersey"/>
    <s v="Newark"/>
    <x v="0"/>
    <n v="40"/>
    <n v="500"/>
    <n v="200000"/>
    <n v="80000"/>
    <n v="0.4"/>
    <x v="0"/>
  </r>
  <r>
    <s v="Sports Direct"/>
    <n v="1185732"/>
    <x v="171"/>
    <x v="1"/>
    <s v="Nord-est"/>
    <s v="New Jersey"/>
    <s v="Newark"/>
    <x v="1"/>
    <n v="40"/>
    <n v="300"/>
    <n v="120000"/>
    <n v="48000"/>
    <n v="0.4"/>
    <x v="0"/>
  </r>
  <r>
    <s v="Sports Direct"/>
    <n v="1185732"/>
    <x v="171"/>
    <x v="1"/>
    <s v="Nord-est"/>
    <s v="New Jersey"/>
    <s v="Newark"/>
    <x v="2"/>
    <n v="30.000000000000004"/>
    <n v="300"/>
    <n v="90000.000000000015"/>
    <n v="27000.000000000004"/>
    <n v="0.3"/>
    <x v="0"/>
  </r>
  <r>
    <s v="Sports Direct"/>
    <n v="1185732"/>
    <x v="171"/>
    <x v="1"/>
    <s v="Nord-est"/>
    <s v="New Jersey"/>
    <s v="Newark"/>
    <x v="3"/>
    <n v="35"/>
    <n v="150"/>
    <n v="52500"/>
    <n v="15750"/>
    <n v="0.3"/>
    <x v="0"/>
  </r>
  <r>
    <s v="Sports Direct"/>
    <n v="1185732"/>
    <x v="171"/>
    <x v="1"/>
    <s v="Nord-est"/>
    <s v="New Jersey"/>
    <s v="Newark"/>
    <x v="4"/>
    <n v="50"/>
    <n v="200"/>
    <n v="100000"/>
    <n v="30000"/>
    <n v="0.3"/>
    <x v="0"/>
  </r>
  <r>
    <s v="Sports Direct"/>
    <n v="1185732"/>
    <x v="171"/>
    <x v="1"/>
    <s v="Nord-est"/>
    <s v="New Jersey"/>
    <s v="Newark"/>
    <x v="5"/>
    <n v="40"/>
    <n v="300"/>
    <n v="120000"/>
    <n v="42000"/>
    <n v="0.35"/>
    <x v="0"/>
  </r>
  <r>
    <s v="Sports Direct"/>
    <n v="1185732"/>
    <x v="200"/>
    <x v="2"/>
    <s v="Nord-est"/>
    <s v="New Jersey"/>
    <s v="Newark"/>
    <x v="0"/>
    <n v="40"/>
    <n v="550"/>
    <n v="220000"/>
    <n v="88000"/>
    <n v="0.4"/>
    <x v="0"/>
  </r>
  <r>
    <s v="Sports Direct"/>
    <n v="1185732"/>
    <x v="200"/>
    <x v="2"/>
    <s v="Nord-est"/>
    <s v="New Jersey"/>
    <s v="Newark"/>
    <x v="1"/>
    <n v="40"/>
    <n v="200"/>
    <n v="80000"/>
    <n v="32000"/>
    <n v="0.4"/>
    <x v="0"/>
  </r>
  <r>
    <s v="Sports Direct"/>
    <n v="1185732"/>
    <x v="200"/>
    <x v="2"/>
    <s v="Nord-est"/>
    <s v="New Jersey"/>
    <s v="Newark"/>
    <x v="2"/>
    <n v="30.000000000000004"/>
    <n v="250"/>
    <n v="75000.000000000015"/>
    <n v="22500.000000000004"/>
    <n v="0.3"/>
    <x v="0"/>
  </r>
  <r>
    <s v="Sports Direct"/>
    <n v="1185732"/>
    <x v="200"/>
    <x v="2"/>
    <s v="Nord-est"/>
    <s v="Connecticut"/>
    <s v="Hartford"/>
    <x v="3"/>
    <n v="35"/>
    <n v="125"/>
    <n v="43750"/>
    <n v="13125"/>
    <n v="0.3"/>
    <x v="0"/>
  </r>
  <r>
    <s v="Sports Direct"/>
    <n v="1185732"/>
    <x v="200"/>
    <x v="2"/>
    <s v="Nord-est"/>
    <s v="Connecticut"/>
    <s v="Hartford"/>
    <x v="4"/>
    <n v="50"/>
    <n v="200"/>
    <n v="100000"/>
    <n v="30000"/>
    <n v="0.3"/>
    <x v="0"/>
  </r>
  <r>
    <s v="Sports Direct"/>
    <n v="1185732"/>
    <x v="200"/>
    <x v="2"/>
    <s v="Nord-est"/>
    <s v="Connecticut"/>
    <s v="Hartford"/>
    <x v="5"/>
    <n v="40"/>
    <n v="300"/>
    <n v="120000"/>
    <n v="42000"/>
    <n v="0.35"/>
    <x v="0"/>
  </r>
  <r>
    <s v="Sports Direct"/>
    <n v="1185732"/>
    <x v="705"/>
    <x v="0"/>
    <s v="Nord-est"/>
    <s v="Connecticut"/>
    <s v="Hartford"/>
    <x v="0"/>
    <n v="40"/>
    <n v="520"/>
    <n v="208000"/>
    <n v="83200"/>
    <n v="0.4"/>
    <x v="0"/>
  </r>
  <r>
    <s v="Sports Direct"/>
    <n v="1185732"/>
    <x v="705"/>
    <x v="0"/>
    <s v="Nord-est"/>
    <s v="Connecticut"/>
    <s v="Hartford"/>
    <x v="1"/>
    <n v="40"/>
    <n v="225"/>
    <n v="90000"/>
    <n v="36000"/>
    <n v="0.4"/>
    <x v="0"/>
  </r>
  <r>
    <s v="Sports Direct"/>
    <n v="1185732"/>
    <x v="705"/>
    <x v="0"/>
    <s v="Nord-est"/>
    <s v="Connecticut"/>
    <s v="Hartford"/>
    <x v="2"/>
    <n v="30.000000000000004"/>
    <n v="250"/>
    <n v="75000.000000000015"/>
    <n v="22500.000000000004"/>
    <n v="0.3"/>
    <x v="0"/>
  </r>
  <r>
    <s v="Sports Direct"/>
    <n v="1185732"/>
    <x v="705"/>
    <x v="0"/>
    <s v="Nord-est"/>
    <s v="Connecticut"/>
    <s v="Hartford"/>
    <x v="3"/>
    <n v="35"/>
    <n v="100"/>
    <n v="35000"/>
    <n v="10500"/>
    <n v="0.3"/>
    <x v="0"/>
  </r>
  <r>
    <s v="Sports Direct"/>
    <n v="1185732"/>
    <x v="705"/>
    <x v="0"/>
    <s v="Nord-est"/>
    <s v="Connecticut"/>
    <s v="Hartford"/>
    <x v="4"/>
    <n v="50"/>
    <n v="150"/>
    <n v="75000"/>
    <n v="22500"/>
    <n v="0.3"/>
    <x v="0"/>
  </r>
  <r>
    <s v="Sports Direct"/>
    <n v="1185732"/>
    <x v="705"/>
    <x v="0"/>
    <s v="Nord-est"/>
    <s v="Connecticut"/>
    <s v="Hartford"/>
    <x v="5"/>
    <n v="40"/>
    <n v="250"/>
    <n v="100000"/>
    <n v="35000"/>
    <n v="0.35"/>
    <x v="0"/>
  </r>
  <r>
    <s v="Sports Direct"/>
    <n v="1185732"/>
    <x v="722"/>
    <x v="4"/>
    <s v="Nord-est"/>
    <s v="Connecticut"/>
    <s v="Hartford"/>
    <x v="0"/>
    <n v="40"/>
    <n v="500"/>
    <n v="200000"/>
    <n v="80000"/>
    <n v="0.4"/>
    <x v="0"/>
  </r>
  <r>
    <s v="Sports Direct"/>
    <n v="1185732"/>
    <x v="722"/>
    <x v="4"/>
    <s v="Nord-est"/>
    <s v="Connecticut"/>
    <s v="Hartford"/>
    <x v="1"/>
    <n v="40"/>
    <n v="200"/>
    <n v="80000"/>
    <n v="32000"/>
    <n v="0.4"/>
    <x v="0"/>
  </r>
  <r>
    <s v="Sports Direct"/>
    <n v="1185732"/>
    <x v="722"/>
    <x v="4"/>
    <s v="Nord-est"/>
    <s v="Connecticut"/>
    <s v="Hartford"/>
    <x v="2"/>
    <n v="30.000000000000004"/>
    <n v="200"/>
    <n v="60000.000000000007"/>
    <n v="18000"/>
    <n v="0.3"/>
    <x v="0"/>
  </r>
  <r>
    <s v="Sports Direct"/>
    <n v="1185732"/>
    <x v="722"/>
    <x v="4"/>
    <s v="Nord-est"/>
    <s v="Connecticut"/>
    <s v="Hartford"/>
    <x v="3"/>
    <n v="35"/>
    <n v="125"/>
    <n v="43750"/>
    <n v="13125"/>
    <n v="0.3"/>
    <x v="0"/>
  </r>
  <r>
    <s v="Sports Direct"/>
    <n v="1185732"/>
    <x v="722"/>
    <x v="4"/>
    <s v="Nord-est"/>
    <s v="Connecticut"/>
    <s v="Hartford"/>
    <x v="4"/>
    <n v="50"/>
    <n v="125"/>
    <n v="62500"/>
    <n v="18750"/>
    <n v="0.3"/>
    <x v="0"/>
  </r>
  <r>
    <s v="Sports Direct"/>
    <n v="1185732"/>
    <x v="722"/>
    <x v="4"/>
    <s v="Nord-est"/>
    <s v="Connecticut"/>
    <s v="Hartford"/>
    <x v="5"/>
    <n v="40"/>
    <n v="275"/>
    <n v="110000"/>
    <n v="38500"/>
    <n v="0.35"/>
    <x v="0"/>
  </r>
  <r>
    <s v="Sports Direct"/>
    <n v="1185732"/>
    <x v="256"/>
    <x v="5"/>
    <s v="Nord-est"/>
    <s v="Connecticut"/>
    <s v="Hartford"/>
    <x v="0"/>
    <n v="54.999999999999993"/>
    <n v="545"/>
    <n v="299749.99999999994"/>
    <n v="119899.99999999999"/>
    <n v="0.4"/>
    <x v="0"/>
  </r>
  <r>
    <s v="Sports Direct"/>
    <n v="1185732"/>
    <x v="256"/>
    <x v="5"/>
    <s v="Nord-est"/>
    <s v="Connecticut"/>
    <s v="Hartford"/>
    <x v="1"/>
    <n v="50"/>
    <n v="250"/>
    <n v="125000"/>
    <n v="50000"/>
    <n v="0.4"/>
    <x v="0"/>
  </r>
  <r>
    <s v="Sports Direct"/>
    <n v="1185732"/>
    <x v="256"/>
    <x v="5"/>
    <s v="Nord-est"/>
    <s v="Connecticut"/>
    <s v="Hartford"/>
    <x v="2"/>
    <n v="45"/>
    <n v="275"/>
    <n v="123750"/>
    <n v="37125"/>
    <n v="0.3"/>
    <x v="0"/>
  </r>
  <r>
    <s v="Sports Direct"/>
    <n v="1185732"/>
    <x v="256"/>
    <x v="5"/>
    <s v="Nord-est"/>
    <s v="Connecticut"/>
    <s v="Hartford"/>
    <x v="3"/>
    <n v="45"/>
    <n v="225"/>
    <n v="101250"/>
    <n v="30375"/>
    <n v="0.3"/>
    <x v="0"/>
  </r>
  <r>
    <s v="Sports Direct"/>
    <n v="1185732"/>
    <x v="256"/>
    <x v="5"/>
    <s v="Nord-est"/>
    <s v="Connecticut"/>
    <s v="Hartford"/>
    <x v="4"/>
    <n v="54.999999999999993"/>
    <n v="250"/>
    <n v="137499.99999999997"/>
    <n v="41249.999999999993"/>
    <n v="0.3"/>
    <x v="0"/>
  </r>
  <r>
    <s v="Sports Direct"/>
    <n v="1185732"/>
    <x v="256"/>
    <x v="5"/>
    <s v="Nord-est"/>
    <s v="Connecticut"/>
    <s v="Hartford"/>
    <x v="5"/>
    <n v="60"/>
    <n v="375"/>
    <n v="225000"/>
    <n v="78750"/>
    <n v="0.35"/>
    <x v="0"/>
  </r>
  <r>
    <s v="Sports Direct"/>
    <n v="1185732"/>
    <x v="289"/>
    <x v="3"/>
    <s v="Nord-est"/>
    <s v="Connecticut"/>
    <s v="Hartford"/>
    <x v="0"/>
    <n v="54.999999999999993"/>
    <n v="625"/>
    <n v="343749.99999999994"/>
    <n v="137499.99999999997"/>
    <n v="0.4"/>
    <x v="0"/>
  </r>
  <r>
    <s v="Sports Direct"/>
    <n v="1185732"/>
    <x v="289"/>
    <x v="3"/>
    <s v="Nord-est"/>
    <s v="Connecticut"/>
    <s v="Hartford"/>
    <x v="1"/>
    <n v="50"/>
    <n v="375"/>
    <n v="187500"/>
    <n v="75000"/>
    <n v="0.4"/>
    <x v="0"/>
  </r>
  <r>
    <s v="Sports Direct"/>
    <n v="1185732"/>
    <x v="289"/>
    <x v="3"/>
    <s v="Nord-est"/>
    <s v="Connecticut"/>
    <s v="Hartford"/>
    <x v="2"/>
    <n v="45"/>
    <n v="300"/>
    <n v="135000"/>
    <n v="40500"/>
    <n v="0.3"/>
    <x v="0"/>
  </r>
  <r>
    <s v="Sports Direct"/>
    <n v="1185732"/>
    <x v="289"/>
    <x v="3"/>
    <s v="Nord-est"/>
    <s v="Connecticut"/>
    <s v="Hartford"/>
    <x v="3"/>
    <n v="45"/>
    <n v="275"/>
    <n v="123750"/>
    <n v="37125"/>
    <n v="0.3"/>
    <x v="0"/>
  </r>
  <r>
    <s v="Sports Direct"/>
    <n v="1185732"/>
    <x v="289"/>
    <x v="3"/>
    <s v="Nord-est"/>
    <s v="Connecticut"/>
    <s v="Hartford"/>
    <x v="4"/>
    <n v="54.999999999999993"/>
    <n v="275"/>
    <n v="151249.99999999997"/>
    <n v="45374.999999999993"/>
    <n v="0.3"/>
    <x v="0"/>
  </r>
  <r>
    <s v="Sports Direct"/>
    <n v="1185732"/>
    <x v="289"/>
    <x v="3"/>
    <s v="Nord-est"/>
    <s v="Connecticut"/>
    <s v="Hartford"/>
    <x v="5"/>
    <n v="60"/>
    <n v="425"/>
    <n v="255000"/>
    <n v="89250"/>
    <n v="0.35"/>
    <x v="0"/>
  </r>
  <r>
    <s v="Sports Direct"/>
    <n v="1185732"/>
    <x v="317"/>
    <x v="3"/>
    <s v="Nord-est"/>
    <s v="Connecticut"/>
    <s v="Hartford"/>
    <x v="0"/>
    <n v="54.999999999999993"/>
    <n v="650"/>
    <n v="357499.99999999994"/>
    <n v="142999.99999999997"/>
    <n v="0.4"/>
    <x v="0"/>
  </r>
  <r>
    <s v="Sports Direct"/>
    <n v="1185732"/>
    <x v="317"/>
    <x v="3"/>
    <s v="Nord-est"/>
    <s v="Connecticut"/>
    <s v="Hartford"/>
    <x v="1"/>
    <n v="50"/>
    <n v="400"/>
    <n v="200000"/>
    <n v="80000"/>
    <n v="0.4"/>
    <x v="0"/>
  </r>
  <r>
    <s v="Sports Direct"/>
    <n v="1185732"/>
    <x v="317"/>
    <x v="3"/>
    <s v="Nord-est"/>
    <s v="Connecticut"/>
    <s v="Hartford"/>
    <x v="2"/>
    <n v="45"/>
    <n v="325"/>
    <n v="146250"/>
    <n v="43875"/>
    <n v="0.3"/>
    <x v="0"/>
  </r>
  <r>
    <s v="Sports Direct"/>
    <n v="1185732"/>
    <x v="317"/>
    <x v="3"/>
    <s v="Nord-est"/>
    <s v="Connecticut"/>
    <s v="Hartford"/>
    <x v="3"/>
    <n v="45"/>
    <n v="275"/>
    <n v="123750"/>
    <n v="37125"/>
    <n v="0.3"/>
    <x v="0"/>
  </r>
  <r>
    <s v="Sports Direct"/>
    <n v="1185732"/>
    <x v="317"/>
    <x v="3"/>
    <s v="Nord-est"/>
    <s v="Connecticut"/>
    <s v="Hartford"/>
    <x v="4"/>
    <n v="54.999999999999993"/>
    <n v="300"/>
    <n v="164999.99999999997"/>
    <n v="49499.999999999993"/>
    <n v="0.3"/>
    <x v="0"/>
  </r>
  <r>
    <s v="Sports Direct"/>
    <n v="1185732"/>
    <x v="317"/>
    <x v="3"/>
    <s v="Nord-est"/>
    <s v="Connecticut"/>
    <s v="Hartford"/>
    <x v="5"/>
    <n v="60"/>
    <n v="475"/>
    <n v="285000"/>
    <n v="99750"/>
    <n v="0.35"/>
    <x v="0"/>
  </r>
  <r>
    <s v="Sports Direct"/>
    <n v="1185732"/>
    <x v="349"/>
    <x v="0"/>
    <s v="Nord-est"/>
    <s v="Connecticut"/>
    <s v="Hartford"/>
    <x v="0"/>
    <n v="54.999999999999993"/>
    <n v="625"/>
    <n v="343749.99999999994"/>
    <n v="137499.99999999997"/>
    <n v="0.4"/>
    <x v="0"/>
  </r>
  <r>
    <s v="Sports Direct"/>
    <n v="1185732"/>
    <x v="349"/>
    <x v="0"/>
    <s v="Nord-est"/>
    <s v="Connecticut"/>
    <s v="Hartford"/>
    <x v="1"/>
    <n v="50"/>
    <n v="400"/>
    <n v="200000"/>
    <n v="80000"/>
    <n v="0.4"/>
    <x v="0"/>
  </r>
  <r>
    <s v="Sports Direct"/>
    <n v="1185732"/>
    <x v="349"/>
    <x v="0"/>
    <s v="Nord-est"/>
    <s v="Connecticut"/>
    <s v="Hartford"/>
    <x v="2"/>
    <n v="45"/>
    <n v="325"/>
    <n v="146250"/>
    <n v="43875"/>
    <n v="0.3"/>
    <x v="0"/>
  </r>
  <r>
    <s v="Sports Direct"/>
    <n v="1185732"/>
    <x v="349"/>
    <x v="0"/>
    <s v="Nord-est"/>
    <s v="Connecticut"/>
    <s v="Hartford"/>
    <x v="3"/>
    <n v="45"/>
    <n v="225"/>
    <n v="101250"/>
    <n v="30375"/>
    <n v="0.3"/>
    <x v="0"/>
  </r>
  <r>
    <s v="Sports Direct"/>
    <n v="1185732"/>
    <x v="349"/>
    <x v="0"/>
    <s v="Nord-est"/>
    <s v="Connecticut"/>
    <s v="Hartford"/>
    <x v="4"/>
    <n v="54.999999999999993"/>
    <n v="200"/>
    <n v="109999.99999999999"/>
    <n v="32999.999999999993"/>
    <n v="0.3"/>
    <x v="0"/>
  </r>
  <r>
    <s v="Sports Direct"/>
    <n v="1185732"/>
    <x v="349"/>
    <x v="0"/>
    <s v="Nord-est"/>
    <s v="Connecticut"/>
    <s v="Hartford"/>
    <x v="5"/>
    <n v="60"/>
    <n v="375"/>
    <n v="225000"/>
    <n v="78750"/>
    <n v="0.35"/>
    <x v="0"/>
  </r>
  <r>
    <s v="Sports Direct"/>
    <n v="1185732"/>
    <x v="379"/>
    <x v="2"/>
    <s v="Nord-est"/>
    <s v="Connecticut"/>
    <s v="Hartford"/>
    <x v="0"/>
    <n v="54.999999999999993"/>
    <n v="500"/>
    <n v="274999.99999999994"/>
    <n v="109999.99999999999"/>
    <n v="0.4"/>
    <x v="0"/>
  </r>
  <r>
    <s v="Sports Direct"/>
    <n v="1185732"/>
    <x v="379"/>
    <x v="2"/>
    <s v="Nord-est"/>
    <s v="Connecticut"/>
    <s v="Hartford"/>
    <x v="1"/>
    <n v="50"/>
    <n v="300"/>
    <n v="150000"/>
    <n v="60000"/>
    <n v="0.4"/>
    <x v="0"/>
  </r>
  <r>
    <s v="Sports Direct"/>
    <n v="1185732"/>
    <x v="379"/>
    <x v="2"/>
    <s v="Nord-est"/>
    <s v="Connecticut"/>
    <s v="Hartford"/>
    <x v="2"/>
    <n v="45"/>
    <n v="200"/>
    <n v="90000"/>
    <n v="27000"/>
    <n v="0.3"/>
    <x v="0"/>
  </r>
  <r>
    <s v="Sports Direct"/>
    <n v="1185732"/>
    <x v="379"/>
    <x v="2"/>
    <s v="Nord-est"/>
    <s v="Connecticut"/>
    <s v="Hartford"/>
    <x v="3"/>
    <n v="45"/>
    <n v="175"/>
    <n v="78750"/>
    <n v="23625"/>
    <n v="0.3"/>
    <x v="0"/>
  </r>
  <r>
    <s v="Sports Direct"/>
    <n v="1185732"/>
    <x v="379"/>
    <x v="2"/>
    <s v="Nord-est"/>
    <s v="Connecticut"/>
    <s v="Hartford"/>
    <x v="4"/>
    <n v="54.999999999999993"/>
    <n v="175"/>
    <n v="96249.999999999985"/>
    <n v="28874.999999999996"/>
    <n v="0.3"/>
    <x v="0"/>
  </r>
  <r>
    <s v="Sports Direct"/>
    <n v="1185732"/>
    <x v="379"/>
    <x v="2"/>
    <s v="Nord-est"/>
    <s v="Connecticut"/>
    <s v="Hartford"/>
    <x v="5"/>
    <n v="60"/>
    <n v="275"/>
    <n v="165000"/>
    <n v="57749.999999999993"/>
    <n v="0.35"/>
    <x v="0"/>
  </r>
  <r>
    <s v="Sports Direct"/>
    <n v="1185732"/>
    <x v="411"/>
    <x v="6"/>
    <s v="Nord-est"/>
    <s v="Connecticut"/>
    <s v="Hartford"/>
    <x v="0"/>
    <n v="60"/>
    <n v="450"/>
    <n v="270000"/>
    <n v="108000"/>
    <n v="0.4"/>
    <x v="0"/>
  </r>
  <r>
    <s v="Sports Direct"/>
    <n v="1185732"/>
    <x v="411"/>
    <x v="6"/>
    <s v="Nord-est"/>
    <s v="Connecticut"/>
    <s v="Hartford"/>
    <x v="1"/>
    <n v="55.000000000000007"/>
    <n v="275"/>
    <n v="151250.00000000003"/>
    <n v="60500.000000000015"/>
    <n v="0.4"/>
    <x v="0"/>
  </r>
  <r>
    <s v="Sports Direct"/>
    <n v="1185732"/>
    <x v="411"/>
    <x v="6"/>
    <s v="Nord-est"/>
    <s v="Connecticut"/>
    <s v="Hartford"/>
    <x v="2"/>
    <n v="55.000000000000007"/>
    <n v="175"/>
    <n v="96250.000000000015"/>
    <n v="28875.000000000004"/>
    <n v="0.3"/>
    <x v="0"/>
  </r>
  <r>
    <s v="Sports Direct"/>
    <n v="1185732"/>
    <x v="411"/>
    <x v="6"/>
    <s v="Nord-est"/>
    <s v="Connecticut"/>
    <s v="Hartford"/>
    <x v="3"/>
    <n v="55.000000000000007"/>
    <n v="150"/>
    <n v="82500.000000000015"/>
    <n v="24750.000000000004"/>
    <n v="0.3"/>
    <x v="0"/>
  </r>
  <r>
    <s v="Sports Direct"/>
    <n v="1185732"/>
    <x v="411"/>
    <x v="6"/>
    <s v="Nord-est"/>
    <s v="Connecticut"/>
    <s v="Hartford"/>
    <x v="4"/>
    <n v="65"/>
    <n v="150"/>
    <n v="97500"/>
    <n v="29250"/>
    <n v="0.3"/>
    <x v="0"/>
  </r>
  <r>
    <s v="Foot Locker"/>
    <n v="1185732"/>
    <x v="411"/>
    <x v="6"/>
    <s v="Nord-est"/>
    <s v="Connecticut"/>
    <s v="Hartford"/>
    <x v="5"/>
    <n v="70"/>
    <n v="275"/>
    <n v="192500"/>
    <n v="67375"/>
    <n v="0.35"/>
    <x v="0"/>
  </r>
  <r>
    <s v="Foot Locker"/>
    <n v="1185732"/>
    <x v="441"/>
    <x v="1"/>
    <s v="Nord-est"/>
    <s v="Connecticut"/>
    <s v="Hartford"/>
    <x v="0"/>
    <n v="65"/>
    <n v="425"/>
    <n v="276250"/>
    <n v="110500"/>
    <n v="0.4"/>
    <x v="0"/>
  </r>
  <r>
    <s v="Foot Locker"/>
    <n v="1185732"/>
    <x v="441"/>
    <x v="1"/>
    <s v="Nord-est"/>
    <s v="Connecticut"/>
    <s v="Hartford"/>
    <x v="1"/>
    <n v="55.000000000000007"/>
    <n v="300"/>
    <n v="165000.00000000003"/>
    <n v="66000.000000000015"/>
    <n v="0.4"/>
    <x v="0"/>
  </r>
  <r>
    <s v="Foot Locker"/>
    <n v="1185732"/>
    <x v="441"/>
    <x v="1"/>
    <s v="Nord-est"/>
    <s v="Connecticut"/>
    <s v="Hartford"/>
    <x v="2"/>
    <n v="55.000000000000007"/>
    <n v="295"/>
    <n v="162250.00000000003"/>
    <n v="48675.000000000007"/>
    <n v="0.3"/>
    <x v="0"/>
  </r>
  <r>
    <s v="Foot Locker"/>
    <n v="1185732"/>
    <x v="441"/>
    <x v="1"/>
    <s v="Nord-est"/>
    <s v="Connecticut"/>
    <s v="Hartford"/>
    <x v="3"/>
    <n v="55.000000000000007"/>
    <n v="275"/>
    <n v="151250.00000000003"/>
    <n v="45375.000000000007"/>
    <n v="0.3"/>
    <x v="0"/>
  </r>
  <r>
    <s v="Foot Locker"/>
    <n v="1185732"/>
    <x v="441"/>
    <x v="1"/>
    <s v="Nord-est"/>
    <s v="Connecticut"/>
    <s v="Hartford"/>
    <x v="4"/>
    <n v="65"/>
    <n v="250"/>
    <n v="162500"/>
    <n v="48750"/>
    <n v="0.3"/>
    <x v="0"/>
  </r>
  <r>
    <s v="Foot Locker"/>
    <n v="1185732"/>
    <x v="441"/>
    <x v="1"/>
    <s v="Nord-est"/>
    <s v="Connecticut"/>
    <s v="Hartford"/>
    <x v="5"/>
    <n v="70"/>
    <n v="350"/>
    <n v="245000"/>
    <n v="85750"/>
    <n v="0.35"/>
    <x v="0"/>
  </r>
  <r>
    <s v="Foot Locker"/>
    <n v="1185732"/>
    <x v="470"/>
    <x v="2"/>
    <s v="Nord-est"/>
    <s v="Connecticut"/>
    <s v="Hartford"/>
    <x v="0"/>
    <n v="65"/>
    <n v="575"/>
    <n v="373750"/>
    <n v="149500"/>
    <n v="0.4"/>
    <x v="0"/>
  </r>
  <r>
    <s v="Foot Locker"/>
    <n v="1185732"/>
    <x v="470"/>
    <x v="2"/>
    <s v="Nord-est"/>
    <s v="Connecticut"/>
    <s v="Hartford"/>
    <x v="1"/>
    <n v="55.000000000000007"/>
    <n v="375"/>
    <n v="206250.00000000003"/>
    <n v="82500.000000000015"/>
    <n v="0.4"/>
    <x v="0"/>
  </r>
  <r>
    <s v="Foot Locker"/>
    <n v="1185732"/>
    <x v="470"/>
    <x v="2"/>
    <s v="Nord-est"/>
    <s v="Connecticut"/>
    <s v="Hartford"/>
    <x v="2"/>
    <n v="55.000000000000007"/>
    <n v="350"/>
    <n v="192500.00000000003"/>
    <n v="57750.000000000007"/>
    <n v="0.3"/>
    <x v="0"/>
  </r>
  <r>
    <s v="Foot Locker"/>
    <n v="1185732"/>
    <x v="470"/>
    <x v="2"/>
    <s v="Nord-est"/>
    <s v="Connecticut"/>
    <s v="Hartford"/>
    <x v="3"/>
    <n v="55.000000000000007"/>
    <n v="300"/>
    <n v="165000.00000000003"/>
    <n v="49500.000000000007"/>
    <n v="0.3"/>
    <x v="0"/>
  </r>
  <r>
    <s v="Foot Locker"/>
    <n v="1185732"/>
    <x v="470"/>
    <x v="2"/>
    <s v="Nord-est"/>
    <s v="Connecticut"/>
    <s v="Hartford"/>
    <x v="4"/>
    <n v="65"/>
    <n v="300"/>
    <n v="195000"/>
    <n v="58500"/>
    <n v="0.3"/>
    <x v="0"/>
  </r>
  <r>
    <s v="Foot Locker"/>
    <n v="1185732"/>
    <x v="470"/>
    <x v="2"/>
    <s v="Nord-est"/>
    <s v="Connecticut"/>
    <s v="Hartford"/>
    <x v="5"/>
    <n v="70"/>
    <n v="400"/>
    <n v="280000"/>
    <n v="98000"/>
    <n v="0.35"/>
    <x v="0"/>
  </r>
  <r>
    <s v="Foot Locker"/>
    <n v="1185732"/>
    <x v="174"/>
    <x v="4"/>
    <s v="Nord-est"/>
    <s v="Connecticut"/>
    <s v="Hartford"/>
    <x v="0"/>
    <n v="35"/>
    <n v="425"/>
    <n v="148750"/>
    <n v="52062.5"/>
    <n v="0.35"/>
    <x v="0"/>
  </r>
  <r>
    <s v="Foot Locker"/>
    <n v="1185732"/>
    <x v="174"/>
    <x v="4"/>
    <s v="Nord-est"/>
    <s v="Connecticut"/>
    <s v="Hartford"/>
    <x v="1"/>
    <n v="35"/>
    <n v="225"/>
    <n v="78750"/>
    <n v="27562.5"/>
    <n v="0.35"/>
    <x v="0"/>
  </r>
  <r>
    <s v="Foot Locker"/>
    <n v="1185732"/>
    <x v="174"/>
    <x v="4"/>
    <s v="Nord-est"/>
    <s v="Connecticut"/>
    <s v="Hartford"/>
    <x v="2"/>
    <n v="25.000000000000007"/>
    <n v="225"/>
    <n v="56250.000000000015"/>
    <n v="22500.000000000007"/>
    <n v="0.4"/>
    <x v="0"/>
  </r>
  <r>
    <s v="Foot Locker"/>
    <n v="1185732"/>
    <x v="174"/>
    <x v="4"/>
    <s v="Nord-est"/>
    <s v="Connecticut"/>
    <s v="Hartford"/>
    <x v="3"/>
    <n v="30"/>
    <n v="75"/>
    <n v="22500"/>
    <n v="9000"/>
    <n v="0.4"/>
    <x v="0"/>
  </r>
  <r>
    <s v="Foot Locker"/>
    <n v="1185732"/>
    <x v="174"/>
    <x v="4"/>
    <s v="Nord-est"/>
    <s v="Connecticut"/>
    <s v="Hartford"/>
    <x v="4"/>
    <n v="45"/>
    <n v="125"/>
    <n v="56250"/>
    <n v="16875"/>
    <n v="0.3"/>
    <x v="0"/>
  </r>
  <r>
    <s v="Foot Locker"/>
    <n v="1185732"/>
    <x v="174"/>
    <x v="4"/>
    <s v="Nord-est"/>
    <s v="Connecticut"/>
    <s v="Hartford"/>
    <x v="5"/>
    <n v="35"/>
    <n v="225"/>
    <n v="78750"/>
    <n v="31500"/>
    <n v="0.4"/>
    <x v="0"/>
  </r>
  <r>
    <s v="Foot Locker"/>
    <n v="1185732"/>
    <x v="203"/>
    <x v="5"/>
    <s v="Nord-est"/>
    <s v="Connecticut"/>
    <s v="Hartford"/>
    <x v="0"/>
    <n v="35"/>
    <n v="475"/>
    <n v="166250"/>
    <n v="58187.499999999993"/>
    <n v="0.35"/>
    <x v="0"/>
  </r>
  <r>
    <s v="Foot Locker"/>
    <n v="1185732"/>
    <x v="203"/>
    <x v="5"/>
    <s v="Nord-est"/>
    <s v="Connecticut"/>
    <s v="Hartford"/>
    <x v="1"/>
    <n v="35"/>
    <n v="125"/>
    <n v="43750"/>
    <n v="15312.499999999998"/>
    <n v="0.35"/>
    <x v="0"/>
  </r>
  <r>
    <s v="Foot Locker"/>
    <n v="1185732"/>
    <x v="203"/>
    <x v="5"/>
    <s v="Nord-est"/>
    <s v="Connecticut"/>
    <s v="Hartford"/>
    <x v="2"/>
    <n v="25.000000000000007"/>
    <n v="175"/>
    <n v="43750.000000000015"/>
    <n v="17500.000000000007"/>
    <n v="0.4"/>
    <x v="0"/>
  </r>
  <r>
    <s v="Foot Locker"/>
    <n v="1185732"/>
    <x v="203"/>
    <x v="5"/>
    <s v="Nord-est"/>
    <s v="Rhode Island"/>
    <s v="Providence"/>
    <x v="3"/>
    <n v="30"/>
    <n v="50"/>
    <n v="15000"/>
    <n v="6000"/>
    <n v="0.4"/>
    <x v="0"/>
  </r>
  <r>
    <s v="Foot Locker"/>
    <n v="1185732"/>
    <x v="203"/>
    <x v="5"/>
    <s v="Nord-est"/>
    <s v="Rhode Island"/>
    <s v="Providence"/>
    <x v="4"/>
    <n v="45"/>
    <n v="125"/>
    <n v="56250"/>
    <n v="16875"/>
    <n v="0.3"/>
    <x v="0"/>
  </r>
  <r>
    <s v="Foot Locker"/>
    <n v="1185732"/>
    <x v="203"/>
    <x v="5"/>
    <s v="Nord-est"/>
    <s v="Rhode Island"/>
    <s v="Providence"/>
    <x v="5"/>
    <n v="35"/>
    <n v="225"/>
    <n v="78750"/>
    <n v="31500"/>
    <n v="0.4"/>
    <x v="0"/>
  </r>
  <r>
    <s v="Foot Locker"/>
    <n v="1185732"/>
    <x v="708"/>
    <x v="3"/>
    <s v="Nord-est"/>
    <s v="Rhode Island"/>
    <s v="Providence"/>
    <x v="0"/>
    <n v="35"/>
    <n v="445"/>
    <n v="155750"/>
    <n v="54512.5"/>
    <n v="0.35"/>
    <x v="0"/>
  </r>
  <r>
    <s v="Foot Locker"/>
    <n v="1185732"/>
    <x v="708"/>
    <x v="3"/>
    <s v="Nord-est"/>
    <s v="Rhode Island"/>
    <s v="Providence"/>
    <x v="1"/>
    <n v="35"/>
    <n v="150"/>
    <n v="52500"/>
    <n v="18375"/>
    <n v="0.35"/>
    <x v="0"/>
  </r>
  <r>
    <s v="Foot Locker"/>
    <n v="1185732"/>
    <x v="708"/>
    <x v="3"/>
    <s v="Nord-est"/>
    <s v="Rhode Island"/>
    <s v="Providence"/>
    <x v="2"/>
    <n v="25.000000000000007"/>
    <n v="175"/>
    <n v="43750.000000000015"/>
    <n v="17500.000000000007"/>
    <n v="0.4"/>
    <x v="0"/>
  </r>
  <r>
    <s v="Foot Locker"/>
    <n v="1185732"/>
    <x v="708"/>
    <x v="3"/>
    <s v="Nord-est"/>
    <s v="Rhode Island"/>
    <s v="Providence"/>
    <x v="3"/>
    <n v="30"/>
    <n v="25"/>
    <n v="7500"/>
    <n v="3000"/>
    <n v="0.4"/>
    <x v="0"/>
  </r>
  <r>
    <s v="Foot Locker"/>
    <n v="1185732"/>
    <x v="708"/>
    <x v="3"/>
    <s v="Nord-est"/>
    <s v="Rhode Island"/>
    <s v="Providence"/>
    <x v="4"/>
    <n v="45"/>
    <n v="75"/>
    <n v="33750"/>
    <n v="10125"/>
    <n v="0.3"/>
    <x v="0"/>
  </r>
  <r>
    <s v="Foot Locker"/>
    <n v="1185732"/>
    <x v="708"/>
    <x v="3"/>
    <s v="Nord-est"/>
    <s v="Rhode Island"/>
    <s v="Providence"/>
    <x v="5"/>
    <n v="35"/>
    <n v="175"/>
    <n v="61250"/>
    <n v="24500"/>
    <n v="0.4"/>
    <x v="0"/>
  </r>
  <r>
    <s v="Foot Locker"/>
    <n v="1185732"/>
    <x v="230"/>
    <x v="0"/>
    <s v="Nord-est"/>
    <s v="Rhode Island"/>
    <s v="Providence"/>
    <x v="0"/>
    <n v="35"/>
    <n v="425"/>
    <n v="148750"/>
    <n v="52062.5"/>
    <n v="0.35"/>
    <x v="0"/>
  </r>
  <r>
    <s v="Foot Locker"/>
    <n v="1185732"/>
    <x v="230"/>
    <x v="0"/>
    <s v="Nord-est"/>
    <s v="Rhode Island"/>
    <s v="Providence"/>
    <x v="1"/>
    <n v="35"/>
    <n v="125"/>
    <n v="43750"/>
    <n v="15312.499999999998"/>
    <n v="0.35"/>
    <x v="0"/>
  </r>
  <r>
    <s v="Foot Locker"/>
    <n v="1185732"/>
    <x v="230"/>
    <x v="0"/>
    <s v="Nord-est"/>
    <s v="Rhode Island"/>
    <s v="Providence"/>
    <x v="2"/>
    <n v="25.000000000000007"/>
    <n v="125"/>
    <n v="31250.000000000007"/>
    <n v="12500.000000000004"/>
    <n v="0.4"/>
    <x v="0"/>
  </r>
  <r>
    <s v="Foot Locker"/>
    <n v="1185732"/>
    <x v="230"/>
    <x v="0"/>
    <s v="Nord-est"/>
    <s v="Rhode Island"/>
    <s v="Providence"/>
    <x v="3"/>
    <n v="30"/>
    <n v="50"/>
    <n v="15000"/>
    <n v="6000"/>
    <n v="0.4"/>
    <x v="0"/>
  </r>
  <r>
    <s v="Foot Locker"/>
    <n v="1185732"/>
    <x v="230"/>
    <x v="0"/>
    <s v="Nord-est"/>
    <s v="Rhode Island"/>
    <s v="Providence"/>
    <x v="4"/>
    <n v="45"/>
    <n v="50"/>
    <n v="22500"/>
    <n v="6750"/>
    <n v="0.3"/>
    <x v="0"/>
  </r>
  <r>
    <s v="Foot Locker"/>
    <n v="1185732"/>
    <x v="230"/>
    <x v="0"/>
    <s v="Nord-est"/>
    <s v="Rhode Island"/>
    <s v="Providence"/>
    <x v="5"/>
    <n v="35"/>
    <n v="200"/>
    <n v="70000"/>
    <n v="28000"/>
    <n v="0.4"/>
    <x v="0"/>
  </r>
  <r>
    <s v="Foot Locker"/>
    <n v="1185732"/>
    <x v="259"/>
    <x v="1"/>
    <s v="Nord-est"/>
    <s v="Rhode Island"/>
    <s v="Providence"/>
    <x v="0"/>
    <n v="49.999999999999993"/>
    <n v="470"/>
    <n v="234999.99999999997"/>
    <n v="82249.999999999985"/>
    <n v="0.35"/>
    <x v="0"/>
  </r>
  <r>
    <s v="Foot Locker"/>
    <n v="1185732"/>
    <x v="259"/>
    <x v="1"/>
    <s v="Nord-est"/>
    <s v="Rhode Island"/>
    <s v="Providence"/>
    <x v="1"/>
    <n v="45"/>
    <n v="175"/>
    <n v="78750"/>
    <n v="27562.5"/>
    <n v="0.35"/>
    <x v="0"/>
  </r>
  <r>
    <s v="Foot Locker"/>
    <n v="1185732"/>
    <x v="259"/>
    <x v="1"/>
    <s v="Nord-est"/>
    <s v="Rhode Island"/>
    <s v="Providence"/>
    <x v="2"/>
    <n v="40"/>
    <n v="200"/>
    <n v="80000"/>
    <n v="32000"/>
    <n v="0.4"/>
    <x v="0"/>
  </r>
  <r>
    <s v="Foot Locker"/>
    <n v="1185732"/>
    <x v="259"/>
    <x v="1"/>
    <s v="Nord-est"/>
    <s v="Rhode Island"/>
    <s v="Providence"/>
    <x v="3"/>
    <n v="40"/>
    <n v="150"/>
    <n v="60000"/>
    <n v="24000"/>
    <n v="0.4"/>
    <x v="0"/>
  </r>
  <r>
    <s v="Foot Locker"/>
    <n v="1185732"/>
    <x v="259"/>
    <x v="1"/>
    <s v="Nord-est"/>
    <s v="Rhode Island"/>
    <s v="Providence"/>
    <x v="4"/>
    <n v="49.999999999999993"/>
    <n v="175"/>
    <n v="87499.999999999985"/>
    <n v="26249.999999999996"/>
    <n v="0.3"/>
    <x v="0"/>
  </r>
  <r>
    <s v="Foot Locker"/>
    <n v="1185732"/>
    <x v="259"/>
    <x v="1"/>
    <s v="Nord-est"/>
    <s v="Rhode Island"/>
    <s v="Providence"/>
    <x v="5"/>
    <n v="54.999999999999993"/>
    <n v="300"/>
    <n v="164999.99999999997"/>
    <n v="65999.999999999985"/>
    <n v="0.4"/>
    <x v="0"/>
  </r>
  <r>
    <s v="Foot Locker"/>
    <n v="1185732"/>
    <x v="292"/>
    <x v="6"/>
    <s v="Nord-est"/>
    <s v="Rhode Island"/>
    <s v="Providence"/>
    <x v="0"/>
    <n v="49.999999999999993"/>
    <n v="550"/>
    <n v="274999.99999999994"/>
    <n v="96249.999999999971"/>
    <n v="0.35"/>
    <x v="0"/>
  </r>
  <r>
    <s v="Foot Locker"/>
    <n v="1185732"/>
    <x v="292"/>
    <x v="6"/>
    <s v="Nord-est"/>
    <s v="Rhode Island"/>
    <s v="Providence"/>
    <x v="1"/>
    <n v="45"/>
    <n v="300"/>
    <n v="135000"/>
    <n v="47250"/>
    <n v="0.35"/>
    <x v="0"/>
  </r>
  <r>
    <s v="Foot Locker"/>
    <n v="1185732"/>
    <x v="292"/>
    <x v="6"/>
    <s v="Nord-est"/>
    <s v="Rhode Island"/>
    <s v="Providence"/>
    <x v="2"/>
    <n v="40"/>
    <n v="225"/>
    <n v="90000"/>
    <n v="36000"/>
    <n v="0.4"/>
    <x v="0"/>
  </r>
  <r>
    <s v="Foot Locker"/>
    <n v="1185732"/>
    <x v="292"/>
    <x v="6"/>
    <s v="Nord-est"/>
    <s v="Rhode Island"/>
    <s v="Providence"/>
    <x v="3"/>
    <n v="40"/>
    <n v="200"/>
    <n v="80000"/>
    <n v="32000"/>
    <n v="0.4"/>
    <x v="0"/>
  </r>
  <r>
    <s v="Foot Locker"/>
    <n v="1185732"/>
    <x v="292"/>
    <x v="6"/>
    <s v="Nord-est"/>
    <s v="Rhode Island"/>
    <s v="Providence"/>
    <x v="4"/>
    <n v="49.999999999999993"/>
    <n v="200"/>
    <n v="99999.999999999985"/>
    <n v="29999.999999999993"/>
    <n v="0.3"/>
    <x v="0"/>
  </r>
  <r>
    <s v="Foot Locker"/>
    <n v="1185732"/>
    <x v="292"/>
    <x v="6"/>
    <s v="Nord-est"/>
    <s v="Rhode Island"/>
    <s v="Providence"/>
    <x v="5"/>
    <n v="54.999999999999993"/>
    <n v="350"/>
    <n v="192499.99999999997"/>
    <n v="76999.999999999985"/>
    <n v="0.4"/>
    <x v="0"/>
  </r>
  <r>
    <s v="Foot Locker"/>
    <n v="1185732"/>
    <x v="320"/>
    <x v="6"/>
    <s v="Nord-est"/>
    <s v="Rhode Island"/>
    <s v="Providence"/>
    <x v="0"/>
    <n v="49.999999999999993"/>
    <n v="575"/>
    <n v="287499.99999999994"/>
    <n v="100624.99999999997"/>
    <n v="0.35"/>
    <x v="0"/>
  </r>
  <r>
    <s v="Foot Locker"/>
    <n v="1185732"/>
    <x v="320"/>
    <x v="6"/>
    <s v="Nord-est"/>
    <s v="Rhode Island"/>
    <s v="Providence"/>
    <x v="1"/>
    <n v="45"/>
    <n v="325"/>
    <n v="146250"/>
    <n v="51187.5"/>
    <n v="0.35"/>
    <x v="0"/>
  </r>
  <r>
    <s v="Foot Locker"/>
    <n v="1185732"/>
    <x v="320"/>
    <x v="6"/>
    <s v="Nord-est"/>
    <s v="Rhode Island"/>
    <s v="Providence"/>
    <x v="2"/>
    <n v="40"/>
    <n v="250"/>
    <n v="100000"/>
    <n v="40000"/>
    <n v="0.4"/>
    <x v="0"/>
  </r>
  <r>
    <s v="Foot Locker"/>
    <n v="1185732"/>
    <x v="320"/>
    <x v="6"/>
    <s v="Nord-est"/>
    <s v="Rhode Island"/>
    <s v="Providence"/>
    <x v="3"/>
    <n v="40"/>
    <n v="200"/>
    <n v="80000"/>
    <n v="32000"/>
    <n v="0.4"/>
    <x v="0"/>
  </r>
  <r>
    <s v="Foot Locker"/>
    <n v="1185732"/>
    <x v="320"/>
    <x v="6"/>
    <s v="Nord-est"/>
    <s v="Rhode Island"/>
    <s v="Providence"/>
    <x v="4"/>
    <n v="49.999999999999993"/>
    <n v="225"/>
    <n v="112499.99999999999"/>
    <n v="33749.999999999993"/>
    <n v="0.3"/>
    <x v="0"/>
  </r>
  <r>
    <s v="Foot Locker"/>
    <n v="1185732"/>
    <x v="320"/>
    <x v="6"/>
    <s v="Nord-est"/>
    <s v="Rhode Island"/>
    <s v="Providence"/>
    <x v="5"/>
    <n v="54.999999999999993"/>
    <n v="400"/>
    <n v="219999.99999999997"/>
    <n v="88000"/>
    <n v="0.4"/>
    <x v="0"/>
  </r>
  <r>
    <s v="Foot Locker"/>
    <n v="1185732"/>
    <x v="352"/>
    <x v="3"/>
    <s v="Nord-est"/>
    <s v="Rhode Island"/>
    <s v="Providence"/>
    <x v="0"/>
    <n v="49.999999999999993"/>
    <n v="550"/>
    <n v="274999.99999999994"/>
    <n v="96249.999999999971"/>
    <n v="0.35"/>
    <x v="0"/>
  </r>
  <r>
    <s v="Foot Locker"/>
    <n v="1185732"/>
    <x v="352"/>
    <x v="3"/>
    <s v="Nord-est"/>
    <s v="Rhode Island"/>
    <s v="Providence"/>
    <x v="1"/>
    <n v="45"/>
    <n v="325"/>
    <n v="146250"/>
    <n v="51187.5"/>
    <n v="0.35"/>
    <x v="0"/>
  </r>
  <r>
    <s v="Foot Locker"/>
    <n v="1185732"/>
    <x v="352"/>
    <x v="3"/>
    <s v="Nord-est"/>
    <s v="Rhode Island"/>
    <s v="Providence"/>
    <x v="2"/>
    <n v="40"/>
    <n v="250"/>
    <n v="100000"/>
    <n v="40000"/>
    <n v="0.4"/>
    <x v="0"/>
  </r>
  <r>
    <s v="Foot Locker"/>
    <n v="1185732"/>
    <x v="352"/>
    <x v="3"/>
    <s v="Nord-est"/>
    <s v="Rhode Island"/>
    <s v="Providence"/>
    <x v="3"/>
    <n v="40"/>
    <n v="150"/>
    <n v="60000"/>
    <n v="24000"/>
    <n v="0.4"/>
    <x v="0"/>
  </r>
  <r>
    <s v="Foot Locker"/>
    <n v="1185732"/>
    <x v="352"/>
    <x v="3"/>
    <s v="Nord-est"/>
    <s v="Rhode Island"/>
    <s v="Providence"/>
    <x v="4"/>
    <n v="49.999999999999993"/>
    <n v="125"/>
    <n v="62499.999999999993"/>
    <n v="18749.999999999996"/>
    <n v="0.3"/>
    <x v="0"/>
  </r>
  <r>
    <s v="Foot Locker"/>
    <n v="1185732"/>
    <x v="352"/>
    <x v="3"/>
    <s v="Nord-est"/>
    <s v="Rhode Island"/>
    <s v="Providence"/>
    <x v="5"/>
    <n v="54.999999999999993"/>
    <n v="300"/>
    <n v="164999.99999999997"/>
    <n v="65999.999999999985"/>
    <n v="0.4"/>
    <x v="0"/>
  </r>
  <r>
    <s v="Foot Locker"/>
    <n v="1185732"/>
    <x v="382"/>
    <x v="5"/>
    <s v="Nord-est"/>
    <s v="Rhode Island"/>
    <s v="Providence"/>
    <x v="0"/>
    <n v="49.999999999999993"/>
    <n v="425"/>
    <n v="212499.99999999997"/>
    <n v="74374.999999999985"/>
    <n v="0.35"/>
    <x v="0"/>
  </r>
  <r>
    <s v="Foot Locker"/>
    <n v="1185732"/>
    <x v="382"/>
    <x v="5"/>
    <s v="Nord-est"/>
    <s v="Rhode Island"/>
    <s v="Providence"/>
    <x v="1"/>
    <n v="45"/>
    <n v="225"/>
    <n v="101250"/>
    <n v="35437.5"/>
    <n v="0.35"/>
    <x v="0"/>
  </r>
  <r>
    <s v="Foot Locker"/>
    <n v="1185732"/>
    <x v="382"/>
    <x v="5"/>
    <s v="Nord-est"/>
    <s v="Rhode Island"/>
    <s v="Providence"/>
    <x v="2"/>
    <n v="40"/>
    <n v="125"/>
    <n v="50000"/>
    <n v="20000"/>
    <n v="0.4"/>
    <x v="0"/>
  </r>
  <r>
    <s v="Foot Locker"/>
    <n v="1185732"/>
    <x v="382"/>
    <x v="5"/>
    <s v="Nord-est"/>
    <s v="Rhode Island"/>
    <s v="Providence"/>
    <x v="3"/>
    <n v="40"/>
    <n v="100"/>
    <n v="40000"/>
    <n v="16000"/>
    <n v="0.4"/>
    <x v="0"/>
  </r>
  <r>
    <s v="Foot Locker"/>
    <n v="1185732"/>
    <x v="382"/>
    <x v="5"/>
    <s v="Nord-est"/>
    <s v="Rhode Island"/>
    <s v="Providence"/>
    <x v="4"/>
    <n v="49.999999999999993"/>
    <n v="100"/>
    <n v="49999.999999999993"/>
    <n v="14999.999999999996"/>
    <n v="0.3"/>
    <x v="0"/>
  </r>
  <r>
    <s v="Foot Locker"/>
    <n v="1185732"/>
    <x v="382"/>
    <x v="5"/>
    <s v="Nord-est"/>
    <s v="Rhode Island"/>
    <s v="Providence"/>
    <x v="5"/>
    <n v="54.999999999999993"/>
    <n v="200"/>
    <n v="109999.99999999999"/>
    <n v="44000"/>
    <n v="0.4"/>
    <x v="0"/>
  </r>
  <r>
    <s v="Foot Locker"/>
    <n v="1185732"/>
    <x v="414"/>
    <x v="2"/>
    <s v="Nord-est"/>
    <s v="Rhode Island"/>
    <s v="Providence"/>
    <x v="0"/>
    <n v="54.999999999999993"/>
    <n v="375"/>
    <n v="206249.99999999997"/>
    <n v="72187.499999999985"/>
    <n v="0.35"/>
    <x v="0"/>
  </r>
  <r>
    <s v="Foot Locker"/>
    <n v="1185732"/>
    <x v="414"/>
    <x v="2"/>
    <s v="Nord-est"/>
    <s v="Rhode Island"/>
    <s v="Providence"/>
    <x v="1"/>
    <n v="50"/>
    <n v="200"/>
    <n v="100000"/>
    <n v="35000"/>
    <n v="0.35"/>
    <x v="0"/>
  </r>
  <r>
    <s v="Foot Locker"/>
    <n v="1185732"/>
    <x v="414"/>
    <x v="2"/>
    <s v="Nord-est"/>
    <s v="Rhode Island"/>
    <s v="Providence"/>
    <x v="2"/>
    <n v="50"/>
    <n v="100"/>
    <n v="50000"/>
    <n v="20000"/>
    <n v="0.4"/>
    <x v="0"/>
  </r>
  <r>
    <s v="Foot Locker"/>
    <n v="1185732"/>
    <x v="414"/>
    <x v="2"/>
    <s v="Nord-est"/>
    <s v="Rhode Island"/>
    <s v="Providence"/>
    <x v="3"/>
    <n v="50"/>
    <n v="75"/>
    <n v="37500"/>
    <n v="15000"/>
    <n v="0.4"/>
    <x v="0"/>
  </r>
  <r>
    <s v="Foot Locker"/>
    <n v="1185732"/>
    <x v="414"/>
    <x v="2"/>
    <s v="Nord-est"/>
    <s v="Rhode Island"/>
    <s v="Providence"/>
    <x v="4"/>
    <n v="60"/>
    <n v="75"/>
    <n v="45000"/>
    <n v="13500"/>
    <n v="0.3"/>
    <x v="0"/>
  </r>
  <r>
    <s v="Sports Direct"/>
    <n v="1185732"/>
    <x v="414"/>
    <x v="2"/>
    <s v="Nord-est"/>
    <s v="Rhode Island"/>
    <s v="Providence"/>
    <x v="5"/>
    <n v="64.999999999999986"/>
    <n v="200"/>
    <n v="129999.99999999997"/>
    <n v="51999.999999999993"/>
    <n v="0.4"/>
    <x v="0"/>
  </r>
  <r>
    <s v="Sports Direct"/>
    <n v="1185732"/>
    <x v="444"/>
    <x v="4"/>
    <s v="Nord-est"/>
    <s v="Rhode Island"/>
    <s v="Providence"/>
    <x v="0"/>
    <n v="60"/>
    <n v="350"/>
    <n v="210000"/>
    <n v="73500"/>
    <n v="0.35"/>
    <x v="0"/>
  </r>
  <r>
    <s v="Sports Direct"/>
    <n v="1185732"/>
    <x v="444"/>
    <x v="4"/>
    <s v="Nord-est"/>
    <s v="Rhode Island"/>
    <s v="Providence"/>
    <x v="1"/>
    <n v="50"/>
    <n v="225"/>
    <n v="112500"/>
    <n v="39375"/>
    <n v="0.35"/>
    <x v="0"/>
  </r>
  <r>
    <s v="Sports Direct"/>
    <n v="1185732"/>
    <x v="444"/>
    <x v="4"/>
    <s v="Nord-est"/>
    <s v="Rhode Island"/>
    <s v="Providence"/>
    <x v="2"/>
    <n v="50"/>
    <n v="220"/>
    <n v="110000"/>
    <n v="44000"/>
    <n v="0.4"/>
    <x v="0"/>
  </r>
  <r>
    <s v="Sports Direct"/>
    <n v="1185732"/>
    <x v="444"/>
    <x v="4"/>
    <s v="Nord-est"/>
    <s v="Rhode Island"/>
    <s v="Providence"/>
    <x v="3"/>
    <n v="50"/>
    <n v="200"/>
    <n v="100000"/>
    <n v="40000"/>
    <n v="0.4"/>
    <x v="0"/>
  </r>
  <r>
    <s v="Sports Direct"/>
    <n v="1185732"/>
    <x v="444"/>
    <x v="4"/>
    <s v="Nord-est"/>
    <s v="Rhode Island"/>
    <s v="Providence"/>
    <x v="4"/>
    <n v="60"/>
    <n v="175"/>
    <n v="105000"/>
    <n v="31500"/>
    <n v="0.3"/>
    <x v="0"/>
  </r>
  <r>
    <s v="Sports Direct"/>
    <n v="1185732"/>
    <x v="444"/>
    <x v="4"/>
    <s v="Nord-est"/>
    <s v="Rhode Island"/>
    <s v="Providence"/>
    <x v="5"/>
    <n v="64.999999999999986"/>
    <n v="275"/>
    <n v="178749.99999999997"/>
    <n v="71499.999999999985"/>
    <n v="0.4"/>
    <x v="0"/>
  </r>
  <r>
    <s v="Sports Direct"/>
    <n v="1185732"/>
    <x v="473"/>
    <x v="5"/>
    <s v="Nord-est"/>
    <s v="Rhode Island"/>
    <s v="Providence"/>
    <x v="0"/>
    <n v="60"/>
    <n v="500"/>
    <n v="300000"/>
    <n v="105000"/>
    <n v="0.35"/>
    <x v="0"/>
  </r>
  <r>
    <s v="Sports Direct"/>
    <n v="1185732"/>
    <x v="473"/>
    <x v="5"/>
    <s v="Nord-est"/>
    <s v="Rhode Island"/>
    <s v="Providence"/>
    <x v="1"/>
    <n v="50"/>
    <n v="300"/>
    <n v="150000"/>
    <n v="52500"/>
    <n v="0.35"/>
    <x v="0"/>
  </r>
  <r>
    <s v="Sports Direct"/>
    <n v="1185732"/>
    <x v="473"/>
    <x v="5"/>
    <s v="Nord-est"/>
    <s v="Rhode Island"/>
    <s v="Providence"/>
    <x v="2"/>
    <n v="50"/>
    <n v="275"/>
    <n v="137500"/>
    <n v="55000"/>
    <n v="0.4"/>
    <x v="0"/>
  </r>
  <r>
    <s v="Sports Direct"/>
    <n v="1185732"/>
    <x v="473"/>
    <x v="5"/>
    <s v="Nord-est"/>
    <s v="Rhode Island"/>
    <s v="Providence"/>
    <x v="3"/>
    <n v="50"/>
    <n v="225"/>
    <n v="112500"/>
    <n v="45000"/>
    <n v="0.4"/>
    <x v="0"/>
  </r>
  <r>
    <s v="Sports Direct"/>
    <n v="1185732"/>
    <x v="473"/>
    <x v="5"/>
    <s v="Nord-est"/>
    <s v="Rhode Island"/>
    <s v="Providence"/>
    <x v="4"/>
    <n v="60"/>
    <n v="225"/>
    <n v="135000"/>
    <n v="40500"/>
    <n v="0.3"/>
    <x v="0"/>
  </r>
  <r>
    <s v="Sports Direct"/>
    <n v="1185732"/>
    <x v="473"/>
    <x v="5"/>
    <s v="Nord-est"/>
    <s v="Rhode Island"/>
    <s v="Providence"/>
    <x v="5"/>
    <n v="64.999999999999986"/>
    <n v="325"/>
    <n v="211249.99999999994"/>
    <n v="84499.999999999985"/>
    <n v="0.4"/>
    <x v="0"/>
  </r>
  <r>
    <s v="Sports Direct"/>
    <n v="1185732"/>
    <x v="181"/>
    <x v="4"/>
    <s v="Nord-est"/>
    <s v="Rhode Island"/>
    <s v="Providence"/>
    <x v="0"/>
    <n v="40"/>
    <n v="450"/>
    <n v="180000"/>
    <n v="54000"/>
    <n v="0.3"/>
    <x v="0"/>
  </r>
  <r>
    <s v="Sports Direct"/>
    <n v="1185732"/>
    <x v="181"/>
    <x v="4"/>
    <s v="Nord-est"/>
    <s v="Rhode Island"/>
    <s v="Providence"/>
    <x v="1"/>
    <n v="40"/>
    <n v="250"/>
    <n v="100000"/>
    <n v="30000"/>
    <n v="0.3"/>
    <x v="0"/>
  </r>
  <r>
    <s v="Sports Direct"/>
    <n v="1185732"/>
    <x v="181"/>
    <x v="4"/>
    <s v="Nord-est"/>
    <s v="Rhode Island"/>
    <s v="Providence"/>
    <x v="2"/>
    <n v="30.000000000000004"/>
    <n v="250"/>
    <n v="75000.000000000015"/>
    <n v="18750.000000000004"/>
    <n v="0.25"/>
    <x v="0"/>
  </r>
  <r>
    <s v="Sports Direct"/>
    <n v="1185732"/>
    <x v="181"/>
    <x v="4"/>
    <s v="Nord-est"/>
    <s v="Rhode Island"/>
    <s v="Providence"/>
    <x v="3"/>
    <n v="35"/>
    <n v="100"/>
    <n v="35000"/>
    <n v="8750"/>
    <n v="0.25"/>
    <x v="0"/>
  </r>
  <r>
    <s v="Sports Direct"/>
    <n v="1185732"/>
    <x v="181"/>
    <x v="4"/>
    <s v="Nord-est"/>
    <s v="Rhode Island"/>
    <s v="Providence"/>
    <x v="4"/>
    <n v="50"/>
    <n v="150"/>
    <n v="75000"/>
    <n v="18750"/>
    <n v="0.25"/>
    <x v="0"/>
  </r>
  <r>
    <s v="Sports Direct"/>
    <n v="1185732"/>
    <x v="181"/>
    <x v="4"/>
    <s v="Nord-est"/>
    <s v="Rhode Island"/>
    <s v="Providence"/>
    <x v="5"/>
    <n v="40"/>
    <n v="250"/>
    <n v="100000"/>
    <n v="30000"/>
    <n v="0.3"/>
    <x v="0"/>
  </r>
  <r>
    <s v="Sports Direct"/>
    <n v="1185732"/>
    <x v="210"/>
    <x v="5"/>
    <s v="Nord-est"/>
    <s v="Rhode Island"/>
    <s v="Providence"/>
    <x v="0"/>
    <n v="40"/>
    <n v="500"/>
    <n v="200000"/>
    <n v="60000"/>
    <n v="0.3"/>
    <x v="0"/>
  </r>
  <r>
    <s v="Sports Direct"/>
    <n v="1185732"/>
    <x v="210"/>
    <x v="5"/>
    <s v="Nord-est"/>
    <s v="Rhode Island"/>
    <s v="Providence"/>
    <x v="1"/>
    <n v="40"/>
    <n v="150"/>
    <n v="60000"/>
    <n v="18000"/>
    <n v="0.3"/>
    <x v="0"/>
  </r>
  <r>
    <s v="Sports Direct"/>
    <n v="1185732"/>
    <x v="210"/>
    <x v="5"/>
    <s v="Nord-est"/>
    <s v="Rhode Island"/>
    <s v="Providence"/>
    <x v="2"/>
    <n v="30.000000000000004"/>
    <n v="200"/>
    <n v="60000.000000000007"/>
    <n v="15000.000000000002"/>
    <n v="0.25"/>
    <x v="0"/>
  </r>
  <r>
    <s v="Sports Direct"/>
    <n v="1185732"/>
    <x v="210"/>
    <x v="5"/>
    <s v="Nord-est"/>
    <s v="Massachusetts"/>
    <s v="Boston"/>
    <x v="3"/>
    <n v="35"/>
    <n v="250"/>
    <n v="87500"/>
    <n v="21875"/>
    <n v="0.25"/>
    <x v="0"/>
  </r>
  <r>
    <s v="Sports Direct"/>
    <n v="1185732"/>
    <x v="210"/>
    <x v="5"/>
    <s v="Nord-est"/>
    <s v="Massachusetts"/>
    <s v="Boston"/>
    <x v="4"/>
    <n v="50"/>
    <n v="150"/>
    <n v="75000"/>
    <n v="18750"/>
    <n v="0.25"/>
    <x v="0"/>
  </r>
  <r>
    <s v="Sports Direct"/>
    <n v="1185732"/>
    <x v="210"/>
    <x v="5"/>
    <s v="Nord-est"/>
    <s v="Massachusetts"/>
    <s v="Boston"/>
    <x v="5"/>
    <n v="40"/>
    <n v="250"/>
    <n v="100000"/>
    <n v="30000"/>
    <n v="0.3"/>
    <x v="0"/>
  </r>
  <r>
    <s v="Sports Direct"/>
    <n v="1185732"/>
    <x v="218"/>
    <x v="3"/>
    <s v="Nord-est"/>
    <s v="Massachusetts"/>
    <s v="Boston"/>
    <x v="0"/>
    <n v="40"/>
    <n v="470"/>
    <n v="188000"/>
    <n v="56400"/>
    <n v="0.3"/>
    <x v="0"/>
  </r>
  <r>
    <s v="Sports Direct"/>
    <n v="1185732"/>
    <x v="218"/>
    <x v="3"/>
    <s v="Nord-est"/>
    <s v="Massachusetts"/>
    <s v="Boston"/>
    <x v="1"/>
    <n v="40"/>
    <n v="175"/>
    <n v="70000"/>
    <n v="21000"/>
    <n v="0.3"/>
    <x v="0"/>
  </r>
  <r>
    <s v="Sports Direct"/>
    <n v="1185732"/>
    <x v="218"/>
    <x v="3"/>
    <s v="Nord-est"/>
    <s v="Massachusetts"/>
    <s v="Boston"/>
    <x v="2"/>
    <n v="30.000000000000004"/>
    <n v="200"/>
    <n v="60000.000000000007"/>
    <n v="15000.000000000002"/>
    <n v="0.25"/>
    <x v="0"/>
  </r>
  <r>
    <s v="Sports Direct"/>
    <n v="1185732"/>
    <x v="218"/>
    <x v="3"/>
    <s v="Nord-est"/>
    <s v="Massachusetts"/>
    <s v="Boston"/>
    <x v="3"/>
    <n v="35"/>
    <n v="300"/>
    <n v="105000"/>
    <n v="26250"/>
    <n v="0.25"/>
    <x v="0"/>
  </r>
  <r>
    <s v="Sports Direct"/>
    <n v="1185732"/>
    <x v="218"/>
    <x v="3"/>
    <s v="Nord-est"/>
    <s v="Massachusetts"/>
    <s v="Boston"/>
    <x v="4"/>
    <n v="50"/>
    <n v="100"/>
    <n v="50000"/>
    <n v="12500"/>
    <n v="0.25"/>
    <x v="0"/>
  </r>
  <r>
    <s v="Sports Direct"/>
    <n v="1185732"/>
    <x v="218"/>
    <x v="3"/>
    <s v="Nord-est"/>
    <s v="Massachusetts"/>
    <s v="Boston"/>
    <x v="5"/>
    <n v="40"/>
    <n v="200"/>
    <n v="80000"/>
    <n v="24000"/>
    <n v="0.3"/>
    <x v="0"/>
  </r>
  <r>
    <s v="Sports Direct"/>
    <n v="1185732"/>
    <x v="237"/>
    <x v="0"/>
    <s v="Nord-est"/>
    <s v="Massachusetts"/>
    <s v="Boston"/>
    <x v="0"/>
    <n v="40"/>
    <n v="450"/>
    <n v="180000"/>
    <n v="54000"/>
    <n v="0.3"/>
    <x v="0"/>
  </r>
  <r>
    <s v="Sports Direct"/>
    <n v="1185732"/>
    <x v="237"/>
    <x v="0"/>
    <s v="Nord-est"/>
    <s v="Massachusetts"/>
    <s v="Boston"/>
    <x v="1"/>
    <n v="40"/>
    <n v="150"/>
    <n v="60000"/>
    <n v="18000"/>
    <n v="0.3"/>
    <x v="0"/>
  </r>
  <r>
    <s v="Sports Direct"/>
    <n v="1185732"/>
    <x v="237"/>
    <x v="0"/>
    <s v="Nord-est"/>
    <s v="Massachusetts"/>
    <s v="Boston"/>
    <x v="2"/>
    <n v="30.000000000000004"/>
    <n v="150"/>
    <n v="45000.000000000007"/>
    <n v="11250.000000000002"/>
    <n v="0.25"/>
    <x v="0"/>
  </r>
  <r>
    <s v="Sports Direct"/>
    <n v="1185732"/>
    <x v="237"/>
    <x v="0"/>
    <s v="Nord-est"/>
    <s v="Massachusetts"/>
    <s v="Boston"/>
    <x v="3"/>
    <n v="35"/>
    <n v="125"/>
    <n v="43750"/>
    <n v="10937.5"/>
    <n v="0.25"/>
    <x v="0"/>
  </r>
  <r>
    <s v="Sports Direct"/>
    <n v="1185732"/>
    <x v="237"/>
    <x v="0"/>
    <s v="Nord-est"/>
    <s v="Massachusetts"/>
    <s v="Boston"/>
    <x v="4"/>
    <n v="50"/>
    <n v="125"/>
    <n v="62500"/>
    <n v="15625"/>
    <n v="0.25"/>
    <x v="0"/>
  </r>
  <r>
    <s v="Sports Direct"/>
    <n v="1185732"/>
    <x v="237"/>
    <x v="0"/>
    <s v="Nord-est"/>
    <s v="Massachusetts"/>
    <s v="Boston"/>
    <x v="5"/>
    <n v="40"/>
    <n v="275"/>
    <n v="110000"/>
    <n v="33000"/>
    <n v="0.3"/>
    <x v="0"/>
  </r>
  <r>
    <s v="Sports Direct"/>
    <n v="1185732"/>
    <x v="266"/>
    <x v="1"/>
    <s v="Nord-est"/>
    <s v="Massachusetts"/>
    <s v="Boston"/>
    <x v="0"/>
    <n v="54.999999999999993"/>
    <n v="495"/>
    <n v="272249.99999999994"/>
    <n v="81674.999999999985"/>
    <n v="0.3"/>
    <x v="0"/>
  </r>
  <r>
    <s v="Sports Direct"/>
    <n v="1185732"/>
    <x v="266"/>
    <x v="1"/>
    <s v="Nord-est"/>
    <s v="Massachusetts"/>
    <s v="Boston"/>
    <x v="1"/>
    <n v="50"/>
    <n v="200"/>
    <n v="100000"/>
    <n v="30000"/>
    <n v="0.3"/>
    <x v="0"/>
  </r>
  <r>
    <s v="Sports Direct"/>
    <n v="1185732"/>
    <x v="266"/>
    <x v="1"/>
    <s v="Nord-est"/>
    <s v="Massachusetts"/>
    <s v="Boston"/>
    <x v="2"/>
    <n v="45"/>
    <n v="225"/>
    <n v="101250"/>
    <n v="25312.5"/>
    <n v="0.25"/>
    <x v="0"/>
  </r>
  <r>
    <s v="Sports Direct"/>
    <n v="1185732"/>
    <x v="266"/>
    <x v="1"/>
    <s v="Nord-est"/>
    <s v="Massachusetts"/>
    <s v="Boston"/>
    <x v="3"/>
    <n v="45"/>
    <n v="175"/>
    <n v="78750"/>
    <n v="19687.5"/>
    <n v="0.25"/>
    <x v="0"/>
  </r>
  <r>
    <s v="Sports Direct"/>
    <n v="1185732"/>
    <x v="266"/>
    <x v="1"/>
    <s v="Nord-est"/>
    <s v="Massachusetts"/>
    <s v="Boston"/>
    <x v="4"/>
    <n v="54.999999999999993"/>
    <n v="200"/>
    <n v="109999.99999999999"/>
    <n v="27499.999999999996"/>
    <n v="0.25"/>
    <x v="0"/>
  </r>
  <r>
    <s v="Sports Direct"/>
    <n v="1185732"/>
    <x v="266"/>
    <x v="1"/>
    <s v="Nord-est"/>
    <s v="Massachusetts"/>
    <s v="Boston"/>
    <x v="5"/>
    <n v="60"/>
    <n v="325"/>
    <n v="195000"/>
    <n v="58500"/>
    <n v="0.3"/>
    <x v="0"/>
  </r>
  <r>
    <s v="Sports Direct"/>
    <n v="1185732"/>
    <x v="299"/>
    <x v="6"/>
    <s v="Nord-est"/>
    <s v="Massachusetts"/>
    <s v="Boston"/>
    <x v="0"/>
    <n v="54.999999999999993"/>
    <n v="575"/>
    <n v="316249.99999999994"/>
    <n v="94874.999999999985"/>
    <n v="0.3"/>
    <x v="0"/>
  </r>
  <r>
    <s v="Sports Direct"/>
    <n v="1185732"/>
    <x v="299"/>
    <x v="6"/>
    <s v="Nord-est"/>
    <s v="Massachusetts"/>
    <s v="Boston"/>
    <x v="1"/>
    <n v="50"/>
    <n v="325"/>
    <n v="162500"/>
    <n v="48750"/>
    <n v="0.3"/>
    <x v="0"/>
  </r>
  <r>
    <s v="Sports Direct"/>
    <n v="1185732"/>
    <x v="299"/>
    <x v="6"/>
    <s v="Nord-est"/>
    <s v="Massachusetts"/>
    <s v="Boston"/>
    <x v="2"/>
    <n v="45"/>
    <n v="250"/>
    <n v="112500"/>
    <n v="28125"/>
    <n v="0.25"/>
    <x v="0"/>
  </r>
  <r>
    <s v="Sports Direct"/>
    <n v="1185732"/>
    <x v="299"/>
    <x v="6"/>
    <s v="Nord-est"/>
    <s v="Massachusetts"/>
    <s v="Boston"/>
    <x v="3"/>
    <n v="45"/>
    <n v="225"/>
    <n v="101250"/>
    <n v="25312.5"/>
    <n v="0.25"/>
    <x v="0"/>
  </r>
  <r>
    <s v="Sports Direct"/>
    <n v="1185732"/>
    <x v="299"/>
    <x v="6"/>
    <s v="Nord-est"/>
    <s v="Massachusetts"/>
    <s v="Boston"/>
    <x v="4"/>
    <n v="54.999999999999993"/>
    <n v="225"/>
    <n v="123749.99999999999"/>
    <n v="30937.499999999996"/>
    <n v="0.25"/>
    <x v="0"/>
  </r>
  <r>
    <s v="Sports Direct"/>
    <n v="1185732"/>
    <x v="299"/>
    <x v="6"/>
    <s v="Nord-est"/>
    <s v="Massachusetts"/>
    <s v="Boston"/>
    <x v="5"/>
    <n v="60"/>
    <n v="375"/>
    <n v="225000"/>
    <n v="67500"/>
    <n v="0.3"/>
    <x v="0"/>
  </r>
  <r>
    <s v="Sports Direct"/>
    <n v="1185732"/>
    <x v="327"/>
    <x v="6"/>
    <s v="Nord-est"/>
    <s v="Massachusetts"/>
    <s v="Boston"/>
    <x v="0"/>
    <n v="54.999999999999993"/>
    <n v="600"/>
    <n v="329999.99999999994"/>
    <n v="98999.999999999985"/>
    <n v="0.3"/>
    <x v="0"/>
  </r>
  <r>
    <s v="Sports Direct"/>
    <n v="1185732"/>
    <x v="327"/>
    <x v="6"/>
    <s v="Nord-est"/>
    <s v="Massachusetts"/>
    <s v="Boston"/>
    <x v="1"/>
    <n v="50"/>
    <n v="350"/>
    <n v="175000"/>
    <n v="52500"/>
    <n v="0.3"/>
    <x v="0"/>
  </r>
  <r>
    <s v="Sports Direct"/>
    <n v="1185732"/>
    <x v="327"/>
    <x v="6"/>
    <s v="Nord-est"/>
    <s v="Massachusetts"/>
    <s v="Boston"/>
    <x v="2"/>
    <n v="45"/>
    <n v="275"/>
    <n v="123750"/>
    <n v="30937.5"/>
    <n v="0.25"/>
    <x v="0"/>
  </r>
  <r>
    <s v="Sports Direct"/>
    <n v="1185732"/>
    <x v="327"/>
    <x v="6"/>
    <s v="Nord-est"/>
    <s v="Massachusetts"/>
    <s v="Boston"/>
    <x v="3"/>
    <n v="45"/>
    <n v="225"/>
    <n v="101250"/>
    <n v="25312.5"/>
    <n v="0.25"/>
    <x v="0"/>
  </r>
  <r>
    <s v="Sports Direct"/>
    <n v="1185732"/>
    <x v="327"/>
    <x v="6"/>
    <s v="Nord-est"/>
    <s v="Massachusetts"/>
    <s v="Boston"/>
    <x v="4"/>
    <n v="54.999999999999993"/>
    <n v="250"/>
    <n v="137499.99999999997"/>
    <n v="34374.999999999993"/>
    <n v="0.25"/>
    <x v="0"/>
  </r>
  <r>
    <s v="Sports Direct"/>
    <n v="1185732"/>
    <x v="327"/>
    <x v="6"/>
    <s v="Nord-est"/>
    <s v="Massachusetts"/>
    <s v="Boston"/>
    <x v="5"/>
    <n v="60"/>
    <n v="425"/>
    <n v="255000"/>
    <n v="76500"/>
    <n v="0.3"/>
    <x v="0"/>
  </r>
  <r>
    <s v="Sports Direct"/>
    <n v="1185732"/>
    <x v="359"/>
    <x v="3"/>
    <s v="Nord-est"/>
    <s v="Massachusetts"/>
    <s v="Boston"/>
    <x v="0"/>
    <n v="54.999999999999993"/>
    <n v="575"/>
    <n v="316249.99999999994"/>
    <n v="94874.999999999985"/>
    <n v="0.3"/>
    <x v="0"/>
  </r>
  <r>
    <s v="Sports Direct"/>
    <n v="1185732"/>
    <x v="359"/>
    <x v="3"/>
    <s v="Nord-est"/>
    <s v="Massachusetts"/>
    <s v="Boston"/>
    <x v="1"/>
    <n v="50"/>
    <n v="350"/>
    <n v="175000"/>
    <n v="52500"/>
    <n v="0.3"/>
    <x v="0"/>
  </r>
  <r>
    <s v="Sports Direct"/>
    <n v="1185732"/>
    <x v="359"/>
    <x v="3"/>
    <s v="Nord-est"/>
    <s v="Massachusetts"/>
    <s v="Boston"/>
    <x v="2"/>
    <n v="45"/>
    <n v="275"/>
    <n v="123750"/>
    <n v="30937.5"/>
    <n v="0.25"/>
    <x v="0"/>
  </r>
  <r>
    <s v="Sports Direct"/>
    <n v="1185732"/>
    <x v="359"/>
    <x v="3"/>
    <s v="Nord-est"/>
    <s v="Massachusetts"/>
    <s v="Boston"/>
    <x v="3"/>
    <n v="45"/>
    <n v="175"/>
    <n v="78750"/>
    <n v="19687.5"/>
    <n v="0.25"/>
    <x v="0"/>
  </r>
  <r>
    <s v="Sports Direct"/>
    <n v="1185732"/>
    <x v="359"/>
    <x v="3"/>
    <s v="Nord-est"/>
    <s v="Massachusetts"/>
    <s v="Boston"/>
    <x v="4"/>
    <n v="54.999999999999993"/>
    <n v="150"/>
    <n v="82499.999999999985"/>
    <n v="20624.999999999996"/>
    <n v="0.25"/>
    <x v="0"/>
  </r>
  <r>
    <s v="Sports Direct"/>
    <n v="1185732"/>
    <x v="359"/>
    <x v="3"/>
    <s v="Nord-est"/>
    <s v="Massachusetts"/>
    <s v="Boston"/>
    <x v="5"/>
    <n v="60"/>
    <n v="325"/>
    <n v="195000"/>
    <n v="58500"/>
    <n v="0.3"/>
    <x v="0"/>
  </r>
  <r>
    <s v="Sports Direct"/>
    <n v="1185732"/>
    <x v="389"/>
    <x v="5"/>
    <s v="Nord-est"/>
    <s v="Massachusetts"/>
    <s v="Boston"/>
    <x v="0"/>
    <n v="54.999999999999993"/>
    <n v="450"/>
    <n v="247499.99999999997"/>
    <n v="74249.999999999985"/>
    <n v="0.3"/>
    <x v="0"/>
  </r>
  <r>
    <s v="Sports Direct"/>
    <n v="1185732"/>
    <x v="389"/>
    <x v="5"/>
    <s v="Nord-est"/>
    <s v="Massachusetts"/>
    <s v="Boston"/>
    <x v="1"/>
    <n v="50"/>
    <n v="250"/>
    <n v="125000"/>
    <n v="37500"/>
    <n v="0.3"/>
    <x v="0"/>
  </r>
  <r>
    <s v="Sports Direct"/>
    <n v="1185732"/>
    <x v="389"/>
    <x v="5"/>
    <s v="Nord-est"/>
    <s v="Massachusetts"/>
    <s v="Boston"/>
    <x v="2"/>
    <n v="45"/>
    <n v="150"/>
    <n v="67500"/>
    <n v="16875"/>
    <n v="0.25"/>
    <x v="0"/>
  </r>
  <r>
    <s v="Sports Direct"/>
    <n v="1185732"/>
    <x v="389"/>
    <x v="5"/>
    <s v="Nord-est"/>
    <s v="Massachusetts"/>
    <s v="Boston"/>
    <x v="3"/>
    <n v="45"/>
    <n v="125"/>
    <n v="56250"/>
    <n v="14062.5"/>
    <n v="0.25"/>
    <x v="0"/>
  </r>
  <r>
    <s v="Sports Direct"/>
    <n v="1185732"/>
    <x v="389"/>
    <x v="5"/>
    <s v="Nord-est"/>
    <s v="Massachusetts"/>
    <s v="Boston"/>
    <x v="4"/>
    <n v="54.999999999999993"/>
    <n v="125"/>
    <n v="68749.999999999985"/>
    <n v="17187.499999999996"/>
    <n v="0.25"/>
    <x v="0"/>
  </r>
  <r>
    <s v="Sports Direct"/>
    <n v="1185732"/>
    <x v="389"/>
    <x v="5"/>
    <s v="Nord-est"/>
    <s v="Massachusetts"/>
    <s v="Boston"/>
    <x v="5"/>
    <n v="60"/>
    <n v="225"/>
    <n v="135000"/>
    <n v="40500"/>
    <n v="0.3"/>
    <x v="0"/>
  </r>
  <r>
    <s v="Sports Direct"/>
    <n v="1185732"/>
    <x v="421"/>
    <x v="2"/>
    <s v="Nord-est"/>
    <s v="Massachusetts"/>
    <s v="Boston"/>
    <x v="0"/>
    <n v="60"/>
    <n v="400"/>
    <n v="240000"/>
    <n v="72000"/>
    <n v="0.3"/>
    <x v="0"/>
  </r>
  <r>
    <s v="Sports Direct"/>
    <n v="1185732"/>
    <x v="421"/>
    <x v="2"/>
    <s v="Nord-est"/>
    <s v="Massachusetts"/>
    <s v="Boston"/>
    <x v="1"/>
    <n v="55.000000000000007"/>
    <n v="225"/>
    <n v="123750.00000000001"/>
    <n v="37125"/>
    <n v="0.3"/>
    <x v="0"/>
  </r>
  <r>
    <s v="Sports Direct"/>
    <n v="1185732"/>
    <x v="421"/>
    <x v="2"/>
    <s v="Nord-est"/>
    <s v="Massachusetts"/>
    <s v="Boston"/>
    <x v="2"/>
    <n v="55.000000000000007"/>
    <n v="125"/>
    <n v="68750.000000000015"/>
    <n v="17187.500000000004"/>
    <n v="0.25"/>
    <x v="0"/>
  </r>
  <r>
    <s v="Sports Direct"/>
    <n v="1185732"/>
    <x v="421"/>
    <x v="2"/>
    <s v="Nord-est"/>
    <s v="Massachusetts"/>
    <s v="Boston"/>
    <x v="3"/>
    <n v="55.000000000000007"/>
    <n v="100"/>
    <n v="55000.000000000007"/>
    <n v="13750.000000000002"/>
    <n v="0.25"/>
    <x v="0"/>
  </r>
  <r>
    <s v="Sports Direct"/>
    <n v="1185732"/>
    <x v="421"/>
    <x v="2"/>
    <s v="Nord-est"/>
    <s v="Massachusetts"/>
    <s v="Boston"/>
    <x v="4"/>
    <n v="65"/>
    <n v="100"/>
    <n v="65000"/>
    <n v="16250"/>
    <n v="0.25"/>
    <x v="0"/>
  </r>
  <r>
    <s v="Amazon"/>
    <n v="1185732"/>
    <x v="421"/>
    <x v="2"/>
    <s v="Nord-est"/>
    <s v="Massachusetts"/>
    <s v="Boston"/>
    <x v="5"/>
    <n v="70"/>
    <n v="225"/>
    <n v="157500"/>
    <n v="47250"/>
    <n v="0.3"/>
    <x v="0"/>
  </r>
  <r>
    <s v="Amazon"/>
    <n v="1185732"/>
    <x v="451"/>
    <x v="4"/>
    <s v="Nord-est"/>
    <s v="Massachusetts"/>
    <s v="Boston"/>
    <x v="0"/>
    <n v="65"/>
    <n v="375"/>
    <n v="243750"/>
    <n v="73125"/>
    <n v="0.3"/>
    <x v="0"/>
  </r>
  <r>
    <s v="Amazon"/>
    <n v="1185732"/>
    <x v="451"/>
    <x v="4"/>
    <s v="Nord-est"/>
    <s v="Massachusetts"/>
    <s v="Boston"/>
    <x v="1"/>
    <n v="55.000000000000007"/>
    <n v="300"/>
    <n v="165000.00000000003"/>
    <n v="49500.000000000007"/>
    <n v="0.3"/>
    <x v="0"/>
  </r>
  <r>
    <s v="Amazon"/>
    <n v="1185732"/>
    <x v="451"/>
    <x v="4"/>
    <s v="Nord-est"/>
    <s v="Massachusetts"/>
    <s v="Boston"/>
    <x v="2"/>
    <n v="55.000000000000007"/>
    <n v="295"/>
    <n v="162250.00000000003"/>
    <n v="40562.500000000007"/>
    <n v="0.25"/>
    <x v="0"/>
  </r>
  <r>
    <s v="Amazon"/>
    <n v="1185732"/>
    <x v="451"/>
    <x v="4"/>
    <s v="Nord-est"/>
    <s v="Massachusetts"/>
    <s v="Boston"/>
    <x v="3"/>
    <n v="55.000000000000007"/>
    <n v="275"/>
    <n v="151250.00000000003"/>
    <n v="37812.500000000007"/>
    <n v="0.25"/>
    <x v="0"/>
  </r>
  <r>
    <s v="Amazon"/>
    <n v="1185732"/>
    <x v="451"/>
    <x v="4"/>
    <s v="Nord-est"/>
    <s v="Massachusetts"/>
    <s v="Boston"/>
    <x v="4"/>
    <n v="65"/>
    <n v="250"/>
    <n v="162500"/>
    <n v="40625"/>
    <n v="0.25"/>
    <x v="0"/>
  </r>
  <r>
    <s v="Amazon"/>
    <n v="1185732"/>
    <x v="451"/>
    <x v="4"/>
    <s v="Nord-est"/>
    <s v="Massachusetts"/>
    <s v="Boston"/>
    <x v="5"/>
    <n v="70"/>
    <n v="350"/>
    <n v="245000"/>
    <n v="73500"/>
    <n v="0.3"/>
    <x v="0"/>
  </r>
  <r>
    <s v="Amazon"/>
    <n v="1185732"/>
    <x v="480"/>
    <x v="5"/>
    <s v="Nord-est"/>
    <s v="Massachusetts"/>
    <s v="Boston"/>
    <x v="0"/>
    <n v="65"/>
    <n v="575"/>
    <n v="373750"/>
    <n v="112125"/>
    <n v="0.3"/>
    <x v="0"/>
  </r>
  <r>
    <s v="Amazon"/>
    <n v="1185732"/>
    <x v="480"/>
    <x v="5"/>
    <s v="Nord-est"/>
    <s v="Massachusetts"/>
    <s v="Boston"/>
    <x v="1"/>
    <n v="55.000000000000007"/>
    <n v="375"/>
    <n v="206250.00000000003"/>
    <n v="61875.000000000007"/>
    <n v="0.3"/>
    <x v="0"/>
  </r>
  <r>
    <s v="Amazon"/>
    <n v="1185732"/>
    <x v="480"/>
    <x v="5"/>
    <s v="Nord-est"/>
    <s v="Massachusetts"/>
    <s v="Boston"/>
    <x v="2"/>
    <n v="55.000000000000007"/>
    <n v="350"/>
    <n v="192500.00000000003"/>
    <n v="48125.000000000007"/>
    <n v="0.25"/>
    <x v="0"/>
  </r>
  <r>
    <s v="Amazon"/>
    <n v="1185732"/>
    <x v="480"/>
    <x v="5"/>
    <s v="Nord-est"/>
    <s v="Massachusetts"/>
    <s v="Boston"/>
    <x v="3"/>
    <n v="55.000000000000007"/>
    <n v="300"/>
    <n v="165000.00000000003"/>
    <n v="41250.000000000007"/>
    <n v="0.25"/>
    <x v="0"/>
  </r>
  <r>
    <s v="Amazon"/>
    <n v="1185732"/>
    <x v="480"/>
    <x v="5"/>
    <s v="Nord-est"/>
    <s v="Massachusetts"/>
    <s v="Boston"/>
    <x v="4"/>
    <n v="65"/>
    <n v="300"/>
    <n v="195000"/>
    <n v="48750"/>
    <n v="0.25"/>
    <x v="0"/>
  </r>
  <r>
    <s v="Amazon"/>
    <n v="1185732"/>
    <x v="480"/>
    <x v="5"/>
    <s v="Nord-est"/>
    <s v="Massachusetts"/>
    <s v="Boston"/>
    <x v="5"/>
    <n v="70"/>
    <n v="400"/>
    <n v="280000"/>
    <n v="84000"/>
    <n v="0.3"/>
    <x v="0"/>
  </r>
  <r>
    <s v="Amazon"/>
    <n v="1185732"/>
    <x v="178"/>
    <x v="1"/>
    <s v="Nord-est"/>
    <s v="Massachusetts"/>
    <s v="Boston"/>
    <x v="0"/>
    <n v="45"/>
    <n v="525"/>
    <n v="236250"/>
    <n v="106312.5"/>
    <n v="0.45"/>
    <x v="0"/>
  </r>
  <r>
    <s v="Amazon"/>
    <n v="1185732"/>
    <x v="178"/>
    <x v="1"/>
    <s v="Nord-est"/>
    <s v="Massachusetts"/>
    <s v="Boston"/>
    <x v="1"/>
    <n v="45"/>
    <n v="325"/>
    <n v="146250"/>
    <n v="65812.5"/>
    <n v="0.45"/>
    <x v="0"/>
  </r>
  <r>
    <s v="Amazon"/>
    <n v="1185732"/>
    <x v="178"/>
    <x v="1"/>
    <s v="Nord-est"/>
    <s v="Massachusetts"/>
    <s v="Boston"/>
    <x v="2"/>
    <n v="35"/>
    <n v="325"/>
    <n v="113750"/>
    <n v="39812.5"/>
    <n v="0.35"/>
    <x v="0"/>
  </r>
  <r>
    <s v="Amazon"/>
    <n v="1185732"/>
    <x v="178"/>
    <x v="1"/>
    <s v="Nord-est"/>
    <s v="Massachusetts"/>
    <s v="Boston"/>
    <x v="3"/>
    <n v="40"/>
    <n v="175"/>
    <n v="70000"/>
    <n v="24500"/>
    <n v="0.35"/>
    <x v="0"/>
  </r>
  <r>
    <s v="Amazon"/>
    <n v="1185732"/>
    <x v="178"/>
    <x v="1"/>
    <s v="Nord-est"/>
    <s v="Massachusetts"/>
    <s v="Boston"/>
    <x v="4"/>
    <n v="55.000000000000007"/>
    <n v="225"/>
    <n v="123750.00000000001"/>
    <n v="43312.5"/>
    <n v="0.35"/>
    <x v="0"/>
  </r>
  <r>
    <s v="Amazon"/>
    <n v="1185732"/>
    <x v="178"/>
    <x v="1"/>
    <s v="Nord-est"/>
    <s v="Massachusetts"/>
    <s v="Boston"/>
    <x v="5"/>
    <n v="45"/>
    <n v="325"/>
    <n v="146250"/>
    <n v="58499.999999999993"/>
    <n v="0.39999999999999997"/>
    <x v="0"/>
  </r>
  <r>
    <s v="Amazon"/>
    <n v="1185732"/>
    <x v="207"/>
    <x v="2"/>
    <s v="Nord-est"/>
    <s v="Massachusetts"/>
    <s v="Boston"/>
    <x v="0"/>
    <n v="45"/>
    <n v="575"/>
    <n v="258750"/>
    <n v="116437.5"/>
    <n v="0.45"/>
    <x v="0"/>
  </r>
  <r>
    <s v="Amazon"/>
    <n v="1185732"/>
    <x v="207"/>
    <x v="2"/>
    <s v="Nord-est"/>
    <s v="Massachusetts"/>
    <s v="Boston"/>
    <x v="1"/>
    <n v="45"/>
    <n v="225"/>
    <n v="101250"/>
    <n v="45562.5"/>
    <n v="0.45"/>
    <x v="0"/>
  </r>
  <r>
    <s v="Amazon"/>
    <n v="1185732"/>
    <x v="207"/>
    <x v="2"/>
    <s v="Nord-est"/>
    <s v="Massachusetts"/>
    <s v="Boston"/>
    <x v="2"/>
    <n v="35"/>
    <n v="275"/>
    <n v="96250"/>
    <n v="33687.5"/>
    <n v="0.35"/>
    <x v="0"/>
  </r>
  <r>
    <s v="Amazon"/>
    <n v="1185732"/>
    <x v="207"/>
    <x v="2"/>
    <s v="Nord-est"/>
    <s v="Vermont"/>
    <s v="Burlington"/>
    <x v="3"/>
    <n v="40"/>
    <n v="150"/>
    <n v="60000"/>
    <n v="21000"/>
    <n v="0.35"/>
    <x v="0"/>
  </r>
  <r>
    <s v="Amazon"/>
    <n v="1185732"/>
    <x v="207"/>
    <x v="2"/>
    <s v="Nord-est"/>
    <s v="Vermont"/>
    <s v="Burlington"/>
    <x v="4"/>
    <n v="55.000000000000007"/>
    <n v="225"/>
    <n v="123750.00000000001"/>
    <n v="43312.5"/>
    <n v="0.35"/>
    <x v="0"/>
  </r>
  <r>
    <s v="Amazon"/>
    <n v="1185732"/>
    <x v="207"/>
    <x v="2"/>
    <s v="Nord-est"/>
    <s v="Vermont"/>
    <s v="Burlington"/>
    <x v="5"/>
    <n v="45"/>
    <n v="325"/>
    <n v="146250"/>
    <n v="58499.999999999993"/>
    <n v="0.39999999999999997"/>
    <x v="0"/>
  </r>
  <r>
    <s v="Amazon"/>
    <n v="1185732"/>
    <x v="215"/>
    <x v="0"/>
    <s v="Nord-est"/>
    <s v="Vermont"/>
    <s v="Burlington"/>
    <x v="0"/>
    <n v="45"/>
    <n v="545"/>
    <n v="245250"/>
    <n v="110362.5"/>
    <n v="0.45"/>
    <x v="0"/>
  </r>
  <r>
    <s v="Amazon"/>
    <n v="1185732"/>
    <x v="215"/>
    <x v="0"/>
    <s v="Nord-est"/>
    <s v="Vermont"/>
    <s v="Burlington"/>
    <x v="1"/>
    <n v="45"/>
    <n v="250"/>
    <n v="112500"/>
    <n v="50625"/>
    <n v="0.45"/>
    <x v="0"/>
  </r>
  <r>
    <s v="Amazon"/>
    <n v="1185732"/>
    <x v="215"/>
    <x v="0"/>
    <s v="Nord-est"/>
    <s v="Vermont"/>
    <s v="Burlington"/>
    <x v="2"/>
    <n v="35"/>
    <n v="275"/>
    <n v="96250"/>
    <n v="33687.5"/>
    <n v="0.35"/>
    <x v="0"/>
  </r>
  <r>
    <s v="Amazon"/>
    <n v="1185732"/>
    <x v="215"/>
    <x v="0"/>
    <s v="Nord-est"/>
    <s v="Vermont"/>
    <s v="Burlington"/>
    <x v="3"/>
    <n v="40"/>
    <n v="125"/>
    <n v="50000"/>
    <n v="17500"/>
    <n v="0.35"/>
    <x v="0"/>
  </r>
  <r>
    <s v="Amazon"/>
    <n v="1185732"/>
    <x v="215"/>
    <x v="0"/>
    <s v="Nord-est"/>
    <s v="Vermont"/>
    <s v="Burlington"/>
    <x v="4"/>
    <n v="55.000000000000007"/>
    <n v="175"/>
    <n v="96250.000000000015"/>
    <n v="33687.5"/>
    <n v="0.35"/>
    <x v="0"/>
  </r>
  <r>
    <s v="Amazon"/>
    <n v="1185732"/>
    <x v="215"/>
    <x v="0"/>
    <s v="Nord-est"/>
    <s v="Vermont"/>
    <s v="Burlington"/>
    <x v="5"/>
    <n v="45"/>
    <n v="275"/>
    <n v="123750"/>
    <n v="49499.999999999993"/>
    <n v="0.39999999999999997"/>
    <x v="0"/>
  </r>
  <r>
    <s v="Amazon"/>
    <n v="1185732"/>
    <x v="234"/>
    <x v="4"/>
    <s v="Nord-est"/>
    <s v="Vermont"/>
    <s v="Burlington"/>
    <x v="0"/>
    <n v="45"/>
    <n v="525"/>
    <n v="236250"/>
    <n v="106312.5"/>
    <n v="0.45"/>
    <x v="0"/>
  </r>
  <r>
    <s v="Amazon"/>
    <n v="1185732"/>
    <x v="234"/>
    <x v="4"/>
    <s v="Nord-est"/>
    <s v="Vermont"/>
    <s v="Burlington"/>
    <x v="1"/>
    <n v="45"/>
    <n v="225"/>
    <n v="101250"/>
    <n v="45562.5"/>
    <n v="0.45"/>
    <x v="0"/>
  </r>
  <r>
    <s v="Amazon"/>
    <n v="1185732"/>
    <x v="234"/>
    <x v="4"/>
    <s v="Nord-est"/>
    <s v="Vermont"/>
    <s v="Burlington"/>
    <x v="2"/>
    <n v="35"/>
    <n v="225"/>
    <n v="78750"/>
    <n v="27562.5"/>
    <n v="0.35"/>
    <x v="0"/>
  </r>
  <r>
    <s v="Amazon"/>
    <n v="1185732"/>
    <x v="234"/>
    <x v="4"/>
    <s v="Nord-est"/>
    <s v="Vermont"/>
    <s v="Burlington"/>
    <x v="3"/>
    <n v="40"/>
    <n v="150"/>
    <n v="60000"/>
    <n v="21000"/>
    <n v="0.35"/>
    <x v="0"/>
  </r>
  <r>
    <s v="Amazon"/>
    <n v="1185732"/>
    <x v="234"/>
    <x v="4"/>
    <s v="Nord-est"/>
    <s v="Vermont"/>
    <s v="Burlington"/>
    <x v="4"/>
    <n v="55.000000000000007"/>
    <n v="150"/>
    <n v="82500.000000000015"/>
    <n v="28875.000000000004"/>
    <n v="0.35"/>
    <x v="0"/>
  </r>
  <r>
    <s v="Amazon"/>
    <n v="1185732"/>
    <x v="234"/>
    <x v="4"/>
    <s v="Nord-est"/>
    <s v="Vermont"/>
    <s v="Burlington"/>
    <x v="5"/>
    <n v="45"/>
    <n v="300"/>
    <n v="135000"/>
    <n v="53999.999999999993"/>
    <n v="0.39999999999999997"/>
    <x v="0"/>
  </r>
  <r>
    <s v="Amazon"/>
    <n v="1185732"/>
    <x v="263"/>
    <x v="5"/>
    <s v="Nord-est"/>
    <s v="Vermont"/>
    <s v="Burlington"/>
    <x v="0"/>
    <n v="60"/>
    <n v="570"/>
    <n v="342000"/>
    <n v="153900"/>
    <n v="0.45"/>
    <x v="0"/>
  </r>
  <r>
    <s v="Amazon"/>
    <n v="1185732"/>
    <x v="263"/>
    <x v="5"/>
    <s v="Nord-est"/>
    <s v="Vermont"/>
    <s v="Burlington"/>
    <x v="1"/>
    <n v="55.000000000000007"/>
    <n v="275"/>
    <n v="151250.00000000003"/>
    <n v="68062.500000000015"/>
    <n v="0.45"/>
    <x v="0"/>
  </r>
  <r>
    <s v="Amazon"/>
    <n v="1185732"/>
    <x v="263"/>
    <x v="5"/>
    <s v="Nord-est"/>
    <s v="Vermont"/>
    <s v="Burlington"/>
    <x v="2"/>
    <n v="50"/>
    <n v="300"/>
    <n v="150000"/>
    <n v="52500"/>
    <n v="0.35"/>
    <x v="0"/>
  </r>
  <r>
    <s v="Amazon"/>
    <n v="1185732"/>
    <x v="263"/>
    <x v="5"/>
    <s v="Nord-est"/>
    <s v="Vermont"/>
    <s v="Burlington"/>
    <x v="3"/>
    <n v="50"/>
    <n v="250"/>
    <n v="125000"/>
    <n v="43750"/>
    <n v="0.35"/>
    <x v="0"/>
  </r>
  <r>
    <s v="Amazon"/>
    <n v="1185732"/>
    <x v="263"/>
    <x v="5"/>
    <s v="Nord-est"/>
    <s v="Vermont"/>
    <s v="Burlington"/>
    <x v="4"/>
    <n v="60"/>
    <n v="275"/>
    <n v="165000"/>
    <n v="57749.999999999993"/>
    <n v="0.35"/>
    <x v="0"/>
  </r>
  <r>
    <s v="Amazon"/>
    <n v="1185732"/>
    <x v="263"/>
    <x v="5"/>
    <s v="Nord-est"/>
    <s v="Vermont"/>
    <s v="Burlington"/>
    <x v="5"/>
    <n v="65"/>
    <n v="400"/>
    <n v="260000"/>
    <n v="103999.99999999999"/>
    <n v="0.39999999999999997"/>
    <x v="0"/>
  </r>
  <r>
    <s v="Amazon"/>
    <n v="1185732"/>
    <x v="296"/>
    <x v="3"/>
    <s v="Nord-est"/>
    <s v="Vermont"/>
    <s v="Burlington"/>
    <x v="0"/>
    <n v="60"/>
    <n v="650"/>
    <n v="390000"/>
    <n v="175500"/>
    <n v="0.45"/>
    <x v="0"/>
  </r>
  <r>
    <s v="Amazon"/>
    <n v="1185732"/>
    <x v="296"/>
    <x v="3"/>
    <s v="Nord-est"/>
    <s v="Vermont"/>
    <s v="Burlington"/>
    <x v="1"/>
    <n v="55.000000000000007"/>
    <n v="400"/>
    <n v="220000.00000000003"/>
    <n v="99000.000000000015"/>
    <n v="0.45"/>
    <x v="0"/>
  </r>
  <r>
    <s v="Amazon"/>
    <n v="1185732"/>
    <x v="296"/>
    <x v="3"/>
    <s v="Nord-est"/>
    <s v="Vermont"/>
    <s v="Burlington"/>
    <x v="2"/>
    <n v="50"/>
    <n v="325"/>
    <n v="162500"/>
    <n v="56875"/>
    <n v="0.35"/>
    <x v="0"/>
  </r>
  <r>
    <s v="Amazon"/>
    <n v="1185732"/>
    <x v="296"/>
    <x v="3"/>
    <s v="Nord-est"/>
    <s v="Vermont"/>
    <s v="Burlington"/>
    <x v="3"/>
    <n v="50"/>
    <n v="300"/>
    <n v="150000"/>
    <n v="52500"/>
    <n v="0.35"/>
    <x v="0"/>
  </r>
  <r>
    <s v="Amazon"/>
    <n v="1185732"/>
    <x v="296"/>
    <x v="3"/>
    <s v="Nord-est"/>
    <s v="Vermont"/>
    <s v="Burlington"/>
    <x v="4"/>
    <n v="60"/>
    <n v="300"/>
    <n v="180000"/>
    <n v="62999.999999999993"/>
    <n v="0.35"/>
    <x v="0"/>
  </r>
  <r>
    <s v="Amazon"/>
    <n v="1185732"/>
    <x v="296"/>
    <x v="3"/>
    <s v="Nord-est"/>
    <s v="Vermont"/>
    <s v="Burlington"/>
    <x v="5"/>
    <n v="65"/>
    <n v="450"/>
    <n v="292500"/>
    <n v="116999.99999999999"/>
    <n v="0.39999999999999997"/>
    <x v="0"/>
  </r>
  <r>
    <s v="Amazon"/>
    <n v="1185732"/>
    <x v="324"/>
    <x v="3"/>
    <s v="Nord-est"/>
    <s v="Vermont"/>
    <s v="Burlington"/>
    <x v="0"/>
    <n v="60"/>
    <n v="675"/>
    <n v="405000"/>
    <n v="182250"/>
    <n v="0.45"/>
    <x v="0"/>
  </r>
  <r>
    <s v="Amazon"/>
    <n v="1185732"/>
    <x v="324"/>
    <x v="3"/>
    <s v="Nord-est"/>
    <s v="Vermont"/>
    <s v="Burlington"/>
    <x v="1"/>
    <n v="55.000000000000007"/>
    <n v="425"/>
    <n v="233750.00000000003"/>
    <n v="105187.50000000001"/>
    <n v="0.45"/>
    <x v="0"/>
  </r>
  <r>
    <s v="Amazon"/>
    <n v="1185732"/>
    <x v="324"/>
    <x v="3"/>
    <s v="Nord-est"/>
    <s v="Vermont"/>
    <s v="Burlington"/>
    <x v="2"/>
    <n v="50"/>
    <n v="350"/>
    <n v="175000"/>
    <n v="61249.999999999993"/>
    <n v="0.35"/>
    <x v="0"/>
  </r>
  <r>
    <s v="Amazon"/>
    <n v="1185732"/>
    <x v="324"/>
    <x v="3"/>
    <s v="Nord-est"/>
    <s v="Vermont"/>
    <s v="Burlington"/>
    <x v="3"/>
    <n v="50"/>
    <n v="300"/>
    <n v="150000"/>
    <n v="52500"/>
    <n v="0.35"/>
    <x v="0"/>
  </r>
  <r>
    <s v="Amazon"/>
    <n v="1185732"/>
    <x v="324"/>
    <x v="3"/>
    <s v="Nord-est"/>
    <s v="Vermont"/>
    <s v="Burlington"/>
    <x v="4"/>
    <n v="60"/>
    <n v="325"/>
    <n v="195000"/>
    <n v="68250"/>
    <n v="0.35"/>
    <x v="0"/>
  </r>
  <r>
    <s v="Amazon"/>
    <n v="1185732"/>
    <x v="324"/>
    <x v="3"/>
    <s v="Nord-est"/>
    <s v="Vermont"/>
    <s v="Burlington"/>
    <x v="5"/>
    <n v="65"/>
    <n v="500"/>
    <n v="325000"/>
    <n v="129999.99999999999"/>
    <n v="0.39999999999999997"/>
    <x v="0"/>
  </r>
  <r>
    <s v="Amazon"/>
    <n v="1185732"/>
    <x v="356"/>
    <x v="0"/>
    <s v="Nord-est"/>
    <s v="Vermont"/>
    <s v="Burlington"/>
    <x v="0"/>
    <n v="60"/>
    <n v="650"/>
    <n v="390000"/>
    <n v="175500"/>
    <n v="0.45"/>
    <x v="0"/>
  </r>
  <r>
    <s v="Amazon"/>
    <n v="1185732"/>
    <x v="356"/>
    <x v="0"/>
    <s v="Nord-est"/>
    <s v="Vermont"/>
    <s v="Burlington"/>
    <x v="1"/>
    <n v="55.000000000000007"/>
    <n v="425"/>
    <n v="233750.00000000003"/>
    <n v="105187.50000000001"/>
    <n v="0.45"/>
    <x v="0"/>
  </r>
  <r>
    <s v="Amazon"/>
    <n v="1185732"/>
    <x v="356"/>
    <x v="0"/>
    <s v="Nord-est"/>
    <s v="Vermont"/>
    <s v="Burlington"/>
    <x v="2"/>
    <n v="50"/>
    <n v="350"/>
    <n v="175000"/>
    <n v="61249.999999999993"/>
    <n v="0.35"/>
    <x v="0"/>
  </r>
  <r>
    <s v="Amazon"/>
    <n v="1185732"/>
    <x v="356"/>
    <x v="0"/>
    <s v="Nord-est"/>
    <s v="Vermont"/>
    <s v="Burlington"/>
    <x v="3"/>
    <n v="50"/>
    <n v="250"/>
    <n v="125000"/>
    <n v="43750"/>
    <n v="0.35"/>
    <x v="0"/>
  </r>
  <r>
    <s v="Amazon"/>
    <n v="1185732"/>
    <x v="356"/>
    <x v="0"/>
    <s v="Nord-est"/>
    <s v="Vermont"/>
    <s v="Burlington"/>
    <x v="4"/>
    <n v="60"/>
    <n v="225"/>
    <n v="135000"/>
    <n v="47250"/>
    <n v="0.35"/>
    <x v="0"/>
  </r>
  <r>
    <s v="Amazon"/>
    <n v="1185732"/>
    <x v="356"/>
    <x v="0"/>
    <s v="Nord-est"/>
    <s v="Vermont"/>
    <s v="Burlington"/>
    <x v="5"/>
    <n v="65"/>
    <n v="400"/>
    <n v="260000"/>
    <n v="103999.99999999999"/>
    <n v="0.39999999999999997"/>
    <x v="0"/>
  </r>
  <r>
    <s v="Amazon"/>
    <n v="1185732"/>
    <x v="386"/>
    <x v="2"/>
    <s v="Nord-est"/>
    <s v="Vermont"/>
    <s v="Burlington"/>
    <x v="0"/>
    <n v="60"/>
    <n v="525"/>
    <n v="315000"/>
    <n v="141750"/>
    <n v="0.45"/>
    <x v="0"/>
  </r>
  <r>
    <s v="Amazon"/>
    <n v="1185732"/>
    <x v="386"/>
    <x v="2"/>
    <s v="Nord-est"/>
    <s v="Vermont"/>
    <s v="Burlington"/>
    <x v="1"/>
    <n v="55.000000000000007"/>
    <n v="325"/>
    <n v="178750.00000000003"/>
    <n v="80437.500000000015"/>
    <n v="0.45"/>
    <x v="0"/>
  </r>
  <r>
    <s v="Amazon"/>
    <n v="1185732"/>
    <x v="386"/>
    <x v="2"/>
    <s v="Nord-est"/>
    <s v="Vermont"/>
    <s v="Burlington"/>
    <x v="2"/>
    <n v="50"/>
    <n v="225"/>
    <n v="112500"/>
    <n v="39375"/>
    <n v="0.35"/>
    <x v="0"/>
  </r>
  <r>
    <s v="Amazon"/>
    <n v="1185732"/>
    <x v="386"/>
    <x v="2"/>
    <s v="Nord-est"/>
    <s v="Vermont"/>
    <s v="Burlington"/>
    <x v="3"/>
    <n v="50"/>
    <n v="200"/>
    <n v="100000"/>
    <n v="35000"/>
    <n v="0.35"/>
    <x v="0"/>
  </r>
  <r>
    <s v="Amazon"/>
    <n v="1185732"/>
    <x v="386"/>
    <x v="2"/>
    <s v="Nord-est"/>
    <s v="Vermont"/>
    <s v="Burlington"/>
    <x v="4"/>
    <n v="60"/>
    <n v="200"/>
    <n v="120000"/>
    <n v="42000"/>
    <n v="0.35"/>
    <x v="0"/>
  </r>
  <r>
    <s v="Amazon"/>
    <n v="1185732"/>
    <x v="386"/>
    <x v="2"/>
    <s v="Nord-est"/>
    <s v="Vermont"/>
    <s v="Burlington"/>
    <x v="5"/>
    <n v="65"/>
    <n v="300"/>
    <n v="195000"/>
    <n v="78000"/>
    <n v="0.39999999999999997"/>
    <x v="0"/>
  </r>
  <r>
    <s v="Amazon"/>
    <n v="1185732"/>
    <x v="418"/>
    <x v="6"/>
    <s v="Nord-est"/>
    <s v="Vermont"/>
    <s v="Burlington"/>
    <x v="0"/>
    <n v="65"/>
    <n v="475"/>
    <n v="308750"/>
    <n v="138937.5"/>
    <n v="0.45"/>
    <x v="0"/>
  </r>
  <r>
    <s v="Amazon"/>
    <n v="1185732"/>
    <x v="418"/>
    <x v="6"/>
    <s v="Nord-est"/>
    <s v="Vermont"/>
    <s v="Burlington"/>
    <x v="1"/>
    <n v="60.000000000000007"/>
    <n v="300"/>
    <n v="180000.00000000003"/>
    <n v="81000.000000000015"/>
    <n v="0.45"/>
    <x v="0"/>
  </r>
  <r>
    <s v="Amazon"/>
    <n v="1185732"/>
    <x v="418"/>
    <x v="6"/>
    <s v="Nord-est"/>
    <s v="Vermont"/>
    <s v="Burlington"/>
    <x v="2"/>
    <n v="60.000000000000007"/>
    <n v="200"/>
    <n v="120000.00000000001"/>
    <n v="42000"/>
    <n v="0.35"/>
    <x v="0"/>
  </r>
  <r>
    <s v="Amazon"/>
    <n v="1185732"/>
    <x v="418"/>
    <x v="6"/>
    <s v="Nord-est"/>
    <s v="Vermont"/>
    <s v="Burlington"/>
    <x v="3"/>
    <n v="60.000000000000007"/>
    <n v="175"/>
    <n v="105000.00000000001"/>
    <n v="36750"/>
    <n v="0.35"/>
    <x v="0"/>
  </r>
  <r>
    <s v="Amazon"/>
    <n v="1185732"/>
    <x v="418"/>
    <x v="6"/>
    <s v="Nord-est"/>
    <s v="Vermont"/>
    <s v="Burlington"/>
    <x v="4"/>
    <n v="70"/>
    <n v="175"/>
    <n v="122500"/>
    <n v="42875"/>
    <n v="0.35"/>
    <x v="0"/>
  </r>
  <r>
    <s v="Ouest Gear"/>
    <n v="1185732"/>
    <x v="418"/>
    <x v="6"/>
    <s v="Nord-est"/>
    <s v="Vermont"/>
    <s v="Burlington"/>
    <x v="5"/>
    <n v="75"/>
    <n v="300"/>
    <n v="225000"/>
    <n v="89999.999999999985"/>
    <n v="0.39999999999999997"/>
    <x v="0"/>
  </r>
  <r>
    <s v="Ouest Gear"/>
    <n v="1185732"/>
    <x v="448"/>
    <x v="1"/>
    <s v="Nord-est"/>
    <s v="Vermont"/>
    <s v="Burlington"/>
    <x v="0"/>
    <n v="70"/>
    <n v="450"/>
    <n v="315000"/>
    <n v="141750"/>
    <n v="0.45"/>
    <x v="0"/>
  </r>
  <r>
    <s v="Ouest Gear"/>
    <n v="1185732"/>
    <x v="448"/>
    <x v="1"/>
    <s v="Nord-est"/>
    <s v="Vermont"/>
    <s v="Burlington"/>
    <x v="1"/>
    <n v="60.000000000000007"/>
    <n v="325"/>
    <n v="195000.00000000003"/>
    <n v="87750.000000000015"/>
    <n v="0.45"/>
    <x v="0"/>
  </r>
  <r>
    <s v="Ouest Gear"/>
    <n v="1185732"/>
    <x v="448"/>
    <x v="1"/>
    <s v="Nord-est"/>
    <s v="Vermont"/>
    <s v="Burlington"/>
    <x v="2"/>
    <n v="60.000000000000007"/>
    <n v="320"/>
    <n v="192000.00000000003"/>
    <n v="67200"/>
    <n v="0.35"/>
    <x v="0"/>
  </r>
  <r>
    <s v="Amazon"/>
    <n v="1185732"/>
    <x v="448"/>
    <x v="1"/>
    <s v="Nord-est"/>
    <s v="Vermont"/>
    <s v="Burlington"/>
    <x v="3"/>
    <n v="60.000000000000007"/>
    <n v="300"/>
    <n v="180000.00000000003"/>
    <n v="63000.000000000007"/>
    <n v="0.35"/>
    <x v="0"/>
  </r>
  <r>
    <s v="Amazon"/>
    <n v="1185732"/>
    <x v="448"/>
    <x v="1"/>
    <s v="Nord-est"/>
    <s v="Vermont"/>
    <s v="Burlington"/>
    <x v="4"/>
    <n v="70"/>
    <n v="275"/>
    <n v="192500"/>
    <n v="67375"/>
    <n v="0.35"/>
    <x v="0"/>
  </r>
  <r>
    <s v="Amazon"/>
    <n v="1185732"/>
    <x v="448"/>
    <x v="1"/>
    <s v="Nord-est"/>
    <s v="Vermont"/>
    <s v="Burlington"/>
    <x v="5"/>
    <n v="75"/>
    <n v="375"/>
    <n v="281250"/>
    <n v="112499.99999999999"/>
    <n v="0.39999999999999997"/>
    <x v="0"/>
  </r>
  <r>
    <s v="Amazon"/>
    <n v="1185732"/>
    <x v="477"/>
    <x v="2"/>
    <s v="Nord-est"/>
    <s v="Vermont"/>
    <s v="Burlington"/>
    <x v="0"/>
    <n v="70"/>
    <n v="600"/>
    <n v="420000"/>
    <n v="189000"/>
    <n v="0.45"/>
    <x v="0"/>
  </r>
  <r>
    <s v="Amazon"/>
    <n v="1185732"/>
    <x v="477"/>
    <x v="2"/>
    <s v="Nord-est"/>
    <s v="Vermont"/>
    <s v="Burlington"/>
    <x v="1"/>
    <n v="60.000000000000007"/>
    <n v="400"/>
    <n v="240000.00000000003"/>
    <n v="108000.00000000001"/>
    <n v="0.45"/>
    <x v="0"/>
  </r>
  <r>
    <s v="Amazon"/>
    <n v="1185732"/>
    <x v="477"/>
    <x v="2"/>
    <s v="Nord-est"/>
    <s v="Vermont"/>
    <s v="Burlington"/>
    <x v="2"/>
    <n v="60.000000000000007"/>
    <n v="375"/>
    <n v="225000.00000000003"/>
    <n v="78750"/>
    <n v="0.35"/>
    <x v="0"/>
  </r>
  <r>
    <s v="Amazon"/>
    <n v="1185732"/>
    <x v="477"/>
    <x v="2"/>
    <s v="Nord-est"/>
    <s v="Vermont"/>
    <s v="Burlington"/>
    <x v="3"/>
    <n v="60.000000000000007"/>
    <n v="325"/>
    <n v="195000.00000000003"/>
    <n v="68250"/>
    <n v="0.35"/>
    <x v="0"/>
  </r>
  <r>
    <s v="Amazon"/>
    <n v="1185732"/>
    <x v="477"/>
    <x v="2"/>
    <s v="Nord-est"/>
    <s v="Vermont"/>
    <s v="Burlington"/>
    <x v="4"/>
    <n v="70"/>
    <n v="325"/>
    <n v="227500"/>
    <n v="79625"/>
    <n v="0.35"/>
    <x v="0"/>
  </r>
  <r>
    <s v="Amazon"/>
    <n v="1185732"/>
    <x v="477"/>
    <x v="2"/>
    <s v="Nord-est"/>
    <s v="Vermont"/>
    <s v="Burlington"/>
    <x v="5"/>
    <n v="75"/>
    <n v="425"/>
    <n v="318750"/>
    <n v="127499.99999999999"/>
    <n v="0.39999999999999997"/>
    <x v="0"/>
  </r>
  <r>
    <s v="Amazon"/>
    <n v="1185732"/>
    <x v="185"/>
    <x v="1"/>
    <s v="Nord-est"/>
    <s v="Vermont"/>
    <s v="Burlington"/>
    <x v="0"/>
    <n v="50"/>
    <n v="525"/>
    <n v="262500"/>
    <n v="105000"/>
    <n v="0.4"/>
    <x v="0"/>
  </r>
  <r>
    <s v="Amazon"/>
    <n v="1185732"/>
    <x v="185"/>
    <x v="1"/>
    <s v="Nord-est"/>
    <s v="Vermont"/>
    <s v="Burlington"/>
    <x v="1"/>
    <n v="50"/>
    <n v="325"/>
    <n v="162500"/>
    <n v="65000"/>
    <n v="0.4"/>
    <x v="0"/>
  </r>
  <r>
    <s v="Amazon"/>
    <n v="1185732"/>
    <x v="185"/>
    <x v="1"/>
    <s v="Nord-est"/>
    <s v="Vermont"/>
    <s v="Burlington"/>
    <x v="2"/>
    <n v="40"/>
    <n v="325"/>
    <n v="130000"/>
    <n v="39000"/>
    <n v="0.3"/>
    <x v="0"/>
  </r>
  <r>
    <s v="Amazon"/>
    <n v="1185732"/>
    <x v="185"/>
    <x v="1"/>
    <s v="Nord-est"/>
    <s v="Vermont"/>
    <s v="Burlington"/>
    <x v="3"/>
    <n v="44.999999999999993"/>
    <n v="175"/>
    <n v="78749.999999999985"/>
    <n v="23624.999999999996"/>
    <n v="0.3"/>
    <x v="0"/>
  </r>
  <r>
    <s v="Amazon"/>
    <n v="1185732"/>
    <x v="185"/>
    <x v="1"/>
    <s v="Nord-est"/>
    <s v="Vermont"/>
    <s v="Burlington"/>
    <x v="4"/>
    <n v="60.000000000000007"/>
    <n v="225"/>
    <n v="135000.00000000003"/>
    <n v="40500.000000000007"/>
    <n v="0.3"/>
    <x v="0"/>
  </r>
  <r>
    <s v="Amazon"/>
    <n v="1185732"/>
    <x v="185"/>
    <x v="1"/>
    <s v="Nord-est"/>
    <s v="Vermont"/>
    <s v="Burlington"/>
    <x v="5"/>
    <n v="50"/>
    <n v="325"/>
    <n v="162500"/>
    <n v="56875"/>
    <n v="0.35"/>
    <x v="0"/>
  </r>
  <r>
    <s v="Amazon"/>
    <n v="1185732"/>
    <x v="693"/>
    <x v="2"/>
    <s v="Nord-est"/>
    <s v="Vermont"/>
    <s v="Burlington"/>
    <x v="0"/>
    <n v="50"/>
    <n v="600"/>
    <n v="300000"/>
    <n v="120000"/>
    <n v="0.4"/>
    <x v="0"/>
  </r>
  <r>
    <s v="Amazon"/>
    <n v="1185732"/>
    <x v="693"/>
    <x v="2"/>
    <s v="Nord-est"/>
    <s v="Vermont"/>
    <s v="Burlington"/>
    <x v="1"/>
    <n v="50"/>
    <n v="250"/>
    <n v="125000"/>
    <n v="50000"/>
    <n v="0.4"/>
    <x v="0"/>
  </r>
  <r>
    <s v="Amazon"/>
    <n v="1185732"/>
    <x v="693"/>
    <x v="2"/>
    <s v="Nord-est"/>
    <s v="Vermont"/>
    <s v="Burlington"/>
    <x v="2"/>
    <n v="40"/>
    <n v="300"/>
    <n v="120000"/>
    <n v="36000"/>
    <n v="0.3"/>
    <x v="0"/>
  </r>
  <r>
    <s v="Amazon"/>
    <n v="1185732"/>
    <x v="693"/>
    <x v="2"/>
    <s v="Nord-est"/>
    <s v="New Hampshire"/>
    <s v="Manchester"/>
    <x v="3"/>
    <n v="44.999999999999993"/>
    <n v="200"/>
    <n v="89999.999999999985"/>
    <n v="26999.999999999996"/>
    <n v="0.3"/>
    <x v="0"/>
  </r>
  <r>
    <s v="Amazon"/>
    <n v="1185732"/>
    <x v="693"/>
    <x v="2"/>
    <s v="Nord-est"/>
    <s v="New Hampshire"/>
    <s v="Manchester"/>
    <x v="4"/>
    <n v="60.000000000000007"/>
    <n v="275"/>
    <n v="165000.00000000003"/>
    <n v="49500.000000000007"/>
    <n v="0.3"/>
    <x v="0"/>
  </r>
  <r>
    <s v="Amazon"/>
    <n v="1185732"/>
    <x v="693"/>
    <x v="2"/>
    <s v="Nord-est"/>
    <s v="New Hampshire"/>
    <s v="Manchester"/>
    <x v="5"/>
    <n v="50"/>
    <n v="375"/>
    <n v="187500"/>
    <n v="65625"/>
    <n v="0.35"/>
    <x v="0"/>
  </r>
  <r>
    <s v="Amazon"/>
    <n v="1185732"/>
    <x v="222"/>
    <x v="0"/>
    <s v="Nord-est"/>
    <s v="New Hampshire"/>
    <s v="Manchester"/>
    <x v="0"/>
    <n v="50"/>
    <n v="570"/>
    <n v="285000"/>
    <n v="114000"/>
    <n v="0.4"/>
    <x v="0"/>
  </r>
  <r>
    <s v="Amazon"/>
    <n v="1185732"/>
    <x v="222"/>
    <x v="0"/>
    <s v="Nord-est"/>
    <s v="New Hampshire"/>
    <s v="Manchester"/>
    <x v="1"/>
    <n v="50"/>
    <n v="275"/>
    <n v="137500"/>
    <n v="55000"/>
    <n v="0.4"/>
    <x v="0"/>
  </r>
  <r>
    <s v="Amazon"/>
    <n v="1185732"/>
    <x v="222"/>
    <x v="0"/>
    <s v="Nord-est"/>
    <s v="New Hampshire"/>
    <s v="Manchester"/>
    <x v="2"/>
    <n v="40"/>
    <n v="300"/>
    <n v="120000"/>
    <n v="36000"/>
    <n v="0.3"/>
    <x v="0"/>
  </r>
  <r>
    <s v="Amazon"/>
    <n v="1185732"/>
    <x v="222"/>
    <x v="0"/>
    <s v="Nord-est"/>
    <s v="New Hampshire"/>
    <s v="Manchester"/>
    <x v="3"/>
    <n v="44.999999999999993"/>
    <n v="150"/>
    <n v="67499.999999999985"/>
    <n v="20249.999999999996"/>
    <n v="0.3"/>
    <x v="0"/>
  </r>
  <r>
    <s v="Amazon"/>
    <n v="1185732"/>
    <x v="222"/>
    <x v="0"/>
    <s v="Nord-est"/>
    <s v="New Hampshire"/>
    <s v="Manchester"/>
    <x v="4"/>
    <n v="60.000000000000007"/>
    <n v="200"/>
    <n v="120000.00000000001"/>
    <n v="36000"/>
    <n v="0.3"/>
    <x v="0"/>
  </r>
  <r>
    <s v="Amazon"/>
    <n v="1185732"/>
    <x v="222"/>
    <x v="0"/>
    <s v="Nord-est"/>
    <s v="New Hampshire"/>
    <s v="Manchester"/>
    <x v="5"/>
    <n v="50"/>
    <n v="300"/>
    <n v="150000"/>
    <n v="52500"/>
    <n v="0.35"/>
    <x v="0"/>
  </r>
  <r>
    <s v="Amazon"/>
    <n v="1185732"/>
    <x v="241"/>
    <x v="4"/>
    <s v="Nord-est"/>
    <s v="New Hampshire"/>
    <s v="Manchester"/>
    <x v="0"/>
    <n v="50"/>
    <n v="550"/>
    <n v="275000"/>
    <n v="110000"/>
    <n v="0.4"/>
    <x v="0"/>
  </r>
  <r>
    <s v="Amazon"/>
    <n v="1185732"/>
    <x v="241"/>
    <x v="4"/>
    <s v="Nord-est"/>
    <s v="New Hampshire"/>
    <s v="Manchester"/>
    <x v="1"/>
    <n v="50"/>
    <n v="250"/>
    <n v="125000"/>
    <n v="50000"/>
    <n v="0.4"/>
    <x v="0"/>
  </r>
  <r>
    <s v="Amazon"/>
    <n v="1185732"/>
    <x v="241"/>
    <x v="4"/>
    <s v="Nord-est"/>
    <s v="New Hampshire"/>
    <s v="Manchester"/>
    <x v="2"/>
    <n v="40"/>
    <n v="250"/>
    <n v="100000"/>
    <n v="30000"/>
    <n v="0.3"/>
    <x v="0"/>
  </r>
  <r>
    <s v="Amazon"/>
    <n v="1185732"/>
    <x v="241"/>
    <x v="4"/>
    <s v="Nord-est"/>
    <s v="New Hampshire"/>
    <s v="Manchester"/>
    <x v="3"/>
    <n v="44.999999999999993"/>
    <n v="175"/>
    <n v="78749.999999999985"/>
    <n v="23624.999999999996"/>
    <n v="0.3"/>
    <x v="0"/>
  </r>
  <r>
    <s v="Amazon"/>
    <n v="1185732"/>
    <x v="241"/>
    <x v="4"/>
    <s v="Nord-est"/>
    <s v="New Hampshire"/>
    <s v="Manchester"/>
    <x v="4"/>
    <n v="60.000000000000007"/>
    <n v="175"/>
    <n v="105000.00000000001"/>
    <n v="31500.000000000004"/>
    <n v="0.3"/>
    <x v="0"/>
  </r>
  <r>
    <s v="Amazon"/>
    <n v="1185732"/>
    <x v="241"/>
    <x v="4"/>
    <s v="Nord-est"/>
    <s v="New Hampshire"/>
    <s v="Manchester"/>
    <x v="5"/>
    <n v="50"/>
    <n v="325"/>
    <n v="162500"/>
    <n v="56875"/>
    <n v="0.35"/>
    <x v="0"/>
  </r>
  <r>
    <s v="Amazon"/>
    <n v="1185732"/>
    <x v="270"/>
    <x v="5"/>
    <s v="Nord-est"/>
    <s v="New Hampshire"/>
    <s v="Manchester"/>
    <x v="0"/>
    <n v="65"/>
    <n v="595"/>
    <n v="386750"/>
    <n v="154700"/>
    <n v="0.4"/>
    <x v="0"/>
  </r>
  <r>
    <s v="Amazon"/>
    <n v="1185732"/>
    <x v="270"/>
    <x v="5"/>
    <s v="Nord-est"/>
    <s v="New Hampshire"/>
    <s v="Manchester"/>
    <x v="1"/>
    <n v="60.000000000000007"/>
    <n v="300"/>
    <n v="180000.00000000003"/>
    <n v="72000.000000000015"/>
    <n v="0.4"/>
    <x v="0"/>
  </r>
  <r>
    <s v="Amazon"/>
    <n v="1185732"/>
    <x v="270"/>
    <x v="5"/>
    <s v="Nord-est"/>
    <s v="New Hampshire"/>
    <s v="Manchester"/>
    <x v="2"/>
    <n v="55.000000000000007"/>
    <n v="325"/>
    <n v="178750.00000000003"/>
    <n v="53625.000000000007"/>
    <n v="0.3"/>
    <x v="0"/>
  </r>
  <r>
    <s v="Amazon"/>
    <n v="1185732"/>
    <x v="270"/>
    <x v="5"/>
    <s v="Nord-est"/>
    <s v="New Hampshire"/>
    <s v="Manchester"/>
    <x v="3"/>
    <n v="55.000000000000007"/>
    <n v="275"/>
    <n v="151250.00000000003"/>
    <n v="45375.000000000007"/>
    <n v="0.3"/>
    <x v="0"/>
  </r>
  <r>
    <s v="Amazon"/>
    <n v="1185732"/>
    <x v="270"/>
    <x v="5"/>
    <s v="Nord-est"/>
    <s v="New Hampshire"/>
    <s v="Manchester"/>
    <x v="4"/>
    <n v="65"/>
    <n v="300"/>
    <n v="195000"/>
    <n v="58500"/>
    <n v="0.3"/>
    <x v="0"/>
  </r>
  <r>
    <s v="Amazon"/>
    <n v="1185732"/>
    <x v="270"/>
    <x v="5"/>
    <s v="Nord-est"/>
    <s v="New Hampshire"/>
    <s v="Manchester"/>
    <x v="5"/>
    <n v="70"/>
    <n v="425"/>
    <n v="297500"/>
    <n v="104125"/>
    <n v="0.35"/>
    <x v="0"/>
  </r>
  <r>
    <s v="Amazon"/>
    <n v="1185732"/>
    <x v="303"/>
    <x v="3"/>
    <s v="Nord-est"/>
    <s v="New Hampshire"/>
    <s v="Manchester"/>
    <x v="0"/>
    <n v="65"/>
    <n v="675"/>
    <n v="438750"/>
    <n v="175500"/>
    <n v="0.4"/>
    <x v="0"/>
  </r>
  <r>
    <s v="Amazon"/>
    <n v="1185732"/>
    <x v="303"/>
    <x v="3"/>
    <s v="Nord-est"/>
    <s v="New Hampshire"/>
    <s v="Manchester"/>
    <x v="1"/>
    <n v="60.000000000000007"/>
    <n v="425"/>
    <n v="255000.00000000003"/>
    <n v="102000.00000000001"/>
    <n v="0.4"/>
    <x v="0"/>
  </r>
  <r>
    <s v="Amazon"/>
    <n v="1185732"/>
    <x v="303"/>
    <x v="3"/>
    <s v="Nord-est"/>
    <s v="New Hampshire"/>
    <s v="Manchester"/>
    <x v="2"/>
    <n v="55.000000000000007"/>
    <n v="350"/>
    <n v="192500.00000000003"/>
    <n v="57750.000000000007"/>
    <n v="0.3"/>
    <x v="0"/>
  </r>
  <r>
    <s v="Amazon"/>
    <n v="1185732"/>
    <x v="303"/>
    <x v="3"/>
    <s v="Nord-est"/>
    <s v="New Hampshire"/>
    <s v="Manchester"/>
    <x v="3"/>
    <n v="55.000000000000007"/>
    <n v="325"/>
    <n v="178750.00000000003"/>
    <n v="53625.000000000007"/>
    <n v="0.3"/>
    <x v="0"/>
  </r>
  <r>
    <s v="Amazon"/>
    <n v="1185732"/>
    <x v="303"/>
    <x v="3"/>
    <s v="Nord-est"/>
    <s v="New Hampshire"/>
    <s v="Manchester"/>
    <x v="4"/>
    <n v="65"/>
    <n v="325"/>
    <n v="211250"/>
    <n v="63375"/>
    <n v="0.3"/>
    <x v="0"/>
  </r>
  <r>
    <s v="Amazon"/>
    <n v="1185732"/>
    <x v="303"/>
    <x v="3"/>
    <s v="Nord-est"/>
    <s v="New Hampshire"/>
    <s v="Manchester"/>
    <x v="5"/>
    <n v="70"/>
    <n v="475"/>
    <n v="332500"/>
    <n v="116374.99999999999"/>
    <n v="0.35"/>
    <x v="0"/>
  </r>
  <r>
    <s v="Amazon"/>
    <n v="1185732"/>
    <x v="331"/>
    <x v="3"/>
    <s v="Nord-est"/>
    <s v="New Hampshire"/>
    <s v="Manchester"/>
    <x v="0"/>
    <n v="65"/>
    <n v="700"/>
    <n v="455000"/>
    <n v="182000"/>
    <n v="0.4"/>
    <x v="0"/>
  </r>
  <r>
    <s v="Amazon"/>
    <n v="1185732"/>
    <x v="331"/>
    <x v="3"/>
    <s v="Nord-est"/>
    <s v="New Hampshire"/>
    <s v="Manchester"/>
    <x v="1"/>
    <n v="60.000000000000007"/>
    <n v="450"/>
    <n v="270000.00000000006"/>
    <n v="108000.00000000003"/>
    <n v="0.4"/>
    <x v="1"/>
  </r>
  <r>
    <s v="Amazon"/>
    <n v="1185732"/>
    <x v="331"/>
    <x v="3"/>
    <s v="Nord-est"/>
    <s v="New Hampshire"/>
    <s v="Manchester"/>
    <x v="2"/>
    <n v="55.000000000000007"/>
    <n v="375"/>
    <n v="206250.00000000003"/>
    <n v="61875.000000000007"/>
    <n v="0.3"/>
    <x v="1"/>
  </r>
  <r>
    <s v="Amazon"/>
    <n v="1185732"/>
    <x v="331"/>
    <x v="3"/>
    <s v="Nord-est"/>
    <s v="New Hampshire"/>
    <s v="Manchester"/>
    <x v="3"/>
    <n v="55.000000000000007"/>
    <n v="325"/>
    <n v="178750.00000000003"/>
    <n v="53625.000000000007"/>
    <n v="0.3"/>
    <x v="1"/>
  </r>
  <r>
    <s v="Amazon"/>
    <n v="1185732"/>
    <x v="331"/>
    <x v="3"/>
    <s v="Nord-est"/>
    <s v="New Hampshire"/>
    <s v="Manchester"/>
    <x v="4"/>
    <n v="65"/>
    <n v="350"/>
    <n v="227500"/>
    <n v="68250"/>
    <n v="0.3"/>
    <x v="1"/>
  </r>
  <r>
    <s v="Amazon"/>
    <n v="1185732"/>
    <x v="331"/>
    <x v="3"/>
    <s v="Nord-est"/>
    <s v="New Hampshire"/>
    <s v="Manchester"/>
    <x v="5"/>
    <n v="70"/>
    <n v="525"/>
    <n v="367500"/>
    <n v="128624.99999999999"/>
    <n v="0.35"/>
    <x v="1"/>
  </r>
  <r>
    <s v="Amazon"/>
    <n v="1185732"/>
    <x v="363"/>
    <x v="0"/>
    <s v="Nord-est"/>
    <s v="New Hampshire"/>
    <s v="Manchester"/>
    <x v="0"/>
    <n v="65"/>
    <n v="675"/>
    <n v="438750"/>
    <n v="175500"/>
    <n v="0.4"/>
    <x v="1"/>
  </r>
  <r>
    <s v="Amazon"/>
    <n v="1185732"/>
    <x v="363"/>
    <x v="0"/>
    <s v="Nord-est"/>
    <s v="New Hampshire"/>
    <s v="Manchester"/>
    <x v="1"/>
    <n v="60.000000000000007"/>
    <n v="450"/>
    <n v="270000.00000000006"/>
    <n v="108000.00000000003"/>
    <n v="0.4"/>
    <x v="1"/>
  </r>
  <r>
    <s v="Amazon"/>
    <n v="1185732"/>
    <x v="363"/>
    <x v="0"/>
    <s v="Nord-est"/>
    <s v="New Hampshire"/>
    <s v="Manchester"/>
    <x v="2"/>
    <n v="55.000000000000007"/>
    <n v="375"/>
    <n v="206250.00000000003"/>
    <n v="61875.000000000007"/>
    <n v="0.3"/>
    <x v="1"/>
  </r>
  <r>
    <s v="Amazon"/>
    <n v="1185732"/>
    <x v="363"/>
    <x v="0"/>
    <s v="Nord-est"/>
    <s v="New Hampshire"/>
    <s v="Manchester"/>
    <x v="3"/>
    <n v="55.000000000000007"/>
    <n v="275"/>
    <n v="151250.00000000003"/>
    <n v="45375.000000000007"/>
    <n v="0.3"/>
    <x v="1"/>
  </r>
  <r>
    <s v="Amazon"/>
    <n v="1185732"/>
    <x v="363"/>
    <x v="0"/>
    <s v="Nord-est"/>
    <s v="New Hampshire"/>
    <s v="Manchester"/>
    <x v="4"/>
    <n v="65"/>
    <n v="250"/>
    <n v="162500"/>
    <n v="48750"/>
    <n v="0.3"/>
    <x v="1"/>
  </r>
  <r>
    <s v="Amazon"/>
    <n v="1185732"/>
    <x v="363"/>
    <x v="0"/>
    <s v="Nord-est"/>
    <s v="New Hampshire"/>
    <s v="Manchester"/>
    <x v="5"/>
    <n v="70"/>
    <n v="425"/>
    <n v="297500"/>
    <n v="104125"/>
    <n v="0.35"/>
    <x v="1"/>
  </r>
  <r>
    <s v="Amazon"/>
    <n v="1185732"/>
    <x v="393"/>
    <x v="2"/>
    <s v="Nord-est"/>
    <s v="New Hampshire"/>
    <s v="Manchester"/>
    <x v="0"/>
    <n v="65"/>
    <n v="550"/>
    <n v="357500"/>
    <n v="143000"/>
    <n v="0.4"/>
    <x v="1"/>
  </r>
  <r>
    <s v="Amazon"/>
    <n v="1185732"/>
    <x v="393"/>
    <x v="2"/>
    <s v="Nord-est"/>
    <s v="New Hampshire"/>
    <s v="Manchester"/>
    <x v="1"/>
    <n v="60.000000000000007"/>
    <n v="350"/>
    <n v="210000.00000000003"/>
    <n v="84000.000000000015"/>
    <n v="0.4"/>
    <x v="1"/>
  </r>
  <r>
    <s v="Amazon"/>
    <n v="1185732"/>
    <x v="393"/>
    <x v="2"/>
    <s v="Nord-est"/>
    <s v="New Hampshire"/>
    <s v="Manchester"/>
    <x v="2"/>
    <n v="55.000000000000007"/>
    <n v="250"/>
    <n v="137500.00000000003"/>
    <n v="41250.000000000007"/>
    <n v="0.3"/>
    <x v="1"/>
  </r>
  <r>
    <s v="Amazon"/>
    <n v="1185732"/>
    <x v="393"/>
    <x v="2"/>
    <s v="Nord-est"/>
    <s v="New Hampshire"/>
    <s v="Manchester"/>
    <x v="3"/>
    <n v="55.000000000000007"/>
    <n v="225"/>
    <n v="123750.00000000001"/>
    <n v="37125"/>
    <n v="0.3"/>
    <x v="1"/>
  </r>
  <r>
    <s v="Amazon"/>
    <n v="1185732"/>
    <x v="393"/>
    <x v="2"/>
    <s v="Nord-est"/>
    <s v="New Hampshire"/>
    <s v="Manchester"/>
    <x v="4"/>
    <n v="65"/>
    <n v="225"/>
    <n v="146250"/>
    <n v="43875"/>
    <n v="0.3"/>
    <x v="1"/>
  </r>
  <r>
    <s v="Amazon"/>
    <n v="1185732"/>
    <x v="393"/>
    <x v="2"/>
    <s v="Nord-est"/>
    <s v="New Hampshire"/>
    <s v="Manchester"/>
    <x v="5"/>
    <n v="70"/>
    <n v="325"/>
    <n v="227500"/>
    <n v="79625"/>
    <n v="0.35"/>
    <x v="1"/>
  </r>
  <r>
    <s v="Foot Locker"/>
    <n v="1185732"/>
    <x v="425"/>
    <x v="6"/>
    <s v="Nord-est"/>
    <s v="New Hampshire"/>
    <s v="Manchester"/>
    <x v="0"/>
    <n v="70"/>
    <n v="475"/>
    <n v="332500"/>
    <n v="133000"/>
    <n v="0.4"/>
    <x v="1"/>
  </r>
  <r>
    <s v="Foot Locker"/>
    <n v="1185732"/>
    <x v="425"/>
    <x v="6"/>
    <s v="Nord-est"/>
    <s v="New Hampshire"/>
    <s v="Manchester"/>
    <x v="1"/>
    <n v="65.000000000000014"/>
    <n v="300"/>
    <n v="195000.00000000003"/>
    <n v="78000.000000000015"/>
    <n v="0.4"/>
    <x v="1"/>
  </r>
  <r>
    <s v="Foot Locker"/>
    <n v="1185732"/>
    <x v="425"/>
    <x v="6"/>
    <s v="Nord-est"/>
    <s v="New Hampshire"/>
    <s v="Manchester"/>
    <x v="2"/>
    <n v="65.000000000000014"/>
    <n v="200"/>
    <n v="130000.00000000003"/>
    <n v="39000.000000000007"/>
    <n v="0.3"/>
    <x v="1"/>
  </r>
  <r>
    <s v="Foot Locker"/>
    <n v="1185732"/>
    <x v="425"/>
    <x v="6"/>
    <s v="Nord-est"/>
    <s v="New Hampshire"/>
    <s v="Manchester"/>
    <x v="3"/>
    <n v="65.000000000000014"/>
    <n v="175"/>
    <n v="113750.00000000003"/>
    <n v="34125.000000000007"/>
    <n v="0.3"/>
    <x v="1"/>
  </r>
  <r>
    <s v="Foot Locker"/>
    <n v="1185732"/>
    <x v="425"/>
    <x v="6"/>
    <s v="Nord-est"/>
    <s v="New Hampshire"/>
    <s v="Manchester"/>
    <x v="4"/>
    <n v="75.000000000000014"/>
    <n v="175"/>
    <n v="131250.00000000003"/>
    <n v="39375.000000000007"/>
    <n v="0.3"/>
    <x v="1"/>
  </r>
  <r>
    <s v="Foot Locker"/>
    <n v="1185732"/>
    <x v="425"/>
    <x v="6"/>
    <s v="Nord-est"/>
    <s v="New Hampshire"/>
    <s v="Manchester"/>
    <x v="5"/>
    <n v="80"/>
    <n v="300"/>
    <n v="240000"/>
    <n v="84000"/>
    <n v="0.35"/>
    <x v="1"/>
  </r>
  <r>
    <s v="Foot Locker"/>
    <n v="1185732"/>
    <x v="455"/>
    <x v="1"/>
    <s v="Nord-est"/>
    <s v="New Hampshire"/>
    <s v="Manchester"/>
    <x v="0"/>
    <n v="75.000000000000014"/>
    <n v="450"/>
    <n v="337500.00000000006"/>
    <n v="135000.00000000003"/>
    <n v="0.4"/>
    <x v="1"/>
  </r>
  <r>
    <s v="Foot Locker"/>
    <n v="1185732"/>
    <x v="455"/>
    <x v="1"/>
    <s v="Nord-est"/>
    <s v="New Hampshire"/>
    <s v="Manchester"/>
    <x v="1"/>
    <n v="65.000000000000014"/>
    <n v="325"/>
    <n v="211250.00000000006"/>
    <n v="84500.000000000029"/>
    <n v="0.4"/>
    <x v="1"/>
  </r>
  <r>
    <s v="Foot Locker"/>
    <n v="1185732"/>
    <x v="455"/>
    <x v="1"/>
    <s v="Nord-est"/>
    <s v="New Hampshire"/>
    <s v="Manchester"/>
    <x v="2"/>
    <n v="65.000000000000014"/>
    <n v="345"/>
    <n v="224250.00000000006"/>
    <n v="67275.000000000015"/>
    <n v="0.3"/>
    <x v="1"/>
  </r>
  <r>
    <s v="Foot Locker"/>
    <n v="1185732"/>
    <x v="455"/>
    <x v="1"/>
    <s v="Nord-est"/>
    <s v="New Hampshire"/>
    <s v="Manchester"/>
    <x v="3"/>
    <n v="65.000000000000014"/>
    <n v="325"/>
    <n v="211250.00000000006"/>
    <n v="63375.000000000015"/>
    <n v="0.3"/>
    <x v="1"/>
  </r>
  <r>
    <s v="Foot Locker"/>
    <n v="1185732"/>
    <x v="455"/>
    <x v="1"/>
    <s v="Nord-est"/>
    <s v="New Hampshire"/>
    <s v="Manchester"/>
    <x v="4"/>
    <n v="75.000000000000014"/>
    <n v="300"/>
    <n v="225000.00000000003"/>
    <n v="67500"/>
    <n v="0.3"/>
    <x v="1"/>
  </r>
  <r>
    <s v="Foot Locker"/>
    <n v="1185732"/>
    <x v="455"/>
    <x v="1"/>
    <s v="Nord-est"/>
    <s v="New Hampshire"/>
    <s v="Manchester"/>
    <x v="5"/>
    <n v="80"/>
    <n v="400"/>
    <n v="320000"/>
    <n v="112000"/>
    <n v="0.35"/>
    <x v="1"/>
  </r>
  <r>
    <s v="Foot Locker"/>
    <n v="1185732"/>
    <x v="484"/>
    <x v="2"/>
    <s v="Nord-est"/>
    <s v="New Hampshire"/>
    <s v="Manchester"/>
    <x v="0"/>
    <n v="75.000000000000014"/>
    <n v="625"/>
    <n v="468750.00000000012"/>
    <n v="187500.00000000006"/>
    <n v="0.4"/>
    <x v="1"/>
  </r>
  <r>
    <s v="Foot Locker"/>
    <n v="1185732"/>
    <x v="484"/>
    <x v="2"/>
    <s v="Nord-est"/>
    <s v="New Hampshire"/>
    <s v="Manchester"/>
    <x v="1"/>
    <n v="65.000000000000014"/>
    <n v="425"/>
    <n v="276250.00000000006"/>
    <n v="110500.00000000003"/>
    <n v="0.4"/>
    <x v="1"/>
  </r>
  <r>
    <s v="Foot Locker"/>
    <n v="1185732"/>
    <x v="484"/>
    <x v="2"/>
    <s v="Nord-est"/>
    <s v="New Hampshire"/>
    <s v="Manchester"/>
    <x v="2"/>
    <n v="65.000000000000014"/>
    <n v="400"/>
    <n v="260000.00000000006"/>
    <n v="78000.000000000015"/>
    <n v="0.3"/>
    <x v="1"/>
  </r>
  <r>
    <s v="Foot Locker"/>
    <n v="1185732"/>
    <x v="484"/>
    <x v="2"/>
    <s v="Nord-est"/>
    <s v="New Hampshire"/>
    <s v="Manchester"/>
    <x v="3"/>
    <n v="65.000000000000014"/>
    <n v="350"/>
    <n v="227500.00000000006"/>
    <n v="68250.000000000015"/>
    <n v="0.3"/>
    <x v="1"/>
  </r>
  <r>
    <s v="Foot Locker"/>
    <n v="1185732"/>
    <x v="484"/>
    <x v="2"/>
    <s v="Nord-est"/>
    <s v="New Hampshire"/>
    <s v="Manchester"/>
    <x v="4"/>
    <n v="75.000000000000014"/>
    <n v="350"/>
    <n v="262500.00000000006"/>
    <n v="78750.000000000015"/>
    <n v="0.3"/>
    <x v="1"/>
  </r>
  <r>
    <s v="Foot Locker"/>
    <n v="1185732"/>
    <x v="484"/>
    <x v="2"/>
    <s v="Nord-est"/>
    <s v="New Hampshire"/>
    <s v="Manchester"/>
    <x v="5"/>
    <n v="80"/>
    <n v="450"/>
    <n v="360000"/>
    <n v="125999.99999999999"/>
    <n v="0.35"/>
    <x v="1"/>
  </r>
  <r>
    <s v="Foot Locker"/>
    <n v="1185732"/>
    <x v="188"/>
    <x v="4"/>
    <s v="Nord-est"/>
    <s v="New Hampshire"/>
    <s v="Manchester"/>
    <x v="0"/>
    <n v="55.000000000000007"/>
    <n v="500"/>
    <n v="275000.00000000006"/>
    <n v="96250.000000000029"/>
    <n v="0.35000000000000003"/>
    <x v="1"/>
  </r>
  <r>
    <s v="Foot Locker"/>
    <n v="1185732"/>
    <x v="188"/>
    <x v="4"/>
    <s v="Nord-est"/>
    <s v="New Hampshire"/>
    <s v="Manchester"/>
    <x v="1"/>
    <n v="55.000000000000007"/>
    <n v="300"/>
    <n v="165000.00000000003"/>
    <n v="57750.000000000015"/>
    <n v="0.35000000000000003"/>
    <x v="1"/>
  </r>
  <r>
    <s v="Foot Locker"/>
    <n v="1185732"/>
    <x v="188"/>
    <x v="4"/>
    <s v="Nord-est"/>
    <s v="New Hampshire"/>
    <s v="Manchester"/>
    <x v="2"/>
    <n v="45"/>
    <n v="300"/>
    <n v="135000"/>
    <n v="33750"/>
    <n v="0.25"/>
    <x v="1"/>
  </r>
  <r>
    <s v="Foot Locker"/>
    <n v="1185732"/>
    <x v="188"/>
    <x v="4"/>
    <s v="Nord-est"/>
    <s v="New Hampshire"/>
    <s v="Manchester"/>
    <x v="3"/>
    <n v="49.999999999999993"/>
    <n v="150"/>
    <n v="74999.999999999985"/>
    <n v="18749.999999999996"/>
    <n v="0.25"/>
    <x v="1"/>
  </r>
  <r>
    <s v="Foot Locker"/>
    <n v="1185732"/>
    <x v="188"/>
    <x v="4"/>
    <s v="Nord-est"/>
    <s v="New Hampshire"/>
    <s v="Manchester"/>
    <x v="4"/>
    <n v="65.000000000000014"/>
    <n v="200"/>
    <n v="130000.00000000003"/>
    <n v="32500.000000000007"/>
    <n v="0.25"/>
    <x v="1"/>
  </r>
  <r>
    <s v="Foot Locker"/>
    <n v="1185732"/>
    <x v="188"/>
    <x v="4"/>
    <s v="Nord-est"/>
    <s v="New Hampshire"/>
    <s v="Manchester"/>
    <x v="5"/>
    <n v="55.000000000000007"/>
    <n v="300"/>
    <n v="165000.00000000003"/>
    <n v="49500.000000000007"/>
    <n v="0.3"/>
    <x v="1"/>
  </r>
  <r>
    <s v="Foot Locker"/>
    <n v="1185732"/>
    <x v="696"/>
    <x v="5"/>
    <s v="Nord-est"/>
    <s v="New Hampshire"/>
    <s v="Manchester"/>
    <x v="0"/>
    <n v="55.000000000000007"/>
    <n v="575"/>
    <n v="316250.00000000006"/>
    <n v="110687.50000000003"/>
    <n v="0.35000000000000003"/>
    <x v="1"/>
  </r>
  <r>
    <s v="Foot Locker"/>
    <n v="1185732"/>
    <x v="696"/>
    <x v="5"/>
    <s v="Nord-est"/>
    <s v="New Hampshire"/>
    <s v="Manchester"/>
    <x v="1"/>
    <n v="55.000000000000007"/>
    <n v="225"/>
    <n v="123750.00000000001"/>
    <n v="43312.500000000007"/>
    <n v="0.35000000000000003"/>
    <x v="1"/>
  </r>
  <r>
    <s v="Foot Locker"/>
    <n v="1185732"/>
    <x v="696"/>
    <x v="5"/>
    <s v="Nord-est"/>
    <s v="New Hampshire"/>
    <s v="Manchester"/>
    <x v="2"/>
    <n v="45"/>
    <n v="275"/>
    <n v="123750"/>
    <n v="30937.5"/>
    <n v="0.25"/>
    <x v="1"/>
  </r>
  <r>
    <s v="Foot Locker"/>
    <n v="1185732"/>
    <x v="0"/>
    <x v="0"/>
    <s v="Nord-est"/>
    <s v="New York"/>
    <s v="New York"/>
    <x v="0"/>
    <n v="47"/>
    <n v="336"/>
    <n v="15792"/>
    <n v="9633.119999999999"/>
    <n v="0.61"/>
    <x v="2"/>
  </r>
  <r>
    <s v="Foot Locker"/>
    <n v="1185732"/>
    <x v="1"/>
    <x v="1"/>
    <s v="Nord-est"/>
    <s v="New York"/>
    <s v="New York"/>
    <x v="1"/>
    <n v="47"/>
    <n v="260"/>
    <n v="12220"/>
    <n v="5132.3999999999996"/>
    <n v="0.42"/>
    <x v="2"/>
  </r>
  <r>
    <s v="Foot Locker"/>
    <n v="1185732"/>
    <x v="2"/>
    <x v="2"/>
    <s v="Nord-est"/>
    <s v="New York"/>
    <s v="New York"/>
    <x v="2"/>
    <n v="36"/>
    <n v="250"/>
    <n v="9000"/>
    <n v="4140"/>
    <n v="0.45999999999999996"/>
    <x v="2"/>
  </r>
  <r>
    <s v="Foot Locker"/>
    <n v="1185732"/>
    <x v="3"/>
    <x v="3"/>
    <s v="Nord-est"/>
    <s v="New York"/>
    <s v="New York"/>
    <x v="3"/>
    <n v="41"/>
    <n v="247"/>
    <n v="10127"/>
    <n v="4658.42"/>
    <n v="0.45999999999999996"/>
    <x v="2"/>
  </r>
  <r>
    <s v="Foot Locker"/>
    <n v="1185732"/>
    <x v="4"/>
    <x v="4"/>
    <s v="Nord-est"/>
    <s v="New York"/>
    <s v="New York"/>
    <x v="4"/>
    <n v="55"/>
    <n v="234"/>
    <n v="12870"/>
    <n v="5148"/>
    <n v="0.4"/>
    <x v="2"/>
  </r>
  <r>
    <s v="Foot Locker"/>
    <n v="1185732"/>
    <x v="5"/>
    <x v="5"/>
    <s v="Nord-est"/>
    <s v="New York"/>
    <s v="New York"/>
    <x v="5"/>
    <n v="46"/>
    <n v="260"/>
    <n v="11960"/>
    <n v="4425.2"/>
    <n v="0.37"/>
    <x v="2"/>
  </r>
  <r>
    <s v="Foot Locker"/>
    <n v="1185732"/>
    <x v="6"/>
    <x v="6"/>
    <s v="Nord-est"/>
    <s v="New York"/>
    <s v="New York"/>
    <x v="0"/>
    <n v="46"/>
    <n v="313"/>
    <n v="14398"/>
    <n v="8926.76"/>
    <n v="0.62"/>
    <x v="2"/>
  </r>
  <r>
    <s v="Foot Locker"/>
    <n v="1185732"/>
    <x v="7"/>
    <x v="0"/>
    <s v="Nord-est"/>
    <s v="New York"/>
    <s v="New York"/>
    <x v="1"/>
    <n v="46"/>
    <n v="261"/>
    <n v="12006"/>
    <n v="5282.64"/>
    <n v="0.44"/>
    <x v="2"/>
  </r>
  <r>
    <s v="Foot Locker"/>
    <n v="1185732"/>
    <x v="8"/>
    <x v="6"/>
    <s v="Nord-est"/>
    <s v="New York"/>
    <s v="New York"/>
    <x v="2"/>
    <n v="36"/>
    <n v="276"/>
    <n v="9936"/>
    <n v="4669.92"/>
    <n v="0.47"/>
    <x v="2"/>
  </r>
  <r>
    <s v="Foot Locker"/>
    <n v="1185732"/>
    <x v="9"/>
    <x v="0"/>
    <s v="Nord-est"/>
    <s v="New York"/>
    <s v="New York"/>
    <x v="3"/>
    <n v="44"/>
    <n v="206"/>
    <n v="9064"/>
    <n v="4441.3599999999997"/>
    <n v="0.49"/>
    <x v="2"/>
  </r>
  <r>
    <s v="Foot Locker"/>
    <n v="1185732"/>
    <x v="10"/>
    <x v="1"/>
    <s v="Nord-est"/>
    <s v="New York"/>
    <s v="New York"/>
    <x v="4"/>
    <n v="58"/>
    <n v="243"/>
    <n v="14094"/>
    <n v="6060.42"/>
    <n v="0.43"/>
    <x v="2"/>
  </r>
  <r>
    <s v="Foot Locker"/>
    <n v="1185732"/>
    <x v="11"/>
    <x v="2"/>
    <s v="Nord-est"/>
    <s v="New York"/>
    <s v="New York"/>
    <x v="5"/>
    <n v="48"/>
    <n v="290"/>
    <n v="13920"/>
    <n v="5289.6"/>
    <n v="0.38"/>
    <x v="2"/>
  </r>
  <r>
    <s v="Foot Locker"/>
    <n v="1185732"/>
    <x v="12"/>
    <x v="3"/>
    <s v="Nord-est"/>
    <s v="New York"/>
    <s v="New York"/>
    <x v="0"/>
    <n v="46"/>
    <n v="354"/>
    <n v="16284"/>
    <n v="10258.92"/>
    <n v="0.63"/>
    <x v="2"/>
  </r>
  <r>
    <s v="Foot Locker"/>
    <n v="1185732"/>
    <x v="13"/>
    <x v="4"/>
    <s v="Nord-est"/>
    <s v="New York"/>
    <s v="New York"/>
    <x v="1"/>
    <n v="48"/>
    <n v="259"/>
    <n v="12432"/>
    <n v="5345.76"/>
    <n v="0.43"/>
    <x v="2"/>
  </r>
  <r>
    <s v="Foot Locker"/>
    <n v="1185732"/>
    <x v="14"/>
    <x v="5"/>
    <s v="Nord-est"/>
    <s v="New York"/>
    <s v="New York"/>
    <x v="2"/>
    <n v="39"/>
    <n v="247"/>
    <n v="9633"/>
    <n v="4720.17"/>
    <n v="0.49"/>
    <x v="2"/>
  </r>
  <r>
    <s v="Foot Locker"/>
    <n v="1185732"/>
    <x v="15"/>
    <x v="6"/>
    <s v="Nord-est"/>
    <s v="New York"/>
    <s v="New York"/>
    <x v="3"/>
    <n v="43"/>
    <n v="216"/>
    <n v="9288"/>
    <n v="4644"/>
    <n v="0.5"/>
    <x v="2"/>
  </r>
  <r>
    <s v="Foot Locker"/>
    <n v="1185732"/>
    <x v="16"/>
    <x v="0"/>
    <s v="Nord-est"/>
    <s v="New York"/>
    <s v="New York"/>
    <x v="4"/>
    <n v="59"/>
    <n v="230"/>
    <n v="13570"/>
    <n v="5699.4"/>
    <n v="0.42"/>
    <x v="2"/>
  </r>
  <r>
    <s v="Foot Locker"/>
    <n v="1185732"/>
    <x v="17"/>
    <x v="1"/>
    <s v="Nord-est"/>
    <s v="New York"/>
    <s v="New York"/>
    <x v="5"/>
    <n v="45"/>
    <n v="238"/>
    <n v="10710"/>
    <n v="3748.4999999999995"/>
    <n v="0.35"/>
    <x v="2"/>
  </r>
  <r>
    <s v="Foot Locker"/>
    <n v="1185732"/>
    <x v="18"/>
    <x v="2"/>
    <s v="Nord-est"/>
    <s v="New York"/>
    <s v="New York"/>
    <x v="0"/>
    <n v="45"/>
    <n v="300"/>
    <n v="13500"/>
    <n v="8370"/>
    <n v="0.62"/>
    <x v="2"/>
  </r>
  <r>
    <s v="Foot Locker"/>
    <n v="1185732"/>
    <x v="19"/>
    <x v="3"/>
    <s v="Nord-est"/>
    <s v="New York"/>
    <s v="New York"/>
    <x v="1"/>
    <n v="47"/>
    <n v="234"/>
    <n v="10998"/>
    <n v="4509.1799999999994"/>
    <n v="0.41"/>
    <x v="2"/>
  </r>
  <r>
    <s v="Foot Locker"/>
    <n v="1185732"/>
    <x v="20"/>
    <x v="4"/>
    <s v="Nord-est"/>
    <s v="New York"/>
    <s v="New York"/>
    <x v="2"/>
    <n v="39"/>
    <n v="252"/>
    <n v="9828"/>
    <n v="4914"/>
    <n v="0.5"/>
    <x v="2"/>
  </r>
  <r>
    <s v="Foot Locker"/>
    <n v="1185732"/>
    <x v="21"/>
    <x v="5"/>
    <s v="Nord-est"/>
    <s v="New York"/>
    <s v="New York"/>
    <x v="3"/>
    <n v="41"/>
    <n v="239"/>
    <n v="9799"/>
    <n v="4801.51"/>
    <n v="0.49"/>
    <x v="2"/>
  </r>
  <r>
    <s v="Foot Locker"/>
    <n v="1185732"/>
    <x v="22"/>
    <x v="6"/>
    <s v="Nord-est"/>
    <s v="New York"/>
    <s v="New York"/>
    <x v="4"/>
    <n v="56"/>
    <n v="215"/>
    <n v="12040"/>
    <n v="5056.8"/>
    <n v="0.42"/>
    <x v="2"/>
  </r>
  <r>
    <s v="Foot Locker"/>
    <n v="1185732"/>
    <x v="23"/>
    <x v="0"/>
    <s v="Nord-est"/>
    <s v="New York"/>
    <s v="New York"/>
    <x v="5"/>
    <n v="49"/>
    <n v="238"/>
    <n v="11662"/>
    <n v="4314.9399999999996"/>
    <n v="0.37"/>
    <x v="2"/>
  </r>
  <r>
    <s v="Foot Locker"/>
    <n v="1185732"/>
    <x v="24"/>
    <x v="1"/>
    <s v="Nord-est"/>
    <s v="New York"/>
    <s v="New York"/>
    <x v="0"/>
    <n v="54"/>
    <n v="317"/>
    <n v="17118"/>
    <n v="10955.52"/>
    <n v="0.64"/>
    <x v="2"/>
  </r>
  <r>
    <s v="Foot Locker"/>
    <n v="1185732"/>
    <x v="25"/>
    <x v="2"/>
    <s v="Nord-est"/>
    <s v="New York"/>
    <s v="New York"/>
    <x v="1"/>
    <n v="50"/>
    <n v="259"/>
    <n v="12950"/>
    <n v="5180"/>
    <n v="0.4"/>
    <x v="2"/>
  </r>
  <r>
    <s v="Foot Locker"/>
    <n v="1185732"/>
    <x v="26"/>
    <x v="3"/>
    <s v="Nord-est"/>
    <s v="New York"/>
    <s v="New York"/>
    <x v="2"/>
    <n v="46"/>
    <n v="261"/>
    <n v="12006"/>
    <n v="5642.82"/>
    <n v="0.47"/>
    <x v="2"/>
  </r>
  <r>
    <s v="Foot Locker"/>
    <n v="1185732"/>
    <x v="27"/>
    <x v="4"/>
    <s v="Nord-est"/>
    <s v="New York"/>
    <s v="New York"/>
    <x v="3"/>
    <n v="46"/>
    <n v="230"/>
    <n v="10580"/>
    <n v="5078.3999999999996"/>
    <n v="0.48"/>
    <x v="2"/>
  </r>
  <r>
    <s v="Foot Locker"/>
    <n v="1185732"/>
    <x v="28"/>
    <x v="5"/>
    <s v="Nord-est"/>
    <s v="New York"/>
    <s v="New York"/>
    <x v="4"/>
    <n v="59"/>
    <n v="245"/>
    <n v="14455"/>
    <n v="6504.7499999999991"/>
    <n v="0.44999999999999996"/>
    <x v="2"/>
  </r>
  <r>
    <s v="Foot Locker"/>
    <n v="1185732"/>
    <x v="29"/>
    <x v="6"/>
    <s v="Nord-est"/>
    <s v="New York"/>
    <s v="New York"/>
    <x v="5"/>
    <n v="59"/>
    <n v="290"/>
    <n v="17110"/>
    <n v="6159.5999999999995"/>
    <n v="0.36"/>
    <x v="2"/>
  </r>
  <r>
    <s v="Foot Locker"/>
    <n v="1185732"/>
    <x v="30"/>
    <x v="0"/>
    <s v="Nord-est"/>
    <s v="New York"/>
    <s v="New York"/>
    <x v="0"/>
    <n v="55"/>
    <n v="313"/>
    <n v="17215"/>
    <n v="10501.15"/>
    <n v="0.61"/>
    <x v="2"/>
  </r>
  <r>
    <s v="Foot Locker"/>
    <n v="1185732"/>
    <x v="31"/>
    <x v="1"/>
    <s v="Nord-est"/>
    <s v="New York"/>
    <s v="New York"/>
    <x v="1"/>
    <n v="54"/>
    <n v="270"/>
    <n v="14580"/>
    <n v="5977.7999999999993"/>
    <n v="0.41"/>
    <x v="2"/>
  </r>
  <r>
    <s v="Foot Locker"/>
    <n v="1185732"/>
    <x v="32"/>
    <x v="2"/>
    <s v="Nord-est"/>
    <s v="New York"/>
    <s v="New York"/>
    <x v="2"/>
    <n v="46"/>
    <n v="278"/>
    <n v="12788"/>
    <n v="6138.24"/>
    <n v="0.48"/>
    <x v="2"/>
  </r>
  <r>
    <s v="Foot Locker"/>
    <n v="1185732"/>
    <x v="33"/>
    <x v="3"/>
    <s v="Nord-est"/>
    <s v="New York"/>
    <s v="New York"/>
    <x v="3"/>
    <n v="47"/>
    <n v="261"/>
    <n v="12267"/>
    <n v="5520.15"/>
    <n v="0.44999999999999996"/>
    <x v="2"/>
  </r>
  <r>
    <s v="Foot Locker"/>
    <n v="1185732"/>
    <x v="34"/>
    <x v="4"/>
    <s v="Nord-est"/>
    <s v="New York"/>
    <s v="New York"/>
    <x v="4"/>
    <n v="55"/>
    <n v="252"/>
    <n v="13860"/>
    <n v="6236.9999999999991"/>
    <n v="0.44999999999999996"/>
    <x v="2"/>
  </r>
  <r>
    <s v="Foot Locker"/>
    <n v="1185732"/>
    <x v="35"/>
    <x v="5"/>
    <s v="Nord-est"/>
    <s v="New York"/>
    <s v="New York"/>
    <x v="5"/>
    <n v="64"/>
    <n v="305"/>
    <n v="19520"/>
    <n v="7612.8"/>
    <n v="0.39"/>
    <x v="2"/>
  </r>
  <r>
    <s v="Foot Locker"/>
    <n v="1185732"/>
    <x v="36"/>
    <x v="6"/>
    <s v="Nord-est"/>
    <s v="New York"/>
    <s v="New York"/>
    <x v="0"/>
    <n v="59"/>
    <n v="319"/>
    <n v="18821"/>
    <n v="11292.6"/>
    <n v="0.6"/>
    <x v="2"/>
  </r>
  <r>
    <s v="Foot Locker"/>
    <n v="1185732"/>
    <x v="37"/>
    <x v="0"/>
    <s v="Nord-est"/>
    <s v="New York"/>
    <s v="New York"/>
    <x v="1"/>
    <n v="53"/>
    <n v="267"/>
    <n v="14151"/>
    <n v="5943.42"/>
    <n v="0.42"/>
    <x v="2"/>
  </r>
  <r>
    <s v="Foot Locker"/>
    <n v="1185732"/>
    <x v="38"/>
    <x v="1"/>
    <s v="Nord-est"/>
    <s v="New York"/>
    <s v="New York"/>
    <x v="2"/>
    <n v="46"/>
    <n v="247"/>
    <n v="11362"/>
    <n v="5112.8999999999996"/>
    <n v="0.44999999999999996"/>
    <x v="2"/>
  </r>
  <r>
    <s v="Foot Locker"/>
    <n v="1185732"/>
    <x v="39"/>
    <x v="2"/>
    <s v="Nord-est"/>
    <s v="New York"/>
    <s v="New York"/>
    <x v="3"/>
    <n v="46"/>
    <n v="243"/>
    <n v="11178"/>
    <n v="5141.8799999999992"/>
    <n v="0.45999999999999996"/>
    <x v="2"/>
  </r>
  <r>
    <s v="Foot Locker"/>
    <n v="1185732"/>
    <x v="40"/>
    <x v="3"/>
    <s v="Nord-est"/>
    <s v="New York"/>
    <s v="New York"/>
    <x v="4"/>
    <n v="58"/>
    <n v="231"/>
    <n v="13398"/>
    <n v="5761.14"/>
    <n v="0.43"/>
    <x v="2"/>
  </r>
  <r>
    <s v="Foot Locker"/>
    <n v="1185732"/>
    <x v="41"/>
    <x v="4"/>
    <s v="Nord-est"/>
    <s v="New York"/>
    <s v="New York"/>
    <x v="5"/>
    <n v="61"/>
    <n v="286"/>
    <n v="17446"/>
    <n v="6978.4000000000005"/>
    <n v="0.4"/>
    <x v="2"/>
  </r>
  <r>
    <s v="Foot Locker"/>
    <n v="1185732"/>
    <x v="42"/>
    <x v="5"/>
    <s v="Nord-est"/>
    <s v="New York"/>
    <s v="New York"/>
    <x v="0"/>
    <n v="58"/>
    <n v="325"/>
    <n v="18850"/>
    <n v="11498.5"/>
    <n v="0.61"/>
    <x v="2"/>
  </r>
  <r>
    <s v="Foot Locker"/>
    <n v="1185732"/>
    <x v="43"/>
    <x v="6"/>
    <s v="Nord-est"/>
    <s v="New York"/>
    <s v="New York"/>
    <x v="1"/>
    <n v="53"/>
    <n v="308"/>
    <n v="16324"/>
    <n v="6692.8399999999992"/>
    <n v="0.41"/>
    <x v="2"/>
  </r>
  <r>
    <s v="Foot Locker"/>
    <n v="1185732"/>
    <x v="44"/>
    <x v="0"/>
    <s v="Nord-est"/>
    <s v="New York"/>
    <s v="New York"/>
    <x v="2"/>
    <n v="45"/>
    <n v="257"/>
    <n v="11565"/>
    <n v="5319.9"/>
    <n v="0.45999999999999996"/>
    <x v="2"/>
  </r>
  <r>
    <s v="Foot Locker"/>
    <n v="1185732"/>
    <x v="45"/>
    <x v="6"/>
    <s v="Nord-est"/>
    <s v="New York"/>
    <s v="New York"/>
    <x v="3"/>
    <n v="47"/>
    <n v="241"/>
    <n v="11327"/>
    <n v="5323.69"/>
    <n v="0.47"/>
    <x v="2"/>
  </r>
  <r>
    <s v="Walmart"/>
    <n v="1185732"/>
    <x v="46"/>
    <x v="2"/>
    <s v="Nord-est"/>
    <s v="New York"/>
    <s v="New York"/>
    <x v="4"/>
    <n v="54"/>
    <n v="270"/>
    <n v="14580"/>
    <n v="6560.9999999999991"/>
    <n v="0.44999999999999996"/>
    <x v="2"/>
  </r>
  <r>
    <s v="Walmart"/>
    <n v="1185732"/>
    <x v="47"/>
    <x v="3"/>
    <s v="Nord-est"/>
    <s v="New York"/>
    <s v="New York"/>
    <x v="5"/>
    <n v="62"/>
    <n v="290"/>
    <n v="17980"/>
    <n v="6652.6"/>
    <n v="0.37"/>
    <x v="2"/>
  </r>
  <r>
    <s v="Walmart"/>
    <n v="1185732"/>
    <x v="48"/>
    <x v="4"/>
    <s v="Nord-est"/>
    <s v="New York"/>
    <s v="New York"/>
    <x v="0"/>
    <n v="56"/>
    <n v="360"/>
    <n v="20160"/>
    <n v="12499.2"/>
    <n v="0.62"/>
    <x v="2"/>
  </r>
  <r>
    <s v="Walmart"/>
    <n v="1185732"/>
    <x v="49"/>
    <x v="5"/>
    <s v="Nord-est"/>
    <s v="New York"/>
    <s v="New York"/>
    <x v="1"/>
    <n v="50"/>
    <n v="270"/>
    <n v="13500"/>
    <n v="5940"/>
    <n v="0.44"/>
    <x v="2"/>
  </r>
  <r>
    <s v="Walmart"/>
    <n v="1185732"/>
    <x v="50"/>
    <x v="6"/>
    <s v="Nord-est"/>
    <s v="New York"/>
    <s v="New York"/>
    <x v="2"/>
    <n v="47"/>
    <n v="268"/>
    <n v="12596"/>
    <n v="5920.12"/>
    <n v="0.47"/>
    <x v="2"/>
  </r>
  <r>
    <s v="Walmart"/>
    <n v="1185732"/>
    <x v="51"/>
    <x v="0"/>
    <s v="Nord-est"/>
    <s v="New York"/>
    <s v="New York"/>
    <x v="3"/>
    <n v="47"/>
    <n v="252"/>
    <n v="11844"/>
    <n v="5448.24"/>
    <n v="0.45999999999999996"/>
    <x v="2"/>
  </r>
  <r>
    <s v="Walmart"/>
    <n v="1185732"/>
    <x v="52"/>
    <x v="1"/>
    <s v="Nord-est"/>
    <s v="New York"/>
    <s v="New York"/>
    <x v="4"/>
    <n v="58"/>
    <n v="252"/>
    <n v="14616"/>
    <n v="5846.4000000000005"/>
    <n v="0.4"/>
    <x v="2"/>
  </r>
  <r>
    <s v="Walmart"/>
    <n v="1185732"/>
    <x v="53"/>
    <x v="2"/>
    <s v="Nord-est"/>
    <s v="New York"/>
    <s v="New York"/>
    <x v="5"/>
    <n v="59"/>
    <n v="280"/>
    <n v="16520"/>
    <n v="6608"/>
    <n v="0.4"/>
    <x v="2"/>
  </r>
  <r>
    <s v="Walmart"/>
    <n v="1185732"/>
    <x v="54"/>
    <x v="3"/>
    <s v="Nord-est"/>
    <s v="New York"/>
    <s v="New York"/>
    <x v="4"/>
    <n v="64"/>
    <n v="236"/>
    <n v="15104"/>
    <n v="6343.6799999999994"/>
    <n v="0.42"/>
    <x v="2"/>
  </r>
  <r>
    <s v="Walmart"/>
    <n v="1185732"/>
    <x v="55"/>
    <x v="4"/>
    <s v="Nord-est"/>
    <s v="New York"/>
    <s v="New York"/>
    <x v="5"/>
    <n v="68"/>
    <n v="290"/>
    <n v="19720"/>
    <n v="7493.6"/>
    <n v="0.38"/>
    <x v="2"/>
  </r>
  <r>
    <s v="Walmart"/>
    <n v="1185732"/>
    <x v="56"/>
    <x v="5"/>
    <s v="Nord-est"/>
    <s v="New York"/>
    <s v="New York"/>
    <x v="0"/>
    <n v="60"/>
    <n v="299"/>
    <n v="17940"/>
    <n v="10764"/>
    <n v="0.6"/>
    <x v="2"/>
  </r>
  <r>
    <s v="Walmart"/>
    <n v="1185732"/>
    <x v="57"/>
    <x v="6"/>
    <s v="Nord-est"/>
    <s v="New York"/>
    <s v="New York"/>
    <x v="1"/>
    <n v="53"/>
    <n v="273"/>
    <n v="14469"/>
    <n v="6221.67"/>
    <n v="0.43"/>
    <x v="2"/>
  </r>
  <r>
    <s v="Walmart"/>
    <n v="1185732"/>
    <x v="58"/>
    <x v="0"/>
    <s v="Nord-est"/>
    <s v="New York"/>
    <s v="New York"/>
    <x v="2"/>
    <n v="52"/>
    <n v="258"/>
    <n v="13416"/>
    <n v="6439.6799999999994"/>
    <n v="0.48"/>
    <x v="2"/>
  </r>
  <r>
    <s v="Walmart"/>
    <n v="1185732"/>
    <x v="59"/>
    <x v="1"/>
    <s v="Nord-est"/>
    <s v="New York"/>
    <s v="New York"/>
    <x v="3"/>
    <n v="50"/>
    <n v="252"/>
    <n v="12600"/>
    <n v="6174"/>
    <n v="0.49"/>
    <x v="2"/>
  </r>
  <r>
    <s v="Walmart"/>
    <n v="1185732"/>
    <x v="60"/>
    <x v="2"/>
    <s v="Nord-est"/>
    <s v="New York"/>
    <s v="New York"/>
    <x v="4"/>
    <n v="64"/>
    <n v="254"/>
    <n v="16256"/>
    <n v="6827.5199999999995"/>
    <n v="0.42"/>
    <x v="2"/>
  </r>
  <r>
    <s v="Walmart"/>
    <n v="1185732"/>
    <x v="61"/>
    <x v="3"/>
    <s v="Nord-est"/>
    <s v="New York"/>
    <s v="New York"/>
    <x v="5"/>
    <n v="66"/>
    <n v="263"/>
    <n v="17358"/>
    <n v="6422.46"/>
    <n v="0.37"/>
    <x v="2"/>
  </r>
  <r>
    <s v="Walmart"/>
    <n v="1185732"/>
    <x v="62"/>
    <x v="4"/>
    <s v="Nord-est"/>
    <s v="New York"/>
    <s v="New York"/>
    <x v="0"/>
    <n v="62"/>
    <n v="312"/>
    <n v="19344"/>
    <n v="12380.16"/>
    <n v="0.64"/>
    <x v="2"/>
  </r>
  <r>
    <s v="Walmart"/>
    <n v="1185732"/>
    <x v="63"/>
    <x v="5"/>
    <s v="Nord-est"/>
    <s v="New York"/>
    <s v="New York"/>
    <x v="1"/>
    <n v="51"/>
    <n v="300"/>
    <n v="15300"/>
    <n v="6426"/>
    <n v="0.42"/>
    <x v="2"/>
  </r>
  <r>
    <s v="Walmart"/>
    <n v="1185732"/>
    <x v="64"/>
    <x v="6"/>
    <s v="Nord-est"/>
    <s v="New York"/>
    <s v="New York"/>
    <x v="2"/>
    <n v="54"/>
    <n v="285"/>
    <n v="15390"/>
    <n v="7233.2999999999993"/>
    <n v="0.47"/>
    <x v="2"/>
  </r>
  <r>
    <s v="Walmart"/>
    <n v="1185732"/>
    <x v="65"/>
    <x v="0"/>
    <s v="Nord-est"/>
    <s v="New York"/>
    <s v="New York"/>
    <x v="3"/>
    <n v="54"/>
    <n v="225"/>
    <n v="12150"/>
    <n v="5589"/>
    <n v="0.45999999999999996"/>
    <x v="2"/>
  </r>
  <r>
    <s v="Walmart"/>
    <n v="1185732"/>
    <x v="66"/>
    <x v="1"/>
    <s v="Nord-est"/>
    <s v="New York"/>
    <s v="New York"/>
    <x v="4"/>
    <n v="60"/>
    <n v="261"/>
    <n v="15660"/>
    <n v="6733.8"/>
    <n v="0.43"/>
    <x v="2"/>
  </r>
  <r>
    <s v="Walmart"/>
    <n v="1185732"/>
    <x v="67"/>
    <x v="3"/>
    <s v="Nord-est"/>
    <s v="New York"/>
    <s v="New York"/>
    <x v="5"/>
    <n v="68"/>
    <n v="290"/>
    <n v="19720"/>
    <n v="6902"/>
    <n v="0.35"/>
    <x v="2"/>
  </r>
  <r>
    <s v="Sports Direct"/>
    <n v="1197831"/>
    <x v="68"/>
    <x v="4"/>
    <s v="Nord-est"/>
    <s v="New York"/>
    <s v="New York"/>
    <x v="0"/>
    <n v="24"/>
    <n v="234"/>
    <n v="5616"/>
    <n v="2639.52"/>
    <n v="0.47"/>
    <x v="2"/>
  </r>
  <r>
    <s v="Sports Direct"/>
    <n v="1197831"/>
    <x v="69"/>
    <x v="5"/>
    <s v="Nord-est"/>
    <s v="New York"/>
    <s v="New York"/>
    <x v="1"/>
    <n v="34"/>
    <n v="225"/>
    <n v="7650"/>
    <n v="3748.5"/>
    <n v="0.49"/>
    <x v="2"/>
  </r>
  <r>
    <s v="Sports Direct"/>
    <n v="1197831"/>
    <x v="70"/>
    <x v="6"/>
    <s v="Nord-est"/>
    <s v="New York"/>
    <s v="New York"/>
    <x v="2"/>
    <n v="33"/>
    <n v="210"/>
    <n v="6930"/>
    <n v="3187.7999999999997"/>
    <n v="0.45999999999999996"/>
    <x v="2"/>
  </r>
  <r>
    <s v="Sports Direct"/>
    <n v="1197831"/>
    <x v="71"/>
    <x v="0"/>
    <s v="Nord-est"/>
    <s v="New York"/>
    <s v="New York"/>
    <x v="3"/>
    <n v="34"/>
    <n v="175"/>
    <n v="5950"/>
    <n v="3272.5000000000005"/>
    <n v="0.55000000000000004"/>
    <x v="2"/>
  </r>
  <r>
    <s v="Sports Direct"/>
    <n v="1197831"/>
    <x v="72"/>
    <x v="1"/>
    <s v="Sud"/>
    <s v="Texas"/>
    <s v="Houston"/>
    <x v="4"/>
    <n v="36"/>
    <n v="154"/>
    <n v="5544"/>
    <n v="2383.92"/>
    <n v="0.43"/>
    <x v="2"/>
  </r>
  <r>
    <s v="Sports Direct"/>
    <n v="1197831"/>
    <x v="73"/>
    <x v="2"/>
    <s v="Sud"/>
    <s v="Texas"/>
    <s v="Houston"/>
    <x v="5"/>
    <n v="34"/>
    <n v="203"/>
    <n v="6902"/>
    <n v="4417.28"/>
    <n v="0.64"/>
    <x v="2"/>
  </r>
  <r>
    <s v="Sports Direct"/>
    <n v="1197831"/>
    <x v="74"/>
    <x v="3"/>
    <s v="Sud"/>
    <s v="Texas"/>
    <s v="Houston"/>
    <x v="0"/>
    <n v="23"/>
    <n v="213"/>
    <n v="4899"/>
    <n v="2449.5"/>
    <n v="0.5"/>
    <x v="2"/>
  </r>
  <r>
    <s v="Sports Direct"/>
    <n v="1197831"/>
    <x v="75"/>
    <x v="4"/>
    <s v="Sud"/>
    <s v="Texas"/>
    <s v="Houston"/>
    <x v="1"/>
    <n v="33"/>
    <n v="255"/>
    <n v="8415"/>
    <n v="3786.7499999999995"/>
    <n v="0.44999999999999996"/>
    <x v="2"/>
  </r>
  <r>
    <s v="Sports Direct"/>
    <n v="1197831"/>
    <x v="76"/>
    <x v="5"/>
    <s v="Sud"/>
    <s v="Texas"/>
    <s v="Houston"/>
    <x v="2"/>
    <n v="32"/>
    <n v="176"/>
    <n v="5632"/>
    <n v="2534.3999999999996"/>
    <n v="0.44999999999999996"/>
    <x v="2"/>
  </r>
  <r>
    <s v="Sports Direct"/>
    <n v="1197831"/>
    <x v="77"/>
    <x v="6"/>
    <s v="Sud"/>
    <s v="Texas"/>
    <s v="Houston"/>
    <x v="3"/>
    <n v="34"/>
    <n v="175"/>
    <n v="5950"/>
    <n v="3570"/>
    <n v="0.6"/>
    <x v="2"/>
  </r>
  <r>
    <s v="Sports Direct"/>
    <n v="1197831"/>
    <x v="78"/>
    <x v="0"/>
    <s v="Sud"/>
    <s v="Texas"/>
    <s v="Houston"/>
    <x v="4"/>
    <n v="38"/>
    <n v="125"/>
    <n v="4750"/>
    <n v="2137.5"/>
    <n v="0.44999999999999996"/>
    <x v="2"/>
  </r>
  <r>
    <s v="Sports Direct"/>
    <n v="1197831"/>
    <x v="79"/>
    <x v="1"/>
    <s v="Sud"/>
    <s v="Texas"/>
    <s v="Houston"/>
    <x v="5"/>
    <n v="34"/>
    <n v="196"/>
    <n v="6664"/>
    <n v="4198.32"/>
    <n v="0.63"/>
    <x v="2"/>
  </r>
  <r>
    <s v="Sports Direct"/>
    <n v="1197831"/>
    <x v="80"/>
    <x v="2"/>
    <s v="Sud"/>
    <s v="Texas"/>
    <s v="Houston"/>
    <x v="0"/>
    <n v="29"/>
    <n v="254"/>
    <n v="7366"/>
    <n v="3314.7"/>
    <n v="0.44999999999999996"/>
    <x v="2"/>
  </r>
  <r>
    <s v="Sports Direct"/>
    <n v="1197831"/>
    <x v="81"/>
    <x v="3"/>
    <s v="Sud"/>
    <s v="Texas"/>
    <s v="Houston"/>
    <x v="1"/>
    <n v="39"/>
    <n v="236"/>
    <n v="9204"/>
    <n v="4141.7999999999993"/>
    <n v="0.44999999999999996"/>
    <x v="2"/>
  </r>
  <r>
    <s v="Sports Direct"/>
    <n v="1197831"/>
    <x v="82"/>
    <x v="4"/>
    <s v="Sud"/>
    <s v="Texas"/>
    <s v="Houston"/>
    <x v="2"/>
    <n v="32"/>
    <n v="182"/>
    <n v="5824"/>
    <n v="2853.7599999999998"/>
    <n v="0.49"/>
    <x v="2"/>
  </r>
  <r>
    <s v="Sports Direct"/>
    <n v="1197831"/>
    <x v="83"/>
    <x v="5"/>
    <s v="Sud"/>
    <s v="Texas"/>
    <s v="Houston"/>
    <x v="3"/>
    <n v="37"/>
    <n v="174"/>
    <n v="6438"/>
    <n v="3734.0400000000004"/>
    <n v="0.58000000000000007"/>
    <x v="2"/>
  </r>
  <r>
    <s v="Sports Direct"/>
    <n v="1197831"/>
    <x v="84"/>
    <x v="6"/>
    <s v="Sud"/>
    <s v="Texas"/>
    <s v="Houston"/>
    <x v="4"/>
    <n v="41"/>
    <n v="125"/>
    <n v="5125"/>
    <n v="2050"/>
    <n v="0.4"/>
    <x v="2"/>
  </r>
  <r>
    <s v="Sports Direct"/>
    <n v="1197831"/>
    <x v="85"/>
    <x v="0"/>
    <s v="Sud"/>
    <s v="Texas"/>
    <s v="Houston"/>
    <x v="5"/>
    <n v="39"/>
    <n v="189"/>
    <n v="7371"/>
    <n v="4422.5999999999995"/>
    <n v="0.6"/>
    <x v="2"/>
  </r>
  <r>
    <s v="Sports Direct"/>
    <n v="1197831"/>
    <x v="86"/>
    <x v="1"/>
    <s v="Sud"/>
    <s v="Texas"/>
    <s v="Houston"/>
    <x v="0"/>
    <n v="27"/>
    <n v="234"/>
    <n v="6318"/>
    <n v="3032.64"/>
    <n v="0.48"/>
    <x v="2"/>
  </r>
  <r>
    <s v="Sports Direct"/>
    <n v="1197831"/>
    <x v="87"/>
    <x v="2"/>
    <s v="Sud"/>
    <s v="Texas"/>
    <s v="Houston"/>
    <x v="1"/>
    <n v="38"/>
    <n v="225"/>
    <n v="8550"/>
    <n v="3847.4999999999995"/>
    <n v="0.44999999999999996"/>
    <x v="2"/>
  </r>
  <r>
    <s v="Sports Direct"/>
    <n v="1197831"/>
    <x v="88"/>
    <x v="3"/>
    <s v="Sud"/>
    <s v="Texas"/>
    <s v="Houston"/>
    <x v="2"/>
    <n v="34"/>
    <n v="203"/>
    <n v="6902"/>
    <n v="3174.9199999999996"/>
    <n v="0.45999999999999996"/>
    <x v="2"/>
  </r>
  <r>
    <s v="Sports Direct"/>
    <n v="1197831"/>
    <x v="89"/>
    <x v="4"/>
    <s v="Sud"/>
    <s v="Texas"/>
    <s v="Houston"/>
    <x v="3"/>
    <n v="36"/>
    <n v="163"/>
    <n v="5868"/>
    <n v="3462.1200000000003"/>
    <n v="0.59000000000000008"/>
    <x v="2"/>
  </r>
  <r>
    <s v="Walmart"/>
    <n v="1197831"/>
    <x v="90"/>
    <x v="5"/>
    <s v="Sud"/>
    <s v="Texas"/>
    <s v="Houston"/>
    <x v="4"/>
    <n v="42"/>
    <n v="147"/>
    <n v="6174"/>
    <n v="2593.08"/>
    <n v="0.42"/>
    <x v="2"/>
  </r>
  <r>
    <s v="Walmart"/>
    <n v="1197831"/>
    <x v="91"/>
    <x v="6"/>
    <s v="Sud"/>
    <s v="Texas"/>
    <s v="Houston"/>
    <x v="5"/>
    <n v="39"/>
    <n v="232"/>
    <n v="9048"/>
    <n v="5519.28"/>
    <n v="0.61"/>
    <x v="2"/>
  </r>
  <r>
    <s v="Walmart"/>
    <n v="1197831"/>
    <x v="92"/>
    <x v="0"/>
    <s v="Sud"/>
    <s v="Texas"/>
    <s v="Houston"/>
    <x v="0"/>
    <n v="29"/>
    <n v="268"/>
    <n v="7772"/>
    <n v="3730.56"/>
    <n v="0.48"/>
    <x v="2"/>
  </r>
  <r>
    <s v="Walmart"/>
    <n v="1197831"/>
    <x v="93"/>
    <x v="1"/>
    <s v="Sud"/>
    <s v="Texas"/>
    <s v="Houston"/>
    <x v="1"/>
    <n v="38"/>
    <n v="259"/>
    <n v="9842"/>
    <n v="4527.32"/>
    <n v="0.45999999999999996"/>
    <x v="2"/>
  </r>
  <r>
    <s v="Walmart"/>
    <n v="1197831"/>
    <x v="94"/>
    <x v="2"/>
    <s v="Sud"/>
    <s v="Texas"/>
    <s v="Houston"/>
    <x v="2"/>
    <n v="33"/>
    <n v="225"/>
    <n v="7425"/>
    <n v="3564"/>
    <n v="0.48"/>
    <x v="2"/>
  </r>
  <r>
    <s v="Walmart"/>
    <n v="1197831"/>
    <x v="95"/>
    <x v="3"/>
    <s v="Sud"/>
    <s v="Texas"/>
    <s v="Houston"/>
    <x v="3"/>
    <n v="39"/>
    <n v="189"/>
    <n v="7371"/>
    <n v="4275.18"/>
    <n v="0.58000000000000007"/>
    <x v="2"/>
  </r>
  <r>
    <s v="Walmart"/>
    <n v="1197831"/>
    <x v="96"/>
    <x v="4"/>
    <s v="Sud"/>
    <s v="Texas"/>
    <s v="Houston"/>
    <x v="4"/>
    <n v="42"/>
    <n v="168"/>
    <n v="7056"/>
    <n v="2822.4"/>
    <n v="0.4"/>
    <x v="2"/>
  </r>
  <r>
    <s v="Walmart"/>
    <n v="1197831"/>
    <x v="97"/>
    <x v="5"/>
    <s v="Sud"/>
    <s v="Texas"/>
    <s v="Houston"/>
    <x v="5"/>
    <n v="37"/>
    <n v="276"/>
    <n v="10212"/>
    <n v="6433.56"/>
    <n v="0.63"/>
    <x v="2"/>
  </r>
  <r>
    <s v="Walmart"/>
    <n v="1197831"/>
    <x v="98"/>
    <x v="6"/>
    <s v="Sud"/>
    <s v="Texas"/>
    <s v="Houston"/>
    <x v="0"/>
    <n v="39"/>
    <n v="238"/>
    <n v="9282"/>
    <n v="4362.54"/>
    <n v="0.47"/>
    <x v="2"/>
  </r>
  <r>
    <s v="Walmart"/>
    <n v="1197831"/>
    <x v="99"/>
    <x v="0"/>
    <s v="Sud"/>
    <s v="Texas"/>
    <s v="Houston"/>
    <x v="1"/>
    <n v="42"/>
    <n v="238"/>
    <n v="9996"/>
    <n v="4498.2"/>
    <n v="0.44999999999999996"/>
    <x v="2"/>
  </r>
  <r>
    <s v="Walmart"/>
    <n v="1197831"/>
    <x v="100"/>
    <x v="1"/>
    <s v="Sud"/>
    <s v="Texas"/>
    <s v="Houston"/>
    <x v="2"/>
    <n v="37"/>
    <n v="232"/>
    <n v="8584"/>
    <n v="4206.16"/>
    <n v="0.49"/>
    <x v="2"/>
  </r>
  <r>
    <s v="Walmart"/>
    <n v="1197831"/>
    <x v="101"/>
    <x v="2"/>
    <s v="Sud"/>
    <s v="Texas"/>
    <s v="Houston"/>
    <x v="3"/>
    <n v="38"/>
    <n v="203"/>
    <n v="7714"/>
    <n v="4396.9800000000005"/>
    <n v="0.57000000000000006"/>
    <x v="2"/>
  </r>
  <r>
    <s v="Walmart"/>
    <n v="1197831"/>
    <x v="102"/>
    <x v="3"/>
    <s v="Sud"/>
    <s v="Texas"/>
    <s v="Houston"/>
    <x v="4"/>
    <n v="41"/>
    <n v="169"/>
    <n v="6929"/>
    <n v="3118.0499999999997"/>
    <n v="0.44999999999999996"/>
    <x v="2"/>
  </r>
  <r>
    <s v="Walmart"/>
    <n v="1197831"/>
    <x v="103"/>
    <x v="4"/>
    <s v="Sud"/>
    <s v="Texas"/>
    <s v="Houston"/>
    <x v="5"/>
    <n v="47"/>
    <n v="250"/>
    <n v="11750"/>
    <n v="7520"/>
    <n v="0.64"/>
    <x v="2"/>
  </r>
  <r>
    <s v="Walmart"/>
    <n v="1197831"/>
    <x v="104"/>
    <x v="5"/>
    <s v="Sud"/>
    <s v="Texas"/>
    <s v="Houston"/>
    <x v="0"/>
    <n v="37"/>
    <n v="238"/>
    <n v="8806"/>
    <n v="3962.7"/>
    <n v="0.44999999999999996"/>
    <x v="2"/>
  </r>
  <r>
    <s v="Walmart"/>
    <n v="1197831"/>
    <x v="105"/>
    <x v="6"/>
    <s v="Sud"/>
    <s v="Texas"/>
    <s v="Houston"/>
    <x v="1"/>
    <n v="42"/>
    <n v="238"/>
    <n v="9996"/>
    <n v="4598.16"/>
    <n v="0.45999999999999996"/>
    <x v="2"/>
  </r>
  <r>
    <s v="Walmart"/>
    <n v="1197831"/>
    <x v="106"/>
    <x v="0"/>
    <s v="Sud"/>
    <s v="Texas"/>
    <s v="Houston"/>
    <x v="2"/>
    <n v="37"/>
    <n v="319"/>
    <n v="11803"/>
    <n v="5311.3499999999995"/>
    <n v="0.44999999999999996"/>
    <x v="2"/>
  </r>
  <r>
    <s v="Walmart"/>
    <n v="1197831"/>
    <x v="107"/>
    <x v="1"/>
    <s v="Sud"/>
    <s v="Texas"/>
    <s v="Houston"/>
    <x v="3"/>
    <n v="36"/>
    <n v="210"/>
    <n v="7560"/>
    <n v="4536"/>
    <n v="0.6"/>
    <x v="2"/>
  </r>
  <r>
    <s v="Walmart"/>
    <n v="1197831"/>
    <x v="108"/>
    <x v="2"/>
    <s v="Sud"/>
    <s v="Texas"/>
    <s v="Houston"/>
    <x v="4"/>
    <n v="41"/>
    <n v="196"/>
    <n v="8036"/>
    <n v="3214.4"/>
    <n v="0.4"/>
    <x v="2"/>
  </r>
  <r>
    <s v="Walmart"/>
    <n v="1197831"/>
    <x v="109"/>
    <x v="3"/>
    <s v="Sud"/>
    <s v="Texas"/>
    <s v="Houston"/>
    <x v="5"/>
    <n v="47"/>
    <n v="293"/>
    <n v="13771"/>
    <n v="8675.73"/>
    <n v="0.63"/>
    <x v="2"/>
  </r>
  <r>
    <s v="Walmart"/>
    <n v="1197831"/>
    <x v="110"/>
    <x v="4"/>
    <s v="Sud"/>
    <s v="Texas"/>
    <s v="Houston"/>
    <x v="0"/>
    <n v="37"/>
    <n v="268"/>
    <n v="9916"/>
    <n v="4858.84"/>
    <n v="0.49"/>
    <x v="2"/>
  </r>
  <r>
    <s v="Walmart"/>
    <n v="1197831"/>
    <x v="111"/>
    <x v="5"/>
    <s v="Sud"/>
    <s v="Texas"/>
    <s v="Houston"/>
    <x v="1"/>
    <n v="41"/>
    <n v="259"/>
    <n v="10619"/>
    <n v="4778.5499999999993"/>
    <n v="0.44999999999999996"/>
    <x v="2"/>
  </r>
  <r>
    <s v="Walmart"/>
    <n v="1197831"/>
    <x v="112"/>
    <x v="6"/>
    <s v="Sud"/>
    <s v="Texas"/>
    <s v="Houston"/>
    <x v="2"/>
    <n v="39"/>
    <n v="297"/>
    <n v="11583"/>
    <n v="5328.1799999999994"/>
    <n v="0.45999999999999996"/>
    <x v="2"/>
  </r>
  <r>
    <s v="Walmart"/>
    <n v="1197831"/>
    <x v="113"/>
    <x v="0"/>
    <s v="Sud"/>
    <s v="Texas"/>
    <s v="Houston"/>
    <x v="3"/>
    <n v="38"/>
    <n v="189"/>
    <n v="7182"/>
    <n v="4237.380000000001"/>
    <n v="0.59000000000000008"/>
    <x v="2"/>
  </r>
  <r>
    <s v="Walmart"/>
    <n v="1197831"/>
    <x v="114"/>
    <x v="1"/>
    <s v="Sud"/>
    <s v="Texas"/>
    <s v="Houston"/>
    <x v="4"/>
    <n v="41"/>
    <n v="169"/>
    <n v="6929"/>
    <n v="2771.6000000000004"/>
    <n v="0.4"/>
    <x v="2"/>
  </r>
  <r>
    <s v="Walmart"/>
    <n v="1197831"/>
    <x v="115"/>
    <x v="2"/>
    <s v="Sud"/>
    <s v="Texas"/>
    <s v="Houston"/>
    <x v="5"/>
    <n v="46"/>
    <n v="225"/>
    <n v="10350"/>
    <n v="6727.5"/>
    <n v="0.65"/>
    <x v="2"/>
  </r>
  <r>
    <s v="Walmart"/>
    <n v="1197831"/>
    <x v="116"/>
    <x v="3"/>
    <s v="Sud"/>
    <s v="Texas"/>
    <s v="Houston"/>
    <x v="0"/>
    <n v="44"/>
    <n v="255"/>
    <n v="11220"/>
    <n v="5385.5999999999995"/>
    <n v="0.48"/>
    <x v="2"/>
  </r>
  <r>
    <s v="Walmart"/>
    <n v="1197831"/>
    <x v="117"/>
    <x v="4"/>
    <s v="Sud"/>
    <s v="Texas"/>
    <s v="Houston"/>
    <x v="1"/>
    <n v="41"/>
    <n v="213"/>
    <n v="8733"/>
    <n v="4017.18"/>
    <n v="0.45999999999999996"/>
    <x v="2"/>
  </r>
  <r>
    <s v="Walmart"/>
    <n v="1197831"/>
    <x v="118"/>
    <x v="5"/>
    <s v="Sud"/>
    <s v="Texas"/>
    <s v="Houston"/>
    <x v="2"/>
    <n v="46"/>
    <n v="234"/>
    <n v="10764"/>
    <n v="5274.36"/>
    <n v="0.49"/>
    <x v="2"/>
  </r>
  <r>
    <s v="Walmart"/>
    <n v="1197831"/>
    <x v="119"/>
    <x v="6"/>
    <s v="Sud"/>
    <s v="Texas"/>
    <s v="Houston"/>
    <x v="3"/>
    <n v="47"/>
    <n v="181"/>
    <n v="8507"/>
    <n v="4678.8500000000004"/>
    <n v="0.55000000000000004"/>
    <x v="2"/>
  </r>
  <r>
    <s v="Walmart"/>
    <n v="1197831"/>
    <x v="120"/>
    <x v="0"/>
    <s v="Sud"/>
    <s v="Texas"/>
    <s v="Houston"/>
    <x v="4"/>
    <n v="44"/>
    <n v="175"/>
    <n v="7700"/>
    <n v="3311"/>
    <n v="0.43"/>
    <x v="2"/>
  </r>
  <r>
    <s v="Walmart"/>
    <n v="1197831"/>
    <x v="121"/>
    <x v="1"/>
    <s v="Sud"/>
    <s v="Texas"/>
    <s v="Houston"/>
    <x v="5"/>
    <n v="50"/>
    <n v="213"/>
    <n v="10650"/>
    <n v="6816"/>
    <n v="0.64"/>
    <x v="2"/>
  </r>
  <r>
    <s v="Walmart"/>
    <n v="1197831"/>
    <x v="122"/>
    <x v="2"/>
    <s v="Sud"/>
    <s v="Texas"/>
    <s v="Houston"/>
    <x v="0"/>
    <n v="44"/>
    <n v="240"/>
    <n v="10560"/>
    <n v="5280"/>
    <n v="0.5"/>
    <x v="2"/>
  </r>
  <r>
    <s v="Walmart"/>
    <n v="1197831"/>
    <x v="123"/>
    <x v="3"/>
    <s v="Sud"/>
    <s v="Texas"/>
    <s v="Houston"/>
    <x v="1"/>
    <n v="43"/>
    <n v="216"/>
    <n v="9288"/>
    <n v="4365.3599999999997"/>
    <n v="0.47"/>
    <x v="2"/>
  </r>
  <r>
    <s v="Walmart"/>
    <n v="1197831"/>
    <x v="124"/>
    <x v="4"/>
    <s v="Sud"/>
    <s v="Texas"/>
    <s v="Houston"/>
    <x v="2"/>
    <n v="48"/>
    <n v="188"/>
    <n v="9024"/>
    <n v="4241.28"/>
    <n v="0.47"/>
    <x v="2"/>
  </r>
  <r>
    <s v="Walmart"/>
    <n v="1197831"/>
    <x v="125"/>
    <x v="5"/>
    <s v="Sud"/>
    <s v="Texas"/>
    <s v="Houston"/>
    <x v="3"/>
    <n v="45"/>
    <n v="168"/>
    <n v="7560"/>
    <n v="4384.8"/>
    <n v="0.58000000000000007"/>
    <x v="2"/>
  </r>
  <r>
    <s v="Walmart"/>
    <n v="1197831"/>
    <x v="126"/>
    <x v="6"/>
    <s v="Sud"/>
    <s v="Texas"/>
    <s v="Houston"/>
    <x v="4"/>
    <n v="42"/>
    <n v="150"/>
    <n v="6300"/>
    <n v="2583"/>
    <n v="0.41"/>
    <x v="2"/>
  </r>
  <r>
    <s v="Walmart"/>
    <n v="1197831"/>
    <x v="127"/>
    <x v="0"/>
    <s v="Sud"/>
    <s v="Texas"/>
    <s v="Houston"/>
    <x v="5"/>
    <n v="53"/>
    <n v="210"/>
    <n v="11130"/>
    <n v="6900.6"/>
    <n v="0.62"/>
    <x v="2"/>
  </r>
  <r>
    <s v="Walmart"/>
    <n v="1197831"/>
    <x v="128"/>
    <x v="6"/>
    <s v="Sud"/>
    <s v="Texas"/>
    <s v="Houston"/>
    <x v="0"/>
    <n v="43"/>
    <n v="234"/>
    <n v="10062"/>
    <n v="4930.38"/>
    <n v="0.49"/>
    <x v="2"/>
  </r>
  <r>
    <s v="Walmart"/>
    <n v="1197831"/>
    <x v="129"/>
    <x v="0"/>
    <s v="Sud"/>
    <s v="Texas"/>
    <s v="Houston"/>
    <x v="1"/>
    <n v="43"/>
    <n v="243"/>
    <n v="10449"/>
    <n v="5120.01"/>
    <n v="0.49"/>
    <x v="2"/>
  </r>
  <r>
    <s v="Walmart"/>
    <n v="1197831"/>
    <x v="130"/>
    <x v="1"/>
    <s v="Sud"/>
    <s v="Texas"/>
    <s v="Houston"/>
    <x v="2"/>
    <n v="47"/>
    <n v="206"/>
    <n v="9682"/>
    <n v="4647.3599999999997"/>
    <n v="0.48"/>
    <x v="2"/>
  </r>
  <r>
    <s v="Walmart"/>
    <n v="1197831"/>
    <x v="131"/>
    <x v="2"/>
    <s v="Sud"/>
    <s v="Texas"/>
    <s v="Houston"/>
    <x v="3"/>
    <n v="48"/>
    <n v="203"/>
    <n v="9744"/>
    <n v="5359.2000000000007"/>
    <n v="0.55000000000000004"/>
    <x v="2"/>
  </r>
  <r>
    <s v="Walmart"/>
    <n v="1197831"/>
    <x v="132"/>
    <x v="3"/>
    <s v="Sud"/>
    <s v="Texas"/>
    <s v="Houston"/>
    <x v="4"/>
    <n v="42"/>
    <n v="195"/>
    <n v="8190"/>
    <n v="3685.4999999999995"/>
    <n v="0.44999999999999996"/>
    <x v="2"/>
  </r>
  <r>
    <s v="Walmart"/>
    <n v="1197831"/>
    <x v="133"/>
    <x v="4"/>
    <s v="Sud"/>
    <s v="Texas"/>
    <s v="Houston"/>
    <x v="5"/>
    <n v="51"/>
    <n v="247"/>
    <n v="12597"/>
    <n v="7810.14"/>
    <n v="0.62"/>
    <x v="2"/>
  </r>
  <r>
    <s v="Walmart"/>
    <n v="1197831"/>
    <x v="134"/>
    <x v="5"/>
    <s v="Sud"/>
    <s v="Texas"/>
    <s v="Houston"/>
    <x v="0"/>
    <n v="41"/>
    <n v="238"/>
    <n v="9758"/>
    <n v="4683.84"/>
    <n v="0.48"/>
    <x v="2"/>
  </r>
  <r>
    <s v="Walmart"/>
    <n v="1197831"/>
    <x v="135"/>
    <x v="6"/>
    <s v="Sud"/>
    <s v="Texas"/>
    <s v="Houston"/>
    <x v="1"/>
    <n v="44"/>
    <n v="285"/>
    <n v="12540"/>
    <n v="6019.2"/>
    <n v="0.48"/>
    <x v="2"/>
  </r>
  <r>
    <s v="Walmart"/>
    <n v="1197831"/>
    <x v="136"/>
    <x v="0"/>
    <s v="Sud"/>
    <s v="Texas"/>
    <s v="Houston"/>
    <x v="2"/>
    <n v="47"/>
    <n v="255"/>
    <n v="11985"/>
    <n v="5872.65"/>
    <n v="0.49"/>
    <x v="2"/>
  </r>
  <r>
    <s v="Walmart"/>
    <n v="1197831"/>
    <x v="137"/>
    <x v="1"/>
    <s v="Sud"/>
    <s v="Texas"/>
    <s v="Houston"/>
    <x v="3"/>
    <n v="47"/>
    <n v="182"/>
    <n v="8554"/>
    <n v="4961.3200000000006"/>
    <n v="0.58000000000000007"/>
    <x v="2"/>
  </r>
  <r>
    <s v="Walmart"/>
    <n v="1197831"/>
    <x v="138"/>
    <x v="2"/>
    <s v="Sud"/>
    <s v="Texas"/>
    <s v="Houston"/>
    <x v="4"/>
    <n v="42"/>
    <n v="169"/>
    <n v="7098"/>
    <n v="3194.1"/>
    <n v="0.44999999999999996"/>
    <x v="2"/>
  </r>
  <r>
    <s v="Walmart"/>
    <n v="1197831"/>
    <x v="139"/>
    <x v="3"/>
    <s v="Sud"/>
    <s v="Texas"/>
    <s v="Houston"/>
    <x v="5"/>
    <n v="53"/>
    <n v="261"/>
    <n v="13833"/>
    <n v="8576.4599999999991"/>
    <n v="0.62"/>
    <x v="2"/>
  </r>
  <r>
    <s v="Ouest Gear"/>
    <n v="1128299"/>
    <x v="140"/>
    <x v="4"/>
    <s v="Sud"/>
    <s v="Texas"/>
    <s v="Houston"/>
    <x v="0"/>
    <n v="37"/>
    <n v="209"/>
    <n v="7733"/>
    <n v="3479.8500000000004"/>
    <n v="0.45000000000000007"/>
    <x v="2"/>
  </r>
  <r>
    <s v="Ouest Gear"/>
    <n v="1128299"/>
    <x v="141"/>
    <x v="5"/>
    <s v="Sud"/>
    <s v="Texas"/>
    <s v="Houston"/>
    <x v="1"/>
    <n v="49"/>
    <n v="194"/>
    <n v="9506"/>
    <n v="2946.86"/>
    <n v="0.31"/>
    <x v="2"/>
  </r>
  <r>
    <s v="Ouest Gear"/>
    <n v="1128299"/>
    <x v="142"/>
    <x v="6"/>
    <s v="Sud"/>
    <s v="Texas"/>
    <s v="Houston"/>
    <x v="2"/>
    <n v="46"/>
    <n v="217"/>
    <n v="9982"/>
    <n v="4491.9000000000005"/>
    <n v="0.45000000000000007"/>
    <x v="2"/>
  </r>
  <r>
    <s v="Ouest Gear"/>
    <n v="1128299"/>
    <x v="143"/>
    <x v="0"/>
    <s v="Sud"/>
    <s v="Texas"/>
    <s v="Houston"/>
    <x v="3"/>
    <n v="48"/>
    <n v="175"/>
    <n v="8400"/>
    <n v="3360"/>
    <n v="0.4"/>
    <x v="2"/>
  </r>
  <r>
    <s v="Ouest Gear"/>
    <n v="1128299"/>
    <x v="144"/>
    <x v="1"/>
    <s v="Ouest"/>
    <s v="California"/>
    <s v="San Francisco"/>
    <x v="4"/>
    <n v="51"/>
    <n v="161"/>
    <n v="8211"/>
    <n v="5172.93"/>
    <n v="0.63"/>
    <x v="2"/>
  </r>
  <r>
    <s v="Ouest Gear"/>
    <n v="1128299"/>
    <x v="145"/>
    <x v="2"/>
    <s v="Ouest"/>
    <s v="California"/>
    <s v="San Francisco"/>
    <x v="5"/>
    <n v="49"/>
    <n v="233"/>
    <n v="11417"/>
    <n v="2854.25"/>
    <n v="0.25"/>
    <x v="2"/>
  </r>
  <r>
    <s v="Ouest Gear"/>
    <n v="1128299"/>
    <x v="146"/>
    <x v="3"/>
    <s v="Ouest"/>
    <s v="California"/>
    <s v="San Francisco"/>
    <x v="0"/>
    <n v="37"/>
    <n v="223"/>
    <n v="8251"/>
    <n v="4125.5"/>
    <n v="0.5"/>
    <x v="2"/>
  </r>
  <r>
    <s v="Ouest Gear"/>
    <n v="1128299"/>
    <x v="147"/>
    <x v="4"/>
    <s v="Ouest"/>
    <s v="California"/>
    <s v="San Francisco"/>
    <x v="1"/>
    <n v="49"/>
    <n v="210"/>
    <n v="10290"/>
    <n v="3189.9"/>
    <n v="0.31"/>
    <x v="2"/>
  </r>
  <r>
    <s v="Ouest Gear"/>
    <n v="1128299"/>
    <x v="148"/>
    <x v="5"/>
    <s v="Ouest"/>
    <s v="California"/>
    <s v="San Francisco"/>
    <x v="2"/>
    <n v="49"/>
    <n v="196"/>
    <n v="9604"/>
    <n v="4705.96"/>
    <n v="0.49000000000000005"/>
    <x v="2"/>
  </r>
  <r>
    <s v="Ouest Gear"/>
    <n v="1128299"/>
    <x v="149"/>
    <x v="6"/>
    <s v="Ouest"/>
    <s v="California"/>
    <s v="San Francisco"/>
    <x v="3"/>
    <n v="47"/>
    <n v="150"/>
    <n v="7050"/>
    <n v="2961"/>
    <n v="0.42"/>
    <x v="2"/>
  </r>
  <r>
    <s v="Ouest Gear"/>
    <n v="1128299"/>
    <x v="150"/>
    <x v="0"/>
    <s v="Ouest"/>
    <s v="California"/>
    <s v="San Francisco"/>
    <x v="4"/>
    <n v="50"/>
    <n v="140"/>
    <n v="7000"/>
    <n v="4270"/>
    <n v="0.61"/>
    <x v="2"/>
  </r>
  <r>
    <s v="Ouest Gear"/>
    <n v="1128299"/>
    <x v="151"/>
    <x v="1"/>
    <s v="Ouest"/>
    <s v="California"/>
    <s v="San Francisco"/>
    <x v="5"/>
    <n v="46"/>
    <n v="182"/>
    <n v="8372"/>
    <n v="2344.1600000000003"/>
    <n v="0.28000000000000003"/>
    <x v="2"/>
  </r>
  <r>
    <s v="Ouest Gear"/>
    <n v="1128299"/>
    <x v="152"/>
    <x v="2"/>
    <s v="Ouest"/>
    <s v="California"/>
    <s v="San Francisco"/>
    <x v="0"/>
    <n v="49"/>
    <n v="230"/>
    <n v="11270"/>
    <n v="5071.5000000000009"/>
    <n v="0.45000000000000007"/>
    <x v="2"/>
  </r>
  <r>
    <s v="Ouest Gear"/>
    <n v="1128299"/>
    <x v="153"/>
    <x v="3"/>
    <s v="Ouest"/>
    <s v="California"/>
    <s v="San Francisco"/>
    <x v="1"/>
    <n v="58"/>
    <n v="175"/>
    <n v="10150"/>
    <n v="3045.0000000000005"/>
    <n v="0.30000000000000004"/>
    <x v="2"/>
  </r>
  <r>
    <s v="Ouest Gear"/>
    <n v="1128299"/>
    <x v="154"/>
    <x v="4"/>
    <s v="Ouest"/>
    <s v="California"/>
    <s v="San Francisco"/>
    <x v="2"/>
    <n v="55"/>
    <n v="203"/>
    <n v="11165"/>
    <n v="5247.55"/>
    <n v="0.47000000000000003"/>
    <x v="2"/>
  </r>
  <r>
    <s v="Ouest Gear"/>
    <n v="1128299"/>
    <x v="155"/>
    <x v="6"/>
    <s v="Ouest"/>
    <s v="California"/>
    <s v="San Francisco"/>
    <x v="3"/>
    <n v="58"/>
    <n v="174"/>
    <n v="10092"/>
    <n v="4339.5599999999995"/>
    <n v="0.43"/>
    <x v="2"/>
  </r>
  <r>
    <s v="Ouest Gear"/>
    <n v="1128299"/>
    <x v="156"/>
    <x v="0"/>
    <s v="Ouest"/>
    <s v="California"/>
    <s v="San Francisco"/>
    <x v="4"/>
    <n v="62"/>
    <n v="145"/>
    <n v="8990"/>
    <n v="5663.7"/>
    <n v="0.63"/>
    <x v="2"/>
  </r>
  <r>
    <s v="Ouest Gear"/>
    <n v="1128299"/>
    <x v="157"/>
    <x v="1"/>
    <s v="Ouest"/>
    <s v="California"/>
    <s v="San Francisco"/>
    <x v="5"/>
    <n v="54"/>
    <n v="210"/>
    <n v="11340"/>
    <n v="3061.8"/>
    <n v="0.27"/>
    <x v="2"/>
  </r>
  <r>
    <s v="Ouest Gear"/>
    <n v="1128299"/>
    <x v="158"/>
    <x v="2"/>
    <s v="Ouest"/>
    <s v="California"/>
    <s v="San Francisco"/>
    <x v="0"/>
    <n v="56"/>
    <n v="228"/>
    <n v="12768"/>
    <n v="6000.96"/>
    <n v="0.47000000000000003"/>
    <x v="2"/>
  </r>
  <r>
    <s v="Ouest Gear"/>
    <n v="1128299"/>
    <x v="159"/>
    <x v="3"/>
    <s v="Ouest"/>
    <s v="California"/>
    <s v="San Francisco"/>
    <x v="1"/>
    <n v="62"/>
    <n v="203"/>
    <n v="12586"/>
    <n v="3775.8000000000006"/>
    <n v="0.30000000000000004"/>
    <x v="2"/>
  </r>
  <r>
    <s v="Ouest Gear"/>
    <n v="1128299"/>
    <x v="160"/>
    <x v="4"/>
    <s v="Ouest"/>
    <s v="California"/>
    <s v="San Francisco"/>
    <x v="2"/>
    <n v="64"/>
    <n v="210"/>
    <n v="13440"/>
    <n v="6720"/>
    <n v="0.5"/>
    <x v="2"/>
  </r>
  <r>
    <s v="Ouest Gear"/>
    <n v="1128299"/>
    <x v="161"/>
    <x v="5"/>
    <s v="Ouest"/>
    <s v="California"/>
    <s v="San Francisco"/>
    <x v="3"/>
    <n v="54"/>
    <n v="188"/>
    <n v="10152"/>
    <n v="4162.32"/>
    <n v="0.41"/>
    <x v="2"/>
  </r>
  <r>
    <s v="Ouest Gear"/>
    <n v="1128299"/>
    <x v="162"/>
    <x v="6"/>
    <s v="Ouest"/>
    <s v="California"/>
    <s v="San Francisco"/>
    <x v="4"/>
    <n v="59"/>
    <n v="152"/>
    <n v="8968"/>
    <n v="5829.2"/>
    <n v="0.65"/>
    <x v="2"/>
  </r>
  <r>
    <s v="Ouest Gear"/>
    <n v="1128299"/>
    <x v="163"/>
    <x v="0"/>
    <s v="Ouest"/>
    <s v="California"/>
    <s v="San Francisco"/>
    <x v="5"/>
    <n v="72"/>
    <n v="203"/>
    <n v="14616"/>
    <n v="3946.32"/>
    <n v="0.27"/>
    <x v="2"/>
  </r>
  <r>
    <s v="Ouest Gear"/>
    <n v="1128299"/>
    <x v="164"/>
    <x v="1"/>
    <s v="Ouest"/>
    <s v="California"/>
    <s v="San Francisco"/>
    <x v="0"/>
    <n v="56"/>
    <n v="252"/>
    <n v="14112"/>
    <n v="7056"/>
    <n v="0.5"/>
    <x v="2"/>
  </r>
  <r>
    <s v="Ouest Gear"/>
    <n v="1128299"/>
    <x v="165"/>
    <x v="2"/>
    <s v="Ouest"/>
    <s v="California"/>
    <s v="San Francisco"/>
    <x v="1"/>
    <n v="64"/>
    <n v="225"/>
    <n v="14400"/>
    <n v="5184"/>
    <n v="0.36"/>
    <x v="2"/>
  </r>
  <r>
    <s v="Ouest Gear"/>
    <n v="1128299"/>
    <x v="166"/>
    <x v="3"/>
    <s v="Ouest"/>
    <s v="California"/>
    <s v="San Francisco"/>
    <x v="2"/>
    <n v="60"/>
    <n v="218"/>
    <n v="13080"/>
    <n v="6670.8"/>
    <n v="0.51"/>
    <x v="2"/>
  </r>
  <r>
    <s v="Ouest Gear"/>
    <n v="1128299"/>
    <x v="167"/>
    <x v="4"/>
    <s v="Ouest"/>
    <s v="California"/>
    <s v="San Francisco"/>
    <x v="3"/>
    <n v="56"/>
    <n v="182"/>
    <n v="10192"/>
    <n v="4586.3999999999996"/>
    <n v="0.44999999999999996"/>
    <x v="2"/>
  </r>
  <r>
    <s v="Ouest Gear"/>
    <n v="1128299"/>
    <x v="168"/>
    <x v="5"/>
    <s v="Ouest"/>
    <s v="California"/>
    <s v="San Francisco"/>
    <x v="4"/>
    <n v="60"/>
    <n v="154"/>
    <n v="9240"/>
    <n v="6098.4000000000005"/>
    <n v="0.66"/>
    <x v="2"/>
  </r>
  <r>
    <s v="Ouest Gear"/>
    <n v="1128299"/>
    <x v="169"/>
    <x v="6"/>
    <s v="Ouest"/>
    <s v="California"/>
    <s v="San Francisco"/>
    <x v="5"/>
    <n v="72"/>
    <n v="189"/>
    <n v="13608"/>
    <n v="4490.6400000000003"/>
    <n v="0.33"/>
    <x v="2"/>
  </r>
  <r>
    <s v="Ouest Gear"/>
    <n v="1128299"/>
    <x v="170"/>
    <x v="0"/>
    <s v="Ouest"/>
    <s v="California"/>
    <s v="San Francisco"/>
    <x v="0"/>
    <n v="56"/>
    <n v="273"/>
    <n v="15288"/>
    <n v="7644"/>
    <n v="0.5"/>
    <x v="2"/>
  </r>
  <r>
    <s v="Ouest Gear"/>
    <n v="1128299"/>
    <x v="171"/>
    <x v="1"/>
    <s v="Ouest"/>
    <s v="California"/>
    <s v="San Francisco"/>
    <x v="1"/>
    <n v="63"/>
    <n v="248"/>
    <n v="15624"/>
    <n v="5780.88"/>
    <n v="0.37"/>
    <x v="2"/>
  </r>
  <r>
    <s v="Ouest Gear"/>
    <n v="1128299"/>
    <x v="172"/>
    <x v="2"/>
    <s v="Ouest"/>
    <s v="California"/>
    <s v="San Francisco"/>
    <x v="2"/>
    <n v="64"/>
    <n v="206"/>
    <n v="13184"/>
    <n v="7251.2000000000007"/>
    <n v="0.55000000000000004"/>
    <x v="2"/>
  </r>
  <r>
    <s v="Ouest Gear"/>
    <n v="1128299"/>
    <x v="173"/>
    <x v="3"/>
    <s v="Ouest"/>
    <s v="California"/>
    <s v="San Francisco"/>
    <x v="3"/>
    <n v="59"/>
    <n v="210"/>
    <n v="12390"/>
    <n v="6071.0999999999995"/>
    <n v="0.49"/>
    <x v="2"/>
  </r>
  <r>
    <s v="Ouest Gear"/>
    <n v="1128299"/>
    <x v="174"/>
    <x v="4"/>
    <s v="Ouest"/>
    <s v="California"/>
    <s v="San Francisco"/>
    <x v="4"/>
    <n v="62"/>
    <n v="155"/>
    <n v="9610"/>
    <n v="6342.6"/>
    <n v="0.66"/>
    <x v="2"/>
  </r>
  <r>
    <s v="Ouest Gear"/>
    <n v="1128299"/>
    <x v="175"/>
    <x v="5"/>
    <s v="Ouest"/>
    <s v="California"/>
    <s v="San Francisco"/>
    <x v="5"/>
    <n v="72"/>
    <n v="219"/>
    <n v="15768"/>
    <n v="5518.7999999999993"/>
    <n v="0.35"/>
    <x v="2"/>
  </r>
  <r>
    <s v="Ouest Gear"/>
    <n v="1128299"/>
    <x v="176"/>
    <x v="6"/>
    <s v="Ouest"/>
    <s v="California"/>
    <s v="San Francisco"/>
    <x v="0"/>
    <n v="56"/>
    <n v="277"/>
    <n v="15512"/>
    <n v="6980.4000000000015"/>
    <n v="0.45000000000000007"/>
    <x v="2"/>
  </r>
  <r>
    <s v="Ouest Gear"/>
    <n v="1128299"/>
    <x v="177"/>
    <x v="0"/>
    <s v="Ouest"/>
    <s v="California"/>
    <s v="San Francisco"/>
    <x v="1"/>
    <n v="59"/>
    <n v="245"/>
    <n v="14455"/>
    <n v="4914.7000000000007"/>
    <n v="0.34"/>
    <x v="2"/>
  </r>
  <r>
    <s v="Ouest Gear"/>
    <n v="1128299"/>
    <x v="178"/>
    <x v="1"/>
    <s v="Ouest"/>
    <s v="California"/>
    <s v="San Francisco"/>
    <x v="2"/>
    <n v="62"/>
    <n v="248"/>
    <n v="15376"/>
    <n v="7072.96"/>
    <n v="0.46"/>
    <x v="2"/>
  </r>
  <r>
    <s v="Ouest Gear"/>
    <n v="1128299"/>
    <x v="179"/>
    <x v="2"/>
    <s v="Ouest"/>
    <s v="California"/>
    <s v="San Francisco"/>
    <x v="3"/>
    <n v="55"/>
    <n v="218"/>
    <n v="11990"/>
    <n v="4796"/>
    <n v="0.4"/>
    <x v="2"/>
  </r>
  <r>
    <s v="Ouest Gear"/>
    <n v="1128299"/>
    <x v="180"/>
    <x v="3"/>
    <s v="Ouest"/>
    <s v="California"/>
    <s v="San Francisco"/>
    <x v="4"/>
    <n v="64"/>
    <n v="233"/>
    <n v="14912"/>
    <n v="9543.68"/>
    <n v="0.64"/>
    <x v="2"/>
  </r>
  <r>
    <s v="Ouest Gear"/>
    <n v="1128299"/>
    <x v="181"/>
    <x v="4"/>
    <s v="Ouest"/>
    <s v="California"/>
    <s v="San Francisco"/>
    <x v="5"/>
    <n v="72"/>
    <n v="233"/>
    <n v="16776"/>
    <n v="4865.0400000000009"/>
    <n v="0.29000000000000004"/>
    <x v="2"/>
  </r>
  <r>
    <s v="Ouest Gear"/>
    <n v="1128299"/>
    <x v="182"/>
    <x v="5"/>
    <s v="Ouest"/>
    <s v="California"/>
    <s v="San Francisco"/>
    <x v="0"/>
    <n v="62"/>
    <n v="273"/>
    <n v="16926"/>
    <n v="7785.96"/>
    <n v="0.46"/>
    <x v="2"/>
  </r>
  <r>
    <s v="Ouest Gear"/>
    <n v="1128299"/>
    <x v="183"/>
    <x v="6"/>
    <s v="Ouest"/>
    <s v="California"/>
    <s v="San Francisco"/>
    <x v="1"/>
    <n v="66"/>
    <n v="259"/>
    <n v="17094"/>
    <n v="5128.2000000000007"/>
    <n v="0.30000000000000004"/>
    <x v="2"/>
  </r>
  <r>
    <s v="Ouest Gear"/>
    <n v="1128299"/>
    <x v="184"/>
    <x v="0"/>
    <s v="Ouest"/>
    <s v="California"/>
    <s v="San Francisco"/>
    <x v="2"/>
    <n v="60"/>
    <n v="200"/>
    <n v="12000"/>
    <n v="5640"/>
    <n v="0.47000000000000003"/>
    <x v="2"/>
  </r>
  <r>
    <s v="Ouest Gear"/>
    <n v="1128299"/>
    <x v="185"/>
    <x v="1"/>
    <s v="Ouest"/>
    <s v="California"/>
    <s v="San Francisco"/>
    <x v="3"/>
    <n v="59"/>
    <n v="188"/>
    <n v="11092"/>
    <n v="4547.7199999999993"/>
    <n v="0.41"/>
    <x v="2"/>
  </r>
  <r>
    <s v="Ouest Gear"/>
    <n v="1128299"/>
    <x v="186"/>
    <x v="2"/>
    <s v="Ouest"/>
    <s v="California"/>
    <s v="San Francisco"/>
    <x v="4"/>
    <n v="69"/>
    <n v="188"/>
    <n v="12972"/>
    <n v="7912.92"/>
    <n v="0.61"/>
    <x v="2"/>
  </r>
  <r>
    <s v="Ouest Gear"/>
    <n v="1128299"/>
    <x v="187"/>
    <x v="3"/>
    <s v="Ouest"/>
    <s v="California"/>
    <s v="San Francisco"/>
    <x v="5"/>
    <n v="76"/>
    <n v="181"/>
    <n v="13756"/>
    <n v="3439"/>
    <n v="0.25"/>
    <x v="2"/>
  </r>
  <r>
    <s v="Ouest Gear"/>
    <n v="1128299"/>
    <x v="188"/>
    <x v="4"/>
    <s v="Ouest"/>
    <s v="California"/>
    <s v="San Francisco"/>
    <x v="0"/>
    <n v="51"/>
    <n v="241"/>
    <n v="12291"/>
    <n v="5162.22"/>
    <n v="0.42000000000000004"/>
    <x v="2"/>
  </r>
  <r>
    <s v="Ouest Gear"/>
    <n v="1128299"/>
    <x v="189"/>
    <x v="5"/>
    <s v="Ouest"/>
    <s v="California"/>
    <s v="San Francisco"/>
    <x v="1"/>
    <n v="56"/>
    <n v="268"/>
    <n v="15008"/>
    <n v="4202.2400000000007"/>
    <n v="0.28000000000000003"/>
    <x v="2"/>
  </r>
  <r>
    <s v="Ouest Gear"/>
    <n v="1128299"/>
    <x v="190"/>
    <x v="6"/>
    <s v="Ouest"/>
    <s v="California"/>
    <s v="San Francisco"/>
    <x v="2"/>
    <n v="52"/>
    <n v="225"/>
    <n v="11700"/>
    <n v="4680"/>
    <n v="0.4"/>
    <x v="2"/>
  </r>
  <r>
    <s v="Ouest Gear"/>
    <n v="1128299"/>
    <x v="191"/>
    <x v="0"/>
    <s v="Ouest"/>
    <s v="California"/>
    <s v="San Francisco"/>
    <x v="3"/>
    <n v="53"/>
    <n v="203"/>
    <n v="10759"/>
    <n v="3765.6499999999996"/>
    <n v="0.35"/>
    <x v="2"/>
  </r>
  <r>
    <s v="Ouest Gear"/>
    <n v="1128299"/>
    <x v="192"/>
    <x v="1"/>
    <s v="Ouest"/>
    <s v="California"/>
    <s v="San Francisco"/>
    <x v="4"/>
    <n v="63"/>
    <n v="218"/>
    <n v="13734"/>
    <n v="7965.7200000000012"/>
    <n v="0.58000000000000007"/>
    <x v="2"/>
  </r>
  <r>
    <s v="Ouest Gear"/>
    <n v="1128299"/>
    <x v="193"/>
    <x v="2"/>
    <s v="Ouest"/>
    <s v="California"/>
    <s v="San Francisco"/>
    <x v="5"/>
    <n v="65"/>
    <n v="217"/>
    <n v="14105"/>
    <n v="3385.2000000000003"/>
    <n v="0.24000000000000002"/>
    <x v="2"/>
  </r>
  <r>
    <s v="Ouest Gear"/>
    <n v="1128299"/>
    <x v="194"/>
    <x v="3"/>
    <s v="Ouest"/>
    <s v="California"/>
    <s v="San Francisco"/>
    <x v="0"/>
    <n v="51"/>
    <n v="236"/>
    <n v="12036"/>
    <n v="5416.2000000000007"/>
    <n v="0.45000000000000007"/>
    <x v="2"/>
  </r>
  <r>
    <s v="Ouest Gear"/>
    <n v="1128299"/>
    <x v="195"/>
    <x v="4"/>
    <s v="Ouest"/>
    <s v="California"/>
    <s v="San Francisco"/>
    <x v="1"/>
    <n v="59"/>
    <n v="219"/>
    <n v="12921"/>
    <n v="3747.0900000000006"/>
    <n v="0.29000000000000004"/>
    <x v="2"/>
  </r>
  <r>
    <s v="Ouest Gear"/>
    <n v="1128299"/>
    <x v="196"/>
    <x v="5"/>
    <s v="Ouest"/>
    <s v="California"/>
    <s v="San Francisco"/>
    <x v="2"/>
    <n v="50"/>
    <n v="182"/>
    <n v="9100"/>
    <n v="3822.0000000000005"/>
    <n v="0.42000000000000004"/>
    <x v="2"/>
  </r>
  <r>
    <s v="Ouest Gear"/>
    <n v="1128299"/>
    <x v="197"/>
    <x v="6"/>
    <s v="Ouest"/>
    <s v="California"/>
    <s v="San Francisco"/>
    <x v="3"/>
    <n v="51"/>
    <n v="203"/>
    <n v="10353"/>
    <n v="3727.08"/>
    <n v="0.36"/>
    <x v="2"/>
  </r>
  <r>
    <s v="Ouest Gear"/>
    <n v="1128299"/>
    <x v="198"/>
    <x v="0"/>
    <s v="Ouest"/>
    <s v="California"/>
    <s v="San Francisco"/>
    <x v="4"/>
    <n v="59"/>
    <n v="182"/>
    <n v="10738"/>
    <n v="6228.0400000000009"/>
    <n v="0.58000000000000007"/>
    <x v="2"/>
  </r>
  <r>
    <s v="Ouest Gear"/>
    <n v="1128299"/>
    <x v="199"/>
    <x v="1"/>
    <s v="Ouest"/>
    <s v="California"/>
    <s v="San Francisco"/>
    <x v="5"/>
    <n v="63"/>
    <n v="196"/>
    <n v="12348"/>
    <n v="2840.04"/>
    <n v="0.23"/>
    <x v="2"/>
  </r>
  <r>
    <s v="Ouest Gear"/>
    <n v="1128299"/>
    <x v="200"/>
    <x v="2"/>
    <s v="Ouest"/>
    <s v="California"/>
    <s v="San Francisco"/>
    <x v="0"/>
    <n v="52"/>
    <n v="263"/>
    <n v="13676"/>
    <n v="6017.4400000000005"/>
    <n v="0.44000000000000006"/>
    <x v="2"/>
  </r>
  <r>
    <s v="Ouest Gear"/>
    <n v="1128299"/>
    <x v="201"/>
    <x v="3"/>
    <s v="Ouest"/>
    <s v="California"/>
    <s v="San Francisco"/>
    <x v="1"/>
    <n v="58"/>
    <n v="236"/>
    <n v="13688"/>
    <n v="3422"/>
    <n v="0.25"/>
    <x v="2"/>
  </r>
  <r>
    <s v="Ouest Gear"/>
    <n v="1128299"/>
    <x v="202"/>
    <x v="4"/>
    <s v="Ouest"/>
    <s v="California"/>
    <s v="San Francisco"/>
    <x v="2"/>
    <n v="50"/>
    <n v="210"/>
    <n v="10500"/>
    <n v="4200"/>
    <n v="0.4"/>
    <x v="2"/>
  </r>
  <r>
    <s v="Ouest Gear"/>
    <n v="1128299"/>
    <x v="203"/>
    <x v="5"/>
    <s v="Ouest"/>
    <s v="California"/>
    <s v="San Francisco"/>
    <x v="3"/>
    <n v="53"/>
    <n v="210"/>
    <n v="11130"/>
    <n v="4452"/>
    <n v="0.39999999999999997"/>
    <x v="2"/>
  </r>
  <r>
    <s v="Ouest Gear"/>
    <n v="1128299"/>
    <x v="204"/>
    <x v="6"/>
    <s v="Ouest"/>
    <s v="California"/>
    <s v="San Francisco"/>
    <x v="4"/>
    <n v="63"/>
    <n v="163"/>
    <n v="10269"/>
    <n v="5853.3300000000008"/>
    <n v="0.57000000000000006"/>
    <x v="2"/>
  </r>
  <r>
    <s v="Ouest Gear"/>
    <n v="1128299"/>
    <x v="205"/>
    <x v="0"/>
    <s v="Ouest"/>
    <s v="California"/>
    <s v="San Francisco"/>
    <x v="5"/>
    <n v="67"/>
    <n v="202"/>
    <n v="13534"/>
    <n v="2842.1400000000003"/>
    <n v="0.21000000000000002"/>
    <x v="2"/>
  </r>
  <r>
    <s v="Ouest Gear"/>
    <n v="1128299"/>
    <x v="206"/>
    <x v="1"/>
    <s v="Ouest"/>
    <s v="California"/>
    <s v="San Francisco"/>
    <x v="0"/>
    <n v="51"/>
    <n v="293"/>
    <n v="14943"/>
    <n v="5977.2000000000007"/>
    <n v="0.4"/>
    <x v="2"/>
  </r>
  <r>
    <s v="Ouest Gear"/>
    <n v="1128299"/>
    <x v="207"/>
    <x v="2"/>
    <s v="Ouest"/>
    <s v="California"/>
    <s v="San Francisco"/>
    <x v="1"/>
    <n v="58"/>
    <n v="273"/>
    <n v="15834"/>
    <n v="4275.18"/>
    <n v="0.27"/>
    <x v="2"/>
  </r>
  <r>
    <s v="Ouest Gear"/>
    <n v="1128299"/>
    <x v="208"/>
    <x v="3"/>
    <s v="Ouest"/>
    <s v="California"/>
    <s v="San Francisco"/>
    <x v="2"/>
    <n v="52"/>
    <n v="233"/>
    <n v="12116"/>
    <n v="4846.4000000000005"/>
    <n v="0.4"/>
    <x v="2"/>
  </r>
  <r>
    <s v="Ouest Gear"/>
    <n v="1128299"/>
    <x v="209"/>
    <x v="4"/>
    <s v="Ouest"/>
    <s v="California"/>
    <s v="San Francisco"/>
    <x v="3"/>
    <n v="51"/>
    <n v="194"/>
    <n v="9894"/>
    <n v="3957.5999999999995"/>
    <n v="0.39999999999999997"/>
    <x v="2"/>
  </r>
  <r>
    <s v="Ouest Gear"/>
    <n v="1128299"/>
    <x v="210"/>
    <x v="5"/>
    <s v="Ouest"/>
    <s v="California"/>
    <s v="San Francisco"/>
    <x v="4"/>
    <n v="59"/>
    <n v="175"/>
    <n v="10325"/>
    <n v="6195.0000000000009"/>
    <n v="0.60000000000000009"/>
    <x v="2"/>
  </r>
  <r>
    <s v="Ouest Gear"/>
    <n v="1128299"/>
    <x v="211"/>
    <x v="6"/>
    <s v="Ouest"/>
    <s v="California"/>
    <s v="San Francisco"/>
    <x v="5"/>
    <n v="67"/>
    <n v="208"/>
    <n v="13936"/>
    <n v="3205.28"/>
    <n v="0.23"/>
    <x v="2"/>
  </r>
  <r>
    <s v="Kohl's"/>
    <n v="1189833"/>
    <x v="212"/>
    <x v="0"/>
    <s v="Ouest"/>
    <s v="California"/>
    <s v="San Francisco"/>
    <x v="0"/>
    <n v="32"/>
    <n v="203"/>
    <n v="6496"/>
    <n v="3312.96"/>
    <n v="0.51"/>
    <x v="2"/>
  </r>
  <r>
    <s v="Kohl's"/>
    <n v="1189833"/>
    <x v="213"/>
    <x v="1"/>
    <s v="Ouest"/>
    <s v="California"/>
    <s v="San Francisco"/>
    <x v="1"/>
    <n v="41"/>
    <n v="196"/>
    <n v="8036"/>
    <n v="2892.96"/>
    <n v="0.36"/>
    <x v="2"/>
  </r>
  <r>
    <s v="Kohl's"/>
    <n v="1189833"/>
    <x v="214"/>
    <x v="6"/>
    <s v="Ouest"/>
    <s v="California"/>
    <s v="San Francisco"/>
    <x v="2"/>
    <n v="41"/>
    <n v="189"/>
    <n v="7749"/>
    <n v="4029.48"/>
    <n v="0.52"/>
    <x v="2"/>
  </r>
  <r>
    <s v="Kohl's"/>
    <n v="1189833"/>
    <x v="215"/>
    <x v="0"/>
    <s v="Ouest"/>
    <s v="California"/>
    <s v="San Francisco"/>
    <x v="3"/>
    <n v="41"/>
    <n v="160"/>
    <n v="6560"/>
    <n v="3214.4"/>
    <n v="0.49"/>
    <x v="2"/>
  </r>
  <r>
    <s v="Kohl's"/>
    <n v="1189833"/>
    <x v="216"/>
    <x v="1"/>
    <s v="Ouest"/>
    <s v="California"/>
    <s v="Los Angeles"/>
    <x v="4"/>
    <n v="49"/>
    <n v="145"/>
    <n v="7105"/>
    <n v="4689.3"/>
    <n v="0.66"/>
    <x v="2"/>
  </r>
  <r>
    <s v="Kohl's"/>
    <n v="1189833"/>
    <x v="217"/>
    <x v="2"/>
    <s v="Ouest"/>
    <s v="California"/>
    <s v="Los Angeles"/>
    <x v="5"/>
    <n v="41"/>
    <n v="182"/>
    <n v="7462"/>
    <n v="2313.2199999999998"/>
    <n v="0.31"/>
    <x v="2"/>
  </r>
  <r>
    <s v="Kohl's"/>
    <n v="1189833"/>
    <x v="218"/>
    <x v="3"/>
    <s v="Ouest"/>
    <s v="California"/>
    <s v="Los Angeles"/>
    <x v="0"/>
    <n v="34"/>
    <n v="225"/>
    <n v="7650"/>
    <n v="4054.5"/>
    <n v="0.53"/>
    <x v="2"/>
  </r>
  <r>
    <s v="Kohl's"/>
    <n v="1189833"/>
    <x v="219"/>
    <x v="4"/>
    <s v="Ouest"/>
    <s v="California"/>
    <s v="Los Angeles"/>
    <x v="1"/>
    <n v="43"/>
    <n v="195"/>
    <n v="8385"/>
    <n v="3354"/>
    <n v="0.4"/>
    <x v="2"/>
  </r>
  <r>
    <s v="Kohl's"/>
    <n v="1189833"/>
    <x v="220"/>
    <x v="5"/>
    <s v="Ouest"/>
    <s v="California"/>
    <s v="Los Angeles"/>
    <x v="2"/>
    <n v="44"/>
    <n v="169"/>
    <n v="7436"/>
    <n v="3718"/>
    <n v="0.5"/>
    <x v="2"/>
  </r>
  <r>
    <s v="Kohl's"/>
    <n v="1189833"/>
    <x v="221"/>
    <x v="6"/>
    <s v="Ouest"/>
    <s v="California"/>
    <s v="Los Angeles"/>
    <x v="3"/>
    <n v="41"/>
    <n v="152"/>
    <n v="6232"/>
    <n v="3053.68"/>
    <n v="0.49"/>
    <x v="2"/>
  </r>
  <r>
    <s v="Kohl's"/>
    <n v="1189833"/>
    <x v="222"/>
    <x v="0"/>
    <s v="Ouest"/>
    <s v="California"/>
    <s v="Los Angeles"/>
    <x v="4"/>
    <n v="46"/>
    <n v="113"/>
    <n v="5198"/>
    <n v="3534.6400000000003"/>
    <n v="0.68"/>
    <x v="2"/>
  </r>
  <r>
    <s v="Kohl's"/>
    <n v="1189833"/>
    <x v="223"/>
    <x v="1"/>
    <s v="Ouest"/>
    <s v="California"/>
    <s v="Los Angeles"/>
    <x v="5"/>
    <n v="41"/>
    <n v="176"/>
    <n v="7216"/>
    <n v="2164.8000000000002"/>
    <n v="0.30000000000000004"/>
    <x v="2"/>
  </r>
  <r>
    <s v="Kohl's"/>
    <n v="1189833"/>
    <x v="224"/>
    <x v="2"/>
    <s v="Ouest"/>
    <s v="California"/>
    <s v="Los Angeles"/>
    <x v="0"/>
    <n v="32"/>
    <n v="216"/>
    <n v="6912"/>
    <n v="3456"/>
    <n v="0.5"/>
    <x v="2"/>
  </r>
  <r>
    <s v="Kohl's"/>
    <n v="1189833"/>
    <x v="225"/>
    <x v="3"/>
    <s v="Ouest"/>
    <s v="California"/>
    <s v="Los Angeles"/>
    <x v="1"/>
    <n v="41"/>
    <n v="195"/>
    <n v="7995"/>
    <n v="2798.25"/>
    <n v="0.35"/>
    <x v="2"/>
  </r>
  <r>
    <s v="Kohl's"/>
    <n v="1189833"/>
    <x v="226"/>
    <x v="4"/>
    <s v="Ouest"/>
    <s v="California"/>
    <s v="Los Angeles"/>
    <x v="2"/>
    <n v="42"/>
    <n v="169"/>
    <n v="7098"/>
    <n v="3903.9"/>
    <n v="0.55000000000000004"/>
    <x v="2"/>
  </r>
  <r>
    <s v="Kohl's"/>
    <n v="1189833"/>
    <x v="227"/>
    <x v="5"/>
    <s v="Ouest"/>
    <s v="California"/>
    <s v="Los Angeles"/>
    <x v="3"/>
    <n v="41"/>
    <n v="154"/>
    <n v="6314"/>
    <n v="2841.2999999999997"/>
    <n v="0.44999999999999996"/>
    <x v="2"/>
  </r>
  <r>
    <s v="Kohl's"/>
    <n v="1189833"/>
    <x v="228"/>
    <x v="6"/>
    <s v="Ouest"/>
    <s v="California"/>
    <s v="Los Angeles"/>
    <x v="4"/>
    <n v="46"/>
    <n v="106"/>
    <n v="4876"/>
    <n v="3315.6800000000003"/>
    <n v="0.68"/>
    <x v="2"/>
  </r>
  <r>
    <s v="Kohl's"/>
    <n v="1189833"/>
    <x v="229"/>
    <x v="6"/>
    <s v="Ouest"/>
    <s v="California"/>
    <s v="Los Angeles"/>
    <x v="5"/>
    <n v="41"/>
    <n v="188"/>
    <n v="7708"/>
    <n v="2697.7999999999997"/>
    <n v="0.35"/>
    <x v="2"/>
  </r>
  <r>
    <s v="Kohl's"/>
    <n v="1189833"/>
    <x v="230"/>
    <x v="0"/>
    <s v="Ouest"/>
    <s v="California"/>
    <s v="Los Angeles"/>
    <x v="0"/>
    <n v="43"/>
    <n v="240"/>
    <n v="10320"/>
    <n v="5160"/>
    <n v="0.5"/>
    <x v="2"/>
  </r>
  <r>
    <s v="Kohl's"/>
    <n v="1189833"/>
    <x v="231"/>
    <x v="1"/>
    <s v="Ouest"/>
    <s v="California"/>
    <s v="Los Angeles"/>
    <x v="1"/>
    <n v="49"/>
    <n v="156"/>
    <n v="7644"/>
    <n v="2751.8399999999997"/>
    <n v="0.36"/>
    <x v="2"/>
  </r>
  <r>
    <s v="Kohl's"/>
    <n v="1189833"/>
    <x v="232"/>
    <x v="2"/>
    <s v="Ouest"/>
    <s v="California"/>
    <s v="Los Angeles"/>
    <x v="2"/>
    <n v="49"/>
    <n v="175"/>
    <n v="8575"/>
    <n v="4716.25"/>
    <n v="0.55000000000000004"/>
    <x v="2"/>
  </r>
  <r>
    <s v="Kohl's"/>
    <n v="1189833"/>
    <x v="233"/>
    <x v="3"/>
    <s v="Ouest"/>
    <s v="California"/>
    <s v="Los Angeles"/>
    <x v="3"/>
    <n v="43"/>
    <n v="152"/>
    <n v="6536"/>
    <n v="3202.64"/>
    <n v="0.49"/>
    <x v="2"/>
  </r>
  <r>
    <s v="Kohl's"/>
    <n v="1189833"/>
    <x v="234"/>
    <x v="4"/>
    <s v="Ouest"/>
    <s v="California"/>
    <s v="Los Angeles"/>
    <x v="4"/>
    <n v="49"/>
    <n v="119"/>
    <n v="5831"/>
    <n v="3848.46"/>
    <n v="0.66"/>
    <x v="2"/>
  </r>
  <r>
    <s v="Kohl's"/>
    <n v="1189833"/>
    <x v="235"/>
    <x v="5"/>
    <s v="Ouest"/>
    <s v="California"/>
    <s v="Los Angeles"/>
    <x v="5"/>
    <n v="62"/>
    <n v="174"/>
    <n v="10788"/>
    <n v="3560.04"/>
    <n v="0.33"/>
    <x v="2"/>
  </r>
  <r>
    <s v="Kohl's"/>
    <n v="1189833"/>
    <x v="236"/>
    <x v="6"/>
    <s v="Ouest"/>
    <s v="California"/>
    <s v="Los Angeles"/>
    <x v="0"/>
    <n v="41"/>
    <n v="208"/>
    <n v="8528"/>
    <n v="4434.5600000000004"/>
    <n v="0.52"/>
    <x v="2"/>
  </r>
  <r>
    <s v="Kohl's"/>
    <n v="1189833"/>
    <x v="237"/>
    <x v="0"/>
    <s v="Ouest"/>
    <s v="California"/>
    <s v="Los Angeles"/>
    <x v="1"/>
    <n v="47"/>
    <n v="169"/>
    <n v="7943"/>
    <n v="2780.0499999999997"/>
    <n v="0.35"/>
    <x v="2"/>
  </r>
  <r>
    <s v="Kohl's"/>
    <n v="1189833"/>
    <x v="238"/>
    <x v="1"/>
    <s v="Ouest"/>
    <s v="California"/>
    <s v="Los Angeles"/>
    <x v="2"/>
    <n v="45"/>
    <n v="163"/>
    <n v="7335"/>
    <n v="3814.2000000000003"/>
    <n v="0.52"/>
    <x v="2"/>
  </r>
  <r>
    <s v="Kohl's"/>
    <n v="1189833"/>
    <x v="239"/>
    <x v="2"/>
    <s v="Ouest"/>
    <s v="California"/>
    <s v="Los Angeles"/>
    <x v="3"/>
    <n v="41"/>
    <n v="154"/>
    <n v="6314"/>
    <n v="3030.72"/>
    <n v="0.48"/>
    <x v="2"/>
  </r>
  <r>
    <s v="Kohl's"/>
    <n v="1189833"/>
    <x v="240"/>
    <x v="3"/>
    <s v="Ouest"/>
    <s v="California"/>
    <s v="Los Angeles"/>
    <x v="4"/>
    <n v="45"/>
    <n v="131"/>
    <n v="5895"/>
    <n v="3831.75"/>
    <n v="0.65"/>
    <x v="2"/>
  </r>
  <r>
    <s v="Kohl's"/>
    <n v="1189833"/>
    <x v="241"/>
    <x v="4"/>
    <s v="Ouest"/>
    <s v="California"/>
    <s v="Los Angeles"/>
    <x v="5"/>
    <n v="64"/>
    <n v="181"/>
    <n v="11584"/>
    <n v="3591.04"/>
    <n v="0.31"/>
    <x v="2"/>
  </r>
  <r>
    <s v="Kohl's"/>
    <n v="1189833"/>
    <x v="242"/>
    <x v="5"/>
    <s v="Ouest"/>
    <s v="California"/>
    <s v="Los Angeles"/>
    <x v="0"/>
    <n v="44"/>
    <n v="270"/>
    <n v="11880"/>
    <n v="6534.0000000000009"/>
    <n v="0.55000000000000004"/>
    <x v="2"/>
  </r>
  <r>
    <s v="Kohl's"/>
    <n v="1189833"/>
    <x v="243"/>
    <x v="6"/>
    <s v="Ouest"/>
    <s v="California"/>
    <s v="Los Angeles"/>
    <x v="1"/>
    <n v="47"/>
    <n v="225"/>
    <n v="10575"/>
    <n v="3701.2499999999995"/>
    <n v="0.35"/>
    <x v="2"/>
  </r>
  <r>
    <s v="Kohl's"/>
    <n v="1189833"/>
    <x v="244"/>
    <x v="0"/>
    <s v="Ouest"/>
    <s v="California"/>
    <s v="Los Angeles"/>
    <x v="2"/>
    <n v="48"/>
    <n v="203"/>
    <n v="9744"/>
    <n v="5359.2000000000007"/>
    <n v="0.55000000000000004"/>
    <x v="2"/>
  </r>
  <r>
    <s v="Kohl's"/>
    <n v="1189833"/>
    <x v="245"/>
    <x v="1"/>
    <s v="Ouest"/>
    <s v="California"/>
    <s v="Los Angeles"/>
    <x v="3"/>
    <n v="44"/>
    <n v="175"/>
    <n v="7700"/>
    <n v="3696"/>
    <n v="0.48"/>
    <x v="2"/>
  </r>
  <r>
    <s v="Kohl's"/>
    <n v="1189833"/>
    <x v="246"/>
    <x v="2"/>
    <s v="Ouest"/>
    <s v="California"/>
    <s v="Los Angeles"/>
    <x v="4"/>
    <n v="45"/>
    <n v="125"/>
    <n v="5625"/>
    <n v="3881.2500000000005"/>
    <n v="0.69000000000000006"/>
    <x v="2"/>
  </r>
  <r>
    <s v="Kohl's"/>
    <n v="1189833"/>
    <x v="247"/>
    <x v="3"/>
    <s v="Ouest"/>
    <s v="California"/>
    <s v="Los Angeles"/>
    <x v="5"/>
    <n v="60"/>
    <n v="200"/>
    <n v="12000"/>
    <n v="3720"/>
    <n v="0.31"/>
    <x v="2"/>
  </r>
  <r>
    <s v="Kohl's"/>
    <n v="1189833"/>
    <x v="248"/>
    <x v="4"/>
    <s v="Ouest"/>
    <s v="California"/>
    <s v="Los Angeles"/>
    <x v="0"/>
    <n v="41"/>
    <n v="238"/>
    <n v="9758"/>
    <n v="4976.58"/>
    <n v="0.51"/>
    <x v="2"/>
  </r>
  <r>
    <s v="Kohl's"/>
    <n v="1189833"/>
    <x v="249"/>
    <x v="5"/>
    <s v="Ouest"/>
    <s v="California"/>
    <s v="Los Angeles"/>
    <x v="1"/>
    <n v="46"/>
    <n v="216"/>
    <n v="9936"/>
    <n v="3775.68"/>
    <n v="0.38"/>
    <x v="2"/>
  </r>
  <r>
    <s v="Kohl's"/>
    <n v="1189833"/>
    <x v="250"/>
    <x v="6"/>
    <s v="Ouest"/>
    <s v="California"/>
    <s v="Los Angeles"/>
    <x v="2"/>
    <n v="47"/>
    <n v="218"/>
    <n v="10246"/>
    <n v="5327.92"/>
    <n v="0.52"/>
    <x v="2"/>
  </r>
  <r>
    <s v="Kohl's"/>
    <n v="1189833"/>
    <x v="251"/>
    <x v="0"/>
    <s v="Ouest"/>
    <s v="California"/>
    <s v="Los Angeles"/>
    <x v="3"/>
    <n v="44"/>
    <n v="189"/>
    <n v="8316"/>
    <n v="3991.68"/>
    <n v="0.48"/>
    <x v="2"/>
  </r>
  <r>
    <s v="Kohl's"/>
    <n v="1189833"/>
    <x v="252"/>
    <x v="1"/>
    <s v="Ouest"/>
    <s v="California"/>
    <s v="Los Angeles"/>
    <x v="4"/>
    <n v="46"/>
    <n v="189"/>
    <n v="8694"/>
    <n v="5738.04"/>
    <n v="0.66"/>
    <x v="2"/>
  </r>
  <r>
    <s v="Kohl's"/>
    <n v="1189833"/>
    <x v="253"/>
    <x v="2"/>
    <s v="Ouest"/>
    <s v="California"/>
    <s v="Los Angeles"/>
    <x v="5"/>
    <n v="59"/>
    <n v="203"/>
    <n v="11977"/>
    <n v="3593.1000000000004"/>
    <n v="0.30000000000000004"/>
    <x v="2"/>
  </r>
  <r>
    <s v="Kohl's"/>
    <n v="1189833"/>
    <x v="254"/>
    <x v="3"/>
    <s v="Ouest"/>
    <s v="California"/>
    <s v="Los Angeles"/>
    <x v="0"/>
    <n v="47"/>
    <n v="252"/>
    <n v="11844"/>
    <n v="6158.88"/>
    <n v="0.52"/>
    <x v="2"/>
  </r>
  <r>
    <s v="Kohl's"/>
    <n v="1189833"/>
    <x v="255"/>
    <x v="4"/>
    <s v="Ouest"/>
    <s v="California"/>
    <s v="Los Angeles"/>
    <x v="1"/>
    <n v="51"/>
    <n v="221"/>
    <n v="11271"/>
    <n v="4508.4000000000005"/>
    <n v="0.4"/>
    <x v="2"/>
  </r>
  <r>
    <s v="Kohl's"/>
    <n v="1189833"/>
    <x v="256"/>
    <x v="5"/>
    <s v="Ouest"/>
    <s v="California"/>
    <s v="Los Angeles"/>
    <x v="2"/>
    <n v="48"/>
    <n v="218"/>
    <n v="10464"/>
    <n v="5336.64"/>
    <n v="0.51"/>
    <x v="2"/>
  </r>
  <r>
    <s v="Kohl's"/>
    <n v="1189833"/>
    <x v="257"/>
    <x v="6"/>
    <s v="Ouest"/>
    <s v="California"/>
    <s v="Los Angeles"/>
    <x v="3"/>
    <n v="47"/>
    <n v="169"/>
    <n v="7943"/>
    <n v="3812.64"/>
    <n v="0.48"/>
    <x v="2"/>
  </r>
  <r>
    <s v="Kohl's"/>
    <n v="1189833"/>
    <x v="258"/>
    <x v="0"/>
    <s v="Ouest"/>
    <s v="California"/>
    <s v="Los Angeles"/>
    <x v="4"/>
    <n v="58"/>
    <n v="182"/>
    <n v="10556"/>
    <n v="7072.52"/>
    <n v="0.67"/>
    <x v="2"/>
  </r>
  <r>
    <s v="Kohl's"/>
    <n v="1189833"/>
    <x v="259"/>
    <x v="1"/>
    <s v="Ouest"/>
    <s v="California"/>
    <s v="Los Angeles"/>
    <x v="5"/>
    <n v="61"/>
    <n v="189"/>
    <n v="11529"/>
    <n v="4035.1499999999996"/>
    <n v="0.35"/>
    <x v="2"/>
  </r>
  <r>
    <s v="Kohl's"/>
    <n v="1189833"/>
    <x v="260"/>
    <x v="2"/>
    <s v="Ouest"/>
    <s v="California"/>
    <s v="Los Angeles"/>
    <x v="0"/>
    <n v="47"/>
    <n v="213"/>
    <n v="10011"/>
    <n v="5405.9400000000005"/>
    <n v="0.54"/>
    <x v="2"/>
  </r>
  <r>
    <s v="Kohl's"/>
    <n v="1189833"/>
    <x v="261"/>
    <x v="3"/>
    <s v="Ouest"/>
    <s v="California"/>
    <s v="Los Angeles"/>
    <x v="1"/>
    <n v="50"/>
    <n v="247"/>
    <n v="12350"/>
    <n v="4569.5"/>
    <n v="0.37"/>
    <x v="2"/>
  </r>
  <r>
    <s v="Kohl's"/>
    <n v="1189833"/>
    <x v="262"/>
    <x v="4"/>
    <s v="Ouest"/>
    <s v="California"/>
    <s v="Los Angeles"/>
    <x v="2"/>
    <n v="46"/>
    <n v="196"/>
    <n v="9016"/>
    <n v="4508"/>
    <n v="0.5"/>
    <x v="2"/>
  </r>
  <r>
    <s v="Kohl's"/>
    <n v="1189833"/>
    <x v="263"/>
    <x v="5"/>
    <s v="Ouest"/>
    <s v="California"/>
    <s v="Los Angeles"/>
    <x v="3"/>
    <n v="46"/>
    <n v="176"/>
    <n v="8096"/>
    <n v="4048"/>
    <n v="0.5"/>
    <x v="2"/>
  </r>
  <r>
    <s v="Kohl's"/>
    <n v="1189833"/>
    <x v="264"/>
    <x v="6"/>
    <s v="Ouest"/>
    <s v="California"/>
    <s v="Los Angeles"/>
    <x v="4"/>
    <n v="58"/>
    <n v="163"/>
    <n v="9454"/>
    <n v="6334.18"/>
    <n v="0.67"/>
    <x v="2"/>
  </r>
  <r>
    <s v="Kohl's"/>
    <n v="1189833"/>
    <x v="265"/>
    <x v="0"/>
    <s v="Ouest"/>
    <s v="California"/>
    <s v="Los Angeles"/>
    <x v="5"/>
    <n v="59"/>
    <n v="189"/>
    <n v="11151"/>
    <n v="3456.81"/>
    <n v="0.31"/>
    <x v="2"/>
  </r>
  <r>
    <s v="Kohl's"/>
    <n v="1189833"/>
    <x v="266"/>
    <x v="1"/>
    <s v="Ouest"/>
    <s v="California"/>
    <s v="Los Angeles"/>
    <x v="0"/>
    <n v="49"/>
    <n v="224"/>
    <n v="10976"/>
    <n v="5488"/>
    <n v="0.5"/>
    <x v="2"/>
  </r>
  <r>
    <s v="Kohl's"/>
    <n v="1189833"/>
    <x v="267"/>
    <x v="2"/>
    <s v="Ouest"/>
    <s v="California"/>
    <s v="Los Angeles"/>
    <x v="1"/>
    <n v="51"/>
    <n v="232"/>
    <n v="11832"/>
    <n v="4259.5199999999995"/>
    <n v="0.36"/>
    <x v="2"/>
  </r>
  <r>
    <s v="Kohl's"/>
    <n v="1189833"/>
    <x v="268"/>
    <x v="3"/>
    <s v="Ouest"/>
    <s v="California"/>
    <s v="Los Angeles"/>
    <x v="2"/>
    <n v="49"/>
    <n v="176"/>
    <n v="8624"/>
    <n v="4398.24"/>
    <n v="0.51"/>
    <x v="2"/>
  </r>
  <r>
    <s v="Kohl's"/>
    <n v="1189833"/>
    <x v="269"/>
    <x v="4"/>
    <s v="Ouest"/>
    <s v="California"/>
    <s v="Los Angeles"/>
    <x v="3"/>
    <n v="48"/>
    <n v="175"/>
    <n v="8400"/>
    <n v="3779.9999999999995"/>
    <n v="0.44999999999999996"/>
    <x v="2"/>
  </r>
  <r>
    <s v="Kohl's"/>
    <n v="1189833"/>
    <x v="270"/>
    <x v="5"/>
    <s v="Ouest"/>
    <s v="California"/>
    <s v="Los Angeles"/>
    <x v="4"/>
    <n v="56"/>
    <n v="174"/>
    <n v="9744"/>
    <n v="6625.92"/>
    <n v="0.68"/>
    <x v="2"/>
  </r>
  <r>
    <s v="Kohl's"/>
    <n v="1189833"/>
    <x v="271"/>
    <x v="6"/>
    <s v="Ouest"/>
    <s v="California"/>
    <s v="Los Angeles"/>
    <x v="5"/>
    <n v="62"/>
    <n v="176"/>
    <n v="10912"/>
    <n v="3819.2"/>
    <n v="0.35"/>
    <x v="2"/>
  </r>
  <r>
    <s v="Kohl's"/>
    <n v="1189833"/>
    <x v="272"/>
    <x v="0"/>
    <s v="Ouest"/>
    <s v="California"/>
    <s v="Los Angeles"/>
    <x v="0"/>
    <n v="49"/>
    <n v="231"/>
    <n v="11319"/>
    <n v="5659.5"/>
    <n v="0.5"/>
    <x v="2"/>
  </r>
  <r>
    <s v="Kohl's"/>
    <n v="1189833"/>
    <x v="273"/>
    <x v="1"/>
    <s v="Ouest"/>
    <s v="California"/>
    <s v="Los Angeles"/>
    <x v="1"/>
    <n v="54"/>
    <n v="215"/>
    <n v="11610"/>
    <n v="4411.8"/>
    <n v="0.38"/>
    <x v="2"/>
  </r>
  <r>
    <s v="Kohl's"/>
    <n v="1189833"/>
    <x v="274"/>
    <x v="2"/>
    <s v="Ouest"/>
    <s v="California"/>
    <s v="Los Angeles"/>
    <x v="2"/>
    <n v="47"/>
    <n v="169"/>
    <n v="7943"/>
    <n v="3971.5"/>
    <n v="0.5"/>
    <x v="2"/>
  </r>
  <r>
    <s v="Kohl's"/>
    <n v="1189833"/>
    <x v="275"/>
    <x v="3"/>
    <s v="Ouest"/>
    <s v="California"/>
    <s v="Los Angeles"/>
    <x v="3"/>
    <n v="47"/>
    <n v="176"/>
    <n v="8272"/>
    <n v="3722.3999999999996"/>
    <n v="0.44999999999999996"/>
    <x v="2"/>
  </r>
  <r>
    <s v="Kohl's"/>
    <n v="1189833"/>
    <x v="276"/>
    <x v="4"/>
    <s v="Ouest"/>
    <s v="California"/>
    <s v="Los Angeles"/>
    <x v="4"/>
    <n v="55"/>
    <n v="174"/>
    <n v="9570"/>
    <n v="6603.3"/>
    <n v="0.69000000000000006"/>
    <x v="2"/>
  </r>
  <r>
    <s v="Kohl's"/>
    <n v="1189833"/>
    <x v="277"/>
    <x v="5"/>
    <s v="Ouest"/>
    <s v="California"/>
    <s v="Los Angeles"/>
    <x v="5"/>
    <n v="59"/>
    <n v="189"/>
    <n v="11151"/>
    <n v="3791.34"/>
    <n v="0.34"/>
    <x v="2"/>
  </r>
  <r>
    <s v="Kohl's"/>
    <n v="1189833"/>
    <x v="278"/>
    <x v="6"/>
    <s v="Ouest"/>
    <s v="California"/>
    <s v="Los Angeles"/>
    <x v="0"/>
    <n v="49"/>
    <n v="225"/>
    <n v="11025"/>
    <n v="5622.75"/>
    <n v="0.51"/>
    <x v="2"/>
  </r>
  <r>
    <s v="Kohl's"/>
    <n v="1189833"/>
    <x v="279"/>
    <x v="0"/>
    <s v="Ouest"/>
    <s v="California"/>
    <s v="Los Angeles"/>
    <x v="1"/>
    <n v="50"/>
    <n v="243"/>
    <n v="12150"/>
    <n v="4617"/>
    <n v="0.38"/>
    <x v="2"/>
  </r>
  <r>
    <s v="Kohl's"/>
    <n v="1189833"/>
    <x v="280"/>
    <x v="1"/>
    <s v="Ouest"/>
    <s v="California"/>
    <s v="Los Angeles"/>
    <x v="2"/>
    <n v="46"/>
    <n v="182"/>
    <n v="8372"/>
    <n v="4520.88"/>
    <n v="0.54"/>
    <x v="2"/>
  </r>
  <r>
    <s v="Kohl's"/>
    <n v="1189833"/>
    <x v="281"/>
    <x v="2"/>
    <s v="Ouest"/>
    <s v="California"/>
    <s v="Los Angeles"/>
    <x v="3"/>
    <n v="49"/>
    <n v="210"/>
    <n v="10290"/>
    <n v="5145"/>
    <n v="0.5"/>
    <x v="2"/>
  </r>
  <r>
    <s v="Kohl's"/>
    <n v="1189833"/>
    <x v="282"/>
    <x v="3"/>
    <s v="Ouest"/>
    <s v="California"/>
    <s v="Los Angeles"/>
    <x v="4"/>
    <n v="55"/>
    <n v="156"/>
    <n v="8580"/>
    <n v="5577"/>
    <n v="0.65"/>
    <x v="2"/>
  </r>
  <r>
    <s v="Kohl's"/>
    <n v="1189833"/>
    <x v="283"/>
    <x v="4"/>
    <s v="Ouest"/>
    <s v="California"/>
    <s v="Los Angeles"/>
    <x v="5"/>
    <n v="59"/>
    <n v="196"/>
    <n v="11564"/>
    <n v="4047.3999999999996"/>
    <n v="0.35"/>
    <x v="2"/>
  </r>
  <r>
    <s v="Foot Locker"/>
    <n v="1185732"/>
    <x v="284"/>
    <x v="5"/>
    <s v="Ouest"/>
    <s v="California"/>
    <s v="Los Angeles"/>
    <x v="0"/>
    <n v="44"/>
    <n v="124"/>
    <n v="5456"/>
    <n v="2837.12"/>
    <n v="0.52"/>
    <x v="2"/>
  </r>
  <r>
    <s v="Foot Locker"/>
    <n v="1185732"/>
    <x v="285"/>
    <x v="6"/>
    <s v="Ouest"/>
    <s v="California"/>
    <s v="Los Angeles"/>
    <x v="1"/>
    <n v="41"/>
    <n v="77"/>
    <n v="3157"/>
    <n v="1452.2199999999998"/>
    <n v="0.45999999999999996"/>
    <x v="2"/>
  </r>
  <r>
    <s v="Foot Locker"/>
    <n v="1185732"/>
    <x v="286"/>
    <x v="0"/>
    <s v="Ouest"/>
    <s v="California"/>
    <s v="Los Angeles"/>
    <x v="2"/>
    <n v="32"/>
    <n v="83"/>
    <n v="2656"/>
    <n v="1248.32"/>
    <n v="0.47"/>
    <x v="2"/>
  </r>
  <r>
    <s v="Foot Locker"/>
    <n v="1185732"/>
    <x v="287"/>
    <x v="1"/>
    <s v="Ouest"/>
    <s v="California"/>
    <s v="Los Angeles"/>
    <x v="3"/>
    <n v="37"/>
    <n v="34"/>
    <n v="1258"/>
    <n v="654.16"/>
    <n v="0.52"/>
    <x v="2"/>
  </r>
  <r>
    <s v="Foot Locker"/>
    <n v="1185732"/>
    <x v="288"/>
    <x v="2"/>
    <s v="Milieu ouest"/>
    <s v="Illinois"/>
    <s v="Chicago"/>
    <x v="4"/>
    <n v="53"/>
    <n v="47"/>
    <n v="2491"/>
    <n v="1220.5899999999999"/>
    <n v="0.49"/>
    <x v="2"/>
  </r>
  <r>
    <s v="Foot Locker"/>
    <n v="1185732"/>
    <x v="289"/>
    <x v="3"/>
    <s v="Milieu ouest"/>
    <s v="Illinois"/>
    <s v="Chicago"/>
    <x v="5"/>
    <n v="41"/>
    <n v="69"/>
    <n v="2829"/>
    <n v="1697.3999999999999"/>
    <n v="0.6"/>
    <x v="2"/>
  </r>
  <r>
    <s v="Foot Locker"/>
    <n v="1185732"/>
    <x v="290"/>
    <x v="4"/>
    <s v="Milieu ouest"/>
    <s v="Illinois"/>
    <s v="Chicago"/>
    <x v="0"/>
    <n v="44"/>
    <n v="158"/>
    <n v="6952"/>
    <n v="3545.52"/>
    <n v="0.51"/>
    <x v="2"/>
  </r>
  <r>
    <s v="Foot Locker"/>
    <n v="1185732"/>
    <x v="291"/>
    <x v="5"/>
    <s v="Milieu ouest"/>
    <s v="Illinois"/>
    <s v="Chicago"/>
    <x v="1"/>
    <n v="43"/>
    <n v="51"/>
    <n v="2193"/>
    <n v="1030.71"/>
    <n v="0.47"/>
    <x v="2"/>
  </r>
  <r>
    <s v="Foot Locker"/>
    <n v="1185732"/>
    <x v="292"/>
    <x v="6"/>
    <s v="Milieu ouest"/>
    <s v="Illinois"/>
    <s v="Chicago"/>
    <x v="2"/>
    <n v="32"/>
    <n v="61"/>
    <n v="1952"/>
    <n v="897.92"/>
    <n v="0.45999999999999996"/>
    <x v="2"/>
  </r>
  <r>
    <s v="Foot Locker"/>
    <n v="1185732"/>
    <x v="293"/>
    <x v="0"/>
    <s v="Milieu ouest"/>
    <s v="Illinois"/>
    <s v="Chicago"/>
    <x v="3"/>
    <n v="39"/>
    <n v="28"/>
    <n v="1092"/>
    <n v="578.76"/>
    <n v="0.53"/>
    <x v="2"/>
  </r>
  <r>
    <s v="Foot Locker"/>
    <n v="1185732"/>
    <x v="294"/>
    <x v="1"/>
    <s v="Milieu ouest"/>
    <s v="Illinois"/>
    <s v="Chicago"/>
    <x v="4"/>
    <n v="50"/>
    <n v="44"/>
    <n v="2200"/>
    <n v="1034"/>
    <n v="0.47"/>
    <x v="2"/>
  </r>
  <r>
    <s v="Foot Locker"/>
    <n v="1185732"/>
    <x v="295"/>
    <x v="2"/>
    <s v="Milieu ouest"/>
    <s v="Illinois"/>
    <s v="Chicago"/>
    <x v="5"/>
    <n v="43"/>
    <n v="77"/>
    <n v="3311"/>
    <n v="2152.15"/>
    <n v="0.65"/>
    <x v="2"/>
  </r>
  <r>
    <s v="Foot Locker"/>
    <n v="1185732"/>
    <x v="296"/>
    <x v="3"/>
    <s v="Milieu ouest"/>
    <s v="Illinois"/>
    <s v="Chicago"/>
    <x v="0"/>
    <n v="47"/>
    <n v="144"/>
    <n v="6768"/>
    <n v="3722.4"/>
    <n v="0.55000000000000004"/>
    <x v="2"/>
  </r>
  <r>
    <s v="Foot Locker"/>
    <n v="1185732"/>
    <x v="297"/>
    <x v="4"/>
    <s v="Milieu ouest"/>
    <s v="Illinois"/>
    <s v="Chicago"/>
    <x v="1"/>
    <n v="46"/>
    <n v="60"/>
    <n v="2760"/>
    <n v="1324.8"/>
    <n v="0.48"/>
    <x v="2"/>
  </r>
  <r>
    <s v="Foot Locker"/>
    <n v="1185732"/>
    <x v="298"/>
    <x v="5"/>
    <s v="Milieu ouest"/>
    <s v="Illinois"/>
    <s v="Chicago"/>
    <x v="2"/>
    <n v="37"/>
    <n v="68"/>
    <n v="2516"/>
    <n v="1132.1999999999998"/>
    <n v="0.44999999999999996"/>
    <x v="2"/>
  </r>
  <r>
    <s v="Foot Locker"/>
    <n v="1185732"/>
    <x v="299"/>
    <x v="6"/>
    <s v="Milieu ouest"/>
    <s v="Illinois"/>
    <s v="Chicago"/>
    <x v="3"/>
    <n v="41"/>
    <n v="19"/>
    <n v="779"/>
    <n v="412.87"/>
    <n v="0.53"/>
    <x v="2"/>
  </r>
  <r>
    <s v="Foot Locker"/>
    <n v="1185732"/>
    <x v="300"/>
    <x v="0"/>
    <s v="Milieu ouest"/>
    <s v="Illinois"/>
    <s v="Chicago"/>
    <x v="4"/>
    <n v="56"/>
    <n v="38"/>
    <n v="2128"/>
    <n v="1000.16"/>
    <n v="0.47"/>
    <x v="2"/>
  </r>
  <r>
    <s v="Foot Locker"/>
    <n v="1185732"/>
    <x v="301"/>
    <x v="1"/>
    <s v="Milieu ouest"/>
    <s v="Illinois"/>
    <s v="Chicago"/>
    <x v="5"/>
    <n v="45"/>
    <n v="63"/>
    <n v="2835"/>
    <n v="1786.05"/>
    <n v="0.63"/>
    <x v="2"/>
  </r>
  <r>
    <s v="Foot Locker"/>
    <n v="1185732"/>
    <x v="302"/>
    <x v="2"/>
    <s v="Milieu ouest"/>
    <s v="Illinois"/>
    <s v="Chicago"/>
    <x v="0"/>
    <n v="48"/>
    <n v="122"/>
    <n v="5856"/>
    <n v="3045.12"/>
    <n v="0.52"/>
    <x v="2"/>
  </r>
  <r>
    <s v="Foot Locker"/>
    <n v="1185732"/>
    <x v="303"/>
    <x v="3"/>
    <s v="Milieu ouest"/>
    <s v="Illinois"/>
    <s v="Chicago"/>
    <x v="1"/>
    <n v="48"/>
    <n v="44"/>
    <n v="2112"/>
    <n v="971.52"/>
    <n v="0.45999999999999996"/>
    <x v="2"/>
  </r>
  <r>
    <s v="Foot Locker"/>
    <n v="1185732"/>
    <x v="304"/>
    <x v="4"/>
    <s v="Milieu ouest"/>
    <s v="Illinois"/>
    <s v="Chicago"/>
    <x v="2"/>
    <n v="36"/>
    <n v="42"/>
    <n v="1512"/>
    <n v="725.76"/>
    <n v="0.48"/>
    <x v="2"/>
  </r>
  <r>
    <s v="Foot Locker"/>
    <n v="1185732"/>
    <x v="305"/>
    <x v="5"/>
    <s v="Milieu ouest"/>
    <s v="Illinois"/>
    <s v="Chicago"/>
    <x v="3"/>
    <n v="44"/>
    <n v="20"/>
    <n v="880"/>
    <n v="440"/>
    <n v="0.5"/>
    <x v="2"/>
  </r>
  <r>
    <s v="Foot Locker"/>
    <n v="1185732"/>
    <x v="306"/>
    <x v="6"/>
    <s v="Milieu ouest"/>
    <s v="Illinois"/>
    <s v="Chicago"/>
    <x v="4"/>
    <n v="54"/>
    <n v="28"/>
    <n v="1512"/>
    <n v="710.64"/>
    <n v="0.47"/>
    <x v="2"/>
  </r>
  <r>
    <s v="Foot Locker"/>
    <n v="1185732"/>
    <x v="307"/>
    <x v="0"/>
    <s v="Milieu ouest"/>
    <s v="Illinois"/>
    <s v="Chicago"/>
    <x v="5"/>
    <n v="49"/>
    <n v="65"/>
    <n v="3185"/>
    <n v="1911"/>
    <n v="0.6"/>
    <x v="2"/>
  </r>
  <r>
    <s v="Foot Locker"/>
    <n v="1185732"/>
    <x v="308"/>
    <x v="1"/>
    <s v="Milieu ouest"/>
    <s v="Illinois"/>
    <s v="Chicago"/>
    <x v="0"/>
    <n v="58"/>
    <n v="134"/>
    <n v="7772"/>
    <n v="4196.88"/>
    <n v="0.54"/>
    <x v="2"/>
  </r>
  <r>
    <s v="Foot Locker"/>
    <n v="1185732"/>
    <x v="309"/>
    <x v="2"/>
    <s v="Milieu ouest"/>
    <s v="Illinois"/>
    <s v="Chicago"/>
    <x v="1"/>
    <n v="53"/>
    <n v="54"/>
    <n v="2862"/>
    <n v="1287.8999999999999"/>
    <n v="0.44999999999999996"/>
    <x v="2"/>
  </r>
  <r>
    <s v="Foot Locker"/>
    <n v="1185732"/>
    <x v="310"/>
    <x v="3"/>
    <s v="Milieu ouest"/>
    <s v="Illinois"/>
    <s v="Chicago"/>
    <x v="2"/>
    <n v="49"/>
    <n v="44"/>
    <n v="2156"/>
    <n v="991.75999999999988"/>
    <n v="0.45999999999999996"/>
    <x v="2"/>
  </r>
  <r>
    <s v="Foot Locker"/>
    <n v="1185732"/>
    <x v="311"/>
    <x v="4"/>
    <s v="Milieu ouest"/>
    <s v="Illinois"/>
    <s v="Chicago"/>
    <x v="3"/>
    <n v="48"/>
    <n v="28"/>
    <n v="1344"/>
    <n v="712.32"/>
    <n v="0.53"/>
    <x v="2"/>
  </r>
  <r>
    <s v="Foot Locker"/>
    <n v="1185732"/>
    <x v="312"/>
    <x v="5"/>
    <s v="Milieu ouest"/>
    <s v="Illinois"/>
    <s v="Chicago"/>
    <x v="4"/>
    <n v="59"/>
    <n v="35"/>
    <n v="2065"/>
    <n v="949.9"/>
    <n v="0.45999999999999996"/>
    <x v="2"/>
  </r>
  <r>
    <s v="Foot Locker"/>
    <n v="1185732"/>
    <x v="313"/>
    <x v="6"/>
    <s v="Milieu ouest"/>
    <s v="Illinois"/>
    <s v="Chicago"/>
    <x v="5"/>
    <n v="64"/>
    <n v="63"/>
    <n v="4032"/>
    <n v="2419.1999999999998"/>
    <n v="0.6"/>
    <x v="2"/>
  </r>
  <r>
    <s v="Foot Locker"/>
    <n v="1185732"/>
    <x v="314"/>
    <x v="0"/>
    <s v="Milieu ouest"/>
    <s v="Illinois"/>
    <s v="Chicago"/>
    <x v="0"/>
    <n v="46"/>
    <n v="135"/>
    <n v="6210"/>
    <n v="3415.5000000000005"/>
    <n v="0.55000000000000004"/>
    <x v="2"/>
  </r>
  <r>
    <s v="Foot Locker"/>
    <n v="1185732"/>
    <x v="315"/>
    <x v="1"/>
    <s v="Milieu ouest"/>
    <s v="Illinois"/>
    <s v="Chicago"/>
    <x v="1"/>
    <n v="43"/>
    <n v="63"/>
    <n v="2709"/>
    <n v="1219.05"/>
    <n v="0.44999999999999996"/>
    <x v="2"/>
  </r>
  <r>
    <s v="Foot Locker"/>
    <n v="1185732"/>
    <x v="316"/>
    <x v="2"/>
    <s v="Milieu ouest"/>
    <s v="Illinois"/>
    <s v="Chicago"/>
    <x v="2"/>
    <n v="39"/>
    <n v="54"/>
    <n v="2106"/>
    <n v="947.69999999999993"/>
    <n v="0.44999999999999996"/>
    <x v="2"/>
  </r>
  <r>
    <s v="Foot Locker"/>
    <n v="1185732"/>
    <x v="317"/>
    <x v="3"/>
    <s v="Milieu ouest"/>
    <s v="Illinois"/>
    <s v="Chicago"/>
    <x v="3"/>
    <n v="38"/>
    <n v="47"/>
    <n v="1786"/>
    <n v="946.58"/>
    <n v="0.53"/>
    <x v="2"/>
  </r>
  <r>
    <s v="Foot Locker"/>
    <n v="1185732"/>
    <x v="318"/>
    <x v="4"/>
    <s v="Milieu ouest"/>
    <s v="Illinois"/>
    <s v="Chicago"/>
    <x v="4"/>
    <n v="46"/>
    <n v="51"/>
    <n v="2346"/>
    <n v="1173"/>
    <n v="0.5"/>
    <x v="2"/>
  </r>
  <r>
    <s v="Foot Locker"/>
    <n v="1185732"/>
    <x v="319"/>
    <x v="5"/>
    <s v="Milieu ouest"/>
    <s v="Illinois"/>
    <s v="Chicago"/>
    <x v="5"/>
    <n v="51"/>
    <n v="105"/>
    <n v="5355"/>
    <n v="3373.65"/>
    <n v="0.63"/>
    <x v="2"/>
  </r>
  <r>
    <s v="Foot Locker"/>
    <n v="1185732"/>
    <x v="320"/>
    <x v="6"/>
    <s v="Milieu ouest"/>
    <s v="Illinois"/>
    <s v="Chicago"/>
    <x v="0"/>
    <n v="47"/>
    <n v="161"/>
    <n v="7567"/>
    <n v="3934.84"/>
    <n v="0.52"/>
    <x v="2"/>
  </r>
  <r>
    <s v="Foot Locker"/>
    <n v="1185732"/>
    <x v="321"/>
    <x v="0"/>
    <s v="Milieu ouest"/>
    <s v="Illinois"/>
    <s v="Chicago"/>
    <x v="1"/>
    <n v="43"/>
    <n v="81"/>
    <n v="3483"/>
    <n v="1567.35"/>
    <n v="0.44999999999999996"/>
    <x v="2"/>
  </r>
  <r>
    <s v="Foot Locker"/>
    <n v="1185732"/>
    <x v="322"/>
    <x v="1"/>
    <s v="Milieu ouest"/>
    <s v="Illinois"/>
    <s v="Chicago"/>
    <x v="2"/>
    <n v="36"/>
    <n v="65"/>
    <n v="2340"/>
    <n v="1053"/>
    <n v="0.44999999999999996"/>
    <x v="2"/>
  </r>
  <r>
    <s v="Foot Locker"/>
    <n v="1185732"/>
    <x v="323"/>
    <x v="2"/>
    <s v="Milieu ouest"/>
    <s v="Illinois"/>
    <s v="Chicago"/>
    <x v="3"/>
    <n v="39"/>
    <n v="50"/>
    <n v="1950"/>
    <n v="1053"/>
    <n v="0.54"/>
    <x v="2"/>
  </r>
  <r>
    <s v="Foot Locker"/>
    <n v="1185732"/>
    <x v="324"/>
    <x v="3"/>
    <s v="Milieu ouest"/>
    <s v="Illinois"/>
    <s v="Chicago"/>
    <x v="4"/>
    <n v="47"/>
    <n v="56"/>
    <n v="2632"/>
    <n v="1210.7199999999998"/>
    <n v="0.45999999999999996"/>
    <x v="2"/>
  </r>
  <r>
    <s v="Foot Locker"/>
    <n v="1185732"/>
    <x v="325"/>
    <x v="4"/>
    <s v="Milieu ouest"/>
    <s v="Illinois"/>
    <s v="Chicago"/>
    <x v="5"/>
    <n v="54"/>
    <n v="120"/>
    <n v="6480"/>
    <n v="3952.7999999999997"/>
    <n v="0.61"/>
    <x v="2"/>
  </r>
  <r>
    <s v="Foot Locker"/>
    <n v="1185732"/>
    <x v="326"/>
    <x v="5"/>
    <s v="Milieu ouest"/>
    <s v="Illinois"/>
    <s v="Chicago"/>
    <x v="0"/>
    <n v="49"/>
    <n v="149"/>
    <n v="7301"/>
    <n v="3723.51"/>
    <n v="0.51"/>
    <x v="2"/>
  </r>
  <r>
    <s v="Foot Locker"/>
    <n v="1185732"/>
    <x v="327"/>
    <x v="6"/>
    <s v="Milieu ouest"/>
    <s v="Illinois"/>
    <s v="Chicago"/>
    <x v="1"/>
    <n v="41"/>
    <n v="94"/>
    <n v="3854"/>
    <n v="1772.84"/>
    <n v="0.45999999999999996"/>
    <x v="2"/>
  </r>
  <r>
    <s v="Foot Locker"/>
    <n v="1185732"/>
    <x v="328"/>
    <x v="0"/>
    <s v="Milieu ouest"/>
    <s v="Illinois"/>
    <s v="Chicago"/>
    <x v="2"/>
    <n v="38"/>
    <n v="75"/>
    <n v="2850"/>
    <n v="1396.5"/>
    <n v="0.49"/>
    <x v="2"/>
  </r>
  <r>
    <s v="Foot Locker"/>
    <n v="1185732"/>
    <x v="329"/>
    <x v="1"/>
    <s v="Milieu ouest"/>
    <s v="Illinois"/>
    <s v="Chicago"/>
    <x v="3"/>
    <n v="37"/>
    <n v="63"/>
    <n v="2331"/>
    <n v="1165.5"/>
    <n v="0.5"/>
    <x v="2"/>
  </r>
  <r>
    <s v="Foot Locker"/>
    <n v="1185732"/>
    <x v="330"/>
    <x v="2"/>
    <s v="Milieu ouest"/>
    <s v="Illinois"/>
    <s v="Chicago"/>
    <x v="4"/>
    <n v="49"/>
    <n v="50"/>
    <n v="2450"/>
    <n v="1225"/>
    <n v="0.5"/>
    <x v="2"/>
  </r>
  <r>
    <s v="Foot Locker"/>
    <n v="1185732"/>
    <x v="331"/>
    <x v="3"/>
    <s v="Milieu ouest"/>
    <s v="Illinois"/>
    <s v="Chicago"/>
    <x v="5"/>
    <n v="50"/>
    <n v="94"/>
    <n v="4700"/>
    <n v="3055"/>
    <n v="0.65"/>
    <x v="2"/>
  </r>
  <r>
    <s v="Foot Locker"/>
    <n v="1185732"/>
    <x v="332"/>
    <x v="4"/>
    <s v="Milieu ouest"/>
    <s v="Illinois"/>
    <s v="Chicago"/>
    <x v="0"/>
    <n v="47"/>
    <n v="135"/>
    <n v="6345"/>
    <n v="3172.5"/>
    <n v="0.5"/>
    <x v="2"/>
  </r>
  <r>
    <s v="Foot Locker"/>
    <n v="1185732"/>
    <x v="333"/>
    <x v="5"/>
    <s v="Milieu ouest"/>
    <s v="Illinois"/>
    <s v="Chicago"/>
    <x v="1"/>
    <n v="41"/>
    <n v="84"/>
    <n v="3444"/>
    <n v="1687.56"/>
    <n v="0.49"/>
    <x v="2"/>
  </r>
  <r>
    <s v="Foot Locker"/>
    <n v="1185732"/>
    <x v="334"/>
    <x v="6"/>
    <s v="Milieu ouest"/>
    <s v="Illinois"/>
    <s v="Chicago"/>
    <x v="2"/>
    <n v="36"/>
    <n v="60"/>
    <n v="2160"/>
    <n v="1015.1999999999999"/>
    <n v="0.47"/>
    <x v="2"/>
  </r>
  <r>
    <s v="Foot Locker"/>
    <n v="1185732"/>
    <x v="335"/>
    <x v="0"/>
    <s v="Milieu ouest"/>
    <s v="Illinois"/>
    <s v="Chicago"/>
    <x v="3"/>
    <n v="36"/>
    <n v="44"/>
    <n v="1584"/>
    <n v="839.5200000000001"/>
    <n v="0.53"/>
    <x v="2"/>
  </r>
  <r>
    <s v="Foot Locker"/>
    <n v="1185732"/>
    <x v="336"/>
    <x v="1"/>
    <s v="Milieu ouest"/>
    <s v="Illinois"/>
    <s v="Chicago"/>
    <x v="4"/>
    <n v="49"/>
    <n v="49"/>
    <n v="2401"/>
    <n v="1104.4599999999998"/>
    <n v="0.45999999999999996"/>
    <x v="2"/>
  </r>
  <r>
    <s v="Foot Locker"/>
    <n v="1185732"/>
    <x v="337"/>
    <x v="2"/>
    <s v="Milieu ouest"/>
    <s v="Illinois"/>
    <s v="Chicago"/>
    <x v="5"/>
    <n v="53"/>
    <n v="73"/>
    <n v="3869"/>
    <n v="2476.16"/>
    <n v="0.64"/>
    <x v="2"/>
  </r>
  <r>
    <s v="Foot Locker"/>
    <n v="1185732"/>
    <x v="338"/>
    <x v="3"/>
    <s v="Milieu ouest"/>
    <s v="Illinois"/>
    <s v="Chicago"/>
    <x v="0"/>
    <n v="56"/>
    <n v="115"/>
    <n v="6440"/>
    <n v="3542.0000000000005"/>
    <n v="0.55000000000000004"/>
    <x v="2"/>
  </r>
  <r>
    <s v="Foot Locker"/>
    <n v="1185732"/>
    <x v="339"/>
    <x v="4"/>
    <s v="Milieu ouest"/>
    <s v="Illinois"/>
    <s v="Chicago"/>
    <x v="1"/>
    <n v="49"/>
    <n v="75"/>
    <n v="3675"/>
    <n v="1800.75"/>
    <n v="0.49"/>
    <x v="2"/>
  </r>
  <r>
    <s v="Foot Locker"/>
    <n v="1185732"/>
    <x v="340"/>
    <x v="5"/>
    <s v="Milieu ouest"/>
    <s v="Illinois"/>
    <s v="Chicago"/>
    <x v="2"/>
    <n v="48"/>
    <n v="39"/>
    <n v="1872"/>
    <n v="842.39999999999986"/>
    <n v="0.44999999999999996"/>
    <x v="2"/>
  </r>
  <r>
    <s v="Foot Locker"/>
    <n v="1185732"/>
    <x v="341"/>
    <x v="6"/>
    <s v="Milieu ouest"/>
    <s v="Illinois"/>
    <s v="Chicago"/>
    <x v="3"/>
    <n v="47"/>
    <n v="33"/>
    <n v="1551"/>
    <n v="791.01"/>
    <n v="0.51"/>
    <x v="2"/>
  </r>
  <r>
    <s v="Foot Locker"/>
    <n v="1185732"/>
    <x v="342"/>
    <x v="0"/>
    <s v="Milieu ouest"/>
    <s v="Illinois"/>
    <s v="Chicago"/>
    <x v="4"/>
    <n v="56"/>
    <n v="33"/>
    <n v="1848"/>
    <n v="868.56"/>
    <n v="0.47"/>
    <x v="2"/>
  </r>
  <r>
    <s v="Foot Locker"/>
    <n v="1185732"/>
    <x v="343"/>
    <x v="1"/>
    <s v="Milieu ouest"/>
    <s v="Illinois"/>
    <s v="Chicago"/>
    <x v="5"/>
    <n v="60"/>
    <n v="65"/>
    <n v="3900"/>
    <n v="2340"/>
    <n v="0.6"/>
    <x v="2"/>
  </r>
  <r>
    <s v="Foot Locker"/>
    <n v="1185732"/>
    <x v="344"/>
    <x v="2"/>
    <s v="Milieu ouest"/>
    <s v="Illinois"/>
    <s v="Chicago"/>
    <x v="0"/>
    <n v="55"/>
    <n v="112"/>
    <n v="6160"/>
    <n v="3326.4"/>
    <n v="0.54"/>
    <x v="2"/>
  </r>
  <r>
    <s v="Foot Locker"/>
    <n v="1185732"/>
    <x v="345"/>
    <x v="3"/>
    <s v="Milieu ouest"/>
    <s v="Illinois"/>
    <s v="Chicago"/>
    <x v="1"/>
    <n v="46"/>
    <n v="65"/>
    <n v="2990"/>
    <n v="1405.3"/>
    <n v="0.47"/>
    <x v="2"/>
  </r>
  <r>
    <s v="Foot Locker"/>
    <n v="1185732"/>
    <x v="346"/>
    <x v="4"/>
    <s v="Milieu ouest"/>
    <s v="Illinois"/>
    <s v="Chicago"/>
    <x v="2"/>
    <n v="48"/>
    <n v="49"/>
    <n v="2352"/>
    <n v="1105.4399999999998"/>
    <n v="0.47"/>
    <x v="2"/>
  </r>
  <r>
    <s v="Foot Locker"/>
    <n v="1185732"/>
    <x v="347"/>
    <x v="5"/>
    <s v="Milieu ouest"/>
    <s v="Illinois"/>
    <s v="Chicago"/>
    <x v="3"/>
    <n v="46"/>
    <n v="53"/>
    <n v="2438"/>
    <n v="1292.1400000000001"/>
    <n v="0.53"/>
    <x v="2"/>
  </r>
  <r>
    <s v="Foot Locker"/>
    <n v="1185732"/>
    <x v="348"/>
    <x v="6"/>
    <s v="Milieu ouest"/>
    <s v="Illinois"/>
    <s v="Chicago"/>
    <x v="4"/>
    <n v="56"/>
    <n v="41"/>
    <n v="2296"/>
    <n v="1148"/>
    <n v="0.5"/>
    <x v="2"/>
  </r>
  <r>
    <s v="Foot Locker"/>
    <n v="1185732"/>
    <x v="349"/>
    <x v="0"/>
    <s v="Milieu ouest"/>
    <s v="Illinois"/>
    <s v="Chicago"/>
    <x v="5"/>
    <n v="61"/>
    <n v="65"/>
    <n v="3965"/>
    <n v="2379"/>
    <n v="0.6"/>
    <x v="2"/>
  </r>
  <r>
    <s v="Foot Locker"/>
    <n v="1185732"/>
    <x v="350"/>
    <x v="1"/>
    <s v="Milieu ouest"/>
    <s v="Illinois"/>
    <s v="Chicago"/>
    <x v="0"/>
    <n v="57"/>
    <n v="150"/>
    <n v="8550"/>
    <n v="4702.5"/>
    <n v="0.55000000000000004"/>
    <x v="2"/>
  </r>
  <r>
    <s v="Foot Locker"/>
    <n v="1185732"/>
    <x v="351"/>
    <x v="2"/>
    <s v="Milieu ouest"/>
    <s v="Illinois"/>
    <s v="Chicago"/>
    <x v="1"/>
    <n v="46"/>
    <n v="75"/>
    <n v="3450"/>
    <n v="1656"/>
    <n v="0.48"/>
    <x v="2"/>
  </r>
  <r>
    <s v="Foot Locker"/>
    <n v="1185732"/>
    <x v="352"/>
    <x v="3"/>
    <s v="Milieu ouest"/>
    <s v="Illinois"/>
    <s v="Chicago"/>
    <x v="2"/>
    <n v="46"/>
    <n v="75"/>
    <n v="3450"/>
    <n v="1690.5"/>
    <n v="0.49"/>
    <x v="2"/>
  </r>
  <r>
    <s v="Foot Locker"/>
    <n v="1185732"/>
    <x v="353"/>
    <x v="4"/>
    <s v="Milieu ouest"/>
    <s v="Illinois"/>
    <s v="Chicago"/>
    <x v="3"/>
    <n v="49"/>
    <n v="54"/>
    <n v="2646"/>
    <n v="1402.38"/>
    <n v="0.53"/>
    <x v="2"/>
  </r>
  <r>
    <s v="Foot Locker"/>
    <n v="1185732"/>
    <x v="354"/>
    <x v="5"/>
    <s v="Milieu ouest"/>
    <s v="Illinois"/>
    <s v="Chicago"/>
    <x v="4"/>
    <n v="59"/>
    <n v="58"/>
    <n v="3422"/>
    <n v="1539.8999999999999"/>
    <n v="0.44999999999999996"/>
    <x v="2"/>
  </r>
  <r>
    <s v="Foot Locker"/>
    <n v="1185732"/>
    <x v="355"/>
    <x v="6"/>
    <s v="Milieu ouest"/>
    <s v="Illinois"/>
    <s v="Chicago"/>
    <x v="5"/>
    <n v="64"/>
    <n v="81"/>
    <n v="5184"/>
    <n v="3265.92"/>
    <n v="0.63"/>
    <x v="2"/>
  </r>
  <r>
    <s v="Sports Direct"/>
    <n v="1197831"/>
    <x v="356"/>
    <x v="0"/>
    <s v="Milieu ouest"/>
    <s v="Illinois"/>
    <s v="Chicago"/>
    <x v="0"/>
    <n v="20"/>
    <n v="189"/>
    <n v="3780"/>
    <n v="1512"/>
    <n v="0.4"/>
    <x v="2"/>
  </r>
  <r>
    <s v="Sports Direct"/>
    <n v="1197831"/>
    <x v="357"/>
    <x v="1"/>
    <s v="Milieu ouest"/>
    <s v="Illinois"/>
    <s v="Chicago"/>
    <x v="1"/>
    <n v="28"/>
    <n v="196"/>
    <n v="5488"/>
    <n v="2195.2000000000003"/>
    <n v="0.4"/>
    <x v="2"/>
  </r>
  <r>
    <s v="Sports Direct"/>
    <n v="1197831"/>
    <x v="358"/>
    <x v="2"/>
    <s v="Milieu ouest"/>
    <s v="Illinois"/>
    <s v="Chicago"/>
    <x v="2"/>
    <n v="27"/>
    <n v="158"/>
    <n v="4266"/>
    <n v="1749.06"/>
    <n v="0.41"/>
    <x v="2"/>
  </r>
  <r>
    <s v="Sports Direct"/>
    <n v="1197831"/>
    <x v="359"/>
    <x v="3"/>
    <s v="Milieu ouest"/>
    <s v="Illinois"/>
    <s v="Chicago"/>
    <x v="3"/>
    <n v="34"/>
    <n v="152"/>
    <n v="5168"/>
    <n v="2635.68"/>
    <n v="0.51"/>
    <x v="2"/>
  </r>
  <r>
    <s v="Sports Direct"/>
    <n v="1197831"/>
    <x v="360"/>
    <x v="4"/>
    <s v="Sud"/>
    <s v="Texas"/>
    <s v="Dallas"/>
    <x v="4"/>
    <n v="37"/>
    <n v="94"/>
    <n v="3478"/>
    <n v="1217.3"/>
    <n v="0.35"/>
    <x v="2"/>
  </r>
  <r>
    <s v="Sports Direct"/>
    <n v="1197831"/>
    <x v="361"/>
    <x v="5"/>
    <s v="Sud"/>
    <s v="Texas"/>
    <s v="Dallas"/>
    <x v="5"/>
    <n v="33"/>
    <n v="147"/>
    <n v="4851"/>
    <n v="2668.05"/>
    <n v="0.55000000000000004"/>
    <x v="2"/>
  </r>
  <r>
    <s v="Sports Direct"/>
    <n v="1197831"/>
    <x v="362"/>
    <x v="6"/>
    <s v="Sud"/>
    <s v="Texas"/>
    <s v="Dallas"/>
    <x v="0"/>
    <n v="23"/>
    <n v="176"/>
    <n v="4048"/>
    <n v="1740.6399999999999"/>
    <n v="0.43"/>
    <x v="2"/>
  </r>
  <r>
    <s v="Sports Direct"/>
    <n v="1197831"/>
    <x v="363"/>
    <x v="0"/>
    <s v="Sud"/>
    <s v="Texas"/>
    <s v="Dallas"/>
    <x v="1"/>
    <n v="32"/>
    <n v="163"/>
    <n v="5216"/>
    <n v="2086.4"/>
    <n v="0.4"/>
    <x v="2"/>
  </r>
  <r>
    <s v="Sports Direct"/>
    <n v="1197831"/>
    <x v="364"/>
    <x v="1"/>
    <s v="Sud"/>
    <s v="Texas"/>
    <s v="Dallas"/>
    <x v="2"/>
    <n v="34"/>
    <n v="119"/>
    <n v="4046"/>
    <n v="1739.78"/>
    <n v="0.43"/>
    <x v="2"/>
  </r>
  <r>
    <s v="Sports Direct"/>
    <n v="1197831"/>
    <x v="365"/>
    <x v="2"/>
    <s v="Sud"/>
    <s v="Texas"/>
    <s v="Dallas"/>
    <x v="3"/>
    <n v="32"/>
    <n v="128"/>
    <n v="4096"/>
    <n v="2170.88"/>
    <n v="0.53"/>
    <x v="2"/>
  </r>
  <r>
    <s v="Sports Direct"/>
    <n v="1197831"/>
    <x v="366"/>
    <x v="3"/>
    <s v="Sud"/>
    <s v="Texas"/>
    <s v="Dallas"/>
    <x v="4"/>
    <n v="38"/>
    <n v="75"/>
    <n v="2850"/>
    <n v="997.49999999999989"/>
    <n v="0.35"/>
    <x v="2"/>
  </r>
  <r>
    <s v="Sports Direct"/>
    <n v="1197831"/>
    <x v="367"/>
    <x v="4"/>
    <s v="Sud"/>
    <s v="Texas"/>
    <s v="Dallas"/>
    <x v="5"/>
    <n v="32"/>
    <n v="140"/>
    <n v="4480"/>
    <n v="2508.8000000000002"/>
    <n v="0.56000000000000005"/>
    <x v="2"/>
  </r>
  <r>
    <s v="Sports Direct"/>
    <n v="1197831"/>
    <x v="368"/>
    <x v="5"/>
    <s v="Sud"/>
    <s v="Texas"/>
    <s v="Dallas"/>
    <x v="0"/>
    <n v="29"/>
    <n v="182"/>
    <n v="5278"/>
    <n v="2639"/>
    <n v="0.5"/>
    <x v="2"/>
  </r>
  <r>
    <s v="Sports Direct"/>
    <n v="1197831"/>
    <x v="369"/>
    <x v="6"/>
    <s v="Sud"/>
    <s v="Texas"/>
    <s v="Dallas"/>
    <x v="1"/>
    <n v="39"/>
    <n v="169"/>
    <n v="6591"/>
    <n v="3295.5"/>
    <n v="0.5"/>
    <x v="2"/>
  </r>
  <r>
    <s v="Sports Direct"/>
    <n v="1197831"/>
    <x v="370"/>
    <x v="0"/>
    <s v="Sud"/>
    <s v="Texas"/>
    <s v="Dallas"/>
    <x v="2"/>
    <n v="28"/>
    <n v="145"/>
    <n v="4060"/>
    <n v="1908.1999999999998"/>
    <n v="0.47"/>
    <x v="2"/>
  </r>
  <r>
    <s v="Sports Direct"/>
    <n v="1197831"/>
    <x v="371"/>
    <x v="1"/>
    <s v="Sud"/>
    <s v="Texas"/>
    <s v="Dallas"/>
    <x v="3"/>
    <n v="32"/>
    <n v="116"/>
    <n v="3712"/>
    <n v="2115.84"/>
    <n v="0.57000000000000006"/>
    <x v="2"/>
  </r>
  <r>
    <s v="Sports Direct"/>
    <n v="1197831"/>
    <x v="372"/>
    <x v="2"/>
    <s v="Sud"/>
    <s v="Texas"/>
    <s v="Dallas"/>
    <x v="4"/>
    <n v="38"/>
    <n v="81"/>
    <n v="3078"/>
    <n v="1385.1"/>
    <n v="0.44999999999999996"/>
    <x v="2"/>
  </r>
  <r>
    <s v="Sports Direct"/>
    <n v="1197831"/>
    <x v="373"/>
    <x v="3"/>
    <s v="Sud"/>
    <s v="Texas"/>
    <s v="Dallas"/>
    <x v="5"/>
    <n v="32"/>
    <n v="135"/>
    <n v="4320"/>
    <n v="2721.6"/>
    <n v="0.63"/>
    <x v="2"/>
  </r>
  <r>
    <s v="Sports Direct"/>
    <n v="1197831"/>
    <x v="374"/>
    <x v="4"/>
    <s v="Sud"/>
    <s v="Texas"/>
    <s v="Dallas"/>
    <x v="0"/>
    <n v="18"/>
    <n v="182"/>
    <n v="3276"/>
    <n v="1474.1999999999998"/>
    <n v="0.44999999999999996"/>
    <x v="2"/>
  </r>
  <r>
    <s v="Sports Direct"/>
    <n v="1197831"/>
    <x v="375"/>
    <x v="5"/>
    <s v="Sud"/>
    <s v="Texas"/>
    <s v="Dallas"/>
    <x v="1"/>
    <n v="28"/>
    <n v="175"/>
    <n v="4900"/>
    <n v="2352"/>
    <n v="0.48"/>
    <x v="2"/>
  </r>
  <r>
    <s v="Sports Direct"/>
    <n v="1197831"/>
    <x v="376"/>
    <x v="6"/>
    <s v="Sud"/>
    <s v="Texas"/>
    <s v="Dallas"/>
    <x v="2"/>
    <n v="25"/>
    <n v="152"/>
    <n v="3800"/>
    <n v="1862"/>
    <n v="0.49"/>
    <x v="2"/>
  </r>
  <r>
    <s v="Sports Direct"/>
    <n v="1197831"/>
    <x v="377"/>
    <x v="0"/>
    <s v="Sud"/>
    <s v="Texas"/>
    <s v="Dallas"/>
    <x v="3"/>
    <n v="29"/>
    <n v="128"/>
    <n v="3712"/>
    <n v="2190.0800000000004"/>
    <n v="0.59000000000000008"/>
    <x v="2"/>
  </r>
  <r>
    <s v="Sports Direct"/>
    <n v="1197831"/>
    <x v="378"/>
    <x v="1"/>
    <s v="Sud"/>
    <s v="Texas"/>
    <s v="Dallas"/>
    <x v="4"/>
    <n v="34"/>
    <n v="85"/>
    <n v="2890"/>
    <n v="1156"/>
    <n v="0.4"/>
    <x v="2"/>
  </r>
  <r>
    <s v="Sports Direct"/>
    <n v="1197831"/>
    <x v="379"/>
    <x v="2"/>
    <s v="Sud"/>
    <s v="Texas"/>
    <s v="Dallas"/>
    <x v="5"/>
    <n v="29"/>
    <n v="156"/>
    <n v="4524"/>
    <n v="2804.88"/>
    <n v="0.62"/>
    <x v="2"/>
  </r>
  <r>
    <s v="Sports Direct"/>
    <n v="1197831"/>
    <x v="380"/>
    <x v="3"/>
    <s v="Sud"/>
    <s v="Texas"/>
    <s v="Dallas"/>
    <x v="0"/>
    <n v="19"/>
    <n v="195"/>
    <n v="3705"/>
    <n v="1852.5"/>
    <n v="0.5"/>
    <x v="2"/>
  </r>
  <r>
    <s v="Sports Direct"/>
    <n v="1197831"/>
    <x v="381"/>
    <x v="4"/>
    <s v="Sud"/>
    <s v="Texas"/>
    <s v="Dallas"/>
    <x v="1"/>
    <n v="29"/>
    <n v="194"/>
    <n v="5626"/>
    <n v="2756.74"/>
    <n v="0.49"/>
    <x v="2"/>
  </r>
  <r>
    <s v="Sports Direct"/>
    <n v="1197831"/>
    <x v="382"/>
    <x v="5"/>
    <s v="Sud"/>
    <s v="Texas"/>
    <s v="Dallas"/>
    <x v="2"/>
    <n v="24"/>
    <n v="175"/>
    <n v="4200"/>
    <n v="1974"/>
    <n v="0.47"/>
    <x v="2"/>
  </r>
  <r>
    <s v="Sports Direct"/>
    <n v="1197831"/>
    <x v="383"/>
    <x v="6"/>
    <s v="Sud"/>
    <s v="Texas"/>
    <s v="Dallas"/>
    <x v="3"/>
    <n v="34"/>
    <n v="154"/>
    <n v="5236"/>
    <n v="3141.6"/>
    <n v="0.6"/>
    <x v="2"/>
  </r>
  <r>
    <s v="Sports Direct"/>
    <n v="1197831"/>
    <x v="384"/>
    <x v="0"/>
    <s v="Sud"/>
    <s v="Texas"/>
    <s v="Dallas"/>
    <x v="4"/>
    <n v="49"/>
    <n v="131"/>
    <n v="6419"/>
    <n v="2888.5499999999997"/>
    <n v="0.44999999999999996"/>
    <x v="2"/>
  </r>
  <r>
    <s v="Sports Direct"/>
    <n v="1197831"/>
    <x v="385"/>
    <x v="1"/>
    <s v="Sud"/>
    <s v="Texas"/>
    <s v="Dallas"/>
    <x v="5"/>
    <n v="43"/>
    <n v="224"/>
    <n v="9632"/>
    <n v="6260.8"/>
    <n v="0.65"/>
    <x v="2"/>
  </r>
  <r>
    <s v="Sports Direct"/>
    <n v="1197831"/>
    <x v="386"/>
    <x v="2"/>
    <s v="Sud"/>
    <s v="Texas"/>
    <s v="Dallas"/>
    <x v="0"/>
    <n v="41"/>
    <n v="224"/>
    <n v="9184"/>
    <n v="4132.7999999999993"/>
    <n v="0.44999999999999996"/>
    <x v="2"/>
  </r>
  <r>
    <s v="Sports Direct"/>
    <n v="1197831"/>
    <x v="387"/>
    <x v="3"/>
    <s v="Sud"/>
    <s v="Texas"/>
    <s v="Dallas"/>
    <x v="1"/>
    <n v="49"/>
    <n v="200"/>
    <n v="9800"/>
    <n v="4704"/>
    <n v="0.48"/>
    <x v="2"/>
  </r>
  <r>
    <s v="Sports Direct"/>
    <n v="1197831"/>
    <x v="388"/>
    <x v="4"/>
    <s v="Sud"/>
    <s v="Texas"/>
    <s v="Dallas"/>
    <x v="2"/>
    <n v="44"/>
    <n v="176"/>
    <n v="7744"/>
    <n v="3639.68"/>
    <n v="0.47"/>
    <x v="2"/>
  </r>
  <r>
    <s v="Sports Direct"/>
    <n v="1197831"/>
    <x v="389"/>
    <x v="5"/>
    <s v="Sud"/>
    <s v="Texas"/>
    <s v="Dallas"/>
    <x v="3"/>
    <n v="43"/>
    <n v="174"/>
    <n v="7482"/>
    <n v="4115.1000000000004"/>
    <n v="0.55000000000000004"/>
    <x v="2"/>
  </r>
  <r>
    <s v="Sports Direct"/>
    <n v="1197831"/>
    <x v="390"/>
    <x v="6"/>
    <s v="Sud"/>
    <s v="Texas"/>
    <s v="Dallas"/>
    <x v="4"/>
    <n v="45"/>
    <n v="145"/>
    <n v="6525"/>
    <n v="2805.75"/>
    <n v="0.43"/>
    <x v="2"/>
  </r>
  <r>
    <s v="Sports Direct"/>
    <n v="1197831"/>
    <x v="391"/>
    <x v="0"/>
    <s v="Sud"/>
    <s v="Texas"/>
    <s v="Dallas"/>
    <x v="5"/>
    <n v="53"/>
    <n v="263"/>
    <n v="13939"/>
    <n v="8781.57"/>
    <n v="0.63"/>
    <x v="2"/>
  </r>
  <r>
    <s v="Sports Direct"/>
    <n v="1197831"/>
    <x v="392"/>
    <x v="1"/>
    <s v="Sud"/>
    <s v="Texas"/>
    <s v="Dallas"/>
    <x v="0"/>
    <n v="41"/>
    <n v="231"/>
    <n v="9471"/>
    <n v="4924.92"/>
    <n v="0.52"/>
    <x v="2"/>
  </r>
  <r>
    <s v="Sports Direct"/>
    <n v="1197831"/>
    <x v="393"/>
    <x v="2"/>
    <s v="Sud"/>
    <s v="Texas"/>
    <s v="Dallas"/>
    <x v="1"/>
    <n v="48"/>
    <n v="215"/>
    <n v="10320"/>
    <n v="5572.8"/>
    <n v="0.54"/>
    <x v="2"/>
  </r>
  <r>
    <s v="Sports Direct"/>
    <n v="1197831"/>
    <x v="394"/>
    <x v="3"/>
    <s v="Sud"/>
    <s v="Texas"/>
    <s v="Dallas"/>
    <x v="2"/>
    <n v="44"/>
    <n v="254"/>
    <n v="11176"/>
    <n v="6146.7999999999993"/>
    <n v="0.54999999999999993"/>
    <x v="2"/>
  </r>
  <r>
    <s v="Sports Direct"/>
    <n v="1197831"/>
    <x v="395"/>
    <x v="4"/>
    <s v="Sud"/>
    <s v="Texas"/>
    <s v="Dallas"/>
    <x v="3"/>
    <n v="43"/>
    <n v="150"/>
    <n v="6450"/>
    <n v="3934.5"/>
    <n v="0.61"/>
    <x v="2"/>
  </r>
  <r>
    <s v="Sports Direct"/>
    <n v="1197831"/>
    <x v="396"/>
    <x v="5"/>
    <s v="Sud"/>
    <s v="Texas"/>
    <s v="Dallas"/>
    <x v="4"/>
    <n v="47"/>
    <n v="167"/>
    <n v="7849"/>
    <n v="3610.5399999999995"/>
    <n v="0.45999999999999996"/>
    <x v="2"/>
  </r>
  <r>
    <s v="Sports Direct"/>
    <n v="1197831"/>
    <x v="397"/>
    <x v="6"/>
    <s v="Sud"/>
    <s v="Texas"/>
    <s v="Dallas"/>
    <x v="5"/>
    <n v="54"/>
    <n v="255"/>
    <n v="13770"/>
    <n v="9225.9000000000015"/>
    <n v="0.67"/>
    <x v="2"/>
  </r>
  <r>
    <s v="Sports Direct"/>
    <n v="1197831"/>
    <x v="398"/>
    <x v="0"/>
    <s v="Sud"/>
    <s v="Texas"/>
    <s v="Dallas"/>
    <x v="0"/>
    <n v="49"/>
    <n v="208"/>
    <n v="10192"/>
    <n v="5197.92"/>
    <n v="0.51"/>
    <x v="2"/>
  </r>
  <r>
    <s v="Sports Direct"/>
    <n v="1197831"/>
    <x v="399"/>
    <x v="1"/>
    <s v="Sud"/>
    <s v="Texas"/>
    <s v="Dallas"/>
    <x v="1"/>
    <n v="53"/>
    <n v="208"/>
    <n v="11024"/>
    <n v="5512"/>
    <n v="0.5"/>
    <x v="2"/>
  </r>
  <r>
    <s v="Sports Direct"/>
    <n v="1197831"/>
    <x v="400"/>
    <x v="2"/>
    <s v="Sud"/>
    <s v="Texas"/>
    <s v="Dallas"/>
    <x v="2"/>
    <n v="46"/>
    <n v="273"/>
    <n v="12558"/>
    <n v="6906.8999999999987"/>
    <n v="0.54999999999999993"/>
    <x v="2"/>
  </r>
  <r>
    <s v="Sports Direct"/>
    <n v="1197831"/>
    <x v="401"/>
    <x v="3"/>
    <s v="Sud"/>
    <s v="Texas"/>
    <s v="Dallas"/>
    <x v="3"/>
    <n v="47"/>
    <n v="147"/>
    <n v="6909"/>
    <n v="4490.8500000000004"/>
    <n v="0.65"/>
    <x v="2"/>
  </r>
  <r>
    <s v="Sports Direct"/>
    <n v="1197831"/>
    <x v="402"/>
    <x v="4"/>
    <s v="Sud"/>
    <s v="Texas"/>
    <s v="Dallas"/>
    <x v="4"/>
    <n v="53"/>
    <n v="142"/>
    <n v="7526"/>
    <n v="3612.48"/>
    <n v="0.48"/>
    <x v="2"/>
  </r>
  <r>
    <s v="Sports Direct"/>
    <n v="1197831"/>
    <x v="403"/>
    <x v="5"/>
    <s v="Sud"/>
    <s v="Texas"/>
    <s v="Dallas"/>
    <x v="5"/>
    <n v="56"/>
    <n v="233"/>
    <n v="13048"/>
    <n v="9133.6"/>
    <n v="0.70000000000000007"/>
    <x v="2"/>
  </r>
  <r>
    <s v="Sports Direct"/>
    <n v="1197831"/>
    <x v="404"/>
    <x v="6"/>
    <s v="Sud"/>
    <s v="Texas"/>
    <s v="Dallas"/>
    <x v="0"/>
    <n v="53"/>
    <n v="181"/>
    <n v="9593"/>
    <n v="5276.15"/>
    <n v="0.54999999999999993"/>
    <x v="2"/>
  </r>
  <r>
    <s v="Sports Direct"/>
    <n v="1197831"/>
    <x v="405"/>
    <x v="0"/>
    <s v="Sud"/>
    <s v="Texas"/>
    <s v="Dallas"/>
    <x v="1"/>
    <n v="54"/>
    <n v="176"/>
    <n v="9504"/>
    <n v="4847.04"/>
    <n v="0.51"/>
    <x v="2"/>
  </r>
  <r>
    <s v="Sports Direct"/>
    <n v="1197831"/>
    <x v="406"/>
    <x v="1"/>
    <s v="Sud"/>
    <s v="Texas"/>
    <s v="Dallas"/>
    <x v="2"/>
    <n v="59"/>
    <n v="203"/>
    <n v="11977"/>
    <n v="6347.81"/>
    <n v="0.53"/>
    <x v="2"/>
  </r>
  <r>
    <s v="Sports Direct"/>
    <n v="1197831"/>
    <x v="407"/>
    <x v="2"/>
    <s v="Sud"/>
    <s v="Texas"/>
    <s v="Dallas"/>
    <x v="3"/>
    <n v="56"/>
    <n v="126"/>
    <n v="7056"/>
    <n v="4586.4000000000005"/>
    <n v="0.65"/>
    <x v="2"/>
  </r>
  <r>
    <s v="Sports Direct"/>
    <n v="1197831"/>
    <x v="408"/>
    <x v="3"/>
    <s v="Sud"/>
    <s v="Texas"/>
    <s v="Dallas"/>
    <x v="4"/>
    <n v="53"/>
    <n v="135"/>
    <n v="7155"/>
    <n v="3505.95"/>
    <n v="0.49"/>
    <x v="2"/>
  </r>
  <r>
    <s v="Sports Direct"/>
    <n v="1197831"/>
    <x v="409"/>
    <x v="4"/>
    <s v="Sud"/>
    <s v="Texas"/>
    <s v="Dallas"/>
    <x v="5"/>
    <n v="48"/>
    <n v="203"/>
    <n v="9744"/>
    <n v="6820.8000000000011"/>
    <n v="0.70000000000000007"/>
    <x v="2"/>
  </r>
  <r>
    <s v="Sports Direct"/>
    <n v="1197831"/>
    <x v="410"/>
    <x v="5"/>
    <s v="Sud"/>
    <s v="Texas"/>
    <s v="Dallas"/>
    <x v="0"/>
    <n v="39"/>
    <n v="156"/>
    <n v="6084"/>
    <n v="3042"/>
    <n v="0.5"/>
    <x v="2"/>
  </r>
  <r>
    <s v="Sports Direct"/>
    <n v="1197831"/>
    <x v="411"/>
    <x v="6"/>
    <s v="Sud"/>
    <s v="Texas"/>
    <s v="Dallas"/>
    <x v="1"/>
    <n v="38"/>
    <n v="169"/>
    <n v="6422"/>
    <n v="3275.2200000000003"/>
    <n v="0.51"/>
    <x v="2"/>
  </r>
  <r>
    <s v="Sports Direct"/>
    <n v="1197831"/>
    <x v="412"/>
    <x v="0"/>
    <s v="Sud"/>
    <s v="Texas"/>
    <s v="Dallas"/>
    <x v="2"/>
    <n v="41"/>
    <n v="144"/>
    <n v="5904"/>
    <n v="3070.08"/>
    <n v="0.52"/>
    <x v="2"/>
  </r>
  <r>
    <s v="Sports Direct"/>
    <n v="1197831"/>
    <x v="413"/>
    <x v="1"/>
    <s v="Sud"/>
    <s v="Texas"/>
    <s v="Dallas"/>
    <x v="3"/>
    <n v="41"/>
    <n v="111"/>
    <n v="4551"/>
    <n v="2730.6"/>
    <n v="0.6"/>
    <x v="2"/>
  </r>
  <r>
    <s v="Sports Direct"/>
    <n v="1197831"/>
    <x v="414"/>
    <x v="2"/>
    <s v="Sud"/>
    <s v="Texas"/>
    <s v="Dallas"/>
    <x v="4"/>
    <n v="36"/>
    <n v="100"/>
    <n v="3600"/>
    <n v="1619.9999999999998"/>
    <n v="0.44999999999999996"/>
    <x v="2"/>
  </r>
  <r>
    <s v="Sports Direct"/>
    <n v="1197831"/>
    <x v="415"/>
    <x v="3"/>
    <s v="Sud"/>
    <s v="Texas"/>
    <s v="Dallas"/>
    <x v="5"/>
    <n v="45"/>
    <n v="161"/>
    <n v="7245"/>
    <n v="5071.5000000000009"/>
    <n v="0.70000000000000007"/>
    <x v="2"/>
  </r>
  <r>
    <s v="Sports Direct"/>
    <n v="1197831"/>
    <x v="416"/>
    <x v="4"/>
    <s v="Sud"/>
    <s v="Texas"/>
    <s v="Dallas"/>
    <x v="0"/>
    <n v="38"/>
    <n v="181"/>
    <n v="6878"/>
    <n v="3782.8999999999996"/>
    <n v="0.54999999999999993"/>
    <x v="2"/>
  </r>
  <r>
    <s v="Sports Direct"/>
    <n v="1197831"/>
    <x v="417"/>
    <x v="5"/>
    <s v="Sud"/>
    <s v="Texas"/>
    <s v="Dallas"/>
    <x v="1"/>
    <n v="37"/>
    <n v="218"/>
    <n v="8066"/>
    <n v="4033"/>
    <n v="0.5"/>
    <x v="2"/>
  </r>
  <r>
    <s v="Sports Direct"/>
    <n v="1197831"/>
    <x v="418"/>
    <x v="6"/>
    <s v="Sud"/>
    <s v="Texas"/>
    <s v="Dallas"/>
    <x v="2"/>
    <n v="63"/>
    <n v="176"/>
    <n v="11088"/>
    <n v="6098.4"/>
    <n v="0.54999999999999993"/>
    <x v="2"/>
  </r>
  <r>
    <s v="Sports Direct"/>
    <n v="1197831"/>
    <x v="419"/>
    <x v="0"/>
    <s v="Sud"/>
    <s v="Texas"/>
    <s v="Dallas"/>
    <x v="3"/>
    <n v="59"/>
    <n v="145"/>
    <n v="8555"/>
    <n v="5304.1"/>
    <n v="0.62"/>
    <x v="2"/>
  </r>
  <r>
    <s v="Sports Direct"/>
    <n v="1197831"/>
    <x v="420"/>
    <x v="1"/>
    <s v="Sud"/>
    <s v="Texas"/>
    <s v="Dallas"/>
    <x v="4"/>
    <n v="56"/>
    <n v="138"/>
    <n v="7728"/>
    <n v="3709.44"/>
    <n v="0.48"/>
    <x v="2"/>
  </r>
  <r>
    <s v="Sports Direct"/>
    <n v="1197831"/>
    <x v="421"/>
    <x v="2"/>
    <s v="Sud"/>
    <s v="Texas"/>
    <s v="Dallas"/>
    <x v="5"/>
    <n v="67"/>
    <n v="176"/>
    <n v="11792"/>
    <n v="7664.8"/>
    <n v="0.65"/>
    <x v="2"/>
  </r>
  <r>
    <s v="Sports Direct"/>
    <n v="1197831"/>
    <x v="422"/>
    <x v="3"/>
    <s v="Sud"/>
    <s v="Texas"/>
    <s v="Dallas"/>
    <x v="0"/>
    <n v="59"/>
    <n v="223"/>
    <n v="13157"/>
    <n v="7104.7800000000007"/>
    <n v="0.54"/>
    <x v="2"/>
  </r>
  <r>
    <s v="Sports Direct"/>
    <n v="1197831"/>
    <x v="423"/>
    <x v="4"/>
    <s v="Sud"/>
    <s v="Texas"/>
    <s v="Dallas"/>
    <x v="1"/>
    <n v="56"/>
    <n v="231"/>
    <n v="12936"/>
    <n v="6726.72"/>
    <n v="0.52"/>
    <x v="2"/>
  </r>
  <r>
    <s v="Sports Direct"/>
    <n v="1197831"/>
    <x v="424"/>
    <x v="5"/>
    <s v="Sud"/>
    <s v="Texas"/>
    <s v="Dallas"/>
    <x v="2"/>
    <n v="62"/>
    <n v="189"/>
    <n v="11718"/>
    <n v="6327.72"/>
    <n v="0.54"/>
    <x v="2"/>
  </r>
  <r>
    <s v="Sports Direct"/>
    <n v="1197831"/>
    <x v="425"/>
    <x v="6"/>
    <s v="Sud"/>
    <s v="Texas"/>
    <s v="Dallas"/>
    <x v="3"/>
    <n v="59"/>
    <n v="173"/>
    <n v="10207"/>
    <n v="6328.34"/>
    <n v="0.62"/>
    <x v="2"/>
  </r>
  <r>
    <s v="Sports Direct"/>
    <n v="1197831"/>
    <x v="426"/>
    <x v="0"/>
    <s v="Sud"/>
    <s v="Texas"/>
    <s v="Dallas"/>
    <x v="4"/>
    <n v="58"/>
    <n v="158"/>
    <n v="9164"/>
    <n v="4582"/>
    <n v="0.5"/>
    <x v="2"/>
  </r>
  <r>
    <s v="Sports Direct"/>
    <n v="1197831"/>
    <x v="427"/>
    <x v="1"/>
    <s v="Sud"/>
    <s v="Texas"/>
    <s v="Dallas"/>
    <x v="5"/>
    <n v="65"/>
    <n v="233"/>
    <n v="15145"/>
    <n v="9995.7000000000007"/>
    <n v="0.66"/>
    <x v="2"/>
  </r>
  <r>
    <s v="Foot Locker"/>
    <n v="1185732"/>
    <x v="428"/>
    <x v="2"/>
    <s v="Sud"/>
    <s v="Texas"/>
    <s v="Dallas"/>
    <x v="0"/>
    <n v="44"/>
    <n v="111"/>
    <n v="4884"/>
    <n v="3418.8"/>
    <n v="0.70000000000000007"/>
    <x v="2"/>
  </r>
  <r>
    <s v="Foot Locker"/>
    <n v="1185732"/>
    <x v="429"/>
    <x v="3"/>
    <s v="Sud"/>
    <s v="Texas"/>
    <s v="Dallas"/>
    <x v="1"/>
    <n v="41"/>
    <n v="68"/>
    <n v="2788"/>
    <n v="1310.3599999999999"/>
    <n v="0.47"/>
    <x v="2"/>
  </r>
  <r>
    <s v="Foot Locker"/>
    <n v="1185732"/>
    <x v="430"/>
    <x v="4"/>
    <s v="Sud"/>
    <s v="Texas"/>
    <s v="Dallas"/>
    <x v="2"/>
    <n v="33"/>
    <n v="56"/>
    <n v="1848"/>
    <n v="942.48"/>
    <n v="0.51"/>
    <x v="2"/>
  </r>
  <r>
    <s v="Foot Locker"/>
    <n v="1185732"/>
    <x v="431"/>
    <x v="5"/>
    <s v="Sud"/>
    <s v="Texas"/>
    <s v="Dallas"/>
    <x v="3"/>
    <n v="38"/>
    <n v="19"/>
    <n v="722"/>
    <n v="368.22"/>
    <n v="0.51"/>
    <x v="2"/>
  </r>
  <r>
    <s v="Foot Locker"/>
    <n v="1185732"/>
    <x v="432"/>
    <x v="6"/>
    <s v="Nord-est"/>
    <s v="Pennsylvania"/>
    <s v="Philadelphia"/>
    <x v="4"/>
    <n v="54"/>
    <n v="36"/>
    <n v="1944"/>
    <n v="874.8"/>
    <n v="0.44999999999999996"/>
    <x v="2"/>
  </r>
  <r>
    <s v="Foot Locker"/>
    <n v="1185732"/>
    <x v="433"/>
    <x v="0"/>
    <s v="Nord-est"/>
    <s v="Pennsylvania"/>
    <s v="Philadelphia"/>
    <x v="5"/>
    <n v="43"/>
    <n v="61"/>
    <n v="2623"/>
    <n v="1154.1200000000001"/>
    <n v="0.44"/>
    <x v="2"/>
  </r>
  <r>
    <s v="Foot Locker"/>
    <n v="1185732"/>
    <x v="434"/>
    <x v="1"/>
    <s v="Nord-est"/>
    <s v="Pennsylvania"/>
    <s v="Philadelphia"/>
    <x v="0"/>
    <n v="42"/>
    <n v="119"/>
    <n v="4998"/>
    <n v="3348.6600000000003"/>
    <n v="0.67"/>
    <x v="2"/>
  </r>
  <r>
    <s v="Foot Locker"/>
    <n v="1185732"/>
    <x v="435"/>
    <x v="2"/>
    <s v="Nord-est"/>
    <s v="Pennsylvania"/>
    <s v="Philadelphia"/>
    <x v="1"/>
    <n v="44"/>
    <n v="35"/>
    <n v="1540"/>
    <n v="739.19999999999993"/>
    <n v="0.48"/>
    <x v="2"/>
  </r>
  <r>
    <s v="Foot Locker"/>
    <n v="1185732"/>
    <x v="436"/>
    <x v="3"/>
    <s v="Nord-est"/>
    <s v="Pennsylvania"/>
    <s v="Philadelphia"/>
    <x v="2"/>
    <n v="34"/>
    <n v="46"/>
    <n v="1564"/>
    <n v="813.28"/>
    <n v="0.52"/>
    <x v="2"/>
  </r>
  <r>
    <s v="Foot Locker"/>
    <n v="1185732"/>
    <x v="437"/>
    <x v="4"/>
    <s v="Nord-est"/>
    <s v="Pennsylvania"/>
    <s v="Philadelphia"/>
    <x v="3"/>
    <n v="39"/>
    <n v="13"/>
    <n v="507"/>
    <n v="263.64"/>
    <n v="0.52"/>
    <x v="2"/>
  </r>
  <r>
    <s v="Foot Locker"/>
    <n v="1185732"/>
    <x v="438"/>
    <x v="5"/>
    <s v="Nord-est"/>
    <s v="Pennsylvania"/>
    <s v="Philadelphia"/>
    <x v="4"/>
    <n v="51"/>
    <n v="36"/>
    <n v="1836"/>
    <n v="844.56"/>
    <n v="0.45999999999999996"/>
    <x v="2"/>
  </r>
  <r>
    <s v="Foot Locker"/>
    <n v="1185732"/>
    <x v="439"/>
    <x v="6"/>
    <s v="Nord-est"/>
    <s v="Pennsylvania"/>
    <s v="Philadelphia"/>
    <x v="5"/>
    <n v="44"/>
    <n v="68"/>
    <n v="2992"/>
    <n v="1346.3999999999999"/>
    <n v="0.44999999999999996"/>
    <x v="2"/>
  </r>
  <r>
    <s v="Foot Locker"/>
    <n v="1185732"/>
    <x v="440"/>
    <x v="0"/>
    <s v="Nord-est"/>
    <s v="Pennsylvania"/>
    <s v="Philadelphia"/>
    <x v="0"/>
    <n v="49"/>
    <n v="120"/>
    <n v="5880"/>
    <n v="4116"/>
    <n v="0.70000000000000007"/>
    <x v="2"/>
  </r>
  <r>
    <s v="Foot Locker"/>
    <n v="1185732"/>
    <x v="441"/>
    <x v="1"/>
    <s v="Nord-est"/>
    <s v="Pennsylvania"/>
    <s v="Philadelphia"/>
    <x v="1"/>
    <n v="47"/>
    <n v="38"/>
    <n v="1786"/>
    <n v="875.14"/>
    <n v="0.49"/>
    <x v="2"/>
  </r>
  <r>
    <s v="Foot Locker"/>
    <n v="1185732"/>
    <x v="442"/>
    <x v="2"/>
    <s v="Nord-est"/>
    <s v="Pennsylvania"/>
    <s v="Philadelphia"/>
    <x v="2"/>
    <n v="36"/>
    <n v="51"/>
    <n v="1836"/>
    <n v="991.44"/>
    <n v="0.54"/>
    <x v="2"/>
  </r>
  <r>
    <s v="Foot Locker"/>
    <n v="1185732"/>
    <x v="443"/>
    <x v="3"/>
    <s v="Nord-est"/>
    <s v="Pennsylvania"/>
    <s v="Philadelphia"/>
    <x v="3"/>
    <n v="43"/>
    <n v="8"/>
    <n v="344"/>
    <n v="175.44"/>
    <n v="0.51"/>
    <x v="2"/>
  </r>
  <r>
    <s v="Foot Locker"/>
    <n v="1185732"/>
    <x v="444"/>
    <x v="4"/>
    <s v="Nord-est"/>
    <s v="Pennsylvania"/>
    <s v="Philadelphia"/>
    <x v="4"/>
    <n v="58"/>
    <n v="20"/>
    <n v="1160"/>
    <n v="464"/>
    <n v="0.4"/>
    <x v="2"/>
  </r>
  <r>
    <s v="Foot Locker"/>
    <n v="1185732"/>
    <x v="445"/>
    <x v="5"/>
    <s v="Nord-est"/>
    <s v="Pennsylvania"/>
    <s v="Philadelphia"/>
    <x v="5"/>
    <n v="47"/>
    <n v="44"/>
    <n v="2068"/>
    <n v="723.8"/>
    <n v="0.35"/>
    <x v="2"/>
  </r>
  <r>
    <s v="Foot Locker"/>
    <n v="1185732"/>
    <x v="446"/>
    <x v="6"/>
    <s v="Nord-est"/>
    <s v="Pennsylvania"/>
    <s v="Philadelphia"/>
    <x v="0"/>
    <n v="46"/>
    <n v="122"/>
    <n v="5612"/>
    <n v="3535.56"/>
    <n v="0.63"/>
    <x v="2"/>
  </r>
  <r>
    <s v="Foot Locker"/>
    <n v="1185732"/>
    <x v="447"/>
    <x v="0"/>
    <s v="Nord-est"/>
    <s v="Pennsylvania"/>
    <s v="Philadelphia"/>
    <x v="1"/>
    <n v="45"/>
    <n v="45"/>
    <n v="2025"/>
    <n v="850.5"/>
    <n v="0.42"/>
    <x v="2"/>
  </r>
  <r>
    <s v="Foot Locker"/>
    <n v="1185732"/>
    <x v="448"/>
    <x v="1"/>
    <s v="Nord-est"/>
    <s v="Pennsylvania"/>
    <s v="Philadelphia"/>
    <x v="2"/>
    <n v="38"/>
    <n v="38"/>
    <n v="1444"/>
    <n v="664.2399999999999"/>
    <n v="0.45999999999999996"/>
    <x v="2"/>
  </r>
  <r>
    <s v="Foot Locker"/>
    <n v="1185732"/>
    <x v="449"/>
    <x v="2"/>
    <s v="Nord-est"/>
    <s v="Pennsylvania"/>
    <s v="Philadelphia"/>
    <x v="3"/>
    <n v="42"/>
    <n v="20"/>
    <n v="840"/>
    <n v="386.4"/>
    <n v="0.45999999999999996"/>
    <x v="2"/>
  </r>
  <r>
    <s v="Foot Locker"/>
    <n v="1185732"/>
    <x v="450"/>
    <x v="3"/>
    <s v="Nord-est"/>
    <s v="Pennsylvania"/>
    <s v="Philadelphia"/>
    <x v="4"/>
    <n v="55"/>
    <n v="22"/>
    <n v="1210"/>
    <n v="508.2"/>
    <n v="0.42"/>
    <x v="2"/>
  </r>
  <r>
    <s v="Foot Locker"/>
    <n v="1185732"/>
    <x v="451"/>
    <x v="4"/>
    <s v="Nord-est"/>
    <s v="Pennsylvania"/>
    <s v="Philadelphia"/>
    <x v="5"/>
    <n v="48"/>
    <n v="54"/>
    <n v="2592"/>
    <n v="933.12"/>
    <n v="0.36"/>
    <x v="2"/>
  </r>
  <r>
    <s v="Foot Locker"/>
    <n v="1185732"/>
    <x v="452"/>
    <x v="5"/>
    <s v="Nord-est"/>
    <s v="Pennsylvania"/>
    <s v="Philadelphia"/>
    <x v="0"/>
    <n v="58"/>
    <n v="136"/>
    <n v="7888"/>
    <n v="4969.4399999999996"/>
    <n v="0.63"/>
    <x v="2"/>
  </r>
  <r>
    <s v="Foot Locker"/>
    <n v="1185732"/>
    <x v="453"/>
    <x v="6"/>
    <s v="Nord-est"/>
    <s v="Pennsylvania"/>
    <s v="Philadelphia"/>
    <x v="1"/>
    <n v="54"/>
    <n v="53"/>
    <n v="2862"/>
    <n v="1144.8"/>
    <n v="0.4"/>
    <x v="2"/>
  </r>
  <r>
    <s v="Foot Locker"/>
    <n v="1185732"/>
    <x v="454"/>
    <x v="0"/>
    <s v="Nord-est"/>
    <s v="Pennsylvania"/>
    <s v="Philadelphia"/>
    <x v="2"/>
    <n v="52"/>
    <n v="42"/>
    <n v="2184"/>
    <n v="1004.6399999999999"/>
    <n v="0.45999999999999996"/>
    <x v="2"/>
  </r>
  <r>
    <s v="Foot Locker"/>
    <n v="1185732"/>
    <x v="455"/>
    <x v="1"/>
    <s v="Nord-est"/>
    <s v="Pennsylvania"/>
    <s v="Philadelphia"/>
    <x v="3"/>
    <n v="51"/>
    <n v="29"/>
    <n v="1479"/>
    <n v="695.13"/>
    <n v="0.47"/>
    <x v="2"/>
  </r>
  <r>
    <s v="Foot Locker"/>
    <n v="1185732"/>
    <x v="456"/>
    <x v="2"/>
    <s v="Nord-est"/>
    <s v="Pennsylvania"/>
    <s v="Philadelphia"/>
    <x v="4"/>
    <n v="59"/>
    <n v="31"/>
    <n v="1829"/>
    <n v="768.18"/>
    <n v="0.42"/>
    <x v="2"/>
  </r>
  <r>
    <s v="Foot Locker"/>
    <n v="1185732"/>
    <x v="457"/>
    <x v="3"/>
    <s v="Nord-est"/>
    <s v="Pennsylvania"/>
    <s v="Philadelphia"/>
    <x v="5"/>
    <n v="64"/>
    <n v="63"/>
    <n v="4032"/>
    <n v="1814.3999999999999"/>
    <n v="0.44999999999999996"/>
    <x v="2"/>
  </r>
  <r>
    <s v="Foot Locker"/>
    <n v="1185732"/>
    <x v="458"/>
    <x v="4"/>
    <s v="Nord-est"/>
    <s v="Pennsylvania"/>
    <s v="Philadelphia"/>
    <x v="0"/>
    <n v="64"/>
    <n v="135"/>
    <n v="8640"/>
    <n v="5616"/>
    <n v="0.65"/>
    <x v="2"/>
  </r>
  <r>
    <s v="Foot Locker"/>
    <n v="1185732"/>
    <x v="459"/>
    <x v="5"/>
    <s v="Nord-est"/>
    <s v="Pennsylvania"/>
    <s v="Philadelphia"/>
    <x v="1"/>
    <n v="59"/>
    <n v="70"/>
    <n v="4130"/>
    <n v="1899.8"/>
    <n v="0.45999999999999996"/>
    <x v="2"/>
  </r>
  <r>
    <s v="Foot Locker"/>
    <n v="1185732"/>
    <x v="460"/>
    <x v="6"/>
    <s v="Nord-est"/>
    <s v="Pennsylvania"/>
    <s v="Philadelphia"/>
    <x v="2"/>
    <n v="52"/>
    <n v="44"/>
    <n v="2288"/>
    <n v="1144"/>
    <n v="0.5"/>
    <x v="2"/>
  </r>
  <r>
    <s v="Foot Locker"/>
    <n v="1185732"/>
    <x v="461"/>
    <x v="0"/>
    <s v="Nord-est"/>
    <s v="Pennsylvania"/>
    <s v="Philadelphia"/>
    <x v="3"/>
    <n v="52"/>
    <n v="39"/>
    <n v="2028"/>
    <n v="1074.8400000000001"/>
    <n v="0.53"/>
    <x v="2"/>
  </r>
  <r>
    <s v="Foot Locker"/>
    <n v="1185732"/>
    <x v="462"/>
    <x v="1"/>
    <s v="Nord-est"/>
    <s v="Pennsylvania"/>
    <s v="Philadelphia"/>
    <x v="4"/>
    <n v="60"/>
    <n v="45"/>
    <n v="2700"/>
    <n v="1242"/>
    <n v="0.45999999999999996"/>
    <x v="2"/>
  </r>
  <r>
    <s v="Foot Locker"/>
    <n v="1185732"/>
    <x v="463"/>
    <x v="2"/>
    <s v="Nord-est"/>
    <s v="Pennsylvania"/>
    <s v="Philadelphia"/>
    <x v="5"/>
    <n v="65"/>
    <n v="81"/>
    <n v="5265"/>
    <n v="2211.2999999999997"/>
    <n v="0.42"/>
    <x v="2"/>
  </r>
  <r>
    <s v="Foot Locker"/>
    <n v="1185732"/>
    <x v="464"/>
    <x v="3"/>
    <s v="Nord-est"/>
    <s v="Pennsylvania"/>
    <s v="Philadelphia"/>
    <x v="0"/>
    <n v="60"/>
    <n v="145"/>
    <n v="8700"/>
    <n v="5829"/>
    <n v="0.67"/>
    <x v="2"/>
  </r>
  <r>
    <s v="Foot Locker"/>
    <n v="1185732"/>
    <x v="465"/>
    <x v="4"/>
    <s v="Nord-est"/>
    <s v="Pennsylvania"/>
    <s v="Philadelphia"/>
    <x v="1"/>
    <n v="55"/>
    <n v="90"/>
    <n v="4950"/>
    <n v="2475"/>
    <n v="0.5"/>
    <x v="2"/>
  </r>
  <r>
    <s v="Foot Locker"/>
    <n v="1185732"/>
    <x v="466"/>
    <x v="5"/>
    <s v="Nord-est"/>
    <s v="Pennsylvania"/>
    <s v="Philadelphia"/>
    <x v="2"/>
    <n v="51"/>
    <n v="59"/>
    <n v="3009"/>
    <n v="1504.5"/>
    <n v="0.5"/>
    <x v="2"/>
  </r>
  <r>
    <s v="Foot Locker"/>
    <n v="1185732"/>
    <x v="467"/>
    <x v="6"/>
    <s v="Nord-est"/>
    <s v="Pennsylvania"/>
    <s v="Philadelphia"/>
    <x v="3"/>
    <n v="51"/>
    <n v="44"/>
    <n v="2244"/>
    <n v="1189.3200000000002"/>
    <n v="0.53"/>
    <x v="2"/>
  </r>
  <r>
    <s v="Foot Locker"/>
    <n v="1185732"/>
    <x v="468"/>
    <x v="0"/>
    <s v="Nord-est"/>
    <s v="Pennsylvania"/>
    <s v="Philadelphia"/>
    <x v="4"/>
    <n v="64"/>
    <n v="60"/>
    <n v="3840"/>
    <n v="1843.1999999999998"/>
    <n v="0.48"/>
    <x v="2"/>
  </r>
  <r>
    <s v="Foot Locker"/>
    <n v="1185732"/>
    <x v="469"/>
    <x v="1"/>
    <s v="Nord-est"/>
    <s v="Pennsylvania"/>
    <s v="Philadelphia"/>
    <x v="5"/>
    <n v="64"/>
    <n v="98"/>
    <n v="6272"/>
    <n v="2634.24"/>
    <n v="0.42"/>
    <x v="2"/>
  </r>
  <r>
    <s v="Foot Locker"/>
    <n v="1185732"/>
    <x v="470"/>
    <x v="2"/>
    <s v="Nord-est"/>
    <s v="Pennsylvania"/>
    <s v="Philadelphia"/>
    <x v="0"/>
    <n v="60"/>
    <n v="158"/>
    <n v="9480"/>
    <n v="6256.8"/>
    <n v="0.66"/>
    <x v="2"/>
  </r>
  <r>
    <s v="Foot Locker"/>
    <n v="1185732"/>
    <x v="471"/>
    <x v="3"/>
    <s v="Nord-est"/>
    <s v="Pennsylvania"/>
    <s v="Philadelphia"/>
    <x v="1"/>
    <n v="54"/>
    <n v="75"/>
    <n v="4050"/>
    <n v="1903.5"/>
    <n v="0.47"/>
    <x v="2"/>
  </r>
  <r>
    <s v="Foot Locker"/>
    <n v="1185732"/>
    <x v="472"/>
    <x v="4"/>
    <s v="Nord-est"/>
    <s v="Pennsylvania"/>
    <s v="Philadelphia"/>
    <x v="2"/>
    <n v="54"/>
    <n v="61"/>
    <n v="3294"/>
    <n v="1811.6999999999998"/>
    <n v="0.54999999999999993"/>
    <x v="2"/>
  </r>
  <r>
    <s v="Foot Locker"/>
    <n v="1185732"/>
    <x v="473"/>
    <x v="5"/>
    <s v="Nord-est"/>
    <s v="Pennsylvania"/>
    <s v="Philadelphia"/>
    <x v="3"/>
    <n v="53"/>
    <n v="58"/>
    <n v="3074"/>
    <n v="1659.96"/>
    <n v="0.54"/>
    <x v="2"/>
  </r>
  <r>
    <s v="Foot Locker"/>
    <n v="1185732"/>
    <x v="474"/>
    <x v="6"/>
    <s v="Nord-est"/>
    <s v="Pennsylvania"/>
    <s v="Philadelphia"/>
    <x v="4"/>
    <n v="61"/>
    <n v="46"/>
    <n v="2806"/>
    <n v="1290.76"/>
    <n v="0.45999999999999996"/>
    <x v="2"/>
  </r>
  <r>
    <s v="Foot Locker"/>
    <n v="1185732"/>
    <x v="475"/>
    <x v="0"/>
    <s v="Nord-est"/>
    <s v="Pennsylvania"/>
    <s v="Philadelphia"/>
    <x v="5"/>
    <n v="64"/>
    <n v="95"/>
    <n v="6080"/>
    <n v="2614.4"/>
    <n v="0.43"/>
    <x v="2"/>
  </r>
  <r>
    <s v="Foot Locker"/>
    <n v="1185732"/>
    <x v="476"/>
    <x v="1"/>
    <s v="Nord-est"/>
    <s v="Pennsylvania"/>
    <s v="Philadelphia"/>
    <x v="0"/>
    <n v="62"/>
    <n v="143"/>
    <n v="8866"/>
    <n v="5319.5999999999995"/>
    <n v="0.6"/>
    <x v="2"/>
  </r>
  <r>
    <s v="Foot Locker"/>
    <n v="1185732"/>
    <x v="477"/>
    <x v="2"/>
    <s v="Nord-est"/>
    <s v="Pennsylvania"/>
    <s v="Philadelphia"/>
    <x v="1"/>
    <n v="48"/>
    <n v="80"/>
    <n v="3840"/>
    <n v="1536"/>
    <n v="0.4"/>
    <x v="2"/>
  </r>
  <r>
    <s v="Foot Locker"/>
    <n v="1185732"/>
    <x v="478"/>
    <x v="3"/>
    <s v="Nord-est"/>
    <s v="Pennsylvania"/>
    <s v="Philadelphia"/>
    <x v="2"/>
    <n v="41"/>
    <n v="50"/>
    <n v="2050"/>
    <n v="922.49999999999989"/>
    <n v="0.44999999999999996"/>
    <x v="2"/>
  </r>
  <r>
    <s v="Foot Locker"/>
    <n v="1185732"/>
    <x v="479"/>
    <x v="4"/>
    <s v="Nord-est"/>
    <s v="Pennsylvania"/>
    <s v="Philadelphia"/>
    <x v="3"/>
    <n v="41"/>
    <n v="53"/>
    <n v="2173"/>
    <n v="1021.31"/>
    <n v="0.47"/>
    <x v="2"/>
  </r>
  <r>
    <s v="Foot Locker"/>
    <n v="1185732"/>
    <x v="480"/>
    <x v="5"/>
    <s v="Nord-est"/>
    <s v="Pennsylvania"/>
    <s v="Philadelphia"/>
    <x v="4"/>
    <n v="50"/>
    <n v="36"/>
    <n v="1800"/>
    <n v="809.99999999999989"/>
    <n v="0.44999999999999996"/>
    <x v="2"/>
  </r>
  <r>
    <s v="Foot Locker"/>
    <n v="1185732"/>
    <x v="481"/>
    <x v="6"/>
    <s v="Nord-est"/>
    <s v="Pennsylvania"/>
    <s v="Philadelphia"/>
    <x v="5"/>
    <n v="55"/>
    <n v="61"/>
    <n v="3355"/>
    <n v="1342"/>
    <n v="0.4"/>
    <x v="2"/>
  </r>
  <r>
    <s v="Foot Locker"/>
    <n v="1185732"/>
    <x v="482"/>
    <x v="0"/>
    <s v="Nord-est"/>
    <s v="Pennsylvania"/>
    <s v="Philadelphia"/>
    <x v="0"/>
    <n v="55"/>
    <n v="104"/>
    <n v="5720"/>
    <n v="3546.4"/>
    <n v="0.62"/>
    <x v="2"/>
  </r>
  <r>
    <s v="Foot Locker"/>
    <n v="1185732"/>
    <x v="483"/>
    <x v="1"/>
    <s v="Nord-est"/>
    <s v="Pennsylvania"/>
    <s v="Philadelphia"/>
    <x v="1"/>
    <n v="47"/>
    <n v="63"/>
    <n v="2961"/>
    <n v="1243.6199999999999"/>
    <n v="0.42"/>
    <x v="2"/>
  </r>
  <r>
    <s v="Foot Locker"/>
    <n v="1185732"/>
    <x v="484"/>
    <x v="2"/>
    <s v="Nord-est"/>
    <s v="Pennsylvania"/>
    <s v="Philadelphia"/>
    <x v="2"/>
    <n v="48"/>
    <n v="34"/>
    <n v="1632"/>
    <n v="734.4"/>
    <n v="0.44999999999999996"/>
    <x v="2"/>
  </r>
  <r>
    <s v="Foot Locker"/>
    <n v="1185732"/>
    <x v="485"/>
    <x v="3"/>
    <s v="Nord-est"/>
    <s v="Pennsylvania"/>
    <s v="Philadelphia"/>
    <x v="3"/>
    <n v="48"/>
    <n v="29"/>
    <n v="1392"/>
    <n v="626.4"/>
    <n v="0.44999999999999996"/>
    <x v="2"/>
  </r>
  <r>
    <s v="Foot Locker"/>
    <n v="1185732"/>
    <x v="486"/>
    <x v="4"/>
    <s v="Nord-est"/>
    <s v="Pennsylvania"/>
    <s v="Philadelphia"/>
    <x v="4"/>
    <n v="56"/>
    <n v="27"/>
    <n v="1512"/>
    <n v="650.16"/>
    <n v="0.43"/>
    <x v="2"/>
  </r>
  <r>
    <s v="Foot Locker"/>
    <n v="1185732"/>
    <x v="487"/>
    <x v="5"/>
    <s v="Nord-est"/>
    <s v="Pennsylvania"/>
    <s v="Philadelphia"/>
    <x v="5"/>
    <n v="60"/>
    <n v="63"/>
    <n v="3780"/>
    <n v="1474.2"/>
    <n v="0.39"/>
    <x v="2"/>
  </r>
  <r>
    <s v="Foot Locker"/>
    <n v="1185732"/>
    <x v="488"/>
    <x v="6"/>
    <s v="Nord-est"/>
    <s v="Pennsylvania"/>
    <s v="Philadelphia"/>
    <x v="0"/>
    <n v="66"/>
    <n v="113"/>
    <n v="7458"/>
    <n v="4847.7"/>
    <n v="0.65"/>
    <x v="2"/>
  </r>
  <r>
    <s v="Foot Locker"/>
    <n v="1185732"/>
    <x v="489"/>
    <x v="0"/>
    <s v="Nord-est"/>
    <s v="Pennsylvania"/>
    <s v="Philadelphia"/>
    <x v="1"/>
    <n v="55"/>
    <n v="60"/>
    <n v="3300"/>
    <n v="1551"/>
    <n v="0.47"/>
    <x v="2"/>
  </r>
  <r>
    <s v="Foot Locker"/>
    <n v="1185732"/>
    <x v="490"/>
    <x v="1"/>
    <s v="Nord-est"/>
    <s v="Pennsylvania"/>
    <s v="Philadelphia"/>
    <x v="2"/>
    <n v="55"/>
    <n v="55"/>
    <n v="3025"/>
    <n v="1603.25"/>
    <n v="0.53"/>
    <x v="2"/>
  </r>
  <r>
    <s v="Foot Locker"/>
    <n v="1185732"/>
    <x v="491"/>
    <x v="2"/>
    <s v="Nord-est"/>
    <s v="Pennsylvania"/>
    <s v="Philadelphia"/>
    <x v="3"/>
    <n v="56"/>
    <n v="44"/>
    <n v="2464"/>
    <n v="1256.6400000000001"/>
    <n v="0.51"/>
    <x v="2"/>
  </r>
  <r>
    <s v="Foot Locker"/>
    <n v="1185732"/>
    <x v="492"/>
    <x v="3"/>
    <s v="Nord-est"/>
    <s v="Pennsylvania"/>
    <s v="Philadelphia"/>
    <x v="4"/>
    <n v="64"/>
    <n v="42"/>
    <n v="2688"/>
    <n v="1290.24"/>
    <n v="0.48"/>
    <x v="2"/>
  </r>
  <r>
    <s v="Foot Locker"/>
    <n v="1185732"/>
    <x v="493"/>
    <x v="4"/>
    <s v="Nord-est"/>
    <s v="Pennsylvania"/>
    <s v="Philadelphia"/>
    <x v="5"/>
    <n v="71"/>
    <n v="65"/>
    <n v="4615"/>
    <n v="2030.6"/>
    <n v="0.44"/>
    <x v="2"/>
  </r>
  <r>
    <s v="Foot Locker"/>
    <n v="1185732"/>
    <x v="494"/>
    <x v="5"/>
    <s v="Nord-est"/>
    <s v="Pennsylvania"/>
    <s v="Philadelphia"/>
    <x v="0"/>
    <n v="67"/>
    <n v="124"/>
    <n v="8308"/>
    <n v="5732.52"/>
    <n v="0.69000000000000006"/>
    <x v="2"/>
  </r>
  <r>
    <s v="Foot Locker"/>
    <n v="1185732"/>
    <x v="495"/>
    <x v="6"/>
    <s v="Nord-est"/>
    <s v="Pennsylvania"/>
    <s v="Philadelphia"/>
    <x v="1"/>
    <n v="55"/>
    <n v="69"/>
    <n v="3795"/>
    <n v="1707.7499999999998"/>
    <n v="0.44999999999999996"/>
    <x v="2"/>
  </r>
  <r>
    <s v="Foot Locker"/>
    <n v="1185732"/>
    <x v="496"/>
    <x v="0"/>
    <s v="Nord-est"/>
    <s v="Pennsylvania"/>
    <s v="Philadelphia"/>
    <x v="2"/>
    <n v="55"/>
    <n v="65"/>
    <n v="3575"/>
    <n v="1894.75"/>
    <n v="0.53"/>
    <x v="2"/>
  </r>
  <r>
    <s v="Foot Locker"/>
    <n v="1185732"/>
    <x v="497"/>
    <x v="1"/>
    <s v="Nord-est"/>
    <s v="Pennsylvania"/>
    <s v="Philadelphia"/>
    <x v="3"/>
    <n v="57"/>
    <n v="53"/>
    <n v="3021"/>
    <n v="1601.13"/>
    <n v="0.53"/>
    <x v="2"/>
  </r>
  <r>
    <s v="Foot Locker"/>
    <n v="1185732"/>
    <x v="498"/>
    <x v="2"/>
    <s v="Nord-est"/>
    <s v="Pennsylvania"/>
    <s v="Philadelphia"/>
    <x v="4"/>
    <n v="63"/>
    <n v="47"/>
    <n v="2961"/>
    <n v="1362.06"/>
    <n v="0.45999999999999996"/>
    <x v="2"/>
  </r>
  <r>
    <s v="Foot Locker"/>
    <n v="1185732"/>
    <x v="0"/>
    <x v="0"/>
    <s v="Nord-est"/>
    <s v="Pennsylvania"/>
    <s v="Philadelphia"/>
    <x v="5"/>
    <n v="68"/>
    <n v="83"/>
    <n v="5644"/>
    <n v="2426.92"/>
    <n v="0.43"/>
    <x v="2"/>
  </r>
  <r>
    <s v="Ouest Gear"/>
    <n v="1128299"/>
    <x v="1"/>
    <x v="1"/>
    <s v="Nord-est"/>
    <s v="Pennsylvania"/>
    <s v="Philadelphia"/>
    <x v="0"/>
    <n v="32"/>
    <n v="122"/>
    <n v="3904"/>
    <n v="1991.04"/>
    <n v="0.51"/>
    <x v="2"/>
  </r>
  <r>
    <s v="Ouest Gear"/>
    <n v="1128299"/>
    <x v="2"/>
    <x v="2"/>
    <s v="Nord-est"/>
    <s v="Pennsylvania"/>
    <s v="Philadelphia"/>
    <x v="1"/>
    <n v="44"/>
    <n v="117"/>
    <n v="5148"/>
    <n v="1904.76"/>
    <n v="0.37"/>
    <x v="2"/>
  </r>
  <r>
    <s v="Ouest Gear"/>
    <n v="1128299"/>
    <x v="3"/>
    <x v="3"/>
    <s v="Nord-est"/>
    <s v="Pennsylvania"/>
    <s v="Philadelphia"/>
    <x v="2"/>
    <n v="41"/>
    <n v="117"/>
    <n v="4797"/>
    <n v="2590.38"/>
    <n v="0.54"/>
    <x v="2"/>
  </r>
  <r>
    <s v="Ouest Gear"/>
    <n v="1128299"/>
    <x v="4"/>
    <x v="4"/>
    <s v="Nord-est"/>
    <s v="Pennsylvania"/>
    <s v="Philadelphia"/>
    <x v="3"/>
    <n v="43"/>
    <n v="87"/>
    <n v="3741"/>
    <n v="1870.5"/>
    <n v="0.5"/>
    <x v="2"/>
  </r>
  <r>
    <s v="Ouest Gear"/>
    <n v="1128299"/>
    <x v="5"/>
    <x v="5"/>
    <s v="Ouest"/>
    <s v="Nevada"/>
    <s v="Las Vegas"/>
    <x v="4"/>
    <n v="47"/>
    <n v="70"/>
    <n v="3290"/>
    <n v="2138.5"/>
    <n v="0.65"/>
    <x v="2"/>
  </r>
  <r>
    <s v="Ouest Gear"/>
    <n v="1128299"/>
    <x v="6"/>
    <x v="6"/>
    <s v="Ouest"/>
    <s v="Nevada"/>
    <s v="Las Vegas"/>
    <x v="5"/>
    <n v="41"/>
    <n v="128"/>
    <n v="5248"/>
    <n v="1574.4000000000003"/>
    <n v="0.30000000000000004"/>
    <x v="2"/>
  </r>
  <r>
    <s v="Ouest Gear"/>
    <n v="1128299"/>
    <x v="7"/>
    <x v="0"/>
    <s v="Ouest"/>
    <s v="Nevada"/>
    <s v="Las Vegas"/>
    <x v="0"/>
    <n v="34"/>
    <n v="158"/>
    <n v="5372"/>
    <n v="2686"/>
    <n v="0.5"/>
    <x v="2"/>
  </r>
  <r>
    <s v="Ouest Gear"/>
    <n v="1128299"/>
    <x v="499"/>
    <x v="1"/>
    <s v="Ouest"/>
    <s v="Nevada"/>
    <s v="Las Vegas"/>
    <x v="1"/>
    <n v="43"/>
    <n v="128"/>
    <n v="5504"/>
    <n v="2201.6"/>
    <n v="0.4"/>
    <x v="2"/>
  </r>
  <r>
    <s v="Ouest Gear"/>
    <n v="1128299"/>
    <x v="500"/>
    <x v="2"/>
    <s v="Ouest"/>
    <s v="Nevada"/>
    <s v="Las Vegas"/>
    <x v="2"/>
    <n v="41"/>
    <n v="119"/>
    <n v="4879"/>
    <n v="2585.8700000000003"/>
    <n v="0.53"/>
    <x v="2"/>
  </r>
  <r>
    <s v="Ouest Gear"/>
    <n v="1128299"/>
    <x v="501"/>
    <x v="3"/>
    <s v="Ouest"/>
    <s v="Nevada"/>
    <s v="Las Vegas"/>
    <x v="3"/>
    <n v="44"/>
    <n v="74"/>
    <n v="3256"/>
    <n v="1497.76"/>
    <n v="0.45999999999999996"/>
    <x v="2"/>
  </r>
  <r>
    <s v="Ouest Gear"/>
    <n v="1128299"/>
    <x v="502"/>
    <x v="4"/>
    <s v="Ouest"/>
    <s v="Nevada"/>
    <s v="Las Vegas"/>
    <x v="4"/>
    <n v="46"/>
    <n v="52"/>
    <n v="2392"/>
    <n v="1674.4"/>
    <n v="0.70000000000000007"/>
    <x v="2"/>
  </r>
  <r>
    <s v="Ouest Gear"/>
    <n v="1128299"/>
    <x v="503"/>
    <x v="5"/>
    <s v="Ouest"/>
    <s v="Nevada"/>
    <s v="Las Vegas"/>
    <x v="5"/>
    <n v="41"/>
    <n v="116"/>
    <n v="4756"/>
    <n v="1617.0400000000002"/>
    <n v="0.34"/>
    <x v="2"/>
  </r>
  <r>
    <s v="Ouest Gear"/>
    <n v="1128299"/>
    <x v="504"/>
    <x v="6"/>
    <s v="Ouest"/>
    <s v="Nevada"/>
    <s v="Las Vegas"/>
    <x v="0"/>
    <n v="43"/>
    <n v="160"/>
    <n v="6880"/>
    <n v="3784.0000000000005"/>
    <n v="0.55000000000000004"/>
    <x v="2"/>
  </r>
  <r>
    <s v="Ouest Gear"/>
    <n v="1128299"/>
    <x v="505"/>
    <x v="0"/>
    <s v="Ouest"/>
    <s v="Nevada"/>
    <s v="Las Vegas"/>
    <x v="1"/>
    <n v="50"/>
    <n v="120"/>
    <n v="6000"/>
    <n v="2400"/>
    <n v="0.4"/>
    <x v="2"/>
  </r>
  <r>
    <s v="Ouest Gear"/>
    <n v="1128299"/>
    <x v="506"/>
    <x v="1"/>
    <s v="Ouest"/>
    <s v="Nevada"/>
    <s v="Las Vegas"/>
    <x v="2"/>
    <n v="52"/>
    <n v="104"/>
    <n v="5408"/>
    <n v="2866.2400000000002"/>
    <n v="0.53"/>
    <x v="2"/>
  </r>
  <r>
    <s v="Ouest Gear"/>
    <n v="1128299"/>
    <x v="507"/>
    <x v="2"/>
    <s v="Ouest"/>
    <s v="Nevada"/>
    <s v="Las Vegas"/>
    <x v="3"/>
    <n v="50"/>
    <n v="84"/>
    <n v="4200"/>
    <n v="1974"/>
    <n v="0.47"/>
    <x v="2"/>
  </r>
  <r>
    <s v="Ouest Gear"/>
    <n v="1128299"/>
    <x v="508"/>
    <x v="3"/>
    <s v="Ouest"/>
    <s v="Nevada"/>
    <s v="Las Vegas"/>
    <x v="4"/>
    <n v="55"/>
    <n v="47"/>
    <n v="2585"/>
    <n v="1809.5000000000002"/>
    <n v="0.70000000000000007"/>
    <x v="2"/>
  </r>
  <r>
    <s v="Ouest Gear"/>
    <n v="1128299"/>
    <x v="509"/>
    <x v="4"/>
    <s v="Ouest"/>
    <s v="Nevada"/>
    <s v="Las Vegas"/>
    <x v="5"/>
    <n v="54"/>
    <n v="94"/>
    <n v="5076"/>
    <n v="1725.8400000000001"/>
    <n v="0.34"/>
    <x v="2"/>
  </r>
  <r>
    <s v="Ouest Gear"/>
    <n v="1128299"/>
    <x v="510"/>
    <x v="5"/>
    <s v="Ouest"/>
    <s v="Nevada"/>
    <s v="Las Vegas"/>
    <x v="0"/>
    <n v="58"/>
    <n v="143"/>
    <n v="8294"/>
    <n v="4229.9400000000005"/>
    <n v="0.51"/>
    <x v="2"/>
  </r>
  <r>
    <s v="Ouest Gear"/>
    <n v="1128299"/>
    <x v="8"/>
    <x v="6"/>
    <s v="Ouest"/>
    <s v="Nevada"/>
    <s v="Las Vegas"/>
    <x v="1"/>
    <n v="62"/>
    <n v="102"/>
    <n v="6324"/>
    <n v="2403.12"/>
    <n v="0.38"/>
    <x v="2"/>
  </r>
  <r>
    <s v="Ouest Gear"/>
    <n v="1128299"/>
    <x v="9"/>
    <x v="0"/>
    <s v="Ouest"/>
    <s v="Nevada"/>
    <s v="Las Vegas"/>
    <x v="2"/>
    <n v="61"/>
    <n v="120"/>
    <n v="7320"/>
    <n v="3879.6000000000004"/>
    <n v="0.53"/>
    <x v="2"/>
  </r>
  <r>
    <s v="Ouest Gear"/>
    <n v="1128299"/>
    <x v="10"/>
    <x v="1"/>
    <s v="Ouest"/>
    <s v="Nevada"/>
    <s v="Las Vegas"/>
    <x v="3"/>
    <n v="59"/>
    <n v="75"/>
    <n v="4425"/>
    <n v="2035.4999999999998"/>
    <n v="0.45999999999999996"/>
    <x v="2"/>
  </r>
  <r>
    <s v="Ouest Gear"/>
    <n v="1128299"/>
    <x v="11"/>
    <x v="2"/>
    <s v="Ouest"/>
    <s v="Nevada"/>
    <s v="Las Vegas"/>
    <x v="4"/>
    <n v="63"/>
    <n v="52"/>
    <n v="3276"/>
    <n v="2162.1600000000003"/>
    <n v="0.66"/>
    <x v="2"/>
  </r>
  <r>
    <s v="Ouest Gear"/>
    <n v="1128299"/>
    <x v="12"/>
    <x v="3"/>
    <s v="Ouest"/>
    <s v="Nevada"/>
    <s v="Las Vegas"/>
    <x v="5"/>
    <n v="78"/>
    <n v="95"/>
    <n v="7410"/>
    <n v="2519.4"/>
    <n v="0.34"/>
    <x v="2"/>
  </r>
  <r>
    <s v="Ouest Gear"/>
    <n v="1128299"/>
    <x v="13"/>
    <x v="4"/>
    <s v="Ouest"/>
    <s v="Nevada"/>
    <s v="Las Vegas"/>
    <x v="0"/>
    <n v="58"/>
    <n v="149"/>
    <n v="8642"/>
    <n v="5012.3600000000006"/>
    <n v="0.58000000000000007"/>
    <x v="2"/>
  </r>
  <r>
    <s v="Ouest Gear"/>
    <n v="1128299"/>
    <x v="14"/>
    <x v="5"/>
    <s v="Ouest"/>
    <s v="Nevada"/>
    <s v="Las Vegas"/>
    <x v="1"/>
    <n v="60"/>
    <n v="104"/>
    <n v="6240"/>
    <n v="2683.2"/>
    <n v="0.43"/>
    <x v="2"/>
  </r>
  <r>
    <s v="Ouest Gear"/>
    <n v="1128299"/>
    <x v="15"/>
    <x v="6"/>
    <s v="Ouest"/>
    <s v="Nevada"/>
    <s v="Las Vegas"/>
    <x v="2"/>
    <n v="63"/>
    <n v="116"/>
    <n v="7308"/>
    <n v="4165.5600000000004"/>
    <n v="0.57000000000000006"/>
    <x v="2"/>
  </r>
  <r>
    <s v="Ouest Gear"/>
    <n v="1128299"/>
    <x v="16"/>
    <x v="0"/>
    <s v="Ouest"/>
    <s v="Nevada"/>
    <s v="Las Vegas"/>
    <x v="3"/>
    <n v="57"/>
    <n v="90"/>
    <n v="5130"/>
    <n v="2565"/>
    <n v="0.5"/>
    <x v="2"/>
  </r>
  <r>
    <s v="Ouest Gear"/>
    <n v="1128299"/>
    <x v="17"/>
    <x v="1"/>
    <s v="Ouest"/>
    <s v="Nevada"/>
    <s v="Las Vegas"/>
    <x v="4"/>
    <n v="60"/>
    <n v="60"/>
    <n v="3600"/>
    <n v="2520.0000000000005"/>
    <n v="0.70000000000000007"/>
    <x v="2"/>
  </r>
  <r>
    <s v="Ouest Gear"/>
    <n v="1128299"/>
    <x v="18"/>
    <x v="2"/>
    <s v="Ouest"/>
    <s v="Nevada"/>
    <s v="Las Vegas"/>
    <x v="5"/>
    <n v="78"/>
    <n v="131"/>
    <n v="10218"/>
    <n v="3576.2999999999997"/>
    <n v="0.35"/>
    <x v="2"/>
  </r>
  <r>
    <s v="Ouest Gear"/>
    <n v="1128299"/>
    <x v="19"/>
    <x v="3"/>
    <s v="Ouest"/>
    <s v="Nevada"/>
    <s v="Las Vegas"/>
    <x v="0"/>
    <n v="56"/>
    <n v="189"/>
    <n v="10584"/>
    <n v="6032.880000000001"/>
    <n v="0.57000000000000006"/>
    <x v="2"/>
  </r>
  <r>
    <s v="Ouest Gear"/>
    <n v="1128299"/>
    <x v="20"/>
    <x v="4"/>
    <s v="Ouest"/>
    <s v="Nevada"/>
    <s v="Las Vegas"/>
    <x v="1"/>
    <n v="62"/>
    <n v="165"/>
    <n v="10230"/>
    <n v="4194.3"/>
    <n v="0.41"/>
    <x v="2"/>
  </r>
  <r>
    <s v="Ouest Gear"/>
    <n v="1128299"/>
    <x v="21"/>
    <x v="5"/>
    <s v="Ouest"/>
    <s v="Nevada"/>
    <s v="Las Vegas"/>
    <x v="2"/>
    <n v="62"/>
    <n v="165"/>
    <n v="10230"/>
    <n v="6035.7000000000007"/>
    <n v="0.59000000000000008"/>
    <x v="2"/>
  </r>
  <r>
    <s v="Ouest Gear"/>
    <n v="1128299"/>
    <x v="22"/>
    <x v="6"/>
    <s v="Ouest"/>
    <s v="Nevada"/>
    <s v="Las Vegas"/>
    <x v="3"/>
    <n v="58"/>
    <n v="111"/>
    <n v="6438"/>
    <n v="3283.38"/>
    <n v="0.51"/>
    <x v="2"/>
  </r>
  <r>
    <s v="Ouest Gear"/>
    <n v="1128299"/>
    <x v="23"/>
    <x v="0"/>
    <s v="Ouest"/>
    <s v="Nevada"/>
    <s v="Las Vegas"/>
    <x v="4"/>
    <n v="59"/>
    <n v="81"/>
    <n v="4779"/>
    <n v="3536.4600000000005"/>
    <n v="0.7400000000000001"/>
    <x v="2"/>
  </r>
  <r>
    <s v="Ouest Gear"/>
    <n v="1128299"/>
    <x v="24"/>
    <x v="1"/>
    <s v="Ouest"/>
    <s v="Nevada"/>
    <s v="Las Vegas"/>
    <x v="5"/>
    <n v="73"/>
    <n v="174"/>
    <n v="12702"/>
    <n v="5080.8"/>
    <n v="0.4"/>
    <x v="2"/>
  </r>
  <r>
    <s v="Ouest Gear"/>
    <n v="1128299"/>
    <x v="25"/>
    <x v="2"/>
    <s v="Ouest"/>
    <s v="Nevada"/>
    <s v="Las Vegas"/>
    <x v="0"/>
    <n v="58"/>
    <n v="218"/>
    <n v="12644"/>
    <n v="6701.3200000000006"/>
    <n v="0.53"/>
    <x v="2"/>
  </r>
  <r>
    <s v="Ouest Gear"/>
    <n v="1128299"/>
    <x v="26"/>
    <x v="3"/>
    <s v="Ouest"/>
    <s v="Nevada"/>
    <s v="Las Vegas"/>
    <x v="1"/>
    <n v="61"/>
    <n v="174"/>
    <n v="10614"/>
    <n v="3821.04"/>
    <n v="0.36"/>
    <x v="2"/>
  </r>
  <r>
    <s v="Ouest Gear"/>
    <n v="1128299"/>
    <x v="27"/>
    <x v="4"/>
    <s v="Ouest"/>
    <s v="Nevada"/>
    <s v="Las Vegas"/>
    <x v="2"/>
    <n v="61"/>
    <n v="143"/>
    <n v="8723"/>
    <n v="4623.1900000000005"/>
    <n v="0.53"/>
    <x v="2"/>
  </r>
  <r>
    <s v="Ouest Gear"/>
    <n v="1128299"/>
    <x v="28"/>
    <x v="5"/>
    <s v="Ouest"/>
    <s v="Nevada"/>
    <s v="Las Vegas"/>
    <x v="3"/>
    <n v="55"/>
    <n v="117"/>
    <n v="6435"/>
    <n v="3153.15"/>
    <n v="0.49"/>
    <x v="2"/>
  </r>
  <r>
    <s v="Ouest Gear"/>
    <n v="1128299"/>
    <x v="511"/>
    <x v="6"/>
    <s v="Ouest"/>
    <s v="Nevada"/>
    <s v="Las Vegas"/>
    <x v="4"/>
    <n v="60"/>
    <n v="130"/>
    <n v="7800"/>
    <n v="5460.0000000000009"/>
    <n v="0.70000000000000007"/>
    <x v="2"/>
  </r>
  <r>
    <s v="Ouest Gear"/>
    <n v="1128299"/>
    <x v="512"/>
    <x v="0"/>
    <s v="Ouest"/>
    <s v="Nevada"/>
    <s v="Las Vegas"/>
    <x v="5"/>
    <n v="78"/>
    <n v="145"/>
    <n v="11310"/>
    <n v="3393.0000000000005"/>
    <n v="0.30000000000000004"/>
    <x v="2"/>
  </r>
  <r>
    <s v="Ouest Gear"/>
    <n v="1128299"/>
    <x v="513"/>
    <x v="1"/>
    <s v="Ouest"/>
    <s v="Nevada"/>
    <s v="Las Vegas"/>
    <x v="0"/>
    <n v="62"/>
    <n v="210"/>
    <n v="13020"/>
    <n v="6900.6"/>
    <n v="0.53"/>
    <x v="2"/>
  </r>
  <r>
    <s v="Ouest Gear"/>
    <n v="1128299"/>
    <x v="514"/>
    <x v="2"/>
    <s v="Ouest"/>
    <s v="Nevada"/>
    <s v="Las Vegas"/>
    <x v="1"/>
    <n v="64"/>
    <n v="182"/>
    <n v="11648"/>
    <n v="4542.72"/>
    <n v="0.39"/>
    <x v="2"/>
  </r>
  <r>
    <s v="Ouest Gear"/>
    <n v="1128299"/>
    <x v="515"/>
    <x v="3"/>
    <s v="Ouest"/>
    <s v="Nevada"/>
    <s v="Las Vegas"/>
    <x v="2"/>
    <n v="60"/>
    <n v="152"/>
    <n v="9120"/>
    <n v="4742.4000000000005"/>
    <n v="0.52"/>
    <x v="2"/>
  </r>
  <r>
    <s v="Ouest Gear"/>
    <n v="1128299"/>
    <x v="516"/>
    <x v="4"/>
    <s v="Ouest"/>
    <s v="Nevada"/>
    <s v="Las Vegas"/>
    <x v="3"/>
    <n v="64"/>
    <n v="124"/>
    <n v="7936"/>
    <n v="3729.9199999999996"/>
    <n v="0.47"/>
    <x v="2"/>
  </r>
  <r>
    <s v="Ouest Gear"/>
    <n v="1128299"/>
    <x v="517"/>
    <x v="5"/>
    <s v="Ouest"/>
    <s v="Nevada"/>
    <s v="Las Vegas"/>
    <x v="4"/>
    <n v="68"/>
    <n v="138"/>
    <n v="9384"/>
    <n v="6381.1200000000008"/>
    <n v="0.68"/>
    <x v="2"/>
  </r>
  <r>
    <s v="Ouest Gear"/>
    <n v="1128299"/>
    <x v="518"/>
    <x v="6"/>
    <s v="Ouest"/>
    <s v="Nevada"/>
    <s v="Las Vegas"/>
    <x v="5"/>
    <n v="78"/>
    <n v="108"/>
    <n v="8424"/>
    <n v="2864.1600000000003"/>
    <n v="0.34"/>
    <x v="2"/>
  </r>
  <r>
    <s v="Ouest Gear"/>
    <n v="1128299"/>
    <x v="519"/>
    <x v="0"/>
    <s v="Ouest"/>
    <s v="Nevada"/>
    <s v="Las Vegas"/>
    <x v="0"/>
    <n v="56"/>
    <n v="174"/>
    <n v="9744"/>
    <n v="4677.1200000000008"/>
    <n v="0.48000000000000004"/>
    <x v="2"/>
  </r>
  <r>
    <s v="Ouest Gear"/>
    <n v="1128299"/>
    <x v="520"/>
    <x v="1"/>
    <s v="Ouest"/>
    <s v="Nevada"/>
    <s v="Las Vegas"/>
    <x v="1"/>
    <n v="61"/>
    <n v="162"/>
    <n v="9882"/>
    <n v="3359.88"/>
    <n v="0.34"/>
    <x v="2"/>
  </r>
  <r>
    <s v="Ouest Gear"/>
    <n v="1128299"/>
    <x v="521"/>
    <x v="2"/>
    <s v="Ouest"/>
    <s v="Nevada"/>
    <s v="Las Vegas"/>
    <x v="2"/>
    <n v="57"/>
    <n v="117"/>
    <n v="6669"/>
    <n v="3334.5"/>
    <n v="0.5"/>
    <x v="2"/>
  </r>
  <r>
    <s v="Ouest Gear"/>
    <n v="1128299"/>
    <x v="522"/>
    <x v="3"/>
    <s v="Ouest"/>
    <s v="Nevada"/>
    <s v="Las Vegas"/>
    <x v="3"/>
    <n v="58"/>
    <n v="112"/>
    <n v="6496"/>
    <n v="2858.2400000000002"/>
    <n v="0.44"/>
    <x v="2"/>
  </r>
  <r>
    <s v="Ouest Gear"/>
    <n v="1128299"/>
    <x v="523"/>
    <x v="4"/>
    <s v="Ouest"/>
    <s v="Nevada"/>
    <s v="Las Vegas"/>
    <x v="4"/>
    <n v="67"/>
    <n v="120"/>
    <n v="8040"/>
    <n v="4904.4000000000005"/>
    <n v="0.6100000000000001"/>
    <x v="2"/>
  </r>
  <r>
    <s v="Ouest Gear"/>
    <n v="1128299"/>
    <x v="524"/>
    <x v="5"/>
    <s v="Ouest"/>
    <s v="Nevada"/>
    <s v="Las Vegas"/>
    <x v="5"/>
    <n v="74"/>
    <n v="113"/>
    <n v="8362"/>
    <n v="2508.6000000000004"/>
    <n v="0.30000000000000004"/>
    <x v="2"/>
  </r>
  <r>
    <s v="Ouest Gear"/>
    <n v="1128299"/>
    <x v="525"/>
    <x v="6"/>
    <s v="Ouest"/>
    <s v="Nevada"/>
    <s v="Las Vegas"/>
    <x v="0"/>
    <n v="56"/>
    <n v="138"/>
    <n v="7728"/>
    <n v="3786.7200000000003"/>
    <n v="0.49000000000000005"/>
    <x v="2"/>
  </r>
  <r>
    <s v="Ouest Gear"/>
    <n v="1128299"/>
    <x v="526"/>
    <x v="0"/>
    <s v="Ouest"/>
    <s v="Nevada"/>
    <s v="Las Vegas"/>
    <x v="1"/>
    <n v="59"/>
    <n v="165"/>
    <n v="9735"/>
    <n v="3407.25"/>
    <n v="0.35"/>
    <x v="2"/>
  </r>
  <r>
    <s v="Ouest Gear"/>
    <n v="1128299"/>
    <x v="527"/>
    <x v="1"/>
    <s v="Ouest"/>
    <s v="Nevada"/>
    <s v="Las Vegas"/>
    <x v="2"/>
    <n v="54"/>
    <n v="109"/>
    <n v="5886"/>
    <n v="2648.7000000000003"/>
    <n v="0.45000000000000007"/>
    <x v="2"/>
  </r>
  <r>
    <s v="Ouest Gear"/>
    <n v="1128299"/>
    <x v="528"/>
    <x v="2"/>
    <s v="Ouest"/>
    <s v="Nevada"/>
    <s v="Las Vegas"/>
    <x v="3"/>
    <n v="54"/>
    <n v="105"/>
    <n v="5670"/>
    <n v="2381.4"/>
    <n v="0.42"/>
    <x v="2"/>
  </r>
  <r>
    <s v="Ouest Gear"/>
    <n v="1128299"/>
    <x v="529"/>
    <x v="4"/>
    <s v="Ouest"/>
    <s v="Nevada"/>
    <s v="Las Vegas"/>
    <x v="4"/>
    <n v="63"/>
    <n v="81"/>
    <n v="5103"/>
    <n v="3112.8300000000004"/>
    <n v="0.6100000000000001"/>
    <x v="2"/>
  </r>
  <r>
    <s v="Ouest Gear"/>
    <n v="1128299"/>
    <x v="530"/>
    <x v="5"/>
    <s v="Ouest"/>
    <s v="Nevada"/>
    <s v="Las Vegas"/>
    <x v="5"/>
    <n v="68"/>
    <n v="94"/>
    <n v="6392"/>
    <n v="1598"/>
    <n v="0.25"/>
    <x v="2"/>
  </r>
  <r>
    <s v="Ouest Gear"/>
    <n v="1128299"/>
    <x v="29"/>
    <x v="6"/>
    <s v="Ouest"/>
    <s v="Nevada"/>
    <s v="Las Vegas"/>
    <x v="0"/>
    <n v="57"/>
    <n v="155"/>
    <n v="8835"/>
    <n v="4240.8"/>
    <n v="0.48000000000000004"/>
    <x v="2"/>
  </r>
  <r>
    <s v="Ouest Gear"/>
    <n v="1128299"/>
    <x v="30"/>
    <x v="0"/>
    <s v="Ouest"/>
    <s v="Nevada"/>
    <s v="Las Vegas"/>
    <x v="1"/>
    <n v="64"/>
    <n v="150"/>
    <n v="9600"/>
    <n v="3264.0000000000005"/>
    <n v="0.34"/>
    <x v="2"/>
  </r>
  <r>
    <s v="Ouest Gear"/>
    <n v="1128299"/>
    <x v="31"/>
    <x v="1"/>
    <s v="Ouest"/>
    <s v="Nevada"/>
    <s v="Las Vegas"/>
    <x v="2"/>
    <n v="55"/>
    <n v="106"/>
    <n v="5830"/>
    <n v="2681.8"/>
    <n v="0.46"/>
    <x v="2"/>
  </r>
  <r>
    <s v="Ouest Gear"/>
    <n v="1128299"/>
    <x v="32"/>
    <x v="2"/>
    <s v="Ouest"/>
    <s v="Nevada"/>
    <s v="Las Vegas"/>
    <x v="3"/>
    <n v="56"/>
    <n v="108"/>
    <n v="6048"/>
    <n v="2479.6799999999998"/>
    <n v="0.41"/>
    <x v="2"/>
  </r>
  <r>
    <s v="Ouest Gear"/>
    <n v="1128299"/>
    <x v="33"/>
    <x v="3"/>
    <s v="Ouest"/>
    <s v="Nevada"/>
    <s v="Las Vegas"/>
    <x v="4"/>
    <n v="64"/>
    <n v="88"/>
    <n v="5632"/>
    <n v="3604.4800000000005"/>
    <n v="0.64000000000000012"/>
    <x v="2"/>
  </r>
  <r>
    <s v="Ouest Gear"/>
    <n v="1128299"/>
    <x v="34"/>
    <x v="4"/>
    <s v="Ouest"/>
    <s v="Nevada"/>
    <s v="Las Vegas"/>
    <x v="5"/>
    <n v="68"/>
    <n v="133"/>
    <n v="9044"/>
    <n v="2351.44"/>
    <n v="0.26"/>
    <x v="2"/>
  </r>
  <r>
    <s v="Ouest Gear"/>
    <n v="1128299"/>
    <x v="35"/>
    <x v="5"/>
    <s v="Ouest"/>
    <s v="Nevada"/>
    <s v="Las Vegas"/>
    <x v="0"/>
    <n v="58"/>
    <n v="196"/>
    <n v="11368"/>
    <n v="5342.96"/>
    <n v="0.47000000000000003"/>
    <x v="2"/>
  </r>
  <r>
    <s v="Ouest Gear"/>
    <n v="1128299"/>
    <x v="36"/>
    <x v="6"/>
    <s v="Ouest"/>
    <s v="Nevada"/>
    <s v="Las Vegas"/>
    <x v="1"/>
    <n v="62"/>
    <n v="189"/>
    <n v="11718"/>
    <n v="3984.1200000000003"/>
    <n v="0.34"/>
    <x v="2"/>
  </r>
  <r>
    <s v="Ouest Gear"/>
    <n v="1128299"/>
    <x v="37"/>
    <x v="0"/>
    <s v="Ouest"/>
    <s v="Nevada"/>
    <s v="Las Vegas"/>
    <x v="2"/>
    <n v="59"/>
    <n v="119"/>
    <n v="7021"/>
    <n v="3299.8700000000003"/>
    <n v="0.47000000000000003"/>
    <x v="2"/>
  </r>
  <r>
    <s v="Ouest Gear"/>
    <n v="1128299"/>
    <x v="38"/>
    <x v="1"/>
    <s v="Ouest"/>
    <s v="Nevada"/>
    <s v="Las Vegas"/>
    <x v="3"/>
    <n v="57"/>
    <n v="133"/>
    <n v="7581"/>
    <n v="3335.64"/>
    <n v="0.44"/>
    <x v="2"/>
  </r>
  <r>
    <s v="Ouest Gear"/>
    <n v="1128299"/>
    <x v="39"/>
    <x v="2"/>
    <s v="Ouest"/>
    <s v="Nevada"/>
    <s v="Las Vegas"/>
    <x v="4"/>
    <n v="69"/>
    <n v="112"/>
    <n v="7728"/>
    <n v="4636.8000000000011"/>
    <n v="0.60000000000000009"/>
    <x v="2"/>
  </r>
  <r>
    <s v="Ouest Gear"/>
    <n v="1128299"/>
    <x v="40"/>
    <x v="3"/>
    <s v="Ouest"/>
    <s v="Nevada"/>
    <s v="Las Vegas"/>
    <x v="5"/>
    <n v="74"/>
    <n v="150"/>
    <n v="11100"/>
    <n v="2997"/>
    <n v="0.27"/>
    <x v="2"/>
  </r>
  <r>
    <s v="Ouest Gear"/>
    <n v="1128299"/>
    <x v="41"/>
    <x v="4"/>
    <s v="Ouest"/>
    <s v="Nevada"/>
    <s v="Las Vegas"/>
    <x v="0"/>
    <n v="28"/>
    <n v="123"/>
    <n v="3444"/>
    <n v="1722"/>
    <n v="0.5"/>
    <x v="2"/>
  </r>
  <r>
    <s v="Ouest Gear"/>
    <n v="1128299"/>
    <x v="42"/>
    <x v="5"/>
    <s v="Ouest"/>
    <s v="Nevada"/>
    <s v="Las Vegas"/>
    <x v="1"/>
    <n v="38"/>
    <n v="123"/>
    <n v="4674"/>
    <n v="1542.42"/>
    <n v="0.33"/>
    <x v="2"/>
  </r>
  <r>
    <s v="Ouest Gear"/>
    <n v="1128299"/>
    <x v="43"/>
    <x v="6"/>
    <s v="Ouest"/>
    <s v="Nevada"/>
    <s v="Las Vegas"/>
    <x v="2"/>
    <n v="39"/>
    <n v="115"/>
    <n v="4485"/>
    <n v="2063.1"/>
    <n v="0.46"/>
    <x v="2"/>
  </r>
  <r>
    <s v="Ouest Gear"/>
    <n v="1128299"/>
    <x v="44"/>
    <x v="0"/>
    <s v="Ouest"/>
    <s v="Nevada"/>
    <s v="Las Vegas"/>
    <x v="3"/>
    <n v="38"/>
    <n v="72"/>
    <n v="2736"/>
    <n v="1231.1999999999998"/>
    <n v="0.44999999999999996"/>
    <x v="2"/>
  </r>
  <r>
    <s v="Ouest Gear"/>
    <n v="1128299"/>
    <x v="531"/>
    <x v="1"/>
    <s v="Ouest"/>
    <s v="Colorado"/>
    <s v="Denver"/>
    <x v="4"/>
    <n v="41"/>
    <n v="56"/>
    <n v="2296"/>
    <n v="1469.44"/>
    <n v="0.64"/>
    <x v="2"/>
  </r>
  <r>
    <s v="Ouest Gear"/>
    <n v="1128299"/>
    <x v="532"/>
    <x v="2"/>
    <s v="Ouest"/>
    <s v="Colorado"/>
    <s v="Denver"/>
    <x v="5"/>
    <n v="37"/>
    <n v="128"/>
    <n v="4736"/>
    <n v="1231.3600000000001"/>
    <n v="0.26"/>
    <x v="2"/>
  </r>
  <r>
    <s v="Ouest Gear"/>
    <n v="1128299"/>
    <x v="533"/>
    <x v="3"/>
    <s v="Ouest"/>
    <s v="Colorado"/>
    <s v="Denver"/>
    <x v="0"/>
    <n v="27"/>
    <n v="131"/>
    <n v="3537"/>
    <n v="1697.7600000000002"/>
    <n v="0.48000000000000004"/>
    <x v="2"/>
  </r>
  <r>
    <s v="Ouest Gear"/>
    <n v="1128299"/>
    <x v="534"/>
    <x v="4"/>
    <s v="Ouest"/>
    <s v="Colorado"/>
    <s v="Denver"/>
    <x v="1"/>
    <n v="38"/>
    <n v="111"/>
    <n v="4218"/>
    <n v="1265.4000000000001"/>
    <n v="0.30000000000000004"/>
    <x v="2"/>
  </r>
  <r>
    <s v="Ouest Gear"/>
    <n v="1128299"/>
    <x v="535"/>
    <x v="5"/>
    <s v="Ouest"/>
    <s v="Colorado"/>
    <s v="Denver"/>
    <x v="2"/>
    <n v="38"/>
    <n v="123"/>
    <n v="4674"/>
    <n v="2337"/>
    <n v="0.5"/>
    <x v="2"/>
  </r>
  <r>
    <s v="Ouest Gear"/>
    <n v="1128299"/>
    <x v="536"/>
    <x v="6"/>
    <s v="Ouest"/>
    <s v="Colorado"/>
    <s v="Denver"/>
    <x v="3"/>
    <n v="36"/>
    <n v="72"/>
    <n v="2592"/>
    <n v="1166.3999999999999"/>
    <n v="0.44999999999999996"/>
    <x v="2"/>
  </r>
  <r>
    <s v="Ouest Gear"/>
    <n v="1128299"/>
    <x v="537"/>
    <x v="0"/>
    <s v="Ouest"/>
    <s v="Colorado"/>
    <s v="Denver"/>
    <x v="4"/>
    <n v="43"/>
    <n v="58"/>
    <n v="2494"/>
    <n v="1546.28"/>
    <n v="0.62"/>
    <x v="2"/>
  </r>
  <r>
    <s v="Ouest Gear"/>
    <n v="1128299"/>
    <x v="538"/>
    <x v="1"/>
    <s v="Ouest"/>
    <s v="Colorado"/>
    <s v="Denver"/>
    <x v="5"/>
    <n v="37"/>
    <n v="116"/>
    <n v="4292"/>
    <n v="1158.8400000000001"/>
    <n v="0.27"/>
    <x v="2"/>
  </r>
  <r>
    <s v="Ouest Gear"/>
    <n v="1128299"/>
    <x v="539"/>
    <x v="2"/>
    <s v="Ouest"/>
    <s v="Colorado"/>
    <s v="Denver"/>
    <x v="0"/>
    <n v="37"/>
    <n v="165"/>
    <n v="6105"/>
    <n v="2930.4"/>
    <n v="0.48000000000000004"/>
    <x v="2"/>
  </r>
  <r>
    <s v="Ouest Gear"/>
    <n v="1128299"/>
    <x v="540"/>
    <x v="3"/>
    <s v="Ouest"/>
    <s v="Colorado"/>
    <s v="Denver"/>
    <x v="1"/>
    <n v="48"/>
    <n v="112"/>
    <n v="5376"/>
    <n v="1827.8400000000001"/>
    <n v="0.34"/>
    <x v="2"/>
  </r>
  <r>
    <s v="Ouest Gear"/>
    <n v="1128299"/>
    <x v="541"/>
    <x v="4"/>
    <s v="Ouest"/>
    <s v="Colorado"/>
    <s v="Denver"/>
    <x v="2"/>
    <n v="51"/>
    <n v="116"/>
    <n v="5916"/>
    <n v="2898.84"/>
    <n v="0.49000000000000005"/>
    <x v="2"/>
  </r>
  <r>
    <s v="Ouest Gear"/>
    <n v="1128299"/>
    <x v="542"/>
    <x v="5"/>
    <s v="Ouest"/>
    <s v="Colorado"/>
    <s v="Denver"/>
    <x v="3"/>
    <n v="51"/>
    <n v="90"/>
    <n v="4590"/>
    <n v="1973.7"/>
    <n v="0.43"/>
    <x v="2"/>
  </r>
  <r>
    <s v="Ouest Gear"/>
    <n v="1128299"/>
    <x v="45"/>
    <x v="6"/>
    <s v="Ouest"/>
    <s v="Colorado"/>
    <s v="Denver"/>
    <x v="4"/>
    <n v="56"/>
    <n v="39"/>
    <n v="2184"/>
    <n v="1310.3999999999999"/>
    <n v="0.6"/>
    <x v="2"/>
  </r>
  <r>
    <s v="Ouest Gear"/>
    <n v="1128299"/>
    <x v="543"/>
    <x v="0"/>
    <s v="Ouest"/>
    <s v="Colorado"/>
    <s v="Denver"/>
    <x v="5"/>
    <n v="52"/>
    <n v="95"/>
    <n v="4940"/>
    <n v="1432.6000000000001"/>
    <n v="0.29000000000000004"/>
    <x v="2"/>
  </r>
  <r>
    <s v="Ouest Gear"/>
    <n v="1128299"/>
    <x v="544"/>
    <x v="1"/>
    <s v="Ouest"/>
    <s v="Colorado"/>
    <s v="Denver"/>
    <x v="0"/>
    <n v="55"/>
    <n v="131"/>
    <n v="7205"/>
    <n v="3386.3500000000004"/>
    <n v="0.47000000000000003"/>
    <x v="2"/>
  </r>
  <r>
    <s v="Ouest Gear"/>
    <n v="1128299"/>
    <x v="545"/>
    <x v="2"/>
    <s v="Ouest"/>
    <s v="Colorado"/>
    <s v="Denver"/>
    <x v="1"/>
    <n v="59"/>
    <n v="94"/>
    <n v="5546"/>
    <n v="1941.1"/>
    <n v="0.35"/>
    <x v="2"/>
  </r>
  <r>
    <s v="Ouest Gear"/>
    <n v="1128299"/>
    <x v="546"/>
    <x v="3"/>
    <s v="Ouest"/>
    <s v="Colorado"/>
    <s v="Denver"/>
    <x v="2"/>
    <n v="61"/>
    <n v="113"/>
    <n v="6893"/>
    <n v="3446.5"/>
    <n v="0.5"/>
    <x v="2"/>
  </r>
  <r>
    <s v="Ouest Gear"/>
    <n v="1128299"/>
    <x v="547"/>
    <x v="4"/>
    <s v="Ouest"/>
    <s v="Colorado"/>
    <s v="Denver"/>
    <x v="3"/>
    <n v="56"/>
    <n v="74"/>
    <n v="4144"/>
    <n v="1781.92"/>
    <n v="0.43"/>
    <x v="2"/>
  </r>
  <r>
    <s v="Ouest Gear"/>
    <n v="1128299"/>
    <x v="548"/>
    <x v="5"/>
    <s v="Ouest"/>
    <s v="Colorado"/>
    <s v="Denver"/>
    <x v="4"/>
    <n v="62"/>
    <n v="44"/>
    <n v="2728"/>
    <n v="1664.08"/>
    <n v="0.61"/>
    <x v="2"/>
  </r>
  <r>
    <s v="Ouest Gear"/>
    <n v="1128299"/>
    <x v="549"/>
    <x v="6"/>
    <s v="Ouest"/>
    <s v="Colorado"/>
    <s v="Denver"/>
    <x v="5"/>
    <n v="72"/>
    <n v="98"/>
    <n v="7056"/>
    <n v="1764"/>
    <n v="0.25"/>
    <x v="2"/>
  </r>
  <r>
    <s v="Ouest Gear"/>
    <n v="1128299"/>
    <x v="550"/>
    <x v="0"/>
    <s v="Ouest"/>
    <s v="Colorado"/>
    <s v="Denver"/>
    <x v="0"/>
    <n v="55"/>
    <n v="131"/>
    <n v="7205"/>
    <n v="4395.05"/>
    <n v="0.61"/>
    <x v="2"/>
  </r>
  <r>
    <s v="Ouest Gear"/>
    <n v="1128299"/>
    <x v="551"/>
    <x v="1"/>
    <s v="Ouest"/>
    <s v="Colorado"/>
    <s v="Denver"/>
    <x v="1"/>
    <n v="60"/>
    <n v="105"/>
    <n v="6300"/>
    <n v="2898"/>
    <n v="0.45999999999999996"/>
    <x v="2"/>
  </r>
  <r>
    <s v="Ouest Gear"/>
    <n v="1128299"/>
    <x v="552"/>
    <x v="2"/>
    <s v="Ouest"/>
    <s v="Colorado"/>
    <s v="Denver"/>
    <x v="2"/>
    <n v="59"/>
    <n v="98"/>
    <n v="5782"/>
    <n v="3469.2"/>
    <n v="0.6"/>
    <x v="2"/>
  </r>
  <r>
    <s v="Ouest Gear"/>
    <n v="1128299"/>
    <x v="553"/>
    <x v="3"/>
    <s v="Ouest"/>
    <s v="Colorado"/>
    <s v="Denver"/>
    <x v="3"/>
    <n v="58"/>
    <n v="69"/>
    <n v="4002"/>
    <n v="2361.1799999999998"/>
    <n v="0.59"/>
    <x v="2"/>
  </r>
  <r>
    <s v="Ouest Gear"/>
    <n v="1128299"/>
    <x v="554"/>
    <x v="4"/>
    <s v="Ouest"/>
    <s v="Colorado"/>
    <s v="Denver"/>
    <x v="4"/>
    <n v="63"/>
    <n v="44"/>
    <n v="2772"/>
    <n v="2106.7200000000003"/>
    <n v="0.76000000000000012"/>
    <x v="2"/>
  </r>
  <r>
    <s v="Ouest Gear"/>
    <n v="1128299"/>
    <x v="555"/>
    <x v="5"/>
    <s v="Ouest"/>
    <s v="Colorado"/>
    <s v="Denver"/>
    <x v="5"/>
    <n v="74"/>
    <n v="133"/>
    <n v="9842"/>
    <n v="4232.0599999999995"/>
    <n v="0.43"/>
    <x v="2"/>
  </r>
  <r>
    <s v="Ouest Gear"/>
    <n v="1128299"/>
    <x v="556"/>
    <x v="6"/>
    <s v="Ouest"/>
    <s v="Colorado"/>
    <s v="Denver"/>
    <x v="0"/>
    <n v="54"/>
    <n v="189"/>
    <n v="10206"/>
    <n v="6531.84"/>
    <n v="0.64"/>
    <x v="2"/>
  </r>
  <r>
    <s v="Ouest Gear"/>
    <n v="1128299"/>
    <x v="557"/>
    <x v="0"/>
    <s v="Ouest"/>
    <s v="Colorado"/>
    <s v="Denver"/>
    <x v="1"/>
    <n v="59"/>
    <n v="144"/>
    <n v="8496"/>
    <n v="4248"/>
    <n v="0.5"/>
    <x v="2"/>
  </r>
  <r>
    <s v="Ouest Gear"/>
    <n v="1128299"/>
    <x v="558"/>
    <x v="1"/>
    <s v="Ouest"/>
    <s v="Colorado"/>
    <s v="Denver"/>
    <x v="2"/>
    <n v="64"/>
    <n v="150"/>
    <n v="9600"/>
    <n v="6144"/>
    <n v="0.64"/>
    <x v="2"/>
  </r>
  <r>
    <s v="Ouest Gear"/>
    <n v="1128299"/>
    <x v="46"/>
    <x v="2"/>
    <s v="Ouest"/>
    <s v="Colorado"/>
    <s v="Denver"/>
    <x v="3"/>
    <n v="62"/>
    <n v="135"/>
    <n v="8370"/>
    <n v="5022"/>
    <n v="0.6"/>
    <x v="2"/>
  </r>
  <r>
    <s v="Ouest Gear"/>
    <n v="1128299"/>
    <x v="47"/>
    <x v="3"/>
    <s v="Ouest"/>
    <s v="Colorado"/>
    <s v="Denver"/>
    <x v="4"/>
    <n v="66"/>
    <n v="91"/>
    <n v="6006"/>
    <n v="4624.6200000000008"/>
    <n v="0.77000000000000013"/>
    <x v="2"/>
  </r>
  <r>
    <s v="Ouest Gear"/>
    <n v="1128299"/>
    <x v="48"/>
    <x v="4"/>
    <s v="Ouest"/>
    <s v="Colorado"/>
    <s v="Denver"/>
    <x v="5"/>
    <n v="83"/>
    <n v="181"/>
    <n v="15023"/>
    <n v="6459.89"/>
    <n v="0.43"/>
    <x v="2"/>
  </r>
  <r>
    <s v="Ouest Gear"/>
    <n v="1128299"/>
    <x v="49"/>
    <x v="5"/>
    <s v="Ouest"/>
    <s v="Colorado"/>
    <s v="Denver"/>
    <x v="0"/>
    <n v="64"/>
    <n v="202"/>
    <n v="12928"/>
    <n v="7756.7999999999993"/>
    <n v="0.6"/>
    <x v="2"/>
  </r>
  <r>
    <s v="Ouest Gear"/>
    <n v="1128299"/>
    <x v="50"/>
    <x v="6"/>
    <s v="Ouest"/>
    <s v="Colorado"/>
    <s v="Denver"/>
    <x v="1"/>
    <n v="67"/>
    <n v="188"/>
    <n v="12596"/>
    <n v="5038.4000000000005"/>
    <n v="0.4"/>
    <x v="2"/>
  </r>
  <r>
    <s v="Ouest Gear"/>
    <n v="1128299"/>
    <x v="51"/>
    <x v="0"/>
    <s v="Ouest"/>
    <s v="Colorado"/>
    <s v="Denver"/>
    <x v="2"/>
    <n v="67"/>
    <n v="161"/>
    <n v="10787"/>
    <n v="5932.85"/>
    <n v="0.55000000000000004"/>
    <x v="2"/>
  </r>
  <r>
    <s v="Ouest Gear"/>
    <n v="1128299"/>
    <x v="52"/>
    <x v="1"/>
    <s v="Ouest"/>
    <s v="Colorado"/>
    <s v="Denver"/>
    <x v="3"/>
    <n v="61"/>
    <n v="143"/>
    <n v="8723"/>
    <n v="4535.96"/>
    <n v="0.52"/>
    <x v="2"/>
  </r>
  <r>
    <s v="Ouest Gear"/>
    <n v="1128299"/>
    <x v="53"/>
    <x v="2"/>
    <s v="Ouest"/>
    <s v="Colorado"/>
    <s v="Denver"/>
    <x v="4"/>
    <n v="67"/>
    <n v="131"/>
    <n v="8777"/>
    <n v="6143.9000000000005"/>
    <n v="0.70000000000000007"/>
    <x v="2"/>
  </r>
  <r>
    <s v="Ouest Gear"/>
    <n v="1128299"/>
    <x v="54"/>
    <x v="3"/>
    <s v="Ouest"/>
    <s v="Colorado"/>
    <s v="Denver"/>
    <x v="5"/>
    <n v="78"/>
    <n v="137"/>
    <n v="10686"/>
    <n v="4274.4000000000005"/>
    <n v="0.4"/>
    <x v="2"/>
  </r>
  <r>
    <s v="Ouest Gear"/>
    <n v="1128299"/>
    <x v="55"/>
    <x v="4"/>
    <s v="Ouest"/>
    <s v="Colorado"/>
    <s v="Denver"/>
    <x v="0"/>
    <n v="63"/>
    <n v="196"/>
    <n v="12348"/>
    <n v="7285.3200000000006"/>
    <n v="0.59000000000000008"/>
    <x v="2"/>
  </r>
  <r>
    <s v="Ouest Gear"/>
    <n v="1128299"/>
    <x v="56"/>
    <x v="5"/>
    <s v="Ouest"/>
    <s v="Colorado"/>
    <s v="Denver"/>
    <x v="1"/>
    <n v="73"/>
    <n v="189"/>
    <n v="13797"/>
    <n v="5794.74"/>
    <n v="0.42"/>
    <x v="2"/>
  </r>
  <r>
    <s v="Ouest Gear"/>
    <n v="1128299"/>
    <x v="57"/>
    <x v="6"/>
    <s v="Ouest"/>
    <s v="Colorado"/>
    <s v="Denver"/>
    <x v="2"/>
    <n v="67"/>
    <n v="143"/>
    <n v="9581"/>
    <n v="5461.170000000001"/>
    <n v="0.57000000000000006"/>
    <x v="2"/>
  </r>
  <r>
    <s v="Ouest Gear"/>
    <n v="1128299"/>
    <x v="58"/>
    <x v="0"/>
    <s v="Ouest"/>
    <s v="Colorado"/>
    <s v="Denver"/>
    <x v="3"/>
    <n v="63"/>
    <n v="135"/>
    <n v="8505"/>
    <n v="4592.7000000000007"/>
    <n v="0.54"/>
    <x v="2"/>
  </r>
  <r>
    <s v="Ouest Gear"/>
    <n v="1128299"/>
    <x v="59"/>
    <x v="1"/>
    <s v="Ouest"/>
    <s v="Colorado"/>
    <s v="Denver"/>
    <x v="4"/>
    <n v="74"/>
    <n v="140"/>
    <n v="10360"/>
    <n v="7562.8000000000011"/>
    <n v="0.73000000000000009"/>
    <x v="2"/>
  </r>
  <r>
    <s v="Ouest Gear"/>
    <n v="1128299"/>
    <x v="60"/>
    <x v="2"/>
    <s v="Ouest"/>
    <s v="Colorado"/>
    <s v="Denver"/>
    <x v="5"/>
    <n v="74"/>
    <n v="100"/>
    <n v="7400"/>
    <n v="2590"/>
    <n v="0.35"/>
    <x v="2"/>
  </r>
  <r>
    <s v="Ouest Gear"/>
    <n v="1128299"/>
    <x v="61"/>
    <x v="3"/>
    <s v="Ouest"/>
    <s v="Colorado"/>
    <s v="Denver"/>
    <x v="0"/>
    <n v="59"/>
    <n v="162"/>
    <n v="9558"/>
    <n v="5065.7400000000007"/>
    <n v="0.53"/>
    <x v="2"/>
  </r>
  <r>
    <s v="Ouest Gear"/>
    <n v="1128299"/>
    <x v="62"/>
    <x v="4"/>
    <s v="Ouest"/>
    <s v="Colorado"/>
    <s v="Denver"/>
    <x v="1"/>
    <n v="69"/>
    <n v="168"/>
    <n v="11592"/>
    <n v="4173.12"/>
    <n v="0.36"/>
    <x v="2"/>
  </r>
  <r>
    <s v="Ouest Gear"/>
    <n v="1128299"/>
    <x v="63"/>
    <x v="5"/>
    <s v="Ouest"/>
    <s v="Colorado"/>
    <s v="Denver"/>
    <x v="2"/>
    <n v="60"/>
    <n v="113"/>
    <n v="6780"/>
    <n v="3390"/>
    <n v="0.5"/>
    <x v="2"/>
  </r>
  <r>
    <s v="Ouest Gear"/>
    <n v="1128299"/>
    <x v="64"/>
    <x v="6"/>
    <s v="Ouest"/>
    <s v="Colorado"/>
    <s v="Denver"/>
    <x v="3"/>
    <n v="59"/>
    <n v="100"/>
    <n v="5900"/>
    <n v="2832"/>
    <n v="0.48"/>
    <x v="2"/>
  </r>
  <r>
    <s v="Ouest Gear"/>
    <n v="1128299"/>
    <x v="65"/>
    <x v="0"/>
    <s v="Ouest"/>
    <s v="Colorado"/>
    <s v="Denver"/>
    <x v="4"/>
    <n v="74"/>
    <n v="120"/>
    <n v="8880"/>
    <n v="6127.2000000000016"/>
    <n v="0.69000000000000017"/>
    <x v="2"/>
  </r>
  <r>
    <s v="Ouest Gear"/>
    <n v="1128299"/>
    <x v="66"/>
    <x v="1"/>
    <s v="Ouest"/>
    <s v="Colorado"/>
    <s v="Denver"/>
    <x v="5"/>
    <n v="65"/>
    <n v="106"/>
    <n v="6890"/>
    <n v="2135.9"/>
    <n v="0.31"/>
    <x v="2"/>
  </r>
  <r>
    <s v="Ouest Gear"/>
    <n v="1128299"/>
    <x v="559"/>
    <x v="2"/>
    <s v="Ouest"/>
    <s v="Colorado"/>
    <s v="Denver"/>
    <x v="0"/>
    <n v="51"/>
    <n v="137"/>
    <n v="6987"/>
    <n v="3493.5"/>
    <n v="0.5"/>
    <x v="2"/>
  </r>
  <r>
    <s v="Ouest Gear"/>
    <n v="1128299"/>
    <x v="560"/>
    <x v="3"/>
    <s v="Ouest"/>
    <s v="Colorado"/>
    <s v="Denver"/>
    <x v="1"/>
    <n v="54"/>
    <n v="152"/>
    <n v="8208"/>
    <n v="2872.7999999999997"/>
    <n v="0.35"/>
    <x v="2"/>
  </r>
  <r>
    <s v="Ouest Gear"/>
    <n v="1128299"/>
    <x v="561"/>
    <x v="4"/>
    <s v="Ouest"/>
    <s v="Colorado"/>
    <s v="Denver"/>
    <x v="2"/>
    <n v="51"/>
    <n v="102"/>
    <n v="5202"/>
    <n v="2601"/>
    <n v="0.5"/>
    <x v="2"/>
  </r>
  <r>
    <s v="Ouest Gear"/>
    <n v="1128299"/>
    <x v="562"/>
    <x v="5"/>
    <s v="Ouest"/>
    <s v="Colorado"/>
    <s v="Denver"/>
    <x v="3"/>
    <n v="53"/>
    <n v="85"/>
    <n v="4505"/>
    <n v="2072.2999999999997"/>
    <n v="0.45999999999999996"/>
    <x v="2"/>
  </r>
  <r>
    <s v="Ouest Gear"/>
    <n v="1128299"/>
    <x v="563"/>
    <x v="6"/>
    <s v="Ouest"/>
    <s v="Colorado"/>
    <s v="Denver"/>
    <x v="4"/>
    <n v="64"/>
    <n v="75"/>
    <n v="4800"/>
    <n v="3168.0000000000009"/>
    <n v="0.66000000000000014"/>
    <x v="2"/>
  </r>
  <r>
    <s v="Ouest Gear"/>
    <n v="1128299"/>
    <x v="564"/>
    <x v="0"/>
    <s v="Ouest"/>
    <s v="Colorado"/>
    <s v="Denver"/>
    <x v="5"/>
    <n v="65"/>
    <n v="105"/>
    <n v="6825"/>
    <n v="2047.5000000000002"/>
    <n v="0.30000000000000004"/>
    <x v="2"/>
  </r>
  <r>
    <s v="Ouest Gear"/>
    <n v="1128299"/>
    <x v="565"/>
    <x v="1"/>
    <s v="Ouest"/>
    <s v="Colorado"/>
    <s v="Denver"/>
    <x v="0"/>
    <n v="52"/>
    <n v="150"/>
    <n v="7800"/>
    <n v="4290"/>
    <n v="0.55000000000000004"/>
    <x v="2"/>
  </r>
  <r>
    <s v="Ouest Gear"/>
    <n v="1128299"/>
    <x v="566"/>
    <x v="2"/>
    <s v="Ouest"/>
    <s v="Colorado"/>
    <s v="Denver"/>
    <x v="1"/>
    <n v="55"/>
    <n v="150"/>
    <n v="8250"/>
    <n v="3052.5"/>
    <n v="0.37"/>
    <x v="2"/>
  </r>
  <r>
    <s v="Ouest Gear"/>
    <n v="1128299"/>
    <x v="567"/>
    <x v="3"/>
    <s v="Ouest"/>
    <s v="Colorado"/>
    <s v="Denver"/>
    <x v="2"/>
    <n v="51"/>
    <n v="128"/>
    <n v="6528"/>
    <n v="3459.84"/>
    <n v="0.53"/>
    <x v="2"/>
  </r>
  <r>
    <s v="Ouest Gear"/>
    <n v="1128299"/>
    <x v="568"/>
    <x v="4"/>
    <s v="Ouest"/>
    <s v="Colorado"/>
    <s v="Denver"/>
    <x v="3"/>
    <n v="60"/>
    <n v="116"/>
    <n v="6960"/>
    <n v="3340.7999999999997"/>
    <n v="0.48"/>
    <x v="2"/>
  </r>
  <r>
    <s v="Ouest Gear"/>
    <n v="1128299"/>
    <x v="569"/>
    <x v="5"/>
    <s v="Ouest"/>
    <s v="Colorado"/>
    <s v="Denver"/>
    <x v="4"/>
    <n v="68"/>
    <n v="105"/>
    <n v="7140"/>
    <n v="4926.6000000000013"/>
    <n v="0.69000000000000017"/>
    <x v="2"/>
  </r>
  <r>
    <s v="Ouest Gear"/>
    <n v="1128299"/>
    <x v="570"/>
    <x v="6"/>
    <s v="Ouest"/>
    <s v="Colorado"/>
    <s v="Denver"/>
    <x v="5"/>
    <n v="73"/>
    <n v="130"/>
    <n v="9490"/>
    <n v="2941.9"/>
    <n v="0.31"/>
    <x v="2"/>
  </r>
  <r>
    <s v="Ouest Gear"/>
    <n v="1128299"/>
    <x v="571"/>
    <x v="0"/>
    <s v="Ouest"/>
    <s v="Colorado"/>
    <s v="Denver"/>
    <x v="0"/>
    <n v="59"/>
    <n v="203"/>
    <n v="11977"/>
    <n v="6228.04"/>
    <n v="0.52"/>
    <x v="2"/>
  </r>
  <r>
    <s v="Ouest Gear"/>
    <n v="1128299"/>
    <x v="572"/>
    <x v="1"/>
    <s v="Ouest"/>
    <s v="Colorado"/>
    <s v="Denver"/>
    <x v="1"/>
    <n v="64"/>
    <n v="182"/>
    <n v="11648"/>
    <n v="4426.24"/>
    <n v="0.38"/>
    <x v="2"/>
  </r>
  <r>
    <s v="Ouest Gear"/>
    <n v="1128299"/>
    <x v="573"/>
    <x v="2"/>
    <s v="Ouest"/>
    <s v="Colorado"/>
    <s v="Denver"/>
    <x v="2"/>
    <n v="60"/>
    <n v="125"/>
    <n v="7500"/>
    <n v="4125"/>
    <n v="0.55000000000000004"/>
    <x v="2"/>
  </r>
  <r>
    <s v="Ouest Gear"/>
    <n v="1128299"/>
    <x v="574"/>
    <x v="3"/>
    <s v="Ouest"/>
    <s v="Colorado"/>
    <s v="Denver"/>
    <x v="3"/>
    <n v="63"/>
    <n v="125"/>
    <n v="7875"/>
    <n v="3543.7499999999995"/>
    <n v="0.44999999999999996"/>
    <x v="2"/>
  </r>
  <r>
    <s v="Ouest Gear"/>
    <n v="1128299"/>
    <x v="575"/>
    <x v="4"/>
    <s v="Ouest"/>
    <s v="Colorado"/>
    <s v="Denver"/>
    <x v="4"/>
    <n v="68"/>
    <n v="115"/>
    <n v="7820"/>
    <n v="5239.4000000000015"/>
    <n v="0.67000000000000015"/>
    <x v="2"/>
  </r>
  <r>
    <s v="Ouest Gear"/>
    <n v="1128299"/>
    <x v="576"/>
    <x v="5"/>
    <s v="Ouest"/>
    <s v="Colorado"/>
    <s v="Denver"/>
    <x v="5"/>
    <n v="75"/>
    <n v="137"/>
    <n v="10275"/>
    <n v="3390.75"/>
    <n v="0.33"/>
    <x v="2"/>
  </r>
  <r>
    <s v="Ouest Gear"/>
    <n v="1128299"/>
    <x v="577"/>
    <x v="6"/>
    <s v="Ouest"/>
    <s v="Colorado"/>
    <s v="Denver"/>
    <x v="0"/>
    <n v="36"/>
    <n v="117"/>
    <n v="4212"/>
    <n v="1726.9199999999998"/>
    <n v="0.41"/>
    <x v="2"/>
  </r>
  <r>
    <s v="Ouest Gear"/>
    <n v="1128299"/>
    <x v="578"/>
    <x v="0"/>
    <s v="Ouest"/>
    <s v="Colorado"/>
    <s v="Denver"/>
    <x v="1"/>
    <n v="48"/>
    <n v="131"/>
    <n v="6288"/>
    <n v="2515.2000000000003"/>
    <n v="0.4"/>
    <x v="2"/>
  </r>
  <r>
    <s v="Ouest Gear"/>
    <n v="1128299"/>
    <x v="579"/>
    <x v="1"/>
    <s v="Ouest"/>
    <s v="Colorado"/>
    <s v="Denver"/>
    <x v="2"/>
    <n v="46"/>
    <n v="135"/>
    <n v="6210"/>
    <n v="2173.5"/>
    <n v="0.35"/>
    <x v="2"/>
  </r>
  <r>
    <s v="Ouest Gear"/>
    <n v="1128299"/>
    <x v="580"/>
    <x v="2"/>
    <s v="Ouest"/>
    <s v="Colorado"/>
    <s v="Denver"/>
    <x v="3"/>
    <n v="49"/>
    <n v="78"/>
    <n v="3822"/>
    <n v="1567.02"/>
    <n v="0.41"/>
    <x v="2"/>
  </r>
  <r>
    <s v="Ouest Gear"/>
    <n v="1128299"/>
    <x v="581"/>
    <x v="3"/>
    <s v="Ouest"/>
    <s v="Washington"/>
    <s v="Seattle"/>
    <x v="4"/>
    <n v="51"/>
    <n v="73"/>
    <n v="3723"/>
    <n v="1451.97"/>
    <n v="0.39"/>
    <x v="2"/>
  </r>
  <r>
    <s v="Ouest Gear"/>
    <n v="1128299"/>
    <x v="582"/>
    <x v="4"/>
    <s v="Ouest"/>
    <s v="Washington"/>
    <s v="Seattle"/>
    <x v="5"/>
    <n v="46"/>
    <n v="125"/>
    <n v="5750"/>
    <n v="1782.5"/>
    <n v="0.31"/>
    <x v="2"/>
  </r>
  <r>
    <s v="Ouest Gear"/>
    <n v="1128299"/>
    <x v="583"/>
    <x v="5"/>
    <s v="Ouest"/>
    <s v="Washington"/>
    <s v="Seattle"/>
    <x v="0"/>
    <n v="36"/>
    <n v="138"/>
    <n v="4968"/>
    <n v="2136.2399999999998"/>
    <n v="0.43"/>
    <x v="2"/>
  </r>
  <r>
    <s v="Ouest Gear"/>
    <n v="1128299"/>
    <x v="584"/>
    <x v="6"/>
    <s v="Ouest"/>
    <s v="Washington"/>
    <s v="Seattle"/>
    <x v="1"/>
    <n v="47"/>
    <n v="131"/>
    <n v="6157"/>
    <n v="2401.23"/>
    <n v="0.39"/>
    <x v="2"/>
  </r>
  <r>
    <s v="Ouest Gear"/>
    <n v="1128299"/>
    <x v="585"/>
    <x v="0"/>
    <s v="Ouest"/>
    <s v="Washington"/>
    <s v="Seattle"/>
    <x v="2"/>
    <n v="47"/>
    <n v="122"/>
    <n v="5734"/>
    <n v="2236.2600000000002"/>
    <n v="0.39"/>
    <x v="2"/>
  </r>
  <r>
    <s v="Ouest Gear"/>
    <n v="1128299"/>
    <x v="586"/>
    <x v="1"/>
    <s v="Ouest"/>
    <s v="Washington"/>
    <s v="Seattle"/>
    <x v="3"/>
    <n v="48"/>
    <n v="87"/>
    <n v="4176"/>
    <n v="1753.9199999999998"/>
    <n v="0.42"/>
    <x v="2"/>
  </r>
  <r>
    <s v="Ouest Gear"/>
    <n v="1128299"/>
    <x v="587"/>
    <x v="2"/>
    <s v="Ouest"/>
    <s v="Washington"/>
    <s v="Seattle"/>
    <x v="4"/>
    <n v="52"/>
    <n v="65"/>
    <n v="3380"/>
    <n v="1352"/>
    <n v="0.4"/>
    <x v="2"/>
  </r>
  <r>
    <s v="Ouest Gear"/>
    <n v="1128299"/>
    <x v="588"/>
    <x v="3"/>
    <s v="Ouest"/>
    <s v="Washington"/>
    <s v="Seattle"/>
    <x v="5"/>
    <n v="46"/>
    <n v="123"/>
    <n v="5658"/>
    <n v="1753.98"/>
    <n v="0.31"/>
    <x v="2"/>
  </r>
  <r>
    <s v="Ouest Gear"/>
    <n v="1128299"/>
    <x v="589"/>
    <x v="4"/>
    <s v="Ouest"/>
    <s v="Washington"/>
    <s v="Seattle"/>
    <x v="0"/>
    <n v="46"/>
    <n v="167"/>
    <n v="7682"/>
    <n v="3456.8999999999996"/>
    <n v="0.44999999999999996"/>
    <x v="2"/>
  </r>
  <r>
    <s v="Ouest Gear"/>
    <n v="1128299"/>
    <x v="590"/>
    <x v="5"/>
    <s v="Ouest"/>
    <s v="Washington"/>
    <s v="Seattle"/>
    <x v="1"/>
    <n v="58"/>
    <n v="115"/>
    <n v="6670"/>
    <n v="2401.1999999999998"/>
    <n v="0.36"/>
    <x v="2"/>
  </r>
  <r>
    <s v="Ouest Gear"/>
    <n v="1128299"/>
    <x v="591"/>
    <x v="6"/>
    <s v="Ouest"/>
    <s v="Washington"/>
    <s v="Seattle"/>
    <x v="2"/>
    <n v="60"/>
    <n v="115"/>
    <n v="6900"/>
    <n v="2760"/>
    <n v="0.4"/>
    <x v="2"/>
  </r>
  <r>
    <s v="Ouest Gear"/>
    <n v="1128299"/>
    <x v="592"/>
    <x v="0"/>
    <s v="Ouest"/>
    <s v="Washington"/>
    <s v="Seattle"/>
    <x v="3"/>
    <n v="64"/>
    <n v="85"/>
    <n v="5440"/>
    <n v="2284.7999999999997"/>
    <n v="0.42"/>
    <x v="2"/>
  </r>
  <r>
    <s v="Ouest Gear"/>
    <n v="1128299"/>
    <x v="593"/>
    <x v="1"/>
    <s v="Ouest"/>
    <s v="Washington"/>
    <s v="Seattle"/>
    <x v="4"/>
    <n v="69"/>
    <n v="46"/>
    <n v="3174"/>
    <n v="1206.1200000000001"/>
    <n v="0.38"/>
    <x v="2"/>
  </r>
  <r>
    <s v="Ouest Gear"/>
    <n v="1128299"/>
    <x v="594"/>
    <x v="2"/>
    <s v="Ouest"/>
    <s v="Washington"/>
    <s v="Seattle"/>
    <x v="5"/>
    <n v="62"/>
    <n v="105"/>
    <n v="6510"/>
    <n v="2213.4"/>
    <n v="0.34"/>
    <x v="2"/>
  </r>
  <r>
    <s v="Ouest Gear"/>
    <n v="1128299"/>
    <x v="595"/>
    <x v="3"/>
    <s v="Ouest"/>
    <s v="Washington"/>
    <s v="Seattle"/>
    <x v="0"/>
    <n v="68"/>
    <n v="160"/>
    <n v="10880"/>
    <n v="4787.2"/>
    <n v="0.44"/>
    <x v="2"/>
  </r>
  <r>
    <s v="Ouest Gear"/>
    <n v="1128299"/>
    <x v="596"/>
    <x v="4"/>
    <s v="Ouest"/>
    <s v="Washington"/>
    <s v="Seattle"/>
    <x v="1"/>
    <n v="71"/>
    <n v="88"/>
    <n v="6248"/>
    <n v="2436.7200000000003"/>
    <n v="0.39"/>
    <x v="2"/>
  </r>
  <r>
    <s v="Ouest Gear"/>
    <n v="1128299"/>
    <x v="597"/>
    <x v="5"/>
    <s v="Ouest"/>
    <s v="Washington"/>
    <s v="Seattle"/>
    <x v="2"/>
    <n v="74"/>
    <n v="120"/>
    <n v="8880"/>
    <n v="3463.2000000000003"/>
    <n v="0.39"/>
    <x v="2"/>
  </r>
  <r>
    <s v="Ouest Gear"/>
    <n v="1128299"/>
    <x v="598"/>
    <x v="6"/>
    <s v="Ouest"/>
    <s v="Washington"/>
    <s v="Seattle"/>
    <x v="3"/>
    <n v="55"/>
    <n v="90"/>
    <n v="4950"/>
    <n v="2079"/>
    <n v="0.42"/>
    <x v="2"/>
  </r>
  <r>
    <s v="Ouest Gear"/>
    <n v="1128299"/>
    <x v="599"/>
    <x v="0"/>
    <s v="Ouest"/>
    <s v="Washington"/>
    <s v="Seattle"/>
    <x v="4"/>
    <n v="59"/>
    <n v="56"/>
    <n v="3304"/>
    <n v="1321.6000000000001"/>
    <n v="0.4"/>
    <x v="2"/>
  </r>
  <r>
    <s v="Ouest Gear"/>
    <n v="1128299"/>
    <x v="600"/>
    <x v="1"/>
    <s v="Ouest"/>
    <s v="Washington"/>
    <s v="Seattle"/>
    <x v="5"/>
    <n v="78"/>
    <n v="88"/>
    <n v="6864"/>
    <n v="2196.48"/>
    <n v="0.32"/>
    <x v="2"/>
  </r>
  <r>
    <s v="Ouest Gear"/>
    <n v="1128299"/>
    <x v="601"/>
    <x v="2"/>
    <s v="Ouest"/>
    <s v="Washington"/>
    <s v="Seattle"/>
    <x v="0"/>
    <n v="55"/>
    <n v="165"/>
    <n v="9075"/>
    <n v="3720.75"/>
    <n v="0.41"/>
    <x v="2"/>
  </r>
  <r>
    <s v="Ouest Gear"/>
    <n v="1128299"/>
    <x v="602"/>
    <x v="3"/>
    <s v="Ouest"/>
    <s v="Washington"/>
    <s v="Seattle"/>
    <x v="1"/>
    <n v="60"/>
    <n v="108"/>
    <n v="6480"/>
    <n v="2462.4"/>
    <n v="0.38"/>
    <x v="2"/>
  </r>
  <r>
    <s v="Ouest Gear"/>
    <n v="1128299"/>
    <x v="603"/>
    <x v="4"/>
    <s v="Ouest"/>
    <s v="Washington"/>
    <s v="Seattle"/>
    <x v="2"/>
    <n v="61"/>
    <n v="120"/>
    <n v="7320"/>
    <n v="2781.6"/>
    <n v="0.38"/>
    <x v="2"/>
  </r>
  <r>
    <s v="Ouest Gear"/>
    <n v="1128299"/>
    <x v="604"/>
    <x v="5"/>
    <s v="Ouest"/>
    <s v="Washington"/>
    <s v="Seattle"/>
    <x v="3"/>
    <n v="59"/>
    <n v="90"/>
    <n v="5310"/>
    <n v="2336.4"/>
    <n v="0.44"/>
    <x v="2"/>
  </r>
  <r>
    <s v="Ouest Gear"/>
    <n v="1128299"/>
    <x v="605"/>
    <x v="6"/>
    <s v="Ouest"/>
    <s v="Washington"/>
    <s v="Seattle"/>
    <x v="4"/>
    <n v="60"/>
    <n v="52"/>
    <n v="3120"/>
    <n v="1185.5999999999999"/>
    <n v="0.38"/>
    <x v="2"/>
  </r>
  <r>
    <s v="Ouest Gear"/>
    <n v="1128299"/>
    <x v="606"/>
    <x v="0"/>
    <s v="Ouest"/>
    <s v="Washington"/>
    <s v="Seattle"/>
    <x v="5"/>
    <n v="75"/>
    <n v="125"/>
    <n v="9375"/>
    <n v="3093.75"/>
    <n v="0.33"/>
    <x v="2"/>
  </r>
  <r>
    <s v="Ouest Gear"/>
    <n v="1128299"/>
    <x v="607"/>
    <x v="1"/>
    <s v="Ouest"/>
    <s v="Washington"/>
    <s v="Seattle"/>
    <x v="0"/>
    <n v="71"/>
    <n v="195"/>
    <n v="13845"/>
    <n v="5814.9"/>
    <n v="0.42"/>
    <x v="2"/>
  </r>
  <r>
    <s v="Ouest Gear"/>
    <n v="1128299"/>
    <x v="608"/>
    <x v="2"/>
    <s v="Ouest"/>
    <s v="Washington"/>
    <s v="Seattle"/>
    <x v="1"/>
    <n v="74"/>
    <n v="188"/>
    <n v="13912"/>
    <n v="5147.4399999999996"/>
    <n v="0.37"/>
    <x v="2"/>
  </r>
  <r>
    <s v="Ouest Gear"/>
    <n v="1128299"/>
    <x v="609"/>
    <x v="3"/>
    <s v="Ouest"/>
    <s v="Washington"/>
    <s v="Seattle"/>
    <x v="2"/>
    <n v="72"/>
    <n v="163"/>
    <n v="11736"/>
    <n v="4459.68"/>
    <n v="0.38"/>
    <x v="2"/>
  </r>
  <r>
    <s v="Ouest Gear"/>
    <n v="1128299"/>
    <x v="610"/>
    <x v="4"/>
    <s v="Ouest"/>
    <s v="Washington"/>
    <s v="Seattle"/>
    <x v="3"/>
    <n v="75"/>
    <n v="125"/>
    <n v="9375"/>
    <n v="3750"/>
    <n v="0.4"/>
    <x v="2"/>
  </r>
  <r>
    <s v="Ouest Gear"/>
    <n v="1128299"/>
    <x v="611"/>
    <x v="5"/>
    <s v="Ouest"/>
    <s v="Washington"/>
    <s v="Seattle"/>
    <x v="4"/>
    <n v="82"/>
    <n v="105"/>
    <n v="8610"/>
    <n v="3357.9"/>
    <n v="0.39"/>
    <x v="2"/>
  </r>
  <r>
    <s v="Ouest Gear"/>
    <n v="1128299"/>
    <x v="612"/>
    <x v="6"/>
    <s v="Ouest"/>
    <s v="Washington"/>
    <s v="Seattle"/>
    <x v="5"/>
    <n v="98"/>
    <n v="182"/>
    <n v="17836"/>
    <n v="6064.2400000000007"/>
    <n v="0.34"/>
    <x v="2"/>
  </r>
  <r>
    <s v="Ouest Gear"/>
    <n v="1128299"/>
    <x v="613"/>
    <x v="0"/>
    <s v="Ouest"/>
    <s v="Washington"/>
    <s v="Seattle"/>
    <x v="0"/>
    <n v="73"/>
    <n v="239"/>
    <n v="17447"/>
    <n v="6978.8"/>
    <n v="0.4"/>
    <x v="2"/>
  </r>
  <r>
    <s v="Ouest Gear"/>
    <n v="1128299"/>
    <x v="614"/>
    <x v="1"/>
    <s v="Ouest"/>
    <s v="Washington"/>
    <s v="Seattle"/>
    <x v="1"/>
    <n v="82"/>
    <n v="182"/>
    <n v="14924"/>
    <n v="5372.6399999999994"/>
    <n v="0.36"/>
    <x v="2"/>
  </r>
  <r>
    <s v="Ouest Gear"/>
    <n v="1128299"/>
    <x v="615"/>
    <x v="2"/>
    <s v="Ouest"/>
    <s v="Washington"/>
    <s v="Seattle"/>
    <x v="2"/>
    <n v="78"/>
    <n v="175"/>
    <n v="13650"/>
    <n v="4777.5"/>
    <n v="0.35"/>
    <x v="2"/>
  </r>
  <r>
    <s v="Ouest Gear"/>
    <n v="1128299"/>
    <x v="616"/>
    <x v="3"/>
    <s v="Ouest"/>
    <s v="Washington"/>
    <s v="Seattle"/>
    <x v="3"/>
    <n v="78"/>
    <n v="137"/>
    <n v="10686"/>
    <n v="4381.2599999999993"/>
    <n v="0.41"/>
    <x v="2"/>
  </r>
  <r>
    <s v="Ouest Gear"/>
    <n v="1128299"/>
    <x v="617"/>
    <x v="4"/>
    <s v="Ouest"/>
    <s v="Washington"/>
    <s v="Seattle"/>
    <x v="4"/>
    <n v="77"/>
    <n v="144"/>
    <n v="11088"/>
    <n v="3880.7999999999997"/>
    <n v="0.35"/>
    <x v="2"/>
  </r>
  <r>
    <s v="Ouest Gear"/>
    <n v="1128299"/>
    <x v="618"/>
    <x v="5"/>
    <s v="Ouest"/>
    <s v="Washington"/>
    <s v="Seattle"/>
    <x v="5"/>
    <n v="95"/>
    <n v="155"/>
    <n v="14725"/>
    <n v="5153.75"/>
    <n v="0.35"/>
    <x v="2"/>
  </r>
  <r>
    <s v="Ouest Gear"/>
    <n v="1128299"/>
    <x v="619"/>
    <x v="6"/>
    <s v="Ouest"/>
    <s v="Washington"/>
    <s v="Seattle"/>
    <x v="0"/>
    <n v="80"/>
    <n v="217"/>
    <n v="17360"/>
    <n v="7811.9999999999991"/>
    <n v="0.44999999999999996"/>
    <x v="2"/>
  </r>
  <r>
    <s v="Ouest Gear"/>
    <n v="1128299"/>
    <x v="620"/>
    <x v="0"/>
    <s v="Ouest"/>
    <s v="Washington"/>
    <s v="Seattle"/>
    <x v="1"/>
    <n v="77"/>
    <n v="210"/>
    <n v="16170"/>
    <n v="6306.3"/>
    <n v="0.39"/>
    <x v="2"/>
  </r>
  <r>
    <s v="Ouest Gear"/>
    <n v="1128299"/>
    <x v="621"/>
    <x v="1"/>
    <s v="Ouest"/>
    <s v="Washington"/>
    <s v="Seattle"/>
    <x v="2"/>
    <n v="73"/>
    <n v="163"/>
    <n v="11899"/>
    <n v="4164.6499999999996"/>
    <n v="0.35"/>
    <x v="2"/>
  </r>
  <r>
    <s v="Ouest Gear"/>
    <n v="1128299"/>
    <x v="622"/>
    <x v="2"/>
    <s v="Ouest"/>
    <s v="Washington"/>
    <s v="Seattle"/>
    <x v="3"/>
    <n v="74"/>
    <n v="155"/>
    <n v="11470"/>
    <n v="5046.8"/>
    <n v="0.44"/>
    <x v="2"/>
  </r>
  <r>
    <s v="Ouest Gear"/>
    <n v="1128299"/>
    <x v="623"/>
    <x v="3"/>
    <s v="Ouest"/>
    <s v="Washington"/>
    <s v="Seattle"/>
    <x v="4"/>
    <n v="71"/>
    <n v="155"/>
    <n v="11005"/>
    <n v="4291.95"/>
    <n v="0.39"/>
    <x v="2"/>
  </r>
  <r>
    <s v="Ouest Gear"/>
    <n v="1128299"/>
    <x v="624"/>
    <x v="4"/>
    <s v="Ouest"/>
    <s v="Washington"/>
    <s v="Seattle"/>
    <x v="5"/>
    <n v="76"/>
    <n v="108"/>
    <n v="8208"/>
    <n v="2708.6400000000003"/>
    <n v="0.33"/>
    <x v="2"/>
  </r>
  <r>
    <s v="Ouest Gear"/>
    <n v="1128299"/>
    <x v="625"/>
    <x v="5"/>
    <s v="Ouest"/>
    <s v="Washington"/>
    <s v="Seattle"/>
    <x v="0"/>
    <n v="64"/>
    <n v="156"/>
    <n v="9984"/>
    <n v="4093.4399999999996"/>
    <n v="0.41"/>
    <x v="2"/>
  </r>
  <r>
    <s v="Ouest Gear"/>
    <n v="1128299"/>
    <x v="626"/>
    <x v="6"/>
    <s v="Ouest"/>
    <s v="Washington"/>
    <s v="Seattle"/>
    <x v="1"/>
    <n v="71"/>
    <n v="174"/>
    <n v="12354"/>
    <n v="4323.8999999999996"/>
    <n v="0.35"/>
    <x v="2"/>
  </r>
  <r>
    <s v="Ouest Gear"/>
    <n v="1128299"/>
    <x v="627"/>
    <x v="0"/>
    <s v="Ouest"/>
    <s v="Washington"/>
    <s v="Seattle"/>
    <x v="2"/>
    <n v="63"/>
    <n v="135"/>
    <n v="8505"/>
    <n v="3146.85"/>
    <n v="0.37"/>
    <x v="2"/>
  </r>
  <r>
    <s v="Ouest Gear"/>
    <n v="1128299"/>
    <x v="628"/>
    <x v="1"/>
    <s v="Ouest"/>
    <s v="Washington"/>
    <s v="Seattle"/>
    <x v="3"/>
    <n v="67"/>
    <n v="112"/>
    <n v="7504"/>
    <n v="3001.6000000000004"/>
    <n v="0.4"/>
    <x v="2"/>
  </r>
  <r>
    <s v="Ouest Gear"/>
    <n v="1128299"/>
    <x v="629"/>
    <x v="2"/>
    <s v="Ouest"/>
    <s v="Washington"/>
    <s v="Seattle"/>
    <x v="4"/>
    <n v="72"/>
    <n v="111"/>
    <n v="7992"/>
    <n v="3196.8"/>
    <n v="0.4"/>
    <x v="2"/>
  </r>
  <r>
    <s v="Ouest Gear"/>
    <n v="1128299"/>
    <x v="67"/>
    <x v="3"/>
    <s v="Ouest"/>
    <s v="Washington"/>
    <s v="Seattle"/>
    <x v="5"/>
    <n v="62"/>
    <n v="113"/>
    <n v="7006"/>
    <n v="2452.1"/>
    <n v="0.35"/>
    <x v="2"/>
  </r>
  <r>
    <s v="Ouest Gear"/>
    <n v="1128299"/>
    <x v="68"/>
    <x v="4"/>
    <s v="Ouest"/>
    <s v="Washington"/>
    <s v="Seattle"/>
    <x v="0"/>
    <n v="58"/>
    <n v="149"/>
    <n v="8642"/>
    <n v="3456.8"/>
    <n v="0.4"/>
    <x v="2"/>
  </r>
  <r>
    <s v="Ouest Gear"/>
    <n v="1128299"/>
    <x v="69"/>
    <x v="5"/>
    <s v="Ouest"/>
    <s v="Washington"/>
    <s v="Seattle"/>
    <x v="1"/>
    <n v="64"/>
    <n v="138"/>
    <n v="8832"/>
    <n v="3267.84"/>
    <n v="0.37"/>
    <x v="2"/>
  </r>
  <r>
    <s v="Ouest Gear"/>
    <n v="1128299"/>
    <x v="70"/>
    <x v="6"/>
    <s v="Ouest"/>
    <s v="Washington"/>
    <s v="Seattle"/>
    <x v="2"/>
    <n v="56"/>
    <n v="113"/>
    <n v="6328"/>
    <n v="2278.08"/>
    <n v="0.36"/>
    <x v="2"/>
  </r>
  <r>
    <s v="Ouest Gear"/>
    <n v="1128299"/>
    <x v="71"/>
    <x v="0"/>
    <s v="Ouest"/>
    <s v="Washington"/>
    <s v="Seattle"/>
    <x v="3"/>
    <n v="58"/>
    <n v="98"/>
    <n v="5684"/>
    <n v="2500.96"/>
    <n v="0.44"/>
    <x v="2"/>
  </r>
  <r>
    <s v="Ouest Gear"/>
    <n v="1128299"/>
    <x v="72"/>
    <x v="1"/>
    <s v="Ouest"/>
    <s v="Washington"/>
    <s v="Seattle"/>
    <x v="4"/>
    <n v="69"/>
    <n v="94"/>
    <n v="6486"/>
    <n v="2270.1"/>
    <n v="0.35"/>
    <x v="2"/>
  </r>
  <r>
    <s v="Ouest Gear"/>
    <n v="1128299"/>
    <x v="73"/>
    <x v="2"/>
    <s v="Ouest"/>
    <s v="Washington"/>
    <s v="Seattle"/>
    <x v="5"/>
    <n v="71"/>
    <n v="101"/>
    <n v="7171"/>
    <n v="2509.85"/>
    <n v="0.35"/>
    <x v="2"/>
  </r>
  <r>
    <s v="Ouest Gear"/>
    <n v="1128299"/>
    <x v="74"/>
    <x v="3"/>
    <s v="Ouest"/>
    <s v="Washington"/>
    <s v="Seattle"/>
    <x v="0"/>
    <n v="54"/>
    <n v="162"/>
    <n v="8748"/>
    <n v="3849.12"/>
    <n v="0.44"/>
    <x v="2"/>
  </r>
  <r>
    <s v="Ouest Gear"/>
    <n v="1128299"/>
    <x v="75"/>
    <x v="4"/>
    <s v="Ouest"/>
    <s v="Washington"/>
    <s v="Seattle"/>
    <x v="1"/>
    <n v="60"/>
    <n v="188"/>
    <n v="11280"/>
    <n v="4173.6000000000004"/>
    <n v="0.37"/>
    <x v="2"/>
  </r>
  <r>
    <s v="Ouest Gear"/>
    <n v="1128299"/>
    <x v="76"/>
    <x v="5"/>
    <s v="Ouest"/>
    <s v="Washington"/>
    <s v="Seattle"/>
    <x v="2"/>
    <n v="54"/>
    <n v="124"/>
    <n v="6696"/>
    <n v="2477.52"/>
    <n v="0.37"/>
    <x v="2"/>
  </r>
  <r>
    <s v="Ouest Gear"/>
    <n v="1128299"/>
    <x v="77"/>
    <x v="6"/>
    <s v="Ouest"/>
    <s v="Washington"/>
    <s v="Seattle"/>
    <x v="3"/>
    <n v="69"/>
    <n v="117"/>
    <n v="8073"/>
    <n v="3471.39"/>
    <n v="0.43"/>
    <x v="2"/>
  </r>
  <r>
    <s v="Ouest Gear"/>
    <n v="1128299"/>
    <x v="78"/>
    <x v="0"/>
    <s v="Ouest"/>
    <s v="Washington"/>
    <s v="Seattle"/>
    <x v="4"/>
    <n v="85"/>
    <n v="115"/>
    <n v="9775"/>
    <n v="3910"/>
    <n v="0.4"/>
    <x v="2"/>
  </r>
  <r>
    <s v="Ouest Gear"/>
    <n v="1128299"/>
    <x v="79"/>
    <x v="1"/>
    <s v="Ouest"/>
    <s v="Washington"/>
    <s v="Seattle"/>
    <x v="5"/>
    <n v="88"/>
    <n v="138"/>
    <n v="12144"/>
    <n v="3764.64"/>
    <n v="0.31"/>
    <x v="2"/>
  </r>
  <r>
    <s v="Ouest Gear"/>
    <n v="1128299"/>
    <x v="80"/>
    <x v="2"/>
    <s v="Ouest"/>
    <s v="Washington"/>
    <s v="Seattle"/>
    <x v="0"/>
    <n v="78"/>
    <n v="188"/>
    <n v="14664"/>
    <n v="5865.6"/>
    <n v="0.4"/>
    <x v="2"/>
  </r>
  <r>
    <s v="Ouest Gear"/>
    <n v="1128299"/>
    <x v="81"/>
    <x v="3"/>
    <s v="Ouest"/>
    <s v="Washington"/>
    <s v="Seattle"/>
    <x v="1"/>
    <n v="77"/>
    <n v="195"/>
    <n v="15015"/>
    <n v="5705.7"/>
    <n v="0.38"/>
    <x v="2"/>
  </r>
  <r>
    <s v="Ouest Gear"/>
    <n v="1128299"/>
    <x v="82"/>
    <x v="4"/>
    <s v="Ouest"/>
    <s v="Washington"/>
    <s v="Seattle"/>
    <x v="2"/>
    <n v="73"/>
    <n v="138"/>
    <n v="10074"/>
    <n v="3928.86"/>
    <n v="0.39"/>
    <x v="2"/>
  </r>
  <r>
    <s v="Ouest Gear"/>
    <n v="1128299"/>
    <x v="83"/>
    <x v="5"/>
    <s v="Ouest"/>
    <s v="Washington"/>
    <s v="Seattle"/>
    <x v="3"/>
    <n v="76"/>
    <n v="138"/>
    <n v="10488"/>
    <n v="4509.84"/>
    <n v="0.43"/>
    <x v="2"/>
  </r>
  <r>
    <s v="Ouest Gear"/>
    <n v="1128299"/>
    <x v="84"/>
    <x v="6"/>
    <s v="Ouest"/>
    <s v="Washington"/>
    <s v="Seattle"/>
    <x v="4"/>
    <n v="82"/>
    <n v="133"/>
    <n v="10906"/>
    <n v="4144.28"/>
    <n v="0.38"/>
    <x v="2"/>
  </r>
  <r>
    <s v="Ouest Gear"/>
    <n v="1128299"/>
    <x v="85"/>
    <x v="0"/>
    <s v="Ouest"/>
    <s v="Washington"/>
    <s v="Seattle"/>
    <x v="5"/>
    <n v="86"/>
    <n v="150"/>
    <n v="12900"/>
    <n v="4386"/>
    <n v="0.34"/>
    <x v="2"/>
  </r>
  <r>
    <s v="Foot Locker"/>
    <n v="1185732"/>
    <x v="86"/>
    <x v="1"/>
    <s v="Ouest"/>
    <s v="Washington"/>
    <s v="Seattle"/>
    <x v="0"/>
    <n v="44"/>
    <n v="273"/>
    <n v="12012"/>
    <n v="6606.6"/>
    <n v="0.55000000000000004"/>
    <x v="2"/>
  </r>
  <r>
    <s v="Foot Locker"/>
    <n v="1185732"/>
    <x v="87"/>
    <x v="2"/>
    <s v="Ouest"/>
    <s v="Washington"/>
    <s v="Seattle"/>
    <x v="1"/>
    <n v="41"/>
    <n v="221"/>
    <n v="9061"/>
    <n v="4439.8900000000003"/>
    <n v="0.49"/>
    <x v="2"/>
  </r>
  <r>
    <s v="Foot Locker"/>
    <n v="1185732"/>
    <x v="88"/>
    <x v="3"/>
    <s v="Ouest"/>
    <s v="Washington"/>
    <s v="Seattle"/>
    <x v="2"/>
    <n v="34"/>
    <n v="230"/>
    <n v="7820"/>
    <n v="3049.8"/>
    <n v="0.39"/>
    <x v="2"/>
  </r>
  <r>
    <s v="Foot Locker"/>
    <n v="1185732"/>
    <x v="89"/>
    <x v="4"/>
    <s v="Ouest"/>
    <s v="Washington"/>
    <s v="Seattle"/>
    <x v="3"/>
    <n v="38"/>
    <n v="175"/>
    <n v="6650"/>
    <n v="2660"/>
    <n v="0.4"/>
    <x v="2"/>
  </r>
  <r>
    <s v="Foot Locker"/>
    <n v="1185732"/>
    <x v="90"/>
    <x v="5"/>
    <s v="Sud-est"/>
    <s v="Florida"/>
    <s v="Miami"/>
    <x v="4"/>
    <n v="50"/>
    <n v="195"/>
    <n v="9750"/>
    <n v="4875"/>
    <n v="0.5"/>
    <x v="2"/>
  </r>
  <r>
    <s v="Foot Locker"/>
    <n v="1185732"/>
    <x v="91"/>
    <x v="6"/>
    <s v="Sud-est"/>
    <s v="Florida"/>
    <s v="Miami"/>
    <x v="5"/>
    <n v="41"/>
    <n v="247"/>
    <n v="10127"/>
    <n v="6278.74"/>
    <n v="0.62"/>
    <x v="2"/>
  </r>
  <r>
    <s v="Foot Locker"/>
    <n v="1185732"/>
    <x v="92"/>
    <x v="0"/>
    <s v="Sud-est"/>
    <s v="Florida"/>
    <s v="Miami"/>
    <x v="0"/>
    <n v="43"/>
    <n v="319"/>
    <n v="13717"/>
    <n v="7818.6900000000005"/>
    <n v="0.57000000000000006"/>
    <x v="2"/>
  </r>
  <r>
    <s v="Foot Locker"/>
    <n v="1185732"/>
    <x v="93"/>
    <x v="1"/>
    <s v="Sud-est"/>
    <s v="Florida"/>
    <s v="Miami"/>
    <x v="1"/>
    <n v="43"/>
    <n v="195"/>
    <n v="8385"/>
    <n v="4108.6499999999996"/>
    <n v="0.49"/>
    <x v="2"/>
  </r>
  <r>
    <s v="Foot Locker"/>
    <n v="1185732"/>
    <x v="94"/>
    <x v="2"/>
    <s v="Sud-est"/>
    <s v="Florida"/>
    <s v="Miami"/>
    <x v="2"/>
    <n v="32"/>
    <n v="240"/>
    <n v="7680"/>
    <n v="2918.4"/>
    <n v="0.38"/>
    <x v="2"/>
  </r>
  <r>
    <s v="Ouest Gear"/>
    <n v="1185732"/>
    <x v="95"/>
    <x v="3"/>
    <s v="Sud-est"/>
    <s v="Florida"/>
    <s v="Miami"/>
    <x v="3"/>
    <n v="38"/>
    <n v="169"/>
    <n v="6422"/>
    <n v="2825.68"/>
    <n v="0.44"/>
    <x v="2"/>
  </r>
  <r>
    <s v="Foot Locker"/>
    <n v="1185732"/>
    <x v="96"/>
    <x v="4"/>
    <s v="Sud-est"/>
    <s v="Florida"/>
    <s v="Miami"/>
    <x v="4"/>
    <n v="53"/>
    <n v="218"/>
    <n v="11554"/>
    <n v="5545.92"/>
    <n v="0.48"/>
    <x v="2"/>
  </r>
  <r>
    <s v="Foot Locker"/>
    <n v="1185732"/>
    <x v="97"/>
    <x v="5"/>
    <s v="Sud-est"/>
    <s v="Florida"/>
    <s v="Miami"/>
    <x v="5"/>
    <n v="41"/>
    <n v="221"/>
    <n v="9061"/>
    <n v="5889.6500000000005"/>
    <n v="0.65"/>
    <x v="2"/>
  </r>
  <r>
    <s v="Foot Locker"/>
    <n v="1185732"/>
    <x v="98"/>
    <x v="6"/>
    <s v="Sud-est"/>
    <s v="Florida"/>
    <s v="Miami"/>
    <x v="0"/>
    <n v="41"/>
    <n v="268"/>
    <n v="10988"/>
    <n v="6592.8"/>
    <n v="0.6"/>
    <x v="2"/>
  </r>
  <r>
    <s v="Foot Locker"/>
    <n v="1185732"/>
    <x v="99"/>
    <x v="0"/>
    <s v="Sud-est"/>
    <s v="Florida"/>
    <s v="Miami"/>
    <x v="1"/>
    <n v="42"/>
    <n v="225"/>
    <n v="9450"/>
    <n v="4536"/>
    <n v="0.48"/>
    <x v="2"/>
  </r>
  <r>
    <s v="Foot Locker"/>
    <n v="1185732"/>
    <x v="100"/>
    <x v="1"/>
    <s v="Sud-est"/>
    <s v="Florida"/>
    <s v="Miami"/>
    <x v="2"/>
    <n v="32"/>
    <n v="217"/>
    <n v="6944"/>
    <n v="2430.3999999999996"/>
    <n v="0.35"/>
    <x v="2"/>
  </r>
  <r>
    <s v="Foot Locker"/>
    <n v="1185732"/>
    <x v="101"/>
    <x v="2"/>
    <s v="Sud-est"/>
    <s v="Florida"/>
    <s v="Miami"/>
    <x v="3"/>
    <n v="36"/>
    <n v="175"/>
    <n v="6300"/>
    <n v="2520"/>
    <n v="0.4"/>
    <x v="2"/>
  </r>
  <r>
    <s v="Foot Locker"/>
    <n v="1185732"/>
    <x v="102"/>
    <x v="3"/>
    <s v="Sud-est"/>
    <s v="Florida"/>
    <s v="Miami"/>
    <x v="4"/>
    <n v="53"/>
    <n v="182"/>
    <n v="9646"/>
    <n v="4437.16"/>
    <n v="0.45999999999999996"/>
    <x v="2"/>
  </r>
  <r>
    <s v="Foot Locker"/>
    <n v="1185732"/>
    <x v="103"/>
    <x v="4"/>
    <s v="Sud-est"/>
    <s v="Florida"/>
    <s v="Miami"/>
    <x v="5"/>
    <n v="42"/>
    <n v="225"/>
    <n v="9450"/>
    <n v="6048"/>
    <n v="0.64"/>
    <x v="2"/>
  </r>
  <r>
    <s v="Foot Locker"/>
    <n v="1185732"/>
    <x v="53"/>
    <x v="2"/>
    <s v="Sud-est"/>
    <s v="Florida"/>
    <s v="Miami"/>
    <x v="0"/>
    <n v="42"/>
    <n v="256"/>
    <n v="10752"/>
    <n v="6236.1600000000008"/>
    <n v="0.58000000000000007"/>
    <x v="2"/>
  </r>
  <r>
    <s v="Foot Locker"/>
    <n v="1185732"/>
    <x v="53"/>
    <x v="2"/>
    <s v="Sud-est"/>
    <s v="Florida"/>
    <s v="Miami"/>
    <x v="1"/>
    <n v="41"/>
    <n v="210"/>
    <n v="8610"/>
    <n v="4305"/>
    <n v="0.5"/>
    <x v="2"/>
  </r>
  <r>
    <s v="Ouest Gear"/>
    <n v="1185732"/>
    <x v="53"/>
    <x v="2"/>
    <s v="Sud-est"/>
    <s v="Florida"/>
    <s v="Miami"/>
    <x v="2"/>
    <n v="32"/>
    <n v="203"/>
    <n v="6496"/>
    <n v="2598.4"/>
    <n v="0.4"/>
    <x v="2"/>
  </r>
  <r>
    <s v="Ouest Gear"/>
    <n v="1185732"/>
    <x v="53"/>
    <x v="2"/>
    <s v="Sud-est"/>
    <s v="Florida"/>
    <s v="Miami"/>
    <x v="3"/>
    <n v="38"/>
    <n v="189"/>
    <n v="7182"/>
    <n v="3231.8999999999996"/>
    <n v="0.44999999999999996"/>
    <x v="2"/>
  </r>
  <r>
    <s v="Ouest Gear"/>
    <n v="1185732"/>
    <x v="53"/>
    <x v="2"/>
    <s v="Sud-est"/>
    <s v="Florida"/>
    <s v="Miami"/>
    <x v="4"/>
    <n v="52"/>
    <n v="196"/>
    <n v="10192"/>
    <n v="4586.3999999999996"/>
    <n v="0.44999999999999996"/>
    <x v="2"/>
  </r>
  <r>
    <s v="Ouest Gear"/>
    <n v="1185732"/>
    <x v="53"/>
    <x v="2"/>
    <s v="Sud-est"/>
    <s v="Florida"/>
    <s v="Miami"/>
    <x v="5"/>
    <n v="44"/>
    <n v="208"/>
    <n v="9152"/>
    <n v="5491.2"/>
    <n v="0.6"/>
    <x v="2"/>
  </r>
  <r>
    <s v="Ouest Gear"/>
    <n v="1185732"/>
    <x v="53"/>
    <x v="2"/>
    <s v="Sud-est"/>
    <s v="Florida"/>
    <s v="Miami"/>
    <x v="0"/>
    <n v="52"/>
    <n v="300"/>
    <n v="15600"/>
    <n v="8736"/>
    <n v="0.56000000000000005"/>
    <x v="2"/>
  </r>
  <r>
    <s v="Ouest Gear"/>
    <n v="1185732"/>
    <x v="53"/>
    <x v="2"/>
    <s v="Sud-est"/>
    <s v="Florida"/>
    <s v="Miami"/>
    <x v="1"/>
    <n v="54"/>
    <n v="194"/>
    <n v="10476"/>
    <n v="5238"/>
    <n v="0.5"/>
    <x v="2"/>
  </r>
  <r>
    <s v="Ouest Gear"/>
    <n v="1185732"/>
    <x v="53"/>
    <x v="2"/>
    <s v="Sud-est"/>
    <s v="Florida"/>
    <s v="Miami"/>
    <x v="2"/>
    <n v="47"/>
    <n v="188"/>
    <n v="8836"/>
    <n v="3269.32"/>
    <n v="0.37"/>
    <x v="2"/>
  </r>
  <r>
    <s v="Ouest Gear"/>
    <n v="1185732"/>
    <x v="53"/>
    <x v="2"/>
    <s v="Sud-est"/>
    <s v="Florida"/>
    <s v="Miami"/>
    <x v="3"/>
    <n v="49"/>
    <n v="175"/>
    <n v="8575"/>
    <n v="3687.25"/>
    <n v="0.43"/>
    <x v="2"/>
  </r>
  <r>
    <s v="Ouest Gear"/>
    <n v="1185732"/>
    <x v="53"/>
    <x v="2"/>
    <s v="Sud-est"/>
    <s v="Florida"/>
    <s v="Miami"/>
    <x v="4"/>
    <n v="58"/>
    <n v="196"/>
    <n v="11368"/>
    <n v="5342.96"/>
    <n v="0.47"/>
    <x v="2"/>
  </r>
  <r>
    <s v="Ouest Gear"/>
    <n v="1185732"/>
    <x v="53"/>
    <x v="2"/>
    <s v="Sud-est"/>
    <s v="Florida"/>
    <s v="Miami"/>
    <x v="5"/>
    <n v="64"/>
    <n v="248"/>
    <n v="15872"/>
    <n v="10158.08"/>
    <n v="0.64"/>
    <x v="2"/>
  </r>
  <r>
    <s v="Ouest Gear"/>
    <n v="1185732"/>
    <x v="53"/>
    <x v="2"/>
    <s v="Sud-est"/>
    <s v="Florida"/>
    <s v="Miami"/>
    <x v="0"/>
    <n v="55"/>
    <n v="290"/>
    <n v="15950"/>
    <n v="9410.5000000000018"/>
    <n v="0.59000000000000008"/>
    <x v="2"/>
  </r>
  <r>
    <s v="Ouest Gear"/>
    <n v="1185732"/>
    <x v="53"/>
    <x v="2"/>
    <s v="Sud-est"/>
    <s v="Florida"/>
    <s v="Miami"/>
    <x v="1"/>
    <n v="54"/>
    <n v="206"/>
    <n v="11124"/>
    <n v="5450.76"/>
    <n v="0.49"/>
    <x v="2"/>
  </r>
  <r>
    <s v="Ouest Gear"/>
    <n v="1185732"/>
    <x v="118"/>
    <x v="5"/>
    <s v="Sud-est"/>
    <s v="Florida"/>
    <s v="Miami"/>
    <x v="2"/>
    <n v="49"/>
    <n v="208"/>
    <n v="10192"/>
    <n v="3567.2"/>
    <n v="0.35"/>
    <x v="2"/>
  </r>
  <r>
    <s v="Ouest Gear"/>
    <n v="1185732"/>
    <x v="119"/>
    <x v="6"/>
    <s v="Sud-est"/>
    <s v="Florida"/>
    <s v="Miami"/>
    <x v="3"/>
    <n v="47"/>
    <n v="217"/>
    <n v="10199"/>
    <n v="4079.6000000000004"/>
    <n v="0.4"/>
    <x v="2"/>
  </r>
  <r>
    <s v="Ouest Gear"/>
    <n v="1185732"/>
    <x v="120"/>
    <x v="0"/>
    <s v="Sud-est"/>
    <s v="Florida"/>
    <s v="Miami"/>
    <x v="4"/>
    <n v="62"/>
    <n v="233"/>
    <n v="14446"/>
    <n v="7078.54"/>
    <n v="0.49"/>
    <x v="2"/>
  </r>
  <r>
    <s v="Ouest Gear"/>
    <n v="1185732"/>
    <x v="121"/>
    <x v="1"/>
    <s v="Sud-est"/>
    <s v="Florida"/>
    <s v="Miami"/>
    <x v="5"/>
    <n v="63"/>
    <n v="259"/>
    <n v="16317"/>
    <n v="10606.050000000001"/>
    <n v="0.65"/>
    <x v="2"/>
  </r>
  <r>
    <s v="Ouest Gear"/>
    <n v="1185732"/>
    <x v="122"/>
    <x v="2"/>
    <s v="Sud-est"/>
    <s v="Florida"/>
    <s v="Miami"/>
    <x v="0"/>
    <n v="60"/>
    <n v="299"/>
    <n v="17940"/>
    <n v="10764"/>
    <n v="0.6"/>
    <x v="2"/>
  </r>
  <r>
    <s v="Ouest Gear"/>
    <n v="1185732"/>
    <x v="123"/>
    <x v="3"/>
    <s v="Sud-est"/>
    <s v="Florida"/>
    <s v="Miami"/>
    <x v="1"/>
    <n v="57"/>
    <n v="225"/>
    <n v="12825"/>
    <n v="5899.4999999999991"/>
    <n v="0.45999999999999996"/>
    <x v="2"/>
  </r>
  <r>
    <s v="Ouest Gear"/>
    <n v="1185732"/>
    <x v="124"/>
    <x v="4"/>
    <s v="Sud-est"/>
    <s v="Florida"/>
    <s v="Miami"/>
    <x v="2"/>
    <n v="50"/>
    <n v="215"/>
    <n v="10750"/>
    <n v="3977.5"/>
    <n v="0.37"/>
    <x v="2"/>
  </r>
  <r>
    <s v="Ouest Gear"/>
    <n v="1185732"/>
    <x v="125"/>
    <x v="5"/>
    <s v="Sud-est"/>
    <s v="Florida"/>
    <s v="Miami"/>
    <x v="3"/>
    <n v="53"/>
    <n v="233"/>
    <n v="12349"/>
    <n v="5310.07"/>
    <n v="0.43"/>
    <x v="2"/>
  </r>
  <r>
    <s v="Ouest Gear"/>
    <n v="1185732"/>
    <x v="126"/>
    <x v="6"/>
    <s v="Sud-est"/>
    <s v="Florida"/>
    <s v="Miami"/>
    <x v="4"/>
    <n v="61"/>
    <n v="208"/>
    <n v="12688"/>
    <n v="6217.12"/>
    <n v="0.49"/>
    <x v="2"/>
  </r>
  <r>
    <s v="Ouest Gear"/>
    <n v="1185732"/>
    <x v="127"/>
    <x v="0"/>
    <s v="Sud-est"/>
    <s v="Florida"/>
    <s v="Miami"/>
    <x v="5"/>
    <n v="67"/>
    <n v="244"/>
    <n v="16348"/>
    <n v="10626.2"/>
    <n v="0.65"/>
    <x v="2"/>
  </r>
  <r>
    <s v="Ouest Gear"/>
    <n v="1185732"/>
    <x v="630"/>
    <x v="1"/>
    <s v="Sud-est"/>
    <s v="Florida"/>
    <s v="Miami"/>
    <x v="0"/>
    <n v="60"/>
    <n v="304"/>
    <n v="18240"/>
    <n v="10396.800000000001"/>
    <n v="0.57000000000000006"/>
    <x v="2"/>
  </r>
  <r>
    <s v="Ouest Gear"/>
    <n v="1185732"/>
    <x v="631"/>
    <x v="2"/>
    <s v="Sud-est"/>
    <s v="Florida"/>
    <s v="Miami"/>
    <x v="1"/>
    <n v="55"/>
    <n v="252"/>
    <n v="13860"/>
    <n v="6236.9999999999991"/>
    <n v="0.44999999999999996"/>
    <x v="2"/>
  </r>
  <r>
    <s v="Ouest Gear"/>
    <n v="1185732"/>
    <x v="632"/>
    <x v="3"/>
    <s v="Sud-est"/>
    <s v="Florida"/>
    <s v="Miami"/>
    <x v="2"/>
    <n v="53"/>
    <n v="231"/>
    <n v="12243"/>
    <n v="4529.91"/>
    <n v="0.37"/>
    <x v="2"/>
  </r>
  <r>
    <s v="Foot Locker"/>
    <n v="1185732"/>
    <x v="633"/>
    <x v="4"/>
    <s v="Sud-est"/>
    <s v="Florida"/>
    <s v="Miami"/>
    <x v="3"/>
    <n v="44"/>
    <n v="233"/>
    <n v="10252"/>
    <n v="4100.8"/>
    <n v="0.4"/>
    <x v="2"/>
  </r>
  <r>
    <s v="Foot Locker"/>
    <n v="1185732"/>
    <x v="634"/>
    <x v="5"/>
    <s v="Sud-est"/>
    <s v="Florida"/>
    <s v="Miami"/>
    <x v="4"/>
    <n v="52"/>
    <n v="225"/>
    <n v="11700"/>
    <n v="5264.9999999999991"/>
    <n v="0.44999999999999996"/>
    <x v="2"/>
  </r>
  <r>
    <s v="Foot Locker"/>
    <n v="1185732"/>
    <x v="635"/>
    <x v="6"/>
    <s v="Sud-est"/>
    <s v="Florida"/>
    <s v="Miami"/>
    <x v="5"/>
    <n v="56"/>
    <n v="278"/>
    <n v="15568"/>
    <n v="9496.48"/>
    <n v="0.61"/>
    <x v="2"/>
  </r>
  <r>
    <s v="Foot Locker"/>
    <n v="1185732"/>
    <x v="636"/>
    <x v="0"/>
    <s v="Sud-est"/>
    <s v="Florida"/>
    <s v="Miami"/>
    <x v="0"/>
    <n v="53"/>
    <n v="284"/>
    <n v="15052"/>
    <n v="8278.6"/>
    <n v="0.55000000000000004"/>
    <x v="2"/>
  </r>
  <r>
    <s v="Foot Locker"/>
    <n v="1185732"/>
    <x v="637"/>
    <x v="1"/>
    <s v="Sud-est"/>
    <s v="Florida"/>
    <s v="Miami"/>
    <x v="1"/>
    <n v="46"/>
    <n v="255"/>
    <n v="11730"/>
    <n v="5278.4999999999991"/>
    <n v="0.44999999999999996"/>
    <x v="2"/>
  </r>
  <r>
    <s v="Sports Direct"/>
    <n v="1185732"/>
    <x v="638"/>
    <x v="2"/>
    <s v="Sud-est"/>
    <s v="Florida"/>
    <s v="Miami"/>
    <x v="2"/>
    <n v="41"/>
    <n v="225"/>
    <n v="9225"/>
    <n v="3413.25"/>
    <n v="0.37"/>
    <x v="2"/>
  </r>
  <r>
    <s v="Sports Direct"/>
    <n v="1185732"/>
    <x v="639"/>
    <x v="3"/>
    <s v="Sud-est"/>
    <s v="Florida"/>
    <s v="Miami"/>
    <x v="3"/>
    <n v="42"/>
    <n v="210"/>
    <n v="8820"/>
    <n v="3792.6"/>
    <n v="0.43"/>
    <x v="2"/>
  </r>
  <r>
    <s v="Sports Direct"/>
    <n v="1185732"/>
    <x v="640"/>
    <x v="4"/>
    <s v="Sud-est"/>
    <s v="Florida"/>
    <s v="Miami"/>
    <x v="4"/>
    <n v="50"/>
    <n v="210"/>
    <n v="10500"/>
    <n v="5250"/>
    <n v="0.5"/>
    <x v="2"/>
  </r>
  <r>
    <s v="Sports Direct"/>
    <n v="1185732"/>
    <x v="641"/>
    <x v="5"/>
    <s v="Sud-est"/>
    <s v="Florida"/>
    <s v="Miami"/>
    <x v="5"/>
    <n v="55"/>
    <n v="223"/>
    <n v="12265"/>
    <n v="7726.95"/>
    <n v="0.63"/>
    <x v="2"/>
  </r>
  <r>
    <s v="Sports Direct"/>
    <n v="1185732"/>
    <x v="642"/>
    <x v="6"/>
    <s v="Sud-est"/>
    <s v="Florida"/>
    <s v="Miami"/>
    <x v="0"/>
    <n v="56"/>
    <n v="270"/>
    <n v="15120"/>
    <n v="9072"/>
    <n v="0.6"/>
    <x v="2"/>
  </r>
  <r>
    <s v="Sports Direct"/>
    <n v="1185732"/>
    <x v="643"/>
    <x v="0"/>
    <s v="Sud-est"/>
    <s v="Florida"/>
    <s v="Miami"/>
    <x v="1"/>
    <n v="47"/>
    <n v="215"/>
    <n v="10105"/>
    <n v="4547.25"/>
    <n v="0.44999999999999996"/>
    <x v="2"/>
  </r>
  <r>
    <s v="Sports Direct"/>
    <n v="1185732"/>
    <x v="644"/>
    <x v="1"/>
    <s v="Sud-est"/>
    <s v="Florida"/>
    <s v="Miami"/>
    <x v="2"/>
    <n v="47"/>
    <n v="203"/>
    <n v="9541"/>
    <n v="3720.9900000000002"/>
    <n v="0.39"/>
    <x v="2"/>
  </r>
  <r>
    <s v="Sports Direct"/>
    <n v="1185732"/>
    <x v="645"/>
    <x v="2"/>
    <s v="Sud-est"/>
    <s v="Florida"/>
    <s v="Miami"/>
    <x v="3"/>
    <n v="45"/>
    <n v="182"/>
    <n v="8190"/>
    <n v="3603.6"/>
    <n v="0.44"/>
    <x v="2"/>
  </r>
  <r>
    <s v="Sports Direct"/>
    <n v="1185732"/>
    <x v="646"/>
    <x v="3"/>
    <s v="Sud-est"/>
    <s v="Florida"/>
    <s v="Miami"/>
    <x v="4"/>
    <n v="57"/>
    <n v="189"/>
    <n v="10773"/>
    <n v="5386.5"/>
    <n v="0.5"/>
    <x v="2"/>
  </r>
  <r>
    <s v="Sports Direct"/>
    <n v="1185732"/>
    <x v="647"/>
    <x v="4"/>
    <s v="Sud-est"/>
    <s v="Florida"/>
    <s v="Miami"/>
    <x v="5"/>
    <n v="59"/>
    <n v="223"/>
    <n v="13157"/>
    <n v="8552.0500000000011"/>
    <n v="0.65"/>
    <x v="2"/>
  </r>
  <r>
    <s v="Sports Direct"/>
    <n v="1185732"/>
    <x v="648"/>
    <x v="5"/>
    <s v="Sud-est"/>
    <s v="Florida"/>
    <s v="Miami"/>
    <x v="0"/>
    <n v="56"/>
    <n v="244"/>
    <n v="13664"/>
    <n v="7925.1200000000008"/>
    <n v="0.58000000000000007"/>
    <x v="2"/>
  </r>
  <r>
    <s v="Sports Direct"/>
    <n v="1185732"/>
    <x v="649"/>
    <x v="6"/>
    <s v="Sud-est"/>
    <s v="Florida"/>
    <s v="Miami"/>
    <x v="1"/>
    <n v="49"/>
    <n v="224"/>
    <n v="10976"/>
    <n v="5268.48"/>
    <n v="0.48"/>
    <x v="2"/>
  </r>
  <r>
    <s v="Sports Direct"/>
    <n v="1185732"/>
    <x v="650"/>
    <x v="0"/>
    <s v="Sud-est"/>
    <s v="Florida"/>
    <s v="Miami"/>
    <x v="2"/>
    <n v="46"/>
    <n v="224"/>
    <n v="10304"/>
    <n v="3812.48"/>
    <n v="0.37"/>
    <x v="2"/>
  </r>
  <r>
    <s v="Sports Direct"/>
    <n v="1185732"/>
    <x v="651"/>
    <x v="1"/>
    <s v="Sud-est"/>
    <s v="Florida"/>
    <s v="Miami"/>
    <x v="3"/>
    <n v="49"/>
    <n v="202"/>
    <n v="9898"/>
    <n v="4355.12"/>
    <n v="0.44"/>
    <x v="2"/>
  </r>
  <r>
    <s v="Sports Direct"/>
    <n v="1185732"/>
    <x v="652"/>
    <x v="2"/>
    <s v="Sud-est"/>
    <s v="Florida"/>
    <s v="Miami"/>
    <x v="4"/>
    <n v="64"/>
    <n v="195"/>
    <n v="12480"/>
    <n v="6240"/>
    <n v="0.5"/>
    <x v="2"/>
  </r>
  <r>
    <s v="Sports Direct"/>
    <n v="1185732"/>
    <x v="653"/>
    <x v="3"/>
    <s v="Sud-est"/>
    <s v="Florida"/>
    <s v="Miami"/>
    <x v="5"/>
    <n v="64"/>
    <n v="213"/>
    <n v="13632"/>
    <n v="8179.2"/>
    <n v="0.6"/>
    <x v="2"/>
  </r>
  <r>
    <s v="Sports Direct"/>
    <n v="1185732"/>
    <x v="575"/>
    <x v="4"/>
    <s v="Sud-est"/>
    <s v="Florida"/>
    <s v="Miami"/>
    <x v="0"/>
    <n v="63"/>
    <n v="323"/>
    <n v="20349"/>
    <n v="11395.44"/>
    <n v="0.56000000000000005"/>
    <x v="2"/>
  </r>
  <r>
    <s v="Sports Direct"/>
    <n v="1185732"/>
    <x v="575"/>
    <x v="4"/>
    <s v="Sud-est"/>
    <s v="Florida"/>
    <s v="Miami"/>
    <x v="1"/>
    <n v="51"/>
    <n v="254"/>
    <n v="12954"/>
    <n v="6088.38"/>
    <n v="0.47"/>
    <x v="2"/>
  </r>
  <r>
    <s v="Sports Direct"/>
    <n v="1185732"/>
    <x v="575"/>
    <x v="4"/>
    <s v="Sud-est"/>
    <s v="Florida"/>
    <s v="Miami"/>
    <x v="2"/>
    <n v="52"/>
    <n v="248"/>
    <n v="12896"/>
    <n v="4771.5199999999995"/>
    <n v="0.37"/>
    <x v="2"/>
  </r>
  <r>
    <s v="Sports Direct"/>
    <n v="1185732"/>
    <x v="575"/>
    <x v="4"/>
    <s v="Sud-est"/>
    <s v="Florida"/>
    <s v="Miami"/>
    <x v="3"/>
    <n v="54"/>
    <n v="209"/>
    <n v="11286"/>
    <n v="4852.9799999999996"/>
    <n v="0.43"/>
    <x v="2"/>
  </r>
  <r>
    <s v="Foot Locker"/>
    <n v="1185732"/>
    <x v="575"/>
    <x v="4"/>
    <s v="Sud-est"/>
    <s v="Florida"/>
    <s v="Miami"/>
    <x v="4"/>
    <n v="60"/>
    <n v="202"/>
    <n v="12120"/>
    <n v="5938.8"/>
    <n v="0.49"/>
    <x v="2"/>
  </r>
  <r>
    <s v="Foot Locker"/>
    <n v="1185732"/>
    <x v="575"/>
    <x v="4"/>
    <s v="Sud-est"/>
    <s v="Florida"/>
    <s v="Miami"/>
    <x v="5"/>
    <n v="64"/>
    <n v="219"/>
    <n v="14016"/>
    <n v="8830.08"/>
    <n v="0.63"/>
    <x v="2"/>
  </r>
  <r>
    <s v="Foot Locker"/>
    <n v="1185732"/>
    <x v="654"/>
    <x v="3"/>
    <s v="Sud-est"/>
    <s v="Florida"/>
    <s v="Miami"/>
    <x v="0"/>
    <n v="33"/>
    <n v="131"/>
    <n v="4323"/>
    <n v="1945.3500000000004"/>
    <n v="0.45000000000000007"/>
    <x v="2"/>
  </r>
  <r>
    <s v="Foot Locker"/>
    <n v="1185732"/>
    <x v="655"/>
    <x v="4"/>
    <s v="Sud-est"/>
    <s v="Florida"/>
    <s v="Miami"/>
    <x v="1"/>
    <n v="33"/>
    <n v="65"/>
    <n v="2145"/>
    <n v="858"/>
    <n v="0.4"/>
    <x v="2"/>
  </r>
  <r>
    <s v="Foot Locker"/>
    <n v="1185732"/>
    <x v="656"/>
    <x v="5"/>
    <s v="Sud-est"/>
    <s v="Florida"/>
    <s v="Miami"/>
    <x v="2"/>
    <n v="24"/>
    <n v="63"/>
    <n v="1512"/>
    <n v="665.28"/>
    <n v="0.44"/>
    <x v="2"/>
  </r>
  <r>
    <s v="Foot Locker"/>
    <n v="1185732"/>
    <x v="128"/>
    <x v="6"/>
    <s v="Sud-est"/>
    <s v="Florida"/>
    <s v="Miami"/>
    <x v="3"/>
    <n v="29"/>
    <n v="26"/>
    <n v="754"/>
    <n v="339.30000000000007"/>
    <n v="0.45000000000000007"/>
    <x v="2"/>
  </r>
  <r>
    <s v="Foot Locker"/>
    <n v="1185732"/>
    <x v="129"/>
    <x v="0"/>
    <s v="Milieu ouest"/>
    <s v="Minnesota"/>
    <s v="Minneapolis"/>
    <x v="4"/>
    <n v="43"/>
    <n v="39"/>
    <n v="1677"/>
    <n v="754.65"/>
    <n v="0.44999999999999996"/>
    <x v="2"/>
  </r>
  <r>
    <s v="Foot Locker"/>
    <n v="1185732"/>
    <x v="130"/>
    <x v="1"/>
    <s v="Milieu ouest"/>
    <s v="Minnesota"/>
    <s v="Minneapolis"/>
    <x v="5"/>
    <n v="32"/>
    <n v="65"/>
    <n v="2080"/>
    <n v="1164.8000000000002"/>
    <n v="0.56000000000000005"/>
    <x v="2"/>
  </r>
  <r>
    <s v="Foot Locker"/>
    <n v="1185732"/>
    <x v="131"/>
    <x v="2"/>
    <s v="Milieu ouest"/>
    <s v="Minnesota"/>
    <s v="Minneapolis"/>
    <x v="0"/>
    <n v="32"/>
    <n v="135"/>
    <n v="4320"/>
    <n v="1944.0000000000002"/>
    <n v="0.45000000000000007"/>
    <x v="2"/>
  </r>
  <r>
    <s v="Foot Locker"/>
    <n v="1185732"/>
    <x v="132"/>
    <x v="3"/>
    <s v="Milieu ouest"/>
    <s v="Minnesota"/>
    <s v="Minneapolis"/>
    <x v="1"/>
    <n v="34"/>
    <n v="38"/>
    <n v="1292"/>
    <n v="581.4"/>
    <n v="0.44999999999999996"/>
    <x v="2"/>
  </r>
  <r>
    <s v="Foot Locker"/>
    <n v="1185732"/>
    <x v="133"/>
    <x v="4"/>
    <s v="Milieu ouest"/>
    <s v="Minnesota"/>
    <s v="Minneapolis"/>
    <x v="2"/>
    <n v="25"/>
    <n v="56"/>
    <n v="1400"/>
    <n v="588"/>
    <n v="0.42"/>
    <x v="2"/>
  </r>
  <r>
    <s v="Foot Locker"/>
    <n v="1185732"/>
    <x v="134"/>
    <x v="5"/>
    <s v="Milieu ouest"/>
    <s v="Minnesota"/>
    <s v="Minneapolis"/>
    <x v="3"/>
    <n v="27"/>
    <n v="20"/>
    <n v="540"/>
    <n v="253.8"/>
    <n v="0.47000000000000003"/>
    <x v="2"/>
  </r>
  <r>
    <s v="Foot Locker"/>
    <n v="1185732"/>
    <x v="135"/>
    <x v="6"/>
    <s v="Milieu ouest"/>
    <s v="Minnesota"/>
    <s v="Minneapolis"/>
    <x v="4"/>
    <n v="41"/>
    <n v="44"/>
    <n v="1804"/>
    <n v="739.64"/>
    <n v="0.41"/>
    <x v="2"/>
  </r>
  <r>
    <s v="Foot Locker"/>
    <n v="1185732"/>
    <x v="136"/>
    <x v="0"/>
    <s v="Milieu ouest"/>
    <s v="Minnesota"/>
    <s v="Minneapolis"/>
    <x v="5"/>
    <n v="34"/>
    <n v="65"/>
    <n v="2210"/>
    <n v="1215.5"/>
    <n v="0.55000000000000004"/>
    <x v="2"/>
  </r>
  <r>
    <s v="Foot Locker"/>
    <n v="1185732"/>
    <x v="137"/>
    <x v="1"/>
    <s v="Milieu ouest"/>
    <s v="Minnesota"/>
    <s v="Minneapolis"/>
    <x v="0"/>
    <n v="39"/>
    <n v="116"/>
    <n v="4524"/>
    <n v="2262"/>
    <n v="0.5"/>
    <x v="2"/>
  </r>
  <r>
    <s v="Foot Locker"/>
    <n v="1185732"/>
    <x v="138"/>
    <x v="2"/>
    <s v="Milieu ouest"/>
    <s v="Minnesota"/>
    <s v="Minneapolis"/>
    <x v="1"/>
    <n v="38"/>
    <n v="35"/>
    <n v="1330"/>
    <n v="532"/>
    <n v="0.4"/>
    <x v="2"/>
  </r>
  <r>
    <s v="Foot Locker"/>
    <n v="1185732"/>
    <x v="139"/>
    <x v="3"/>
    <s v="Milieu ouest"/>
    <s v="Minnesota"/>
    <s v="Minneapolis"/>
    <x v="2"/>
    <n v="29"/>
    <n v="53"/>
    <n v="1537"/>
    <n v="691.65"/>
    <n v="0.44999999999999996"/>
    <x v="2"/>
  </r>
  <r>
    <s v="Foot Locker"/>
    <n v="1185732"/>
    <x v="140"/>
    <x v="4"/>
    <s v="Milieu ouest"/>
    <s v="Minnesota"/>
    <s v="Minneapolis"/>
    <x v="3"/>
    <n v="32"/>
    <n v="7"/>
    <n v="224"/>
    <n v="112"/>
    <n v="0.5"/>
    <x v="2"/>
  </r>
  <r>
    <s v="Foot Locker"/>
    <n v="1185732"/>
    <x v="141"/>
    <x v="5"/>
    <s v="Milieu ouest"/>
    <s v="Minnesota"/>
    <s v="Minneapolis"/>
    <x v="4"/>
    <n v="47"/>
    <n v="19"/>
    <n v="893"/>
    <n v="375.06"/>
    <n v="0.42"/>
    <x v="2"/>
  </r>
  <r>
    <s v="Foot Locker"/>
    <n v="1185732"/>
    <x v="142"/>
    <x v="6"/>
    <s v="Milieu ouest"/>
    <s v="Minnesota"/>
    <s v="Minneapolis"/>
    <x v="5"/>
    <n v="38"/>
    <n v="47"/>
    <n v="1786"/>
    <n v="982.30000000000007"/>
    <n v="0.55000000000000004"/>
    <x v="2"/>
  </r>
  <r>
    <s v="Foot Locker"/>
    <n v="1185732"/>
    <x v="143"/>
    <x v="0"/>
    <s v="Milieu ouest"/>
    <s v="Minnesota"/>
    <s v="Minneapolis"/>
    <x v="0"/>
    <n v="36"/>
    <n v="120"/>
    <n v="4320"/>
    <n v="2030.4"/>
    <n v="0.47000000000000003"/>
    <x v="2"/>
  </r>
  <r>
    <s v="Foot Locker"/>
    <n v="1185732"/>
    <x v="144"/>
    <x v="1"/>
    <s v="Milieu ouest"/>
    <s v="Minnesota"/>
    <s v="Minneapolis"/>
    <x v="1"/>
    <n v="38"/>
    <n v="28"/>
    <n v="1064"/>
    <n v="446.88"/>
    <n v="0.42"/>
    <x v="2"/>
  </r>
  <r>
    <s v="Foot Locker"/>
    <n v="1185732"/>
    <x v="145"/>
    <x v="2"/>
    <s v="Milieu ouest"/>
    <s v="Minnesota"/>
    <s v="Minneapolis"/>
    <x v="2"/>
    <n v="29"/>
    <n v="26"/>
    <n v="754"/>
    <n v="331.76"/>
    <n v="0.44"/>
    <x v="2"/>
  </r>
  <r>
    <s v="Foot Locker"/>
    <n v="1185732"/>
    <x v="146"/>
    <x v="3"/>
    <s v="Milieu ouest"/>
    <s v="Minnesota"/>
    <s v="Minneapolis"/>
    <x v="3"/>
    <n v="32"/>
    <n v="7"/>
    <n v="224"/>
    <n v="112"/>
    <n v="0.5"/>
    <x v="2"/>
  </r>
  <r>
    <s v="Foot Locker"/>
    <n v="1185732"/>
    <x v="147"/>
    <x v="4"/>
    <s v="Milieu ouest"/>
    <s v="Minnesota"/>
    <s v="Minneapolis"/>
    <x v="4"/>
    <n v="47"/>
    <n v="14"/>
    <n v="658"/>
    <n v="263.2"/>
    <n v="0.4"/>
    <x v="2"/>
  </r>
  <r>
    <s v="Foot Locker"/>
    <n v="1185732"/>
    <x v="148"/>
    <x v="5"/>
    <s v="Milieu ouest"/>
    <s v="Minnesota"/>
    <s v="Minneapolis"/>
    <x v="5"/>
    <n v="36"/>
    <n v="53"/>
    <n v="1908"/>
    <n v="1144.8"/>
    <n v="0.6"/>
    <x v="2"/>
  </r>
  <r>
    <s v="Foot Locker"/>
    <n v="1185732"/>
    <x v="149"/>
    <x v="6"/>
    <s v="Milieu ouest"/>
    <s v="Minnesota"/>
    <s v="Minneapolis"/>
    <x v="0"/>
    <n v="48"/>
    <n v="116"/>
    <n v="5568"/>
    <n v="2616.96"/>
    <n v="0.47000000000000003"/>
    <x v="2"/>
  </r>
  <r>
    <s v="Foot Locker"/>
    <n v="1185732"/>
    <x v="150"/>
    <x v="0"/>
    <s v="Milieu ouest"/>
    <s v="Minnesota"/>
    <s v="Minneapolis"/>
    <x v="1"/>
    <n v="44"/>
    <n v="44"/>
    <n v="1936"/>
    <n v="793.76"/>
    <n v="0.41"/>
    <x v="2"/>
  </r>
  <r>
    <s v="Foot Locker"/>
    <n v="1185732"/>
    <x v="151"/>
    <x v="1"/>
    <s v="Milieu ouest"/>
    <s v="Minnesota"/>
    <s v="Minneapolis"/>
    <x v="2"/>
    <n v="37"/>
    <n v="38"/>
    <n v="1406"/>
    <n v="618.64"/>
    <n v="0.44"/>
    <x v="2"/>
  </r>
  <r>
    <s v="Foot Locker"/>
    <n v="1185732"/>
    <x v="152"/>
    <x v="2"/>
    <s v="Milieu ouest"/>
    <s v="Minnesota"/>
    <s v="Minneapolis"/>
    <x v="3"/>
    <n v="36"/>
    <n v="13"/>
    <n v="468"/>
    <n v="229.32000000000002"/>
    <n v="0.49000000000000005"/>
    <x v="2"/>
  </r>
  <r>
    <s v="Foot Locker"/>
    <n v="1185732"/>
    <x v="153"/>
    <x v="3"/>
    <s v="Milieu ouest"/>
    <s v="Minnesota"/>
    <s v="Minneapolis"/>
    <x v="4"/>
    <n v="50"/>
    <n v="20"/>
    <n v="1000"/>
    <n v="410"/>
    <n v="0.41"/>
    <x v="2"/>
  </r>
  <r>
    <s v="Foot Locker"/>
    <n v="1185732"/>
    <x v="154"/>
    <x v="4"/>
    <s v="Milieu ouest"/>
    <s v="Minnesota"/>
    <s v="Minneapolis"/>
    <x v="5"/>
    <n v="58"/>
    <n v="51"/>
    <n v="2958"/>
    <n v="1745.2200000000003"/>
    <n v="0.59000000000000008"/>
    <x v="2"/>
  </r>
  <r>
    <s v="Foot Locker"/>
    <n v="1185732"/>
    <x v="657"/>
    <x v="5"/>
    <s v="Milieu ouest"/>
    <s v="Minnesota"/>
    <s v="Minneapolis"/>
    <x v="0"/>
    <n v="44"/>
    <n v="106"/>
    <n v="4664"/>
    <n v="2285.36"/>
    <n v="0.49000000000000005"/>
    <x v="2"/>
  </r>
  <r>
    <s v="Foot Locker"/>
    <n v="1185732"/>
    <x v="658"/>
    <x v="6"/>
    <s v="Milieu ouest"/>
    <s v="Minnesota"/>
    <s v="Minneapolis"/>
    <x v="1"/>
    <n v="38"/>
    <n v="49"/>
    <n v="1862"/>
    <n v="763.42"/>
    <n v="0.41"/>
    <x v="2"/>
  </r>
  <r>
    <s v="Foot Locker"/>
    <n v="1185732"/>
    <x v="659"/>
    <x v="0"/>
    <s v="Milieu ouest"/>
    <s v="Minnesota"/>
    <s v="Minneapolis"/>
    <x v="2"/>
    <n v="33"/>
    <n v="47"/>
    <n v="1551"/>
    <n v="697.94999999999993"/>
    <n v="0.44999999999999996"/>
    <x v="2"/>
  </r>
  <r>
    <s v="Foot Locker"/>
    <n v="1185732"/>
    <x v="660"/>
    <x v="1"/>
    <s v="Milieu ouest"/>
    <s v="Minnesota"/>
    <s v="Minneapolis"/>
    <x v="3"/>
    <n v="32"/>
    <n v="45"/>
    <n v="1440"/>
    <n v="676.80000000000007"/>
    <n v="0.47000000000000003"/>
    <x v="2"/>
  </r>
  <r>
    <s v="Foot Locker"/>
    <n v="1185732"/>
    <x v="661"/>
    <x v="2"/>
    <s v="Milieu ouest"/>
    <s v="Minnesota"/>
    <s v="Minneapolis"/>
    <x v="4"/>
    <n v="49"/>
    <n v="45"/>
    <n v="2205"/>
    <n v="926.09999999999991"/>
    <n v="0.42"/>
    <x v="2"/>
  </r>
  <r>
    <s v="Foot Locker"/>
    <n v="1185732"/>
    <x v="662"/>
    <x v="3"/>
    <s v="Milieu ouest"/>
    <s v="Minnesota"/>
    <s v="Minneapolis"/>
    <x v="5"/>
    <n v="53"/>
    <n v="81"/>
    <n v="4293"/>
    <n v="2404.0800000000004"/>
    <n v="0.56000000000000005"/>
    <x v="2"/>
  </r>
  <r>
    <s v="Foot Locker"/>
    <n v="1185732"/>
    <x v="663"/>
    <x v="4"/>
    <s v="Milieu ouest"/>
    <s v="Minnesota"/>
    <s v="Minneapolis"/>
    <x v="0"/>
    <n v="49"/>
    <n v="160"/>
    <n v="7840"/>
    <n v="3684.8"/>
    <n v="0.47000000000000003"/>
    <x v="2"/>
  </r>
  <r>
    <s v="Foot Locker"/>
    <n v="1185732"/>
    <x v="664"/>
    <x v="5"/>
    <s v="Milieu ouest"/>
    <s v="Minnesota"/>
    <s v="Minneapolis"/>
    <x v="1"/>
    <n v="42"/>
    <n v="75"/>
    <n v="3150"/>
    <n v="1417.4999999999998"/>
    <n v="0.44999999999999996"/>
    <x v="2"/>
  </r>
  <r>
    <s v="Foot Locker"/>
    <n v="1185732"/>
    <x v="665"/>
    <x v="6"/>
    <s v="Milieu ouest"/>
    <s v="Minnesota"/>
    <s v="Minneapolis"/>
    <x v="2"/>
    <n v="36"/>
    <n v="63"/>
    <n v="2268"/>
    <n v="952.56"/>
    <n v="0.42"/>
    <x v="2"/>
  </r>
  <r>
    <s v="Foot Locker"/>
    <n v="1185732"/>
    <x v="666"/>
    <x v="0"/>
    <s v="Milieu ouest"/>
    <s v="Minnesota"/>
    <s v="Minneapolis"/>
    <x v="3"/>
    <n v="38"/>
    <n v="51"/>
    <n v="1938"/>
    <n v="930.24000000000012"/>
    <n v="0.48000000000000004"/>
    <x v="2"/>
  </r>
  <r>
    <s v="Foot Locker"/>
    <n v="1185732"/>
    <x v="667"/>
    <x v="1"/>
    <s v="Milieu ouest"/>
    <s v="Minnesota"/>
    <s v="Minneapolis"/>
    <x v="4"/>
    <n v="49"/>
    <n v="58"/>
    <n v="2842"/>
    <n v="1165.22"/>
    <n v="0.41"/>
    <x v="2"/>
  </r>
  <r>
    <s v="Foot Locker"/>
    <n v="1185732"/>
    <x v="668"/>
    <x v="2"/>
    <s v="Milieu ouest"/>
    <s v="Minnesota"/>
    <s v="Minneapolis"/>
    <x v="5"/>
    <n v="54"/>
    <n v="98"/>
    <n v="5292"/>
    <n v="2910.6000000000004"/>
    <n v="0.55000000000000004"/>
    <x v="2"/>
  </r>
  <r>
    <s v="Foot Locker"/>
    <n v="1185732"/>
    <x v="669"/>
    <x v="3"/>
    <s v="Milieu ouest"/>
    <s v="Minnesota"/>
    <s v="Minneapolis"/>
    <x v="0"/>
    <n v="47"/>
    <n v="137"/>
    <n v="6439"/>
    <n v="3026.3300000000004"/>
    <n v="0.47000000000000003"/>
    <x v="2"/>
  </r>
  <r>
    <s v="Foot Locker"/>
    <n v="1185732"/>
    <x v="670"/>
    <x v="4"/>
    <s v="Milieu ouest"/>
    <s v="Minnesota"/>
    <s v="Minneapolis"/>
    <x v="1"/>
    <n v="43"/>
    <n v="87"/>
    <n v="3741"/>
    <n v="1533.81"/>
    <n v="0.41"/>
    <x v="2"/>
  </r>
  <r>
    <s v="Foot Locker"/>
    <n v="1185732"/>
    <x v="671"/>
    <x v="5"/>
    <s v="Milieu ouest"/>
    <s v="Minnesota"/>
    <s v="Minneapolis"/>
    <x v="2"/>
    <n v="37"/>
    <n v="68"/>
    <n v="2516"/>
    <n v="1006.4000000000001"/>
    <n v="0.4"/>
    <x v="2"/>
  </r>
  <r>
    <s v="Foot Locker"/>
    <n v="1185732"/>
    <x v="672"/>
    <x v="6"/>
    <s v="Milieu ouest"/>
    <s v="Minnesota"/>
    <s v="Minneapolis"/>
    <x v="3"/>
    <n v="33"/>
    <n v="47"/>
    <n v="1551"/>
    <n v="759.99000000000012"/>
    <n v="0.49000000000000005"/>
    <x v="2"/>
  </r>
  <r>
    <s v="Foot Locker"/>
    <n v="1185732"/>
    <x v="673"/>
    <x v="0"/>
    <s v="Milieu ouest"/>
    <s v="Minnesota"/>
    <s v="Minneapolis"/>
    <x v="4"/>
    <n v="42"/>
    <n v="42"/>
    <n v="1764"/>
    <n v="723.24"/>
    <n v="0.41"/>
    <x v="2"/>
  </r>
  <r>
    <s v="Foot Locker"/>
    <n v="1185732"/>
    <x v="674"/>
    <x v="1"/>
    <s v="Milieu ouest"/>
    <s v="Minnesota"/>
    <s v="Minneapolis"/>
    <x v="5"/>
    <n v="46"/>
    <n v="88"/>
    <n v="4048"/>
    <n v="2307.36"/>
    <n v="0.57000000000000006"/>
    <x v="2"/>
  </r>
  <r>
    <s v="Foot Locker"/>
    <n v="1185732"/>
    <x v="675"/>
    <x v="2"/>
    <s v="Milieu ouest"/>
    <s v="Minnesota"/>
    <s v="Minneapolis"/>
    <x v="0"/>
    <n v="43"/>
    <n v="113"/>
    <n v="4859"/>
    <n v="2332.3200000000002"/>
    <n v="0.48000000000000004"/>
    <x v="2"/>
  </r>
  <r>
    <s v="Foot Locker"/>
    <n v="1185732"/>
    <x v="676"/>
    <x v="3"/>
    <s v="Milieu ouest"/>
    <s v="Minnesota"/>
    <s v="Minneapolis"/>
    <x v="1"/>
    <n v="37"/>
    <n v="73"/>
    <n v="2701"/>
    <n v="1215.4499999999998"/>
    <n v="0.44999999999999996"/>
    <x v="2"/>
  </r>
  <r>
    <s v="Foot Locker"/>
    <n v="1185732"/>
    <x v="677"/>
    <x v="4"/>
    <s v="Milieu ouest"/>
    <s v="Minnesota"/>
    <s v="Minneapolis"/>
    <x v="2"/>
    <n v="24"/>
    <n v="41"/>
    <n v="984"/>
    <n v="393.6"/>
    <n v="0.4"/>
    <x v="2"/>
  </r>
  <r>
    <s v="Foot Locker"/>
    <n v="1185732"/>
    <x v="678"/>
    <x v="5"/>
    <s v="Milieu ouest"/>
    <s v="Minnesota"/>
    <s v="Minneapolis"/>
    <x v="3"/>
    <n v="24"/>
    <n v="31"/>
    <n v="744"/>
    <n v="342.24"/>
    <n v="0.46"/>
    <x v="2"/>
  </r>
  <r>
    <s v="Foot Locker"/>
    <n v="1185732"/>
    <x v="679"/>
    <x v="6"/>
    <s v="Milieu ouest"/>
    <s v="Minnesota"/>
    <s v="Minneapolis"/>
    <x v="4"/>
    <n v="32"/>
    <n v="34"/>
    <n v="1088"/>
    <n v="478.72"/>
    <n v="0.44"/>
    <x v="2"/>
  </r>
  <r>
    <s v="Foot Locker"/>
    <n v="1185732"/>
    <x v="680"/>
    <x v="0"/>
    <s v="Milieu ouest"/>
    <s v="Minnesota"/>
    <s v="Minneapolis"/>
    <x v="5"/>
    <n v="39"/>
    <n v="52"/>
    <n v="2028"/>
    <n v="1155.96"/>
    <n v="0.57000000000000006"/>
    <x v="2"/>
  </r>
  <r>
    <s v="Foot Locker"/>
    <n v="1185732"/>
    <x v="681"/>
    <x v="1"/>
    <s v="Milieu ouest"/>
    <s v="Minnesota"/>
    <s v="Minneapolis"/>
    <x v="0"/>
    <n v="41"/>
    <n v="98"/>
    <n v="4018"/>
    <n v="1888.46"/>
    <n v="0.47000000000000003"/>
    <x v="2"/>
  </r>
  <r>
    <s v="Foot Locker"/>
    <n v="1185732"/>
    <x v="682"/>
    <x v="2"/>
    <s v="Milieu ouest"/>
    <s v="Minnesota"/>
    <s v="Minneapolis"/>
    <x v="1"/>
    <n v="34"/>
    <n v="58"/>
    <n v="1972"/>
    <n v="847.96"/>
    <n v="0.43"/>
    <x v="2"/>
  </r>
  <r>
    <s v="Foot Locker"/>
    <n v="1185732"/>
    <x v="683"/>
    <x v="3"/>
    <s v="Milieu ouest"/>
    <s v="Minnesota"/>
    <s v="Minneapolis"/>
    <x v="2"/>
    <n v="32"/>
    <n v="25"/>
    <n v="800"/>
    <n v="336"/>
    <n v="0.42"/>
    <x v="2"/>
  </r>
  <r>
    <s v="Foot Locker"/>
    <n v="1185732"/>
    <x v="684"/>
    <x v="4"/>
    <s v="Milieu ouest"/>
    <s v="Minnesota"/>
    <s v="Minneapolis"/>
    <x v="3"/>
    <n v="32"/>
    <n v="21"/>
    <n v="672"/>
    <n v="309.12"/>
    <n v="0.46"/>
    <x v="2"/>
  </r>
  <r>
    <s v="Foot Locker"/>
    <n v="1185732"/>
    <x v="685"/>
    <x v="5"/>
    <s v="Milieu ouest"/>
    <s v="Minnesota"/>
    <s v="Minneapolis"/>
    <x v="4"/>
    <n v="41"/>
    <n v="19"/>
    <n v="779"/>
    <n v="327.18"/>
    <n v="0.42"/>
    <x v="2"/>
  </r>
  <r>
    <s v="Foot Locker"/>
    <n v="1185732"/>
    <x v="686"/>
    <x v="6"/>
    <s v="Milieu ouest"/>
    <s v="Minnesota"/>
    <s v="Minneapolis"/>
    <x v="5"/>
    <n v="49"/>
    <n v="60"/>
    <n v="2940"/>
    <n v="1764"/>
    <n v="0.6"/>
    <x v="2"/>
  </r>
  <r>
    <s v="Foot Locker"/>
    <n v="1185732"/>
    <x v="687"/>
    <x v="0"/>
    <s v="Milieu ouest"/>
    <s v="Minnesota"/>
    <s v="Minneapolis"/>
    <x v="0"/>
    <n v="46"/>
    <n v="91"/>
    <n v="4186"/>
    <n v="1967.42"/>
    <n v="0.47000000000000003"/>
    <x v="2"/>
  </r>
  <r>
    <s v="Foot Locker"/>
    <n v="1185732"/>
    <x v="688"/>
    <x v="1"/>
    <s v="Milieu ouest"/>
    <s v="Minnesota"/>
    <s v="Minneapolis"/>
    <x v="1"/>
    <n v="38"/>
    <n v="52"/>
    <n v="1976"/>
    <n v="790.40000000000009"/>
    <n v="0.4"/>
    <x v="2"/>
  </r>
  <r>
    <s v="Foot Locker"/>
    <n v="1185732"/>
    <x v="689"/>
    <x v="2"/>
    <s v="Milieu ouest"/>
    <s v="Minnesota"/>
    <s v="Minneapolis"/>
    <x v="2"/>
    <n v="36"/>
    <n v="38"/>
    <n v="1368"/>
    <n v="547.20000000000005"/>
    <n v="0.4"/>
    <x v="2"/>
  </r>
  <r>
    <s v="Foot Locker"/>
    <n v="1185732"/>
    <x v="690"/>
    <x v="3"/>
    <s v="Milieu ouest"/>
    <s v="Minnesota"/>
    <s v="Minneapolis"/>
    <x v="3"/>
    <n v="38"/>
    <n v="45"/>
    <n v="1710"/>
    <n v="837.90000000000009"/>
    <n v="0.49000000000000005"/>
    <x v="2"/>
  </r>
  <r>
    <s v="Foot Locker"/>
    <n v="1185732"/>
    <x v="691"/>
    <x v="4"/>
    <s v="Milieu ouest"/>
    <s v="Minnesota"/>
    <s v="Minneapolis"/>
    <x v="4"/>
    <n v="52"/>
    <n v="34"/>
    <n v="1768"/>
    <n v="742.56"/>
    <n v="0.42"/>
    <x v="2"/>
  </r>
  <r>
    <s v="Foot Locker"/>
    <n v="1185732"/>
    <x v="692"/>
    <x v="5"/>
    <s v="Milieu ouest"/>
    <s v="Minnesota"/>
    <s v="Minneapolis"/>
    <x v="5"/>
    <n v="59"/>
    <n v="61"/>
    <n v="3599"/>
    <n v="2159.4"/>
    <n v="0.6"/>
    <x v="2"/>
  </r>
  <r>
    <s v="Foot Locker"/>
    <n v="1185732"/>
    <x v="155"/>
    <x v="6"/>
    <s v="Milieu ouest"/>
    <s v="Minnesota"/>
    <s v="Minneapolis"/>
    <x v="0"/>
    <n v="50"/>
    <n v="124"/>
    <n v="6200"/>
    <n v="3100"/>
    <n v="0.5"/>
    <x v="2"/>
  </r>
  <r>
    <s v="Foot Locker"/>
    <n v="1185732"/>
    <x v="156"/>
    <x v="0"/>
    <s v="Milieu ouest"/>
    <s v="Minnesota"/>
    <s v="Minneapolis"/>
    <x v="1"/>
    <n v="42"/>
    <n v="77"/>
    <n v="3234"/>
    <n v="1455.3"/>
    <n v="0.44999999999999996"/>
    <x v="2"/>
  </r>
  <r>
    <s v="Foot Locker"/>
    <n v="1185732"/>
    <x v="157"/>
    <x v="1"/>
    <s v="Milieu ouest"/>
    <s v="Minnesota"/>
    <s v="Minneapolis"/>
    <x v="2"/>
    <n v="44"/>
    <n v="56"/>
    <n v="2464"/>
    <n v="1010.2399999999999"/>
    <n v="0.41"/>
    <x v="2"/>
  </r>
  <r>
    <s v="Foot Locker"/>
    <n v="1185732"/>
    <x v="158"/>
    <x v="2"/>
    <s v="Milieu ouest"/>
    <s v="Minnesota"/>
    <s v="Minneapolis"/>
    <x v="3"/>
    <n v="44"/>
    <n v="49"/>
    <n v="2156"/>
    <n v="1056.44"/>
    <n v="0.49000000000000005"/>
    <x v="2"/>
  </r>
  <r>
    <s v="Foot Locker"/>
    <n v="1185732"/>
    <x v="159"/>
    <x v="3"/>
    <s v="Milieu ouest"/>
    <s v="Minnesota"/>
    <s v="Minneapolis"/>
    <x v="4"/>
    <n v="54"/>
    <n v="44"/>
    <n v="2376"/>
    <n v="974.16"/>
    <n v="0.41"/>
    <x v="2"/>
  </r>
  <r>
    <s v="Foot Locker"/>
    <n v="1185732"/>
    <x v="160"/>
    <x v="4"/>
    <s v="Milieu ouest"/>
    <s v="Minnesota"/>
    <s v="Minneapolis"/>
    <x v="5"/>
    <n v="54"/>
    <n v="77"/>
    <n v="4158"/>
    <n v="2370.0600000000004"/>
    <n v="0.57000000000000006"/>
    <x v="2"/>
  </r>
  <r>
    <s v="Kohl's"/>
    <n v="1189833"/>
    <x v="161"/>
    <x v="5"/>
    <s v="Milieu ouest"/>
    <s v="Minnesota"/>
    <s v="Minneapolis"/>
    <x v="0"/>
    <n v="32"/>
    <n v="119"/>
    <n v="3808"/>
    <n v="2208.6400000000003"/>
    <n v="0.58000000000000007"/>
    <x v="2"/>
  </r>
  <r>
    <s v="Kohl's"/>
    <n v="1189833"/>
    <x v="162"/>
    <x v="6"/>
    <s v="Milieu ouest"/>
    <s v="Minnesota"/>
    <s v="Minneapolis"/>
    <x v="1"/>
    <n v="43"/>
    <n v="128"/>
    <n v="5504"/>
    <n v="2311.6799999999998"/>
    <n v="0.42"/>
    <x v="2"/>
  </r>
  <r>
    <s v="Kohl's"/>
    <n v="1189833"/>
    <x v="163"/>
    <x v="0"/>
    <s v="Milieu ouest"/>
    <s v="Minnesota"/>
    <s v="Minneapolis"/>
    <x v="2"/>
    <n v="41"/>
    <n v="119"/>
    <n v="4879"/>
    <n v="2878.6100000000006"/>
    <n v="0.59000000000000008"/>
    <x v="2"/>
  </r>
  <r>
    <s v="Kohl's"/>
    <n v="1189833"/>
    <x v="164"/>
    <x v="1"/>
    <s v="Milieu ouest"/>
    <s v="Minnesota"/>
    <s v="Minneapolis"/>
    <x v="3"/>
    <n v="44"/>
    <n v="98"/>
    <n v="4312"/>
    <n v="2242.2400000000002"/>
    <n v="0.52"/>
    <x v="2"/>
  </r>
  <r>
    <s v="Kohl's"/>
    <n v="1189833"/>
    <x v="165"/>
    <x v="2"/>
    <s v="Milieu ouest"/>
    <s v="Montana"/>
    <s v="Billings"/>
    <x v="4"/>
    <n v="47"/>
    <n v="77"/>
    <n v="3619"/>
    <n v="2714.2500000000005"/>
    <n v="0.75000000000000011"/>
    <x v="2"/>
  </r>
  <r>
    <s v="Kohl's"/>
    <n v="1189833"/>
    <x v="166"/>
    <x v="3"/>
    <s v="Milieu ouest"/>
    <s v="Montana"/>
    <s v="Billings"/>
    <x v="5"/>
    <n v="43"/>
    <n v="138"/>
    <n v="5934"/>
    <n v="2314.2600000000002"/>
    <n v="0.39"/>
    <x v="2"/>
  </r>
  <r>
    <s v="Kohl's"/>
    <n v="1189833"/>
    <x v="167"/>
    <x v="4"/>
    <s v="Milieu ouest"/>
    <s v="Montana"/>
    <s v="Billings"/>
    <x v="0"/>
    <n v="34"/>
    <n v="158"/>
    <n v="5372"/>
    <n v="3062.0400000000004"/>
    <n v="0.57000000000000006"/>
    <x v="2"/>
  </r>
  <r>
    <s v="Kohl's"/>
    <n v="1189833"/>
    <x v="168"/>
    <x v="5"/>
    <s v="Milieu ouest"/>
    <s v="Montana"/>
    <s v="Billings"/>
    <x v="1"/>
    <n v="42"/>
    <n v="123"/>
    <n v="5166"/>
    <n v="2324.6999999999998"/>
    <n v="0.44999999999999996"/>
    <x v="2"/>
  </r>
  <r>
    <s v="Kohl's"/>
    <n v="1189833"/>
    <x v="169"/>
    <x v="6"/>
    <s v="Milieu ouest"/>
    <s v="Montana"/>
    <s v="Billings"/>
    <x v="2"/>
    <n v="43"/>
    <n v="122"/>
    <n v="5246"/>
    <n v="2990.2200000000003"/>
    <n v="0.57000000000000006"/>
    <x v="2"/>
  </r>
  <r>
    <s v="Kohl's"/>
    <n v="1189833"/>
    <x v="170"/>
    <x v="0"/>
    <s v="Milieu ouest"/>
    <s v="Montana"/>
    <s v="Billings"/>
    <x v="3"/>
    <n v="44"/>
    <n v="81"/>
    <n v="3564"/>
    <n v="1960.1999999999998"/>
    <n v="0.54999999999999993"/>
    <x v="2"/>
  </r>
  <r>
    <s v="Kohl's"/>
    <n v="1189833"/>
    <x v="171"/>
    <x v="1"/>
    <s v="Milieu ouest"/>
    <s v="Montana"/>
    <s v="Billings"/>
    <x v="4"/>
    <n v="48"/>
    <n v="59"/>
    <n v="2832"/>
    <n v="2039.0400000000002"/>
    <n v="0.72000000000000008"/>
    <x v="2"/>
  </r>
  <r>
    <s v="Kohl's"/>
    <n v="1189833"/>
    <x v="172"/>
    <x v="2"/>
    <s v="Milieu ouest"/>
    <s v="Montana"/>
    <s v="Billings"/>
    <x v="5"/>
    <n v="43"/>
    <n v="119"/>
    <n v="5117"/>
    <n v="1893.29"/>
    <n v="0.37"/>
    <x v="2"/>
  </r>
  <r>
    <s v="Kohl's"/>
    <n v="1189833"/>
    <x v="173"/>
    <x v="3"/>
    <s v="Milieu ouest"/>
    <s v="Montana"/>
    <s v="Billings"/>
    <x v="0"/>
    <n v="32"/>
    <n v="173"/>
    <n v="5536"/>
    <n v="3044.8"/>
    <n v="0.55000000000000004"/>
    <x v="2"/>
  </r>
  <r>
    <s v="Kohl's"/>
    <n v="1189833"/>
    <x v="174"/>
    <x v="4"/>
    <s v="Milieu ouest"/>
    <s v="Montana"/>
    <s v="Billings"/>
    <x v="1"/>
    <n v="41"/>
    <n v="115"/>
    <n v="4715"/>
    <n v="1933.1499999999999"/>
    <n v="0.41"/>
    <x v="2"/>
  </r>
  <r>
    <s v="Kohl's"/>
    <n v="1189833"/>
    <x v="175"/>
    <x v="5"/>
    <s v="Milieu ouest"/>
    <s v="Montana"/>
    <s v="Billings"/>
    <x v="2"/>
    <n v="42"/>
    <n v="128"/>
    <n v="5376"/>
    <n v="3064.32"/>
    <n v="0.57000000000000006"/>
    <x v="2"/>
  </r>
  <r>
    <s v="Kohl's"/>
    <n v="1189833"/>
    <x v="176"/>
    <x v="6"/>
    <s v="Milieu ouest"/>
    <s v="Montana"/>
    <s v="Billings"/>
    <x v="3"/>
    <n v="44"/>
    <n v="91"/>
    <n v="4004"/>
    <n v="2122.12"/>
    <n v="0.53"/>
    <x v="2"/>
  </r>
  <r>
    <s v="Kohl's"/>
    <n v="1189833"/>
    <x v="177"/>
    <x v="0"/>
    <s v="Milieu ouest"/>
    <s v="Montana"/>
    <s v="Billings"/>
    <x v="4"/>
    <n v="48"/>
    <n v="60"/>
    <n v="2880"/>
    <n v="2044.8000000000002"/>
    <n v="0.71000000000000008"/>
    <x v="2"/>
  </r>
  <r>
    <s v="Kohl's"/>
    <n v="1189833"/>
    <x v="178"/>
    <x v="1"/>
    <s v="Milieu ouest"/>
    <s v="Montana"/>
    <s v="Billings"/>
    <x v="5"/>
    <n v="42"/>
    <n v="112"/>
    <n v="4704"/>
    <n v="1834.5600000000002"/>
    <n v="0.39"/>
    <x v="2"/>
  </r>
  <r>
    <s v="Kohl's"/>
    <n v="1189833"/>
    <x v="179"/>
    <x v="2"/>
    <s v="Milieu ouest"/>
    <s v="Montana"/>
    <s v="Billings"/>
    <x v="0"/>
    <n v="44"/>
    <n v="161"/>
    <n v="7084"/>
    <n v="4179.5600000000004"/>
    <n v="0.59000000000000008"/>
    <x v="2"/>
  </r>
  <r>
    <s v="Kohl's"/>
    <n v="1189833"/>
    <x v="180"/>
    <x v="3"/>
    <s v="Milieu ouest"/>
    <s v="Montana"/>
    <s v="Billings"/>
    <x v="1"/>
    <n v="43"/>
    <n v="101"/>
    <n v="4343"/>
    <n v="1954.35"/>
    <n v="0.44999999999999996"/>
    <x v="2"/>
  </r>
  <r>
    <s v="Kohl's"/>
    <n v="1189833"/>
    <x v="181"/>
    <x v="4"/>
    <s v="Milieu ouest"/>
    <s v="Montana"/>
    <s v="Billings"/>
    <x v="2"/>
    <n v="44"/>
    <n v="120"/>
    <n v="5280"/>
    <n v="3168"/>
    <n v="0.6"/>
    <x v="2"/>
  </r>
  <r>
    <s v="Kohl's"/>
    <n v="1189833"/>
    <x v="182"/>
    <x v="5"/>
    <s v="Milieu ouest"/>
    <s v="Montana"/>
    <s v="Billings"/>
    <x v="3"/>
    <n v="36"/>
    <n v="78"/>
    <n v="2808"/>
    <n v="1404"/>
    <n v="0.5"/>
    <x v="2"/>
  </r>
  <r>
    <s v="Kohl's"/>
    <n v="1189833"/>
    <x v="183"/>
    <x v="6"/>
    <s v="Milieu ouest"/>
    <s v="Montana"/>
    <s v="Billings"/>
    <x v="4"/>
    <n v="44"/>
    <n v="56"/>
    <n v="2464"/>
    <n v="1823.3600000000004"/>
    <n v="0.7400000000000001"/>
    <x v="2"/>
  </r>
  <r>
    <s v="Kohl's"/>
    <n v="1189833"/>
    <x v="184"/>
    <x v="0"/>
    <s v="Milieu ouest"/>
    <s v="Montana"/>
    <s v="Billings"/>
    <x v="5"/>
    <n v="55"/>
    <n v="101"/>
    <n v="5555"/>
    <n v="2166.4500000000003"/>
    <n v="0.39"/>
    <x v="2"/>
  </r>
  <r>
    <s v="Kohl's"/>
    <n v="1189833"/>
    <x v="185"/>
    <x v="1"/>
    <s v="Milieu ouest"/>
    <s v="Montana"/>
    <s v="Billings"/>
    <x v="0"/>
    <n v="39"/>
    <n v="150"/>
    <n v="5850"/>
    <n v="3334.5000000000005"/>
    <n v="0.57000000000000006"/>
    <x v="2"/>
  </r>
  <r>
    <s v="Kohl's"/>
    <n v="1189833"/>
    <x v="186"/>
    <x v="2"/>
    <s v="Milieu ouest"/>
    <s v="Montana"/>
    <s v="Billings"/>
    <x v="1"/>
    <n v="41"/>
    <n v="106"/>
    <n v="4346"/>
    <n v="1912.24"/>
    <n v="0.44"/>
    <x v="2"/>
  </r>
  <r>
    <s v="Kohl's"/>
    <n v="1189833"/>
    <x v="187"/>
    <x v="3"/>
    <s v="Milieu ouest"/>
    <s v="Montana"/>
    <s v="Billings"/>
    <x v="2"/>
    <n v="44"/>
    <n v="111"/>
    <n v="4884"/>
    <n v="2686.2000000000003"/>
    <n v="0.55000000000000004"/>
    <x v="2"/>
  </r>
  <r>
    <s v="Kohl's"/>
    <n v="1189833"/>
    <x v="188"/>
    <x v="4"/>
    <s v="Milieu ouest"/>
    <s v="Montana"/>
    <s v="Billings"/>
    <x v="3"/>
    <n v="38"/>
    <n v="88"/>
    <n v="3344"/>
    <n v="1772.3200000000002"/>
    <n v="0.53"/>
    <x v="2"/>
  </r>
  <r>
    <s v="Kohl's"/>
    <n v="1189833"/>
    <x v="189"/>
    <x v="5"/>
    <s v="Milieu ouest"/>
    <s v="Montana"/>
    <s v="Billings"/>
    <x v="4"/>
    <n v="41"/>
    <n v="61"/>
    <n v="2501"/>
    <n v="1850.7400000000002"/>
    <n v="0.7400000000000001"/>
    <x v="2"/>
  </r>
  <r>
    <s v="Kohl's"/>
    <n v="1189833"/>
    <x v="190"/>
    <x v="6"/>
    <s v="Milieu ouest"/>
    <s v="Montana"/>
    <s v="Billings"/>
    <x v="5"/>
    <n v="59"/>
    <n v="108"/>
    <n v="6372"/>
    <n v="2421.36"/>
    <n v="0.38"/>
    <x v="2"/>
  </r>
  <r>
    <s v="Kohl's"/>
    <n v="1189833"/>
    <x v="191"/>
    <x v="0"/>
    <s v="Milieu ouest"/>
    <s v="Montana"/>
    <s v="Billings"/>
    <x v="0"/>
    <n v="36"/>
    <n v="169"/>
    <n v="6084"/>
    <n v="3589.5600000000004"/>
    <n v="0.59000000000000008"/>
    <x v="2"/>
  </r>
  <r>
    <s v="Kohl's"/>
    <n v="1189833"/>
    <x v="192"/>
    <x v="1"/>
    <s v="Milieu ouest"/>
    <s v="Montana"/>
    <s v="Billings"/>
    <x v="1"/>
    <n v="42"/>
    <n v="147"/>
    <n v="6174"/>
    <n v="2531.3399999999997"/>
    <n v="0.41"/>
    <x v="2"/>
  </r>
  <r>
    <s v="Kohl's"/>
    <n v="1189833"/>
    <x v="193"/>
    <x v="2"/>
    <s v="Milieu ouest"/>
    <s v="Montana"/>
    <s v="Billings"/>
    <x v="2"/>
    <n v="44"/>
    <n v="165"/>
    <n v="7260"/>
    <n v="3993.0000000000005"/>
    <n v="0.55000000000000004"/>
    <x v="2"/>
  </r>
  <r>
    <s v="Kohl's"/>
    <n v="1189833"/>
    <x v="194"/>
    <x v="3"/>
    <s v="Milieu ouest"/>
    <s v="Montana"/>
    <s v="Billings"/>
    <x v="3"/>
    <n v="38"/>
    <n v="106"/>
    <n v="4028"/>
    <n v="2134.84"/>
    <n v="0.53"/>
    <x v="2"/>
  </r>
  <r>
    <s v="Kohl's"/>
    <n v="1189833"/>
    <x v="195"/>
    <x v="4"/>
    <s v="Milieu ouest"/>
    <s v="Montana"/>
    <s v="Billings"/>
    <x v="4"/>
    <n v="41"/>
    <n v="75"/>
    <n v="3075"/>
    <n v="2275.5000000000005"/>
    <n v="0.7400000000000001"/>
    <x v="2"/>
  </r>
  <r>
    <s v="Kohl's"/>
    <n v="1189833"/>
    <x v="196"/>
    <x v="5"/>
    <s v="Milieu ouest"/>
    <s v="Montana"/>
    <s v="Billings"/>
    <x v="5"/>
    <n v="55"/>
    <n v="150"/>
    <n v="8250"/>
    <n v="2970"/>
    <n v="0.36"/>
    <x v="2"/>
  </r>
  <r>
    <s v="Kohl's"/>
    <n v="1189833"/>
    <x v="197"/>
    <x v="6"/>
    <s v="Milieu ouest"/>
    <s v="Montana"/>
    <s v="Billings"/>
    <x v="0"/>
    <n v="37"/>
    <n v="203"/>
    <n v="7511"/>
    <n v="4431.4900000000007"/>
    <n v="0.59000000000000008"/>
    <x v="2"/>
  </r>
  <r>
    <s v="Kohl's"/>
    <n v="1189833"/>
    <x v="198"/>
    <x v="0"/>
    <s v="Milieu ouest"/>
    <s v="Montana"/>
    <s v="Billings"/>
    <x v="1"/>
    <n v="41"/>
    <n v="156"/>
    <n v="6396"/>
    <n v="2750.2799999999997"/>
    <n v="0.43"/>
    <x v="2"/>
  </r>
  <r>
    <s v="Kohl's"/>
    <n v="1189833"/>
    <x v="199"/>
    <x v="1"/>
    <s v="Milieu ouest"/>
    <s v="Montana"/>
    <s v="Billings"/>
    <x v="2"/>
    <n v="44"/>
    <n v="143"/>
    <n v="6292"/>
    <n v="3712.2800000000007"/>
    <n v="0.59000000000000008"/>
    <x v="2"/>
  </r>
  <r>
    <s v="Kohl's"/>
    <n v="1189833"/>
    <x v="200"/>
    <x v="2"/>
    <s v="Milieu ouest"/>
    <s v="Montana"/>
    <s v="Billings"/>
    <x v="3"/>
    <n v="36"/>
    <n v="113"/>
    <n v="4068"/>
    <n v="2156.04"/>
    <n v="0.53"/>
    <x v="2"/>
  </r>
  <r>
    <s v="Kohl's"/>
    <n v="1189833"/>
    <x v="201"/>
    <x v="3"/>
    <s v="Milieu ouest"/>
    <s v="Montana"/>
    <s v="Billings"/>
    <x v="4"/>
    <n v="42"/>
    <n v="124"/>
    <n v="5208"/>
    <n v="3645.6000000000004"/>
    <n v="0.70000000000000007"/>
    <x v="2"/>
  </r>
  <r>
    <s v="Kohl's"/>
    <n v="1189833"/>
    <x v="202"/>
    <x v="4"/>
    <s v="Milieu ouest"/>
    <s v="Montana"/>
    <s v="Billings"/>
    <x v="5"/>
    <n v="58"/>
    <n v="143"/>
    <n v="8294"/>
    <n v="2902.8999999999996"/>
    <n v="0.35"/>
    <x v="2"/>
  </r>
  <r>
    <s v="Kohl's"/>
    <n v="1189833"/>
    <x v="203"/>
    <x v="5"/>
    <s v="Milieu ouest"/>
    <s v="Montana"/>
    <s v="Billings"/>
    <x v="0"/>
    <n v="42"/>
    <n v="203"/>
    <n v="8526"/>
    <n v="4945.0800000000008"/>
    <n v="0.58000000000000007"/>
    <x v="2"/>
  </r>
  <r>
    <s v="Kohl's"/>
    <n v="1189833"/>
    <x v="204"/>
    <x v="6"/>
    <s v="Milieu ouest"/>
    <s v="Montana"/>
    <s v="Billings"/>
    <x v="1"/>
    <n v="54"/>
    <n v="188"/>
    <n v="10152"/>
    <n v="4365.3599999999997"/>
    <n v="0.43"/>
    <x v="2"/>
  </r>
  <r>
    <s v="Kohl's"/>
    <n v="1189833"/>
    <x v="205"/>
    <x v="0"/>
    <s v="Milieu ouest"/>
    <s v="Montana"/>
    <s v="Billings"/>
    <x v="2"/>
    <n v="49"/>
    <n v="130"/>
    <n v="6370"/>
    <n v="3758.3000000000006"/>
    <n v="0.59000000000000008"/>
    <x v="2"/>
  </r>
  <r>
    <s v="Kohl's"/>
    <n v="1189833"/>
    <x v="206"/>
    <x v="1"/>
    <s v="Milieu ouest"/>
    <s v="Montana"/>
    <s v="Billings"/>
    <x v="3"/>
    <n v="41"/>
    <n v="106"/>
    <n v="4346"/>
    <n v="2346.84"/>
    <n v="0.54"/>
    <x v="2"/>
  </r>
  <r>
    <s v="Kohl's"/>
    <n v="1189833"/>
    <x v="207"/>
    <x v="2"/>
    <s v="Milieu ouest"/>
    <s v="Montana"/>
    <s v="Billings"/>
    <x v="4"/>
    <n v="52"/>
    <n v="106"/>
    <n v="5512"/>
    <n v="3858.4000000000005"/>
    <n v="0.70000000000000007"/>
    <x v="2"/>
  </r>
  <r>
    <s v="Kohl's"/>
    <n v="1189833"/>
    <x v="208"/>
    <x v="3"/>
    <s v="Milieu ouest"/>
    <s v="Montana"/>
    <s v="Billings"/>
    <x v="5"/>
    <n v="56"/>
    <n v="112"/>
    <n v="6272"/>
    <n v="2383.36"/>
    <n v="0.38"/>
    <x v="2"/>
  </r>
  <r>
    <s v="Kohl's"/>
    <n v="1189833"/>
    <x v="209"/>
    <x v="4"/>
    <s v="Milieu ouest"/>
    <s v="Montana"/>
    <s v="Billings"/>
    <x v="0"/>
    <n v="41"/>
    <n v="180"/>
    <n v="7380"/>
    <n v="4280.4000000000005"/>
    <n v="0.58000000000000007"/>
    <x v="2"/>
  </r>
  <r>
    <s v="Kohl's"/>
    <n v="1189833"/>
    <x v="210"/>
    <x v="5"/>
    <s v="Milieu ouest"/>
    <s v="Montana"/>
    <s v="Billings"/>
    <x v="1"/>
    <n v="48"/>
    <n v="156"/>
    <n v="7488"/>
    <n v="3294.72"/>
    <n v="0.44"/>
    <x v="2"/>
  </r>
  <r>
    <s v="Kohl's"/>
    <n v="1189833"/>
    <x v="211"/>
    <x v="6"/>
    <s v="Milieu ouest"/>
    <s v="Montana"/>
    <s v="Billings"/>
    <x v="2"/>
    <n v="42"/>
    <n v="117"/>
    <n v="4914"/>
    <n v="2751.84"/>
    <n v="0.56000000000000005"/>
    <x v="2"/>
  </r>
  <r>
    <s v="Kohl's"/>
    <n v="1189833"/>
    <x v="212"/>
    <x v="0"/>
    <s v="Milieu ouest"/>
    <s v="Montana"/>
    <s v="Billings"/>
    <x v="3"/>
    <n v="41"/>
    <n v="116"/>
    <n v="4756"/>
    <n v="2615.7999999999997"/>
    <n v="0.54999999999999993"/>
    <x v="2"/>
  </r>
  <r>
    <s v="Kohl's"/>
    <n v="1189833"/>
    <x v="213"/>
    <x v="1"/>
    <s v="Milieu ouest"/>
    <s v="Montana"/>
    <s v="Billings"/>
    <x v="4"/>
    <n v="50"/>
    <n v="100"/>
    <n v="5000"/>
    <n v="3650.0000000000005"/>
    <n v="0.73000000000000009"/>
    <x v="2"/>
  </r>
  <r>
    <s v="Kohl's"/>
    <n v="1189833"/>
    <x v="693"/>
    <x v="2"/>
    <s v="Milieu ouest"/>
    <s v="Montana"/>
    <s v="Billings"/>
    <x v="5"/>
    <n v="59"/>
    <n v="122"/>
    <n v="7198"/>
    <n v="2879.2000000000003"/>
    <n v="0.4"/>
    <x v="2"/>
  </r>
  <r>
    <s v="Kohl's"/>
    <n v="1189833"/>
    <x v="694"/>
    <x v="3"/>
    <s v="Milieu ouest"/>
    <s v="Montana"/>
    <s v="Billings"/>
    <x v="0"/>
    <n v="44"/>
    <n v="160"/>
    <n v="7040"/>
    <n v="3942.4000000000005"/>
    <n v="0.56000000000000005"/>
    <x v="2"/>
  </r>
  <r>
    <s v="Kohl's"/>
    <n v="1189833"/>
    <x v="695"/>
    <x v="4"/>
    <s v="Milieu ouest"/>
    <s v="Montana"/>
    <s v="Billings"/>
    <x v="1"/>
    <n v="49"/>
    <n v="160"/>
    <n v="7840"/>
    <n v="3371.2"/>
    <n v="0.43"/>
    <x v="2"/>
  </r>
  <r>
    <s v="Kohl's"/>
    <n v="1189833"/>
    <x v="696"/>
    <x v="5"/>
    <s v="Milieu ouest"/>
    <s v="Montana"/>
    <s v="Billings"/>
    <x v="2"/>
    <n v="41"/>
    <n v="116"/>
    <n v="4756"/>
    <n v="2710.92"/>
    <n v="0.57000000000000006"/>
    <x v="2"/>
  </r>
  <r>
    <s v="Kohl's"/>
    <n v="1189833"/>
    <x v="697"/>
    <x v="6"/>
    <s v="Milieu ouest"/>
    <s v="Montana"/>
    <s v="Billings"/>
    <x v="3"/>
    <n v="44"/>
    <n v="105"/>
    <n v="4620"/>
    <n v="2402.4"/>
    <n v="0.52"/>
    <x v="2"/>
  </r>
  <r>
    <s v="Kohl's"/>
    <n v="1189833"/>
    <x v="698"/>
    <x v="0"/>
    <s v="Milieu ouest"/>
    <s v="Montana"/>
    <s v="Billings"/>
    <x v="4"/>
    <n v="54"/>
    <n v="98"/>
    <n v="5292"/>
    <n v="3969.0000000000005"/>
    <n v="0.75000000000000011"/>
    <x v="2"/>
  </r>
  <r>
    <s v="Kohl's"/>
    <n v="1189833"/>
    <x v="699"/>
    <x v="1"/>
    <s v="Milieu ouest"/>
    <s v="Montana"/>
    <s v="Billings"/>
    <x v="5"/>
    <n v="58"/>
    <n v="108"/>
    <n v="6264"/>
    <n v="2442.96"/>
    <n v="0.39"/>
    <x v="2"/>
  </r>
  <r>
    <s v="Kohl's"/>
    <n v="1189833"/>
    <x v="700"/>
    <x v="2"/>
    <s v="Milieu ouest"/>
    <s v="Montana"/>
    <s v="Billings"/>
    <x v="0"/>
    <n v="38"/>
    <n v="167"/>
    <n v="6346"/>
    <n v="3744.1400000000003"/>
    <n v="0.59000000000000008"/>
    <x v="2"/>
  </r>
  <r>
    <s v="Kohl's"/>
    <n v="1189833"/>
    <x v="701"/>
    <x v="3"/>
    <s v="Milieu ouest"/>
    <s v="Montana"/>
    <s v="Billings"/>
    <x v="1"/>
    <n v="42"/>
    <n v="173"/>
    <n v="7266"/>
    <n v="2979.06"/>
    <n v="0.41"/>
    <x v="2"/>
  </r>
  <r>
    <s v="Kohl's"/>
    <n v="1189833"/>
    <x v="702"/>
    <x v="4"/>
    <s v="Milieu ouest"/>
    <s v="Montana"/>
    <s v="Billings"/>
    <x v="2"/>
    <n v="37"/>
    <n v="123"/>
    <n v="4551"/>
    <n v="2594.0700000000002"/>
    <n v="0.57000000000000006"/>
    <x v="2"/>
  </r>
  <r>
    <s v="Kohl's"/>
    <n v="1189833"/>
    <x v="703"/>
    <x v="5"/>
    <s v="Milieu ouest"/>
    <s v="Montana"/>
    <s v="Billings"/>
    <x v="3"/>
    <n v="39"/>
    <n v="119"/>
    <n v="4641"/>
    <n v="2552.5499999999997"/>
    <n v="0.54999999999999993"/>
    <x v="2"/>
  </r>
  <r>
    <s v="Kohl's"/>
    <n v="1189833"/>
    <x v="704"/>
    <x v="6"/>
    <s v="Milieu ouest"/>
    <s v="Montana"/>
    <s v="Billings"/>
    <x v="4"/>
    <n v="51"/>
    <n v="113"/>
    <n v="5763"/>
    <n v="4264.6200000000008"/>
    <n v="0.7400000000000001"/>
    <x v="2"/>
  </r>
  <r>
    <s v="Kohl's"/>
    <n v="1189833"/>
    <x v="705"/>
    <x v="0"/>
    <s v="Milieu ouest"/>
    <s v="Montana"/>
    <s v="Billings"/>
    <x v="5"/>
    <n v="56"/>
    <n v="133"/>
    <n v="7448"/>
    <n v="2830.2400000000002"/>
    <n v="0.38"/>
    <x v="2"/>
  </r>
  <r>
    <s v="Kohl's"/>
    <n v="1189833"/>
    <x v="706"/>
    <x v="1"/>
    <s v="Milieu ouest"/>
    <s v="Montana"/>
    <s v="Billings"/>
    <x v="0"/>
    <n v="41"/>
    <n v="196"/>
    <n v="8036"/>
    <n v="4500.1600000000008"/>
    <n v="0.56000000000000005"/>
    <x v="2"/>
  </r>
  <r>
    <s v="Kohl's"/>
    <n v="1189833"/>
    <x v="707"/>
    <x v="2"/>
    <s v="Milieu ouest"/>
    <s v="Montana"/>
    <s v="Billings"/>
    <x v="1"/>
    <n v="45"/>
    <n v="182"/>
    <n v="8190"/>
    <n v="3521.7"/>
    <n v="0.43"/>
    <x v="2"/>
  </r>
  <r>
    <s v="Kohl's"/>
    <n v="1189833"/>
    <x v="708"/>
    <x v="3"/>
    <s v="Milieu ouest"/>
    <s v="Montana"/>
    <s v="Billings"/>
    <x v="2"/>
    <n v="42"/>
    <n v="133"/>
    <n v="5586"/>
    <n v="3351.6"/>
    <n v="0.6"/>
    <x v="2"/>
  </r>
  <r>
    <s v="Kohl's"/>
    <n v="1189833"/>
    <x v="709"/>
    <x v="4"/>
    <s v="Milieu ouest"/>
    <s v="Montana"/>
    <s v="Billings"/>
    <x v="3"/>
    <n v="43"/>
    <n v="143"/>
    <n v="6149"/>
    <n v="3135.9900000000002"/>
    <n v="0.51"/>
    <x v="2"/>
  </r>
  <r>
    <s v="Kohl's"/>
    <n v="1189833"/>
    <x v="710"/>
    <x v="5"/>
    <s v="Milieu ouest"/>
    <s v="Montana"/>
    <s v="Billings"/>
    <x v="4"/>
    <n v="53"/>
    <n v="120"/>
    <n v="6360"/>
    <n v="4642.8"/>
    <n v="0.73000000000000009"/>
    <x v="2"/>
  </r>
  <r>
    <s v="Kohl's"/>
    <n v="1189833"/>
    <x v="214"/>
    <x v="6"/>
    <s v="Milieu ouest"/>
    <s v="Montana"/>
    <s v="Billings"/>
    <x v="5"/>
    <n v="55"/>
    <n v="130"/>
    <n v="7150"/>
    <n v="2860"/>
    <n v="0.4"/>
    <x v="2"/>
  </r>
  <r>
    <s v="Sports Direct"/>
    <n v="1197831"/>
    <x v="215"/>
    <x v="0"/>
    <s v="Milieu ouest"/>
    <s v="Montana"/>
    <s v="Billings"/>
    <x v="0"/>
    <n v="18"/>
    <n v="210"/>
    <n v="3780"/>
    <n v="1890"/>
    <n v="0.5"/>
    <x v="2"/>
  </r>
  <r>
    <s v="Sports Direct"/>
    <n v="1197831"/>
    <x v="216"/>
    <x v="1"/>
    <s v="Milieu ouest"/>
    <s v="Montana"/>
    <s v="Billings"/>
    <x v="1"/>
    <n v="29"/>
    <n v="182"/>
    <n v="5278"/>
    <n v="2427.8799999999997"/>
    <n v="0.45999999999999996"/>
    <x v="2"/>
  </r>
  <r>
    <s v="Sports Direct"/>
    <n v="1197831"/>
    <x v="217"/>
    <x v="2"/>
    <s v="Milieu ouest"/>
    <s v="Montana"/>
    <s v="Billings"/>
    <x v="2"/>
    <n v="27"/>
    <n v="130"/>
    <n v="3510"/>
    <n v="1579.4999999999998"/>
    <n v="0.44999999999999996"/>
    <x v="2"/>
  </r>
  <r>
    <s v="Sports Direct"/>
    <n v="1197831"/>
    <x v="218"/>
    <x v="3"/>
    <s v="Milieu ouest"/>
    <s v="Montana"/>
    <s v="Billings"/>
    <x v="3"/>
    <n v="32"/>
    <n v="135"/>
    <n v="4320"/>
    <n v="2462.4"/>
    <n v="0.57000000000000006"/>
    <x v="2"/>
  </r>
  <r>
    <s v="Sports Direct"/>
    <n v="1197831"/>
    <x v="219"/>
    <x v="4"/>
    <s v="Sud"/>
    <s v="Tennessee"/>
    <s v="Knoxville"/>
    <x v="4"/>
    <n v="39"/>
    <n v="95"/>
    <n v="3705"/>
    <n v="1482"/>
    <n v="0.4"/>
    <x v="2"/>
  </r>
  <r>
    <s v="Sports Direct"/>
    <n v="1197831"/>
    <x v="220"/>
    <x v="5"/>
    <s v="Sud"/>
    <s v="Tennessee"/>
    <s v="Knoxville"/>
    <x v="5"/>
    <n v="33"/>
    <n v="125"/>
    <n v="4125"/>
    <n v="2681.25"/>
    <n v="0.65"/>
    <x v="2"/>
  </r>
  <r>
    <s v="Sports Direct"/>
    <n v="1197831"/>
    <x v="221"/>
    <x v="6"/>
    <s v="Sud"/>
    <s v="Tennessee"/>
    <s v="Knoxville"/>
    <x v="0"/>
    <n v="24"/>
    <n v="169"/>
    <n v="4056"/>
    <n v="2028"/>
    <n v="0.5"/>
    <x v="2"/>
  </r>
  <r>
    <s v="Sports Direct"/>
    <n v="1197831"/>
    <x v="222"/>
    <x v="0"/>
    <s v="Sud"/>
    <s v="Tennessee"/>
    <s v="Knoxville"/>
    <x v="1"/>
    <n v="33"/>
    <n v="181"/>
    <n v="5973"/>
    <n v="2867.04"/>
    <n v="0.48"/>
    <x v="2"/>
  </r>
  <r>
    <s v="Sports Direct"/>
    <n v="1197831"/>
    <x v="223"/>
    <x v="1"/>
    <s v="Sud"/>
    <s v="Tennessee"/>
    <s v="Knoxville"/>
    <x v="2"/>
    <n v="32"/>
    <n v="122"/>
    <n v="3904"/>
    <n v="1873.9199999999998"/>
    <n v="0.48"/>
    <x v="2"/>
  </r>
  <r>
    <s v="Sports Direct"/>
    <n v="1197831"/>
    <x v="224"/>
    <x v="2"/>
    <s v="Sud"/>
    <s v="Tennessee"/>
    <s v="Knoxville"/>
    <x v="3"/>
    <n v="33"/>
    <n v="108"/>
    <n v="3564"/>
    <n v="2138.4"/>
    <n v="0.6"/>
    <x v="2"/>
  </r>
  <r>
    <s v="Sports Direct"/>
    <n v="1197831"/>
    <x v="225"/>
    <x v="3"/>
    <s v="Sud"/>
    <s v="Tennessee"/>
    <s v="Knoxville"/>
    <x v="4"/>
    <n v="37"/>
    <n v="83"/>
    <n v="3071"/>
    <n v="1259.1099999999999"/>
    <n v="0.41"/>
    <x v="2"/>
  </r>
  <r>
    <s v="Sports Direct"/>
    <n v="1197831"/>
    <x v="226"/>
    <x v="4"/>
    <s v="Sud"/>
    <s v="Tennessee"/>
    <s v="Knoxville"/>
    <x v="5"/>
    <n v="32"/>
    <n v="133"/>
    <n v="4256"/>
    <n v="2723.84"/>
    <n v="0.64"/>
    <x v="2"/>
  </r>
  <r>
    <s v="Sports Direct"/>
    <n v="1197831"/>
    <x v="227"/>
    <x v="5"/>
    <s v="Sud"/>
    <s v="Tennessee"/>
    <s v="Knoxville"/>
    <x v="0"/>
    <n v="27"/>
    <n v="189"/>
    <n v="5103"/>
    <n v="2602.5300000000002"/>
    <n v="0.51"/>
    <x v="2"/>
  </r>
  <r>
    <s v="Sports Direct"/>
    <n v="1197831"/>
    <x v="228"/>
    <x v="6"/>
    <s v="Sud"/>
    <s v="Tennessee"/>
    <s v="Knoxville"/>
    <x v="1"/>
    <n v="37"/>
    <n v="163"/>
    <n v="6031"/>
    <n v="3136.12"/>
    <n v="0.52"/>
    <x v="2"/>
  </r>
  <r>
    <s v="Sports Direct"/>
    <n v="1197831"/>
    <x v="711"/>
    <x v="0"/>
    <s v="Sud"/>
    <s v="Tennessee"/>
    <s v="Knoxville"/>
    <x v="2"/>
    <n v="28"/>
    <n v="124"/>
    <n v="3472"/>
    <n v="1909.5999999999997"/>
    <n v="0.54999999999999993"/>
    <x v="2"/>
  </r>
  <r>
    <s v="Sports Direct"/>
    <n v="1197831"/>
    <x v="712"/>
    <x v="1"/>
    <s v="Sud"/>
    <s v="Tennessee"/>
    <s v="Knoxville"/>
    <x v="3"/>
    <n v="33"/>
    <n v="101"/>
    <n v="3333"/>
    <n v="2133.12"/>
    <n v="0.64"/>
    <x v="2"/>
  </r>
  <r>
    <s v="Sports Direct"/>
    <n v="1197831"/>
    <x v="713"/>
    <x v="2"/>
    <s v="Sud"/>
    <s v="Tennessee"/>
    <s v="Knoxville"/>
    <x v="4"/>
    <n v="39"/>
    <n v="69"/>
    <n v="2691"/>
    <n v="1264.77"/>
    <n v="0.47"/>
    <x v="2"/>
  </r>
  <r>
    <s v="Sports Direct"/>
    <n v="1197831"/>
    <x v="714"/>
    <x v="3"/>
    <s v="Sud"/>
    <s v="Tennessee"/>
    <s v="Knoxville"/>
    <x v="5"/>
    <n v="33"/>
    <n v="111"/>
    <n v="3663"/>
    <n v="2417.58"/>
    <n v="0.66"/>
    <x v="2"/>
  </r>
  <r>
    <s v="Sports Direct"/>
    <n v="1197831"/>
    <x v="715"/>
    <x v="4"/>
    <s v="Sud"/>
    <s v="Tennessee"/>
    <s v="Knoxville"/>
    <x v="0"/>
    <n v="19"/>
    <n v="169"/>
    <n v="3211"/>
    <n v="1605.5"/>
    <n v="0.5"/>
    <x v="2"/>
  </r>
  <r>
    <s v="Sports Direct"/>
    <n v="1197831"/>
    <x v="716"/>
    <x v="5"/>
    <s v="Sud"/>
    <s v="Tennessee"/>
    <s v="Knoxville"/>
    <x v="1"/>
    <n v="24"/>
    <n v="176"/>
    <n v="4224"/>
    <n v="2154.2400000000002"/>
    <n v="0.51"/>
    <x v="2"/>
  </r>
  <r>
    <s v="Sports Direct"/>
    <n v="1197831"/>
    <x v="717"/>
    <x v="6"/>
    <s v="Sud"/>
    <s v="Tennessee"/>
    <s v="Knoxville"/>
    <x v="2"/>
    <n v="19"/>
    <n v="135"/>
    <n v="2565"/>
    <n v="1410.7499999999998"/>
    <n v="0.54999999999999993"/>
    <x v="2"/>
  </r>
  <r>
    <s v="Sports Direct"/>
    <n v="1197831"/>
    <x v="718"/>
    <x v="0"/>
    <s v="Sud"/>
    <s v="Tennessee"/>
    <s v="Knoxville"/>
    <x v="3"/>
    <n v="23"/>
    <n v="112"/>
    <n v="2576"/>
    <n v="1674.4"/>
    <n v="0.65"/>
    <x v="2"/>
  </r>
  <r>
    <s v="Sports Direct"/>
    <n v="1197831"/>
    <x v="719"/>
    <x v="1"/>
    <s v="Sud"/>
    <s v="Tennessee"/>
    <s v="Knoxville"/>
    <x v="4"/>
    <n v="28"/>
    <n v="84"/>
    <n v="2352"/>
    <n v="1058.3999999999999"/>
    <n v="0.44999999999999996"/>
    <x v="2"/>
  </r>
  <r>
    <s v="Sports Direct"/>
    <n v="1197831"/>
    <x v="720"/>
    <x v="2"/>
    <s v="Sud"/>
    <s v="Tennessee"/>
    <s v="Knoxville"/>
    <x v="5"/>
    <n v="24"/>
    <n v="161"/>
    <n v="3864"/>
    <n v="2627.52"/>
    <n v="0.68"/>
    <x v="2"/>
  </r>
  <r>
    <s v="Sports Direct"/>
    <n v="1197831"/>
    <x v="721"/>
    <x v="3"/>
    <s v="Sud"/>
    <s v="Tennessee"/>
    <s v="Knoxville"/>
    <x v="0"/>
    <n v="14"/>
    <n v="189"/>
    <n v="2646"/>
    <n v="1323"/>
    <n v="0.5"/>
    <x v="2"/>
  </r>
  <r>
    <s v="Sports Direct"/>
    <n v="1197831"/>
    <x v="722"/>
    <x v="4"/>
    <s v="Sud"/>
    <s v="Tennessee"/>
    <s v="Knoxville"/>
    <x v="1"/>
    <n v="23"/>
    <n v="218"/>
    <n v="5014"/>
    <n v="2507"/>
    <n v="0.5"/>
    <x v="2"/>
  </r>
  <r>
    <s v="Sports Direct"/>
    <n v="1197831"/>
    <x v="723"/>
    <x v="5"/>
    <s v="Sud"/>
    <s v="Tennessee"/>
    <s v="Knoxville"/>
    <x v="2"/>
    <n v="19"/>
    <n v="180"/>
    <n v="3420"/>
    <n v="1846.8000000000002"/>
    <n v="0.54"/>
    <x v="2"/>
  </r>
  <r>
    <s v="Sports Direct"/>
    <n v="1197831"/>
    <x v="229"/>
    <x v="6"/>
    <s v="Sud"/>
    <s v="Tennessee"/>
    <s v="Knoxville"/>
    <x v="3"/>
    <n v="27"/>
    <n v="142"/>
    <n v="3834"/>
    <n v="2300.4"/>
    <n v="0.6"/>
    <x v="2"/>
  </r>
  <r>
    <s v="Sports Direct"/>
    <n v="1197831"/>
    <x v="230"/>
    <x v="0"/>
    <s v="Sud"/>
    <s v="Tennessee"/>
    <s v="Knoxville"/>
    <x v="4"/>
    <n v="41"/>
    <n v="106"/>
    <n v="4346"/>
    <n v="2129.54"/>
    <n v="0.49"/>
    <x v="2"/>
  </r>
  <r>
    <s v="Sports Direct"/>
    <n v="1197831"/>
    <x v="231"/>
    <x v="1"/>
    <s v="Sud"/>
    <s v="Tennessee"/>
    <s v="Knoxville"/>
    <x v="5"/>
    <n v="38"/>
    <n v="202"/>
    <n v="7676"/>
    <n v="5142.92"/>
    <n v="0.67"/>
    <x v="2"/>
  </r>
  <r>
    <s v="Sports Direct"/>
    <n v="1197831"/>
    <x v="232"/>
    <x v="2"/>
    <s v="Sud"/>
    <s v="Tennessee"/>
    <s v="Knoxville"/>
    <x v="0"/>
    <n v="36"/>
    <n v="217"/>
    <n v="7812"/>
    <n v="3984.12"/>
    <n v="0.51"/>
    <x v="2"/>
  </r>
  <r>
    <s v="Sports Direct"/>
    <n v="1197831"/>
    <x v="233"/>
    <x v="3"/>
    <s v="Sud"/>
    <s v="Tennessee"/>
    <s v="Knoxville"/>
    <x v="1"/>
    <n v="42"/>
    <n v="202"/>
    <n v="8484"/>
    <n v="4326.84"/>
    <n v="0.51"/>
    <x v="2"/>
  </r>
  <r>
    <s v="Sports Direct"/>
    <n v="1197831"/>
    <x v="234"/>
    <x v="4"/>
    <s v="Sud"/>
    <s v="Tennessee"/>
    <s v="Knoxville"/>
    <x v="2"/>
    <n v="36"/>
    <n v="169"/>
    <n v="6084"/>
    <n v="3102.84"/>
    <n v="0.51"/>
    <x v="2"/>
  </r>
  <r>
    <s v="Sports Direct"/>
    <n v="1197831"/>
    <x v="235"/>
    <x v="5"/>
    <s v="Sud"/>
    <s v="Tennessee"/>
    <s v="Knoxville"/>
    <x v="3"/>
    <n v="36"/>
    <n v="174"/>
    <n v="6264"/>
    <n v="3821.04"/>
    <n v="0.61"/>
    <x v="2"/>
  </r>
  <r>
    <s v="Sports Direct"/>
    <n v="1197831"/>
    <x v="236"/>
    <x v="6"/>
    <s v="Sud"/>
    <s v="Tennessee"/>
    <s v="Knoxville"/>
    <x v="4"/>
    <n v="43"/>
    <n v="145"/>
    <n v="6235"/>
    <n v="2992.7999999999997"/>
    <n v="0.48"/>
    <x v="2"/>
  </r>
  <r>
    <s v="Sports Direct"/>
    <n v="1197831"/>
    <x v="237"/>
    <x v="0"/>
    <s v="Sud"/>
    <s v="Tennessee"/>
    <s v="Knoxville"/>
    <x v="5"/>
    <n v="49"/>
    <n v="236"/>
    <n v="11564"/>
    <n v="7516.6"/>
    <n v="0.65"/>
    <x v="2"/>
  </r>
  <r>
    <s v="Sports Direct"/>
    <n v="1197831"/>
    <x v="238"/>
    <x v="1"/>
    <s v="Sud"/>
    <s v="Tennessee"/>
    <s v="Knoxville"/>
    <x v="0"/>
    <n v="36"/>
    <n v="215"/>
    <n v="7740"/>
    <n v="4411.7999999999993"/>
    <n v="0.56999999999999995"/>
    <x v="2"/>
  </r>
  <r>
    <s v="Sports Direct"/>
    <n v="1197831"/>
    <x v="239"/>
    <x v="2"/>
    <s v="Sud"/>
    <s v="Tennessee"/>
    <s v="Knoxville"/>
    <x v="1"/>
    <n v="43"/>
    <n v="206"/>
    <n v="8858"/>
    <n v="5137.6399999999994"/>
    <n v="0.57999999999999996"/>
    <x v="2"/>
  </r>
  <r>
    <s v="Sports Direct"/>
    <n v="1197831"/>
    <x v="240"/>
    <x v="3"/>
    <s v="Sud"/>
    <s v="Tennessee"/>
    <s v="Knoxville"/>
    <x v="2"/>
    <n v="36"/>
    <n v="263"/>
    <n v="9468"/>
    <n v="5680.8"/>
    <n v="0.6"/>
    <x v="2"/>
  </r>
  <r>
    <s v="Sports Direct"/>
    <n v="1197831"/>
    <x v="241"/>
    <x v="4"/>
    <s v="Sud"/>
    <s v="Tennessee"/>
    <s v="Knoxville"/>
    <x v="3"/>
    <n v="37"/>
    <n v="161"/>
    <n v="5957"/>
    <n v="3872.05"/>
    <n v="0.65"/>
    <x v="2"/>
  </r>
  <r>
    <s v="Sports Direct"/>
    <n v="1197831"/>
    <x v="242"/>
    <x v="5"/>
    <s v="Sud"/>
    <s v="Tennessee"/>
    <s v="Knoxville"/>
    <x v="4"/>
    <n v="43"/>
    <n v="165"/>
    <n v="7095"/>
    <n v="3760.3500000000004"/>
    <n v="0.53"/>
    <x v="2"/>
  </r>
  <r>
    <s v="Sports Direct"/>
    <n v="1197831"/>
    <x v="243"/>
    <x v="6"/>
    <s v="Sud"/>
    <s v="Tennessee"/>
    <s v="Knoxville"/>
    <x v="5"/>
    <n v="52"/>
    <n v="223"/>
    <n v="11596"/>
    <n v="8117.2000000000007"/>
    <n v="0.70000000000000007"/>
    <x v="2"/>
  </r>
  <r>
    <s v="Sports Direct"/>
    <n v="1197831"/>
    <x v="244"/>
    <x v="0"/>
    <s v="Sud"/>
    <s v="Tennessee"/>
    <s v="Knoxville"/>
    <x v="0"/>
    <n v="41"/>
    <n v="233"/>
    <n v="9553"/>
    <n v="5445.2099999999991"/>
    <n v="0.56999999999999995"/>
    <x v="2"/>
  </r>
  <r>
    <s v="Sports Direct"/>
    <n v="1197831"/>
    <x v="245"/>
    <x v="1"/>
    <s v="Sud"/>
    <s v="Tennessee"/>
    <s v="Knoxville"/>
    <x v="1"/>
    <n v="54"/>
    <n v="233"/>
    <n v="12582"/>
    <n v="7171.74"/>
    <n v="0.56999999999999995"/>
    <x v="2"/>
  </r>
  <r>
    <s v="Sports Direct"/>
    <n v="1197831"/>
    <x v="246"/>
    <x v="2"/>
    <s v="Sud"/>
    <s v="Tennessee"/>
    <s v="Knoxville"/>
    <x v="2"/>
    <n v="46"/>
    <n v="285"/>
    <n v="13110"/>
    <n v="7866"/>
    <n v="0.6"/>
    <x v="2"/>
  </r>
  <r>
    <s v="Sports Direct"/>
    <n v="1197831"/>
    <x v="247"/>
    <x v="3"/>
    <s v="Sud"/>
    <s v="Tennessee"/>
    <s v="Knoxville"/>
    <x v="3"/>
    <n v="42"/>
    <n v="133"/>
    <n v="5586"/>
    <n v="3854.34"/>
    <n v="0.69000000000000006"/>
    <x v="2"/>
  </r>
  <r>
    <s v="Sports Direct"/>
    <n v="1197831"/>
    <x v="248"/>
    <x v="4"/>
    <s v="Sud"/>
    <s v="Tennessee"/>
    <s v="Knoxville"/>
    <x v="4"/>
    <n v="49"/>
    <n v="133"/>
    <n v="6517"/>
    <n v="3454.01"/>
    <n v="0.53"/>
    <x v="2"/>
  </r>
  <r>
    <s v="Sports Direct"/>
    <n v="1197831"/>
    <x v="249"/>
    <x v="5"/>
    <s v="Sud"/>
    <s v="Tennessee"/>
    <s v="Knoxville"/>
    <x v="5"/>
    <n v="53"/>
    <n v="181"/>
    <n v="9593"/>
    <n v="6811.0300000000007"/>
    <n v="0.71000000000000008"/>
    <x v="2"/>
  </r>
  <r>
    <s v="Sports Direct"/>
    <n v="1197831"/>
    <x v="250"/>
    <x v="6"/>
    <s v="Sud"/>
    <s v="Tennessee"/>
    <s v="Knoxville"/>
    <x v="0"/>
    <n v="49"/>
    <n v="182"/>
    <n v="8918"/>
    <n v="5350.8"/>
    <n v="0.6"/>
    <x v="2"/>
  </r>
  <r>
    <s v="Sports Direct"/>
    <n v="1197831"/>
    <x v="251"/>
    <x v="0"/>
    <s v="Sud"/>
    <s v="Tennessee"/>
    <s v="Knoxville"/>
    <x v="1"/>
    <n v="47"/>
    <n v="169"/>
    <n v="7943"/>
    <n v="4765.8"/>
    <n v="0.6"/>
    <x v="2"/>
  </r>
  <r>
    <s v="Sports Direct"/>
    <n v="1197831"/>
    <x v="252"/>
    <x v="1"/>
    <s v="Sud"/>
    <s v="Tennessee"/>
    <s v="Knoxville"/>
    <x v="2"/>
    <n v="54"/>
    <n v="182"/>
    <n v="9828"/>
    <n v="5798.5199999999995"/>
    <n v="0.59"/>
    <x v="2"/>
  </r>
  <r>
    <s v="Sports Direct"/>
    <n v="1197831"/>
    <x v="253"/>
    <x v="2"/>
    <s v="Sud"/>
    <s v="Tennessee"/>
    <s v="Knoxville"/>
    <x v="3"/>
    <n v="53"/>
    <n v="100"/>
    <n v="5300"/>
    <n v="3710.0000000000005"/>
    <n v="0.70000000000000007"/>
    <x v="2"/>
  </r>
  <r>
    <s v="Sports Direct"/>
    <n v="1197831"/>
    <x v="254"/>
    <x v="3"/>
    <s v="Sud"/>
    <s v="Tennessee"/>
    <s v="Knoxville"/>
    <x v="4"/>
    <n v="47"/>
    <n v="120"/>
    <n v="5640"/>
    <n v="2876.4"/>
    <n v="0.51"/>
    <x v="2"/>
  </r>
  <r>
    <s v="Sports Direct"/>
    <n v="1197831"/>
    <x v="255"/>
    <x v="4"/>
    <s v="Sud"/>
    <s v="Tennessee"/>
    <s v="Knoxville"/>
    <x v="5"/>
    <n v="42"/>
    <n v="163"/>
    <n v="6846"/>
    <n v="5066.0400000000009"/>
    <n v="0.7400000000000001"/>
    <x v="2"/>
  </r>
  <r>
    <s v="Sports Direct"/>
    <n v="1197831"/>
    <x v="256"/>
    <x v="5"/>
    <s v="Sud"/>
    <s v="Tennessee"/>
    <s v="Knoxville"/>
    <x v="0"/>
    <n v="33"/>
    <n v="173"/>
    <n v="5709"/>
    <n v="3254.1299999999997"/>
    <n v="0.56999999999999995"/>
    <x v="2"/>
  </r>
  <r>
    <s v="Sports Direct"/>
    <n v="1197831"/>
    <x v="257"/>
    <x v="6"/>
    <s v="Sud"/>
    <s v="Tennessee"/>
    <s v="Knoxville"/>
    <x v="1"/>
    <n v="32"/>
    <n v="150"/>
    <n v="4800"/>
    <n v="2880"/>
    <n v="0.6"/>
    <x v="2"/>
  </r>
  <r>
    <s v="Sports Direct"/>
    <n v="1197831"/>
    <x v="258"/>
    <x v="0"/>
    <s v="Sud"/>
    <s v="Tennessee"/>
    <s v="Knoxville"/>
    <x v="2"/>
    <n v="36"/>
    <n v="147"/>
    <n v="5292"/>
    <n v="3069.3599999999997"/>
    <n v="0.57999999999999996"/>
    <x v="2"/>
  </r>
  <r>
    <s v="Sports Direct"/>
    <n v="1197831"/>
    <x v="259"/>
    <x v="1"/>
    <s v="Sud"/>
    <s v="Tennessee"/>
    <s v="Knoxville"/>
    <x v="3"/>
    <n v="38"/>
    <n v="98"/>
    <n v="3724"/>
    <n v="2606.8000000000002"/>
    <n v="0.70000000000000007"/>
    <x v="2"/>
  </r>
  <r>
    <s v="Sports Direct"/>
    <n v="1197831"/>
    <x v="260"/>
    <x v="2"/>
    <s v="Sud"/>
    <s v="Tennessee"/>
    <s v="Knoxville"/>
    <x v="4"/>
    <n v="32"/>
    <n v="88"/>
    <n v="2816"/>
    <n v="1436.16"/>
    <n v="0.51"/>
    <x v="2"/>
  </r>
  <r>
    <s v="Sports Direct"/>
    <n v="1197831"/>
    <x v="261"/>
    <x v="3"/>
    <s v="Sud"/>
    <s v="Tennessee"/>
    <s v="Knoxville"/>
    <x v="5"/>
    <n v="43"/>
    <n v="131"/>
    <n v="5633"/>
    <n v="3999.4300000000003"/>
    <n v="0.71000000000000008"/>
    <x v="2"/>
  </r>
  <r>
    <s v="Sports Direct"/>
    <n v="1197831"/>
    <x v="262"/>
    <x v="4"/>
    <s v="Sud"/>
    <s v="Tennessee"/>
    <s v="Knoxville"/>
    <x v="0"/>
    <n v="29"/>
    <n v="196"/>
    <n v="5684"/>
    <n v="3183.0399999999995"/>
    <n v="0.55999999999999994"/>
    <x v="2"/>
  </r>
  <r>
    <s v="Sports Direct"/>
    <n v="1197831"/>
    <x v="263"/>
    <x v="5"/>
    <s v="Sud"/>
    <s v="Tennessee"/>
    <s v="Knoxville"/>
    <x v="1"/>
    <n v="29"/>
    <n v="189"/>
    <n v="5481"/>
    <n v="3069.3599999999997"/>
    <n v="0.55999999999999994"/>
    <x v="2"/>
  </r>
  <r>
    <s v="Sports Direct"/>
    <n v="1197831"/>
    <x v="264"/>
    <x v="6"/>
    <s v="Sud"/>
    <s v="Tennessee"/>
    <s v="Knoxville"/>
    <x v="2"/>
    <n v="50"/>
    <n v="174"/>
    <n v="8700"/>
    <n v="4871.9999999999991"/>
    <n v="0.55999999999999994"/>
    <x v="2"/>
  </r>
  <r>
    <s v="Sports Direct"/>
    <n v="1197831"/>
    <x v="265"/>
    <x v="0"/>
    <s v="Sud"/>
    <s v="Tennessee"/>
    <s v="Knoxville"/>
    <x v="3"/>
    <n v="52"/>
    <n v="133"/>
    <n v="6916"/>
    <n v="4772.04"/>
    <n v="0.69000000000000006"/>
    <x v="2"/>
  </r>
  <r>
    <s v="Sports Direct"/>
    <n v="1197831"/>
    <x v="266"/>
    <x v="1"/>
    <s v="Sud"/>
    <s v="Tennessee"/>
    <s v="Knoxville"/>
    <x v="4"/>
    <n v="51"/>
    <n v="113"/>
    <n v="5763"/>
    <n v="3054.3900000000003"/>
    <n v="0.53"/>
    <x v="2"/>
  </r>
  <r>
    <s v="Sports Direct"/>
    <n v="1197831"/>
    <x v="267"/>
    <x v="2"/>
    <s v="Sud"/>
    <s v="Tennessee"/>
    <s v="Knoxville"/>
    <x v="5"/>
    <n v="59"/>
    <n v="169"/>
    <n v="9971"/>
    <n v="7079.4100000000008"/>
    <n v="0.71000000000000008"/>
    <x v="2"/>
  </r>
  <r>
    <s v="Sports Direct"/>
    <n v="1197831"/>
    <x v="268"/>
    <x v="3"/>
    <s v="Sud"/>
    <s v="Tennessee"/>
    <s v="Knoxville"/>
    <x v="0"/>
    <n v="53"/>
    <n v="200"/>
    <n v="10600"/>
    <n v="6148"/>
    <n v="0.57999999999999996"/>
    <x v="2"/>
  </r>
  <r>
    <s v="Sports Direct"/>
    <n v="1197831"/>
    <x v="269"/>
    <x v="4"/>
    <s v="Sud"/>
    <s v="Tennessee"/>
    <s v="Knoxville"/>
    <x v="1"/>
    <n v="51"/>
    <n v="240"/>
    <n v="12240"/>
    <n v="6731.9999999999991"/>
    <n v="0.54999999999999993"/>
    <x v="2"/>
  </r>
  <r>
    <s v="Sports Direct"/>
    <n v="1197831"/>
    <x v="270"/>
    <x v="5"/>
    <s v="Sud"/>
    <s v="Tennessee"/>
    <s v="Knoxville"/>
    <x v="2"/>
    <n v="54"/>
    <n v="210"/>
    <n v="11340"/>
    <n v="6236.9999999999991"/>
    <n v="0.54999999999999993"/>
    <x v="2"/>
  </r>
  <r>
    <s v="Sports Direct"/>
    <n v="1197831"/>
    <x v="271"/>
    <x v="6"/>
    <s v="Sud"/>
    <s v="Tennessee"/>
    <s v="Knoxville"/>
    <x v="3"/>
    <n v="54"/>
    <n v="149"/>
    <n v="8046"/>
    <n v="5551.7400000000007"/>
    <n v="0.69000000000000006"/>
    <x v="2"/>
  </r>
  <r>
    <s v="Sports Direct"/>
    <n v="1197831"/>
    <x v="272"/>
    <x v="0"/>
    <s v="Sud"/>
    <s v="Tennessee"/>
    <s v="Knoxville"/>
    <x v="4"/>
    <n v="50"/>
    <n v="140"/>
    <n v="7000"/>
    <n v="3500"/>
    <n v="0.5"/>
    <x v="2"/>
  </r>
  <r>
    <s v="Sports Direct"/>
    <n v="1197831"/>
    <x v="273"/>
    <x v="1"/>
    <s v="Sud"/>
    <s v="Tennessee"/>
    <s v="Knoxville"/>
    <x v="5"/>
    <n v="61"/>
    <n v="225"/>
    <n v="13725"/>
    <n v="10156.500000000002"/>
    <n v="0.7400000000000001"/>
    <x v="2"/>
  </r>
  <r>
    <s v="Foot Locker"/>
    <n v="1185732"/>
    <x v="274"/>
    <x v="2"/>
    <s v="Sud"/>
    <s v="Tennessee"/>
    <s v="Knoxville"/>
    <x v="0"/>
    <n v="32"/>
    <n v="119"/>
    <n v="3808"/>
    <n v="1904"/>
    <n v="0.5"/>
    <x v="2"/>
  </r>
  <r>
    <s v="Foot Locker"/>
    <n v="1185732"/>
    <x v="275"/>
    <x v="3"/>
    <s v="Sud"/>
    <s v="Tennessee"/>
    <s v="Knoxville"/>
    <x v="1"/>
    <n v="32"/>
    <n v="56"/>
    <n v="1792"/>
    <n v="878.07999999999993"/>
    <n v="0.49"/>
    <x v="2"/>
  </r>
  <r>
    <s v="Foot Locker"/>
    <n v="1185732"/>
    <x v="276"/>
    <x v="4"/>
    <s v="Sud"/>
    <s v="Tennessee"/>
    <s v="Knoxville"/>
    <x v="2"/>
    <n v="24"/>
    <n v="65"/>
    <n v="1560"/>
    <n v="748.8"/>
    <n v="0.48"/>
    <x v="2"/>
  </r>
  <r>
    <s v="Foot Locker"/>
    <n v="1185732"/>
    <x v="277"/>
    <x v="5"/>
    <s v="Sud"/>
    <s v="Tennessee"/>
    <s v="Knoxville"/>
    <x v="3"/>
    <n v="27"/>
    <n v="19"/>
    <n v="513"/>
    <n v="271.89"/>
    <n v="0.53"/>
    <x v="2"/>
  </r>
  <r>
    <s v="Foot Locker"/>
    <n v="1185732"/>
    <x v="278"/>
    <x v="6"/>
    <s v="Milieu ouest"/>
    <s v="Nebraska"/>
    <s v="Omaha"/>
    <x v="4"/>
    <n v="43"/>
    <n v="35"/>
    <n v="1505"/>
    <n v="677.24999999999989"/>
    <n v="0.44999999999999996"/>
    <x v="2"/>
  </r>
  <r>
    <s v="Foot Locker"/>
    <n v="1185732"/>
    <x v="279"/>
    <x v="0"/>
    <s v="Milieu ouest"/>
    <s v="Nebraska"/>
    <s v="Omaha"/>
    <x v="5"/>
    <n v="32"/>
    <n v="68"/>
    <n v="2176"/>
    <n v="1327.36"/>
    <n v="0.61"/>
    <x v="2"/>
  </r>
  <r>
    <s v="Foot Locker"/>
    <n v="1185732"/>
    <x v="280"/>
    <x v="1"/>
    <s v="Milieu ouest"/>
    <s v="Nebraska"/>
    <s v="Omaha"/>
    <x v="0"/>
    <n v="32"/>
    <n v="119"/>
    <n v="3808"/>
    <n v="2056.3200000000002"/>
    <n v="0.54"/>
    <x v="2"/>
  </r>
  <r>
    <s v="Foot Locker"/>
    <n v="1185732"/>
    <x v="281"/>
    <x v="2"/>
    <s v="Milieu ouest"/>
    <s v="Nebraska"/>
    <s v="Omaha"/>
    <x v="1"/>
    <n v="33"/>
    <n v="38"/>
    <n v="1254"/>
    <n v="627"/>
    <n v="0.5"/>
    <x v="2"/>
  </r>
  <r>
    <s v="Foot Locker"/>
    <n v="1185732"/>
    <x v="282"/>
    <x v="3"/>
    <s v="Milieu ouest"/>
    <s v="Nebraska"/>
    <s v="Omaha"/>
    <x v="2"/>
    <n v="23"/>
    <n v="47"/>
    <n v="1081"/>
    <n v="540.5"/>
    <n v="0.5"/>
    <x v="2"/>
  </r>
  <r>
    <s v="Foot Locker"/>
    <n v="1185732"/>
    <x v="283"/>
    <x v="4"/>
    <s v="Milieu ouest"/>
    <s v="Nebraska"/>
    <s v="Omaha"/>
    <x v="3"/>
    <n v="29"/>
    <n v="14"/>
    <n v="406"/>
    <n v="203"/>
    <n v="0.5"/>
    <x v="2"/>
  </r>
  <r>
    <s v="Foot Locker"/>
    <n v="1185732"/>
    <x v="284"/>
    <x v="5"/>
    <s v="Milieu ouest"/>
    <s v="Nebraska"/>
    <s v="Omaha"/>
    <x v="4"/>
    <n v="41"/>
    <n v="31"/>
    <n v="1271"/>
    <n v="622.79"/>
    <n v="0.49"/>
    <x v="2"/>
  </r>
  <r>
    <s v="Foot Locker"/>
    <n v="1185732"/>
    <x v="285"/>
    <x v="6"/>
    <s v="Milieu ouest"/>
    <s v="Nebraska"/>
    <s v="Omaha"/>
    <x v="5"/>
    <n v="32"/>
    <n v="60"/>
    <n v="1920"/>
    <n v="1190.4000000000001"/>
    <n v="0.62"/>
    <x v="2"/>
  </r>
  <r>
    <s v="Foot Locker"/>
    <n v="1185732"/>
    <x v="286"/>
    <x v="0"/>
    <s v="Milieu ouest"/>
    <s v="Nebraska"/>
    <s v="Omaha"/>
    <x v="0"/>
    <n v="38"/>
    <n v="122"/>
    <n v="4636"/>
    <n v="2503.44"/>
    <n v="0.54"/>
    <x v="2"/>
  </r>
  <r>
    <s v="Foot Locker"/>
    <n v="1185732"/>
    <x v="287"/>
    <x v="1"/>
    <s v="Milieu ouest"/>
    <s v="Nebraska"/>
    <s v="Omaha"/>
    <x v="1"/>
    <n v="39"/>
    <n v="26"/>
    <n v="1014"/>
    <n v="466.43999999999994"/>
    <n v="0.45999999999999996"/>
    <x v="2"/>
  </r>
  <r>
    <s v="Foot Locker"/>
    <n v="1185732"/>
    <x v="288"/>
    <x v="2"/>
    <s v="Milieu ouest"/>
    <s v="Nebraska"/>
    <s v="Omaha"/>
    <x v="2"/>
    <n v="29"/>
    <n v="39"/>
    <n v="1131"/>
    <n v="565.5"/>
    <n v="0.5"/>
    <x v="2"/>
  </r>
  <r>
    <s v="Foot Locker"/>
    <n v="1185732"/>
    <x v="289"/>
    <x v="3"/>
    <s v="Milieu ouest"/>
    <s v="Nebraska"/>
    <s v="Omaha"/>
    <x v="3"/>
    <n v="33"/>
    <n v="0"/>
    <n v="0"/>
    <n v="0"/>
    <n v="0.55000000000000004"/>
    <x v="2"/>
  </r>
  <r>
    <s v="Foot Locker"/>
    <n v="1185732"/>
    <x v="290"/>
    <x v="4"/>
    <s v="Milieu ouest"/>
    <s v="Nebraska"/>
    <s v="Omaha"/>
    <x v="4"/>
    <n v="45"/>
    <n v="13"/>
    <n v="585"/>
    <n v="274.95"/>
    <n v="0.47"/>
    <x v="2"/>
  </r>
  <r>
    <s v="Foot Locker"/>
    <n v="1185732"/>
    <x v="291"/>
    <x v="5"/>
    <s v="Milieu ouest"/>
    <s v="Nebraska"/>
    <s v="Omaha"/>
    <x v="5"/>
    <n v="37"/>
    <n v="38"/>
    <n v="1406"/>
    <n v="857.66"/>
    <n v="0.61"/>
    <x v="2"/>
  </r>
  <r>
    <s v="Foot Locker"/>
    <n v="1185732"/>
    <x v="292"/>
    <x v="6"/>
    <s v="Milieu ouest"/>
    <s v="Nebraska"/>
    <s v="Omaha"/>
    <x v="0"/>
    <n v="38"/>
    <n v="105"/>
    <n v="3990"/>
    <n v="2114.7000000000003"/>
    <n v="0.53"/>
    <x v="2"/>
  </r>
  <r>
    <s v="Foot Locker"/>
    <n v="1185732"/>
    <x v="293"/>
    <x v="0"/>
    <s v="Milieu ouest"/>
    <s v="Nebraska"/>
    <s v="Omaha"/>
    <x v="1"/>
    <n v="32"/>
    <n v="23"/>
    <n v="736"/>
    <n v="331.2"/>
    <n v="0.44999999999999996"/>
    <x v="2"/>
  </r>
  <r>
    <s v="Foot Locker"/>
    <n v="1185732"/>
    <x v="294"/>
    <x v="1"/>
    <s v="Milieu ouest"/>
    <s v="Nebraska"/>
    <s v="Omaha"/>
    <x v="2"/>
    <n v="23"/>
    <n v="21"/>
    <n v="483"/>
    <n v="217.34999999999997"/>
    <n v="0.44999999999999996"/>
    <x v="2"/>
  </r>
  <r>
    <s v="Foot Locker"/>
    <n v="1185732"/>
    <x v="295"/>
    <x v="2"/>
    <s v="Milieu ouest"/>
    <s v="Nebraska"/>
    <s v="Omaha"/>
    <x v="3"/>
    <n v="27"/>
    <n v="0"/>
    <n v="0"/>
    <n v="0"/>
    <n v="0.53"/>
    <x v="2"/>
  </r>
  <r>
    <s v="Foot Locker"/>
    <n v="1185732"/>
    <x v="296"/>
    <x v="3"/>
    <s v="Milieu ouest"/>
    <s v="Nebraska"/>
    <s v="Omaha"/>
    <x v="4"/>
    <n v="42"/>
    <n v="6"/>
    <n v="252"/>
    <n v="120.96"/>
    <n v="0.48"/>
    <x v="2"/>
  </r>
  <r>
    <s v="Foot Locker"/>
    <n v="1185732"/>
    <x v="297"/>
    <x v="4"/>
    <s v="Milieu ouest"/>
    <s v="Nebraska"/>
    <s v="Omaha"/>
    <x v="5"/>
    <n v="34"/>
    <n v="39"/>
    <n v="1326"/>
    <n v="822.12"/>
    <n v="0.62"/>
    <x v="2"/>
  </r>
  <r>
    <s v="Foot Locker"/>
    <n v="1185732"/>
    <x v="298"/>
    <x v="5"/>
    <s v="Milieu ouest"/>
    <s v="Nebraska"/>
    <s v="Omaha"/>
    <x v="0"/>
    <n v="44"/>
    <n v="118"/>
    <n v="5192"/>
    <n v="2803.6800000000003"/>
    <n v="0.54"/>
    <x v="2"/>
  </r>
  <r>
    <s v="Foot Locker"/>
    <n v="1185732"/>
    <x v="299"/>
    <x v="6"/>
    <s v="Milieu ouest"/>
    <s v="Nebraska"/>
    <s v="Omaha"/>
    <x v="1"/>
    <n v="38"/>
    <n v="33"/>
    <n v="1254"/>
    <n v="627"/>
    <n v="0.5"/>
    <x v="2"/>
  </r>
  <r>
    <s v="Foot Locker"/>
    <n v="1185732"/>
    <x v="300"/>
    <x v="0"/>
    <s v="Milieu ouest"/>
    <s v="Nebraska"/>
    <s v="Omaha"/>
    <x v="2"/>
    <n v="32"/>
    <n v="30"/>
    <n v="960"/>
    <n v="460.79999999999995"/>
    <n v="0.48"/>
    <x v="2"/>
  </r>
  <r>
    <s v="Foot Locker"/>
    <n v="1185732"/>
    <x v="301"/>
    <x v="1"/>
    <s v="Milieu ouest"/>
    <s v="Nebraska"/>
    <s v="Omaha"/>
    <x v="3"/>
    <n v="34"/>
    <n v="7"/>
    <n v="238"/>
    <n v="126.14"/>
    <n v="0.53"/>
    <x v="2"/>
  </r>
  <r>
    <s v="Foot Locker"/>
    <n v="1185732"/>
    <x v="302"/>
    <x v="2"/>
    <s v="Milieu ouest"/>
    <s v="Nebraska"/>
    <s v="Omaha"/>
    <x v="4"/>
    <n v="46"/>
    <n v="13"/>
    <n v="598"/>
    <n v="275.08"/>
    <n v="0.45999999999999996"/>
    <x v="2"/>
  </r>
  <r>
    <s v="Foot Locker"/>
    <n v="1185732"/>
    <x v="303"/>
    <x v="3"/>
    <s v="Milieu ouest"/>
    <s v="Nebraska"/>
    <s v="Omaha"/>
    <x v="5"/>
    <n v="51"/>
    <n v="41"/>
    <n v="2091"/>
    <n v="1296.42"/>
    <n v="0.62"/>
    <x v="2"/>
  </r>
  <r>
    <s v="Foot Locker"/>
    <n v="1185732"/>
    <x v="304"/>
    <x v="4"/>
    <s v="Milieu ouest"/>
    <s v="Nebraska"/>
    <s v="Omaha"/>
    <x v="0"/>
    <n v="36"/>
    <n v="120"/>
    <n v="4320"/>
    <n v="2289.6"/>
    <n v="0.53"/>
    <x v="2"/>
  </r>
  <r>
    <s v="Foot Locker"/>
    <n v="1185732"/>
    <x v="305"/>
    <x v="5"/>
    <s v="Milieu ouest"/>
    <s v="Nebraska"/>
    <s v="Omaha"/>
    <x v="1"/>
    <n v="32"/>
    <n v="45"/>
    <n v="1440"/>
    <n v="720"/>
    <n v="0.5"/>
    <x v="2"/>
  </r>
  <r>
    <s v="Foot Locker"/>
    <n v="1185732"/>
    <x v="306"/>
    <x v="6"/>
    <s v="Milieu ouest"/>
    <s v="Nebraska"/>
    <s v="Omaha"/>
    <x v="2"/>
    <n v="27"/>
    <n v="46"/>
    <n v="1242"/>
    <n v="558.9"/>
    <n v="0.44999999999999996"/>
    <x v="2"/>
  </r>
  <r>
    <s v="Foot Locker"/>
    <n v="1185732"/>
    <x v="307"/>
    <x v="0"/>
    <s v="Milieu ouest"/>
    <s v="Nebraska"/>
    <s v="Omaha"/>
    <x v="3"/>
    <n v="27"/>
    <n v="39"/>
    <n v="1053"/>
    <n v="568.62"/>
    <n v="0.54"/>
    <x v="2"/>
  </r>
  <r>
    <s v="Foot Locker"/>
    <n v="1185732"/>
    <x v="308"/>
    <x v="1"/>
    <s v="Milieu ouest"/>
    <s v="Nebraska"/>
    <s v="Omaha"/>
    <x v="4"/>
    <n v="42"/>
    <n v="42"/>
    <n v="1764"/>
    <n v="882"/>
    <n v="0.5"/>
    <x v="2"/>
  </r>
  <r>
    <s v="Foot Locker"/>
    <n v="1185732"/>
    <x v="309"/>
    <x v="2"/>
    <s v="Milieu ouest"/>
    <s v="Nebraska"/>
    <s v="Omaha"/>
    <x v="5"/>
    <n v="49"/>
    <n v="85"/>
    <n v="4165"/>
    <n v="2582.3000000000002"/>
    <n v="0.62"/>
    <x v="2"/>
  </r>
  <r>
    <s v="Foot Locker"/>
    <n v="1185732"/>
    <x v="310"/>
    <x v="3"/>
    <s v="Milieu ouest"/>
    <s v="Nebraska"/>
    <s v="Omaha"/>
    <x v="0"/>
    <n v="43"/>
    <n v="165"/>
    <n v="7095"/>
    <n v="3618.4500000000003"/>
    <n v="0.51"/>
    <x v="2"/>
  </r>
  <r>
    <s v="Foot Locker"/>
    <n v="1185732"/>
    <x v="311"/>
    <x v="4"/>
    <s v="Milieu ouest"/>
    <s v="Nebraska"/>
    <s v="Omaha"/>
    <x v="1"/>
    <n v="37"/>
    <n v="81"/>
    <n v="2997"/>
    <n v="1348.6499999999999"/>
    <n v="0.44999999999999996"/>
    <x v="2"/>
  </r>
  <r>
    <s v="Foot Locker"/>
    <n v="1185732"/>
    <x v="312"/>
    <x v="5"/>
    <s v="Milieu ouest"/>
    <s v="Nebraska"/>
    <s v="Omaha"/>
    <x v="2"/>
    <n v="34"/>
    <n v="63"/>
    <n v="2142"/>
    <n v="963.89999999999986"/>
    <n v="0.44999999999999996"/>
    <x v="2"/>
  </r>
  <r>
    <s v="Foot Locker"/>
    <n v="1185732"/>
    <x v="313"/>
    <x v="6"/>
    <s v="Milieu ouest"/>
    <s v="Nebraska"/>
    <s v="Omaha"/>
    <x v="3"/>
    <n v="33"/>
    <n v="46"/>
    <n v="1518"/>
    <n v="789.36"/>
    <n v="0.52"/>
    <x v="2"/>
  </r>
  <r>
    <s v="Foot Locker"/>
    <n v="1185732"/>
    <x v="314"/>
    <x v="0"/>
    <s v="Milieu ouest"/>
    <s v="Nebraska"/>
    <s v="Omaha"/>
    <x v="4"/>
    <n v="41"/>
    <n v="44"/>
    <n v="1804"/>
    <n v="883.96"/>
    <n v="0.49"/>
    <x v="2"/>
  </r>
  <r>
    <s v="Foot Locker"/>
    <n v="1185732"/>
    <x v="315"/>
    <x v="1"/>
    <s v="Milieu ouest"/>
    <s v="Nebraska"/>
    <s v="Omaha"/>
    <x v="5"/>
    <n v="49"/>
    <n v="91"/>
    <n v="4459"/>
    <n v="2809.17"/>
    <n v="0.63"/>
    <x v="2"/>
  </r>
  <r>
    <s v="Foot Locker"/>
    <n v="1185732"/>
    <x v="316"/>
    <x v="2"/>
    <s v="Milieu ouest"/>
    <s v="Nebraska"/>
    <s v="Omaha"/>
    <x v="0"/>
    <n v="41"/>
    <n v="145"/>
    <n v="5945"/>
    <n v="3150.8500000000004"/>
    <n v="0.53"/>
    <x v="2"/>
  </r>
  <r>
    <s v="Foot Locker"/>
    <n v="1185732"/>
    <x v="317"/>
    <x v="3"/>
    <s v="Milieu ouest"/>
    <s v="Nebraska"/>
    <s v="Omaha"/>
    <x v="1"/>
    <n v="42"/>
    <n v="80"/>
    <n v="3360"/>
    <n v="1646.3999999999999"/>
    <n v="0.49"/>
    <x v="2"/>
  </r>
  <r>
    <s v="Foot Locker"/>
    <n v="1185732"/>
    <x v="318"/>
    <x v="4"/>
    <s v="Milieu ouest"/>
    <s v="Nebraska"/>
    <s v="Omaha"/>
    <x v="2"/>
    <n v="36"/>
    <n v="52"/>
    <n v="1872"/>
    <n v="898.56"/>
    <n v="0.48"/>
    <x v="2"/>
  </r>
  <r>
    <s v="Foot Locker"/>
    <n v="1185732"/>
    <x v="319"/>
    <x v="5"/>
    <s v="Milieu ouest"/>
    <s v="Nebraska"/>
    <s v="Omaha"/>
    <x v="3"/>
    <n v="29"/>
    <n v="38"/>
    <n v="1102"/>
    <n v="562.02"/>
    <n v="0.51"/>
    <x v="2"/>
  </r>
  <r>
    <s v="Foot Locker"/>
    <n v="1185732"/>
    <x v="320"/>
    <x v="6"/>
    <s v="Milieu ouest"/>
    <s v="Nebraska"/>
    <s v="Omaha"/>
    <x v="4"/>
    <n v="37"/>
    <n v="27"/>
    <n v="999"/>
    <n v="479.52"/>
    <n v="0.48"/>
    <x v="2"/>
  </r>
  <r>
    <s v="Foot Locker"/>
    <n v="1185732"/>
    <x v="321"/>
    <x v="0"/>
    <s v="Milieu ouest"/>
    <s v="Nebraska"/>
    <s v="Omaha"/>
    <x v="5"/>
    <n v="44"/>
    <n v="69"/>
    <n v="3036"/>
    <n v="1821.6"/>
    <n v="0.6"/>
    <x v="2"/>
  </r>
  <r>
    <s v="Foot Locker"/>
    <n v="1185732"/>
    <x v="322"/>
    <x v="1"/>
    <s v="Milieu ouest"/>
    <s v="Nebraska"/>
    <s v="Omaha"/>
    <x v="0"/>
    <n v="38"/>
    <n v="112"/>
    <n v="4256"/>
    <n v="2298.2400000000002"/>
    <n v="0.54"/>
    <x v="2"/>
  </r>
  <r>
    <s v="Foot Locker"/>
    <n v="1185732"/>
    <x v="323"/>
    <x v="2"/>
    <s v="Milieu ouest"/>
    <s v="Nebraska"/>
    <s v="Omaha"/>
    <x v="1"/>
    <n v="33"/>
    <n v="56"/>
    <n v="1848"/>
    <n v="850.07999999999993"/>
    <n v="0.45999999999999996"/>
    <x v="2"/>
  </r>
  <r>
    <s v="Foot Locker"/>
    <n v="1185732"/>
    <x v="324"/>
    <x v="3"/>
    <s v="Milieu ouest"/>
    <s v="Nebraska"/>
    <s v="Omaha"/>
    <x v="2"/>
    <n v="18"/>
    <n v="25"/>
    <n v="450"/>
    <n v="216"/>
    <n v="0.48"/>
    <x v="2"/>
  </r>
  <r>
    <s v="Foot Locker"/>
    <n v="1185732"/>
    <x v="325"/>
    <x v="4"/>
    <s v="Milieu ouest"/>
    <s v="Nebraska"/>
    <s v="Omaha"/>
    <x v="3"/>
    <n v="19"/>
    <n v="23"/>
    <n v="437"/>
    <n v="227.24"/>
    <n v="0.52"/>
    <x v="2"/>
  </r>
  <r>
    <s v="Foot Locker"/>
    <n v="1185732"/>
    <x v="326"/>
    <x v="5"/>
    <s v="Milieu ouest"/>
    <s v="Nebraska"/>
    <s v="Omaha"/>
    <x v="4"/>
    <n v="29"/>
    <n v="21"/>
    <n v="609"/>
    <n v="292.32"/>
    <n v="0.48"/>
    <x v="2"/>
  </r>
  <r>
    <s v="Foot Locker"/>
    <n v="1185732"/>
    <x v="327"/>
    <x v="6"/>
    <s v="Milieu ouest"/>
    <s v="Nebraska"/>
    <s v="Omaha"/>
    <x v="5"/>
    <n v="34"/>
    <n v="39"/>
    <n v="1326"/>
    <n v="822.12"/>
    <n v="0.62"/>
    <x v="2"/>
  </r>
  <r>
    <s v="Foot Locker"/>
    <n v="1185732"/>
    <x v="328"/>
    <x v="0"/>
    <s v="Milieu ouest"/>
    <s v="Nebraska"/>
    <s v="Omaha"/>
    <x v="0"/>
    <n v="36"/>
    <n v="94"/>
    <n v="3384"/>
    <n v="1827.3600000000001"/>
    <n v="0.54"/>
    <x v="2"/>
  </r>
  <r>
    <s v="Foot Locker"/>
    <n v="1185732"/>
    <x v="329"/>
    <x v="1"/>
    <s v="Milieu ouest"/>
    <s v="Nebraska"/>
    <s v="Omaha"/>
    <x v="1"/>
    <n v="29"/>
    <n v="41"/>
    <n v="1189"/>
    <n v="546.93999999999994"/>
    <n v="0.45999999999999996"/>
    <x v="2"/>
  </r>
  <r>
    <s v="Foot Locker"/>
    <n v="1185732"/>
    <x v="330"/>
    <x v="2"/>
    <s v="Milieu ouest"/>
    <s v="Nebraska"/>
    <s v="Omaha"/>
    <x v="2"/>
    <n v="29"/>
    <n v="14"/>
    <n v="406"/>
    <n v="203"/>
    <n v="0.5"/>
    <x v="2"/>
  </r>
  <r>
    <s v="Foot Locker"/>
    <n v="1185732"/>
    <x v="331"/>
    <x v="3"/>
    <s v="Milieu ouest"/>
    <s v="Nebraska"/>
    <s v="Omaha"/>
    <x v="3"/>
    <n v="29"/>
    <n v="7"/>
    <n v="203"/>
    <n v="107.59"/>
    <n v="0.53"/>
    <x v="2"/>
  </r>
  <r>
    <s v="Foot Locker"/>
    <n v="1185732"/>
    <x v="332"/>
    <x v="4"/>
    <s v="Milieu ouest"/>
    <s v="Nebraska"/>
    <s v="Omaha"/>
    <x v="4"/>
    <n v="37"/>
    <n v="7"/>
    <n v="259"/>
    <n v="124.32"/>
    <n v="0.48"/>
    <x v="2"/>
  </r>
  <r>
    <s v="Foot Locker"/>
    <n v="1185732"/>
    <x v="333"/>
    <x v="5"/>
    <s v="Milieu ouest"/>
    <s v="Nebraska"/>
    <s v="Omaha"/>
    <x v="5"/>
    <n v="44"/>
    <n v="38"/>
    <n v="1672"/>
    <n v="1053.3599999999999"/>
    <n v="0.63"/>
    <x v="2"/>
  </r>
  <r>
    <s v="Foot Locker"/>
    <n v="1185732"/>
    <x v="334"/>
    <x v="6"/>
    <s v="Milieu ouest"/>
    <s v="Nebraska"/>
    <s v="Omaha"/>
    <x v="0"/>
    <n v="37"/>
    <n v="84"/>
    <n v="3108"/>
    <n v="1678.3200000000002"/>
    <n v="0.54"/>
    <x v="2"/>
  </r>
  <r>
    <s v="Foot Locker"/>
    <n v="1185732"/>
    <x v="335"/>
    <x v="0"/>
    <s v="Milieu ouest"/>
    <s v="Nebraska"/>
    <s v="Omaha"/>
    <x v="1"/>
    <n v="29"/>
    <n v="41"/>
    <n v="1189"/>
    <n v="546.93999999999994"/>
    <n v="0.45999999999999996"/>
    <x v="2"/>
  </r>
  <r>
    <s v="Foot Locker"/>
    <n v="1185732"/>
    <x v="336"/>
    <x v="1"/>
    <s v="Milieu ouest"/>
    <s v="Nebraska"/>
    <s v="Omaha"/>
    <x v="2"/>
    <n v="29"/>
    <n v="25"/>
    <n v="725"/>
    <n v="340.75"/>
    <n v="0.47"/>
    <x v="2"/>
  </r>
  <r>
    <s v="Foot Locker"/>
    <n v="1185732"/>
    <x v="337"/>
    <x v="2"/>
    <s v="Milieu ouest"/>
    <s v="Nebraska"/>
    <s v="Omaha"/>
    <x v="3"/>
    <n v="27"/>
    <n v="36"/>
    <n v="972"/>
    <n v="534.6"/>
    <n v="0.55000000000000004"/>
    <x v="2"/>
  </r>
  <r>
    <s v="Foot Locker"/>
    <n v="1185732"/>
    <x v="338"/>
    <x v="3"/>
    <s v="Milieu ouest"/>
    <s v="Nebraska"/>
    <s v="Omaha"/>
    <x v="4"/>
    <n v="48"/>
    <n v="27"/>
    <n v="1296"/>
    <n v="583.19999999999993"/>
    <n v="0.44999999999999996"/>
    <x v="2"/>
  </r>
  <r>
    <s v="Foot Locker"/>
    <n v="1185732"/>
    <x v="339"/>
    <x v="4"/>
    <s v="Milieu ouest"/>
    <s v="Nebraska"/>
    <s v="Omaha"/>
    <x v="5"/>
    <n v="53"/>
    <n v="58"/>
    <n v="3074"/>
    <n v="1905.8799999999999"/>
    <n v="0.62"/>
    <x v="2"/>
  </r>
  <r>
    <s v="Foot Locker"/>
    <n v="1185732"/>
    <x v="340"/>
    <x v="5"/>
    <s v="Milieu ouest"/>
    <s v="Nebraska"/>
    <s v="Omaha"/>
    <x v="0"/>
    <n v="49"/>
    <n v="117"/>
    <n v="5733"/>
    <n v="2866.5"/>
    <n v="0.5"/>
    <x v="2"/>
  </r>
  <r>
    <s v="Foot Locker"/>
    <n v="1185732"/>
    <x v="341"/>
    <x v="6"/>
    <s v="Milieu ouest"/>
    <s v="Nebraska"/>
    <s v="Omaha"/>
    <x v="1"/>
    <n v="36"/>
    <n v="63"/>
    <n v="2268"/>
    <n v="1134"/>
    <n v="0.5"/>
    <x v="2"/>
  </r>
  <r>
    <s v="Foot Locker"/>
    <n v="1185732"/>
    <x v="342"/>
    <x v="0"/>
    <s v="Milieu ouest"/>
    <s v="Nebraska"/>
    <s v="Omaha"/>
    <x v="2"/>
    <n v="39"/>
    <n v="60"/>
    <n v="2340"/>
    <n v="1146.5999999999999"/>
    <n v="0.49"/>
    <x v="2"/>
  </r>
  <r>
    <s v="Foot Locker"/>
    <n v="1185732"/>
    <x v="343"/>
    <x v="1"/>
    <s v="Milieu ouest"/>
    <s v="Nebraska"/>
    <s v="Omaha"/>
    <x v="3"/>
    <n v="38"/>
    <n v="38"/>
    <n v="1444"/>
    <n v="794.2"/>
    <n v="0.55000000000000004"/>
    <x v="2"/>
  </r>
  <r>
    <s v="Foot Locker"/>
    <n v="1185732"/>
    <x v="344"/>
    <x v="2"/>
    <s v="Milieu ouest"/>
    <s v="Nebraska"/>
    <s v="Omaha"/>
    <x v="4"/>
    <n v="45"/>
    <n v="39"/>
    <n v="1755"/>
    <n v="842.4"/>
    <n v="0.48"/>
    <x v="2"/>
  </r>
  <r>
    <s v="Foot Locker"/>
    <n v="1185732"/>
    <x v="345"/>
    <x v="3"/>
    <s v="Milieu ouest"/>
    <s v="Nebraska"/>
    <s v="Omaha"/>
    <x v="5"/>
    <n v="54"/>
    <n v="65"/>
    <n v="3510"/>
    <n v="2176.1999999999998"/>
    <n v="0.62"/>
    <x v="2"/>
  </r>
  <r>
    <s v="Sports Direct"/>
    <n v="1197831"/>
    <x v="346"/>
    <x v="4"/>
    <s v="Milieu ouest"/>
    <s v="Nebraska"/>
    <s v="Omaha"/>
    <x v="0"/>
    <n v="19"/>
    <n v="203"/>
    <n v="3857"/>
    <n v="2044.21"/>
    <n v="0.53"/>
    <x v="2"/>
  </r>
  <r>
    <s v="Sports Direct"/>
    <n v="1197831"/>
    <x v="347"/>
    <x v="5"/>
    <s v="Milieu ouest"/>
    <s v="Nebraska"/>
    <s v="Omaha"/>
    <x v="1"/>
    <n v="29"/>
    <n v="196"/>
    <n v="5684"/>
    <n v="3069.36"/>
    <n v="0.54"/>
    <x v="2"/>
  </r>
  <r>
    <s v="Sports Direct"/>
    <n v="1197831"/>
    <x v="348"/>
    <x v="6"/>
    <s v="Milieu ouest"/>
    <s v="Nebraska"/>
    <s v="Omaha"/>
    <x v="2"/>
    <n v="28"/>
    <n v="138"/>
    <n v="3864"/>
    <n v="2125.1999999999998"/>
    <n v="0.54999999999999993"/>
    <x v="2"/>
  </r>
  <r>
    <s v="Sports Direct"/>
    <n v="1197831"/>
    <x v="349"/>
    <x v="0"/>
    <s v="Milieu ouest"/>
    <s v="Nebraska"/>
    <s v="Omaha"/>
    <x v="3"/>
    <n v="33"/>
    <n v="138"/>
    <n v="4554"/>
    <n v="2914.56"/>
    <n v="0.64"/>
    <x v="2"/>
  </r>
  <r>
    <s v="Sports Direct"/>
    <n v="1197831"/>
    <x v="350"/>
    <x v="1"/>
    <s v="Sud"/>
    <s v="Alabama"/>
    <s v="Birmingham"/>
    <x v="4"/>
    <n v="37"/>
    <n v="88"/>
    <n v="3256"/>
    <n v="1562.8799999999999"/>
    <n v="0.48"/>
    <x v="2"/>
  </r>
  <r>
    <s v="Sports Direct"/>
    <n v="1197831"/>
    <x v="351"/>
    <x v="2"/>
    <s v="Sud"/>
    <s v="Alabama"/>
    <s v="Birmingham"/>
    <x v="5"/>
    <n v="32"/>
    <n v="138"/>
    <n v="4416"/>
    <n v="3091.2000000000003"/>
    <n v="0.70000000000000007"/>
    <x v="2"/>
  </r>
  <r>
    <s v="Sports Direct"/>
    <n v="1197831"/>
    <x v="352"/>
    <x v="3"/>
    <s v="Sud"/>
    <s v="Alabama"/>
    <s v="Birmingham"/>
    <x v="0"/>
    <n v="24"/>
    <n v="156"/>
    <n v="3744"/>
    <n v="2021.7600000000002"/>
    <n v="0.54"/>
    <x v="2"/>
  </r>
  <r>
    <s v="Sports Direct"/>
    <n v="1197831"/>
    <x v="353"/>
    <x v="4"/>
    <s v="Sud"/>
    <s v="Alabama"/>
    <s v="Birmingham"/>
    <x v="1"/>
    <n v="33"/>
    <n v="174"/>
    <n v="5742"/>
    <n v="3100.6800000000003"/>
    <n v="0.54"/>
    <x v="2"/>
  </r>
  <r>
    <s v="Sports Direct"/>
    <n v="1197831"/>
    <x v="354"/>
    <x v="5"/>
    <s v="Sud"/>
    <s v="Alabama"/>
    <s v="Birmingham"/>
    <x v="2"/>
    <n v="32"/>
    <n v="128"/>
    <n v="4096"/>
    <n v="2129.92"/>
    <n v="0.52"/>
    <x v="2"/>
  </r>
  <r>
    <s v="Sports Direct"/>
    <n v="1197831"/>
    <x v="355"/>
    <x v="6"/>
    <s v="Sud"/>
    <s v="Alabama"/>
    <s v="Birmingham"/>
    <x v="3"/>
    <n v="32"/>
    <n v="98"/>
    <n v="3136"/>
    <n v="1944.32"/>
    <n v="0.62"/>
    <x v="2"/>
  </r>
  <r>
    <s v="Sports Direct"/>
    <n v="1197831"/>
    <x v="356"/>
    <x v="0"/>
    <s v="Sud"/>
    <s v="Alabama"/>
    <s v="Birmingham"/>
    <x v="4"/>
    <n v="38"/>
    <n v="68"/>
    <n v="2584"/>
    <n v="1240.32"/>
    <n v="0.48"/>
    <x v="2"/>
  </r>
  <r>
    <s v="Sports Direct"/>
    <n v="1197831"/>
    <x v="357"/>
    <x v="1"/>
    <s v="Sud"/>
    <s v="Alabama"/>
    <s v="Birmingham"/>
    <x v="5"/>
    <n v="33"/>
    <n v="126"/>
    <n v="4158"/>
    <n v="2785.86"/>
    <n v="0.67"/>
    <x v="2"/>
  </r>
  <r>
    <s v="Sports Direct"/>
    <n v="1197831"/>
    <x v="358"/>
    <x v="2"/>
    <s v="Sud"/>
    <s v="Alabama"/>
    <s v="Birmingham"/>
    <x v="0"/>
    <n v="28"/>
    <n v="163"/>
    <n v="4564"/>
    <n v="2510.1999999999998"/>
    <n v="0.54999999999999993"/>
    <x v="2"/>
  </r>
  <r>
    <s v="Sports Direct"/>
    <n v="1197831"/>
    <x v="359"/>
    <x v="3"/>
    <s v="Sud"/>
    <s v="Alabama"/>
    <s v="Birmingham"/>
    <x v="1"/>
    <n v="36"/>
    <n v="188"/>
    <n v="6768"/>
    <n v="3722.3999999999996"/>
    <n v="0.54999999999999993"/>
    <x v="2"/>
  </r>
  <r>
    <s v="Sports Direct"/>
    <n v="1197831"/>
    <x v="360"/>
    <x v="4"/>
    <s v="Sud"/>
    <s v="Alabama"/>
    <s v="Birmingham"/>
    <x v="2"/>
    <n v="27"/>
    <n v="117"/>
    <n v="3159"/>
    <n v="1832.2199999999998"/>
    <n v="0.57999999999999996"/>
    <x v="2"/>
  </r>
  <r>
    <s v="Sports Direct"/>
    <n v="1197831"/>
    <x v="361"/>
    <x v="5"/>
    <s v="Sud"/>
    <s v="Alabama"/>
    <s v="Birmingham"/>
    <x v="3"/>
    <n v="33"/>
    <n v="105"/>
    <n v="3465"/>
    <n v="2356.2000000000003"/>
    <n v="0.68"/>
    <x v="2"/>
  </r>
  <r>
    <s v="Sports Direct"/>
    <n v="1197831"/>
    <x v="362"/>
    <x v="6"/>
    <s v="Sud"/>
    <s v="Alabama"/>
    <s v="Birmingham"/>
    <x v="4"/>
    <n v="37"/>
    <n v="73"/>
    <n v="2701"/>
    <n v="1350.5"/>
    <n v="0.5"/>
    <x v="2"/>
  </r>
  <r>
    <s v="Sports Direct"/>
    <n v="1197831"/>
    <x v="363"/>
    <x v="0"/>
    <s v="Sud"/>
    <s v="Alabama"/>
    <s v="Birmingham"/>
    <x v="5"/>
    <n v="34"/>
    <n v="104"/>
    <n v="3536"/>
    <n v="2652.0000000000005"/>
    <n v="0.75000000000000011"/>
    <x v="2"/>
  </r>
  <r>
    <s v="Sports Direct"/>
    <n v="1197831"/>
    <x v="364"/>
    <x v="1"/>
    <s v="Sud"/>
    <s v="Alabama"/>
    <s v="Birmingham"/>
    <x v="0"/>
    <n v="19"/>
    <n v="195"/>
    <n v="3705"/>
    <n v="2148.8999999999996"/>
    <n v="0.57999999999999996"/>
    <x v="2"/>
  </r>
  <r>
    <s v="Sports Direct"/>
    <n v="1197831"/>
    <x v="365"/>
    <x v="2"/>
    <s v="Sud"/>
    <s v="Alabama"/>
    <s v="Birmingham"/>
    <x v="1"/>
    <n v="19"/>
    <n v="189"/>
    <n v="3591"/>
    <n v="2082.7799999999997"/>
    <n v="0.57999999999999996"/>
    <x v="2"/>
  </r>
  <r>
    <s v="Sports Direct"/>
    <n v="1197831"/>
    <x v="366"/>
    <x v="3"/>
    <s v="Sud"/>
    <s v="Alabama"/>
    <s v="Birmingham"/>
    <x v="2"/>
    <n v="14"/>
    <n v="119"/>
    <n v="1666"/>
    <n v="982.93999999999994"/>
    <n v="0.59"/>
    <x v="2"/>
  </r>
  <r>
    <s v="Sports Direct"/>
    <n v="1197831"/>
    <x v="367"/>
    <x v="4"/>
    <s v="Sud"/>
    <s v="Alabama"/>
    <s v="Birmingham"/>
    <x v="3"/>
    <n v="18"/>
    <n v="113"/>
    <n v="2034"/>
    <n v="1342.44"/>
    <n v="0.66"/>
    <x v="2"/>
  </r>
  <r>
    <s v="Sports Direct"/>
    <n v="1197831"/>
    <x v="368"/>
    <x v="5"/>
    <s v="Sud"/>
    <s v="Alabama"/>
    <s v="Birmingham"/>
    <x v="4"/>
    <n v="23"/>
    <n v="74"/>
    <n v="1702"/>
    <n v="902.06000000000006"/>
    <n v="0.53"/>
    <x v="2"/>
  </r>
  <r>
    <s v="Sports Direct"/>
    <n v="1197831"/>
    <x v="369"/>
    <x v="6"/>
    <s v="Sud"/>
    <s v="Alabama"/>
    <s v="Birmingham"/>
    <x v="5"/>
    <n v="20"/>
    <n v="149"/>
    <n v="2980"/>
    <n v="2235.0000000000005"/>
    <n v="0.75000000000000011"/>
    <x v="2"/>
  </r>
  <r>
    <s v="Sports Direct"/>
    <n v="1197831"/>
    <x v="370"/>
    <x v="0"/>
    <s v="Sud"/>
    <s v="Alabama"/>
    <s v="Birmingham"/>
    <x v="0"/>
    <n v="9"/>
    <n v="203"/>
    <n v="1827"/>
    <n v="1077.9299999999998"/>
    <n v="0.59"/>
    <x v="2"/>
  </r>
  <r>
    <s v="Sports Direct"/>
    <n v="1197831"/>
    <x v="371"/>
    <x v="1"/>
    <s v="Sud"/>
    <s v="Alabama"/>
    <s v="Birmingham"/>
    <x v="1"/>
    <n v="19"/>
    <n v="189"/>
    <n v="3591"/>
    <n v="2118.69"/>
    <n v="0.59"/>
    <x v="2"/>
  </r>
  <r>
    <s v="Sports Direct"/>
    <n v="1197831"/>
    <x v="372"/>
    <x v="2"/>
    <s v="Sud"/>
    <s v="Alabama"/>
    <s v="Birmingham"/>
    <x v="2"/>
    <n v="15"/>
    <n v="173"/>
    <n v="2595"/>
    <n v="1453.1999999999998"/>
    <n v="0.55999999999999994"/>
    <x v="2"/>
  </r>
  <r>
    <s v="Sports Direct"/>
    <n v="1197831"/>
    <x v="373"/>
    <x v="3"/>
    <s v="Sud"/>
    <s v="Alabama"/>
    <s v="Birmingham"/>
    <x v="3"/>
    <n v="34"/>
    <n v="135"/>
    <n v="4590"/>
    <n v="3121.2000000000003"/>
    <n v="0.68"/>
    <x v="2"/>
  </r>
  <r>
    <s v="Sports Direct"/>
    <n v="1197831"/>
    <x v="374"/>
    <x v="4"/>
    <s v="Sud"/>
    <s v="Alabama"/>
    <s v="Birmingham"/>
    <x v="4"/>
    <n v="49"/>
    <n v="120"/>
    <n v="5880"/>
    <n v="3175.2000000000003"/>
    <n v="0.54"/>
    <x v="2"/>
  </r>
  <r>
    <s v="Sports Direct"/>
    <n v="1197831"/>
    <x v="375"/>
    <x v="5"/>
    <s v="Sud"/>
    <s v="Alabama"/>
    <s v="Birmingham"/>
    <x v="5"/>
    <n v="43"/>
    <n v="203"/>
    <n v="8729"/>
    <n v="6284.880000000001"/>
    <n v="0.72000000000000008"/>
    <x v="2"/>
  </r>
  <r>
    <s v="Sports Direct"/>
    <n v="1197831"/>
    <x v="376"/>
    <x v="6"/>
    <s v="Sud"/>
    <s v="Alabama"/>
    <s v="Birmingham"/>
    <x v="0"/>
    <n v="43"/>
    <n v="203"/>
    <n v="8729"/>
    <n v="4800.95"/>
    <n v="0.54999999999999993"/>
    <x v="2"/>
  </r>
  <r>
    <s v="Sports Direct"/>
    <n v="1197831"/>
    <x v="377"/>
    <x v="0"/>
    <s v="Sud"/>
    <s v="Alabama"/>
    <s v="Birmingham"/>
    <x v="1"/>
    <n v="49"/>
    <n v="203"/>
    <n v="9947"/>
    <n v="5570.32"/>
    <n v="0.55999999999999994"/>
    <x v="2"/>
  </r>
  <r>
    <s v="Sports Direct"/>
    <n v="1197831"/>
    <x v="378"/>
    <x v="1"/>
    <s v="Sud"/>
    <s v="Alabama"/>
    <s v="Birmingham"/>
    <x v="2"/>
    <n v="44"/>
    <n v="189"/>
    <n v="8316"/>
    <n v="4906.4399999999996"/>
    <n v="0.59"/>
    <x v="2"/>
  </r>
  <r>
    <s v="Sports Direct"/>
    <n v="1197831"/>
    <x v="379"/>
    <x v="2"/>
    <s v="Sud"/>
    <s v="Alabama"/>
    <s v="Birmingham"/>
    <x v="3"/>
    <n v="41"/>
    <n v="180"/>
    <n v="7380"/>
    <n v="5092.2000000000007"/>
    <n v="0.69000000000000006"/>
    <x v="2"/>
  </r>
  <r>
    <s v="Sports Direct"/>
    <n v="1197831"/>
    <x v="380"/>
    <x v="3"/>
    <s v="Sud"/>
    <s v="Alabama"/>
    <s v="Birmingham"/>
    <x v="4"/>
    <n v="49"/>
    <n v="145"/>
    <n v="7105"/>
    <n v="3907.7499999999995"/>
    <n v="0.54999999999999993"/>
    <x v="2"/>
  </r>
  <r>
    <s v="Sports Direct"/>
    <n v="1197831"/>
    <x v="381"/>
    <x v="4"/>
    <s v="Sud"/>
    <s v="Alabama"/>
    <s v="Birmingham"/>
    <x v="5"/>
    <n v="50"/>
    <n v="245"/>
    <n v="12250"/>
    <n v="8820.0000000000018"/>
    <n v="0.72000000000000008"/>
    <x v="2"/>
  </r>
  <r>
    <s v="Sports Direct"/>
    <n v="1197831"/>
    <x v="382"/>
    <x v="5"/>
    <s v="Sud"/>
    <s v="Alabama"/>
    <s v="Birmingham"/>
    <x v="0"/>
    <n v="44"/>
    <n v="206"/>
    <n v="9064"/>
    <n v="5800.9599999999991"/>
    <n v="0.6399999999999999"/>
    <x v="2"/>
  </r>
  <r>
    <s v="Sports Direct"/>
    <n v="1197831"/>
    <x v="383"/>
    <x v="6"/>
    <s v="Sud"/>
    <s v="Alabama"/>
    <s v="Birmingham"/>
    <x v="1"/>
    <n v="49"/>
    <n v="215"/>
    <n v="10535"/>
    <n v="6742.3999999999987"/>
    <n v="0.6399999999999999"/>
    <x v="2"/>
  </r>
  <r>
    <s v="Sports Direct"/>
    <n v="1197831"/>
    <x v="384"/>
    <x v="0"/>
    <s v="Sud"/>
    <s v="Alabama"/>
    <s v="Birmingham"/>
    <x v="2"/>
    <n v="41"/>
    <n v="254"/>
    <n v="10414"/>
    <n v="6560.8199999999988"/>
    <n v="0.62999999999999989"/>
    <x v="2"/>
  </r>
  <r>
    <s v="Sports Direct"/>
    <n v="1197831"/>
    <x v="385"/>
    <x v="1"/>
    <s v="Sud"/>
    <s v="Alabama"/>
    <s v="Birmingham"/>
    <x v="3"/>
    <n v="44"/>
    <n v="173"/>
    <n v="7612"/>
    <n v="5632.880000000001"/>
    <n v="0.7400000000000001"/>
    <x v="2"/>
  </r>
  <r>
    <s v="Sports Direct"/>
    <n v="1197831"/>
    <x v="386"/>
    <x v="2"/>
    <s v="Sud"/>
    <s v="Alabama"/>
    <s v="Birmingham"/>
    <x v="4"/>
    <n v="45"/>
    <n v="131"/>
    <n v="5895"/>
    <n v="3419.1"/>
    <n v="0.57999999999999996"/>
    <x v="2"/>
  </r>
  <r>
    <s v="Sports Direct"/>
    <n v="1197831"/>
    <x v="387"/>
    <x v="3"/>
    <s v="Sud"/>
    <s v="Alabama"/>
    <s v="Birmingham"/>
    <x v="5"/>
    <n v="56"/>
    <n v="240"/>
    <n v="13440"/>
    <n v="10752.000000000002"/>
    <n v="0.80000000000000016"/>
    <x v="2"/>
  </r>
  <r>
    <s v="Sports Direct"/>
    <n v="1197831"/>
    <x v="388"/>
    <x v="4"/>
    <s v="Sud"/>
    <s v="Alabama"/>
    <s v="Birmingham"/>
    <x v="0"/>
    <n v="38"/>
    <n v="225"/>
    <n v="8550"/>
    <n v="5215.5"/>
    <n v="0.61"/>
    <x v="2"/>
  </r>
  <r>
    <s v="Sports Direct"/>
    <n v="1197831"/>
    <x v="389"/>
    <x v="5"/>
    <s v="Sud"/>
    <s v="Alabama"/>
    <s v="Birmingham"/>
    <x v="1"/>
    <n v="52"/>
    <n v="210"/>
    <n v="10920"/>
    <n v="7097.9999999999991"/>
    <n v="0.64999999999999991"/>
    <x v="2"/>
  </r>
  <r>
    <s v="Sports Direct"/>
    <n v="1197831"/>
    <x v="390"/>
    <x v="6"/>
    <s v="Sud"/>
    <s v="Alabama"/>
    <s v="Birmingham"/>
    <x v="2"/>
    <n v="51"/>
    <n v="268"/>
    <n v="13668"/>
    <n v="8200.7999999999993"/>
    <n v="0.6"/>
    <x v="2"/>
  </r>
  <r>
    <s v="Sports Direct"/>
    <n v="1197831"/>
    <x v="391"/>
    <x v="0"/>
    <s v="Sud"/>
    <s v="Alabama"/>
    <s v="Birmingham"/>
    <x v="3"/>
    <n v="46"/>
    <n v="119"/>
    <n v="5474"/>
    <n v="3886.5400000000004"/>
    <n v="0.71000000000000008"/>
    <x v="2"/>
  </r>
  <r>
    <s v="Sports Direct"/>
    <n v="1197831"/>
    <x v="392"/>
    <x v="1"/>
    <s v="Sud"/>
    <s v="Alabama"/>
    <s v="Birmingham"/>
    <x v="4"/>
    <n v="50"/>
    <n v="123"/>
    <n v="6150"/>
    <n v="3628.5"/>
    <n v="0.59"/>
    <x v="2"/>
  </r>
  <r>
    <s v="Sports Direct"/>
    <n v="1197831"/>
    <x v="393"/>
    <x v="2"/>
    <s v="Sud"/>
    <s v="Alabama"/>
    <s v="Birmingham"/>
    <x v="5"/>
    <n v="59"/>
    <n v="182"/>
    <n v="10738"/>
    <n v="8268.260000000002"/>
    <n v="0.77000000000000013"/>
    <x v="2"/>
  </r>
  <r>
    <s v="Sports Direct"/>
    <n v="1197831"/>
    <x v="394"/>
    <x v="3"/>
    <s v="Sud"/>
    <s v="Alabama"/>
    <s v="Birmingham"/>
    <x v="0"/>
    <n v="51"/>
    <n v="175"/>
    <n v="8925"/>
    <n v="5355"/>
    <n v="0.6"/>
    <x v="2"/>
  </r>
  <r>
    <s v="Sports Direct"/>
    <n v="1197831"/>
    <x v="395"/>
    <x v="4"/>
    <s v="Sud"/>
    <s v="Alabama"/>
    <s v="Birmingham"/>
    <x v="1"/>
    <n v="50"/>
    <n v="144"/>
    <n v="7200"/>
    <n v="4535.9999999999991"/>
    <n v="0.62999999999999989"/>
    <x v="2"/>
  </r>
  <r>
    <s v="Sports Direct"/>
    <n v="1197831"/>
    <x v="396"/>
    <x v="5"/>
    <s v="Sud"/>
    <s v="Alabama"/>
    <s v="Birmingham"/>
    <x v="2"/>
    <n v="59"/>
    <n v="188"/>
    <n v="11092"/>
    <n v="6987.9599999999991"/>
    <n v="0.62999999999999989"/>
    <x v="2"/>
  </r>
  <r>
    <s v="Sports Direct"/>
    <n v="1197831"/>
    <x v="397"/>
    <x v="6"/>
    <s v="Sud"/>
    <s v="Alabama"/>
    <s v="Birmingham"/>
    <x v="3"/>
    <n v="58"/>
    <n v="95"/>
    <n v="5510"/>
    <n v="3912.1000000000004"/>
    <n v="0.71000000000000008"/>
    <x v="2"/>
  </r>
  <r>
    <s v="Sports Direct"/>
    <n v="1197831"/>
    <x v="398"/>
    <x v="0"/>
    <s v="Sud"/>
    <s v="Alabama"/>
    <s v="Birmingham"/>
    <x v="4"/>
    <n v="41"/>
    <n v="88"/>
    <n v="3608"/>
    <n v="2056.56"/>
    <n v="0.56999999999999995"/>
    <x v="2"/>
  </r>
  <r>
    <s v="Sports Direct"/>
    <n v="1197831"/>
    <x v="399"/>
    <x v="1"/>
    <s v="Sud"/>
    <s v="Alabama"/>
    <s v="Birmingham"/>
    <x v="5"/>
    <n v="37"/>
    <n v="150"/>
    <n v="5550"/>
    <n v="4273.5000000000009"/>
    <n v="0.77000000000000013"/>
    <x v="2"/>
  </r>
  <r>
    <s v="Sports Direct"/>
    <n v="1197831"/>
    <x v="400"/>
    <x v="2"/>
    <s v="Sud"/>
    <s v="Alabama"/>
    <s v="Birmingham"/>
    <x v="0"/>
    <n v="29"/>
    <n v="131"/>
    <n v="3799"/>
    <n v="2279.4"/>
    <n v="0.6"/>
    <x v="2"/>
  </r>
  <r>
    <s v="Sports Direct"/>
    <n v="1197831"/>
    <x v="401"/>
    <x v="3"/>
    <s v="Sud"/>
    <s v="Alabama"/>
    <s v="Birmingham"/>
    <x v="1"/>
    <n v="29"/>
    <n v="158"/>
    <n v="4582"/>
    <n v="2886.6599999999994"/>
    <n v="0.62999999999999989"/>
    <x v="2"/>
  </r>
  <r>
    <s v="Sports Direct"/>
    <n v="1197831"/>
    <x v="402"/>
    <x v="4"/>
    <s v="Sud"/>
    <s v="Alabama"/>
    <s v="Birmingham"/>
    <x v="2"/>
    <n v="32"/>
    <n v="124"/>
    <n v="3968"/>
    <n v="2380.7999999999997"/>
    <n v="0.6"/>
    <x v="2"/>
  </r>
  <r>
    <s v="Sports Direct"/>
    <n v="1197831"/>
    <x v="403"/>
    <x v="5"/>
    <s v="Sud"/>
    <s v="Alabama"/>
    <s v="Birmingham"/>
    <x v="3"/>
    <n v="32"/>
    <n v="91"/>
    <n v="2912"/>
    <n v="2125.7600000000002"/>
    <n v="0.73000000000000009"/>
    <x v="2"/>
  </r>
  <r>
    <s v="Sports Direct"/>
    <n v="1197831"/>
    <x v="404"/>
    <x v="6"/>
    <s v="Sud"/>
    <s v="Alabama"/>
    <s v="Birmingham"/>
    <x v="4"/>
    <n v="29"/>
    <n v="78"/>
    <n v="2262"/>
    <n v="1357.2"/>
    <n v="0.6"/>
    <x v="2"/>
  </r>
  <r>
    <s v="Sports Direct"/>
    <n v="1197831"/>
    <x v="405"/>
    <x v="0"/>
    <s v="Sud"/>
    <s v="Alabama"/>
    <s v="Birmingham"/>
    <x v="5"/>
    <n v="36"/>
    <n v="143"/>
    <n v="5148"/>
    <n v="3861.0000000000005"/>
    <n v="0.75000000000000011"/>
    <x v="2"/>
  </r>
  <r>
    <s v="Sports Direct"/>
    <n v="1197831"/>
    <x v="406"/>
    <x v="1"/>
    <s v="Sud"/>
    <s v="Alabama"/>
    <s v="Birmingham"/>
    <x v="0"/>
    <n v="18"/>
    <n v="169"/>
    <n v="3042"/>
    <n v="1946.8799999999997"/>
    <n v="0.6399999999999999"/>
    <x v="2"/>
  </r>
  <r>
    <s v="Sports Direct"/>
    <n v="1197831"/>
    <x v="407"/>
    <x v="2"/>
    <s v="Sud"/>
    <s v="Alabama"/>
    <s v="Birmingham"/>
    <x v="1"/>
    <n v="19"/>
    <n v="169"/>
    <n v="3211"/>
    <n v="1958.71"/>
    <n v="0.61"/>
    <x v="2"/>
  </r>
  <r>
    <s v="Sports Direct"/>
    <n v="1197831"/>
    <x v="408"/>
    <x v="3"/>
    <s v="Sud"/>
    <s v="Alabama"/>
    <s v="Birmingham"/>
    <x v="2"/>
    <n v="43"/>
    <n v="144"/>
    <n v="6192"/>
    <n v="3962.8799999999992"/>
    <n v="0.6399999999999999"/>
    <x v="2"/>
  </r>
  <r>
    <s v="Sports Direct"/>
    <n v="1197831"/>
    <x v="409"/>
    <x v="4"/>
    <s v="Sud"/>
    <s v="Alabama"/>
    <s v="Birmingham"/>
    <x v="3"/>
    <n v="44"/>
    <n v="131"/>
    <n v="5764"/>
    <n v="4207.72"/>
    <n v="0.73000000000000009"/>
    <x v="2"/>
  </r>
  <r>
    <s v="Sports Direct"/>
    <n v="1197831"/>
    <x v="410"/>
    <x v="5"/>
    <s v="Sud"/>
    <s v="Alabama"/>
    <s v="Birmingham"/>
    <x v="4"/>
    <n v="48"/>
    <n v="111"/>
    <n v="5328"/>
    <n v="3143.52"/>
    <n v="0.59"/>
    <x v="2"/>
  </r>
  <r>
    <s v="Sports Direct"/>
    <n v="1197831"/>
    <x v="411"/>
    <x v="6"/>
    <s v="Sud"/>
    <s v="Alabama"/>
    <s v="Birmingham"/>
    <x v="5"/>
    <n v="56"/>
    <n v="188"/>
    <n v="10528"/>
    <n v="8317.1200000000008"/>
    <n v="0.79000000000000015"/>
    <x v="2"/>
  </r>
  <r>
    <s v="Sports Direct"/>
    <n v="1197831"/>
    <x v="412"/>
    <x v="0"/>
    <s v="Sud"/>
    <s v="Alabama"/>
    <s v="Birmingham"/>
    <x v="0"/>
    <n v="56"/>
    <n v="233"/>
    <n v="13048"/>
    <n v="8220.239999999998"/>
    <n v="0.62999999999999989"/>
    <x v="2"/>
  </r>
  <r>
    <s v="Sports Direct"/>
    <n v="1197831"/>
    <x v="413"/>
    <x v="1"/>
    <s v="Sud"/>
    <s v="Alabama"/>
    <s v="Birmingham"/>
    <x v="1"/>
    <n v="58"/>
    <n v="225"/>
    <n v="13050"/>
    <n v="8351.9999999999982"/>
    <n v="0.6399999999999999"/>
    <x v="2"/>
  </r>
  <r>
    <s v="Sports Direct"/>
    <n v="1197831"/>
    <x v="414"/>
    <x v="2"/>
    <s v="Sud"/>
    <s v="Alabama"/>
    <s v="Birmingham"/>
    <x v="2"/>
    <n v="64"/>
    <n v="175"/>
    <n v="11200"/>
    <n v="6943.9999999999991"/>
    <n v="0.61999999999999988"/>
    <x v="2"/>
  </r>
  <r>
    <s v="Sports Direct"/>
    <n v="1197831"/>
    <x v="415"/>
    <x v="3"/>
    <s v="Sud"/>
    <s v="Alabama"/>
    <s v="Birmingham"/>
    <x v="3"/>
    <n v="63"/>
    <n v="143"/>
    <n v="9009"/>
    <n v="6756.7500000000009"/>
    <n v="0.75000000000000011"/>
    <x v="2"/>
  </r>
  <r>
    <s v="Sports Direct"/>
    <n v="1197831"/>
    <x v="416"/>
    <x v="4"/>
    <s v="Sud"/>
    <s v="Alabama"/>
    <s v="Birmingham"/>
    <x v="4"/>
    <n v="58"/>
    <n v="145"/>
    <n v="8410"/>
    <n v="4709.5999999999995"/>
    <n v="0.55999999999999994"/>
    <x v="2"/>
  </r>
  <r>
    <s v="Sports Direct"/>
    <n v="1197831"/>
    <x v="417"/>
    <x v="5"/>
    <s v="Sud"/>
    <s v="Alabama"/>
    <s v="Birmingham"/>
    <x v="5"/>
    <n v="68"/>
    <n v="203"/>
    <n v="13804"/>
    <n v="11043.200000000003"/>
    <n v="0.80000000000000016"/>
    <x v="2"/>
  </r>
  <r>
    <s v="Amazon"/>
    <n v="1185732"/>
    <x v="418"/>
    <x v="6"/>
    <s v="Sud"/>
    <s v="Alabama"/>
    <s v="Birmingham"/>
    <x v="0"/>
    <n v="38"/>
    <n v="117"/>
    <n v="4446"/>
    <n v="2223"/>
    <n v="0.5"/>
    <x v="2"/>
  </r>
  <r>
    <s v="Amazon"/>
    <n v="1185732"/>
    <x v="419"/>
    <x v="0"/>
    <s v="Sud"/>
    <s v="Alabama"/>
    <s v="Birmingham"/>
    <x v="1"/>
    <n v="38"/>
    <n v="75"/>
    <n v="2850"/>
    <n v="1311"/>
    <n v="0.45999999999999996"/>
    <x v="2"/>
  </r>
  <r>
    <s v="Amazon"/>
    <n v="1185732"/>
    <x v="420"/>
    <x v="1"/>
    <s v="Sud"/>
    <s v="Alabama"/>
    <s v="Birmingham"/>
    <x v="2"/>
    <n v="28"/>
    <n v="63"/>
    <n v="1764"/>
    <n v="917.28000000000009"/>
    <n v="0.52"/>
    <x v="2"/>
  </r>
  <r>
    <s v="Amazon"/>
    <n v="1185732"/>
    <x v="421"/>
    <x v="2"/>
    <s v="Sud"/>
    <s v="Alabama"/>
    <s v="Birmingham"/>
    <x v="3"/>
    <n v="34"/>
    <n v="28"/>
    <n v="952"/>
    <n v="390.32"/>
    <n v="0.41"/>
    <x v="2"/>
  </r>
  <r>
    <s v="Amazon"/>
    <n v="1185732"/>
    <x v="422"/>
    <x v="3"/>
    <s v="Nord-est"/>
    <s v="Maine"/>
    <s v="Portland"/>
    <x v="4"/>
    <n v="47"/>
    <n v="42"/>
    <n v="1974"/>
    <n v="769.86"/>
    <n v="0.39"/>
    <x v="2"/>
  </r>
  <r>
    <s v="Amazon"/>
    <n v="1185732"/>
    <x v="423"/>
    <x v="4"/>
    <s v="Nord-est"/>
    <s v="Maine"/>
    <s v="Portland"/>
    <x v="5"/>
    <n v="38"/>
    <n v="68"/>
    <n v="2584"/>
    <n v="1343.68"/>
    <n v="0.52"/>
    <x v="2"/>
  </r>
  <r>
    <s v="Amazon"/>
    <n v="1185732"/>
    <x v="424"/>
    <x v="5"/>
    <s v="Nord-est"/>
    <s v="Maine"/>
    <s v="Portland"/>
    <x v="0"/>
    <n v="38"/>
    <n v="140"/>
    <n v="5320"/>
    <n v="2606.7999999999997"/>
    <n v="0.49"/>
    <x v="2"/>
  </r>
  <r>
    <s v="Amazon"/>
    <n v="1185732"/>
    <x v="425"/>
    <x v="6"/>
    <s v="Nord-est"/>
    <s v="Maine"/>
    <s v="Portland"/>
    <x v="1"/>
    <n v="38"/>
    <n v="45"/>
    <n v="1710"/>
    <n v="803.69999999999993"/>
    <n v="0.47"/>
    <x v="2"/>
  </r>
  <r>
    <s v="Amazon"/>
    <n v="1185732"/>
    <x v="426"/>
    <x v="0"/>
    <s v="Nord-est"/>
    <s v="Maine"/>
    <s v="Portland"/>
    <x v="2"/>
    <n v="29"/>
    <n v="60"/>
    <n v="1740"/>
    <n v="922.2"/>
    <n v="0.53"/>
    <x v="2"/>
  </r>
  <r>
    <s v="Amazon"/>
    <n v="1185732"/>
    <x v="427"/>
    <x v="1"/>
    <s v="Nord-est"/>
    <s v="Maine"/>
    <s v="Portland"/>
    <x v="3"/>
    <n v="34"/>
    <n v="19"/>
    <n v="646"/>
    <n v="271.32"/>
    <n v="0.42"/>
    <x v="2"/>
  </r>
  <r>
    <s v="Amazon"/>
    <n v="1185732"/>
    <x v="428"/>
    <x v="2"/>
    <s v="Nord-est"/>
    <s v="Maine"/>
    <s v="Portland"/>
    <x v="4"/>
    <n v="46"/>
    <n v="45"/>
    <n v="2070"/>
    <n v="807.30000000000007"/>
    <n v="0.39"/>
    <x v="2"/>
  </r>
  <r>
    <s v="Amazon"/>
    <n v="1185732"/>
    <x v="429"/>
    <x v="3"/>
    <s v="Nord-est"/>
    <s v="Maine"/>
    <s v="Portland"/>
    <x v="5"/>
    <n v="37"/>
    <n v="63"/>
    <n v="2331"/>
    <n v="1188.81"/>
    <n v="0.51"/>
    <x v="2"/>
  </r>
  <r>
    <s v="Amazon"/>
    <n v="1185732"/>
    <x v="430"/>
    <x v="4"/>
    <s v="Nord-est"/>
    <s v="Maine"/>
    <s v="Portland"/>
    <x v="0"/>
    <n v="39"/>
    <n v="127"/>
    <n v="4953"/>
    <n v="2426.9699999999998"/>
    <n v="0.49"/>
    <x v="2"/>
  </r>
  <r>
    <s v="Amazon"/>
    <n v="1185732"/>
    <x v="431"/>
    <x v="5"/>
    <s v="Nord-est"/>
    <s v="Maine"/>
    <s v="Portland"/>
    <x v="1"/>
    <n v="39"/>
    <n v="46"/>
    <n v="1794"/>
    <n v="879.06"/>
    <n v="0.49"/>
    <x v="2"/>
  </r>
  <r>
    <s v="Amazon"/>
    <n v="1185732"/>
    <x v="432"/>
    <x v="6"/>
    <s v="Nord-est"/>
    <s v="Maine"/>
    <s v="Portland"/>
    <x v="2"/>
    <n v="27"/>
    <n v="52"/>
    <n v="1404"/>
    <n v="772.19999999999993"/>
    <n v="0.54999999999999993"/>
    <x v="2"/>
  </r>
  <r>
    <s v="Amazon"/>
    <n v="1185732"/>
    <x v="433"/>
    <x v="0"/>
    <s v="Nord-est"/>
    <s v="Maine"/>
    <s v="Portland"/>
    <x v="3"/>
    <n v="32"/>
    <n v="13"/>
    <n v="416"/>
    <n v="166.4"/>
    <n v="0.4"/>
    <x v="2"/>
  </r>
  <r>
    <s v="Amazon"/>
    <n v="1185732"/>
    <x v="434"/>
    <x v="1"/>
    <s v="Nord-est"/>
    <s v="Maine"/>
    <s v="Portland"/>
    <x v="4"/>
    <n v="49"/>
    <n v="29"/>
    <n v="1421"/>
    <n v="511.56"/>
    <n v="0.36"/>
    <x v="2"/>
  </r>
  <r>
    <s v="Amazon"/>
    <n v="1185732"/>
    <x v="435"/>
    <x v="2"/>
    <s v="Nord-est"/>
    <s v="Maine"/>
    <s v="Portland"/>
    <x v="5"/>
    <n v="36"/>
    <n v="50"/>
    <n v="1800"/>
    <n v="990.00000000000011"/>
    <n v="0.55000000000000004"/>
    <x v="2"/>
  </r>
  <r>
    <s v="Amazon"/>
    <n v="1185732"/>
    <x v="436"/>
    <x v="3"/>
    <s v="Nord-est"/>
    <s v="Maine"/>
    <s v="Portland"/>
    <x v="0"/>
    <n v="37"/>
    <n v="122"/>
    <n v="4514"/>
    <n v="2166.7199999999998"/>
    <n v="0.48"/>
    <x v="2"/>
  </r>
  <r>
    <s v="Amazon"/>
    <n v="1185732"/>
    <x v="437"/>
    <x v="4"/>
    <s v="Nord-est"/>
    <s v="Maine"/>
    <s v="Portland"/>
    <x v="1"/>
    <n v="37"/>
    <n v="44"/>
    <n v="1628"/>
    <n v="765.16"/>
    <n v="0.47"/>
    <x v="2"/>
  </r>
  <r>
    <s v="Amazon"/>
    <n v="1185732"/>
    <x v="438"/>
    <x v="5"/>
    <s v="Nord-est"/>
    <s v="Maine"/>
    <s v="Portland"/>
    <x v="2"/>
    <n v="27"/>
    <n v="44"/>
    <n v="1188"/>
    <n v="641.5200000000001"/>
    <n v="0.54"/>
    <x v="2"/>
  </r>
  <r>
    <s v="Amazon"/>
    <n v="1185732"/>
    <x v="439"/>
    <x v="6"/>
    <s v="Nord-est"/>
    <s v="Maine"/>
    <s v="Portland"/>
    <x v="3"/>
    <n v="33"/>
    <n v="21"/>
    <n v="693"/>
    <n v="277.2"/>
    <n v="0.4"/>
    <x v="2"/>
  </r>
  <r>
    <s v="Amazon"/>
    <n v="1185732"/>
    <x v="440"/>
    <x v="0"/>
    <s v="Nord-est"/>
    <s v="Maine"/>
    <s v="Portland"/>
    <x v="4"/>
    <n v="47"/>
    <n v="20"/>
    <n v="940"/>
    <n v="357.2"/>
    <n v="0.38"/>
    <x v="2"/>
  </r>
  <r>
    <s v="Amazon"/>
    <n v="1185732"/>
    <x v="441"/>
    <x v="1"/>
    <s v="Nord-est"/>
    <s v="Maine"/>
    <s v="Portland"/>
    <x v="5"/>
    <n v="39"/>
    <n v="63"/>
    <n v="2457"/>
    <n v="1253.07"/>
    <n v="0.51"/>
    <x v="2"/>
  </r>
  <r>
    <s v="Amazon"/>
    <n v="1185732"/>
    <x v="442"/>
    <x v="2"/>
    <s v="Nord-est"/>
    <s v="Maine"/>
    <s v="Portland"/>
    <x v="0"/>
    <n v="52"/>
    <n v="144"/>
    <n v="7488"/>
    <n v="3369.5999999999995"/>
    <n v="0.44999999999999996"/>
    <x v="2"/>
  </r>
  <r>
    <s v="Amazon"/>
    <n v="1185732"/>
    <x v="443"/>
    <x v="3"/>
    <s v="Nord-est"/>
    <s v="Maine"/>
    <s v="Portland"/>
    <x v="1"/>
    <n v="48"/>
    <n v="60"/>
    <n v="2880"/>
    <n v="1440"/>
    <n v="0.5"/>
    <x v="2"/>
  </r>
  <r>
    <s v="Amazon"/>
    <n v="1185732"/>
    <x v="444"/>
    <x v="4"/>
    <s v="Nord-est"/>
    <s v="Maine"/>
    <s v="Portland"/>
    <x v="2"/>
    <n v="42"/>
    <n v="47"/>
    <n v="1974"/>
    <n v="1065.96"/>
    <n v="0.54"/>
    <x v="2"/>
  </r>
  <r>
    <s v="Amazon"/>
    <n v="1185732"/>
    <x v="445"/>
    <x v="5"/>
    <s v="Nord-est"/>
    <s v="Maine"/>
    <s v="Portland"/>
    <x v="3"/>
    <n v="41"/>
    <n v="34"/>
    <n v="1394"/>
    <n v="557.6"/>
    <n v="0.4"/>
    <x v="2"/>
  </r>
  <r>
    <s v="Amazon"/>
    <n v="1185732"/>
    <x v="446"/>
    <x v="6"/>
    <s v="Nord-est"/>
    <s v="Maine"/>
    <s v="Portland"/>
    <x v="4"/>
    <n v="51"/>
    <n v="42"/>
    <n v="2142"/>
    <n v="792.54"/>
    <n v="0.37"/>
    <x v="2"/>
  </r>
  <r>
    <s v="Amazon"/>
    <n v="1185732"/>
    <x v="447"/>
    <x v="0"/>
    <s v="Nord-est"/>
    <s v="Maine"/>
    <s v="Portland"/>
    <x v="5"/>
    <n v="56"/>
    <n v="72"/>
    <n v="4032"/>
    <n v="2136.96"/>
    <n v="0.53"/>
    <x v="2"/>
  </r>
  <r>
    <s v="Amazon"/>
    <n v="1185732"/>
    <x v="448"/>
    <x v="1"/>
    <s v="Nord-est"/>
    <s v="Maine"/>
    <s v="Portland"/>
    <x v="0"/>
    <n v="54"/>
    <n v="158"/>
    <n v="8532"/>
    <n v="4010.04"/>
    <n v="0.47"/>
    <x v="2"/>
  </r>
  <r>
    <s v="Amazon"/>
    <n v="1185732"/>
    <x v="449"/>
    <x v="2"/>
    <s v="Nord-est"/>
    <s v="Maine"/>
    <s v="Portland"/>
    <x v="1"/>
    <n v="48"/>
    <n v="77"/>
    <n v="3696"/>
    <n v="1811.04"/>
    <n v="0.49"/>
    <x v="2"/>
  </r>
  <r>
    <s v="Amazon"/>
    <n v="1185732"/>
    <x v="450"/>
    <x v="3"/>
    <s v="Nord-est"/>
    <s v="Maine"/>
    <s v="Portland"/>
    <x v="2"/>
    <n v="42"/>
    <n v="58"/>
    <n v="2436"/>
    <n v="1242.3600000000001"/>
    <n v="0.51"/>
    <x v="2"/>
  </r>
  <r>
    <s v="Amazon"/>
    <n v="1185732"/>
    <x v="451"/>
    <x v="4"/>
    <s v="Nord-est"/>
    <s v="Maine"/>
    <s v="Portland"/>
    <x v="3"/>
    <n v="41"/>
    <n v="51"/>
    <n v="2091"/>
    <n v="878.21999999999991"/>
    <n v="0.42"/>
    <x v="2"/>
  </r>
  <r>
    <s v="Amazon"/>
    <n v="1185732"/>
    <x v="452"/>
    <x v="5"/>
    <s v="Nord-est"/>
    <s v="Maine"/>
    <s v="Portland"/>
    <x v="4"/>
    <n v="50"/>
    <n v="53"/>
    <n v="2650"/>
    <n v="954"/>
    <n v="0.36"/>
    <x v="2"/>
  </r>
  <r>
    <s v="Amazon"/>
    <n v="1185732"/>
    <x v="453"/>
    <x v="6"/>
    <s v="Nord-est"/>
    <s v="Maine"/>
    <s v="Portland"/>
    <x v="5"/>
    <n v="56"/>
    <n v="85"/>
    <n v="4760"/>
    <n v="2427.6"/>
    <n v="0.51"/>
    <x v="2"/>
  </r>
  <r>
    <s v="Amazon"/>
    <n v="1185732"/>
    <x v="454"/>
    <x v="0"/>
    <s v="Nord-est"/>
    <s v="Maine"/>
    <s v="Portland"/>
    <x v="0"/>
    <n v="51"/>
    <n v="143"/>
    <n v="7293"/>
    <n v="3573.5699999999997"/>
    <n v="0.49"/>
    <x v="2"/>
  </r>
  <r>
    <s v="Amazon"/>
    <n v="1185732"/>
    <x v="455"/>
    <x v="1"/>
    <s v="Nord-est"/>
    <s v="Maine"/>
    <s v="Portland"/>
    <x v="1"/>
    <n v="46"/>
    <n v="84"/>
    <n v="3864"/>
    <n v="1854.72"/>
    <n v="0.48"/>
    <x v="2"/>
  </r>
  <r>
    <s v="Amazon"/>
    <n v="1185732"/>
    <x v="456"/>
    <x v="2"/>
    <s v="Nord-est"/>
    <s v="Maine"/>
    <s v="Portland"/>
    <x v="2"/>
    <n v="43"/>
    <n v="63"/>
    <n v="2709"/>
    <n v="1489.9499999999998"/>
    <n v="0.54999999999999993"/>
    <x v="2"/>
  </r>
  <r>
    <s v="Amazon"/>
    <n v="1185732"/>
    <x v="457"/>
    <x v="3"/>
    <s v="Nord-est"/>
    <s v="Maine"/>
    <s v="Portland"/>
    <x v="3"/>
    <n v="43"/>
    <n v="44"/>
    <n v="1892"/>
    <n v="775.71999999999991"/>
    <n v="0.41"/>
    <x v="2"/>
  </r>
  <r>
    <s v="Amazon"/>
    <n v="1185732"/>
    <x v="458"/>
    <x v="4"/>
    <s v="Nord-est"/>
    <s v="Maine"/>
    <s v="Portland"/>
    <x v="4"/>
    <n v="53"/>
    <n v="60"/>
    <n v="3180"/>
    <n v="1208.4000000000001"/>
    <n v="0.38"/>
    <x v="2"/>
  </r>
  <r>
    <s v="Amazon"/>
    <n v="1185732"/>
    <x v="487"/>
    <x v="5"/>
    <s v="Nord-est"/>
    <s v="Maine"/>
    <s v="Portland"/>
    <x v="5"/>
    <n v="58"/>
    <n v="113"/>
    <n v="6554"/>
    <n v="3539.1600000000003"/>
    <n v="0.54"/>
    <x v="2"/>
  </r>
  <r>
    <s v="Amazon"/>
    <n v="1185732"/>
    <x v="488"/>
    <x v="6"/>
    <s v="Nord-est"/>
    <s v="Maine"/>
    <s v="Portland"/>
    <x v="0"/>
    <n v="50"/>
    <n v="147"/>
    <n v="7350"/>
    <n v="3380.9999999999995"/>
    <n v="0.45999999999999996"/>
    <x v="2"/>
  </r>
  <r>
    <s v="Amazon"/>
    <n v="1185732"/>
    <x v="489"/>
    <x v="0"/>
    <s v="Nord-est"/>
    <s v="Maine"/>
    <s v="Portland"/>
    <x v="1"/>
    <n v="49"/>
    <n v="90"/>
    <n v="4410"/>
    <n v="2072.6999999999998"/>
    <n v="0.47"/>
    <x v="2"/>
  </r>
  <r>
    <s v="Amazon"/>
    <n v="1185732"/>
    <x v="490"/>
    <x v="1"/>
    <s v="Nord-est"/>
    <s v="Maine"/>
    <s v="Portland"/>
    <x v="2"/>
    <n v="41"/>
    <n v="68"/>
    <n v="2788"/>
    <n v="1394"/>
    <n v="0.5"/>
    <x v="2"/>
  </r>
  <r>
    <s v="Amazon"/>
    <n v="1185732"/>
    <x v="491"/>
    <x v="2"/>
    <s v="Nord-est"/>
    <s v="Maine"/>
    <s v="Portland"/>
    <x v="3"/>
    <n v="41"/>
    <n v="51"/>
    <n v="2091"/>
    <n v="857.31"/>
    <n v="0.41"/>
    <x v="2"/>
  </r>
  <r>
    <s v="Amazon"/>
    <n v="1185732"/>
    <x v="492"/>
    <x v="3"/>
    <s v="Nord-est"/>
    <s v="Maine"/>
    <s v="Portland"/>
    <x v="4"/>
    <n v="54"/>
    <n v="41"/>
    <n v="2214"/>
    <n v="819.18"/>
    <n v="0.37"/>
    <x v="2"/>
  </r>
  <r>
    <s v="Amazon"/>
    <n v="1185732"/>
    <x v="493"/>
    <x v="4"/>
    <s v="Nord-est"/>
    <s v="Maine"/>
    <s v="Portland"/>
    <x v="5"/>
    <n v="54"/>
    <n v="91"/>
    <n v="4914"/>
    <n v="2653.5600000000004"/>
    <n v="0.54"/>
    <x v="2"/>
  </r>
  <r>
    <s v="Amazon"/>
    <n v="1185732"/>
    <x v="494"/>
    <x v="5"/>
    <s v="Nord-est"/>
    <s v="Maine"/>
    <s v="Portland"/>
    <x v="0"/>
    <n v="53"/>
    <n v="122"/>
    <n v="6466"/>
    <n v="3103.68"/>
    <n v="0.48"/>
    <x v="2"/>
  </r>
  <r>
    <s v="Amazon"/>
    <n v="1185732"/>
    <x v="495"/>
    <x v="6"/>
    <s v="Nord-est"/>
    <s v="Maine"/>
    <s v="Portland"/>
    <x v="1"/>
    <n v="46"/>
    <n v="70"/>
    <n v="3220"/>
    <n v="1513.3999999999999"/>
    <n v="0.47"/>
    <x v="2"/>
  </r>
  <r>
    <s v="Amazon"/>
    <n v="1185732"/>
    <x v="496"/>
    <x v="0"/>
    <s v="Nord-est"/>
    <s v="Maine"/>
    <s v="Portland"/>
    <x v="2"/>
    <n v="41"/>
    <n v="38"/>
    <n v="1558"/>
    <n v="856.89999999999986"/>
    <n v="0.54999999999999993"/>
    <x v="2"/>
  </r>
  <r>
    <s v="Amazon"/>
    <n v="1185732"/>
    <x v="497"/>
    <x v="1"/>
    <s v="Nord-est"/>
    <s v="Maine"/>
    <s v="Portland"/>
    <x v="3"/>
    <n v="42"/>
    <n v="36"/>
    <n v="1512"/>
    <n v="680.4"/>
    <n v="0.44999999999999996"/>
    <x v="2"/>
  </r>
  <r>
    <s v="Amazon"/>
    <n v="1185732"/>
    <x v="498"/>
    <x v="2"/>
    <s v="Nord-est"/>
    <s v="Maine"/>
    <s v="Portland"/>
    <x v="4"/>
    <n v="52"/>
    <n v="36"/>
    <n v="1872"/>
    <n v="692.64"/>
    <n v="0.37"/>
    <x v="2"/>
  </r>
  <r>
    <s v="Amazon"/>
    <n v="1185732"/>
    <x v="393"/>
    <x v="2"/>
    <s v="Nord-est"/>
    <s v="Maine"/>
    <s v="Portland"/>
    <x v="5"/>
    <n v="57"/>
    <n v="59"/>
    <n v="3363"/>
    <n v="1748.76"/>
    <n v="0.52"/>
    <x v="2"/>
  </r>
  <r>
    <s v="Amazon"/>
    <n v="1185732"/>
    <x v="425"/>
    <x v="6"/>
    <s v="Nord-est"/>
    <s v="Maine"/>
    <s v="Portland"/>
    <x v="0"/>
    <n v="55"/>
    <n v="120"/>
    <n v="6600"/>
    <n v="3300"/>
    <n v="0.5"/>
    <x v="2"/>
  </r>
  <r>
    <s v="Amazon"/>
    <n v="1185732"/>
    <x v="425"/>
    <x v="6"/>
    <s v="Nord-est"/>
    <s v="Maine"/>
    <s v="Portland"/>
    <x v="1"/>
    <n v="54"/>
    <n v="59"/>
    <n v="3186"/>
    <n v="1561.1399999999999"/>
    <n v="0.49"/>
    <x v="2"/>
  </r>
  <r>
    <s v="Amazon"/>
    <n v="1185732"/>
    <x v="425"/>
    <x v="6"/>
    <s v="Nord-est"/>
    <s v="Maine"/>
    <s v="Portland"/>
    <x v="2"/>
    <n v="52"/>
    <n v="31"/>
    <n v="1612"/>
    <n v="886.59999999999991"/>
    <n v="0.54999999999999993"/>
    <x v="2"/>
  </r>
  <r>
    <s v="Amazon"/>
    <n v="1185732"/>
    <x v="425"/>
    <x v="6"/>
    <s v="Nord-est"/>
    <s v="Maine"/>
    <s v="Portland"/>
    <x v="3"/>
    <n v="50"/>
    <n v="26"/>
    <n v="1300"/>
    <n v="520"/>
    <n v="0.4"/>
    <x v="2"/>
  </r>
  <r>
    <s v="Amazon"/>
    <n v="1185732"/>
    <x v="425"/>
    <x v="6"/>
    <s v="Nord-est"/>
    <s v="Maine"/>
    <s v="Portland"/>
    <x v="4"/>
    <n v="61"/>
    <n v="27"/>
    <n v="1647"/>
    <n v="625.86"/>
    <n v="0.38"/>
    <x v="2"/>
  </r>
  <r>
    <s v="Amazon"/>
    <n v="1185732"/>
    <x v="425"/>
    <x v="6"/>
    <s v="Nord-est"/>
    <s v="Maine"/>
    <s v="Portland"/>
    <x v="5"/>
    <n v="68"/>
    <n v="56"/>
    <n v="3808"/>
    <n v="2018.24"/>
    <n v="0.53"/>
    <x v="2"/>
  </r>
  <r>
    <s v="Amazon"/>
    <n v="1185732"/>
    <x v="455"/>
    <x v="1"/>
    <s v="Nord-est"/>
    <s v="Maine"/>
    <s v="Portland"/>
    <x v="0"/>
    <n v="62"/>
    <n v="98"/>
    <n v="6076"/>
    <n v="2977.24"/>
    <n v="0.49"/>
    <x v="2"/>
  </r>
  <r>
    <s v="Amazon"/>
    <n v="1185732"/>
    <x v="455"/>
    <x v="1"/>
    <s v="Nord-est"/>
    <s v="Maine"/>
    <s v="Portland"/>
    <x v="1"/>
    <n v="52"/>
    <n v="52"/>
    <n v="2704"/>
    <n v="1352"/>
    <n v="0.5"/>
    <x v="2"/>
  </r>
  <r>
    <s v="Amazon"/>
    <n v="1185732"/>
    <x v="455"/>
    <x v="1"/>
    <s v="Nord-est"/>
    <s v="Maine"/>
    <s v="Portland"/>
    <x v="2"/>
    <n v="52"/>
    <n v="55"/>
    <n v="2860"/>
    <n v="1487.2"/>
    <n v="0.52"/>
    <x v="2"/>
  </r>
  <r>
    <s v="Amazon"/>
    <n v="1185732"/>
    <x v="455"/>
    <x v="1"/>
    <s v="Nord-est"/>
    <s v="Maine"/>
    <s v="Portland"/>
    <x v="3"/>
    <n v="54"/>
    <n v="46"/>
    <n v="2484"/>
    <n v="1068.1199999999999"/>
    <n v="0.43"/>
    <x v="2"/>
  </r>
  <r>
    <s v="Amazon"/>
    <n v="1185732"/>
    <x v="455"/>
    <x v="1"/>
    <s v="Nord-est"/>
    <s v="Maine"/>
    <s v="Portland"/>
    <x v="4"/>
    <n v="60"/>
    <n v="41"/>
    <n v="2460"/>
    <n v="885.6"/>
    <n v="0.36"/>
    <x v="2"/>
  </r>
  <r>
    <s v="Amazon"/>
    <n v="1185732"/>
    <x v="455"/>
    <x v="1"/>
    <s v="Nord-est"/>
    <s v="Maine"/>
    <s v="Portland"/>
    <x v="5"/>
    <n v="67"/>
    <n v="63"/>
    <n v="4221"/>
    <n v="2279.34"/>
    <n v="0.54"/>
    <x v="2"/>
  </r>
  <r>
    <s v="Amazon"/>
    <n v="1185732"/>
    <x v="484"/>
    <x v="2"/>
    <s v="Nord-est"/>
    <s v="Maine"/>
    <s v="Portland"/>
    <x v="0"/>
    <n v="62"/>
    <n v="138"/>
    <n v="8556"/>
    <n v="4106.88"/>
    <n v="0.48"/>
    <x v="2"/>
  </r>
  <r>
    <s v="Amazon"/>
    <n v="1185732"/>
    <x v="484"/>
    <x v="2"/>
    <s v="Nord-est"/>
    <s v="Maine"/>
    <s v="Portland"/>
    <x v="1"/>
    <n v="53"/>
    <n v="74"/>
    <n v="3922"/>
    <n v="1961"/>
    <n v="0.5"/>
    <x v="2"/>
  </r>
  <r>
    <s v="Amazon"/>
    <n v="1185732"/>
    <x v="484"/>
    <x v="2"/>
    <s v="Nord-est"/>
    <s v="Maine"/>
    <s v="Portland"/>
    <x v="2"/>
    <n v="52"/>
    <n v="68"/>
    <n v="3536"/>
    <n v="1768"/>
    <n v="0.5"/>
    <x v="2"/>
  </r>
  <r>
    <s v="Amazon"/>
    <n v="1185732"/>
    <x v="484"/>
    <x v="2"/>
    <s v="Nord-est"/>
    <s v="Maine"/>
    <s v="Portland"/>
    <x v="3"/>
    <n v="52"/>
    <n v="50"/>
    <n v="2600"/>
    <n v="1118"/>
    <n v="0.43"/>
    <x v="2"/>
  </r>
  <r>
    <s v="Amazon"/>
    <n v="1185732"/>
    <x v="484"/>
    <x v="2"/>
    <s v="Nord-est"/>
    <s v="Maine"/>
    <s v="Portland"/>
    <x v="4"/>
    <n v="60"/>
    <n v="54"/>
    <n v="3240"/>
    <n v="1166.3999999999999"/>
    <n v="0.36"/>
    <x v="2"/>
  </r>
  <r>
    <s v="Amazon"/>
    <n v="1185732"/>
    <x v="484"/>
    <x v="2"/>
    <s v="Nord-est"/>
    <s v="Maine"/>
    <s v="Portland"/>
    <x v="5"/>
    <n v="69"/>
    <n v="75"/>
    <n v="5175"/>
    <n v="2742.75"/>
    <n v="0.53"/>
    <x v="2"/>
  </r>
  <r>
    <s v="Ouest Gear"/>
    <n v="1128299"/>
    <x v="174"/>
    <x v="4"/>
    <s v="Nord-est"/>
    <s v="Maine"/>
    <s v="Portland"/>
    <x v="0"/>
    <n v="33"/>
    <n v="98"/>
    <n v="3234"/>
    <n v="1131.8999999999999"/>
    <n v="0.35"/>
    <x v="2"/>
  </r>
  <r>
    <s v="Ouest Gear"/>
    <n v="1128299"/>
    <x v="174"/>
    <x v="4"/>
    <s v="Nord-est"/>
    <s v="Maine"/>
    <s v="Portland"/>
    <x v="1"/>
    <n v="41"/>
    <n v="109"/>
    <n v="4469"/>
    <n v="1474.77"/>
    <n v="0.33"/>
    <x v="2"/>
  </r>
  <r>
    <s v="Ouest Gear"/>
    <n v="1128299"/>
    <x v="174"/>
    <x v="4"/>
    <s v="Nord-est"/>
    <s v="Maine"/>
    <s v="Portland"/>
    <x v="2"/>
    <n v="43"/>
    <n v="101"/>
    <n v="4343"/>
    <n v="1737.2"/>
    <n v="0.4"/>
    <x v="2"/>
  </r>
  <r>
    <s v="Ouest Gear"/>
    <n v="1128299"/>
    <x v="174"/>
    <x v="4"/>
    <s v="Nord-est"/>
    <s v="Maine"/>
    <s v="Portland"/>
    <x v="3"/>
    <n v="43"/>
    <n v="59"/>
    <n v="2537"/>
    <n v="989.43000000000006"/>
    <n v="0.39"/>
    <x v="2"/>
  </r>
  <r>
    <s v="Amazon"/>
    <n v="1185732"/>
    <x v="188"/>
    <x v="4"/>
    <s v="Ouest"/>
    <s v="Alaska"/>
    <s v="Anchorage"/>
    <x v="5"/>
    <n v="52"/>
    <n v="84"/>
    <n v="4368"/>
    <n v="1790.8799999999999"/>
    <n v="0.41"/>
    <x v="2"/>
  </r>
  <r>
    <s v="Amazon"/>
    <n v="1185732"/>
    <x v="696"/>
    <x v="5"/>
    <s v="Ouest"/>
    <s v="Alaska"/>
    <s v="Anchorage"/>
    <x v="0"/>
    <n v="51"/>
    <n v="173"/>
    <n v="8823"/>
    <n v="4146.8100000000004"/>
    <n v="0.47000000000000003"/>
    <x v="2"/>
  </r>
  <r>
    <s v="Amazon"/>
    <n v="1185732"/>
    <x v="696"/>
    <x v="5"/>
    <s v="Ouest"/>
    <s v="Alaska"/>
    <s v="Anchorage"/>
    <x v="1"/>
    <n v="53"/>
    <n v="65"/>
    <n v="3445"/>
    <n v="1653.6000000000001"/>
    <n v="0.48000000000000004"/>
    <x v="2"/>
  </r>
  <r>
    <s v="Amazon"/>
    <n v="1185732"/>
    <x v="696"/>
    <x v="5"/>
    <s v="Ouest"/>
    <s v="Alaska"/>
    <s v="Anchorage"/>
    <x v="2"/>
    <n v="43"/>
    <n v="77"/>
    <n v="3311"/>
    <n v="1225.07"/>
    <n v="0.37"/>
    <x v="2"/>
  </r>
  <r>
    <s v="Amazon"/>
    <n v="1185732"/>
    <x v="696"/>
    <x v="5"/>
    <s v="Ouest"/>
    <s v="Alaska"/>
    <s v="Anchorage"/>
    <x v="3"/>
    <n v="49"/>
    <n v="46"/>
    <n v="2254"/>
    <n v="879.06000000000006"/>
    <n v="0.39"/>
    <x v="2"/>
  </r>
  <r>
    <s v="Amazon"/>
    <n v="1185732"/>
    <x v="696"/>
    <x v="5"/>
    <s v="Ouest"/>
    <s v="Alaska"/>
    <s v="Anchorage"/>
    <x v="4"/>
    <n v="60"/>
    <n v="75"/>
    <n v="4500"/>
    <n v="1710"/>
    <n v="0.38"/>
    <x v="2"/>
  </r>
  <r>
    <s v="Amazon"/>
    <n v="1185732"/>
    <x v="696"/>
    <x v="5"/>
    <s v="Ouest"/>
    <s v="Alaska"/>
    <s v="Anchorage"/>
    <x v="5"/>
    <n v="52"/>
    <n v="102"/>
    <n v="5304"/>
    <n v="2333.7600000000002"/>
    <n v="0.44"/>
    <x v="2"/>
  </r>
  <r>
    <s v="Amazon"/>
    <n v="1185732"/>
    <x v="225"/>
    <x v="3"/>
    <s v="Ouest"/>
    <s v="Alaska"/>
    <s v="Anchorage"/>
    <x v="0"/>
    <n v="53"/>
    <n v="153"/>
    <n v="8109"/>
    <n v="3973.4100000000003"/>
    <n v="0.49000000000000005"/>
    <x v="2"/>
  </r>
  <r>
    <s v="Amazon"/>
    <n v="1185732"/>
    <x v="225"/>
    <x v="3"/>
    <s v="Ouest"/>
    <s v="Alaska"/>
    <s v="Anchorage"/>
    <x v="1"/>
    <n v="52"/>
    <n v="65"/>
    <n v="3380"/>
    <n v="1690"/>
    <n v="0.5"/>
    <x v="2"/>
  </r>
  <r>
    <s v="Amazon"/>
    <n v="1185732"/>
    <x v="225"/>
    <x v="3"/>
    <s v="Ouest"/>
    <s v="Alaska"/>
    <s v="Anchorage"/>
    <x v="2"/>
    <n v="41"/>
    <n v="69"/>
    <n v="2829"/>
    <n v="1046.73"/>
    <n v="0.37"/>
    <x v="2"/>
  </r>
  <r>
    <s v="Amazon"/>
    <n v="1185732"/>
    <x v="225"/>
    <x v="3"/>
    <s v="Ouest"/>
    <s v="Alaska"/>
    <s v="Anchorage"/>
    <x v="3"/>
    <n v="49"/>
    <n v="36"/>
    <n v="1764"/>
    <n v="670.32"/>
    <n v="0.38"/>
    <x v="2"/>
  </r>
  <r>
    <s v="Amazon"/>
    <n v="1185732"/>
    <x v="225"/>
    <x v="3"/>
    <s v="Ouest"/>
    <s v="Alaska"/>
    <s v="Anchorage"/>
    <x v="4"/>
    <n v="64"/>
    <n v="53"/>
    <n v="3392"/>
    <n v="1322.88"/>
    <n v="0.39"/>
    <x v="2"/>
  </r>
  <r>
    <s v="Amazon"/>
    <n v="1185732"/>
    <x v="225"/>
    <x v="3"/>
    <s v="Ouest"/>
    <s v="Alaska"/>
    <s v="Anchorage"/>
    <x v="5"/>
    <n v="53"/>
    <n v="72"/>
    <n v="3816"/>
    <n v="1526.4"/>
    <n v="0.4"/>
    <x v="2"/>
  </r>
  <r>
    <s v="Amazon"/>
    <n v="1185732"/>
    <x v="244"/>
    <x v="0"/>
    <s v="Ouest"/>
    <s v="Alaska"/>
    <s v="Anchorage"/>
    <x v="0"/>
    <n v="54"/>
    <n v="131"/>
    <n v="7074"/>
    <n v="3254.04"/>
    <n v="0.46"/>
    <x v="2"/>
  </r>
  <r>
    <s v="Amazon"/>
    <n v="1185732"/>
    <x v="244"/>
    <x v="0"/>
    <s v="Ouest"/>
    <s v="Alaska"/>
    <s v="Anchorage"/>
    <x v="1"/>
    <n v="50"/>
    <n v="61"/>
    <n v="3050"/>
    <n v="1525"/>
    <n v="0.5"/>
    <x v="2"/>
  </r>
  <r>
    <s v="Amazon"/>
    <n v="1185732"/>
    <x v="244"/>
    <x v="0"/>
    <s v="Ouest"/>
    <s v="Alaska"/>
    <s v="Anchorage"/>
    <x v="2"/>
    <n v="44"/>
    <n v="61"/>
    <n v="2684"/>
    <n v="1073.6000000000001"/>
    <n v="0.4"/>
    <x v="2"/>
  </r>
  <r>
    <s v="Amazon"/>
    <n v="1185732"/>
    <x v="244"/>
    <x v="0"/>
    <s v="Ouest"/>
    <s v="Alaska"/>
    <s v="Anchorage"/>
    <x v="3"/>
    <n v="47"/>
    <n v="44"/>
    <n v="2068"/>
    <n v="765.16"/>
    <n v="0.37"/>
    <x v="2"/>
  </r>
  <r>
    <s v="Amazon"/>
    <n v="1185732"/>
    <x v="244"/>
    <x v="0"/>
    <s v="Ouest"/>
    <s v="Alaska"/>
    <s v="Anchorage"/>
    <x v="4"/>
    <n v="56"/>
    <n v="41"/>
    <n v="2296"/>
    <n v="849.52"/>
    <n v="0.37"/>
    <x v="2"/>
  </r>
  <r>
    <s v="Amazon"/>
    <n v="1185732"/>
    <x v="244"/>
    <x v="0"/>
    <s v="Ouest"/>
    <s v="Alaska"/>
    <s v="Anchorage"/>
    <x v="5"/>
    <n v="49"/>
    <n v="84"/>
    <n v="4116"/>
    <n v="1811.04"/>
    <n v="0.44"/>
    <x v="2"/>
  </r>
  <r>
    <s v="Amazon"/>
    <n v="1185732"/>
    <x v="273"/>
    <x v="1"/>
    <s v="Ouest"/>
    <s v="Alaska"/>
    <s v="Anchorage"/>
    <x v="0"/>
    <n v="59"/>
    <n v="160"/>
    <n v="9440"/>
    <n v="4720"/>
    <n v="0.5"/>
    <x v="2"/>
  </r>
  <r>
    <s v="Amazon"/>
    <n v="1185732"/>
    <x v="273"/>
    <x v="1"/>
    <s v="Ouest"/>
    <s v="Alaska"/>
    <s v="Anchorage"/>
    <x v="1"/>
    <n v="56"/>
    <n v="72"/>
    <n v="4032"/>
    <n v="1814.4000000000003"/>
    <n v="0.45000000000000007"/>
    <x v="2"/>
  </r>
  <r>
    <s v="Amazon"/>
    <n v="1185732"/>
    <x v="273"/>
    <x v="1"/>
    <s v="Ouest"/>
    <s v="Alaska"/>
    <s v="Anchorage"/>
    <x v="2"/>
    <n v="53"/>
    <n v="84"/>
    <n v="4452"/>
    <n v="1780.8000000000002"/>
    <n v="0.4"/>
    <x v="2"/>
  </r>
  <r>
    <s v="Amazon"/>
    <n v="1185732"/>
    <x v="273"/>
    <x v="1"/>
    <s v="Ouest"/>
    <s v="Alaska"/>
    <s v="Anchorage"/>
    <x v="3"/>
    <n v="51"/>
    <n v="63"/>
    <n v="3213"/>
    <n v="1220.94"/>
    <n v="0.38"/>
    <x v="2"/>
  </r>
  <r>
    <s v="Amazon"/>
    <n v="1185732"/>
    <x v="273"/>
    <x v="1"/>
    <s v="Ouest"/>
    <s v="Alaska"/>
    <s v="Anchorage"/>
    <x v="4"/>
    <n v="62"/>
    <n v="69"/>
    <n v="4278"/>
    <n v="1625.64"/>
    <n v="0.38"/>
    <x v="2"/>
  </r>
  <r>
    <s v="Amazon"/>
    <n v="1185732"/>
    <x v="273"/>
    <x v="1"/>
    <s v="Ouest"/>
    <s v="Alaska"/>
    <s v="Anchorage"/>
    <x v="5"/>
    <n v="67"/>
    <n v="100"/>
    <n v="6700"/>
    <n v="2747"/>
    <n v="0.41"/>
    <x v="2"/>
  </r>
  <r>
    <s v="Amazon"/>
    <n v="1185732"/>
    <x v="306"/>
    <x v="6"/>
    <s v="Ouest"/>
    <s v="Alaska"/>
    <s v="Anchorage"/>
    <x v="0"/>
    <n v="59"/>
    <n v="189"/>
    <n v="11151"/>
    <n v="5129.46"/>
    <n v="0.46"/>
    <x v="2"/>
  </r>
  <r>
    <s v="Amazon"/>
    <n v="1185732"/>
    <x v="306"/>
    <x v="6"/>
    <s v="Ouest"/>
    <s v="Alaska"/>
    <s v="Anchorage"/>
    <x v="1"/>
    <n v="55"/>
    <n v="112"/>
    <n v="6160"/>
    <n v="3080"/>
    <n v="0.5"/>
    <x v="2"/>
  </r>
  <r>
    <s v="Amazon"/>
    <n v="1185732"/>
    <x v="306"/>
    <x v="6"/>
    <s v="Ouest"/>
    <s v="Alaska"/>
    <s v="Anchorage"/>
    <x v="2"/>
    <n v="53"/>
    <n v="81"/>
    <n v="4293"/>
    <n v="1545.48"/>
    <n v="0.36"/>
    <x v="2"/>
  </r>
  <r>
    <s v="Amazon"/>
    <n v="1185732"/>
    <x v="306"/>
    <x v="6"/>
    <s v="Ouest"/>
    <s v="Alaska"/>
    <s v="Anchorage"/>
    <x v="3"/>
    <n v="53"/>
    <n v="90"/>
    <n v="4770"/>
    <n v="1717.2"/>
    <n v="0.36"/>
    <x v="2"/>
  </r>
  <r>
    <s v="Amazon"/>
    <n v="1185732"/>
    <x v="306"/>
    <x v="6"/>
    <s v="Ouest"/>
    <s v="Alaska"/>
    <s v="Anchorage"/>
    <x v="4"/>
    <n v="60"/>
    <n v="84"/>
    <n v="5040"/>
    <n v="1814.3999999999999"/>
    <n v="0.36"/>
    <x v="2"/>
  </r>
  <r>
    <s v="Amazon"/>
    <n v="1185732"/>
    <x v="306"/>
    <x v="6"/>
    <s v="Ouest"/>
    <s v="Alaska"/>
    <s v="Anchorage"/>
    <x v="5"/>
    <n v="67"/>
    <n v="126"/>
    <n v="8442"/>
    <n v="3545.64"/>
    <n v="0.42"/>
    <x v="2"/>
  </r>
  <r>
    <s v="Amazon"/>
    <n v="1185732"/>
    <x v="334"/>
    <x v="6"/>
    <s v="Ouest"/>
    <s v="Alaska"/>
    <s v="Anchorage"/>
    <x v="0"/>
    <n v="63"/>
    <n v="182"/>
    <n v="11466"/>
    <n v="5274.3600000000006"/>
    <n v="0.46"/>
    <x v="2"/>
  </r>
  <r>
    <s v="Amazon"/>
    <n v="1185732"/>
    <x v="334"/>
    <x v="6"/>
    <s v="Ouest"/>
    <s v="Alaska"/>
    <s v="Anchorage"/>
    <x v="1"/>
    <n v="59"/>
    <n v="111"/>
    <n v="6549"/>
    <n v="3078.03"/>
    <n v="0.47000000000000003"/>
    <x v="2"/>
  </r>
  <r>
    <s v="Amazon"/>
    <n v="1185732"/>
    <x v="334"/>
    <x v="6"/>
    <s v="Ouest"/>
    <s v="Alaska"/>
    <s v="Anchorage"/>
    <x v="2"/>
    <n v="53"/>
    <n v="102"/>
    <n v="5406"/>
    <n v="1946.1599999999999"/>
    <n v="0.36"/>
    <x v="2"/>
  </r>
  <r>
    <s v="Amazon"/>
    <n v="1185732"/>
    <x v="334"/>
    <x v="6"/>
    <s v="Ouest"/>
    <s v="Alaska"/>
    <s v="Anchorage"/>
    <x v="3"/>
    <n v="51"/>
    <n v="75"/>
    <n v="3825"/>
    <n v="1453.5"/>
    <n v="0.38"/>
    <x v="2"/>
  </r>
  <r>
    <s v="Amazon"/>
    <n v="1185732"/>
    <x v="334"/>
    <x v="6"/>
    <s v="Ouest"/>
    <s v="Alaska"/>
    <s v="Anchorage"/>
    <x v="4"/>
    <n v="61"/>
    <n v="91"/>
    <n v="5551"/>
    <n v="2164.89"/>
    <n v="0.39"/>
    <x v="2"/>
  </r>
  <r>
    <s v="Amazon"/>
    <n v="1185732"/>
    <x v="334"/>
    <x v="6"/>
    <s v="Ouest"/>
    <s v="Alaska"/>
    <s v="Anchorage"/>
    <x v="5"/>
    <n v="67"/>
    <n v="130"/>
    <n v="8710"/>
    <n v="3919.4999999999995"/>
    <n v="0.44999999999999996"/>
    <x v="2"/>
  </r>
  <r>
    <s v="Amazon"/>
    <n v="1185732"/>
    <x v="366"/>
    <x v="3"/>
    <s v="Ouest"/>
    <s v="Alaska"/>
    <s v="Anchorage"/>
    <x v="0"/>
    <n v="59"/>
    <n v="163"/>
    <n v="9617"/>
    <n v="4327.6500000000005"/>
    <n v="0.45000000000000007"/>
    <x v="2"/>
  </r>
  <r>
    <s v="Amazon"/>
    <n v="1185732"/>
    <x v="366"/>
    <x v="3"/>
    <s v="Ouest"/>
    <s v="Alaska"/>
    <s v="Anchorage"/>
    <x v="1"/>
    <n v="56"/>
    <n v="106"/>
    <n v="5936"/>
    <n v="2671.2000000000003"/>
    <n v="0.45000000000000007"/>
    <x v="2"/>
  </r>
  <r>
    <s v="Amazon"/>
    <n v="1185732"/>
    <x v="366"/>
    <x v="3"/>
    <s v="Ouest"/>
    <s v="Alaska"/>
    <s v="Anchorage"/>
    <x v="2"/>
    <n v="54"/>
    <n v="102"/>
    <n v="5508"/>
    <n v="1982.8799999999999"/>
    <n v="0.36"/>
    <x v="2"/>
  </r>
  <r>
    <s v="Amazon"/>
    <n v="1185732"/>
    <x v="366"/>
    <x v="3"/>
    <s v="Ouest"/>
    <s v="Alaska"/>
    <s v="Anchorage"/>
    <x v="3"/>
    <n v="53"/>
    <n v="68"/>
    <n v="3604"/>
    <n v="1441.6000000000001"/>
    <n v="0.4"/>
    <x v="2"/>
  </r>
  <r>
    <s v="Amazon"/>
    <n v="1185732"/>
    <x v="366"/>
    <x v="3"/>
    <s v="Ouest"/>
    <s v="Alaska"/>
    <s v="Anchorage"/>
    <x v="4"/>
    <n v="62"/>
    <n v="65"/>
    <n v="4030"/>
    <n v="1531.4"/>
    <n v="0.38"/>
    <x v="2"/>
  </r>
  <r>
    <s v="Amazon"/>
    <n v="1185732"/>
    <x v="366"/>
    <x v="3"/>
    <s v="Ouest"/>
    <s v="Alaska"/>
    <s v="Anchorage"/>
    <x v="5"/>
    <n v="67"/>
    <n v="104"/>
    <n v="6968"/>
    <n v="2926.56"/>
    <n v="0.42"/>
    <x v="2"/>
  </r>
  <r>
    <s v="Amazon"/>
    <n v="1185732"/>
    <x v="396"/>
    <x v="5"/>
    <s v="Ouest"/>
    <s v="Alaska"/>
    <s v="Anchorage"/>
    <x v="0"/>
    <n v="64"/>
    <n v="131"/>
    <n v="8384"/>
    <n v="4024.32"/>
    <n v="0.48000000000000004"/>
    <x v="2"/>
  </r>
  <r>
    <s v="Amazon"/>
    <n v="1185732"/>
    <x v="396"/>
    <x v="5"/>
    <s v="Ouest"/>
    <s v="Alaska"/>
    <s v="Anchorage"/>
    <x v="1"/>
    <n v="55"/>
    <n v="91"/>
    <n v="5005"/>
    <n v="2402.4"/>
    <n v="0.48000000000000004"/>
    <x v="2"/>
  </r>
  <r>
    <s v="Amazon"/>
    <n v="1185732"/>
    <x v="396"/>
    <x v="5"/>
    <s v="Ouest"/>
    <s v="Alaska"/>
    <s v="Anchorage"/>
    <x v="2"/>
    <n v="50"/>
    <n v="59"/>
    <n v="2950"/>
    <n v="1121"/>
    <n v="0.38"/>
    <x v="2"/>
  </r>
  <r>
    <s v="Amazon"/>
    <n v="1185732"/>
    <x v="396"/>
    <x v="5"/>
    <s v="Ouest"/>
    <s v="Alaska"/>
    <s v="Anchorage"/>
    <x v="3"/>
    <n v="50"/>
    <n v="56"/>
    <n v="2800"/>
    <n v="1092"/>
    <n v="0.39"/>
    <x v="2"/>
  </r>
  <r>
    <s v="Amazon"/>
    <n v="1185732"/>
    <x v="396"/>
    <x v="5"/>
    <s v="Ouest"/>
    <s v="Alaska"/>
    <s v="Anchorage"/>
    <x v="4"/>
    <n v="62"/>
    <n v="60"/>
    <n v="3720"/>
    <n v="1488"/>
    <n v="0.4"/>
    <x v="2"/>
  </r>
  <r>
    <s v="Amazon"/>
    <n v="1185732"/>
    <x v="396"/>
    <x v="5"/>
    <s v="Ouest"/>
    <s v="Alaska"/>
    <s v="Anchorage"/>
    <x v="5"/>
    <n v="64"/>
    <n v="84"/>
    <n v="5376"/>
    <n v="2204.16"/>
    <n v="0.41"/>
    <x v="2"/>
  </r>
  <r>
    <s v="Amazon"/>
    <n v="1185732"/>
    <x v="428"/>
    <x v="2"/>
    <s v="Ouest"/>
    <s v="Alaska"/>
    <s v="Anchorage"/>
    <x v="0"/>
    <n v="68"/>
    <n v="113"/>
    <n v="7684"/>
    <n v="3611.48"/>
    <n v="0.47000000000000003"/>
    <x v="2"/>
  </r>
  <r>
    <s v="Amazon"/>
    <n v="1185732"/>
    <x v="428"/>
    <x v="2"/>
    <s v="Ouest"/>
    <s v="Alaska"/>
    <s v="Anchorage"/>
    <x v="1"/>
    <n v="60"/>
    <n v="77"/>
    <n v="4620"/>
    <n v="2217.6000000000004"/>
    <n v="0.48000000000000004"/>
    <x v="2"/>
  </r>
  <r>
    <s v="Amazon"/>
    <n v="1185732"/>
    <x v="428"/>
    <x v="2"/>
    <s v="Ouest"/>
    <s v="Alaska"/>
    <s v="Anchorage"/>
    <x v="2"/>
    <n v="59"/>
    <n v="46"/>
    <n v="2714"/>
    <n v="1085.6000000000001"/>
    <n v="0.4"/>
    <x v="2"/>
  </r>
  <r>
    <s v="Amazon"/>
    <n v="1185732"/>
    <x v="428"/>
    <x v="2"/>
    <s v="Ouest"/>
    <s v="Alaska"/>
    <s v="Anchorage"/>
    <x v="3"/>
    <n v="59"/>
    <n v="42"/>
    <n v="2478"/>
    <n v="892.07999999999993"/>
    <n v="0.36"/>
    <x v="2"/>
  </r>
  <r>
    <s v="Amazon"/>
    <n v="1185732"/>
    <x v="428"/>
    <x v="2"/>
    <s v="Ouest"/>
    <s v="Alaska"/>
    <s v="Anchorage"/>
    <x v="4"/>
    <n v="71"/>
    <n v="44"/>
    <n v="3124"/>
    <n v="1093.3999999999999"/>
    <n v="0.35"/>
    <x v="2"/>
  </r>
  <r>
    <s v="Amazon"/>
    <n v="1185732"/>
    <x v="428"/>
    <x v="2"/>
    <s v="Ouest"/>
    <s v="Alaska"/>
    <s v="Anchorage"/>
    <x v="5"/>
    <n v="73"/>
    <n v="83"/>
    <n v="6059"/>
    <n v="2423.6"/>
    <n v="0.4"/>
    <x v="2"/>
  </r>
  <r>
    <s v="Amazon"/>
    <n v="1185732"/>
    <x v="458"/>
    <x v="4"/>
    <s v="Ouest"/>
    <s v="Alaska"/>
    <s v="Anchorage"/>
    <x v="0"/>
    <n v="68"/>
    <n v="123"/>
    <n v="8364"/>
    <n v="4014.7200000000003"/>
    <n v="0.48000000000000004"/>
    <x v="2"/>
  </r>
  <r>
    <s v="Amazon"/>
    <n v="1185732"/>
    <x v="458"/>
    <x v="4"/>
    <s v="Ouest"/>
    <s v="Alaska"/>
    <s v="Anchorage"/>
    <x v="1"/>
    <n v="59"/>
    <n v="81"/>
    <n v="4779"/>
    <n v="2198.34"/>
    <n v="0.46"/>
    <x v="2"/>
  </r>
  <r>
    <s v="Amazon"/>
    <n v="1185732"/>
    <x v="458"/>
    <x v="4"/>
    <s v="Ouest"/>
    <s v="Alaska"/>
    <s v="Anchorage"/>
    <x v="2"/>
    <n v="59"/>
    <n v="93"/>
    <n v="5487"/>
    <n v="2139.9300000000003"/>
    <n v="0.39"/>
    <x v="2"/>
  </r>
  <r>
    <s v="Amazon"/>
    <n v="1185732"/>
    <x v="458"/>
    <x v="4"/>
    <s v="Ouest"/>
    <s v="Alaska"/>
    <s v="Anchorage"/>
    <x v="3"/>
    <n v="62"/>
    <n v="90"/>
    <n v="5580"/>
    <n v="2120.4"/>
    <n v="0.38"/>
    <x v="2"/>
  </r>
  <r>
    <s v="Amazon"/>
    <n v="1185732"/>
    <x v="458"/>
    <x v="4"/>
    <s v="Ouest"/>
    <s v="Alaska"/>
    <s v="Anchorage"/>
    <x v="4"/>
    <n v="69"/>
    <n v="83"/>
    <n v="5727"/>
    <n v="2004.4499999999998"/>
    <n v="0.35"/>
    <x v="2"/>
  </r>
  <r>
    <s v="Amazon"/>
    <n v="1185732"/>
    <x v="458"/>
    <x v="4"/>
    <s v="Ouest"/>
    <s v="Alaska"/>
    <s v="Anchorage"/>
    <x v="5"/>
    <n v="74"/>
    <n v="101"/>
    <n v="7474"/>
    <n v="3139.08"/>
    <n v="0.42"/>
    <x v="2"/>
  </r>
  <r>
    <s v="Amazon"/>
    <n v="1185732"/>
    <x v="487"/>
    <x v="5"/>
    <s v="Ouest"/>
    <s v="Alaska"/>
    <s v="Anchorage"/>
    <x v="0"/>
    <n v="69"/>
    <n v="174"/>
    <n v="12006"/>
    <n v="5642.8200000000006"/>
    <n v="0.47000000000000003"/>
    <x v="2"/>
  </r>
  <r>
    <s v="Amazon"/>
    <n v="1185732"/>
    <x v="487"/>
    <x v="5"/>
    <s v="Ouest"/>
    <s v="Alaska"/>
    <s v="Anchorage"/>
    <x v="1"/>
    <n v="60"/>
    <n v="112"/>
    <n v="6720"/>
    <n v="3158.4"/>
    <n v="0.47000000000000003"/>
    <x v="2"/>
  </r>
  <r>
    <s v="Foot Locker"/>
    <n v="1128299"/>
    <x v="174"/>
    <x v="4"/>
    <s v="Ouest"/>
    <s v="Alaska"/>
    <s v="Anchorage"/>
    <x v="0"/>
    <n v="33"/>
    <n v="109"/>
    <n v="3597"/>
    <n v="1366.8600000000001"/>
    <n v="0.38"/>
    <x v="2"/>
  </r>
  <r>
    <s v="Foot Locker"/>
    <n v="1128299"/>
    <x v="174"/>
    <x v="4"/>
    <s v="Ouest"/>
    <s v="Alaska"/>
    <s v="Anchorage"/>
    <x v="1"/>
    <n v="43"/>
    <n v="109"/>
    <n v="4687"/>
    <n v="1546.71"/>
    <n v="0.33"/>
    <x v="2"/>
  </r>
  <r>
    <s v="Foot Locker"/>
    <n v="1128299"/>
    <x v="174"/>
    <x v="4"/>
    <s v="Ouest"/>
    <s v="Alaska"/>
    <s v="Anchorage"/>
    <x v="2"/>
    <n v="41"/>
    <n v="113"/>
    <n v="4633"/>
    <n v="1667.8799999999999"/>
    <n v="0.36"/>
    <x v="2"/>
  </r>
  <r>
    <s v="Foot Locker"/>
    <n v="1128299"/>
    <x v="174"/>
    <x v="4"/>
    <s v="Ouest"/>
    <s v="Alaska"/>
    <s v="Anchorage"/>
    <x v="3"/>
    <n v="43"/>
    <n v="56"/>
    <n v="2408"/>
    <n v="842.8"/>
    <n v="0.35"/>
    <x v="2"/>
  </r>
  <r>
    <s v="Foot Locker"/>
    <n v="1128299"/>
    <x v="174"/>
    <x v="4"/>
    <s v="Ouest"/>
    <s v="Alaska"/>
    <s v="Anchorage"/>
    <x v="4"/>
    <n v="46"/>
    <n v="46"/>
    <n v="2116"/>
    <n v="634.79999999999995"/>
    <n v="0.3"/>
    <x v="2"/>
  </r>
  <r>
    <s v="Foot Locker"/>
    <n v="1128299"/>
    <x v="174"/>
    <x v="4"/>
    <s v="Ouest"/>
    <s v="Alaska"/>
    <s v="Anchorage"/>
    <x v="5"/>
    <n v="42"/>
    <n v="123"/>
    <n v="5166"/>
    <n v="2789.6400000000003"/>
    <n v="0.54"/>
    <x v="2"/>
  </r>
  <r>
    <s v="Foot Locker"/>
    <n v="1128299"/>
    <x v="205"/>
    <x v="0"/>
    <s v="Ouest"/>
    <s v="Alaska"/>
    <s v="Anchorage"/>
    <x v="0"/>
    <n v="33"/>
    <n v="143"/>
    <n v="4719"/>
    <n v="1698.84"/>
    <n v="0.36"/>
    <x v="2"/>
  </r>
  <r>
    <s v="Foot Locker"/>
    <n v="1128299"/>
    <x v="205"/>
    <x v="0"/>
    <s v="Ouest"/>
    <s v="Alaska"/>
    <s v="Anchorage"/>
    <x v="1"/>
    <n v="42"/>
    <n v="98"/>
    <n v="4116"/>
    <n v="1317.1200000000001"/>
    <n v="0.32"/>
    <x v="2"/>
  </r>
  <r>
    <s v="Foot Locker"/>
    <n v="1128299"/>
    <x v="205"/>
    <x v="0"/>
    <s v="Ouest"/>
    <s v="Alaska"/>
    <s v="Anchorage"/>
    <x v="2"/>
    <n v="44"/>
    <n v="94"/>
    <n v="4136"/>
    <n v="1488.96"/>
    <n v="0.36"/>
    <x v="2"/>
  </r>
  <r>
    <s v="Foot Locker"/>
    <n v="1128299"/>
    <x v="205"/>
    <x v="0"/>
    <s v="Ouest"/>
    <s v="Hawaii"/>
    <s v="Honolulu"/>
    <x v="3"/>
    <n v="41"/>
    <n v="56"/>
    <n v="2296"/>
    <n v="895.44"/>
    <n v="0.39"/>
    <x v="2"/>
  </r>
  <r>
    <s v="Foot Locker"/>
    <n v="1128299"/>
    <x v="205"/>
    <x v="0"/>
    <s v="Ouest"/>
    <s v="Hawaii"/>
    <s v="Honolulu"/>
    <x v="4"/>
    <n v="47"/>
    <n v="38"/>
    <n v="1786"/>
    <n v="535.79999999999995"/>
    <n v="0.3"/>
    <x v="2"/>
  </r>
  <r>
    <s v="Foot Locker"/>
    <n v="1128299"/>
    <x v="205"/>
    <x v="0"/>
    <s v="Ouest"/>
    <s v="Hawaii"/>
    <s v="Honolulu"/>
    <x v="5"/>
    <n v="44"/>
    <n v="102"/>
    <n v="4488"/>
    <n v="2468.4"/>
    <n v="0.55000000000000004"/>
    <x v="2"/>
  </r>
  <r>
    <s v="Foot Locker"/>
    <n v="1128299"/>
    <x v="214"/>
    <x v="6"/>
    <s v="Ouest"/>
    <s v="Hawaii"/>
    <s v="Honolulu"/>
    <x v="0"/>
    <n v="44"/>
    <n v="135"/>
    <n v="5940"/>
    <n v="2376"/>
    <n v="0.4"/>
    <x v="2"/>
  </r>
  <r>
    <s v="Foot Locker"/>
    <n v="1128299"/>
    <x v="214"/>
    <x v="6"/>
    <s v="Ouest"/>
    <s v="Hawaii"/>
    <s v="Honolulu"/>
    <x v="1"/>
    <n v="54"/>
    <n v="91"/>
    <n v="4914"/>
    <n v="1523.34"/>
    <n v="0.31"/>
    <x v="2"/>
  </r>
  <r>
    <s v="Foot Locker"/>
    <n v="1128299"/>
    <x v="214"/>
    <x v="6"/>
    <s v="Ouest"/>
    <s v="Hawaii"/>
    <s v="Honolulu"/>
    <x v="2"/>
    <n v="57"/>
    <n v="101"/>
    <n v="5757"/>
    <n v="2245.23"/>
    <n v="0.39"/>
    <x v="2"/>
  </r>
  <r>
    <s v="Foot Locker"/>
    <n v="1128299"/>
    <x v="214"/>
    <x v="6"/>
    <s v="Ouest"/>
    <s v="Hawaii"/>
    <s v="Honolulu"/>
    <x v="3"/>
    <n v="52"/>
    <n v="69"/>
    <n v="3588"/>
    <n v="1291.68"/>
    <n v="0.36"/>
    <x v="2"/>
  </r>
  <r>
    <s v="Foot Locker"/>
    <n v="1128299"/>
    <x v="214"/>
    <x v="6"/>
    <s v="Ouest"/>
    <s v="Hawaii"/>
    <s v="Honolulu"/>
    <x v="4"/>
    <n v="55"/>
    <n v="36"/>
    <n v="1980"/>
    <n v="514.80000000000007"/>
    <n v="0.26"/>
    <x v="2"/>
  </r>
  <r>
    <s v="Foot Locker"/>
    <n v="1128299"/>
    <x v="214"/>
    <x v="6"/>
    <s v="Ouest"/>
    <s v="Hawaii"/>
    <s v="Honolulu"/>
    <x v="5"/>
    <n v="50"/>
    <n v="85"/>
    <n v="4250"/>
    <n v="2337.5"/>
    <n v="0.55000000000000004"/>
    <x v="2"/>
  </r>
  <r>
    <s v="Foot Locker"/>
    <n v="1128299"/>
    <x v="233"/>
    <x v="3"/>
    <s v="Ouest"/>
    <s v="Hawaii"/>
    <s v="Honolulu"/>
    <x v="0"/>
    <n v="59"/>
    <n v="130"/>
    <n v="7670"/>
    <n v="2761.2"/>
    <n v="0.36"/>
    <x v="2"/>
  </r>
  <r>
    <s v="Foot Locker"/>
    <n v="1128299"/>
    <x v="233"/>
    <x v="3"/>
    <s v="Ouest"/>
    <s v="Hawaii"/>
    <s v="Honolulu"/>
    <x v="1"/>
    <n v="61"/>
    <n v="81"/>
    <n v="4941"/>
    <n v="1729.35"/>
    <n v="0.35"/>
    <x v="2"/>
  </r>
  <r>
    <s v="Foot Locker"/>
    <n v="1128299"/>
    <x v="233"/>
    <x v="3"/>
    <s v="Ouest"/>
    <s v="Hawaii"/>
    <s v="Honolulu"/>
    <x v="2"/>
    <n v="60"/>
    <n v="91"/>
    <n v="5460"/>
    <n v="2074.8000000000002"/>
    <n v="0.38"/>
    <x v="2"/>
  </r>
  <r>
    <s v="Foot Locker"/>
    <n v="1128299"/>
    <x v="233"/>
    <x v="3"/>
    <s v="Ouest"/>
    <s v="Hawaii"/>
    <s v="Honolulu"/>
    <x v="3"/>
    <n v="48"/>
    <n v="73"/>
    <n v="3504"/>
    <n v="1226.3999999999999"/>
    <n v="0.35"/>
    <x v="2"/>
  </r>
  <r>
    <s v="Foot Locker"/>
    <n v="1128299"/>
    <x v="233"/>
    <x v="3"/>
    <s v="Ouest"/>
    <s v="Hawaii"/>
    <s v="Honolulu"/>
    <x v="4"/>
    <n v="52"/>
    <n v="42"/>
    <n v="2184"/>
    <n v="589.68000000000006"/>
    <n v="0.27"/>
    <x v="2"/>
  </r>
  <r>
    <s v="Foot Locker"/>
    <n v="1128299"/>
    <x v="233"/>
    <x v="3"/>
    <s v="Ouest"/>
    <s v="Hawaii"/>
    <s v="Honolulu"/>
    <x v="5"/>
    <n v="66"/>
    <n v="94"/>
    <n v="6204"/>
    <n v="3102"/>
    <n v="0.5"/>
    <x v="2"/>
  </r>
  <r>
    <s v="Foot Locker"/>
    <n v="1128299"/>
    <x v="264"/>
    <x v="6"/>
    <s v="Ouest"/>
    <s v="Hawaii"/>
    <s v="Honolulu"/>
    <x v="0"/>
    <n v="51"/>
    <n v="158"/>
    <n v="8058"/>
    <n v="2981.46"/>
    <n v="0.37"/>
    <x v="2"/>
  </r>
  <r>
    <s v="Foot Locker"/>
    <n v="1128299"/>
    <x v="264"/>
    <x v="6"/>
    <s v="Ouest"/>
    <s v="Hawaii"/>
    <s v="Honolulu"/>
    <x v="1"/>
    <n v="58"/>
    <n v="98"/>
    <n v="5684"/>
    <n v="1875.72"/>
    <n v="0.33"/>
    <x v="2"/>
  </r>
  <r>
    <s v="Foot Locker"/>
    <n v="1128299"/>
    <x v="264"/>
    <x v="6"/>
    <s v="Ouest"/>
    <s v="Hawaii"/>
    <s v="Honolulu"/>
    <x v="2"/>
    <n v="56"/>
    <n v="98"/>
    <n v="5488"/>
    <n v="2195.2000000000003"/>
    <n v="0.4"/>
    <x v="2"/>
  </r>
  <r>
    <s v="Foot Locker"/>
    <n v="1128299"/>
    <x v="264"/>
    <x v="6"/>
    <s v="Ouest"/>
    <s v="Hawaii"/>
    <s v="Honolulu"/>
    <x v="3"/>
    <n v="52"/>
    <n v="80"/>
    <n v="4160"/>
    <n v="1664"/>
    <n v="0.4"/>
    <x v="2"/>
  </r>
  <r>
    <s v="Foot Locker"/>
    <n v="1128299"/>
    <x v="264"/>
    <x v="6"/>
    <s v="Ouest"/>
    <s v="Hawaii"/>
    <s v="Honolulu"/>
    <x v="4"/>
    <n v="55"/>
    <n v="46"/>
    <n v="2530"/>
    <n v="708.40000000000009"/>
    <n v="0.28000000000000003"/>
    <x v="2"/>
  </r>
  <r>
    <s v="Foot Locker"/>
    <n v="1128299"/>
    <x v="264"/>
    <x v="6"/>
    <s v="Ouest"/>
    <s v="Hawaii"/>
    <s v="Honolulu"/>
    <x v="5"/>
    <n v="69"/>
    <n v="143"/>
    <n v="9867"/>
    <n v="5426.85"/>
    <n v="0.55000000000000004"/>
    <x v="2"/>
  </r>
  <r>
    <s v="Foot Locker"/>
    <n v="1128299"/>
    <x v="294"/>
    <x v="1"/>
    <s v="Ouest"/>
    <s v="Hawaii"/>
    <s v="Honolulu"/>
    <x v="0"/>
    <n v="67"/>
    <n v="210"/>
    <n v="14070"/>
    <n v="5628"/>
    <n v="0.4"/>
    <x v="2"/>
  </r>
  <r>
    <s v="Foot Locker"/>
    <n v="1128299"/>
    <x v="294"/>
    <x v="1"/>
    <s v="Ouest"/>
    <s v="Hawaii"/>
    <s v="Honolulu"/>
    <x v="1"/>
    <n v="72"/>
    <n v="156"/>
    <n v="11232"/>
    <n v="3481.92"/>
    <n v="0.31"/>
    <x v="2"/>
  </r>
  <r>
    <s v="Foot Locker"/>
    <n v="1128299"/>
    <x v="294"/>
    <x v="1"/>
    <s v="Ouest"/>
    <s v="Hawaii"/>
    <s v="Honolulu"/>
    <x v="2"/>
    <n v="71"/>
    <n v="180"/>
    <n v="12780"/>
    <n v="4600.8"/>
    <n v="0.36"/>
    <x v="2"/>
  </r>
  <r>
    <s v="Foot Locker"/>
    <n v="1128299"/>
    <x v="294"/>
    <x v="1"/>
    <s v="Ouest"/>
    <s v="Hawaii"/>
    <s v="Honolulu"/>
    <x v="3"/>
    <n v="74"/>
    <n v="133"/>
    <n v="9842"/>
    <n v="3739.96"/>
    <n v="0.38"/>
    <x v="2"/>
  </r>
  <r>
    <s v="Foot Locker"/>
    <n v="1128299"/>
    <x v="294"/>
    <x v="1"/>
    <s v="Ouest"/>
    <s v="Hawaii"/>
    <s v="Honolulu"/>
    <x v="4"/>
    <n v="83"/>
    <n v="88"/>
    <n v="7304"/>
    <n v="2191.1999999999998"/>
    <n v="0.3"/>
    <x v="2"/>
  </r>
  <r>
    <s v="Foot Locker"/>
    <n v="1128299"/>
    <x v="294"/>
    <x v="1"/>
    <s v="Ouest"/>
    <s v="Hawaii"/>
    <s v="Honolulu"/>
    <x v="5"/>
    <n v="97"/>
    <n v="169"/>
    <n v="16393"/>
    <n v="8524.36"/>
    <n v="0.52"/>
    <x v="2"/>
  </r>
  <r>
    <s v="Foot Locker"/>
    <n v="1128299"/>
    <x v="323"/>
    <x v="2"/>
    <s v="Ouest"/>
    <s v="Hawaii"/>
    <s v="Honolulu"/>
    <x v="0"/>
    <n v="74"/>
    <n v="208"/>
    <n v="15392"/>
    <n v="5695.04"/>
    <n v="0.37"/>
    <x v="2"/>
  </r>
  <r>
    <s v="Foot Locker"/>
    <n v="1128299"/>
    <x v="323"/>
    <x v="2"/>
    <s v="Ouest"/>
    <s v="Hawaii"/>
    <s v="Honolulu"/>
    <x v="1"/>
    <n v="81"/>
    <n v="182"/>
    <n v="14742"/>
    <n v="5012.2800000000007"/>
    <n v="0.34"/>
    <x v="2"/>
  </r>
  <r>
    <s v="Foot Locker"/>
    <n v="1128299"/>
    <x v="323"/>
    <x v="2"/>
    <s v="Ouest"/>
    <s v="Hawaii"/>
    <s v="Honolulu"/>
    <x v="2"/>
    <n v="79"/>
    <n v="150"/>
    <n v="11850"/>
    <n v="4266"/>
    <n v="0.36"/>
    <x v="2"/>
  </r>
  <r>
    <s v="Foot Locker"/>
    <n v="1128299"/>
    <x v="323"/>
    <x v="2"/>
    <s v="Ouest"/>
    <s v="Hawaii"/>
    <s v="Honolulu"/>
    <x v="3"/>
    <n v="73"/>
    <n v="130"/>
    <n v="9490"/>
    <n v="3796"/>
    <n v="0.4"/>
    <x v="2"/>
  </r>
  <r>
    <s v="Foot Locker"/>
    <n v="1128299"/>
    <x v="323"/>
    <x v="2"/>
    <s v="Ouest"/>
    <s v="Hawaii"/>
    <s v="Honolulu"/>
    <x v="4"/>
    <n v="80"/>
    <n v="149"/>
    <n v="11920"/>
    <n v="3576"/>
    <n v="0.3"/>
    <x v="2"/>
  </r>
  <r>
    <s v="Foot Locker"/>
    <n v="1128299"/>
    <x v="323"/>
    <x v="2"/>
    <s v="Ouest"/>
    <s v="Hawaii"/>
    <s v="Honolulu"/>
    <x v="5"/>
    <n v="96"/>
    <n v="154"/>
    <n v="14784"/>
    <n v="7687.68"/>
    <n v="0.52"/>
    <x v="2"/>
  </r>
  <r>
    <s v="Foot Locker"/>
    <n v="1128299"/>
    <x v="355"/>
    <x v="6"/>
    <s v="Ouest"/>
    <s v="Hawaii"/>
    <s v="Honolulu"/>
    <x v="0"/>
    <n v="79"/>
    <n v="210"/>
    <n v="16590"/>
    <n v="6138.3"/>
    <n v="0.37"/>
    <x v="2"/>
  </r>
  <r>
    <s v="Foot Locker"/>
    <n v="1128299"/>
    <x v="355"/>
    <x v="6"/>
    <s v="Ouest"/>
    <s v="Hawaii"/>
    <s v="Honolulu"/>
    <x v="1"/>
    <n v="71"/>
    <n v="218"/>
    <n v="15478"/>
    <n v="5262.52"/>
    <n v="0.34"/>
    <x v="2"/>
  </r>
  <r>
    <s v="Foot Locker"/>
    <n v="1128299"/>
    <x v="355"/>
    <x v="6"/>
    <s v="Ouest"/>
    <s v="Hawaii"/>
    <s v="Honolulu"/>
    <x v="2"/>
    <n v="64"/>
    <n v="162"/>
    <n v="10368"/>
    <n v="4043.52"/>
    <n v="0.39"/>
    <x v="2"/>
  </r>
  <r>
    <s v="Foot Locker"/>
    <n v="1128299"/>
    <x v="355"/>
    <x v="6"/>
    <s v="Ouest"/>
    <s v="Hawaii"/>
    <s v="Honolulu"/>
    <x v="3"/>
    <n v="67"/>
    <n v="142"/>
    <n v="9514"/>
    <n v="3615.32"/>
    <n v="0.38"/>
    <x v="2"/>
  </r>
  <r>
    <s v="Walmart"/>
    <n v="1128299"/>
    <x v="355"/>
    <x v="6"/>
    <s v="Ouest"/>
    <s v="Hawaii"/>
    <s v="Honolulu"/>
    <x v="4"/>
    <n v="69"/>
    <n v="147"/>
    <n v="10143"/>
    <n v="2738.61"/>
    <n v="0.27"/>
    <x v="2"/>
  </r>
  <r>
    <s v="Walmart"/>
    <n v="1128299"/>
    <x v="355"/>
    <x v="6"/>
    <s v="Ouest"/>
    <s v="Hawaii"/>
    <s v="Honolulu"/>
    <x v="5"/>
    <n v="72"/>
    <n v="88"/>
    <n v="6336"/>
    <n v="3358.0800000000004"/>
    <n v="0.53"/>
    <x v="2"/>
  </r>
  <r>
    <s v="Walmart"/>
    <n v="1128299"/>
    <x v="387"/>
    <x v="3"/>
    <s v="Ouest"/>
    <s v="Hawaii"/>
    <s v="Honolulu"/>
    <x v="0"/>
    <n v="62"/>
    <n v="149"/>
    <n v="9238"/>
    <n v="3325.68"/>
    <n v="0.36"/>
    <x v="2"/>
  </r>
  <r>
    <s v="Walmart"/>
    <n v="1128299"/>
    <x v="387"/>
    <x v="3"/>
    <s v="Ouest"/>
    <s v="Hawaii"/>
    <s v="Honolulu"/>
    <x v="1"/>
    <n v="69"/>
    <n v="149"/>
    <n v="10281"/>
    <n v="3392.73"/>
    <n v="0.33"/>
    <x v="2"/>
  </r>
  <r>
    <s v="Walmart"/>
    <n v="1128299"/>
    <x v="387"/>
    <x v="3"/>
    <s v="Ouest"/>
    <s v="Hawaii"/>
    <s v="Honolulu"/>
    <x v="2"/>
    <n v="64"/>
    <n v="105"/>
    <n v="6720"/>
    <n v="2620.8000000000002"/>
    <n v="0.39"/>
    <x v="2"/>
  </r>
  <r>
    <s v="Walmart"/>
    <n v="1128299"/>
    <x v="387"/>
    <x v="3"/>
    <s v="Ouest"/>
    <s v="Hawaii"/>
    <s v="Honolulu"/>
    <x v="3"/>
    <n v="62"/>
    <n v="85"/>
    <n v="5270"/>
    <n v="2108"/>
    <n v="0.4"/>
    <x v="2"/>
  </r>
  <r>
    <s v="Walmart"/>
    <n v="1128299"/>
    <x v="387"/>
    <x v="3"/>
    <s v="Ouest"/>
    <s v="Hawaii"/>
    <s v="Honolulu"/>
    <x v="4"/>
    <n v="71"/>
    <n v="91"/>
    <n v="6461"/>
    <n v="1938.3"/>
    <n v="0.3"/>
    <x v="2"/>
  </r>
  <r>
    <s v="Walmart"/>
    <n v="1128299"/>
    <x v="387"/>
    <x v="3"/>
    <s v="Ouest"/>
    <s v="Hawaii"/>
    <s v="Honolulu"/>
    <x v="5"/>
    <n v="56"/>
    <n v="105"/>
    <n v="5880"/>
    <n v="3116.4"/>
    <n v="0.53"/>
    <x v="2"/>
  </r>
  <r>
    <s v="Walmart"/>
    <n v="1128299"/>
    <x v="416"/>
    <x v="4"/>
    <s v="Ouest"/>
    <s v="Hawaii"/>
    <s v="Honolulu"/>
    <x v="0"/>
    <n v="52"/>
    <n v="124"/>
    <n v="6448"/>
    <n v="2579.2000000000003"/>
    <n v="0.4"/>
    <x v="2"/>
  </r>
  <r>
    <s v="Walmart"/>
    <n v="1128299"/>
    <x v="416"/>
    <x v="4"/>
    <s v="Ouest"/>
    <s v="Hawaii"/>
    <s v="Honolulu"/>
    <x v="1"/>
    <n v="61"/>
    <n v="138"/>
    <n v="8418"/>
    <n v="2525.4000000000005"/>
    <n v="0.30000000000000004"/>
    <x v="2"/>
  </r>
  <r>
    <s v="Walmart"/>
    <n v="1128299"/>
    <x v="416"/>
    <x v="4"/>
    <s v="Ouest"/>
    <s v="Hawaii"/>
    <s v="Honolulu"/>
    <x v="2"/>
    <n v="56"/>
    <n v="87"/>
    <n v="4872"/>
    <n v="1705.1999999999998"/>
    <n v="0.35"/>
    <x v="2"/>
  </r>
  <r>
    <s v="Walmart"/>
    <n v="1128299"/>
    <x v="416"/>
    <x v="4"/>
    <s v="Ouest"/>
    <s v="Hawaii"/>
    <s v="Honolulu"/>
    <x v="3"/>
    <n v="50"/>
    <n v="83"/>
    <n v="4150"/>
    <n v="1535.5"/>
    <n v="0.37"/>
    <x v="2"/>
  </r>
  <r>
    <s v="Walmart"/>
    <n v="1128299"/>
    <x v="416"/>
    <x v="4"/>
    <s v="Ouest"/>
    <s v="Hawaii"/>
    <s v="Honolulu"/>
    <x v="4"/>
    <n v="63"/>
    <n v="70"/>
    <n v="4410"/>
    <n v="1234.8000000000002"/>
    <n v="0.28000000000000003"/>
    <x v="2"/>
  </r>
  <r>
    <s v="Walmart"/>
    <n v="1128299"/>
    <x v="416"/>
    <x v="4"/>
    <s v="Ouest"/>
    <s v="Hawaii"/>
    <s v="Honolulu"/>
    <x v="5"/>
    <n v="64"/>
    <n v="75"/>
    <n v="4800"/>
    <n v="2448"/>
    <n v="0.51"/>
    <x v="2"/>
  </r>
  <r>
    <s v="Walmart"/>
    <n v="1128299"/>
    <x v="447"/>
    <x v="0"/>
    <s v="Ouest"/>
    <s v="Hawaii"/>
    <s v="Honolulu"/>
    <x v="0"/>
    <n v="51"/>
    <n v="158"/>
    <n v="8058"/>
    <n v="2981.46"/>
    <n v="0.37"/>
    <x v="2"/>
  </r>
  <r>
    <s v="Walmart"/>
    <n v="1128299"/>
    <x v="447"/>
    <x v="0"/>
    <s v="Ouest"/>
    <s v="Hawaii"/>
    <s v="Honolulu"/>
    <x v="1"/>
    <n v="56"/>
    <n v="168"/>
    <n v="9408"/>
    <n v="3010.56"/>
    <n v="0.32"/>
    <x v="2"/>
  </r>
  <r>
    <s v="Walmart"/>
    <n v="1128299"/>
    <x v="447"/>
    <x v="0"/>
    <s v="Ouest"/>
    <s v="Hawaii"/>
    <s v="Honolulu"/>
    <x v="2"/>
    <n v="50"/>
    <n v="123"/>
    <n v="6150"/>
    <n v="2460"/>
    <n v="0.4"/>
    <x v="2"/>
  </r>
  <r>
    <s v="Walmart"/>
    <n v="1128299"/>
    <x v="447"/>
    <x v="0"/>
    <s v="Ouest"/>
    <s v="Hawaii"/>
    <s v="Honolulu"/>
    <x v="3"/>
    <n v="60"/>
    <n v="104"/>
    <n v="6240"/>
    <n v="2433.6"/>
    <n v="0.39"/>
    <x v="2"/>
  </r>
  <r>
    <s v="Walmart"/>
    <n v="1128299"/>
    <x v="447"/>
    <x v="0"/>
    <s v="Ouest"/>
    <s v="Hawaii"/>
    <s v="Honolulu"/>
    <x v="4"/>
    <n v="83"/>
    <n v="113"/>
    <n v="9379"/>
    <n v="2813.7"/>
    <n v="0.3"/>
    <x v="2"/>
  </r>
  <r>
    <s v="Walmart"/>
    <n v="1128299"/>
    <x v="447"/>
    <x v="0"/>
    <s v="Ouest"/>
    <s v="Hawaii"/>
    <s v="Honolulu"/>
    <x v="5"/>
    <n v="82"/>
    <n v="140"/>
    <n v="11480"/>
    <n v="5969.6"/>
    <n v="0.52"/>
    <x v="2"/>
  </r>
  <r>
    <s v="Walmart"/>
    <n v="1128299"/>
    <x v="476"/>
    <x v="1"/>
    <s v="Ouest"/>
    <s v="Hawaii"/>
    <s v="Honolulu"/>
    <x v="0"/>
    <n v="68"/>
    <n v="189"/>
    <n v="12852"/>
    <n v="5140.8"/>
    <n v="0.4"/>
    <x v="2"/>
  </r>
  <r>
    <s v="Walmart"/>
    <n v="1128299"/>
    <x v="476"/>
    <x v="1"/>
    <s v="Ouest"/>
    <s v="Hawaii"/>
    <s v="Honolulu"/>
    <x v="1"/>
    <n v="77"/>
    <n v="182"/>
    <n v="14014"/>
    <n v="4204.2000000000007"/>
    <n v="0.30000000000000004"/>
    <x v="2"/>
  </r>
  <r>
    <s v="Sports Direct"/>
    <n v="1128299"/>
    <x v="476"/>
    <x v="1"/>
    <s v="Ouest"/>
    <s v="Hawaii"/>
    <s v="Honolulu"/>
    <x v="2"/>
    <n v="74"/>
    <n v="135"/>
    <n v="9990"/>
    <n v="3496.5"/>
    <n v="0.35"/>
    <x v="2"/>
  </r>
  <r>
    <s v="Sports Direct"/>
    <n v="1128299"/>
    <x v="476"/>
    <x v="1"/>
    <s v="Ouest"/>
    <s v="Hawaii"/>
    <s v="Honolulu"/>
    <x v="3"/>
    <n v="73"/>
    <n v="145"/>
    <n v="10585"/>
    <n v="3704.7499999999995"/>
    <n v="0.35"/>
    <x v="2"/>
  </r>
  <r>
    <s v="Sports Direct"/>
    <n v="1128299"/>
    <x v="476"/>
    <x v="1"/>
    <s v="Ouest"/>
    <s v="Hawaii"/>
    <s v="Honolulu"/>
    <x v="4"/>
    <n v="84"/>
    <n v="128"/>
    <n v="10752"/>
    <n v="2795.52"/>
    <n v="0.26"/>
    <x v="2"/>
  </r>
  <r>
    <s v="Sports Direct"/>
    <n v="1128299"/>
    <x v="476"/>
    <x v="1"/>
    <s v="Ouest"/>
    <s v="Hawaii"/>
    <s v="Honolulu"/>
    <x v="5"/>
    <n v="89"/>
    <n v="142"/>
    <n v="12638"/>
    <n v="6319"/>
    <n v="0.5"/>
    <x v="2"/>
  </r>
  <r>
    <s v="Sports Direct"/>
    <n v="1128299"/>
    <x v="181"/>
    <x v="4"/>
    <s v="Ouest"/>
    <s v="Hawaii"/>
    <s v="Honolulu"/>
    <x v="0"/>
    <n v="38"/>
    <n v="115"/>
    <n v="4370"/>
    <n v="1879.1"/>
    <n v="0.43"/>
    <x v="2"/>
  </r>
  <r>
    <s v="Sports Direct"/>
    <n v="1128299"/>
    <x v="181"/>
    <x v="4"/>
    <s v="Ouest"/>
    <s v="Hawaii"/>
    <s v="Honolulu"/>
    <x v="1"/>
    <n v="48"/>
    <n v="123"/>
    <n v="5904"/>
    <n v="2066.4"/>
    <n v="0.35"/>
    <x v="2"/>
  </r>
  <r>
    <s v="Sports Direct"/>
    <n v="1128299"/>
    <x v="181"/>
    <x v="4"/>
    <s v="Ouest"/>
    <s v="Hawaii"/>
    <s v="Honolulu"/>
    <x v="2"/>
    <n v="45"/>
    <n v="123"/>
    <n v="5535"/>
    <n v="2269.35"/>
    <n v="0.41"/>
    <x v="2"/>
  </r>
  <r>
    <s v="Sports Direct"/>
    <n v="1128299"/>
    <x v="181"/>
    <x v="4"/>
    <s v="Ouest"/>
    <s v="Hawaii"/>
    <s v="Honolulu"/>
    <x v="3"/>
    <n v="47"/>
    <n v="77"/>
    <n v="3619"/>
    <n v="1628.5499999999997"/>
    <n v="0.44999999999999996"/>
    <x v="2"/>
  </r>
  <r>
    <s v="Sports Direct"/>
    <n v="1128299"/>
    <x v="181"/>
    <x v="4"/>
    <s v="Ouest"/>
    <s v="Hawaii"/>
    <s v="Honolulu"/>
    <x v="4"/>
    <n v="54"/>
    <n v="68"/>
    <n v="3672"/>
    <n v="1101.6000000000001"/>
    <n v="0.30000000000000004"/>
    <x v="2"/>
  </r>
  <r>
    <s v="Sports Direct"/>
    <n v="1128299"/>
    <x v="181"/>
    <x v="4"/>
    <s v="Ouest"/>
    <s v="Hawaii"/>
    <s v="Honolulu"/>
    <x v="5"/>
    <n v="49"/>
    <n v="124"/>
    <n v="6076"/>
    <n v="3584.8400000000006"/>
    <n v="0.59000000000000008"/>
    <x v="2"/>
  </r>
  <r>
    <s v="Sports Direct"/>
    <n v="1128299"/>
    <x v="212"/>
    <x v="0"/>
    <s v="Ouest"/>
    <s v="Hawaii"/>
    <s v="Honolulu"/>
    <x v="0"/>
    <n v="36"/>
    <n v="137"/>
    <n v="4932"/>
    <n v="2071.44"/>
    <n v="0.42"/>
    <x v="2"/>
  </r>
  <r>
    <s v="Sports Direct"/>
    <n v="1128299"/>
    <x v="212"/>
    <x v="0"/>
    <s v="Ouest"/>
    <s v="Hawaii"/>
    <s v="Honolulu"/>
    <x v="1"/>
    <n v="49"/>
    <n v="111"/>
    <n v="5439"/>
    <n v="1903.6499999999999"/>
    <n v="0.35"/>
    <x v="2"/>
  </r>
  <r>
    <s v="Sports Direct"/>
    <n v="1128299"/>
    <x v="212"/>
    <x v="0"/>
    <s v="Ouest"/>
    <s v="Hawaii"/>
    <s v="Honolulu"/>
    <x v="2"/>
    <n v="49"/>
    <n v="111"/>
    <n v="5439"/>
    <n v="2175.6"/>
    <n v="0.4"/>
    <x v="2"/>
  </r>
  <r>
    <s v="Sports Direct"/>
    <n v="1128299"/>
    <x v="212"/>
    <x v="0"/>
    <s v="Sud-est"/>
    <s v="Florida"/>
    <s v="Orlando"/>
    <x v="3"/>
    <n v="45"/>
    <n v="74"/>
    <n v="3330"/>
    <n v="1465.2"/>
    <n v="0.44"/>
    <x v="2"/>
  </r>
  <r>
    <s v="Sports Direct"/>
    <n v="1128299"/>
    <x v="212"/>
    <x v="0"/>
    <s v="Sud-est"/>
    <s v="Florida"/>
    <s v="Orlando"/>
    <x v="4"/>
    <n v="52"/>
    <n v="60"/>
    <n v="3120"/>
    <n v="998.4"/>
    <n v="0.32"/>
    <x v="2"/>
  </r>
  <r>
    <s v="Sports Direct"/>
    <n v="1128299"/>
    <x v="212"/>
    <x v="0"/>
    <s v="Sud-est"/>
    <s v="Florida"/>
    <s v="Orlando"/>
    <x v="5"/>
    <n v="47"/>
    <n v="108"/>
    <n v="5076"/>
    <n v="2944.0800000000004"/>
    <n v="0.58000000000000007"/>
    <x v="2"/>
  </r>
  <r>
    <s v="Sports Direct"/>
    <n v="1128299"/>
    <x v="221"/>
    <x v="6"/>
    <s v="Sud-est"/>
    <s v="Florida"/>
    <s v="Orlando"/>
    <x v="0"/>
    <n v="46"/>
    <n v="160"/>
    <n v="7360"/>
    <n v="3017.6"/>
    <n v="0.41"/>
    <x v="2"/>
  </r>
  <r>
    <s v="Sports Direct"/>
    <n v="1128299"/>
    <x v="221"/>
    <x v="6"/>
    <s v="Sud-est"/>
    <s v="Florida"/>
    <s v="Orlando"/>
    <x v="1"/>
    <n v="58"/>
    <n v="100"/>
    <n v="5800"/>
    <n v="2204"/>
    <n v="0.38"/>
    <x v="2"/>
  </r>
  <r>
    <s v="Sports Direct"/>
    <n v="1128299"/>
    <x v="221"/>
    <x v="6"/>
    <s v="Sud-est"/>
    <s v="Florida"/>
    <s v="Orlando"/>
    <x v="2"/>
    <n v="59"/>
    <n v="115"/>
    <n v="6785"/>
    <n v="2917.55"/>
    <n v="0.43"/>
    <x v="2"/>
  </r>
  <r>
    <s v="Sports Direct"/>
    <n v="1128299"/>
    <x v="221"/>
    <x v="6"/>
    <s v="Sud-est"/>
    <s v="Florida"/>
    <s v="Orlando"/>
    <x v="3"/>
    <n v="58"/>
    <n v="91"/>
    <n v="5278"/>
    <n v="2216.7599999999998"/>
    <n v="0.42"/>
    <x v="2"/>
  </r>
  <r>
    <s v="Sports Direct"/>
    <n v="1128299"/>
    <x v="221"/>
    <x v="6"/>
    <s v="Sud-est"/>
    <s v="Florida"/>
    <s v="Orlando"/>
    <x v="4"/>
    <n v="61"/>
    <n v="44"/>
    <n v="2684"/>
    <n v="885.72"/>
    <n v="0.33"/>
    <x v="2"/>
  </r>
  <r>
    <s v="Sports Direct"/>
    <n v="1128299"/>
    <x v="221"/>
    <x v="6"/>
    <s v="Sud-est"/>
    <s v="Florida"/>
    <s v="Orlando"/>
    <x v="5"/>
    <n v="54"/>
    <n v="101"/>
    <n v="5454"/>
    <n v="3272.4"/>
    <n v="0.6"/>
    <x v="2"/>
  </r>
  <r>
    <s v="Walmart"/>
    <n v="1128299"/>
    <x v="240"/>
    <x v="3"/>
    <s v="Sud-est"/>
    <s v="Florida"/>
    <s v="Orlando"/>
    <x v="0"/>
    <n v="62"/>
    <n v="138"/>
    <n v="8556"/>
    <n v="3593.52"/>
    <n v="0.42"/>
    <x v="2"/>
  </r>
  <r>
    <s v="Walmart"/>
    <n v="1128299"/>
    <x v="240"/>
    <x v="3"/>
    <s v="Sud-est"/>
    <s v="Florida"/>
    <s v="Orlando"/>
    <x v="1"/>
    <n v="66"/>
    <n v="98"/>
    <n v="6468"/>
    <n v="2263.7999999999997"/>
    <n v="0.35"/>
    <x v="2"/>
  </r>
  <r>
    <s v="Walmart"/>
    <n v="1128299"/>
    <x v="240"/>
    <x v="3"/>
    <s v="Sud-est"/>
    <s v="Florida"/>
    <s v="Orlando"/>
    <x v="2"/>
    <n v="66"/>
    <n v="120"/>
    <n v="7920"/>
    <n v="3247.2"/>
    <n v="0.41"/>
    <x v="2"/>
  </r>
  <r>
    <s v="Walmart"/>
    <n v="1128299"/>
    <x v="240"/>
    <x v="3"/>
    <s v="Sud-est"/>
    <s v="Florida"/>
    <s v="Orlando"/>
    <x v="3"/>
    <n v="52"/>
    <n v="84"/>
    <n v="4368"/>
    <n v="1965.6"/>
    <n v="0.44999999999999996"/>
    <x v="2"/>
  </r>
  <r>
    <s v="Walmart"/>
    <n v="1128299"/>
    <x v="240"/>
    <x v="3"/>
    <s v="Sud-est"/>
    <s v="Florida"/>
    <s v="Orlando"/>
    <x v="4"/>
    <n v="59"/>
    <n v="58"/>
    <n v="3422"/>
    <n v="1197.6999999999998"/>
    <n v="0.35"/>
    <x v="2"/>
  </r>
  <r>
    <s v="Walmart"/>
    <n v="1128299"/>
    <x v="240"/>
    <x v="3"/>
    <s v="Sud-est"/>
    <s v="Florida"/>
    <s v="Orlando"/>
    <x v="5"/>
    <n v="72"/>
    <n v="109"/>
    <n v="7848"/>
    <n v="4708.8"/>
    <n v="0.6"/>
    <x v="2"/>
  </r>
  <r>
    <s v="Walmart"/>
    <n v="1128299"/>
    <x v="271"/>
    <x v="6"/>
    <s v="Sud-est"/>
    <s v="Florida"/>
    <s v="Orlando"/>
    <x v="0"/>
    <n v="58"/>
    <n v="155"/>
    <n v="8990"/>
    <n v="3865.7"/>
    <n v="0.43"/>
    <x v="2"/>
  </r>
  <r>
    <s v="Walmart"/>
    <n v="1128299"/>
    <x v="271"/>
    <x v="6"/>
    <s v="Sud-est"/>
    <s v="Florida"/>
    <s v="Orlando"/>
    <x v="1"/>
    <n v="60"/>
    <n v="128"/>
    <n v="7680"/>
    <n v="3072"/>
    <n v="0.4"/>
    <x v="2"/>
  </r>
  <r>
    <s v="Walmart"/>
    <n v="1128299"/>
    <x v="271"/>
    <x v="6"/>
    <s v="Sud-est"/>
    <s v="Florida"/>
    <s v="Orlando"/>
    <x v="2"/>
    <n v="59"/>
    <n v="119"/>
    <n v="7021"/>
    <n v="3159.45"/>
    <n v="0.44999999999999996"/>
    <x v="2"/>
  </r>
  <r>
    <s v="Walmart"/>
    <n v="1128299"/>
    <x v="271"/>
    <x v="6"/>
    <s v="Sud-est"/>
    <s v="Florida"/>
    <s v="Orlando"/>
    <x v="3"/>
    <n v="59"/>
    <n v="88"/>
    <n v="5192"/>
    <n v="2232.56"/>
    <n v="0.43"/>
    <x v="2"/>
  </r>
  <r>
    <s v="Walmart"/>
    <n v="1128299"/>
    <x v="271"/>
    <x v="6"/>
    <s v="Sud-est"/>
    <s v="Florida"/>
    <s v="Orlando"/>
    <x v="4"/>
    <n v="52"/>
    <n v="68"/>
    <n v="3536"/>
    <n v="1131.52"/>
    <n v="0.32"/>
    <x v="2"/>
  </r>
  <r>
    <s v="Walmart"/>
    <n v="1128299"/>
    <x v="271"/>
    <x v="6"/>
    <s v="Sud-est"/>
    <s v="Florida"/>
    <s v="Orlando"/>
    <x v="5"/>
    <n v="67"/>
    <n v="173"/>
    <n v="11591"/>
    <n v="6722.7800000000007"/>
    <n v="0.58000000000000007"/>
    <x v="2"/>
  </r>
  <r>
    <s v="Walmart"/>
    <n v="1128299"/>
    <x v="301"/>
    <x v="1"/>
    <s v="Sud-est"/>
    <s v="Florida"/>
    <s v="Orlando"/>
    <x v="0"/>
    <n v="61"/>
    <n v="223"/>
    <n v="13603"/>
    <n v="6121.3499999999995"/>
    <n v="0.44999999999999996"/>
    <x v="2"/>
  </r>
  <r>
    <s v="Walmart"/>
    <n v="1128299"/>
    <x v="301"/>
    <x v="1"/>
    <s v="Sud-est"/>
    <s v="Florida"/>
    <s v="Orlando"/>
    <x v="1"/>
    <n v="64"/>
    <n v="203"/>
    <n v="12992"/>
    <n v="4547.2"/>
    <n v="0.35"/>
    <x v="2"/>
  </r>
  <r>
    <s v="Walmart"/>
    <n v="1128299"/>
    <x v="301"/>
    <x v="1"/>
    <s v="Sud-est"/>
    <s v="Florida"/>
    <s v="Orlando"/>
    <x v="2"/>
    <n v="80"/>
    <n v="210"/>
    <n v="16800"/>
    <n v="7224"/>
    <n v="0.43"/>
    <x v="2"/>
  </r>
  <r>
    <s v="Walmart"/>
    <n v="1128299"/>
    <x v="301"/>
    <x v="1"/>
    <s v="Sud-est"/>
    <s v="Florida"/>
    <s v="Orlando"/>
    <x v="3"/>
    <n v="77"/>
    <n v="155"/>
    <n v="11935"/>
    <n v="5012.7"/>
    <n v="0.42"/>
    <x v="2"/>
  </r>
  <r>
    <s v="Walmart"/>
    <n v="1128299"/>
    <x v="301"/>
    <x v="1"/>
    <s v="Sud-est"/>
    <s v="Florida"/>
    <s v="Orlando"/>
    <x v="4"/>
    <n v="89"/>
    <n v="126"/>
    <n v="11214"/>
    <n v="3588.48"/>
    <n v="0.32"/>
    <x v="2"/>
  </r>
  <r>
    <s v="Walmart"/>
    <n v="1128299"/>
    <x v="301"/>
    <x v="1"/>
    <s v="Sud-est"/>
    <s v="Florida"/>
    <s v="Orlando"/>
    <x v="5"/>
    <n v="103"/>
    <n v="218"/>
    <n v="22454"/>
    <n v="12574.240000000002"/>
    <n v="0.56000000000000005"/>
    <x v="2"/>
  </r>
  <r>
    <s v="Walmart"/>
    <n v="1128299"/>
    <x v="330"/>
    <x v="2"/>
    <s v="Sud-est"/>
    <s v="Florida"/>
    <s v="Orlando"/>
    <x v="0"/>
    <n v="83"/>
    <n v="261"/>
    <n v="21663"/>
    <n v="9531.7199999999993"/>
    <n v="0.44"/>
    <x v="2"/>
  </r>
  <r>
    <s v="Walmart"/>
    <n v="1128299"/>
    <x v="330"/>
    <x v="2"/>
    <s v="Sud-est"/>
    <s v="Florida"/>
    <s v="Orlando"/>
    <x v="1"/>
    <n v="88"/>
    <n v="225"/>
    <n v="19800"/>
    <n v="7920"/>
    <n v="0.4"/>
    <x v="2"/>
  </r>
  <r>
    <s v="Walmart"/>
    <n v="1128299"/>
    <x v="330"/>
    <x v="2"/>
    <s v="Sud-est"/>
    <s v="Florida"/>
    <s v="Orlando"/>
    <x v="2"/>
    <n v="86"/>
    <n v="189"/>
    <n v="16254"/>
    <n v="7151.76"/>
    <n v="0.44"/>
    <x v="2"/>
  </r>
  <r>
    <s v="Walmart"/>
    <n v="1128299"/>
    <x v="330"/>
    <x v="2"/>
    <s v="Sud-est"/>
    <s v="Florida"/>
    <s v="Orlando"/>
    <x v="3"/>
    <n v="82"/>
    <n v="180"/>
    <n v="14760"/>
    <n v="6346.8"/>
    <n v="0.43"/>
    <x v="2"/>
  </r>
  <r>
    <s v="Walmart"/>
    <n v="1128299"/>
    <x v="330"/>
    <x v="2"/>
    <s v="Sud-est"/>
    <s v="Florida"/>
    <s v="Orlando"/>
    <x v="4"/>
    <n v="89"/>
    <n v="195"/>
    <n v="17355"/>
    <n v="5553.6"/>
    <n v="0.32"/>
    <x v="2"/>
  </r>
  <r>
    <s v="Walmart"/>
    <n v="1128299"/>
    <x v="330"/>
    <x v="2"/>
    <s v="Sud-est"/>
    <s v="Florida"/>
    <s v="Orlando"/>
    <x v="5"/>
    <n v="101"/>
    <n v="163"/>
    <n v="16463"/>
    <n v="9383.9100000000017"/>
    <n v="0.57000000000000006"/>
    <x v="2"/>
  </r>
  <r>
    <s v="Walmart"/>
    <n v="1128299"/>
    <x v="362"/>
    <x v="6"/>
    <s v="Sud-est"/>
    <s v="Florida"/>
    <s v="Orlando"/>
    <x v="0"/>
    <n v="87"/>
    <n v="213"/>
    <n v="18531"/>
    <n v="7597.7099999999991"/>
    <n v="0.41"/>
    <x v="2"/>
  </r>
  <r>
    <s v="Walmart"/>
    <n v="1128299"/>
    <x v="362"/>
    <x v="6"/>
    <s v="Sud-est"/>
    <s v="Florida"/>
    <s v="Orlando"/>
    <x v="1"/>
    <n v="77"/>
    <n v="206"/>
    <n v="15862"/>
    <n v="5551.7"/>
    <n v="0.35"/>
    <x v="2"/>
  </r>
  <r>
    <s v="Walmart"/>
    <n v="1128299"/>
    <x v="362"/>
    <x v="6"/>
    <s v="Sud-est"/>
    <s v="Florida"/>
    <s v="Orlando"/>
    <x v="2"/>
    <n v="78"/>
    <n v="189"/>
    <n v="14742"/>
    <n v="6339.0599999999995"/>
    <n v="0.43"/>
    <x v="2"/>
  </r>
  <r>
    <s v="Walmart"/>
    <n v="1128299"/>
    <x v="362"/>
    <x v="6"/>
    <s v="Sud-est"/>
    <s v="Florida"/>
    <s v="Orlando"/>
    <x v="3"/>
    <n v="77"/>
    <n v="143"/>
    <n v="11011"/>
    <n v="4624.62"/>
    <n v="0.42"/>
    <x v="2"/>
  </r>
  <r>
    <s v="Walmart"/>
    <n v="1128299"/>
    <x v="362"/>
    <x v="6"/>
    <s v="Sud-est"/>
    <s v="Florida"/>
    <s v="Orlando"/>
    <x v="4"/>
    <n v="74"/>
    <n v="143"/>
    <n v="10582"/>
    <n v="3280.42"/>
    <n v="0.31"/>
    <x v="2"/>
  </r>
  <r>
    <s v="Walmart"/>
    <n v="1128299"/>
    <x v="362"/>
    <x v="6"/>
    <s v="Sud-est"/>
    <s v="Florida"/>
    <s v="Orlando"/>
    <x v="5"/>
    <n v="81"/>
    <n v="87"/>
    <n v="7047"/>
    <n v="4087.2600000000007"/>
    <n v="0.58000000000000007"/>
    <x v="2"/>
  </r>
  <r>
    <s v="Walmart"/>
    <n v="1128299"/>
    <x v="394"/>
    <x v="3"/>
    <s v="Sud-est"/>
    <s v="Florida"/>
    <s v="Orlando"/>
    <x v="0"/>
    <n v="58"/>
    <n v="140"/>
    <n v="8120"/>
    <n v="3248"/>
    <n v="0.4"/>
    <x v="2"/>
  </r>
  <r>
    <s v="Walmart"/>
    <n v="1128299"/>
    <x v="394"/>
    <x v="3"/>
    <s v="Sud-est"/>
    <s v="Florida"/>
    <s v="Orlando"/>
    <x v="1"/>
    <n v="60"/>
    <n v="135"/>
    <n v="8100"/>
    <n v="2997"/>
    <n v="0.37"/>
    <x v="2"/>
  </r>
  <r>
    <s v="Walmart"/>
    <n v="1128299"/>
    <x v="394"/>
    <x v="3"/>
    <s v="Sud-est"/>
    <s v="Florida"/>
    <s v="Orlando"/>
    <x v="2"/>
    <n v="54"/>
    <n v="75"/>
    <n v="4050"/>
    <n v="1822.4999999999998"/>
    <n v="0.44999999999999996"/>
    <x v="2"/>
  </r>
  <r>
    <s v="Walmart"/>
    <n v="1128299"/>
    <x v="394"/>
    <x v="3"/>
    <s v="Sud-est"/>
    <s v="Florida"/>
    <s v="Orlando"/>
    <x v="3"/>
    <n v="54"/>
    <n v="65"/>
    <n v="3510"/>
    <n v="1544.4"/>
    <n v="0.44"/>
    <x v="2"/>
  </r>
  <r>
    <s v="Walmart"/>
    <n v="1128299"/>
    <x v="394"/>
    <x v="3"/>
    <s v="Sud-est"/>
    <s v="Florida"/>
    <s v="Orlando"/>
    <x v="4"/>
    <n v="64"/>
    <n v="74"/>
    <n v="4736"/>
    <n v="1468.16"/>
    <n v="0.31"/>
    <x v="2"/>
  </r>
  <r>
    <s v="Walmart"/>
    <n v="1128299"/>
    <x v="394"/>
    <x v="3"/>
    <s v="Sud-est"/>
    <s v="Florida"/>
    <s v="Orlando"/>
    <x v="5"/>
    <n v="51"/>
    <n v="75"/>
    <n v="3825"/>
    <n v="2103.75"/>
    <n v="0.55000000000000004"/>
    <x v="2"/>
  </r>
  <r>
    <s v="Walmart"/>
    <n v="1128299"/>
    <x v="423"/>
    <x v="4"/>
    <s v="Sud-est"/>
    <s v="Florida"/>
    <s v="Orlando"/>
    <x v="0"/>
    <n v="47"/>
    <n v="100"/>
    <n v="4700"/>
    <n v="2068"/>
    <n v="0.44"/>
    <x v="2"/>
  </r>
  <r>
    <s v="Walmart"/>
    <n v="1128299"/>
    <x v="423"/>
    <x v="4"/>
    <s v="Sud-est"/>
    <s v="Florida"/>
    <s v="Orlando"/>
    <x v="1"/>
    <n v="59"/>
    <n v="144"/>
    <n v="8496"/>
    <n v="3228.48"/>
    <n v="0.38"/>
    <x v="2"/>
  </r>
  <r>
    <s v="Walmart"/>
    <n v="1128299"/>
    <x v="423"/>
    <x v="4"/>
    <s v="Sud-est"/>
    <s v="Florida"/>
    <s v="Orlando"/>
    <x v="2"/>
    <n v="55"/>
    <n v="112"/>
    <n v="6160"/>
    <n v="2525.6"/>
    <n v="0.41"/>
    <x v="2"/>
  </r>
  <r>
    <s v="Walmart"/>
    <n v="1128299"/>
    <x v="423"/>
    <x v="4"/>
    <s v="Sud-est"/>
    <s v="Florida"/>
    <s v="Orlando"/>
    <x v="3"/>
    <n v="51"/>
    <n v="113"/>
    <n v="5763"/>
    <n v="2362.83"/>
    <n v="0.41"/>
    <x v="2"/>
  </r>
  <r>
    <s v="Walmart"/>
    <n v="1128299"/>
    <x v="423"/>
    <x v="4"/>
    <s v="Sud-est"/>
    <s v="Florida"/>
    <s v="Orlando"/>
    <x v="4"/>
    <n v="59"/>
    <n v="98"/>
    <n v="5782"/>
    <n v="1792.42"/>
    <n v="0.31"/>
    <x v="2"/>
  </r>
  <r>
    <s v="Walmart"/>
    <n v="1128299"/>
    <x v="423"/>
    <x v="4"/>
    <s v="Sud-est"/>
    <s v="Florida"/>
    <s v="Orlando"/>
    <x v="5"/>
    <n v="65"/>
    <n v="104"/>
    <n v="6760"/>
    <n v="3920.8000000000006"/>
    <n v="0.58000000000000007"/>
    <x v="2"/>
  </r>
  <r>
    <s v="Walmart"/>
    <n v="1128299"/>
    <x v="454"/>
    <x v="0"/>
    <s v="Sud-est"/>
    <s v="Florida"/>
    <s v="Orlando"/>
    <x v="0"/>
    <n v="52"/>
    <n v="169"/>
    <n v="8788"/>
    <n v="3515.2000000000003"/>
    <n v="0.4"/>
    <x v="2"/>
  </r>
  <r>
    <s v="Walmart"/>
    <n v="1128299"/>
    <x v="454"/>
    <x v="0"/>
    <s v="Sud-est"/>
    <s v="Florida"/>
    <s v="Orlando"/>
    <x v="1"/>
    <n v="54"/>
    <n v="175"/>
    <n v="9450"/>
    <n v="3591"/>
    <n v="0.38"/>
    <x v="2"/>
  </r>
  <r>
    <s v="Walmart"/>
    <n v="1128299"/>
    <x v="454"/>
    <x v="0"/>
    <s v="Sud-est"/>
    <s v="Florida"/>
    <s v="Orlando"/>
    <x v="2"/>
    <n v="53"/>
    <n v="147"/>
    <n v="7791"/>
    <n v="3194.31"/>
    <n v="0.41"/>
    <x v="2"/>
  </r>
  <r>
    <s v="Walmart"/>
    <n v="1128299"/>
    <x v="454"/>
    <x v="0"/>
    <s v="Sud-est"/>
    <s v="Florida"/>
    <s v="Orlando"/>
    <x v="3"/>
    <n v="64"/>
    <n v="150"/>
    <n v="9600"/>
    <n v="4128"/>
    <n v="0.43"/>
    <x v="2"/>
  </r>
  <r>
    <s v="Walmart"/>
    <n v="1128299"/>
    <x v="454"/>
    <x v="0"/>
    <s v="Sud-est"/>
    <s v="Florida"/>
    <s v="Orlando"/>
    <x v="4"/>
    <n v="77"/>
    <n v="124"/>
    <n v="9548"/>
    <n v="2864.4000000000005"/>
    <n v="0.30000000000000004"/>
    <x v="2"/>
  </r>
  <r>
    <s v="Walmart"/>
    <n v="1128299"/>
    <x v="454"/>
    <x v="0"/>
    <s v="Sud-est"/>
    <s v="Florida"/>
    <s v="Orlando"/>
    <x v="5"/>
    <n v="86"/>
    <n v="162"/>
    <n v="13932"/>
    <n v="8219.880000000001"/>
    <n v="0.59000000000000008"/>
    <x v="2"/>
  </r>
  <r>
    <s v="Walmart"/>
    <n v="1128299"/>
    <x v="483"/>
    <x v="1"/>
    <s v="Sud-est"/>
    <s v="Florida"/>
    <s v="Orlando"/>
    <x v="0"/>
    <n v="72"/>
    <n v="216"/>
    <n v="15552"/>
    <n v="6220.8"/>
    <n v="0.4"/>
    <x v="2"/>
  </r>
  <r>
    <s v="Walmart"/>
    <n v="1128299"/>
    <x v="483"/>
    <x v="1"/>
    <s v="Sud-est"/>
    <s v="Florida"/>
    <s v="Orlando"/>
    <x v="1"/>
    <n v="82"/>
    <n v="200"/>
    <n v="16400"/>
    <n v="5740"/>
    <n v="0.35"/>
    <x v="2"/>
  </r>
  <r>
    <s v="Ouest Gear"/>
    <n v="1128299"/>
    <x v="483"/>
    <x v="1"/>
    <s v="Sud-est"/>
    <s v="Florida"/>
    <s v="Orlando"/>
    <x v="2"/>
    <n v="75"/>
    <n v="174"/>
    <n v="13050"/>
    <n v="5220"/>
    <n v="0.4"/>
    <x v="2"/>
  </r>
  <r>
    <s v="Ouest Gear"/>
    <n v="1128299"/>
    <x v="483"/>
    <x v="1"/>
    <s v="Sud-est"/>
    <s v="Florida"/>
    <s v="Orlando"/>
    <x v="3"/>
    <n v="78"/>
    <n v="180"/>
    <n v="14040"/>
    <n v="5756.4"/>
    <n v="0.41"/>
    <x v="2"/>
  </r>
  <r>
    <s v="Ouest Gear"/>
    <n v="1128299"/>
    <x v="483"/>
    <x v="1"/>
    <s v="Sud-est"/>
    <s v="Florida"/>
    <s v="Orlando"/>
    <x v="4"/>
    <n v="86"/>
    <n v="147"/>
    <n v="12642"/>
    <n v="4424.7"/>
    <n v="0.35"/>
    <x v="2"/>
  </r>
  <r>
    <s v="Ouest Gear"/>
    <n v="1128299"/>
    <x v="483"/>
    <x v="1"/>
    <s v="Sud-est"/>
    <s v="Florida"/>
    <s v="Orlando"/>
    <x v="5"/>
    <n v="87"/>
    <n v="156"/>
    <n v="13572"/>
    <n v="7464.6"/>
    <n v="0.55000000000000004"/>
    <x v="2"/>
  </r>
  <r>
    <s v="Ouest Gear"/>
    <n v="1185732"/>
    <x v="176"/>
    <x v="6"/>
    <s v="Sud-est"/>
    <s v="Florida"/>
    <s v="Orlando"/>
    <x v="0"/>
    <n v="41"/>
    <n v="255"/>
    <n v="10455"/>
    <n v="5750.2500000000009"/>
    <n v="0.55000000000000004"/>
    <x v="2"/>
  </r>
  <r>
    <s v="Ouest Gear"/>
    <n v="1185732"/>
    <x v="176"/>
    <x v="6"/>
    <s v="Sud-est"/>
    <s v="Florida"/>
    <s v="Orlando"/>
    <x v="1"/>
    <n v="44"/>
    <n v="189"/>
    <n v="8316"/>
    <n v="3908.52"/>
    <n v="0.47"/>
    <x v="2"/>
  </r>
  <r>
    <s v="Ouest Gear"/>
    <n v="1185732"/>
    <x v="176"/>
    <x v="6"/>
    <s v="Sud-est"/>
    <s v="Florida"/>
    <s v="Orlando"/>
    <x v="2"/>
    <n v="32"/>
    <n v="169"/>
    <n v="5408"/>
    <n v="2055.04"/>
    <n v="0.38"/>
    <x v="2"/>
  </r>
  <r>
    <s v="Ouest Gear"/>
    <n v="1185732"/>
    <x v="176"/>
    <x v="6"/>
    <s v="Sud-est"/>
    <s v="Florida"/>
    <s v="Orlando"/>
    <x v="3"/>
    <n v="37"/>
    <n v="145"/>
    <n v="5365"/>
    <n v="2199.65"/>
    <n v="0.41"/>
    <x v="2"/>
  </r>
  <r>
    <s v="Ouest Gear"/>
    <n v="1185732"/>
    <x v="176"/>
    <x v="6"/>
    <s v="Sud-est"/>
    <s v="Florida"/>
    <s v="Orlando"/>
    <x v="4"/>
    <n v="51"/>
    <n v="165"/>
    <n v="8415"/>
    <n v="3786.7499999999995"/>
    <n v="0.44999999999999996"/>
    <x v="2"/>
  </r>
  <r>
    <s v="Ouest Gear"/>
    <n v="1185732"/>
    <x v="176"/>
    <x v="6"/>
    <s v="Sud-est"/>
    <s v="Florida"/>
    <s v="Orlando"/>
    <x v="5"/>
    <n v="44"/>
    <n v="176"/>
    <n v="7744"/>
    <n v="5033.6000000000004"/>
    <n v="0.65"/>
    <x v="2"/>
  </r>
  <r>
    <s v="Ouest Gear"/>
    <n v="1185732"/>
    <x v="205"/>
    <x v="0"/>
    <s v="Sud-est"/>
    <s v="Florida"/>
    <s v="Orlando"/>
    <x v="0"/>
    <n v="44"/>
    <n v="234"/>
    <n v="10296"/>
    <n v="5662.8"/>
    <n v="0.55000000000000004"/>
    <x v="2"/>
  </r>
  <r>
    <s v="Ouest Gear"/>
    <n v="1185732"/>
    <x v="205"/>
    <x v="0"/>
    <s v="Sud-est"/>
    <s v="Florida"/>
    <s v="Orlando"/>
    <x v="1"/>
    <n v="42"/>
    <n v="138"/>
    <n v="5796"/>
    <n v="2840.04"/>
    <n v="0.49"/>
    <x v="2"/>
  </r>
  <r>
    <s v="Ouest Gear"/>
    <n v="1185732"/>
    <x v="205"/>
    <x v="0"/>
    <s v="Sud-est"/>
    <s v="Florida"/>
    <s v="Orlando"/>
    <x v="2"/>
    <n v="33"/>
    <n v="174"/>
    <n v="5742"/>
    <n v="2124.54"/>
    <n v="0.37"/>
    <x v="2"/>
  </r>
  <r>
    <s v="Ouest Gear"/>
    <n v="1185732"/>
    <x v="205"/>
    <x v="0"/>
    <s v="Nord-est"/>
    <s v="New York"/>
    <s v="Albany"/>
    <x v="3"/>
    <n v="37"/>
    <n v="133"/>
    <n v="4921"/>
    <n v="2066.8199999999997"/>
    <n v="0.42"/>
    <x v="2"/>
  </r>
  <r>
    <s v="Ouest Gear"/>
    <n v="1185732"/>
    <x v="205"/>
    <x v="0"/>
    <s v="Nord-est"/>
    <s v="New York"/>
    <s v="Albany"/>
    <x v="4"/>
    <n v="50"/>
    <n v="154"/>
    <n v="7700"/>
    <n v="3541.9999999999995"/>
    <n v="0.45999999999999996"/>
    <x v="2"/>
  </r>
  <r>
    <s v="Ouest Gear"/>
    <n v="1185732"/>
    <x v="205"/>
    <x v="0"/>
    <s v="Nord-est"/>
    <s v="New York"/>
    <s v="Albany"/>
    <x v="5"/>
    <n v="42"/>
    <n v="182"/>
    <n v="7644"/>
    <n v="4892.16"/>
    <n v="0.64"/>
    <x v="2"/>
  </r>
  <r>
    <s v="Ouest Gear"/>
    <n v="1185732"/>
    <x v="710"/>
    <x v="5"/>
    <s v="Nord-est"/>
    <s v="New York"/>
    <s v="Albany"/>
    <x v="0"/>
    <n v="44"/>
    <n v="252"/>
    <n v="11088"/>
    <n v="6541.920000000001"/>
    <n v="0.59000000000000008"/>
    <x v="2"/>
  </r>
  <r>
    <s v="Ouest Gear"/>
    <n v="1185732"/>
    <x v="710"/>
    <x v="5"/>
    <s v="Nord-est"/>
    <s v="New York"/>
    <s v="Albany"/>
    <x v="1"/>
    <n v="44"/>
    <n v="165"/>
    <n v="7260"/>
    <n v="3339.6"/>
    <n v="0.45999999999999996"/>
    <x v="2"/>
  </r>
  <r>
    <s v="Ouest Gear"/>
    <n v="1185732"/>
    <x v="710"/>
    <x v="5"/>
    <s v="Nord-est"/>
    <s v="New York"/>
    <s v="Albany"/>
    <x v="2"/>
    <n v="33"/>
    <n v="161"/>
    <n v="5313"/>
    <n v="1912.6799999999998"/>
    <n v="0.36"/>
    <x v="2"/>
  </r>
  <r>
    <s v="Ouest Gear"/>
    <n v="1185732"/>
    <x v="710"/>
    <x v="5"/>
    <s v="Nord-est"/>
    <s v="New York"/>
    <s v="Albany"/>
    <x v="3"/>
    <n v="39"/>
    <n v="106"/>
    <n v="4134"/>
    <n v="1694.9399999999998"/>
    <n v="0.41"/>
    <x v="2"/>
  </r>
  <r>
    <s v="Ouest Gear"/>
    <n v="1185732"/>
    <x v="710"/>
    <x v="5"/>
    <s v="Nord-est"/>
    <s v="New York"/>
    <s v="Albany"/>
    <x v="4"/>
    <n v="51"/>
    <n v="133"/>
    <n v="6783"/>
    <n v="3323.67"/>
    <n v="0.49"/>
    <x v="2"/>
  </r>
  <r>
    <s v="Ouest Gear"/>
    <n v="1185732"/>
    <x v="710"/>
    <x v="5"/>
    <s v="Nord-est"/>
    <s v="New York"/>
    <s v="Albany"/>
    <x v="5"/>
    <n v="43"/>
    <n v="161"/>
    <n v="6923"/>
    <n v="4153.8"/>
    <n v="0.6"/>
    <x v="2"/>
  </r>
  <r>
    <s v="Ouest Gear"/>
    <n v="1185732"/>
    <x v="232"/>
    <x v="2"/>
    <s v="Nord-est"/>
    <s v="New York"/>
    <s v="Albany"/>
    <x v="0"/>
    <n v="42"/>
    <n v="248"/>
    <n v="10416"/>
    <n v="5832.9600000000009"/>
    <n v="0.56000000000000005"/>
    <x v="2"/>
  </r>
  <r>
    <s v="Ouest Gear"/>
    <n v="1185732"/>
    <x v="232"/>
    <x v="2"/>
    <s v="Nord-est"/>
    <s v="New York"/>
    <s v="Albany"/>
    <x v="1"/>
    <n v="43"/>
    <n v="147"/>
    <n v="6321"/>
    <n v="2844.45"/>
    <n v="0.44999999999999996"/>
    <x v="2"/>
  </r>
  <r>
    <s v="Ouest Gear"/>
    <n v="1185732"/>
    <x v="232"/>
    <x v="2"/>
    <s v="Nord-est"/>
    <s v="New York"/>
    <s v="Albany"/>
    <x v="2"/>
    <n v="34"/>
    <n v="152"/>
    <n v="5168"/>
    <n v="1860.48"/>
    <n v="0.36"/>
    <x v="2"/>
  </r>
  <r>
    <s v="Ouest Gear"/>
    <n v="1185732"/>
    <x v="232"/>
    <x v="2"/>
    <s v="Nord-est"/>
    <s v="New York"/>
    <s v="Albany"/>
    <x v="3"/>
    <n v="37"/>
    <n v="135"/>
    <n v="4995"/>
    <n v="2047.9499999999998"/>
    <n v="0.41"/>
    <x v="2"/>
  </r>
  <r>
    <s v="Ouest Gear"/>
    <n v="1185732"/>
    <x v="232"/>
    <x v="2"/>
    <s v="Nord-est"/>
    <s v="New York"/>
    <s v="Albany"/>
    <x v="4"/>
    <n v="50"/>
    <n v="124"/>
    <n v="6200"/>
    <n v="2914"/>
    <n v="0.47"/>
    <x v="2"/>
  </r>
  <r>
    <s v="Ouest Gear"/>
    <n v="1185732"/>
    <x v="232"/>
    <x v="2"/>
    <s v="Nord-est"/>
    <s v="New York"/>
    <s v="Albany"/>
    <x v="5"/>
    <n v="41"/>
    <n v="156"/>
    <n v="6396"/>
    <n v="4157.4000000000005"/>
    <n v="0.65"/>
    <x v="2"/>
  </r>
  <r>
    <s v="Ouest Gear"/>
    <n v="1185732"/>
    <x v="261"/>
    <x v="3"/>
    <s v="Nord-est"/>
    <s v="New York"/>
    <s v="Albany"/>
    <x v="0"/>
    <n v="50"/>
    <n v="261"/>
    <n v="13050"/>
    <n v="7830"/>
    <n v="0.6"/>
    <x v="2"/>
  </r>
  <r>
    <s v="Ouest Gear"/>
    <n v="1185732"/>
    <x v="261"/>
    <x v="3"/>
    <s v="Nord-est"/>
    <s v="New York"/>
    <s v="Albany"/>
    <x v="1"/>
    <n v="53"/>
    <n v="161"/>
    <n v="8533"/>
    <n v="4010.5099999999998"/>
    <n v="0.47"/>
    <x v="2"/>
  </r>
  <r>
    <s v="Ouest Gear"/>
    <n v="1185732"/>
    <x v="261"/>
    <x v="3"/>
    <s v="Nord-est"/>
    <s v="New York"/>
    <s v="Albany"/>
    <x v="2"/>
    <n v="49"/>
    <n v="160"/>
    <n v="7840"/>
    <n v="2822.4"/>
    <n v="0.36"/>
    <x v="2"/>
  </r>
  <r>
    <s v="Ouest Gear"/>
    <n v="1185732"/>
    <x v="261"/>
    <x v="3"/>
    <s v="Nord-est"/>
    <s v="New York"/>
    <s v="Albany"/>
    <x v="3"/>
    <n v="47"/>
    <n v="130"/>
    <n v="6110"/>
    <n v="2444"/>
    <n v="0.4"/>
    <x v="2"/>
  </r>
  <r>
    <s v="Ouest Gear"/>
    <n v="1185732"/>
    <x v="261"/>
    <x v="3"/>
    <s v="Nord-est"/>
    <s v="New York"/>
    <s v="Albany"/>
    <x v="4"/>
    <n v="56"/>
    <n v="137"/>
    <n v="7672"/>
    <n v="3759.2799999999997"/>
    <n v="0.49"/>
    <x v="2"/>
  </r>
  <r>
    <s v="Ouest Gear"/>
    <n v="1185732"/>
    <x v="261"/>
    <x v="3"/>
    <s v="Nord-est"/>
    <s v="New York"/>
    <s v="Albany"/>
    <x v="5"/>
    <n v="59"/>
    <n v="169"/>
    <n v="9971"/>
    <n v="6281.7300000000005"/>
    <n v="0.63"/>
    <x v="2"/>
  </r>
  <r>
    <s v="Ouest Gear"/>
    <n v="1185732"/>
    <x v="294"/>
    <x v="1"/>
    <s v="Nord-est"/>
    <s v="New York"/>
    <s v="Albany"/>
    <x v="0"/>
    <n v="59"/>
    <n v="263"/>
    <n v="15517"/>
    <n v="8689.52"/>
    <n v="0.56000000000000005"/>
    <x v="2"/>
  </r>
  <r>
    <s v="Ouest Gear"/>
    <n v="1185732"/>
    <x v="294"/>
    <x v="1"/>
    <s v="Nord-est"/>
    <s v="New York"/>
    <s v="Albany"/>
    <x v="1"/>
    <n v="54"/>
    <n v="175"/>
    <n v="9450"/>
    <n v="4536"/>
    <n v="0.48"/>
    <x v="2"/>
  </r>
  <r>
    <s v="Ouest Gear"/>
    <n v="1185732"/>
    <x v="294"/>
    <x v="1"/>
    <s v="Nord-est"/>
    <s v="New York"/>
    <s v="Albany"/>
    <x v="2"/>
    <n v="48"/>
    <n v="150"/>
    <n v="7200"/>
    <n v="2736"/>
    <n v="0.38"/>
    <x v="2"/>
  </r>
  <r>
    <s v="Ouest Gear"/>
    <n v="1185732"/>
    <x v="294"/>
    <x v="1"/>
    <s v="Nord-est"/>
    <s v="New York"/>
    <s v="Albany"/>
    <x v="3"/>
    <n v="49"/>
    <n v="144"/>
    <n v="7056"/>
    <n v="2892.96"/>
    <n v="0.41"/>
    <x v="2"/>
  </r>
  <r>
    <s v="Ouest Gear"/>
    <n v="1185732"/>
    <x v="294"/>
    <x v="1"/>
    <s v="Nord-est"/>
    <s v="New York"/>
    <s v="Albany"/>
    <x v="4"/>
    <n v="62"/>
    <n v="150"/>
    <n v="9300"/>
    <n v="4557"/>
    <n v="0.49"/>
    <x v="2"/>
  </r>
  <r>
    <s v="Ouest Gear"/>
    <n v="1185732"/>
    <x v="294"/>
    <x v="1"/>
    <s v="Nord-est"/>
    <s v="New York"/>
    <s v="Albany"/>
    <x v="5"/>
    <n v="69"/>
    <n v="181"/>
    <n v="12489"/>
    <n v="7743.18"/>
    <n v="0.62"/>
    <x v="2"/>
  </r>
  <r>
    <s v="Ouest Gear"/>
    <n v="1185732"/>
    <x v="322"/>
    <x v="1"/>
    <s v="Nord-est"/>
    <s v="New York"/>
    <s v="Albany"/>
    <x v="0"/>
    <n v="59"/>
    <n v="247"/>
    <n v="14573"/>
    <n v="8015.1500000000005"/>
    <n v="0.55000000000000004"/>
    <x v="2"/>
  </r>
  <r>
    <s v="Ouest Gear"/>
    <n v="1185732"/>
    <x v="322"/>
    <x v="1"/>
    <s v="Nord-est"/>
    <s v="New York"/>
    <s v="Albany"/>
    <x v="1"/>
    <n v="56"/>
    <n v="196"/>
    <n v="10976"/>
    <n v="4939.2"/>
    <n v="0.44999999999999996"/>
    <x v="2"/>
  </r>
  <r>
    <s v="Ouest Gear"/>
    <n v="1185732"/>
    <x v="322"/>
    <x v="1"/>
    <s v="Nord-est"/>
    <s v="New York"/>
    <s v="Albany"/>
    <x v="2"/>
    <n v="51"/>
    <n v="169"/>
    <n v="8619"/>
    <n v="3016.6499999999996"/>
    <n v="0.35"/>
    <x v="2"/>
  </r>
  <r>
    <s v="Ouest Gear"/>
    <n v="1185732"/>
    <x v="322"/>
    <x v="1"/>
    <s v="Nord-est"/>
    <s v="New York"/>
    <s v="Albany"/>
    <x v="3"/>
    <n v="53"/>
    <n v="150"/>
    <n v="7950"/>
    <n v="3418.5"/>
    <n v="0.43"/>
    <x v="2"/>
  </r>
  <r>
    <s v="Ouest Gear"/>
    <n v="1185732"/>
    <x v="322"/>
    <x v="1"/>
    <s v="Nord-est"/>
    <s v="New York"/>
    <s v="Albany"/>
    <x v="4"/>
    <n v="62"/>
    <n v="168"/>
    <n v="10416"/>
    <n v="4791.3599999999997"/>
    <n v="0.45999999999999996"/>
    <x v="2"/>
  </r>
  <r>
    <s v="Ouest Gear"/>
    <n v="1185732"/>
    <x v="322"/>
    <x v="1"/>
    <s v="Nord-est"/>
    <s v="New York"/>
    <s v="Albany"/>
    <x v="5"/>
    <n v="66"/>
    <n v="194"/>
    <n v="12804"/>
    <n v="8322.6"/>
    <n v="0.65"/>
    <x v="2"/>
  </r>
  <r>
    <s v="Ouest Gear"/>
    <n v="1185732"/>
    <x v="354"/>
    <x v="5"/>
    <s v="Nord-est"/>
    <s v="New York"/>
    <s v="Albany"/>
    <x v="0"/>
    <n v="62"/>
    <n v="250"/>
    <n v="15500"/>
    <n v="8680"/>
    <n v="0.56000000000000005"/>
    <x v="2"/>
  </r>
  <r>
    <s v="Ouest Gear"/>
    <n v="1185732"/>
    <x v="354"/>
    <x v="5"/>
    <s v="Nord-est"/>
    <s v="New York"/>
    <s v="Albany"/>
    <x v="1"/>
    <n v="55"/>
    <n v="210"/>
    <n v="11550"/>
    <n v="5197.4999999999991"/>
    <n v="0.44999999999999996"/>
    <x v="2"/>
  </r>
  <r>
    <s v="Ouest Gear"/>
    <n v="1185732"/>
    <x v="354"/>
    <x v="5"/>
    <s v="Nord-est"/>
    <s v="New York"/>
    <s v="Albany"/>
    <x v="2"/>
    <n v="51"/>
    <n v="188"/>
    <n v="9588"/>
    <n v="3451.68"/>
    <n v="0.36"/>
    <x v="2"/>
  </r>
  <r>
    <s v="Ouest Gear"/>
    <n v="1185732"/>
    <x v="354"/>
    <x v="5"/>
    <s v="Nord-est"/>
    <s v="New York"/>
    <s v="Albany"/>
    <x v="3"/>
    <n v="41"/>
    <n v="150"/>
    <n v="6150"/>
    <n v="2460"/>
    <n v="0.4"/>
    <x v="2"/>
  </r>
  <r>
    <s v="Ouest Gear"/>
    <n v="1185732"/>
    <x v="354"/>
    <x v="5"/>
    <s v="Nord-est"/>
    <s v="New York"/>
    <s v="Albany"/>
    <x v="4"/>
    <n v="52"/>
    <n v="149"/>
    <n v="7748"/>
    <n v="3719.04"/>
    <n v="0.48"/>
    <x v="2"/>
  </r>
  <r>
    <s v="Ouest Gear"/>
    <n v="1185732"/>
    <x v="354"/>
    <x v="5"/>
    <s v="Nord-est"/>
    <s v="New York"/>
    <s v="Albany"/>
    <x v="5"/>
    <n v="55"/>
    <n v="218"/>
    <n v="11990"/>
    <n v="7194"/>
    <n v="0.6"/>
    <x v="2"/>
  </r>
  <r>
    <s v="Ouest Gear"/>
    <n v="1185732"/>
    <x v="384"/>
    <x v="0"/>
    <s v="Nord-est"/>
    <s v="New York"/>
    <s v="Albany"/>
    <x v="0"/>
    <n v="50"/>
    <n v="238"/>
    <n v="11900"/>
    <n v="7021.0000000000009"/>
    <n v="0.59000000000000008"/>
    <x v="2"/>
  </r>
  <r>
    <s v="Ouest Gear"/>
    <n v="1185732"/>
    <x v="384"/>
    <x v="0"/>
    <s v="Nord-est"/>
    <s v="New York"/>
    <s v="Albany"/>
    <x v="1"/>
    <n v="48"/>
    <n v="163"/>
    <n v="7824"/>
    <n v="3520.7999999999997"/>
    <n v="0.44999999999999996"/>
    <x v="2"/>
  </r>
  <r>
    <s v="Ouest Gear"/>
    <n v="1185732"/>
    <x v="384"/>
    <x v="0"/>
    <s v="Nord-est"/>
    <s v="New York"/>
    <s v="Albany"/>
    <x v="2"/>
    <n v="41"/>
    <n v="138"/>
    <n v="5658"/>
    <n v="1980.3"/>
    <n v="0.35"/>
    <x v="2"/>
  </r>
  <r>
    <s v="Ouest Gear"/>
    <n v="1185732"/>
    <x v="384"/>
    <x v="0"/>
    <s v="Nord-est"/>
    <s v="New York"/>
    <s v="Albany"/>
    <x v="3"/>
    <n v="44"/>
    <n v="137"/>
    <n v="6028"/>
    <n v="2471.48"/>
    <n v="0.41"/>
    <x v="2"/>
  </r>
  <r>
    <s v="Ouest Gear"/>
    <n v="1185732"/>
    <x v="384"/>
    <x v="0"/>
    <s v="Nord-est"/>
    <s v="New York"/>
    <s v="Albany"/>
    <x v="4"/>
    <n v="51"/>
    <n v="131"/>
    <n v="6681"/>
    <n v="3206.8799999999997"/>
    <n v="0.48"/>
    <x v="2"/>
  </r>
  <r>
    <s v="Ouest Gear"/>
    <n v="1185732"/>
    <x v="384"/>
    <x v="0"/>
    <s v="Nord-est"/>
    <s v="New York"/>
    <s v="Albany"/>
    <x v="5"/>
    <n v="59"/>
    <n v="156"/>
    <n v="9204"/>
    <n v="5522.4"/>
    <n v="0.6"/>
    <x v="2"/>
  </r>
  <r>
    <s v="Ouest Gear"/>
    <n v="1185732"/>
    <x v="416"/>
    <x v="4"/>
    <s v="Nord-est"/>
    <s v="New York"/>
    <s v="Albany"/>
    <x v="0"/>
    <n v="57"/>
    <n v="208"/>
    <n v="11856"/>
    <n v="6757.920000000001"/>
    <n v="0.57000000000000006"/>
    <x v="2"/>
  </r>
  <r>
    <s v="Ouest Gear"/>
    <n v="1185732"/>
    <x v="416"/>
    <x v="4"/>
    <s v="Nord-est"/>
    <s v="New York"/>
    <s v="Albany"/>
    <x v="1"/>
    <n v="46"/>
    <n v="156"/>
    <n v="7176"/>
    <n v="3300.9599999999996"/>
    <n v="0.45999999999999996"/>
    <x v="2"/>
  </r>
  <r>
    <s v="Ouest Gear"/>
    <n v="1185732"/>
    <x v="416"/>
    <x v="4"/>
    <s v="Nord-est"/>
    <s v="New York"/>
    <s v="Albany"/>
    <x v="2"/>
    <n v="46"/>
    <n v="137"/>
    <n v="6302"/>
    <n v="2520.8000000000002"/>
    <n v="0.4"/>
    <x v="2"/>
  </r>
  <r>
    <s v="Ouest Gear"/>
    <n v="1185732"/>
    <x v="416"/>
    <x v="4"/>
    <s v="Nord-est"/>
    <s v="New York"/>
    <s v="Albany"/>
    <x v="3"/>
    <n v="45"/>
    <n v="135"/>
    <n v="6075"/>
    <n v="2490.75"/>
    <n v="0.41"/>
    <x v="2"/>
  </r>
  <r>
    <s v="Ouest Gear"/>
    <n v="1185732"/>
    <x v="416"/>
    <x v="4"/>
    <s v="Nord-est"/>
    <s v="New York"/>
    <s v="Albany"/>
    <x v="4"/>
    <n v="59"/>
    <n v="150"/>
    <n v="8850"/>
    <n v="4159.5"/>
    <n v="0.47"/>
    <x v="2"/>
  </r>
  <r>
    <s v="Ouest Gear"/>
    <n v="1185732"/>
    <x v="416"/>
    <x v="4"/>
    <s v="Nord-est"/>
    <s v="New York"/>
    <s v="Albany"/>
    <x v="5"/>
    <n v="64"/>
    <n v="156"/>
    <n v="9984"/>
    <n v="6190.08"/>
    <n v="0.62"/>
    <x v="2"/>
  </r>
  <r>
    <s v="Ouest Gear"/>
    <n v="1185732"/>
    <x v="446"/>
    <x v="6"/>
    <s v="Nord-est"/>
    <s v="New York"/>
    <s v="Albany"/>
    <x v="0"/>
    <n v="56"/>
    <n v="217"/>
    <n v="12152"/>
    <n v="6683.6"/>
    <n v="0.55000000000000004"/>
    <x v="2"/>
  </r>
  <r>
    <s v="Ouest Gear"/>
    <n v="1185732"/>
    <x v="446"/>
    <x v="6"/>
    <s v="Nord-est"/>
    <s v="New York"/>
    <s v="Albany"/>
    <x v="1"/>
    <n v="49"/>
    <n v="162"/>
    <n v="7938"/>
    <n v="3889.62"/>
    <n v="0.49"/>
    <x v="2"/>
  </r>
  <r>
    <s v="Ouest Gear"/>
    <n v="1185732"/>
    <x v="446"/>
    <x v="6"/>
    <s v="Nord-est"/>
    <s v="New York"/>
    <s v="Albany"/>
    <x v="2"/>
    <n v="45"/>
    <n v="147"/>
    <n v="6615"/>
    <n v="2381.4"/>
    <n v="0.36"/>
    <x v="2"/>
  </r>
  <r>
    <s v="Ouest Gear"/>
    <n v="1185732"/>
    <x v="446"/>
    <x v="6"/>
    <s v="Nord-est"/>
    <s v="New York"/>
    <s v="Albany"/>
    <x v="3"/>
    <n v="47"/>
    <n v="144"/>
    <n v="6768"/>
    <n v="2707.2000000000003"/>
    <n v="0.4"/>
    <x v="2"/>
  </r>
  <r>
    <s v="Ouest Gear"/>
    <n v="1185732"/>
    <x v="446"/>
    <x v="6"/>
    <s v="Nord-est"/>
    <s v="New York"/>
    <s v="Albany"/>
    <x v="4"/>
    <n v="62"/>
    <n v="154"/>
    <n v="9548"/>
    <n v="4296.5999999999995"/>
    <n v="0.44999999999999996"/>
    <x v="2"/>
  </r>
  <r>
    <s v="Ouest Gear"/>
    <n v="1185732"/>
    <x v="446"/>
    <x v="6"/>
    <s v="Nord-est"/>
    <s v="New York"/>
    <s v="Albany"/>
    <x v="5"/>
    <n v="68"/>
    <n v="176"/>
    <n v="11968"/>
    <n v="7659.52"/>
    <n v="0.64"/>
    <x v="2"/>
  </r>
  <r>
    <s v="Ouest Gear"/>
    <n v="1185732"/>
    <x v="475"/>
    <x v="0"/>
    <s v="Nord-est"/>
    <s v="New York"/>
    <s v="Albany"/>
    <x v="0"/>
    <n v="59"/>
    <n v="245"/>
    <n v="14455"/>
    <n v="8383.9000000000015"/>
    <n v="0.58000000000000007"/>
    <x v="2"/>
  </r>
  <r>
    <s v="Ouest Gear"/>
    <n v="1185732"/>
    <x v="475"/>
    <x v="0"/>
    <s v="Nord-est"/>
    <s v="New York"/>
    <s v="Albany"/>
    <x v="1"/>
    <n v="51"/>
    <n v="169"/>
    <n v="8619"/>
    <n v="4309.5"/>
    <n v="0.5"/>
    <x v="2"/>
  </r>
  <r>
    <s v="Kohl's"/>
    <n v="1185732"/>
    <x v="475"/>
    <x v="0"/>
    <s v="Nord-est"/>
    <s v="New York"/>
    <s v="Albany"/>
    <x v="2"/>
    <n v="52"/>
    <n v="163"/>
    <n v="8476"/>
    <n v="3305.6400000000003"/>
    <n v="0.39"/>
    <x v="2"/>
  </r>
  <r>
    <s v="Kohl's"/>
    <n v="1185732"/>
    <x v="475"/>
    <x v="0"/>
    <s v="Nord-est"/>
    <s v="New York"/>
    <s v="Albany"/>
    <x v="3"/>
    <n v="54"/>
    <n v="155"/>
    <n v="8370"/>
    <n v="3431.7"/>
    <n v="0.41"/>
    <x v="2"/>
  </r>
  <r>
    <s v="Kohl's"/>
    <n v="1185732"/>
    <x v="475"/>
    <x v="0"/>
    <s v="Nord-est"/>
    <s v="New York"/>
    <s v="Albany"/>
    <x v="4"/>
    <n v="60"/>
    <n v="155"/>
    <n v="9300"/>
    <n v="4278"/>
    <n v="0.45999999999999996"/>
    <x v="2"/>
  </r>
  <r>
    <s v="Kohl's"/>
    <n v="1185732"/>
    <x v="475"/>
    <x v="0"/>
    <s v="Nord-est"/>
    <s v="New York"/>
    <s v="Albany"/>
    <x v="5"/>
    <n v="69"/>
    <n v="182"/>
    <n v="12558"/>
    <n v="8037.12"/>
    <n v="0.64"/>
    <x v="2"/>
  </r>
  <r>
    <s v="Kohl's"/>
    <n v="1185732"/>
    <x v="178"/>
    <x v="1"/>
    <s v="Nord-est"/>
    <s v="New York"/>
    <s v="Albany"/>
    <x v="0"/>
    <n v="39"/>
    <n v="216"/>
    <n v="8424"/>
    <n v="5307.12"/>
    <n v="0.63"/>
    <x v="2"/>
  </r>
  <r>
    <s v="Kohl's"/>
    <n v="1185732"/>
    <x v="178"/>
    <x v="1"/>
    <s v="Nord-est"/>
    <s v="New York"/>
    <s v="Albany"/>
    <x v="1"/>
    <n v="39"/>
    <n v="156"/>
    <n v="6084"/>
    <n v="2737.7999999999997"/>
    <n v="0.44999999999999996"/>
    <x v="2"/>
  </r>
  <r>
    <s v="Kohl's"/>
    <n v="1185732"/>
    <x v="178"/>
    <x v="1"/>
    <s v="Nord-est"/>
    <s v="New York"/>
    <s v="Albany"/>
    <x v="2"/>
    <n v="29"/>
    <n v="168"/>
    <n v="4872"/>
    <n v="2338.56"/>
    <n v="0.48"/>
    <x v="2"/>
  </r>
  <r>
    <s v="Kohl's"/>
    <n v="1185732"/>
    <x v="178"/>
    <x v="1"/>
    <s v="Nord-est"/>
    <s v="New York"/>
    <s v="Albany"/>
    <x v="3"/>
    <n v="34"/>
    <n v="131"/>
    <n v="4454"/>
    <n v="2093.3799999999997"/>
    <n v="0.47"/>
    <x v="2"/>
  </r>
  <r>
    <s v="Kohl's"/>
    <n v="1185732"/>
    <x v="178"/>
    <x v="1"/>
    <s v="Nord-est"/>
    <s v="New York"/>
    <s v="Albany"/>
    <x v="4"/>
    <n v="49"/>
    <n v="145"/>
    <n v="7105"/>
    <n v="3197.2499999999995"/>
    <n v="0.44999999999999996"/>
    <x v="2"/>
  </r>
  <r>
    <s v="Kohl's"/>
    <n v="1185732"/>
    <x v="178"/>
    <x v="1"/>
    <s v="Nord-est"/>
    <s v="New York"/>
    <s v="Albany"/>
    <x v="5"/>
    <n v="38"/>
    <n v="156"/>
    <n v="5928"/>
    <n v="2371.2000000000003"/>
    <n v="0.4"/>
    <x v="2"/>
  </r>
  <r>
    <s v="Kohl's"/>
    <n v="1185732"/>
    <x v="207"/>
    <x v="2"/>
    <s v="Nord-est"/>
    <s v="New York"/>
    <s v="Albany"/>
    <x v="0"/>
    <n v="37"/>
    <n v="238"/>
    <n v="8806"/>
    <n v="5371.66"/>
    <n v="0.61"/>
    <x v="2"/>
  </r>
  <r>
    <s v="Kohl's"/>
    <n v="1185732"/>
    <x v="207"/>
    <x v="2"/>
    <s v="Nord-est"/>
    <s v="New York"/>
    <s v="Albany"/>
    <x v="1"/>
    <n v="37"/>
    <n v="145"/>
    <n v="5365"/>
    <n v="2199.65"/>
    <n v="0.41"/>
    <x v="2"/>
  </r>
  <r>
    <s v="Kohl's"/>
    <n v="1185732"/>
    <x v="207"/>
    <x v="2"/>
    <s v="Nord-est"/>
    <s v="New York"/>
    <s v="Albany"/>
    <x v="2"/>
    <n v="29"/>
    <n v="143"/>
    <n v="4147"/>
    <n v="2032.03"/>
    <n v="0.49"/>
    <x v="2"/>
  </r>
  <r>
    <s v="Kohl's"/>
    <n v="1185732"/>
    <x v="207"/>
    <x v="2"/>
    <s v="Ouest"/>
    <s v="Wyoming"/>
    <s v="Cheyenne"/>
    <x v="3"/>
    <n v="32"/>
    <n v="123"/>
    <n v="3936"/>
    <n v="1889.28"/>
    <n v="0.48"/>
    <x v="2"/>
  </r>
  <r>
    <s v="Kohl's"/>
    <n v="1185732"/>
    <x v="207"/>
    <x v="2"/>
    <s v="Ouest"/>
    <s v="Wyoming"/>
    <s v="Cheyenne"/>
    <x v="4"/>
    <n v="47"/>
    <n v="145"/>
    <n v="6815"/>
    <n v="2794.1499999999996"/>
    <n v="0.41"/>
    <x v="2"/>
  </r>
  <r>
    <s v="Kohl's"/>
    <n v="1185732"/>
    <x v="207"/>
    <x v="2"/>
    <s v="Ouest"/>
    <s v="Wyoming"/>
    <s v="Cheyenne"/>
    <x v="5"/>
    <n v="38"/>
    <n v="174"/>
    <n v="6612"/>
    <n v="2578.6800000000003"/>
    <n v="0.39"/>
    <x v="2"/>
  </r>
  <r>
    <s v="Kohl's"/>
    <n v="1185732"/>
    <x v="215"/>
    <x v="0"/>
    <s v="Ouest"/>
    <s v="Wyoming"/>
    <s v="Cheyenne"/>
    <x v="0"/>
    <n v="38"/>
    <n v="246"/>
    <n v="9348"/>
    <n v="5608.8"/>
    <n v="0.6"/>
    <x v="2"/>
  </r>
  <r>
    <s v="Kohl's"/>
    <n v="1185732"/>
    <x v="215"/>
    <x v="0"/>
    <s v="Ouest"/>
    <s v="Wyoming"/>
    <s v="Cheyenne"/>
    <x v="1"/>
    <n v="37"/>
    <n v="131"/>
    <n v="4847"/>
    <n v="2132.6799999999998"/>
    <n v="0.44"/>
    <x v="2"/>
  </r>
  <r>
    <s v="Kohl's"/>
    <n v="1185732"/>
    <x v="215"/>
    <x v="0"/>
    <s v="Ouest"/>
    <s v="Wyoming"/>
    <s v="Cheyenne"/>
    <x v="2"/>
    <n v="27"/>
    <n v="149"/>
    <n v="4023"/>
    <n v="1810.35"/>
    <n v="0.44999999999999996"/>
    <x v="2"/>
  </r>
  <r>
    <s v="Kohl's"/>
    <n v="1185732"/>
    <x v="215"/>
    <x v="0"/>
    <s v="Ouest"/>
    <s v="Wyoming"/>
    <s v="Cheyenne"/>
    <x v="3"/>
    <n v="33"/>
    <n v="112"/>
    <n v="3696"/>
    <n v="1737.12"/>
    <n v="0.47"/>
    <x v="2"/>
  </r>
  <r>
    <s v="Kohl's"/>
    <n v="1185732"/>
    <x v="215"/>
    <x v="0"/>
    <s v="Ouest"/>
    <s v="Wyoming"/>
    <s v="Cheyenne"/>
    <x v="4"/>
    <n v="47"/>
    <n v="126"/>
    <n v="5922"/>
    <n v="2664.8999999999996"/>
    <n v="0.44999999999999996"/>
    <x v="2"/>
  </r>
  <r>
    <s v="Kohl's"/>
    <n v="1185732"/>
    <x v="215"/>
    <x v="0"/>
    <s v="Ouest"/>
    <s v="Wyoming"/>
    <s v="Cheyenne"/>
    <x v="5"/>
    <n v="37"/>
    <n v="165"/>
    <n v="6105"/>
    <n v="2258.85"/>
    <n v="0.37"/>
    <x v="2"/>
  </r>
  <r>
    <s v="Kohl's"/>
    <n v="1185732"/>
    <x v="234"/>
    <x v="4"/>
    <s v="Ouest"/>
    <s v="Wyoming"/>
    <s v="Cheyenne"/>
    <x v="0"/>
    <n v="39"/>
    <n v="208"/>
    <n v="8112"/>
    <n v="5029.4399999999996"/>
    <n v="0.62"/>
    <x v="2"/>
  </r>
  <r>
    <s v="Kohl's"/>
    <n v="1185732"/>
    <x v="234"/>
    <x v="4"/>
    <s v="Ouest"/>
    <s v="Wyoming"/>
    <s v="Cheyenne"/>
    <x v="1"/>
    <n v="39"/>
    <n v="140"/>
    <n v="5460"/>
    <n v="2456.9999999999995"/>
    <n v="0.44999999999999996"/>
    <x v="2"/>
  </r>
  <r>
    <s v="Kohl's"/>
    <n v="1185732"/>
    <x v="234"/>
    <x v="4"/>
    <s v="Ouest"/>
    <s v="Wyoming"/>
    <s v="Cheyenne"/>
    <x v="2"/>
    <n v="28"/>
    <n v="145"/>
    <n v="4060"/>
    <n v="1867.6"/>
    <n v="0.45999999999999996"/>
    <x v="2"/>
  </r>
  <r>
    <s v="Kohl's"/>
    <n v="1185732"/>
    <x v="234"/>
    <x v="4"/>
    <s v="Ouest"/>
    <s v="Wyoming"/>
    <s v="Cheyenne"/>
    <x v="3"/>
    <n v="33"/>
    <n v="119"/>
    <n v="3927"/>
    <n v="1845.6899999999998"/>
    <n v="0.47"/>
    <x v="2"/>
  </r>
  <r>
    <s v="Kohl's"/>
    <n v="1185732"/>
    <x v="234"/>
    <x v="4"/>
    <s v="Ouest"/>
    <s v="Wyoming"/>
    <s v="Cheyenne"/>
    <x v="4"/>
    <n v="47"/>
    <n v="106"/>
    <n v="4982"/>
    <n v="2092.44"/>
    <n v="0.42"/>
    <x v="2"/>
  </r>
  <r>
    <s v="Kohl's"/>
    <n v="1185732"/>
    <x v="234"/>
    <x v="4"/>
    <s v="Ouest"/>
    <s v="Wyoming"/>
    <s v="Cheyenne"/>
    <x v="5"/>
    <n v="36"/>
    <n v="149"/>
    <n v="5364"/>
    <n v="1877.3999999999999"/>
    <n v="0.35"/>
    <x v="2"/>
  </r>
  <r>
    <s v="Kohl's"/>
    <n v="1185732"/>
    <x v="263"/>
    <x v="5"/>
    <s v="Ouest"/>
    <s v="Wyoming"/>
    <s v="Cheyenne"/>
    <x v="0"/>
    <n v="45"/>
    <n v="246"/>
    <n v="11070"/>
    <n v="7195.5"/>
    <n v="0.65"/>
    <x v="2"/>
  </r>
  <r>
    <s v="Kohl's"/>
    <n v="1185732"/>
    <x v="263"/>
    <x v="5"/>
    <s v="Ouest"/>
    <s v="Wyoming"/>
    <s v="Cheyenne"/>
    <x v="1"/>
    <n v="41"/>
    <n v="152"/>
    <n v="6232"/>
    <n v="2492.8000000000002"/>
    <n v="0.4"/>
    <x v="2"/>
  </r>
  <r>
    <s v="Kohl's"/>
    <n v="1185732"/>
    <x v="263"/>
    <x v="5"/>
    <s v="Ouest"/>
    <s v="Wyoming"/>
    <s v="Cheyenne"/>
    <x v="2"/>
    <n v="39"/>
    <n v="145"/>
    <n v="5655"/>
    <n v="2770.95"/>
    <n v="0.49"/>
    <x v="2"/>
  </r>
  <r>
    <s v="Kohl's"/>
    <n v="1185732"/>
    <x v="263"/>
    <x v="5"/>
    <s v="Ouest"/>
    <s v="Wyoming"/>
    <s v="Cheyenne"/>
    <x v="3"/>
    <n v="39"/>
    <n v="131"/>
    <n v="5109"/>
    <n v="2554.5"/>
    <n v="0.5"/>
    <x v="2"/>
  </r>
  <r>
    <s v="Kohl's"/>
    <n v="1185732"/>
    <x v="263"/>
    <x v="5"/>
    <s v="Ouest"/>
    <s v="Wyoming"/>
    <s v="Cheyenne"/>
    <x v="4"/>
    <n v="45"/>
    <n v="133"/>
    <n v="5985"/>
    <n v="2513.6999999999998"/>
    <n v="0.42"/>
    <x v="2"/>
  </r>
  <r>
    <s v="Kohl's"/>
    <n v="1185732"/>
    <x v="263"/>
    <x v="5"/>
    <s v="Ouest"/>
    <s v="Wyoming"/>
    <s v="Cheyenne"/>
    <x v="5"/>
    <n v="52"/>
    <n v="156"/>
    <n v="8112"/>
    <n v="3244.8"/>
    <n v="0.4"/>
    <x v="2"/>
  </r>
  <r>
    <s v="Kohl's"/>
    <n v="1185732"/>
    <x v="296"/>
    <x v="3"/>
    <s v="Ouest"/>
    <s v="Wyoming"/>
    <s v="Cheyenne"/>
    <x v="0"/>
    <n v="46"/>
    <n v="247"/>
    <n v="11362"/>
    <n v="7158.06"/>
    <n v="0.63"/>
    <x v="2"/>
  </r>
  <r>
    <s v="Kohl's"/>
    <n v="1185732"/>
    <x v="296"/>
    <x v="3"/>
    <s v="Ouest"/>
    <s v="Wyoming"/>
    <s v="Cheyenne"/>
    <x v="1"/>
    <n v="42"/>
    <n v="168"/>
    <n v="7056"/>
    <n v="2892.96"/>
    <n v="0.41"/>
    <x v="2"/>
  </r>
  <r>
    <s v="Kohl's"/>
    <n v="1185732"/>
    <x v="296"/>
    <x v="3"/>
    <s v="Ouest"/>
    <s v="Wyoming"/>
    <s v="Cheyenne"/>
    <x v="2"/>
    <n v="38"/>
    <n v="131"/>
    <n v="4978"/>
    <n v="2240.1"/>
    <n v="0.44999999999999996"/>
    <x v="2"/>
  </r>
  <r>
    <s v="Kohl's"/>
    <n v="1185732"/>
    <x v="296"/>
    <x v="3"/>
    <s v="Ouest"/>
    <s v="Wyoming"/>
    <s v="Cheyenne"/>
    <x v="3"/>
    <n v="38"/>
    <n v="140"/>
    <n v="5320"/>
    <n v="2500.3999999999996"/>
    <n v="0.47"/>
    <x v="2"/>
  </r>
  <r>
    <s v="Kohl's"/>
    <n v="1185732"/>
    <x v="296"/>
    <x v="3"/>
    <s v="Ouest"/>
    <s v="Wyoming"/>
    <s v="Cheyenne"/>
    <x v="4"/>
    <n v="49"/>
    <n v="135"/>
    <n v="6615"/>
    <n v="2910.6"/>
    <n v="0.44"/>
    <x v="2"/>
  </r>
  <r>
    <s v="Kohl's"/>
    <n v="1185732"/>
    <x v="296"/>
    <x v="3"/>
    <s v="Ouest"/>
    <s v="Wyoming"/>
    <s v="Cheyenne"/>
    <x v="5"/>
    <n v="50"/>
    <n v="163"/>
    <n v="8150"/>
    <n v="3015.5"/>
    <n v="0.37"/>
    <x v="2"/>
  </r>
  <r>
    <s v="Kohl's"/>
    <n v="1185732"/>
    <x v="324"/>
    <x v="3"/>
    <s v="Ouest"/>
    <s v="Wyoming"/>
    <s v="Cheyenne"/>
    <x v="0"/>
    <n v="48"/>
    <n v="228"/>
    <n v="10944"/>
    <n v="7004.16"/>
    <n v="0.64"/>
    <x v="2"/>
  </r>
  <r>
    <s v="Kohl's"/>
    <n v="1185732"/>
    <x v="324"/>
    <x v="3"/>
    <s v="Ouest"/>
    <s v="Wyoming"/>
    <s v="Cheyenne"/>
    <x v="1"/>
    <n v="44"/>
    <n v="163"/>
    <n v="7172"/>
    <n v="3083.96"/>
    <n v="0.43"/>
    <x v="2"/>
  </r>
  <r>
    <s v="Kohl's"/>
    <n v="1185732"/>
    <x v="324"/>
    <x v="3"/>
    <s v="Ouest"/>
    <s v="Wyoming"/>
    <s v="Cheyenne"/>
    <x v="2"/>
    <n v="38"/>
    <n v="149"/>
    <n v="5662"/>
    <n v="2717.7599999999998"/>
    <n v="0.48"/>
    <x v="2"/>
  </r>
  <r>
    <s v="Kohl's"/>
    <n v="1185732"/>
    <x v="324"/>
    <x v="3"/>
    <s v="Ouest"/>
    <s v="Wyoming"/>
    <s v="Cheyenne"/>
    <x v="3"/>
    <n v="39"/>
    <n v="150"/>
    <n v="5850"/>
    <n v="2749.5"/>
    <n v="0.47"/>
    <x v="2"/>
  </r>
  <r>
    <s v="Kohl's"/>
    <n v="1185732"/>
    <x v="324"/>
    <x v="3"/>
    <s v="Ouest"/>
    <s v="Wyoming"/>
    <s v="Cheyenne"/>
    <x v="4"/>
    <n v="48"/>
    <n v="137"/>
    <n v="6576"/>
    <n v="2761.92"/>
    <n v="0.42"/>
    <x v="2"/>
  </r>
  <r>
    <s v="Kohl's"/>
    <n v="1185732"/>
    <x v="324"/>
    <x v="3"/>
    <s v="Ouest"/>
    <s v="Wyoming"/>
    <s v="Cheyenne"/>
    <x v="5"/>
    <n v="51"/>
    <n v="196"/>
    <n v="9996"/>
    <n v="3598.56"/>
    <n v="0.36"/>
    <x v="2"/>
  </r>
  <r>
    <s v="Kohl's"/>
    <n v="1185732"/>
    <x v="356"/>
    <x v="0"/>
    <s v="Ouest"/>
    <s v="Wyoming"/>
    <s v="Cheyenne"/>
    <x v="0"/>
    <n v="47"/>
    <n v="255"/>
    <n v="11985"/>
    <n v="7670.4000000000005"/>
    <n v="0.64"/>
    <x v="2"/>
  </r>
  <r>
    <s v="Kohl's"/>
    <n v="1185732"/>
    <x v="356"/>
    <x v="0"/>
    <s v="Ouest"/>
    <s v="Wyoming"/>
    <s v="Cheyenne"/>
    <x v="1"/>
    <n v="43"/>
    <n v="163"/>
    <n v="7009"/>
    <n v="2873.69"/>
    <n v="0.41"/>
    <x v="2"/>
  </r>
  <r>
    <s v="Kohl's"/>
    <n v="1185732"/>
    <x v="356"/>
    <x v="0"/>
    <s v="Ouest"/>
    <s v="Wyoming"/>
    <s v="Cheyenne"/>
    <x v="2"/>
    <n v="38"/>
    <n v="143"/>
    <n v="5434"/>
    <n v="2445.2999999999997"/>
    <n v="0.44999999999999996"/>
    <x v="2"/>
  </r>
  <r>
    <s v="Kohl's"/>
    <n v="1185732"/>
    <x v="356"/>
    <x v="0"/>
    <s v="Ouest"/>
    <s v="Wyoming"/>
    <s v="Cheyenne"/>
    <x v="3"/>
    <n v="38"/>
    <n v="147"/>
    <n v="5586"/>
    <n v="2737.14"/>
    <n v="0.49"/>
    <x v="2"/>
  </r>
  <r>
    <s v="Kohl's"/>
    <n v="1185732"/>
    <x v="356"/>
    <x v="0"/>
    <s v="Ouest"/>
    <s v="Wyoming"/>
    <s v="Cheyenne"/>
    <x v="4"/>
    <n v="47"/>
    <n v="140"/>
    <n v="6580"/>
    <n v="2697.7999999999997"/>
    <n v="0.41"/>
    <x v="2"/>
  </r>
  <r>
    <s v="Kohl's"/>
    <n v="1185732"/>
    <x v="356"/>
    <x v="0"/>
    <s v="Ouest"/>
    <s v="Wyoming"/>
    <s v="Cheyenne"/>
    <x v="5"/>
    <n v="52"/>
    <n v="196"/>
    <n v="10192"/>
    <n v="4076.8"/>
    <n v="0.4"/>
    <x v="2"/>
  </r>
  <r>
    <s v="Kohl's"/>
    <n v="1185732"/>
    <x v="386"/>
    <x v="2"/>
    <s v="Ouest"/>
    <s v="Wyoming"/>
    <s v="Cheyenne"/>
    <x v="0"/>
    <n v="48"/>
    <n v="208"/>
    <n v="9984"/>
    <n v="6389.76"/>
    <n v="0.64"/>
    <x v="2"/>
  </r>
  <r>
    <s v="Kohl's"/>
    <n v="1185732"/>
    <x v="386"/>
    <x v="2"/>
    <s v="Ouest"/>
    <s v="Wyoming"/>
    <s v="Cheyenne"/>
    <x v="1"/>
    <n v="44"/>
    <n v="150"/>
    <n v="6600"/>
    <n v="2838"/>
    <n v="0.43"/>
    <x v="2"/>
  </r>
  <r>
    <s v="Kohl's"/>
    <n v="1185732"/>
    <x v="386"/>
    <x v="2"/>
    <s v="Ouest"/>
    <s v="Wyoming"/>
    <s v="Cheyenne"/>
    <x v="2"/>
    <n v="38"/>
    <n v="137"/>
    <n v="5206"/>
    <n v="2394.7599999999998"/>
    <n v="0.45999999999999996"/>
    <x v="2"/>
  </r>
  <r>
    <s v="Kohl's"/>
    <n v="1185732"/>
    <x v="386"/>
    <x v="2"/>
    <s v="Ouest"/>
    <s v="Wyoming"/>
    <s v="Cheyenne"/>
    <x v="3"/>
    <n v="38"/>
    <n v="135"/>
    <n v="5130"/>
    <n v="2513.6999999999998"/>
    <n v="0.49"/>
    <x v="2"/>
  </r>
  <r>
    <s v="Kohl's"/>
    <n v="1185732"/>
    <x v="386"/>
    <x v="2"/>
    <s v="Ouest"/>
    <s v="Wyoming"/>
    <s v="Cheyenne"/>
    <x v="4"/>
    <n v="48"/>
    <n v="125"/>
    <n v="6000"/>
    <n v="2580"/>
    <n v="0.43"/>
    <x v="2"/>
  </r>
  <r>
    <s v="Kohl's"/>
    <n v="1185732"/>
    <x v="386"/>
    <x v="2"/>
    <s v="Ouest"/>
    <s v="Wyoming"/>
    <s v="Cheyenne"/>
    <x v="5"/>
    <n v="52"/>
    <n v="174"/>
    <n v="9048"/>
    <n v="3619.2000000000003"/>
    <n v="0.4"/>
    <x v="2"/>
  </r>
  <r>
    <s v="Kohl's"/>
    <n v="1185732"/>
    <x v="418"/>
    <x v="6"/>
    <s v="Ouest"/>
    <s v="Wyoming"/>
    <s v="Cheyenne"/>
    <x v="0"/>
    <n v="50"/>
    <n v="202"/>
    <n v="10100"/>
    <n v="6464"/>
    <n v="0.64"/>
    <x v="2"/>
  </r>
  <r>
    <s v="Kohl's"/>
    <n v="1185732"/>
    <x v="418"/>
    <x v="6"/>
    <s v="Ouest"/>
    <s v="Wyoming"/>
    <s v="Cheyenne"/>
    <x v="1"/>
    <n v="44"/>
    <n v="174"/>
    <n v="7656"/>
    <n v="3062.4"/>
    <n v="0.4"/>
    <x v="2"/>
  </r>
  <r>
    <s v="Kohl's"/>
    <n v="1185732"/>
    <x v="418"/>
    <x v="6"/>
    <s v="Ouest"/>
    <s v="Wyoming"/>
    <s v="Cheyenne"/>
    <x v="2"/>
    <n v="42"/>
    <n v="125"/>
    <n v="5250"/>
    <n v="2415"/>
    <n v="0.45999999999999996"/>
    <x v="2"/>
  </r>
  <r>
    <s v="Kohl's"/>
    <n v="1185732"/>
    <x v="418"/>
    <x v="6"/>
    <s v="Ouest"/>
    <s v="Wyoming"/>
    <s v="Cheyenne"/>
    <x v="3"/>
    <n v="41"/>
    <n v="119"/>
    <n v="4879"/>
    <n v="2244.3399999999997"/>
    <n v="0.45999999999999996"/>
    <x v="2"/>
  </r>
  <r>
    <s v="Kohl's"/>
    <n v="1185732"/>
    <x v="418"/>
    <x v="6"/>
    <s v="Ouest"/>
    <s v="Wyoming"/>
    <s v="Cheyenne"/>
    <x v="4"/>
    <n v="54"/>
    <n v="128"/>
    <n v="6912"/>
    <n v="3041.28"/>
    <n v="0.44"/>
    <x v="2"/>
  </r>
  <r>
    <s v="Kohl's"/>
    <n v="1185732"/>
    <x v="418"/>
    <x v="6"/>
    <s v="Ouest"/>
    <s v="Wyoming"/>
    <s v="Cheyenne"/>
    <x v="5"/>
    <n v="55"/>
    <n v="150"/>
    <n v="8250"/>
    <n v="3052.5"/>
    <n v="0.37"/>
    <x v="2"/>
  </r>
  <r>
    <s v="Kohl's"/>
    <n v="1185732"/>
    <x v="448"/>
    <x v="1"/>
    <s v="Ouest"/>
    <s v="Wyoming"/>
    <s v="Cheyenne"/>
    <x v="0"/>
    <n v="53"/>
    <n v="218"/>
    <n v="11554"/>
    <n v="7047.94"/>
    <n v="0.61"/>
    <x v="2"/>
  </r>
  <r>
    <s v="Kohl's"/>
    <n v="1185732"/>
    <x v="448"/>
    <x v="1"/>
    <s v="Ouest"/>
    <s v="Wyoming"/>
    <s v="Cheyenne"/>
    <x v="1"/>
    <n v="42"/>
    <n v="167"/>
    <n v="7014"/>
    <n v="3016.02"/>
    <n v="0.43"/>
    <x v="2"/>
  </r>
  <r>
    <s v="Kohl's"/>
    <n v="1185732"/>
    <x v="448"/>
    <x v="1"/>
    <s v="Ouest"/>
    <s v="Wyoming"/>
    <s v="Cheyenne"/>
    <x v="2"/>
    <n v="42"/>
    <n v="146"/>
    <n v="6132"/>
    <n v="3066"/>
    <n v="0.5"/>
    <x v="2"/>
  </r>
  <r>
    <s v="Kohl's"/>
    <n v="1185732"/>
    <x v="448"/>
    <x v="1"/>
    <s v="Ouest"/>
    <s v="Wyoming"/>
    <s v="Cheyenne"/>
    <x v="3"/>
    <n v="42"/>
    <n v="135"/>
    <n v="5670"/>
    <n v="2778.2999999999997"/>
    <n v="0.49"/>
    <x v="2"/>
  </r>
  <r>
    <s v="Kohl's"/>
    <n v="1185732"/>
    <x v="448"/>
    <x v="1"/>
    <s v="Ouest"/>
    <s v="Wyoming"/>
    <s v="Cheyenne"/>
    <x v="4"/>
    <n v="51"/>
    <n v="143"/>
    <n v="7293"/>
    <n v="2990.1299999999997"/>
    <n v="0.41"/>
    <x v="2"/>
  </r>
  <r>
    <s v="Kohl's"/>
    <n v="1185732"/>
    <x v="448"/>
    <x v="1"/>
    <s v="Ouest"/>
    <s v="Wyoming"/>
    <s v="Cheyenne"/>
    <x v="5"/>
    <n v="55"/>
    <n v="161"/>
    <n v="8855"/>
    <n v="3453.4500000000003"/>
    <n v="0.39"/>
    <x v="2"/>
  </r>
  <r>
    <s v="Kohl's"/>
    <n v="1185732"/>
    <x v="477"/>
    <x v="2"/>
    <s v="Ouest"/>
    <s v="Wyoming"/>
    <s v="Cheyenne"/>
    <x v="0"/>
    <n v="52"/>
    <n v="224"/>
    <n v="11648"/>
    <n v="7105.28"/>
    <n v="0.61"/>
    <x v="2"/>
  </r>
  <r>
    <s v="Kohl's"/>
    <n v="1185732"/>
    <x v="477"/>
    <x v="2"/>
    <s v="Ouest"/>
    <s v="Wyoming"/>
    <s v="Cheyenne"/>
    <x v="1"/>
    <n v="44"/>
    <n v="168"/>
    <n v="7392"/>
    <n v="3030.72"/>
    <n v="0.41"/>
    <x v="2"/>
  </r>
  <r>
    <s v="Foot Locker"/>
    <n v="1185732"/>
    <x v="477"/>
    <x v="2"/>
    <s v="Ouest"/>
    <s v="Wyoming"/>
    <s v="Cheyenne"/>
    <x v="2"/>
    <n v="44"/>
    <n v="165"/>
    <n v="7260"/>
    <n v="3339.6"/>
    <n v="0.45999999999999996"/>
    <x v="2"/>
  </r>
  <r>
    <s v="Foot Locker"/>
    <n v="1185732"/>
    <x v="477"/>
    <x v="2"/>
    <s v="Ouest"/>
    <s v="Wyoming"/>
    <s v="Cheyenne"/>
    <x v="3"/>
    <n v="44"/>
    <n v="135"/>
    <n v="5940"/>
    <n v="2910.6"/>
    <n v="0.49"/>
    <x v="2"/>
  </r>
  <r>
    <s v="Foot Locker"/>
    <n v="1185732"/>
    <x v="477"/>
    <x v="2"/>
    <s v="Ouest"/>
    <s v="Wyoming"/>
    <s v="Cheyenne"/>
    <x v="4"/>
    <n v="54"/>
    <n v="145"/>
    <n v="7830"/>
    <n v="3523.4999999999995"/>
    <n v="0.44999999999999996"/>
    <x v="2"/>
  </r>
  <r>
    <s v="Foot Locker"/>
    <n v="1185732"/>
    <x v="477"/>
    <x v="2"/>
    <s v="Ouest"/>
    <s v="Wyoming"/>
    <s v="Cheyenne"/>
    <x v="5"/>
    <n v="56"/>
    <n v="174"/>
    <n v="9744"/>
    <n v="3507.8399999999997"/>
    <n v="0.36"/>
    <x v="2"/>
  </r>
  <r>
    <s v="Foot Locker"/>
    <n v="1128299"/>
    <x v="188"/>
    <x v="4"/>
    <s v="Ouest"/>
    <s v="Wyoming"/>
    <s v="Cheyenne"/>
    <x v="0"/>
    <n v="29"/>
    <n v="91"/>
    <n v="2639"/>
    <n v="1213.9399999999998"/>
    <n v="0.45999999999999996"/>
    <x v="2"/>
  </r>
  <r>
    <s v="Foot Locker"/>
    <n v="1128299"/>
    <x v="188"/>
    <x v="4"/>
    <s v="Ouest"/>
    <s v="Wyoming"/>
    <s v="Cheyenne"/>
    <x v="1"/>
    <n v="36"/>
    <n v="105"/>
    <n v="3780"/>
    <n v="1738.8"/>
    <n v="0.45999999999999996"/>
    <x v="2"/>
  </r>
  <r>
    <s v="Foot Locker"/>
    <n v="1128299"/>
    <x v="188"/>
    <x v="4"/>
    <s v="Ouest"/>
    <s v="Wyoming"/>
    <s v="Cheyenne"/>
    <x v="2"/>
    <n v="39"/>
    <n v="91"/>
    <n v="3549"/>
    <n v="1597.05"/>
    <n v="0.44999999999999996"/>
    <x v="2"/>
  </r>
  <r>
    <s v="Foot Locker"/>
    <n v="1128299"/>
    <x v="188"/>
    <x v="4"/>
    <s v="Ouest"/>
    <s v="Wyoming"/>
    <s v="Cheyenne"/>
    <x v="3"/>
    <n v="38"/>
    <n v="54"/>
    <n v="2052"/>
    <n v="964.43999999999994"/>
    <n v="0.47"/>
    <x v="2"/>
  </r>
  <r>
    <s v="Foot Locker"/>
    <n v="1128299"/>
    <x v="188"/>
    <x v="4"/>
    <s v="Ouest"/>
    <s v="Wyoming"/>
    <s v="Cheyenne"/>
    <x v="4"/>
    <n v="42"/>
    <n v="45"/>
    <n v="1890"/>
    <n v="963.9"/>
    <n v="0.51"/>
    <x v="2"/>
  </r>
  <r>
    <s v="Foot Locker"/>
    <n v="1128299"/>
    <x v="188"/>
    <x v="4"/>
    <s v="Ouest"/>
    <s v="Wyoming"/>
    <s v="Cheyenne"/>
    <x v="5"/>
    <n v="38"/>
    <n v="116"/>
    <n v="4408"/>
    <n v="1983.6"/>
    <n v="0.44999999999999996"/>
    <x v="2"/>
  </r>
  <r>
    <s v="Foot Locker"/>
    <n v="1128299"/>
    <x v="698"/>
    <x v="0"/>
    <s v="Ouest"/>
    <s v="Wyoming"/>
    <s v="Cheyenne"/>
    <x v="0"/>
    <n v="27"/>
    <n v="113"/>
    <n v="3051"/>
    <n v="1403.4599999999998"/>
    <n v="0.45999999999999996"/>
    <x v="2"/>
  </r>
  <r>
    <s v="Foot Locker"/>
    <n v="1128299"/>
    <x v="698"/>
    <x v="0"/>
    <s v="Ouest"/>
    <s v="Wyoming"/>
    <s v="Cheyenne"/>
    <x v="1"/>
    <n v="36"/>
    <n v="105"/>
    <n v="3780"/>
    <n v="1700.9999999999998"/>
    <n v="0.44999999999999996"/>
    <x v="2"/>
  </r>
  <r>
    <s v="Foot Locker"/>
    <n v="1128299"/>
    <x v="698"/>
    <x v="0"/>
    <s v="Ouest"/>
    <s v="Wyoming"/>
    <s v="Cheyenne"/>
    <x v="2"/>
    <n v="39"/>
    <n v="88"/>
    <n v="3432"/>
    <n v="1544.3999999999999"/>
    <n v="0.44999999999999996"/>
    <x v="2"/>
  </r>
  <r>
    <s v="Foot Locker"/>
    <n v="1128299"/>
    <x v="698"/>
    <x v="0"/>
    <s v="Sud-est"/>
    <s v="Virginia"/>
    <s v="Richmond"/>
    <x v="3"/>
    <n v="38"/>
    <n v="58"/>
    <n v="2204"/>
    <n v="1102"/>
    <n v="0.5"/>
    <x v="2"/>
  </r>
  <r>
    <s v="Foot Locker"/>
    <n v="1128299"/>
    <x v="698"/>
    <x v="0"/>
    <s v="Sud-est"/>
    <s v="Virginia"/>
    <s v="Richmond"/>
    <x v="4"/>
    <n v="42"/>
    <n v="38"/>
    <n v="1596"/>
    <n v="877.80000000000007"/>
    <n v="0.55000000000000004"/>
    <x v="2"/>
  </r>
  <r>
    <s v="Foot Locker"/>
    <n v="1128299"/>
    <x v="698"/>
    <x v="0"/>
    <s v="Sud-est"/>
    <s v="Virginia"/>
    <s v="Richmond"/>
    <x v="5"/>
    <n v="38"/>
    <n v="81"/>
    <n v="3078"/>
    <n v="1323.54"/>
    <n v="0.43"/>
    <x v="2"/>
  </r>
  <r>
    <s v="Foot Locker"/>
    <n v="1128299"/>
    <x v="228"/>
    <x v="6"/>
    <s v="Sud-est"/>
    <s v="Virginia"/>
    <s v="Richmond"/>
    <x v="0"/>
    <n v="38"/>
    <n v="143"/>
    <n v="5434"/>
    <n v="2553.98"/>
    <n v="0.47"/>
    <x v="2"/>
  </r>
  <r>
    <s v="Foot Locker"/>
    <n v="1128299"/>
    <x v="228"/>
    <x v="6"/>
    <s v="Sud-est"/>
    <s v="Virginia"/>
    <s v="Richmond"/>
    <x v="1"/>
    <n v="45"/>
    <n v="85"/>
    <n v="3825"/>
    <n v="1797.75"/>
    <n v="0.47"/>
    <x v="2"/>
  </r>
  <r>
    <s v="Foot Locker"/>
    <n v="1128299"/>
    <x v="228"/>
    <x v="6"/>
    <s v="Sud-est"/>
    <s v="Virginia"/>
    <s v="Richmond"/>
    <x v="2"/>
    <n v="52"/>
    <n v="91"/>
    <n v="4732"/>
    <n v="2271.36"/>
    <n v="0.48"/>
    <x v="2"/>
  </r>
  <r>
    <s v="Foot Locker"/>
    <n v="1128299"/>
    <x v="228"/>
    <x v="6"/>
    <s v="Sud-est"/>
    <s v="Virginia"/>
    <s v="Richmond"/>
    <x v="3"/>
    <n v="48"/>
    <n v="65"/>
    <n v="3120"/>
    <n v="1435.1999999999998"/>
    <n v="0.45999999999999996"/>
    <x v="2"/>
  </r>
  <r>
    <s v="Foot Locker"/>
    <n v="1128299"/>
    <x v="228"/>
    <x v="6"/>
    <s v="Sud-est"/>
    <s v="Virginia"/>
    <s v="Richmond"/>
    <x v="4"/>
    <n v="51"/>
    <n v="30"/>
    <n v="1530"/>
    <n v="795.6"/>
    <n v="0.52"/>
    <x v="2"/>
  </r>
  <r>
    <s v="Foot Locker"/>
    <n v="1128299"/>
    <x v="228"/>
    <x v="6"/>
    <s v="Sud-est"/>
    <s v="Virginia"/>
    <s v="Richmond"/>
    <x v="5"/>
    <n v="49"/>
    <n v="78"/>
    <n v="3822"/>
    <n v="1605.24"/>
    <n v="0.42"/>
    <x v="2"/>
  </r>
  <r>
    <s v="Foot Locker"/>
    <n v="1128299"/>
    <x v="247"/>
    <x v="3"/>
    <s v="Sud-est"/>
    <s v="Virginia"/>
    <s v="Richmond"/>
    <x v="0"/>
    <n v="52"/>
    <n v="124"/>
    <n v="6448"/>
    <n v="3095.04"/>
    <n v="0.48"/>
    <x v="2"/>
  </r>
  <r>
    <s v="Foot Locker"/>
    <n v="1128299"/>
    <x v="247"/>
    <x v="3"/>
    <s v="Sud-est"/>
    <s v="Virginia"/>
    <s v="Richmond"/>
    <x v="1"/>
    <n v="59"/>
    <n v="69"/>
    <n v="4071"/>
    <n v="1954.08"/>
    <n v="0.48"/>
    <x v="2"/>
  </r>
  <r>
    <s v="Foot Locker"/>
    <n v="1128299"/>
    <x v="247"/>
    <x v="3"/>
    <s v="Sud-est"/>
    <s v="Virginia"/>
    <s v="Richmond"/>
    <x v="2"/>
    <n v="57"/>
    <n v="85"/>
    <n v="4845"/>
    <n v="2374.0500000000002"/>
    <n v="0.49"/>
    <x v="2"/>
  </r>
  <r>
    <s v="Foot Locker"/>
    <n v="1128299"/>
    <x v="247"/>
    <x v="3"/>
    <s v="Sud-est"/>
    <s v="Virginia"/>
    <s v="Richmond"/>
    <x v="3"/>
    <n v="42"/>
    <n v="56"/>
    <n v="2352"/>
    <n v="1105.4399999999998"/>
    <n v="0.47"/>
    <x v="2"/>
  </r>
  <r>
    <s v="Foot Locker"/>
    <n v="1128299"/>
    <x v="247"/>
    <x v="3"/>
    <s v="Sud-est"/>
    <s v="Virginia"/>
    <s v="Richmond"/>
    <x v="4"/>
    <n v="49"/>
    <n v="35"/>
    <n v="1715"/>
    <n v="874.65"/>
    <n v="0.51"/>
    <x v="2"/>
  </r>
  <r>
    <s v="Foot Locker"/>
    <n v="1128299"/>
    <x v="247"/>
    <x v="3"/>
    <s v="Sud-est"/>
    <s v="Virginia"/>
    <s v="Richmond"/>
    <x v="5"/>
    <n v="64"/>
    <n v="78"/>
    <n v="4992"/>
    <n v="2196.48"/>
    <n v="0.44"/>
    <x v="2"/>
  </r>
  <r>
    <s v="Foot Locker"/>
    <n v="1128299"/>
    <x v="278"/>
    <x v="6"/>
    <s v="Sud-est"/>
    <s v="Virginia"/>
    <s v="Richmond"/>
    <x v="0"/>
    <n v="46"/>
    <n v="125"/>
    <n v="5750"/>
    <n v="2645"/>
    <n v="0.45999999999999996"/>
    <x v="2"/>
  </r>
  <r>
    <s v="Foot Locker"/>
    <n v="1128299"/>
    <x v="278"/>
    <x v="6"/>
    <s v="Sud-est"/>
    <s v="Virginia"/>
    <s v="Richmond"/>
    <x v="1"/>
    <n v="51"/>
    <n v="98"/>
    <n v="4998"/>
    <n v="2249.1"/>
    <n v="0.44999999999999996"/>
    <x v="2"/>
  </r>
  <r>
    <s v="Foot Locker"/>
    <n v="1128299"/>
    <x v="278"/>
    <x v="6"/>
    <s v="Sud-est"/>
    <s v="Virginia"/>
    <s v="Richmond"/>
    <x v="2"/>
    <n v="50"/>
    <n v="88"/>
    <n v="4400"/>
    <n v="2200"/>
    <n v="0.5"/>
    <x v="2"/>
  </r>
  <r>
    <s v="Foot Locker"/>
    <n v="1128299"/>
    <x v="278"/>
    <x v="6"/>
    <s v="Sud-est"/>
    <s v="Virginia"/>
    <s v="Richmond"/>
    <x v="3"/>
    <n v="47"/>
    <n v="69"/>
    <n v="3243"/>
    <n v="1621.5"/>
    <n v="0.5"/>
    <x v="2"/>
  </r>
  <r>
    <s v="Foot Locker"/>
    <n v="1128299"/>
    <x v="278"/>
    <x v="6"/>
    <s v="Sud-est"/>
    <s v="Virginia"/>
    <s v="Richmond"/>
    <x v="4"/>
    <n v="44"/>
    <n v="49"/>
    <n v="2156"/>
    <n v="1164.24"/>
    <n v="0.54"/>
    <x v="2"/>
  </r>
  <r>
    <s v="Foot Locker"/>
    <n v="1128299"/>
    <x v="278"/>
    <x v="6"/>
    <s v="Sud-est"/>
    <s v="Virginia"/>
    <s v="Richmond"/>
    <x v="5"/>
    <n v="56"/>
    <n v="152"/>
    <n v="8512"/>
    <n v="3660.16"/>
    <n v="0.43"/>
    <x v="2"/>
  </r>
  <r>
    <s v="Foot Locker"/>
    <n v="1128299"/>
    <x v="308"/>
    <x v="1"/>
    <s v="Sud-est"/>
    <s v="Virginia"/>
    <s v="Richmond"/>
    <x v="0"/>
    <n v="53"/>
    <n v="233"/>
    <n v="12349"/>
    <n v="5804.03"/>
    <n v="0.47"/>
    <x v="2"/>
  </r>
  <r>
    <s v="Foot Locker"/>
    <n v="1128299"/>
    <x v="308"/>
    <x v="1"/>
    <s v="Sud-est"/>
    <s v="Virginia"/>
    <s v="Richmond"/>
    <x v="1"/>
    <n v="62"/>
    <n v="176"/>
    <n v="10912"/>
    <n v="5019.5199999999995"/>
    <n v="0.45999999999999996"/>
    <x v="2"/>
  </r>
  <r>
    <s v="Foot Locker"/>
    <n v="1128299"/>
    <x v="308"/>
    <x v="1"/>
    <s v="Sud-est"/>
    <s v="Virginia"/>
    <s v="Richmond"/>
    <x v="2"/>
    <n v="73"/>
    <n v="195"/>
    <n v="14235"/>
    <n v="6832.8"/>
    <n v="0.48"/>
    <x v="2"/>
  </r>
  <r>
    <s v="Foot Locker"/>
    <n v="1128299"/>
    <x v="308"/>
    <x v="1"/>
    <s v="Sud-est"/>
    <s v="Virginia"/>
    <s v="Richmond"/>
    <x v="3"/>
    <n v="72"/>
    <n v="142"/>
    <n v="10224"/>
    <n v="5009.76"/>
    <n v="0.49"/>
    <x v="2"/>
  </r>
  <r>
    <s v="Foot Locker"/>
    <n v="1128299"/>
    <x v="308"/>
    <x v="1"/>
    <s v="Sud-est"/>
    <s v="Virginia"/>
    <s v="Richmond"/>
    <x v="4"/>
    <n v="81"/>
    <n v="104"/>
    <n v="8424"/>
    <n v="4296.24"/>
    <n v="0.51"/>
    <x v="2"/>
  </r>
  <r>
    <s v="Foot Locker"/>
    <n v="1128299"/>
    <x v="308"/>
    <x v="1"/>
    <s v="Sud-est"/>
    <s v="Virginia"/>
    <s v="Richmond"/>
    <x v="5"/>
    <n v="96"/>
    <n v="182"/>
    <n v="17472"/>
    <n v="6988.8"/>
    <n v="0.4"/>
    <x v="2"/>
  </r>
  <r>
    <s v="Foot Locker"/>
    <n v="1128299"/>
    <x v="337"/>
    <x v="2"/>
    <s v="Sud-est"/>
    <s v="Virginia"/>
    <s v="Richmond"/>
    <x v="0"/>
    <n v="79"/>
    <n v="255"/>
    <n v="20145"/>
    <n v="10072.5"/>
    <n v="0.5"/>
    <x v="2"/>
  </r>
  <r>
    <s v="Foot Locker"/>
    <n v="1128299"/>
    <x v="337"/>
    <x v="2"/>
    <s v="Sud-est"/>
    <s v="Virginia"/>
    <s v="Richmond"/>
    <x v="1"/>
    <n v="81"/>
    <n v="203"/>
    <n v="16443"/>
    <n v="8221.5"/>
    <n v="0.5"/>
    <x v="2"/>
  </r>
  <r>
    <s v="Foot Locker"/>
    <n v="1128299"/>
    <x v="337"/>
    <x v="2"/>
    <s v="Sud-est"/>
    <s v="Virginia"/>
    <s v="Richmond"/>
    <x v="2"/>
    <n v="86"/>
    <n v="182"/>
    <n v="15652"/>
    <n v="7043.4"/>
    <n v="0.44999999999999996"/>
    <x v="2"/>
  </r>
  <r>
    <s v="Foot Locker"/>
    <n v="1128299"/>
    <x v="337"/>
    <x v="2"/>
    <s v="Sud-est"/>
    <s v="Virginia"/>
    <s v="Richmond"/>
    <x v="3"/>
    <n v="82"/>
    <n v="149"/>
    <n v="12218"/>
    <n v="5620.28"/>
    <n v="0.45999999999999996"/>
    <x v="2"/>
  </r>
  <r>
    <s v="Foot Locker"/>
    <n v="1128299"/>
    <x v="337"/>
    <x v="2"/>
    <s v="Sud-est"/>
    <s v="Virginia"/>
    <s v="Richmond"/>
    <x v="4"/>
    <n v="85"/>
    <n v="162"/>
    <n v="13770"/>
    <n v="7573.5000000000009"/>
    <n v="0.55000000000000004"/>
    <x v="2"/>
  </r>
  <r>
    <s v="Foot Locker"/>
    <n v="1128299"/>
    <x v="337"/>
    <x v="2"/>
    <s v="Sud-est"/>
    <s v="Virginia"/>
    <s v="Richmond"/>
    <x v="5"/>
    <n v="96"/>
    <n v="180"/>
    <n v="17280"/>
    <n v="6912"/>
    <n v="0.4"/>
    <x v="2"/>
  </r>
  <r>
    <s v="Foot Locker"/>
    <n v="1128299"/>
    <x v="369"/>
    <x v="6"/>
    <s v="Sud-est"/>
    <s v="Virginia"/>
    <s v="Richmond"/>
    <x v="0"/>
    <n v="83"/>
    <n v="240"/>
    <n v="19920"/>
    <n v="8964"/>
    <n v="0.44999999999999996"/>
    <x v="2"/>
  </r>
  <r>
    <s v="Foot Locker"/>
    <n v="1128299"/>
    <x v="369"/>
    <x v="6"/>
    <s v="Sud-est"/>
    <s v="Virginia"/>
    <s v="Richmond"/>
    <x v="1"/>
    <n v="76"/>
    <n v="202"/>
    <n v="15352"/>
    <n v="7368.96"/>
    <n v="0.48"/>
    <x v="2"/>
  </r>
  <r>
    <s v="Foot Locker"/>
    <n v="1128299"/>
    <x v="369"/>
    <x v="6"/>
    <s v="Sud-est"/>
    <s v="Virginia"/>
    <s v="Richmond"/>
    <x v="2"/>
    <n v="69"/>
    <n v="189"/>
    <n v="13041"/>
    <n v="6259.6799999999994"/>
    <n v="0.48"/>
    <x v="2"/>
  </r>
  <r>
    <s v="Foot Locker"/>
    <n v="1128299"/>
    <x v="369"/>
    <x v="6"/>
    <s v="Sud-est"/>
    <s v="Virginia"/>
    <s v="Richmond"/>
    <x v="3"/>
    <n v="66"/>
    <n v="111"/>
    <n v="7326"/>
    <n v="3589.74"/>
    <n v="0.49"/>
    <x v="2"/>
  </r>
  <r>
    <s v="Foot Locker"/>
    <n v="1128299"/>
    <x v="369"/>
    <x v="6"/>
    <s v="Sud-est"/>
    <s v="Virginia"/>
    <s v="Richmond"/>
    <x v="4"/>
    <n v="64"/>
    <n v="106"/>
    <n v="6784"/>
    <n v="3459.84"/>
    <n v="0.51"/>
    <x v="2"/>
  </r>
  <r>
    <s v="Foot Locker"/>
    <n v="1128299"/>
    <x v="369"/>
    <x v="6"/>
    <s v="Sud-est"/>
    <s v="Virginia"/>
    <s v="Richmond"/>
    <x v="5"/>
    <n v="73"/>
    <n v="75"/>
    <n v="5475"/>
    <n v="2299.5"/>
    <n v="0.42"/>
    <x v="2"/>
  </r>
  <r>
    <s v="Foot Locker"/>
    <n v="1128299"/>
    <x v="401"/>
    <x v="3"/>
    <s v="Sud-est"/>
    <s v="Virginia"/>
    <s v="Richmond"/>
    <x v="0"/>
    <n v="46"/>
    <n v="113"/>
    <n v="5198"/>
    <n v="2599"/>
    <n v="0.5"/>
    <x v="2"/>
  </r>
  <r>
    <s v="Foot Locker"/>
    <n v="1128299"/>
    <x v="401"/>
    <x v="3"/>
    <s v="Sud-est"/>
    <s v="Virginia"/>
    <s v="Richmond"/>
    <x v="1"/>
    <n v="52"/>
    <n v="113"/>
    <n v="5876"/>
    <n v="2702.9599999999996"/>
    <n v="0.45999999999999996"/>
    <x v="2"/>
  </r>
  <r>
    <s v="Foot Locker"/>
    <n v="1128299"/>
    <x v="401"/>
    <x v="3"/>
    <s v="Sud-est"/>
    <s v="Virginia"/>
    <s v="Richmond"/>
    <x v="2"/>
    <n v="47"/>
    <n v="65"/>
    <n v="3055"/>
    <n v="1435.85"/>
    <n v="0.47"/>
    <x v="2"/>
  </r>
  <r>
    <s v="Foot Locker"/>
    <n v="1128299"/>
    <x v="401"/>
    <x v="3"/>
    <s v="Sud-est"/>
    <s v="Virginia"/>
    <s v="Richmond"/>
    <x v="3"/>
    <n v="45"/>
    <n v="54"/>
    <n v="2430"/>
    <n v="1190.7"/>
    <n v="0.49"/>
    <x v="2"/>
  </r>
  <r>
    <s v="Foot Locker"/>
    <n v="1128299"/>
    <x v="401"/>
    <x v="3"/>
    <s v="Sud-est"/>
    <s v="Virginia"/>
    <s v="Richmond"/>
    <x v="4"/>
    <n v="58"/>
    <n v="56"/>
    <n v="3248"/>
    <n v="1624"/>
    <n v="0.5"/>
    <x v="2"/>
  </r>
  <r>
    <s v="Foot Locker"/>
    <n v="1128299"/>
    <x v="401"/>
    <x v="3"/>
    <s v="Sud-est"/>
    <s v="Virginia"/>
    <s v="Richmond"/>
    <x v="5"/>
    <n v="42"/>
    <n v="70"/>
    <n v="2940"/>
    <n v="1264.2"/>
    <n v="0.43"/>
    <x v="2"/>
  </r>
  <r>
    <s v="Foot Locker"/>
    <n v="1128299"/>
    <x v="430"/>
    <x v="4"/>
    <s v="Sud-est"/>
    <s v="Virginia"/>
    <s v="Richmond"/>
    <x v="0"/>
    <n v="38"/>
    <n v="102"/>
    <n v="3876"/>
    <n v="1744.1999999999998"/>
    <n v="0.44999999999999996"/>
    <x v="2"/>
  </r>
  <r>
    <s v="Foot Locker"/>
    <n v="1128299"/>
    <x v="430"/>
    <x v="4"/>
    <s v="Sud-est"/>
    <s v="Virginia"/>
    <s v="Richmond"/>
    <x v="1"/>
    <n v="51"/>
    <n v="142"/>
    <n v="7242"/>
    <n v="3548.58"/>
    <n v="0.49"/>
    <x v="2"/>
  </r>
  <r>
    <s v="Foot Locker"/>
    <n v="1128299"/>
    <x v="430"/>
    <x v="4"/>
    <s v="Sud-est"/>
    <s v="Virginia"/>
    <s v="Richmond"/>
    <x v="2"/>
    <n v="46"/>
    <n v="95"/>
    <n v="4370"/>
    <n v="2010.1999999999998"/>
    <n v="0.45999999999999996"/>
    <x v="2"/>
  </r>
  <r>
    <s v="Foot Locker"/>
    <n v="1128299"/>
    <x v="430"/>
    <x v="4"/>
    <s v="Sud-est"/>
    <s v="Virginia"/>
    <s v="Richmond"/>
    <x v="3"/>
    <n v="41"/>
    <n v="98"/>
    <n v="4018"/>
    <n v="1968.82"/>
    <n v="0.49"/>
    <x v="2"/>
  </r>
  <r>
    <s v="Foot Locker"/>
    <n v="1128299"/>
    <x v="430"/>
    <x v="4"/>
    <s v="Sud-est"/>
    <s v="Virginia"/>
    <s v="Richmond"/>
    <x v="4"/>
    <n v="53"/>
    <n v="87"/>
    <n v="4611"/>
    <n v="2489.94"/>
    <n v="0.54"/>
    <x v="2"/>
  </r>
  <r>
    <s v="Foot Locker"/>
    <n v="1128299"/>
    <x v="430"/>
    <x v="4"/>
    <s v="Sud-est"/>
    <s v="Virginia"/>
    <s v="Richmond"/>
    <x v="5"/>
    <n v="59"/>
    <n v="102"/>
    <n v="6018"/>
    <n v="2647.92"/>
    <n v="0.44"/>
    <x v="2"/>
  </r>
  <r>
    <s v="Foot Locker"/>
    <n v="1128299"/>
    <x v="461"/>
    <x v="0"/>
    <s v="Sud-est"/>
    <s v="Virginia"/>
    <s v="Richmond"/>
    <x v="0"/>
    <n v="42"/>
    <n v="155"/>
    <n v="6510"/>
    <n v="3059.7"/>
    <n v="0.47"/>
    <x v="2"/>
  </r>
  <r>
    <s v="Foot Locker"/>
    <n v="1128299"/>
    <x v="461"/>
    <x v="0"/>
    <s v="Sud-est"/>
    <s v="Virginia"/>
    <s v="Richmond"/>
    <x v="1"/>
    <n v="47"/>
    <n v="169"/>
    <n v="7943"/>
    <n v="3892.0699999999997"/>
    <n v="0.49"/>
    <x v="2"/>
  </r>
  <r>
    <s v="Foot Locker"/>
    <n v="1128299"/>
    <x v="461"/>
    <x v="0"/>
    <s v="Sud-est"/>
    <s v="Virginia"/>
    <s v="Richmond"/>
    <x v="2"/>
    <n v="43"/>
    <n v="138"/>
    <n v="5934"/>
    <n v="2848.3199999999997"/>
    <n v="0.48"/>
    <x v="2"/>
  </r>
  <r>
    <s v="Foot Locker"/>
    <n v="1128299"/>
    <x v="461"/>
    <x v="0"/>
    <s v="Sud-est"/>
    <s v="Virginia"/>
    <s v="Richmond"/>
    <x v="3"/>
    <n v="52"/>
    <n v="113"/>
    <n v="5876"/>
    <n v="2820.48"/>
    <n v="0.48"/>
    <x v="2"/>
  </r>
  <r>
    <s v="Foot Locker"/>
    <n v="1128299"/>
    <x v="461"/>
    <x v="0"/>
    <s v="Sud-est"/>
    <s v="Virginia"/>
    <s v="Richmond"/>
    <x v="4"/>
    <n v="73"/>
    <n v="111"/>
    <n v="8103"/>
    <n v="4456.6500000000005"/>
    <n v="0.55000000000000004"/>
    <x v="2"/>
  </r>
  <r>
    <s v="Foot Locker"/>
    <n v="1128299"/>
    <x v="461"/>
    <x v="0"/>
    <s v="Sud-est"/>
    <s v="Virginia"/>
    <s v="Richmond"/>
    <x v="5"/>
    <n v="74"/>
    <n v="149"/>
    <n v="11026"/>
    <n v="4410.4000000000005"/>
    <n v="0.4"/>
    <x v="2"/>
  </r>
  <r>
    <s v="Foot Locker"/>
    <n v="1128299"/>
    <x v="490"/>
    <x v="1"/>
    <s v="Sud-est"/>
    <s v="Virginia"/>
    <s v="Richmond"/>
    <x v="0"/>
    <n v="60"/>
    <n v="225"/>
    <n v="13500"/>
    <n v="6345"/>
    <n v="0.47"/>
    <x v="2"/>
  </r>
  <r>
    <s v="Foot Locker"/>
    <n v="1128299"/>
    <x v="490"/>
    <x v="1"/>
    <s v="Sud-est"/>
    <s v="Virginia"/>
    <s v="Richmond"/>
    <x v="1"/>
    <n v="74"/>
    <n v="225"/>
    <n v="16650"/>
    <n v="7492.4999999999991"/>
    <n v="0.44999999999999996"/>
    <x v="2"/>
  </r>
  <r>
    <s v="Sports Direct"/>
    <n v="1128299"/>
    <x v="490"/>
    <x v="1"/>
    <s v="Sud-est"/>
    <s v="Virginia"/>
    <s v="Richmond"/>
    <x v="2"/>
    <n v="64"/>
    <n v="154"/>
    <n v="9856"/>
    <n v="4730.88"/>
    <n v="0.48"/>
    <x v="2"/>
  </r>
  <r>
    <s v="Sports Direct"/>
    <n v="1128299"/>
    <x v="490"/>
    <x v="1"/>
    <s v="Sud-est"/>
    <s v="Virginia"/>
    <s v="Richmond"/>
    <x v="3"/>
    <n v="67"/>
    <n v="160"/>
    <n v="10720"/>
    <n v="5360"/>
    <n v="0.5"/>
    <x v="2"/>
  </r>
  <r>
    <s v="Sports Direct"/>
    <n v="1128299"/>
    <x v="490"/>
    <x v="1"/>
    <s v="Sud-est"/>
    <s v="Virginia"/>
    <s v="Richmond"/>
    <x v="4"/>
    <n v="72"/>
    <n v="133"/>
    <n v="9576"/>
    <n v="4883.76"/>
    <n v="0.51"/>
    <x v="2"/>
  </r>
  <r>
    <s v="Sports Direct"/>
    <n v="1128299"/>
    <x v="490"/>
    <x v="1"/>
    <s v="Sud-est"/>
    <s v="Virginia"/>
    <s v="Richmond"/>
    <x v="5"/>
    <n v="82"/>
    <n v="150"/>
    <n v="12300"/>
    <n v="5289"/>
    <n v="0.43"/>
    <x v="2"/>
  </r>
  <r>
    <s v="Sports Direct"/>
    <n v="1185732"/>
    <x v="183"/>
    <x v="6"/>
    <s v="Sud-est"/>
    <s v="Virginia"/>
    <s v="Richmond"/>
    <x v="0"/>
    <n v="34"/>
    <n v="203"/>
    <n v="6902"/>
    <n v="4210.22"/>
    <n v="0.61"/>
    <x v="2"/>
  </r>
  <r>
    <s v="Sports Direct"/>
    <n v="1185732"/>
    <x v="183"/>
    <x v="6"/>
    <s v="Sud-est"/>
    <s v="Virginia"/>
    <s v="Richmond"/>
    <x v="1"/>
    <n v="34"/>
    <n v="154"/>
    <n v="5236"/>
    <n v="2670.36"/>
    <n v="0.51"/>
    <x v="2"/>
  </r>
  <r>
    <s v="Sports Direct"/>
    <n v="1185732"/>
    <x v="183"/>
    <x v="6"/>
    <s v="Sud-est"/>
    <s v="Virginia"/>
    <s v="Richmond"/>
    <x v="2"/>
    <n v="23"/>
    <n v="149"/>
    <n v="3427"/>
    <n v="1370.8000000000002"/>
    <n v="0.4"/>
    <x v="2"/>
  </r>
  <r>
    <s v="Sports Direct"/>
    <n v="1185732"/>
    <x v="183"/>
    <x v="6"/>
    <s v="Sud-est"/>
    <s v="Virginia"/>
    <s v="Richmond"/>
    <x v="3"/>
    <n v="29"/>
    <n v="116"/>
    <n v="3364"/>
    <n v="1682"/>
    <n v="0.5"/>
    <x v="2"/>
  </r>
  <r>
    <s v="Sports Direct"/>
    <n v="1185732"/>
    <x v="183"/>
    <x v="6"/>
    <s v="Sud-est"/>
    <s v="Virginia"/>
    <s v="Richmond"/>
    <x v="4"/>
    <n v="43"/>
    <n v="122"/>
    <n v="5246"/>
    <n v="2727.92"/>
    <n v="0.52"/>
    <x v="2"/>
  </r>
  <r>
    <s v="Sports Direct"/>
    <n v="1185732"/>
    <x v="183"/>
    <x v="6"/>
    <s v="Sud-est"/>
    <s v="Virginia"/>
    <s v="Richmond"/>
    <x v="5"/>
    <n v="33"/>
    <n v="138"/>
    <n v="4554"/>
    <n v="3096.7200000000003"/>
    <n v="0.68"/>
    <x v="2"/>
  </r>
  <r>
    <s v="Sports Direct"/>
    <n v="1185732"/>
    <x v="212"/>
    <x v="0"/>
    <s v="Sud-est"/>
    <s v="Virginia"/>
    <s v="Richmond"/>
    <x v="0"/>
    <n v="34"/>
    <n v="200"/>
    <n v="6800"/>
    <n v="4284"/>
    <n v="0.63"/>
    <x v="2"/>
  </r>
  <r>
    <s v="Sports Direct"/>
    <n v="1185732"/>
    <x v="212"/>
    <x v="0"/>
    <s v="Sud-est"/>
    <s v="Virginia"/>
    <s v="Richmond"/>
    <x v="1"/>
    <n v="33"/>
    <n v="117"/>
    <n v="3861"/>
    <n v="2007.72"/>
    <n v="0.52"/>
    <x v="2"/>
  </r>
  <r>
    <s v="Sports Direct"/>
    <n v="1185732"/>
    <x v="212"/>
    <x v="0"/>
    <s v="Sud-est"/>
    <s v="Virginia"/>
    <s v="Richmond"/>
    <x v="2"/>
    <n v="23"/>
    <n v="150"/>
    <n v="3450"/>
    <n v="1483.5"/>
    <n v="0.43"/>
    <x v="2"/>
  </r>
  <r>
    <s v="Sports Direct"/>
    <n v="1185732"/>
    <x v="212"/>
    <x v="0"/>
    <s v="Milieu ouest"/>
    <s v="Michigan"/>
    <s v="Detroit"/>
    <x v="3"/>
    <n v="28"/>
    <n v="109"/>
    <n v="3052"/>
    <n v="1495.48"/>
    <n v="0.49"/>
    <x v="2"/>
  </r>
  <r>
    <s v="Sports Direct"/>
    <n v="1185732"/>
    <x v="212"/>
    <x v="0"/>
    <s v="Milieu ouest"/>
    <s v="Michigan"/>
    <s v="Detroit"/>
    <x v="4"/>
    <n v="41"/>
    <n v="126"/>
    <n v="5166"/>
    <n v="2841.2999999999997"/>
    <n v="0.54999999999999993"/>
    <x v="2"/>
  </r>
  <r>
    <s v="Sports Direct"/>
    <n v="1185732"/>
    <x v="212"/>
    <x v="0"/>
    <s v="Milieu ouest"/>
    <s v="Michigan"/>
    <s v="Detroit"/>
    <x v="5"/>
    <n v="33"/>
    <n v="138"/>
    <n v="4554"/>
    <n v="3051.1800000000003"/>
    <n v="0.67"/>
    <x v="2"/>
  </r>
  <r>
    <s v="Sports Direct"/>
    <n v="1185732"/>
    <x v="220"/>
    <x v="5"/>
    <s v="Milieu ouest"/>
    <s v="Michigan"/>
    <s v="Detroit"/>
    <x v="0"/>
    <n v="34"/>
    <n v="216"/>
    <n v="7344"/>
    <n v="4479.84"/>
    <n v="0.61"/>
    <x v="2"/>
  </r>
  <r>
    <s v="Sports Direct"/>
    <n v="1185732"/>
    <x v="220"/>
    <x v="5"/>
    <s v="Milieu ouest"/>
    <s v="Michigan"/>
    <s v="Detroit"/>
    <x v="1"/>
    <n v="32"/>
    <n v="126"/>
    <n v="4032"/>
    <n v="2177.2800000000002"/>
    <n v="0.54"/>
    <x v="2"/>
  </r>
  <r>
    <s v="Sports Direct"/>
    <n v="1185732"/>
    <x v="220"/>
    <x v="5"/>
    <s v="Milieu ouest"/>
    <s v="Michigan"/>
    <s v="Detroit"/>
    <x v="2"/>
    <n v="25"/>
    <n v="124"/>
    <n v="3100"/>
    <n v="1240"/>
    <n v="0.4"/>
    <x v="2"/>
  </r>
  <r>
    <s v="Sports Direct"/>
    <n v="1185732"/>
    <x v="220"/>
    <x v="5"/>
    <s v="Milieu ouest"/>
    <s v="Michigan"/>
    <s v="Detroit"/>
    <x v="3"/>
    <n v="29"/>
    <n v="91"/>
    <n v="2639"/>
    <n v="1266.72"/>
    <n v="0.48"/>
    <x v="2"/>
  </r>
  <r>
    <s v="Sports Direct"/>
    <n v="1185732"/>
    <x v="220"/>
    <x v="5"/>
    <s v="Milieu ouest"/>
    <s v="Michigan"/>
    <s v="Detroit"/>
    <x v="4"/>
    <n v="43"/>
    <n v="94"/>
    <n v="4042"/>
    <n v="2101.84"/>
    <n v="0.52"/>
    <x v="2"/>
  </r>
  <r>
    <s v="Sports Direct"/>
    <n v="1185732"/>
    <x v="220"/>
    <x v="5"/>
    <s v="Milieu ouest"/>
    <s v="Michigan"/>
    <s v="Detroit"/>
    <x v="5"/>
    <n v="33"/>
    <n v="143"/>
    <n v="4719"/>
    <n v="3256.11"/>
    <n v="0.69000000000000006"/>
    <x v="2"/>
  </r>
  <r>
    <s v="Sports Direct"/>
    <n v="1185732"/>
    <x v="239"/>
    <x v="2"/>
    <s v="Milieu ouest"/>
    <s v="Michigan"/>
    <s v="Detroit"/>
    <x v="0"/>
    <n v="32"/>
    <n v="181"/>
    <n v="5792"/>
    <n v="3475.2"/>
    <n v="0.6"/>
    <x v="2"/>
  </r>
  <r>
    <s v="Sports Direct"/>
    <n v="1185732"/>
    <x v="239"/>
    <x v="2"/>
    <s v="Milieu ouest"/>
    <s v="Michigan"/>
    <s v="Detroit"/>
    <x v="1"/>
    <n v="38"/>
    <n v="111"/>
    <n v="4218"/>
    <n v="2235.54"/>
    <n v="0.53"/>
    <x v="2"/>
  </r>
  <r>
    <s v="Sports Direct"/>
    <n v="1185732"/>
    <x v="239"/>
    <x v="2"/>
    <s v="Milieu ouest"/>
    <s v="Michigan"/>
    <s v="Detroit"/>
    <x v="2"/>
    <n v="27"/>
    <n v="135"/>
    <n v="3645"/>
    <n v="1530.8999999999999"/>
    <n v="0.42"/>
    <x v="2"/>
  </r>
  <r>
    <s v="Sports Direct"/>
    <n v="1185732"/>
    <x v="239"/>
    <x v="2"/>
    <s v="Milieu ouest"/>
    <s v="Michigan"/>
    <s v="Detroit"/>
    <x v="3"/>
    <n v="32"/>
    <n v="109"/>
    <n v="3488"/>
    <n v="1604.4799999999998"/>
    <n v="0.45999999999999996"/>
    <x v="2"/>
  </r>
  <r>
    <s v="Sports Direct"/>
    <n v="1185732"/>
    <x v="239"/>
    <x v="2"/>
    <s v="Milieu ouest"/>
    <s v="Michigan"/>
    <s v="Detroit"/>
    <x v="4"/>
    <n v="45"/>
    <n v="120"/>
    <n v="5400"/>
    <n v="2700"/>
    <n v="0.5"/>
    <x v="2"/>
  </r>
  <r>
    <s v="Sports Direct"/>
    <n v="1185732"/>
    <x v="239"/>
    <x v="2"/>
    <s v="Milieu ouest"/>
    <s v="Michigan"/>
    <s v="Detroit"/>
    <x v="5"/>
    <n v="37"/>
    <n v="152"/>
    <n v="5624"/>
    <n v="3880.5600000000004"/>
    <n v="0.69000000000000006"/>
    <x v="2"/>
  </r>
  <r>
    <s v="Sports Direct"/>
    <n v="1185732"/>
    <x v="268"/>
    <x v="3"/>
    <s v="Milieu ouest"/>
    <s v="Michigan"/>
    <s v="Detroit"/>
    <x v="0"/>
    <n v="48"/>
    <n v="207"/>
    <n v="9936"/>
    <n v="6060.96"/>
    <n v="0.61"/>
    <x v="2"/>
  </r>
  <r>
    <s v="Sports Direct"/>
    <n v="1185732"/>
    <x v="268"/>
    <x v="3"/>
    <s v="Milieu ouest"/>
    <s v="Michigan"/>
    <s v="Detroit"/>
    <x v="1"/>
    <n v="47"/>
    <n v="150"/>
    <n v="7050"/>
    <n v="3877.4999999999995"/>
    <n v="0.54999999999999993"/>
    <x v="2"/>
  </r>
  <r>
    <s v="Sports Direct"/>
    <n v="1185732"/>
    <x v="268"/>
    <x v="3"/>
    <s v="Milieu ouest"/>
    <s v="Michigan"/>
    <s v="Detroit"/>
    <x v="2"/>
    <n v="44"/>
    <n v="133"/>
    <n v="5852"/>
    <n v="2340.8000000000002"/>
    <n v="0.4"/>
    <x v="2"/>
  </r>
  <r>
    <s v="Sports Direct"/>
    <n v="1185732"/>
    <x v="268"/>
    <x v="3"/>
    <s v="Milieu ouest"/>
    <s v="Michigan"/>
    <s v="Detroit"/>
    <x v="3"/>
    <n v="42"/>
    <n v="126"/>
    <n v="5292"/>
    <n v="2646"/>
    <n v="0.5"/>
    <x v="2"/>
  </r>
  <r>
    <s v="Sports Direct"/>
    <n v="1185732"/>
    <x v="268"/>
    <x v="3"/>
    <s v="Milieu ouest"/>
    <s v="Michigan"/>
    <s v="Detroit"/>
    <x v="4"/>
    <n v="52"/>
    <n v="124"/>
    <n v="6448"/>
    <n v="3417.44"/>
    <n v="0.53"/>
    <x v="2"/>
  </r>
  <r>
    <s v="Sports Direct"/>
    <n v="1185732"/>
    <x v="268"/>
    <x v="3"/>
    <s v="Milieu ouest"/>
    <s v="Michigan"/>
    <s v="Detroit"/>
    <x v="5"/>
    <n v="55"/>
    <n v="150"/>
    <n v="8250"/>
    <n v="5775.0000000000009"/>
    <n v="0.70000000000000007"/>
    <x v="2"/>
  </r>
  <r>
    <s v="Sports Direct"/>
    <n v="1185732"/>
    <x v="301"/>
    <x v="1"/>
    <s v="Milieu ouest"/>
    <s v="Michigan"/>
    <s v="Detroit"/>
    <x v="0"/>
    <n v="52"/>
    <n v="206"/>
    <n v="10712"/>
    <n v="6641.44"/>
    <n v="0.62"/>
    <x v="2"/>
  </r>
  <r>
    <s v="Sports Direct"/>
    <n v="1185732"/>
    <x v="301"/>
    <x v="1"/>
    <s v="Milieu ouest"/>
    <s v="Michigan"/>
    <s v="Detroit"/>
    <x v="1"/>
    <n v="46"/>
    <n v="167"/>
    <n v="7682"/>
    <n v="4148.2800000000007"/>
    <n v="0.54"/>
    <x v="2"/>
  </r>
  <r>
    <s v="Sports Direct"/>
    <n v="1185732"/>
    <x v="301"/>
    <x v="1"/>
    <s v="Milieu ouest"/>
    <s v="Michigan"/>
    <s v="Detroit"/>
    <x v="2"/>
    <n v="41"/>
    <n v="138"/>
    <n v="5658"/>
    <n v="2489.52"/>
    <n v="0.44"/>
    <x v="2"/>
  </r>
  <r>
    <s v="Sports Direct"/>
    <n v="1185732"/>
    <x v="301"/>
    <x v="1"/>
    <s v="Milieu ouest"/>
    <s v="Michigan"/>
    <s v="Detroit"/>
    <x v="3"/>
    <n v="43"/>
    <n v="158"/>
    <n v="6794"/>
    <n v="3261.12"/>
    <n v="0.48"/>
    <x v="2"/>
  </r>
  <r>
    <s v="Sports Direct"/>
    <n v="1185732"/>
    <x v="301"/>
    <x v="1"/>
    <s v="Milieu ouest"/>
    <s v="Michigan"/>
    <s v="Detroit"/>
    <x v="4"/>
    <n v="57"/>
    <n v="152"/>
    <n v="8664"/>
    <n v="4765.2"/>
    <n v="0.54999999999999993"/>
    <x v="2"/>
  </r>
  <r>
    <s v="Sports Direct"/>
    <n v="1185732"/>
    <x v="301"/>
    <x v="1"/>
    <s v="Milieu ouest"/>
    <s v="Michigan"/>
    <s v="Detroit"/>
    <x v="5"/>
    <n v="60"/>
    <n v="169"/>
    <n v="10140"/>
    <n v="6591"/>
    <n v="0.65"/>
    <x v="2"/>
  </r>
  <r>
    <s v="Sports Direct"/>
    <n v="1185732"/>
    <x v="329"/>
    <x v="1"/>
    <s v="Milieu ouest"/>
    <s v="Michigan"/>
    <s v="Detroit"/>
    <x v="0"/>
    <n v="57"/>
    <n v="225"/>
    <n v="12825"/>
    <n v="7695"/>
    <n v="0.6"/>
    <x v="2"/>
  </r>
  <r>
    <s v="Sports Direct"/>
    <n v="1185732"/>
    <x v="329"/>
    <x v="1"/>
    <s v="Milieu ouest"/>
    <s v="Michigan"/>
    <s v="Detroit"/>
    <x v="1"/>
    <n v="53"/>
    <n v="189"/>
    <n v="10017"/>
    <n v="5108.67"/>
    <n v="0.51"/>
    <x v="2"/>
  </r>
  <r>
    <s v="Sports Direct"/>
    <n v="1185732"/>
    <x v="329"/>
    <x v="1"/>
    <s v="Milieu ouest"/>
    <s v="Michigan"/>
    <s v="Detroit"/>
    <x v="2"/>
    <n v="46"/>
    <n v="173"/>
    <n v="7958"/>
    <n v="3581.0999999999995"/>
    <n v="0.44999999999999996"/>
    <x v="2"/>
  </r>
  <r>
    <s v="Sports Direct"/>
    <n v="1185732"/>
    <x v="329"/>
    <x v="1"/>
    <s v="Milieu ouest"/>
    <s v="Michigan"/>
    <s v="Detroit"/>
    <x v="3"/>
    <n v="47"/>
    <n v="158"/>
    <n v="7426"/>
    <n v="3341.7"/>
    <n v="0.44999999999999996"/>
    <x v="2"/>
  </r>
  <r>
    <s v="Sports Direct"/>
    <n v="1185732"/>
    <x v="329"/>
    <x v="1"/>
    <s v="Milieu ouest"/>
    <s v="Michigan"/>
    <s v="Detroit"/>
    <x v="4"/>
    <n v="54"/>
    <n v="143"/>
    <n v="7722"/>
    <n v="3938.2200000000003"/>
    <n v="0.51"/>
    <x v="2"/>
  </r>
  <r>
    <s v="Sports Direct"/>
    <n v="1185732"/>
    <x v="329"/>
    <x v="1"/>
    <s v="Milieu ouest"/>
    <s v="Michigan"/>
    <s v="Detroit"/>
    <x v="5"/>
    <n v="62"/>
    <n v="210"/>
    <n v="13020"/>
    <n v="8983.8000000000011"/>
    <n v="0.69000000000000006"/>
    <x v="2"/>
  </r>
  <r>
    <s v="Sports Direct"/>
    <n v="1185732"/>
    <x v="361"/>
    <x v="5"/>
    <s v="Milieu ouest"/>
    <s v="Michigan"/>
    <s v="Detroit"/>
    <x v="0"/>
    <n v="55"/>
    <n v="263"/>
    <n v="14465"/>
    <n v="9257.6"/>
    <n v="0.64"/>
    <x v="2"/>
  </r>
  <r>
    <s v="Sports Direct"/>
    <n v="1185732"/>
    <x v="361"/>
    <x v="5"/>
    <s v="Milieu ouest"/>
    <s v="Michigan"/>
    <s v="Detroit"/>
    <x v="1"/>
    <n v="50"/>
    <n v="195"/>
    <n v="9750"/>
    <n v="4875"/>
    <n v="0.5"/>
    <x v="2"/>
  </r>
  <r>
    <s v="Sports Direct"/>
    <n v="1185732"/>
    <x v="361"/>
    <x v="5"/>
    <s v="Milieu ouest"/>
    <s v="Michigan"/>
    <s v="Detroit"/>
    <x v="2"/>
    <n v="42"/>
    <n v="144"/>
    <n v="6048"/>
    <n v="2540.16"/>
    <n v="0.42"/>
    <x v="2"/>
  </r>
  <r>
    <s v="Sports Direct"/>
    <n v="1185732"/>
    <x v="361"/>
    <x v="5"/>
    <s v="Milieu ouest"/>
    <s v="Michigan"/>
    <s v="Detroit"/>
    <x v="3"/>
    <n v="34"/>
    <n v="142"/>
    <n v="4828"/>
    <n v="2172.6"/>
    <n v="0.44999999999999996"/>
    <x v="2"/>
  </r>
  <r>
    <s v="Sports Direct"/>
    <n v="1185732"/>
    <x v="361"/>
    <x v="5"/>
    <s v="Milieu ouest"/>
    <s v="Michigan"/>
    <s v="Detroit"/>
    <x v="4"/>
    <n v="42"/>
    <n v="135"/>
    <n v="5670"/>
    <n v="3005.1000000000004"/>
    <n v="0.53"/>
    <x v="2"/>
  </r>
  <r>
    <s v="Sports Direct"/>
    <n v="1185732"/>
    <x v="361"/>
    <x v="5"/>
    <s v="Milieu ouest"/>
    <s v="Michigan"/>
    <s v="Detroit"/>
    <x v="5"/>
    <n v="45"/>
    <n v="176"/>
    <n v="7920"/>
    <n v="5385.6"/>
    <n v="0.68"/>
    <x v="2"/>
  </r>
  <r>
    <s v="Sports Direct"/>
    <n v="1185732"/>
    <x v="391"/>
    <x v="0"/>
    <s v="Milieu ouest"/>
    <s v="Michigan"/>
    <s v="Detroit"/>
    <x v="0"/>
    <n v="42"/>
    <n v="232"/>
    <n v="9744"/>
    <n v="6138.72"/>
    <n v="0.63"/>
    <x v="2"/>
  </r>
  <r>
    <s v="Sports Direct"/>
    <n v="1185732"/>
    <x v="391"/>
    <x v="0"/>
    <s v="Milieu ouest"/>
    <s v="Michigan"/>
    <s v="Detroit"/>
    <x v="1"/>
    <n v="37"/>
    <n v="174"/>
    <n v="6438"/>
    <n v="3283.38"/>
    <n v="0.51"/>
    <x v="2"/>
  </r>
  <r>
    <s v="Sports Direct"/>
    <n v="1185732"/>
    <x v="391"/>
    <x v="0"/>
    <s v="Milieu ouest"/>
    <s v="Michigan"/>
    <s v="Detroit"/>
    <x v="2"/>
    <n v="34"/>
    <n v="145"/>
    <n v="4930"/>
    <n v="2070.6"/>
    <n v="0.42"/>
    <x v="2"/>
  </r>
  <r>
    <s v="Sports Direct"/>
    <n v="1185732"/>
    <x v="391"/>
    <x v="0"/>
    <s v="Milieu ouest"/>
    <s v="Michigan"/>
    <s v="Detroit"/>
    <x v="3"/>
    <n v="34"/>
    <n v="119"/>
    <n v="4046"/>
    <n v="1820.6999999999998"/>
    <n v="0.44999999999999996"/>
    <x v="2"/>
  </r>
  <r>
    <s v="Sports Direct"/>
    <n v="1185732"/>
    <x v="391"/>
    <x v="0"/>
    <s v="Milieu ouest"/>
    <s v="Michigan"/>
    <s v="Detroit"/>
    <x v="4"/>
    <n v="41"/>
    <n v="128"/>
    <n v="5248"/>
    <n v="2624"/>
    <n v="0.5"/>
    <x v="2"/>
  </r>
  <r>
    <s v="Sports Direct"/>
    <n v="1185732"/>
    <x v="391"/>
    <x v="0"/>
    <s v="Milieu ouest"/>
    <s v="Michigan"/>
    <s v="Detroit"/>
    <x v="5"/>
    <n v="48"/>
    <n v="173"/>
    <n v="8304"/>
    <n v="5397.6"/>
    <n v="0.65"/>
    <x v="2"/>
  </r>
  <r>
    <s v="Sports Direct"/>
    <n v="1185732"/>
    <x v="423"/>
    <x v="4"/>
    <s v="Milieu ouest"/>
    <s v="Michigan"/>
    <s v="Detroit"/>
    <x v="0"/>
    <n v="49"/>
    <n v="225"/>
    <n v="11025"/>
    <n v="6725.25"/>
    <n v="0.61"/>
    <x v="2"/>
  </r>
  <r>
    <s v="Sports Direct"/>
    <n v="1185732"/>
    <x v="423"/>
    <x v="4"/>
    <s v="Milieu ouest"/>
    <s v="Michigan"/>
    <s v="Detroit"/>
    <x v="1"/>
    <n v="37"/>
    <n v="167"/>
    <n v="6179"/>
    <n v="3151.29"/>
    <n v="0.51"/>
    <x v="2"/>
  </r>
  <r>
    <s v="Sports Direct"/>
    <n v="1185732"/>
    <x v="423"/>
    <x v="4"/>
    <s v="Milieu ouest"/>
    <s v="Michigan"/>
    <s v="Detroit"/>
    <x v="2"/>
    <n v="37"/>
    <n v="123"/>
    <n v="4551"/>
    <n v="2047.9499999999998"/>
    <n v="0.44999999999999996"/>
    <x v="2"/>
  </r>
  <r>
    <s v="Sports Direct"/>
    <n v="1185732"/>
    <x v="423"/>
    <x v="4"/>
    <s v="Milieu ouest"/>
    <s v="Michigan"/>
    <s v="Detroit"/>
    <x v="3"/>
    <n v="38"/>
    <n v="116"/>
    <n v="4408"/>
    <n v="2204"/>
    <n v="0.5"/>
    <x v="2"/>
  </r>
  <r>
    <s v="Sports Direct"/>
    <n v="1185732"/>
    <x v="423"/>
    <x v="4"/>
    <s v="Milieu ouest"/>
    <s v="Michigan"/>
    <s v="Detroit"/>
    <x v="4"/>
    <n v="48"/>
    <n v="112"/>
    <n v="5376"/>
    <n v="2956.7999999999997"/>
    <n v="0.54999999999999993"/>
    <x v="2"/>
  </r>
  <r>
    <s v="Sports Direct"/>
    <n v="1185732"/>
    <x v="423"/>
    <x v="4"/>
    <s v="Milieu ouest"/>
    <s v="Michigan"/>
    <s v="Detroit"/>
    <x v="5"/>
    <n v="52"/>
    <n v="137"/>
    <n v="7124"/>
    <n v="4986.8"/>
    <n v="0.70000000000000007"/>
    <x v="2"/>
  </r>
  <r>
    <s v="Sports Direct"/>
    <n v="1185732"/>
    <x v="453"/>
    <x v="6"/>
    <s v="Milieu ouest"/>
    <s v="Michigan"/>
    <s v="Detroit"/>
    <x v="0"/>
    <n v="49"/>
    <n v="196"/>
    <n v="9604"/>
    <n v="6050.52"/>
    <n v="0.63"/>
    <x v="2"/>
  </r>
  <r>
    <s v="Sports Direct"/>
    <n v="1185732"/>
    <x v="453"/>
    <x v="6"/>
    <s v="Milieu ouest"/>
    <s v="Michigan"/>
    <s v="Detroit"/>
    <x v="1"/>
    <n v="42"/>
    <n v="145"/>
    <n v="6090"/>
    <n v="3349.4999999999995"/>
    <n v="0.54999999999999993"/>
    <x v="2"/>
  </r>
  <r>
    <s v="Sports Direct"/>
    <n v="1185732"/>
    <x v="453"/>
    <x v="6"/>
    <s v="Milieu ouest"/>
    <s v="Michigan"/>
    <s v="Detroit"/>
    <x v="2"/>
    <n v="43"/>
    <n v="120"/>
    <n v="5160"/>
    <n v="2321.9999999999995"/>
    <n v="0.44999999999999996"/>
    <x v="2"/>
  </r>
  <r>
    <s v="Sports Direct"/>
    <n v="1185732"/>
    <x v="453"/>
    <x v="6"/>
    <s v="Milieu ouest"/>
    <s v="Michigan"/>
    <s v="Detroit"/>
    <x v="3"/>
    <n v="41"/>
    <n v="138"/>
    <n v="5658"/>
    <n v="2772.42"/>
    <n v="0.49"/>
    <x v="2"/>
  </r>
  <r>
    <s v="Sports Direct"/>
    <n v="1185732"/>
    <x v="453"/>
    <x v="6"/>
    <s v="Milieu ouest"/>
    <s v="Michigan"/>
    <s v="Detroit"/>
    <x v="4"/>
    <n v="59"/>
    <n v="126"/>
    <n v="7434"/>
    <n v="4088.6999999999994"/>
    <n v="0.54999999999999993"/>
    <x v="2"/>
  </r>
  <r>
    <s v="Sports Direct"/>
    <n v="1185732"/>
    <x v="453"/>
    <x v="6"/>
    <s v="Milieu ouest"/>
    <s v="Michigan"/>
    <s v="Detroit"/>
    <x v="5"/>
    <n v="59"/>
    <n v="169"/>
    <n v="9971"/>
    <n v="6879.9900000000007"/>
    <n v="0.69000000000000006"/>
    <x v="2"/>
  </r>
  <r>
    <s v="Sports Direct"/>
    <n v="1185732"/>
    <x v="482"/>
    <x v="0"/>
    <s v="Milieu ouest"/>
    <s v="Michigan"/>
    <s v="Detroit"/>
    <x v="0"/>
    <n v="55"/>
    <n v="255"/>
    <n v="14025"/>
    <n v="8555.25"/>
    <n v="0.61"/>
    <x v="2"/>
  </r>
  <r>
    <s v="Sports Direct"/>
    <n v="1185732"/>
    <x v="482"/>
    <x v="0"/>
    <s v="Milieu ouest"/>
    <s v="Michigan"/>
    <s v="Detroit"/>
    <x v="1"/>
    <n v="46"/>
    <n v="176"/>
    <n v="8096"/>
    <n v="4290.88"/>
    <n v="0.53"/>
    <x v="2"/>
  </r>
  <r>
    <s v="Foot Locker"/>
    <n v="1185732"/>
    <x v="482"/>
    <x v="0"/>
    <s v="Milieu ouest"/>
    <s v="Michigan"/>
    <s v="Detroit"/>
    <x v="2"/>
    <n v="48"/>
    <n v="168"/>
    <n v="8064"/>
    <n v="3628.7999999999997"/>
    <n v="0.44999999999999996"/>
    <x v="2"/>
  </r>
  <r>
    <s v="Foot Locker"/>
    <n v="1185732"/>
    <x v="482"/>
    <x v="0"/>
    <s v="Milieu ouest"/>
    <s v="Michigan"/>
    <s v="Detroit"/>
    <x v="3"/>
    <n v="48"/>
    <n v="138"/>
    <n v="6624"/>
    <n v="3179.52"/>
    <n v="0.48"/>
    <x v="2"/>
  </r>
  <r>
    <s v="Foot Locker"/>
    <n v="1185732"/>
    <x v="482"/>
    <x v="0"/>
    <s v="Milieu ouest"/>
    <s v="Michigan"/>
    <s v="Detroit"/>
    <x v="4"/>
    <n v="55"/>
    <n v="143"/>
    <n v="7865"/>
    <n v="4089.8"/>
    <n v="0.52"/>
    <x v="2"/>
  </r>
  <r>
    <s v="Foot Locker"/>
    <n v="1185732"/>
    <x v="482"/>
    <x v="0"/>
    <s v="Milieu ouest"/>
    <s v="Michigan"/>
    <s v="Detroit"/>
    <x v="5"/>
    <n v="59"/>
    <n v="163"/>
    <n v="9617"/>
    <n v="6251.05"/>
    <n v="0.65"/>
    <x v="2"/>
  </r>
  <r>
    <s v="Foot Locker"/>
    <n v="1185732"/>
    <x v="182"/>
    <x v="5"/>
    <s v="Milieu ouest"/>
    <s v="Michigan"/>
    <s v="Detroit"/>
    <x v="0"/>
    <n v="27"/>
    <n v="156"/>
    <n v="4212"/>
    <n v="2106"/>
    <n v="0.5"/>
    <x v="2"/>
  </r>
  <r>
    <s v="Foot Locker"/>
    <n v="1185732"/>
    <x v="182"/>
    <x v="5"/>
    <s v="Milieu ouest"/>
    <s v="Michigan"/>
    <s v="Detroit"/>
    <x v="1"/>
    <n v="29"/>
    <n v="123"/>
    <n v="3567"/>
    <n v="1676.49"/>
    <n v="0.47"/>
    <x v="2"/>
  </r>
  <r>
    <s v="Foot Locker"/>
    <n v="1185732"/>
    <x v="182"/>
    <x v="5"/>
    <s v="Milieu ouest"/>
    <s v="Michigan"/>
    <s v="Detroit"/>
    <x v="2"/>
    <n v="19"/>
    <n v="123"/>
    <n v="2337"/>
    <n v="1051.6499999999999"/>
    <n v="0.44999999999999996"/>
    <x v="2"/>
  </r>
  <r>
    <s v="Foot Locker"/>
    <n v="1185732"/>
    <x v="182"/>
    <x v="5"/>
    <s v="Milieu ouest"/>
    <s v="Michigan"/>
    <s v="Detroit"/>
    <x v="3"/>
    <n v="24"/>
    <n v="77"/>
    <n v="1848"/>
    <n v="960.96"/>
    <n v="0.52"/>
    <x v="2"/>
  </r>
  <r>
    <s v="Foot Locker"/>
    <n v="1185732"/>
    <x v="182"/>
    <x v="5"/>
    <s v="Milieu ouest"/>
    <s v="Michigan"/>
    <s v="Detroit"/>
    <x v="4"/>
    <n v="39"/>
    <n v="98"/>
    <n v="3822"/>
    <n v="1872.78"/>
    <n v="0.49"/>
    <x v="2"/>
  </r>
  <r>
    <s v="Foot Locker"/>
    <n v="1185732"/>
    <x v="182"/>
    <x v="5"/>
    <s v="Milieu ouest"/>
    <s v="Michigan"/>
    <s v="Detroit"/>
    <x v="5"/>
    <n v="29"/>
    <n v="123"/>
    <n v="3567"/>
    <n v="2247.21"/>
    <n v="0.63"/>
    <x v="2"/>
  </r>
  <r>
    <s v="Foot Locker"/>
    <n v="1185732"/>
    <x v="213"/>
    <x v="1"/>
    <s v="Milieu ouest"/>
    <s v="Michigan"/>
    <s v="Detroit"/>
    <x v="0"/>
    <n v="29"/>
    <n v="182"/>
    <n v="5278"/>
    <n v="2797.34"/>
    <n v="0.53"/>
    <x v="2"/>
  </r>
  <r>
    <s v="Foot Locker"/>
    <n v="1185732"/>
    <x v="213"/>
    <x v="1"/>
    <s v="Milieu ouest"/>
    <s v="Michigan"/>
    <s v="Detroit"/>
    <x v="1"/>
    <n v="28"/>
    <n v="94"/>
    <n v="2632"/>
    <n v="1289.68"/>
    <n v="0.49"/>
    <x v="2"/>
  </r>
  <r>
    <s v="Foot Locker"/>
    <n v="1185732"/>
    <x v="213"/>
    <x v="1"/>
    <s v="Milieu ouest"/>
    <s v="Michigan"/>
    <s v="Detroit"/>
    <x v="2"/>
    <n v="19"/>
    <n v="113"/>
    <n v="2147"/>
    <n v="966.14999999999986"/>
    <n v="0.44999999999999996"/>
    <x v="2"/>
  </r>
  <r>
    <s v="Foot Locker"/>
    <n v="1185732"/>
    <x v="213"/>
    <x v="1"/>
    <s v="Milieu ouest"/>
    <s v="Missouri"/>
    <s v="St. Louis"/>
    <x v="3"/>
    <n v="24"/>
    <n v="70"/>
    <n v="1680"/>
    <n v="873.6"/>
    <n v="0.52"/>
    <x v="2"/>
  </r>
  <r>
    <s v="Foot Locker"/>
    <n v="1185732"/>
    <x v="213"/>
    <x v="1"/>
    <s v="Milieu ouest"/>
    <s v="Missouri"/>
    <s v="St. Louis"/>
    <x v="4"/>
    <n v="38"/>
    <n v="88"/>
    <n v="3344"/>
    <n v="1504.8"/>
    <n v="0.44999999999999996"/>
    <x v="2"/>
  </r>
  <r>
    <s v="Foot Locker"/>
    <n v="1185732"/>
    <x v="213"/>
    <x v="1"/>
    <s v="Milieu ouest"/>
    <s v="Missouri"/>
    <s v="St. Louis"/>
    <x v="5"/>
    <n v="28"/>
    <n v="120"/>
    <n v="3360"/>
    <n v="2116.8000000000002"/>
    <n v="0.63"/>
    <x v="2"/>
  </r>
  <r>
    <s v="Foot Locker"/>
    <n v="1185732"/>
    <x v="222"/>
    <x v="0"/>
    <s v="Milieu ouest"/>
    <s v="Missouri"/>
    <s v="St. Louis"/>
    <x v="0"/>
    <n v="34"/>
    <n v="186"/>
    <n v="6324"/>
    <n v="3225.2400000000002"/>
    <n v="0.51"/>
    <x v="2"/>
  </r>
  <r>
    <s v="Foot Locker"/>
    <n v="1185732"/>
    <x v="222"/>
    <x v="0"/>
    <s v="Milieu ouest"/>
    <s v="Missouri"/>
    <s v="St. Louis"/>
    <x v="1"/>
    <n v="34"/>
    <n v="87"/>
    <n v="2958"/>
    <n v="1331.1"/>
    <n v="0.44999999999999996"/>
    <x v="2"/>
  </r>
  <r>
    <s v="Foot Locker"/>
    <n v="1185732"/>
    <x v="222"/>
    <x v="0"/>
    <s v="Milieu ouest"/>
    <s v="Missouri"/>
    <s v="St. Louis"/>
    <x v="2"/>
    <n v="23"/>
    <n v="95"/>
    <n v="2185"/>
    <n v="1005.0999999999999"/>
    <n v="0.45999999999999996"/>
    <x v="2"/>
  </r>
  <r>
    <s v="Foot Locker"/>
    <n v="1185732"/>
    <x v="222"/>
    <x v="0"/>
    <s v="Milieu ouest"/>
    <s v="Missouri"/>
    <s v="St. Louis"/>
    <x v="3"/>
    <n v="28"/>
    <n v="54"/>
    <n v="1512"/>
    <n v="771.12"/>
    <n v="0.51"/>
    <x v="2"/>
  </r>
  <r>
    <s v="Foot Locker"/>
    <n v="1185732"/>
    <x v="222"/>
    <x v="0"/>
    <s v="Milieu ouest"/>
    <s v="Missouri"/>
    <s v="St. Louis"/>
    <x v="4"/>
    <n v="41"/>
    <n v="75"/>
    <n v="3075"/>
    <n v="1506.75"/>
    <n v="0.49"/>
    <x v="2"/>
  </r>
  <r>
    <s v="Foot Locker"/>
    <n v="1185732"/>
    <x v="222"/>
    <x v="0"/>
    <s v="Milieu ouest"/>
    <s v="Missouri"/>
    <s v="St. Louis"/>
    <x v="5"/>
    <n v="34"/>
    <n v="102"/>
    <n v="3468"/>
    <n v="2254.2000000000003"/>
    <n v="0.65"/>
    <x v="2"/>
  </r>
  <r>
    <s v="Foot Locker"/>
    <n v="1185732"/>
    <x v="241"/>
    <x v="4"/>
    <s v="Milieu ouest"/>
    <s v="Missouri"/>
    <s v="St. Louis"/>
    <x v="0"/>
    <n v="33"/>
    <n v="144"/>
    <n v="4752"/>
    <n v="2471.04"/>
    <n v="0.52"/>
    <x v="2"/>
  </r>
  <r>
    <s v="Foot Locker"/>
    <n v="1185732"/>
    <x v="241"/>
    <x v="4"/>
    <s v="Milieu ouest"/>
    <s v="Missouri"/>
    <s v="St. Louis"/>
    <x v="1"/>
    <n v="27"/>
    <n v="72"/>
    <n v="1944"/>
    <n v="952.56"/>
    <n v="0.49"/>
    <x v="2"/>
  </r>
  <r>
    <s v="Foot Locker"/>
    <n v="1185732"/>
    <x v="241"/>
    <x v="4"/>
    <s v="Milieu ouest"/>
    <s v="Missouri"/>
    <s v="St. Louis"/>
    <x v="2"/>
    <n v="18"/>
    <n v="83"/>
    <n v="1494"/>
    <n v="732.06"/>
    <n v="0.49"/>
    <x v="2"/>
  </r>
  <r>
    <s v="Foot Locker"/>
    <n v="1185732"/>
    <x v="241"/>
    <x v="4"/>
    <s v="Milieu ouest"/>
    <s v="Missouri"/>
    <s v="St. Louis"/>
    <x v="3"/>
    <n v="23"/>
    <n v="52"/>
    <n v="1196"/>
    <n v="621.92000000000007"/>
    <n v="0.52"/>
    <x v="2"/>
  </r>
  <r>
    <s v="Foot Locker"/>
    <n v="1185732"/>
    <x v="241"/>
    <x v="4"/>
    <s v="Milieu ouest"/>
    <s v="Missouri"/>
    <s v="St. Louis"/>
    <x v="4"/>
    <n v="36"/>
    <n v="65"/>
    <n v="2340"/>
    <n v="1053"/>
    <n v="0.44999999999999996"/>
    <x v="2"/>
  </r>
  <r>
    <s v="Foot Locker"/>
    <n v="1185732"/>
    <x v="241"/>
    <x v="4"/>
    <s v="Milieu ouest"/>
    <s v="Missouri"/>
    <s v="St. Louis"/>
    <x v="5"/>
    <n v="28"/>
    <n v="105"/>
    <n v="2940"/>
    <n v="1793.3999999999999"/>
    <n v="0.61"/>
    <x v="2"/>
  </r>
  <r>
    <s v="Foot Locker"/>
    <n v="1185732"/>
    <x v="272"/>
    <x v="0"/>
    <s v="Milieu ouest"/>
    <s v="Missouri"/>
    <s v="St. Louis"/>
    <x v="0"/>
    <n v="39"/>
    <n v="180"/>
    <n v="7020"/>
    <n v="3580.2000000000003"/>
    <n v="0.51"/>
    <x v="2"/>
  </r>
  <r>
    <s v="Foot Locker"/>
    <n v="1185732"/>
    <x v="272"/>
    <x v="0"/>
    <s v="Milieu ouest"/>
    <s v="Missouri"/>
    <s v="St. Louis"/>
    <x v="1"/>
    <n v="34"/>
    <n v="88"/>
    <n v="2992"/>
    <n v="1406.24"/>
    <n v="0.47"/>
    <x v="2"/>
  </r>
  <r>
    <s v="Foot Locker"/>
    <n v="1185732"/>
    <x v="272"/>
    <x v="0"/>
    <s v="Milieu ouest"/>
    <s v="Missouri"/>
    <s v="St. Louis"/>
    <x v="2"/>
    <n v="29"/>
    <n v="87"/>
    <n v="2523"/>
    <n v="1160.58"/>
    <n v="0.45999999999999996"/>
    <x v="2"/>
  </r>
  <r>
    <s v="Foot Locker"/>
    <n v="1185732"/>
    <x v="272"/>
    <x v="0"/>
    <s v="Milieu ouest"/>
    <s v="Missouri"/>
    <s v="St. Louis"/>
    <x v="3"/>
    <n v="29"/>
    <n v="65"/>
    <n v="1885"/>
    <n v="1036.75"/>
    <n v="0.55000000000000004"/>
    <x v="2"/>
  </r>
  <r>
    <s v="Foot Locker"/>
    <n v="1185732"/>
    <x v="272"/>
    <x v="0"/>
    <s v="Milieu ouest"/>
    <s v="Missouri"/>
    <s v="St. Louis"/>
    <x v="4"/>
    <n v="44"/>
    <n v="70"/>
    <n v="3080"/>
    <n v="1478.3999999999999"/>
    <n v="0.48"/>
    <x v="2"/>
  </r>
  <r>
    <s v="Foot Locker"/>
    <n v="1185732"/>
    <x v="272"/>
    <x v="0"/>
    <s v="Milieu ouest"/>
    <s v="Missouri"/>
    <s v="St. Louis"/>
    <x v="5"/>
    <n v="45"/>
    <n v="105"/>
    <n v="4725"/>
    <n v="2835"/>
    <n v="0.6"/>
    <x v="2"/>
  </r>
  <r>
    <s v="Foot Locker"/>
    <n v="1185732"/>
    <x v="302"/>
    <x v="2"/>
    <s v="Milieu ouest"/>
    <s v="Missouri"/>
    <s v="St. Louis"/>
    <x v="0"/>
    <n v="32"/>
    <n v="168"/>
    <n v="5376"/>
    <n v="2903.04"/>
    <n v="0.54"/>
    <x v="2"/>
  </r>
  <r>
    <s v="Foot Locker"/>
    <n v="1185732"/>
    <x v="302"/>
    <x v="2"/>
    <s v="Milieu ouest"/>
    <s v="Missouri"/>
    <s v="St. Louis"/>
    <x v="1"/>
    <n v="27"/>
    <n v="91"/>
    <n v="2457"/>
    <n v="1130.2199999999998"/>
    <n v="0.45999999999999996"/>
    <x v="2"/>
  </r>
  <r>
    <s v="Foot Locker"/>
    <n v="1185732"/>
    <x v="302"/>
    <x v="2"/>
    <s v="Milieu ouest"/>
    <s v="Missouri"/>
    <s v="St. Louis"/>
    <x v="2"/>
    <n v="23"/>
    <n v="113"/>
    <n v="2599"/>
    <n v="1273.51"/>
    <n v="0.49"/>
    <x v="2"/>
  </r>
  <r>
    <s v="Foot Locker"/>
    <n v="1185732"/>
    <x v="302"/>
    <x v="2"/>
    <s v="Milieu ouest"/>
    <s v="Missouri"/>
    <s v="St. Louis"/>
    <x v="3"/>
    <n v="23"/>
    <n v="91"/>
    <n v="2093"/>
    <n v="1046.5"/>
    <n v="0.5"/>
    <x v="2"/>
  </r>
  <r>
    <s v="Foot Locker"/>
    <n v="1185732"/>
    <x v="302"/>
    <x v="2"/>
    <s v="Milieu ouest"/>
    <s v="Missouri"/>
    <s v="St. Louis"/>
    <x v="4"/>
    <n v="38"/>
    <n v="102"/>
    <n v="3876"/>
    <n v="1744.1999999999998"/>
    <n v="0.44999999999999996"/>
    <x v="2"/>
  </r>
  <r>
    <s v="Foot Locker"/>
    <n v="1185732"/>
    <x v="302"/>
    <x v="2"/>
    <s v="Milieu ouest"/>
    <s v="Missouri"/>
    <s v="St. Louis"/>
    <x v="5"/>
    <n v="42"/>
    <n v="142"/>
    <n v="5964"/>
    <n v="3876.6"/>
    <n v="0.65"/>
    <x v="2"/>
  </r>
  <r>
    <s v="Foot Locker"/>
    <n v="1185732"/>
    <x v="331"/>
    <x v="3"/>
    <s v="Milieu ouest"/>
    <s v="Missouri"/>
    <s v="St. Louis"/>
    <x v="0"/>
    <n v="36"/>
    <n v="203"/>
    <n v="7308"/>
    <n v="4019.4000000000005"/>
    <n v="0.55000000000000004"/>
    <x v="2"/>
  </r>
  <r>
    <s v="Foot Locker"/>
    <n v="1185732"/>
    <x v="331"/>
    <x v="3"/>
    <s v="Milieu ouest"/>
    <s v="Missouri"/>
    <s v="St. Louis"/>
    <x v="1"/>
    <n v="33"/>
    <n v="130"/>
    <n v="4290"/>
    <n v="2016.3"/>
    <n v="0.47"/>
    <x v="2"/>
  </r>
  <r>
    <s v="Foot Locker"/>
    <n v="1185732"/>
    <x v="331"/>
    <x v="3"/>
    <s v="Milieu ouest"/>
    <s v="Missouri"/>
    <s v="St. Louis"/>
    <x v="2"/>
    <n v="29"/>
    <n v="128"/>
    <n v="3712"/>
    <n v="1707.52"/>
    <n v="0.45999999999999996"/>
    <x v="2"/>
  </r>
  <r>
    <s v="Foot Locker"/>
    <n v="1185732"/>
    <x v="331"/>
    <x v="3"/>
    <s v="Milieu ouest"/>
    <s v="Missouri"/>
    <s v="St. Louis"/>
    <x v="3"/>
    <n v="29"/>
    <n v="101"/>
    <n v="2929"/>
    <n v="1552.3700000000001"/>
    <n v="0.53"/>
    <x v="2"/>
  </r>
  <r>
    <s v="Foot Locker"/>
    <n v="1185732"/>
    <x v="331"/>
    <x v="3"/>
    <s v="Milieu ouest"/>
    <s v="Missouri"/>
    <s v="St. Louis"/>
    <x v="4"/>
    <n v="37"/>
    <n v="94"/>
    <n v="3478"/>
    <n v="1704.22"/>
    <n v="0.49"/>
    <x v="2"/>
  </r>
  <r>
    <s v="Foot Locker"/>
    <n v="1185732"/>
    <x v="331"/>
    <x v="3"/>
    <s v="Milieu ouest"/>
    <s v="Missouri"/>
    <s v="St. Louis"/>
    <x v="5"/>
    <n v="41"/>
    <n v="160"/>
    <n v="6560"/>
    <n v="4001.6"/>
    <n v="0.61"/>
    <x v="2"/>
  </r>
  <r>
    <s v="Foot Locker"/>
    <n v="1185732"/>
    <x v="363"/>
    <x v="0"/>
    <s v="Milieu ouest"/>
    <s v="Missouri"/>
    <s v="St. Louis"/>
    <x v="0"/>
    <n v="38"/>
    <n v="203"/>
    <n v="7714"/>
    <n v="3857"/>
    <n v="0.5"/>
    <x v="2"/>
  </r>
  <r>
    <s v="Foot Locker"/>
    <n v="1185732"/>
    <x v="363"/>
    <x v="0"/>
    <s v="Milieu ouest"/>
    <s v="Missouri"/>
    <s v="St. Louis"/>
    <x v="1"/>
    <n v="38"/>
    <n v="143"/>
    <n v="5434"/>
    <n v="2499.64"/>
    <n v="0.45999999999999996"/>
    <x v="2"/>
  </r>
  <r>
    <s v="Foot Locker"/>
    <n v="1185732"/>
    <x v="363"/>
    <x v="0"/>
    <s v="Milieu ouest"/>
    <s v="Missouri"/>
    <s v="St. Louis"/>
    <x v="2"/>
    <n v="32"/>
    <n v="120"/>
    <n v="3840"/>
    <n v="1766.3999999999999"/>
    <n v="0.45999999999999996"/>
    <x v="2"/>
  </r>
  <r>
    <s v="Foot Locker"/>
    <n v="1185732"/>
    <x v="363"/>
    <x v="0"/>
    <s v="Milieu ouest"/>
    <s v="Missouri"/>
    <s v="St. Louis"/>
    <x v="3"/>
    <n v="24"/>
    <n v="91"/>
    <n v="2184"/>
    <n v="1201.2"/>
    <n v="0.55000000000000004"/>
    <x v="2"/>
  </r>
  <r>
    <s v="Foot Locker"/>
    <n v="1185732"/>
    <x v="363"/>
    <x v="0"/>
    <s v="Milieu ouest"/>
    <s v="Missouri"/>
    <s v="St. Louis"/>
    <x v="4"/>
    <n v="34"/>
    <n v="81"/>
    <n v="2754"/>
    <n v="1294.3799999999999"/>
    <n v="0.47"/>
    <x v="2"/>
  </r>
  <r>
    <s v="Foot Locker"/>
    <n v="1185732"/>
    <x v="363"/>
    <x v="0"/>
    <s v="Milieu ouest"/>
    <s v="Missouri"/>
    <s v="St. Louis"/>
    <x v="5"/>
    <n v="36"/>
    <n v="128"/>
    <n v="4608"/>
    <n v="2995.2000000000003"/>
    <n v="0.65"/>
    <x v="2"/>
  </r>
  <r>
    <s v="Foot Locker"/>
    <n v="1185732"/>
    <x v="395"/>
    <x v="4"/>
    <s v="Milieu ouest"/>
    <s v="Missouri"/>
    <s v="St. Louis"/>
    <x v="0"/>
    <n v="32"/>
    <n v="174"/>
    <n v="5568"/>
    <n v="2784"/>
    <n v="0.5"/>
    <x v="2"/>
  </r>
  <r>
    <s v="Foot Locker"/>
    <n v="1185732"/>
    <x v="395"/>
    <x v="4"/>
    <s v="Milieu ouest"/>
    <s v="Missouri"/>
    <s v="St. Louis"/>
    <x v="1"/>
    <n v="28"/>
    <n v="100"/>
    <n v="2800"/>
    <n v="1316"/>
    <n v="0.47"/>
    <x v="2"/>
  </r>
  <r>
    <s v="Foot Locker"/>
    <n v="1185732"/>
    <x v="395"/>
    <x v="4"/>
    <s v="Milieu ouest"/>
    <s v="Missouri"/>
    <s v="St. Louis"/>
    <x v="2"/>
    <n v="14"/>
    <n v="75"/>
    <n v="1050"/>
    <n v="514.5"/>
    <n v="0.49"/>
    <x v="2"/>
  </r>
  <r>
    <s v="Foot Locker"/>
    <n v="1185732"/>
    <x v="395"/>
    <x v="4"/>
    <s v="Milieu ouest"/>
    <s v="Missouri"/>
    <s v="St. Louis"/>
    <x v="3"/>
    <n v="14"/>
    <n v="83"/>
    <n v="1162"/>
    <n v="615.86"/>
    <n v="0.53"/>
    <x v="2"/>
  </r>
  <r>
    <s v="Foot Locker"/>
    <n v="1185732"/>
    <x v="395"/>
    <x v="4"/>
    <s v="Milieu ouest"/>
    <s v="Missouri"/>
    <s v="St. Louis"/>
    <x v="4"/>
    <n v="23"/>
    <n v="77"/>
    <n v="1771"/>
    <n v="832.37"/>
    <n v="0.47"/>
    <x v="2"/>
  </r>
  <r>
    <s v="Foot Locker"/>
    <n v="1185732"/>
    <x v="395"/>
    <x v="4"/>
    <s v="Milieu ouest"/>
    <s v="Missouri"/>
    <s v="St. Louis"/>
    <x v="5"/>
    <n v="28"/>
    <n v="95"/>
    <n v="2660"/>
    <n v="1702.4"/>
    <n v="0.64"/>
    <x v="2"/>
  </r>
  <r>
    <s v="Foot Locker"/>
    <n v="1185732"/>
    <x v="424"/>
    <x v="5"/>
    <s v="Milieu ouest"/>
    <s v="Missouri"/>
    <s v="St. Louis"/>
    <x v="0"/>
    <n v="34"/>
    <n v="131"/>
    <n v="4454"/>
    <n v="2271.54"/>
    <n v="0.51"/>
    <x v="2"/>
  </r>
  <r>
    <s v="Foot Locker"/>
    <n v="1185732"/>
    <x v="424"/>
    <x v="5"/>
    <s v="Milieu ouest"/>
    <s v="Missouri"/>
    <s v="St. Louis"/>
    <x v="1"/>
    <n v="24"/>
    <n v="91"/>
    <n v="2184"/>
    <n v="1092"/>
    <n v="0.5"/>
    <x v="2"/>
  </r>
  <r>
    <s v="Foot Locker"/>
    <n v="1185732"/>
    <x v="424"/>
    <x v="5"/>
    <s v="Milieu ouest"/>
    <s v="Missouri"/>
    <s v="St. Louis"/>
    <x v="2"/>
    <n v="23"/>
    <n v="73"/>
    <n v="1679"/>
    <n v="805.92"/>
    <n v="0.48"/>
    <x v="2"/>
  </r>
  <r>
    <s v="Foot Locker"/>
    <n v="1185732"/>
    <x v="424"/>
    <x v="5"/>
    <s v="Milieu ouest"/>
    <s v="Missouri"/>
    <s v="St. Louis"/>
    <x v="3"/>
    <n v="23"/>
    <n v="59"/>
    <n v="1357"/>
    <n v="678.5"/>
    <n v="0.5"/>
    <x v="2"/>
  </r>
  <r>
    <s v="Foot Locker"/>
    <n v="1185732"/>
    <x v="424"/>
    <x v="5"/>
    <s v="Milieu ouest"/>
    <s v="Missouri"/>
    <s v="St. Louis"/>
    <x v="4"/>
    <n v="32"/>
    <n v="68"/>
    <n v="2176"/>
    <n v="1022.7199999999999"/>
    <n v="0.47"/>
    <x v="2"/>
  </r>
  <r>
    <s v="Foot Locker"/>
    <n v="1185732"/>
    <x v="424"/>
    <x v="5"/>
    <s v="Milieu ouest"/>
    <s v="Missouri"/>
    <s v="St. Louis"/>
    <x v="5"/>
    <n v="38"/>
    <n v="88"/>
    <n v="3344"/>
    <n v="2140.16"/>
    <n v="0.64"/>
    <x v="2"/>
  </r>
  <r>
    <s v="Foot Locker"/>
    <n v="1185732"/>
    <x v="455"/>
    <x v="1"/>
    <s v="Milieu ouest"/>
    <s v="Missouri"/>
    <s v="St. Louis"/>
    <x v="0"/>
    <n v="34"/>
    <n v="150"/>
    <n v="5100"/>
    <n v="2601"/>
    <n v="0.51"/>
    <x v="2"/>
  </r>
  <r>
    <s v="Foot Locker"/>
    <n v="1185732"/>
    <x v="455"/>
    <x v="1"/>
    <s v="Milieu ouest"/>
    <s v="Missouri"/>
    <s v="St. Louis"/>
    <x v="1"/>
    <n v="23"/>
    <n v="88"/>
    <n v="2024"/>
    <n v="910.8"/>
    <n v="0.44999999999999996"/>
    <x v="2"/>
  </r>
  <r>
    <s v="Foot Locker"/>
    <n v="1185732"/>
    <x v="455"/>
    <x v="1"/>
    <s v="Milieu ouest"/>
    <s v="Missouri"/>
    <s v="St. Louis"/>
    <x v="2"/>
    <n v="23"/>
    <n v="80"/>
    <n v="1840"/>
    <n v="901.6"/>
    <n v="0.49"/>
    <x v="2"/>
  </r>
  <r>
    <s v="Foot Locker"/>
    <n v="1185732"/>
    <x v="455"/>
    <x v="1"/>
    <s v="Milieu ouest"/>
    <s v="Missouri"/>
    <s v="St. Louis"/>
    <x v="3"/>
    <n v="23"/>
    <n v="88"/>
    <n v="2024"/>
    <n v="1052.48"/>
    <n v="0.52"/>
    <x v="2"/>
  </r>
  <r>
    <s v="Foot Locker"/>
    <n v="1185732"/>
    <x v="455"/>
    <x v="1"/>
    <s v="Milieu ouest"/>
    <s v="Missouri"/>
    <s v="St. Louis"/>
    <x v="4"/>
    <n v="43"/>
    <n v="81"/>
    <n v="3483"/>
    <n v="1671.84"/>
    <n v="0.48"/>
    <x v="2"/>
  </r>
  <r>
    <s v="Foot Locker"/>
    <n v="1185732"/>
    <x v="455"/>
    <x v="1"/>
    <s v="Milieu ouest"/>
    <s v="Missouri"/>
    <s v="St. Louis"/>
    <x v="5"/>
    <n v="48"/>
    <n v="108"/>
    <n v="5184"/>
    <n v="3265.92"/>
    <n v="0.63"/>
    <x v="2"/>
  </r>
  <r>
    <s v="Foot Locker"/>
    <n v="1185732"/>
    <x v="484"/>
    <x v="2"/>
    <s v="Milieu ouest"/>
    <s v="Missouri"/>
    <s v="St. Louis"/>
    <x v="0"/>
    <n v="41"/>
    <n v="163"/>
    <n v="6683"/>
    <n v="3475.1600000000003"/>
    <n v="0.52"/>
    <x v="2"/>
  </r>
  <r>
    <s v="Foot Locker"/>
    <n v="1185732"/>
    <x v="484"/>
    <x v="2"/>
    <s v="Milieu ouest"/>
    <s v="Missouri"/>
    <s v="St. Louis"/>
    <x v="1"/>
    <n v="32"/>
    <n v="113"/>
    <n v="3616"/>
    <n v="1735.6799999999998"/>
    <n v="0.48"/>
    <x v="2"/>
  </r>
  <r>
    <s v="Ouest Gear"/>
    <n v="1185732"/>
    <x v="484"/>
    <x v="2"/>
    <s v="Milieu ouest"/>
    <s v="Missouri"/>
    <s v="St. Louis"/>
    <x v="2"/>
    <n v="32"/>
    <n v="120"/>
    <n v="3840"/>
    <n v="1804.8"/>
    <n v="0.47"/>
    <x v="2"/>
  </r>
  <r>
    <s v="Ouest Gear"/>
    <n v="1185732"/>
    <x v="484"/>
    <x v="2"/>
    <s v="Milieu ouest"/>
    <s v="Missouri"/>
    <s v="St. Louis"/>
    <x v="3"/>
    <n v="34"/>
    <n v="88"/>
    <n v="2992"/>
    <n v="1555.8400000000001"/>
    <n v="0.52"/>
    <x v="2"/>
  </r>
  <r>
    <s v="Ouest Gear"/>
    <n v="1185732"/>
    <x v="484"/>
    <x v="2"/>
    <s v="Milieu ouest"/>
    <s v="Missouri"/>
    <s v="St. Louis"/>
    <x v="4"/>
    <n v="42"/>
    <n v="88"/>
    <n v="3696"/>
    <n v="1848"/>
    <n v="0.5"/>
    <x v="2"/>
  </r>
  <r>
    <s v="Ouest Gear"/>
    <n v="1185732"/>
    <x v="484"/>
    <x v="2"/>
    <s v="Milieu ouest"/>
    <s v="Missouri"/>
    <s v="St. Louis"/>
    <x v="5"/>
    <n v="47"/>
    <n v="126"/>
    <n v="5922"/>
    <n v="3612.42"/>
    <n v="0.61"/>
    <x v="2"/>
  </r>
  <r>
    <s v="Ouest Gear"/>
    <n v="1185732"/>
    <x v="175"/>
    <x v="5"/>
    <s v="Milieu ouest"/>
    <s v="Missouri"/>
    <s v="St. Louis"/>
    <x v="0"/>
    <n v="23"/>
    <n v="196"/>
    <n v="4508"/>
    <n v="2479.4"/>
    <n v="0.55000000000000004"/>
    <x v="2"/>
  </r>
  <r>
    <s v="Ouest Gear"/>
    <n v="1185732"/>
    <x v="175"/>
    <x v="5"/>
    <s v="Milieu ouest"/>
    <s v="Missouri"/>
    <s v="St. Louis"/>
    <x v="1"/>
    <n v="23"/>
    <n v="133"/>
    <n v="3059"/>
    <n v="1437.73"/>
    <n v="0.47"/>
    <x v="2"/>
  </r>
  <r>
    <s v="Ouest Gear"/>
    <n v="1185732"/>
    <x v="175"/>
    <x v="5"/>
    <s v="Milieu ouest"/>
    <s v="Missouri"/>
    <s v="St. Louis"/>
    <x v="2"/>
    <n v="14"/>
    <n v="143"/>
    <n v="2002"/>
    <n v="940.93999999999994"/>
    <n v="0.47"/>
    <x v="2"/>
  </r>
  <r>
    <s v="Ouest Gear"/>
    <n v="1185732"/>
    <x v="175"/>
    <x v="5"/>
    <s v="Milieu ouest"/>
    <s v="Missouri"/>
    <s v="St. Louis"/>
    <x v="3"/>
    <n v="18"/>
    <n v="88"/>
    <n v="1584"/>
    <n v="823.68000000000006"/>
    <n v="0.52"/>
    <x v="2"/>
  </r>
  <r>
    <s v="Ouest Gear"/>
    <n v="1185732"/>
    <x v="175"/>
    <x v="5"/>
    <s v="Milieu ouest"/>
    <s v="Missouri"/>
    <s v="St. Louis"/>
    <x v="4"/>
    <n v="33"/>
    <n v="98"/>
    <n v="3234"/>
    <n v="1519.98"/>
    <n v="0.47"/>
    <x v="2"/>
  </r>
  <r>
    <s v="Ouest Gear"/>
    <n v="1185732"/>
    <x v="175"/>
    <x v="5"/>
    <s v="Milieu ouest"/>
    <s v="Missouri"/>
    <s v="St. Louis"/>
    <x v="5"/>
    <n v="24"/>
    <n v="138"/>
    <n v="3312"/>
    <n v="2119.6799999999998"/>
    <n v="0.64"/>
    <x v="2"/>
  </r>
  <r>
    <s v="Ouest Gear"/>
    <n v="1185732"/>
    <x v="206"/>
    <x v="1"/>
    <s v="Milieu ouest"/>
    <s v="Missouri"/>
    <s v="St. Louis"/>
    <x v="0"/>
    <n v="25"/>
    <n v="218"/>
    <n v="5450"/>
    <n v="2888.5"/>
    <n v="0.53"/>
    <x v="2"/>
  </r>
  <r>
    <s v="Ouest Gear"/>
    <n v="1185732"/>
    <x v="206"/>
    <x v="1"/>
    <s v="Milieu ouest"/>
    <s v="Missouri"/>
    <s v="St. Louis"/>
    <x v="1"/>
    <n v="24"/>
    <n v="101"/>
    <n v="2424"/>
    <n v="1139.28"/>
    <n v="0.47"/>
    <x v="2"/>
  </r>
  <r>
    <s v="Ouest Gear"/>
    <n v="1185732"/>
    <x v="206"/>
    <x v="1"/>
    <s v="Milieu ouest"/>
    <s v="Missouri"/>
    <s v="St. Louis"/>
    <x v="2"/>
    <n v="14"/>
    <n v="115"/>
    <n v="1610"/>
    <n v="724.49999999999989"/>
    <n v="0.44999999999999996"/>
    <x v="2"/>
  </r>
  <r>
    <s v="Ouest Gear"/>
    <n v="1185732"/>
    <x v="206"/>
    <x v="1"/>
    <s v="Ouest"/>
    <s v="Utah"/>
    <s v="Salt Lake City"/>
    <x v="3"/>
    <n v="19"/>
    <n v="87"/>
    <n v="1653"/>
    <n v="826.5"/>
    <n v="0.5"/>
    <x v="2"/>
  </r>
  <r>
    <s v="Ouest Gear"/>
    <n v="1185732"/>
    <x v="206"/>
    <x v="1"/>
    <s v="Ouest"/>
    <s v="Utah"/>
    <s v="Salt Lake City"/>
    <x v="4"/>
    <n v="32"/>
    <n v="101"/>
    <n v="3232"/>
    <n v="1454.3999999999999"/>
    <n v="0.44999999999999996"/>
    <x v="2"/>
  </r>
  <r>
    <s v="Ouest Gear"/>
    <n v="1185732"/>
    <x v="206"/>
    <x v="1"/>
    <s v="Ouest"/>
    <s v="Utah"/>
    <s v="Salt Lake City"/>
    <x v="5"/>
    <n v="24"/>
    <n v="131"/>
    <n v="3144"/>
    <n v="1949.28"/>
    <n v="0.62"/>
    <x v="2"/>
  </r>
  <r>
    <s v="Ouest Gear"/>
    <n v="1185732"/>
    <x v="215"/>
    <x v="0"/>
    <s v="Ouest"/>
    <s v="Utah"/>
    <s v="Salt Lake City"/>
    <x v="0"/>
    <n v="29"/>
    <n v="168"/>
    <n v="4872"/>
    <n v="2533.44"/>
    <n v="0.52"/>
    <x v="2"/>
  </r>
  <r>
    <s v="Ouest Gear"/>
    <n v="1185732"/>
    <x v="215"/>
    <x v="0"/>
    <s v="Ouest"/>
    <s v="Utah"/>
    <s v="Salt Lake City"/>
    <x v="1"/>
    <n v="28"/>
    <n v="102"/>
    <n v="2856"/>
    <n v="1428"/>
    <n v="0.5"/>
    <x v="2"/>
  </r>
  <r>
    <s v="Ouest Gear"/>
    <n v="1185732"/>
    <x v="215"/>
    <x v="0"/>
    <s v="Ouest"/>
    <s v="Utah"/>
    <s v="Salt Lake City"/>
    <x v="2"/>
    <n v="18"/>
    <n v="112"/>
    <n v="2016"/>
    <n v="1008"/>
    <n v="0.5"/>
    <x v="2"/>
  </r>
  <r>
    <s v="Ouest Gear"/>
    <n v="1185732"/>
    <x v="215"/>
    <x v="0"/>
    <s v="Ouest"/>
    <s v="Utah"/>
    <s v="Salt Lake City"/>
    <x v="3"/>
    <n v="23"/>
    <n v="73"/>
    <n v="1679"/>
    <n v="889.87"/>
    <n v="0.53"/>
    <x v="2"/>
  </r>
  <r>
    <s v="Ouest Gear"/>
    <n v="1185732"/>
    <x v="215"/>
    <x v="0"/>
    <s v="Ouest"/>
    <s v="Utah"/>
    <s v="Salt Lake City"/>
    <x v="4"/>
    <n v="38"/>
    <n v="75"/>
    <n v="2850"/>
    <n v="1425"/>
    <n v="0.5"/>
    <x v="2"/>
  </r>
  <r>
    <s v="Ouest Gear"/>
    <n v="1185732"/>
    <x v="215"/>
    <x v="0"/>
    <s v="Ouest"/>
    <s v="Utah"/>
    <s v="Salt Lake City"/>
    <x v="5"/>
    <n v="29"/>
    <n v="100"/>
    <n v="2900"/>
    <n v="1856"/>
    <n v="0.64"/>
    <x v="2"/>
  </r>
  <r>
    <s v="Ouest Gear"/>
    <n v="1185732"/>
    <x v="234"/>
    <x v="4"/>
    <s v="Ouest"/>
    <s v="Utah"/>
    <s v="Salt Lake City"/>
    <x v="0"/>
    <n v="27"/>
    <n v="181"/>
    <n v="4887"/>
    <n v="2443.5"/>
    <n v="0.5"/>
    <x v="2"/>
  </r>
  <r>
    <s v="Ouest Gear"/>
    <n v="1185732"/>
    <x v="234"/>
    <x v="4"/>
    <s v="Ouest"/>
    <s v="Utah"/>
    <s v="Salt Lake City"/>
    <x v="1"/>
    <n v="25"/>
    <n v="94"/>
    <n v="2350"/>
    <n v="1057.5"/>
    <n v="0.44999999999999996"/>
    <x v="2"/>
  </r>
  <r>
    <s v="Ouest Gear"/>
    <n v="1185732"/>
    <x v="234"/>
    <x v="4"/>
    <s v="Ouest"/>
    <s v="Utah"/>
    <s v="Salt Lake City"/>
    <x v="2"/>
    <n v="14"/>
    <n v="98"/>
    <n v="1372"/>
    <n v="631.12"/>
    <n v="0.45999999999999996"/>
    <x v="2"/>
  </r>
  <r>
    <s v="Ouest Gear"/>
    <n v="1185732"/>
    <x v="234"/>
    <x v="4"/>
    <s v="Ouest"/>
    <s v="Utah"/>
    <s v="Salt Lake City"/>
    <x v="3"/>
    <n v="18"/>
    <n v="70"/>
    <n v="1260"/>
    <n v="667.80000000000007"/>
    <n v="0.53"/>
    <x v="2"/>
  </r>
  <r>
    <s v="Ouest Gear"/>
    <n v="1185732"/>
    <x v="234"/>
    <x v="4"/>
    <s v="Ouest"/>
    <s v="Utah"/>
    <s v="Salt Lake City"/>
    <x v="4"/>
    <n v="33"/>
    <n v="74"/>
    <n v="2442"/>
    <n v="1123.32"/>
    <n v="0.45999999999999996"/>
    <x v="2"/>
  </r>
  <r>
    <s v="Ouest Gear"/>
    <n v="1185732"/>
    <x v="234"/>
    <x v="4"/>
    <s v="Ouest"/>
    <s v="Utah"/>
    <s v="Salt Lake City"/>
    <x v="5"/>
    <n v="24"/>
    <n v="112"/>
    <n v="2688"/>
    <n v="1612.8"/>
    <n v="0.6"/>
    <x v="2"/>
  </r>
  <r>
    <s v="Ouest Gear"/>
    <n v="1185732"/>
    <x v="265"/>
    <x v="0"/>
    <s v="Ouest"/>
    <s v="Utah"/>
    <s v="Salt Lake City"/>
    <x v="0"/>
    <n v="32"/>
    <n v="174"/>
    <n v="5568"/>
    <n v="2839.68"/>
    <n v="0.51"/>
    <x v="2"/>
  </r>
  <r>
    <s v="Ouest Gear"/>
    <n v="1185732"/>
    <x v="265"/>
    <x v="0"/>
    <s v="Ouest"/>
    <s v="Utah"/>
    <s v="Salt Lake City"/>
    <x v="1"/>
    <n v="29"/>
    <n v="101"/>
    <n v="2929"/>
    <n v="1435.21"/>
    <n v="0.49"/>
    <x v="2"/>
  </r>
  <r>
    <s v="Ouest Gear"/>
    <n v="1185732"/>
    <x v="265"/>
    <x v="0"/>
    <s v="Ouest"/>
    <s v="Utah"/>
    <s v="Salt Lake City"/>
    <x v="2"/>
    <n v="25"/>
    <n v="98"/>
    <n v="2450"/>
    <n v="1225"/>
    <n v="0.5"/>
    <x v="2"/>
  </r>
  <r>
    <s v="Ouest Gear"/>
    <n v="1185732"/>
    <x v="265"/>
    <x v="0"/>
    <s v="Ouest"/>
    <s v="Utah"/>
    <s v="Salt Lake City"/>
    <x v="3"/>
    <n v="23"/>
    <n v="72"/>
    <n v="1656"/>
    <n v="910.80000000000007"/>
    <n v="0.55000000000000004"/>
    <x v="2"/>
  </r>
  <r>
    <s v="Ouest Gear"/>
    <n v="1185732"/>
    <x v="265"/>
    <x v="0"/>
    <s v="Ouest"/>
    <s v="Utah"/>
    <s v="Salt Lake City"/>
    <x v="4"/>
    <n v="39"/>
    <n v="75"/>
    <n v="2925"/>
    <n v="1462.5"/>
    <n v="0.5"/>
    <x v="2"/>
  </r>
  <r>
    <s v="Ouest Gear"/>
    <n v="1185732"/>
    <x v="265"/>
    <x v="0"/>
    <s v="Ouest"/>
    <s v="Utah"/>
    <s v="Salt Lake City"/>
    <x v="5"/>
    <n v="44"/>
    <n v="120"/>
    <n v="5280"/>
    <n v="3432"/>
    <n v="0.65"/>
    <x v="2"/>
  </r>
  <r>
    <s v="Ouest Gear"/>
    <n v="1185732"/>
    <x v="295"/>
    <x v="2"/>
    <s v="Ouest"/>
    <s v="Utah"/>
    <s v="Salt Lake City"/>
    <x v="0"/>
    <n v="28"/>
    <n v="182"/>
    <n v="5096"/>
    <n v="2598.96"/>
    <n v="0.51"/>
    <x v="2"/>
  </r>
  <r>
    <s v="Ouest Gear"/>
    <n v="1185732"/>
    <x v="295"/>
    <x v="2"/>
    <s v="Ouest"/>
    <s v="Utah"/>
    <s v="Salt Lake City"/>
    <x v="1"/>
    <n v="24"/>
    <n v="112"/>
    <n v="2688"/>
    <n v="1317.12"/>
    <n v="0.49"/>
    <x v="2"/>
  </r>
  <r>
    <s v="Ouest Gear"/>
    <n v="1185732"/>
    <x v="295"/>
    <x v="2"/>
    <s v="Ouest"/>
    <s v="Utah"/>
    <s v="Salt Lake City"/>
    <x v="2"/>
    <n v="19"/>
    <n v="115"/>
    <n v="2185"/>
    <n v="1070.6500000000001"/>
    <n v="0.49"/>
    <x v="2"/>
  </r>
  <r>
    <s v="Ouest Gear"/>
    <n v="1185732"/>
    <x v="295"/>
    <x v="2"/>
    <s v="Ouest"/>
    <s v="Utah"/>
    <s v="Salt Lake City"/>
    <x v="3"/>
    <n v="19"/>
    <n v="108"/>
    <n v="2052"/>
    <n v="1046.52"/>
    <n v="0.51"/>
    <x v="2"/>
  </r>
  <r>
    <s v="Ouest Gear"/>
    <n v="1185732"/>
    <x v="295"/>
    <x v="2"/>
    <s v="Ouest"/>
    <s v="Utah"/>
    <s v="Salt Lake City"/>
    <x v="4"/>
    <n v="34"/>
    <n v="108"/>
    <n v="3672"/>
    <n v="1652.3999999999999"/>
    <n v="0.44999999999999996"/>
    <x v="2"/>
  </r>
  <r>
    <s v="Ouest Gear"/>
    <n v="1185732"/>
    <x v="295"/>
    <x v="2"/>
    <s v="Ouest"/>
    <s v="Utah"/>
    <s v="Salt Lake City"/>
    <x v="5"/>
    <n v="38"/>
    <n v="150"/>
    <n v="5700"/>
    <n v="3420"/>
    <n v="0.6"/>
    <x v="2"/>
  </r>
  <r>
    <s v="Ouest Gear"/>
    <n v="1185732"/>
    <x v="324"/>
    <x v="3"/>
    <s v="Ouest"/>
    <s v="Utah"/>
    <s v="Salt Lake City"/>
    <x v="0"/>
    <n v="34"/>
    <n v="224"/>
    <n v="7616"/>
    <n v="3960.32"/>
    <n v="0.52"/>
    <x v="2"/>
  </r>
  <r>
    <s v="Ouest Gear"/>
    <n v="1185732"/>
    <x v="324"/>
    <x v="3"/>
    <s v="Ouest"/>
    <s v="Utah"/>
    <s v="Salt Lake City"/>
    <x v="1"/>
    <n v="29"/>
    <n v="160"/>
    <n v="4640"/>
    <n v="2227.1999999999998"/>
    <n v="0.48"/>
    <x v="2"/>
  </r>
  <r>
    <s v="Ouest Gear"/>
    <n v="1185732"/>
    <x v="324"/>
    <x v="3"/>
    <s v="Ouest"/>
    <s v="Utah"/>
    <s v="Salt Lake City"/>
    <x v="2"/>
    <n v="24"/>
    <n v="138"/>
    <n v="3312"/>
    <n v="1589.76"/>
    <n v="0.48"/>
    <x v="2"/>
  </r>
  <r>
    <s v="Ouest Gear"/>
    <n v="1185732"/>
    <x v="324"/>
    <x v="3"/>
    <s v="Ouest"/>
    <s v="Utah"/>
    <s v="Salt Lake City"/>
    <x v="3"/>
    <n v="23"/>
    <n v="115"/>
    <n v="2645"/>
    <n v="1322.5"/>
    <n v="0.5"/>
    <x v="2"/>
  </r>
  <r>
    <s v="Ouest Gear"/>
    <n v="1185732"/>
    <x v="324"/>
    <x v="3"/>
    <s v="Ouest"/>
    <s v="Utah"/>
    <s v="Salt Lake City"/>
    <x v="4"/>
    <n v="32"/>
    <n v="128"/>
    <n v="4096"/>
    <n v="1884.1599999999999"/>
    <n v="0.45999999999999996"/>
    <x v="2"/>
  </r>
  <r>
    <s v="Ouest Gear"/>
    <n v="1185732"/>
    <x v="324"/>
    <x v="3"/>
    <s v="Ouest"/>
    <s v="Utah"/>
    <s v="Salt Lake City"/>
    <x v="5"/>
    <n v="38"/>
    <n v="150"/>
    <n v="5700"/>
    <n v="3705"/>
    <n v="0.65"/>
    <x v="2"/>
  </r>
  <r>
    <s v="Ouest Gear"/>
    <n v="1185732"/>
    <x v="356"/>
    <x v="0"/>
    <s v="Ouest"/>
    <s v="Utah"/>
    <s v="Salt Lake City"/>
    <x v="0"/>
    <n v="33"/>
    <n v="203"/>
    <n v="6699"/>
    <n v="3349.5"/>
    <n v="0.5"/>
    <x v="2"/>
  </r>
  <r>
    <s v="Ouest Gear"/>
    <n v="1185732"/>
    <x v="356"/>
    <x v="0"/>
    <s v="Ouest"/>
    <s v="Utah"/>
    <s v="Salt Lake City"/>
    <x v="1"/>
    <n v="34"/>
    <n v="131"/>
    <n v="4454"/>
    <n v="2093.3799999999997"/>
    <n v="0.47"/>
    <x v="2"/>
  </r>
  <r>
    <s v="Ouest Gear"/>
    <n v="1185732"/>
    <x v="356"/>
    <x v="0"/>
    <s v="Ouest"/>
    <s v="Utah"/>
    <s v="Salt Lake City"/>
    <x v="2"/>
    <n v="29"/>
    <n v="113"/>
    <n v="3277"/>
    <n v="1605.73"/>
    <n v="0.49"/>
    <x v="2"/>
  </r>
  <r>
    <s v="Ouest Gear"/>
    <n v="1185732"/>
    <x v="356"/>
    <x v="0"/>
    <s v="Ouest"/>
    <s v="Utah"/>
    <s v="Salt Lake City"/>
    <x v="3"/>
    <n v="19"/>
    <n v="101"/>
    <n v="1919"/>
    <n v="1017.07"/>
    <n v="0.53"/>
    <x v="2"/>
  </r>
  <r>
    <s v="Ouest Gear"/>
    <n v="1185732"/>
    <x v="356"/>
    <x v="0"/>
    <s v="Ouest"/>
    <s v="Utah"/>
    <s v="Salt Lake City"/>
    <x v="4"/>
    <n v="29"/>
    <n v="105"/>
    <n v="3045"/>
    <n v="1400.6999999999998"/>
    <n v="0.45999999999999996"/>
    <x v="2"/>
  </r>
  <r>
    <s v="Ouest Gear"/>
    <n v="1185732"/>
    <x v="356"/>
    <x v="0"/>
    <s v="Ouest"/>
    <s v="Utah"/>
    <s v="Salt Lake City"/>
    <x v="5"/>
    <n v="32"/>
    <n v="152"/>
    <n v="4864"/>
    <n v="2918.4"/>
    <n v="0.6"/>
    <x v="2"/>
  </r>
  <r>
    <s v="Ouest Gear"/>
    <n v="1185732"/>
    <x v="388"/>
    <x v="4"/>
    <s v="Ouest"/>
    <s v="Utah"/>
    <s v="Salt Lake City"/>
    <x v="0"/>
    <n v="29"/>
    <n v="169"/>
    <n v="4901"/>
    <n v="2548.52"/>
    <n v="0.52"/>
    <x v="2"/>
  </r>
  <r>
    <s v="Ouest Gear"/>
    <n v="1185732"/>
    <x v="388"/>
    <x v="4"/>
    <s v="Ouest"/>
    <s v="Utah"/>
    <s v="Salt Lake City"/>
    <x v="1"/>
    <n v="23"/>
    <n v="122"/>
    <n v="2806"/>
    <n v="1262.6999999999998"/>
    <n v="0.44999999999999996"/>
    <x v="2"/>
  </r>
  <r>
    <s v="Ouest Gear"/>
    <n v="1185732"/>
    <x v="388"/>
    <x v="4"/>
    <s v="Ouest"/>
    <s v="Utah"/>
    <s v="Salt Lake City"/>
    <x v="2"/>
    <n v="9"/>
    <n v="91"/>
    <n v="819"/>
    <n v="409.5"/>
    <n v="0.5"/>
    <x v="2"/>
  </r>
  <r>
    <s v="Ouest Gear"/>
    <n v="1185732"/>
    <x v="388"/>
    <x v="4"/>
    <s v="Ouest"/>
    <s v="Utah"/>
    <s v="Salt Lake City"/>
    <x v="3"/>
    <n v="10"/>
    <n v="88"/>
    <n v="880"/>
    <n v="448.8"/>
    <n v="0.51"/>
    <x v="2"/>
  </r>
  <r>
    <s v="Ouest Gear"/>
    <n v="1185732"/>
    <x v="388"/>
    <x v="4"/>
    <s v="Ouest"/>
    <s v="Utah"/>
    <s v="Salt Lake City"/>
    <x v="4"/>
    <n v="19"/>
    <n v="88"/>
    <n v="1672"/>
    <n v="836"/>
    <n v="0.5"/>
    <x v="2"/>
  </r>
  <r>
    <s v="Ouest Gear"/>
    <n v="1185732"/>
    <x v="388"/>
    <x v="4"/>
    <s v="Ouest"/>
    <s v="Utah"/>
    <s v="Salt Lake City"/>
    <x v="5"/>
    <n v="24"/>
    <n v="120"/>
    <n v="2880"/>
    <n v="1843.2"/>
    <n v="0.64"/>
    <x v="2"/>
  </r>
  <r>
    <s v="Ouest Gear"/>
    <n v="1185732"/>
    <x v="417"/>
    <x v="5"/>
    <s v="Ouest"/>
    <s v="Utah"/>
    <s v="Salt Lake City"/>
    <x v="0"/>
    <n v="28"/>
    <n v="173"/>
    <n v="4844"/>
    <n v="2470.44"/>
    <n v="0.51"/>
    <x v="2"/>
  </r>
  <r>
    <s v="Ouest Gear"/>
    <n v="1185732"/>
    <x v="417"/>
    <x v="5"/>
    <s v="Ouest"/>
    <s v="Utah"/>
    <s v="Salt Lake City"/>
    <x v="1"/>
    <n v="19"/>
    <n v="100"/>
    <n v="1900"/>
    <n v="950"/>
    <n v="0.5"/>
    <x v="2"/>
  </r>
  <r>
    <s v="Ouest Gear"/>
    <n v="1185732"/>
    <x v="417"/>
    <x v="5"/>
    <s v="Ouest"/>
    <s v="Utah"/>
    <s v="Salt Lake City"/>
    <x v="2"/>
    <n v="19"/>
    <n v="87"/>
    <n v="1653"/>
    <n v="809.97"/>
    <n v="0.49"/>
    <x v="2"/>
  </r>
  <r>
    <s v="Ouest Gear"/>
    <n v="1185732"/>
    <x v="417"/>
    <x v="5"/>
    <s v="Ouest"/>
    <s v="Utah"/>
    <s v="Salt Lake City"/>
    <x v="3"/>
    <n v="19"/>
    <n v="72"/>
    <n v="1368"/>
    <n v="752.40000000000009"/>
    <n v="0.55000000000000004"/>
    <x v="2"/>
  </r>
  <r>
    <s v="Ouest Gear"/>
    <n v="1185732"/>
    <x v="417"/>
    <x v="5"/>
    <s v="Ouest"/>
    <s v="Utah"/>
    <s v="Salt Lake City"/>
    <x v="4"/>
    <n v="29"/>
    <n v="83"/>
    <n v="2407"/>
    <n v="1203.5"/>
    <n v="0.5"/>
    <x v="2"/>
  </r>
  <r>
    <s v="Ouest Gear"/>
    <n v="1185732"/>
    <x v="417"/>
    <x v="5"/>
    <s v="Ouest"/>
    <s v="Utah"/>
    <s v="Salt Lake City"/>
    <x v="5"/>
    <n v="32"/>
    <n v="104"/>
    <n v="3328"/>
    <n v="2063.36"/>
    <n v="0.62"/>
    <x v="2"/>
  </r>
  <r>
    <s v="Ouest Gear"/>
    <n v="1185732"/>
    <x v="448"/>
    <x v="1"/>
    <s v="Ouest"/>
    <s v="Utah"/>
    <s v="Salt Lake City"/>
    <x v="0"/>
    <n v="29"/>
    <n v="149"/>
    <n v="4321"/>
    <n v="2160.5"/>
    <n v="0.5"/>
    <x v="2"/>
  </r>
  <r>
    <s v="Ouest Gear"/>
    <n v="1185732"/>
    <x v="448"/>
    <x v="1"/>
    <s v="Ouest"/>
    <s v="Utah"/>
    <s v="Salt Lake City"/>
    <x v="1"/>
    <n v="20"/>
    <n v="108"/>
    <n v="2160"/>
    <n v="993.59999999999991"/>
    <n v="0.45999999999999996"/>
    <x v="2"/>
  </r>
  <r>
    <s v="Ouest Gear"/>
    <n v="1185732"/>
    <x v="448"/>
    <x v="1"/>
    <s v="Ouest"/>
    <s v="Utah"/>
    <s v="Salt Lake City"/>
    <x v="2"/>
    <n v="19"/>
    <n v="93"/>
    <n v="1767"/>
    <n v="848.16"/>
    <n v="0.48"/>
    <x v="2"/>
  </r>
  <r>
    <s v="Ouest Gear"/>
    <n v="1185732"/>
    <x v="448"/>
    <x v="1"/>
    <s v="Ouest"/>
    <s v="Utah"/>
    <s v="Salt Lake City"/>
    <x v="3"/>
    <n v="19"/>
    <n v="113"/>
    <n v="2147"/>
    <n v="1094.97"/>
    <n v="0.51"/>
    <x v="2"/>
  </r>
  <r>
    <s v="Ouest Gear"/>
    <n v="1185732"/>
    <x v="448"/>
    <x v="1"/>
    <s v="Ouest"/>
    <s v="Utah"/>
    <s v="Salt Lake City"/>
    <x v="4"/>
    <n v="39"/>
    <n v="91"/>
    <n v="3549"/>
    <n v="1739.01"/>
    <n v="0.49"/>
    <x v="2"/>
  </r>
  <r>
    <s v="Ouest Gear"/>
    <n v="1185732"/>
    <x v="448"/>
    <x v="1"/>
    <s v="Ouest"/>
    <s v="Utah"/>
    <s v="Salt Lake City"/>
    <x v="5"/>
    <n v="43"/>
    <n v="113"/>
    <n v="4859"/>
    <n v="3158.35"/>
    <n v="0.65"/>
    <x v="2"/>
  </r>
  <r>
    <s v="Ouest Gear"/>
    <n v="1185732"/>
    <x v="477"/>
    <x v="2"/>
    <s v="Ouest"/>
    <s v="Utah"/>
    <s v="Salt Lake City"/>
    <x v="0"/>
    <n v="39"/>
    <n v="203"/>
    <n v="7917"/>
    <n v="4354.3500000000004"/>
    <n v="0.55000000000000004"/>
    <x v="2"/>
  </r>
  <r>
    <s v="Ouest Gear"/>
    <n v="1185732"/>
    <x v="477"/>
    <x v="2"/>
    <s v="Ouest"/>
    <s v="Utah"/>
    <s v="Salt Lake City"/>
    <x v="1"/>
    <n v="28"/>
    <n v="145"/>
    <n v="4060"/>
    <n v="1989.3999999999999"/>
    <n v="0.49"/>
    <x v="2"/>
  </r>
  <r>
    <s v="Ouest Gear"/>
    <n v="1185732"/>
    <x v="477"/>
    <x v="2"/>
    <s v="Ouest"/>
    <s v="Utah"/>
    <s v="Salt Lake City"/>
    <x v="2"/>
    <n v="29"/>
    <n v="113"/>
    <n v="3277"/>
    <n v="1540.1899999999998"/>
    <n v="0.47"/>
    <x v="2"/>
  </r>
  <r>
    <s v="Ouest Gear"/>
    <n v="1185732"/>
    <x v="477"/>
    <x v="2"/>
    <s v="Ouest"/>
    <s v="Utah"/>
    <s v="Salt Lake City"/>
    <x v="3"/>
    <n v="27"/>
    <n v="112"/>
    <n v="3024"/>
    <n v="1542.24"/>
    <n v="0.51"/>
    <x v="2"/>
  </r>
  <r>
    <s v="Ouest Gear"/>
    <n v="1185732"/>
    <x v="477"/>
    <x v="2"/>
    <s v="Ouest"/>
    <s v="Utah"/>
    <s v="Salt Lake City"/>
    <x v="4"/>
    <n v="38"/>
    <n v="112"/>
    <n v="4256"/>
    <n v="2128"/>
    <n v="0.5"/>
    <x v="2"/>
  </r>
  <r>
    <s v="Ouest Gear"/>
    <n v="1185732"/>
    <x v="477"/>
    <x v="2"/>
    <s v="Ouest"/>
    <s v="Utah"/>
    <s v="Salt Lake City"/>
    <x v="5"/>
    <n v="42"/>
    <n v="125"/>
    <n v="5250"/>
    <n v="3202.5"/>
    <n v="0.61"/>
    <x v="2"/>
  </r>
  <r>
    <s v="Ouest Gear"/>
    <n v="1128299"/>
    <x v="188"/>
    <x v="4"/>
    <s v="Ouest"/>
    <s v="Utah"/>
    <s v="Salt Lake City"/>
    <x v="0"/>
    <n v="27"/>
    <n v="98"/>
    <n v="2646"/>
    <n v="1270.08"/>
    <n v="0.48"/>
    <x v="2"/>
  </r>
  <r>
    <s v="Ouest Gear"/>
    <n v="1128299"/>
    <x v="188"/>
    <x v="4"/>
    <s v="Ouest"/>
    <s v="Utah"/>
    <s v="Salt Lake City"/>
    <x v="1"/>
    <n v="39"/>
    <n v="105"/>
    <n v="4095"/>
    <n v="2006.55"/>
    <n v="0.49"/>
    <x v="2"/>
  </r>
  <r>
    <s v="Ouest Gear"/>
    <n v="1128299"/>
    <x v="188"/>
    <x v="4"/>
    <s v="Ouest"/>
    <s v="Utah"/>
    <s v="Salt Lake City"/>
    <x v="2"/>
    <n v="39"/>
    <n v="105"/>
    <n v="4095"/>
    <n v="1965.6"/>
    <n v="0.48"/>
    <x v="2"/>
  </r>
  <r>
    <s v="Ouest Gear"/>
    <n v="1128299"/>
    <x v="188"/>
    <x v="4"/>
    <s v="Ouest"/>
    <s v="Utah"/>
    <s v="Salt Lake City"/>
    <x v="3"/>
    <n v="39"/>
    <n v="58"/>
    <n v="2262"/>
    <n v="1040.52"/>
    <n v="0.45999999999999996"/>
    <x v="2"/>
  </r>
  <r>
    <s v="Ouest Gear"/>
    <n v="1128299"/>
    <x v="188"/>
    <x v="4"/>
    <s v="Ouest"/>
    <s v="Utah"/>
    <s v="Salt Lake City"/>
    <x v="4"/>
    <n v="42"/>
    <n v="44"/>
    <n v="1848"/>
    <n v="1016.4000000000001"/>
    <n v="0.55000000000000004"/>
    <x v="2"/>
  </r>
  <r>
    <s v="Ouest Gear"/>
    <n v="1128299"/>
    <x v="188"/>
    <x v="4"/>
    <s v="Ouest"/>
    <s v="Utah"/>
    <s v="Salt Lake City"/>
    <x v="5"/>
    <n v="39"/>
    <n v="108"/>
    <n v="4212"/>
    <n v="1811.16"/>
    <n v="0.43"/>
    <x v="2"/>
  </r>
  <r>
    <s v="Ouest Gear"/>
    <n v="1128299"/>
    <x v="698"/>
    <x v="0"/>
    <s v="Ouest"/>
    <s v="Utah"/>
    <s v="Salt Lake City"/>
    <x v="0"/>
    <n v="29"/>
    <n v="117"/>
    <n v="3393"/>
    <n v="1526.85"/>
    <n v="0.44999999999999996"/>
    <x v="2"/>
  </r>
  <r>
    <s v="Ouest Gear"/>
    <n v="1128299"/>
    <x v="698"/>
    <x v="0"/>
    <s v="Ouest"/>
    <s v="Utah"/>
    <s v="Salt Lake City"/>
    <x v="1"/>
    <n v="39"/>
    <n v="91"/>
    <n v="3549"/>
    <n v="1703.52"/>
    <n v="0.48"/>
    <x v="2"/>
  </r>
  <r>
    <s v="Ouest Gear"/>
    <n v="1128299"/>
    <x v="698"/>
    <x v="0"/>
    <s v="Ouest"/>
    <s v="Utah"/>
    <s v="Salt Lake City"/>
    <x v="2"/>
    <n v="36"/>
    <n v="88"/>
    <n v="3168"/>
    <n v="1425.6"/>
    <n v="0.44999999999999996"/>
    <x v="2"/>
  </r>
  <r>
    <s v="Ouest Gear"/>
    <n v="1128299"/>
    <x v="698"/>
    <x v="0"/>
    <s v="Ouest"/>
    <s v="Oregon"/>
    <s v="Portland"/>
    <x v="3"/>
    <n v="39"/>
    <n v="58"/>
    <n v="2262"/>
    <n v="1085.76"/>
    <n v="0.48"/>
    <x v="2"/>
  </r>
  <r>
    <s v="Ouest Gear"/>
    <n v="1128299"/>
    <x v="698"/>
    <x v="0"/>
    <s v="Ouest"/>
    <s v="Oregon"/>
    <s v="Portland"/>
    <x v="4"/>
    <n v="42"/>
    <n v="38"/>
    <n v="1596"/>
    <n v="829.92000000000007"/>
    <n v="0.52"/>
    <x v="2"/>
  </r>
  <r>
    <s v="Ouest Gear"/>
    <n v="1128299"/>
    <x v="698"/>
    <x v="0"/>
    <s v="Ouest"/>
    <s v="Oregon"/>
    <s v="Portland"/>
    <x v="5"/>
    <n v="37"/>
    <n v="85"/>
    <n v="3145"/>
    <n v="1258"/>
    <n v="0.4"/>
    <x v="2"/>
  </r>
  <r>
    <s v="Ouest Gear"/>
    <n v="1128299"/>
    <x v="228"/>
    <x v="6"/>
    <s v="Ouest"/>
    <s v="Oregon"/>
    <s v="Portland"/>
    <x v="0"/>
    <n v="38"/>
    <n v="128"/>
    <n v="4864"/>
    <n v="2383.36"/>
    <n v="0.49"/>
    <x v="2"/>
  </r>
  <r>
    <s v="Ouest Gear"/>
    <n v="1128299"/>
    <x v="228"/>
    <x v="6"/>
    <s v="Ouest"/>
    <s v="Oregon"/>
    <s v="Portland"/>
    <x v="1"/>
    <n v="45"/>
    <n v="85"/>
    <n v="3825"/>
    <n v="1836"/>
    <n v="0.48"/>
    <x v="2"/>
  </r>
  <r>
    <s v="Ouest Gear"/>
    <n v="1128299"/>
    <x v="228"/>
    <x v="6"/>
    <s v="Ouest"/>
    <s v="Oregon"/>
    <s v="Portland"/>
    <x v="2"/>
    <n v="54"/>
    <n v="88"/>
    <n v="4752"/>
    <n v="2138.3999999999996"/>
    <n v="0.44999999999999996"/>
    <x v="2"/>
  </r>
  <r>
    <s v="Ouest Gear"/>
    <n v="1128299"/>
    <x v="228"/>
    <x v="6"/>
    <s v="Ouest"/>
    <s v="Oregon"/>
    <s v="Portland"/>
    <x v="3"/>
    <n v="49"/>
    <n v="65"/>
    <n v="3185"/>
    <n v="1528.8"/>
    <n v="0.48"/>
    <x v="2"/>
  </r>
  <r>
    <s v="Ouest Gear"/>
    <n v="1128299"/>
    <x v="228"/>
    <x v="6"/>
    <s v="Ouest"/>
    <s v="Oregon"/>
    <s v="Portland"/>
    <x v="4"/>
    <n v="54"/>
    <n v="26"/>
    <n v="1404"/>
    <n v="744.12"/>
    <n v="0.53"/>
    <x v="2"/>
  </r>
  <r>
    <s v="Ouest Gear"/>
    <n v="1128299"/>
    <x v="228"/>
    <x v="6"/>
    <s v="Ouest"/>
    <s v="Oregon"/>
    <s v="Portland"/>
    <x v="5"/>
    <n v="49"/>
    <n v="87"/>
    <n v="4263"/>
    <n v="1790.46"/>
    <n v="0.42"/>
    <x v="2"/>
  </r>
  <r>
    <s v="Ouest Gear"/>
    <n v="1128299"/>
    <x v="247"/>
    <x v="3"/>
    <s v="Ouest"/>
    <s v="Oregon"/>
    <s v="Portland"/>
    <x v="0"/>
    <n v="51"/>
    <n v="124"/>
    <n v="6324"/>
    <n v="2909.04"/>
    <n v="0.45999999999999996"/>
    <x v="2"/>
  </r>
  <r>
    <s v="Ouest Gear"/>
    <n v="1128299"/>
    <x v="247"/>
    <x v="3"/>
    <s v="Ouest"/>
    <s v="Oregon"/>
    <s v="Portland"/>
    <x v="1"/>
    <n v="54"/>
    <n v="83"/>
    <n v="4482"/>
    <n v="2196.1799999999998"/>
    <n v="0.49"/>
    <x v="2"/>
  </r>
  <r>
    <s v="Ouest Gear"/>
    <n v="1128299"/>
    <x v="247"/>
    <x v="3"/>
    <s v="Ouest"/>
    <s v="Oregon"/>
    <s v="Portland"/>
    <x v="2"/>
    <n v="55"/>
    <n v="85"/>
    <n v="4675"/>
    <n v="2244"/>
    <n v="0.48"/>
    <x v="2"/>
  </r>
  <r>
    <s v="Ouest Gear"/>
    <n v="1128299"/>
    <x v="247"/>
    <x v="3"/>
    <s v="Ouest"/>
    <s v="Oregon"/>
    <s v="Portland"/>
    <x v="3"/>
    <n v="41"/>
    <n v="63"/>
    <n v="2583"/>
    <n v="1291.5"/>
    <n v="0.5"/>
    <x v="2"/>
  </r>
  <r>
    <s v="Ouest Gear"/>
    <n v="1128299"/>
    <x v="247"/>
    <x v="3"/>
    <s v="Ouest"/>
    <s v="Oregon"/>
    <s v="Portland"/>
    <x v="4"/>
    <n v="48"/>
    <n v="36"/>
    <n v="1728"/>
    <n v="864"/>
    <n v="0.5"/>
    <x v="2"/>
  </r>
  <r>
    <s v="Ouest Gear"/>
    <n v="1128299"/>
    <x v="247"/>
    <x v="3"/>
    <s v="Ouest"/>
    <s v="Oregon"/>
    <s v="Portland"/>
    <x v="5"/>
    <n v="59"/>
    <n v="84"/>
    <n v="4956"/>
    <n v="2230.1999999999998"/>
    <n v="0.44999999999999996"/>
    <x v="2"/>
  </r>
  <r>
    <s v="Ouest Gear"/>
    <n v="1128299"/>
    <x v="278"/>
    <x v="6"/>
    <s v="Ouest"/>
    <s v="Oregon"/>
    <s v="Portland"/>
    <x v="0"/>
    <n v="48"/>
    <n v="145"/>
    <n v="6960"/>
    <n v="3131.9999999999995"/>
    <n v="0.44999999999999996"/>
    <x v="2"/>
  </r>
  <r>
    <s v="Ouest Gear"/>
    <n v="1128299"/>
    <x v="278"/>
    <x v="6"/>
    <s v="Ouest"/>
    <s v="Oregon"/>
    <s v="Portland"/>
    <x v="1"/>
    <n v="50"/>
    <n v="105"/>
    <n v="5250"/>
    <n v="2415"/>
    <n v="0.45999999999999996"/>
    <x v="2"/>
  </r>
  <r>
    <s v="Ouest Gear"/>
    <n v="1128299"/>
    <x v="278"/>
    <x v="6"/>
    <s v="Ouest"/>
    <s v="Oregon"/>
    <s v="Portland"/>
    <x v="2"/>
    <n v="50"/>
    <n v="95"/>
    <n v="4750"/>
    <n v="2375"/>
    <n v="0.5"/>
    <x v="2"/>
  </r>
  <r>
    <s v="Ouest Gear"/>
    <n v="1128299"/>
    <x v="278"/>
    <x v="6"/>
    <s v="Ouest"/>
    <s v="Oregon"/>
    <s v="Portland"/>
    <x v="3"/>
    <n v="49"/>
    <n v="83"/>
    <n v="4067"/>
    <n v="1952.1599999999999"/>
    <n v="0.48"/>
    <x v="2"/>
  </r>
  <r>
    <s v="Ouest Gear"/>
    <n v="1128299"/>
    <x v="278"/>
    <x v="6"/>
    <s v="Ouest"/>
    <s v="Oregon"/>
    <s v="Portland"/>
    <x v="4"/>
    <n v="41"/>
    <n v="44"/>
    <n v="1804"/>
    <n v="992.2"/>
    <n v="0.55000000000000004"/>
    <x v="2"/>
  </r>
  <r>
    <s v="Ouest Gear"/>
    <n v="1128299"/>
    <x v="278"/>
    <x v="6"/>
    <s v="Ouest"/>
    <s v="Oregon"/>
    <s v="Portland"/>
    <x v="5"/>
    <n v="54"/>
    <n v="158"/>
    <n v="8532"/>
    <n v="3839.3999999999996"/>
    <n v="0.44999999999999996"/>
    <x v="2"/>
  </r>
  <r>
    <s v="Ouest Gear"/>
    <n v="1128299"/>
    <x v="308"/>
    <x v="1"/>
    <s v="Ouest"/>
    <s v="Oregon"/>
    <s v="Portland"/>
    <x v="0"/>
    <n v="51"/>
    <n v="225"/>
    <n v="11475"/>
    <n v="5622.75"/>
    <n v="0.49"/>
    <x v="2"/>
  </r>
  <r>
    <s v="Ouest Gear"/>
    <n v="1128299"/>
    <x v="308"/>
    <x v="1"/>
    <s v="Ouest"/>
    <s v="Oregon"/>
    <s v="Portland"/>
    <x v="1"/>
    <n v="62"/>
    <n v="169"/>
    <n v="10478"/>
    <n v="5134.22"/>
    <n v="0.49"/>
    <x v="2"/>
  </r>
  <r>
    <s v="Ouest Gear"/>
    <n v="1128299"/>
    <x v="308"/>
    <x v="1"/>
    <s v="Ouest"/>
    <s v="Oregon"/>
    <s v="Portland"/>
    <x v="2"/>
    <n v="78"/>
    <n v="189"/>
    <n v="14742"/>
    <n v="6781.32"/>
    <n v="0.45999999999999996"/>
    <x v="2"/>
  </r>
  <r>
    <s v="Ouest Gear"/>
    <n v="1128299"/>
    <x v="308"/>
    <x v="1"/>
    <s v="Ouest"/>
    <s v="Oregon"/>
    <s v="Portland"/>
    <x v="3"/>
    <n v="74"/>
    <n v="158"/>
    <n v="11692"/>
    <n v="5846"/>
    <n v="0.5"/>
    <x v="2"/>
  </r>
  <r>
    <s v="Ouest Gear"/>
    <n v="1128299"/>
    <x v="308"/>
    <x v="1"/>
    <s v="Ouest"/>
    <s v="Oregon"/>
    <s v="Portland"/>
    <x v="4"/>
    <n v="86"/>
    <n v="108"/>
    <n v="9288"/>
    <n v="4922.6400000000003"/>
    <n v="0.53"/>
    <x v="2"/>
  </r>
  <r>
    <s v="Ouest Gear"/>
    <n v="1128299"/>
    <x v="308"/>
    <x v="1"/>
    <s v="Ouest"/>
    <s v="Oregon"/>
    <s v="Portland"/>
    <x v="5"/>
    <n v="95"/>
    <n v="189"/>
    <n v="17955"/>
    <n v="8079.7499999999991"/>
    <n v="0.44999999999999996"/>
    <x v="2"/>
  </r>
  <r>
    <s v="Ouest Gear"/>
    <n v="1128299"/>
    <x v="337"/>
    <x v="2"/>
    <s v="Ouest"/>
    <s v="Oregon"/>
    <s v="Portland"/>
    <x v="0"/>
    <n v="79"/>
    <n v="255"/>
    <n v="20145"/>
    <n v="9669.6"/>
    <n v="0.48"/>
    <x v="2"/>
  </r>
  <r>
    <s v="Ouest Gear"/>
    <n v="1128299"/>
    <x v="337"/>
    <x v="2"/>
    <s v="Ouest"/>
    <s v="Oregon"/>
    <s v="Portland"/>
    <x v="1"/>
    <n v="85"/>
    <n v="196"/>
    <n v="16660"/>
    <n v="7830.2"/>
    <n v="0.47"/>
    <x v="2"/>
  </r>
  <r>
    <s v="Ouest Gear"/>
    <n v="1128299"/>
    <x v="337"/>
    <x v="2"/>
    <s v="Ouest"/>
    <s v="Oregon"/>
    <s v="Portland"/>
    <x v="2"/>
    <n v="86"/>
    <n v="163"/>
    <n v="14018"/>
    <n v="6588.46"/>
    <n v="0.47"/>
    <x v="2"/>
  </r>
  <r>
    <s v="Ouest Gear"/>
    <n v="1128299"/>
    <x v="337"/>
    <x v="2"/>
    <s v="Ouest"/>
    <s v="Oregon"/>
    <s v="Portland"/>
    <x v="3"/>
    <n v="82"/>
    <n v="165"/>
    <n v="13530"/>
    <n v="6494.4"/>
    <n v="0.48"/>
    <x v="2"/>
  </r>
  <r>
    <s v="Ouest Gear"/>
    <n v="1128299"/>
    <x v="337"/>
    <x v="2"/>
    <s v="Ouest"/>
    <s v="Oregon"/>
    <s v="Portland"/>
    <x v="4"/>
    <n v="84"/>
    <n v="156"/>
    <n v="13104"/>
    <n v="6552"/>
    <n v="0.5"/>
    <x v="2"/>
  </r>
  <r>
    <s v="Ouest Gear"/>
    <n v="1128299"/>
    <x v="337"/>
    <x v="2"/>
    <s v="Ouest"/>
    <s v="Oregon"/>
    <s v="Portland"/>
    <x v="5"/>
    <n v="97"/>
    <n v="150"/>
    <n v="14550"/>
    <n v="6111"/>
    <n v="0.42"/>
    <x v="2"/>
  </r>
  <r>
    <s v="Ouest Gear"/>
    <n v="1128299"/>
    <x v="369"/>
    <x v="6"/>
    <s v="Ouest"/>
    <s v="Oregon"/>
    <s v="Portland"/>
    <x v="0"/>
    <n v="81"/>
    <n v="200"/>
    <n v="16200"/>
    <n v="7776"/>
    <n v="0.48"/>
    <x v="2"/>
  </r>
  <r>
    <s v="Ouest Gear"/>
    <n v="1128299"/>
    <x v="369"/>
    <x v="6"/>
    <s v="Ouest"/>
    <s v="Oregon"/>
    <s v="Portland"/>
    <x v="1"/>
    <n v="76"/>
    <n v="233"/>
    <n v="17708"/>
    <n v="8676.92"/>
    <n v="0.49"/>
    <x v="2"/>
  </r>
  <r>
    <s v="Ouest Gear"/>
    <n v="1128299"/>
    <x v="369"/>
    <x v="6"/>
    <s v="Ouest"/>
    <s v="Oregon"/>
    <s v="Portland"/>
    <x v="2"/>
    <n v="68"/>
    <n v="195"/>
    <n v="13260"/>
    <n v="6497.4"/>
    <n v="0.49"/>
    <x v="2"/>
  </r>
  <r>
    <s v="Ouest Gear"/>
    <n v="1128299"/>
    <x v="369"/>
    <x v="6"/>
    <s v="Ouest"/>
    <s v="Oregon"/>
    <s v="Portland"/>
    <x v="3"/>
    <n v="68"/>
    <n v="119"/>
    <n v="8092"/>
    <n v="3722.3199999999997"/>
    <n v="0.45999999999999996"/>
    <x v="2"/>
  </r>
  <r>
    <s v="Ouest Gear"/>
    <n v="1128299"/>
    <x v="369"/>
    <x v="6"/>
    <s v="Ouest"/>
    <s v="Oregon"/>
    <s v="Portland"/>
    <x v="4"/>
    <n v="65"/>
    <n v="128"/>
    <n v="8320"/>
    <n v="4409.6000000000004"/>
    <n v="0.53"/>
    <x v="2"/>
  </r>
  <r>
    <s v="Ouest Gear"/>
    <n v="1128299"/>
    <x v="369"/>
    <x v="6"/>
    <s v="Ouest"/>
    <s v="Oregon"/>
    <s v="Portland"/>
    <x v="5"/>
    <n v="69"/>
    <n v="73"/>
    <n v="5037"/>
    <n v="2216.2800000000002"/>
    <n v="0.44"/>
    <x v="2"/>
  </r>
  <r>
    <s v="Ouest Gear"/>
    <n v="1128299"/>
    <x v="401"/>
    <x v="3"/>
    <s v="Ouest"/>
    <s v="Oregon"/>
    <s v="Portland"/>
    <x v="0"/>
    <n v="46"/>
    <n v="122"/>
    <n v="5612"/>
    <n v="2525.3999999999996"/>
    <n v="0.44999999999999996"/>
    <x v="2"/>
  </r>
  <r>
    <s v="Ouest Gear"/>
    <n v="1128299"/>
    <x v="401"/>
    <x v="3"/>
    <s v="Ouest"/>
    <s v="Oregon"/>
    <s v="Portland"/>
    <x v="1"/>
    <n v="51"/>
    <n v="122"/>
    <n v="6222"/>
    <n v="2862.12"/>
    <n v="0.45999999999999996"/>
    <x v="2"/>
  </r>
  <r>
    <s v="Ouest Gear"/>
    <n v="1128299"/>
    <x v="401"/>
    <x v="3"/>
    <s v="Ouest"/>
    <s v="Oregon"/>
    <s v="Portland"/>
    <x v="2"/>
    <n v="49"/>
    <n v="75"/>
    <n v="3675"/>
    <n v="1653.7499999999998"/>
    <n v="0.44999999999999996"/>
    <x v="2"/>
  </r>
  <r>
    <s v="Ouest Gear"/>
    <n v="1128299"/>
    <x v="401"/>
    <x v="3"/>
    <s v="Ouest"/>
    <s v="Oregon"/>
    <s v="Portland"/>
    <x v="3"/>
    <n v="49"/>
    <n v="52"/>
    <n v="2548"/>
    <n v="1172.08"/>
    <n v="0.45999999999999996"/>
    <x v="2"/>
  </r>
  <r>
    <s v="Ouest Gear"/>
    <n v="1128299"/>
    <x v="401"/>
    <x v="3"/>
    <s v="Ouest"/>
    <s v="Oregon"/>
    <s v="Portland"/>
    <x v="4"/>
    <n v="58"/>
    <n v="59"/>
    <n v="3422"/>
    <n v="1813.66"/>
    <n v="0.53"/>
    <x v="2"/>
  </r>
  <r>
    <s v="Ouest Gear"/>
    <n v="1128299"/>
    <x v="401"/>
    <x v="3"/>
    <s v="Ouest"/>
    <s v="Oregon"/>
    <s v="Portland"/>
    <x v="5"/>
    <n v="41"/>
    <n v="73"/>
    <n v="2993"/>
    <n v="1257.06"/>
    <n v="0.42"/>
    <x v="2"/>
  </r>
  <r>
    <s v="Ouest Gear"/>
    <n v="1128299"/>
    <x v="430"/>
    <x v="4"/>
    <s v="Ouest"/>
    <s v="Oregon"/>
    <s v="Portland"/>
    <x v="0"/>
    <n v="38"/>
    <n v="102"/>
    <n v="3876"/>
    <n v="1821.7199999999998"/>
    <n v="0.47"/>
    <x v="2"/>
  </r>
  <r>
    <s v="Ouest Gear"/>
    <n v="1128299"/>
    <x v="430"/>
    <x v="4"/>
    <s v="Ouest"/>
    <s v="Oregon"/>
    <s v="Portland"/>
    <x v="1"/>
    <n v="50"/>
    <n v="142"/>
    <n v="7100"/>
    <n v="3265.9999999999995"/>
    <n v="0.45999999999999996"/>
    <x v="2"/>
  </r>
  <r>
    <s v="Ouest Gear"/>
    <n v="1128299"/>
    <x v="430"/>
    <x v="4"/>
    <s v="Ouest"/>
    <s v="Oregon"/>
    <s v="Portland"/>
    <x v="2"/>
    <n v="46"/>
    <n v="91"/>
    <n v="4186"/>
    <n v="2051.14"/>
    <n v="0.49"/>
    <x v="2"/>
  </r>
  <r>
    <s v="Ouest Gear"/>
    <n v="1128299"/>
    <x v="430"/>
    <x v="4"/>
    <s v="Ouest"/>
    <s v="Oregon"/>
    <s v="Portland"/>
    <x v="3"/>
    <n v="44"/>
    <n v="81"/>
    <n v="3564"/>
    <n v="1710.72"/>
    <n v="0.48"/>
    <x v="2"/>
  </r>
  <r>
    <s v="Ouest Gear"/>
    <n v="1128299"/>
    <x v="430"/>
    <x v="4"/>
    <s v="Ouest"/>
    <s v="Oregon"/>
    <s v="Portland"/>
    <x v="4"/>
    <n v="51"/>
    <n v="75"/>
    <n v="3825"/>
    <n v="2065.5"/>
    <n v="0.54"/>
    <x v="2"/>
  </r>
  <r>
    <s v="Ouest Gear"/>
    <n v="1128299"/>
    <x v="430"/>
    <x v="4"/>
    <s v="Ouest"/>
    <s v="Oregon"/>
    <s v="Portland"/>
    <x v="5"/>
    <n v="58"/>
    <n v="105"/>
    <n v="6090"/>
    <n v="2618.6999999999998"/>
    <n v="0.43"/>
    <x v="2"/>
  </r>
  <r>
    <s v="Ouest Gear"/>
    <n v="1128299"/>
    <x v="461"/>
    <x v="0"/>
    <s v="Ouest"/>
    <s v="Oregon"/>
    <s v="Portland"/>
    <x v="0"/>
    <n v="44"/>
    <n v="173"/>
    <n v="7612"/>
    <n v="3501.5199999999995"/>
    <n v="0.45999999999999996"/>
    <x v="2"/>
  </r>
  <r>
    <s v="Ouest Gear"/>
    <n v="1128299"/>
    <x v="461"/>
    <x v="0"/>
    <s v="Ouest"/>
    <s v="Oregon"/>
    <s v="Portland"/>
    <x v="1"/>
    <n v="48"/>
    <n v="195"/>
    <n v="9360"/>
    <n v="4680"/>
    <n v="0.5"/>
    <x v="2"/>
  </r>
  <r>
    <s v="Ouest Gear"/>
    <n v="1128299"/>
    <x v="461"/>
    <x v="0"/>
    <s v="Ouest"/>
    <s v="Oregon"/>
    <s v="Portland"/>
    <x v="2"/>
    <n v="42"/>
    <n v="128"/>
    <n v="5376"/>
    <n v="2688"/>
    <n v="0.5"/>
    <x v="2"/>
  </r>
  <r>
    <s v="Ouest Gear"/>
    <n v="1128299"/>
    <x v="461"/>
    <x v="0"/>
    <s v="Ouest"/>
    <s v="Oregon"/>
    <s v="Portland"/>
    <x v="3"/>
    <n v="51"/>
    <n v="131"/>
    <n v="6681"/>
    <n v="3073.2599999999998"/>
    <n v="0.45999999999999996"/>
    <x v="2"/>
  </r>
  <r>
    <s v="Ouest Gear"/>
    <n v="1128299"/>
    <x v="461"/>
    <x v="0"/>
    <s v="Ouest"/>
    <s v="Oregon"/>
    <s v="Portland"/>
    <x v="4"/>
    <n v="68"/>
    <n v="111"/>
    <n v="7548"/>
    <n v="4075.92"/>
    <n v="0.54"/>
    <x v="2"/>
  </r>
  <r>
    <s v="Ouest Gear"/>
    <n v="1128299"/>
    <x v="461"/>
    <x v="0"/>
    <s v="Ouest"/>
    <s v="Oregon"/>
    <s v="Portland"/>
    <x v="5"/>
    <n v="76"/>
    <n v="149"/>
    <n v="11324"/>
    <n v="4756.08"/>
    <n v="0.42"/>
    <x v="2"/>
  </r>
  <r>
    <s v="Ouest Gear"/>
    <n v="1128299"/>
    <x v="490"/>
    <x v="1"/>
    <s v="Ouest"/>
    <s v="Oregon"/>
    <s v="Portland"/>
    <x v="0"/>
    <n v="61"/>
    <n v="188"/>
    <n v="11468"/>
    <n v="5504.6399999999994"/>
    <n v="0.48"/>
    <x v="2"/>
  </r>
  <r>
    <s v="Ouest Gear"/>
    <n v="1128299"/>
    <x v="490"/>
    <x v="1"/>
    <s v="Ouest"/>
    <s v="Oregon"/>
    <s v="Portland"/>
    <x v="1"/>
    <n v="72"/>
    <n v="218"/>
    <n v="15696"/>
    <n v="7377.12"/>
    <n v="0.47"/>
    <x v="2"/>
  </r>
  <r>
    <s v="Ouest Gear"/>
    <n v="1128299"/>
    <x v="490"/>
    <x v="1"/>
    <s v="Ouest"/>
    <s v="Oregon"/>
    <s v="Portland"/>
    <x v="2"/>
    <n v="67"/>
    <n v="165"/>
    <n v="11055"/>
    <n v="4974.7499999999991"/>
    <n v="0.44999999999999996"/>
    <x v="2"/>
  </r>
  <r>
    <s v="Ouest Gear"/>
    <n v="1128299"/>
    <x v="490"/>
    <x v="1"/>
    <s v="Ouest"/>
    <s v="Oregon"/>
    <s v="Portland"/>
    <x v="3"/>
    <n v="67"/>
    <n v="143"/>
    <n v="9581"/>
    <n v="4311.45"/>
    <n v="0.44999999999999996"/>
    <x v="2"/>
  </r>
  <r>
    <s v="Ouest Gear"/>
    <n v="1128299"/>
    <x v="490"/>
    <x v="1"/>
    <s v="Ouest"/>
    <s v="Oregon"/>
    <s v="Portland"/>
    <x v="4"/>
    <n v="72"/>
    <n v="133"/>
    <n v="9576"/>
    <n v="4788"/>
    <n v="0.5"/>
    <x v="2"/>
  </r>
  <r>
    <s v="Ouest Gear"/>
    <n v="1128299"/>
    <x v="490"/>
    <x v="1"/>
    <s v="Ouest"/>
    <s v="Oregon"/>
    <s v="Portland"/>
    <x v="5"/>
    <n v="77"/>
    <n v="173"/>
    <n v="13321"/>
    <n v="5328.4000000000005"/>
    <n v="0.4"/>
    <x v="2"/>
  </r>
  <r>
    <s v="Ouest Gear"/>
    <n v="1128299"/>
    <x v="181"/>
    <x v="4"/>
    <s v="Ouest"/>
    <s v="Oregon"/>
    <s v="Portland"/>
    <x v="0"/>
    <n v="33"/>
    <n v="100"/>
    <n v="3300"/>
    <n v="1683"/>
    <n v="0.51"/>
    <x v="2"/>
  </r>
  <r>
    <s v="Ouest Gear"/>
    <n v="1128299"/>
    <x v="181"/>
    <x v="4"/>
    <s v="Ouest"/>
    <s v="Oregon"/>
    <s v="Portland"/>
    <x v="1"/>
    <n v="42"/>
    <n v="100"/>
    <n v="4200"/>
    <n v="2268"/>
    <n v="0.54"/>
    <x v="2"/>
  </r>
  <r>
    <s v="Ouest Gear"/>
    <n v="1128299"/>
    <x v="181"/>
    <x v="4"/>
    <s v="Ouest"/>
    <s v="Oregon"/>
    <s v="Portland"/>
    <x v="2"/>
    <n v="43"/>
    <n v="112"/>
    <n v="4816"/>
    <n v="2600.6400000000003"/>
    <n v="0.54"/>
    <x v="2"/>
  </r>
  <r>
    <s v="Ouest Gear"/>
    <n v="1128299"/>
    <x v="181"/>
    <x v="4"/>
    <s v="Ouest"/>
    <s v="Oregon"/>
    <s v="Portland"/>
    <x v="3"/>
    <n v="41"/>
    <n v="68"/>
    <n v="2788"/>
    <n v="1533.3999999999999"/>
    <n v="0.54999999999999993"/>
    <x v="2"/>
  </r>
  <r>
    <s v="Ouest Gear"/>
    <n v="1128299"/>
    <x v="181"/>
    <x v="4"/>
    <s v="Ouest"/>
    <s v="Oregon"/>
    <s v="Portland"/>
    <x v="4"/>
    <n v="46"/>
    <n v="58"/>
    <n v="2668"/>
    <n v="1574.1200000000001"/>
    <n v="0.59000000000000008"/>
    <x v="2"/>
  </r>
  <r>
    <s v="Ouest Gear"/>
    <n v="1128299"/>
    <x v="181"/>
    <x v="4"/>
    <s v="Ouest"/>
    <s v="Oregon"/>
    <s v="Portland"/>
    <x v="5"/>
    <n v="41"/>
    <n v="122"/>
    <n v="5002"/>
    <n v="2400.96"/>
    <n v="0.48"/>
    <x v="2"/>
  </r>
  <r>
    <s v="Ouest Gear"/>
    <n v="1128299"/>
    <x v="212"/>
    <x v="0"/>
    <s v="Ouest"/>
    <s v="Oregon"/>
    <s v="Portland"/>
    <x v="0"/>
    <n v="33"/>
    <n v="140"/>
    <n v="4620"/>
    <n v="2448.6"/>
    <n v="0.53"/>
    <x v="2"/>
  </r>
  <r>
    <s v="Ouest Gear"/>
    <n v="1128299"/>
    <x v="212"/>
    <x v="0"/>
    <s v="Ouest"/>
    <s v="Oregon"/>
    <s v="Portland"/>
    <x v="1"/>
    <n v="41"/>
    <n v="116"/>
    <n v="4756"/>
    <n v="2425.56"/>
    <n v="0.51"/>
    <x v="2"/>
  </r>
  <r>
    <s v="Ouest Gear"/>
    <n v="1128299"/>
    <x v="212"/>
    <x v="0"/>
    <s v="Ouest"/>
    <s v="Oregon"/>
    <s v="Portland"/>
    <x v="2"/>
    <n v="41"/>
    <n v="120"/>
    <n v="4920"/>
    <n v="2558.4"/>
    <n v="0.52"/>
    <x v="2"/>
  </r>
  <r>
    <s v="Ouest Gear"/>
    <n v="1128299"/>
    <x v="212"/>
    <x v="0"/>
    <s v="Sud"/>
    <s v="Louisiana"/>
    <s v="New Orleans"/>
    <x v="3"/>
    <n v="44"/>
    <n v="73"/>
    <n v="3212"/>
    <n v="1766.5999999999997"/>
    <n v="0.54999999999999993"/>
    <x v="2"/>
  </r>
  <r>
    <s v="Ouest Gear"/>
    <n v="1128299"/>
    <x v="212"/>
    <x v="0"/>
    <s v="Sud"/>
    <s v="Louisiana"/>
    <s v="New Orleans"/>
    <x v="4"/>
    <n v="48"/>
    <n v="51"/>
    <n v="2448"/>
    <n v="1468.8"/>
    <n v="0.6"/>
    <x v="2"/>
  </r>
  <r>
    <s v="Ouest Gear"/>
    <n v="1128299"/>
    <x v="212"/>
    <x v="0"/>
    <s v="Sud"/>
    <s v="Louisiana"/>
    <s v="New Orleans"/>
    <x v="5"/>
    <n v="44"/>
    <n v="105"/>
    <n v="4620"/>
    <n v="2217.6"/>
    <n v="0.48"/>
    <x v="2"/>
  </r>
  <r>
    <s v="Ouest Gear"/>
    <n v="1128299"/>
    <x v="221"/>
    <x v="6"/>
    <s v="Sud"/>
    <s v="Louisiana"/>
    <s v="New Orleans"/>
    <x v="0"/>
    <n v="44"/>
    <n v="147"/>
    <n v="6468"/>
    <n v="3298.68"/>
    <n v="0.51"/>
    <x v="2"/>
  </r>
  <r>
    <s v="Ouest Gear"/>
    <n v="1128299"/>
    <x v="221"/>
    <x v="6"/>
    <s v="Sud"/>
    <s v="Louisiana"/>
    <s v="New Orleans"/>
    <x v="1"/>
    <n v="51"/>
    <n v="101"/>
    <n v="5151"/>
    <n v="2833.0499999999997"/>
    <n v="0.54999999999999993"/>
    <x v="2"/>
  </r>
  <r>
    <s v="Ouest Gear"/>
    <n v="1128299"/>
    <x v="221"/>
    <x v="6"/>
    <s v="Sud"/>
    <s v="Louisiana"/>
    <s v="New Orleans"/>
    <x v="2"/>
    <n v="56"/>
    <n v="116"/>
    <n v="6496"/>
    <n v="3572.7999999999997"/>
    <n v="0.54999999999999993"/>
    <x v="2"/>
  </r>
  <r>
    <s v="Ouest Gear"/>
    <n v="1128299"/>
    <x v="221"/>
    <x v="6"/>
    <s v="Sud"/>
    <s v="Louisiana"/>
    <s v="New Orleans"/>
    <x v="3"/>
    <n v="50"/>
    <n v="84"/>
    <n v="4200"/>
    <n v="2309.9999999999995"/>
    <n v="0.54999999999999993"/>
    <x v="2"/>
  </r>
  <r>
    <s v="Ouest Gear"/>
    <n v="1128299"/>
    <x v="221"/>
    <x v="6"/>
    <s v="Sud"/>
    <s v="Louisiana"/>
    <s v="New Orleans"/>
    <x v="4"/>
    <n v="56"/>
    <n v="39"/>
    <n v="2184"/>
    <n v="1310.3999999999999"/>
    <n v="0.6"/>
    <x v="2"/>
  </r>
  <r>
    <s v="Ouest Gear"/>
    <n v="1128299"/>
    <x v="221"/>
    <x v="6"/>
    <s v="Sud"/>
    <s v="Louisiana"/>
    <s v="New Orleans"/>
    <x v="5"/>
    <n v="41"/>
    <n v="95"/>
    <n v="3895"/>
    <n v="1752.7499999999998"/>
    <n v="0.44999999999999996"/>
    <x v="2"/>
  </r>
  <r>
    <s v="Ouest Gear"/>
    <n v="1128299"/>
    <x v="240"/>
    <x v="3"/>
    <s v="Sud"/>
    <s v="Louisiana"/>
    <s v="New Orleans"/>
    <x v="0"/>
    <n v="48"/>
    <n v="142"/>
    <n v="6816"/>
    <n v="3544.32"/>
    <n v="0.52"/>
    <x v="2"/>
  </r>
  <r>
    <s v="Ouest Gear"/>
    <n v="1128299"/>
    <x v="240"/>
    <x v="3"/>
    <s v="Sud"/>
    <s v="Louisiana"/>
    <s v="New Orleans"/>
    <x v="1"/>
    <n v="52"/>
    <n v="88"/>
    <n v="4576"/>
    <n v="2288"/>
    <n v="0.5"/>
    <x v="2"/>
  </r>
  <r>
    <s v="Ouest Gear"/>
    <n v="1128299"/>
    <x v="240"/>
    <x v="3"/>
    <s v="Sud"/>
    <s v="Louisiana"/>
    <s v="New Orleans"/>
    <x v="2"/>
    <n v="52"/>
    <n v="105"/>
    <n v="5460"/>
    <n v="2784.6"/>
    <n v="0.51"/>
    <x v="2"/>
  </r>
  <r>
    <s v="Ouest Gear"/>
    <n v="1128299"/>
    <x v="240"/>
    <x v="3"/>
    <s v="Sud"/>
    <s v="Louisiana"/>
    <s v="New Orleans"/>
    <x v="3"/>
    <n v="39"/>
    <n v="74"/>
    <n v="2886"/>
    <n v="1529.5800000000002"/>
    <n v="0.53"/>
    <x v="2"/>
  </r>
  <r>
    <s v="Ouest Gear"/>
    <n v="1128299"/>
    <x v="240"/>
    <x v="3"/>
    <s v="Sud"/>
    <s v="Louisiana"/>
    <s v="New Orleans"/>
    <x v="4"/>
    <n v="43"/>
    <n v="53"/>
    <n v="2279"/>
    <n v="1299.0300000000002"/>
    <n v="0.57000000000000006"/>
    <x v="2"/>
  </r>
  <r>
    <s v="Ouest Gear"/>
    <n v="1128299"/>
    <x v="240"/>
    <x v="3"/>
    <s v="Sud"/>
    <s v="Louisiana"/>
    <s v="New Orleans"/>
    <x v="5"/>
    <n v="55"/>
    <n v="105"/>
    <n v="5775"/>
    <n v="2887.5"/>
    <n v="0.5"/>
    <x v="2"/>
  </r>
  <r>
    <s v="Ouest Gear"/>
    <n v="1128299"/>
    <x v="271"/>
    <x v="6"/>
    <s v="Sud"/>
    <s v="Louisiana"/>
    <s v="New Orleans"/>
    <x v="0"/>
    <n v="43"/>
    <n v="160"/>
    <n v="6880"/>
    <n v="3646.4"/>
    <n v="0.53"/>
    <x v="2"/>
  </r>
  <r>
    <s v="Ouest Gear"/>
    <n v="1128299"/>
    <x v="271"/>
    <x v="6"/>
    <s v="Sud"/>
    <s v="Louisiana"/>
    <s v="New Orleans"/>
    <x v="1"/>
    <n v="47"/>
    <n v="100"/>
    <n v="4700"/>
    <n v="2444"/>
    <n v="0.52"/>
    <x v="2"/>
  </r>
  <r>
    <s v="Ouest Gear"/>
    <n v="1128299"/>
    <x v="271"/>
    <x v="6"/>
    <s v="Sud"/>
    <s v="Louisiana"/>
    <s v="New Orleans"/>
    <x v="2"/>
    <n v="49"/>
    <n v="112"/>
    <n v="5488"/>
    <n v="2798.88"/>
    <n v="0.51"/>
    <x v="2"/>
  </r>
  <r>
    <s v="Ouest Gear"/>
    <n v="1128299"/>
    <x v="271"/>
    <x v="6"/>
    <s v="Sud"/>
    <s v="Louisiana"/>
    <s v="New Orleans"/>
    <x v="3"/>
    <n v="44"/>
    <n v="85"/>
    <n v="3740"/>
    <n v="1907.4"/>
    <n v="0.51"/>
    <x v="2"/>
  </r>
  <r>
    <s v="Ouest Gear"/>
    <n v="1128299"/>
    <x v="271"/>
    <x v="6"/>
    <s v="Sud"/>
    <s v="Louisiana"/>
    <s v="New Orleans"/>
    <x v="4"/>
    <n v="36"/>
    <n v="65"/>
    <n v="2340"/>
    <n v="1380.6000000000001"/>
    <n v="0.59000000000000008"/>
    <x v="2"/>
  </r>
  <r>
    <s v="Ouest Gear"/>
    <n v="1128299"/>
    <x v="271"/>
    <x v="6"/>
    <s v="Sud"/>
    <s v="Louisiana"/>
    <s v="New Orleans"/>
    <x v="5"/>
    <n v="59"/>
    <n v="167"/>
    <n v="9853"/>
    <n v="4433.8499999999995"/>
    <n v="0.44999999999999996"/>
    <x v="2"/>
  </r>
  <r>
    <s v="Ouest Gear"/>
    <n v="1128299"/>
    <x v="301"/>
    <x v="1"/>
    <s v="Sud"/>
    <s v="Louisiana"/>
    <s v="New Orleans"/>
    <x v="0"/>
    <n v="58"/>
    <n v="248"/>
    <n v="14384"/>
    <n v="7335.84"/>
    <n v="0.51"/>
    <x v="2"/>
  </r>
  <r>
    <s v="Ouest Gear"/>
    <n v="1128299"/>
    <x v="301"/>
    <x v="1"/>
    <s v="Sud"/>
    <s v="Louisiana"/>
    <s v="New Orleans"/>
    <x v="1"/>
    <n v="65"/>
    <n v="210"/>
    <n v="13650"/>
    <n v="7098"/>
    <n v="0.52"/>
    <x v="2"/>
  </r>
  <r>
    <s v="Ouest Gear"/>
    <n v="1128299"/>
    <x v="301"/>
    <x v="1"/>
    <s v="Sud"/>
    <s v="Louisiana"/>
    <s v="New Orleans"/>
    <x v="2"/>
    <n v="83"/>
    <n v="203"/>
    <n v="16849"/>
    <n v="9266.9499999999989"/>
    <n v="0.54999999999999993"/>
    <x v="2"/>
  </r>
  <r>
    <s v="Ouest Gear"/>
    <n v="1128299"/>
    <x v="301"/>
    <x v="1"/>
    <s v="Sud"/>
    <s v="Louisiana"/>
    <s v="New Orleans"/>
    <x v="3"/>
    <n v="82"/>
    <n v="161"/>
    <n v="13202"/>
    <n v="7261.0999999999995"/>
    <n v="0.54999999999999993"/>
    <x v="2"/>
  </r>
  <r>
    <s v="Ouest Gear"/>
    <n v="1128299"/>
    <x v="301"/>
    <x v="1"/>
    <s v="Sud"/>
    <s v="Louisiana"/>
    <s v="New Orleans"/>
    <x v="4"/>
    <n v="92"/>
    <n v="117"/>
    <n v="10764"/>
    <n v="6135.4800000000005"/>
    <n v="0.57000000000000006"/>
    <x v="2"/>
  </r>
  <r>
    <s v="Ouest Gear"/>
    <n v="1128299"/>
    <x v="301"/>
    <x v="1"/>
    <s v="Sud"/>
    <s v="Louisiana"/>
    <s v="New Orleans"/>
    <x v="5"/>
    <n v="100"/>
    <n v="195"/>
    <n v="19500"/>
    <n v="9360"/>
    <n v="0.48"/>
    <x v="2"/>
  </r>
  <r>
    <s v="Ouest Gear"/>
    <n v="1128299"/>
    <x v="330"/>
    <x v="2"/>
    <s v="Sud"/>
    <s v="Louisiana"/>
    <s v="New Orleans"/>
    <x v="0"/>
    <n v="86"/>
    <n v="270"/>
    <n v="23220"/>
    <n v="12306.6"/>
    <n v="0.53"/>
    <x v="2"/>
  </r>
  <r>
    <s v="Ouest Gear"/>
    <n v="1128299"/>
    <x v="330"/>
    <x v="2"/>
    <s v="Sud"/>
    <s v="Louisiana"/>
    <s v="New Orleans"/>
    <x v="1"/>
    <n v="92"/>
    <n v="203"/>
    <n v="18676"/>
    <n v="10271.799999999999"/>
    <n v="0.54999999999999993"/>
    <x v="2"/>
  </r>
  <r>
    <s v="Ouest Gear"/>
    <n v="1128299"/>
    <x v="330"/>
    <x v="2"/>
    <s v="Sud"/>
    <s v="Louisiana"/>
    <s v="New Orleans"/>
    <x v="2"/>
    <n v="90"/>
    <n v="196"/>
    <n v="17640"/>
    <n v="9525.6"/>
    <n v="0.54"/>
    <x v="2"/>
  </r>
  <r>
    <s v="Ouest Gear"/>
    <n v="1128299"/>
    <x v="330"/>
    <x v="2"/>
    <s v="Sud"/>
    <s v="Louisiana"/>
    <s v="New Orleans"/>
    <x v="3"/>
    <n v="86"/>
    <n v="168"/>
    <n v="14448"/>
    <n v="7801.92"/>
    <n v="0.54"/>
    <x v="2"/>
  </r>
  <r>
    <s v="Ouest Gear"/>
    <n v="1128299"/>
    <x v="330"/>
    <x v="2"/>
    <s v="Sud"/>
    <s v="Louisiana"/>
    <s v="New Orleans"/>
    <x v="4"/>
    <n v="86"/>
    <n v="189"/>
    <n v="16254"/>
    <n v="9427.3200000000015"/>
    <n v="0.58000000000000007"/>
    <x v="2"/>
  </r>
  <r>
    <s v="Ouest Gear"/>
    <n v="1128299"/>
    <x v="330"/>
    <x v="2"/>
    <s v="Sud"/>
    <s v="Louisiana"/>
    <s v="New Orleans"/>
    <x v="5"/>
    <n v="103"/>
    <n v="163"/>
    <n v="16789"/>
    <n v="8058.7199999999993"/>
    <n v="0.48"/>
    <x v="2"/>
  </r>
  <r>
    <s v="Ouest Gear"/>
    <n v="1128299"/>
    <x v="362"/>
    <x v="6"/>
    <s v="Sud"/>
    <s v="Louisiana"/>
    <s v="New Orleans"/>
    <x v="0"/>
    <n v="86"/>
    <n v="255"/>
    <n v="21930"/>
    <n v="11184.300000000001"/>
    <n v="0.51"/>
    <x v="2"/>
  </r>
  <r>
    <s v="Ouest Gear"/>
    <n v="1128299"/>
    <x v="362"/>
    <x v="6"/>
    <s v="Sud"/>
    <s v="Louisiana"/>
    <s v="New Orleans"/>
    <x v="1"/>
    <n v="77"/>
    <n v="239"/>
    <n v="18403"/>
    <n v="9385.5300000000007"/>
    <n v="0.51"/>
    <x v="2"/>
  </r>
  <r>
    <s v="Ouest Gear"/>
    <n v="1128299"/>
    <x v="362"/>
    <x v="6"/>
    <s v="Sud"/>
    <s v="Louisiana"/>
    <s v="New Orleans"/>
    <x v="2"/>
    <n v="70"/>
    <n v="189"/>
    <n v="13230"/>
    <n v="7276.4999999999991"/>
    <n v="0.54999999999999993"/>
    <x v="2"/>
  </r>
  <r>
    <s v="Ouest Gear"/>
    <n v="1128299"/>
    <x v="362"/>
    <x v="6"/>
    <s v="Sud"/>
    <s v="Louisiana"/>
    <s v="New Orleans"/>
    <x v="3"/>
    <n v="74"/>
    <n v="128"/>
    <n v="9472"/>
    <n v="5020.16"/>
    <n v="0.53"/>
    <x v="2"/>
  </r>
  <r>
    <s v="Ouest Gear"/>
    <n v="1128299"/>
    <x v="362"/>
    <x v="6"/>
    <s v="Sud"/>
    <s v="Louisiana"/>
    <s v="New Orleans"/>
    <x v="4"/>
    <n v="64"/>
    <n v="138"/>
    <n v="8832"/>
    <n v="5210.880000000001"/>
    <n v="0.59000000000000008"/>
    <x v="2"/>
  </r>
  <r>
    <s v="Ouest Gear"/>
    <n v="1128299"/>
    <x v="362"/>
    <x v="6"/>
    <s v="Sud"/>
    <s v="Louisiana"/>
    <s v="New Orleans"/>
    <x v="5"/>
    <n v="63"/>
    <n v="90"/>
    <n v="5670"/>
    <n v="2778.2999999999997"/>
    <n v="0.49"/>
    <x v="2"/>
  </r>
  <r>
    <s v="Ouest Gear"/>
    <n v="1128299"/>
    <x v="394"/>
    <x v="3"/>
    <s v="Sud"/>
    <s v="Louisiana"/>
    <s v="New Orleans"/>
    <x v="0"/>
    <n v="43"/>
    <n v="145"/>
    <n v="6235"/>
    <n v="3429.2499999999995"/>
    <n v="0.54999999999999993"/>
    <x v="2"/>
  </r>
  <r>
    <s v="Ouest Gear"/>
    <n v="1128299"/>
    <x v="394"/>
    <x v="3"/>
    <s v="Sud"/>
    <s v="Louisiana"/>
    <s v="New Orleans"/>
    <x v="1"/>
    <n v="46"/>
    <n v="125"/>
    <n v="5750"/>
    <n v="2932.5"/>
    <n v="0.51"/>
    <x v="2"/>
  </r>
  <r>
    <s v="Ouest Gear"/>
    <n v="1128299"/>
    <x v="394"/>
    <x v="3"/>
    <s v="Sud"/>
    <s v="Louisiana"/>
    <s v="New Orleans"/>
    <x v="2"/>
    <n v="43"/>
    <n v="78"/>
    <n v="3354"/>
    <n v="1744.0800000000002"/>
    <n v="0.52"/>
    <x v="2"/>
  </r>
  <r>
    <s v="Ouest Gear"/>
    <n v="1128299"/>
    <x v="394"/>
    <x v="3"/>
    <s v="Sud"/>
    <s v="Louisiana"/>
    <s v="New Orleans"/>
    <x v="3"/>
    <n v="41"/>
    <n v="63"/>
    <n v="2583"/>
    <n v="1317.33"/>
    <n v="0.51"/>
    <x v="2"/>
  </r>
  <r>
    <s v="Ouest Gear"/>
    <n v="1128299"/>
    <x v="394"/>
    <x v="3"/>
    <s v="Sud"/>
    <s v="Louisiana"/>
    <s v="New Orleans"/>
    <x v="4"/>
    <n v="51"/>
    <n v="77"/>
    <n v="3927"/>
    <n v="2159.8500000000004"/>
    <n v="0.55000000000000004"/>
    <x v="2"/>
  </r>
  <r>
    <s v="Ouest Gear"/>
    <n v="1128299"/>
    <x v="394"/>
    <x v="3"/>
    <s v="Sud"/>
    <s v="Louisiana"/>
    <s v="New Orleans"/>
    <x v="5"/>
    <n v="39"/>
    <n v="75"/>
    <n v="2925"/>
    <n v="1462.5"/>
    <n v="0.5"/>
    <x v="2"/>
  </r>
  <r>
    <s v="Ouest Gear"/>
    <n v="1128299"/>
    <x v="423"/>
    <x v="4"/>
    <s v="Sud"/>
    <s v="Louisiana"/>
    <s v="New Orleans"/>
    <x v="0"/>
    <n v="34"/>
    <n v="112"/>
    <n v="3808"/>
    <n v="2056.3200000000002"/>
    <n v="0.54"/>
    <x v="2"/>
  </r>
  <r>
    <s v="Ouest Gear"/>
    <n v="1128299"/>
    <x v="423"/>
    <x v="4"/>
    <s v="Sud"/>
    <s v="Louisiana"/>
    <s v="New Orleans"/>
    <x v="1"/>
    <n v="45"/>
    <n v="155"/>
    <n v="6975"/>
    <n v="3836.2499999999995"/>
    <n v="0.54999999999999993"/>
    <x v="2"/>
  </r>
  <r>
    <s v="Ouest Gear"/>
    <n v="1128299"/>
    <x v="423"/>
    <x v="4"/>
    <s v="Sud"/>
    <s v="Louisiana"/>
    <s v="New Orleans"/>
    <x v="2"/>
    <n v="42"/>
    <n v="100"/>
    <n v="4200"/>
    <n v="2100"/>
    <n v="0.5"/>
    <x v="2"/>
  </r>
  <r>
    <s v="Ouest Gear"/>
    <n v="1128299"/>
    <x v="423"/>
    <x v="4"/>
    <s v="Sud"/>
    <s v="Louisiana"/>
    <s v="New Orleans"/>
    <x v="3"/>
    <n v="36"/>
    <n v="105"/>
    <n v="3780"/>
    <n v="1890"/>
    <n v="0.5"/>
    <x v="2"/>
  </r>
  <r>
    <s v="Ouest Gear"/>
    <n v="1128299"/>
    <x v="423"/>
    <x v="4"/>
    <s v="Sud"/>
    <s v="Louisiana"/>
    <s v="New Orleans"/>
    <x v="4"/>
    <n v="47"/>
    <n v="95"/>
    <n v="4465"/>
    <n v="2634.3500000000004"/>
    <n v="0.59000000000000008"/>
    <x v="2"/>
  </r>
  <r>
    <s v="Ouest Gear"/>
    <n v="1128299"/>
    <x v="423"/>
    <x v="4"/>
    <s v="Sud"/>
    <s v="Louisiana"/>
    <s v="New Orleans"/>
    <x v="5"/>
    <n v="50"/>
    <n v="108"/>
    <n v="5400"/>
    <n v="2538"/>
    <n v="0.47"/>
    <x v="2"/>
  </r>
  <r>
    <s v="Ouest Gear"/>
    <n v="1128299"/>
    <x v="454"/>
    <x v="0"/>
    <s v="Sud"/>
    <s v="Louisiana"/>
    <s v="New Orleans"/>
    <x v="0"/>
    <n v="39"/>
    <n v="188"/>
    <n v="7332"/>
    <n v="3666"/>
    <n v="0.5"/>
    <x v="2"/>
  </r>
  <r>
    <s v="Ouest Gear"/>
    <n v="1128299"/>
    <x v="454"/>
    <x v="0"/>
    <s v="Sud"/>
    <s v="Louisiana"/>
    <s v="New Orleans"/>
    <x v="1"/>
    <n v="42"/>
    <n v="210"/>
    <n v="8820"/>
    <n v="4586.4000000000005"/>
    <n v="0.52"/>
    <x v="2"/>
  </r>
  <r>
    <s v="Ouest Gear"/>
    <n v="1128299"/>
    <x v="454"/>
    <x v="0"/>
    <s v="Sud"/>
    <s v="Louisiana"/>
    <s v="New Orleans"/>
    <x v="2"/>
    <n v="38"/>
    <n v="137"/>
    <n v="5206"/>
    <n v="2707.12"/>
    <n v="0.52"/>
    <x v="2"/>
  </r>
  <r>
    <s v="Ouest Gear"/>
    <n v="1128299"/>
    <x v="454"/>
    <x v="0"/>
    <s v="Sud"/>
    <s v="Louisiana"/>
    <s v="New Orleans"/>
    <x v="3"/>
    <n v="48"/>
    <n v="125"/>
    <n v="6000"/>
    <n v="3000"/>
    <n v="0.5"/>
    <x v="2"/>
  </r>
  <r>
    <s v="Ouest Gear"/>
    <n v="1128299"/>
    <x v="454"/>
    <x v="0"/>
    <s v="Sud"/>
    <s v="Louisiana"/>
    <s v="New Orleans"/>
    <x v="4"/>
    <n v="68"/>
    <n v="119"/>
    <n v="8092"/>
    <n v="4450.6000000000004"/>
    <n v="0.55000000000000004"/>
    <x v="2"/>
  </r>
  <r>
    <s v="Ouest Gear"/>
    <n v="1128299"/>
    <x v="454"/>
    <x v="0"/>
    <s v="Sud"/>
    <s v="Louisiana"/>
    <s v="New Orleans"/>
    <x v="5"/>
    <n v="81"/>
    <n v="174"/>
    <n v="14094"/>
    <n v="6765.12"/>
    <n v="0.48"/>
    <x v="2"/>
  </r>
  <r>
    <s v="Ouest Gear"/>
    <n v="1128299"/>
    <x v="483"/>
    <x v="1"/>
    <s v="Sud"/>
    <s v="Louisiana"/>
    <s v="New Orleans"/>
    <x v="0"/>
    <n v="69"/>
    <n v="240"/>
    <n v="16560"/>
    <n v="8611.2000000000007"/>
    <n v="0.52"/>
    <x v="2"/>
  </r>
  <r>
    <s v="Ouest Gear"/>
    <n v="1128299"/>
    <x v="483"/>
    <x v="1"/>
    <s v="Sud"/>
    <s v="Louisiana"/>
    <s v="New Orleans"/>
    <x v="1"/>
    <n v="72"/>
    <n v="216"/>
    <n v="15552"/>
    <n v="7776"/>
    <n v="0.5"/>
    <x v="2"/>
  </r>
  <r>
    <s v="Foot Locker"/>
    <n v="1128299"/>
    <x v="483"/>
    <x v="1"/>
    <s v="Sud"/>
    <s v="Louisiana"/>
    <s v="New Orleans"/>
    <x v="2"/>
    <n v="69"/>
    <n v="162"/>
    <n v="11178"/>
    <n v="5812.56"/>
    <n v="0.52"/>
    <x v="2"/>
  </r>
  <r>
    <s v="Foot Locker"/>
    <n v="1128299"/>
    <x v="483"/>
    <x v="1"/>
    <s v="Sud"/>
    <s v="Louisiana"/>
    <s v="New Orleans"/>
    <x v="3"/>
    <n v="72"/>
    <n v="156"/>
    <n v="11232"/>
    <n v="6065.2800000000007"/>
    <n v="0.54"/>
    <x v="2"/>
  </r>
  <r>
    <s v="Foot Locker"/>
    <n v="1128299"/>
    <x v="483"/>
    <x v="1"/>
    <s v="Sud"/>
    <s v="Louisiana"/>
    <s v="New Orleans"/>
    <x v="4"/>
    <n v="82"/>
    <n v="131"/>
    <n v="10742"/>
    <n v="6230.3600000000006"/>
    <n v="0.58000000000000007"/>
    <x v="2"/>
  </r>
  <r>
    <s v="Foot Locker"/>
    <n v="1128299"/>
    <x v="483"/>
    <x v="1"/>
    <s v="Sud"/>
    <s v="Louisiana"/>
    <s v="New Orleans"/>
    <x v="5"/>
    <n v="87"/>
    <n v="175"/>
    <n v="15225"/>
    <n v="6851.2499999999991"/>
    <n v="0.44999999999999996"/>
    <x v="2"/>
  </r>
  <r>
    <s v="Foot Locker"/>
    <n v="1197831"/>
    <x v="169"/>
    <x v="6"/>
    <s v="Sud"/>
    <s v="Louisiana"/>
    <s v="New Orleans"/>
    <x v="0"/>
    <n v="19"/>
    <n v="182"/>
    <n v="3458"/>
    <n v="1486.94"/>
    <n v="0.43"/>
    <x v="2"/>
  </r>
  <r>
    <s v="Foot Locker"/>
    <n v="1197831"/>
    <x v="169"/>
    <x v="6"/>
    <s v="Sud"/>
    <s v="Louisiana"/>
    <s v="New Orleans"/>
    <x v="1"/>
    <n v="28"/>
    <n v="196"/>
    <n v="5488"/>
    <n v="2469.6"/>
    <n v="0.44999999999999996"/>
    <x v="2"/>
  </r>
  <r>
    <s v="Foot Locker"/>
    <n v="1197831"/>
    <x v="169"/>
    <x v="6"/>
    <s v="Sud"/>
    <s v="Louisiana"/>
    <s v="New Orleans"/>
    <x v="2"/>
    <n v="28"/>
    <n v="119"/>
    <n v="3332"/>
    <n v="1332.8000000000002"/>
    <n v="0.4"/>
    <x v="2"/>
  </r>
  <r>
    <s v="Foot Locker"/>
    <n v="1197831"/>
    <x v="169"/>
    <x v="6"/>
    <s v="Sud"/>
    <s v="Louisiana"/>
    <s v="New Orleans"/>
    <x v="3"/>
    <n v="33"/>
    <n v="133"/>
    <n v="4389"/>
    <n v="2326.17"/>
    <n v="0.53"/>
    <x v="2"/>
  </r>
  <r>
    <s v="Foot Locker"/>
    <n v="1197831"/>
    <x v="169"/>
    <x v="6"/>
    <s v="Sud"/>
    <s v="Louisiana"/>
    <s v="New Orleans"/>
    <x v="4"/>
    <n v="36"/>
    <n v="85"/>
    <n v="3060"/>
    <n v="1132.2"/>
    <n v="0.37"/>
    <x v="2"/>
  </r>
  <r>
    <s v="Ouest Gear"/>
    <n v="1197831"/>
    <x v="169"/>
    <x v="6"/>
    <s v="Sud"/>
    <s v="Louisiana"/>
    <s v="New Orleans"/>
    <x v="5"/>
    <n v="34"/>
    <n v="143"/>
    <n v="4862"/>
    <n v="2917.2"/>
    <n v="0.6"/>
    <x v="2"/>
  </r>
  <r>
    <s v="Foot Locker"/>
    <n v="1197831"/>
    <x v="199"/>
    <x v="1"/>
    <s v="Sud"/>
    <s v="Louisiana"/>
    <s v="New Orleans"/>
    <x v="0"/>
    <n v="23"/>
    <n v="163"/>
    <n v="3749"/>
    <n v="1499.6000000000001"/>
    <n v="0.4"/>
    <x v="2"/>
  </r>
  <r>
    <s v="Foot Locker"/>
    <n v="1197831"/>
    <x v="199"/>
    <x v="1"/>
    <s v="Sud"/>
    <s v="Louisiana"/>
    <s v="New Orleans"/>
    <x v="1"/>
    <n v="32"/>
    <n v="174"/>
    <n v="5568"/>
    <n v="2338.56"/>
    <n v="0.42"/>
    <x v="2"/>
  </r>
  <r>
    <s v="Foot Locker"/>
    <n v="1197831"/>
    <x v="199"/>
    <x v="1"/>
    <s v="Sud"/>
    <s v="Louisiana"/>
    <s v="New Orleans"/>
    <x v="2"/>
    <n v="34"/>
    <n v="128"/>
    <n v="4352"/>
    <n v="1784.32"/>
    <n v="0.41"/>
    <x v="2"/>
  </r>
  <r>
    <s v="Foot Locker"/>
    <n v="1197831"/>
    <x v="199"/>
    <x v="1"/>
    <s v="Ouest"/>
    <s v="Idaho"/>
    <s v="Boise"/>
    <x v="3"/>
    <n v="32"/>
    <n v="109"/>
    <n v="3488"/>
    <n v="1883.5200000000002"/>
    <n v="0.54"/>
    <x v="2"/>
  </r>
  <r>
    <s v="Foot Locker"/>
    <n v="1197831"/>
    <x v="199"/>
    <x v="1"/>
    <s v="Ouest"/>
    <s v="Idaho"/>
    <s v="Boise"/>
    <x v="4"/>
    <n v="39"/>
    <n v="70"/>
    <n v="2730"/>
    <n v="955.49999999999989"/>
    <n v="0.35"/>
    <x v="2"/>
  </r>
  <r>
    <s v="Foot Locker"/>
    <n v="1197831"/>
    <x v="199"/>
    <x v="1"/>
    <s v="Ouest"/>
    <s v="Idaho"/>
    <s v="Boise"/>
    <x v="5"/>
    <n v="34"/>
    <n v="131"/>
    <n v="4454"/>
    <n v="2449.7000000000003"/>
    <n v="0.55000000000000004"/>
    <x v="2"/>
  </r>
  <r>
    <s v="Foot Locker"/>
    <n v="1197831"/>
    <x v="708"/>
    <x v="3"/>
    <s v="Ouest"/>
    <s v="Idaho"/>
    <s v="Boise"/>
    <x v="0"/>
    <n v="28"/>
    <n v="156"/>
    <n v="4368"/>
    <n v="1965.6"/>
    <n v="0.44999999999999996"/>
    <x v="2"/>
  </r>
  <r>
    <s v="Foot Locker"/>
    <n v="1197831"/>
    <x v="708"/>
    <x v="3"/>
    <s v="Ouest"/>
    <s v="Idaho"/>
    <s v="Boise"/>
    <x v="1"/>
    <n v="36"/>
    <n v="169"/>
    <n v="6084"/>
    <n v="2798.64"/>
    <n v="0.45999999999999996"/>
    <x v="2"/>
  </r>
  <r>
    <s v="Foot Locker"/>
    <n v="1197831"/>
    <x v="708"/>
    <x v="3"/>
    <s v="Ouest"/>
    <s v="Idaho"/>
    <s v="Boise"/>
    <x v="2"/>
    <n v="28"/>
    <n v="113"/>
    <n v="3164"/>
    <n v="1550.36"/>
    <n v="0.49"/>
    <x v="2"/>
  </r>
  <r>
    <s v="Foot Locker"/>
    <n v="1197831"/>
    <x v="708"/>
    <x v="3"/>
    <s v="Ouest"/>
    <s v="Idaho"/>
    <s v="Boise"/>
    <x v="3"/>
    <n v="33"/>
    <n v="105"/>
    <n v="3465"/>
    <n v="2009.7000000000003"/>
    <n v="0.58000000000000007"/>
    <x v="2"/>
  </r>
  <r>
    <s v="Ouest Gear"/>
    <n v="1197831"/>
    <x v="708"/>
    <x v="3"/>
    <s v="Ouest"/>
    <s v="Idaho"/>
    <s v="Boise"/>
    <x v="4"/>
    <n v="37"/>
    <n v="75"/>
    <n v="2775"/>
    <n v="1248.7499999999998"/>
    <n v="0.44999999999999996"/>
    <x v="2"/>
  </r>
  <r>
    <s v="Ouest Gear"/>
    <n v="1197831"/>
    <x v="708"/>
    <x v="3"/>
    <s v="Ouest"/>
    <s v="Idaho"/>
    <s v="Boise"/>
    <x v="5"/>
    <n v="33"/>
    <n v="116"/>
    <n v="3828"/>
    <n v="2488.2000000000003"/>
    <n v="0.65"/>
    <x v="2"/>
  </r>
  <r>
    <s v="Ouest Gear"/>
    <n v="1197831"/>
    <x v="723"/>
    <x v="5"/>
    <s v="Ouest"/>
    <s v="Idaho"/>
    <s v="Boise"/>
    <x v="0"/>
    <n v="19"/>
    <n v="195"/>
    <n v="3705"/>
    <n v="1741.35"/>
    <n v="0.47"/>
    <x v="2"/>
  </r>
  <r>
    <s v="Ouest Gear"/>
    <n v="1197831"/>
    <x v="723"/>
    <x v="5"/>
    <s v="Ouest"/>
    <s v="Idaho"/>
    <s v="Boise"/>
    <x v="1"/>
    <n v="29"/>
    <n v="195"/>
    <n v="5655"/>
    <n v="2714.4"/>
    <n v="0.48"/>
    <x v="2"/>
  </r>
  <r>
    <s v="Ouest Gear"/>
    <n v="1197831"/>
    <x v="723"/>
    <x v="5"/>
    <s v="Ouest"/>
    <s v="Idaho"/>
    <s v="Boise"/>
    <x v="2"/>
    <n v="24"/>
    <n v="138"/>
    <n v="3312"/>
    <n v="1556.6399999999999"/>
    <n v="0.47"/>
    <x v="2"/>
  </r>
  <r>
    <s v="Ouest Gear"/>
    <n v="1197831"/>
    <x v="723"/>
    <x v="5"/>
    <s v="Ouest"/>
    <s v="Idaho"/>
    <s v="Boise"/>
    <x v="3"/>
    <n v="29"/>
    <n v="113"/>
    <n v="3277"/>
    <n v="1802.3500000000001"/>
    <n v="0.55000000000000004"/>
    <x v="2"/>
  </r>
  <r>
    <s v="Ouest Gear"/>
    <n v="1197831"/>
    <x v="723"/>
    <x v="5"/>
    <s v="Ouest"/>
    <s v="Idaho"/>
    <s v="Boise"/>
    <x v="4"/>
    <n v="34"/>
    <n v="72"/>
    <n v="2448"/>
    <n v="1052.6399999999999"/>
    <n v="0.43"/>
    <x v="2"/>
  </r>
  <r>
    <s v="Ouest Gear"/>
    <n v="1197831"/>
    <x v="723"/>
    <x v="5"/>
    <s v="Ouest"/>
    <s v="Idaho"/>
    <s v="Boise"/>
    <x v="5"/>
    <n v="28"/>
    <n v="138"/>
    <n v="3864"/>
    <n v="2357.04"/>
    <n v="0.61"/>
    <x v="2"/>
  </r>
  <r>
    <s v="Ouest Gear"/>
    <n v="1197831"/>
    <x v="258"/>
    <x v="0"/>
    <s v="Ouest"/>
    <s v="Idaho"/>
    <s v="Boise"/>
    <x v="0"/>
    <n v="18"/>
    <n v="203"/>
    <n v="3654"/>
    <n v="1827"/>
    <n v="0.5"/>
    <x v="2"/>
  </r>
  <r>
    <s v="Ouest Gear"/>
    <n v="1197831"/>
    <x v="258"/>
    <x v="0"/>
    <s v="Ouest"/>
    <s v="Idaho"/>
    <s v="Boise"/>
    <x v="1"/>
    <n v="28"/>
    <n v="196"/>
    <n v="5488"/>
    <n v="2634.24"/>
    <n v="0.48"/>
    <x v="2"/>
  </r>
  <r>
    <s v="Ouest Gear"/>
    <n v="1197831"/>
    <x v="258"/>
    <x v="0"/>
    <s v="Ouest"/>
    <s v="Idaho"/>
    <s v="Boise"/>
    <x v="2"/>
    <n v="23"/>
    <n v="167"/>
    <n v="3841"/>
    <n v="1805.27"/>
    <n v="0.47"/>
    <x v="2"/>
  </r>
  <r>
    <s v="Ouest Gear"/>
    <n v="1197831"/>
    <x v="258"/>
    <x v="0"/>
    <s v="Ouest"/>
    <s v="Idaho"/>
    <s v="Boise"/>
    <x v="3"/>
    <n v="33"/>
    <n v="130"/>
    <n v="4290"/>
    <n v="2359.5"/>
    <n v="0.55000000000000004"/>
    <x v="2"/>
  </r>
  <r>
    <s v="Ouest Gear"/>
    <n v="1197831"/>
    <x v="258"/>
    <x v="0"/>
    <s v="Ouest"/>
    <s v="Idaho"/>
    <s v="Boise"/>
    <x v="4"/>
    <n v="47"/>
    <n v="120"/>
    <n v="5640"/>
    <n v="2256"/>
    <n v="0.4"/>
    <x v="2"/>
  </r>
  <r>
    <s v="Ouest Gear"/>
    <n v="1197831"/>
    <x v="258"/>
    <x v="0"/>
    <s v="Ouest"/>
    <s v="Idaho"/>
    <s v="Boise"/>
    <x v="5"/>
    <n v="42"/>
    <n v="218"/>
    <n v="9156"/>
    <n v="5768.28"/>
    <n v="0.63"/>
    <x v="2"/>
  </r>
  <r>
    <s v="Ouest Gear"/>
    <n v="1197831"/>
    <x v="288"/>
    <x v="2"/>
    <s v="Ouest"/>
    <s v="Idaho"/>
    <s v="Boise"/>
    <x v="0"/>
    <n v="42"/>
    <n v="195"/>
    <n v="8190"/>
    <n v="4013.1"/>
    <n v="0.49"/>
    <x v="2"/>
  </r>
  <r>
    <s v="Ouest Gear"/>
    <n v="1197831"/>
    <x v="288"/>
    <x v="2"/>
    <s v="Ouest"/>
    <s v="Idaho"/>
    <s v="Boise"/>
    <x v="1"/>
    <n v="46"/>
    <n v="188"/>
    <n v="8648"/>
    <n v="4151.04"/>
    <n v="0.48"/>
    <x v="2"/>
  </r>
  <r>
    <s v="Ouest Gear"/>
    <n v="1197831"/>
    <x v="288"/>
    <x v="2"/>
    <s v="Ouest"/>
    <s v="Idaho"/>
    <s v="Boise"/>
    <x v="2"/>
    <n v="47"/>
    <n v="174"/>
    <n v="8178"/>
    <n v="3925.44"/>
    <n v="0.48"/>
    <x v="2"/>
  </r>
  <r>
    <s v="Ouest Gear"/>
    <n v="1197831"/>
    <x v="288"/>
    <x v="2"/>
    <s v="Ouest"/>
    <s v="Idaho"/>
    <s v="Boise"/>
    <x v="3"/>
    <n v="48"/>
    <n v="143"/>
    <n v="6864"/>
    <n v="4049.7600000000007"/>
    <n v="0.59000000000000008"/>
    <x v="2"/>
  </r>
  <r>
    <s v="Ouest Gear"/>
    <n v="1197831"/>
    <x v="288"/>
    <x v="2"/>
    <s v="Ouest"/>
    <s v="Idaho"/>
    <s v="Boise"/>
    <x v="4"/>
    <n v="52"/>
    <n v="117"/>
    <n v="6084"/>
    <n v="2616.12"/>
    <n v="0.43"/>
    <x v="2"/>
  </r>
  <r>
    <s v="Ouest Gear"/>
    <n v="1197831"/>
    <x v="288"/>
    <x v="2"/>
    <s v="Ouest"/>
    <s v="Idaho"/>
    <s v="Boise"/>
    <x v="5"/>
    <n v="55"/>
    <n v="231"/>
    <n v="12705"/>
    <n v="7750.05"/>
    <n v="0.61"/>
    <x v="2"/>
  </r>
  <r>
    <s v="Ouest Gear"/>
    <n v="1197831"/>
    <x v="320"/>
    <x v="6"/>
    <s v="Ouest"/>
    <s v="Idaho"/>
    <s v="Boise"/>
    <x v="0"/>
    <n v="48"/>
    <n v="217"/>
    <n v="10416"/>
    <n v="5208"/>
    <n v="0.5"/>
    <x v="2"/>
  </r>
  <r>
    <s v="Ouest Gear"/>
    <n v="1197831"/>
    <x v="320"/>
    <x v="6"/>
    <s v="Ouest"/>
    <s v="Idaho"/>
    <s v="Boise"/>
    <x v="1"/>
    <n v="52"/>
    <n v="202"/>
    <n v="10504"/>
    <n v="5462.08"/>
    <n v="0.52"/>
    <x v="2"/>
  </r>
  <r>
    <s v="Ouest Gear"/>
    <n v="1197831"/>
    <x v="320"/>
    <x v="6"/>
    <s v="Ouest"/>
    <s v="Idaho"/>
    <s v="Boise"/>
    <x v="2"/>
    <n v="46"/>
    <n v="241"/>
    <n v="11086"/>
    <n v="6097.2999999999993"/>
    <n v="0.54999999999999993"/>
    <x v="2"/>
  </r>
  <r>
    <s v="Ouest Gear"/>
    <n v="1197831"/>
    <x v="320"/>
    <x v="6"/>
    <s v="Ouest"/>
    <s v="Idaho"/>
    <s v="Boise"/>
    <x v="3"/>
    <n v="47"/>
    <n v="137"/>
    <n v="6439"/>
    <n v="4120.96"/>
    <n v="0.64"/>
    <x v="2"/>
  </r>
  <r>
    <s v="Ouest Gear"/>
    <n v="1197831"/>
    <x v="320"/>
    <x v="6"/>
    <s v="Ouest"/>
    <s v="Idaho"/>
    <s v="Boise"/>
    <x v="4"/>
    <n v="53"/>
    <n v="131"/>
    <n v="6943"/>
    <n v="3332.64"/>
    <n v="0.48"/>
    <x v="2"/>
  </r>
  <r>
    <s v="Foot Locker"/>
    <n v="1197831"/>
    <x v="320"/>
    <x v="6"/>
    <s v="Ouest"/>
    <s v="Idaho"/>
    <s v="Boise"/>
    <x v="5"/>
    <n v="64"/>
    <n v="208"/>
    <n v="13312"/>
    <n v="9185.2800000000007"/>
    <n v="0.69000000000000006"/>
    <x v="2"/>
  </r>
  <r>
    <s v="Foot Locker"/>
    <n v="1197831"/>
    <x v="353"/>
    <x v="4"/>
    <s v="Ouest"/>
    <s v="Idaho"/>
    <s v="Boise"/>
    <x v="0"/>
    <n v="46"/>
    <n v="210"/>
    <n v="9660"/>
    <n v="5312.9999999999991"/>
    <n v="0.54999999999999993"/>
    <x v="2"/>
  </r>
  <r>
    <s v="Foot Locker"/>
    <n v="1197831"/>
    <x v="353"/>
    <x v="4"/>
    <s v="Ouest"/>
    <s v="Idaho"/>
    <s v="Boise"/>
    <x v="1"/>
    <n v="53"/>
    <n v="195"/>
    <n v="10335"/>
    <n v="5477.55"/>
    <n v="0.53"/>
    <x v="2"/>
  </r>
  <r>
    <s v="Foot Locker"/>
    <n v="1197831"/>
    <x v="353"/>
    <x v="4"/>
    <s v="Ouest"/>
    <s v="Idaho"/>
    <s v="Boise"/>
    <x v="2"/>
    <n v="46"/>
    <n v="250"/>
    <n v="11500"/>
    <n v="6095"/>
    <n v="0.53"/>
    <x v="2"/>
  </r>
  <r>
    <s v="Foot Locker"/>
    <n v="1197831"/>
    <x v="353"/>
    <x v="4"/>
    <s v="Ouest"/>
    <s v="Idaho"/>
    <s v="Boise"/>
    <x v="3"/>
    <n v="48"/>
    <n v="124"/>
    <n v="5952"/>
    <n v="3868.8"/>
    <n v="0.65"/>
    <x v="2"/>
  </r>
  <r>
    <s v="Sports Direct"/>
    <n v="1197831"/>
    <x v="353"/>
    <x v="4"/>
    <s v="Ouest"/>
    <s v="Idaho"/>
    <s v="Boise"/>
    <x v="4"/>
    <n v="52"/>
    <n v="133"/>
    <n v="6916"/>
    <n v="3181.3599999999997"/>
    <n v="0.45999999999999996"/>
    <x v="2"/>
  </r>
  <r>
    <s v="Sports Direct"/>
    <n v="1197831"/>
    <x v="353"/>
    <x v="4"/>
    <s v="Ouest"/>
    <s v="Idaho"/>
    <s v="Boise"/>
    <x v="5"/>
    <n v="54"/>
    <n v="196"/>
    <n v="10584"/>
    <n v="7197.1200000000008"/>
    <n v="0.68"/>
    <x v="2"/>
  </r>
  <r>
    <s v="Sports Direct"/>
    <n v="1197831"/>
    <x v="381"/>
    <x v="4"/>
    <s v="Ouest"/>
    <s v="Idaho"/>
    <s v="Boise"/>
    <x v="0"/>
    <n v="50"/>
    <n v="176"/>
    <n v="8800"/>
    <n v="4400"/>
    <n v="0.5"/>
    <x v="2"/>
  </r>
  <r>
    <s v="Sports Direct"/>
    <n v="1197831"/>
    <x v="381"/>
    <x v="4"/>
    <s v="Ouest"/>
    <s v="Idaho"/>
    <s v="Boise"/>
    <x v="1"/>
    <n v="50"/>
    <n v="188"/>
    <n v="9400"/>
    <n v="4888"/>
    <n v="0.52"/>
    <x v="2"/>
  </r>
  <r>
    <s v="Sports Direct"/>
    <n v="1197831"/>
    <x v="381"/>
    <x v="4"/>
    <s v="Ouest"/>
    <s v="Idaho"/>
    <s v="Boise"/>
    <x v="2"/>
    <n v="56"/>
    <n v="182"/>
    <n v="10192"/>
    <n v="5299.84"/>
    <n v="0.52"/>
    <x v="2"/>
  </r>
  <r>
    <s v="Sports Direct"/>
    <n v="1197831"/>
    <x v="381"/>
    <x v="4"/>
    <s v="Ouest"/>
    <s v="Idaho"/>
    <s v="Boise"/>
    <x v="3"/>
    <n v="55"/>
    <n v="116"/>
    <n v="6380"/>
    <n v="4019.4"/>
    <n v="0.63"/>
    <x v="2"/>
  </r>
  <r>
    <s v="Sports Direct"/>
    <n v="1197831"/>
    <x v="381"/>
    <x v="4"/>
    <s v="Ouest"/>
    <s v="Idaho"/>
    <s v="Boise"/>
    <x v="4"/>
    <n v="50"/>
    <n v="104"/>
    <n v="5200"/>
    <n v="2392"/>
    <n v="0.45999999999999996"/>
    <x v="2"/>
  </r>
  <r>
    <s v="Sports Direct"/>
    <n v="1197831"/>
    <x v="381"/>
    <x v="4"/>
    <s v="Ouest"/>
    <s v="Idaho"/>
    <s v="Boise"/>
    <x v="5"/>
    <n v="49"/>
    <n v="181"/>
    <n v="8869"/>
    <n v="5942.2300000000005"/>
    <n v="0.67"/>
    <x v="2"/>
  </r>
  <r>
    <s v="Sports Direct"/>
    <n v="1197831"/>
    <x v="410"/>
    <x v="5"/>
    <s v="Ouest"/>
    <s v="Idaho"/>
    <s v="Boise"/>
    <x v="0"/>
    <n v="36"/>
    <n v="167"/>
    <n v="6012"/>
    <n v="3066.12"/>
    <n v="0.51"/>
    <x v="2"/>
  </r>
  <r>
    <s v="Sports Direct"/>
    <n v="1197831"/>
    <x v="410"/>
    <x v="5"/>
    <s v="Ouest"/>
    <s v="Idaho"/>
    <s v="Boise"/>
    <x v="1"/>
    <n v="37"/>
    <n v="173"/>
    <n v="6401"/>
    <n v="3456.5400000000004"/>
    <n v="0.54"/>
    <x v="2"/>
  </r>
  <r>
    <s v="Sports Direct"/>
    <n v="1197831"/>
    <x v="410"/>
    <x v="5"/>
    <s v="Ouest"/>
    <s v="Idaho"/>
    <s v="Boise"/>
    <x v="2"/>
    <n v="41"/>
    <n v="131"/>
    <n v="5371"/>
    <n v="2739.21"/>
    <n v="0.51"/>
    <x v="2"/>
  </r>
  <r>
    <s v="Sports Direct"/>
    <n v="1197831"/>
    <x v="410"/>
    <x v="5"/>
    <s v="Ouest"/>
    <s v="Idaho"/>
    <s v="Boise"/>
    <x v="3"/>
    <n v="44"/>
    <n v="101"/>
    <n v="4444"/>
    <n v="2888.6"/>
    <n v="0.65"/>
    <x v="2"/>
  </r>
  <r>
    <s v="Sports Direct"/>
    <n v="1197831"/>
    <x v="410"/>
    <x v="5"/>
    <s v="Ouest"/>
    <s v="Idaho"/>
    <s v="Boise"/>
    <x v="4"/>
    <n v="32"/>
    <n v="91"/>
    <n v="2912"/>
    <n v="1397.76"/>
    <n v="0.48"/>
    <x v="2"/>
  </r>
  <r>
    <s v="Sports Direct"/>
    <n v="1197831"/>
    <x v="410"/>
    <x v="5"/>
    <s v="Ouest"/>
    <s v="Idaho"/>
    <s v="Boise"/>
    <x v="5"/>
    <n v="42"/>
    <n v="142"/>
    <n v="5964"/>
    <n v="3936.2400000000002"/>
    <n v="0.66"/>
    <x v="2"/>
  </r>
  <r>
    <s v="Sports Direct"/>
    <n v="1197831"/>
    <x v="442"/>
    <x v="2"/>
    <s v="Ouest"/>
    <s v="Idaho"/>
    <s v="Boise"/>
    <x v="0"/>
    <n v="33"/>
    <n v="182"/>
    <n v="6006"/>
    <n v="3303.2999999999997"/>
    <n v="0.54999999999999993"/>
    <x v="2"/>
  </r>
  <r>
    <s v="Sports Direct"/>
    <n v="1197831"/>
    <x v="442"/>
    <x v="2"/>
    <s v="Ouest"/>
    <s v="Idaho"/>
    <s v="Boise"/>
    <x v="1"/>
    <n v="32"/>
    <n v="189"/>
    <n v="6048"/>
    <n v="3144.96"/>
    <n v="0.52"/>
    <x v="2"/>
  </r>
  <r>
    <s v="Sports Direct"/>
    <n v="1197831"/>
    <x v="442"/>
    <x v="2"/>
    <s v="Ouest"/>
    <s v="Idaho"/>
    <s v="Boise"/>
    <x v="2"/>
    <n v="58"/>
    <n v="150"/>
    <n v="8700"/>
    <n v="4698"/>
    <n v="0.54"/>
    <x v="2"/>
  </r>
  <r>
    <s v="Sports Direct"/>
    <n v="1197831"/>
    <x v="442"/>
    <x v="2"/>
    <s v="Ouest"/>
    <s v="Idaho"/>
    <s v="Boise"/>
    <x v="3"/>
    <n v="54"/>
    <n v="122"/>
    <n v="6588"/>
    <n v="4018.68"/>
    <n v="0.61"/>
    <x v="2"/>
  </r>
  <r>
    <s v="Sports Direct"/>
    <n v="1197831"/>
    <x v="442"/>
    <x v="2"/>
    <s v="Ouest"/>
    <s v="Idaho"/>
    <s v="Boise"/>
    <x v="4"/>
    <n v="54"/>
    <n v="106"/>
    <n v="5724"/>
    <n v="2862"/>
    <n v="0.5"/>
    <x v="2"/>
  </r>
  <r>
    <s v="Sports Direct"/>
    <n v="1197831"/>
    <x v="442"/>
    <x v="2"/>
    <s v="Ouest"/>
    <s v="Idaho"/>
    <s v="Boise"/>
    <x v="5"/>
    <n v="63"/>
    <n v="163"/>
    <n v="10269"/>
    <n v="6880.2300000000005"/>
    <n v="0.67"/>
    <x v="2"/>
  </r>
  <r>
    <s v="Foot Locker"/>
    <n v="1197831"/>
    <x v="471"/>
    <x v="3"/>
    <s v="Ouest"/>
    <s v="Idaho"/>
    <s v="Boise"/>
    <x v="0"/>
    <n v="54"/>
    <n v="233"/>
    <n v="12582"/>
    <n v="6794.2800000000007"/>
    <n v="0.54"/>
    <x v="2"/>
  </r>
  <r>
    <s v="Foot Locker"/>
    <n v="1197831"/>
    <x v="471"/>
    <x v="3"/>
    <s v="Ouest"/>
    <s v="Idaho"/>
    <s v="Boise"/>
    <x v="1"/>
    <n v="51"/>
    <n v="209"/>
    <n v="10659"/>
    <n v="5755.8600000000006"/>
    <n v="0.54"/>
    <x v="2"/>
  </r>
  <r>
    <s v="Foot Locker"/>
    <n v="1197831"/>
    <x v="471"/>
    <x v="3"/>
    <s v="Ouest"/>
    <s v="Idaho"/>
    <s v="Boise"/>
    <x v="2"/>
    <n v="56"/>
    <n v="176"/>
    <n v="9856"/>
    <n v="5125.12"/>
    <n v="0.52"/>
    <x v="2"/>
  </r>
  <r>
    <s v="Foot Locker"/>
    <n v="1197831"/>
    <x v="471"/>
    <x v="3"/>
    <s v="Ouest"/>
    <s v="Idaho"/>
    <s v="Boise"/>
    <x v="3"/>
    <n v="59"/>
    <n v="142"/>
    <n v="8378"/>
    <n v="5445.7"/>
    <n v="0.65"/>
    <x v="2"/>
  </r>
  <r>
    <s v="Foot Locker"/>
    <n v="1197831"/>
    <x v="471"/>
    <x v="3"/>
    <s v="Ouest"/>
    <s v="Idaho"/>
    <s v="Boise"/>
    <x v="4"/>
    <n v="50"/>
    <n v="133"/>
    <n v="6650"/>
    <n v="3258.5"/>
    <n v="0.49"/>
    <x v="2"/>
  </r>
  <r>
    <s v="Foot Locker"/>
    <n v="1197831"/>
    <x v="471"/>
    <x v="3"/>
    <s v="Ouest"/>
    <s v="Idaho"/>
    <s v="Boise"/>
    <x v="5"/>
    <n v="60"/>
    <n v="196"/>
    <n v="11760"/>
    <n v="8114.4000000000005"/>
    <n v="0.69000000000000006"/>
    <x v="2"/>
  </r>
  <r>
    <s v="Foot Locker"/>
    <n v="1128299"/>
    <x v="187"/>
    <x v="3"/>
    <s v="Ouest"/>
    <s v="Idaho"/>
    <s v="Boise"/>
    <x v="0"/>
    <n v="29"/>
    <n v="119"/>
    <n v="3451"/>
    <n v="1656.48"/>
    <n v="0.48"/>
    <x v="2"/>
  </r>
  <r>
    <s v="Foot Locker"/>
    <n v="1128299"/>
    <x v="187"/>
    <x v="3"/>
    <s v="Ouest"/>
    <s v="Idaho"/>
    <s v="Boise"/>
    <x v="1"/>
    <n v="37"/>
    <n v="106"/>
    <n v="3922"/>
    <n v="2000.22"/>
    <n v="0.51"/>
    <x v="2"/>
  </r>
  <r>
    <s v="Foot Locker"/>
    <n v="1128299"/>
    <x v="187"/>
    <x v="3"/>
    <s v="Ouest"/>
    <s v="Idaho"/>
    <s v="Boise"/>
    <x v="2"/>
    <n v="37"/>
    <n v="106"/>
    <n v="3922"/>
    <n v="1921.78"/>
    <n v="0.49"/>
    <x v="2"/>
  </r>
  <r>
    <s v="Foot Locker"/>
    <n v="1128299"/>
    <x v="187"/>
    <x v="3"/>
    <s v="Ouest"/>
    <s v="Idaho"/>
    <s v="Boise"/>
    <x v="3"/>
    <n v="38"/>
    <n v="77"/>
    <n v="2926"/>
    <n v="1345.9599999999998"/>
    <n v="0.45999999999999996"/>
    <x v="2"/>
  </r>
  <r>
    <s v="Foot Locker"/>
    <n v="1128299"/>
    <x v="187"/>
    <x v="3"/>
    <s v="Ouest"/>
    <s v="Idaho"/>
    <s v="Boise"/>
    <x v="4"/>
    <n v="42"/>
    <n v="63"/>
    <n v="2646"/>
    <n v="1190.6999999999998"/>
    <n v="0.44999999999999996"/>
    <x v="2"/>
  </r>
  <r>
    <s v="Foot Locker"/>
    <n v="1128299"/>
    <x v="187"/>
    <x v="3"/>
    <s v="Ouest"/>
    <s v="Idaho"/>
    <s v="Boise"/>
    <x v="5"/>
    <n v="36"/>
    <n v="111"/>
    <n v="3996"/>
    <n v="1398.6"/>
    <n v="0.35"/>
    <x v="2"/>
  </r>
  <r>
    <s v="Foot Locker"/>
    <n v="1128299"/>
    <x v="697"/>
    <x v="6"/>
    <s v="Ouest"/>
    <s v="Idaho"/>
    <s v="Boise"/>
    <x v="0"/>
    <n v="29"/>
    <n v="143"/>
    <n v="4147"/>
    <n v="2073.5"/>
    <n v="0.5"/>
    <x v="2"/>
  </r>
  <r>
    <s v="Foot Locker"/>
    <n v="1128299"/>
    <x v="697"/>
    <x v="6"/>
    <s v="Ouest"/>
    <s v="Idaho"/>
    <s v="Boise"/>
    <x v="1"/>
    <n v="38"/>
    <n v="113"/>
    <n v="4294"/>
    <n v="2318.7600000000002"/>
    <n v="0.54"/>
    <x v="2"/>
  </r>
  <r>
    <s v="Foot Locker"/>
    <n v="1128299"/>
    <x v="697"/>
    <x v="6"/>
    <s v="Ouest"/>
    <s v="Idaho"/>
    <s v="Boise"/>
    <x v="2"/>
    <n v="38"/>
    <n v="105"/>
    <n v="3990"/>
    <n v="1875.3"/>
    <n v="0.47"/>
    <x v="2"/>
  </r>
  <r>
    <s v="Foot Locker"/>
    <n v="1128299"/>
    <x v="697"/>
    <x v="6"/>
    <s v="Ouest"/>
    <s v="Arizona"/>
    <s v="Phoenix"/>
    <x v="3"/>
    <n v="38"/>
    <n v="63"/>
    <n v="2394"/>
    <n v="1149.1199999999999"/>
    <n v="0.48"/>
    <x v="2"/>
  </r>
  <r>
    <s v="Foot Locker"/>
    <n v="1128299"/>
    <x v="697"/>
    <x v="6"/>
    <s v="Ouest"/>
    <s v="Arizona"/>
    <s v="Phoenix"/>
    <x v="4"/>
    <n v="42"/>
    <n v="44"/>
    <n v="1848"/>
    <n v="813.12"/>
    <n v="0.44"/>
    <x v="2"/>
  </r>
  <r>
    <s v="Foot Locker"/>
    <n v="1128299"/>
    <x v="697"/>
    <x v="6"/>
    <s v="Ouest"/>
    <s v="Arizona"/>
    <s v="Phoenix"/>
    <x v="5"/>
    <n v="38"/>
    <n v="88"/>
    <n v="3344"/>
    <n v="1203.8399999999999"/>
    <n v="0.36"/>
    <x v="2"/>
  </r>
  <r>
    <s v="Foot Locker"/>
    <n v="1128299"/>
    <x v="227"/>
    <x v="5"/>
    <s v="Ouest"/>
    <s v="Arizona"/>
    <s v="Phoenix"/>
    <x v="0"/>
    <n v="37"/>
    <n v="145"/>
    <n v="5365"/>
    <n v="2521.5499999999997"/>
    <n v="0.47"/>
    <x v="2"/>
  </r>
  <r>
    <s v="Foot Locker"/>
    <n v="1128299"/>
    <x v="227"/>
    <x v="5"/>
    <s v="Ouest"/>
    <s v="Arizona"/>
    <s v="Phoenix"/>
    <x v="1"/>
    <n v="48"/>
    <n v="95"/>
    <n v="4560"/>
    <n v="2508"/>
    <n v="0.55000000000000004"/>
    <x v="2"/>
  </r>
  <r>
    <s v="Foot Locker"/>
    <n v="1128299"/>
    <x v="227"/>
    <x v="5"/>
    <s v="Ouest"/>
    <s v="Arizona"/>
    <s v="Phoenix"/>
    <x v="2"/>
    <n v="49"/>
    <n v="91"/>
    <n v="4459"/>
    <n v="2229.5"/>
    <n v="0.5"/>
    <x v="2"/>
  </r>
  <r>
    <s v="Foot Locker"/>
    <n v="1128299"/>
    <x v="227"/>
    <x v="5"/>
    <s v="Ouest"/>
    <s v="Arizona"/>
    <s v="Phoenix"/>
    <x v="3"/>
    <n v="47"/>
    <n v="68"/>
    <n v="3196"/>
    <n v="1470.1599999999999"/>
    <n v="0.45999999999999996"/>
    <x v="2"/>
  </r>
  <r>
    <s v="Foot Locker"/>
    <n v="1128299"/>
    <x v="227"/>
    <x v="5"/>
    <s v="Ouest"/>
    <s v="Arizona"/>
    <s v="Phoenix"/>
    <x v="4"/>
    <n v="54"/>
    <n v="31"/>
    <n v="1674"/>
    <n v="686.33999999999992"/>
    <n v="0.41"/>
    <x v="2"/>
  </r>
  <r>
    <s v="Foot Locker"/>
    <n v="1128299"/>
    <x v="227"/>
    <x v="5"/>
    <s v="Ouest"/>
    <s v="Arizona"/>
    <s v="Phoenix"/>
    <x v="5"/>
    <n v="47"/>
    <n v="88"/>
    <n v="4136"/>
    <n v="1654.4"/>
    <n v="0.4"/>
    <x v="2"/>
  </r>
  <r>
    <s v="Foot Locker"/>
    <n v="1128299"/>
    <x v="246"/>
    <x v="2"/>
    <s v="Ouest"/>
    <s v="Arizona"/>
    <s v="Phoenix"/>
    <x v="0"/>
    <n v="48"/>
    <n v="130"/>
    <n v="6240"/>
    <n v="2807.9999999999995"/>
    <n v="0.44999999999999996"/>
    <x v="2"/>
  </r>
  <r>
    <s v="Foot Locker"/>
    <n v="1128299"/>
    <x v="246"/>
    <x v="2"/>
    <s v="Ouest"/>
    <s v="Arizona"/>
    <s v="Phoenix"/>
    <x v="1"/>
    <n v="53"/>
    <n v="90"/>
    <n v="4770"/>
    <n v="2385"/>
    <n v="0.5"/>
    <x v="2"/>
  </r>
  <r>
    <s v="Foot Locker"/>
    <n v="1128299"/>
    <x v="246"/>
    <x v="2"/>
    <s v="Ouest"/>
    <s v="Arizona"/>
    <s v="Phoenix"/>
    <x v="2"/>
    <n v="50"/>
    <n v="102"/>
    <n v="5100"/>
    <n v="2550"/>
    <n v="0.5"/>
    <x v="2"/>
  </r>
  <r>
    <s v="Foot Locker"/>
    <n v="1128299"/>
    <x v="246"/>
    <x v="2"/>
    <s v="Ouest"/>
    <s v="Arizona"/>
    <s v="Phoenix"/>
    <x v="3"/>
    <n v="46"/>
    <n v="75"/>
    <n v="3450"/>
    <n v="1725"/>
    <n v="0.5"/>
    <x v="2"/>
  </r>
  <r>
    <s v="Foot Locker"/>
    <n v="1128299"/>
    <x v="246"/>
    <x v="2"/>
    <s v="Ouest"/>
    <s v="Arizona"/>
    <s v="Phoenix"/>
    <x v="4"/>
    <n v="50"/>
    <n v="39"/>
    <n v="1950"/>
    <n v="819"/>
    <n v="0.42"/>
    <x v="2"/>
  </r>
  <r>
    <s v="Foot Locker"/>
    <n v="1128299"/>
    <x v="246"/>
    <x v="2"/>
    <s v="Ouest"/>
    <s v="Arizona"/>
    <s v="Phoenix"/>
    <x v="5"/>
    <n v="67"/>
    <n v="94"/>
    <n v="6298"/>
    <n v="2267.2799999999997"/>
    <n v="0.36"/>
    <x v="2"/>
  </r>
  <r>
    <s v="Foot Locker"/>
    <n v="1128299"/>
    <x v="277"/>
    <x v="5"/>
    <s v="Ouest"/>
    <s v="Arizona"/>
    <s v="Phoenix"/>
    <x v="0"/>
    <n v="47"/>
    <n v="147"/>
    <n v="6909"/>
    <n v="3247.23"/>
    <n v="0.47"/>
    <x v="2"/>
  </r>
  <r>
    <s v="Foot Locker"/>
    <n v="1128299"/>
    <x v="277"/>
    <x v="5"/>
    <s v="Ouest"/>
    <s v="Arizona"/>
    <s v="Phoenix"/>
    <x v="1"/>
    <n v="53"/>
    <n v="113"/>
    <n v="5989"/>
    <n v="3234.0600000000004"/>
    <n v="0.54"/>
    <x v="2"/>
  </r>
  <r>
    <s v="Foot Locker"/>
    <n v="1128299"/>
    <x v="277"/>
    <x v="5"/>
    <s v="Ouest"/>
    <s v="Arizona"/>
    <s v="Phoenix"/>
    <x v="2"/>
    <n v="50"/>
    <n v="120"/>
    <n v="6000"/>
    <n v="2820"/>
    <n v="0.47"/>
    <x v="2"/>
  </r>
  <r>
    <s v="Foot Locker"/>
    <n v="1128299"/>
    <x v="277"/>
    <x v="5"/>
    <s v="Ouest"/>
    <s v="Arizona"/>
    <s v="Phoenix"/>
    <x v="3"/>
    <n v="49"/>
    <n v="90"/>
    <n v="4410"/>
    <n v="2205"/>
    <n v="0.5"/>
    <x v="2"/>
  </r>
  <r>
    <s v="Foot Locker"/>
    <n v="1128299"/>
    <x v="277"/>
    <x v="5"/>
    <s v="Ouest"/>
    <s v="Arizona"/>
    <s v="Phoenix"/>
    <x v="4"/>
    <n v="51"/>
    <n v="58"/>
    <n v="2958"/>
    <n v="1212.78"/>
    <n v="0.41"/>
    <x v="2"/>
  </r>
  <r>
    <s v="Foot Locker"/>
    <n v="1128299"/>
    <x v="277"/>
    <x v="5"/>
    <s v="Ouest"/>
    <s v="Arizona"/>
    <s v="Phoenix"/>
    <x v="5"/>
    <n v="64"/>
    <n v="98"/>
    <n v="6272"/>
    <n v="2257.92"/>
    <n v="0.36"/>
    <x v="2"/>
  </r>
  <r>
    <s v="Foot Locker"/>
    <n v="1128299"/>
    <x v="307"/>
    <x v="0"/>
    <s v="Ouest"/>
    <s v="Arizona"/>
    <s v="Phoenix"/>
    <x v="0"/>
    <n v="48"/>
    <n v="156"/>
    <n v="7488"/>
    <n v="3669.12"/>
    <n v="0.49"/>
    <x v="2"/>
  </r>
  <r>
    <s v="Foot Locker"/>
    <n v="1128299"/>
    <x v="307"/>
    <x v="0"/>
    <s v="Ouest"/>
    <s v="Arizona"/>
    <s v="Phoenix"/>
    <x v="1"/>
    <n v="51"/>
    <n v="138"/>
    <n v="7038"/>
    <n v="3659.76"/>
    <n v="0.52"/>
    <x v="2"/>
  </r>
  <r>
    <s v="Foot Locker"/>
    <n v="1128299"/>
    <x v="307"/>
    <x v="0"/>
    <s v="Ouest"/>
    <s v="Arizona"/>
    <s v="Phoenix"/>
    <x v="2"/>
    <n v="51"/>
    <n v="138"/>
    <n v="7038"/>
    <n v="3167.1"/>
    <n v="0.44999999999999996"/>
    <x v="2"/>
  </r>
  <r>
    <s v="Foot Locker"/>
    <n v="1128299"/>
    <x v="307"/>
    <x v="0"/>
    <s v="Ouest"/>
    <s v="Arizona"/>
    <s v="Phoenix"/>
    <x v="3"/>
    <n v="46"/>
    <n v="95"/>
    <n v="4370"/>
    <n v="2185"/>
    <n v="0.5"/>
    <x v="2"/>
  </r>
  <r>
    <s v="Foot Locker"/>
    <n v="1128299"/>
    <x v="307"/>
    <x v="0"/>
    <s v="Ouest"/>
    <s v="Arizona"/>
    <s v="Phoenix"/>
    <x v="4"/>
    <n v="51"/>
    <n v="68"/>
    <n v="3468"/>
    <n v="1456.56"/>
    <n v="0.42"/>
    <x v="2"/>
  </r>
  <r>
    <s v="Foot Locker"/>
    <n v="1128299"/>
    <x v="307"/>
    <x v="0"/>
    <s v="Ouest"/>
    <s v="Arizona"/>
    <s v="Phoenix"/>
    <x v="5"/>
    <n v="69"/>
    <n v="131"/>
    <n v="9039"/>
    <n v="3525.21"/>
    <n v="0.39"/>
    <x v="2"/>
  </r>
  <r>
    <s v="Foot Locker"/>
    <n v="1128299"/>
    <x v="336"/>
    <x v="1"/>
    <s v="Ouest"/>
    <s v="Arizona"/>
    <s v="Phoenix"/>
    <x v="0"/>
    <n v="49"/>
    <n v="196"/>
    <n v="9604"/>
    <n v="4705.96"/>
    <n v="0.49"/>
    <x v="2"/>
  </r>
  <r>
    <s v="Foot Locker"/>
    <n v="1128299"/>
    <x v="336"/>
    <x v="1"/>
    <s v="Ouest"/>
    <s v="Arizona"/>
    <s v="Phoenix"/>
    <x v="1"/>
    <n v="50"/>
    <n v="142"/>
    <n v="7100"/>
    <n v="3621"/>
    <n v="0.51"/>
    <x v="2"/>
  </r>
  <r>
    <s v="Foot Locker"/>
    <n v="1128299"/>
    <x v="336"/>
    <x v="1"/>
    <s v="Ouest"/>
    <s v="Arizona"/>
    <s v="Phoenix"/>
    <x v="2"/>
    <n v="51"/>
    <n v="133"/>
    <n v="6783"/>
    <n v="3188.0099999999998"/>
    <n v="0.47"/>
    <x v="2"/>
  </r>
  <r>
    <s v="Foot Locker"/>
    <n v="1128299"/>
    <x v="336"/>
    <x v="1"/>
    <s v="Ouest"/>
    <s v="Arizona"/>
    <s v="Phoenix"/>
    <x v="3"/>
    <n v="48"/>
    <n v="101"/>
    <n v="4848"/>
    <n v="2181.6"/>
    <n v="0.44999999999999996"/>
    <x v="2"/>
  </r>
  <r>
    <s v="Foot Locker"/>
    <n v="1128299"/>
    <x v="336"/>
    <x v="1"/>
    <s v="Ouest"/>
    <s v="Arizona"/>
    <s v="Phoenix"/>
    <x v="4"/>
    <n v="52"/>
    <n v="128"/>
    <n v="6656"/>
    <n v="2862.08"/>
    <n v="0.43"/>
    <x v="2"/>
  </r>
  <r>
    <s v="Foot Locker"/>
    <n v="1128299"/>
    <x v="336"/>
    <x v="1"/>
    <s v="Ouest"/>
    <s v="Arizona"/>
    <s v="Phoenix"/>
    <x v="5"/>
    <n v="67"/>
    <n v="123"/>
    <n v="8241"/>
    <n v="3131.58"/>
    <n v="0.38"/>
    <x v="2"/>
  </r>
  <r>
    <s v="Foot Locker"/>
    <n v="1128299"/>
    <x v="368"/>
    <x v="5"/>
    <s v="Ouest"/>
    <s v="Arizona"/>
    <s v="Phoenix"/>
    <x v="0"/>
    <n v="50"/>
    <n v="163"/>
    <n v="8150"/>
    <n v="4075"/>
    <n v="0.5"/>
    <x v="2"/>
  </r>
  <r>
    <s v="Foot Locker"/>
    <n v="1128299"/>
    <x v="368"/>
    <x v="5"/>
    <s v="Ouest"/>
    <s v="Arizona"/>
    <s v="Phoenix"/>
    <x v="1"/>
    <n v="57"/>
    <n v="161"/>
    <n v="9177"/>
    <n v="4588.5"/>
    <n v="0.5"/>
    <x v="2"/>
  </r>
  <r>
    <s v="Foot Locker"/>
    <n v="1128299"/>
    <x v="368"/>
    <x v="5"/>
    <s v="Ouest"/>
    <s v="Arizona"/>
    <s v="Phoenix"/>
    <x v="2"/>
    <n v="54"/>
    <n v="113"/>
    <n v="6102"/>
    <n v="2989.98"/>
    <n v="0.49"/>
    <x v="2"/>
  </r>
  <r>
    <s v="Foot Locker"/>
    <n v="1128299"/>
    <x v="368"/>
    <x v="5"/>
    <s v="Ouest"/>
    <s v="Arizona"/>
    <s v="Phoenix"/>
    <x v="3"/>
    <n v="52"/>
    <n v="112"/>
    <n v="5824"/>
    <n v="2853.7599999999998"/>
    <n v="0.49"/>
    <x v="2"/>
  </r>
  <r>
    <s v="Foot Locker"/>
    <n v="1128299"/>
    <x v="368"/>
    <x v="5"/>
    <s v="Ouest"/>
    <s v="Arizona"/>
    <s v="Phoenix"/>
    <x v="4"/>
    <n v="59"/>
    <n v="116"/>
    <n v="6844"/>
    <n v="2806.04"/>
    <n v="0.41"/>
    <x v="2"/>
  </r>
  <r>
    <s v="Foot Locker"/>
    <n v="1128299"/>
    <x v="368"/>
    <x v="5"/>
    <s v="Ouest"/>
    <s v="Arizona"/>
    <s v="Phoenix"/>
    <x v="5"/>
    <n v="65"/>
    <n v="94"/>
    <n v="6110"/>
    <n v="2444"/>
    <n v="0.4"/>
    <x v="2"/>
  </r>
  <r>
    <s v="Foot Locker"/>
    <n v="1128299"/>
    <x v="400"/>
    <x v="2"/>
    <s v="Ouest"/>
    <s v="Arizona"/>
    <s v="Phoenix"/>
    <x v="0"/>
    <n v="41"/>
    <n v="167"/>
    <n v="6847"/>
    <n v="3355.0299999999997"/>
    <n v="0.49"/>
    <x v="2"/>
  </r>
  <r>
    <s v="Foot Locker"/>
    <n v="1128299"/>
    <x v="400"/>
    <x v="2"/>
    <s v="Ouest"/>
    <s v="Arizona"/>
    <s v="Phoenix"/>
    <x v="1"/>
    <n v="45"/>
    <n v="161"/>
    <n v="7245"/>
    <n v="3839.8500000000004"/>
    <n v="0.53"/>
    <x v="2"/>
  </r>
  <r>
    <s v="Foot Locker"/>
    <n v="1128299"/>
    <x v="400"/>
    <x v="2"/>
    <s v="Ouest"/>
    <s v="Arizona"/>
    <s v="Phoenix"/>
    <x v="2"/>
    <n v="43"/>
    <n v="128"/>
    <n v="5504"/>
    <n v="2476.7999999999997"/>
    <n v="0.44999999999999996"/>
    <x v="2"/>
  </r>
  <r>
    <s v="Foot Locker"/>
    <n v="1128299"/>
    <x v="400"/>
    <x v="2"/>
    <s v="Ouest"/>
    <s v="Arizona"/>
    <s v="Phoenix"/>
    <x v="3"/>
    <n v="41"/>
    <n v="113"/>
    <n v="4633"/>
    <n v="2177.5099999999998"/>
    <n v="0.47"/>
    <x v="2"/>
  </r>
  <r>
    <s v="Foot Locker"/>
    <n v="1128299"/>
    <x v="400"/>
    <x v="2"/>
    <s v="Ouest"/>
    <s v="Arizona"/>
    <s v="Phoenix"/>
    <x v="4"/>
    <n v="54"/>
    <n v="105"/>
    <n v="5670"/>
    <n v="2494.8000000000002"/>
    <n v="0.44"/>
    <x v="2"/>
  </r>
  <r>
    <s v="Foot Locker"/>
    <n v="1128299"/>
    <x v="400"/>
    <x v="2"/>
    <s v="Ouest"/>
    <s v="Arizona"/>
    <s v="Phoenix"/>
    <x v="5"/>
    <n v="56"/>
    <n v="119"/>
    <n v="6664"/>
    <n v="2465.6799999999998"/>
    <n v="0.37"/>
    <x v="2"/>
  </r>
  <r>
    <s v="Foot Locker"/>
    <n v="1128299"/>
    <x v="429"/>
    <x v="3"/>
    <s v="Ouest"/>
    <s v="Arizona"/>
    <s v="Phoenix"/>
    <x v="0"/>
    <n v="41"/>
    <n v="135"/>
    <n v="5535"/>
    <n v="2656.7999999999997"/>
    <n v="0.48"/>
    <x v="2"/>
  </r>
  <r>
    <s v="Foot Locker"/>
    <n v="1128299"/>
    <x v="429"/>
    <x v="3"/>
    <s v="Ouest"/>
    <s v="Arizona"/>
    <s v="Phoenix"/>
    <x v="1"/>
    <n v="47"/>
    <n v="145"/>
    <n v="6815"/>
    <n v="3611.9500000000003"/>
    <n v="0.53"/>
    <x v="2"/>
  </r>
  <r>
    <s v="Foot Locker"/>
    <n v="1128299"/>
    <x v="429"/>
    <x v="3"/>
    <s v="Ouest"/>
    <s v="Arizona"/>
    <s v="Phoenix"/>
    <x v="2"/>
    <n v="44"/>
    <n v="91"/>
    <n v="4004"/>
    <n v="1921.9199999999998"/>
    <n v="0.48"/>
    <x v="2"/>
  </r>
  <r>
    <s v="Foot Locker"/>
    <n v="1128299"/>
    <x v="429"/>
    <x v="3"/>
    <s v="Ouest"/>
    <s v="Arizona"/>
    <s v="Phoenix"/>
    <x v="3"/>
    <n v="43"/>
    <n v="90"/>
    <n v="3870"/>
    <n v="1896.3"/>
    <n v="0.49"/>
    <x v="2"/>
  </r>
  <r>
    <s v="Foot Locker"/>
    <n v="1128299"/>
    <x v="429"/>
    <x v="3"/>
    <s v="Ouest"/>
    <s v="Arizona"/>
    <s v="Phoenix"/>
    <x v="4"/>
    <n v="53"/>
    <n v="69"/>
    <n v="3657"/>
    <n v="1462.8000000000002"/>
    <n v="0.4"/>
    <x v="2"/>
  </r>
  <r>
    <s v="Foot Locker"/>
    <n v="1128299"/>
    <x v="429"/>
    <x v="3"/>
    <s v="Ouest"/>
    <s v="Arizona"/>
    <s v="Phoenix"/>
    <x v="5"/>
    <n v="56"/>
    <n v="85"/>
    <n v="4760"/>
    <n v="1808.8"/>
    <n v="0.38"/>
    <x v="2"/>
  </r>
  <r>
    <s v="Foot Locker"/>
    <n v="1128299"/>
    <x v="460"/>
    <x v="6"/>
    <s v="Ouest"/>
    <s v="Arizona"/>
    <s v="Phoenix"/>
    <x v="0"/>
    <n v="42"/>
    <n v="135"/>
    <n v="5670"/>
    <n v="2664.8999999999996"/>
    <n v="0.47"/>
    <x v="2"/>
  </r>
  <r>
    <s v="Foot Locker"/>
    <n v="1128299"/>
    <x v="460"/>
    <x v="6"/>
    <s v="Ouest"/>
    <s v="Arizona"/>
    <s v="Phoenix"/>
    <x v="1"/>
    <n v="46"/>
    <n v="147"/>
    <n v="6762"/>
    <n v="3516.2400000000002"/>
    <n v="0.52"/>
    <x v="2"/>
  </r>
  <r>
    <s v="Foot Locker"/>
    <n v="1128299"/>
    <x v="460"/>
    <x v="6"/>
    <s v="Ouest"/>
    <s v="Arizona"/>
    <s v="Phoenix"/>
    <x v="2"/>
    <n v="44"/>
    <n v="105"/>
    <n v="4620"/>
    <n v="2125.1999999999998"/>
    <n v="0.45999999999999996"/>
    <x v="2"/>
  </r>
  <r>
    <s v="Foot Locker"/>
    <n v="1128299"/>
    <x v="460"/>
    <x v="6"/>
    <s v="Ouest"/>
    <s v="Arizona"/>
    <s v="Phoenix"/>
    <x v="3"/>
    <n v="42"/>
    <n v="98"/>
    <n v="4116"/>
    <n v="1934.52"/>
    <n v="0.47"/>
    <x v="2"/>
  </r>
  <r>
    <s v="Foot Locker"/>
    <n v="1128299"/>
    <x v="460"/>
    <x v="6"/>
    <s v="Ouest"/>
    <s v="Arizona"/>
    <s v="Phoenix"/>
    <x v="4"/>
    <n v="53"/>
    <n v="87"/>
    <n v="4611"/>
    <n v="1890.51"/>
    <n v="0.41"/>
    <x v="2"/>
  </r>
  <r>
    <s v="Foot Locker"/>
    <n v="1128299"/>
    <x v="460"/>
    <x v="6"/>
    <s v="Ouest"/>
    <s v="Arizona"/>
    <s v="Phoenix"/>
    <x v="5"/>
    <n v="55"/>
    <n v="111"/>
    <n v="6105"/>
    <n v="2258.85"/>
    <n v="0.37"/>
    <x v="2"/>
  </r>
  <r>
    <s v="Foot Locker"/>
    <n v="1128299"/>
    <x v="489"/>
    <x v="0"/>
    <s v="Ouest"/>
    <s v="Arizona"/>
    <s v="Phoenix"/>
    <x v="0"/>
    <n v="44"/>
    <n v="181"/>
    <n v="7964"/>
    <n v="3663.4399999999996"/>
    <n v="0.45999999999999996"/>
    <x v="2"/>
  </r>
  <r>
    <s v="Foot Locker"/>
    <n v="1128299"/>
    <x v="489"/>
    <x v="0"/>
    <s v="Ouest"/>
    <s v="Arizona"/>
    <s v="Phoenix"/>
    <x v="1"/>
    <n v="49"/>
    <n v="175"/>
    <n v="8575"/>
    <n v="4630.5"/>
    <n v="0.54"/>
    <x v="2"/>
  </r>
  <r>
    <s v="Kohl's"/>
    <n v="1128299"/>
    <x v="489"/>
    <x v="0"/>
    <s v="Ouest"/>
    <s v="Arizona"/>
    <s v="Phoenix"/>
    <x v="2"/>
    <n v="43"/>
    <n v="123"/>
    <n v="5289"/>
    <n v="2538.7199999999998"/>
    <n v="0.48"/>
    <x v="2"/>
  </r>
  <r>
    <s v="Kohl's"/>
    <n v="1128299"/>
    <x v="489"/>
    <x v="0"/>
    <s v="Ouest"/>
    <s v="Arizona"/>
    <s v="Phoenix"/>
    <x v="3"/>
    <n v="44"/>
    <n v="115"/>
    <n v="5060"/>
    <n v="2277"/>
    <n v="0.44999999999999996"/>
    <x v="2"/>
  </r>
  <r>
    <s v="Kohl's"/>
    <n v="1128299"/>
    <x v="489"/>
    <x v="0"/>
    <s v="Ouest"/>
    <s v="Arizona"/>
    <s v="Phoenix"/>
    <x v="4"/>
    <n v="52"/>
    <n v="88"/>
    <n v="4576"/>
    <n v="1967.68"/>
    <n v="0.43"/>
    <x v="2"/>
  </r>
  <r>
    <s v="Kohl's"/>
    <n v="1128299"/>
    <x v="489"/>
    <x v="0"/>
    <s v="Ouest"/>
    <s v="Arizona"/>
    <s v="Phoenix"/>
    <x v="5"/>
    <n v="58"/>
    <n v="135"/>
    <n v="7830"/>
    <n v="2897.1"/>
    <n v="0.37"/>
    <x v="2"/>
  </r>
  <r>
    <s v="Kohl's"/>
    <n v="1128299"/>
    <x v="190"/>
    <x v="6"/>
    <s v="Ouest"/>
    <s v="Arizona"/>
    <s v="Phoenix"/>
    <x v="0"/>
    <n v="33"/>
    <n v="133"/>
    <n v="4389"/>
    <n v="2150.61"/>
    <n v="0.49"/>
    <x v="2"/>
  </r>
  <r>
    <s v="Kohl's"/>
    <n v="1128299"/>
    <x v="190"/>
    <x v="6"/>
    <s v="Ouest"/>
    <s v="Arizona"/>
    <s v="Phoenix"/>
    <x v="1"/>
    <n v="42"/>
    <n v="138"/>
    <n v="5796"/>
    <n v="3071.88"/>
    <n v="0.53"/>
    <x v="2"/>
  </r>
  <r>
    <s v="Kohl's"/>
    <n v="1128299"/>
    <x v="190"/>
    <x v="6"/>
    <s v="Ouest"/>
    <s v="Arizona"/>
    <s v="Phoenix"/>
    <x v="2"/>
    <n v="42"/>
    <n v="138"/>
    <n v="5796"/>
    <n v="2666.16"/>
    <n v="0.45999999999999996"/>
    <x v="2"/>
  </r>
  <r>
    <s v="Kohl's"/>
    <n v="1128299"/>
    <x v="190"/>
    <x v="6"/>
    <s v="Ouest"/>
    <s v="Arizona"/>
    <s v="Phoenix"/>
    <x v="3"/>
    <n v="43"/>
    <n v="85"/>
    <n v="3655"/>
    <n v="1790.95"/>
    <n v="0.49"/>
    <x v="2"/>
  </r>
  <r>
    <s v="Kohl's"/>
    <n v="1128299"/>
    <x v="190"/>
    <x v="6"/>
    <s v="Ouest"/>
    <s v="Arizona"/>
    <s v="Phoenix"/>
    <x v="4"/>
    <n v="45"/>
    <n v="80"/>
    <n v="3600"/>
    <n v="1476"/>
    <n v="0.41"/>
    <x v="2"/>
  </r>
  <r>
    <s v="Kohl's"/>
    <n v="1128299"/>
    <x v="190"/>
    <x v="6"/>
    <s v="Ouest"/>
    <s v="Arizona"/>
    <s v="Phoenix"/>
    <x v="5"/>
    <n v="42"/>
    <n v="128"/>
    <n v="5376"/>
    <n v="1935.36"/>
    <n v="0.36"/>
    <x v="2"/>
  </r>
  <r>
    <s v="Kohl's"/>
    <n v="1128299"/>
    <x v="700"/>
    <x v="2"/>
    <s v="Ouest"/>
    <s v="Arizona"/>
    <s v="Phoenix"/>
    <x v="0"/>
    <n v="33"/>
    <n v="147"/>
    <n v="4851"/>
    <n v="2376.9899999999998"/>
    <n v="0.49"/>
    <x v="2"/>
  </r>
  <r>
    <s v="Kohl's"/>
    <n v="1128299"/>
    <x v="700"/>
    <x v="2"/>
    <s v="Ouest"/>
    <s v="Arizona"/>
    <s v="Phoenix"/>
    <x v="1"/>
    <n v="44"/>
    <n v="106"/>
    <n v="4664"/>
    <n v="2565.2000000000003"/>
    <n v="0.55000000000000004"/>
    <x v="2"/>
  </r>
  <r>
    <s v="Kohl's"/>
    <n v="1128299"/>
    <x v="700"/>
    <x v="2"/>
    <s v="Ouest"/>
    <s v="Arizona"/>
    <s v="Phoenix"/>
    <x v="2"/>
    <n v="41"/>
    <n v="111"/>
    <n v="4551"/>
    <n v="2093.46"/>
    <n v="0.45999999999999996"/>
    <x v="2"/>
  </r>
  <r>
    <s v="Kohl's"/>
    <n v="1128299"/>
    <x v="700"/>
    <x v="2"/>
    <s v="Ouest"/>
    <s v="New Mexico"/>
    <s v="Albuquerque"/>
    <x v="3"/>
    <n v="43"/>
    <n v="74"/>
    <n v="3182"/>
    <n v="1559.18"/>
    <n v="0.49"/>
    <x v="2"/>
  </r>
  <r>
    <s v="Kohl's"/>
    <n v="1128299"/>
    <x v="700"/>
    <x v="2"/>
    <s v="Ouest"/>
    <s v="New Mexico"/>
    <s v="Albuquerque"/>
    <x v="4"/>
    <n v="45"/>
    <n v="54"/>
    <n v="2430"/>
    <n v="1069.2"/>
    <n v="0.44"/>
    <x v="2"/>
  </r>
  <r>
    <s v="Kohl's"/>
    <n v="1128299"/>
    <x v="700"/>
    <x v="2"/>
    <s v="Ouest"/>
    <s v="New Mexico"/>
    <s v="Albuquerque"/>
    <x v="5"/>
    <n v="41"/>
    <n v="104"/>
    <n v="4264"/>
    <n v="1620.32"/>
    <n v="0.38"/>
    <x v="2"/>
  </r>
  <r>
    <s v="Kohl's"/>
    <n v="1128299"/>
    <x v="712"/>
    <x v="1"/>
    <s v="Ouest"/>
    <s v="New Mexico"/>
    <s v="Albuquerque"/>
    <x v="0"/>
    <n v="44"/>
    <n v="165"/>
    <n v="7260"/>
    <n v="3630"/>
    <n v="0.5"/>
    <x v="2"/>
  </r>
  <r>
    <s v="Kohl's"/>
    <n v="1128299"/>
    <x v="712"/>
    <x v="1"/>
    <s v="Ouest"/>
    <s v="New Mexico"/>
    <s v="Albuquerque"/>
    <x v="1"/>
    <n v="51"/>
    <n v="112"/>
    <n v="5712"/>
    <n v="3027.36"/>
    <n v="0.53"/>
    <x v="2"/>
  </r>
  <r>
    <s v="Kohl's"/>
    <n v="1128299"/>
    <x v="712"/>
    <x v="1"/>
    <s v="Ouest"/>
    <s v="New Mexico"/>
    <s v="Albuquerque"/>
    <x v="2"/>
    <n v="52"/>
    <n v="112"/>
    <n v="5824"/>
    <n v="2853.7599999999998"/>
    <n v="0.49"/>
    <x v="2"/>
  </r>
  <r>
    <s v="Kohl's"/>
    <n v="1128299"/>
    <x v="712"/>
    <x v="1"/>
    <s v="Ouest"/>
    <s v="New Mexico"/>
    <s v="Albuquerque"/>
    <x v="3"/>
    <n v="50"/>
    <n v="83"/>
    <n v="4150"/>
    <n v="1908.9999999999998"/>
    <n v="0.45999999999999996"/>
    <x v="2"/>
  </r>
  <r>
    <s v="Kohl's"/>
    <n v="1128299"/>
    <x v="712"/>
    <x v="1"/>
    <s v="Ouest"/>
    <s v="New Mexico"/>
    <s v="Albuquerque"/>
    <x v="4"/>
    <n v="55"/>
    <n v="53"/>
    <n v="2915"/>
    <n v="1253.45"/>
    <n v="0.43"/>
    <x v="2"/>
  </r>
  <r>
    <s v="Kohl's"/>
    <n v="1128299"/>
    <x v="712"/>
    <x v="1"/>
    <s v="Ouest"/>
    <s v="New Mexico"/>
    <s v="Albuquerque"/>
    <x v="5"/>
    <n v="50"/>
    <n v="98"/>
    <n v="4900"/>
    <n v="1862"/>
    <n v="0.38"/>
    <x v="2"/>
  </r>
  <r>
    <s v="Kohl's"/>
    <n v="1128299"/>
    <x v="249"/>
    <x v="5"/>
    <s v="Ouest"/>
    <s v="New Mexico"/>
    <s v="Albuquerque"/>
    <x v="0"/>
    <n v="51"/>
    <n v="154"/>
    <n v="7854"/>
    <n v="3534.2999999999997"/>
    <n v="0.44999999999999996"/>
    <x v="2"/>
  </r>
  <r>
    <s v="Kohl's"/>
    <n v="1128299"/>
    <x v="249"/>
    <x v="5"/>
    <s v="Ouest"/>
    <s v="New Mexico"/>
    <s v="Albuquerque"/>
    <x v="1"/>
    <n v="59"/>
    <n v="98"/>
    <n v="5782"/>
    <n v="2891"/>
    <n v="0.5"/>
    <x v="2"/>
  </r>
  <r>
    <s v="Kohl's"/>
    <n v="1128299"/>
    <x v="249"/>
    <x v="5"/>
    <s v="Ouest"/>
    <s v="New Mexico"/>
    <s v="Albuquerque"/>
    <x v="2"/>
    <n v="55"/>
    <n v="116"/>
    <n v="6380"/>
    <n v="3190"/>
    <n v="0.5"/>
    <x v="2"/>
  </r>
  <r>
    <s v="Kohl's"/>
    <n v="1128299"/>
    <x v="249"/>
    <x v="5"/>
    <s v="Ouest"/>
    <s v="New Mexico"/>
    <s v="Albuquerque"/>
    <x v="3"/>
    <n v="54"/>
    <n v="87"/>
    <n v="4698"/>
    <n v="2161.08"/>
    <n v="0.45999999999999996"/>
    <x v="2"/>
  </r>
  <r>
    <s v="Kohl's"/>
    <n v="1128299"/>
    <x v="249"/>
    <x v="5"/>
    <s v="Ouest"/>
    <s v="New Mexico"/>
    <s v="Albuquerque"/>
    <x v="4"/>
    <n v="56"/>
    <n v="58"/>
    <n v="3248"/>
    <n v="1331.6799999999998"/>
    <n v="0.41"/>
    <x v="2"/>
  </r>
  <r>
    <s v="Kohl's"/>
    <n v="1128299"/>
    <x v="249"/>
    <x v="5"/>
    <s v="Ouest"/>
    <s v="New Mexico"/>
    <s v="Albuquerque"/>
    <x v="5"/>
    <n v="69"/>
    <n v="101"/>
    <n v="6969"/>
    <n v="2648.2200000000003"/>
    <n v="0.38"/>
    <x v="2"/>
  </r>
  <r>
    <s v="Kohl's"/>
    <n v="1128299"/>
    <x v="280"/>
    <x v="1"/>
    <s v="Ouest"/>
    <s v="New Mexico"/>
    <s v="Albuquerque"/>
    <x v="0"/>
    <n v="51"/>
    <n v="150"/>
    <n v="7650"/>
    <n v="3442.4999999999995"/>
    <n v="0.44999999999999996"/>
    <x v="2"/>
  </r>
  <r>
    <s v="Kohl's"/>
    <n v="1128299"/>
    <x v="280"/>
    <x v="1"/>
    <s v="Ouest"/>
    <s v="New Mexico"/>
    <s v="Albuquerque"/>
    <x v="1"/>
    <n v="58"/>
    <n v="111"/>
    <n v="6438"/>
    <n v="3283.38"/>
    <n v="0.51"/>
    <x v="2"/>
  </r>
  <r>
    <s v="Kohl's"/>
    <n v="1128299"/>
    <x v="280"/>
    <x v="1"/>
    <s v="Ouest"/>
    <s v="New Mexico"/>
    <s v="Albuquerque"/>
    <x v="2"/>
    <n v="56"/>
    <n v="126"/>
    <n v="7056"/>
    <n v="3316.3199999999997"/>
    <n v="0.47"/>
    <x v="2"/>
  </r>
  <r>
    <s v="Kohl's"/>
    <n v="1128299"/>
    <x v="280"/>
    <x v="1"/>
    <s v="Ouest"/>
    <s v="New Mexico"/>
    <s v="Albuquerque"/>
    <x v="3"/>
    <n v="51"/>
    <n v="91"/>
    <n v="4641"/>
    <n v="2134.8599999999997"/>
    <n v="0.45999999999999996"/>
    <x v="2"/>
  </r>
  <r>
    <s v="Kohl's"/>
    <n v="1128299"/>
    <x v="280"/>
    <x v="1"/>
    <s v="Ouest"/>
    <s v="New Mexico"/>
    <s v="Albuquerque"/>
    <x v="4"/>
    <n v="56"/>
    <n v="65"/>
    <n v="3640"/>
    <n v="1528.8"/>
    <n v="0.42"/>
    <x v="2"/>
  </r>
  <r>
    <s v="Kohl's"/>
    <n v="1128299"/>
    <x v="280"/>
    <x v="1"/>
    <s v="Ouest"/>
    <s v="New Mexico"/>
    <s v="Albuquerque"/>
    <x v="5"/>
    <n v="69"/>
    <n v="115"/>
    <n v="7935"/>
    <n v="3094.65"/>
    <n v="0.39"/>
    <x v="2"/>
  </r>
  <r>
    <s v="Kohl's"/>
    <n v="1128299"/>
    <x v="310"/>
    <x v="3"/>
    <s v="Ouest"/>
    <s v="New Mexico"/>
    <s v="Albuquerque"/>
    <x v="0"/>
    <n v="52"/>
    <n v="203"/>
    <n v="10556"/>
    <n v="5066.88"/>
    <n v="0.48"/>
    <x v="2"/>
  </r>
  <r>
    <s v="Kohl's"/>
    <n v="1128299"/>
    <x v="310"/>
    <x v="3"/>
    <s v="Ouest"/>
    <s v="New Mexico"/>
    <s v="Albuquerque"/>
    <x v="1"/>
    <n v="54"/>
    <n v="154"/>
    <n v="8316"/>
    <n v="4324.32"/>
    <n v="0.52"/>
    <x v="2"/>
  </r>
  <r>
    <s v="Kohl's"/>
    <n v="1128299"/>
    <x v="310"/>
    <x v="3"/>
    <s v="Ouest"/>
    <s v="New Mexico"/>
    <s v="Albuquerque"/>
    <x v="2"/>
    <n v="54"/>
    <n v="149"/>
    <n v="8046"/>
    <n v="4023"/>
    <n v="0.5"/>
    <x v="2"/>
  </r>
  <r>
    <s v="Kohl's"/>
    <n v="1128299"/>
    <x v="310"/>
    <x v="3"/>
    <s v="Ouest"/>
    <s v="New Mexico"/>
    <s v="Albuquerque"/>
    <x v="3"/>
    <n v="54"/>
    <n v="106"/>
    <n v="5724"/>
    <n v="2575.7999999999997"/>
    <n v="0.44999999999999996"/>
    <x v="2"/>
  </r>
  <r>
    <s v="Kohl's"/>
    <n v="1128299"/>
    <x v="310"/>
    <x v="3"/>
    <s v="Ouest"/>
    <s v="New Mexico"/>
    <s v="Albuquerque"/>
    <x v="4"/>
    <n v="56"/>
    <n v="87"/>
    <n v="4872"/>
    <n v="2094.96"/>
    <n v="0.43"/>
    <x v="2"/>
  </r>
  <r>
    <s v="Kohl's"/>
    <n v="1128299"/>
    <x v="310"/>
    <x v="3"/>
    <s v="Ouest"/>
    <s v="New Mexico"/>
    <s v="Albuquerque"/>
    <x v="5"/>
    <n v="74"/>
    <n v="162"/>
    <n v="11988"/>
    <n v="4315.68"/>
    <n v="0.36"/>
    <x v="2"/>
  </r>
  <r>
    <s v="Kohl's"/>
    <n v="1128299"/>
    <x v="339"/>
    <x v="4"/>
    <s v="Ouest"/>
    <s v="New Mexico"/>
    <s v="Albuquerque"/>
    <x v="0"/>
    <n v="54"/>
    <n v="203"/>
    <n v="10962"/>
    <n v="5152.1399999999994"/>
    <n v="0.47"/>
    <x v="2"/>
  </r>
  <r>
    <s v="Kohl's"/>
    <n v="1128299"/>
    <x v="339"/>
    <x v="4"/>
    <s v="Ouest"/>
    <s v="New Mexico"/>
    <s v="Albuquerque"/>
    <x v="1"/>
    <n v="56"/>
    <n v="180"/>
    <n v="10080"/>
    <n v="5443.2000000000007"/>
    <n v="0.54"/>
    <x v="2"/>
  </r>
  <r>
    <s v="Kohl's"/>
    <n v="1128299"/>
    <x v="339"/>
    <x v="4"/>
    <s v="Ouest"/>
    <s v="New Mexico"/>
    <s v="Albuquerque"/>
    <x v="2"/>
    <n v="58"/>
    <n v="160"/>
    <n v="9280"/>
    <n v="4454.3999999999996"/>
    <n v="0.48"/>
    <x v="2"/>
  </r>
  <r>
    <s v="Kohl's"/>
    <n v="1128299"/>
    <x v="339"/>
    <x v="4"/>
    <s v="Ouest"/>
    <s v="New Mexico"/>
    <s v="Albuquerque"/>
    <x v="3"/>
    <n v="54"/>
    <n v="135"/>
    <n v="7290"/>
    <n v="3280.4999999999995"/>
    <n v="0.44999999999999996"/>
    <x v="2"/>
  </r>
  <r>
    <s v="Kohl's"/>
    <n v="1128299"/>
    <x v="339"/>
    <x v="4"/>
    <s v="Ouest"/>
    <s v="New Mexico"/>
    <s v="Albuquerque"/>
    <x v="4"/>
    <n v="57"/>
    <n v="145"/>
    <n v="8265"/>
    <n v="3553.95"/>
    <n v="0.43"/>
    <x v="2"/>
  </r>
  <r>
    <s v="Kohl's"/>
    <n v="1128299"/>
    <x v="339"/>
    <x v="4"/>
    <s v="Ouest"/>
    <s v="New Mexico"/>
    <s v="Albuquerque"/>
    <x v="5"/>
    <n v="69"/>
    <n v="140"/>
    <n v="9660"/>
    <n v="3670.8"/>
    <n v="0.38"/>
    <x v="2"/>
  </r>
  <r>
    <s v="Kohl's"/>
    <n v="1128299"/>
    <x v="371"/>
    <x v="1"/>
    <s v="Ouest"/>
    <s v="New Mexico"/>
    <s v="Albuquerque"/>
    <x v="0"/>
    <n v="56"/>
    <n v="175"/>
    <n v="9800"/>
    <n v="4900"/>
    <n v="0.5"/>
    <x v="2"/>
  </r>
  <r>
    <s v="Kohl's"/>
    <n v="1128299"/>
    <x v="371"/>
    <x v="1"/>
    <s v="Ouest"/>
    <s v="New Mexico"/>
    <s v="Albuquerque"/>
    <x v="1"/>
    <n v="60"/>
    <n v="176"/>
    <n v="10560"/>
    <n v="5491.2"/>
    <n v="0.52"/>
    <x v="2"/>
  </r>
  <r>
    <s v="Kohl's"/>
    <n v="1128299"/>
    <x v="371"/>
    <x v="1"/>
    <s v="Ouest"/>
    <s v="New Mexico"/>
    <s v="Albuquerque"/>
    <x v="2"/>
    <n v="58"/>
    <n v="142"/>
    <n v="8236"/>
    <n v="3788.5599999999995"/>
    <n v="0.45999999999999996"/>
    <x v="2"/>
  </r>
  <r>
    <s v="Kohl's"/>
    <n v="1128299"/>
    <x v="371"/>
    <x v="1"/>
    <s v="Ouest"/>
    <s v="New Mexico"/>
    <s v="Albuquerque"/>
    <x v="3"/>
    <n v="55"/>
    <n v="143"/>
    <n v="7865"/>
    <n v="3696.5499999999997"/>
    <n v="0.47"/>
    <x v="2"/>
  </r>
  <r>
    <s v="Kohl's"/>
    <n v="1128299"/>
    <x v="371"/>
    <x v="1"/>
    <s v="Ouest"/>
    <s v="New Mexico"/>
    <s v="Albuquerque"/>
    <x v="4"/>
    <n v="67"/>
    <n v="124"/>
    <n v="8308"/>
    <n v="3323.2000000000003"/>
    <n v="0.4"/>
    <x v="2"/>
  </r>
  <r>
    <s v="Kohl's"/>
    <n v="1128299"/>
    <x v="371"/>
    <x v="1"/>
    <s v="Ouest"/>
    <s v="New Mexico"/>
    <s v="Albuquerque"/>
    <x v="5"/>
    <n v="70"/>
    <n v="126"/>
    <n v="8820"/>
    <n v="3351.6"/>
    <n v="0.38"/>
    <x v="2"/>
  </r>
  <r>
    <s v="Kohl's"/>
    <n v="1128299"/>
    <x v="403"/>
    <x v="5"/>
    <s v="Ouest"/>
    <s v="New Mexico"/>
    <s v="Albuquerque"/>
    <x v="0"/>
    <n v="49"/>
    <n v="163"/>
    <n v="7987"/>
    <n v="3594.1499999999996"/>
    <n v="0.44999999999999996"/>
    <x v="2"/>
  </r>
  <r>
    <s v="Kohl's"/>
    <n v="1128299"/>
    <x v="403"/>
    <x v="5"/>
    <s v="Ouest"/>
    <s v="New Mexico"/>
    <s v="Albuquerque"/>
    <x v="1"/>
    <n v="51"/>
    <n v="156"/>
    <n v="7956"/>
    <n v="4057.56"/>
    <n v="0.51"/>
    <x v="2"/>
  </r>
  <r>
    <s v="Kohl's"/>
    <n v="1128299"/>
    <x v="403"/>
    <x v="5"/>
    <s v="Ouest"/>
    <s v="New Mexico"/>
    <s v="Albuquerque"/>
    <x v="2"/>
    <n v="46"/>
    <n v="143"/>
    <n v="6578"/>
    <n v="3091.66"/>
    <n v="0.47"/>
    <x v="2"/>
  </r>
  <r>
    <s v="Kohl's"/>
    <n v="1128299"/>
    <x v="403"/>
    <x v="5"/>
    <s v="Ouest"/>
    <s v="New Mexico"/>
    <s v="Albuquerque"/>
    <x v="3"/>
    <n v="49"/>
    <n v="123"/>
    <n v="6027"/>
    <n v="2832.69"/>
    <n v="0.47"/>
    <x v="2"/>
  </r>
  <r>
    <s v="Kohl's"/>
    <n v="1128299"/>
    <x v="403"/>
    <x v="5"/>
    <s v="Ouest"/>
    <s v="New Mexico"/>
    <s v="Albuquerque"/>
    <x v="4"/>
    <n v="54"/>
    <n v="111"/>
    <n v="5994"/>
    <n v="2397.6"/>
    <n v="0.4"/>
    <x v="2"/>
  </r>
  <r>
    <s v="Kohl's"/>
    <n v="1128299"/>
    <x v="403"/>
    <x v="5"/>
    <s v="Ouest"/>
    <s v="New Mexico"/>
    <s v="Albuquerque"/>
    <x v="5"/>
    <n v="59"/>
    <n v="133"/>
    <n v="7847"/>
    <n v="2824.92"/>
    <n v="0.36"/>
    <x v="2"/>
  </r>
  <r>
    <s v="Kohl's"/>
    <n v="1128299"/>
    <x v="432"/>
    <x v="6"/>
    <s v="Ouest"/>
    <s v="New Mexico"/>
    <s v="Albuquerque"/>
    <x v="0"/>
    <n v="48"/>
    <n v="165"/>
    <n v="7920"/>
    <n v="3960"/>
    <n v="0.5"/>
    <x v="2"/>
  </r>
  <r>
    <s v="Kohl's"/>
    <n v="1128299"/>
    <x v="432"/>
    <x v="6"/>
    <s v="Ouest"/>
    <s v="New Mexico"/>
    <s v="Albuquerque"/>
    <x v="1"/>
    <n v="50"/>
    <n v="149"/>
    <n v="7450"/>
    <n v="3948.5"/>
    <n v="0.53"/>
    <x v="2"/>
  </r>
  <r>
    <s v="Kohl's"/>
    <n v="1128299"/>
    <x v="432"/>
    <x v="6"/>
    <s v="Ouest"/>
    <s v="New Mexico"/>
    <s v="Albuquerque"/>
    <x v="2"/>
    <n v="48"/>
    <n v="105"/>
    <n v="5040"/>
    <n v="2368.7999999999997"/>
    <n v="0.47"/>
    <x v="2"/>
  </r>
  <r>
    <s v="Kohl's"/>
    <n v="1128299"/>
    <x v="432"/>
    <x v="6"/>
    <s v="Ouest"/>
    <s v="New Mexico"/>
    <s v="Albuquerque"/>
    <x v="3"/>
    <n v="46"/>
    <n v="95"/>
    <n v="4370"/>
    <n v="2141.3000000000002"/>
    <n v="0.49"/>
    <x v="2"/>
  </r>
  <r>
    <s v="Kohl's"/>
    <n v="1128299"/>
    <x v="432"/>
    <x v="6"/>
    <s v="Ouest"/>
    <s v="New Mexico"/>
    <s v="Albuquerque"/>
    <x v="4"/>
    <n v="56"/>
    <n v="91"/>
    <n v="5096"/>
    <n v="2242.2400000000002"/>
    <n v="0.44"/>
    <x v="2"/>
  </r>
  <r>
    <s v="Kohl's"/>
    <n v="1128299"/>
    <x v="432"/>
    <x v="6"/>
    <s v="Ouest"/>
    <s v="New Mexico"/>
    <s v="Albuquerque"/>
    <x v="5"/>
    <n v="68"/>
    <n v="105"/>
    <n v="7140"/>
    <n v="2641.8"/>
    <n v="0.37"/>
    <x v="2"/>
  </r>
  <r>
    <s v="Kohl's"/>
    <n v="1128299"/>
    <x v="463"/>
    <x v="2"/>
    <s v="Ouest"/>
    <s v="New Mexico"/>
    <s v="Albuquerque"/>
    <x v="0"/>
    <n v="58"/>
    <n v="160"/>
    <n v="9280"/>
    <n v="4547.2"/>
    <n v="0.49"/>
    <x v="2"/>
  </r>
  <r>
    <s v="Kohl's"/>
    <n v="1128299"/>
    <x v="463"/>
    <x v="2"/>
    <s v="Ouest"/>
    <s v="New Mexico"/>
    <s v="Albuquerque"/>
    <x v="1"/>
    <n v="59"/>
    <n v="150"/>
    <n v="8850"/>
    <n v="4779"/>
    <n v="0.54"/>
    <x v="2"/>
  </r>
  <r>
    <s v="Kohl's"/>
    <n v="1128299"/>
    <x v="463"/>
    <x v="2"/>
    <s v="Ouest"/>
    <s v="New Mexico"/>
    <s v="Albuquerque"/>
    <x v="2"/>
    <n v="54"/>
    <n v="117"/>
    <n v="6318"/>
    <n v="3032.64"/>
    <n v="0.48"/>
    <x v="2"/>
  </r>
  <r>
    <s v="Kohl's"/>
    <n v="1128299"/>
    <x v="463"/>
    <x v="2"/>
    <s v="Ouest"/>
    <s v="New Mexico"/>
    <s v="Albuquerque"/>
    <x v="3"/>
    <n v="55"/>
    <n v="115"/>
    <n v="6325"/>
    <n v="2972.75"/>
    <n v="0.47"/>
    <x v="2"/>
  </r>
  <r>
    <s v="Kohl's"/>
    <n v="1128299"/>
    <x v="463"/>
    <x v="2"/>
    <s v="Ouest"/>
    <s v="New Mexico"/>
    <s v="Albuquerque"/>
    <x v="4"/>
    <n v="65"/>
    <n v="113"/>
    <n v="7345"/>
    <n v="3231.8"/>
    <n v="0.44"/>
    <x v="2"/>
  </r>
  <r>
    <s v="Kohl's"/>
    <n v="1128299"/>
    <x v="463"/>
    <x v="2"/>
    <s v="Ouest"/>
    <s v="New Mexico"/>
    <s v="Albuquerque"/>
    <x v="5"/>
    <n v="72"/>
    <n v="140"/>
    <n v="10080"/>
    <n v="3931.2000000000003"/>
    <n v="0.39"/>
    <x v="2"/>
  </r>
  <r>
    <s v="Kohl's"/>
    <n v="1128299"/>
    <x v="492"/>
    <x v="3"/>
    <s v="Ouest"/>
    <s v="New Mexico"/>
    <s v="Albuquerque"/>
    <x v="0"/>
    <n v="55"/>
    <n v="210"/>
    <n v="11550"/>
    <n v="5313"/>
    <n v="0.45999999999999996"/>
    <x v="2"/>
  </r>
  <r>
    <s v="Kohl's"/>
    <n v="1128299"/>
    <x v="492"/>
    <x v="3"/>
    <s v="Ouest"/>
    <s v="New Mexico"/>
    <s v="Albuquerque"/>
    <x v="1"/>
    <n v="61"/>
    <n v="182"/>
    <n v="11102"/>
    <n v="5551"/>
    <n v="0.5"/>
    <x v="2"/>
  </r>
  <r>
    <s v="Sports Direct"/>
    <n v="1128299"/>
    <x v="492"/>
    <x v="3"/>
    <s v="Ouest"/>
    <s v="New Mexico"/>
    <s v="Albuquerque"/>
    <x v="2"/>
    <n v="59"/>
    <n v="130"/>
    <n v="7670"/>
    <n v="3758.2999999999997"/>
    <n v="0.49"/>
    <x v="2"/>
  </r>
  <r>
    <s v="Sports Direct"/>
    <n v="1128299"/>
    <x v="492"/>
    <x v="3"/>
    <s v="Ouest"/>
    <s v="New Mexico"/>
    <s v="Albuquerque"/>
    <x v="3"/>
    <n v="55"/>
    <n v="145"/>
    <n v="7975"/>
    <n v="3668.4999999999995"/>
    <n v="0.45999999999999996"/>
    <x v="2"/>
  </r>
  <r>
    <s v="Sports Direct"/>
    <n v="1128299"/>
    <x v="492"/>
    <x v="3"/>
    <s v="Ouest"/>
    <s v="New Mexico"/>
    <s v="Albuquerque"/>
    <x v="4"/>
    <n v="64"/>
    <n v="119"/>
    <n v="7616"/>
    <n v="3427.2"/>
    <n v="0.44999999999999996"/>
    <x v="2"/>
  </r>
  <r>
    <s v="Sports Direct"/>
    <n v="1128299"/>
    <x v="492"/>
    <x v="3"/>
    <s v="Ouest"/>
    <s v="New Mexico"/>
    <s v="Albuquerque"/>
    <x v="5"/>
    <n v="72"/>
    <n v="131"/>
    <n v="9432"/>
    <n v="3301.2"/>
    <n v="0.35"/>
    <x v="2"/>
  </r>
  <r>
    <s v="Sports Direct"/>
    <n v="1128299"/>
    <x v="177"/>
    <x v="0"/>
    <s v="Ouest"/>
    <s v="New Mexico"/>
    <s v="Albuquerque"/>
    <x v="0"/>
    <n v="29"/>
    <n v="131"/>
    <n v="3799"/>
    <n v="1937.49"/>
    <n v="0.51"/>
    <x v="2"/>
  </r>
  <r>
    <s v="Sports Direct"/>
    <n v="1128299"/>
    <x v="177"/>
    <x v="0"/>
    <s v="Ouest"/>
    <s v="New Mexico"/>
    <s v="Albuquerque"/>
    <x v="1"/>
    <n v="39"/>
    <n v="135"/>
    <n v="5265"/>
    <n v="2685.15"/>
    <n v="0.51"/>
    <x v="2"/>
  </r>
  <r>
    <s v="Sports Direct"/>
    <n v="1128299"/>
    <x v="177"/>
    <x v="0"/>
    <s v="Ouest"/>
    <s v="New Mexico"/>
    <s v="Albuquerque"/>
    <x v="2"/>
    <n v="38"/>
    <n v="126"/>
    <n v="4788"/>
    <n v="2154.6"/>
    <n v="0.44999999999999996"/>
    <x v="2"/>
  </r>
  <r>
    <s v="Sports Direct"/>
    <n v="1128299"/>
    <x v="177"/>
    <x v="0"/>
    <s v="Ouest"/>
    <s v="New Mexico"/>
    <s v="Albuquerque"/>
    <x v="3"/>
    <n v="39"/>
    <n v="75"/>
    <n v="2925"/>
    <n v="1462.5"/>
    <n v="0.5"/>
    <x v="2"/>
  </r>
  <r>
    <s v="Sports Direct"/>
    <n v="1128299"/>
    <x v="177"/>
    <x v="0"/>
    <s v="Ouest"/>
    <s v="New Mexico"/>
    <s v="Albuquerque"/>
    <x v="4"/>
    <n v="41"/>
    <n v="63"/>
    <n v="2583"/>
    <n v="1162.3499999999999"/>
    <n v="0.44999999999999996"/>
    <x v="2"/>
  </r>
  <r>
    <s v="Sports Direct"/>
    <n v="1128299"/>
    <x v="177"/>
    <x v="0"/>
    <s v="Ouest"/>
    <s v="New Mexico"/>
    <s v="Albuquerque"/>
    <x v="5"/>
    <n v="36"/>
    <n v="117"/>
    <n v="4212"/>
    <n v="1642.68"/>
    <n v="0.39"/>
    <x v="2"/>
  </r>
  <r>
    <s v="Sports Direct"/>
    <n v="1128299"/>
    <x v="208"/>
    <x v="3"/>
    <s v="Ouest"/>
    <s v="New Mexico"/>
    <s v="Albuquerque"/>
    <x v="0"/>
    <n v="29"/>
    <n v="145"/>
    <n v="4205"/>
    <n v="2228.65"/>
    <n v="0.53"/>
    <x v="2"/>
  </r>
  <r>
    <s v="Sports Direct"/>
    <n v="1128299"/>
    <x v="208"/>
    <x v="3"/>
    <s v="Ouest"/>
    <s v="New Mexico"/>
    <s v="Albuquerque"/>
    <x v="1"/>
    <n v="37"/>
    <n v="112"/>
    <n v="4144"/>
    <n v="2279.2000000000003"/>
    <n v="0.55000000000000004"/>
    <x v="2"/>
  </r>
  <r>
    <s v="Sports Direct"/>
    <n v="1128299"/>
    <x v="208"/>
    <x v="3"/>
    <s v="Ouest"/>
    <s v="New Mexico"/>
    <s v="Albuquerque"/>
    <x v="2"/>
    <n v="37"/>
    <n v="104"/>
    <n v="3848"/>
    <n v="1924"/>
    <n v="0.5"/>
    <x v="2"/>
  </r>
  <r>
    <s v="Sports Direct"/>
    <n v="1128299"/>
    <x v="208"/>
    <x v="3"/>
    <s v="Sud-est"/>
    <s v="Georgia"/>
    <s v="Atlanta"/>
    <x v="3"/>
    <n v="36"/>
    <n v="63"/>
    <n v="2268"/>
    <n v="1179.3600000000001"/>
    <n v="0.52"/>
    <x v="2"/>
  </r>
  <r>
    <s v="Sports Direct"/>
    <n v="1128299"/>
    <x v="208"/>
    <x v="3"/>
    <s v="Sud-est"/>
    <s v="Georgia"/>
    <s v="Atlanta"/>
    <x v="4"/>
    <n v="41"/>
    <n v="51"/>
    <n v="2091"/>
    <n v="1003.68"/>
    <n v="0.48"/>
    <x v="2"/>
  </r>
  <r>
    <s v="Sports Direct"/>
    <n v="1128299"/>
    <x v="208"/>
    <x v="3"/>
    <s v="Sud-est"/>
    <s v="Georgia"/>
    <s v="Atlanta"/>
    <x v="5"/>
    <n v="37"/>
    <n v="98"/>
    <n v="3626"/>
    <n v="1305.3599999999999"/>
    <n v="0.36"/>
    <x v="2"/>
  </r>
  <r>
    <s v="Sports Direct"/>
    <n v="1128299"/>
    <x v="217"/>
    <x v="2"/>
    <s v="Sud-est"/>
    <s v="Georgia"/>
    <s v="Atlanta"/>
    <x v="0"/>
    <n v="37"/>
    <n v="137"/>
    <n v="5069"/>
    <n v="2534.5"/>
    <n v="0.5"/>
    <x v="2"/>
  </r>
  <r>
    <s v="Sports Direct"/>
    <n v="1128299"/>
    <x v="217"/>
    <x v="2"/>
    <s v="Sud-est"/>
    <s v="Georgia"/>
    <s v="Atlanta"/>
    <x v="1"/>
    <n v="46"/>
    <n v="101"/>
    <n v="4646"/>
    <n v="2462.38"/>
    <n v="0.53"/>
    <x v="2"/>
  </r>
  <r>
    <s v="Sports Direct"/>
    <n v="1128299"/>
    <x v="217"/>
    <x v="2"/>
    <s v="Sud-est"/>
    <s v="Georgia"/>
    <s v="Atlanta"/>
    <x v="2"/>
    <n v="49"/>
    <n v="113"/>
    <n v="5537"/>
    <n v="2713.13"/>
    <n v="0.49"/>
    <x v="2"/>
  </r>
  <r>
    <s v="Sports Direct"/>
    <n v="1128299"/>
    <x v="217"/>
    <x v="2"/>
    <s v="Sud-est"/>
    <s v="Georgia"/>
    <s v="Atlanta"/>
    <x v="3"/>
    <n v="47"/>
    <n v="73"/>
    <n v="3431"/>
    <n v="1784.1200000000001"/>
    <n v="0.52"/>
    <x v="2"/>
  </r>
  <r>
    <s v="Sports Direct"/>
    <n v="1128299"/>
    <x v="217"/>
    <x v="2"/>
    <s v="Sud-est"/>
    <s v="Georgia"/>
    <s v="Atlanta"/>
    <x v="4"/>
    <n v="51"/>
    <n v="39"/>
    <n v="1989"/>
    <n v="934.82999999999993"/>
    <n v="0.47"/>
    <x v="2"/>
  </r>
  <r>
    <s v="Sports Direct"/>
    <n v="1128299"/>
    <x v="217"/>
    <x v="2"/>
    <s v="Sud-est"/>
    <s v="Georgia"/>
    <s v="Atlanta"/>
    <x v="5"/>
    <n v="48"/>
    <n v="95"/>
    <n v="4560"/>
    <n v="1641.6"/>
    <n v="0.36"/>
    <x v="2"/>
  </r>
  <r>
    <s v="Sports Direct"/>
    <n v="1128299"/>
    <x v="236"/>
    <x v="6"/>
    <s v="Sud-est"/>
    <s v="Georgia"/>
    <s v="Atlanta"/>
    <x v="0"/>
    <n v="45"/>
    <n v="142"/>
    <n v="6390"/>
    <n v="3258.9"/>
    <n v="0.51"/>
    <x v="2"/>
  </r>
  <r>
    <s v="Sports Direct"/>
    <n v="1128299"/>
    <x v="236"/>
    <x v="6"/>
    <s v="Sud-est"/>
    <s v="Georgia"/>
    <s v="Atlanta"/>
    <x v="1"/>
    <n v="51"/>
    <n v="88"/>
    <n v="4488"/>
    <n v="2244"/>
    <n v="0.5"/>
    <x v="2"/>
  </r>
  <r>
    <s v="Sports Direct"/>
    <n v="1128299"/>
    <x v="236"/>
    <x v="6"/>
    <s v="Sud-est"/>
    <s v="Georgia"/>
    <s v="Atlanta"/>
    <x v="2"/>
    <n v="50"/>
    <n v="94"/>
    <n v="4700"/>
    <n v="2350"/>
    <n v="0.5"/>
    <x v="2"/>
  </r>
  <r>
    <s v="Sports Direct"/>
    <n v="1128299"/>
    <x v="236"/>
    <x v="6"/>
    <s v="Sud-est"/>
    <s v="Georgia"/>
    <s v="Atlanta"/>
    <x v="3"/>
    <n v="48"/>
    <n v="69"/>
    <n v="3312"/>
    <n v="1821.6000000000001"/>
    <n v="0.55000000000000004"/>
    <x v="2"/>
  </r>
  <r>
    <s v="Sports Direct"/>
    <n v="1128299"/>
    <x v="236"/>
    <x v="6"/>
    <s v="Sud-est"/>
    <s v="Georgia"/>
    <s v="Atlanta"/>
    <x v="4"/>
    <n v="52"/>
    <n v="53"/>
    <n v="2756"/>
    <n v="1322.8799999999999"/>
    <n v="0.48"/>
    <x v="2"/>
  </r>
  <r>
    <s v="Sports Direct"/>
    <n v="1128299"/>
    <x v="236"/>
    <x v="6"/>
    <s v="Sud-est"/>
    <s v="Georgia"/>
    <s v="Atlanta"/>
    <x v="5"/>
    <n v="63"/>
    <n v="105"/>
    <n v="6615"/>
    <n v="2646"/>
    <n v="0.4"/>
    <x v="2"/>
  </r>
  <r>
    <s v="Sports Direct"/>
    <n v="1128299"/>
    <x v="267"/>
    <x v="2"/>
    <s v="Sud-est"/>
    <s v="Georgia"/>
    <s v="Atlanta"/>
    <x v="0"/>
    <n v="47"/>
    <n v="160"/>
    <n v="7520"/>
    <n v="4060.8"/>
    <n v="0.54"/>
    <x v="2"/>
  </r>
  <r>
    <s v="Sports Direct"/>
    <n v="1128299"/>
    <x v="267"/>
    <x v="2"/>
    <s v="Sud-est"/>
    <s v="Georgia"/>
    <s v="Atlanta"/>
    <x v="1"/>
    <n v="52"/>
    <n v="108"/>
    <n v="5616"/>
    <n v="2920.32"/>
    <n v="0.52"/>
    <x v="2"/>
  </r>
  <r>
    <s v="Sports Direct"/>
    <n v="1128299"/>
    <x v="267"/>
    <x v="2"/>
    <s v="Sud-est"/>
    <s v="Georgia"/>
    <s v="Atlanta"/>
    <x v="2"/>
    <n v="52"/>
    <n v="123"/>
    <n v="6396"/>
    <n v="3198"/>
    <n v="0.5"/>
    <x v="2"/>
  </r>
  <r>
    <s v="Sports Direct"/>
    <n v="1128299"/>
    <x v="267"/>
    <x v="2"/>
    <s v="Sud-est"/>
    <s v="Georgia"/>
    <s v="Atlanta"/>
    <x v="3"/>
    <n v="47"/>
    <n v="91"/>
    <n v="4277"/>
    <n v="2309.58"/>
    <n v="0.54"/>
    <x v="2"/>
  </r>
  <r>
    <s v="Sports Direct"/>
    <n v="1128299"/>
    <x v="267"/>
    <x v="2"/>
    <s v="Sud-est"/>
    <s v="Georgia"/>
    <s v="Atlanta"/>
    <x v="4"/>
    <n v="50"/>
    <n v="56"/>
    <n v="2800"/>
    <n v="1344"/>
    <n v="0.48"/>
    <x v="2"/>
  </r>
  <r>
    <s v="Sports Direct"/>
    <n v="1128299"/>
    <x v="267"/>
    <x v="2"/>
    <s v="Sud-est"/>
    <s v="Georgia"/>
    <s v="Atlanta"/>
    <x v="5"/>
    <n v="64"/>
    <n v="120"/>
    <n v="7680"/>
    <n v="3072"/>
    <n v="0.4"/>
    <x v="2"/>
  </r>
  <r>
    <s v="Sports Direct"/>
    <n v="1128299"/>
    <x v="297"/>
    <x v="4"/>
    <s v="Sud-est"/>
    <s v="Georgia"/>
    <s v="Atlanta"/>
    <x v="0"/>
    <n v="46"/>
    <n v="176"/>
    <n v="8096"/>
    <n v="4290.88"/>
    <n v="0.53"/>
    <x v="2"/>
  </r>
  <r>
    <s v="Sports Direct"/>
    <n v="1128299"/>
    <x v="297"/>
    <x v="4"/>
    <s v="Sud-est"/>
    <s v="Georgia"/>
    <s v="Atlanta"/>
    <x v="1"/>
    <n v="54"/>
    <n v="147"/>
    <n v="7938"/>
    <n v="4048.38"/>
    <n v="0.51"/>
    <x v="2"/>
  </r>
  <r>
    <s v="Sports Direct"/>
    <n v="1128299"/>
    <x v="297"/>
    <x v="4"/>
    <s v="Sud-est"/>
    <s v="Georgia"/>
    <s v="Atlanta"/>
    <x v="2"/>
    <n v="52"/>
    <n v="142"/>
    <n v="7384"/>
    <n v="3544.3199999999997"/>
    <n v="0.48"/>
    <x v="2"/>
  </r>
  <r>
    <s v="Sports Direct"/>
    <n v="1128299"/>
    <x v="297"/>
    <x v="4"/>
    <s v="Sud-est"/>
    <s v="Georgia"/>
    <s v="Atlanta"/>
    <x v="3"/>
    <n v="49"/>
    <n v="120"/>
    <n v="5880"/>
    <n v="2998.8"/>
    <n v="0.51"/>
    <x v="2"/>
  </r>
  <r>
    <s v="Sports Direct"/>
    <n v="1128299"/>
    <x v="297"/>
    <x v="4"/>
    <s v="Sud-est"/>
    <s v="Georgia"/>
    <s v="Atlanta"/>
    <x v="4"/>
    <n v="51"/>
    <n v="72"/>
    <n v="3672"/>
    <n v="1762.56"/>
    <n v="0.48"/>
    <x v="2"/>
  </r>
  <r>
    <s v="Sports Direct"/>
    <n v="1128299"/>
    <x v="297"/>
    <x v="4"/>
    <s v="Sud-est"/>
    <s v="Georgia"/>
    <s v="Atlanta"/>
    <x v="5"/>
    <n v="67"/>
    <n v="150"/>
    <n v="10050"/>
    <n v="3517.5"/>
    <n v="0.35"/>
    <x v="2"/>
  </r>
  <r>
    <s v="Sports Direct"/>
    <n v="1128299"/>
    <x v="326"/>
    <x v="5"/>
    <s v="Sud-est"/>
    <s v="Georgia"/>
    <s v="Atlanta"/>
    <x v="0"/>
    <n v="47"/>
    <n v="196"/>
    <n v="9212"/>
    <n v="4606"/>
    <n v="0.5"/>
    <x v="2"/>
  </r>
  <r>
    <s v="Sports Direct"/>
    <n v="1128299"/>
    <x v="326"/>
    <x v="5"/>
    <s v="Sud-est"/>
    <s v="Georgia"/>
    <s v="Atlanta"/>
    <x v="1"/>
    <n v="51"/>
    <n v="173"/>
    <n v="8823"/>
    <n v="4499.7300000000005"/>
    <n v="0.51"/>
    <x v="2"/>
  </r>
  <r>
    <s v="Sports Direct"/>
    <n v="1128299"/>
    <x v="326"/>
    <x v="5"/>
    <s v="Sud-est"/>
    <s v="Georgia"/>
    <s v="Atlanta"/>
    <x v="2"/>
    <n v="50"/>
    <n v="137"/>
    <n v="6850"/>
    <n v="3425"/>
    <n v="0.5"/>
    <x v="2"/>
  </r>
  <r>
    <s v="Sports Direct"/>
    <n v="1128299"/>
    <x v="326"/>
    <x v="5"/>
    <s v="Sud-est"/>
    <s v="Georgia"/>
    <s v="Atlanta"/>
    <x v="3"/>
    <n v="46"/>
    <n v="128"/>
    <n v="5888"/>
    <n v="3002.88"/>
    <n v="0.51"/>
    <x v="2"/>
  </r>
  <r>
    <s v="Sports Direct"/>
    <n v="1128299"/>
    <x v="326"/>
    <x v="5"/>
    <s v="Sud-est"/>
    <s v="Georgia"/>
    <s v="Atlanta"/>
    <x v="4"/>
    <n v="54"/>
    <n v="138"/>
    <n v="7452"/>
    <n v="3576.96"/>
    <n v="0.48"/>
    <x v="2"/>
  </r>
  <r>
    <s v="Sports Direct"/>
    <n v="1128299"/>
    <x v="326"/>
    <x v="5"/>
    <s v="Sud-est"/>
    <s v="Georgia"/>
    <s v="Atlanta"/>
    <x v="5"/>
    <n v="67"/>
    <n v="143"/>
    <n v="9581"/>
    <n v="3640.78"/>
    <n v="0.38"/>
    <x v="2"/>
  </r>
  <r>
    <s v="Sports Direct"/>
    <n v="1128299"/>
    <x v="358"/>
    <x v="2"/>
    <s v="Sud-est"/>
    <s v="Georgia"/>
    <s v="Atlanta"/>
    <x v="0"/>
    <n v="53"/>
    <n v="182"/>
    <n v="9646"/>
    <n v="4919.46"/>
    <n v="0.51"/>
    <x v="2"/>
  </r>
  <r>
    <s v="Sports Direct"/>
    <n v="1128299"/>
    <x v="358"/>
    <x v="2"/>
    <s v="Sud-est"/>
    <s v="Georgia"/>
    <s v="Atlanta"/>
    <x v="1"/>
    <n v="58"/>
    <n v="175"/>
    <n v="10150"/>
    <n v="5278"/>
    <n v="0.52"/>
    <x v="2"/>
  </r>
  <r>
    <s v="Sports Direct"/>
    <n v="1128299"/>
    <x v="358"/>
    <x v="2"/>
    <s v="Sud-est"/>
    <s v="Georgia"/>
    <s v="Atlanta"/>
    <x v="2"/>
    <n v="54"/>
    <n v="150"/>
    <n v="8100"/>
    <n v="3725.9999999999995"/>
    <n v="0.45999999999999996"/>
    <x v="2"/>
  </r>
  <r>
    <s v="Sports Direct"/>
    <n v="1128299"/>
    <x v="358"/>
    <x v="2"/>
    <s v="Sud-est"/>
    <s v="Georgia"/>
    <s v="Atlanta"/>
    <x v="3"/>
    <n v="53"/>
    <n v="113"/>
    <n v="5989"/>
    <n v="3114.28"/>
    <n v="0.52"/>
    <x v="2"/>
  </r>
  <r>
    <s v="Sports Direct"/>
    <n v="1128299"/>
    <x v="358"/>
    <x v="2"/>
    <s v="Sud-est"/>
    <s v="Georgia"/>
    <s v="Atlanta"/>
    <x v="4"/>
    <n v="60"/>
    <n v="126"/>
    <n v="7560"/>
    <n v="3628.7999999999997"/>
    <n v="0.48"/>
    <x v="2"/>
  </r>
  <r>
    <s v="Sports Direct"/>
    <n v="1128299"/>
    <x v="358"/>
    <x v="2"/>
    <s v="Sud-est"/>
    <s v="Georgia"/>
    <s v="Atlanta"/>
    <x v="5"/>
    <n v="68"/>
    <n v="119"/>
    <n v="8092"/>
    <n v="2832.2"/>
    <n v="0.35"/>
    <x v="2"/>
  </r>
  <r>
    <s v="Sports Direct"/>
    <n v="1128299"/>
    <x v="390"/>
    <x v="6"/>
    <s v="Sud-est"/>
    <s v="Georgia"/>
    <s v="Atlanta"/>
    <x v="0"/>
    <n v="43"/>
    <n v="180"/>
    <n v="7740"/>
    <n v="4179.6000000000004"/>
    <n v="0.54"/>
    <x v="2"/>
  </r>
  <r>
    <s v="Sports Direct"/>
    <n v="1128299"/>
    <x v="390"/>
    <x v="6"/>
    <s v="Sud-est"/>
    <s v="Georgia"/>
    <s v="Atlanta"/>
    <x v="1"/>
    <n v="47"/>
    <n v="156"/>
    <n v="7332"/>
    <n v="4032.6000000000004"/>
    <n v="0.55000000000000004"/>
    <x v="2"/>
  </r>
  <r>
    <s v="Sports Direct"/>
    <n v="1128299"/>
    <x v="390"/>
    <x v="6"/>
    <s v="Sud-est"/>
    <s v="Georgia"/>
    <s v="Atlanta"/>
    <x v="2"/>
    <n v="42"/>
    <n v="135"/>
    <n v="5670"/>
    <n v="2664.8999999999996"/>
    <n v="0.47"/>
    <x v="2"/>
  </r>
  <r>
    <s v="Sports Direct"/>
    <n v="1128299"/>
    <x v="390"/>
    <x v="6"/>
    <s v="Sud-est"/>
    <s v="Georgia"/>
    <s v="Atlanta"/>
    <x v="3"/>
    <n v="43"/>
    <n v="120"/>
    <n v="5160"/>
    <n v="2786.4"/>
    <n v="0.54"/>
    <x v="2"/>
  </r>
  <r>
    <s v="Sports Direct"/>
    <n v="1128299"/>
    <x v="390"/>
    <x v="6"/>
    <s v="Sud-est"/>
    <s v="Georgia"/>
    <s v="Atlanta"/>
    <x v="4"/>
    <n v="54"/>
    <n v="100"/>
    <n v="5400"/>
    <n v="2592"/>
    <n v="0.48"/>
    <x v="2"/>
  </r>
  <r>
    <s v="Sports Direct"/>
    <n v="1128299"/>
    <x v="390"/>
    <x v="6"/>
    <s v="Sud-est"/>
    <s v="Georgia"/>
    <s v="Atlanta"/>
    <x v="5"/>
    <n v="59"/>
    <n v="131"/>
    <n v="7729"/>
    <n v="3091.6000000000004"/>
    <n v="0.4"/>
    <x v="2"/>
  </r>
  <r>
    <s v="Sports Direct"/>
    <n v="1128299"/>
    <x v="419"/>
    <x v="0"/>
    <s v="Sud-est"/>
    <s v="Georgia"/>
    <s v="Atlanta"/>
    <x v="0"/>
    <n v="42"/>
    <n v="131"/>
    <n v="5502"/>
    <n v="2806.02"/>
    <n v="0.51"/>
    <x v="2"/>
  </r>
  <r>
    <s v="Sports Direct"/>
    <n v="1128299"/>
    <x v="419"/>
    <x v="0"/>
    <s v="Sud-est"/>
    <s v="Georgia"/>
    <s v="Atlanta"/>
    <x v="1"/>
    <n v="47"/>
    <n v="142"/>
    <n v="6674"/>
    <n v="3470.48"/>
    <n v="0.52"/>
    <x v="2"/>
  </r>
  <r>
    <s v="Sports Direct"/>
    <n v="1128299"/>
    <x v="419"/>
    <x v="0"/>
    <s v="Sud-est"/>
    <s v="Georgia"/>
    <s v="Atlanta"/>
    <x v="2"/>
    <n v="42"/>
    <n v="105"/>
    <n v="4410"/>
    <n v="2072.6999999999998"/>
    <n v="0.47"/>
    <x v="2"/>
  </r>
  <r>
    <s v="Sports Direct"/>
    <n v="1128299"/>
    <x v="419"/>
    <x v="0"/>
    <s v="Sud-est"/>
    <s v="Georgia"/>
    <s v="Atlanta"/>
    <x v="3"/>
    <n v="44"/>
    <n v="88"/>
    <n v="3872"/>
    <n v="1936"/>
    <n v="0.5"/>
    <x v="2"/>
  </r>
  <r>
    <s v="Sports Direct"/>
    <n v="1128299"/>
    <x v="419"/>
    <x v="0"/>
    <s v="Sud-est"/>
    <s v="Georgia"/>
    <s v="Atlanta"/>
    <x v="4"/>
    <n v="50"/>
    <n v="90"/>
    <n v="4500"/>
    <n v="2070"/>
    <n v="0.45999999999999996"/>
    <x v="2"/>
  </r>
  <r>
    <s v="Sports Direct"/>
    <n v="1128299"/>
    <x v="419"/>
    <x v="0"/>
    <s v="Sud-est"/>
    <s v="Georgia"/>
    <s v="Atlanta"/>
    <x v="5"/>
    <n v="64"/>
    <n v="102"/>
    <n v="6528"/>
    <n v="2545.92"/>
    <n v="0.39"/>
    <x v="2"/>
  </r>
  <r>
    <s v="Sports Direct"/>
    <n v="1128299"/>
    <x v="450"/>
    <x v="3"/>
    <s v="Sud-est"/>
    <s v="Georgia"/>
    <s v="Atlanta"/>
    <x v="0"/>
    <n v="51"/>
    <n v="137"/>
    <n v="6987"/>
    <n v="3563.37"/>
    <n v="0.51"/>
    <x v="2"/>
  </r>
  <r>
    <s v="Sports Direct"/>
    <n v="1128299"/>
    <x v="450"/>
    <x v="3"/>
    <s v="Sud-est"/>
    <s v="Georgia"/>
    <s v="Atlanta"/>
    <x v="1"/>
    <n v="58"/>
    <n v="173"/>
    <n v="10034"/>
    <n v="5418.3600000000006"/>
    <n v="0.54"/>
    <x v="2"/>
  </r>
  <r>
    <s v="Sports Direct"/>
    <n v="1128299"/>
    <x v="450"/>
    <x v="3"/>
    <s v="Sud-est"/>
    <s v="Georgia"/>
    <s v="Atlanta"/>
    <x v="2"/>
    <n v="54"/>
    <n v="115"/>
    <n v="6210"/>
    <n v="2918.7"/>
    <n v="0.47"/>
    <x v="2"/>
  </r>
  <r>
    <s v="Sports Direct"/>
    <n v="1128299"/>
    <x v="450"/>
    <x v="3"/>
    <s v="Sud-est"/>
    <s v="Georgia"/>
    <s v="Atlanta"/>
    <x v="3"/>
    <n v="51"/>
    <n v="116"/>
    <n v="5916"/>
    <n v="3076.32"/>
    <n v="0.52"/>
    <x v="2"/>
  </r>
  <r>
    <s v="Sports Direct"/>
    <n v="1128299"/>
    <x v="450"/>
    <x v="3"/>
    <s v="Sud-est"/>
    <s v="Georgia"/>
    <s v="Atlanta"/>
    <x v="4"/>
    <n v="60"/>
    <n v="102"/>
    <n v="6120"/>
    <n v="2876.3999999999996"/>
    <n v="0.47"/>
    <x v="2"/>
  </r>
  <r>
    <s v="Sports Direct"/>
    <n v="1128299"/>
    <x v="450"/>
    <x v="3"/>
    <s v="Sud-est"/>
    <s v="Georgia"/>
    <s v="Atlanta"/>
    <x v="5"/>
    <n v="65"/>
    <n v="124"/>
    <n v="8060"/>
    <n v="2821"/>
    <n v="0.35"/>
    <x v="2"/>
  </r>
  <r>
    <s v="Sports Direct"/>
    <n v="1128299"/>
    <x v="479"/>
    <x v="4"/>
    <s v="Sud-est"/>
    <s v="Georgia"/>
    <s v="Atlanta"/>
    <x v="0"/>
    <n v="50"/>
    <n v="203"/>
    <n v="10150"/>
    <n v="5582.5"/>
    <n v="0.55000000000000004"/>
    <x v="2"/>
  </r>
  <r>
    <s v="Sports Direct"/>
    <n v="1128299"/>
    <x v="479"/>
    <x v="4"/>
    <s v="Sud-est"/>
    <s v="Georgia"/>
    <s v="Atlanta"/>
    <x v="1"/>
    <n v="58"/>
    <n v="189"/>
    <n v="10962"/>
    <n v="5809.8600000000006"/>
    <n v="0.53"/>
    <x v="2"/>
  </r>
  <r>
    <s v="Foot Locker"/>
    <n v="1128299"/>
    <x v="479"/>
    <x v="4"/>
    <s v="Sud-est"/>
    <s v="Georgia"/>
    <s v="Atlanta"/>
    <x v="2"/>
    <n v="53"/>
    <n v="138"/>
    <n v="7314"/>
    <n v="3657"/>
    <n v="0.5"/>
    <x v="2"/>
  </r>
  <r>
    <s v="Foot Locker"/>
    <n v="1128299"/>
    <x v="479"/>
    <x v="4"/>
    <s v="Sud-est"/>
    <s v="Georgia"/>
    <s v="Atlanta"/>
    <x v="3"/>
    <n v="51"/>
    <n v="128"/>
    <n v="6528"/>
    <n v="3264"/>
    <n v="0.5"/>
    <x v="2"/>
  </r>
  <r>
    <s v="Foot Locker"/>
    <n v="1128299"/>
    <x v="479"/>
    <x v="4"/>
    <s v="Sud-est"/>
    <s v="Georgia"/>
    <s v="Atlanta"/>
    <x v="4"/>
    <n v="64"/>
    <n v="116"/>
    <n v="7424"/>
    <n v="3712"/>
    <n v="0.5"/>
    <x v="2"/>
  </r>
  <r>
    <s v="Foot Locker"/>
    <n v="1128299"/>
    <x v="479"/>
    <x v="4"/>
    <s v="Sud-est"/>
    <s v="Georgia"/>
    <s v="Atlanta"/>
    <x v="5"/>
    <n v="64"/>
    <n v="135"/>
    <n v="8640"/>
    <n v="3024"/>
    <n v="0.35"/>
    <x v="2"/>
  </r>
  <r>
    <s v="Foot Locker"/>
    <n v="1185732"/>
    <x v="173"/>
    <x v="3"/>
    <s v="Sud-est"/>
    <s v="Georgia"/>
    <s v="Atlanta"/>
    <x v="0"/>
    <n v="39"/>
    <n v="256"/>
    <n v="9984"/>
    <n v="5790.7200000000012"/>
    <n v="0.58000000000000007"/>
    <x v="2"/>
  </r>
  <r>
    <s v="Foot Locker"/>
    <n v="1185732"/>
    <x v="173"/>
    <x v="3"/>
    <s v="Sud-est"/>
    <s v="Georgia"/>
    <s v="Atlanta"/>
    <x v="1"/>
    <n v="37"/>
    <n v="206"/>
    <n v="7622"/>
    <n v="3429.8999999999996"/>
    <n v="0.44999999999999996"/>
    <x v="2"/>
  </r>
  <r>
    <s v="Foot Locker"/>
    <n v="1185732"/>
    <x v="173"/>
    <x v="3"/>
    <s v="Sud-est"/>
    <s v="Georgia"/>
    <s v="Atlanta"/>
    <x v="2"/>
    <n v="29"/>
    <n v="248"/>
    <n v="7192"/>
    <n v="2804.88"/>
    <n v="0.39"/>
    <x v="2"/>
  </r>
  <r>
    <s v="Foot Locker"/>
    <n v="1185732"/>
    <x v="173"/>
    <x v="3"/>
    <s v="Sud-est"/>
    <s v="Georgia"/>
    <s v="Atlanta"/>
    <x v="3"/>
    <n v="34"/>
    <n v="203"/>
    <n v="6902"/>
    <n v="3036.88"/>
    <n v="0.44"/>
    <x v="2"/>
  </r>
  <r>
    <s v="Foot Locker"/>
    <n v="1185732"/>
    <x v="173"/>
    <x v="3"/>
    <s v="Sud-est"/>
    <s v="Georgia"/>
    <s v="Atlanta"/>
    <x v="4"/>
    <n v="47"/>
    <n v="189"/>
    <n v="8883"/>
    <n v="4175.01"/>
    <n v="0.47"/>
    <x v="2"/>
  </r>
  <r>
    <s v="Foot Locker"/>
    <n v="1185732"/>
    <x v="173"/>
    <x v="3"/>
    <s v="Sud-est"/>
    <s v="Georgia"/>
    <s v="Atlanta"/>
    <x v="5"/>
    <n v="37"/>
    <n v="239"/>
    <n v="8843"/>
    <n v="5305.8"/>
    <n v="0.6"/>
    <x v="2"/>
  </r>
  <r>
    <s v="Foot Locker"/>
    <n v="1185732"/>
    <x v="202"/>
    <x v="4"/>
    <s v="Sud-est"/>
    <s v="Georgia"/>
    <s v="Atlanta"/>
    <x v="0"/>
    <n v="38"/>
    <n v="312"/>
    <n v="11856"/>
    <n v="6995.0400000000009"/>
    <n v="0.59000000000000008"/>
    <x v="2"/>
  </r>
  <r>
    <s v="Foot Locker"/>
    <n v="1185732"/>
    <x v="202"/>
    <x v="4"/>
    <s v="Sud-est"/>
    <s v="Georgia"/>
    <s v="Atlanta"/>
    <x v="1"/>
    <n v="39"/>
    <n v="218"/>
    <n v="8502"/>
    <n v="3910.9199999999996"/>
    <n v="0.45999999999999996"/>
    <x v="2"/>
  </r>
  <r>
    <s v="Foot Locker"/>
    <n v="1185732"/>
    <x v="202"/>
    <x v="4"/>
    <s v="Sud-est"/>
    <s v="Georgia"/>
    <s v="Atlanta"/>
    <x v="2"/>
    <n v="29"/>
    <n v="217"/>
    <n v="6293"/>
    <n v="2328.41"/>
    <n v="0.37"/>
    <x v="2"/>
  </r>
  <r>
    <s v="Foot Locker"/>
    <n v="1185732"/>
    <x v="202"/>
    <x v="4"/>
    <s v="Sud-est"/>
    <s v="Sud Carolina"/>
    <s v="Charleston"/>
    <x v="3"/>
    <n v="33"/>
    <n v="169"/>
    <n v="5577"/>
    <n v="2509.6499999999996"/>
    <n v="0.44999999999999996"/>
    <x v="2"/>
  </r>
  <r>
    <s v="Foot Locker"/>
    <n v="1185732"/>
    <x v="202"/>
    <x v="4"/>
    <s v="Sud-est"/>
    <s v="Sud Carolina"/>
    <s v="Charleston"/>
    <x v="4"/>
    <n v="49"/>
    <n v="189"/>
    <n v="9261"/>
    <n v="4352.67"/>
    <n v="0.47"/>
    <x v="2"/>
  </r>
  <r>
    <s v="Foot Locker"/>
    <n v="1185732"/>
    <x v="202"/>
    <x v="4"/>
    <s v="Sud-est"/>
    <s v="Sud Carolina"/>
    <s v="Charleston"/>
    <x v="5"/>
    <n v="34"/>
    <n v="216"/>
    <n v="7344"/>
    <n v="4773.6000000000004"/>
    <n v="0.65"/>
    <x v="2"/>
  </r>
  <r>
    <s v="Foot Locker"/>
    <n v="1185732"/>
    <x v="707"/>
    <x v="2"/>
    <s v="Sud-est"/>
    <s v="Sud Carolina"/>
    <s v="Charleston"/>
    <x v="0"/>
    <n v="33"/>
    <n v="265"/>
    <n v="8745"/>
    <n v="5072.1000000000004"/>
    <n v="0.58000000000000007"/>
    <x v="2"/>
  </r>
  <r>
    <s v="Foot Locker"/>
    <n v="1185732"/>
    <x v="707"/>
    <x v="2"/>
    <s v="Sud-est"/>
    <s v="Sud Carolina"/>
    <s v="Charleston"/>
    <x v="1"/>
    <n v="32"/>
    <n v="210"/>
    <n v="6720"/>
    <n v="3292.7999999999997"/>
    <n v="0.49"/>
    <x v="2"/>
  </r>
  <r>
    <s v="Foot Locker"/>
    <n v="1185732"/>
    <x v="707"/>
    <x v="2"/>
    <s v="Sud-est"/>
    <s v="Sud Carolina"/>
    <s v="Charleston"/>
    <x v="2"/>
    <n v="24"/>
    <n v="181"/>
    <n v="4344"/>
    <n v="1650.72"/>
    <n v="0.38"/>
    <x v="2"/>
  </r>
  <r>
    <s v="Foot Locker"/>
    <n v="1185732"/>
    <x v="707"/>
    <x v="2"/>
    <s v="Sud-est"/>
    <s v="Sud Carolina"/>
    <s v="Charleston"/>
    <x v="3"/>
    <n v="27"/>
    <n v="144"/>
    <n v="3888"/>
    <n v="1632.96"/>
    <n v="0.42"/>
    <x v="2"/>
  </r>
  <r>
    <s v="Foot Locker"/>
    <n v="1185732"/>
    <x v="707"/>
    <x v="2"/>
    <s v="Sud-est"/>
    <s v="Sud Carolina"/>
    <s v="Charleston"/>
    <x v="4"/>
    <n v="41"/>
    <n v="181"/>
    <n v="7421"/>
    <n v="3562.08"/>
    <n v="0.48"/>
    <x v="2"/>
  </r>
  <r>
    <s v="Foot Locker"/>
    <n v="1185732"/>
    <x v="707"/>
    <x v="2"/>
    <s v="Sud-est"/>
    <s v="Sud Carolina"/>
    <s v="Charleston"/>
    <x v="5"/>
    <n v="32"/>
    <n v="189"/>
    <n v="6048"/>
    <n v="3810.2400000000002"/>
    <n v="0.63"/>
    <x v="2"/>
  </r>
  <r>
    <s v="Foot Locker"/>
    <n v="1185732"/>
    <x v="229"/>
    <x v="6"/>
    <s v="Sud-est"/>
    <s v="Sud Carolina"/>
    <s v="Charleston"/>
    <x v="0"/>
    <n v="33"/>
    <n v="283"/>
    <n v="9339"/>
    <n v="5323.2300000000005"/>
    <n v="0.57000000000000006"/>
    <x v="2"/>
  </r>
  <r>
    <s v="Foot Locker"/>
    <n v="1185732"/>
    <x v="229"/>
    <x v="6"/>
    <s v="Sud-est"/>
    <s v="Sud Carolina"/>
    <s v="Charleston"/>
    <x v="1"/>
    <n v="34"/>
    <n v="182"/>
    <n v="6188"/>
    <n v="2846.4799999999996"/>
    <n v="0.45999999999999996"/>
    <x v="2"/>
  </r>
  <r>
    <s v="Foot Locker"/>
    <n v="1185732"/>
    <x v="229"/>
    <x v="6"/>
    <s v="Sud-est"/>
    <s v="Sud Carolina"/>
    <s v="Charleston"/>
    <x v="2"/>
    <n v="24"/>
    <n v="182"/>
    <n v="4368"/>
    <n v="1659.84"/>
    <n v="0.38"/>
    <x v="2"/>
  </r>
  <r>
    <s v="Foot Locker"/>
    <n v="1185732"/>
    <x v="229"/>
    <x v="6"/>
    <s v="Sud-est"/>
    <s v="Sud Carolina"/>
    <s v="Charleston"/>
    <x v="3"/>
    <n v="27"/>
    <n v="180"/>
    <n v="4860"/>
    <n v="2089.8000000000002"/>
    <n v="0.43"/>
    <x v="2"/>
  </r>
  <r>
    <s v="Foot Locker"/>
    <n v="1185732"/>
    <x v="229"/>
    <x v="6"/>
    <s v="Sud-est"/>
    <s v="Sud Carolina"/>
    <s v="Charleston"/>
    <x v="4"/>
    <n v="47"/>
    <n v="188"/>
    <n v="8836"/>
    <n v="4418"/>
    <n v="0.5"/>
    <x v="2"/>
  </r>
  <r>
    <s v="Foot Locker"/>
    <n v="1185732"/>
    <x v="229"/>
    <x v="6"/>
    <s v="Sud-est"/>
    <s v="Sud Carolina"/>
    <s v="Charleston"/>
    <x v="5"/>
    <n v="39"/>
    <n v="209"/>
    <n v="8151"/>
    <n v="5135.13"/>
    <n v="0.63"/>
    <x v="2"/>
  </r>
  <r>
    <s v="Foot Locker"/>
    <n v="1185732"/>
    <x v="258"/>
    <x v="0"/>
    <s v="Sud-est"/>
    <s v="Sud Carolina"/>
    <s v="Charleston"/>
    <x v="0"/>
    <n v="48"/>
    <n v="282"/>
    <n v="13536"/>
    <n v="7444.8"/>
    <n v="0.55000000000000004"/>
    <x v="2"/>
  </r>
  <r>
    <s v="Foot Locker"/>
    <n v="1185732"/>
    <x v="258"/>
    <x v="0"/>
    <s v="Sud-est"/>
    <s v="Sud Carolina"/>
    <s v="Charleston"/>
    <x v="1"/>
    <n v="45"/>
    <n v="188"/>
    <n v="8460"/>
    <n v="3806.9999999999995"/>
    <n v="0.44999999999999996"/>
    <x v="2"/>
  </r>
  <r>
    <s v="Foot Locker"/>
    <n v="1185732"/>
    <x v="258"/>
    <x v="0"/>
    <s v="Sud-est"/>
    <s v="Sud Carolina"/>
    <s v="Charleston"/>
    <x v="2"/>
    <n v="41"/>
    <n v="210"/>
    <n v="8610"/>
    <n v="3185.7"/>
    <n v="0.37"/>
    <x v="2"/>
  </r>
  <r>
    <s v="Foot Locker"/>
    <n v="1185732"/>
    <x v="258"/>
    <x v="0"/>
    <s v="Sud-est"/>
    <s v="Sud Carolina"/>
    <s v="Charleston"/>
    <x v="3"/>
    <n v="43"/>
    <n v="182"/>
    <n v="7826"/>
    <n v="3286.92"/>
    <n v="0.42"/>
    <x v="2"/>
  </r>
  <r>
    <s v="Foot Locker"/>
    <n v="1185732"/>
    <x v="258"/>
    <x v="0"/>
    <s v="Sud-est"/>
    <s v="Sud Carolina"/>
    <s v="Charleston"/>
    <x v="4"/>
    <n v="53"/>
    <n v="196"/>
    <n v="10388"/>
    <n v="5194"/>
    <n v="0.5"/>
    <x v="2"/>
  </r>
  <r>
    <s v="Foot Locker"/>
    <n v="1185732"/>
    <x v="258"/>
    <x v="0"/>
    <s v="Sud-est"/>
    <s v="Sud Carolina"/>
    <s v="Charleston"/>
    <x v="5"/>
    <n v="59"/>
    <n v="200"/>
    <n v="11800"/>
    <n v="7080"/>
    <n v="0.6"/>
    <x v="2"/>
  </r>
  <r>
    <s v="Foot Locker"/>
    <n v="1185732"/>
    <x v="291"/>
    <x v="5"/>
    <s v="Sud-est"/>
    <s v="Sud Carolina"/>
    <s v="Charleston"/>
    <x v="0"/>
    <n v="51"/>
    <n v="273"/>
    <n v="13923"/>
    <n v="7796.880000000001"/>
    <n v="0.56000000000000005"/>
    <x v="2"/>
  </r>
  <r>
    <s v="Foot Locker"/>
    <n v="1185732"/>
    <x v="291"/>
    <x v="5"/>
    <s v="Sud-est"/>
    <s v="Sud Carolina"/>
    <s v="Charleston"/>
    <x v="1"/>
    <n v="49"/>
    <n v="200"/>
    <n v="9800"/>
    <n v="4410"/>
    <n v="0.44999999999999996"/>
    <x v="2"/>
  </r>
  <r>
    <s v="Foot Locker"/>
    <n v="1185732"/>
    <x v="291"/>
    <x v="5"/>
    <s v="Sud-est"/>
    <s v="Sud Carolina"/>
    <s v="Charleston"/>
    <x v="2"/>
    <n v="47"/>
    <n v="209"/>
    <n v="9823"/>
    <n v="3536.2799999999997"/>
    <n v="0.36"/>
    <x v="2"/>
  </r>
  <r>
    <s v="Foot Locker"/>
    <n v="1185732"/>
    <x v="291"/>
    <x v="5"/>
    <s v="Sud-est"/>
    <s v="Sud Carolina"/>
    <s v="Charleston"/>
    <x v="3"/>
    <n v="47"/>
    <n v="218"/>
    <n v="10246"/>
    <n v="4610.7"/>
    <n v="0.44999999999999996"/>
    <x v="2"/>
  </r>
  <r>
    <s v="Foot Locker"/>
    <n v="1185732"/>
    <x v="291"/>
    <x v="5"/>
    <s v="Sud-est"/>
    <s v="Sud Carolina"/>
    <s v="Charleston"/>
    <x v="4"/>
    <n v="62"/>
    <n v="195"/>
    <n v="12090"/>
    <n v="5440.4999999999991"/>
    <n v="0.44999999999999996"/>
    <x v="2"/>
  </r>
  <r>
    <s v="Foot Locker"/>
    <n v="1185732"/>
    <x v="291"/>
    <x v="5"/>
    <s v="Sud-est"/>
    <s v="Sud Carolina"/>
    <s v="Charleston"/>
    <x v="5"/>
    <n v="65"/>
    <n v="250"/>
    <n v="16250"/>
    <n v="10400"/>
    <n v="0.64"/>
    <x v="2"/>
  </r>
  <r>
    <s v="Foot Locker"/>
    <n v="1185732"/>
    <x v="319"/>
    <x v="5"/>
    <s v="Sud-est"/>
    <s v="Sud Carolina"/>
    <s v="Charleston"/>
    <x v="0"/>
    <n v="63"/>
    <n v="311"/>
    <n v="19593"/>
    <n v="11559.87"/>
    <n v="0.59000000000000008"/>
    <x v="2"/>
  </r>
  <r>
    <s v="Foot Locker"/>
    <n v="1185732"/>
    <x v="319"/>
    <x v="5"/>
    <s v="Sud-est"/>
    <s v="Sud Carolina"/>
    <s v="Charleston"/>
    <x v="1"/>
    <n v="58"/>
    <n v="270"/>
    <n v="15660"/>
    <n v="7673.4"/>
    <n v="0.49"/>
    <x v="2"/>
  </r>
  <r>
    <s v="Foot Locker"/>
    <n v="1185732"/>
    <x v="319"/>
    <x v="5"/>
    <s v="Sud-est"/>
    <s v="Sud Carolina"/>
    <s v="Charleston"/>
    <x v="2"/>
    <n v="51"/>
    <n v="248"/>
    <n v="12648"/>
    <n v="4553.28"/>
    <n v="0.36"/>
    <x v="2"/>
  </r>
  <r>
    <s v="Foot Locker"/>
    <n v="1185732"/>
    <x v="319"/>
    <x v="5"/>
    <s v="Sud-est"/>
    <s v="Sud Carolina"/>
    <s v="Charleston"/>
    <x v="3"/>
    <n v="52"/>
    <n v="202"/>
    <n v="10504"/>
    <n v="4411.68"/>
    <n v="0.42"/>
    <x v="2"/>
  </r>
  <r>
    <s v="Foot Locker"/>
    <n v="1185732"/>
    <x v="319"/>
    <x v="5"/>
    <s v="Sud-est"/>
    <s v="Sud Carolina"/>
    <s v="Charleston"/>
    <x v="4"/>
    <n v="64"/>
    <n v="240"/>
    <n v="15360"/>
    <n v="6911.9999999999991"/>
    <n v="0.44999999999999996"/>
    <x v="2"/>
  </r>
  <r>
    <s v="Foot Locker"/>
    <n v="1185732"/>
    <x v="319"/>
    <x v="5"/>
    <s v="Sud-est"/>
    <s v="Sud Carolina"/>
    <s v="Charleston"/>
    <x v="5"/>
    <n v="66"/>
    <n v="244"/>
    <n v="16104"/>
    <n v="10467.6"/>
    <n v="0.65"/>
    <x v="2"/>
  </r>
  <r>
    <s v="Foot Locker"/>
    <n v="1185732"/>
    <x v="351"/>
    <x v="2"/>
    <s v="Sud-est"/>
    <s v="Sud Carolina"/>
    <s v="Charleston"/>
    <x v="0"/>
    <n v="62"/>
    <n v="326"/>
    <n v="20212"/>
    <n v="11520.840000000002"/>
    <n v="0.57000000000000006"/>
    <x v="2"/>
  </r>
  <r>
    <s v="Foot Locker"/>
    <n v="1185732"/>
    <x v="351"/>
    <x v="2"/>
    <s v="Sud-est"/>
    <s v="Sud Carolina"/>
    <s v="Charleston"/>
    <x v="1"/>
    <n v="54"/>
    <n v="243"/>
    <n v="13122"/>
    <n v="6429.78"/>
    <n v="0.49"/>
    <x v="2"/>
  </r>
  <r>
    <s v="Foot Locker"/>
    <n v="1185732"/>
    <x v="351"/>
    <x v="2"/>
    <s v="Sud-est"/>
    <s v="Sud Carolina"/>
    <s v="Charleston"/>
    <x v="2"/>
    <n v="50"/>
    <n v="231"/>
    <n v="11550"/>
    <n v="4620"/>
    <n v="0.4"/>
    <x v="2"/>
  </r>
  <r>
    <s v="Foot Locker"/>
    <n v="1185732"/>
    <x v="351"/>
    <x v="2"/>
    <s v="Sud-est"/>
    <s v="Sud Carolina"/>
    <s v="Charleston"/>
    <x v="3"/>
    <n v="44"/>
    <n v="233"/>
    <n v="10252"/>
    <n v="4203.32"/>
    <n v="0.41"/>
    <x v="2"/>
  </r>
  <r>
    <s v="Foot Locker"/>
    <n v="1185732"/>
    <x v="351"/>
    <x v="2"/>
    <s v="Sud-est"/>
    <s v="Sud Carolina"/>
    <s v="Charleston"/>
    <x v="4"/>
    <n v="51"/>
    <n v="225"/>
    <n v="11475"/>
    <n v="5278.5"/>
    <n v="0.45999999999999996"/>
    <x v="2"/>
  </r>
  <r>
    <s v="Foot Locker"/>
    <n v="1185732"/>
    <x v="351"/>
    <x v="2"/>
    <s v="Sud-est"/>
    <s v="Sud Carolina"/>
    <s v="Charleston"/>
    <x v="5"/>
    <n v="58"/>
    <n v="278"/>
    <n v="16124"/>
    <n v="9835.64"/>
    <n v="0.61"/>
    <x v="2"/>
  </r>
  <r>
    <s v="Foot Locker"/>
    <n v="1185732"/>
    <x v="381"/>
    <x v="4"/>
    <s v="Sud-est"/>
    <s v="Sud Carolina"/>
    <s v="Charleston"/>
    <x v="0"/>
    <n v="51"/>
    <n v="287"/>
    <n v="14637"/>
    <n v="8489.4600000000009"/>
    <n v="0.58000000000000007"/>
    <x v="2"/>
  </r>
  <r>
    <s v="Foot Locker"/>
    <n v="1185732"/>
    <x v="381"/>
    <x v="4"/>
    <s v="Sud-est"/>
    <s v="Sud Carolina"/>
    <s v="Charleston"/>
    <x v="1"/>
    <n v="48"/>
    <n v="223"/>
    <n v="10704"/>
    <n v="5137.92"/>
    <n v="0.48"/>
    <x v="2"/>
  </r>
  <r>
    <s v="Foot Locker"/>
    <n v="1185732"/>
    <x v="381"/>
    <x v="4"/>
    <s v="Sud-est"/>
    <s v="Sud Carolina"/>
    <s v="Charleston"/>
    <x v="2"/>
    <n v="38"/>
    <n v="196"/>
    <n v="7448"/>
    <n v="2904.7200000000003"/>
    <n v="0.39"/>
    <x v="2"/>
  </r>
  <r>
    <s v="Foot Locker"/>
    <n v="1185732"/>
    <x v="381"/>
    <x v="4"/>
    <s v="Sud-est"/>
    <s v="Sud Carolina"/>
    <s v="Charleston"/>
    <x v="3"/>
    <n v="39"/>
    <n v="210"/>
    <n v="8190"/>
    <n v="3276"/>
    <n v="0.4"/>
    <x v="2"/>
  </r>
  <r>
    <s v="Foot Locker"/>
    <n v="1185732"/>
    <x v="381"/>
    <x v="4"/>
    <s v="Sud-est"/>
    <s v="Sud Carolina"/>
    <s v="Charleston"/>
    <x v="4"/>
    <n v="48"/>
    <n v="175"/>
    <n v="8400"/>
    <n v="3863.9999999999995"/>
    <n v="0.45999999999999996"/>
    <x v="2"/>
  </r>
  <r>
    <s v="Foot Locker"/>
    <n v="1185732"/>
    <x v="381"/>
    <x v="4"/>
    <s v="Sud-est"/>
    <s v="Sud Carolina"/>
    <s v="Charleston"/>
    <x v="5"/>
    <n v="52"/>
    <n v="232"/>
    <n v="12064"/>
    <n v="7238.4"/>
    <n v="0.6"/>
    <x v="2"/>
  </r>
  <r>
    <s v="Foot Locker"/>
    <n v="1185732"/>
    <x v="413"/>
    <x v="1"/>
    <s v="Sud-est"/>
    <s v="Sud Carolina"/>
    <s v="Charleston"/>
    <x v="0"/>
    <n v="50"/>
    <n v="244"/>
    <n v="12200"/>
    <n v="7320"/>
    <n v="0.6"/>
    <x v="2"/>
  </r>
  <r>
    <s v="Foot Locker"/>
    <n v="1185732"/>
    <x v="413"/>
    <x v="1"/>
    <s v="Sud-est"/>
    <s v="Sud Carolina"/>
    <s v="Charleston"/>
    <x v="1"/>
    <n v="42"/>
    <n v="208"/>
    <n v="8736"/>
    <n v="4368"/>
    <n v="0.5"/>
    <x v="2"/>
  </r>
  <r>
    <s v="Foot Locker"/>
    <n v="1185732"/>
    <x v="413"/>
    <x v="1"/>
    <s v="Sud-est"/>
    <s v="Sud Carolina"/>
    <s v="Charleston"/>
    <x v="2"/>
    <n v="41"/>
    <n v="176"/>
    <n v="7216"/>
    <n v="2814.2400000000002"/>
    <n v="0.39"/>
    <x v="2"/>
  </r>
  <r>
    <s v="Foot Locker"/>
    <n v="1185732"/>
    <x v="413"/>
    <x v="1"/>
    <s v="Sud-est"/>
    <s v="Sud Carolina"/>
    <s v="Charleston"/>
    <x v="3"/>
    <n v="41"/>
    <n v="176"/>
    <n v="7216"/>
    <n v="2886.4"/>
    <n v="0.4"/>
    <x v="2"/>
  </r>
  <r>
    <s v="Foot Locker"/>
    <n v="1185732"/>
    <x v="413"/>
    <x v="1"/>
    <s v="Sud-est"/>
    <s v="Sud Carolina"/>
    <s v="Charleston"/>
    <x v="4"/>
    <n v="52"/>
    <n v="189"/>
    <n v="9828"/>
    <n v="4717.4399999999996"/>
    <n v="0.48"/>
    <x v="2"/>
  </r>
  <r>
    <s v="Foot Locker"/>
    <n v="1185732"/>
    <x v="413"/>
    <x v="1"/>
    <s v="Sud-est"/>
    <s v="Sud Carolina"/>
    <s v="Charleston"/>
    <x v="5"/>
    <n v="56"/>
    <n v="225"/>
    <n v="12600"/>
    <n v="8190"/>
    <n v="0.65"/>
    <x v="2"/>
  </r>
  <r>
    <s v="Foot Locker"/>
    <n v="1185732"/>
    <x v="443"/>
    <x v="3"/>
    <s v="Sud-est"/>
    <s v="Sud Carolina"/>
    <s v="Charleston"/>
    <x v="0"/>
    <n v="50"/>
    <n v="278"/>
    <n v="13900"/>
    <n v="7923.0000000000009"/>
    <n v="0.57000000000000006"/>
    <x v="2"/>
  </r>
  <r>
    <s v="Foot Locker"/>
    <n v="1185732"/>
    <x v="443"/>
    <x v="3"/>
    <s v="Sud-est"/>
    <s v="Sud Carolina"/>
    <s v="Charleston"/>
    <x v="1"/>
    <n v="44"/>
    <n v="188"/>
    <n v="8272"/>
    <n v="3722.3999999999996"/>
    <n v="0.44999999999999996"/>
    <x v="2"/>
  </r>
  <r>
    <s v="Foot Locker"/>
    <n v="1185732"/>
    <x v="443"/>
    <x v="3"/>
    <s v="Sud-est"/>
    <s v="Sud Carolina"/>
    <s v="Charleston"/>
    <x v="2"/>
    <n v="43"/>
    <n v="202"/>
    <n v="8686"/>
    <n v="3040.1"/>
    <n v="0.35"/>
    <x v="2"/>
  </r>
  <r>
    <s v="Foot Locker"/>
    <n v="1185732"/>
    <x v="443"/>
    <x v="3"/>
    <s v="Sud-est"/>
    <s v="Sud Carolina"/>
    <s v="Charleston"/>
    <x v="3"/>
    <n v="53"/>
    <n v="225"/>
    <n v="11925"/>
    <n v="5008.5"/>
    <n v="0.42"/>
    <x v="2"/>
  </r>
  <r>
    <s v="Foot Locker"/>
    <n v="1185732"/>
    <x v="443"/>
    <x v="3"/>
    <s v="Sud-est"/>
    <s v="Sud Carolina"/>
    <s v="Charleston"/>
    <x v="4"/>
    <n v="66"/>
    <n v="196"/>
    <n v="12936"/>
    <n v="6079.92"/>
    <n v="0.47"/>
    <x v="2"/>
  </r>
  <r>
    <s v="Foot Locker"/>
    <n v="1185732"/>
    <x v="443"/>
    <x v="3"/>
    <s v="Sud-est"/>
    <s v="Sud Carolina"/>
    <s v="Charleston"/>
    <x v="5"/>
    <n v="74"/>
    <n v="206"/>
    <n v="15244"/>
    <n v="9603.7199999999993"/>
    <n v="0.63"/>
    <x v="2"/>
  </r>
  <r>
    <s v="Foot Locker"/>
    <n v="1185732"/>
    <x v="472"/>
    <x v="4"/>
    <s v="Sud-est"/>
    <s v="Sud Carolina"/>
    <s v="Charleston"/>
    <x v="0"/>
    <n v="67"/>
    <n v="290"/>
    <n v="19430"/>
    <n v="11658"/>
    <n v="0.6"/>
    <x v="2"/>
  </r>
  <r>
    <s v="Foot Locker"/>
    <n v="1185732"/>
    <x v="472"/>
    <x v="4"/>
    <s v="Sud-est"/>
    <s v="Sud Carolina"/>
    <s v="Charleston"/>
    <x v="1"/>
    <n v="58"/>
    <n v="219"/>
    <n v="12702"/>
    <n v="5715.9"/>
    <n v="0.44999999999999996"/>
    <x v="2"/>
  </r>
  <r>
    <s v="Sports Direct"/>
    <n v="1185732"/>
    <x v="472"/>
    <x v="4"/>
    <s v="Sud-est"/>
    <s v="Sud Carolina"/>
    <s v="Charleston"/>
    <x v="2"/>
    <n v="56"/>
    <n v="215"/>
    <n v="12040"/>
    <n v="4214"/>
    <n v="0.35"/>
    <x v="2"/>
  </r>
  <r>
    <s v="Sports Direct"/>
    <n v="1185732"/>
    <x v="472"/>
    <x v="4"/>
    <s v="Sud-est"/>
    <s v="Sud Carolina"/>
    <s v="Charleston"/>
    <x v="3"/>
    <n v="59"/>
    <n v="194"/>
    <n v="11446"/>
    <n v="5150.7"/>
    <n v="0.44999999999999996"/>
    <x v="2"/>
  </r>
  <r>
    <s v="Sports Direct"/>
    <n v="1185732"/>
    <x v="472"/>
    <x v="4"/>
    <s v="Sud-est"/>
    <s v="Sud Carolina"/>
    <s v="Charleston"/>
    <x v="4"/>
    <n v="66"/>
    <n v="225"/>
    <n v="14850"/>
    <n v="6682.4999999999991"/>
    <n v="0.44999999999999996"/>
    <x v="2"/>
  </r>
  <r>
    <s v="Sports Direct"/>
    <n v="1185732"/>
    <x v="472"/>
    <x v="4"/>
    <s v="Sud-est"/>
    <s v="Sud Carolina"/>
    <s v="Charleston"/>
    <x v="5"/>
    <n v="68"/>
    <n v="228"/>
    <n v="15504"/>
    <n v="9302.4"/>
    <n v="0.6"/>
    <x v="2"/>
  </r>
  <r>
    <s v="Sports Direct"/>
    <n v="1185732"/>
    <x v="170"/>
    <x v="0"/>
    <s v="Sud-est"/>
    <s v="Sud Carolina"/>
    <s v="Charleston"/>
    <x v="0"/>
    <n v="33"/>
    <n v="231"/>
    <n v="7623"/>
    <n v="3811.5"/>
    <n v="0.5"/>
    <x v="2"/>
  </r>
  <r>
    <s v="Sports Direct"/>
    <n v="1185732"/>
    <x v="170"/>
    <x v="0"/>
    <s v="Sud-est"/>
    <s v="Sud Carolina"/>
    <s v="Charleston"/>
    <x v="1"/>
    <n v="34"/>
    <n v="181"/>
    <n v="6154"/>
    <n v="3077"/>
    <n v="0.5"/>
    <x v="2"/>
  </r>
  <r>
    <s v="Sports Direct"/>
    <n v="1185732"/>
    <x v="170"/>
    <x v="0"/>
    <s v="Sud-est"/>
    <s v="Sud Carolina"/>
    <s v="Charleston"/>
    <x v="2"/>
    <n v="24"/>
    <n v="189"/>
    <n v="4536"/>
    <n v="2449.44"/>
    <n v="0.54"/>
    <x v="2"/>
  </r>
  <r>
    <s v="Sports Direct"/>
    <n v="1185732"/>
    <x v="170"/>
    <x v="0"/>
    <s v="Sud-est"/>
    <s v="Sud Carolina"/>
    <s v="Charleston"/>
    <x v="3"/>
    <n v="29"/>
    <n v="173"/>
    <n v="5017"/>
    <n v="2759.3500000000004"/>
    <n v="0.55000000000000004"/>
    <x v="2"/>
  </r>
  <r>
    <s v="Sports Direct"/>
    <n v="1185732"/>
    <x v="170"/>
    <x v="0"/>
    <s v="Sud-est"/>
    <s v="Sud Carolina"/>
    <s v="Charleston"/>
    <x v="4"/>
    <n v="42"/>
    <n v="156"/>
    <n v="6552"/>
    <n v="3013.9199999999996"/>
    <n v="0.45999999999999996"/>
    <x v="2"/>
  </r>
  <r>
    <s v="Sports Direct"/>
    <n v="1185732"/>
    <x v="170"/>
    <x v="0"/>
    <s v="Sud-est"/>
    <s v="Sud Carolina"/>
    <s v="Charleston"/>
    <x v="5"/>
    <n v="34"/>
    <n v="196"/>
    <n v="6664"/>
    <n v="4264.96"/>
    <n v="0.64"/>
    <x v="2"/>
  </r>
  <r>
    <s v="Sports Direct"/>
    <n v="1185732"/>
    <x v="199"/>
    <x v="1"/>
    <s v="Sud-est"/>
    <s v="Sud Carolina"/>
    <s v="Charleston"/>
    <x v="0"/>
    <n v="34"/>
    <n v="263"/>
    <n v="8942"/>
    <n v="4471"/>
    <n v="0.5"/>
    <x v="2"/>
  </r>
  <r>
    <s v="Sports Direct"/>
    <n v="1185732"/>
    <x v="199"/>
    <x v="1"/>
    <s v="Sud-est"/>
    <s v="Sud Carolina"/>
    <s v="Charleston"/>
    <x v="1"/>
    <n v="34"/>
    <n v="188"/>
    <n v="6392"/>
    <n v="3068.16"/>
    <n v="0.48"/>
    <x v="2"/>
  </r>
  <r>
    <s v="Sports Direct"/>
    <n v="1185732"/>
    <x v="199"/>
    <x v="1"/>
    <s v="Sud-est"/>
    <s v="Sud Carolina"/>
    <s v="Charleston"/>
    <x v="2"/>
    <n v="23"/>
    <n v="169"/>
    <n v="3887"/>
    <n v="2137.8500000000004"/>
    <n v="0.55000000000000004"/>
    <x v="2"/>
  </r>
  <r>
    <s v="Sports Direct"/>
    <n v="1185732"/>
    <x v="199"/>
    <x v="1"/>
    <s v="Sud-est"/>
    <s v="North Carolina"/>
    <s v="Charlotte"/>
    <x v="3"/>
    <n v="29"/>
    <n v="142"/>
    <n v="4118"/>
    <n v="2059"/>
    <n v="0.5"/>
    <x v="2"/>
  </r>
  <r>
    <s v="Sports Direct"/>
    <n v="1185732"/>
    <x v="199"/>
    <x v="1"/>
    <s v="Sud-est"/>
    <s v="North Carolina"/>
    <s v="Charlotte"/>
    <x v="4"/>
    <n v="44"/>
    <n v="180"/>
    <n v="7920"/>
    <n v="3960"/>
    <n v="0.5"/>
    <x v="2"/>
  </r>
  <r>
    <s v="Sports Direct"/>
    <n v="1185732"/>
    <x v="199"/>
    <x v="1"/>
    <s v="Sud-est"/>
    <s v="North Carolina"/>
    <s v="Charlotte"/>
    <x v="5"/>
    <n v="29"/>
    <n v="203"/>
    <n v="5887"/>
    <n v="3532.2"/>
    <n v="0.6"/>
    <x v="2"/>
  </r>
  <r>
    <s v="Sports Direct"/>
    <n v="1185732"/>
    <x v="704"/>
    <x v="6"/>
    <s v="Sud-est"/>
    <s v="North Carolina"/>
    <s v="Charlotte"/>
    <x v="0"/>
    <n v="28"/>
    <n v="276"/>
    <n v="7728"/>
    <n v="4173.12"/>
    <n v="0.54"/>
    <x v="2"/>
  </r>
  <r>
    <s v="Sports Direct"/>
    <n v="1185732"/>
    <x v="704"/>
    <x v="6"/>
    <s v="Sud-est"/>
    <s v="North Carolina"/>
    <s v="Charlotte"/>
    <x v="1"/>
    <n v="29"/>
    <n v="150"/>
    <n v="4350"/>
    <n v="1957.4999999999998"/>
    <n v="0.44999999999999996"/>
    <x v="2"/>
  </r>
  <r>
    <s v="Sports Direct"/>
    <n v="1185732"/>
    <x v="704"/>
    <x v="6"/>
    <s v="Sud-est"/>
    <s v="North Carolina"/>
    <s v="Charlotte"/>
    <x v="2"/>
    <n v="19"/>
    <n v="181"/>
    <n v="3439"/>
    <n v="1788.28"/>
    <n v="0.52"/>
    <x v="2"/>
  </r>
  <r>
    <s v="Sports Direct"/>
    <n v="1185732"/>
    <x v="704"/>
    <x v="6"/>
    <s v="Sud-est"/>
    <s v="North Carolina"/>
    <s v="Charlotte"/>
    <x v="3"/>
    <n v="25"/>
    <n v="124"/>
    <n v="3100"/>
    <n v="1674"/>
    <n v="0.54"/>
    <x v="2"/>
  </r>
  <r>
    <s v="Sports Direct"/>
    <n v="1185732"/>
    <x v="704"/>
    <x v="6"/>
    <s v="Sud-est"/>
    <s v="North Carolina"/>
    <s v="Charlotte"/>
    <x v="4"/>
    <n v="37"/>
    <n v="158"/>
    <n v="5846"/>
    <n v="2630.7"/>
    <n v="0.44999999999999996"/>
    <x v="2"/>
  </r>
  <r>
    <s v="Sports Direct"/>
    <n v="1185732"/>
    <x v="704"/>
    <x v="6"/>
    <s v="Sud-est"/>
    <s v="North Carolina"/>
    <s v="Charlotte"/>
    <x v="5"/>
    <n v="27"/>
    <n v="169"/>
    <n v="4563"/>
    <n v="2829.06"/>
    <n v="0.62"/>
    <x v="2"/>
  </r>
  <r>
    <s v="Sports Direct"/>
    <n v="1185732"/>
    <x v="721"/>
    <x v="3"/>
    <s v="Sud-est"/>
    <s v="North Carolina"/>
    <s v="Charlotte"/>
    <x v="0"/>
    <n v="27"/>
    <n v="263"/>
    <n v="7101"/>
    <n v="3834.5400000000004"/>
    <n v="0.54"/>
    <x v="2"/>
  </r>
  <r>
    <s v="Sports Direct"/>
    <n v="1185732"/>
    <x v="721"/>
    <x v="3"/>
    <s v="Sud-est"/>
    <s v="North Carolina"/>
    <s v="Charlotte"/>
    <x v="1"/>
    <n v="28"/>
    <n v="155"/>
    <n v="4340"/>
    <n v="2039.8"/>
    <n v="0.47"/>
    <x v="2"/>
  </r>
  <r>
    <s v="Sports Direct"/>
    <n v="1185732"/>
    <x v="721"/>
    <x v="3"/>
    <s v="Sud-est"/>
    <s v="North Carolina"/>
    <s v="Charlotte"/>
    <x v="2"/>
    <n v="20"/>
    <n v="144"/>
    <n v="2880"/>
    <n v="1584.0000000000002"/>
    <n v="0.55000000000000004"/>
    <x v="2"/>
  </r>
  <r>
    <s v="Sports Direct"/>
    <n v="1185732"/>
    <x v="721"/>
    <x v="3"/>
    <s v="Sud-est"/>
    <s v="North Carolina"/>
    <s v="Charlotte"/>
    <x v="3"/>
    <n v="24"/>
    <n v="140"/>
    <n v="3360"/>
    <n v="1814.4"/>
    <n v="0.54"/>
    <x v="2"/>
  </r>
  <r>
    <s v="Sports Direct"/>
    <n v="1185732"/>
    <x v="721"/>
    <x v="3"/>
    <s v="Sud-est"/>
    <s v="North Carolina"/>
    <s v="Charlotte"/>
    <x v="4"/>
    <n v="42"/>
    <n v="131"/>
    <n v="5502"/>
    <n v="2751"/>
    <n v="0.5"/>
    <x v="2"/>
  </r>
  <r>
    <s v="Sports Direct"/>
    <n v="1185732"/>
    <x v="721"/>
    <x v="3"/>
    <s v="Sud-est"/>
    <s v="North Carolina"/>
    <s v="Charlotte"/>
    <x v="5"/>
    <n v="32"/>
    <n v="189"/>
    <n v="6048"/>
    <n v="3689.2799999999997"/>
    <n v="0.61"/>
    <x v="2"/>
  </r>
  <r>
    <s v="Sports Direct"/>
    <n v="1185732"/>
    <x v="255"/>
    <x v="4"/>
    <s v="Sud-est"/>
    <s v="North Carolina"/>
    <s v="Charlotte"/>
    <x v="0"/>
    <n v="41"/>
    <n v="246"/>
    <n v="10086"/>
    <n v="5547.3"/>
    <n v="0.55000000000000004"/>
    <x v="2"/>
  </r>
  <r>
    <s v="Sports Direct"/>
    <n v="1185732"/>
    <x v="255"/>
    <x v="4"/>
    <s v="Sud-est"/>
    <s v="North Carolina"/>
    <s v="Charlotte"/>
    <x v="1"/>
    <n v="42"/>
    <n v="182"/>
    <n v="7644"/>
    <n v="3516.24"/>
    <n v="0.45999999999999996"/>
    <x v="2"/>
  </r>
  <r>
    <s v="Sports Direct"/>
    <n v="1185732"/>
    <x v="255"/>
    <x v="4"/>
    <s v="Sud-est"/>
    <s v="North Carolina"/>
    <s v="Charlotte"/>
    <x v="2"/>
    <n v="37"/>
    <n v="169"/>
    <n v="6253"/>
    <n v="3314.09"/>
    <n v="0.53"/>
    <x v="2"/>
  </r>
  <r>
    <s v="Sports Direct"/>
    <n v="1185732"/>
    <x v="255"/>
    <x v="4"/>
    <s v="Sud-est"/>
    <s v="North Carolina"/>
    <s v="Charlotte"/>
    <x v="3"/>
    <n v="38"/>
    <n v="150"/>
    <n v="5700"/>
    <n v="3078"/>
    <n v="0.54"/>
    <x v="2"/>
  </r>
  <r>
    <s v="Sports Direct"/>
    <n v="1185732"/>
    <x v="255"/>
    <x v="4"/>
    <s v="Sud-est"/>
    <s v="North Carolina"/>
    <s v="Charlotte"/>
    <x v="4"/>
    <n v="46"/>
    <n v="150"/>
    <n v="6900"/>
    <n v="3381"/>
    <n v="0.49"/>
    <x v="2"/>
  </r>
  <r>
    <s v="Sports Direct"/>
    <n v="1185732"/>
    <x v="255"/>
    <x v="4"/>
    <s v="Sud-est"/>
    <s v="North Carolina"/>
    <s v="Charlotte"/>
    <x v="5"/>
    <n v="51"/>
    <n v="203"/>
    <n v="10353"/>
    <n v="6418.86"/>
    <n v="0.62"/>
    <x v="2"/>
  </r>
  <r>
    <s v="Sports Direct"/>
    <n v="1185732"/>
    <x v="288"/>
    <x v="2"/>
    <s v="Sud-est"/>
    <s v="North Carolina"/>
    <s v="Charlotte"/>
    <x v="0"/>
    <n v="46"/>
    <n v="238"/>
    <n v="10948"/>
    <n v="6021.4000000000005"/>
    <n v="0.55000000000000004"/>
    <x v="2"/>
  </r>
  <r>
    <s v="Sports Direct"/>
    <n v="1185732"/>
    <x v="288"/>
    <x v="2"/>
    <s v="Sud-est"/>
    <s v="North Carolina"/>
    <s v="Charlotte"/>
    <x v="1"/>
    <n v="42"/>
    <n v="182"/>
    <n v="7644"/>
    <n v="3592.68"/>
    <n v="0.47"/>
    <x v="2"/>
  </r>
  <r>
    <s v="Sports Direct"/>
    <n v="1185732"/>
    <x v="288"/>
    <x v="2"/>
    <s v="Sud-est"/>
    <s v="North Carolina"/>
    <s v="Charlotte"/>
    <x v="2"/>
    <n v="47"/>
    <n v="169"/>
    <n v="7943"/>
    <n v="4289.22"/>
    <n v="0.54"/>
    <x v="2"/>
  </r>
  <r>
    <s v="Sports Direct"/>
    <n v="1185732"/>
    <x v="288"/>
    <x v="2"/>
    <s v="Sud-est"/>
    <s v="North Carolina"/>
    <s v="Charlotte"/>
    <x v="3"/>
    <n v="49"/>
    <n v="169"/>
    <n v="8281"/>
    <n v="4223.3100000000004"/>
    <n v="0.51"/>
    <x v="2"/>
  </r>
  <r>
    <s v="Sports Direct"/>
    <n v="1185732"/>
    <x v="288"/>
    <x v="2"/>
    <s v="Sud-est"/>
    <s v="North Carolina"/>
    <s v="Charlotte"/>
    <x v="4"/>
    <n v="61"/>
    <n v="163"/>
    <n v="9943"/>
    <n v="4872.07"/>
    <n v="0.49"/>
    <x v="2"/>
  </r>
  <r>
    <s v="Sports Direct"/>
    <n v="1185732"/>
    <x v="288"/>
    <x v="2"/>
    <s v="Sud-est"/>
    <s v="North Carolina"/>
    <s v="Charlotte"/>
    <x v="5"/>
    <n v="67"/>
    <n v="231"/>
    <n v="15477"/>
    <n v="9286.1999999999989"/>
    <n v="0.6"/>
    <x v="2"/>
  </r>
  <r>
    <s v="Sports Direct"/>
    <n v="1185732"/>
    <x v="316"/>
    <x v="2"/>
    <s v="Sud-est"/>
    <s v="North Carolina"/>
    <s v="Charlotte"/>
    <x v="0"/>
    <n v="60"/>
    <n v="294"/>
    <n v="17640"/>
    <n v="8820"/>
    <n v="0.5"/>
    <x v="2"/>
  </r>
  <r>
    <s v="Sports Direct"/>
    <n v="1185732"/>
    <x v="316"/>
    <x v="2"/>
    <s v="Sud-est"/>
    <s v="North Carolina"/>
    <s v="Charlotte"/>
    <x v="1"/>
    <n v="58"/>
    <n v="224"/>
    <n v="12992"/>
    <n v="6496"/>
    <n v="0.5"/>
    <x v="2"/>
  </r>
  <r>
    <s v="Sports Direct"/>
    <n v="1185732"/>
    <x v="316"/>
    <x v="2"/>
    <s v="Sud-est"/>
    <s v="North Carolina"/>
    <s v="Charlotte"/>
    <x v="2"/>
    <n v="53"/>
    <n v="196"/>
    <n v="10388"/>
    <n v="5713.4000000000005"/>
    <n v="0.55000000000000004"/>
    <x v="2"/>
  </r>
  <r>
    <s v="Sports Direct"/>
    <n v="1185732"/>
    <x v="316"/>
    <x v="2"/>
    <s v="Sud-est"/>
    <s v="North Carolina"/>
    <s v="Charlotte"/>
    <x v="3"/>
    <n v="52"/>
    <n v="203"/>
    <n v="10556"/>
    <n v="5383.56"/>
    <n v="0.51"/>
    <x v="2"/>
  </r>
  <r>
    <s v="Sports Direct"/>
    <n v="1185732"/>
    <x v="316"/>
    <x v="2"/>
    <s v="Sud-est"/>
    <s v="North Carolina"/>
    <s v="Charlotte"/>
    <x v="4"/>
    <n v="59"/>
    <n v="182"/>
    <n v="10738"/>
    <n v="5261.62"/>
    <n v="0.49"/>
    <x v="2"/>
  </r>
  <r>
    <s v="Sports Direct"/>
    <n v="1185732"/>
    <x v="316"/>
    <x v="2"/>
    <s v="Sud-est"/>
    <s v="North Carolina"/>
    <s v="Charlotte"/>
    <x v="5"/>
    <n v="64"/>
    <n v="263"/>
    <n v="16832"/>
    <n v="10604.16"/>
    <n v="0.63"/>
    <x v="2"/>
  </r>
  <r>
    <s v="Sports Direct"/>
    <n v="1185732"/>
    <x v="348"/>
    <x v="6"/>
    <s v="Sud-est"/>
    <s v="North Carolina"/>
    <s v="Charlotte"/>
    <x v="0"/>
    <n v="61"/>
    <n v="308"/>
    <n v="18788"/>
    <n v="9957.6400000000012"/>
    <n v="0.53"/>
    <x v="2"/>
  </r>
  <r>
    <s v="Sports Direct"/>
    <n v="1185732"/>
    <x v="348"/>
    <x v="6"/>
    <s v="Sud-est"/>
    <s v="North Carolina"/>
    <s v="Charlotte"/>
    <x v="1"/>
    <n v="58"/>
    <n v="200"/>
    <n v="11600"/>
    <n v="5219.9999999999991"/>
    <n v="0.44999999999999996"/>
    <x v="2"/>
  </r>
  <r>
    <s v="Sports Direct"/>
    <n v="1185732"/>
    <x v="348"/>
    <x v="6"/>
    <s v="Sud-est"/>
    <s v="North Carolina"/>
    <s v="Charlotte"/>
    <x v="2"/>
    <n v="54"/>
    <n v="210"/>
    <n v="11340"/>
    <n v="6010.2000000000007"/>
    <n v="0.53"/>
    <x v="2"/>
  </r>
  <r>
    <s v="Sports Direct"/>
    <n v="1185732"/>
    <x v="348"/>
    <x v="6"/>
    <s v="Sud-est"/>
    <s v="North Carolina"/>
    <s v="Charlotte"/>
    <x v="3"/>
    <n v="44"/>
    <n v="182"/>
    <n v="8008"/>
    <n v="4244.24"/>
    <n v="0.53"/>
    <x v="2"/>
  </r>
  <r>
    <s v="Sports Direct"/>
    <n v="1185732"/>
    <x v="348"/>
    <x v="6"/>
    <s v="Sud-est"/>
    <s v="North Carolina"/>
    <s v="Charlotte"/>
    <x v="4"/>
    <n v="53"/>
    <n v="176"/>
    <n v="9328"/>
    <n v="4477.4399999999996"/>
    <n v="0.48"/>
    <x v="2"/>
  </r>
  <r>
    <s v="Sports Direct"/>
    <n v="1185732"/>
    <x v="348"/>
    <x v="6"/>
    <s v="Sud-est"/>
    <s v="North Carolina"/>
    <s v="Charlotte"/>
    <x v="5"/>
    <n v="54"/>
    <n v="231"/>
    <n v="12474"/>
    <n v="7983.3600000000006"/>
    <n v="0.64"/>
    <x v="2"/>
  </r>
  <r>
    <s v="Sports Direct"/>
    <n v="1185732"/>
    <x v="378"/>
    <x v="1"/>
    <s v="Sud-est"/>
    <s v="North Carolina"/>
    <s v="Charlotte"/>
    <x v="0"/>
    <n v="53"/>
    <n v="250"/>
    <n v="13250"/>
    <n v="6890"/>
    <n v="0.52"/>
    <x v="2"/>
  </r>
  <r>
    <s v="Sports Direct"/>
    <n v="1185732"/>
    <x v="378"/>
    <x v="1"/>
    <s v="Sud-est"/>
    <s v="North Carolina"/>
    <s v="Charlotte"/>
    <x v="1"/>
    <n v="49"/>
    <n v="181"/>
    <n v="8869"/>
    <n v="4434.5"/>
    <n v="0.5"/>
    <x v="2"/>
  </r>
  <r>
    <s v="Sports Direct"/>
    <n v="1185732"/>
    <x v="378"/>
    <x v="1"/>
    <s v="Sud-est"/>
    <s v="North Carolina"/>
    <s v="Charlotte"/>
    <x v="2"/>
    <n v="28"/>
    <n v="175"/>
    <n v="4900"/>
    <n v="2499"/>
    <n v="0.51"/>
    <x v="2"/>
  </r>
  <r>
    <s v="Sports Direct"/>
    <n v="1185732"/>
    <x v="378"/>
    <x v="1"/>
    <s v="Sud-est"/>
    <s v="North Carolina"/>
    <s v="Charlotte"/>
    <x v="3"/>
    <n v="28"/>
    <n v="150"/>
    <n v="4200"/>
    <n v="2100"/>
    <n v="0.5"/>
    <x v="2"/>
  </r>
  <r>
    <s v="Sports Direct"/>
    <n v="1185732"/>
    <x v="378"/>
    <x v="1"/>
    <s v="Sud-est"/>
    <s v="North Carolina"/>
    <s v="Charlotte"/>
    <x v="4"/>
    <n v="38"/>
    <n v="156"/>
    <n v="5928"/>
    <n v="2726.8799999999997"/>
    <n v="0.45999999999999996"/>
    <x v="2"/>
  </r>
  <r>
    <s v="Sports Direct"/>
    <n v="1185732"/>
    <x v="378"/>
    <x v="1"/>
    <s v="Sud-est"/>
    <s v="North Carolina"/>
    <s v="Charlotte"/>
    <x v="5"/>
    <n v="41"/>
    <n v="203"/>
    <n v="8323"/>
    <n v="5077.03"/>
    <n v="0.61"/>
    <x v="2"/>
  </r>
  <r>
    <s v="Sports Direct"/>
    <n v="1185732"/>
    <x v="410"/>
    <x v="5"/>
    <s v="Sud-est"/>
    <s v="North Carolina"/>
    <s v="Charlotte"/>
    <x v="0"/>
    <n v="42"/>
    <n v="245"/>
    <n v="10290"/>
    <n v="5556.6"/>
    <n v="0.54"/>
    <x v="2"/>
  </r>
  <r>
    <s v="Sports Direct"/>
    <n v="1185732"/>
    <x v="410"/>
    <x v="5"/>
    <s v="Sud-est"/>
    <s v="North Carolina"/>
    <s v="Charlotte"/>
    <x v="1"/>
    <n v="33"/>
    <n v="196"/>
    <n v="6468"/>
    <n v="2975.2799999999997"/>
    <n v="0.45999999999999996"/>
    <x v="2"/>
  </r>
  <r>
    <s v="Sports Direct"/>
    <n v="1185732"/>
    <x v="410"/>
    <x v="5"/>
    <s v="Sud-est"/>
    <s v="North Carolina"/>
    <s v="Charlotte"/>
    <x v="2"/>
    <n v="34"/>
    <n v="150"/>
    <n v="5100"/>
    <n v="2601"/>
    <n v="0.51"/>
    <x v="2"/>
  </r>
  <r>
    <s v="Sports Direct"/>
    <n v="1185732"/>
    <x v="410"/>
    <x v="5"/>
    <s v="Sud-est"/>
    <s v="North Carolina"/>
    <s v="Charlotte"/>
    <x v="3"/>
    <n v="34"/>
    <n v="160"/>
    <n v="5440"/>
    <n v="2937.6000000000004"/>
    <n v="0.54"/>
    <x v="2"/>
  </r>
  <r>
    <s v="Sports Direct"/>
    <n v="1185732"/>
    <x v="410"/>
    <x v="5"/>
    <s v="Sud-est"/>
    <s v="North Carolina"/>
    <s v="Charlotte"/>
    <x v="4"/>
    <n v="42"/>
    <n v="149"/>
    <n v="6258"/>
    <n v="2941.2599999999998"/>
    <n v="0.47"/>
    <x v="2"/>
  </r>
  <r>
    <s v="Sports Direct"/>
    <n v="1185732"/>
    <x v="410"/>
    <x v="5"/>
    <s v="Sud-est"/>
    <s v="North Carolina"/>
    <s v="Charlotte"/>
    <x v="5"/>
    <n v="48"/>
    <n v="176"/>
    <n v="8448"/>
    <n v="5322.24"/>
    <n v="0.63"/>
    <x v="2"/>
  </r>
  <r>
    <s v="Sports Direct"/>
    <n v="1185732"/>
    <x v="440"/>
    <x v="0"/>
    <s v="Sud-est"/>
    <s v="North Carolina"/>
    <s v="Charlotte"/>
    <x v="0"/>
    <n v="44"/>
    <n v="215"/>
    <n v="9460"/>
    <n v="5203"/>
    <n v="0.55000000000000004"/>
    <x v="2"/>
  </r>
  <r>
    <s v="Sports Direct"/>
    <n v="1185732"/>
    <x v="440"/>
    <x v="0"/>
    <s v="Sud-est"/>
    <s v="North Carolina"/>
    <s v="Charlotte"/>
    <x v="1"/>
    <n v="32"/>
    <n v="195"/>
    <n v="6240"/>
    <n v="2932.7999999999997"/>
    <n v="0.47"/>
    <x v="2"/>
  </r>
  <r>
    <s v="Sports Direct"/>
    <n v="1185732"/>
    <x v="440"/>
    <x v="0"/>
    <s v="Sud-est"/>
    <s v="North Carolina"/>
    <s v="Charlotte"/>
    <x v="2"/>
    <n v="38"/>
    <n v="167"/>
    <n v="6346"/>
    <n v="3426.84"/>
    <n v="0.54"/>
    <x v="2"/>
  </r>
  <r>
    <s v="Sports Direct"/>
    <n v="1185732"/>
    <x v="440"/>
    <x v="0"/>
    <s v="Sud-est"/>
    <s v="North Carolina"/>
    <s v="Charlotte"/>
    <x v="3"/>
    <n v="55"/>
    <n v="163"/>
    <n v="8965"/>
    <n v="4572.1499999999996"/>
    <n v="0.51"/>
    <x v="2"/>
  </r>
  <r>
    <s v="Sports Direct"/>
    <n v="1185732"/>
    <x v="440"/>
    <x v="0"/>
    <s v="Sud-est"/>
    <s v="North Carolina"/>
    <s v="Charlotte"/>
    <x v="4"/>
    <n v="72"/>
    <n v="163"/>
    <n v="11736"/>
    <n v="5750.64"/>
    <n v="0.49"/>
    <x v="2"/>
  </r>
  <r>
    <s v="Sports Direct"/>
    <n v="1185732"/>
    <x v="440"/>
    <x v="0"/>
    <s v="Sud-est"/>
    <s v="North Carolina"/>
    <s v="Charlotte"/>
    <x v="5"/>
    <n v="72"/>
    <n v="210"/>
    <n v="15120"/>
    <n v="9676.8000000000011"/>
    <n v="0.64"/>
    <x v="2"/>
  </r>
  <r>
    <s v="Sports Direct"/>
    <n v="1185732"/>
    <x v="469"/>
    <x v="1"/>
    <s v="Sud-est"/>
    <s v="North Carolina"/>
    <s v="Charlotte"/>
    <x v="0"/>
    <n v="64"/>
    <n v="244"/>
    <n v="15616"/>
    <n v="7964.16"/>
    <n v="0.51"/>
    <x v="2"/>
  </r>
  <r>
    <s v="Sports Direct"/>
    <n v="1185732"/>
    <x v="469"/>
    <x v="1"/>
    <s v="Sud-est"/>
    <s v="North Carolina"/>
    <s v="Charlotte"/>
    <x v="1"/>
    <n v="55"/>
    <n v="202"/>
    <n v="11110"/>
    <n v="4999.4999999999991"/>
    <n v="0.44999999999999996"/>
    <x v="2"/>
  </r>
  <r>
    <s v="Amazon"/>
    <n v="1185732"/>
    <x v="469"/>
    <x v="1"/>
    <s v="Sud-est"/>
    <s v="North Carolina"/>
    <s v="Charlotte"/>
    <x v="2"/>
    <n v="55"/>
    <n v="218"/>
    <n v="11990"/>
    <n v="6114.9000000000005"/>
    <n v="0.51"/>
    <x v="2"/>
  </r>
  <r>
    <s v="Amazon"/>
    <n v="1185732"/>
    <x v="469"/>
    <x v="1"/>
    <s v="Sud-est"/>
    <s v="North Carolina"/>
    <s v="Charlotte"/>
    <x v="3"/>
    <n v="55"/>
    <n v="196"/>
    <n v="10780"/>
    <n v="5821.2000000000007"/>
    <n v="0.54"/>
    <x v="2"/>
  </r>
  <r>
    <s v="Amazon"/>
    <n v="1185732"/>
    <x v="469"/>
    <x v="1"/>
    <s v="Sud-est"/>
    <s v="North Carolina"/>
    <s v="Charlotte"/>
    <x v="4"/>
    <n v="65"/>
    <n v="169"/>
    <n v="10985"/>
    <n v="5382.65"/>
    <n v="0.49"/>
    <x v="2"/>
  </r>
  <r>
    <s v="Amazon"/>
    <n v="1185732"/>
    <x v="469"/>
    <x v="1"/>
    <s v="Sud-est"/>
    <s v="North Carolina"/>
    <s v="Charlotte"/>
    <x v="5"/>
    <n v="69"/>
    <n v="225"/>
    <n v="15525"/>
    <n v="10091.25"/>
    <n v="0.65"/>
    <x v="2"/>
  </r>
  <r>
    <s v="Amazon"/>
    <n v="1185732"/>
    <x v="177"/>
    <x v="0"/>
    <s v="Sud-est"/>
    <s v="North Carolina"/>
    <s v="Charlotte"/>
    <x v="0"/>
    <n v="32"/>
    <n v="194"/>
    <n v="6208"/>
    <n v="3228.1600000000003"/>
    <n v="0.52"/>
    <x v="2"/>
  </r>
  <r>
    <s v="Amazon"/>
    <n v="1185732"/>
    <x v="177"/>
    <x v="0"/>
    <s v="Sud-est"/>
    <s v="North Carolina"/>
    <s v="Charlotte"/>
    <x v="1"/>
    <n v="33"/>
    <n v="150"/>
    <n v="4950"/>
    <n v="2475"/>
    <n v="0.5"/>
    <x v="2"/>
  </r>
  <r>
    <s v="Amazon"/>
    <n v="1185732"/>
    <x v="177"/>
    <x v="0"/>
    <s v="Sud-est"/>
    <s v="North Carolina"/>
    <s v="Charlotte"/>
    <x v="2"/>
    <n v="24"/>
    <n v="167"/>
    <n v="4008"/>
    <n v="2164.3200000000002"/>
    <n v="0.54"/>
    <x v="2"/>
  </r>
  <r>
    <s v="Amazon"/>
    <n v="1185732"/>
    <x v="177"/>
    <x v="0"/>
    <s v="Sud-est"/>
    <s v="North Carolina"/>
    <s v="Charlotte"/>
    <x v="3"/>
    <n v="29"/>
    <n v="123"/>
    <n v="3567"/>
    <n v="1854.8400000000001"/>
    <n v="0.52"/>
    <x v="2"/>
  </r>
  <r>
    <s v="Amazon"/>
    <n v="1185732"/>
    <x v="177"/>
    <x v="0"/>
    <s v="Sud-est"/>
    <s v="North Carolina"/>
    <s v="Charlotte"/>
    <x v="4"/>
    <n v="44"/>
    <n v="128"/>
    <n v="5632"/>
    <n v="2816"/>
    <n v="0.5"/>
    <x v="2"/>
  </r>
  <r>
    <s v="Amazon"/>
    <n v="1185732"/>
    <x v="177"/>
    <x v="0"/>
    <s v="Sud-est"/>
    <s v="North Carolina"/>
    <s v="Charlotte"/>
    <x v="5"/>
    <n v="32"/>
    <n v="173"/>
    <n v="5536"/>
    <n v="3598.4"/>
    <n v="0.65"/>
    <x v="2"/>
  </r>
  <r>
    <s v="Amazon"/>
    <n v="1185732"/>
    <x v="206"/>
    <x v="1"/>
    <s v="Sud-est"/>
    <s v="North Carolina"/>
    <s v="Charlotte"/>
    <x v="0"/>
    <n v="32"/>
    <n v="231"/>
    <n v="7392"/>
    <n v="3696"/>
    <n v="0.5"/>
    <x v="2"/>
  </r>
  <r>
    <s v="Amazon"/>
    <n v="1185732"/>
    <x v="206"/>
    <x v="1"/>
    <s v="Sud-est"/>
    <s v="North Carolina"/>
    <s v="Charlotte"/>
    <x v="1"/>
    <n v="33"/>
    <n v="143"/>
    <n v="4719"/>
    <n v="2359.5"/>
    <n v="0.5"/>
    <x v="2"/>
  </r>
  <r>
    <s v="Amazon"/>
    <n v="1185732"/>
    <x v="206"/>
    <x v="1"/>
    <s v="Sud-est"/>
    <s v="North Carolina"/>
    <s v="Charlotte"/>
    <x v="2"/>
    <n v="23"/>
    <n v="158"/>
    <n v="3634"/>
    <n v="1817"/>
    <n v="0.5"/>
    <x v="2"/>
  </r>
  <r>
    <s v="Amazon"/>
    <n v="1185732"/>
    <x v="206"/>
    <x v="1"/>
    <s v="Milieu ouest"/>
    <s v="Ohio"/>
    <s v="Columbus"/>
    <x v="3"/>
    <n v="29"/>
    <n v="101"/>
    <n v="2929"/>
    <n v="1464.5"/>
    <n v="0.5"/>
    <x v="2"/>
  </r>
  <r>
    <s v="Amazon"/>
    <n v="1185732"/>
    <x v="206"/>
    <x v="1"/>
    <s v="Milieu ouest"/>
    <s v="Ohio"/>
    <s v="Columbus"/>
    <x v="4"/>
    <n v="41"/>
    <n v="122"/>
    <n v="5002"/>
    <n v="2300.9199999999996"/>
    <n v="0.45999999999999996"/>
    <x v="2"/>
  </r>
  <r>
    <s v="Amazon"/>
    <n v="1185732"/>
    <x v="206"/>
    <x v="1"/>
    <s v="Milieu ouest"/>
    <s v="Ohio"/>
    <s v="Columbus"/>
    <x v="5"/>
    <n v="29"/>
    <n v="143"/>
    <n v="4147"/>
    <n v="2529.67"/>
    <n v="0.61"/>
    <x v="2"/>
  </r>
  <r>
    <s v="Amazon"/>
    <n v="1185732"/>
    <x v="214"/>
    <x v="6"/>
    <s v="Milieu ouest"/>
    <s v="Ohio"/>
    <s v="Columbus"/>
    <x v="0"/>
    <n v="27"/>
    <n v="231"/>
    <n v="6237"/>
    <n v="3243.2400000000002"/>
    <n v="0.52"/>
    <x v="2"/>
  </r>
  <r>
    <s v="Amazon"/>
    <n v="1185732"/>
    <x v="214"/>
    <x v="6"/>
    <s v="Milieu ouest"/>
    <s v="Ohio"/>
    <s v="Columbus"/>
    <x v="1"/>
    <n v="27"/>
    <n v="126"/>
    <n v="3402"/>
    <n v="1530.8999999999999"/>
    <n v="0.44999999999999996"/>
    <x v="2"/>
  </r>
  <r>
    <s v="Amazon"/>
    <n v="1185732"/>
    <x v="214"/>
    <x v="6"/>
    <s v="Milieu ouest"/>
    <s v="Ohio"/>
    <s v="Columbus"/>
    <x v="2"/>
    <n v="20"/>
    <n v="124"/>
    <n v="2480"/>
    <n v="1314.4"/>
    <n v="0.53"/>
    <x v="2"/>
  </r>
  <r>
    <s v="Amazon"/>
    <n v="1185732"/>
    <x v="214"/>
    <x v="6"/>
    <s v="Milieu ouest"/>
    <s v="Ohio"/>
    <s v="Columbus"/>
    <x v="3"/>
    <n v="24"/>
    <n v="98"/>
    <n v="2352"/>
    <n v="1223.04"/>
    <n v="0.52"/>
    <x v="2"/>
  </r>
  <r>
    <s v="Amazon"/>
    <n v="1185732"/>
    <x v="214"/>
    <x v="6"/>
    <s v="Milieu ouest"/>
    <s v="Ohio"/>
    <s v="Columbus"/>
    <x v="4"/>
    <n v="37"/>
    <n v="113"/>
    <n v="4181"/>
    <n v="2048.69"/>
    <n v="0.49"/>
    <x v="2"/>
  </r>
  <r>
    <s v="Amazon"/>
    <n v="1185732"/>
    <x v="214"/>
    <x v="6"/>
    <s v="Milieu ouest"/>
    <s v="Ohio"/>
    <s v="Columbus"/>
    <x v="5"/>
    <n v="28"/>
    <n v="128"/>
    <n v="3584"/>
    <n v="2186.2399999999998"/>
    <n v="0.61"/>
    <x v="2"/>
  </r>
  <r>
    <s v="Amazon"/>
    <n v="1185732"/>
    <x v="233"/>
    <x v="3"/>
    <s v="Milieu ouest"/>
    <s v="Ohio"/>
    <s v="Columbus"/>
    <x v="0"/>
    <n v="28"/>
    <n v="218"/>
    <n v="6104"/>
    <n v="3357.2000000000003"/>
    <n v="0.55000000000000004"/>
    <x v="2"/>
  </r>
  <r>
    <s v="Amazon"/>
    <n v="1185732"/>
    <x v="233"/>
    <x v="3"/>
    <s v="Milieu ouest"/>
    <s v="Ohio"/>
    <s v="Columbus"/>
    <x v="1"/>
    <n v="28"/>
    <n v="111"/>
    <n v="3108"/>
    <n v="1522.92"/>
    <n v="0.49"/>
    <x v="2"/>
  </r>
  <r>
    <s v="Amazon"/>
    <n v="1185732"/>
    <x v="233"/>
    <x v="3"/>
    <s v="Milieu ouest"/>
    <s v="Ohio"/>
    <s v="Columbus"/>
    <x v="2"/>
    <n v="19"/>
    <n v="106"/>
    <n v="2014"/>
    <n v="1067.42"/>
    <n v="0.53"/>
    <x v="2"/>
  </r>
  <r>
    <s v="Amazon"/>
    <n v="1185732"/>
    <x v="233"/>
    <x v="3"/>
    <s v="Milieu ouest"/>
    <s v="Ohio"/>
    <s v="Columbus"/>
    <x v="3"/>
    <n v="24"/>
    <n v="102"/>
    <n v="2448"/>
    <n v="1224"/>
    <n v="0.5"/>
    <x v="2"/>
  </r>
  <r>
    <s v="Amazon"/>
    <n v="1185732"/>
    <x v="233"/>
    <x v="3"/>
    <s v="Milieu ouest"/>
    <s v="Ohio"/>
    <s v="Columbus"/>
    <x v="4"/>
    <n v="42"/>
    <n v="101"/>
    <n v="4242"/>
    <n v="1993.7399999999998"/>
    <n v="0.47"/>
    <x v="2"/>
  </r>
  <r>
    <s v="Amazon"/>
    <n v="1185732"/>
    <x v="233"/>
    <x v="3"/>
    <s v="Milieu ouest"/>
    <s v="Ohio"/>
    <s v="Columbus"/>
    <x v="5"/>
    <n v="34"/>
    <n v="137"/>
    <n v="4658"/>
    <n v="3027.7000000000003"/>
    <n v="0.65"/>
    <x v="2"/>
  </r>
  <r>
    <s v="Amazon"/>
    <n v="1185732"/>
    <x v="262"/>
    <x v="4"/>
    <s v="Milieu ouest"/>
    <s v="Ohio"/>
    <s v="Columbus"/>
    <x v="0"/>
    <n v="42"/>
    <n v="207"/>
    <n v="8694"/>
    <n v="4347"/>
    <n v="0.5"/>
    <x v="2"/>
  </r>
  <r>
    <s v="Amazon"/>
    <n v="1185732"/>
    <x v="262"/>
    <x v="4"/>
    <s v="Milieu ouest"/>
    <s v="Ohio"/>
    <s v="Columbus"/>
    <x v="1"/>
    <n v="44"/>
    <n v="135"/>
    <n v="5940"/>
    <n v="2910.6"/>
    <n v="0.49"/>
    <x v="2"/>
  </r>
  <r>
    <s v="Amazon"/>
    <n v="1185732"/>
    <x v="262"/>
    <x v="4"/>
    <s v="Milieu ouest"/>
    <s v="Ohio"/>
    <s v="Columbus"/>
    <x v="2"/>
    <n v="39"/>
    <n v="143"/>
    <n v="5577"/>
    <n v="2844.27"/>
    <n v="0.51"/>
    <x v="2"/>
  </r>
  <r>
    <s v="Amazon"/>
    <n v="1185732"/>
    <x v="262"/>
    <x v="4"/>
    <s v="Milieu ouest"/>
    <s v="Ohio"/>
    <s v="Columbus"/>
    <x v="3"/>
    <n v="38"/>
    <n v="123"/>
    <n v="4674"/>
    <n v="2570.7000000000003"/>
    <n v="0.55000000000000004"/>
    <x v="2"/>
  </r>
  <r>
    <s v="Amazon"/>
    <n v="1185732"/>
    <x v="262"/>
    <x v="4"/>
    <s v="Milieu ouest"/>
    <s v="Ohio"/>
    <s v="Columbus"/>
    <x v="4"/>
    <n v="49"/>
    <n v="126"/>
    <n v="6174"/>
    <n v="2840.04"/>
    <n v="0.45999999999999996"/>
    <x v="2"/>
  </r>
  <r>
    <s v="Amazon"/>
    <n v="1185732"/>
    <x v="262"/>
    <x v="4"/>
    <s v="Milieu ouest"/>
    <s v="Ohio"/>
    <s v="Columbus"/>
    <x v="5"/>
    <n v="53"/>
    <n v="143"/>
    <n v="7579"/>
    <n v="4850.5600000000004"/>
    <n v="0.64"/>
    <x v="2"/>
  </r>
  <r>
    <s v="Amazon"/>
    <n v="1185732"/>
    <x v="295"/>
    <x v="2"/>
    <s v="Milieu ouest"/>
    <s v="Ohio"/>
    <s v="Columbus"/>
    <x v="0"/>
    <n v="49"/>
    <n v="232"/>
    <n v="11368"/>
    <n v="6025.04"/>
    <n v="0.53"/>
    <x v="2"/>
  </r>
  <r>
    <s v="Amazon"/>
    <n v="1185732"/>
    <x v="295"/>
    <x v="2"/>
    <s v="Milieu ouest"/>
    <s v="Ohio"/>
    <s v="Columbus"/>
    <x v="1"/>
    <n v="41"/>
    <n v="138"/>
    <n v="5658"/>
    <n v="2602.6799999999998"/>
    <n v="0.45999999999999996"/>
    <x v="2"/>
  </r>
  <r>
    <s v="Amazon"/>
    <n v="1185732"/>
    <x v="295"/>
    <x v="2"/>
    <s v="Milieu ouest"/>
    <s v="Ohio"/>
    <s v="Columbus"/>
    <x v="2"/>
    <n v="49"/>
    <n v="142"/>
    <n v="6958"/>
    <n v="3757.32"/>
    <n v="0.54"/>
    <x v="2"/>
  </r>
  <r>
    <s v="Amazon"/>
    <n v="1185732"/>
    <x v="295"/>
    <x v="2"/>
    <s v="Milieu ouest"/>
    <s v="Ohio"/>
    <s v="Columbus"/>
    <x v="3"/>
    <n v="49"/>
    <n v="140"/>
    <n v="6860"/>
    <n v="3498.6"/>
    <n v="0.51"/>
    <x v="2"/>
  </r>
  <r>
    <s v="Amazon"/>
    <n v="1185732"/>
    <x v="295"/>
    <x v="2"/>
    <s v="Milieu ouest"/>
    <s v="Ohio"/>
    <s v="Columbus"/>
    <x v="4"/>
    <n v="62"/>
    <n v="150"/>
    <n v="9300"/>
    <n v="4371"/>
    <n v="0.47"/>
    <x v="2"/>
  </r>
  <r>
    <s v="Amazon"/>
    <n v="1185732"/>
    <x v="295"/>
    <x v="2"/>
    <s v="Milieu ouest"/>
    <s v="Ohio"/>
    <s v="Columbus"/>
    <x v="5"/>
    <n v="64"/>
    <n v="196"/>
    <n v="12544"/>
    <n v="7777.28"/>
    <n v="0.62"/>
    <x v="2"/>
  </r>
  <r>
    <s v="Amazon"/>
    <n v="1185732"/>
    <x v="323"/>
    <x v="2"/>
    <s v="Milieu ouest"/>
    <s v="Ohio"/>
    <s v="Columbus"/>
    <x v="0"/>
    <n v="63"/>
    <n v="252"/>
    <n v="15876"/>
    <n v="8255.52"/>
    <n v="0.52"/>
    <x v="2"/>
  </r>
  <r>
    <s v="Amazon"/>
    <n v="1185732"/>
    <x v="323"/>
    <x v="2"/>
    <s v="Milieu ouest"/>
    <s v="Ohio"/>
    <s v="Columbus"/>
    <x v="1"/>
    <n v="56"/>
    <n v="195"/>
    <n v="10920"/>
    <n v="5132.3999999999996"/>
    <n v="0.47"/>
    <x v="2"/>
  </r>
  <r>
    <s v="Amazon"/>
    <n v="1185732"/>
    <x v="323"/>
    <x v="2"/>
    <s v="Milieu ouest"/>
    <s v="Ohio"/>
    <s v="Columbus"/>
    <x v="2"/>
    <n v="51"/>
    <n v="173"/>
    <n v="8823"/>
    <n v="4499.7300000000005"/>
    <n v="0.51"/>
    <x v="2"/>
  </r>
  <r>
    <s v="Amazon"/>
    <n v="1185732"/>
    <x v="323"/>
    <x v="2"/>
    <s v="Milieu ouest"/>
    <s v="Ohio"/>
    <s v="Columbus"/>
    <x v="3"/>
    <n v="53"/>
    <n v="152"/>
    <n v="8056"/>
    <n v="4350.2400000000007"/>
    <n v="0.54"/>
    <x v="2"/>
  </r>
  <r>
    <s v="Amazon"/>
    <n v="1185732"/>
    <x v="323"/>
    <x v="2"/>
    <s v="Milieu ouest"/>
    <s v="Ohio"/>
    <s v="Columbus"/>
    <x v="4"/>
    <n v="59"/>
    <n v="154"/>
    <n v="9086"/>
    <n v="4179.5599999999995"/>
    <n v="0.45999999999999996"/>
    <x v="2"/>
  </r>
  <r>
    <s v="Amazon"/>
    <n v="1185732"/>
    <x v="323"/>
    <x v="2"/>
    <s v="Milieu ouest"/>
    <s v="Ohio"/>
    <s v="Columbus"/>
    <x v="5"/>
    <n v="69"/>
    <n v="181"/>
    <n v="12489"/>
    <n v="7868.07"/>
    <n v="0.63"/>
    <x v="2"/>
  </r>
  <r>
    <s v="Amazon"/>
    <n v="1185732"/>
    <x v="355"/>
    <x v="6"/>
    <s v="Milieu ouest"/>
    <s v="Ohio"/>
    <s v="Columbus"/>
    <x v="0"/>
    <n v="61"/>
    <n v="228"/>
    <n v="13908"/>
    <n v="6954"/>
    <n v="0.5"/>
    <x v="2"/>
  </r>
  <r>
    <s v="Amazon"/>
    <n v="1185732"/>
    <x v="355"/>
    <x v="6"/>
    <s v="Milieu ouest"/>
    <s v="Ohio"/>
    <s v="Columbus"/>
    <x v="1"/>
    <n v="58"/>
    <n v="195"/>
    <n v="11310"/>
    <n v="5202.5999999999995"/>
    <n v="0.45999999999999996"/>
    <x v="2"/>
  </r>
  <r>
    <s v="Amazon"/>
    <n v="1185732"/>
    <x v="355"/>
    <x v="6"/>
    <s v="Milieu ouest"/>
    <s v="Ohio"/>
    <s v="Columbus"/>
    <x v="2"/>
    <n v="53"/>
    <n v="150"/>
    <n v="7950"/>
    <n v="4054.5"/>
    <n v="0.51"/>
    <x v="2"/>
  </r>
  <r>
    <s v="Amazon"/>
    <n v="1185732"/>
    <x v="355"/>
    <x v="6"/>
    <s v="Milieu ouest"/>
    <s v="Ohio"/>
    <s v="Columbus"/>
    <x v="3"/>
    <n v="41"/>
    <n v="158"/>
    <n v="6478"/>
    <n v="3303.78"/>
    <n v="0.51"/>
    <x v="2"/>
  </r>
  <r>
    <s v="Amazon"/>
    <n v="1185732"/>
    <x v="355"/>
    <x v="6"/>
    <s v="Milieu ouest"/>
    <s v="Ohio"/>
    <s v="Columbus"/>
    <x v="4"/>
    <n v="50"/>
    <n v="135"/>
    <n v="6750"/>
    <n v="3307.5"/>
    <n v="0.49"/>
    <x v="2"/>
  </r>
  <r>
    <s v="Amazon"/>
    <n v="1185732"/>
    <x v="355"/>
    <x v="6"/>
    <s v="Milieu ouest"/>
    <s v="Ohio"/>
    <s v="Columbus"/>
    <x v="5"/>
    <n v="54"/>
    <n v="169"/>
    <n v="9126"/>
    <n v="5566.86"/>
    <n v="0.61"/>
    <x v="2"/>
  </r>
  <r>
    <s v="Amazon"/>
    <n v="1185732"/>
    <x v="385"/>
    <x v="1"/>
    <s v="Milieu ouest"/>
    <s v="Ohio"/>
    <s v="Columbus"/>
    <x v="0"/>
    <n v="50"/>
    <n v="225"/>
    <n v="11250"/>
    <n v="6075"/>
    <n v="0.54"/>
    <x v="2"/>
  </r>
  <r>
    <s v="Amazon"/>
    <n v="1185732"/>
    <x v="385"/>
    <x v="1"/>
    <s v="Milieu ouest"/>
    <s v="Ohio"/>
    <s v="Columbus"/>
    <x v="1"/>
    <n v="47"/>
    <n v="173"/>
    <n v="8131"/>
    <n v="3821.5699999999997"/>
    <n v="0.47"/>
    <x v="2"/>
  </r>
  <r>
    <s v="Amazon"/>
    <n v="1185732"/>
    <x v="385"/>
    <x v="1"/>
    <s v="Milieu ouest"/>
    <s v="Ohio"/>
    <s v="Columbus"/>
    <x v="2"/>
    <n v="23"/>
    <n v="138"/>
    <n v="3174"/>
    <n v="1745.7"/>
    <n v="0.55000000000000004"/>
    <x v="2"/>
  </r>
  <r>
    <s v="Amazon"/>
    <n v="1185732"/>
    <x v="385"/>
    <x v="1"/>
    <s v="Milieu ouest"/>
    <s v="Ohio"/>
    <s v="Columbus"/>
    <x v="3"/>
    <n v="24"/>
    <n v="113"/>
    <n v="2712"/>
    <n v="1383.1200000000001"/>
    <n v="0.51"/>
    <x v="2"/>
  </r>
  <r>
    <s v="Amazon"/>
    <n v="1185732"/>
    <x v="385"/>
    <x v="1"/>
    <s v="Milieu ouest"/>
    <s v="Ohio"/>
    <s v="Columbus"/>
    <x v="4"/>
    <n v="32"/>
    <n v="122"/>
    <n v="3904"/>
    <n v="1873.9199999999998"/>
    <n v="0.48"/>
    <x v="2"/>
  </r>
  <r>
    <s v="Amazon"/>
    <n v="1185732"/>
    <x v="385"/>
    <x v="1"/>
    <s v="Milieu ouest"/>
    <s v="Ohio"/>
    <s v="Columbus"/>
    <x v="5"/>
    <n v="37"/>
    <n v="138"/>
    <n v="5106"/>
    <n v="3165.72"/>
    <n v="0.62"/>
    <x v="2"/>
  </r>
  <r>
    <s v="Amazon"/>
    <n v="1185732"/>
    <x v="417"/>
    <x v="5"/>
    <s v="Milieu ouest"/>
    <s v="Ohio"/>
    <s v="Columbus"/>
    <x v="0"/>
    <n v="36"/>
    <n v="210"/>
    <n v="7560"/>
    <n v="3931.2000000000003"/>
    <n v="0.52"/>
    <x v="2"/>
  </r>
  <r>
    <s v="Amazon"/>
    <n v="1185732"/>
    <x v="417"/>
    <x v="5"/>
    <s v="Milieu ouest"/>
    <s v="Ohio"/>
    <s v="Columbus"/>
    <x v="1"/>
    <n v="29"/>
    <n v="138"/>
    <n v="4002"/>
    <n v="1880.9399999999998"/>
    <n v="0.47"/>
    <x v="2"/>
  </r>
  <r>
    <s v="Amazon"/>
    <n v="1185732"/>
    <x v="417"/>
    <x v="5"/>
    <s v="Milieu ouest"/>
    <s v="Ohio"/>
    <s v="Columbus"/>
    <x v="2"/>
    <n v="27"/>
    <n v="106"/>
    <n v="2862"/>
    <n v="1516.8600000000001"/>
    <n v="0.53"/>
    <x v="2"/>
  </r>
  <r>
    <s v="Amazon"/>
    <n v="1185732"/>
    <x v="417"/>
    <x v="5"/>
    <s v="Milieu ouest"/>
    <s v="Ohio"/>
    <s v="Columbus"/>
    <x v="3"/>
    <n v="29"/>
    <n v="112"/>
    <n v="3248"/>
    <n v="1656.48"/>
    <n v="0.51"/>
    <x v="2"/>
  </r>
  <r>
    <s v="Amazon"/>
    <n v="1185732"/>
    <x v="417"/>
    <x v="5"/>
    <s v="Milieu ouest"/>
    <s v="Ohio"/>
    <s v="Columbus"/>
    <x v="4"/>
    <n v="37"/>
    <n v="116"/>
    <n v="4292"/>
    <n v="1974.32"/>
    <n v="0.45999999999999996"/>
    <x v="2"/>
  </r>
  <r>
    <s v="Amazon"/>
    <n v="1185732"/>
    <x v="417"/>
    <x v="5"/>
    <s v="Milieu ouest"/>
    <s v="Ohio"/>
    <s v="Columbus"/>
    <x v="5"/>
    <n v="38"/>
    <n v="147"/>
    <n v="5586"/>
    <n v="3519.18"/>
    <n v="0.63"/>
    <x v="2"/>
  </r>
  <r>
    <s v="Amazon"/>
    <n v="1185732"/>
    <x v="447"/>
    <x v="0"/>
    <s v="Milieu ouest"/>
    <s v="Ohio"/>
    <s v="Columbus"/>
    <x v="0"/>
    <n v="34"/>
    <n v="169"/>
    <n v="5746"/>
    <n v="2987.92"/>
    <n v="0.52"/>
    <x v="2"/>
  </r>
  <r>
    <s v="Amazon"/>
    <n v="1185732"/>
    <x v="447"/>
    <x v="0"/>
    <s v="Milieu ouest"/>
    <s v="Ohio"/>
    <s v="Columbus"/>
    <x v="1"/>
    <n v="24"/>
    <n v="140"/>
    <n v="3360"/>
    <n v="1511.9999999999998"/>
    <n v="0.44999999999999996"/>
    <x v="2"/>
  </r>
  <r>
    <s v="Amazon"/>
    <n v="1185732"/>
    <x v="447"/>
    <x v="0"/>
    <s v="Milieu ouest"/>
    <s v="Ohio"/>
    <s v="Columbus"/>
    <x v="2"/>
    <n v="32"/>
    <n v="116"/>
    <n v="3712"/>
    <n v="1856"/>
    <n v="0.5"/>
    <x v="2"/>
  </r>
  <r>
    <s v="Amazon"/>
    <n v="1185732"/>
    <x v="447"/>
    <x v="0"/>
    <s v="Milieu ouest"/>
    <s v="Ohio"/>
    <s v="Columbus"/>
    <x v="3"/>
    <n v="59"/>
    <n v="135"/>
    <n v="7965"/>
    <n v="3982.5"/>
    <n v="0.5"/>
    <x v="2"/>
  </r>
  <r>
    <s v="Amazon"/>
    <n v="1185732"/>
    <x v="447"/>
    <x v="0"/>
    <s v="Milieu ouest"/>
    <s v="Ohio"/>
    <s v="Columbus"/>
    <x v="4"/>
    <n v="76"/>
    <n v="138"/>
    <n v="10488"/>
    <n v="5139.12"/>
    <n v="0.49"/>
    <x v="2"/>
  </r>
  <r>
    <s v="Amazon"/>
    <n v="1185732"/>
    <x v="447"/>
    <x v="0"/>
    <s v="Milieu ouest"/>
    <s v="Ohio"/>
    <s v="Columbus"/>
    <x v="5"/>
    <n v="74"/>
    <n v="167"/>
    <n v="12358"/>
    <n v="7909.12"/>
    <n v="0.64"/>
    <x v="2"/>
  </r>
  <r>
    <s v="Amazon"/>
    <n v="1185732"/>
    <x v="476"/>
    <x v="1"/>
    <s v="Milieu ouest"/>
    <s v="Ohio"/>
    <s v="Columbus"/>
    <x v="0"/>
    <n v="70"/>
    <n v="231"/>
    <n v="16170"/>
    <n v="8085"/>
    <n v="0.5"/>
    <x v="2"/>
  </r>
  <r>
    <s v="Amazon"/>
    <n v="1185732"/>
    <x v="476"/>
    <x v="1"/>
    <s v="Milieu ouest"/>
    <s v="Ohio"/>
    <s v="Columbus"/>
    <x v="1"/>
    <n v="60"/>
    <n v="181"/>
    <n v="10860"/>
    <n v="5104.2"/>
    <n v="0.47"/>
    <x v="2"/>
  </r>
  <r>
    <s v="Ouest Gear"/>
    <n v="1185732"/>
    <x v="476"/>
    <x v="1"/>
    <s v="Milieu ouest"/>
    <s v="Ohio"/>
    <s v="Columbus"/>
    <x v="2"/>
    <n v="59"/>
    <n v="161"/>
    <n v="9499"/>
    <n v="4939.4800000000005"/>
    <n v="0.52"/>
    <x v="2"/>
  </r>
  <r>
    <s v="Ouest Gear"/>
    <n v="1185732"/>
    <x v="476"/>
    <x v="1"/>
    <s v="Milieu ouest"/>
    <s v="Ohio"/>
    <s v="Columbus"/>
    <x v="3"/>
    <n v="63"/>
    <n v="147"/>
    <n v="9261"/>
    <n v="4630.5"/>
    <n v="0.5"/>
    <x v="2"/>
  </r>
  <r>
    <s v="Ouest Gear"/>
    <n v="1185732"/>
    <x v="476"/>
    <x v="1"/>
    <s v="Milieu ouest"/>
    <s v="Ohio"/>
    <s v="Columbus"/>
    <x v="4"/>
    <n v="68"/>
    <n v="142"/>
    <n v="9656"/>
    <n v="4731.4399999999996"/>
    <n v="0.49"/>
    <x v="2"/>
  </r>
  <r>
    <s v="Ouest Gear"/>
    <n v="1185732"/>
    <x v="476"/>
    <x v="1"/>
    <s v="Milieu ouest"/>
    <s v="Ohio"/>
    <s v="Columbus"/>
    <x v="5"/>
    <n v="74"/>
    <n v="156"/>
    <n v="11544"/>
    <n v="6926.4"/>
    <n v="0.6"/>
    <x v="2"/>
  </r>
  <r>
    <s v="Amazon"/>
    <n v="1185732"/>
    <x v="186"/>
    <x v="2"/>
    <s v="Milieu ouest"/>
    <s v="Ohio"/>
    <s v="Columbus"/>
    <x v="0"/>
    <n v="37"/>
    <n v="135"/>
    <n v="4995"/>
    <n v="2697.3"/>
    <n v="0.54"/>
    <x v="2"/>
  </r>
  <r>
    <s v="Amazon"/>
    <n v="1185732"/>
    <x v="186"/>
    <x v="2"/>
    <s v="Milieu ouest"/>
    <s v="Ohio"/>
    <s v="Columbus"/>
    <x v="1"/>
    <n v="38"/>
    <n v="78"/>
    <n v="2964"/>
    <n v="1393.08"/>
    <n v="0.47"/>
    <x v="2"/>
  </r>
  <r>
    <s v="Amazon"/>
    <n v="1185732"/>
    <x v="186"/>
    <x v="2"/>
    <s v="Milieu ouest"/>
    <s v="Ohio"/>
    <s v="Columbus"/>
    <x v="2"/>
    <n v="28"/>
    <n v="75"/>
    <n v="2100"/>
    <n v="1092"/>
    <n v="0.52"/>
    <x v="2"/>
  </r>
  <r>
    <s v="Amazon"/>
    <n v="1185732"/>
    <x v="186"/>
    <x v="2"/>
    <s v="Milieu ouest"/>
    <s v="Ohio"/>
    <s v="Columbus"/>
    <x v="3"/>
    <n v="34"/>
    <n v="42"/>
    <n v="1428"/>
    <n v="714"/>
    <n v="0.5"/>
    <x v="2"/>
  </r>
  <r>
    <s v="Amazon"/>
    <n v="1185732"/>
    <x v="186"/>
    <x v="2"/>
    <s v="Milieu ouest"/>
    <s v="Ohio"/>
    <s v="Columbus"/>
    <x v="4"/>
    <n v="46"/>
    <n v="52"/>
    <n v="2392"/>
    <n v="1124.24"/>
    <n v="0.47"/>
    <x v="2"/>
  </r>
  <r>
    <s v="Amazon"/>
    <n v="1185732"/>
    <x v="186"/>
    <x v="2"/>
    <s v="Milieu ouest"/>
    <s v="Ohio"/>
    <s v="Columbus"/>
    <x v="5"/>
    <n v="37"/>
    <n v="81"/>
    <n v="2997"/>
    <n v="1618.38"/>
    <n v="0.54"/>
    <x v="2"/>
  </r>
  <r>
    <s v="Amazon"/>
    <n v="1185732"/>
    <x v="696"/>
    <x v="5"/>
    <s v="Milieu ouest"/>
    <s v="Ohio"/>
    <s v="Columbus"/>
    <x v="0"/>
    <n v="38"/>
    <n v="138"/>
    <n v="5244"/>
    <n v="2779.32"/>
    <n v="0.53"/>
    <x v="2"/>
  </r>
  <r>
    <s v="Amazon"/>
    <n v="1185732"/>
    <x v="696"/>
    <x v="5"/>
    <s v="Milieu ouest"/>
    <s v="Ohio"/>
    <s v="Columbus"/>
    <x v="1"/>
    <n v="38"/>
    <n v="58"/>
    <n v="2204"/>
    <n v="1013.8399999999999"/>
    <n v="0.45999999999999996"/>
    <x v="2"/>
  </r>
  <r>
    <s v="Amazon"/>
    <n v="1185732"/>
    <x v="696"/>
    <x v="5"/>
    <s v="Milieu ouest"/>
    <s v="Ohio"/>
    <s v="Columbus"/>
    <x v="2"/>
    <n v="29"/>
    <n v="63"/>
    <n v="1827"/>
    <n v="968.31000000000006"/>
    <n v="0.53"/>
    <x v="2"/>
  </r>
  <r>
    <s v="Amazon"/>
    <n v="1185732"/>
    <x v="696"/>
    <x v="5"/>
    <s v="Sud-est"/>
    <s v="Kentucky"/>
    <s v="Louisville"/>
    <x v="3"/>
    <n v="34"/>
    <n v="34"/>
    <n v="1156"/>
    <n v="624.24"/>
    <n v="0.54"/>
    <x v="2"/>
  </r>
  <r>
    <s v="Amazon"/>
    <n v="1185732"/>
    <x v="696"/>
    <x v="5"/>
    <s v="Sud-est"/>
    <s v="Kentucky"/>
    <s v="Louisville"/>
    <x v="4"/>
    <n v="48"/>
    <n v="54"/>
    <n v="2592"/>
    <n v="1218.24"/>
    <n v="0.47"/>
    <x v="2"/>
  </r>
  <r>
    <s v="Amazon"/>
    <n v="1185732"/>
    <x v="696"/>
    <x v="5"/>
    <s v="Sud-est"/>
    <s v="Kentucky"/>
    <s v="Louisville"/>
    <x v="5"/>
    <n v="39"/>
    <n v="78"/>
    <n v="3042"/>
    <n v="1551.42"/>
    <n v="0.51"/>
    <x v="2"/>
  </r>
  <r>
    <s v="Amazon"/>
    <n v="1185732"/>
    <x v="226"/>
    <x v="4"/>
    <s v="Sud-est"/>
    <s v="Kentucky"/>
    <s v="Louisville"/>
    <x v="0"/>
    <n v="41"/>
    <n v="156"/>
    <n v="6396"/>
    <n v="3261.96"/>
    <n v="0.51"/>
    <x v="2"/>
  </r>
  <r>
    <s v="Amazon"/>
    <n v="1185732"/>
    <x v="226"/>
    <x v="4"/>
    <s v="Sud-est"/>
    <s v="Kentucky"/>
    <s v="Louisville"/>
    <x v="1"/>
    <n v="41"/>
    <n v="59"/>
    <n v="2419"/>
    <n v="1185.31"/>
    <n v="0.49"/>
    <x v="2"/>
  </r>
  <r>
    <s v="Amazon"/>
    <n v="1185732"/>
    <x v="226"/>
    <x v="4"/>
    <s v="Sud-est"/>
    <s v="Kentucky"/>
    <s v="Louisville"/>
    <x v="2"/>
    <n v="34"/>
    <n v="73"/>
    <n v="2482"/>
    <n v="1241"/>
    <n v="0.5"/>
    <x v="2"/>
  </r>
  <r>
    <s v="Amazon"/>
    <n v="1185732"/>
    <x v="226"/>
    <x v="4"/>
    <s v="Sud-est"/>
    <s v="Kentucky"/>
    <s v="Louisville"/>
    <x v="3"/>
    <n v="36"/>
    <n v="27"/>
    <n v="972"/>
    <n v="505.44"/>
    <n v="0.52"/>
    <x v="2"/>
  </r>
  <r>
    <s v="Amazon"/>
    <n v="1185732"/>
    <x v="226"/>
    <x v="4"/>
    <s v="Sud-est"/>
    <s v="Kentucky"/>
    <s v="Louisville"/>
    <x v="4"/>
    <n v="52"/>
    <n v="44"/>
    <n v="2288"/>
    <n v="1052.48"/>
    <n v="0.45999999999999996"/>
    <x v="2"/>
  </r>
  <r>
    <s v="Amazon"/>
    <n v="1185732"/>
    <x v="226"/>
    <x v="4"/>
    <s v="Sud-est"/>
    <s v="Kentucky"/>
    <s v="Louisville"/>
    <x v="5"/>
    <n v="42"/>
    <n v="65"/>
    <n v="2730"/>
    <n v="1392.3"/>
    <n v="0.51"/>
    <x v="2"/>
  </r>
  <r>
    <s v="Amazon"/>
    <n v="1185732"/>
    <x v="245"/>
    <x v="1"/>
    <s v="Sud-est"/>
    <s v="Kentucky"/>
    <s v="Louisville"/>
    <x v="0"/>
    <n v="41"/>
    <n v="119"/>
    <n v="4879"/>
    <n v="2683.4500000000003"/>
    <n v="0.55000000000000004"/>
    <x v="2"/>
  </r>
  <r>
    <s v="Amazon"/>
    <n v="1185732"/>
    <x v="245"/>
    <x v="1"/>
    <s v="Sud-est"/>
    <s v="Kentucky"/>
    <s v="Louisville"/>
    <x v="1"/>
    <n v="41"/>
    <n v="49"/>
    <n v="2009"/>
    <n v="964.31999999999994"/>
    <n v="0.48"/>
    <x v="2"/>
  </r>
  <r>
    <s v="Amazon"/>
    <n v="1185732"/>
    <x v="245"/>
    <x v="1"/>
    <s v="Sud-est"/>
    <s v="Kentucky"/>
    <s v="Louisville"/>
    <x v="2"/>
    <n v="38"/>
    <n v="49"/>
    <n v="1862"/>
    <n v="1024.1000000000001"/>
    <n v="0.55000000000000004"/>
    <x v="2"/>
  </r>
  <r>
    <s v="Amazon"/>
    <n v="1185732"/>
    <x v="245"/>
    <x v="1"/>
    <s v="Sud-est"/>
    <s v="Kentucky"/>
    <s v="Louisville"/>
    <x v="3"/>
    <n v="42"/>
    <n v="29"/>
    <n v="1218"/>
    <n v="609"/>
    <n v="0.5"/>
    <x v="2"/>
  </r>
  <r>
    <s v="Amazon"/>
    <n v="1185732"/>
    <x v="245"/>
    <x v="1"/>
    <s v="Sud-est"/>
    <s v="Kentucky"/>
    <s v="Louisville"/>
    <x v="4"/>
    <n v="47"/>
    <n v="35"/>
    <n v="1645"/>
    <n v="806.05"/>
    <n v="0.49"/>
    <x v="2"/>
  </r>
  <r>
    <s v="Amazon"/>
    <n v="1185732"/>
    <x v="245"/>
    <x v="1"/>
    <s v="Sud-est"/>
    <s v="Kentucky"/>
    <s v="Louisville"/>
    <x v="5"/>
    <n v="36"/>
    <n v="75"/>
    <n v="2700"/>
    <n v="1350"/>
    <n v="0.5"/>
    <x v="2"/>
  </r>
  <r>
    <s v="Amazon"/>
    <n v="1185732"/>
    <x v="276"/>
    <x v="4"/>
    <s v="Sud-est"/>
    <s v="Kentucky"/>
    <s v="Louisville"/>
    <x v="0"/>
    <n v="49"/>
    <n v="156"/>
    <n v="7644"/>
    <n v="3898.44"/>
    <n v="0.51"/>
    <x v="2"/>
  </r>
  <r>
    <s v="Amazon"/>
    <n v="1185732"/>
    <x v="276"/>
    <x v="4"/>
    <s v="Sud-est"/>
    <s v="Kentucky"/>
    <s v="Louisville"/>
    <x v="1"/>
    <n v="42"/>
    <n v="68"/>
    <n v="2856"/>
    <n v="1428"/>
    <n v="0.5"/>
    <x v="2"/>
  </r>
  <r>
    <s v="Amazon"/>
    <n v="1185732"/>
    <x v="276"/>
    <x v="4"/>
    <s v="Sud-est"/>
    <s v="Kentucky"/>
    <s v="Louisville"/>
    <x v="2"/>
    <n v="38"/>
    <n v="58"/>
    <n v="2204"/>
    <n v="1146.08"/>
    <n v="0.52"/>
    <x v="2"/>
  </r>
  <r>
    <s v="Amazon"/>
    <n v="1185732"/>
    <x v="276"/>
    <x v="4"/>
    <s v="Sud-est"/>
    <s v="Kentucky"/>
    <s v="Louisville"/>
    <x v="3"/>
    <n v="38"/>
    <n v="38"/>
    <n v="1444"/>
    <n v="779.7600000000001"/>
    <n v="0.54"/>
    <x v="2"/>
  </r>
  <r>
    <s v="Amazon"/>
    <n v="1185732"/>
    <x v="276"/>
    <x v="4"/>
    <s v="Sud-est"/>
    <s v="Kentucky"/>
    <s v="Louisville"/>
    <x v="4"/>
    <n v="46"/>
    <n v="42"/>
    <n v="1932"/>
    <n v="888.71999999999991"/>
    <n v="0.45999999999999996"/>
    <x v="2"/>
  </r>
  <r>
    <s v="Amazon"/>
    <n v="1185732"/>
    <x v="276"/>
    <x v="4"/>
    <s v="Sud-est"/>
    <s v="Kentucky"/>
    <s v="Louisville"/>
    <x v="5"/>
    <n v="51"/>
    <n v="83"/>
    <n v="4233"/>
    <n v="2158.83"/>
    <n v="0.51"/>
    <x v="2"/>
  </r>
  <r>
    <s v="Amazon"/>
    <n v="1185732"/>
    <x v="306"/>
    <x v="6"/>
    <s v="Sud-est"/>
    <s v="Kentucky"/>
    <s v="Louisville"/>
    <x v="0"/>
    <n v="36"/>
    <n v="142"/>
    <n v="5112"/>
    <n v="2556"/>
    <n v="0.5"/>
    <x v="2"/>
  </r>
  <r>
    <s v="Amazon"/>
    <n v="1185732"/>
    <x v="306"/>
    <x v="6"/>
    <s v="Sud-est"/>
    <s v="Kentucky"/>
    <s v="Louisville"/>
    <x v="1"/>
    <n v="33"/>
    <n v="77"/>
    <n v="2541"/>
    <n v="1245.0899999999999"/>
    <n v="0.49"/>
    <x v="2"/>
  </r>
  <r>
    <s v="Amazon"/>
    <n v="1185732"/>
    <x v="306"/>
    <x v="6"/>
    <s v="Sud-est"/>
    <s v="Kentucky"/>
    <s v="Louisville"/>
    <x v="2"/>
    <n v="28"/>
    <n v="56"/>
    <n v="1568"/>
    <n v="862.40000000000009"/>
    <n v="0.55000000000000004"/>
    <x v="2"/>
  </r>
  <r>
    <s v="Amazon"/>
    <n v="1185732"/>
    <x v="306"/>
    <x v="6"/>
    <s v="Sud-est"/>
    <s v="Kentucky"/>
    <s v="Louisville"/>
    <x v="3"/>
    <n v="29"/>
    <n v="52"/>
    <n v="1508"/>
    <n v="829.40000000000009"/>
    <n v="0.55000000000000004"/>
    <x v="2"/>
  </r>
  <r>
    <s v="Amazon"/>
    <n v="1185732"/>
    <x v="306"/>
    <x v="6"/>
    <s v="Sud-est"/>
    <s v="Kentucky"/>
    <s v="Louisville"/>
    <x v="4"/>
    <n v="49"/>
    <n v="54"/>
    <n v="2646"/>
    <n v="1296.54"/>
    <n v="0.49"/>
    <x v="2"/>
  </r>
  <r>
    <s v="Amazon"/>
    <n v="1185732"/>
    <x v="306"/>
    <x v="6"/>
    <s v="Sud-est"/>
    <s v="Kentucky"/>
    <s v="Louisville"/>
    <x v="5"/>
    <n v="52"/>
    <n v="101"/>
    <n v="5252"/>
    <n v="2731.04"/>
    <n v="0.52"/>
    <x v="2"/>
  </r>
  <r>
    <s v="Amazon"/>
    <n v="1185732"/>
    <x v="335"/>
    <x v="0"/>
    <s v="Sud-est"/>
    <s v="Kentucky"/>
    <s v="Louisville"/>
    <x v="0"/>
    <n v="47"/>
    <n v="168"/>
    <n v="7896"/>
    <n v="4342.8"/>
    <n v="0.55000000000000004"/>
    <x v="2"/>
  </r>
  <r>
    <s v="Amazon"/>
    <n v="1185732"/>
    <x v="335"/>
    <x v="0"/>
    <s v="Sud-est"/>
    <s v="Kentucky"/>
    <s v="Louisville"/>
    <x v="1"/>
    <n v="44"/>
    <n v="95"/>
    <n v="4180"/>
    <n v="2048.1999999999998"/>
    <n v="0.49"/>
    <x v="2"/>
  </r>
  <r>
    <s v="Amazon"/>
    <n v="1185732"/>
    <x v="335"/>
    <x v="0"/>
    <s v="Sud-est"/>
    <s v="Kentucky"/>
    <s v="Louisville"/>
    <x v="2"/>
    <n v="38"/>
    <n v="69"/>
    <n v="2622"/>
    <n v="1363.44"/>
    <n v="0.52"/>
    <x v="2"/>
  </r>
  <r>
    <s v="Amazon"/>
    <n v="1185732"/>
    <x v="335"/>
    <x v="0"/>
    <s v="Sud-est"/>
    <s v="Kentucky"/>
    <s v="Louisville"/>
    <x v="3"/>
    <n v="37"/>
    <n v="63"/>
    <n v="2331"/>
    <n v="1258.74"/>
    <n v="0.54"/>
    <x v="2"/>
  </r>
  <r>
    <s v="Amazon"/>
    <n v="1185732"/>
    <x v="335"/>
    <x v="0"/>
    <s v="Sud-est"/>
    <s v="Kentucky"/>
    <s v="Louisville"/>
    <x v="4"/>
    <n v="46"/>
    <n v="75"/>
    <n v="3450"/>
    <n v="1586.9999999999998"/>
    <n v="0.45999999999999996"/>
    <x v="2"/>
  </r>
  <r>
    <s v="Amazon"/>
    <n v="1185732"/>
    <x v="335"/>
    <x v="0"/>
    <s v="Sud-est"/>
    <s v="Kentucky"/>
    <s v="Louisville"/>
    <x v="5"/>
    <n v="50"/>
    <n v="115"/>
    <n v="5750"/>
    <n v="3105"/>
    <n v="0.54"/>
    <x v="2"/>
  </r>
  <r>
    <s v="Amazon"/>
    <n v="1185732"/>
    <x v="367"/>
    <x v="4"/>
    <s v="Sud-est"/>
    <s v="Kentucky"/>
    <s v="Louisville"/>
    <x v="0"/>
    <n v="46"/>
    <n v="167"/>
    <n v="7682"/>
    <n v="4148.2800000000007"/>
    <n v="0.54"/>
    <x v="2"/>
  </r>
  <r>
    <s v="Amazon"/>
    <n v="1185732"/>
    <x v="367"/>
    <x v="4"/>
    <s v="Sud-est"/>
    <s v="Kentucky"/>
    <s v="Louisville"/>
    <x v="1"/>
    <n v="41"/>
    <n v="91"/>
    <n v="3731"/>
    <n v="1753.57"/>
    <n v="0.47"/>
    <x v="2"/>
  </r>
  <r>
    <s v="Amazon"/>
    <n v="1185732"/>
    <x v="367"/>
    <x v="4"/>
    <s v="Sud-est"/>
    <s v="Kentucky"/>
    <s v="Louisville"/>
    <x v="2"/>
    <n v="36"/>
    <n v="80"/>
    <n v="2880"/>
    <n v="1555.2"/>
    <n v="0.54"/>
    <x v="2"/>
  </r>
  <r>
    <s v="Amazon"/>
    <n v="1185732"/>
    <x v="367"/>
    <x v="4"/>
    <s v="Sud-est"/>
    <s v="Kentucky"/>
    <s v="Louisville"/>
    <x v="3"/>
    <n v="38"/>
    <n v="75"/>
    <n v="2850"/>
    <n v="1425"/>
    <n v="0.5"/>
    <x v="2"/>
  </r>
  <r>
    <s v="Amazon"/>
    <n v="1185732"/>
    <x v="367"/>
    <x v="4"/>
    <s v="Sud-est"/>
    <s v="Kentucky"/>
    <s v="Louisville"/>
    <x v="4"/>
    <n v="49"/>
    <n v="65"/>
    <n v="3185"/>
    <n v="1560.6499999999999"/>
    <n v="0.49"/>
    <x v="2"/>
  </r>
  <r>
    <s v="Amazon"/>
    <n v="1185732"/>
    <x v="367"/>
    <x v="4"/>
    <s v="Sud-est"/>
    <s v="Kentucky"/>
    <s v="Louisville"/>
    <x v="5"/>
    <n v="51"/>
    <n v="120"/>
    <n v="6120"/>
    <n v="3304.8"/>
    <n v="0.54"/>
    <x v="2"/>
  </r>
  <r>
    <s v="Amazon"/>
    <n v="1185732"/>
    <x v="399"/>
    <x v="1"/>
    <s v="Sud-est"/>
    <s v="Kentucky"/>
    <s v="Louisville"/>
    <x v="0"/>
    <n v="48"/>
    <n v="137"/>
    <n v="6576"/>
    <n v="3485.28"/>
    <n v="0.53"/>
    <x v="2"/>
  </r>
  <r>
    <s v="Amazon"/>
    <n v="1185732"/>
    <x v="399"/>
    <x v="1"/>
    <s v="Sud-est"/>
    <s v="Kentucky"/>
    <s v="Louisville"/>
    <x v="1"/>
    <n v="44"/>
    <n v="94"/>
    <n v="4136"/>
    <n v="2026.6399999999999"/>
    <n v="0.49"/>
    <x v="2"/>
  </r>
  <r>
    <s v="Amazon"/>
    <n v="1185732"/>
    <x v="399"/>
    <x v="1"/>
    <s v="Sud-est"/>
    <s v="Kentucky"/>
    <s v="Louisville"/>
    <x v="2"/>
    <n v="33"/>
    <n v="65"/>
    <n v="2145"/>
    <n v="1136.8500000000001"/>
    <n v="0.53"/>
    <x v="2"/>
  </r>
  <r>
    <s v="Amazon"/>
    <n v="1185732"/>
    <x v="399"/>
    <x v="1"/>
    <s v="Sud-est"/>
    <s v="Kentucky"/>
    <s v="Louisville"/>
    <x v="3"/>
    <n v="32"/>
    <n v="54"/>
    <n v="1728"/>
    <n v="881.28"/>
    <n v="0.51"/>
    <x v="2"/>
  </r>
  <r>
    <s v="Amazon"/>
    <n v="1185732"/>
    <x v="399"/>
    <x v="1"/>
    <s v="Sud-est"/>
    <s v="Kentucky"/>
    <s v="Louisville"/>
    <x v="4"/>
    <n v="43"/>
    <n v="58"/>
    <n v="2494"/>
    <n v="1172.1799999999998"/>
    <n v="0.47"/>
    <x v="2"/>
  </r>
  <r>
    <s v="Amazon"/>
    <n v="1185732"/>
    <x v="399"/>
    <x v="1"/>
    <s v="Sud-est"/>
    <s v="Kentucky"/>
    <s v="Louisville"/>
    <x v="5"/>
    <n v="49"/>
    <n v="74"/>
    <n v="3626"/>
    <n v="1885.52"/>
    <n v="0.52"/>
    <x v="2"/>
  </r>
  <r>
    <s v="Amazon"/>
    <n v="1185732"/>
    <x v="428"/>
    <x v="2"/>
    <s v="Sud-est"/>
    <s v="Kentucky"/>
    <s v="Louisville"/>
    <x v="0"/>
    <n v="53"/>
    <n v="126"/>
    <n v="6678"/>
    <n v="3672.9"/>
    <n v="0.55000000000000004"/>
    <x v="2"/>
  </r>
  <r>
    <s v="Amazon"/>
    <n v="1185732"/>
    <x v="428"/>
    <x v="2"/>
    <s v="Sud-est"/>
    <s v="Kentucky"/>
    <s v="Louisville"/>
    <x v="1"/>
    <n v="41"/>
    <n v="83"/>
    <n v="3403"/>
    <n v="1701.5"/>
    <n v="0.5"/>
    <x v="2"/>
  </r>
  <r>
    <s v="Amazon"/>
    <n v="1185732"/>
    <x v="428"/>
    <x v="2"/>
    <s v="Sud-est"/>
    <s v="Kentucky"/>
    <s v="Louisville"/>
    <x v="2"/>
    <n v="43"/>
    <n v="47"/>
    <n v="2021"/>
    <n v="1091.3400000000001"/>
    <n v="0.54"/>
    <x v="2"/>
  </r>
  <r>
    <s v="Amazon"/>
    <n v="1185732"/>
    <x v="428"/>
    <x v="2"/>
    <s v="Sud-est"/>
    <s v="Kentucky"/>
    <s v="Louisville"/>
    <x v="3"/>
    <n v="41"/>
    <n v="42"/>
    <n v="1722"/>
    <n v="895.44"/>
    <n v="0.52"/>
    <x v="2"/>
  </r>
  <r>
    <s v="Amazon"/>
    <n v="1185732"/>
    <x v="428"/>
    <x v="2"/>
    <s v="Sud-est"/>
    <s v="Kentucky"/>
    <s v="Louisville"/>
    <x v="4"/>
    <n v="53"/>
    <n v="41"/>
    <n v="2173"/>
    <n v="1064.77"/>
    <n v="0.49"/>
    <x v="2"/>
  </r>
  <r>
    <s v="Amazon"/>
    <n v="1185732"/>
    <x v="428"/>
    <x v="2"/>
    <s v="Sud-est"/>
    <s v="Kentucky"/>
    <s v="Louisville"/>
    <x v="5"/>
    <n v="53"/>
    <n v="83"/>
    <n v="4399"/>
    <n v="2199.5"/>
    <n v="0.5"/>
    <x v="2"/>
  </r>
  <r>
    <s v="Amazon"/>
    <n v="1185732"/>
    <x v="459"/>
    <x v="5"/>
    <s v="Sud-est"/>
    <s v="Kentucky"/>
    <s v="Louisville"/>
    <x v="0"/>
    <n v="48"/>
    <n v="123"/>
    <n v="5904"/>
    <n v="3070.08"/>
    <n v="0.52"/>
    <x v="2"/>
  </r>
  <r>
    <s v="Amazon"/>
    <n v="1185732"/>
    <x v="459"/>
    <x v="5"/>
    <s v="Sud-est"/>
    <s v="Kentucky"/>
    <s v="Louisville"/>
    <x v="1"/>
    <n v="39"/>
    <n v="72"/>
    <n v="2808"/>
    <n v="1319.76"/>
    <n v="0.47"/>
    <x v="2"/>
  </r>
  <r>
    <s v="Amazon"/>
    <n v="1185732"/>
    <x v="459"/>
    <x v="5"/>
    <s v="Sud-est"/>
    <s v="Kentucky"/>
    <s v="Louisville"/>
    <x v="2"/>
    <n v="41"/>
    <n v="57"/>
    <n v="2337"/>
    <n v="1191.8700000000001"/>
    <n v="0.51"/>
    <x v="2"/>
  </r>
  <r>
    <s v="Foot Locker"/>
    <n v="1185732"/>
    <x v="459"/>
    <x v="5"/>
    <s v="Sud-est"/>
    <s v="Kentucky"/>
    <s v="Louisville"/>
    <x v="3"/>
    <n v="52"/>
    <n v="52"/>
    <n v="2704"/>
    <n v="1352"/>
    <n v="0.5"/>
    <x v="2"/>
  </r>
  <r>
    <s v="Foot Locker"/>
    <n v="1185732"/>
    <x v="459"/>
    <x v="5"/>
    <s v="Sud-est"/>
    <s v="Kentucky"/>
    <s v="Louisville"/>
    <x v="4"/>
    <n v="59"/>
    <n v="53"/>
    <n v="3127"/>
    <n v="1500.96"/>
    <n v="0.48"/>
    <x v="2"/>
  </r>
  <r>
    <s v="Foot Locker"/>
    <n v="1185732"/>
    <x v="459"/>
    <x v="5"/>
    <s v="Sud-est"/>
    <s v="Kentucky"/>
    <s v="Louisville"/>
    <x v="5"/>
    <n v="66"/>
    <n v="80"/>
    <n v="5280"/>
    <n v="2851.2000000000003"/>
    <n v="0.54"/>
    <x v="2"/>
  </r>
  <r>
    <s v="Foot Locker"/>
    <n v="1185732"/>
    <x v="488"/>
    <x v="6"/>
    <s v="Sud-est"/>
    <s v="Kentucky"/>
    <s v="Louisville"/>
    <x v="0"/>
    <n v="59"/>
    <n v="158"/>
    <n v="9322"/>
    <n v="5127.1000000000004"/>
    <n v="0.55000000000000004"/>
    <x v="2"/>
  </r>
  <r>
    <s v="Foot Locker"/>
    <n v="1185732"/>
    <x v="488"/>
    <x v="6"/>
    <s v="Sud-est"/>
    <s v="Kentucky"/>
    <s v="Louisville"/>
    <x v="1"/>
    <n v="52"/>
    <n v="98"/>
    <n v="5096"/>
    <n v="2446.08"/>
    <n v="0.48"/>
    <x v="2"/>
  </r>
  <r>
    <s v="Foot Locker"/>
    <n v="1185732"/>
    <x v="488"/>
    <x v="6"/>
    <s v="Sud-est"/>
    <s v="Kentucky"/>
    <s v="Louisville"/>
    <x v="2"/>
    <n v="51"/>
    <n v="74"/>
    <n v="3774"/>
    <n v="2075.7000000000003"/>
    <n v="0.55000000000000004"/>
    <x v="2"/>
  </r>
  <r>
    <s v="Foot Locker"/>
    <n v="1185732"/>
    <x v="488"/>
    <x v="6"/>
    <s v="Sud-est"/>
    <s v="Kentucky"/>
    <s v="Louisville"/>
    <x v="3"/>
    <n v="49"/>
    <n v="68"/>
    <n v="3332"/>
    <n v="1765.96"/>
    <n v="0.53"/>
    <x v="2"/>
  </r>
  <r>
    <s v="Foot Locker"/>
    <n v="1185732"/>
    <x v="488"/>
    <x v="6"/>
    <s v="Sud-est"/>
    <s v="Kentucky"/>
    <s v="Louisville"/>
    <x v="4"/>
    <n v="54"/>
    <n v="68"/>
    <n v="3672"/>
    <n v="1725.84"/>
    <n v="0.47"/>
    <x v="2"/>
  </r>
  <r>
    <s v="Foot Locker"/>
    <n v="1185732"/>
    <x v="488"/>
    <x v="6"/>
    <s v="Sud-est"/>
    <s v="Kentucky"/>
    <s v="Louisville"/>
    <x v="5"/>
    <n v="64"/>
    <n v="98"/>
    <n v="6272"/>
    <n v="3324.1600000000003"/>
    <n v="0.53"/>
    <x v="2"/>
  </r>
  <r>
    <s v="Foot Locker"/>
    <n v="1185732"/>
    <x v="184"/>
    <x v="0"/>
    <s v="Sud-est"/>
    <s v="Kentucky"/>
    <s v="Louisville"/>
    <x v="0"/>
    <n v="29"/>
    <n v="189"/>
    <n v="5481"/>
    <n v="2959.7400000000002"/>
    <n v="0.54"/>
    <x v="2"/>
  </r>
  <r>
    <s v="Foot Locker"/>
    <n v="1185732"/>
    <x v="184"/>
    <x v="0"/>
    <s v="Sud-est"/>
    <s v="Kentucky"/>
    <s v="Louisville"/>
    <x v="1"/>
    <n v="29"/>
    <n v="142"/>
    <n v="4118"/>
    <n v="1853.1"/>
    <n v="0.44999999999999996"/>
    <x v="2"/>
  </r>
  <r>
    <s v="Foot Locker"/>
    <n v="1185732"/>
    <x v="184"/>
    <x v="0"/>
    <s v="Sud-est"/>
    <s v="Kentucky"/>
    <s v="Louisville"/>
    <x v="2"/>
    <n v="18"/>
    <n v="158"/>
    <n v="2844"/>
    <n v="1564.2"/>
    <n v="0.55000000000000004"/>
    <x v="2"/>
  </r>
  <r>
    <s v="Foot Locker"/>
    <n v="1185732"/>
    <x v="184"/>
    <x v="0"/>
    <s v="Sud-est"/>
    <s v="Kentucky"/>
    <s v="Louisville"/>
    <x v="3"/>
    <n v="23"/>
    <n v="101"/>
    <n v="2323"/>
    <n v="1231.19"/>
    <n v="0.53"/>
    <x v="2"/>
  </r>
  <r>
    <s v="Foot Locker"/>
    <n v="1185732"/>
    <x v="184"/>
    <x v="0"/>
    <s v="Sud-est"/>
    <s v="Kentucky"/>
    <s v="Louisville"/>
    <x v="4"/>
    <n v="38"/>
    <n v="115"/>
    <n v="4370"/>
    <n v="2097.6"/>
    <n v="0.48"/>
    <x v="2"/>
  </r>
  <r>
    <s v="Foot Locker"/>
    <n v="1185732"/>
    <x v="184"/>
    <x v="0"/>
    <s v="Sud-est"/>
    <s v="Kentucky"/>
    <s v="Louisville"/>
    <x v="5"/>
    <n v="29"/>
    <n v="158"/>
    <n v="4582"/>
    <n v="2840.84"/>
    <n v="0.62"/>
    <x v="2"/>
  </r>
  <r>
    <s v="Foot Locker"/>
    <n v="1185732"/>
    <x v="213"/>
    <x v="1"/>
    <s v="Sud-est"/>
    <s v="Kentucky"/>
    <s v="Louisville"/>
    <x v="0"/>
    <n v="28"/>
    <n v="225"/>
    <n v="6300"/>
    <n v="3276"/>
    <n v="0.52"/>
    <x v="2"/>
  </r>
  <r>
    <s v="Foot Locker"/>
    <n v="1185732"/>
    <x v="213"/>
    <x v="1"/>
    <s v="Sud-est"/>
    <s v="Kentucky"/>
    <s v="Louisville"/>
    <x v="1"/>
    <n v="27"/>
    <n v="106"/>
    <n v="2862"/>
    <n v="1373.76"/>
    <n v="0.48"/>
    <x v="2"/>
  </r>
  <r>
    <s v="Foot Locker"/>
    <n v="1185732"/>
    <x v="213"/>
    <x v="1"/>
    <s v="Sud-est"/>
    <s v="Kentucky"/>
    <s v="Louisville"/>
    <x v="2"/>
    <n v="18"/>
    <n v="124"/>
    <n v="2232"/>
    <n v="1227.6000000000001"/>
    <n v="0.55000000000000004"/>
    <x v="2"/>
  </r>
  <r>
    <s v="Foot Locker"/>
    <n v="1185732"/>
    <x v="213"/>
    <x v="1"/>
    <s v="Sud"/>
    <s v="Mississippi"/>
    <s v="Jackson"/>
    <x v="3"/>
    <n v="25"/>
    <n v="91"/>
    <n v="2275"/>
    <n v="1137.5"/>
    <n v="0.5"/>
    <x v="2"/>
  </r>
  <r>
    <s v="Foot Locker"/>
    <n v="1185732"/>
    <x v="213"/>
    <x v="1"/>
    <s v="Sud"/>
    <s v="Mississippi"/>
    <s v="Jackson"/>
    <x v="4"/>
    <n v="39"/>
    <n v="108"/>
    <n v="4212"/>
    <n v="1937.5199999999998"/>
    <n v="0.45999999999999996"/>
    <x v="2"/>
  </r>
  <r>
    <s v="Foot Locker"/>
    <n v="1185732"/>
    <x v="213"/>
    <x v="1"/>
    <s v="Sud"/>
    <s v="Mississippi"/>
    <s v="Jackson"/>
    <x v="5"/>
    <n v="24"/>
    <n v="125"/>
    <n v="3000"/>
    <n v="1800"/>
    <n v="0.6"/>
    <x v="2"/>
  </r>
  <r>
    <s v="Foot Locker"/>
    <n v="1185732"/>
    <x v="221"/>
    <x v="6"/>
    <s v="Sud"/>
    <s v="Mississippi"/>
    <s v="Jackson"/>
    <x v="0"/>
    <n v="23"/>
    <n v="187"/>
    <n v="4301"/>
    <n v="2365.5500000000002"/>
    <n v="0.55000000000000004"/>
    <x v="2"/>
  </r>
  <r>
    <s v="Foot Locker"/>
    <n v="1185732"/>
    <x v="221"/>
    <x v="6"/>
    <s v="Sud"/>
    <s v="Mississippi"/>
    <s v="Jackson"/>
    <x v="1"/>
    <n v="24"/>
    <n v="100"/>
    <n v="2400"/>
    <n v="1128"/>
    <n v="0.47"/>
    <x v="2"/>
  </r>
  <r>
    <s v="Foot Locker"/>
    <n v="1185732"/>
    <x v="221"/>
    <x v="6"/>
    <s v="Sud"/>
    <s v="Mississippi"/>
    <s v="Jackson"/>
    <x v="2"/>
    <n v="14"/>
    <n v="128"/>
    <n v="1792"/>
    <n v="949.76"/>
    <n v="0.53"/>
    <x v="2"/>
  </r>
  <r>
    <s v="Foot Locker"/>
    <n v="1185732"/>
    <x v="221"/>
    <x v="6"/>
    <s v="Sud"/>
    <s v="Mississippi"/>
    <s v="Jackson"/>
    <x v="3"/>
    <n v="19"/>
    <n v="80"/>
    <n v="1520"/>
    <n v="790.4"/>
    <n v="0.52"/>
    <x v="2"/>
  </r>
  <r>
    <s v="Foot Locker"/>
    <n v="1185732"/>
    <x v="221"/>
    <x v="6"/>
    <s v="Sud"/>
    <s v="Mississippi"/>
    <s v="Jackson"/>
    <x v="4"/>
    <n v="32"/>
    <n v="81"/>
    <n v="2592"/>
    <n v="1192.32"/>
    <n v="0.45999999999999996"/>
    <x v="2"/>
  </r>
  <r>
    <s v="Foot Locker"/>
    <n v="1185732"/>
    <x v="221"/>
    <x v="6"/>
    <s v="Sud"/>
    <s v="Mississippi"/>
    <s v="Jackson"/>
    <x v="5"/>
    <n v="24"/>
    <n v="123"/>
    <n v="2952"/>
    <n v="1830.24"/>
    <n v="0.62"/>
    <x v="2"/>
  </r>
  <r>
    <s v="Foot Locker"/>
    <n v="1185732"/>
    <x v="240"/>
    <x v="3"/>
    <s v="Sud"/>
    <s v="Mississippi"/>
    <s v="Jackson"/>
    <x v="0"/>
    <n v="23"/>
    <n v="169"/>
    <n v="3887"/>
    <n v="2098.98"/>
    <n v="0.54"/>
    <x v="2"/>
  </r>
  <r>
    <s v="Foot Locker"/>
    <n v="1185732"/>
    <x v="240"/>
    <x v="3"/>
    <s v="Sud"/>
    <s v="Mississippi"/>
    <s v="Jackson"/>
    <x v="1"/>
    <n v="23"/>
    <n v="109"/>
    <n v="2507"/>
    <n v="1253.5"/>
    <n v="0.5"/>
    <x v="2"/>
  </r>
  <r>
    <s v="Foot Locker"/>
    <n v="1185732"/>
    <x v="240"/>
    <x v="3"/>
    <s v="Sud"/>
    <s v="Mississippi"/>
    <s v="Jackson"/>
    <x v="2"/>
    <n v="14"/>
    <n v="101"/>
    <n v="1414"/>
    <n v="777.7"/>
    <n v="0.55000000000000004"/>
    <x v="2"/>
  </r>
  <r>
    <s v="Foot Locker"/>
    <n v="1185732"/>
    <x v="240"/>
    <x v="3"/>
    <s v="Sud"/>
    <s v="Mississippi"/>
    <s v="Jackson"/>
    <x v="3"/>
    <n v="19"/>
    <n v="75"/>
    <n v="1425"/>
    <n v="741"/>
    <n v="0.52"/>
    <x v="2"/>
  </r>
  <r>
    <s v="Foot Locker"/>
    <n v="1185732"/>
    <x v="240"/>
    <x v="3"/>
    <s v="Sud"/>
    <s v="Mississippi"/>
    <s v="Jackson"/>
    <x v="4"/>
    <n v="38"/>
    <n v="81"/>
    <n v="3078"/>
    <n v="1477.44"/>
    <n v="0.48"/>
    <x v="2"/>
  </r>
  <r>
    <s v="Foot Locker"/>
    <n v="1185732"/>
    <x v="240"/>
    <x v="3"/>
    <s v="Sud"/>
    <s v="Mississippi"/>
    <s v="Jackson"/>
    <x v="5"/>
    <n v="28"/>
    <n v="124"/>
    <n v="3472"/>
    <n v="2117.92"/>
    <n v="0.61"/>
    <x v="2"/>
  </r>
  <r>
    <s v="Foot Locker"/>
    <n v="1185732"/>
    <x v="269"/>
    <x v="4"/>
    <s v="Sud"/>
    <s v="Mississippi"/>
    <s v="Jackson"/>
    <x v="0"/>
    <n v="39"/>
    <n v="194"/>
    <n v="7566"/>
    <n v="4161.3"/>
    <n v="0.55000000000000004"/>
    <x v="2"/>
  </r>
  <r>
    <s v="Foot Locker"/>
    <n v="1185732"/>
    <x v="269"/>
    <x v="4"/>
    <s v="Sud"/>
    <s v="Mississippi"/>
    <s v="Jackson"/>
    <x v="1"/>
    <n v="37"/>
    <n v="131"/>
    <n v="4847"/>
    <n v="2181.1499999999996"/>
    <n v="0.44999999999999996"/>
    <x v="2"/>
  </r>
  <r>
    <s v="Foot Locker"/>
    <n v="1185732"/>
    <x v="269"/>
    <x v="4"/>
    <s v="Sud"/>
    <s v="Mississippi"/>
    <s v="Jackson"/>
    <x v="2"/>
    <n v="33"/>
    <n v="119"/>
    <n v="3927"/>
    <n v="2120.58"/>
    <n v="0.54"/>
    <x v="2"/>
  </r>
  <r>
    <s v="Foot Locker"/>
    <n v="1185732"/>
    <x v="269"/>
    <x v="4"/>
    <s v="Sud"/>
    <s v="Mississippi"/>
    <s v="Jackson"/>
    <x v="3"/>
    <n v="33"/>
    <n v="101"/>
    <n v="3333"/>
    <n v="1699.83"/>
    <n v="0.51"/>
    <x v="2"/>
  </r>
  <r>
    <s v="Foot Locker"/>
    <n v="1185732"/>
    <x v="269"/>
    <x v="4"/>
    <s v="Sud"/>
    <s v="Mississippi"/>
    <s v="Jackson"/>
    <x v="4"/>
    <n v="41"/>
    <n v="116"/>
    <n v="4756"/>
    <n v="2235.3199999999997"/>
    <n v="0.47"/>
    <x v="2"/>
  </r>
  <r>
    <s v="Foot Locker"/>
    <n v="1185732"/>
    <x v="269"/>
    <x v="4"/>
    <s v="Sud"/>
    <s v="Mississippi"/>
    <s v="Jackson"/>
    <x v="5"/>
    <n v="47"/>
    <n v="140"/>
    <n v="6580"/>
    <n v="4211.2"/>
    <n v="0.64"/>
    <x v="2"/>
  </r>
  <r>
    <s v="Foot Locker"/>
    <n v="1185732"/>
    <x v="302"/>
    <x v="2"/>
    <s v="Sud"/>
    <s v="Mississippi"/>
    <s v="Jackson"/>
    <x v="0"/>
    <n v="44"/>
    <n v="210"/>
    <n v="9240"/>
    <n v="4804.8"/>
    <n v="0.52"/>
    <x v="2"/>
  </r>
  <r>
    <s v="Foot Locker"/>
    <n v="1185732"/>
    <x v="302"/>
    <x v="2"/>
    <s v="Sud"/>
    <s v="Mississippi"/>
    <s v="Jackson"/>
    <x v="1"/>
    <n v="37"/>
    <n v="125"/>
    <n v="4625"/>
    <n v="2173.75"/>
    <n v="0.47"/>
    <x v="2"/>
  </r>
  <r>
    <s v="Foot Locker"/>
    <n v="1185732"/>
    <x v="302"/>
    <x v="2"/>
    <s v="Sud"/>
    <s v="Mississippi"/>
    <s v="Jackson"/>
    <x v="2"/>
    <n v="41"/>
    <n v="143"/>
    <n v="5863"/>
    <n v="3224.65"/>
    <n v="0.55000000000000004"/>
    <x v="2"/>
  </r>
  <r>
    <s v="Foot Locker"/>
    <n v="1185732"/>
    <x v="302"/>
    <x v="2"/>
    <s v="Sud"/>
    <s v="Mississippi"/>
    <s v="Jackson"/>
    <x v="3"/>
    <n v="43"/>
    <n v="117"/>
    <n v="5031"/>
    <n v="2515.5"/>
    <n v="0.5"/>
    <x v="2"/>
  </r>
  <r>
    <s v="Foot Locker"/>
    <n v="1185732"/>
    <x v="302"/>
    <x v="2"/>
    <s v="Sud"/>
    <s v="Mississippi"/>
    <s v="Jackson"/>
    <x v="4"/>
    <n v="57"/>
    <n v="135"/>
    <n v="7695"/>
    <n v="3462.7499999999995"/>
    <n v="0.44999999999999996"/>
    <x v="2"/>
  </r>
  <r>
    <s v="Foot Locker"/>
    <n v="1185732"/>
    <x v="302"/>
    <x v="2"/>
    <s v="Sud"/>
    <s v="Mississippi"/>
    <s v="Jackson"/>
    <x v="5"/>
    <n v="60"/>
    <n v="188"/>
    <n v="11280"/>
    <n v="7106.4"/>
    <n v="0.63"/>
    <x v="2"/>
  </r>
  <r>
    <s v="Foot Locker"/>
    <n v="1185732"/>
    <x v="330"/>
    <x v="2"/>
    <s v="Sud"/>
    <s v="Mississippi"/>
    <s v="Jackson"/>
    <x v="0"/>
    <n v="58"/>
    <n v="221"/>
    <n v="12818"/>
    <n v="6537.18"/>
    <n v="0.51"/>
    <x v="2"/>
  </r>
  <r>
    <s v="Walmart"/>
    <n v="1185732"/>
    <x v="330"/>
    <x v="2"/>
    <s v="Sud"/>
    <s v="Mississippi"/>
    <s v="Jackson"/>
    <x v="1"/>
    <n v="53"/>
    <n v="156"/>
    <n v="8268"/>
    <n v="3720.5999999999995"/>
    <n v="0.44999999999999996"/>
    <x v="2"/>
  </r>
  <r>
    <s v="Walmart"/>
    <n v="1185732"/>
    <x v="330"/>
    <x v="2"/>
    <s v="Sud"/>
    <s v="Mississippi"/>
    <s v="Jackson"/>
    <x v="2"/>
    <n v="48"/>
    <n v="142"/>
    <n v="6816"/>
    <n v="3408"/>
    <n v="0.5"/>
    <x v="2"/>
  </r>
  <r>
    <s v="Walmart"/>
    <n v="1185732"/>
    <x v="330"/>
    <x v="2"/>
    <s v="Sud"/>
    <s v="Mississippi"/>
    <s v="Jackson"/>
    <x v="3"/>
    <n v="48"/>
    <n v="124"/>
    <n v="5952"/>
    <n v="3154.56"/>
    <n v="0.53"/>
    <x v="2"/>
  </r>
  <r>
    <s v="Walmart"/>
    <n v="1185732"/>
    <x v="330"/>
    <x v="2"/>
    <s v="Sud"/>
    <s v="Mississippi"/>
    <s v="Jackson"/>
    <x v="4"/>
    <n v="59"/>
    <n v="150"/>
    <n v="8850"/>
    <n v="4248"/>
    <n v="0.48"/>
    <x v="2"/>
  </r>
  <r>
    <s v="Walmart"/>
    <n v="1185732"/>
    <x v="330"/>
    <x v="2"/>
    <s v="Sud"/>
    <s v="Mississippi"/>
    <s v="Jackson"/>
    <x v="5"/>
    <n v="61"/>
    <n v="176"/>
    <n v="10736"/>
    <n v="6548.96"/>
    <n v="0.61"/>
    <x v="2"/>
  </r>
  <r>
    <s v="Walmart"/>
    <n v="1185732"/>
    <x v="362"/>
    <x v="6"/>
    <s v="Sud"/>
    <s v="Mississippi"/>
    <s v="Jackson"/>
    <x v="0"/>
    <n v="56"/>
    <n v="215"/>
    <n v="12040"/>
    <n v="6501.6"/>
    <n v="0.54"/>
    <x v="2"/>
  </r>
  <r>
    <s v="Walmart"/>
    <n v="1185732"/>
    <x v="362"/>
    <x v="6"/>
    <s v="Sud"/>
    <s v="Mississippi"/>
    <s v="Jackson"/>
    <x v="1"/>
    <n v="50"/>
    <n v="168"/>
    <n v="8400"/>
    <n v="4032"/>
    <n v="0.48"/>
    <x v="2"/>
  </r>
  <r>
    <s v="Walmart"/>
    <n v="1185732"/>
    <x v="362"/>
    <x v="6"/>
    <s v="Sud"/>
    <s v="Mississippi"/>
    <s v="Jackson"/>
    <x v="2"/>
    <n v="48"/>
    <n v="147"/>
    <n v="7056"/>
    <n v="3669.1200000000003"/>
    <n v="0.52"/>
    <x v="2"/>
  </r>
  <r>
    <s v="Walmart"/>
    <n v="1185732"/>
    <x v="362"/>
    <x v="6"/>
    <s v="Sud"/>
    <s v="Mississippi"/>
    <s v="Jackson"/>
    <x v="3"/>
    <n v="39"/>
    <n v="128"/>
    <n v="4992"/>
    <n v="2595.84"/>
    <n v="0.52"/>
    <x v="2"/>
  </r>
  <r>
    <s v="Walmart"/>
    <n v="1185732"/>
    <x v="362"/>
    <x v="6"/>
    <s v="Sud"/>
    <s v="Mississippi"/>
    <s v="Jackson"/>
    <x v="4"/>
    <n v="46"/>
    <n v="122"/>
    <n v="5612"/>
    <n v="2525.3999999999996"/>
    <n v="0.44999999999999996"/>
    <x v="2"/>
  </r>
  <r>
    <s v="Walmart"/>
    <n v="1185732"/>
    <x v="362"/>
    <x v="6"/>
    <s v="Sud"/>
    <s v="Mississippi"/>
    <s v="Jackson"/>
    <x v="5"/>
    <n v="53"/>
    <n v="169"/>
    <n v="8957"/>
    <n v="5822.05"/>
    <n v="0.65"/>
    <x v="2"/>
  </r>
  <r>
    <s v="Walmart"/>
    <n v="1185732"/>
    <x v="392"/>
    <x v="1"/>
    <s v="Sud"/>
    <s v="Mississippi"/>
    <s v="Jackson"/>
    <x v="0"/>
    <n v="47"/>
    <n v="203"/>
    <n v="9541"/>
    <n v="5152.1400000000003"/>
    <n v="0.54"/>
    <x v="2"/>
  </r>
  <r>
    <s v="Walmart"/>
    <n v="1185732"/>
    <x v="392"/>
    <x v="1"/>
    <s v="Sud"/>
    <s v="Mississippi"/>
    <s v="Jackson"/>
    <x v="1"/>
    <n v="42"/>
    <n v="147"/>
    <n v="6174"/>
    <n v="2778.2999999999997"/>
    <n v="0.44999999999999996"/>
    <x v="2"/>
  </r>
  <r>
    <s v="Walmart"/>
    <n v="1185732"/>
    <x v="392"/>
    <x v="1"/>
    <s v="Sud"/>
    <s v="Mississippi"/>
    <s v="Jackson"/>
    <x v="2"/>
    <n v="19"/>
    <n v="123"/>
    <n v="2337"/>
    <n v="1168.5"/>
    <n v="0.5"/>
    <x v="2"/>
  </r>
  <r>
    <s v="Walmart"/>
    <n v="1185732"/>
    <x v="392"/>
    <x v="1"/>
    <s v="Sud"/>
    <s v="Mississippi"/>
    <s v="Jackson"/>
    <x v="3"/>
    <n v="19"/>
    <n v="100"/>
    <n v="1900"/>
    <n v="1045"/>
    <n v="0.55000000000000004"/>
    <x v="2"/>
  </r>
  <r>
    <s v="Walmart"/>
    <n v="1185732"/>
    <x v="392"/>
    <x v="1"/>
    <s v="Sud"/>
    <s v="Mississippi"/>
    <s v="Jackson"/>
    <x v="4"/>
    <n v="29"/>
    <n v="108"/>
    <n v="3132"/>
    <n v="1503.36"/>
    <n v="0.48"/>
    <x v="2"/>
  </r>
  <r>
    <s v="Walmart"/>
    <n v="1185732"/>
    <x v="392"/>
    <x v="1"/>
    <s v="Sud"/>
    <s v="Mississippi"/>
    <s v="Jackson"/>
    <x v="5"/>
    <n v="32"/>
    <n v="130"/>
    <n v="4160"/>
    <n v="2579.1999999999998"/>
    <n v="0.62"/>
    <x v="2"/>
  </r>
  <r>
    <s v="Walmart"/>
    <n v="1185732"/>
    <x v="424"/>
    <x v="5"/>
    <s v="Sud"/>
    <s v="Mississippi"/>
    <s v="Jackson"/>
    <x v="0"/>
    <n v="32"/>
    <n v="176"/>
    <n v="5632"/>
    <n v="3041.28"/>
    <n v="0.54"/>
    <x v="2"/>
  </r>
  <r>
    <s v="Walmart"/>
    <n v="1185732"/>
    <x v="424"/>
    <x v="5"/>
    <s v="Sud"/>
    <s v="Mississippi"/>
    <s v="Jackson"/>
    <x v="1"/>
    <n v="25"/>
    <n v="145"/>
    <n v="3625"/>
    <n v="1631.2499999999998"/>
    <n v="0.44999999999999996"/>
    <x v="2"/>
  </r>
  <r>
    <s v="Walmart"/>
    <n v="1185732"/>
    <x v="424"/>
    <x v="5"/>
    <s v="Sud"/>
    <s v="Mississippi"/>
    <s v="Jackson"/>
    <x v="2"/>
    <n v="24"/>
    <n v="98"/>
    <n v="2352"/>
    <n v="1270.0800000000002"/>
    <n v="0.54"/>
    <x v="2"/>
  </r>
  <r>
    <s v="Walmart"/>
    <n v="1185732"/>
    <x v="424"/>
    <x v="5"/>
    <s v="Sud"/>
    <s v="Mississippi"/>
    <s v="Jackson"/>
    <x v="3"/>
    <n v="23"/>
    <n v="105"/>
    <n v="2415"/>
    <n v="1207.5"/>
    <n v="0.5"/>
    <x v="2"/>
  </r>
  <r>
    <s v="Walmart"/>
    <n v="1185732"/>
    <x v="424"/>
    <x v="5"/>
    <s v="Sud"/>
    <s v="Mississippi"/>
    <s v="Jackson"/>
    <x v="4"/>
    <n v="32"/>
    <n v="98"/>
    <n v="3136"/>
    <n v="1568"/>
    <n v="0.5"/>
    <x v="2"/>
  </r>
  <r>
    <s v="Sports Direct"/>
    <n v="1185732"/>
    <x v="424"/>
    <x v="5"/>
    <s v="Sud"/>
    <s v="Mississippi"/>
    <s v="Jackson"/>
    <x v="5"/>
    <n v="33"/>
    <n v="124"/>
    <n v="4092"/>
    <n v="2618.88"/>
    <n v="0.64"/>
    <x v="2"/>
  </r>
  <r>
    <s v="Sports Direct"/>
    <n v="1185732"/>
    <x v="454"/>
    <x v="0"/>
    <s v="Sud"/>
    <s v="Mississippi"/>
    <s v="Jackson"/>
    <x v="0"/>
    <n v="28"/>
    <n v="163"/>
    <n v="4564"/>
    <n v="2464.56"/>
    <n v="0.54"/>
    <x v="2"/>
  </r>
  <r>
    <s v="Sports Direct"/>
    <n v="1185732"/>
    <x v="454"/>
    <x v="0"/>
    <s v="Sud"/>
    <s v="Mississippi"/>
    <s v="Jackson"/>
    <x v="1"/>
    <n v="18"/>
    <n v="117"/>
    <n v="2106"/>
    <n v="947.69999999999993"/>
    <n v="0.44999999999999996"/>
    <x v="2"/>
  </r>
  <r>
    <s v="Sports Direct"/>
    <n v="1185732"/>
    <x v="454"/>
    <x v="0"/>
    <s v="Sud"/>
    <s v="Mississippi"/>
    <s v="Jackson"/>
    <x v="2"/>
    <n v="28"/>
    <n v="111"/>
    <n v="3108"/>
    <n v="1678.3200000000002"/>
    <n v="0.54"/>
    <x v="2"/>
  </r>
  <r>
    <s v="Sports Direct"/>
    <n v="1185732"/>
    <x v="454"/>
    <x v="0"/>
    <s v="Sud"/>
    <s v="Mississippi"/>
    <s v="Jackson"/>
    <x v="3"/>
    <n v="54"/>
    <n v="117"/>
    <n v="6318"/>
    <n v="3348.54"/>
    <n v="0.53"/>
    <x v="2"/>
  </r>
  <r>
    <s v="Sports Direct"/>
    <n v="1185732"/>
    <x v="454"/>
    <x v="0"/>
    <s v="Sud"/>
    <s v="Mississippi"/>
    <s v="Jackson"/>
    <x v="4"/>
    <n v="71"/>
    <n v="123"/>
    <n v="8733"/>
    <n v="3929.8499999999995"/>
    <n v="0.44999999999999996"/>
    <x v="2"/>
  </r>
  <r>
    <s v="Sports Direct"/>
    <n v="1185732"/>
    <x v="454"/>
    <x v="0"/>
    <s v="Sud"/>
    <s v="Mississippi"/>
    <s v="Jackson"/>
    <x v="5"/>
    <n v="68"/>
    <n v="158"/>
    <n v="10744"/>
    <n v="6553.84"/>
    <n v="0.61"/>
    <x v="2"/>
  </r>
  <r>
    <s v="Sports Direct"/>
    <n v="1185732"/>
    <x v="483"/>
    <x v="1"/>
    <s v="Sud"/>
    <s v="Mississippi"/>
    <s v="Jackson"/>
    <x v="0"/>
    <n v="68"/>
    <n v="194"/>
    <n v="13192"/>
    <n v="6991.76"/>
    <n v="0.53"/>
    <x v="2"/>
  </r>
  <r>
    <s v="Sports Direct"/>
    <n v="1185732"/>
    <x v="483"/>
    <x v="1"/>
    <s v="Sud"/>
    <s v="Mississippi"/>
    <s v="Jackson"/>
    <x v="1"/>
    <n v="58"/>
    <n v="155"/>
    <n v="8990"/>
    <n v="4405.1000000000004"/>
    <n v="0.49"/>
    <x v="2"/>
  </r>
  <r>
    <s v="Sports Direct"/>
    <n v="1185732"/>
    <x v="483"/>
    <x v="1"/>
    <s v="Sud"/>
    <s v="Mississippi"/>
    <s v="Jackson"/>
    <x v="2"/>
    <n v="59"/>
    <n v="137"/>
    <n v="8083"/>
    <n v="4364.8200000000006"/>
    <n v="0.54"/>
    <x v="2"/>
  </r>
  <r>
    <s v="Sports Direct"/>
    <n v="1185732"/>
    <x v="483"/>
    <x v="1"/>
    <s v="Sud"/>
    <s v="Mississippi"/>
    <s v="Jackson"/>
    <x v="3"/>
    <n v="56"/>
    <n v="133"/>
    <n v="7448"/>
    <n v="3872.96"/>
    <n v="0.52"/>
    <x v="2"/>
  </r>
  <r>
    <s v="Sports Direct"/>
    <n v="1185732"/>
    <x v="483"/>
    <x v="1"/>
    <s v="Sud"/>
    <s v="Mississippi"/>
    <s v="Jackson"/>
    <x v="4"/>
    <n v="65"/>
    <n v="124"/>
    <n v="8060"/>
    <n v="4030"/>
    <n v="0.5"/>
    <x v="2"/>
  </r>
  <r>
    <s v="Sports Direct"/>
    <n v="1185732"/>
    <x v="483"/>
    <x v="1"/>
    <s v="Sud"/>
    <s v="Mississippi"/>
    <s v="Jackson"/>
    <x v="5"/>
    <n v="71"/>
    <n v="144"/>
    <n v="10224"/>
    <n v="6236.6399999999994"/>
    <n v="0.61"/>
    <x v="2"/>
  </r>
  <r>
    <s v="Sports Direct"/>
    <n v="1197831"/>
    <x v="187"/>
    <x v="3"/>
    <s v="Sud"/>
    <s v="Mississippi"/>
    <s v="Jackson"/>
    <x v="0"/>
    <n v="24"/>
    <n v="176"/>
    <n v="4224"/>
    <n v="2154.2400000000002"/>
    <n v="0.51"/>
    <x v="2"/>
  </r>
  <r>
    <s v="Sports Direct"/>
    <n v="1197831"/>
    <x v="187"/>
    <x v="3"/>
    <s v="Sud"/>
    <s v="Mississippi"/>
    <s v="Jackson"/>
    <x v="1"/>
    <n v="25"/>
    <n v="131"/>
    <n v="3275"/>
    <n v="1473.7499999999998"/>
    <n v="0.44999999999999996"/>
    <x v="2"/>
  </r>
  <r>
    <s v="Sports Direct"/>
    <n v="1197831"/>
    <x v="187"/>
    <x v="3"/>
    <s v="Sud"/>
    <s v="Mississippi"/>
    <s v="Jackson"/>
    <x v="2"/>
    <n v="14"/>
    <n v="117"/>
    <n v="1638"/>
    <n v="835.38"/>
    <n v="0.51"/>
    <x v="2"/>
  </r>
  <r>
    <s v="Sports Direct"/>
    <n v="1197831"/>
    <x v="187"/>
    <x v="3"/>
    <s v="Sud"/>
    <s v="Mississippi"/>
    <s v="Jackson"/>
    <x v="3"/>
    <n v="19"/>
    <n v="78"/>
    <n v="1482"/>
    <n v="785.46"/>
    <n v="0.53"/>
    <x v="2"/>
  </r>
  <r>
    <s v="Sports Direct"/>
    <n v="1197831"/>
    <x v="187"/>
    <x v="3"/>
    <s v="Sud"/>
    <s v="Mississippi"/>
    <s v="Jackson"/>
    <x v="4"/>
    <n v="34"/>
    <n v="95"/>
    <n v="3230"/>
    <n v="1550.3999999999999"/>
    <n v="0.48"/>
    <x v="2"/>
  </r>
  <r>
    <s v="Sports Direct"/>
    <n v="1197831"/>
    <x v="187"/>
    <x v="3"/>
    <s v="Sud"/>
    <s v="Mississippi"/>
    <s v="Jackson"/>
    <x v="5"/>
    <n v="23"/>
    <n v="122"/>
    <n v="2806"/>
    <n v="1459.1200000000001"/>
    <n v="0.52"/>
    <x v="2"/>
  </r>
  <r>
    <s v="Sports Direct"/>
    <n v="1197831"/>
    <x v="695"/>
    <x v="4"/>
    <s v="Sud"/>
    <s v="Mississippi"/>
    <s v="Jackson"/>
    <x v="0"/>
    <n v="24"/>
    <n v="189"/>
    <n v="4536"/>
    <n v="2313.36"/>
    <n v="0.51"/>
    <x v="2"/>
  </r>
  <r>
    <s v="Sports Direct"/>
    <n v="1197831"/>
    <x v="695"/>
    <x v="4"/>
    <s v="Sud"/>
    <s v="Mississippi"/>
    <s v="Jackson"/>
    <x v="1"/>
    <n v="24"/>
    <n v="105"/>
    <n v="2520"/>
    <n v="1134"/>
    <n v="0.44999999999999996"/>
    <x v="2"/>
  </r>
  <r>
    <s v="Sports Direct"/>
    <n v="1197831"/>
    <x v="695"/>
    <x v="4"/>
    <s v="Sud"/>
    <s v="Mississippi"/>
    <s v="Jackson"/>
    <x v="2"/>
    <n v="14"/>
    <n v="120"/>
    <n v="1680"/>
    <n v="840"/>
    <n v="0.5"/>
    <x v="2"/>
  </r>
  <r>
    <s v="Walmart"/>
    <n v="1197831"/>
    <x v="695"/>
    <x v="4"/>
    <s v="Sud"/>
    <s v="Arkansas"/>
    <s v="Little Rock"/>
    <x v="3"/>
    <n v="18"/>
    <n v="70"/>
    <n v="1260"/>
    <n v="630"/>
    <n v="0.5"/>
    <x v="2"/>
  </r>
  <r>
    <s v="Walmart"/>
    <n v="1197831"/>
    <x v="695"/>
    <x v="4"/>
    <s v="Sud"/>
    <s v="Arkansas"/>
    <s v="Little Rock"/>
    <x v="4"/>
    <n v="34"/>
    <n v="98"/>
    <n v="3332"/>
    <n v="1499.3999999999999"/>
    <n v="0.44999999999999996"/>
    <x v="2"/>
  </r>
  <r>
    <s v="Walmart"/>
    <n v="1197831"/>
    <x v="695"/>
    <x v="4"/>
    <s v="Sud"/>
    <s v="Arkansas"/>
    <s v="Little Rock"/>
    <x v="5"/>
    <n v="19"/>
    <n v="115"/>
    <n v="2185"/>
    <n v="1179.9000000000001"/>
    <n v="0.54"/>
    <x v="2"/>
  </r>
  <r>
    <s v="Walmart"/>
    <n v="1197831"/>
    <x v="224"/>
    <x v="2"/>
    <s v="Sud"/>
    <s v="Arkansas"/>
    <s v="Little Rock"/>
    <x v="0"/>
    <n v="18"/>
    <n v="181"/>
    <n v="3258"/>
    <n v="1726.74"/>
    <n v="0.53"/>
    <x v="2"/>
  </r>
  <r>
    <s v="Walmart"/>
    <n v="1197831"/>
    <x v="224"/>
    <x v="2"/>
    <s v="Sud"/>
    <s v="Arkansas"/>
    <s v="Little Rock"/>
    <x v="1"/>
    <n v="20"/>
    <n v="98"/>
    <n v="1960"/>
    <n v="881.99999999999989"/>
    <n v="0.44999999999999996"/>
    <x v="2"/>
  </r>
  <r>
    <s v="Walmart"/>
    <n v="1197831"/>
    <x v="224"/>
    <x v="2"/>
    <s v="Sud"/>
    <s v="Arkansas"/>
    <s v="Little Rock"/>
    <x v="2"/>
    <n v="10"/>
    <n v="88"/>
    <n v="880"/>
    <n v="475.20000000000005"/>
    <n v="0.54"/>
    <x v="2"/>
  </r>
  <r>
    <s v="Walmart"/>
    <n v="1197831"/>
    <x v="224"/>
    <x v="2"/>
    <s v="Sud"/>
    <s v="Arkansas"/>
    <s v="Little Rock"/>
    <x v="3"/>
    <n v="19"/>
    <n v="60"/>
    <n v="1140"/>
    <n v="592.80000000000007"/>
    <n v="0.52"/>
    <x v="2"/>
  </r>
  <r>
    <s v="Walmart"/>
    <n v="1197831"/>
    <x v="224"/>
    <x v="2"/>
    <s v="Sud"/>
    <s v="Arkansas"/>
    <s v="Little Rock"/>
    <x v="4"/>
    <n v="32"/>
    <n v="65"/>
    <n v="2080"/>
    <n v="956.8"/>
    <n v="0.45999999999999996"/>
    <x v="2"/>
  </r>
  <r>
    <s v="Walmart"/>
    <n v="1197831"/>
    <x v="224"/>
    <x v="2"/>
    <s v="Sud"/>
    <s v="Arkansas"/>
    <s v="Little Rock"/>
    <x v="5"/>
    <n v="24"/>
    <n v="102"/>
    <n v="2448"/>
    <n v="1248.48"/>
    <n v="0.51"/>
    <x v="2"/>
  </r>
  <r>
    <s v="Walmart"/>
    <n v="1197831"/>
    <x v="243"/>
    <x v="6"/>
    <s v="Sud"/>
    <s v="Arkansas"/>
    <s v="Little Rock"/>
    <x v="0"/>
    <n v="23"/>
    <n v="174"/>
    <n v="4002"/>
    <n v="2161.08"/>
    <n v="0.54"/>
    <x v="2"/>
  </r>
  <r>
    <s v="Walmart"/>
    <n v="1197831"/>
    <x v="243"/>
    <x v="6"/>
    <s v="Sud"/>
    <s v="Arkansas"/>
    <s v="Little Rock"/>
    <x v="1"/>
    <n v="24"/>
    <n v="81"/>
    <n v="1944"/>
    <n v="952.56"/>
    <n v="0.49"/>
    <x v="2"/>
  </r>
  <r>
    <s v="Walmart"/>
    <n v="1197831"/>
    <x v="243"/>
    <x v="6"/>
    <s v="Sud"/>
    <s v="Arkansas"/>
    <s v="Little Rock"/>
    <x v="2"/>
    <n v="14"/>
    <n v="75"/>
    <n v="1050"/>
    <n v="546"/>
    <n v="0.52"/>
    <x v="2"/>
  </r>
  <r>
    <s v="Walmart"/>
    <n v="1197831"/>
    <x v="243"/>
    <x v="6"/>
    <s v="Sud"/>
    <s v="Arkansas"/>
    <s v="Little Rock"/>
    <x v="3"/>
    <n v="20"/>
    <n v="63"/>
    <n v="1260"/>
    <n v="667.80000000000007"/>
    <n v="0.53"/>
    <x v="2"/>
  </r>
  <r>
    <s v="Walmart"/>
    <n v="1197831"/>
    <x v="243"/>
    <x v="6"/>
    <s v="Sud"/>
    <s v="Arkansas"/>
    <s v="Little Rock"/>
    <x v="4"/>
    <n v="37"/>
    <n v="73"/>
    <n v="2701"/>
    <n v="1296.48"/>
    <n v="0.48"/>
    <x v="2"/>
  </r>
  <r>
    <s v="Walmart"/>
    <n v="1197831"/>
    <x v="243"/>
    <x v="6"/>
    <s v="Sud"/>
    <s v="Arkansas"/>
    <s v="Little Rock"/>
    <x v="5"/>
    <n v="28"/>
    <n v="116"/>
    <n v="3248"/>
    <n v="1656.48"/>
    <n v="0.51"/>
    <x v="2"/>
  </r>
  <r>
    <s v="Walmart"/>
    <n v="1197831"/>
    <x v="272"/>
    <x v="0"/>
    <s v="Sud"/>
    <s v="Arkansas"/>
    <s v="Little Rock"/>
    <x v="0"/>
    <n v="39"/>
    <n v="181"/>
    <n v="7059"/>
    <n v="3811.86"/>
    <n v="0.54"/>
    <x v="2"/>
  </r>
  <r>
    <s v="Walmart"/>
    <n v="1197831"/>
    <x v="272"/>
    <x v="0"/>
    <s v="Sud"/>
    <s v="Arkansas"/>
    <s v="Little Rock"/>
    <x v="1"/>
    <n v="38"/>
    <n v="113"/>
    <n v="4294"/>
    <n v="2147"/>
    <n v="0.5"/>
    <x v="2"/>
  </r>
  <r>
    <s v="Walmart"/>
    <n v="1197831"/>
    <x v="272"/>
    <x v="0"/>
    <s v="Sud"/>
    <s v="Arkansas"/>
    <s v="Little Rock"/>
    <x v="2"/>
    <n v="34"/>
    <n v="91"/>
    <n v="3094"/>
    <n v="1701.7"/>
    <n v="0.55000000000000004"/>
    <x v="2"/>
  </r>
  <r>
    <s v="Walmart"/>
    <n v="1197831"/>
    <x v="272"/>
    <x v="0"/>
    <s v="Sud"/>
    <s v="Arkansas"/>
    <s v="Little Rock"/>
    <x v="3"/>
    <n v="34"/>
    <n v="78"/>
    <n v="2652"/>
    <n v="1405.5600000000002"/>
    <n v="0.53"/>
    <x v="2"/>
  </r>
  <r>
    <s v="Walmart"/>
    <n v="1197831"/>
    <x v="272"/>
    <x v="0"/>
    <s v="Sud"/>
    <s v="Arkansas"/>
    <s v="Little Rock"/>
    <x v="4"/>
    <n v="42"/>
    <n v="85"/>
    <n v="3570"/>
    <n v="1677.8999999999999"/>
    <n v="0.47"/>
    <x v="2"/>
  </r>
  <r>
    <s v="Walmart"/>
    <n v="1197831"/>
    <x v="272"/>
    <x v="0"/>
    <s v="Sud"/>
    <s v="Arkansas"/>
    <s v="Little Rock"/>
    <x v="5"/>
    <n v="44"/>
    <n v="111"/>
    <n v="4884"/>
    <n v="2686.2000000000003"/>
    <n v="0.55000000000000004"/>
    <x v="2"/>
  </r>
  <r>
    <s v="Walmart"/>
    <n v="1197831"/>
    <x v="305"/>
    <x v="5"/>
    <s v="Sud"/>
    <s v="Arkansas"/>
    <s v="Little Rock"/>
    <x v="0"/>
    <n v="36"/>
    <n v="203"/>
    <n v="7308"/>
    <n v="3654"/>
    <n v="0.5"/>
    <x v="2"/>
  </r>
  <r>
    <s v="Walmart"/>
    <n v="1197831"/>
    <x v="305"/>
    <x v="5"/>
    <s v="Sud"/>
    <s v="Arkansas"/>
    <s v="Little Rock"/>
    <x v="1"/>
    <n v="32"/>
    <n v="106"/>
    <n v="3392"/>
    <n v="1662.08"/>
    <n v="0.49"/>
    <x v="2"/>
  </r>
  <r>
    <s v="Walmart"/>
    <n v="1197831"/>
    <x v="305"/>
    <x v="5"/>
    <s v="Sud"/>
    <s v="Arkansas"/>
    <s v="Little Rock"/>
    <x v="2"/>
    <n v="38"/>
    <n v="104"/>
    <n v="3952"/>
    <n v="2134.08"/>
    <n v="0.54"/>
    <x v="2"/>
  </r>
  <r>
    <s v="Walmart"/>
    <n v="1197831"/>
    <x v="305"/>
    <x v="5"/>
    <s v="Sud"/>
    <s v="Arkansas"/>
    <s v="Little Rock"/>
    <x v="3"/>
    <n v="37"/>
    <n v="98"/>
    <n v="3626"/>
    <n v="1885.52"/>
    <n v="0.52"/>
    <x v="2"/>
  </r>
  <r>
    <s v="Walmart"/>
    <n v="1197831"/>
    <x v="305"/>
    <x v="5"/>
    <s v="Sud"/>
    <s v="Arkansas"/>
    <s v="Little Rock"/>
    <x v="4"/>
    <n v="54"/>
    <n v="98"/>
    <n v="5292"/>
    <n v="2540.16"/>
    <n v="0.48"/>
    <x v="2"/>
  </r>
  <r>
    <s v="Walmart"/>
    <n v="1197831"/>
    <x v="305"/>
    <x v="5"/>
    <s v="Sud"/>
    <s v="Arkansas"/>
    <s v="Little Rock"/>
    <x v="5"/>
    <n v="54"/>
    <n v="160"/>
    <n v="8640"/>
    <n v="4665.6000000000004"/>
    <n v="0.54"/>
    <x v="2"/>
  </r>
  <r>
    <s v="Walmart"/>
    <n v="1197831"/>
    <x v="333"/>
    <x v="5"/>
    <s v="Sud"/>
    <s v="Arkansas"/>
    <s v="Little Rock"/>
    <x v="0"/>
    <n v="50"/>
    <n v="233"/>
    <n v="11650"/>
    <n v="5825"/>
    <n v="0.5"/>
    <x v="2"/>
  </r>
  <r>
    <s v="Walmart"/>
    <n v="1197831"/>
    <x v="333"/>
    <x v="5"/>
    <s v="Sud"/>
    <s v="Arkansas"/>
    <s v="Little Rock"/>
    <x v="1"/>
    <n v="47"/>
    <n v="147"/>
    <n v="6909"/>
    <n v="3109.0499999999997"/>
    <n v="0.44999999999999996"/>
    <x v="2"/>
  </r>
  <r>
    <s v="Walmart"/>
    <n v="1197831"/>
    <x v="333"/>
    <x v="5"/>
    <s v="Sud"/>
    <s v="Arkansas"/>
    <s v="Little Rock"/>
    <x v="2"/>
    <n v="43"/>
    <n v="126"/>
    <n v="5418"/>
    <n v="2763.18"/>
    <n v="0.51"/>
    <x v="2"/>
  </r>
  <r>
    <s v="Walmart"/>
    <n v="1197831"/>
    <x v="333"/>
    <x v="5"/>
    <s v="Sud"/>
    <s v="Arkansas"/>
    <s v="Little Rock"/>
    <x v="3"/>
    <n v="41"/>
    <n v="116"/>
    <n v="4756"/>
    <n v="2568.2400000000002"/>
    <n v="0.54"/>
    <x v="2"/>
  </r>
  <r>
    <s v="Walmart"/>
    <n v="1197831"/>
    <x v="333"/>
    <x v="5"/>
    <s v="Sud"/>
    <s v="Arkansas"/>
    <s v="Little Rock"/>
    <x v="4"/>
    <n v="55"/>
    <n v="119"/>
    <n v="6545"/>
    <n v="3207.0499999999997"/>
    <n v="0.49"/>
    <x v="2"/>
  </r>
  <r>
    <s v="Walmart"/>
    <n v="1197831"/>
    <x v="333"/>
    <x v="5"/>
    <s v="Sud"/>
    <s v="Arkansas"/>
    <s v="Little Rock"/>
    <x v="5"/>
    <n v="63"/>
    <n v="150"/>
    <n v="9450"/>
    <n v="5103"/>
    <n v="0.54"/>
    <x v="2"/>
  </r>
  <r>
    <s v="Walmart"/>
    <n v="1197831"/>
    <x v="365"/>
    <x v="2"/>
    <s v="Sud"/>
    <s v="Arkansas"/>
    <s v="Little Rock"/>
    <x v="0"/>
    <n v="55"/>
    <n v="210"/>
    <n v="11550"/>
    <n v="6237"/>
    <n v="0.54"/>
    <x v="2"/>
  </r>
  <r>
    <s v="Walmart"/>
    <n v="1197831"/>
    <x v="365"/>
    <x v="2"/>
    <s v="Sud"/>
    <s v="Arkansas"/>
    <s v="Little Rock"/>
    <x v="1"/>
    <n v="50"/>
    <n v="152"/>
    <n v="7600"/>
    <n v="3648"/>
    <n v="0.48"/>
    <x v="2"/>
  </r>
  <r>
    <s v="Walmart"/>
    <n v="1197831"/>
    <x v="365"/>
    <x v="2"/>
    <s v="Sud"/>
    <s v="Arkansas"/>
    <s v="Little Rock"/>
    <x v="2"/>
    <n v="47"/>
    <n v="126"/>
    <n v="5922"/>
    <n v="3079.44"/>
    <n v="0.52"/>
    <x v="2"/>
  </r>
  <r>
    <s v="Walmart"/>
    <n v="1197831"/>
    <x v="365"/>
    <x v="2"/>
    <s v="Sud"/>
    <s v="Arkansas"/>
    <s v="Little Rock"/>
    <x v="3"/>
    <n v="39"/>
    <n v="104"/>
    <n v="4056"/>
    <n v="2028"/>
    <n v="0.5"/>
    <x v="2"/>
  </r>
  <r>
    <s v="Walmart"/>
    <n v="1197831"/>
    <x v="365"/>
    <x v="2"/>
    <s v="Sud"/>
    <s v="Arkansas"/>
    <s v="Little Rock"/>
    <x v="4"/>
    <n v="48"/>
    <n v="113"/>
    <n v="5424"/>
    <n v="2657.7599999999998"/>
    <n v="0.49"/>
    <x v="2"/>
  </r>
  <r>
    <s v="Walmart"/>
    <n v="1197831"/>
    <x v="365"/>
    <x v="2"/>
    <s v="Sud"/>
    <s v="Arkansas"/>
    <s v="Little Rock"/>
    <x v="5"/>
    <n v="50"/>
    <n v="143"/>
    <n v="7150"/>
    <n v="3718"/>
    <n v="0.52"/>
    <x v="2"/>
  </r>
  <r>
    <s v="Walmart"/>
    <n v="1197831"/>
    <x v="395"/>
    <x v="4"/>
    <s v="Sud"/>
    <s v="Arkansas"/>
    <s v="Little Rock"/>
    <x v="0"/>
    <n v="48"/>
    <n v="182"/>
    <n v="8736"/>
    <n v="4542.72"/>
    <n v="0.52"/>
    <x v="2"/>
  </r>
  <r>
    <s v="Walmart"/>
    <n v="1197831"/>
    <x v="395"/>
    <x v="4"/>
    <s v="Sud"/>
    <s v="Arkansas"/>
    <s v="Little Rock"/>
    <x v="1"/>
    <n v="39"/>
    <n v="126"/>
    <n v="4914"/>
    <n v="2358.7199999999998"/>
    <n v="0.48"/>
    <x v="2"/>
  </r>
  <r>
    <s v="Walmart"/>
    <n v="1197831"/>
    <x v="395"/>
    <x v="4"/>
    <s v="Sud"/>
    <s v="Arkansas"/>
    <s v="Little Rock"/>
    <x v="2"/>
    <n v="14"/>
    <n v="88"/>
    <n v="1232"/>
    <n v="640.64"/>
    <n v="0.52"/>
    <x v="2"/>
  </r>
  <r>
    <s v="Walmart"/>
    <n v="1197831"/>
    <x v="395"/>
    <x v="4"/>
    <s v="Sud"/>
    <s v="Arkansas"/>
    <s v="Little Rock"/>
    <x v="3"/>
    <n v="14"/>
    <n v="88"/>
    <n v="1232"/>
    <n v="640.64"/>
    <n v="0.52"/>
    <x v="2"/>
  </r>
  <r>
    <s v="Walmart"/>
    <n v="1197831"/>
    <x v="395"/>
    <x v="4"/>
    <s v="Sud"/>
    <s v="Arkansas"/>
    <s v="Little Rock"/>
    <x v="4"/>
    <n v="23"/>
    <n v="94"/>
    <n v="2162"/>
    <n v="1081"/>
    <n v="0.5"/>
    <x v="2"/>
  </r>
  <r>
    <s v="Walmart"/>
    <n v="1197831"/>
    <x v="395"/>
    <x v="4"/>
    <s v="Sud"/>
    <s v="Arkansas"/>
    <s v="Little Rock"/>
    <x v="5"/>
    <n v="29"/>
    <n v="119"/>
    <n v="3451"/>
    <n v="1863.5400000000002"/>
    <n v="0.54"/>
    <x v="2"/>
  </r>
  <r>
    <s v="Walmart"/>
    <n v="1197831"/>
    <x v="427"/>
    <x v="1"/>
    <s v="Sud"/>
    <s v="Arkansas"/>
    <s v="Little Rock"/>
    <x v="0"/>
    <n v="27"/>
    <n v="150"/>
    <n v="4050"/>
    <n v="2025"/>
    <n v="0.5"/>
    <x v="2"/>
  </r>
  <r>
    <s v="Walmart"/>
    <n v="1197831"/>
    <x v="427"/>
    <x v="1"/>
    <s v="Sud"/>
    <s v="Arkansas"/>
    <s v="Little Rock"/>
    <x v="1"/>
    <n v="19"/>
    <n v="106"/>
    <n v="2014"/>
    <n v="906.3"/>
    <n v="0.44999999999999996"/>
    <x v="2"/>
  </r>
  <r>
    <s v="Walmart"/>
    <n v="1197831"/>
    <x v="427"/>
    <x v="1"/>
    <s v="Sud"/>
    <s v="Arkansas"/>
    <s v="Little Rock"/>
    <x v="2"/>
    <n v="19"/>
    <n v="78"/>
    <n v="1482"/>
    <n v="741"/>
    <n v="0.5"/>
    <x v="2"/>
  </r>
  <r>
    <s v="Walmart"/>
    <n v="1197831"/>
    <x v="427"/>
    <x v="1"/>
    <s v="Sud"/>
    <s v="Arkansas"/>
    <s v="Little Rock"/>
    <x v="3"/>
    <n v="19"/>
    <n v="72"/>
    <n v="1368"/>
    <n v="725.04000000000008"/>
    <n v="0.53"/>
    <x v="2"/>
  </r>
  <r>
    <s v="Walmart"/>
    <n v="1197831"/>
    <x v="427"/>
    <x v="1"/>
    <s v="Sud"/>
    <s v="Arkansas"/>
    <s v="Little Rock"/>
    <x v="4"/>
    <n v="27"/>
    <n v="83"/>
    <n v="2241"/>
    <n v="1053.27"/>
    <n v="0.47"/>
    <x v="2"/>
  </r>
  <r>
    <s v="Ouest Gear"/>
    <n v="1197831"/>
    <x v="427"/>
    <x v="1"/>
    <s v="Sud"/>
    <s v="Arkansas"/>
    <s v="Little Rock"/>
    <x v="5"/>
    <n v="29"/>
    <n v="104"/>
    <n v="3016"/>
    <n v="1598.48"/>
    <n v="0.53"/>
    <x v="2"/>
  </r>
  <r>
    <s v="Ouest Gear"/>
    <n v="1197831"/>
    <x v="457"/>
    <x v="3"/>
    <s v="Sud"/>
    <s v="Arkansas"/>
    <s v="Little Rock"/>
    <x v="0"/>
    <n v="24"/>
    <n v="143"/>
    <n v="3432"/>
    <n v="1716"/>
    <n v="0.5"/>
    <x v="2"/>
  </r>
  <r>
    <s v="Ouest Gear"/>
    <n v="1197831"/>
    <x v="457"/>
    <x v="3"/>
    <s v="Sud"/>
    <s v="Arkansas"/>
    <s v="Little Rock"/>
    <x v="1"/>
    <n v="14"/>
    <n v="94"/>
    <n v="1316"/>
    <n v="658"/>
    <n v="0.5"/>
    <x v="2"/>
  </r>
  <r>
    <s v="Ouest Gear"/>
    <n v="1197831"/>
    <x v="457"/>
    <x v="3"/>
    <s v="Sud"/>
    <s v="Arkansas"/>
    <s v="Little Rock"/>
    <x v="2"/>
    <n v="23"/>
    <n v="90"/>
    <n v="2070"/>
    <n v="1055.7"/>
    <n v="0.51"/>
    <x v="2"/>
  </r>
  <r>
    <s v="Ouest Gear"/>
    <n v="1197831"/>
    <x v="457"/>
    <x v="3"/>
    <s v="Sud"/>
    <s v="Arkansas"/>
    <s v="Little Rock"/>
    <x v="3"/>
    <n v="51"/>
    <n v="109"/>
    <n v="5559"/>
    <n v="2779.5"/>
    <n v="0.5"/>
    <x v="2"/>
  </r>
  <r>
    <s v="Ouest Gear"/>
    <n v="1197831"/>
    <x v="457"/>
    <x v="3"/>
    <s v="Sud"/>
    <s v="Arkansas"/>
    <s v="Little Rock"/>
    <x v="4"/>
    <n v="69"/>
    <n v="91"/>
    <n v="6279"/>
    <n v="2951.1299999999997"/>
    <n v="0.47"/>
    <x v="2"/>
  </r>
  <r>
    <s v="Ouest Gear"/>
    <n v="1197831"/>
    <x v="457"/>
    <x v="3"/>
    <s v="Sud"/>
    <s v="Arkansas"/>
    <s v="Little Rock"/>
    <x v="5"/>
    <n v="73"/>
    <n v="117"/>
    <n v="8541"/>
    <n v="4526.7300000000005"/>
    <n v="0.53"/>
    <x v="2"/>
  </r>
  <r>
    <s v="Ouest Gear"/>
    <n v="1197831"/>
    <x v="486"/>
    <x v="4"/>
    <s v="Sud"/>
    <s v="Arkansas"/>
    <s v="Little Rock"/>
    <x v="0"/>
    <n v="67"/>
    <n v="203"/>
    <n v="13601"/>
    <n v="7480.55"/>
    <n v="0.55000000000000004"/>
    <x v="2"/>
  </r>
  <r>
    <s v="Ouest Gear"/>
    <n v="1197831"/>
    <x v="486"/>
    <x v="4"/>
    <s v="Sud"/>
    <s v="Arkansas"/>
    <s v="Little Rock"/>
    <x v="1"/>
    <n v="54"/>
    <n v="140"/>
    <n v="7560"/>
    <n v="3553.2"/>
    <n v="0.47"/>
    <x v="2"/>
  </r>
  <r>
    <s v="Ouest Gear"/>
    <n v="1197831"/>
    <x v="486"/>
    <x v="4"/>
    <s v="Sud"/>
    <s v="Arkansas"/>
    <s v="Little Rock"/>
    <x v="2"/>
    <n v="55"/>
    <n v="126"/>
    <n v="6930"/>
    <n v="3742.2000000000003"/>
    <n v="0.54"/>
    <x v="2"/>
  </r>
  <r>
    <s v="Ouest Gear"/>
    <n v="1197831"/>
    <x v="486"/>
    <x v="4"/>
    <s v="Sud"/>
    <s v="Arkansas"/>
    <s v="Little Rock"/>
    <x v="3"/>
    <n v="57"/>
    <n v="120"/>
    <n v="6840"/>
    <n v="3488.4"/>
    <n v="0.51"/>
    <x v="2"/>
  </r>
  <r>
    <s v="Ouest Gear"/>
    <n v="1197831"/>
    <x v="486"/>
    <x v="4"/>
    <s v="Sud"/>
    <s v="Arkansas"/>
    <s v="Little Rock"/>
    <x v="4"/>
    <n v="64"/>
    <n v="112"/>
    <n v="7168"/>
    <n v="3512.3199999999997"/>
    <n v="0.49"/>
    <x v="2"/>
  </r>
  <r>
    <s v="Ouest Gear"/>
    <n v="1197831"/>
    <x v="486"/>
    <x v="4"/>
    <s v="Sud"/>
    <s v="Arkansas"/>
    <s v="Little Rock"/>
    <x v="5"/>
    <n v="70"/>
    <n v="150"/>
    <n v="10500"/>
    <n v="5355"/>
    <n v="0.51"/>
    <x v="2"/>
  </r>
  <r>
    <s v="Ouest Gear"/>
    <n v="1197831"/>
    <x v="187"/>
    <x v="3"/>
    <s v="Sud"/>
    <s v="Arkansas"/>
    <s v="Little Rock"/>
    <x v="0"/>
    <n v="24"/>
    <n v="167"/>
    <n v="4008"/>
    <n v="2124.2400000000002"/>
    <n v="0.53"/>
    <x v="2"/>
  </r>
  <r>
    <s v="Ouest Gear"/>
    <n v="1197831"/>
    <x v="187"/>
    <x v="3"/>
    <s v="Sud"/>
    <s v="Arkansas"/>
    <s v="Little Rock"/>
    <x v="1"/>
    <n v="25"/>
    <n v="109"/>
    <n v="2725"/>
    <n v="1226.2499999999998"/>
    <n v="0.44999999999999996"/>
    <x v="2"/>
  </r>
  <r>
    <s v="Ouest Gear"/>
    <n v="1197831"/>
    <x v="187"/>
    <x v="3"/>
    <s v="Sud"/>
    <s v="Arkansas"/>
    <s v="Little Rock"/>
    <x v="2"/>
    <n v="15"/>
    <n v="98"/>
    <n v="1470"/>
    <n v="808.50000000000011"/>
    <n v="0.55000000000000004"/>
    <x v="2"/>
  </r>
  <r>
    <s v="Ouest Gear"/>
    <n v="1197831"/>
    <x v="187"/>
    <x v="3"/>
    <s v="Sud"/>
    <s v="Arkansas"/>
    <s v="Little Rock"/>
    <x v="3"/>
    <n v="18"/>
    <n v="65"/>
    <n v="1170"/>
    <n v="643.5"/>
    <n v="0.55000000000000004"/>
    <x v="2"/>
  </r>
  <r>
    <s v="Ouest Gear"/>
    <n v="1197831"/>
    <x v="187"/>
    <x v="3"/>
    <s v="Sud"/>
    <s v="Arkansas"/>
    <s v="Little Rock"/>
    <x v="4"/>
    <n v="33"/>
    <n v="80"/>
    <n v="2640"/>
    <n v="1320"/>
    <n v="0.5"/>
    <x v="2"/>
  </r>
  <r>
    <s v="Ouest Gear"/>
    <n v="1197831"/>
    <x v="187"/>
    <x v="3"/>
    <s v="Sud"/>
    <s v="Arkansas"/>
    <s v="Little Rock"/>
    <x v="5"/>
    <n v="23"/>
    <n v="101"/>
    <n v="2323"/>
    <n v="1207.96"/>
    <n v="0.52"/>
    <x v="2"/>
  </r>
  <r>
    <s v="Ouest Gear"/>
    <n v="1197831"/>
    <x v="695"/>
    <x v="4"/>
    <s v="Sud"/>
    <s v="Arkansas"/>
    <s v="Little Rock"/>
    <x v="0"/>
    <n v="24"/>
    <n v="169"/>
    <n v="4056"/>
    <n v="2109.12"/>
    <n v="0.52"/>
    <x v="2"/>
  </r>
  <r>
    <s v="Ouest Gear"/>
    <n v="1197831"/>
    <x v="695"/>
    <x v="4"/>
    <s v="Sud"/>
    <s v="Arkansas"/>
    <s v="Little Rock"/>
    <x v="1"/>
    <n v="23"/>
    <n v="80"/>
    <n v="1840"/>
    <n v="846.4"/>
    <n v="0.45999999999999996"/>
    <x v="2"/>
  </r>
  <r>
    <s v="Ouest Gear"/>
    <n v="1197831"/>
    <x v="695"/>
    <x v="4"/>
    <s v="Sud"/>
    <s v="Arkansas"/>
    <s v="Little Rock"/>
    <x v="2"/>
    <n v="15"/>
    <n v="91"/>
    <n v="1365"/>
    <n v="682.5"/>
    <n v="0.5"/>
    <x v="2"/>
  </r>
  <r>
    <s v="Ouest Gear"/>
    <n v="1197831"/>
    <x v="695"/>
    <x v="4"/>
    <s v="Sud"/>
    <s v="Oklahoma"/>
    <s v="Oklahoma City"/>
    <x v="3"/>
    <n v="19"/>
    <n v="49"/>
    <n v="931"/>
    <n v="474.81"/>
    <n v="0.51"/>
    <x v="2"/>
  </r>
  <r>
    <s v="Ouest Gear"/>
    <n v="1197831"/>
    <x v="695"/>
    <x v="4"/>
    <s v="Sud"/>
    <s v="Oklahoma"/>
    <s v="Oklahoma City"/>
    <x v="4"/>
    <n v="34"/>
    <n v="75"/>
    <n v="2550"/>
    <n v="1198.5"/>
    <n v="0.47"/>
    <x v="2"/>
  </r>
  <r>
    <s v="Ouest Gear"/>
    <n v="1197831"/>
    <x v="695"/>
    <x v="4"/>
    <s v="Sud"/>
    <s v="Oklahoma"/>
    <s v="Oklahoma City"/>
    <x v="5"/>
    <n v="18"/>
    <n v="98"/>
    <n v="1764"/>
    <n v="899.64"/>
    <n v="0.51"/>
    <x v="2"/>
  </r>
  <r>
    <s v="Ouest Gear"/>
    <n v="1197831"/>
    <x v="224"/>
    <x v="2"/>
    <s v="Sud"/>
    <s v="Oklahoma"/>
    <s v="Oklahoma City"/>
    <x v="0"/>
    <n v="19"/>
    <n v="154"/>
    <n v="2926"/>
    <n v="1463"/>
    <n v="0.5"/>
    <x v="2"/>
  </r>
  <r>
    <s v="Ouest Gear"/>
    <n v="1197831"/>
    <x v="224"/>
    <x v="2"/>
    <s v="Sud"/>
    <s v="Oklahoma"/>
    <s v="Oklahoma City"/>
    <x v="1"/>
    <n v="19"/>
    <n v="73"/>
    <n v="1387"/>
    <n v="665.76"/>
    <n v="0.48"/>
    <x v="2"/>
  </r>
  <r>
    <s v="Ouest Gear"/>
    <n v="1197831"/>
    <x v="224"/>
    <x v="2"/>
    <s v="Sud"/>
    <s v="Oklahoma"/>
    <s v="Oklahoma City"/>
    <x v="2"/>
    <n v="9"/>
    <n v="80"/>
    <n v="720"/>
    <n v="360"/>
    <n v="0.5"/>
    <x v="2"/>
  </r>
  <r>
    <s v="Ouest Gear"/>
    <n v="1197831"/>
    <x v="224"/>
    <x v="2"/>
    <s v="Sud"/>
    <s v="Oklahoma"/>
    <s v="Oklahoma City"/>
    <x v="3"/>
    <n v="20"/>
    <n v="34"/>
    <n v="680"/>
    <n v="340"/>
    <n v="0.5"/>
    <x v="2"/>
  </r>
  <r>
    <s v="Ouest Gear"/>
    <n v="1197831"/>
    <x v="224"/>
    <x v="2"/>
    <s v="Sud"/>
    <s v="Oklahoma"/>
    <s v="Oklahoma City"/>
    <x v="4"/>
    <n v="34"/>
    <n v="49"/>
    <n v="1666"/>
    <n v="783.02"/>
    <n v="0.47"/>
    <x v="2"/>
  </r>
  <r>
    <s v="Ouest Gear"/>
    <n v="1197831"/>
    <x v="224"/>
    <x v="2"/>
    <s v="Sud"/>
    <s v="Oklahoma"/>
    <s v="Oklahoma City"/>
    <x v="5"/>
    <n v="23"/>
    <n v="69"/>
    <n v="1587"/>
    <n v="856.98"/>
    <n v="0.54"/>
    <x v="2"/>
  </r>
  <r>
    <s v="Ouest Gear"/>
    <n v="1197831"/>
    <x v="243"/>
    <x v="6"/>
    <s v="Sud"/>
    <s v="Oklahoma"/>
    <s v="Oklahoma City"/>
    <x v="0"/>
    <n v="24"/>
    <n v="152"/>
    <n v="3648"/>
    <n v="1933.44"/>
    <n v="0.53"/>
    <x v="2"/>
  </r>
  <r>
    <s v="Ouest Gear"/>
    <n v="1197831"/>
    <x v="243"/>
    <x v="6"/>
    <s v="Sud"/>
    <s v="Oklahoma"/>
    <s v="Oklahoma City"/>
    <x v="1"/>
    <n v="23"/>
    <n v="65"/>
    <n v="1495"/>
    <n v="717.6"/>
    <n v="0.48"/>
    <x v="2"/>
  </r>
  <r>
    <s v="Ouest Gear"/>
    <n v="1197831"/>
    <x v="243"/>
    <x v="6"/>
    <s v="Sud"/>
    <s v="Oklahoma"/>
    <s v="Oklahoma City"/>
    <x v="2"/>
    <n v="14"/>
    <n v="68"/>
    <n v="952"/>
    <n v="504.56"/>
    <n v="0.53"/>
    <x v="2"/>
  </r>
  <r>
    <s v="Ouest Gear"/>
    <n v="1197831"/>
    <x v="243"/>
    <x v="6"/>
    <s v="Sud"/>
    <s v="Oklahoma"/>
    <s v="Oklahoma City"/>
    <x v="3"/>
    <n v="18"/>
    <n v="45"/>
    <n v="810"/>
    <n v="429.3"/>
    <n v="0.53"/>
    <x v="2"/>
  </r>
  <r>
    <s v="Ouest Gear"/>
    <n v="1197831"/>
    <x v="243"/>
    <x v="6"/>
    <s v="Sud"/>
    <s v="Oklahoma"/>
    <s v="Oklahoma City"/>
    <x v="4"/>
    <n v="38"/>
    <n v="53"/>
    <n v="2014"/>
    <n v="1007"/>
    <n v="0.5"/>
    <x v="2"/>
  </r>
  <r>
    <s v="Ouest Gear"/>
    <n v="1197831"/>
    <x v="243"/>
    <x v="6"/>
    <s v="Sud"/>
    <s v="Oklahoma"/>
    <s v="Oklahoma City"/>
    <x v="5"/>
    <n v="28"/>
    <n v="94"/>
    <n v="2632"/>
    <n v="1447.6000000000001"/>
    <n v="0.55000000000000004"/>
    <x v="2"/>
  </r>
  <r>
    <s v="Ouest Gear"/>
    <n v="1197831"/>
    <x v="272"/>
    <x v="0"/>
    <s v="Sud"/>
    <s v="Oklahoma"/>
    <s v="Oklahoma City"/>
    <x v="0"/>
    <n v="36"/>
    <n v="167"/>
    <n v="6012"/>
    <n v="3246.48"/>
    <n v="0.54"/>
    <x v="2"/>
  </r>
  <r>
    <s v="Ouest Gear"/>
    <n v="1197831"/>
    <x v="272"/>
    <x v="0"/>
    <s v="Sud"/>
    <s v="Oklahoma"/>
    <s v="Oklahoma City"/>
    <x v="1"/>
    <n v="39"/>
    <n v="87"/>
    <n v="3393"/>
    <n v="1526.85"/>
    <n v="0.44999999999999996"/>
    <x v="2"/>
  </r>
  <r>
    <s v="Ouest Gear"/>
    <n v="1197831"/>
    <x v="272"/>
    <x v="0"/>
    <s v="Sud"/>
    <s v="Oklahoma"/>
    <s v="Oklahoma City"/>
    <x v="2"/>
    <n v="34"/>
    <n v="72"/>
    <n v="2448"/>
    <n v="1272.96"/>
    <n v="0.52"/>
    <x v="2"/>
  </r>
  <r>
    <s v="Ouest Gear"/>
    <n v="1197831"/>
    <x v="272"/>
    <x v="0"/>
    <s v="Sud"/>
    <s v="Oklahoma"/>
    <s v="Oklahoma City"/>
    <x v="3"/>
    <n v="34"/>
    <n v="59"/>
    <n v="2006"/>
    <n v="1103.3000000000002"/>
    <n v="0.55000000000000004"/>
    <x v="2"/>
  </r>
  <r>
    <s v="Ouest Gear"/>
    <n v="1197831"/>
    <x v="272"/>
    <x v="0"/>
    <s v="Sud"/>
    <s v="Oklahoma"/>
    <s v="Oklahoma City"/>
    <x v="4"/>
    <n v="43"/>
    <n v="75"/>
    <n v="3225"/>
    <n v="1451.2499999999998"/>
    <n v="0.44999999999999996"/>
    <x v="2"/>
  </r>
  <r>
    <s v="Ouest Gear"/>
    <n v="1197831"/>
    <x v="272"/>
    <x v="0"/>
    <s v="Sud"/>
    <s v="Oklahoma"/>
    <s v="Oklahoma City"/>
    <x v="5"/>
    <n v="42"/>
    <n v="98"/>
    <n v="4116"/>
    <n v="2140.3200000000002"/>
    <n v="0.52"/>
    <x v="2"/>
  </r>
  <r>
    <s v="Ouest Gear"/>
    <n v="1197831"/>
    <x v="305"/>
    <x v="5"/>
    <s v="Sud"/>
    <s v="Oklahoma"/>
    <s v="Oklahoma City"/>
    <x v="0"/>
    <n v="38"/>
    <n v="156"/>
    <n v="5928"/>
    <n v="3023.28"/>
    <n v="0.51"/>
    <x v="2"/>
  </r>
  <r>
    <s v="Ouest Gear"/>
    <n v="1197831"/>
    <x v="305"/>
    <x v="5"/>
    <s v="Sud"/>
    <s v="Oklahoma"/>
    <s v="Oklahoma City"/>
    <x v="1"/>
    <n v="33"/>
    <n v="88"/>
    <n v="2904"/>
    <n v="1306.8"/>
    <n v="0.44999999999999996"/>
    <x v="2"/>
  </r>
  <r>
    <s v="Ouest Gear"/>
    <n v="1197831"/>
    <x v="305"/>
    <x v="5"/>
    <s v="Sud"/>
    <s v="Oklahoma"/>
    <s v="Oklahoma City"/>
    <x v="2"/>
    <n v="36"/>
    <n v="88"/>
    <n v="3168"/>
    <n v="1647.3600000000001"/>
    <n v="0.52"/>
    <x v="2"/>
  </r>
  <r>
    <s v="Ouest Gear"/>
    <n v="1197831"/>
    <x v="305"/>
    <x v="5"/>
    <s v="Sud"/>
    <s v="Oklahoma"/>
    <s v="Oklahoma City"/>
    <x v="3"/>
    <n v="38"/>
    <n v="87"/>
    <n v="3306"/>
    <n v="1653"/>
    <n v="0.5"/>
    <x v="2"/>
  </r>
  <r>
    <s v="Ouest Gear"/>
    <n v="1197831"/>
    <x v="305"/>
    <x v="5"/>
    <s v="Sud"/>
    <s v="Oklahoma"/>
    <s v="Oklahoma City"/>
    <x v="4"/>
    <n v="51"/>
    <n v="87"/>
    <n v="4437"/>
    <n v="2085.39"/>
    <n v="0.47"/>
    <x v="2"/>
  </r>
  <r>
    <s v="Ouest Gear"/>
    <n v="1197831"/>
    <x v="305"/>
    <x v="5"/>
    <s v="Sud"/>
    <s v="Oklahoma"/>
    <s v="Oklahoma City"/>
    <x v="5"/>
    <n v="55"/>
    <n v="124"/>
    <n v="6820"/>
    <n v="3478.2000000000003"/>
    <n v="0.51"/>
    <x v="2"/>
  </r>
  <r>
    <s v="Ouest Gear"/>
    <n v="1197831"/>
    <x v="333"/>
    <x v="5"/>
    <s v="Sud"/>
    <s v="Oklahoma"/>
    <s v="Oklahoma City"/>
    <x v="0"/>
    <n v="50"/>
    <n v="182"/>
    <n v="9100"/>
    <n v="4732"/>
    <n v="0.52"/>
    <x v="2"/>
  </r>
  <r>
    <s v="Ouest Gear"/>
    <n v="1197831"/>
    <x v="333"/>
    <x v="5"/>
    <s v="Sud"/>
    <s v="Oklahoma"/>
    <s v="Oklahoma City"/>
    <x v="1"/>
    <n v="45"/>
    <n v="117"/>
    <n v="5265"/>
    <n v="2632.5"/>
    <n v="0.5"/>
    <x v="2"/>
  </r>
  <r>
    <s v="Ouest Gear"/>
    <n v="1197831"/>
    <x v="333"/>
    <x v="5"/>
    <s v="Sud"/>
    <s v="Oklahoma"/>
    <s v="Oklahoma City"/>
    <x v="2"/>
    <n v="44"/>
    <n v="94"/>
    <n v="4136"/>
    <n v="2233.44"/>
    <n v="0.54"/>
    <x v="2"/>
  </r>
  <r>
    <s v="Ouest Gear"/>
    <n v="1197831"/>
    <x v="333"/>
    <x v="5"/>
    <s v="Sud"/>
    <s v="Oklahoma"/>
    <s v="Oklahoma City"/>
    <x v="3"/>
    <n v="41"/>
    <n v="85"/>
    <n v="3485"/>
    <n v="1847.0500000000002"/>
    <n v="0.53"/>
    <x v="2"/>
  </r>
  <r>
    <s v="Ouest Gear"/>
    <n v="1197831"/>
    <x v="333"/>
    <x v="5"/>
    <s v="Sud"/>
    <s v="Oklahoma"/>
    <s v="Oklahoma City"/>
    <x v="4"/>
    <n v="59"/>
    <n v="98"/>
    <n v="5782"/>
    <n v="2659.72"/>
    <n v="0.45999999999999996"/>
    <x v="2"/>
  </r>
  <r>
    <s v="Ouest Gear"/>
    <n v="1197831"/>
    <x v="333"/>
    <x v="5"/>
    <s v="Sud"/>
    <s v="Oklahoma"/>
    <s v="Oklahoma City"/>
    <x v="5"/>
    <n v="61"/>
    <n v="142"/>
    <n v="8662"/>
    <n v="4677.4800000000005"/>
    <n v="0.54"/>
    <x v="2"/>
  </r>
  <r>
    <s v="Ouest Gear"/>
    <n v="1197831"/>
    <x v="365"/>
    <x v="2"/>
    <s v="Sud"/>
    <s v="Oklahoma"/>
    <s v="Oklahoma City"/>
    <x v="0"/>
    <n v="56"/>
    <n v="189"/>
    <n v="10584"/>
    <n v="5397.84"/>
    <n v="0.51"/>
    <x v="2"/>
  </r>
  <r>
    <s v="Ouest Gear"/>
    <n v="1197831"/>
    <x v="365"/>
    <x v="2"/>
    <s v="Sud"/>
    <s v="Oklahoma"/>
    <s v="Oklahoma City"/>
    <x v="1"/>
    <n v="51"/>
    <n v="113"/>
    <n v="5763"/>
    <n v="2708.6099999999997"/>
    <n v="0.47"/>
    <x v="2"/>
  </r>
  <r>
    <s v="Ouest Gear"/>
    <n v="1197831"/>
    <x v="365"/>
    <x v="2"/>
    <s v="Sud"/>
    <s v="Oklahoma"/>
    <s v="Oklahoma City"/>
    <x v="2"/>
    <n v="47"/>
    <n v="113"/>
    <n v="5311"/>
    <n v="2814.83"/>
    <n v="0.53"/>
    <x v="2"/>
  </r>
  <r>
    <s v="Ouest Gear"/>
    <n v="1197831"/>
    <x v="365"/>
    <x v="2"/>
    <s v="Sud"/>
    <s v="Oklahoma"/>
    <s v="Oklahoma City"/>
    <x v="3"/>
    <n v="37"/>
    <n v="88"/>
    <n v="3256"/>
    <n v="1693.1200000000001"/>
    <n v="0.52"/>
    <x v="2"/>
  </r>
  <r>
    <s v="Ouest Gear"/>
    <n v="1197831"/>
    <x v="365"/>
    <x v="2"/>
    <s v="Sud"/>
    <s v="Oklahoma"/>
    <s v="Oklahoma City"/>
    <x v="4"/>
    <n v="47"/>
    <n v="81"/>
    <n v="3807"/>
    <n v="1713.1499999999999"/>
    <n v="0.44999999999999996"/>
    <x v="2"/>
  </r>
  <r>
    <s v="Ouest Gear"/>
    <n v="1197831"/>
    <x v="365"/>
    <x v="2"/>
    <s v="Sud"/>
    <s v="Oklahoma"/>
    <s v="Oklahoma City"/>
    <x v="5"/>
    <n v="50"/>
    <n v="124"/>
    <n v="6200"/>
    <n v="3224"/>
    <n v="0.52"/>
    <x v="2"/>
  </r>
  <r>
    <s v="Ouest Gear"/>
    <n v="1197831"/>
    <x v="395"/>
    <x v="4"/>
    <s v="Sud"/>
    <s v="Oklahoma"/>
    <s v="Oklahoma City"/>
    <x v="0"/>
    <n v="49"/>
    <n v="150"/>
    <n v="7350"/>
    <n v="3969.0000000000005"/>
    <n v="0.54"/>
    <x v="2"/>
  </r>
  <r>
    <s v="Ouest Gear"/>
    <n v="1197831"/>
    <x v="395"/>
    <x v="4"/>
    <s v="Sud"/>
    <s v="Oklahoma"/>
    <s v="Oklahoma City"/>
    <x v="1"/>
    <n v="38"/>
    <n v="98"/>
    <n v="3724"/>
    <n v="1675.7999999999997"/>
    <n v="0.44999999999999996"/>
    <x v="2"/>
  </r>
  <r>
    <s v="Ouest Gear"/>
    <n v="1197831"/>
    <x v="395"/>
    <x v="4"/>
    <s v="Sud"/>
    <s v="Oklahoma"/>
    <s v="Oklahoma City"/>
    <x v="2"/>
    <n v="14"/>
    <n v="69"/>
    <n v="966"/>
    <n v="492.66"/>
    <n v="0.51"/>
    <x v="2"/>
  </r>
  <r>
    <s v="Ouest Gear"/>
    <n v="1197831"/>
    <x v="395"/>
    <x v="4"/>
    <s v="Sud"/>
    <s v="Oklahoma"/>
    <s v="Oklahoma City"/>
    <x v="3"/>
    <n v="14"/>
    <n v="63"/>
    <n v="882"/>
    <n v="449.82"/>
    <n v="0.51"/>
    <x v="2"/>
  </r>
  <r>
    <s v="Ouest Gear"/>
    <n v="1197831"/>
    <x v="395"/>
    <x v="4"/>
    <s v="Sud"/>
    <s v="Oklahoma"/>
    <s v="Oklahoma City"/>
    <x v="4"/>
    <n v="23"/>
    <n v="68"/>
    <n v="1564"/>
    <n v="703.8"/>
    <n v="0.44999999999999996"/>
    <x v="2"/>
  </r>
  <r>
    <s v="Ouest Gear"/>
    <n v="1197831"/>
    <x v="395"/>
    <x v="4"/>
    <s v="Sud"/>
    <s v="Oklahoma"/>
    <s v="Oklahoma City"/>
    <x v="5"/>
    <n v="28"/>
    <n v="91"/>
    <n v="2548"/>
    <n v="1324.96"/>
    <n v="0.52"/>
    <x v="2"/>
  </r>
  <r>
    <s v="Ouest Gear"/>
    <n v="1197831"/>
    <x v="427"/>
    <x v="1"/>
    <s v="Sud"/>
    <s v="Oklahoma"/>
    <s v="Oklahoma City"/>
    <x v="0"/>
    <n v="29"/>
    <n v="137"/>
    <n v="3973"/>
    <n v="2145.42"/>
    <n v="0.54"/>
    <x v="2"/>
  </r>
  <r>
    <s v="Ouest Gear"/>
    <n v="1197831"/>
    <x v="427"/>
    <x v="1"/>
    <s v="Sud"/>
    <s v="Oklahoma"/>
    <s v="Oklahoma City"/>
    <x v="1"/>
    <n v="19"/>
    <n v="88"/>
    <n v="1672"/>
    <n v="769.11999999999989"/>
    <n v="0.45999999999999996"/>
    <x v="2"/>
  </r>
  <r>
    <s v="Ouest Gear"/>
    <n v="1197831"/>
    <x v="427"/>
    <x v="1"/>
    <s v="Sud"/>
    <s v="Oklahoma"/>
    <s v="Oklahoma City"/>
    <x v="2"/>
    <n v="20"/>
    <n v="56"/>
    <n v="1120"/>
    <n v="571.20000000000005"/>
    <n v="0.51"/>
    <x v="2"/>
  </r>
  <r>
    <s v="Ouest Gear"/>
    <n v="1197831"/>
    <x v="427"/>
    <x v="1"/>
    <s v="Sud"/>
    <s v="Oklahoma"/>
    <s v="Oklahoma City"/>
    <x v="3"/>
    <n v="18"/>
    <n v="52"/>
    <n v="936"/>
    <n v="486.72"/>
    <n v="0.52"/>
    <x v="2"/>
  </r>
  <r>
    <s v="Ouest Gear"/>
    <n v="1197831"/>
    <x v="427"/>
    <x v="1"/>
    <s v="Sud"/>
    <s v="Oklahoma"/>
    <s v="Oklahoma City"/>
    <x v="4"/>
    <n v="29"/>
    <n v="50"/>
    <n v="1450"/>
    <n v="696"/>
    <n v="0.48"/>
    <x v="2"/>
  </r>
  <r>
    <s v="Kohl's"/>
    <n v="1197831"/>
    <x v="427"/>
    <x v="1"/>
    <s v="Sud"/>
    <s v="Oklahoma"/>
    <s v="Oklahoma City"/>
    <x v="5"/>
    <n v="29"/>
    <n v="91"/>
    <n v="2639"/>
    <n v="1451.45"/>
    <n v="0.55000000000000004"/>
    <x v="2"/>
  </r>
  <r>
    <s v="Kohl's"/>
    <n v="1197831"/>
    <x v="457"/>
    <x v="3"/>
    <s v="Sud"/>
    <s v="Oklahoma"/>
    <s v="Oklahoma City"/>
    <x v="0"/>
    <n v="23"/>
    <n v="133"/>
    <n v="3059"/>
    <n v="1651.8600000000001"/>
    <n v="0.54"/>
    <x v="2"/>
  </r>
  <r>
    <s v="Kohl's"/>
    <n v="1197831"/>
    <x v="457"/>
    <x v="3"/>
    <s v="Sud"/>
    <s v="Oklahoma"/>
    <s v="Oklahoma City"/>
    <x v="1"/>
    <n v="14"/>
    <n v="78"/>
    <n v="1092"/>
    <n v="513.24"/>
    <n v="0.47"/>
    <x v="2"/>
  </r>
  <r>
    <s v="Kohl's"/>
    <n v="1197831"/>
    <x v="457"/>
    <x v="3"/>
    <s v="Sud"/>
    <s v="Oklahoma"/>
    <s v="Oklahoma City"/>
    <x v="2"/>
    <n v="23"/>
    <n v="74"/>
    <n v="1702"/>
    <n v="919.08"/>
    <n v="0.54"/>
    <x v="2"/>
  </r>
  <r>
    <s v="Kohl's"/>
    <n v="1197831"/>
    <x v="457"/>
    <x v="3"/>
    <s v="Sud"/>
    <s v="Oklahoma"/>
    <s v="Oklahoma City"/>
    <x v="3"/>
    <n v="52"/>
    <n v="75"/>
    <n v="3900"/>
    <n v="2067"/>
    <n v="0.53"/>
    <x v="2"/>
  </r>
  <r>
    <s v="Kohl's"/>
    <n v="1197831"/>
    <x v="457"/>
    <x v="3"/>
    <s v="Sud"/>
    <s v="Oklahoma"/>
    <s v="Oklahoma City"/>
    <x v="4"/>
    <n v="71"/>
    <n v="77"/>
    <n v="5467"/>
    <n v="2678.83"/>
    <n v="0.49"/>
    <x v="2"/>
  </r>
  <r>
    <s v="Kohl's"/>
    <n v="1197831"/>
    <x v="457"/>
    <x v="3"/>
    <s v="Sud"/>
    <s v="Oklahoma"/>
    <s v="Oklahoma City"/>
    <x v="5"/>
    <n v="72"/>
    <n v="105"/>
    <n v="7560"/>
    <n v="3780"/>
    <n v="0.5"/>
    <x v="2"/>
  </r>
  <r>
    <s v="Kohl's"/>
    <n v="1197831"/>
    <x v="486"/>
    <x v="4"/>
    <s v="Sud"/>
    <s v="Oklahoma"/>
    <s v="Oklahoma City"/>
    <x v="0"/>
    <n v="64"/>
    <n v="169"/>
    <n v="10816"/>
    <n v="5948.8"/>
    <n v="0.55000000000000004"/>
    <x v="2"/>
  </r>
  <r>
    <s v="Kohl's"/>
    <n v="1197831"/>
    <x v="486"/>
    <x v="4"/>
    <s v="Sud"/>
    <s v="Oklahoma"/>
    <s v="Oklahoma City"/>
    <x v="1"/>
    <n v="58"/>
    <n v="119"/>
    <n v="6902"/>
    <n v="3105.8999999999996"/>
    <n v="0.44999999999999996"/>
    <x v="2"/>
  </r>
  <r>
    <s v="Kohl's"/>
    <n v="1197831"/>
    <x v="486"/>
    <x v="4"/>
    <s v="Sud"/>
    <s v="Oklahoma"/>
    <s v="Oklahoma City"/>
    <x v="2"/>
    <n v="55"/>
    <n v="101"/>
    <n v="5555"/>
    <n v="2777.5"/>
    <n v="0.5"/>
    <x v="2"/>
  </r>
  <r>
    <s v="Kohl's"/>
    <n v="1197831"/>
    <x v="486"/>
    <x v="4"/>
    <s v="Sud"/>
    <s v="Oklahoma"/>
    <s v="Oklahoma City"/>
    <x v="3"/>
    <n v="54"/>
    <n v="94"/>
    <n v="5076"/>
    <n v="2690.28"/>
    <n v="0.53"/>
    <x v="2"/>
  </r>
  <r>
    <s v="Kohl's"/>
    <n v="1197831"/>
    <x v="486"/>
    <x v="4"/>
    <s v="Sud"/>
    <s v="Oklahoma"/>
    <s v="Oklahoma City"/>
    <x v="4"/>
    <n v="69"/>
    <n v="81"/>
    <n v="5589"/>
    <n v="2682.72"/>
    <n v="0.48"/>
    <x v="2"/>
  </r>
  <r>
    <s v="Kohl's"/>
    <n v="1197831"/>
    <x v="486"/>
    <x v="4"/>
    <s v="Sud"/>
    <s v="Oklahoma"/>
    <s v="Oklahoma City"/>
    <x v="5"/>
    <n v="68"/>
    <n v="123"/>
    <n v="8364"/>
    <n v="4182"/>
    <n v="0.5"/>
    <x v="2"/>
  </r>
  <r>
    <s v="Kohl's"/>
    <n v="1197831"/>
    <x v="180"/>
    <x v="3"/>
    <s v="Sud"/>
    <s v="Oklahoma"/>
    <s v="Oklahoma City"/>
    <x v="0"/>
    <n v="23"/>
    <n v="149"/>
    <n v="3427"/>
    <n v="1679.23"/>
    <n v="0.49"/>
    <x v="2"/>
  </r>
  <r>
    <s v="Kohl's"/>
    <n v="1197831"/>
    <x v="180"/>
    <x v="3"/>
    <s v="Sud"/>
    <s v="Oklahoma"/>
    <s v="Oklahoma City"/>
    <x v="1"/>
    <n v="23"/>
    <n v="91"/>
    <n v="2093"/>
    <n v="1025.57"/>
    <n v="0.49"/>
    <x v="2"/>
  </r>
  <r>
    <s v="Kohl's"/>
    <n v="1197831"/>
    <x v="180"/>
    <x v="3"/>
    <s v="Sud"/>
    <s v="Oklahoma"/>
    <s v="Oklahoma City"/>
    <x v="2"/>
    <n v="14"/>
    <n v="88"/>
    <n v="1232"/>
    <n v="591.36"/>
    <n v="0.48"/>
    <x v="2"/>
  </r>
  <r>
    <s v="Kohl's"/>
    <n v="1197831"/>
    <x v="180"/>
    <x v="3"/>
    <s v="Sud"/>
    <s v="Oklahoma"/>
    <s v="Oklahoma City"/>
    <x v="3"/>
    <n v="19"/>
    <n v="56"/>
    <n v="1064"/>
    <n v="521.36"/>
    <n v="0.49"/>
    <x v="2"/>
  </r>
  <r>
    <s v="Kohl's"/>
    <n v="1197831"/>
    <x v="180"/>
    <x v="3"/>
    <s v="Sud"/>
    <s v="Oklahoma"/>
    <s v="Oklahoma City"/>
    <x v="4"/>
    <n v="33"/>
    <n v="65"/>
    <n v="2145"/>
    <n v="1029.5999999999999"/>
    <n v="0.48"/>
    <x v="2"/>
  </r>
  <r>
    <s v="Kohl's"/>
    <n v="1197831"/>
    <x v="180"/>
    <x v="3"/>
    <s v="Sud"/>
    <s v="Oklahoma"/>
    <s v="Oklahoma City"/>
    <x v="5"/>
    <n v="23"/>
    <n v="102"/>
    <n v="2346"/>
    <n v="1173"/>
    <n v="0.5"/>
    <x v="2"/>
  </r>
  <r>
    <s v="Kohl's"/>
    <n v="1197831"/>
    <x v="209"/>
    <x v="4"/>
    <s v="Sud"/>
    <s v="Oklahoma"/>
    <s v="Oklahoma City"/>
    <x v="0"/>
    <n v="23"/>
    <n v="162"/>
    <n v="3726"/>
    <n v="1751.2199999999998"/>
    <n v="0.47"/>
    <x v="2"/>
  </r>
  <r>
    <s v="Kohl's"/>
    <n v="1197831"/>
    <x v="209"/>
    <x v="4"/>
    <s v="Sud"/>
    <s v="Oklahoma"/>
    <s v="Oklahoma City"/>
    <x v="1"/>
    <n v="23"/>
    <n v="65"/>
    <n v="1495"/>
    <n v="747.5"/>
    <n v="0.5"/>
    <x v="2"/>
  </r>
  <r>
    <s v="Kohl's"/>
    <n v="1197831"/>
    <x v="209"/>
    <x v="4"/>
    <s v="Sud"/>
    <s v="Oklahoma"/>
    <s v="Oklahoma City"/>
    <x v="2"/>
    <n v="14"/>
    <n v="75"/>
    <n v="1050"/>
    <n v="514.5"/>
    <n v="0.49"/>
    <x v="2"/>
  </r>
  <r>
    <s v="Kohl's"/>
    <n v="1197831"/>
    <x v="209"/>
    <x v="4"/>
    <s v="Milieu ouest"/>
    <s v="Kansas"/>
    <s v="Wichita"/>
    <x v="3"/>
    <n v="20"/>
    <n v="42"/>
    <n v="840"/>
    <n v="377.99999999999994"/>
    <n v="0.44999999999999996"/>
    <x v="2"/>
  </r>
  <r>
    <s v="Kohl's"/>
    <n v="1197831"/>
    <x v="209"/>
    <x v="4"/>
    <s v="Milieu ouest"/>
    <s v="Kansas"/>
    <s v="Wichita"/>
    <x v="4"/>
    <n v="32"/>
    <n v="68"/>
    <n v="2176"/>
    <n v="1044.48"/>
    <n v="0.48"/>
    <x v="2"/>
  </r>
  <r>
    <s v="Kohl's"/>
    <n v="1197831"/>
    <x v="209"/>
    <x v="4"/>
    <s v="Milieu ouest"/>
    <s v="Kansas"/>
    <s v="Wichita"/>
    <x v="5"/>
    <n v="18"/>
    <n v="98"/>
    <n v="1764"/>
    <n v="864.36"/>
    <n v="0.49"/>
    <x v="2"/>
  </r>
  <r>
    <s v="Kohl's"/>
    <n v="1197831"/>
    <x v="217"/>
    <x v="2"/>
    <s v="Milieu ouest"/>
    <s v="Kansas"/>
    <s v="Wichita"/>
    <x v="0"/>
    <n v="20"/>
    <n v="153"/>
    <n v="3060"/>
    <n v="1499.3999999999999"/>
    <n v="0.49"/>
    <x v="2"/>
  </r>
  <r>
    <s v="Kohl's"/>
    <n v="1197831"/>
    <x v="217"/>
    <x v="2"/>
    <s v="Milieu ouest"/>
    <s v="Kansas"/>
    <s v="Wichita"/>
    <x v="1"/>
    <n v="19"/>
    <n v="59"/>
    <n v="1121"/>
    <n v="526.87"/>
    <n v="0.47"/>
    <x v="2"/>
  </r>
  <r>
    <s v="Kohl's"/>
    <n v="1197831"/>
    <x v="217"/>
    <x v="2"/>
    <s v="Milieu ouest"/>
    <s v="Kansas"/>
    <s v="Wichita"/>
    <x v="2"/>
    <n v="9"/>
    <n v="75"/>
    <n v="675"/>
    <n v="310.5"/>
    <n v="0.45999999999999996"/>
    <x v="2"/>
  </r>
  <r>
    <s v="Kohl's"/>
    <n v="1197831"/>
    <x v="217"/>
    <x v="2"/>
    <s v="Milieu ouest"/>
    <s v="Kansas"/>
    <s v="Wichita"/>
    <x v="3"/>
    <n v="20"/>
    <n v="26"/>
    <n v="520"/>
    <n v="249.6"/>
    <n v="0.48"/>
    <x v="2"/>
  </r>
  <r>
    <s v="Kohl's"/>
    <n v="1197831"/>
    <x v="217"/>
    <x v="2"/>
    <s v="Milieu ouest"/>
    <s v="Kansas"/>
    <s v="Wichita"/>
    <x v="4"/>
    <n v="32"/>
    <n v="41"/>
    <n v="1312"/>
    <n v="603.52"/>
    <n v="0.45999999999999996"/>
    <x v="2"/>
  </r>
  <r>
    <s v="Kohl's"/>
    <n v="1197831"/>
    <x v="217"/>
    <x v="2"/>
    <s v="Milieu ouest"/>
    <s v="Kansas"/>
    <s v="Wichita"/>
    <x v="5"/>
    <n v="23"/>
    <n v="65"/>
    <n v="1495"/>
    <n v="747.5"/>
    <n v="0.5"/>
    <x v="2"/>
  </r>
  <r>
    <s v="Kohl's"/>
    <n v="1197831"/>
    <x v="236"/>
    <x v="6"/>
    <s v="Milieu ouest"/>
    <s v="Kansas"/>
    <s v="Wichita"/>
    <x v="0"/>
    <n v="24"/>
    <n v="150"/>
    <n v="3600"/>
    <n v="1619.9999999999998"/>
    <n v="0.44999999999999996"/>
    <x v="2"/>
  </r>
  <r>
    <s v="Kohl's"/>
    <n v="1197831"/>
    <x v="236"/>
    <x v="6"/>
    <s v="Milieu ouest"/>
    <s v="Kansas"/>
    <s v="Wichita"/>
    <x v="1"/>
    <n v="25"/>
    <n v="58"/>
    <n v="1450"/>
    <n v="696"/>
    <n v="0.48"/>
    <x v="2"/>
  </r>
  <r>
    <s v="Kohl's"/>
    <n v="1197831"/>
    <x v="236"/>
    <x v="6"/>
    <s v="Milieu ouest"/>
    <s v="Kansas"/>
    <s v="Wichita"/>
    <x v="2"/>
    <n v="14"/>
    <n v="60"/>
    <n v="840"/>
    <n v="420"/>
    <n v="0.5"/>
    <x v="2"/>
  </r>
  <r>
    <s v="Kohl's"/>
    <n v="1197831"/>
    <x v="236"/>
    <x v="6"/>
    <s v="Milieu ouest"/>
    <s v="Kansas"/>
    <s v="Wichita"/>
    <x v="3"/>
    <n v="19"/>
    <n v="35"/>
    <n v="665"/>
    <n v="299.24999999999994"/>
    <n v="0.44999999999999996"/>
    <x v="2"/>
  </r>
  <r>
    <s v="Kohl's"/>
    <n v="1197831"/>
    <x v="236"/>
    <x v="6"/>
    <s v="Milieu ouest"/>
    <s v="Kansas"/>
    <s v="Wichita"/>
    <x v="4"/>
    <n v="39"/>
    <n v="38"/>
    <n v="1482"/>
    <n v="726.18"/>
    <n v="0.49"/>
    <x v="2"/>
  </r>
  <r>
    <s v="Kohl's"/>
    <n v="1197831"/>
    <x v="236"/>
    <x v="6"/>
    <s v="Milieu ouest"/>
    <s v="Kansas"/>
    <s v="Wichita"/>
    <x v="5"/>
    <n v="29"/>
    <n v="81"/>
    <n v="2349"/>
    <n v="1151.01"/>
    <n v="0.49"/>
    <x v="2"/>
  </r>
  <r>
    <s v="Kohl's"/>
    <n v="1197831"/>
    <x v="265"/>
    <x v="0"/>
    <s v="Milieu ouest"/>
    <s v="Kansas"/>
    <s v="Wichita"/>
    <x v="0"/>
    <n v="36"/>
    <n v="143"/>
    <n v="5148"/>
    <n v="2316.6"/>
    <n v="0.44999999999999996"/>
    <x v="2"/>
  </r>
  <r>
    <s v="Kohl's"/>
    <n v="1197831"/>
    <x v="265"/>
    <x v="0"/>
    <s v="Milieu ouest"/>
    <s v="Kansas"/>
    <s v="Wichita"/>
    <x v="1"/>
    <n v="39"/>
    <n v="77"/>
    <n v="3003"/>
    <n v="1441.44"/>
    <n v="0.48"/>
    <x v="2"/>
  </r>
  <r>
    <s v="Kohl's"/>
    <n v="1197831"/>
    <x v="265"/>
    <x v="0"/>
    <s v="Milieu ouest"/>
    <s v="Kansas"/>
    <s v="Wichita"/>
    <x v="2"/>
    <n v="32"/>
    <n v="65"/>
    <n v="2080"/>
    <n v="1019.1999999999999"/>
    <n v="0.49"/>
    <x v="2"/>
  </r>
  <r>
    <s v="Kohl's"/>
    <n v="1197831"/>
    <x v="265"/>
    <x v="0"/>
    <s v="Milieu ouest"/>
    <s v="Kansas"/>
    <s v="Wichita"/>
    <x v="3"/>
    <n v="32"/>
    <n v="58"/>
    <n v="1856"/>
    <n v="928"/>
    <n v="0.5"/>
    <x v="2"/>
  </r>
  <r>
    <s v="Kohl's"/>
    <n v="1197831"/>
    <x v="265"/>
    <x v="0"/>
    <s v="Milieu ouest"/>
    <s v="Kansas"/>
    <s v="Wichita"/>
    <x v="4"/>
    <n v="43"/>
    <n v="56"/>
    <n v="2408"/>
    <n v="1204"/>
    <n v="0.5"/>
    <x v="2"/>
  </r>
  <r>
    <s v="Kohl's"/>
    <n v="1197831"/>
    <x v="265"/>
    <x v="0"/>
    <s v="Milieu ouest"/>
    <s v="Kansas"/>
    <s v="Wichita"/>
    <x v="5"/>
    <n v="42"/>
    <n v="94"/>
    <n v="3948"/>
    <n v="1776.6"/>
    <n v="0.44999999999999996"/>
    <x v="2"/>
  </r>
  <r>
    <s v="Kohl's"/>
    <n v="1197831"/>
    <x v="298"/>
    <x v="5"/>
    <s v="Milieu ouest"/>
    <s v="Kansas"/>
    <s v="Wichita"/>
    <x v="0"/>
    <n v="37"/>
    <n v="144"/>
    <n v="5328"/>
    <n v="2664"/>
    <n v="0.5"/>
    <x v="2"/>
  </r>
  <r>
    <s v="Kohl's"/>
    <n v="1197831"/>
    <x v="298"/>
    <x v="5"/>
    <s v="Milieu ouest"/>
    <s v="Kansas"/>
    <s v="Wichita"/>
    <x v="1"/>
    <n v="32"/>
    <n v="94"/>
    <n v="3008"/>
    <n v="1443.84"/>
    <n v="0.48"/>
    <x v="2"/>
  </r>
  <r>
    <s v="Kohl's"/>
    <n v="1197831"/>
    <x v="298"/>
    <x v="5"/>
    <s v="Milieu ouest"/>
    <s v="Kansas"/>
    <s v="Wichita"/>
    <x v="2"/>
    <n v="37"/>
    <n v="81"/>
    <n v="2997"/>
    <n v="1378.62"/>
    <n v="0.45999999999999996"/>
    <x v="2"/>
  </r>
  <r>
    <s v="Kohl's"/>
    <n v="1197831"/>
    <x v="298"/>
    <x v="5"/>
    <s v="Milieu ouest"/>
    <s v="Kansas"/>
    <s v="Wichita"/>
    <x v="3"/>
    <n v="38"/>
    <n v="80"/>
    <n v="3040"/>
    <n v="1367.9999999999998"/>
    <n v="0.44999999999999996"/>
    <x v="2"/>
  </r>
  <r>
    <s v="Kohl's"/>
    <n v="1197831"/>
    <x v="298"/>
    <x v="5"/>
    <s v="Milieu ouest"/>
    <s v="Kansas"/>
    <s v="Wichita"/>
    <x v="4"/>
    <n v="54"/>
    <n v="83"/>
    <n v="4482"/>
    <n v="2151.36"/>
    <n v="0.48"/>
    <x v="2"/>
  </r>
  <r>
    <s v="Kohl's"/>
    <n v="1197831"/>
    <x v="298"/>
    <x v="5"/>
    <s v="Milieu ouest"/>
    <s v="Kansas"/>
    <s v="Wichita"/>
    <x v="5"/>
    <n v="58"/>
    <n v="117"/>
    <n v="6786"/>
    <n v="3325.14"/>
    <n v="0.49"/>
    <x v="2"/>
  </r>
  <r>
    <s v="Kohl's"/>
    <n v="1197831"/>
    <x v="326"/>
    <x v="5"/>
    <s v="Milieu ouest"/>
    <s v="Kansas"/>
    <s v="Wichita"/>
    <x v="0"/>
    <n v="51"/>
    <n v="182"/>
    <n v="9282"/>
    <n v="4641"/>
    <n v="0.5"/>
    <x v="2"/>
  </r>
  <r>
    <s v="Kohl's"/>
    <n v="1197831"/>
    <x v="326"/>
    <x v="5"/>
    <s v="Milieu ouest"/>
    <s v="Kansas"/>
    <s v="Wichita"/>
    <x v="1"/>
    <n v="49"/>
    <n v="119"/>
    <n v="5831"/>
    <n v="2915.5"/>
    <n v="0.5"/>
    <x v="2"/>
  </r>
  <r>
    <s v="Kohl's"/>
    <n v="1197831"/>
    <x v="326"/>
    <x v="5"/>
    <s v="Milieu ouest"/>
    <s v="Kansas"/>
    <s v="Wichita"/>
    <x v="2"/>
    <n v="42"/>
    <n v="102"/>
    <n v="4284"/>
    <n v="1970.6399999999999"/>
    <n v="0.45999999999999996"/>
    <x v="2"/>
  </r>
  <r>
    <s v="Kohl's"/>
    <n v="1197831"/>
    <x v="326"/>
    <x v="5"/>
    <s v="Milieu ouest"/>
    <s v="Kansas"/>
    <s v="Wichita"/>
    <x v="3"/>
    <n v="43"/>
    <n v="75"/>
    <n v="3225"/>
    <n v="1580.25"/>
    <n v="0.49"/>
    <x v="2"/>
  </r>
  <r>
    <s v="Kohl's"/>
    <n v="1197831"/>
    <x v="326"/>
    <x v="5"/>
    <s v="Milieu ouest"/>
    <s v="Kansas"/>
    <s v="Wichita"/>
    <x v="4"/>
    <n v="56"/>
    <n v="91"/>
    <n v="5096"/>
    <n v="2344.16"/>
    <n v="0.45999999999999996"/>
    <x v="2"/>
  </r>
  <r>
    <s v="Kohl's"/>
    <n v="1197831"/>
    <x v="326"/>
    <x v="5"/>
    <s v="Milieu ouest"/>
    <s v="Kansas"/>
    <s v="Wichita"/>
    <x v="5"/>
    <n v="60"/>
    <n v="140"/>
    <n v="8400"/>
    <n v="4116"/>
    <n v="0.49"/>
    <x v="2"/>
  </r>
  <r>
    <s v="Kohl's"/>
    <n v="1197831"/>
    <x v="358"/>
    <x v="2"/>
    <s v="Milieu ouest"/>
    <s v="Kansas"/>
    <s v="Wichita"/>
    <x v="0"/>
    <n v="56"/>
    <n v="189"/>
    <n v="10584"/>
    <n v="5292"/>
    <n v="0.5"/>
    <x v="2"/>
  </r>
  <r>
    <s v="Kohl's"/>
    <n v="1197831"/>
    <x v="358"/>
    <x v="2"/>
    <s v="Milieu ouest"/>
    <s v="Kansas"/>
    <s v="Wichita"/>
    <x v="1"/>
    <n v="51"/>
    <n v="111"/>
    <n v="5661"/>
    <n v="2547.4499999999998"/>
    <n v="0.44999999999999996"/>
    <x v="2"/>
  </r>
  <r>
    <s v="Kohl's"/>
    <n v="1197831"/>
    <x v="358"/>
    <x v="2"/>
    <s v="Milieu ouest"/>
    <s v="Kansas"/>
    <s v="Wichita"/>
    <x v="2"/>
    <n v="47"/>
    <n v="102"/>
    <n v="4794"/>
    <n v="2397"/>
    <n v="0.5"/>
    <x v="2"/>
  </r>
  <r>
    <s v="Kohl's"/>
    <n v="1197831"/>
    <x v="358"/>
    <x v="2"/>
    <s v="Milieu ouest"/>
    <s v="Kansas"/>
    <s v="Wichita"/>
    <x v="3"/>
    <n v="37"/>
    <n v="90"/>
    <n v="3330"/>
    <n v="1631.7"/>
    <n v="0.49"/>
    <x v="2"/>
  </r>
  <r>
    <s v="Kohl's"/>
    <n v="1197831"/>
    <x v="358"/>
    <x v="2"/>
    <s v="Milieu ouest"/>
    <s v="Kansas"/>
    <s v="Wichita"/>
    <x v="4"/>
    <n v="47"/>
    <n v="69"/>
    <n v="3243"/>
    <n v="1621.5"/>
    <n v="0.5"/>
    <x v="2"/>
  </r>
  <r>
    <s v="Kohl's"/>
    <n v="1197831"/>
    <x v="358"/>
    <x v="2"/>
    <s v="Milieu ouest"/>
    <s v="Kansas"/>
    <s v="Wichita"/>
    <x v="5"/>
    <n v="52"/>
    <n v="113"/>
    <n v="5876"/>
    <n v="2938"/>
    <n v="0.5"/>
    <x v="2"/>
  </r>
  <r>
    <s v="Kohl's"/>
    <n v="1197831"/>
    <x v="388"/>
    <x v="4"/>
    <s v="Milieu ouest"/>
    <s v="Kansas"/>
    <s v="Wichita"/>
    <x v="0"/>
    <n v="47"/>
    <n v="165"/>
    <n v="7755"/>
    <n v="3877.5"/>
    <n v="0.5"/>
    <x v="2"/>
  </r>
  <r>
    <s v="Kohl's"/>
    <n v="1197831"/>
    <x v="388"/>
    <x v="4"/>
    <s v="Milieu ouest"/>
    <s v="Kansas"/>
    <s v="Wichita"/>
    <x v="1"/>
    <n v="38"/>
    <n v="91"/>
    <n v="3458"/>
    <n v="1556.1"/>
    <n v="0.44999999999999996"/>
    <x v="2"/>
  </r>
  <r>
    <s v="Kohl's"/>
    <n v="1197831"/>
    <x v="388"/>
    <x v="4"/>
    <s v="Milieu ouest"/>
    <s v="Kansas"/>
    <s v="Wichita"/>
    <x v="2"/>
    <n v="15"/>
    <n v="75"/>
    <n v="1125"/>
    <n v="528.75"/>
    <n v="0.47"/>
    <x v="2"/>
  </r>
  <r>
    <s v="Kohl's"/>
    <n v="1197831"/>
    <x v="388"/>
    <x v="4"/>
    <s v="Milieu ouest"/>
    <s v="Kansas"/>
    <s v="Wichita"/>
    <x v="3"/>
    <n v="14"/>
    <n v="65"/>
    <n v="910"/>
    <n v="427.7"/>
    <n v="0.47"/>
    <x v="2"/>
  </r>
  <r>
    <s v="Kohl's"/>
    <n v="1197831"/>
    <x v="388"/>
    <x v="4"/>
    <s v="Milieu ouest"/>
    <s v="Kansas"/>
    <s v="Wichita"/>
    <x v="4"/>
    <n v="24"/>
    <n v="61"/>
    <n v="1464"/>
    <n v="717.36"/>
    <n v="0.49"/>
    <x v="2"/>
  </r>
  <r>
    <s v="Kohl's"/>
    <n v="1197831"/>
    <x v="388"/>
    <x v="4"/>
    <s v="Milieu ouest"/>
    <s v="Kansas"/>
    <s v="Wichita"/>
    <x v="5"/>
    <n v="29"/>
    <n v="94"/>
    <n v="2726"/>
    <n v="1335.74"/>
    <n v="0.49"/>
    <x v="2"/>
  </r>
  <r>
    <s v="Kohl's"/>
    <n v="1197831"/>
    <x v="420"/>
    <x v="1"/>
    <s v="Milieu ouest"/>
    <s v="Kansas"/>
    <s v="Wichita"/>
    <x v="0"/>
    <n v="29"/>
    <n v="145"/>
    <n v="4205"/>
    <n v="1934.3"/>
    <n v="0.45999999999999996"/>
    <x v="2"/>
  </r>
  <r>
    <s v="Kohl's"/>
    <n v="1197831"/>
    <x v="420"/>
    <x v="1"/>
    <s v="Milieu ouest"/>
    <s v="Kansas"/>
    <s v="Wichita"/>
    <x v="1"/>
    <n v="19"/>
    <n v="85"/>
    <n v="1615"/>
    <n v="742.9"/>
    <n v="0.45999999999999996"/>
    <x v="2"/>
  </r>
  <r>
    <s v="Kohl's"/>
    <n v="1197831"/>
    <x v="420"/>
    <x v="1"/>
    <s v="Milieu ouest"/>
    <s v="Kansas"/>
    <s v="Wichita"/>
    <x v="2"/>
    <n v="19"/>
    <n v="60"/>
    <n v="1140"/>
    <n v="535.79999999999995"/>
    <n v="0.47"/>
    <x v="2"/>
  </r>
  <r>
    <s v="Kohl's"/>
    <n v="1197831"/>
    <x v="420"/>
    <x v="1"/>
    <s v="Milieu ouest"/>
    <s v="Kansas"/>
    <s v="Wichita"/>
    <x v="3"/>
    <n v="19"/>
    <n v="47"/>
    <n v="893"/>
    <n v="428.64"/>
    <n v="0.48"/>
    <x v="2"/>
  </r>
  <r>
    <s v="Kohl's"/>
    <n v="1197831"/>
    <x v="420"/>
    <x v="1"/>
    <s v="Milieu ouest"/>
    <s v="Kansas"/>
    <s v="Wichita"/>
    <x v="4"/>
    <n v="29"/>
    <n v="46"/>
    <n v="1334"/>
    <n v="653.66"/>
    <n v="0.49"/>
    <x v="2"/>
  </r>
  <r>
    <s v="Foot Locker"/>
    <n v="1197831"/>
    <x v="420"/>
    <x v="1"/>
    <s v="Milieu ouest"/>
    <s v="Kansas"/>
    <s v="Wichita"/>
    <x v="5"/>
    <n v="28"/>
    <n v="90"/>
    <n v="2520"/>
    <n v="1209.5999999999999"/>
    <n v="0.48"/>
    <x v="2"/>
  </r>
  <r>
    <s v="Foot Locker"/>
    <n v="1197831"/>
    <x v="450"/>
    <x v="3"/>
    <s v="Milieu ouest"/>
    <s v="Kansas"/>
    <s v="Wichita"/>
    <x v="0"/>
    <n v="23"/>
    <n v="122"/>
    <n v="2806"/>
    <n v="1318.82"/>
    <n v="0.47"/>
    <x v="2"/>
  </r>
  <r>
    <s v="Foot Locker"/>
    <n v="1197831"/>
    <x v="450"/>
    <x v="3"/>
    <s v="Milieu ouest"/>
    <s v="Kansas"/>
    <s v="Wichita"/>
    <x v="1"/>
    <n v="14"/>
    <n v="72"/>
    <n v="1008"/>
    <n v="504"/>
    <n v="0.5"/>
    <x v="2"/>
  </r>
  <r>
    <s v="Foot Locker"/>
    <n v="1197831"/>
    <x v="450"/>
    <x v="3"/>
    <s v="Milieu ouest"/>
    <s v="Kansas"/>
    <s v="Wichita"/>
    <x v="2"/>
    <n v="23"/>
    <n v="55"/>
    <n v="1265"/>
    <n v="632.5"/>
    <n v="0.5"/>
    <x v="2"/>
  </r>
  <r>
    <s v="Foot Locker"/>
    <n v="1197831"/>
    <x v="450"/>
    <x v="3"/>
    <s v="Milieu ouest"/>
    <s v="Kansas"/>
    <s v="Wichita"/>
    <x v="3"/>
    <n v="54"/>
    <n v="83"/>
    <n v="4482"/>
    <n v="2151.36"/>
    <n v="0.48"/>
    <x v="2"/>
  </r>
  <r>
    <s v="Foot Locker"/>
    <n v="1197831"/>
    <x v="450"/>
    <x v="3"/>
    <s v="Milieu ouest"/>
    <s v="Kansas"/>
    <s v="Wichita"/>
    <x v="4"/>
    <n v="68"/>
    <n v="70"/>
    <n v="4760"/>
    <n v="2189.6"/>
    <n v="0.45999999999999996"/>
    <x v="2"/>
  </r>
  <r>
    <s v="Foot Locker"/>
    <n v="1197831"/>
    <x v="450"/>
    <x v="3"/>
    <s v="Milieu ouest"/>
    <s v="Kansas"/>
    <s v="Wichita"/>
    <x v="5"/>
    <n v="73"/>
    <n v="88"/>
    <n v="6424"/>
    <n v="2955.04"/>
    <n v="0.45999999999999996"/>
    <x v="2"/>
  </r>
  <r>
    <s v="Foot Locker"/>
    <n v="1197831"/>
    <x v="479"/>
    <x v="4"/>
    <s v="Milieu ouest"/>
    <s v="Kansas"/>
    <s v="Wichita"/>
    <x v="0"/>
    <n v="66"/>
    <n v="150"/>
    <n v="9900"/>
    <n v="4950"/>
    <n v="0.5"/>
    <x v="2"/>
  </r>
  <r>
    <s v="Foot Locker"/>
    <n v="1197831"/>
    <x v="479"/>
    <x v="4"/>
    <s v="Milieu ouest"/>
    <s v="Kansas"/>
    <s v="Wichita"/>
    <x v="1"/>
    <n v="59"/>
    <n v="120"/>
    <n v="7080"/>
    <n v="3540"/>
    <n v="0.5"/>
    <x v="2"/>
  </r>
  <r>
    <s v="Foot Locker"/>
    <n v="1197831"/>
    <x v="479"/>
    <x v="4"/>
    <s v="Milieu ouest"/>
    <s v="Kansas"/>
    <s v="Wichita"/>
    <x v="2"/>
    <n v="58"/>
    <n v="95"/>
    <n v="5510"/>
    <n v="2534.6"/>
    <n v="0.45999999999999996"/>
    <x v="2"/>
  </r>
  <r>
    <s v="Foot Locker"/>
    <n v="1197831"/>
    <x v="479"/>
    <x v="4"/>
    <s v="Milieu ouest"/>
    <s v="Kansas"/>
    <s v="Wichita"/>
    <x v="3"/>
    <n v="59"/>
    <n v="90"/>
    <n v="5310"/>
    <n v="2389.4999999999995"/>
    <n v="0.44999999999999996"/>
    <x v="2"/>
  </r>
  <r>
    <s v="Foot Locker"/>
    <n v="1197831"/>
    <x v="479"/>
    <x v="4"/>
    <s v="Milieu ouest"/>
    <s v="Kansas"/>
    <s v="Wichita"/>
    <x v="4"/>
    <n v="64"/>
    <n v="81"/>
    <n v="5184"/>
    <n v="2592"/>
    <n v="0.5"/>
    <x v="2"/>
  </r>
  <r>
    <s v="Foot Locker"/>
    <n v="1197831"/>
    <x v="479"/>
    <x v="4"/>
    <s v="Milieu ouest"/>
    <s v="Kansas"/>
    <s v="Wichita"/>
    <x v="5"/>
    <n v="68"/>
    <n v="112"/>
    <n v="7616"/>
    <n v="3503.3599999999997"/>
    <n v="0.45999999999999996"/>
    <x v="2"/>
  </r>
  <r>
    <s v="Foot Locker"/>
    <n v="1185732"/>
    <x v="176"/>
    <x v="6"/>
    <s v="Milieu ouest"/>
    <s v="Kansas"/>
    <s v="Wichita"/>
    <x v="0"/>
    <n v="38"/>
    <n v="138"/>
    <n v="5244"/>
    <n v="2569.56"/>
    <n v="0.49"/>
    <x v="2"/>
  </r>
  <r>
    <s v="Foot Locker"/>
    <n v="1185732"/>
    <x v="176"/>
    <x v="6"/>
    <s v="Milieu ouest"/>
    <s v="Kansas"/>
    <s v="Wichita"/>
    <x v="1"/>
    <n v="37"/>
    <n v="80"/>
    <n v="2960"/>
    <n v="1184"/>
    <n v="0.4"/>
    <x v="2"/>
  </r>
  <r>
    <s v="Foot Locker"/>
    <n v="1185732"/>
    <x v="176"/>
    <x v="6"/>
    <s v="Milieu ouest"/>
    <s v="Kansas"/>
    <s v="Wichita"/>
    <x v="2"/>
    <n v="27"/>
    <n v="83"/>
    <n v="2241"/>
    <n v="986.04"/>
    <n v="0.44"/>
    <x v="2"/>
  </r>
  <r>
    <s v="Foot Locker"/>
    <n v="1185732"/>
    <x v="176"/>
    <x v="6"/>
    <s v="Milieu ouest"/>
    <s v="Kansas"/>
    <s v="Wichita"/>
    <x v="3"/>
    <n v="34"/>
    <n v="36"/>
    <n v="1224"/>
    <n v="489.6"/>
    <n v="0.4"/>
    <x v="2"/>
  </r>
  <r>
    <s v="Foot Locker"/>
    <n v="1185732"/>
    <x v="176"/>
    <x v="6"/>
    <s v="Milieu ouest"/>
    <s v="Kansas"/>
    <s v="Wichita"/>
    <x v="4"/>
    <n v="48"/>
    <n v="44"/>
    <n v="2112"/>
    <n v="992.64"/>
    <n v="0.47"/>
    <x v="2"/>
  </r>
  <r>
    <s v="Foot Locker"/>
    <n v="1185732"/>
    <x v="176"/>
    <x v="6"/>
    <s v="Milieu ouest"/>
    <s v="Kansas"/>
    <s v="Wichita"/>
    <x v="5"/>
    <n v="37"/>
    <n v="72"/>
    <n v="2664"/>
    <n v="1465.2"/>
    <n v="0.55000000000000004"/>
    <x v="2"/>
  </r>
  <r>
    <s v="Foot Locker"/>
    <n v="1185732"/>
    <x v="207"/>
    <x v="2"/>
    <s v="Milieu ouest"/>
    <s v="Kansas"/>
    <s v="Wichita"/>
    <x v="0"/>
    <n v="37"/>
    <n v="158"/>
    <n v="5846"/>
    <n v="2923"/>
    <n v="0.5"/>
    <x v="2"/>
  </r>
  <r>
    <s v="Foot Locker"/>
    <n v="1185732"/>
    <x v="207"/>
    <x v="2"/>
    <s v="Milieu ouest"/>
    <s v="Kansas"/>
    <s v="Wichita"/>
    <x v="1"/>
    <n v="39"/>
    <n v="47"/>
    <n v="1833"/>
    <n v="806.52"/>
    <n v="0.44"/>
    <x v="2"/>
  </r>
  <r>
    <s v="Foot Locker"/>
    <n v="1185732"/>
    <x v="207"/>
    <x v="2"/>
    <s v="Milieu ouest"/>
    <s v="Kansas"/>
    <s v="Wichita"/>
    <x v="2"/>
    <n v="29"/>
    <n v="59"/>
    <n v="1711"/>
    <n v="735.73"/>
    <n v="0.43"/>
    <x v="2"/>
  </r>
  <r>
    <s v="Foot Locker"/>
    <n v="1185732"/>
    <x v="207"/>
    <x v="2"/>
    <s v="Milieu ouest"/>
    <s v="Sud Dakota"/>
    <s v="Sioux Falls"/>
    <x v="3"/>
    <n v="33"/>
    <n v="25"/>
    <n v="825"/>
    <n v="363"/>
    <n v="0.44"/>
    <x v="2"/>
  </r>
  <r>
    <s v="Foot Locker"/>
    <n v="1185732"/>
    <x v="207"/>
    <x v="2"/>
    <s v="Milieu ouest"/>
    <s v="Sud Dakota"/>
    <s v="Sioux Falls"/>
    <x v="4"/>
    <n v="48"/>
    <n v="46"/>
    <n v="2208"/>
    <n v="993.59999999999991"/>
    <n v="0.44999999999999996"/>
    <x v="2"/>
  </r>
  <r>
    <s v="Foot Locker"/>
    <n v="1185732"/>
    <x v="207"/>
    <x v="2"/>
    <s v="Milieu ouest"/>
    <s v="Sud Dakota"/>
    <s v="Sioux Falls"/>
    <x v="5"/>
    <n v="32"/>
    <n v="80"/>
    <n v="2560"/>
    <n v="1408"/>
    <n v="0.55000000000000004"/>
    <x v="2"/>
  </r>
  <r>
    <s v="Foot Locker"/>
    <n v="1185732"/>
    <x v="216"/>
    <x v="1"/>
    <s v="Milieu ouest"/>
    <s v="Sud Dakota"/>
    <s v="Sioux Falls"/>
    <x v="0"/>
    <n v="39"/>
    <n v="124"/>
    <n v="4836"/>
    <n v="2369.64"/>
    <n v="0.49"/>
    <x v="2"/>
  </r>
  <r>
    <s v="Foot Locker"/>
    <n v="1185732"/>
    <x v="216"/>
    <x v="1"/>
    <s v="Milieu ouest"/>
    <s v="Sud Dakota"/>
    <s v="Sioux Falls"/>
    <x v="1"/>
    <n v="37"/>
    <n v="50"/>
    <n v="1850"/>
    <n v="777"/>
    <n v="0.42"/>
    <x v="2"/>
  </r>
  <r>
    <s v="Foot Locker"/>
    <n v="1185732"/>
    <x v="216"/>
    <x v="1"/>
    <s v="Milieu ouest"/>
    <s v="Sud Dakota"/>
    <s v="Sioux Falls"/>
    <x v="2"/>
    <n v="27"/>
    <n v="59"/>
    <n v="1593"/>
    <n v="669.06"/>
    <n v="0.42"/>
    <x v="2"/>
  </r>
  <r>
    <s v="Foot Locker"/>
    <n v="1185732"/>
    <x v="216"/>
    <x v="1"/>
    <s v="Milieu ouest"/>
    <s v="Sud Dakota"/>
    <s v="Sioux Falls"/>
    <x v="3"/>
    <n v="33"/>
    <n v="23"/>
    <n v="759"/>
    <n v="333.96"/>
    <n v="0.44"/>
    <x v="2"/>
  </r>
  <r>
    <s v="Foot Locker"/>
    <n v="1185732"/>
    <x v="216"/>
    <x v="1"/>
    <s v="Milieu ouest"/>
    <s v="Sud Dakota"/>
    <s v="Sioux Falls"/>
    <x v="4"/>
    <n v="47"/>
    <n v="31"/>
    <n v="1457"/>
    <n v="728.5"/>
    <n v="0.5"/>
    <x v="2"/>
  </r>
  <r>
    <s v="Foot Locker"/>
    <n v="1185732"/>
    <x v="216"/>
    <x v="1"/>
    <s v="Milieu ouest"/>
    <s v="Sud Dakota"/>
    <s v="Sioux Falls"/>
    <x v="5"/>
    <n v="37"/>
    <n v="59"/>
    <n v="2183"/>
    <n v="1156.99"/>
    <n v="0.53"/>
    <x v="2"/>
  </r>
  <r>
    <s v="Foot Locker"/>
    <n v="1185732"/>
    <x v="235"/>
    <x v="5"/>
    <s v="Milieu ouest"/>
    <s v="Sud Dakota"/>
    <s v="Sioux Falls"/>
    <x v="0"/>
    <n v="38"/>
    <n v="113"/>
    <n v="4294"/>
    <n v="1975.2399999999998"/>
    <n v="0.45999999999999996"/>
    <x v="2"/>
  </r>
  <r>
    <s v="Foot Locker"/>
    <n v="1185732"/>
    <x v="235"/>
    <x v="5"/>
    <s v="Milieu ouest"/>
    <s v="Sud Dakota"/>
    <s v="Sioux Falls"/>
    <x v="1"/>
    <n v="39"/>
    <n v="42"/>
    <n v="1638"/>
    <n v="671.57999999999993"/>
    <n v="0.41"/>
    <x v="2"/>
  </r>
  <r>
    <s v="Foot Locker"/>
    <n v="1185732"/>
    <x v="235"/>
    <x v="5"/>
    <s v="Milieu ouest"/>
    <s v="Sud Dakota"/>
    <s v="Sioux Falls"/>
    <x v="2"/>
    <n v="29"/>
    <n v="45"/>
    <n v="1305"/>
    <n v="522"/>
    <n v="0.4"/>
    <x v="2"/>
  </r>
  <r>
    <s v="Foot Locker"/>
    <n v="1185732"/>
    <x v="235"/>
    <x v="5"/>
    <s v="Milieu ouest"/>
    <s v="Sud Dakota"/>
    <s v="Sioux Falls"/>
    <x v="3"/>
    <n v="34"/>
    <n v="20"/>
    <n v="680"/>
    <n v="292.39999999999998"/>
    <n v="0.43"/>
    <x v="2"/>
  </r>
  <r>
    <s v="Foot Locker"/>
    <n v="1185732"/>
    <x v="235"/>
    <x v="5"/>
    <s v="Milieu ouest"/>
    <s v="Sud Dakota"/>
    <s v="Sioux Falls"/>
    <x v="4"/>
    <n v="56"/>
    <n v="29"/>
    <n v="1624"/>
    <n v="747.04"/>
    <n v="0.45999999999999996"/>
    <x v="2"/>
  </r>
  <r>
    <s v="Foot Locker"/>
    <n v="1185732"/>
    <x v="235"/>
    <x v="5"/>
    <s v="Milieu ouest"/>
    <s v="Sud Dakota"/>
    <s v="Sioux Falls"/>
    <x v="5"/>
    <n v="48"/>
    <n v="61"/>
    <n v="2928"/>
    <n v="1551.8400000000001"/>
    <n v="0.53"/>
    <x v="2"/>
  </r>
  <r>
    <s v="Foot Locker"/>
    <n v="1185732"/>
    <x v="266"/>
    <x v="1"/>
    <s v="Milieu ouest"/>
    <s v="Sud Dakota"/>
    <s v="Sioux Falls"/>
    <x v="0"/>
    <n v="58"/>
    <n v="139"/>
    <n v="8062"/>
    <n v="3789.14"/>
    <n v="0.47"/>
    <x v="2"/>
  </r>
  <r>
    <s v="Foot Locker"/>
    <n v="1185732"/>
    <x v="266"/>
    <x v="1"/>
    <s v="Milieu ouest"/>
    <s v="Sud Dakota"/>
    <s v="Sioux Falls"/>
    <x v="1"/>
    <n v="45"/>
    <n v="60"/>
    <n v="2700"/>
    <n v="1214.9999999999998"/>
    <n v="0.44999999999999996"/>
    <x v="2"/>
  </r>
  <r>
    <s v="Foot Locker"/>
    <n v="1185732"/>
    <x v="266"/>
    <x v="1"/>
    <s v="Milieu ouest"/>
    <s v="Sud Dakota"/>
    <s v="Sioux Falls"/>
    <x v="2"/>
    <n v="43"/>
    <n v="46"/>
    <n v="1978"/>
    <n v="830.76"/>
    <n v="0.42"/>
    <x v="2"/>
  </r>
  <r>
    <s v="Foot Locker"/>
    <n v="1185732"/>
    <x v="266"/>
    <x v="1"/>
    <s v="Milieu ouest"/>
    <s v="Sud Dakota"/>
    <s v="Sioux Falls"/>
    <x v="3"/>
    <n v="43"/>
    <n v="26"/>
    <n v="1118"/>
    <n v="503.09999999999997"/>
    <n v="0.44999999999999996"/>
    <x v="2"/>
  </r>
  <r>
    <s v="Foot Locker"/>
    <n v="1185732"/>
    <x v="266"/>
    <x v="1"/>
    <s v="Milieu ouest"/>
    <s v="Sud Dakota"/>
    <s v="Sioux Falls"/>
    <x v="4"/>
    <n v="51"/>
    <n v="38"/>
    <n v="1938"/>
    <n v="969"/>
    <n v="0.5"/>
    <x v="2"/>
  </r>
  <r>
    <s v="Foot Locker"/>
    <n v="1185732"/>
    <x v="266"/>
    <x v="1"/>
    <s v="Milieu ouest"/>
    <s v="Sud Dakota"/>
    <s v="Sioux Falls"/>
    <x v="5"/>
    <n v="58"/>
    <n v="68"/>
    <n v="3944"/>
    <n v="2011.44"/>
    <n v="0.51"/>
    <x v="2"/>
  </r>
  <r>
    <s v="Foot Locker"/>
    <n v="1185732"/>
    <x v="296"/>
    <x v="3"/>
    <s v="Milieu ouest"/>
    <s v="Sud Dakota"/>
    <s v="Sioux Falls"/>
    <x v="0"/>
    <n v="41"/>
    <n v="135"/>
    <n v="5535"/>
    <n v="2546.1"/>
    <n v="0.45999999999999996"/>
    <x v="2"/>
  </r>
  <r>
    <s v="Foot Locker"/>
    <n v="1185732"/>
    <x v="296"/>
    <x v="3"/>
    <s v="Milieu ouest"/>
    <s v="Sud Dakota"/>
    <s v="Sioux Falls"/>
    <x v="1"/>
    <n v="39"/>
    <n v="70"/>
    <n v="2730"/>
    <n v="1092"/>
    <n v="0.4"/>
    <x v="2"/>
  </r>
  <r>
    <s v="Foot Locker"/>
    <n v="1185732"/>
    <x v="296"/>
    <x v="3"/>
    <s v="Milieu ouest"/>
    <s v="Sud Dakota"/>
    <s v="Sioux Falls"/>
    <x v="2"/>
    <n v="32"/>
    <n v="54"/>
    <n v="1728"/>
    <n v="743.04"/>
    <n v="0.43"/>
    <x v="2"/>
  </r>
  <r>
    <s v="Foot Locker"/>
    <n v="1185732"/>
    <x v="296"/>
    <x v="3"/>
    <s v="Milieu ouest"/>
    <s v="Sud Dakota"/>
    <s v="Sioux Falls"/>
    <x v="3"/>
    <n v="32"/>
    <n v="49"/>
    <n v="1568"/>
    <n v="705.59999999999991"/>
    <n v="0.44999999999999996"/>
    <x v="2"/>
  </r>
  <r>
    <s v="Foot Locker"/>
    <n v="1185732"/>
    <x v="296"/>
    <x v="3"/>
    <s v="Milieu ouest"/>
    <s v="Sud Dakota"/>
    <s v="Sioux Falls"/>
    <x v="4"/>
    <n v="41"/>
    <n v="51"/>
    <n v="2091"/>
    <n v="940.94999999999993"/>
    <n v="0.44999999999999996"/>
    <x v="2"/>
  </r>
  <r>
    <s v="Foot Locker"/>
    <n v="1185732"/>
    <x v="296"/>
    <x v="3"/>
    <s v="Milieu ouest"/>
    <s v="Sud Dakota"/>
    <s v="Sioux Falls"/>
    <x v="5"/>
    <n v="50"/>
    <n v="94"/>
    <n v="4700"/>
    <n v="2491"/>
    <n v="0.53"/>
    <x v="2"/>
  </r>
  <r>
    <s v="Foot Locker"/>
    <n v="1185732"/>
    <x v="325"/>
    <x v="4"/>
    <s v="Milieu ouest"/>
    <s v="Sud Dakota"/>
    <s v="Sioux Falls"/>
    <x v="0"/>
    <n v="47"/>
    <n v="154"/>
    <n v="7238"/>
    <n v="3329.4799999999996"/>
    <n v="0.45999999999999996"/>
    <x v="2"/>
  </r>
  <r>
    <s v="Foot Locker"/>
    <n v="1185732"/>
    <x v="325"/>
    <x v="4"/>
    <s v="Milieu ouest"/>
    <s v="Sud Dakota"/>
    <s v="Sioux Falls"/>
    <x v="1"/>
    <n v="44"/>
    <n v="81"/>
    <n v="3564"/>
    <n v="1603.8"/>
    <n v="0.44999999999999996"/>
    <x v="2"/>
  </r>
  <r>
    <s v="Foot Locker"/>
    <n v="1185732"/>
    <x v="325"/>
    <x v="4"/>
    <s v="Milieu ouest"/>
    <s v="Sud Dakota"/>
    <s v="Sioux Falls"/>
    <x v="2"/>
    <n v="37"/>
    <n v="61"/>
    <n v="2257"/>
    <n v="947.93999999999994"/>
    <n v="0.42"/>
    <x v="2"/>
  </r>
  <r>
    <s v="Foot Locker"/>
    <n v="1185732"/>
    <x v="325"/>
    <x v="4"/>
    <s v="Milieu ouest"/>
    <s v="Sud Dakota"/>
    <s v="Sioux Falls"/>
    <x v="3"/>
    <n v="38"/>
    <n v="44"/>
    <n v="1672"/>
    <n v="718.96"/>
    <n v="0.43"/>
    <x v="2"/>
  </r>
  <r>
    <s v="Foot Locker"/>
    <n v="1185732"/>
    <x v="325"/>
    <x v="4"/>
    <s v="Milieu ouest"/>
    <s v="Sud Dakota"/>
    <s v="Sioux Falls"/>
    <x v="4"/>
    <n v="49"/>
    <n v="52"/>
    <n v="2548"/>
    <n v="1172.08"/>
    <n v="0.45999999999999996"/>
    <x v="2"/>
  </r>
  <r>
    <s v="Foot Locker"/>
    <n v="1185732"/>
    <x v="325"/>
    <x v="4"/>
    <s v="Milieu ouest"/>
    <s v="Sud Dakota"/>
    <s v="Sioux Falls"/>
    <x v="5"/>
    <n v="53"/>
    <n v="94"/>
    <n v="4982"/>
    <n v="2640.46"/>
    <n v="0.53"/>
    <x v="2"/>
  </r>
  <r>
    <s v="Foot Locker"/>
    <n v="1185732"/>
    <x v="357"/>
    <x v="1"/>
    <s v="Milieu ouest"/>
    <s v="Sud Dakota"/>
    <s v="Sioux Falls"/>
    <x v="0"/>
    <n v="49"/>
    <n v="131"/>
    <n v="6419"/>
    <n v="3081.12"/>
    <n v="0.48"/>
    <x v="2"/>
  </r>
  <r>
    <s v="Foot Locker"/>
    <n v="1185732"/>
    <x v="357"/>
    <x v="1"/>
    <s v="Milieu ouest"/>
    <s v="Sud Dakota"/>
    <s v="Sioux Falls"/>
    <x v="1"/>
    <n v="42"/>
    <n v="78"/>
    <n v="3276"/>
    <n v="1474.1999999999998"/>
    <n v="0.44999999999999996"/>
    <x v="2"/>
  </r>
  <r>
    <s v="Foot Locker"/>
    <n v="1185732"/>
    <x v="357"/>
    <x v="1"/>
    <s v="Milieu ouest"/>
    <s v="Sud Dakota"/>
    <s v="Sioux Falls"/>
    <x v="2"/>
    <n v="36"/>
    <n v="65"/>
    <n v="2340"/>
    <n v="936"/>
    <n v="0.4"/>
    <x v="2"/>
  </r>
  <r>
    <s v="Foot Locker"/>
    <n v="1185732"/>
    <x v="357"/>
    <x v="1"/>
    <s v="Milieu ouest"/>
    <s v="Sud Dakota"/>
    <s v="Sioux Falls"/>
    <x v="3"/>
    <n v="38"/>
    <n v="58"/>
    <n v="2204"/>
    <n v="947.72"/>
    <n v="0.43"/>
    <x v="2"/>
  </r>
  <r>
    <s v="Foot Locker"/>
    <n v="1185732"/>
    <x v="357"/>
    <x v="1"/>
    <s v="Milieu ouest"/>
    <s v="Sud Dakota"/>
    <s v="Sioux Falls"/>
    <x v="4"/>
    <n v="47"/>
    <n v="46"/>
    <n v="2162"/>
    <n v="994.51999999999987"/>
    <n v="0.45999999999999996"/>
    <x v="2"/>
  </r>
  <r>
    <s v="Foot Locker"/>
    <n v="1185732"/>
    <x v="357"/>
    <x v="1"/>
    <s v="Milieu ouest"/>
    <s v="Sud Dakota"/>
    <s v="Sioux Falls"/>
    <x v="5"/>
    <n v="53"/>
    <n v="88"/>
    <n v="4664"/>
    <n v="2332"/>
    <n v="0.5"/>
    <x v="2"/>
  </r>
  <r>
    <s v="Foot Locker"/>
    <n v="1185732"/>
    <x v="389"/>
    <x v="5"/>
    <s v="Milieu ouest"/>
    <s v="Sud Dakota"/>
    <s v="Sioux Falls"/>
    <x v="0"/>
    <n v="42"/>
    <n v="138"/>
    <n v="5796"/>
    <n v="2608.1999999999998"/>
    <n v="0.44999999999999996"/>
    <x v="2"/>
  </r>
  <r>
    <s v="Foot Locker"/>
    <n v="1185732"/>
    <x v="389"/>
    <x v="5"/>
    <s v="Milieu ouest"/>
    <s v="Sud Dakota"/>
    <s v="Sioux Falls"/>
    <x v="1"/>
    <n v="39"/>
    <n v="80"/>
    <n v="3120"/>
    <n v="1248"/>
    <n v="0.4"/>
    <x v="2"/>
  </r>
  <r>
    <s v="Foot Locker"/>
    <n v="1185732"/>
    <x v="389"/>
    <x v="5"/>
    <s v="Milieu ouest"/>
    <s v="Sud Dakota"/>
    <s v="Sioux Falls"/>
    <x v="2"/>
    <n v="32"/>
    <n v="53"/>
    <n v="1696"/>
    <n v="678.40000000000009"/>
    <n v="0.4"/>
    <x v="2"/>
  </r>
  <r>
    <s v="Foot Locker"/>
    <n v="1185732"/>
    <x v="389"/>
    <x v="5"/>
    <s v="Milieu ouest"/>
    <s v="Sud Dakota"/>
    <s v="Sioux Falls"/>
    <x v="3"/>
    <n v="34"/>
    <n v="39"/>
    <n v="1326"/>
    <n v="530.4"/>
    <n v="0.4"/>
    <x v="2"/>
  </r>
  <r>
    <s v="Foot Locker"/>
    <n v="1185732"/>
    <x v="389"/>
    <x v="5"/>
    <s v="Milieu ouest"/>
    <s v="Sud Dakota"/>
    <s v="Sioux Falls"/>
    <x v="4"/>
    <n v="41"/>
    <n v="42"/>
    <n v="1722"/>
    <n v="861"/>
    <n v="0.5"/>
    <x v="2"/>
  </r>
  <r>
    <s v="Foot Locker"/>
    <n v="1185732"/>
    <x v="389"/>
    <x v="5"/>
    <s v="Milieu ouest"/>
    <s v="Sud Dakota"/>
    <s v="Sioux Falls"/>
    <x v="5"/>
    <n v="46"/>
    <n v="65"/>
    <n v="2990"/>
    <n v="1495"/>
    <n v="0.5"/>
    <x v="2"/>
  </r>
  <r>
    <s v="Foot Locker"/>
    <n v="1185732"/>
    <x v="418"/>
    <x v="6"/>
    <s v="Milieu ouest"/>
    <s v="Sud Dakota"/>
    <s v="Sioux Falls"/>
    <x v="0"/>
    <n v="54"/>
    <n v="104"/>
    <n v="5616"/>
    <n v="2583.3599999999997"/>
    <n v="0.45999999999999996"/>
    <x v="2"/>
  </r>
  <r>
    <s v="Foot Locker"/>
    <n v="1185732"/>
    <x v="418"/>
    <x v="6"/>
    <s v="Milieu ouest"/>
    <s v="Sud Dakota"/>
    <s v="Sioux Falls"/>
    <x v="1"/>
    <n v="41"/>
    <n v="75"/>
    <n v="3075"/>
    <n v="1291.5"/>
    <n v="0.42"/>
    <x v="2"/>
  </r>
  <r>
    <s v="Foot Locker"/>
    <n v="1185732"/>
    <x v="418"/>
    <x v="6"/>
    <s v="Milieu ouest"/>
    <s v="Sud Dakota"/>
    <s v="Sioux Falls"/>
    <x v="2"/>
    <n v="43"/>
    <n v="42"/>
    <n v="1806"/>
    <n v="722.40000000000009"/>
    <n v="0.4"/>
    <x v="2"/>
  </r>
  <r>
    <s v="Foot Locker"/>
    <n v="1185732"/>
    <x v="418"/>
    <x v="6"/>
    <s v="Milieu ouest"/>
    <s v="Sud Dakota"/>
    <s v="Sioux Falls"/>
    <x v="3"/>
    <n v="43"/>
    <n v="36"/>
    <n v="1548"/>
    <n v="696.59999999999991"/>
    <n v="0.44999999999999996"/>
    <x v="2"/>
  </r>
  <r>
    <s v="Foot Locker"/>
    <n v="1185732"/>
    <x v="418"/>
    <x v="6"/>
    <s v="Milieu ouest"/>
    <s v="Sud Dakota"/>
    <s v="Sioux Falls"/>
    <x v="4"/>
    <n v="54"/>
    <n v="38"/>
    <n v="2052"/>
    <n v="964.43999999999994"/>
    <n v="0.47"/>
    <x v="2"/>
  </r>
  <r>
    <s v="Sports Direct"/>
    <n v="1185732"/>
    <x v="418"/>
    <x v="6"/>
    <s v="Milieu ouest"/>
    <s v="Sud Dakota"/>
    <s v="Sioux Falls"/>
    <x v="5"/>
    <n v="55"/>
    <n v="70"/>
    <n v="3850"/>
    <n v="2117.5"/>
    <n v="0.55000000000000004"/>
    <x v="2"/>
  </r>
  <r>
    <s v="Sports Direct"/>
    <n v="1185732"/>
    <x v="449"/>
    <x v="2"/>
    <s v="Milieu ouest"/>
    <s v="Sud Dakota"/>
    <s v="Sioux Falls"/>
    <x v="0"/>
    <n v="53"/>
    <n v="104"/>
    <n v="5512"/>
    <n v="2700.88"/>
    <n v="0.49"/>
    <x v="2"/>
  </r>
  <r>
    <s v="Sports Direct"/>
    <n v="1185732"/>
    <x v="449"/>
    <x v="2"/>
    <s v="Milieu ouest"/>
    <s v="Sud Dakota"/>
    <s v="Sioux Falls"/>
    <x v="1"/>
    <n v="41"/>
    <n v="63"/>
    <n v="2583"/>
    <n v="1059.03"/>
    <n v="0.41"/>
    <x v="2"/>
  </r>
  <r>
    <s v="Sports Direct"/>
    <n v="1185732"/>
    <x v="449"/>
    <x v="2"/>
    <s v="Milieu ouest"/>
    <s v="Sud Dakota"/>
    <s v="Sioux Falls"/>
    <x v="2"/>
    <n v="43"/>
    <n v="57"/>
    <n v="2451"/>
    <n v="1078.44"/>
    <n v="0.44"/>
    <x v="2"/>
  </r>
  <r>
    <s v="Sports Direct"/>
    <n v="1185732"/>
    <x v="449"/>
    <x v="2"/>
    <s v="Milieu ouest"/>
    <s v="Sud Dakota"/>
    <s v="Sioux Falls"/>
    <x v="3"/>
    <n v="43"/>
    <n v="44"/>
    <n v="1892"/>
    <n v="832.48"/>
    <n v="0.44"/>
    <x v="2"/>
  </r>
  <r>
    <s v="Sports Direct"/>
    <n v="1185732"/>
    <x v="449"/>
    <x v="2"/>
    <s v="Milieu ouest"/>
    <s v="Sud Dakota"/>
    <s v="Sioux Falls"/>
    <x v="4"/>
    <n v="59"/>
    <n v="45"/>
    <n v="2655"/>
    <n v="1221.3"/>
    <n v="0.45999999999999996"/>
    <x v="2"/>
  </r>
  <r>
    <s v="Sports Direct"/>
    <n v="1185732"/>
    <x v="449"/>
    <x v="2"/>
    <s v="Milieu ouest"/>
    <s v="Sud Dakota"/>
    <s v="Sioux Falls"/>
    <x v="5"/>
    <n v="61"/>
    <n v="65"/>
    <n v="3965"/>
    <n v="1982.5"/>
    <n v="0.5"/>
    <x v="2"/>
  </r>
  <r>
    <s v="Sports Direct"/>
    <n v="1185732"/>
    <x v="478"/>
    <x v="3"/>
    <s v="Milieu ouest"/>
    <s v="Sud Dakota"/>
    <s v="Sioux Falls"/>
    <x v="0"/>
    <n v="58"/>
    <n v="140"/>
    <n v="8120"/>
    <n v="3735.2"/>
    <n v="0.45999999999999996"/>
    <x v="2"/>
  </r>
  <r>
    <s v="Sports Direct"/>
    <n v="1185732"/>
    <x v="478"/>
    <x v="3"/>
    <s v="Milieu ouest"/>
    <s v="Sud Dakota"/>
    <s v="Sioux Falls"/>
    <x v="1"/>
    <n v="45"/>
    <n v="75"/>
    <n v="3375"/>
    <n v="1451.25"/>
    <n v="0.43"/>
    <x v="2"/>
  </r>
  <r>
    <s v="Sports Direct"/>
    <n v="1185732"/>
    <x v="478"/>
    <x v="3"/>
    <s v="Milieu ouest"/>
    <s v="Sud Dakota"/>
    <s v="Sioux Falls"/>
    <x v="2"/>
    <n v="45"/>
    <n v="73"/>
    <n v="3285"/>
    <n v="1379.7"/>
    <n v="0.42"/>
    <x v="2"/>
  </r>
  <r>
    <s v="Sports Direct"/>
    <n v="1185732"/>
    <x v="478"/>
    <x v="3"/>
    <s v="Milieu ouest"/>
    <s v="Sud Dakota"/>
    <s v="Sioux Falls"/>
    <x v="3"/>
    <n v="45"/>
    <n v="50"/>
    <n v="2250"/>
    <n v="1012.4999999999999"/>
    <n v="0.44999999999999996"/>
    <x v="2"/>
  </r>
  <r>
    <s v="Sports Direct"/>
    <n v="1185732"/>
    <x v="478"/>
    <x v="3"/>
    <s v="Milieu ouest"/>
    <s v="Sud Dakota"/>
    <s v="Sioux Falls"/>
    <x v="4"/>
    <n v="56"/>
    <n v="50"/>
    <n v="2800"/>
    <n v="1259.9999999999998"/>
    <n v="0.44999999999999996"/>
    <x v="2"/>
  </r>
  <r>
    <s v="Sports Direct"/>
    <n v="1185732"/>
    <x v="478"/>
    <x v="3"/>
    <s v="Milieu ouest"/>
    <s v="Sud Dakota"/>
    <s v="Sioux Falls"/>
    <x v="5"/>
    <n v="64"/>
    <n v="75"/>
    <n v="4800"/>
    <n v="2496"/>
    <n v="0.52"/>
    <x v="2"/>
  </r>
  <r>
    <s v="Sports Direct"/>
    <n v="1185732"/>
    <x v="173"/>
    <x v="3"/>
    <s v="Milieu ouest"/>
    <s v="Sud Dakota"/>
    <s v="Sioux Falls"/>
    <x v="0"/>
    <n v="33"/>
    <n v="128"/>
    <n v="4224"/>
    <n v="1900.7999999999997"/>
    <n v="0.44999999999999996"/>
    <x v="2"/>
  </r>
  <r>
    <s v="Sports Direct"/>
    <n v="1185732"/>
    <x v="173"/>
    <x v="3"/>
    <s v="Milieu ouest"/>
    <s v="Sud Dakota"/>
    <s v="Sioux Falls"/>
    <x v="1"/>
    <n v="32"/>
    <n v="74"/>
    <n v="2368"/>
    <n v="1041.92"/>
    <n v="0.44"/>
    <x v="2"/>
  </r>
  <r>
    <s v="Sports Direct"/>
    <n v="1185732"/>
    <x v="173"/>
    <x v="3"/>
    <s v="Milieu ouest"/>
    <s v="Sud Dakota"/>
    <s v="Sioux Falls"/>
    <x v="2"/>
    <n v="25"/>
    <n v="74"/>
    <n v="1850"/>
    <n v="740"/>
    <n v="0.4"/>
    <x v="2"/>
  </r>
  <r>
    <s v="Sports Direct"/>
    <n v="1185732"/>
    <x v="173"/>
    <x v="3"/>
    <s v="Milieu ouest"/>
    <s v="Sud Dakota"/>
    <s v="Sioux Falls"/>
    <x v="3"/>
    <n v="28"/>
    <n v="33"/>
    <n v="924"/>
    <n v="415.79999999999995"/>
    <n v="0.44999999999999996"/>
    <x v="2"/>
  </r>
  <r>
    <s v="Sports Direct"/>
    <n v="1185732"/>
    <x v="173"/>
    <x v="3"/>
    <s v="Milieu ouest"/>
    <s v="Sud Dakota"/>
    <s v="Sioux Falls"/>
    <x v="4"/>
    <n v="43"/>
    <n v="49"/>
    <n v="2107"/>
    <n v="1032.43"/>
    <n v="0.49"/>
    <x v="2"/>
  </r>
  <r>
    <s v="Sports Direct"/>
    <n v="1185732"/>
    <x v="173"/>
    <x v="3"/>
    <s v="Milieu ouest"/>
    <s v="Sud Dakota"/>
    <s v="Sioux Falls"/>
    <x v="5"/>
    <n v="33"/>
    <n v="72"/>
    <n v="2376"/>
    <n v="1211.76"/>
    <n v="0.51"/>
    <x v="2"/>
  </r>
  <r>
    <s v="Sports Direct"/>
    <n v="1185732"/>
    <x v="204"/>
    <x v="6"/>
    <s v="Milieu ouest"/>
    <s v="Sud Dakota"/>
    <s v="Sioux Falls"/>
    <x v="0"/>
    <n v="34"/>
    <n v="152"/>
    <n v="5168"/>
    <n v="2325.6"/>
    <n v="0.44999999999999996"/>
    <x v="2"/>
  </r>
  <r>
    <s v="Sports Direct"/>
    <n v="1185732"/>
    <x v="204"/>
    <x v="6"/>
    <s v="Milieu ouest"/>
    <s v="Sud Dakota"/>
    <s v="Sioux Falls"/>
    <x v="1"/>
    <n v="34"/>
    <n v="51"/>
    <n v="1734"/>
    <n v="745.62"/>
    <n v="0.43"/>
    <x v="2"/>
  </r>
  <r>
    <s v="Sports Direct"/>
    <n v="1185732"/>
    <x v="204"/>
    <x v="6"/>
    <s v="Milieu ouest"/>
    <s v="Sud Dakota"/>
    <s v="Sioux Falls"/>
    <x v="2"/>
    <n v="24"/>
    <n v="68"/>
    <n v="1632"/>
    <n v="685.43999999999994"/>
    <n v="0.42"/>
    <x v="2"/>
  </r>
  <r>
    <s v="Sports Direct"/>
    <n v="1185732"/>
    <x v="204"/>
    <x v="6"/>
    <s v="Milieu ouest"/>
    <s v="North Dakota"/>
    <s v="Fargo"/>
    <x v="3"/>
    <n v="29"/>
    <n v="30"/>
    <n v="870"/>
    <n v="391.49999999999994"/>
    <n v="0.44999999999999996"/>
    <x v="2"/>
  </r>
  <r>
    <s v="Sports Direct"/>
    <n v="1185732"/>
    <x v="204"/>
    <x v="6"/>
    <s v="Milieu ouest"/>
    <s v="North Dakota"/>
    <s v="Fargo"/>
    <x v="4"/>
    <n v="42"/>
    <n v="51"/>
    <n v="2142"/>
    <n v="1049.58"/>
    <n v="0.49"/>
    <x v="2"/>
  </r>
  <r>
    <s v="Sports Direct"/>
    <n v="1185732"/>
    <x v="204"/>
    <x v="6"/>
    <s v="Milieu ouest"/>
    <s v="North Dakota"/>
    <s v="Fargo"/>
    <x v="5"/>
    <n v="23"/>
    <n v="69"/>
    <n v="1587"/>
    <n v="809.37"/>
    <n v="0.51"/>
    <x v="2"/>
  </r>
  <r>
    <s v="Sports Direct"/>
    <n v="1185732"/>
    <x v="710"/>
    <x v="5"/>
    <s v="Milieu ouest"/>
    <s v="North Dakota"/>
    <s v="Fargo"/>
    <x v="0"/>
    <n v="29"/>
    <n v="134"/>
    <n v="3886"/>
    <n v="1826.4199999999998"/>
    <n v="0.47"/>
    <x v="2"/>
  </r>
  <r>
    <s v="Sports Direct"/>
    <n v="1185732"/>
    <x v="710"/>
    <x v="5"/>
    <s v="Milieu ouest"/>
    <s v="North Dakota"/>
    <s v="Fargo"/>
    <x v="1"/>
    <n v="27"/>
    <n v="58"/>
    <n v="1566"/>
    <n v="657.72"/>
    <n v="0.42"/>
    <x v="2"/>
  </r>
  <r>
    <s v="Sports Direct"/>
    <n v="1185732"/>
    <x v="710"/>
    <x v="5"/>
    <s v="Milieu ouest"/>
    <s v="North Dakota"/>
    <s v="Fargo"/>
    <x v="2"/>
    <n v="19"/>
    <n v="56"/>
    <n v="1064"/>
    <n v="446.88"/>
    <n v="0.42"/>
    <x v="2"/>
  </r>
  <r>
    <s v="Sports Direct"/>
    <n v="1185732"/>
    <x v="710"/>
    <x v="5"/>
    <s v="Milieu ouest"/>
    <s v="North Dakota"/>
    <s v="Fargo"/>
    <x v="3"/>
    <n v="25"/>
    <n v="22"/>
    <n v="550"/>
    <n v="231"/>
    <n v="0.42"/>
    <x v="2"/>
  </r>
  <r>
    <s v="Sports Direct"/>
    <n v="1185732"/>
    <x v="710"/>
    <x v="5"/>
    <s v="Milieu ouest"/>
    <s v="North Dakota"/>
    <s v="Fargo"/>
    <x v="4"/>
    <n v="36"/>
    <n v="36"/>
    <n v="1296"/>
    <n v="648"/>
    <n v="0.5"/>
    <x v="2"/>
  </r>
  <r>
    <s v="Sports Direct"/>
    <n v="1185732"/>
    <x v="710"/>
    <x v="5"/>
    <s v="Milieu ouest"/>
    <s v="North Dakota"/>
    <s v="Fargo"/>
    <x v="5"/>
    <n v="28"/>
    <n v="63"/>
    <n v="1764"/>
    <n v="917.28000000000009"/>
    <n v="0.52"/>
    <x v="2"/>
  </r>
  <r>
    <s v="Sports Direct"/>
    <n v="1185732"/>
    <x v="232"/>
    <x v="2"/>
    <s v="Milieu ouest"/>
    <s v="North Dakota"/>
    <s v="Fargo"/>
    <x v="0"/>
    <n v="28"/>
    <n v="113"/>
    <n v="3164"/>
    <n v="1550.36"/>
    <n v="0.49"/>
    <x v="2"/>
  </r>
  <r>
    <s v="Sports Direct"/>
    <n v="1185732"/>
    <x v="232"/>
    <x v="2"/>
    <s v="Milieu ouest"/>
    <s v="North Dakota"/>
    <s v="Fargo"/>
    <x v="1"/>
    <n v="28"/>
    <n v="44"/>
    <n v="1232"/>
    <n v="529.76"/>
    <n v="0.43"/>
    <x v="2"/>
  </r>
  <r>
    <s v="Sports Direct"/>
    <n v="1185732"/>
    <x v="232"/>
    <x v="2"/>
    <s v="Milieu ouest"/>
    <s v="North Dakota"/>
    <s v="Fargo"/>
    <x v="2"/>
    <n v="19"/>
    <n v="41"/>
    <n v="779"/>
    <n v="327.18"/>
    <n v="0.42"/>
    <x v="2"/>
  </r>
  <r>
    <s v="Sports Direct"/>
    <n v="1185732"/>
    <x v="232"/>
    <x v="2"/>
    <s v="Milieu ouest"/>
    <s v="North Dakota"/>
    <s v="Fargo"/>
    <x v="3"/>
    <n v="24"/>
    <n v="22"/>
    <n v="528"/>
    <n v="227.04"/>
    <n v="0.43"/>
    <x v="2"/>
  </r>
  <r>
    <s v="Sports Direct"/>
    <n v="1185732"/>
    <x v="232"/>
    <x v="2"/>
    <s v="Milieu ouest"/>
    <s v="North Dakota"/>
    <s v="Fargo"/>
    <x v="4"/>
    <n v="58"/>
    <n v="30"/>
    <n v="1740"/>
    <n v="835.19999999999993"/>
    <n v="0.48"/>
    <x v="2"/>
  </r>
  <r>
    <s v="Sports Direct"/>
    <n v="1185732"/>
    <x v="232"/>
    <x v="2"/>
    <s v="Milieu ouest"/>
    <s v="North Dakota"/>
    <s v="Fargo"/>
    <x v="5"/>
    <n v="49"/>
    <n v="68"/>
    <n v="3332"/>
    <n v="1765.96"/>
    <n v="0.53"/>
    <x v="2"/>
  </r>
  <r>
    <s v="Sports Direct"/>
    <n v="1185732"/>
    <x v="263"/>
    <x v="5"/>
    <s v="Milieu ouest"/>
    <s v="North Dakota"/>
    <s v="Fargo"/>
    <x v="0"/>
    <n v="55"/>
    <n v="129"/>
    <n v="7095"/>
    <n v="3405.6"/>
    <n v="0.48"/>
    <x v="2"/>
  </r>
  <r>
    <s v="Sports Direct"/>
    <n v="1185732"/>
    <x v="263"/>
    <x v="5"/>
    <s v="Milieu ouest"/>
    <s v="North Dakota"/>
    <s v="Fargo"/>
    <x v="1"/>
    <n v="41"/>
    <n v="54"/>
    <n v="2214"/>
    <n v="974.16"/>
    <n v="0.44"/>
    <x v="2"/>
  </r>
  <r>
    <s v="Sports Direct"/>
    <n v="1185732"/>
    <x v="263"/>
    <x v="5"/>
    <s v="Milieu ouest"/>
    <s v="North Dakota"/>
    <s v="Fargo"/>
    <x v="2"/>
    <n v="37"/>
    <n v="51"/>
    <n v="1887"/>
    <n v="811.41"/>
    <n v="0.43"/>
    <x v="2"/>
  </r>
  <r>
    <s v="Sports Direct"/>
    <n v="1185732"/>
    <x v="263"/>
    <x v="5"/>
    <s v="Milieu ouest"/>
    <s v="North Dakota"/>
    <s v="Fargo"/>
    <x v="3"/>
    <n v="36"/>
    <n v="26"/>
    <n v="936"/>
    <n v="411.84"/>
    <n v="0.44"/>
    <x v="2"/>
  </r>
  <r>
    <s v="Sports Direct"/>
    <n v="1185732"/>
    <x v="263"/>
    <x v="5"/>
    <s v="Milieu ouest"/>
    <s v="North Dakota"/>
    <s v="Fargo"/>
    <x v="4"/>
    <n v="46"/>
    <n v="31"/>
    <n v="1426"/>
    <n v="684.48"/>
    <n v="0.48"/>
    <x v="2"/>
  </r>
  <r>
    <s v="Sports Direct"/>
    <n v="1185732"/>
    <x v="263"/>
    <x v="5"/>
    <s v="Milieu ouest"/>
    <s v="North Dakota"/>
    <s v="Fargo"/>
    <x v="5"/>
    <n v="52"/>
    <n v="75"/>
    <n v="3900"/>
    <n v="1989"/>
    <n v="0.51"/>
    <x v="2"/>
  </r>
  <r>
    <s v="Sports Direct"/>
    <n v="1185732"/>
    <x v="293"/>
    <x v="0"/>
    <s v="Milieu ouest"/>
    <s v="North Dakota"/>
    <s v="Fargo"/>
    <x v="0"/>
    <n v="36"/>
    <n v="125"/>
    <n v="4500"/>
    <n v="2024.9999999999998"/>
    <n v="0.44999999999999996"/>
    <x v="2"/>
  </r>
  <r>
    <s v="Sports Direct"/>
    <n v="1185732"/>
    <x v="293"/>
    <x v="0"/>
    <s v="Milieu ouest"/>
    <s v="North Dakota"/>
    <s v="Fargo"/>
    <x v="1"/>
    <n v="32"/>
    <n v="65"/>
    <n v="2080"/>
    <n v="894.4"/>
    <n v="0.43"/>
    <x v="2"/>
  </r>
  <r>
    <s v="Sports Direct"/>
    <n v="1185732"/>
    <x v="293"/>
    <x v="0"/>
    <s v="Milieu ouest"/>
    <s v="North Dakota"/>
    <s v="Fargo"/>
    <x v="2"/>
    <n v="27"/>
    <n v="60"/>
    <n v="1620"/>
    <n v="648"/>
    <n v="0.4"/>
    <x v="2"/>
  </r>
  <r>
    <s v="Sports Direct"/>
    <n v="1185732"/>
    <x v="293"/>
    <x v="0"/>
    <s v="Milieu ouest"/>
    <s v="North Dakota"/>
    <s v="Fargo"/>
    <x v="3"/>
    <n v="29"/>
    <n v="51"/>
    <n v="1479"/>
    <n v="621.17999999999995"/>
    <n v="0.42"/>
    <x v="2"/>
  </r>
  <r>
    <s v="Sports Direct"/>
    <n v="1185732"/>
    <x v="293"/>
    <x v="0"/>
    <s v="Milieu ouest"/>
    <s v="North Dakota"/>
    <s v="Fargo"/>
    <x v="4"/>
    <n v="38"/>
    <n v="47"/>
    <n v="1786"/>
    <n v="821.56"/>
    <n v="0.45999999999999996"/>
    <x v="2"/>
  </r>
  <r>
    <s v="Sports Direct"/>
    <n v="1185732"/>
    <x v="293"/>
    <x v="0"/>
    <s v="Milieu ouest"/>
    <s v="North Dakota"/>
    <s v="Fargo"/>
    <x v="5"/>
    <n v="51"/>
    <n v="91"/>
    <n v="4641"/>
    <n v="2506.1400000000003"/>
    <n v="0.54"/>
    <x v="2"/>
  </r>
  <r>
    <s v="Sports Direct"/>
    <n v="1185732"/>
    <x v="322"/>
    <x v="1"/>
    <s v="Milieu ouest"/>
    <s v="North Dakota"/>
    <s v="Fargo"/>
    <x v="0"/>
    <n v="48"/>
    <n v="160"/>
    <n v="7680"/>
    <n v="3763.2"/>
    <n v="0.49"/>
    <x v="2"/>
  </r>
  <r>
    <s v="Sports Direct"/>
    <n v="1185732"/>
    <x v="322"/>
    <x v="1"/>
    <s v="Milieu ouest"/>
    <s v="North Dakota"/>
    <s v="Fargo"/>
    <x v="1"/>
    <n v="44"/>
    <n v="84"/>
    <n v="3696"/>
    <n v="1589.28"/>
    <n v="0.43"/>
    <x v="2"/>
  </r>
  <r>
    <s v="Sports Direct"/>
    <n v="1185732"/>
    <x v="322"/>
    <x v="1"/>
    <s v="Milieu ouest"/>
    <s v="North Dakota"/>
    <s v="Fargo"/>
    <x v="2"/>
    <n v="37"/>
    <n v="59"/>
    <n v="2183"/>
    <n v="873.2"/>
    <n v="0.4"/>
    <x v="2"/>
  </r>
  <r>
    <s v="Sports Direct"/>
    <n v="1185732"/>
    <x v="322"/>
    <x v="1"/>
    <s v="Milieu ouest"/>
    <s v="North Dakota"/>
    <s v="Fargo"/>
    <x v="3"/>
    <n v="38"/>
    <n v="53"/>
    <n v="2014"/>
    <n v="866.02"/>
    <n v="0.43"/>
    <x v="2"/>
  </r>
  <r>
    <s v="Sports Direct"/>
    <n v="1185732"/>
    <x v="322"/>
    <x v="1"/>
    <s v="Milieu ouest"/>
    <s v="North Dakota"/>
    <s v="Fargo"/>
    <x v="4"/>
    <n v="49"/>
    <n v="60"/>
    <n v="2940"/>
    <n v="1352.3999999999999"/>
    <n v="0.45999999999999996"/>
    <x v="2"/>
  </r>
  <r>
    <s v="Sports Direct"/>
    <n v="1185732"/>
    <x v="322"/>
    <x v="1"/>
    <s v="Milieu ouest"/>
    <s v="North Dakota"/>
    <s v="Fargo"/>
    <x v="5"/>
    <n v="54"/>
    <n v="98"/>
    <n v="5292"/>
    <n v="2857.6800000000003"/>
    <n v="0.54"/>
    <x v="2"/>
  </r>
  <r>
    <s v="Sports Direct"/>
    <n v="1185732"/>
    <x v="354"/>
    <x v="5"/>
    <s v="Milieu ouest"/>
    <s v="North Dakota"/>
    <s v="Fargo"/>
    <x v="0"/>
    <n v="46"/>
    <n v="147"/>
    <n v="6762"/>
    <n v="3313.38"/>
    <n v="0.49"/>
    <x v="2"/>
  </r>
  <r>
    <s v="Sports Direct"/>
    <n v="1185732"/>
    <x v="354"/>
    <x v="5"/>
    <s v="Milieu ouest"/>
    <s v="North Dakota"/>
    <s v="Fargo"/>
    <x v="1"/>
    <n v="42"/>
    <n v="90"/>
    <n v="3780"/>
    <n v="1512"/>
    <n v="0.4"/>
    <x v="2"/>
  </r>
  <r>
    <s v="Sports Direct"/>
    <n v="1185732"/>
    <x v="354"/>
    <x v="5"/>
    <s v="Milieu ouest"/>
    <s v="North Dakota"/>
    <s v="Fargo"/>
    <x v="2"/>
    <n v="37"/>
    <n v="63"/>
    <n v="2331"/>
    <n v="955.70999999999992"/>
    <n v="0.41"/>
    <x v="2"/>
  </r>
  <r>
    <s v="Sports Direct"/>
    <n v="1185732"/>
    <x v="354"/>
    <x v="5"/>
    <s v="Milieu ouest"/>
    <s v="North Dakota"/>
    <s v="Fargo"/>
    <x v="3"/>
    <n v="38"/>
    <n v="52"/>
    <n v="1976"/>
    <n v="810.16"/>
    <n v="0.41"/>
    <x v="2"/>
  </r>
  <r>
    <s v="Sports Direct"/>
    <n v="1185732"/>
    <x v="354"/>
    <x v="5"/>
    <s v="Milieu ouest"/>
    <s v="North Dakota"/>
    <s v="Fargo"/>
    <x v="4"/>
    <n v="46"/>
    <n v="44"/>
    <n v="2024"/>
    <n v="931.04"/>
    <n v="0.45999999999999996"/>
    <x v="2"/>
  </r>
  <r>
    <s v="Sports Direct"/>
    <n v="1185732"/>
    <x v="354"/>
    <x v="5"/>
    <s v="Milieu ouest"/>
    <s v="North Dakota"/>
    <s v="Fargo"/>
    <x v="5"/>
    <n v="54"/>
    <n v="95"/>
    <n v="5130"/>
    <n v="2718.9"/>
    <n v="0.53"/>
    <x v="2"/>
  </r>
  <r>
    <s v="Sports Direct"/>
    <n v="1185732"/>
    <x v="386"/>
    <x v="2"/>
    <s v="Milieu ouest"/>
    <s v="North Dakota"/>
    <s v="Fargo"/>
    <x v="0"/>
    <n v="36"/>
    <n v="133"/>
    <n v="4788"/>
    <n v="2394"/>
    <n v="0.5"/>
    <x v="2"/>
  </r>
  <r>
    <s v="Sports Direct"/>
    <n v="1185732"/>
    <x v="386"/>
    <x v="2"/>
    <s v="Milieu ouest"/>
    <s v="North Dakota"/>
    <s v="Fargo"/>
    <x v="1"/>
    <n v="34"/>
    <n v="72"/>
    <n v="2448"/>
    <n v="1052.6399999999999"/>
    <n v="0.43"/>
    <x v="2"/>
  </r>
  <r>
    <s v="Sports Direct"/>
    <n v="1185732"/>
    <x v="386"/>
    <x v="2"/>
    <s v="Milieu ouest"/>
    <s v="North Dakota"/>
    <s v="Fargo"/>
    <x v="2"/>
    <n v="27"/>
    <n v="51"/>
    <n v="1377"/>
    <n v="605.88"/>
    <n v="0.44"/>
    <x v="2"/>
  </r>
  <r>
    <s v="Sports Direct"/>
    <n v="1185732"/>
    <x v="386"/>
    <x v="2"/>
    <s v="Milieu ouest"/>
    <s v="North Dakota"/>
    <s v="Fargo"/>
    <x v="3"/>
    <n v="28"/>
    <n v="44"/>
    <n v="1232"/>
    <n v="505.11999999999995"/>
    <n v="0.41"/>
    <x v="2"/>
  </r>
  <r>
    <s v="Sports Direct"/>
    <n v="1185732"/>
    <x v="386"/>
    <x v="2"/>
    <s v="Milieu ouest"/>
    <s v="North Dakota"/>
    <s v="Fargo"/>
    <x v="4"/>
    <n v="36"/>
    <n v="42"/>
    <n v="1512"/>
    <n v="740.88"/>
    <n v="0.49"/>
    <x v="2"/>
  </r>
  <r>
    <s v="Sports Direct"/>
    <n v="1185732"/>
    <x v="386"/>
    <x v="2"/>
    <s v="Milieu ouest"/>
    <s v="North Dakota"/>
    <s v="Fargo"/>
    <x v="5"/>
    <n v="44"/>
    <n v="63"/>
    <n v="2772"/>
    <n v="1524.6000000000001"/>
    <n v="0.55000000000000004"/>
    <x v="2"/>
  </r>
  <r>
    <s v="Sports Direct"/>
    <n v="1185732"/>
    <x v="415"/>
    <x v="3"/>
    <s v="Milieu ouest"/>
    <s v="North Dakota"/>
    <s v="Fargo"/>
    <x v="0"/>
    <n v="49"/>
    <n v="116"/>
    <n v="5684"/>
    <n v="2671.48"/>
    <n v="0.47"/>
    <x v="2"/>
  </r>
  <r>
    <s v="Sports Direct"/>
    <n v="1185732"/>
    <x v="415"/>
    <x v="3"/>
    <s v="Milieu ouest"/>
    <s v="North Dakota"/>
    <s v="Fargo"/>
    <x v="1"/>
    <n v="36"/>
    <n v="73"/>
    <n v="2628"/>
    <n v="1077.48"/>
    <n v="0.41"/>
    <x v="2"/>
  </r>
  <r>
    <s v="Sports Direct"/>
    <n v="1185732"/>
    <x v="415"/>
    <x v="3"/>
    <s v="Milieu ouest"/>
    <s v="North Dakota"/>
    <s v="Fargo"/>
    <x v="2"/>
    <n v="39"/>
    <n v="39"/>
    <n v="1521"/>
    <n v="669.24"/>
    <n v="0.44"/>
    <x v="2"/>
  </r>
  <r>
    <s v="Sports Direct"/>
    <n v="1185732"/>
    <x v="415"/>
    <x v="3"/>
    <s v="Milieu ouest"/>
    <s v="North Dakota"/>
    <s v="Fargo"/>
    <x v="3"/>
    <n v="38"/>
    <n v="33"/>
    <n v="1254"/>
    <n v="501.6"/>
    <n v="0.4"/>
    <x v="2"/>
  </r>
  <r>
    <s v="Sports Direct"/>
    <n v="1185732"/>
    <x v="415"/>
    <x v="3"/>
    <s v="Milieu ouest"/>
    <s v="North Dakota"/>
    <s v="Fargo"/>
    <x v="4"/>
    <n v="45"/>
    <n v="34"/>
    <n v="1530"/>
    <n v="719.09999999999991"/>
    <n v="0.47"/>
    <x v="2"/>
  </r>
  <r>
    <s v="Foot Locker"/>
    <n v="1185732"/>
    <x v="415"/>
    <x v="3"/>
    <s v="Milieu ouest"/>
    <s v="North Dakota"/>
    <s v="Fargo"/>
    <x v="5"/>
    <n v="53"/>
    <n v="73"/>
    <n v="3869"/>
    <n v="2050.5700000000002"/>
    <n v="0.53"/>
    <x v="2"/>
  </r>
  <r>
    <s v="Foot Locker"/>
    <n v="1185732"/>
    <x v="446"/>
    <x v="6"/>
    <s v="Milieu ouest"/>
    <s v="North Dakota"/>
    <s v="Fargo"/>
    <x v="0"/>
    <n v="49"/>
    <n v="120"/>
    <n v="5880"/>
    <n v="2940"/>
    <n v="0.5"/>
    <x v="2"/>
  </r>
  <r>
    <s v="Foot Locker"/>
    <n v="1185732"/>
    <x v="446"/>
    <x v="6"/>
    <s v="Milieu ouest"/>
    <s v="North Dakota"/>
    <s v="Fargo"/>
    <x v="1"/>
    <n v="36"/>
    <n v="73"/>
    <n v="2628"/>
    <n v="1182.5999999999999"/>
    <n v="0.44999999999999996"/>
    <x v="2"/>
  </r>
  <r>
    <s v="Foot Locker"/>
    <n v="1185732"/>
    <x v="446"/>
    <x v="6"/>
    <s v="Milieu ouest"/>
    <s v="North Dakota"/>
    <s v="Fargo"/>
    <x v="2"/>
    <n v="39"/>
    <n v="53"/>
    <n v="2067"/>
    <n v="909.48"/>
    <n v="0.44"/>
    <x v="2"/>
  </r>
  <r>
    <s v="Foot Locker"/>
    <n v="1185732"/>
    <x v="446"/>
    <x v="6"/>
    <s v="Milieu ouest"/>
    <s v="North Dakota"/>
    <s v="Fargo"/>
    <x v="3"/>
    <n v="39"/>
    <n v="47"/>
    <n v="1833"/>
    <n v="788.18999999999994"/>
    <n v="0.43"/>
    <x v="2"/>
  </r>
  <r>
    <s v="Foot Locker"/>
    <n v="1185732"/>
    <x v="446"/>
    <x v="6"/>
    <s v="Milieu ouest"/>
    <s v="North Dakota"/>
    <s v="Fargo"/>
    <x v="4"/>
    <n v="55"/>
    <n v="44"/>
    <n v="2420"/>
    <n v="1089"/>
    <n v="0.44999999999999996"/>
    <x v="2"/>
  </r>
  <r>
    <s v="Foot Locker"/>
    <n v="1185732"/>
    <x v="446"/>
    <x v="6"/>
    <s v="Milieu ouest"/>
    <s v="North Dakota"/>
    <s v="Fargo"/>
    <x v="5"/>
    <n v="60"/>
    <n v="65"/>
    <n v="3900"/>
    <n v="1989"/>
    <n v="0.51"/>
    <x v="2"/>
  </r>
  <r>
    <s v="Foot Locker"/>
    <n v="1185732"/>
    <x v="475"/>
    <x v="0"/>
    <s v="Milieu ouest"/>
    <s v="North Dakota"/>
    <s v="Fargo"/>
    <x v="0"/>
    <n v="55"/>
    <n v="150"/>
    <n v="8250"/>
    <n v="3794.9999999999995"/>
    <n v="0.45999999999999996"/>
    <x v="2"/>
  </r>
  <r>
    <s v="Foot Locker"/>
    <n v="1185732"/>
    <x v="475"/>
    <x v="0"/>
    <s v="Milieu ouest"/>
    <s v="North Dakota"/>
    <s v="Fargo"/>
    <x v="1"/>
    <n v="46"/>
    <n v="75"/>
    <n v="3450"/>
    <n v="1552.4999999999998"/>
    <n v="0.44999999999999996"/>
    <x v="2"/>
  </r>
  <r>
    <s v="Foot Locker"/>
    <n v="1185732"/>
    <x v="475"/>
    <x v="0"/>
    <s v="Milieu ouest"/>
    <s v="North Dakota"/>
    <s v="Fargo"/>
    <x v="2"/>
    <n v="48"/>
    <n v="73"/>
    <n v="3504"/>
    <n v="1576.8"/>
    <n v="0.44999999999999996"/>
    <x v="2"/>
  </r>
  <r>
    <s v="Foot Locker"/>
    <n v="1185732"/>
    <x v="475"/>
    <x v="0"/>
    <s v="Milieu ouest"/>
    <s v="North Dakota"/>
    <s v="Fargo"/>
    <x v="3"/>
    <n v="47"/>
    <n v="54"/>
    <n v="2538"/>
    <n v="1040.58"/>
    <n v="0.41"/>
    <x v="2"/>
  </r>
  <r>
    <s v="Foot Locker"/>
    <n v="1185732"/>
    <x v="475"/>
    <x v="0"/>
    <s v="Milieu ouest"/>
    <s v="North Dakota"/>
    <s v="Fargo"/>
    <x v="4"/>
    <n v="58"/>
    <n v="54"/>
    <n v="3132"/>
    <n v="1409.3999999999999"/>
    <n v="0.44999999999999996"/>
    <x v="2"/>
  </r>
  <r>
    <s v="Foot Locker"/>
    <n v="1185732"/>
    <x v="475"/>
    <x v="0"/>
    <s v="Milieu ouest"/>
    <s v="North Dakota"/>
    <s v="Fargo"/>
    <x v="5"/>
    <n v="63"/>
    <n v="78"/>
    <n v="4914"/>
    <n v="2604.42"/>
    <n v="0.53"/>
    <x v="2"/>
  </r>
  <r>
    <s v="Foot Locker"/>
    <n v="1185732"/>
    <x v="170"/>
    <x v="0"/>
    <s v="Milieu ouest"/>
    <s v="North Dakota"/>
    <s v="Fargo"/>
    <x v="0"/>
    <n v="27"/>
    <n v="113"/>
    <n v="3051"/>
    <n v="1372.9499999999998"/>
    <n v="0.44999999999999996"/>
    <x v="2"/>
  </r>
  <r>
    <s v="Foot Locker"/>
    <n v="1185732"/>
    <x v="170"/>
    <x v="0"/>
    <s v="Milieu ouest"/>
    <s v="North Dakota"/>
    <s v="Fargo"/>
    <x v="1"/>
    <n v="29"/>
    <n v="70"/>
    <n v="2030"/>
    <n v="933.8"/>
    <n v="0.45999999999999996"/>
    <x v="2"/>
  </r>
  <r>
    <s v="Foot Locker"/>
    <n v="1185732"/>
    <x v="170"/>
    <x v="0"/>
    <s v="Milieu ouest"/>
    <s v="North Dakota"/>
    <s v="Fargo"/>
    <x v="2"/>
    <n v="19"/>
    <n v="68"/>
    <n v="1292"/>
    <n v="581.4"/>
    <n v="0.44999999999999996"/>
    <x v="2"/>
  </r>
  <r>
    <s v="Foot Locker"/>
    <n v="1185732"/>
    <x v="170"/>
    <x v="0"/>
    <s v="Milieu ouest"/>
    <s v="North Dakota"/>
    <s v="Fargo"/>
    <x v="3"/>
    <n v="24"/>
    <n v="26"/>
    <n v="624"/>
    <n v="280.79999999999995"/>
    <n v="0.44999999999999996"/>
    <x v="2"/>
  </r>
  <r>
    <s v="Foot Locker"/>
    <n v="1185732"/>
    <x v="170"/>
    <x v="0"/>
    <s v="Milieu ouest"/>
    <s v="North Dakota"/>
    <s v="Fargo"/>
    <x v="4"/>
    <n v="38"/>
    <n v="42"/>
    <n v="1596"/>
    <n v="1005.48"/>
    <n v="0.63"/>
    <x v="2"/>
  </r>
  <r>
    <s v="Foot Locker"/>
    <n v="1185732"/>
    <x v="170"/>
    <x v="0"/>
    <s v="Milieu ouest"/>
    <s v="North Dakota"/>
    <s v="Fargo"/>
    <x v="5"/>
    <n v="28"/>
    <n v="75"/>
    <n v="2100"/>
    <n v="1092"/>
    <n v="0.52"/>
    <x v="2"/>
  </r>
  <r>
    <s v="Foot Locker"/>
    <n v="1185732"/>
    <x v="201"/>
    <x v="3"/>
    <s v="Milieu ouest"/>
    <s v="North Dakota"/>
    <s v="Fargo"/>
    <x v="0"/>
    <n v="28"/>
    <n v="145"/>
    <n v="4060"/>
    <n v="1786.4"/>
    <n v="0.44"/>
    <x v="2"/>
  </r>
  <r>
    <s v="Foot Locker"/>
    <n v="1185732"/>
    <x v="201"/>
    <x v="3"/>
    <s v="Milieu ouest"/>
    <s v="North Dakota"/>
    <s v="Fargo"/>
    <x v="1"/>
    <n v="28"/>
    <n v="45"/>
    <n v="1260"/>
    <n v="579.59999999999991"/>
    <n v="0.45999999999999996"/>
    <x v="2"/>
  </r>
  <r>
    <s v="Foot Locker"/>
    <n v="1185732"/>
    <x v="201"/>
    <x v="3"/>
    <s v="Milieu ouest"/>
    <s v="North Dakota"/>
    <s v="Fargo"/>
    <x v="2"/>
    <n v="19"/>
    <n v="56"/>
    <n v="1064"/>
    <n v="436.23999999999995"/>
    <n v="0.41"/>
    <x v="2"/>
  </r>
  <r>
    <s v="Foot Locker"/>
    <n v="1185732"/>
    <x v="201"/>
    <x v="3"/>
    <s v="Milieu ouest"/>
    <s v="Iowa"/>
    <s v="Des Moines"/>
    <x v="3"/>
    <n v="25"/>
    <n v="23"/>
    <n v="575"/>
    <n v="253"/>
    <n v="0.44"/>
    <x v="2"/>
  </r>
  <r>
    <s v="Foot Locker"/>
    <n v="1185732"/>
    <x v="201"/>
    <x v="3"/>
    <s v="Milieu ouest"/>
    <s v="Iowa"/>
    <s v="Des Moines"/>
    <x v="4"/>
    <n v="38"/>
    <n v="38"/>
    <n v="1444"/>
    <n v="938.6"/>
    <n v="0.65"/>
    <x v="2"/>
  </r>
  <r>
    <s v="Foot Locker"/>
    <n v="1185732"/>
    <x v="201"/>
    <x v="3"/>
    <s v="Milieu ouest"/>
    <s v="Iowa"/>
    <s v="Des Moines"/>
    <x v="5"/>
    <n v="14"/>
    <n v="68"/>
    <n v="952"/>
    <n v="514.08000000000004"/>
    <n v="0.54"/>
    <x v="2"/>
  </r>
  <r>
    <s v="Foot Locker"/>
    <n v="1185732"/>
    <x v="707"/>
    <x v="2"/>
    <s v="Milieu ouest"/>
    <s v="Iowa"/>
    <s v="Des Moines"/>
    <x v="0"/>
    <n v="19"/>
    <n v="136"/>
    <n v="2584"/>
    <n v="1033.6000000000001"/>
    <n v="0.4"/>
    <x v="2"/>
  </r>
  <r>
    <s v="Foot Locker"/>
    <n v="1185732"/>
    <x v="707"/>
    <x v="2"/>
    <s v="Milieu ouest"/>
    <s v="Iowa"/>
    <s v="Des Moines"/>
    <x v="1"/>
    <n v="19"/>
    <n v="47"/>
    <n v="893"/>
    <n v="401.84999999999997"/>
    <n v="0.44999999999999996"/>
    <x v="2"/>
  </r>
  <r>
    <s v="Foot Locker"/>
    <n v="1185732"/>
    <x v="707"/>
    <x v="2"/>
    <s v="Milieu ouest"/>
    <s v="Iowa"/>
    <s v="Des Moines"/>
    <x v="2"/>
    <n v="9"/>
    <n v="65"/>
    <n v="585"/>
    <n v="234"/>
    <n v="0.4"/>
    <x v="2"/>
  </r>
  <r>
    <s v="Foot Locker"/>
    <n v="1185732"/>
    <x v="707"/>
    <x v="2"/>
    <s v="Milieu ouest"/>
    <s v="Iowa"/>
    <s v="Des Moines"/>
    <x v="3"/>
    <n v="14"/>
    <n v="28"/>
    <n v="392"/>
    <n v="164.64"/>
    <n v="0.42"/>
    <x v="2"/>
  </r>
  <r>
    <s v="Foot Locker"/>
    <n v="1185732"/>
    <x v="707"/>
    <x v="2"/>
    <s v="Milieu ouest"/>
    <s v="Iowa"/>
    <s v="Des Moines"/>
    <x v="4"/>
    <n v="28"/>
    <n v="39"/>
    <n v="1092"/>
    <n v="698.88"/>
    <n v="0.64"/>
    <x v="2"/>
  </r>
  <r>
    <s v="Foot Locker"/>
    <n v="1185732"/>
    <x v="707"/>
    <x v="2"/>
    <s v="Milieu ouest"/>
    <s v="Iowa"/>
    <s v="Des Moines"/>
    <x v="5"/>
    <n v="20"/>
    <n v="68"/>
    <n v="1360"/>
    <n v="720.80000000000007"/>
    <n v="0.53"/>
    <x v="2"/>
  </r>
  <r>
    <s v="Foot Locker"/>
    <n v="1185732"/>
    <x v="229"/>
    <x v="6"/>
    <s v="Milieu ouest"/>
    <s v="Iowa"/>
    <s v="Des Moines"/>
    <x v="0"/>
    <n v="20"/>
    <n v="124"/>
    <n v="2480"/>
    <n v="1116"/>
    <n v="0.44999999999999996"/>
    <x v="2"/>
  </r>
  <r>
    <s v="Foot Locker"/>
    <n v="1185732"/>
    <x v="229"/>
    <x v="6"/>
    <s v="Milieu ouest"/>
    <s v="Iowa"/>
    <s v="Des Moines"/>
    <x v="1"/>
    <n v="18"/>
    <n v="49"/>
    <n v="882"/>
    <n v="432.18"/>
    <n v="0.49"/>
    <x v="2"/>
  </r>
  <r>
    <s v="Foot Locker"/>
    <n v="1185732"/>
    <x v="229"/>
    <x v="6"/>
    <s v="Milieu ouest"/>
    <s v="Iowa"/>
    <s v="Des Moines"/>
    <x v="2"/>
    <n v="10"/>
    <n v="53"/>
    <n v="530"/>
    <n v="233.2"/>
    <n v="0.44"/>
    <x v="2"/>
  </r>
  <r>
    <s v="Foot Locker"/>
    <n v="1185732"/>
    <x v="229"/>
    <x v="6"/>
    <s v="Milieu ouest"/>
    <s v="Iowa"/>
    <s v="Des Moines"/>
    <x v="3"/>
    <n v="15"/>
    <n v="28"/>
    <n v="420"/>
    <n v="188.99999999999997"/>
    <n v="0.44999999999999996"/>
    <x v="2"/>
  </r>
  <r>
    <s v="Foot Locker"/>
    <n v="1185732"/>
    <x v="229"/>
    <x v="6"/>
    <s v="Milieu ouest"/>
    <s v="Iowa"/>
    <s v="Des Moines"/>
    <x v="4"/>
    <n v="55"/>
    <n v="34"/>
    <n v="1870"/>
    <n v="1140.7"/>
    <n v="0.61"/>
    <x v="2"/>
  </r>
  <r>
    <s v="Foot Locker"/>
    <n v="1185732"/>
    <x v="229"/>
    <x v="6"/>
    <s v="Milieu ouest"/>
    <s v="Iowa"/>
    <s v="Des Moines"/>
    <x v="5"/>
    <n v="46"/>
    <n v="63"/>
    <n v="2898"/>
    <n v="1506.96"/>
    <n v="0.52"/>
    <x v="2"/>
  </r>
  <r>
    <s v="Foot Locker"/>
    <n v="1185732"/>
    <x v="260"/>
    <x v="2"/>
    <s v="Milieu ouest"/>
    <s v="Iowa"/>
    <s v="Des Moines"/>
    <x v="0"/>
    <n v="57"/>
    <n v="146"/>
    <n v="8322"/>
    <n v="3495.24"/>
    <n v="0.42"/>
    <x v="2"/>
  </r>
  <r>
    <s v="Foot Locker"/>
    <n v="1185732"/>
    <x v="260"/>
    <x v="2"/>
    <s v="Milieu ouest"/>
    <s v="Iowa"/>
    <s v="Des Moines"/>
    <x v="1"/>
    <n v="37"/>
    <n v="63"/>
    <n v="2331"/>
    <n v="1072.26"/>
    <n v="0.45999999999999996"/>
    <x v="2"/>
  </r>
  <r>
    <s v="Foot Locker"/>
    <n v="1185732"/>
    <x v="260"/>
    <x v="2"/>
    <s v="Milieu ouest"/>
    <s v="Iowa"/>
    <s v="Des Moines"/>
    <x v="2"/>
    <n v="33"/>
    <n v="54"/>
    <n v="1782"/>
    <n v="730.62"/>
    <n v="0.41"/>
    <x v="2"/>
  </r>
  <r>
    <s v="Foot Locker"/>
    <n v="1185732"/>
    <x v="260"/>
    <x v="2"/>
    <s v="Milieu ouest"/>
    <s v="Iowa"/>
    <s v="Des Moines"/>
    <x v="3"/>
    <n v="33"/>
    <n v="34"/>
    <n v="1122"/>
    <n v="493.68"/>
    <n v="0.44"/>
    <x v="2"/>
  </r>
  <r>
    <s v="Foot Locker"/>
    <n v="1185732"/>
    <x v="260"/>
    <x v="2"/>
    <s v="Milieu ouest"/>
    <s v="Iowa"/>
    <s v="Des Moines"/>
    <x v="4"/>
    <n v="43"/>
    <n v="42"/>
    <n v="1806"/>
    <n v="1173.9000000000001"/>
    <n v="0.65"/>
    <x v="2"/>
  </r>
  <r>
    <s v="Foot Locker"/>
    <n v="1185732"/>
    <x v="260"/>
    <x v="2"/>
    <s v="Milieu ouest"/>
    <s v="Iowa"/>
    <s v="Des Moines"/>
    <x v="5"/>
    <n v="46"/>
    <n v="69"/>
    <n v="3174"/>
    <n v="1650.48"/>
    <n v="0.52"/>
    <x v="2"/>
  </r>
  <r>
    <s v="Foot Locker"/>
    <n v="1185732"/>
    <x v="290"/>
    <x v="4"/>
    <s v="Milieu ouest"/>
    <s v="Iowa"/>
    <s v="Des Moines"/>
    <x v="0"/>
    <n v="32"/>
    <n v="137"/>
    <n v="4384"/>
    <n v="1841.28"/>
    <n v="0.42"/>
    <x v="2"/>
  </r>
  <r>
    <s v="Foot Locker"/>
    <n v="1185732"/>
    <x v="290"/>
    <x v="4"/>
    <s v="Milieu ouest"/>
    <s v="Iowa"/>
    <s v="Des Moines"/>
    <x v="1"/>
    <n v="28"/>
    <n v="77"/>
    <n v="2156"/>
    <n v="1034.8799999999999"/>
    <n v="0.48"/>
    <x v="2"/>
  </r>
  <r>
    <s v="Foot Locker"/>
    <n v="1185732"/>
    <x v="290"/>
    <x v="4"/>
    <s v="Milieu ouest"/>
    <s v="Iowa"/>
    <s v="Des Moines"/>
    <x v="2"/>
    <n v="23"/>
    <n v="50"/>
    <n v="1150"/>
    <n v="517.5"/>
    <n v="0.44999999999999996"/>
    <x v="2"/>
  </r>
  <r>
    <s v="Foot Locker"/>
    <n v="1185732"/>
    <x v="290"/>
    <x v="4"/>
    <s v="Milieu ouest"/>
    <s v="Iowa"/>
    <s v="Des Moines"/>
    <x v="3"/>
    <n v="24"/>
    <n v="44"/>
    <n v="1056"/>
    <n v="464.64"/>
    <n v="0.44"/>
    <x v="2"/>
  </r>
  <r>
    <s v="Foot Locker"/>
    <n v="1185732"/>
    <x v="290"/>
    <x v="4"/>
    <s v="Milieu ouest"/>
    <s v="Iowa"/>
    <s v="Des Moines"/>
    <x v="4"/>
    <n v="34"/>
    <n v="44"/>
    <n v="1496"/>
    <n v="957.44"/>
    <n v="0.64"/>
    <x v="2"/>
  </r>
  <r>
    <s v="Foot Locker"/>
    <n v="1185732"/>
    <x v="290"/>
    <x v="4"/>
    <s v="Milieu ouest"/>
    <s v="Iowa"/>
    <s v="Des Moines"/>
    <x v="5"/>
    <n v="51"/>
    <n v="85"/>
    <n v="4335"/>
    <n v="2297.5500000000002"/>
    <n v="0.53"/>
    <x v="2"/>
  </r>
  <r>
    <s v="Foot Locker"/>
    <n v="1185732"/>
    <x v="319"/>
    <x v="5"/>
    <s v="Milieu ouest"/>
    <s v="Iowa"/>
    <s v="Des Moines"/>
    <x v="0"/>
    <n v="49"/>
    <n v="138"/>
    <n v="6762"/>
    <n v="2975.28"/>
    <n v="0.44"/>
    <x v="2"/>
  </r>
  <r>
    <s v="Foot Locker"/>
    <n v="1185732"/>
    <x v="319"/>
    <x v="5"/>
    <s v="Milieu ouest"/>
    <s v="Iowa"/>
    <s v="Des Moines"/>
    <x v="1"/>
    <n v="44"/>
    <n v="87"/>
    <n v="3828"/>
    <n v="1875.72"/>
    <n v="0.49"/>
    <x v="2"/>
  </r>
  <r>
    <s v="Foot Locker"/>
    <n v="1185732"/>
    <x v="319"/>
    <x v="5"/>
    <s v="Milieu ouest"/>
    <s v="Iowa"/>
    <s v="Des Moines"/>
    <x v="2"/>
    <n v="36"/>
    <n v="68"/>
    <n v="2448"/>
    <n v="1077.1200000000001"/>
    <n v="0.44"/>
    <x v="2"/>
  </r>
  <r>
    <s v="Foot Locker"/>
    <n v="1185732"/>
    <x v="319"/>
    <x v="5"/>
    <s v="Milieu ouest"/>
    <s v="Iowa"/>
    <s v="Des Moines"/>
    <x v="3"/>
    <n v="37"/>
    <n v="47"/>
    <n v="1739"/>
    <n v="712.99"/>
    <n v="0.41"/>
    <x v="2"/>
  </r>
  <r>
    <s v="Foot Locker"/>
    <n v="1185732"/>
    <x v="319"/>
    <x v="5"/>
    <s v="Milieu ouest"/>
    <s v="Iowa"/>
    <s v="Des Moines"/>
    <x v="4"/>
    <n v="46"/>
    <n v="60"/>
    <n v="2760"/>
    <n v="1656"/>
    <n v="0.6"/>
    <x v="2"/>
  </r>
  <r>
    <s v="Foot Locker"/>
    <n v="1185732"/>
    <x v="319"/>
    <x v="5"/>
    <s v="Milieu ouest"/>
    <s v="Iowa"/>
    <s v="Des Moines"/>
    <x v="5"/>
    <n v="51"/>
    <n v="94"/>
    <n v="4794"/>
    <n v="2397"/>
    <n v="0.5"/>
    <x v="2"/>
  </r>
  <r>
    <s v="Foot Locker"/>
    <n v="1185732"/>
    <x v="351"/>
    <x v="2"/>
    <s v="Milieu ouest"/>
    <s v="Iowa"/>
    <s v="Des Moines"/>
    <x v="0"/>
    <n v="49"/>
    <n v="131"/>
    <n v="6419"/>
    <n v="2695.98"/>
    <n v="0.42"/>
    <x v="2"/>
  </r>
  <r>
    <s v="Foot Locker"/>
    <n v="1185732"/>
    <x v="351"/>
    <x v="2"/>
    <s v="Milieu ouest"/>
    <s v="Iowa"/>
    <s v="Des Moines"/>
    <x v="1"/>
    <n v="42"/>
    <n v="78"/>
    <n v="3276"/>
    <n v="1506.9599999999998"/>
    <n v="0.45999999999999996"/>
    <x v="2"/>
  </r>
  <r>
    <s v="Foot Locker"/>
    <n v="1185732"/>
    <x v="351"/>
    <x v="2"/>
    <s v="Milieu ouest"/>
    <s v="Iowa"/>
    <s v="Des Moines"/>
    <x v="2"/>
    <n v="39"/>
    <n v="61"/>
    <n v="2379"/>
    <n v="1022.97"/>
    <n v="0.43"/>
    <x v="2"/>
  </r>
  <r>
    <s v="Foot Locker"/>
    <n v="1185732"/>
    <x v="351"/>
    <x v="2"/>
    <s v="Milieu ouest"/>
    <s v="Iowa"/>
    <s v="Des Moines"/>
    <x v="3"/>
    <n v="37"/>
    <n v="54"/>
    <n v="1998"/>
    <n v="819.18"/>
    <n v="0.41"/>
    <x v="2"/>
  </r>
  <r>
    <s v="Foot Locker"/>
    <n v="1185732"/>
    <x v="351"/>
    <x v="2"/>
    <s v="Milieu ouest"/>
    <s v="Iowa"/>
    <s v="Des Moines"/>
    <x v="4"/>
    <n v="48"/>
    <n v="51"/>
    <n v="2448"/>
    <n v="1468.8"/>
    <n v="0.6"/>
    <x v="2"/>
  </r>
  <r>
    <s v="Foot Locker"/>
    <n v="1185732"/>
    <x v="351"/>
    <x v="2"/>
    <s v="Milieu ouest"/>
    <s v="Iowa"/>
    <s v="Des Moines"/>
    <x v="5"/>
    <n v="53"/>
    <n v="98"/>
    <n v="5194"/>
    <n v="2856.7000000000003"/>
    <n v="0.55000000000000004"/>
    <x v="2"/>
  </r>
  <r>
    <s v="Foot Locker"/>
    <n v="1185732"/>
    <x v="383"/>
    <x v="6"/>
    <s v="Milieu ouest"/>
    <s v="Iowa"/>
    <s v="Des Moines"/>
    <x v="0"/>
    <n v="34"/>
    <n v="133"/>
    <n v="4522"/>
    <n v="1808.8000000000002"/>
    <n v="0.4"/>
    <x v="2"/>
  </r>
  <r>
    <s v="Foot Locker"/>
    <n v="1185732"/>
    <x v="383"/>
    <x v="6"/>
    <s v="Milieu ouest"/>
    <s v="Iowa"/>
    <s v="Des Moines"/>
    <x v="1"/>
    <n v="27"/>
    <n v="77"/>
    <n v="2079"/>
    <n v="977.13"/>
    <n v="0.47"/>
    <x v="2"/>
  </r>
  <r>
    <s v="Foot Locker"/>
    <n v="1185732"/>
    <x v="383"/>
    <x v="6"/>
    <s v="Milieu ouest"/>
    <s v="Iowa"/>
    <s v="Des Moines"/>
    <x v="2"/>
    <n v="24"/>
    <n v="49"/>
    <n v="1176"/>
    <n v="470.40000000000003"/>
    <n v="0.4"/>
    <x v="2"/>
  </r>
  <r>
    <s v="Foot Locker"/>
    <n v="1185732"/>
    <x v="383"/>
    <x v="6"/>
    <s v="Milieu ouest"/>
    <s v="Iowa"/>
    <s v="Des Moines"/>
    <x v="3"/>
    <n v="23"/>
    <n v="38"/>
    <n v="874"/>
    <n v="393.29999999999995"/>
    <n v="0.44999999999999996"/>
    <x v="2"/>
  </r>
  <r>
    <s v="Foot Locker"/>
    <n v="1185732"/>
    <x v="383"/>
    <x v="6"/>
    <s v="Milieu ouest"/>
    <s v="Iowa"/>
    <s v="Des Moines"/>
    <x v="4"/>
    <n v="34"/>
    <n v="45"/>
    <n v="1530"/>
    <n v="933.3"/>
    <n v="0.61"/>
    <x v="2"/>
  </r>
  <r>
    <s v="Foot Locker"/>
    <n v="1185732"/>
    <x v="383"/>
    <x v="6"/>
    <s v="Milieu ouest"/>
    <s v="Iowa"/>
    <s v="Des Moines"/>
    <x v="5"/>
    <n v="36"/>
    <n v="61"/>
    <n v="2196"/>
    <n v="1098"/>
    <n v="0.5"/>
    <x v="2"/>
  </r>
  <r>
    <s v="Foot Locker"/>
    <n v="1185732"/>
    <x v="412"/>
    <x v="0"/>
    <s v="Milieu ouest"/>
    <s v="Iowa"/>
    <s v="Des Moines"/>
    <x v="0"/>
    <n v="43"/>
    <n v="112"/>
    <n v="4816"/>
    <n v="1974.56"/>
    <n v="0.41"/>
    <x v="2"/>
  </r>
  <r>
    <s v="Foot Locker"/>
    <n v="1185732"/>
    <x v="412"/>
    <x v="0"/>
    <s v="Milieu ouest"/>
    <s v="Iowa"/>
    <s v="Des Moines"/>
    <x v="1"/>
    <n v="32"/>
    <n v="75"/>
    <n v="2400"/>
    <n v="1104"/>
    <n v="0.45999999999999996"/>
    <x v="2"/>
  </r>
  <r>
    <s v="Foot Locker"/>
    <n v="1185732"/>
    <x v="412"/>
    <x v="0"/>
    <s v="Milieu ouest"/>
    <s v="Iowa"/>
    <s v="Des Moines"/>
    <x v="2"/>
    <n v="34"/>
    <n v="39"/>
    <n v="1326"/>
    <n v="543.66"/>
    <n v="0.41"/>
    <x v="2"/>
  </r>
  <r>
    <s v="Foot Locker"/>
    <n v="1185732"/>
    <x v="412"/>
    <x v="0"/>
    <s v="Milieu ouest"/>
    <s v="Iowa"/>
    <s v="Des Moines"/>
    <x v="3"/>
    <n v="34"/>
    <n v="31"/>
    <n v="1054"/>
    <n v="442.68"/>
    <n v="0.42"/>
    <x v="2"/>
  </r>
  <r>
    <s v="Foot Locker"/>
    <n v="1185732"/>
    <x v="412"/>
    <x v="0"/>
    <s v="Milieu ouest"/>
    <s v="Iowa"/>
    <s v="Des Moines"/>
    <x v="4"/>
    <n v="42"/>
    <n v="38"/>
    <n v="1596"/>
    <n v="1021.44"/>
    <n v="0.64"/>
    <x v="2"/>
  </r>
  <r>
    <s v="Ouest Gear"/>
    <n v="1185732"/>
    <x v="412"/>
    <x v="0"/>
    <s v="Milieu ouest"/>
    <s v="Iowa"/>
    <s v="Des Moines"/>
    <x v="5"/>
    <n v="49"/>
    <n v="73"/>
    <n v="3577"/>
    <n v="1895.8100000000002"/>
    <n v="0.53"/>
    <x v="2"/>
  </r>
  <r>
    <s v="Ouest Gear"/>
    <n v="1185732"/>
    <x v="443"/>
    <x v="3"/>
    <s v="Milieu ouest"/>
    <s v="Iowa"/>
    <s v="Des Moines"/>
    <x v="0"/>
    <n v="41"/>
    <n v="112"/>
    <n v="4592"/>
    <n v="2020.48"/>
    <n v="0.44"/>
    <x v="2"/>
  </r>
  <r>
    <s v="Ouest Gear"/>
    <n v="1185732"/>
    <x v="443"/>
    <x v="3"/>
    <s v="Milieu ouest"/>
    <s v="Iowa"/>
    <s v="Des Moines"/>
    <x v="1"/>
    <n v="32"/>
    <n v="72"/>
    <n v="2304"/>
    <n v="1128.96"/>
    <n v="0.49"/>
    <x v="2"/>
  </r>
  <r>
    <s v="Ouest Gear"/>
    <n v="1185732"/>
    <x v="443"/>
    <x v="3"/>
    <s v="Milieu ouest"/>
    <s v="Iowa"/>
    <s v="Des Moines"/>
    <x v="2"/>
    <n v="32"/>
    <n v="57"/>
    <n v="1824"/>
    <n v="802.56000000000006"/>
    <n v="0.44"/>
    <x v="2"/>
  </r>
  <r>
    <s v="Ouest Gear"/>
    <n v="1185732"/>
    <x v="443"/>
    <x v="3"/>
    <s v="Milieu ouest"/>
    <s v="Iowa"/>
    <s v="Des Moines"/>
    <x v="3"/>
    <n v="34"/>
    <n v="52"/>
    <n v="1768"/>
    <n v="724.88"/>
    <n v="0.41"/>
    <x v="2"/>
  </r>
  <r>
    <s v="Ouest Gear"/>
    <n v="1185732"/>
    <x v="443"/>
    <x v="3"/>
    <s v="Milieu ouest"/>
    <s v="Iowa"/>
    <s v="Des Moines"/>
    <x v="4"/>
    <n v="55"/>
    <n v="49"/>
    <n v="2695"/>
    <n v="1617"/>
    <n v="0.6"/>
    <x v="2"/>
  </r>
  <r>
    <s v="Ouest Gear"/>
    <n v="1185732"/>
    <x v="443"/>
    <x v="3"/>
    <s v="Milieu ouest"/>
    <s v="Iowa"/>
    <s v="Des Moines"/>
    <x v="5"/>
    <n v="59"/>
    <n v="72"/>
    <n v="4248"/>
    <n v="2208.96"/>
    <n v="0.52"/>
    <x v="2"/>
  </r>
  <r>
    <s v="Ouest Gear"/>
    <n v="1185732"/>
    <x v="472"/>
    <x v="4"/>
    <s v="Milieu ouest"/>
    <s v="Iowa"/>
    <s v="Des Moines"/>
    <x v="0"/>
    <n v="54"/>
    <n v="147"/>
    <n v="7938"/>
    <n v="3333.96"/>
    <n v="0.42"/>
    <x v="2"/>
  </r>
  <r>
    <s v="Ouest Gear"/>
    <n v="1185732"/>
    <x v="472"/>
    <x v="4"/>
    <s v="Milieu ouest"/>
    <s v="Iowa"/>
    <s v="Des Moines"/>
    <x v="1"/>
    <n v="47"/>
    <n v="91"/>
    <n v="4277"/>
    <n v="2010.1899999999998"/>
    <n v="0.47"/>
    <x v="2"/>
  </r>
  <r>
    <s v="Ouest Gear"/>
    <n v="1185732"/>
    <x v="472"/>
    <x v="4"/>
    <s v="Milieu ouest"/>
    <s v="Iowa"/>
    <s v="Des Moines"/>
    <x v="2"/>
    <n v="47"/>
    <n v="83"/>
    <n v="3901"/>
    <n v="1638.4199999999998"/>
    <n v="0.42"/>
    <x v="2"/>
  </r>
  <r>
    <s v="Ouest Gear"/>
    <n v="1185732"/>
    <x v="472"/>
    <x v="4"/>
    <s v="Milieu ouest"/>
    <s v="Iowa"/>
    <s v="Des Moines"/>
    <x v="3"/>
    <n v="49"/>
    <n v="61"/>
    <n v="2989"/>
    <n v="1285.27"/>
    <n v="0.43"/>
    <x v="2"/>
  </r>
  <r>
    <s v="Ouest Gear"/>
    <n v="1185732"/>
    <x v="472"/>
    <x v="4"/>
    <s v="Milieu ouest"/>
    <s v="Iowa"/>
    <s v="Des Moines"/>
    <x v="4"/>
    <n v="59"/>
    <n v="59"/>
    <n v="3481"/>
    <n v="2123.41"/>
    <n v="0.61"/>
    <x v="2"/>
  </r>
  <r>
    <s v="Ouest Gear"/>
    <n v="1185732"/>
    <x v="472"/>
    <x v="4"/>
    <s v="Milieu ouest"/>
    <s v="Iowa"/>
    <s v="Des Moines"/>
    <x v="5"/>
    <n v="59"/>
    <n v="88"/>
    <n v="5192"/>
    <n v="2855.6000000000004"/>
    <n v="0.55000000000000004"/>
    <x v="2"/>
  </r>
  <r>
    <s v="Ouest Gear"/>
    <n v="1185732"/>
    <x v="167"/>
    <x v="4"/>
    <s v="Milieu ouest"/>
    <s v="Iowa"/>
    <s v="Des Moines"/>
    <x v="0"/>
    <n v="28"/>
    <n v="126"/>
    <n v="3528"/>
    <n v="1587.6"/>
    <n v="0.44999999999999996"/>
    <x v="2"/>
  </r>
  <r>
    <s v="Ouest Gear"/>
    <n v="1185732"/>
    <x v="167"/>
    <x v="4"/>
    <s v="Milieu ouest"/>
    <s v="Iowa"/>
    <s v="Des Moines"/>
    <x v="1"/>
    <n v="29"/>
    <n v="70"/>
    <n v="2030"/>
    <n v="933.8"/>
    <n v="0.45999999999999996"/>
    <x v="2"/>
  </r>
  <r>
    <s v="Ouest Gear"/>
    <n v="1185732"/>
    <x v="167"/>
    <x v="4"/>
    <s v="Milieu ouest"/>
    <s v="Iowa"/>
    <s v="Des Moines"/>
    <x v="2"/>
    <n v="18"/>
    <n v="65"/>
    <n v="1170"/>
    <n v="479.7"/>
    <n v="0.41"/>
    <x v="2"/>
  </r>
  <r>
    <s v="Ouest Gear"/>
    <n v="1185732"/>
    <x v="167"/>
    <x v="4"/>
    <s v="Milieu ouest"/>
    <s v="Iowa"/>
    <s v="Des Moines"/>
    <x v="3"/>
    <n v="23"/>
    <n v="29"/>
    <n v="667"/>
    <n v="300.14999999999998"/>
    <n v="0.44999999999999996"/>
    <x v="2"/>
  </r>
  <r>
    <s v="Ouest Gear"/>
    <n v="1185732"/>
    <x v="167"/>
    <x v="4"/>
    <s v="Milieu ouest"/>
    <s v="Iowa"/>
    <s v="Des Moines"/>
    <x v="4"/>
    <n v="38"/>
    <n v="45"/>
    <n v="1710"/>
    <n v="1060.2"/>
    <n v="0.62"/>
    <x v="2"/>
  </r>
  <r>
    <s v="Ouest Gear"/>
    <n v="1185732"/>
    <x v="167"/>
    <x v="4"/>
    <s v="Milieu ouest"/>
    <s v="Iowa"/>
    <s v="Des Moines"/>
    <x v="5"/>
    <n v="28"/>
    <n v="73"/>
    <n v="2044"/>
    <n v="1124.2"/>
    <n v="0.55000000000000004"/>
    <x v="2"/>
  </r>
  <r>
    <s v="Ouest Gear"/>
    <n v="1185732"/>
    <x v="198"/>
    <x v="0"/>
    <s v="Milieu ouest"/>
    <s v="Iowa"/>
    <s v="Des Moines"/>
    <x v="0"/>
    <n v="29"/>
    <n v="140"/>
    <n v="4060"/>
    <n v="1664.6"/>
    <n v="0.41"/>
    <x v="2"/>
  </r>
  <r>
    <s v="Ouest Gear"/>
    <n v="1185732"/>
    <x v="198"/>
    <x v="0"/>
    <s v="Milieu ouest"/>
    <s v="Iowa"/>
    <s v="Des Moines"/>
    <x v="1"/>
    <n v="29"/>
    <n v="39"/>
    <n v="1131"/>
    <n v="554.18999999999994"/>
    <n v="0.49"/>
    <x v="2"/>
  </r>
  <r>
    <s v="Ouest Gear"/>
    <n v="1185732"/>
    <x v="198"/>
    <x v="0"/>
    <s v="Milieu ouest"/>
    <s v="Iowa"/>
    <s v="Des Moines"/>
    <x v="2"/>
    <n v="20"/>
    <n v="60"/>
    <n v="1200"/>
    <n v="516"/>
    <n v="0.43"/>
    <x v="2"/>
  </r>
  <r>
    <s v="Ouest Gear"/>
    <n v="1185732"/>
    <x v="198"/>
    <x v="0"/>
    <s v="Milieu ouest"/>
    <s v="Wisconsin"/>
    <s v="Milwaukee"/>
    <x v="3"/>
    <n v="23"/>
    <n v="20"/>
    <n v="460"/>
    <n v="197.79999999999998"/>
    <n v="0.43"/>
    <x v="2"/>
  </r>
  <r>
    <s v="Ouest Gear"/>
    <n v="1185732"/>
    <x v="198"/>
    <x v="0"/>
    <s v="Milieu ouest"/>
    <s v="Wisconsin"/>
    <s v="Milwaukee"/>
    <x v="4"/>
    <n v="38"/>
    <n v="38"/>
    <n v="1444"/>
    <n v="880.84"/>
    <n v="0.61"/>
    <x v="2"/>
  </r>
  <r>
    <s v="Ouest Gear"/>
    <n v="1185732"/>
    <x v="198"/>
    <x v="0"/>
    <s v="Milieu ouest"/>
    <s v="Wisconsin"/>
    <s v="Milwaukee"/>
    <x v="5"/>
    <n v="14"/>
    <n v="65"/>
    <n v="910"/>
    <n v="464.1"/>
    <n v="0.51"/>
    <x v="2"/>
  </r>
  <r>
    <s v="Ouest Gear"/>
    <n v="1185732"/>
    <x v="704"/>
    <x v="6"/>
    <s v="Milieu ouest"/>
    <s v="Wisconsin"/>
    <s v="Milwaukee"/>
    <x v="0"/>
    <n v="19"/>
    <n v="141"/>
    <n v="2679"/>
    <n v="1098.3899999999999"/>
    <n v="0.41"/>
    <x v="2"/>
  </r>
  <r>
    <s v="Ouest Gear"/>
    <n v="1185732"/>
    <x v="704"/>
    <x v="6"/>
    <s v="Milieu ouest"/>
    <s v="Wisconsin"/>
    <s v="Milwaukee"/>
    <x v="1"/>
    <n v="19"/>
    <n v="44"/>
    <n v="836"/>
    <n v="418"/>
    <n v="0.5"/>
    <x v="2"/>
  </r>
  <r>
    <s v="Ouest Gear"/>
    <n v="1185732"/>
    <x v="704"/>
    <x v="6"/>
    <s v="Milieu ouest"/>
    <s v="Wisconsin"/>
    <s v="Milwaukee"/>
    <x v="2"/>
    <n v="9"/>
    <n v="59"/>
    <n v="531"/>
    <n v="233.64000000000001"/>
    <n v="0.44"/>
    <x v="2"/>
  </r>
  <r>
    <s v="Ouest Gear"/>
    <n v="1185732"/>
    <x v="704"/>
    <x v="6"/>
    <s v="Milieu ouest"/>
    <s v="Wisconsin"/>
    <s v="Milwaukee"/>
    <x v="3"/>
    <n v="14"/>
    <n v="20"/>
    <n v="280"/>
    <n v="114.8"/>
    <n v="0.41"/>
    <x v="2"/>
  </r>
  <r>
    <s v="Ouest Gear"/>
    <n v="1185732"/>
    <x v="704"/>
    <x v="6"/>
    <s v="Milieu ouest"/>
    <s v="Wisconsin"/>
    <s v="Milwaukee"/>
    <x v="4"/>
    <n v="29"/>
    <n v="34"/>
    <n v="986"/>
    <n v="601.46"/>
    <n v="0.61"/>
    <x v="2"/>
  </r>
  <r>
    <s v="Ouest Gear"/>
    <n v="1185732"/>
    <x v="704"/>
    <x v="6"/>
    <s v="Milieu ouest"/>
    <s v="Wisconsin"/>
    <s v="Milwaukee"/>
    <x v="5"/>
    <n v="18"/>
    <n v="63"/>
    <n v="1134"/>
    <n v="612.36"/>
    <n v="0.54"/>
    <x v="2"/>
  </r>
  <r>
    <s v="Ouest Gear"/>
    <n v="1185732"/>
    <x v="721"/>
    <x v="3"/>
    <s v="Milieu ouest"/>
    <s v="Wisconsin"/>
    <s v="Milwaukee"/>
    <x v="0"/>
    <n v="18"/>
    <n v="122"/>
    <n v="2196"/>
    <n v="900.3599999999999"/>
    <n v="0.41"/>
    <x v="2"/>
  </r>
  <r>
    <s v="Ouest Gear"/>
    <n v="1185732"/>
    <x v="721"/>
    <x v="3"/>
    <s v="Milieu ouest"/>
    <s v="Wisconsin"/>
    <s v="Milwaukee"/>
    <x v="1"/>
    <n v="20"/>
    <n v="39"/>
    <n v="780"/>
    <n v="358.79999999999995"/>
    <n v="0.45999999999999996"/>
    <x v="2"/>
  </r>
  <r>
    <s v="Ouest Gear"/>
    <n v="1185732"/>
    <x v="721"/>
    <x v="3"/>
    <s v="Milieu ouest"/>
    <s v="Wisconsin"/>
    <s v="Milwaukee"/>
    <x v="2"/>
    <n v="9"/>
    <n v="41"/>
    <n v="369"/>
    <n v="158.66999999999999"/>
    <n v="0.43"/>
    <x v="2"/>
  </r>
  <r>
    <s v="Ouest Gear"/>
    <n v="1185732"/>
    <x v="721"/>
    <x v="3"/>
    <s v="Milieu ouest"/>
    <s v="Wisconsin"/>
    <s v="Milwaukee"/>
    <x v="3"/>
    <n v="15"/>
    <n v="22"/>
    <n v="330"/>
    <n v="135.29999999999998"/>
    <n v="0.41"/>
    <x v="2"/>
  </r>
  <r>
    <s v="Ouest Gear"/>
    <n v="1185732"/>
    <x v="721"/>
    <x v="3"/>
    <s v="Milieu ouest"/>
    <s v="Wisconsin"/>
    <s v="Milwaukee"/>
    <x v="4"/>
    <n v="55"/>
    <n v="26"/>
    <n v="1430"/>
    <n v="886.6"/>
    <n v="0.62"/>
    <x v="2"/>
  </r>
  <r>
    <s v="Ouest Gear"/>
    <n v="1185732"/>
    <x v="721"/>
    <x v="3"/>
    <s v="Milieu ouest"/>
    <s v="Wisconsin"/>
    <s v="Milwaukee"/>
    <x v="5"/>
    <n v="49"/>
    <n v="61"/>
    <n v="2989"/>
    <n v="1643.95"/>
    <n v="0.55000000000000004"/>
    <x v="2"/>
  </r>
  <r>
    <s v="Ouest Gear"/>
    <n v="1185732"/>
    <x v="257"/>
    <x v="6"/>
    <s v="Milieu ouest"/>
    <s v="Wisconsin"/>
    <s v="Milwaukee"/>
    <x v="0"/>
    <n v="58"/>
    <n v="134"/>
    <n v="7772"/>
    <n v="3186.52"/>
    <n v="0.41"/>
    <x v="2"/>
  </r>
  <r>
    <s v="Ouest Gear"/>
    <n v="1185732"/>
    <x v="257"/>
    <x v="6"/>
    <s v="Milieu ouest"/>
    <s v="Wisconsin"/>
    <s v="Milwaukee"/>
    <x v="1"/>
    <n v="39"/>
    <n v="50"/>
    <n v="1950"/>
    <n v="955.5"/>
    <n v="0.49"/>
    <x v="2"/>
  </r>
  <r>
    <s v="Ouest Gear"/>
    <n v="1185732"/>
    <x v="257"/>
    <x v="6"/>
    <s v="Milieu ouest"/>
    <s v="Wisconsin"/>
    <s v="Milwaukee"/>
    <x v="2"/>
    <n v="33"/>
    <n v="49"/>
    <n v="1617"/>
    <n v="727.65"/>
    <n v="0.44999999999999996"/>
    <x v="2"/>
  </r>
  <r>
    <s v="Ouest Gear"/>
    <n v="1185732"/>
    <x v="257"/>
    <x v="6"/>
    <s v="Milieu ouest"/>
    <s v="Wisconsin"/>
    <s v="Milwaukee"/>
    <x v="3"/>
    <n v="32"/>
    <n v="38"/>
    <n v="1216"/>
    <n v="535.04"/>
    <n v="0.44"/>
    <x v="2"/>
  </r>
  <r>
    <s v="Ouest Gear"/>
    <n v="1185732"/>
    <x v="257"/>
    <x v="6"/>
    <s v="Milieu ouest"/>
    <s v="Wisconsin"/>
    <s v="Milwaukee"/>
    <x v="4"/>
    <n v="44"/>
    <n v="53"/>
    <n v="2332"/>
    <n v="1422.52"/>
    <n v="0.61"/>
    <x v="2"/>
  </r>
  <r>
    <s v="Ouest Gear"/>
    <n v="1185732"/>
    <x v="257"/>
    <x v="6"/>
    <s v="Milieu ouest"/>
    <s v="Wisconsin"/>
    <s v="Milwaukee"/>
    <x v="5"/>
    <n v="47"/>
    <n v="90"/>
    <n v="4230"/>
    <n v="2157.3000000000002"/>
    <n v="0.51"/>
    <x v="2"/>
  </r>
  <r>
    <s v="Ouest Gear"/>
    <n v="1185732"/>
    <x v="287"/>
    <x v="1"/>
    <s v="Milieu ouest"/>
    <s v="Wisconsin"/>
    <s v="Milwaukee"/>
    <x v="0"/>
    <n v="32"/>
    <n v="160"/>
    <n v="5120"/>
    <n v="2252.8000000000002"/>
    <n v="0.44"/>
    <x v="2"/>
  </r>
  <r>
    <s v="Ouest Gear"/>
    <n v="1185732"/>
    <x v="287"/>
    <x v="1"/>
    <s v="Milieu ouest"/>
    <s v="Wisconsin"/>
    <s v="Milwaukee"/>
    <x v="1"/>
    <n v="27"/>
    <n v="90"/>
    <n v="2430"/>
    <n v="1190.7"/>
    <n v="0.49"/>
    <x v="2"/>
  </r>
  <r>
    <s v="Ouest Gear"/>
    <n v="1185732"/>
    <x v="287"/>
    <x v="1"/>
    <s v="Milieu ouest"/>
    <s v="Wisconsin"/>
    <s v="Milwaukee"/>
    <x v="2"/>
    <n v="24"/>
    <n v="52"/>
    <n v="1248"/>
    <n v="549.12"/>
    <n v="0.44"/>
    <x v="2"/>
  </r>
  <r>
    <s v="Ouest Gear"/>
    <n v="1185732"/>
    <x v="287"/>
    <x v="1"/>
    <s v="Milieu ouest"/>
    <s v="Wisconsin"/>
    <s v="Milwaukee"/>
    <x v="3"/>
    <n v="24"/>
    <n v="47"/>
    <n v="1128"/>
    <n v="462.47999999999996"/>
    <n v="0.41"/>
    <x v="2"/>
  </r>
  <r>
    <s v="Ouest Gear"/>
    <n v="1185732"/>
    <x v="287"/>
    <x v="1"/>
    <s v="Milieu ouest"/>
    <s v="Wisconsin"/>
    <s v="Milwaukee"/>
    <x v="4"/>
    <n v="34"/>
    <n v="46"/>
    <n v="1564"/>
    <n v="938.4"/>
    <n v="0.6"/>
    <x v="2"/>
  </r>
  <r>
    <s v="Ouest Gear"/>
    <n v="1185732"/>
    <x v="287"/>
    <x v="1"/>
    <s v="Milieu ouest"/>
    <s v="Wisconsin"/>
    <s v="Milwaukee"/>
    <x v="5"/>
    <n v="51"/>
    <n v="98"/>
    <n v="4998"/>
    <n v="2748.9"/>
    <n v="0.55000000000000004"/>
    <x v="2"/>
  </r>
  <r>
    <s v="Ouest Gear"/>
    <n v="1185732"/>
    <x v="316"/>
    <x v="2"/>
    <s v="Milieu ouest"/>
    <s v="Wisconsin"/>
    <s v="Milwaukee"/>
    <x v="0"/>
    <n v="45"/>
    <n v="149"/>
    <n v="6705"/>
    <n v="2816.1"/>
    <n v="0.42"/>
    <x v="2"/>
  </r>
  <r>
    <s v="Ouest Gear"/>
    <n v="1185732"/>
    <x v="316"/>
    <x v="2"/>
    <s v="Milieu ouest"/>
    <s v="Wisconsin"/>
    <s v="Milwaukee"/>
    <x v="1"/>
    <n v="42"/>
    <n v="87"/>
    <n v="3654"/>
    <n v="1790.46"/>
    <n v="0.49"/>
    <x v="2"/>
  </r>
  <r>
    <s v="Ouest Gear"/>
    <n v="1185732"/>
    <x v="316"/>
    <x v="2"/>
    <s v="Milieu ouest"/>
    <s v="Wisconsin"/>
    <s v="Milwaukee"/>
    <x v="2"/>
    <n v="38"/>
    <n v="61"/>
    <n v="2318"/>
    <n v="996.74"/>
    <n v="0.43"/>
    <x v="2"/>
  </r>
  <r>
    <s v="Ouest Gear"/>
    <n v="1185732"/>
    <x v="316"/>
    <x v="2"/>
    <s v="Milieu ouest"/>
    <s v="Wisconsin"/>
    <s v="Milwaukee"/>
    <x v="3"/>
    <n v="38"/>
    <n v="51"/>
    <n v="1938"/>
    <n v="813.95999999999992"/>
    <n v="0.42"/>
    <x v="2"/>
  </r>
  <r>
    <s v="Ouest Gear"/>
    <n v="1185732"/>
    <x v="316"/>
    <x v="2"/>
    <s v="Milieu ouest"/>
    <s v="Wisconsin"/>
    <s v="Milwaukee"/>
    <x v="4"/>
    <n v="48"/>
    <n v="50"/>
    <n v="2400"/>
    <n v="1488"/>
    <n v="0.62"/>
    <x v="2"/>
  </r>
  <r>
    <s v="Ouest Gear"/>
    <n v="1185732"/>
    <x v="316"/>
    <x v="2"/>
    <s v="Milieu ouest"/>
    <s v="Wisconsin"/>
    <s v="Milwaukee"/>
    <x v="5"/>
    <n v="52"/>
    <n v="94"/>
    <n v="4888"/>
    <n v="2639.52"/>
    <n v="0.54"/>
    <x v="2"/>
  </r>
  <r>
    <s v="Ouest Gear"/>
    <n v="1185732"/>
    <x v="348"/>
    <x v="6"/>
    <s v="Milieu ouest"/>
    <s v="Wisconsin"/>
    <s v="Milwaukee"/>
    <x v="0"/>
    <n v="46"/>
    <n v="158"/>
    <n v="7268"/>
    <n v="3052.56"/>
    <n v="0.42"/>
    <x v="2"/>
  </r>
  <r>
    <s v="Ouest Gear"/>
    <n v="1185732"/>
    <x v="348"/>
    <x v="6"/>
    <s v="Milieu ouest"/>
    <s v="Wisconsin"/>
    <s v="Milwaukee"/>
    <x v="1"/>
    <n v="43"/>
    <n v="84"/>
    <n v="3612"/>
    <n v="1697.6399999999999"/>
    <n v="0.47"/>
    <x v="2"/>
  </r>
  <r>
    <s v="Ouest Gear"/>
    <n v="1185732"/>
    <x v="348"/>
    <x v="6"/>
    <s v="Milieu ouest"/>
    <s v="Wisconsin"/>
    <s v="Milwaukee"/>
    <x v="2"/>
    <n v="39"/>
    <n v="56"/>
    <n v="2184"/>
    <n v="873.6"/>
    <n v="0.4"/>
    <x v="2"/>
  </r>
  <r>
    <s v="Ouest Gear"/>
    <n v="1185732"/>
    <x v="348"/>
    <x v="6"/>
    <s v="Milieu ouest"/>
    <s v="Wisconsin"/>
    <s v="Milwaukee"/>
    <x v="3"/>
    <n v="39"/>
    <n v="50"/>
    <n v="1950"/>
    <n v="877.49999999999989"/>
    <n v="0.44999999999999996"/>
    <x v="2"/>
  </r>
  <r>
    <s v="Ouest Gear"/>
    <n v="1185732"/>
    <x v="348"/>
    <x v="6"/>
    <s v="Milieu ouest"/>
    <s v="Wisconsin"/>
    <s v="Milwaukee"/>
    <x v="4"/>
    <n v="48"/>
    <n v="46"/>
    <n v="2208"/>
    <n v="1435.2"/>
    <n v="0.65"/>
    <x v="2"/>
  </r>
  <r>
    <s v="Ouest Gear"/>
    <n v="1185732"/>
    <x v="348"/>
    <x v="6"/>
    <s v="Milieu ouest"/>
    <s v="Wisconsin"/>
    <s v="Milwaukee"/>
    <x v="5"/>
    <n v="52"/>
    <n v="102"/>
    <n v="5304"/>
    <n v="2705.04"/>
    <n v="0.51"/>
    <x v="2"/>
  </r>
  <r>
    <s v="Ouest Gear"/>
    <n v="1185732"/>
    <x v="380"/>
    <x v="3"/>
    <s v="Milieu ouest"/>
    <s v="Wisconsin"/>
    <s v="Milwaukee"/>
    <x v="0"/>
    <n v="33"/>
    <n v="143"/>
    <n v="4719"/>
    <n v="1934.79"/>
    <n v="0.41"/>
    <x v="2"/>
  </r>
  <r>
    <s v="Ouest Gear"/>
    <n v="1185732"/>
    <x v="380"/>
    <x v="3"/>
    <s v="Milieu ouest"/>
    <s v="Wisconsin"/>
    <s v="Milwaukee"/>
    <x v="1"/>
    <n v="29"/>
    <n v="65"/>
    <n v="1885"/>
    <n v="848.24999999999989"/>
    <n v="0.44999999999999996"/>
    <x v="2"/>
  </r>
  <r>
    <s v="Ouest Gear"/>
    <n v="1185732"/>
    <x v="380"/>
    <x v="3"/>
    <s v="Milieu ouest"/>
    <s v="Wisconsin"/>
    <s v="Milwaukee"/>
    <x v="2"/>
    <n v="24"/>
    <n v="44"/>
    <n v="1056"/>
    <n v="475.19999999999993"/>
    <n v="0.44999999999999996"/>
    <x v="2"/>
  </r>
  <r>
    <s v="Ouest Gear"/>
    <n v="1185732"/>
    <x v="380"/>
    <x v="3"/>
    <s v="Milieu ouest"/>
    <s v="Wisconsin"/>
    <s v="Milwaukee"/>
    <x v="3"/>
    <n v="23"/>
    <n v="34"/>
    <n v="782"/>
    <n v="351.9"/>
    <n v="0.44999999999999996"/>
    <x v="2"/>
  </r>
  <r>
    <s v="Ouest Gear"/>
    <n v="1185732"/>
    <x v="380"/>
    <x v="3"/>
    <s v="Milieu ouest"/>
    <s v="Wisconsin"/>
    <s v="Milwaukee"/>
    <x v="4"/>
    <n v="33"/>
    <n v="33"/>
    <n v="1089"/>
    <n v="707.85"/>
    <n v="0.65"/>
    <x v="2"/>
  </r>
  <r>
    <s v="Ouest Gear"/>
    <n v="1185732"/>
    <x v="380"/>
    <x v="3"/>
    <s v="Milieu ouest"/>
    <s v="Wisconsin"/>
    <s v="Milwaukee"/>
    <x v="5"/>
    <n v="38"/>
    <n v="52"/>
    <n v="1976"/>
    <n v="988"/>
    <n v="0.5"/>
    <x v="2"/>
  </r>
  <r>
    <s v="Ouest Gear"/>
    <n v="1185732"/>
    <x v="409"/>
    <x v="4"/>
    <s v="Milieu ouest"/>
    <s v="Wisconsin"/>
    <s v="Milwaukee"/>
    <x v="0"/>
    <n v="43"/>
    <n v="113"/>
    <n v="4859"/>
    <n v="2040.78"/>
    <n v="0.42"/>
    <x v="2"/>
  </r>
  <r>
    <s v="Ouest Gear"/>
    <n v="1185732"/>
    <x v="409"/>
    <x v="4"/>
    <s v="Milieu ouest"/>
    <s v="Wisconsin"/>
    <s v="Milwaukee"/>
    <x v="1"/>
    <n v="33"/>
    <n v="68"/>
    <n v="2244"/>
    <n v="1077.1199999999999"/>
    <n v="0.48"/>
    <x v="2"/>
  </r>
  <r>
    <s v="Ouest Gear"/>
    <n v="1185732"/>
    <x v="409"/>
    <x v="4"/>
    <s v="Milieu ouest"/>
    <s v="Wisconsin"/>
    <s v="Milwaukee"/>
    <x v="2"/>
    <n v="34"/>
    <n v="33"/>
    <n v="1122"/>
    <n v="482.46"/>
    <n v="0.43"/>
    <x v="2"/>
  </r>
  <r>
    <s v="Ouest Gear"/>
    <n v="1185732"/>
    <x v="409"/>
    <x v="4"/>
    <s v="Milieu ouest"/>
    <s v="Wisconsin"/>
    <s v="Milwaukee"/>
    <x v="3"/>
    <n v="32"/>
    <n v="33"/>
    <n v="1056"/>
    <n v="432.96"/>
    <n v="0.41"/>
    <x v="2"/>
  </r>
  <r>
    <s v="Ouest Gear"/>
    <n v="1185732"/>
    <x v="409"/>
    <x v="4"/>
    <s v="Milieu ouest"/>
    <s v="Wisconsin"/>
    <s v="Milwaukee"/>
    <x v="4"/>
    <n v="44"/>
    <n v="33"/>
    <n v="1452"/>
    <n v="914.76"/>
    <n v="0.63"/>
    <x v="2"/>
  </r>
  <r>
    <s v="Ouest Gear"/>
    <n v="1185732"/>
    <x v="409"/>
    <x v="4"/>
    <s v="Milieu ouest"/>
    <s v="Wisconsin"/>
    <s v="Milwaukee"/>
    <x v="5"/>
    <n v="46"/>
    <n v="65"/>
    <n v="2990"/>
    <n v="1524.9"/>
    <n v="0.51"/>
    <x v="2"/>
  </r>
  <r>
    <s v="Ouest Gear"/>
    <n v="1185732"/>
    <x v="440"/>
    <x v="0"/>
    <s v="Milieu ouest"/>
    <s v="Wisconsin"/>
    <s v="Milwaukee"/>
    <x v="0"/>
    <n v="41"/>
    <n v="104"/>
    <n v="4264"/>
    <n v="1833.52"/>
    <n v="0.43"/>
    <x v="2"/>
  </r>
  <r>
    <s v="Ouest Gear"/>
    <n v="1185732"/>
    <x v="440"/>
    <x v="0"/>
    <s v="Milieu ouest"/>
    <s v="Wisconsin"/>
    <s v="Milwaukee"/>
    <x v="1"/>
    <n v="32"/>
    <n v="78"/>
    <n v="2496"/>
    <n v="1173.1199999999999"/>
    <n v="0.47"/>
    <x v="2"/>
  </r>
  <r>
    <s v="Ouest Gear"/>
    <n v="1185732"/>
    <x v="440"/>
    <x v="0"/>
    <s v="Milieu ouest"/>
    <s v="Wisconsin"/>
    <s v="Milwaukee"/>
    <x v="2"/>
    <n v="33"/>
    <n v="69"/>
    <n v="2277"/>
    <n v="956.33999999999992"/>
    <n v="0.42"/>
    <x v="2"/>
  </r>
  <r>
    <s v="Ouest Gear"/>
    <n v="1185732"/>
    <x v="440"/>
    <x v="0"/>
    <s v="Milieu ouest"/>
    <s v="Wisconsin"/>
    <s v="Milwaukee"/>
    <x v="3"/>
    <n v="33"/>
    <n v="65"/>
    <n v="2145"/>
    <n v="965.24999999999989"/>
    <n v="0.44999999999999996"/>
    <x v="2"/>
  </r>
  <r>
    <s v="Ouest Gear"/>
    <n v="1185732"/>
    <x v="440"/>
    <x v="0"/>
    <s v="Milieu ouest"/>
    <s v="Wisconsin"/>
    <s v="Milwaukee"/>
    <x v="4"/>
    <n v="58"/>
    <n v="56"/>
    <n v="3248"/>
    <n v="2013.76"/>
    <n v="0.62"/>
    <x v="2"/>
  </r>
  <r>
    <s v="Ouest Gear"/>
    <n v="1185732"/>
    <x v="440"/>
    <x v="0"/>
    <s v="Milieu ouest"/>
    <s v="Wisconsin"/>
    <s v="Milwaukee"/>
    <x v="5"/>
    <n v="61"/>
    <n v="75"/>
    <n v="4575"/>
    <n v="2333.25"/>
    <n v="0.51"/>
    <x v="2"/>
  </r>
  <r>
    <s v="Ouest Gear"/>
    <n v="1185732"/>
    <x v="469"/>
    <x v="1"/>
    <s v="Milieu ouest"/>
    <s v="Wisconsin"/>
    <s v="Milwaukee"/>
    <x v="0"/>
    <n v="58"/>
    <n v="138"/>
    <n v="8004"/>
    <n v="3281.64"/>
    <n v="0.41"/>
    <x v="2"/>
  </r>
  <r>
    <s v="Ouest Gear"/>
    <n v="1185732"/>
    <x v="469"/>
    <x v="1"/>
    <s v="Milieu ouest"/>
    <s v="Wisconsin"/>
    <s v="Milwaukee"/>
    <x v="1"/>
    <n v="49"/>
    <n v="102"/>
    <n v="4998"/>
    <n v="2349.06"/>
    <n v="0.47"/>
    <x v="2"/>
  </r>
  <r>
    <s v="Ouest Gear"/>
    <n v="1185732"/>
    <x v="469"/>
    <x v="1"/>
    <s v="Milieu ouest"/>
    <s v="Wisconsin"/>
    <s v="Milwaukee"/>
    <x v="2"/>
    <n v="45"/>
    <n v="87"/>
    <n v="3915"/>
    <n v="1722.6"/>
    <n v="0.44"/>
    <x v="2"/>
  </r>
  <r>
    <s v="Ouest Gear"/>
    <n v="1185732"/>
    <x v="469"/>
    <x v="1"/>
    <s v="Milieu ouest"/>
    <s v="Wisconsin"/>
    <s v="Milwaukee"/>
    <x v="3"/>
    <n v="48"/>
    <n v="73"/>
    <n v="3504"/>
    <n v="1576.8"/>
    <n v="0.44999999999999996"/>
    <x v="2"/>
  </r>
  <r>
    <s v="Ouest Gear"/>
    <n v="1185732"/>
    <x v="469"/>
    <x v="1"/>
    <s v="Milieu ouest"/>
    <s v="Wisconsin"/>
    <s v="Milwaukee"/>
    <x v="4"/>
    <n v="57"/>
    <n v="73"/>
    <n v="4161"/>
    <n v="2496.6"/>
    <n v="0.6"/>
    <x v="2"/>
  </r>
  <r>
    <s v="Ouest Gear"/>
    <n v="1185732"/>
    <x v="469"/>
    <x v="1"/>
    <s v="Milieu ouest"/>
    <s v="Wisconsin"/>
    <s v="Milwaukee"/>
    <x v="5"/>
    <n v="59"/>
    <n v="88"/>
    <n v="5192"/>
    <n v="2699.84"/>
    <n v="0.52"/>
    <x v="2"/>
  </r>
  <r>
    <s v="Ouest Gear"/>
    <n v="1185732"/>
    <x v="174"/>
    <x v="4"/>
    <s v="Milieu ouest"/>
    <s v="Wisconsin"/>
    <s v="Milwaukee"/>
    <x v="0"/>
    <n v="32"/>
    <n v="140"/>
    <n v="4480"/>
    <n v="2329.6"/>
    <n v="0.52"/>
    <x v="2"/>
  </r>
  <r>
    <s v="Ouest Gear"/>
    <n v="1185732"/>
    <x v="174"/>
    <x v="4"/>
    <s v="Milieu ouest"/>
    <s v="Wisconsin"/>
    <s v="Milwaukee"/>
    <x v="1"/>
    <n v="32"/>
    <n v="78"/>
    <n v="2496"/>
    <n v="1272.96"/>
    <n v="0.51"/>
    <x v="2"/>
  </r>
  <r>
    <s v="Ouest Gear"/>
    <n v="1185732"/>
    <x v="174"/>
    <x v="4"/>
    <s v="Milieu ouest"/>
    <s v="Wisconsin"/>
    <s v="Milwaukee"/>
    <x v="2"/>
    <n v="24"/>
    <n v="87"/>
    <n v="2088"/>
    <n v="939.59999999999991"/>
    <n v="0.44999999999999996"/>
    <x v="2"/>
  </r>
  <r>
    <s v="Ouest Gear"/>
    <n v="1185732"/>
    <x v="174"/>
    <x v="4"/>
    <s v="Milieu ouest"/>
    <s v="Wisconsin"/>
    <s v="Milwaukee"/>
    <x v="3"/>
    <n v="28"/>
    <n v="44"/>
    <n v="1232"/>
    <n v="591.36"/>
    <n v="0.48"/>
    <x v="2"/>
  </r>
  <r>
    <s v="Ouest Gear"/>
    <n v="1185732"/>
    <x v="174"/>
    <x v="4"/>
    <s v="Milieu ouest"/>
    <s v="Wisconsin"/>
    <s v="Milwaukee"/>
    <x v="4"/>
    <n v="41"/>
    <n v="58"/>
    <n v="2378"/>
    <n v="1046.32"/>
    <n v="0.44"/>
    <x v="2"/>
  </r>
  <r>
    <s v="Ouest Gear"/>
    <n v="1185732"/>
    <x v="174"/>
    <x v="4"/>
    <s v="Milieu ouest"/>
    <s v="Wisconsin"/>
    <s v="Milwaukee"/>
    <x v="5"/>
    <n v="32"/>
    <n v="84"/>
    <n v="2688"/>
    <n v="1344"/>
    <n v="0.5"/>
    <x v="2"/>
  </r>
  <r>
    <s v="Ouest Gear"/>
    <n v="1185732"/>
    <x v="205"/>
    <x v="0"/>
    <s v="Milieu ouest"/>
    <s v="Wisconsin"/>
    <s v="Milwaukee"/>
    <x v="0"/>
    <n v="34"/>
    <n v="160"/>
    <n v="5440"/>
    <n v="2992.0000000000005"/>
    <n v="0.55000000000000004"/>
    <x v="2"/>
  </r>
  <r>
    <s v="Ouest Gear"/>
    <n v="1185732"/>
    <x v="205"/>
    <x v="0"/>
    <s v="Milieu ouest"/>
    <s v="Wisconsin"/>
    <s v="Milwaukee"/>
    <x v="1"/>
    <n v="34"/>
    <n v="52"/>
    <n v="1768"/>
    <n v="901.68000000000006"/>
    <n v="0.51"/>
    <x v="2"/>
  </r>
  <r>
    <s v="Ouest Gear"/>
    <n v="1185732"/>
    <x v="205"/>
    <x v="0"/>
    <s v="Milieu ouest"/>
    <s v="Wisconsin"/>
    <s v="Milwaukee"/>
    <x v="2"/>
    <n v="24"/>
    <n v="73"/>
    <n v="1752"/>
    <n v="876"/>
    <n v="0.5"/>
    <x v="2"/>
  </r>
  <r>
    <s v="Ouest Gear"/>
    <n v="1185732"/>
    <x v="205"/>
    <x v="0"/>
    <s v="Milieu ouest"/>
    <s v="Indiana"/>
    <s v="Indianapolis"/>
    <x v="3"/>
    <n v="29"/>
    <n v="36"/>
    <n v="1044"/>
    <n v="490.67999999999995"/>
    <n v="0.47"/>
    <x v="2"/>
  </r>
  <r>
    <s v="Ouest Gear"/>
    <n v="1185732"/>
    <x v="205"/>
    <x v="0"/>
    <s v="Milieu ouest"/>
    <s v="Indiana"/>
    <s v="Indianapolis"/>
    <x v="4"/>
    <n v="41"/>
    <n v="58"/>
    <n v="2378"/>
    <n v="1046.32"/>
    <n v="0.44"/>
    <x v="2"/>
  </r>
  <r>
    <s v="Ouest Gear"/>
    <n v="1185732"/>
    <x v="205"/>
    <x v="0"/>
    <s v="Milieu ouest"/>
    <s v="Indiana"/>
    <s v="Indianapolis"/>
    <x v="5"/>
    <n v="19"/>
    <n v="75"/>
    <n v="1425"/>
    <n v="726.75"/>
    <n v="0.51"/>
    <x v="2"/>
  </r>
  <r>
    <s v="Ouest Gear"/>
    <n v="1185732"/>
    <x v="214"/>
    <x v="6"/>
    <s v="Milieu ouest"/>
    <s v="Indiana"/>
    <s v="Indianapolis"/>
    <x v="0"/>
    <n v="23"/>
    <n v="151"/>
    <n v="3473"/>
    <n v="1771.23"/>
    <n v="0.51"/>
    <x v="2"/>
  </r>
  <r>
    <s v="Ouest Gear"/>
    <n v="1185732"/>
    <x v="214"/>
    <x v="6"/>
    <s v="Milieu ouest"/>
    <s v="Indiana"/>
    <s v="Indianapolis"/>
    <x v="1"/>
    <n v="23"/>
    <n v="61"/>
    <n v="1403"/>
    <n v="771.65000000000009"/>
    <n v="0.55000000000000004"/>
    <x v="2"/>
  </r>
  <r>
    <s v="Ouest Gear"/>
    <n v="1185732"/>
    <x v="214"/>
    <x v="6"/>
    <s v="Milieu ouest"/>
    <s v="Indiana"/>
    <s v="Indianapolis"/>
    <x v="2"/>
    <n v="14"/>
    <n v="72"/>
    <n v="1008"/>
    <n v="504"/>
    <n v="0.5"/>
    <x v="2"/>
  </r>
  <r>
    <s v="Ouest Gear"/>
    <n v="1185732"/>
    <x v="214"/>
    <x v="6"/>
    <s v="Milieu ouest"/>
    <s v="Indiana"/>
    <s v="Indianapolis"/>
    <x v="3"/>
    <n v="19"/>
    <n v="31"/>
    <n v="589"/>
    <n v="265.04999999999995"/>
    <n v="0.44999999999999996"/>
    <x v="2"/>
  </r>
  <r>
    <s v="Ouest Gear"/>
    <n v="1185732"/>
    <x v="214"/>
    <x v="6"/>
    <s v="Milieu ouest"/>
    <s v="Indiana"/>
    <s v="Indianapolis"/>
    <x v="4"/>
    <n v="32"/>
    <n v="44"/>
    <n v="1408"/>
    <n v="605.43999999999994"/>
    <n v="0.43"/>
    <x v="2"/>
  </r>
  <r>
    <s v="Ouest Gear"/>
    <n v="1185732"/>
    <x v="214"/>
    <x v="6"/>
    <s v="Milieu ouest"/>
    <s v="Indiana"/>
    <s v="Indianapolis"/>
    <x v="5"/>
    <n v="24"/>
    <n v="74"/>
    <n v="1776"/>
    <n v="923.52"/>
    <n v="0.52"/>
    <x v="2"/>
  </r>
  <r>
    <s v="Ouest Gear"/>
    <n v="1185732"/>
    <x v="233"/>
    <x v="3"/>
    <s v="Milieu ouest"/>
    <s v="Indiana"/>
    <s v="Indianapolis"/>
    <x v="0"/>
    <n v="23"/>
    <n v="125"/>
    <n v="2875"/>
    <n v="1581.2500000000002"/>
    <n v="0.55000000000000004"/>
    <x v="2"/>
  </r>
  <r>
    <s v="Ouest Gear"/>
    <n v="1185732"/>
    <x v="233"/>
    <x v="3"/>
    <s v="Milieu ouest"/>
    <s v="Indiana"/>
    <s v="Indianapolis"/>
    <x v="1"/>
    <n v="23"/>
    <n v="54"/>
    <n v="1242"/>
    <n v="645.84"/>
    <n v="0.52"/>
    <x v="2"/>
  </r>
  <r>
    <s v="Ouest Gear"/>
    <n v="1185732"/>
    <x v="233"/>
    <x v="3"/>
    <s v="Milieu ouest"/>
    <s v="Indiana"/>
    <s v="Indianapolis"/>
    <x v="2"/>
    <n v="14"/>
    <n v="52"/>
    <n v="728"/>
    <n v="364"/>
    <n v="0.5"/>
    <x v="2"/>
  </r>
  <r>
    <s v="Ouest Gear"/>
    <n v="1185732"/>
    <x v="233"/>
    <x v="3"/>
    <s v="Milieu ouest"/>
    <s v="Indiana"/>
    <s v="Indianapolis"/>
    <x v="3"/>
    <n v="19"/>
    <n v="36"/>
    <n v="684"/>
    <n v="328.32"/>
    <n v="0.48"/>
    <x v="2"/>
  </r>
  <r>
    <s v="Ouest Gear"/>
    <n v="1185732"/>
    <x v="233"/>
    <x v="3"/>
    <s v="Milieu ouest"/>
    <s v="Indiana"/>
    <s v="Indianapolis"/>
    <x v="4"/>
    <n v="61"/>
    <n v="45"/>
    <n v="2745"/>
    <n v="1207.8"/>
    <n v="0.44"/>
    <x v="2"/>
  </r>
  <r>
    <s v="Ouest Gear"/>
    <n v="1185732"/>
    <x v="233"/>
    <x v="3"/>
    <s v="Milieu ouest"/>
    <s v="Indiana"/>
    <s v="Indianapolis"/>
    <x v="5"/>
    <n v="47"/>
    <n v="72"/>
    <n v="3384"/>
    <n v="1861.2"/>
    <n v="0.55000000000000004"/>
    <x v="2"/>
  </r>
  <r>
    <s v="Ouest Gear"/>
    <n v="1185732"/>
    <x v="264"/>
    <x v="6"/>
    <s v="Milieu ouest"/>
    <s v="Indiana"/>
    <s v="Indianapolis"/>
    <x v="0"/>
    <n v="54"/>
    <n v="164"/>
    <n v="8856"/>
    <n v="4428"/>
    <n v="0.5"/>
    <x v="2"/>
  </r>
  <r>
    <s v="Ouest Gear"/>
    <n v="1185732"/>
    <x v="264"/>
    <x v="6"/>
    <s v="Milieu ouest"/>
    <s v="Indiana"/>
    <s v="Indianapolis"/>
    <x v="1"/>
    <n v="37"/>
    <n v="73"/>
    <n v="2701"/>
    <n v="1485.5500000000002"/>
    <n v="0.55000000000000004"/>
    <x v="2"/>
  </r>
  <r>
    <s v="Ouest Gear"/>
    <n v="1185732"/>
    <x v="264"/>
    <x v="6"/>
    <s v="Milieu ouest"/>
    <s v="Indiana"/>
    <s v="Indianapolis"/>
    <x v="2"/>
    <n v="34"/>
    <n v="56"/>
    <n v="1904"/>
    <n v="894.88"/>
    <n v="0.47"/>
    <x v="2"/>
  </r>
  <r>
    <s v="Ouest Gear"/>
    <n v="1185732"/>
    <x v="264"/>
    <x v="6"/>
    <s v="Milieu ouest"/>
    <s v="Indiana"/>
    <s v="Indianapolis"/>
    <x v="3"/>
    <n v="34"/>
    <n v="49"/>
    <n v="1666"/>
    <n v="816.34"/>
    <n v="0.49"/>
    <x v="2"/>
  </r>
  <r>
    <s v="Ouest Gear"/>
    <n v="1185732"/>
    <x v="264"/>
    <x v="6"/>
    <s v="Milieu ouest"/>
    <s v="Indiana"/>
    <s v="Indianapolis"/>
    <x v="4"/>
    <n v="44"/>
    <n v="58"/>
    <n v="2552"/>
    <n v="1148.3999999999999"/>
    <n v="0.44999999999999996"/>
    <x v="2"/>
  </r>
  <r>
    <s v="Ouest Gear"/>
    <n v="1185732"/>
    <x v="264"/>
    <x v="6"/>
    <s v="Milieu ouest"/>
    <s v="Indiana"/>
    <s v="Indianapolis"/>
    <x v="5"/>
    <n v="53"/>
    <n v="91"/>
    <n v="4823"/>
    <n v="2507.96"/>
    <n v="0.52"/>
    <x v="2"/>
  </r>
  <r>
    <s v="Ouest Gear"/>
    <n v="1185732"/>
    <x v="294"/>
    <x v="1"/>
    <s v="Milieu ouest"/>
    <s v="Indiana"/>
    <s v="Indianapolis"/>
    <x v="0"/>
    <n v="36"/>
    <n v="155"/>
    <n v="5580"/>
    <n v="3069.0000000000005"/>
    <n v="0.55000000000000004"/>
    <x v="2"/>
  </r>
  <r>
    <s v="Ouest Gear"/>
    <n v="1185732"/>
    <x v="294"/>
    <x v="1"/>
    <s v="Milieu ouest"/>
    <s v="Indiana"/>
    <s v="Indianapolis"/>
    <x v="1"/>
    <n v="32"/>
    <n v="94"/>
    <n v="3008"/>
    <n v="1594.24"/>
    <n v="0.53"/>
    <x v="2"/>
  </r>
  <r>
    <s v="Ouest Gear"/>
    <n v="1185732"/>
    <x v="294"/>
    <x v="1"/>
    <s v="Milieu ouest"/>
    <s v="Indiana"/>
    <s v="Indianapolis"/>
    <x v="2"/>
    <n v="27"/>
    <n v="50"/>
    <n v="1350"/>
    <n v="607.49999999999989"/>
    <n v="0.44999999999999996"/>
    <x v="2"/>
  </r>
  <r>
    <s v="Ouest Gear"/>
    <n v="1185732"/>
    <x v="294"/>
    <x v="1"/>
    <s v="Milieu ouest"/>
    <s v="Indiana"/>
    <s v="Indianapolis"/>
    <x v="3"/>
    <n v="29"/>
    <n v="46"/>
    <n v="1334"/>
    <n v="626.98"/>
    <n v="0.47"/>
    <x v="2"/>
  </r>
  <r>
    <s v="Ouest Gear"/>
    <n v="1185732"/>
    <x v="294"/>
    <x v="1"/>
    <s v="Milieu ouest"/>
    <s v="Indiana"/>
    <s v="Indianapolis"/>
    <x v="4"/>
    <n v="36"/>
    <n v="53"/>
    <n v="1908"/>
    <n v="858.59999999999991"/>
    <n v="0.44999999999999996"/>
    <x v="2"/>
  </r>
  <r>
    <s v="Ouest Gear"/>
    <n v="1185732"/>
    <x v="294"/>
    <x v="1"/>
    <s v="Milieu ouest"/>
    <s v="Indiana"/>
    <s v="Indianapolis"/>
    <x v="5"/>
    <n v="56"/>
    <n v="91"/>
    <n v="5096"/>
    <n v="2598.96"/>
    <n v="0.51"/>
    <x v="2"/>
  </r>
  <r>
    <s v="Ouest Gear"/>
    <n v="1185732"/>
    <x v="323"/>
    <x v="2"/>
    <s v="Milieu ouest"/>
    <s v="Indiana"/>
    <s v="Indianapolis"/>
    <x v="0"/>
    <n v="51"/>
    <n v="149"/>
    <n v="7599"/>
    <n v="4027.4700000000003"/>
    <n v="0.53"/>
    <x v="2"/>
  </r>
  <r>
    <s v="Ouest Gear"/>
    <n v="1185732"/>
    <x v="323"/>
    <x v="2"/>
    <s v="Milieu ouest"/>
    <s v="Indiana"/>
    <s v="Indianapolis"/>
    <x v="1"/>
    <n v="49"/>
    <n v="84"/>
    <n v="4116"/>
    <n v="2058"/>
    <n v="0.5"/>
    <x v="2"/>
  </r>
  <r>
    <s v="Ouest Gear"/>
    <n v="1185732"/>
    <x v="323"/>
    <x v="2"/>
    <s v="Milieu ouest"/>
    <s v="Indiana"/>
    <s v="Indianapolis"/>
    <x v="2"/>
    <n v="42"/>
    <n v="68"/>
    <n v="2856"/>
    <n v="1285.1999999999998"/>
    <n v="0.44999999999999996"/>
    <x v="2"/>
  </r>
  <r>
    <s v="Ouest Gear"/>
    <n v="1185732"/>
    <x v="323"/>
    <x v="2"/>
    <s v="Milieu ouest"/>
    <s v="Indiana"/>
    <s v="Indianapolis"/>
    <x v="3"/>
    <n v="42"/>
    <n v="49"/>
    <n v="2058"/>
    <n v="967.26"/>
    <n v="0.47"/>
    <x v="2"/>
  </r>
  <r>
    <s v="Ouest Gear"/>
    <n v="1185732"/>
    <x v="323"/>
    <x v="2"/>
    <s v="Milieu ouest"/>
    <s v="Indiana"/>
    <s v="Indianapolis"/>
    <x v="4"/>
    <n v="51"/>
    <n v="50"/>
    <n v="2550"/>
    <n v="1071"/>
    <n v="0.42"/>
    <x v="2"/>
  </r>
  <r>
    <s v="Ouest Gear"/>
    <n v="1185732"/>
    <x v="323"/>
    <x v="2"/>
    <s v="Milieu ouest"/>
    <s v="Indiana"/>
    <s v="Indianapolis"/>
    <x v="5"/>
    <n v="54"/>
    <n v="101"/>
    <n v="5454"/>
    <n v="2781.54"/>
    <n v="0.51"/>
    <x v="2"/>
  </r>
  <r>
    <s v="Ouest Gear"/>
    <n v="1185732"/>
    <x v="355"/>
    <x v="6"/>
    <s v="Milieu ouest"/>
    <s v="Indiana"/>
    <s v="Indianapolis"/>
    <x v="0"/>
    <n v="47"/>
    <n v="152"/>
    <n v="7144"/>
    <n v="3929.2000000000003"/>
    <n v="0.55000000000000004"/>
    <x v="2"/>
  </r>
  <r>
    <s v="Ouest Gear"/>
    <n v="1185732"/>
    <x v="355"/>
    <x v="6"/>
    <s v="Milieu ouest"/>
    <s v="Indiana"/>
    <s v="Indianapolis"/>
    <x v="1"/>
    <n v="41"/>
    <n v="87"/>
    <n v="3567"/>
    <n v="1926.18"/>
    <n v="0.54"/>
    <x v="2"/>
  </r>
  <r>
    <s v="Ouest Gear"/>
    <n v="1185732"/>
    <x v="355"/>
    <x v="6"/>
    <s v="Milieu ouest"/>
    <s v="Indiana"/>
    <s v="Indianapolis"/>
    <x v="2"/>
    <n v="37"/>
    <n v="56"/>
    <n v="2072"/>
    <n v="973.83999999999992"/>
    <n v="0.47"/>
    <x v="2"/>
  </r>
  <r>
    <s v="Ouest Gear"/>
    <n v="1185732"/>
    <x v="355"/>
    <x v="6"/>
    <s v="Milieu ouest"/>
    <s v="Indiana"/>
    <s v="Indianapolis"/>
    <x v="3"/>
    <n v="38"/>
    <n v="60"/>
    <n v="2280"/>
    <n v="1071.5999999999999"/>
    <n v="0.47"/>
    <x v="2"/>
  </r>
  <r>
    <s v="Ouest Gear"/>
    <n v="1185732"/>
    <x v="355"/>
    <x v="6"/>
    <s v="Milieu ouest"/>
    <s v="Indiana"/>
    <s v="Indianapolis"/>
    <x v="4"/>
    <n v="47"/>
    <n v="53"/>
    <n v="2491"/>
    <n v="1120.9499999999998"/>
    <n v="0.44999999999999996"/>
    <x v="2"/>
  </r>
  <r>
    <s v="Ouest Gear"/>
    <n v="1185732"/>
    <x v="355"/>
    <x v="6"/>
    <s v="Milieu ouest"/>
    <s v="Indiana"/>
    <s v="Indianapolis"/>
    <x v="5"/>
    <n v="54"/>
    <n v="91"/>
    <n v="4914"/>
    <n v="2604.42"/>
    <n v="0.53"/>
    <x v="2"/>
  </r>
  <r>
    <s v="Ouest Gear"/>
    <n v="1185732"/>
    <x v="387"/>
    <x v="3"/>
    <s v="Milieu ouest"/>
    <s v="Indiana"/>
    <s v="Indianapolis"/>
    <x v="0"/>
    <n v="33"/>
    <n v="133"/>
    <n v="4389"/>
    <n v="2370.06"/>
    <n v="0.54"/>
    <x v="2"/>
  </r>
  <r>
    <s v="Ouest Gear"/>
    <n v="1185732"/>
    <x v="387"/>
    <x v="3"/>
    <s v="Milieu ouest"/>
    <s v="Indiana"/>
    <s v="Indianapolis"/>
    <x v="1"/>
    <n v="29"/>
    <n v="74"/>
    <n v="2146"/>
    <n v="1073"/>
    <n v="0.5"/>
    <x v="2"/>
  </r>
  <r>
    <s v="Ouest Gear"/>
    <n v="1185732"/>
    <x v="387"/>
    <x v="3"/>
    <s v="Milieu ouest"/>
    <s v="Indiana"/>
    <s v="Indianapolis"/>
    <x v="2"/>
    <n v="23"/>
    <n v="49"/>
    <n v="1127"/>
    <n v="529.68999999999994"/>
    <n v="0.47"/>
    <x v="2"/>
  </r>
  <r>
    <s v="Ouest Gear"/>
    <n v="1185732"/>
    <x v="387"/>
    <x v="3"/>
    <s v="Milieu ouest"/>
    <s v="Indiana"/>
    <s v="Indianapolis"/>
    <x v="3"/>
    <n v="24"/>
    <n v="41"/>
    <n v="984"/>
    <n v="462.47999999999996"/>
    <n v="0.47"/>
    <x v="2"/>
  </r>
  <r>
    <s v="Ouest Gear"/>
    <n v="1185732"/>
    <x v="387"/>
    <x v="3"/>
    <s v="Milieu ouest"/>
    <s v="Indiana"/>
    <s v="Indianapolis"/>
    <x v="4"/>
    <n v="33"/>
    <n v="42"/>
    <n v="1386"/>
    <n v="554.4"/>
    <n v="0.4"/>
    <x v="2"/>
  </r>
  <r>
    <s v="Ouest Gear"/>
    <n v="1185732"/>
    <x v="387"/>
    <x v="3"/>
    <s v="Milieu ouest"/>
    <s v="Indiana"/>
    <s v="Indianapolis"/>
    <x v="5"/>
    <n v="36"/>
    <n v="68"/>
    <n v="2448"/>
    <n v="1272.96"/>
    <n v="0.52"/>
    <x v="2"/>
  </r>
  <r>
    <s v="Ouest Gear"/>
    <n v="1185732"/>
    <x v="416"/>
    <x v="4"/>
    <s v="Milieu ouest"/>
    <s v="Indiana"/>
    <s v="Indianapolis"/>
    <x v="0"/>
    <n v="41"/>
    <n v="116"/>
    <n v="4756"/>
    <n v="2520.6800000000003"/>
    <n v="0.53"/>
    <x v="2"/>
  </r>
  <r>
    <s v="Ouest Gear"/>
    <n v="1185732"/>
    <x v="416"/>
    <x v="4"/>
    <s v="Milieu ouest"/>
    <s v="Indiana"/>
    <s v="Indianapolis"/>
    <x v="1"/>
    <n v="32"/>
    <n v="65"/>
    <n v="2080"/>
    <n v="1144"/>
    <n v="0.55000000000000004"/>
    <x v="2"/>
  </r>
  <r>
    <s v="Ouest Gear"/>
    <n v="1185732"/>
    <x v="416"/>
    <x v="4"/>
    <s v="Milieu ouest"/>
    <s v="Indiana"/>
    <s v="Indianapolis"/>
    <x v="2"/>
    <n v="32"/>
    <n v="38"/>
    <n v="1216"/>
    <n v="571.52"/>
    <n v="0.47"/>
    <x v="2"/>
  </r>
  <r>
    <s v="Ouest Gear"/>
    <n v="1185732"/>
    <x v="416"/>
    <x v="4"/>
    <s v="Milieu ouest"/>
    <s v="Indiana"/>
    <s v="Indianapolis"/>
    <x v="3"/>
    <n v="33"/>
    <n v="44"/>
    <n v="1452"/>
    <n v="667.92"/>
    <n v="0.45999999999999996"/>
    <x v="2"/>
  </r>
  <r>
    <s v="Ouest Gear"/>
    <n v="1185732"/>
    <x v="416"/>
    <x v="4"/>
    <s v="Milieu ouest"/>
    <s v="Indiana"/>
    <s v="Indianapolis"/>
    <x v="4"/>
    <n v="41"/>
    <n v="38"/>
    <n v="1558"/>
    <n v="685.52"/>
    <n v="0.44"/>
    <x v="2"/>
  </r>
  <r>
    <s v="Ouest Gear"/>
    <n v="1185732"/>
    <x v="416"/>
    <x v="4"/>
    <s v="Milieu ouest"/>
    <s v="Indiana"/>
    <s v="Indianapolis"/>
    <x v="5"/>
    <n v="48"/>
    <n v="83"/>
    <n v="3984"/>
    <n v="2111.52"/>
    <n v="0.53"/>
    <x v="2"/>
  </r>
  <r>
    <s v="Ouest Gear"/>
    <n v="1185732"/>
    <x v="447"/>
    <x v="0"/>
    <s v="Milieu ouest"/>
    <s v="Indiana"/>
    <s v="Indianapolis"/>
    <x v="0"/>
    <n v="41"/>
    <n v="123"/>
    <n v="5043"/>
    <n v="2571.9299999999998"/>
    <n v="0.51"/>
    <x v="2"/>
  </r>
  <r>
    <s v="Ouest Gear"/>
    <n v="1185732"/>
    <x v="447"/>
    <x v="0"/>
    <s v="Milieu ouest"/>
    <s v="Indiana"/>
    <s v="Indianapolis"/>
    <x v="1"/>
    <n v="33"/>
    <n v="98"/>
    <n v="3234"/>
    <n v="1778.7"/>
    <n v="0.55000000000000004"/>
    <x v="2"/>
  </r>
  <r>
    <s v="Ouest Gear"/>
    <n v="1185732"/>
    <x v="447"/>
    <x v="0"/>
    <s v="Milieu ouest"/>
    <s v="Indiana"/>
    <s v="Indianapolis"/>
    <x v="2"/>
    <n v="32"/>
    <n v="81"/>
    <n v="2592"/>
    <n v="1244.1599999999999"/>
    <n v="0.48"/>
    <x v="2"/>
  </r>
  <r>
    <s v="Ouest Gear"/>
    <n v="1185732"/>
    <x v="447"/>
    <x v="0"/>
    <s v="Milieu ouest"/>
    <s v="Indiana"/>
    <s v="Indianapolis"/>
    <x v="3"/>
    <n v="34"/>
    <n v="83"/>
    <n v="2822"/>
    <n v="1411"/>
    <n v="0.5"/>
    <x v="2"/>
  </r>
  <r>
    <s v="Ouest Gear"/>
    <n v="1185732"/>
    <x v="447"/>
    <x v="0"/>
    <s v="Milieu ouest"/>
    <s v="Indiana"/>
    <s v="Indianapolis"/>
    <x v="4"/>
    <n v="55"/>
    <n v="75"/>
    <n v="4125"/>
    <n v="1650"/>
    <n v="0.4"/>
    <x v="2"/>
  </r>
  <r>
    <s v="Ouest Gear"/>
    <n v="1185732"/>
    <x v="447"/>
    <x v="0"/>
    <s v="Milieu ouest"/>
    <s v="Indiana"/>
    <s v="Indianapolis"/>
    <x v="5"/>
    <n v="61"/>
    <n v="91"/>
    <n v="5551"/>
    <n v="2997.5400000000004"/>
    <n v="0.54"/>
    <x v="2"/>
  </r>
  <r>
    <s v="Ouest Gear"/>
    <n v="1185732"/>
    <x v="476"/>
    <x v="1"/>
    <s v="Milieu ouest"/>
    <s v="Indiana"/>
    <s v="Indianapolis"/>
    <x v="0"/>
    <n v="58"/>
    <n v="150"/>
    <n v="8700"/>
    <n v="4437"/>
    <n v="0.51"/>
    <x v="2"/>
  </r>
  <r>
    <s v="Ouest Gear"/>
    <n v="1185732"/>
    <x v="476"/>
    <x v="1"/>
    <s v="Milieu ouest"/>
    <s v="Indiana"/>
    <s v="Indianapolis"/>
    <x v="1"/>
    <n v="49"/>
    <n v="108"/>
    <n v="5292"/>
    <n v="2910.6000000000004"/>
    <n v="0.55000000000000004"/>
    <x v="2"/>
  </r>
  <r>
    <s v="Ouest Gear"/>
    <n v="1185732"/>
    <x v="476"/>
    <x v="1"/>
    <s v="Milieu ouest"/>
    <s v="Indiana"/>
    <s v="Indianapolis"/>
    <x v="2"/>
    <n v="49"/>
    <n v="105"/>
    <n v="5145"/>
    <n v="2366.6999999999998"/>
    <n v="0.45999999999999996"/>
    <x v="2"/>
  </r>
  <r>
    <s v="Ouest Gear"/>
    <n v="1185732"/>
    <x v="476"/>
    <x v="1"/>
    <s v="Milieu ouest"/>
    <s v="Indiana"/>
    <s v="Indianapolis"/>
    <x v="3"/>
    <n v="45"/>
    <n v="87"/>
    <n v="3915"/>
    <n v="1957.5"/>
    <n v="0.5"/>
    <x v="2"/>
  </r>
  <r>
    <s v="Ouest Gear"/>
    <n v="1185732"/>
    <x v="476"/>
    <x v="1"/>
    <s v="Milieu ouest"/>
    <s v="Indiana"/>
    <s v="Indianapolis"/>
    <x v="4"/>
    <n v="54"/>
    <n v="84"/>
    <n v="4536"/>
    <n v="1950.48"/>
    <n v="0.43"/>
    <x v="2"/>
  </r>
  <r>
    <s v="Ouest Gear"/>
    <n v="1185732"/>
    <x v="476"/>
    <x v="1"/>
    <s v="Milieu ouest"/>
    <s v="Indiana"/>
    <s v="Indianapolis"/>
    <x v="5"/>
    <n v="62"/>
    <n v="120"/>
    <n v="7440"/>
    <n v="3720"/>
    <n v="0.5"/>
    <x v="2"/>
  </r>
  <r>
    <s v="Ouest Gear"/>
    <n v="1185732"/>
    <x v="181"/>
    <x v="4"/>
    <s v="Milieu ouest"/>
    <s v="Indiana"/>
    <s v="Indianapolis"/>
    <x v="0"/>
    <n v="32"/>
    <n v="125"/>
    <n v="4000"/>
    <n v="2080"/>
    <n v="0.52"/>
    <x v="2"/>
  </r>
  <r>
    <s v="Ouest Gear"/>
    <n v="1185732"/>
    <x v="181"/>
    <x v="4"/>
    <s v="Milieu ouest"/>
    <s v="Indiana"/>
    <s v="Indianapolis"/>
    <x v="1"/>
    <n v="32"/>
    <n v="75"/>
    <n v="2400"/>
    <n v="1320"/>
    <n v="0.55000000000000004"/>
    <x v="2"/>
  </r>
  <r>
    <s v="Ouest Gear"/>
    <n v="1185732"/>
    <x v="181"/>
    <x v="4"/>
    <s v="Milieu ouest"/>
    <s v="Indiana"/>
    <s v="Indianapolis"/>
    <x v="2"/>
    <n v="25"/>
    <n v="87"/>
    <n v="2175"/>
    <n v="1196.25"/>
    <n v="0.55000000000000004"/>
    <x v="2"/>
  </r>
  <r>
    <s v="Ouest Gear"/>
    <n v="1185732"/>
    <x v="181"/>
    <x v="4"/>
    <s v="Milieu ouest"/>
    <s v="Indiana"/>
    <s v="Indianapolis"/>
    <x v="3"/>
    <n v="29"/>
    <n v="45"/>
    <n v="1305"/>
    <n v="704.7"/>
    <n v="0.54"/>
    <x v="2"/>
  </r>
  <r>
    <s v="Ouest Gear"/>
    <n v="1185732"/>
    <x v="181"/>
    <x v="4"/>
    <s v="Milieu ouest"/>
    <s v="Indiana"/>
    <s v="Indianapolis"/>
    <x v="4"/>
    <n v="41"/>
    <n v="54"/>
    <n v="2214"/>
    <n v="1129.1400000000001"/>
    <n v="0.51"/>
    <x v="2"/>
  </r>
  <r>
    <s v="Ouest Gear"/>
    <n v="1185732"/>
    <x v="181"/>
    <x v="4"/>
    <s v="Milieu ouest"/>
    <s v="Indiana"/>
    <s v="Indianapolis"/>
    <x v="5"/>
    <n v="34"/>
    <n v="75"/>
    <n v="2550"/>
    <n v="1275"/>
    <n v="0.5"/>
    <x v="2"/>
  </r>
  <r>
    <s v="Ouest Gear"/>
    <n v="1185732"/>
    <x v="212"/>
    <x v="0"/>
    <s v="Milieu ouest"/>
    <s v="Indiana"/>
    <s v="Indianapolis"/>
    <x v="0"/>
    <n v="33"/>
    <n v="149"/>
    <n v="4917"/>
    <n v="2655.1800000000003"/>
    <n v="0.54"/>
    <x v="2"/>
  </r>
  <r>
    <s v="Ouest Gear"/>
    <n v="1185732"/>
    <x v="212"/>
    <x v="0"/>
    <s v="Milieu ouest"/>
    <s v="Indiana"/>
    <s v="Indianapolis"/>
    <x v="1"/>
    <n v="38"/>
    <n v="50"/>
    <n v="1900"/>
    <n v="1045"/>
    <n v="0.55000000000000004"/>
    <x v="2"/>
  </r>
  <r>
    <s v="Ouest Gear"/>
    <n v="1185732"/>
    <x v="212"/>
    <x v="0"/>
    <s v="Milieu ouest"/>
    <s v="Indiana"/>
    <s v="Indianapolis"/>
    <x v="2"/>
    <n v="27"/>
    <n v="75"/>
    <n v="2025"/>
    <n v="1032.75"/>
    <n v="0.51"/>
    <x v="2"/>
  </r>
  <r>
    <s v="Ouest Gear"/>
    <n v="1185732"/>
    <x v="212"/>
    <x v="0"/>
    <s v="Nord-est"/>
    <s v="Ouest Virginia"/>
    <s v="Charleston"/>
    <x v="3"/>
    <n v="34"/>
    <n v="49"/>
    <n v="1666"/>
    <n v="882.98"/>
    <n v="0.53"/>
    <x v="2"/>
  </r>
  <r>
    <s v="Ouest Gear"/>
    <n v="1185732"/>
    <x v="212"/>
    <x v="0"/>
    <s v="Nord-est"/>
    <s v="Ouest Virginia"/>
    <s v="Charleston"/>
    <x v="4"/>
    <n v="48"/>
    <n v="65"/>
    <n v="3120"/>
    <n v="1653.6000000000001"/>
    <n v="0.53"/>
    <x v="2"/>
  </r>
  <r>
    <s v="Ouest Gear"/>
    <n v="1185732"/>
    <x v="212"/>
    <x v="0"/>
    <s v="Nord-est"/>
    <s v="Ouest Virginia"/>
    <s v="Charleston"/>
    <x v="5"/>
    <n v="24"/>
    <n v="105"/>
    <n v="2520"/>
    <n v="1360.8000000000002"/>
    <n v="0.54"/>
    <x v="2"/>
  </r>
  <r>
    <s v="Ouest Gear"/>
    <n v="1185732"/>
    <x v="221"/>
    <x v="6"/>
    <s v="Nord-est"/>
    <s v="Ouest Virginia"/>
    <s v="Charleston"/>
    <x v="0"/>
    <n v="28"/>
    <n v="165"/>
    <n v="4620"/>
    <n v="2356.1999999999998"/>
    <n v="0.51"/>
    <x v="2"/>
  </r>
  <r>
    <s v="Ouest Gear"/>
    <n v="1185732"/>
    <x v="221"/>
    <x v="6"/>
    <s v="Nord-est"/>
    <s v="Ouest Virginia"/>
    <s v="Charleston"/>
    <x v="1"/>
    <n v="27"/>
    <n v="69"/>
    <n v="1863"/>
    <n v="1006.0200000000001"/>
    <n v="0.54"/>
    <x v="2"/>
  </r>
  <r>
    <s v="Ouest Gear"/>
    <n v="1185732"/>
    <x v="221"/>
    <x v="6"/>
    <s v="Nord-est"/>
    <s v="Ouest Virginia"/>
    <s v="Charleston"/>
    <x v="2"/>
    <n v="19"/>
    <n v="91"/>
    <n v="1729"/>
    <n v="933.66000000000008"/>
    <n v="0.54"/>
    <x v="2"/>
  </r>
  <r>
    <s v="Ouest Gear"/>
    <n v="1185732"/>
    <x v="221"/>
    <x v="6"/>
    <s v="Nord-est"/>
    <s v="Ouest Virginia"/>
    <s v="Charleston"/>
    <x v="3"/>
    <n v="23"/>
    <n v="49"/>
    <n v="1127"/>
    <n v="597.31000000000006"/>
    <n v="0.53"/>
    <x v="2"/>
  </r>
  <r>
    <s v="Ouest Gear"/>
    <n v="1185732"/>
    <x v="221"/>
    <x v="6"/>
    <s v="Nord-est"/>
    <s v="Ouest Virginia"/>
    <s v="Charleston"/>
    <x v="4"/>
    <n v="37"/>
    <n v="59"/>
    <n v="2183"/>
    <n v="1091.5"/>
    <n v="0.5"/>
    <x v="2"/>
  </r>
  <r>
    <s v="Ouest Gear"/>
    <n v="1185732"/>
    <x v="221"/>
    <x v="6"/>
    <s v="Nord-est"/>
    <s v="Ouest Virginia"/>
    <s v="Charleston"/>
    <x v="5"/>
    <n v="29"/>
    <n v="81"/>
    <n v="2349"/>
    <n v="1268.46"/>
    <n v="0.54"/>
    <x v="2"/>
  </r>
  <r>
    <s v="Ouest Gear"/>
    <n v="1185732"/>
    <x v="240"/>
    <x v="3"/>
    <s v="Nord-est"/>
    <s v="Ouest Virginia"/>
    <s v="Charleston"/>
    <x v="0"/>
    <n v="27"/>
    <n v="143"/>
    <n v="3861"/>
    <n v="1969.1100000000001"/>
    <n v="0.51"/>
    <x v="2"/>
  </r>
  <r>
    <s v="Ouest Gear"/>
    <n v="1185732"/>
    <x v="240"/>
    <x v="3"/>
    <s v="Nord-est"/>
    <s v="Ouest Virginia"/>
    <s v="Charleston"/>
    <x v="1"/>
    <n v="28"/>
    <n v="75"/>
    <n v="2100"/>
    <n v="1155"/>
    <n v="0.55000000000000004"/>
    <x v="2"/>
  </r>
  <r>
    <s v="Ouest Gear"/>
    <n v="1185732"/>
    <x v="240"/>
    <x v="3"/>
    <s v="Nord-est"/>
    <s v="Ouest Virginia"/>
    <s v="Charleston"/>
    <x v="2"/>
    <n v="19"/>
    <n v="68"/>
    <n v="1292"/>
    <n v="697.68000000000006"/>
    <n v="0.54"/>
    <x v="2"/>
  </r>
  <r>
    <s v="Ouest Gear"/>
    <n v="1185732"/>
    <x v="240"/>
    <x v="3"/>
    <s v="Nord-est"/>
    <s v="Ouest Virginia"/>
    <s v="Charleston"/>
    <x v="3"/>
    <n v="25"/>
    <n v="47"/>
    <n v="1175"/>
    <n v="611"/>
    <n v="0.52"/>
    <x v="2"/>
  </r>
  <r>
    <s v="Ouest Gear"/>
    <n v="1185732"/>
    <x v="240"/>
    <x v="3"/>
    <s v="Nord-est"/>
    <s v="Ouest Virginia"/>
    <s v="Charleston"/>
    <x v="4"/>
    <n v="60"/>
    <n v="56"/>
    <n v="3360"/>
    <n v="1848.0000000000002"/>
    <n v="0.55000000000000004"/>
    <x v="2"/>
  </r>
  <r>
    <s v="Ouest Gear"/>
    <n v="1185732"/>
    <x v="240"/>
    <x v="3"/>
    <s v="Nord-est"/>
    <s v="Ouest Virginia"/>
    <s v="Charleston"/>
    <x v="5"/>
    <n v="47"/>
    <n v="94"/>
    <n v="4418"/>
    <n v="2253.1799999999998"/>
    <n v="0.51"/>
    <x v="2"/>
  </r>
  <r>
    <s v="Ouest Gear"/>
    <n v="1185732"/>
    <x v="271"/>
    <x v="6"/>
    <s v="Nord-est"/>
    <s v="Ouest Virginia"/>
    <s v="Charleston"/>
    <x v="0"/>
    <n v="58"/>
    <n v="179"/>
    <n v="10382"/>
    <n v="5398.64"/>
    <n v="0.52"/>
    <x v="2"/>
  </r>
  <r>
    <s v="Ouest Gear"/>
    <n v="1185732"/>
    <x v="271"/>
    <x v="6"/>
    <s v="Nord-est"/>
    <s v="Ouest Virginia"/>
    <s v="Charleston"/>
    <x v="1"/>
    <n v="37"/>
    <n v="87"/>
    <n v="3219"/>
    <n v="1641.69"/>
    <n v="0.51"/>
    <x v="2"/>
  </r>
  <r>
    <s v="Ouest Gear"/>
    <n v="1185732"/>
    <x v="271"/>
    <x v="6"/>
    <s v="Nord-est"/>
    <s v="Ouest Virginia"/>
    <s v="Charleston"/>
    <x v="2"/>
    <n v="32"/>
    <n v="77"/>
    <n v="2464"/>
    <n v="1355.2"/>
    <n v="0.55000000000000004"/>
    <x v="2"/>
  </r>
  <r>
    <s v="Ouest Gear"/>
    <n v="1185732"/>
    <x v="271"/>
    <x v="6"/>
    <s v="Nord-est"/>
    <s v="Ouest Virginia"/>
    <s v="Charleston"/>
    <x v="3"/>
    <n v="33"/>
    <n v="50"/>
    <n v="1650"/>
    <n v="907.50000000000011"/>
    <n v="0.55000000000000004"/>
    <x v="2"/>
  </r>
  <r>
    <s v="Ouest Gear"/>
    <n v="1185732"/>
    <x v="271"/>
    <x v="6"/>
    <s v="Nord-est"/>
    <s v="Ouest Virginia"/>
    <s v="Charleston"/>
    <x v="4"/>
    <n v="42"/>
    <n v="68"/>
    <n v="2856"/>
    <n v="1542.24"/>
    <n v="0.54"/>
    <x v="2"/>
  </r>
  <r>
    <s v="Ouest Gear"/>
    <n v="1185732"/>
    <x v="271"/>
    <x v="6"/>
    <s v="Nord-est"/>
    <s v="Ouest Virginia"/>
    <s v="Charleston"/>
    <x v="5"/>
    <n v="52"/>
    <n v="95"/>
    <n v="4940"/>
    <n v="2717"/>
    <n v="0.55000000000000004"/>
    <x v="2"/>
  </r>
  <r>
    <s v="Ouest Gear"/>
    <n v="1185732"/>
    <x v="301"/>
    <x v="1"/>
    <s v="Nord-est"/>
    <s v="Ouest Virginia"/>
    <s v="Charleston"/>
    <x v="0"/>
    <n v="43"/>
    <n v="150"/>
    <n v="6450"/>
    <n v="3354"/>
    <n v="0.52"/>
    <x v="2"/>
  </r>
  <r>
    <s v="Ouest Gear"/>
    <n v="1185732"/>
    <x v="301"/>
    <x v="1"/>
    <s v="Nord-est"/>
    <s v="Ouest Virginia"/>
    <s v="Charleston"/>
    <x v="1"/>
    <n v="37"/>
    <n v="119"/>
    <n v="4403"/>
    <n v="2201.5"/>
    <n v="0.5"/>
    <x v="2"/>
  </r>
  <r>
    <s v="Ouest Gear"/>
    <n v="1185732"/>
    <x v="301"/>
    <x v="1"/>
    <s v="Nord-est"/>
    <s v="Ouest Virginia"/>
    <s v="Charleston"/>
    <x v="2"/>
    <n v="33"/>
    <n v="81"/>
    <n v="2673"/>
    <n v="1443.42"/>
    <n v="0.54"/>
    <x v="2"/>
  </r>
  <r>
    <s v="Ouest Gear"/>
    <n v="1185732"/>
    <x v="301"/>
    <x v="1"/>
    <s v="Nord-est"/>
    <s v="Ouest Virginia"/>
    <s v="Charleston"/>
    <x v="3"/>
    <n v="33"/>
    <n v="69"/>
    <n v="2277"/>
    <n v="1184.04"/>
    <n v="0.52"/>
    <x v="2"/>
  </r>
  <r>
    <s v="Ouest Gear"/>
    <n v="1185732"/>
    <x v="301"/>
    <x v="1"/>
    <s v="Nord-est"/>
    <s v="Ouest Virginia"/>
    <s v="Charleston"/>
    <x v="4"/>
    <n v="41"/>
    <n v="74"/>
    <n v="3034"/>
    <n v="1668.7"/>
    <n v="0.55000000000000004"/>
    <x v="2"/>
  </r>
  <r>
    <s v="Ouest Gear"/>
    <n v="1185732"/>
    <x v="301"/>
    <x v="1"/>
    <s v="Nord-est"/>
    <s v="Ouest Virginia"/>
    <s v="Charleston"/>
    <x v="5"/>
    <n v="59"/>
    <n v="115"/>
    <n v="6785"/>
    <n v="3528.2000000000003"/>
    <n v="0.52"/>
    <x v="2"/>
  </r>
  <r>
    <s v="Ouest Gear"/>
    <n v="1185732"/>
    <x v="330"/>
    <x v="2"/>
    <s v="Nord-est"/>
    <s v="Ouest Virginia"/>
    <s v="Charleston"/>
    <x v="0"/>
    <n v="55"/>
    <n v="182"/>
    <n v="10010"/>
    <n v="5205.2"/>
    <n v="0.52"/>
    <x v="2"/>
  </r>
  <r>
    <s v="Ouest Gear"/>
    <n v="1185732"/>
    <x v="330"/>
    <x v="2"/>
    <s v="Nord-est"/>
    <s v="Ouest Virginia"/>
    <s v="Charleston"/>
    <x v="1"/>
    <n v="50"/>
    <n v="116"/>
    <n v="5800"/>
    <n v="3074"/>
    <n v="0.53"/>
    <x v="2"/>
  </r>
  <r>
    <s v="Ouest Gear"/>
    <n v="1185732"/>
    <x v="330"/>
    <x v="2"/>
    <s v="Nord-est"/>
    <s v="Ouest Virginia"/>
    <s v="Charleston"/>
    <x v="2"/>
    <n v="49"/>
    <n v="98"/>
    <n v="4802"/>
    <n v="2545.06"/>
    <n v="0.53"/>
    <x v="2"/>
  </r>
  <r>
    <s v="Ouest Gear"/>
    <n v="1185732"/>
    <x v="330"/>
    <x v="2"/>
    <s v="Nord-est"/>
    <s v="Ouest Virginia"/>
    <s v="Charleston"/>
    <x v="3"/>
    <n v="48"/>
    <n v="77"/>
    <n v="3696"/>
    <n v="1884.96"/>
    <n v="0.51"/>
    <x v="2"/>
  </r>
  <r>
    <s v="Ouest Gear"/>
    <n v="1185732"/>
    <x v="330"/>
    <x v="2"/>
    <s v="Nord-est"/>
    <s v="Ouest Virginia"/>
    <s v="Charleston"/>
    <x v="4"/>
    <n v="54"/>
    <n v="87"/>
    <n v="4698"/>
    <n v="2536.92"/>
    <n v="0.54"/>
    <x v="2"/>
  </r>
  <r>
    <s v="Ouest Gear"/>
    <n v="1185732"/>
    <x v="330"/>
    <x v="2"/>
    <s v="Nord-est"/>
    <s v="Ouest Virginia"/>
    <s v="Charleston"/>
    <x v="5"/>
    <n v="63"/>
    <n v="133"/>
    <n v="8379"/>
    <n v="4524.66"/>
    <n v="0.54"/>
    <x v="2"/>
  </r>
  <r>
    <s v="Ouest Gear"/>
    <n v="1185732"/>
    <x v="362"/>
    <x v="6"/>
    <s v="Nord-est"/>
    <s v="Ouest Virginia"/>
    <s v="Charleston"/>
    <x v="0"/>
    <n v="46"/>
    <n v="131"/>
    <n v="6026"/>
    <n v="3133.52"/>
    <n v="0.52"/>
    <x v="2"/>
  </r>
  <r>
    <s v="Ouest Gear"/>
    <n v="1185732"/>
    <x v="362"/>
    <x v="6"/>
    <s v="Nord-est"/>
    <s v="Ouest Virginia"/>
    <s v="Charleston"/>
    <x v="1"/>
    <n v="42"/>
    <n v="90"/>
    <n v="3780"/>
    <n v="2079"/>
    <n v="0.55000000000000004"/>
    <x v="2"/>
  </r>
  <r>
    <s v="Ouest Gear"/>
    <n v="1185732"/>
    <x v="362"/>
    <x v="6"/>
    <s v="Nord-est"/>
    <s v="Ouest Virginia"/>
    <s v="Charleston"/>
    <x v="2"/>
    <n v="38"/>
    <n v="87"/>
    <n v="3306"/>
    <n v="1719.1200000000001"/>
    <n v="0.52"/>
    <x v="2"/>
  </r>
  <r>
    <s v="Ouest Gear"/>
    <n v="1185732"/>
    <x v="362"/>
    <x v="6"/>
    <s v="Nord-est"/>
    <s v="Ouest Virginia"/>
    <s v="Charleston"/>
    <x v="3"/>
    <n v="36"/>
    <n v="72"/>
    <n v="2592"/>
    <n v="1321.92"/>
    <n v="0.51"/>
    <x v="2"/>
  </r>
  <r>
    <s v="Ouest Gear"/>
    <n v="1185732"/>
    <x v="362"/>
    <x v="6"/>
    <s v="Nord-est"/>
    <s v="Ouest Virginia"/>
    <s v="Charleston"/>
    <x v="4"/>
    <n v="49"/>
    <n v="68"/>
    <n v="3332"/>
    <n v="1799.2800000000002"/>
    <n v="0.54"/>
    <x v="2"/>
  </r>
  <r>
    <s v="Ouest Gear"/>
    <n v="1185732"/>
    <x v="362"/>
    <x v="6"/>
    <s v="Nord-est"/>
    <s v="Ouest Virginia"/>
    <s v="Charleston"/>
    <x v="5"/>
    <n v="54"/>
    <n v="115"/>
    <n v="6210"/>
    <n v="3353.4"/>
    <n v="0.54"/>
    <x v="2"/>
  </r>
  <r>
    <s v="Ouest Gear"/>
    <n v="1185732"/>
    <x v="394"/>
    <x v="3"/>
    <s v="Nord-est"/>
    <s v="Ouest Virginia"/>
    <s v="Charleston"/>
    <x v="0"/>
    <n v="34"/>
    <n v="154"/>
    <n v="5236"/>
    <n v="2670.36"/>
    <n v="0.51"/>
    <x v="2"/>
  </r>
  <r>
    <s v="Ouest Gear"/>
    <n v="1185732"/>
    <x v="394"/>
    <x v="3"/>
    <s v="Nord-est"/>
    <s v="Ouest Virginia"/>
    <s v="Charleston"/>
    <x v="1"/>
    <n v="29"/>
    <n v="91"/>
    <n v="2639"/>
    <n v="1398.67"/>
    <n v="0.53"/>
    <x v="2"/>
  </r>
  <r>
    <s v="Ouest Gear"/>
    <n v="1185732"/>
    <x v="394"/>
    <x v="3"/>
    <s v="Nord-est"/>
    <s v="Ouest Virginia"/>
    <s v="Charleston"/>
    <x v="2"/>
    <n v="24"/>
    <n v="68"/>
    <n v="1632"/>
    <n v="881.28000000000009"/>
    <n v="0.54"/>
    <x v="2"/>
  </r>
  <r>
    <s v="Ouest Gear"/>
    <n v="1185732"/>
    <x v="394"/>
    <x v="3"/>
    <s v="Nord-est"/>
    <s v="Ouest Virginia"/>
    <s v="Charleston"/>
    <x v="3"/>
    <n v="23"/>
    <n v="59"/>
    <n v="1357"/>
    <n v="678.5"/>
    <n v="0.5"/>
    <x v="2"/>
  </r>
  <r>
    <s v="Ouest Gear"/>
    <n v="1185732"/>
    <x v="394"/>
    <x v="3"/>
    <s v="Nord-est"/>
    <s v="Ouest Virginia"/>
    <s v="Charleston"/>
    <x v="4"/>
    <n v="32"/>
    <n v="61"/>
    <n v="1952"/>
    <n v="1015.0400000000001"/>
    <n v="0.52"/>
    <x v="2"/>
  </r>
  <r>
    <s v="Ouest Gear"/>
    <n v="1185732"/>
    <x v="394"/>
    <x v="3"/>
    <s v="Nord-est"/>
    <s v="Ouest Virginia"/>
    <s v="Charleston"/>
    <x v="5"/>
    <n v="36"/>
    <n v="75"/>
    <n v="2700"/>
    <n v="1377"/>
    <n v="0.51"/>
    <x v="2"/>
  </r>
  <r>
    <s v="Ouest Gear"/>
    <n v="1185732"/>
    <x v="423"/>
    <x v="4"/>
    <s v="Nord-est"/>
    <s v="Ouest Virginia"/>
    <s v="Charleston"/>
    <x v="0"/>
    <n v="41"/>
    <n v="115"/>
    <n v="4715"/>
    <n v="2546.1000000000004"/>
    <n v="0.54"/>
    <x v="2"/>
  </r>
  <r>
    <s v="Ouest Gear"/>
    <n v="1185732"/>
    <x v="423"/>
    <x v="4"/>
    <s v="Nord-est"/>
    <s v="Ouest Virginia"/>
    <s v="Charleston"/>
    <x v="1"/>
    <n v="32"/>
    <n v="80"/>
    <n v="2560"/>
    <n v="1331.2"/>
    <n v="0.52"/>
    <x v="2"/>
  </r>
  <r>
    <s v="Ouest Gear"/>
    <n v="1185732"/>
    <x v="423"/>
    <x v="4"/>
    <s v="Nord-est"/>
    <s v="Ouest Virginia"/>
    <s v="Charleston"/>
    <x v="2"/>
    <n v="33"/>
    <n v="44"/>
    <n v="1452"/>
    <n v="769.56000000000006"/>
    <n v="0.53"/>
    <x v="2"/>
  </r>
  <r>
    <s v="Ouest Gear"/>
    <n v="1185732"/>
    <x v="423"/>
    <x v="4"/>
    <s v="Nord-est"/>
    <s v="Ouest Virginia"/>
    <s v="Charleston"/>
    <x v="3"/>
    <n v="32"/>
    <n v="47"/>
    <n v="1504"/>
    <n v="797.12"/>
    <n v="0.53"/>
    <x v="2"/>
  </r>
  <r>
    <s v="Ouest Gear"/>
    <n v="1185732"/>
    <x v="423"/>
    <x v="4"/>
    <s v="Nord-est"/>
    <s v="Ouest Virginia"/>
    <s v="Charleston"/>
    <x v="4"/>
    <n v="41"/>
    <n v="53"/>
    <n v="2173"/>
    <n v="1195.1500000000001"/>
    <n v="0.55000000000000004"/>
    <x v="2"/>
  </r>
  <r>
    <s v="Foot Locker"/>
    <n v="1185732"/>
    <x v="423"/>
    <x v="4"/>
    <s v="Nord-est"/>
    <s v="Ouest Virginia"/>
    <s v="Charleston"/>
    <x v="5"/>
    <n v="47"/>
    <n v="84"/>
    <n v="3948"/>
    <n v="1974"/>
    <n v="0.5"/>
    <x v="2"/>
  </r>
  <r>
    <s v="Foot Locker"/>
    <n v="1185732"/>
    <x v="454"/>
    <x v="0"/>
    <s v="Nord-est"/>
    <s v="Ouest Virginia"/>
    <s v="Charleston"/>
    <x v="0"/>
    <n v="44"/>
    <n v="117"/>
    <n v="5148"/>
    <n v="2676.96"/>
    <n v="0.52"/>
    <x v="2"/>
  </r>
  <r>
    <s v="Foot Locker"/>
    <n v="1185732"/>
    <x v="454"/>
    <x v="0"/>
    <s v="Nord-est"/>
    <s v="Ouest Virginia"/>
    <s v="Charleston"/>
    <x v="1"/>
    <n v="33"/>
    <n v="95"/>
    <n v="3135"/>
    <n v="1661.5500000000002"/>
    <n v="0.53"/>
    <x v="2"/>
  </r>
  <r>
    <s v="Foot Locker"/>
    <n v="1185732"/>
    <x v="454"/>
    <x v="0"/>
    <s v="Nord-est"/>
    <s v="Ouest Virginia"/>
    <s v="Charleston"/>
    <x v="2"/>
    <n v="32"/>
    <n v="77"/>
    <n v="2464"/>
    <n v="1232"/>
    <n v="0.5"/>
    <x v="2"/>
  </r>
  <r>
    <s v="Foot Locker"/>
    <n v="1185732"/>
    <x v="454"/>
    <x v="0"/>
    <s v="Nord-est"/>
    <s v="Ouest Virginia"/>
    <s v="Charleston"/>
    <x v="3"/>
    <n v="38"/>
    <n v="91"/>
    <n v="3458"/>
    <n v="1901.9"/>
    <n v="0.55000000000000004"/>
    <x v="2"/>
  </r>
  <r>
    <s v="Foot Locker"/>
    <n v="1185732"/>
    <x v="454"/>
    <x v="0"/>
    <s v="Nord-est"/>
    <s v="Ouest Virginia"/>
    <s v="Charleston"/>
    <x v="4"/>
    <n v="62"/>
    <n v="78"/>
    <n v="4836"/>
    <n v="2563.08"/>
    <n v="0.53"/>
    <x v="2"/>
  </r>
  <r>
    <s v="Foot Locker"/>
    <n v="1185732"/>
    <x v="454"/>
    <x v="0"/>
    <s v="Nord-est"/>
    <s v="Ouest Virginia"/>
    <s v="Charleston"/>
    <x v="5"/>
    <n v="64"/>
    <n v="100"/>
    <n v="6400"/>
    <n v="3264"/>
    <n v="0.51"/>
    <x v="2"/>
  </r>
  <r>
    <s v="Foot Locker"/>
    <n v="1185732"/>
    <x v="483"/>
    <x v="1"/>
    <s v="Nord-est"/>
    <s v="Ouest Virginia"/>
    <s v="Charleston"/>
    <x v="0"/>
    <n v="60"/>
    <n v="176"/>
    <n v="10560"/>
    <n v="5491.2"/>
    <n v="0.52"/>
    <x v="2"/>
  </r>
  <r>
    <s v="Foot Locker"/>
    <n v="1185732"/>
    <x v="483"/>
    <x v="1"/>
    <s v="Nord-est"/>
    <s v="Ouest Virginia"/>
    <s v="Charleston"/>
    <x v="1"/>
    <n v="52"/>
    <n v="135"/>
    <n v="7020"/>
    <n v="3650.4"/>
    <n v="0.52"/>
    <x v="2"/>
  </r>
  <r>
    <s v="Ouest Gear"/>
    <n v="1185732"/>
    <x v="483"/>
    <x v="1"/>
    <s v="Nord-est"/>
    <s v="Ouest Virginia"/>
    <s v="Charleston"/>
    <x v="2"/>
    <n v="50"/>
    <n v="112"/>
    <n v="5600"/>
    <n v="2968"/>
    <n v="0.53"/>
    <x v="2"/>
  </r>
  <r>
    <s v="Foot Locker"/>
    <n v="1185732"/>
    <x v="483"/>
    <x v="1"/>
    <s v="Nord-est"/>
    <s v="Ouest Virginia"/>
    <s v="Charleston"/>
    <x v="3"/>
    <n v="53"/>
    <n v="102"/>
    <n v="5406"/>
    <n v="2757.06"/>
    <n v="0.51"/>
    <x v="2"/>
  </r>
  <r>
    <s v="Foot Locker"/>
    <n v="1185732"/>
    <x v="483"/>
    <x v="1"/>
    <s v="Nord-est"/>
    <s v="Ouest Virginia"/>
    <s v="Charleston"/>
    <x v="4"/>
    <n v="61"/>
    <n v="95"/>
    <n v="5795"/>
    <n v="2897.5"/>
    <n v="0.5"/>
    <x v="2"/>
  </r>
  <r>
    <s v="Foot Locker"/>
    <n v="1185732"/>
    <x v="483"/>
    <x v="1"/>
    <s v="Nord-est"/>
    <s v="Ouest Virginia"/>
    <s v="Charleston"/>
    <x v="5"/>
    <n v="68"/>
    <n v="122"/>
    <n v="8296"/>
    <n v="4562.8"/>
    <n v="0.55000000000000004"/>
    <x v="2"/>
  </r>
  <r>
    <s v="Foot Locker"/>
    <n v="1185732"/>
    <x v="188"/>
    <x v="4"/>
    <s v="Nord-est"/>
    <s v="Ouest Virginia"/>
    <s v="Charleston"/>
    <x v="0"/>
    <n v="33"/>
    <n v="106"/>
    <n v="3498"/>
    <n v="1749"/>
    <n v="0.5"/>
    <x v="2"/>
  </r>
  <r>
    <s v="Foot Locker"/>
    <n v="1185732"/>
    <x v="188"/>
    <x v="4"/>
    <s v="Nord-est"/>
    <s v="Ouest Virginia"/>
    <s v="Charleston"/>
    <x v="1"/>
    <n v="34"/>
    <n v="68"/>
    <n v="2312"/>
    <n v="1086.6399999999999"/>
    <n v="0.47"/>
    <x v="2"/>
  </r>
  <r>
    <s v="Foot Locker"/>
    <n v="1185732"/>
    <x v="188"/>
    <x v="4"/>
    <s v="Nord-est"/>
    <s v="Ouest Virginia"/>
    <s v="Charleston"/>
    <x v="2"/>
    <n v="24"/>
    <n v="63"/>
    <n v="1512"/>
    <n v="695.52"/>
    <n v="0.45999999999999996"/>
    <x v="2"/>
  </r>
  <r>
    <s v="Foot Locker"/>
    <n v="1185732"/>
    <x v="188"/>
    <x v="4"/>
    <s v="Nord-est"/>
    <s v="Ouest Virginia"/>
    <s v="Charleston"/>
    <x v="3"/>
    <n v="28"/>
    <n v="20"/>
    <n v="560"/>
    <n v="280"/>
    <n v="0.5"/>
    <x v="2"/>
  </r>
  <r>
    <s v="Foot Locker"/>
    <n v="1185732"/>
    <x v="188"/>
    <x v="4"/>
    <s v="Nord-est"/>
    <s v="Ouest Virginia"/>
    <s v="Charleston"/>
    <x v="4"/>
    <n v="42"/>
    <n v="33"/>
    <n v="1386"/>
    <n v="595.98"/>
    <n v="0.43"/>
    <x v="2"/>
  </r>
  <r>
    <s v="Foot Locker"/>
    <n v="1185732"/>
    <x v="188"/>
    <x v="4"/>
    <s v="Nord-est"/>
    <s v="Ouest Virginia"/>
    <s v="Charleston"/>
    <x v="5"/>
    <n v="33"/>
    <n v="59"/>
    <n v="1947"/>
    <n v="778.80000000000007"/>
    <n v="0.4"/>
    <x v="2"/>
  </r>
  <r>
    <s v="Foot Locker"/>
    <n v="1185732"/>
    <x v="696"/>
    <x v="5"/>
    <s v="Nord-est"/>
    <s v="Ouest Virginia"/>
    <s v="Charleston"/>
    <x v="0"/>
    <n v="32"/>
    <n v="138"/>
    <n v="4416"/>
    <n v="2340.48"/>
    <n v="0.53"/>
    <x v="2"/>
  </r>
  <r>
    <s v="Ouest Gear"/>
    <n v="1185732"/>
    <x v="696"/>
    <x v="5"/>
    <s v="Nord-est"/>
    <s v="Ouest Virginia"/>
    <s v="Charleston"/>
    <x v="1"/>
    <n v="34"/>
    <n v="38"/>
    <n v="1292"/>
    <n v="594.31999999999994"/>
    <n v="0.45999999999999996"/>
    <x v="2"/>
  </r>
  <r>
    <s v="Ouest Gear"/>
    <n v="1185732"/>
    <x v="696"/>
    <x v="5"/>
    <s v="Nord-est"/>
    <s v="Ouest Virginia"/>
    <s v="Charleston"/>
    <x v="2"/>
    <n v="24"/>
    <n v="46"/>
    <n v="1104"/>
    <n v="518.88"/>
    <n v="0.47"/>
    <x v="2"/>
  </r>
  <r>
    <s v="Ouest Gear"/>
    <n v="1185732"/>
    <x v="696"/>
    <x v="5"/>
    <s v="Nord-est"/>
    <s v="Maryland"/>
    <s v="Baltimore"/>
    <x v="3"/>
    <n v="28"/>
    <n v="14"/>
    <n v="392"/>
    <n v="196"/>
    <n v="0.5"/>
    <x v="2"/>
  </r>
  <r>
    <s v="Ouest Gear"/>
    <n v="1185732"/>
    <x v="696"/>
    <x v="5"/>
    <s v="Nord-est"/>
    <s v="Maryland"/>
    <s v="Baltimore"/>
    <x v="4"/>
    <n v="41"/>
    <n v="31"/>
    <n v="1271"/>
    <n v="571.94999999999993"/>
    <n v="0.44999999999999996"/>
    <x v="2"/>
  </r>
  <r>
    <s v="Ouest Gear"/>
    <n v="1185732"/>
    <x v="696"/>
    <x v="5"/>
    <s v="Nord-est"/>
    <s v="Maryland"/>
    <s v="Baltimore"/>
    <x v="5"/>
    <n v="34"/>
    <n v="63"/>
    <n v="2142"/>
    <n v="921.06"/>
    <n v="0.43"/>
    <x v="2"/>
  </r>
  <r>
    <s v="Ouest Gear"/>
    <n v="1185732"/>
    <x v="225"/>
    <x v="3"/>
    <s v="Nord-est"/>
    <s v="Maryland"/>
    <s v="Baltimore"/>
    <x v="0"/>
    <n v="32"/>
    <n v="125"/>
    <n v="4000"/>
    <n v="2120"/>
    <n v="0.53"/>
    <x v="2"/>
  </r>
  <r>
    <s v="Ouest Gear"/>
    <n v="1185732"/>
    <x v="225"/>
    <x v="3"/>
    <s v="Nord-est"/>
    <s v="Maryland"/>
    <s v="Baltimore"/>
    <x v="1"/>
    <n v="34"/>
    <n v="39"/>
    <n v="1326"/>
    <n v="623.21999999999991"/>
    <n v="0.47"/>
    <x v="2"/>
  </r>
  <r>
    <s v="Ouest Gear"/>
    <n v="1185732"/>
    <x v="225"/>
    <x v="3"/>
    <s v="Nord-est"/>
    <s v="Maryland"/>
    <s v="Baltimore"/>
    <x v="2"/>
    <n v="24"/>
    <n v="53"/>
    <n v="1272"/>
    <n v="623.28"/>
    <n v="0.49"/>
    <x v="2"/>
  </r>
  <r>
    <s v="Ouest Gear"/>
    <n v="1185732"/>
    <x v="225"/>
    <x v="3"/>
    <s v="Nord-est"/>
    <s v="Maryland"/>
    <s v="Baltimore"/>
    <x v="3"/>
    <n v="29"/>
    <n v="7"/>
    <n v="203"/>
    <n v="93.38"/>
    <n v="0.45999999999999996"/>
    <x v="2"/>
  </r>
  <r>
    <s v="Ouest Gear"/>
    <n v="1185732"/>
    <x v="225"/>
    <x v="3"/>
    <s v="Nord-est"/>
    <s v="Maryland"/>
    <s v="Baltimore"/>
    <x v="4"/>
    <n v="43"/>
    <n v="22"/>
    <n v="946"/>
    <n v="406.78"/>
    <n v="0.43"/>
    <x v="2"/>
  </r>
  <r>
    <s v="Ouest Gear"/>
    <n v="1185732"/>
    <x v="225"/>
    <x v="3"/>
    <s v="Nord-est"/>
    <s v="Maryland"/>
    <s v="Baltimore"/>
    <x v="5"/>
    <n v="33"/>
    <n v="49"/>
    <n v="1617"/>
    <n v="727.65"/>
    <n v="0.44999999999999996"/>
    <x v="2"/>
  </r>
  <r>
    <s v="Ouest Gear"/>
    <n v="1185732"/>
    <x v="244"/>
    <x v="0"/>
    <s v="Nord-est"/>
    <s v="Maryland"/>
    <s v="Baltimore"/>
    <x v="0"/>
    <n v="33"/>
    <n v="128"/>
    <n v="4224"/>
    <n v="2154.2400000000002"/>
    <n v="0.51"/>
    <x v="2"/>
  </r>
  <r>
    <s v="Ouest Gear"/>
    <n v="1185732"/>
    <x v="244"/>
    <x v="0"/>
    <s v="Nord-est"/>
    <s v="Maryland"/>
    <s v="Baltimore"/>
    <x v="1"/>
    <n v="32"/>
    <n v="31"/>
    <n v="992"/>
    <n v="466.23999999999995"/>
    <n v="0.47"/>
    <x v="2"/>
  </r>
  <r>
    <s v="Ouest Gear"/>
    <n v="1185732"/>
    <x v="244"/>
    <x v="0"/>
    <s v="Nord-est"/>
    <s v="Maryland"/>
    <s v="Baltimore"/>
    <x v="2"/>
    <n v="24"/>
    <n v="33"/>
    <n v="792"/>
    <n v="388.08"/>
    <n v="0.49"/>
    <x v="2"/>
  </r>
  <r>
    <s v="Ouest Gear"/>
    <n v="1185732"/>
    <x v="244"/>
    <x v="0"/>
    <s v="Nord-est"/>
    <s v="Maryland"/>
    <s v="Baltimore"/>
    <x v="3"/>
    <n v="27"/>
    <n v="13"/>
    <n v="351"/>
    <n v="164.97"/>
    <n v="0.47"/>
    <x v="2"/>
  </r>
  <r>
    <s v="Ouest Gear"/>
    <n v="1185732"/>
    <x v="244"/>
    <x v="0"/>
    <s v="Nord-est"/>
    <s v="Maryland"/>
    <s v="Baltimore"/>
    <x v="4"/>
    <n v="41"/>
    <n v="15"/>
    <n v="615"/>
    <n v="276.75"/>
    <n v="0.44999999999999996"/>
    <x v="2"/>
  </r>
  <r>
    <s v="Ouest Gear"/>
    <n v="1185732"/>
    <x v="244"/>
    <x v="0"/>
    <s v="Nord-est"/>
    <s v="Maryland"/>
    <s v="Baltimore"/>
    <x v="5"/>
    <n v="32"/>
    <n v="52"/>
    <n v="1664"/>
    <n v="732.16"/>
    <n v="0.44"/>
    <x v="2"/>
  </r>
  <r>
    <s v="Ouest Gear"/>
    <n v="1185732"/>
    <x v="273"/>
    <x v="1"/>
    <s v="Nord-est"/>
    <s v="Maryland"/>
    <s v="Baltimore"/>
    <x v="0"/>
    <n v="49"/>
    <n v="118"/>
    <n v="5782"/>
    <n v="3006.6400000000003"/>
    <n v="0.52"/>
    <x v="2"/>
  </r>
  <r>
    <s v="Ouest Gear"/>
    <n v="1185732"/>
    <x v="273"/>
    <x v="1"/>
    <s v="Nord-est"/>
    <s v="Maryland"/>
    <s v="Baltimore"/>
    <x v="1"/>
    <n v="42"/>
    <n v="47"/>
    <n v="1974"/>
    <n v="908.04"/>
    <n v="0.45999999999999996"/>
    <x v="2"/>
  </r>
  <r>
    <s v="Ouest Gear"/>
    <n v="1185732"/>
    <x v="273"/>
    <x v="1"/>
    <s v="Nord-est"/>
    <s v="Maryland"/>
    <s v="Baltimore"/>
    <x v="2"/>
    <n v="36"/>
    <n v="38"/>
    <n v="1368"/>
    <n v="656.64"/>
    <n v="0.48"/>
    <x v="2"/>
  </r>
  <r>
    <s v="Ouest Gear"/>
    <n v="1185732"/>
    <x v="273"/>
    <x v="1"/>
    <s v="Nord-est"/>
    <s v="Maryland"/>
    <s v="Baltimore"/>
    <x v="3"/>
    <n v="37"/>
    <n v="30"/>
    <n v="1110"/>
    <n v="532.79999999999995"/>
    <n v="0.48"/>
    <x v="2"/>
  </r>
  <r>
    <s v="Ouest Gear"/>
    <n v="1185732"/>
    <x v="273"/>
    <x v="1"/>
    <s v="Nord-est"/>
    <s v="Maryland"/>
    <s v="Baltimore"/>
    <x v="4"/>
    <n v="49"/>
    <n v="36"/>
    <n v="1764"/>
    <n v="740.88"/>
    <n v="0.42"/>
    <x v="2"/>
  </r>
  <r>
    <s v="Ouest Gear"/>
    <n v="1185732"/>
    <x v="273"/>
    <x v="1"/>
    <s v="Nord-est"/>
    <s v="Maryland"/>
    <s v="Baltimore"/>
    <x v="5"/>
    <n v="52"/>
    <n v="63"/>
    <n v="3276"/>
    <n v="1343.1599999999999"/>
    <n v="0.41"/>
    <x v="2"/>
  </r>
  <r>
    <s v="Ouest Gear"/>
    <n v="1185732"/>
    <x v="306"/>
    <x v="6"/>
    <s v="Nord-est"/>
    <s v="Maryland"/>
    <s v="Baltimore"/>
    <x v="0"/>
    <n v="47"/>
    <n v="125"/>
    <n v="5875"/>
    <n v="2937.5"/>
    <n v="0.5"/>
    <x v="2"/>
  </r>
  <r>
    <s v="Ouest Gear"/>
    <n v="1185732"/>
    <x v="306"/>
    <x v="6"/>
    <s v="Nord-est"/>
    <s v="Maryland"/>
    <s v="Baltimore"/>
    <x v="1"/>
    <n v="41"/>
    <n v="75"/>
    <n v="3075"/>
    <n v="1445.25"/>
    <n v="0.47"/>
    <x v="2"/>
  </r>
  <r>
    <s v="Foot Locker"/>
    <n v="1185732"/>
    <x v="306"/>
    <x v="6"/>
    <s v="Nord-est"/>
    <s v="Maryland"/>
    <s v="Baltimore"/>
    <x v="2"/>
    <n v="37"/>
    <n v="47"/>
    <n v="1739"/>
    <n v="869.5"/>
    <n v="0.5"/>
    <x v="2"/>
  </r>
  <r>
    <s v="Foot Locker"/>
    <n v="1185732"/>
    <x v="306"/>
    <x v="6"/>
    <s v="Nord-est"/>
    <s v="Maryland"/>
    <s v="Baltimore"/>
    <x v="3"/>
    <n v="37"/>
    <n v="44"/>
    <n v="1628"/>
    <n v="814"/>
    <n v="0.5"/>
    <x v="2"/>
  </r>
  <r>
    <s v="Foot Locker"/>
    <n v="1185732"/>
    <x v="306"/>
    <x v="6"/>
    <s v="Nord-est"/>
    <s v="Maryland"/>
    <s v="Baltimore"/>
    <x v="4"/>
    <n v="49"/>
    <n v="42"/>
    <n v="2058"/>
    <n v="905.52"/>
    <n v="0.44"/>
    <x v="2"/>
  </r>
  <r>
    <s v="Foot Locker"/>
    <n v="1185732"/>
    <x v="306"/>
    <x v="6"/>
    <s v="Nord-est"/>
    <s v="Maryland"/>
    <s v="Baltimore"/>
    <x v="5"/>
    <n v="53"/>
    <n v="84"/>
    <n v="4452"/>
    <n v="2003.3999999999999"/>
    <n v="0.44999999999999996"/>
    <x v="2"/>
  </r>
  <r>
    <s v="Foot Locker"/>
    <n v="1185732"/>
    <x v="334"/>
    <x v="6"/>
    <s v="Nord-est"/>
    <s v="Maryland"/>
    <s v="Baltimore"/>
    <x v="0"/>
    <n v="49"/>
    <n v="131"/>
    <n v="6419"/>
    <n v="3337.88"/>
    <n v="0.52"/>
    <x v="2"/>
  </r>
  <r>
    <s v="Sports Direct"/>
    <n v="1185732"/>
    <x v="334"/>
    <x v="6"/>
    <s v="Nord-est"/>
    <s v="Maryland"/>
    <s v="Baltimore"/>
    <x v="1"/>
    <n v="42"/>
    <n v="72"/>
    <n v="3024"/>
    <n v="1451.52"/>
    <n v="0.48"/>
    <x v="2"/>
  </r>
  <r>
    <s v="Sports Direct"/>
    <n v="1185732"/>
    <x v="334"/>
    <x v="6"/>
    <s v="Nord-est"/>
    <s v="Maryland"/>
    <s v="Baltimore"/>
    <x v="2"/>
    <n v="37"/>
    <n v="60"/>
    <n v="2220"/>
    <n v="1087.8"/>
    <n v="0.49"/>
    <x v="2"/>
  </r>
  <r>
    <s v="Sports Direct"/>
    <n v="1185732"/>
    <x v="334"/>
    <x v="6"/>
    <s v="Nord-est"/>
    <s v="Maryland"/>
    <s v="Baltimore"/>
    <x v="3"/>
    <n v="36"/>
    <n v="45"/>
    <n v="1620"/>
    <n v="761.4"/>
    <n v="0.47"/>
    <x v="2"/>
  </r>
  <r>
    <s v="Sports Direct"/>
    <n v="1185732"/>
    <x v="334"/>
    <x v="6"/>
    <s v="Nord-est"/>
    <s v="Maryland"/>
    <s v="Baltimore"/>
    <x v="4"/>
    <n v="46"/>
    <n v="51"/>
    <n v="2346"/>
    <n v="1055.6999999999998"/>
    <n v="0.44999999999999996"/>
    <x v="2"/>
  </r>
  <r>
    <s v="Sports Direct"/>
    <n v="1185732"/>
    <x v="334"/>
    <x v="6"/>
    <s v="Nord-est"/>
    <s v="Maryland"/>
    <s v="Baltimore"/>
    <x v="5"/>
    <n v="54"/>
    <n v="102"/>
    <n v="5508"/>
    <n v="2313.36"/>
    <n v="0.42"/>
    <x v="2"/>
  </r>
  <r>
    <s v="Sports Direct"/>
    <n v="1185732"/>
    <x v="366"/>
    <x v="3"/>
    <s v="Nord-est"/>
    <s v="Maryland"/>
    <s v="Baltimore"/>
    <x v="0"/>
    <n v="48"/>
    <n v="135"/>
    <n v="6480"/>
    <n v="3434.4"/>
    <n v="0.53"/>
    <x v="2"/>
  </r>
  <r>
    <s v="Sports Direct"/>
    <n v="1185732"/>
    <x v="366"/>
    <x v="3"/>
    <s v="Nord-est"/>
    <s v="Maryland"/>
    <s v="Baltimore"/>
    <x v="1"/>
    <n v="41"/>
    <n v="83"/>
    <n v="3403"/>
    <n v="1701.5"/>
    <n v="0.5"/>
    <x v="2"/>
  </r>
  <r>
    <s v="Sports Direct"/>
    <n v="1185732"/>
    <x v="366"/>
    <x v="3"/>
    <s v="Nord-est"/>
    <s v="Maryland"/>
    <s v="Baltimore"/>
    <x v="2"/>
    <n v="39"/>
    <n v="60"/>
    <n v="2340"/>
    <n v="1170"/>
    <n v="0.5"/>
    <x v="2"/>
  </r>
  <r>
    <s v="Sports Direct"/>
    <n v="1185732"/>
    <x v="366"/>
    <x v="3"/>
    <s v="Nord-est"/>
    <s v="Maryland"/>
    <s v="Baltimore"/>
    <x v="3"/>
    <n v="37"/>
    <n v="44"/>
    <n v="1628"/>
    <n v="748.88"/>
    <n v="0.45999999999999996"/>
    <x v="2"/>
  </r>
  <r>
    <s v="Sports Direct"/>
    <n v="1185732"/>
    <x v="366"/>
    <x v="3"/>
    <s v="Nord-est"/>
    <s v="Maryland"/>
    <s v="Baltimore"/>
    <x v="4"/>
    <n v="47"/>
    <n v="38"/>
    <n v="1786"/>
    <n v="803.69999999999993"/>
    <n v="0.44999999999999996"/>
    <x v="2"/>
  </r>
  <r>
    <s v="Sports Direct"/>
    <n v="1185732"/>
    <x v="366"/>
    <x v="3"/>
    <s v="Nord-est"/>
    <s v="Maryland"/>
    <s v="Baltimore"/>
    <x v="5"/>
    <n v="53"/>
    <n v="81"/>
    <n v="4293"/>
    <n v="1845.99"/>
    <n v="0.43"/>
    <x v="2"/>
  </r>
  <r>
    <s v="Sports Direct"/>
    <n v="1185732"/>
    <x v="396"/>
    <x v="5"/>
    <s v="Nord-est"/>
    <s v="Maryland"/>
    <s v="Baltimore"/>
    <x v="0"/>
    <n v="49"/>
    <n v="128"/>
    <n v="6272"/>
    <n v="3198.7200000000003"/>
    <n v="0.51"/>
    <x v="2"/>
  </r>
  <r>
    <s v="Sports Direct"/>
    <n v="1185732"/>
    <x v="396"/>
    <x v="5"/>
    <s v="Nord-est"/>
    <s v="Maryland"/>
    <s v="Baltimore"/>
    <x v="1"/>
    <n v="44"/>
    <n v="63"/>
    <n v="2772"/>
    <n v="1247.3999999999999"/>
    <n v="0.44999999999999996"/>
    <x v="2"/>
  </r>
  <r>
    <s v="Sports Direct"/>
    <n v="1185732"/>
    <x v="396"/>
    <x v="5"/>
    <s v="Nord-est"/>
    <s v="Maryland"/>
    <s v="Baltimore"/>
    <x v="2"/>
    <n v="38"/>
    <n v="36"/>
    <n v="1368"/>
    <n v="684"/>
    <n v="0.5"/>
    <x v="2"/>
  </r>
  <r>
    <s v="Sports Direct"/>
    <n v="1185732"/>
    <x v="396"/>
    <x v="5"/>
    <s v="Nord-est"/>
    <s v="Maryland"/>
    <s v="Baltimore"/>
    <x v="3"/>
    <n v="36"/>
    <n v="25"/>
    <n v="900"/>
    <n v="404.99999999999994"/>
    <n v="0.44999999999999996"/>
    <x v="2"/>
  </r>
  <r>
    <s v="Sports Direct"/>
    <n v="1185732"/>
    <x v="396"/>
    <x v="5"/>
    <s v="Nord-est"/>
    <s v="Maryland"/>
    <s v="Baltimore"/>
    <x v="4"/>
    <n v="48"/>
    <n v="30"/>
    <n v="1440"/>
    <n v="619.20000000000005"/>
    <n v="0.43"/>
    <x v="2"/>
  </r>
  <r>
    <s v="Sports Direct"/>
    <n v="1185732"/>
    <x v="396"/>
    <x v="5"/>
    <s v="Nord-est"/>
    <s v="Maryland"/>
    <s v="Baltimore"/>
    <x v="5"/>
    <n v="54"/>
    <n v="50"/>
    <n v="2700"/>
    <n v="1080"/>
    <n v="0.4"/>
    <x v="2"/>
  </r>
  <r>
    <s v="Sports Direct"/>
    <n v="1185732"/>
    <x v="428"/>
    <x v="2"/>
    <s v="Nord-est"/>
    <s v="Maryland"/>
    <s v="Baltimore"/>
    <x v="0"/>
    <n v="52"/>
    <n v="113"/>
    <n v="5876"/>
    <n v="3173.0400000000004"/>
    <n v="0.54"/>
    <x v="2"/>
  </r>
  <r>
    <s v="Sports Direct"/>
    <n v="1185732"/>
    <x v="428"/>
    <x v="2"/>
    <s v="Nord-est"/>
    <s v="Maryland"/>
    <s v="Baltimore"/>
    <x v="1"/>
    <n v="48"/>
    <n v="58"/>
    <n v="2784"/>
    <n v="1280.6399999999999"/>
    <n v="0.45999999999999996"/>
    <x v="2"/>
  </r>
  <r>
    <s v="Sports Direct"/>
    <n v="1185732"/>
    <x v="428"/>
    <x v="2"/>
    <s v="Nord-est"/>
    <s v="Maryland"/>
    <s v="Baltimore"/>
    <x v="2"/>
    <n v="49"/>
    <n v="25"/>
    <n v="1225"/>
    <n v="563.5"/>
    <n v="0.45999999999999996"/>
    <x v="2"/>
  </r>
  <r>
    <s v="Foot Locker"/>
    <n v="1185732"/>
    <x v="428"/>
    <x v="2"/>
    <s v="Nord-est"/>
    <s v="Maryland"/>
    <s v="Baltimore"/>
    <x v="3"/>
    <n v="49"/>
    <n v="21"/>
    <n v="1029"/>
    <n v="514.5"/>
    <n v="0.5"/>
    <x v="2"/>
  </r>
  <r>
    <s v="Foot Locker"/>
    <n v="1185732"/>
    <x v="428"/>
    <x v="2"/>
    <s v="Nord-est"/>
    <s v="Maryland"/>
    <s v="Baltimore"/>
    <x v="4"/>
    <n v="56"/>
    <n v="20"/>
    <n v="1120"/>
    <n v="448"/>
    <n v="0.4"/>
    <x v="2"/>
  </r>
  <r>
    <s v="Foot Locker"/>
    <n v="1185732"/>
    <x v="428"/>
    <x v="2"/>
    <s v="Nord-est"/>
    <s v="Maryland"/>
    <s v="Baltimore"/>
    <x v="5"/>
    <n v="60"/>
    <n v="52"/>
    <n v="3120"/>
    <n v="1248"/>
    <n v="0.4"/>
    <x v="2"/>
  </r>
  <r>
    <s v="Foot Locker"/>
    <n v="1185732"/>
    <x v="458"/>
    <x v="4"/>
    <s v="Nord-est"/>
    <s v="Maryland"/>
    <s v="Baltimore"/>
    <x v="0"/>
    <n v="58"/>
    <n v="88"/>
    <n v="5104"/>
    <n v="2807.2000000000003"/>
    <n v="0.55000000000000004"/>
    <x v="2"/>
  </r>
  <r>
    <s v="Foot Locker"/>
    <n v="1185732"/>
    <x v="458"/>
    <x v="4"/>
    <s v="Nord-est"/>
    <s v="Maryland"/>
    <s v="Baltimore"/>
    <x v="1"/>
    <n v="45"/>
    <n v="51"/>
    <n v="2295"/>
    <n v="1078.6499999999999"/>
    <n v="0.47"/>
    <x v="2"/>
  </r>
  <r>
    <s v="Foot Locker"/>
    <n v="1185732"/>
    <x v="458"/>
    <x v="4"/>
    <s v="Nord-est"/>
    <s v="Maryland"/>
    <s v="Baltimore"/>
    <x v="2"/>
    <n v="49"/>
    <n v="48"/>
    <n v="2352"/>
    <n v="1176"/>
    <n v="0.5"/>
    <x v="2"/>
  </r>
  <r>
    <s v="Foot Locker"/>
    <n v="1185732"/>
    <x v="458"/>
    <x v="4"/>
    <s v="Nord-est"/>
    <s v="Maryland"/>
    <s v="Baltimore"/>
    <x v="3"/>
    <n v="48"/>
    <n v="41"/>
    <n v="1968"/>
    <n v="905.28"/>
    <n v="0.45999999999999996"/>
    <x v="2"/>
  </r>
  <r>
    <s v="Foot Locker"/>
    <n v="1185732"/>
    <x v="458"/>
    <x v="4"/>
    <s v="Nord-est"/>
    <s v="Maryland"/>
    <s v="Baltimore"/>
    <x v="4"/>
    <n v="56"/>
    <n v="31"/>
    <n v="1736"/>
    <n v="763.84"/>
    <n v="0.44"/>
    <x v="2"/>
  </r>
  <r>
    <s v="Foot Locker"/>
    <n v="1185732"/>
    <x v="458"/>
    <x v="4"/>
    <s v="Nord-est"/>
    <s v="Maryland"/>
    <s v="Baltimore"/>
    <x v="5"/>
    <n v="62"/>
    <n v="63"/>
    <n v="3906"/>
    <n v="1679.58"/>
    <n v="0.43"/>
    <x v="2"/>
  </r>
  <r>
    <s v="Foot Locker"/>
    <n v="1185732"/>
    <x v="487"/>
    <x v="5"/>
    <s v="Nord-est"/>
    <s v="Maryland"/>
    <s v="Baltimore"/>
    <x v="0"/>
    <n v="57"/>
    <n v="122"/>
    <n v="6954"/>
    <n v="3477"/>
    <n v="0.5"/>
    <x v="2"/>
  </r>
  <r>
    <s v="Foot Locker"/>
    <n v="1185732"/>
    <x v="487"/>
    <x v="5"/>
    <s v="Nord-est"/>
    <s v="Maryland"/>
    <s v="Baltimore"/>
    <x v="1"/>
    <n v="46"/>
    <n v="65"/>
    <n v="2990"/>
    <n v="1495"/>
    <n v="0.5"/>
    <x v="2"/>
  </r>
  <r>
    <s v="Foot Locker"/>
    <n v="1185732"/>
    <x v="487"/>
    <x v="5"/>
    <s v="Nord-est"/>
    <s v="Maryland"/>
    <s v="Baltimore"/>
    <x v="2"/>
    <n v="45"/>
    <n v="65"/>
    <n v="2925"/>
    <n v="1374.75"/>
    <n v="0.47"/>
    <x v="2"/>
  </r>
  <r>
    <s v="Foot Locker"/>
    <n v="1185732"/>
    <x v="487"/>
    <x v="5"/>
    <s v="Nord-est"/>
    <s v="Maryland"/>
    <s v="Baltimore"/>
    <x v="3"/>
    <n v="49"/>
    <n v="44"/>
    <n v="2156"/>
    <n v="1013.3199999999999"/>
    <n v="0.47"/>
    <x v="2"/>
  </r>
  <r>
    <s v="Foot Locker"/>
    <n v="1185732"/>
    <x v="487"/>
    <x v="5"/>
    <s v="Nord-est"/>
    <s v="Maryland"/>
    <s v="Baltimore"/>
    <x v="4"/>
    <n v="54"/>
    <n v="51"/>
    <n v="2754"/>
    <n v="1129.1399999999999"/>
    <n v="0.41"/>
    <x v="2"/>
  </r>
  <r>
    <s v="Foot Locker"/>
    <n v="1185732"/>
    <x v="487"/>
    <x v="5"/>
    <s v="Nord-est"/>
    <s v="Maryland"/>
    <s v="Baltimore"/>
    <x v="5"/>
    <n v="61"/>
    <n v="72"/>
    <n v="4392"/>
    <n v="1844.6399999999999"/>
    <n v="0.42"/>
    <x v="2"/>
  </r>
  <r>
    <s v="Foot Locker"/>
    <n v="1185732"/>
    <x v="181"/>
    <x v="4"/>
    <s v="Nord-est"/>
    <s v="Maryland"/>
    <s v="Baltimore"/>
    <x v="0"/>
    <n v="36"/>
    <n v="137"/>
    <n v="4932"/>
    <n v="2219.3999999999996"/>
    <n v="0.44999999999999996"/>
    <x v="2"/>
  </r>
  <r>
    <s v="Foot Locker"/>
    <n v="1185732"/>
    <x v="181"/>
    <x v="4"/>
    <s v="Nord-est"/>
    <s v="Maryland"/>
    <s v="Baltimore"/>
    <x v="1"/>
    <n v="38"/>
    <n v="81"/>
    <n v="3078"/>
    <n v="1539"/>
    <n v="0.5"/>
    <x v="2"/>
  </r>
  <r>
    <s v="Foot Locker"/>
    <n v="1185732"/>
    <x v="181"/>
    <x v="4"/>
    <s v="Nord-est"/>
    <s v="Maryland"/>
    <s v="Baltimore"/>
    <x v="2"/>
    <n v="29"/>
    <n v="91"/>
    <n v="2639"/>
    <n v="1398.67"/>
    <n v="0.53"/>
    <x v="2"/>
  </r>
  <r>
    <s v="Foot Locker"/>
    <n v="1185732"/>
    <x v="181"/>
    <x v="4"/>
    <s v="Nord-est"/>
    <s v="Maryland"/>
    <s v="Baltimore"/>
    <x v="3"/>
    <n v="32"/>
    <n v="47"/>
    <n v="1504"/>
    <n v="827.2"/>
    <n v="0.55000000000000004"/>
    <x v="2"/>
  </r>
  <r>
    <s v="Foot Locker"/>
    <n v="1185732"/>
    <x v="181"/>
    <x v="4"/>
    <s v="Nord-est"/>
    <s v="Maryland"/>
    <s v="Baltimore"/>
    <x v="4"/>
    <n v="49"/>
    <n v="59"/>
    <n v="2891"/>
    <n v="1214.22"/>
    <n v="0.42"/>
    <x v="2"/>
  </r>
  <r>
    <s v="Foot Locker"/>
    <n v="1185732"/>
    <x v="181"/>
    <x v="4"/>
    <s v="Nord-est"/>
    <s v="Maryland"/>
    <s v="Baltimore"/>
    <x v="5"/>
    <n v="36"/>
    <n v="81"/>
    <n v="2916"/>
    <n v="1487.16"/>
    <n v="0.51"/>
    <x v="2"/>
  </r>
  <r>
    <s v="Foot Locker"/>
    <n v="1185732"/>
    <x v="210"/>
    <x v="5"/>
    <s v="Nord-est"/>
    <s v="Maryland"/>
    <s v="Baltimore"/>
    <x v="0"/>
    <n v="39"/>
    <n v="144"/>
    <n v="5616"/>
    <n v="2808"/>
    <n v="0.5"/>
    <x v="2"/>
  </r>
  <r>
    <s v="Foot Locker"/>
    <n v="1185732"/>
    <x v="210"/>
    <x v="5"/>
    <s v="Nord-est"/>
    <s v="Maryland"/>
    <s v="Baltimore"/>
    <x v="1"/>
    <n v="37"/>
    <n v="61"/>
    <n v="2257"/>
    <n v="1038.22"/>
    <n v="0.45999999999999996"/>
    <x v="2"/>
  </r>
  <r>
    <s v="Foot Locker"/>
    <n v="1185732"/>
    <x v="210"/>
    <x v="5"/>
    <s v="Nord-est"/>
    <s v="Maryland"/>
    <s v="Baltimore"/>
    <x v="2"/>
    <n v="27"/>
    <n v="69"/>
    <n v="1863"/>
    <n v="950.13"/>
    <n v="0.51"/>
    <x v="2"/>
  </r>
  <r>
    <s v="Foot Locker"/>
    <n v="1185732"/>
    <x v="210"/>
    <x v="5"/>
    <s v="Nord-est"/>
    <s v="Delaware"/>
    <s v="Wilmington"/>
    <x v="3"/>
    <n v="33"/>
    <n v="45"/>
    <n v="1485"/>
    <n v="816.75000000000011"/>
    <n v="0.55000000000000004"/>
    <x v="2"/>
  </r>
  <r>
    <s v="Foot Locker"/>
    <n v="1185732"/>
    <x v="210"/>
    <x v="5"/>
    <s v="Nord-est"/>
    <s v="Delaware"/>
    <s v="Wilmington"/>
    <x v="4"/>
    <n v="45"/>
    <n v="65"/>
    <n v="2925"/>
    <n v="1199.25"/>
    <n v="0.41"/>
    <x v="2"/>
  </r>
  <r>
    <s v="Foot Locker"/>
    <n v="1185732"/>
    <x v="210"/>
    <x v="5"/>
    <s v="Nord-est"/>
    <s v="Delaware"/>
    <s v="Wilmington"/>
    <x v="5"/>
    <n v="39"/>
    <n v="98"/>
    <n v="3822"/>
    <n v="2025.66"/>
    <n v="0.53"/>
    <x v="2"/>
  </r>
  <r>
    <s v="Foot Locker"/>
    <n v="1185732"/>
    <x v="218"/>
    <x v="3"/>
    <s v="Nord-est"/>
    <s v="Delaware"/>
    <s v="Wilmington"/>
    <x v="0"/>
    <n v="36"/>
    <n v="158"/>
    <n v="5688"/>
    <n v="2616.48"/>
    <n v="0.45999999999999996"/>
    <x v="2"/>
  </r>
  <r>
    <s v="Foot Locker"/>
    <n v="1185732"/>
    <x v="218"/>
    <x v="3"/>
    <s v="Nord-est"/>
    <s v="Delaware"/>
    <s v="Wilmington"/>
    <x v="1"/>
    <n v="39"/>
    <n v="68"/>
    <n v="2652"/>
    <n v="1193.3999999999999"/>
    <n v="0.44999999999999996"/>
    <x v="2"/>
  </r>
  <r>
    <s v="Foot Locker"/>
    <n v="1185732"/>
    <x v="218"/>
    <x v="3"/>
    <s v="Nord-est"/>
    <s v="Delaware"/>
    <s v="Wilmington"/>
    <x v="2"/>
    <n v="29"/>
    <n v="69"/>
    <n v="2001"/>
    <n v="1080.54"/>
    <n v="0.54"/>
    <x v="2"/>
  </r>
  <r>
    <s v="Foot Locker"/>
    <n v="1185732"/>
    <x v="218"/>
    <x v="3"/>
    <s v="Nord-est"/>
    <s v="Delaware"/>
    <s v="Wilmington"/>
    <x v="3"/>
    <n v="32"/>
    <n v="31"/>
    <n v="992"/>
    <n v="525.76"/>
    <n v="0.53"/>
    <x v="2"/>
  </r>
  <r>
    <s v="Foot Locker"/>
    <n v="1185732"/>
    <x v="218"/>
    <x v="3"/>
    <s v="Nord-est"/>
    <s v="Delaware"/>
    <s v="Wilmington"/>
    <x v="4"/>
    <n v="46"/>
    <n v="49"/>
    <n v="2254"/>
    <n v="924.14"/>
    <n v="0.41"/>
    <x v="2"/>
  </r>
  <r>
    <s v="Foot Locker"/>
    <n v="1185732"/>
    <x v="218"/>
    <x v="3"/>
    <s v="Nord-est"/>
    <s v="Delaware"/>
    <s v="Wilmington"/>
    <x v="5"/>
    <n v="39"/>
    <n v="72"/>
    <n v="2808"/>
    <n v="1404"/>
    <n v="0.5"/>
    <x v="2"/>
  </r>
  <r>
    <s v="Foot Locker"/>
    <n v="1185732"/>
    <x v="237"/>
    <x v="0"/>
    <s v="Nord-est"/>
    <s v="Delaware"/>
    <s v="Wilmington"/>
    <x v="0"/>
    <n v="36"/>
    <n v="131"/>
    <n v="4716"/>
    <n v="2358"/>
    <n v="0.5"/>
    <x v="2"/>
  </r>
  <r>
    <s v="Foot Locker"/>
    <n v="1185732"/>
    <x v="237"/>
    <x v="0"/>
    <s v="Nord-est"/>
    <s v="Delaware"/>
    <s v="Wilmington"/>
    <x v="1"/>
    <n v="38"/>
    <n v="61"/>
    <n v="2318"/>
    <n v="1089.46"/>
    <n v="0.47"/>
    <x v="2"/>
  </r>
  <r>
    <s v="Foot Locker"/>
    <n v="1185732"/>
    <x v="237"/>
    <x v="0"/>
    <s v="Nord-est"/>
    <s v="Delaware"/>
    <s v="Wilmington"/>
    <x v="2"/>
    <n v="27"/>
    <n v="59"/>
    <n v="1593"/>
    <n v="876.15000000000009"/>
    <n v="0.55000000000000004"/>
    <x v="2"/>
  </r>
  <r>
    <s v="Foot Locker"/>
    <n v="1185732"/>
    <x v="237"/>
    <x v="0"/>
    <s v="Nord-est"/>
    <s v="Delaware"/>
    <s v="Wilmington"/>
    <x v="3"/>
    <n v="32"/>
    <n v="44"/>
    <n v="1408"/>
    <n v="718.08"/>
    <n v="0.51"/>
    <x v="2"/>
  </r>
  <r>
    <s v="Foot Locker"/>
    <n v="1185732"/>
    <x v="237"/>
    <x v="0"/>
    <s v="Nord-est"/>
    <s v="Delaware"/>
    <s v="Wilmington"/>
    <x v="4"/>
    <n v="47"/>
    <n v="45"/>
    <n v="2115"/>
    <n v="951.74999999999989"/>
    <n v="0.44999999999999996"/>
    <x v="2"/>
  </r>
  <r>
    <s v="Foot Locker"/>
    <n v="1185732"/>
    <x v="237"/>
    <x v="0"/>
    <s v="Nord-est"/>
    <s v="Delaware"/>
    <s v="Wilmington"/>
    <x v="5"/>
    <n v="38"/>
    <n v="78"/>
    <n v="2964"/>
    <n v="1600.5600000000002"/>
    <n v="0.54"/>
    <x v="2"/>
  </r>
  <r>
    <s v="Foot Locker"/>
    <n v="1185732"/>
    <x v="266"/>
    <x v="1"/>
    <s v="Nord-est"/>
    <s v="Delaware"/>
    <s v="Wilmington"/>
    <x v="0"/>
    <n v="51"/>
    <n v="160"/>
    <n v="8160"/>
    <n v="3916.7999999999997"/>
    <n v="0.48"/>
    <x v="2"/>
  </r>
  <r>
    <s v="Foot Locker"/>
    <n v="1185732"/>
    <x v="266"/>
    <x v="1"/>
    <s v="Nord-est"/>
    <s v="Delaware"/>
    <s v="Wilmington"/>
    <x v="1"/>
    <n v="47"/>
    <n v="69"/>
    <n v="3243"/>
    <n v="1459.35"/>
    <n v="0.44999999999999996"/>
    <x v="2"/>
  </r>
  <r>
    <s v="Foot Locker"/>
    <n v="1185732"/>
    <x v="266"/>
    <x v="1"/>
    <s v="Nord-est"/>
    <s v="Delaware"/>
    <s v="Wilmington"/>
    <x v="2"/>
    <n v="41"/>
    <n v="81"/>
    <n v="3321"/>
    <n v="1726.92"/>
    <n v="0.52"/>
    <x v="2"/>
  </r>
  <r>
    <s v="Foot Locker"/>
    <n v="1185732"/>
    <x v="266"/>
    <x v="1"/>
    <s v="Nord-est"/>
    <s v="Delaware"/>
    <s v="Wilmington"/>
    <x v="3"/>
    <n v="41"/>
    <n v="65"/>
    <n v="2665"/>
    <n v="1385.8"/>
    <n v="0.52"/>
    <x v="2"/>
  </r>
  <r>
    <s v="Foot Locker"/>
    <n v="1185732"/>
    <x v="266"/>
    <x v="1"/>
    <s v="Nord-est"/>
    <s v="Delaware"/>
    <s v="Wilmington"/>
    <x v="4"/>
    <n v="50"/>
    <n v="74"/>
    <n v="3700"/>
    <n v="1554"/>
    <n v="0.42"/>
    <x v="2"/>
  </r>
  <r>
    <s v="Foot Locker"/>
    <n v="1185732"/>
    <x v="266"/>
    <x v="1"/>
    <s v="Nord-est"/>
    <s v="Delaware"/>
    <s v="Wilmington"/>
    <x v="5"/>
    <n v="54"/>
    <n v="104"/>
    <n v="5616"/>
    <n v="3088.8"/>
    <n v="0.55000000000000004"/>
    <x v="2"/>
  </r>
  <r>
    <s v="Foot Locker"/>
    <n v="1185732"/>
    <x v="299"/>
    <x v="6"/>
    <s v="Nord-est"/>
    <s v="Delaware"/>
    <s v="Wilmington"/>
    <x v="0"/>
    <n v="51"/>
    <n v="189"/>
    <n v="9639"/>
    <n v="4433.9399999999996"/>
    <n v="0.45999999999999996"/>
    <x v="2"/>
  </r>
  <r>
    <s v="Foot Locker"/>
    <n v="1185732"/>
    <x v="299"/>
    <x v="6"/>
    <s v="Nord-est"/>
    <s v="Delaware"/>
    <s v="Wilmington"/>
    <x v="1"/>
    <n v="48"/>
    <n v="120"/>
    <n v="5760"/>
    <n v="2591.9999999999995"/>
    <n v="0.44999999999999996"/>
    <x v="2"/>
  </r>
  <r>
    <s v="Foot Locker"/>
    <n v="1185732"/>
    <x v="299"/>
    <x v="6"/>
    <s v="Nord-est"/>
    <s v="Delaware"/>
    <s v="Wilmington"/>
    <x v="2"/>
    <n v="43"/>
    <n v="85"/>
    <n v="3655"/>
    <n v="1937.15"/>
    <n v="0.53"/>
    <x v="2"/>
  </r>
  <r>
    <s v="Foot Locker"/>
    <n v="1185732"/>
    <x v="299"/>
    <x v="6"/>
    <s v="Nord-est"/>
    <s v="Delaware"/>
    <s v="Wilmington"/>
    <x v="3"/>
    <n v="41"/>
    <n v="75"/>
    <n v="3075"/>
    <n v="1691.2500000000002"/>
    <n v="0.55000000000000004"/>
    <x v="2"/>
  </r>
  <r>
    <s v="Foot Locker"/>
    <n v="1185732"/>
    <x v="299"/>
    <x v="6"/>
    <s v="Nord-est"/>
    <s v="Delaware"/>
    <s v="Wilmington"/>
    <x v="4"/>
    <n v="50"/>
    <n v="75"/>
    <n v="3750"/>
    <n v="1500"/>
    <n v="0.4"/>
    <x v="2"/>
  </r>
  <r>
    <s v="Foot Locker"/>
    <n v="1185732"/>
    <x v="299"/>
    <x v="6"/>
    <s v="Nord-est"/>
    <s v="Delaware"/>
    <s v="Wilmington"/>
    <x v="5"/>
    <n v="56"/>
    <n v="135"/>
    <n v="7560"/>
    <n v="4006.8"/>
    <n v="0.53"/>
    <x v="2"/>
  </r>
  <r>
    <s v="Foot Locker"/>
    <n v="1185732"/>
    <x v="327"/>
    <x v="6"/>
    <s v="Nord-est"/>
    <s v="Delaware"/>
    <s v="Wilmington"/>
    <x v="0"/>
    <n v="53"/>
    <n v="182"/>
    <n v="9646"/>
    <n v="4823"/>
    <n v="0.5"/>
    <x v="2"/>
  </r>
  <r>
    <s v="Foot Locker"/>
    <n v="1185732"/>
    <x v="327"/>
    <x v="6"/>
    <s v="Nord-est"/>
    <s v="Delaware"/>
    <s v="Wilmington"/>
    <x v="1"/>
    <n v="47"/>
    <n v="119"/>
    <n v="5593"/>
    <n v="2516.85"/>
    <n v="0.44999999999999996"/>
    <x v="2"/>
  </r>
  <r>
    <s v="Foot Locker"/>
    <n v="1185732"/>
    <x v="327"/>
    <x v="6"/>
    <s v="Nord-est"/>
    <s v="Delaware"/>
    <s v="Wilmington"/>
    <x v="2"/>
    <n v="41"/>
    <n v="102"/>
    <n v="4182"/>
    <n v="2258.2800000000002"/>
    <n v="0.54"/>
    <x v="2"/>
  </r>
  <r>
    <s v="Foot Locker"/>
    <n v="1185732"/>
    <x v="327"/>
    <x v="6"/>
    <s v="Nord-est"/>
    <s v="Delaware"/>
    <s v="Wilmington"/>
    <x v="3"/>
    <n v="43"/>
    <n v="90"/>
    <n v="3870"/>
    <n v="2051.1"/>
    <n v="0.53"/>
    <x v="2"/>
  </r>
  <r>
    <s v="Foot Locker"/>
    <n v="1185732"/>
    <x v="327"/>
    <x v="6"/>
    <s v="Nord-est"/>
    <s v="Delaware"/>
    <s v="Wilmington"/>
    <x v="4"/>
    <n v="51"/>
    <n v="94"/>
    <n v="4794"/>
    <n v="1965.54"/>
    <n v="0.41"/>
    <x v="2"/>
  </r>
  <r>
    <s v="Foot Locker"/>
    <n v="1185732"/>
    <x v="327"/>
    <x v="6"/>
    <s v="Nord-est"/>
    <s v="Delaware"/>
    <s v="Wilmington"/>
    <x v="5"/>
    <n v="55"/>
    <n v="145"/>
    <n v="7975"/>
    <n v="3987.5"/>
    <n v="0.5"/>
    <x v="2"/>
  </r>
  <r>
    <s v="Foot Locker"/>
    <n v="1185732"/>
    <x v="359"/>
    <x v="3"/>
    <s v="Nord-est"/>
    <s v="Delaware"/>
    <s v="Wilmington"/>
    <x v="0"/>
    <n v="50"/>
    <n v="163"/>
    <n v="8150"/>
    <n v="3993.5"/>
    <n v="0.49"/>
    <x v="2"/>
  </r>
  <r>
    <s v="Foot Locker"/>
    <n v="1185732"/>
    <x v="359"/>
    <x v="3"/>
    <s v="Nord-est"/>
    <s v="Delaware"/>
    <s v="Wilmington"/>
    <x v="1"/>
    <n v="47"/>
    <n v="128"/>
    <n v="6016"/>
    <n v="2767.3599999999997"/>
    <n v="0.45999999999999996"/>
    <x v="2"/>
  </r>
  <r>
    <s v="Foot Locker"/>
    <n v="1185732"/>
    <x v="359"/>
    <x v="3"/>
    <s v="Nord-est"/>
    <s v="Delaware"/>
    <s v="Wilmington"/>
    <x v="2"/>
    <n v="42"/>
    <n v="105"/>
    <n v="4410"/>
    <n v="2205"/>
    <n v="0.5"/>
    <x v="2"/>
  </r>
  <r>
    <s v="Foot Locker"/>
    <n v="1185732"/>
    <x v="359"/>
    <x v="3"/>
    <s v="Nord-est"/>
    <s v="Delaware"/>
    <s v="Wilmington"/>
    <x v="3"/>
    <n v="41"/>
    <n v="63"/>
    <n v="2583"/>
    <n v="1291.5"/>
    <n v="0.5"/>
    <x v="2"/>
  </r>
  <r>
    <s v="Foot Locker"/>
    <n v="1185732"/>
    <x v="359"/>
    <x v="3"/>
    <s v="Nord-est"/>
    <s v="Delaware"/>
    <s v="Wilmington"/>
    <x v="4"/>
    <n v="50"/>
    <n v="63"/>
    <n v="3150"/>
    <n v="1417.4999999999998"/>
    <n v="0.44999999999999996"/>
    <x v="2"/>
  </r>
  <r>
    <s v="Foot Locker"/>
    <n v="1185732"/>
    <x v="359"/>
    <x v="3"/>
    <s v="Nord-est"/>
    <s v="Delaware"/>
    <s v="Wilmington"/>
    <x v="5"/>
    <n v="59"/>
    <n v="120"/>
    <n v="7080"/>
    <n v="3681.6"/>
    <n v="0.52"/>
    <x v="2"/>
  </r>
  <r>
    <s v="Foot Locker"/>
    <n v="1185732"/>
    <x v="389"/>
    <x v="5"/>
    <s v="Nord-est"/>
    <s v="Delaware"/>
    <s v="Wilmington"/>
    <x v="0"/>
    <n v="50"/>
    <n v="142"/>
    <n v="7100"/>
    <n v="3479"/>
    <n v="0.49"/>
    <x v="2"/>
  </r>
  <r>
    <s v="Foot Locker"/>
    <n v="1185732"/>
    <x v="389"/>
    <x v="5"/>
    <s v="Nord-est"/>
    <s v="Delaware"/>
    <s v="Wilmington"/>
    <x v="1"/>
    <n v="47"/>
    <n v="85"/>
    <n v="3995"/>
    <n v="1797.7499999999998"/>
    <n v="0.44999999999999996"/>
    <x v="2"/>
  </r>
  <r>
    <s v="Foot Locker"/>
    <n v="1185732"/>
    <x v="389"/>
    <x v="5"/>
    <s v="Nord-est"/>
    <s v="Delaware"/>
    <s v="Wilmington"/>
    <x v="2"/>
    <n v="43"/>
    <n v="61"/>
    <n v="2623"/>
    <n v="1337.73"/>
    <n v="0.51"/>
    <x v="2"/>
  </r>
  <r>
    <s v="Foot Locker"/>
    <n v="1185732"/>
    <x v="389"/>
    <x v="5"/>
    <s v="Nord-est"/>
    <s v="Delaware"/>
    <s v="Wilmington"/>
    <x v="3"/>
    <n v="41"/>
    <n v="60"/>
    <n v="2460"/>
    <n v="1254.5999999999999"/>
    <n v="0.51"/>
    <x v="2"/>
  </r>
  <r>
    <s v="Foot Locker"/>
    <n v="1185732"/>
    <x v="389"/>
    <x v="5"/>
    <s v="Nord-est"/>
    <s v="Delaware"/>
    <s v="Wilmington"/>
    <x v="4"/>
    <n v="50"/>
    <n v="60"/>
    <n v="3000"/>
    <n v="1320"/>
    <n v="0.44"/>
    <x v="2"/>
  </r>
  <r>
    <s v="Foot Locker"/>
    <n v="1185732"/>
    <x v="389"/>
    <x v="5"/>
    <s v="Nord-est"/>
    <s v="Delaware"/>
    <s v="Wilmington"/>
    <x v="5"/>
    <n v="58"/>
    <n v="84"/>
    <n v="4872"/>
    <n v="2630.88"/>
    <n v="0.54"/>
    <x v="2"/>
  </r>
  <r>
    <s v="Foot Locker"/>
    <n v="1185732"/>
    <x v="421"/>
    <x v="2"/>
    <s v="Nord-est"/>
    <s v="Delaware"/>
    <s v="Wilmington"/>
    <x v="0"/>
    <n v="56"/>
    <n v="128"/>
    <n v="7168"/>
    <n v="3225.5999999999995"/>
    <n v="0.44999999999999996"/>
    <x v="2"/>
  </r>
  <r>
    <s v="Foot Locker"/>
    <n v="1185732"/>
    <x v="421"/>
    <x v="2"/>
    <s v="Nord-est"/>
    <s v="Delaware"/>
    <s v="Wilmington"/>
    <x v="1"/>
    <n v="51"/>
    <n v="90"/>
    <n v="4590"/>
    <n v="2111.3999999999996"/>
    <n v="0.45999999999999996"/>
    <x v="2"/>
  </r>
  <r>
    <s v="Foot Locker"/>
    <n v="1185732"/>
    <x v="421"/>
    <x v="2"/>
    <s v="Nord-est"/>
    <s v="Delaware"/>
    <s v="Wilmington"/>
    <x v="2"/>
    <n v="50"/>
    <n v="52"/>
    <n v="2600"/>
    <n v="1430.0000000000002"/>
    <n v="0.55000000000000004"/>
    <x v="2"/>
  </r>
  <r>
    <s v="Foot Locker"/>
    <n v="1185732"/>
    <x v="421"/>
    <x v="2"/>
    <s v="Nord-est"/>
    <s v="Delaware"/>
    <s v="Wilmington"/>
    <x v="3"/>
    <n v="52"/>
    <n v="44"/>
    <n v="2288"/>
    <n v="1144"/>
    <n v="0.5"/>
    <x v="2"/>
  </r>
  <r>
    <s v="Foot Locker"/>
    <n v="1185732"/>
    <x v="421"/>
    <x v="2"/>
    <s v="Nord-est"/>
    <s v="Delaware"/>
    <s v="Wilmington"/>
    <x v="4"/>
    <n v="62"/>
    <n v="49"/>
    <n v="3038"/>
    <n v="1215.2"/>
    <n v="0.4"/>
    <x v="2"/>
  </r>
  <r>
    <s v="Kohl's"/>
    <n v="1185732"/>
    <x v="421"/>
    <x v="2"/>
    <s v="Nord-est"/>
    <s v="Delaware"/>
    <s v="Wilmington"/>
    <x v="5"/>
    <n v="63"/>
    <n v="78"/>
    <n v="4914"/>
    <n v="2702.7000000000003"/>
    <n v="0.55000000000000004"/>
    <x v="2"/>
  </r>
  <r>
    <s v="Kohl's"/>
    <n v="1185732"/>
    <x v="451"/>
    <x v="4"/>
    <s v="Nord-est"/>
    <s v="Delaware"/>
    <s v="Wilmington"/>
    <x v="0"/>
    <n v="60"/>
    <n v="135"/>
    <n v="8100"/>
    <n v="3807"/>
    <n v="0.47"/>
    <x v="2"/>
  </r>
  <r>
    <s v="Kohl's"/>
    <n v="1185732"/>
    <x v="451"/>
    <x v="4"/>
    <s v="Nord-est"/>
    <s v="Delaware"/>
    <s v="Wilmington"/>
    <x v="1"/>
    <n v="53"/>
    <n v="85"/>
    <n v="4505"/>
    <n v="2072.2999999999997"/>
    <n v="0.45999999999999996"/>
    <x v="2"/>
  </r>
  <r>
    <s v="Kohl's"/>
    <n v="1185732"/>
    <x v="451"/>
    <x v="4"/>
    <s v="Nord-est"/>
    <s v="Delaware"/>
    <s v="Wilmington"/>
    <x v="2"/>
    <n v="52"/>
    <n v="86"/>
    <n v="4472"/>
    <n v="2280.7200000000003"/>
    <n v="0.51"/>
    <x v="2"/>
  </r>
  <r>
    <s v="Kohl's"/>
    <n v="1185732"/>
    <x v="451"/>
    <x v="4"/>
    <s v="Nord-est"/>
    <s v="Delaware"/>
    <s v="Wilmington"/>
    <x v="3"/>
    <n v="51"/>
    <n v="84"/>
    <n v="4284"/>
    <n v="2270.52"/>
    <n v="0.53"/>
    <x v="2"/>
  </r>
  <r>
    <s v="Kohl's"/>
    <n v="1185732"/>
    <x v="451"/>
    <x v="4"/>
    <s v="Nord-est"/>
    <s v="Delaware"/>
    <s v="Wilmington"/>
    <x v="4"/>
    <n v="60"/>
    <n v="72"/>
    <n v="4320"/>
    <n v="1728"/>
    <n v="0.4"/>
    <x v="2"/>
  </r>
  <r>
    <s v="Kohl's"/>
    <n v="1185732"/>
    <x v="451"/>
    <x v="4"/>
    <s v="Nord-est"/>
    <s v="Delaware"/>
    <s v="Wilmington"/>
    <x v="5"/>
    <n v="64"/>
    <n v="98"/>
    <n v="6272"/>
    <n v="3449.6000000000004"/>
    <n v="0.55000000000000004"/>
    <x v="2"/>
  </r>
  <r>
    <s v="Kohl's"/>
    <n v="1185732"/>
    <x v="480"/>
    <x v="5"/>
    <s v="Nord-est"/>
    <s v="Delaware"/>
    <s v="Wilmington"/>
    <x v="0"/>
    <n v="62"/>
    <n v="168"/>
    <n v="10416"/>
    <n v="4895.5199999999995"/>
    <n v="0.47"/>
    <x v="2"/>
  </r>
  <r>
    <s v="Kohl's"/>
    <n v="1185732"/>
    <x v="480"/>
    <x v="5"/>
    <s v="Nord-est"/>
    <s v="Delaware"/>
    <s v="Wilmington"/>
    <x v="1"/>
    <n v="50"/>
    <n v="100"/>
    <n v="5000"/>
    <n v="2400"/>
    <n v="0.48"/>
    <x v="2"/>
  </r>
  <r>
    <s v="Kohl's"/>
    <n v="1185732"/>
    <x v="480"/>
    <x v="5"/>
    <s v="Nord-est"/>
    <s v="Delaware"/>
    <s v="Wilmington"/>
    <x v="2"/>
    <n v="50"/>
    <n v="109"/>
    <n v="5450"/>
    <n v="2943"/>
    <n v="0.54"/>
    <x v="2"/>
  </r>
  <r>
    <s v="Kohl's"/>
    <n v="1185732"/>
    <x v="480"/>
    <x v="5"/>
    <s v="Nord-est"/>
    <s v="Delaware"/>
    <s v="Wilmington"/>
    <x v="3"/>
    <n v="53"/>
    <n v="98"/>
    <n v="5194"/>
    <n v="2804.76"/>
    <n v="0.54"/>
    <x v="2"/>
  </r>
  <r>
    <s v="Kohl's"/>
    <n v="1185732"/>
    <x v="480"/>
    <x v="5"/>
    <s v="Nord-est"/>
    <s v="Delaware"/>
    <s v="Wilmington"/>
    <x v="4"/>
    <n v="61"/>
    <n v="91"/>
    <n v="5551"/>
    <n v="2220.4"/>
    <n v="0.4"/>
    <x v="2"/>
  </r>
  <r>
    <s v="Kohl's"/>
    <n v="1185732"/>
    <x v="480"/>
    <x v="5"/>
    <s v="Nord-est"/>
    <s v="Delaware"/>
    <s v="Wilmington"/>
    <x v="5"/>
    <n v="65"/>
    <n v="123"/>
    <n v="7995"/>
    <n v="3997.5"/>
    <n v="0.5"/>
    <x v="2"/>
  </r>
  <r>
    <s v="Kohl's"/>
    <n v="1185732"/>
    <x v="174"/>
    <x v="4"/>
    <s v="Nord-est"/>
    <s v="Delaware"/>
    <s v="Wilmington"/>
    <x v="0"/>
    <n v="32"/>
    <n v="138"/>
    <n v="4416"/>
    <n v="2208"/>
    <n v="0.5"/>
    <x v="2"/>
  </r>
  <r>
    <s v="Kohl's"/>
    <n v="1185732"/>
    <x v="174"/>
    <x v="4"/>
    <s v="Nord-est"/>
    <s v="Delaware"/>
    <s v="Wilmington"/>
    <x v="1"/>
    <n v="33"/>
    <n v="77"/>
    <n v="2541"/>
    <n v="1194.27"/>
    <n v="0.47"/>
    <x v="2"/>
  </r>
  <r>
    <s v="Kohl's"/>
    <n v="1185732"/>
    <x v="174"/>
    <x v="4"/>
    <s v="Nord-est"/>
    <s v="Delaware"/>
    <s v="Wilmington"/>
    <x v="2"/>
    <n v="24"/>
    <n v="72"/>
    <n v="1728"/>
    <n v="881.28"/>
    <n v="0.51"/>
    <x v="2"/>
  </r>
  <r>
    <s v="Kohl's"/>
    <n v="1185732"/>
    <x v="174"/>
    <x v="4"/>
    <s v="Nord-est"/>
    <s v="Delaware"/>
    <s v="Wilmington"/>
    <x v="3"/>
    <n v="27"/>
    <n v="38"/>
    <n v="1026"/>
    <n v="513"/>
    <n v="0.5"/>
    <x v="2"/>
  </r>
  <r>
    <s v="Kohl's"/>
    <n v="1185732"/>
    <x v="174"/>
    <x v="4"/>
    <s v="Nord-est"/>
    <s v="Delaware"/>
    <s v="Wilmington"/>
    <x v="4"/>
    <n v="41"/>
    <n v="47"/>
    <n v="1927"/>
    <n v="770.80000000000007"/>
    <n v="0.4"/>
    <x v="2"/>
  </r>
  <r>
    <s v="Kohl's"/>
    <n v="1185732"/>
    <x v="174"/>
    <x v="4"/>
    <s v="Nord-est"/>
    <s v="Delaware"/>
    <s v="Wilmington"/>
    <x v="5"/>
    <n v="33"/>
    <n v="69"/>
    <n v="2277"/>
    <n v="1252.3500000000001"/>
    <n v="0.55000000000000004"/>
    <x v="2"/>
  </r>
  <r>
    <s v="Kohl's"/>
    <n v="1185732"/>
    <x v="203"/>
    <x v="5"/>
    <s v="Nord-est"/>
    <s v="Delaware"/>
    <s v="Wilmington"/>
    <x v="0"/>
    <n v="34"/>
    <n v="147"/>
    <n v="4998"/>
    <n v="2399.04"/>
    <n v="0.48"/>
    <x v="2"/>
  </r>
  <r>
    <s v="Kohl's"/>
    <n v="1185732"/>
    <x v="203"/>
    <x v="5"/>
    <s v="Nord-est"/>
    <s v="Delaware"/>
    <s v="Wilmington"/>
    <x v="1"/>
    <n v="32"/>
    <n v="53"/>
    <n v="1696"/>
    <n v="848"/>
    <n v="0.5"/>
    <x v="2"/>
  </r>
  <r>
    <s v="Kohl's"/>
    <n v="1185732"/>
    <x v="203"/>
    <x v="5"/>
    <s v="Nord-est"/>
    <s v="Delaware"/>
    <s v="Wilmington"/>
    <x v="2"/>
    <n v="24"/>
    <n v="63"/>
    <n v="1512"/>
    <n v="771.12"/>
    <n v="0.51"/>
    <x v="2"/>
  </r>
  <r>
    <s v="Kohl's"/>
    <n v="1185732"/>
    <x v="203"/>
    <x v="5"/>
    <s v="Nord-est"/>
    <s v="New Jersey"/>
    <s v="Newark"/>
    <x v="3"/>
    <n v="29"/>
    <n v="30"/>
    <n v="870"/>
    <n v="461.1"/>
    <n v="0.53"/>
    <x v="2"/>
  </r>
  <r>
    <s v="Kohl's"/>
    <n v="1185732"/>
    <x v="203"/>
    <x v="5"/>
    <s v="Nord-est"/>
    <s v="New Jersey"/>
    <s v="Newark"/>
    <x v="4"/>
    <n v="41"/>
    <n v="47"/>
    <n v="1927"/>
    <n v="770.80000000000007"/>
    <n v="0.4"/>
    <x v="2"/>
  </r>
  <r>
    <s v="Kohl's"/>
    <n v="1185732"/>
    <x v="203"/>
    <x v="5"/>
    <s v="Nord-est"/>
    <s v="New Jersey"/>
    <s v="Newark"/>
    <x v="5"/>
    <n v="32"/>
    <n v="74"/>
    <n v="2368"/>
    <n v="1255.04"/>
    <n v="0.53"/>
    <x v="2"/>
  </r>
  <r>
    <s v="Kohl's"/>
    <n v="1185732"/>
    <x v="708"/>
    <x v="3"/>
    <s v="Nord-est"/>
    <s v="New Jersey"/>
    <s v="Newark"/>
    <x v="0"/>
    <n v="32"/>
    <n v="144"/>
    <n v="4608"/>
    <n v="2119.6799999999998"/>
    <n v="0.45999999999999996"/>
    <x v="2"/>
  </r>
  <r>
    <s v="Kohl's"/>
    <n v="1185732"/>
    <x v="708"/>
    <x v="3"/>
    <s v="Nord-est"/>
    <s v="New Jersey"/>
    <s v="Newark"/>
    <x v="1"/>
    <n v="32"/>
    <n v="58"/>
    <n v="1856"/>
    <n v="909.43999999999994"/>
    <n v="0.49"/>
    <x v="2"/>
  </r>
  <r>
    <s v="Kohl's"/>
    <n v="1185732"/>
    <x v="708"/>
    <x v="3"/>
    <s v="Nord-est"/>
    <s v="New Jersey"/>
    <s v="Newark"/>
    <x v="2"/>
    <n v="24"/>
    <n v="59"/>
    <n v="1416"/>
    <n v="750.48"/>
    <n v="0.53"/>
    <x v="2"/>
  </r>
  <r>
    <s v="Kohl's"/>
    <n v="1185732"/>
    <x v="708"/>
    <x v="3"/>
    <s v="Nord-est"/>
    <s v="New Jersey"/>
    <s v="Newark"/>
    <x v="3"/>
    <n v="27"/>
    <n v="22"/>
    <n v="594"/>
    <n v="308.88"/>
    <n v="0.52"/>
    <x v="2"/>
  </r>
  <r>
    <s v="Kohl's"/>
    <n v="1185732"/>
    <x v="708"/>
    <x v="3"/>
    <s v="Nord-est"/>
    <s v="New Jersey"/>
    <s v="Newark"/>
    <x v="4"/>
    <n v="43"/>
    <n v="34"/>
    <n v="1462"/>
    <n v="657.9"/>
    <n v="0.44999999999999996"/>
    <x v="2"/>
  </r>
  <r>
    <s v="Kohl's"/>
    <n v="1185732"/>
    <x v="708"/>
    <x v="3"/>
    <s v="Nord-est"/>
    <s v="New Jersey"/>
    <s v="Newark"/>
    <x v="5"/>
    <n v="32"/>
    <n v="61"/>
    <n v="1952"/>
    <n v="976"/>
    <n v="0.5"/>
    <x v="2"/>
  </r>
  <r>
    <s v="Kohl's"/>
    <n v="1185732"/>
    <x v="230"/>
    <x v="0"/>
    <s v="Nord-est"/>
    <s v="New Jersey"/>
    <s v="Newark"/>
    <x v="0"/>
    <n v="34"/>
    <n v="133"/>
    <n v="4522"/>
    <n v="2261"/>
    <n v="0.5"/>
    <x v="2"/>
  </r>
  <r>
    <s v="Kohl's"/>
    <n v="1185732"/>
    <x v="230"/>
    <x v="0"/>
    <s v="Nord-est"/>
    <s v="New Jersey"/>
    <s v="Newark"/>
    <x v="1"/>
    <n v="33"/>
    <n v="51"/>
    <n v="1683"/>
    <n v="774.18"/>
    <n v="0.45999999999999996"/>
    <x v="2"/>
  </r>
  <r>
    <s v="Kohl's"/>
    <n v="1185732"/>
    <x v="230"/>
    <x v="0"/>
    <s v="Nord-est"/>
    <s v="New Jersey"/>
    <s v="Newark"/>
    <x v="2"/>
    <n v="24"/>
    <n v="51"/>
    <n v="1224"/>
    <n v="612"/>
    <n v="0.5"/>
    <x v="2"/>
  </r>
  <r>
    <s v="Kohl's"/>
    <n v="1185732"/>
    <x v="230"/>
    <x v="0"/>
    <s v="Nord-est"/>
    <s v="New Jersey"/>
    <s v="Newark"/>
    <x v="3"/>
    <n v="27"/>
    <n v="27"/>
    <n v="729"/>
    <n v="371.79"/>
    <n v="0.51"/>
    <x v="2"/>
  </r>
  <r>
    <s v="Kohl's"/>
    <n v="1185732"/>
    <x v="230"/>
    <x v="0"/>
    <s v="Nord-est"/>
    <s v="New Jersey"/>
    <s v="Newark"/>
    <x v="4"/>
    <n v="44"/>
    <n v="27"/>
    <n v="1188"/>
    <n v="522.72"/>
    <n v="0.44"/>
    <x v="2"/>
  </r>
  <r>
    <s v="Kohl's"/>
    <n v="1185732"/>
    <x v="230"/>
    <x v="0"/>
    <s v="Nord-est"/>
    <s v="New Jersey"/>
    <s v="Newark"/>
    <x v="5"/>
    <n v="33"/>
    <n v="68"/>
    <n v="2244"/>
    <n v="1211.76"/>
    <n v="0.54"/>
    <x v="2"/>
  </r>
  <r>
    <s v="Kohl's"/>
    <n v="1185732"/>
    <x v="259"/>
    <x v="1"/>
    <s v="Nord-est"/>
    <s v="New Jersey"/>
    <s v="Newark"/>
    <x v="0"/>
    <n v="48"/>
    <n v="130"/>
    <n v="6240"/>
    <n v="2932.7999999999997"/>
    <n v="0.47"/>
    <x v="2"/>
  </r>
  <r>
    <s v="Kohl's"/>
    <n v="1185732"/>
    <x v="259"/>
    <x v="1"/>
    <s v="Nord-est"/>
    <s v="New Jersey"/>
    <s v="Newark"/>
    <x v="1"/>
    <n v="41"/>
    <n v="68"/>
    <n v="2788"/>
    <n v="1394"/>
    <n v="0.5"/>
    <x v="2"/>
  </r>
  <r>
    <s v="Kohl's"/>
    <n v="1185732"/>
    <x v="259"/>
    <x v="1"/>
    <s v="Nord-est"/>
    <s v="New Jersey"/>
    <s v="Newark"/>
    <x v="2"/>
    <n v="38"/>
    <n v="75"/>
    <n v="2850"/>
    <n v="1425"/>
    <n v="0.5"/>
    <x v="2"/>
  </r>
  <r>
    <s v="Kohl's"/>
    <n v="1185732"/>
    <x v="259"/>
    <x v="1"/>
    <s v="Nord-est"/>
    <s v="New Jersey"/>
    <s v="Newark"/>
    <x v="3"/>
    <n v="38"/>
    <n v="56"/>
    <n v="2128"/>
    <n v="1064"/>
    <n v="0.5"/>
    <x v="2"/>
  </r>
  <r>
    <s v="Kohl's"/>
    <n v="1185732"/>
    <x v="259"/>
    <x v="1"/>
    <s v="Nord-est"/>
    <s v="New Jersey"/>
    <s v="Newark"/>
    <x v="4"/>
    <n v="47"/>
    <n v="68"/>
    <n v="3196"/>
    <n v="1310.3599999999999"/>
    <n v="0.41"/>
    <x v="2"/>
  </r>
  <r>
    <s v="Kohl's"/>
    <n v="1185732"/>
    <x v="259"/>
    <x v="1"/>
    <s v="Nord-est"/>
    <s v="New Jersey"/>
    <s v="Newark"/>
    <x v="5"/>
    <n v="51"/>
    <n v="102"/>
    <n v="5202"/>
    <n v="2705.04"/>
    <n v="0.52"/>
    <x v="2"/>
  </r>
  <r>
    <s v="Kohl's"/>
    <n v="1185732"/>
    <x v="292"/>
    <x v="6"/>
    <s v="Nord-est"/>
    <s v="New Jersey"/>
    <s v="Newark"/>
    <x v="0"/>
    <n v="45"/>
    <n v="156"/>
    <n v="7020"/>
    <n v="3229.2"/>
    <n v="0.45999999999999996"/>
    <x v="2"/>
  </r>
  <r>
    <s v="Kohl's"/>
    <n v="1185732"/>
    <x v="292"/>
    <x v="6"/>
    <s v="Nord-est"/>
    <s v="New Jersey"/>
    <s v="Newark"/>
    <x v="1"/>
    <n v="44"/>
    <n v="105"/>
    <n v="4620"/>
    <n v="2125.1999999999998"/>
    <n v="0.45999999999999996"/>
    <x v="2"/>
  </r>
  <r>
    <s v="Kohl's"/>
    <n v="1185732"/>
    <x v="292"/>
    <x v="6"/>
    <s v="Nord-est"/>
    <s v="New Jersey"/>
    <s v="Newark"/>
    <x v="2"/>
    <n v="38"/>
    <n v="69"/>
    <n v="2622"/>
    <n v="1389.66"/>
    <n v="0.53"/>
    <x v="2"/>
  </r>
  <r>
    <s v="Kohl's"/>
    <n v="1185732"/>
    <x v="292"/>
    <x v="6"/>
    <s v="Nord-est"/>
    <s v="New Jersey"/>
    <s v="Newark"/>
    <x v="3"/>
    <n v="39"/>
    <n v="65"/>
    <n v="2535"/>
    <n v="1368.9"/>
    <n v="0.54"/>
    <x v="2"/>
  </r>
  <r>
    <s v="Kohl's"/>
    <n v="1185732"/>
    <x v="292"/>
    <x v="6"/>
    <s v="Nord-est"/>
    <s v="New Jersey"/>
    <s v="Newark"/>
    <x v="4"/>
    <n v="46"/>
    <n v="65"/>
    <n v="2990"/>
    <n v="1345.4999999999998"/>
    <n v="0.44999999999999996"/>
    <x v="2"/>
  </r>
  <r>
    <s v="Kohl's"/>
    <n v="1185732"/>
    <x v="292"/>
    <x v="6"/>
    <s v="Nord-est"/>
    <s v="New Jersey"/>
    <s v="Newark"/>
    <x v="5"/>
    <n v="50"/>
    <n v="120"/>
    <n v="6000"/>
    <n v="3000"/>
    <n v="0.5"/>
    <x v="2"/>
  </r>
  <r>
    <s v="Kohl's"/>
    <n v="1185732"/>
    <x v="320"/>
    <x v="6"/>
    <s v="Nord-est"/>
    <s v="New Jersey"/>
    <s v="Newark"/>
    <x v="0"/>
    <n v="47"/>
    <n v="188"/>
    <n v="8836"/>
    <n v="4152.92"/>
    <n v="0.47"/>
    <x v="2"/>
  </r>
  <r>
    <s v="Kohl's"/>
    <n v="1185732"/>
    <x v="320"/>
    <x v="6"/>
    <s v="Nord-est"/>
    <s v="New Jersey"/>
    <s v="Newark"/>
    <x v="1"/>
    <n v="42"/>
    <n v="98"/>
    <n v="4116"/>
    <n v="2058"/>
    <n v="0.5"/>
    <x v="2"/>
  </r>
  <r>
    <s v="Kohl's"/>
    <n v="1185732"/>
    <x v="320"/>
    <x v="6"/>
    <s v="Nord-est"/>
    <s v="New Jersey"/>
    <s v="Newark"/>
    <x v="2"/>
    <n v="37"/>
    <n v="81"/>
    <n v="2997"/>
    <n v="1558.44"/>
    <n v="0.52"/>
    <x v="2"/>
  </r>
  <r>
    <s v="Kohl's"/>
    <n v="1185732"/>
    <x v="320"/>
    <x v="6"/>
    <s v="Nord-est"/>
    <s v="New Jersey"/>
    <s v="Newark"/>
    <x v="3"/>
    <n v="36"/>
    <n v="63"/>
    <n v="2268"/>
    <n v="1224.72"/>
    <n v="0.54"/>
    <x v="2"/>
  </r>
  <r>
    <s v="Kohl's"/>
    <n v="1185732"/>
    <x v="320"/>
    <x v="6"/>
    <s v="Nord-est"/>
    <s v="New Jersey"/>
    <s v="Newark"/>
    <x v="4"/>
    <n v="48"/>
    <n v="74"/>
    <n v="3552"/>
    <n v="1527.36"/>
    <n v="0.43"/>
    <x v="2"/>
  </r>
  <r>
    <s v="Kohl's"/>
    <n v="1185732"/>
    <x v="320"/>
    <x v="6"/>
    <s v="Nord-est"/>
    <s v="New Jersey"/>
    <s v="Newark"/>
    <x v="5"/>
    <n v="54"/>
    <n v="131"/>
    <n v="7074"/>
    <n v="3749.2200000000003"/>
    <n v="0.53"/>
    <x v="2"/>
  </r>
  <r>
    <s v="Kohl's"/>
    <n v="1185732"/>
    <x v="352"/>
    <x v="3"/>
    <s v="Nord-est"/>
    <s v="New Jersey"/>
    <s v="Newark"/>
    <x v="0"/>
    <n v="47"/>
    <n v="180"/>
    <n v="8460"/>
    <n v="4060.7999999999997"/>
    <n v="0.48"/>
    <x v="2"/>
  </r>
  <r>
    <s v="Kohl's"/>
    <n v="1185732"/>
    <x v="352"/>
    <x v="3"/>
    <s v="Nord-est"/>
    <s v="New Jersey"/>
    <s v="Newark"/>
    <x v="1"/>
    <n v="42"/>
    <n v="101"/>
    <n v="4242"/>
    <n v="1993.7399999999998"/>
    <n v="0.47"/>
    <x v="2"/>
  </r>
  <r>
    <s v="Kohl's"/>
    <n v="1185732"/>
    <x v="352"/>
    <x v="3"/>
    <s v="Nord-est"/>
    <s v="New Jersey"/>
    <s v="Newark"/>
    <x v="2"/>
    <n v="37"/>
    <n v="75"/>
    <n v="2775"/>
    <n v="1498.5"/>
    <n v="0.54"/>
    <x v="2"/>
  </r>
  <r>
    <s v="Kohl's"/>
    <n v="1185732"/>
    <x v="352"/>
    <x v="3"/>
    <s v="Nord-est"/>
    <s v="New Jersey"/>
    <s v="Newark"/>
    <x v="3"/>
    <n v="36"/>
    <n v="52"/>
    <n v="1872"/>
    <n v="954.72"/>
    <n v="0.51"/>
    <x v="2"/>
  </r>
  <r>
    <s v="Kohl's"/>
    <n v="1185732"/>
    <x v="352"/>
    <x v="3"/>
    <s v="Nord-est"/>
    <s v="New Jersey"/>
    <s v="Newark"/>
    <x v="4"/>
    <n v="46"/>
    <n v="46"/>
    <n v="2116"/>
    <n v="909.88"/>
    <n v="0.43"/>
    <x v="2"/>
  </r>
  <r>
    <s v="Kohl's"/>
    <n v="1185732"/>
    <x v="352"/>
    <x v="3"/>
    <s v="Nord-est"/>
    <s v="New Jersey"/>
    <s v="Newark"/>
    <x v="5"/>
    <n v="52"/>
    <n v="105"/>
    <n v="5460"/>
    <n v="2893.8"/>
    <n v="0.53"/>
    <x v="2"/>
  </r>
  <r>
    <s v="Kohl's"/>
    <n v="1185732"/>
    <x v="382"/>
    <x v="5"/>
    <s v="Nord-est"/>
    <s v="New Jersey"/>
    <s v="Newark"/>
    <x v="0"/>
    <n v="46"/>
    <n v="124"/>
    <n v="5704"/>
    <n v="2794.96"/>
    <n v="0.49"/>
    <x v="2"/>
  </r>
  <r>
    <s v="Kohl's"/>
    <n v="1185732"/>
    <x v="382"/>
    <x v="5"/>
    <s v="Nord-est"/>
    <s v="New Jersey"/>
    <s v="Newark"/>
    <x v="1"/>
    <n v="41"/>
    <n v="72"/>
    <n v="2952"/>
    <n v="1476"/>
    <n v="0.5"/>
    <x v="2"/>
  </r>
  <r>
    <s v="Kohl's"/>
    <n v="1185732"/>
    <x v="382"/>
    <x v="5"/>
    <s v="Nord-est"/>
    <s v="New Jersey"/>
    <s v="Newark"/>
    <x v="2"/>
    <n v="39"/>
    <n v="51"/>
    <n v="1989"/>
    <n v="1054.17"/>
    <n v="0.53"/>
    <x v="2"/>
  </r>
  <r>
    <s v="Kohl's"/>
    <n v="1185732"/>
    <x v="382"/>
    <x v="5"/>
    <s v="Nord-est"/>
    <s v="New Jersey"/>
    <s v="Newark"/>
    <x v="3"/>
    <n v="37"/>
    <n v="38"/>
    <n v="1406"/>
    <n v="745.18000000000006"/>
    <n v="0.53"/>
    <x v="2"/>
  </r>
  <r>
    <s v="Kohl's"/>
    <n v="1185732"/>
    <x v="382"/>
    <x v="5"/>
    <s v="Nord-est"/>
    <s v="New Jersey"/>
    <s v="Newark"/>
    <x v="4"/>
    <n v="47"/>
    <n v="41"/>
    <n v="1927"/>
    <n v="790.06999999999994"/>
    <n v="0.41"/>
    <x v="2"/>
  </r>
  <r>
    <s v="Kohl's"/>
    <n v="1185732"/>
    <x v="382"/>
    <x v="5"/>
    <s v="Nord-est"/>
    <s v="New Jersey"/>
    <s v="Newark"/>
    <x v="5"/>
    <n v="50"/>
    <n v="73"/>
    <n v="3650"/>
    <n v="1934.5"/>
    <n v="0.53"/>
    <x v="2"/>
  </r>
  <r>
    <s v="Kohl's"/>
    <n v="1185732"/>
    <x v="414"/>
    <x v="2"/>
    <s v="Nord-est"/>
    <s v="New Jersey"/>
    <s v="Newark"/>
    <x v="0"/>
    <n v="53"/>
    <n v="119"/>
    <n v="6307"/>
    <n v="2901.22"/>
    <n v="0.45999999999999996"/>
    <x v="2"/>
  </r>
  <r>
    <s v="Kohl's"/>
    <n v="1185732"/>
    <x v="414"/>
    <x v="2"/>
    <s v="Nord-est"/>
    <s v="New Jersey"/>
    <s v="Newark"/>
    <x v="1"/>
    <n v="48"/>
    <n v="63"/>
    <n v="3024"/>
    <n v="1512"/>
    <n v="0.5"/>
    <x v="2"/>
  </r>
  <r>
    <s v="Kohl's"/>
    <n v="1185732"/>
    <x v="414"/>
    <x v="2"/>
    <s v="Nord-est"/>
    <s v="New Jersey"/>
    <s v="Newark"/>
    <x v="2"/>
    <n v="46"/>
    <n v="42"/>
    <n v="1932"/>
    <n v="966"/>
    <n v="0.5"/>
    <x v="2"/>
  </r>
  <r>
    <s v="Kohl's"/>
    <n v="1185732"/>
    <x v="414"/>
    <x v="2"/>
    <s v="Nord-est"/>
    <s v="New Jersey"/>
    <s v="Newark"/>
    <x v="3"/>
    <n v="48"/>
    <n v="31"/>
    <n v="1488"/>
    <n v="773.76"/>
    <n v="0.52"/>
    <x v="2"/>
  </r>
  <r>
    <s v="Kohl's"/>
    <n v="1185732"/>
    <x v="414"/>
    <x v="2"/>
    <s v="Nord-est"/>
    <s v="New Jersey"/>
    <s v="Newark"/>
    <x v="4"/>
    <n v="58"/>
    <n v="38"/>
    <n v="2204"/>
    <n v="903.64"/>
    <n v="0.41"/>
    <x v="2"/>
  </r>
  <r>
    <s v="Sports Direct"/>
    <n v="1185732"/>
    <x v="414"/>
    <x v="2"/>
    <s v="Nord-est"/>
    <s v="New Jersey"/>
    <s v="Newark"/>
    <x v="5"/>
    <n v="62"/>
    <n v="68"/>
    <n v="4216"/>
    <n v="2234.48"/>
    <n v="0.53"/>
    <x v="2"/>
  </r>
  <r>
    <s v="Sports Direct"/>
    <n v="1185732"/>
    <x v="444"/>
    <x v="4"/>
    <s v="Nord-est"/>
    <s v="New Jersey"/>
    <s v="Newark"/>
    <x v="0"/>
    <n v="59"/>
    <n v="108"/>
    <n v="6372"/>
    <n v="3058.56"/>
    <n v="0.48"/>
    <x v="2"/>
  </r>
  <r>
    <s v="Sports Direct"/>
    <n v="1185732"/>
    <x v="444"/>
    <x v="4"/>
    <s v="Nord-est"/>
    <s v="New Jersey"/>
    <s v="Newark"/>
    <x v="1"/>
    <n v="46"/>
    <n v="80"/>
    <n v="3680"/>
    <n v="1803.2"/>
    <n v="0.49"/>
    <x v="2"/>
  </r>
  <r>
    <s v="Sports Direct"/>
    <n v="1185732"/>
    <x v="444"/>
    <x v="4"/>
    <s v="Nord-est"/>
    <s v="New Jersey"/>
    <s v="Newark"/>
    <x v="2"/>
    <n v="48"/>
    <n v="68"/>
    <n v="3264"/>
    <n v="1664.64"/>
    <n v="0.51"/>
    <x v="2"/>
  </r>
  <r>
    <s v="Sports Direct"/>
    <n v="1185732"/>
    <x v="444"/>
    <x v="4"/>
    <s v="Nord-est"/>
    <s v="New Jersey"/>
    <s v="Newark"/>
    <x v="3"/>
    <n v="49"/>
    <n v="65"/>
    <n v="3185"/>
    <n v="1751.7500000000002"/>
    <n v="0.55000000000000004"/>
    <x v="2"/>
  </r>
  <r>
    <s v="Sports Direct"/>
    <n v="1185732"/>
    <x v="444"/>
    <x v="4"/>
    <s v="Nord-est"/>
    <s v="New Jersey"/>
    <s v="Newark"/>
    <x v="4"/>
    <n v="55"/>
    <n v="59"/>
    <n v="3245"/>
    <n v="1427.8"/>
    <n v="0.44"/>
    <x v="2"/>
  </r>
  <r>
    <s v="Sports Direct"/>
    <n v="1185732"/>
    <x v="444"/>
    <x v="4"/>
    <s v="Nord-est"/>
    <s v="New Jersey"/>
    <s v="Newark"/>
    <x v="5"/>
    <n v="59"/>
    <n v="91"/>
    <n v="5369"/>
    <n v="2845.57"/>
    <n v="0.53"/>
    <x v="2"/>
  </r>
  <r>
    <s v="Sports Direct"/>
    <n v="1185732"/>
    <x v="473"/>
    <x v="5"/>
    <s v="Nord-est"/>
    <s v="New Jersey"/>
    <s v="Newark"/>
    <x v="0"/>
    <n v="55"/>
    <n v="149"/>
    <n v="8195"/>
    <n v="3933.6"/>
    <n v="0.48"/>
    <x v="2"/>
  </r>
  <r>
    <s v="Sports Direct"/>
    <n v="1185732"/>
    <x v="473"/>
    <x v="5"/>
    <s v="Nord-est"/>
    <s v="New Jersey"/>
    <s v="Newark"/>
    <x v="1"/>
    <n v="49"/>
    <n v="105"/>
    <n v="5145"/>
    <n v="2469.6"/>
    <n v="0.48"/>
    <x v="2"/>
  </r>
  <r>
    <s v="Sports Direct"/>
    <n v="1185732"/>
    <x v="473"/>
    <x v="5"/>
    <s v="Nord-est"/>
    <s v="New Jersey"/>
    <s v="Newark"/>
    <x v="2"/>
    <n v="49"/>
    <n v="91"/>
    <n v="4459"/>
    <n v="2229.5"/>
    <n v="0.5"/>
    <x v="2"/>
  </r>
  <r>
    <s v="Sports Direct"/>
    <n v="1185732"/>
    <x v="473"/>
    <x v="5"/>
    <s v="Nord-est"/>
    <s v="New Jersey"/>
    <s v="Newark"/>
    <x v="3"/>
    <n v="47"/>
    <n v="83"/>
    <n v="3901"/>
    <n v="1989.51"/>
    <n v="0.51"/>
    <x v="2"/>
  </r>
  <r>
    <s v="Sports Direct"/>
    <n v="1185732"/>
    <x v="473"/>
    <x v="5"/>
    <s v="Nord-est"/>
    <s v="New Jersey"/>
    <s v="Newark"/>
    <x v="4"/>
    <n v="55"/>
    <n v="83"/>
    <n v="4565"/>
    <n v="2054.25"/>
    <n v="0.44999999999999996"/>
    <x v="2"/>
  </r>
  <r>
    <s v="Sports Direct"/>
    <n v="1185732"/>
    <x v="473"/>
    <x v="5"/>
    <s v="Nord-est"/>
    <s v="New Jersey"/>
    <s v="Newark"/>
    <x v="5"/>
    <n v="59"/>
    <n v="101"/>
    <n v="5959"/>
    <n v="3217.86"/>
    <n v="0.54"/>
    <x v="2"/>
  </r>
  <r>
    <s v="Sports Direct"/>
    <n v="1185732"/>
    <x v="171"/>
    <x v="1"/>
    <s v="Nord-est"/>
    <s v="New Jersey"/>
    <s v="Newark"/>
    <x v="0"/>
    <n v="38"/>
    <n v="125"/>
    <n v="4750"/>
    <n v="2422.5"/>
    <n v="0.51"/>
    <x v="2"/>
  </r>
  <r>
    <s v="Sports Direct"/>
    <n v="1185732"/>
    <x v="171"/>
    <x v="1"/>
    <s v="Nord-est"/>
    <s v="New Jersey"/>
    <s v="Newark"/>
    <x v="1"/>
    <n v="37"/>
    <n v="87"/>
    <n v="3219"/>
    <n v="1673.88"/>
    <n v="0.52"/>
    <x v="2"/>
  </r>
  <r>
    <s v="Sports Direct"/>
    <n v="1185732"/>
    <x v="171"/>
    <x v="1"/>
    <s v="Nord-est"/>
    <s v="New Jersey"/>
    <s v="Newark"/>
    <x v="2"/>
    <n v="28"/>
    <n v="90"/>
    <n v="2520"/>
    <n v="1008"/>
    <n v="0.4"/>
    <x v="2"/>
  </r>
  <r>
    <s v="Sports Direct"/>
    <n v="1185732"/>
    <x v="171"/>
    <x v="1"/>
    <s v="Nord-est"/>
    <s v="New Jersey"/>
    <s v="Newark"/>
    <x v="3"/>
    <n v="33"/>
    <n v="42"/>
    <n v="1386"/>
    <n v="609.84"/>
    <n v="0.44"/>
    <x v="2"/>
  </r>
  <r>
    <s v="Sports Direct"/>
    <n v="1185732"/>
    <x v="171"/>
    <x v="1"/>
    <s v="Nord-est"/>
    <s v="New Jersey"/>
    <s v="Newark"/>
    <x v="4"/>
    <n v="49"/>
    <n v="60"/>
    <n v="2940"/>
    <n v="1205.3999999999999"/>
    <n v="0.41"/>
    <x v="2"/>
  </r>
  <r>
    <s v="Sports Direct"/>
    <n v="1185732"/>
    <x v="171"/>
    <x v="1"/>
    <s v="Nord-est"/>
    <s v="New Jersey"/>
    <s v="Newark"/>
    <x v="5"/>
    <n v="37"/>
    <n v="81"/>
    <n v="2997"/>
    <n v="1498.5"/>
    <n v="0.5"/>
    <x v="2"/>
  </r>
  <r>
    <s v="Sports Direct"/>
    <n v="1185732"/>
    <x v="200"/>
    <x v="2"/>
    <s v="Nord-est"/>
    <s v="New Jersey"/>
    <s v="Newark"/>
    <x v="0"/>
    <n v="39"/>
    <n v="149"/>
    <n v="5811"/>
    <n v="2905.5"/>
    <n v="0.5"/>
    <x v="2"/>
  </r>
  <r>
    <s v="Sports Direct"/>
    <n v="1185732"/>
    <x v="200"/>
    <x v="2"/>
    <s v="Nord-est"/>
    <s v="New Jersey"/>
    <s v="Newark"/>
    <x v="1"/>
    <n v="37"/>
    <n v="54"/>
    <n v="1998"/>
    <n v="999"/>
    <n v="0.5"/>
    <x v="2"/>
  </r>
  <r>
    <s v="Sports Direct"/>
    <n v="1185732"/>
    <x v="200"/>
    <x v="2"/>
    <s v="Nord-est"/>
    <s v="New Jersey"/>
    <s v="Newark"/>
    <x v="2"/>
    <n v="29"/>
    <n v="65"/>
    <n v="1885"/>
    <n v="848.24999999999989"/>
    <n v="0.44999999999999996"/>
    <x v="2"/>
  </r>
  <r>
    <s v="Sports Direct"/>
    <n v="1185732"/>
    <x v="200"/>
    <x v="2"/>
    <s v="Nord-est"/>
    <s v="Connecticut"/>
    <s v="Hartford"/>
    <x v="3"/>
    <n v="32"/>
    <n v="34"/>
    <n v="1088"/>
    <n v="478.72"/>
    <n v="0.44"/>
    <x v="2"/>
  </r>
  <r>
    <s v="Sports Direct"/>
    <n v="1185732"/>
    <x v="200"/>
    <x v="2"/>
    <s v="Nord-est"/>
    <s v="Connecticut"/>
    <s v="Hartford"/>
    <x v="4"/>
    <n v="49"/>
    <n v="60"/>
    <n v="2940"/>
    <n v="1293.5999999999999"/>
    <n v="0.44"/>
    <x v="2"/>
  </r>
  <r>
    <s v="Sports Direct"/>
    <n v="1185732"/>
    <x v="200"/>
    <x v="2"/>
    <s v="Nord-est"/>
    <s v="Connecticut"/>
    <s v="Hartford"/>
    <x v="5"/>
    <n v="39"/>
    <n v="84"/>
    <n v="3276"/>
    <n v="1474.1999999999998"/>
    <n v="0.44999999999999996"/>
    <x v="2"/>
  </r>
  <r>
    <s v="Sports Direct"/>
    <n v="1185732"/>
    <x v="705"/>
    <x v="0"/>
    <s v="Nord-est"/>
    <s v="Connecticut"/>
    <s v="Hartford"/>
    <x v="0"/>
    <n v="39"/>
    <n v="130"/>
    <n v="5070"/>
    <n v="2535"/>
    <n v="0.5"/>
    <x v="2"/>
  </r>
  <r>
    <s v="Sports Direct"/>
    <n v="1185732"/>
    <x v="705"/>
    <x v="0"/>
    <s v="Nord-est"/>
    <s v="Connecticut"/>
    <s v="Hartford"/>
    <x v="1"/>
    <n v="38"/>
    <n v="56"/>
    <n v="2128"/>
    <n v="1149.1200000000001"/>
    <n v="0.54"/>
    <x v="2"/>
  </r>
  <r>
    <s v="Sports Direct"/>
    <n v="1185732"/>
    <x v="705"/>
    <x v="0"/>
    <s v="Nord-est"/>
    <s v="Connecticut"/>
    <s v="Hartford"/>
    <x v="2"/>
    <n v="29"/>
    <n v="68"/>
    <n v="1972"/>
    <n v="887.39999999999986"/>
    <n v="0.44999999999999996"/>
    <x v="2"/>
  </r>
  <r>
    <s v="Sports Direct"/>
    <n v="1185732"/>
    <x v="705"/>
    <x v="0"/>
    <s v="Nord-est"/>
    <s v="Connecticut"/>
    <s v="Hartford"/>
    <x v="3"/>
    <n v="32"/>
    <n v="30"/>
    <n v="960"/>
    <n v="403.2"/>
    <n v="0.42"/>
    <x v="2"/>
  </r>
  <r>
    <s v="Sports Direct"/>
    <n v="1185732"/>
    <x v="705"/>
    <x v="0"/>
    <s v="Nord-est"/>
    <s v="Connecticut"/>
    <s v="Hartford"/>
    <x v="4"/>
    <n v="48"/>
    <n v="39"/>
    <n v="1872"/>
    <n v="748.80000000000007"/>
    <n v="0.4"/>
    <x v="2"/>
  </r>
  <r>
    <s v="Sports Direct"/>
    <n v="1185732"/>
    <x v="705"/>
    <x v="0"/>
    <s v="Nord-est"/>
    <s v="Connecticut"/>
    <s v="Hartford"/>
    <x v="5"/>
    <n v="38"/>
    <n v="73"/>
    <n v="2774"/>
    <n v="1359.26"/>
    <n v="0.49"/>
    <x v="2"/>
  </r>
  <r>
    <s v="Sports Direct"/>
    <n v="1185732"/>
    <x v="722"/>
    <x v="4"/>
    <s v="Nord-est"/>
    <s v="Connecticut"/>
    <s v="Hartford"/>
    <x v="0"/>
    <n v="36"/>
    <n v="150"/>
    <n v="5400"/>
    <n v="2700"/>
    <n v="0.5"/>
    <x v="2"/>
  </r>
  <r>
    <s v="Sports Direct"/>
    <n v="1185732"/>
    <x v="722"/>
    <x v="4"/>
    <s v="Nord-est"/>
    <s v="Connecticut"/>
    <s v="Hartford"/>
    <x v="1"/>
    <n v="38"/>
    <n v="58"/>
    <n v="2204"/>
    <n v="1212.2"/>
    <n v="0.55000000000000004"/>
    <x v="2"/>
  </r>
  <r>
    <s v="Sports Direct"/>
    <n v="1185732"/>
    <x v="722"/>
    <x v="4"/>
    <s v="Nord-est"/>
    <s v="Connecticut"/>
    <s v="Hartford"/>
    <x v="2"/>
    <n v="29"/>
    <n v="56"/>
    <n v="1624"/>
    <n v="698.31999999999994"/>
    <n v="0.43"/>
    <x v="2"/>
  </r>
  <r>
    <s v="Sports Direct"/>
    <n v="1185732"/>
    <x v="722"/>
    <x v="4"/>
    <s v="Nord-est"/>
    <s v="Connecticut"/>
    <s v="Hartford"/>
    <x v="3"/>
    <n v="32"/>
    <n v="38"/>
    <n v="1216"/>
    <n v="547.19999999999993"/>
    <n v="0.44999999999999996"/>
    <x v="2"/>
  </r>
  <r>
    <s v="Sports Direct"/>
    <n v="1185732"/>
    <x v="722"/>
    <x v="4"/>
    <s v="Nord-est"/>
    <s v="Connecticut"/>
    <s v="Hartford"/>
    <x v="4"/>
    <n v="46"/>
    <n v="35"/>
    <n v="1610"/>
    <n v="724.49999999999989"/>
    <n v="0.44999999999999996"/>
    <x v="2"/>
  </r>
  <r>
    <s v="Sports Direct"/>
    <n v="1185732"/>
    <x v="722"/>
    <x v="4"/>
    <s v="Nord-est"/>
    <s v="Connecticut"/>
    <s v="Hartford"/>
    <x v="5"/>
    <n v="36"/>
    <n v="69"/>
    <n v="2484"/>
    <n v="1242"/>
    <n v="0.5"/>
    <x v="2"/>
  </r>
  <r>
    <s v="Sports Direct"/>
    <n v="1185732"/>
    <x v="256"/>
    <x v="5"/>
    <s v="Nord-est"/>
    <s v="Connecticut"/>
    <s v="Hartford"/>
    <x v="0"/>
    <n v="54"/>
    <n v="142"/>
    <n v="7668"/>
    <n v="3910.6800000000003"/>
    <n v="0.51"/>
    <x v="2"/>
  </r>
  <r>
    <s v="Sports Direct"/>
    <n v="1185732"/>
    <x v="256"/>
    <x v="5"/>
    <s v="Nord-est"/>
    <s v="Connecticut"/>
    <s v="Hartford"/>
    <x v="1"/>
    <n v="48"/>
    <n v="73"/>
    <n v="3504"/>
    <n v="1857.1200000000001"/>
    <n v="0.53"/>
    <x v="2"/>
  </r>
  <r>
    <s v="Sports Direct"/>
    <n v="1185732"/>
    <x v="256"/>
    <x v="5"/>
    <s v="Nord-est"/>
    <s v="Connecticut"/>
    <s v="Hartford"/>
    <x v="2"/>
    <n v="43"/>
    <n v="74"/>
    <n v="3182"/>
    <n v="1272.8000000000002"/>
    <n v="0.4"/>
    <x v="2"/>
  </r>
  <r>
    <s v="Sports Direct"/>
    <n v="1185732"/>
    <x v="256"/>
    <x v="5"/>
    <s v="Nord-est"/>
    <s v="Connecticut"/>
    <s v="Hartford"/>
    <x v="3"/>
    <n v="44"/>
    <n v="63"/>
    <n v="2772"/>
    <n v="1136.52"/>
    <n v="0.41"/>
    <x v="2"/>
  </r>
  <r>
    <s v="Sports Direct"/>
    <n v="1185732"/>
    <x v="256"/>
    <x v="5"/>
    <s v="Nord-est"/>
    <s v="Connecticut"/>
    <s v="Hartford"/>
    <x v="4"/>
    <n v="50"/>
    <n v="70"/>
    <n v="3500"/>
    <n v="1540"/>
    <n v="0.44"/>
    <x v="2"/>
  </r>
  <r>
    <s v="Sports Direct"/>
    <n v="1185732"/>
    <x v="256"/>
    <x v="5"/>
    <s v="Nord-est"/>
    <s v="Connecticut"/>
    <s v="Hartford"/>
    <x v="5"/>
    <n v="55"/>
    <n v="113"/>
    <n v="6215"/>
    <n v="3045.35"/>
    <n v="0.49"/>
    <x v="2"/>
  </r>
  <r>
    <s v="Sports Direct"/>
    <n v="1185732"/>
    <x v="289"/>
    <x v="3"/>
    <s v="Nord-est"/>
    <s v="Connecticut"/>
    <s v="Hartford"/>
    <x v="0"/>
    <n v="50"/>
    <n v="175"/>
    <n v="8750"/>
    <n v="4812.5"/>
    <n v="0.55000000000000004"/>
    <x v="2"/>
  </r>
  <r>
    <s v="Sports Direct"/>
    <n v="1185732"/>
    <x v="289"/>
    <x v="3"/>
    <s v="Nord-est"/>
    <s v="Connecticut"/>
    <s v="Hartford"/>
    <x v="1"/>
    <n v="48"/>
    <n v="94"/>
    <n v="4512"/>
    <n v="2256"/>
    <n v="0.5"/>
    <x v="2"/>
  </r>
  <r>
    <s v="Sports Direct"/>
    <n v="1185732"/>
    <x v="289"/>
    <x v="3"/>
    <s v="Nord-est"/>
    <s v="Connecticut"/>
    <s v="Hartford"/>
    <x v="2"/>
    <n v="42"/>
    <n v="87"/>
    <n v="3654"/>
    <n v="1644.2999999999997"/>
    <n v="0.44999999999999996"/>
    <x v="2"/>
  </r>
  <r>
    <s v="Sports Direct"/>
    <n v="1185732"/>
    <x v="289"/>
    <x v="3"/>
    <s v="Nord-est"/>
    <s v="Connecticut"/>
    <s v="Hartford"/>
    <x v="3"/>
    <n v="42"/>
    <n v="80"/>
    <n v="3360"/>
    <n v="1411.2"/>
    <n v="0.42"/>
    <x v="2"/>
  </r>
  <r>
    <s v="Sports Direct"/>
    <n v="1185732"/>
    <x v="289"/>
    <x v="3"/>
    <s v="Nord-est"/>
    <s v="Connecticut"/>
    <s v="Hartford"/>
    <x v="4"/>
    <n v="53"/>
    <n v="74"/>
    <n v="3922"/>
    <n v="1725.68"/>
    <n v="0.44"/>
    <x v="2"/>
  </r>
  <r>
    <s v="Sports Direct"/>
    <n v="1185732"/>
    <x v="289"/>
    <x v="3"/>
    <s v="Nord-est"/>
    <s v="Connecticut"/>
    <s v="Hartford"/>
    <x v="5"/>
    <n v="56"/>
    <n v="123"/>
    <n v="6888"/>
    <n v="3375.12"/>
    <n v="0.49"/>
    <x v="2"/>
  </r>
  <r>
    <s v="Sports Direct"/>
    <n v="1185732"/>
    <x v="317"/>
    <x v="3"/>
    <s v="Nord-est"/>
    <s v="Connecticut"/>
    <s v="Hartford"/>
    <x v="0"/>
    <n v="54"/>
    <n v="189"/>
    <n v="10206"/>
    <n v="5511.2400000000007"/>
    <n v="0.54"/>
    <x v="2"/>
  </r>
  <r>
    <s v="Sports Direct"/>
    <n v="1185732"/>
    <x v="317"/>
    <x v="3"/>
    <s v="Nord-est"/>
    <s v="Connecticut"/>
    <s v="Hartford"/>
    <x v="1"/>
    <n v="48"/>
    <n v="112"/>
    <n v="5376"/>
    <n v="2849.28"/>
    <n v="0.53"/>
    <x v="2"/>
  </r>
  <r>
    <s v="Sports Direct"/>
    <n v="1185732"/>
    <x v="317"/>
    <x v="3"/>
    <s v="Nord-est"/>
    <s v="Connecticut"/>
    <s v="Hartford"/>
    <x v="2"/>
    <n v="44"/>
    <n v="81"/>
    <n v="3564"/>
    <n v="1568.16"/>
    <n v="0.44"/>
    <x v="2"/>
  </r>
  <r>
    <s v="Sports Direct"/>
    <n v="1185732"/>
    <x v="317"/>
    <x v="3"/>
    <s v="Nord-est"/>
    <s v="Connecticut"/>
    <s v="Hartford"/>
    <x v="3"/>
    <n v="42"/>
    <n v="80"/>
    <n v="3360"/>
    <n v="1478.4"/>
    <n v="0.44"/>
    <x v="2"/>
  </r>
  <r>
    <s v="Sports Direct"/>
    <n v="1185732"/>
    <x v="317"/>
    <x v="3"/>
    <s v="Nord-est"/>
    <s v="Connecticut"/>
    <s v="Hartford"/>
    <x v="4"/>
    <n v="53"/>
    <n v="81"/>
    <n v="4293"/>
    <n v="1888.92"/>
    <n v="0.44"/>
    <x v="2"/>
  </r>
  <r>
    <s v="Sports Direct"/>
    <n v="1185732"/>
    <x v="317"/>
    <x v="3"/>
    <s v="Nord-est"/>
    <s v="Connecticut"/>
    <s v="Hartford"/>
    <x v="5"/>
    <n v="56"/>
    <n v="143"/>
    <n v="8008"/>
    <n v="3843.8399999999997"/>
    <n v="0.48"/>
    <x v="2"/>
  </r>
  <r>
    <s v="Sports Direct"/>
    <n v="1185732"/>
    <x v="349"/>
    <x v="0"/>
    <s v="Nord-est"/>
    <s v="Connecticut"/>
    <s v="Hartford"/>
    <x v="0"/>
    <n v="51"/>
    <n v="163"/>
    <n v="8313"/>
    <n v="4572.1500000000005"/>
    <n v="0.55000000000000004"/>
    <x v="2"/>
  </r>
  <r>
    <s v="Sports Direct"/>
    <n v="1185732"/>
    <x v="349"/>
    <x v="0"/>
    <s v="Nord-est"/>
    <s v="Connecticut"/>
    <s v="Hartford"/>
    <x v="1"/>
    <n v="48"/>
    <n v="108"/>
    <n v="5184"/>
    <n v="2851.2000000000003"/>
    <n v="0.55000000000000004"/>
    <x v="2"/>
  </r>
  <r>
    <s v="Sports Direct"/>
    <n v="1185732"/>
    <x v="349"/>
    <x v="0"/>
    <s v="Nord-est"/>
    <s v="Connecticut"/>
    <s v="Hartford"/>
    <x v="2"/>
    <n v="41"/>
    <n v="85"/>
    <n v="3485"/>
    <n v="1463.7"/>
    <n v="0.42"/>
    <x v="2"/>
  </r>
  <r>
    <s v="Sports Direct"/>
    <n v="1185732"/>
    <x v="349"/>
    <x v="0"/>
    <s v="Nord-est"/>
    <s v="Connecticut"/>
    <s v="Hartford"/>
    <x v="3"/>
    <n v="41"/>
    <n v="68"/>
    <n v="2788"/>
    <n v="1143.08"/>
    <n v="0.41"/>
    <x v="2"/>
  </r>
  <r>
    <s v="Sports Direct"/>
    <n v="1185732"/>
    <x v="349"/>
    <x v="0"/>
    <s v="Nord-est"/>
    <s v="Connecticut"/>
    <s v="Hartford"/>
    <x v="4"/>
    <n v="51"/>
    <n v="52"/>
    <n v="2652"/>
    <n v="1166.8800000000001"/>
    <n v="0.44"/>
    <x v="2"/>
  </r>
  <r>
    <s v="Sports Direct"/>
    <n v="1185732"/>
    <x v="349"/>
    <x v="0"/>
    <s v="Nord-est"/>
    <s v="Connecticut"/>
    <s v="Hartford"/>
    <x v="5"/>
    <n v="55"/>
    <n v="105"/>
    <n v="5775"/>
    <n v="2887.5"/>
    <n v="0.5"/>
    <x v="2"/>
  </r>
  <r>
    <s v="Sports Direct"/>
    <n v="1185732"/>
    <x v="379"/>
    <x v="2"/>
    <s v="Nord-est"/>
    <s v="Connecticut"/>
    <s v="Hartford"/>
    <x v="0"/>
    <n v="52"/>
    <n v="125"/>
    <n v="6500"/>
    <n v="3510.0000000000005"/>
    <n v="0.54"/>
    <x v="2"/>
  </r>
  <r>
    <s v="Sports Direct"/>
    <n v="1185732"/>
    <x v="379"/>
    <x v="2"/>
    <s v="Nord-est"/>
    <s v="Connecticut"/>
    <s v="Hartford"/>
    <x v="1"/>
    <n v="47"/>
    <n v="75"/>
    <n v="3525"/>
    <n v="1833"/>
    <n v="0.52"/>
    <x v="2"/>
  </r>
  <r>
    <s v="Sports Direct"/>
    <n v="1185732"/>
    <x v="379"/>
    <x v="2"/>
    <s v="Nord-est"/>
    <s v="Connecticut"/>
    <s v="Hartford"/>
    <x v="2"/>
    <n v="41"/>
    <n v="60"/>
    <n v="2460"/>
    <n v="1082.4000000000001"/>
    <n v="0.44"/>
    <x v="2"/>
  </r>
  <r>
    <s v="Sports Direct"/>
    <n v="1185732"/>
    <x v="379"/>
    <x v="2"/>
    <s v="Nord-est"/>
    <s v="Connecticut"/>
    <s v="Hartford"/>
    <x v="3"/>
    <n v="41"/>
    <n v="46"/>
    <n v="1886"/>
    <n v="848.69999999999993"/>
    <n v="0.44999999999999996"/>
    <x v="2"/>
  </r>
  <r>
    <s v="Sports Direct"/>
    <n v="1185732"/>
    <x v="379"/>
    <x v="2"/>
    <s v="Nord-est"/>
    <s v="Connecticut"/>
    <s v="Hartford"/>
    <x v="4"/>
    <n v="50"/>
    <n v="51"/>
    <n v="2550"/>
    <n v="1071"/>
    <n v="0.42"/>
    <x v="2"/>
  </r>
  <r>
    <s v="Sports Direct"/>
    <n v="1185732"/>
    <x v="379"/>
    <x v="2"/>
    <s v="Nord-est"/>
    <s v="Connecticut"/>
    <s v="Hartford"/>
    <x v="5"/>
    <n v="54"/>
    <n v="83"/>
    <n v="4482"/>
    <n v="2196.1799999999998"/>
    <n v="0.49"/>
    <x v="2"/>
  </r>
  <r>
    <s v="Sports Direct"/>
    <n v="1185732"/>
    <x v="411"/>
    <x v="6"/>
    <s v="Nord-est"/>
    <s v="Connecticut"/>
    <s v="Hartford"/>
    <x v="0"/>
    <n v="59"/>
    <n v="113"/>
    <n v="6667"/>
    <n v="3666.8500000000004"/>
    <n v="0.55000000000000004"/>
    <x v="2"/>
  </r>
  <r>
    <s v="Sports Direct"/>
    <n v="1185732"/>
    <x v="411"/>
    <x v="6"/>
    <s v="Nord-est"/>
    <s v="Connecticut"/>
    <s v="Hartford"/>
    <x v="1"/>
    <n v="52"/>
    <n v="72"/>
    <n v="3744"/>
    <n v="1872"/>
    <n v="0.5"/>
    <x v="2"/>
  </r>
  <r>
    <s v="Sports Direct"/>
    <n v="1185732"/>
    <x v="411"/>
    <x v="6"/>
    <s v="Nord-est"/>
    <s v="Connecticut"/>
    <s v="Hartford"/>
    <x v="2"/>
    <n v="53"/>
    <n v="49"/>
    <n v="2597"/>
    <n v="1116.71"/>
    <n v="0.43"/>
    <x v="2"/>
  </r>
  <r>
    <s v="Sports Direct"/>
    <n v="1185732"/>
    <x v="411"/>
    <x v="6"/>
    <s v="Nord-est"/>
    <s v="Connecticut"/>
    <s v="Hartford"/>
    <x v="3"/>
    <n v="50"/>
    <n v="38"/>
    <n v="1900"/>
    <n v="760"/>
    <n v="0.4"/>
    <x v="2"/>
  </r>
  <r>
    <s v="Sports Direct"/>
    <n v="1185732"/>
    <x v="411"/>
    <x v="6"/>
    <s v="Nord-est"/>
    <s v="Connecticut"/>
    <s v="Hartford"/>
    <x v="4"/>
    <n v="64"/>
    <n v="42"/>
    <n v="2688"/>
    <n v="1128.96"/>
    <n v="0.42"/>
    <x v="2"/>
  </r>
  <r>
    <s v="Foot Locker"/>
    <n v="1185732"/>
    <x v="411"/>
    <x v="6"/>
    <s v="Nord-est"/>
    <s v="Connecticut"/>
    <s v="Hartford"/>
    <x v="5"/>
    <n v="63"/>
    <n v="74"/>
    <n v="4662"/>
    <n v="2331"/>
    <n v="0.5"/>
    <x v="2"/>
  </r>
  <r>
    <s v="Foot Locker"/>
    <n v="1185732"/>
    <x v="441"/>
    <x v="1"/>
    <s v="Nord-est"/>
    <s v="Connecticut"/>
    <s v="Hartford"/>
    <x v="0"/>
    <n v="60"/>
    <n v="111"/>
    <n v="6660"/>
    <n v="3330"/>
    <n v="0.5"/>
    <x v="2"/>
  </r>
  <r>
    <s v="Foot Locker"/>
    <n v="1185732"/>
    <x v="441"/>
    <x v="1"/>
    <s v="Nord-est"/>
    <s v="Connecticut"/>
    <s v="Hartford"/>
    <x v="1"/>
    <n v="51"/>
    <n v="84"/>
    <n v="4284"/>
    <n v="2227.6800000000003"/>
    <n v="0.52"/>
    <x v="2"/>
  </r>
  <r>
    <s v="Foot Locker"/>
    <n v="1185732"/>
    <x v="441"/>
    <x v="1"/>
    <s v="Nord-est"/>
    <s v="Connecticut"/>
    <s v="Hartford"/>
    <x v="2"/>
    <n v="51"/>
    <n v="80"/>
    <n v="4080"/>
    <n v="1835.9999999999998"/>
    <n v="0.44999999999999996"/>
    <x v="2"/>
  </r>
  <r>
    <s v="Foot Locker"/>
    <n v="1185732"/>
    <x v="441"/>
    <x v="1"/>
    <s v="Nord-est"/>
    <s v="Connecticut"/>
    <s v="Hartford"/>
    <x v="3"/>
    <n v="50"/>
    <n v="80"/>
    <n v="4000"/>
    <n v="1680"/>
    <n v="0.42"/>
    <x v="2"/>
  </r>
  <r>
    <s v="Foot Locker"/>
    <n v="1185732"/>
    <x v="441"/>
    <x v="1"/>
    <s v="Nord-est"/>
    <s v="Connecticut"/>
    <s v="Hartford"/>
    <x v="4"/>
    <n v="60"/>
    <n v="68"/>
    <n v="4080"/>
    <n v="1795.2"/>
    <n v="0.44"/>
    <x v="2"/>
  </r>
  <r>
    <s v="Foot Locker"/>
    <n v="1185732"/>
    <x v="441"/>
    <x v="1"/>
    <s v="Nord-est"/>
    <s v="Connecticut"/>
    <s v="Hartford"/>
    <x v="5"/>
    <n v="67"/>
    <n v="95"/>
    <n v="6365"/>
    <n v="2991.5499999999997"/>
    <n v="0.47"/>
    <x v="2"/>
  </r>
  <r>
    <s v="Foot Locker"/>
    <n v="1185732"/>
    <x v="470"/>
    <x v="2"/>
    <s v="Nord-est"/>
    <s v="Connecticut"/>
    <s v="Hartford"/>
    <x v="0"/>
    <n v="59"/>
    <n v="150"/>
    <n v="8850"/>
    <n v="4513.5"/>
    <n v="0.51"/>
    <x v="2"/>
  </r>
  <r>
    <s v="Foot Locker"/>
    <n v="1185732"/>
    <x v="470"/>
    <x v="2"/>
    <s v="Nord-est"/>
    <s v="Connecticut"/>
    <s v="Hartford"/>
    <x v="1"/>
    <n v="51"/>
    <n v="101"/>
    <n v="5151"/>
    <n v="2627.01"/>
    <n v="0.51"/>
    <x v="2"/>
  </r>
  <r>
    <s v="Foot Locker"/>
    <n v="1185732"/>
    <x v="470"/>
    <x v="2"/>
    <s v="Nord-est"/>
    <s v="Connecticut"/>
    <s v="Hartford"/>
    <x v="2"/>
    <n v="50"/>
    <n v="88"/>
    <n v="4400"/>
    <n v="1979.9999999999998"/>
    <n v="0.44999999999999996"/>
    <x v="2"/>
  </r>
  <r>
    <s v="Foot Locker"/>
    <n v="1185732"/>
    <x v="470"/>
    <x v="2"/>
    <s v="Nord-est"/>
    <s v="Connecticut"/>
    <s v="Hartford"/>
    <x v="3"/>
    <n v="53"/>
    <n v="87"/>
    <n v="4611"/>
    <n v="1936.62"/>
    <n v="0.42"/>
    <x v="2"/>
  </r>
  <r>
    <s v="Foot Locker"/>
    <n v="1185732"/>
    <x v="470"/>
    <x v="2"/>
    <s v="Nord-est"/>
    <s v="Connecticut"/>
    <s v="Hartford"/>
    <x v="4"/>
    <n v="60"/>
    <n v="78"/>
    <n v="4680"/>
    <n v="2106"/>
    <n v="0.44999999999999996"/>
    <x v="2"/>
  </r>
  <r>
    <s v="Foot Locker"/>
    <n v="1185732"/>
    <x v="470"/>
    <x v="2"/>
    <s v="Nord-est"/>
    <s v="Connecticut"/>
    <s v="Hartford"/>
    <x v="5"/>
    <n v="67"/>
    <n v="112"/>
    <n v="7504"/>
    <n v="3451.8399999999997"/>
    <n v="0.45999999999999996"/>
    <x v="2"/>
  </r>
  <r>
    <s v="Foot Locker"/>
    <n v="1185732"/>
    <x v="174"/>
    <x v="4"/>
    <s v="Nord-est"/>
    <s v="Connecticut"/>
    <s v="Hartford"/>
    <x v="0"/>
    <n v="34"/>
    <n v="115"/>
    <n v="3910"/>
    <n v="1798.6"/>
    <n v="0.45999999999999996"/>
    <x v="2"/>
  </r>
  <r>
    <s v="Foot Locker"/>
    <n v="1185732"/>
    <x v="174"/>
    <x v="4"/>
    <s v="Nord-est"/>
    <s v="Connecticut"/>
    <s v="Hartford"/>
    <x v="1"/>
    <n v="34"/>
    <n v="63"/>
    <n v="2142"/>
    <n v="963.89999999999986"/>
    <n v="0.44999999999999996"/>
    <x v="2"/>
  </r>
  <r>
    <s v="Foot Locker"/>
    <n v="1185732"/>
    <x v="174"/>
    <x v="4"/>
    <s v="Nord-est"/>
    <s v="Connecticut"/>
    <s v="Hartford"/>
    <x v="2"/>
    <n v="24"/>
    <n v="63"/>
    <n v="1512"/>
    <n v="831.6"/>
    <n v="0.55000000000000004"/>
    <x v="2"/>
  </r>
  <r>
    <s v="Foot Locker"/>
    <n v="1185732"/>
    <x v="174"/>
    <x v="4"/>
    <s v="Nord-est"/>
    <s v="Connecticut"/>
    <s v="Hartford"/>
    <x v="3"/>
    <n v="29"/>
    <n v="20"/>
    <n v="580"/>
    <n v="307.40000000000003"/>
    <n v="0.53"/>
    <x v="2"/>
  </r>
  <r>
    <s v="Foot Locker"/>
    <n v="1185732"/>
    <x v="174"/>
    <x v="4"/>
    <s v="Nord-est"/>
    <s v="Connecticut"/>
    <s v="Hartford"/>
    <x v="4"/>
    <n v="44"/>
    <n v="33"/>
    <n v="1452"/>
    <n v="580.80000000000007"/>
    <n v="0.4"/>
    <x v="2"/>
  </r>
  <r>
    <s v="Foot Locker"/>
    <n v="1185732"/>
    <x v="174"/>
    <x v="4"/>
    <s v="Nord-est"/>
    <s v="Connecticut"/>
    <s v="Hartford"/>
    <x v="5"/>
    <n v="33"/>
    <n v="63"/>
    <n v="2079"/>
    <n v="1122.6600000000001"/>
    <n v="0.54"/>
    <x v="2"/>
  </r>
  <r>
    <s v="Foot Locker"/>
    <n v="1185732"/>
    <x v="203"/>
    <x v="5"/>
    <s v="Nord-est"/>
    <s v="Connecticut"/>
    <s v="Hartford"/>
    <x v="0"/>
    <n v="34"/>
    <n v="119"/>
    <n v="4046"/>
    <n v="1982.54"/>
    <n v="0.49"/>
    <x v="2"/>
  </r>
  <r>
    <s v="Foot Locker"/>
    <n v="1185732"/>
    <x v="203"/>
    <x v="5"/>
    <s v="Nord-est"/>
    <s v="Connecticut"/>
    <s v="Hartford"/>
    <x v="1"/>
    <n v="34"/>
    <n v="36"/>
    <n v="1224"/>
    <n v="575.28"/>
    <n v="0.47"/>
    <x v="2"/>
  </r>
  <r>
    <s v="Foot Locker"/>
    <n v="1185732"/>
    <x v="203"/>
    <x v="5"/>
    <s v="Nord-est"/>
    <s v="Connecticut"/>
    <s v="Hartford"/>
    <x v="2"/>
    <n v="24"/>
    <n v="49"/>
    <n v="1176"/>
    <n v="588"/>
    <n v="0.5"/>
    <x v="2"/>
  </r>
  <r>
    <s v="Foot Locker"/>
    <n v="1185732"/>
    <x v="203"/>
    <x v="5"/>
    <s v="Nord-est"/>
    <s v="Rhode Island"/>
    <s v="Providence"/>
    <x v="3"/>
    <n v="29"/>
    <n v="13"/>
    <n v="377"/>
    <n v="203.58"/>
    <n v="0.54"/>
    <x v="2"/>
  </r>
  <r>
    <s v="Foot Locker"/>
    <n v="1185732"/>
    <x v="203"/>
    <x v="5"/>
    <s v="Nord-est"/>
    <s v="Rhode Island"/>
    <s v="Providence"/>
    <x v="4"/>
    <n v="41"/>
    <n v="35"/>
    <n v="1435"/>
    <n v="588.34999999999991"/>
    <n v="0.41"/>
    <x v="2"/>
  </r>
  <r>
    <s v="Foot Locker"/>
    <n v="1185732"/>
    <x v="203"/>
    <x v="5"/>
    <s v="Nord-est"/>
    <s v="Rhode Island"/>
    <s v="Providence"/>
    <x v="5"/>
    <n v="33"/>
    <n v="65"/>
    <n v="2145"/>
    <n v="1136.8500000000001"/>
    <n v="0.53"/>
    <x v="2"/>
  </r>
  <r>
    <s v="Foot Locker"/>
    <n v="1185732"/>
    <x v="708"/>
    <x v="3"/>
    <s v="Nord-est"/>
    <s v="Rhode Island"/>
    <s v="Providence"/>
    <x v="0"/>
    <n v="34"/>
    <n v="111"/>
    <n v="3774"/>
    <n v="1887"/>
    <n v="0.5"/>
    <x v="2"/>
  </r>
  <r>
    <s v="Foot Locker"/>
    <n v="1185732"/>
    <x v="708"/>
    <x v="3"/>
    <s v="Nord-est"/>
    <s v="Rhode Island"/>
    <s v="Providence"/>
    <x v="1"/>
    <n v="34"/>
    <n v="44"/>
    <n v="1496"/>
    <n v="673.19999999999993"/>
    <n v="0.44999999999999996"/>
    <x v="2"/>
  </r>
  <r>
    <s v="Foot Locker"/>
    <n v="1185732"/>
    <x v="708"/>
    <x v="3"/>
    <s v="Nord-est"/>
    <s v="Rhode Island"/>
    <s v="Providence"/>
    <x v="2"/>
    <n v="23"/>
    <n v="51"/>
    <n v="1173"/>
    <n v="609.96"/>
    <n v="0.52"/>
    <x v="2"/>
  </r>
  <r>
    <s v="Foot Locker"/>
    <n v="1185732"/>
    <x v="708"/>
    <x v="3"/>
    <s v="Nord-est"/>
    <s v="Rhode Island"/>
    <s v="Providence"/>
    <x v="3"/>
    <n v="29"/>
    <n v="8"/>
    <n v="232"/>
    <n v="116"/>
    <n v="0.5"/>
    <x v="2"/>
  </r>
  <r>
    <s v="Foot Locker"/>
    <n v="1185732"/>
    <x v="708"/>
    <x v="3"/>
    <s v="Nord-est"/>
    <s v="Rhode Island"/>
    <s v="Providence"/>
    <x v="4"/>
    <n v="44"/>
    <n v="20"/>
    <n v="880"/>
    <n v="395.99999999999994"/>
    <n v="0.44999999999999996"/>
    <x v="2"/>
  </r>
  <r>
    <s v="Foot Locker"/>
    <n v="1185732"/>
    <x v="708"/>
    <x v="3"/>
    <s v="Nord-est"/>
    <s v="Rhode Island"/>
    <s v="Providence"/>
    <x v="5"/>
    <n v="32"/>
    <n v="51"/>
    <n v="1632"/>
    <n v="881.28000000000009"/>
    <n v="0.54"/>
    <x v="2"/>
  </r>
  <r>
    <s v="Foot Locker"/>
    <n v="1185732"/>
    <x v="230"/>
    <x v="0"/>
    <s v="Nord-est"/>
    <s v="Rhode Island"/>
    <s v="Providence"/>
    <x v="0"/>
    <n v="32"/>
    <n v="111"/>
    <n v="3552"/>
    <n v="1740.48"/>
    <n v="0.49"/>
    <x v="2"/>
  </r>
  <r>
    <s v="Foot Locker"/>
    <n v="1185732"/>
    <x v="230"/>
    <x v="0"/>
    <s v="Nord-est"/>
    <s v="Rhode Island"/>
    <s v="Providence"/>
    <x v="1"/>
    <n v="32"/>
    <n v="33"/>
    <n v="1056"/>
    <n v="528"/>
    <n v="0.5"/>
    <x v="2"/>
  </r>
  <r>
    <s v="Foot Locker"/>
    <n v="1185732"/>
    <x v="230"/>
    <x v="0"/>
    <s v="Nord-est"/>
    <s v="Rhode Island"/>
    <s v="Providence"/>
    <x v="2"/>
    <n v="24"/>
    <n v="36"/>
    <n v="864"/>
    <n v="449.28000000000003"/>
    <n v="0.52"/>
    <x v="2"/>
  </r>
  <r>
    <s v="Foot Locker"/>
    <n v="1185732"/>
    <x v="230"/>
    <x v="0"/>
    <s v="Nord-est"/>
    <s v="Rhode Island"/>
    <s v="Providence"/>
    <x v="3"/>
    <n v="29"/>
    <n v="13"/>
    <n v="377"/>
    <n v="199.81"/>
    <n v="0.53"/>
    <x v="2"/>
  </r>
  <r>
    <s v="Foot Locker"/>
    <n v="1185732"/>
    <x v="230"/>
    <x v="0"/>
    <s v="Nord-est"/>
    <s v="Rhode Island"/>
    <s v="Providence"/>
    <x v="4"/>
    <n v="44"/>
    <n v="15"/>
    <n v="660"/>
    <n v="264"/>
    <n v="0.4"/>
    <x v="2"/>
  </r>
  <r>
    <s v="Foot Locker"/>
    <n v="1185732"/>
    <x v="230"/>
    <x v="0"/>
    <s v="Nord-est"/>
    <s v="Rhode Island"/>
    <s v="Providence"/>
    <x v="5"/>
    <n v="33"/>
    <n v="50"/>
    <n v="1650"/>
    <n v="858"/>
    <n v="0.52"/>
    <x v="2"/>
  </r>
  <r>
    <s v="Foot Locker"/>
    <n v="1185732"/>
    <x v="259"/>
    <x v="1"/>
    <s v="Nord-est"/>
    <s v="Rhode Island"/>
    <s v="Providence"/>
    <x v="0"/>
    <n v="49"/>
    <n v="122"/>
    <n v="5978"/>
    <n v="2989"/>
    <n v="0.5"/>
    <x v="2"/>
  </r>
  <r>
    <s v="Foot Locker"/>
    <n v="1185732"/>
    <x v="259"/>
    <x v="1"/>
    <s v="Nord-est"/>
    <s v="Rhode Island"/>
    <s v="Providence"/>
    <x v="1"/>
    <n v="43"/>
    <n v="49"/>
    <n v="2107"/>
    <n v="948.14999999999986"/>
    <n v="0.44999999999999996"/>
    <x v="2"/>
  </r>
  <r>
    <s v="Foot Locker"/>
    <n v="1185732"/>
    <x v="259"/>
    <x v="1"/>
    <s v="Nord-est"/>
    <s v="Rhode Island"/>
    <s v="Providence"/>
    <x v="2"/>
    <n v="39"/>
    <n v="60"/>
    <n v="2340"/>
    <n v="1263.6000000000001"/>
    <n v="0.54"/>
    <x v="2"/>
  </r>
  <r>
    <s v="Foot Locker"/>
    <n v="1185732"/>
    <x v="259"/>
    <x v="1"/>
    <s v="Nord-est"/>
    <s v="Rhode Island"/>
    <s v="Providence"/>
    <x v="3"/>
    <n v="39"/>
    <n v="44"/>
    <n v="1716"/>
    <n v="892.32"/>
    <n v="0.52"/>
    <x v="2"/>
  </r>
  <r>
    <s v="Foot Locker"/>
    <n v="1185732"/>
    <x v="259"/>
    <x v="1"/>
    <s v="Nord-est"/>
    <s v="Rhode Island"/>
    <s v="Providence"/>
    <x v="4"/>
    <n v="49"/>
    <n v="46"/>
    <n v="2254"/>
    <n v="901.6"/>
    <n v="0.4"/>
    <x v="2"/>
  </r>
  <r>
    <s v="Foot Locker"/>
    <n v="1185732"/>
    <x v="259"/>
    <x v="1"/>
    <s v="Nord-est"/>
    <s v="Rhode Island"/>
    <s v="Providence"/>
    <x v="5"/>
    <n v="52"/>
    <n v="81"/>
    <n v="4212"/>
    <n v="2232.36"/>
    <n v="0.53"/>
    <x v="2"/>
  </r>
  <r>
    <s v="Foot Locker"/>
    <n v="1185732"/>
    <x v="292"/>
    <x v="6"/>
    <s v="Nord-est"/>
    <s v="Rhode Island"/>
    <s v="Providence"/>
    <x v="0"/>
    <n v="47"/>
    <n v="138"/>
    <n v="6486"/>
    <n v="2918.7"/>
    <n v="0.44999999999999996"/>
    <x v="2"/>
  </r>
  <r>
    <s v="Foot Locker"/>
    <n v="1185732"/>
    <x v="292"/>
    <x v="6"/>
    <s v="Nord-est"/>
    <s v="Rhode Island"/>
    <s v="Providence"/>
    <x v="1"/>
    <n v="41"/>
    <n v="90"/>
    <n v="3690"/>
    <n v="1808.1"/>
    <n v="0.49"/>
    <x v="2"/>
  </r>
  <r>
    <s v="Foot Locker"/>
    <n v="1185732"/>
    <x v="292"/>
    <x v="6"/>
    <s v="Nord-est"/>
    <s v="Rhode Island"/>
    <s v="Providence"/>
    <x v="2"/>
    <n v="39"/>
    <n v="65"/>
    <n v="2535"/>
    <n v="1394.25"/>
    <n v="0.55000000000000004"/>
    <x v="2"/>
  </r>
  <r>
    <s v="Foot Locker"/>
    <n v="1185732"/>
    <x v="292"/>
    <x v="6"/>
    <s v="Nord-est"/>
    <s v="Rhode Island"/>
    <s v="Providence"/>
    <x v="3"/>
    <n v="39"/>
    <n v="60"/>
    <n v="2340"/>
    <n v="1263.6000000000001"/>
    <n v="0.54"/>
    <x v="2"/>
  </r>
  <r>
    <s v="Foot Locker"/>
    <n v="1185732"/>
    <x v="292"/>
    <x v="6"/>
    <s v="Nord-est"/>
    <s v="Rhode Island"/>
    <s v="Providence"/>
    <x v="4"/>
    <n v="48"/>
    <n v="58"/>
    <n v="2784"/>
    <n v="1141.4399999999998"/>
    <n v="0.41"/>
    <x v="2"/>
  </r>
  <r>
    <s v="Foot Locker"/>
    <n v="1185732"/>
    <x v="292"/>
    <x v="6"/>
    <s v="Nord-est"/>
    <s v="Rhode Island"/>
    <s v="Providence"/>
    <x v="5"/>
    <n v="51"/>
    <n v="88"/>
    <n v="4488"/>
    <n v="2288.88"/>
    <n v="0.51"/>
    <x v="2"/>
  </r>
  <r>
    <s v="Foot Locker"/>
    <n v="1185732"/>
    <x v="320"/>
    <x v="6"/>
    <s v="Nord-est"/>
    <s v="Rhode Island"/>
    <s v="Providence"/>
    <x v="0"/>
    <n v="46"/>
    <n v="167"/>
    <n v="7682"/>
    <n v="3456.8999999999996"/>
    <n v="0.44999999999999996"/>
    <x v="2"/>
  </r>
  <r>
    <s v="Foot Locker"/>
    <n v="1185732"/>
    <x v="320"/>
    <x v="6"/>
    <s v="Nord-est"/>
    <s v="Rhode Island"/>
    <s v="Providence"/>
    <x v="1"/>
    <n v="41"/>
    <n v="81"/>
    <n v="3321"/>
    <n v="1660.5"/>
    <n v="0.5"/>
    <x v="2"/>
  </r>
  <r>
    <s v="Foot Locker"/>
    <n v="1185732"/>
    <x v="320"/>
    <x v="6"/>
    <s v="Nord-est"/>
    <s v="Rhode Island"/>
    <s v="Providence"/>
    <x v="2"/>
    <n v="37"/>
    <n v="65"/>
    <n v="2405"/>
    <n v="1250.6000000000001"/>
    <n v="0.52"/>
    <x v="2"/>
  </r>
  <r>
    <s v="Foot Locker"/>
    <n v="1185732"/>
    <x v="320"/>
    <x v="6"/>
    <s v="Nord-est"/>
    <s v="Rhode Island"/>
    <s v="Providence"/>
    <x v="3"/>
    <n v="37"/>
    <n v="58"/>
    <n v="2146"/>
    <n v="1115.92"/>
    <n v="0.52"/>
    <x v="2"/>
  </r>
  <r>
    <s v="Foot Locker"/>
    <n v="1185732"/>
    <x v="320"/>
    <x v="6"/>
    <s v="Nord-est"/>
    <s v="Rhode Island"/>
    <s v="Providence"/>
    <x v="4"/>
    <n v="47"/>
    <n v="63"/>
    <n v="2961"/>
    <n v="1184.4000000000001"/>
    <n v="0.4"/>
    <x v="2"/>
  </r>
  <r>
    <s v="Foot Locker"/>
    <n v="1185732"/>
    <x v="320"/>
    <x v="6"/>
    <s v="Nord-est"/>
    <s v="Rhode Island"/>
    <s v="Providence"/>
    <x v="5"/>
    <n v="50"/>
    <n v="116"/>
    <n v="5800"/>
    <n v="2900"/>
    <n v="0.5"/>
    <x v="2"/>
  </r>
  <r>
    <s v="Foot Locker"/>
    <n v="1185732"/>
    <x v="352"/>
    <x v="3"/>
    <s v="Nord-est"/>
    <s v="Rhode Island"/>
    <s v="Providence"/>
    <x v="0"/>
    <n v="46"/>
    <n v="143"/>
    <n v="6578"/>
    <n v="3157.44"/>
    <n v="0.48"/>
    <x v="2"/>
  </r>
  <r>
    <s v="Foot Locker"/>
    <n v="1185732"/>
    <x v="352"/>
    <x v="3"/>
    <s v="Nord-est"/>
    <s v="Rhode Island"/>
    <s v="Providence"/>
    <x v="1"/>
    <n v="42"/>
    <n v="91"/>
    <n v="3822"/>
    <n v="1796.34"/>
    <n v="0.47"/>
    <x v="2"/>
  </r>
  <r>
    <s v="Foot Locker"/>
    <n v="1185732"/>
    <x v="352"/>
    <x v="3"/>
    <s v="Nord-est"/>
    <s v="Rhode Island"/>
    <s v="Providence"/>
    <x v="2"/>
    <n v="38"/>
    <n v="75"/>
    <n v="2850"/>
    <n v="1567.5000000000002"/>
    <n v="0.55000000000000004"/>
    <x v="2"/>
  </r>
  <r>
    <s v="Foot Locker"/>
    <n v="1185732"/>
    <x v="352"/>
    <x v="3"/>
    <s v="Nord-est"/>
    <s v="Rhode Island"/>
    <s v="Providence"/>
    <x v="3"/>
    <n v="37"/>
    <n v="39"/>
    <n v="1443"/>
    <n v="764.79000000000008"/>
    <n v="0.53"/>
    <x v="2"/>
  </r>
  <r>
    <s v="Foot Locker"/>
    <n v="1185732"/>
    <x v="352"/>
    <x v="3"/>
    <s v="Nord-est"/>
    <s v="Rhode Island"/>
    <s v="Providence"/>
    <x v="4"/>
    <n v="45"/>
    <n v="31"/>
    <n v="1395"/>
    <n v="558"/>
    <n v="0.4"/>
    <x v="2"/>
  </r>
  <r>
    <s v="Foot Locker"/>
    <n v="1185732"/>
    <x v="352"/>
    <x v="3"/>
    <s v="Nord-est"/>
    <s v="Rhode Island"/>
    <s v="Providence"/>
    <x v="5"/>
    <n v="52"/>
    <n v="87"/>
    <n v="4524"/>
    <n v="2442.96"/>
    <n v="0.54"/>
    <x v="2"/>
  </r>
  <r>
    <s v="Foot Locker"/>
    <n v="1185732"/>
    <x v="382"/>
    <x v="5"/>
    <s v="Nord-est"/>
    <s v="Rhode Island"/>
    <s v="Providence"/>
    <x v="0"/>
    <n v="45"/>
    <n v="111"/>
    <n v="4995"/>
    <n v="2247.75"/>
    <n v="0.44999999999999996"/>
    <x v="2"/>
  </r>
  <r>
    <s v="Foot Locker"/>
    <n v="1185732"/>
    <x v="382"/>
    <x v="5"/>
    <s v="Nord-est"/>
    <s v="Rhode Island"/>
    <s v="Providence"/>
    <x v="1"/>
    <n v="43"/>
    <n v="56"/>
    <n v="2408"/>
    <n v="1155.8399999999999"/>
    <n v="0.48"/>
    <x v="2"/>
  </r>
  <r>
    <s v="Foot Locker"/>
    <n v="1185732"/>
    <x v="382"/>
    <x v="5"/>
    <s v="Nord-est"/>
    <s v="Rhode Island"/>
    <s v="Providence"/>
    <x v="2"/>
    <n v="36"/>
    <n v="38"/>
    <n v="1368"/>
    <n v="697.68000000000006"/>
    <n v="0.51"/>
    <x v="2"/>
  </r>
  <r>
    <s v="Foot Locker"/>
    <n v="1185732"/>
    <x v="382"/>
    <x v="5"/>
    <s v="Nord-est"/>
    <s v="Rhode Island"/>
    <s v="Providence"/>
    <x v="3"/>
    <n v="39"/>
    <n v="27"/>
    <n v="1053"/>
    <n v="568.62"/>
    <n v="0.54"/>
    <x v="2"/>
  </r>
  <r>
    <s v="Foot Locker"/>
    <n v="1185732"/>
    <x v="382"/>
    <x v="5"/>
    <s v="Nord-est"/>
    <s v="Rhode Island"/>
    <s v="Providence"/>
    <x v="4"/>
    <n v="47"/>
    <n v="27"/>
    <n v="1269"/>
    <n v="520.29"/>
    <n v="0.41"/>
    <x v="2"/>
  </r>
  <r>
    <s v="Foot Locker"/>
    <n v="1185732"/>
    <x v="382"/>
    <x v="5"/>
    <s v="Nord-est"/>
    <s v="Rhode Island"/>
    <s v="Providence"/>
    <x v="5"/>
    <n v="52"/>
    <n v="58"/>
    <n v="3016"/>
    <n v="1538.16"/>
    <n v="0.51"/>
    <x v="2"/>
  </r>
  <r>
    <s v="Foot Locker"/>
    <n v="1185732"/>
    <x v="414"/>
    <x v="2"/>
    <s v="Nord-est"/>
    <s v="Rhode Island"/>
    <s v="Providence"/>
    <x v="0"/>
    <n v="53"/>
    <n v="94"/>
    <n v="4982"/>
    <n v="2491"/>
    <n v="0.5"/>
    <x v="2"/>
  </r>
  <r>
    <s v="Foot Locker"/>
    <n v="1185732"/>
    <x v="414"/>
    <x v="2"/>
    <s v="Nord-est"/>
    <s v="Rhode Island"/>
    <s v="Providence"/>
    <x v="1"/>
    <n v="46"/>
    <n v="56"/>
    <n v="2576"/>
    <n v="1262.24"/>
    <n v="0.49"/>
    <x v="2"/>
  </r>
  <r>
    <s v="Foot Locker"/>
    <n v="1185732"/>
    <x v="414"/>
    <x v="2"/>
    <s v="Nord-est"/>
    <s v="Rhode Island"/>
    <s v="Providence"/>
    <x v="2"/>
    <n v="45"/>
    <n v="29"/>
    <n v="1305"/>
    <n v="678.6"/>
    <n v="0.52"/>
    <x v="2"/>
  </r>
  <r>
    <s v="Foot Locker"/>
    <n v="1185732"/>
    <x v="414"/>
    <x v="2"/>
    <s v="Nord-est"/>
    <s v="Rhode Island"/>
    <s v="Providence"/>
    <x v="3"/>
    <n v="47"/>
    <n v="23"/>
    <n v="1081"/>
    <n v="540.5"/>
    <n v="0.5"/>
    <x v="2"/>
  </r>
  <r>
    <s v="Foot Locker"/>
    <n v="1185732"/>
    <x v="414"/>
    <x v="2"/>
    <s v="Nord-est"/>
    <s v="Rhode Island"/>
    <s v="Providence"/>
    <x v="4"/>
    <n v="55"/>
    <n v="19"/>
    <n v="1045"/>
    <n v="418"/>
    <n v="0.4"/>
    <x v="2"/>
  </r>
  <r>
    <s v="Sports Direct"/>
    <n v="1185732"/>
    <x v="414"/>
    <x v="2"/>
    <s v="Nord-est"/>
    <s v="Rhode Island"/>
    <s v="Providence"/>
    <x v="5"/>
    <n v="64"/>
    <n v="58"/>
    <n v="3712"/>
    <n v="1893.1200000000001"/>
    <n v="0.51"/>
    <x v="2"/>
  </r>
  <r>
    <s v="Sports Direct"/>
    <n v="1185732"/>
    <x v="444"/>
    <x v="4"/>
    <s v="Nord-est"/>
    <s v="Rhode Island"/>
    <s v="Providence"/>
    <x v="0"/>
    <n v="55"/>
    <n v="95"/>
    <n v="5225"/>
    <n v="2560.25"/>
    <n v="0.49"/>
    <x v="2"/>
  </r>
  <r>
    <s v="Sports Direct"/>
    <n v="1185732"/>
    <x v="444"/>
    <x v="4"/>
    <s v="Nord-est"/>
    <s v="Rhode Island"/>
    <s v="Providence"/>
    <x v="1"/>
    <n v="46"/>
    <n v="63"/>
    <n v="2898"/>
    <n v="1304.0999999999999"/>
    <n v="0.44999999999999996"/>
    <x v="2"/>
  </r>
  <r>
    <s v="Sports Direct"/>
    <n v="1185732"/>
    <x v="444"/>
    <x v="4"/>
    <s v="Nord-est"/>
    <s v="Rhode Island"/>
    <s v="Providence"/>
    <x v="2"/>
    <n v="48"/>
    <n v="64"/>
    <n v="3072"/>
    <n v="1658.88"/>
    <n v="0.54"/>
    <x v="2"/>
  </r>
  <r>
    <s v="Sports Direct"/>
    <n v="1185732"/>
    <x v="444"/>
    <x v="4"/>
    <s v="Nord-est"/>
    <s v="Rhode Island"/>
    <s v="Providence"/>
    <x v="3"/>
    <n v="48"/>
    <n v="58"/>
    <n v="2784"/>
    <n v="1531.2"/>
    <n v="0.55000000000000004"/>
    <x v="2"/>
  </r>
  <r>
    <s v="Sports Direct"/>
    <n v="1185732"/>
    <x v="444"/>
    <x v="4"/>
    <s v="Nord-est"/>
    <s v="Rhode Island"/>
    <s v="Providence"/>
    <x v="4"/>
    <n v="58"/>
    <n v="44"/>
    <n v="2552"/>
    <n v="1122.8800000000001"/>
    <n v="0.44"/>
    <x v="2"/>
  </r>
  <r>
    <s v="Sports Direct"/>
    <n v="1185732"/>
    <x v="444"/>
    <x v="4"/>
    <s v="Nord-est"/>
    <s v="Rhode Island"/>
    <s v="Providence"/>
    <x v="5"/>
    <n v="60"/>
    <n v="77"/>
    <n v="4620"/>
    <n v="2402.4"/>
    <n v="0.52"/>
    <x v="2"/>
  </r>
  <r>
    <s v="Sports Direct"/>
    <n v="1185732"/>
    <x v="473"/>
    <x v="5"/>
    <s v="Nord-est"/>
    <s v="Rhode Island"/>
    <s v="Providence"/>
    <x v="0"/>
    <n v="54"/>
    <n v="135"/>
    <n v="7290"/>
    <n v="3645"/>
    <n v="0.5"/>
    <x v="2"/>
  </r>
  <r>
    <s v="Sports Direct"/>
    <n v="1185732"/>
    <x v="473"/>
    <x v="5"/>
    <s v="Nord-est"/>
    <s v="Rhode Island"/>
    <s v="Providence"/>
    <x v="1"/>
    <n v="45"/>
    <n v="78"/>
    <n v="3510"/>
    <n v="1684.8"/>
    <n v="0.48"/>
    <x v="2"/>
  </r>
  <r>
    <s v="Sports Direct"/>
    <n v="1185732"/>
    <x v="473"/>
    <x v="5"/>
    <s v="Nord-est"/>
    <s v="Rhode Island"/>
    <s v="Providence"/>
    <x v="2"/>
    <n v="47"/>
    <n v="74"/>
    <n v="3478"/>
    <n v="1773.78"/>
    <n v="0.51"/>
    <x v="2"/>
  </r>
  <r>
    <s v="Sports Direct"/>
    <n v="1185732"/>
    <x v="473"/>
    <x v="5"/>
    <s v="Nord-est"/>
    <s v="Rhode Island"/>
    <s v="Providence"/>
    <x v="3"/>
    <n v="48"/>
    <n v="65"/>
    <n v="3120"/>
    <n v="1560"/>
    <n v="0.5"/>
    <x v="2"/>
  </r>
  <r>
    <s v="Sports Direct"/>
    <n v="1185732"/>
    <x v="473"/>
    <x v="5"/>
    <s v="Nord-est"/>
    <s v="Rhode Island"/>
    <s v="Providence"/>
    <x v="4"/>
    <n v="56"/>
    <n v="68"/>
    <n v="3808"/>
    <n v="1637.44"/>
    <n v="0.43"/>
    <x v="2"/>
  </r>
  <r>
    <s v="Sports Direct"/>
    <n v="1185732"/>
    <x v="473"/>
    <x v="5"/>
    <s v="Nord-est"/>
    <s v="Rhode Island"/>
    <s v="Providence"/>
    <x v="5"/>
    <n v="60"/>
    <n v="85"/>
    <n v="5100"/>
    <n v="2805"/>
    <n v="0.55000000000000004"/>
    <x v="2"/>
  </r>
  <r>
    <s v="Sports Direct"/>
    <n v="1185732"/>
    <x v="181"/>
    <x v="4"/>
    <s v="Nord-est"/>
    <s v="Rhode Island"/>
    <s v="Providence"/>
    <x v="0"/>
    <n v="38"/>
    <n v="126"/>
    <n v="4788"/>
    <n v="2058.84"/>
    <n v="0.43"/>
    <x v="2"/>
  </r>
  <r>
    <s v="Sports Direct"/>
    <n v="1185732"/>
    <x v="181"/>
    <x v="4"/>
    <s v="Nord-est"/>
    <s v="Rhode Island"/>
    <s v="Providence"/>
    <x v="1"/>
    <n v="38"/>
    <n v="68"/>
    <n v="2584"/>
    <n v="1136.96"/>
    <n v="0.44"/>
    <x v="2"/>
  </r>
  <r>
    <s v="Sports Direct"/>
    <n v="1185732"/>
    <x v="181"/>
    <x v="4"/>
    <s v="Nord-est"/>
    <s v="Rhode Island"/>
    <s v="Providence"/>
    <x v="2"/>
    <n v="27"/>
    <n v="73"/>
    <n v="1971"/>
    <n v="709.56"/>
    <n v="0.36"/>
    <x v="2"/>
  </r>
  <r>
    <s v="Sports Direct"/>
    <n v="1185732"/>
    <x v="181"/>
    <x v="4"/>
    <s v="Nord-est"/>
    <s v="Rhode Island"/>
    <s v="Providence"/>
    <x v="3"/>
    <n v="34"/>
    <n v="26"/>
    <n v="884"/>
    <n v="335.92"/>
    <n v="0.38"/>
    <x v="2"/>
  </r>
  <r>
    <s v="Sports Direct"/>
    <n v="1185732"/>
    <x v="181"/>
    <x v="4"/>
    <s v="Nord-est"/>
    <s v="Rhode Island"/>
    <s v="Providence"/>
    <x v="4"/>
    <n v="48"/>
    <n v="41"/>
    <n v="1968"/>
    <n v="767.52"/>
    <n v="0.39"/>
    <x v="2"/>
  </r>
  <r>
    <s v="Sports Direct"/>
    <n v="1185732"/>
    <x v="181"/>
    <x v="4"/>
    <s v="Nord-est"/>
    <s v="Rhode Island"/>
    <s v="Providence"/>
    <x v="5"/>
    <n v="38"/>
    <n v="70"/>
    <n v="2660"/>
    <n v="1090.5999999999999"/>
    <n v="0.41"/>
    <x v="2"/>
  </r>
  <r>
    <s v="Sports Direct"/>
    <n v="1185732"/>
    <x v="210"/>
    <x v="5"/>
    <s v="Nord-est"/>
    <s v="Rhode Island"/>
    <s v="Providence"/>
    <x v="0"/>
    <n v="36"/>
    <n v="140"/>
    <n v="5040"/>
    <n v="2066.4"/>
    <n v="0.41"/>
    <x v="2"/>
  </r>
  <r>
    <s v="Sports Direct"/>
    <n v="1185732"/>
    <x v="210"/>
    <x v="5"/>
    <s v="Nord-est"/>
    <s v="Rhode Island"/>
    <s v="Providence"/>
    <x v="1"/>
    <n v="38"/>
    <n v="41"/>
    <n v="1558"/>
    <n v="654.36"/>
    <n v="0.42"/>
    <x v="2"/>
  </r>
  <r>
    <s v="Sports Direct"/>
    <n v="1185732"/>
    <x v="210"/>
    <x v="5"/>
    <s v="Nord-est"/>
    <s v="Rhode Island"/>
    <s v="Providence"/>
    <x v="2"/>
    <n v="29"/>
    <n v="60"/>
    <n v="1740"/>
    <n v="661.2"/>
    <n v="0.38"/>
    <x v="2"/>
  </r>
  <r>
    <s v="Sports Direct"/>
    <n v="1185732"/>
    <x v="210"/>
    <x v="5"/>
    <s v="Nord-est"/>
    <s v="Massachusetts"/>
    <s v="Boston"/>
    <x v="3"/>
    <n v="32"/>
    <n v="68"/>
    <n v="2176"/>
    <n v="826.88"/>
    <n v="0.38"/>
    <x v="2"/>
  </r>
  <r>
    <s v="Sports Direct"/>
    <n v="1185732"/>
    <x v="210"/>
    <x v="5"/>
    <s v="Nord-est"/>
    <s v="Massachusetts"/>
    <s v="Boston"/>
    <x v="4"/>
    <n v="48"/>
    <n v="41"/>
    <n v="1968"/>
    <n v="747.84"/>
    <n v="0.38"/>
    <x v="2"/>
  </r>
  <r>
    <s v="Sports Direct"/>
    <n v="1185732"/>
    <x v="210"/>
    <x v="5"/>
    <s v="Nord-est"/>
    <s v="Massachusetts"/>
    <s v="Boston"/>
    <x v="5"/>
    <n v="38"/>
    <n v="75"/>
    <n v="2850"/>
    <n v="1254"/>
    <n v="0.44"/>
    <x v="2"/>
  </r>
  <r>
    <s v="Sports Direct"/>
    <n v="1185732"/>
    <x v="218"/>
    <x v="3"/>
    <s v="Nord-est"/>
    <s v="Massachusetts"/>
    <s v="Boston"/>
    <x v="0"/>
    <n v="38"/>
    <n v="127"/>
    <n v="4826"/>
    <n v="2123.44"/>
    <n v="0.44"/>
    <x v="2"/>
  </r>
  <r>
    <s v="Sports Direct"/>
    <n v="1185732"/>
    <x v="218"/>
    <x v="3"/>
    <s v="Nord-est"/>
    <s v="Massachusetts"/>
    <s v="Boston"/>
    <x v="1"/>
    <n v="38"/>
    <n v="47"/>
    <n v="1786"/>
    <n v="803.69999999999993"/>
    <n v="0.44999999999999996"/>
    <x v="2"/>
  </r>
  <r>
    <s v="Sports Direct"/>
    <n v="1185732"/>
    <x v="218"/>
    <x v="3"/>
    <s v="Nord-est"/>
    <s v="Massachusetts"/>
    <s v="Boston"/>
    <x v="2"/>
    <n v="28"/>
    <n v="50"/>
    <n v="1400"/>
    <n v="546"/>
    <n v="0.39"/>
    <x v="2"/>
  </r>
  <r>
    <s v="Sports Direct"/>
    <n v="1185732"/>
    <x v="218"/>
    <x v="3"/>
    <s v="Nord-est"/>
    <s v="Massachusetts"/>
    <s v="Boston"/>
    <x v="3"/>
    <n v="34"/>
    <n v="87"/>
    <n v="2958"/>
    <n v="1064.8799999999999"/>
    <n v="0.36"/>
    <x v="2"/>
  </r>
  <r>
    <s v="Sports Direct"/>
    <n v="1185732"/>
    <x v="218"/>
    <x v="3"/>
    <s v="Nord-est"/>
    <s v="Massachusetts"/>
    <s v="Boston"/>
    <x v="4"/>
    <n v="46"/>
    <n v="29"/>
    <n v="1334"/>
    <n v="520.26"/>
    <n v="0.39"/>
    <x v="2"/>
  </r>
  <r>
    <s v="Sports Direct"/>
    <n v="1185732"/>
    <x v="218"/>
    <x v="3"/>
    <s v="Nord-est"/>
    <s v="Massachusetts"/>
    <s v="Boston"/>
    <x v="5"/>
    <n v="39"/>
    <n v="54"/>
    <n v="2106"/>
    <n v="863.45999999999992"/>
    <n v="0.41"/>
    <x v="2"/>
  </r>
  <r>
    <s v="Sports Direct"/>
    <n v="1185732"/>
    <x v="237"/>
    <x v="0"/>
    <s v="Nord-est"/>
    <s v="Massachusetts"/>
    <s v="Boston"/>
    <x v="0"/>
    <n v="38"/>
    <n v="117"/>
    <n v="4446"/>
    <n v="2000.6999999999998"/>
    <n v="0.44999999999999996"/>
    <x v="2"/>
  </r>
  <r>
    <s v="Sports Direct"/>
    <n v="1185732"/>
    <x v="237"/>
    <x v="0"/>
    <s v="Nord-est"/>
    <s v="Massachusetts"/>
    <s v="Boston"/>
    <x v="1"/>
    <n v="37"/>
    <n v="45"/>
    <n v="1665"/>
    <n v="732.6"/>
    <n v="0.44"/>
    <x v="2"/>
  </r>
  <r>
    <s v="Sports Direct"/>
    <n v="1185732"/>
    <x v="237"/>
    <x v="0"/>
    <s v="Nord-est"/>
    <s v="Massachusetts"/>
    <s v="Boston"/>
    <x v="2"/>
    <n v="29"/>
    <n v="41"/>
    <n v="1189"/>
    <n v="416.15"/>
    <n v="0.35"/>
    <x v="2"/>
  </r>
  <r>
    <s v="Sports Direct"/>
    <n v="1185732"/>
    <x v="237"/>
    <x v="0"/>
    <s v="Nord-est"/>
    <s v="Massachusetts"/>
    <s v="Boston"/>
    <x v="3"/>
    <n v="32"/>
    <n v="35"/>
    <n v="1120"/>
    <n v="436.8"/>
    <n v="0.39"/>
    <x v="2"/>
  </r>
  <r>
    <s v="Sports Direct"/>
    <n v="1185732"/>
    <x v="237"/>
    <x v="0"/>
    <s v="Nord-est"/>
    <s v="Massachusetts"/>
    <s v="Boston"/>
    <x v="4"/>
    <n v="49"/>
    <n v="33"/>
    <n v="1617"/>
    <n v="614.46"/>
    <n v="0.38"/>
    <x v="2"/>
  </r>
  <r>
    <s v="Sports Direct"/>
    <n v="1185732"/>
    <x v="237"/>
    <x v="0"/>
    <s v="Nord-est"/>
    <s v="Massachusetts"/>
    <s v="Boston"/>
    <x v="5"/>
    <n v="39"/>
    <n v="83"/>
    <n v="3237"/>
    <n v="1424.28"/>
    <n v="0.44"/>
    <x v="2"/>
  </r>
  <r>
    <s v="Sports Direct"/>
    <n v="1185732"/>
    <x v="266"/>
    <x v="1"/>
    <s v="Nord-est"/>
    <s v="Massachusetts"/>
    <s v="Boston"/>
    <x v="0"/>
    <n v="53"/>
    <n v="129"/>
    <n v="6837"/>
    <n v="2939.91"/>
    <n v="0.43"/>
    <x v="2"/>
  </r>
  <r>
    <s v="Sports Direct"/>
    <n v="1185732"/>
    <x v="266"/>
    <x v="1"/>
    <s v="Nord-est"/>
    <s v="Massachusetts"/>
    <s v="Boston"/>
    <x v="1"/>
    <n v="47"/>
    <n v="54"/>
    <n v="2538"/>
    <n v="1091.3399999999999"/>
    <n v="0.43"/>
    <x v="2"/>
  </r>
  <r>
    <s v="Sports Direct"/>
    <n v="1185732"/>
    <x v="266"/>
    <x v="1"/>
    <s v="Nord-est"/>
    <s v="Massachusetts"/>
    <s v="Boston"/>
    <x v="2"/>
    <n v="41"/>
    <n v="56"/>
    <n v="2296"/>
    <n v="918.40000000000009"/>
    <n v="0.4"/>
    <x v="2"/>
  </r>
  <r>
    <s v="Sports Direct"/>
    <n v="1185732"/>
    <x v="266"/>
    <x v="1"/>
    <s v="Nord-est"/>
    <s v="Massachusetts"/>
    <s v="Boston"/>
    <x v="3"/>
    <n v="44"/>
    <n v="47"/>
    <n v="2068"/>
    <n v="806.52"/>
    <n v="0.39"/>
    <x v="2"/>
  </r>
  <r>
    <s v="Sports Direct"/>
    <n v="1185732"/>
    <x v="266"/>
    <x v="1"/>
    <s v="Nord-est"/>
    <s v="Massachusetts"/>
    <s v="Boston"/>
    <x v="4"/>
    <n v="50"/>
    <n v="54"/>
    <n v="2700"/>
    <n v="1026"/>
    <n v="0.38"/>
    <x v="2"/>
  </r>
  <r>
    <s v="Sports Direct"/>
    <n v="1185732"/>
    <x v="266"/>
    <x v="1"/>
    <s v="Nord-est"/>
    <s v="Massachusetts"/>
    <s v="Boston"/>
    <x v="5"/>
    <n v="55"/>
    <n v="88"/>
    <n v="4840"/>
    <n v="1984.3999999999999"/>
    <n v="0.41"/>
    <x v="2"/>
  </r>
  <r>
    <s v="Sports Direct"/>
    <n v="1185732"/>
    <x v="299"/>
    <x v="6"/>
    <s v="Nord-est"/>
    <s v="Massachusetts"/>
    <s v="Boston"/>
    <x v="0"/>
    <n v="51"/>
    <n v="155"/>
    <n v="7905"/>
    <n v="3320.1"/>
    <n v="0.42"/>
    <x v="2"/>
  </r>
  <r>
    <s v="Sports Direct"/>
    <n v="1185732"/>
    <x v="299"/>
    <x v="6"/>
    <s v="Nord-est"/>
    <s v="Massachusetts"/>
    <s v="Boston"/>
    <x v="1"/>
    <n v="47"/>
    <n v="94"/>
    <n v="4418"/>
    <n v="1855.56"/>
    <n v="0.42"/>
    <x v="2"/>
  </r>
  <r>
    <s v="Sports Direct"/>
    <n v="1185732"/>
    <x v="299"/>
    <x v="6"/>
    <s v="Nord-est"/>
    <s v="Massachusetts"/>
    <s v="Boston"/>
    <x v="2"/>
    <n v="42"/>
    <n v="68"/>
    <n v="2856"/>
    <n v="1028.1599999999999"/>
    <n v="0.36"/>
    <x v="2"/>
  </r>
  <r>
    <s v="Sports Direct"/>
    <n v="1185732"/>
    <x v="299"/>
    <x v="6"/>
    <s v="Nord-est"/>
    <s v="Massachusetts"/>
    <s v="Boston"/>
    <x v="3"/>
    <n v="41"/>
    <n v="65"/>
    <n v="2665"/>
    <n v="932.74999999999989"/>
    <n v="0.35"/>
    <x v="2"/>
  </r>
  <r>
    <s v="Sports Direct"/>
    <n v="1185732"/>
    <x v="299"/>
    <x v="6"/>
    <s v="Nord-est"/>
    <s v="Massachusetts"/>
    <s v="Boston"/>
    <x v="4"/>
    <n v="51"/>
    <n v="59"/>
    <n v="3009"/>
    <n v="1143.42"/>
    <n v="0.38"/>
    <x v="2"/>
  </r>
  <r>
    <s v="Sports Direct"/>
    <n v="1185732"/>
    <x v="299"/>
    <x v="6"/>
    <s v="Nord-est"/>
    <s v="Massachusetts"/>
    <s v="Boston"/>
    <x v="5"/>
    <n v="54"/>
    <n v="101"/>
    <n v="5454"/>
    <n v="2181.6"/>
    <n v="0.4"/>
    <x v="2"/>
  </r>
  <r>
    <s v="Sports Direct"/>
    <n v="1185732"/>
    <x v="327"/>
    <x v="6"/>
    <s v="Nord-est"/>
    <s v="Massachusetts"/>
    <s v="Boston"/>
    <x v="0"/>
    <n v="52"/>
    <n v="150"/>
    <n v="7800"/>
    <n v="3276"/>
    <n v="0.42"/>
    <x v="2"/>
  </r>
  <r>
    <s v="Sports Direct"/>
    <n v="1185732"/>
    <x v="327"/>
    <x v="6"/>
    <s v="Nord-est"/>
    <s v="Massachusetts"/>
    <s v="Boston"/>
    <x v="1"/>
    <n v="49"/>
    <n v="105"/>
    <n v="5145"/>
    <n v="2212.35"/>
    <n v="0.43"/>
    <x v="2"/>
  </r>
  <r>
    <s v="Sports Direct"/>
    <n v="1185732"/>
    <x v="327"/>
    <x v="6"/>
    <s v="Nord-est"/>
    <s v="Massachusetts"/>
    <s v="Boston"/>
    <x v="2"/>
    <n v="41"/>
    <n v="77"/>
    <n v="3157"/>
    <n v="1168.0899999999999"/>
    <n v="0.37"/>
    <x v="2"/>
  </r>
  <r>
    <s v="Sports Direct"/>
    <n v="1185732"/>
    <x v="327"/>
    <x v="6"/>
    <s v="Nord-est"/>
    <s v="Massachusetts"/>
    <s v="Boston"/>
    <x v="3"/>
    <n v="44"/>
    <n v="56"/>
    <n v="2464"/>
    <n v="887.04"/>
    <n v="0.36"/>
    <x v="2"/>
  </r>
  <r>
    <s v="Sports Direct"/>
    <n v="1185732"/>
    <x v="327"/>
    <x v="6"/>
    <s v="Nord-est"/>
    <s v="Massachusetts"/>
    <s v="Boston"/>
    <x v="4"/>
    <n v="53"/>
    <n v="68"/>
    <n v="3604"/>
    <n v="1405.56"/>
    <n v="0.39"/>
    <x v="2"/>
  </r>
  <r>
    <s v="Sports Direct"/>
    <n v="1185732"/>
    <x v="327"/>
    <x v="6"/>
    <s v="Nord-est"/>
    <s v="Massachusetts"/>
    <s v="Boston"/>
    <x v="5"/>
    <n v="55"/>
    <n v="128"/>
    <n v="7040"/>
    <n v="2956.7999999999997"/>
    <n v="0.42"/>
    <x v="2"/>
  </r>
  <r>
    <s v="Sports Direct"/>
    <n v="1185732"/>
    <x v="359"/>
    <x v="3"/>
    <s v="Nord-est"/>
    <s v="Massachusetts"/>
    <s v="Boston"/>
    <x v="0"/>
    <n v="50"/>
    <n v="161"/>
    <n v="8050"/>
    <n v="3542"/>
    <n v="0.44"/>
    <x v="2"/>
  </r>
  <r>
    <s v="Sports Direct"/>
    <n v="1185732"/>
    <x v="359"/>
    <x v="3"/>
    <s v="Nord-est"/>
    <s v="Massachusetts"/>
    <s v="Boston"/>
    <x v="1"/>
    <n v="47"/>
    <n v="88"/>
    <n v="4136"/>
    <n v="1695.76"/>
    <n v="0.41"/>
    <x v="2"/>
  </r>
  <r>
    <s v="Sports Direct"/>
    <n v="1185732"/>
    <x v="359"/>
    <x v="3"/>
    <s v="Nord-est"/>
    <s v="Massachusetts"/>
    <s v="Boston"/>
    <x v="2"/>
    <n v="42"/>
    <n v="69"/>
    <n v="2898"/>
    <n v="1014.3"/>
    <n v="0.35"/>
    <x v="2"/>
  </r>
  <r>
    <s v="Sports Direct"/>
    <n v="1185732"/>
    <x v="359"/>
    <x v="3"/>
    <s v="Nord-est"/>
    <s v="Massachusetts"/>
    <s v="Boston"/>
    <x v="3"/>
    <n v="42"/>
    <n v="51"/>
    <n v="2142"/>
    <n v="771.12"/>
    <n v="0.36"/>
    <x v="2"/>
  </r>
  <r>
    <s v="Sports Direct"/>
    <n v="1185732"/>
    <x v="359"/>
    <x v="3"/>
    <s v="Nord-est"/>
    <s v="Massachusetts"/>
    <s v="Boston"/>
    <x v="4"/>
    <n v="50"/>
    <n v="44"/>
    <n v="2200"/>
    <n v="814"/>
    <n v="0.37"/>
    <x v="2"/>
  </r>
  <r>
    <s v="Sports Direct"/>
    <n v="1185732"/>
    <x v="359"/>
    <x v="3"/>
    <s v="Nord-est"/>
    <s v="Massachusetts"/>
    <s v="Boston"/>
    <x v="5"/>
    <n v="58"/>
    <n v="91"/>
    <n v="5278"/>
    <n v="2375.1"/>
    <n v="0.44999999999999996"/>
    <x v="2"/>
  </r>
  <r>
    <s v="Sports Direct"/>
    <n v="1185732"/>
    <x v="389"/>
    <x v="5"/>
    <s v="Nord-est"/>
    <s v="Massachusetts"/>
    <s v="Boston"/>
    <x v="0"/>
    <n v="53"/>
    <n v="135"/>
    <n v="7155"/>
    <n v="3005.1"/>
    <n v="0.42"/>
    <x v="2"/>
  </r>
  <r>
    <s v="Sports Direct"/>
    <n v="1185732"/>
    <x v="389"/>
    <x v="5"/>
    <s v="Nord-est"/>
    <s v="Massachusetts"/>
    <s v="Boston"/>
    <x v="1"/>
    <n v="49"/>
    <n v="63"/>
    <n v="3087"/>
    <n v="1234.8000000000002"/>
    <n v="0.4"/>
    <x v="2"/>
  </r>
  <r>
    <s v="Sports Direct"/>
    <n v="1185732"/>
    <x v="389"/>
    <x v="5"/>
    <s v="Nord-est"/>
    <s v="Massachusetts"/>
    <s v="Boston"/>
    <x v="2"/>
    <n v="41"/>
    <n v="39"/>
    <n v="1599"/>
    <n v="591.63"/>
    <n v="0.37"/>
    <x v="2"/>
  </r>
  <r>
    <s v="Sports Direct"/>
    <n v="1185732"/>
    <x v="389"/>
    <x v="5"/>
    <s v="Nord-est"/>
    <s v="Massachusetts"/>
    <s v="Boston"/>
    <x v="3"/>
    <n v="42"/>
    <n v="36"/>
    <n v="1512"/>
    <n v="604.80000000000007"/>
    <n v="0.4"/>
    <x v="2"/>
  </r>
  <r>
    <s v="Sports Direct"/>
    <n v="1185732"/>
    <x v="389"/>
    <x v="5"/>
    <s v="Nord-est"/>
    <s v="Massachusetts"/>
    <s v="Boston"/>
    <x v="4"/>
    <n v="52"/>
    <n v="34"/>
    <n v="1768"/>
    <n v="636.48"/>
    <n v="0.36"/>
    <x v="2"/>
  </r>
  <r>
    <s v="Sports Direct"/>
    <n v="1185732"/>
    <x v="389"/>
    <x v="5"/>
    <s v="Nord-est"/>
    <s v="Massachusetts"/>
    <s v="Boston"/>
    <x v="5"/>
    <n v="57"/>
    <n v="63"/>
    <n v="3591"/>
    <n v="1615.9499999999998"/>
    <n v="0.44999999999999996"/>
    <x v="2"/>
  </r>
  <r>
    <s v="Sports Direct"/>
    <n v="1185732"/>
    <x v="421"/>
    <x v="2"/>
    <s v="Nord-est"/>
    <s v="Massachusetts"/>
    <s v="Boston"/>
    <x v="0"/>
    <n v="57"/>
    <n v="120"/>
    <n v="6840"/>
    <n v="3077.9999999999995"/>
    <n v="0.44999999999999996"/>
    <x v="2"/>
  </r>
  <r>
    <s v="Sports Direct"/>
    <n v="1185732"/>
    <x v="421"/>
    <x v="2"/>
    <s v="Nord-est"/>
    <s v="Massachusetts"/>
    <s v="Boston"/>
    <x v="1"/>
    <n v="53"/>
    <n v="56"/>
    <n v="2968"/>
    <n v="1335.6"/>
    <n v="0.44999999999999996"/>
    <x v="2"/>
  </r>
  <r>
    <s v="Sports Direct"/>
    <n v="1185732"/>
    <x v="421"/>
    <x v="2"/>
    <s v="Nord-est"/>
    <s v="Massachusetts"/>
    <s v="Boston"/>
    <x v="2"/>
    <n v="53"/>
    <n v="34"/>
    <n v="1802"/>
    <n v="630.69999999999993"/>
    <n v="0.35"/>
    <x v="2"/>
  </r>
  <r>
    <s v="Sports Direct"/>
    <n v="1185732"/>
    <x v="421"/>
    <x v="2"/>
    <s v="Nord-est"/>
    <s v="Massachusetts"/>
    <s v="Boston"/>
    <x v="3"/>
    <n v="54"/>
    <n v="27"/>
    <n v="1458"/>
    <n v="554.04"/>
    <n v="0.38"/>
    <x v="2"/>
  </r>
  <r>
    <s v="Sports Direct"/>
    <n v="1185732"/>
    <x v="421"/>
    <x v="2"/>
    <s v="Nord-est"/>
    <s v="Massachusetts"/>
    <s v="Boston"/>
    <x v="4"/>
    <n v="62"/>
    <n v="27"/>
    <n v="1674"/>
    <n v="585.9"/>
    <n v="0.35"/>
    <x v="2"/>
  </r>
  <r>
    <s v="Amazon"/>
    <n v="1185732"/>
    <x v="421"/>
    <x v="2"/>
    <s v="Nord-est"/>
    <s v="Massachusetts"/>
    <s v="Boston"/>
    <x v="5"/>
    <n v="66"/>
    <n v="65"/>
    <n v="4290"/>
    <n v="1887.6"/>
    <n v="0.44"/>
    <x v="2"/>
  </r>
  <r>
    <s v="Amazon"/>
    <n v="1185732"/>
    <x v="451"/>
    <x v="4"/>
    <s v="Nord-est"/>
    <s v="Massachusetts"/>
    <s v="Boston"/>
    <x v="0"/>
    <n v="62"/>
    <n v="113"/>
    <n v="7006"/>
    <n v="3012.58"/>
    <n v="0.43"/>
    <x v="2"/>
  </r>
  <r>
    <s v="Amazon"/>
    <n v="1185732"/>
    <x v="451"/>
    <x v="4"/>
    <s v="Nord-est"/>
    <s v="Massachusetts"/>
    <s v="Boston"/>
    <x v="1"/>
    <n v="52"/>
    <n v="90"/>
    <n v="4680"/>
    <n v="2059.1999999999998"/>
    <n v="0.44"/>
    <x v="2"/>
  </r>
  <r>
    <s v="Amazon"/>
    <n v="1185732"/>
    <x v="451"/>
    <x v="4"/>
    <s v="Nord-est"/>
    <s v="Massachusetts"/>
    <s v="Boston"/>
    <x v="2"/>
    <n v="50"/>
    <n v="83"/>
    <n v="4150"/>
    <n v="1494"/>
    <n v="0.36"/>
    <x v="2"/>
  </r>
  <r>
    <s v="Amazon"/>
    <n v="1185732"/>
    <x v="451"/>
    <x v="4"/>
    <s v="Nord-est"/>
    <s v="Massachusetts"/>
    <s v="Boston"/>
    <x v="3"/>
    <n v="51"/>
    <n v="80"/>
    <n v="4080"/>
    <n v="1591.2"/>
    <n v="0.39"/>
    <x v="2"/>
  </r>
  <r>
    <s v="Amazon"/>
    <n v="1185732"/>
    <x v="451"/>
    <x v="4"/>
    <s v="Nord-est"/>
    <s v="Massachusetts"/>
    <s v="Boston"/>
    <x v="4"/>
    <n v="63"/>
    <n v="70"/>
    <n v="4410"/>
    <n v="1675.8"/>
    <n v="0.38"/>
    <x v="2"/>
  </r>
  <r>
    <s v="Amazon"/>
    <n v="1185732"/>
    <x v="451"/>
    <x v="4"/>
    <s v="Nord-est"/>
    <s v="Massachusetts"/>
    <s v="Boston"/>
    <x v="5"/>
    <n v="64"/>
    <n v="98"/>
    <n v="6272"/>
    <n v="2822.3999999999996"/>
    <n v="0.44999999999999996"/>
    <x v="2"/>
  </r>
  <r>
    <s v="Amazon"/>
    <n v="1185732"/>
    <x v="480"/>
    <x v="5"/>
    <s v="Nord-est"/>
    <s v="Massachusetts"/>
    <s v="Boston"/>
    <x v="0"/>
    <n v="64"/>
    <n v="150"/>
    <n v="9600"/>
    <n v="3935.9999999999995"/>
    <n v="0.41"/>
    <x v="2"/>
  </r>
  <r>
    <s v="Amazon"/>
    <n v="1185732"/>
    <x v="480"/>
    <x v="5"/>
    <s v="Nord-est"/>
    <s v="Massachusetts"/>
    <s v="Boston"/>
    <x v="1"/>
    <n v="53"/>
    <n v="105"/>
    <n v="5565"/>
    <n v="2226"/>
    <n v="0.4"/>
    <x v="2"/>
  </r>
  <r>
    <s v="Amazon"/>
    <n v="1185732"/>
    <x v="480"/>
    <x v="5"/>
    <s v="Nord-est"/>
    <s v="Massachusetts"/>
    <s v="Boston"/>
    <x v="2"/>
    <n v="51"/>
    <n v="98"/>
    <n v="4998"/>
    <n v="1949.22"/>
    <n v="0.39"/>
    <x v="2"/>
  </r>
  <r>
    <s v="Amazon"/>
    <n v="1185732"/>
    <x v="480"/>
    <x v="5"/>
    <s v="Nord-est"/>
    <s v="Massachusetts"/>
    <s v="Boston"/>
    <x v="3"/>
    <n v="52"/>
    <n v="75"/>
    <n v="3900"/>
    <n v="1482"/>
    <n v="0.38"/>
    <x v="2"/>
  </r>
  <r>
    <s v="Amazon"/>
    <n v="1185732"/>
    <x v="480"/>
    <x v="5"/>
    <s v="Nord-est"/>
    <s v="Massachusetts"/>
    <s v="Boston"/>
    <x v="4"/>
    <n v="62"/>
    <n v="84"/>
    <n v="5208"/>
    <n v="2031.1200000000001"/>
    <n v="0.39"/>
    <x v="2"/>
  </r>
  <r>
    <s v="Amazon"/>
    <n v="1185732"/>
    <x v="480"/>
    <x v="5"/>
    <s v="Nord-est"/>
    <s v="Massachusetts"/>
    <s v="Boston"/>
    <x v="5"/>
    <n v="65"/>
    <n v="112"/>
    <n v="7280"/>
    <n v="3203.2"/>
    <n v="0.44"/>
    <x v="2"/>
  </r>
  <r>
    <s v="Amazon"/>
    <n v="1185732"/>
    <x v="178"/>
    <x v="1"/>
    <s v="Nord-est"/>
    <s v="Massachusetts"/>
    <s v="Boston"/>
    <x v="0"/>
    <n v="44"/>
    <n v="152"/>
    <n v="6688"/>
    <n v="3678.4"/>
    <n v="0.55000000000000004"/>
    <x v="2"/>
  </r>
  <r>
    <s v="Amazon"/>
    <n v="1185732"/>
    <x v="178"/>
    <x v="1"/>
    <s v="Nord-est"/>
    <s v="Massachusetts"/>
    <s v="Boston"/>
    <x v="1"/>
    <n v="42"/>
    <n v="94"/>
    <n v="3948"/>
    <n v="2368.7999999999997"/>
    <n v="0.6"/>
    <x v="2"/>
  </r>
  <r>
    <s v="Amazon"/>
    <n v="1185732"/>
    <x v="178"/>
    <x v="1"/>
    <s v="Nord-est"/>
    <s v="Massachusetts"/>
    <s v="Boston"/>
    <x v="2"/>
    <n v="32"/>
    <n v="91"/>
    <n v="2912"/>
    <n v="1310.3999999999999"/>
    <n v="0.44999999999999996"/>
    <x v="2"/>
  </r>
  <r>
    <s v="Amazon"/>
    <n v="1185732"/>
    <x v="178"/>
    <x v="1"/>
    <s v="Nord-est"/>
    <s v="Massachusetts"/>
    <s v="Boston"/>
    <x v="3"/>
    <n v="39"/>
    <n v="44"/>
    <n v="1716"/>
    <n v="840.84"/>
    <n v="0.49"/>
    <x v="2"/>
  </r>
  <r>
    <s v="Amazon"/>
    <n v="1185732"/>
    <x v="178"/>
    <x v="1"/>
    <s v="Nord-est"/>
    <s v="Massachusetts"/>
    <s v="Boston"/>
    <x v="4"/>
    <n v="52"/>
    <n v="68"/>
    <n v="3536"/>
    <n v="1661.9199999999998"/>
    <n v="0.47"/>
    <x v="2"/>
  </r>
  <r>
    <s v="Amazon"/>
    <n v="1185732"/>
    <x v="178"/>
    <x v="1"/>
    <s v="Nord-est"/>
    <s v="Massachusetts"/>
    <s v="Boston"/>
    <x v="5"/>
    <n v="44"/>
    <n v="98"/>
    <n v="4312"/>
    <n v="2199.12"/>
    <n v="0.51"/>
    <x v="2"/>
  </r>
  <r>
    <s v="Amazon"/>
    <n v="1185732"/>
    <x v="207"/>
    <x v="2"/>
    <s v="Nord-est"/>
    <s v="Massachusetts"/>
    <s v="Boston"/>
    <x v="0"/>
    <n v="41"/>
    <n v="167"/>
    <n v="6847"/>
    <n v="3834.32"/>
    <n v="0.56000000000000005"/>
    <x v="2"/>
  </r>
  <r>
    <s v="Amazon"/>
    <n v="1185732"/>
    <x v="207"/>
    <x v="2"/>
    <s v="Nord-est"/>
    <s v="Massachusetts"/>
    <s v="Boston"/>
    <x v="1"/>
    <n v="44"/>
    <n v="61"/>
    <n v="2684"/>
    <n v="1610.3999999999999"/>
    <n v="0.6"/>
    <x v="2"/>
  </r>
  <r>
    <s v="Amazon"/>
    <n v="1185732"/>
    <x v="207"/>
    <x v="2"/>
    <s v="Nord-est"/>
    <s v="Massachusetts"/>
    <s v="Boston"/>
    <x v="2"/>
    <n v="33"/>
    <n v="74"/>
    <n v="2442"/>
    <n v="1221"/>
    <n v="0.5"/>
    <x v="2"/>
  </r>
  <r>
    <s v="Amazon"/>
    <n v="1185732"/>
    <x v="207"/>
    <x v="2"/>
    <s v="Nord-est"/>
    <s v="Vermont"/>
    <s v="Burlington"/>
    <x v="3"/>
    <n v="36"/>
    <n v="45"/>
    <n v="1620"/>
    <n v="745.19999999999993"/>
    <n v="0.45999999999999996"/>
    <x v="2"/>
  </r>
  <r>
    <s v="Amazon"/>
    <n v="1185732"/>
    <x v="207"/>
    <x v="2"/>
    <s v="Nord-est"/>
    <s v="Vermont"/>
    <s v="Burlington"/>
    <x v="4"/>
    <n v="54"/>
    <n v="63"/>
    <n v="3402"/>
    <n v="1701"/>
    <n v="0.5"/>
    <x v="2"/>
  </r>
  <r>
    <s v="Amazon"/>
    <n v="1185732"/>
    <x v="207"/>
    <x v="2"/>
    <s v="Nord-est"/>
    <s v="Vermont"/>
    <s v="Burlington"/>
    <x v="5"/>
    <n v="43"/>
    <n v="85"/>
    <n v="3655"/>
    <n v="1973.7"/>
    <n v="0.54"/>
    <x v="2"/>
  </r>
  <r>
    <s v="Amazon"/>
    <n v="1185732"/>
    <x v="215"/>
    <x v="0"/>
    <s v="Nord-est"/>
    <s v="Vermont"/>
    <s v="Burlington"/>
    <x v="0"/>
    <n v="44"/>
    <n v="142"/>
    <n v="6248"/>
    <n v="3748.7999999999997"/>
    <n v="0.6"/>
    <x v="2"/>
  </r>
  <r>
    <s v="Amazon"/>
    <n v="1185732"/>
    <x v="215"/>
    <x v="0"/>
    <s v="Nord-est"/>
    <s v="Vermont"/>
    <s v="Burlington"/>
    <x v="1"/>
    <n v="42"/>
    <n v="70"/>
    <n v="2940"/>
    <n v="1675.8000000000002"/>
    <n v="0.57000000000000006"/>
    <x v="2"/>
  </r>
  <r>
    <s v="Amazon"/>
    <n v="1185732"/>
    <x v="215"/>
    <x v="0"/>
    <s v="Nord-est"/>
    <s v="Vermont"/>
    <s v="Burlington"/>
    <x v="2"/>
    <n v="34"/>
    <n v="77"/>
    <n v="2618"/>
    <n v="1282.82"/>
    <n v="0.49"/>
    <x v="2"/>
  </r>
  <r>
    <s v="Amazon"/>
    <n v="1185732"/>
    <x v="215"/>
    <x v="0"/>
    <s v="Nord-est"/>
    <s v="Vermont"/>
    <s v="Burlington"/>
    <x v="3"/>
    <n v="36"/>
    <n v="38"/>
    <n v="1368"/>
    <n v="670.31999999999994"/>
    <n v="0.49"/>
    <x v="2"/>
  </r>
  <r>
    <s v="Amazon"/>
    <n v="1185732"/>
    <x v="215"/>
    <x v="0"/>
    <s v="Nord-est"/>
    <s v="Vermont"/>
    <s v="Burlington"/>
    <x v="4"/>
    <n v="51"/>
    <n v="47"/>
    <n v="2397"/>
    <n v="1174.53"/>
    <n v="0.49"/>
    <x v="2"/>
  </r>
  <r>
    <s v="Amazon"/>
    <n v="1185732"/>
    <x v="215"/>
    <x v="0"/>
    <s v="Nord-est"/>
    <s v="Vermont"/>
    <s v="Burlington"/>
    <x v="5"/>
    <n v="41"/>
    <n v="80"/>
    <n v="3280"/>
    <n v="1803.9999999999998"/>
    <n v="0.54999999999999993"/>
    <x v="2"/>
  </r>
  <r>
    <s v="Amazon"/>
    <n v="1185732"/>
    <x v="234"/>
    <x v="4"/>
    <s v="Nord-est"/>
    <s v="Vermont"/>
    <s v="Burlington"/>
    <x v="0"/>
    <n v="41"/>
    <n v="137"/>
    <n v="5617"/>
    <n v="3145.5200000000004"/>
    <n v="0.56000000000000005"/>
    <x v="2"/>
  </r>
  <r>
    <s v="Amazon"/>
    <n v="1185732"/>
    <x v="234"/>
    <x v="4"/>
    <s v="Nord-est"/>
    <s v="Vermont"/>
    <s v="Burlington"/>
    <x v="1"/>
    <n v="43"/>
    <n v="56"/>
    <n v="2408"/>
    <n v="1396.64"/>
    <n v="0.58000000000000007"/>
    <x v="2"/>
  </r>
  <r>
    <s v="Amazon"/>
    <n v="1185732"/>
    <x v="234"/>
    <x v="4"/>
    <s v="Nord-est"/>
    <s v="Vermont"/>
    <s v="Burlington"/>
    <x v="2"/>
    <n v="32"/>
    <n v="65"/>
    <n v="2080"/>
    <n v="1040"/>
    <n v="0.5"/>
    <x v="2"/>
  </r>
  <r>
    <s v="Amazon"/>
    <n v="1185732"/>
    <x v="234"/>
    <x v="4"/>
    <s v="Nord-est"/>
    <s v="Vermont"/>
    <s v="Burlington"/>
    <x v="3"/>
    <n v="36"/>
    <n v="44"/>
    <n v="1584"/>
    <n v="792"/>
    <n v="0.5"/>
    <x v="2"/>
  </r>
  <r>
    <s v="Amazon"/>
    <n v="1185732"/>
    <x v="234"/>
    <x v="4"/>
    <s v="Nord-est"/>
    <s v="Vermont"/>
    <s v="Burlington"/>
    <x v="4"/>
    <n v="51"/>
    <n v="38"/>
    <n v="1938"/>
    <n v="891.4799999999999"/>
    <n v="0.45999999999999996"/>
    <x v="2"/>
  </r>
  <r>
    <s v="Amazon"/>
    <n v="1185732"/>
    <x v="234"/>
    <x v="4"/>
    <s v="Nord-est"/>
    <s v="Vermont"/>
    <s v="Burlington"/>
    <x v="5"/>
    <n v="44"/>
    <n v="90"/>
    <n v="3960"/>
    <n v="2019.6000000000001"/>
    <n v="0.51"/>
    <x v="2"/>
  </r>
  <r>
    <s v="Amazon"/>
    <n v="1185732"/>
    <x v="263"/>
    <x v="5"/>
    <s v="Nord-est"/>
    <s v="Vermont"/>
    <s v="Burlington"/>
    <x v="0"/>
    <n v="55"/>
    <n v="154"/>
    <n v="8470"/>
    <n v="4827.9000000000005"/>
    <n v="0.57000000000000006"/>
    <x v="2"/>
  </r>
  <r>
    <s v="Amazon"/>
    <n v="1185732"/>
    <x v="263"/>
    <x v="5"/>
    <s v="Nord-est"/>
    <s v="Vermont"/>
    <s v="Burlington"/>
    <x v="1"/>
    <n v="54"/>
    <n v="80"/>
    <n v="4320"/>
    <n v="2419.2000000000003"/>
    <n v="0.56000000000000005"/>
    <x v="2"/>
  </r>
  <r>
    <s v="Amazon"/>
    <n v="1185732"/>
    <x v="263"/>
    <x v="5"/>
    <s v="Nord-est"/>
    <s v="Vermont"/>
    <s v="Burlington"/>
    <x v="2"/>
    <n v="49"/>
    <n v="75"/>
    <n v="3675"/>
    <n v="1690.4999999999998"/>
    <n v="0.45999999999999996"/>
    <x v="2"/>
  </r>
  <r>
    <s v="Amazon"/>
    <n v="1185732"/>
    <x v="263"/>
    <x v="5"/>
    <s v="Nord-est"/>
    <s v="Vermont"/>
    <s v="Burlington"/>
    <x v="3"/>
    <n v="46"/>
    <n v="65"/>
    <n v="2990"/>
    <n v="1405.3"/>
    <n v="0.47"/>
    <x v="2"/>
  </r>
  <r>
    <s v="Amazon"/>
    <n v="1185732"/>
    <x v="263"/>
    <x v="5"/>
    <s v="Nord-est"/>
    <s v="Vermont"/>
    <s v="Burlington"/>
    <x v="4"/>
    <n v="55"/>
    <n v="72"/>
    <n v="3960"/>
    <n v="1861.1999999999998"/>
    <n v="0.47"/>
    <x v="2"/>
  </r>
  <r>
    <s v="Amazon"/>
    <n v="1185732"/>
    <x v="263"/>
    <x v="5"/>
    <s v="Nord-est"/>
    <s v="Vermont"/>
    <s v="Burlington"/>
    <x v="5"/>
    <n v="60"/>
    <n v="120"/>
    <n v="7200"/>
    <n v="3744"/>
    <n v="0.52"/>
    <x v="2"/>
  </r>
  <r>
    <s v="Amazon"/>
    <n v="1185732"/>
    <x v="296"/>
    <x v="3"/>
    <s v="Nord-est"/>
    <s v="Vermont"/>
    <s v="Burlington"/>
    <x v="0"/>
    <n v="58"/>
    <n v="163"/>
    <n v="9454"/>
    <n v="5483.3200000000006"/>
    <n v="0.58000000000000007"/>
    <x v="2"/>
  </r>
  <r>
    <s v="Amazon"/>
    <n v="1185732"/>
    <x v="296"/>
    <x v="3"/>
    <s v="Nord-est"/>
    <s v="Vermont"/>
    <s v="Burlington"/>
    <x v="1"/>
    <n v="53"/>
    <n v="116"/>
    <n v="6148"/>
    <n v="3627.3200000000006"/>
    <n v="0.59000000000000008"/>
    <x v="2"/>
  </r>
  <r>
    <s v="Amazon"/>
    <n v="1185732"/>
    <x v="296"/>
    <x v="3"/>
    <s v="Nord-est"/>
    <s v="Vermont"/>
    <s v="Burlington"/>
    <x v="2"/>
    <n v="45"/>
    <n v="81"/>
    <n v="3645"/>
    <n v="1713.1499999999999"/>
    <n v="0.47"/>
    <x v="2"/>
  </r>
  <r>
    <s v="Amazon"/>
    <n v="1185732"/>
    <x v="296"/>
    <x v="3"/>
    <s v="Nord-est"/>
    <s v="Vermont"/>
    <s v="Burlington"/>
    <x v="3"/>
    <n v="47"/>
    <n v="90"/>
    <n v="4230"/>
    <n v="1903.4999999999998"/>
    <n v="0.44999999999999996"/>
    <x v="2"/>
  </r>
  <r>
    <s v="Amazon"/>
    <n v="1185732"/>
    <x v="296"/>
    <x v="3"/>
    <s v="Nord-est"/>
    <s v="Vermont"/>
    <s v="Burlington"/>
    <x v="4"/>
    <n v="58"/>
    <n v="81"/>
    <n v="4698"/>
    <n v="2349"/>
    <n v="0.5"/>
    <x v="2"/>
  </r>
  <r>
    <s v="Amazon"/>
    <n v="1185732"/>
    <x v="296"/>
    <x v="3"/>
    <s v="Nord-est"/>
    <s v="Vermont"/>
    <s v="Burlington"/>
    <x v="5"/>
    <n v="62"/>
    <n v="117"/>
    <n v="7254"/>
    <n v="3772.08"/>
    <n v="0.52"/>
    <x v="2"/>
  </r>
  <r>
    <s v="Amazon"/>
    <n v="1185732"/>
    <x v="324"/>
    <x v="3"/>
    <s v="Nord-est"/>
    <s v="Vermont"/>
    <s v="Burlington"/>
    <x v="0"/>
    <n v="54"/>
    <n v="182"/>
    <n v="9828"/>
    <n v="5601.9600000000009"/>
    <n v="0.57000000000000006"/>
    <x v="2"/>
  </r>
  <r>
    <s v="Amazon"/>
    <n v="1185732"/>
    <x v="324"/>
    <x v="3"/>
    <s v="Nord-est"/>
    <s v="Vermont"/>
    <s v="Burlington"/>
    <x v="1"/>
    <n v="51"/>
    <n v="115"/>
    <n v="5865"/>
    <n v="3284.4"/>
    <n v="0.56000000000000005"/>
    <x v="2"/>
  </r>
  <r>
    <s v="Amazon"/>
    <n v="1185732"/>
    <x v="324"/>
    <x v="3"/>
    <s v="Nord-est"/>
    <s v="Vermont"/>
    <s v="Burlington"/>
    <x v="2"/>
    <n v="46"/>
    <n v="98"/>
    <n v="4508"/>
    <n v="2163.84"/>
    <n v="0.48"/>
    <x v="2"/>
  </r>
  <r>
    <s v="Amazon"/>
    <n v="1185732"/>
    <x v="324"/>
    <x v="3"/>
    <s v="Nord-est"/>
    <s v="Vermont"/>
    <s v="Burlington"/>
    <x v="3"/>
    <n v="46"/>
    <n v="90"/>
    <n v="4140"/>
    <n v="2028.6"/>
    <n v="0.49"/>
    <x v="2"/>
  </r>
  <r>
    <s v="Amazon"/>
    <n v="1185732"/>
    <x v="324"/>
    <x v="3"/>
    <s v="Nord-est"/>
    <s v="Vermont"/>
    <s v="Burlington"/>
    <x v="4"/>
    <n v="54"/>
    <n v="94"/>
    <n v="5076"/>
    <n v="2385.7199999999998"/>
    <n v="0.47"/>
    <x v="2"/>
  </r>
  <r>
    <s v="Amazon"/>
    <n v="1185732"/>
    <x v="324"/>
    <x v="3"/>
    <s v="Nord-est"/>
    <s v="Vermont"/>
    <s v="Burlington"/>
    <x v="5"/>
    <n v="61"/>
    <n v="125"/>
    <n v="7625"/>
    <n v="3965"/>
    <n v="0.52"/>
    <x v="2"/>
  </r>
  <r>
    <s v="Amazon"/>
    <n v="1185732"/>
    <x v="356"/>
    <x v="0"/>
    <s v="Nord-est"/>
    <s v="Vermont"/>
    <s v="Burlington"/>
    <x v="0"/>
    <n v="58"/>
    <n v="176"/>
    <n v="10208"/>
    <n v="6124.8"/>
    <n v="0.6"/>
    <x v="2"/>
  </r>
  <r>
    <s v="Amazon"/>
    <n v="1185732"/>
    <x v="356"/>
    <x v="0"/>
    <s v="Nord-est"/>
    <s v="Vermont"/>
    <s v="Burlington"/>
    <x v="1"/>
    <n v="53"/>
    <n v="106"/>
    <n v="5618"/>
    <n v="3314.6200000000003"/>
    <n v="0.59000000000000008"/>
    <x v="2"/>
  </r>
  <r>
    <s v="Amazon"/>
    <n v="1185732"/>
    <x v="356"/>
    <x v="0"/>
    <s v="Nord-est"/>
    <s v="Vermont"/>
    <s v="Burlington"/>
    <x v="2"/>
    <n v="48"/>
    <n v="105"/>
    <n v="5040"/>
    <n v="2318.3999999999996"/>
    <n v="0.45999999999999996"/>
    <x v="2"/>
  </r>
  <r>
    <s v="Amazon"/>
    <n v="1185732"/>
    <x v="356"/>
    <x v="0"/>
    <s v="Nord-est"/>
    <s v="Vermont"/>
    <s v="Burlington"/>
    <x v="3"/>
    <n v="49"/>
    <n v="68"/>
    <n v="3332"/>
    <n v="1566.04"/>
    <n v="0.47"/>
    <x v="2"/>
  </r>
  <r>
    <s v="Amazon"/>
    <n v="1185732"/>
    <x v="356"/>
    <x v="0"/>
    <s v="Nord-est"/>
    <s v="Vermont"/>
    <s v="Burlington"/>
    <x v="4"/>
    <n v="57"/>
    <n v="65"/>
    <n v="3705"/>
    <n v="1815.45"/>
    <n v="0.49"/>
    <x v="2"/>
  </r>
  <r>
    <s v="Amazon"/>
    <n v="1185732"/>
    <x v="356"/>
    <x v="0"/>
    <s v="Nord-est"/>
    <s v="Vermont"/>
    <s v="Burlington"/>
    <x v="5"/>
    <n v="61"/>
    <n v="104"/>
    <n v="6344"/>
    <n v="3235.44"/>
    <n v="0.51"/>
    <x v="2"/>
  </r>
  <r>
    <s v="Amazon"/>
    <n v="1185732"/>
    <x v="386"/>
    <x v="2"/>
    <s v="Nord-est"/>
    <s v="Vermont"/>
    <s v="Burlington"/>
    <x v="0"/>
    <n v="56"/>
    <n v="137"/>
    <n v="7672"/>
    <n v="4373.0400000000009"/>
    <n v="0.57000000000000006"/>
    <x v="2"/>
  </r>
  <r>
    <s v="Amazon"/>
    <n v="1185732"/>
    <x v="386"/>
    <x v="2"/>
    <s v="Nord-est"/>
    <s v="Vermont"/>
    <s v="Burlington"/>
    <x v="1"/>
    <n v="50"/>
    <n v="85"/>
    <n v="4250"/>
    <n v="2550"/>
    <n v="0.6"/>
    <x v="2"/>
  </r>
  <r>
    <s v="Amazon"/>
    <n v="1185732"/>
    <x v="386"/>
    <x v="2"/>
    <s v="Nord-est"/>
    <s v="Vermont"/>
    <s v="Burlington"/>
    <x v="2"/>
    <n v="46"/>
    <n v="56"/>
    <n v="2576"/>
    <n v="1288"/>
    <n v="0.5"/>
    <x v="2"/>
  </r>
  <r>
    <s v="Amazon"/>
    <n v="1185732"/>
    <x v="386"/>
    <x v="2"/>
    <s v="Nord-est"/>
    <s v="Vermont"/>
    <s v="Burlington"/>
    <x v="3"/>
    <n v="45"/>
    <n v="52"/>
    <n v="2340"/>
    <n v="1146.5999999999999"/>
    <n v="0.49"/>
    <x v="2"/>
  </r>
  <r>
    <s v="Amazon"/>
    <n v="1185732"/>
    <x v="386"/>
    <x v="2"/>
    <s v="Nord-est"/>
    <s v="Vermont"/>
    <s v="Burlington"/>
    <x v="4"/>
    <n v="58"/>
    <n v="50"/>
    <n v="2900"/>
    <n v="1363"/>
    <n v="0.47"/>
    <x v="2"/>
  </r>
  <r>
    <s v="Amazon"/>
    <n v="1185732"/>
    <x v="386"/>
    <x v="2"/>
    <s v="Nord-est"/>
    <s v="Vermont"/>
    <s v="Burlington"/>
    <x v="5"/>
    <n v="59"/>
    <n v="78"/>
    <n v="4602"/>
    <n v="2531.1"/>
    <n v="0.54999999999999993"/>
    <x v="2"/>
  </r>
  <r>
    <s v="Amazon"/>
    <n v="1185732"/>
    <x v="418"/>
    <x v="6"/>
    <s v="Nord-est"/>
    <s v="Vermont"/>
    <s v="Burlington"/>
    <x v="0"/>
    <n v="62"/>
    <n v="133"/>
    <n v="8246"/>
    <n v="4947.5999999999995"/>
    <n v="0.6"/>
    <x v="2"/>
  </r>
  <r>
    <s v="Amazon"/>
    <n v="1185732"/>
    <x v="418"/>
    <x v="6"/>
    <s v="Nord-est"/>
    <s v="Vermont"/>
    <s v="Burlington"/>
    <x v="1"/>
    <n v="54"/>
    <n v="75"/>
    <n v="4050"/>
    <n v="2389.5000000000005"/>
    <n v="0.59000000000000008"/>
    <x v="2"/>
  </r>
  <r>
    <s v="Amazon"/>
    <n v="1185732"/>
    <x v="418"/>
    <x v="6"/>
    <s v="Nord-est"/>
    <s v="Vermont"/>
    <s v="Burlington"/>
    <x v="2"/>
    <n v="59"/>
    <n v="54"/>
    <n v="3186"/>
    <n v="1593"/>
    <n v="0.5"/>
    <x v="2"/>
  </r>
  <r>
    <s v="Amazon"/>
    <n v="1185732"/>
    <x v="418"/>
    <x v="6"/>
    <s v="Nord-est"/>
    <s v="Vermont"/>
    <s v="Burlington"/>
    <x v="3"/>
    <n v="55"/>
    <n v="46"/>
    <n v="2530"/>
    <n v="1214.3999999999999"/>
    <n v="0.48"/>
    <x v="2"/>
  </r>
  <r>
    <s v="Amazon"/>
    <n v="1185732"/>
    <x v="418"/>
    <x v="6"/>
    <s v="Nord-est"/>
    <s v="Vermont"/>
    <s v="Burlington"/>
    <x v="4"/>
    <n v="66"/>
    <n v="51"/>
    <n v="3366"/>
    <n v="1615.6799999999998"/>
    <n v="0.48"/>
    <x v="2"/>
  </r>
  <r>
    <s v="Ouest Gear"/>
    <n v="1185732"/>
    <x v="418"/>
    <x v="6"/>
    <s v="Nord-est"/>
    <s v="Vermont"/>
    <s v="Burlington"/>
    <x v="5"/>
    <n v="71"/>
    <n v="81"/>
    <n v="5751"/>
    <n v="3048.03"/>
    <n v="0.53"/>
    <x v="2"/>
  </r>
  <r>
    <s v="Ouest Gear"/>
    <n v="1185732"/>
    <x v="448"/>
    <x v="1"/>
    <s v="Nord-est"/>
    <s v="Vermont"/>
    <s v="Burlington"/>
    <x v="0"/>
    <n v="64"/>
    <n v="126"/>
    <n v="8064"/>
    <n v="4838.3999999999996"/>
    <n v="0.6"/>
    <x v="2"/>
  </r>
  <r>
    <s v="Ouest Gear"/>
    <n v="1185732"/>
    <x v="448"/>
    <x v="1"/>
    <s v="Nord-est"/>
    <s v="Vermont"/>
    <s v="Burlington"/>
    <x v="1"/>
    <n v="55"/>
    <n v="81"/>
    <n v="4455"/>
    <n v="2583.9"/>
    <n v="0.58000000000000007"/>
    <x v="2"/>
  </r>
  <r>
    <s v="Ouest Gear"/>
    <n v="1185732"/>
    <x v="448"/>
    <x v="1"/>
    <s v="Nord-est"/>
    <s v="Vermont"/>
    <s v="Burlington"/>
    <x v="2"/>
    <n v="57"/>
    <n v="96"/>
    <n v="5472"/>
    <n v="2626.56"/>
    <n v="0.48"/>
    <x v="2"/>
  </r>
  <r>
    <s v="Amazon"/>
    <n v="1185732"/>
    <x v="448"/>
    <x v="1"/>
    <s v="Nord-est"/>
    <s v="Vermont"/>
    <s v="Burlington"/>
    <x v="3"/>
    <n v="55"/>
    <n v="75"/>
    <n v="4125"/>
    <n v="2062.5"/>
    <n v="0.5"/>
    <x v="2"/>
  </r>
  <r>
    <s v="Amazon"/>
    <n v="1185732"/>
    <x v="448"/>
    <x v="1"/>
    <s v="Nord-est"/>
    <s v="Vermont"/>
    <s v="Burlington"/>
    <x v="4"/>
    <n v="67"/>
    <n v="80"/>
    <n v="5360"/>
    <n v="2680"/>
    <n v="0.5"/>
    <x v="2"/>
  </r>
  <r>
    <s v="Amazon"/>
    <n v="1185732"/>
    <x v="448"/>
    <x v="1"/>
    <s v="Nord-est"/>
    <s v="Vermont"/>
    <s v="Burlington"/>
    <x v="5"/>
    <n v="70"/>
    <n v="94"/>
    <n v="6580"/>
    <n v="3487.4"/>
    <n v="0.53"/>
    <x v="2"/>
  </r>
  <r>
    <s v="Amazon"/>
    <n v="1185732"/>
    <x v="477"/>
    <x v="2"/>
    <s v="Nord-est"/>
    <s v="Vermont"/>
    <s v="Burlington"/>
    <x v="0"/>
    <n v="64"/>
    <n v="168"/>
    <n v="10752"/>
    <n v="6451.2"/>
    <n v="0.6"/>
    <x v="2"/>
  </r>
  <r>
    <s v="Amazon"/>
    <n v="1185732"/>
    <x v="477"/>
    <x v="2"/>
    <s v="Nord-est"/>
    <s v="Vermont"/>
    <s v="Burlington"/>
    <x v="1"/>
    <n v="55"/>
    <n v="100"/>
    <n v="5500"/>
    <n v="3025.0000000000005"/>
    <n v="0.55000000000000004"/>
    <x v="2"/>
  </r>
  <r>
    <s v="Amazon"/>
    <n v="1185732"/>
    <x v="477"/>
    <x v="2"/>
    <s v="Nord-est"/>
    <s v="Vermont"/>
    <s v="Burlington"/>
    <x v="2"/>
    <n v="55"/>
    <n v="113"/>
    <n v="6215"/>
    <n v="2921.0499999999997"/>
    <n v="0.47"/>
    <x v="2"/>
  </r>
  <r>
    <s v="Amazon"/>
    <n v="1185732"/>
    <x v="477"/>
    <x v="2"/>
    <s v="Nord-est"/>
    <s v="Vermont"/>
    <s v="Burlington"/>
    <x v="3"/>
    <n v="56"/>
    <n v="81"/>
    <n v="4536"/>
    <n v="2041.1999999999998"/>
    <n v="0.44999999999999996"/>
    <x v="2"/>
  </r>
  <r>
    <s v="Amazon"/>
    <n v="1185732"/>
    <x v="477"/>
    <x v="2"/>
    <s v="Nord-est"/>
    <s v="Vermont"/>
    <s v="Burlington"/>
    <x v="4"/>
    <n v="67"/>
    <n v="81"/>
    <n v="5427"/>
    <n v="2604.96"/>
    <n v="0.48"/>
    <x v="2"/>
  </r>
  <r>
    <s v="Amazon"/>
    <n v="1185732"/>
    <x v="477"/>
    <x v="2"/>
    <s v="Nord-est"/>
    <s v="Vermont"/>
    <s v="Burlington"/>
    <x v="5"/>
    <n v="68"/>
    <n v="106"/>
    <n v="7208"/>
    <n v="3748.1600000000003"/>
    <n v="0.52"/>
    <x v="2"/>
  </r>
  <r>
    <s v="Amazon"/>
    <n v="1185732"/>
    <x v="185"/>
    <x v="1"/>
    <s v="Nord-est"/>
    <s v="Vermont"/>
    <s v="Burlington"/>
    <x v="0"/>
    <n v="49"/>
    <n v="131"/>
    <n v="6419"/>
    <n v="3530.4500000000003"/>
    <n v="0.55000000000000004"/>
    <x v="2"/>
  </r>
  <r>
    <s v="Amazon"/>
    <n v="1185732"/>
    <x v="185"/>
    <x v="1"/>
    <s v="Nord-est"/>
    <s v="Vermont"/>
    <s v="Burlington"/>
    <x v="1"/>
    <n v="45"/>
    <n v="91"/>
    <n v="4095"/>
    <n v="2170.35"/>
    <n v="0.53"/>
    <x v="2"/>
  </r>
  <r>
    <s v="Amazon"/>
    <n v="1185732"/>
    <x v="185"/>
    <x v="1"/>
    <s v="Nord-est"/>
    <s v="Vermont"/>
    <s v="Burlington"/>
    <x v="2"/>
    <n v="38"/>
    <n v="81"/>
    <n v="3078"/>
    <n v="1385.1"/>
    <n v="0.44999999999999996"/>
    <x v="2"/>
  </r>
  <r>
    <s v="Amazon"/>
    <n v="1185732"/>
    <x v="185"/>
    <x v="1"/>
    <s v="Nord-est"/>
    <s v="Vermont"/>
    <s v="Burlington"/>
    <x v="3"/>
    <n v="43"/>
    <n v="46"/>
    <n v="1978"/>
    <n v="791.2"/>
    <n v="0.4"/>
    <x v="2"/>
  </r>
  <r>
    <s v="Amazon"/>
    <n v="1185732"/>
    <x v="185"/>
    <x v="1"/>
    <s v="Nord-est"/>
    <s v="Vermont"/>
    <s v="Burlington"/>
    <x v="4"/>
    <n v="59"/>
    <n v="56"/>
    <n v="3304"/>
    <n v="1453.76"/>
    <n v="0.44"/>
    <x v="2"/>
  </r>
  <r>
    <s v="Amazon"/>
    <n v="1185732"/>
    <x v="185"/>
    <x v="1"/>
    <s v="Nord-est"/>
    <s v="Vermont"/>
    <s v="Burlington"/>
    <x v="5"/>
    <n v="49"/>
    <n v="88"/>
    <n v="4312"/>
    <n v="1940.3999999999999"/>
    <n v="0.44999999999999996"/>
    <x v="2"/>
  </r>
  <r>
    <s v="Amazon"/>
    <n v="1185732"/>
    <x v="693"/>
    <x v="2"/>
    <s v="Nord-est"/>
    <s v="Vermont"/>
    <s v="Burlington"/>
    <x v="0"/>
    <n v="49"/>
    <n v="180"/>
    <n v="8820"/>
    <n v="4674.6000000000004"/>
    <n v="0.53"/>
    <x v="2"/>
  </r>
  <r>
    <s v="Amazon"/>
    <n v="1185732"/>
    <x v="693"/>
    <x v="2"/>
    <s v="Nord-est"/>
    <s v="Vermont"/>
    <s v="Burlington"/>
    <x v="1"/>
    <n v="45"/>
    <n v="75"/>
    <n v="3375"/>
    <n v="1721.25"/>
    <n v="0.51"/>
    <x v="2"/>
  </r>
  <r>
    <s v="Amazon"/>
    <n v="1185732"/>
    <x v="693"/>
    <x v="2"/>
    <s v="Nord-est"/>
    <s v="Vermont"/>
    <s v="Burlington"/>
    <x v="2"/>
    <n v="39"/>
    <n v="90"/>
    <n v="3510"/>
    <n v="1544.4"/>
    <n v="0.44"/>
    <x v="2"/>
  </r>
  <r>
    <s v="Amazon"/>
    <n v="1185732"/>
    <x v="693"/>
    <x v="2"/>
    <s v="Nord-est"/>
    <s v="New Hampshire"/>
    <s v="Manchester"/>
    <x v="3"/>
    <n v="42"/>
    <n v="58"/>
    <n v="2436"/>
    <n v="1047.48"/>
    <n v="0.43"/>
    <x v="2"/>
  </r>
  <r>
    <s v="Amazon"/>
    <n v="1185732"/>
    <x v="693"/>
    <x v="2"/>
    <s v="Nord-est"/>
    <s v="New Hampshire"/>
    <s v="Manchester"/>
    <x v="4"/>
    <n v="56"/>
    <n v="83"/>
    <n v="4648"/>
    <n v="1998.6399999999999"/>
    <n v="0.43"/>
    <x v="2"/>
  </r>
  <r>
    <s v="Amazon"/>
    <n v="1185732"/>
    <x v="693"/>
    <x v="2"/>
    <s v="Nord-est"/>
    <s v="New Hampshire"/>
    <s v="Manchester"/>
    <x v="5"/>
    <n v="46"/>
    <n v="98"/>
    <n v="4508"/>
    <n v="2163.84"/>
    <n v="0.48"/>
    <x v="2"/>
  </r>
  <r>
    <s v="Amazon"/>
    <n v="1185732"/>
    <x v="222"/>
    <x v="0"/>
    <s v="Nord-est"/>
    <s v="New Hampshire"/>
    <s v="Manchester"/>
    <x v="0"/>
    <n v="49"/>
    <n v="165"/>
    <n v="8085"/>
    <n v="4042.5"/>
    <n v="0.5"/>
    <x v="2"/>
  </r>
  <r>
    <s v="Amazon"/>
    <n v="1185732"/>
    <x v="222"/>
    <x v="0"/>
    <s v="Nord-est"/>
    <s v="New Hampshire"/>
    <s v="Manchester"/>
    <x v="1"/>
    <n v="49"/>
    <n v="69"/>
    <n v="3381"/>
    <n v="1724.31"/>
    <n v="0.51"/>
    <x v="2"/>
  </r>
  <r>
    <s v="Amazon"/>
    <n v="1185732"/>
    <x v="222"/>
    <x v="0"/>
    <s v="Nord-est"/>
    <s v="New Hampshire"/>
    <s v="Manchester"/>
    <x v="2"/>
    <n v="38"/>
    <n v="75"/>
    <n v="2850"/>
    <n v="1168.5"/>
    <n v="0.41"/>
    <x v="2"/>
  </r>
  <r>
    <s v="Amazon"/>
    <n v="1185732"/>
    <x v="222"/>
    <x v="0"/>
    <s v="Nord-est"/>
    <s v="New Hampshire"/>
    <s v="Manchester"/>
    <x v="3"/>
    <n v="44"/>
    <n v="38"/>
    <n v="1672"/>
    <n v="702.24"/>
    <n v="0.42"/>
    <x v="2"/>
  </r>
  <r>
    <s v="Amazon"/>
    <n v="1185732"/>
    <x v="222"/>
    <x v="0"/>
    <s v="Nord-est"/>
    <s v="New Hampshire"/>
    <s v="Manchester"/>
    <x v="4"/>
    <n v="58"/>
    <n v="60"/>
    <n v="3480"/>
    <n v="1565.9999999999998"/>
    <n v="0.44999999999999996"/>
    <x v="2"/>
  </r>
  <r>
    <s v="Amazon"/>
    <n v="1185732"/>
    <x v="222"/>
    <x v="0"/>
    <s v="Nord-est"/>
    <s v="New Hampshire"/>
    <s v="Manchester"/>
    <x v="5"/>
    <n v="45"/>
    <n v="75"/>
    <n v="3375"/>
    <n v="1586.25"/>
    <n v="0.47"/>
    <x v="2"/>
  </r>
  <r>
    <s v="Amazon"/>
    <n v="1185732"/>
    <x v="241"/>
    <x v="4"/>
    <s v="Nord-est"/>
    <s v="New Hampshire"/>
    <s v="Manchester"/>
    <x v="0"/>
    <n v="48"/>
    <n v="154"/>
    <n v="7392"/>
    <n v="3917.76"/>
    <n v="0.53"/>
    <x v="2"/>
  </r>
  <r>
    <s v="Amazon"/>
    <n v="1185732"/>
    <x v="241"/>
    <x v="4"/>
    <s v="Nord-est"/>
    <s v="New Hampshire"/>
    <s v="Manchester"/>
    <x v="1"/>
    <n v="49"/>
    <n v="68"/>
    <n v="3332"/>
    <n v="1832.6000000000001"/>
    <n v="0.55000000000000004"/>
    <x v="2"/>
  </r>
  <r>
    <s v="Amazon"/>
    <n v="1185732"/>
    <x v="241"/>
    <x v="4"/>
    <s v="Nord-est"/>
    <s v="New Hampshire"/>
    <s v="Manchester"/>
    <x v="2"/>
    <n v="38"/>
    <n v="73"/>
    <n v="2774"/>
    <n v="1220.56"/>
    <n v="0.44"/>
    <x v="2"/>
  </r>
  <r>
    <s v="Amazon"/>
    <n v="1185732"/>
    <x v="241"/>
    <x v="4"/>
    <s v="Nord-est"/>
    <s v="New Hampshire"/>
    <s v="Manchester"/>
    <x v="3"/>
    <n v="44"/>
    <n v="49"/>
    <n v="2156"/>
    <n v="883.95999999999992"/>
    <n v="0.41"/>
    <x v="2"/>
  </r>
  <r>
    <s v="Amazon"/>
    <n v="1185732"/>
    <x v="241"/>
    <x v="4"/>
    <s v="Nord-est"/>
    <s v="New Hampshire"/>
    <s v="Manchester"/>
    <x v="4"/>
    <n v="57"/>
    <n v="53"/>
    <n v="3021"/>
    <n v="1359.4499999999998"/>
    <n v="0.44999999999999996"/>
    <x v="2"/>
  </r>
  <r>
    <s v="Amazon"/>
    <n v="1185732"/>
    <x v="241"/>
    <x v="4"/>
    <s v="Nord-est"/>
    <s v="New Hampshire"/>
    <s v="Manchester"/>
    <x v="5"/>
    <n v="46"/>
    <n v="98"/>
    <n v="4508"/>
    <n v="2073.6799999999998"/>
    <n v="0.45999999999999996"/>
    <x v="2"/>
  </r>
  <r>
    <s v="Amazon"/>
    <n v="1185732"/>
    <x v="270"/>
    <x v="5"/>
    <s v="Nord-est"/>
    <s v="New Hampshire"/>
    <s v="Manchester"/>
    <x v="0"/>
    <n v="64"/>
    <n v="173"/>
    <n v="11072"/>
    <n v="5868.16"/>
    <n v="0.53"/>
    <x v="2"/>
  </r>
  <r>
    <s v="Amazon"/>
    <n v="1185732"/>
    <x v="270"/>
    <x v="5"/>
    <s v="Nord-est"/>
    <s v="New Hampshire"/>
    <s v="Manchester"/>
    <x v="1"/>
    <n v="54"/>
    <n v="87"/>
    <n v="4698"/>
    <n v="2536.92"/>
    <n v="0.54"/>
    <x v="2"/>
  </r>
  <r>
    <s v="Amazon"/>
    <n v="1185732"/>
    <x v="270"/>
    <x v="5"/>
    <s v="Nord-est"/>
    <s v="New Hampshire"/>
    <s v="Manchester"/>
    <x v="2"/>
    <n v="51"/>
    <n v="98"/>
    <n v="4998"/>
    <n v="2099.16"/>
    <n v="0.42"/>
    <x v="2"/>
  </r>
  <r>
    <s v="Amazon"/>
    <n v="1185732"/>
    <x v="270"/>
    <x v="5"/>
    <s v="Nord-est"/>
    <s v="New Hampshire"/>
    <s v="Manchester"/>
    <x v="3"/>
    <n v="52"/>
    <n v="80"/>
    <n v="4160"/>
    <n v="1664"/>
    <n v="0.4"/>
    <x v="2"/>
  </r>
  <r>
    <s v="Amazon"/>
    <n v="1185732"/>
    <x v="270"/>
    <x v="5"/>
    <s v="Nord-est"/>
    <s v="New Hampshire"/>
    <s v="Manchester"/>
    <x v="4"/>
    <n v="63"/>
    <n v="78"/>
    <n v="4914"/>
    <n v="2211.2999999999997"/>
    <n v="0.44999999999999996"/>
    <x v="2"/>
  </r>
  <r>
    <s v="Amazon"/>
    <n v="1185732"/>
    <x v="270"/>
    <x v="5"/>
    <s v="Nord-est"/>
    <s v="New Hampshire"/>
    <s v="Manchester"/>
    <x v="5"/>
    <n v="65"/>
    <n v="115"/>
    <n v="7475"/>
    <n v="3438.4999999999995"/>
    <n v="0.45999999999999996"/>
    <x v="2"/>
  </r>
  <r>
    <s v="Amazon"/>
    <n v="1185732"/>
    <x v="303"/>
    <x v="3"/>
    <s v="Nord-est"/>
    <s v="New Hampshire"/>
    <s v="Manchester"/>
    <x v="0"/>
    <n v="59"/>
    <n v="169"/>
    <n v="9971"/>
    <n v="5284.63"/>
    <n v="0.53"/>
    <x v="2"/>
  </r>
  <r>
    <s v="Amazon"/>
    <n v="1185732"/>
    <x v="303"/>
    <x v="3"/>
    <s v="Nord-est"/>
    <s v="New Hampshire"/>
    <s v="Manchester"/>
    <x v="1"/>
    <n v="56"/>
    <n v="123"/>
    <n v="6888"/>
    <n v="3512.88"/>
    <n v="0.51"/>
    <x v="2"/>
  </r>
  <r>
    <s v="Amazon"/>
    <n v="1185732"/>
    <x v="303"/>
    <x v="3"/>
    <s v="Nord-est"/>
    <s v="New Hampshire"/>
    <s v="Manchester"/>
    <x v="2"/>
    <n v="53"/>
    <n v="88"/>
    <n v="4664"/>
    <n v="2052.16"/>
    <n v="0.44"/>
    <x v="2"/>
  </r>
  <r>
    <s v="Amazon"/>
    <n v="1185732"/>
    <x v="303"/>
    <x v="3"/>
    <s v="Nord-est"/>
    <s v="New Hampshire"/>
    <s v="Manchester"/>
    <x v="3"/>
    <n v="52"/>
    <n v="91"/>
    <n v="4732"/>
    <n v="1987.4399999999998"/>
    <n v="0.42"/>
    <x v="2"/>
  </r>
  <r>
    <s v="Amazon"/>
    <n v="1185732"/>
    <x v="303"/>
    <x v="3"/>
    <s v="Nord-est"/>
    <s v="New Hampshire"/>
    <s v="Manchester"/>
    <x v="4"/>
    <n v="60"/>
    <n v="94"/>
    <n v="5640"/>
    <n v="2425.1999999999998"/>
    <n v="0.43"/>
    <x v="2"/>
  </r>
  <r>
    <s v="Amazon"/>
    <n v="1185732"/>
    <x v="303"/>
    <x v="3"/>
    <s v="Nord-est"/>
    <s v="New Hampshire"/>
    <s v="Manchester"/>
    <x v="5"/>
    <n v="66"/>
    <n v="138"/>
    <n v="9108"/>
    <n v="4280.7599999999993"/>
    <n v="0.47"/>
    <x v="2"/>
  </r>
  <r>
    <s v="Amazon"/>
    <n v="1185732"/>
    <x v="331"/>
    <x v="3"/>
    <s v="Nord-est"/>
    <s v="New Hampshire"/>
    <s v="Manchester"/>
    <x v="0"/>
    <n v="64"/>
    <n v="196"/>
    <n v="12544"/>
    <n v="6648.3200000000006"/>
    <n v="0.53"/>
    <x v="2"/>
  </r>
  <r>
    <s v="Amazon"/>
    <n v="1185732"/>
    <x v="331"/>
    <x v="3"/>
    <s v="Nord-est"/>
    <s v="New Hampshire"/>
    <s v="Manchester"/>
    <x v="1"/>
    <n v="55"/>
    <n v="131"/>
    <n v="7205"/>
    <n v="3602.5"/>
    <n v="0.5"/>
    <x v="2"/>
  </r>
  <r>
    <s v="Amazon"/>
    <n v="1185732"/>
    <x v="331"/>
    <x v="3"/>
    <s v="Nord-est"/>
    <s v="New Hampshire"/>
    <s v="Manchester"/>
    <x v="2"/>
    <n v="54"/>
    <n v="109"/>
    <n v="5886"/>
    <n v="2413.2599999999998"/>
    <n v="0.41"/>
    <x v="2"/>
  </r>
  <r>
    <s v="Amazon"/>
    <n v="1185732"/>
    <x v="331"/>
    <x v="3"/>
    <s v="Nord-est"/>
    <s v="New Hampshire"/>
    <s v="Manchester"/>
    <x v="3"/>
    <n v="53"/>
    <n v="85"/>
    <n v="4505"/>
    <n v="1982.2"/>
    <n v="0.44"/>
    <x v="2"/>
  </r>
  <r>
    <s v="Amazon"/>
    <n v="1185732"/>
    <x v="331"/>
    <x v="3"/>
    <s v="Nord-est"/>
    <s v="New Hampshire"/>
    <s v="Manchester"/>
    <x v="4"/>
    <n v="60"/>
    <n v="102"/>
    <n v="6120"/>
    <n v="2509.1999999999998"/>
    <n v="0.41"/>
    <x v="2"/>
  </r>
  <r>
    <s v="Amazon"/>
    <n v="1185732"/>
    <x v="331"/>
    <x v="3"/>
    <s v="Nord-est"/>
    <s v="New Hampshire"/>
    <s v="Manchester"/>
    <x v="5"/>
    <n v="64"/>
    <n v="137"/>
    <n v="8768"/>
    <n v="4296.32"/>
    <n v="0.49"/>
    <x v="2"/>
  </r>
  <r>
    <s v="Amazon"/>
    <n v="1185732"/>
    <x v="363"/>
    <x v="0"/>
    <s v="Nord-est"/>
    <s v="New Hampshire"/>
    <s v="Manchester"/>
    <x v="0"/>
    <n v="60"/>
    <n v="196"/>
    <n v="11760"/>
    <n v="5997.6"/>
    <n v="0.51"/>
    <x v="2"/>
  </r>
  <r>
    <s v="Amazon"/>
    <n v="1185732"/>
    <x v="363"/>
    <x v="0"/>
    <s v="Nord-est"/>
    <s v="New Hampshire"/>
    <s v="Manchester"/>
    <x v="1"/>
    <n v="58"/>
    <n v="135"/>
    <n v="7830"/>
    <n v="4228.2000000000007"/>
    <n v="0.54"/>
    <x v="2"/>
  </r>
  <r>
    <s v="Amazon"/>
    <n v="1185732"/>
    <x v="363"/>
    <x v="0"/>
    <s v="Nord-est"/>
    <s v="New Hampshire"/>
    <s v="Manchester"/>
    <x v="2"/>
    <n v="52"/>
    <n v="105"/>
    <n v="5460"/>
    <n v="2456.9999999999995"/>
    <n v="0.44999999999999996"/>
    <x v="2"/>
  </r>
  <r>
    <s v="Amazon"/>
    <n v="1185732"/>
    <x v="363"/>
    <x v="0"/>
    <s v="Nord-est"/>
    <s v="New Hampshire"/>
    <s v="Manchester"/>
    <x v="3"/>
    <n v="51"/>
    <n v="72"/>
    <n v="3672"/>
    <n v="1542.24"/>
    <n v="0.42"/>
    <x v="2"/>
  </r>
  <r>
    <s v="Amazon"/>
    <n v="1185732"/>
    <x v="363"/>
    <x v="0"/>
    <s v="Nord-est"/>
    <s v="New Hampshire"/>
    <s v="Manchester"/>
    <x v="4"/>
    <n v="59"/>
    <n v="73"/>
    <n v="4307"/>
    <n v="1938.1499999999999"/>
    <n v="0.44999999999999996"/>
    <x v="2"/>
  </r>
  <r>
    <s v="Amazon"/>
    <n v="1185732"/>
    <x v="363"/>
    <x v="0"/>
    <s v="Nord-est"/>
    <s v="New Hampshire"/>
    <s v="Manchester"/>
    <x v="5"/>
    <n v="64"/>
    <n v="106"/>
    <n v="6784"/>
    <n v="3188.48"/>
    <n v="0.47"/>
    <x v="2"/>
  </r>
  <r>
    <s v="Amazon"/>
    <n v="1185732"/>
    <x v="393"/>
    <x v="2"/>
    <s v="Nord-est"/>
    <s v="New Hampshire"/>
    <s v="Manchester"/>
    <x v="0"/>
    <n v="59"/>
    <n v="154"/>
    <n v="9086"/>
    <n v="4724.72"/>
    <n v="0.52"/>
    <x v="2"/>
  </r>
  <r>
    <s v="Amazon"/>
    <n v="1185732"/>
    <x v="393"/>
    <x v="2"/>
    <s v="Nord-est"/>
    <s v="New Hampshire"/>
    <s v="Manchester"/>
    <x v="1"/>
    <n v="54"/>
    <n v="95"/>
    <n v="5130"/>
    <n v="2667.6"/>
    <n v="0.52"/>
    <x v="2"/>
  </r>
  <r>
    <s v="Amazon"/>
    <n v="1185732"/>
    <x v="393"/>
    <x v="2"/>
    <s v="Nord-est"/>
    <s v="New Hampshire"/>
    <s v="Manchester"/>
    <x v="2"/>
    <n v="52"/>
    <n v="75"/>
    <n v="3900"/>
    <n v="1677"/>
    <n v="0.43"/>
    <x v="2"/>
  </r>
  <r>
    <s v="Amazon"/>
    <n v="1185732"/>
    <x v="393"/>
    <x v="2"/>
    <s v="Nord-est"/>
    <s v="New Hampshire"/>
    <s v="Manchester"/>
    <x v="3"/>
    <n v="53"/>
    <n v="56"/>
    <n v="2968"/>
    <n v="1246.56"/>
    <n v="0.42"/>
    <x v="2"/>
  </r>
  <r>
    <s v="Amazon"/>
    <n v="1185732"/>
    <x v="393"/>
    <x v="2"/>
    <s v="Nord-est"/>
    <s v="New Hampshire"/>
    <s v="Manchester"/>
    <x v="4"/>
    <n v="64"/>
    <n v="63"/>
    <n v="4032"/>
    <n v="1733.76"/>
    <n v="0.43"/>
    <x v="2"/>
  </r>
  <r>
    <s v="Amazon"/>
    <n v="1185732"/>
    <x v="393"/>
    <x v="2"/>
    <s v="Nord-est"/>
    <s v="New Hampshire"/>
    <s v="Manchester"/>
    <x v="5"/>
    <n v="68"/>
    <n v="98"/>
    <n v="6664"/>
    <n v="3065.4399999999996"/>
    <n v="0.45999999999999996"/>
    <x v="2"/>
  </r>
  <r>
    <s v="Foot Locker"/>
    <n v="1185732"/>
    <x v="425"/>
    <x v="6"/>
    <s v="Nord-est"/>
    <s v="New Hampshire"/>
    <s v="Manchester"/>
    <x v="0"/>
    <n v="64"/>
    <n v="119"/>
    <n v="7616"/>
    <n v="4036.48"/>
    <n v="0.53"/>
    <x v="2"/>
  </r>
  <r>
    <s v="Foot Locker"/>
    <n v="1185732"/>
    <x v="425"/>
    <x v="6"/>
    <s v="Nord-est"/>
    <s v="New Hampshire"/>
    <s v="Manchester"/>
    <x v="1"/>
    <n v="62"/>
    <n v="84"/>
    <n v="5208"/>
    <n v="2760.2400000000002"/>
    <n v="0.53"/>
    <x v="2"/>
  </r>
  <r>
    <s v="Foot Locker"/>
    <n v="1185732"/>
    <x v="425"/>
    <x v="6"/>
    <s v="Nord-est"/>
    <s v="New Hampshire"/>
    <s v="Manchester"/>
    <x v="2"/>
    <n v="59"/>
    <n v="54"/>
    <n v="3186"/>
    <n v="1401.84"/>
    <n v="0.44"/>
    <x v="2"/>
  </r>
  <r>
    <s v="Foot Locker"/>
    <n v="1185732"/>
    <x v="425"/>
    <x v="6"/>
    <s v="Nord-est"/>
    <s v="New Hampshire"/>
    <s v="Manchester"/>
    <x v="3"/>
    <n v="62"/>
    <n v="47"/>
    <n v="2914"/>
    <n v="1253.02"/>
    <n v="0.43"/>
    <x v="2"/>
  </r>
  <r>
    <s v="Foot Locker"/>
    <n v="1185732"/>
    <x v="425"/>
    <x v="6"/>
    <s v="Nord-est"/>
    <s v="New Hampshire"/>
    <s v="Manchester"/>
    <x v="4"/>
    <n v="71"/>
    <n v="46"/>
    <n v="3266"/>
    <n v="1404.3799999999999"/>
    <n v="0.43"/>
    <x v="2"/>
  </r>
  <r>
    <s v="Foot Locker"/>
    <n v="1185732"/>
    <x v="425"/>
    <x v="6"/>
    <s v="Nord-est"/>
    <s v="New Hampshire"/>
    <s v="Manchester"/>
    <x v="5"/>
    <n v="72"/>
    <n v="81"/>
    <n v="5832"/>
    <n v="2799.3599999999997"/>
    <n v="0.48"/>
    <x v="2"/>
  </r>
  <r>
    <s v="Foot Locker"/>
    <n v="1185732"/>
    <x v="455"/>
    <x v="1"/>
    <s v="Nord-est"/>
    <s v="New Hampshire"/>
    <s v="Manchester"/>
    <x v="0"/>
    <n v="68"/>
    <n v="117"/>
    <n v="7956"/>
    <n v="4216.68"/>
    <n v="0.53"/>
    <x v="2"/>
  </r>
  <r>
    <s v="Foot Locker"/>
    <n v="1185732"/>
    <x v="455"/>
    <x v="1"/>
    <s v="Nord-est"/>
    <s v="New Hampshire"/>
    <s v="Manchester"/>
    <x v="1"/>
    <n v="62"/>
    <n v="98"/>
    <n v="6076"/>
    <n v="3159.52"/>
    <n v="0.52"/>
    <x v="2"/>
  </r>
  <r>
    <s v="Foot Locker"/>
    <n v="1185732"/>
    <x v="455"/>
    <x v="1"/>
    <s v="Nord-est"/>
    <s v="New Hampshire"/>
    <s v="Manchester"/>
    <x v="2"/>
    <n v="63"/>
    <n v="104"/>
    <n v="6552"/>
    <n v="2948.3999999999996"/>
    <n v="0.44999999999999996"/>
    <x v="2"/>
  </r>
  <r>
    <s v="Foot Locker"/>
    <n v="1185732"/>
    <x v="455"/>
    <x v="1"/>
    <s v="Nord-est"/>
    <s v="New Hampshire"/>
    <s v="Manchester"/>
    <x v="3"/>
    <n v="64"/>
    <n v="85"/>
    <n v="5440"/>
    <n v="2176"/>
    <n v="0.4"/>
    <x v="2"/>
  </r>
  <r>
    <s v="Foot Locker"/>
    <n v="1185732"/>
    <x v="455"/>
    <x v="1"/>
    <s v="Nord-est"/>
    <s v="New Hampshire"/>
    <s v="Manchester"/>
    <x v="4"/>
    <n v="71"/>
    <n v="81"/>
    <n v="5751"/>
    <n v="2415.42"/>
    <n v="0.42"/>
    <x v="2"/>
  </r>
  <r>
    <s v="Foot Locker"/>
    <n v="1185732"/>
    <x v="455"/>
    <x v="1"/>
    <s v="Nord-est"/>
    <s v="New Hampshire"/>
    <s v="Manchester"/>
    <x v="5"/>
    <n v="78"/>
    <n v="116"/>
    <n v="9048"/>
    <n v="4252.5599999999995"/>
    <n v="0.47"/>
    <x v="2"/>
  </r>
  <r>
    <s v="Foot Locker"/>
    <n v="1185732"/>
    <x v="484"/>
    <x v="2"/>
    <s v="Nord-est"/>
    <s v="New Hampshire"/>
    <s v="Manchester"/>
    <x v="0"/>
    <n v="71"/>
    <n v="169"/>
    <n v="11999"/>
    <n v="6599.4500000000007"/>
    <n v="0.55000000000000004"/>
    <x v="2"/>
  </r>
  <r>
    <s v="Foot Locker"/>
    <n v="1185732"/>
    <x v="484"/>
    <x v="2"/>
    <s v="Nord-est"/>
    <s v="New Hampshire"/>
    <s v="Manchester"/>
    <x v="1"/>
    <n v="59"/>
    <n v="115"/>
    <n v="6785"/>
    <n v="3731.7500000000005"/>
    <n v="0.55000000000000004"/>
    <x v="2"/>
  </r>
  <r>
    <s v="Foot Locker"/>
    <n v="1185732"/>
    <x v="484"/>
    <x v="2"/>
    <s v="Nord-est"/>
    <s v="New Hampshire"/>
    <s v="Manchester"/>
    <x v="2"/>
    <n v="62"/>
    <n v="108"/>
    <n v="6696"/>
    <n v="2812.3199999999997"/>
    <n v="0.42"/>
    <x v="2"/>
  </r>
  <r>
    <s v="Foot Locker"/>
    <n v="1185732"/>
    <x v="484"/>
    <x v="2"/>
    <s v="Nord-est"/>
    <s v="New Hampshire"/>
    <s v="Manchester"/>
    <x v="3"/>
    <n v="62"/>
    <n v="88"/>
    <n v="5456"/>
    <n v="2400.64"/>
    <n v="0.44"/>
    <x v="2"/>
  </r>
  <r>
    <s v="Foot Locker"/>
    <n v="1185732"/>
    <x v="484"/>
    <x v="2"/>
    <s v="Nord-est"/>
    <s v="New Hampshire"/>
    <s v="Manchester"/>
    <x v="4"/>
    <n v="74"/>
    <n v="105"/>
    <n v="7770"/>
    <n v="3341.1"/>
    <n v="0.43"/>
    <x v="2"/>
  </r>
  <r>
    <s v="Foot Locker"/>
    <n v="1185732"/>
    <x v="484"/>
    <x v="2"/>
    <s v="Nord-est"/>
    <s v="New Hampshire"/>
    <s v="Manchester"/>
    <x v="5"/>
    <n v="74"/>
    <n v="117"/>
    <n v="8658"/>
    <n v="4242.42"/>
    <n v="0.49"/>
    <x v="2"/>
  </r>
  <r>
    <s v="Foot Locker"/>
    <n v="1185732"/>
    <x v="188"/>
    <x v="4"/>
    <s v="Nord-est"/>
    <s v="New Hampshire"/>
    <s v="Manchester"/>
    <x v="0"/>
    <n v="52"/>
    <n v="145"/>
    <n v="7540"/>
    <n v="3468.4"/>
    <n v="0.46"/>
    <x v="2"/>
  </r>
  <r>
    <s v="Foot Locker"/>
    <n v="1185732"/>
    <x v="188"/>
    <x v="4"/>
    <s v="Nord-est"/>
    <s v="New Hampshire"/>
    <s v="Manchester"/>
    <x v="1"/>
    <n v="50"/>
    <n v="84"/>
    <n v="4200"/>
    <n v="1974.0000000000002"/>
    <n v="0.47000000000000003"/>
    <x v="2"/>
  </r>
  <r>
    <s v="Foot Locker"/>
    <n v="1185732"/>
    <x v="188"/>
    <x v="4"/>
    <s v="Nord-est"/>
    <s v="New Hampshire"/>
    <s v="Manchester"/>
    <x v="2"/>
    <n v="44"/>
    <n v="90"/>
    <n v="3960"/>
    <n v="1386"/>
    <n v="0.35"/>
    <x v="2"/>
  </r>
  <r>
    <s v="Foot Locker"/>
    <n v="1185732"/>
    <x v="188"/>
    <x v="4"/>
    <s v="Nord-est"/>
    <s v="New Hampshire"/>
    <s v="Manchester"/>
    <x v="3"/>
    <n v="49"/>
    <n v="39"/>
    <n v="1911"/>
    <n v="707.06999999999994"/>
    <n v="0.37"/>
    <x v="2"/>
  </r>
  <r>
    <s v="Foot Locker"/>
    <n v="1185732"/>
    <x v="188"/>
    <x v="4"/>
    <s v="Nord-est"/>
    <s v="New Hampshire"/>
    <s v="Manchester"/>
    <x v="4"/>
    <n v="60"/>
    <n v="54"/>
    <n v="3240"/>
    <n v="1198.8"/>
    <n v="0.37"/>
    <x v="2"/>
  </r>
  <r>
    <s v="Foot Locker"/>
    <n v="1185732"/>
    <x v="188"/>
    <x v="4"/>
    <s v="Nord-est"/>
    <s v="New Hampshire"/>
    <s v="Manchester"/>
    <x v="5"/>
    <n v="54"/>
    <n v="78"/>
    <n v="4212"/>
    <n v="1895.3999999999999"/>
    <n v="0.44999999999999996"/>
    <x v="2"/>
  </r>
  <r>
    <s v="Foot Locker"/>
    <n v="1185732"/>
    <x v="696"/>
    <x v="5"/>
    <s v="Nord-est"/>
    <s v="New Hampshire"/>
    <s v="Manchester"/>
    <x v="0"/>
    <n v="52"/>
    <n v="173"/>
    <n v="8996"/>
    <n v="4048.2000000000007"/>
    <n v="0.45000000000000007"/>
    <x v="2"/>
  </r>
  <r>
    <s v="Foot Locker"/>
    <n v="1185732"/>
    <x v="696"/>
    <x v="5"/>
    <s v="Nord-est"/>
    <s v="New Hampshire"/>
    <s v="Manchester"/>
    <x v="1"/>
    <n v="53"/>
    <n v="59"/>
    <n v="3127"/>
    <n v="1438.42"/>
    <n v="0.46"/>
    <x v="2"/>
  </r>
  <r>
    <s v="Foot Locker"/>
    <n v="1185732"/>
    <x v="696"/>
    <x v="5"/>
    <s v="Nord-est"/>
    <s v="New Hampshire"/>
    <s v="Manchester"/>
    <x v="2"/>
    <n v="43"/>
    <n v="83"/>
    <n v="3569"/>
    <n v="1427.6000000000001"/>
    <n v="0.4"/>
    <x v="2"/>
  </r>
  <r>
    <s v="Foot Locker"/>
    <n v="1185732"/>
    <x v="0"/>
    <x v="0"/>
    <s v="Nord-est"/>
    <s v="New York"/>
    <s v="New York"/>
    <x v="0"/>
    <n v="34"/>
    <n v="384"/>
    <n v="13056"/>
    <n v="6789.12"/>
    <n v="0.52"/>
    <x v="1"/>
  </r>
  <r>
    <s v="Foot Locker"/>
    <n v="1185732"/>
    <x v="1"/>
    <x v="1"/>
    <s v="Nord-est"/>
    <s v="New York"/>
    <s v="New York"/>
    <x v="1"/>
    <n v="36"/>
    <n v="320"/>
    <n v="11520"/>
    <n v="4031.9999999999995"/>
    <n v="0.35"/>
    <x v="1"/>
  </r>
  <r>
    <s v="Foot Locker"/>
    <n v="1185732"/>
    <x v="2"/>
    <x v="2"/>
    <s v="Nord-est"/>
    <s v="New York"/>
    <s v="New York"/>
    <x v="2"/>
    <n v="32"/>
    <n v="350"/>
    <n v="11200"/>
    <n v="4144"/>
    <n v="0.37"/>
    <x v="1"/>
  </r>
  <r>
    <s v="Foot Locker"/>
    <n v="1185732"/>
    <x v="3"/>
    <x v="3"/>
    <s v="Nord-est"/>
    <s v="New York"/>
    <s v="New York"/>
    <x v="3"/>
    <n v="36"/>
    <n v="281"/>
    <n v="10116"/>
    <n v="3742.92"/>
    <n v="0.37"/>
    <x v="1"/>
  </r>
  <r>
    <s v="Foot Locker"/>
    <n v="1185732"/>
    <x v="4"/>
    <x v="4"/>
    <s v="Nord-est"/>
    <s v="New York"/>
    <s v="New York"/>
    <x v="4"/>
    <n v="43"/>
    <n v="306"/>
    <n v="13158"/>
    <n v="4868.46"/>
    <n v="0.37"/>
    <x v="1"/>
  </r>
  <r>
    <s v="Foot Locker"/>
    <n v="1185732"/>
    <x v="5"/>
    <x v="5"/>
    <s v="Nord-est"/>
    <s v="New York"/>
    <s v="New York"/>
    <x v="5"/>
    <n v="38"/>
    <n v="330"/>
    <n v="12540"/>
    <n v="4012.8"/>
    <n v="0.32"/>
    <x v="1"/>
  </r>
  <r>
    <s v="Foot Locker"/>
    <n v="1185732"/>
    <x v="6"/>
    <x v="6"/>
    <s v="Nord-est"/>
    <s v="New York"/>
    <s v="New York"/>
    <x v="0"/>
    <n v="33"/>
    <n v="388"/>
    <n v="12804"/>
    <n v="6658.08"/>
    <n v="0.52"/>
    <x v="1"/>
  </r>
  <r>
    <s v="Foot Locker"/>
    <n v="1185732"/>
    <x v="7"/>
    <x v="0"/>
    <s v="Nord-est"/>
    <s v="New York"/>
    <s v="New York"/>
    <x v="1"/>
    <n v="39"/>
    <n v="315"/>
    <n v="12285"/>
    <n v="4054.0499999999997"/>
    <n v="0.32999999999999996"/>
    <x v="1"/>
  </r>
  <r>
    <s v="Foot Locker"/>
    <n v="1185732"/>
    <x v="8"/>
    <x v="6"/>
    <s v="Nord-est"/>
    <s v="New York"/>
    <s v="New York"/>
    <x v="2"/>
    <n v="32"/>
    <n v="323"/>
    <n v="10336"/>
    <n v="3927.68"/>
    <n v="0.38"/>
    <x v="1"/>
  </r>
  <r>
    <s v="Foot Locker"/>
    <n v="1185732"/>
    <x v="9"/>
    <x v="0"/>
    <s v="Nord-est"/>
    <s v="New York"/>
    <s v="New York"/>
    <x v="3"/>
    <n v="32"/>
    <n v="248"/>
    <n v="7936"/>
    <n v="3015.68"/>
    <n v="0.38"/>
    <x v="1"/>
  </r>
  <r>
    <s v="Foot Locker"/>
    <n v="1185732"/>
    <x v="10"/>
    <x v="1"/>
    <s v="Nord-est"/>
    <s v="New York"/>
    <s v="New York"/>
    <x v="4"/>
    <n v="43"/>
    <n v="306"/>
    <n v="13158"/>
    <n v="4605.2999999999993"/>
    <n v="0.35"/>
    <x v="1"/>
  </r>
  <r>
    <s v="Foot Locker"/>
    <n v="1185732"/>
    <x v="11"/>
    <x v="2"/>
    <s v="Nord-est"/>
    <s v="New York"/>
    <s v="New York"/>
    <x v="5"/>
    <n v="36"/>
    <n v="350"/>
    <n v="12600"/>
    <n v="3653.9999999999995"/>
    <n v="0.28999999999999998"/>
    <x v="1"/>
  </r>
  <r>
    <s v="Foot Locker"/>
    <n v="1185732"/>
    <x v="12"/>
    <x v="3"/>
    <s v="Nord-est"/>
    <s v="New York"/>
    <s v="New York"/>
    <x v="0"/>
    <n v="40"/>
    <n v="390"/>
    <n v="15600"/>
    <n v="8112"/>
    <n v="0.52"/>
    <x v="1"/>
  </r>
  <r>
    <s v="Foot Locker"/>
    <n v="1185732"/>
    <x v="13"/>
    <x v="4"/>
    <s v="Nord-est"/>
    <s v="New York"/>
    <s v="New York"/>
    <x v="1"/>
    <n v="35"/>
    <n v="315"/>
    <n v="11025"/>
    <n v="3969"/>
    <n v="0.36"/>
    <x v="1"/>
  </r>
  <r>
    <s v="Foot Locker"/>
    <n v="1185732"/>
    <x v="14"/>
    <x v="5"/>
    <s v="Nord-est"/>
    <s v="New York"/>
    <s v="New York"/>
    <x v="2"/>
    <n v="27"/>
    <n v="314"/>
    <n v="8478"/>
    <n v="3475.98"/>
    <n v="0.41"/>
    <x v="1"/>
  </r>
  <r>
    <s v="Foot Locker"/>
    <n v="1185732"/>
    <x v="15"/>
    <x v="6"/>
    <s v="Nord-est"/>
    <s v="New York"/>
    <s v="New York"/>
    <x v="3"/>
    <n v="31"/>
    <n v="240"/>
    <n v="7440"/>
    <n v="2975.9999999999995"/>
    <n v="0.39999999999999997"/>
    <x v="1"/>
  </r>
  <r>
    <s v="Foot Locker"/>
    <n v="1185732"/>
    <x v="16"/>
    <x v="0"/>
    <s v="Nord-est"/>
    <s v="New York"/>
    <s v="New York"/>
    <x v="4"/>
    <n v="43"/>
    <n v="289"/>
    <n v="12427"/>
    <n v="3976.64"/>
    <n v="0.32"/>
    <x v="1"/>
  </r>
  <r>
    <s v="Foot Locker"/>
    <n v="1185732"/>
    <x v="17"/>
    <x v="1"/>
    <s v="Nord-est"/>
    <s v="New York"/>
    <s v="New York"/>
    <x v="5"/>
    <n v="36"/>
    <n v="323"/>
    <n v="11628"/>
    <n v="3139.5600000000004"/>
    <n v="0.27"/>
    <x v="1"/>
  </r>
  <r>
    <s v="Foot Locker"/>
    <n v="1185732"/>
    <x v="18"/>
    <x v="2"/>
    <s v="Nord-est"/>
    <s v="New York"/>
    <s v="New York"/>
    <x v="0"/>
    <n v="33"/>
    <n v="372"/>
    <n v="12276"/>
    <n v="6629.0400000000009"/>
    <n v="0.54"/>
    <x v="1"/>
  </r>
  <r>
    <s v="Foot Locker"/>
    <n v="1185732"/>
    <x v="19"/>
    <x v="3"/>
    <s v="Nord-est"/>
    <s v="New York"/>
    <s v="New York"/>
    <x v="1"/>
    <n v="35"/>
    <n v="315"/>
    <n v="11025"/>
    <n v="3638.2499999999995"/>
    <n v="0.32999999999999996"/>
    <x v="1"/>
  </r>
  <r>
    <s v="Foot Locker"/>
    <n v="1185732"/>
    <x v="20"/>
    <x v="4"/>
    <s v="Nord-est"/>
    <s v="New York"/>
    <s v="New York"/>
    <x v="2"/>
    <n v="28"/>
    <n v="315"/>
    <n v="8820"/>
    <n v="3351.6"/>
    <n v="0.38"/>
    <x v="1"/>
  </r>
  <r>
    <s v="Foot Locker"/>
    <n v="1185732"/>
    <x v="21"/>
    <x v="5"/>
    <s v="Nord-est"/>
    <s v="New York"/>
    <s v="New York"/>
    <x v="3"/>
    <n v="31"/>
    <n v="289"/>
    <n v="8959"/>
    <n v="3314.83"/>
    <n v="0.37"/>
    <x v="1"/>
  </r>
  <r>
    <s v="Foot Locker"/>
    <n v="1185732"/>
    <x v="22"/>
    <x v="6"/>
    <s v="Nord-est"/>
    <s v="New York"/>
    <s v="New York"/>
    <x v="4"/>
    <n v="44"/>
    <n v="281"/>
    <n v="12364"/>
    <n v="4451.04"/>
    <n v="0.36"/>
    <x v="1"/>
  </r>
  <r>
    <s v="Foot Locker"/>
    <n v="1185732"/>
    <x v="23"/>
    <x v="0"/>
    <s v="Nord-est"/>
    <s v="New York"/>
    <s v="New York"/>
    <x v="5"/>
    <n v="39"/>
    <n v="333"/>
    <n v="12987"/>
    <n v="3506.4900000000002"/>
    <n v="0.27"/>
    <x v="1"/>
  </r>
  <r>
    <s v="Foot Locker"/>
    <n v="1185732"/>
    <x v="24"/>
    <x v="1"/>
    <s v="Nord-est"/>
    <s v="New York"/>
    <s v="New York"/>
    <x v="0"/>
    <n v="44"/>
    <n v="366"/>
    <n v="16104"/>
    <n v="8374.08"/>
    <n v="0.52"/>
    <x v="1"/>
  </r>
  <r>
    <s v="Foot Locker"/>
    <n v="1185732"/>
    <x v="25"/>
    <x v="2"/>
    <s v="Nord-est"/>
    <s v="New York"/>
    <s v="New York"/>
    <x v="1"/>
    <n v="37"/>
    <n v="296"/>
    <n v="10952"/>
    <n v="3833.2"/>
    <n v="0.35"/>
    <x v="1"/>
  </r>
  <r>
    <s v="Foot Locker"/>
    <n v="1185732"/>
    <x v="26"/>
    <x v="3"/>
    <s v="Nord-est"/>
    <s v="New York"/>
    <s v="New York"/>
    <x v="2"/>
    <n v="36"/>
    <n v="288"/>
    <n v="10368"/>
    <n v="4354.5599999999995"/>
    <n v="0.42"/>
    <x v="1"/>
  </r>
  <r>
    <s v="Foot Locker"/>
    <n v="1185732"/>
    <x v="27"/>
    <x v="4"/>
    <s v="Nord-est"/>
    <s v="New York"/>
    <s v="New York"/>
    <x v="3"/>
    <n v="33"/>
    <n v="289"/>
    <n v="9537"/>
    <n v="3814.7999999999997"/>
    <n v="0.39999999999999997"/>
    <x v="1"/>
  </r>
  <r>
    <s v="Foot Locker"/>
    <n v="1185732"/>
    <x v="28"/>
    <x v="5"/>
    <s v="Nord-est"/>
    <s v="New York"/>
    <s v="New York"/>
    <x v="4"/>
    <n v="47"/>
    <n v="280"/>
    <n v="13160"/>
    <n v="4606"/>
    <n v="0.35"/>
    <x v="1"/>
  </r>
  <r>
    <s v="Foot Locker"/>
    <n v="1185732"/>
    <x v="29"/>
    <x v="6"/>
    <s v="Nord-est"/>
    <s v="New York"/>
    <s v="New York"/>
    <x v="5"/>
    <n v="44"/>
    <n v="320"/>
    <n v="14080"/>
    <n v="4083.2"/>
    <n v="0.28999999999999998"/>
    <x v="1"/>
  </r>
  <r>
    <s v="Foot Locker"/>
    <n v="1185732"/>
    <x v="30"/>
    <x v="0"/>
    <s v="Nord-est"/>
    <s v="New York"/>
    <s v="New York"/>
    <x v="0"/>
    <n v="47"/>
    <n v="400"/>
    <n v="18800"/>
    <n v="9776"/>
    <n v="0.52"/>
    <x v="1"/>
  </r>
  <r>
    <s v="Foot Locker"/>
    <n v="1185732"/>
    <x v="31"/>
    <x v="1"/>
    <s v="Nord-est"/>
    <s v="New York"/>
    <s v="New York"/>
    <x v="1"/>
    <n v="41"/>
    <n v="340"/>
    <n v="13940"/>
    <n v="4739.5999999999995"/>
    <n v="0.33999999999999997"/>
    <x v="1"/>
  </r>
  <r>
    <s v="Foot Locker"/>
    <n v="1185732"/>
    <x v="32"/>
    <x v="2"/>
    <s v="Nord-est"/>
    <s v="New York"/>
    <s v="New York"/>
    <x v="2"/>
    <n v="37"/>
    <n v="296"/>
    <n v="10952"/>
    <n v="4490.32"/>
    <n v="0.41"/>
    <x v="1"/>
  </r>
  <r>
    <s v="Foot Locker"/>
    <n v="1185732"/>
    <x v="33"/>
    <x v="3"/>
    <s v="Nord-est"/>
    <s v="New York"/>
    <s v="New York"/>
    <x v="3"/>
    <n v="38"/>
    <n v="297"/>
    <n v="11286"/>
    <n v="4288.68"/>
    <n v="0.38"/>
    <x v="1"/>
  </r>
  <r>
    <s v="Foot Locker"/>
    <n v="1185732"/>
    <x v="34"/>
    <x v="4"/>
    <s v="Nord-est"/>
    <s v="New York"/>
    <s v="New York"/>
    <x v="4"/>
    <n v="45"/>
    <n v="288"/>
    <n v="12960"/>
    <n v="4406.3999999999996"/>
    <n v="0.33999999999999997"/>
    <x v="1"/>
  </r>
  <r>
    <s v="Foot Locker"/>
    <n v="1185732"/>
    <x v="35"/>
    <x v="5"/>
    <s v="Nord-est"/>
    <s v="New York"/>
    <s v="New York"/>
    <x v="5"/>
    <n v="46"/>
    <n v="347"/>
    <n v="15962"/>
    <n v="5107.84"/>
    <n v="0.32"/>
    <x v="1"/>
  </r>
  <r>
    <s v="Foot Locker"/>
    <n v="1185732"/>
    <x v="36"/>
    <x v="6"/>
    <s v="Nord-est"/>
    <s v="New York"/>
    <s v="New York"/>
    <x v="0"/>
    <n v="44"/>
    <n v="434"/>
    <n v="19096"/>
    <n v="9929.92"/>
    <n v="0.52"/>
    <x v="1"/>
  </r>
  <r>
    <s v="Foot Locker"/>
    <n v="1185732"/>
    <x v="37"/>
    <x v="0"/>
    <s v="Nord-est"/>
    <s v="New York"/>
    <s v="New York"/>
    <x v="1"/>
    <n v="41"/>
    <n v="318"/>
    <n v="13038"/>
    <n v="4824.0599999999995"/>
    <n v="0.37"/>
    <x v="1"/>
  </r>
  <r>
    <s v="Foot Locker"/>
    <n v="1185732"/>
    <x v="38"/>
    <x v="1"/>
    <s v="Nord-est"/>
    <s v="New York"/>
    <s v="New York"/>
    <x v="2"/>
    <n v="35"/>
    <n v="295"/>
    <n v="10325"/>
    <n v="4336.5"/>
    <n v="0.42"/>
    <x v="1"/>
  </r>
  <r>
    <s v="Foot Locker"/>
    <n v="1185732"/>
    <x v="39"/>
    <x v="2"/>
    <s v="Nord-est"/>
    <s v="New York"/>
    <s v="New York"/>
    <x v="3"/>
    <n v="35"/>
    <n v="270"/>
    <n v="9450"/>
    <n v="3496.5"/>
    <n v="0.37"/>
    <x v="1"/>
  </r>
  <r>
    <s v="Foot Locker"/>
    <n v="1185732"/>
    <x v="40"/>
    <x v="3"/>
    <s v="Nord-est"/>
    <s v="New York"/>
    <s v="New York"/>
    <x v="4"/>
    <n v="46"/>
    <n v="278"/>
    <n v="12788"/>
    <n v="4347.9199999999992"/>
    <n v="0.33999999999999997"/>
    <x v="1"/>
  </r>
  <r>
    <s v="Foot Locker"/>
    <n v="1185732"/>
    <x v="41"/>
    <x v="4"/>
    <s v="Nord-est"/>
    <s v="New York"/>
    <s v="New York"/>
    <x v="5"/>
    <n v="47"/>
    <n v="352"/>
    <n v="16544"/>
    <n v="4466.88"/>
    <n v="0.27"/>
    <x v="1"/>
  </r>
  <r>
    <s v="Foot Locker"/>
    <n v="1185732"/>
    <x v="42"/>
    <x v="5"/>
    <s v="Nord-est"/>
    <s v="New York"/>
    <s v="New York"/>
    <x v="0"/>
    <n v="41"/>
    <n v="375"/>
    <n v="15375"/>
    <n v="7995"/>
    <n v="0.52"/>
    <x v="1"/>
  </r>
  <r>
    <s v="Foot Locker"/>
    <n v="1185732"/>
    <x v="43"/>
    <x v="6"/>
    <s v="Nord-est"/>
    <s v="New York"/>
    <s v="New York"/>
    <x v="1"/>
    <n v="37"/>
    <n v="359"/>
    <n v="13283"/>
    <n v="4516.2199999999993"/>
    <n v="0.33999999999999997"/>
    <x v="1"/>
  </r>
  <r>
    <s v="Foot Locker"/>
    <n v="1185732"/>
    <x v="44"/>
    <x v="0"/>
    <s v="Nord-est"/>
    <s v="New York"/>
    <s v="New York"/>
    <x v="2"/>
    <n v="37"/>
    <n v="314"/>
    <n v="11618"/>
    <n v="4298.66"/>
    <n v="0.37"/>
    <x v="1"/>
  </r>
  <r>
    <s v="Foot Locker"/>
    <n v="1185732"/>
    <x v="45"/>
    <x v="6"/>
    <s v="Nord-est"/>
    <s v="New York"/>
    <s v="New York"/>
    <x v="3"/>
    <n v="40"/>
    <n v="324"/>
    <n v="12960"/>
    <n v="5184"/>
    <n v="0.39999999999999997"/>
    <x v="1"/>
  </r>
  <r>
    <s v="Walmart"/>
    <n v="1185732"/>
    <x v="46"/>
    <x v="2"/>
    <s v="Nord-est"/>
    <s v="New York"/>
    <s v="New York"/>
    <x v="4"/>
    <n v="43"/>
    <n v="279"/>
    <n v="11997"/>
    <n v="3959.0099999999993"/>
    <n v="0.32999999999999996"/>
    <x v="1"/>
  </r>
  <r>
    <s v="Walmart"/>
    <n v="1185732"/>
    <x v="47"/>
    <x v="3"/>
    <s v="Nord-est"/>
    <s v="New York"/>
    <s v="New York"/>
    <x v="5"/>
    <n v="48"/>
    <n v="355"/>
    <n v="17040"/>
    <n v="5112"/>
    <n v="0.3"/>
    <x v="1"/>
  </r>
  <r>
    <s v="Walmart"/>
    <n v="1185732"/>
    <x v="48"/>
    <x v="4"/>
    <s v="Nord-est"/>
    <s v="New York"/>
    <s v="New York"/>
    <x v="0"/>
    <n v="39"/>
    <n v="408"/>
    <n v="15912"/>
    <n v="8751.6"/>
    <n v="0.55000000000000004"/>
    <x v="1"/>
  </r>
  <r>
    <s v="Walmart"/>
    <n v="1185732"/>
    <x v="49"/>
    <x v="5"/>
    <s v="Nord-est"/>
    <s v="New York"/>
    <s v="New York"/>
    <x v="1"/>
    <n v="43"/>
    <n v="350"/>
    <n v="15050"/>
    <n v="4966.4999999999991"/>
    <n v="0.32999999999999996"/>
    <x v="1"/>
  </r>
  <r>
    <s v="Walmart"/>
    <n v="1185732"/>
    <x v="50"/>
    <x v="6"/>
    <s v="Nord-est"/>
    <s v="New York"/>
    <s v="New York"/>
    <x v="2"/>
    <n v="36"/>
    <n v="315"/>
    <n v="11340"/>
    <n v="4422.5999999999995"/>
    <n v="0.38999999999999996"/>
    <x v="1"/>
  </r>
  <r>
    <s v="Walmart"/>
    <n v="1185732"/>
    <x v="51"/>
    <x v="0"/>
    <s v="Nord-est"/>
    <s v="New York"/>
    <s v="New York"/>
    <x v="3"/>
    <n v="34"/>
    <n v="306"/>
    <n v="10404"/>
    <n v="4057.5599999999995"/>
    <n v="0.38999999999999996"/>
    <x v="1"/>
  </r>
  <r>
    <s v="Walmart"/>
    <n v="1185732"/>
    <x v="52"/>
    <x v="1"/>
    <s v="Nord-est"/>
    <s v="New York"/>
    <s v="New York"/>
    <x v="4"/>
    <n v="44"/>
    <n v="315"/>
    <n v="13860"/>
    <n v="5128.2"/>
    <n v="0.37"/>
    <x v="1"/>
  </r>
  <r>
    <s v="Walmart"/>
    <n v="1185732"/>
    <x v="53"/>
    <x v="2"/>
    <s v="Nord-est"/>
    <s v="New York"/>
    <s v="New York"/>
    <x v="5"/>
    <n v="45"/>
    <n v="350"/>
    <n v="15750"/>
    <n v="4725"/>
    <n v="0.3"/>
    <x v="1"/>
  </r>
  <r>
    <s v="Walmart"/>
    <n v="1185732"/>
    <x v="54"/>
    <x v="3"/>
    <s v="Nord-est"/>
    <s v="New York"/>
    <s v="New York"/>
    <x v="4"/>
    <n v="51"/>
    <n v="289"/>
    <n v="14739"/>
    <n v="4716.4800000000005"/>
    <n v="0.32"/>
    <x v="1"/>
  </r>
  <r>
    <s v="Walmart"/>
    <n v="1185732"/>
    <x v="55"/>
    <x v="4"/>
    <s v="Nord-est"/>
    <s v="New York"/>
    <s v="New York"/>
    <x v="5"/>
    <n v="50"/>
    <n v="330"/>
    <n v="16500"/>
    <n v="4620"/>
    <n v="0.28000000000000003"/>
    <x v="1"/>
  </r>
  <r>
    <s v="Walmart"/>
    <n v="1185732"/>
    <x v="56"/>
    <x v="5"/>
    <s v="Nord-est"/>
    <s v="New York"/>
    <s v="New York"/>
    <x v="0"/>
    <n v="46"/>
    <n v="403"/>
    <n v="18538"/>
    <n v="10381.280000000001"/>
    <n v="0.56000000000000005"/>
    <x v="1"/>
  </r>
  <r>
    <s v="Walmart"/>
    <n v="1185732"/>
    <x v="57"/>
    <x v="6"/>
    <s v="Nord-est"/>
    <s v="New York"/>
    <s v="New York"/>
    <x v="1"/>
    <n v="40"/>
    <n v="312"/>
    <n v="12480"/>
    <n v="4492.8"/>
    <n v="0.36"/>
    <x v="1"/>
  </r>
  <r>
    <s v="Walmart"/>
    <n v="1185732"/>
    <x v="58"/>
    <x v="0"/>
    <s v="Nord-est"/>
    <s v="New York"/>
    <s v="New York"/>
    <x v="2"/>
    <n v="43"/>
    <n v="294"/>
    <n v="12642"/>
    <n v="5309.6399999999994"/>
    <n v="0.42"/>
    <x v="1"/>
  </r>
  <r>
    <s v="Walmart"/>
    <n v="1185732"/>
    <x v="59"/>
    <x v="1"/>
    <s v="Nord-est"/>
    <s v="New York"/>
    <s v="New York"/>
    <x v="3"/>
    <n v="41"/>
    <n v="270"/>
    <n v="11070"/>
    <n v="4095.9"/>
    <n v="0.37"/>
    <x v="1"/>
  </r>
  <r>
    <s v="Walmart"/>
    <n v="1185732"/>
    <x v="60"/>
    <x v="2"/>
    <s v="Nord-est"/>
    <s v="New York"/>
    <s v="New York"/>
    <x v="4"/>
    <n v="47"/>
    <n v="280"/>
    <n v="13160"/>
    <n v="4737.5999999999995"/>
    <n v="0.36"/>
    <x v="1"/>
  </r>
  <r>
    <s v="Walmart"/>
    <n v="1185732"/>
    <x v="61"/>
    <x v="3"/>
    <s v="Nord-est"/>
    <s v="New York"/>
    <s v="New York"/>
    <x v="5"/>
    <n v="53"/>
    <n v="322"/>
    <n v="17066"/>
    <n v="4778.4800000000005"/>
    <n v="0.28000000000000003"/>
    <x v="1"/>
  </r>
  <r>
    <s v="Walmart"/>
    <n v="1185732"/>
    <x v="62"/>
    <x v="4"/>
    <s v="Nord-est"/>
    <s v="New York"/>
    <s v="New York"/>
    <x v="0"/>
    <n v="48"/>
    <n v="420"/>
    <n v="20160"/>
    <n v="11289.6"/>
    <n v="0.56000000000000005"/>
    <x v="1"/>
  </r>
  <r>
    <s v="Walmart"/>
    <n v="1185732"/>
    <x v="63"/>
    <x v="5"/>
    <s v="Nord-est"/>
    <s v="New York"/>
    <s v="New York"/>
    <x v="1"/>
    <n v="43"/>
    <n v="310"/>
    <n v="13330"/>
    <n v="4665.5"/>
    <n v="0.35"/>
    <x v="1"/>
  </r>
  <r>
    <s v="Walmart"/>
    <n v="1185732"/>
    <x v="64"/>
    <x v="6"/>
    <s v="Nord-est"/>
    <s v="New York"/>
    <s v="New York"/>
    <x v="2"/>
    <n v="42"/>
    <n v="333"/>
    <n v="13986"/>
    <n v="5594.4"/>
    <n v="0.39999999999999997"/>
    <x v="1"/>
  </r>
  <r>
    <s v="Walmart"/>
    <n v="1185732"/>
    <x v="65"/>
    <x v="0"/>
    <s v="Nord-est"/>
    <s v="New York"/>
    <s v="New York"/>
    <x v="3"/>
    <n v="41"/>
    <n v="306"/>
    <n v="12546"/>
    <n v="5018.3999999999996"/>
    <n v="0.39999999999999997"/>
    <x v="1"/>
  </r>
  <r>
    <s v="Walmart"/>
    <n v="1185732"/>
    <x v="66"/>
    <x v="1"/>
    <s v="Nord-est"/>
    <s v="New York"/>
    <s v="New York"/>
    <x v="4"/>
    <n v="48"/>
    <n v="279"/>
    <n v="13392"/>
    <n v="4955.04"/>
    <n v="0.37"/>
    <x v="1"/>
  </r>
  <r>
    <s v="Walmart"/>
    <n v="1185732"/>
    <x v="67"/>
    <x v="3"/>
    <s v="Nord-est"/>
    <s v="New York"/>
    <s v="New York"/>
    <x v="5"/>
    <n v="48"/>
    <n v="340"/>
    <n v="16320"/>
    <n v="4896"/>
    <n v="0.3"/>
    <x v="1"/>
  </r>
  <r>
    <s v="Sports Direct"/>
    <n v="1197831"/>
    <x v="68"/>
    <x v="4"/>
    <s v="Nord-est"/>
    <s v="New York"/>
    <s v="New York"/>
    <x v="0"/>
    <n v="20"/>
    <n v="270"/>
    <n v="5400"/>
    <n v="2105.9999999999995"/>
    <n v="0.38999999999999996"/>
    <x v="1"/>
  </r>
  <r>
    <s v="Sports Direct"/>
    <n v="1197831"/>
    <x v="69"/>
    <x v="5"/>
    <s v="Nord-est"/>
    <s v="New York"/>
    <s v="New York"/>
    <x v="1"/>
    <n v="26"/>
    <n v="270"/>
    <n v="7020"/>
    <n v="2597.4"/>
    <n v="0.37"/>
    <x v="1"/>
  </r>
  <r>
    <s v="Sports Direct"/>
    <n v="1197831"/>
    <x v="70"/>
    <x v="6"/>
    <s v="Nord-est"/>
    <s v="New York"/>
    <s v="New York"/>
    <x v="2"/>
    <n v="27"/>
    <n v="238"/>
    <n v="6426"/>
    <n v="2506.14"/>
    <n v="0.38999999999999996"/>
    <x v="1"/>
  </r>
  <r>
    <s v="Sports Direct"/>
    <n v="1197831"/>
    <x v="71"/>
    <x v="0"/>
    <s v="Nord-est"/>
    <s v="New York"/>
    <s v="New York"/>
    <x v="3"/>
    <n v="27"/>
    <n v="210"/>
    <n v="5670"/>
    <n v="2948.4"/>
    <n v="0.52"/>
    <x v="1"/>
  </r>
  <r>
    <s v="Sports Direct"/>
    <n v="1197831"/>
    <x v="72"/>
    <x v="1"/>
    <s v="Sud"/>
    <s v="Texas"/>
    <s v="Houston"/>
    <x v="4"/>
    <n v="26"/>
    <n v="176"/>
    <n v="4576"/>
    <n v="1555.84"/>
    <n v="0.33999999999999997"/>
    <x v="1"/>
  </r>
  <r>
    <s v="Sports Direct"/>
    <n v="1197831"/>
    <x v="73"/>
    <x v="2"/>
    <s v="Sud"/>
    <s v="Texas"/>
    <s v="Houston"/>
    <x v="5"/>
    <n v="25"/>
    <n v="224"/>
    <n v="5600"/>
    <n v="3136.0000000000005"/>
    <n v="0.56000000000000005"/>
    <x v="1"/>
  </r>
  <r>
    <s v="Sports Direct"/>
    <n v="1197831"/>
    <x v="74"/>
    <x v="3"/>
    <s v="Sud"/>
    <s v="Texas"/>
    <s v="Houston"/>
    <x v="0"/>
    <n v="20"/>
    <n v="255"/>
    <n v="5100"/>
    <n v="2091"/>
    <n v="0.41"/>
    <x v="1"/>
  </r>
  <r>
    <s v="Sports Direct"/>
    <n v="1197831"/>
    <x v="75"/>
    <x v="4"/>
    <s v="Sud"/>
    <s v="Texas"/>
    <s v="Houston"/>
    <x v="1"/>
    <n v="23"/>
    <n v="289"/>
    <n v="6647"/>
    <n v="2791.74"/>
    <n v="0.42"/>
    <x v="1"/>
  </r>
  <r>
    <s v="Sports Direct"/>
    <n v="1197831"/>
    <x v="76"/>
    <x v="5"/>
    <s v="Sud"/>
    <s v="Texas"/>
    <s v="Houston"/>
    <x v="2"/>
    <n v="27"/>
    <n v="236"/>
    <n v="6372"/>
    <n v="2612.52"/>
    <n v="0.41"/>
    <x v="1"/>
  </r>
  <r>
    <s v="Sports Direct"/>
    <n v="1197831"/>
    <x v="77"/>
    <x v="6"/>
    <s v="Sud"/>
    <s v="Texas"/>
    <s v="Houston"/>
    <x v="3"/>
    <n v="26"/>
    <n v="213"/>
    <n v="5538"/>
    <n v="2769"/>
    <n v="0.5"/>
    <x v="1"/>
  </r>
  <r>
    <s v="Sports Direct"/>
    <n v="1197831"/>
    <x v="78"/>
    <x v="0"/>
    <s v="Sud"/>
    <s v="Texas"/>
    <s v="Houston"/>
    <x v="4"/>
    <n v="28"/>
    <n v="160"/>
    <n v="4480"/>
    <n v="1478.3999999999999"/>
    <n v="0.32999999999999996"/>
    <x v="1"/>
  </r>
  <r>
    <s v="Sports Direct"/>
    <n v="1197831"/>
    <x v="79"/>
    <x v="1"/>
    <s v="Sud"/>
    <s v="Texas"/>
    <s v="Houston"/>
    <x v="5"/>
    <n v="26"/>
    <n v="231"/>
    <n v="6006"/>
    <n v="3303.3"/>
    <n v="0.55000000000000004"/>
    <x v="1"/>
  </r>
  <r>
    <s v="Sports Direct"/>
    <n v="1197831"/>
    <x v="80"/>
    <x v="2"/>
    <s v="Sud"/>
    <s v="Texas"/>
    <s v="Houston"/>
    <x v="0"/>
    <n v="20"/>
    <n v="306"/>
    <n v="6120"/>
    <n v="2570.4"/>
    <n v="0.42"/>
    <x v="1"/>
  </r>
  <r>
    <s v="Sports Direct"/>
    <n v="1197831"/>
    <x v="81"/>
    <x v="3"/>
    <s v="Sud"/>
    <s v="Texas"/>
    <s v="Houston"/>
    <x v="1"/>
    <n v="30"/>
    <n v="263"/>
    <n v="7890"/>
    <n v="3077.0999999999995"/>
    <n v="0.38999999999999996"/>
    <x v="1"/>
  </r>
  <r>
    <s v="Sports Direct"/>
    <n v="1197831"/>
    <x v="82"/>
    <x v="4"/>
    <s v="Sud"/>
    <s v="Texas"/>
    <s v="Houston"/>
    <x v="2"/>
    <n v="23"/>
    <n v="224"/>
    <n v="5152"/>
    <n v="2163.84"/>
    <n v="0.42"/>
    <x v="1"/>
  </r>
  <r>
    <s v="Sports Direct"/>
    <n v="1197831"/>
    <x v="83"/>
    <x v="5"/>
    <s v="Sud"/>
    <s v="Texas"/>
    <s v="Houston"/>
    <x v="3"/>
    <n v="30"/>
    <n v="204"/>
    <n v="6120"/>
    <n v="2937.6"/>
    <n v="0.48"/>
    <x v="1"/>
  </r>
  <r>
    <s v="Sports Direct"/>
    <n v="1197831"/>
    <x v="84"/>
    <x v="6"/>
    <s v="Sud"/>
    <s v="Texas"/>
    <s v="Houston"/>
    <x v="4"/>
    <n v="35"/>
    <n v="155"/>
    <n v="5425"/>
    <n v="1736"/>
    <n v="0.32"/>
    <x v="1"/>
  </r>
  <r>
    <s v="Sports Direct"/>
    <n v="1197831"/>
    <x v="85"/>
    <x v="0"/>
    <s v="Sud"/>
    <s v="Texas"/>
    <s v="Houston"/>
    <x v="5"/>
    <n v="29"/>
    <n v="228"/>
    <n v="6612"/>
    <n v="3636.6000000000004"/>
    <n v="0.55000000000000004"/>
    <x v="1"/>
  </r>
  <r>
    <s v="Sports Direct"/>
    <n v="1197831"/>
    <x v="86"/>
    <x v="1"/>
    <s v="Sud"/>
    <s v="Texas"/>
    <s v="Houston"/>
    <x v="0"/>
    <n v="23"/>
    <n v="306"/>
    <n v="7038"/>
    <n v="2604.06"/>
    <n v="0.37"/>
    <x v="1"/>
  </r>
  <r>
    <s v="Sports Direct"/>
    <n v="1197831"/>
    <x v="87"/>
    <x v="2"/>
    <s v="Sud"/>
    <s v="Texas"/>
    <s v="Houston"/>
    <x v="1"/>
    <n v="29"/>
    <n v="306"/>
    <n v="8874"/>
    <n v="3638.3399999999997"/>
    <n v="0.41"/>
    <x v="1"/>
  </r>
  <r>
    <s v="Sports Direct"/>
    <n v="1197831"/>
    <x v="88"/>
    <x v="3"/>
    <s v="Sud"/>
    <s v="Texas"/>
    <s v="Houston"/>
    <x v="2"/>
    <n v="24"/>
    <n v="232"/>
    <n v="5568"/>
    <n v="2060.16"/>
    <n v="0.37"/>
    <x v="1"/>
  </r>
  <r>
    <s v="Sports Direct"/>
    <n v="1197831"/>
    <x v="89"/>
    <x v="4"/>
    <s v="Sud"/>
    <s v="Texas"/>
    <s v="Houston"/>
    <x v="3"/>
    <n v="28"/>
    <n v="213"/>
    <n v="5964"/>
    <n v="2862.72"/>
    <n v="0.48"/>
    <x v="1"/>
  </r>
  <r>
    <s v="Walmart"/>
    <n v="1197831"/>
    <x v="90"/>
    <x v="5"/>
    <s v="Sud"/>
    <s v="Texas"/>
    <s v="Houston"/>
    <x v="4"/>
    <n v="34"/>
    <n v="179"/>
    <n v="6086"/>
    <n v="2069.2399999999998"/>
    <n v="0.33999999999999997"/>
    <x v="1"/>
  </r>
  <r>
    <s v="Walmart"/>
    <n v="1197831"/>
    <x v="91"/>
    <x v="6"/>
    <s v="Sud"/>
    <s v="Texas"/>
    <s v="Houston"/>
    <x v="5"/>
    <n v="27"/>
    <n v="272"/>
    <n v="7344"/>
    <n v="4039.2000000000003"/>
    <n v="0.55000000000000004"/>
    <x v="1"/>
  </r>
  <r>
    <s v="Walmart"/>
    <n v="1197831"/>
    <x v="92"/>
    <x v="0"/>
    <s v="Sud"/>
    <s v="Texas"/>
    <s v="Houston"/>
    <x v="0"/>
    <n v="24"/>
    <n v="315"/>
    <n v="7560"/>
    <n v="2948.3999999999996"/>
    <n v="0.38999999999999996"/>
    <x v="1"/>
  </r>
  <r>
    <s v="Walmart"/>
    <n v="1197831"/>
    <x v="93"/>
    <x v="1"/>
    <s v="Sud"/>
    <s v="Texas"/>
    <s v="Houston"/>
    <x v="1"/>
    <n v="30"/>
    <n v="287"/>
    <n v="8610"/>
    <n v="3616.2"/>
    <n v="0.42"/>
    <x v="1"/>
  </r>
  <r>
    <s v="Walmart"/>
    <n v="1197831"/>
    <x v="94"/>
    <x v="2"/>
    <s v="Sud"/>
    <s v="Texas"/>
    <s v="Houston"/>
    <x v="2"/>
    <n v="23"/>
    <n v="240"/>
    <n v="5520"/>
    <n v="2042.3999999999999"/>
    <n v="0.37"/>
    <x v="1"/>
  </r>
  <r>
    <s v="Walmart"/>
    <n v="1197831"/>
    <x v="95"/>
    <x v="3"/>
    <s v="Sud"/>
    <s v="Texas"/>
    <s v="Houston"/>
    <x v="3"/>
    <n v="31"/>
    <n v="245"/>
    <n v="7595"/>
    <n v="3873.4500000000003"/>
    <n v="0.51"/>
    <x v="1"/>
  </r>
  <r>
    <s v="Walmart"/>
    <n v="1197831"/>
    <x v="96"/>
    <x v="4"/>
    <s v="Sud"/>
    <s v="Texas"/>
    <s v="Houston"/>
    <x v="4"/>
    <n v="35"/>
    <n v="180"/>
    <n v="6300"/>
    <n v="2205"/>
    <n v="0.35"/>
    <x v="1"/>
  </r>
  <r>
    <s v="Walmart"/>
    <n v="1197831"/>
    <x v="97"/>
    <x v="5"/>
    <s v="Sud"/>
    <s v="Texas"/>
    <s v="Houston"/>
    <x v="5"/>
    <n v="32"/>
    <n v="295"/>
    <n v="9440"/>
    <n v="5380.8"/>
    <n v="0.57000000000000006"/>
    <x v="1"/>
  </r>
  <r>
    <s v="Walmart"/>
    <n v="1197831"/>
    <x v="98"/>
    <x v="6"/>
    <s v="Sud"/>
    <s v="Texas"/>
    <s v="Houston"/>
    <x v="0"/>
    <n v="28"/>
    <n v="295"/>
    <n v="8260"/>
    <n v="3386.6"/>
    <n v="0.41"/>
    <x v="1"/>
  </r>
  <r>
    <s v="Walmart"/>
    <n v="1197831"/>
    <x v="99"/>
    <x v="0"/>
    <s v="Sud"/>
    <s v="Texas"/>
    <s v="Houston"/>
    <x v="1"/>
    <n v="33"/>
    <n v="323"/>
    <n v="10659"/>
    <n v="4476.78"/>
    <n v="0.42"/>
    <x v="1"/>
  </r>
  <r>
    <s v="Walmart"/>
    <n v="1197831"/>
    <x v="100"/>
    <x v="1"/>
    <s v="Sud"/>
    <s v="Texas"/>
    <s v="Houston"/>
    <x v="2"/>
    <n v="27"/>
    <n v="264"/>
    <n v="7128"/>
    <n v="2851.2"/>
    <n v="0.39999999999999997"/>
    <x v="1"/>
  </r>
  <r>
    <s v="Walmart"/>
    <n v="1197831"/>
    <x v="101"/>
    <x v="2"/>
    <s v="Sud"/>
    <s v="Texas"/>
    <s v="Houston"/>
    <x v="3"/>
    <n v="26"/>
    <n v="263"/>
    <n v="6838"/>
    <n v="3282.24"/>
    <n v="0.48"/>
    <x v="1"/>
  </r>
  <r>
    <s v="Walmart"/>
    <n v="1197831"/>
    <x v="102"/>
    <x v="3"/>
    <s v="Sud"/>
    <s v="Texas"/>
    <s v="Houston"/>
    <x v="4"/>
    <n v="29"/>
    <n v="221"/>
    <n v="6409"/>
    <n v="2050.88"/>
    <n v="0.32"/>
    <x v="1"/>
  </r>
  <r>
    <s v="Walmart"/>
    <n v="1197831"/>
    <x v="103"/>
    <x v="4"/>
    <s v="Sud"/>
    <s v="Texas"/>
    <s v="Houston"/>
    <x v="5"/>
    <n v="38"/>
    <n v="350"/>
    <n v="13300"/>
    <n v="7581.0000000000009"/>
    <n v="0.57000000000000006"/>
    <x v="1"/>
  </r>
  <r>
    <s v="Walmart"/>
    <n v="1197831"/>
    <x v="104"/>
    <x v="5"/>
    <s v="Sud"/>
    <s v="Texas"/>
    <s v="Houston"/>
    <x v="0"/>
    <n v="29"/>
    <n v="295"/>
    <n v="8555"/>
    <n v="3421.9999999999995"/>
    <n v="0.39999999999999997"/>
    <x v="1"/>
  </r>
  <r>
    <s v="Walmart"/>
    <n v="1197831"/>
    <x v="105"/>
    <x v="6"/>
    <s v="Sud"/>
    <s v="Texas"/>
    <s v="Houston"/>
    <x v="1"/>
    <n v="32"/>
    <n v="285"/>
    <n v="9120"/>
    <n v="3830.3999999999996"/>
    <n v="0.42"/>
    <x v="1"/>
  </r>
  <r>
    <s v="Walmart"/>
    <n v="1197831"/>
    <x v="106"/>
    <x v="0"/>
    <s v="Sud"/>
    <s v="Texas"/>
    <s v="Houston"/>
    <x v="2"/>
    <n v="29"/>
    <n v="374"/>
    <n v="10846"/>
    <n v="4446.8599999999997"/>
    <n v="0.41"/>
    <x v="1"/>
  </r>
  <r>
    <s v="Walmart"/>
    <n v="1197831"/>
    <x v="107"/>
    <x v="1"/>
    <s v="Sud"/>
    <s v="Texas"/>
    <s v="Houston"/>
    <x v="3"/>
    <n v="28"/>
    <n v="224"/>
    <n v="6272"/>
    <n v="3261.44"/>
    <n v="0.52"/>
    <x v="1"/>
  </r>
  <r>
    <s v="Walmart"/>
    <n v="1197831"/>
    <x v="108"/>
    <x v="2"/>
    <s v="Sud"/>
    <s v="Texas"/>
    <s v="Houston"/>
    <x v="4"/>
    <n v="33"/>
    <n v="217"/>
    <n v="7161"/>
    <n v="2577.96"/>
    <n v="0.36"/>
    <x v="1"/>
  </r>
  <r>
    <s v="Walmart"/>
    <n v="1197831"/>
    <x v="109"/>
    <x v="3"/>
    <s v="Sud"/>
    <s v="Texas"/>
    <s v="Houston"/>
    <x v="5"/>
    <n v="36"/>
    <n v="302"/>
    <n v="10872"/>
    <n v="5653.4400000000005"/>
    <n v="0.52"/>
    <x v="1"/>
  </r>
  <r>
    <s v="Walmart"/>
    <n v="1197831"/>
    <x v="110"/>
    <x v="4"/>
    <s v="Sud"/>
    <s v="Texas"/>
    <s v="Houston"/>
    <x v="0"/>
    <n v="27"/>
    <n v="305"/>
    <n v="8235"/>
    <n v="3046.95"/>
    <n v="0.37"/>
    <x v="1"/>
  </r>
  <r>
    <s v="Walmart"/>
    <n v="1197831"/>
    <x v="111"/>
    <x v="5"/>
    <s v="Sud"/>
    <s v="Texas"/>
    <s v="Houston"/>
    <x v="1"/>
    <n v="33"/>
    <n v="305"/>
    <n v="10065"/>
    <n v="3824.7"/>
    <n v="0.38"/>
    <x v="1"/>
  </r>
  <r>
    <s v="Walmart"/>
    <n v="1197831"/>
    <x v="112"/>
    <x v="6"/>
    <s v="Sud"/>
    <s v="Texas"/>
    <s v="Houston"/>
    <x v="2"/>
    <n v="29"/>
    <n v="374"/>
    <n v="10846"/>
    <n v="4446.8599999999997"/>
    <n v="0.41"/>
    <x v="1"/>
  </r>
  <r>
    <s v="Walmart"/>
    <n v="1197831"/>
    <x v="113"/>
    <x v="0"/>
    <s v="Sud"/>
    <s v="Texas"/>
    <s v="Houston"/>
    <x v="3"/>
    <n v="30"/>
    <n v="215"/>
    <n v="6450"/>
    <n v="3096"/>
    <n v="0.48"/>
    <x v="1"/>
  </r>
  <r>
    <s v="Walmart"/>
    <n v="1197831"/>
    <x v="114"/>
    <x v="1"/>
    <s v="Sud"/>
    <s v="Texas"/>
    <s v="Houston"/>
    <x v="4"/>
    <n v="35"/>
    <n v="228"/>
    <n v="7980"/>
    <n v="2713.2"/>
    <n v="0.33999999999999997"/>
    <x v="1"/>
  </r>
  <r>
    <s v="Walmart"/>
    <n v="1197831"/>
    <x v="115"/>
    <x v="2"/>
    <s v="Sud"/>
    <s v="Texas"/>
    <s v="Houston"/>
    <x v="5"/>
    <n v="39"/>
    <n v="270"/>
    <n v="10530"/>
    <n v="5686.2000000000007"/>
    <n v="0.54"/>
    <x v="1"/>
  </r>
  <r>
    <s v="Walmart"/>
    <n v="1197831"/>
    <x v="116"/>
    <x v="3"/>
    <s v="Sud"/>
    <s v="Texas"/>
    <s v="Houston"/>
    <x v="0"/>
    <n v="33"/>
    <n v="264"/>
    <n v="8712"/>
    <n v="3659.04"/>
    <n v="0.42"/>
    <x v="1"/>
  </r>
  <r>
    <s v="Walmart"/>
    <n v="1197831"/>
    <x v="117"/>
    <x v="4"/>
    <s v="Sud"/>
    <s v="Texas"/>
    <s v="Houston"/>
    <x v="1"/>
    <n v="32"/>
    <n v="255"/>
    <n v="8160"/>
    <n v="3019.2"/>
    <n v="0.37"/>
    <x v="1"/>
  </r>
  <r>
    <s v="Walmart"/>
    <n v="1197831"/>
    <x v="118"/>
    <x v="5"/>
    <s v="Sud"/>
    <s v="Texas"/>
    <s v="Houston"/>
    <x v="2"/>
    <n v="36"/>
    <n v="315"/>
    <n v="11340"/>
    <n v="4309.2"/>
    <n v="0.38"/>
    <x v="1"/>
  </r>
  <r>
    <s v="Walmart"/>
    <n v="1197831"/>
    <x v="119"/>
    <x v="6"/>
    <s v="Sud"/>
    <s v="Texas"/>
    <s v="Houston"/>
    <x v="3"/>
    <n v="37"/>
    <n v="200"/>
    <n v="7400"/>
    <n v="3700"/>
    <n v="0.5"/>
    <x v="1"/>
  </r>
  <r>
    <s v="Walmart"/>
    <n v="1197831"/>
    <x v="120"/>
    <x v="0"/>
    <s v="Sud"/>
    <s v="Texas"/>
    <s v="Houston"/>
    <x v="4"/>
    <n v="36"/>
    <n v="206"/>
    <n v="7416"/>
    <n v="2669.7599999999998"/>
    <n v="0.36"/>
    <x v="1"/>
  </r>
  <r>
    <s v="Walmart"/>
    <n v="1197831"/>
    <x v="121"/>
    <x v="1"/>
    <s v="Sud"/>
    <s v="Texas"/>
    <s v="Houston"/>
    <x v="5"/>
    <n v="42"/>
    <n v="298"/>
    <n v="12516"/>
    <n v="7134.1200000000008"/>
    <n v="0.57000000000000006"/>
    <x v="1"/>
  </r>
  <r>
    <s v="Walmart"/>
    <n v="1197831"/>
    <x v="122"/>
    <x v="2"/>
    <s v="Sud"/>
    <s v="Texas"/>
    <s v="Houston"/>
    <x v="0"/>
    <n v="31"/>
    <n v="272"/>
    <n v="8432"/>
    <n v="3288.4799999999996"/>
    <n v="0.38999999999999996"/>
    <x v="1"/>
  </r>
  <r>
    <s v="Walmart"/>
    <n v="1197831"/>
    <x v="123"/>
    <x v="3"/>
    <s v="Sud"/>
    <s v="Texas"/>
    <s v="Houston"/>
    <x v="1"/>
    <n v="29"/>
    <n v="248"/>
    <n v="7192"/>
    <n v="2804.8799999999997"/>
    <n v="0.38999999999999996"/>
    <x v="1"/>
  </r>
  <r>
    <s v="Walmart"/>
    <n v="1197831"/>
    <x v="124"/>
    <x v="4"/>
    <s v="Sud"/>
    <s v="Texas"/>
    <s v="Houston"/>
    <x v="2"/>
    <n v="39"/>
    <n v="255"/>
    <n v="9945"/>
    <n v="3679.65"/>
    <n v="0.37"/>
    <x v="1"/>
  </r>
  <r>
    <s v="Walmart"/>
    <n v="1197831"/>
    <x v="125"/>
    <x v="5"/>
    <s v="Sud"/>
    <s v="Texas"/>
    <s v="Houston"/>
    <x v="3"/>
    <n v="36"/>
    <n v="204"/>
    <n v="7344"/>
    <n v="3451.6800000000003"/>
    <n v="0.47000000000000003"/>
    <x v="1"/>
  </r>
  <r>
    <s v="Walmart"/>
    <n v="1197831"/>
    <x v="126"/>
    <x v="6"/>
    <s v="Sud"/>
    <s v="Texas"/>
    <s v="Houston"/>
    <x v="4"/>
    <n v="35"/>
    <n v="184"/>
    <n v="6440"/>
    <n v="2382.8000000000002"/>
    <n v="0.37"/>
    <x v="1"/>
  </r>
  <r>
    <s v="Walmart"/>
    <n v="1197831"/>
    <x v="127"/>
    <x v="0"/>
    <s v="Sud"/>
    <s v="Texas"/>
    <s v="Houston"/>
    <x v="5"/>
    <n v="43"/>
    <n v="233"/>
    <n v="10019"/>
    <n v="5410.26"/>
    <n v="0.54"/>
    <x v="1"/>
  </r>
  <r>
    <s v="Walmart"/>
    <n v="1197831"/>
    <x v="128"/>
    <x v="6"/>
    <s v="Sud"/>
    <s v="Texas"/>
    <s v="Houston"/>
    <x v="0"/>
    <n v="34"/>
    <n v="270"/>
    <n v="9180"/>
    <n v="3488.4"/>
    <n v="0.38"/>
    <x v="1"/>
  </r>
  <r>
    <s v="Walmart"/>
    <n v="1197831"/>
    <x v="129"/>
    <x v="0"/>
    <s v="Sud"/>
    <s v="Texas"/>
    <s v="Houston"/>
    <x v="1"/>
    <n v="31"/>
    <n v="306"/>
    <n v="9486"/>
    <n v="3794.3999999999996"/>
    <n v="0.39999999999999997"/>
    <x v="1"/>
  </r>
  <r>
    <s v="Walmart"/>
    <n v="1197831"/>
    <x v="130"/>
    <x v="1"/>
    <s v="Sud"/>
    <s v="Texas"/>
    <s v="Houston"/>
    <x v="2"/>
    <n v="34"/>
    <n v="281"/>
    <n v="9554"/>
    <n v="3726.0599999999995"/>
    <n v="0.38999999999999996"/>
    <x v="1"/>
  </r>
  <r>
    <s v="Walmart"/>
    <n v="1197831"/>
    <x v="131"/>
    <x v="2"/>
    <s v="Sud"/>
    <s v="Texas"/>
    <s v="Houston"/>
    <x v="3"/>
    <n v="36"/>
    <n v="230"/>
    <n v="8280"/>
    <n v="4140"/>
    <n v="0.5"/>
    <x v="1"/>
  </r>
  <r>
    <s v="Walmart"/>
    <n v="1197831"/>
    <x v="132"/>
    <x v="3"/>
    <s v="Sud"/>
    <s v="Texas"/>
    <s v="Houston"/>
    <x v="4"/>
    <n v="30"/>
    <n v="195"/>
    <n v="5850"/>
    <n v="1872"/>
    <n v="0.32"/>
    <x v="1"/>
  </r>
  <r>
    <s v="Walmart"/>
    <n v="1197831"/>
    <x v="133"/>
    <x v="4"/>
    <s v="Sud"/>
    <s v="Texas"/>
    <s v="Houston"/>
    <x v="5"/>
    <n v="44"/>
    <n v="289"/>
    <n v="12716"/>
    <n v="7248.1200000000008"/>
    <n v="0.57000000000000006"/>
    <x v="1"/>
  </r>
  <r>
    <s v="Walmart"/>
    <n v="1197831"/>
    <x v="134"/>
    <x v="5"/>
    <s v="Sud"/>
    <s v="Texas"/>
    <s v="Houston"/>
    <x v="0"/>
    <n v="32"/>
    <n v="333"/>
    <n v="10656"/>
    <n v="4262.3999999999996"/>
    <n v="0.39999999999999997"/>
    <x v="1"/>
  </r>
  <r>
    <s v="Walmart"/>
    <n v="1197831"/>
    <x v="135"/>
    <x v="6"/>
    <s v="Sud"/>
    <s v="Texas"/>
    <s v="Houston"/>
    <x v="1"/>
    <n v="34"/>
    <n v="333"/>
    <n v="11322"/>
    <n v="4755.24"/>
    <n v="0.42"/>
    <x v="1"/>
  </r>
  <r>
    <s v="Walmart"/>
    <n v="1197831"/>
    <x v="136"/>
    <x v="0"/>
    <s v="Sud"/>
    <s v="Texas"/>
    <s v="Houston"/>
    <x v="2"/>
    <n v="38"/>
    <n v="298"/>
    <n v="11324"/>
    <n v="4303.12"/>
    <n v="0.38"/>
    <x v="1"/>
  </r>
  <r>
    <s v="Walmart"/>
    <n v="1197831"/>
    <x v="137"/>
    <x v="1"/>
    <s v="Sud"/>
    <s v="Texas"/>
    <s v="Houston"/>
    <x v="3"/>
    <n v="36"/>
    <n v="210"/>
    <n v="7560"/>
    <n v="3931.2000000000003"/>
    <n v="0.52"/>
    <x v="1"/>
  </r>
  <r>
    <s v="Walmart"/>
    <n v="1197831"/>
    <x v="138"/>
    <x v="2"/>
    <s v="Sud"/>
    <s v="Texas"/>
    <s v="Houston"/>
    <x v="4"/>
    <n v="30"/>
    <n v="208"/>
    <n v="6240"/>
    <n v="2246.4"/>
    <n v="0.36"/>
    <x v="1"/>
  </r>
  <r>
    <s v="Walmart"/>
    <n v="1197831"/>
    <x v="139"/>
    <x v="3"/>
    <s v="Sud"/>
    <s v="Texas"/>
    <s v="Houston"/>
    <x v="5"/>
    <n v="41"/>
    <n v="306"/>
    <n v="12546"/>
    <n v="6900.3"/>
    <n v="0.55000000000000004"/>
    <x v="1"/>
  </r>
  <r>
    <s v="Ouest Gear"/>
    <n v="1128299"/>
    <x v="140"/>
    <x v="4"/>
    <s v="Sud"/>
    <s v="Texas"/>
    <s v="Houston"/>
    <x v="0"/>
    <n v="30"/>
    <n v="264"/>
    <n v="7920"/>
    <n v="3088.8"/>
    <n v="0.39"/>
    <x v="1"/>
  </r>
  <r>
    <s v="Ouest Gear"/>
    <n v="1128299"/>
    <x v="141"/>
    <x v="5"/>
    <s v="Sud"/>
    <s v="Texas"/>
    <s v="Houston"/>
    <x v="1"/>
    <n v="33"/>
    <n v="248"/>
    <n v="8184"/>
    <n v="1882.3200000000002"/>
    <n v="0.23"/>
    <x v="1"/>
  </r>
  <r>
    <s v="Ouest Gear"/>
    <n v="1128299"/>
    <x v="142"/>
    <x v="6"/>
    <s v="Sud"/>
    <s v="Texas"/>
    <s v="Houston"/>
    <x v="2"/>
    <n v="33"/>
    <n v="271"/>
    <n v="8943"/>
    <n v="3756.0600000000004"/>
    <n v="0.42000000000000004"/>
    <x v="1"/>
  </r>
  <r>
    <s v="Ouest Gear"/>
    <n v="1128299"/>
    <x v="143"/>
    <x v="0"/>
    <s v="Sud"/>
    <s v="Texas"/>
    <s v="Houston"/>
    <x v="3"/>
    <n v="35"/>
    <n v="219"/>
    <n v="7665"/>
    <n v="2759.4"/>
    <n v="0.36"/>
    <x v="1"/>
  </r>
  <r>
    <s v="Ouest Gear"/>
    <n v="1128299"/>
    <x v="144"/>
    <x v="1"/>
    <s v="Ouest"/>
    <s v="California"/>
    <s v="San Francisco"/>
    <x v="4"/>
    <n v="38"/>
    <n v="173"/>
    <n v="6574"/>
    <n v="3549.96"/>
    <n v="0.54"/>
    <x v="1"/>
  </r>
  <r>
    <s v="Ouest Gear"/>
    <n v="1128299"/>
    <x v="145"/>
    <x v="2"/>
    <s v="Ouest"/>
    <s v="California"/>
    <s v="San Francisco"/>
    <x v="5"/>
    <n v="36"/>
    <n v="233"/>
    <n v="8388"/>
    <n v="1761.4800000000002"/>
    <n v="0.21000000000000002"/>
    <x v="1"/>
  </r>
  <r>
    <s v="Ouest Gear"/>
    <n v="1128299"/>
    <x v="146"/>
    <x v="3"/>
    <s v="Ouest"/>
    <s v="California"/>
    <s v="San Francisco"/>
    <x v="0"/>
    <n v="28"/>
    <n v="289"/>
    <n v="8092"/>
    <n v="3398.6400000000003"/>
    <n v="0.42000000000000004"/>
    <x v="1"/>
  </r>
  <r>
    <s v="Ouest Gear"/>
    <n v="1128299"/>
    <x v="147"/>
    <x v="4"/>
    <s v="Ouest"/>
    <s v="California"/>
    <s v="San Francisco"/>
    <x v="1"/>
    <n v="36"/>
    <n v="239"/>
    <n v="8604"/>
    <n v="2151"/>
    <n v="0.25"/>
    <x v="1"/>
  </r>
  <r>
    <s v="Ouest Gear"/>
    <n v="1128299"/>
    <x v="148"/>
    <x v="5"/>
    <s v="Ouest"/>
    <s v="California"/>
    <s v="San Francisco"/>
    <x v="2"/>
    <n v="40"/>
    <n v="247"/>
    <n v="9880"/>
    <n v="4050.8"/>
    <n v="0.41000000000000003"/>
    <x v="1"/>
  </r>
  <r>
    <s v="Ouest Gear"/>
    <n v="1128299"/>
    <x v="149"/>
    <x v="6"/>
    <s v="Ouest"/>
    <s v="California"/>
    <s v="San Francisco"/>
    <x v="3"/>
    <n v="39"/>
    <n v="190"/>
    <n v="7410"/>
    <n v="2519.3999999999996"/>
    <n v="0.33999999999999997"/>
    <x v="1"/>
  </r>
  <r>
    <s v="Ouest Gear"/>
    <n v="1128299"/>
    <x v="150"/>
    <x v="0"/>
    <s v="Ouest"/>
    <s v="California"/>
    <s v="San Francisco"/>
    <x v="4"/>
    <n v="42"/>
    <n v="165"/>
    <n v="6930"/>
    <n v="3950.1000000000004"/>
    <n v="0.57000000000000006"/>
    <x v="1"/>
  </r>
  <r>
    <s v="Ouest Gear"/>
    <n v="1128299"/>
    <x v="151"/>
    <x v="1"/>
    <s v="Ouest"/>
    <s v="California"/>
    <s v="San Francisco"/>
    <x v="5"/>
    <n v="33"/>
    <n v="210"/>
    <n v="6930"/>
    <n v="1524.6000000000001"/>
    <n v="0.22000000000000003"/>
    <x v="1"/>
  </r>
  <r>
    <s v="Ouest Gear"/>
    <n v="1128299"/>
    <x v="152"/>
    <x v="2"/>
    <s v="Ouest"/>
    <s v="California"/>
    <s v="San Francisco"/>
    <x v="0"/>
    <n v="36"/>
    <n v="272"/>
    <n v="9792"/>
    <n v="3818.88"/>
    <n v="0.39"/>
    <x v="1"/>
  </r>
  <r>
    <s v="Ouest Gear"/>
    <n v="1128299"/>
    <x v="153"/>
    <x v="3"/>
    <s v="Ouest"/>
    <s v="California"/>
    <s v="San Francisco"/>
    <x v="1"/>
    <n v="39"/>
    <n v="231"/>
    <n v="9009"/>
    <n v="2072.0700000000002"/>
    <n v="0.23"/>
    <x v="1"/>
  </r>
  <r>
    <s v="Ouest Gear"/>
    <n v="1128299"/>
    <x v="154"/>
    <x v="4"/>
    <s v="Ouest"/>
    <s v="California"/>
    <s v="San Francisco"/>
    <x v="2"/>
    <n v="47"/>
    <n v="210"/>
    <n v="9870"/>
    <n v="4145.4000000000005"/>
    <n v="0.42000000000000004"/>
    <x v="1"/>
  </r>
  <r>
    <s v="Ouest Gear"/>
    <n v="1128299"/>
    <x v="155"/>
    <x v="6"/>
    <s v="Ouest"/>
    <s v="California"/>
    <s v="San Francisco"/>
    <x v="3"/>
    <n v="48"/>
    <n v="204"/>
    <n v="9792"/>
    <n v="3133.44"/>
    <n v="0.32"/>
    <x v="1"/>
  </r>
  <r>
    <s v="Ouest Gear"/>
    <n v="1128299"/>
    <x v="156"/>
    <x v="0"/>
    <s v="Ouest"/>
    <s v="California"/>
    <s v="San Francisco"/>
    <x v="4"/>
    <n v="51"/>
    <n v="170"/>
    <n v="8670"/>
    <n v="4681.8"/>
    <n v="0.54"/>
    <x v="1"/>
  </r>
  <r>
    <s v="Ouest Gear"/>
    <n v="1128299"/>
    <x v="157"/>
    <x v="1"/>
    <s v="Ouest"/>
    <s v="California"/>
    <s v="San Francisco"/>
    <x v="5"/>
    <n v="41"/>
    <n v="245"/>
    <n v="10045"/>
    <n v="2009"/>
    <n v="0.2"/>
    <x v="1"/>
  </r>
  <r>
    <s v="Ouest Gear"/>
    <n v="1128299"/>
    <x v="158"/>
    <x v="2"/>
    <s v="Ouest"/>
    <s v="California"/>
    <s v="San Francisco"/>
    <x v="0"/>
    <n v="40"/>
    <n v="271"/>
    <n v="10840"/>
    <n v="4119.2"/>
    <n v="0.38"/>
    <x v="1"/>
  </r>
  <r>
    <s v="Ouest Gear"/>
    <n v="1128299"/>
    <x v="159"/>
    <x v="3"/>
    <s v="Ouest"/>
    <s v="California"/>
    <s v="San Francisco"/>
    <x v="1"/>
    <n v="51"/>
    <n v="216"/>
    <n v="11016"/>
    <n v="2754"/>
    <n v="0.25"/>
    <x v="1"/>
  </r>
  <r>
    <s v="Ouest Gear"/>
    <n v="1128299"/>
    <x v="160"/>
    <x v="4"/>
    <s v="Ouest"/>
    <s v="California"/>
    <s v="San Francisco"/>
    <x v="2"/>
    <n v="46"/>
    <n v="254"/>
    <n v="11684"/>
    <n v="4556.76"/>
    <n v="0.39"/>
    <x v="1"/>
  </r>
  <r>
    <s v="Ouest Gear"/>
    <n v="1128299"/>
    <x v="161"/>
    <x v="5"/>
    <s v="Ouest"/>
    <s v="California"/>
    <s v="San Francisco"/>
    <x v="3"/>
    <n v="48"/>
    <n v="188"/>
    <n v="9024"/>
    <n v="3068.16"/>
    <n v="0.33999999999999997"/>
    <x v="1"/>
  </r>
  <r>
    <s v="Ouest Gear"/>
    <n v="1128299"/>
    <x v="162"/>
    <x v="6"/>
    <s v="Ouest"/>
    <s v="California"/>
    <s v="San Francisco"/>
    <x v="4"/>
    <n v="47"/>
    <n v="158"/>
    <n v="7426"/>
    <n v="4158.5600000000004"/>
    <n v="0.56000000000000005"/>
    <x v="1"/>
  </r>
  <r>
    <s v="Ouest Gear"/>
    <n v="1128299"/>
    <x v="163"/>
    <x v="0"/>
    <s v="Ouest"/>
    <s v="California"/>
    <s v="San Francisco"/>
    <x v="5"/>
    <n v="62"/>
    <n v="245"/>
    <n v="15190"/>
    <n v="2886.1000000000004"/>
    <n v="0.19000000000000003"/>
    <x v="1"/>
  </r>
  <r>
    <s v="Ouest Gear"/>
    <n v="1128299"/>
    <x v="164"/>
    <x v="1"/>
    <s v="Ouest"/>
    <s v="California"/>
    <s v="San Francisco"/>
    <x v="0"/>
    <n v="44"/>
    <n v="270"/>
    <n v="11880"/>
    <n v="5227.2"/>
    <n v="0.44"/>
    <x v="1"/>
  </r>
  <r>
    <s v="Ouest Gear"/>
    <n v="1128299"/>
    <x v="165"/>
    <x v="2"/>
    <s v="Ouest"/>
    <s v="California"/>
    <s v="San Francisco"/>
    <x v="1"/>
    <n v="51"/>
    <n v="233"/>
    <n v="11883"/>
    <n v="3208.4100000000003"/>
    <n v="0.27"/>
    <x v="1"/>
  </r>
  <r>
    <s v="Ouest Gear"/>
    <n v="1128299"/>
    <x v="166"/>
    <x v="3"/>
    <s v="Ouest"/>
    <s v="California"/>
    <s v="San Francisco"/>
    <x v="2"/>
    <n v="46"/>
    <n v="225"/>
    <n v="10350"/>
    <n v="4554"/>
    <n v="0.44"/>
    <x v="1"/>
  </r>
  <r>
    <s v="Ouest Gear"/>
    <n v="1128299"/>
    <x v="167"/>
    <x v="4"/>
    <s v="Ouest"/>
    <s v="California"/>
    <s v="San Francisco"/>
    <x v="3"/>
    <n v="42"/>
    <n v="228"/>
    <n v="9576"/>
    <n v="4021.92"/>
    <n v="0.42"/>
    <x v="1"/>
  </r>
  <r>
    <s v="Ouest Gear"/>
    <n v="1128299"/>
    <x v="168"/>
    <x v="5"/>
    <s v="Ouest"/>
    <s v="California"/>
    <s v="San Francisco"/>
    <x v="4"/>
    <n v="49"/>
    <n v="182"/>
    <n v="8918"/>
    <n v="5083.26"/>
    <n v="0.57000000000000006"/>
    <x v="1"/>
  </r>
  <r>
    <s v="Ouest Gear"/>
    <n v="1128299"/>
    <x v="169"/>
    <x v="6"/>
    <s v="Ouest"/>
    <s v="California"/>
    <s v="San Francisco"/>
    <x v="5"/>
    <n v="58"/>
    <n v="225"/>
    <n v="13050"/>
    <n v="3001.5"/>
    <n v="0.23"/>
    <x v="1"/>
  </r>
  <r>
    <s v="Ouest Gear"/>
    <n v="1128299"/>
    <x v="170"/>
    <x v="0"/>
    <s v="Ouest"/>
    <s v="California"/>
    <s v="San Francisco"/>
    <x v="0"/>
    <n v="41"/>
    <n v="341"/>
    <n v="13981"/>
    <n v="6011.8300000000008"/>
    <n v="0.43000000000000005"/>
    <x v="1"/>
  </r>
  <r>
    <s v="Ouest Gear"/>
    <n v="1128299"/>
    <x v="171"/>
    <x v="1"/>
    <s v="Ouest"/>
    <s v="California"/>
    <s v="San Francisco"/>
    <x v="1"/>
    <n v="50"/>
    <n v="256"/>
    <n v="12800"/>
    <n v="3840"/>
    <n v="0.3"/>
    <x v="1"/>
  </r>
  <r>
    <s v="Ouest Gear"/>
    <n v="1128299"/>
    <x v="172"/>
    <x v="2"/>
    <s v="Ouest"/>
    <s v="California"/>
    <s v="San Francisco"/>
    <x v="2"/>
    <n v="42"/>
    <n v="281"/>
    <n v="11802"/>
    <n v="5310.9000000000005"/>
    <n v="0.45"/>
    <x v="1"/>
  </r>
  <r>
    <s v="Ouest Gear"/>
    <n v="1128299"/>
    <x v="173"/>
    <x v="3"/>
    <s v="Ouest"/>
    <s v="California"/>
    <s v="San Francisco"/>
    <x v="3"/>
    <n v="41"/>
    <n v="224"/>
    <n v="9184"/>
    <n v="3765.4399999999996"/>
    <n v="0.41"/>
    <x v="1"/>
  </r>
  <r>
    <s v="Ouest Gear"/>
    <n v="1128299"/>
    <x v="174"/>
    <x v="4"/>
    <s v="Ouest"/>
    <s v="California"/>
    <s v="San Francisco"/>
    <x v="4"/>
    <n v="44"/>
    <n v="196"/>
    <n v="8624"/>
    <n v="5260.6400000000012"/>
    <n v="0.6100000000000001"/>
    <x v="1"/>
  </r>
  <r>
    <s v="Ouest Gear"/>
    <n v="1128299"/>
    <x v="175"/>
    <x v="5"/>
    <s v="Ouest"/>
    <s v="California"/>
    <s v="San Francisco"/>
    <x v="5"/>
    <n v="60"/>
    <n v="306"/>
    <n v="18360"/>
    <n v="4773.6000000000004"/>
    <n v="0.26"/>
    <x v="1"/>
  </r>
  <r>
    <s v="Ouest Gear"/>
    <n v="1128299"/>
    <x v="176"/>
    <x v="6"/>
    <s v="Ouest"/>
    <s v="California"/>
    <s v="San Francisco"/>
    <x v="0"/>
    <n v="41"/>
    <n v="338"/>
    <n v="13858"/>
    <n v="5266.04"/>
    <n v="0.38"/>
    <x v="1"/>
  </r>
  <r>
    <s v="Ouest Gear"/>
    <n v="1128299"/>
    <x v="177"/>
    <x v="0"/>
    <s v="Ouest"/>
    <s v="California"/>
    <s v="San Francisco"/>
    <x v="1"/>
    <n v="49"/>
    <n v="263"/>
    <n v="12887"/>
    <n v="3092.88"/>
    <n v="0.24000000000000002"/>
    <x v="1"/>
  </r>
  <r>
    <s v="Ouest Gear"/>
    <n v="1128299"/>
    <x v="178"/>
    <x v="1"/>
    <s v="Ouest"/>
    <s v="California"/>
    <s v="San Francisco"/>
    <x v="2"/>
    <n v="46"/>
    <n v="264"/>
    <n v="12144"/>
    <n v="4857.6000000000004"/>
    <n v="0.4"/>
    <x v="1"/>
  </r>
  <r>
    <s v="Ouest Gear"/>
    <n v="1128299"/>
    <x v="179"/>
    <x v="2"/>
    <s v="Ouest"/>
    <s v="California"/>
    <s v="San Francisco"/>
    <x v="3"/>
    <n v="46"/>
    <n v="247"/>
    <n v="11362"/>
    <n v="4090.3199999999997"/>
    <n v="0.36"/>
    <x v="1"/>
  </r>
  <r>
    <s v="Ouest Gear"/>
    <n v="1128299"/>
    <x v="180"/>
    <x v="3"/>
    <s v="Ouest"/>
    <s v="California"/>
    <s v="San Francisco"/>
    <x v="4"/>
    <n v="44"/>
    <n v="240"/>
    <n v="10560"/>
    <n v="5913.6"/>
    <n v="0.56000000000000005"/>
    <x v="1"/>
  </r>
  <r>
    <s v="Ouest Gear"/>
    <n v="1128299"/>
    <x v="181"/>
    <x v="4"/>
    <s v="Ouest"/>
    <s v="California"/>
    <s v="San Francisco"/>
    <x v="5"/>
    <n v="56"/>
    <n v="264"/>
    <n v="14784"/>
    <n v="2808.9600000000005"/>
    <n v="0.19000000000000003"/>
    <x v="1"/>
  </r>
  <r>
    <s v="Ouest Gear"/>
    <n v="1128299"/>
    <x v="182"/>
    <x v="5"/>
    <s v="Ouest"/>
    <s v="California"/>
    <s v="San Francisco"/>
    <x v="0"/>
    <n v="45"/>
    <n v="302"/>
    <n v="13590"/>
    <n v="5436"/>
    <n v="0.4"/>
    <x v="1"/>
  </r>
  <r>
    <s v="Ouest Gear"/>
    <n v="1128299"/>
    <x v="183"/>
    <x v="6"/>
    <s v="Ouest"/>
    <s v="California"/>
    <s v="San Francisco"/>
    <x v="1"/>
    <n v="47"/>
    <n v="278"/>
    <n v="13066"/>
    <n v="2874.52"/>
    <n v="0.22"/>
    <x v="1"/>
  </r>
  <r>
    <s v="Ouest Gear"/>
    <n v="1128299"/>
    <x v="184"/>
    <x v="0"/>
    <s v="Ouest"/>
    <s v="California"/>
    <s v="San Francisco"/>
    <x v="2"/>
    <n v="51"/>
    <n v="248"/>
    <n v="12648"/>
    <n v="4932.72"/>
    <n v="0.39"/>
    <x v="1"/>
  </r>
  <r>
    <s v="Ouest Gear"/>
    <n v="1128299"/>
    <x v="185"/>
    <x v="1"/>
    <s v="Ouest"/>
    <s v="California"/>
    <s v="San Francisco"/>
    <x v="3"/>
    <n v="52"/>
    <n v="255"/>
    <n v="13260"/>
    <n v="4508.3999999999996"/>
    <n v="0.33999999999999997"/>
    <x v="1"/>
  </r>
  <r>
    <s v="Ouest Gear"/>
    <n v="1128299"/>
    <x v="186"/>
    <x v="2"/>
    <s v="Ouest"/>
    <s v="California"/>
    <s v="San Francisco"/>
    <x v="4"/>
    <n v="59"/>
    <n v="263"/>
    <n v="15517"/>
    <n v="8844.69"/>
    <n v="0.57000000000000006"/>
    <x v="1"/>
  </r>
  <r>
    <s v="Ouest Gear"/>
    <n v="1128299"/>
    <x v="187"/>
    <x v="3"/>
    <s v="Ouest"/>
    <s v="California"/>
    <s v="San Francisco"/>
    <x v="5"/>
    <n v="60"/>
    <n v="254"/>
    <n v="15240"/>
    <n v="3352.8000000000006"/>
    <n v="0.22000000000000003"/>
    <x v="1"/>
  </r>
  <r>
    <s v="Ouest Gear"/>
    <n v="1128299"/>
    <x v="188"/>
    <x v="4"/>
    <s v="Ouest"/>
    <s v="California"/>
    <s v="San Francisco"/>
    <x v="0"/>
    <n v="40"/>
    <n v="287"/>
    <n v="11480"/>
    <n v="4018.0000000000005"/>
    <n v="0.35000000000000003"/>
    <x v="1"/>
  </r>
  <r>
    <s v="Ouest Gear"/>
    <n v="1128299"/>
    <x v="189"/>
    <x v="5"/>
    <s v="Ouest"/>
    <s v="California"/>
    <s v="San Francisco"/>
    <x v="1"/>
    <n v="42"/>
    <n v="287"/>
    <n v="12054"/>
    <n v="2049.1799999999998"/>
    <n v="0.16999999999999998"/>
    <x v="1"/>
  </r>
  <r>
    <s v="Ouest Gear"/>
    <n v="1128299"/>
    <x v="190"/>
    <x v="6"/>
    <s v="Ouest"/>
    <s v="California"/>
    <s v="San Francisco"/>
    <x v="2"/>
    <n v="39"/>
    <n v="248"/>
    <n v="9672"/>
    <n v="3288.48"/>
    <n v="0.34"/>
    <x v="1"/>
  </r>
  <r>
    <s v="Ouest Gear"/>
    <n v="1128299"/>
    <x v="191"/>
    <x v="0"/>
    <s v="Ouest"/>
    <s v="California"/>
    <s v="San Francisco"/>
    <x v="3"/>
    <n v="39"/>
    <n v="247"/>
    <n v="9633"/>
    <n v="2600.91"/>
    <n v="0.26999999999999996"/>
    <x v="1"/>
  </r>
  <r>
    <s v="Ouest Gear"/>
    <n v="1128299"/>
    <x v="192"/>
    <x v="1"/>
    <s v="Ouest"/>
    <s v="California"/>
    <s v="San Francisco"/>
    <x v="4"/>
    <n v="43"/>
    <n v="225"/>
    <n v="9675"/>
    <n v="4644.0000000000009"/>
    <n v="0.48000000000000009"/>
    <x v="1"/>
  </r>
  <r>
    <s v="Ouest Gear"/>
    <n v="1128299"/>
    <x v="193"/>
    <x v="2"/>
    <s v="Ouest"/>
    <s v="California"/>
    <s v="San Francisco"/>
    <x v="5"/>
    <n v="51"/>
    <n v="264"/>
    <n v="13464"/>
    <n v="2019.6000000000004"/>
    <n v="0.15000000000000002"/>
    <x v="1"/>
  </r>
  <r>
    <s v="Ouest Gear"/>
    <n v="1128299"/>
    <x v="194"/>
    <x v="3"/>
    <s v="Ouest"/>
    <s v="California"/>
    <s v="San Francisco"/>
    <x v="0"/>
    <n v="36"/>
    <n v="289"/>
    <n v="10404"/>
    <n v="3433.3200000000006"/>
    <n v="0.33000000000000007"/>
    <x v="1"/>
  </r>
  <r>
    <s v="Ouest Gear"/>
    <n v="1128299"/>
    <x v="195"/>
    <x v="4"/>
    <s v="Ouest"/>
    <s v="California"/>
    <s v="San Francisco"/>
    <x v="1"/>
    <n v="39"/>
    <n v="280"/>
    <n v="10920"/>
    <n v="1965.6"/>
    <n v="0.18"/>
    <x v="1"/>
  </r>
  <r>
    <s v="Ouest Gear"/>
    <n v="1128299"/>
    <x v="196"/>
    <x v="5"/>
    <s v="Ouest"/>
    <s v="California"/>
    <s v="San Francisco"/>
    <x v="2"/>
    <n v="42"/>
    <n v="210"/>
    <n v="8820"/>
    <n v="2910.6000000000008"/>
    <n v="0.33000000000000007"/>
    <x v="1"/>
  </r>
  <r>
    <s v="Ouest Gear"/>
    <n v="1128299"/>
    <x v="197"/>
    <x v="6"/>
    <s v="Ouest"/>
    <s v="California"/>
    <s v="San Francisco"/>
    <x v="3"/>
    <n v="42"/>
    <n v="223"/>
    <n v="9366"/>
    <n v="2903.4599999999996"/>
    <n v="0.30999999999999994"/>
    <x v="1"/>
  </r>
  <r>
    <s v="Ouest Gear"/>
    <n v="1128299"/>
    <x v="198"/>
    <x v="0"/>
    <s v="Ouest"/>
    <s v="California"/>
    <s v="San Francisco"/>
    <x v="4"/>
    <n v="50"/>
    <n v="221"/>
    <n v="11050"/>
    <n v="5193.5000000000009"/>
    <n v="0.47000000000000008"/>
    <x v="1"/>
  </r>
  <r>
    <s v="Ouest Gear"/>
    <n v="1128299"/>
    <x v="199"/>
    <x v="1"/>
    <s v="Ouest"/>
    <s v="California"/>
    <s v="San Francisco"/>
    <x v="5"/>
    <n v="46"/>
    <n v="224"/>
    <n v="10304"/>
    <n v="1236.48"/>
    <n v="0.12000000000000001"/>
    <x v="1"/>
  </r>
  <r>
    <s v="Ouest Gear"/>
    <n v="1128299"/>
    <x v="200"/>
    <x v="2"/>
    <s v="Ouest"/>
    <s v="California"/>
    <s v="San Francisco"/>
    <x v="0"/>
    <n v="39"/>
    <n v="263"/>
    <n v="10257"/>
    <n v="3589.9500000000003"/>
    <n v="0.35000000000000003"/>
    <x v="1"/>
  </r>
  <r>
    <s v="Ouest Gear"/>
    <n v="1128299"/>
    <x v="201"/>
    <x v="3"/>
    <s v="Ouest"/>
    <s v="California"/>
    <s v="San Francisco"/>
    <x v="1"/>
    <n v="46"/>
    <n v="306"/>
    <n v="14076"/>
    <n v="2815.2000000000003"/>
    <n v="0.2"/>
    <x v="1"/>
  </r>
  <r>
    <s v="Ouest Gear"/>
    <n v="1128299"/>
    <x v="202"/>
    <x v="4"/>
    <s v="Ouest"/>
    <s v="California"/>
    <s v="San Francisco"/>
    <x v="2"/>
    <n v="40"/>
    <n v="247"/>
    <n v="9880"/>
    <n v="3359.2000000000003"/>
    <n v="0.34"/>
    <x v="1"/>
  </r>
  <r>
    <s v="Ouest Gear"/>
    <n v="1128299"/>
    <x v="203"/>
    <x v="5"/>
    <s v="Ouest"/>
    <s v="California"/>
    <s v="San Francisco"/>
    <x v="3"/>
    <n v="37"/>
    <n v="210"/>
    <n v="7770"/>
    <n v="2253.2999999999997"/>
    <n v="0.28999999999999998"/>
    <x v="1"/>
  </r>
  <r>
    <s v="Ouest Gear"/>
    <n v="1128299"/>
    <x v="204"/>
    <x v="6"/>
    <s v="Ouest"/>
    <s v="California"/>
    <s v="San Francisco"/>
    <x v="4"/>
    <n v="51"/>
    <n v="228"/>
    <n v="11628"/>
    <n v="5465.1600000000008"/>
    <n v="0.47000000000000008"/>
    <x v="1"/>
  </r>
  <r>
    <s v="Ouest Gear"/>
    <n v="1128299"/>
    <x v="205"/>
    <x v="0"/>
    <s v="Ouest"/>
    <s v="California"/>
    <s v="San Francisco"/>
    <x v="5"/>
    <n v="56"/>
    <n v="256"/>
    <n v="14336"/>
    <n v="2150.4000000000005"/>
    <n v="0.15000000000000002"/>
    <x v="1"/>
  </r>
  <r>
    <s v="Ouest Gear"/>
    <n v="1128299"/>
    <x v="206"/>
    <x v="1"/>
    <s v="Ouest"/>
    <s v="California"/>
    <s v="San Francisco"/>
    <x v="0"/>
    <n v="40"/>
    <n v="322"/>
    <n v="12880"/>
    <n v="4250.4000000000005"/>
    <n v="0.33000000000000007"/>
    <x v="1"/>
  </r>
  <r>
    <s v="Ouest Gear"/>
    <n v="1128299"/>
    <x v="207"/>
    <x v="2"/>
    <s v="Ouest"/>
    <s v="California"/>
    <s v="San Francisco"/>
    <x v="1"/>
    <n v="46"/>
    <n v="332"/>
    <n v="15272"/>
    <n v="3207.12"/>
    <n v="0.21"/>
    <x v="1"/>
  </r>
  <r>
    <s v="Ouest Gear"/>
    <n v="1128299"/>
    <x v="208"/>
    <x v="3"/>
    <s v="Ouest"/>
    <s v="California"/>
    <s v="San Francisco"/>
    <x v="2"/>
    <n v="44"/>
    <n v="256"/>
    <n v="11264"/>
    <n v="3717.1200000000008"/>
    <n v="0.33000000000000007"/>
    <x v="1"/>
  </r>
  <r>
    <s v="Ouest Gear"/>
    <n v="1128299"/>
    <x v="209"/>
    <x v="4"/>
    <s v="Ouest"/>
    <s v="California"/>
    <s v="San Francisco"/>
    <x v="3"/>
    <n v="40"/>
    <n v="271"/>
    <n v="10840"/>
    <n v="3252"/>
    <n v="0.3"/>
    <x v="1"/>
  </r>
  <r>
    <s v="Ouest Gear"/>
    <n v="1128299"/>
    <x v="210"/>
    <x v="5"/>
    <s v="Ouest"/>
    <s v="California"/>
    <s v="San Francisco"/>
    <x v="4"/>
    <n v="43"/>
    <n v="245"/>
    <n v="10535"/>
    <n v="5478.2"/>
    <n v="0.52"/>
    <x v="1"/>
  </r>
  <r>
    <s v="Ouest Gear"/>
    <n v="1128299"/>
    <x v="211"/>
    <x v="6"/>
    <s v="Ouest"/>
    <s v="California"/>
    <s v="San Francisco"/>
    <x v="5"/>
    <n v="50"/>
    <n v="256"/>
    <n v="12800"/>
    <n v="2176"/>
    <n v="0.17"/>
    <x v="1"/>
  </r>
  <r>
    <s v="Kohl's"/>
    <n v="1189833"/>
    <x v="212"/>
    <x v="0"/>
    <s v="Ouest"/>
    <s v="California"/>
    <s v="San Francisco"/>
    <x v="0"/>
    <n v="26"/>
    <n v="224"/>
    <n v="5824"/>
    <n v="2504.3200000000002"/>
    <n v="0.43000000000000005"/>
    <x v="1"/>
  </r>
  <r>
    <s v="Kohl's"/>
    <n v="1189833"/>
    <x v="213"/>
    <x v="1"/>
    <s v="Ouest"/>
    <s v="California"/>
    <s v="San Francisco"/>
    <x v="1"/>
    <n v="35"/>
    <n v="224"/>
    <n v="7840"/>
    <n v="2352"/>
    <n v="0.3"/>
    <x v="1"/>
  </r>
  <r>
    <s v="Kohl's"/>
    <n v="1189833"/>
    <x v="214"/>
    <x v="6"/>
    <s v="Ouest"/>
    <s v="California"/>
    <s v="San Francisco"/>
    <x v="2"/>
    <n v="36"/>
    <n v="217"/>
    <n v="7812"/>
    <n v="3281.0400000000004"/>
    <n v="0.42000000000000004"/>
    <x v="1"/>
  </r>
  <r>
    <s v="Kohl's"/>
    <n v="1189833"/>
    <x v="215"/>
    <x v="0"/>
    <s v="Ouest"/>
    <s v="California"/>
    <s v="San Francisco"/>
    <x v="3"/>
    <n v="33"/>
    <n v="182"/>
    <n v="6006"/>
    <n v="2282.2800000000002"/>
    <n v="0.38"/>
    <x v="1"/>
  </r>
  <r>
    <s v="Kohl's"/>
    <n v="1189833"/>
    <x v="216"/>
    <x v="1"/>
    <s v="Ouest"/>
    <s v="California"/>
    <s v="Los Angeles"/>
    <x v="4"/>
    <n v="36"/>
    <n v="155"/>
    <n v="5580"/>
    <n v="3292.2000000000003"/>
    <n v="0.59000000000000008"/>
    <x v="1"/>
  </r>
  <r>
    <s v="Kohl's"/>
    <n v="1189833"/>
    <x v="217"/>
    <x v="2"/>
    <s v="Ouest"/>
    <s v="California"/>
    <s v="Los Angeles"/>
    <x v="5"/>
    <n v="29"/>
    <n v="210"/>
    <n v="6090"/>
    <n v="1400.7"/>
    <n v="0.23"/>
    <x v="1"/>
  </r>
  <r>
    <s v="Kohl's"/>
    <n v="1189833"/>
    <x v="218"/>
    <x v="3"/>
    <s v="Ouest"/>
    <s v="California"/>
    <s v="Los Angeles"/>
    <x v="0"/>
    <n v="28"/>
    <n v="240"/>
    <n v="6720"/>
    <n v="3091.2000000000003"/>
    <n v="0.46"/>
    <x v="1"/>
  </r>
  <r>
    <s v="Kohl's"/>
    <n v="1189833"/>
    <x v="219"/>
    <x v="4"/>
    <s v="Ouest"/>
    <s v="California"/>
    <s v="Los Angeles"/>
    <x v="1"/>
    <n v="30"/>
    <n v="215"/>
    <n v="6450"/>
    <n v="1999.5"/>
    <n v="0.31"/>
    <x v="1"/>
  </r>
  <r>
    <s v="Kohl's"/>
    <n v="1189833"/>
    <x v="220"/>
    <x v="5"/>
    <s v="Ouest"/>
    <s v="California"/>
    <s v="Los Angeles"/>
    <x v="2"/>
    <n v="33"/>
    <n v="223"/>
    <n v="7359"/>
    <n v="3090.78"/>
    <n v="0.42000000000000004"/>
    <x v="1"/>
  </r>
  <r>
    <s v="Kohl's"/>
    <n v="1189833"/>
    <x v="221"/>
    <x v="6"/>
    <s v="Ouest"/>
    <s v="California"/>
    <s v="Los Angeles"/>
    <x v="3"/>
    <n v="34"/>
    <n v="179"/>
    <n v="6086"/>
    <n v="2495.2599999999998"/>
    <n v="0.41"/>
    <x v="1"/>
  </r>
  <r>
    <s v="Kohl's"/>
    <n v="1189833"/>
    <x v="222"/>
    <x v="0"/>
    <s v="Ouest"/>
    <s v="California"/>
    <s v="Los Angeles"/>
    <x v="4"/>
    <n v="40"/>
    <n v="140"/>
    <n v="5600"/>
    <n v="3192.0000000000005"/>
    <n v="0.57000000000000006"/>
    <x v="1"/>
  </r>
  <r>
    <s v="Kohl's"/>
    <n v="1189833"/>
    <x v="223"/>
    <x v="1"/>
    <s v="Ouest"/>
    <s v="California"/>
    <s v="Los Angeles"/>
    <x v="5"/>
    <n v="32"/>
    <n v="208"/>
    <n v="6656"/>
    <n v="1730.56"/>
    <n v="0.26"/>
    <x v="1"/>
  </r>
  <r>
    <s v="Kohl's"/>
    <n v="1189833"/>
    <x v="224"/>
    <x v="2"/>
    <s v="Ouest"/>
    <s v="California"/>
    <s v="Los Angeles"/>
    <x v="0"/>
    <n v="24"/>
    <n v="264"/>
    <n v="6336"/>
    <n v="2787.84"/>
    <n v="0.44"/>
    <x v="1"/>
  </r>
  <r>
    <s v="Kohl's"/>
    <n v="1189833"/>
    <x v="225"/>
    <x v="3"/>
    <s v="Ouest"/>
    <s v="California"/>
    <s v="Los Angeles"/>
    <x v="1"/>
    <n v="36"/>
    <n v="228"/>
    <n v="8208"/>
    <n v="2298.2400000000002"/>
    <n v="0.28000000000000003"/>
    <x v="1"/>
  </r>
  <r>
    <s v="Kohl's"/>
    <n v="1189833"/>
    <x v="226"/>
    <x v="4"/>
    <s v="Ouest"/>
    <s v="California"/>
    <s v="Los Angeles"/>
    <x v="2"/>
    <n v="33"/>
    <n v="221"/>
    <n v="7293"/>
    <n v="3354.78"/>
    <n v="0.46"/>
    <x v="1"/>
  </r>
  <r>
    <s v="Kohl's"/>
    <n v="1189833"/>
    <x v="227"/>
    <x v="5"/>
    <s v="Ouest"/>
    <s v="California"/>
    <s v="Los Angeles"/>
    <x v="3"/>
    <n v="36"/>
    <n v="176"/>
    <n v="6336"/>
    <n v="2471.0399999999995"/>
    <n v="0.38999999999999996"/>
    <x v="1"/>
  </r>
  <r>
    <s v="Kohl's"/>
    <n v="1189833"/>
    <x v="228"/>
    <x v="6"/>
    <s v="Ouest"/>
    <s v="California"/>
    <s v="Los Angeles"/>
    <x v="4"/>
    <n v="36"/>
    <n v="128"/>
    <n v="4608"/>
    <n v="2718.7200000000003"/>
    <n v="0.59000000000000008"/>
    <x v="1"/>
  </r>
  <r>
    <s v="Kohl's"/>
    <n v="1189833"/>
    <x v="229"/>
    <x v="6"/>
    <s v="Ouest"/>
    <s v="California"/>
    <s v="Los Angeles"/>
    <x v="5"/>
    <n v="33"/>
    <n v="194"/>
    <n v="6402"/>
    <n v="1472.46"/>
    <n v="0.23"/>
    <x v="1"/>
  </r>
  <r>
    <s v="Kohl's"/>
    <n v="1189833"/>
    <x v="230"/>
    <x v="0"/>
    <s v="Ouest"/>
    <s v="California"/>
    <s v="Los Angeles"/>
    <x v="0"/>
    <n v="31"/>
    <n v="248"/>
    <n v="7688"/>
    <n v="3536.48"/>
    <n v="0.46"/>
    <x v="1"/>
  </r>
  <r>
    <s v="Kohl's"/>
    <n v="1189833"/>
    <x v="231"/>
    <x v="1"/>
    <s v="Ouest"/>
    <s v="California"/>
    <s v="Los Angeles"/>
    <x v="1"/>
    <n v="34"/>
    <n v="210"/>
    <n v="7140"/>
    <n v="2070.6"/>
    <n v="0.28999999999999998"/>
    <x v="1"/>
  </r>
  <r>
    <s v="Kohl's"/>
    <n v="1189833"/>
    <x v="232"/>
    <x v="2"/>
    <s v="Ouest"/>
    <s v="California"/>
    <s v="Los Angeles"/>
    <x v="2"/>
    <n v="38"/>
    <n v="206"/>
    <n v="7828"/>
    <n v="3679.1600000000003"/>
    <n v="0.47000000000000003"/>
    <x v="1"/>
  </r>
  <r>
    <s v="Kohl's"/>
    <n v="1189833"/>
    <x v="233"/>
    <x v="3"/>
    <s v="Ouest"/>
    <s v="California"/>
    <s v="Los Angeles"/>
    <x v="3"/>
    <n v="31"/>
    <n v="173"/>
    <n v="5363"/>
    <n v="2037.94"/>
    <n v="0.38"/>
    <x v="1"/>
  </r>
  <r>
    <s v="Kohl's"/>
    <n v="1189833"/>
    <x v="234"/>
    <x v="4"/>
    <s v="Ouest"/>
    <s v="California"/>
    <s v="Los Angeles"/>
    <x v="4"/>
    <n v="38"/>
    <n v="149"/>
    <n v="5662"/>
    <n v="3453.8200000000006"/>
    <n v="0.6100000000000001"/>
    <x v="1"/>
  </r>
  <r>
    <s v="Kohl's"/>
    <n v="1189833"/>
    <x v="235"/>
    <x v="5"/>
    <s v="Ouest"/>
    <s v="California"/>
    <s v="Los Angeles"/>
    <x v="5"/>
    <n v="49"/>
    <n v="198"/>
    <n v="9702"/>
    <n v="2619.54"/>
    <n v="0.27"/>
    <x v="1"/>
  </r>
  <r>
    <s v="Kohl's"/>
    <n v="1189833"/>
    <x v="236"/>
    <x v="6"/>
    <s v="Ouest"/>
    <s v="California"/>
    <s v="Los Angeles"/>
    <x v="0"/>
    <n v="32"/>
    <n v="240"/>
    <n v="7680"/>
    <n v="3609.6000000000004"/>
    <n v="0.47000000000000003"/>
    <x v="1"/>
  </r>
  <r>
    <s v="Kohl's"/>
    <n v="1189833"/>
    <x v="237"/>
    <x v="0"/>
    <s v="Ouest"/>
    <s v="California"/>
    <s v="Los Angeles"/>
    <x v="1"/>
    <n v="34"/>
    <n v="221"/>
    <n v="7514"/>
    <n v="2254.1999999999998"/>
    <n v="0.3"/>
    <x v="1"/>
  </r>
  <r>
    <s v="Kohl's"/>
    <n v="1189833"/>
    <x v="238"/>
    <x v="1"/>
    <s v="Ouest"/>
    <s v="California"/>
    <s v="Los Angeles"/>
    <x v="2"/>
    <n v="36"/>
    <n v="215"/>
    <n v="7740"/>
    <n v="3483"/>
    <n v="0.45"/>
    <x v="1"/>
  </r>
  <r>
    <s v="Kohl's"/>
    <n v="1189833"/>
    <x v="239"/>
    <x v="2"/>
    <s v="Ouest"/>
    <s v="California"/>
    <s v="Los Angeles"/>
    <x v="3"/>
    <n v="33"/>
    <n v="193"/>
    <n v="6369"/>
    <n v="2420.2200000000003"/>
    <n v="0.38"/>
    <x v="1"/>
  </r>
  <r>
    <s v="Kohl's"/>
    <n v="1189833"/>
    <x v="240"/>
    <x v="3"/>
    <s v="Ouest"/>
    <s v="California"/>
    <s v="Los Angeles"/>
    <x v="4"/>
    <n v="38"/>
    <n v="140"/>
    <n v="5320"/>
    <n v="3138.8000000000006"/>
    <n v="0.59000000000000008"/>
    <x v="1"/>
  </r>
  <r>
    <s v="Kohl's"/>
    <n v="1189833"/>
    <x v="241"/>
    <x v="4"/>
    <s v="Ouest"/>
    <s v="California"/>
    <s v="Los Angeles"/>
    <x v="5"/>
    <n v="43"/>
    <n v="206"/>
    <n v="8858"/>
    <n v="1948.76"/>
    <n v="0.22"/>
    <x v="1"/>
  </r>
  <r>
    <s v="Kohl's"/>
    <n v="1189833"/>
    <x v="242"/>
    <x v="5"/>
    <s v="Ouest"/>
    <s v="California"/>
    <s v="Los Angeles"/>
    <x v="0"/>
    <n v="36"/>
    <n v="297"/>
    <n v="10692"/>
    <n v="4704.4800000000005"/>
    <n v="0.44"/>
    <x v="1"/>
  </r>
  <r>
    <s v="Kohl's"/>
    <n v="1189833"/>
    <x v="243"/>
    <x v="6"/>
    <s v="Ouest"/>
    <s v="California"/>
    <s v="Los Angeles"/>
    <x v="1"/>
    <n v="35"/>
    <n v="225"/>
    <n v="7875"/>
    <n v="2362.5"/>
    <n v="0.3"/>
    <x v="1"/>
  </r>
  <r>
    <s v="Kohl's"/>
    <n v="1189833"/>
    <x v="244"/>
    <x v="0"/>
    <s v="Ouest"/>
    <s v="California"/>
    <s v="Los Angeles"/>
    <x v="2"/>
    <n v="35"/>
    <n v="233"/>
    <n v="8155"/>
    <n v="3425.1000000000004"/>
    <n v="0.42000000000000004"/>
    <x v="1"/>
  </r>
  <r>
    <s v="Kohl's"/>
    <n v="1189833"/>
    <x v="245"/>
    <x v="1"/>
    <s v="Ouest"/>
    <s v="California"/>
    <s v="Los Angeles"/>
    <x v="3"/>
    <n v="32"/>
    <n v="194"/>
    <n v="6208"/>
    <n v="2296.96"/>
    <n v="0.37"/>
    <x v="1"/>
  </r>
  <r>
    <s v="Kohl's"/>
    <n v="1189833"/>
    <x v="246"/>
    <x v="2"/>
    <s v="Ouest"/>
    <s v="California"/>
    <s v="Los Angeles"/>
    <x v="4"/>
    <n v="39"/>
    <n v="165"/>
    <n v="6435"/>
    <n v="3861.0000000000005"/>
    <n v="0.60000000000000009"/>
    <x v="1"/>
  </r>
  <r>
    <s v="Kohl's"/>
    <n v="1189833"/>
    <x v="247"/>
    <x v="3"/>
    <s v="Ouest"/>
    <s v="California"/>
    <s v="Los Angeles"/>
    <x v="5"/>
    <n v="48"/>
    <n v="264"/>
    <n v="12672"/>
    <n v="2787.84"/>
    <n v="0.22"/>
    <x v="1"/>
  </r>
  <r>
    <s v="Kohl's"/>
    <n v="1189833"/>
    <x v="248"/>
    <x v="4"/>
    <s v="Ouest"/>
    <s v="California"/>
    <s v="Los Angeles"/>
    <x v="0"/>
    <n v="30"/>
    <n v="285"/>
    <n v="8550"/>
    <n v="4018.5000000000005"/>
    <n v="0.47000000000000003"/>
    <x v="1"/>
  </r>
  <r>
    <s v="Kohl's"/>
    <n v="1189833"/>
    <x v="249"/>
    <x v="5"/>
    <s v="Ouest"/>
    <s v="California"/>
    <s v="Los Angeles"/>
    <x v="1"/>
    <n v="37"/>
    <n v="272"/>
    <n v="10064"/>
    <n v="2918.56"/>
    <n v="0.28999999999999998"/>
    <x v="1"/>
  </r>
  <r>
    <s v="Kohl's"/>
    <n v="1189833"/>
    <x v="250"/>
    <x v="6"/>
    <s v="Ouest"/>
    <s v="California"/>
    <s v="Los Angeles"/>
    <x v="2"/>
    <n v="33"/>
    <n v="240"/>
    <n v="7920"/>
    <n v="3643.2000000000003"/>
    <n v="0.46"/>
    <x v="1"/>
  </r>
  <r>
    <s v="Kohl's"/>
    <n v="1189833"/>
    <x v="251"/>
    <x v="0"/>
    <s v="Ouest"/>
    <s v="California"/>
    <s v="Los Angeles"/>
    <x v="3"/>
    <n v="29"/>
    <n v="228"/>
    <n v="6612"/>
    <n v="2644.7999999999997"/>
    <n v="0.39999999999999997"/>
    <x v="1"/>
  </r>
  <r>
    <s v="Kohl's"/>
    <n v="1189833"/>
    <x v="252"/>
    <x v="1"/>
    <s v="Ouest"/>
    <s v="California"/>
    <s v="Los Angeles"/>
    <x v="4"/>
    <n v="38"/>
    <n v="224"/>
    <n v="8512"/>
    <n v="5107.2000000000007"/>
    <n v="0.60000000000000009"/>
    <x v="1"/>
  </r>
  <r>
    <s v="Kohl's"/>
    <n v="1189833"/>
    <x v="253"/>
    <x v="2"/>
    <s v="Ouest"/>
    <s v="California"/>
    <s v="Los Angeles"/>
    <x v="5"/>
    <n v="51"/>
    <n v="224"/>
    <n v="11424"/>
    <n v="2627.52"/>
    <n v="0.23"/>
    <x v="1"/>
  </r>
  <r>
    <s v="Kohl's"/>
    <n v="1189833"/>
    <x v="254"/>
    <x v="3"/>
    <s v="Ouest"/>
    <s v="California"/>
    <s v="Los Angeles"/>
    <x v="0"/>
    <n v="36"/>
    <n v="306"/>
    <n v="11016"/>
    <n v="4957.2"/>
    <n v="0.45"/>
    <x v="1"/>
  </r>
  <r>
    <s v="Kohl's"/>
    <n v="1189833"/>
    <x v="255"/>
    <x v="4"/>
    <s v="Ouest"/>
    <s v="California"/>
    <s v="Los Angeles"/>
    <x v="1"/>
    <n v="41"/>
    <n v="264"/>
    <n v="10824"/>
    <n v="3355.44"/>
    <n v="0.31"/>
    <x v="1"/>
  </r>
  <r>
    <s v="Kohl's"/>
    <n v="1189833"/>
    <x v="256"/>
    <x v="5"/>
    <s v="Ouest"/>
    <s v="California"/>
    <s v="Los Angeles"/>
    <x v="2"/>
    <n v="34"/>
    <n v="232"/>
    <n v="7888"/>
    <n v="3470.72"/>
    <n v="0.44"/>
    <x v="1"/>
  </r>
  <r>
    <s v="Kohl's"/>
    <n v="1189833"/>
    <x v="257"/>
    <x v="6"/>
    <s v="Ouest"/>
    <s v="California"/>
    <s v="Los Angeles"/>
    <x v="3"/>
    <n v="36"/>
    <n v="223"/>
    <n v="8028"/>
    <n v="3050.64"/>
    <n v="0.38"/>
    <x v="1"/>
  </r>
  <r>
    <s v="Kohl's"/>
    <n v="1189833"/>
    <x v="258"/>
    <x v="0"/>
    <s v="Ouest"/>
    <s v="California"/>
    <s v="Los Angeles"/>
    <x v="4"/>
    <n v="43"/>
    <n v="230"/>
    <n v="9890"/>
    <n v="6131.8000000000011"/>
    <n v="0.62000000000000011"/>
    <x v="1"/>
  </r>
  <r>
    <s v="Kohl's"/>
    <n v="1189833"/>
    <x v="259"/>
    <x v="1"/>
    <s v="Ouest"/>
    <s v="California"/>
    <s v="Los Angeles"/>
    <x v="5"/>
    <n v="46"/>
    <n v="208"/>
    <n v="9568"/>
    <n v="2200.64"/>
    <n v="0.23"/>
    <x v="1"/>
  </r>
  <r>
    <s v="Kohl's"/>
    <n v="1189833"/>
    <x v="260"/>
    <x v="2"/>
    <s v="Ouest"/>
    <s v="California"/>
    <s v="Los Angeles"/>
    <x v="0"/>
    <n v="38"/>
    <n v="289"/>
    <n v="10982"/>
    <n v="5051.72"/>
    <n v="0.46"/>
    <x v="1"/>
  </r>
  <r>
    <s v="Kohl's"/>
    <n v="1189833"/>
    <x v="261"/>
    <x v="3"/>
    <s v="Ouest"/>
    <s v="California"/>
    <s v="Los Angeles"/>
    <x v="1"/>
    <n v="39"/>
    <n v="264"/>
    <n v="10296"/>
    <n v="2779.92"/>
    <n v="0.27"/>
    <x v="1"/>
  </r>
  <r>
    <s v="Kohl's"/>
    <n v="1189833"/>
    <x v="262"/>
    <x v="4"/>
    <s v="Ouest"/>
    <s v="California"/>
    <s v="Los Angeles"/>
    <x v="2"/>
    <n v="38"/>
    <n v="210"/>
    <n v="7980"/>
    <n v="3591"/>
    <n v="0.45"/>
    <x v="1"/>
  </r>
  <r>
    <s v="Kohl's"/>
    <n v="1189833"/>
    <x v="263"/>
    <x v="5"/>
    <s v="Ouest"/>
    <s v="California"/>
    <s v="Los Angeles"/>
    <x v="3"/>
    <n v="39"/>
    <n v="195"/>
    <n v="7605"/>
    <n v="3041.9999999999995"/>
    <n v="0.39999999999999997"/>
    <x v="1"/>
  </r>
  <r>
    <s v="Kohl's"/>
    <n v="1189833"/>
    <x v="264"/>
    <x v="6"/>
    <s v="Ouest"/>
    <s v="California"/>
    <s v="Los Angeles"/>
    <x v="4"/>
    <n v="44"/>
    <n v="195"/>
    <n v="8580"/>
    <n v="5319.6000000000013"/>
    <n v="0.62000000000000011"/>
    <x v="1"/>
  </r>
  <r>
    <s v="Kohl's"/>
    <n v="1189833"/>
    <x v="265"/>
    <x v="0"/>
    <s v="Ouest"/>
    <s v="California"/>
    <s v="Los Angeles"/>
    <x v="5"/>
    <n v="49"/>
    <n v="210"/>
    <n v="10290"/>
    <n v="2263.8000000000002"/>
    <n v="0.22"/>
    <x v="1"/>
  </r>
  <r>
    <s v="Kohl's"/>
    <n v="1189833"/>
    <x v="266"/>
    <x v="1"/>
    <s v="Ouest"/>
    <s v="California"/>
    <s v="Los Angeles"/>
    <x v="0"/>
    <n v="36"/>
    <n v="256"/>
    <n v="9216"/>
    <n v="4331.5200000000004"/>
    <n v="0.47000000000000003"/>
    <x v="1"/>
  </r>
  <r>
    <s v="Kohl's"/>
    <n v="1189833"/>
    <x v="267"/>
    <x v="2"/>
    <s v="Ouest"/>
    <s v="California"/>
    <s v="Los Angeles"/>
    <x v="1"/>
    <n v="43"/>
    <n v="264"/>
    <n v="11352"/>
    <n v="3405.6"/>
    <n v="0.3"/>
    <x v="1"/>
  </r>
  <r>
    <s v="Kohl's"/>
    <n v="1189833"/>
    <x v="268"/>
    <x v="3"/>
    <s v="Ouest"/>
    <s v="California"/>
    <s v="Los Angeles"/>
    <x v="2"/>
    <n v="33"/>
    <n v="208"/>
    <n v="6864"/>
    <n v="2882.88"/>
    <n v="0.42000000000000004"/>
    <x v="1"/>
  </r>
  <r>
    <s v="Kohl's"/>
    <n v="1189833"/>
    <x v="269"/>
    <x v="4"/>
    <s v="Ouest"/>
    <s v="California"/>
    <s v="Los Angeles"/>
    <x v="3"/>
    <n v="33"/>
    <n v="213"/>
    <n v="7029"/>
    <n v="2952.18"/>
    <n v="0.42"/>
    <x v="1"/>
  </r>
  <r>
    <s v="Kohl's"/>
    <n v="1189833"/>
    <x v="270"/>
    <x v="5"/>
    <s v="Ouest"/>
    <s v="California"/>
    <s v="Los Angeles"/>
    <x v="4"/>
    <n v="46"/>
    <n v="210"/>
    <n v="9660"/>
    <n v="5989.2000000000007"/>
    <n v="0.62000000000000011"/>
    <x v="1"/>
  </r>
  <r>
    <s v="Kohl's"/>
    <n v="1189833"/>
    <x v="271"/>
    <x v="6"/>
    <s v="Ouest"/>
    <s v="California"/>
    <s v="Los Angeles"/>
    <x v="5"/>
    <n v="46"/>
    <n v="208"/>
    <n v="9568"/>
    <n v="2296.3200000000002"/>
    <n v="0.24000000000000002"/>
    <x v="1"/>
  </r>
  <r>
    <s v="Kohl's"/>
    <n v="1189833"/>
    <x v="272"/>
    <x v="0"/>
    <s v="Ouest"/>
    <s v="California"/>
    <s v="Los Angeles"/>
    <x v="0"/>
    <n v="40"/>
    <n v="272"/>
    <n v="10880"/>
    <n v="5004.8"/>
    <n v="0.46"/>
    <x v="1"/>
  </r>
  <r>
    <s v="Kohl's"/>
    <n v="1189833"/>
    <x v="273"/>
    <x v="1"/>
    <s v="Ouest"/>
    <s v="California"/>
    <s v="Los Angeles"/>
    <x v="1"/>
    <n v="42"/>
    <n v="264"/>
    <n v="11088"/>
    <n v="3326.4"/>
    <n v="0.3"/>
    <x v="1"/>
  </r>
  <r>
    <s v="Kohl's"/>
    <n v="1189833"/>
    <x v="274"/>
    <x v="2"/>
    <s v="Ouest"/>
    <s v="California"/>
    <s v="Los Angeles"/>
    <x v="2"/>
    <n v="35"/>
    <n v="223"/>
    <n v="7805"/>
    <n v="3590.3"/>
    <n v="0.46"/>
    <x v="1"/>
  </r>
  <r>
    <s v="Kohl's"/>
    <n v="1189833"/>
    <x v="275"/>
    <x v="3"/>
    <s v="Ouest"/>
    <s v="California"/>
    <s v="Los Angeles"/>
    <x v="3"/>
    <n v="33"/>
    <n v="221"/>
    <n v="7293"/>
    <n v="3063.06"/>
    <n v="0.42"/>
    <x v="1"/>
  </r>
  <r>
    <s v="Kohl's"/>
    <n v="1189833"/>
    <x v="276"/>
    <x v="4"/>
    <s v="Ouest"/>
    <s v="California"/>
    <s v="Los Angeles"/>
    <x v="4"/>
    <n v="46"/>
    <n v="204"/>
    <n v="9384"/>
    <n v="5348.880000000001"/>
    <n v="0.57000000000000006"/>
    <x v="1"/>
  </r>
  <r>
    <s v="Kohl's"/>
    <n v="1189833"/>
    <x v="277"/>
    <x v="5"/>
    <s v="Ouest"/>
    <s v="California"/>
    <s v="Los Angeles"/>
    <x v="5"/>
    <n v="49"/>
    <n v="238"/>
    <n v="11662"/>
    <n v="2798.88"/>
    <n v="0.24000000000000002"/>
    <x v="1"/>
  </r>
  <r>
    <s v="Kohl's"/>
    <n v="1189833"/>
    <x v="278"/>
    <x v="6"/>
    <s v="Ouest"/>
    <s v="California"/>
    <s v="Los Angeles"/>
    <x v="0"/>
    <n v="39"/>
    <n v="315"/>
    <n v="12285"/>
    <n v="5651.1"/>
    <n v="0.46"/>
    <x v="1"/>
  </r>
  <r>
    <s v="Kohl's"/>
    <n v="1189833"/>
    <x v="279"/>
    <x v="0"/>
    <s v="Ouest"/>
    <s v="California"/>
    <s v="Los Angeles"/>
    <x v="1"/>
    <n v="42"/>
    <n v="288"/>
    <n v="12096"/>
    <n v="3386.88"/>
    <n v="0.28000000000000003"/>
    <x v="1"/>
  </r>
  <r>
    <s v="Kohl's"/>
    <n v="1189833"/>
    <x v="280"/>
    <x v="1"/>
    <s v="Ouest"/>
    <s v="California"/>
    <s v="Los Angeles"/>
    <x v="2"/>
    <n v="39"/>
    <n v="231"/>
    <n v="9009"/>
    <n v="4144.1400000000003"/>
    <n v="0.46"/>
    <x v="1"/>
  </r>
  <r>
    <s v="Kohl's"/>
    <n v="1189833"/>
    <x v="281"/>
    <x v="2"/>
    <s v="Ouest"/>
    <s v="California"/>
    <s v="Los Angeles"/>
    <x v="3"/>
    <n v="35"/>
    <n v="224"/>
    <n v="7840"/>
    <n v="3135.9999999999995"/>
    <n v="0.39999999999999997"/>
    <x v="1"/>
  </r>
  <r>
    <s v="Kohl's"/>
    <n v="1189833"/>
    <x v="282"/>
    <x v="3"/>
    <s v="Ouest"/>
    <s v="California"/>
    <s v="Los Angeles"/>
    <x v="4"/>
    <n v="43"/>
    <n v="219"/>
    <n v="9417"/>
    <n v="5838.5400000000009"/>
    <n v="0.62000000000000011"/>
    <x v="1"/>
  </r>
  <r>
    <s v="Kohl's"/>
    <n v="1189833"/>
    <x v="283"/>
    <x v="4"/>
    <s v="Ouest"/>
    <s v="California"/>
    <s v="Los Angeles"/>
    <x v="5"/>
    <n v="44"/>
    <n v="232"/>
    <n v="10208"/>
    <n v="2552"/>
    <n v="0.25"/>
    <x v="1"/>
  </r>
  <r>
    <s v="Foot Locker"/>
    <n v="1185732"/>
    <x v="284"/>
    <x v="5"/>
    <s v="Ouest"/>
    <s v="California"/>
    <s v="Los Angeles"/>
    <x v="0"/>
    <n v="36"/>
    <n v="147"/>
    <n v="5292"/>
    <n v="2381.4"/>
    <n v="0.45"/>
    <x v="1"/>
  </r>
  <r>
    <s v="Foot Locker"/>
    <n v="1185732"/>
    <x v="285"/>
    <x v="6"/>
    <s v="Ouest"/>
    <s v="California"/>
    <s v="Los Angeles"/>
    <x v="1"/>
    <n v="31"/>
    <n v="91"/>
    <n v="2821"/>
    <n v="1156.6099999999999"/>
    <n v="0.41"/>
    <x v="1"/>
  </r>
  <r>
    <s v="Foot Locker"/>
    <n v="1185732"/>
    <x v="286"/>
    <x v="0"/>
    <s v="Ouest"/>
    <s v="California"/>
    <s v="Los Angeles"/>
    <x v="2"/>
    <n v="24"/>
    <n v="94"/>
    <n v="2256"/>
    <n v="879.83999999999992"/>
    <n v="0.38999999999999996"/>
    <x v="1"/>
  </r>
  <r>
    <s v="Foot Locker"/>
    <n v="1185732"/>
    <x v="287"/>
    <x v="1"/>
    <s v="Ouest"/>
    <s v="California"/>
    <s v="Los Angeles"/>
    <x v="3"/>
    <n v="27"/>
    <n v="41"/>
    <n v="1107"/>
    <n v="509.22"/>
    <n v="0.46"/>
    <x v="1"/>
  </r>
  <r>
    <s v="Sports Direct"/>
    <n v="1197831"/>
    <x v="360"/>
    <x v="4"/>
    <s v="Sud"/>
    <s v="Texas"/>
    <s v="Dallas"/>
    <x v="4"/>
    <n v="26"/>
    <n v="113"/>
    <n v="2938"/>
    <n v="793.2600000000001"/>
    <n v="0.27"/>
    <x v="1"/>
  </r>
  <r>
    <s v="Sports Direct"/>
    <n v="1197831"/>
    <x v="361"/>
    <x v="5"/>
    <s v="Sud"/>
    <s v="Texas"/>
    <s v="Dallas"/>
    <x v="5"/>
    <n v="24"/>
    <n v="163"/>
    <n v="3912"/>
    <n v="1877.76"/>
    <n v="0.48"/>
    <x v="1"/>
  </r>
  <r>
    <s v="Sports Direct"/>
    <n v="1197831"/>
    <x v="362"/>
    <x v="6"/>
    <s v="Sud"/>
    <s v="Texas"/>
    <s v="Dallas"/>
    <x v="0"/>
    <n v="19"/>
    <n v="230"/>
    <n v="4370"/>
    <n v="1398.4"/>
    <n v="0.32"/>
    <x v="1"/>
  </r>
  <r>
    <s v="Sports Direct"/>
    <n v="1197831"/>
    <x v="363"/>
    <x v="0"/>
    <s v="Sud"/>
    <s v="Texas"/>
    <s v="Dallas"/>
    <x v="1"/>
    <n v="23"/>
    <n v="215"/>
    <n v="4945"/>
    <n v="1780.2"/>
    <n v="0.36"/>
    <x v="1"/>
  </r>
  <r>
    <s v="Sports Direct"/>
    <n v="1197831"/>
    <x v="364"/>
    <x v="1"/>
    <s v="Sud"/>
    <s v="Texas"/>
    <s v="Dallas"/>
    <x v="2"/>
    <n v="27"/>
    <n v="143"/>
    <n v="3861"/>
    <n v="1351.35"/>
    <n v="0.35"/>
    <x v="1"/>
  </r>
  <r>
    <s v="Sports Direct"/>
    <n v="1197831"/>
    <x v="365"/>
    <x v="2"/>
    <s v="Sud"/>
    <s v="Texas"/>
    <s v="Dallas"/>
    <x v="3"/>
    <n v="28"/>
    <n v="136"/>
    <n v="3808"/>
    <n v="1713.6000000000001"/>
    <n v="0.45"/>
    <x v="1"/>
  </r>
  <r>
    <s v="Sports Direct"/>
    <n v="1197831"/>
    <x v="366"/>
    <x v="3"/>
    <s v="Sud"/>
    <s v="Texas"/>
    <s v="Dallas"/>
    <x v="4"/>
    <n v="26"/>
    <n v="93"/>
    <n v="2418"/>
    <n v="773.76"/>
    <n v="0.32"/>
    <x v="1"/>
  </r>
  <r>
    <s v="Sports Direct"/>
    <n v="1197831"/>
    <x v="367"/>
    <x v="4"/>
    <s v="Sud"/>
    <s v="Texas"/>
    <s v="Dallas"/>
    <x v="5"/>
    <n v="26"/>
    <n v="155"/>
    <n v="4030"/>
    <n v="2055.3000000000002"/>
    <n v="0.51"/>
    <x v="1"/>
  </r>
  <r>
    <s v="Sports Direct"/>
    <n v="1197831"/>
    <x v="368"/>
    <x v="5"/>
    <s v="Sud"/>
    <s v="Texas"/>
    <s v="Dallas"/>
    <x v="0"/>
    <n v="21"/>
    <n v="203"/>
    <n v="4263"/>
    <n v="1662.5699999999997"/>
    <n v="0.38999999999999996"/>
    <x v="1"/>
  </r>
  <r>
    <s v="Sports Direct"/>
    <n v="1197831"/>
    <x v="369"/>
    <x v="6"/>
    <s v="Sud"/>
    <s v="Texas"/>
    <s v="Dallas"/>
    <x v="1"/>
    <n v="31"/>
    <n v="236"/>
    <n v="7316"/>
    <n v="2926.3999999999996"/>
    <n v="0.39999999999999997"/>
    <x v="1"/>
  </r>
  <r>
    <s v="Sports Direct"/>
    <n v="1197831"/>
    <x v="370"/>
    <x v="0"/>
    <s v="Sud"/>
    <s v="Texas"/>
    <s v="Dallas"/>
    <x v="2"/>
    <n v="20"/>
    <n v="155"/>
    <n v="3100"/>
    <n v="1178"/>
    <n v="0.38"/>
    <x v="1"/>
  </r>
  <r>
    <s v="Sports Direct"/>
    <n v="1197831"/>
    <x v="371"/>
    <x v="1"/>
    <s v="Sud"/>
    <s v="Texas"/>
    <s v="Dallas"/>
    <x v="3"/>
    <n v="26"/>
    <n v="140"/>
    <n v="3640"/>
    <n v="1710.8000000000002"/>
    <n v="0.47000000000000003"/>
    <x v="1"/>
  </r>
  <r>
    <s v="Sports Direct"/>
    <n v="1197831"/>
    <x v="372"/>
    <x v="2"/>
    <s v="Sud"/>
    <s v="Texas"/>
    <s v="Dallas"/>
    <x v="4"/>
    <n v="29"/>
    <n v="96"/>
    <n v="2784"/>
    <n v="1030.08"/>
    <n v="0.37"/>
    <x v="1"/>
  </r>
  <r>
    <s v="Sports Direct"/>
    <n v="1197831"/>
    <x v="373"/>
    <x v="3"/>
    <s v="Sud"/>
    <s v="Texas"/>
    <s v="Dallas"/>
    <x v="5"/>
    <n v="27"/>
    <n v="153"/>
    <n v="4131"/>
    <n v="2230.7400000000002"/>
    <n v="0.54"/>
    <x v="1"/>
  </r>
  <r>
    <s v="Sports Direct"/>
    <n v="1197831"/>
    <x v="374"/>
    <x v="4"/>
    <s v="Sud"/>
    <s v="Texas"/>
    <s v="Dallas"/>
    <x v="0"/>
    <n v="13"/>
    <n v="231"/>
    <n v="3003"/>
    <n v="1201.1999999999998"/>
    <n v="0.39999999999999997"/>
    <x v="1"/>
  </r>
  <r>
    <s v="Sports Direct"/>
    <n v="1197831"/>
    <x v="375"/>
    <x v="5"/>
    <s v="Sud"/>
    <s v="Texas"/>
    <s v="Dallas"/>
    <x v="1"/>
    <n v="21"/>
    <n v="210"/>
    <n v="4410"/>
    <n v="1763.9999999999998"/>
    <n v="0.39999999999999997"/>
    <x v="1"/>
  </r>
  <r>
    <s v="Sports Direct"/>
    <n v="1197831"/>
    <x v="376"/>
    <x v="6"/>
    <s v="Sud"/>
    <s v="Texas"/>
    <s v="Dallas"/>
    <x v="2"/>
    <n v="20"/>
    <n v="179"/>
    <n v="3580"/>
    <n v="1396.1999999999998"/>
    <n v="0.38999999999999996"/>
    <x v="1"/>
  </r>
  <r>
    <s v="Sports Direct"/>
    <n v="1197831"/>
    <x v="377"/>
    <x v="0"/>
    <s v="Sud"/>
    <s v="Texas"/>
    <s v="Dallas"/>
    <x v="3"/>
    <n v="20"/>
    <n v="149"/>
    <n v="2980"/>
    <n v="1460.2"/>
    <n v="0.49"/>
    <x v="1"/>
  </r>
  <r>
    <s v="Sports Direct"/>
    <n v="1197831"/>
    <x v="378"/>
    <x v="1"/>
    <s v="Sud"/>
    <s v="Texas"/>
    <s v="Dallas"/>
    <x v="4"/>
    <n v="26"/>
    <n v="107"/>
    <n v="2782"/>
    <n v="1001.52"/>
    <n v="0.36"/>
    <x v="1"/>
  </r>
  <r>
    <s v="Sports Direct"/>
    <n v="1197831"/>
    <x v="379"/>
    <x v="2"/>
    <s v="Sud"/>
    <s v="Texas"/>
    <s v="Dallas"/>
    <x v="5"/>
    <n v="22"/>
    <n v="210"/>
    <n v="4620"/>
    <n v="2633.4"/>
    <n v="0.57000000000000006"/>
    <x v="1"/>
  </r>
  <r>
    <s v="Sports Direct"/>
    <n v="1197831"/>
    <x v="380"/>
    <x v="3"/>
    <s v="Sud"/>
    <s v="Texas"/>
    <s v="Dallas"/>
    <x v="0"/>
    <n v="13"/>
    <n v="233"/>
    <n v="3029"/>
    <n v="1151.02"/>
    <n v="0.38"/>
    <x v="1"/>
  </r>
  <r>
    <s v="Sports Direct"/>
    <n v="1197831"/>
    <x v="381"/>
    <x v="4"/>
    <s v="Sud"/>
    <s v="Texas"/>
    <s v="Dallas"/>
    <x v="1"/>
    <n v="22"/>
    <n v="248"/>
    <n v="5456"/>
    <n v="2291.52"/>
    <n v="0.42"/>
    <x v="1"/>
  </r>
  <r>
    <s v="Sports Direct"/>
    <n v="1197831"/>
    <x v="382"/>
    <x v="5"/>
    <s v="Sud"/>
    <s v="Texas"/>
    <s v="Dallas"/>
    <x v="2"/>
    <n v="19"/>
    <n v="200"/>
    <n v="3800"/>
    <n v="1519.9999999999998"/>
    <n v="0.39999999999999997"/>
    <x v="1"/>
  </r>
  <r>
    <s v="Sports Direct"/>
    <n v="1197831"/>
    <x v="383"/>
    <x v="6"/>
    <s v="Sud"/>
    <s v="Texas"/>
    <s v="Dallas"/>
    <x v="3"/>
    <n v="27"/>
    <n v="182"/>
    <n v="4914"/>
    <n v="2407.86"/>
    <n v="0.49"/>
    <x v="1"/>
  </r>
  <r>
    <s v="Sports Direct"/>
    <n v="1197831"/>
    <x v="384"/>
    <x v="0"/>
    <s v="Sud"/>
    <s v="Texas"/>
    <s v="Dallas"/>
    <x v="4"/>
    <n v="38"/>
    <n v="153"/>
    <n v="5814"/>
    <n v="2093.04"/>
    <n v="0.36"/>
    <x v="1"/>
  </r>
  <r>
    <s v="Sports Direct"/>
    <n v="1197831"/>
    <x v="385"/>
    <x v="1"/>
    <s v="Sud"/>
    <s v="Texas"/>
    <s v="Dallas"/>
    <x v="5"/>
    <n v="34"/>
    <n v="264"/>
    <n v="8976"/>
    <n v="4667.5200000000004"/>
    <n v="0.52"/>
    <x v="1"/>
  </r>
  <r>
    <s v="Sports Direct"/>
    <n v="1197831"/>
    <x v="386"/>
    <x v="2"/>
    <s v="Sud"/>
    <s v="Texas"/>
    <s v="Dallas"/>
    <x v="0"/>
    <n v="30"/>
    <n v="256"/>
    <n v="7680"/>
    <n v="2841.6"/>
    <n v="0.37"/>
    <x v="1"/>
  </r>
  <r>
    <s v="Sports Direct"/>
    <n v="1197831"/>
    <x v="387"/>
    <x v="3"/>
    <s v="Sud"/>
    <s v="Texas"/>
    <s v="Dallas"/>
    <x v="1"/>
    <n v="40"/>
    <n v="280"/>
    <n v="11200"/>
    <n v="4592"/>
    <n v="0.41"/>
    <x v="1"/>
  </r>
  <r>
    <s v="Sports Direct"/>
    <n v="1197831"/>
    <x v="388"/>
    <x v="4"/>
    <s v="Sud"/>
    <s v="Texas"/>
    <s v="Dallas"/>
    <x v="2"/>
    <n v="30"/>
    <n v="215"/>
    <n v="6450"/>
    <n v="2515.4999999999995"/>
    <n v="0.38999999999999996"/>
    <x v="1"/>
  </r>
  <r>
    <s v="Sports Direct"/>
    <n v="1197831"/>
    <x v="389"/>
    <x v="5"/>
    <s v="Sud"/>
    <s v="Texas"/>
    <s v="Dallas"/>
    <x v="3"/>
    <n v="29"/>
    <n v="192"/>
    <n v="5568"/>
    <n v="2728.32"/>
    <n v="0.49"/>
    <x v="1"/>
  </r>
  <r>
    <s v="Sports Direct"/>
    <n v="1197831"/>
    <x v="390"/>
    <x v="6"/>
    <s v="Sud"/>
    <s v="Texas"/>
    <s v="Dallas"/>
    <x v="4"/>
    <n v="40"/>
    <n v="150"/>
    <n v="6000"/>
    <n v="2220"/>
    <n v="0.37"/>
    <x v="1"/>
  </r>
  <r>
    <s v="Sports Direct"/>
    <n v="1197831"/>
    <x v="391"/>
    <x v="0"/>
    <s v="Sud"/>
    <s v="Texas"/>
    <s v="Dallas"/>
    <x v="5"/>
    <n v="42"/>
    <n v="280"/>
    <n v="11760"/>
    <n v="6468.0000000000009"/>
    <n v="0.55000000000000004"/>
    <x v="1"/>
  </r>
  <r>
    <s v="Sports Direct"/>
    <n v="1197831"/>
    <x v="392"/>
    <x v="1"/>
    <s v="Sud"/>
    <s v="Texas"/>
    <s v="Dallas"/>
    <x v="0"/>
    <n v="34"/>
    <n v="256"/>
    <n v="8704"/>
    <n v="3655.68"/>
    <n v="0.42"/>
    <x v="1"/>
  </r>
  <r>
    <s v="Sports Direct"/>
    <n v="1197831"/>
    <x v="393"/>
    <x v="2"/>
    <s v="Sud"/>
    <s v="Texas"/>
    <s v="Dallas"/>
    <x v="1"/>
    <n v="34"/>
    <n v="264"/>
    <n v="8976"/>
    <n v="3769.92"/>
    <n v="0.42"/>
    <x v="1"/>
  </r>
  <r>
    <s v="Sports Direct"/>
    <n v="1197831"/>
    <x v="394"/>
    <x v="3"/>
    <s v="Sud"/>
    <s v="Texas"/>
    <s v="Dallas"/>
    <x v="2"/>
    <n v="33"/>
    <n v="322"/>
    <n v="10626"/>
    <n v="4462.92"/>
    <n v="0.42"/>
    <x v="1"/>
  </r>
  <r>
    <s v="Sports Direct"/>
    <n v="1197831"/>
    <x v="395"/>
    <x v="4"/>
    <s v="Sud"/>
    <s v="Texas"/>
    <s v="Dallas"/>
    <x v="3"/>
    <n v="32"/>
    <n v="201"/>
    <n v="6432"/>
    <n v="3537.6000000000004"/>
    <n v="0.55000000000000004"/>
    <x v="1"/>
  </r>
  <r>
    <s v="Sports Direct"/>
    <n v="1197831"/>
    <x v="396"/>
    <x v="5"/>
    <s v="Sud"/>
    <s v="Texas"/>
    <s v="Dallas"/>
    <x v="4"/>
    <n v="39"/>
    <n v="184"/>
    <n v="7176"/>
    <n v="2726.88"/>
    <n v="0.38"/>
    <x v="1"/>
  </r>
  <r>
    <s v="Sports Direct"/>
    <n v="1197831"/>
    <x v="397"/>
    <x v="6"/>
    <s v="Sud"/>
    <s v="Texas"/>
    <s v="Dallas"/>
    <x v="5"/>
    <n v="47"/>
    <n v="272"/>
    <n v="12784"/>
    <n v="7286.880000000001"/>
    <n v="0.57000000000000006"/>
    <x v="1"/>
  </r>
  <r>
    <s v="Sports Direct"/>
    <n v="1197831"/>
    <x v="398"/>
    <x v="0"/>
    <s v="Sud"/>
    <s v="Texas"/>
    <s v="Dallas"/>
    <x v="0"/>
    <n v="34"/>
    <n v="248"/>
    <n v="8432"/>
    <n v="3625.7599999999993"/>
    <n v="0.42999999999999994"/>
    <x v="1"/>
  </r>
  <r>
    <s v="Sports Direct"/>
    <n v="1197831"/>
    <x v="399"/>
    <x v="1"/>
    <s v="Sud"/>
    <s v="Texas"/>
    <s v="Dallas"/>
    <x v="1"/>
    <n v="43"/>
    <n v="256"/>
    <n v="11008"/>
    <n v="5063.6799999999994"/>
    <n v="0.45999999999999996"/>
    <x v="1"/>
  </r>
  <r>
    <s v="Sports Direct"/>
    <n v="1197831"/>
    <x v="400"/>
    <x v="2"/>
    <s v="Sud"/>
    <s v="Texas"/>
    <s v="Dallas"/>
    <x v="2"/>
    <n v="35"/>
    <n v="332"/>
    <n v="11620"/>
    <n v="5461.4"/>
    <n v="0.47"/>
    <x v="1"/>
  </r>
  <r>
    <s v="Sports Direct"/>
    <n v="1197831"/>
    <x v="401"/>
    <x v="3"/>
    <s v="Sud"/>
    <s v="Texas"/>
    <s v="Dallas"/>
    <x v="3"/>
    <n v="38"/>
    <n v="158"/>
    <n v="6004"/>
    <n v="3242.1600000000003"/>
    <n v="0.54"/>
    <x v="1"/>
  </r>
  <r>
    <s v="Sports Direct"/>
    <n v="1197831"/>
    <x v="402"/>
    <x v="4"/>
    <s v="Sud"/>
    <s v="Texas"/>
    <s v="Dallas"/>
    <x v="4"/>
    <n v="43"/>
    <n v="158"/>
    <n v="6794"/>
    <n v="2785.54"/>
    <n v="0.41"/>
    <x v="1"/>
  </r>
  <r>
    <s v="Sports Direct"/>
    <n v="1197831"/>
    <x v="403"/>
    <x v="5"/>
    <s v="Sud"/>
    <s v="Texas"/>
    <s v="Dallas"/>
    <x v="5"/>
    <n v="43"/>
    <n v="240"/>
    <n v="10320"/>
    <n v="6192.0000000000009"/>
    <n v="0.60000000000000009"/>
    <x v="1"/>
  </r>
  <r>
    <s v="Sports Direct"/>
    <n v="1197831"/>
    <x v="404"/>
    <x v="6"/>
    <s v="Sud"/>
    <s v="Texas"/>
    <s v="Dallas"/>
    <x v="0"/>
    <n v="38"/>
    <n v="232"/>
    <n v="8816"/>
    <n v="4055.3599999999997"/>
    <n v="0.45999999999999996"/>
    <x v="1"/>
  </r>
  <r>
    <s v="Sports Direct"/>
    <n v="1197831"/>
    <x v="405"/>
    <x v="0"/>
    <s v="Sud"/>
    <s v="Texas"/>
    <s v="Dallas"/>
    <x v="1"/>
    <n v="38"/>
    <n v="203"/>
    <n v="7714"/>
    <n v="3625.58"/>
    <n v="0.47"/>
    <x v="1"/>
  </r>
  <r>
    <s v="Sports Direct"/>
    <n v="1197831"/>
    <x v="406"/>
    <x v="1"/>
    <s v="Sud"/>
    <s v="Texas"/>
    <s v="Dallas"/>
    <x v="2"/>
    <n v="47"/>
    <n v="254"/>
    <n v="11938"/>
    <n v="5372.0999999999995"/>
    <n v="0.44999999999999996"/>
    <x v="1"/>
  </r>
  <r>
    <s v="Sports Direct"/>
    <n v="1197831"/>
    <x v="407"/>
    <x v="2"/>
    <s v="Sud"/>
    <s v="Texas"/>
    <s v="Dallas"/>
    <x v="3"/>
    <n v="41"/>
    <n v="135"/>
    <n v="5535"/>
    <n v="3044.2500000000005"/>
    <n v="0.55000000000000004"/>
    <x v="1"/>
  </r>
  <r>
    <s v="Sports Direct"/>
    <n v="1197831"/>
    <x v="408"/>
    <x v="3"/>
    <s v="Sud"/>
    <s v="Texas"/>
    <s v="Dallas"/>
    <x v="4"/>
    <n v="37"/>
    <n v="149"/>
    <n v="5513"/>
    <n v="2205.1999999999998"/>
    <n v="0.39999999999999997"/>
    <x v="1"/>
  </r>
  <r>
    <s v="Sports Direct"/>
    <n v="1197831"/>
    <x v="409"/>
    <x v="4"/>
    <s v="Sud"/>
    <s v="Texas"/>
    <s v="Dallas"/>
    <x v="5"/>
    <n v="33"/>
    <n v="236"/>
    <n v="7788"/>
    <n v="4594.920000000001"/>
    <n v="0.59000000000000008"/>
    <x v="1"/>
  </r>
  <r>
    <s v="Sports Direct"/>
    <n v="1197831"/>
    <x v="410"/>
    <x v="5"/>
    <s v="Sud"/>
    <s v="Texas"/>
    <s v="Dallas"/>
    <x v="0"/>
    <n v="30"/>
    <n v="213"/>
    <n v="6390"/>
    <n v="2811.5999999999995"/>
    <n v="0.43999999999999995"/>
    <x v="1"/>
  </r>
  <r>
    <s v="Sports Direct"/>
    <n v="1197831"/>
    <x v="411"/>
    <x v="6"/>
    <s v="Sud"/>
    <s v="Texas"/>
    <s v="Dallas"/>
    <x v="1"/>
    <n v="29"/>
    <n v="219"/>
    <n v="6351"/>
    <n v="2984.97"/>
    <n v="0.47"/>
    <x v="1"/>
  </r>
  <r>
    <s v="Sports Direct"/>
    <n v="1197831"/>
    <x v="412"/>
    <x v="0"/>
    <s v="Sud"/>
    <s v="Texas"/>
    <s v="Dallas"/>
    <x v="2"/>
    <n v="32"/>
    <n v="190"/>
    <n v="6080"/>
    <n v="2675.2"/>
    <n v="0.43999999999999995"/>
    <x v="1"/>
  </r>
  <r>
    <s v="Sports Direct"/>
    <n v="1197831"/>
    <x v="413"/>
    <x v="1"/>
    <s v="Sud"/>
    <s v="Texas"/>
    <s v="Dallas"/>
    <x v="3"/>
    <n v="30"/>
    <n v="145"/>
    <n v="4350"/>
    <n v="2349"/>
    <n v="0.54"/>
    <x v="1"/>
  </r>
  <r>
    <s v="Sports Direct"/>
    <n v="1197831"/>
    <x v="414"/>
    <x v="2"/>
    <s v="Sud"/>
    <s v="Texas"/>
    <s v="Dallas"/>
    <x v="4"/>
    <n v="30"/>
    <n v="128"/>
    <n v="3840"/>
    <n v="1535.9999999999998"/>
    <n v="0.39999999999999997"/>
    <x v="1"/>
  </r>
  <r>
    <s v="Sports Direct"/>
    <n v="1197831"/>
    <x v="415"/>
    <x v="3"/>
    <s v="Sud"/>
    <s v="Texas"/>
    <s v="Dallas"/>
    <x v="5"/>
    <n v="39"/>
    <n v="190"/>
    <n v="7410"/>
    <n v="4297.8"/>
    <n v="0.58000000000000007"/>
    <x v="1"/>
  </r>
  <r>
    <s v="Sports Direct"/>
    <n v="1197831"/>
    <x v="416"/>
    <x v="4"/>
    <s v="Sud"/>
    <s v="Texas"/>
    <s v="Dallas"/>
    <x v="0"/>
    <n v="31"/>
    <n v="225"/>
    <n v="6975"/>
    <n v="2999.2499999999995"/>
    <n v="0.42999999999999994"/>
    <x v="1"/>
  </r>
  <r>
    <s v="Sports Direct"/>
    <n v="1197831"/>
    <x v="417"/>
    <x v="5"/>
    <s v="Sud"/>
    <s v="Texas"/>
    <s v="Dallas"/>
    <x v="1"/>
    <n v="27"/>
    <n v="218"/>
    <n v="5886"/>
    <n v="2648.7"/>
    <n v="0.44999999999999996"/>
    <x v="1"/>
  </r>
  <r>
    <s v="Sports Direct"/>
    <n v="1197831"/>
    <x v="418"/>
    <x v="6"/>
    <s v="Sud"/>
    <s v="Texas"/>
    <s v="Dallas"/>
    <x v="2"/>
    <n v="51"/>
    <n v="228"/>
    <n v="11628"/>
    <n v="5116.32"/>
    <n v="0.43999999999999995"/>
    <x v="1"/>
  </r>
  <r>
    <s v="Sports Direct"/>
    <n v="1197831"/>
    <x v="419"/>
    <x v="0"/>
    <s v="Sud"/>
    <s v="Texas"/>
    <s v="Dallas"/>
    <x v="3"/>
    <n v="50"/>
    <n v="160"/>
    <n v="8000"/>
    <n v="4160"/>
    <n v="0.52"/>
    <x v="1"/>
  </r>
  <r>
    <s v="Sports Direct"/>
    <n v="1197831"/>
    <x v="420"/>
    <x v="1"/>
    <s v="Sud"/>
    <s v="Texas"/>
    <s v="Dallas"/>
    <x v="4"/>
    <n v="46"/>
    <n v="162"/>
    <n v="7452"/>
    <n v="2906.2799999999997"/>
    <n v="0.38999999999999996"/>
    <x v="1"/>
  </r>
  <r>
    <s v="Sports Direct"/>
    <n v="1197831"/>
    <x v="421"/>
    <x v="2"/>
    <s v="Sud"/>
    <s v="Texas"/>
    <s v="Dallas"/>
    <x v="5"/>
    <n v="51"/>
    <n v="236"/>
    <n v="12036"/>
    <n v="7341.9600000000009"/>
    <n v="0.6100000000000001"/>
    <x v="1"/>
  </r>
  <r>
    <s v="Sports Direct"/>
    <n v="1197831"/>
    <x v="422"/>
    <x v="3"/>
    <s v="Sud"/>
    <s v="Texas"/>
    <s v="Dallas"/>
    <x v="0"/>
    <n v="46"/>
    <n v="281"/>
    <n v="12926"/>
    <n v="6075.2199999999993"/>
    <n v="0.47"/>
    <x v="1"/>
  </r>
  <r>
    <s v="Sports Direct"/>
    <n v="1197831"/>
    <x v="423"/>
    <x v="4"/>
    <s v="Sud"/>
    <s v="Texas"/>
    <s v="Dallas"/>
    <x v="1"/>
    <n v="39"/>
    <n v="248"/>
    <n v="9672"/>
    <n v="4062.24"/>
    <n v="0.42"/>
    <x v="1"/>
  </r>
  <r>
    <s v="Sports Direct"/>
    <n v="1197831"/>
    <x v="424"/>
    <x v="5"/>
    <s v="Sud"/>
    <s v="Texas"/>
    <s v="Dallas"/>
    <x v="2"/>
    <n v="46"/>
    <n v="239"/>
    <n v="10994"/>
    <n v="4837.3599999999997"/>
    <n v="0.43999999999999995"/>
    <x v="1"/>
  </r>
  <r>
    <s v="Sports Direct"/>
    <n v="1197831"/>
    <x v="425"/>
    <x v="6"/>
    <s v="Sud"/>
    <s v="Texas"/>
    <s v="Dallas"/>
    <x v="3"/>
    <n v="44"/>
    <n v="190"/>
    <n v="8360"/>
    <n v="4681.6000000000004"/>
    <n v="0.56000000000000005"/>
    <x v="1"/>
  </r>
  <r>
    <s v="Sports Direct"/>
    <n v="1197831"/>
    <x v="426"/>
    <x v="0"/>
    <s v="Sud"/>
    <s v="Texas"/>
    <s v="Dallas"/>
    <x v="4"/>
    <n v="47"/>
    <n v="168"/>
    <n v="7896"/>
    <n v="2921.52"/>
    <n v="0.37"/>
    <x v="1"/>
  </r>
  <r>
    <s v="Sports Direct"/>
    <n v="1197831"/>
    <x v="427"/>
    <x v="1"/>
    <s v="Sud"/>
    <s v="Texas"/>
    <s v="Dallas"/>
    <x v="5"/>
    <n v="54"/>
    <n v="256"/>
    <n v="13824"/>
    <n v="8294.4000000000015"/>
    <n v="0.60000000000000009"/>
    <x v="1"/>
  </r>
  <r>
    <s v="Foot Locker"/>
    <n v="1185732"/>
    <x v="428"/>
    <x v="2"/>
    <s v="Sud"/>
    <s v="Texas"/>
    <s v="Dallas"/>
    <x v="0"/>
    <n v="34"/>
    <n v="128"/>
    <n v="4352"/>
    <n v="2698.2400000000007"/>
    <n v="0.62000000000000011"/>
    <x v="1"/>
  </r>
  <r>
    <s v="Foot Locker"/>
    <n v="1185732"/>
    <x v="429"/>
    <x v="3"/>
    <s v="Sud"/>
    <s v="Texas"/>
    <s v="Dallas"/>
    <x v="1"/>
    <n v="34"/>
    <n v="68"/>
    <n v="2312"/>
    <n v="901.68"/>
    <n v="0.38999999999999996"/>
    <x v="1"/>
  </r>
  <r>
    <s v="Foot Locker"/>
    <n v="1185732"/>
    <x v="430"/>
    <x v="4"/>
    <s v="Sud"/>
    <s v="Texas"/>
    <s v="Dallas"/>
    <x v="2"/>
    <n v="28"/>
    <n v="72"/>
    <n v="2016"/>
    <n v="846.71999999999991"/>
    <n v="0.42"/>
    <x v="1"/>
  </r>
  <r>
    <s v="Foot Locker"/>
    <n v="1185732"/>
    <x v="431"/>
    <x v="5"/>
    <s v="Sud"/>
    <s v="Texas"/>
    <s v="Dallas"/>
    <x v="3"/>
    <n v="28"/>
    <n v="23"/>
    <n v="644"/>
    <n v="276.91999999999996"/>
    <n v="0.42999999999999994"/>
    <x v="1"/>
  </r>
  <r>
    <s v="Foot Locker"/>
    <n v="1185732"/>
    <x v="432"/>
    <x v="6"/>
    <s v="Nord-est"/>
    <s v="Pennsylvania"/>
    <s v="Philadelphia"/>
    <x v="4"/>
    <n v="42"/>
    <n v="41"/>
    <n v="1722"/>
    <n v="706.02"/>
    <n v="0.41"/>
    <x v="1"/>
  </r>
  <r>
    <s v="Foot Locker"/>
    <n v="1185732"/>
    <x v="433"/>
    <x v="0"/>
    <s v="Nord-est"/>
    <s v="Pennsylvania"/>
    <s v="Philadelphia"/>
    <x v="5"/>
    <n v="32"/>
    <n v="70"/>
    <n v="2240"/>
    <n v="761.59999999999991"/>
    <n v="0.33999999999999997"/>
    <x v="1"/>
  </r>
  <r>
    <s v="Foot Locker"/>
    <n v="1185732"/>
    <x v="434"/>
    <x v="1"/>
    <s v="Nord-est"/>
    <s v="Pennsylvania"/>
    <s v="Philadelphia"/>
    <x v="0"/>
    <n v="32"/>
    <n v="166"/>
    <n v="5312"/>
    <n v="3187.2000000000003"/>
    <n v="0.60000000000000009"/>
    <x v="1"/>
  </r>
  <r>
    <s v="Foot Locker"/>
    <n v="1185732"/>
    <x v="435"/>
    <x v="2"/>
    <s v="Nord-est"/>
    <s v="Pennsylvania"/>
    <s v="Philadelphia"/>
    <x v="1"/>
    <n v="32"/>
    <n v="44"/>
    <n v="1408"/>
    <n v="563.19999999999993"/>
    <n v="0.39999999999999997"/>
    <x v="1"/>
  </r>
  <r>
    <s v="Foot Locker"/>
    <n v="1185732"/>
    <x v="436"/>
    <x v="3"/>
    <s v="Nord-est"/>
    <s v="Pennsylvania"/>
    <s v="Philadelphia"/>
    <x v="2"/>
    <n v="25"/>
    <n v="54"/>
    <n v="1350"/>
    <n v="607.49999999999989"/>
    <n v="0.44999999999999996"/>
    <x v="1"/>
  </r>
  <r>
    <s v="Foot Locker"/>
    <n v="1185732"/>
    <x v="437"/>
    <x v="4"/>
    <s v="Nord-est"/>
    <s v="Pennsylvania"/>
    <s v="Philadelphia"/>
    <x v="3"/>
    <n v="28"/>
    <n v="17"/>
    <n v="476"/>
    <n v="199.92"/>
    <n v="0.42"/>
    <x v="1"/>
  </r>
  <r>
    <s v="Foot Locker"/>
    <n v="1185732"/>
    <x v="438"/>
    <x v="5"/>
    <s v="Nord-est"/>
    <s v="Pennsylvania"/>
    <s v="Philadelphia"/>
    <x v="4"/>
    <n v="39"/>
    <n v="40"/>
    <n v="1560"/>
    <n v="577.20000000000005"/>
    <n v="0.37"/>
    <x v="1"/>
  </r>
  <r>
    <s v="Foot Locker"/>
    <n v="1185732"/>
    <x v="439"/>
    <x v="6"/>
    <s v="Nord-est"/>
    <s v="Pennsylvania"/>
    <s v="Philadelphia"/>
    <x v="5"/>
    <n v="30"/>
    <n v="74"/>
    <n v="2220"/>
    <n v="777"/>
    <n v="0.35"/>
    <x v="1"/>
  </r>
  <r>
    <s v="Foot Locker"/>
    <n v="1185732"/>
    <x v="440"/>
    <x v="0"/>
    <s v="Nord-est"/>
    <s v="Pennsylvania"/>
    <s v="Philadelphia"/>
    <x v="0"/>
    <n v="39"/>
    <n v="156"/>
    <n v="6084"/>
    <n v="3528.7200000000003"/>
    <n v="0.58000000000000007"/>
    <x v="1"/>
  </r>
  <r>
    <s v="Foot Locker"/>
    <n v="1185732"/>
    <x v="441"/>
    <x v="1"/>
    <s v="Nord-est"/>
    <s v="Pennsylvania"/>
    <s v="Philadelphia"/>
    <x v="1"/>
    <n v="33"/>
    <n v="53"/>
    <n v="1749"/>
    <n v="647.13"/>
    <n v="0.37"/>
    <x v="1"/>
  </r>
  <r>
    <s v="Foot Locker"/>
    <n v="1185732"/>
    <x v="442"/>
    <x v="2"/>
    <s v="Nord-est"/>
    <s v="Pennsylvania"/>
    <s v="Philadelphia"/>
    <x v="2"/>
    <n v="29"/>
    <n v="58"/>
    <n v="1682"/>
    <n v="756.9"/>
    <n v="0.44999999999999996"/>
    <x v="1"/>
  </r>
  <r>
    <s v="Foot Locker"/>
    <n v="1185732"/>
    <x v="443"/>
    <x v="3"/>
    <s v="Nord-est"/>
    <s v="Pennsylvania"/>
    <s v="Philadelphia"/>
    <x v="3"/>
    <n v="32"/>
    <n v="8"/>
    <n v="256"/>
    <n v="112.63999999999999"/>
    <n v="0.43999999999999995"/>
    <x v="1"/>
  </r>
  <r>
    <s v="Foot Locker"/>
    <n v="1185732"/>
    <x v="444"/>
    <x v="4"/>
    <s v="Nord-est"/>
    <s v="Pennsylvania"/>
    <s v="Philadelphia"/>
    <x v="4"/>
    <n v="41"/>
    <n v="24"/>
    <n v="984"/>
    <n v="334.55999999999995"/>
    <n v="0.33999999999999997"/>
    <x v="1"/>
  </r>
  <r>
    <s v="Foot Locker"/>
    <n v="1185732"/>
    <x v="445"/>
    <x v="5"/>
    <s v="Nord-est"/>
    <s v="Pennsylvania"/>
    <s v="Philadelphia"/>
    <x v="5"/>
    <n v="38"/>
    <n v="61"/>
    <n v="2318"/>
    <n v="718.58"/>
    <n v="0.31"/>
    <x v="1"/>
  </r>
  <r>
    <s v="Foot Locker"/>
    <n v="1185732"/>
    <x v="446"/>
    <x v="6"/>
    <s v="Nord-est"/>
    <s v="Pennsylvania"/>
    <s v="Philadelphia"/>
    <x v="0"/>
    <n v="35"/>
    <n v="140"/>
    <n v="4900"/>
    <n v="2793.0000000000005"/>
    <n v="0.57000000000000006"/>
    <x v="1"/>
  </r>
  <r>
    <s v="Foot Locker"/>
    <n v="1185732"/>
    <x v="447"/>
    <x v="0"/>
    <s v="Nord-est"/>
    <s v="Pennsylvania"/>
    <s v="Philadelphia"/>
    <x v="1"/>
    <n v="37"/>
    <n v="51"/>
    <n v="1887"/>
    <n v="603.84"/>
    <n v="0.32"/>
    <x v="1"/>
  </r>
  <r>
    <s v="Foot Locker"/>
    <n v="1185732"/>
    <x v="448"/>
    <x v="1"/>
    <s v="Nord-est"/>
    <s v="Pennsylvania"/>
    <s v="Philadelphia"/>
    <x v="2"/>
    <n v="27"/>
    <n v="51"/>
    <n v="1377"/>
    <n v="578.34"/>
    <n v="0.42"/>
    <x v="1"/>
  </r>
  <r>
    <s v="Foot Locker"/>
    <n v="1185732"/>
    <x v="449"/>
    <x v="2"/>
    <s v="Nord-est"/>
    <s v="Pennsylvania"/>
    <s v="Philadelphia"/>
    <x v="3"/>
    <n v="36"/>
    <n v="24"/>
    <n v="864"/>
    <n v="328.32"/>
    <n v="0.38"/>
    <x v="1"/>
  </r>
  <r>
    <s v="Foot Locker"/>
    <n v="1185732"/>
    <x v="450"/>
    <x v="3"/>
    <s v="Nord-est"/>
    <s v="Pennsylvania"/>
    <s v="Philadelphia"/>
    <x v="4"/>
    <n v="45"/>
    <n v="26"/>
    <n v="1170"/>
    <n v="432.9"/>
    <n v="0.37"/>
    <x v="1"/>
  </r>
  <r>
    <s v="Foot Locker"/>
    <n v="1185732"/>
    <x v="451"/>
    <x v="4"/>
    <s v="Nord-est"/>
    <s v="Pennsylvania"/>
    <s v="Philadelphia"/>
    <x v="5"/>
    <n v="39"/>
    <n v="64"/>
    <n v="2496"/>
    <n v="673.92000000000007"/>
    <n v="0.27"/>
    <x v="1"/>
  </r>
  <r>
    <s v="Foot Locker"/>
    <n v="1185732"/>
    <x v="452"/>
    <x v="5"/>
    <s v="Nord-est"/>
    <s v="Pennsylvania"/>
    <s v="Philadelphia"/>
    <x v="0"/>
    <n v="44"/>
    <n v="150"/>
    <n v="6600"/>
    <n v="3432"/>
    <n v="0.52"/>
    <x v="1"/>
  </r>
  <r>
    <s v="Foot Locker"/>
    <n v="1185732"/>
    <x v="453"/>
    <x v="6"/>
    <s v="Nord-est"/>
    <s v="Pennsylvania"/>
    <s v="Philadelphia"/>
    <x v="1"/>
    <n v="40"/>
    <n v="54"/>
    <n v="2160"/>
    <n v="712.8"/>
    <n v="0.32999999999999996"/>
    <x v="1"/>
  </r>
  <r>
    <s v="Foot Locker"/>
    <n v="1185732"/>
    <x v="454"/>
    <x v="0"/>
    <s v="Nord-est"/>
    <s v="Pennsylvania"/>
    <s v="Philadelphia"/>
    <x v="2"/>
    <n v="38"/>
    <n v="53"/>
    <n v="2014"/>
    <n v="745.18"/>
    <n v="0.37"/>
    <x v="1"/>
  </r>
  <r>
    <s v="Foot Locker"/>
    <n v="1185732"/>
    <x v="455"/>
    <x v="1"/>
    <s v="Nord-est"/>
    <s v="Pennsylvania"/>
    <s v="Philadelphia"/>
    <x v="3"/>
    <n v="42"/>
    <n v="34"/>
    <n v="1428"/>
    <n v="571.19999999999993"/>
    <n v="0.39999999999999997"/>
    <x v="1"/>
  </r>
  <r>
    <s v="Foot Locker"/>
    <n v="1185732"/>
    <x v="456"/>
    <x v="2"/>
    <s v="Nord-est"/>
    <s v="Pennsylvania"/>
    <s v="Philadelphia"/>
    <x v="4"/>
    <n v="51"/>
    <n v="39"/>
    <n v="1989"/>
    <n v="735.93"/>
    <n v="0.37"/>
    <x v="1"/>
  </r>
  <r>
    <s v="Foot Locker"/>
    <n v="1185732"/>
    <x v="457"/>
    <x v="3"/>
    <s v="Nord-est"/>
    <s v="Pennsylvania"/>
    <s v="Philadelphia"/>
    <x v="5"/>
    <n v="51"/>
    <n v="78"/>
    <n v="3978"/>
    <n v="1471.86"/>
    <n v="0.37"/>
    <x v="1"/>
  </r>
  <r>
    <s v="Foot Locker"/>
    <n v="1185732"/>
    <x v="458"/>
    <x v="4"/>
    <s v="Nord-est"/>
    <s v="Pennsylvania"/>
    <s v="Philadelphia"/>
    <x v="0"/>
    <n v="49"/>
    <n v="170"/>
    <n v="8330"/>
    <n v="4748.1000000000004"/>
    <n v="0.57000000000000006"/>
    <x v="1"/>
  </r>
  <r>
    <s v="Foot Locker"/>
    <n v="1185732"/>
    <x v="459"/>
    <x v="5"/>
    <s v="Nord-est"/>
    <s v="Pennsylvania"/>
    <s v="Philadelphia"/>
    <x v="1"/>
    <n v="41"/>
    <n v="85"/>
    <n v="3485"/>
    <n v="1359.1499999999999"/>
    <n v="0.38999999999999996"/>
    <x v="1"/>
  </r>
  <r>
    <s v="Foot Locker"/>
    <n v="1185732"/>
    <x v="460"/>
    <x v="6"/>
    <s v="Nord-est"/>
    <s v="Pennsylvania"/>
    <s v="Philadelphia"/>
    <x v="2"/>
    <n v="42"/>
    <n v="54"/>
    <n v="2268"/>
    <n v="975.2399999999999"/>
    <n v="0.42999999999999994"/>
    <x v="1"/>
  </r>
  <r>
    <s v="Foot Locker"/>
    <n v="1185732"/>
    <x v="461"/>
    <x v="0"/>
    <s v="Nord-est"/>
    <s v="Pennsylvania"/>
    <s v="Philadelphia"/>
    <x v="3"/>
    <n v="43"/>
    <n v="53"/>
    <n v="2279"/>
    <n v="1071.1299999999999"/>
    <n v="0.47"/>
    <x v="1"/>
  </r>
  <r>
    <s v="Foot Locker"/>
    <n v="1185732"/>
    <x v="462"/>
    <x v="1"/>
    <s v="Nord-est"/>
    <s v="Pennsylvania"/>
    <s v="Philadelphia"/>
    <x v="4"/>
    <n v="43"/>
    <n v="48"/>
    <n v="2064"/>
    <n v="866.88"/>
    <n v="0.42"/>
    <x v="1"/>
  </r>
  <r>
    <s v="Foot Locker"/>
    <n v="1185732"/>
    <x v="463"/>
    <x v="2"/>
    <s v="Nord-est"/>
    <s v="Pennsylvania"/>
    <s v="Philadelphia"/>
    <x v="5"/>
    <n v="52"/>
    <n v="105"/>
    <n v="5460"/>
    <n v="1910.9999999999998"/>
    <n v="0.35"/>
    <x v="1"/>
  </r>
  <r>
    <s v="Foot Locker"/>
    <n v="1185732"/>
    <x v="464"/>
    <x v="3"/>
    <s v="Nord-est"/>
    <s v="Pennsylvania"/>
    <s v="Philadelphia"/>
    <x v="0"/>
    <n v="49"/>
    <n v="175"/>
    <n v="8575"/>
    <n v="4887.7500000000009"/>
    <n v="0.57000000000000006"/>
    <x v="1"/>
  </r>
  <r>
    <s v="Foot Locker"/>
    <n v="1185732"/>
    <x v="465"/>
    <x v="4"/>
    <s v="Nord-est"/>
    <s v="Pennsylvania"/>
    <s v="Philadelphia"/>
    <x v="1"/>
    <n v="45"/>
    <n v="99"/>
    <n v="4455"/>
    <n v="1737.4499999999998"/>
    <n v="0.38999999999999996"/>
    <x v="1"/>
  </r>
  <r>
    <s v="Foot Locker"/>
    <n v="1185732"/>
    <x v="466"/>
    <x v="5"/>
    <s v="Nord-est"/>
    <s v="Pennsylvania"/>
    <s v="Philadelphia"/>
    <x v="2"/>
    <n v="43"/>
    <n v="72"/>
    <n v="3096"/>
    <n v="1331.2799999999997"/>
    <n v="0.42999999999999994"/>
    <x v="1"/>
  </r>
  <r>
    <s v="Foot Locker"/>
    <n v="1185732"/>
    <x v="467"/>
    <x v="6"/>
    <s v="Nord-est"/>
    <s v="Pennsylvania"/>
    <s v="Philadelphia"/>
    <x v="3"/>
    <n v="39"/>
    <n v="56"/>
    <n v="2184"/>
    <n v="1026.48"/>
    <n v="0.47"/>
    <x v="1"/>
  </r>
  <r>
    <s v="Foot Locker"/>
    <n v="1185732"/>
    <x v="468"/>
    <x v="0"/>
    <s v="Nord-est"/>
    <s v="Pennsylvania"/>
    <s v="Philadelphia"/>
    <x v="4"/>
    <n v="50"/>
    <n v="64"/>
    <n v="3200"/>
    <n v="1280"/>
    <n v="0.39999999999999997"/>
    <x v="1"/>
  </r>
  <r>
    <s v="Foot Locker"/>
    <n v="1185732"/>
    <x v="469"/>
    <x v="1"/>
    <s v="Nord-est"/>
    <s v="Pennsylvania"/>
    <s v="Philadelphia"/>
    <x v="5"/>
    <n v="50"/>
    <n v="116"/>
    <n v="5800"/>
    <n v="2088"/>
    <n v="0.36"/>
    <x v="1"/>
  </r>
  <r>
    <s v="Foot Locker"/>
    <n v="1185732"/>
    <x v="470"/>
    <x v="2"/>
    <s v="Nord-est"/>
    <s v="Pennsylvania"/>
    <s v="Philadelphia"/>
    <x v="0"/>
    <n v="51"/>
    <n v="179"/>
    <n v="9129"/>
    <n v="5294.8200000000006"/>
    <n v="0.58000000000000007"/>
    <x v="1"/>
  </r>
  <r>
    <s v="Foot Locker"/>
    <n v="1185732"/>
    <x v="471"/>
    <x v="3"/>
    <s v="Nord-est"/>
    <s v="Pennsylvania"/>
    <s v="Philadelphia"/>
    <x v="1"/>
    <n v="44"/>
    <n v="102"/>
    <n v="4488"/>
    <n v="1884.96"/>
    <n v="0.42"/>
    <x v="1"/>
  </r>
  <r>
    <s v="Foot Locker"/>
    <n v="1185732"/>
    <x v="472"/>
    <x v="4"/>
    <s v="Nord-est"/>
    <s v="Pennsylvania"/>
    <s v="Philadelphia"/>
    <x v="2"/>
    <n v="38"/>
    <n v="79"/>
    <n v="3002"/>
    <n v="1410.9399999999998"/>
    <n v="0.47"/>
    <x v="1"/>
  </r>
  <r>
    <s v="Foot Locker"/>
    <n v="1185732"/>
    <x v="473"/>
    <x v="5"/>
    <s v="Nord-est"/>
    <s v="Pennsylvania"/>
    <s v="Philadelphia"/>
    <x v="3"/>
    <n v="43"/>
    <n v="62"/>
    <n v="2666"/>
    <n v="1226.3599999999999"/>
    <n v="0.45999999999999996"/>
    <x v="1"/>
  </r>
  <r>
    <s v="Foot Locker"/>
    <n v="1185732"/>
    <x v="474"/>
    <x v="6"/>
    <s v="Nord-est"/>
    <s v="Pennsylvania"/>
    <s v="Philadelphia"/>
    <x v="4"/>
    <n v="46"/>
    <n v="54"/>
    <n v="2484"/>
    <n v="968.75999999999988"/>
    <n v="0.38999999999999996"/>
    <x v="1"/>
  </r>
  <r>
    <s v="Foot Locker"/>
    <n v="1185732"/>
    <x v="475"/>
    <x v="0"/>
    <s v="Nord-est"/>
    <s v="Pennsylvania"/>
    <s v="Philadelphia"/>
    <x v="5"/>
    <n v="49"/>
    <n v="123"/>
    <n v="6027"/>
    <n v="2169.7199999999998"/>
    <n v="0.36"/>
    <x v="1"/>
  </r>
  <r>
    <s v="Foot Locker"/>
    <n v="1185732"/>
    <x v="476"/>
    <x v="1"/>
    <s v="Nord-est"/>
    <s v="Pennsylvania"/>
    <s v="Philadelphia"/>
    <x v="0"/>
    <n v="46"/>
    <n v="162"/>
    <n v="7452"/>
    <n v="3875.04"/>
    <n v="0.52"/>
    <x v="1"/>
  </r>
  <r>
    <s v="Foot Locker"/>
    <n v="1185732"/>
    <x v="477"/>
    <x v="2"/>
    <s v="Nord-est"/>
    <s v="Pennsylvania"/>
    <s v="Philadelphia"/>
    <x v="1"/>
    <n v="40"/>
    <n v="91"/>
    <n v="3640"/>
    <n v="1237.5999999999999"/>
    <n v="0.33999999999999997"/>
    <x v="1"/>
  </r>
  <r>
    <s v="Foot Locker"/>
    <n v="1185732"/>
    <x v="478"/>
    <x v="3"/>
    <s v="Nord-est"/>
    <s v="Pennsylvania"/>
    <s v="Philadelphia"/>
    <x v="2"/>
    <n v="32"/>
    <n v="60"/>
    <n v="1920"/>
    <n v="767.99999999999989"/>
    <n v="0.39999999999999997"/>
    <x v="1"/>
  </r>
  <r>
    <s v="Foot Locker"/>
    <n v="1185732"/>
    <x v="479"/>
    <x v="4"/>
    <s v="Nord-est"/>
    <s v="Pennsylvania"/>
    <s v="Philadelphia"/>
    <x v="3"/>
    <n v="32"/>
    <n v="53"/>
    <n v="1696"/>
    <n v="695.36"/>
    <n v="0.41"/>
    <x v="1"/>
  </r>
  <r>
    <s v="Foot Locker"/>
    <n v="1185732"/>
    <x v="480"/>
    <x v="5"/>
    <s v="Nord-est"/>
    <s v="Pennsylvania"/>
    <s v="Philadelphia"/>
    <x v="4"/>
    <n v="36"/>
    <n v="41"/>
    <n v="1476"/>
    <n v="501.84"/>
    <n v="0.33999999999999997"/>
    <x v="1"/>
  </r>
  <r>
    <s v="Foot Locker"/>
    <n v="1185732"/>
    <x v="481"/>
    <x v="6"/>
    <s v="Nord-est"/>
    <s v="Pennsylvania"/>
    <s v="Philadelphia"/>
    <x v="5"/>
    <n v="48"/>
    <n v="79"/>
    <n v="3792"/>
    <n v="1175.52"/>
    <n v="0.31"/>
    <x v="1"/>
  </r>
  <r>
    <s v="Foot Locker"/>
    <n v="1185732"/>
    <x v="482"/>
    <x v="0"/>
    <s v="Nord-est"/>
    <s v="Pennsylvania"/>
    <s v="Philadelphia"/>
    <x v="0"/>
    <n v="47"/>
    <n v="124"/>
    <n v="5828"/>
    <n v="3088.84"/>
    <n v="0.53"/>
    <x v="1"/>
  </r>
  <r>
    <s v="Foot Locker"/>
    <n v="1185732"/>
    <x v="483"/>
    <x v="1"/>
    <s v="Nord-est"/>
    <s v="Pennsylvania"/>
    <s v="Philadelphia"/>
    <x v="1"/>
    <n v="35"/>
    <n v="68"/>
    <n v="2380"/>
    <n v="761.6"/>
    <n v="0.32"/>
    <x v="1"/>
  </r>
  <r>
    <s v="Foot Locker"/>
    <n v="1185732"/>
    <x v="484"/>
    <x v="2"/>
    <s v="Nord-est"/>
    <s v="Pennsylvania"/>
    <s v="Philadelphia"/>
    <x v="2"/>
    <n v="38"/>
    <n v="38"/>
    <n v="1444"/>
    <n v="548.72"/>
    <n v="0.38"/>
    <x v="1"/>
  </r>
  <r>
    <s v="Foot Locker"/>
    <n v="1185732"/>
    <x v="485"/>
    <x v="3"/>
    <s v="Nord-est"/>
    <s v="Pennsylvania"/>
    <s v="Philadelphia"/>
    <x v="3"/>
    <n v="40"/>
    <n v="34"/>
    <n v="1360"/>
    <n v="516.79999999999995"/>
    <n v="0.38"/>
    <x v="1"/>
  </r>
  <r>
    <s v="Foot Locker"/>
    <n v="1185732"/>
    <x v="486"/>
    <x v="4"/>
    <s v="Nord-est"/>
    <s v="Pennsylvania"/>
    <s v="Philadelphia"/>
    <x v="4"/>
    <n v="43"/>
    <n v="30"/>
    <n v="1290"/>
    <n v="425.69999999999993"/>
    <n v="0.32999999999999996"/>
    <x v="1"/>
  </r>
  <r>
    <s v="Foot Locker"/>
    <n v="1185732"/>
    <x v="487"/>
    <x v="5"/>
    <s v="Nord-est"/>
    <s v="Pennsylvania"/>
    <s v="Philadelphia"/>
    <x v="5"/>
    <n v="42"/>
    <n v="74"/>
    <n v="3108"/>
    <n v="994.56000000000006"/>
    <n v="0.32"/>
    <x v="1"/>
  </r>
  <r>
    <s v="Foot Locker"/>
    <n v="1185732"/>
    <x v="488"/>
    <x v="6"/>
    <s v="Nord-est"/>
    <s v="Pennsylvania"/>
    <s v="Philadelphia"/>
    <x v="0"/>
    <n v="48"/>
    <n v="124"/>
    <n v="5952"/>
    <n v="3571.2000000000007"/>
    <n v="0.60000000000000009"/>
    <x v="1"/>
  </r>
  <r>
    <s v="Foot Locker"/>
    <n v="1185732"/>
    <x v="489"/>
    <x v="0"/>
    <s v="Nord-est"/>
    <s v="Pennsylvania"/>
    <s v="Philadelphia"/>
    <x v="1"/>
    <n v="43"/>
    <n v="68"/>
    <n v="2924"/>
    <n v="1228.08"/>
    <n v="0.42"/>
    <x v="1"/>
  </r>
  <r>
    <s v="Foot Locker"/>
    <n v="1185732"/>
    <x v="490"/>
    <x v="1"/>
    <s v="Nord-est"/>
    <s v="Pennsylvania"/>
    <s v="Philadelphia"/>
    <x v="2"/>
    <n v="47"/>
    <n v="66"/>
    <n v="3102"/>
    <n v="1364.8799999999999"/>
    <n v="0.43999999999999995"/>
    <x v="1"/>
  </r>
  <r>
    <s v="Foot Locker"/>
    <n v="1185732"/>
    <x v="491"/>
    <x v="2"/>
    <s v="Nord-est"/>
    <s v="Pennsylvania"/>
    <s v="Philadelphia"/>
    <x v="3"/>
    <n v="43"/>
    <n v="60"/>
    <n v="2580"/>
    <n v="1186.8"/>
    <n v="0.45999999999999996"/>
    <x v="1"/>
  </r>
  <r>
    <s v="Foot Locker"/>
    <n v="1185732"/>
    <x v="492"/>
    <x v="3"/>
    <s v="Nord-est"/>
    <s v="Pennsylvania"/>
    <s v="Philadelphia"/>
    <x v="4"/>
    <n v="51"/>
    <n v="48"/>
    <n v="2448"/>
    <n v="954.71999999999991"/>
    <n v="0.38999999999999996"/>
    <x v="1"/>
  </r>
  <r>
    <s v="Foot Locker"/>
    <n v="1185732"/>
    <x v="493"/>
    <x v="4"/>
    <s v="Nord-est"/>
    <s v="Pennsylvania"/>
    <s v="Philadelphia"/>
    <x v="5"/>
    <n v="53"/>
    <n v="75"/>
    <n v="3975"/>
    <n v="1431"/>
    <n v="0.36"/>
    <x v="1"/>
  </r>
  <r>
    <s v="Foot Locker"/>
    <n v="1185732"/>
    <x v="494"/>
    <x v="5"/>
    <s v="Nord-est"/>
    <s v="Pennsylvania"/>
    <s v="Philadelphia"/>
    <x v="0"/>
    <n v="53"/>
    <n v="143"/>
    <n v="7579"/>
    <n v="4623.1900000000005"/>
    <n v="0.6100000000000001"/>
    <x v="1"/>
  </r>
  <r>
    <s v="Foot Locker"/>
    <n v="1185732"/>
    <x v="495"/>
    <x v="6"/>
    <s v="Nord-est"/>
    <s v="Pennsylvania"/>
    <s v="Philadelphia"/>
    <x v="1"/>
    <n v="47"/>
    <n v="85"/>
    <n v="3995"/>
    <n v="1637.9499999999998"/>
    <n v="0.41"/>
    <x v="1"/>
  </r>
  <r>
    <s v="Foot Locker"/>
    <n v="1185732"/>
    <x v="496"/>
    <x v="0"/>
    <s v="Nord-est"/>
    <s v="Pennsylvania"/>
    <s v="Philadelphia"/>
    <x v="2"/>
    <n v="44"/>
    <n v="79"/>
    <n v="3476"/>
    <n v="1529.4399999999998"/>
    <n v="0.43999999999999995"/>
    <x v="1"/>
  </r>
  <r>
    <s v="Foot Locker"/>
    <n v="1185732"/>
    <x v="497"/>
    <x v="1"/>
    <s v="Nord-est"/>
    <s v="Pennsylvania"/>
    <s v="Philadelphia"/>
    <x v="3"/>
    <n v="40"/>
    <n v="53"/>
    <n v="2120"/>
    <n v="953.99999999999989"/>
    <n v="0.44999999999999996"/>
    <x v="1"/>
  </r>
  <r>
    <s v="Foot Locker"/>
    <n v="1185732"/>
    <x v="498"/>
    <x v="2"/>
    <s v="Nord-est"/>
    <s v="Pennsylvania"/>
    <s v="Philadelphia"/>
    <x v="4"/>
    <n v="46"/>
    <n v="56"/>
    <n v="2576"/>
    <n v="1004.6399999999999"/>
    <n v="0.38999999999999996"/>
    <x v="1"/>
  </r>
  <r>
    <s v="Foot Locker"/>
    <n v="1185732"/>
    <x v="0"/>
    <x v="0"/>
    <s v="Nord-est"/>
    <s v="Pennsylvania"/>
    <s v="Philadelphia"/>
    <x v="5"/>
    <n v="53"/>
    <n v="83"/>
    <n v="4399"/>
    <n v="1407.68"/>
    <n v="0.32"/>
    <x v="1"/>
  </r>
  <r>
    <s v="Ouest Gear"/>
    <n v="1128299"/>
    <x v="1"/>
    <x v="1"/>
    <s v="Nord-est"/>
    <s v="Pennsylvania"/>
    <s v="Philadelphia"/>
    <x v="0"/>
    <n v="27"/>
    <n v="158"/>
    <n v="4266"/>
    <n v="1791.7200000000003"/>
    <n v="0.42000000000000004"/>
    <x v="1"/>
  </r>
  <r>
    <s v="Ouest Gear"/>
    <n v="1128299"/>
    <x v="2"/>
    <x v="2"/>
    <s v="Nord-est"/>
    <s v="Pennsylvania"/>
    <s v="Philadelphia"/>
    <x v="1"/>
    <n v="35"/>
    <n v="135"/>
    <n v="4725"/>
    <n v="1464.75"/>
    <n v="0.31"/>
    <x v="1"/>
  </r>
  <r>
    <s v="Ouest Gear"/>
    <n v="1128299"/>
    <x v="3"/>
    <x v="3"/>
    <s v="Nord-est"/>
    <s v="Pennsylvania"/>
    <s v="Philadelphia"/>
    <x v="2"/>
    <n v="36"/>
    <n v="140"/>
    <n v="5040"/>
    <n v="2368.8000000000002"/>
    <n v="0.47000000000000003"/>
    <x v="1"/>
  </r>
  <r>
    <s v="Ouest Gear"/>
    <n v="1128299"/>
    <x v="4"/>
    <x v="4"/>
    <s v="Nord-est"/>
    <s v="Pennsylvania"/>
    <s v="Philadelphia"/>
    <x v="3"/>
    <n v="34"/>
    <n v="90"/>
    <n v="3060"/>
    <n v="1254.5999999999999"/>
    <n v="0.41"/>
    <x v="1"/>
  </r>
  <r>
    <s v="Ouest Gear"/>
    <n v="1128299"/>
    <x v="5"/>
    <x v="5"/>
    <s v="Ouest"/>
    <s v="Nevada"/>
    <s v="Las Vegas"/>
    <x v="4"/>
    <n v="37"/>
    <n v="80"/>
    <n v="2960"/>
    <n v="1687.2000000000003"/>
    <n v="0.57000000000000006"/>
    <x v="1"/>
  </r>
  <r>
    <s v="Ouest Gear"/>
    <n v="1128299"/>
    <x v="6"/>
    <x v="6"/>
    <s v="Ouest"/>
    <s v="Nevada"/>
    <s v="Las Vegas"/>
    <x v="5"/>
    <n v="36"/>
    <n v="166"/>
    <n v="5976"/>
    <n v="1434.24"/>
    <n v="0.24000000000000002"/>
    <x v="1"/>
  </r>
  <r>
    <s v="Ouest Gear"/>
    <n v="1128299"/>
    <x v="7"/>
    <x v="0"/>
    <s v="Ouest"/>
    <s v="Nevada"/>
    <s v="Las Vegas"/>
    <x v="0"/>
    <n v="27"/>
    <n v="173"/>
    <n v="4671"/>
    <n v="2008.5300000000002"/>
    <n v="0.43000000000000005"/>
    <x v="1"/>
  </r>
  <r>
    <s v="Ouest Gear"/>
    <n v="1128299"/>
    <x v="499"/>
    <x v="1"/>
    <s v="Ouest"/>
    <s v="Nevada"/>
    <s v="Las Vegas"/>
    <x v="1"/>
    <n v="35"/>
    <n v="145"/>
    <n v="5075"/>
    <n v="1573.25"/>
    <n v="0.31"/>
    <x v="1"/>
  </r>
  <r>
    <s v="Ouest Gear"/>
    <n v="1128299"/>
    <x v="500"/>
    <x v="2"/>
    <s v="Ouest"/>
    <s v="Nevada"/>
    <s v="Las Vegas"/>
    <x v="2"/>
    <n v="31"/>
    <n v="140"/>
    <n v="4340"/>
    <n v="1866.2000000000003"/>
    <n v="0.43000000000000005"/>
    <x v="1"/>
  </r>
  <r>
    <s v="Ouest Gear"/>
    <n v="1128299"/>
    <x v="501"/>
    <x v="3"/>
    <s v="Ouest"/>
    <s v="Nevada"/>
    <s v="Las Vegas"/>
    <x v="3"/>
    <n v="30"/>
    <n v="85"/>
    <n v="2550"/>
    <n v="1045.5"/>
    <n v="0.41"/>
    <x v="1"/>
  </r>
  <r>
    <s v="Ouest Gear"/>
    <n v="1128299"/>
    <x v="502"/>
    <x v="4"/>
    <s v="Ouest"/>
    <s v="Nevada"/>
    <s v="Las Vegas"/>
    <x v="4"/>
    <n v="37"/>
    <n v="70"/>
    <n v="2590"/>
    <n v="1579.9000000000003"/>
    <n v="0.6100000000000001"/>
    <x v="1"/>
  </r>
  <r>
    <s v="Ouest Gear"/>
    <n v="1128299"/>
    <x v="503"/>
    <x v="5"/>
    <s v="Ouest"/>
    <s v="Nevada"/>
    <s v="Las Vegas"/>
    <x v="5"/>
    <n v="31"/>
    <n v="140"/>
    <n v="4340"/>
    <n v="998.2"/>
    <n v="0.23"/>
    <x v="1"/>
  </r>
  <r>
    <s v="Ouest Gear"/>
    <n v="1128299"/>
    <x v="504"/>
    <x v="6"/>
    <s v="Ouest"/>
    <s v="Nevada"/>
    <s v="Las Vegas"/>
    <x v="0"/>
    <n v="31"/>
    <n v="182"/>
    <n v="5642"/>
    <n v="2538.9"/>
    <n v="0.45"/>
    <x v="1"/>
  </r>
  <r>
    <s v="Ouest Gear"/>
    <n v="1128299"/>
    <x v="505"/>
    <x v="0"/>
    <s v="Ouest"/>
    <s v="Nevada"/>
    <s v="Las Vegas"/>
    <x v="1"/>
    <n v="42"/>
    <n v="124"/>
    <n v="5208"/>
    <n v="1666.56"/>
    <n v="0.32"/>
    <x v="1"/>
  </r>
  <r>
    <s v="Ouest Gear"/>
    <n v="1128299"/>
    <x v="506"/>
    <x v="1"/>
    <s v="Ouest"/>
    <s v="Nevada"/>
    <s v="Las Vegas"/>
    <x v="2"/>
    <n v="43"/>
    <n v="128"/>
    <n v="5504"/>
    <n v="2586.88"/>
    <n v="0.47000000000000003"/>
    <x v="1"/>
  </r>
  <r>
    <s v="Ouest Gear"/>
    <n v="1128299"/>
    <x v="507"/>
    <x v="2"/>
    <s v="Ouest"/>
    <s v="Nevada"/>
    <s v="Las Vegas"/>
    <x v="3"/>
    <n v="41"/>
    <n v="93"/>
    <n v="3813"/>
    <n v="1563.33"/>
    <n v="0.41"/>
    <x v="1"/>
  </r>
  <r>
    <s v="Ouest Gear"/>
    <n v="1128299"/>
    <x v="508"/>
    <x v="3"/>
    <s v="Ouest"/>
    <s v="Nevada"/>
    <s v="Las Vegas"/>
    <x v="4"/>
    <n v="44"/>
    <n v="60"/>
    <n v="2640"/>
    <n v="1636.8000000000002"/>
    <n v="0.62000000000000011"/>
    <x v="1"/>
  </r>
  <r>
    <s v="Ouest Gear"/>
    <n v="1128299"/>
    <x v="509"/>
    <x v="4"/>
    <s v="Ouest"/>
    <s v="Nevada"/>
    <s v="Las Vegas"/>
    <x v="5"/>
    <n v="39"/>
    <n v="124"/>
    <n v="4836"/>
    <n v="1257.3600000000001"/>
    <n v="0.26"/>
    <x v="1"/>
  </r>
  <r>
    <s v="Ouest Gear"/>
    <n v="1128299"/>
    <x v="510"/>
    <x v="5"/>
    <s v="Ouest"/>
    <s v="Nevada"/>
    <s v="Las Vegas"/>
    <x v="0"/>
    <n v="41"/>
    <n v="171"/>
    <n v="7011"/>
    <n v="2944.6200000000003"/>
    <n v="0.42000000000000004"/>
    <x v="1"/>
  </r>
  <r>
    <s v="Ouest Gear"/>
    <n v="1128299"/>
    <x v="8"/>
    <x v="6"/>
    <s v="Ouest"/>
    <s v="Nevada"/>
    <s v="Las Vegas"/>
    <x v="1"/>
    <n v="46"/>
    <n v="116"/>
    <n v="5336"/>
    <n v="1547.4399999999998"/>
    <n v="0.28999999999999998"/>
    <x v="1"/>
  </r>
  <r>
    <s v="Ouest Gear"/>
    <n v="1128299"/>
    <x v="9"/>
    <x v="0"/>
    <s v="Ouest"/>
    <s v="Nevada"/>
    <s v="Las Vegas"/>
    <x v="2"/>
    <n v="47"/>
    <n v="120"/>
    <n v="5640"/>
    <n v="2538"/>
    <n v="0.45"/>
    <x v="1"/>
  </r>
  <r>
    <s v="Ouest Gear"/>
    <n v="1128299"/>
    <x v="10"/>
    <x v="1"/>
    <s v="Ouest"/>
    <s v="Nevada"/>
    <s v="Las Vegas"/>
    <x v="3"/>
    <n v="40"/>
    <n v="90"/>
    <n v="3600"/>
    <n v="1476"/>
    <n v="0.41"/>
    <x v="1"/>
  </r>
  <r>
    <s v="Ouest Gear"/>
    <n v="1128299"/>
    <x v="11"/>
    <x v="2"/>
    <s v="Ouest"/>
    <s v="Nevada"/>
    <s v="Las Vegas"/>
    <x v="4"/>
    <n v="47"/>
    <n v="62"/>
    <n v="2914"/>
    <n v="1777.5400000000002"/>
    <n v="0.6100000000000001"/>
    <x v="1"/>
  </r>
  <r>
    <s v="Ouest Gear"/>
    <n v="1128299"/>
    <x v="12"/>
    <x v="3"/>
    <s v="Ouest"/>
    <s v="Nevada"/>
    <s v="Las Vegas"/>
    <x v="5"/>
    <n v="54"/>
    <n v="123"/>
    <n v="6642"/>
    <n v="1793.3400000000001"/>
    <n v="0.27"/>
    <x v="1"/>
  </r>
  <r>
    <s v="Ouest Gear"/>
    <n v="1128299"/>
    <x v="13"/>
    <x v="4"/>
    <s v="Ouest"/>
    <s v="Nevada"/>
    <s v="Las Vegas"/>
    <x v="0"/>
    <n v="43"/>
    <n v="171"/>
    <n v="7353"/>
    <n v="3529.44"/>
    <n v="0.48"/>
    <x v="1"/>
  </r>
  <r>
    <s v="Ouest Gear"/>
    <n v="1128299"/>
    <x v="14"/>
    <x v="5"/>
    <s v="Ouest"/>
    <s v="Nevada"/>
    <s v="Las Vegas"/>
    <x v="1"/>
    <n v="43"/>
    <n v="120"/>
    <n v="5160"/>
    <n v="1805.9999999999998"/>
    <n v="0.35"/>
    <x v="1"/>
  </r>
  <r>
    <s v="Ouest Gear"/>
    <n v="1128299"/>
    <x v="15"/>
    <x v="6"/>
    <s v="Ouest"/>
    <s v="Nevada"/>
    <s v="Las Vegas"/>
    <x v="2"/>
    <n v="49"/>
    <n v="132"/>
    <n v="6468"/>
    <n v="3039.96"/>
    <n v="0.47000000000000003"/>
    <x v="1"/>
  </r>
  <r>
    <s v="Ouest Gear"/>
    <n v="1128299"/>
    <x v="16"/>
    <x v="0"/>
    <s v="Ouest"/>
    <s v="Nevada"/>
    <s v="Las Vegas"/>
    <x v="3"/>
    <n v="47"/>
    <n v="105"/>
    <n v="4935"/>
    <n v="2270.1"/>
    <n v="0.45999999999999996"/>
    <x v="1"/>
  </r>
  <r>
    <s v="Ouest Gear"/>
    <n v="1128299"/>
    <x v="17"/>
    <x v="1"/>
    <s v="Ouest"/>
    <s v="Nevada"/>
    <s v="Las Vegas"/>
    <x v="4"/>
    <n v="43"/>
    <n v="66"/>
    <n v="2838"/>
    <n v="1873.0800000000004"/>
    <n v="0.66000000000000014"/>
    <x v="1"/>
  </r>
  <r>
    <s v="Ouest Gear"/>
    <n v="1128299"/>
    <x v="18"/>
    <x v="2"/>
    <s v="Ouest"/>
    <s v="Nevada"/>
    <s v="Las Vegas"/>
    <x v="5"/>
    <n v="54"/>
    <n v="140"/>
    <n v="7560"/>
    <n v="2419.2000000000003"/>
    <n v="0.32"/>
    <x v="1"/>
  </r>
  <r>
    <s v="Ouest Gear"/>
    <n v="1128299"/>
    <x v="19"/>
    <x v="3"/>
    <s v="Ouest"/>
    <s v="Nevada"/>
    <s v="Las Vegas"/>
    <x v="0"/>
    <n v="47"/>
    <n v="245"/>
    <n v="11515"/>
    <n v="5757.5"/>
    <n v="0.5"/>
    <x v="1"/>
  </r>
  <r>
    <s v="Ouest Gear"/>
    <n v="1128299"/>
    <x v="20"/>
    <x v="4"/>
    <s v="Ouest"/>
    <s v="Nevada"/>
    <s v="Las Vegas"/>
    <x v="1"/>
    <n v="51"/>
    <n v="182"/>
    <n v="9282"/>
    <n v="3341.52"/>
    <n v="0.36"/>
    <x v="1"/>
  </r>
  <r>
    <s v="Ouest Gear"/>
    <n v="1128299"/>
    <x v="21"/>
    <x v="5"/>
    <s v="Ouest"/>
    <s v="Nevada"/>
    <s v="Las Vegas"/>
    <x v="2"/>
    <n v="46"/>
    <n v="176"/>
    <n v="8096"/>
    <n v="3886.08"/>
    <n v="0.48"/>
    <x v="1"/>
  </r>
  <r>
    <s v="Ouest Gear"/>
    <n v="1128299"/>
    <x v="22"/>
    <x v="6"/>
    <s v="Ouest"/>
    <s v="Nevada"/>
    <s v="Las Vegas"/>
    <x v="3"/>
    <n v="47"/>
    <n v="145"/>
    <n v="6815"/>
    <n v="3066.7499999999995"/>
    <n v="0.44999999999999996"/>
    <x v="1"/>
  </r>
  <r>
    <s v="Ouest Gear"/>
    <n v="1128299"/>
    <x v="23"/>
    <x v="0"/>
    <s v="Ouest"/>
    <s v="Nevada"/>
    <s v="Las Vegas"/>
    <x v="4"/>
    <n v="47"/>
    <n v="105"/>
    <n v="4935"/>
    <n v="3207.7500000000005"/>
    <n v="0.65000000000000013"/>
    <x v="1"/>
  </r>
  <r>
    <s v="Ouest Gear"/>
    <n v="1128299"/>
    <x v="24"/>
    <x v="1"/>
    <s v="Ouest"/>
    <s v="Nevada"/>
    <s v="Las Vegas"/>
    <x v="5"/>
    <n v="57"/>
    <n v="192"/>
    <n v="10944"/>
    <n v="3064.32"/>
    <n v="0.28000000000000003"/>
    <x v="1"/>
  </r>
  <r>
    <s v="Ouest Gear"/>
    <n v="1128299"/>
    <x v="25"/>
    <x v="2"/>
    <s v="Ouest"/>
    <s v="Nevada"/>
    <s v="Las Vegas"/>
    <x v="0"/>
    <n v="48"/>
    <n v="233"/>
    <n v="11184"/>
    <n v="4920.96"/>
    <n v="0.44"/>
    <x v="1"/>
  </r>
  <r>
    <s v="Ouest Gear"/>
    <n v="1128299"/>
    <x v="26"/>
    <x v="3"/>
    <s v="Ouest"/>
    <s v="Nevada"/>
    <s v="Las Vegas"/>
    <x v="1"/>
    <n v="46"/>
    <n v="204"/>
    <n v="9384"/>
    <n v="2533.6800000000003"/>
    <n v="0.27"/>
    <x v="1"/>
  </r>
  <r>
    <s v="Ouest Gear"/>
    <n v="1128299"/>
    <x v="27"/>
    <x v="4"/>
    <s v="Ouest"/>
    <s v="Nevada"/>
    <s v="Las Vegas"/>
    <x v="2"/>
    <n v="47"/>
    <n v="171"/>
    <n v="8037"/>
    <n v="3616.65"/>
    <n v="0.45"/>
    <x v="1"/>
  </r>
  <r>
    <s v="Ouest Gear"/>
    <n v="1128299"/>
    <x v="28"/>
    <x v="5"/>
    <s v="Ouest"/>
    <s v="Nevada"/>
    <s v="Las Vegas"/>
    <x v="3"/>
    <n v="46"/>
    <n v="140"/>
    <n v="6440"/>
    <n v="2704.7999999999997"/>
    <n v="0.42"/>
    <x v="1"/>
  </r>
  <r>
    <s v="Ouest Gear"/>
    <n v="1128299"/>
    <x v="511"/>
    <x v="6"/>
    <s v="Ouest"/>
    <s v="Nevada"/>
    <s v="Las Vegas"/>
    <x v="4"/>
    <n v="47"/>
    <n v="150"/>
    <n v="7050"/>
    <n v="4159.5000000000009"/>
    <n v="0.59000000000000008"/>
    <x v="1"/>
  </r>
  <r>
    <s v="Ouest Gear"/>
    <n v="1128299"/>
    <x v="512"/>
    <x v="0"/>
    <s v="Ouest"/>
    <s v="Nevada"/>
    <s v="Las Vegas"/>
    <x v="5"/>
    <n v="61"/>
    <n v="170"/>
    <n v="10370"/>
    <n v="2799.9"/>
    <n v="0.27"/>
    <x v="1"/>
  </r>
  <r>
    <s v="Ouest Gear"/>
    <n v="1128299"/>
    <x v="513"/>
    <x v="1"/>
    <s v="Ouest"/>
    <s v="Nevada"/>
    <s v="Las Vegas"/>
    <x v="0"/>
    <n v="44"/>
    <n v="238"/>
    <n v="10472"/>
    <n v="4817.12"/>
    <n v="0.46"/>
    <x v="1"/>
  </r>
  <r>
    <s v="Ouest Gear"/>
    <n v="1128299"/>
    <x v="514"/>
    <x v="2"/>
    <s v="Ouest"/>
    <s v="Nevada"/>
    <s v="Las Vegas"/>
    <x v="1"/>
    <n v="56"/>
    <n v="208"/>
    <n v="11648"/>
    <n v="3377.9199999999996"/>
    <n v="0.28999999999999998"/>
    <x v="1"/>
  </r>
  <r>
    <s v="Ouest Gear"/>
    <n v="1128299"/>
    <x v="515"/>
    <x v="3"/>
    <s v="Ouest"/>
    <s v="Nevada"/>
    <s v="Las Vegas"/>
    <x v="2"/>
    <n v="44"/>
    <n v="179"/>
    <n v="7876"/>
    <n v="3307.9200000000005"/>
    <n v="0.42000000000000004"/>
    <x v="1"/>
  </r>
  <r>
    <s v="Ouest Gear"/>
    <n v="1128299"/>
    <x v="516"/>
    <x v="4"/>
    <s v="Ouest"/>
    <s v="Nevada"/>
    <s v="Las Vegas"/>
    <x v="3"/>
    <n v="42"/>
    <n v="152"/>
    <n v="6384"/>
    <n v="2681.2799999999997"/>
    <n v="0.42"/>
    <x v="1"/>
  </r>
  <r>
    <s v="Ouest Gear"/>
    <n v="1128299"/>
    <x v="517"/>
    <x v="5"/>
    <s v="Ouest"/>
    <s v="Nevada"/>
    <s v="Las Vegas"/>
    <x v="4"/>
    <n v="50"/>
    <n v="152"/>
    <n v="7600"/>
    <n v="4484.0000000000009"/>
    <n v="0.59000000000000008"/>
    <x v="1"/>
  </r>
  <r>
    <s v="Ouest Gear"/>
    <n v="1128299"/>
    <x v="518"/>
    <x v="6"/>
    <s v="Ouest"/>
    <s v="Nevada"/>
    <s v="Las Vegas"/>
    <x v="5"/>
    <n v="55"/>
    <n v="128"/>
    <n v="7040"/>
    <n v="1830.4"/>
    <n v="0.26"/>
    <x v="1"/>
  </r>
  <r>
    <s v="Ouest Gear"/>
    <n v="1128299"/>
    <x v="519"/>
    <x v="0"/>
    <s v="Ouest"/>
    <s v="Nevada"/>
    <s v="Las Vegas"/>
    <x v="0"/>
    <n v="41"/>
    <n v="186"/>
    <n v="7626"/>
    <n v="2897.88"/>
    <n v="0.38"/>
    <x v="1"/>
  </r>
  <r>
    <s v="Ouest Gear"/>
    <n v="1128299"/>
    <x v="520"/>
    <x v="1"/>
    <s v="Ouest"/>
    <s v="Nevada"/>
    <s v="Las Vegas"/>
    <x v="1"/>
    <n v="51"/>
    <n v="180"/>
    <n v="9180"/>
    <n v="2478.6000000000004"/>
    <n v="0.27"/>
    <x v="1"/>
  </r>
  <r>
    <s v="Ouest Gear"/>
    <n v="1128299"/>
    <x v="521"/>
    <x v="2"/>
    <s v="Ouest"/>
    <s v="Nevada"/>
    <s v="Las Vegas"/>
    <x v="2"/>
    <n v="46"/>
    <n v="144"/>
    <n v="6624"/>
    <n v="2715.84"/>
    <n v="0.41000000000000003"/>
    <x v="1"/>
  </r>
  <r>
    <s v="Ouest Gear"/>
    <n v="1128299"/>
    <x v="522"/>
    <x v="3"/>
    <s v="Ouest"/>
    <s v="Nevada"/>
    <s v="Las Vegas"/>
    <x v="3"/>
    <n v="43"/>
    <n v="124"/>
    <n v="5332"/>
    <n v="1866.1999999999998"/>
    <n v="0.35"/>
    <x v="1"/>
  </r>
  <r>
    <s v="Ouest Gear"/>
    <n v="1128299"/>
    <x v="523"/>
    <x v="4"/>
    <s v="Ouest"/>
    <s v="Nevada"/>
    <s v="Las Vegas"/>
    <x v="4"/>
    <n v="53"/>
    <n v="128"/>
    <n v="6784"/>
    <n v="3595.5200000000009"/>
    <n v="0.53000000000000014"/>
    <x v="1"/>
  </r>
  <r>
    <s v="Ouest Gear"/>
    <n v="1128299"/>
    <x v="524"/>
    <x v="5"/>
    <s v="Ouest"/>
    <s v="Nevada"/>
    <s v="Las Vegas"/>
    <x v="5"/>
    <n v="54"/>
    <n v="140"/>
    <n v="7560"/>
    <n v="1587.6000000000001"/>
    <n v="0.21000000000000002"/>
    <x v="1"/>
  </r>
  <r>
    <s v="Ouest Gear"/>
    <n v="1128299"/>
    <x v="525"/>
    <x v="6"/>
    <s v="Ouest"/>
    <s v="Nevada"/>
    <s v="Las Vegas"/>
    <x v="0"/>
    <n v="47"/>
    <n v="171"/>
    <n v="8037"/>
    <n v="3214.8"/>
    <n v="0.4"/>
    <x v="1"/>
  </r>
  <r>
    <s v="Ouest Gear"/>
    <n v="1128299"/>
    <x v="526"/>
    <x v="0"/>
    <s v="Ouest"/>
    <s v="Nevada"/>
    <s v="Las Vegas"/>
    <x v="1"/>
    <n v="50"/>
    <n v="193"/>
    <n v="9650"/>
    <n v="2412.5"/>
    <n v="0.25"/>
    <x v="1"/>
  </r>
  <r>
    <s v="Ouest Gear"/>
    <n v="1128299"/>
    <x v="527"/>
    <x v="1"/>
    <s v="Ouest"/>
    <s v="Nevada"/>
    <s v="Las Vegas"/>
    <x v="2"/>
    <n v="47"/>
    <n v="113"/>
    <n v="5311"/>
    <n v="2230.6200000000003"/>
    <n v="0.42000000000000004"/>
    <x v="1"/>
  </r>
  <r>
    <s v="Ouest Gear"/>
    <n v="1128299"/>
    <x v="528"/>
    <x v="2"/>
    <s v="Ouest"/>
    <s v="Nevada"/>
    <s v="Las Vegas"/>
    <x v="3"/>
    <n v="43"/>
    <n v="119"/>
    <n v="5117"/>
    <n v="1688.61"/>
    <n v="0.32999999999999996"/>
    <x v="1"/>
  </r>
  <r>
    <s v="Ouest Gear"/>
    <n v="1128299"/>
    <x v="529"/>
    <x v="4"/>
    <s v="Ouest"/>
    <s v="Nevada"/>
    <s v="Las Vegas"/>
    <x v="4"/>
    <n v="48"/>
    <n v="107"/>
    <n v="5136"/>
    <n v="2773.440000000001"/>
    <n v="0.54000000000000015"/>
    <x v="1"/>
  </r>
  <r>
    <s v="Ouest Gear"/>
    <n v="1128299"/>
    <x v="530"/>
    <x v="5"/>
    <s v="Ouest"/>
    <s v="Nevada"/>
    <s v="Las Vegas"/>
    <x v="5"/>
    <n v="53"/>
    <n v="120"/>
    <n v="6360"/>
    <n v="1399.2000000000003"/>
    <n v="0.22000000000000003"/>
    <x v="1"/>
  </r>
  <r>
    <s v="Ouest Gear"/>
    <n v="1128299"/>
    <x v="29"/>
    <x v="6"/>
    <s v="Ouest"/>
    <s v="Nevada"/>
    <s v="Las Vegas"/>
    <x v="0"/>
    <n v="47"/>
    <n v="196"/>
    <n v="9212"/>
    <n v="3869.0400000000004"/>
    <n v="0.42000000000000004"/>
    <x v="1"/>
  </r>
  <r>
    <s v="Ouest Gear"/>
    <n v="1128299"/>
    <x v="30"/>
    <x v="0"/>
    <s v="Ouest"/>
    <s v="Nevada"/>
    <s v="Las Vegas"/>
    <x v="1"/>
    <n v="52"/>
    <n v="201"/>
    <n v="10452"/>
    <n v="2613"/>
    <n v="0.25"/>
    <x v="1"/>
  </r>
  <r>
    <s v="Ouest Gear"/>
    <n v="1128299"/>
    <x v="31"/>
    <x v="1"/>
    <s v="Ouest"/>
    <s v="Nevada"/>
    <s v="Las Vegas"/>
    <x v="2"/>
    <n v="44"/>
    <n v="140"/>
    <n v="6160"/>
    <n v="2587.2000000000003"/>
    <n v="0.42000000000000004"/>
    <x v="1"/>
  </r>
  <r>
    <s v="Ouest Gear"/>
    <n v="1128299"/>
    <x v="32"/>
    <x v="2"/>
    <s v="Ouest"/>
    <s v="Nevada"/>
    <s v="Las Vegas"/>
    <x v="3"/>
    <n v="43"/>
    <n v="132"/>
    <n v="5676"/>
    <n v="1986.6"/>
    <n v="0.35"/>
    <x v="1"/>
  </r>
  <r>
    <s v="Ouest Gear"/>
    <n v="1128299"/>
    <x v="33"/>
    <x v="3"/>
    <s v="Ouest"/>
    <s v="Nevada"/>
    <s v="Las Vegas"/>
    <x v="4"/>
    <n v="46"/>
    <n v="119"/>
    <n v="5474"/>
    <n v="2955.9600000000009"/>
    <n v="0.54000000000000015"/>
    <x v="1"/>
  </r>
  <r>
    <s v="Ouest Gear"/>
    <n v="1128299"/>
    <x v="34"/>
    <x v="4"/>
    <s v="Ouest"/>
    <s v="Nevada"/>
    <s v="Las Vegas"/>
    <x v="5"/>
    <n v="51"/>
    <n v="162"/>
    <n v="8262"/>
    <n v="1735.0200000000002"/>
    <n v="0.21000000000000002"/>
    <x v="1"/>
  </r>
  <r>
    <s v="Ouest Gear"/>
    <n v="1128299"/>
    <x v="35"/>
    <x v="5"/>
    <s v="Ouest"/>
    <s v="Nevada"/>
    <s v="Las Vegas"/>
    <x v="0"/>
    <n v="47"/>
    <n v="216"/>
    <n v="10152"/>
    <n v="3756.2400000000007"/>
    <n v="0.37000000000000005"/>
    <x v="1"/>
  </r>
  <r>
    <s v="Ouest Gear"/>
    <n v="1128299"/>
    <x v="36"/>
    <x v="6"/>
    <s v="Ouest"/>
    <s v="Nevada"/>
    <s v="Las Vegas"/>
    <x v="1"/>
    <n v="50"/>
    <n v="209"/>
    <n v="10450"/>
    <n v="2612.5"/>
    <n v="0.25"/>
    <x v="1"/>
  </r>
  <r>
    <s v="Ouest Gear"/>
    <n v="1128299"/>
    <x v="37"/>
    <x v="0"/>
    <s v="Ouest"/>
    <s v="Nevada"/>
    <s v="Las Vegas"/>
    <x v="2"/>
    <n v="47"/>
    <n v="166"/>
    <n v="7802"/>
    <n v="3276.84"/>
    <n v="0.42000000000000004"/>
    <x v="1"/>
  </r>
  <r>
    <s v="Ouest Gear"/>
    <n v="1128299"/>
    <x v="38"/>
    <x v="1"/>
    <s v="Ouest"/>
    <s v="Nevada"/>
    <s v="Las Vegas"/>
    <x v="3"/>
    <n v="40"/>
    <n v="166"/>
    <n v="6640"/>
    <n v="2390.4"/>
    <n v="0.36"/>
    <x v="1"/>
  </r>
  <r>
    <s v="Ouest Gear"/>
    <n v="1128299"/>
    <x v="39"/>
    <x v="2"/>
    <s v="Ouest"/>
    <s v="Nevada"/>
    <s v="Las Vegas"/>
    <x v="4"/>
    <n v="49"/>
    <n v="136"/>
    <n v="6664"/>
    <n v="3598.5600000000009"/>
    <n v="0.54000000000000015"/>
    <x v="1"/>
  </r>
  <r>
    <s v="Ouest Gear"/>
    <n v="1128299"/>
    <x v="40"/>
    <x v="3"/>
    <s v="Ouest"/>
    <s v="Nevada"/>
    <s v="Las Vegas"/>
    <x v="5"/>
    <n v="56"/>
    <n v="170"/>
    <n v="9520"/>
    <n v="1713.6000000000001"/>
    <n v="0.18000000000000002"/>
    <x v="1"/>
  </r>
  <r>
    <s v="Ouest Gear"/>
    <n v="1128299"/>
    <x v="41"/>
    <x v="4"/>
    <s v="Ouest"/>
    <s v="Nevada"/>
    <s v="Las Vegas"/>
    <x v="0"/>
    <n v="20"/>
    <n v="149"/>
    <n v="2980"/>
    <n v="1192"/>
    <n v="0.4"/>
    <x v="1"/>
  </r>
  <r>
    <s v="Ouest Gear"/>
    <n v="1128299"/>
    <x v="42"/>
    <x v="5"/>
    <s v="Ouest"/>
    <s v="Nevada"/>
    <s v="Las Vegas"/>
    <x v="1"/>
    <n v="31"/>
    <n v="145"/>
    <n v="4495"/>
    <n v="1123.75"/>
    <n v="0.25"/>
    <x v="1"/>
  </r>
  <r>
    <s v="Ouest Gear"/>
    <n v="1128299"/>
    <x v="43"/>
    <x v="6"/>
    <s v="Ouest"/>
    <s v="Nevada"/>
    <s v="Las Vegas"/>
    <x v="2"/>
    <n v="26"/>
    <n v="128"/>
    <n v="3328"/>
    <n v="1397.7600000000002"/>
    <n v="0.42000000000000004"/>
    <x v="1"/>
  </r>
  <r>
    <s v="Ouest Gear"/>
    <n v="1128299"/>
    <x v="44"/>
    <x v="0"/>
    <s v="Ouest"/>
    <s v="Nevada"/>
    <s v="Las Vegas"/>
    <x v="3"/>
    <n v="26"/>
    <n v="96"/>
    <n v="2496"/>
    <n v="848.63999999999987"/>
    <n v="0.33999999999999997"/>
    <x v="1"/>
  </r>
  <r>
    <s v="Sports Direct"/>
    <n v="1197831"/>
    <x v="219"/>
    <x v="4"/>
    <s v="Sud"/>
    <s v="Tennessee"/>
    <s v="Knoxville"/>
    <x v="4"/>
    <n v="30"/>
    <n v="123"/>
    <n v="3690"/>
    <n v="1254.5999999999999"/>
    <n v="0.33999999999999997"/>
    <x v="1"/>
  </r>
  <r>
    <s v="Sports Direct"/>
    <n v="1197831"/>
    <x v="220"/>
    <x v="5"/>
    <s v="Sud"/>
    <s v="Tennessee"/>
    <s v="Knoxville"/>
    <x v="5"/>
    <n v="24"/>
    <n v="170"/>
    <n v="4080"/>
    <n v="2162.4"/>
    <n v="0.53"/>
    <x v="1"/>
  </r>
  <r>
    <s v="Sports Direct"/>
    <n v="1197831"/>
    <x v="221"/>
    <x v="6"/>
    <s v="Sud"/>
    <s v="Tennessee"/>
    <s v="Knoxville"/>
    <x v="0"/>
    <n v="18"/>
    <n v="202"/>
    <n v="3636"/>
    <n v="1345.32"/>
    <n v="0.37"/>
    <x v="1"/>
  </r>
  <r>
    <s v="Sports Direct"/>
    <n v="1197831"/>
    <x v="222"/>
    <x v="0"/>
    <s v="Sud"/>
    <s v="Tennessee"/>
    <s v="Knoxville"/>
    <x v="1"/>
    <n v="23"/>
    <n v="219"/>
    <n v="5037"/>
    <n v="1964.4299999999998"/>
    <n v="0.38999999999999996"/>
    <x v="1"/>
  </r>
  <r>
    <s v="Sports Direct"/>
    <n v="1197831"/>
    <x v="223"/>
    <x v="1"/>
    <s v="Sud"/>
    <s v="Tennessee"/>
    <s v="Knoxville"/>
    <x v="2"/>
    <n v="23"/>
    <n v="140"/>
    <n v="3220"/>
    <n v="1255.8"/>
    <n v="0.38999999999999996"/>
    <x v="1"/>
  </r>
  <r>
    <s v="Sports Direct"/>
    <n v="1197831"/>
    <x v="224"/>
    <x v="2"/>
    <s v="Sud"/>
    <s v="Tennessee"/>
    <s v="Knoxville"/>
    <x v="3"/>
    <n v="28"/>
    <n v="128"/>
    <n v="3584"/>
    <n v="1756.1599999999999"/>
    <n v="0.49"/>
    <x v="1"/>
  </r>
  <r>
    <s v="Sports Direct"/>
    <n v="1197831"/>
    <x v="225"/>
    <x v="3"/>
    <s v="Sud"/>
    <s v="Tennessee"/>
    <s v="Knoxville"/>
    <x v="4"/>
    <n v="29"/>
    <n v="94"/>
    <n v="2726"/>
    <n v="872.32"/>
    <n v="0.32"/>
    <x v="1"/>
  </r>
  <r>
    <s v="Sports Direct"/>
    <n v="1197831"/>
    <x v="226"/>
    <x v="4"/>
    <s v="Sud"/>
    <s v="Tennessee"/>
    <s v="Knoxville"/>
    <x v="5"/>
    <n v="28"/>
    <n v="143"/>
    <n v="4004"/>
    <n v="2242.2400000000002"/>
    <n v="0.56000000000000005"/>
    <x v="1"/>
  </r>
  <r>
    <s v="Sports Direct"/>
    <n v="1197831"/>
    <x v="227"/>
    <x v="5"/>
    <s v="Sud"/>
    <s v="Tennessee"/>
    <s v="Knoxville"/>
    <x v="0"/>
    <n v="20"/>
    <n v="221"/>
    <n v="4420"/>
    <n v="1900.5999999999997"/>
    <n v="0.42999999999999994"/>
    <x v="1"/>
  </r>
  <r>
    <s v="Sports Direct"/>
    <n v="1197831"/>
    <x v="228"/>
    <x v="6"/>
    <s v="Sud"/>
    <s v="Tennessee"/>
    <s v="Knoxville"/>
    <x v="1"/>
    <n v="31"/>
    <n v="195"/>
    <n v="6045"/>
    <n v="2841.1499999999996"/>
    <n v="0.47"/>
    <x v="1"/>
  </r>
  <r>
    <s v="Sports Direct"/>
    <n v="1197831"/>
    <x v="711"/>
    <x v="0"/>
    <s v="Sud"/>
    <s v="Tennessee"/>
    <s v="Knoxville"/>
    <x v="2"/>
    <n v="22"/>
    <n v="166"/>
    <n v="3652"/>
    <n v="1570.3599999999997"/>
    <n v="0.42999999999999994"/>
    <x v="1"/>
  </r>
  <r>
    <s v="Sports Direct"/>
    <n v="1197831"/>
    <x v="712"/>
    <x v="1"/>
    <s v="Sud"/>
    <s v="Tennessee"/>
    <s v="Knoxville"/>
    <x v="3"/>
    <n v="25"/>
    <n v="124"/>
    <n v="3100"/>
    <n v="1736.0000000000002"/>
    <n v="0.56000000000000005"/>
    <x v="1"/>
  </r>
  <r>
    <s v="Sports Direct"/>
    <n v="1197831"/>
    <x v="713"/>
    <x v="2"/>
    <s v="Sud"/>
    <s v="Tennessee"/>
    <s v="Knoxville"/>
    <x v="4"/>
    <n v="27"/>
    <n v="88"/>
    <n v="2376"/>
    <n v="974.16"/>
    <n v="0.41"/>
    <x v="1"/>
  </r>
  <r>
    <s v="Sports Direct"/>
    <n v="1197831"/>
    <x v="714"/>
    <x v="3"/>
    <s v="Sud"/>
    <s v="Tennessee"/>
    <s v="Knoxville"/>
    <x v="5"/>
    <n v="25"/>
    <n v="145"/>
    <n v="3625"/>
    <n v="2211.2500000000005"/>
    <n v="0.6100000000000001"/>
    <x v="1"/>
  </r>
  <r>
    <s v="Sports Direct"/>
    <n v="1197831"/>
    <x v="715"/>
    <x v="4"/>
    <s v="Sud"/>
    <s v="Tennessee"/>
    <s v="Knoxville"/>
    <x v="0"/>
    <n v="13"/>
    <n v="203"/>
    <n v="2639"/>
    <n v="1187.55"/>
    <n v="0.44999999999999996"/>
    <x v="1"/>
  </r>
  <r>
    <s v="Sports Direct"/>
    <n v="1197831"/>
    <x v="716"/>
    <x v="5"/>
    <s v="Sud"/>
    <s v="Tennessee"/>
    <s v="Knoxville"/>
    <x v="1"/>
    <n v="17"/>
    <n v="203"/>
    <n v="3451"/>
    <n v="1449.4199999999998"/>
    <n v="0.42"/>
    <x v="1"/>
  </r>
  <r>
    <s v="Sports Direct"/>
    <n v="1197831"/>
    <x v="717"/>
    <x v="6"/>
    <s v="Sud"/>
    <s v="Tennessee"/>
    <s v="Knoxville"/>
    <x v="2"/>
    <n v="15"/>
    <n v="170"/>
    <n v="2550"/>
    <n v="1121.9999999999998"/>
    <n v="0.43999999999999995"/>
    <x v="1"/>
  </r>
  <r>
    <s v="Sports Direct"/>
    <n v="1197831"/>
    <x v="718"/>
    <x v="0"/>
    <s v="Sud"/>
    <s v="Tennessee"/>
    <s v="Knoxville"/>
    <x v="3"/>
    <n v="20"/>
    <n v="128"/>
    <n v="2560"/>
    <n v="1433.6000000000001"/>
    <n v="0.56000000000000005"/>
    <x v="1"/>
  </r>
  <r>
    <s v="Sports Direct"/>
    <n v="1197831"/>
    <x v="719"/>
    <x v="1"/>
    <s v="Sud"/>
    <s v="Tennessee"/>
    <s v="Knoxville"/>
    <x v="4"/>
    <n v="20"/>
    <n v="105"/>
    <n v="2100"/>
    <n v="798"/>
    <n v="0.38"/>
    <x v="1"/>
  </r>
  <r>
    <s v="Sports Direct"/>
    <n v="1197831"/>
    <x v="720"/>
    <x v="2"/>
    <s v="Sud"/>
    <s v="Tennessee"/>
    <s v="Knoxville"/>
    <x v="5"/>
    <n v="18"/>
    <n v="196"/>
    <n v="3528"/>
    <n v="2152.0800000000004"/>
    <n v="0.6100000000000001"/>
    <x v="1"/>
  </r>
  <r>
    <s v="Sports Direct"/>
    <n v="1197831"/>
    <x v="721"/>
    <x v="3"/>
    <s v="Sud"/>
    <s v="Tennessee"/>
    <s v="Knoxville"/>
    <x v="0"/>
    <n v="12"/>
    <n v="247"/>
    <n v="2964"/>
    <n v="1333.8"/>
    <n v="0.44999999999999996"/>
    <x v="1"/>
  </r>
  <r>
    <s v="Sports Direct"/>
    <n v="1197831"/>
    <x v="722"/>
    <x v="4"/>
    <s v="Sud"/>
    <s v="Tennessee"/>
    <s v="Knoxville"/>
    <x v="1"/>
    <n v="20"/>
    <n v="240"/>
    <n v="4800"/>
    <n v="2111.9999999999995"/>
    <n v="0.43999999999999995"/>
    <x v="1"/>
  </r>
  <r>
    <s v="Sports Direct"/>
    <n v="1197831"/>
    <x v="723"/>
    <x v="5"/>
    <s v="Sud"/>
    <s v="Tennessee"/>
    <s v="Knoxville"/>
    <x v="2"/>
    <n v="14"/>
    <n v="204"/>
    <n v="2856"/>
    <n v="1313.76"/>
    <n v="0.45999999999999996"/>
    <x v="1"/>
  </r>
  <r>
    <s v="Sports Direct"/>
    <n v="1197831"/>
    <x v="229"/>
    <x v="6"/>
    <s v="Sud"/>
    <s v="Tennessee"/>
    <s v="Knoxville"/>
    <x v="3"/>
    <n v="20"/>
    <n v="179"/>
    <n v="3580"/>
    <n v="1933.2"/>
    <n v="0.54"/>
    <x v="1"/>
  </r>
  <r>
    <s v="Sports Direct"/>
    <n v="1197831"/>
    <x v="230"/>
    <x v="0"/>
    <s v="Sud"/>
    <s v="Tennessee"/>
    <s v="Knoxville"/>
    <x v="4"/>
    <n v="33"/>
    <n v="132"/>
    <n v="4356"/>
    <n v="1785.9599999999998"/>
    <n v="0.41"/>
    <x v="1"/>
  </r>
  <r>
    <s v="Sports Direct"/>
    <n v="1197831"/>
    <x v="231"/>
    <x v="1"/>
    <s v="Sud"/>
    <s v="Tennessee"/>
    <s v="Knoxville"/>
    <x v="5"/>
    <n v="31"/>
    <n v="271"/>
    <n v="8401"/>
    <n v="4956.5900000000011"/>
    <n v="0.59000000000000008"/>
    <x v="1"/>
  </r>
  <r>
    <s v="Sports Direct"/>
    <n v="1197831"/>
    <x v="232"/>
    <x v="2"/>
    <s v="Sud"/>
    <s v="Tennessee"/>
    <s v="Knoxville"/>
    <x v="0"/>
    <n v="28"/>
    <n v="256"/>
    <n v="7168"/>
    <n v="3368.96"/>
    <n v="0.47"/>
    <x v="1"/>
  </r>
  <r>
    <s v="Sports Direct"/>
    <n v="1197831"/>
    <x v="233"/>
    <x v="3"/>
    <s v="Sud"/>
    <s v="Tennessee"/>
    <s v="Knoxville"/>
    <x v="1"/>
    <n v="32"/>
    <n v="240"/>
    <n v="7680"/>
    <n v="3609.6"/>
    <n v="0.47"/>
    <x v="1"/>
  </r>
  <r>
    <s v="Sports Direct"/>
    <n v="1197831"/>
    <x v="234"/>
    <x v="4"/>
    <s v="Sud"/>
    <s v="Tennessee"/>
    <s v="Knoxville"/>
    <x v="2"/>
    <n v="26"/>
    <n v="202"/>
    <n v="5252"/>
    <n v="2310.8799999999997"/>
    <n v="0.43999999999999995"/>
    <x v="1"/>
  </r>
  <r>
    <s v="Sports Direct"/>
    <n v="1197831"/>
    <x v="235"/>
    <x v="5"/>
    <s v="Sud"/>
    <s v="Tennessee"/>
    <s v="Knoxville"/>
    <x v="3"/>
    <n v="29"/>
    <n v="198"/>
    <n v="5742"/>
    <n v="3215.5200000000004"/>
    <n v="0.56000000000000005"/>
    <x v="1"/>
  </r>
  <r>
    <s v="Sports Direct"/>
    <n v="1197831"/>
    <x v="236"/>
    <x v="6"/>
    <s v="Sud"/>
    <s v="Tennessee"/>
    <s v="Knoxville"/>
    <x v="4"/>
    <n v="30"/>
    <n v="150"/>
    <n v="4500"/>
    <n v="1754.9999999999998"/>
    <n v="0.38999999999999996"/>
    <x v="1"/>
  </r>
  <r>
    <s v="Sports Direct"/>
    <n v="1197831"/>
    <x v="237"/>
    <x v="0"/>
    <s v="Sud"/>
    <s v="Tennessee"/>
    <s v="Knoxville"/>
    <x v="5"/>
    <n v="37"/>
    <n v="306"/>
    <n v="11322"/>
    <n v="6679.9800000000005"/>
    <n v="0.59000000000000008"/>
    <x v="1"/>
  </r>
  <r>
    <s v="Sports Direct"/>
    <n v="1197831"/>
    <x v="238"/>
    <x v="1"/>
    <s v="Sud"/>
    <s v="Tennessee"/>
    <s v="Knoxville"/>
    <x v="0"/>
    <n v="29"/>
    <n v="272"/>
    <n v="7888"/>
    <n v="3943.9999999999995"/>
    <n v="0.49999999999999994"/>
    <x v="1"/>
  </r>
  <r>
    <s v="Sports Direct"/>
    <n v="1197831"/>
    <x v="239"/>
    <x v="2"/>
    <s v="Sud"/>
    <s v="Tennessee"/>
    <s v="Knoxville"/>
    <x v="1"/>
    <n v="30"/>
    <n v="264"/>
    <n v="7920"/>
    <n v="3959.9999999999995"/>
    <n v="0.49999999999999994"/>
    <x v="1"/>
  </r>
  <r>
    <s v="Sports Direct"/>
    <n v="1197831"/>
    <x v="240"/>
    <x v="3"/>
    <s v="Sud"/>
    <s v="Tennessee"/>
    <s v="Knoxville"/>
    <x v="2"/>
    <n v="30"/>
    <n v="322"/>
    <n v="9660"/>
    <n v="4829.9999999999991"/>
    <n v="0.49999999999999994"/>
    <x v="1"/>
  </r>
  <r>
    <s v="Sports Direct"/>
    <n v="1197831"/>
    <x v="241"/>
    <x v="4"/>
    <s v="Sud"/>
    <s v="Tennessee"/>
    <s v="Knoxville"/>
    <x v="3"/>
    <n v="32"/>
    <n v="196"/>
    <n v="6272"/>
    <n v="3825.9200000000005"/>
    <n v="0.6100000000000001"/>
    <x v="1"/>
  </r>
  <r>
    <s v="Sports Direct"/>
    <n v="1197831"/>
    <x v="242"/>
    <x v="5"/>
    <s v="Sud"/>
    <s v="Tennessee"/>
    <s v="Knoxville"/>
    <x v="4"/>
    <n v="33"/>
    <n v="182"/>
    <n v="6006"/>
    <n v="2702.7"/>
    <n v="0.44999999999999996"/>
    <x v="1"/>
  </r>
  <r>
    <s v="Sports Direct"/>
    <n v="1197831"/>
    <x v="243"/>
    <x v="6"/>
    <s v="Sud"/>
    <s v="Tennessee"/>
    <s v="Knoxville"/>
    <x v="5"/>
    <n v="38"/>
    <n v="272"/>
    <n v="10336"/>
    <n v="6408.3200000000015"/>
    <n v="0.62000000000000011"/>
    <x v="1"/>
  </r>
  <r>
    <s v="Sports Direct"/>
    <n v="1197831"/>
    <x v="244"/>
    <x v="0"/>
    <s v="Sud"/>
    <s v="Tennessee"/>
    <s v="Knoxville"/>
    <x v="0"/>
    <n v="29"/>
    <n v="233"/>
    <n v="6757"/>
    <n v="3446.07"/>
    <n v="0.51"/>
    <x v="1"/>
  </r>
  <r>
    <s v="Sports Direct"/>
    <n v="1197831"/>
    <x v="245"/>
    <x v="1"/>
    <s v="Sud"/>
    <s v="Tennessee"/>
    <s v="Knoxville"/>
    <x v="1"/>
    <n v="44"/>
    <n v="271"/>
    <n v="11924"/>
    <n v="6081.24"/>
    <n v="0.51"/>
    <x v="1"/>
  </r>
  <r>
    <s v="Sports Direct"/>
    <n v="1197831"/>
    <x v="246"/>
    <x v="2"/>
    <s v="Sud"/>
    <s v="Tennessee"/>
    <s v="Knoxville"/>
    <x v="2"/>
    <n v="39"/>
    <n v="314"/>
    <n v="12246"/>
    <n v="5755.62"/>
    <n v="0.47"/>
    <x v="1"/>
  </r>
  <r>
    <s v="Sports Direct"/>
    <n v="1197831"/>
    <x v="247"/>
    <x v="3"/>
    <s v="Sud"/>
    <s v="Tennessee"/>
    <s v="Knoxville"/>
    <x v="3"/>
    <n v="32"/>
    <n v="162"/>
    <n v="5184"/>
    <n v="3058.5600000000004"/>
    <n v="0.59000000000000008"/>
    <x v="1"/>
  </r>
  <r>
    <s v="Sports Direct"/>
    <n v="1197831"/>
    <x v="248"/>
    <x v="4"/>
    <s v="Sud"/>
    <s v="Tennessee"/>
    <s v="Knoxville"/>
    <x v="4"/>
    <n v="35"/>
    <n v="143"/>
    <n v="5005"/>
    <n v="2252.25"/>
    <n v="0.44999999999999996"/>
    <x v="1"/>
  </r>
  <r>
    <s v="Sports Direct"/>
    <n v="1197831"/>
    <x v="249"/>
    <x v="5"/>
    <s v="Sud"/>
    <s v="Tennessee"/>
    <s v="Knoxville"/>
    <x v="5"/>
    <n v="40"/>
    <n v="232"/>
    <n v="9280"/>
    <n v="6217.6000000000013"/>
    <n v="0.67000000000000015"/>
    <x v="1"/>
  </r>
  <r>
    <s v="Sports Direct"/>
    <n v="1197831"/>
    <x v="250"/>
    <x v="6"/>
    <s v="Sud"/>
    <s v="Tennessee"/>
    <s v="Knoxville"/>
    <x v="0"/>
    <n v="40"/>
    <n v="209"/>
    <n v="8360"/>
    <n v="4179.9999999999991"/>
    <n v="0.49999999999999994"/>
    <x v="1"/>
  </r>
  <r>
    <s v="Sports Direct"/>
    <n v="1197831"/>
    <x v="251"/>
    <x v="0"/>
    <s v="Sud"/>
    <s v="Tennessee"/>
    <s v="Knoxville"/>
    <x v="1"/>
    <n v="33"/>
    <n v="213"/>
    <n v="7029"/>
    <n v="3303.6299999999997"/>
    <n v="0.47"/>
    <x v="1"/>
  </r>
  <r>
    <s v="Sports Direct"/>
    <n v="1197831"/>
    <x v="252"/>
    <x v="1"/>
    <s v="Sud"/>
    <s v="Tennessee"/>
    <s v="Knoxville"/>
    <x v="2"/>
    <n v="40"/>
    <n v="203"/>
    <n v="8120"/>
    <n v="4141.2"/>
    <n v="0.51"/>
    <x v="1"/>
  </r>
  <r>
    <s v="Sports Direct"/>
    <n v="1197831"/>
    <x v="253"/>
    <x v="2"/>
    <s v="Sud"/>
    <s v="Tennessee"/>
    <s v="Knoxville"/>
    <x v="3"/>
    <n v="40"/>
    <n v="136"/>
    <n v="5440"/>
    <n v="3100.8"/>
    <n v="0.57000000000000006"/>
    <x v="1"/>
  </r>
  <r>
    <s v="Sports Direct"/>
    <n v="1197831"/>
    <x v="254"/>
    <x v="3"/>
    <s v="Sud"/>
    <s v="Tennessee"/>
    <s v="Knoxville"/>
    <x v="4"/>
    <n v="39"/>
    <n v="120"/>
    <n v="4680"/>
    <n v="2012.3999999999996"/>
    <n v="0.42999999999999994"/>
    <x v="1"/>
  </r>
  <r>
    <s v="Sports Direct"/>
    <n v="1197831"/>
    <x v="255"/>
    <x v="4"/>
    <s v="Sud"/>
    <s v="Tennessee"/>
    <s v="Knoxville"/>
    <x v="5"/>
    <n v="30"/>
    <n v="219"/>
    <n v="6570"/>
    <n v="4073.4000000000005"/>
    <n v="0.62000000000000011"/>
    <x v="1"/>
  </r>
  <r>
    <s v="Sports Direct"/>
    <n v="1197831"/>
    <x v="256"/>
    <x v="5"/>
    <s v="Sud"/>
    <s v="Tennessee"/>
    <s v="Knoxville"/>
    <x v="0"/>
    <n v="28"/>
    <n v="201"/>
    <n v="5628"/>
    <n v="2926.56"/>
    <n v="0.52"/>
    <x v="1"/>
  </r>
  <r>
    <s v="Sports Direct"/>
    <n v="1197831"/>
    <x v="257"/>
    <x v="6"/>
    <s v="Sud"/>
    <s v="Tennessee"/>
    <s v="Knoxville"/>
    <x v="1"/>
    <n v="25"/>
    <n v="178"/>
    <n v="4450"/>
    <n v="2136"/>
    <n v="0.48"/>
    <x v="1"/>
  </r>
  <r>
    <s v="Sports Direct"/>
    <n v="1197831"/>
    <x v="258"/>
    <x v="0"/>
    <s v="Sud"/>
    <s v="Tennessee"/>
    <s v="Knoxville"/>
    <x v="2"/>
    <n v="27"/>
    <n v="163"/>
    <n v="4401"/>
    <n v="2112.48"/>
    <n v="0.48"/>
    <x v="1"/>
  </r>
  <r>
    <s v="Sports Direct"/>
    <n v="1197831"/>
    <x v="259"/>
    <x v="1"/>
    <s v="Sud"/>
    <s v="Tennessee"/>
    <s v="Knoxville"/>
    <x v="3"/>
    <n v="30"/>
    <n v="131"/>
    <n v="3930"/>
    <n v="2358.0000000000005"/>
    <n v="0.60000000000000009"/>
    <x v="1"/>
  </r>
  <r>
    <s v="Sports Direct"/>
    <n v="1197831"/>
    <x v="260"/>
    <x v="2"/>
    <s v="Sud"/>
    <s v="Tennessee"/>
    <s v="Knoxville"/>
    <x v="4"/>
    <n v="28"/>
    <n v="109"/>
    <n v="3052"/>
    <n v="1342.8799999999999"/>
    <n v="0.43999999999999995"/>
    <x v="1"/>
  </r>
  <r>
    <s v="Sports Direct"/>
    <n v="1197831"/>
    <x v="261"/>
    <x v="3"/>
    <s v="Sud"/>
    <s v="Tennessee"/>
    <s v="Knoxville"/>
    <x v="5"/>
    <n v="29"/>
    <n v="179"/>
    <n v="5191"/>
    <n v="3477.9700000000007"/>
    <n v="0.67000000000000015"/>
    <x v="1"/>
  </r>
  <r>
    <s v="Sports Direct"/>
    <n v="1197831"/>
    <x v="262"/>
    <x v="4"/>
    <s v="Sud"/>
    <s v="Tennessee"/>
    <s v="Knoxville"/>
    <x v="0"/>
    <n v="24"/>
    <n v="203"/>
    <n v="4872"/>
    <n v="2338.56"/>
    <n v="0.48"/>
    <x v="1"/>
  </r>
  <r>
    <s v="Sports Direct"/>
    <n v="1197831"/>
    <x v="263"/>
    <x v="5"/>
    <s v="Sud"/>
    <s v="Tennessee"/>
    <s v="Knoxville"/>
    <x v="1"/>
    <n v="21"/>
    <n v="223"/>
    <n v="4683"/>
    <n v="2294.6699999999996"/>
    <n v="0.48999999999999994"/>
    <x v="1"/>
  </r>
  <r>
    <s v="Sports Direct"/>
    <n v="1197831"/>
    <x v="264"/>
    <x v="6"/>
    <s v="Sud"/>
    <s v="Tennessee"/>
    <s v="Knoxville"/>
    <x v="2"/>
    <n v="37"/>
    <n v="204"/>
    <n v="7548"/>
    <n v="3547.56"/>
    <n v="0.47"/>
    <x v="1"/>
  </r>
  <r>
    <s v="Sports Direct"/>
    <n v="1197831"/>
    <x v="265"/>
    <x v="0"/>
    <s v="Sud"/>
    <s v="Tennessee"/>
    <s v="Knoxville"/>
    <x v="3"/>
    <n v="38"/>
    <n v="157"/>
    <n v="5966"/>
    <n v="3698.9200000000005"/>
    <n v="0.62000000000000011"/>
    <x v="1"/>
  </r>
  <r>
    <s v="Sports Direct"/>
    <n v="1197831"/>
    <x v="266"/>
    <x v="1"/>
    <s v="Sud"/>
    <s v="Tennessee"/>
    <s v="Knoxville"/>
    <x v="4"/>
    <n v="43"/>
    <n v="140"/>
    <n v="6020"/>
    <n v="2769.2"/>
    <n v="0.45999999999999996"/>
    <x v="1"/>
  </r>
  <r>
    <s v="Sports Direct"/>
    <n v="1197831"/>
    <x v="267"/>
    <x v="2"/>
    <s v="Sud"/>
    <s v="Tennessee"/>
    <s v="Knoxville"/>
    <x v="5"/>
    <n v="43"/>
    <n v="202"/>
    <n v="8686"/>
    <n v="5732.7600000000011"/>
    <n v="0.66000000000000014"/>
    <x v="1"/>
  </r>
  <r>
    <s v="Sports Direct"/>
    <n v="1197831"/>
    <x v="268"/>
    <x v="3"/>
    <s v="Sud"/>
    <s v="Tennessee"/>
    <s v="Knoxville"/>
    <x v="0"/>
    <n v="39"/>
    <n v="248"/>
    <n v="9672"/>
    <n v="4642.5599999999995"/>
    <n v="0.48"/>
    <x v="1"/>
  </r>
  <r>
    <s v="Sports Direct"/>
    <n v="1197831"/>
    <x v="269"/>
    <x v="4"/>
    <s v="Sud"/>
    <s v="Tennessee"/>
    <s v="Knoxville"/>
    <x v="1"/>
    <n v="37"/>
    <n v="264"/>
    <n v="9768"/>
    <n v="4786.32"/>
    <n v="0.48999999999999994"/>
    <x v="1"/>
  </r>
  <r>
    <s v="Sports Direct"/>
    <n v="1197831"/>
    <x v="270"/>
    <x v="5"/>
    <s v="Sud"/>
    <s v="Tennessee"/>
    <s v="Knoxville"/>
    <x v="2"/>
    <n v="44"/>
    <n v="210"/>
    <n v="9240"/>
    <n v="4712.3999999999996"/>
    <n v="0.51"/>
    <x v="1"/>
  </r>
  <r>
    <s v="Sports Direct"/>
    <n v="1197831"/>
    <x v="271"/>
    <x v="6"/>
    <s v="Sud"/>
    <s v="Tennessee"/>
    <s v="Knoxville"/>
    <x v="3"/>
    <n v="44"/>
    <n v="176"/>
    <n v="7744"/>
    <n v="4646.4000000000005"/>
    <n v="0.60000000000000009"/>
    <x v="1"/>
  </r>
  <r>
    <s v="Sports Direct"/>
    <n v="1197831"/>
    <x v="272"/>
    <x v="0"/>
    <s v="Sud"/>
    <s v="Tennessee"/>
    <s v="Knoxville"/>
    <x v="4"/>
    <n v="38"/>
    <n v="160"/>
    <n v="6080"/>
    <n v="2857.6"/>
    <n v="0.47"/>
    <x v="1"/>
  </r>
  <r>
    <s v="Sports Direct"/>
    <n v="1197831"/>
    <x v="273"/>
    <x v="1"/>
    <s v="Sud"/>
    <s v="Tennessee"/>
    <s v="Knoxville"/>
    <x v="5"/>
    <n v="49"/>
    <n v="225"/>
    <n v="11025"/>
    <n v="6945.7500000000009"/>
    <n v="0.63000000000000012"/>
    <x v="1"/>
  </r>
  <r>
    <s v="Foot Locker"/>
    <n v="1185732"/>
    <x v="274"/>
    <x v="2"/>
    <s v="Sud"/>
    <s v="Tennessee"/>
    <s v="Knoxville"/>
    <x v="0"/>
    <n v="27"/>
    <n v="140"/>
    <n v="3780"/>
    <n v="1663.2"/>
    <n v="0.44"/>
    <x v="1"/>
  </r>
  <r>
    <s v="Foot Locker"/>
    <n v="1185732"/>
    <x v="275"/>
    <x v="3"/>
    <s v="Sud"/>
    <s v="Tennessee"/>
    <s v="Knoxville"/>
    <x v="1"/>
    <n v="23"/>
    <n v="70"/>
    <n v="1610"/>
    <n v="660.09999999999991"/>
    <n v="0.41"/>
    <x v="1"/>
  </r>
  <r>
    <s v="Foot Locker"/>
    <n v="1185732"/>
    <x v="276"/>
    <x v="4"/>
    <s v="Sud"/>
    <s v="Tennessee"/>
    <s v="Knoxville"/>
    <x v="2"/>
    <n v="19"/>
    <n v="74"/>
    <n v="1406"/>
    <n v="548.33999999999992"/>
    <n v="0.38999999999999996"/>
    <x v="1"/>
  </r>
  <r>
    <s v="Foot Locker"/>
    <n v="1185732"/>
    <x v="277"/>
    <x v="5"/>
    <s v="Sud"/>
    <s v="Tennessee"/>
    <s v="Knoxville"/>
    <x v="3"/>
    <n v="22"/>
    <n v="23"/>
    <n v="506"/>
    <n v="217.58"/>
    <n v="0.43000000000000005"/>
    <x v="1"/>
  </r>
  <r>
    <s v="Sports Direct"/>
    <n v="1197831"/>
    <x v="350"/>
    <x v="1"/>
    <s v="Sud"/>
    <s v="Alabama"/>
    <s v="Birmingham"/>
    <x v="4"/>
    <n v="31"/>
    <n v="114"/>
    <n v="3534"/>
    <n v="1448.9399999999998"/>
    <n v="0.41"/>
    <x v="1"/>
  </r>
  <r>
    <s v="Sports Direct"/>
    <n v="1197831"/>
    <x v="351"/>
    <x v="2"/>
    <s v="Sud"/>
    <s v="Alabama"/>
    <s v="Birmingham"/>
    <x v="5"/>
    <n v="24"/>
    <n v="152"/>
    <n v="3648"/>
    <n v="2152.3200000000002"/>
    <n v="0.59000000000000008"/>
    <x v="1"/>
  </r>
  <r>
    <s v="Sports Direct"/>
    <n v="1197831"/>
    <x v="352"/>
    <x v="3"/>
    <s v="Sud"/>
    <s v="Alabama"/>
    <s v="Birmingham"/>
    <x v="0"/>
    <n v="16"/>
    <n v="206"/>
    <n v="3296"/>
    <n v="1549.12"/>
    <n v="0.47"/>
    <x v="1"/>
  </r>
  <r>
    <s v="Sports Direct"/>
    <n v="1197831"/>
    <x v="353"/>
    <x v="4"/>
    <s v="Sud"/>
    <s v="Alabama"/>
    <s v="Birmingham"/>
    <x v="1"/>
    <n v="26"/>
    <n v="192"/>
    <n v="4992"/>
    <n v="2096.64"/>
    <n v="0.42"/>
    <x v="1"/>
  </r>
  <r>
    <s v="Sports Direct"/>
    <n v="1197831"/>
    <x v="354"/>
    <x v="5"/>
    <s v="Sud"/>
    <s v="Alabama"/>
    <s v="Birmingham"/>
    <x v="2"/>
    <n v="26"/>
    <n v="136"/>
    <n v="3536"/>
    <n v="1555.84"/>
    <n v="0.43999999999999995"/>
    <x v="1"/>
  </r>
  <r>
    <s v="Sports Direct"/>
    <n v="1197831"/>
    <x v="355"/>
    <x v="6"/>
    <s v="Sud"/>
    <s v="Alabama"/>
    <s v="Birmingham"/>
    <x v="3"/>
    <n v="24"/>
    <n v="113"/>
    <n v="2712"/>
    <n v="1464.48"/>
    <n v="0.54"/>
    <x v="1"/>
  </r>
  <r>
    <s v="Sports Direct"/>
    <n v="1197831"/>
    <x v="356"/>
    <x v="0"/>
    <s v="Sud"/>
    <s v="Alabama"/>
    <s v="Birmingham"/>
    <x v="4"/>
    <n v="29"/>
    <n v="85"/>
    <n v="2465"/>
    <n v="961.34999999999991"/>
    <n v="0.38999999999999996"/>
    <x v="1"/>
  </r>
  <r>
    <s v="Sports Direct"/>
    <n v="1197831"/>
    <x v="357"/>
    <x v="1"/>
    <s v="Sud"/>
    <s v="Alabama"/>
    <s v="Birmingham"/>
    <x v="5"/>
    <n v="27"/>
    <n v="144"/>
    <n v="3888"/>
    <n v="2216.1600000000003"/>
    <n v="0.57000000000000006"/>
    <x v="1"/>
  </r>
  <r>
    <s v="Sports Direct"/>
    <n v="1197831"/>
    <x v="358"/>
    <x v="2"/>
    <s v="Sud"/>
    <s v="Alabama"/>
    <s v="Birmingham"/>
    <x v="0"/>
    <n v="23"/>
    <n v="194"/>
    <n v="4462"/>
    <n v="2186.3799999999997"/>
    <n v="0.48999999999999994"/>
    <x v="1"/>
  </r>
  <r>
    <s v="Sports Direct"/>
    <n v="1197831"/>
    <x v="359"/>
    <x v="3"/>
    <s v="Sud"/>
    <s v="Alabama"/>
    <s v="Birmingham"/>
    <x v="1"/>
    <n v="32"/>
    <n v="194"/>
    <n v="6208"/>
    <n v="2917.7599999999998"/>
    <n v="0.47"/>
    <x v="1"/>
  </r>
  <r>
    <s v="Sports Direct"/>
    <n v="1197831"/>
    <x v="360"/>
    <x v="4"/>
    <s v="Sud"/>
    <s v="Alabama"/>
    <s v="Birmingham"/>
    <x v="2"/>
    <n v="20"/>
    <n v="144"/>
    <n v="2880"/>
    <n v="1468.8"/>
    <n v="0.51"/>
    <x v="1"/>
  </r>
  <r>
    <s v="Sports Direct"/>
    <n v="1197831"/>
    <x v="361"/>
    <x v="5"/>
    <s v="Sud"/>
    <s v="Alabama"/>
    <s v="Birmingham"/>
    <x v="3"/>
    <n v="23"/>
    <n v="116"/>
    <n v="2668"/>
    <n v="1627.4800000000002"/>
    <n v="0.6100000000000001"/>
    <x v="1"/>
  </r>
  <r>
    <s v="Sports Direct"/>
    <n v="1197831"/>
    <x v="362"/>
    <x v="6"/>
    <s v="Sud"/>
    <s v="Alabama"/>
    <s v="Birmingham"/>
    <x v="4"/>
    <n v="28"/>
    <n v="88"/>
    <n v="2464"/>
    <n v="1133.4399999999998"/>
    <n v="0.45999999999999996"/>
    <x v="1"/>
  </r>
  <r>
    <s v="Sports Direct"/>
    <n v="1197831"/>
    <x v="363"/>
    <x v="0"/>
    <s v="Sud"/>
    <s v="Alabama"/>
    <s v="Birmingham"/>
    <x v="5"/>
    <n v="26"/>
    <n v="120"/>
    <n v="3120"/>
    <n v="2059.2000000000003"/>
    <n v="0.66000000000000014"/>
    <x v="1"/>
  </r>
  <r>
    <s v="Sports Direct"/>
    <n v="1197831"/>
    <x v="364"/>
    <x v="1"/>
    <s v="Sud"/>
    <s v="Alabama"/>
    <s v="Birmingham"/>
    <x v="0"/>
    <n v="15"/>
    <n v="215"/>
    <n v="3225"/>
    <n v="1677"/>
    <n v="0.52"/>
    <x v="1"/>
  </r>
  <r>
    <s v="Sports Direct"/>
    <n v="1197831"/>
    <x v="365"/>
    <x v="2"/>
    <s v="Sud"/>
    <s v="Alabama"/>
    <s v="Birmingham"/>
    <x v="1"/>
    <n v="16"/>
    <n v="202"/>
    <n v="3232"/>
    <n v="1519.04"/>
    <n v="0.47"/>
    <x v="1"/>
  </r>
  <r>
    <s v="Sports Direct"/>
    <n v="1197831"/>
    <x v="366"/>
    <x v="3"/>
    <s v="Sud"/>
    <s v="Alabama"/>
    <s v="Birmingham"/>
    <x v="2"/>
    <n v="11"/>
    <n v="152"/>
    <n v="1672"/>
    <n v="785.83999999999992"/>
    <n v="0.47"/>
    <x v="1"/>
  </r>
  <r>
    <s v="Sports Direct"/>
    <n v="1197831"/>
    <x v="367"/>
    <x v="4"/>
    <s v="Sud"/>
    <s v="Alabama"/>
    <s v="Birmingham"/>
    <x v="3"/>
    <n v="15"/>
    <n v="116"/>
    <n v="1740"/>
    <n v="1044.0000000000002"/>
    <n v="0.60000000000000009"/>
    <x v="1"/>
  </r>
  <r>
    <s v="Sports Direct"/>
    <n v="1197831"/>
    <x v="368"/>
    <x v="5"/>
    <s v="Sud"/>
    <s v="Alabama"/>
    <s v="Birmingham"/>
    <x v="4"/>
    <n v="19"/>
    <n v="88"/>
    <n v="1672"/>
    <n v="702.24"/>
    <n v="0.42"/>
    <x v="1"/>
  </r>
  <r>
    <s v="Sports Direct"/>
    <n v="1197831"/>
    <x v="369"/>
    <x v="6"/>
    <s v="Sud"/>
    <s v="Alabama"/>
    <s v="Birmingham"/>
    <x v="5"/>
    <n v="14"/>
    <n v="165"/>
    <n v="2310"/>
    <n v="1547.7000000000003"/>
    <n v="0.67000000000000015"/>
    <x v="1"/>
  </r>
  <r>
    <s v="Sports Direct"/>
    <n v="1197831"/>
    <x v="370"/>
    <x v="0"/>
    <s v="Sud"/>
    <s v="Alabama"/>
    <s v="Birmingham"/>
    <x v="0"/>
    <n v="7"/>
    <n v="224"/>
    <n v="1568"/>
    <n v="736.95999999999992"/>
    <n v="0.47"/>
    <x v="1"/>
  </r>
  <r>
    <s v="Sports Direct"/>
    <n v="1197831"/>
    <x v="371"/>
    <x v="1"/>
    <s v="Sud"/>
    <s v="Alabama"/>
    <s v="Birmingham"/>
    <x v="1"/>
    <n v="16"/>
    <n v="218"/>
    <n v="3488"/>
    <n v="1709.1199999999997"/>
    <n v="0.48999999999999994"/>
    <x v="1"/>
  </r>
  <r>
    <s v="Sports Direct"/>
    <n v="1197831"/>
    <x v="372"/>
    <x v="2"/>
    <s v="Sud"/>
    <s v="Alabama"/>
    <s v="Birmingham"/>
    <x v="2"/>
    <n v="11"/>
    <n v="190"/>
    <n v="2090"/>
    <n v="1086.8"/>
    <n v="0.52"/>
    <x v="1"/>
  </r>
  <r>
    <s v="Sports Direct"/>
    <n v="1197831"/>
    <x v="373"/>
    <x v="3"/>
    <s v="Sud"/>
    <s v="Alabama"/>
    <s v="Birmingham"/>
    <x v="3"/>
    <n v="26"/>
    <n v="165"/>
    <n v="4290"/>
    <n v="2616.9000000000005"/>
    <n v="0.6100000000000001"/>
    <x v="1"/>
  </r>
  <r>
    <s v="Sports Direct"/>
    <n v="1197831"/>
    <x v="374"/>
    <x v="4"/>
    <s v="Sud"/>
    <s v="Alabama"/>
    <s v="Birmingham"/>
    <x v="4"/>
    <n v="39"/>
    <n v="132"/>
    <n v="5148"/>
    <n v="2162.16"/>
    <n v="0.42"/>
    <x v="1"/>
  </r>
  <r>
    <s v="Sports Direct"/>
    <n v="1197831"/>
    <x v="375"/>
    <x v="5"/>
    <s v="Sud"/>
    <s v="Alabama"/>
    <s v="Birmingham"/>
    <x v="5"/>
    <n v="36"/>
    <n v="263"/>
    <n v="9468"/>
    <n v="6248.880000000001"/>
    <n v="0.66000000000000014"/>
    <x v="1"/>
  </r>
  <r>
    <s v="Sports Direct"/>
    <n v="1197831"/>
    <x v="376"/>
    <x v="6"/>
    <s v="Sud"/>
    <s v="Alabama"/>
    <s v="Birmingham"/>
    <x v="0"/>
    <n v="30"/>
    <n v="225"/>
    <n v="6750"/>
    <n v="3240"/>
    <n v="0.48"/>
    <x v="1"/>
  </r>
  <r>
    <s v="Sports Direct"/>
    <n v="1197831"/>
    <x v="377"/>
    <x v="0"/>
    <s v="Sud"/>
    <s v="Alabama"/>
    <s v="Birmingham"/>
    <x v="1"/>
    <n v="35"/>
    <n v="233"/>
    <n v="8155"/>
    <n v="3832.85"/>
    <n v="0.47"/>
    <x v="1"/>
  </r>
  <r>
    <s v="Sports Direct"/>
    <n v="1197831"/>
    <x v="378"/>
    <x v="1"/>
    <s v="Sud"/>
    <s v="Alabama"/>
    <s v="Birmingham"/>
    <x v="2"/>
    <n v="35"/>
    <n v="228"/>
    <n v="7980"/>
    <n v="4069.8"/>
    <n v="0.51"/>
    <x v="1"/>
  </r>
  <r>
    <s v="Sports Direct"/>
    <n v="1197831"/>
    <x v="379"/>
    <x v="2"/>
    <s v="Sud"/>
    <s v="Alabama"/>
    <s v="Birmingham"/>
    <x v="3"/>
    <n v="31"/>
    <n v="210"/>
    <n v="6510"/>
    <n v="3906.0000000000005"/>
    <n v="0.60000000000000009"/>
    <x v="1"/>
  </r>
  <r>
    <s v="Sports Direct"/>
    <n v="1197831"/>
    <x v="380"/>
    <x v="3"/>
    <s v="Sud"/>
    <s v="Alabama"/>
    <s v="Birmingham"/>
    <x v="4"/>
    <n v="38"/>
    <n v="165"/>
    <n v="6270"/>
    <n v="2946.8999999999996"/>
    <n v="0.47"/>
    <x v="1"/>
  </r>
  <r>
    <s v="Sports Direct"/>
    <n v="1197831"/>
    <x v="381"/>
    <x v="4"/>
    <s v="Sud"/>
    <s v="Alabama"/>
    <s v="Birmingham"/>
    <x v="5"/>
    <n v="36"/>
    <n v="280"/>
    <n v="10080"/>
    <n v="6451.2000000000016"/>
    <n v="0.64000000000000012"/>
    <x v="1"/>
  </r>
  <r>
    <s v="Sports Direct"/>
    <n v="1197831"/>
    <x v="382"/>
    <x v="5"/>
    <s v="Sud"/>
    <s v="Alabama"/>
    <s v="Birmingham"/>
    <x v="0"/>
    <n v="31"/>
    <n v="256"/>
    <n v="7936"/>
    <n v="4206.079999999999"/>
    <n v="0.52999999999999992"/>
    <x v="1"/>
  </r>
  <r>
    <s v="Sports Direct"/>
    <n v="1197831"/>
    <x v="383"/>
    <x v="6"/>
    <s v="Sud"/>
    <s v="Alabama"/>
    <s v="Birmingham"/>
    <x v="1"/>
    <n v="37"/>
    <n v="264"/>
    <n v="9768"/>
    <n v="5372.4"/>
    <n v="0.54999999999999993"/>
    <x v="1"/>
  </r>
  <r>
    <s v="Sports Direct"/>
    <n v="1197831"/>
    <x v="384"/>
    <x v="0"/>
    <s v="Sud"/>
    <s v="Alabama"/>
    <s v="Birmingham"/>
    <x v="2"/>
    <n v="31"/>
    <n v="322"/>
    <n v="9982"/>
    <n v="5589.9199999999992"/>
    <n v="0.55999999999999994"/>
    <x v="1"/>
  </r>
  <r>
    <s v="Sports Direct"/>
    <n v="1197831"/>
    <x v="385"/>
    <x v="1"/>
    <s v="Sud"/>
    <s v="Alabama"/>
    <s v="Birmingham"/>
    <x v="3"/>
    <n v="36"/>
    <n v="196"/>
    <n v="7056"/>
    <n v="4727.5200000000013"/>
    <n v="0.67000000000000015"/>
    <x v="1"/>
  </r>
  <r>
    <s v="Sports Direct"/>
    <n v="1197831"/>
    <x v="386"/>
    <x v="2"/>
    <s v="Sud"/>
    <s v="Alabama"/>
    <s v="Birmingham"/>
    <x v="4"/>
    <n v="35"/>
    <n v="179"/>
    <n v="6265"/>
    <n v="3257.8"/>
    <n v="0.52"/>
    <x v="1"/>
  </r>
  <r>
    <s v="Sports Direct"/>
    <n v="1197831"/>
    <x v="387"/>
    <x v="3"/>
    <s v="Sud"/>
    <s v="Alabama"/>
    <s v="Birmingham"/>
    <x v="5"/>
    <n v="47"/>
    <n v="280"/>
    <n v="13160"/>
    <n v="9212.0000000000018"/>
    <n v="0.70000000000000018"/>
    <x v="1"/>
  </r>
  <r>
    <s v="Sports Direct"/>
    <n v="1197831"/>
    <x v="388"/>
    <x v="4"/>
    <s v="Sud"/>
    <s v="Alabama"/>
    <s v="Birmingham"/>
    <x v="0"/>
    <n v="27"/>
    <n v="233"/>
    <n v="6291"/>
    <n v="3460.0499999999997"/>
    <n v="0.54999999999999993"/>
    <x v="1"/>
  </r>
  <r>
    <s v="Sports Direct"/>
    <n v="1197831"/>
    <x v="389"/>
    <x v="5"/>
    <s v="Sud"/>
    <s v="Alabama"/>
    <s v="Birmingham"/>
    <x v="1"/>
    <n v="39"/>
    <n v="233"/>
    <n v="9087"/>
    <n v="4906.9799999999996"/>
    <n v="0.53999999999999992"/>
    <x v="1"/>
  </r>
  <r>
    <s v="Sports Direct"/>
    <n v="1197831"/>
    <x v="390"/>
    <x v="6"/>
    <s v="Sud"/>
    <s v="Alabama"/>
    <s v="Birmingham"/>
    <x v="2"/>
    <n v="36"/>
    <n v="278"/>
    <n v="10008"/>
    <n v="5304.2399999999989"/>
    <n v="0.52999999999999992"/>
    <x v="1"/>
  </r>
  <r>
    <s v="Sports Direct"/>
    <n v="1197831"/>
    <x v="391"/>
    <x v="0"/>
    <s v="Sud"/>
    <s v="Alabama"/>
    <s v="Birmingham"/>
    <x v="3"/>
    <n v="37"/>
    <n v="140"/>
    <n v="5180"/>
    <n v="3315.2000000000007"/>
    <n v="0.64000000000000012"/>
    <x v="1"/>
  </r>
  <r>
    <s v="Sports Direct"/>
    <n v="1197831"/>
    <x v="392"/>
    <x v="1"/>
    <s v="Sud"/>
    <s v="Alabama"/>
    <s v="Birmingham"/>
    <x v="4"/>
    <n v="42"/>
    <n v="140"/>
    <n v="5880"/>
    <n v="2939.9999999999995"/>
    <n v="0.49999999999999994"/>
    <x v="1"/>
  </r>
  <r>
    <s v="Sports Direct"/>
    <n v="1197831"/>
    <x v="393"/>
    <x v="2"/>
    <s v="Sud"/>
    <s v="Alabama"/>
    <s v="Birmingham"/>
    <x v="5"/>
    <n v="39"/>
    <n v="203"/>
    <n v="7917"/>
    <n v="5621.0700000000015"/>
    <n v="0.71000000000000019"/>
    <x v="1"/>
  </r>
  <r>
    <s v="Sports Direct"/>
    <n v="1197831"/>
    <x v="394"/>
    <x v="3"/>
    <s v="Sud"/>
    <s v="Alabama"/>
    <s v="Birmingham"/>
    <x v="0"/>
    <n v="38"/>
    <n v="206"/>
    <n v="7828"/>
    <n v="4305.3999999999996"/>
    <n v="0.54999999999999993"/>
    <x v="1"/>
  </r>
  <r>
    <s v="Sports Direct"/>
    <n v="1197831"/>
    <x v="395"/>
    <x v="4"/>
    <s v="Sud"/>
    <s v="Alabama"/>
    <s v="Birmingham"/>
    <x v="1"/>
    <n v="36"/>
    <n v="173"/>
    <n v="6228"/>
    <n v="3425.3999999999996"/>
    <n v="0.54999999999999993"/>
    <x v="1"/>
  </r>
  <r>
    <s v="Sports Direct"/>
    <n v="1197831"/>
    <x v="396"/>
    <x v="5"/>
    <s v="Sud"/>
    <s v="Alabama"/>
    <s v="Birmingham"/>
    <x v="2"/>
    <n v="47"/>
    <n v="213"/>
    <n v="10011"/>
    <n v="5606.16"/>
    <n v="0.55999999999999994"/>
    <x v="1"/>
  </r>
  <r>
    <s v="Sports Direct"/>
    <n v="1197831"/>
    <x v="397"/>
    <x v="6"/>
    <s v="Sud"/>
    <s v="Alabama"/>
    <s v="Birmingham"/>
    <x v="3"/>
    <n v="44"/>
    <n v="105"/>
    <n v="4620"/>
    <n v="3049.2000000000007"/>
    <n v="0.66000000000000014"/>
    <x v="1"/>
  </r>
  <r>
    <s v="Sports Direct"/>
    <n v="1197831"/>
    <x v="398"/>
    <x v="0"/>
    <s v="Sud"/>
    <s v="Alabama"/>
    <s v="Birmingham"/>
    <x v="4"/>
    <n v="35"/>
    <n v="116"/>
    <n v="4060"/>
    <n v="1948.8"/>
    <n v="0.48"/>
    <x v="1"/>
  </r>
  <r>
    <s v="Sports Direct"/>
    <n v="1197831"/>
    <x v="399"/>
    <x v="1"/>
    <s v="Sud"/>
    <s v="Alabama"/>
    <s v="Birmingham"/>
    <x v="5"/>
    <n v="26"/>
    <n v="190"/>
    <n v="4940"/>
    <n v="3556.8000000000011"/>
    <n v="0.7200000000000002"/>
    <x v="1"/>
  </r>
  <r>
    <s v="Sports Direct"/>
    <n v="1197831"/>
    <x v="400"/>
    <x v="2"/>
    <s v="Sud"/>
    <s v="Alabama"/>
    <s v="Birmingham"/>
    <x v="0"/>
    <n v="20"/>
    <n v="184"/>
    <n v="3680"/>
    <n v="1913.5999999999997"/>
    <n v="0.51999999999999991"/>
    <x v="1"/>
  </r>
  <r>
    <s v="Sports Direct"/>
    <n v="1197831"/>
    <x v="401"/>
    <x v="3"/>
    <s v="Sud"/>
    <s v="Alabama"/>
    <s v="Birmingham"/>
    <x v="1"/>
    <n v="23"/>
    <n v="173"/>
    <n v="3979"/>
    <n v="2188.4499999999998"/>
    <n v="0.54999999999999993"/>
    <x v="1"/>
  </r>
  <r>
    <s v="Sports Direct"/>
    <n v="1197831"/>
    <x v="402"/>
    <x v="4"/>
    <s v="Sud"/>
    <s v="Alabama"/>
    <s v="Birmingham"/>
    <x v="2"/>
    <n v="24"/>
    <n v="166"/>
    <n v="3984"/>
    <n v="2151.3599999999997"/>
    <n v="0.53999999999999992"/>
    <x v="1"/>
  </r>
  <r>
    <s v="Sports Direct"/>
    <n v="1197831"/>
    <x v="403"/>
    <x v="5"/>
    <s v="Sud"/>
    <s v="Alabama"/>
    <s v="Birmingham"/>
    <x v="3"/>
    <n v="26"/>
    <n v="98"/>
    <n v="2548"/>
    <n v="1707.1600000000003"/>
    <n v="0.67000000000000015"/>
    <x v="1"/>
  </r>
  <r>
    <s v="Sports Direct"/>
    <n v="1197831"/>
    <x v="404"/>
    <x v="6"/>
    <s v="Sud"/>
    <s v="Alabama"/>
    <s v="Birmingham"/>
    <x v="4"/>
    <n v="22"/>
    <n v="105"/>
    <n v="2310"/>
    <n v="1131.8999999999999"/>
    <n v="0.48999999999999994"/>
    <x v="1"/>
  </r>
  <r>
    <s v="Sports Direct"/>
    <n v="1197831"/>
    <x v="405"/>
    <x v="0"/>
    <s v="Sud"/>
    <s v="Alabama"/>
    <s v="Birmingham"/>
    <x v="5"/>
    <n v="26"/>
    <n v="147"/>
    <n v="3822"/>
    <n v="2751.8400000000006"/>
    <n v="0.7200000000000002"/>
    <x v="1"/>
  </r>
  <r>
    <s v="Sports Direct"/>
    <n v="1197831"/>
    <x v="406"/>
    <x v="1"/>
    <s v="Sud"/>
    <s v="Alabama"/>
    <s v="Birmingham"/>
    <x v="0"/>
    <n v="14"/>
    <n v="188"/>
    <n v="2632"/>
    <n v="1500.2399999999998"/>
    <n v="0.56999999999999995"/>
    <x v="1"/>
  </r>
  <r>
    <s v="Sports Direct"/>
    <n v="1197831"/>
    <x v="407"/>
    <x v="2"/>
    <s v="Sud"/>
    <s v="Alabama"/>
    <s v="Birmingham"/>
    <x v="1"/>
    <n v="14"/>
    <n v="200"/>
    <n v="2800"/>
    <n v="1455.9999999999998"/>
    <n v="0.51999999999999991"/>
    <x v="1"/>
  </r>
  <r>
    <s v="Sports Direct"/>
    <n v="1197831"/>
    <x v="408"/>
    <x v="3"/>
    <s v="Sud"/>
    <s v="Alabama"/>
    <s v="Birmingham"/>
    <x v="2"/>
    <n v="33"/>
    <n v="196"/>
    <n v="6468"/>
    <n v="3557.3999999999996"/>
    <n v="0.54999999999999993"/>
    <x v="1"/>
  </r>
  <r>
    <s v="Sports Direct"/>
    <n v="1197831"/>
    <x v="409"/>
    <x v="4"/>
    <s v="Sud"/>
    <s v="Alabama"/>
    <s v="Birmingham"/>
    <x v="3"/>
    <n v="36"/>
    <n v="135"/>
    <n v="4860"/>
    <n v="3256.2000000000007"/>
    <n v="0.67000000000000015"/>
    <x v="1"/>
  </r>
  <r>
    <s v="Sports Direct"/>
    <n v="1197831"/>
    <x v="410"/>
    <x v="5"/>
    <s v="Sud"/>
    <s v="Alabama"/>
    <s v="Birmingham"/>
    <x v="4"/>
    <n v="37"/>
    <n v="149"/>
    <n v="5513"/>
    <n v="2646.24"/>
    <n v="0.48"/>
    <x v="1"/>
  </r>
  <r>
    <s v="Sports Direct"/>
    <n v="1197831"/>
    <x v="411"/>
    <x v="6"/>
    <s v="Sud"/>
    <s v="Alabama"/>
    <s v="Birmingham"/>
    <x v="5"/>
    <n v="45"/>
    <n v="188"/>
    <n v="8460"/>
    <n v="5837.4000000000015"/>
    <n v="0.69000000000000017"/>
    <x v="1"/>
  </r>
  <r>
    <s v="Sports Direct"/>
    <n v="1197831"/>
    <x v="412"/>
    <x v="0"/>
    <s v="Sud"/>
    <s v="Alabama"/>
    <s v="Birmingham"/>
    <x v="0"/>
    <n v="46"/>
    <n v="240"/>
    <n v="11040"/>
    <n v="6182.4"/>
    <n v="0.55999999999999994"/>
    <x v="1"/>
  </r>
  <r>
    <s v="Sports Direct"/>
    <n v="1197831"/>
    <x v="413"/>
    <x v="1"/>
    <s v="Sud"/>
    <s v="Alabama"/>
    <s v="Birmingham"/>
    <x v="1"/>
    <n v="40"/>
    <n v="248"/>
    <n v="9920"/>
    <n v="5257.5999999999995"/>
    <n v="0.52999999999999992"/>
    <x v="1"/>
  </r>
  <r>
    <s v="Sports Direct"/>
    <n v="1197831"/>
    <x v="414"/>
    <x v="2"/>
    <s v="Sud"/>
    <s v="Alabama"/>
    <s v="Birmingham"/>
    <x v="2"/>
    <n v="47"/>
    <n v="217"/>
    <n v="10199"/>
    <n v="5507.4599999999991"/>
    <n v="0.53999999999999992"/>
    <x v="1"/>
  </r>
  <r>
    <s v="Sports Direct"/>
    <n v="1197831"/>
    <x v="415"/>
    <x v="3"/>
    <s v="Sud"/>
    <s v="Alabama"/>
    <s v="Birmingham"/>
    <x v="3"/>
    <n v="52"/>
    <n v="193"/>
    <n v="10036"/>
    <n v="6322.6800000000012"/>
    <n v="0.63000000000000012"/>
    <x v="1"/>
  </r>
  <r>
    <s v="Sports Direct"/>
    <n v="1197831"/>
    <x v="416"/>
    <x v="4"/>
    <s v="Sud"/>
    <s v="Alabama"/>
    <s v="Birmingham"/>
    <x v="4"/>
    <n v="40"/>
    <n v="155"/>
    <n v="6200"/>
    <n v="2914"/>
    <n v="0.47"/>
    <x v="1"/>
  </r>
  <r>
    <s v="Sports Direct"/>
    <n v="1197831"/>
    <x v="417"/>
    <x v="5"/>
    <s v="Sud"/>
    <s v="Alabama"/>
    <s v="Birmingham"/>
    <x v="5"/>
    <n v="56"/>
    <n v="225"/>
    <n v="12600"/>
    <n v="9072.0000000000018"/>
    <n v="0.7200000000000002"/>
    <x v="1"/>
  </r>
  <r>
    <s v="Amazon"/>
    <n v="1185732"/>
    <x v="418"/>
    <x v="6"/>
    <s v="Sud"/>
    <s v="Alabama"/>
    <s v="Birmingham"/>
    <x v="0"/>
    <n v="27"/>
    <n v="140"/>
    <n v="3780"/>
    <n v="1474.1999999999998"/>
    <n v="0.38999999999999996"/>
    <x v="1"/>
  </r>
  <r>
    <s v="Amazon"/>
    <n v="1185732"/>
    <x v="419"/>
    <x v="0"/>
    <s v="Sud"/>
    <s v="Alabama"/>
    <s v="Birmingham"/>
    <x v="1"/>
    <n v="30"/>
    <n v="88"/>
    <n v="2640"/>
    <n v="1082.3999999999999"/>
    <n v="0.41"/>
    <x v="1"/>
  </r>
  <r>
    <s v="Amazon"/>
    <n v="1185732"/>
    <x v="420"/>
    <x v="1"/>
    <s v="Sud"/>
    <s v="Alabama"/>
    <s v="Birmingham"/>
    <x v="2"/>
    <n v="23"/>
    <n v="83"/>
    <n v="1909"/>
    <n v="801.78"/>
    <n v="0.42"/>
    <x v="1"/>
  </r>
  <r>
    <s v="Amazon"/>
    <n v="1185732"/>
    <x v="421"/>
    <x v="2"/>
    <s v="Sud"/>
    <s v="Alabama"/>
    <s v="Birmingham"/>
    <x v="3"/>
    <n v="25"/>
    <n v="30"/>
    <n v="750"/>
    <n v="247.49999999999997"/>
    <n v="0.32999999999999996"/>
    <x v="1"/>
  </r>
  <r>
    <s v="Sports Direct"/>
    <n v="1128299"/>
    <x v="212"/>
    <x v="0"/>
    <s v="Sud-est"/>
    <s v="Florida"/>
    <s v="Orlando"/>
    <x v="3"/>
    <n v="36"/>
    <n v="94"/>
    <n v="3384"/>
    <n v="1252.08"/>
    <n v="0.37"/>
    <x v="1"/>
  </r>
  <r>
    <s v="Sports Direct"/>
    <n v="1128299"/>
    <x v="212"/>
    <x v="0"/>
    <s v="Sud-est"/>
    <s v="Florida"/>
    <s v="Orlando"/>
    <x v="4"/>
    <n v="44"/>
    <n v="62"/>
    <n v="2728"/>
    <n v="654.72"/>
    <n v="0.24000000000000002"/>
    <x v="1"/>
  </r>
  <r>
    <s v="Sports Direct"/>
    <n v="1128299"/>
    <x v="212"/>
    <x v="0"/>
    <s v="Sud-est"/>
    <s v="Florida"/>
    <s v="Orlando"/>
    <x v="5"/>
    <n v="33"/>
    <n v="124"/>
    <n v="4092"/>
    <n v="2086.92"/>
    <n v="0.51"/>
    <x v="1"/>
  </r>
  <r>
    <s v="Sports Direct"/>
    <n v="1128299"/>
    <x v="221"/>
    <x v="6"/>
    <s v="Sud-est"/>
    <s v="Florida"/>
    <s v="Orlando"/>
    <x v="0"/>
    <n v="35"/>
    <n v="171"/>
    <n v="5985"/>
    <n v="2034.8999999999999"/>
    <n v="0.33999999999999997"/>
    <x v="1"/>
  </r>
  <r>
    <s v="Sports Direct"/>
    <n v="1128299"/>
    <x v="221"/>
    <x v="6"/>
    <s v="Sud-est"/>
    <s v="Florida"/>
    <s v="Orlando"/>
    <x v="1"/>
    <n v="44"/>
    <n v="124"/>
    <n v="5456"/>
    <n v="1691.36"/>
    <n v="0.31"/>
    <x v="1"/>
  </r>
  <r>
    <s v="Sports Direct"/>
    <n v="1128299"/>
    <x v="221"/>
    <x v="6"/>
    <s v="Sud-est"/>
    <s v="Florida"/>
    <s v="Orlando"/>
    <x v="2"/>
    <n v="47"/>
    <n v="149"/>
    <n v="7003"/>
    <n v="2240.96"/>
    <n v="0.32"/>
    <x v="1"/>
  </r>
  <r>
    <s v="Sports Direct"/>
    <n v="1128299"/>
    <x v="221"/>
    <x v="6"/>
    <s v="Sud-est"/>
    <s v="Florida"/>
    <s v="Orlando"/>
    <x v="3"/>
    <n v="42"/>
    <n v="114"/>
    <n v="4788"/>
    <n v="1675.8"/>
    <n v="0.35"/>
    <x v="1"/>
  </r>
  <r>
    <s v="Sports Direct"/>
    <n v="1128299"/>
    <x v="221"/>
    <x v="6"/>
    <s v="Sud-est"/>
    <s v="Florida"/>
    <s v="Orlando"/>
    <x v="4"/>
    <n v="44"/>
    <n v="60"/>
    <n v="2640"/>
    <n v="686.4"/>
    <n v="0.26"/>
    <x v="1"/>
  </r>
  <r>
    <s v="Sports Direct"/>
    <n v="1128299"/>
    <x v="221"/>
    <x v="6"/>
    <s v="Sud-est"/>
    <s v="Florida"/>
    <s v="Orlando"/>
    <x v="5"/>
    <n v="48"/>
    <n v="131"/>
    <n v="6288"/>
    <n v="2955.36"/>
    <n v="0.47000000000000003"/>
    <x v="1"/>
  </r>
  <r>
    <s v="Walmart"/>
    <n v="1128299"/>
    <x v="240"/>
    <x v="3"/>
    <s v="Sud-est"/>
    <s v="Florida"/>
    <s v="Orlando"/>
    <x v="0"/>
    <n v="47"/>
    <n v="171"/>
    <n v="8037"/>
    <n v="2893.3199999999997"/>
    <n v="0.36"/>
    <x v="1"/>
  </r>
  <r>
    <s v="Walmart"/>
    <n v="1128299"/>
    <x v="240"/>
    <x v="3"/>
    <s v="Sud-est"/>
    <s v="Florida"/>
    <s v="Orlando"/>
    <x v="1"/>
    <n v="51"/>
    <n v="105"/>
    <n v="5355"/>
    <n v="1445.8500000000001"/>
    <n v="0.27"/>
    <x v="1"/>
  </r>
  <r>
    <s v="Walmart"/>
    <n v="1128299"/>
    <x v="240"/>
    <x v="3"/>
    <s v="Sud-est"/>
    <s v="Florida"/>
    <s v="Orlando"/>
    <x v="2"/>
    <n v="49"/>
    <n v="132"/>
    <n v="6468"/>
    <n v="2199.12"/>
    <n v="0.33999999999999997"/>
    <x v="1"/>
  </r>
  <r>
    <s v="Walmart"/>
    <n v="1128299"/>
    <x v="240"/>
    <x v="3"/>
    <s v="Sud-est"/>
    <s v="Florida"/>
    <s v="Orlando"/>
    <x v="3"/>
    <n v="41"/>
    <n v="90"/>
    <n v="3690"/>
    <n v="1291.5"/>
    <n v="0.35"/>
    <x v="1"/>
  </r>
  <r>
    <s v="Walmart"/>
    <n v="1128299"/>
    <x v="240"/>
    <x v="3"/>
    <s v="Sud-est"/>
    <s v="Florida"/>
    <s v="Orlando"/>
    <x v="4"/>
    <n v="47"/>
    <n v="60"/>
    <n v="2820"/>
    <n v="620.4"/>
    <n v="0.22"/>
    <x v="1"/>
  </r>
  <r>
    <s v="Walmart"/>
    <n v="1128299"/>
    <x v="240"/>
    <x v="3"/>
    <s v="Sud-est"/>
    <s v="Florida"/>
    <s v="Orlando"/>
    <x v="5"/>
    <n v="57"/>
    <n v="113"/>
    <n v="6441"/>
    <n v="3220.5"/>
    <n v="0.5"/>
    <x v="1"/>
  </r>
  <r>
    <s v="Walmart"/>
    <n v="1128299"/>
    <x v="271"/>
    <x v="6"/>
    <s v="Sud-est"/>
    <s v="Florida"/>
    <s v="Orlando"/>
    <x v="0"/>
    <n v="44"/>
    <n v="201"/>
    <n v="8844"/>
    <n v="2918.5199999999995"/>
    <n v="0.32999999999999996"/>
    <x v="1"/>
  </r>
  <r>
    <s v="Walmart"/>
    <n v="1128299"/>
    <x v="271"/>
    <x v="6"/>
    <s v="Sud-est"/>
    <s v="Florida"/>
    <s v="Orlando"/>
    <x v="1"/>
    <n v="46"/>
    <n v="132"/>
    <n v="6072"/>
    <n v="1700.16"/>
    <n v="0.28000000000000003"/>
    <x v="1"/>
  </r>
  <r>
    <s v="Walmart"/>
    <n v="1128299"/>
    <x v="271"/>
    <x v="6"/>
    <s v="Sud-est"/>
    <s v="Florida"/>
    <s v="Orlando"/>
    <x v="2"/>
    <n v="46"/>
    <n v="132"/>
    <n v="6072"/>
    <n v="2185.92"/>
    <n v="0.36"/>
    <x v="1"/>
  </r>
  <r>
    <s v="Walmart"/>
    <n v="1128299"/>
    <x v="271"/>
    <x v="6"/>
    <s v="Sud-est"/>
    <s v="Florida"/>
    <s v="Orlando"/>
    <x v="3"/>
    <n v="39"/>
    <n v="107"/>
    <n v="4173"/>
    <n v="1418.82"/>
    <n v="0.33999999999999997"/>
    <x v="1"/>
  </r>
  <r>
    <s v="Walmart"/>
    <n v="1128299"/>
    <x v="271"/>
    <x v="6"/>
    <s v="Sud-est"/>
    <s v="Florida"/>
    <s v="Orlando"/>
    <x v="4"/>
    <n v="42"/>
    <n v="68"/>
    <n v="2856"/>
    <n v="714"/>
    <n v="0.25"/>
    <x v="1"/>
  </r>
  <r>
    <s v="Walmart"/>
    <n v="1128299"/>
    <x v="271"/>
    <x v="6"/>
    <s v="Sud-est"/>
    <s v="Florida"/>
    <s v="Orlando"/>
    <x v="5"/>
    <n v="48"/>
    <n v="173"/>
    <n v="8304"/>
    <n v="3902.88"/>
    <n v="0.47000000000000003"/>
    <x v="1"/>
  </r>
  <r>
    <s v="Walmart"/>
    <n v="1128299"/>
    <x v="301"/>
    <x v="1"/>
    <s v="Sud-est"/>
    <s v="Florida"/>
    <s v="Orlando"/>
    <x v="0"/>
    <n v="50"/>
    <n v="272"/>
    <n v="13600"/>
    <n v="4352"/>
    <n v="0.32"/>
    <x v="1"/>
  </r>
  <r>
    <s v="Walmart"/>
    <n v="1128299"/>
    <x v="301"/>
    <x v="1"/>
    <s v="Sud-est"/>
    <s v="Florida"/>
    <s v="Orlando"/>
    <x v="1"/>
    <n v="53"/>
    <n v="224"/>
    <n v="11872"/>
    <n v="3442.8799999999997"/>
    <n v="0.28999999999999998"/>
    <x v="1"/>
  </r>
  <r>
    <s v="Walmart"/>
    <n v="1128299"/>
    <x v="301"/>
    <x v="1"/>
    <s v="Sud-est"/>
    <s v="Florida"/>
    <s v="Orlando"/>
    <x v="2"/>
    <n v="60"/>
    <n v="238"/>
    <n v="14280"/>
    <n v="4712.3999999999996"/>
    <n v="0.32999999999999996"/>
    <x v="1"/>
  </r>
  <r>
    <s v="Walmart"/>
    <n v="1128299"/>
    <x v="301"/>
    <x v="1"/>
    <s v="Sud-est"/>
    <s v="Florida"/>
    <s v="Orlando"/>
    <x v="3"/>
    <n v="66"/>
    <n v="196"/>
    <n v="12936"/>
    <n v="4786.32"/>
    <n v="0.37"/>
    <x v="1"/>
  </r>
  <r>
    <s v="Walmart"/>
    <n v="1128299"/>
    <x v="301"/>
    <x v="1"/>
    <s v="Sud-est"/>
    <s v="Florida"/>
    <s v="Orlando"/>
    <x v="4"/>
    <n v="71"/>
    <n v="153"/>
    <n v="10863"/>
    <n v="2389.86"/>
    <n v="0.22"/>
    <x v="1"/>
  </r>
  <r>
    <s v="Walmart"/>
    <n v="1128299"/>
    <x v="301"/>
    <x v="1"/>
    <s v="Sud-est"/>
    <s v="Florida"/>
    <s v="Orlando"/>
    <x v="5"/>
    <n v="74"/>
    <n v="248"/>
    <n v="18352"/>
    <n v="8625.44"/>
    <n v="0.47000000000000003"/>
    <x v="1"/>
  </r>
  <r>
    <s v="Walmart"/>
    <n v="1128299"/>
    <x v="330"/>
    <x v="2"/>
    <s v="Sud-est"/>
    <s v="Florida"/>
    <s v="Orlando"/>
    <x v="0"/>
    <n v="68"/>
    <n v="297"/>
    <n v="20196"/>
    <n v="7472.5199999999995"/>
    <n v="0.37"/>
    <x v="1"/>
  </r>
  <r>
    <s v="Walmart"/>
    <n v="1128299"/>
    <x v="330"/>
    <x v="2"/>
    <s v="Sud-est"/>
    <s v="Florida"/>
    <s v="Orlando"/>
    <x v="1"/>
    <n v="74"/>
    <n v="263"/>
    <n v="19462"/>
    <n v="5449.3600000000006"/>
    <n v="0.28000000000000003"/>
    <x v="1"/>
  </r>
  <r>
    <s v="Walmart"/>
    <n v="1128299"/>
    <x v="330"/>
    <x v="2"/>
    <s v="Sud-est"/>
    <s v="Florida"/>
    <s v="Orlando"/>
    <x v="2"/>
    <n v="72"/>
    <n v="238"/>
    <n v="17136"/>
    <n v="5826.24"/>
    <n v="0.33999999999999997"/>
    <x v="1"/>
  </r>
  <r>
    <s v="Walmart"/>
    <n v="1128299"/>
    <x v="330"/>
    <x v="2"/>
    <s v="Sud-est"/>
    <s v="Florida"/>
    <s v="Orlando"/>
    <x v="3"/>
    <n v="59"/>
    <n v="186"/>
    <n v="10974"/>
    <n v="3621.4199999999996"/>
    <n v="0.32999999999999996"/>
    <x v="1"/>
  </r>
  <r>
    <s v="Walmart"/>
    <n v="1128299"/>
    <x v="330"/>
    <x v="2"/>
    <s v="Sud-est"/>
    <s v="Florida"/>
    <s v="Orlando"/>
    <x v="4"/>
    <n v="68"/>
    <n v="208"/>
    <n v="14144"/>
    <n v="3111.68"/>
    <n v="0.22"/>
    <x v="1"/>
  </r>
  <r>
    <s v="Walmart"/>
    <n v="1128299"/>
    <x v="330"/>
    <x v="2"/>
    <s v="Sud-est"/>
    <s v="Florida"/>
    <s v="Orlando"/>
    <x v="5"/>
    <n v="75"/>
    <n v="195"/>
    <n v="14625"/>
    <n v="6873.75"/>
    <n v="0.47000000000000003"/>
    <x v="1"/>
  </r>
  <r>
    <s v="Walmart"/>
    <n v="1128299"/>
    <x v="362"/>
    <x v="6"/>
    <s v="Sud-est"/>
    <s v="Florida"/>
    <s v="Orlando"/>
    <x v="0"/>
    <n v="68"/>
    <n v="255"/>
    <n v="17340"/>
    <n v="6242.4"/>
    <n v="0.36"/>
    <x v="1"/>
  </r>
  <r>
    <s v="Walmart"/>
    <n v="1128299"/>
    <x v="362"/>
    <x v="6"/>
    <s v="Sud-est"/>
    <s v="Florida"/>
    <s v="Orlando"/>
    <x v="1"/>
    <n v="60"/>
    <n v="272"/>
    <n v="16320"/>
    <n v="4406.4000000000005"/>
    <n v="0.27"/>
    <x v="1"/>
  </r>
  <r>
    <s v="Walmart"/>
    <n v="1128299"/>
    <x v="362"/>
    <x v="6"/>
    <s v="Sud-est"/>
    <s v="Florida"/>
    <s v="Orlando"/>
    <x v="2"/>
    <n v="62"/>
    <n v="231"/>
    <n v="14322"/>
    <n v="4726.2599999999993"/>
    <n v="0.32999999999999996"/>
    <x v="1"/>
  </r>
  <r>
    <s v="Walmart"/>
    <n v="1128299"/>
    <x v="362"/>
    <x v="6"/>
    <s v="Sud-est"/>
    <s v="Florida"/>
    <s v="Orlando"/>
    <x v="3"/>
    <n v="64"/>
    <n v="147"/>
    <n v="9408"/>
    <n v="3104.6399999999994"/>
    <n v="0.32999999999999996"/>
    <x v="1"/>
  </r>
  <r>
    <s v="Walmart"/>
    <n v="1128299"/>
    <x v="362"/>
    <x v="6"/>
    <s v="Sud-est"/>
    <s v="Florida"/>
    <s v="Orlando"/>
    <x v="4"/>
    <n v="63"/>
    <n v="166"/>
    <n v="10458"/>
    <n v="2509.92"/>
    <n v="0.24000000000000002"/>
    <x v="1"/>
  </r>
  <r>
    <s v="Walmart"/>
    <n v="1128299"/>
    <x v="362"/>
    <x v="6"/>
    <s v="Sud-est"/>
    <s v="Florida"/>
    <s v="Orlando"/>
    <x v="5"/>
    <n v="60"/>
    <n v="96"/>
    <n v="5760"/>
    <n v="2822.4"/>
    <n v="0.49"/>
    <x v="1"/>
  </r>
  <r>
    <s v="Walmart"/>
    <n v="1128299"/>
    <x v="394"/>
    <x v="3"/>
    <s v="Sud-est"/>
    <s v="Florida"/>
    <s v="Orlando"/>
    <x v="0"/>
    <n v="44"/>
    <n v="155"/>
    <n v="6820"/>
    <n v="2523.4"/>
    <n v="0.37"/>
    <x v="1"/>
  </r>
  <r>
    <s v="Walmart"/>
    <n v="1128299"/>
    <x v="394"/>
    <x v="3"/>
    <s v="Sud-est"/>
    <s v="Florida"/>
    <s v="Orlando"/>
    <x v="1"/>
    <n v="45"/>
    <n v="150"/>
    <n v="6750"/>
    <n v="2092.5"/>
    <n v="0.31"/>
    <x v="1"/>
  </r>
  <r>
    <s v="Walmart"/>
    <n v="1128299"/>
    <x v="394"/>
    <x v="3"/>
    <s v="Sud-est"/>
    <s v="Florida"/>
    <s v="Orlando"/>
    <x v="2"/>
    <n v="39"/>
    <n v="96"/>
    <n v="3744"/>
    <n v="1235.5199999999998"/>
    <n v="0.32999999999999996"/>
    <x v="1"/>
  </r>
  <r>
    <s v="Walmart"/>
    <n v="1128299"/>
    <x v="394"/>
    <x v="3"/>
    <s v="Sud-est"/>
    <s v="Florida"/>
    <s v="Orlando"/>
    <x v="3"/>
    <n v="44"/>
    <n v="78"/>
    <n v="3432"/>
    <n v="1269.8399999999999"/>
    <n v="0.37"/>
    <x v="1"/>
  </r>
  <r>
    <s v="Walmart"/>
    <n v="1128299"/>
    <x v="394"/>
    <x v="3"/>
    <s v="Sud-est"/>
    <s v="Florida"/>
    <s v="Orlando"/>
    <x v="4"/>
    <n v="54"/>
    <n v="94"/>
    <n v="5076"/>
    <n v="1167.48"/>
    <n v="0.23"/>
    <x v="1"/>
  </r>
  <r>
    <s v="Walmart"/>
    <n v="1128299"/>
    <x v="394"/>
    <x v="3"/>
    <s v="Sud-est"/>
    <s v="Florida"/>
    <s v="Orlando"/>
    <x v="5"/>
    <n v="42"/>
    <n v="99"/>
    <n v="4158"/>
    <n v="2037.42"/>
    <n v="0.49"/>
    <x v="1"/>
  </r>
  <r>
    <s v="Walmart"/>
    <n v="1128299"/>
    <x v="423"/>
    <x v="4"/>
    <s v="Sud-est"/>
    <s v="Florida"/>
    <s v="Orlando"/>
    <x v="0"/>
    <n v="39"/>
    <n v="140"/>
    <n v="5460"/>
    <n v="2020.2"/>
    <n v="0.37"/>
    <x v="1"/>
  </r>
  <r>
    <s v="Walmart"/>
    <n v="1128299"/>
    <x v="423"/>
    <x v="4"/>
    <s v="Sud-est"/>
    <s v="Florida"/>
    <s v="Orlando"/>
    <x v="1"/>
    <n v="43"/>
    <n v="190"/>
    <n v="8170"/>
    <n v="2369.2999999999997"/>
    <n v="0.28999999999999998"/>
    <x v="1"/>
  </r>
  <r>
    <s v="Walmart"/>
    <n v="1128299"/>
    <x v="423"/>
    <x v="4"/>
    <s v="Sud-est"/>
    <s v="Florida"/>
    <s v="Orlando"/>
    <x v="2"/>
    <n v="43"/>
    <n v="128"/>
    <n v="5504"/>
    <n v="1871.36"/>
    <n v="0.33999999999999997"/>
    <x v="1"/>
  </r>
  <r>
    <s v="Walmart"/>
    <n v="1128299"/>
    <x v="423"/>
    <x v="4"/>
    <s v="Sud-est"/>
    <s v="Florida"/>
    <s v="Orlando"/>
    <x v="3"/>
    <n v="40"/>
    <n v="120"/>
    <n v="4800"/>
    <n v="1680"/>
    <n v="0.35"/>
    <x v="1"/>
  </r>
  <r>
    <s v="Walmart"/>
    <n v="1128299"/>
    <x v="423"/>
    <x v="4"/>
    <s v="Sud-est"/>
    <s v="Florida"/>
    <s v="Orlando"/>
    <x v="4"/>
    <n v="47"/>
    <n v="116"/>
    <n v="5452"/>
    <n v="1199.44"/>
    <n v="0.22"/>
    <x v="1"/>
  </r>
  <r>
    <s v="Walmart"/>
    <n v="1128299"/>
    <x v="423"/>
    <x v="4"/>
    <s v="Sud-est"/>
    <s v="Florida"/>
    <s v="Orlando"/>
    <x v="5"/>
    <n v="53"/>
    <n v="140"/>
    <n v="7420"/>
    <n v="3858.4"/>
    <n v="0.52"/>
    <x v="1"/>
  </r>
  <r>
    <s v="Walmart"/>
    <n v="1128299"/>
    <x v="454"/>
    <x v="0"/>
    <s v="Sud-est"/>
    <s v="Florida"/>
    <s v="Orlando"/>
    <x v="0"/>
    <n v="41"/>
    <n v="188"/>
    <n v="7708"/>
    <n v="2620.7199999999998"/>
    <n v="0.33999999999999997"/>
    <x v="1"/>
  </r>
  <r>
    <s v="Walmart"/>
    <n v="1128299"/>
    <x v="454"/>
    <x v="0"/>
    <s v="Sud-est"/>
    <s v="Florida"/>
    <s v="Orlando"/>
    <x v="1"/>
    <n v="46"/>
    <n v="231"/>
    <n v="10626"/>
    <n v="3400.32"/>
    <n v="0.32"/>
    <x v="1"/>
  </r>
  <r>
    <s v="Walmart"/>
    <n v="1128299"/>
    <x v="454"/>
    <x v="0"/>
    <s v="Sud-est"/>
    <s v="Florida"/>
    <s v="Orlando"/>
    <x v="2"/>
    <n v="44"/>
    <n v="173"/>
    <n v="7612"/>
    <n v="2816.44"/>
    <n v="0.37"/>
    <x v="1"/>
  </r>
  <r>
    <s v="Walmart"/>
    <n v="1128299"/>
    <x v="454"/>
    <x v="0"/>
    <s v="Sud-est"/>
    <s v="Florida"/>
    <s v="Orlando"/>
    <x v="3"/>
    <n v="47"/>
    <n v="170"/>
    <n v="7990"/>
    <n v="2716.6"/>
    <n v="0.33999999999999997"/>
    <x v="1"/>
  </r>
  <r>
    <s v="Walmart"/>
    <n v="1128299"/>
    <x v="454"/>
    <x v="0"/>
    <s v="Sud-est"/>
    <s v="Florida"/>
    <s v="Orlando"/>
    <x v="4"/>
    <n v="58"/>
    <n v="147"/>
    <n v="8526"/>
    <n v="2302.02"/>
    <n v="0.27"/>
    <x v="1"/>
  </r>
  <r>
    <s v="Walmart"/>
    <n v="1128299"/>
    <x v="454"/>
    <x v="0"/>
    <s v="Sud-est"/>
    <s v="Florida"/>
    <s v="Orlando"/>
    <x v="5"/>
    <n v="66"/>
    <n v="198"/>
    <n v="13068"/>
    <n v="6534"/>
    <n v="0.5"/>
    <x v="1"/>
  </r>
  <r>
    <s v="Walmart"/>
    <n v="1128299"/>
    <x v="483"/>
    <x v="1"/>
    <s v="Sud-est"/>
    <s v="Florida"/>
    <s v="Orlando"/>
    <x v="0"/>
    <n v="58"/>
    <n v="280"/>
    <n v="16240"/>
    <n v="5846.4"/>
    <n v="0.36"/>
    <x v="1"/>
  </r>
  <r>
    <s v="Walmart"/>
    <n v="1128299"/>
    <x v="483"/>
    <x v="1"/>
    <s v="Sud-est"/>
    <s v="Florida"/>
    <s v="Orlando"/>
    <x v="1"/>
    <n v="55"/>
    <n v="256"/>
    <n v="14080"/>
    <n v="4364.8"/>
    <n v="0.31"/>
    <x v="1"/>
  </r>
  <r>
    <s v="Ouest Gear"/>
    <n v="1128299"/>
    <x v="483"/>
    <x v="1"/>
    <s v="Sud-est"/>
    <s v="Florida"/>
    <s v="Orlando"/>
    <x v="2"/>
    <n v="64"/>
    <n v="204"/>
    <n v="13056"/>
    <n v="4308.4799999999996"/>
    <n v="0.32999999999999996"/>
    <x v="1"/>
  </r>
  <r>
    <s v="Ouest Gear"/>
    <n v="1128299"/>
    <x v="483"/>
    <x v="1"/>
    <s v="Sud-est"/>
    <s v="Florida"/>
    <s v="Orlando"/>
    <x v="3"/>
    <n v="58"/>
    <n v="204"/>
    <n v="11832"/>
    <n v="4022.8799999999997"/>
    <n v="0.33999999999999997"/>
    <x v="1"/>
  </r>
  <r>
    <s v="Ouest Gear"/>
    <n v="1128299"/>
    <x v="483"/>
    <x v="1"/>
    <s v="Sud-est"/>
    <s v="Florida"/>
    <s v="Orlando"/>
    <x v="4"/>
    <n v="64"/>
    <n v="179"/>
    <n v="11456"/>
    <n v="2978.56"/>
    <n v="0.26"/>
    <x v="1"/>
  </r>
  <r>
    <s v="Ouest Gear"/>
    <n v="1128299"/>
    <x v="483"/>
    <x v="1"/>
    <s v="Sud-est"/>
    <s v="Florida"/>
    <s v="Orlando"/>
    <x v="5"/>
    <n v="64"/>
    <n v="200"/>
    <n v="12800"/>
    <n v="6144"/>
    <n v="0.48"/>
    <x v="1"/>
  </r>
  <r>
    <s v="Ouest Gear"/>
    <n v="1185732"/>
    <x v="176"/>
    <x v="6"/>
    <s v="Sud-est"/>
    <s v="Florida"/>
    <s v="Orlando"/>
    <x v="0"/>
    <n v="30"/>
    <n v="272"/>
    <n v="8160"/>
    <n v="4161.6000000000004"/>
    <n v="0.51"/>
    <x v="1"/>
  </r>
  <r>
    <s v="Ouest Gear"/>
    <n v="1185732"/>
    <x v="176"/>
    <x v="6"/>
    <s v="Sud-est"/>
    <s v="Florida"/>
    <s v="Orlando"/>
    <x v="1"/>
    <n v="36"/>
    <n v="221"/>
    <n v="7956"/>
    <n v="3182.3999999999996"/>
    <n v="0.39999999999999997"/>
    <x v="1"/>
  </r>
  <r>
    <s v="Ouest Gear"/>
    <n v="1185732"/>
    <x v="176"/>
    <x v="6"/>
    <s v="Sud-est"/>
    <s v="Florida"/>
    <s v="Orlando"/>
    <x v="2"/>
    <n v="26"/>
    <n v="202"/>
    <n v="5252"/>
    <n v="1523.08"/>
    <n v="0.28999999999999998"/>
    <x v="1"/>
  </r>
  <r>
    <s v="Ouest Gear"/>
    <n v="1185732"/>
    <x v="176"/>
    <x v="6"/>
    <s v="Sud-est"/>
    <s v="Florida"/>
    <s v="Orlando"/>
    <x v="3"/>
    <n v="30"/>
    <n v="170"/>
    <n v="5100"/>
    <n v="1887"/>
    <n v="0.37"/>
    <x v="1"/>
  </r>
  <r>
    <s v="Ouest Gear"/>
    <n v="1185732"/>
    <x v="176"/>
    <x v="6"/>
    <s v="Sud-est"/>
    <s v="Florida"/>
    <s v="Orlando"/>
    <x v="4"/>
    <n v="36"/>
    <n v="193"/>
    <n v="6948"/>
    <n v="2848.68"/>
    <n v="0.41"/>
    <x v="1"/>
  </r>
  <r>
    <s v="Ouest Gear"/>
    <n v="1185732"/>
    <x v="176"/>
    <x v="6"/>
    <s v="Sud-est"/>
    <s v="Florida"/>
    <s v="Orlando"/>
    <x v="5"/>
    <n v="35"/>
    <n v="221"/>
    <n v="7735"/>
    <n v="4254.25"/>
    <n v="0.55000000000000004"/>
    <x v="1"/>
  </r>
  <r>
    <s v="Ouest Gear"/>
    <n v="1185732"/>
    <x v="205"/>
    <x v="0"/>
    <s v="Sud-est"/>
    <s v="Florida"/>
    <s v="Orlando"/>
    <x v="0"/>
    <n v="36"/>
    <n v="288"/>
    <n v="10368"/>
    <n v="4872.96"/>
    <n v="0.47000000000000003"/>
    <x v="1"/>
  </r>
  <r>
    <s v="Ouest Gear"/>
    <n v="1185732"/>
    <x v="205"/>
    <x v="0"/>
    <s v="Sud-est"/>
    <s v="Florida"/>
    <s v="Orlando"/>
    <x v="1"/>
    <n v="31"/>
    <n v="165"/>
    <n v="5115"/>
    <n v="2097.15"/>
    <n v="0.41"/>
    <x v="1"/>
  </r>
  <r>
    <s v="Ouest Gear"/>
    <n v="1185732"/>
    <x v="205"/>
    <x v="0"/>
    <s v="Sud-est"/>
    <s v="Florida"/>
    <s v="Orlando"/>
    <x v="2"/>
    <n v="23"/>
    <n v="204"/>
    <n v="4692"/>
    <n v="1501.44"/>
    <n v="0.32"/>
    <x v="1"/>
  </r>
  <r>
    <s v="Foot Locker"/>
    <n v="1128299"/>
    <x v="698"/>
    <x v="0"/>
    <s v="Sud-est"/>
    <s v="Virginia"/>
    <s v="Richmond"/>
    <x v="3"/>
    <n v="28"/>
    <n v="64"/>
    <n v="1792"/>
    <n v="734.71999999999991"/>
    <n v="0.41"/>
    <x v="1"/>
  </r>
  <r>
    <s v="Foot Locker"/>
    <n v="1128299"/>
    <x v="698"/>
    <x v="0"/>
    <s v="Sud-est"/>
    <s v="Virginia"/>
    <s v="Richmond"/>
    <x v="4"/>
    <n v="29"/>
    <n v="39"/>
    <n v="1131"/>
    <n v="508.95"/>
    <n v="0.45"/>
    <x v="1"/>
  </r>
  <r>
    <s v="Foot Locker"/>
    <n v="1128299"/>
    <x v="698"/>
    <x v="0"/>
    <s v="Sud-est"/>
    <s v="Virginia"/>
    <s v="Richmond"/>
    <x v="5"/>
    <n v="30"/>
    <n v="107"/>
    <n v="3210"/>
    <n v="1155.5999999999999"/>
    <n v="0.36"/>
    <x v="1"/>
  </r>
  <r>
    <s v="Foot Locker"/>
    <n v="1128299"/>
    <x v="228"/>
    <x v="6"/>
    <s v="Sud-est"/>
    <s v="Virginia"/>
    <s v="Richmond"/>
    <x v="0"/>
    <n v="30"/>
    <n v="162"/>
    <n v="4860"/>
    <n v="1846.8"/>
    <n v="0.38"/>
    <x v="1"/>
  </r>
  <r>
    <s v="Foot Locker"/>
    <n v="1128299"/>
    <x v="228"/>
    <x v="6"/>
    <s v="Sud-est"/>
    <s v="Virginia"/>
    <s v="Richmond"/>
    <x v="1"/>
    <n v="35"/>
    <n v="98"/>
    <n v="3430"/>
    <n v="1406.3"/>
    <n v="0.41"/>
    <x v="1"/>
  </r>
  <r>
    <s v="Foot Locker"/>
    <n v="1128299"/>
    <x v="228"/>
    <x v="6"/>
    <s v="Sud-est"/>
    <s v="Virginia"/>
    <s v="Richmond"/>
    <x v="2"/>
    <n v="43"/>
    <n v="112"/>
    <n v="4816"/>
    <n v="1974.56"/>
    <n v="0.41"/>
    <x v="1"/>
  </r>
  <r>
    <s v="Foot Locker"/>
    <n v="1128299"/>
    <x v="228"/>
    <x v="6"/>
    <s v="Sud-est"/>
    <s v="Virginia"/>
    <s v="Richmond"/>
    <x v="3"/>
    <n v="38"/>
    <n v="78"/>
    <n v="2964"/>
    <n v="1155.9599999999998"/>
    <n v="0.38999999999999996"/>
    <x v="1"/>
  </r>
  <r>
    <s v="Foot Locker"/>
    <n v="1128299"/>
    <x v="228"/>
    <x v="6"/>
    <s v="Sud-est"/>
    <s v="Virginia"/>
    <s v="Richmond"/>
    <x v="4"/>
    <n v="43"/>
    <n v="33"/>
    <n v="1419"/>
    <n v="595.98"/>
    <n v="0.42000000000000004"/>
    <x v="1"/>
  </r>
  <r>
    <s v="Foot Locker"/>
    <n v="1128299"/>
    <x v="228"/>
    <x v="6"/>
    <s v="Sud-est"/>
    <s v="Virginia"/>
    <s v="Richmond"/>
    <x v="5"/>
    <n v="35"/>
    <n v="102"/>
    <n v="3570"/>
    <n v="1285.2"/>
    <n v="0.36"/>
    <x v="1"/>
  </r>
  <r>
    <s v="Foot Locker"/>
    <n v="1128299"/>
    <x v="247"/>
    <x v="3"/>
    <s v="Sud-est"/>
    <s v="Virginia"/>
    <s v="Richmond"/>
    <x v="0"/>
    <n v="38"/>
    <n v="147"/>
    <n v="5586"/>
    <n v="2066.8200000000002"/>
    <n v="0.37"/>
    <x v="1"/>
  </r>
  <r>
    <s v="Foot Locker"/>
    <n v="1128299"/>
    <x v="247"/>
    <x v="3"/>
    <s v="Sud-est"/>
    <s v="Virginia"/>
    <s v="Richmond"/>
    <x v="1"/>
    <n v="44"/>
    <n v="85"/>
    <n v="3740"/>
    <n v="1533.3999999999999"/>
    <n v="0.41"/>
    <x v="1"/>
  </r>
  <r>
    <s v="Foot Locker"/>
    <n v="1128299"/>
    <x v="247"/>
    <x v="3"/>
    <s v="Sud-est"/>
    <s v="Virginia"/>
    <s v="Richmond"/>
    <x v="2"/>
    <n v="41"/>
    <n v="114"/>
    <n v="4674"/>
    <n v="1729.3799999999999"/>
    <n v="0.37"/>
    <x v="1"/>
  </r>
  <r>
    <s v="Foot Locker"/>
    <n v="1128299"/>
    <x v="247"/>
    <x v="3"/>
    <s v="Sud-est"/>
    <s v="Virginia"/>
    <s v="Richmond"/>
    <x v="3"/>
    <n v="32"/>
    <n v="68"/>
    <n v="2176"/>
    <n v="913.92"/>
    <n v="0.42"/>
    <x v="1"/>
  </r>
  <r>
    <s v="Foot Locker"/>
    <n v="1128299"/>
    <x v="247"/>
    <x v="3"/>
    <s v="Sud-est"/>
    <s v="Virginia"/>
    <s v="Richmond"/>
    <x v="4"/>
    <n v="40"/>
    <n v="40"/>
    <n v="1600"/>
    <n v="672.00000000000011"/>
    <n v="0.42000000000000004"/>
    <x v="1"/>
  </r>
  <r>
    <s v="Foot Locker"/>
    <n v="1128299"/>
    <x v="247"/>
    <x v="3"/>
    <s v="Sud-est"/>
    <s v="Virginia"/>
    <s v="Richmond"/>
    <x v="5"/>
    <n v="47"/>
    <n v="90"/>
    <n v="4230"/>
    <n v="1522.8"/>
    <n v="0.36"/>
    <x v="1"/>
  </r>
  <r>
    <s v="Foot Locker"/>
    <n v="1128299"/>
    <x v="278"/>
    <x v="6"/>
    <s v="Sud-est"/>
    <s v="Virginia"/>
    <s v="Richmond"/>
    <x v="0"/>
    <n v="39"/>
    <n v="175"/>
    <n v="6825"/>
    <n v="2730"/>
    <n v="0.39999999999999997"/>
    <x v="1"/>
  </r>
  <r>
    <s v="Foot Locker"/>
    <n v="1128299"/>
    <x v="278"/>
    <x v="6"/>
    <s v="Sud-est"/>
    <s v="Virginia"/>
    <s v="Richmond"/>
    <x v="1"/>
    <n v="40"/>
    <n v="105"/>
    <n v="4200"/>
    <n v="1722"/>
    <n v="0.41"/>
    <x v="1"/>
  </r>
  <r>
    <s v="Foot Locker"/>
    <n v="1128299"/>
    <x v="278"/>
    <x v="6"/>
    <s v="Sud-est"/>
    <s v="Virginia"/>
    <s v="Richmond"/>
    <x v="2"/>
    <n v="37"/>
    <n v="109"/>
    <n v="4033"/>
    <n v="1492.21"/>
    <n v="0.37"/>
    <x v="1"/>
  </r>
  <r>
    <s v="Foot Locker"/>
    <n v="1128299"/>
    <x v="278"/>
    <x v="6"/>
    <s v="Sud-est"/>
    <s v="Virginia"/>
    <s v="Richmond"/>
    <x v="3"/>
    <n v="33"/>
    <n v="85"/>
    <n v="2805"/>
    <n v="1065.9000000000001"/>
    <n v="0.38"/>
    <x v="1"/>
  </r>
  <r>
    <s v="Foot Locker"/>
    <n v="1128299"/>
    <x v="278"/>
    <x v="6"/>
    <s v="Sud-est"/>
    <s v="Virginia"/>
    <s v="Richmond"/>
    <x v="4"/>
    <n v="34"/>
    <n v="54"/>
    <n v="1836"/>
    <n v="789.48000000000013"/>
    <n v="0.43000000000000005"/>
    <x v="1"/>
  </r>
  <r>
    <s v="Foot Locker"/>
    <n v="1128299"/>
    <x v="278"/>
    <x v="6"/>
    <s v="Sud-est"/>
    <s v="Virginia"/>
    <s v="Richmond"/>
    <x v="5"/>
    <n v="44"/>
    <n v="168"/>
    <n v="7392"/>
    <n v="2587.1999999999998"/>
    <n v="0.35"/>
    <x v="1"/>
  </r>
  <r>
    <s v="Foot Locker"/>
    <n v="1128299"/>
    <x v="308"/>
    <x v="1"/>
    <s v="Sud-est"/>
    <s v="Virginia"/>
    <s v="Richmond"/>
    <x v="0"/>
    <n v="37"/>
    <n v="233"/>
    <n v="8621"/>
    <n v="3189.77"/>
    <n v="0.37"/>
    <x v="1"/>
  </r>
  <r>
    <s v="Foot Locker"/>
    <n v="1128299"/>
    <x v="308"/>
    <x v="1"/>
    <s v="Sud-est"/>
    <s v="Virginia"/>
    <s v="Richmond"/>
    <x v="1"/>
    <n v="45"/>
    <n v="221"/>
    <n v="9945"/>
    <n v="4077.45"/>
    <n v="0.41"/>
    <x v="1"/>
  </r>
  <r>
    <s v="Foot Locker"/>
    <n v="1128299"/>
    <x v="308"/>
    <x v="1"/>
    <s v="Sud-est"/>
    <s v="Virginia"/>
    <s v="Richmond"/>
    <x v="2"/>
    <n v="58"/>
    <n v="208"/>
    <n v="12064"/>
    <n v="4463.68"/>
    <n v="0.37"/>
    <x v="1"/>
  </r>
  <r>
    <s v="Foot Locker"/>
    <n v="1128299"/>
    <x v="308"/>
    <x v="1"/>
    <s v="Sud-est"/>
    <s v="Virginia"/>
    <s v="Richmond"/>
    <x v="3"/>
    <n v="61"/>
    <n v="184"/>
    <n v="11224"/>
    <n v="4601.84"/>
    <n v="0.41"/>
    <x v="1"/>
  </r>
  <r>
    <s v="Foot Locker"/>
    <n v="1128299"/>
    <x v="308"/>
    <x v="1"/>
    <s v="Sud-est"/>
    <s v="Virginia"/>
    <s v="Richmond"/>
    <x v="4"/>
    <n v="68"/>
    <n v="128"/>
    <n v="8704"/>
    <n v="4003.84"/>
    <n v="0.46"/>
    <x v="1"/>
  </r>
  <r>
    <s v="Foot Locker"/>
    <n v="1128299"/>
    <x v="308"/>
    <x v="1"/>
    <s v="Sud-est"/>
    <s v="Virginia"/>
    <s v="Richmond"/>
    <x v="5"/>
    <n v="82"/>
    <n v="231"/>
    <n v="18942"/>
    <n v="7008.54"/>
    <n v="0.37"/>
    <x v="1"/>
  </r>
  <r>
    <s v="Foot Locker"/>
    <n v="1128299"/>
    <x v="337"/>
    <x v="2"/>
    <s v="Sud-est"/>
    <s v="Virginia"/>
    <s v="Richmond"/>
    <x v="0"/>
    <n v="60"/>
    <n v="272"/>
    <n v="16320"/>
    <n v="6038.4"/>
    <n v="0.37"/>
    <x v="1"/>
  </r>
  <r>
    <s v="Foot Locker"/>
    <n v="1128299"/>
    <x v="337"/>
    <x v="2"/>
    <s v="Sud-est"/>
    <s v="Virginia"/>
    <s v="Richmond"/>
    <x v="1"/>
    <n v="60"/>
    <n v="224"/>
    <n v="13440"/>
    <n v="5107.2"/>
    <n v="0.38"/>
    <x v="1"/>
  </r>
  <r>
    <s v="Foot Locker"/>
    <n v="1128299"/>
    <x v="337"/>
    <x v="2"/>
    <s v="Sud-est"/>
    <s v="Virginia"/>
    <s v="Richmond"/>
    <x v="2"/>
    <n v="62"/>
    <n v="208"/>
    <n v="12896"/>
    <n v="4900.4800000000005"/>
    <n v="0.38"/>
    <x v="1"/>
  </r>
  <r>
    <s v="Foot Locker"/>
    <n v="1128299"/>
    <x v="337"/>
    <x v="2"/>
    <s v="Sud-est"/>
    <s v="Virginia"/>
    <s v="Richmond"/>
    <x v="3"/>
    <n v="65"/>
    <n v="187"/>
    <n v="12155"/>
    <n v="5105.0999999999995"/>
    <n v="0.42"/>
    <x v="1"/>
  </r>
  <r>
    <s v="Foot Locker"/>
    <n v="1128299"/>
    <x v="337"/>
    <x v="2"/>
    <s v="Sud-est"/>
    <s v="Virginia"/>
    <s v="Richmond"/>
    <x v="4"/>
    <n v="72"/>
    <n v="210"/>
    <n v="15120"/>
    <n v="6501.6"/>
    <n v="0.43000000000000005"/>
    <x v="1"/>
  </r>
  <r>
    <s v="Foot Locker"/>
    <n v="1128299"/>
    <x v="337"/>
    <x v="2"/>
    <s v="Sud-est"/>
    <s v="Virginia"/>
    <s v="Richmond"/>
    <x v="5"/>
    <n v="82"/>
    <n v="186"/>
    <n v="15252"/>
    <n v="5033.1599999999989"/>
    <n v="0.32999999999999996"/>
    <x v="1"/>
  </r>
  <r>
    <s v="Foot Locker"/>
    <n v="1128299"/>
    <x v="369"/>
    <x v="6"/>
    <s v="Sud-est"/>
    <s v="Virginia"/>
    <s v="Richmond"/>
    <x v="0"/>
    <n v="67"/>
    <n v="272"/>
    <n v="18224"/>
    <n v="7289.5999999999995"/>
    <n v="0.39999999999999997"/>
    <x v="1"/>
  </r>
  <r>
    <s v="Foot Locker"/>
    <n v="1128299"/>
    <x v="369"/>
    <x v="6"/>
    <s v="Sud-est"/>
    <s v="Virginia"/>
    <s v="Richmond"/>
    <x v="1"/>
    <n v="53"/>
    <n v="240"/>
    <n v="12720"/>
    <n v="5342.4"/>
    <n v="0.42"/>
    <x v="1"/>
  </r>
  <r>
    <s v="Foot Locker"/>
    <n v="1128299"/>
    <x v="369"/>
    <x v="6"/>
    <s v="Sud-est"/>
    <s v="Virginia"/>
    <s v="Richmond"/>
    <x v="2"/>
    <n v="53"/>
    <n v="215"/>
    <n v="11395"/>
    <n v="4216.1499999999996"/>
    <n v="0.37"/>
    <x v="1"/>
  </r>
  <r>
    <s v="Foot Locker"/>
    <n v="1128299"/>
    <x v="369"/>
    <x v="6"/>
    <s v="Sud-est"/>
    <s v="Virginia"/>
    <s v="Richmond"/>
    <x v="3"/>
    <n v="52"/>
    <n v="136"/>
    <n v="7072"/>
    <n v="2758.08"/>
    <n v="0.38999999999999996"/>
    <x v="1"/>
  </r>
  <r>
    <s v="Foot Locker"/>
    <n v="1128299"/>
    <x v="369"/>
    <x v="6"/>
    <s v="Sud-est"/>
    <s v="Virginia"/>
    <s v="Richmond"/>
    <x v="4"/>
    <n v="51"/>
    <n v="132"/>
    <n v="6732"/>
    <n v="3029.4"/>
    <n v="0.45"/>
    <x v="1"/>
  </r>
  <r>
    <s v="Foot Locker"/>
    <n v="1128299"/>
    <x v="369"/>
    <x v="6"/>
    <s v="Sud-est"/>
    <s v="Virginia"/>
    <s v="Richmond"/>
    <x v="5"/>
    <n v="55"/>
    <n v="80"/>
    <n v="4400"/>
    <n v="1495.9999999999998"/>
    <n v="0.33999999999999997"/>
    <x v="1"/>
  </r>
  <r>
    <s v="Foot Locker"/>
    <n v="1128299"/>
    <x v="401"/>
    <x v="3"/>
    <s v="Sud-est"/>
    <s v="Virginia"/>
    <s v="Richmond"/>
    <x v="0"/>
    <n v="35"/>
    <n v="149"/>
    <n v="5215"/>
    <n v="2190.2999999999997"/>
    <n v="0.42"/>
    <x v="1"/>
  </r>
  <r>
    <s v="Foot Locker"/>
    <n v="1128299"/>
    <x v="401"/>
    <x v="3"/>
    <s v="Sud-est"/>
    <s v="Virginia"/>
    <s v="Richmond"/>
    <x v="1"/>
    <n v="43"/>
    <n v="153"/>
    <n v="6579"/>
    <n v="2565.81"/>
    <n v="0.38999999999999996"/>
    <x v="1"/>
  </r>
  <r>
    <s v="Foot Locker"/>
    <n v="1128299"/>
    <x v="401"/>
    <x v="3"/>
    <s v="Sud-est"/>
    <s v="Virginia"/>
    <s v="Richmond"/>
    <x v="2"/>
    <n v="34"/>
    <n v="78"/>
    <n v="2652"/>
    <n v="1060.8"/>
    <n v="0.39999999999999997"/>
    <x v="1"/>
  </r>
  <r>
    <s v="Foot Locker"/>
    <n v="1128299"/>
    <x v="401"/>
    <x v="3"/>
    <s v="Sud-est"/>
    <s v="Virginia"/>
    <s v="Richmond"/>
    <x v="3"/>
    <n v="37"/>
    <n v="70"/>
    <n v="2590"/>
    <n v="1036"/>
    <n v="0.39999999999999997"/>
    <x v="1"/>
  </r>
  <r>
    <s v="Foot Locker"/>
    <n v="1128299"/>
    <x v="401"/>
    <x v="3"/>
    <s v="Sud-est"/>
    <s v="Virginia"/>
    <s v="Richmond"/>
    <x v="4"/>
    <n v="39"/>
    <n v="74"/>
    <n v="2886"/>
    <n v="1356.42"/>
    <n v="0.47000000000000003"/>
    <x v="1"/>
  </r>
  <r>
    <s v="Foot Locker"/>
    <n v="1128299"/>
    <x v="401"/>
    <x v="3"/>
    <s v="Sud-est"/>
    <s v="Virginia"/>
    <s v="Richmond"/>
    <x v="5"/>
    <n v="33"/>
    <n v="83"/>
    <n v="2739"/>
    <n v="986.04"/>
    <n v="0.36"/>
    <x v="1"/>
  </r>
  <r>
    <s v="Foot Locker"/>
    <n v="1128299"/>
    <x v="430"/>
    <x v="4"/>
    <s v="Sud-est"/>
    <s v="Virginia"/>
    <s v="Richmond"/>
    <x v="0"/>
    <n v="28"/>
    <n v="119"/>
    <n v="3332"/>
    <n v="1332.8"/>
    <n v="0.39999999999999997"/>
    <x v="1"/>
  </r>
  <r>
    <s v="Foot Locker"/>
    <n v="1128299"/>
    <x v="430"/>
    <x v="4"/>
    <s v="Sud-est"/>
    <s v="Virginia"/>
    <s v="Richmond"/>
    <x v="1"/>
    <n v="39"/>
    <n v="173"/>
    <n v="6747"/>
    <n v="2563.86"/>
    <n v="0.38"/>
    <x v="1"/>
  </r>
  <r>
    <s v="Foot Locker"/>
    <n v="1128299"/>
    <x v="430"/>
    <x v="4"/>
    <s v="Sud-est"/>
    <s v="Virginia"/>
    <s v="Richmond"/>
    <x v="2"/>
    <n v="39"/>
    <n v="119"/>
    <n v="4641"/>
    <n v="1949.22"/>
    <n v="0.42"/>
    <x v="1"/>
  </r>
  <r>
    <s v="Foot Locker"/>
    <n v="1128299"/>
    <x v="430"/>
    <x v="4"/>
    <s v="Sud-est"/>
    <s v="Virginia"/>
    <s v="Richmond"/>
    <x v="3"/>
    <n v="31"/>
    <n v="101"/>
    <n v="3131"/>
    <n v="1158.47"/>
    <n v="0.37"/>
    <x v="1"/>
  </r>
  <r>
    <s v="Foot Locker"/>
    <n v="1128299"/>
    <x v="430"/>
    <x v="4"/>
    <s v="Sud-est"/>
    <s v="Virginia"/>
    <s v="Richmond"/>
    <x v="4"/>
    <n v="42"/>
    <n v="105"/>
    <n v="4410"/>
    <n v="2072.7000000000003"/>
    <n v="0.47000000000000003"/>
    <x v="1"/>
  </r>
  <r>
    <s v="Foot Locker"/>
    <n v="1128299"/>
    <x v="430"/>
    <x v="4"/>
    <s v="Sud-est"/>
    <s v="Virginia"/>
    <s v="Richmond"/>
    <x v="5"/>
    <n v="40"/>
    <n v="109"/>
    <n v="4360"/>
    <n v="1395.2"/>
    <n v="0.32"/>
    <x v="1"/>
  </r>
  <r>
    <s v="Foot Locker"/>
    <n v="1128299"/>
    <x v="461"/>
    <x v="0"/>
    <s v="Sud-est"/>
    <s v="Virginia"/>
    <s v="Richmond"/>
    <x v="0"/>
    <n v="34"/>
    <n v="173"/>
    <n v="5882"/>
    <n v="2470.44"/>
    <n v="0.42"/>
    <x v="1"/>
  </r>
  <r>
    <s v="Foot Locker"/>
    <n v="1128299"/>
    <x v="461"/>
    <x v="0"/>
    <s v="Sud-est"/>
    <s v="Virginia"/>
    <s v="Richmond"/>
    <x v="1"/>
    <n v="34"/>
    <n v="221"/>
    <n v="7514"/>
    <n v="2780.18"/>
    <n v="0.37"/>
    <x v="1"/>
  </r>
  <r>
    <s v="Foot Locker"/>
    <n v="1128299"/>
    <x v="461"/>
    <x v="0"/>
    <s v="Sud-est"/>
    <s v="Virginia"/>
    <s v="Richmond"/>
    <x v="2"/>
    <n v="33"/>
    <n v="143"/>
    <n v="4719"/>
    <n v="1840.4099999999999"/>
    <n v="0.38999999999999996"/>
    <x v="1"/>
  </r>
  <r>
    <s v="Foot Locker"/>
    <n v="1128299"/>
    <x v="461"/>
    <x v="0"/>
    <s v="Sud-est"/>
    <s v="Virginia"/>
    <s v="Richmond"/>
    <x v="3"/>
    <n v="36"/>
    <n v="144"/>
    <n v="5184"/>
    <n v="2021.7599999999998"/>
    <n v="0.38999999999999996"/>
    <x v="1"/>
  </r>
  <r>
    <s v="Foot Locker"/>
    <n v="1128299"/>
    <x v="461"/>
    <x v="0"/>
    <s v="Sud-est"/>
    <s v="Virginia"/>
    <s v="Richmond"/>
    <x v="4"/>
    <n v="56"/>
    <n v="136"/>
    <n v="7616"/>
    <n v="3351.04"/>
    <n v="0.44"/>
    <x v="1"/>
  </r>
  <r>
    <s v="Foot Locker"/>
    <n v="1128299"/>
    <x v="461"/>
    <x v="0"/>
    <s v="Sud-est"/>
    <s v="Virginia"/>
    <s v="Richmond"/>
    <x v="5"/>
    <n v="60"/>
    <n v="176"/>
    <n v="10560"/>
    <n v="3484.7999999999997"/>
    <n v="0.32999999999999996"/>
    <x v="1"/>
  </r>
  <r>
    <s v="Foot Locker"/>
    <n v="1128299"/>
    <x v="490"/>
    <x v="1"/>
    <s v="Sud-est"/>
    <s v="Virginia"/>
    <s v="Richmond"/>
    <x v="0"/>
    <n v="49"/>
    <n v="248"/>
    <n v="12152"/>
    <n v="4860.7999999999993"/>
    <n v="0.39999999999999997"/>
    <x v="1"/>
  </r>
  <r>
    <s v="Foot Locker"/>
    <n v="1128299"/>
    <x v="490"/>
    <x v="1"/>
    <s v="Sud-est"/>
    <s v="Virginia"/>
    <s v="Richmond"/>
    <x v="1"/>
    <n v="54"/>
    <n v="225"/>
    <n v="12150"/>
    <n v="4981.5"/>
    <n v="0.41"/>
    <x v="1"/>
  </r>
  <r>
    <s v="Sports Direct"/>
    <n v="1128299"/>
    <x v="490"/>
    <x v="1"/>
    <s v="Sud-est"/>
    <s v="Virginia"/>
    <s v="Richmond"/>
    <x v="2"/>
    <n v="53"/>
    <n v="165"/>
    <n v="8745"/>
    <n v="3497.9999999999995"/>
    <n v="0.39999999999999997"/>
    <x v="1"/>
  </r>
  <r>
    <s v="Sports Direct"/>
    <n v="1128299"/>
    <x v="490"/>
    <x v="1"/>
    <s v="Sud-est"/>
    <s v="Virginia"/>
    <s v="Richmond"/>
    <x v="3"/>
    <n v="51"/>
    <n v="176"/>
    <n v="8976"/>
    <n v="3500.6399999999994"/>
    <n v="0.38999999999999996"/>
    <x v="1"/>
  </r>
  <r>
    <s v="Sports Direct"/>
    <n v="1128299"/>
    <x v="490"/>
    <x v="1"/>
    <s v="Sud-est"/>
    <s v="Virginia"/>
    <s v="Richmond"/>
    <x v="4"/>
    <n v="59"/>
    <n v="157"/>
    <n v="9263"/>
    <n v="3890.4600000000005"/>
    <n v="0.42000000000000004"/>
    <x v="1"/>
  </r>
  <r>
    <s v="Sports Direct"/>
    <n v="1128299"/>
    <x v="490"/>
    <x v="1"/>
    <s v="Sud-est"/>
    <s v="Virginia"/>
    <s v="Richmond"/>
    <x v="5"/>
    <n v="65"/>
    <n v="190"/>
    <n v="12350"/>
    <n v="4322.5"/>
    <n v="0.35"/>
    <x v="1"/>
  </r>
  <r>
    <s v="Sports Direct"/>
    <n v="1185732"/>
    <x v="183"/>
    <x v="6"/>
    <s v="Sud-est"/>
    <s v="Virginia"/>
    <s v="Richmond"/>
    <x v="0"/>
    <n v="23"/>
    <n v="233"/>
    <n v="5359"/>
    <n v="2786.6800000000003"/>
    <n v="0.52"/>
    <x v="1"/>
  </r>
  <r>
    <s v="Sports Direct"/>
    <n v="1185732"/>
    <x v="183"/>
    <x v="6"/>
    <s v="Sud-est"/>
    <s v="Virginia"/>
    <s v="Richmond"/>
    <x v="1"/>
    <n v="28"/>
    <n v="187"/>
    <n v="5236"/>
    <n v="2460.92"/>
    <n v="0.47"/>
    <x v="1"/>
  </r>
  <r>
    <s v="Sports Direct"/>
    <n v="1185732"/>
    <x v="183"/>
    <x v="6"/>
    <s v="Sud-est"/>
    <s v="Virginia"/>
    <s v="Richmond"/>
    <x v="2"/>
    <n v="18"/>
    <n v="176"/>
    <n v="3168"/>
    <n v="1013.76"/>
    <n v="0.32"/>
    <x v="1"/>
  </r>
  <r>
    <s v="Sports Direct"/>
    <n v="1185732"/>
    <x v="183"/>
    <x v="6"/>
    <s v="Sud-est"/>
    <s v="Virginia"/>
    <s v="Richmond"/>
    <x v="3"/>
    <n v="21"/>
    <n v="136"/>
    <n v="2856"/>
    <n v="1199.52"/>
    <n v="0.42"/>
    <x v="1"/>
  </r>
  <r>
    <s v="Sports Direct"/>
    <n v="1185732"/>
    <x v="183"/>
    <x v="6"/>
    <s v="Sud-est"/>
    <s v="Virginia"/>
    <s v="Richmond"/>
    <x v="4"/>
    <n v="30"/>
    <n v="140"/>
    <n v="4200"/>
    <n v="1889.9999999999998"/>
    <n v="0.44999999999999996"/>
    <x v="1"/>
  </r>
  <r>
    <s v="Sports Direct"/>
    <n v="1185732"/>
    <x v="183"/>
    <x v="6"/>
    <s v="Sud-est"/>
    <s v="Virginia"/>
    <s v="Richmond"/>
    <x v="5"/>
    <n v="25"/>
    <n v="193"/>
    <n v="4825"/>
    <n v="2798.5000000000005"/>
    <n v="0.58000000000000007"/>
    <x v="1"/>
  </r>
  <r>
    <s v="Sports Direct"/>
    <n v="1185732"/>
    <x v="212"/>
    <x v="0"/>
    <s v="Sud-est"/>
    <s v="Virginia"/>
    <s v="Richmond"/>
    <x v="0"/>
    <n v="26"/>
    <n v="256"/>
    <n v="6656"/>
    <n v="3660.8"/>
    <n v="0.55000000000000004"/>
    <x v="1"/>
  </r>
  <r>
    <s v="Sports Direct"/>
    <n v="1185732"/>
    <x v="212"/>
    <x v="0"/>
    <s v="Sud-est"/>
    <s v="Virginia"/>
    <s v="Richmond"/>
    <x v="1"/>
    <n v="27"/>
    <n v="153"/>
    <n v="4131"/>
    <n v="1858.9499999999998"/>
    <n v="0.44999999999999996"/>
    <x v="1"/>
  </r>
  <r>
    <s v="Sports Direct"/>
    <n v="1185732"/>
    <x v="212"/>
    <x v="0"/>
    <s v="Sud-est"/>
    <s v="Virginia"/>
    <s v="Richmond"/>
    <x v="2"/>
    <n v="17"/>
    <n v="170"/>
    <n v="2890"/>
    <n v="1040.3999999999999"/>
    <n v="0.36"/>
    <x v="1"/>
  </r>
  <r>
    <s v="Ouest Gear"/>
    <n v="1185732"/>
    <x v="206"/>
    <x v="1"/>
    <s v="Ouest"/>
    <s v="Utah"/>
    <s v="Salt Lake City"/>
    <x v="3"/>
    <n v="16"/>
    <n v="93"/>
    <n v="1488"/>
    <n v="624.96"/>
    <n v="0.42000000000000004"/>
    <x v="1"/>
  </r>
  <r>
    <s v="Ouest Gear"/>
    <n v="1185732"/>
    <x v="206"/>
    <x v="1"/>
    <s v="Ouest"/>
    <s v="Utah"/>
    <s v="Salt Lake City"/>
    <x v="4"/>
    <n v="28"/>
    <n v="120"/>
    <n v="3360"/>
    <n v="1411.2"/>
    <n v="0.42"/>
    <x v="1"/>
  </r>
  <r>
    <s v="Ouest Gear"/>
    <n v="1185732"/>
    <x v="206"/>
    <x v="1"/>
    <s v="Ouest"/>
    <s v="Utah"/>
    <s v="Salt Lake City"/>
    <x v="5"/>
    <n v="18"/>
    <n v="149"/>
    <n v="2682"/>
    <n v="1475.1000000000001"/>
    <n v="0.55000000000000004"/>
    <x v="1"/>
  </r>
  <r>
    <s v="Ouest Gear"/>
    <n v="1185732"/>
    <x v="215"/>
    <x v="0"/>
    <s v="Ouest"/>
    <s v="Utah"/>
    <s v="Salt Lake City"/>
    <x v="0"/>
    <n v="20"/>
    <n v="228"/>
    <n v="4560"/>
    <n v="1960.8000000000002"/>
    <n v="0.43000000000000005"/>
    <x v="1"/>
  </r>
  <r>
    <s v="Ouest Gear"/>
    <n v="1185732"/>
    <x v="215"/>
    <x v="0"/>
    <s v="Ouest"/>
    <s v="Utah"/>
    <s v="Salt Lake City"/>
    <x v="1"/>
    <n v="22"/>
    <n v="105"/>
    <n v="2310"/>
    <n v="923.99999999999989"/>
    <n v="0.39999999999999997"/>
    <x v="1"/>
  </r>
  <r>
    <s v="Ouest Gear"/>
    <n v="1185732"/>
    <x v="215"/>
    <x v="0"/>
    <s v="Ouest"/>
    <s v="Utah"/>
    <s v="Salt Lake City"/>
    <x v="2"/>
    <n v="16"/>
    <n v="140"/>
    <n v="2240"/>
    <n v="873.59999999999991"/>
    <n v="0.38999999999999996"/>
    <x v="1"/>
  </r>
  <r>
    <s v="Ouest Gear"/>
    <n v="1185732"/>
    <x v="215"/>
    <x v="0"/>
    <s v="Ouest"/>
    <s v="Utah"/>
    <s v="Salt Lake City"/>
    <x v="3"/>
    <n v="20"/>
    <n v="75"/>
    <n v="1500"/>
    <n v="630.00000000000011"/>
    <n v="0.42000000000000004"/>
    <x v="1"/>
  </r>
  <r>
    <s v="Ouest Gear"/>
    <n v="1185732"/>
    <x v="215"/>
    <x v="0"/>
    <s v="Ouest"/>
    <s v="Utah"/>
    <s v="Salt Lake City"/>
    <x v="4"/>
    <n v="28"/>
    <n v="90"/>
    <n v="2520"/>
    <n v="1007.9999999999999"/>
    <n v="0.39999999999999997"/>
    <x v="1"/>
  </r>
  <r>
    <s v="Ouest Gear"/>
    <n v="1185732"/>
    <x v="215"/>
    <x v="0"/>
    <s v="Ouest"/>
    <s v="Utah"/>
    <s v="Salt Lake City"/>
    <x v="5"/>
    <n v="21"/>
    <n v="140"/>
    <n v="2940"/>
    <n v="1675.8000000000002"/>
    <n v="0.57000000000000006"/>
    <x v="1"/>
  </r>
  <r>
    <s v="Ouest Gear"/>
    <n v="1185732"/>
    <x v="234"/>
    <x v="4"/>
    <s v="Ouest"/>
    <s v="Utah"/>
    <s v="Salt Lake City"/>
    <x v="0"/>
    <n v="20"/>
    <n v="194"/>
    <n v="3880"/>
    <n v="1784.8000000000002"/>
    <n v="0.46"/>
    <x v="1"/>
  </r>
  <r>
    <s v="Ouest Gear"/>
    <n v="1185732"/>
    <x v="234"/>
    <x v="4"/>
    <s v="Ouest"/>
    <s v="Utah"/>
    <s v="Salt Lake City"/>
    <x v="1"/>
    <n v="20"/>
    <n v="111"/>
    <n v="2220"/>
    <n v="821.4"/>
    <n v="0.37"/>
    <x v="1"/>
  </r>
  <r>
    <s v="Ouest Gear"/>
    <n v="1185732"/>
    <x v="234"/>
    <x v="4"/>
    <s v="Ouest"/>
    <s v="Utah"/>
    <s v="Salt Lake City"/>
    <x v="2"/>
    <n v="10"/>
    <n v="107"/>
    <n v="1070"/>
    <n v="438.7"/>
    <n v="0.41"/>
    <x v="1"/>
  </r>
  <r>
    <s v="Ouest Gear"/>
    <n v="1185732"/>
    <x v="234"/>
    <x v="4"/>
    <s v="Ouest"/>
    <s v="Utah"/>
    <s v="Salt Lake City"/>
    <x v="3"/>
    <n v="14"/>
    <n v="75"/>
    <n v="1050"/>
    <n v="472.5"/>
    <n v="0.45"/>
    <x v="1"/>
  </r>
  <r>
    <s v="Ouest Gear"/>
    <n v="1185732"/>
    <x v="234"/>
    <x v="4"/>
    <s v="Ouest"/>
    <s v="Utah"/>
    <s v="Salt Lake City"/>
    <x v="4"/>
    <n v="24"/>
    <n v="88"/>
    <n v="2112"/>
    <n v="823.68"/>
    <n v="0.38999999999999996"/>
    <x v="1"/>
  </r>
  <r>
    <s v="Ouest Gear"/>
    <n v="1185732"/>
    <x v="234"/>
    <x v="4"/>
    <s v="Ouest"/>
    <s v="Utah"/>
    <s v="Salt Lake City"/>
    <x v="5"/>
    <n v="20"/>
    <n v="136"/>
    <n v="2720"/>
    <n v="1414.4"/>
    <n v="0.52"/>
    <x v="1"/>
  </r>
  <r>
    <s v="Ouest Gear"/>
    <n v="1185732"/>
    <x v="265"/>
    <x v="0"/>
    <s v="Ouest"/>
    <s v="Utah"/>
    <s v="Salt Lake City"/>
    <x v="0"/>
    <n v="27"/>
    <n v="228"/>
    <n v="6156"/>
    <n v="2647.0800000000004"/>
    <n v="0.43000000000000005"/>
    <x v="1"/>
  </r>
  <r>
    <s v="Ouest Gear"/>
    <n v="1185732"/>
    <x v="265"/>
    <x v="0"/>
    <s v="Ouest"/>
    <s v="Utah"/>
    <s v="Salt Lake City"/>
    <x v="1"/>
    <n v="22"/>
    <n v="128"/>
    <n v="2816"/>
    <n v="1182.72"/>
    <n v="0.42"/>
    <x v="1"/>
  </r>
  <r>
    <s v="Ouest Gear"/>
    <n v="1185732"/>
    <x v="265"/>
    <x v="0"/>
    <s v="Ouest"/>
    <s v="Utah"/>
    <s v="Salt Lake City"/>
    <x v="2"/>
    <n v="19"/>
    <n v="109"/>
    <n v="2071"/>
    <n v="786.98"/>
    <n v="0.38"/>
    <x v="1"/>
  </r>
  <r>
    <s v="Ouest Gear"/>
    <n v="1185732"/>
    <x v="265"/>
    <x v="0"/>
    <s v="Ouest"/>
    <s v="Utah"/>
    <s v="Salt Lake City"/>
    <x v="3"/>
    <n v="19"/>
    <n v="94"/>
    <n v="1786"/>
    <n v="767.98000000000013"/>
    <n v="0.43000000000000005"/>
    <x v="1"/>
  </r>
  <r>
    <s v="Ouest Gear"/>
    <n v="1185732"/>
    <x v="265"/>
    <x v="0"/>
    <s v="Ouest"/>
    <s v="Utah"/>
    <s v="Salt Lake City"/>
    <x v="4"/>
    <n v="29"/>
    <n v="90"/>
    <n v="2610"/>
    <n v="1096.2"/>
    <n v="0.42"/>
    <x v="1"/>
  </r>
  <r>
    <s v="Ouest Gear"/>
    <n v="1185732"/>
    <x v="265"/>
    <x v="0"/>
    <s v="Ouest"/>
    <s v="Utah"/>
    <s v="Salt Lake City"/>
    <x v="5"/>
    <n v="32"/>
    <n v="128"/>
    <n v="4096"/>
    <n v="2334.7200000000003"/>
    <n v="0.57000000000000006"/>
    <x v="1"/>
  </r>
  <r>
    <s v="Ouest Gear"/>
    <n v="1185732"/>
    <x v="295"/>
    <x v="2"/>
    <s v="Ouest"/>
    <s v="Utah"/>
    <s v="Salt Lake City"/>
    <x v="0"/>
    <n v="21"/>
    <n v="208"/>
    <n v="4368"/>
    <n v="1878.2400000000002"/>
    <n v="0.43000000000000005"/>
    <x v="1"/>
  </r>
  <r>
    <s v="Ouest Gear"/>
    <n v="1185732"/>
    <x v="295"/>
    <x v="2"/>
    <s v="Ouest"/>
    <s v="Utah"/>
    <s v="Salt Lake City"/>
    <x v="1"/>
    <n v="18"/>
    <n v="132"/>
    <n v="2376"/>
    <n v="950.4"/>
    <n v="0.39999999999999997"/>
    <x v="1"/>
  </r>
  <r>
    <s v="Ouest Gear"/>
    <n v="1185732"/>
    <x v="295"/>
    <x v="2"/>
    <s v="Ouest"/>
    <s v="Utah"/>
    <s v="Salt Lake City"/>
    <x v="2"/>
    <n v="13"/>
    <n v="128"/>
    <n v="1664"/>
    <n v="615.67999999999995"/>
    <n v="0.37"/>
    <x v="1"/>
  </r>
  <r>
    <s v="Ouest Gear"/>
    <n v="1185732"/>
    <x v="295"/>
    <x v="2"/>
    <s v="Ouest"/>
    <s v="Utah"/>
    <s v="Salt Lake City"/>
    <x v="3"/>
    <n v="13"/>
    <n v="132"/>
    <n v="1716"/>
    <n v="737.88000000000011"/>
    <n v="0.43000000000000005"/>
    <x v="1"/>
  </r>
  <r>
    <s v="Ouest Gear"/>
    <n v="1185732"/>
    <x v="295"/>
    <x v="2"/>
    <s v="Ouest"/>
    <s v="Utah"/>
    <s v="Salt Lake City"/>
    <x v="4"/>
    <n v="24"/>
    <n v="132"/>
    <n v="3168"/>
    <n v="1172.1600000000001"/>
    <n v="0.37"/>
    <x v="1"/>
  </r>
  <r>
    <s v="Ouest Gear"/>
    <n v="1185732"/>
    <x v="295"/>
    <x v="2"/>
    <s v="Ouest"/>
    <s v="Utah"/>
    <s v="Salt Lake City"/>
    <x v="5"/>
    <n v="32"/>
    <n v="190"/>
    <n v="6080"/>
    <n v="3283.2000000000003"/>
    <n v="0.54"/>
    <x v="1"/>
  </r>
  <r>
    <s v="Ouest Gear"/>
    <n v="1185732"/>
    <x v="324"/>
    <x v="3"/>
    <s v="Ouest"/>
    <s v="Utah"/>
    <s v="Salt Lake City"/>
    <x v="0"/>
    <n v="28"/>
    <n v="248"/>
    <n v="6944"/>
    <n v="2985.9200000000005"/>
    <n v="0.43000000000000005"/>
    <x v="1"/>
  </r>
  <r>
    <s v="Ouest Gear"/>
    <n v="1185732"/>
    <x v="324"/>
    <x v="3"/>
    <s v="Ouest"/>
    <s v="Utah"/>
    <s v="Salt Lake City"/>
    <x v="1"/>
    <n v="20"/>
    <n v="182"/>
    <n v="3640"/>
    <n v="1419.6"/>
    <n v="0.38999999999999996"/>
    <x v="1"/>
  </r>
  <r>
    <s v="Ouest Gear"/>
    <n v="1185732"/>
    <x v="324"/>
    <x v="3"/>
    <s v="Ouest"/>
    <s v="Utah"/>
    <s v="Salt Lake City"/>
    <x v="2"/>
    <n v="19"/>
    <n v="157"/>
    <n v="2983"/>
    <n v="1163.3699999999999"/>
    <n v="0.38999999999999996"/>
    <x v="1"/>
  </r>
  <r>
    <s v="Ouest Gear"/>
    <n v="1185732"/>
    <x v="324"/>
    <x v="3"/>
    <s v="Ouest"/>
    <s v="Utah"/>
    <s v="Salt Lake City"/>
    <x v="3"/>
    <n v="16"/>
    <n v="128"/>
    <n v="2048"/>
    <n v="962.56000000000006"/>
    <n v="0.47000000000000003"/>
    <x v="1"/>
  </r>
  <r>
    <s v="Ouest Gear"/>
    <n v="1185732"/>
    <x v="324"/>
    <x v="3"/>
    <s v="Ouest"/>
    <s v="Utah"/>
    <s v="Salt Lake City"/>
    <x v="4"/>
    <n v="28"/>
    <n v="140"/>
    <n v="3920"/>
    <n v="1489.6"/>
    <n v="0.38"/>
    <x v="1"/>
  </r>
  <r>
    <s v="Ouest Gear"/>
    <n v="1185732"/>
    <x v="324"/>
    <x v="3"/>
    <s v="Ouest"/>
    <s v="Utah"/>
    <s v="Salt Lake City"/>
    <x v="5"/>
    <n v="32"/>
    <n v="204"/>
    <n v="6528"/>
    <n v="3590.4"/>
    <n v="0.55000000000000004"/>
    <x v="1"/>
  </r>
  <r>
    <s v="Ouest Gear"/>
    <n v="1185732"/>
    <x v="356"/>
    <x v="0"/>
    <s v="Ouest"/>
    <s v="Utah"/>
    <s v="Salt Lake City"/>
    <x v="0"/>
    <n v="27"/>
    <n v="248"/>
    <n v="6696"/>
    <n v="3147.1200000000003"/>
    <n v="0.47000000000000003"/>
    <x v="1"/>
  </r>
  <r>
    <s v="Ouest Gear"/>
    <n v="1185732"/>
    <x v="356"/>
    <x v="0"/>
    <s v="Ouest"/>
    <s v="Utah"/>
    <s v="Salt Lake City"/>
    <x v="1"/>
    <n v="28"/>
    <n v="179"/>
    <n v="5012"/>
    <n v="2105.04"/>
    <n v="0.42"/>
    <x v="1"/>
  </r>
  <r>
    <s v="Ouest Gear"/>
    <n v="1185732"/>
    <x v="356"/>
    <x v="0"/>
    <s v="Ouest"/>
    <s v="Utah"/>
    <s v="Salt Lake City"/>
    <x v="2"/>
    <n v="23"/>
    <n v="158"/>
    <n v="3634"/>
    <n v="1489.9399999999998"/>
    <n v="0.41"/>
    <x v="1"/>
  </r>
  <r>
    <s v="Ouest Gear"/>
    <n v="1185732"/>
    <x v="356"/>
    <x v="0"/>
    <s v="Ouest"/>
    <s v="Utah"/>
    <s v="Salt Lake City"/>
    <x v="3"/>
    <n v="14"/>
    <n v="124"/>
    <n v="1736"/>
    <n v="815.92000000000007"/>
    <n v="0.47000000000000003"/>
    <x v="1"/>
  </r>
  <r>
    <s v="Ouest Gear"/>
    <n v="1185732"/>
    <x v="356"/>
    <x v="0"/>
    <s v="Ouest"/>
    <s v="Utah"/>
    <s v="Salt Lake City"/>
    <x v="4"/>
    <n v="23"/>
    <n v="109"/>
    <n v="2507"/>
    <n v="977.7299999999999"/>
    <n v="0.38999999999999996"/>
    <x v="1"/>
  </r>
  <r>
    <s v="Ouest Gear"/>
    <n v="1185732"/>
    <x v="356"/>
    <x v="0"/>
    <s v="Ouest"/>
    <s v="Utah"/>
    <s v="Salt Lake City"/>
    <x v="5"/>
    <n v="27"/>
    <n v="184"/>
    <n v="4968"/>
    <n v="2831.76"/>
    <n v="0.57000000000000006"/>
    <x v="1"/>
  </r>
  <r>
    <s v="Ouest Gear"/>
    <n v="1185732"/>
    <x v="388"/>
    <x v="4"/>
    <s v="Ouest"/>
    <s v="Utah"/>
    <s v="Salt Lake City"/>
    <x v="0"/>
    <n v="23"/>
    <n v="228"/>
    <n v="5244"/>
    <n v="2359.8000000000002"/>
    <n v="0.45"/>
    <x v="1"/>
  </r>
  <r>
    <s v="Ouest Gear"/>
    <n v="1185732"/>
    <x v="388"/>
    <x v="4"/>
    <s v="Ouest"/>
    <s v="Utah"/>
    <s v="Salt Lake City"/>
    <x v="1"/>
    <n v="19"/>
    <n v="158"/>
    <n v="3002"/>
    <n v="1140.76"/>
    <n v="0.38"/>
    <x v="1"/>
  </r>
  <r>
    <s v="Ouest Gear"/>
    <n v="1185732"/>
    <x v="388"/>
    <x v="4"/>
    <s v="Ouest"/>
    <s v="Utah"/>
    <s v="Salt Lake City"/>
    <x v="2"/>
    <n v="7"/>
    <n v="105"/>
    <n v="735"/>
    <n v="308.7"/>
    <n v="0.42"/>
    <x v="1"/>
  </r>
  <r>
    <s v="Ouest Gear"/>
    <n v="1185732"/>
    <x v="388"/>
    <x v="4"/>
    <s v="Ouest"/>
    <s v="Utah"/>
    <s v="Salt Lake City"/>
    <x v="3"/>
    <n v="7"/>
    <n v="111"/>
    <n v="777"/>
    <n v="357.42"/>
    <n v="0.46"/>
    <x v="1"/>
  </r>
  <r>
    <s v="Ouest Gear"/>
    <n v="1185732"/>
    <x v="388"/>
    <x v="4"/>
    <s v="Ouest"/>
    <s v="Utah"/>
    <s v="Salt Lake City"/>
    <x v="4"/>
    <n v="16"/>
    <n v="114"/>
    <n v="1824"/>
    <n v="747.83999999999992"/>
    <n v="0.41"/>
    <x v="1"/>
  </r>
  <r>
    <s v="Ouest Gear"/>
    <n v="1185732"/>
    <x v="388"/>
    <x v="4"/>
    <s v="Ouest"/>
    <s v="Utah"/>
    <s v="Salt Lake City"/>
    <x v="5"/>
    <n v="18"/>
    <n v="132"/>
    <n v="2376"/>
    <n v="1354.3200000000002"/>
    <n v="0.57000000000000006"/>
    <x v="1"/>
  </r>
  <r>
    <s v="Ouest Gear"/>
    <n v="1185732"/>
    <x v="417"/>
    <x v="5"/>
    <s v="Ouest"/>
    <s v="Utah"/>
    <s v="Salt Lake City"/>
    <x v="0"/>
    <n v="24"/>
    <n v="201"/>
    <n v="4824"/>
    <n v="2267.2800000000002"/>
    <n v="0.47000000000000003"/>
    <x v="1"/>
  </r>
  <r>
    <s v="Ouest Gear"/>
    <n v="1185732"/>
    <x v="417"/>
    <x v="5"/>
    <s v="Ouest"/>
    <s v="Utah"/>
    <s v="Salt Lake City"/>
    <x v="1"/>
    <n v="14"/>
    <n v="132"/>
    <n v="1848"/>
    <n v="739.19999999999993"/>
    <n v="0.39999999999999997"/>
    <x v="1"/>
  </r>
  <r>
    <s v="Ouest Gear"/>
    <n v="1185732"/>
    <x v="417"/>
    <x v="5"/>
    <s v="Ouest"/>
    <s v="Utah"/>
    <s v="Salt Lake City"/>
    <x v="2"/>
    <n v="13"/>
    <n v="90"/>
    <n v="1170"/>
    <n v="479.7"/>
    <n v="0.41"/>
    <x v="1"/>
  </r>
  <r>
    <s v="Ouest Gear"/>
    <n v="1185732"/>
    <x v="417"/>
    <x v="5"/>
    <s v="Ouest"/>
    <s v="Utah"/>
    <s v="Salt Lake City"/>
    <x v="3"/>
    <n v="13"/>
    <n v="94"/>
    <n v="1222"/>
    <n v="562.12"/>
    <n v="0.46"/>
    <x v="1"/>
  </r>
  <r>
    <s v="Ouest Gear"/>
    <n v="1185732"/>
    <x v="417"/>
    <x v="5"/>
    <s v="Ouest"/>
    <s v="Utah"/>
    <s v="Salt Lake City"/>
    <x v="4"/>
    <n v="20"/>
    <n v="85"/>
    <n v="1700"/>
    <n v="662.99999999999989"/>
    <n v="0.38999999999999996"/>
    <x v="1"/>
  </r>
  <r>
    <s v="Ouest Gear"/>
    <n v="1185732"/>
    <x v="417"/>
    <x v="5"/>
    <s v="Ouest"/>
    <s v="Utah"/>
    <s v="Salt Lake City"/>
    <x v="5"/>
    <n v="25"/>
    <n v="140"/>
    <n v="3500"/>
    <n v="1890.0000000000002"/>
    <n v="0.54"/>
    <x v="1"/>
  </r>
  <r>
    <s v="Ouest Gear"/>
    <n v="1185732"/>
    <x v="448"/>
    <x v="1"/>
    <s v="Ouest"/>
    <s v="Utah"/>
    <s v="Salt Lake City"/>
    <x v="0"/>
    <n v="22"/>
    <n v="165"/>
    <n v="3630"/>
    <n v="1560.9"/>
    <n v="0.43000000000000005"/>
    <x v="1"/>
  </r>
  <r>
    <s v="Ouest Gear"/>
    <n v="1185732"/>
    <x v="448"/>
    <x v="1"/>
    <s v="Ouest"/>
    <s v="Utah"/>
    <s v="Salt Lake City"/>
    <x v="1"/>
    <n v="14"/>
    <n v="136"/>
    <n v="1904"/>
    <n v="742.56"/>
    <n v="0.38999999999999996"/>
    <x v="1"/>
  </r>
  <r>
    <s v="Ouest Gear"/>
    <n v="1185732"/>
    <x v="448"/>
    <x v="1"/>
    <s v="Ouest"/>
    <s v="Utah"/>
    <s v="Salt Lake City"/>
    <x v="2"/>
    <n v="14"/>
    <n v="107"/>
    <n v="1498"/>
    <n v="629.16"/>
    <n v="0.42"/>
    <x v="1"/>
  </r>
  <r>
    <s v="Ouest Gear"/>
    <n v="1185732"/>
    <x v="448"/>
    <x v="1"/>
    <s v="Ouest"/>
    <s v="Utah"/>
    <s v="Salt Lake City"/>
    <x v="3"/>
    <n v="15"/>
    <n v="124"/>
    <n v="1860"/>
    <n v="781.2"/>
    <n v="0.42000000000000004"/>
    <x v="1"/>
  </r>
  <r>
    <s v="Ouest Gear"/>
    <n v="1185732"/>
    <x v="448"/>
    <x v="1"/>
    <s v="Ouest"/>
    <s v="Utah"/>
    <s v="Salt Lake City"/>
    <x v="4"/>
    <n v="28"/>
    <n v="123"/>
    <n v="3444"/>
    <n v="1308.72"/>
    <n v="0.38"/>
    <x v="1"/>
  </r>
  <r>
    <s v="Ouest Gear"/>
    <n v="1185732"/>
    <x v="448"/>
    <x v="1"/>
    <s v="Ouest"/>
    <s v="Utah"/>
    <s v="Salt Lake City"/>
    <x v="5"/>
    <n v="35"/>
    <n v="158"/>
    <n v="5530"/>
    <n v="3041.5000000000005"/>
    <n v="0.55000000000000004"/>
    <x v="1"/>
  </r>
  <r>
    <s v="Ouest Gear"/>
    <n v="1185732"/>
    <x v="477"/>
    <x v="2"/>
    <s v="Ouest"/>
    <s v="Utah"/>
    <s v="Salt Lake City"/>
    <x v="0"/>
    <n v="29"/>
    <n v="231"/>
    <n v="6699"/>
    <n v="3081.54"/>
    <n v="0.46"/>
    <x v="1"/>
  </r>
  <r>
    <s v="Ouest Gear"/>
    <n v="1185732"/>
    <x v="477"/>
    <x v="2"/>
    <s v="Ouest"/>
    <s v="Utah"/>
    <s v="Salt Lake City"/>
    <x v="1"/>
    <n v="22"/>
    <n v="170"/>
    <n v="3740"/>
    <n v="1570.8"/>
    <n v="0.42"/>
    <x v="1"/>
  </r>
  <r>
    <s v="Ouest Gear"/>
    <n v="1185732"/>
    <x v="477"/>
    <x v="2"/>
    <s v="Ouest"/>
    <s v="Utah"/>
    <s v="Salt Lake City"/>
    <x v="2"/>
    <n v="20"/>
    <n v="153"/>
    <n v="3060"/>
    <n v="1132.2"/>
    <n v="0.37"/>
    <x v="1"/>
  </r>
  <r>
    <s v="Ouest Gear"/>
    <n v="1185732"/>
    <x v="477"/>
    <x v="2"/>
    <s v="Ouest"/>
    <s v="Utah"/>
    <s v="Salt Lake City"/>
    <x v="3"/>
    <n v="22"/>
    <n v="136"/>
    <n v="2992"/>
    <n v="1256.6400000000001"/>
    <n v="0.42000000000000004"/>
    <x v="1"/>
  </r>
  <r>
    <s v="Ouest Gear"/>
    <n v="1185732"/>
    <x v="477"/>
    <x v="2"/>
    <s v="Ouest"/>
    <s v="Utah"/>
    <s v="Salt Lake City"/>
    <x v="4"/>
    <n v="27"/>
    <n v="124"/>
    <n v="3348"/>
    <n v="1372.6799999999998"/>
    <n v="0.41"/>
    <x v="1"/>
  </r>
  <r>
    <s v="Ouest Gear"/>
    <n v="1185732"/>
    <x v="477"/>
    <x v="2"/>
    <s v="Ouest"/>
    <s v="Utah"/>
    <s v="Salt Lake City"/>
    <x v="5"/>
    <n v="29"/>
    <n v="170"/>
    <n v="4930"/>
    <n v="2563.6"/>
    <n v="0.52"/>
    <x v="1"/>
  </r>
  <r>
    <s v="Ouest Gear"/>
    <n v="1128299"/>
    <x v="188"/>
    <x v="4"/>
    <s v="Ouest"/>
    <s v="Utah"/>
    <s v="Salt Lake City"/>
    <x v="0"/>
    <n v="24"/>
    <n v="109"/>
    <n v="2616"/>
    <n v="967.92"/>
    <n v="0.37"/>
    <x v="1"/>
  </r>
  <r>
    <s v="Ouest Gear"/>
    <n v="1128299"/>
    <x v="188"/>
    <x v="4"/>
    <s v="Ouest"/>
    <s v="Utah"/>
    <s v="Salt Lake City"/>
    <x v="1"/>
    <n v="29"/>
    <n v="123"/>
    <n v="3567"/>
    <n v="1426.8"/>
    <n v="0.39999999999999997"/>
    <x v="1"/>
  </r>
  <r>
    <s v="Ouest Gear"/>
    <n v="1128299"/>
    <x v="188"/>
    <x v="4"/>
    <s v="Ouest"/>
    <s v="Utah"/>
    <s v="Salt Lake City"/>
    <x v="2"/>
    <n v="31"/>
    <n v="105"/>
    <n v="3255"/>
    <n v="1269.4499999999998"/>
    <n v="0.38999999999999996"/>
    <x v="1"/>
  </r>
  <r>
    <s v="Ouest Gear"/>
    <n v="1128299"/>
    <x v="188"/>
    <x v="4"/>
    <s v="Ouest"/>
    <s v="Utah"/>
    <s v="Salt Lake City"/>
    <x v="3"/>
    <n v="30"/>
    <n v="68"/>
    <n v="2040"/>
    <n v="775.2"/>
    <n v="0.38"/>
    <x v="1"/>
  </r>
  <r>
    <s v="Ouest Gear"/>
    <n v="1128299"/>
    <x v="188"/>
    <x v="4"/>
    <s v="Ouest"/>
    <s v="Utah"/>
    <s v="Salt Lake City"/>
    <x v="4"/>
    <n v="35"/>
    <n v="53"/>
    <n v="1855"/>
    <n v="853.30000000000007"/>
    <n v="0.46"/>
    <x v="1"/>
  </r>
  <r>
    <s v="Ouest Gear"/>
    <n v="1128299"/>
    <x v="188"/>
    <x v="4"/>
    <s v="Ouest"/>
    <s v="Utah"/>
    <s v="Salt Lake City"/>
    <x v="5"/>
    <n v="28"/>
    <n v="132"/>
    <n v="3696"/>
    <n v="1256.6399999999999"/>
    <n v="0.33999999999999997"/>
    <x v="1"/>
  </r>
  <r>
    <s v="Ouest Gear"/>
    <n v="1128299"/>
    <x v="698"/>
    <x v="0"/>
    <s v="Ouest"/>
    <s v="Utah"/>
    <s v="Salt Lake City"/>
    <x v="0"/>
    <n v="22"/>
    <n v="153"/>
    <n v="3366"/>
    <n v="1380.06"/>
    <n v="0.41"/>
    <x v="1"/>
  </r>
  <r>
    <s v="Ouest Gear"/>
    <n v="1128299"/>
    <x v="698"/>
    <x v="0"/>
    <s v="Ouest"/>
    <s v="Utah"/>
    <s v="Salt Lake City"/>
    <x v="1"/>
    <n v="29"/>
    <n v="123"/>
    <n v="3567"/>
    <n v="1498.1399999999999"/>
    <n v="0.42"/>
    <x v="1"/>
  </r>
  <r>
    <s v="Ouest Gear"/>
    <n v="1128299"/>
    <x v="698"/>
    <x v="0"/>
    <s v="Ouest"/>
    <s v="Utah"/>
    <s v="Salt Lake City"/>
    <x v="2"/>
    <n v="28"/>
    <n v="123"/>
    <n v="3444"/>
    <n v="1274.28"/>
    <n v="0.37"/>
    <x v="1"/>
  </r>
  <r>
    <s v="Ouest Gear"/>
    <n v="1128299"/>
    <x v="698"/>
    <x v="0"/>
    <s v="Ouest"/>
    <s v="Oregon"/>
    <s v="Portland"/>
    <x v="3"/>
    <n v="29"/>
    <n v="64"/>
    <n v="1856"/>
    <n v="760.95999999999992"/>
    <n v="0.41"/>
    <x v="1"/>
  </r>
  <r>
    <s v="Ouest Gear"/>
    <n v="1128299"/>
    <x v="698"/>
    <x v="0"/>
    <s v="Ouest"/>
    <s v="Oregon"/>
    <s v="Portland"/>
    <x v="4"/>
    <n v="32"/>
    <n v="43"/>
    <n v="1376"/>
    <n v="605.44000000000005"/>
    <n v="0.44"/>
    <x v="1"/>
  </r>
  <r>
    <s v="Ouest Gear"/>
    <n v="1128299"/>
    <x v="698"/>
    <x v="0"/>
    <s v="Ouest"/>
    <s v="Oregon"/>
    <s v="Portland"/>
    <x v="5"/>
    <n v="28"/>
    <n v="98"/>
    <n v="2744"/>
    <n v="960.4"/>
    <n v="0.35"/>
    <x v="1"/>
  </r>
  <r>
    <s v="Ouest Gear"/>
    <n v="1128299"/>
    <x v="228"/>
    <x v="6"/>
    <s v="Ouest"/>
    <s v="Oregon"/>
    <s v="Portland"/>
    <x v="0"/>
    <n v="28"/>
    <n v="143"/>
    <n v="4004"/>
    <n v="1601.6"/>
    <n v="0.39999999999999997"/>
    <x v="1"/>
  </r>
  <r>
    <s v="Ouest Gear"/>
    <n v="1128299"/>
    <x v="228"/>
    <x v="6"/>
    <s v="Ouest"/>
    <s v="Oregon"/>
    <s v="Portland"/>
    <x v="1"/>
    <n v="40"/>
    <n v="98"/>
    <n v="3920"/>
    <n v="1607.1999999999998"/>
    <n v="0.41"/>
    <x v="1"/>
  </r>
  <r>
    <s v="Ouest Gear"/>
    <n v="1128299"/>
    <x v="228"/>
    <x v="6"/>
    <s v="Ouest"/>
    <s v="Oregon"/>
    <s v="Portland"/>
    <x v="2"/>
    <n v="41"/>
    <n v="112"/>
    <n v="4592"/>
    <n v="1744.96"/>
    <n v="0.38"/>
    <x v="1"/>
  </r>
  <r>
    <s v="Ouest Gear"/>
    <n v="1128299"/>
    <x v="228"/>
    <x v="6"/>
    <s v="Ouest"/>
    <s v="Oregon"/>
    <s v="Portland"/>
    <x v="3"/>
    <n v="39"/>
    <n v="75"/>
    <n v="2925"/>
    <n v="1082.25"/>
    <n v="0.37"/>
    <x v="1"/>
  </r>
  <r>
    <s v="Ouest Gear"/>
    <n v="1128299"/>
    <x v="228"/>
    <x v="6"/>
    <s v="Ouest"/>
    <s v="Oregon"/>
    <s v="Portland"/>
    <x v="4"/>
    <n v="43"/>
    <n v="30"/>
    <n v="1290"/>
    <n v="567.6"/>
    <n v="0.44"/>
    <x v="1"/>
  </r>
  <r>
    <s v="Ouest Gear"/>
    <n v="1128299"/>
    <x v="228"/>
    <x v="6"/>
    <s v="Ouest"/>
    <s v="Oregon"/>
    <s v="Portland"/>
    <x v="5"/>
    <n v="40"/>
    <n v="90"/>
    <n v="3600"/>
    <n v="1260"/>
    <n v="0.35"/>
    <x v="1"/>
  </r>
  <r>
    <s v="Ouest Gear"/>
    <n v="1128299"/>
    <x v="247"/>
    <x v="3"/>
    <s v="Ouest"/>
    <s v="Oregon"/>
    <s v="Portland"/>
    <x v="0"/>
    <n v="44"/>
    <n v="166"/>
    <n v="7304"/>
    <n v="2848.5599999999995"/>
    <n v="0.38999999999999996"/>
    <x v="1"/>
  </r>
  <r>
    <s v="Ouest Gear"/>
    <n v="1128299"/>
    <x v="247"/>
    <x v="3"/>
    <s v="Ouest"/>
    <s v="Oregon"/>
    <s v="Portland"/>
    <x v="1"/>
    <n v="39"/>
    <n v="88"/>
    <n v="3432"/>
    <n v="1407.12"/>
    <n v="0.41"/>
    <x v="1"/>
  </r>
  <r>
    <s v="Ouest Gear"/>
    <n v="1128299"/>
    <x v="247"/>
    <x v="3"/>
    <s v="Ouest"/>
    <s v="Oregon"/>
    <s v="Portland"/>
    <x v="2"/>
    <n v="47"/>
    <n v="114"/>
    <n v="5358"/>
    <n v="2196.7799999999997"/>
    <n v="0.41"/>
    <x v="1"/>
  </r>
  <r>
    <s v="Ouest Gear"/>
    <n v="1128299"/>
    <x v="247"/>
    <x v="3"/>
    <s v="Ouest"/>
    <s v="Oregon"/>
    <s v="Portland"/>
    <x v="3"/>
    <n v="34"/>
    <n v="70"/>
    <n v="2380"/>
    <n v="880.6"/>
    <n v="0.37"/>
    <x v="1"/>
  </r>
  <r>
    <s v="Ouest Gear"/>
    <n v="1128299"/>
    <x v="247"/>
    <x v="3"/>
    <s v="Ouest"/>
    <s v="Oregon"/>
    <s v="Portland"/>
    <x v="4"/>
    <n v="36"/>
    <n v="39"/>
    <n v="1404"/>
    <n v="589.68000000000006"/>
    <n v="0.42000000000000004"/>
    <x v="1"/>
  </r>
  <r>
    <s v="Ouest Gear"/>
    <n v="1128299"/>
    <x v="247"/>
    <x v="3"/>
    <s v="Ouest"/>
    <s v="Oregon"/>
    <s v="Portland"/>
    <x v="5"/>
    <n v="49"/>
    <n v="90"/>
    <n v="4410"/>
    <n v="1499.3999999999999"/>
    <n v="0.33999999999999997"/>
    <x v="1"/>
  </r>
  <r>
    <s v="Ouest Gear"/>
    <n v="1128299"/>
    <x v="278"/>
    <x v="6"/>
    <s v="Ouest"/>
    <s v="Oregon"/>
    <s v="Portland"/>
    <x v="0"/>
    <n v="39"/>
    <n v="155"/>
    <n v="6045"/>
    <n v="2538.9"/>
    <n v="0.42"/>
    <x v="1"/>
  </r>
  <r>
    <s v="Ouest Gear"/>
    <n v="1128299"/>
    <x v="278"/>
    <x v="6"/>
    <s v="Ouest"/>
    <s v="Oregon"/>
    <s v="Portland"/>
    <x v="1"/>
    <n v="36"/>
    <n v="109"/>
    <n v="3924"/>
    <n v="1569.6"/>
    <n v="0.39999999999999997"/>
    <x v="1"/>
  </r>
  <r>
    <s v="Ouest Gear"/>
    <n v="1128299"/>
    <x v="278"/>
    <x v="6"/>
    <s v="Ouest"/>
    <s v="Oregon"/>
    <s v="Portland"/>
    <x v="2"/>
    <n v="39"/>
    <n v="119"/>
    <n v="4641"/>
    <n v="1809.9899999999998"/>
    <n v="0.38999999999999996"/>
    <x v="1"/>
  </r>
  <r>
    <s v="Ouest Gear"/>
    <n v="1128299"/>
    <x v="278"/>
    <x v="6"/>
    <s v="Ouest"/>
    <s v="Oregon"/>
    <s v="Portland"/>
    <x v="3"/>
    <n v="33"/>
    <n v="94"/>
    <n v="3102"/>
    <n v="1209.78"/>
    <n v="0.38999999999999996"/>
    <x v="1"/>
  </r>
  <r>
    <s v="Ouest Gear"/>
    <n v="1128299"/>
    <x v="278"/>
    <x v="6"/>
    <s v="Ouest"/>
    <s v="Oregon"/>
    <s v="Portland"/>
    <x v="4"/>
    <n v="33"/>
    <n v="58"/>
    <n v="1914"/>
    <n v="842.16"/>
    <n v="0.44"/>
    <x v="1"/>
  </r>
  <r>
    <s v="Ouest Gear"/>
    <n v="1128299"/>
    <x v="278"/>
    <x v="6"/>
    <s v="Ouest"/>
    <s v="Oregon"/>
    <s v="Portland"/>
    <x v="5"/>
    <n v="46"/>
    <n v="173"/>
    <n v="7958"/>
    <n v="2864.88"/>
    <n v="0.36"/>
    <x v="1"/>
  </r>
  <r>
    <s v="Ouest Gear"/>
    <n v="1128299"/>
    <x v="308"/>
    <x v="1"/>
    <s v="Ouest"/>
    <s v="Oregon"/>
    <s v="Portland"/>
    <x v="0"/>
    <n v="43"/>
    <n v="240"/>
    <n v="10320"/>
    <n v="3921.6"/>
    <n v="0.38"/>
    <x v="1"/>
  </r>
  <r>
    <s v="Ouest Gear"/>
    <n v="1128299"/>
    <x v="308"/>
    <x v="1"/>
    <s v="Ouest"/>
    <s v="Oregon"/>
    <s v="Portland"/>
    <x v="1"/>
    <n v="47"/>
    <n v="202"/>
    <n v="9494"/>
    <n v="3892.54"/>
    <n v="0.41"/>
    <x v="1"/>
  </r>
  <r>
    <s v="Ouest Gear"/>
    <n v="1128299"/>
    <x v="308"/>
    <x v="1"/>
    <s v="Ouest"/>
    <s v="Oregon"/>
    <s v="Portland"/>
    <x v="2"/>
    <n v="53"/>
    <n v="208"/>
    <n v="11024"/>
    <n v="4299.3599999999997"/>
    <n v="0.38999999999999996"/>
    <x v="1"/>
  </r>
  <r>
    <s v="Ouest Gear"/>
    <n v="1128299"/>
    <x v="308"/>
    <x v="1"/>
    <s v="Ouest"/>
    <s v="Oregon"/>
    <s v="Portland"/>
    <x v="3"/>
    <n v="62"/>
    <n v="179"/>
    <n v="11098"/>
    <n v="4550.1799999999994"/>
    <n v="0.41"/>
    <x v="1"/>
  </r>
  <r>
    <s v="Ouest Gear"/>
    <n v="1128299"/>
    <x v="308"/>
    <x v="1"/>
    <s v="Ouest"/>
    <s v="Oregon"/>
    <s v="Portland"/>
    <x v="4"/>
    <n v="67"/>
    <n v="140"/>
    <n v="9380"/>
    <n v="4314.8"/>
    <n v="0.46"/>
    <x v="1"/>
  </r>
  <r>
    <s v="Ouest Gear"/>
    <n v="1128299"/>
    <x v="308"/>
    <x v="1"/>
    <s v="Ouest"/>
    <s v="Oregon"/>
    <s v="Portland"/>
    <x v="5"/>
    <n v="74"/>
    <n v="231"/>
    <n v="17094"/>
    <n v="5641.0199999999995"/>
    <n v="0.32999999999999996"/>
    <x v="1"/>
  </r>
  <r>
    <s v="Ouest Gear"/>
    <n v="1128299"/>
    <x v="337"/>
    <x v="2"/>
    <s v="Ouest"/>
    <s v="Oregon"/>
    <s v="Portland"/>
    <x v="0"/>
    <n v="60"/>
    <n v="298"/>
    <n v="17880"/>
    <n v="7509.5999999999995"/>
    <n v="0.42"/>
    <x v="1"/>
  </r>
  <r>
    <s v="Ouest Gear"/>
    <n v="1128299"/>
    <x v="337"/>
    <x v="2"/>
    <s v="Ouest"/>
    <s v="Oregon"/>
    <s v="Portland"/>
    <x v="1"/>
    <n v="66"/>
    <n v="217"/>
    <n v="14322"/>
    <n v="5872.0199999999995"/>
    <n v="0.41"/>
    <x v="1"/>
  </r>
  <r>
    <s v="Ouest Gear"/>
    <n v="1128299"/>
    <x v="337"/>
    <x v="2"/>
    <s v="Ouest"/>
    <s v="Oregon"/>
    <s v="Portland"/>
    <x v="2"/>
    <n v="66"/>
    <n v="221"/>
    <n v="14586"/>
    <n v="6126.12"/>
    <n v="0.42"/>
    <x v="1"/>
  </r>
  <r>
    <s v="Ouest Gear"/>
    <n v="1128299"/>
    <x v="337"/>
    <x v="2"/>
    <s v="Ouest"/>
    <s v="Oregon"/>
    <s v="Portland"/>
    <x v="3"/>
    <n v="61"/>
    <n v="171"/>
    <n v="10431"/>
    <n v="4276.71"/>
    <n v="0.41"/>
    <x v="1"/>
  </r>
  <r>
    <s v="Ouest Gear"/>
    <n v="1128299"/>
    <x v="337"/>
    <x v="2"/>
    <s v="Ouest"/>
    <s v="Oregon"/>
    <s v="Portland"/>
    <x v="4"/>
    <n v="68"/>
    <n v="198"/>
    <n v="13464"/>
    <n v="6193.4400000000005"/>
    <n v="0.46"/>
    <x v="1"/>
  </r>
  <r>
    <s v="Ouest Gear"/>
    <n v="1128299"/>
    <x v="337"/>
    <x v="2"/>
    <s v="Ouest"/>
    <s v="Oregon"/>
    <s v="Portland"/>
    <x v="5"/>
    <n v="78"/>
    <n v="204"/>
    <n v="15912"/>
    <n v="5569.2"/>
    <n v="0.35"/>
    <x v="1"/>
  </r>
  <r>
    <s v="Ouest Gear"/>
    <n v="1128299"/>
    <x v="369"/>
    <x v="6"/>
    <s v="Ouest"/>
    <s v="Oregon"/>
    <s v="Portland"/>
    <x v="0"/>
    <n v="69"/>
    <n v="256"/>
    <n v="17664"/>
    <n v="6535.68"/>
    <n v="0.37"/>
    <x v="1"/>
  </r>
  <r>
    <s v="Ouest Gear"/>
    <n v="1128299"/>
    <x v="369"/>
    <x v="6"/>
    <s v="Ouest"/>
    <s v="Oregon"/>
    <s v="Portland"/>
    <x v="1"/>
    <n v="62"/>
    <n v="256"/>
    <n v="15872"/>
    <n v="6666.24"/>
    <n v="0.42"/>
    <x v="1"/>
  </r>
  <r>
    <s v="Ouest Gear"/>
    <n v="1128299"/>
    <x v="369"/>
    <x v="6"/>
    <s v="Ouest"/>
    <s v="Oregon"/>
    <s v="Portland"/>
    <x v="2"/>
    <n v="50"/>
    <n v="215"/>
    <n v="10750"/>
    <n v="4300"/>
    <n v="0.39999999999999997"/>
    <x v="1"/>
  </r>
  <r>
    <s v="Ouest Gear"/>
    <n v="1128299"/>
    <x v="369"/>
    <x v="6"/>
    <s v="Ouest"/>
    <s v="Oregon"/>
    <s v="Portland"/>
    <x v="3"/>
    <n v="50"/>
    <n v="128"/>
    <n v="6400"/>
    <n v="2432"/>
    <n v="0.38"/>
    <x v="1"/>
  </r>
  <r>
    <s v="Ouest Gear"/>
    <n v="1128299"/>
    <x v="369"/>
    <x v="6"/>
    <s v="Ouest"/>
    <s v="Oregon"/>
    <s v="Portland"/>
    <x v="4"/>
    <n v="53"/>
    <n v="136"/>
    <n v="7208"/>
    <n v="3027.36"/>
    <n v="0.42000000000000004"/>
    <x v="1"/>
  </r>
  <r>
    <s v="Ouest Gear"/>
    <n v="1128299"/>
    <x v="369"/>
    <x v="6"/>
    <s v="Ouest"/>
    <s v="Oregon"/>
    <s v="Portland"/>
    <x v="5"/>
    <n v="53"/>
    <n v="88"/>
    <n v="4664"/>
    <n v="1725.68"/>
    <n v="0.37"/>
    <x v="1"/>
  </r>
  <r>
    <s v="Ouest Gear"/>
    <n v="1128299"/>
    <x v="401"/>
    <x v="3"/>
    <s v="Ouest"/>
    <s v="Oregon"/>
    <s v="Portland"/>
    <x v="0"/>
    <n v="34"/>
    <n v="149"/>
    <n v="5066"/>
    <n v="1874.42"/>
    <n v="0.37"/>
    <x v="1"/>
  </r>
  <r>
    <s v="Ouest Gear"/>
    <n v="1128299"/>
    <x v="401"/>
    <x v="3"/>
    <s v="Ouest"/>
    <s v="Oregon"/>
    <s v="Portland"/>
    <x v="1"/>
    <n v="43"/>
    <n v="158"/>
    <n v="6794"/>
    <n v="2581.7200000000003"/>
    <n v="0.38"/>
    <x v="1"/>
  </r>
  <r>
    <s v="Ouest Gear"/>
    <n v="1128299"/>
    <x v="401"/>
    <x v="3"/>
    <s v="Ouest"/>
    <s v="Oregon"/>
    <s v="Portland"/>
    <x v="2"/>
    <n v="39"/>
    <n v="83"/>
    <n v="3237"/>
    <n v="1359.54"/>
    <n v="0.42"/>
    <x v="1"/>
  </r>
  <r>
    <s v="Ouest Gear"/>
    <n v="1128299"/>
    <x v="401"/>
    <x v="3"/>
    <s v="Ouest"/>
    <s v="Oregon"/>
    <s v="Portland"/>
    <x v="3"/>
    <n v="38"/>
    <n v="62"/>
    <n v="2356"/>
    <n v="989.52"/>
    <n v="0.42"/>
    <x v="1"/>
  </r>
  <r>
    <s v="Ouest Gear"/>
    <n v="1128299"/>
    <x v="401"/>
    <x v="3"/>
    <s v="Ouest"/>
    <s v="Oregon"/>
    <s v="Portland"/>
    <x v="4"/>
    <n v="48"/>
    <n v="77"/>
    <n v="3696"/>
    <n v="1552.3200000000002"/>
    <n v="0.42000000000000004"/>
    <x v="1"/>
  </r>
  <r>
    <s v="Ouest Gear"/>
    <n v="1128299"/>
    <x v="401"/>
    <x v="3"/>
    <s v="Ouest"/>
    <s v="Oregon"/>
    <s v="Portland"/>
    <x v="5"/>
    <n v="36"/>
    <n v="85"/>
    <n v="3060"/>
    <n v="979.2"/>
    <n v="0.32"/>
    <x v="1"/>
  </r>
  <r>
    <s v="Ouest Gear"/>
    <n v="1128299"/>
    <x v="430"/>
    <x v="4"/>
    <s v="Ouest"/>
    <s v="Oregon"/>
    <s v="Portland"/>
    <x v="0"/>
    <n v="29"/>
    <n v="119"/>
    <n v="3451"/>
    <n v="1345.8899999999999"/>
    <n v="0.38999999999999996"/>
    <x v="1"/>
  </r>
  <r>
    <s v="Ouest Gear"/>
    <n v="1128299"/>
    <x v="430"/>
    <x v="4"/>
    <s v="Ouest"/>
    <s v="Oregon"/>
    <s v="Portland"/>
    <x v="1"/>
    <n v="37"/>
    <n v="179"/>
    <n v="6623"/>
    <n v="2516.7400000000002"/>
    <n v="0.38"/>
    <x v="1"/>
  </r>
  <r>
    <s v="Ouest Gear"/>
    <n v="1128299"/>
    <x v="430"/>
    <x v="4"/>
    <s v="Ouest"/>
    <s v="Oregon"/>
    <s v="Portland"/>
    <x v="2"/>
    <n v="37"/>
    <n v="109"/>
    <n v="4033"/>
    <n v="1492.21"/>
    <n v="0.37"/>
    <x v="1"/>
  </r>
  <r>
    <s v="Ouest Gear"/>
    <n v="1128299"/>
    <x v="430"/>
    <x v="4"/>
    <s v="Ouest"/>
    <s v="Oregon"/>
    <s v="Portland"/>
    <x v="3"/>
    <n v="34"/>
    <n v="114"/>
    <n v="3876"/>
    <n v="1511.6399999999999"/>
    <n v="0.38999999999999996"/>
    <x v="1"/>
  </r>
  <r>
    <s v="Ouest Gear"/>
    <n v="1128299"/>
    <x v="430"/>
    <x v="4"/>
    <s v="Ouest"/>
    <s v="Oregon"/>
    <s v="Portland"/>
    <x v="4"/>
    <n v="40"/>
    <n v="93"/>
    <n v="3720"/>
    <n v="1674"/>
    <n v="0.45"/>
    <x v="1"/>
  </r>
  <r>
    <s v="Ouest Gear"/>
    <n v="1128299"/>
    <x v="430"/>
    <x v="4"/>
    <s v="Ouest"/>
    <s v="Oregon"/>
    <s v="Portland"/>
    <x v="5"/>
    <n v="41"/>
    <n v="123"/>
    <n v="5043"/>
    <n v="1865.91"/>
    <n v="0.37"/>
    <x v="1"/>
  </r>
  <r>
    <s v="Ouest Gear"/>
    <n v="1128299"/>
    <x v="461"/>
    <x v="0"/>
    <s v="Ouest"/>
    <s v="Oregon"/>
    <s v="Portland"/>
    <x v="0"/>
    <n v="34"/>
    <n v="190"/>
    <n v="6460"/>
    <n v="2390.1999999999998"/>
    <n v="0.37"/>
    <x v="1"/>
  </r>
  <r>
    <s v="Ouest Gear"/>
    <n v="1128299"/>
    <x v="461"/>
    <x v="0"/>
    <s v="Ouest"/>
    <s v="Oregon"/>
    <s v="Portland"/>
    <x v="1"/>
    <n v="37"/>
    <n v="202"/>
    <n v="7474"/>
    <n v="2914.8599999999997"/>
    <n v="0.38999999999999996"/>
    <x v="1"/>
  </r>
  <r>
    <s v="Ouest Gear"/>
    <n v="1128299"/>
    <x v="461"/>
    <x v="0"/>
    <s v="Ouest"/>
    <s v="Oregon"/>
    <s v="Portland"/>
    <x v="2"/>
    <n v="32"/>
    <n v="152"/>
    <n v="4864"/>
    <n v="2042.8799999999999"/>
    <n v="0.42"/>
    <x v="1"/>
  </r>
  <r>
    <s v="Ouest Gear"/>
    <n v="1128299"/>
    <x v="461"/>
    <x v="0"/>
    <s v="Ouest"/>
    <s v="Oregon"/>
    <s v="Portland"/>
    <x v="3"/>
    <n v="39"/>
    <n v="149"/>
    <n v="5811"/>
    <n v="2382.5099999999998"/>
    <n v="0.41"/>
    <x v="1"/>
  </r>
  <r>
    <s v="Ouest Gear"/>
    <n v="1128299"/>
    <x v="461"/>
    <x v="0"/>
    <s v="Ouest"/>
    <s v="Oregon"/>
    <s v="Portland"/>
    <x v="4"/>
    <n v="50"/>
    <n v="145"/>
    <n v="7250"/>
    <n v="3335"/>
    <n v="0.46"/>
    <x v="1"/>
  </r>
  <r>
    <s v="Ouest Gear"/>
    <n v="1128299"/>
    <x v="461"/>
    <x v="0"/>
    <s v="Ouest"/>
    <s v="Oregon"/>
    <s v="Portland"/>
    <x v="5"/>
    <n v="53"/>
    <n v="165"/>
    <n v="8745"/>
    <n v="3235.65"/>
    <n v="0.37"/>
    <x v="1"/>
  </r>
  <r>
    <s v="Ouest Gear"/>
    <n v="1128299"/>
    <x v="490"/>
    <x v="1"/>
    <s v="Ouest"/>
    <s v="Oregon"/>
    <s v="Portland"/>
    <x v="0"/>
    <n v="51"/>
    <n v="225"/>
    <n v="11475"/>
    <n v="4819.5"/>
    <n v="0.42"/>
    <x v="1"/>
  </r>
  <r>
    <s v="Ouest Gear"/>
    <n v="1128299"/>
    <x v="490"/>
    <x v="1"/>
    <s v="Ouest"/>
    <s v="Oregon"/>
    <s v="Portland"/>
    <x v="1"/>
    <n v="56"/>
    <n v="233"/>
    <n v="13048"/>
    <n v="5219.2"/>
    <n v="0.39999999999999997"/>
    <x v="1"/>
  </r>
  <r>
    <s v="Ouest Gear"/>
    <n v="1128299"/>
    <x v="490"/>
    <x v="1"/>
    <s v="Ouest"/>
    <s v="Oregon"/>
    <s v="Portland"/>
    <x v="2"/>
    <n v="48"/>
    <n v="193"/>
    <n v="9264"/>
    <n v="3798.24"/>
    <n v="0.41"/>
    <x v="1"/>
  </r>
  <r>
    <s v="Ouest Gear"/>
    <n v="1128299"/>
    <x v="490"/>
    <x v="1"/>
    <s v="Ouest"/>
    <s v="Oregon"/>
    <s v="Portland"/>
    <x v="3"/>
    <n v="53"/>
    <n v="165"/>
    <n v="8745"/>
    <n v="3410.5499999999997"/>
    <n v="0.38999999999999996"/>
    <x v="1"/>
  </r>
  <r>
    <s v="Ouest Gear"/>
    <n v="1128299"/>
    <x v="490"/>
    <x v="1"/>
    <s v="Ouest"/>
    <s v="Oregon"/>
    <s v="Portland"/>
    <x v="4"/>
    <n v="54"/>
    <n v="157"/>
    <n v="8478"/>
    <n v="3984.6600000000003"/>
    <n v="0.47000000000000003"/>
    <x v="1"/>
  </r>
  <r>
    <s v="Ouest Gear"/>
    <n v="1128299"/>
    <x v="490"/>
    <x v="1"/>
    <s v="Ouest"/>
    <s v="Oregon"/>
    <s v="Portland"/>
    <x v="5"/>
    <n v="55"/>
    <n v="201"/>
    <n v="11055"/>
    <n v="3758.7"/>
    <n v="0.33999999999999997"/>
    <x v="1"/>
  </r>
  <r>
    <s v="Ouest Gear"/>
    <n v="1128299"/>
    <x v="181"/>
    <x v="4"/>
    <s v="Ouest"/>
    <s v="Oregon"/>
    <s v="Portland"/>
    <x v="0"/>
    <n v="28"/>
    <n v="120"/>
    <n v="3360"/>
    <n v="1411.2"/>
    <n v="0.42"/>
    <x v="1"/>
  </r>
  <r>
    <s v="Ouest Gear"/>
    <n v="1128299"/>
    <x v="181"/>
    <x v="4"/>
    <s v="Ouest"/>
    <s v="Oregon"/>
    <s v="Portland"/>
    <x v="1"/>
    <n v="31"/>
    <n v="124"/>
    <n v="3844"/>
    <n v="1691.36"/>
    <n v="0.43999999999999995"/>
    <x v="1"/>
  </r>
  <r>
    <s v="Ouest Gear"/>
    <n v="1128299"/>
    <x v="181"/>
    <x v="4"/>
    <s v="Ouest"/>
    <s v="Oregon"/>
    <s v="Portland"/>
    <x v="2"/>
    <n v="33"/>
    <n v="128"/>
    <n v="4224"/>
    <n v="1816.3199999999997"/>
    <n v="0.42999999999999994"/>
    <x v="1"/>
  </r>
  <r>
    <s v="Ouest Gear"/>
    <n v="1128299"/>
    <x v="181"/>
    <x v="4"/>
    <s v="Ouest"/>
    <s v="Oregon"/>
    <s v="Portland"/>
    <x v="3"/>
    <n v="34"/>
    <n v="78"/>
    <n v="2652"/>
    <n v="1219.9199999999998"/>
    <n v="0.45999999999999996"/>
    <x v="1"/>
  </r>
  <r>
    <s v="Ouest Gear"/>
    <n v="1128299"/>
    <x v="181"/>
    <x v="4"/>
    <s v="Ouest"/>
    <s v="Oregon"/>
    <s v="Portland"/>
    <x v="4"/>
    <n v="33"/>
    <n v="68"/>
    <n v="2244"/>
    <n v="1144.44"/>
    <n v="0.51"/>
    <x v="1"/>
  </r>
  <r>
    <s v="Ouest Gear"/>
    <n v="1128299"/>
    <x v="181"/>
    <x v="4"/>
    <s v="Ouest"/>
    <s v="Oregon"/>
    <s v="Portland"/>
    <x v="5"/>
    <n v="34"/>
    <n v="140"/>
    <n v="4760"/>
    <n v="1903.9999999999998"/>
    <n v="0.39999999999999997"/>
    <x v="1"/>
  </r>
  <r>
    <s v="Ouest Gear"/>
    <n v="1128299"/>
    <x v="212"/>
    <x v="0"/>
    <s v="Ouest"/>
    <s v="Oregon"/>
    <s v="Portland"/>
    <x v="0"/>
    <n v="24"/>
    <n v="175"/>
    <n v="4200"/>
    <n v="1889.9999999999998"/>
    <n v="0.44999999999999996"/>
    <x v="1"/>
  </r>
  <r>
    <s v="Ouest Gear"/>
    <n v="1128299"/>
    <x v="212"/>
    <x v="0"/>
    <s v="Ouest"/>
    <s v="Oregon"/>
    <s v="Portland"/>
    <x v="1"/>
    <n v="31"/>
    <n v="124"/>
    <n v="3844"/>
    <n v="1652.9199999999998"/>
    <n v="0.42999999999999994"/>
    <x v="1"/>
  </r>
  <r>
    <s v="Ouest Gear"/>
    <n v="1128299"/>
    <x v="212"/>
    <x v="0"/>
    <s v="Ouest"/>
    <s v="Oregon"/>
    <s v="Portland"/>
    <x v="2"/>
    <n v="34"/>
    <n v="132"/>
    <n v="4488"/>
    <n v="1929.8399999999997"/>
    <n v="0.42999999999999994"/>
    <x v="1"/>
  </r>
  <r>
    <s v="Ouest Gear"/>
    <n v="1128299"/>
    <x v="212"/>
    <x v="0"/>
    <s v="Sud"/>
    <s v="Louisiana"/>
    <s v="New Orleans"/>
    <x v="3"/>
    <n v="33"/>
    <n v="75"/>
    <n v="2475"/>
    <n v="1163.25"/>
    <n v="0.47"/>
    <x v="1"/>
  </r>
  <r>
    <s v="Ouest Gear"/>
    <n v="1128299"/>
    <x v="212"/>
    <x v="0"/>
    <s v="Sud"/>
    <s v="Louisiana"/>
    <s v="New Orleans"/>
    <x v="4"/>
    <n v="33"/>
    <n v="53"/>
    <n v="1749"/>
    <n v="822.03000000000009"/>
    <n v="0.47000000000000003"/>
    <x v="1"/>
  </r>
  <r>
    <s v="Ouest Gear"/>
    <n v="1128299"/>
    <x v="212"/>
    <x v="0"/>
    <s v="Sud"/>
    <s v="Louisiana"/>
    <s v="New Orleans"/>
    <x v="5"/>
    <n v="32"/>
    <n v="131"/>
    <n v="4192"/>
    <n v="1551.04"/>
    <n v="0.37"/>
    <x v="1"/>
  </r>
  <r>
    <s v="Ouest Gear"/>
    <n v="1128299"/>
    <x v="221"/>
    <x v="6"/>
    <s v="Sud"/>
    <s v="Louisiana"/>
    <s v="New Orleans"/>
    <x v="0"/>
    <n v="29"/>
    <n v="179"/>
    <n v="5191"/>
    <n v="2387.8599999999997"/>
    <n v="0.45999999999999996"/>
    <x v="1"/>
  </r>
  <r>
    <s v="Ouest Gear"/>
    <n v="1128299"/>
    <x v="221"/>
    <x v="6"/>
    <s v="Sud"/>
    <s v="Louisiana"/>
    <s v="New Orleans"/>
    <x v="1"/>
    <n v="38"/>
    <n v="120"/>
    <n v="4560"/>
    <n v="2006.3999999999999"/>
    <n v="0.43999999999999995"/>
    <x v="1"/>
  </r>
  <r>
    <s v="Ouest Gear"/>
    <n v="1128299"/>
    <x v="221"/>
    <x v="6"/>
    <s v="Sud"/>
    <s v="Louisiana"/>
    <s v="New Orleans"/>
    <x v="2"/>
    <n v="39"/>
    <n v="120"/>
    <n v="4680"/>
    <n v="2106"/>
    <n v="0.44999999999999996"/>
    <x v="1"/>
  </r>
  <r>
    <s v="Ouest Gear"/>
    <n v="1128299"/>
    <x v="221"/>
    <x v="6"/>
    <s v="Sud"/>
    <s v="Louisiana"/>
    <s v="New Orleans"/>
    <x v="3"/>
    <n v="43"/>
    <n v="96"/>
    <n v="4128"/>
    <n v="1775.0399999999997"/>
    <n v="0.42999999999999994"/>
    <x v="1"/>
  </r>
  <r>
    <s v="Ouest Gear"/>
    <n v="1128299"/>
    <x v="221"/>
    <x v="6"/>
    <s v="Sud"/>
    <s v="Louisiana"/>
    <s v="New Orleans"/>
    <x v="4"/>
    <n v="40"/>
    <n v="50"/>
    <n v="2000"/>
    <n v="1020"/>
    <n v="0.51"/>
    <x v="1"/>
  </r>
  <r>
    <s v="Ouest Gear"/>
    <n v="1128299"/>
    <x v="221"/>
    <x v="6"/>
    <s v="Sud"/>
    <s v="Louisiana"/>
    <s v="New Orleans"/>
    <x v="5"/>
    <n v="29"/>
    <n v="109"/>
    <n v="3161"/>
    <n v="1169.57"/>
    <n v="0.37"/>
    <x v="1"/>
  </r>
  <r>
    <s v="Ouest Gear"/>
    <n v="1128299"/>
    <x v="240"/>
    <x v="3"/>
    <s v="Sud"/>
    <s v="Louisiana"/>
    <s v="New Orleans"/>
    <x v="0"/>
    <n v="38"/>
    <n v="168"/>
    <n v="6384"/>
    <n v="3000.48"/>
    <n v="0.47"/>
    <x v="1"/>
  </r>
  <r>
    <s v="Ouest Gear"/>
    <n v="1128299"/>
    <x v="240"/>
    <x v="3"/>
    <s v="Sud"/>
    <s v="Louisiana"/>
    <s v="New Orleans"/>
    <x v="1"/>
    <n v="36"/>
    <n v="107"/>
    <n v="3852"/>
    <n v="1771.9199999999998"/>
    <n v="0.45999999999999996"/>
    <x v="1"/>
  </r>
  <r>
    <s v="Ouest Gear"/>
    <n v="1128299"/>
    <x v="240"/>
    <x v="3"/>
    <s v="Sud"/>
    <s v="Louisiana"/>
    <s v="New Orleans"/>
    <x v="2"/>
    <n v="40"/>
    <n v="120"/>
    <n v="4800"/>
    <n v="2016"/>
    <n v="0.42"/>
    <x v="1"/>
  </r>
  <r>
    <s v="Ouest Gear"/>
    <n v="1128299"/>
    <x v="240"/>
    <x v="3"/>
    <s v="Sud"/>
    <s v="Louisiana"/>
    <s v="New Orleans"/>
    <x v="3"/>
    <n v="27"/>
    <n v="91"/>
    <n v="2457"/>
    <n v="1105.6499999999999"/>
    <n v="0.44999999999999996"/>
    <x v="1"/>
  </r>
  <r>
    <s v="Ouest Gear"/>
    <n v="1128299"/>
    <x v="240"/>
    <x v="3"/>
    <s v="Sud"/>
    <s v="Louisiana"/>
    <s v="New Orleans"/>
    <x v="4"/>
    <n v="34"/>
    <n v="56"/>
    <n v="1904"/>
    <n v="971.04"/>
    <n v="0.51"/>
    <x v="1"/>
  </r>
  <r>
    <s v="Ouest Gear"/>
    <n v="1128299"/>
    <x v="240"/>
    <x v="3"/>
    <s v="Sud"/>
    <s v="Louisiana"/>
    <s v="New Orleans"/>
    <x v="5"/>
    <n v="39"/>
    <n v="123"/>
    <n v="4797"/>
    <n v="1774.8899999999999"/>
    <n v="0.37"/>
    <x v="1"/>
  </r>
  <r>
    <s v="Ouest Gear"/>
    <n v="1128299"/>
    <x v="271"/>
    <x v="6"/>
    <s v="Sud"/>
    <s v="Louisiana"/>
    <s v="New Orleans"/>
    <x v="0"/>
    <n v="32"/>
    <n v="176"/>
    <n v="5632"/>
    <n v="2421.7599999999998"/>
    <n v="0.42999999999999994"/>
    <x v="1"/>
  </r>
  <r>
    <s v="Ouest Gear"/>
    <n v="1128299"/>
    <x v="271"/>
    <x v="6"/>
    <s v="Sud"/>
    <s v="Louisiana"/>
    <s v="New Orleans"/>
    <x v="1"/>
    <n v="40"/>
    <n v="128"/>
    <n v="5120"/>
    <n v="2252.7999999999997"/>
    <n v="0.43999999999999995"/>
    <x v="1"/>
  </r>
  <r>
    <s v="Ouest Gear"/>
    <n v="1128299"/>
    <x v="271"/>
    <x v="6"/>
    <s v="Sud"/>
    <s v="Louisiana"/>
    <s v="New Orleans"/>
    <x v="2"/>
    <n v="37"/>
    <n v="136"/>
    <n v="5032"/>
    <n v="2113.44"/>
    <n v="0.42"/>
    <x v="1"/>
  </r>
  <r>
    <s v="Ouest Gear"/>
    <n v="1128299"/>
    <x v="271"/>
    <x v="6"/>
    <s v="Sud"/>
    <s v="Louisiana"/>
    <s v="New Orleans"/>
    <x v="3"/>
    <n v="33"/>
    <n v="101"/>
    <n v="3333"/>
    <n v="1433.1899999999998"/>
    <n v="0.42999999999999994"/>
    <x v="1"/>
  </r>
  <r>
    <s v="Ouest Gear"/>
    <n v="1128299"/>
    <x v="271"/>
    <x v="6"/>
    <s v="Sud"/>
    <s v="Louisiana"/>
    <s v="New Orleans"/>
    <x v="4"/>
    <n v="32"/>
    <n v="77"/>
    <n v="2464"/>
    <n v="1182.72"/>
    <n v="0.48"/>
    <x v="1"/>
  </r>
  <r>
    <s v="Ouest Gear"/>
    <n v="1128299"/>
    <x v="271"/>
    <x v="6"/>
    <s v="Sud"/>
    <s v="Louisiana"/>
    <s v="New Orleans"/>
    <x v="5"/>
    <n v="46"/>
    <n v="178"/>
    <n v="8188"/>
    <n v="3275.2"/>
    <n v="0.39999999999999997"/>
    <x v="1"/>
  </r>
  <r>
    <s v="Ouest Gear"/>
    <n v="1128299"/>
    <x v="301"/>
    <x v="1"/>
    <s v="Sud"/>
    <s v="Louisiana"/>
    <s v="New Orleans"/>
    <x v="0"/>
    <n v="47"/>
    <n v="256"/>
    <n v="12032"/>
    <n v="5655.04"/>
    <n v="0.47"/>
    <x v="1"/>
  </r>
  <r>
    <s v="Ouest Gear"/>
    <n v="1128299"/>
    <x v="301"/>
    <x v="1"/>
    <s v="Sud"/>
    <s v="Louisiana"/>
    <s v="New Orleans"/>
    <x v="1"/>
    <n v="55"/>
    <n v="224"/>
    <n v="12320"/>
    <n v="5543.9999999999991"/>
    <n v="0.44999999999999996"/>
    <x v="1"/>
  </r>
  <r>
    <s v="Ouest Gear"/>
    <n v="1128299"/>
    <x v="301"/>
    <x v="1"/>
    <s v="Sud"/>
    <s v="Louisiana"/>
    <s v="New Orleans"/>
    <x v="2"/>
    <n v="55"/>
    <n v="210"/>
    <n v="11550"/>
    <n v="5081.9999999999991"/>
    <n v="0.43999999999999995"/>
    <x v="1"/>
  </r>
  <r>
    <s v="Ouest Gear"/>
    <n v="1128299"/>
    <x v="301"/>
    <x v="1"/>
    <s v="Sud"/>
    <s v="Louisiana"/>
    <s v="New Orleans"/>
    <x v="3"/>
    <n v="59"/>
    <n v="184"/>
    <n v="10856"/>
    <n v="5102.32"/>
    <n v="0.47"/>
    <x v="1"/>
  </r>
  <r>
    <s v="Ouest Gear"/>
    <n v="1128299"/>
    <x v="301"/>
    <x v="1"/>
    <s v="Sud"/>
    <s v="Louisiana"/>
    <s v="New Orleans"/>
    <x v="4"/>
    <n v="70"/>
    <n v="153"/>
    <n v="10710"/>
    <n v="5033.7000000000007"/>
    <n v="0.47000000000000003"/>
    <x v="1"/>
  </r>
  <r>
    <s v="Ouest Gear"/>
    <n v="1128299"/>
    <x v="301"/>
    <x v="1"/>
    <s v="Sud"/>
    <s v="Louisiana"/>
    <s v="New Orleans"/>
    <x v="5"/>
    <n v="80"/>
    <n v="248"/>
    <n v="19840"/>
    <n v="8134.4"/>
    <n v="0.41"/>
    <x v="1"/>
  </r>
  <r>
    <s v="Ouest Gear"/>
    <n v="1128299"/>
    <x v="330"/>
    <x v="2"/>
    <s v="Sud"/>
    <s v="Louisiana"/>
    <s v="New Orleans"/>
    <x v="0"/>
    <n v="62"/>
    <n v="306"/>
    <n v="18972"/>
    <n v="8157.9599999999991"/>
    <n v="0.42999999999999994"/>
    <x v="1"/>
  </r>
  <r>
    <s v="Ouest Gear"/>
    <n v="1128299"/>
    <x v="330"/>
    <x v="2"/>
    <s v="Sud"/>
    <s v="Louisiana"/>
    <s v="New Orleans"/>
    <x v="1"/>
    <n v="67"/>
    <n v="248"/>
    <n v="16616"/>
    <n v="7643.36"/>
    <n v="0.45999999999999996"/>
    <x v="1"/>
  </r>
  <r>
    <s v="Ouest Gear"/>
    <n v="1128299"/>
    <x v="330"/>
    <x v="2"/>
    <s v="Sud"/>
    <s v="Louisiana"/>
    <s v="New Orleans"/>
    <x v="2"/>
    <n v="69"/>
    <n v="210"/>
    <n v="14490"/>
    <n v="6810.2999999999993"/>
    <n v="0.47"/>
    <x v="1"/>
  </r>
  <r>
    <s v="Ouest Gear"/>
    <n v="1128299"/>
    <x v="330"/>
    <x v="2"/>
    <s v="Sud"/>
    <s v="Louisiana"/>
    <s v="New Orleans"/>
    <x v="3"/>
    <n v="62"/>
    <n v="198"/>
    <n v="12276"/>
    <n v="5524.2"/>
    <n v="0.44999999999999996"/>
    <x v="1"/>
  </r>
  <r>
    <s v="Ouest Gear"/>
    <n v="1128299"/>
    <x v="330"/>
    <x v="2"/>
    <s v="Sud"/>
    <s v="Louisiana"/>
    <s v="New Orleans"/>
    <x v="4"/>
    <n v="73"/>
    <n v="221"/>
    <n v="16133"/>
    <n v="7905.17"/>
    <n v="0.49"/>
    <x v="1"/>
  </r>
  <r>
    <s v="Ouest Gear"/>
    <n v="1128299"/>
    <x v="330"/>
    <x v="2"/>
    <s v="Sud"/>
    <s v="Louisiana"/>
    <s v="New Orleans"/>
    <x v="5"/>
    <n v="81"/>
    <n v="208"/>
    <n v="16848"/>
    <n v="6907.6799999999994"/>
    <n v="0.41"/>
    <x v="1"/>
  </r>
  <r>
    <s v="Ouest Gear"/>
    <n v="1128299"/>
    <x v="362"/>
    <x v="6"/>
    <s v="Sud"/>
    <s v="Louisiana"/>
    <s v="New Orleans"/>
    <x v="0"/>
    <n v="73"/>
    <n v="255"/>
    <n v="18615"/>
    <n v="8749.0499999999993"/>
    <n v="0.47"/>
    <x v="1"/>
  </r>
  <r>
    <s v="Ouest Gear"/>
    <n v="1128299"/>
    <x v="362"/>
    <x v="6"/>
    <s v="Sud"/>
    <s v="Louisiana"/>
    <s v="New Orleans"/>
    <x v="1"/>
    <n v="57"/>
    <n v="256"/>
    <n v="14592"/>
    <n v="6420.48"/>
    <n v="0.43999999999999995"/>
    <x v="1"/>
  </r>
  <r>
    <s v="Ouest Gear"/>
    <n v="1128299"/>
    <x v="362"/>
    <x v="6"/>
    <s v="Sud"/>
    <s v="Louisiana"/>
    <s v="New Orleans"/>
    <x v="2"/>
    <n v="50"/>
    <n v="217"/>
    <n v="10850"/>
    <n v="4557"/>
    <n v="0.42"/>
    <x v="1"/>
  </r>
  <r>
    <s v="Ouest Gear"/>
    <n v="1128299"/>
    <x v="362"/>
    <x v="6"/>
    <s v="Sud"/>
    <s v="Louisiana"/>
    <s v="New Orleans"/>
    <x v="3"/>
    <n v="55"/>
    <n v="143"/>
    <n v="7865"/>
    <n v="3696.5499999999997"/>
    <n v="0.47"/>
    <x v="1"/>
  </r>
  <r>
    <s v="Ouest Gear"/>
    <n v="1128299"/>
    <x v="362"/>
    <x v="6"/>
    <s v="Sud"/>
    <s v="Louisiana"/>
    <s v="New Orleans"/>
    <x v="4"/>
    <n v="47"/>
    <n v="152"/>
    <n v="7144"/>
    <n v="3500.56"/>
    <n v="0.49"/>
    <x v="1"/>
  </r>
  <r>
    <s v="Ouest Gear"/>
    <n v="1128299"/>
    <x v="362"/>
    <x v="6"/>
    <s v="Sud"/>
    <s v="Louisiana"/>
    <s v="New Orleans"/>
    <x v="5"/>
    <n v="46"/>
    <n v="102"/>
    <n v="4692"/>
    <n v="1782.96"/>
    <n v="0.38"/>
    <x v="1"/>
  </r>
  <r>
    <s v="Ouest Gear"/>
    <n v="1128299"/>
    <x v="394"/>
    <x v="3"/>
    <s v="Sud"/>
    <s v="Louisiana"/>
    <s v="New Orleans"/>
    <x v="0"/>
    <n v="33"/>
    <n v="175"/>
    <n v="5775"/>
    <n v="2425.5"/>
    <n v="0.42"/>
    <x v="1"/>
  </r>
  <r>
    <s v="Ouest Gear"/>
    <n v="1128299"/>
    <x v="394"/>
    <x v="3"/>
    <s v="Sud"/>
    <s v="Louisiana"/>
    <s v="New Orleans"/>
    <x v="1"/>
    <n v="40"/>
    <n v="175"/>
    <n v="7000"/>
    <n v="3009.9999999999995"/>
    <n v="0.42999999999999994"/>
    <x v="1"/>
  </r>
  <r>
    <s v="Ouest Gear"/>
    <n v="1128299"/>
    <x v="394"/>
    <x v="3"/>
    <s v="Sud"/>
    <s v="Louisiana"/>
    <s v="New Orleans"/>
    <x v="2"/>
    <n v="30"/>
    <n v="96"/>
    <n v="2880"/>
    <n v="1324.8"/>
    <n v="0.45999999999999996"/>
    <x v="1"/>
  </r>
  <r>
    <s v="Ouest Gear"/>
    <n v="1128299"/>
    <x v="394"/>
    <x v="3"/>
    <s v="Sud"/>
    <s v="Louisiana"/>
    <s v="New Orleans"/>
    <x v="3"/>
    <n v="34"/>
    <n v="80"/>
    <n v="2720"/>
    <n v="1142.3999999999999"/>
    <n v="0.42"/>
    <x v="1"/>
  </r>
  <r>
    <s v="Ouest Gear"/>
    <n v="1128299"/>
    <x v="394"/>
    <x v="3"/>
    <s v="Sud"/>
    <s v="Louisiana"/>
    <s v="New Orleans"/>
    <x v="4"/>
    <n v="41"/>
    <n v="83"/>
    <n v="3403"/>
    <n v="1633.4399999999998"/>
    <n v="0.48"/>
    <x v="1"/>
  </r>
  <r>
    <s v="Ouest Gear"/>
    <n v="1128299"/>
    <x v="394"/>
    <x v="3"/>
    <s v="Sud"/>
    <s v="Louisiana"/>
    <s v="New Orleans"/>
    <x v="5"/>
    <n v="30"/>
    <n v="90"/>
    <n v="2700"/>
    <n v="1080"/>
    <n v="0.39999999999999997"/>
    <x v="1"/>
  </r>
  <r>
    <s v="Ouest Gear"/>
    <n v="1128299"/>
    <x v="423"/>
    <x v="4"/>
    <s v="Sud"/>
    <s v="Louisiana"/>
    <s v="New Orleans"/>
    <x v="0"/>
    <n v="25"/>
    <n v="124"/>
    <n v="3100"/>
    <n v="1332.9999999999998"/>
    <n v="0.42999999999999994"/>
    <x v="1"/>
  </r>
  <r>
    <s v="Ouest Gear"/>
    <n v="1128299"/>
    <x v="423"/>
    <x v="4"/>
    <s v="Sud"/>
    <s v="Louisiana"/>
    <s v="New Orleans"/>
    <x v="1"/>
    <n v="34"/>
    <n v="184"/>
    <n v="6256"/>
    <n v="2815.2"/>
    <n v="0.44999999999999996"/>
    <x v="1"/>
  </r>
  <r>
    <s v="Ouest Gear"/>
    <n v="1128299"/>
    <x v="423"/>
    <x v="4"/>
    <s v="Sud"/>
    <s v="Louisiana"/>
    <s v="New Orleans"/>
    <x v="2"/>
    <n v="33"/>
    <n v="128"/>
    <n v="4224"/>
    <n v="1900.7999999999997"/>
    <n v="0.44999999999999996"/>
    <x v="1"/>
  </r>
  <r>
    <s v="Ouest Gear"/>
    <n v="1128299"/>
    <x v="423"/>
    <x v="4"/>
    <s v="Sud"/>
    <s v="Louisiana"/>
    <s v="New Orleans"/>
    <x v="3"/>
    <n v="31"/>
    <n v="120"/>
    <n v="3720"/>
    <n v="1599.5999999999997"/>
    <n v="0.42999999999999994"/>
    <x v="1"/>
  </r>
  <r>
    <s v="Ouest Gear"/>
    <n v="1128299"/>
    <x v="423"/>
    <x v="4"/>
    <s v="Sud"/>
    <s v="Louisiana"/>
    <s v="New Orleans"/>
    <x v="4"/>
    <n v="39"/>
    <n v="112"/>
    <n v="4368"/>
    <n v="2096.64"/>
    <n v="0.48"/>
    <x v="1"/>
  </r>
  <r>
    <s v="Ouest Gear"/>
    <n v="1128299"/>
    <x v="423"/>
    <x v="4"/>
    <s v="Sud"/>
    <s v="Louisiana"/>
    <s v="New Orleans"/>
    <x v="5"/>
    <n v="44"/>
    <n v="140"/>
    <n v="6160"/>
    <n v="2464"/>
    <n v="0.39999999999999997"/>
    <x v="1"/>
  </r>
  <r>
    <s v="Ouest Gear"/>
    <n v="1128299"/>
    <x v="454"/>
    <x v="0"/>
    <s v="Sud"/>
    <s v="Louisiana"/>
    <s v="New Orleans"/>
    <x v="0"/>
    <n v="28"/>
    <n v="219"/>
    <n v="6132"/>
    <n v="2882.04"/>
    <n v="0.47"/>
    <x v="1"/>
  </r>
  <r>
    <s v="Ouest Gear"/>
    <n v="1128299"/>
    <x v="454"/>
    <x v="0"/>
    <s v="Sud"/>
    <s v="Louisiana"/>
    <s v="New Orleans"/>
    <x v="1"/>
    <n v="35"/>
    <n v="224"/>
    <n v="7840"/>
    <n v="3684.7999999999997"/>
    <n v="0.47"/>
    <x v="1"/>
  </r>
  <r>
    <s v="Ouest Gear"/>
    <n v="1128299"/>
    <x v="454"/>
    <x v="0"/>
    <s v="Sud"/>
    <s v="Louisiana"/>
    <s v="New Orleans"/>
    <x v="2"/>
    <n v="30"/>
    <n v="158"/>
    <n v="4740"/>
    <n v="2180.3999999999996"/>
    <n v="0.45999999999999996"/>
    <x v="1"/>
  </r>
  <r>
    <s v="Ouest Gear"/>
    <n v="1128299"/>
    <x v="454"/>
    <x v="0"/>
    <s v="Sud"/>
    <s v="Louisiana"/>
    <s v="New Orleans"/>
    <x v="3"/>
    <n v="40"/>
    <n v="155"/>
    <n v="6200"/>
    <n v="2852"/>
    <n v="0.45999999999999996"/>
    <x v="1"/>
  </r>
  <r>
    <s v="Ouest Gear"/>
    <n v="1128299"/>
    <x v="454"/>
    <x v="0"/>
    <s v="Sud"/>
    <s v="Louisiana"/>
    <s v="New Orleans"/>
    <x v="4"/>
    <n v="53"/>
    <n v="147"/>
    <n v="7791"/>
    <n v="3661.7700000000004"/>
    <n v="0.47000000000000003"/>
    <x v="1"/>
  </r>
  <r>
    <s v="Ouest Gear"/>
    <n v="1128299"/>
    <x v="454"/>
    <x v="0"/>
    <s v="Sud"/>
    <s v="Louisiana"/>
    <s v="New Orleans"/>
    <x v="5"/>
    <n v="64"/>
    <n v="180"/>
    <n v="11520"/>
    <n v="4723.2"/>
    <n v="0.41"/>
    <x v="1"/>
  </r>
  <r>
    <s v="Ouest Gear"/>
    <n v="1128299"/>
    <x v="483"/>
    <x v="1"/>
    <s v="Sud"/>
    <s v="Louisiana"/>
    <s v="New Orleans"/>
    <x v="0"/>
    <n v="46"/>
    <n v="272"/>
    <n v="12512"/>
    <n v="5755.5199999999995"/>
    <n v="0.45999999999999996"/>
    <x v="1"/>
  </r>
  <r>
    <s v="Ouest Gear"/>
    <n v="1128299"/>
    <x v="483"/>
    <x v="1"/>
    <s v="Sud"/>
    <s v="Louisiana"/>
    <s v="New Orleans"/>
    <x v="1"/>
    <n v="52"/>
    <n v="248"/>
    <n v="12896"/>
    <n v="5674.2399999999989"/>
    <n v="0.43999999999999995"/>
    <x v="1"/>
  </r>
  <r>
    <s v="Foot Locker"/>
    <n v="1128299"/>
    <x v="483"/>
    <x v="1"/>
    <s v="Sud"/>
    <s v="Louisiana"/>
    <s v="New Orleans"/>
    <x v="2"/>
    <n v="53"/>
    <n v="192"/>
    <n v="10176"/>
    <n v="4375.6799999999994"/>
    <n v="0.42999999999999994"/>
    <x v="1"/>
  </r>
  <r>
    <s v="Foot Locker"/>
    <n v="1128299"/>
    <x v="483"/>
    <x v="1"/>
    <s v="Sud"/>
    <s v="Louisiana"/>
    <s v="New Orleans"/>
    <x v="3"/>
    <n v="53"/>
    <n v="192"/>
    <n v="10176"/>
    <n v="4782.7199999999993"/>
    <n v="0.47"/>
    <x v="1"/>
  </r>
  <r>
    <s v="Foot Locker"/>
    <n v="1128299"/>
    <x v="483"/>
    <x v="1"/>
    <s v="Sud"/>
    <s v="Louisiana"/>
    <s v="New Orleans"/>
    <x v="4"/>
    <n v="55"/>
    <n v="168"/>
    <n v="9240"/>
    <n v="4435.2"/>
    <n v="0.48"/>
    <x v="1"/>
  </r>
  <r>
    <s v="Foot Locker"/>
    <n v="1128299"/>
    <x v="483"/>
    <x v="1"/>
    <s v="Sud"/>
    <s v="Louisiana"/>
    <s v="New Orleans"/>
    <x v="5"/>
    <n v="59"/>
    <n v="194"/>
    <n v="11446"/>
    <n v="4578.3999999999996"/>
    <n v="0.39999999999999997"/>
    <x v="1"/>
  </r>
  <r>
    <s v="Foot Locker"/>
    <n v="1197831"/>
    <x v="169"/>
    <x v="6"/>
    <s v="Sud"/>
    <s v="Louisiana"/>
    <s v="New Orleans"/>
    <x v="0"/>
    <n v="14"/>
    <n v="223"/>
    <n v="3122"/>
    <n v="1061.4799999999998"/>
    <n v="0.33999999999999997"/>
    <x v="1"/>
  </r>
  <r>
    <s v="Foot Locker"/>
    <n v="1197831"/>
    <x v="169"/>
    <x v="6"/>
    <s v="Sud"/>
    <s v="Louisiana"/>
    <s v="New Orleans"/>
    <x v="1"/>
    <n v="20"/>
    <n v="209"/>
    <n v="4180"/>
    <n v="1504.8"/>
    <n v="0.36"/>
    <x v="1"/>
  </r>
  <r>
    <s v="Foot Locker"/>
    <n v="1197831"/>
    <x v="169"/>
    <x v="6"/>
    <s v="Sud"/>
    <s v="Louisiana"/>
    <s v="New Orleans"/>
    <x v="2"/>
    <n v="21"/>
    <n v="162"/>
    <n v="3402"/>
    <n v="1258.74"/>
    <n v="0.37"/>
    <x v="1"/>
  </r>
  <r>
    <s v="Foot Locker"/>
    <n v="1197831"/>
    <x v="169"/>
    <x v="6"/>
    <s v="Sud"/>
    <s v="Louisiana"/>
    <s v="New Orleans"/>
    <x v="3"/>
    <n v="26"/>
    <n v="166"/>
    <n v="4316"/>
    <n v="1812.7200000000003"/>
    <n v="0.42000000000000004"/>
    <x v="1"/>
  </r>
  <r>
    <s v="Foot Locker"/>
    <n v="1197831"/>
    <x v="169"/>
    <x v="6"/>
    <s v="Sud"/>
    <s v="Louisiana"/>
    <s v="New Orleans"/>
    <x v="4"/>
    <n v="28"/>
    <n v="111"/>
    <n v="3108"/>
    <n v="870.24000000000012"/>
    <n v="0.28000000000000003"/>
    <x v="1"/>
  </r>
  <r>
    <s v="Ouest Gear"/>
    <n v="1197831"/>
    <x v="169"/>
    <x v="6"/>
    <s v="Sud"/>
    <s v="Louisiana"/>
    <s v="New Orleans"/>
    <x v="5"/>
    <n v="23"/>
    <n v="147"/>
    <n v="3381"/>
    <n v="1690.5"/>
    <n v="0.5"/>
    <x v="1"/>
  </r>
  <r>
    <s v="Foot Locker"/>
    <n v="1197831"/>
    <x v="199"/>
    <x v="1"/>
    <s v="Sud"/>
    <s v="Louisiana"/>
    <s v="New Orleans"/>
    <x v="0"/>
    <n v="18"/>
    <n v="200"/>
    <n v="3600"/>
    <n v="1152"/>
    <n v="0.32"/>
    <x v="1"/>
  </r>
  <r>
    <s v="Foot Locker"/>
    <n v="1197831"/>
    <x v="199"/>
    <x v="1"/>
    <s v="Sud"/>
    <s v="Louisiana"/>
    <s v="New Orleans"/>
    <x v="1"/>
    <n v="28"/>
    <n v="180"/>
    <n v="5040"/>
    <n v="1663.1999999999998"/>
    <n v="0.32999999999999996"/>
    <x v="1"/>
  </r>
  <r>
    <s v="Foot Locker"/>
    <n v="1197831"/>
    <x v="199"/>
    <x v="1"/>
    <s v="Sud"/>
    <s v="Louisiana"/>
    <s v="New Orleans"/>
    <x v="2"/>
    <n v="28"/>
    <n v="128"/>
    <n v="3584"/>
    <n v="1254.3999999999999"/>
    <n v="0.35"/>
    <x v="1"/>
  </r>
  <r>
    <s v="Foot Locker"/>
    <n v="1197831"/>
    <x v="199"/>
    <x v="1"/>
    <s v="Ouest"/>
    <s v="Idaho"/>
    <s v="Boise"/>
    <x v="3"/>
    <n v="27"/>
    <n v="116"/>
    <n v="3132"/>
    <n v="1315.44"/>
    <n v="0.42000000000000004"/>
    <x v="1"/>
  </r>
  <r>
    <s v="Foot Locker"/>
    <n v="1197831"/>
    <x v="199"/>
    <x v="1"/>
    <s v="Ouest"/>
    <s v="Idaho"/>
    <s v="Boise"/>
    <x v="4"/>
    <n v="31"/>
    <n v="88"/>
    <n v="2728"/>
    <n v="818.4"/>
    <n v="0.3"/>
    <x v="1"/>
  </r>
  <r>
    <s v="Foot Locker"/>
    <n v="1197831"/>
    <x v="199"/>
    <x v="1"/>
    <s v="Ouest"/>
    <s v="Idaho"/>
    <s v="Boise"/>
    <x v="5"/>
    <n v="26"/>
    <n v="135"/>
    <n v="3510"/>
    <n v="1825.2"/>
    <n v="0.52"/>
    <x v="1"/>
  </r>
  <r>
    <s v="Foot Locker"/>
    <n v="1197831"/>
    <x v="708"/>
    <x v="3"/>
    <s v="Ouest"/>
    <s v="Idaho"/>
    <s v="Boise"/>
    <x v="0"/>
    <n v="21"/>
    <n v="200"/>
    <n v="4200"/>
    <n v="1554"/>
    <n v="0.37"/>
    <x v="1"/>
  </r>
  <r>
    <s v="Foot Locker"/>
    <n v="1197831"/>
    <x v="708"/>
    <x v="3"/>
    <s v="Ouest"/>
    <s v="Idaho"/>
    <s v="Boise"/>
    <x v="1"/>
    <n v="27"/>
    <n v="188"/>
    <n v="5076"/>
    <n v="1979.6399999999999"/>
    <n v="0.38999999999999996"/>
    <x v="1"/>
  </r>
  <r>
    <s v="Foot Locker"/>
    <n v="1197831"/>
    <x v="708"/>
    <x v="3"/>
    <s v="Ouest"/>
    <s v="Idaho"/>
    <s v="Boise"/>
    <x v="2"/>
    <n v="20"/>
    <n v="135"/>
    <n v="2700"/>
    <n v="1026"/>
    <n v="0.38"/>
    <x v="1"/>
  </r>
  <r>
    <s v="Foot Locker"/>
    <n v="1197831"/>
    <x v="708"/>
    <x v="3"/>
    <s v="Ouest"/>
    <s v="Idaho"/>
    <s v="Boise"/>
    <x v="3"/>
    <n v="26"/>
    <n v="112"/>
    <n v="2912"/>
    <n v="1368.64"/>
    <n v="0.47000000000000003"/>
    <x v="1"/>
  </r>
  <r>
    <s v="Ouest Gear"/>
    <n v="1197831"/>
    <x v="708"/>
    <x v="3"/>
    <s v="Ouest"/>
    <s v="Idaho"/>
    <s v="Boise"/>
    <x v="4"/>
    <n v="32"/>
    <n v="88"/>
    <n v="2816"/>
    <n v="985.59999999999991"/>
    <n v="0.35"/>
    <x v="1"/>
  </r>
  <r>
    <s v="Ouest Gear"/>
    <n v="1197831"/>
    <x v="708"/>
    <x v="3"/>
    <s v="Ouest"/>
    <s v="Idaho"/>
    <s v="Boise"/>
    <x v="5"/>
    <n v="25"/>
    <n v="124"/>
    <n v="3100"/>
    <n v="1643"/>
    <n v="0.53"/>
    <x v="1"/>
  </r>
  <r>
    <s v="Ouest Gear"/>
    <n v="1197831"/>
    <x v="723"/>
    <x v="5"/>
    <s v="Ouest"/>
    <s v="Idaho"/>
    <s v="Boise"/>
    <x v="0"/>
    <n v="15"/>
    <n v="215"/>
    <n v="3225"/>
    <n v="1354.5"/>
    <n v="0.42"/>
    <x v="1"/>
  </r>
  <r>
    <s v="Ouest Gear"/>
    <n v="1197831"/>
    <x v="723"/>
    <x v="5"/>
    <s v="Ouest"/>
    <s v="Idaho"/>
    <s v="Boise"/>
    <x v="1"/>
    <n v="21"/>
    <n v="215"/>
    <n v="4515"/>
    <n v="1760.85"/>
    <n v="0.38999999999999996"/>
    <x v="1"/>
  </r>
  <r>
    <s v="Ouest Gear"/>
    <n v="1197831"/>
    <x v="723"/>
    <x v="5"/>
    <s v="Ouest"/>
    <s v="Idaho"/>
    <s v="Boise"/>
    <x v="2"/>
    <n v="19"/>
    <n v="162"/>
    <n v="3078"/>
    <n v="1138.8599999999999"/>
    <n v="0.37"/>
    <x v="1"/>
  </r>
  <r>
    <s v="Ouest Gear"/>
    <n v="1197831"/>
    <x v="723"/>
    <x v="5"/>
    <s v="Ouest"/>
    <s v="Idaho"/>
    <s v="Boise"/>
    <x v="3"/>
    <n v="20"/>
    <n v="116"/>
    <n v="2320"/>
    <n v="1136.8"/>
    <n v="0.49"/>
    <x v="1"/>
  </r>
  <r>
    <s v="Ouest Gear"/>
    <n v="1197831"/>
    <x v="723"/>
    <x v="5"/>
    <s v="Ouest"/>
    <s v="Idaho"/>
    <s v="Boise"/>
    <x v="4"/>
    <n v="27"/>
    <n v="91"/>
    <n v="2457"/>
    <n v="786.24"/>
    <n v="0.32"/>
    <x v="1"/>
  </r>
  <r>
    <s v="Ouest Gear"/>
    <n v="1197831"/>
    <x v="723"/>
    <x v="5"/>
    <s v="Ouest"/>
    <s v="Idaho"/>
    <s v="Boise"/>
    <x v="5"/>
    <n v="23"/>
    <n v="176"/>
    <n v="4048"/>
    <n v="2307.36"/>
    <n v="0.57000000000000006"/>
    <x v="1"/>
  </r>
  <r>
    <s v="Ouest Gear"/>
    <n v="1197831"/>
    <x v="258"/>
    <x v="0"/>
    <s v="Ouest"/>
    <s v="Idaho"/>
    <s v="Boise"/>
    <x v="0"/>
    <n v="14"/>
    <n v="210"/>
    <n v="2940"/>
    <n v="1234.8"/>
    <n v="0.42"/>
    <x v="1"/>
  </r>
  <r>
    <s v="Ouest Gear"/>
    <n v="1197831"/>
    <x v="258"/>
    <x v="0"/>
    <s v="Ouest"/>
    <s v="Idaho"/>
    <s v="Boise"/>
    <x v="1"/>
    <n v="22"/>
    <n v="247"/>
    <n v="5434"/>
    <n v="2227.94"/>
    <n v="0.41"/>
    <x v="1"/>
  </r>
  <r>
    <s v="Ouest Gear"/>
    <n v="1197831"/>
    <x v="258"/>
    <x v="0"/>
    <s v="Ouest"/>
    <s v="Idaho"/>
    <s v="Boise"/>
    <x v="2"/>
    <n v="18"/>
    <n v="184"/>
    <n v="3312"/>
    <n v="1291.6799999999998"/>
    <n v="0.38999999999999996"/>
    <x v="1"/>
  </r>
  <r>
    <s v="Ouest Gear"/>
    <n v="1197831"/>
    <x v="258"/>
    <x v="0"/>
    <s v="Ouest"/>
    <s v="Idaho"/>
    <s v="Boise"/>
    <x v="3"/>
    <n v="24"/>
    <n v="155"/>
    <n v="3720"/>
    <n v="1860"/>
    <n v="0.5"/>
    <x v="1"/>
  </r>
  <r>
    <s v="Ouest Gear"/>
    <n v="1197831"/>
    <x v="258"/>
    <x v="0"/>
    <s v="Ouest"/>
    <s v="Idaho"/>
    <s v="Boise"/>
    <x v="4"/>
    <n v="34"/>
    <n v="120"/>
    <n v="4080"/>
    <n v="1428"/>
    <n v="0.35"/>
    <x v="1"/>
  </r>
  <r>
    <s v="Ouest Gear"/>
    <n v="1197831"/>
    <x v="258"/>
    <x v="0"/>
    <s v="Ouest"/>
    <s v="Idaho"/>
    <s v="Boise"/>
    <x v="5"/>
    <n v="33"/>
    <n v="240"/>
    <n v="7920"/>
    <n v="4356"/>
    <n v="0.55000000000000004"/>
    <x v="1"/>
  </r>
  <r>
    <s v="Ouest Gear"/>
    <n v="1197831"/>
    <x v="288"/>
    <x v="2"/>
    <s v="Ouest"/>
    <s v="Idaho"/>
    <s v="Boise"/>
    <x v="0"/>
    <n v="31"/>
    <n v="233"/>
    <n v="7223"/>
    <n v="2744.7400000000002"/>
    <n v="0.38"/>
    <x v="1"/>
  </r>
  <r>
    <s v="Ouest Gear"/>
    <n v="1197831"/>
    <x v="288"/>
    <x v="2"/>
    <s v="Ouest"/>
    <s v="Idaho"/>
    <s v="Boise"/>
    <x v="1"/>
    <n v="35"/>
    <n v="263"/>
    <n v="9205"/>
    <n v="3774.0499999999997"/>
    <n v="0.41"/>
    <x v="1"/>
  </r>
  <r>
    <s v="Ouest Gear"/>
    <n v="1197831"/>
    <x v="288"/>
    <x v="2"/>
    <s v="Ouest"/>
    <s v="Idaho"/>
    <s v="Boise"/>
    <x v="2"/>
    <n v="34"/>
    <n v="186"/>
    <n v="6324"/>
    <n v="2592.8399999999997"/>
    <n v="0.41"/>
    <x v="1"/>
  </r>
  <r>
    <s v="Ouest Gear"/>
    <n v="1197831"/>
    <x v="288"/>
    <x v="2"/>
    <s v="Ouest"/>
    <s v="Idaho"/>
    <s v="Boise"/>
    <x v="3"/>
    <n v="33"/>
    <n v="187"/>
    <n v="6171"/>
    <n v="3023.79"/>
    <n v="0.49"/>
    <x v="1"/>
  </r>
  <r>
    <s v="Ouest Gear"/>
    <n v="1197831"/>
    <x v="288"/>
    <x v="2"/>
    <s v="Ouest"/>
    <s v="Idaho"/>
    <s v="Boise"/>
    <x v="4"/>
    <n v="43"/>
    <n v="158"/>
    <n v="6794"/>
    <n v="2309.9599999999996"/>
    <n v="0.33999999999999997"/>
    <x v="1"/>
  </r>
  <r>
    <s v="Ouest Gear"/>
    <n v="1197831"/>
    <x v="288"/>
    <x v="2"/>
    <s v="Ouest"/>
    <s v="Idaho"/>
    <s v="Boise"/>
    <x v="5"/>
    <n v="39"/>
    <n v="248"/>
    <n v="9672"/>
    <n v="5319.6"/>
    <n v="0.55000000000000004"/>
    <x v="1"/>
  </r>
  <r>
    <s v="Ouest Gear"/>
    <n v="1197831"/>
    <x v="320"/>
    <x v="6"/>
    <s v="Ouest"/>
    <s v="Idaho"/>
    <s v="Boise"/>
    <x v="0"/>
    <n v="35"/>
    <n v="264"/>
    <n v="9240"/>
    <n v="4250.3999999999996"/>
    <n v="0.45999999999999996"/>
    <x v="1"/>
  </r>
  <r>
    <s v="Ouest Gear"/>
    <n v="1197831"/>
    <x v="320"/>
    <x v="6"/>
    <s v="Ouest"/>
    <s v="Idaho"/>
    <s v="Boise"/>
    <x v="1"/>
    <n v="40"/>
    <n v="271"/>
    <n v="10840"/>
    <n v="4661.1999999999989"/>
    <n v="0.42999999999999994"/>
    <x v="1"/>
  </r>
  <r>
    <s v="Ouest Gear"/>
    <n v="1197831"/>
    <x v="320"/>
    <x v="6"/>
    <s v="Ouest"/>
    <s v="Idaho"/>
    <s v="Boise"/>
    <x v="2"/>
    <n v="34"/>
    <n v="278"/>
    <n v="9452"/>
    <n v="3969.8399999999997"/>
    <n v="0.42"/>
    <x v="1"/>
  </r>
  <r>
    <s v="Ouest Gear"/>
    <n v="1197831"/>
    <x v="320"/>
    <x v="6"/>
    <s v="Ouest"/>
    <s v="Idaho"/>
    <s v="Boise"/>
    <x v="3"/>
    <n v="38"/>
    <n v="158"/>
    <n v="6004"/>
    <n v="3182.1200000000003"/>
    <n v="0.53"/>
    <x v="1"/>
  </r>
  <r>
    <s v="Ouest Gear"/>
    <n v="1197831"/>
    <x v="320"/>
    <x v="6"/>
    <s v="Ouest"/>
    <s v="Idaho"/>
    <s v="Boise"/>
    <x v="4"/>
    <n v="43"/>
    <n v="173"/>
    <n v="7439"/>
    <n v="2975.6"/>
    <n v="0.39999999999999997"/>
    <x v="1"/>
  </r>
  <r>
    <s v="Foot Locker"/>
    <n v="1197831"/>
    <x v="320"/>
    <x v="6"/>
    <s v="Ouest"/>
    <s v="Idaho"/>
    <s v="Boise"/>
    <x v="5"/>
    <n v="51"/>
    <n v="264"/>
    <n v="13464"/>
    <n v="7943.7600000000011"/>
    <n v="0.59000000000000008"/>
    <x v="1"/>
  </r>
  <r>
    <s v="Foot Locker"/>
    <n v="1197831"/>
    <x v="353"/>
    <x v="4"/>
    <s v="Ouest"/>
    <s v="Idaho"/>
    <s v="Boise"/>
    <x v="0"/>
    <n v="38"/>
    <n v="233"/>
    <n v="8854"/>
    <n v="3718.68"/>
    <n v="0.42"/>
    <x v="1"/>
  </r>
  <r>
    <s v="Foot Locker"/>
    <n v="1197831"/>
    <x v="353"/>
    <x v="4"/>
    <s v="Ouest"/>
    <s v="Idaho"/>
    <s v="Boise"/>
    <x v="1"/>
    <n v="37"/>
    <n v="255"/>
    <n v="9435"/>
    <n v="4057.0499999999993"/>
    <n v="0.42999999999999994"/>
    <x v="1"/>
  </r>
  <r>
    <s v="Foot Locker"/>
    <n v="1197831"/>
    <x v="353"/>
    <x v="4"/>
    <s v="Ouest"/>
    <s v="Idaho"/>
    <s v="Boise"/>
    <x v="2"/>
    <n v="39"/>
    <n v="305"/>
    <n v="11895"/>
    <n v="5114.8499999999995"/>
    <n v="0.42999999999999994"/>
    <x v="1"/>
  </r>
  <r>
    <s v="Foot Locker"/>
    <n v="1197831"/>
    <x v="353"/>
    <x v="4"/>
    <s v="Ouest"/>
    <s v="Idaho"/>
    <s v="Boise"/>
    <x v="3"/>
    <n v="33"/>
    <n v="162"/>
    <n v="5346"/>
    <n v="2940.3"/>
    <n v="0.55000000000000004"/>
    <x v="1"/>
  </r>
  <r>
    <s v="Sports Direct"/>
    <n v="1197831"/>
    <x v="353"/>
    <x v="4"/>
    <s v="Ouest"/>
    <s v="Idaho"/>
    <s v="Boise"/>
    <x v="4"/>
    <n v="39"/>
    <n v="166"/>
    <n v="6474"/>
    <n v="2719.08"/>
    <n v="0.42"/>
    <x v="1"/>
  </r>
  <r>
    <s v="Sports Direct"/>
    <n v="1197831"/>
    <x v="353"/>
    <x v="4"/>
    <s v="Ouest"/>
    <s v="Idaho"/>
    <s v="Boise"/>
    <x v="5"/>
    <n v="44"/>
    <n v="239"/>
    <n v="10516"/>
    <n v="6414.7600000000011"/>
    <n v="0.6100000000000001"/>
    <x v="1"/>
  </r>
  <r>
    <s v="Sports Direct"/>
    <n v="1197831"/>
    <x v="381"/>
    <x v="4"/>
    <s v="Ouest"/>
    <s v="Idaho"/>
    <s v="Boise"/>
    <x v="0"/>
    <n v="41"/>
    <n v="230"/>
    <n v="9430"/>
    <n v="4337.7999999999993"/>
    <n v="0.45999999999999996"/>
    <x v="1"/>
  </r>
  <r>
    <s v="Sports Direct"/>
    <n v="1197831"/>
    <x v="381"/>
    <x v="4"/>
    <s v="Ouest"/>
    <s v="Idaho"/>
    <s v="Boise"/>
    <x v="1"/>
    <n v="38"/>
    <n v="219"/>
    <n v="8322"/>
    <n v="3578.4599999999996"/>
    <n v="0.42999999999999994"/>
    <x v="1"/>
  </r>
  <r>
    <s v="Sports Direct"/>
    <n v="1197831"/>
    <x v="381"/>
    <x v="4"/>
    <s v="Ouest"/>
    <s v="Idaho"/>
    <s v="Boise"/>
    <x v="2"/>
    <n v="43"/>
    <n v="203"/>
    <n v="8729"/>
    <n v="3928.0499999999997"/>
    <n v="0.44999999999999996"/>
    <x v="1"/>
  </r>
  <r>
    <s v="Sports Direct"/>
    <n v="1197831"/>
    <x v="381"/>
    <x v="4"/>
    <s v="Ouest"/>
    <s v="Idaho"/>
    <s v="Boise"/>
    <x v="3"/>
    <n v="40"/>
    <n v="136"/>
    <n v="5440"/>
    <n v="2992.0000000000005"/>
    <n v="0.55000000000000004"/>
    <x v="1"/>
  </r>
  <r>
    <s v="Sports Direct"/>
    <n v="1197831"/>
    <x v="381"/>
    <x v="4"/>
    <s v="Ouest"/>
    <s v="Idaho"/>
    <s v="Boise"/>
    <x v="4"/>
    <n v="42"/>
    <n v="140"/>
    <n v="5880"/>
    <n v="2410.7999999999997"/>
    <n v="0.41"/>
    <x v="1"/>
  </r>
  <r>
    <s v="Sports Direct"/>
    <n v="1197831"/>
    <x v="381"/>
    <x v="4"/>
    <s v="Ouest"/>
    <s v="Idaho"/>
    <s v="Boise"/>
    <x v="5"/>
    <n v="36"/>
    <n v="200"/>
    <n v="7200"/>
    <n v="4176.0000000000009"/>
    <n v="0.58000000000000007"/>
    <x v="1"/>
  </r>
  <r>
    <s v="Sports Direct"/>
    <n v="1197831"/>
    <x v="410"/>
    <x v="5"/>
    <s v="Ouest"/>
    <s v="Idaho"/>
    <s v="Boise"/>
    <x v="0"/>
    <n v="30"/>
    <n v="201"/>
    <n v="6030"/>
    <n v="2773.7999999999997"/>
    <n v="0.45999999999999996"/>
    <x v="1"/>
  </r>
  <r>
    <s v="Sports Direct"/>
    <n v="1197831"/>
    <x v="410"/>
    <x v="5"/>
    <s v="Ouest"/>
    <s v="Idaho"/>
    <s v="Boise"/>
    <x v="1"/>
    <n v="27"/>
    <n v="190"/>
    <n v="5130"/>
    <n v="2205.8999999999996"/>
    <n v="0.42999999999999994"/>
    <x v="1"/>
  </r>
  <r>
    <s v="Sports Direct"/>
    <n v="1197831"/>
    <x v="410"/>
    <x v="5"/>
    <s v="Ouest"/>
    <s v="Idaho"/>
    <s v="Boise"/>
    <x v="2"/>
    <n v="31"/>
    <n v="179"/>
    <n v="5549"/>
    <n v="2330.58"/>
    <n v="0.42"/>
    <x v="1"/>
  </r>
  <r>
    <s v="Sports Direct"/>
    <n v="1197831"/>
    <x v="410"/>
    <x v="5"/>
    <s v="Ouest"/>
    <s v="Idaho"/>
    <s v="Boise"/>
    <x v="3"/>
    <n v="35"/>
    <n v="116"/>
    <n v="4060"/>
    <n v="2151.8000000000002"/>
    <n v="0.53"/>
    <x v="1"/>
  </r>
  <r>
    <s v="Sports Direct"/>
    <n v="1197831"/>
    <x v="410"/>
    <x v="5"/>
    <s v="Ouest"/>
    <s v="Idaho"/>
    <s v="Boise"/>
    <x v="4"/>
    <n v="25"/>
    <n v="123"/>
    <n v="3075"/>
    <n v="1199.2499999999998"/>
    <n v="0.38999999999999996"/>
    <x v="1"/>
  </r>
  <r>
    <s v="Sports Direct"/>
    <n v="1197831"/>
    <x v="410"/>
    <x v="5"/>
    <s v="Ouest"/>
    <s v="Idaho"/>
    <s v="Boise"/>
    <x v="5"/>
    <n v="34"/>
    <n v="179"/>
    <n v="6086"/>
    <n v="3590.7400000000007"/>
    <n v="0.59000000000000008"/>
    <x v="1"/>
  </r>
  <r>
    <s v="Sports Direct"/>
    <n v="1197831"/>
    <x v="442"/>
    <x v="2"/>
    <s v="Ouest"/>
    <s v="Idaho"/>
    <s v="Boise"/>
    <x v="0"/>
    <n v="27"/>
    <n v="203"/>
    <n v="5481"/>
    <n v="2521.2599999999998"/>
    <n v="0.45999999999999996"/>
    <x v="1"/>
  </r>
  <r>
    <s v="Sports Direct"/>
    <n v="1197831"/>
    <x v="442"/>
    <x v="2"/>
    <s v="Ouest"/>
    <s v="Idaho"/>
    <s v="Boise"/>
    <x v="1"/>
    <n v="28"/>
    <n v="223"/>
    <n v="6244"/>
    <n v="2684.9199999999996"/>
    <n v="0.42999999999999994"/>
    <x v="1"/>
  </r>
  <r>
    <s v="Sports Direct"/>
    <n v="1197831"/>
    <x v="442"/>
    <x v="2"/>
    <s v="Ouest"/>
    <s v="Idaho"/>
    <s v="Boise"/>
    <x v="2"/>
    <n v="42"/>
    <n v="210"/>
    <n v="8820"/>
    <n v="3704.3999999999996"/>
    <n v="0.42"/>
    <x v="1"/>
  </r>
  <r>
    <s v="Sports Direct"/>
    <n v="1197831"/>
    <x v="442"/>
    <x v="2"/>
    <s v="Ouest"/>
    <s v="Idaho"/>
    <s v="Boise"/>
    <x v="3"/>
    <n v="43"/>
    <n v="158"/>
    <n v="6794"/>
    <n v="3532.88"/>
    <n v="0.52"/>
    <x v="1"/>
  </r>
  <r>
    <s v="Sports Direct"/>
    <n v="1197831"/>
    <x v="442"/>
    <x v="2"/>
    <s v="Ouest"/>
    <s v="Idaho"/>
    <s v="Boise"/>
    <x v="4"/>
    <n v="41"/>
    <n v="149"/>
    <n v="6109"/>
    <n v="2321.42"/>
    <n v="0.38"/>
    <x v="1"/>
  </r>
  <r>
    <s v="Sports Direct"/>
    <n v="1197831"/>
    <x v="442"/>
    <x v="2"/>
    <s v="Ouest"/>
    <s v="Idaho"/>
    <s v="Boise"/>
    <x v="5"/>
    <n v="51"/>
    <n v="194"/>
    <n v="9894"/>
    <n v="5837.4600000000009"/>
    <n v="0.59000000000000008"/>
    <x v="1"/>
  </r>
  <r>
    <s v="Foot Locker"/>
    <n v="1197831"/>
    <x v="471"/>
    <x v="3"/>
    <s v="Ouest"/>
    <s v="Idaho"/>
    <s v="Boise"/>
    <x v="0"/>
    <n v="40"/>
    <n v="240"/>
    <n v="9600"/>
    <n v="4320"/>
    <n v="0.44999999999999996"/>
    <x v="1"/>
  </r>
  <r>
    <s v="Foot Locker"/>
    <n v="1197831"/>
    <x v="471"/>
    <x v="3"/>
    <s v="Ouest"/>
    <s v="Idaho"/>
    <s v="Boise"/>
    <x v="1"/>
    <n v="41"/>
    <n v="240"/>
    <n v="9840"/>
    <n v="4526.3999999999996"/>
    <n v="0.45999999999999996"/>
    <x v="1"/>
  </r>
  <r>
    <s v="Foot Locker"/>
    <n v="1197831"/>
    <x v="471"/>
    <x v="3"/>
    <s v="Ouest"/>
    <s v="Idaho"/>
    <s v="Boise"/>
    <x v="2"/>
    <n v="47"/>
    <n v="223"/>
    <n v="10481"/>
    <n v="4611.6399999999994"/>
    <n v="0.43999999999999995"/>
    <x v="1"/>
  </r>
  <r>
    <s v="Foot Locker"/>
    <n v="1197831"/>
    <x v="471"/>
    <x v="3"/>
    <s v="Ouest"/>
    <s v="Idaho"/>
    <s v="Boise"/>
    <x v="3"/>
    <n v="44"/>
    <n v="184"/>
    <n v="8096"/>
    <n v="4209.92"/>
    <n v="0.52"/>
    <x v="1"/>
  </r>
  <r>
    <s v="Foot Locker"/>
    <n v="1197831"/>
    <x v="471"/>
    <x v="3"/>
    <s v="Ouest"/>
    <s v="Idaho"/>
    <s v="Boise"/>
    <x v="4"/>
    <n v="43"/>
    <n v="147"/>
    <n v="6321"/>
    <n v="2591.6099999999997"/>
    <n v="0.41"/>
    <x v="1"/>
  </r>
  <r>
    <s v="Foot Locker"/>
    <n v="1197831"/>
    <x v="471"/>
    <x v="3"/>
    <s v="Ouest"/>
    <s v="Idaho"/>
    <s v="Boise"/>
    <x v="5"/>
    <n v="47"/>
    <n v="232"/>
    <n v="10904"/>
    <n v="6651.4400000000014"/>
    <n v="0.6100000000000001"/>
    <x v="1"/>
  </r>
  <r>
    <s v="Foot Locker"/>
    <n v="1128299"/>
    <x v="187"/>
    <x v="3"/>
    <s v="Ouest"/>
    <s v="Idaho"/>
    <s v="Boise"/>
    <x v="0"/>
    <n v="23"/>
    <n v="136"/>
    <n v="3128"/>
    <n v="1251.1999999999998"/>
    <n v="0.39999999999999997"/>
    <x v="1"/>
  </r>
  <r>
    <s v="Foot Locker"/>
    <n v="1128299"/>
    <x v="187"/>
    <x v="3"/>
    <s v="Ouest"/>
    <s v="Idaho"/>
    <s v="Boise"/>
    <x v="1"/>
    <n v="30"/>
    <n v="140"/>
    <n v="4200"/>
    <n v="1806.0000000000002"/>
    <n v="0.43000000000000005"/>
    <x v="1"/>
  </r>
  <r>
    <s v="Foot Locker"/>
    <n v="1128299"/>
    <x v="187"/>
    <x v="3"/>
    <s v="Ouest"/>
    <s v="Idaho"/>
    <s v="Boise"/>
    <x v="2"/>
    <n v="31"/>
    <n v="145"/>
    <n v="4495"/>
    <n v="1753.0499999999997"/>
    <n v="0.38999999999999996"/>
    <x v="1"/>
  </r>
  <r>
    <s v="Foot Locker"/>
    <n v="1128299"/>
    <x v="187"/>
    <x v="3"/>
    <s v="Ouest"/>
    <s v="Idaho"/>
    <s v="Boise"/>
    <x v="3"/>
    <n v="30"/>
    <n v="88"/>
    <n v="2640"/>
    <n v="976.8"/>
    <n v="0.37"/>
    <x v="1"/>
  </r>
  <r>
    <s v="Foot Locker"/>
    <n v="1128299"/>
    <x v="187"/>
    <x v="3"/>
    <s v="Ouest"/>
    <s v="Idaho"/>
    <s v="Boise"/>
    <x v="4"/>
    <n v="35"/>
    <n v="68"/>
    <n v="2380"/>
    <n v="809.19999999999993"/>
    <n v="0.33999999999999997"/>
    <x v="1"/>
  </r>
  <r>
    <s v="Foot Locker"/>
    <n v="1128299"/>
    <x v="187"/>
    <x v="3"/>
    <s v="Ouest"/>
    <s v="Idaho"/>
    <s v="Boise"/>
    <x v="5"/>
    <n v="27"/>
    <n v="140"/>
    <n v="3780"/>
    <n v="1020.6"/>
    <n v="0.27"/>
    <x v="1"/>
  </r>
  <r>
    <s v="Foot Locker"/>
    <n v="1128299"/>
    <x v="697"/>
    <x v="6"/>
    <s v="Ouest"/>
    <s v="Idaho"/>
    <s v="Boise"/>
    <x v="0"/>
    <n v="21"/>
    <n v="162"/>
    <n v="3402"/>
    <n v="1258.74"/>
    <n v="0.37"/>
    <x v="1"/>
  </r>
  <r>
    <s v="Foot Locker"/>
    <n v="1128299"/>
    <x v="697"/>
    <x v="6"/>
    <s v="Ouest"/>
    <s v="Idaho"/>
    <s v="Boise"/>
    <x v="1"/>
    <n v="28"/>
    <n v="128"/>
    <n v="3584"/>
    <n v="1541.1200000000001"/>
    <n v="0.43000000000000005"/>
    <x v="1"/>
  </r>
  <r>
    <s v="Foot Locker"/>
    <n v="1128299"/>
    <x v="697"/>
    <x v="6"/>
    <s v="Ouest"/>
    <s v="Idaho"/>
    <s v="Boise"/>
    <x v="2"/>
    <n v="28"/>
    <n v="124"/>
    <n v="3472"/>
    <n v="1458.24"/>
    <n v="0.42"/>
    <x v="1"/>
  </r>
  <r>
    <s v="Foot Locker"/>
    <n v="1128299"/>
    <x v="697"/>
    <x v="6"/>
    <s v="Ouest"/>
    <s v="Arizona"/>
    <s v="Phoenix"/>
    <x v="3"/>
    <n v="26"/>
    <n v="68"/>
    <n v="1768"/>
    <n v="742.56"/>
    <n v="0.42"/>
    <x v="1"/>
  </r>
  <r>
    <s v="Foot Locker"/>
    <n v="1128299"/>
    <x v="697"/>
    <x v="6"/>
    <s v="Ouest"/>
    <s v="Arizona"/>
    <s v="Phoenix"/>
    <x v="4"/>
    <n v="36"/>
    <n v="51"/>
    <n v="1836"/>
    <n v="679.31999999999994"/>
    <n v="0.37"/>
    <x v="1"/>
  </r>
  <r>
    <s v="Foot Locker"/>
    <n v="1128299"/>
    <x v="697"/>
    <x v="6"/>
    <s v="Ouest"/>
    <s v="Arizona"/>
    <s v="Phoenix"/>
    <x v="5"/>
    <n v="31"/>
    <n v="116"/>
    <n v="3596"/>
    <n v="970.92000000000007"/>
    <n v="0.27"/>
    <x v="1"/>
  </r>
  <r>
    <s v="Foot Locker"/>
    <n v="1128299"/>
    <x v="227"/>
    <x v="5"/>
    <s v="Ouest"/>
    <s v="Arizona"/>
    <s v="Phoenix"/>
    <x v="0"/>
    <n v="29"/>
    <n v="160"/>
    <n v="4640"/>
    <n v="1855.9999999999998"/>
    <n v="0.39999999999999997"/>
    <x v="1"/>
  </r>
  <r>
    <s v="Foot Locker"/>
    <n v="1128299"/>
    <x v="227"/>
    <x v="5"/>
    <s v="Ouest"/>
    <s v="Arizona"/>
    <s v="Phoenix"/>
    <x v="1"/>
    <n v="38"/>
    <n v="116"/>
    <n v="4408"/>
    <n v="1939.52"/>
    <n v="0.44"/>
    <x v="1"/>
  </r>
  <r>
    <s v="Foot Locker"/>
    <n v="1128299"/>
    <x v="227"/>
    <x v="5"/>
    <s v="Ouest"/>
    <s v="Arizona"/>
    <s v="Phoenix"/>
    <x v="2"/>
    <n v="37"/>
    <n v="119"/>
    <n v="4403"/>
    <n v="1805.2299999999998"/>
    <n v="0.41"/>
    <x v="1"/>
  </r>
  <r>
    <s v="Foot Locker"/>
    <n v="1128299"/>
    <x v="227"/>
    <x v="5"/>
    <s v="Ouest"/>
    <s v="Arizona"/>
    <s v="Phoenix"/>
    <x v="3"/>
    <n v="38"/>
    <n v="68"/>
    <n v="2584"/>
    <n v="956.08"/>
    <n v="0.37"/>
    <x v="1"/>
  </r>
  <r>
    <s v="Foot Locker"/>
    <n v="1128299"/>
    <x v="227"/>
    <x v="5"/>
    <s v="Ouest"/>
    <s v="Arizona"/>
    <s v="Phoenix"/>
    <x v="4"/>
    <n v="41"/>
    <n v="39"/>
    <n v="1599"/>
    <n v="511.68"/>
    <n v="0.32"/>
    <x v="1"/>
  </r>
  <r>
    <s v="Foot Locker"/>
    <n v="1128299"/>
    <x v="227"/>
    <x v="5"/>
    <s v="Ouest"/>
    <s v="Arizona"/>
    <s v="Phoenix"/>
    <x v="5"/>
    <n v="37"/>
    <n v="107"/>
    <n v="3959"/>
    <n v="1068.93"/>
    <n v="0.27"/>
    <x v="1"/>
  </r>
  <r>
    <s v="Foot Locker"/>
    <n v="1128299"/>
    <x v="246"/>
    <x v="2"/>
    <s v="Ouest"/>
    <s v="Arizona"/>
    <s v="Phoenix"/>
    <x v="0"/>
    <n v="40"/>
    <n v="175"/>
    <n v="7000"/>
    <n v="2660"/>
    <n v="0.38"/>
    <x v="1"/>
  </r>
  <r>
    <s v="Foot Locker"/>
    <n v="1128299"/>
    <x v="246"/>
    <x v="2"/>
    <s v="Ouest"/>
    <s v="Arizona"/>
    <s v="Phoenix"/>
    <x v="1"/>
    <n v="37"/>
    <n v="90"/>
    <n v="3330"/>
    <n v="1465.2"/>
    <n v="0.44"/>
    <x v="1"/>
  </r>
  <r>
    <s v="Foot Locker"/>
    <n v="1128299"/>
    <x v="246"/>
    <x v="2"/>
    <s v="Ouest"/>
    <s v="Arizona"/>
    <s v="Phoenix"/>
    <x v="2"/>
    <n v="42"/>
    <n v="123"/>
    <n v="5166"/>
    <n v="1911.42"/>
    <n v="0.37"/>
    <x v="1"/>
  </r>
  <r>
    <s v="Foot Locker"/>
    <n v="1128299"/>
    <x v="246"/>
    <x v="2"/>
    <s v="Ouest"/>
    <s v="Arizona"/>
    <s v="Phoenix"/>
    <x v="3"/>
    <n v="40"/>
    <n v="78"/>
    <n v="3120"/>
    <n v="1248"/>
    <n v="0.39999999999999997"/>
    <x v="1"/>
  </r>
  <r>
    <s v="Foot Locker"/>
    <n v="1128299"/>
    <x v="246"/>
    <x v="2"/>
    <s v="Ouest"/>
    <s v="Arizona"/>
    <s v="Phoenix"/>
    <x v="4"/>
    <n v="43"/>
    <n v="47"/>
    <n v="2021"/>
    <n v="687.14"/>
    <n v="0.33999999999999997"/>
    <x v="1"/>
  </r>
  <r>
    <s v="Foot Locker"/>
    <n v="1128299"/>
    <x v="246"/>
    <x v="2"/>
    <s v="Ouest"/>
    <s v="Arizona"/>
    <s v="Phoenix"/>
    <x v="5"/>
    <n v="49"/>
    <n v="111"/>
    <n v="5439"/>
    <n v="1631.7"/>
    <n v="0.3"/>
    <x v="1"/>
  </r>
  <r>
    <s v="Foot Locker"/>
    <n v="1128299"/>
    <x v="277"/>
    <x v="5"/>
    <s v="Ouest"/>
    <s v="Arizona"/>
    <s v="Phoenix"/>
    <x v="0"/>
    <n v="38"/>
    <n v="184"/>
    <n v="6992"/>
    <n v="2656.96"/>
    <n v="0.38"/>
    <x v="1"/>
  </r>
  <r>
    <s v="Foot Locker"/>
    <n v="1128299"/>
    <x v="277"/>
    <x v="5"/>
    <s v="Ouest"/>
    <s v="Arizona"/>
    <s v="Phoenix"/>
    <x v="1"/>
    <n v="36"/>
    <n v="116"/>
    <n v="4176"/>
    <n v="1753.92"/>
    <n v="0.42000000000000004"/>
    <x v="1"/>
  </r>
  <r>
    <s v="Foot Locker"/>
    <n v="1128299"/>
    <x v="277"/>
    <x v="5"/>
    <s v="Ouest"/>
    <s v="Arizona"/>
    <s v="Phoenix"/>
    <x v="2"/>
    <n v="41"/>
    <n v="132"/>
    <n v="5412"/>
    <n v="2056.56"/>
    <n v="0.38"/>
    <x v="1"/>
  </r>
  <r>
    <s v="Foot Locker"/>
    <n v="1128299"/>
    <x v="277"/>
    <x v="5"/>
    <s v="Ouest"/>
    <s v="Arizona"/>
    <s v="Phoenix"/>
    <x v="3"/>
    <n v="39"/>
    <n v="93"/>
    <n v="3627"/>
    <n v="1341.99"/>
    <n v="0.37"/>
    <x v="1"/>
  </r>
  <r>
    <s v="Foot Locker"/>
    <n v="1128299"/>
    <x v="277"/>
    <x v="5"/>
    <s v="Ouest"/>
    <s v="Arizona"/>
    <s v="Phoenix"/>
    <x v="4"/>
    <n v="39"/>
    <n v="62"/>
    <n v="2418"/>
    <n v="797.93999999999994"/>
    <n v="0.32999999999999996"/>
    <x v="1"/>
  </r>
  <r>
    <s v="Foot Locker"/>
    <n v="1128299"/>
    <x v="277"/>
    <x v="5"/>
    <s v="Ouest"/>
    <s v="Arizona"/>
    <s v="Phoenix"/>
    <x v="5"/>
    <n v="53"/>
    <n v="124"/>
    <n v="6572"/>
    <n v="1905.8799999999999"/>
    <n v="0.28999999999999998"/>
    <x v="1"/>
  </r>
  <r>
    <s v="Foot Locker"/>
    <n v="1128299"/>
    <x v="307"/>
    <x v="0"/>
    <s v="Ouest"/>
    <s v="Arizona"/>
    <s v="Phoenix"/>
    <x v="0"/>
    <n v="37"/>
    <n v="194"/>
    <n v="7178"/>
    <n v="2799.4199999999996"/>
    <n v="0.38999999999999996"/>
    <x v="1"/>
  </r>
  <r>
    <s v="Foot Locker"/>
    <n v="1128299"/>
    <x v="307"/>
    <x v="0"/>
    <s v="Ouest"/>
    <s v="Arizona"/>
    <s v="Phoenix"/>
    <x v="1"/>
    <n v="36"/>
    <n v="143"/>
    <n v="5148"/>
    <n v="2162.1600000000003"/>
    <n v="0.42000000000000004"/>
    <x v="1"/>
  </r>
  <r>
    <s v="Foot Locker"/>
    <n v="1128299"/>
    <x v="307"/>
    <x v="0"/>
    <s v="Ouest"/>
    <s v="Arizona"/>
    <s v="Phoenix"/>
    <x v="2"/>
    <n v="41"/>
    <n v="147"/>
    <n v="6027"/>
    <n v="2290.2600000000002"/>
    <n v="0.38"/>
    <x v="1"/>
  </r>
  <r>
    <s v="Foot Locker"/>
    <n v="1128299"/>
    <x v="307"/>
    <x v="0"/>
    <s v="Ouest"/>
    <s v="Arizona"/>
    <s v="Phoenix"/>
    <x v="3"/>
    <n v="38"/>
    <n v="105"/>
    <n v="3990"/>
    <n v="1595.9999999999998"/>
    <n v="0.39999999999999997"/>
    <x v="1"/>
  </r>
  <r>
    <s v="Foot Locker"/>
    <n v="1128299"/>
    <x v="307"/>
    <x v="0"/>
    <s v="Ouest"/>
    <s v="Arizona"/>
    <s v="Phoenix"/>
    <x v="4"/>
    <n v="43"/>
    <n v="72"/>
    <n v="3096"/>
    <n v="1052.6399999999999"/>
    <n v="0.33999999999999997"/>
    <x v="1"/>
  </r>
  <r>
    <s v="Foot Locker"/>
    <n v="1128299"/>
    <x v="307"/>
    <x v="0"/>
    <s v="Ouest"/>
    <s v="Arizona"/>
    <s v="Phoenix"/>
    <x v="5"/>
    <n v="46"/>
    <n v="158"/>
    <n v="7268"/>
    <n v="2253.08"/>
    <n v="0.31"/>
    <x v="1"/>
  </r>
  <r>
    <s v="Foot Locker"/>
    <n v="1128299"/>
    <x v="336"/>
    <x v="1"/>
    <s v="Ouest"/>
    <s v="Arizona"/>
    <s v="Phoenix"/>
    <x v="0"/>
    <n v="40"/>
    <n v="216"/>
    <n v="8640"/>
    <n v="3196.8"/>
    <n v="0.37"/>
    <x v="1"/>
  </r>
  <r>
    <s v="Foot Locker"/>
    <n v="1128299"/>
    <x v="336"/>
    <x v="1"/>
    <s v="Ouest"/>
    <s v="Arizona"/>
    <s v="Phoenix"/>
    <x v="1"/>
    <n v="40"/>
    <n v="163"/>
    <n v="6520"/>
    <n v="2999.2000000000003"/>
    <n v="0.46"/>
    <x v="1"/>
  </r>
  <r>
    <s v="Foot Locker"/>
    <n v="1128299"/>
    <x v="336"/>
    <x v="1"/>
    <s v="Ouest"/>
    <s v="Arizona"/>
    <s v="Phoenix"/>
    <x v="2"/>
    <n v="39"/>
    <n v="157"/>
    <n v="6123"/>
    <n v="2387.9699999999998"/>
    <n v="0.38999999999999996"/>
    <x v="1"/>
  </r>
  <r>
    <s v="Foot Locker"/>
    <n v="1128299"/>
    <x v="336"/>
    <x v="1"/>
    <s v="Ouest"/>
    <s v="Arizona"/>
    <s v="Phoenix"/>
    <x v="3"/>
    <n v="36"/>
    <n v="113"/>
    <n v="4068"/>
    <n v="1545.84"/>
    <n v="0.38"/>
    <x v="1"/>
  </r>
  <r>
    <s v="Foot Locker"/>
    <n v="1128299"/>
    <x v="336"/>
    <x v="1"/>
    <s v="Ouest"/>
    <s v="Arizona"/>
    <s v="Phoenix"/>
    <x v="4"/>
    <n v="40"/>
    <n v="145"/>
    <n v="5800"/>
    <n v="2146"/>
    <n v="0.37"/>
    <x v="1"/>
  </r>
  <r>
    <s v="Foot Locker"/>
    <n v="1128299"/>
    <x v="336"/>
    <x v="1"/>
    <s v="Ouest"/>
    <s v="Arizona"/>
    <s v="Phoenix"/>
    <x v="5"/>
    <n v="46"/>
    <n v="145"/>
    <n v="6670"/>
    <n v="2001"/>
    <n v="0.3"/>
    <x v="1"/>
  </r>
  <r>
    <s v="Foot Locker"/>
    <n v="1128299"/>
    <x v="368"/>
    <x v="5"/>
    <s v="Ouest"/>
    <s v="Arizona"/>
    <s v="Phoenix"/>
    <x v="0"/>
    <n v="41"/>
    <n v="194"/>
    <n v="7954"/>
    <n v="3181.6"/>
    <n v="0.39999999999999997"/>
    <x v="1"/>
  </r>
  <r>
    <s v="Foot Locker"/>
    <n v="1128299"/>
    <x v="368"/>
    <x v="5"/>
    <s v="Ouest"/>
    <s v="Arizona"/>
    <s v="Phoenix"/>
    <x v="1"/>
    <n v="46"/>
    <n v="190"/>
    <n v="8740"/>
    <n v="3670.8"/>
    <n v="0.42000000000000004"/>
    <x v="1"/>
  </r>
  <r>
    <s v="Foot Locker"/>
    <n v="1128299"/>
    <x v="368"/>
    <x v="5"/>
    <s v="Ouest"/>
    <s v="Arizona"/>
    <s v="Phoenix"/>
    <x v="2"/>
    <n v="37"/>
    <n v="153"/>
    <n v="5661"/>
    <n v="2321.0099999999998"/>
    <n v="0.41"/>
    <x v="1"/>
  </r>
  <r>
    <s v="Foot Locker"/>
    <n v="1128299"/>
    <x v="368"/>
    <x v="5"/>
    <s v="Ouest"/>
    <s v="Arizona"/>
    <s v="Phoenix"/>
    <x v="3"/>
    <n v="43"/>
    <n v="120"/>
    <n v="5160"/>
    <n v="2167.1999999999998"/>
    <n v="0.42"/>
    <x v="1"/>
  </r>
  <r>
    <s v="Foot Locker"/>
    <n v="1128299"/>
    <x v="368"/>
    <x v="5"/>
    <s v="Ouest"/>
    <s v="Arizona"/>
    <s v="Phoenix"/>
    <x v="4"/>
    <n v="45"/>
    <n v="136"/>
    <n v="6120"/>
    <n v="2264.4"/>
    <n v="0.37"/>
    <x v="1"/>
  </r>
  <r>
    <s v="Foot Locker"/>
    <n v="1128299"/>
    <x v="368"/>
    <x v="5"/>
    <s v="Ouest"/>
    <s v="Arizona"/>
    <s v="Phoenix"/>
    <x v="5"/>
    <n v="48"/>
    <n v="131"/>
    <n v="6288"/>
    <n v="1760.64"/>
    <n v="0.28000000000000003"/>
    <x v="1"/>
  </r>
  <r>
    <s v="Foot Locker"/>
    <n v="1128299"/>
    <x v="400"/>
    <x v="2"/>
    <s v="Ouest"/>
    <s v="Arizona"/>
    <s v="Phoenix"/>
    <x v="0"/>
    <n v="35"/>
    <n v="184"/>
    <n v="6440"/>
    <n v="2704.7999999999997"/>
    <n v="0.42"/>
    <x v="1"/>
  </r>
  <r>
    <s v="Foot Locker"/>
    <n v="1128299"/>
    <x v="400"/>
    <x v="2"/>
    <s v="Ouest"/>
    <s v="Arizona"/>
    <s v="Phoenix"/>
    <x v="1"/>
    <n v="34"/>
    <n v="201"/>
    <n v="6834"/>
    <n v="3211.98"/>
    <n v="0.47000000000000003"/>
    <x v="1"/>
  </r>
  <r>
    <s v="Foot Locker"/>
    <n v="1128299"/>
    <x v="400"/>
    <x v="2"/>
    <s v="Ouest"/>
    <s v="Arizona"/>
    <s v="Phoenix"/>
    <x v="2"/>
    <n v="34"/>
    <n v="145"/>
    <n v="4930"/>
    <n v="1824.1"/>
    <n v="0.37"/>
    <x v="1"/>
  </r>
  <r>
    <s v="Foot Locker"/>
    <n v="1128299"/>
    <x v="400"/>
    <x v="2"/>
    <s v="Ouest"/>
    <s v="Arizona"/>
    <s v="Phoenix"/>
    <x v="3"/>
    <n v="33"/>
    <n v="124"/>
    <n v="4092"/>
    <n v="1514.04"/>
    <n v="0.37"/>
    <x v="1"/>
  </r>
  <r>
    <s v="Foot Locker"/>
    <n v="1128299"/>
    <x v="400"/>
    <x v="2"/>
    <s v="Ouest"/>
    <s v="Arizona"/>
    <s v="Phoenix"/>
    <x v="4"/>
    <n v="41"/>
    <n v="128"/>
    <n v="5248"/>
    <n v="1731.8399999999997"/>
    <n v="0.32999999999999996"/>
    <x v="1"/>
  </r>
  <r>
    <s v="Foot Locker"/>
    <n v="1128299"/>
    <x v="400"/>
    <x v="2"/>
    <s v="Ouest"/>
    <s v="Arizona"/>
    <s v="Phoenix"/>
    <x v="5"/>
    <n v="43"/>
    <n v="132"/>
    <n v="5676"/>
    <n v="1816.32"/>
    <n v="0.32"/>
    <x v="1"/>
  </r>
  <r>
    <s v="Foot Locker"/>
    <n v="1128299"/>
    <x v="429"/>
    <x v="3"/>
    <s v="Ouest"/>
    <s v="Arizona"/>
    <s v="Phoenix"/>
    <x v="0"/>
    <n v="36"/>
    <n v="170"/>
    <n v="6120"/>
    <n v="2570.4"/>
    <n v="0.42"/>
    <x v="1"/>
  </r>
  <r>
    <s v="Foot Locker"/>
    <n v="1128299"/>
    <x v="429"/>
    <x v="3"/>
    <s v="Ouest"/>
    <s v="Arizona"/>
    <s v="Phoenix"/>
    <x v="1"/>
    <n v="33"/>
    <n v="175"/>
    <n v="5775"/>
    <n v="2425.5000000000005"/>
    <n v="0.42000000000000004"/>
    <x v="1"/>
  </r>
  <r>
    <s v="Foot Locker"/>
    <n v="1128299"/>
    <x v="429"/>
    <x v="3"/>
    <s v="Ouest"/>
    <s v="Arizona"/>
    <s v="Phoenix"/>
    <x v="2"/>
    <n v="31"/>
    <n v="111"/>
    <n v="3441"/>
    <n v="1273.17"/>
    <n v="0.37"/>
    <x v="1"/>
  </r>
  <r>
    <s v="Foot Locker"/>
    <n v="1128299"/>
    <x v="429"/>
    <x v="3"/>
    <s v="Ouest"/>
    <s v="Arizona"/>
    <s v="Phoenix"/>
    <x v="3"/>
    <n v="32"/>
    <n v="102"/>
    <n v="3264"/>
    <n v="1272.9599999999998"/>
    <n v="0.38999999999999996"/>
    <x v="1"/>
  </r>
  <r>
    <s v="Foot Locker"/>
    <n v="1128299"/>
    <x v="429"/>
    <x v="3"/>
    <s v="Ouest"/>
    <s v="Arizona"/>
    <s v="Phoenix"/>
    <x v="4"/>
    <n v="44"/>
    <n v="88"/>
    <n v="3872"/>
    <n v="1432.6399999999999"/>
    <n v="0.37"/>
    <x v="1"/>
  </r>
  <r>
    <s v="Foot Locker"/>
    <n v="1128299"/>
    <x v="429"/>
    <x v="3"/>
    <s v="Ouest"/>
    <s v="Arizona"/>
    <s v="Phoenix"/>
    <x v="5"/>
    <n v="47"/>
    <n v="107"/>
    <n v="5029"/>
    <n v="1458.4099999999999"/>
    <n v="0.28999999999999998"/>
    <x v="1"/>
  </r>
  <r>
    <s v="Foot Locker"/>
    <n v="1128299"/>
    <x v="460"/>
    <x v="6"/>
    <s v="Ouest"/>
    <s v="Arizona"/>
    <s v="Phoenix"/>
    <x v="0"/>
    <n v="31"/>
    <n v="150"/>
    <n v="4650"/>
    <n v="1767"/>
    <n v="0.38"/>
    <x v="1"/>
  </r>
  <r>
    <s v="Foot Locker"/>
    <n v="1128299"/>
    <x v="460"/>
    <x v="6"/>
    <s v="Ouest"/>
    <s v="Arizona"/>
    <s v="Phoenix"/>
    <x v="1"/>
    <n v="38"/>
    <n v="163"/>
    <n v="6194"/>
    <n v="2911.1800000000003"/>
    <n v="0.47000000000000003"/>
    <x v="1"/>
  </r>
  <r>
    <s v="Foot Locker"/>
    <n v="1128299"/>
    <x v="460"/>
    <x v="6"/>
    <s v="Ouest"/>
    <s v="Arizona"/>
    <s v="Phoenix"/>
    <x v="2"/>
    <n v="33"/>
    <n v="124"/>
    <n v="4092"/>
    <n v="1595.8799999999999"/>
    <n v="0.38999999999999996"/>
    <x v="1"/>
  </r>
  <r>
    <s v="Foot Locker"/>
    <n v="1128299"/>
    <x v="460"/>
    <x v="6"/>
    <s v="Ouest"/>
    <s v="Arizona"/>
    <s v="Phoenix"/>
    <x v="3"/>
    <n v="33"/>
    <n v="116"/>
    <n v="3828"/>
    <n v="1607.76"/>
    <n v="0.42"/>
    <x v="1"/>
  </r>
  <r>
    <s v="Foot Locker"/>
    <n v="1128299"/>
    <x v="460"/>
    <x v="6"/>
    <s v="Ouest"/>
    <s v="Arizona"/>
    <s v="Phoenix"/>
    <x v="4"/>
    <n v="44"/>
    <n v="99"/>
    <n v="4356"/>
    <n v="1568.1599999999999"/>
    <n v="0.36"/>
    <x v="1"/>
  </r>
  <r>
    <s v="Foot Locker"/>
    <n v="1128299"/>
    <x v="460"/>
    <x v="6"/>
    <s v="Ouest"/>
    <s v="Arizona"/>
    <s v="Phoenix"/>
    <x v="5"/>
    <n v="39"/>
    <n v="140"/>
    <n v="5460"/>
    <n v="1528.8000000000002"/>
    <n v="0.28000000000000003"/>
    <x v="1"/>
  </r>
  <r>
    <s v="Foot Locker"/>
    <n v="1128299"/>
    <x v="489"/>
    <x v="0"/>
    <s v="Ouest"/>
    <s v="Arizona"/>
    <s v="Phoenix"/>
    <x v="0"/>
    <n v="35"/>
    <n v="194"/>
    <n v="6790"/>
    <n v="2716"/>
    <n v="0.39999999999999997"/>
    <x v="1"/>
  </r>
  <r>
    <s v="Foot Locker"/>
    <n v="1128299"/>
    <x v="489"/>
    <x v="0"/>
    <s v="Ouest"/>
    <s v="Arizona"/>
    <s v="Phoenix"/>
    <x v="1"/>
    <n v="33"/>
    <n v="213"/>
    <n v="7029"/>
    <n v="3233.34"/>
    <n v="0.46"/>
    <x v="1"/>
  </r>
  <r>
    <s v="Kohl's"/>
    <n v="1128299"/>
    <x v="489"/>
    <x v="0"/>
    <s v="Ouest"/>
    <s v="Arizona"/>
    <s v="Phoenix"/>
    <x v="2"/>
    <n v="35"/>
    <n v="136"/>
    <n v="4760"/>
    <n v="1951.6"/>
    <n v="0.41"/>
    <x v="1"/>
  </r>
  <r>
    <s v="Kohl's"/>
    <n v="1128299"/>
    <x v="489"/>
    <x v="0"/>
    <s v="Ouest"/>
    <s v="Arizona"/>
    <s v="Phoenix"/>
    <x v="3"/>
    <n v="32"/>
    <n v="128"/>
    <n v="4096"/>
    <n v="1679.36"/>
    <n v="0.41"/>
    <x v="1"/>
  </r>
  <r>
    <s v="Kohl's"/>
    <n v="1128299"/>
    <x v="489"/>
    <x v="0"/>
    <s v="Ouest"/>
    <s v="Arizona"/>
    <s v="Phoenix"/>
    <x v="4"/>
    <n v="42"/>
    <n v="109"/>
    <n v="4578"/>
    <n v="1556.5199999999998"/>
    <n v="0.33999999999999997"/>
    <x v="1"/>
  </r>
  <r>
    <s v="Kohl's"/>
    <n v="1128299"/>
    <x v="489"/>
    <x v="0"/>
    <s v="Ouest"/>
    <s v="Arizona"/>
    <s v="Phoenix"/>
    <x v="5"/>
    <n v="43"/>
    <n v="135"/>
    <n v="5805"/>
    <n v="1625.4"/>
    <n v="0.28000000000000003"/>
    <x v="1"/>
  </r>
  <r>
    <s v="Kohl's"/>
    <n v="1128299"/>
    <x v="190"/>
    <x v="6"/>
    <s v="Ouest"/>
    <s v="Arizona"/>
    <s v="Phoenix"/>
    <x v="0"/>
    <n v="27"/>
    <n v="152"/>
    <n v="4104"/>
    <n v="1682.6399999999999"/>
    <n v="0.41"/>
    <x v="1"/>
  </r>
  <r>
    <s v="Kohl's"/>
    <n v="1128299"/>
    <x v="190"/>
    <x v="6"/>
    <s v="Ouest"/>
    <s v="Arizona"/>
    <s v="Phoenix"/>
    <x v="1"/>
    <n v="30"/>
    <n v="147"/>
    <n v="4410"/>
    <n v="2072.7000000000003"/>
    <n v="0.47000000000000003"/>
    <x v="1"/>
  </r>
  <r>
    <s v="Kohl's"/>
    <n v="1128299"/>
    <x v="190"/>
    <x v="6"/>
    <s v="Ouest"/>
    <s v="Arizona"/>
    <s v="Phoenix"/>
    <x v="2"/>
    <n v="32"/>
    <n v="157"/>
    <n v="5024"/>
    <n v="1959.36"/>
    <n v="0.38999999999999996"/>
    <x v="1"/>
  </r>
  <r>
    <s v="Kohl's"/>
    <n v="1128299"/>
    <x v="190"/>
    <x v="6"/>
    <s v="Ouest"/>
    <s v="Arizona"/>
    <s v="Phoenix"/>
    <x v="3"/>
    <n v="30"/>
    <n v="101"/>
    <n v="3030"/>
    <n v="1151.4000000000001"/>
    <n v="0.38"/>
    <x v="1"/>
  </r>
  <r>
    <s v="Kohl's"/>
    <n v="1128299"/>
    <x v="190"/>
    <x v="6"/>
    <s v="Ouest"/>
    <s v="Arizona"/>
    <s v="Phoenix"/>
    <x v="4"/>
    <n v="33"/>
    <n v="94"/>
    <n v="3102"/>
    <n v="1147.74"/>
    <n v="0.37"/>
    <x v="1"/>
  </r>
  <r>
    <s v="Kohl's"/>
    <n v="1128299"/>
    <x v="190"/>
    <x v="6"/>
    <s v="Ouest"/>
    <s v="Arizona"/>
    <s v="Phoenix"/>
    <x v="5"/>
    <n v="36"/>
    <n v="166"/>
    <n v="5976"/>
    <n v="1613.5200000000002"/>
    <n v="0.27"/>
    <x v="1"/>
  </r>
  <r>
    <s v="Kohl's"/>
    <n v="1128299"/>
    <x v="700"/>
    <x v="2"/>
    <s v="Ouest"/>
    <s v="Arizona"/>
    <s v="Phoenix"/>
    <x v="0"/>
    <n v="27"/>
    <n v="173"/>
    <n v="4671"/>
    <n v="1868.3999999999999"/>
    <n v="0.39999999999999997"/>
    <x v="1"/>
  </r>
  <r>
    <s v="Kohl's"/>
    <n v="1128299"/>
    <x v="700"/>
    <x v="2"/>
    <s v="Ouest"/>
    <s v="Arizona"/>
    <s v="Phoenix"/>
    <x v="1"/>
    <n v="36"/>
    <n v="136"/>
    <n v="4896"/>
    <n v="2301.1200000000003"/>
    <n v="0.47000000000000003"/>
    <x v="1"/>
  </r>
  <r>
    <s v="Kohl's"/>
    <n v="1128299"/>
    <x v="700"/>
    <x v="2"/>
    <s v="Ouest"/>
    <s v="Arizona"/>
    <s v="Phoenix"/>
    <x v="2"/>
    <n v="35"/>
    <n v="132"/>
    <n v="4620"/>
    <n v="1847.9999999999998"/>
    <n v="0.39999999999999997"/>
    <x v="1"/>
  </r>
  <r>
    <s v="Kohl's"/>
    <n v="1128299"/>
    <x v="700"/>
    <x v="2"/>
    <s v="Ouest"/>
    <s v="New Mexico"/>
    <s v="Albuquerque"/>
    <x v="3"/>
    <n v="29"/>
    <n v="91"/>
    <n v="2639"/>
    <n v="976.43"/>
    <n v="0.37"/>
    <x v="1"/>
  </r>
  <r>
    <s v="Kohl's"/>
    <n v="1128299"/>
    <x v="700"/>
    <x v="2"/>
    <s v="Ouest"/>
    <s v="New Mexico"/>
    <s v="Albuquerque"/>
    <x v="4"/>
    <n v="34"/>
    <n v="62"/>
    <n v="2108"/>
    <n v="674.56000000000006"/>
    <n v="0.32"/>
    <x v="1"/>
  </r>
  <r>
    <s v="Kohl's"/>
    <n v="1128299"/>
    <x v="700"/>
    <x v="2"/>
    <s v="Ouest"/>
    <s v="New Mexico"/>
    <s v="Albuquerque"/>
    <x v="5"/>
    <n v="35"/>
    <n v="140"/>
    <n v="4900"/>
    <n v="1372.0000000000002"/>
    <n v="0.28000000000000003"/>
    <x v="1"/>
  </r>
  <r>
    <s v="Kohl's"/>
    <n v="1128299"/>
    <x v="712"/>
    <x v="1"/>
    <s v="Ouest"/>
    <s v="New Mexico"/>
    <s v="Albuquerque"/>
    <x v="0"/>
    <n v="30"/>
    <n v="187"/>
    <n v="5610"/>
    <n v="2300.1"/>
    <n v="0.41"/>
    <x v="1"/>
  </r>
  <r>
    <s v="Kohl's"/>
    <n v="1128299"/>
    <x v="712"/>
    <x v="1"/>
    <s v="Ouest"/>
    <s v="New Mexico"/>
    <s v="Albuquerque"/>
    <x v="1"/>
    <n v="36"/>
    <n v="136"/>
    <n v="4896"/>
    <n v="2203.2000000000003"/>
    <n v="0.45"/>
    <x v="1"/>
  </r>
  <r>
    <s v="Kohl's"/>
    <n v="1128299"/>
    <x v="712"/>
    <x v="1"/>
    <s v="Ouest"/>
    <s v="New Mexico"/>
    <s v="Albuquerque"/>
    <x v="2"/>
    <n v="44"/>
    <n v="124"/>
    <n v="5456"/>
    <n v="2073.2800000000002"/>
    <n v="0.38"/>
    <x v="1"/>
  </r>
  <r>
    <s v="Kohl's"/>
    <n v="1128299"/>
    <x v="712"/>
    <x v="1"/>
    <s v="Ouest"/>
    <s v="New Mexico"/>
    <s v="Albuquerque"/>
    <x v="3"/>
    <n v="37"/>
    <n v="88"/>
    <n v="3256"/>
    <n v="1269.8399999999999"/>
    <n v="0.38999999999999996"/>
    <x v="1"/>
  </r>
  <r>
    <s v="Kohl's"/>
    <n v="1128299"/>
    <x v="712"/>
    <x v="1"/>
    <s v="Ouest"/>
    <s v="New Mexico"/>
    <s v="Albuquerque"/>
    <x v="4"/>
    <n v="41"/>
    <n v="53"/>
    <n v="2173"/>
    <n v="695.36"/>
    <n v="0.32"/>
    <x v="1"/>
  </r>
  <r>
    <s v="Kohl's"/>
    <n v="1128299"/>
    <x v="712"/>
    <x v="1"/>
    <s v="Ouest"/>
    <s v="New Mexico"/>
    <s v="Albuquerque"/>
    <x v="5"/>
    <n v="44"/>
    <n v="131"/>
    <n v="5764"/>
    <n v="1786.84"/>
    <n v="0.31"/>
    <x v="1"/>
  </r>
  <r>
    <s v="Kohl's"/>
    <n v="1128299"/>
    <x v="249"/>
    <x v="5"/>
    <s v="Ouest"/>
    <s v="New Mexico"/>
    <s v="Albuquerque"/>
    <x v="0"/>
    <n v="41"/>
    <n v="165"/>
    <n v="6765"/>
    <n v="2841.2999999999997"/>
    <n v="0.42"/>
    <x v="1"/>
  </r>
  <r>
    <s v="Kohl's"/>
    <n v="1128299"/>
    <x v="249"/>
    <x v="5"/>
    <s v="Ouest"/>
    <s v="New Mexico"/>
    <s v="Albuquerque"/>
    <x v="1"/>
    <n v="43"/>
    <n v="109"/>
    <n v="4687"/>
    <n v="2156.02"/>
    <n v="0.46"/>
    <x v="1"/>
  </r>
  <r>
    <s v="Kohl's"/>
    <n v="1128299"/>
    <x v="249"/>
    <x v="5"/>
    <s v="Ouest"/>
    <s v="New Mexico"/>
    <s v="Albuquerque"/>
    <x v="2"/>
    <n v="44"/>
    <n v="140"/>
    <n v="6160"/>
    <n v="2587.1999999999998"/>
    <n v="0.42"/>
    <x v="1"/>
  </r>
  <r>
    <s v="Kohl's"/>
    <n v="1128299"/>
    <x v="249"/>
    <x v="5"/>
    <s v="Ouest"/>
    <s v="New Mexico"/>
    <s v="Albuquerque"/>
    <x v="3"/>
    <n v="37"/>
    <n v="96"/>
    <n v="3552"/>
    <n v="1385.2799999999997"/>
    <n v="0.38999999999999996"/>
    <x v="1"/>
  </r>
  <r>
    <s v="Kohl's"/>
    <n v="1128299"/>
    <x v="249"/>
    <x v="5"/>
    <s v="Ouest"/>
    <s v="New Mexico"/>
    <s v="Albuquerque"/>
    <x v="4"/>
    <n v="46"/>
    <n v="60"/>
    <n v="2760"/>
    <n v="965.99999999999989"/>
    <n v="0.35"/>
    <x v="1"/>
  </r>
  <r>
    <s v="Kohl's"/>
    <n v="1128299"/>
    <x v="249"/>
    <x v="5"/>
    <s v="Ouest"/>
    <s v="New Mexico"/>
    <s v="Albuquerque"/>
    <x v="5"/>
    <n v="56"/>
    <n v="116"/>
    <n v="6496"/>
    <n v="1818.88"/>
    <n v="0.28000000000000003"/>
    <x v="1"/>
  </r>
  <r>
    <s v="Kohl's"/>
    <n v="1128299"/>
    <x v="280"/>
    <x v="1"/>
    <s v="Ouest"/>
    <s v="New Mexico"/>
    <s v="Albuquerque"/>
    <x v="0"/>
    <n v="43"/>
    <n v="184"/>
    <n v="7912"/>
    <n v="3243.9199999999996"/>
    <n v="0.41"/>
    <x v="1"/>
  </r>
  <r>
    <s v="Kohl's"/>
    <n v="1128299"/>
    <x v="280"/>
    <x v="1"/>
    <s v="Ouest"/>
    <s v="New Mexico"/>
    <s v="Albuquerque"/>
    <x v="1"/>
    <n v="46"/>
    <n v="136"/>
    <n v="6256"/>
    <n v="2627.5200000000004"/>
    <n v="0.42000000000000004"/>
    <x v="1"/>
  </r>
  <r>
    <s v="Kohl's"/>
    <n v="1128299"/>
    <x v="280"/>
    <x v="1"/>
    <s v="Ouest"/>
    <s v="New Mexico"/>
    <s v="Albuquerque"/>
    <x v="2"/>
    <n v="46"/>
    <n v="135"/>
    <n v="6210"/>
    <n v="2546.1"/>
    <n v="0.41"/>
    <x v="1"/>
  </r>
  <r>
    <s v="Kohl's"/>
    <n v="1128299"/>
    <x v="280"/>
    <x v="1"/>
    <s v="Ouest"/>
    <s v="New Mexico"/>
    <s v="Albuquerque"/>
    <x v="3"/>
    <n v="43"/>
    <n v="109"/>
    <n v="4687"/>
    <n v="1921.6699999999998"/>
    <n v="0.41"/>
    <x v="1"/>
  </r>
  <r>
    <s v="Kohl's"/>
    <n v="1128299"/>
    <x v="280"/>
    <x v="1"/>
    <s v="Ouest"/>
    <s v="New Mexico"/>
    <s v="Albuquerque"/>
    <x v="4"/>
    <n v="45"/>
    <n v="78"/>
    <n v="3510"/>
    <n v="1228.5"/>
    <n v="0.35"/>
    <x v="1"/>
  </r>
  <r>
    <s v="Kohl's"/>
    <n v="1128299"/>
    <x v="280"/>
    <x v="1"/>
    <s v="Ouest"/>
    <s v="New Mexico"/>
    <s v="Albuquerque"/>
    <x v="5"/>
    <n v="56"/>
    <n v="132"/>
    <n v="7392"/>
    <n v="2143.6799999999998"/>
    <n v="0.28999999999999998"/>
    <x v="1"/>
  </r>
  <r>
    <s v="Kohl's"/>
    <n v="1128299"/>
    <x v="310"/>
    <x v="3"/>
    <s v="Ouest"/>
    <s v="New Mexico"/>
    <s v="Albuquerque"/>
    <x v="0"/>
    <n v="37"/>
    <n v="224"/>
    <n v="8288"/>
    <n v="3232.3199999999997"/>
    <n v="0.38999999999999996"/>
    <x v="1"/>
  </r>
  <r>
    <s v="Kohl's"/>
    <n v="1128299"/>
    <x v="310"/>
    <x v="3"/>
    <s v="Ouest"/>
    <s v="New Mexico"/>
    <s v="Albuquerque"/>
    <x v="1"/>
    <n v="47"/>
    <n v="187"/>
    <n v="8789"/>
    <n v="3779.2700000000004"/>
    <n v="0.43000000000000005"/>
    <x v="1"/>
  </r>
  <r>
    <s v="Kohl's"/>
    <n v="1128299"/>
    <x v="310"/>
    <x v="3"/>
    <s v="Ouest"/>
    <s v="New Mexico"/>
    <s v="Albuquerque"/>
    <x v="2"/>
    <n v="41"/>
    <n v="193"/>
    <n v="7913"/>
    <n v="3165.2"/>
    <n v="0.39999999999999997"/>
    <x v="1"/>
  </r>
  <r>
    <s v="Kohl's"/>
    <n v="1128299"/>
    <x v="310"/>
    <x v="3"/>
    <s v="Ouest"/>
    <s v="New Mexico"/>
    <s v="Albuquerque"/>
    <x v="3"/>
    <n v="37"/>
    <n v="128"/>
    <n v="4736"/>
    <n v="1894.3999999999999"/>
    <n v="0.39999999999999997"/>
    <x v="1"/>
  </r>
  <r>
    <s v="Kohl's"/>
    <n v="1128299"/>
    <x v="310"/>
    <x v="3"/>
    <s v="Ouest"/>
    <s v="New Mexico"/>
    <s v="Albuquerque"/>
    <x v="4"/>
    <n v="44"/>
    <n v="93"/>
    <n v="4092"/>
    <n v="1432.1999999999998"/>
    <n v="0.35"/>
    <x v="1"/>
  </r>
  <r>
    <s v="Kohl's"/>
    <n v="1128299"/>
    <x v="310"/>
    <x v="3"/>
    <s v="Ouest"/>
    <s v="New Mexico"/>
    <s v="Albuquerque"/>
    <x v="5"/>
    <n v="50"/>
    <n v="192"/>
    <n v="9600"/>
    <n v="2688.0000000000005"/>
    <n v="0.28000000000000003"/>
    <x v="1"/>
  </r>
  <r>
    <s v="Kohl's"/>
    <n v="1128299"/>
    <x v="339"/>
    <x v="4"/>
    <s v="Ouest"/>
    <s v="New Mexico"/>
    <s v="Albuquerque"/>
    <x v="0"/>
    <n v="41"/>
    <n v="248"/>
    <n v="10168"/>
    <n v="3965.5199999999995"/>
    <n v="0.38999999999999996"/>
    <x v="1"/>
  </r>
  <r>
    <s v="Kohl's"/>
    <n v="1128299"/>
    <x v="339"/>
    <x v="4"/>
    <s v="Ouest"/>
    <s v="New Mexico"/>
    <s v="Albuquerque"/>
    <x v="1"/>
    <n v="45"/>
    <n v="210"/>
    <n v="9450"/>
    <n v="4063.5000000000005"/>
    <n v="0.43000000000000005"/>
    <x v="1"/>
  </r>
  <r>
    <s v="Kohl's"/>
    <n v="1128299"/>
    <x v="339"/>
    <x v="4"/>
    <s v="Ouest"/>
    <s v="New Mexico"/>
    <s v="Albuquerque"/>
    <x v="2"/>
    <n v="39"/>
    <n v="171"/>
    <n v="6669"/>
    <n v="2467.5299999999997"/>
    <n v="0.37"/>
    <x v="1"/>
  </r>
  <r>
    <s v="Kohl's"/>
    <n v="1128299"/>
    <x v="339"/>
    <x v="4"/>
    <s v="Ouest"/>
    <s v="New Mexico"/>
    <s v="Albuquerque"/>
    <x v="3"/>
    <n v="39"/>
    <n v="149"/>
    <n v="5811"/>
    <n v="2440.62"/>
    <n v="0.42"/>
    <x v="1"/>
  </r>
  <r>
    <s v="Kohl's"/>
    <n v="1128299"/>
    <x v="339"/>
    <x v="4"/>
    <s v="Ouest"/>
    <s v="New Mexico"/>
    <s v="Albuquerque"/>
    <x v="4"/>
    <n v="40"/>
    <n v="160"/>
    <n v="6400"/>
    <n v="2048"/>
    <n v="0.32"/>
    <x v="1"/>
  </r>
  <r>
    <s v="Kohl's"/>
    <n v="1128299"/>
    <x v="339"/>
    <x v="4"/>
    <s v="Ouest"/>
    <s v="New Mexico"/>
    <s v="Albuquerque"/>
    <x v="5"/>
    <n v="49"/>
    <n v="160"/>
    <n v="7840"/>
    <n v="2508.8000000000002"/>
    <n v="0.32"/>
    <x v="1"/>
  </r>
  <r>
    <s v="Kohl's"/>
    <n v="1128299"/>
    <x v="371"/>
    <x v="1"/>
    <s v="Ouest"/>
    <s v="New Mexico"/>
    <s v="Albuquerque"/>
    <x v="0"/>
    <n v="40"/>
    <n v="224"/>
    <n v="8960"/>
    <n v="3315.2"/>
    <n v="0.37"/>
    <x v="1"/>
  </r>
  <r>
    <s v="Kohl's"/>
    <n v="1128299"/>
    <x v="371"/>
    <x v="1"/>
    <s v="Ouest"/>
    <s v="New Mexico"/>
    <s v="Albuquerque"/>
    <x v="1"/>
    <n v="44"/>
    <n v="208"/>
    <n v="9152"/>
    <n v="4026.88"/>
    <n v="0.44"/>
    <x v="1"/>
  </r>
  <r>
    <s v="Kohl's"/>
    <n v="1128299"/>
    <x v="371"/>
    <x v="1"/>
    <s v="Ouest"/>
    <s v="New Mexico"/>
    <s v="Albuquerque"/>
    <x v="2"/>
    <n v="46"/>
    <n v="163"/>
    <n v="7498"/>
    <n v="2999.2"/>
    <n v="0.39999999999999997"/>
    <x v="1"/>
  </r>
  <r>
    <s v="Kohl's"/>
    <n v="1128299"/>
    <x v="371"/>
    <x v="1"/>
    <s v="Ouest"/>
    <s v="New Mexico"/>
    <s v="Albuquerque"/>
    <x v="3"/>
    <n v="46"/>
    <n v="152"/>
    <n v="6992"/>
    <n v="2587.04"/>
    <n v="0.37"/>
    <x v="1"/>
  </r>
  <r>
    <s v="Kohl's"/>
    <n v="1128299"/>
    <x v="371"/>
    <x v="1"/>
    <s v="Ouest"/>
    <s v="New Mexico"/>
    <s v="Albuquerque"/>
    <x v="4"/>
    <n v="48"/>
    <n v="162"/>
    <n v="7776"/>
    <n v="2643.8399999999997"/>
    <n v="0.33999999999999997"/>
    <x v="1"/>
  </r>
  <r>
    <s v="Kohl's"/>
    <n v="1128299"/>
    <x v="371"/>
    <x v="1"/>
    <s v="Ouest"/>
    <s v="New Mexico"/>
    <s v="Albuquerque"/>
    <x v="5"/>
    <n v="50"/>
    <n v="153"/>
    <n v="7650"/>
    <n v="2448"/>
    <n v="0.32"/>
    <x v="1"/>
  </r>
  <r>
    <s v="Kohl's"/>
    <n v="1128299"/>
    <x v="403"/>
    <x v="5"/>
    <s v="Ouest"/>
    <s v="New Mexico"/>
    <s v="Albuquerque"/>
    <x v="0"/>
    <n v="37"/>
    <n v="206"/>
    <n v="7622"/>
    <n v="3201.24"/>
    <n v="0.42"/>
    <x v="1"/>
  </r>
  <r>
    <s v="Kohl's"/>
    <n v="1128299"/>
    <x v="403"/>
    <x v="5"/>
    <s v="Ouest"/>
    <s v="New Mexico"/>
    <s v="Albuquerque"/>
    <x v="1"/>
    <n v="39"/>
    <n v="188"/>
    <n v="7332"/>
    <n v="3372.7200000000003"/>
    <n v="0.46"/>
    <x v="1"/>
  </r>
  <r>
    <s v="Kohl's"/>
    <n v="1128299"/>
    <x v="403"/>
    <x v="5"/>
    <s v="Ouest"/>
    <s v="New Mexico"/>
    <s v="Albuquerque"/>
    <x v="2"/>
    <n v="39"/>
    <n v="147"/>
    <n v="5733"/>
    <n v="2407.86"/>
    <n v="0.42"/>
    <x v="1"/>
  </r>
  <r>
    <s v="Kohl's"/>
    <n v="1128299"/>
    <x v="403"/>
    <x v="5"/>
    <s v="Ouest"/>
    <s v="New Mexico"/>
    <s v="Albuquerque"/>
    <x v="3"/>
    <n v="37"/>
    <n v="145"/>
    <n v="5365"/>
    <n v="2199.65"/>
    <n v="0.41"/>
    <x v="1"/>
  </r>
  <r>
    <s v="Kohl's"/>
    <n v="1128299"/>
    <x v="403"/>
    <x v="5"/>
    <s v="Ouest"/>
    <s v="New Mexico"/>
    <s v="Albuquerque"/>
    <x v="4"/>
    <n v="40"/>
    <n v="145"/>
    <n v="5800"/>
    <n v="2029.9999999999998"/>
    <n v="0.35"/>
    <x v="1"/>
  </r>
  <r>
    <s v="Kohl's"/>
    <n v="1128299"/>
    <x v="403"/>
    <x v="5"/>
    <s v="Ouest"/>
    <s v="New Mexico"/>
    <s v="Albuquerque"/>
    <x v="5"/>
    <n v="48"/>
    <n v="157"/>
    <n v="7536"/>
    <n v="2260.7999999999997"/>
    <n v="0.3"/>
    <x v="1"/>
  </r>
  <r>
    <s v="Kohl's"/>
    <n v="1128299"/>
    <x v="432"/>
    <x v="6"/>
    <s v="Ouest"/>
    <s v="New Mexico"/>
    <s v="Albuquerque"/>
    <x v="0"/>
    <n v="35"/>
    <n v="171"/>
    <n v="5985"/>
    <n v="2214.4499999999998"/>
    <n v="0.37"/>
    <x v="1"/>
  </r>
  <r>
    <s v="Kohl's"/>
    <n v="1128299"/>
    <x v="432"/>
    <x v="6"/>
    <s v="Ouest"/>
    <s v="New Mexico"/>
    <s v="Albuquerque"/>
    <x v="1"/>
    <n v="38"/>
    <n v="182"/>
    <n v="6916"/>
    <n v="2973.8800000000006"/>
    <n v="0.43000000000000005"/>
    <x v="1"/>
  </r>
  <r>
    <s v="Kohl's"/>
    <n v="1128299"/>
    <x v="432"/>
    <x v="6"/>
    <s v="Ouest"/>
    <s v="New Mexico"/>
    <s v="Albuquerque"/>
    <x v="2"/>
    <n v="34"/>
    <n v="120"/>
    <n v="4080"/>
    <n v="1631.9999999999998"/>
    <n v="0.39999999999999997"/>
    <x v="1"/>
  </r>
  <r>
    <s v="Kohl's"/>
    <n v="1128299"/>
    <x v="432"/>
    <x v="6"/>
    <s v="Ouest"/>
    <s v="New Mexico"/>
    <s v="Albuquerque"/>
    <x v="3"/>
    <n v="35"/>
    <n v="112"/>
    <n v="3920"/>
    <n v="1646.3999999999999"/>
    <n v="0.42"/>
    <x v="1"/>
  </r>
  <r>
    <s v="Kohl's"/>
    <n v="1128299"/>
    <x v="432"/>
    <x v="6"/>
    <s v="Ouest"/>
    <s v="New Mexico"/>
    <s v="Albuquerque"/>
    <x v="4"/>
    <n v="41"/>
    <n v="114"/>
    <n v="4674"/>
    <n v="1542.4199999999998"/>
    <n v="0.32999999999999996"/>
    <x v="1"/>
  </r>
  <r>
    <s v="Kohl's"/>
    <n v="1128299"/>
    <x v="432"/>
    <x v="6"/>
    <s v="Ouest"/>
    <s v="New Mexico"/>
    <s v="Albuquerque"/>
    <x v="5"/>
    <n v="57"/>
    <n v="131"/>
    <n v="7467"/>
    <n v="2314.77"/>
    <n v="0.31"/>
    <x v="1"/>
  </r>
  <r>
    <s v="Kohl's"/>
    <n v="1128299"/>
    <x v="463"/>
    <x v="2"/>
    <s v="Ouest"/>
    <s v="New Mexico"/>
    <s v="Albuquerque"/>
    <x v="0"/>
    <n v="47"/>
    <n v="176"/>
    <n v="8272"/>
    <n v="3391.52"/>
    <n v="0.41"/>
    <x v="1"/>
  </r>
  <r>
    <s v="Kohl's"/>
    <n v="1128299"/>
    <x v="463"/>
    <x v="2"/>
    <s v="Ouest"/>
    <s v="New Mexico"/>
    <s v="Albuquerque"/>
    <x v="1"/>
    <n v="44"/>
    <n v="180"/>
    <n v="7920"/>
    <n v="3405.6000000000004"/>
    <n v="0.43000000000000005"/>
    <x v="1"/>
  </r>
  <r>
    <s v="Kohl's"/>
    <n v="1128299"/>
    <x v="463"/>
    <x v="2"/>
    <s v="Ouest"/>
    <s v="New Mexico"/>
    <s v="Albuquerque"/>
    <x v="2"/>
    <n v="46"/>
    <n v="149"/>
    <n v="6854"/>
    <n v="2535.98"/>
    <n v="0.37"/>
    <x v="1"/>
  </r>
  <r>
    <s v="Kohl's"/>
    <n v="1128299"/>
    <x v="463"/>
    <x v="2"/>
    <s v="Ouest"/>
    <s v="New Mexico"/>
    <s v="Albuquerque"/>
    <x v="3"/>
    <n v="40"/>
    <n v="136"/>
    <n v="5440"/>
    <n v="2230.4"/>
    <n v="0.41"/>
    <x v="1"/>
  </r>
  <r>
    <s v="Kohl's"/>
    <n v="1128299"/>
    <x v="463"/>
    <x v="2"/>
    <s v="Ouest"/>
    <s v="New Mexico"/>
    <s v="Albuquerque"/>
    <x v="4"/>
    <n v="54"/>
    <n v="131"/>
    <n v="7074"/>
    <n v="2617.38"/>
    <n v="0.37"/>
    <x v="1"/>
  </r>
  <r>
    <s v="Kohl's"/>
    <n v="1128299"/>
    <x v="463"/>
    <x v="2"/>
    <s v="Ouest"/>
    <s v="New Mexico"/>
    <s v="Albuquerque"/>
    <x v="5"/>
    <n v="56"/>
    <n v="170"/>
    <n v="9520"/>
    <n v="2856"/>
    <n v="0.3"/>
    <x v="1"/>
  </r>
  <r>
    <s v="Kohl's"/>
    <n v="1128299"/>
    <x v="492"/>
    <x v="3"/>
    <s v="Ouest"/>
    <s v="New Mexico"/>
    <s v="Albuquerque"/>
    <x v="0"/>
    <n v="44"/>
    <n v="238"/>
    <n v="10472"/>
    <n v="4398.24"/>
    <n v="0.42"/>
    <x v="1"/>
  </r>
  <r>
    <s v="Kohl's"/>
    <n v="1128299"/>
    <x v="492"/>
    <x v="3"/>
    <s v="Ouest"/>
    <s v="New Mexico"/>
    <s v="Albuquerque"/>
    <x v="1"/>
    <n v="47"/>
    <n v="217"/>
    <n v="10199"/>
    <n v="4793.5300000000007"/>
    <n v="0.47000000000000003"/>
    <x v="1"/>
  </r>
  <r>
    <s v="Sports Direct"/>
    <n v="1128299"/>
    <x v="492"/>
    <x v="3"/>
    <s v="Ouest"/>
    <s v="New Mexico"/>
    <s v="Albuquerque"/>
    <x v="2"/>
    <n v="44"/>
    <n v="150"/>
    <n v="6600"/>
    <n v="2706"/>
    <n v="0.41"/>
    <x v="1"/>
  </r>
  <r>
    <s v="Sports Direct"/>
    <n v="1128299"/>
    <x v="492"/>
    <x v="3"/>
    <s v="Ouest"/>
    <s v="New Mexico"/>
    <s v="Albuquerque"/>
    <x v="3"/>
    <n v="45"/>
    <n v="160"/>
    <n v="7200"/>
    <n v="2879.9999999999995"/>
    <n v="0.39999999999999997"/>
    <x v="1"/>
  </r>
  <r>
    <s v="Sports Direct"/>
    <n v="1128299"/>
    <x v="492"/>
    <x v="3"/>
    <s v="Ouest"/>
    <s v="New Mexico"/>
    <s v="Albuquerque"/>
    <x v="4"/>
    <n v="55"/>
    <n v="128"/>
    <n v="7040"/>
    <n v="2323.1999999999998"/>
    <n v="0.32999999999999996"/>
    <x v="1"/>
  </r>
  <r>
    <s v="Sports Direct"/>
    <n v="1128299"/>
    <x v="492"/>
    <x v="3"/>
    <s v="Ouest"/>
    <s v="New Mexico"/>
    <s v="Albuquerque"/>
    <x v="5"/>
    <n v="56"/>
    <n v="173"/>
    <n v="9688"/>
    <n v="2615.7600000000002"/>
    <n v="0.27"/>
    <x v="1"/>
  </r>
  <r>
    <s v="Sports Direct"/>
    <n v="1128299"/>
    <x v="177"/>
    <x v="0"/>
    <s v="Ouest"/>
    <s v="New Mexico"/>
    <s v="Albuquerque"/>
    <x v="0"/>
    <n v="24"/>
    <n v="149"/>
    <n v="3576"/>
    <n v="1644.96"/>
    <n v="0.46"/>
    <x v="1"/>
  </r>
  <r>
    <s v="Sports Direct"/>
    <n v="1128299"/>
    <x v="177"/>
    <x v="0"/>
    <s v="Ouest"/>
    <s v="New Mexico"/>
    <s v="Albuquerque"/>
    <x v="1"/>
    <n v="27"/>
    <n v="140"/>
    <n v="3780"/>
    <n v="1776.6000000000001"/>
    <n v="0.47000000000000003"/>
    <x v="1"/>
  </r>
  <r>
    <s v="Sports Direct"/>
    <n v="1128299"/>
    <x v="177"/>
    <x v="0"/>
    <s v="Ouest"/>
    <s v="New Mexico"/>
    <s v="Albuquerque"/>
    <x v="2"/>
    <n v="32"/>
    <n v="140"/>
    <n v="4480"/>
    <n v="1881.6"/>
    <n v="0.42"/>
    <x v="1"/>
  </r>
  <r>
    <s v="Sports Direct"/>
    <n v="1128299"/>
    <x v="177"/>
    <x v="0"/>
    <s v="Ouest"/>
    <s v="New Mexico"/>
    <s v="Albuquerque"/>
    <x v="3"/>
    <n v="28"/>
    <n v="99"/>
    <n v="2772"/>
    <n v="1164.24"/>
    <n v="0.42000000000000004"/>
    <x v="1"/>
  </r>
  <r>
    <s v="Sports Direct"/>
    <n v="1128299"/>
    <x v="177"/>
    <x v="0"/>
    <s v="Ouest"/>
    <s v="New Mexico"/>
    <s v="Albuquerque"/>
    <x v="4"/>
    <n v="35"/>
    <n v="75"/>
    <n v="2625"/>
    <n v="1050"/>
    <n v="0.39999999999999997"/>
    <x v="1"/>
  </r>
  <r>
    <s v="Sports Direct"/>
    <n v="1128299"/>
    <x v="177"/>
    <x v="0"/>
    <s v="Ouest"/>
    <s v="New Mexico"/>
    <s v="Albuquerque"/>
    <x v="5"/>
    <n v="28"/>
    <n v="140"/>
    <n v="3920"/>
    <n v="1254.4000000000001"/>
    <n v="0.32"/>
    <x v="1"/>
  </r>
  <r>
    <s v="Sports Direct"/>
    <n v="1128299"/>
    <x v="208"/>
    <x v="3"/>
    <s v="Ouest"/>
    <s v="New Mexico"/>
    <s v="Albuquerque"/>
    <x v="0"/>
    <n v="23"/>
    <n v="150"/>
    <n v="3450"/>
    <n v="1483.5000000000002"/>
    <n v="0.43000000000000005"/>
    <x v="1"/>
  </r>
  <r>
    <s v="Sports Direct"/>
    <n v="1128299"/>
    <x v="208"/>
    <x v="3"/>
    <s v="Ouest"/>
    <s v="New Mexico"/>
    <s v="Albuquerque"/>
    <x v="1"/>
    <n v="27"/>
    <n v="124"/>
    <n v="3348"/>
    <n v="1540.0800000000002"/>
    <n v="0.46"/>
    <x v="1"/>
  </r>
  <r>
    <s v="Sports Direct"/>
    <n v="1128299"/>
    <x v="208"/>
    <x v="3"/>
    <s v="Ouest"/>
    <s v="New Mexico"/>
    <s v="Albuquerque"/>
    <x v="2"/>
    <n v="28"/>
    <n v="120"/>
    <n v="3360"/>
    <n v="1377.6"/>
    <n v="0.41"/>
    <x v="1"/>
  </r>
  <r>
    <s v="Sports Direct"/>
    <n v="1128299"/>
    <x v="208"/>
    <x v="3"/>
    <s v="Sud-est"/>
    <s v="Georgia"/>
    <s v="Atlanta"/>
    <x v="3"/>
    <n v="30"/>
    <n v="80"/>
    <n v="2400"/>
    <n v="1056"/>
    <n v="0.44"/>
    <x v="1"/>
  </r>
  <r>
    <s v="Sports Direct"/>
    <n v="1128299"/>
    <x v="208"/>
    <x v="3"/>
    <s v="Sud-est"/>
    <s v="Georgia"/>
    <s v="Atlanta"/>
    <x v="4"/>
    <n v="34"/>
    <n v="60"/>
    <n v="2040"/>
    <n v="795.59999999999991"/>
    <n v="0.38999999999999996"/>
    <x v="1"/>
  </r>
  <r>
    <s v="Sports Direct"/>
    <n v="1128299"/>
    <x v="208"/>
    <x v="3"/>
    <s v="Sud-est"/>
    <s v="Georgia"/>
    <s v="Atlanta"/>
    <x v="5"/>
    <n v="28"/>
    <n v="131"/>
    <n v="3668"/>
    <n v="1063.72"/>
    <n v="0.28999999999999998"/>
    <x v="1"/>
  </r>
  <r>
    <s v="Sports Direct"/>
    <n v="1128299"/>
    <x v="217"/>
    <x v="2"/>
    <s v="Sud-est"/>
    <s v="Georgia"/>
    <s v="Atlanta"/>
    <x v="0"/>
    <n v="30"/>
    <n v="163"/>
    <n v="4890"/>
    <n v="2102.7000000000003"/>
    <n v="0.43000000000000005"/>
    <x v="1"/>
  </r>
  <r>
    <s v="Sports Direct"/>
    <n v="1128299"/>
    <x v="217"/>
    <x v="2"/>
    <s v="Sud-est"/>
    <s v="Georgia"/>
    <s v="Atlanta"/>
    <x v="1"/>
    <n v="37"/>
    <n v="113"/>
    <n v="4181"/>
    <n v="1839.64"/>
    <n v="0.44"/>
    <x v="1"/>
  </r>
  <r>
    <s v="Sports Direct"/>
    <n v="1128299"/>
    <x v="217"/>
    <x v="2"/>
    <s v="Sud-est"/>
    <s v="Georgia"/>
    <s v="Atlanta"/>
    <x v="2"/>
    <n v="39"/>
    <n v="124"/>
    <n v="4836"/>
    <n v="1837.68"/>
    <n v="0.38"/>
    <x v="1"/>
  </r>
  <r>
    <s v="Sports Direct"/>
    <n v="1128299"/>
    <x v="217"/>
    <x v="2"/>
    <s v="Sud-est"/>
    <s v="Georgia"/>
    <s v="Atlanta"/>
    <x v="3"/>
    <n v="38"/>
    <n v="78"/>
    <n v="2964"/>
    <n v="1333.8"/>
    <n v="0.45"/>
    <x v="1"/>
  </r>
  <r>
    <s v="Sports Direct"/>
    <n v="1128299"/>
    <x v="217"/>
    <x v="2"/>
    <s v="Sud-est"/>
    <s v="Georgia"/>
    <s v="Atlanta"/>
    <x v="4"/>
    <n v="41"/>
    <n v="45"/>
    <n v="1845"/>
    <n v="756.44999999999993"/>
    <n v="0.41"/>
    <x v="1"/>
  </r>
  <r>
    <s v="Sports Direct"/>
    <n v="1128299"/>
    <x v="217"/>
    <x v="2"/>
    <s v="Sud-est"/>
    <s v="Georgia"/>
    <s v="Atlanta"/>
    <x v="5"/>
    <n v="40"/>
    <n v="112"/>
    <n v="4480"/>
    <n v="1299.1999999999998"/>
    <n v="0.28999999999999998"/>
    <x v="1"/>
  </r>
  <r>
    <s v="Sports Direct"/>
    <n v="1128299"/>
    <x v="236"/>
    <x v="6"/>
    <s v="Sud-est"/>
    <s v="Georgia"/>
    <s v="Atlanta"/>
    <x v="0"/>
    <n v="37"/>
    <n v="179"/>
    <n v="6623"/>
    <n v="2847.8900000000003"/>
    <n v="0.43000000000000005"/>
    <x v="1"/>
  </r>
  <r>
    <s v="Sports Direct"/>
    <n v="1128299"/>
    <x v="236"/>
    <x v="6"/>
    <s v="Sud-est"/>
    <s v="Georgia"/>
    <s v="Atlanta"/>
    <x v="1"/>
    <n v="40"/>
    <n v="111"/>
    <n v="4440"/>
    <n v="1864.8000000000002"/>
    <n v="0.42000000000000004"/>
    <x v="1"/>
  </r>
  <r>
    <s v="Sports Direct"/>
    <n v="1128299"/>
    <x v="236"/>
    <x v="6"/>
    <s v="Sud-est"/>
    <s v="Georgia"/>
    <s v="Atlanta"/>
    <x v="2"/>
    <n v="36"/>
    <n v="113"/>
    <n v="4068"/>
    <n v="1505.16"/>
    <n v="0.37"/>
    <x v="1"/>
  </r>
  <r>
    <s v="Sports Direct"/>
    <n v="1128299"/>
    <x v="236"/>
    <x v="6"/>
    <s v="Sud-est"/>
    <s v="Georgia"/>
    <s v="Atlanta"/>
    <x v="3"/>
    <n v="40"/>
    <n v="96"/>
    <n v="3840"/>
    <n v="1728"/>
    <n v="0.45"/>
    <x v="1"/>
  </r>
  <r>
    <s v="Sports Direct"/>
    <n v="1128299"/>
    <x v="236"/>
    <x v="6"/>
    <s v="Sud-est"/>
    <s v="Georgia"/>
    <s v="Atlanta"/>
    <x v="4"/>
    <n v="38"/>
    <n v="56"/>
    <n v="2128"/>
    <n v="893.76"/>
    <n v="0.42"/>
    <x v="1"/>
  </r>
  <r>
    <s v="Sports Direct"/>
    <n v="1128299"/>
    <x v="236"/>
    <x v="6"/>
    <s v="Sud-est"/>
    <s v="Georgia"/>
    <s v="Atlanta"/>
    <x v="5"/>
    <n v="56"/>
    <n v="112"/>
    <n v="6272"/>
    <n v="1756.16"/>
    <n v="0.28000000000000003"/>
    <x v="1"/>
  </r>
  <r>
    <s v="Sports Direct"/>
    <n v="1128299"/>
    <x v="267"/>
    <x v="2"/>
    <s v="Sud-est"/>
    <s v="Georgia"/>
    <s v="Atlanta"/>
    <x v="0"/>
    <n v="37"/>
    <n v="187"/>
    <n v="6919"/>
    <n v="3182.7400000000002"/>
    <n v="0.46"/>
    <x v="1"/>
  </r>
  <r>
    <s v="Sports Direct"/>
    <n v="1128299"/>
    <x v="267"/>
    <x v="2"/>
    <s v="Sud-est"/>
    <s v="Georgia"/>
    <s v="Atlanta"/>
    <x v="1"/>
    <n v="36"/>
    <n v="136"/>
    <n v="4896"/>
    <n v="2203.2000000000003"/>
    <n v="0.45"/>
    <x v="1"/>
  </r>
  <r>
    <s v="Sports Direct"/>
    <n v="1128299"/>
    <x v="267"/>
    <x v="2"/>
    <s v="Sud-est"/>
    <s v="Georgia"/>
    <s v="Atlanta"/>
    <x v="2"/>
    <n v="40"/>
    <n v="145"/>
    <n v="5800"/>
    <n v="2261.9999999999995"/>
    <n v="0.38999999999999996"/>
    <x v="1"/>
  </r>
  <r>
    <s v="Sports Direct"/>
    <n v="1128299"/>
    <x v="267"/>
    <x v="2"/>
    <s v="Sud-est"/>
    <s v="Georgia"/>
    <s v="Atlanta"/>
    <x v="3"/>
    <n v="34"/>
    <n v="114"/>
    <n v="3876"/>
    <n v="1666.6800000000003"/>
    <n v="0.43000000000000005"/>
    <x v="1"/>
  </r>
  <r>
    <s v="Sports Direct"/>
    <n v="1128299"/>
    <x v="267"/>
    <x v="2"/>
    <s v="Sud-est"/>
    <s v="Georgia"/>
    <s v="Atlanta"/>
    <x v="4"/>
    <n v="39"/>
    <n v="74"/>
    <n v="2886"/>
    <n v="1212.1199999999999"/>
    <n v="0.42"/>
    <x v="1"/>
  </r>
  <r>
    <s v="Sports Direct"/>
    <n v="1128299"/>
    <x v="267"/>
    <x v="2"/>
    <s v="Sud-est"/>
    <s v="Georgia"/>
    <s v="Atlanta"/>
    <x v="5"/>
    <n v="53"/>
    <n v="124"/>
    <n v="6572"/>
    <n v="2037.32"/>
    <n v="0.31"/>
    <x v="1"/>
  </r>
  <r>
    <s v="Sports Direct"/>
    <n v="1128299"/>
    <x v="297"/>
    <x v="4"/>
    <s v="Sud-est"/>
    <s v="Georgia"/>
    <s v="Atlanta"/>
    <x v="0"/>
    <n v="35"/>
    <n v="203"/>
    <n v="7105"/>
    <n v="3055.1500000000005"/>
    <n v="0.43000000000000005"/>
    <x v="1"/>
  </r>
  <r>
    <s v="Sports Direct"/>
    <n v="1128299"/>
    <x v="297"/>
    <x v="4"/>
    <s v="Sud-est"/>
    <s v="Georgia"/>
    <s v="Atlanta"/>
    <x v="1"/>
    <n v="41"/>
    <n v="163"/>
    <n v="6683"/>
    <n v="2940.52"/>
    <n v="0.44"/>
    <x v="1"/>
  </r>
  <r>
    <s v="Sports Direct"/>
    <n v="1128299"/>
    <x v="297"/>
    <x v="4"/>
    <s v="Sud-est"/>
    <s v="Georgia"/>
    <s v="Atlanta"/>
    <x v="2"/>
    <n v="39"/>
    <n v="158"/>
    <n v="6162"/>
    <n v="2341.56"/>
    <n v="0.38"/>
    <x v="1"/>
  </r>
  <r>
    <s v="Sports Direct"/>
    <n v="1128299"/>
    <x v="297"/>
    <x v="4"/>
    <s v="Sud-est"/>
    <s v="Georgia"/>
    <s v="Atlanta"/>
    <x v="3"/>
    <n v="33"/>
    <n v="132"/>
    <n v="4356"/>
    <n v="1873.0800000000002"/>
    <n v="0.43000000000000005"/>
    <x v="1"/>
  </r>
  <r>
    <s v="Sports Direct"/>
    <n v="1128299"/>
    <x v="297"/>
    <x v="4"/>
    <s v="Sud-est"/>
    <s v="Georgia"/>
    <s v="Atlanta"/>
    <x v="4"/>
    <n v="42"/>
    <n v="94"/>
    <n v="3948"/>
    <n v="1539.7199999999998"/>
    <n v="0.38999999999999996"/>
    <x v="1"/>
  </r>
  <r>
    <s v="Sports Direct"/>
    <n v="1128299"/>
    <x v="297"/>
    <x v="4"/>
    <s v="Sud-est"/>
    <s v="Georgia"/>
    <s v="Atlanta"/>
    <x v="5"/>
    <n v="53"/>
    <n v="190"/>
    <n v="10070"/>
    <n v="3222.4"/>
    <n v="0.32"/>
    <x v="1"/>
  </r>
  <r>
    <s v="Sports Direct"/>
    <n v="1128299"/>
    <x v="326"/>
    <x v="5"/>
    <s v="Sud-est"/>
    <s v="Georgia"/>
    <s v="Atlanta"/>
    <x v="0"/>
    <n v="37"/>
    <n v="218"/>
    <n v="8066"/>
    <n v="3710.36"/>
    <n v="0.46"/>
    <x v="1"/>
  </r>
  <r>
    <s v="Sports Direct"/>
    <n v="1128299"/>
    <x v="326"/>
    <x v="5"/>
    <s v="Sud-est"/>
    <s v="Georgia"/>
    <s v="Atlanta"/>
    <x v="1"/>
    <n v="37"/>
    <n v="173"/>
    <n v="6401"/>
    <n v="2944.46"/>
    <n v="0.46"/>
    <x v="1"/>
  </r>
  <r>
    <s v="Sports Direct"/>
    <n v="1128299"/>
    <x v="326"/>
    <x v="5"/>
    <s v="Sud-est"/>
    <s v="Georgia"/>
    <s v="Atlanta"/>
    <x v="2"/>
    <n v="41"/>
    <n v="184"/>
    <n v="7544"/>
    <n v="3093.04"/>
    <n v="0.41"/>
    <x v="1"/>
  </r>
  <r>
    <s v="Sports Direct"/>
    <n v="1128299"/>
    <x v="326"/>
    <x v="5"/>
    <s v="Sud-est"/>
    <s v="Georgia"/>
    <s v="Atlanta"/>
    <x v="3"/>
    <n v="39"/>
    <n v="128"/>
    <n v="4992"/>
    <n v="2246.4"/>
    <n v="0.45"/>
    <x v="1"/>
  </r>
  <r>
    <s v="Sports Direct"/>
    <n v="1128299"/>
    <x v="326"/>
    <x v="5"/>
    <s v="Sud-est"/>
    <s v="Georgia"/>
    <s v="Atlanta"/>
    <x v="4"/>
    <n v="39"/>
    <n v="162"/>
    <n v="6318"/>
    <n v="2400.84"/>
    <n v="0.38"/>
    <x v="1"/>
  </r>
  <r>
    <s v="Sports Direct"/>
    <n v="1128299"/>
    <x v="326"/>
    <x v="5"/>
    <s v="Sud-est"/>
    <s v="Georgia"/>
    <s v="Atlanta"/>
    <x v="5"/>
    <n v="51"/>
    <n v="157"/>
    <n v="8007"/>
    <n v="2322.0299999999997"/>
    <n v="0.28999999999999998"/>
    <x v="1"/>
  </r>
  <r>
    <s v="Sports Direct"/>
    <n v="1128299"/>
    <x v="358"/>
    <x v="2"/>
    <s v="Sud-est"/>
    <s v="Georgia"/>
    <s v="Atlanta"/>
    <x v="0"/>
    <n v="39"/>
    <n v="209"/>
    <n v="8151"/>
    <n v="3749.46"/>
    <n v="0.46"/>
    <x v="1"/>
  </r>
  <r>
    <s v="Sports Direct"/>
    <n v="1128299"/>
    <x v="358"/>
    <x v="2"/>
    <s v="Sud-est"/>
    <s v="Georgia"/>
    <s v="Atlanta"/>
    <x v="1"/>
    <n v="44"/>
    <n v="200"/>
    <n v="8800"/>
    <n v="3696.0000000000005"/>
    <n v="0.42000000000000004"/>
    <x v="1"/>
  </r>
  <r>
    <s v="Sports Direct"/>
    <n v="1128299"/>
    <x v="358"/>
    <x v="2"/>
    <s v="Sud-est"/>
    <s v="Georgia"/>
    <s v="Atlanta"/>
    <x v="2"/>
    <n v="42"/>
    <n v="150"/>
    <n v="6300"/>
    <n v="2646"/>
    <n v="0.42"/>
    <x v="1"/>
  </r>
  <r>
    <s v="Sports Direct"/>
    <n v="1128299"/>
    <x v="358"/>
    <x v="2"/>
    <s v="Sud-est"/>
    <s v="Georgia"/>
    <s v="Atlanta"/>
    <x v="3"/>
    <n v="42"/>
    <n v="149"/>
    <n v="6258"/>
    <n v="2816.1"/>
    <n v="0.45"/>
    <x v="1"/>
  </r>
  <r>
    <s v="Sports Direct"/>
    <n v="1128299"/>
    <x v="358"/>
    <x v="2"/>
    <s v="Sud-est"/>
    <s v="Georgia"/>
    <s v="Atlanta"/>
    <x v="4"/>
    <n v="51"/>
    <n v="140"/>
    <n v="7140"/>
    <n v="2784.6"/>
    <n v="0.38999999999999996"/>
    <x v="1"/>
  </r>
  <r>
    <s v="Sports Direct"/>
    <n v="1128299"/>
    <x v="358"/>
    <x v="2"/>
    <s v="Sud-est"/>
    <s v="Georgia"/>
    <s v="Atlanta"/>
    <x v="5"/>
    <n v="50"/>
    <n v="128"/>
    <n v="6400"/>
    <n v="1855.9999999999998"/>
    <n v="0.28999999999999998"/>
    <x v="1"/>
  </r>
  <r>
    <s v="Sports Direct"/>
    <n v="1128299"/>
    <x v="390"/>
    <x v="6"/>
    <s v="Sud-est"/>
    <s v="Georgia"/>
    <s v="Atlanta"/>
    <x v="0"/>
    <n v="31"/>
    <n v="204"/>
    <n v="6324"/>
    <n v="2909.04"/>
    <n v="0.46"/>
    <x v="1"/>
  </r>
  <r>
    <s v="Sports Direct"/>
    <n v="1128299"/>
    <x v="390"/>
    <x v="6"/>
    <s v="Sud-est"/>
    <s v="Georgia"/>
    <s v="Atlanta"/>
    <x v="1"/>
    <n v="38"/>
    <n v="198"/>
    <n v="7524"/>
    <n v="3310.56"/>
    <n v="0.44"/>
    <x v="1"/>
  </r>
  <r>
    <s v="Sports Direct"/>
    <n v="1128299"/>
    <x v="390"/>
    <x v="6"/>
    <s v="Sud-est"/>
    <s v="Georgia"/>
    <s v="Atlanta"/>
    <x v="2"/>
    <n v="32"/>
    <n v="135"/>
    <n v="4320"/>
    <n v="1598.4"/>
    <n v="0.37"/>
    <x v="1"/>
  </r>
  <r>
    <s v="Sports Direct"/>
    <n v="1128299"/>
    <x v="390"/>
    <x v="6"/>
    <s v="Sud-est"/>
    <s v="Georgia"/>
    <s v="Atlanta"/>
    <x v="3"/>
    <n v="35"/>
    <n v="120"/>
    <n v="4200"/>
    <n v="1932"/>
    <n v="0.46"/>
    <x v="1"/>
  </r>
  <r>
    <s v="Sports Direct"/>
    <n v="1128299"/>
    <x v="390"/>
    <x v="6"/>
    <s v="Sud-est"/>
    <s v="Georgia"/>
    <s v="Atlanta"/>
    <x v="4"/>
    <n v="36"/>
    <n v="132"/>
    <n v="4752"/>
    <n v="1758.24"/>
    <n v="0.37"/>
    <x v="1"/>
  </r>
  <r>
    <s v="Sports Direct"/>
    <n v="1128299"/>
    <x v="390"/>
    <x v="6"/>
    <s v="Sud-est"/>
    <s v="Georgia"/>
    <s v="Atlanta"/>
    <x v="5"/>
    <n v="46"/>
    <n v="135"/>
    <n v="6210"/>
    <n v="1863"/>
    <n v="0.3"/>
    <x v="1"/>
  </r>
  <r>
    <s v="Sports Direct"/>
    <n v="1128299"/>
    <x v="419"/>
    <x v="0"/>
    <s v="Sud-est"/>
    <s v="Georgia"/>
    <s v="Atlanta"/>
    <x v="0"/>
    <n v="34"/>
    <n v="173"/>
    <n v="5882"/>
    <n v="2705.7200000000003"/>
    <n v="0.46"/>
    <x v="1"/>
  </r>
  <r>
    <s v="Sports Direct"/>
    <n v="1128299"/>
    <x v="419"/>
    <x v="0"/>
    <s v="Sud-est"/>
    <s v="Georgia"/>
    <s v="Atlanta"/>
    <x v="1"/>
    <n v="34"/>
    <n v="173"/>
    <n v="5882"/>
    <n v="2470.44"/>
    <n v="0.42000000000000004"/>
    <x v="1"/>
  </r>
  <r>
    <s v="Sports Direct"/>
    <n v="1128299"/>
    <x v="419"/>
    <x v="0"/>
    <s v="Sud-est"/>
    <s v="Georgia"/>
    <s v="Atlanta"/>
    <x v="2"/>
    <n v="32"/>
    <n v="123"/>
    <n v="3936"/>
    <n v="1495.68"/>
    <n v="0.38"/>
    <x v="1"/>
  </r>
  <r>
    <s v="Sports Direct"/>
    <n v="1128299"/>
    <x v="419"/>
    <x v="0"/>
    <s v="Sud-est"/>
    <s v="Georgia"/>
    <s v="Atlanta"/>
    <x v="3"/>
    <n v="32"/>
    <n v="114"/>
    <n v="3648"/>
    <n v="1605.1200000000001"/>
    <n v="0.44"/>
    <x v="1"/>
  </r>
  <r>
    <s v="Sports Direct"/>
    <n v="1128299"/>
    <x v="419"/>
    <x v="0"/>
    <s v="Sud-est"/>
    <s v="Georgia"/>
    <s v="Atlanta"/>
    <x v="4"/>
    <n v="41"/>
    <n v="102"/>
    <n v="4182"/>
    <n v="1672.8"/>
    <n v="0.39999999999999997"/>
    <x v="1"/>
  </r>
  <r>
    <s v="Sports Direct"/>
    <n v="1128299"/>
    <x v="419"/>
    <x v="0"/>
    <s v="Sud-est"/>
    <s v="Georgia"/>
    <s v="Atlanta"/>
    <x v="5"/>
    <n v="46"/>
    <n v="109"/>
    <n v="5014"/>
    <n v="1554.34"/>
    <n v="0.31"/>
    <x v="1"/>
  </r>
  <r>
    <s v="Sports Direct"/>
    <n v="1128299"/>
    <x v="450"/>
    <x v="3"/>
    <s v="Sud-est"/>
    <s v="Georgia"/>
    <s v="Atlanta"/>
    <x v="0"/>
    <n v="36"/>
    <n v="173"/>
    <n v="6228"/>
    <n v="2615.7600000000002"/>
    <n v="0.42000000000000004"/>
    <x v="1"/>
  </r>
  <r>
    <s v="Sports Direct"/>
    <n v="1128299"/>
    <x v="450"/>
    <x v="3"/>
    <s v="Sud-est"/>
    <s v="Georgia"/>
    <s v="Atlanta"/>
    <x v="1"/>
    <n v="40"/>
    <n v="184"/>
    <n v="7360"/>
    <n v="3238.4"/>
    <n v="0.44"/>
    <x v="1"/>
  </r>
  <r>
    <s v="Sports Direct"/>
    <n v="1128299"/>
    <x v="450"/>
    <x v="3"/>
    <s v="Sud-est"/>
    <s v="Georgia"/>
    <s v="Atlanta"/>
    <x v="2"/>
    <n v="39"/>
    <n v="145"/>
    <n v="5655"/>
    <n v="2262"/>
    <n v="0.39999999999999997"/>
    <x v="1"/>
  </r>
  <r>
    <s v="Sports Direct"/>
    <n v="1128299"/>
    <x v="450"/>
    <x v="3"/>
    <s v="Sud-est"/>
    <s v="Georgia"/>
    <s v="Atlanta"/>
    <x v="3"/>
    <n v="37"/>
    <n v="140"/>
    <n v="5180"/>
    <n v="2382.8000000000002"/>
    <n v="0.46"/>
    <x v="1"/>
  </r>
  <r>
    <s v="Sports Direct"/>
    <n v="1128299"/>
    <x v="450"/>
    <x v="3"/>
    <s v="Sud-est"/>
    <s v="Georgia"/>
    <s v="Atlanta"/>
    <x v="4"/>
    <n v="47"/>
    <n v="119"/>
    <n v="5593"/>
    <n v="2125.34"/>
    <n v="0.38"/>
    <x v="1"/>
  </r>
  <r>
    <s v="Sports Direct"/>
    <n v="1128299"/>
    <x v="450"/>
    <x v="3"/>
    <s v="Sud-est"/>
    <s v="Georgia"/>
    <s v="Atlanta"/>
    <x v="5"/>
    <n v="46"/>
    <n v="157"/>
    <n v="7222"/>
    <n v="2094.3799999999997"/>
    <n v="0.28999999999999998"/>
    <x v="1"/>
  </r>
  <r>
    <s v="Sports Direct"/>
    <n v="1128299"/>
    <x v="479"/>
    <x v="4"/>
    <s v="Sud-est"/>
    <s v="Georgia"/>
    <s v="Atlanta"/>
    <x v="0"/>
    <n v="42"/>
    <n v="209"/>
    <n v="8778"/>
    <n v="4125.66"/>
    <n v="0.47000000000000003"/>
    <x v="1"/>
  </r>
  <r>
    <s v="Sports Direct"/>
    <n v="1128299"/>
    <x v="479"/>
    <x v="4"/>
    <s v="Sud-est"/>
    <s v="Georgia"/>
    <s v="Atlanta"/>
    <x v="1"/>
    <n v="39"/>
    <n v="223"/>
    <n v="8697"/>
    <n v="4087.59"/>
    <n v="0.47000000000000003"/>
    <x v="1"/>
  </r>
  <r>
    <s v="Foot Locker"/>
    <n v="1128299"/>
    <x v="479"/>
    <x v="4"/>
    <s v="Sud-est"/>
    <s v="Georgia"/>
    <s v="Atlanta"/>
    <x v="2"/>
    <n v="36"/>
    <n v="147"/>
    <n v="5292"/>
    <n v="2222.64"/>
    <n v="0.42"/>
    <x v="1"/>
  </r>
  <r>
    <s v="Foot Locker"/>
    <n v="1128299"/>
    <x v="479"/>
    <x v="4"/>
    <s v="Sud-est"/>
    <s v="Georgia"/>
    <s v="Atlanta"/>
    <x v="3"/>
    <n v="40"/>
    <n v="143"/>
    <n v="5720"/>
    <n v="2459.6000000000004"/>
    <n v="0.43000000000000005"/>
    <x v="1"/>
  </r>
  <r>
    <s v="Foot Locker"/>
    <n v="1128299"/>
    <x v="479"/>
    <x v="4"/>
    <s v="Sud-est"/>
    <s v="Georgia"/>
    <s v="Atlanta"/>
    <x v="4"/>
    <n v="44"/>
    <n v="120"/>
    <n v="5280"/>
    <n v="2006.4"/>
    <n v="0.38"/>
    <x v="1"/>
  </r>
  <r>
    <s v="Foot Locker"/>
    <n v="1128299"/>
    <x v="479"/>
    <x v="4"/>
    <s v="Sud-est"/>
    <s v="Georgia"/>
    <s v="Atlanta"/>
    <x v="5"/>
    <n v="47"/>
    <n v="160"/>
    <n v="7520"/>
    <n v="2256"/>
    <n v="0.3"/>
    <x v="1"/>
  </r>
  <r>
    <s v="Foot Locker"/>
    <n v="1185732"/>
    <x v="173"/>
    <x v="3"/>
    <s v="Sud-est"/>
    <s v="Georgia"/>
    <s v="Atlanta"/>
    <x v="0"/>
    <n v="26"/>
    <n v="349"/>
    <n v="9074"/>
    <n v="4264.7800000000007"/>
    <n v="0.47000000000000003"/>
    <x v="1"/>
  </r>
  <r>
    <s v="Foot Locker"/>
    <n v="1185732"/>
    <x v="173"/>
    <x v="3"/>
    <s v="Sud-est"/>
    <s v="Georgia"/>
    <s v="Atlanta"/>
    <x v="1"/>
    <n v="30"/>
    <n v="256"/>
    <n v="7680"/>
    <n v="3071.9999999999995"/>
    <n v="0.39999999999999997"/>
    <x v="1"/>
  </r>
  <r>
    <s v="Foot Locker"/>
    <n v="1185732"/>
    <x v="173"/>
    <x v="3"/>
    <s v="Sud-est"/>
    <s v="Georgia"/>
    <s v="Atlanta"/>
    <x v="2"/>
    <n v="24"/>
    <n v="264"/>
    <n v="6336"/>
    <n v="2027.52"/>
    <n v="0.32"/>
    <x v="1"/>
  </r>
  <r>
    <s v="Foot Locker"/>
    <n v="1185732"/>
    <x v="173"/>
    <x v="3"/>
    <s v="Sud-est"/>
    <s v="Georgia"/>
    <s v="Atlanta"/>
    <x v="3"/>
    <n v="25"/>
    <n v="209"/>
    <n v="5225"/>
    <n v="1828.7499999999998"/>
    <n v="0.35"/>
    <x v="1"/>
  </r>
  <r>
    <s v="Foot Locker"/>
    <n v="1185732"/>
    <x v="173"/>
    <x v="3"/>
    <s v="Sud-est"/>
    <s v="Georgia"/>
    <s v="Atlanta"/>
    <x v="4"/>
    <n v="35"/>
    <n v="247"/>
    <n v="8645"/>
    <n v="3371.5499999999997"/>
    <n v="0.38999999999999996"/>
    <x v="1"/>
  </r>
  <r>
    <s v="Foot Locker"/>
    <n v="1185732"/>
    <x v="173"/>
    <x v="3"/>
    <s v="Sud-est"/>
    <s v="Georgia"/>
    <s v="Atlanta"/>
    <x v="5"/>
    <n v="30"/>
    <n v="281"/>
    <n v="8430"/>
    <n v="4467.9000000000005"/>
    <n v="0.53"/>
    <x v="1"/>
  </r>
  <r>
    <s v="Foot Locker"/>
    <n v="1185732"/>
    <x v="202"/>
    <x v="4"/>
    <s v="Sud-est"/>
    <s v="Georgia"/>
    <s v="Atlanta"/>
    <x v="0"/>
    <n v="31"/>
    <n v="376"/>
    <n v="11656"/>
    <n v="5594.88"/>
    <n v="0.48"/>
    <x v="1"/>
  </r>
  <r>
    <s v="Foot Locker"/>
    <n v="1185732"/>
    <x v="202"/>
    <x v="4"/>
    <s v="Sud-est"/>
    <s v="Georgia"/>
    <s v="Atlanta"/>
    <x v="1"/>
    <n v="27"/>
    <n v="247"/>
    <n v="6669"/>
    <n v="2534.2200000000003"/>
    <n v="0.38"/>
    <x v="1"/>
  </r>
  <r>
    <s v="Foot Locker"/>
    <n v="1185732"/>
    <x v="202"/>
    <x v="4"/>
    <s v="Sud-est"/>
    <s v="Georgia"/>
    <s v="Atlanta"/>
    <x v="2"/>
    <n v="21"/>
    <n v="248"/>
    <n v="5208"/>
    <n v="1562.3999999999999"/>
    <n v="0.3"/>
    <x v="1"/>
  </r>
  <r>
    <s v="Foot Locker"/>
    <n v="1185732"/>
    <x v="213"/>
    <x v="1"/>
    <s v="Sud"/>
    <s v="Mississippi"/>
    <s v="Jackson"/>
    <x v="3"/>
    <n v="19"/>
    <n v="98"/>
    <n v="1862"/>
    <n v="856.52"/>
    <n v="0.46"/>
    <x v="1"/>
  </r>
  <r>
    <s v="Foot Locker"/>
    <n v="1185732"/>
    <x v="213"/>
    <x v="1"/>
    <s v="Sud"/>
    <s v="Mississippi"/>
    <s v="Jackson"/>
    <x v="4"/>
    <n v="26"/>
    <n v="136"/>
    <n v="3536"/>
    <n v="1379.04"/>
    <n v="0.38999999999999996"/>
    <x v="1"/>
  </r>
  <r>
    <s v="Foot Locker"/>
    <n v="1185732"/>
    <x v="213"/>
    <x v="1"/>
    <s v="Sud"/>
    <s v="Mississippi"/>
    <s v="Jackson"/>
    <x v="5"/>
    <n v="20"/>
    <n v="160"/>
    <n v="3200"/>
    <n v="1824.0000000000002"/>
    <n v="0.57000000000000006"/>
    <x v="1"/>
  </r>
  <r>
    <s v="Foot Locker"/>
    <n v="1185732"/>
    <x v="221"/>
    <x v="6"/>
    <s v="Sud"/>
    <s v="Mississippi"/>
    <s v="Jackson"/>
    <x v="0"/>
    <n v="20"/>
    <n v="223"/>
    <n v="4460"/>
    <n v="2051.6"/>
    <n v="0.46"/>
    <x v="1"/>
  </r>
  <r>
    <s v="Foot Locker"/>
    <n v="1185732"/>
    <x v="221"/>
    <x v="6"/>
    <s v="Sud"/>
    <s v="Mississippi"/>
    <s v="Jackson"/>
    <x v="1"/>
    <n v="20"/>
    <n v="128"/>
    <n v="2560"/>
    <n v="998.39999999999986"/>
    <n v="0.38999999999999996"/>
    <x v="1"/>
  </r>
  <r>
    <s v="Foot Locker"/>
    <n v="1185732"/>
    <x v="221"/>
    <x v="6"/>
    <s v="Sud"/>
    <s v="Mississippi"/>
    <s v="Jackson"/>
    <x v="2"/>
    <n v="11"/>
    <n v="136"/>
    <n v="1496"/>
    <n v="703.12"/>
    <n v="0.47000000000000003"/>
    <x v="1"/>
  </r>
  <r>
    <s v="Foot Locker"/>
    <n v="1185732"/>
    <x v="221"/>
    <x v="6"/>
    <s v="Sud"/>
    <s v="Mississippi"/>
    <s v="Jackson"/>
    <x v="3"/>
    <n v="15"/>
    <n v="85"/>
    <n v="1275"/>
    <n v="573.75"/>
    <n v="0.45"/>
    <x v="1"/>
  </r>
  <r>
    <s v="Foot Locker"/>
    <n v="1185732"/>
    <x v="221"/>
    <x v="6"/>
    <s v="Sud"/>
    <s v="Mississippi"/>
    <s v="Jackson"/>
    <x v="4"/>
    <n v="25"/>
    <n v="104"/>
    <n v="2600"/>
    <n v="962"/>
    <n v="0.37"/>
    <x v="1"/>
  </r>
  <r>
    <s v="Foot Locker"/>
    <n v="1185732"/>
    <x v="221"/>
    <x v="6"/>
    <s v="Sud"/>
    <s v="Mississippi"/>
    <s v="Jackson"/>
    <x v="5"/>
    <n v="17"/>
    <n v="136"/>
    <n v="2312"/>
    <n v="1248.48"/>
    <n v="0.54"/>
    <x v="1"/>
  </r>
  <r>
    <s v="Foot Locker"/>
    <n v="1185732"/>
    <x v="240"/>
    <x v="3"/>
    <s v="Sud"/>
    <s v="Mississippi"/>
    <s v="Jackson"/>
    <x v="0"/>
    <n v="19"/>
    <n v="223"/>
    <n v="4237"/>
    <n v="1864.28"/>
    <n v="0.44"/>
    <x v="1"/>
  </r>
  <r>
    <s v="Foot Locker"/>
    <n v="1185732"/>
    <x v="240"/>
    <x v="3"/>
    <s v="Sud"/>
    <s v="Mississippi"/>
    <s v="Jackson"/>
    <x v="1"/>
    <n v="20"/>
    <n v="116"/>
    <n v="2320"/>
    <n v="927.99999999999989"/>
    <n v="0.39999999999999997"/>
    <x v="1"/>
  </r>
  <r>
    <s v="Foot Locker"/>
    <n v="1185732"/>
    <x v="240"/>
    <x v="3"/>
    <s v="Sud"/>
    <s v="Mississippi"/>
    <s v="Jackson"/>
    <x v="2"/>
    <n v="11"/>
    <n v="124"/>
    <n v="1364"/>
    <n v="613.80000000000007"/>
    <n v="0.45"/>
    <x v="1"/>
  </r>
  <r>
    <s v="Foot Locker"/>
    <n v="1185732"/>
    <x v="240"/>
    <x v="3"/>
    <s v="Sud"/>
    <s v="Mississippi"/>
    <s v="Jackson"/>
    <x v="3"/>
    <n v="16"/>
    <n v="96"/>
    <n v="1536"/>
    <n v="660.48"/>
    <n v="0.43000000000000005"/>
    <x v="1"/>
  </r>
  <r>
    <s v="Foot Locker"/>
    <n v="1185732"/>
    <x v="240"/>
    <x v="3"/>
    <s v="Sud"/>
    <s v="Mississippi"/>
    <s v="Jackson"/>
    <x v="4"/>
    <n v="30"/>
    <n v="98"/>
    <n v="2940"/>
    <n v="1176"/>
    <n v="0.39999999999999997"/>
    <x v="1"/>
  </r>
  <r>
    <s v="Foot Locker"/>
    <n v="1185732"/>
    <x v="240"/>
    <x v="3"/>
    <s v="Sud"/>
    <s v="Mississippi"/>
    <s v="Jackson"/>
    <x v="5"/>
    <n v="22"/>
    <n v="147"/>
    <n v="3234"/>
    <n v="1714.02"/>
    <n v="0.53"/>
    <x v="1"/>
  </r>
  <r>
    <s v="Foot Locker"/>
    <n v="1185732"/>
    <x v="269"/>
    <x v="4"/>
    <s v="Sud"/>
    <s v="Mississippi"/>
    <s v="Jackson"/>
    <x v="0"/>
    <n v="27"/>
    <n v="238"/>
    <n v="6426"/>
    <n v="2698.92"/>
    <n v="0.42000000000000004"/>
    <x v="1"/>
  </r>
  <r>
    <s v="Foot Locker"/>
    <n v="1185732"/>
    <x v="269"/>
    <x v="4"/>
    <s v="Sud"/>
    <s v="Mississippi"/>
    <s v="Jackson"/>
    <x v="1"/>
    <n v="28"/>
    <n v="140"/>
    <n v="3920"/>
    <n v="1607.1999999999998"/>
    <n v="0.41"/>
    <x v="1"/>
  </r>
  <r>
    <s v="Foot Locker"/>
    <n v="1185732"/>
    <x v="269"/>
    <x v="4"/>
    <s v="Sud"/>
    <s v="Mississippi"/>
    <s v="Jackson"/>
    <x v="2"/>
    <n v="26"/>
    <n v="136"/>
    <n v="3536"/>
    <n v="1520.4800000000002"/>
    <n v="0.43000000000000005"/>
    <x v="1"/>
  </r>
  <r>
    <s v="Foot Locker"/>
    <n v="1185732"/>
    <x v="269"/>
    <x v="4"/>
    <s v="Sud"/>
    <s v="Mississippi"/>
    <s v="Jackson"/>
    <x v="3"/>
    <n v="24"/>
    <n v="116"/>
    <n v="2784"/>
    <n v="1280.6400000000001"/>
    <n v="0.46"/>
    <x v="1"/>
  </r>
  <r>
    <s v="Foot Locker"/>
    <n v="1185732"/>
    <x v="269"/>
    <x v="4"/>
    <s v="Sud"/>
    <s v="Mississippi"/>
    <s v="Jackson"/>
    <x v="4"/>
    <n v="34"/>
    <n v="132"/>
    <n v="4488"/>
    <n v="1795.1999999999998"/>
    <n v="0.39999999999999997"/>
    <x v="1"/>
  </r>
  <r>
    <s v="Foot Locker"/>
    <n v="1185732"/>
    <x v="269"/>
    <x v="4"/>
    <s v="Sud"/>
    <s v="Mississippi"/>
    <s v="Jackson"/>
    <x v="5"/>
    <n v="35"/>
    <n v="150"/>
    <n v="5250"/>
    <n v="2940.0000000000005"/>
    <n v="0.56000000000000005"/>
    <x v="1"/>
  </r>
  <r>
    <s v="Foot Locker"/>
    <n v="1185732"/>
    <x v="302"/>
    <x v="2"/>
    <s v="Sud"/>
    <s v="Mississippi"/>
    <s v="Jackson"/>
    <x v="0"/>
    <n v="31"/>
    <n v="263"/>
    <n v="8153"/>
    <n v="3587.32"/>
    <n v="0.44"/>
    <x v="1"/>
  </r>
  <r>
    <s v="Foot Locker"/>
    <n v="1185732"/>
    <x v="302"/>
    <x v="2"/>
    <s v="Sud"/>
    <s v="Mississippi"/>
    <s v="Jackson"/>
    <x v="1"/>
    <n v="29"/>
    <n v="150"/>
    <n v="4350"/>
    <n v="1696.4999999999998"/>
    <n v="0.38999999999999996"/>
    <x v="1"/>
  </r>
  <r>
    <s v="Foot Locker"/>
    <n v="1185732"/>
    <x v="302"/>
    <x v="2"/>
    <s v="Sud"/>
    <s v="Mississippi"/>
    <s v="Jackson"/>
    <x v="2"/>
    <n v="33"/>
    <n v="157"/>
    <n v="5181"/>
    <n v="2383.2600000000002"/>
    <n v="0.46"/>
    <x v="1"/>
  </r>
  <r>
    <s v="Foot Locker"/>
    <n v="1185732"/>
    <x v="302"/>
    <x v="2"/>
    <s v="Sud"/>
    <s v="Mississippi"/>
    <s v="Jackson"/>
    <x v="3"/>
    <n v="34"/>
    <n v="149"/>
    <n v="5066"/>
    <n v="2178.38"/>
    <n v="0.43000000000000005"/>
    <x v="1"/>
  </r>
  <r>
    <s v="Foot Locker"/>
    <n v="1185732"/>
    <x v="302"/>
    <x v="2"/>
    <s v="Sud"/>
    <s v="Mississippi"/>
    <s v="Jackson"/>
    <x v="4"/>
    <n v="47"/>
    <n v="135"/>
    <n v="6345"/>
    <n v="2411.1"/>
    <n v="0.38"/>
    <x v="1"/>
  </r>
  <r>
    <s v="Foot Locker"/>
    <n v="1185732"/>
    <x v="302"/>
    <x v="2"/>
    <s v="Sud"/>
    <s v="Mississippi"/>
    <s v="Jackson"/>
    <x v="5"/>
    <n v="51"/>
    <n v="219"/>
    <n v="11169"/>
    <n v="5919.5700000000006"/>
    <n v="0.53"/>
    <x v="1"/>
  </r>
  <r>
    <s v="Foot Locker"/>
    <n v="1185732"/>
    <x v="330"/>
    <x v="2"/>
    <s v="Sud"/>
    <s v="Mississippi"/>
    <s v="Jackson"/>
    <x v="0"/>
    <n v="47"/>
    <n v="289"/>
    <n v="13583"/>
    <n v="6248.18"/>
    <n v="0.46"/>
    <x v="1"/>
  </r>
  <r>
    <s v="Walmart"/>
    <n v="1185732"/>
    <x v="330"/>
    <x v="2"/>
    <s v="Sud"/>
    <s v="Mississippi"/>
    <s v="Jackson"/>
    <x v="1"/>
    <n v="42"/>
    <n v="192"/>
    <n v="8064"/>
    <n v="3064.32"/>
    <n v="0.38"/>
    <x v="1"/>
  </r>
  <r>
    <s v="Walmart"/>
    <n v="1185732"/>
    <x v="330"/>
    <x v="2"/>
    <s v="Sud"/>
    <s v="Mississippi"/>
    <s v="Jackson"/>
    <x v="2"/>
    <n v="37"/>
    <n v="168"/>
    <n v="6216"/>
    <n v="2610.7200000000003"/>
    <n v="0.42000000000000004"/>
    <x v="1"/>
  </r>
  <r>
    <s v="Walmart"/>
    <n v="1185732"/>
    <x v="330"/>
    <x v="2"/>
    <s v="Sud"/>
    <s v="Mississippi"/>
    <s v="Jackson"/>
    <x v="3"/>
    <n v="33"/>
    <n v="143"/>
    <n v="4719"/>
    <n v="2029.1700000000003"/>
    <n v="0.43000000000000005"/>
    <x v="1"/>
  </r>
  <r>
    <s v="Walmart"/>
    <n v="1185732"/>
    <x v="330"/>
    <x v="2"/>
    <s v="Sud"/>
    <s v="Mississippi"/>
    <s v="Jackson"/>
    <x v="4"/>
    <n v="46"/>
    <n v="150"/>
    <n v="6900"/>
    <n v="2553"/>
    <n v="0.37"/>
    <x v="1"/>
  </r>
  <r>
    <s v="Walmart"/>
    <n v="1185732"/>
    <x v="330"/>
    <x v="2"/>
    <s v="Sud"/>
    <s v="Mississippi"/>
    <s v="Jackson"/>
    <x v="5"/>
    <n v="49"/>
    <n v="209"/>
    <n v="10241"/>
    <n v="5427.7300000000005"/>
    <n v="0.53"/>
    <x v="1"/>
  </r>
  <r>
    <s v="Walmart"/>
    <n v="1185732"/>
    <x v="362"/>
    <x v="6"/>
    <s v="Sud"/>
    <s v="Mississippi"/>
    <s v="Jackson"/>
    <x v="0"/>
    <n v="41"/>
    <n v="256"/>
    <n v="10496"/>
    <n v="4723.2"/>
    <n v="0.45"/>
    <x v="1"/>
  </r>
  <r>
    <s v="Walmart"/>
    <n v="1185732"/>
    <x v="362"/>
    <x v="6"/>
    <s v="Sud"/>
    <s v="Mississippi"/>
    <s v="Jackson"/>
    <x v="1"/>
    <n v="44"/>
    <n v="198"/>
    <n v="8712"/>
    <n v="3571.9199999999996"/>
    <n v="0.41"/>
    <x v="1"/>
  </r>
  <r>
    <s v="Walmart"/>
    <n v="1185732"/>
    <x v="362"/>
    <x v="6"/>
    <s v="Sud"/>
    <s v="Mississippi"/>
    <s v="Jackson"/>
    <x v="2"/>
    <n v="37"/>
    <n v="179"/>
    <n v="6623"/>
    <n v="2914.12"/>
    <n v="0.44"/>
    <x v="1"/>
  </r>
  <r>
    <s v="Walmart"/>
    <n v="1185732"/>
    <x v="362"/>
    <x v="6"/>
    <s v="Sud"/>
    <s v="Mississippi"/>
    <s v="Jackson"/>
    <x v="3"/>
    <n v="32"/>
    <n v="147"/>
    <n v="4704"/>
    <n v="1975.6800000000003"/>
    <n v="0.42000000000000004"/>
    <x v="1"/>
  </r>
  <r>
    <s v="Walmart"/>
    <n v="1185732"/>
    <x v="362"/>
    <x v="6"/>
    <s v="Sud"/>
    <s v="Mississippi"/>
    <s v="Jackson"/>
    <x v="4"/>
    <n v="35"/>
    <n v="158"/>
    <n v="5530"/>
    <n v="2322.6"/>
    <n v="0.42"/>
    <x v="1"/>
  </r>
  <r>
    <s v="Walmart"/>
    <n v="1185732"/>
    <x v="362"/>
    <x v="6"/>
    <s v="Sud"/>
    <s v="Mississippi"/>
    <s v="Jackson"/>
    <x v="5"/>
    <n v="42"/>
    <n v="206"/>
    <n v="8652"/>
    <n v="4758.6000000000004"/>
    <n v="0.55000000000000004"/>
    <x v="1"/>
  </r>
  <r>
    <s v="Walmart"/>
    <n v="1185732"/>
    <x v="392"/>
    <x v="1"/>
    <s v="Sud"/>
    <s v="Mississippi"/>
    <s v="Jackson"/>
    <x v="0"/>
    <n v="40"/>
    <n v="232"/>
    <n v="9280"/>
    <n v="4083.2"/>
    <n v="0.44"/>
    <x v="1"/>
  </r>
  <r>
    <s v="Walmart"/>
    <n v="1185732"/>
    <x v="392"/>
    <x v="1"/>
    <s v="Sud"/>
    <s v="Mississippi"/>
    <s v="Jackson"/>
    <x v="1"/>
    <n v="33"/>
    <n v="158"/>
    <n v="5214"/>
    <n v="2137.7399999999998"/>
    <n v="0.41"/>
    <x v="1"/>
  </r>
  <r>
    <s v="Walmart"/>
    <n v="1185732"/>
    <x v="392"/>
    <x v="1"/>
    <s v="Sud"/>
    <s v="Mississippi"/>
    <s v="Jackson"/>
    <x v="2"/>
    <n v="15"/>
    <n v="145"/>
    <n v="2175"/>
    <n v="1022.2500000000001"/>
    <n v="0.47000000000000003"/>
    <x v="1"/>
  </r>
  <r>
    <s v="Walmart"/>
    <n v="1185732"/>
    <x v="392"/>
    <x v="1"/>
    <s v="Sud"/>
    <s v="Mississippi"/>
    <s v="Jackson"/>
    <x v="3"/>
    <n v="16"/>
    <n v="120"/>
    <n v="1920"/>
    <n v="864"/>
    <n v="0.45"/>
    <x v="1"/>
  </r>
  <r>
    <s v="Walmart"/>
    <n v="1185732"/>
    <x v="392"/>
    <x v="1"/>
    <s v="Sud"/>
    <s v="Mississippi"/>
    <s v="Jackson"/>
    <x v="4"/>
    <n v="22"/>
    <n v="132"/>
    <n v="2904"/>
    <n v="1103.52"/>
    <n v="0.38"/>
    <x v="1"/>
  </r>
  <r>
    <s v="Walmart"/>
    <n v="1185732"/>
    <x v="392"/>
    <x v="1"/>
    <s v="Sud"/>
    <s v="Mississippi"/>
    <s v="Jackson"/>
    <x v="5"/>
    <n v="26"/>
    <n v="160"/>
    <n v="4160"/>
    <n v="2329.6000000000004"/>
    <n v="0.56000000000000005"/>
    <x v="1"/>
  </r>
  <r>
    <s v="Walmart"/>
    <n v="1185732"/>
    <x v="424"/>
    <x v="5"/>
    <s v="Sud"/>
    <s v="Mississippi"/>
    <s v="Jackson"/>
    <x v="0"/>
    <n v="24"/>
    <n v="216"/>
    <n v="5184"/>
    <n v="2384.6400000000003"/>
    <n v="0.46"/>
    <x v="1"/>
  </r>
  <r>
    <s v="Walmart"/>
    <n v="1185732"/>
    <x v="424"/>
    <x v="5"/>
    <s v="Sud"/>
    <s v="Mississippi"/>
    <s v="Jackson"/>
    <x v="1"/>
    <n v="17"/>
    <n v="165"/>
    <n v="2805"/>
    <n v="1037.8499999999999"/>
    <n v="0.37"/>
    <x v="1"/>
  </r>
  <r>
    <s v="Walmart"/>
    <n v="1185732"/>
    <x v="424"/>
    <x v="5"/>
    <s v="Sud"/>
    <s v="Mississippi"/>
    <s v="Jackson"/>
    <x v="2"/>
    <n v="19"/>
    <n v="120"/>
    <n v="2280"/>
    <n v="1071.6000000000001"/>
    <n v="0.47000000000000003"/>
    <x v="1"/>
  </r>
  <r>
    <s v="Walmart"/>
    <n v="1185732"/>
    <x v="424"/>
    <x v="5"/>
    <s v="Sud"/>
    <s v="Mississippi"/>
    <s v="Jackson"/>
    <x v="3"/>
    <n v="20"/>
    <n v="109"/>
    <n v="2180"/>
    <n v="981"/>
    <n v="0.45"/>
    <x v="1"/>
  </r>
  <r>
    <s v="Walmart"/>
    <n v="1185732"/>
    <x v="424"/>
    <x v="5"/>
    <s v="Sud"/>
    <s v="Mississippi"/>
    <s v="Jackson"/>
    <x v="4"/>
    <n v="25"/>
    <n v="105"/>
    <n v="2625"/>
    <n v="1102.5"/>
    <n v="0.42"/>
    <x v="1"/>
  </r>
  <r>
    <s v="Sports Direct"/>
    <n v="1185732"/>
    <x v="424"/>
    <x v="5"/>
    <s v="Sud"/>
    <s v="Mississippi"/>
    <s v="Jackson"/>
    <x v="5"/>
    <n v="27"/>
    <n v="162"/>
    <n v="4374"/>
    <n v="2361.96"/>
    <n v="0.54"/>
    <x v="1"/>
  </r>
  <r>
    <s v="Sports Direct"/>
    <n v="1185732"/>
    <x v="454"/>
    <x v="0"/>
    <s v="Sud"/>
    <s v="Mississippi"/>
    <s v="Jackson"/>
    <x v="0"/>
    <n v="22"/>
    <n v="206"/>
    <n v="4532"/>
    <n v="1994.08"/>
    <n v="0.44"/>
    <x v="1"/>
  </r>
  <r>
    <s v="Sports Direct"/>
    <n v="1185732"/>
    <x v="454"/>
    <x v="0"/>
    <s v="Sud"/>
    <s v="Mississippi"/>
    <s v="Jackson"/>
    <x v="1"/>
    <n v="15"/>
    <n v="153"/>
    <n v="2295"/>
    <n v="872.1"/>
    <n v="0.38"/>
    <x v="1"/>
  </r>
  <r>
    <s v="Sports Direct"/>
    <n v="1185732"/>
    <x v="454"/>
    <x v="0"/>
    <s v="Sud"/>
    <s v="Mississippi"/>
    <s v="Jackson"/>
    <x v="2"/>
    <n v="22"/>
    <n v="119"/>
    <n v="2618"/>
    <n v="1099.5600000000002"/>
    <n v="0.42000000000000004"/>
    <x v="1"/>
  </r>
  <r>
    <s v="Sports Direct"/>
    <n v="1185732"/>
    <x v="454"/>
    <x v="0"/>
    <s v="Sud"/>
    <s v="Mississippi"/>
    <s v="Jackson"/>
    <x v="3"/>
    <n v="43"/>
    <n v="153"/>
    <n v="6579"/>
    <n v="2894.76"/>
    <n v="0.44"/>
    <x v="1"/>
  </r>
  <r>
    <s v="Sports Direct"/>
    <n v="1185732"/>
    <x v="454"/>
    <x v="0"/>
    <s v="Sud"/>
    <s v="Mississippi"/>
    <s v="Jackson"/>
    <x v="4"/>
    <n v="59"/>
    <n v="132"/>
    <n v="7788"/>
    <n v="3115.2"/>
    <n v="0.39999999999999997"/>
    <x v="1"/>
  </r>
  <r>
    <s v="Sports Direct"/>
    <n v="1185732"/>
    <x v="454"/>
    <x v="0"/>
    <s v="Sud"/>
    <s v="Mississippi"/>
    <s v="Jackson"/>
    <x v="5"/>
    <n v="51"/>
    <n v="168"/>
    <n v="8568"/>
    <n v="4883.76"/>
    <n v="0.57000000000000006"/>
    <x v="1"/>
  </r>
  <r>
    <s v="Sports Direct"/>
    <n v="1185732"/>
    <x v="483"/>
    <x v="1"/>
    <s v="Sud"/>
    <s v="Mississippi"/>
    <s v="Jackson"/>
    <x v="0"/>
    <n v="48"/>
    <n v="256"/>
    <n v="12288"/>
    <n v="5775.3600000000006"/>
    <n v="0.47000000000000003"/>
    <x v="1"/>
  </r>
  <r>
    <s v="Sports Direct"/>
    <n v="1185732"/>
    <x v="483"/>
    <x v="1"/>
    <s v="Sud"/>
    <s v="Mississippi"/>
    <s v="Jackson"/>
    <x v="1"/>
    <n v="44"/>
    <n v="201"/>
    <n v="8844"/>
    <n v="3272.2799999999997"/>
    <n v="0.37"/>
    <x v="1"/>
  </r>
  <r>
    <s v="Sports Direct"/>
    <n v="1185732"/>
    <x v="483"/>
    <x v="1"/>
    <s v="Sud"/>
    <s v="Mississippi"/>
    <s v="Jackson"/>
    <x v="2"/>
    <n v="43"/>
    <n v="158"/>
    <n v="6794"/>
    <n v="3057.3"/>
    <n v="0.45"/>
    <x v="1"/>
  </r>
  <r>
    <s v="Sports Direct"/>
    <n v="1185732"/>
    <x v="483"/>
    <x v="1"/>
    <s v="Sud"/>
    <s v="Mississippi"/>
    <s v="Jackson"/>
    <x v="3"/>
    <n v="41"/>
    <n v="143"/>
    <n v="5863"/>
    <n v="2755.61"/>
    <n v="0.47000000000000003"/>
    <x v="1"/>
  </r>
  <r>
    <s v="Sports Direct"/>
    <n v="1185732"/>
    <x v="483"/>
    <x v="1"/>
    <s v="Sud"/>
    <s v="Mississippi"/>
    <s v="Jackson"/>
    <x v="4"/>
    <n v="54"/>
    <n v="157"/>
    <n v="8478"/>
    <n v="3221.64"/>
    <n v="0.38"/>
    <x v="1"/>
  </r>
  <r>
    <s v="Sports Direct"/>
    <n v="1185732"/>
    <x v="483"/>
    <x v="1"/>
    <s v="Sud"/>
    <s v="Mississippi"/>
    <s v="Jackson"/>
    <x v="5"/>
    <n v="53"/>
    <n v="178"/>
    <n v="9434"/>
    <n v="5188.7000000000007"/>
    <n v="0.55000000000000004"/>
    <x v="1"/>
  </r>
  <r>
    <s v="Sports Direct"/>
    <n v="1197831"/>
    <x v="187"/>
    <x v="3"/>
    <s v="Sud"/>
    <s v="Mississippi"/>
    <s v="Jackson"/>
    <x v="0"/>
    <n v="17"/>
    <n v="215"/>
    <n v="3655"/>
    <n v="1608.2"/>
    <n v="0.44"/>
    <x v="1"/>
  </r>
  <r>
    <s v="Sports Direct"/>
    <n v="1197831"/>
    <x v="187"/>
    <x v="3"/>
    <s v="Sud"/>
    <s v="Mississippi"/>
    <s v="Jackson"/>
    <x v="1"/>
    <n v="18"/>
    <n v="135"/>
    <n v="2430"/>
    <n v="971.99999999999989"/>
    <n v="0.39999999999999997"/>
    <x v="1"/>
  </r>
  <r>
    <s v="Sports Direct"/>
    <n v="1197831"/>
    <x v="187"/>
    <x v="3"/>
    <s v="Sud"/>
    <s v="Mississippi"/>
    <s v="Jackson"/>
    <x v="2"/>
    <n v="11"/>
    <n v="140"/>
    <n v="1540"/>
    <n v="677.6"/>
    <n v="0.44"/>
    <x v="1"/>
  </r>
  <r>
    <s v="Sports Direct"/>
    <n v="1197831"/>
    <x v="187"/>
    <x v="3"/>
    <s v="Sud"/>
    <s v="Mississippi"/>
    <s v="Jackson"/>
    <x v="3"/>
    <n v="13"/>
    <n v="102"/>
    <n v="1326"/>
    <n v="623.22"/>
    <n v="0.47000000000000003"/>
    <x v="1"/>
  </r>
  <r>
    <s v="Sports Direct"/>
    <n v="1197831"/>
    <x v="187"/>
    <x v="3"/>
    <s v="Sud"/>
    <s v="Mississippi"/>
    <s v="Jackson"/>
    <x v="4"/>
    <n v="26"/>
    <n v="123"/>
    <n v="3198"/>
    <n v="1215.24"/>
    <n v="0.38"/>
    <x v="1"/>
  </r>
  <r>
    <s v="Sports Direct"/>
    <n v="1197831"/>
    <x v="187"/>
    <x v="3"/>
    <s v="Sud"/>
    <s v="Mississippi"/>
    <s v="Jackson"/>
    <x v="5"/>
    <n v="18"/>
    <n v="158"/>
    <n v="2844"/>
    <n v="1222.92"/>
    <n v="0.43000000000000005"/>
    <x v="1"/>
  </r>
  <r>
    <s v="Sports Direct"/>
    <n v="1197831"/>
    <x v="695"/>
    <x v="4"/>
    <s v="Sud"/>
    <s v="Mississippi"/>
    <s v="Jackson"/>
    <x v="0"/>
    <n v="17"/>
    <n v="210"/>
    <n v="3570"/>
    <n v="1606.5"/>
    <n v="0.45"/>
    <x v="1"/>
  </r>
  <r>
    <s v="Sports Direct"/>
    <n v="1197831"/>
    <x v="695"/>
    <x v="4"/>
    <s v="Sud"/>
    <s v="Mississippi"/>
    <s v="Jackson"/>
    <x v="1"/>
    <n v="17"/>
    <n v="112"/>
    <n v="1904"/>
    <n v="742.56"/>
    <n v="0.38999999999999996"/>
    <x v="1"/>
  </r>
  <r>
    <s v="Sports Direct"/>
    <n v="1197831"/>
    <x v="695"/>
    <x v="4"/>
    <s v="Sud"/>
    <s v="Mississippi"/>
    <s v="Jackson"/>
    <x v="2"/>
    <n v="11"/>
    <n v="136"/>
    <n v="1496"/>
    <n v="628.32000000000005"/>
    <n v="0.42000000000000004"/>
    <x v="1"/>
  </r>
  <r>
    <s v="Walmart"/>
    <n v="1197831"/>
    <x v="695"/>
    <x v="4"/>
    <s v="Sud"/>
    <s v="Arkansas"/>
    <s v="Little Rock"/>
    <x v="3"/>
    <n v="15"/>
    <n v="78"/>
    <n v="1170"/>
    <n v="549.9"/>
    <n v="0.47000000000000003"/>
    <x v="1"/>
  </r>
  <r>
    <s v="Walmart"/>
    <n v="1197831"/>
    <x v="695"/>
    <x v="4"/>
    <s v="Sud"/>
    <s v="Arkansas"/>
    <s v="Little Rock"/>
    <x v="4"/>
    <n v="23"/>
    <n v="111"/>
    <n v="2553"/>
    <n v="944.61"/>
    <n v="0.37"/>
    <x v="1"/>
  </r>
  <r>
    <s v="Walmart"/>
    <n v="1197831"/>
    <x v="695"/>
    <x v="4"/>
    <s v="Sud"/>
    <s v="Arkansas"/>
    <s v="Little Rock"/>
    <x v="5"/>
    <n v="16"/>
    <n v="145"/>
    <n v="2320"/>
    <n v="974.40000000000009"/>
    <n v="0.42000000000000004"/>
    <x v="1"/>
  </r>
  <r>
    <s v="Walmart"/>
    <n v="1197831"/>
    <x v="224"/>
    <x v="2"/>
    <s v="Sud"/>
    <s v="Arkansas"/>
    <s v="Little Rock"/>
    <x v="0"/>
    <n v="15"/>
    <n v="206"/>
    <n v="3090"/>
    <n v="1452.3000000000002"/>
    <n v="0.47000000000000003"/>
    <x v="1"/>
  </r>
  <r>
    <s v="Walmart"/>
    <n v="1197831"/>
    <x v="224"/>
    <x v="2"/>
    <s v="Sud"/>
    <s v="Arkansas"/>
    <s v="Little Rock"/>
    <x v="1"/>
    <n v="14"/>
    <n v="107"/>
    <n v="1498"/>
    <n v="554.26"/>
    <n v="0.37"/>
    <x v="1"/>
  </r>
  <r>
    <s v="Walmart"/>
    <n v="1197831"/>
    <x v="224"/>
    <x v="2"/>
    <s v="Sud"/>
    <s v="Arkansas"/>
    <s v="Little Rock"/>
    <x v="2"/>
    <n v="8"/>
    <n v="112"/>
    <n v="896"/>
    <n v="403.2"/>
    <n v="0.45"/>
    <x v="1"/>
  </r>
  <r>
    <s v="Walmart"/>
    <n v="1197831"/>
    <x v="224"/>
    <x v="2"/>
    <s v="Sud"/>
    <s v="Arkansas"/>
    <s v="Little Rock"/>
    <x v="3"/>
    <n v="15"/>
    <n v="70"/>
    <n v="1050"/>
    <n v="493.50000000000006"/>
    <n v="0.47000000000000003"/>
    <x v="1"/>
  </r>
  <r>
    <s v="Walmart"/>
    <n v="1197831"/>
    <x v="224"/>
    <x v="2"/>
    <s v="Sud"/>
    <s v="Arkansas"/>
    <s v="Little Rock"/>
    <x v="4"/>
    <n v="24"/>
    <n v="88"/>
    <n v="2112"/>
    <n v="844.8"/>
    <n v="0.39999999999999997"/>
    <x v="1"/>
  </r>
  <r>
    <s v="Walmart"/>
    <n v="1197831"/>
    <x v="224"/>
    <x v="2"/>
    <s v="Sud"/>
    <s v="Arkansas"/>
    <s v="Little Rock"/>
    <x v="5"/>
    <n v="20"/>
    <n v="112"/>
    <n v="2240"/>
    <n v="1030.4000000000001"/>
    <n v="0.46"/>
    <x v="1"/>
  </r>
  <r>
    <s v="Walmart"/>
    <n v="1197831"/>
    <x v="243"/>
    <x v="6"/>
    <s v="Sud"/>
    <s v="Arkansas"/>
    <s v="Little Rock"/>
    <x v="0"/>
    <n v="19"/>
    <n v="204"/>
    <n v="3876"/>
    <n v="1744.2"/>
    <n v="0.45"/>
    <x v="1"/>
  </r>
  <r>
    <s v="Walmart"/>
    <n v="1197831"/>
    <x v="243"/>
    <x v="6"/>
    <s v="Sud"/>
    <s v="Arkansas"/>
    <s v="Little Rock"/>
    <x v="1"/>
    <n v="20"/>
    <n v="102"/>
    <n v="2040"/>
    <n v="815.99999999999989"/>
    <n v="0.39999999999999997"/>
    <x v="1"/>
  </r>
  <r>
    <s v="Walmart"/>
    <n v="1197831"/>
    <x v="243"/>
    <x v="6"/>
    <s v="Sud"/>
    <s v="Arkansas"/>
    <s v="Little Rock"/>
    <x v="2"/>
    <n v="11"/>
    <n v="96"/>
    <n v="1056"/>
    <n v="496.32000000000005"/>
    <n v="0.47000000000000003"/>
    <x v="1"/>
  </r>
  <r>
    <s v="Walmart"/>
    <n v="1197831"/>
    <x v="243"/>
    <x v="6"/>
    <s v="Sud"/>
    <s v="Arkansas"/>
    <s v="Little Rock"/>
    <x v="3"/>
    <n v="13"/>
    <n v="77"/>
    <n v="1001"/>
    <n v="470.47"/>
    <n v="0.47000000000000003"/>
    <x v="1"/>
  </r>
  <r>
    <s v="Walmart"/>
    <n v="1197831"/>
    <x v="243"/>
    <x v="6"/>
    <s v="Sud"/>
    <s v="Arkansas"/>
    <s v="Little Rock"/>
    <x v="4"/>
    <n v="31"/>
    <n v="75"/>
    <n v="2325"/>
    <n v="860.25"/>
    <n v="0.37"/>
    <x v="1"/>
  </r>
  <r>
    <s v="Walmart"/>
    <n v="1197831"/>
    <x v="243"/>
    <x v="6"/>
    <s v="Sud"/>
    <s v="Arkansas"/>
    <s v="Little Rock"/>
    <x v="5"/>
    <n v="24"/>
    <n v="120"/>
    <n v="2880"/>
    <n v="1267.2"/>
    <n v="0.44"/>
    <x v="1"/>
  </r>
  <r>
    <s v="Walmart"/>
    <n v="1197831"/>
    <x v="272"/>
    <x v="0"/>
    <s v="Sud"/>
    <s v="Arkansas"/>
    <s v="Little Rock"/>
    <x v="0"/>
    <n v="26"/>
    <n v="228"/>
    <n v="5928"/>
    <n v="2726.88"/>
    <n v="0.46"/>
    <x v="1"/>
  </r>
  <r>
    <s v="Walmart"/>
    <n v="1197831"/>
    <x v="272"/>
    <x v="0"/>
    <s v="Sud"/>
    <s v="Arkansas"/>
    <s v="Little Rock"/>
    <x v="1"/>
    <n v="28"/>
    <n v="116"/>
    <n v="3248"/>
    <n v="1364.1599999999999"/>
    <n v="0.42"/>
    <x v="1"/>
  </r>
  <r>
    <s v="Walmart"/>
    <n v="1197831"/>
    <x v="272"/>
    <x v="0"/>
    <s v="Sud"/>
    <s v="Arkansas"/>
    <s v="Little Rock"/>
    <x v="2"/>
    <n v="27"/>
    <n v="119"/>
    <n v="3213"/>
    <n v="1413.72"/>
    <n v="0.44"/>
    <x v="1"/>
  </r>
  <r>
    <s v="Walmart"/>
    <n v="1197831"/>
    <x v="272"/>
    <x v="0"/>
    <s v="Sud"/>
    <s v="Arkansas"/>
    <s v="Little Rock"/>
    <x v="3"/>
    <n v="24"/>
    <n v="90"/>
    <n v="2160"/>
    <n v="1015.2"/>
    <n v="0.47000000000000003"/>
    <x v="1"/>
  </r>
  <r>
    <s v="Walmart"/>
    <n v="1197831"/>
    <x v="272"/>
    <x v="0"/>
    <s v="Sud"/>
    <s v="Arkansas"/>
    <s v="Little Rock"/>
    <x v="4"/>
    <n v="32"/>
    <n v="111"/>
    <n v="3552"/>
    <n v="1385.2799999999997"/>
    <n v="0.38999999999999996"/>
    <x v="1"/>
  </r>
  <r>
    <s v="Walmart"/>
    <n v="1197831"/>
    <x v="272"/>
    <x v="0"/>
    <s v="Sud"/>
    <s v="Arkansas"/>
    <s v="Little Rock"/>
    <x v="5"/>
    <n v="33"/>
    <n v="145"/>
    <n v="4785"/>
    <n v="2248.9500000000003"/>
    <n v="0.47000000000000003"/>
    <x v="1"/>
  </r>
  <r>
    <s v="Walmart"/>
    <n v="1197831"/>
    <x v="305"/>
    <x v="5"/>
    <s v="Sud"/>
    <s v="Arkansas"/>
    <s v="Little Rock"/>
    <x v="0"/>
    <n v="28"/>
    <n v="236"/>
    <n v="6608"/>
    <n v="2907.52"/>
    <n v="0.44"/>
    <x v="1"/>
  </r>
  <r>
    <s v="Walmart"/>
    <n v="1197831"/>
    <x v="305"/>
    <x v="5"/>
    <s v="Sud"/>
    <s v="Arkansas"/>
    <s v="Little Rock"/>
    <x v="1"/>
    <n v="25"/>
    <n v="149"/>
    <n v="3725"/>
    <n v="1452.7499999999998"/>
    <n v="0.38999999999999996"/>
    <x v="1"/>
  </r>
  <r>
    <s v="Walmart"/>
    <n v="1197831"/>
    <x v="305"/>
    <x v="5"/>
    <s v="Sud"/>
    <s v="Arkansas"/>
    <s v="Little Rock"/>
    <x v="2"/>
    <n v="28"/>
    <n v="124"/>
    <n v="3472"/>
    <n v="1562.4"/>
    <n v="0.45"/>
    <x v="1"/>
  </r>
  <r>
    <s v="Walmart"/>
    <n v="1197831"/>
    <x v="305"/>
    <x v="5"/>
    <s v="Sud"/>
    <s v="Arkansas"/>
    <s v="Little Rock"/>
    <x v="3"/>
    <n v="29"/>
    <n v="124"/>
    <n v="3596"/>
    <n v="1582.24"/>
    <n v="0.44"/>
    <x v="1"/>
  </r>
  <r>
    <s v="Walmart"/>
    <n v="1197831"/>
    <x v="305"/>
    <x v="5"/>
    <s v="Sud"/>
    <s v="Arkansas"/>
    <s v="Little Rock"/>
    <x v="4"/>
    <n v="37"/>
    <n v="116"/>
    <n v="4292"/>
    <n v="1673.8799999999999"/>
    <n v="0.38999999999999996"/>
    <x v="1"/>
  </r>
  <r>
    <s v="Walmart"/>
    <n v="1197831"/>
    <x v="305"/>
    <x v="5"/>
    <s v="Sud"/>
    <s v="Arkansas"/>
    <s v="Little Rock"/>
    <x v="5"/>
    <n v="48"/>
    <n v="165"/>
    <n v="7920"/>
    <n v="3405.6000000000004"/>
    <n v="0.43000000000000005"/>
    <x v="1"/>
  </r>
  <r>
    <s v="Walmart"/>
    <n v="1197831"/>
    <x v="333"/>
    <x v="5"/>
    <s v="Sud"/>
    <s v="Arkansas"/>
    <s v="Little Rock"/>
    <x v="0"/>
    <n v="39"/>
    <n v="271"/>
    <n v="10569"/>
    <n v="4438.9800000000005"/>
    <n v="0.42000000000000004"/>
    <x v="1"/>
  </r>
  <r>
    <s v="Walmart"/>
    <n v="1197831"/>
    <x v="333"/>
    <x v="5"/>
    <s v="Sud"/>
    <s v="Arkansas"/>
    <s v="Little Rock"/>
    <x v="1"/>
    <n v="36"/>
    <n v="163"/>
    <n v="5868"/>
    <n v="2171.16"/>
    <n v="0.37"/>
    <x v="1"/>
  </r>
  <r>
    <s v="Walmart"/>
    <n v="1197831"/>
    <x v="333"/>
    <x v="5"/>
    <s v="Sud"/>
    <s v="Arkansas"/>
    <s v="Little Rock"/>
    <x v="2"/>
    <n v="32"/>
    <n v="140"/>
    <n v="4480"/>
    <n v="1971.2"/>
    <n v="0.44"/>
    <x v="1"/>
  </r>
  <r>
    <s v="Walmart"/>
    <n v="1197831"/>
    <x v="333"/>
    <x v="5"/>
    <s v="Sud"/>
    <s v="Arkansas"/>
    <s v="Little Rock"/>
    <x v="3"/>
    <n v="35"/>
    <n v="120"/>
    <n v="4200"/>
    <n v="1806.0000000000002"/>
    <n v="0.43000000000000005"/>
    <x v="1"/>
  </r>
  <r>
    <s v="Walmart"/>
    <n v="1197831"/>
    <x v="333"/>
    <x v="5"/>
    <s v="Sud"/>
    <s v="Arkansas"/>
    <s v="Little Rock"/>
    <x v="4"/>
    <n v="40"/>
    <n v="149"/>
    <n v="5960"/>
    <n v="2384"/>
    <n v="0.39999999999999997"/>
    <x v="1"/>
  </r>
  <r>
    <s v="Walmart"/>
    <n v="1197831"/>
    <x v="333"/>
    <x v="5"/>
    <s v="Sud"/>
    <s v="Arkansas"/>
    <s v="Little Rock"/>
    <x v="5"/>
    <n v="50"/>
    <n v="198"/>
    <n v="9900"/>
    <n v="4554"/>
    <n v="0.46"/>
    <x v="1"/>
  </r>
  <r>
    <s v="Walmart"/>
    <n v="1197831"/>
    <x v="365"/>
    <x v="2"/>
    <s v="Sud"/>
    <s v="Arkansas"/>
    <s v="Little Rock"/>
    <x v="0"/>
    <n v="43"/>
    <n v="233"/>
    <n v="10019"/>
    <n v="4508.55"/>
    <n v="0.45"/>
    <x v="1"/>
  </r>
  <r>
    <s v="Walmart"/>
    <n v="1197831"/>
    <x v="365"/>
    <x v="2"/>
    <s v="Sud"/>
    <s v="Arkansas"/>
    <s v="Little Rock"/>
    <x v="1"/>
    <n v="42"/>
    <n v="163"/>
    <n v="6846"/>
    <n v="2669.9399999999996"/>
    <n v="0.38999999999999996"/>
    <x v="1"/>
  </r>
  <r>
    <s v="Walmart"/>
    <n v="1197831"/>
    <x v="365"/>
    <x v="2"/>
    <s v="Sud"/>
    <s v="Arkansas"/>
    <s v="Little Rock"/>
    <x v="2"/>
    <n v="40"/>
    <n v="135"/>
    <n v="5400"/>
    <n v="2376"/>
    <n v="0.44"/>
    <x v="1"/>
  </r>
  <r>
    <s v="Walmart"/>
    <n v="1197831"/>
    <x v="365"/>
    <x v="2"/>
    <s v="Sud"/>
    <s v="Arkansas"/>
    <s v="Little Rock"/>
    <x v="3"/>
    <n v="29"/>
    <n v="132"/>
    <n v="3828"/>
    <n v="1722.6000000000001"/>
    <n v="0.45"/>
    <x v="1"/>
  </r>
  <r>
    <s v="Walmart"/>
    <n v="1197831"/>
    <x v="365"/>
    <x v="2"/>
    <s v="Sud"/>
    <s v="Arkansas"/>
    <s v="Little Rock"/>
    <x v="4"/>
    <n v="40"/>
    <n v="113"/>
    <n v="4520"/>
    <n v="1672.4"/>
    <n v="0.37"/>
    <x v="1"/>
  </r>
  <r>
    <s v="Walmart"/>
    <n v="1197831"/>
    <x v="365"/>
    <x v="2"/>
    <s v="Sud"/>
    <s v="Arkansas"/>
    <s v="Little Rock"/>
    <x v="5"/>
    <n v="40"/>
    <n v="193"/>
    <n v="7720"/>
    <n v="3628.4"/>
    <n v="0.47000000000000003"/>
    <x v="1"/>
  </r>
  <r>
    <s v="Walmart"/>
    <n v="1197831"/>
    <x v="395"/>
    <x v="4"/>
    <s v="Sud"/>
    <s v="Arkansas"/>
    <s v="Little Rock"/>
    <x v="0"/>
    <n v="35"/>
    <n v="221"/>
    <n v="7735"/>
    <n v="3326.05"/>
    <n v="0.43000000000000005"/>
    <x v="1"/>
  </r>
  <r>
    <s v="Walmart"/>
    <n v="1197831"/>
    <x v="395"/>
    <x v="4"/>
    <s v="Sud"/>
    <s v="Arkansas"/>
    <s v="Little Rock"/>
    <x v="1"/>
    <n v="26"/>
    <n v="135"/>
    <n v="3510"/>
    <n v="1439.1"/>
    <n v="0.41"/>
    <x v="1"/>
  </r>
  <r>
    <s v="Walmart"/>
    <n v="1197831"/>
    <x v="395"/>
    <x v="4"/>
    <s v="Sud"/>
    <s v="Arkansas"/>
    <s v="Little Rock"/>
    <x v="2"/>
    <n v="11"/>
    <n v="123"/>
    <n v="1353"/>
    <n v="635.91000000000008"/>
    <n v="0.47000000000000003"/>
    <x v="1"/>
  </r>
  <r>
    <s v="Walmart"/>
    <n v="1197831"/>
    <x v="395"/>
    <x v="4"/>
    <s v="Sud"/>
    <s v="Arkansas"/>
    <s v="Little Rock"/>
    <x v="3"/>
    <n v="12"/>
    <n v="104"/>
    <n v="1248"/>
    <n v="524.16000000000008"/>
    <n v="0.42000000000000004"/>
    <x v="1"/>
  </r>
  <r>
    <s v="Walmart"/>
    <n v="1197831"/>
    <x v="395"/>
    <x v="4"/>
    <s v="Sud"/>
    <s v="Arkansas"/>
    <s v="Little Rock"/>
    <x v="4"/>
    <n v="18"/>
    <n v="111"/>
    <n v="1998"/>
    <n v="779.21999999999991"/>
    <n v="0.38999999999999996"/>
    <x v="1"/>
  </r>
  <r>
    <s v="Walmart"/>
    <n v="1197831"/>
    <x v="395"/>
    <x v="4"/>
    <s v="Sud"/>
    <s v="Arkansas"/>
    <s v="Little Rock"/>
    <x v="5"/>
    <n v="22"/>
    <n v="140"/>
    <n v="3080"/>
    <n v="1293.6000000000001"/>
    <n v="0.42000000000000004"/>
    <x v="1"/>
  </r>
  <r>
    <s v="Walmart"/>
    <n v="1197831"/>
    <x v="427"/>
    <x v="1"/>
    <s v="Sud"/>
    <s v="Arkansas"/>
    <s v="Little Rock"/>
    <x v="0"/>
    <n v="21"/>
    <n v="180"/>
    <n v="3780"/>
    <n v="1701"/>
    <n v="0.45"/>
    <x v="1"/>
  </r>
  <r>
    <s v="Walmart"/>
    <n v="1197831"/>
    <x v="427"/>
    <x v="1"/>
    <s v="Sud"/>
    <s v="Arkansas"/>
    <s v="Little Rock"/>
    <x v="1"/>
    <n v="14"/>
    <n v="132"/>
    <n v="1848"/>
    <n v="739.19999999999993"/>
    <n v="0.39999999999999997"/>
    <x v="1"/>
  </r>
  <r>
    <s v="Walmart"/>
    <n v="1197831"/>
    <x v="427"/>
    <x v="1"/>
    <s v="Sud"/>
    <s v="Arkansas"/>
    <s v="Little Rock"/>
    <x v="2"/>
    <n v="16"/>
    <n v="99"/>
    <n v="1584"/>
    <n v="728.64"/>
    <n v="0.46"/>
    <x v="1"/>
  </r>
  <r>
    <s v="Walmart"/>
    <n v="1197831"/>
    <x v="427"/>
    <x v="1"/>
    <s v="Sud"/>
    <s v="Arkansas"/>
    <s v="Little Rock"/>
    <x v="3"/>
    <n v="15"/>
    <n v="94"/>
    <n v="1410"/>
    <n v="634.5"/>
    <n v="0.45"/>
    <x v="1"/>
  </r>
  <r>
    <s v="Walmart"/>
    <n v="1197831"/>
    <x v="427"/>
    <x v="1"/>
    <s v="Sud"/>
    <s v="Arkansas"/>
    <s v="Little Rock"/>
    <x v="4"/>
    <n v="21"/>
    <n v="91"/>
    <n v="1911"/>
    <n v="707.06999999999994"/>
    <n v="0.37"/>
    <x v="1"/>
  </r>
  <r>
    <s v="Ouest Gear"/>
    <n v="1197831"/>
    <x v="427"/>
    <x v="1"/>
    <s v="Sud"/>
    <s v="Arkansas"/>
    <s v="Little Rock"/>
    <x v="5"/>
    <n v="20"/>
    <n v="132"/>
    <n v="2640"/>
    <n v="1188"/>
    <n v="0.45"/>
    <x v="1"/>
  </r>
  <r>
    <s v="Ouest Gear"/>
    <n v="1197831"/>
    <x v="457"/>
    <x v="3"/>
    <s v="Sud"/>
    <s v="Arkansas"/>
    <s v="Little Rock"/>
    <x v="0"/>
    <n v="18"/>
    <n v="176"/>
    <n v="3168"/>
    <n v="1457.28"/>
    <n v="0.46"/>
    <x v="1"/>
  </r>
  <r>
    <s v="Ouest Gear"/>
    <n v="1197831"/>
    <x v="457"/>
    <x v="3"/>
    <s v="Sud"/>
    <s v="Arkansas"/>
    <s v="Little Rock"/>
    <x v="1"/>
    <n v="11"/>
    <n v="116"/>
    <n v="1276"/>
    <n v="535.91999999999996"/>
    <n v="0.42"/>
    <x v="1"/>
  </r>
  <r>
    <s v="Ouest Gear"/>
    <n v="1197831"/>
    <x v="457"/>
    <x v="3"/>
    <s v="Sud"/>
    <s v="Arkansas"/>
    <s v="Little Rock"/>
    <x v="2"/>
    <n v="19"/>
    <n v="102"/>
    <n v="1938"/>
    <n v="833.34000000000015"/>
    <n v="0.43000000000000005"/>
    <x v="1"/>
  </r>
  <r>
    <s v="Ouest Gear"/>
    <n v="1197831"/>
    <x v="457"/>
    <x v="3"/>
    <s v="Sud"/>
    <s v="Arkansas"/>
    <s v="Little Rock"/>
    <x v="3"/>
    <n v="41"/>
    <n v="128"/>
    <n v="5248"/>
    <n v="2309.12"/>
    <n v="0.44"/>
    <x v="1"/>
  </r>
  <r>
    <s v="Ouest Gear"/>
    <n v="1197831"/>
    <x v="457"/>
    <x v="3"/>
    <s v="Sud"/>
    <s v="Arkansas"/>
    <s v="Little Rock"/>
    <x v="4"/>
    <n v="56"/>
    <n v="105"/>
    <n v="5880"/>
    <n v="2410.7999999999997"/>
    <n v="0.41"/>
    <x v="1"/>
  </r>
  <r>
    <s v="Ouest Gear"/>
    <n v="1197831"/>
    <x v="457"/>
    <x v="3"/>
    <s v="Sud"/>
    <s v="Arkansas"/>
    <s v="Little Rock"/>
    <x v="5"/>
    <n v="53"/>
    <n v="135"/>
    <n v="7155"/>
    <n v="3219.75"/>
    <n v="0.45"/>
    <x v="1"/>
  </r>
  <r>
    <s v="Ouest Gear"/>
    <n v="1197831"/>
    <x v="486"/>
    <x v="4"/>
    <s v="Sud"/>
    <s v="Arkansas"/>
    <s v="Little Rock"/>
    <x v="0"/>
    <n v="55"/>
    <n v="238"/>
    <n v="13090"/>
    <n v="6021.4000000000005"/>
    <n v="0.46"/>
    <x v="1"/>
  </r>
  <r>
    <s v="Ouest Gear"/>
    <n v="1197831"/>
    <x v="486"/>
    <x v="4"/>
    <s v="Sud"/>
    <s v="Arkansas"/>
    <s v="Little Rock"/>
    <x v="1"/>
    <n v="46"/>
    <n v="155"/>
    <n v="7130"/>
    <n v="2851.9999999999995"/>
    <n v="0.39999999999999997"/>
    <x v="1"/>
  </r>
  <r>
    <s v="Ouest Gear"/>
    <n v="1197831"/>
    <x v="486"/>
    <x v="4"/>
    <s v="Sud"/>
    <s v="Arkansas"/>
    <s v="Little Rock"/>
    <x v="2"/>
    <n v="43"/>
    <n v="149"/>
    <n v="6407"/>
    <n v="2819.08"/>
    <n v="0.44"/>
    <x v="1"/>
  </r>
  <r>
    <s v="Ouest Gear"/>
    <n v="1197831"/>
    <x v="486"/>
    <x v="4"/>
    <s v="Sud"/>
    <s v="Arkansas"/>
    <s v="Little Rock"/>
    <x v="3"/>
    <n v="40"/>
    <n v="124"/>
    <n v="4960"/>
    <n v="2281.6"/>
    <n v="0.46"/>
    <x v="1"/>
  </r>
  <r>
    <s v="Ouest Gear"/>
    <n v="1197831"/>
    <x v="486"/>
    <x v="4"/>
    <s v="Sud"/>
    <s v="Arkansas"/>
    <s v="Little Rock"/>
    <x v="4"/>
    <n v="50"/>
    <n v="132"/>
    <n v="6600"/>
    <n v="2640"/>
    <n v="0.39999999999999997"/>
    <x v="1"/>
  </r>
  <r>
    <s v="Ouest Gear"/>
    <n v="1197831"/>
    <x v="486"/>
    <x v="4"/>
    <s v="Sud"/>
    <s v="Arkansas"/>
    <s v="Little Rock"/>
    <x v="5"/>
    <n v="55"/>
    <n v="170"/>
    <n v="9350"/>
    <n v="4207.5"/>
    <n v="0.45"/>
    <x v="1"/>
  </r>
  <r>
    <s v="Ouest Gear"/>
    <n v="1197831"/>
    <x v="187"/>
    <x v="3"/>
    <s v="Sud"/>
    <s v="Arkansas"/>
    <s v="Little Rock"/>
    <x v="0"/>
    <n v="17"/>
    <n v="178"/>
    <n v="3026"/>
    <n v="1422.22"/>
    <n v="0.47000000000000003"/>
    <x v="1"/>
  </r>
  <r>
    <s v="Ouest Gear"/>
    <n v="1197831"/>
    <x v="187"/>
    <x v="3"/>
    <s v="Sud"/>
    <s v="Arkansas"/>
    <s v="Little Rock"/>
    <x v="1"/>
    <n v="18"/>
    <n v="124"/>
    <n v="2232"/>
    <n v="848.16"/>
    <n v="0.38"/>
    <x v="1"/>
  </r>
  <r>
    <s v="Ouest Gear"/>
    <n v="1197831"/>
    <x v="187"/>
    <x v="3"/>
    <s v="Sud"/>
    <s v="Arkansas"/>
    <s v="Little Rock"/>
    <x v="2"/>
    <n v="10"/>
    <n v="131"/>
    <n v="1310"/>
    <n v="563.30000000000007"/>
    <n v="0.43000000000000005"/>
    <x v="1"/>
  </r>
  <r>
    <s v="Ouest Gear"/>
    <n v="1197831"/>
    <x v="187"/>
    <x v="3"/>
    <s v="Sud"/>
    <s v="Arkansas"/>
    <s v="Little Rock"/>
    <x v="3"/>
    <n v="13"/>
    <n v="74"/>
    <n v="962"/>
    <n v="413.66"/>
    <n v="0.43000000000000005"/>
    <x v="1"/>
  </r>
  <r>
    <s v="Ouest Gear"/>
    <n v="1197831"/>
    <x v="187"/>
    <x v="3"/>
    <s v="Sud"/>
    <s v="Arkansas"/>
    <s v="Little Rock"/>
    <x v="4"/>
    <n v="23"/>
    <n v="91"/>
    <n v="2093"/>
    <n v="858.13"/>
    <n v="0.41"/>
    <x v="1"/>
  </r>
  <r>
    <s v="Ouest Gear"/>
    <n v="1197831"/>
    <x v="187"/>
    <x v="3"/>
    <s v="Sud"/>
    <s v="Arkansas"/>
    <s v="Little Rock"/>
    <x v="5"/>
    <n v="18"/>
    <n v="124"/>
    <n v="2232"/>
    <n v="1004.4"/>
    <n v="0.45"/>
    <x v="1"/>
  </r>
  <r>
    <s v="Ouest Gear"/>
    <n v="1197831"/>
    <x v="695"/>
    <x v="4"/>
    <s v="Sud"/>
    <s v="Arkansas"/>
    <s v="Little Rock"/>
    <x v="0"/>
    <n v="18"/>
    <n v="206"/>
    <n v="3708"/>
    <n v="1631.52"/>
    <n v="0.44"/>
    <x v="1"/>
  </r>
  <r>
    <s v="Ouest Gear"/>
    <n v="1197831"/>
    <x v="695"/>
    <x v="4"/>
    <s v="Sud"/>
    <s v="Arkansas"/>
    <s v="Little Rock"/>
    <x v="1"/>
    <n v="17"/>
    <n v="83"/>
    <n v="1411"/>
    <n v="550.29"/>
    <n v="0.38999999999999996"/>
    <x v="1"/>
  </r>
  <r>
    <s v="Ouest Gear"/>
    <n v="1197831"/>
    <x v="695"/>
    <x v="4"/>
    <s v="Sud"/>
    <s v="Arkansas"/>
    <s v="Little Rock"/>
    <x v="2"/>
    <n v="12"/>
    <n v="98"/>
    <n v="1176"/>
    <n v="552.72"/>
    <n v="0.47000000000000003"/>
    <x v="1"/>
  </r>
  <r>
    <s v="Ouest Gear"/>
    <n v="1197831"/>
    <x v="695"/>
    <x v="4"/>
    <s v="Sud"/>
    <s v="Oklahoma"/>
    <s v="Oklahoma City"/>
    <x v="3"/>
    <n v="15"/>
    <n v="58"/>
    <n v="870"/>
    <n v="400.20000000000005"/>
    <n v="0.46"/>
    <x v="1"/>
  </r>
  <r>
    <s v="Ouest Gear"/>
    <n v="1197831"/>
    <x v="695"/>
    <x v="4"/>
    <s v="Sud"/>
    <s v="Oklahoma"/>
    <s v="Oklahoma City"/>
    <x v="4"/>
    <n v="24"/>
    <n v="85"/>
    <n v="2040"/>
    <n v="815.99999999999989"/>
    <n v="0.39999999999999997"/>
    <x v="1"/>
  </r>
  <r>
    <s v="Ouest Gear"/>
    <n v="1197831"/>
    <x v="695"/>
    <x v="4"/>
    <s v="Sud"/>
    <s v="Oklahoma"/>
    <s v="Oklahoma City"/>
    <x v="5"/>
    <n v="14"/>
    <n v="112"/>
    <n v="1568"/>
    <n v="721.28000000000009"/>
    <n v="0.46"/>
    <x v="1"/>
  </r>
  <r>
    <s v="Ouest Gear"/>
    <n v="1197831"/>
    <x v="224"/>
    <x v="2"/>
    <s v="Sud"/>
    <s v="Oklahoma"/>
    <s v="Oklahoma City"/>
    <x v="0"/>
    <n v="14"/>
    <n v="182"/>
    <n v="2548"/>
    <n v="1172.0800000000002"/>
    <n v="0.46"/>
    <x v="1"/>
  </r>
  <r>
    <s v="Ouest Gear"/>
    <n v="1197831"/>
    <x v="224"/>
    <x v="2"/>
    <s v="Sud"/>
    <s v="Oklahoma"/>
    <s v="Oklahoma City"/>
    <x v="1"/>
    <n v="15"/>
    <n v="78"/>
    <n v="1170"/>
    <n v="479.7"/>
    <n v="0.41"/>
    <x v="1"/>
  </r>
  <r>
    <s v="Ouest Gear"/>
    <n v="1197831"/>
    <x v="224"/>
    <x v="2"/>
    <s v="Sud"/>
    <s v="Oklahoma"/>
    <s v="Oklahoma City"/>
    <x v="2"/>
    <n v="7"/>
    <n v="83"/>
    <n v="581"/>
    <n v="261.45"/>
    <n v="0.45"/>
    <x v="1"/>
  </r>
  <r>
    <s v="Ouest Gear"/>
    <n v="1197831"/>
    <x v="224"/>
    <x v="2"/>
    <s v="Sud"/>
    <s v="Oklahoma"/>
    <s v="Oklahoma City"/>
    <x v="3"/>
    <n v="16"/>
    <n v="39"/>
    <n v="624"/>
    <n v="293.28000000000003"/>
    <n v="0.47000000000000003"/>
    <x v="1"/>
  </r>
  <r>
    <s v="Ouest Gear"/>
    <n v="1197831"/>
    <x v="224"/>
    <x v="2"/>
    <s v="Sud"/>
    <s v="Oklahoma"/>
    <s v="Oklahoma City"/>
    <x v="4"/>
    <n v="26"/>
    <n v="61"/>
    <n v="1586"/>
    <n v="666.12"/>
    <n v="0.42"/>
    <x v="1"/>
  </r>
  <r>
    <s v="Ouest Gear"/>
    <n v="1197831"/>
    <x v="224"/>
    <x v="2"/>
    <s v="Sud"/>
    <s v="Oklahoma"/>
    <s v="Oklahoma City"/>
    <x v="5"/>
    <n v="18"/>
    <n v="88"/>
    <n v="1584"/>
    <n v="728.64"/>
    <n v="0.46"/>
    <x v="1"/>
  </r>
  <r>
    <s v="Ouest Gear"/>
    <n v="1197831"/>
    <x v="243"/>
    <x v="6"/>
    <s v="Sud"/>
    <s v="Oklahoma"/>
    <s v="Oklahoma City"/>
    <x v="0"/>
    <n v="20"/>
    <n v="184"/>
    <n v="3680"/>
    <n v="1692.8000000000002"/>
    <n v="0.46"/>
    <x v="1"/>
  </r>
  <r>
    <s v="Ouest Gear"/>
    <n v="1197831"/>
    <x v="243"/>
    <x v="6"/>
    <s v="Sud"/>
    <s v="Oklahoma"/>
    <s v="Oklahoma City"/>
    <x v="1"/>
    <n v="18"/>
    <n v="79"/>
    <n v="1422"/>
    <n v="554.57999999999993"/>
    <n v="0.38999999999999996"/>
    <x v="1"/>
  </r>
  <r>
    <s v="Ouest Gear"/>
    <n v="1197831"/>
    <x v="243"/>
    <x v="6"/>
    <s v="Sud"/>
    <s v="Oklahoma"/>
    <s v="Oklahoma City"/>
    <x v="2"/>
    <n v="10"/>
    <n v="70"/>
    <n v="700"/>
    <n v="322"/>
    <n v="0.46"/>
    <x v="1"/>
  </r>
  <r>
    <s v="Ouest Gear"/>
    <n v="1197831"/>
    <x v="243"/>
    <x v="6"/>
    <s v="Sud"/>
    <s v="Oklahoma"/>
    <s v="Oklahoma City"/>
    <x v="3"/>
    <n v="15"/>
    <n v="47"/>
    <n v="705"/>
    <n v="303.15000000000003"/>
    <n v="0.43000000000000005"/>
    <x v="1"/>
  </r>
  <r>
    <s v="Ouest Gear"/>
    <n v="1197831"/>
    <x v="243"/>
    <x v="6"/>
    <s v="Sud"/>
    <s v="Oklahoma"/>
    <s v="Oklahoma City"/>
    <x v="4"/>
    <n v="27"/>
    <n v="54"/>
    <n v="1458"/>
    <n v="568.61999999999989"/>
    <n v="0.38999999999999996"/>
    <x v="1"/>
  </r>
  <r>
    <s v="Ouest Gear"/>
    <n v="1197831"/>
    <x v="243"/>
    <x v="6"/>
    <s v="Sud"/>
    <s v="Oklahoma"/>
    <s v="Oklahoma City"/>
    <x v="5"/>
    <n v="22"/>
    <n v="111"/>
    <n v="2442"/>
    <n v="1050.0600000000002"/>
    <n v="0.43000000000000005"/>
    <x v="1"/>
  </r>
  <r>
    <s v="Ouest Gear"/>
    <n v="1197831"/>
    <x v="272"/>
    <x v="0"/>
    <s v="Sud"/>
    <s v="Oklahoma"/>
    <s v="Oklahoma City"/>
    <x v="0"/>
    <n v="28"/>
    <n v="179"/>
    <n v="5012"/>
    <n v="2155.1600000000003"/>
    <n v="0.43000000000000005"/>
    <x v="1"/>
  </r>
  <r>
    <s v="Ouest Gear"/>
    <n v="1197831"/>
    <x v="272"/>
    <x v="0"/>
    <s v="Sud"/>
    <s v="Oklahoma"/>
    <s v="Oklahoma City"/>
    <x v="1"/>
    <n v="29"/>
    <n v="93"/>
    <n v="2697"/>
    <n v="1024.8599999999999"/>
    <n v="0.38"/>
    <x v="1"/>
  </r>
  <r>
    <s v="Ouest Gear"/>
    <n v="1197831"/>
    <x v="272"/>
    <x v="0"/>
    <s v="Sud"/>
    <s v="Oklahoma"/>
    <s v="Oklahoma City"/>
    <x v="2"/>
    <n v="27"/>
    <n v="88"/>
    <n v="2376"/>
    <n v="997.92000000000007"/>
    <n v="0.42000000000000004"/>
    <x v="1"/>
  </r>
  <r>
    <s v="Ouest Gear"/>
    <n v="1197831"/>
    <x v="272"/>
    <x v="0"/>
    <s v="Sud"/>
    <s v="Oklahoma"/>
    <s v="Oklahoma City"/>
    <x v="3"/>
    <n v="26"/>
    <n v="74"/>
    <n v="1924"/>
    <n v="808.08"/>
    <n v="0.42000000000000004"/>
    <x v="1"/>
  </r>
  <r>
    <s v="Ouest Gear"/>
    <n v="1197831"/>
    <x v="272"/>
    <x v="0"/>
    <s v="Sud"/>
    <s v="Oklahoma"/>
    <s v="Oklahoma City"/>
    <x v="4"/>
    <n v="33"/>
    <n v="80"/>
    <n v="2640"/>
    <n v="1082.3999999999999"/>
    <n v="0.41"/>
    <x v="1"/>
  </r>
  <r>
    <s v="Ouest Gear"/>
    <n v="1197831"/>
    <x v="272"/>
    <x v="0"/>
    <s v="Sud"/>
    <s v="Oklahoma"/>
    <s v="Oklahoma City"/>
    <x v="5"/>
    <n v="33"/>
    <n v="116"/>
    <n v="3828"/>
    <n v="1722.6000000000001"/>
    <n v="0.45"/>
    <x v="1"/>
  </r>
  <r>
    <s v="Ouest Gear"/>
    <n v="1197831"/>
    <x v="305"/>
    <x v="5"/>
    <s v="Sud"/>
    <s v="Oklahoma"/>
    <s v="Oklahoma City"/>
    <x v="0"/>
    <n v="32"/>
    <n v="192"/>
    <n v="6144"/>
    <n v="2826.2400000000002"/>
    <n v="0.46"/>
    <x v="1"/>
  </r>
  <r>
    <s v="Ouest Gear"/>
    <n v="1197831"/>
    <x v="305"/>
    <x v="5"/>
    <s v="Sud"/>
    <s v="Oklahoma"/>
    <s v="Oklahoma City"/>
    <x v="1"/>
    <n v="25"/>
    <n v="123"/>
    <n v="3075"/>
    <n v="1199.2499999999998"/>
    <n v="0.38999999999999996"/>
    <x v="1"/>
  </r>
  <r>
    <s v="Ouest Gear"/>
    <n v="1197831"/>
    <x v="305"/>
    <x v="5"/>
    <s v="Sud"/>
    <s v="Oklahoma"/>
    <s v="Oklahoma City"/>
    <x v="2"/>
    <n v="27"/>
    <n v="107"/>
    <n v="2889"/>
    <n v="1242.2700000000002"/>
    <n v="0.43000000000000005"/>
    <x v="1"/>
  </r>
  <r>
    <s v="Ouest Gear"/>
    <n v="1197831"/>
    <x v="305"/>
    <x v="5"/>
    <s v="Sud"/>
    <s v="Oklahoma"/>
    <s v="Oklahoma City"/>
    <x v="3"/>
    <n v="29"/>
    <n v="102"/>
    <n v="2958"/>
    <n v="1331.1000000000001"/>
    <n v="0.45"/>
    <x v="1"/>
  </r>
  <r>
    <s v="Ouest Gear"/>
    <n v="1197831"/>
    <x v="305"/>
    <x v="5"/>
    <s v="Sud"/>
    <s v="Oklahoma"/>
    <s v="Oklahoma City"/>
    <x v="4"/>
    <n v="41"/>
    <n v="105"/>
    <n v="4305"/>
    <n v="1635.9"/>
    <n v="0.38"/>
    <x v="1"/>
  </r>
  <r>
    <s v="Ouest Gear"/>
    <n v="1197831"/>
    <x v="305"/>
    <x v="5"/>
    <s v="Sud"/>
    <s v="Oklahoma"/>
    <s v="Oklahoma City"/>
    <x v="5"/>
    <n v="40"/>
    <n v="143"/>
    <n v="5720"/>
    <n v="2402.4"/>
    <n v="0.42000000000000004"/>
    <x v="1"/>
  </r>
  <r>
    <s v="Ouest Gear"/>
    <n v="1197831"/>
    <x v="333"/>
    <x v="5"/>
    <s v="Sud"/>
    <s v="Oklahoma"/>
    <s v="Oklahoma City"/>
    <x v="0"/>
    <n v="43"/>
    <n v="238"/>
    <n v="10234"/>
    <n v="4298.2800000000007"/>
    <n v="0.42000000000000004"/>
    <x v="1"/>
  </r>
  <r>
    <s v="Ouest Gear"/>
    <n v="1197831"/>
    <x v="333"/>
    <x v="5"/>
    <s v="Sud"/>
    <s v="Oklahoma"/>
    <s v="Oklahoma City"/>
    <x v="1"/>
    <n v="35"/>
    <n v="135"/>
    <n v="4725"/>
    <n v="1795.5"/>
    <n v="0.38"/>
    <x v="1"/>
  </r>
  <r>
    <s v="Ouest Gear"/>
    <n v="1197831"/>
    <x v="333"/>
    <x v="5"/>
    <s v="Sud"/>
    <s v="Oklahoma"/>
    <s v="Oklahoma City"/>
    <x v="2"/>
    <n v="33"/>
    <n v="131"/>
    <n v="4323"/>
    <n v="1858.89"/>
    <n v="0.43000000000000005"/>
    <x v="1"/>
  </r>
  <r>
    <s v="Ouest Gear"/>
    <n v="1197831"/>
    <x v="333"/>
    <x v="5"/>
    <s v="Sud"/>
    <s v="Oklahoma"/>
    <s v="Oklahoma City"/>
    <x v="3"/>
    <n v="36"/>
    <n v="107"/>
    <n v="3852"/>
    <n v="1771.92"/>
    <n v="0.46"/>
    <x v="1"/>
  </r>
  <r>
    <s v="Ouest Gear"/>
    <n v="1197831"/>
    <x v="333"/>
    <x v="5"/>
    <s v="Sud"/>
    <s v="Oklahoma"/>
    <s v="Oklahoma City"/>
    <x v="4"/>
    <n v="43"/>
    <n v="116"/>
    <n v="4988"/>
    <n v="2045.08"/>
    <n v="0.41"/>
    <x v="1"/>
  </r>
  <r>
    <s v="Ouest Gear"/>
    <n v="1197831"/>
    <x v="333"/>
    <x v="5"/>
    <s v="Sud"/>
    <s v="Oklahoma"/>
    <s v="Oklahoma City"/>
    <x v="5"/>
    <n v="45"/>
    <n v="163"/>
    <n v="7335"/>
    <n v="3447.4500000000003"/>
    <n v="0.47000000000000003"/>
    <x v="1"/>
  </r>
  <r>
    <s v="Ouest Gear"/>
    <n v="1197831"/>
    <x v="365"/>
    <x v="2"/>
    <s v="Sud"/>
    <s v="Oklahoma"/>
    <s v="Oklahoma City"/>
    <x v="0"/>
    <n v="41"/>
    <n v="230"/>
    <n v="9430"/>
    <n v="3960.6000000000004"/>
    <n v="0.42000000000000004"/>
    <x v="1"/>
  </r>
  <r>
    <s v="Ouest Gear"/>
    <n v="1197831"/>
    <x v="365"/>
    <x v="2"/>
    <s v="Sud"/>
    <s v="Oklahoma"/>
    <s v="Oklahoma City"/>
    <x v="1"/>
    <n v="37"/>
    <n v="140"/>
    <n v="5180"/>
    <n v="2175.6"/>
    <n v="0.42"/>
    <x v="1"/>
  </r>
  <r>
    <s v="Ouest Gear"/>
    <n v="1197831"/>
    <x v="365"/>
    <x v="2"/>
    <s v="Sud"/>
    <s v="Oklahoma"/>
    <s v="Oklahoma City"/>
    <x v="2"/>
    <n v="38"/>
    <n v="113"/>
    <n v="4294"/>
    <n v="2018.18"/>
    <n v="0.47000000000000003"/>
    <x v="1"/>
  </r>
  <r>
    <s v="Ouest Gear"/>
    <n v="1197831"/>
    <x v="365"/>
    <x v="2"/>
    <s v="Sud"/>
    <s v="Oklahoma"/>
    <s v="Oklahoma City"/>
    <x v="3"/>
    <n v="32"/>
    <n v="111"/>
    <n v="3552"/>
    <n v="1491.8400000000001"/>
    <n v="0.42000000000000004"/>
    <x v="1"/>
  </r>
  <r>
    <s v="Ouest Gear"/>
    <n v="1197831"/>
    <x v="365"/>
    <x v="2"/>
    <s v="Sud"/>
    <s v="Oklahoma"/>
    <s v="Oklahoma City"/>
    <x v="4"/>
    <n v="40"/>
    <n v="105"/>
    <n v="4200"/>
    <n v="1554"/>
    <n v="0.37"/>
    <x v="1"/>
  </r>
  <r>
    <s v="Ouest Gear"/>
    <n v="1197831"/>
    <x v="365"/>
    <x v="2"/>
    <s v="Sud"/>
    <s v="Oklahoma"/>
    <s v="Oklahoma City"/>
    <x v="5"/>
    <n v="40"/>
    <n v="166"/>
    <n v="6640"/>
    <n v="3120.8"/>
    <n v="0.47000000000000003"/>
    <x v="1"/>
  </r>
  <r>
    <s v="Ouest Gear"/>
    <n v="1197831"/>
    <x v="395"/>
    <x v="4"/>
    <s v="Sud"/>
    <s v="Oklahoma"/>
    <s v="Oklahoma City"/>
    <x v="0"/>
    <n v="35"/>
    <n v="196"/>
    <n v="6860"/>
    <n v="3155.6000000000004"/>
    <n v="0.46"/>
    <x v="1"/>
  </r>
  <r>
    <s v="Ouest Gear"/>
    <n v="1197831"/>
    <x v="395"/>
    <x v="4"/>
    <s v="Sud"/>
    <s v="Oklahoma"/>
    <s v="Oklahoma City"/>
    <x v="1"/>
    <n v="28"/>
    <n v="128"/>
    <n v="3584"/>
    <n v="1469.4399999999998"/>
    <n v="0.41"/>
    <x v="1"/>
  </r>
  <r>
    <s v="Ouest Gear"/>
    <n v="1197831"/>
    <x v="395"/>
    <x v="4"/>
    <s v="Sud"/>
    <s v="Oklahoma"/>
    <s v="Oklahoma City"/>
    <x v="2"/>
    <n v="12"/>
    <n v="91"/>
    <n v="1092"/>
    <n v="458.64000000000004"/>
    <n v="0.42000000000000004"/>
    <x v="1"/>
  </r>
  <r>
    <s v="Ouest Gear"/>
    <n v="1197831"/>
    <x v="395"/>
    <x v="4"/>
    <s v="Sud"/>
    <s v="Oklahoma"/>
    <s v="Oklahoma City"/>
    <x v="3"/>
    <n v="12"/>
    <n v="83"/>
    <n v="996"/>
    <n v="418.32000000000005"/>
    <n v="0.42000000000000004"/>
    <x v="1"/>
  </r>
  <r>
    <s v="Ouest Gear"/>
    <n v="1197831"/>
    <x v="395"/>
    <x v="4"/>
    <s v="Sud"/>
    <s v="Oklahoma"/>
    <s v="Oklahoma City"/>
    <x v="4"/>
    <n v="20"/>
    <n v="78"/>
    <n v="1560"/>
    <n v="592.79999999999995"/>
    <n v="0.38"/>
    <x v="1"/>
  </r>
  <r>
    <s v="Ouest Gear"/>
    <n v="1197831"/>
    <x v="395"/>
    <x v="4"/>
    <s v="Sud"/>
    <s v="Oklahoma"/>
    <s v="Oklahoma City"/>
    <x v="5"/>
    <n v="23"/>
    <n v="119"/>
    <n v="2737"/>
    <n v="1286.3900000000001"/>
    <n v="0.47000000000000003"/>
    <x v="1"/>
  </r>
  <r>
    <s v="Ouest Gear"/>
    <n v="1197831"/>
    <x v="427"/>
    <x v="1"/>
    <s v="Sud"/>
    <s v="Oklahoma"/>
    <s v="Oklahoma City"/>
    <x v="0"/>
    <n v="20"/>
    <n v="173"/>
    <n v="3460"/>
    <n v="1626.2"/>
    <n v="0.47000000000000003"/>
    <x v="1"/>
  </r>
  <r>
    <s v="Ouest Gear"/>
    <n v="1197831"/>
    <x v="427"/>
    <x v="1"/>
    <s v="Sud"/>
    <s v="Oklahoma"/>
    <s v="Oklahoma City"/>
    <x v="1"/>
    <n v="14"/>
    <n v="112"/>
    <n v="1568"/>
    <n v="658.56"/>
    <n v="0.42"/>
    <x v="1"/>
  </r>
  <r>
    <s v="Ouest Gear"/>
    <n v="1197831"/>
    <x v="427"/>
    <x v="1"/>
    <s v="Sud"/>
    <s v="Oklahoma"/>
    <s v="Oklahoma City"/>
    <x v="2"/>
    <n v="14"/>
    <n v="74"/>
    <n v="1036"/>
    <n v="435.12000000000006"/>
    <n v="0.42000000000000004"/>
    <x v="1"/>
  </r>
  <r>
    <s v="Ouest Gear"/>
    <n v="1197831"/>
    <x v="427"/>
    <x v="1"/>
    <s v="Sud"/>
    <s v="Oklahoma"/>
    <s v="Oklahoma City"/>
    <x v="3"/>
    <n v="15"/>
    <n v="62"/>
    <n v="930"/>
    <n v="390.6"/>
    <n v="0.42000000000000004"/>
    <x v="1"/>
  </r>
  <r>
    <s v="Ouest Gear"/>
    <n v="1197831"/>
    <x v="427"/>
    <x v="1"/>
    <s v="Sud"/>
    <s v="Oklahoma"/>
    <s v="Oklahoma City"/>
    <x v="4"/>
    <n v="22"/>
    <n v="68"/>
    <n v="1496"/>
    <n v="568.48"/>
    <n v="0.38"/>
    <x v="1"/>
  </r>
  <r>
    <s v="Kohl's"/>
    <n v="1197831"/>
    <x v="427"/>
    <x v="1"/>
    <s v="Sud"/>
    <s v="Oklahoma"/>
    <s v="Oklahoma City"/>
    <x v="5"/>
    <n v="22"/>
    <n v="101"/>
    <n v="2222"/>
    <n v="1044.3400000000001"/>
    <n v="0.47000000000000003"/>
    <x v="1"/>
  </r>
  <r>
    <s v="Kohl's"/>
    <n v="1197831"/>
    <x v="457"/>
    <x v="3"/>
    <s v="Sud"/>
    <s v="Oklahoma"/>
    <s v="Oklahoma City"/>
    <x v="0"/>
    <n v="16"/>
    <n v="166"/>
    <n v="2656"/>
    <n v="1168.6400000000001"/>
    <n v="0.44"/>
    <x v="1"/>
  </r>
  <r>
    <s v="Kohl's"/>
    <n v="1197831"/>
    <x v="457"/>
    <x v="3"/>
    <s v="Sud"/>
    <s v="Oklahoma"/>
    <s v="Oklahoma City"/>
    <x v="1"/>
    <n v="11"/>
    <n v="96"/>
    <n v="1056"/>
    <n v="401.28000000000003"/>
    <n v="0.38"/>
    <x v="1"/>
  </r>
  <r>
    <s v="Kohl's"/>
    <n v="1197831"/>
    <x v="457"/>
    <x v="3"/>
    <s v="Sud"/>
    <s v="Oklahoma"/>
    <s v="Oklahoma City"/>
    <x v="2"/>
    <n v="19"/>
    <n v="81"/>
    <n v="1539"/>
    <n v="661.7700000000001"/>
    <n v="0.43000000000000005"/>
    <x v="1"/>
  </r>
  <r>
    <s v="Kohl's"/>
    <n v="1197831"/>
    <x v="457"/>
    <x v="3"/>
    <s v="Sud"/>
    <s v="Oklahoma"/>
    <s v="Oklahoma City"/>
    <x v="3"/>
    <n v="37"/>
    <n v="90"/>
    <n v="3330"/>
    <n v="1565.1000000000001"/>
    <n v="0.47000000000000003"/>
    <x v="1"/>
  </r>
  <r>
    <s v="Kohl's"/>
    <n v="1197831"/>
    <x v="457"/>
    <x v="3"/>
    <s v="Sud"/>
    <s v="Oklahoma"/>
    <s v="Oklahoma City"/>
    <x v="4"/>
    <n v="60"/>
    <n v="85"/>
    <n v="5100"/>
    <n v="2039.9999999999998"/>
    <n v="0.39999999999999997"/>
    <x v="1"/>
  </r>
  <r>
    <s v="Kohl's"/>
    <n v="1197831"/>
    <x v="457"/>
    <x v="3"/>
    <s v="Sud"/>
    <s v="Oklahoma"/>
    <s v="Oklahoma City"/>
    <x v="5"/>
    <n v="60"/>
    <n v="128"/>
    <n v="7680"/>
    <n v="3302.4000000000005"/>
    <n v="0.43000000000000005"/>
    <x v="1"/>
  </r>
  <r>
    <s v="Kohl's"/>
    <n v="1197831"/>
    <x v="486"/>
    <x v="4"/>
    <s v="Sud"/>
    <s v="Oklahoma"/>
    <s v="Oklahoma City"/>
    <x v="0"/>
    <n v="55"/>
    <n v="200"/>
    <n v="11000"/>
    <n v="4620"/>
    <n v="0.42000000000000004"/>
    <x v="1"/>
  </r>
  <r>
    <s v="Kohl's"/>
    <n v="1197831"/>
    <x v="486"/>
    <x v="4"/>
    <s v="Sud"/>
    <s v="Oklahoma"/>
    <s v="Oklahoma City"/>
    <x v="1"/>
    <n v="47"/>
    <n v="149"/>
    <n v="7003"/>
    <n v="2661.14"/>
    <n v="0.38"/>
    <x v="1"/>
  </r>
  <r>
    <s v="Kohl's"/>
    <n v="1197831"/>
    <x v="486"/>
    <x v="4"/>
    <s v="Sud"/>
    <s v="Oklahoma"/>
    <s v="Oklahoma City"/>
    <x v="2"/>
    <n v="44"/>
    <n v="131"/>
    <n v="5764"/>
    <n v="2593.8000000000002"/>
    <n v="0.45"/>
    <x v="1"/>
  </r>
  <r>
    <s v="Kohl's"/>
    <n v="1197831"/>
    <x v="486"/>
    <x v="4"/>
    <s v="Sud"/>
    <s v="Oklahoma"/>
    <s v="Oklahoma City"/>
    <x v="3"/>
    <n v="45"/>
    <n v="114"/>
    <n v="5130"/>
    <n v="2308.5"/>
    <n v="0.45"/>
    <x v="1"/>
  </r>
  <r>
    <s v="Kohl's"/>
    <n v="1197831"/>
    <x v="486"/>
    <x v="4"/>
    <s v="Sud"/>
    <s v="Oklahoma"/>
    <s v="Oklahoma City"/>
    <x v="4"/>
    <n v="55"/>
    <n v="98"/>
    <n v="5390"/>
    <n v="2156"/>
    <n v="0.39999999999999997"/>
    <x v="1"/>
  </r>
  <r>
    <s v="Kohl's"/>
    <n v="1197831"/>
    <x v="486"/>
    <x v="4"/>
    <s v="Sud"/>
    <s v="Oklahoma"/>
    <s v="Oklahoma City"/>
    <x v="5"/>
    <n v="51"/>
    <n v="128"/>
    <n v="6528"/>
    <n v="2807.0400000000004"/>
    <n v="0.43000000000000005"/>
    <x v="1"/>
  </r>
  <r>
    <s v="Kohl's"/>
    <n v="1197831"/>
    <x v="180"/>
    <x v="3"/>
    <s v="Sud"/>
    <s v="Oklahoma"/>
    <s v="Oklahoma City"/>
    <x v="0"/>
    <n v="17"/>
    <n v="176"/>
    <n v="2992"/>
    <n v="1136.96"/>
    <n v="0.38"/>
    <x v="1"/>
  </r>
  <r>
    <s v="Kohl's"/>
    <n v="1197831"/>
    <x v="180"/>
    <x v="3"/>
    <s v="Sud"/>
    <s v="Oklahoma"/>
    <s v="Oklahoma City"/>
    <x v="1"/>
    <n v="16"/>
    <n v="105"/>
    <n v="1680"/>
    <n v="638.4"/>
    <n v="0.38"/>
    <x v="1"/>
  </r>
  <r>
    <s v="Kohl's"/>
    <n v="1197831"/>
    <x v="180"/>
    <x v="3"/>
    <s v="Sud"/>
    <s v="Oklahoma"/>
    <s v="Oklahoma City"/>
    <x v="2"/>
    <n v="12"/>
    <n v="116"/>
    <n v="1392"/>
    <n v="556.79999999999995"/>
    <n v="0.39999999999999997"/>
    <x v="1"/>
  </r>
  <r>
    <s v="Kohl's"/>
    <n v="1197831"/>
    <x v="180"/>
    <x v="3"/>
    <s v="Sud"/>
    <s v="Oklahoma"/>
    <s v="Oklahoma City"/>
    <x v="3"/>
    <n v="16"/>
    <n v="70"/>
    <n v="1120"/>
    <n v="447.99999999999994"/>
    <n v="0.39999999999999997"/>
    <x v="1"/>
  </r>
  <r>
    <s v="Kohl's"/>
    <n v="1197831"/>
    <x v="180"/>
    <x v="3"/>
    <s v="Sud"/>
    <s v="Oklahoma"/>
    <s v="Oklahoma City"/>
    <x v="4"/>
    <n v="28"/>
    <n v="88"/>
    <n v="2464"/>
    <n v="1010.2399999999999"/>
    <n v="0.41"/>
    <x v="1"/>
  </r>
  <r>
    <s v="Kohl's"/>
    <n v="1197831"/>
    <x v="180"/>
    <x v="3"/>
    <s v="Sud"/>
    <s v="Oklahoma"/>
    <s v="Oklahoma City"/>
    <x v="5"/>
    <n v="17"/>
    <n v="119"/>
    <n v="2023"/>
    <n v="748.51"/>
    <n v="0.37"/>
    <x v="1"/>
  </r>
  <r>
    <s v="Kohl's"/>
    <n v="1197831"/>
    <x v="209"/>
    <x v="4"/>
    <s v="Sud"/>
    <s v="Oklahoma"/>
    <s v="Oklahoma City"/>
    <x v="0"/>
    <n v="18"/>
    <n v="204"/>
    <n v="3672"/>
    <n v="1468.8"/>
    <n v="0.39999999999999997"/>
    <x v="1"/>
  </r>
  <r>
    <s v="Kohl's"/>
    <n v="1197831"/>
    <x v="209"/>
    <x v="4"/>
    <s v="Sud"/>
    <s v="Oklahoma"/>
    <s v="Oklahoma City"/>
    <x v="1"/>
    <n v="17"/>
    <n v="75"/>
    <n v="1275"/>
    <n v="522.75"/>
    <n v="0.41"/>
    <x v="1"/>
  </r>
  <r>
    <s v="Kohl's"/>
    <n v="1197831"/>
    <x v="209"/>
    <x v="4"/>
    <s v="Sud"/>
    <s v="Oklahoma"/>
    <s v="Oklahoma City"/>
    <x v="2"/>
    <n v="11"/>
    <n v="90"/>
    <n v="990"/>
    <n v="386.09999999999997"/>
    <n v="0.38999999999999996"/>
    <x v="1"/>
  </r>
  <r>
    <s v="Sports Direct"/>
    <n v="1185732"/>
    <x v="200"/>
    <x v="2"/>
    <s v="Nord-est"/>
    <s v="Connecticut"/>
    <s v="Hartford"/>
    <x v="3"/>
    <n v="24"/>
    <n v="39"/>
    <n v="936"/>
    <n v="308.87999999999994"/>
    <n v="0.32999999999999996"/>
    <x v="1"/>
  </r>
  <r>
    <s v="Sports Direct"/>
    <n v="1185732"/>
    <x v="200"/>
    <x v="2"/>
    <s v="Nord-est"/>
    <s v="Connecticut"/>
    <s v="Hartford"/>
    <x v="4"/>
    <n v="39"/>
    <n v="66"/>
    <n v="2574"/>
    <n v="952.38"/>
    <n v="0.37"/>
    <x v="1"/>
  </r>
  <r>
    <s v="Sports Direct"/>
    <n v="1185732"/>
    <x v="200"/>
    <x v="2"/>
    <s v="Nord-est"/>
    <s v="Connecticut"/>
    <s v="Hartford"/>
    <x v="5"/>
    <n v="32"/>
    <n v="96"/>
    <n v="3072"/>
    <n v="1198.08"/>
    <n v="0.38999999999999996"/>
    <x v="1"/>
  </r>
  <r>
    <s v="Sports Direct"/>
    <n v="1185732"/>
    <x v="705"/>
    <x v="0"/>
    <s v="Nord-est"/>
    <s v="Connecticut"/>
    <s v="Hartford"/>
    <x v="0"/>
    <n v="26"/>
    <n v="182"/>
    <n v="4732"/>
    <n v="2034.7600000000002"/>
    <n v="0.43000000000000005"/>
    <x v="1"/>
  </r>
  <r>
    <s v="Sports Direct"/>
    <n v="1185732"/>
    <x v="705"/>
    <x v="0"/>
    <s v="Nord-est"/>
    <s v="Connecticut"/>
    <s v="Hartford"/>
    <x v="1"/>
    <n v="32"/>
    <n v="68"/>
    <n v="2176"/>
    <n v="979.2"/>
    <n v="0.45"/>
    <x v="1"/>
  </r>
  <r>
    <s v="Sports Direct"/>
    <n v="1185732"/>
    <x v="705"/>
    <x v="0"/>
    <s v="Nord-est"/>
    <s v="Connecticut"/>
    <s v="Hartford"/>
    <x v="2"/>
    <n v="23"/>
    <n v="75"/>
    <n v="1725"/>
    <n v="552"/>
    <n v="0.32"/>
    <x v="1"/>
  </r>
  <r>
    <s v="Sports Direct"/>
    <n v="1185732"/>
    <x v="705"/>
    <x v="0"/>
    <s v="Nord-est"/>
    <s v="Connecticut"/>
    <s v="Hartford"/>
    <x v="3"/>
    <n v="27"/>
    <n v="34"/>
    <n v="918"/>
    <n v="293.76"/>
    <n v="0.32"/>
    <x v="1"/>
  </r>
  <r>
    <s v="Sports Direct"/>
    <n v="1185732"/>
    <x v="705"/>
    <x v="0"/>
    <s v="Nord-est"/>
    <s v="Connecticut"/>
    <s v="Hartford"/>
    <x v="4"/>
    <n v="39"/>
    <n v="53"/>
    <n v="2067"/>
    <n v="702.78"/>
    <n v="0.33999999999999997"/>
    <x v="1"/>
  </r>
  <r>
    <s v="Sports Direct"/>
    <n v="1185732"/>
    <x v="705"/>
    <x v="0"/>
    <s v="Nord-est"/>
    <s v="Connecticut"/>
    <s v="Hartford"/>
    <x v="5"/>
    <n v="29"/>
    <n v="85"/>
    <n v="2465"/>
    <n v="961.34999999999991"/>
    <n v="0.38999999999999996"/>
    <x v="1"/>
  </r>
  <r>
    <s v="Sports Direct"/>
    <n v="1185732"/>
    <x v="722"/>
    <x v="4"/>
    <s v="Nord-est"/>
    <s v="Connecticut"/>
    <s v="Hartford"/>
    <x v="0"/>
    <n v="28"/>
    <n v="155"/>
    <n v="4340"/>
    <n v="1996.4"/>
    <n v="0.46"/>
    <x v="1"/>
  </r>
  <r>
    <s v="Sports Direct"/>
    <n v="1185732"/>
    <x v="722"/>
    <x v="4"/>
    <s v="Nord-est"/>
    <s v="Connecticut"/>
    <s v="Hartford"/>
    <x v="1"/>
    <n v="30"/>
    <n v="64"/>
    <n v="1920"/>
    <n v="844.8"/>
    <n v="0.44"/>
    <x v="1"/>
  </r>
  <r>
    <s v="Sports Direct"/>
    <n v="1185732"/>
    <x v="722"/>
    <x v="4"/>
    <s v="Nord-est"/>
    <s v="Connecticut"/>
    <s v="Hartford"/>
    <x v="2"/>
    <n v="20"/>
    <n v="64"/>
    <n v="1280"/>
    <n v="460.79999999999995"/>
    <n v="0.36"/>
    <x v="1"/>
  </r>
  <r>
    <s v="Sports Direct"/>
    <n v="1185732"/>
    <x v="722"/>
    <x v="4"/>
    <s v="Nord-est"/>
    <s v="Connecticut"/>
    <s v="Hartford"/>
    <x v="3"/>
    <n v="26"/>
    <n v="41"/>
    <n v="1066"/>
    <n v="341.12"/>
    <n v="0.32"/>
    <x v="1"/>
  </r>
  <r>
    <s v="Sports Direct"/>
    <n v="1185732"/>
    <x v="722"/>
    <x v="4"/>
    <s v="Nord-est"/>
    <s v="Connecticut"/>
    <s v="Hartford"/>
    <x v="4"/>
    <n v="37"/>
    <n v="40"/>
    <n v="1480"/>
    <n v="503.19999999999993"/>
    <n v="0.33999999999999997"/>
    <x v="1"/>
  </r>
  <r>
    <s v="Sports Direct"/>
    <n v="1185732"/>
    <x v="722"/>
    <x v="4"/>
    <s v="Nord-est"/>
    <s v="Connecticut"/>
    <s v="Hartford"/>
    <x v="5"/>
    <n v="26"/>
    <n v="94"/>
    <n v="2444"/>
    <n v="1026.48"/>
    <n v="0.42"/>
    <x v="1"/>
  </r>
  <r>
    <s v="Sports Direct"/>
    <n v="1185732"/>
    <x v="256"/>
    <x v="5"/>
    <s v="Nord-est"/>
    <s v="Connecticut"/>
    <s v="Hartford"/>
    <x v="0"/>
    <n v="40"/>
    <n v="191"/>
    <n v="7640"/>
    <n v="3361.6"/>
    <n v="0.44"/>
    <x v="1"/>
  </r>
  <r>
    <s v="Sports Direct"/>
    <n v="1185732"/>
    <x v="256"/>
    <x v="5"/>
    <s v="Nord-est"/>
    <s v="Connecticut"/>
    <s v="Hartford"/>
    <x v="1"/>
    <n v="35"/>
    <n v="83"/>
    <n v="2905"/>
    <n v="1278.2"/>
    <n v="0.44"/>
    <x v="1"/>
  </r>
  <r>
    <s v="Sports Direct"/>
    <n v="1185732"/>
    <x v="256"/>
    <x v="5"/>
    <s v="Nord-est"/>
    <s v="Connecticut"/>
    <s v="Hartford"/>
    <x v="2"/>
    <n v="32"/>
    <n v="83"/>
    <n v="2656"/>
    <n v="903.04"/>
    <n v="0.33999999999999997"/>
    <x v="1"/>
  </r>
  <r>
    <s v="Sports Direct"/>
    <n v="1185732"/>
    <x v="256"/>
    <x v="5"/>
    <s v="Nord-est"/>
    <s v="Connecticut"/>
    <s v="Hartford"/>
    <x v="3"/>
    <n v="32"/>
    <n v="74"/>
    <n v="2368"/>
    <n v="781.43999999999994"/>
    <n v="0.32999999999999996"/>
    <x v="1"/>
  </r>
  <r>
    <s v="Sports Direct"/>
    <n v="1185732"/>
    <x v="256"/>
    <x v="5"/>
    <s v="Nord-est"/>
    <s v="Connecticut"/>
    <s v="Hartford"/>
    <x v="4"/>
    <n v="37"/>
    <n v="83"/>
    <n v="3071"/>
    <n v="1074.8499999999999"/>
    <n v="0.35"/>
    <x v="1"/>
  </r>
  <r>
    <s v="Sports Direct"/>
    <n v="1185732"/>
    <x v="256"/>
    <x v="5"/>
    <s v="Nord-est"/>
    <s v="Connecticut"/>
    <s v="Hartford"/>
    <x v="5"/>
    <n v="41"/>
    <n v="128"/>
    <n v="5248"/>
    <n v="2204.16"/>
    <n v="0.42"/>
    <x v="1"/>
  </r>
  <r>
    <s v="Sports Direct"/>
    <n v="1185732"/>
    <x v="289"/>
    <x v="3"/>
    <s v="Nord-est"/>
    <s v="Connecticut"/>
    <s v="Hartford"/>
    <x v="0"/>
    <n v="40"/>
    <n v="206"/>
    <n v="8240"/>
    <n v="3872.8"/>
    <n v="0.47000000000000003"/>
    <x v="1"/>
  </r>
  <r>
    <s v="Sports Direct"/>
    <n v="1185732"/>
    <x v="289"/>
    <x v="3"/>
    <s v="Nord-est"/>
    <s v="Connecticut"/>
    <s v="Hartford"/>
    <x v="1"/>
    <n v="38"/>
    <n v="124"/>
    <n v="4712"/>
    <n v="2214.6400000000003"/>
    <n v="0.47000000000000003"/>
    <x v="1"/>
  </r>
  <r>
    <s v="Sports Direct"/>
    <n v="1185732"/>
    <x v="289"/>
    <x v="3"/>
    <s v="Nord-est"/>
    <s v="Connecticut"/>
    <s v="Hartford"/>
    <x v="2"/>
    <n v="35"/>
    <n v="96"/>
    <n v="3360"/>
    <n v="1108.8"/>
    <n v="0.32999999999999996"/>
    <x v="1"/>
  </r>
  <r>
    <s v="Sports Direct"/>
    <n v="1185732"/>
    <x v="289"/>
    <x v="3"/>
    <s v="Nord-est"/>
    <s v="Connecticut"/>
    <s v="Hartford"/>
    <x v="3"/>
    <n v="35"/>
    <n v="85"/>
    <n v="2975"/>
    <n v="1041.25"/>
    <n v="0.35"/>
    <x v="1"/>
  </r>
  <r>
    <s v="Sports Direct"/>
    <n v="1185732"/>
    <x v="289"/>
    <x v="3"/>
    <s v="Nord-est"/>
    <s v="Connecticut"/>
    <s v="Hartford"/>
    <x v="4"/>
    <n v="36"/>
    <n v="91"/>
    <n v="3276"/>
    <n v="1048.32"/>
    <n v="0.32"/>
    <x v="1"/>
  </r>
  <r>
    <s v="Sports Direct"/>
    <n v="1185732"/>
    <x v="289"/>
    <x v="3"/>
    <s v="Nord-est"/>
    <s v="Connecticut"/>
    <s v="Hartford"/>
    <x v="5"/>
    <n v="39"/>
    <n v="128"/>
    <n v="4992"/>
    <n v="1946.8799999999999"/>
    <n v="0.38999999999999996"/>
    <x v="1"/>
  </r>
  <r>
    <s v="Sports Direct"/>
    <n v="1185732"/>
    <x v="317"/>
    <x v="3"/>
    <s v="Nord-est"/>
    <s v="Connecticut"/>
    <s v="Hartford"/>
    <x v="0"/>
    <n v="42"/>
    <n v="195"/>
    <n v="8190"/>
    <n v="3685.5"/>
    <n v="0.45"/>
    <x v="1"/>
  </r>
  <r>
    <s v="Sports Direct"/>
    <n v="1185732"/>
    <x v="317"/>
    <x v="3"/>
    <s v="Nord-est"/>
    <s v="Connecticut"/>
    <s v="Hartford"/>
    <x v="1"/>
    <n v="38"/>
    <n v="120"/>
    <n v="4560"/>
    <n v="1915.2000000000003"/>
    <n v="0.42000000000000004"/>
    <x v="1"/>
  </r>
  <r>
    <s v="Sports Direct"/>
    <n v="1185732"/>
    <x v="317"/>
    <x v="3"/>
    <s v="Nord-est"/>
    <s v="Connecticut"/>
    <s v="Hartford"/>
    <x v="2"/>
    <n v="29"/>
    <n v="111"/>
    <n v="3219"/>
    <n v="1094.4599999999998"/>
    <n v="0.33999999999999997"/>
    <x v="1"/>
  </r>
  <r>
    <s v="Sports Direct"/>
    <n v="1185732"/>
    <x v="317"/>
    <x v="3"/>
    <s v="Nord-est"/>
    <s v="Connecticut"/>
    <s v="Hartford"/>
    <x v="3"/>
    <n v="34"/>
    <n v="94"/>
    <n v="3196"/>
    <n v="1150.56"/>
    <n v="0.36"/>
    <x v="1"/>
  </r>
  <r>
    <s v="Sports Direct"/>
    <n v="1185732"/>
    <x v="317"/>
    <x v="3"/>
    <s v="Nord-est"/>
    <s v="Connecticut"/>
    <s v="Hartford"/>
    <x v="4"/>
    <n v="43"/>
    <n v="93"/>
    <n v="3999"/>
    <n v="1319.6699999999998"/>
    <n v="0.32999999999999996"/>
    <x v="1"/>
  </r>
  <r>
    <s v="Sports Direct"/>
    <n v="1185732"/>
    <x v="317"/>
    <x v="3"/>
    <s v="Nord-est"/>
    <s v="Connecticut"/>
    <s v="Hartford"/>
    <x v="5"/>
    <n v="40"/>
    <n v="152"/>
    <n v="6080"/>
    <n v="2310.4"/>
    <n v="0.38"/>
    <x v="1"/>
  </r>
  <r>
    <s v="Sports Direct"/>
    <n v="1185732"/>
    <x v="349"/>
    <x v="0"/>
    <s v="Nord-est"/>
    <s v="Connecticut"/>
    <s v="Hartford"/>
    <x v="0"/>
    <n v="40"/>
    <n v="194"/>
    <n v="7760"/>
    <n v="3259.2000000000003"/>
    <n v="0.42000000000000004"/>
    <x v="1"/>
  </r>
  <r>
    <s v="Sports Direct"/>
    <n v="1185732"/>
    <x v="349"/>
    <x v="0"/>
    <s v="Nord-est"/>
    <s v="Connecticut"/>
    <s v="Hartford"/>
    <x v="1"/>
    <n v="34"/>
    <n v="128"/>
    <n v="4352"/>
    <n v="1871.3600000000001"/>
    <n v="0.43000000000000005"/>
    <x v="1"/>
  </r>
  <r>
    <s v="Sports Direct"/>
    <n v="1185732"/>
    <x v="349"/>
    <x v="0"/>
    <s v="Nord-est"/>
    <s v="Connecticut"/>
    <s v="Hartford"/>
    <x v="2"/>
    <n v="36"/>
    <n v="107"/>
    <n v="3852"/>
    <n v="1348.1999999999998"/>
    <n v="0.35"/>
    <x v="1"/>
  </r>
  <r>
    <s v="Sports Direct"/>
    <n v="1185732"/>
    <x v="349"/>
    <x v="0"/>
    <s v="Nord-est"/>
    <s v="Connecticut"/>
    <s v="Hartford"/>
    <x v="3"/>
    <n v="32"/>
    <n v="72"/>
    <n v="2304"/>
    <n v="760.31999999999994"/>
    <n v="0.32999999999999996"/>
    <x v="1"/>
  </r>
  <r>
    <s v="Sports Direct"/>
    <n v="1185732"/>
    <x v="349"/>
    <x v="0"/>
    <s v="Nord-est"/>
    <s v="Connecticut"/>
    <s v="Hartford"/>
    <x v="4"/>
    <n v="43"/>
    <n v="62"/>
    <n v="2666"/>
    <n v="879.77999999999986"/>
    <n v="0.32999999999999996"/>
    <x v="1"/>
  </r>
  <r>
    <s v="Sports Direct"/>
    <n v="1185732"/>
    <x v="349"/>
    <x v="0"/>
    <s v="Nord-est"/>
    <s v="Connecticut"/>
    <s v="Hartford"/>
    <x v="5"/>
    <n v="44"/>
    <n v="124"/>
    <n v="5456"/>
    <n v="2073.2800000000002"/>
    <n v="0.38"/>
    <x v="1"/>
  </r>
  <r>
    <s v="Sports Direct"/>
    <n v="1185732"/>
    <x v="379"/>
    <x v="2"/>
    <s v="Nord-est"/>
    <s v="Connecticut"/>
    <s v="Hartford"/>
    <x v="0"/>
    <n v="43"/>
    <n v="170"/>
    <n v="7310"/>
    <n v="3435.7000000000003"/>
    <n v="0.47000000000000003"/>
    <x v="1"/>
  </r>
  <r>
    <s v="Sports Direct"/>
    <n v="1185732"/>
    <x v="379"/>
    <x v="2"/>
    <s v="Nord-est"/>
    <s v="Connecticut"/>
    <s v="Hartford"/>
    <x v="1"/>
    <n v="40"/>
    <n v="93"/>
    <n v="3720"/>
    <n v="1748.4"/>
    <n v="0.47000000000000003"/>
    <x v="1"/>
  </r>
  <r>
    <s v="Sports Direct"/>
    <n v="1185732"/>
    <x v="379"/>
    <x v="2"/>
    <s v="Nord-est"/>
    <s v="Connecticut"/>
    <s v="Hartford"/>
    <x v="2"/>
    <n v="33"/>
    <n v="64"/>
    <n v="2112"/>
    <n v="675.84"/>
    <n v="0.32"/>
    <x v="1"/>
  </r>
  <r>
    <s v="Sports Direct"/>
    <n v="1185732"/>
    <x v="379"/>
    <x v="2"/>
    <s v="Nord-est"/>
    <s v="Connecticut"/>
    <s v="Hartford"/>
    <x v="3"/>
    <n v="30"/>
    <n v="58"/>
    <n v="1740"/>
    <n v="591.59999999999991"/>
    <n v="0.33999999999999997"/>
    <x v="1"/>
  </r>
  <r>
    <s v="Sports Direct"/>
    <n v="1185732"/>
    <x v="379"/>
    <x v="2"/>
    <s v="Nord-est"/>
    <s v="Connecticut"/>
    <s v="Hartford"/>
    <x v="4"/>
    <n v="41"/>
    <n v="58"/>
    <n v="2378"/>
    <n v="856.07999999999993"/>
    <n v="0.36"/>
    <x v="1"/>
  </r>
  <r>
    <s v="Sports Direct"/>
    <n v="1185732"/>
    <x v="379"/>
    <x v="2"/>
    <s v="Nord-est"/>
    <s v="Connecticut"/>
    <s v="Hartford"/>
    <x v="5"/>
    <n v="45"/>
    <n v="83"/>
    <n v="3735"/>
    <n v="1568.7"/>
    <n v="0.42"/>
    <x v="1"/>
  </r>
  <r>
    <s v="Sports Direct"/>
    <n v="1185732"/>
    <x v="411"/>
    <x v="6"/>
    <s v="Nord-est"/>
    <s v="Connecticut"/>
    <s v="Hartford"/>
    <x v="0"/>
    <n v="46"/>
    <n v="153"/>
    <n v="7038"/>
    <n v="2955.9600000000005"/>
    <n v="0.42000000000000004"/>
    <x v="1"/>
  </r>
  <r>
    <s v="Sports Direct"/>
    <n v="1185732"/>
    <x v="411"/>
    <x v="6"/>
    <s v="Nord-est"/>
    <s v="Connecticut"/>
    <s v="Hartford"/>
    <x v="1"/>
    <n v="39"/>
    <n v="94"/>
    <n v="3666"/>
    <n v="1613.04"/>
    <n v="0.44"/>
    <x v="1"/>
  </r>
  <r>
    <s v="Sports Direct"/>
    <n v="1185732"/>
    <x v="411"/>
    <x v="6"/>
    <s v="Nord-est"/>
    <s v="Connecticut"/>
    <s v="Hartford"/>
    <x v="2"/>
    <n v="36"/>
    <n v="61"/>
    <n v="2196"/>
    <n v="812.52"/>
    <n v="0.37"/>
    <x v="1"/>
  </r>
  <r>
    <s v="Sports Direct"/>
    <n v="1185732"/>
    <x v="411"/>
    <x v="6"/>
    <s v="Nord-est"/>
    <s v="Connecticut"/>
    <s v="Hartford"/>
    <x v="3"/>
    <n v="43"/>
    <n v="45"/>
    <n v="1935"/>
    <n v="696.6"/>
    <n v="0.36"/>
    <x v="1"/>
  </r>
  <r>
    <s v="Sports Direct"/>
    <n v="1185732"/>
    <x v="411"/>
    <x v="6"/>
    <s v="Nord-est"/>
    <s v="Connecticut"/>
    <s v="Hartford"/>
    <x v="4"/>
    <n v="50"/>
    <n v="45"/>
    <n v="2250"/>
    <n v="742.49999999999989"/>
    <n v="0.32999999999999996"/>
    <x v="1"/>
  </r>
  <r>
    <s v="Foot Locker"/>
    <n v="1185732"/>
    <x v="411"/>
    <x v="6"/>
    <s v="Nord-est"/>
    <s v="Connecticut"/>
    <s v="Hartford"/>
    <x v="5"/>
    <n v="46"/>
    <n v="94"/>
    <n v="4324"/>
    <n v="1816.08"/>
    <n v="0.42"/>
    <x v="1"/>
  </r>
  <r>
    <s v="Foot Locker"/>
    <n v="1185732"/>
    <x v="441"/>
    <x v="1"/>
    <s v="Nord-est"/>
    <s v="Connecticut"/>
    <s v="Hartford"/>
    <x v="0"/>
    <n v="51"/>
    <n v="149"/>
    <n v="7599"/>
    <n v="3267.57"/>
    <n v="0.43000000000000005"/>
    <x v="1"/>
  </r>
  <r>
    <s v="Foot Locker"/>
    <n v="1185732"/>
    <x v="441"/>
    <x v="1"/>
    <s v="Nord-est"/>
    <s v="Connecticut"/>
    <s v="Hartford"/>
    <x v="1"/>
    <n v="37"/>
    <n v="105"/>
    <n v="3885"/>
    <n v="1787.1000000000001"/>
    <n v="0.46"/>
    <x v="1"/>
  </r>
  <r>
    <s v="Foot Locker"/>
    <n v="1185732"/>
    <x v="441"/>
    <x v="1"/>
    <s v="Nord-est"/>
    <s v="Connecticut"/>
    <s v="Hartford"/>
    <x v="2"/>
    <n v="36"/>
    <n v="103"/>
    <n v="3708"/>
    <n v="1371.96"/>
    <n v="0.37"/>
    <x v="1"/>
  </r>
  <r>
    <s v="Foot Locker"/>
    <n v="1185732"/>
    <x v="441"/>
    <x v="1"/>
    <s v="Nord-est"/>
    <s v="Connecticut"/>
    <s v="Hartford"/>
    <x v="3"/>
    <n v="39"/>
    <n v="83"/>
    <n v="3237"/>
    <n v="1197.69"/>
    <n v="0.37"/>
    <x v="1"/>
  </r>
  <r>
    <s v="Foot Locker"/>
    <n v="1185732"/>
    <x v="441"/>
    <x v="1"/>
    <s v="Nord-est"/>
    <s v="Connecticut"/>
    <s v="Hartford"/>
    <x v="4"/>
    <n v="44"/>
    <n v="88"/>
    <n v="3872"/>
    <n v="1393.9199999999998"/>
    <n v="0.36"/>
    <x v="1"/>
  </r>
  <r>
    <s v="Foot Locker"/>
    <n v="1185732"/>
    <x v="441"/>
    <x v="1"/>
    <s v="Nord-est"/>
    <s v="Connecticut"/>
    <s v="Hartford"/>
    <x v="5"/>
    <n v="52"/>
    <n v="116"/>
    <n v="6032"/>
    <n v="2352.4799999999996"/>
    <n v="0.38999999999999996"/>
    <x v="1"/>
  </r>
  <r>
    <s v="Foot Locker"/>
    <n v="1185732"/>
    <x v="470"/>
    <x v="2"/>
    <s v="Nord-est"/>
    <s v="Connecticut"/>
    <s v="Hartford"/>
    <x v="0"/>
    <n v="45"/>
    <n v="173"/>
    <n v="7785"/>
    <n v="3269.7000000000003"/>
    <n v="0.42000000000000004"/>
    <x v="1"/>
  </r>
  <r>
    <s v="Foot Locker"/>
    <n v="1185732"/>
    <x v="470"/>
    <x v="2"/>
    <s v="Nord-est"/>
    <s v="Connecticut"/>
    <s v="Hartford"/>
    <x v="1"/>
    <n v="37"/>
    <n v="131"/>
    <n v="4847"/>
    <n v="2181.15"/>
    <n v="0.45"/>
    <x v="1"/>
  </r>
  <r>
    <s v="Foot Locker"/>
    <n v="1185732"/>
    <x v="470"/>
    <x v="2"/>
    <s v="Nord-est"/>
    <s v="Connecticut"/>
    <s v="Hartford"/>
    <x v="2"/>
    <n v="43"/>
    <n v="116"/>
    <n v="4988"/>
    <n v="1646.0399999999997"/>
    <n v="0.32999999999999996"/>
    <x v="1"/>
  </r>
  <r>
    <s v="Foot Locker"/>
    <n v="1185732"/>
    <x v="470"/>
    <x v="2"/>
    <s v="Nord-est"/>
    <s v="Connecticut"/>
    <s v="Hartford"/>
    <x v="3"/>
    <n v="38"/>
    <n v="96"/>
    <n v="3648"/>
    <n v="1276.8"/>
    <n v="0.35"/>
    <x v="1"/>
  </r>
  <r>
    <s v="Foot Locker"/>
    <n v="1185732"/>
    <x v="470"/>
    <x v="2"/>
    <s v="Nord-est"/>
    <s v="Connecticut"/>
    <s v="Hartford"/>
    <x v="4"/>
    <n v="42"/>
    <n v="99"/>
    <n v="4158"/>
    <n v="1455.3"/>
    <n v="0.35"/>
    <x v="1"/>
  </r>
  <r>
    <s v="Foot Locker"/>
    <n v="1185732"/>
    <x v="470"/>
    <x v="2"/>
    <s v="Nord-est"/>
    <s v="Connecticut"/>
    <s v="Hartford"/>
    <x v="5"/>
    <n v="52"/>
    <n v="120"/>
    <n v="6240"/>
    <n v="2308.8000000000002"/>
    <n v="0.37"/>
    <x v="1"/>
  </r>
  <r>
    <s v="Foot Locker"/>
    <n v="1185732"/>
    <x v="174"/>
    <x v="4"/>
    <s v="Nord-est"/>
    <s v="Connecticut"/>
    <s v="Hartford"/>
    <x v="0"/>
    <n v="23"/>
    <n v="149"/>
    <n v="3427"/>
    <n v="1439.34"/>
    <n v="0.42"/>
    <x v="1"/>
  </r>
  <r>
    <s v="Foot Locker"/>
    <n v="1185732"/>
    <x v="174"/>
    <x v="4"/>
    <s v="Nord-est"/>
    <s v="Connecticut"/>
    <s v="Hartford"/>
    <x v="1"/>
    <n v="28"/>
    <n v="79"/>
    <n v="2212"/>
    <n v="884.8"/>
    <n v="0.39999999999999997"/>
    <x v="1"/>
  </r>
  <r>
    <s v="Foot Locker"/>
    <n v="1185732"/>
    <x v="174"/>
    <x v="4"/>
    <s v="Nord-est"/>
    <s v="Connecticut"/>
    <s v="Hartford"/>
    <x v="2"/>
    <n v="19"/>
    <n v="72"/>
    <n v="1368"/>
    <n v="574.56000000000006"/>
    <n v="0.42000000000000004"/>
    <x v="1"/>
  </r>
  <r>
    <s v="Foot Locker"/>
    <n v="1185732"/>
    <x v="174"/>
    <x v="4"/>
    <s v="Nord-est"/>
    <s v="Connecticut"/>
    <s v="Hartford"/>
    <x v="3"/>
    <n v="24"/>
    <n v="24"/>
    <n v="576"/>
    <n v="264.96000000000004"/>
    <n v="0.46"/>
    <x v="1"/>
  </r>
  <r>
    <s v="Foot Locker"/>
    <n v="1185732"/>
    <x v="174"/>
    <x v="4"/>
    <s v="Nord-est"/>
    <s v="Connecticut"/>
    <s v="Hartford"/>
    <x v="4"/>
    <n v="34"/>
    <n v="44"/>
    <n v="1496"/>
    <n v="538.55999999999995"/>
    <n v="0.36"/>
    <x v="1"/>
  </r>
  <r>
    <s v="Foot Locker"/>
    <n v="1185732"/>
    <x v="174"/>
    <x v="4"/>
    <s v="Nord-est"/>
    <s v="Connecticut"/>
    <s v="Hartford"/>
    <x v="5"/>
    <n v="26"/>
    <n v="72"/>
    <n v="1872"/>
    <n v="879.84"/>
    <n v="0.47000000000000003"/>
    <x v="1"/>
  </r>
  <r>
    <s v="Foot Locker"/>
    <n v="1185732"/>
    <x v="203"/>
    <x v="5"/>
    <s v="Nord-est"/>
    <s v="Connecticut"/>
    <s v="Hartford"/>
    <x v="0"/>
    <n v="24"/>
    <n v="162"/>
    <n v="3888"/>
    <n v="1555.1999999999998"/>
    <n v="0.39999999999999997"/>
    <x v="1"/>
  </r>
  <r>
    <s v="Foot Locker"/>
    <n v="1185732"/>
    <x v="203"/>
    <x v="5"/>
    <s v="Nord-est"/>
    <s v="Connecticut"/>
    <s v="Hartford"/>
    <x v="1"/>
    <n v="24"/>
    <n v="41"/>
    <n v="984"/>
    <n v="383.75999999999993"/>
    <n v="0.38999999999999996"/>
    <x v="1"/>
  </r>
  <r>
    <s v="Foot Locker"/>
    <n v="1185732"/>
    <x v="203"/>
    <x v="5"/>
    <s v="Nord-est"/>
    <s v="Connecticut"/>
    <s v="Hartford"/>
    <x v="2"/>
    <n v="18"/>
    <n v="53"/>
    <n v="954"/>
    <n v="410.22"/>
    <n v="0.43000000000000005"/>
    <x v="1"/>
  </r>
  <r>
    <s v="Foot Locker"/>
    <n v="1185732"/>
    <x v="203"/>
    <x v="5"/>
    <s v="Nord-est"/>
    <s v="Rhode Island"/>
    <s v="Providence"/>
    <x v="3"/>
    <n v="20"/>
    <n v="16"/>
    <n v="320"/>
    <n v="144"/>
    <n v="0.45"/>
    <x v="1"/>
  </r>
  <r>
    <s v="Foot Locker"/>
    <n v="1185732"/>
    <x v="203"/>
    <x v="5"/>
    <s v="Nord-est"/>
    <s v="Rhode Island"/>
    <s v="Providence"/>
    <x v="4"/>
    <n v="34"/>
    <n v="40"/>
    <n v="1360"/>
    <n v="489.59999999999997"/>
    <n v="0.36"/>
    <x v="1"/>
  </r>
  <r>
    <s v="Foot Locker"/>
    <n v="1185732"/>
    <x v="203"/>
    <x v="5"/>
    <s v="Nord-est"/>
    <s v="Rhode Island"/>
    <s v="Providence"/>
    <x v="5"/>
    <n v="27"/>
    <n v="77"/>
    <n v="2079"/>
    <n v="977.13000000000011"/>
    <n v="0.47000000000000003"/>
    <x v="1"/>
  </r>
  <r>
    <s v="Foot Locker"/>
    <n v="1185732"/>
    <x v="708"/>
    <x v="3"/>
    <s v="Nord-est"/>
    <s v="Rhode Island"/>
    <s v="Providence"/>
    <x v="0"/>
    <n v="26"/>
    <n v="156"/>
    <n v="4056"/>
    <n v="1500.72"/>
    <n v="0.37"/>
    <x v="1"/>
  </r>
  <r>
    <s v="Foot Locker"/>
    <n v="1185732"/>
    <x v="708"/>
    <x v="3"/>
    <s v="Nord-est"/>
    <s v="Rhode Island"/>
    <s v="Providence"/>
    <x v="1"/>
    <n v="27"/>
    <n v="45"/>
    <n v="1215"/>
    <n v="473.84999999999997"/>
    <n v="0.38999999999999996"/>
    <x v="1"/>
  </r>
  <r>
    <s v="Foot Locker"/>
    <n v="1185732"/>
    <x v="708"/>
    <x v="3"/>
    <s v="Nord-est"/>
    <s v="Rhode Island"/>
    <s v="Providence"/>
    <x v="2"/>
    <n v="17"/>
    <n v="56"/>
    <n v="952"/>
    <n v="447.44000000000005"/>
    <n v="0.47000000000000003"/>
    <x v="1"/>
  </r>
  <r>
    <s v="Foot Locker"/>
    <n v="1185732"/>
    <x v="708"/>
    <x v="3"/>
    <s v="Nord-est"/>
    <s v="Rhode Island"/>
    <s v="Providence"/>
    <x v="3"/>
    <n v="20"/>
    <n v="8"/>
    <n v="160"/>
    <n v="75.2"/>
    <n v="0.47000000000000003"/>
    <x v="1"/>
  </r>
  <r>
    <s v="Foot Locker"/>
    <n v="1185732"/>
    <x v="708"/>
    <x v="3"/>
    <s v="Nord-est"/>
    <s v="Rhode Island"/>
    <s v="Providence"/>
    <x v="4"/>
    <n v="33"/>
    <n v="25"/>
    <n v="825"/>
    <n v="297"/>
    <n v="0.36"/>
    <x v="1"/>
  </r>
  <r>
    <s v="Foot Locker"/>
    <n v="1185732"/>
    <x v="708"/>
    <x v="3"/>
    <s v="Nord-est"/>
    <s v="Rhode Island"/>
    <s v="Providence"/>
    <x v="5"/>
    <n v="25"/>
    <n v="58"/>
    <n v="1450"/>
    <n v="638"/>
    <n v="0.44"/>
    <x v="1"/>
  </r>
  <r>
    <s v="Foot Locker"/>
    <n v="1185732"/>
    <x v="230"/>
    <x v="0"/>
    <s v="Nord-est"/>
    <s v="Rhode Island"/>
    <s v="Providence"/>
    <x v="0"/>
    <n v="28"/>
    <n v="132"/>
    <n v="3696"/>
    <n v="1552.32"/>
    <n v="0.42"/>
    <x v="1"/>
  </r>
  <r>
    <s v="Foot Locker"/>
    <n v="1185732"/>
    <x v="230"/>
    <x v="0"/>
    <s v="Nord-est"/>
    <s v="Rhode Island"/>
    <s v="Providence"/>
    <x v="1"/>
    <n v="23"/>
    <n v="40"/>
    <n v="920"/>
    <n v="367.99999999999994"/>
    <n v="0.39999999999999997"/>
    <x v="1"/>
  </r>
  <r>
    <s v="Foot Locker"/>
    <n v="1185732"/>
    <x v="230"/>
    <x v="0"/>
    <s v="Nord-est"/>
    <s v="Rhode Island"/>
    <s v="Providence"/>
    <x v="2"/>
    <n v="16"/>
    <n v="44"/>
    <n v="704"/>
    <n v="295.68"/>
    <n v="0.42000000000000004"/>
    <x v="1"/>
  </r>
  <r>
    <s v="Foot Locker"/>
    <n v="1185732"/>
    <x v="230"/>
    <x v="0"/>
    <s v="Nord-est"/>
    <s v="Rhode Island"/>
    <s v="Providence"/>
    <x v="3"/>
    <n v="21"/>
    <n v="17"/>
    <n v="357"/>
    <n v="160.65"/>
    <n v="0.45"/>
    <x v="1"/>
  </r>
  <r>
    <s v="Foot Locker"/>
    <n v="1185732"/>
    <x v="230"/>
    <x v="0"/>
    <s v="Nord-est"/>
    <s v="Rhode Island"/>
    <s v="Providence"/>
    <x v="4"/>
    <n v="33"/>
    <n v="15"/>
    <n v="495"/>
    <n v="158.4"/>
    <n v="0.32"/>
    <x v="1"/>
  </r>
  <r>
    <s v="Foot Locker"/>
    <n v="1185732"/>
    <x v="230"/>
    <x v="0"/>
    <s v="Nord-est"/>
    <s v="Rhode Island"/>
    <s v="Providence"/>
    <x v="5"/>
    <n v="26"/>
    <n v="60"/>
    <n v="1560"/>
    <n v="686.4"/>
    <n v="0.44"/>
    <x v="1"/>
  </r>
  <r>
    <s v="Foot Locker"/>
    <n v="1185732"/>
    <x v="259"/>
    <x v="1"/>
    <s v="Nord-est"/>
    <s v="Rhode Island"/>
    <s v="Providence"/>
    <x v="0"/>
    <n v="39"/>
    <n v="150"/>
    <n v="5850"/>
    <n v="2398.5"/>
    <n v="0.41"/>
    <x v="1"/>
  </r>
  <r>
    <s v="Foot Locker"/>
    <n v="1185732"/>
    <x v="259"/>
    <x v="1"/>
    <s v="Nord-est"/>
    <s v="Rhode Island"/>
    <s v="Providence"/>
    <x v="1"/>
    <n v="32"/>
    <n v="58"/>
    <n v="1856"/>
    <n v="686.72"/>
    <n v="0.37"/>
    <x v="1"/>
  </r>
  <r>
    <s v="Foot Locker"/>
    <n v="1185732"/>
    <x v="259"/>
    <x v="1"/>
    <s v="Nord-est"/>
    <s v="Rhode Island"/>
    <s v="Providence"/>
    <x v="2"/>
    <n v="32"/>
    <n v="60"/>
    <n v="1920"/>
    <n v="806.40000000000009"/>
    <n v="0.42000000000000004"/>
    <x v="1"/>
  </r>
  <r>
    <s v="Foot Locker"/>
    <n v="1185732"/>
    <x v="259"/>
    <x v="1"/>
    <s v="Nord-est"/>
    <s v="Rhode Island"/>
    <s v="Providence"/>
    <x v="3"/>
    <n v="27"/>
    <n v="51"/>
    <n v="1377"/>
    <n v="633.42000000000007"/>
    <n v="0.46"/>
    <x v="1"/>
  </r>
  <r>
    <s v="Foot Locker"/>
    <n v="1185732"/>
    <x v="259"/>
    <x v="1"/>
    <s v="Nord-est"/>
    <s v="Rhode Island"/>
    <s v="Providence"/>
    <x v="4"/>
    <n v="40"/>
    <n v="54"/>
    <n v="2160"/>
    <n v="799.2"/>
    <n v="0.37"/>
    <x v="1"/>
  </r>
  <r>
    <s v="Foot Locker"/>
    <n v="1185732"/>
    <x v="259"/>
    <x v="1"/>
    <s v="Nord-est"/>
    <s v="Rhode Island"/>
    <s v="Providence"/>
    <x v="5"/>
    <n v="36"/>
    <n v="93"/>
    <n v="3348"/>
    <n v="1473.1200000000001"/>
    <n v="0.44"/>
    <x v="1"/>
  </r>
  <r>
    <s v="Foot Locker"/>
    <n v="1185732"/>
    <x v="292"/>
    <x v="6"/>
    <s v="Nord-est"/>
    <s v="Rhode Island"/>
    <s v="Providence"/>
    <x v="0"/>
    <n v="36"/>
    <n v="176"/>
    <n v="6336"/>
    <n v="2534.3999999999996"/>
    <n v="0.39999999999999997"/>
    <x v="1"/>
  </r>
  <r>
    <s v="Foot Locker"/>
    <n v="1185732"/>
    <x v="292"/>
    <x v="6"/>
    <s v="Nord-est"/>
    <s v="Rhode Island"/>
    <s v="Providence"/>
    <x v="1"/>
    <n v="35"/>
    <n v="105"/>
    <n v="3675"/>
    <n v="1433.2499999999998"/>
    <n v="0.38999999999999996"/>
    <x v="1"/>
  </r>
  <r>
    <s v="Foot Locker"/>
    <n v="1185732"/>
    <x v="292"/>
    <x v="6"/>
    <s v="Nord-est"/>
    <s v="Rhode Island"/>
    <s v="Providence"/>
    <x v="2"/>
    <n v="32"/>
    <n v="74"/>
    <n v="2368"/>
    <n v="994.56000000000006"/>
    <n v="0.42000000000000004"/>
    <x v="1"/>
  </r>
  <r>
    <s v="Foot Locker"/>
    <n v="1185732"/>
    <x v="292"/>
    <x v="6"/>
    <s v="Nord-est"/>
    <s v="Rhode Island"/>
    <s v="Providence"/>
    <x v="3"/>
    <n v="26"/>
    <n v="70"/>
    <n v="1820"/>
    <n v="837.2"/>
    <n v="0.46"/>
    <x v="1"/>
  </r>
  <r>
    <s v="Foot Locker"/>
    <n v="1185732"/>
    <x v="292"/>
    <x v="6"/>
    <s v="Nord-est"/>
    <s v="Rhode Island"/>
    <s v="Providence"/>
    <x v="4"/>
    <n v="39"/>
    <n v="66"/>
    <n v="2574"/>
    <n v="900.9"/>
    <n v="0.35"/>
    <x v="1"/>
  </r>
  <r>
    <s v="Foot Locker"/>
    <n v="1185732"/>
    <x v="292"/>
    <x v="6"/>
    <s v="Nord-est"/>
    <s v="Rhode Island"/>
    <s v="Providence"/>
    <x v="5"/>
    <n v="43"/>
    <n v="119"/>
    <n v="5117"/>
    <n v="2302.65"/>
    <n v="0.45"/>
    <x v="1"/>
  </r>
  <r>
    <s v="Foot Locker"/>
    <n v="1185732"/>
    <x v="320"/>
    <x v="6"/>
    <s v="Nord-est"/>
    <s v="Rhode Island"/>
    <s v="Providence"/>
    <x v="0"/>
    <n v="38"/>
    <n v="173"/>
    <n v="6574"/>
    <n v="2498.12"/>
    <n v="0.38"/>
    <x v="1"/>
  </r>
  <r>
    <s v="Foot Locker"/>
    <n v="1185732"/>
    <x v="320"/>
    <x v="6"/>
    <s v="Nord-est"/>
    <s v="Rhode Island"/>
    <s v="Providence"/>
    <x v="1"/>
    <n v="32"/>
    <n v="114"/>
    <n v="3648"/>
    <n v="1349.76"/>
    <n v="0.37"/>
    <x v="1"/>
  </r>
  <r>
    <s v="Foot Locker"/>
    <n v="1185732"/>
    <x v="320"/>
    <x v="6"/>
    <s v="Nord-est"/>
    <s v="Rhode Island"/>
    <s v="Providence"/>
    <x v="2"/>
    <n v="27"/>
    <n v="78"/>
    <n v="2106"/>
    <n v="947.7"/>
    <n v="0.45"/>
    <x v="1"/>
  </r>
  <r>
    <s v="Foot Locker"/>
    <n v="1185732"/>
    <x v="320"/>
    <x v="6"/>
    <s v="Nord-est"/>
    <s v="Rhode Island"/>
    <s v="Providence"/>
    <x v="3"/>
    <n v="31"/>
    <n v="60"/>
    <n v="1860"/>
    <n v="855.6"/>
    <n v="0.46"/>
    <x v="1"/>
  </r>
  <r>
    <s v="Foot Locker"/>
    <n v="1185732"/>
    <x v="320"/>
    <x v="6"/>
    <s v="Nord-est"/>
    <s v="Rhode Island"/>
    <s v="Providence"/>
    <x v="4"/>
    <n v="33"/>
    <n v="68"/>
    <n v="2244"/>
    <n v="762.95999999999992"/>
    <n v="0.33999999999999997"/>
    <x v="1"/>
  </r>
  <r>
    <s v="Foot Locker"/>
    <n v="1185732"/>
    <x v="320"/>
    <x v="6"/>
    <s v="Nord-est"/>
    <s v="Rhode Island"/>
    <s v="Providence"/>
    <x v="5"/>
    <n v="38"/>
    <n v="136"/>
    <n v="5168"/>
    <n v="2170.5600000000004"/>
    <n v="0.42000000000000004"/>
    <x v="1"/>
  </r>
  <r>
    <s v="Foot Locker"/>
    <n v="1185732"/>
    <x v="352"/>
    <x v="3"/>
    <s v="Nord-est"/>
    <s v="Rhode Island"/>
    <s v="Providence"/>
    <x v="0"/>
    <n v="38"/>
    <n v="182"/>
    <n v="6916"/>
    <n v="2835.56"/>
    <n v="0.41"/>
    <x v="1"/>
  </r>
  <r>
    <s v="Foot Locker"/>
    <n v="1185732"/>
    <x v="352"/>
    <x v="3"/>
    <s v="Nord-est"/>
    <s v="Rhode Island"/>
    <s v="Providence"/>
    <x v="1"/>
    <n v="31"/>
    <n v="111"/>
    <n v="3441"/>
    <n v="1307.58"/>
    <n v="0.38"/>
    <x v="1"/>
  </r>
  <r>
    <s v="Foot Locker"/>
    <n v="1185732"/>
    <x v="352"/>
    <x v="3"/>
    <s v="Nord-est"/>
    <s v="Rhode Island"/>
    <s v="Providence"/>
    <x v="2"/>
    <n v="30"/>
    <n v="85"/>
    <n v="2550"/>
    <n v="1096.5000000000002"/>
    <n v="0.43000000000000005"/>
    <x v="1"/>
  </r>
  <r>
    <s v="Foot Locker"/>
    <n v="1185732"/>
    <x v="352"/>
    <x v="3"/>
    <s v="Nord-est"/>
    <s v="Rhode Island"/>
    <s v="Providence"/>
    <x v="3"/>
    <n v="29"/>
    <n v="47"/>
    <n v="1363"/>
    <n v="586.09"/>
    <n v="0.43000000000000005"/>
    <x v="1"/>
  </r>
  <r>
    <s v="Foot Locker"/>
    <n v="1185732"/>
    <x v="352"/>
    <x v="3"/>
    <s v="Nord-est"/>
    <s v="Rhode Island"/>
    <s v="Providence"/>
    <x v="4"/>
    <n v="37"/>
    <n v="40"/>
    <n v="1480"/>
    <n v="532.79999999999995"/>
    <n v="0.36"/>
    <x v="1"/>
  </r>
  <r>
    <s v="Foot Locker"/>
    <n v="1185732"/>
    <x v="352"/>
    <x v="3"/>
    <s v="Nord-est"/>
    <s v="Rhode Island"/>
    <s v="Providence"/>
    <x v="5"/>
    <n v="38"/>
    <n v="96"/>
    <n v="3648"/>
    <n v="1714.5600000000002"/>
    <n v="0.47000000000000003"/>
    <x v="1"/>
  </r>
  <r>
    <s v="Foot Locker"/>
    <n v="1185732"/>
    <x v="382"/>
    <x v="5"/>
    <s v="Nord-est"/>
    <s v="Rhode Island"/>
    <s v="Providence"/>
    <x v="0"/>
    <n v="39"/>
    <n v="128"/>
    <n v="4992"/>
    <n v="2096.64"/>
    <n v="0.42"/>
    <x v="1"/>
  </r>
  <r>
    <s v="Foot Locker"/>
    <n v="1185732"/>
    <x v="382"/>
    <x v="5"/>
    <s v="Nord-est"/>
    <s v="Rhode Island"/>
    <s v="Providence"/>
    <x v="1"/>
    <n v="30"/>
    <n v="79"/>
    <n v="2370"/>
    <n v="876.9"/>
    <n v="0.37"/>
    <x v="1"/>
  </r>
  <r>
    <s v="Foot Locker"/>
    <n v="1185732"/>
    <x v="382"/>
    <x v="5"/>
    <s v="Nord-est"/>
    <s v="Rhode Island"/>
    <s v="Providence"/>
    <x v="2"/>
    <n v="29"/>
    <n v="39"/>
    <n v="1131"/>
    <n v="486.33000000000004"/>
    <n v="0.43000000000000005"/>
    <x v="1"/>
  </r>
  <r>
    <s v="Foot Locker"/>
    <n v="1185732"/>
    <x v="382"/>
    <x v="5"/>
    <s v="Nord-est"/>
    <s v="Rhode Island"/>
    <s v="Providence"/>
    <x v="3"/>
    <n v="30"/>
    <n v="32"/>
    <n v="960"/>
    <n v="441.6"/>
    <n v="0.46"/>
    <x v="1"/>
  </r>
  <r>
    <s v="Foot Locker"/>
    <n v="1185732"/>
    <x v="382"/>
    <x v="5"/>
    <s v="Nord-est"/>
    <s v="Rhode Island"/>
    <s v="Providence"/>
    <x v="4"/>
    <n v="34"/>
    <n v="33"/>
    <n v="1122"/>
    <n v="403.91999999999996"/>
    <n v="0.36"/>
    <x v="1"/>
  </r>
  <r>
    <s v="Foot Locker"/>
    <n v="1185732"/>
    <x v="382"/>
    <x v="5"/>
    <s v="Nord-est"/>
    <s v="Rhode Island"/>
    <s v="Providence"/>
    <x v="5"/>
    <n v="41"/>
    <n v="64"/>
    <n v="2624"/>
    <n v="1180.8"/>
    <n v="0.45"/>
    <x v="1"/>
  </r>
  <r>
    <s v="Foot Locker"/>
    <n v="1185732"/>
    <x v="414"/>
    <x v="2"/>
    <s v="Nord-est"/>
    <s v="Rhode Island"/>
    <s v="Providence"/>
    <x v="0"/>
    <n v="37"/>
    <n v="113"/>
    <n v="4181"/>
    <n v="1714.2099999999998"/>
    <n v="0.41"/>
    <x v="1"/>
  </r>
  <r>
    <s v="Foot Locker"/>
    <n v="1185732"/>
    <x v="414"/>
    <x v="2"/>
    <s v="Nord-est"/>
    <s v="Rhode Island"/>
    <s v="Providence"/>
    <x v="1"/>
    <n v="38"/>
    <n v="68"/>
    <n v="2584"/>
    <n v="981.92"/>
    <n v="0.38"/>
    <x v="1"/>
  </r>
  <r>
    <s v="Foot Locker"/>
    <n v="1185732"/>
    <x v="414"/>
    <x v="2"/>
    <s v="Nord-est"/>
    <s v="Rhode Island"/>
    <s v="Providence"/>
    <x v="2"/>
    <n v="40"/>
    <n v="30"/>
    <n v="1200"/>
    <n v="528"/>
    <n v="0.44"/>
    <x v="1"/>
  </r>
  <r>
    <s v="Foot Locker"/>
    <n v="1185732"/>
    <x v="414"/>
    <x v="2"/>
    <s v="Nord-est"/>
    <s v="Rhode Island"/>
    <s v="Providence"/>
    <x v="3"/>
    <n v="39"/>
    <n v="23"/>
    <n v="897"/>
    <n v="403.65000000000003"/>
    <n v="0.45"/>
    <x v="1"/>
  </r>
  <r>
    <s v="Foot Locker"/>
    <n v="1185732"/>
    <x v="414"/>
    <x v="2"/>
    <s v="Nord-est"/>
    <s v="Rhode Island"/>
    <s v="Providence"/>
    <x v="4"/>
    <n v="40"/>
    <n v="23"/>
    <n v="920"/>
    <n v="303.59999999999997"/>
    <n v="0.32999999999999996"/>
    <x v="1"/>
  </r>
  <r>
    <s v="Sports Direct"/>
    <n v="1185732"/>
    <x v="414"/>
    <x v="2"/>
    <s v="Nord-est"/>
    <s v="Rhode Island"/>
    <s v="Providence"/>
    <x v="5"/>
    <n v="47"/>
    <n v="66"/>
    <n v="3102"/>
    <n v="1364.88"/>
    <n v="0.44"/>
    <x v="1"/>
  </r>
  <r>
    <s v="Sports Direct"/>
    <n v="1185732"/>
    <x v="444"/>
    <x v="4"/>
    <s v="Nord-est"/>
    <s v="Rhode Island"/>
    <s v="Providence"/>
    <x v="0"/>
    <n v="40"/>
    <n v="105"/>
    <n v="4200"/>
    <n v="1764"/>
    <n v="0.42"/>
    <x v="1"/>
  </r>
  <r>
    <s v="Sports Direct"/>
    <n v="1185732"/>
    <x v="444"/>
    <x v="4"/>
    <s v="Nord-est"/>
    <s v="Rhode Island"/>
    <s v="Providence"/>
    <x v="1"/>
    <n v="40"/>
    <n v="74"/>
    <n v="2960"/>
    <n v="1243.2"/>
    <n v="0.42"/>
    <x v="1"/>
  </r>
  <r>
    <s v="Sports Direct"/>
    <n v="1185732"/>
    <x v="444"/>
    <x v="4"/>
    <s v="Nord-est"/>
    <s v="Rhode Island"/>
    <s v="Providence"/>
    <x v="2"/>
    <n v="37"/>
    <n v="68"/>
    <n v="2516"/>
    <n v="1132.2"/>
    <n v="0.45"/>
    <x v="1"/>
  </r>
  <r>
    <s v="Sports Direct"/>
    <n v="1185732"/>
    <x v="444"/>
    <x v="4"/>
    <s v="Nord-est"/>
    <s v="Rhode Island"/>
    <s v="Providence"/>
    <x v="3"/>
    <n v="36"/>
    <n v="68"/>
    <n v="2448"/>
    <n v="1101.6000000000001"/>
    <n v="0.45"/>
    <x v="1"/>
  </r>
  <r>
    <s v="Sports Direct"/>
    <n v="1185732"/>
    <x v="444"/>
    <x v="4"/>
    <s v="Nord-est"/>
    <s v="Rhode Island"/>
    <s v="Providence"/>
    <x v="4"/>
    <n v="43"/>
    <n v="61"/>
    <n v="2623"/>
    <n v="865.58999999999992"/>
    <n v="0.32999999999999996"/>
    <x v="1"/>
  </r>
  <r>
    <s v="Sports Direct"/>
    <n v="1185732"/>
    <x v="444"/>
    <x v="4"/>
    <s v="Nord-est"/>
    <s v="Rhode Island"/>
    <s v="Providence"/>
    <x v="5"/>
    <n v="46"/>
    <n v="83"/>
    <n v="3818"/>
    <n v="1679.92"/>
    <n v="0.44"/>
    <x v="1"/>
  </r>
  <r>
    <s v="Sports Direct"/>
    <n v="1185732"/>
    <x v="473"/>
    <x v="5"/>
    <s v="Nord-est"/>
    <s v="Rhode Island"/>
    <s v="Providence"/>
    <x v="0"/>
    <n v="48"/>
    <n v="160"/>
    <n v="7680"/>
    <n v="2995.2"/>
    <n v="0.38999999999999996"/>
    <x v="1"/>
  </r>
  <r>
    <s v="Sports Direct"/>
    <n v="1185732"/>
    <x v="473"/>
    <x v="5"/>
    <s v="Nord-est"/>
    <s v="Rhode Island"/>
    <s v="Providence"/>
    <x v="1"/>
    <n v="37"/>
    <n v="102"/>
    <n v="3774"/>
    <n v="1396.3799999999999"/>
    <n v="0.37"/>
    <x v="1"/>
  </r>
  <r>
    <s v="Sports Direct"/>
    <n v="1185732"/>
    <x v="473"/>
    <x v="5"/>
    <s v="Nord-est"/>
    <s v="Rhode Island"/>
    <s v="Providence"/>
    <x v="2"/>
    <n v="40"/>
    <n v="88"/>
    <n v="3520"/>
    <n v="1654.4"/>
    <n v="0.47000000000000003"/>
    <x v="1"/>
  </r>
  <r>
    <s v="Sports Direct"/>
    <n v="1185732"/>
    <x v="473"/>
    <x v="5"/>
    <s v="Nord-est"/>
    <s v="Rhode Island"/>
    <s v="Providence"/>
    <x v="3"/>
    <n v="34"/>
    <n v="77"/>
    <n v="2618"/>
    <n v="1125.7400000000002"/>
    <n v="0.43000000000000005"/>
    <x v="1"/>
  </r>
  <r>
    <s v="Sports Direct"/>
    <n v="1185732"/>
    <x v="473"/>
    <x v="5"/>
    <s v="Nord-est"/>
    <s v="Rhode Island"/>
    <s v="Providence"/>
    <x v="4"/>
    <n v="41"/>
    <n v="74"/>
    <n v="3034"/>
    <n v="1122.58"/>
    <n v="0.37"/>
    <x v="1"/>
  </r>
  <r>
    <s v="Sports Direct"/>
    <n v="1185732"/>
    <x v="473"/>
    <x v="5"/>
    <s v="Nord-est"/>
    <s v="Rhode Island"/>
    <s v="Providence"/>
    <x v="5"/>
    <n v="51"/>
    <n v="111"/>
    <n v="5661"/>
    <n v="2434.2300000000005"/>
    <n v="0.43000000000000005"/>
    <x v="1"/>
  </r>
  <r>
    <s v="Sports Direct"/>
    <n v="1185732"/>
    <x v="181"/>
    <x v="4"/>
    <s v="Nord-est"/>
    <s v="Rhode Island"/>
    <s v="Providence"/>
    <x v="0"/>
    <n v="28"/>
    <n v="140"/>
    <n v="3920"/>
    <n v="1293.5999999999999"/>
    <n v="0.32999999999999996"/>
    <x v="1"/>
  </r>
  <r>
    <s v="Sports Direct"/>
    <n v="1185732"/>
    <x v="181"/>
    <x v="4"/>
    <s v="Nord-est"/>
    <s v="Rhode Island"/>
    <s v="Providence"/>
    <x v="1"/>
    <n v="28"/>
    <n v="88"/>
    <n v="2464"/>
    <n v="837.75999999999988"/>
    <n v="0.33999999999999997"/>
    <x v="1"/>
  </r>
  <r>
    <s v="Sports Direct"/>
    <n v="1185732"/>
    <x v="181"/>
    <x v="4"/>
    <s v="Nord-est"/>
    <s v="Rhode Island"/>
    <s v="Providence"/>
    <x v="2"/>
    <n v="22"/>
    <n v="75"/>
    <n v="1650"/>
    <n v="478.49999999999994"/>
    <n v="0.28999999999999998"/>
    <x v="1"/>
  </r>
  <r>
    <s v="Sports Direct"/>
    <n v="1185732"/>
    <x v="181"/>
    <x v="4"/>
    <s v="Nord-est"/>
    <s v="Rhode Island"/>
    <s v="Providence"/>
    <x v="3"/>
    <n v="25"/>
    <n v="33"/>
    <n v="825"/>
    <n v="255.75"/>
    <n v="0.31"/>
    <x v="1"/>
  </r>
  <r>
    <s v="Sports Direct"/>
    <n v="1185732"/>
    <x v="181"/>
    <x v="4"/>
    <s v="Nord-est"/>
    <s v="Rhode Island"/>
    <s v="Providence"/>
    <x v="4"/>
    <n v="39"/>
    <n v="47"/>
    <n v="1833"/>
    <n v="586.56000000000006"/>
    <n v="0.32"/>
    <x v="1"/>
  </r>
  <r>
    <s v="Sports Direct"/>
    <n v="1185732"/>
    <x v="181"/>
    <x v="4"/>
    <s v="Nord-est"/>
    <s v="Rhode Island"/>
    <s v="Providence"/>
    <x v="5"/>
    <n v="26"/>
    <n v="83"/>
    <n v="2158"/>
    <n v="733.71999999999991"/>
    <n v="0.33999999999999997"/>
    <x v="1"/>
  </r>
  <r>
    <s v="Sports Direct"/>
    <n v="1185732"/>
    <x v="210"/>
    <x v="5"/>
    <s v="Nord-est"/>
    <s v="Rhode Island"/>
    <s v="Providence"/>
    <x v="0"/>
    <n v="26"/>
    <n v="155"/>
    <n v="4030"/>
    <n v="1491.1"/>
    <n v="0.37"/>
    <x v="1"/>
  </r>
  <r>
    <s v="Sports Direct"/>
    <n v="1185732"/>
    <x v="210"/>
    <x v="5"/>
    <s v="Nord-est"/>
    <s v="Rhode Island"/>
    <s v="Providence"/>
    <x v="1"/>
    <n v="31"/>
    <n v="53"/>
    <n v="1643"/>
    <n v="575.04999999999995"/>
    <n v="0.35"/>
    <x v="1"/>
  </r>
  <r>
    <s v="Sports Direct"/>
    <n v="1185732"/>
    <x v="210"/>
    <x v="5"/>
    <s v="Nord-est"/>
    <s v="Rhode Island"/>
    <s v="Providence"/>
    <x v="2"/>
    <n v="24"/>
    <n v="70"/>
    <n v="1680"/>
    <n v="487.2"/>
    <n v="0.28999999999999998"/>
    <x v="1"/>
  </r>
  <r>
    <s v="Sports Direct"/>
    <n v="1185732"/>
    <x v="210"/>
    <x v="5"/>
    <s v="Nord-est"/>
    <s v="Massachusetts"/>
    <s v="Boston"/>
    <x v="3"/>
    <n v="27"/>
    <n v="75"/>
    <n v="2025"/>
    <n v="648"/>
    <n v="0.32"/>
    <x v="1"/>
  </r>
  <r>
    <s v="Sports Direct"/>
    <n v="1185732"/>
    <x v="210"/>
    <x v="5"/>
    <s v="Nord-est"/>
    <s v="Massachusetts"/>
    <s v="Boston"/>
    <x v="4"/>
    <n v="36"/>
    <n v="53"/>
    <n v="1908"/>
    <n v="515.16000000000008"/>
    <n v="0.27"/>
    <x v="1"/>
  </r>
  <r>
    <s v="Sports Direct"/>
    <n v="1185732"/>
    <x v="210"/>
    <x v="5"/>
    <s v="Nord-est"/>
    <s v="Massachusetts"/>
    <s v="Boston"/>
    <x v="5"/>
    <n v="30"/>
    <n v="80"/>
    <n v="2400"/>
    <n v="768"/>
    <n v="0.32"/>
    <x v="1"/>
  </r>
  <r>
    <s v="Sports Direct"/>
    <n v="1185732"/>
    <x v="218"/>
    <x v="3"/>
    <s v="Nord-est"/>
    <s v="Massachusetts"/>
    <s v="Boston"/>
    <x v="0"/>
    <n v="28"/>
    <n v="155"/>
    <n v="4340"/>
    <n v="1475.6"/>
    <n v="0.33999999999999997"/>
    <x v="1"/>
  </r>
  <r>
    <s v="Sports Direct"/>
    <n v="1185732"/>
    <x v="218"/>
    <x v="3"/>
    <s v="Nord-est"/>
    <s v="Massachusetts"/>
    <s v="Boston"/>
    <x v="1"/>
    <n v="31"/>
    <n v="61"/>
    <n v="1891"/>
    <n v="642.93999999999994"/>
    <n v="0.33999999999999997"/>
    <x v="1"/>
  </r>
  <r>
    <s v="Sports Direct"/>
    <n v="1185732"/>
    <x v="218"/>
    <x v="3"/>
    <s v="Nord-est"/>
    <s v="Massachusetts"/>
    <s v="Boston"/>
    <x v="2"/>
    <n v="23"/>
    <n v="60"/>
    <n v="1380"/>
    <n v="441.6"/>
    <n v="0.32"/>
    <x v="1"/>
  </r>
  <r>
    <s v="Sports Direct"/>
    <n v="1185732"/>
    <x v="218"/>
    <x v="3"/>
    <s v="Nord-est"/>
    <s v="Massachusetts"/>
    <s v="Boston"/>
    <x v="3"/>
    <n v="25"/>
    <n v="93"/>
    <n v="2325"/>
    <n v="651.00000000000011"/>
    <n v="0.28000000000000003"/>
    <x v="1"/>
  </r>
  <r>
    <s v="Sports Direct"/>
    <n v="1185732"/>
    <x v="218"/>
    <x v="3"/>
    <s v="Nord-est"/>
    <s v="Massachusetts"/>
    <s v="Boston"/>
    <x v="4"/>
    <n v="36"/>
    <n v="31"/>
    <n v="1116"/>
    <n v="334.8"/>
    <n v="0.3"/>
    <x v="1"/>
  </r>
  <r>
    <s v="Sports Direct"/>
    <n v="1185732"/>
    <x v="218"/>
    <x v="3"/>
    <s v="Nord-est"/>
    <s v="Massachusetts"/>
    <s v="Boston"/>
    <x v="5"/>
    <n v="31"/>
    <n v="68"/>
    <n v="2108"/>
    <n v="779.96"/>
    <n v="0.37"/>
    <x v="1"/>
  </r>
  <r>
    <s v="Sports Direct"/>
    <n v="1185732"/>
    <x v="237"/>
    <x v="0"/>
    <s v="Nord-est"/>
    <s v="Massachusetts"/>
    <s v="Boston"/>
    <x v="0"/>
    <n v="28"/>
    <n v="149"/>
    <n v="4172"/>
    <n v="1376.7599999999998"/>
    <n v="0.32999999999999996"/>
    <x v="1"/>
  </r>
  <r>
    <s v="Sports Direct"/>
    <n v="1185732"/>
    <x v="237"/>
    <x v="0"/>
    <s v="Nord-est"/>
    <s v="Massachusetts"/>
    <s v="Boston"/>
    <x v="1"/>
    <n v="28"/>
    <n v="51"/>
    <n v="1428"/>
    <n v="514.07999999999993"/>
    <n v="0.36"/>
    <x v="1"/>
  </r>
  <r>
    <s v="Sports Direct"/>
    <n v="1185732"/>
    <x v="237"/>
    <x v="0"/>
    <s v="Nord-est"/>
    <s v="Massachusetts"/>
    <s v="Boston"/>
    <x v="2"/>
    <n v="22"/>
    <n v="51"/>
    <n v="1122"/>
    <n v="347.82"/>
    <n v="0.31"/>
    <x v="1"/>
  </r>
  <r>
    <s v="Sports Direct"/>
    <n v="1185732"/>
    <x v="237"/>
    <x v="0"/>
    <s v="Nord-est"/>
    <s v="Massachusetts"/>
    <s v="Boston"/>
    <x v="3"/>
    <n v="23"/>
    <n v="39"/>
    <n v="897"/>
    <n v="251.16000000000003"/>
    <n v="0.28000000000000003"/>
    <x v="1"/>
  </r>
  <r>
    <s v="Sports Direct"/>
    <n v="1185732"/>
    <x v="237"/>
    <x v="0"/>
    <s v="Nord-est"/>
    <s v="Massachusetts"/>
    <s v="Boston"/>
    <x v="4"/>
    <n v="33"/>
    <n v="44"/>
    <n v="1452"/>
    <n v="392.04"/>
    <n v="0.27"/>
    <x v="1"/>
  </r>
  <r>
    <s v="Sports Direct"/>
    <n v="1185732"/>
    <x v="237"/>
    <x v="0"/>
    <s v="Nord-est"/>
    <s v="Massachusetts"/>
    <s v="Boston"/>
    <x v="5"/>
    <n v="30"/>
    <n v="94"/>
    <n v="2820"/>
    <n v="1015.1999999999999"/>
    <n v="0.36"/>
    <x v="1"/>
  </r>
  <r>
    <s v="Sports Direct"/>
    <n v="1185732"/>
    <x v="266"/>
    <x v="1"/>
    <s v="Nord-est"/>
    <s v="Massachusetts"/>
    <s v="Boston"/>
    <x v="0"/>
    <n v="41"/>
    <n v="173"/>
    <n v="7093"/>
    <n v="2553.48"/>
    <n v="0.36"/>
    <x v="1"/>
  </r>
  <r>
    <s v="Sports Direct"/>
    <n v="1185732"/>
    <x v="266"/>
    <x v="1"/>
    <s v="Nord-est"/>
    <s v="Massachusetts"/>
    <s v="Boston"/>
    <x v="1"/>
    <n v="34"/>
    <n v="68"/>
    <n v="2312"/>
    <n v="832.31999999999994"/>
    <n v="0.36"/>
    <x v="1"/>
  </r>
  <r>
    <s v="Sports Direct"/>
    <n v="1185732"/>
    <x v="266"/>
    <x v="1"/>
    <s v="Nord-est"/>
    <s v="Massachusetts"/>
    <s v="Boston"/>
    <x v="2"/>
    <n v="30"/>
    <n v="68"/>
    <n v="2040"/>
    <n v="632.4"/>
    <n v="0.31"/>
    <x v="1"/>
  </r>
  <r>
    <s v="Sports Direct"/>
    <n v="1185732"/>
    <x v="266"/>
    <x v="1"/>
    <s v="Nord-est"/>
    <s v="Massachusetts"/>
    <s v="Boston"/>
    <x v="3"/>
    <n v="32"/>
    <n v="54"/>
    <n v="1728"/>
    <n v="518.4"/>
    <n v="0.3"/>
    <x v="1"/>
  </r>
  <r>
    <s v="Sports Direct"/>
    <n v="1185732"/>
    <x v="266"/>
    <x v="1"/>
    <s v="Nord-est"/>
    <s v="Massachusetts"/>
    <s v="Boston"/>
    <x v="4"/>
    <n v="39"/>
    <n v="60"/>
    <n v="2340"/>
    <n v="655.20000000000005"/>
    <n v="0.28000000000000003"/>
    <x v="1"/>
  </r>
  <r>
    <s v="Sports Direct"/>
    <n v="1185732"/>
    <x v="266"/>
    <x v="1"/>
    <s v="Nord-est"/>
    <s v="Massachusetts"/>
    <s v="Boston"/>
    <x v="5"/>
    <n v="43"/>
    <n v="104"/>
    <n v="4472"/>
    <n v="1520.4799999999998"/>
    <n v="0.33999999999999997"/>
    <x v="1"/>
  </r>
  <r>
    <s v="Sports Direct"/>
    <n v="1185732"/>
    <x v="299"/>
    <x v="6"/>
    <s v="Nord-est"/>
    <s v="Massachusetts"/>
    <s v="Boston"/>
    <x v="0"/>
    <n v="39"/>
    <n v="196"/>
    <n v="7644"/>
    <n v="2675.3999999999996"/>
    <n v="0.35"/>
    <x v="1"/>
  </r>
  <r>
    <s v="Sports Direct"/>
    <n v="1185732"/>
    <x v="299"/>
    <x v="6"/>
    <s v="Nord-est"/>
    <s v="Massachusetts"/>
    <s v="Boston"/>
    <x v="1"/>
    <n v="36"/>
    <n v="114"/>
    <n v="4104"/>
    <n v="1313.28"/>
    <n v="0.32"/>
    <x v="1"/>
  </r>
  <r>
    <s v="Sports Direct"/>
    <n v="1185732"/>
    <x v="299"/>
    <x v="6"/>
    <s v="Nord-est"/>
    <s v="Massachusetts"/>
    <s v="Boston"/>
    <x v="2"/>
    <n v="36"/>
    <n v="75"/>
    <n v="2700"/>
    <n v="837"/>
    <n v="0.31"/>
    <x v="1"/>
  </r>
  <r>
    <s v="Sports Direct"/>
    <n v="1185732"/>
    <x v="299"/>
    <x v="6"/>
    <s v="Nord-est"/>
    <s v="Massachusetts"/>
    <s v="Boston"/>
    <x v="3"/>
    <n v="34"/>
    <n v="72"/>
    <n v="2448"/>
    <n v="685.44"/>
    <n v="0.28000000000000003"/>
    <x v="1"/>
  </r>
  <r>
    <s v="Sports Direct"/>
    <n v="1185732"/>
    <x v="299"/>
    <x v="6"/>
    <s v="Nord-est"/>
    <s v="Massachusetts"/>
    <s v="Boston"/>
    <x v="4"/>
    <n v="39"/>
    <n v="74"/>
    <n v="2886"/>
    <n v="923.52"/>
    <n v="0.32"/>
    <x v="1"/>
  </r>
  <r>
    <s v="Sports Direct"/>
    <n v="1185732"/>
    <x v="299"/>
    <x v="6"/>
    <s v="Nord-est"/>
    <s v="Massachusetts"/>
    <s v="Boston"/>
    <x v="5"/>
    <n v="47"/>
    <n v="120"/>
    <n v="5640"/>
    <n v="1973.9999999999998"/>
    <n v="0.35"/>
    <x v="1"/>
  </r>
  <r>
    <s v="Sports Direct"/>
    <n v="1185732"/>
    <x v="327"/>
    <x v="6"/>
    <s v="Nord-est"/>
    <s v="Massachusetts"/>
    <s v="Boston"/>
    <x v="0"/>
    <n v="37"/>
    <n v="180"/>
    <n v="6660"/>
    <n v="2197.7999999999997"/>
    <n v="0.32999999999999996"/>
    <x v="1"/>
  </r>
  <r>
    <s v="Sports Direct"/>
    <n v="1185732"/>
    <x v="327"/>
    <x v="6"/>
    <s v="Nord-est"/>
    <s v="Massachusetts"/>
    <s v="Boston"/>
    <x v="1"/>
    <n v="36"/>
    <n v="105"/>
    <n v="3780"/>
    <n v="1398.6"/>
    <n v="0.37"/>
    <x v="1"/>
  </r>
  <r>
    <s v="Sports Direct"/>
    <n v="1185732"/>
    <x v="327"/>
    <x v="6"/>
    <s v="Nord-est"/>
    <s v="Massachusetts"/>
    <s v="Boston"/>
    <x v="2"/>
    <n v="32"/>
    <n v="88"/>
    <n v="2816"/>
    <n v="844.8"/>
    <n v="0.3"/>
    <x v="1"/>
  </r>
  <r>
    <s v="Sports Direct"/>
    <n v="1185732"/>
    <x v="327"/>
    <x v="6"/>
    <s v="Nord-est"/>
    <s v="Massachusetts"/>
    <s v="Boston"/>
    <x v="3"/>
    <n v="34"/>
    <n v="77"/>
    <n v="2618"/>
    <n v="837.76"/>
    <n v="0.32"/>
    <x v="1"/>
  </r>
  <r>
    <s v="Sports Direct"/>
    <n v="1185732"/>
    <x v="327"/>
    <x v="6"/>
    <s v="Nord-est"/>
    <s v="Massachusetts"/>
    <s v="Boston"/>
    <x v="4"/>
    <n v="41"/>
    <n v="80"/>
    <n v="3280"/>
    <n v="1016.8"/>
    <n v="0.31"/>
    <x v="1"/>
  </r>
  <r>
    <s v="Sports Direct"/>
    <n v="1185732"/>
    <x v="327"/>
    <x v="6"/>
    <s v="Nord-est"/>
    <s v="Massachusetts"/>
    <s v="Boston"/>
    <x v="5"/>
    <n v="41"/>
    <n v="132"/>
    <n v="5412"/>
    <n v="1731.8400000000001"/>
    <n v="0.32"/>
    <x v="1"/>
  </r>
  <r>
    <s v="Sports Direct"/>
    <n v="1185732"/>
    <x v="359"/>
    <x v="3"/>
    <s v="Nord-est"/>
    <s v="Massachusetts"/>
    <s v="Boston"/>
    <x v="0"/>
    <n v="40"/>
    <n v="196"/>
    <n v="7840"/>
    <n v="2587.1999999999998"/>
    <n v="0.32999999999999996"/>
    <x v="1"/>
  </r>
  <r>
    <s v="Sports Direct"/>
    <n v="1185732"/>
    <x v="359"/>
    <x v="3"/>
    <s v="Nord-est"/>
    <s v="Massachusetts"/>
    <s v="Boston"/>
    <x v="1"/>
    <n v="33"/>
    <n v="112"/>
    <n v="3696"/>
    <n v="1182.72"/>
    <n v="0.32"/>
    <x v="1"/>
  </r>
  <r>
    <s v="Sports Direct"/>
    <n v="1185732"/>
    <x v="359"/>
    <x v="3"/>
    <s v="Nord-est"/>
    <s v="Massachusetts"/>
    <s v="Boston"/>
    <x v="2"/>
    <n v="29"/>
    <n v="85"/>
    <n v="2465"/>
    <n v="764.15"/>
    <n v="0.31"/>
    <x v="1"/>
  </r>
  <r>
    <s v="Sports Direct"/>
    <n v="1185732"/>
    <x v="359"/>
    <x v="3"/>
    <s v="Nord-est"/>
    <s v="Massachusetts"/>
    <s v="Boston"/>
    <x v="3"/>
    <n v="31"/>
    <n v="58"/>
    <n v="1798"/>
    <n v="503.44000000000005"/>
    <n v="0.28000000000000003"/>
    <x v="1"/>
  </r>
  <r>
    <s v="Sports Direct"/>
    <n v="1185732"/>
    <x v="359"/>
    <x v="3"/>
    <s v="Nord-est"/>
    <s v="Massachusetts"/>
    <s v="Boston"/>
    <x v="4"/>
    <n v="40"/>
    <n v="51"/>
    <n v="2040"/>
    <n v="550.80000000000007"/>
    <n v="0.27"/>
    <x v="1"/>
  </r>
  <r>
    <s v="Sports Direct"/>
    <n v="1185732"/>
    <x v="359"/>
    <x v="3"/>
    <s v="Nord-est"/>
    <s v="Massachusetts"/>
    <s v="Boston"/>
    <x v="5"/>
    <n v="46"/>
    <n v="98"/>
    <n v="4508"/>
    <n v="1577.8"/>
    <n v="0.35"/>
    <x v="1"/>
  </r>
  <r>
    <s v="Sports Direct"/>
    <n v="1185732"/>
    <x v="389"/>
    <x v="5"/>
    <s v="Nord-est"/>
    <s v="Massachusetts"/>
    <s v="Boston"/>
    <x v="0"/>
    <n v="36"/>
    <n v="153"/>
    <n v="5508"/>
    <n v="1872.7199999999998"/>
    <n v="0.33999999999999997"/>
    <x v="1"/>
  </r>
  <r>
    <s v="Sports Direct"/>
    <n v="1185732"/>
    <x v="389"/>
    <x v="5"/>
    <s v="Nord-est"/>
    <s v="Massachusetts"/>
    <s v="Boston"/>
    <x v="1"/>
    <n v="35"/>
    <n v="88"/>
    <n v="3080"/>
    <n v="1139.5999999999999"/>
    <n v="0.37"/>
    <x v="1"/>
  </r>
  <r>
    <s v="Sports Direct"/>
    <n v="1185732"/>
    <x v="389"/>
    <x v="5"/>
    <s v="Nord-est"/>
    <s v="Massachusetts"/>
    <s v="Boston"/>
    <x v="2"/>
    <n v="30"/>
    <n v="47"/>
    <n v="1410"/>
    <n v="423"/>
    <n v="0.3"/>
    <x v="1"/>
  </r>
  <r>
    <s v="Sports Direct"/>
    <n v="1185732"/>
    <x v="389"/>
    <x v="5"/>
    <s v="Nord-est"/>
    <s v="Massachusetts"/>
    <s v="Boston"/>
    <x v="3"/>
    <n v="34"/>
    <n v="39"/>
    <n v="1326"/>
    <n v="358.02000000000004"/>
    <n v="0.27"/>
    <x v="1"/>
  </r>
  <r>
    <s v="Sports Direct"/>
    <n v="1185732"/>
    <x v="389"/>
    <x v="5"/>
    <s v="Nord-est"/>
    <s v="Massachusetts"/>
    <s v="Boston"/>
    <x v="4"/>
    <n v="39"/>
    <n v="41"/>
    <n v="1599"/>
    <n v="495.69"/>
    <n v="0.31"/>
    <x v="1"/>
  </r>
  <r>
    <s v="Sports Direct"/>
    <n v="1185732"/>
    <x v="389"/>
    <x v="5"/>
    <s v="Nord-est"/>
    <s v="Massachusetts"/>
    <s v="Boston"/>
    <x v="5"/>
    <n v="41"/>
    <n v="77"/>
    <n v="3157"/>
    <n v="1041.81"/>
    <n v="0.32999999999999996"/>
    <x v="1"/>
  </r>
  <r>
    <s v="Sports Direct"/>
    <n v="1185732"/>
    <x v="421"/>
    <x v="2"/>
    <s v="Nord-est"/>
    <s v="Massachusetts"/>
    <s v="Boston"/>
    <x v="0"/>
    <n v="40"/>
    <n v="132"/>
    <n v="5280"/>
    <n v="1742.3999999999999"/>
    <n v="0.32999999999999996"/>
    <x v="1"/>
  </r>
  <r>
    <s v="Sports Direct"/>
    <n v="1185732"/>
    <x v="421"/>
    <x v="2"/>
    <s v="Nord-est"/>
    <s v="Massachusetts"/>
    <s v="Boston"/>
    <x v="1"/>
    <n v="37"/>
    <n v="68"/>
    <n v="2516"/>
    <n v="880.59999999999991"/>
    <n v="0.35"/>
    <x v="1"/>
  </r>
  <r>
    <s v="Sports Direct"/>
    <n v="1185732"/>
    <x v="421"/>
    <x v="2"/>
    <s v="Nord-est"/>
    <s v="Massachusetts"/>
    <s v="Boston"/>
    <x v="2"/>
    <n v="41"/>
    <n v="38"/>
    <n v="1558"/>
    <n v="467.4"/>
    <n v="0.3"/>
    <x v="1"/>
  </r>
  <r>
    <s v="Sports Direct"/>
    <n v="1185732"/>
    <x v="421"/>
    <x v="2"/>
    <s v="Nord-est"/>
    <s v="Massachusetts"/>
    <s v="Boston"/>
    <x v="3"/>
    <n v="38"/>
    <n v="32"/>
    <n v="1216"/>
    <n v="328.32000000000005"/>
    <n v="0.27"/>
    <x v="1"/>
  </r>
  <r>
    <s v="Sports Direct"/>
    <n v="1185732"/>
    <x v="421"/>
    <x v="2"/>
    <s v="Nord-est"/>
    <s v="Massachusetts"/>
    <s v="Boston"/>
    <x v="4"/>
    <n v="51"/>
    <n v="34"/>
    <n v="1734"/>
    <n v="485.52000000000004"/>
    <n v="0.28000000000000003"/>
    <x v="1"/>
  </r>
  <r>
    <s v="Amazon"/>
    <n v="1185732"/>
    <x v="421"/>
    <x v="2"/>
    <s v="Nord-est"/>
    <s v="Massachusetts"/>
    <s v="Boston"/>
    <x v="5"/>
    <n v="51"/>
    <n v="68"/>
    <n v="3468"/>
    <n v="1213.8"/>
    <n v="0.35"/>
    <x v="1"/>
  </r>
  <r>
    <s v="Amazon"/>
    <n v="1185732"/>
    <x v="451"/>
    <x v="4"/>
    <s v="Nord-est"/>
    <s v="Massachusetts"/>
    <s v="Boston"/>
    <x v="0"/>
    <n v="49"/>
    <n v="120"/>
    <n v="5880"/>
    <n v="2058"/>
    <n v="0.35"/>
    <x v="1"/>
  </r>
  <r>
    <s v="Amazon"/>
    <n v="1185732"/>
    <x v="451"/>
    <x v="4"/>
    <s v="Nord-est"/>
    <s v="Massachusetts"/>
    <s v="Boston"/>
    <x v="1"/>
    <n v="40"/>
    <n v="102"/>
    <n v="4080"/>
    <n v="1428"/>
    <n v="0.35"/>
    <x v="1"/>
  </r>
  <r>
    <s v="Amazon"/>
    <n v="1185732"/>
    <x v="451"/>
    <x v="4"/>
    <s v="Nord-est"/>
    <s v="Massachusetts"/>
    <s v="Boston"/>
    <x v="2"/>
    <n v="44"/>
    <n v="91"/>
    <n v="4004"/>
    <n v="1201.2"/>
    <n v="0.3"/>
    <x v="1"/>
  </r>
  <r>
    <s v="Amazon"/>
    <n v="1185732"/>
    <x v="451"/>
    <x v="4"/>
    <s v="Nord-est"/>
    <s v="Massachusetts"/>
    <s v="Boston"/>
    <x v="3"/>
    <n v="42"/>
    <n v="83"/>
    <n v="3486"/>
    <n v="1010.9399999999999"/>
    <n v="0.28999999999999998"/>
    <x v="1"/>
  </r>
  <r>
    <s v="Amazon"/>
    <n v="1185732"/>
    <x v="451"/>
    <x v="4"/>
    <s v="Nord-est"/>
    <s v="Massachusetts"/>
    <s v="Boston"/>
    <x v="4"/>
    <n v="50"/>
    <n v="78"/>
    <n v="3900"/>
    <n v="1248"/>
    <n v="0.32"/>
    <x v="1"/>
  </r>
  <r>
    <s v="Amazon"/>
    <n v="1185732"/>
    <x v="451"/>
    <x v="4"/>
    <s v="Nord-est"/>
    <s v="Massachusetts"/>
    <s v="Boston"/>
    <x v="5"/>
    <n v="48"/>
    <n v="123"/>
    <n v="5904"/>
    <n v="2066.4"/>
    <n v="0.35"/>
    <x v="1"/>
  </r>
  <r>
    <s v="Amazon"/>
    <n v="1185732"/>
    <x v="480"/>
    <x v="5"/>
    <s v="Nord-est"/>
    <s v="Massachusetts"/>
    <s v="Boston"/>
    <x v="0"/>
    <n v="51"/>
    <n v="178"/>
    <n v="9078"/>
    <n v="3177.2999999999997"/>
    <n v="0.35"/>
    <x v="1"/>
  </r>
  <r>
    <s v="Amazon"/>
    <n v="1185732"/>
    <x v="480"/>
    <x v="5"/>
    <s v="Nord-est"/>
    <s v="Massachusetts"/>
    <s v="Boston"/>
    <x v="1"/>
    <n v="37"/>
    <n v="113"/>
    <n v="4181"/>
    <n v="1337.92"/>
    <n v="0.32"/>
    <x v="1"/>
  </r>
  <r>
    <s v="Amazon"/>
    <n v="1185732"/>
    <x v="480"/>
    <x v="5"/>
    <s v="Nord-est"/>
    <s v="Massachusetts"/>
    <s v="Boston"/>
    <x v="2"/>
    <n v="36"/>
    <n v="112"/>
    <n v="4032"/>
    <n v="1088.6400000000001"/>
    <n v="0.27"/>
    <x v="1"/>
  </r>
  <r>
    <s v="Amazon"/>
    <n v="1185732"/>
    <x v="480"/>
    <x v="5"/>
    <s v="Nord-est"/>
    <s v="Massachusetts"/>
    <s v="Boston"/>
    <x v="3"/>
    <n v="43"/>
    <n v="105"/>
    <n v="4515"/>
    <n v="1264.2"/>
    <n v="0.28000000000000003"/>
    <x v="1"/>
  </r>
  <r>
    <s v="Amazon"/>
    <n v="1185732"/>
    <x v="480"/>
    <x v="5"/>
    <s v="Nord-est"/>
    <s v="Massachusetts"/>
    <s v="Boston"/>
    <x v="4"/>
    <n v="52"/>
    <n v="90"/>
    <n v="4680"/>
    <n v="1357.1999999999998"/>
    <n v="0.28999999999999998"/>
    <x v="1"/>
  </r>
  <r>
    <s v="Amazon"/>
    <n v="1185732"/>
    <x v="480"/>
    <x v="5"/>
    <s v="Nord-est"/>
    <s v="Massachusetts"/>
    <s v="Boston"/>
    <x v="5"/>
    <n v="51"/>
    <n v="128"/>
    <n v="6528"/>
    <n v="2154.2399999999998"/>
    <n v="0.32999999999999996"/>
    <x v="1"/>
  </r>
  <r>
    <s v="Amazon"/>
    <n v="1185732"/>
    <x v="178"/>
    <x v="1"/>
    <s v="Nord-est"/>
    <s v="Massachusetts"/>
    <s v="Boston"/>
    <x v="0"/>
    <n v="35"/>
    <n v="179"/>
    <n v="6265"/>
    <n v="3257.8"/>
    <n v="0.52"/>
    <x v="1"/>
  </r>
  <r>
    <s v="Amazon"/>
    <n v="1185732"/>
    <x v="178"/>
    <x v="1"/>
    <s v="Nord-est"/>
    <s v="Massachusetts"/>
    <s v="Boston"/>
    <x v="1"/>
    <n v="36"/>
    <n v="107"/>
    <n v="3852"/>
    <n v="1887.48"/>
    <n v="0.49"/>
    <x v="1"/>
  </r>
  <r>
    <s v="Amazon"/>
    <n v="1185732"/>
    <x v="178"/>
    <x v="1"/>
    <s v="Nord-est"/>
    <s v="Massachusetts"/>
    <s v="Boston"/>
    <x v="2"/>
    <n v="27"/>
    <n v="101"/>
    <n v="2727"/>
    <n v="1090.8"/>
    <n v="0.39999999999999997"/>
    <x v="1"/>
  </r>
  <r>
    <s v="Amazon"/>
    <n v="1185732"/>
    <x v="178"/>
    <x v="1"/>
    <s v="Nord-est"/>
    <s v="Massachusetts"/>
    <s v="Boston"/>
    <x v="3"/>
    <n v="29"/>
    <n v="53"/>
    <n v="1537"/>
    <n v="599.42999999999995"/>
    <n v="0.38999999999999996"/>
    <x v="1"/>
  </r>
  <r>
    <s v="Amazon"/>
    <n v="1185732"/>
    <x v="178"/>
    <x v="1"/>
    <s v="Nord-est"/>
    <s v="Massachusetts"/>
    <s v="Boston"/>
    <x v="4"/>
    <n v="37"/>
    <n v="70"/>
    <n v="2590"/>
    <n v="1061.8999999999999"/>
    <n v="0.41"/>
    <x v="1"/>
  </r>
  <r>
    <s v="Amazon"/>
    <n v="1185732"/>
    <x v="178"/>
    <x v="1"/>
    <s v="Nord-est"/>
    <s v="Massachusetts"/>
    <s v="Boston"/>
    <x v="5"/>
    <n v="34"/>
    <n v="104"/>
    <n v="3536"/>
    <n v="1520.4799999999998"/>
    <n v="0.42999999999999994"/>
    <x v="1"/>
  </r>
  <r>
    <s v="Amazon"/>
    <n v="1185732"/>
    <x v="207"/>
    <x v="2"/>
    <s v="Nord-est"/>
    <s v="Massachusetts"/>
    <s v="Boston"/>
    <x v="0"/>
    <n v="33"/>
    <n v="184"/>
    <n v="6072"/>
    <n v="2853.84"/>
    <n v="0.47000000000000003"/>
    <x v="1"/>
  </r>
  <r>
    <s v="Amazon"/>
    <n v="1185732"/>
    <x v="207"/>
    <x v="2"/>
    <s v="Nord-est"/>
    <s v="Massachusetts"/>
    <s v="Boston"/>
    <x v="1"/>
    <n v="33"/>
    <n v="72"/>
    <n v="2376"/>
    <n v="1116.72"/>
    <n v="0.47000000000000003"/>
    <x v="1"/>
  </r>
  <r>
    <s v="Amazon"/>
    <n v="1185732"/>
    <x v="207"/>
    <x v="2"/>
    <s v="Nord-est"/>
    <s v="Massachusetts"/>
    <s v="Boston"/>
    <x v="2"/>
    <n v="25"/>
    <n v="85"/>
    <n v="2125"/>
    <n v="849.99999999999989"/>
    <n v="0.39999999999999997"/>
    <x v="1"/>
  </r>
  <r>
    <s v="Amazon"/>
    <n v="1185732"/>
    <x v="207"/>
    <x v="2"/>
    <s v="Nord-est"/>
    <s v="Vermont"/>
    <s v="Burlington"/>
    <x v="3"/>
    <n v="30"/>
    <n v="48"/>
    <n v="1440"/>
    <n v="547.20000000000005"/>
    <n v="0.38"/>
    <x v="1"/>
  </r>
  <r>
    <s v="Amazon"/>
    <n v="1185732"/>
    <x v="207"/>
    <x v="2"/>
    <s v="Nord-est"/>
    <s v="Vermont"/>
    <s v="Burlington"/>
    <x v="4"/>
    <n v="36"/>
    <n v="68"/>
    <n v="2448"/>
    <n v="954.71999999999991"/>
    <n v="0.38999999999999996"/>
    <x v="1"/>
  </r>
  <r>
    <s v="Amazon"/>
    <n v="1185732"/>
    <x v="207"/>
    <x v="2"/>
    <s v="Nord-est"/>
    <s v="Vermont"/>
    <s v="Burlington"/>
    <x v="5"/>
    <n v="35"/>
    <n v="107"/>
    <n v="3745"/>
    <n v="1760.1499999999999"/>
    <n v="0.47"/>
    <x v="1"/>
  </r>
  <r>
    <s v="Amazon"/>
    <n v="1185732"/>
    <x v="215"/>
    <x v="0"/>
    <s v="Nord-est"/>
    <s v="Vermont"/>
    <s v="Burlington"/>
    <x v="0"/>
    <n v="35"/>
    <n v="185"/>
    <n v="6475"/>
    <n v="3172.75"/>
    <n v="0.49"/>
    <x v="1"/>
  </r>
  <r>
    <s v="Amazon"/>
    <n v="1185732"/>
    <x v="215"/>
    <x v="0"/>
    <s v="Nord-est"/>
    <s v="Vermont"/>
    <s v="Burlington"/>
    <x v="1"/>
    <n v="36"/>
    <n v="80"/>
    <n v="2880"/>
    <n v="1440"/>
    <n v="0.5"/>
    <x v="1"/>
  </r>
  <r>
    <s v="Amazon"/>
    <n v="1185732"/>
    <x v="215"/>
    <x v="0"/>
    <s v="Nord-est"/>
    <s v="Vermont"/>
    <s v="Burlington"/>
    <x v="2"/>
    <n v="23"/>
    <n v="85"/>
    <n v="1955"/>
    <n v="742.9"/>
    <n v="0.38"/>
    <x v="1"/>
  </r>
  <r>
    <s v="Amazon"/>
    <n v="1185732"/>
    <x v="215"/>
    <x v="0"/>
    <s v="Nord-est"/>
    <s v="Vermont"/>
    <s v="Burlington"/>
    <x v="3"/>
    <n v="30"/>
    <n v="39"/>
    <n v="1170"/>
    <n v="467.99999999999994"/>
    <n v="0.39999999999999997"/>
    <x v="1"/>
  </r>
  <r>
    <s v="Amazon"/>
    <n v="1185732"/>
    <x v="215"/>
    <x v="0"/>
    <s v="Nord-est"/>
    <s v="Vermont"/>
    <s v="Burlington"/>
    <x v="4"/>
    <n v="36"/>
    <n v="56"/>
    <n v="2016"/>
    <n v="786.2399999999999"/>
    <n v="0.38999999999999996"/>
    <x v="1"/>
  </r>
  <r>
    <s v="Amazon"/>
    <n v="1185732"/>
    <x v="215"/>
    <x v="0"/>
    <s v="Nord-est"/>
    <s v="Vermont"/>
    <s v="Burlington"/>
    <x v="5"/>
    <n v="29"/>
    <n v="96"/>
    <n v="2784"/>
    <n v="1280.6399999999999"/>
    <n v="0.45999999999999996"/>
    <x v="1"/>
  </r>
  <r>
    <s v="Amazon"/>
    <n v="1185732"/>
    <x v="234"/>
    <x v="4"/>
    <s v="Nord-est"/>
    <s v="Vermont"/>
    <s v="Burlington"/>
    <x v="0"/>
    <n v="30"/>
    <n v="168"/>
    <n v="5040"/>
    <n v="2620.8000000000002"/>
    <n v="0.52"/>
    <x v="1"/>
  </r>
  <r>
    <s v="Amazon"/>
    <n v="1185732"/>
    <x v="234"/>
    <x v="4"/>
    <s v="Nord-est"/>
    <s v="Vermont"/>
    <s v="Burlington"/>
    <x v="1"/>
    <n v="35"/>
    <n v="68"/>
    <n v="2380"/>
    <n v="1118.6000000000001"/>
    <n v="0.47000000000000003"/>
    <x v="1"/>
  </r>
  <r>
    <s v="Amazon"/>
    <n v="1185732"/>
    <x v="234"/>
    <x v="4"/>
    <s v="Nord-est"/>
    <s v="Vermont"/>
    <s v="Burlington"/>
    <x v="2"/>
    <n v="25"/>
    <n v="74"/>
    <n v="1850"/>
    <n v="777"/>
    <n v="0.42"/>
    <x v="1"/>
  </r>
  <r>
    <s v="Amazon"/>
    <n v="1185732"/>
    <x v="234"/>
    <x v="4"/>
    <s v="Nord-est"/>
    <s v="Vermont"/>
    <s v="Burlington"/>
    <x v="3"/>
    <n v="30"/>
    <n v="50"/>
    <n v="1500"/>
    <n v="600"/>
    <n v="0.39999999999999997"/>
    <x v="1"/>
  </r>
  <r>
    <s v="Amazon"/>
    <n v="1185732"/>
    <x v="234"/>
    <x v="4"/>
    <s v="Nord-est"/>
    <s v="Vermont"/>
    <s v="Burlington"/>
    <x v="4"/>
    <n v="41"/>
    <n v="53"/>
    <n v="2173"/>
    <n v="912.66"/>
    <n v="0.42"/>
    <x v="1"/>
  </r>
  <r>
    <s v="Amazon"/>
    <n v="1185732"/>
    <x v="234"/>
    <x v="4"/>
    <s v="Nord-est"/>
    <s v="Vermont"/>
    <s v="Burlington"/>
    <x v="5"/>
    <n v="36"/>
    <n v="90"/>
    <n v="3240"/>
    <n v="1425.6"/>
    <n v="0.43999999999999995"/>
    <x v="1"/>
  </r>
  <r>
    <s v="Amazon"/>
    <n v="1185732"/>
    <x v="263"/>
    <x v="5"/>
    <s v="Nord-est"/>
    <s v="Vermont"/>
    <s v="Burlington"/>
    <x v="0"/>
    <n v="48"/>
    <n v="177"/>
    <n v="8496"/>
    <n v="4332.96"/>
    <n v="0.51"/>
    <x v="1"/>
  </r>
  <r>
    <s v="Amazon"/>
    <n v="1185732"/>
    <x v="263"/>
    <x v="5"/>
    <s v="Nord-est"/>
    <s v="Vermont"/>
    <s v="Burlington"/>
    <x v="1"/>
    <n v="41"/>
    <n v="94"/>
    <n v="3854"/>
    <n v="1965.54"/>
    <n v="0.51"/>
    <x v="1"/>
  </r>
  <r>
    <s v="Amazon"/>
    <n v="1185732"/>
    <x v="263"/>
    <x v="5"/>
    <s v="Nord-est"/>
    <s v="Vermont"/>
    <s v="Burlington"/>
    <x v="2"/>
    <n v="37"/>
    <n v="96"/>
    <n v="3552"/>
    <n v="1314.24"/>
    <n v="0.37"/>
    <x v="1"/>
  </r>
  <r>
    <s v="Amazon"/>
    <n v="1185732"/>
    <x v="263"/>
    <x v="5"/>
    <s v="Nord-est"/>
    <s v="Vermont"/>
    <s v="Burlington"/>
    <x v="3"/>
    <n v="40"/>
    <n v="83"/>
    <n v="3320"/>
    <n v="1328"/>
    <n v="0.39999999999999997"/>
    <x v="1"/>
  </r>
  <r>
    <s v="Amazon"/>
    <n v="1185732"/>
    <x v="263"/>
    <x v="5"/>
    <s v="Nord-est"/>
    <s v="Vermont"/>
    <s v="Burlington"/>
    <x v="4"/>
    <n v="46"/>
    <n v="91"/>
    <n v="4186"/>
    <n v="1716.26"/>
    <n v="0.41"/>
    <x v="1"/>
  </r>
  <r>
    <s v="Amazon"/>
    <n v="1185732"/>
    <x v="263"/>
    <x v="5"/>
    <s v="Nord-est"/>
    <s v="Vermont"/>
    <s v="Burlington"/>
    <x v="5"/>
    <n v="47"/>
    <n v="120"/>
    <n v="5640"/>
    <n v="2594.3999999999996"/>
    <n v="0.45999999999999996"/>
    <x v="1"/>
  </r>
  <r>
    <s v="Amazon"/>
    <n v="1185732"/>
    <x v="296"/>
    <x v="3"/>
    <s v="Nord-est"/>
    <s v="Vermont"/>
    <s v="Burlington"/>
    <x v="0"/>
    <n v="47"/>
    <n v="195"/>
    <n v="9165"/>
    <n v="4490.8500000000004"/>
    <n v="0.49"/>
    <x v="1"/>
  </r>
  <r>
    <s v="Amazon"/>
    <n v="1185732"/>
    <x v="296"/>
    <x v="3"/>
    <s v="Nord-est"/>
    <s v="Vermont"/>
    <s v="Burlington"/>
    <x v="1"/>
    <n v="44"/>
    <n v="120"/>
    <n v="5280"/>
    <n v="2640"/>
    <n v="0.5"/>
    <x v="1"/>
  </r>
  <r>
    <s v="Amazon"/>
    <n v="1185732"/>
    <x v="296"/>
    <x v="3"/>
    <s v="Nord-est"/>
    <s v="Vermont"/>
    <s v="Burlington"/>
    <x v="2"/>
    <n v="35"/>
    <n v="104"/>
    <n v="3640"/>
    <n v="1419.6"/>
    <n v="0.38999999999999996"/>
    <x v="1"/>
  </r>
  <r>
    <s v="Amazon"/>
    <n v="1185732"/>
    <x v="296"/>
    <x v="3"/>
    <s v="Nord-est"/>
    <s v="Vermont"/>
    <s v="Burlington"/>
    <x v="3"/>
    <n v="38"/>
    <n v="102"/>
    <n v="3876"/>
    <n v="1550.3999999999999"/>
    <n v="0.39999999999999997"/>
    <x v="1"/>
  </r>
  <r>
    <s v="Amazon"/>
    <n v="1185732"/>
    <x v="296"/>
    <x v="3"/>
    <s v="Nord-est"/>
    <s v="Vermont"/>
    <s v="Burlington"/>
    <x v="4"/>
    <n v="44"/>
    <n v="105"/>
    <n v="4620"/>
    <n v="1894.1999999999998"/>
    <n v="0.41"/>
    <x v="1"/>
  </r>
  <r>
    <s v="Amazon"/>
    <n v="1185732"/>
    <x v="296"/>
    <x v="3"/>
    <s v="Nord-est"/>
    <s v="Vermont"/>
    <s v="Burlington"/>
    <x v="5"/>
    <n v="49"/>
    <n v="158"/>
    <n v="7742"/>
    <n v="3483.8999999999996"/>
    <n v="0.44999999999999996"/>
    <x v="1"/>
  </r>
  <r>
    <s v="Amazon"/>
    <n v="1185732"/>
    <x v="324"/>
    <x v="3"/>
    <s v="Nord-est"/>
    <s v="Vermont"/>
    <s v="Burlington"/>
    <x v="0"/>
    <n v="45"/>
    <n v="209"/>
    <n v="9405"/>
    <n v="4890.6000000000004"/>
    <n v="0.52"/>
    <x v="1"/>
  </r>
  <r>
    <s v="Amazon"/>
    <n v="1185732"/>
    <x v="324"/>
    <x v="3"/>
    <s v="Nord-est"/>
    <s v="Vermont"/>
    <s v="Burlington"/>
    <x v="1"/>
    <n v="42"/>
    <n v="145"/>
    <n v="6090"/>
    <n v="3045"/>
    <n v="0.5"/>
    <x v="1"/>
  </r>
  <r>
    <s v="Amazon"/>
    <n v="1185732"/>
    <x v="324"/>
    <x v="3"/>
    <s v="Nord-est"/>
    <s v="Vermont"/>
    <s v="Burlington"/>
    <x v="2"/>
    <n v="33"/>
    <n v="109"/>
    <n v="3597"/>
    <n v="1330.8899999999999"/>
    <n v="0.37"/>
    <x v="1"/>
  </r>
  <r>
    <s v="Amazon"/>
    <n v="1185732"/>
    <x v="324"/>
    <x v="3"/>
    <s v="Nord-est"/>
    <s v="Vermont"/>
    <s v="Burlington"/>
    <x v="3"/>
    <n v="36"/>
    <n v="96"/>
    <n v="3456"/>
    <n v="1451.52"/>
    <n v="0.42"/>
    <x v="1"/>
  </r>
  <r>
    <s v="Amazon"/>
    <n v="1185732"/>
    <x v="324"/>
    <x v="3"/>
    <s v="Nord-est"/>
    <s v="Vermont"/>
    <s v="Burlington"/>
    <x v="4"/>
    <n v="39"/>
    <n v="114"/>
    <n v="4446"/>
    <n v="1689.48"/>
    <n v="0.38"/>
    <x v="1"/>
  </r>
  <r>
    <s v="Amazon"/>
    <n v="1185732"/>
    <x v="324"/>
    <x v="3"/>
    <s v="Nord-est"/>
    <s v="Vermont"/>
    <s v="Burlington"/>
    <x v="5"/>
    <n v="49"/>
    <n v="175"/>
    <n v="8575"/>
    <n v="4030.2499999999995"/>
    <n v="0.47"/>
    <x v="1"/>
  </r>
  <r>
    <s v="Amazon"/>
    <n v="1185732"/>
    <x v="356"/>
    <x v="0"/>
    <s v="Nord-est"/>
    <s v="Vermont"/>
    <s v="Burlington"/>
    <x v="0"/>
    <n v="42"/>
    <n v="215"/>
    <n v="9030"/>
    <n v="4605.3"/>
    <n v="0.51"/>
    <x v="1"/>
  </r>
  <r>
    <s v="Amazon"/>
    <n v="1185732"/>
    <x v="356"/>
    <x v="0"/>
    <s v="Nord-est"/>
    <s v="Vermont"/>
    <s v="Burlington"/>
    <x v="1"/>
    <n v="43"/>
    <n v="149"/>
    <n v="6407"/>
    <n v="3331.6400000000003"/>
    <n v="0.52"/>
    <x v="1"/>
  </r>
  <r>
    <s v="Amazon"/>
    <n v="1185732"/>
    <x v="356"/>
    <x v="0"/>
    <s v="Nord-est"/>
    <s v="Vermont"/>
    <s v="Burlington"/>
    <x v="2"/>
    <n v="34"/>
    <n v="116"/>
    <n v="3944"/>
    <n v="1538.1599999999999"/>
    <n v="0.38999999999999996"/>
    <x v="1"/>
  </r>
  <r>
    <s v="Amazon"/>
    <n v="1185732"/>
    <x v="356"/>
    <x v="0"/>
    <s v="Nord-est"/>
    <s v="Vermont"/>
    <s v="Burlington"/>
    <x v="3"/>
    <n v="40"/>
    <n v="85"/>
    <n v="3400"/>
    <n v="1428"/>
    <n v="0.42"/>
    <x v="1"/>
  </r>
  <r>
    <s v="Amazon"/>
    <n v="1185732"/>
    <x v="356"/>
    <x v="0"/>
    <s v="Nord-est"/>
    <s v="Vermont"/>
    <s v="Burlington"/>
    <x v="4"/>
    <n v="43"/>
    <n v="72"/>
    <n v="3096"/>
    <n v="1207.4399999999998"/>
    <n v="0.38999999999999996"/>
    <x v="1"/>
  </r>
  <r>
    <s v="Amazon"/>
    <n v="1185732"/>
    <x v="356"/>
    <x v="0"/>
    <s v="Nord-est"/>
    <s v="Vermont"/>
    <s v="Burlington"/>
    <x v="5"/>
    <n v="44"/>
    <n v="136"/>
    <n v="5984"/>
    <n v="2573.1199999999994"/>
    <n v="0.42999999999999994"/>
    <x v="1"/>
  </r>
  <r>
    <s v="Amazon"/>
    <n v="1185732"/>
    <x v="386"/>
    <x v="2"/>
    <s v="Nord-est"/>
    <s v="Vermont"/>
    <s v="Burlington"/>
    <x v="0"/>
    <n v="44"/>
    <n v="179"/>
    <n v="7876"/>
    <n v="3859.24"/>
    <n v="0.49"/>
    <x v="1"/>
  </r>
  <r>
    <s v="Amazon"/>
    <n v="1185732"/>
    <x v="386"/>
    <x v="2"/>
    <s v="Nord-est"/>
    <s v="Vermont"/>
    <s v="Burlington"/>
    <x v="1"/>
    <n v="42"/>
    <n v="111"/>
    <n v="4662"/>
    <n v="2377.62"/>
    <n v="0.51"/>
    <x v="1"/>
  </r>
  <r>
    <s v="Amazon"/>
    <n v="1185732"/>
    <x v="386"/>
    <x v="2"/>
    <s v="Nord-est"/>
    <s v="Vermont"/>
    <s v="Burlington"/>
    <x v="2"/>
    <n v="40"/>
    <n v="72"/>
    <n v="2880"/>
    <n v="1209.5999999999999"/>
    <n v="0.42"/>
    <x v="1"/>
  </r>
  <r>
    <s v="Amazon"/>
    <n v="1185732"/>
    <x v="386"/>
    <x v="2"/>
    <s v="Nord-est"/>
    <s v="Vermont"/>
    <s v="Burlington"/>
    <x v="3"/>
    <n v="35"/>
    <n v="66"/>
    <n v="2310"/>
    <n v="923.99999999999989"/>
    <n v="0.39999999999999997"/>
    <x v="1"/>
  </r>
  <r>
    <s v="Amazon"/>
    <n v="1185732"/>
    <x v="386"/>
    <x v="2"/>
    <s v="Nord-est"/>
    <s v="Vermont"/>
    <s v="Burlington"/>
    <x v="4"/>
    <n v="48"/>
    <n v="68"/>
    <n v="3264"/>
    <n v="1207.68"/>
    <n v="0.37"/>
    <x v="1"/>
  </r>
  <r>
    <s v="Amazon"/>
    <n v="1185732"/>
    <x v="386"/>
    <x v="2"/>
    <s v="Nord-est"/>
    <s v="Vermont"/>
    <s v="Burlington"/>
    <x v="5"/>
    <n v="45"/>
    <n v="93"/>
    <n v="4185"/>
    <n v="1925.1"/>
    <n v="0.45999999999999996"/>
    <x v="1"/>
  </r>
  <r>
    <s v="Amazon"/>
    <n v="1185732"/>
    <x v="418"/>
    <x v="6"/>
    <s v="Nord-est"/>
    <s v="Vermont"/>
    <s v="Burlington"/>
    <x v="0"/>
    <n v="44"/>
    <n v="157"/>
    <n v="6908"/>
    <n v="3246.76"/>
    <n v="0.47000000000000003"/>
    <x v="1"/>
  </r>
  <r>
    <s v="Amazon"/>
    <n v="1185732"/>
    <x v="418"/>
    <x v="6"/>
    <s v="Nord-est"/>
    <s v="Vermont"/>
    <s v="Burlington"/>
    <x v="1"/>
    <n v="44"/>
    <n v="99"/>
    <n v="4356"/>
    <n v="2134.44"/>
    <n v="0.49"/>
    <x v="1"/>
  </r>
  <r>
    <s v="Amazon"/>
    <n v="1185732"/>
    <x v="418"/>
    <x v="6"/>
    <s v="Nord-est"/>
    <s v="Vermont"/>
    <s v="Burlington"/>
    <x v="2"/>
    <n v="40"/>
    <n v="66"/>
    <n v="2640"/>
    <n v="976.8"/>
    <n v="0.37"/>
    <x v="1"/>
  </r>
  <r>
    <s v="Amazon"/>
    <n v="1185732"/>
    <x v="418"/>
    <x v="6"/>
    <s v="Nord-est"/>
    <s v="Vermont"/>
    <s v="Burlington"/>
    <x v="3"/>
    <n v="46"/>
    <n v="61"/>
    <n v="2806"/>
    <n v="1038.22"/>
    <n v="0.37"/>
    <x v="1"/>
  </r>
  <r>
    <s v="Amazon"/>
    <n v="1185732"/>
    <x v="418"/>
    <x v="6"/>
    <s v="Nord-est"/>
    <s v="Vermont"/>
    <s v="Burlington"/>
    <x v="4"/>
    <n v="55"/>
    <n v="58"/>
    <n v="3190"/>
    <n v="1180.3"/>
    <n v="0.37"/>
    <x v="1"/>
  </r>
  <r>
    <s v="Ouest Gear"/>
    <n v="1185732"/>
    <x v="418"/>
    <x v="6"/>
    <s v="Nord-est"/>
    <s v="Vermont"/>
    <s v="Burlington"/>
    <x v="5"/>
    <n v="54"/>
    <n v="90"/>
    <n v="4860"/>
    <n v="2235.6"/>
    <n v="0.45999999999999996"/>
    <x v="1"/>
  </r>
  <r>
    <s v="Ouest Gear"/>
    <n v="1185732"/>
    <x v="448"/>
    <x v="1"/>
    <s v="Nord-est"/>
    <s v="Vermont"/>
    <s v="Burlington"/>
    <x v="0"/>
    <n v="54"/>
    <n v="140"/>
    <n v="7560"/>
    <n v="3780"/>
    <n v="0.5"/>
    <x v="1"/>
  </r>
  <r>
    <s v="Ouest Gear"/>
    <n v="1185732"/>
    <x v="448"/>
    <x v="1"/>
    <s v="Nord-est"/>
    <s v="Vermont"/>
    <s v="Burlington"/>
    <x v="1"/>
    <n v="47"/>
    <n v="98"/>
    <n v="4606"/>
    <n v="2256.94"/>
    <n v="0.49"/>
    <x v="1"/>
  </r>
  <r>
    <s v="Ouest Gear"/>
    <n v="1185732"/>
    <x v="448"/>
    <x v="1"/>
    <s v="Nord-est"/>
    <s v="Vermont"/>
    <s v="Burlington"/>
    <x v="2"/>
    <n v="46"/>
    <n v="102"/>
    <n v="4692"/>
    <n v="1736.04"/>
    <n v="0.37"/>
    <x v="1"/>
  </r>
  <r>
    <s v="Amazon"/>
    <n v="1185732"/>
    <x v="448"/>
    <x v="1"/>
    <s v="Nord-est"/>
    <s v="Vermont"/>
    <s v="Burlington"/>
    <x v="3"/>
    <n v="42"/>
    <n v="96"/>
    <n v="4032"/>
    <n v="1572.4799999999998"/>
    <n v="0.38999999999999996"/>
    <x v="1"/>
  </r>
  <r>
    <s v="Amazon"/>
    <n v="1185732"/>
    <x v="448"/>
    <x v="1"/>
    <s v="Nord-est"/>
    <s v="Vermont"/>
    <s v="Burlington"/>
    <x v="4"/>
    <n v="50"/>
    <n v="91"/>
    <n v="4550"/>
    <n v="1774.4999999999998"/>
    <n v="0.38999999999999996"/>
    <x v="1"/>
  </r>
  <r>
    <s v="Amazon"/>
    <n v="1185732"/>
    <x v="448"/>
    <x v="1"/>
    <s v="Nord-est"/>
    <s v="Vermont"/>
    <s v="Burlington"/>
    <x v="5"/>
    <n v="57"/>
    <n v="128"/>
    <n v="7296"/>
    <n v="3429.12"/>
    <n v="0.47"/>
    <x v="1"/>
  </r>
  <r>
    <s v="Amazon"/>
    <n v="1185732"/>
    <x v="477"/>
    <x v="2"/>
    <s v="Nord-est"/>
    <s v="Vermont"/>
    <s v="Burlington"/>
    <x v="0"/>
    <n v="48"/>
    <n v="186"/>
    <n v="8928"/>
    <n v="4285.4399999999996"/>
    <n v="0.48"/>
    <x v="1"/>
  </r>
  <r>
    <s v="Amazon"/>
    <n v="1185732"/>
    <x v="477"/>
    <x v="2"/>
    <s v="Nord-est"/>
    <s v="Vermont"/>
    <s v="Burlington"/>
    <x v="1"/>
    <n v="41"/>
    <n v="132"/>
    <n v="5412"/>
    <n v="2760.12"/>
    <n v="0.51"/>
    <x v="1"/>
  </r>
  <r>
    <s v="Amazon"/>
    <n v="1185732"/>
    <x v="477"/>
    <x v="2"/>
    <s v="Nord-est"/>
    <s v="Vermont"/>
    <s v="Burlington"/>
    <x v="2"/>
    <n v="44"/>
    <n v="131"/>
    <n v="5764"/>
    <n v="2305.6"/>
    <n v="0.39999999999999997"/>
    <x v="1"/>
  </r>
  <r>
    <s v="Amazon"/>
    <n v="1185732"/>
    <x v="477"/>
    <x v="2"/>
    <s v="Nord-est"/>
    <s v="Vermont"/>
    <s v="Burlington"/>
    <x v="3"/>
    <n v="44"/>
    <n v="101"/>
    <n v="4444"/>
    <n v="1866.48"/>
    <n v="0.42"/>
    <x v="1"/>
  </r>
  <r>
    <s v="Amazon"/>
    <n v="1185732"/>
    <x v="477"/>
    <x v="2"/>
    <s v="Nord-est"/>
    <s v="Vermont"/>
    <s v="Burlington"/>
    <x v="4"/>
    <n v="48"/>
    <n v="104"/>
    <n v="4992"/>
    <n v="2096.64"/>
    <n v="0.42"/>
    <x v="1"/>
  </r>
  <r>
    <s v="Amazon"/>
    <n v="1185732"/>
    <x v="477"/>
    <x v="2"/>
    <s v="Nord-est"/>
    <s v="Vermont"/>
    <s v="Burlington"/>
    <x v="5"/>
    <n v="60"/>
    <n v="145"/>
    <n v="8700"/>
    <n v="4088.9999999999995"/>
    <n v="0.47"/>
    <x v="1"/>
  </r>
  <r>
    <s v="Amazon"/>
    <n v="1185732"/>
    <x v="185"/>
    <x v="1"/>
    <s v="Nord-est"/>
    <s v="Vermont"/>
    <s v="Burlington"/>
    <x v="0"/>
    <n v="34"/>
    <n v="173"/>
    <n v="5882"/>
    <n v="2529.2600000000002"/>
    <n v="0.43000000000000005"/>
    <x v="1"/>
  </r>
  <r>
    <s v="Amazon"/>
    <n v="1185732"/>
    <x v="185"/>
    <x v="1"/>
    <s v="Nord-est"/>
    <s v="Vermont"/>
    <s v="Burlington"/>
    <x v="1"/>
    <n v="39"/>
    <n v="111"/>
    <n v="4329"/>
    <n v="1861.4700000000003"/>
    <n v="0.43000000000000005"/>
    <x v="1"/>
  </r>
  <r>
    <s v="Amazon"/>
    <n v="1185732"/>
    <x v="185"/>
    <x v="1"/>
    <s v="Nord-est"/>
    <s v="Vermont"/>
    <s v="Burlington"/>
    <x v="2"/>
    <n v="28"/>
    <n v="101"/>
    <n v="2828"/>
    <n v="1018.0799999999999"/>
    <n v="0.36"/>
    <x v="1"/>
  </r>
  <r>
    <s v="Amazon"/>
    <n v="1185732"/>
    <x v="185"/>
    <x v="1"/>
    <s v="Nord-est"/>
    <s v="Vermont"/>
    <s v="Burlington"/>
    <x v="3"/>
    <n v="36"/>
    <n v="60"/>
    <n v="2160"/>
    <n v="691.2"/>
    <n v="0.32"/>
    <x v="1"/>
  </r>
  <r>
    <s v="Amazon"/>
    <n v="1185732"/>
    <x v="185"/>
    <x v="1"/>
    <s v="Nord-est"/>
    <s v="Vermont"/>
    <s v="Burlington"/>
    <x v="4"/>
    <n v="43"/>
    <n v="74"/>
    <n v="3182"/>
    <n v="1050.06"/>
    <n v="0.32999999999999996"/>
    <x v="1"/>
  </r>
  <r>
    <s v="Amazon"/>
    <n v="1185732"/>
    <x v="185"/>
    <x v="1"/>
    <s v="Nord-est"/>
    <s v="Vermont"/>
    <s v="Burlington"/>
    <x v="5"/>
    <n v="35"/>
    <n v="101"/>
    <n v="3535"/>
    <n v="1413.9999999999998"/>
    <n v="0.39999999999999997"/>
    <x v="1"/>
  </r>
  <r>
    <s v="Amazon"/>
    <n v="1185732"/>
    <x v="693"/>
    <x v="2"/>
    <s v="Nord-est"/>
    <s v="Vermont"/>
    <s v="Burlington"/>
    <x v="0"/>
    <n v="34"/>
    <n v="186"/>
    <n v="6324"/>
    <n v="2782.56"/>
    <n v="0.44"/>
    <x v="1"/>
  </r>
  <r>
    <s v="Amazon"/>
    <n v="1185732"/>
    <x v="693"/>
    <x v="2"/>
    <s v="Nord-est"/>
    <s v="Vermont"/>
    <s v="Burlington"/>
    <x v="1"/>
    <n v="37"/>
    <n v="85"/>
    <n v="3145"/>
    <n v="1352.3500000000001"/>
    <n v="0.43000000000000005"/>
    <x v="1"/>
  </r>
  <r>
    <s v="Amazon"/>
    <n v="1185732"/>
    <x v="693"/>
    <x v="2"/>
    <s v="Nord-est"/>
    <s v="Vermont"/>
    <s v="Burlington"/>
    <x v="2"/>
    <n v="31"/>
    <n v="96"/>
    <n v="2976"/>
    <n v="1011.8399999999999"/>
    <n v="0.33999999999999997"/>
    <x v="1"/>
  </r>
  <r>
    <s v="Amazon"/>
    <n v="1185732"/>
    <x v="693"/>
    <x v="2"/>
    <s v="Nord-est"/>
    <s v="New Hampshire"/>
    <s v="Manchester"/>
    <x v="3"/>
    <n v="31"/>
    <n v="68"/>
    <n v="2108"/>
    <n v="716.71999999999991"/>
    <n v="0.33999999999999997"/>
    <x v="1"/>
  </r>
  <r>
    <s v="Amazon"/>
    <n v="1185732"/>
    <x v="693"/>
    <x v="2"/>
    <s v="Nord-est"/>
    <s v="New Hampshire"/>
    <s v="Manchester"/>
    <x v="4"/>
    <n v="41"/>
    <n v="96"/>
    <n v="3936"/>
    <n v="1298.8799999999999"/>
    <n v="0.32999999999999996"/>
    <x v="1"/>
  </r>
  <r>
    <s v="Amazon"/>
    <n v="1185732"/>
    <x v="693"/>
    <x v="2"/>
    <s v="Nord-est"/>
    <s v="New Hampshire"/>
    <s v="Manchester"/>
    <x v="5"/>
    <n v="36"/>
    <n v="124"/>
    <n v="4464"/>
    <n v="1785.6"/>
    <n v="0.39999999999999997"/>
    <x v="1"/>
  </r>
  <r>
    <s v="Amazon"/>
    <n v="1185732"/>
    <x v="222"/>
    <x v="0"/>
    <s v="Nord-est"/>
    <s v="New Hampshire"/>
    <s v="Manchester"/>
    <x v="0"/>
    <n v="39"/>
    <n v="188"/>
    <n v="7332"/>
    <n v="3372.7200000000003"/>
    <n v="0.46"/>
    <x v="1"/>
  </r>
  <r>
    <s v="Amazon"/>
    <n v="1185732"/>
    <x v="222"/>
    <x v="0"/>
    <s v="Nord-est"/>
    <s v="New Hampshire"/>
    <s v="Manchester"/>
    <x v="1"/>
    <n v="36"/>
    <n v="88"/>
    <n v="3168"/>
    <n v="1457.28"/>
    <n v="0.46"/>
    <x v="1"/>
  </r>
  <r>
    <s v="Amazon"/>
    <n v="1185732"/>
    <x v="222"/>
    <x v="0"/>
    <s v="Nord-est"/>
    <s v="New Hampshire"/>
    <s v="Manchester"/>
    <x v="2"/>
    <n v="32"/>
    <n v="105"/>
    <n v="3360"/>
    <n v="1142.3999999999999"/>
    <n v="0.33999999999999997"/>
    <x v="1"/>
  </r>
  <r>
    <s v="Amazon"/>
    <n v="1185732"/>
    <x v="222"/>
    <x v="0"/>
    <s v="Nord-est"/>
    <s v="New Hampshire"/>
    <s v="Manchester"/>
    <x v="3"/>
    <n v="33"/>
    <n v="45"/>
    <n v="1485"/>
    <n v="549.45000000000005"/>
    <n v="0.37"/>
    <x v="1"/>
  </r>
  <r>
    <s v="Amazon"/>
    <n v="1185732"/>
    <x v="222"/>
    <x v="0"/>
    <s v="Nord-est"/>
    <s v="New Hampshire"/>
    <s v="Manchester"/>
    <x v="4"/>
    <n v="47"/>
    <n v="60"/>
    <n v="2820"/>
    <n v="930.59999999999991"/>
    <n v="0.32999999999999996"/>
    <x v="1"/>
  </r>
  <r>
    <s v="Amazon"/>
    <n v="1185732"/>
    <x v="222"/>
    <x v="0"/>
    <s v="Nord-est"/>
    <s v="New Hampshire"/>
    <s v="Manchester"/>
    <x v="5"/>
    <n v="36"/>
    <n v="99"/>
    <n v="3564"/>
    <n v="1354.32"/>
    <n v="0.38"/>
    <x v="1"/>
  </r>
  <r>
    <s v="Amazon"/>
    <n v="1185732"/>
    <x v="241"/>
    <x v="4"/>
    <s v="Nord-est"/>
    <s v="New Hampshire"/>
    <s v="Manchester"/>
    <x v="0"/>
    <n v="33"/>
    <n v="187"/>
    <n v="6171"/>
    <n v="2591.8200000000002"/>
    <n v="0.42000000000000004"/>
    <x v="1"/>
  </r>
  <r>
    <s v="Amazon"/>
    <n v="1185732"/>
    <x v="241"/>
    <x v="4"/>
    <s v="Nord-est"/>
    <s v="New Hampshire"/>
    <s v="Manchester"/>
    <x v="1"/>
    <n v="38"/>
    <n v="85"/>
    <n v="3230"/>
    <n v="1356.6000000000001"/>
    <n v="0.42000000000000004"/>
    <x v="1"/>
  </r>
  <r>
    <s v="Amazon"/>
    <n v="1185732"/>
    <x v="241"/>
    <x v="4"/>
    <s v="Nord-est"/>
    <s v="New Hampshire"/>
    <s v="Manchester"/>
    <x v="2"/>
    <n v="26"/>
    <n v="80"/>
    <n v="2080"/>
    <n v="707.19999999999993"/>
    <n v="0.33999999999999997"/>
    <x v="1"/>
  </r>
  <r>
    <s v="Amazon"/>
    <n v="1185732"/>
    <x v="241"/>
    <x v="4"/>
    <s v="Nord-est"/>
    <s v="New Hampshire"/>
    <s v="Manchester"/>
    <x v="3"/>
    <n v="35"/>
    <n v="53"/>
    <n v="1855"/>
    <n v="593.6"/>
    <n v="0.32"/>
    <x v="1"/>
  </r>
  <r>
    <s v="Amazon"/>
    <n v="1185732"/>
    <x v="241"/>
    <x v="4"/>
    <s v="Nord-est"/>
    <s v="New Hampshire"/>
    <s v="Manchester"/>
    <x v="4"/>
    <n v="40"/>
    <n v="61"/>
    <n v="2440"/>
    <n v="805.19999999999993"/>
    <n v="0.32999999999999996"/>
    <x v="1"/>
  </r>
  <r>
    <s v="Amazon"/>
    <n v="1185732"/>
    <x v="241"/>
    <x v="4"/>
    <s v="Nord-est"/>
    <s v="New Hampshire"/>
    <s v="Manchester"/>
    <x v="5"/>
    <n v="33"/>
    <n v="101"/>
    <n v="3333"/>
    <n v="1233.21"/>
    <n v="0.37"/>
    <x v="1"/>
  </r>
  <r>
    <s v="Amazon"/>
    <n v="1185732"/>
    <x v="270"/>
    <x v="5"/>
    <s v="Nord-est"/>
    <s v="New Hampshire"/>
    <s v="Manchester"/>
    <x v="0"/>
    <n v="47"/>
    <n v="196"/>
    <n v="9212"/>
    <n v="3961.1600000000003"/>
    <n v="0.43000000000000005"/>
    <x v="1"/>
  </r>
  <r>
    <s v="Amazon"/>
    <n v="1185732"/>
    <x v="270"/>
    <x v="5"/>
    <s v="Nord-est"/>
    <s v="New Hampshire"/>
    <s v="Manchester"/>
    <x v="1"/>
    <n v="40"/>
    <n v="93"/>
    <n v="3720"/>
    <n v="1599.6000000000001"/>
    <n v="0.43000000000000005"/>
    <x v="1"/>
  </r>
  <r>
    <s v="Amazon"/>
    <n v="1185732"/>
    <x v="270"/>
    <x v="5"/>
    <s v="Nord-est"/>
    <s v="New Hampshire"/>
    <s v="Manchester"/>
    <x v="2"/>
    <n v="42"/>
    <n v="101"/>
    <n v="4242"/>
    <n v="1442.28"/>
    <n v="0.33999999999999997"/>
    <x v="1"/>
  </r>
  <r>
    <s v="Amazon"/>
    <n v="1185732"/>
    <x v="270"/>
    <x v="5"/>
    <s v="Nord-est"/>
    <s v="New Hampshire"/>
    <s v="Manchester"/>
    <x v="3"/>
    <n v="41"/>
    <n v="91"/>
    <n v="3731"/>
    <n v="1268.54"/>
    <n v="0.33999999999999997"/>
    <x v="1"/>
  </r>
  <r>
    <s v="Amazon"/>
    <n v="1185732"/>
    <x v="270"/>
    <x v="5"/>
    <s v="Nord-est"/>
    <s v="New Hampshire"/>
    <s v="Manchester"/>
    <x v="4"/>
    <n v="52"/>
    <n v="90"/>
    <n v="4680"/>
    <n v="1497.6000000000001"/>
    <n v="0.32"/>
    <x v="1"/>
  </r>
  <r>
    <s v="Amazon"/>
    <n v="1185732"/>
    <x v="270"/>
    <x v="5"/>
    <s v="Nord-est"/>
    <s v="New Hampshire"/>
    <s v="Manchester"/>
    <x v="5"/>
    <n v="46"/>
    <n v="140"/>
    <n v="6440"/>
    <n v="2511.6"/>
    <n v="0.38999999999999996"/>
    <x v="1"/>
  </r>
  <r>
    <s v="Amazon"/>
    <n v="1185732"/>
    <x v="303"/>
    <x v="3"/>
    <s v="Nord-est"/>
    <s v="New Hampshire"/>
    <s v="Manchester"/>
    <x v="0"/>
    <n v="44"/>
    <n v="216"/>
    <n v="9504"/>
    <n v="4371.84"/>
    <n v="0.46"/>
    <x v="1"/>
  </r>
  <r>
    <s v="Amazon"/>
    <n v="1185732"/>
    <x v="303"/>
    <x v="3"/>
    <s v="Nord-est"/>
    <s v="New Hampshire"/>
    <s v="Manchester"/>
    <x v="1"/>
    <n v="40"/>
    <n v="140"/>
    <n v="5600"/>
    <n v="2632"/>
    <n v="0.47000000000000003"/>
    <x v="1"/>
  </r>
  <r>
    <s v="Amazon"/>
    <n v="1185732"/>
    <x v="303"/>
    <x v="3"/>
    <s v="Nord-est"/>
    <s v="New Hampshire"/>
    <s v="Manchester"/>
    <x v="2"/>
    <n v="43"/>
    <n v="109"/>
    <n v="4687"/>
    <n v="1687.32"/>
    <n v="0.36"/>
    <x v="1"/>
  </r>
  <r>
    <s v="Amazon"/>
    <n v="1185732"/>
    <x v="303"/>
    <x v="3"/>
    <s v="Nord-est"/>
    <s v="New Hampshire"/>
    <s v="Manchester"/>
    <x v="3"/>
    <n v="37"/>
    <n v="104"/>
    <n v="3848"/>
    <n v="1308.32"/>
    <n v="0.33999999999999997"/>
    <x v="1"/>
  </r>
  <r>
    <s v="Amazon"/>
    <n v="1185732"/>
    <x v="303"/>
    <x v="3"/>
    <s v="Nord-est"/>
    <s v="New Hampshire"/>
    <s v="Manchester"/>
    <x v="4"/>
    <n v="47"/>
    <n v="114"/>
    <n v="5358"/>
    <n v="1982.46"/>
    <n v="0.37"/>
    <x v="1"/>
  </r>
  <r>
    <s v="Amazon"/>
    <n v="1185732"/>
    <x v="303"/>
    <x v="3"/>
    <s v="Nord-est"/>
    <s v="New Hampshire"/>
    <s v="Manchester"/>
    <x v="5"/>
    <n v="50"/>
    <n v="162"/>
    <n v="8100"/>
    <n v="3402"/>
    <n v="0.42"/>
    <x v="1"/>
  </r>
  <r>
    <s v="Amazon"/>
    <n v="1185732"/>
    <x v="331"/>
    <x v="3"/>
    <s v="Nord-est"/>
    <s v="New Hampshire"/>
    <s v="Manchester"/>
    <x v="0"/>
    <n v="49"/>
    <n v="224"/>
    <n v="10976"/>
    <n v="4609.92"/>
    <n v="0.42000000000000004"/>
    <x v="1"/>
  </r>
  <r>
    <s v="Amazon"/>
    <n v="1185732"/>
    <x v="331"/>
    <x v="3"/>
    <s v="Nord-est"/>
    <s v="New Hampshire"/>
    <s v="Manchester"/>
    <x v="1"/>
    <n v="47"/>
    <n v="149"/>
    <n v="7003"/>
    <n v="3081.32"/>
    <n v="0.44"/>
    <x v="1"/>
  </r>
  <r>
    <s v="Amazon"/>
    <n v="1185732"/>
    <x v="331"/>
    <x v="3"/>
    <s v="Nord-est"/>
    <s v="New Hampshire"/>
    <s v="Manchester"/>
    <x v="2"/>
    <n v="37"/>
    <n v="128"/>
    <n v="4736"/>
    <n v="1704.96"/>
    <n v="0.36"/>
    <x v="1"/>
  </r>
  <r>
    <s v="Amazon"/>
    <n v="1185732"/>
    <x v="331"/>
    <x v="3"/>
    <s v="Nord-est"/>
    <s v="New Hampshire"/>
    <s v="Manchester"/>
    <x v="3"/>
    <n v="39"/>
    <n v="107"/>
    <n v="4173"/>
    <n v="1460.55"/>
    <n v="0.35"/>
    <x v="1"/>
  </r>
  <r>
    <s v="Amazon"/>
    <n v="1185732"/>
    <x v="331"/>
    <x v="3"/>
    <s v="Nord-est"/>
    <s v="New Hampshire"/>
    <s v="Manchester"/>
    <x v="4"/>
    <n v="47"/>
    <n v="119"/>
    <n v="5593"/>
    <n v="2069.41"/>
    <n v="0.37"/>
    <x v="1"/>
  </r>
  <r>
    <s v="Amazon"/>
    <n v="1185732"/>
    <x v="331"/>
    <x v="3"/>
    <s v="Nord-est"/>
    <s v="New Hampshire"/>
    <s v="Manchester"/>
    <x v="5"/>
    <n v="47"/>
    <n v="163"/>
    <n v="7661"/>
    <n v="3064.3999999999996"/>
    <n v="0.39999999999999997"/>
    <x v="1"/>
  </r>
  <r>
    <s v="Amazon"/>
    <n v="1185732"/>
    <x v="363"/>
    <x v="0"/>
    <s v="Nord-est"/>
    <s v="New Hampshire"/>
    <s v="Manchester"/>
    <x v="0"/>
    <n v="48"/>
    <n v="203"/>
    <n v="9744"/>
    <n v="4482.24"/>
    <n v="0.46"/>
    <x v="1"/>
  </r>
  <r>
    <s v="Amazon"/>
    <n v="1185732"/>
    <x v="363"/>
    <x v="0"/>
    <s v="Nord-est"/>
    <s v="New Hampshire"/>
    <s v="Manchester"/>
    <x v="1"/>
    <n v="39"/>
    <n v="135"/>
    <n v="5265"/>
    <n v="2474.5500000000002"/>
    <n v="0.47000000000000003"/>
    <x v="1"/>
  </r>
  <r>
    <s v="Amazon"/>
    <n v="1185732"/>
    <x v="363"/>
    <x v="0"/>
    <s v="Nord-est"/>
    <s v="New Hampshire"/>
    <s v="Manchester"/>
    <x v="2"/>
    <n v="39"/>
    <n v="113"/>
    <n v="4407"/>
    <n v="1542.4499999999998"/>
    <n v="0.35"/>
    <x v="1"/>
  </r>
  <r>
    <s v="Amazon"/>
    <n v="1185732"/>
    <x v="363"/>
    <x v="0"/>
    <s v="Nord-est"/>
    <s v="New Hampshire"/>
    <s v="Manchester"/>
    <x v="3"/>
    <n v="42"/>
    <n v="88"/>
    <n v="3696"/>
    <n v="1182.72"/>
    <n v="0.32"/>
    <x v="1"/>
  </r>
  <r>
    <s v="Amazon"/>
    <n v="1185732"/>
    <x v="363"/>
    <x v="0"/>
    <s v="Nord-est"/>
    <s v="New Hampshire"/>
    <s v="Manchester"/>
    <x v="4"/>
    <n v="45"/>
    <n v="80"/>
    <n v="3600"/>
    <n v="1187.9999999999998"/>
    <n v="0.32999999999999996"/>
    <x v="1"/>
  </r>
  <r>
    <s v="Amazon"/>
    <n v="1185732"/>
    <x v="363"/>
    <x v="0"/>
    <s v="Nord-est"/>
    <s v="New Hampshire"/>
    <s v="Manchester"/>
    <x v="5"/>
    <n v="46"/>
    <n v="145"/>
    <n v="6670"/>
    <n v="2467.9"/>
    <n v="0.37"/>
    <x v="1"/>
  </r>
  <r>
    <s v="Amazon"/>
    <n v="1185732"/>
    <x v="393"/>
    <x v="2"/>
    <s v="Nord-est"/>
    <s v="New Hampshire"/>
    <s v="Manchester"/>
    <x v="0"/>
    <n v="51"/>
    <n v="193"/>
    <n v="9843"/>
    <n v="4330.92"/>
    <n v="0.44"/>
    <x v="1"/>
  </r>
  <r>
    <s v="Amazon"/>
    <n v="1185732"/>
    <x v="393"/>
    <x v="2"/>
    <s v="Nord-est"/>
    <s v="New Hampshire"/>
    <s v="Manchester"/>
    <x v="1"/>
    <n v="43"/>
    <n v="116"/>
    <n v="4988"/>
    <n v="2094.96"/>
    <n v="0.42000000000000004"/>
    <x v="1"/>
  </r>
  <r>
    <s v="Amazon"/>
    <n v="1185732"/>
    <x v="393"/>
    <x v="2"/>
    <s v="Nord-est"/>
    <s v="New Hampshire"/>
    <s v="Manchester"/>
    <x v="2"/>
    <n v="43"/>
    <n v="78"/>
    <n v="3354"/>
    <n v="1106.82"/>
    <n v="0.32999999999999996"/>
    <x v="1"/>
  </r>
  <r>
    <s v="Amazon"/>
    <n v="1185732"/>
    <x v="393"/>
    <x v="2"/>
    <s v="Nord-est"/>
    <s v="New Hampshire"/>
    <s v="Manchester"/>
    <x v="3"/>
    <n v="41"/>
    <n v="74"/>
    <n v="3034"/>
    <n v="1122.58"/>
    <n v="0.37"/>
    <x v="1"/>
  </r>
  <r>
    <s v="Amazon"/>
    <n v="1185732"/>
    <x v="393"/>
    <x v="2"/>
    <s v="Nord-est"/>
    <s v="New Hampshire"/>
    <s v="Manchester"/>
    <x v="4"/>
    <n v="48"/>
    <n v="70"/>
    <n v="3360"/>
    <n v="1209.5999999999999"/>
    <n v="0.36"/>
    <x v="1"/>
  </r>
  <r>
    <s v="Amazon"/>
    <n v="1185732"/>
    <x v="393"/>
    <x v="2"/>
    <s v="Nord-est"/>
    <s v="New Hampshire"/>
    <s v="Manchester"/>
    <x v="5"/>
    <n v="53"/>
    <n v="104"/>
    <n v="5512"/>
    <n v="2039.44"/>
    <n v="0.37"/>
    <x v="1"/>
  </r>
  <r>
    <s v="Foot Locker"/>
    <n v="1185732"/>
    <x v="425"/>
    <x v="6"/>
    <s v="Nord-est"/>
    <s v="New Hampshire"/>
    <s v="Manchester"/>
    <x v="0"/>
    <n v="52"/>
    <n v="162"/>
    <n v="8424"/>
    <n v="3538.0800000000004"/>
    <n v="0.42000000000000004"/>
    <x v="1"/>
  </r>
  <r>
    <s v="Foot Locker"/>
    <n v="1185732"/>
    <x v="425"/>
    <x v="6"/>
    <s v="Nord-est"/>
    <s v="New Hampshire"/>
    <s v="Manchester"/>
    <x v="1"/>
    <n v="44"/>
    <n v="99"/>
    <n v="4356"/>
    <n v="1916.64"/>
    <n v="0.44"/>
    <x v="1"/>
  </r>
  <r>
    <s v="Foot Locker"/>
    <n v="1185732"/>
    <x v="425"/>
    <x v="6"/>
    <s v="Nord-est"/>
    <s v="New Hampshire"/>
    <s v="Manchester"/>
    <x v="2"/>
    <n v="52"/>
    <n v="60"/>
    <n v="3120"/>
    <n v="1029.5999999999999"/>
    <n v="0.32999999999999996"/>
    <x v="1"/>
  </r>
  <r>
    <s v="Foot Locker"/>
    <n v="1185732"/>
    <x v="425"/>
    <x v="6"/>
    <s v="Nord-est"/>
    <s v="New Hampshire"/>
    <s v="Manchester"/>
    <x v="3"/>
    <n v="44"/>
    <n v="61"/>
    <n v="2684"/>
    <n v="858.88"/>
    <n v="0.32"/>
    <x v="1"/>
  </r>
  <r>
    <s v="Foot Locker"/>
    <n v="1185732"/>
    <x v="425"/>
    <x v="6"/>
    <s v="Nord-est"/>
    <s v="New Hampshire"/>
    <s v="Manchester"/>
    <x v="4"/>
    <n v="50"/>
    <n v="58"/>
    <n v="2900"/>
    <n v="928"/>
    <n v="0.32"/>
    <x v="1"/>
  </r>
  <r>
    <s v="Foot Locker"/>
    <n v="1185732"/>
    <x v="425"/>
    <x v="6"/>
    <s v="Nord-est"/>
    <s v="New Hampshire"/>
    <s v="Manchester"/>
    <x v="5"/>
    <n v="64"/>
    <n v="90"/>
    <n v="5760"/>
    <n v="2246.3999999999996"/>
    <n v="0.38999999999999996"/>
    <x v="1"/>
  </r>
  <r>
    <s v="Foot Locker"/>
    <n v="1185732"/>
    <x v="455"/>
    <x v="1"/>
    <s v="Nord-est"/>
    <s v="New Hampshire"/>
    <s v="Manchester"/>
    <x v="0"/>
    <n v="59"/>
    <n v="149"/>
    <n v="8791"/>
    <n v="3780.1300000000006"/>
    <n v="0.43000000000000005"/>
    <x v="1"/>
  </r>
  <r>
    <s v="Foot Locker"/>
    <n v="1185732"/>
    <x v="455"/>
    <x v="1"/>
    <s v="Nord-est"/>
    <s v="New Hampshire"/>
    <s v="Manchester"/>
    <x v="1"/>
    <n v="42"/>
    <n v="114"/>
    <n v="4788"/>
    <n v="2058.84"/>
    <n v="0.43000000000000005"/>
    <x v="1"/>
  </r>
  <r>
    <s v="Foot Locker"/>
    <n v="1185732"/>
    <x v="455"/>
    <x v="1"/>
    <s v="Nord-est"/>
    <s v="New Hampshire"/>
    <s v="Manchester"/>
    <x v="2"/>
    <n v="51"/>
    <n v="114"/>
    <n v="5814"/>
    <n v="2034.8999999999999"/>
    <n v="0.35"/>
    <x v="1"/>
  </r>
  <r>
    <s v="Foot Locker"/>
    <n v="1185732"/>
    <x v="455"/>
    <x v="1"/>
    <s v="Nord-est"/>
    <s v="New Hampshire"/>
    <s v="Manchester"/>
    <x v="3"/>
    <n v="43"/>
    <n v="114"/>
    <n v="4902"/>
    <n v="1666.6799999999998"/>
    <n v="0.33999999999999997"/>
    <x v="1"/>
  </r>
  <r>
    <s v="Foot Locker"/>
    <n v="1185732"/>
    <x v="455"/>
    <x v="1"/>
    <s v="Nord-est"/>
    <s v="New Hampshire"/>
    <s v="Manchester"/>
    <x v="4"/>
    <n v="59"/>
    <n v="96"/>
    <n v="5664"/>
    <n v="1925.7599999999998"/>
    <n v="0.33999999999999997"/>
    <x v="1"/>
  </r>
  <r>
    <s v="Foot Locker"/>
    <n v="1185732"/>
    <x v="455"/>
    <x v="1"/>
    <s v="Nord-est"/>
    <s v="New Hampshire"/>
    <s v="Manchester"/>
    <x v="5"/>
    <n v="61"/>
    <n v="120"/>
    <n v="7320"/>
    <n v="3001.2"/>
    <n v="0.41"/>
    <x v="1"/>
  </r>
  <r>
    <s v="Foot Locker"/>
    <n v="1185732"/>
    <x v="484"/>
    <x v="2"/>
    <s v="Nord-est"/>
    <s v="New Hampshire"/>
    <s v="Manchester"/>
    <x v="0"/>
    <n v="49"/>
    <n v="200"/>
    <n v="9800"/>
    <n v="4606"/>
    <n v="0.47000000000000003"/>
    <x v="1"/>
  </r>
  <r>
    <s v="Foot Locker"/>
    <n v="1185732"/>
    <x v="484"/>
    <x v="2"/>
    <s v="Nord-est"/>
    <s v="New Hampshire"/>
    <s v="Manchester"/>
    <x v="1"/>
    <n v="49"/>
    <n v="128"/>
    <n v="6272"/>
    <n v="2634.2400000000002"/>
    <n v="0.42000000000000004"/>
    <x v="1"/>
  </r>
  <r>
    <s v="Foot Locker"/>
    <n v="1185732"/>
    <x v="484"/>
    <x v="2"/>
    <s v="Nord-est"/>
    <s v="New Hampshire"/>
    <s v="Manchester"/>
    <x v="2"/>
    <n v="47"/>
    <n v="128"/>
    <n v="6016"/>
    <n v="2165.7599999999998"/>
    <n v="0.36"/>
    <x v="1"/>
  </r>
  <r>
    <s v="Foot Locker"/>
    <n v="1185732"/>
    <x v="484"/>
    <x v="2"/>
    <s v="Nord-est"/>
    <s v="New Hampshire"/>
    <s v="Manchester"/>
    <x v="3"/>
    <n v="49"/>
    <n v="116"/>
    <n v="5684"/>
    <n v="1989.3999999999999"/>
    <n v="0.35"/>
    <x v="1"/>
  </r>
  <r>
    <s v="Foot Locker"/>
    <n v="1185732"/>
    <x v="484"/>
    <x v="2"/>
    <s v="Nord-est"/>
    <s v="New Hampshire"/>
    <s v="Manchester"/>
    <x v="4"/>
    <n v="50"/>
    <n v="123"/>
    <n v="6150"/>
    <n v="2275.5"/>
    <n v="0.37"/>
    <x v="1"/>
  </r>
  <r>
    <s v="Foot Locker"/>
    <n v="1185732"/>
    <x v="484"/>
    <x v="2"/>
    <s v="Nord-est"/>
    <s v="New Hampshire"/>
    <s v="Manchester"/>
    <x v="5"/>
    <n v="61"/>
    <n v="144"/>
    <n v="8784"/>
    <n v="3513.6"/>
    <n v="0.39999999999999997"/>
    <x v="1"/>
  </r>
  <r>
    <s v="Foot Locker"/>
    <n v="1185732"/>
    <x v="188"/>
    <x v="4"/>
    <s v="Nord-est"/>
    <s v="New Hampshire"/>
    <s v="Manchester"/>
    <x v="0"/>
    <n v="36"/>
    <n v="165"/>
    <n v="5940"/>
    <n v="2197.8000000000002"/>
    <n v="0.37000000000000005"/>
    <x v="1"/>
  </r>
  <r>
    <s v="Foot Locker"/>
    <n v="1185732"/>
    <x v="188"/>
    <x v="4"/>
    <s v="Nord-est"/>
    <s v="New Hampshire"/>
    <s v="Manchester"/>
    <x v="1"/>
    <n v="36"/>
    <n v="93"/>
    <n v="3348"/>
    <n v="1339.2"/>
    <n v="0.4"/>
    <x v="1"/>
  </r>
  <r>
    <s v="Foot Locker"/>
    <n v="1185732"/>
    <x v="188"/>
    <x v="4"/>
    <s v="Nord-est"/>
    <s v="New Hampshire"/>
    <s v="Manchester"/>
    <x v="2"/>
    <n v="35"/>
    <n v="99"/>
    <n v="3465"/>
    <n v="935.55000000000007"/>
    <n v="0.27"/>
    <x v="1"/>
  </r>
  <r>
    <s v="Foot Locker"/>
    <n v="1185732"/>
    <x v="188"/>
    <x v="4"/>
    <s v="Nord-est"/>
    <s v="New Hampshire"/>
    <s v="Manchester"/>
    <x v="3"/>
    <n v="33"/>
    <n v="51"/>
    <n v="1683"/>
    <n v="471.24000000000007"/>
    <n v="0.28000000000000003"/>
    <x v="1"/>
  </r>
  <r>
    <s v="Foot Locker"/>
    <n v="1185732"/>
    <x v="188"/>
    <x v="4"/>
    <s v="Nord-est"/>
    <s v="New Hampshire"/>
    <s v="Manchester"/>
    <x v="4"/>
    <n v="50"/>
    <n v="64"/>
    <n v="3200"/>
    <n v="896.00000000000011"/>
    <n v="0.28000000000000003"/>
    <x v="1"/>
  </r>
  <r>
    <s v="Foot Locker"/>
    <n v="1185732"/>
    <x v="188"/>
    <x v="4"/>
    <s v="Nord-est"/>
    <s v="New Hampshire"/>
    <s v="Manchester"/>
    <x v="5"/>
    <n v="41"/>
    <n v="105"/>
    <n v="4305"/>
    <n v="1377.6000000000001"/>
    <n v="0.32"/>
    <x v="1"/>
  </r>
  <r>
    <s v="Foot Locker"/>
    <n v="1185732"/>
    <x v="696"/>
    <x v="5"/>
    <s v="Nord-est"/>
    <s v="New Hampshire"/>
    <s v="Manchester"/>
    <x v="0"/>
    <n v="41"/>
    <n v="184"/>
    <n v="7544"/>
    <n v="2791.28"/>
    <n v="0.37000000000000005"/>
    <x v="1"/>
  </r>
  <r>
    <s v="Foot Locker"/>
    <n v="1185732"/>
    <x v="696"/>
    <x v="5"/>
    <s v="Nord-est"/>
    <s v="New Hampshire"/>
    <s v="Manchester"/>
    <x v="1"/>
    <n v="42"/>
    <n v="70"/>
    <n v="2940"/>
    <n v="1234.8000000000002"/>
    <n v="0.42000000000000004"/>
    <x v="1"/>
  </r>
  <r>
    <s v="Foot Locker"/>
    <n v="1185732"/>
    <x v="696"/>
    <x v="5"/>
    <s v="Nord-est"/>
    <s v="New Hampshire"/>
    <s v="Manchester"/>
    <x v="2"/>
    <n v="29"/>
    <n v="83"/>
    <n v="2407"/>
    <n v="649.89"/>
    <n v="0.27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s v="Foot Locker"/>
    <n v="1185732"/>
    <d v="2020-01-01T00:00:00"/>
    <x v="0"/>
    <s v="Nord-est"/>
    <s v="New York"/>
    <s v="New York"/>
    <x v="0"/>
    <n v="50"/>
    <n v="1200"/>
    <n v="600000"/>
    <n v="300000"/>
    <n v="0.5"/>
    <s v="En magasin"/>
  </r>
  <r>
    <s v="Foot Locker"/>
    <n v="1185732"/>
    <d v="2020-01-02T00:00:00"/>
    <x v="1"/>
    <s v="Nord-est"/>
    <s v="New York"/>
    <s v="New York"/>
    <x v="1"/>
    <n v="50"/>
    <n v="1000"/>
    <n v="500000"/>
    <n v="150000"/>
    <n v="0.3"/>
    <s v="En magasin"/>
  </r>
  <r>
    <s v="Foot Locker"/>
    <n v="1185732"/>
    <d v="2020-01-03T00:00:00"/>
    <x v="2"/>
    <s v="Nord-est"/>
    <s v="New York"/>
    <s v="New York"/>
    <x v="2"/>
    <n v="40"/>
    <n v="1000"/>
    <n v="400000"/>
    <n v="140000"/>
    <n v="0.35"/>
    <s v="En magasin"/>
  </r>
  <r>
    <s v="Foot Locker"/>
    <n v="1185732"/>
    <d v="2020-01-04T00:00:00"/>
    <x v="3"/>
    <s v="Nord-est"/>
    <s v="New York"/>
    <s v="New York"/>
    <x v="3"/>
    <n v="45"/>
    <n v="850"/>
    <n v="382500"/>
    <n v="133875"/>
    <n v="0.35"/>
    <s v="En magasin"/>
  </r>
  <r>
    <s v="Foot Locker"/>
    <n v="1185732"/>
    <d v="2020-01-05T00:00:00"/>
    <x v="4"/>
    <s v="Nord-est"/>
    <s v="New York"/>
    <s v="New York"/>
    <x v="4"/>
    <n v="60"/>
    <n v="900"/>
    <n v="540000"/>
    <n v="162000"/>
    <n v="0.3"/>
    <s v="En magasin"/>
  </r>
  <r>
    <s v="Foot Locker"/>
    <n v="1185732"/>
    <d v="2020-01-06T00:00:00"/>
    <x v="5"/>
    <s v="Nord-est"/>
    <s v="New York"/>
    <s v="New York"/>
    <x v="5"/>
    <n v="50"/>
    <n v="1000"/>
    <n v="500000"/>
    <n v="125000"/>
    <n v="0.25"/>
    <s v="En magasin"/>
  </r>
  <r>
    <s v="Foot Locker"/>
    <n v="1185732"/>
    <d v="2020-01-07T00:00:00"/>
    <x v="6"/>
    <s v="Nord-est"/>
    <s v="New York"/>
    <s v="New York"/>
    <x v="0"/>
    <n v="50"/>
    <n v="1250"/>
    <n v="625000"/>
    <n v="312500"/>
    <n v="0.5"/>
    <s v="En magasin"/>
  </r>
  <r>
    <s v="Foot Locker"/>
    <n v="1185732"/>
    <d v="2020-01-08T00:00:00"/>
    <x v="0"/>
    <s v="Nord-est"/>
    <s v="New York"/>
    <s v="New York"/>
    <x v="1"/>
    <n v="50"/>
    <n v="900"/>
    <n v="450000"/>
    <n v="135000"/>
    <n v="0.3"/>
    <s v="Sortie"/>
  </r>
  <r>
    <s v="Foot Locker"/>
    <n v="1185732"/>
    <d v="2020-01-21T00:00:00"/>
    <x v="6"/>
    <s v="Nord-est"/>
    <s v="New York"/>
    <s v="New York"/>
    <x v="2"/>
    <n v="40"/>
    <n v="950"/>
    <n v="380000"/>
    <n v="133000"/>
    <n v="0.35"/>
    <s v="Sortie"/>
  </r>
  <r>
    <s v="Foot Locker"/>
    <n v="1185732"/>
    <d v="2020-01-22T00:00:00"/>
    <x v="0"/>
    <s v="Nord-est"/>
    <s v="New York"/>
    <s v="New York"/>
    <x v="3"/>
    <n v="45"/>
    <n v="825"/>
    <n v="371250"/>
    <n v="129937.49999999999"/>
    <n v="0.35"/>
    <s v="Sortie"/>
  </r>
  <r>
    <s v="Foot Locker"/>
    <n v="1185732"/>
    <d v="2020-01-23T00:00:00"/>
    <x v="1"/>
    <s v="Nord-est"/>
    <s v="New York"/>
    <s v="New York"/>
    <x v="4"/>
    <n v="60"/>
    <n v="900"/>
    <n v="540000"/>
    <n v="162000"/>
    <n v="0.3"/>
    <s v="Sortie"/>
  </r>
  <r>
    <s v="Foot Locker"/>
    <n v="1185732"/>
    <d v="2020-01-24T00:00:00"/>
    <x v="2"/>
    <s v="Nord-est"/>
    <s v="New York"/>
    <s v="New York"/>
    <x v="5"/>
    <n v="50"/>
    <n v="1000"/>
    <n v="500000"/>
    <n v="125000"/>
    <n v="0.25"/>
    <s v="Sortie"/>
  </r>
  <r>
    <s v="Foot Locker"/>
    <n v="1185732"/>
    <d v="2020-01-25T00:00:00"/>
    <x v="3"/>
    <s v="Nord-est"/>
    <s v="New York"/>
    <s v="New York"/>
    <x v="0"/>
    <n v="50"/>
    <n v="1220"/>
    <n v="610000"/>
    <n v="305000"/>
    <n v="0.5"/>
    <s v="Sortie"/>
  </r>
  <r>
    <s v="Foot Locker"/>
    <n v="1185732"/>
    <d v="2020-01-26T00:00:00"/>
    <x v="4"/>
    <s v="Nord-est"/>
    <s v="New York"/>
    <s v="New York"/>
    <x v="1"/>
    <n v="50"/>
    <n v="925"/>
    <n v="462500"/>
    <n v="138750"/>
    <n v="0.3"/>
    <s v="Sortie"/>
  </r>
  <r>
    <s v="Foot Locker"/>
    <n v="1185732"/>
    <d v="2020-01-27T00:00:00"/>
    <x v="5"/>
    <s v="Nord-est"/>
    <s v="New York"/>
    <s v="New York"/>
    <x v="2"/>
    <n v="40"/>
    <n v="950"/>
    <n v="380000"/>
    <n v="133000"/>
    <n v="0.35"/>
    <s v="Sortie"/>
  </r>
  <r>
    <s v="Foot Locker"/>
    <n v="1185732"/>
    <d v="2020-01-28T00:00:00"/>
    <x v="6"/>
    <s v="Nord-est"/>
    <s v="New York"/>
    <s v="New York"/>
    <x v="3"/>
    <n v="45"/>
    <n v="800"/>
    <n v="360000"/>
    <n v="125999.99999999999"/>
    <n v="0.35"/>
    <s v="Sortie"/>
  </r>
  <r>
    <s v="Foot Locker"/>
    <n v="1185732"/>
    <d v="2020-01-29T00:00:00"/>
    <x v="0"/>
    <s v="Nord-est"/>
    <s v="New York"/>
    <s v="New York"/>
    <x v="4"/>
    <n v="60"/>
    <n v="850"/>
    <n v="510000"/>
    <n v="153000"/>
    <n v="0.3"/>
    <s v="Sortie"/>
  </r>
  <r>
    <s v="Foot Locker"/>
    <n v="1185732"/>
    <d v="2020-01-30T00:00:00"/>
    <x v="1"/>
    <s v="Nord-est"/>
    <s v="New York"/>
    <s v="New York"/>
    <x v="5"/>
    <n v="50"/>
    <n v="950"/>
    <n v="475000"/>
    <n v="118750"/>
    <n v="0.25"/>
    <s v="Sortie"/>
  </r>
  <r>
    <s v="Foot Locker"/>
    <n v="1185732"/>
    <d v="2020-01-31T00:00:00"/>
    <x v="2"/>
    <s v="Nord-est"/>
    <s v="New York"/>
    <s v="New York"/>
    <x v="0"/>
    <n v="50"/>
    <n v="1200"/>
    <n v="600000"/>
    <n v="300000"/>
    <n v="0.5"/>
    <s v="Sortie"/>
  </r>
  <r>
    <s v="Foot Locker"/>
    <n v="1185732"/>
    <d v="2020-02-01T00:00:00"/>
    <x v="3"/>
    <s v="Nord-est"/>
    <s v="New York"/>
    <s v="New York"/>
    <x v="1"/>
    <n v="50"/>
    <n v="900"/>
    <n v="450000"/>
    <n v="135000"/>
    <n v="0.3"/>
    <s v="Sortie"/>
  </r>
  <r>
    <s v="Foot Locker"/>
    <n v="1185732"/>
    <d v="2020-02-02T00:00:00"/>
    <x v="4"/>
    <s v="Nord-est"/>
    <s v="New York"/>
    <s v="New York"/>
    <x v="2"/>
    <n v="40"/>
    <n v="900"/>
    <n v="360000"/>
    <n v="125999.99999999999"/>
    <n v="0.35"/>
    <s v="Sortie"/>
  </r>
  <r>
    <s v="Foot Locker"/>
    <n v="1185732"/>
    <d v="2020-02-03T00:00:00"/>
    <x v="5"/>
    <s v="Nord-est"/>
    <s v="New York"/>
    <s v="New York"/>
    <x v="3"/>
    <n v="45"/>
    <n v="825"/>
    <n v="371250"/>
    <n v="129937.49999999999"/>
    <n v="0.35"/>
    <s v="Sortie"/>
  </r>
  <r>
    <s v="Foot Locker"/>
    <n v="1185732"/>
    <d v="2020-02-04T00:00:00"/>
    <x v="6"/>
    <s v="Nord-est"/>
    <s v="New York"/>
    <s v="New York"/>
    <x v="4"/>
    <n v="60"/>
    <n v="825"/>
    <n v="495000"/>
    <n v="148500"/>
    <n v="0.3"/>
    <s v="Sortie"/>
  </r>
  <r>
    <s v="Foot Locker"/>
    <n v="1185732"/>
    <d v="2020-02-05T00:00:00"/>
    <x v="0"/>
    <s v="Nord-est"/>
    <s v="New York"/>
    <s v="New York"/>
    <x v="5"/>
    <n v="50"/>
    <n v="950"/>
    <n v="475000"/>
    <n v="118750"/>
    <n v="0.25"/>
    <s v="Sortie"/>
  </r>
  <r>
    <s v="Foot Locker"/>
    <n v="1185732"/>
    <d v="2020-02-06T00:00:00"/>
    <x v="1"/>
    <s v="Nord-est"/>
    <s v="New York"/>
    <s v="New York"/>
    <x v="0"/>
    <n v="60"/>
    <n v="1220"/>
    <n v="732000"/>
    <n v="366000"/>
    <n v="0.5"/>
    <s v="Sortie"/>
  </r>
  <r>
    <s v="Foot Locker"/>
    <n v="1185732"/>
    <d v="2020-02-07T00:00:00"/>
    <x v="2"/>
    <s v="Nord-est"/>
    <s v="New York"/>
    <s v="New York"/>
    <x v="1"/>
    <n v="55.000000000000007"/>
    <n v="925"/>
    <n v="508750.00000000006"/>
    <n v="152625"/>
    <n v="0.3"/>
    <s v="Sortie"/>
  </r>
  <r>
    <s v="Foot Locker"/>
    <n v="1185732"/>
    <d v="2020-02-08T00:00:00"/>
    <x v="3"/>
    <s v="Nord-est"/>
    <s v="New York"/>
    <s v="New York"/>
    <x v="2"/>
    <n v="50"/>
    <n v="900"/>
    <n v="450000"/>
    <n v="157500"/>
    <n v="0.35"/>
    <s v="Sortie"/>
  </r>
  <r>
    <s v="Foot Locker"/>
    <n v="1185732"/>
    <d v="2020-02-09T00:00:00"/>
    <x v="4"/>
    <s v="Nord-est"/>
    <s v="New York"/>
    <s v="New York"/>
    <x v="3"/>
    <n v="50"/>
    <n v="850"/>
    <n v="425000"/>
    <n v="148750"/>
    <n v="0.35"/>
    <s v="Sortie"/>
  </r>
  <r>
    <s v="Foot Locker"/>
    <n v="1185732"/>
    <d v="2020-02-10T00:00:00"/>
    <x v="5"/>
    <s v="Nord-est"/>
    <s v="New York"/>
    <s v="New York"/>
    <x v="4"/>
    <n v="60"/>
    <n v="875"/>
    <n v="525000"/>
    <n v="157500"/>
    <n v="0.3"/>
    <s v="Sortie"/>
  </r>
  <r>
    <s v="Foot Locker"/>
    <n v="1185732"/>
    <d v="2020-03-03T00:00:00"/>
    <x v="6"/>
    <s v="Nord-est"/>
    <s v="New York"/>
    <s v="New York"/>
    <x v="5"/>
    <n v="65"/>
    <n v="1000"/>
    <n v="650000"/>
    <n v="162500"/>
    <n v="0.25"/>
    <s v="Sortie"/>
  </r>
  <r>
    <s v="Foot Locker"/>
    <n v="1185732"/>
    <d v="2020-03-04T00:00:00"/>
    <x v="0"/>
    <s v="Nord-est"/>
    <s v="New York"/>
    <s v="New York"/>
    <x v="0"/>
    <n v="60"/>
    <n v="1250"/>
    <n v="750000"/>
    <n v="375000"/>
    <n v="0.5"/>
    <s v="Sortie"/>
  </r>
  <r>
    <s v="Foot Locker"/>
    <n v="1185732"/>
    <d v="2020-03-05T00:00:00"/>
    <x v="1"/>
    <s v="Nord-est"/>
    <s v="New York"/>
    <s v="New York"/>
    <x v="1"/>
    <n v="55.000000000000007"/>
    <n v="1000"/>
    <n v="550000.00000000012"/>
    <n v="165000.00000000003"/>
    <n v="0.3"/>
    <s v="Sortie"/>
  </r>
  <r>
    <s v="Foot Locker"/>
    <n v="1185732"/>
    <d v="2020-03-06T00:00:00"/>
    <x v="2"/>
    <s v="Nord-est"/>
    <s v="New York"/>
    <s v="New York"/>
    <x v="2"/>
    <n v="50"/>
    <n v="925"/>
    <n v="462500"/>
    <n v="161875"/>
    <n v="0.35"/>
    <s v="Sortie"/>
  </r>
  <r>
    <s v="Foot Locker"/>
    <n v="1185732"/>
    <d v="2020-03-07T00:00:00"/>
    <x v="3"/>
    <s v="Nord-est"/>
    <s v="New York"/>
    <s v="New York"/>
    <x v="3"/>
    <n v="50"/>
    <n v="900"/>
    <n v="450000"/>
    <n v="157500"/>
    <n v="0.35"/>
    <s v="Sortie"/>
  </r>
  <r>
    <s v="Foot Locker"/>
    <n v="1185732"/>
    <d v="2020-03-08T00:00:00"/>
    <x v="4"/>
    <s v="Nord-est"/>
    <s v="New York"/>
    <s v="New York"/>
    <x v="4"/>
    <n v="60"/>
    <n v="900"/>
    <n v="540000"/>
    <n v="162000"/>
    <n v="0.3"/>
    <s v="Sortie"/>
  </r>
  <r>
    <s v="Foot Locker"/>
    <n v="1185732"/>
    <d v="2020-03-09T00:00:00"/>
    <x v="5"/>
    <s v="Nord-est"/>
    <s v="New York"/>
    <s v="New York"/>
    <x v="5"/>
    <n v="65"/>
    <n v="1050"/>
    <n v="682500"/>
    <n v="170625"/>
    <n v="0.25"/>
    <s v="Sortie"/>
  </r>
  <r>
    <s v="Foot Locker"/>
    <n v="1185732"/>
    <d v="2020-03-10T00:00:00"/>
    <x v="6"/>
    <s v="Nord-est"/>
    <s v="New York"/>
    <s v="New York"/>
    <x v="0"/>
    <n v="60"/>
    <n v="1275"/>
    <n v="765000"/>
    <n v="382500"/>
    <n v="0.5"/>
    <s v="Sortie"/>
  </r>
  <r>
    <s v="Foot Locker"/>
    <n v="1185732"/>
    <d v="2020-03-11T00:00:00"/>
    <x v="0"/>
    <s v="Nord-est"/>
    <s v="New York"/>
    <s v="New York"/>
    <x v="1"/>
    <n v="55.000000000000007"/>
    <n v="1025"/>
    <n v="563750.00000000012"/>
    <n v="169125.00000000003"/>
    <n v="0.3"/>
    <s v="Sortie"/>
  </r>
  <r>
    <s v="Foot Locker"/>
    <n v="1185732"/>
    <d v="2020-03-12T00:00:00"/>
    <x v="1"/>
    <s v="Nord-est"/>
    <s v="New York"/>
    <s v="New York"/>
    <x v="2"/>
    <n v="50"/>
    <n v="950"/>
    <n v="475000"/>
    <n v="166250"/>
    <n v="0.35"/>
    <s v="Sortie"/>
  </r>
  <r>
    <s v="Foot Locker"/>
    <n v="1185732"/>
    <d v="2020-03-13T00:00:00"/>
    <x v="2"/>
    <s v="Nord-est"/>
    <s v="New York"/>
    <s v="New York"/>
    <x v="3"/>
    <n v="50"/>
    <n v="900"/>
    <n v="450000"/>
    <n v="157500"/>
    <n v="0.35"/>
    <s v="Sortie"/>
  </r>
  <r>
    <s v="Foot Locker"/>
    <n v="1185732"/>
    <d v="2020-03-14T00:00:00"/>
    <x v="3"/>
    <s v="Nord-est"/>
    <s v="New York"/>
    <s v="New York"/>
    <x v="4"/>
    <n v="60"/>
    <n v="925"/>
    <n v="555000"/>
    <n v="166500"/>
    <n v="0.3"/>
    <s v="Sortie"/>
  </r>
  <r>
    <s v="Foot Locker"/>
    <n v="1185732"/>
    <d v="2020-03-15T00:00:00"/>
    <x v="4"/>
    <s v="Nord-est"/>
    <s v="New York"/>
    <s v="New York"/>
    <x v="5"/>
    <n v="65"/>
    <n v="1100"/>
    <n v="715000"/>
    <n v="178750"/>
    <n v="0.25"/>
    <s v="Sortie"/>
  </r>
  <r>
    <s v="Foot Locker"/>
    <n v="1185732"/>
    <d v="2020-03-16T00:00:00"/>
    <x v="5"/>
    <s v="Nord-est"/>
    <s v="New York"/>
    <s v="New York"/>
    <x v="0"/>
    <n v="60"/>
    <n v="1250"/>
    <n v="750000"/>
    <n v="375000"/>
    <n v="0.5"/>
    <s v="Sortie"/>
  </r>
  <r>
    <s v="Foot Locker"/>
    <n v="1185732"/>
    <d v="2020-03-17T00:00:00"/>
    <x v="6"/>
    <s v="Nord-est"/>
    <s v="New York"/>
    <s v="New York"/>
    <x v="1"/>
    <n v="55.000000000000007"/>
    <n v="1025"/>
    <n v="563750.00000000012"/>
    <n v="169125.00000000003"/>
    <n v="0.3"/>
    <s v="Sortie"/>
  </r>
  <r>
    <s v="Foot Locker"/>
    <n v="1185732"/>
    <d v="2020-03-18T00:00:00"/>
    <x v="0"/>
    <s v="Nord-est"/>
    <s v="New York"/>
    <s v="New York"/>
    <x v="2"/>
    <n v="50"/>
    <n v="950"/>
    <n v="475000"/>
    <n v="166250"/>
    <n v="0.35"/>
    <s v="Sortie"/>
  </r>
  <r>
    <s v="Foot Locker"/>
    <n v="1185732"/>
    <d v="2020-03-31T00:00:00"/>
    <x v="6"/>
    <s v="Nord-est"/>
    <s v="New York"/>
    <s v="New York"/>
    <x v="3"/>
    <n v="50"/>
    <n v="925"/>
    <n v="462500"/>
    <n v="161875"/>
    <n v="0.35"/>
    <s v="Sortie"/>
  </r>
  <r>
    <s v="Walmart"/>
    <n v="1185732"/>
    <d v="2020-04-17T00:00:00"/>
    <x v="2"/>
    <s v="Nord-est"/>
    <s v="New York"/>
    <s v="New York"/>
    <x v="4"/>
    <n v="60"/>
    <n v="900"/>
    <n v="540000"/>
    <n v="162000"/>
    <n v="0.3"/>
    <s v="Sortie"/>
  </r>
  <r>
    <s v="Walmart"/>
    <n v="1185732"/>
    <d v="2020-04-18T00:00:00"/>
    <x v="3"/>
    <s v="Nord-est"/>
    <s v="New York"/>
    <s v="New York"/>
    <x v="5"/>
    <n v="65"/>
    <n v="1075"/>
    <n v="698750"/>
    <n v="174687.5"/>
    <n v="0.25"/>
    <s v="Sortie"/>
  </r>
  <r>
    <s v="Walmart"/>
    <n v="1185732"/>
    <d v="2020-04-19T00:00:00"/>
    <x v="4"/>
    <s v="Nord-est"/>
    <s v="New York"/>
    <s v="New York"/>
    <x v="0"/>
    <n v="60"/>
    <n v="1200"/>
    <n v="720000"/>
    <n v="360000"/>
    <n v="0.5"/>
    <s v="Sortie"/>
  </r>
  <r>
    <s v="Walmart"/>
    <n v="1185732"/>
    <d v="2020-04-20T00:00:00"/>
    <x v="5"/>
    <s v="Nord-est"/>
    <s v="New York"/>
    <s v="New York"/>
    <x v="1"/>
    <n v="55.000000000000007"/>
    <n v="1000"/>
    <n v="550000.00000000012"/>
    <n v="165000.00000000003"/>
    <n v="0.3"/>
    <s v="Sortie"/>
  </r>
  <r>
    <s v="Walmart"/>
    <n v="1185732"/>
    <d v="2020-04-21T00:00:00"/>
    <x v="6"/>
    <s v="Nord-est"/>
    <s v="New York"/>
    <s v="New York"/>
    <x v="2"/>
    <n v="50"/>
    <n v="925"/>
    <n v="462500"/>
    <n v="161875"/>
    <n v="0.35"/>
    <s v="Sortie"/>
  </r>
  <r>
    <s v="Walmart"/>
    <n v="1185732"/>
    <d v="2020-04-22T00:00:00"/>
    <x v="0"/>
    <s v="Nord-est"/>
    <s v="New York"/>
    <s v="New York"/>
    <x v="3"/>
    <n v="50"/>
    <n v="900"/>
    <n v="450000"/>
    <n v="157500"/>
    <n v="0.35"/>
    <s v="Sortie"/>
  </r>
  <r>
    <s v="Walmart"/>
    <n v="1185732"/>
    <d v="2020-04-23T00:00:00"/>
    <x v="1"/>
    <s v="Nord-est"/>
    <s v="New York"/>
    <s v="New York"/>
    <x v="4"/>
    <n v="60"/>
    <n v="900"/>
    <n v="540000"/>
    <n v="162000"/>
    <n v="0.3"/>
    <s v="Sortie"/>
  </r>
  <r>
    <s v="Walmart"/>
    <n v="1185732"/>
    <d v="2020-04-24T00:00:00"/>
    <x v="2"/>
    <s v="Nord-est"/>
    <s v="New York"/>
    <s v="New York"/>
    <x v="5"/>
    <n v="65"/>
    <n v="1000"/>
    <n v="650000"/>
    <n v="162500"/>
    <n v="0.25"/>
    <s v="Sortie"/>
  </r>
  <r>
    <s v="Walmart"/>
    <n v="1185732"/>
    <d v="2020-04-25T00:00:00"/>
    <x v="3"/>
    <s v="Nord-est"/>
    <s v="New York"/>
    <s v="New York"/>
    <x v="4"/>
    <n v="65"/>
    <n v="875"/>
    <n v="568750"/>
    <n v="170625"/>
    <n v="0.3"/>
    <s v="Sortie"/>
  </r>
  <r>
    <s v="Walmart"/>
    <n v="1185732"/>
    <d v="2020-04-26T00:00:00"/>
    <x v="4"/>
    <s v="Nord-est"/>
    <s v="New York"/>
    <s v="New York"/>
    <x v="5"/>
    <n v="70"/>
    <n v="1000"/>
    <n v="700000"/>
    <n v="175000"/>
    <n v="0.25"/>
    <s v="Sortie"/>
  </r>
  <r>
    <s v="Walmart"/>
    <n v="1185732"/>
    <d v="2020-04-27T00:00:00"/>
    <x v="5"/>
    <s v="Nord-est"/>
    <s v="New York"/>
    <s v="New York"/>
    <x v="0"/>
    <n v="65"/>
    <n v="1150"/>
    <n v="747500"/>
    <n v="373750"/>
    <n v="0.5"/>
    <s v="Sortie"/>
  </r>
  <r>
    <s v="Walmart"/>
    <n v="1185732"/>
    <d v="2020-04-28T00:00:00"/>
    <x v="6"/>
    <s v="Nord-est"/>
    <s v="New York"/>
    <s v="New York"/>
    <x v="1"/>
    <n v="55.000000000000007"/>
    <n v="975"/>
    <n v="536250.00000000012"/>
    <n v="160875.00000000003"/>
    <n v="0.3"/>
    <s v="Sortie"/>
  </r>
  <r>
    <s v="Walmart"/>
    <n v="1185732"/>
    <d v="2020-04-29T00:00:00"/>
    <x v="0"/>
    <s v="Nord-est"/>
    <s v="New York"/>
    <s v="New York"/>
    <x v="2"/>
    <n v="55.000000000000007"/>
    <n v="920"/>
    <n v="506000.00000000006"/>
    <n v="177100"/>
    <n v="0.35"/>
    <s v="Sortie"/>
  </r>
  <r>
    <s v="Walmart"/>
    <n v="1185732"/>
    <d v="2020-04-30T00:00:00"/>
    <x v="1"/>
    <s v="Nord-est"/>
    <s v="New York"/>
    <s v="New York"/>
    <x v="3"/>
    <n v="55.000000000000007"/>
    <n v="900"/>
    <n v="495000.00000000006"/>
    <n v="173250"/>
    <n v="0.35"/>
    <s v="Sortie"/>
  </r>
  <r>
    <s v="Walmart"/>
    <n v="1185732"/>
    <d v="2020-05-01T00:00:00"/>
    <x v="2"/>
    <s v="Nord-est"/>
    <s v="New York"/>
    <s v="New York"/>
    <x v="4"/>
    <n v="65"/>
    <n v="875"/>
    <n v="568750"/>
    <n v="170625"/>
    <n v="0.3"/>
    <s v="Sortie"/>
  </r>
  <r>
    <s v="Walmart"/>
    <n v="1185732"/>
    <d v="2020-05-02T00:00:00"/>
    <x v="3"/>
    <s v="Nord-est"/>
    <s v="New York"/>
    <s v="New York"/>
    <x v="5"/>
    <n v="70"/>
    <n v="975"/>
    <n v="682500"/>
    <n v="170625"/>
    <n v="0.25"/>
    <s v="Sortie"/>
  </r>
  <r>
    <s v="Walmart"/>
    <n v="1185732"/>
    <d v="2020-05-03T00:00:00"/>
    <x v="4"/>
    <s v="Nord-est"/>
    <s v="New York"/>
    <s v="New York"/>
    <x v="0"/>
    <n v="65"/>
    <n v="1200"/>
    <n v="780000"/>
    <n v="390000"/>
    <n v="0.5"/>
    <s v="Sortie"/>
  </r>
  <r>
    <s v="Walmart"/>
    <n v="1185732"/>
    <d v="2020-05-04T00:00:00"/>
    <x v="5"/>
    <s v="Nord-est"/>
    <s v="New York"/>
    <s v="New York"/>
    <x v="1"/>
    <n v="55.000000000000007"/>
    <n v="1000"/>
    <n v="550000.00000000012"/>
    <n v="165000.00000000003"/>
    <n v="0.3"/>
    <s v="Sortie"/>
  </r>
  <r>
    <s v="Walmart"/>
    <n v="1185732"/>
    <d v="2020-05-05T00:00:00"/>
    <x v="6"/>
    <s v="Nord-est"/>
    <s v="New York"/>
    <s v="New York"/>
    <x v="2"/>
    <n v="55.000000000000007"/>
    <n v="950"/>
    <n v="522500.00000000006"/>
    <n v="182875"/>
    <n v="0.35"/>
    <s v="Sortie"/>
  </r>
  <r>
    <s v="Walmart"/>
    <n v="1185732"/>
    <d v="2020-05-06T00:00:00"/>
    <x v="0"/>
    <s v="Nord-est"/>
    <s v="New York"/>
    <s v="New York"/>
    <x v="3"/>
    <n v="55.000000000000007"/>
    <n v="900"/>
    <n v="495000.00000000006"/>
    <n v="173250"/>
    <n v="0.35"/>
    <s v="Sortie"/>
  </r>
  <r>
    <s v="Walmart"/>
    <n v="1185732"/>
    <d v="2020-05-07T00:00:00"/>
    <x v="1"/>
    <s v="Nord-est"/>
    <s v="New York"/>
    <s v="New York"/>
    <x v="4"/>
    <n v="65"/>
    <n v="900"/>
    <n v="585000"/>
    <n v="175500"/>
    <n v="0.3"/>
    <s v="Sortie"/>
  </r>
  <r>
    <s v="Walmart"/>
    <n v="1185732"/>
    <d v="2020-07-18T00:00:00"/>
    <x v="3"/>
    <s v="Nord-est"/>
    <s v="New York"/>
    <s v="New York"/>
    <x v="5"/>
    <n v="70"/>
    <n v="1000"/>
    <n v="700000"/>
    <n v="175000"/>
    <n v="0.25"/>
    <s v="Sortie"/>
  </r>
  <r>
    <s v="Sports Direct"/>
    <n v="1197831"/>
    <d v="2020-07-19T00:00:00"/>
    <x v="4"/>
    <s v="Nord-est"/>
    <s v="New York"/>
    <s v="New York"/>
    <x v="0"/>
    <n v="25"/>
    <n v="900"/>
    <n v="225000"/>
    <n v="78750"/>
    <n v="0.35"/>
    <s v="Sortie"/>
  </r>
  <r>
    <s v="Sports Direct"/>
    <n v="1197831"/>
    <d v="2020-07-20T00:00:00"/>
    <x v="5"/>
    <s v="Nord-est"/>
    <s v="New York"/>
    <s v="New York"/>
    <x v="1"/>
    <n v="35"/>
    <n v="900"/>
    <n v="315000"/>
    <n v="110250"/>
    <n v="0.35"/>
    <s v="Sortie"/>
  </r>
  <r>
    <s v="Sports Direct"/>
    <n v="1197831"/>
    <d v="2020-07-21T00:00:00"/>
    <x v="6"/>
    <s v="Nord-est"/>
    <s v="New York"/>
    <s v="New York"/>
    <x v="2"/>
    <n v="35"/>
    <n v="700"/>
    <n v="245000"/>
    <n v="85750"/>
    <n v="0.35"/>
    <s v="Sortie"/>
  </r>
  <r>
    <s v="Sports Direct"/>
    <n v="1197831"/>
    <d v="2020-07-22T00:00:00"/>
    <x v="0"/>
    <s v="Nord-est"/>
    <s v="New York"/>
    <s v="New York"/>
    <x v="3"/>
    <n v="35"/>
    <n v="700"/>
    <n v="245000"/>
    <n v="110250"/>
    <n v="0.45"/>
    <s v="Sortie"/>
  </r>
  <r>
    <s v="Sports Direct"/>
    <n v="1197831"/>
    <d v="2020-07-23T00:00:00"/>
    <x v="1"/>
    <s v="Sud"/>
    <s v="Texas"/>
    <s v="Houston"/>
    <x v="4"/>
    <n v="40"/>
    <n v="550"/>
    <n v="220000"/>
    <n v="66000"/>
    <n v="0.3"/>
    <s v="Sortie"/>
  </r>
  <r>
    <s v="Sports Direct"/>
    <n v="1197831"/>
    <d v="2020-07-24T00:00:00"/>
    <x v="2"/>
    <s v="Sud"/>
    <s v="Texas"/>
    <s v="Houston"/>
    <x v="5"/>
    <n v="35"/>
    <n v="700"/>
    <n v="245000"/>
    <n v="122500"/>
    <n v="0.5"/>
    <s v="Sortie"/>
  </r>
  <r>
    <s v="Sports Direct"/>
    <n v="1197831"/>
    <d v="2020-07-25T00:00:00"/>
    <x v="3"/>
    <s v="Sud"/>
    <s v="Texas"/>
    <s v="Houston"/>
    <x v="0"/>
    <n v="25"/>
    <n v="850"/>
    <n v="212500"/>
    <n v="74375"/>
    <n v="0.35"/>
    <s v="Sortie"/>
  </r>
  <r>
    <s v="Sports Direct"/>
    <n v="1197831"/>
    <d v="2020-07-26T00:00:00"/>
    <x v="4"/>
    <s v="Sud"/>
    <s v="Texas"/>
    <s v="Houston"/>
    <x v="1"/>
    <n v="35"/>
    <n v="850"/>
    <n v="297500"/>
    <n v="104125"/>
    <n v="0.35"/>
    <s v="Sortie"/>
  </r>
  <r>
    <s v="Sports Direct"/>
    <n v="1197831"/>
    <d v="2020-07-27T00:00:00"/>
    <x v="5"/>
    <s v="Sud"/>
    <s v="Texas"/>
    <s v="Houston"/>
    <x v="2"/>
    <n v="35"/>
    <n v="675"/>
    <n v="236250"/>
    <n v="82687.5"/>
    <n v="0.35"/>
    <s v="Sortie"/>
  </r>
  <r>
    <s v="Sports Direct"/>
    <n v="1197831"/>
    <d v="2020-07-28T00:00:00"/>
    <x v="6"/>
    <s v="Sud"/>
    <s v="Texas"/>
    <s v="Houston"/>
    <x v="3"/>
    <n v="35"/>
    <n v="625"/>
    <n v="218750"/>
    <n v="98437.5"/>
    <n v="0.45"/>
    <s v="Sortie"/>
  </r>
  <r>
    <s v="Sports Direct"/>
    <n v="1197831"/>
    <d v="2020-07-29T00:00:00"/>
    <x v="0"/>
    <s v="Sud"/>
    <s v="Texas"/>
    <s v="Houston"/>
    <x v="4"/>
    <n v="40"/>
    <n v="500"/>
    <n v="200000"/>
    <n v="60000"/>
    <n v="0.3"/>
    <s v="Sortie"/>
  </r>
  <r>
    <s v="Sports Direct"/>
    <n v="1197831"/>
    <d v="2020-07-30T00:00:00"/>
    <x v="1"/>
    <s v="Sud"/>
    <s v="Texas"/>
    <s v="Houston"/>
    <x v="5"/>
    <n v="35"/>
    <n v="700"/>
    <n v="245000"/>
    <n v="122500"/>
    <n v="0.5"/>
    <s v="Sortie"/>
  </r>
  <r>
    <s v="Sports Direct"/>
    <n v="1197831"/>
    <d v="2020-07-31T00:00:00"/>
    <x v="2"/>
    <s v="Sud"/>
    <s v="Texas"/>
    <s v="Houston"/>
    <x v="0"/>
    <n v="30"/>
    <n v="875"/>
    <n v="262500"/>
    <n v="91875"/>
    <n v="0.35"/>
    <s v="Sortie"/>
  </r>
  <r>
    <s v="Sports Direct"/>
    <n v="1197831"/>
    <d v="2020-08-01T00:00:00"/>
    <x v="3"/>
    <s v="Sud"/>
    <s v="Texas"/>
    <s v="Houston"/>
    <x v="1"/>
    <n v="40"/>
    <n v="875"/>
    <n v="350000"/>
    <n v="122499.99999999999"/>
    <n v="0.35"/>
    <s v="Sortie"/>
  </r>
  <r>
    <s v="Sports Direct"/>
    <n v="1197831"/>
    <d v="2020-08-02T00:00:00"/>
    <x v="4"/>
    <s v="Sud"/>
    <s v="Texas"/>
    <s v="Houston"/>
    <x v="2"/>
    <n v="35"/>
    <n v="700"/>
    <n v="245000"/>
    <n v="85750"/>
    <n v="0.35"/>
    <s v="Sortie"/>
  </r>
  <r>
    <s v="Sports Direct"/>
    <n v="1197831"/>
    <d v="2020-08-03T00:00:00"/>
    <x v="5"/>
    <s v="Sud"/>
    <s v="Texas"/>
    <s v="Houston"/>
    <x v="3"/>
    <n v="40"/>
    <n v="600"/>
    <n v="240000"/>
    <n v="108000"/>
    <n v="0.45"/>
    <s v="Sortie"/>
  </r>
  <r>
    <s v="Sports Direct"/>
    <n v="1197831"/>
    <d v="2020-08-04T00:00:00"/>
    <x v="6"/>
    <s v="Sud"/>
    <s v="Texas"/>
    <s v="Houston"/>
    <x v="4"/>
    <n v="45"/>
    <n v="500"/>
    <n v="225000"/>
    <n v="67500"/>
    <n v="0.3"/>
    <s v="Sortie"/>
  </r>
  <r>
    <s v="Sports Direct"/>
    <n v="1197831"/>
    <d v="2020-08-05T00:00:00"/>
    <x v="0"/>
    <s v="Sud"/>
    <s v="Texas"/>
    <s v="Houston"/>
    <x v="5"/>
    <n v="40"/>
    <n v="650"/>
    <n v="260000"/>
    <n v="130000"/>
    <n v="0.5"/>
    <s v="Sortie"/>
  </r>
  <r>
    <s v="Sports Direct"/>
    <n v="1197831"/>
    <d v="2020-08-06T00:00:00"/>
    <x v="1"/>
    <s v="Sud"/>
    <s v="Texas"/>
    <s v="Houston"/>
    <x v="0"/>
    <n v="30"/>
    <n v="900"/>
    <n v="270000"/>
    <n v="94500"/>
    <n v="0.35"/>
    <s v="Sortie"/>
  </r>
  <r>
    <s v="Sports Direct"/>
    <n v="1197831"/>
    <d v="2020-08-07T00:00:00"/>
    <x v="2"/>
    <s v="Sud"/>
    <s v="Texas"/>
    <s v="Houston"/>
    <x v="1"/>
    <n v="40"/>
    <n v="900"/>
    <n v="360000"/>
    <n v="125999.99999999999"/>
    <n v="0.35"/>
    <s v="Sortie"/>
  </r>
  <r>
    <s v="Sports Direct"/>
    <n v="1197831"/>
    <d v="2020-08-08T00:00:00"/>
    <x v="3"/>
    <s v="Sud"/>
    <s v="Texas"/>
    <s v="Houston"/>
    <x v="2"/>
    <n v="35"/>
    <n v="725"/>
    <n v="253750"/>
    <n v="88812.5"/>
    <n v="0.35"/>
    <s v="Sortie"/>
  </r>
  <r>
    <s v="Sports Direct"/>
    <n v="1197831"/>
    <d v="2020-08-09T00:00:00"/>
    <x v="4"/>
    <s v="Sud"/>
    <s v="Texas"/>
    <s v="Houston"/>
    <x v="3"/>
    <n v="40"/>
    <n v="625"/>
    <n v="250000"/>
    <n v="112500"/>
    <n v="0.45"/>
    <s v="Sortie"/>
  </r>
  <r>
    <s v="Walmart"/>
    <n v="1197831"/>
    <d v="2020-08-10T00:00:00"/>
    <x v="5"/>
    <s v="Sud"/>
    <s v="Texas"/>
    <s v="Houston"/>
    <x v="4"/>
    <n v="45"/>
    <n v="525"/>
    <n v="236250"/>
    <n v="70875"/>
    <n v="0.3"/>
    <s v="Sortie"/>
  </r>
  <r>
    <s v="Walmart"/>
    <n v="1197831"/>
    <d v="2020-08-11T00:00:00"/>
    <x v="6"/>
    <s v="Sud"/>
    <s v="Texas"/>
    <s v="Houston"/>
    <x v="5"/>
    <n v="40"/>
    <n v="800"/>
    <n v="320000"/>
    <n v="160000"/>
    <n v="0.5"/>
    <s v="Sortie"/>
  </r>
  <r>
    <s v="Walmart"/>
    <n v="1197831"/>
    <d v="2020-08-12T00:00:00"/>
    <x v="0"/>
    <s v="Sud"/>
    <s v="Texas"/>
    <s v="Houston"/>
    <x v="0"/>
    <n v="30"/>
    <n v="925"/>
    <n v="277500"/>
    <n v="97125"/>
    <n v="0.35"/>
    <s v="Sortie"/>
  </r>
  <r>
    <s v="Walmart"/>
    <n v="1197831"/>
    <d v="2020-08-13T00:00:00"/>
    <x v="1"/>
    <s v="Sud"/>
    <s v="Texas"/>
    <s v="Houston"/>
    <x v="1"/>
    <n v="40"/>
    <n v="925"/>
    <n v="370000"/>
    <n v="129499.99999999999"/>
    <n v="0.35"/>
    <s v="Sortie"/>
  </r>
  <r>
    <s v="Walmart"/>
    <n v="1197831"/>
    <d v="2020-08-14T00:00:00"/>
    <x v="2"/>
    <s v="Sud"/>
    <s v="Texas"/>
    <s v="Houston"/>
    <x v="2"/>
    <n v="35"/>
    <n v="775"/>
    <n v="271250"/>
    <n v="94937.5"/>
    <n v="0.35"/>
    <s v="Sortie"/>
  </r>
  <r>
    <s v="Walmart"/>
    <n v="1197831"/>
    <d v="2020-08-15T00:00:00"/>
    <x v="3"/>
    <s v="Sud"/>
    <s v="Texas"/>
    <s v="Houston"/>
    <x v="3"/>
    <n v="40"/>
    <n v="700"/>
    <n v="280000"/>
    <n v="126000"/>
    <n v="0.45"/>
    <s v="Sortie"/>
  </r>
  <r>
    <s v="Walmart"/>
    <n v="1197831"/>
    <d v="2020-08-16T00:00:00"/>
    <x v="4"/>
    <s v="Sud"/>
    <s v="Texas"/>
    <s v="Houston"/>
    <x v="4"/>
    <n v="45"/>
    <n v="600"/>
    <n v="270000"/>
    <n v="81000"/>
    <n v="0.3"/>
    <s v="Sortie"/>
  </r>
  <r>
    <s v="Walmart"/>
    <n v="1197831"/>
    <d v="2020-08-17T00:00:00"/>
    <x v="5"/>
    <s v="Sud"/>
    <s v="Texas"/>
    <s v="Houston"/>
    <x v="5"/>
    <n v="40"/>
    <n v="950"/>
    <n v="380000"/>
    <n v="190000"/>
    <n v="0.5"/>
    <s v="Sortie"/>
  </r>
  <r>
    <s v="Walmart"/>
    <n v="1197831"/>
    <d v="2020-08-18T00:00:00"/>
    <x v="6"/>
    <s v="Sud"/>
    <s v="Texas"/>
    <s v="Houston"/>
    <x v="0"/>
    <n v="40"/>
    <n v="950"/>
    <n v="380000"/>
    <n v="133000"/>
    <n v="0.35"/>
    <s v="Sortie"/>
  </r>
  <r>
    <s v="Walmart"/>
    <n v="1197831"/>
    <d v="2020-08-19T00:00:00"/>
    <x v="0"/>
    <s v="Sud"/>
    <s v="Texas"/>
    <s v="Houston"/>
    <x v="1"/>
    <n v="45"/>
    <n v="950"/>
    <n v="427500"/>
    <n v="149625"/>
    <n v="0.35"/>
    <s v="Sortie"/>
  </r>
  <r>
    <s v="Walmart"/>
    <n v="1197831"/>
    <d v="2020-08-20T00:00:00"/>
    <x v="1"/>
    <s v="Sud"/>
    <s v="Texas"/>
    <s v="Houston"/>
    <x v="2"/>
    <n v="40"/>
    <n v="800"/>
    <n v="320000"/>
    <n v="112000"/>
    <n v="0.35"/>
    <s v="Sortie"/>
  </r>
  <r>
    <s v="Walmart"/>
    <n v="1197831"/>
    <d v="2020-08-21T00:00:00"/>
    <x v="2"/>
    <s v="Sud"/>
    <s v="Texas"/>
    <s v="Houston"/>
    <x v="3"/>
    <n v="40"/>
    <n v="750"/>
    <n v="300000"/>
    <n v="135000"/>
    <n v="0.45"/>
    <s v="Sortie"/>
  </r>
  <r>
    <s v="Walmart"/>
    <n v="1197831"/>
    <d v="2020-08-22T00:00:00"/>
    <x v="3"/>
    <s v="Sud"/>
    <s v="Texas"/>
    <s v="Houston"/>
    <x v="4"/>
    <n v="45"/>
    <n v="650"/>
    <n v="292500"/>
    <n v="87750"/>
    <n v="0.3"/>
    <s v="Sortie"/>
  </r>
  <r>
    <s v="Walmart"/>
    <n v="1197831"/>
    <d v="2020-08-23T00:00:00"/>
    <x v="4"/>
    <s v="Sud"/>
    <s v="Texas"/>
    <s v="Houston"/>
    <x v="5"/>
    <n v="50"/>
    <n v="1000"/>
    <n v="500000"/>
    <n v="250000"/>
    <n v="0.5"/>
    <s v="Sortie"/>
  </r>
  <r>
    <s v="Walmart"/>
    <n v="1197831"/>
    <d v="2020-08-24T00:00:00"/>
    <x v="5"/>
    <s v="Sud"/>
    <s v="Texas"/>
    <s v="Houston"/>
    <x v="0"/>
    <n v="40"/>
    <n v="950"/>
    <n v="380000"/>
    <n v="133000"/>
    <n v="0.35"/>
    <s v="Sortie"/>
  </r>
  <r>
    <s v="Walmart"/>
    <n v="1197831"/>
    <d v="2020-08-25T00:00:00"/>
    <x v="6"/>
    <s v="Sud"/>
    <s v="Texas"/>
    <s v="Houston"/>
    <x v="1"/>
    <n v="45"/>
    <n v="950"/>
    <n v="427500"/>
    <n v="149625"/>
    <n v="0.35"/>
    <s v="Sortie"/>
  </r>
  <r>
    <s v="Walmart"/>
    <n v="1197831"/>
    <d v="2020-08-26T00:00:00"/>
    <x v="0"/>
    <s v="Sud"/>
    <s v="Texas"/>
    <s v="Houston"/>
    <x v="2"/>
    <n v="40"/>
    <n v="1100"/>
    <n v="440000"/>
    <n v="154000"/>
    <n v="0.35"/>
    <s v="Sortie"/>
  </r>
  <r>
    <s v="Walmart"/>
    <n v="1197831"/>
    <d v="2020-08-27T00:00:00"/>
    <x v="1"/>
    <s v="Sud"/>
    <s v="Texas"/>
    <s v="Houston"/>
    <x v="3"/>
    <n v="40"/>
    <n v="700"/>
    <n v="280000"/>
    <n v="126000"/>
    <n v="0.45"/>
    <s v="Sortie"/>
  </r>
  <r>
    <s v="Walmart"/>
    <n v="1197831"/>
    <d v="2020-08-28T00:00:00"/>
    <x v="2"/>
    <s v="Sud"/>
    <s v="Texas"/>
    <s v="Houston"/>
    <x v="4"/>
    <n v="45"/>
    <n v="700"/>
    <n v="315000"/>
    <n v="94500"/>
    <n v="0.3"/>
    <s v="Sortie"/>
  </r>
  <r>
    <s v="Walmart"/>
    <n v="1197831"/>
    <d v="2020-08-29T00:00:00"/>
    <x v="3"/>
    <s v="Sud"/>
    <s v="Texas"/>
    <s v="Houston"/>
    <x v="5"/>
    <n v="50"/>
    <n v="975"/>
    <n v="487500"/>
    <n v="243750"/>
    <n v="0.5"/>
    <s v="Sortie"/>
  </r>
  <r>
    <s v="Walmart"/>
    <n v="1197831"/>
    <d v="2020-08-30T00:00:00"/>
    <x v="4"/>
    <s v="Sud"/>
    <s v="Texas"/>
    <s v="Houston"/>
    <x v="0"/>
    <n v="40"/>
    <n v="925"/>
    <n v="370000"/>
    <n v="129499.99999999999"/>
    <n v="0.35"/>
    <s v="Sortie"/>
  </r>
  <r>
    <s v="Walmart"/>
    <n v="1197831"/>
    <d v="2020-08-31T00:00:00"/>
    <x v="5"/>
    <s v="Sud"/>
    <s v="Texas"/>
    <s v="Houston"/>
    <x v="1"/>
    <n v="45"/>
    <n v="925"/>
    <n v="416250"/>
    <n v="145687.5"/>
    <n v="0.35"/>
    <s v="Sortie"/>
  </r>
  <r>
    <s v="Walmart"/>
    <n v="1197831"/>
    <d v="2020-09-01T00:00:00"/>
    <x v="6"/>
    <s v="Sud"/>
    <s v="Texas"/>
    <s v="Houston"/>
    <x v="2"/>
    <n v="40"/>
    <n v="1100"/>
    <n v="440000"/>
    <n v="154000"/>
    <n v="0.35"/>
    <s v="Sortie"/>
  </r>
  <r>
    <s v="Walmart"/>
    <n v="1197831"/>
    <d v="2020-09-02T00:00:00"/>
    <x v="0"/>
    <s v="Sud"/>
    <s v="Texas"/>
    <s v="Houston"/>
    <x v="3"/>
    <n v="40"/>
    <n v="650"/>
    <n v="260000"/>
    <n v="117000"/>
    <n v="0.45"/>
    <s v="Sortie"/>
  </r>
  <r>
    <s v="Walmart"/>
    <n v="1197831"/>
    <d v="2020-09-03T00:00:00"/>
    <x v="1"/>
    <s v="Sud"/>
    <s v="Texas"/>
    <s v="Houston"/>
    <x v="4"/>
    <n v="45"/>
    <n v="650"/>
    <n v="292500"/>
    <n v="87750"/>
    <n v="0.3"/>
    <s v="Sortie"/>
  </r>
  <r>
    <s v="Walmart"/>
    <n v="1197831"/>
    <d v="2020-09-04T00:00:00"/>
    <x v="2"/>
    <s v="Sud"/>
    <s v="Texas"/>
    <s v="Houston"/>
    <x v="5"/>
    <n v="50"/>
    <n v="900"/>
    <n v="450000"/>
    <n v="225000"/>
    <n v="0.5"/>
    <s v="Sortie"/>
  </r>
  <r>
    <s v="Walmart"/>
    <n v="1197831"/>
    <d v="2020-09-05T00:00:00"/>
    <x v="3"/>
    <s v="Sud"/>
    <s v="Texas"/>
    <s v="Houston"/>
    <x v="0"/>
    <n v="45"/>
    <n v="850"/>
    <n v="382500"/>
    <n v="133875"/>
    <n v="0.35"/>
    <s v="Sortie"/>
  </r>
  <r>
    <s v="Walmart"/>
    <n v="1197831"/>
    <d v="2020-09-06T00:00:00"/>
    <x v="4"/>
    <s v="Sud"/>
    <s v="Texas"/>
    <s v="Houston"/>
    <x v="1"/>
    <n v="45"/>
    <n v="850"/>
    <n v="382500"/>
    <n v="133875"/>
    <n v="0.35"/>
    <s v="Sortie"/>
  </r>
  <r>
    <s v="Walmart"/>
    <n v="1197831"/>
    <d v="2020-09-07T00:00:00"/>
    <x v="5"/>
    <s v="Sud"/>
    <s v="Texas"/>
    <s v="Houston"/>
    <x v="2"/>
    <n v="50"/>
    <n v="900"/>
    <n v="450000"/>
    <n v="157500"/>
    <n v="0.35"/>
    <s v="Sortie"/>
  </r>
  <r>
    <s v="Walmart"/>
    <n v="1197831"/>
    <d v="2020-09-08T00:00:00"/>
    <x v="6"/>
    <s v="Sud"/>
    <s v="Texas"/>
    <s v="Houston"/>
    <x v="3"/>
    <n v="50"/>
    <n v="625"/>
    <n v="312500"/>
    <n v="140625"/>
    <n v="0.45"/>
    <s v="Sortie"/>
  </r>
  <r>
    <s v="Walmart"/>
    <n v="1197831"/>
    <d v="2020-09-09T00:00:00"/>
    <x v="0"/>
    <s v="Sud"/>
    <s v="Texas"/>
    <s v="Houston"/>
    <x v="4"/>
    <n v="45"/>
    <n v="625"/>
    <n v="281250"/>
    <n v="84375"/>
    <n v="0.3"/>
    <s v="Sortie"/>
  </r>
  <r>
    <s v="Walmart"/>
    <n v="1197831"/>
    <d v="2020-09-10T00:00:00"/>
    <x v="1"/>
    <s v="Sud"/>
    <s v="Texas"/>
    <s v="Houston"/>
    <x v="5"/>
    <n v="55.000000000000007"/>
    <n v="850"/>
    <n v="467500.00000000006"/>
    <n v="233750.00000000003"/>
    <n v="0.5"/>
    <s v="Sortie"/>
  </r>
  <r>
    <s v="Walmart"/>
    <n v="1197831"/>
    <d v="2020-09-11T00:00:00"/>
    <x v="2"/>
    <s v="Sud"/>
    <s v="Texas"/>
    <s v="Houston"/>
    <x v="0"/>
    <n v="45"/>
    <n v="800"/>
    <n v="360000"/>
    <n v="125999.99999999999"/>
    <n v="0.35"/>
    <s v="Sortie"/>
  </r>
  <r>
    <s v="Walmart"/>
    <n v="1197831"/>
    <d v="2020-09-12T00:00:00"/>
    <x v="3"/>
    <s v="Sud"/>
    <s v="Texas"/>
    <s v="Houston"/>
    <x v="1"/>
    <n v="45"/>
    <n v="800"/>
    <n v="360000"/>
    <n v="125999.99999999999"/>
    <n v="0.35"/>
    <s v="Sortie"/>
  </r>
  <r>
    <s v="Walmart"/>
    <n v="1197831"/>
    <d v="2020-09-13T00:00:00"/>
    <x v="4"/>
    <s v="Sud"/>
    <s v="Texas"/>
    <s v="Houston"/>
    <x v="2"/>
    <n v="50"/>
    <n v="750"/>
    <n v="375000"/>
    <n v="131250"/>
    <n v="0.35"/>
    <s v="Sortie"/>
  </r>
  <r>
    <s v="Walmart"/>
    <n v="1197831"/>
    <d v="2020-09-14T00:00:00"/>
    <x v="5"/>
    <s v="Sud"/>
    <s v="Texas"/>
    <s v="Houston"/>
    <x v="3"/>
    <n v="50"/>
    <n v="600"/>
    <n v="300000"/>
    <n v="135000"/>
    <n v="0.45"/>
    <s v="Sortie"/>
  </r>
  <r>
    <s v="Walmart"/>
    <n v="1197831"/>
    <d v="2020-09-15T00:00:00"/>
    <x v="6"/>
    <s v="Sud"/>
    <s v="Texas"/>
    <s v="Houston"/>
    <x v="4"/>
    <n v="45"/>
    <n v="575"/>
    <n v="258750"/>
    <n v="77625"/>
    <n v="0.3"/>
    <s v="Sortie"/>
  </r>
  <r>
    <s v="Walmart"/>
    <n v="1197831"/>
    <d v="2020-09-16T00:00:00"/>
    <x v="0"/>
    <s v="Sud"/>
    <s v="Texas"/>
    <s v="Houston"/>
    <x v="5"/>
    <n v="55.000000000000007"/>
    <n v="750"/>
    <n v="412500.00000000006"/>
    <n v="206250.00000000003"/>
    <n v="0.5"/>
    <s v="Sortie"/>
  </r>
  <r>
    <s v="Walmart"/>
    <n v="1197831"/>
    <d v="2020-10-20T00:00:00"/>
    <x v="6"/>
    <s v="Sud"/>
    <s v="Texas"/>
    <s v="Houston"/>
    <x v="0"/>
    <n v="45"/>
    <n v="900"/>
    <n v="405000"/>
    <n v="141750"/>
    <n v="0.35"/>
    <s v="Sortie"/>
  </r>
  <r>
    <s v="Walmart"/>
    <n v="1197831"/>
    <d v="2020-10-21T00:00:00"/>
    <x v="0"/>
    <s v="Sud"/>
    <s v="Texas"/>
    <s v="Houston"/>
    <x v="1"/>
    <n v="45"/>
    <n v="900"/>
    <n v="405000"/>
    <n v="141750"/>
    <n v="0.35"/>
    <s v="Sortie"/>
  </r>
  <r>
    <s v="Walmart"/>
    <n v="1197831"/>
    <d v="2020-10-22T00:00:00"/>
    <x v="1"/>
    <s v="Sud"/>
    <s v="Texas"/>
    <s v="Houston"/>
    <x v="2"/>
    <n v="50"/>
    <n v="825"/>
    <n v="412500"/>
    <n v="144375"/>
    <n v="0.35"/>
    <s v="Sortie"/>
  </r>
  <r>
    <s v="Walmart"/>
    <n v="1197831"/>
    <d v="2020-10-23T00:00:00"/>
    <x v="2"/>
    <s v="Sud"/>
    <s v="Texas"/>
    <s v="Houston"/>
    <x v="3"/>
    <n v="50"/>
    <n v="675"/>
    <n v="337500"/>
    <n v="151875"/>
    <n v="0.45"/>
    <s v="Sortie"/>
  </r>
  <r>
    <s v="Walmart"/>
    <n v="1197831"/>
    <d v="2020-10-24T00:00:00"/>
    <x v="3"/>
    <s v="Sud"/>
    <s v="Texas"/>
    <s v="Houston"/>
    <x v="4"/>
    <n v="45"/>
    <n v="650"/>
    <n v="292500"/>
    <n v="87750"/>
    <n v="0.3"/>
    <s v="Sortie"/>
  </r>
  <r>
    <s v="Walmart"/>
    <n v="1197831"/>
    <d v="2020-10-25T00:00:00"/>
    <x v="4"/>
    <s v="Sud"/>
    <s v="Texas"/>
    <s v="Houston"/>
    <x v="5"/>
    <n v="55.000000000000007"/>
    <n v="850"/>
    <n v="467500.00000000006"/>
    <n v="233750.00000000003"/>
    <n v="0.5"/>
    <s v="Sortie"/>
  </r>
  <r>
    <s v="Walmart"/>
    <n v="1197831"/>
    <d v="2020-10-26T00:00:00"/>
    <x v="5"/>
    <s v="Sud"/>
    <s v="Texas"/>
    <s v="Houston"/>
    <x v="0"/>
    <n v="45"/>
    <n v="950"/>
    <n v="427500"/>
    <n v="149625"/>
    <n v="0.35"/>
    <s v="Sortie"/>
  </r>
  <r>
    <s v="Walmart"/>
    <n v="1197831"/>
    <d v="2020-10-27T00:00:00"/>
    <x v="6"/>
    <s v="Sud"/>
    <s v="Texas"/>
    <s v="Houston"/>
    <x v="1"/>
    <n v="45"/>
    <n v="950"/>
    <n v="427500"/>
    <n v="149625"/>
    <n v="0.35"/>
    <s v="Sortie"/>
  </r>
  <r>
    <s v="Walmart"/>
    <n v="1197831"/>
    <d v="2020-10-28T00:00:00"/>
    <x v="0"/>
    <s v="Sud"/>
    <s v="Texas"/>
    <s v="Houston"/>
    <x v="2"/>
    <n v="50"/>
    <n v="850"/>
    <n v="425000"/>
    <n v="148750"/>
    <n v="0.35"/>
    <s v="Sortie"/>
  </r>
  <r>
    <s v="Walmart"/>
    <n v="1197831"/>
    <d v="2020-10-29T00:00:00"/>
    <x v="1"/>
    <s v="Sud"/>
    <s v="Texas"/>
    <s v="Houston"/>
    <x v="3"/>
    <n v="50"/>
    <n v="700"/>
    <n v="350000"/>
    <n v="157500"/>
    <n v="0.45"/>
    <s v="Sortie"/>
  </r>
  <r>
    <s v="Walmart"/>
    <n v="1197831"/>
    <d v="2020-10-30T00:00:00"/>
    <x v="2"/>
    <s v="Sud"/>
    <s v="Texas"/>
    <s v="Houston"/>
    <x v="4"/>
    <n v="45"/>
    <n v="650"/>
    <n v="292500"/>
    <n v="87750"/>
    <n v="0.3"/>
    <s v="Sortie"/>
  </r>
  <r>
    <s v="Walmart"/>
    <n v="1197831"/>
    <d v="2020-10-31T00:00:00"/>
    <x v="3"/>
    <s v="Sud"/>
    <s v="Texas"/>
    <s v="Houston"/>
    <x v="5"/>
    <n v="55.000000000000007"/>
    <n v="900"/>
    <n v="495000.00000000006"/>
    <n v="247500.00000000003"/>
    <n v="0.5"/>
    <s v="Sortie"/>
  </r>
  <r>
    <s v="Ouest Gear"/>
    <n v="1128299"/>
    <d v="2020-11-01T00:00:00"/>
    <x v="4"/>
    <s v="Sud"/>
    <s v="Texas"/>
    <s v="Houston"/>
    <x v="0"/>
    <n v="40"/>
    <n v="775"/>
    <n v="310000"/>
    <n v="108500.00000000001"/>
    <n v="0.35000000000000003"/>
    <s v="Sortie"/>
  </r>
  <r>
    <s v="Ouest Gear"/>
    <n v="1128299"/>
    <d v="2020-11-02T00:00:00"/>
    <x v="5"/>
    <s v="Sud"/>
    <s v="Texas"/>
    <s v="Houston"/>
    <x v="1"/>
    <n v="50"/>
    <n v="775"/>
    <n v="387500"/>
    <n v="77500"/>
    <n v="0.2"/>
    <s v="Sortie"/>
  </r>
  <r>
    <s v="Ouest Gear"/>
    <n v="1128299"/>
    <d v="2020-11-03T00:00:00"/>
    <x v="6"/>
    <s v="Sud"/>
    <s v="Texas"/>
    <s v="Houston"/>
    <x v="2"/>
    <n v="50"/>
    <n v="775"/>
    <n v="387500"/>
    <n v="135625"/>
    <n v="0.35000000000000003"/>
    <s v="Sortie"/>
  </r>
  <r>
    <s v="Ouest Gear"/>
    <n v="1128299"/>
    <d v="2020-11-04T00:00:00"/>
    <x v="0"/>
    <s v="Sud"/>
    <s v="Texas"/>
    <s v="Houston"/>
    <x v="3"/>
    <n v="50"/>
    <n v="625"/>
    <n v="312500"/>
    <n v="93750"/>
    <n v="0.3"/>
    <s v="Sortie"/>
  </r>
  <r>
    <s v="Ouest Gear"/>
    <n v="1128299"/>
    <d v="2020-11-05T00:00:00"/>
    <x v="1"/>
    <s v="Ouest"/>
    <s v="California"/>
    <s v="San Francisco"/>
    <x v="4"/>
    <n v="55.000000000000007"/>
    <n v="575"/>
    <n v="316250.00000000006"/>
    <n v="158125.00000000003"/>
    <n v="0.5"/>
    <s v="Sortie"/>
  </r>
  <r>
    <s v="Ouest Gear"/>
    <n v="1128299"/>
    <d v="2020-11-06T00:00:00"/>
    <x v="2"/>
    <s v="Ouest"/>
    <s v="California"/>
    <s v="San Francisco"/>
    <x v="5"/>
    <n v="50"/>
    <n v="775"/>
    <n v="387500"/>
    <n v="58125.000000000007"/>
    <n v="0.15000000000000002"/>
    <s v="Sortie"/>
  </r>
  <r>
    <s v="Ouest Gear"/>
    <n v="1128299"/>
    <d v="2020-11-07T00:00:00"/>
    <x v="3"/>
    <s v="Ouest"/>
    <s v="California"/>
    <s v="San Francisco"/>
    <x v="0"/>
    <n v="40"/>
    <n v="825"/>
    <n v="330000"/>
    <n v="115500.00000000001"/>
    <n v="0.35000000000000003"/>
    <s v="Sortie"/>
  </r>
  <r>
    <s v="Ouest Gear"/>
    <n v="1128299"/>
    <d v="2020-11-08T00:00:00"/>
    <x v="4"/>
    <s v="Ouest"/>
    <s v="California"/>
    <s v="San Francisco"/>
    <x v="1"/>
    <n v="50"/>
    <n v="725"/>
    <n v="362500"/>
    <n v="72500"/>
    <n v="0.2"/>
    <s v="Sortie"/>
  </r>
  <r>
    <s v="Ouest Gear"/>
    <n v="1128299"/>
    <d v="2020-11-09T00:00:00"/>
    <x v="5"/>
    <s v="Ouest"/>
    <s v="California"/>
    <s v="San Francisco"/>
    <x v="2"/>
    <n v="50"/>
    <n v="725"/>
    <n v="362500"/>
    <n v="126875.00000000001"/>
    <n v="0.35000000000000003"/>
    <s v="Sortie"/>
  </r>
  <r>
    <s v="Ouest Gear"/>
    <n v="1128299"/>
    <d v="2020-11-10T00:00:00"/>
    <x v="6"/>
    <s v="Ouest"/>
    <s v="California"/>
    <s v="San Francisco"/>
    <x v="3"/>
    <n v="50"/>
    <n v="575"/>
    <n v="287500"/>
    <n v="86250"/>
    <n v="0.3"/>
    <s v="Sortie"/>
  </r>
  <r>
    <s v="Ouest Gear"/>
    <n v="1128299"/>
    <d v="2020-11-11T00:00:00"/>
    <x v="0"/>
    <s v="Ouest"/>
    <s v="California"/>
    <s v="San Francisco"/>
    <x v="4"/>
    <n v="55.000000000000007"/>
    <n v="500"/>
    <n v="275000.00000000006"/>
    <n v="137500.00000000003"/>
    <n v="0.5"/>
    <s v="Sortie"/>
  </r>
  <r>
    <s v="Ouest Gear"/>
    <n v="1128299"/>
    <d v="2020-11-12T00:00:00"/>
    <x v="1"/>
    <s v="Ouest"/>
    <s v="California"/>
    <s v="San Francisco"/>
    <x v="5"/>
    <n v="50"/>
    <n v="700"/>
    <n v="350000"/>
    <n v="52500.000000000007"/>
    <n v="0.15000000000000002"/>
    <s v="Sortie"/>
  </r>
  <r>
    <s v="Ouest Gear"/>
    <n v="1128299"/>
    <d v="2020-11-13T00:00:00"/>
    <x v="2"/>
    <s v="Ouest"/>
    <s v="California"/>
    <s v="San Francisco"/>
    <x v="0"/>
    <n v="50"/>
    <n v="850"/>
    <n v="425000"/>
    <n v="148750"/>
    <n v="0.35000000000000003"/>
    <s v="Sortie"/>
  </r>
  <r>
    <s v="Ouest Gear"/>
    <n v="1128299"/>
    <d v="2020-11-14T00:00:00"/>
    <x v="3"/>
    <s v="Ouest"/>
    <s v="California"/>
    <s v="San Francisco"/>
    <x v="1"/>
    <n v="60"/>
    <n v="700"/>
    <n v="420000"/>
    <n v="84000"/>
    <n v="0.2"/>
    <s v="Sortie"/>
  </r>
  <r>
    <s v="Ouest Gear"/>
    <n v="1128299"/>
    <d v="2020-11-15T00:00:00"/>
    <x v="4"/>
    <s v="Ouest"/>
    <s v="California"/>
    <s v="San Francisco"/>
    <x v="2"/>
    <n v="60"/>
    <n v="700"/>
    <n v="420000"/>
    <n v="147000"/>
    <n v="0.35000000000000003"/>
    <s v="Sortie"/>
  </r>
  <r>
    <s v="Ouest Gear"/>
    <n v="1128299"/>
    <d v="2020-12-22T00:00:00"/>
    <x v="6"/>
    <s v="Ouest"/>
    <s v="California"/>
    <s v="San Francisco"/>
    <x v="3"/>
    <n v="60"/>
    <n v="600"/>
    <n v="360000"/>
    <n v="108000"/>
    <n v="0.3"/>
    <s v="Sortie"/>
  </r>
  <r>
    <s v="Ouest Gear"/>
    <n v="1128299"/>
    <d v="2020-12-23T00:00:00"/>
    <x v="0"/>
    <s v="Ouest"/>
    <s v="California"/>
    <s v="San Francisco"/>
    <x v="4"/>
    <n v="65"/>
    <n v="500"/>
    <n v="325000"/>
    <n v="162500"/>
    <n v="0.5"/>
    <s v="Sortie"/>
  </r>
  <r>
    <s v="Ouest Gear"/>
    <n v="1128299"/>
    <d v="2020-12-24T00:00:00"/>
    <x v="1"/>
    <s v="Ouest"/>
    <s v="California"/>
    <s v="San Francisco"/>
    <x v="5"/>
    <n v="60"/>
    <n v="700"/>
    <n v="420000"/>
    <n v="63000.000000000007"/>
    <n v="0.15000000000000002"/>
    <s v="Sortie"/>
  </r>
  <r>
    <s v="Ouest Gear"/>
    <n v="1128299"/>
    <d v="2020-12-25T00:00:00"/>
    <x v="2"/>
    <s v="Ouest"/>
    <s v="California"/>
    <s v="San Francisco"/>
    <x v="0"/>
    <n v="60"/>
    <n v="875"/>
    <n v="525000"/>
    <n v="183750.00000000003"/>
    <n v="0.35000000000000003"/>
    <s v="Sortie"/>
  </r>
  <r>
    <s v="Ouest Gear"/>
    <n v="1128299"/>
    <d v="2020-12-26T00:00:00"/>
    <x v="3"/>
    <s v="Ouest"/>
    <s v="California"/>
    <s v="San Francisco"/>
    <x v="1"/>
    <n v="65"/>
    <n v="675"/>
    <n v="438750"/>
    <n v="87750"/>
    <n v="0.2"/>
    <s v="Sortie"/>
  </r>
  <r>
    <s v="Ouest Gear"/>
    <n v="1128299"/>
    <d v="2020-12-27T00:00:00"/>
    <x v="4"/>
    <s v="Ouest"/>
    <s v="California"/>
    <s v="San Francisco"/>
    <x v="2"/>
    <n v="65"/>
    <n v="725"/>
    <n v="471250"/>
    <n v="164937.50000000003"/>
    <n v="0.35000000000000003"/>
    <s v="Sortie"/>
  </r>
  <r>
    <s v="Ouest Gear"/>
    <n v="1128299"/>
    <d v="2020-12-28T00:00:00"/>
    <x v="5"/>
    <s v="Ouest"/>
    <s v="California"/>
    <s v="San Francisco"/>
    <x v="3"/>
    <n v="60"/>
    <n v="625"/>
    <n v="375000"/>
    <n v="112500"/>
    <n v="0.3"/>
    <s v="Sortie"/>
  </r>
  <r>
    <s v="Ouest Gear"/>
    <n v="1128299"/>
    <d v="2020-12-29T00:00:00"/>
    <x v="6"/>
    <s v="Ouest"/>
    <s v="California"/>
    <s v="San Francisco"/>
    <x v="4"/>
    <n v="65"/>
    <n v="525"/>
    <n v="341250"/>
    <n v="170625"/>
    <n v="0.5"/>
    <s v="Sortie"/>
  </r>
  <r>
    <s v="Ouest Gear"/>
    <n v="1128299"/>
    <d v="2020-12-30T00:00:00"/>
    <x v="0"/>
    <s v="Ouest"/>
    <s v="California"/>
    <s v="San Francisco"/>
    <x v="5"/>
    <n v="80"/>
    <n v="700"/>
    <n v="560000"/>
    <n v="84000.000000000015"/>
    <n v="0.15000000000000002"/>
    <s v="Sortie"/>
  </r>
  <r>
    <s v="Ouest Gear"/>
    <n v="1128299"/>
    <d v="2020-12-31T00:00:00"/>
    <x v="1"/>
    <s v="Ouest"/>
    <s v="California"/>
    <s v="San Francisco"/>
    <x v="0"/>
    <n v="60"/>
    <n v="900"/>
    <n v="540000"/>
    <n v="216000"/>
    <n v="0.4"/>
    <s v="Sortie"/>
  </r>
  <r>
    <s v="Ouest Gear"/>
    <n v="1128299"/>
    <d v="2021-01-01T00:00:00"/>
    <x v="2"/>
    <s v="Ouest"/>
    <s v="California"/>
    <s v="San Francisco"/>
    <x v="1"/>
    <n v="65"/>
    <n v="750"/>
    <n v="487500"/>
    <n v="121875"/>
    <n v="0.25"/>
    <s v="Sortie"/>
  </r>
  <r>
    <s v="Ouest Gear"/>
    <n v="1128299"/>
    <d v="2021-01-02T00:00:00"/>
    <x v="3"/>
    <s v="Ouest"/>
    <s v="California"/>
    <s v="San Francisco"/>
    <x v="2"/>
    <n v="65"/>
    <n v="750"/>
    <n v="487500"/>
    <n v="195000"/>
    <n v="0.4"/>
    <s v="Sortie"/>
  </r>
  <r>
    <s v="Ouest Gear"/>
    <n v="1128299"/>
    <d v="2021-01-03T00:00:00"/>
    <x v="4"/>
    <s v="Ouest"/>
    <s v="California"/>
    <s v="San Francisco"/>
    <x v="3"/>
    <n v="60"/>
    <n v="650"/>
    <n v="390000"/>
    <n v="136500"/>
    <n v="0.35"/>
    <s v="Sortie"/>
  </r>
  <r>
    <s v="Ouest Gear"/>
    <n v="1128299"/>
    <d v="2021-01-04T00:00:00"/>
    <x v="5"/>
    <s v="Ouest"/>
    <s v="California"/>
    <s v="San Francisco"/>
    <x v="4"/>
    <n v="65"/>
    <n v="550"/>
    <n v="357500"/>
    <n v="196625.00000000003"/>
    <n v="0.55000000000000004"/>
    <s v="Sortie"/>
  </r>
  <r>
    <s v="Ouest Gear"/>
    <n v="1128299"/>
    <d v="2021-01-05T00:00:00"/>
    <x v="6"/>
    <s v="Ouest"/>
    <s v="California"/>
    <s v="San Francisco"/>
    <x v="5"/>
    <n v="80"/>
    <n v="725"/>
    <n v="580000"/>
    <n v="116000"/>
    <n v="0.2"/>
    <s v="Sortie"/>
  </r>
  <r>
    <s v="Ouest Gear"/>
    <n v="1128299"/>
    <d v="2021-01-06T00:00:00"/>
    <x v="0"/>
    <s v="Ouest"/>
    <s v="California"/>
    <s v="San Francisco"/>
    <x v="0"/>
    <n v="60"/>
    <n v="975"/>
    <n v="585000"/>
    <n v="234000"/>
    <n v="0.4"/>
    <s v="Sortie"/>
  </r>
  <r>
    <s v="Ouest Gear"/>
    <n v="1128299"/>
    <d v="2021-01-07T00:00:00"/>
    <x v="1"/>
    <s v="Ouest"/>
    <s v="California"/>
    <s v="San Francisco"/>
    <x v="1"/>
    <n v="65"/>
    <n v="825"/>
    <n v="536250"/>
    <n v="134062.5"/>
    <n v="0.25"/>
    <s v="Sortie"/>
  </r>
  <r>
    <s v="Ouest Gear"/>
    <n v="1128299"/>
    <d v="2021-01-08T00:00:00"/>
    <x v="2"/>
    <s v="Ouest"/>
    <s v="California"/>
    <s v="San Francisco"/>
    <x v="2"/>
    <n v="65"/>
    <n v="825"/>
    <n v="536250"/>
    <n v="214500"/>
    <n v="0.4"/>
    <s v="Sortie"/>
  </r>
  <r>
    <s v="Ouest Gear"/>
    <n v="1128299"/>
    <d v="2021-01-09T00:00:00"/>
    <x v="3"/>
    <s v="Ouest"/>
    <s v="California"/>
    <s v="San Francisco"/>
    <x v="3"/>
    <n v="60"/>
    <n v="700"/>
    <n v="420000"/>
    <n v="147000"/>
    <n v="0.35"/>
    <s v="Sortie"/>
  </r>
  <r>
    <s v="Ouest Gear"/>
    <n v="1128299"/>
    <d v="2021-01-10T00:00:00"/>
    <x v="4"/>
    <s v="Ouest"/>
    <s v="California"/>
    <s v="San Francisco"/>
    <x v="4"/>
    <n v="65"/>
    <n v="575"/>
    <n v="373750"/>
    <n v="205562.50000000003"/>
    <n v="0.55000000000000004"/>
    <s v="Sortie"/>
  </r>
  <r>
    <s v="Ouest Gear"/>
    <n v="1128299"/>
    <d v="2021-01-11T00:00:00"/>
    <x v="5"/>
    <s v="Ouest"/>
    <s v="California"/>
    <s v="San Francisco"/>
    <x v="5"/>
    <n v="80"/>
    <n v="875"/>
    <n v="700000"/>
    <n v="140000"/>
    <n v="0.2"/>
    <s v="Sortie"/>
  </r>
  <r>
    <s v="Ouest Gear"/>
    <n v="1128299"/>
    <d v="2021-01-12T00:00:00"/>
    <x v="6"/>
    <s v="Ouest"/>
    <s v="California"/>
    <s v="San Francisco"/>
    <x v="0"/>
    <n v="60"/>
    <n v="1025"/>
    <n v="615000"/>
    <n v="215250.00000000003"/>
    <n v="0.35000000000000003"/>
    <s v="Sortie"/>
  </r>
  <r>
    <s v="Ouest Gear"/>
    <n v="1128299"/>
    <d v="2021-01-13T00:00:00"/>
    <x v="0"/>
    <s v="Ouest"/>
    <s v="California"/>
    <s v="San Francisco"/>
    <x v="1"/>
    <n v="65"/>
    <n v="875"/>
    <n v="568750"/>
    <n v="113750"/>
    <n v="0.2"/>
    <s v="Sortie"/>
  </r>
  <r>
    <s v="Ouest Gear"/>
    <n v="1128299"/>
    <d v="2021-01-14T00:00:00"/>
    <x v="1"/>
    <s v="Ouest"/>
    <s v="California"/>
    <s v="San Francisco"/>
    <x v="2"/>
    <n v="65"/>
    <n v="825"/>
    <n v="536250"/>
    <n v="187687.50000000003"/>
    <n v="0.35000000000000003"/>
    <s v="Sortie"/>
  </r>
  <r>
    <s v="Ouest Gear"/>
    <n v="1128299"/>
    <d v="2021-01-15T00:00:00"/>
    <x v="2"/>
    <s v="Ouest"/>
    <s v="California"/>
    <s v="San Francisco"/>
    <x v="3"/>
    <n v="60"/>
    <n v="725"/>
    <n v="435000"/>
    <n v="130500"/>
    <n v="0.3"/>
    <s v="Sortie"/>
  </r>
  <r>
    <s v="Ouest Gear"/>
    <n v="1128299"/>
    <d v="2021-01-16T00:00:00"/>
    <x v="3"/>
    <s v="Ouest"/>
    <s v="California"/>
    <s v="San Francisco"/>
    <x v="4"/>
    <n v="65"/>
    <n v="775"/>
    <n v="503750"/>
    <n v="251875"/>
    <n v="0.5"/>
    <s v="Sortie"/>
  </r>
  <r>
    <s v="Ouest Gear"/>
    <n v="1128299"/>
    <d v="2021-01-17T00:00:00"/>
    <x v="4"/>
    <s v="Ouest"/>
    <s v="California"/>
    <s v="San Francisco"/>
    <x v="5"/>
    <n v="80"/>
    <n v="775"/>
    <n v="620000"/>
    <n v="93000.000000000015"/>
    <n v="0.15000000000000002"/>
    <s v="Sortie"/>
  </r>
  <r>
    <s v="Ouest Gear"/>
    <n v="1128299"/>
    <d v="2021-01-18T00:00:00"/>
    <x v="5"/>
    <s v="Ouest"/>
    <s v="California"/>
    <s v="San Francisco"/>
    <x v="0"/>
    <n v="65"/>
    <n v="975"/>
    <n v="633750"/>
    <n v="221812.50000000003"/>
    <n v="0.35000000000000003"/>
    <s v="Sortie"/>
  </r>
  <r>
    <s v="Ouest Gear"/>
    <n v="1128299"/>
    <d v="2021-01-19T00:00:00"/>
    <x v="6"/>
    <s v="Ouest"/>
    <s v="California"/>
    <s v="San Francisco"/>
    <x v="1"/>
    <n v="70"/>
    <n v="925"/>
    <n v="647500"/>
    <n v="129500"/>
    <n v="0.2"/>
    <s v="Sortie"/>
  </r>
  <r>
    <s v="Ouest Gear"/>
    <n v="1128299"/>
    <d v="2021-01-20T00:00:00"/>
    <x v="0"/>
    <s v="Ouest"/>
    <s v="California"/>
    <s v="San Francisco"/>
    <x v="2"/>
    <n v="65"/>
    <n v="800"/>
    <n v="520000"/>
    <n v="182000.00000000003"/>
    <n v="0.35000000000000003"/>
    <s v="Sortie"/>
  </r>
  <r>
    <s v="Ouest Gear"/>
    <n v="1128299"/>
    <d v="2021-01-21T00:00:00"/>
    <x v="1"/>
    <s v="Ouest"/>
    <s v="California"/>
    <s v="San Francisco"/>
    <x v="3"/>
    <n v="65"/>
    <n v="750"/>
    <n v="487500"/>
    <n v="146250"/>
    <n v="0.3"/>
    <s v="Sortie"/>
  </r>
  <r>
    <s v="Ouest Gear"/>
    <n v="1128299"/>
    <d v="2021-01-22T00:00:00"/>
    <x v="2"/>
    <s v="Ouest"/>
    <s v="California"/>
    <s v="San Francisco"/>
    <x v="4"/>
    <n v="75"/>
    <n v="750"/>
    <n v="562500"/>
    <n v="281250"/>
    <n v="0.5"/>
    <s v="Sortie"/>
  </r>
  <r>
    <s v="Ouest Gear"/>
    <n v="1128299"/>
    <d v="2021-01-23T00:00:00"/>
    <x v="3"/>
    <s v="Ouest"/>
    <s v="California"/>
    <s v="San Francisco"/>
    <x v="5"/>
    <n v="80"/>
    <n v="725"/>
    <n v="580000"/>
    <n v="87000.000000000015"/>
    <n v="0.15000000000000002"/>
    <s v="Sortie"/>
  </r>
  <r>
    <s v="Ouest Gear"/>
    <n v="1128299"/>
    <d v="2021-01-24T00:00:00"/>
    <x v="4"/>
    <s v="Ouest"/>
    <s v="California"/>
    <s v="San Francisco"/>
    <x v="0"/>
    <n v="55.000000000000007"/>
    <n v="925"/>
    <n v="508750.00000000006"/>
    <n v="152625.00000000003"/>
    <n v="0.30000000000000004"/>
    <s v="Sortie"/>
  </r>
  <r>
    <s v="Ouest Gear"/>
    <n v="1128299"/>
    <d v="2021-01-25T00:00:00"/>
    <x v="5"/>
    <s v="Ouest"/>
    <s v="California"/>
    <s v="San Francisco"/>
    <x v="1"/>
    <n v="60.000000000000007"/>
    <n v="925"/>
    <n v="555000.00000000012"/>
    <n v="83250.000000000015"/>
    <n v="0.15"/>
    <s v="Sortie"/>
  </r>
  <r>
    <s v="Ouest Gear"/>
    <n v="1128299"/>
    <d v="2021-01-26T00:00:00"/>
    <x v="6"/>
    <s v="Ouest"/>
    <s v="California"/>
    <s v="San Francisco"/>
    <x v="2"/>
    <n v="55.000000000000007"/>
    <n v="775"/>
    <n v="426250.00000000006"/>
    <n v="127875.00000000004"/>
    <n v="0.30000000000000004"/>
    <s v="Sortie"/>
  </r>
  <r>
    <s v="Ouest Gear"/>
    <n v="1128299"/>
    <d v="2021-01-27T00:00:00"/>
    <x v="0"/>
    <s v="Ouest"/>
    <s v="California"/>
    <s v="San Francisco"/>
    <x v="3"/>
    <n v="55.000000000000007"/>
    <n v="725"/>
    <n v="398750.00000000006"/>
    <n v="99687.5"/>
    <n v="0.24999999999999997"/>
    <s v="Sortie"/>
  </r>
  <r>
    <s v="Ouest Gear"/>
    <n v="1128299"/>
    <d v="2021-01-28T00:00:00"/>
    <x v="1"/>
    <s v="Ouest"/>
    <s v="California"/>
    <s v="San Francisco"/>
    <x v="4"/>
    <n v="65"/>
    <n v="725"/>
    <n v="471250"/>
    <n v="212062.50000000003"/>
    <n v="0.45000000000000007"/>
    <s v="Sortie"/>
  </r>
  <r>
    <s v="Ouest Gear"/>
    <n v="1128299"/>
    <d v="2021-01-29T00:00:00"/>
    <x v="2"/>
    <s v="Ouest"/>
    <s v="California"/>
    <s v="San Francisco"/>
    <x v="5"/>
    <n v="70"/>
    <n v="775"/>
    <n v="542500"/>
    <n v="54250"/>
    <n v="0.1"/>
    <s v="Sortie"/>
  </r>
  <r>
    <s v="Ouest Gear"/>
    <n v="1128299"/>
    <d v="2021-01-30T00:00:00"/>
    <x v="3"/>
    <s v="Ouest"/>
    <s v="California"/>
    <s v="San Francisco"/>
    <x v="0"/>
    <n v="55.000000000000007"/>
    <n v="875"/>
    <n v="481250.00000000006"/>
    <n v="144375.00000000003"/>
    <n v="0.30000000000000004"/>
    <s v="Sortie"/>
  </r>
  <r>
    <s v="Ouest Gear"/>
    <n v="1128299"/>
    <d v="2021-01-31T00:00:00"/>
    <x v="4"/>
    <s v="Ouest"/>
    <s v="California"/>
    <s v="San Francisco"/>
    <x v="1"/>
    <n v="60.000000000000007"/>
    <n v="875"/>
    <n v="525000.00000000012"/>
    <n v="78750.000000000015"/>
    <n v="0.15"/>
    <s v="Sortie"/>
  </r>
  <r>
    <s v="Ouest Gear"/>
    <n v="1128299"/>
    <d v="2021-02-01T00:00:00"/>
    <x v="5"/>
    <s v="Ouest"/>
    <s v="California"/>
    <s v="San Francisco"/>
    <x v="2"/>
    <n v="55.000000000000007"/>
    <n v="700"/>
    <n v="385000.00000000006"/>
    <n v="115500.00000000003"/>
    <n v="0.30000000000000004"/>
    <s v="Sortie"/>
  </r>
  <r>
    <s v="Ouest Gear"/>
    <n v="1128299"/>
    <d v="2021-02-02T00:00:00"/>
    <x v="6"/>
    <s v="Ouest"/>
    <s v="California"/>
    <s v="San Francisco"/>
    <x v="3"/>
    <n v="55.000000000000007"/>
    <n v="675"/>
    <n v="371250.00000000006"/>
    <n v="92812.5"/>
    <n v="0.24999999999999997"/>
    <s v="Sortie"/>
  </r>
  <r>
    <s v="Ouest Gear"/>
    <n v="1128299"/>
    <d v="2021-02-03T00:00:00"/>
    <x v="0"/>
    <s v="Ouest"/>
    <s v="California"/>
    <s v="San Francisco"/>
    <x v="4"/>
    <n v="65"/>
    <n v="650"/>
    <n v="422500"/>
    <n v="190125.00000000003"/>
    <n v="0.45000000000000007"/>
    <s v="Sortie"/>
  </r>
  <r>
    <s v="Ouest Gear"/>
    <n v="1128299"/>
    <d v="2021-02-04T00:00:00"/>
    <x v="1"/>
    <s v="Ouest"/>
    <s v="California"/>
    <s v="San Francisco"/>
    <x v="5"/>
    <n v="70"/>
    <n v="700"/>
    <n v="490000"/>
    <n v="49000"/>
    <n v="0.1"/>
    <s v="Sortie"/>
  </r>
  <r>
    <s v="Ouest Gear"/>
    <n v="1128299"/>
    <d v="2021-02-05T00:00:00"/>
    <x v="2"/>
    <s v="Ouest"/>
    <s v="California"/>
    <s v="San Francisco"/>
    <x v="0"/>
    <n v="55.000000000000007"/>
    <n v="875"/>
    <n v="481250.00000000006"/>
    <n v="144375.00000000003"/>
    <n v="0.30000000000000004"/>
    <s v="Sortie"/>
  </r>
  <r>
    <s v="Ouest Gear"/>
    <n v="1128299"/>
    <d v="2021-02-06T00:00:00"/>
    <x v="3"/>
    <s v="Ouest"/>
    <s v="California"/>
    <s v="San Francisco"/>
    <x v="1"/>
    <n v="60.000000000000007"/>
    <n v="875"/>
    <n v="525000.00000000012"/>
    <n v="78750.000000000015"/>
    <n v="0.15"/>
    <s v="Sortie"/>
  </r>
  <r>
    <s v="Ouest Gear"/>
    <n v="1128299"/>
    <d v="2021-02-07T00:00:00"/>
    <x v="4"/>
    <s v="Ouest"/>
    <s v="California"/>
    <s v="San Francisco"/>
    <x v="2"/>
    <n v="55.000000000000007"/>
    <n v="725"/>
    <n v="398750.00000000006"/>
    <n v="119625.00000000003"/>
    <n v="0.30000000000000004"/>
    <s v="Sortie"/>
  </r>
  <r>
    <s v="Ouest Gear"/>
    <n v="1128299"/>
    <d v="2021-02-08T00:00:00"/>
    <x v="5"/>
    <s v="Ouest"/>
    <s v="California"/>
    <s v="San Francisco"/>
    <x v="3"/>
    <n v="55.000000000000007"/>
    <n v="700"/>
    <n v="385000.00000000006"/>
    <n v="96250"/>
    <n v="0.24999999999999997"/>
    <s v="Sortie"/>
  </r>
  <r>
    <s v="Ouest Gear"/>
    <n v="1128299"/>
    <d v="2021-02-09T00:00:00"/>
    <x v="6"/>
    <s v="Ouest"/>
    <s v="California"/>
    <s v="San Francisco"/>
    <x v="4"/>
    <n v="65"/>
    <n v="650"/>
    <n v="422500"/>
    <n v="190125.00000000003"/>
    <n v="0.45000000000000007"/>
    <s v="Sortie"/>
  </r>
  <r>
    <s v="Ouest Gear"/>
    <n v="1128299"/>
    <d v="2021-02-10T00:00:00"/>
    <x v="0"/>
    <s v="Ouest"/>
    <s v="California"/>
    <s v="San Francisco"/>
    <x v="5"/>
    <n v="70"/>
    <n v="775"/>
    <n v="542500"/>
    <n v="54250"/>
    <n v="0.1"/>
    <s v="Sortie"/>
  </r>
  <r>
    <s v="Ouest Gear"/>
    <n v="1128299"/>
    <d v="2021-02-11T00:00:00"/>
    <x v="1"/>
    <s v="Ouest"/>
    <s v="California"/>
    <s v="San Francisco"/>
    <x v="0"/>
    <n v="55.000000000000007"/>
    <n v="975"/>
    <n v="536250.00000000012"/>
    <n v="160875.00000000006"/>
    <n v="0.30000000000000004"/>
    <s v="Sortie"/>
  </r>
  <r>
    <s v="Ouest Gear"/>
    <n v="1128299"/>
    <d v="2021-02-12T00:00:00"/>
    <x v="2"/>
    <s v="Ouest"/>
    <s v="California"/>
    <s v="San Francisco"/>
    <x v="1"/>
    <n v="60.000000000000007"/>
    <n v="975"/>
    <n v="585000.00000000012"/>
    <n v="87750.000000000015"/>
    <n v="0.15"/>
    <s v="Sortie"/>
  </r>
  <r>
    <s v="Ouest Gear"/>
    <n v="1128299"/>
    <d v="2021-02-13T00:00:00"/>
    <x v="3"/>
    <s v="Ouest"/>
    <s v="California"/>
    <s v="San Francisco"/>
    <x v="2"/>
    <n v="55.000000000000007"/>
    <n v="775"/>
    <n v="426250.00000000006"/>
    <n v="127875.00000000004"/>
    <n v="0.30000000000000004"/>
    <s v="Sortie"/>
  </r>
  <r>
    <s v="Ouest Gear"/>
    <n v="1128299"/>
    <d v="2021-02-14T00:00:00"/>
    <x v="4"/>
    <s v="Ouest"/>
    <s v="California"/>
    <s v="San Francisco"/>
    <x v="3"/>
    <n v="55.000000000000007"/>
    <n v="775"/>
    <n v="426250.00000000006"/>
    <n v="106562.5"/>
    <n v="0.24999999999999997"/>
    <s v="Sortie"/>
  </r>
  <r>
    <s v="Ouest Gear"/>
    <n v="1128299"/>
    <d v="2021-02-15T00:00:00"/>
    <x v="5"/>
    <s v="Ouest"/>
    <s v="California"/>
    <s v="San Francisco"/>
    <x v="4"/>
    <n v="65"/>
    <n v="700"/>
    <n v="455000"/>
    <n v="204750.00000000003"/>
    <n v="0.45000000000000007"/>
    <s v="Sortie"/>
  </r>
  <r>
    <s v="Ouest Gear"/>
    <n v="1128299"/>
    <d v="2021-02-16T00:00:00"/>
    <x v="6"/>
    <s v="Ouest"/>
    <s v="California"/>
    <s v="San Francisco"/>
    <x v="5"/>
    <n v="70"/>
    <n v="800"/>
    <n v="560000"/>
    <n v="56000"/>
    <n v="0.1"/>
    <s v="Sortie"/>
  </r>
  <r>
    <s v="Kohl's"/>
    <n v="1189833"/>
    <d v="2021-02-17T00:00:00"/>
    <x v="0"/>
    <s v="Ouest"/>
    <s v="California"/>
    <s v="San Francisco"/>
    <x v="0"/>
    <n v="35"/>
    <n v="700"/>
    <n v="245000"/>
    <n v="98000"/>
    <n v="0.4"/>
    <s v="Sortie"/>
  </r>
  <r>
    <s v="Kohl's"/>
    <n v="1189833"/>
    <d v="2021-02-18T00:00:00"/>
    <x v="1"/>
    <s v="Ouest"/>
    <s v="California"/>
    <s v="San Francisco"/>
    <x v="1"/>
    <n v="45"/>
    <n v="700"/>
    <n v="315000"/>
    <n v="78750"/>
    <n v="0.25"/>
    <s v="Sortie"/>
  </r>
  <r>
    <s v="Kohl's"/>
    <n v="1189833"/>
    <d v="2021-03-09T00:00:00"/>
    <x v="6"/>
    <s v="Ouest"/>
    <s v="California"/>
    <s v="San Francisco"/>
    <x v="2"/>
    <n v="45"/>
    <n v="700"/>
    <n v="315000"/>
    <n v="126000"/>
    <n v="0.4"/>
    <s v="Sortie"/>
  </r>
  <r>
    <s v="Kohl's"/>
    <n v="1189833"/>
    <d v="2021-03-10T00:00:00"/>
    <x v="0"/>
    <s v="Ouest"/>
    <s v="California"/>
    <s v="San Francisco"/>
    <x v="3"/>
    <n v="45"/>
    <n v="550"/>
    <n v="247500"/>
    <n v="86625"/>
    <n v="0.35"/>
    <s v="Sortie"/>
  </r>
  <r>
    <s v="Kohl's"/>
    <n v="1189833"/>
    <d v="2021-03-11T00:00:00"/>
    <x v="1"/>
    <s v="Ouest"/>
    <s v="California"/>
    <s v="Los Angeles"/>
    <x v="4"/>
    <n v="50"/>
    <n v="500"/>
    <n v="250000"/>
    <n v="137500"/>
    <n v="0.55000000000000004"/>
    <s v="Sortie"/>
  </r>
  <r>
    <s v="Kohl's"/>
    <n v="1189833"/>
    <d v="2021-03-12T00:00:00"/>
    <x v="2"/>
    <s v="Ouest"/>
    <s v="California"/>
    <s v="Los Angeles"/>
    <x v="5"/>
    <n v="45"/>
    <n v="700"/>
    <n v="315000"/>
    <n v="63000"/>
    <n v="0.2"/>
    <s v="Sortie"/>
  </r>
  <r>
    <s v="Kohl's"/>
    <n v="1189833"/>
    <d v="2021-03-13T00:00:00"/>
    <x v="3"/>
    <s v="Ouest"/>
    <s v="California"/>
    <s v="Los Angeles"/>
    <x v="0"/>
    <n v="35"/>
    <n v="750"/>
    <n v="262500"/>
    <n v="105000"/>
    <n v="0.4"/>
    <s v="Sortie"/>
  </r>
  <r>
    <s v="Kohl's"/>
    <n v="1189833"/>
    <d v="2021-03-14T00:00:00"/>
    <x v="4"/>
    <s v="Ouest"/>
    <s v="California"/>
    <s v="Los Angeles"/>
    <x v="1"/>
    <n v="45"/>
    <n v="650"/>
    <n v="292500"/>
    <n v="73125"/>
    <n v="0.25"/>
    <s v="Sortie"/>
  </r>
  <r>
    <s v="Kohl's"/>
    <n v="1189833"/>
    <d v="2021-03-15T00:00:00"/>
    <x v="5"/>
    <s v="Ouest"/>
    <s v="California"/>
    <s v="Los Angeles"/>
    <x v="2"/>
    <n v="45"/>
    <n v="675"/>
    <n v="303750"/>
    <n v="121500"/>
    <n v="0.4"/>
    <s v="Sortie"/>
  </r>
  <r>
    <s v="Kohl's"/>
    <n v="1189833"/>
    <d v="2021-03-16T00:00:00"/>
    <x v="6"/>
    <s v="Ouest"/>
    <s v="California"/>
    <s v="Los Angeles"/>
    <x v="3"/>
    <n v="45"/>
    <n v="525"/>
    <n v="236250"/>
    <n v="82687.5"/>
    <n v="0.35"/>
    <s v="Sortie"/>
  </r>
  <r>
    <s v="Kohl's"/>
    <n v="1189833"/>
    <d v="2021-03-17T00:00:00"/>
    <x v="0"/>
    <s v="Ouest"/>
    <s v="California"/>
    <s v="Los Angeles"/>
    <x v="4"/>
    <n v="50"/>
    <n v="450"/>
    <n v="225000"/>
    <n v="123750.00000000001"/>
    <n v="0.55000000000000004"/>
    <s v="Sortie"/>
  </r>
  <r>
    <s v="Kohl's"/>
    <n v="1189833"/>
    <d v="2021-03-18T00:00:00"/>
    <x v="1"/>
    <s v="Ouest"/>
    <s v="California"/>
    <s v="Los Angeles"/>
    <x v="5"/>
    <n v="45"/>
    <n v="650"/>
    <n v="292500"/>
    <n v="58500"/>
    <n v="0.2"/>
    <s v="Sortie"/>
  </r>
  <r>
    <s v="Kohl's"/>
    <n v="1189833"/>
    <d v="2021-03-19T00:00:00"/>
    <x v="2"/>
    <s v="Ouest"/>
    <s v="California"/>
    <s v="Los Angeles"/>
    <x v="0"/>
    <n v="35"/>
    <n v="800"/>
    <n v="280000"/>
    <n v="112000"/>
    <n v="0.4"/>
    <s v="Sortie"/>
  </r>
  <r>
    <s v="Kohl's"/>
    <n v="1189833"/>
    <d v="2021-03-20T00:00:00"/>
    <x v="3"/>
    <s v="Ouest"/>
    <s v="California"/>
    <s v="Los Angeles"/>
    <x v="1"/>
    <n v="45"/>
    <n v="650"/>
    <n v="292500"/>
    <n v="73125"/>
    <n v="0.25"/>
    <s v="Sortie"/>
  </r>
  <r>
    <s v="Kohl's"/>
    <n v="1189833"/>
    <d v="2021-03-21T00:00:00"/>
    <x v="4"/>
    <s v="Ouest"/>
    <s v="California"/>
    <s v="Los Angeles"/>
    <x v="2"/>
    <n v="45"/>
    <n v="650"/>
    <n v="292500"/>
    <n v="117000"/>
    <n v="0.4"/>
    <s v="Sortie"/>
  </r>
  <r>
    <s v="Kohl's"/>
    <n v="1189833"/>
    <d v="2021-03-22T00:00:00"/>
    <x v="5"/>
    <s v="Ouest"/>
    <s v="California"/>
    <s v="Los Angeles"/>
    <x v="3"/>
    <n v="45"/>
    <n v="550"/>
    <n v="247500"/>
    <n v="86625"/>
    <n v="0.35"/>
    <s v="Sortie"/>
  </r>
  <r>
    <s v="Kohl's"/>
    <n v="1189833"/>
    <d v="2021-03-23T00:00:00"/>
    <x v="6"/>
    <s v="Ouest"/>
    <s v="California"/>
    <s v="Los Angeles"/>
    <x v="4"/>
    <n v="50"/>
    <n v="425"/>
    <n v="212500"/>
    <n v="116875.00000000001"/>
    <n v="0.55000000000000004"/>
    <s v="Sortie"/>
  </r>
  <r>
    <s v="Kohl's"/>
    <n v="1189833"/>
    <d v="2021-04-06T00:00:00"/>
    <x v="6"/>
    <s v="Ouest"/>
    <s v="California"/>
    <s v="Los Angeles"/>
    <x v="5"/>
    <n v="45"/>
    <n v="625"/>
    <n v="281250"/>
    <n v="56250"/>
    <n v="0.2"/>
    <s v="Sortie"/>
  </r>
  <r>
    <s v="Kohl's"/>
    <n v="1189833"/>
    <d v="2021-04-07T00:00:00"/>
    <x v="0"/>
    <s v="Ouest"/>
    <s v="California"/>
    <s v="Los Angeles"/>
    <x v="0"/>
    <n v="45"/>
    <n v="800"/>
    <n v="360000"/>
    <n v="144000"/>
    <n v="0.4"/>
    <s v="Sortie"/>
  </r>
  <r>
    <s v="Kohl's"/>
    <n v="1189833"/>
    <d v="2021-04-08T00:00:00"/>
    <x v="1"/>
    <s v="Ouest"/>
    <s v="California"/>
    <s v="Los Angeles"/>
    <x v="1"/>
    <n v="50"/>
    <n v="600"/>
    <n v="300000"/>
    <n v="75000"/>
    <n v="0.25"/>
    <s v="Sortie"/>
  </r>
  <r>
    <s v="Kohl's"/>
    <n v="1189833"/>
    <d v="2021-04-09T00:00:00"/>
    <x v="2"/>
    <s v="Ouest"/>
    <s v="California"/>
    <s v="Los Angeles"/>
    <x v="2"/>
    <n v="50"/>
    <n v="625"/>
    <n v="312500"/>
    <n v="125000"/>
    <n v="0.4"/>
    <s v="Sortie"/>
  </r>
  <r>
    <s v="Kohl's"/>
    <n v="1189833"/>
    <d v="2021-04-10T00:00:00"/>
    <x v="3"/>
    <s v="Ouest"/>
    <s v="California"/>
    <s v="Los Angeles"/>
    <x v="3"/>
    <n v="45"/>
    <n v="525"/>
    <n v="236250"/>
    <n v="82687.5"/>
    <n v="0.35"/>
    <s v="Sortie"/>
  </r>
  <r>
    <s v="Kohl's"/>
    <n v="1189833"/>
    <d v="2021-04-11T00:00:00"/>
    <x v="4"/>
    <s v="Ouest"/>
    <s v="California"/>
    <s v="Los Angeles"/>
    <x v="4"/>
    <n v="50"/>
    <n v="425"/>
    <n v="212500"/>
    <n v="116875.00000000001"/>
    <n v="0.55000000000000004"/>
    <s v="Sortie"/>
  </r>
  <r>
    <s v="Kohl's"/>
    <n v="1189833"/>
    <d v="2021-04-12T00:00:00"/>
    <x v="5"/>
    <s v="Ouest"/>
    <s v="California"/>
    <s v="Los Angeles"/>
    <x v="5"/>
    <n v="65"/>
    <n v="600"/>
    <n v="390000"/>
    <n v="78000"/>
    <n v="0.2"/>
    <s v="Sortie"/>
  </r>
  <r>
    <s v="Kohl's"/>
    <n v="1189833"/>
    <d v="2021-04-13T00:00:00"/>
    <x v="6"/>
    <s v="Ouest"/>
    <s v="California"/>
    <s v="Los Angeles"/>
    <x v="0"/>
    <n v="45"/>
    <n v="800"/>
    <n v="360000"/>
    <n v="144000"/>
    <n v="0.4"/>
    <s v="Sortie"/>
  </r>
  <r>
    <s v="Kohl's"/>
    <n v="1189833"/>
    <d v="2021-04-14T00:00:00"/>
    <x v="0"/>
    <s v="Ouest"/>
    <s v="California"/>
    <s v="Los Angeles"/>
    <x v="1"/>
    <n v="50"/>
    <n v="650"/>
    <n v="325000"/>
    <n v="81250"/>
    <n v="0.25"/>
    <s v="Sortie"/>
  </r>
  <r>
    <s v="Kohl's"/>
    <n v="1189833"/>
    <d v="2021-04-15T00:00:00"/>
    <x v="1"/>
    <s v="Ouest"/>
    <s v="California"/>
    <s v="Los Angeles"/>
    <x v="2"/>
    <n v="50"/>
    <n v="650"/>
    <n v="325000"/>
    <n v="130000"/>
    <n v="0.4"/>
    <s v="Sortie"/>
  </r>
  <r>
    <s v="Kohl's"/>
    <n v="1189833"/>
    <d v="2021-04-16T00:00:00"/>
    <x v="2"/>
    <s v="Ouest"/>
    <s v="California"/>
    <s v="Los Angeles"/>
    <x v="3"/>
    <n v="45"/>
    <n v="550"/>
    <n v="247500"/>
    <n v="86625"/>
    <n v="0.35"/>
    <s v="Sortie"/>
  </r>
  <r>
    <s v="Kohl's"/>
    <n v="1189833"/>
    <d v="2021-04-17T00:00:00"/>
    <x v="3"/>
    <s v="Ouest"/>
    <s v="California"/>
    <s v="Los Angeles"/>
    <x v="4"/>
    <n v="50"/>
    <n v="450"/>
    <n v="225000"/>
    <n v="123750.00000000001"/>
    <n v="0.55000000000000004"/>
    <s v="Sortie"/>
  </r>
  <r>
    <s v="Kohl's"/>
    <n v="1189833"/>
    <d v="2021-04-18T00:00:00"/>
    <x v="4"/>
    <s v="Ouest"/>
    <s v="California"/>
    <s v="Los Angeles"/>
    <x v="5"/>
    <n v="65"/>
    <n v="625"/>
    <n v="406250"/>
    <n v="81250"/>
    <n v="0.2"/>
    <s v="Sortie"/>
  </r>
  <r>
    <s v="Kohl's"/>
    <n v="1189833"/>
    <d v="2021-04-19T00:00:00"/>
    <x v="5"/>
    <s v="Ouest"/>
    <s v="California"/>
    <s v="Los Angeles"/>
    <x v="0"/>
    <n v="45"/>
    <n v="900"/>
    <n v="405000"/>
    <n v="162000"/>
    <n v="0.4"/>
    <s v="Sortie"/>
  </r>
  <r>
    <s v="Kohl's"/>
    <n v="1189833"/>
    <d v="2021-04-20T00:00:00"/>
    <x v="6"/>
    <s v="Ouest"/>
    <s v="California"/>
    <s v="Los Angeles"/>
    <x v="1"/>
    <n v="50"/>
    <n v="750"/>
    <n v="375000"/>
    <n v="93750"/>
    <n v="0.25"/>
    <s v="Sortie"/>
  </r>
  <r>
    <s v="Kohl's"/>
    <n v="1189833"/>
    <d v="2021-04-21T00:00:00"/>
    <x v="0"/>
    <s v="Ouest"/>
    <s v="California"/>
    <s v="Los Angeles"/>
    <x v="2"/>
    <n v="50"/>
    <n v="750"/>
    <n v="375000"/>
    <n v="150000"/>
    <n v="0.4"/>
    <s v="Sortie"/>
  </r>
  <r>
    <s v="Kohl's"/>
    <n v="1189833"/>
    <d v="2021-04-22T00:00:00"/>
    <x v="1"/>
    <s v="Ouest"/>
    <s v="California"/>
    <s v="Los Angeles"/>
    <x v="3"/>
    <n v="45"/>
    <n v="625"/>
    <n v="281250"/>
    <n v="98437.5"/>
    <n v="0.35"/>
    <s v="Sortie"/>
  </r>
  <r>
    <s v="Kohl's"/>
    <n v="1189833"/>
    <d v="2021-04-23T00:00:00"/>
    <x v="2"/>
    <s v="Ouest"/>
    <s v="California"/>
    <s v="Los Angeles"/>
    <x v="4"/>
    <n v="50"/>
    <n v="500"/>
    <n v="250000"/>
    <n v="137500"/>
    <n v="0.55000000000000004"/>
    <s v="Sortie"/>
  </r>
  <r>
    <s v="Kohl's"/>
    <n v="1189833"/>
    <d v="2021-04-24T00:00:00"/>
    <x v="3"/>
    <s v="Ouest"/>
    <s v="California"/>
    <s v="Los Angeles"/>
    <x v="5"/>
    <n v="65"/>
    <n v="800"/>
    <n v="520000"/>
    <n v="104000"/>
    <n v="0.2"/>
    <s v="Sortie"/>
  </r>
  <r>
    <s v="Kohl's"/>
    <n v="1189833"/>
    <d v="2021-04-25T00:00:00"/>
    <x v="4"/>
    <s v="Ouest"/>
    <s v="California"/>
    <s v="Los Angeles"/>
    <x v="0"/>
    <n v="45"/>
    <n v="950"/>
    <n v="427500"/>
    <n v="171000"/>
    <n v="0.4"/>
    <s v="Sortie"/>
  </r>
  <r>
    <s v="Kohl's"/>
    <n v="1189833"/>
    <d v="2021-04-26T00:00:00"/>
    <x v="5"/>
    <s v="Ouest"/>
    <s v="California"/>
    <s v="Los Angeles"/>
    <x v="1"/>
    <n v="50"/>
    <n v="800"/>
    <n v="400000"/>
    <n v="100000"/>
    <n v="0.25"/>
    <s v="Sortie"/>
  </r>
  <r>
    <s v="Kohl's"/>
    <n v="1189833"/>
    <d v="2021-04-27T00:00:00"/>
    <x v="6"/>
    <s v="Ouest"/>
    <s v="California"/>
    <s v="Los Angeles"/>
    <x v="2"/>
    <n v="50"/>
    <n v="750"/>
    <n v="375000"/>
    <n v="150000"/>
    <n v="0.4"/>
    <s v="Sortie"/>
  </r>
  <r>
    <s v="Kohl's"/>
    <n v="1189833"/>
    <d v="2021-04-28T00:00:00"/>
    <x v="0"/>
    <s v="Ouest"/>
    <s v="California"/>
    <s v="Los Angeles"/>
    <x v="3"/>
    <n v="45"/>
    <n v="650"/>
    <n v="292500"/>
    <n v="102375"/>
    <n v="0.35"/>
    <s v="Sortie"/>
  </r>
  <r>
    <s v="Kohl's"/>
    <n v="1189833"/>
    <d v="2021-04-29T00:00:00"/>
    <x v="1"/>
    <s v="Ouest"/>
    <s v="California"/>
    <s v="Los Angeles"/>
    <x v="4"/>
    <n v="50"/>
    <n v="700"/>
    <n v="350000"/>
    <n v="192500.00000000003"/>
    <n v="0.55000000000000004"/>
    <s v="Sortie"/>
  </r>
  <r>
    <s v="Kohl's"/>
    <n v="1189833"/>
    <d v="2021-04-30T00:00:00"/>
    <x v="2"/>
    <s v="Ouest"/>
    <s v="California"/>
    <s v="Los Angeles"/>
    <x v="5"/>
    <n v="65"/>
    <n v="700"/>
    <n v="455000"/>
    <n v="91000"/>
    <n v="0.2"/>
    <s v="Sortie"/>
  </r>
  <r>
    <s v="Kohl's"/>
    <n v="1189833"/>
    <d v="2021-05-01T00:00:00"/>
    <x v="3"/>
    <s v="Ouest"/>
    <s v="California"/>
    <s v="Los Angeles"/>
    <x v="0"/>
    <n v="50"/>
    <n v="900"/>
    <n v="450000"/>
    <n v="180000"/>
    <n v="0.4"/>
    <s v="Sortie"/>
  </r>
  <r>
    <s v="Kohl's"/>
    <n v="1189833"/>
    <d v="2021-05-02T00:00:00"/>
    <x v="4"/>
    <s v="Ouest"/>
    <s v="California"/>
    <s v="Los Angeles"/>
    <x v="1"/>
    <n v="55.000000000000007"/>
    <n v="850"/>
    <n v="467500.00000000006"/>
    <n v="116875.00000000001"/>
    <n v="0.25"/>
    <s v="Sortie"/>
  </r>
  <r>
    <s v="Kohl's"/>
    <n v="1189833"/>
    <d v="2021-05-03T00:00:00"/>
    <x v="5"/>
    <s v="Ouest"/>
    <s v="California"/>
    <s v="Los Angeles"/>
    <x v="2"/>
    <n v="50"/>
    <n v="725"/>
    <n v="362500"/>
    <n v="145000"/>
    <n v="0.4"/>
    <s v="Sortie"/>
  </r>
  <r>
    <s v="Kohl's"/>
    <n v="1189833"/>
    <d v="2021-05-04T00:00:00"/>
    <x v="6"/>
    <s v="Ouest"/>
    <s v="California"/>
    <s v="Los Angeles"/>
    <x v="3"/>
    <n v="50"/>
    <n v="675"/>
    <n v="337500"/>
    <n v="118124.99999999999"/>
    <n v="0.35"/>
    <s v="Sortie"/>
  </r>
  <r>
    <s v="Kohl's"/>
    <n v="1189833"/>
    <d v="2021-05-05T00:00:00"/>
    <x v="0"/>
    <s v="Ouest"/>
    <s v="California"/>
    <s v="Los Angeles"/>
    <x v="4"/>
    <n v="60"/>
    <n v="675"/>
    <n v="405000"/>
    <n v="222750.00000000003"/>
    <n v="0.55000000000000004"/>
    <s v="Sortie"/>
  </r>
  <r>
    <s v="Kohl's"/>
    <n v="1189833"/>
    <d v="2021-05-06T00:00:00"/>
    <x v="1"/>
    <s v="Ouest"/>
    <s v="California"/>
    <s v="Los Angeles"/>
    <x v="5"/>
    <n v="65"/>
    <n v="650"/>
    <n v="422500"/>
    <n v="84500"/>
    <n v="0.2"/>
    <s v="Sortie"/>
  </r>
  <r>
    <s v="Kohl's"/>
    <n v="1189833"/>
    <d v="2021-05-07T00:00:00"/>
    <x v="2"/>
    <s v="Ouest"/>
    <s v="California"/>
    <s v="Los Angeles"/>
    <x v="0"/>
    <n v="50"/>
    <n v="850"/>
    <n v="425000"/>
    <n v="170000"/>
    <n v="0.4"/>
    <s v="Sortie"/>
  </r>
  <r>
    <s v="Kohl's"/>
    <n v="1189833"/>
    <d v="2021-05-08T00:00:00"/>
    <x v="3"/>
    <s v="Ouest"/>
    <s v="California"/>
    <s v="Los Angeles"/>
    <x v="1"/>
    <n v="55.000000000000007"/>
    <n v="850"/>
    <n v="467500.00000000006"/>
    <n v="116875.00000000001"/>
    <n v="0.25"/>
    <s v="Sortie"/>
  </r>
  <r>
    <s v="Kohl's"/>
    <n v="1189833"/>
    <d v="2021-05-09T00:00:00"/>
    <x v="4"/>
    <s v="Ouest"/>
    <s v="California"/>
    <s v="Los Angeles"/>
    <x v="2"/>
    <n v="50"/>
    <n v="700"/>
    <n v="350000"/>
    <n v="140000"/>
    <n v="0.4"/>
    <s v="Sortie"/>
  </r>
  <r>
    <s v="Kohl's"/>
    <n v="1189833"/>
    <d v="2021-05-10T00:00:00"/>
    <x v="5"/>
    <s v="Ouest"/>
    <s v="California"/>
    <s v="Los Angeles"/>
    <x v="3"/>
    <n v="50"/>
    <n v="650"/>
    <n v="325000"/>
    <n v="113750"/>
    <n v="0.35"/>
    <s v="Sortie"/>
  </r>
  <r>
    <s v="Kohl's"/>
    <n v="1189833"/>
    <d v="2021-05-11T00:00:00"/>
    <x v="6"/>
    <s v="Ouest"/>
    <s v="California"/>
    <s v="Los Angeles"/>
    <x v="4"/>
    <n v="60"/>
    <n v="650"/>
    <n v="390000"/>
    <n v="214500.00000000003"/>
    <n v="0.55000000000000004"/>
    <s v="Sortie"/>
  </r>
  <r>
    <s v="Kohl's"/>
    <n v="1189833"/>
    <d v="2021-05-12T00:00:00"/>
    <x v="0"/>
    <s v="Ouest"/>
    <s v="California"/>
    <s v="Los Angeles"/>
    <x v="5"/>
    <n v="65"/>
    <n v="700"/>
    <n v="455000"/>
    <n v="91000"/>
    <n v="0.2"/>
    <s v="Sortie"/>
  </r>
  <r>
    <s v="Kohl's"/>
    <n v="1189833"/>
    <d v="2021-05-13T00:00:00"/>
    <x v="1"/>
    <s v="Ouest"/>
    <s v="California"/>
    <s v="Los Angeles"/>
    <x v="0"/>
    <n v="50"/>
    <n v="800"/>
    <n v="400000"/>
    <n v="160000"/>
    <n v="0.4"/>
    <s v="Sortie"/>
  </r>
  <r>
    <s v="Kohl's"/>
    <n v="1189833"/>
    <d v="2021-05-14T00:00:00"/>
    <x v="2"/>
    <s v="Ouest"/>
    <s v="California"/>
    <s v="Los Angeles"/>
    <x v="1"/>
    <n v="55.000000000000007"/>
    <n v="800"/>
    <n v="440000.00000000006"/>
    <n v="110000.00000000001"/>
    <n v="0.25"/>
    <s v="Sortie"/>
  </r>
  <r>
    <s v="Kohl's"/>
    <n v="1189833"/>
    <d v="2021-05-15T00:00:00"/>
    <x v="3"/>
    <s v="Ouest"/>
    <s v="California"/>
    <s v="Los Angeles"/>
    <x v="2"/>
    <n v="50"/>
    <n v="650"/>
    <n v="325000"/>
    <n v="130000"/>
    <n v="0.4"/>
    <s v="Sortie"/>
  </r>
  <r>
    <s v="Kohl's"/>
    <n v="1189833"/>
    <d v="2021-05-16T00:00:00"/>
    <x v="4"/>
    <s v="Ouest"/>
    <s v="California"/>
    <s v="Los Angeles"/>
    <x v="3"/>
    <n v="50"/>
    <n v="625"/>
    <n v="312500"/>
    <n v="109375"/>
    <n v="0.35"/>
    <s v="Sortie"/>
  </r>
  <r>
    <s v="Kohl's"/>
    <n v="1189833"/>
    <d v="2021-05-17T00:00:00"/>
    <x v="5"/>
    <s v="Ouest"/>
    <s v="California"/>
    <s v="Los Angeles"/>
    <x v="4"/>
    <n v="60"/>
    <n v="600"/>
    <n v="360000"/>
    <n v="198000.00000000003"/>
    <n v="0.55000000000000004"/>
    <s v="Sortie"/>
  </r>
  <r>
    <s v="Kohl's"/>
    <n v="1189833"/>
    <d v="2021-05-18T00:00:00"/>
    <x v="6"/>
    <s v="Ouest"/>
    <s v="California"/>
    <s v="Los Angeles"/>
    <x v="5"/>
    <n v="65"/>
    <n v="650"/>
    <n v="422500"/>
    <n v="84500"/>
    <n v="0.2"/>
    <s v="Sortie"/>
  </r>
  <r>
    <s v="Kohl's"/>
    <n v="1189833"/>
    <d v="2021-05-19T00:00:00"/>
    <x v="0"/>
    <s v="Ouest"/>
    <s v="California"/>
    <s v="Los Angeles"/>
    <x v="0"/>
    <n v="50"/>
    <n v="825"/>
    <n v="412500"/>
    <n v="165000"/>
    <n v="0.4"/>
    <s v="Sortie"/>
  </r>
  <r>
    <s v="Kohl's"/>
    <n v="1189833"/>
    <d v="2021-05-20T00:00:00"/>
    <x v="1"/>
    <s v="Ouest"/>
    <s v="California"/>
    <s v="Los Angeles"/>
    <x v="1"/>
    <n v="55.000000000000007"/>
    <n v="825"/>
    <n v="453750.00000000006"/>
    <n v="113437.50000000001"/>
    <n v="0.25"/>
    <s v="Sortie"/>
  </r>
  <r>
    <s v="Kohl's"/>
    <n v="1189833"/>
    <d v="2021-05-21T00:00:00"/>
    <x v="2"/>
    <s v="Ouest"/>
    <s v="California"/>
    <s v="Los Angeles"/>
    <x v="2"/>
    <n v="50"/>
    <n v="675"/>
    <n v="337500"/>
    <n v="135000"/>
    <n v="0.4"/>
    <s v="Sortie"/>
  </r>
  <r>
    <s v="Kohl's"/>
    <n v="1189833"/>
    <d v="2021-05-22T00:00:00"/>
    <x v="3"/>
    <s v="Ouest"/>
    <s v="California"/>
    <s v="Los Angeles"/>
    <x v="3"/>
    <n v="50"/>
    <n v="650"/>
    <n v="325000"/>
    <n v="113750"/>
    <n v="0.35"/>
    <s v="Sortie"/>
  </r>
  <r>
    <s v="Kohl's"/>
    <n v="1189833"/>
    <d v="2021-05-23T00:00:00"/>
    <x v="4"/>
    <s v="Ouest"/>
    <s v="California"/>
    <s v="Los Angeles"/>
    <x v="4"/>
    <n v="60"/>
    <n v="600"/>
    <n v="360000"/>
    <n v="198000.00000000003"/>
    <n v="0.55000000000000004"/>
    <s v="Sortie"/>
  </r>
  <r>
    <s v="Kohl's"/>
    <n v="1189833"/>
    <d v="2021-05-24T00:00:00"/>
    <x v="5"/>
    <s v="Ouest"/>
    <s v="California"/>
    <s v="Los Angeles"/>
    <x v="5"/>
    <n v="65"/>
    <n v="700"/>
    <n v="455000"/>
    <n v="91000"/>
    <n v="0.2"/>
    <s v="Sortie"/>
  </r>
  <r>
    <s v="Kohl's"/>
    <n v="1189833"/>
    <d v="2021-05-25T00:00:00"/>
    <x v="6"/>
    <s v="Ouest"/>
    <s v="California"/>
    <s v="Los Angeles"/>
    <x v="0"/>
    <n v="50"/>
    <n v="900"/>
    <n v="450000"/>
    <n v="180000"/>
    <n v="0.4"/>
    <s v="Sortie"/>
  </r>
  <r>
    <s v="Kohl's"/>
    <n v="1189833"/>
    <d v="2021-05-26T00:00:00"/>
    <x v="0"/>
    <s v="Ouest"/>
    <s v="California"/>
    <s v="Los Angeles"/>
    <x v="1"/>
    <n v="55.000000000000007"/>
    <n v="900"/>
    <n v="495000.00000000006"/>
    <n v="123750.00000000001"/>
    <n v="0.25"/>
    <s v="Sortie"/>
  </r>
  <r>
    <s v="Kohl's"/>
    <n v="1189833"/>
    <d v="2021-05-27T00:00:00"/>
    <x v="1"/>
    <s v="Ouest"/>
    <s v="California"/>
    <s v="Los Angeles"/>
    <x v="2"/>
    <n v="50"/>
    <n v="700"/>
    <n v="350000"/>
    <n v="140000"/>
    <n v="0.4"/>
    <s v="Sortie"/>
  </r>
  <r>
    <s v="Kohl's"/>
    <n v="1189833"/>
    <d v="2021-05-28T00:00:00"/>
    <x v="2"/>
    <s v="Ouest"/>
    <s v="California"/>
    <s v="Los Angeles"/>
    <x v="3"/>
    <n v="50"/>
    <n v="700"/>
    <n v="350000"/>
    <n v="122499.99999999999"/>
    <n v="0.35"/>
    <s v="Sortie"/>
  </r>
  <r>
    <s v="Kohl's"/>
    <n v="1189833"/>
    <d v="2021-05-29T00:00:00"/>
    <x v="3"/>
    <s v="Ouest"/>
    <s v="California"/>
    <s v="Los Angeles"/>
    <x v="4"/>
    <n v="60"/>
    <n v="625"/>
    <n v="375000"/>
    <n v="206250.00000000003"/>
    <n v="0.55000000000000004"/>
    <s v="Sortie"/>
  </r>
  <r>
    <s v="Kohl's"/>
    <n v="1189833"/>
    <d v="2021-05-30T00:00:00"/>
    <x v="4"/>
    <s v="Ouest"/>
    <s v="California"/>
    <s v="Los Angeles"/>
    <x v="5"/>
    <n v="65"/>
    <n v="725"/>
    <n v="471250"/>
    <n v="94250"/>
    <n v="0.2"/>
    <s v="Sortie"/>
  </r>
  <r>
    <s v="Foot Locker"/>
    <n v="1185732"/>
    <d v="2021-05-31T00:00:00"/>
    <x v="5"/>
    <s v="Ouest"/>
    <s v="California"/>
    <s v="Los Angeles"/>
    <x v="0"/>
    <n v="45"/>
    <n v="475"/>
    <n v="213750"/>
    <n v="85500"/>
    <n v="0.4"/>
    <s v="Sortie"/>
  </r>
  <r>
    <s v="Foot Locker"/>
    <n v="1185732"/>
    <d v="2021-06-01T00:00:00"/>
    <x v="6"/>
    <s v="Ouest"/>
    <s v="California"/>
    <s v="Los Angeles"/>
    <x v="1"/>
    <n v="45"/>
    <n v="275"/>
    <n v="123750"/>
    <n v="43312.5"/>
    <n v="0.35"/>
    <s v="Sortie"/>
  </r>
  <r>
    <s v="Foot Locker"/>
    <n v="1185732"/>
    <d v="2021-06-02T00:00:00"/>
    <x v="0"/>
    <s v="Ouest"/>
    <s v="California"/>
    <s v="Los Angeles"/>
    <x v="2"/>
    <n v="35"/>
    <n v="275"/>
    <n v="96250"/>
    <n v="33687.5"/>
    <n v="0.35"/>
    <s v="Sortie"/>
  </r>
  <r>
    <s v="Foot Locker"/>
    <n v="1185732"/>
    <d v="2021-06-03T00:00:00"/>
    <x v="1"/>
    <s v="Ouest"/>
    <s v="California"/>
    <s v="Los Angeles"/>
    <x v="3"/>
    <n v="40"/>
    <n v="125"/>
    <n v="50000"/>
    <n v="20000"/>
    <n v="0.4"/>
    <s v="Sortie"/>
  </r>
  <r>
    <s v="Foot Locker"/>
    <n v="1185732"/>
    <d v="2021-06-04T00:00:00"/>
    <x v="2"/>
    <s v="Milieu ouest"/>
    <s v="Illinois"/>
    <s v="Chicago"/>
    <x v="4"/>
    <n v="54.999999999999993"/>
    <n v="175"/>
    <n v="96249.999999999985"/>
    <n v="33687.499999999993"/>
    <n v="0.35"/>
    <s v="Sortie"/>
  </r>
  <r>
    <s v="Foot Locker"/>
    <n v="1185732"/>
    <d v="2021-06-05T00:00:00"/>
    <x v="3"/>
    <s v="Milieu ouest"/>
    <s v="Illinois"/>
    <s v="Chicago"/>
    <x v="5"/>
    <n v="45"/>
    <n v="275"/>
    <n v="123750"/>
    <n v="61875"/>
    <n v="0.5"/>
    <s v="Sortie"/>
  </r>
  <r>
    <s v="Foot Locker"/>
    <n v="1185732"/>
    <d v="2021-06-06T00:00:00"/>
    <x v="4"/>
    <s v="Milieu ouest"/>
    <s v="Illinois"/>
    <s v="Chicago"/>
    <x v="0"/>
    <n v="45"/>
    <n v="525"/>
    <n v="236250"/>
    <n v="94500"/>
    <n v="0.4"/>
    <s v="Sortie"/>
  </r>
  <r>
    <s v="Foot Locker"/>
    <n v="1185732"/>
    <d v="2021-06-07T00:00:00"/>
    <x v="5"/>
    <s v="Milieu ouest"/>
    <s v="Illinois"/>
    <s v="Chicago"/>
    <x v="1"/>
    <n v="45"/>
    <n v="175"/>
    <n v="78750"/>
    <n v="27562.5"/>
    <n v="0.35"/>
    <s v="Sortie"/>
  </r>
  <r>
    <s v="Foot Locker"/>
    <n v="1185732"/>
    <d v="2021-06-08T00:00:00"/>
    <x v="6"/>
    <s v="Milieu ouest"/>
    <s v="Illinois"/>
    <s v="Chicago"/>
    <x v="2"/>
    <n v="35"/>
    <n v="225"/>
    <n v="78750"/>
    <n v="27562.5"/>
    <n v="0.35"/>
    <s v="Sortie"/>
  </r>
  <r>
    <s v="Foot Locker"/>
    <n v="1185732"/>
    <d v="2021-06-09T00:00:00"/>
    <x v="0"/>
    <s v="Milieu ouest"/>
    <s v="Illinois"/>
    <s v="Chicago"/>
    <x v="3"/>
    <n v="40"/>
    <n v="100"/>
    <n v="40000"/>
    <n v="16000"/>
    <n v="0.4"/>
    <s v="Sortie"/>
  </r>
  <r>
    <s v="Foot Locker"/>
    <n v="1185732"/>
    <d v="2021-06-10T00:00:00"/>
    <x v="1"/>
    <s v="Milieu ouest"/>
    <s v="Illinois"/>
    <s v="Chicago"/>
    <x v="4"/>
    <n v="54.999999999999993"/>
    <n v="175"/>
    <n v="96249.999999999985"/>
    <n v="33687.499999999993"/>
    <n v="0.35"/>
    <s v="Sortie"/>
  </r>
  <r>
    <s v="Foot Locker"/>
    <n v="1185732"/>
    <d v="2021-06-11T00:00:00"/>
    <x v="2"/>
    <s v="Milieu ouest"/>
    <s v="Illinois"/>
    <s v="Chicago"/>
    <x v="5"/>
    <n v="45"/>
    <n v="275"/>
    <n v="123750"/>
    <n v="61875"/>
    <n v="0.5"/>
    <s v="Sortie"/>
  </r>
  <r>
    <s v="Foot Locker"/>
    <n v="1185732"/>
    <d v="2021-06-12T00:00:00"/>
    <x v="3"/>
    <s v="Milieu ouest"/>
    <s v="Illinois"/>
    <s v="Chicago"/>
    <x v="0"/>
    <n v="50"/>
    <n v="495"/>
    <n v="247500"/>
    <n v="99000"/>
    <n v="0.4"/>
    <s v="Sortie"/>
  </r>
  <r>
    <s v="Foot Locker"/>
    <n v="1185732"/>
    <d v="2021-06-13T00:00:00"/>
    <x v="4"/>
    <s v="Milieu ouest"/>
    <s v="Illinois"/>
    <s v="Chicago"/>
    <x v="1"/>
    <n v="50"/>
    <n v="200"/>
    <n v="100000"/>
    <n v="35000"/>
    <n v="0.35"/>
    <s v="Sortie"/>
  </r>
  <r>
    <s v="Foot Locker"/>
    <n v="1185732"/>
    <d v="2021-06-14T00:00:00"/>
    <x v="5"/>
    <s v="Milieu ouest"/>
    <s v="Illinois"/>
    <s v="Chicago"/>
    <x v="2"/>
    <n v="40"/>
    <n v="225"/>
    <n v="90000"/>
    <n v="31499.999999999996"/>
    <n v="0.35"/>
    <s v="Sortie"/>
  </r>
  <r>
    <s v="Foot Locker"/>
    <n v="1185732"/>
    <d v="2021-06-15T00:00:00"/>
    <x v="6"/>
    <s v="Milieu ouest"/>
    <s v="Illinois"/>
    <s v="Chicago"/>
    <x v="3"/>
    <n v="45"/>
    <n v="75"/>
    <n v="33750"/>
    <n v="13500"/>
    <n v="0.4"/>
    <s v="Sortie"/>
  </r>
  <r>
    <s v="Foot Locker"/>
    <n v="1185732"/>
    <d v="2021-06-16T00:00:00"/>
    <x v="0"/>
    <s v="Milieu ouest"/>
    <s v="Illinois"/>
    <s v="Chicago"/>
    <x v="4"/>
    <n v="60"/>
    <n v="125"/>
    <n v="75000"/>
    <n v="26250"/>
    <n v="0.35"/>
    <s v="Sortie"/>
  </r>
  <r>
    <s v="Foot Locker"/>
    <n v="1185732"/>
    <d v="2021-06-17T00:00:00"/>
    <x v="1"/>
    <s v="Milieu ouest"/>
    <s v="Illinois"/>
    <s v="Chicago"/>
    <x v="5"/>
    <n v="50"/>
    <n v="225"/>
    <n v="112500"/>
    <n v="56250"/>
    <n v="0.5"/>
    <s v="Sortie"/>
  </r>
  <r>
    <s v="Foot Locker"/>
    <n v="1185732"/>
    <d v="2021-06-18T00:00:00"/>
    <x v="2"/>
    <s v="Milieu ouest"/>
    <s v="Illinois"/>
    <s v="Chicago"/>
    <x v="0"/>
    <n v="50"/>
    <n v="450"/>
    <n v="225000"/>
    <n v="90000"/>
    <n v="0.4"/>
    <s v="Sortie"/>
  </r>
  <r>
    <s v="Foot Locker"/>
    <n v="1185732"/>
    <d v="2021-06-19T00:00:00"/>
    <x v="3"/>
    <s v="Milieu ouest"/>
    <s v="Illinois"/>
    <s v="Chicago"/>
    <x v="1"/>
    <n v="50"/>
    <n v="150"/>
    <n v="75000"/>
    <n v="26250"/>
    <n v="0.35"/>
    <s v="Sortie"/>
  </r>
  <r>
    <s v="Foot Locker"/>
    <n v="1185732"/>
    <d v="2021-06-20T00:00:00"/>
    <x v="4"/>
    <s v="Milieu ouest"/>
    <s v="Illinois"/>
    <s v="Chicago"/>
    <x v="2"/>
    <n v="40"/>
    <n v="150"/>
    <n v="60000"/>
    <n v="21000"/>
    <n v="0.35"/>
    <s v="Sortie"/>
  </r>
  <r>
    <s v="Foot Locker"/>
    <n v="1185732"/>
    <d v="2021-06-21T00:00:00"/>
    <x v="5"/>
    <s v="Milieu ouest"/>
    <s v="Illinois"/>
    <s v="Chicago"/>
    <x v="3"/>
    <n v="45"/>
    <n v="75"/>
    <n v="33750"/>
    <n v="13500"/>
    <n v="0.4"/>
    <s v="Sortie"/>
  </r>
  <r>
    <s v="Foot Locker"/>
    <n v="1185732"/>
    <d v="2021-06-22T00:00:00"/>
    <x v="6"/>
    <s v="Milieu ouest"/>
    <s v="Illinois"/>
    <s v="Chicago"/>
    <x v="4"/>
    <n v="60"/>
    <n v="100"/>
    <n v="60000"/>
    <n v="21000"/>
    <n v="0.35"/>
    <s v="Sortie"/>
  </r>
  <r>
    <s v="Foot Locker"/>
    <n v="1185732"/>
    <d v="2021-06-23T00:00:00"/>
    <x v="0"/>
    <s v="Milieu ouest"/>
    <s v="Illinois"/>
    <s v="Chicago"/>
    <x v="5"/>
    <n v="50"/>
    <n v="225"/>
    <n v="112500"/>
    <n v="56250"/>
    <n v="0.5"/>
    <s v="Sortie"/>
  </r>
  <r>
    <s v="Foot Locker"/>
    <n v="1185732"/>
    <d v="2021-06-24T00:00:00"/>
    <x v="1"/>
    <s v="Milieu ouest"/>
    <s v="Illinois"/>
    <s v="Chicago"/>
    <x v="0"/>
    <n v="60"/>
    <n v="495"/>
    <n v="297000"/>
    <n v="118800"/>
    <n v="0.4"/>
    <s v="Sortie"/>
  </r>
  <r>
    <s v="Foot Locker"/>
    <n v="1185732"/>
    <d v="2021-06-25T00:00:00"/>
    <x v="2"/>
    <s v="Milieu ouest"/>
    <s v="Illinois"/>
    <s v="Chicago"/>
    <x v="1"/>
    <n v="55.000000000000007"/>
    <n v="200"/>
    <n v="110000.00000000001"/>
    <n v="38500"/>
    <n v="0.35"/>
    <s v="Sortie"/>
  </r>
  <r>
    <s v="Foot Locker"/>
    <n v="1185732"/>
    <d v="2021-06-26T00:00:00"/>
    <x v="3"/>
    <s v="Milieu ouest"/>
    <s v="Illinois"/>
    <s v="Chicago"/>
    <x v="2"/>
    <n v="50"/>
    <n v="175"/>
    <n v="87500"/>
    <n v="30624.999999999996"/>
    <n v="0.35"/>
    <s v="Sortie"/>
  </r>
  <r>
    <s v="Foot Locker"/>
    <n v="1185732"/>
    <d v="2021-06-27T00:00:00"/>
    <x v="4"/>
    <s v="Milieu ouest"/>
    <s v="Illinois"/>
    <s v="Chicago"/>
    <x v="3"/>
    <n v="50"/>
    <n v="100"/>
    <n v="50000"/>
    <n v="20000"/>
    <n v="0.4"/>
    <s v="Sortie"/>
  </r>
  <r>
    <s v="Foot Locker"/>
    <n v="1185732"/>
    <d v="2021-06-28T00:00:00"/>
    <x v="5"/>
    <s v="Milieu ouest"/>
    <s v="Illinois"/>
    <s v="Chicago"/>
    <x v="4"/>
    <n v="60"/>
    <n v="125"/>
    <n v="75000"/>
    <n v="26250"/>
    <n v="0.35"/>
    <s v="Sortie"/>
  </r>
  <r>
    <s v="Foot Locker"/>
    <n v="1185732"/>
    <d v="2021-06-29T00:00:00"/>
    <x v="6"/>
    <s v="Milieu ouest"/>
    <s v="Illinois"/>
    <s v="Chicago"/>
    <x v="5"/>
    <n v="65"/>
    <n v="250"/>
    <n v="162500"/>
    <n v="81250"/>
    <n v="0.5"/>
    <s v="Sortie"/>
  </r>
  <r>
    <s v="Foot Locker"/>
    <n v="1185732"/>
    <d v="2021-06-30T00:00:00"/>
    <x v="0"/>
    <s v="Milieu ouest"/>
    <s v="Illinois"/>
    <s v="Chicago"/>
    <x v="0"/>
    <n v="50"/>
    <n v="500"/>
    <n v="250000"/>
    <n v="100000"/>
    <n v="0.4"/>
    <s v="Sortie"/>
  </r>
  <r>
    <s v="Foot Locker"/>
    <n v="1185732"/>
    <d v="2021-07-01T00:00:00"/>
    <x v="1"/>
    <s v="Milieu ouest"/>
    <s v="Illinois"/>
    <s v="Chicago"/>
    <x v="1"/>
    <n v="45.000000000000007"/>
    <n v="250"/>
    <n v="112500.00000000001"/>
    <n v="39375"/>
    <n v="0.35"/>
    <s v="Sortie"/>
  </r>
  <r>
    <s v="Foot Locker"/>
    <n v="1185732"/>
    <d v="2021-07-02T00:00:00"/>
    <x v="2"/>
    <s v="Milieu ouest"/>
    <s v="Illinois"/>
    <s v="Chicago"/>
    <x v="2"/>
    <n v="40"/>
    <n v="200"/>
    <n v="80000"/>
    <n v="28000"/>
    <n v="0.35"/>
    <s v="Sortie"/>
  </r>
  <r>
    <s v="Foot Locker"/>
    <n v="1185732"/>
    <d v="2021-07-03T00:00:00"/>
    <x v="3"/>
    <s v="Milieu ouest"/>
    <s v="Illinois"/>
    <s v="Chicago"/>
    <x v="3"/>
    <n v="40"/>
    <n v="175"/>
    <n v="70000"/>
    <n v="28000"/>
    <n v="0.4"/>
    <s v="Sortie"/>
  </r>
  <r>
    <s v="Foot Locker"/>
    <n v="1185732"/>
    <d v="2021-07-04T00:00:00"/>
    <x v="4"/>
    <s v="Milieu ouest"/>
    <s v="Illinois"/>
    <s v="Chicago"/>
    <x v="4"/>
    <n v="50"/>
    <n v="175"/>
    <n v="87500"/>
    <n v="30624.999999999996"/>
    <n v="0.35"/>
    <s v="Sortie"/>
  </r>
  <r>
    <s v="Foot Locker"/>
    <n v="1185732"/>
    <d v="2021-07-05T00:00:00"/>
    <x v="5"/>
    <s v="Milieu ouest"/>
    <s v="Illinois"/>
    <s v="Chicago"/>
    <x v="5"/>
    <n v="55.000000000000007"/>
    <n v="350"/>
    <n v="192500.00000000003"/>
    <n v="96250.000000000015"/>
    <n v="0.5"/>
    <s v="Sortie"/>
  </r>
  <r>
    <s v="Foot Locker"/>
    <n v="1185732"/>
    <d v="2021-07-06T00:00:00"/>
    <x v="6"/>
    <s v="Milieu ouest"/>
    <s v="Illinois"/>
    <s v="Chicago"/>
    <x v="0"/>
    <n v="50"/>
    <n v="575"/>
    <n v="287500"/>
    <n v="115000"/>
    <n v="0.4"/>
    <s v="Sortie"/>
  </r>
  <r>
    <s v="Foot Locker"/>
    <n v="1185732"/>
    <d v="2021-07-07T00:00:00"/>
    <x v="0"/>
    <s v="Milieu ouest"/>
    <s v="Illinois"/>
    <s v="Chicago"/>
    <x v="1"/>
    <n v="45.000000000000007"/>
    <n v="325"/>
    <n v="146250.00000000003"/>
    <n v="51187.500000000007"/>
    <n v="0.35"/>
    <s v="Sortie"/>
  </r>
  <r>
    <s v="Foot Locker"/>
    <n v="1185732"/>
    <d v="2021-07-08T00:00:00"/>
    <x v="1"/>
    <s v="Milieu ouest"/>
    <s v="Illinois"/>
    <s v="Chicago"/>
    <x v="2"/>
    <n v="40"/>
    <n v="250"/>
    <n v="100000"/>
    <n v="35000"/>
    <n v="0.35"/>
    <s v="Sortie"/>
  </r>
  <r>
    <s v="Foot Locker"/>
    <n v="1185732"/>
    <d v="2021-07-09T00:00:00"/>
    <x v="2"/>
    <s v="Milieu ouest"/>
    <s v="Illinois"/>
    <s v="Chicago"/>
    <x v="3"/>
    <n v="40"/>
    <n v="200"/>
    <n v="80000"/>
    <n v="32000"/>
    <n v="0.4"/>
    <s v="Sortie"/>
  </r>
  <r>
    <s v="Foot Locker"/>
    <n v="1185732"/>
    <d v="2021-07-10T00:00:00"/>
    <x v="3"/>
    <s v="Milieu ouest"/>
    <s v="Illinois"/>
    <s v="Chicago"/>
    <x v="4"/>
    <n v="50"/>
    <n v="225"/>
    <n v="112500"/>
    <n v="39375"/>
    <n v="0.35"/>
    <s v="Sortie"/>
  </r>
  <r>
    <s v="Foot Locker"/>
    <n v="1185732"/>
    <d v="2021-07-11T00:00:00"/>
    <x v="4"/>
    <s v="Milieu ouest"/>
    <s v="Illinois"/>
    <s v="Chicago"/>
    <x v="5"/>
    <n v="55.000000000000007"/>
    <n v="400"/>
    <n v="220000.00000000003"/>
    <n v="110000.00000000001"/>
    <n v="0.5"/>
    <s v="Sortie"/>
  </r>
  <r>
    <s v="Foot Locker"/>
    <n v="1185732"/>
    <d v="2021-07-12T00:00:00"/>
    <x v="5"/>
    <s v="Milieu ouest"/>
    <s v="Illinois"/>
    <s v="Chicago"/>
    <x v="0"/>
    <n v="50"/>
    <n v="550"/>
    <n v="275000"/>
    <n v="110000"/>
    <n v="0.4"/>
    <s v="Sortie"/>
  </r>
  <r>
    <s v="Foot Locker"/>
    <n v="1185732"/>
    <d v="2021-07-13T00:00:00"/>
    <x v="6"/>
    <s v="Milieu ouest"/>
    <s v="Illinois"/>
    <s v="Chicago"/>
    <x v="1"/>
    <n v="45.000000000000007"/>
    <n v="325"/>
    <n v="146250.00000000003"/>
    <n v="51187.500000000007"/>
    <n v="0.35"/>
    <s v="Sortie"/>
  </r>
  <r>
    <s v="Foot Locker"/>
    <n v="1185732"/>
    <d v="2021-07-14T00:00:00"/>
    <x v="0"/>
    <s v="Milieu ouest"/>
    <s v="Illinois"/>
    <s v="Chicago"/>
    <x v="2"/>
    <n v="40"/>
    <n v="250"/>
    <n v="100000"/>
    <n v="35000"/>
    <n v="0.35"/>
    <s v="Sortie"/>
  </r>
  <r>
    <s v="Foot Locker"/>
    <n v="1185732"/>
    <d v="2021-07-15T00:00:00"/>
    <x v="1"/>
    <s v="Milieu ouest"/>
    <s v="Illinois"/>
    <s v="Chicago"/>
    <x v="3"/>
    <n v="40"/>
    <n v="225"/>
    <n v="90000"/>
    <n v="36000"/>
    <n v="0.4"/>
    <s v="Sortie"/>
  </r>
  <r>
    <s v="Foot Locker"/>
    <n v="1185732"/>
    <d v="2021-07-16T00:00:00"/>
    <x v="2"/>
    <s v="Milieu ouest"/>
    <s v="Illinois"/>
    <s v="Chicago"/>
    <x v="4"/>
    <n v="50"/>
    <n v="200"/>
    <n v="100000"/>
    <n v="35000"/>
    <n v="0.35"/>
    <s v="Sortie"/>
  </r>
  <r>
    <s v="Foot Locker"/>
    <n v="1185732"/>
    <d v="2021-07-17T00:00:00"/>
    <x v="3"/>
    <s v="Milieu ouest"/>
    <s v="Illinois"/>
    <s v="Chicago"/>
    <x v="5"/>
    <n v="55.000000000000007"/>
    <n v="375"/>
    <n v="206250.00000000003"/>
    <n v="103125.00000000001"/>
    <n v="0.5"/>
    <s v="Sortie"/>
  </r>
  <r>
    <s v="Foot Locker"/>
    <n v="1185732"/>
    <d v="2021-07-18T00:00:00"/>
    <x v="4"/>
    <s v="Milieu ouest"/>
    <s v="Illinois"/>
    <s v="Chicago"/>
    <x v="0"/>
    <n v="50"/>
    <n v="500"/>
    <n v="250000"/>
    <n v="100000"/>
    <n v="0.4"/>
    <s v="Sortie"/>
  </r>
  <r>
    <s v="Foot Locker"/>
    <n v="1185732"/>
    <d v="2021-07-19T00:00:00"/>
    <x v="5"/>
    <s v="Milieu ouest"/>
    <s v="Illinois"/>
    <s v="Chicago"/>
    <x v="1"/>
    <n v="45.000000000000007"/>
    <n v="300"/>
    <n v="135000.00000000003"/>
    <n v="47250.000000000007"/>
    <n v="0.35"/>
    <s v="Sortie"/>
  </r>
  <r>
    <s v="Foot Locker"/>
    <n v="1185732"/>
    <d v="2021-07-20T00:00:00"/>
    <x v="6"/>
    <s v="Milieu ouest"/>
    <s v="Illinois"/>
    <s v="Chicago"/>
    <x v="2"/>
    <n v="40"/>
    <n v="200"/>
    <n v="80000"/>
    <n v="28000"/>
    <n v="0.35"/>
    <s v="Sortie"/>
  </r>
  <r>
    <s v="Foot Locker"/>
    <n v="1185732"/>
    <d v="2021-07-21T00:00:00"/>
    <x v="0"/>
    <s v="Milieu ouest"/>
    <s v="Illinois"/>
    <s v="Chicago"/>
    <x v="3"/>
    <n v="40"/>
    <n v="175"/>
    <n v="70000"/>
    <n v="28000"/>
    <n v="0.4"/>
    <s v="Sortie"/>
  </r>
  <r>
    <s v="Foot Locker"/>
    <n v="1185732"/>
    <d v="2021-07-22T00:00:00"/>
    <x v="1"/>
    <s v="Milieu ouest"/>
    <s v="Illinois"/>
    <s v="Chicago"/>
    <x v="4"/>
    <n v="50"/>
    <n v="175"/>
    <n v="87500"/>
    <n v="30624.999999999996"/>
    <n v="0.35"/>
    <s v="Sortie"/>
  </r>
  <r>
    <s v="Foot Locker"/>
    <n v="1185732"/>
    <d v="2021-07-23T00:00:00"/>
    <x v="2"/>
    <s v="Milieu ouest"/>
    <s v="Illinois"/>
    <s v="Chicago"/>
    <x v="5"/>
    <n v="55.000000000000007"/>
    <n v="250"/>
    <n v="137500.00000000003"/>
    <n v="68750.000000000015"/>
    <n v="0.5"/>
    <s v="Sortie"/>
  </r>
  <r>
    <s v="Foot Locker"/>
    <n v="1185732"/>
    <d v="2021-07-24T00:00:00"/>
    <x v="3"/>
    <s v="Milieu ouest"/>
    <s v="Illinois"/>
    <s v="Chicago"/>
    <x v="0"/>
    <n v="60"/>
    <n v="425"/>
    <n v="255000"/>
    <n v="102000"/>
    <n v="0.4"/>
    <s v="Sortie"/>
  </r>
  <r>
    <s v="Foot Locker"/>
    <n v="1185732"/>
    <d v="2021-07-25T00:00:00"/>
    <x v="4"/>
    <s v="Milieu ouest"/>
    <s v="Illinois"/>
    <s v="Chicago"/>
    <x v="1"/>
    <n v="50"/>
    <n v="250"/>
    <n v="125000"/>
    <n v="43750"/>
    <n v="0.35"/>
    <s v="Sortie"/>
  </r>
  <r>
    <s v="Foot Locker"/>
    <n v="1185732"/>
    <d v="2021-07-26T00:00:00"/>
    <x v="5"/>
    <s v="Milieu ouest"/>
    <s v="Illinois"/>
    <s v="Chicago"/>
    <x v="2"/>
    <n v="50"/>
    <n v="150"/>
    <n v="75000"/>
    <n v="26250"/>
    <n v="0.35"/>
    <s v="Sortie"/>
  </r>
  <r>
    <s v="Foot Locker"/>
    <n v="1185732"/>
    <d v="2021-07-27T00:00:00"/>
    <x v="6"/>
    <s v="Milieu ouest"/>
    <s v="Illinois"/>
    <s v="Chicago"/>
    <x v="3"/>
    <n v="50"/>
    <n v="125"/>
    <n v="62500"/>
    <n v="25000"/>
    <n v="0.4"/>
    <s v="Sortie"/>
  </r>
  <r>
    <s v="Foot Locker"/>
    <n v="1185732"/>
    <d v="2021-07-28T00:00:00"/>
    <x v="0"/>
    <s v="Milieu ouest"/>
    <s v="Illinois"/>
    <s v="Chicago"/>
    <x v="4"/>
    <n v="60"/>
    <n v="125"/>
    <n v="75000"/>
    <n v="26250"/>
    <n v="0.35"/>
    <s v="Sortie"/>
  </r>
  <r>
    <s v="Foot Locker"/>
    <n v="1185732"/>
    <d v="2021-07-29T00:00:00"/>
    <x v="1"/>
    <s v="Milieu ouest"/>
    <s v="Illinois"/>
    <s v="Chicago"/>
    <x v="5"/>
    <n v="64.999999999999986"/>
    <n v="250"/>
    <n v="162499.99999999997"/>
    <n v="81249.999999999985"/>
    <n v="0.5"/>
    <s v="Sortie"/>
  </r>
  <r>
    <s v="Foot Locker"/>
    <n v="1185732"/>
    <d v="2021-07-30T00:00:00"/>
    <x v="2"/>
    <s v="Milieu ouest"/>
    <s v="Illinois"/>
    <s v="Chicago"/>
    <x v="0"/>
    <n v="60"/>
    <n v="400"/>
    <n v="240000"/>
    <n v="96000"/>
    <n v="0.4"/>
    <s v="Sortie"/>
  </r>
  <r>
    <s v="Foot Locker"/>
    <n v="1185732"/>
    <d v="2021-07-31T00:00:00"/>
    <x v="3"/>
    <s v="Milieu ouest"/>
    <s v="Illinois"/>
    <s v="Chicago"/>
    <x v="1"/>
    <n v="50"/>
    <n v="250"/>
    <n v="125000"/>
    <n v="43750"/>
    <n v="0.35"/>
    <s v="Sortie"/>
  </r>
  <r>
    <s v="Foot Locker"/>
    <n v="1185732"/>
    <d v="2021-08-01T00:00:00"/>
    <x v="4"/>
    <s v="Milieu ouest"/>
    <s v="Illinois"/>
    <s v="Chicago"/>
    <x v="2"/>
    <n v="50"/>
    <n v="195"/>
    <n v="97500"/>
    <n v="34125"/>
    <n v="0.35"/>
    <s v="Sortie"/>
  </r>
  <r>
    <s v="Foot Locker"/>
    <n v="1185732"/>
    <d v="2021-08-02T00:00:00"/>
    <x v="5"/>
    <s v="Milieu ouest"/>
    <s v="Illinois"/>
    <s v="Chicago"/>
    <x v="3"/>
    <n v="50"/>
    <n v="175"/>
    <n v="87500"/>
    <n v="35000"/>
    <n v="0.4"/>
    <s v="Sortie"/>
  </r>
  <r>
    <s v="Foot Locker"/>
    <n v="1185732"/>
    <d v="2021-08-03T00:00:00"/>
    <x v="6"/>
    <s v="Milieu ouest"/>
    <s v="Illinois"/>
    <s v="Chicago"/>
    <x v="4"/>
    <n v="60"/>
    <n v="150"/>
    <n v="90000"/>
    <n v="31499.999999999996"/>
    <n v="0.35"/>
    <s v="Sortie"/>
  </r>
  <r>
    <s v="Foot Locker"/>
    <n v="1185732"/>
    <d v="2021-08-04T00:00:00"/>
    <x v="0"/>
    <s v="Milieu ouest"/>
    <s v="Illinois"/>
    <s v="Chicago"/>
    <x v="5"/>
    <n v="64.999999999999986"/>
    <n v="250"/>
    <n v="162499.99999999997"/>
    <n v="81249.999999999985"/>
    <n v="0.5"/>
    <s v="Sortie"/>
  </r>
  <r>
    <s v="Foot Locker"/>
    <n v="1185732"/>
    <d v="2021-08-05T00:00:00"/>
    <x v="1"/>
    <s v="Milieu ouest"/>
    <s v="Illinois"/>
    <s v="Chicago"/>
    <x v="0"/>
    <n v="60"/>
    <n v="500"/>
    <n v="300000"/>
    <n v="120000"/>
    <n v="0.4"/>
    <s v="Sortie"/>
  </r>
  <r>
    <s v="Foot Locker"/>
    <n v="1185732"/>
    <d v="2021-08-06T00:00:00"/>
    <x v="2"/>
    <s v="Milieu ouest"/>
    <s v="Illinois"/>
    <s v="Chicago"/>
    <x v="1"/>
    <n v="50"/>
    <n v="300"/>
    <n v="150000"/>
    <n v="52500"/>
    <n v="0.35"/>
    <s v="Sortie"/>
  </r>
  <r>
    <s v="Foot Locker"/>
    <n v="1185732"/>
    <d v="2021-08-07T00:00:00"/>
    <x v="3"/>
    <s v="Milieu ouest"/>
    <s v="Illinois"/>
    <s v="Chicago"/>
    <x v="2"/>
    <n v="50"/>
    <n v="250"/>
    <n v="125000"/>
    <n v="43750"/>
    <n v="0.35"/>
    <s v="Sortie"/>
  </r>
  <r>
    <s v="Foot Locker"/>
    <n v="1185732"/>
    <d v="2021-08-08T00:00:00"/>
    <x v="4"/>
    <s v="Milieu ouest"/>
    <s v="Illinois"/>
    <s v="Chicago"/>
    <x v="3"/>
    <n v="50"/>
    <n v="200"/>
    <n v="100000"/>
    <n v="40000"/>
    <n v="0.4"/>
    <s v="Sortie"/>
  </r>
  <r>
    <s v="Foot Locker"/>
    <n v="1185732"/>
    <d v="2021-08-09T00:00:00"/>
    <x v="5"/>
    <s v="Milieu ouest"/>
    <s v="Illinois"/>
    <s v="Chicago"/>
    <x v="4"/>
    <n v="60"/>
    <n v="200"/>
    <n v="120000"/>
    <n v="42000"/>
    <n v="0.35"/>
    <s v="Sortie"/>
  </r>
  <r>
    <s v="Foot Locker"/>
    <n v="1185732"/>
    <d v="2021-08-10T00:00:00"/>
    <x v="6"/>
    <s v="Milieu ouest"/>
    <s v="Illinois"/>
    <s v="Chicago"/>
    <x v="5"/>
    <n v="64.999999999999986"/>
    <n v="300"/>
    <n v="194999.99999999997"/>
    <n v="97499.999999999985"/>
    <n v="0.5"/>
    <s v="Sortie"/>
  </r>
  <r>
    <s v="Sports Direct"/>
    <n v="1197831"/>
    <d v="2021-08-11T00:00:00"/>
    <x v="0"/>
    <s v="Milieu ouest"/>
    <s v="Illinois"/>
    <s v="Chicago"/>
    <x v="0"/>
    <n v="20"/>
    <n v="725"/>
    <n v="145000"/>
    <n v="43500"/>
    <n v="0.3"/>
    <s v="Sortie"/>
  </r>
  <r>
    <s v="Sports Direct"/>
    <n v="1197831"/>
    <d v="2021-08-12T00:00:00"/>
    <x v="1"/>
    <s v="Milieu ouest"/>
    <s v="Illinois"/>
    <s v="Chicago"/>
    <x v="1"/>
    <n v="30"/>
    <n v="725"/>
    <n v="217500"/>
    <n v="65250"/>
    <n v="0.3"/>
    <s v="Sortie"/>
  </r>
  <r>
    <s v="Sports Direct"/>
    <n v="1197831"/>
    <d v="2021-08-13T00:00:00"/>
    <x v="2"/>
    <s v="Milieu ouest"/>
    <s v="Illinois"/>
    <s v="Chicago"/>
    <x v="2"/>
    <n v="30"/>
    <n v="525"/>
    <n v="157500"/>
    <n v="47250"/>
    <n v="0.3"/>
    <s v="Sortie"/>
  </r>
  <r>
    <s v="Sports Direct"/>
    <n v="1197831"/>
    <d v="2021-08-14T00:00:00"/>
    <x v="3"/>
    <s v="Milieu ouest"/>
    <s v="Illinois"/>
    <s v="Chicago"/>
    <x v="3"/>
    <n v="35"/>
    <n v="525"/>
    <n v="183750"/>
    <n v="73500"/>
    <n v="0.4"/>
    <s v="Sortie"/>
  </r>
  <r>
    <s v="Sports Direct"/>
    <n v="1197831"/>
    <d v="2021-08-15T00:00:00"/>
    <x v="4"/>
    <s v="Sud"/>
    <s v="Texas"/>
    <s v="Dallas"/>
    <x v="4"/>
    <n v="40"/>
    <n v="375"/>
    <n v="150000"/>
    <n v="37500"/>
    <n v="0.25"/>
    <s v="Sortie"/>
  </r>
  <r>
    <s v="Sports Direct"/>
    <n v="1197831"/>
    <d v="2021-08-16T00:00:00"/>
    <x v="5"/>
    <s v="Sud"/>
    <s v="Texas"/>
    <s v="Dallas"/>
    <x v="5"/>
    <n v="35"/>
    <n v="525"/>
    <n v="183750"/>
    <n v="82687.5"/>
    <n v="0.45"/>
    <s v="Sortie"/>
  </r>
  <r>
    <s v="Sports Direct"/>
    <n v="1197831"/>
    <d v="2021-08-17T00:00:00"/>
    <x v="6"/>
    <s v="Sud"/>
    <s v="Texas"/>
    <s v="Dallas"/>
    <x v="0"/>
    <n v="25"/>
    <n v="675"/>
    <n v="168750"/>
    <n v="50625"/>
    <n v="0.3"/>
    <s v="Sortie"/>
  </r>
  <r>
    <s v="Sports Direct"/>
    <n v="1197831"/>
    <d v="2021-08-18T00:00:00"/>
    <x v="0"/>
    <s v="Sud"/>
    <s v="Texas"/>
    <s v="Dallas"/>
    <x v="1"/>
    <n v="35"/>
    <n v="650"/>
    <n v="227500"/>
    <n v="68250"/>
    <n v="0.3"/>
    <s v="Sortie"/>
  </r>
  <r>
    <s v="Sports Direct"/>
    <n v="1197831"/>
    <d v="2021-08-19T00:00:00"/>
    <x v="1"/>
    <s v="Sud"/>
    <s v="Texas"/>
    <s v="Dallas"/>
    <x v="2"/>
    <n v="35"/>
    <n v="475"/>
    <n v="166250"/>
    <n v="49875"/>
    <n v="0.3"/>
    <s v="Sortie"/>
  </r>
  <r>
    <s v="Sports Direct"/>
    <n v="1197831"/>
    <d v="2021-08-20T00:00:00"/>
    <x v="2"/>
    <s v="Sud"/>
    <s v="Texas"/>
    <s v="Dallas"/>
    <x v="3"/>
    <n v="35"/>
    <n v="425"/>
    <n v="148750"/>
    <n v="59500"/>
    <n v="0.4"/>
    <s v="Sortie"/>
  </r>
  <r>
    <s v="Sports Direct"/>
    <n v="1197831"/>
    <d v="2021-08-21T00:00:00"/>
    <x v="3"/>
    <s v="Sud"/>
    <s v="Texas"/>
    <s v="Dallas"/>
    <x v="4"/>
    <n v="40"/>
    <n v="300"/>
    <n v="120000"/>
    <n v="30000"/>
    <n v="0.25"/>
    <s v="Sortie"/>
  </r>
  <r>
    <s v="Sports Direct"/>
    <n v="1197831"/>
    <d v="2021-08-22T00:00:00"/>
    <x v="4"/>
    <s v="Sud"/>
    <s v="Texas"/>
    <s v="Dallas"/>
    <x v="5"/>
    <n v="35"/>
    <n v="500"/>
    <n v="175000"/>
    <n v="78750"/>
    <n v="0.45"/>
    <s v="Sortie"/>
  </r>
  <r>
    <s v="Sports Direct"/>
    <n v="1197831"/>
    <d v="2021-08-23T00:00:00"/>
    <x v="5"/>
    <s v="Sud"/>
    <s v="Texas"/>
    <s v="Dallas"/>
    <x v="0"/>
    <n v="30"/>
    <n v="675"/>
    <n v="202500"/>
    <n v="70875"/>
    <n v="0.35"/>
    <s v="Sortie"/>
  </r>
  <r>
    <s v="Sports Direct"/>
    <n v="1197831"/>
    <d v="2021-08-24T00:00:00"/>
    <x v="6"/>
    <s v="Sud"/>
    <s v="Texas"/>
    <s v="Dallas"/>
    <x v="1"/>
    <n v="40"/>
    <n v="675"/>
    <n v="270000"/>
    <n v="94500"/>
    <n v="0.35"/>
    <s v="Sortie"/>
  </r>
  <r>
    <s v="Sports Direct"/>
    <n v="1197831"/>
    <d v="2021-08-25T00:00:00"/>
    <x v="0"/>
    <s v="Sud"/>
    <s v="Texas"/>
    <s v="Dallas"/>
    <x v="2"/>
    <n v="30"/>
    <n v="500"/>
    <n v="150000"/>
    <n v="52500"/>
    <n v="0.35"/>
    <s v="Sortie"/>
  </r>
  <r>
    <s v="Sports Direct"/>
    <n v="1197831"/>
    <d v="2021-08-26T00:00:00"/>
    <x v="1"/>
    <s v="Sud"/>
    <s v="Texas"/>
    <s v="Dallas"/>
    <x v="3"/>
    <n v="35"/>
    <n v="400"/>
    <n v="140000"/>
    <n v="63000"/>
    <n v="0.45"/>
    <s v="Sortie"/>
  </r>
  <r>
    <s v="Sports Direct"/>
    <n v="1197831"/>
    <d v="2021-08-27T00:00:00"/>
    <x v="2"/>
    <s v="Sud"/>
    <s v="Texas"/>
    <s v="Dallas"/>
    <x v="4"/>
    <n v="40"/>
    <n v="300"/>
    <n v="120000"/>
    <n v="36000"/>
    <n v="0.3"/>
    <s v="Sortie"/>
  </r>
  <r>
    <s v="Sports Direct"/>
    <n v="1197831"/>
    <d v="2021-08-28T00:00:00"/>
    <x v="3"/>
    <s v="Sud"/>
    <s v="Texas"/>
    <s v="Dallas"/>
    <x v="5"/>
    <n v="35"/>
    <n v="450"/>
    <n v="157500"/>
    <n v="78750"/>
    <n v="0.5"/>
    <s v="Sortie"/>
  </r>
  <r>
    <s v="Sports Direct"/>
    <n v="1197831"/>
    <d v="2021-08-29T00:00:00"/>
    <x v="4"/>
    <s v="Sud"/>
    <s v="Texas"/>
    <s v="Dallas"/>
    <x v="0"/>
    <n v="20"/>
    <n v="700"/>
    <n v="140000"/>
    <n v="49000"/>
    <n v="0.35"/>
    <s v="Sortie"/>
  </r>
  <r>
    <s v="Sports Direct"/>
    <n v="1197831"/>
    <d v="2021-08-30T00:00:00"/>
    <x v="5"/>
    <s v="Sud"/>
    <s v="Texas"/>
    <s v="Dallas"/>
    <x v="1"/>
    <n v="30.000000000000004"/>
    <n v="700"/>
    <n v="210000.00000000003"/>
    <n v="73500"/>
    <n v="0.35"/>
    <s v="Sortie"/>
  </r>
  <r>
    <s v="Sports Direct"/>
    <n v="1197831"/>
    <d v="2021-08-31T00:00:00"/>
    <x v="6"/>
    <s v="Sud"/>
    <s v="Texas"/>
    <s v="Dallas"/>
    <x v="2"/>
    <n v="24.999999999999996"/>
    <n v="525"/>
    <n v="131249.99999999997"/>
    <n v="45937.499999999985"/>
    <n v="0.35"/>
    <s v="Sortie"/>
  </r>
  <r>
    <s v="Sports Direct"/>
    <n v="1197831"/>
    <d v="2021-09-01T00:00:00"/>
    <x v="0"/>
    <s v="Sud"/>
    <s v="Texas"/>
    <s v="Dallas"/>
    <x v="3"/>
    <n v="30.000000000000004"/>
    <n v="425"/>
    <n v="127500.00000000001"/>
    <n v="57375.000000000007"/>
    <n v="0.45"/>
    <s v="Sortie"/>
  </r>
  <r>
    <s v="Sports Direct"/>
    <n v="1197831"/>
    <d v="2021-09-02T00:00:00"/>
    <x v="1"/>
    <s v="Sud"/>
    <s v="Texas"/>
    <s v="Dallas"/>
    <x v="4"/>
    <n v="35"/>
    <n v="325"/>
    <n v="113750"/>
    <n v="34125"/>
    <n v="0.3"/>
    <s v="Sortie"/>
  </r>
  <r>
    <s v="Sports Direct"/>
    <n v="1197831"/>
    <d v="2021-09-03T00:00:00"/>
    <x v="2"/>
    <s v="Sud"/>
    <s v="Texas"/>
    <s v="Dallas"/>
    <x v="5"/>
    <n v="30.000000000000004"/>
    <n v="600"/>
    <n v="180000.00000000003"/>
    <n v="90000.000000000015"/>
    <n v="0.5"/>
    <s v="Sortie"/>
  </r>
  <r>
    <s v="Sports Direct"/>
    <n v="1197831"/>
    <d v="2021-09-04T00:00:00"/>
    <x v="3"/>
    <s v="Sud"/>
    <s v="Texas"/>
    <s v="Dallas"/>
    <x v="0"/>
    <n v="20"/>
    <n v="750"/>
    <n v="150000"/>
    <n v="52500"/>
    <n v="0.35"/>
    <s v="Sortie"/>
  </r>
  <r>
    <s v="Sports Direct"/>
    <n v="1197831"/>
    <d v="2021-09-05T00:00:00"/>
    <x v="4"/>
    <s v="Sud"/>
    <s v="Texas"/>
    <s v="Dallas"/>
    <x v="1"/>
    <n v="30.000000000000004"/>
    <n v="775"/>
    <n v="232500.00000000003"/>
    <n v="81375"/>
    <n v="0.35"/>
    <s v="Sortie"/>
  </r>
  <r>
    <s v="Sports Direct"/>
    <n v="1197831"/>
    <d v="2021-09-06T00:00:00"/>
    <x v="5"/>
    <s v="Sud"/>
    <s v="Texas"/>
    <s v="Dallas"/>
    <x v="2"/>
    <n v="24.999999999999996"/>
    <n v="625"/>
    <n v="156249.99999999997"/>
    <n v="54687.499999999985"/>
    <n v="0.35"/>
    <s v="Sortie"/>
  </r>
  <r>
    <s v="Sports Direct"/>
    <n v="1197831"/>
    <d v="2021-09-07T00:00:00"/>
    <x v="6"/>
    <s v="Sud"/>
    <s v="Texas"/>
    <s v="Dallas"/>
    <x v="3"/>
    <n v="35"/>
    <n v="550"/>
    <n v="192500"/>
    <n v="86625"/>
    <n v="0.45"/>
    <s v="Sortie"/>
  </r>
  <r>
    <s v="Sports Direct"/>
    <n v="1197831"/>
    <d v="2021-09-08T00:00:00"/>
    <x v="0"/>
    <s v="Sud"/>
    <s v="Texas"/>
    <s v="Dallas"/>
    <x v="4"/>
    <n v="50"/>
    <n v="450"/>
    <n v="225000"/>
    <n v="67500"/>
    <n v="0.3"/>
    <s v="Sortie"/>
  </r>
  <r>
    <s v="Sports Direct"/>
    <n v="1197831"/>
    <d v="2021-09-09T00:00:00"/>
    <x v="1"/>
    <s v="Sud"/>
    <s v="Texas"/>
    <s v="Dallas"/>
    <x v="5"/>
    <n v="45"/>
    <n v="800"/>
    <n v="360000"/>
    <n v="180000"/>
    <n v="0.5"/>
    <s v="Sortie"/>
  </r>
  <r>
    <s v="Sports Direct"/>
    <n v="1197831"/>
    <d v="2021-09-10T00:00:00"/>
    <x v="2"/>
    <s v="Sud"/>
    <s v="Texas"/>
    <s v="Dallas"/>
    <x v="0"/>
    <n v="45"/>
    <n v="800"/>
    <n v="360000"/>
    <n v="125999.99999999999"/>
    <n v="0.35"/>
    <s v="Sortie"/>
  </r>
  <r>
    <s v="Sports Direct"/>
    <n v="1197831"/>
    <d v="2021-09-11T00:00:00"/>
    <x v="3"/>
    <s v="Sud"/>
    <s v="Texas"/>
    <s v="Dallas"/>
    <x v="1"/>
    <n v="50"/>
    <n v="800"/>
    <n v="400000"/>
    <n v="140000"/>
    <n v="0.35"/>
    <s v="Sortie"/>
  </r>
  <r>
    <s v="Sports Direct"/>
    <n v="1197831"/>
    <d v="2021-09-12T00:00:00"/>
    <x v="4"/>
    <s v="Sud"/>
    <s v="Texas"/>
    <s v="Dallas"/>
    <x v="2"/>
    <n v="45"/>
    <n v="650"/>
    <n v="292500"/>
    <n v="102375"/>
    <n v="0.35"/>
    <s v="Sortie"/>
  </r>
  <r>
    <s v="Sports Direct"/>
    <n v="1197831"/>
    <d v="2021-09-13T00:00:00"/>
    <x v="5"/>
    <s v="Sud"/>
    <s v="Texas"/>
    <s v="Dallas"/>
    <x v="3"/>
    <n v="45"/>
    <n v="600"/>
    <n v="270000"/>
    <n v="121500"/>
    <n v="0.45"/>
    <s v="Sortie"/>
  </r>
  <r>
    <s v="Sports Direct"/>
    <n v="1197831"/>
    <d v="2021-09-14T00:00:00"/>
    <x v="6"/>
    <s v="Sud"/>
    <s v="Texas"/>
    <s v="Dallas"/>
    <x v="4"/>
    <n v="50"/>
    <n v="500"/>
    <n v="250000"/>
    <n v="75000"/>
    <n v="0.3"/>
    <s v="Sortie"/>
  </r>
  <r>
    <s v="Sports Direct"/>
    <n v="1197831"/>
    <d v="2021-09-15T00:00:00"/>
    <x v="0"/>
    <s v="Sud"/>
    <s v="Texas"/>
    <s v="Dallas"/>
    <x v="5"/>
    <n v="55.000000000000007"/>
    <n v="875"/>
    <n v="481250.00000000006"/>
    <n v="240625.00000000003"/>
    <n v="0.5"/>
    <s v="Sortie"/>
  </r>
  <r>
    <s v="Sports Direct"/>
    <n v="1197831"/>
    <d v="2021-09-16T00:00:00"/>
    <x v="1"/>
    <s v="Sud"/>
    <s v="Texas"/>
    <s v="Dallas"/>
    <x v="0"/>
    <n v="45"/>
    <n v="825"/>
    <n v="371250"/>
    <n v="148500"/>
    <n v="0.39999999999999997"/>
    <s v="Sortie"/>
  </r>
  <r>
    <s v="Sports Direct"/>
    <n v="1197831"/>
    <d v="2021-09-17T00:00:00"/>
    <x v="2"/>
    <s v="Sud"/>
    <s v="Texas"/>
    <s v="Dallas"/>
    <x v="1"/>
    <n v="50"/>
    <n v="825"/>
    <n v="412500"/>
    <n v="165000"/>
    <n v="0.39999999999999997"/>
    <s v="Sortie"/>
  </r>
  <r>
    <s v="Sports Direct"/>
    <n v="1197831"/>
    <d v="2021-09-18T00:00:00"/>
    <x v="3"/>
    <s v="Sud"/>
    <s v="Texas"/>
    <s v="Dallas"/>
    <x v="2"/>
    <n v="45"/>
    <n v="975"/>
    <n v="438750"/>
    <n v="175499.99999999997"/>
    <n v="0.39999999999999997"/>
    <s v="Sortie"/>
  </r>
  <r>
    <s v="Sports Direct"/>
    <n v="1197831"/>
    <d v="2021-09-19T00:00:00"/>
    <x v="4"/>
    <s v="Sud"/>
    <s v="Texas"/>
    <s v="Dallas"/>
    <x v="3"/>
    <n v="45"/>
    <n v="575"/>
    <n v="258750"/>
    <n v="129375"/>
    <n v="0.5"/>
    <s v="Sortie"/>
  </r>
  <r>
    <s v="Sports Direct"/>
    <n v="1197831"/>
    <d v="2021-09-20T00:00:00"/>
    <x v="5"/>
    <s v="Sud"/>
    <s v="Texas"/>
    <s v="Dallas"/>
    <x v="4"/>
    <n v="50"/>
    <n v="575"/>
    <n v="287500"/>
    <n v="100625"/>
    <n v="0.35"/>
    <s v="Sortie"/>
  </r>
  <r>
    <s v="Sports Direct"/>
    <n v="1197831"/>
    <d v="2021-09-21T00:00:00"/>
    <x v="6"/>
    <s v="Sud"/>
    <s v="Texas"/>
    <s v="Dallas"/>
    <x v="5"/>
    <n v="60"/>
    <n v="850"/>
    <n v="510000"/>
    <n v="280500"/>
    <n v="0.55000000000000004"/>
    <s v="Sortie"/>
  </r>
  <r>
    <s v="Sports Direct"/>
    <n v="1197831"/>
    <d v="2021-09-22T00:00:00"/>
    <x v="0"/>
    <s v="Sud"/>
    <s v="Texas"/>
    <s v="Dallas"/>
    <x v="0"/>
    <n v="50"/>
    <n v="800"/>
    <n v="400000"/>
    <n v="160000"/>
    <n v="0.39999999999999997"/>
    <s v="Sortie"/>
  </r>
  <r>
    <s v="Sports Direct"/>
    <n v="1197831"/>
    <d v="2021-09-23T00:00:00"/>
    <x v="1"/>
    <s v="Sud"/>
    <s v="Texas"/>
    <s v="Dallas"/>
    <x v="1"/>
    <n v="55.000000000000007"/>
    <n v="800"/>
    <n v="440000.00000000006"/>
    <n v="176000"/>
    <n v="0.39999999999999997"/>
    <s v="Sortie"/>
  </r>
  <r>
    <s v="Sports Direct"/>
    <n v="1197831"/>
    <d v="2021-09-24T00:00:00"/>
    <x v="2"/>
    <s v="Sud"/>
    <s v="Texas"/>
    <s v="Dallas"/>
    <x v="2"/>
    <n v="50"/>
    <n v="975"/>
    <n v="487500"/>
    <n v="194999.99999999997"/>
    <n v="0.39999999999999997"/>
    <s v="Sortie"/>
  </r>
  <r>
    <s v="Sports Direct"/>
    <n v="1197831"/>
    <d v="2021-09-25T00:00:00"/>
    <x v="3"/>
    <s v="Sud"/>
    <s v="Texas"/>
    <s v="Dallas"/>
    <x v="3"/>
    <n v="50"/>
    <n v="525"/>
    <n v="262500"/>
    <n v="131250"/>
    <n v="0.5"/>
    <s v="Sortie"/>
  </r>
  <r>
    <s v="Sports Direct"/>
    <n v="1197831"/>
    <d v="2021-09-26T00:00:00"/>
    <x v="4"/>
    <s v="Sud"/>
    <s v="Texas"/>
    <s v="Dallas"/>
    <x v="4"/>
    <n v="55.000000000000007"/>
    <n v="525"/>
    <n v="288750.00000000006"/>
    <n v="101062.50000000001"/>
    <n v="0.35"/>
    <s v="Sortie"/>
  </r>
  <r>
    <s v="Sports Direct"/>
    <n v="1197831"/>
    <d v="2021-09-27T00:00:00"/>
    <x v="5"/>
    <s v="Sud"/>
    <s v="Texas"/>
    <s v="Dallas"/>
    <x v="5"/>
    <n v="60"/>
    <n v="775"/>
    <n v="465000"/>
    <n v="255750.00000000003"/>
    <n v="0.55000000000000004"/>
    <s v="Sortie"/>
  </r>
  <r>
    <s v="Sports Direct"/>
    <n v="1197831"/>
    <d v="2021-09-28T00:00:00"/>
    <x v="6"/>
    <s v="Sud"/>
    <s v="Texas"/>
    <s v="Dallas"/>
    <x v="0"/>
    <n v="55.000000000000007"/>
    <n v="725"/>
    <n v="398750.00000000006"/>
    <n v="159500"/>
    <n v="0.39999999999999997"/>
    <s v="Sortie"/>
  </r>
  <r>
    <s v="Sports Direct"/>
    <n v="1197831"/>
    <d v="2021-09-29T00:00:00"/>
    <x v="0"/>
    <s v="Sud"/>
    <s v="Texas"/>
    <s v="Dallas"/>
    <x v="1"/>
    <n v="55.000000000000007"/>
    <n v="675"/>
    <n v="371250.00000000006"/>
    <n v="148500"/>
    <n v="0.39999999999999997"/>
    <s v="Sortie"/>
  </r>
  <r>
    <s v="Sports Direct"/>
    <n v="1197831"/>
    <d v="2021-09-30T00:00:00"/>
    <x v="1"/>
    <s v="Sud"/>
    <s v="Texas"/>
    <s v="Dallas"/>
    <x v="2"/>
    <n v="60"/>
    <n v="725"/>
    <n v="435000"/>
    <n v="174000"/>
    <n v="0.39999999999999997"/>
    <s v="Sortie"/>
  </r>
  <r>
    <s v="Sports Direct"/>
    <n v="1197831"/>
    <d v="2021-10-01T00:00:00"/>
    <x v="2"/>
    <s v="Sud"/>
    <s v="Texas"/>
    <s v="Dallas"/>
    <x v="3"/>
    <n v="60"/>
    <n v="450"/>
    <n v="270000"/>
    <n v="135000"/>
    <n v="0.5"/>
    <s v="Sortie"/>
  </r>
  <r>
    <s v="Sports Direct"/>
    <n v="1197831"/>
    <d v="2021-10-02T00:00:00"/>
    <x v="3"/>
    <s v="Sud"/>
    <s v="Texas"/>
    <s v="Dallas"/>
    <x v="4"/>
    <n v="55.000000000000007"/>
    <n v="450"/>
    <n v="247500.00000000003"/>
    <n v="86625"/>
    <n v="0.35"/>
    <s v="Sortie"/>
  </r>
  <r>
    <s v="Sports Direct"/>
    <n v="1197831"/>
    <d v="2021-10-03T00:00:00"/>
    <x v="4"/>
    <s v="Sud"/>
    <s v="Texas"/>
    <s v="Dallas"/>
    <x v="5"/>
    <n v="50"/>
    <n v="675"/>
    <n v="337500"/>
    <n v="185625.00000000003"/>
    <n v="0.55000000000000004"/>
    <s v="Sortie"/>
  </r>
  <r>
    <s v="Sports Direct"/>
    <n v="1197831"/>
    <d v="2021-10-04T00:00:00"/>
    <x v="5"/>
    <s v="Sud"/>
    <s v="Texas"/>
    <s v="Dallas"/>
    <x v="0"/>
    <n v="40"/>
    <n v="625"/>
    <n v="250000"/>
    <n v="99999.999999999985"/>
    <n v="0.39999999999999997"/>
    <s v="Sortie"/>
  </r>
  <r>
    <s v="Sports Direct"/>
    <n v="1197831"/>
    <d v="2021-10-05T00:00:00"/>
    <x v="6"/>
    <s v="Sud"/>
    <s v="Texas"/>
    <s v="Dallas"/>
    <x v="1"/>
    <n v="40"/>
    <n v="625"/>
    <n v="250000"/>
    <n v="99999.999999999985"/>
    <n v="0.39999999999999997"/>
    <s v="Sortie"/>
  </r>
  <r>
    <s v="Sports Direct"/>
    <n v="1197831"/>
    <d v="2021-10-06T00:00:00"/>
    <x v="0"/>
    <s v="Sud"/>
    <s v="Texas"/>
    <s v="Dallas"/>
    <x v="2"/>
    <n v="45"/>
    <n v="575"/>
    <n v="258750"/>
    <n v="103499.99999999999"/>
    <n v="0.39999999999999997"/>
    <s v="Sortie"/>
  </r>
  <r>
    <s v="Sports Direct"/>
    <n v="1197831"/>
    <d v="2021-10-07T00:00:00"/>
    <x v="1"/>
    <s v="Sud"/>
    <s v="Texas"/>
    <s v="Dallas"/>
    <x v="3"/>
    <n v="45"/>
    <n v="425"/>
    <n v="191250"/>
    <n v="95625"/>
    <n v="0.5"/>
    <s v="Sortie"/>
  </r>
  <r>
    <s v="Sports Direct"/>
    <n v="1197831"/>
    <d v="2021-10-08T00:00:00"/>
    <x v="2"/>
    <s v="Sud"/>
    <s v="Texas"/>
    <s v="Dallas"/>
    <x v="4"/>
    <n v="40"/>
    <n v="400"/>
    <n v="160000"/>
    <n v="56000"/>
    <n v="0.35"/>
    <s v="Sortie"/>
  </r>
  <r>
    <s v="Sports Direct"/>
    <n v="1197831"/>
    <d v="2021-10-09T00:00:00"/>
    <x v="3"/>
    <s v="Sud"/>
    <s v="Texas"/>
    <s v="Dallas"/>
    <x v="5"/>
    <n v="50"/>
    <n v="575"/>
    <n v="287500"/>
    <n v="158125"/>
    <n v="0.55000000000000004"/>
    <s v="Sortie"/>
  </r>
  <r>
    <s v="Sports Direct"/>
    <n v="1197831"/>
    <d v="2021-10-10T00:00:00"/>
    <x v="4"/>
    <s v="Sud"/>
    <s v="Texas"/>
    <s v="Dallas"/>
    <x v="0"/>
    <n v="40"/>
    <n v="725"/>
    <n v="290000"/>
    <n v="115999.99999999999"/>
    <n v="0.39999999999999997"/>
    <s v="Sortie"/>
  </r>
  <r>
    <s v="Sports Direct"/>
    <n v="1197831"/>
    <d v="2021-10-11T00:00:00"/>
    <x v="5"/>
    <s v="Sud"/>
    <s v="Texas"/>
    <s v="Dallas"/>
    <x v="1"/>
    <n v="40"/>
    <n v="725"/>
    <n v="290000"/>
    <n v="115999.99999999999"/>
    <n v="0.39999999999999997"/>
    <s v="Sortie"/>
  </r>
  <r>
    <s v="Sports Direct"/>
    <n v="1197831"/>
    <d v="2021-10-12T00:00:00"/>
    <x v="6"/>
    <s v="Sud"/>
    <s v="Texas"/>
    <s v="Dallas"/>
    <x v="2"/>
    <n v="65"/>
    <n v="650"/>
    <n v="422500"/>
    <n v="169000"/>
    <n v="0.39999999999999997"/>
    <s v="Sortie"/>
  </r>
  <r>
    <s v="Sports Direct"/>
    <n v="1197831"/>
    <d v="2021-10-13T00:00:00"/>
    <x v="0"/>
    <s v="Sud"/>
    <s v="Texas"/>
    <s v="Dallas"/>
    <x v="3"/>
    <n v="65"/>
    <n v="500"/>
    <n v="325000"/>
    <n v="162500"/>
    <n v="0.5"/>
    <s v="Sortie"/>
  </r>
  <r>
    <s v="Sports Direct"/>
    <n v="1197831"/>
    <d v="2021-10-14T00:00:00"/>
    <x v="1"/>
    <s v="Sud"/>
    <s v="Texas"/>
    <s v="Dallas"/>
    <x v="4"/>
    <n v="60"/>
    <n v="475"/>
    <n v="285000"/>
    <n v="99750"/>
    <n v="0.35"/>
    <s v="Sortie"/>
  </r>
  <r>
    <s v="Sports Direct"/>
    <n v="1197831"/>
    <d v="2021-10-15T00:00:00"/>
    <x v="2"/>
    <s v="Sud"/>
    <s v="Texas"/>
    <s v="Dallas"/>
    <x v="5"/>
    <n v="70"/>
    <n v="675"/>
    <n v="472500"/>
    <n v="259875.00000000003"/>
    <n v="0.55000000000000004"/>
    <s v="Sortie"/>
  </r>
  <r>
    <s v="Sports Direct"/>
    <n v="1197831"/>
    <d v="2021-10-16T00:00:00"/>
    <x v="3"/>
    <s v="Sud"/>
    <s v="Texas"/>
    <s v="Dallas"/>
    <x v="0"/>
    <n v="60"/>
    <n v="825"/>
    <n v="495000"/>
    <n v="197999.99999999997"/>
    <n v="0.39999999999999997"/>
    <s v="Sortie"/>
  </r>
  <r>
    <s v="Sports Direct"/>
    <n v="1197831"/>
    <d v="2021-10-17T00:00:00"/>
    <x v="4"/>
    <s v="Sud"/>
    <s v="Texas"/>
    <s v="Dallas"/>
    <x v="1"/>
    <n v="60"/>
    <n v="825"/>
    <n v="495000"/>
    <n v="197999.99999999997"/>
    <n v="0.39999999999999997"/>
    <s v="Sortie"/>
  </r>
  <r>
    <s v="Sports Direct"/>
    <n v="1197831"/>
    <d v="2021-10-18T00:00:00"/>
    <x v="5"/>
    <s v="Sud"/>
    <s v="Texas"/>
    <s v="Dallas"/>
    <x v="2"/>
    <n v="65"/>
    <n v="725"/>
    <n v="471250"/>
    <n v="188499.99999999997"/>
    <n v="0.39999999999999997"/>
    <s v="Sortie"/>
  </r>
  <r>
    <s v="Sports Direct"/>
    <n v="1197831"/>
    <d v="2021-10-19T00:00:00"/>
    <x v="6"/>
    <s v="Sud"/>
    <s v="Texas"/>
    <s v="Dallas"/>
    <x v="3"/>
    <n v="65"/>
    <n v="575"/>
    <n v="373750"/>
    <n v="186875"/>
    <n v="0.5"/>
    <s v="Sortie"/>
  </r>
  <r>
    <s v="Sports Direct"/>
    <n v="1197831"/>
    <d v="2021-10-20T00:00:00"/>
    <x v="0"/>
    <s v="Sud"/>
    <s v="Texas"/>
    <s v="Dallas"/>
    <x v="4"/>
    <n v="60"/>
    <n v="525"/>
    <n v="315000"/>
    <n v="110250"/>
    <n v="0.35"/>
    <s v="Sortie"/>
  </r>
  <r>
    <s v="Sports Direct"/>
    <n v="1197831"/>
    <d v="2021-10-21T00:00:00"/>
    <x v="1"/>
    <s v="Sud"/>
    <s v="Texas"/>
    <s v="Dallas"/>
    <x v="5"/>
    <n v="70"/>
    <n v="775"/>
    <n v="542500"/>
    <n v="298375"/>
    <n v="0.55000000000000004"/>
    <s v="Sortie"/>
  </r>
  <r>
    <s v="Foot Locker"/>
    <n v="1185732"/>
    <d v="2021-10-22T00:00:00"/>
    <x v="2"/>
    <s v="Sud"/>
    <s v="Texas"/>
    <s v="Dallas"/>
    <x v="0"/>
    <n v="45"/>
    <n v="425"/>
    <n v="191250"/>
    <n v="105187.50000000001"/>
    <n v="0.55000000000000004"/>
    <s v="Sortie"/>
  </r>
  <r>
    <s v="Foot Locker"/>
    <n v="1185732"/>
    <d v="2021-10-23T00:00:00"/>
    <x v="3"/>
    <s v="Sud"/>
    <s v="Texas"/>
    <s v="Dallas"/>
    <x v="1"/>
    <n v="45"/>
    <n v="225"/>
    <n v="101250"/>
    <n v="35437.5"/>
    <n v="0.35"/>
    <s v="Sortie"/>
  </r>
  <r>
    <s v="Foot Locker"/>
    <n v="1185732"/>
    <d v="2021-10-24T00:00:00"/>
    <x v="4"/>
    <s v="Sud"/>
    <s v="Texas"/>
    <s v="Dallas"/>
    <x v="2"/>
    <n v="35"/>
    <n v="225"/>
    <n v="78750"/>
    <n v="31499.999999999996"/>
    <n v="0.39999999999999997"/>
    <s v="Sortie"/>
  </r>
  <r>
    <s v="Foot Locker"/>
    <n v="1185732"/>
    <d v="2021-10-25T00:00:00"/>
    <x v="5"/>
    <s v="Sud"/>
    <s v="Texas"/>
    <s v="Dallas"/>
    <x v="3"/>
    <n v="40"/>
    <n v="75"/>
    <n v="30000"/>
    <n v="11999.999999999998"/>
    <n v="0.39999999999999997"/>
    <s v="Sortie"/>
  </r>
  <r>
    <s v="Foot Locker"/>
    <n v="1185732"/>
    <d v="2021-10-26T00:00:00"/>
    <x v="6"/>
    <s v="Nord-est"/>
    <s v="Pennsylvania"/>
    <s v="Philadelphia"/>
    <x v="4"/>
    <n v="54.999999999999993"/>
    <n v="125"/>
    <n v="68749.999999999985"/>
    <n v="24062.499999999993"/>
    <n v="0.35"/>
    <s v="Sortie"/>
  </r>
  <r>
    <s v="Foot Locker"/>
    <n v="1185732"/>
    <d v="2021-10-27T00:00:00"/>
    <x v="0"/>
    <s v="Nord-est"/>
    <s v="Pennsylvania"/>
    <s v="Philadelphia"/>
    <x v="5"/>
    <n v="45"/>
    <n v="225"/>
    <n v="101250"/>
    <n v="30375"/>
    <n v="0.3"/>
    <s v="Sortie"/>
  </r>
  <r>
    <s v="Foot Locker"/>
    <n v="1185732"/>
    <d v="2021-10-28T00:00:00"/>
    <x v="1"/>
    <s v="Nord-est"/>
    <s v="Pennsylvania"/>
    <s v="Philadelphia"/>
    <x v="0"/>
    <n v="45"/>
    <n v="475"/>
    <n v="213750"/>
    <n v="117562.50000000001"/>
    <n v="0.55000000000000004"/>
    <s v="Sortie"/>
  </r>
  <r>
    <s v="Foot Locker"/>
    <n v="1185732"/>
    <d v="2021-10-29T00:00:00"/>
    <x v="2"/>
    <s v="Nord-est"/>
    <s v="Pennsylvania"/>
    <s v="Philadelphia"/>
    <x v="1"/>
    <n v="45"/>
    <n v="125"/>
    <n v="56250"/>
    <n v="19687.5"/>
    <n v="0.35"/>
    <s v="Sortie"/>
  </r>
  <r>
    <s v="Foot Locker"/>
    <n v="1185732"/>
    <d v="2021-10-30T00:00:00"/>
    <x v="3"/>
    <s v="Nord-est"/>
    <s v="Pennsylvania"/>
    <s v="Philadelphia"/>
    <x v="2"/>
    <n v="35"/>
    <n v="175"/>
    <n v="61250"/>
    <n v="24499.999999999996"/>
    <n v="0.39999999999999997"/>
    <s v="Sortie"/>
  </r>
  <r>
    <s v="Foot Locker"/>
    <n v="1185732"/>
    <d v="2021-10-31T00:00:00"/>
    <x v="4"/>
    <s v="Nord-est"/>
    <s v="Pennsylvania"/>
    <s v="Philadelphia"/>
    <x v="3"/>
    <n v="40"/>
    <n v="50"/>
    <n v="20000"/>
    <n v="7999.9999999999991"/>
    <n v="0.39999999999999997"/>
    <s v="Sortie"/>
  </r>
  <r>
    <s v="Foot Locker"/>
    <n v="1185732"/>
    <d v="2021-11-01T00:00:00"/>
    <x v="5"/>
    <s v="Nord-est"/>
    <s v="Pennsylvania"/>
    <s v="Philadelphia"/>
    <x v="4"/>
    <n v="54.999999999999993"/>
    <n v="125"/>
    <n v="68749.999999999985"/>
    <n v="24062.499999999993"/>
    <n v="0.35"/>
    <s v="Sortie"/>
  </r>
  <r>
    <s v="Foot Locker"/>
    <n v="1185732"/>
    <d v="2021-11-02T00:00:00"/>
    <x v="6"/>
    <s v="Nord-est"/>
    <s v="Pennsylvania"/>
    <s v="Philadelphia"/>
    <x v="5"/>
    <n v="45"/>
    <n v="225"/>
    <n v="101250"/>
    <n v="30375"/>
    <n v="0.3"/>
    <s v="Sortie"/>
  </r>
  <r>
    <s v="Foot Locker"/>
    <n v="1185732"/>
    <d v="2021-11-03T00:00:00"/>
    <x v="0"/>
    <s v="Nord-est"/>
    <s v="Pennsylvania"/>
    <s v="Philadelphia"/>
    <x v="0"/>
    <n v="50"/>
    <n v="445"/>
    <n v="222500"/>
    <n v="122375.00000000001"/>
    <n v="0.55000000000000004"/>
    <s v="Sortie"/>
  </r>
  <r>
    <s v="Foot Locker"/>
    <n v="1185732"/>
    <d v="2021-11-04T00:00:00"/>
    <x v="1"/>
    <s v="Nord-est"/>
    <s v="Pennsylvania"/>
    <s v="Philadelphia"/>
    <x v="1"/>
    <n v="50"/>
    <n v="150"/>
    <n v="75000"/>
    <n v="26250"/>
    <n v="0.35"/>
    <s v="Sortie"/>
  </r>
  <r>
    <s v="Foot Locker"/>
    <n v="1185732"/>
    <d v="2021-11-05T00:00:00"/>
    <x v="2"/>
    <s v="Nord-est"/>
    <s v="Pennsylvania"/>
    <s v="Philadelphia"/>
    <x v="2"/>
    <n v="40"/>
    <n v="175"/>
    <n v="70000"/>
    <n v="27999.999999999996"/>
    <n v="0.39999999999999997"/>
    <s v="Sortie"/>
  </r>
  <r>
    <s v="Foot Locker"/>
    <n v="1185732"/>
    <d v="2021-11-06T00:00:00"/>
    <x v="3"/>
    <s v="Nord-est"/>
    <s v="Pennsylvania"/>
    <s v="Philadelphia"/>
    <x v="3"/>
    <n v="45"/>
    <n v="25"/>
    <n v="11250"/>
    <n v="4500"/>
    <n v="0.39999999999999997"/>
    <s v="Sortie"/>
  </r>
  <r>
    <s v="Foot Locker"/>
    <n v="1185732"/>
    <d v="2021-11-07T00:00:00"/>
    <x v="4"/>
    <s v="Nord-est"/>
    <s v="Pennsylvania"/>
    <s v="Philadelphia"/>
    <x v="4"/>
    <n v="60"/>
    <n v="75"/>
    <n v="45000"/>
    <n v="13500"/>
    <n v="0.3"/>
    <s v="Sortie"/>
  </r>
  <r>
    <s v="Foot Locker"/>
    <n v="1185732"/>
    <d v="2021-11-08T00:00:00"/>
    <x v="5"/>
    <s v="Nord-est"/>
    <s v="Pennsylvania"/>
    <s v="Philadelphia"/>
    <x v="5"/>
    <n v="50"/>
    <n v="175"/>
    <n v="87500"/>
    <n v="21875"/>
    <n v="0.25"/>
    <s v="Sortie"/>
  </r>
  <r>
    <s v="Foot Locker"/>
    <n v="1185732"/>
    <d v="2021-11-09T00:00:00"/>
    <x v="6"/>
    <s v="Nord-est"/>
    <s v="Pennsylvania"/>
    <s v="Philadelphia"/>
    <x v="0"/>
    <n v="50"/>
    <n v="450"/>
    <n v="225000"/>
    <n v="112500"/>
    <n v="0.5"/>
    <s v="Sortie"/>
  </r>
  <r>
    <s v="Foot Locker"/>
    <n v="1185732"/>
    <d v="2021-11-10T00:00:00"/>
    <x v="0"/>
    <s v="Nord-est"/>
    <s v="Pennsylvania"/>
    <s v="Philadelphia"/>
    <x v="1"/>
    <n v="50"/>
    <n v="150"/>
    <n v="75000"/>
    <n v="22500"/>
    <n v="0.3"/>
    <s v="Sortie"/>
  </r>
  <r>
    <s v="Foot Locker"/>
    <n v="1185732"/>
    <d v="2021-11-11T00:00:00"/>
    <x v="1"/>
    <s v="Nord-est"/>
    <s v="Pennsylvania"/>
    <s v="Philadelphia"/>
    <x v="2"/>
    <n v="40"/>
    <n v="150"/>
    <n v="60000"/>
    <n v="21000"/>
    <n v="0.35"/>
    <s v="Sortie"/>
  </r>
  <r>
    <s v="Foot Locker"/>
    <n v="1185732"/>
    <d v="2021-11-12T00:00:00"/>
    <x v="2"/>
    <s v="Nord-est"/>
    <s v="Pennsylvania"/>
    <s v="Philadelphia"/>
    <x v="3"/>
    <n v="45"/>
    <n v="75"/>
    <n v="33750"/>
    <n v="11812.5"/>
    <n v="0.35"/>
    <s v="Sortie"/>
  </r>
  <r>
    <s v="Foot Locker"/>
    <n v="1185732"/>
    <d v="2021-11-13T00:00:00"/>
    <x v="3"/>
    <s v="Nord-est"/>
    <s v="Pennsylvania"/>
    <s v="Philadelphia"/>
    <x v="4"/>
    <n v="60"/>
    <n v="75"/>
    <n v="45000"/>
    <n v="13500"/>
    <n v="0.3"/>
    <s v="Sortie"/>
  </r>
  <r>
    <s v="Foot Locker"/>
    <n v="1185732"/>
    <d v="2021-11-14T00:00:00"/>
    <x v="4"/>
    <s v="Nord-est"/>
    <s v="Pennsylvania"/>
    <s v="Philadelphia"/>
    <x v="5"/>
    <n v="50"/>
    <n v="200"/>
    <n v="100000"/>
    <n v="25000"/>
    <n v="0.25"/>
    <s v="Sortie"/>
  </r>
  <r>
    <s v="Foot Locker"/>
    <n v="1185732"/>
    <d v="2021-11-15T00:00:00"/>
    <x v="5"/>
    <s v="Nord-est"/>
    <s v="Pennsylvania"/>
    <s v="Philadelphia"/>
    <x v="0"/>
    <n v="60"/>
    <n v="470"/>
    <n v="282000"/>
    <n v="141000"/>
    <n v="0.5"/>
    <s v="Sortie"/>
  </r>
  <r>
    <s v="Foot Locker"/>
    <n v="1185732"/>
    <d v="2021-11-16T00:00:00"/>
    <x v="6"/>
    <s v="Nord-est"/>
    <s v="Pennsylvania"/>
    <s v="Philadelphia"/>
    <x v="1"/>
    <n v="60.000000000000007"/>
    <n v="175"/>
    <n v="105000.00000000001"/>
    <n v="31500.000000000004"/>
    <n v="0.3"/>
    <s v="Sortie"/>
  </r>
  <r>
    <s v="Foot Locker"/>
    <n v="1185732"/>
    <d v="2021-11-17T00:00:00"/>
    <x v="0"/>
    <s v="Nord-est"/>
    <s v="Pennsylvania"/>
    <s v="Philadelphia"/>
    <x v="2"/>
    <n v="55.000000000000007"/>
    <n v="150"/>
    <n v="82500.000000000015"/>
    <n v="28875.000000000004"/>
    <n v="0.35"/>
    <s v="Sortie"/>
  </r>
  <r>
    <s v="Foot Locker"/>
    <n v="1185732"/>
    <d v="2021-11-18T00:00:00"/>
    <x v="1"/>
    <s v="Nord-est"/>
    <s v="Pennsylvania"/>
    <s v="Philadelphia"/>
    <x v="3"/>
    <n v="55.000000000000007"/>
    <n v="100"/>
    <n v="55000.000000000007"/>
    <n v="19250"/>
    <n v="0.35"/>
    <s v="Sortie"/>
  </r>
  <r>
    <s v="Foot Locker"/>
    <n v="1185732"/>
    <d v="2021-11-19T00:00:00"/>
    <x v="2"/>
    <s v="Nord-est"/>
    <s v="Pennsylvania"/>
    <s v="Philadelphia"/>
    <x v="4"/>
    <n v="65"/>
    <n v="125"/>
    <n v="81250"/>
    <n v="24375"/>
    <n v="0.3"/>
    <s v="Sortie"/>
  </r>
  <r>
    <s v="Foot Locker"/>
    <n v="1185732"/>
    <d v="2021-11-20T00:00:00"/>
    <x v="3"/>
    <s v="Nord-est"/>
    <s v="Pennsylvania"/>
    <s v="Philadelphia"/>
    <x v="5"/>
    <n v="70"/>
    <n v="250"/>
    <n v="175000"/>
    <n v="52500"/>
    <n v="0.3"/>
    <s v="Sortie"/>
  </r>
  <r>
    <s v="Foot Locker"/>
    <n v="1185732"/>
    <d v="2021-11-21T00:00:00"/>
    <x v="4"/>
    <s v="Nord-est"/>
    <s v="Pennsylvania"/>
    <s v="Philadelphia"/>
    <x v="0"/>
    <n v="65"/>
    <n v="500"/>
    <n v="325000"/>
    <n v="178750"/>
    <n v="0.55000000000000004"/>
    <s v="Sortie"/>
  </r>
  <r>
    <s v="Foot Locker"/>
    <n v="1185732"/>
    <d v="2021-11-22T00:00:00"/>
    <x v="5"/>
    <s v="Nord-est"/>
    <s v="Pennsylvania"/>
    <s v="Philadelphia"/>
    <x v="1"/>
    <n v="60.000000000000007"/>
    <n v="250"/>
    <n v="150000.00000000003"/>
    <n v="52500.000000000007"/>
    <n v="0.35"/>
    <s v="Sortie"/>
  </r>
  <r>
    <s v="Foot Locker"/>
    <n v="1185732"/>
    <d v="2021-11-23T00:00:00"/>
    <x v="6"/>
    <s v="Nord-est"/>
    <s v="Pennsylvania"/>
    <s v="Philadelphia"/>
    <x v="2"/>
    <n v="55.000000000000007"/>
    <n v="175"/>
    <n v="96250.000000000015"/>
    <n v="38500"/>
    <n v="0.39999999999999997"/>
    <s v="Sortie"/>
  </r>
  <r>
    <s v="Foot Locker"/>
    <n v="1185732"/>
    <d v="2021-11-24T00:00:00"/>
    <x v="0"/>
    <s v="Nord-est"/>
    <s v="Pennsylvania"/>
    <s v="Philadelphia"/>
    <x v="3"/>
    <n v="55.000000000000007"/>
    <n v="150"/>
    <n v="82500.000000000015"/>
    <n v="33000"/>
    <n v="0.39999999999999997"/>
    <s v="Sortie"/>
  </r>
  <r>
    <s v="Foot Locker"/>
    <n v="1185732"/>
    <d v="2021-11-25T00:00:00"/>
    <x v="1"/>
    <s v="Nord-est"/>
    <s v="Pennsylvania"/>
    <s v="Philadelphia"/>
    <x v="4"/>
    <n v="65"/>
    <n v="150"/>
    <n v="97500"/>
    <n v="34125"/>
    <n v="0.35"/>
    <s v="Sortie"/>
  </r>
  <r>
    <s v="Foot Locker"/>
    <n v="1185732"/>
    <d v="2021-11-26T00:00:00"/>
    <x v="2"/>
    <s v="Nord-est"/>
    <s v="Pennsylvania"/>
    <s v="Philadelphia"/>
    <x v="5"/>
    <n v="70"/>
    <n v="300"/>
    <n v="210000"/>
    <n v="63000"/>
    <n v="0.3"/>
    <s v="Sortie"/>
  </r>
  <r>
    <s v="Foot Locker"/>
    <n v="1185732"/>
    <d v="2021-11-27T00:00:00"/>
    <x v="3"/>
    <s v="Nord-est"/>
    <s v="Pennsylvania"/>
    <s v="Philadelphia"/>
    <x v="0"/>
    <n v="65"/>
    <n v="500"/>
    <n v="325000"/>
    <n v="178750"/>
    <n v="0.55000000000000004"/>
    <s v="Sortie"/>
  </r>
  <r>
    <s v="Foot Locker"/>
    <n v="1185732"/>
    <d v="2021-11-28T00:00:00"/>
    <x v="4"/>
    <s v="Nord-est"/>
    <s v="Pennsylvania"/>
    <s v="Philadelphia"/>
    <x v="1"/>
    <n v="60.000000000000007"/>
    <n v="300"/>
    <n v="180000.00000000003"/>
    <n v="63000.000000000007"/>
    <n v="0.35"/>
    <s v="Sortie"/>
  </r>
  <r>
    <s v="Foot Locker"/>
    <n v="1185732"/>
    <d v="2021-11-29T00:00:00"/>
    <x v="5"/>
    <s v="Nord-est"/>
    <s v="Pennsylvania"/>
    <s v="Philadelphia"/>
    <x v="2"/>
    <n v="55.000000000000007"/>
    <n v="225"/>
    <n v="123750.00000000001"/>
    <n v="49500"/>
    <n v="0.39999999999999997"/>
    <s v="Sortie"/>
  </r>
  <r>
    <s v="Foot Locker"/>
    <n v="1185732"/>
    <d v="2021-11-30T00:00:00"/>
    <x v="6"/>
    <s v="Nord-est"/>
    <s v="Pennsylvania"/>
    <s v="Philadelphia"/>
    <x v="3"/>
    <n v="55.000000000000007"/>
    <n v="175"/>
    <n v="96250.000000000015"/>
    <n v="38500"/>
    <n v="0.39999999999999997"/>
    <s v="Sortie"/>
  </r>
  <r>
    <s v="Foot Locker"/>
    <n v="1185732"/>
    <d v="2021-12-01T00:00:00"/>
    <x v="0"/>
    <s v="Nord-est"/>
    <s v="Pennsylvania"/>
    <s v="Philadelphia"/>
    <x v="4"/>
    <n v="65"/>
    <n v="200"/>
    <n v="130000"/>
    <n v="45500"/>
    <n v="0.35"/>
    <s v="Sortie"/>
  </r>
  <r>
    <s v="Foot Locker"/>
    <n v="1185732"/>
    <d v="2021-12-02T00:00:00"/>
    <x v="1"/>
    <s v="Nord-est"/>
    <s v="Pennsylvania"/>
    <s v="Philadelphia"/>
    <x v="5"/>
    <n v="70"/>
    <n v="375"/>
    <n v="262500"/>
    <n v="78750"/>
    <n v="0.3"/>
    <s v="Sortie"/>
  </r>
  <r>
    <s v="Foot Locker"/>
    <n v="1185732"/>
    <d v="2021-12-03T00:00:00"/>
    <x v="2"/>
    <s v="Nord-est"/>
    <s v="Pennsylvania"/>
    <s v="Philadelphia"/>
    <x v="0"/>
    <n v="65"/>
    <n v="525"/>
    <n v="341250"/>
    <n v="187687.50000000003"/>
    <n v="0.55000000000000004"/>
    <s v="Sortie"/>
  </r>
  <r>
    <s v="Foot Locker"/>
    <n v="1185732"/>
    <d v="2021-12-04T00:00:00"/>
    <x v="3"/>
    <s v="Nord-est"/>
    <s v="Pennsylvania"/>
    <s v="Philadelphia"/>
    <x v="1"/>
    <n v="60.000000000000007"/>
    <n v="300"/>
    <n v="180000.00000000003"/>
    <n v="63000.000000000007"/>
    <n v="0.35"/>
    <s v="Sortie"/>
  </r>
  <r>
    <s v="Foot Locker"/>
    <n v="1185732"/>
    <d v="2021-12-05T00:00:00"/>
    <x v="4"/>
    <s v="Nord-est"/>
    <s v="Pennsylvania"/>
    <s v="Philadelphia"/>
    <x v="2"/>
    <n v="55.000000000000007"/>
    <n v="225"/>
    <n v="123750.00000000001"/>
    <n v="49500"/>
    <n v="0.39999999999999997"/>
    <s v="Sortie"/>
  </r>
  <r>
    <s v="Foot Locker"/>
    <n v="1185732"/>
    <d v="2021-12-06T00:00:00"/>
    <x v="5"/>
    <s v="Nord-est"/>
    <s v="Pennsylvania"/>
    <s v="Philadelphia"/>
    <x v="3"/>
    <n v="55.000000000000007"/>
    <n v="200"/>
    <n v="110000.00000000001"/>
    <n v="44000"/>
    <n v="0.39999999999999997"/>
    <s v="Sortie"/>
  </r>
  <r>
    <s v="Foot Locker"/>
    <n v="1185732"/>
    <d v="2021-12-07T00:00:00"/>
    <x v="6"/>
    <s v="Nord-est"/>
    <s v="Pennsylvania"/>
    <s v="Philadelphia"/>
    <x v="4"/>
    <n v="65"/>
    <n v="175"/>
    <n v="113750"/>
    <n v="39812.5"/>
    <n v="0.35"/>
    <s v="Sortie"/>
  </r>
  <r>
    <s v="Foot Locker"/>
    <n v="1185732"/>
    <d v="2021-12-08T00:00:00"/>
    <x v="0"/>
    <s v="Nord-est"/>
    <s v="Pennsylvania"/>
    <s v="Philadelphia"/>
    <x v="5"/>
    <n v="70"/>
    <n v="350"/>
    <n v="245000"/>
    <n v="73500"/>
    <n v="0.3"/>
    <s v="Sortie"/>
  </r>
  <r>
    <s v="Foot Locker"/>
    <n v="1185732"/>
    <d v="2021-12-09T00:00:00"/>
    <x v="1"/>
    <s v="Nord-est"/>
    <s v="Pennsylvania"/>
    <s v="Philadelphia"/>
    <x v="0"/>
    <n v="65"/>
    <n v="475"/>
    <n v="308750"/>
    <n v="154375"/>
    <n v="0.5"/>
    <s v="Sortie"/>
  </r>
  <r>
    <s v="Foot Locker"/>
    <n v="1185732"/>
    <d v="2021-12-10T00:00:00"/>
    <x v="2"/>
    <s v="Nord-est"/>
    <s v="Pennsylvania"/>
    <s v="Philadelphia"/>
    <x v="1"/>
    <n v="50"/>
    <n v="275"/>
    <n v="137500"/>
    <n v="41250"/>
    <n v="0.3"/>
    <s v="Sortie"/>
  </r>
  <r>
    <s v="Foot Locker"/>
    <n v="1185732"/>
    <d v="2021-12-11T00:00:00"/>
    <x v="3"/>
    <s v="Nord-est"/>
    <s v="Pennsylvania"/>
    <s v="Philadelphia"/>
    <x v="2"/>
    <n v="45"/>
    <n v="200"/>
    <n v="90000"/>
    <n v="31499.999999999996"/>
    <n v="0.35"/>
    <s v="Sortie"/>
  </r>
  <r>
    <s v="Foot Locker"/>
    <n v="1185732"/>
    <d v="2021-12-12T00:00:00"/>
    <x v="4"/>
    <s v="Nord-est"/>
    <s v="Pennsylvania"/>
    <s v="Philadelphia"/>
    <x v="3"/>
    <n v="45"/>
    <n v="175"/>
    <n v="78750"/>
    <n v="27562.5"/>
    <n v="0.35"/>
    <s v="Sortie"/>
  </r>
  <r>
    <s v="Foot Locker"/>
    <n v="1185732"/>
    <d v="2021-12-13T00:00:00"/>
    <x v="5"/>
    <s v="Nord-est"/>
    <s v="Pennsylvania"/>
    <s v="Philadelphia"/>
    <x v="4"/>
    <n v="54.999999999999993"/>
    <n v="125"/>
    <n v="68749.999999999985"/>
    <n v="20624.999999999996"/>
    <n v="0.3"/>
    <s v="Sortie"/>
  </r>
  <r>
    <s v="Foot Locker"/>
    <n v="1185732"/>
    <d v="2021-12-14T00:00:00"/>
    <x v="6"/>
    <s v="Nord-est"/>
    <s v="Pennsylvania"/>
    <s v="Philadelphia"/>
    <x v="5"/>
    <n v="60"/>
    <n v="225"/>
    <n v="135000"/>
    <n v="33750"/>
    <n v="0.25"/>
    <s v="Sortie"/>
  </r>
  <r>
    <s v="Foot Locker"/>
    <n v="1185732"/>
    <d v="2021-12-15T00:00:00"/>
    <x v="0"/>
    <s v="Nord-est"/>
    <s v="Pennsylvania"/>
    <s v="Philadelphia"/>
    <x v="0"/>
    <n v="60"/>
    <n v="400"/>
    <n v="240000"/>
    <n v="120000"/>
    <n v="0.5"/>
    <s v="Sortie"/>
  </r>
  <r>
    <s v="Foot Locker"/>
    <n v="1185732"/>
    <d v="2021-12-16T00:00:00"/>
    <x v="1"/>
    <s v="Nord-est"/>
    <s v="Pennsylvania"/>
    <s v="Philadelphia"/>
    <x v="1"/>
    <n v="50"/>
    <n v="225"/>
    <n v="112500"/>
    <n v="33750"/>
    <n v="0.3"/>
    <s v="Sortie"/>
  </r>
  <r>
    <s v="Foot Locker"/>
    <n v="1185732"/>
    <d v="2021-12-17T00:00:00"/>
    <x v="2"/>
    <s v="Nord-est"/>
    <s v="Pennsylvania"/>
    <s v="Philadelphia"/>
    <x v="2"/>
    <n v="50"/>
    <n v="125"/>
    <n v="62500"/>
    <n v="21875"/>
    <n v="0.35"/>
    <s v="Sortie"/>
  </r>
  <r>
    <s v="Foot Locker"/>
    <n v="1185732"/>
    <d v="2021-12-18T00:00:00"/>
    <x v="3"/>
    <s v="Nord-est"/>
    <s v="Pennsylvania"/>
    <s v="Philadelphia"/>
    <x v="3"/>
    <n v="50"/>
    <n v="100"/>
    <n v="50000"/>
    <n v="17500"/>
    <n v="0.35"/>
    <s v="Sortie"/>
  </r>
  <r>
    <s v="Foot Locker"/>
    <n v="1185732"/>
    <d v="2021-12-19T00:00:00"/>
    <x v="4"/>
    <s v="Nord-est"/>
    <s v="Pennsylvania"/>
    <s v="Philadelphia"/>
    <x v="4"/>
    <n v="60"/>
    <n v="100"/>
    <n v="60000"/>
    <n v="18000"/>
    <n v="0.3"/>
    <s v="Sortie"/>
  </r>
  <r>
    <s v="Foot Locker"/>
    <n v="1185732"/>
    <d v="2021-12-20T00:00:00"/>
    <x v="5"/>
    <s v="Nord-est"/>
    <s v="Pennsylvania"/>
    <s v="Philadelphia"/>
    <x v="5"/>
    <n v="64.999999999999986"/>
    <n v="225"/>
    <n v="146249.99999999997"/>
    <n v="36562.499999999993"/>
    <n v="0.25"/>
    <s v="Sortie"/>
  </r>
  <r>
    <s v="Foot Locker"/>
    <n v="1185732"/>
    <d v="2021-12-21T00:00:00"/>
    <x v="6"/>
    <s v="Nord-est"/>
    <s v="Pennsylvania"/>
    <s v="Philadelphia"/>
    <x v="0"/>
    <n v="70"/>
    <n v="375"/>
    <n v="262500"/>
    <n v="144375"/>
    <n v="0.55000000000000004"/>
    <s v="Sortie"/>
  </r>
  <r>
    <s v="Foot Locker"/>
    <n v="1185732"/>
    <d v="2021-12-22T00:00:00"/>
    <x v="0"/>
    <s v="Nord-est"/>
    <s v="Pennsylvania"/>
    <s v="Philadelphia"/>
    <x v="1"/>
    <n v="60.000000000000007"/>
    <n v="200"/>
    <n v="120000.00000000001"/>
    <n v="42000"/>
    <n v="0.35"/>
    <s v="Sortie"/>
  </r>
  <r>
    <s v="Foot Locker"/>
    <n v="1185732"/>
    <d v="2021-12-23T00:00:00"/>
    <x v="1"/>
    <s v="Nord-est"/>
    <s v="Pennsylvania"/>
    <s v="Philadelphia"/>
    <x v="2"/>
    <n v="60.000000000000007"/>
    <n v="195"/>
    <n v="117000.00000000001"/>
    <n v="46800"/>
    <n v="0.39999999999999997"/>
    <s v="Sortie"/>
  </r>
  <r>
    <s v="Foot Locker"/>
    <n v="1185732"/>
    <d v="2021-12-24T00:00:00"/>
    <x v="2"/>
    <s v="Nord-est"/>
    <s v="Pennsylvania"/>
    <s v="Philadelphia"/>
    <x v="3"/>
    <n v="60.000000000000007"/>
    <n v="175"/>
    <n v="105000.00000000001"/>
    <n v="42000"/>
    <n v="0.39999999999999997"/>
    <s v="Sortie"/>
  </r>
  <r>
    <s v="Foot Locker"/>
    <n v="1185732"/>
    <d v="2021-12-25T00:00:00"/>
    <x v="3"/>
    <s v="Nord-est"/>
    <s v="Pennsylvania"/>
    <s v="Philadelphia"/>
    <x v="4"/>
    <n v="70"/>
    <n v="150"/>
    <n v="105000"/>
    <n v="36750"/>
    <n v="0.35"/>
    <s v="Sortie"/>
  </r>
  <r>
    <s v="Foot Locker"/>
    <n v="1185732"/>
    <d v="2021-12-26T00:00:00"/>
    <x v="4"/>
    <s v="Nord-est"/>
    <s v="Pennsylvania"/>
    <s v="Philadelphia"/>
    <x v="5"/>
    <n v="75"/>
    <n v="250"/>
    <n v="187500"/>
    <n v="56250"/>
    <n v="0.3"/>
    <s v="Sortie"/>
  </r>
  <r>
    <s v="Foot Locker"/>
    <n v="1185732"/>
    <d v="2021-12-27T00:00:00"/>
    <x v="5"/>
    <s v="Nord-est"/>
    <s v="Pennsylvania"/>
    <s v="Philadelphia"/>
    <x v="0"/>
    <n v="70"/>
    <n v="475"/>
    <n v="332500"/>
    <n v="182875.00000000003"/>
    <n v="0.55000000000000004"/>
    <s v="Sortie"/>
  </r>
  <r>
    <s v="Foot Locker"/>
    <n v="1185732"/>
    <d v="2021-12-28T00:00:00"/>
    <x v="6"/>
    <s v="Nord-est"/>
    <s v="Pennsylvania"/>
    <s v="Philadelphia"/>
    <x v="1"/>
    <n v="60.000000000000007"/>
    <n v="275"/>
    <n v="165000.00000000003"/>
    <n v="57750.000000000007"/>
    <n v="0.35"/>
    <s v="Sortie"/>
  </r>
  <r>
    <s v="Foot Locker"/>
    <n v="1185732"/>
    <d v="2021-12-29T00:00:00"/>
    <x v="0"/>
    <s v="Nord-est"/>
    <s v="Pennsylvania"/>
    <s v="Philadelphia"/>
    <x v="2"/>
    <n v="60.000000000000007"/>
    <n v="225"/>
    <n v="135000.00000000003"/>
    <n v="54000.000000000007"/>
    <n v="0.39999999999999997"/>
    <s v="Sortie"/>
  </r>
  <r>
    <s v="Foot Locker"/>
    <n v="1185732"/>
    <d v="2021-12-30T00:00:00"/>
    <x v="1"/>
    <s v="Nord-est"/>
    <s v="Pennsylvania"/>
    <s v="Philadelphia"/>
    <x v="3"/>
    <n v="60.000000000000007"/>
    <n v="175"/>
    <n v="105000.00000000001"/>
    <n v="42000"/>
    <n v="0.39999999999999997"/>
    <s v="Sortie"/>
  </r>
  <r>
    <s v="Foot Locker"/>
    <n v="1185732"/>
    <d v="2021-12-31T00:00:00"/>
    <x v="2"/>
    <s v="Nord-est"/>
    <s v="Pennsylvania"/>
    <s v="Philadelphia"/>
    <x v="4"/>
    <n v="70"/>
    <n v="175"/>
    <n v="122500"/>
    <n v="42875"/>
    <n v="0.35"/>
    <s v="Sortie"/>
  </r>
  <r>
    <s v="Foot Locker"/>
    <n v="1185732"/>
    <d v="2020-01-01T00:00:00"/>
    <x v="0"/>
    <s v="Nord-est"/>
    <s v="Pennsylvania"/>
    <s v="Philadelphia"/>
    <x v="5"/>
    <n v="75"/>
    <n v="275"/>
    <n v="206250"/>
    <n v="61875"/>
    <n v="0.3"/>
    <s v="Sortie"/>
  </r>
  <r>
    <s v="Ouest Gear"/>
    <n v="1128299"/>
    <d v="2020-01-02T00:00:00"/>
    <x v="1"/>
    <s v="Nord-est"/>
    <s v="Pennsylvania"/>
    <s v="Philadelphia"/>
    <x v="0"/>
    <n v="35"/>
    <n v="450"/>
    <n v="157500"/>
    <n v="63000"/>
    <n v="0.4"/>
    <s v="Sortie"/>
  </r>
  <r>
    <s v="Ouest Gear"/>
    <n v="1128299"/>
    <d v="2020-01-03T00:00:00"/>
    <x v="2"/>
    <s v="Nord-est"/>
    <s v="Pennsylvania"/>
    <s v="Philadelphia"/>
    <x v="1"/>
    <n v="45"/>
    <n v="450"/>
    <n v="202500"/>
    <n v="50625"/>
    <n v="0.25"/>
    <s v="Sortie"/>
  </r>
  <r>
    <s v="Ouest Gear"/>
    <n v="1128299"/>
    <d v="2020-01-04T00:00:00"/>
    <x v="3"/>
    <s v="Nord-est"/>
    <s v="Pennsylvania"/>
    <s v="Philadelphia"/>
    <x v="2"/>
    <n v="45"/>
    <n v="450"/>
    <n v="202500"/>
    <n v="81000"/>
    <n v="0.4"/>
    <s v="Sortie"/>
  </r>
  <r>
    <s v="Ouest Gear"/>
    <n v="1128299"/>
    <d v="2020-01-05T00:00:00"/>
    <x v="4"/>
    <s v="Nord-est"/>
    <s v="Pennsylvania"/>
    <s v="Philadelphia"/>
    <x v="3"/>
    <n v="45"/>
    <n v="300"/>
    <n v="135000"/>
    <n v="47250"/>
    <n v="0.35"/>
    <s v="Sortie"/>
  </r>
  <r>
    <s v="Ouest Gear"/>
    <n v="1128299"/>
    <d v="2020-01-06T00:00:00"/>
    <x v="5"/>
    <s v="Ouest"/>
    <s v="Nevada"/>
    <s v="Las Vegas"/>
    <x v="4"/>
    <n v="50"/>
    <n v="250"/>
    <n v="125000"/>
    <n v="68750"/>
    <n v="0.55000000000000004"/>
    <s v="Sortie"/>
  </r>
  <r>
    <s v="Ouest Gear"/>
    <n v="1128299"/>
    <d v="2020-01-07T00:00:00"/>
    <x v="6"/>
    <s v="Ouest"/>
    <s v="Nevada"/>
    <s v="Las Vegas"/>
    <x v="5"/>
    <n v="45"/>
    <n v="475"/>
    <n v="213750"/>
    <n v="42750"/>
    <n v="0.2"/>
    <s v="Sortie"/>
  </r>
  <r>
    <s v="Ouest Gear"/>
    <n v="1128299"/>
    <d v="2020-01-08T00:00:00"/>
    <x v="0"/>
    <s v="Ouest"/>
    <s v="Nevada"/>
    <s v="Las Vegas"/>
    <x v="0"/>
    <n v="35"/>
    <n v="525"/>
    <n v="183750"/>
    <n v="73500"/>
    <n v="0.4"/>
    <s v="Sortie"/>
  </r>
  <r>
    <s v="Ouest Gear"/>
    <n v="1128299"/>
    <d v="2020-01-09T00:00:00"/>
    <x v="1"/>
    <s v="Ouest"/>
    <s v="Nevada"/>
    <s v="Las Vegas"/>
    <x v="1"/>
    <n v="45"/>
    <n v="425"/>
    <n v="191250"/>
    <n v="47812.5"/>
    <n v="0.25"/>
    <s v="Sortie"/>
  </r>
  <r>
    <s v="Ouest Gear"/>
    <n v="1128299"/>
    <d v="2020-01-10T00:00:00"/>
    <x v="2"/>
    <s v="Ouest"/>
    <s v="Nevada"/>
    <s v="Las Vegas"/>
    <x v="2"/>
    <n v="45"/>
    <n v="425"/>
    <n v="191250"/>
    <n v="76500"/>
    <n v="0.4"/>
    <s v="Sortie"/>
  </r>
  <r>
    <s v="Ouest Gear"/>
    <n v="1128299"/>
    <d v="2020-01-11T00:00:00"/>
    <x v="3"/>
    <s v="Ouest"/>
    <s v="Nevada"/>
    <s v="Las Vegas"/>
    <x v="3"/>
    <n v="45"/>
    <n v="275"/>
    <n v="123750"/>
    <n v="43312.5"/>
    <n v="0.35"/>
    <s v="Sortie"/>
  </r>
  <r>
    <s v="Ouest Gear"/>
    <n v="1128299"/>
    <d v="2020-01-12T00:00:00"/>
    <x v="4"/>
    <s v="Ouest"/>
    <s v="Nevada"/>
    <s v="Las Vegas"/>
    <x v="4"/>
    <n v="50"/>
    <n v="200"/>
    <n v="100000"/>
    <n v="55000.000000000007"/>
    <n v="0.55000000000000004"/>
    <s v="Sortie"/>
  </r>
  <r>
    <s v="Ouest Gear"/>
    <n v="1128299"/>
    <d v="2020-01-13T00:00:00"/>
    <x v="5"/>
    <s v="Ouest"/>
    <s v="Nevada"/>
    <s v="Las Vegas"/>
    <x v="5"/>
    <n v="45"/>
    <n v="400"/>
    <n v="180000"/>
    <n v="36000"/>
    <n v="0.2"/>
    <s v="Sortie"/>
  </r>
  <r>
    <s v="Ouest Gear"/>
    <n v="1128299"/>
    <d v="2020-01-14T00:00:00"/>
    <x v="6"/>
    <s v="Ouest"/>
    <s v="Nevada"/>
    <s v="Las Vegas"/>
    <x v="0"/>
    <n v="45"/>
    <n v="550"/>
    <n v="247500"/>
    <n v="99000"/>
    <n v="0.4"/>
    <s v="Sortie"/>
  </r>
  <r>
    <s v="Ouest Gear"/>
    <n v="1128299"/>
    <d v="2020-01-15T00:00:00"/>
    <x v="0"/>
    <s v="Ouest"/>
    <s v="Nevada"/>
    <s v="Las Vegas"/>
    <x v="1"/>
    <n v="54.999999999999993"/>
    <n v="400"/>
    <n v="219999.99999999997"/>
    <n v="54999.999999999993"/>
    <n v="0.25"/>
    <s v="Sortie"/>
  </r>
  <r>
    <s v="Ouest Gear"/>
    <n v="1128299"/>
    <d v="2020-01-16T00:00:00"/>
    <x v="1"/>
    <s v="Ouest"/>
    <s v="Nevada"/>
    <s v="Las Vegas"/>
    <x v="2"/>
    <n v="54.999999999999993"/>
    <n v="400"/>
    <n v="219999.99999999997"/>
    <n v="88000"/>
    <n v="0.4"/>
    <s v="Sortie"/>
  </r>
  <r>
    <s v="Ouest Gear"/>
    <n v="1128299"/>
    <d v="2020-01-17T00:00:00"/>
    <x v="2"/>
    <s v="Ouest"/>
    <s v="Nevada"/>
    <s v="Las Vegas"/>
    <x v="3"/>
    <n v="54.999999999999993"/>
    <n v="300"/>
    <n v="164999.99999999997"/>
    <n v="57749.999999999985"/>
    <n v="0.35"/>
    <s v="Sortie"/>
  </r>
  <r>
    <s v="Ouest Gear"/>
    <n v="1128299"/>
    <d v="2020-01-18T00:00:00"/>
    <x v="3"/>
    <s v="Ouest"/>
    <s v="Nevada"/>
    <s v="Las Vegas"/>
    <x v="4"/>
    <n v="60"/>
    <n v="175"/>
    <n v="105000"/>
    <n v="57750.000000000007"/>
    <n v="0.55000000000000004"/>
    <s v="Sortie"/>
  </r>
  <r>
    <s v="Ouest Gear"/>
    <n v="1128299"/>
    <d v="2020-01-19T00:00:00"/>
    <x v="4"/>
    <s v="Ouest"/>
    <s v="Nevada"/>
    <s v="Las Vegas"/>
    <x v="5"/>
    <n v="54.999999999999993"/>
    <n v="375"/>
    <n v="206249.99999999997"/>
    <n v="41250"/>
    <n v="0.2"/>
    <s v="Sortie"/>
  </r>
  <r>
    <s v="Ouest Gear"/>
    <n v="1128299"/>
    <d v="2020-01-20T00:00:00"/>
    <x v="5"/>
    <s v="Ouest"/>
    <s v="Nevada"/>
    <s v="Las Vegas"/>
    <x v="0"/>
    <n v="60"/>
    <n v="550"/>
    <n v="330000"/>
    <n v="132000"/>
    <n v="0.4"/>
    <s v="Sortie"/>
  </r>
  <r>
    <s v="Ouest Gear"/>
    <n v="1128299"/>
    <d v="2020-01-21T00:00:00"/>
    <x v="6"/>
    <s v="Ouest"/>
    <s v="Nevada"/>
    <s v="Las Vegas"/>
    <x v="1"/>
    <n v="65"/>
    <n v="350"/>
    <n v="227500"/>
    <n v="56875"/>
    <n v="0.25"/>
    <s v="Sortie"/>
  </r>
  <r>
    <s v="Ouest Gear"/>
    <n v="1128299"/>
    <d v="2020-01-22T00:00:00"/>
    <x v="0"/>
    <s v="Ouest"/>
    <s v="Nevada"/>
    <s v="Las Vegas"/>
    <x v="2"/>
    <n v="65"/>
    <n v="400"/>
    <n v="260000"/>
    <n v="104000"/>
    <n v="0.4"/>
    <s v="Sortie"/>
  </r>
  <r>
    <s v="Ouest Gear"/>
    <n v="1128299"/>
    <d v="2020-01-23T00:00:00"/>
    <x v="1"/>
    <s v="Ouest"/>
    <s v="Nevada"/>
    <s v="Las Vegas"/>
    <x v="3"/>
    <n v="60"/>
    <n v="300"/>
    <n v="180000"/>
    <n v="62999.999999999993"/>
    <n v="0.35"/>
    <s v="Sortie"/>
  </r>
  <r>
    <s v="Ouest Gear"/>
    <n v="1128299"/>
    <d v="2020-01-24T00:00:00"/>
    <x v="2"/>
    <s v="Ouest"/>
    <s v="Nevada"/>
    <s v="Las Vegas"/>
    <x v="4"/>
    <n v="65"/>
    <n v="200"/>
    <n v="130000"/>
    <n v="71500"/>
    <n v="0.55000000000000004"/>
    <s v="Sortie"/>
  </r>
  <r>
    <s v="Ouest Gear"/>
    <n v="1128299"/>
    <d v="2020-01-25T00:00:00"/>
    <x v="3"/>
    <s v="Ouest"/>
    <s v="Nevada"/>
    <s v="Las Vegas"/>
    <x v="5"/>
    <n v="80"/>
    <n v="350"/>
    <n v="280000"/>
    <n v="56000"/>
    <n v="0.2"/>
    <s v="Sortie"/>
  </r>
  <r>
    <s v="Ouest Gear"/>
    <n v="1128299"/>
    <d v="2020-01-26T00:00:00"/>
    <x v="4"/>
    <s v="Ouest"/>
    <s v="Nevada"/>
    <s v="Las Vegas"/>
    <x v="0"/>
    <n v="60"/>
    <n v="550"/>
    <n v="330000"/>
    <n v="148500"/>
    <n v="0.45"/>
    <s v="Sortie"/>
  </r>
  <r>
    <s v="Ouest Gear"/>
    <n v="1128299"/>
    <d v="2020-01-27T00:00:00"/>
    <x v="5"/>
    <s v="Ouest"/>
    <s v="Nevada"/>
    <s v="Las Vegas"/>
    <x v="1"/>
    <n v="65"/>
    <n v="400"/>
    <n v="260000"/>
    <n v="78000"/>
    <n v="0.3"/>
    <s v="Sortie"/>
  </r>
  <r>
    <s v="Ouest Gear"/>
    <n v="1128299"/>
    <d v="2020-01-28T00:00:00"/>
    <x v="6"/>
    <s v="Ouest"/>
    <s v="Nevada"/>
    <s v="Las Vegas"/>
    <x v="2"/>
    <n v="65"/>
    <n v="400"/>
    <n v="260000"/>
    <n v="117000"/>
    <n v="0.45"/>
    <s v="Sortie"/>
  </r>
  <r>
    <s v="Ouest Gear"/>
    <n v="1128299"/>
    <d v="2020-01-29T00:00:00"/>
    <x v="0"/>
    <s v="Ouest"/>
    <s v="Nevada"/>
    <s v="Las Vegas"/>
    <x v="3"/>
    <n v="60"/>
    <n v="300"/>
    <n v="180000"/>
    <n v="72000"/>
    <n v="0.39999999999999997"/>
    <s v="Sortie"/>
  </r>
  <r>
    <s v="Ouest Gear"/>
    <n v="1128299"/>
    <d v="2020-01-30T00:00:00"/>
    <x v="1"/>
    <s v="Ouest"/>
    <s v="Nevada"/>
    <s v="Las Vegas"/>
    <x v="4"/>
    <n v="65"/>
    <n v="200"/>
    <n v="130000"/>
    <n v="78000.000000000015"/>
    <n v="0.60000000000000009"/>
    <s v="Sortie"/>
  </r>
  <r>
    <s v="Ouest Gear"/>
    <n v="1128299"/>
    <d v="2020-01-31T00:00:00"/>
    <x v="2"/>
    <s v="Ouest"/>
    <s v="Nevada"/>
    <s v="Las Vegas"/>
    <x v="5"/>
    <n v="80"/>
    <n v="450"/>
    <n v="360000"/>
    <n v="90000"/>
    <n v="0.25"/>
    <s v="Sortie"/>
  </r>
  <r>
    <s v="Ouest Gear"/>
    <n v="1128299"/>
    <d v="2020-02-01T00:00:00"/>
    <x v="3"/>
    <s v="Ouest"/>
    <s v="Nevada"/>
    <s v="Las Vegas"/>
    <x v="0"/>
    <n v="60"/>
    <n v="700"/>
    <n v="420000"/>
    <n v="189000"/>
    <n v="0.45"/>
    <s v="Sortie"/>
  </r>
  <r>
    <s v="Ouest Gear"/>
    <n v="1128299"/>
    <d v="2020-02-02T00:00:00"/>
    <x v="4"/>
    <s v="Ouest"/>
    <s v="Nevada"/>
    <s v="Las Vegas"/>
    <x v="1"/>
    <n v="65"/>
    <n v="550"/>
    <n v="357500"/>
    <n v="107250"/>
    <n v="0.3"/>
    <s v="Sortie"/>
  </r>
  <r>
    <s v="Ouest Gear"/>
    <n v="1128299"/>
    <d v="2020-02-03T00:00:00"/>
    <x v="5"/>
    <s v="Ouest"/>
    <s v="Nevada"/>
    <s v="Las Vegas"/>
    <x v="2"/>
    <n v="65"/>
    <n v="550"/>
    <n v="357500"/>
    <n v="160875"/>
    <n v="0.45"/>
    <s v="Sortie"/>
  </r>
  <r>
    <s v="Ouest Gear"/>
    <n v="1128299"/>
    <d v="2020-02-04T00:00:00"/>
    <x v="6"/>
    <s v="Ouest"/>
    <s v="Nevada"/>
    <s v="Las Vegas"/>
    <x v="3"/>
    <n v="60"/>
    <n v="425"/>
    <n v="255000"/>
    <n v="101999.99999999999"/>
    <n v="0.39999999999999997"/>
    <s v="Sortie"/>
  </r>
  <r>
    <s v="Ouest Gear"/>
    <n v="1128299"/>
    <d v="2020-02-05T00:00:00"/>
    <x v="0"/>
    <s v="Ouest"/>
    <s v="Nevada"/>
    <s v="Las Vegas"/>
    <x v="4"/>
    <n v="65"/>
    <n v="300"/>
    <n v="195000"/>
    <n v="117000.00000000001"/>
    <n v="0.60000000000000009"/>
    <s v="Sortie"/>
  </r>
  <r>
    <s v="Ouest Gear"/>
    <n v="1128299"/>
    <d v="2020-02-06T00:00:00"/>
    <x v="1"/>
    <s v="Ouest"/>
    <s v="Nevada"/>
    <s v="Las Vegas"/>
    <x v="5"/>
    <n v="80"/>
    <n v="600"/>
    <n v="480000"/>
    <n v="120000"/>
    <n v="0.25"/>
    <s v="Sortie"/>
  </r>
  <r>
    <s v="Ouest Gear"/>
    <n v="1128299"/>
    <d v="2020-02-07T00:00:00"/>
    <x v="2"/>
    <s v="Ouest"/>
    <s v="Nevada"/>
    <s v="Las Vegas"/>
    <x v="0"/>
    <n v="60"/>
    <n v="750"/>
    <n v="450000"/>
    <n v="180000"/>
    <n v="0.4"/>
    <s v="Sortie"/>
  </r>
  <r>
    <s v="Ouest Gear"/>
    <n v="1128299"/>
    <d v="2020-02-08T00:00:00"/>
    <x v="3"/>
    <s v="Ouest"/>
    <s v="Nevada"/>
    <s v="Las Vegas"/>
    <x v="1"/>
    <n v="65"/>
    <n v="600"/>
    <n v="390000"/>
    <n v="97500"/>
    <n v="0.25"/>
    <s v="Sortie"/>
  </r>
  <r>
    <s v="Ouest Gear"/>
    <n v="1128299"/>
    <d v="2020-02-09T00:00:00"/>
    <x v="4"/>
    <s v="Ouest"/>
    <s v="Nevada"/>
    <s v="Las Vegas"/>
    <x v="2"/>
    <n v="65"/>
    <n v="550"/>
    <n v="357500"/>
    <n v="143000"/>
    <n v="0.4"/>
    <s v="En magasin"/>
  </r>
  <r>
    <s v="Ouest Gear"/>
    <n v="1128299"/>
    <d v="2020-02-10T00:00:00"/>
    <x v="5"/>
    <s v="Ouest"/>
    <s v="Nevada"/>
    <s v="Las Vegas"/>
    <x v="3"/>
    <n v="60"/>
    <n v="450"/>
    <n v="270000"/>
    <n v="94500"/>
    <n v="0.35"/>
    <s v="En magasin"/>
  </r>
  <r>
    <s v="Ouest Gear"/>
    <n v="1128299"/>
    <d v="2020-02-11T00:00:00"/>
    <x v="6"/>
    <s v="Ouest"/>
    <s v="Nevada"/>
    <s v="Las Vegas"/>
    <x v="4"/>
    <n v="65"/>
    <n v="500"/>
    <n v="325000"/>
    <n v="178750"/>
    <n v="0.55000000000000004"/>
    <s v="En magasin"/>
  </r>
  <r>
    <s v="Ouest Gear"/>
    <n v="1128299"/>
    <d v="2020-02-12T00:00:00"/>
    <x v="0"/>
    <s v="Ouest"/>
    <s v="Nevada"/>
    <s v="Las Vegas"/>
    <x v="5"/>
    <n v="80"/>
    <n v="500"/>
    <n v="400000"/>
    <n v="80000"/>
    <n v="0.2"/>
    <s v="En magasin"/>
  </r>
  <r>
    <s v="Ouest Gear"/>
    <n v="1128299"/>
    <d v="2020-02-13T00:00:00"/>
    <x v="1"/>
    <s v="Ouest"/>
    <s v="Nevada"/>
    <s v="Las Vegas"/>
    <x v="0"/>
    <n v="65"/>
    <n v="700"/>
    <n v="455000"/>
    <n v="182000"/>
    <n v="0.4"/>
    <s v="En magasin"/>
  </r>
  <r>
    <s v="Ouest Gear"/>
    <n v="1128299"/>
    <d v="2020-02-14T00:00:00"/>
    <x v="2"/>
    <s v="Ouest"/>
    <s v="Nevada"/>
    <s v="Las Vegas"/>
    <x v="1"/>
    <n v="70"/>
    <n v="650"/>
    <n v="455000"/>
    <n v="113750"/>
    <n v="0.25"/>
    <s v="En magasin"/>
  </r>
  <r>
    <s v="Ouest Gear"/>
    <n v="1128299"/>
    <d v="2020-02-15T00:00:00"/>
    <x v="3"/>
    <s v="Ouest"/>
    <s v="Nevada"/>
    <s v="Las Vegas"/>
    <x v="2"/>
    <n v="65"/>
    <n v="525"/>
    <n v="341250"/>
    <n v="136500"/>
    <n v="0.4"/>
    <s v="En magasin"/>
  </r>
  <r>
    <s v="Ouest Gear"/>
    <n v="1128299"/>
    <d v="2020-02-16T00:00:00"/>
    <x v="4"/>
    <s v="Ouest"/>
    <s v="Nevada"/>
    <s v="Las Vegas"/>
    <x v="3"/>
    <n v="65"/>
    <n v="475"/>
    <n v="308750"/>
    <n v="108062.5"/>
    <n v="0.35"/>
    <s v="En magasin"/>
  </r>
  <r>
    <s v="Ouest Gear"/>
    <n v="1128299"/>
    <d v="2020-02-17T00:00:00"/>
    <x v="5"/>
    <s v="Ouest"/>
    <s v="Nevada"/>
    <s v="Las Vegas"/>
    <x v="4"/>
    <n v="75"/>
    <n v="475"/>
    <n v="356250"/>
    <n v="195937.50000000003"/>
    <n v="0.55000000000000004"/>
    <s v="En magasin"/>
  </r>
  <r>
    <s v="Ouest Gear"/>
    <n v="1128299"/>
    <d v="2020-02-18T00:00:00"/>
    <x v="6"/>
    <s v="Ouest"/>
    <s v="Nevada"/>
    <s v="Las Vegas"/>
    <x v="5"/>
    <n v="80"/>
    <n v="400"/>
    <n v="320000"/>
    <n v="64000"/>
    <n v="0.2"/>
    <s v="En magasin"/>
  </r>
  <r>
    <s v="Ouest Gear"/>
    <n v="1128299"/>
    <d v="2020-02-19T00:00:00"/>
    <x v="0"/>
    <s v="Ouest"/>
    <s v="Nevada"/>
    <s v="Las Vegas"/>
    <x v="0"/>
    <n v="60.000000000000007"/>
    <n v="600"/>
    <n v="360000.00000000006"/>
    <n v="126000.00000000003"/>
    <n v="0.35000000000000003"/>
    <s v="En magasin"/>
  </r>
  <r>
    <s v="Ouest Gear"/>
    <n v="1128299"/>
    <d v="2020-02-20T00:00:00"/>
    <x v="1"/>
    <s v="Ouest"/>
    <s v="Nevada"/>
    <s v="Las Vegas"/>
    <x v="1"/>
    <n v="65.000000000000014"/>
    <n v="600"/>
    <n v="390000.00000000006"/>
    <n v="78000.000000000015"/>
    <n v="0.2"/>
    <s v="En magasin"/>
  </r>
  <r>
    <s v="Ouest Gear"/>
    <n v="1128299"/>
    <d v="2020-02-21T00:00:00"/>
    <x v="2"/>
    <s v="Ouest"/>
    <s v="Nevada"/>
    <s v="Las Vegas"/>
    <x v="2"/>
    <n v="60.000000000000007"/>
    <n v="450"/>
    <n v="270000.00000000006"/>
    <n v="94500.000000000029"/>
    <n v="0.35000000000000003"/>
    <s v="En magasin"/>
  </r>
  <r>
    <s v="Ouest Gear"/>
    <n v="1128299"/>
    <d v="2020-02-22T00:00:00"/>
    <x v="3"/>
    <s v="Ouest"/>
    <s v="Nevada"/>
    <s v="Las Vegas"/>
    <x v="3"/>
    <n v="60.000000000000007"/>
    <n v="400"/>
    <n v="240000.00000000003"/>
    <n v="72000"/>
    <n v="0.3"/>
    <s v="En magasin"/>
  </r>
  <r>
    <s v="Ouest Gear"/>
    <n v="1128299"/>
    <d v="2020-02-23T00:00:00"/>
    <x v="4"/>
    <s v="Ouest"/>
    <s v="Nevada"/>
    <s v="Las Vegas"/>
    <x v="4"/>
    <n v="70"/>
    <n v="400"/>
    <n v="280000"/>
    <n v="140000.00000000003"/>
    <n v="0.50000000000000011"/>
    <s v="En magasin"/>
  </r>
  <r>
    <s v="Ouest Gear"/>
    <n v="1128299"/>
    <d v="2020-02-24T00:00:00"/>
    <x v="5"/>
    <s v="Ouest"/>
    <s v="Nevada"/>
    <s v="Las Vegas"/>
    <x v="5"/>
    <n v="75.000000000000014"/>
    <n v="450"/>
    <n v="337500.00000000006"/>
    <n v="50625.000000000015"/>
    <n v="0.15000000000000002"/>
    <s v="En magasin"/>
  </r>
  <r>
    <s v="Ouest Gear"/>
    <n v="1128299"/>
    <d v="2020-02-25T00:00:00"/>
    <x v="6"/>
    <s v="Ouest"/>
    <s v="Nevada"/>
    <s v="Las Vegas"/>
    <x v="0"/>
    <n v="60.000000000000007"/>
    <n v="550"/>
    <n v="330000.00000000006"/>
    <n v="115500.00000000003"/>
    <n v="0.35000000000000003"/>
    <s v="En magasin"/>
  </r>
  <r>
    <s v="Ouest Gear"/>
    <n v="1128299"/>
    <d v="2020-02-26T00:00:00"/>
    <x v="0"/>
    <s v="Ouest"/>
    <s v="Nevada"/>
    <s v="Las Vegas"/>
    <x v="1"/>
    <n v="65.000000000000014"/>
    <n v="550"/>
    <n v="357500.00000000006"/>
    <n v="71500.000000000015"/>
    <n v="0.2"/>
    <s v="En magasin"/>
  </r>
  <r>
    <s v="Ouest Gear"/>
    <n v="1128299"/>
    <d v="2020-02-27T00:00:00"/>
    <x v="1"/>
    <s v="Ouest"/>
    <s v="Nevada"/>
    <s v="Las Vegas"/>
    <x v="2"/>
    <n v="60.000000000000007"/>
    <n v="375"/>
    <n v="225000.00000000003"/>
    <n v="78750.000000000015"/>
    <n v="0.35000000000000003"/>
    <s v="En magasin"/>
  </r>
  <r>
    <s v="Ouest Gear"/>
    <n v="1128299"/>
    <d v="2020-02-28T00:00:00"/>
    <x v="2"/>
    <s v="Ouest"/>
    <s v="Nevada"/>
    <s v="Las Vegas"/>
    <x v="3"/>
    <n v="60.000000000000007"/>
    <n v="350"/>
    <n v="210000.00000000003"/>
    <n v="63000.000000000007"/>
    <n v="0.3"/>
    <s v="En magasin"/>
  </r>
  <r>
    <s v="Ouest Gear"/>
    <n v="1128299"/>
    <d v="2020-03-01T00:00:00"/>
    <x v="4"/>
    <s v="Ouest"/>
    <s v="Nevada"/>
    <s v="Las Vegas"/>
    <x v="4"/>
    <n v="70"/>
    <n v="325"/>
    <n v="227500"/>
    <n v="113750.00000000003"/>
    <n v="0.50000000000000011"/>
    <s v="En magasin"/>
  </r>
  <r>
    <s v="Ouest Gear"/>
    <n v="1128299"/>
    <d v="2020-03-02T00:00:00"/>
    <x v="5"/>
    <s v="Ouest"/>
    <s v="Nevada"/>
    <s v="Las Vegas"/>
    <x v="5"/>
    <n v="75.000000000000014"/>
    <n v="375"/>
    <n v="281250.00000000006"/>
    <n v="42187.500000000015"/>
    <n v="0.15000000000000002"/>
    <s v="En magasin"/>
  </r>
  <r>
    <s v="Ouest Gear"/>
    <n v="1128299"/>
    <d v="2020-03-03T00:00:00"/>
    <x v="6"/>
    <s v="Ouest"/>
    <s v="Nevada"/>
    <s v="Las Vegas"/>
    <x v="0"/>
    <n v="60.000000000000007"/>
    <n v="575"/>
    <n v="345000.00000000006"/>
    <n v="120750.00000000003"/>
    <n v="0.35000000000000003"/>
    <s v="En magasin"/>
  </r>
  <r>
    <s v="Ouest Gear"/>
    <n v="1128299"/>
    <d v="2020-03-04T00:00:00"/>
    <x v="0"/>
    <s v="Ouest"/>
    <s v="Nevada"/>
    <s v="Las Vegas"/>
    <x v="1"/>
    <n v="65.000000000000014"/>
    <n v="575"/>
    <n v="373750.00000000006"/>
    <n v="74750.000000000015"/>
    <n v="0.2"/>
    <s v="En magasin"/>
  </r>
  <r>
    <s v="Ouest Gear"/>
    <n v="1128299"/>
    <d v="2020-03-05T00:00:00"/>
    <x v="1"/>
    <s v="Ouest"/>
    <s v="Nevada"/>
    <s v="Las Vegas"/>
    <x v="2"/>
    <n v="60.000000000000007"/>
    <n v="425"/>
    <n v="255000.00000000003"/>
    <n v="89250.000000000015"/>
    <n v="0.35000000000000003"/>
    <s v="En magasin"/>
  </r>
  <r>
    <s v="Ouest Gear"/>
    <n v="1128299"/>
    <d v="2020-03-06T00:00:00"/>
    <x v="2"/>
    <s v="Ouest"/>
    <s v="Nevada"/>
    <s v="Las Vegas"/>
    <x v="3"/>
    <n v="60.000000000000007"/>
    <n v="400"/>
    <n v="240000.00000000003"/>
    <n v="72000"/>
    <n v="0.3"/>
    <s v="En magasin"/>
  </r>
  <r>
    <s v="Ouest Gear"/>
    <n v="1128299"/>
    <d v="2020-03-07T00:00:00"/>
    <x v="3"/>
    <s v="Ouest"/>
    <s v="Nevada"/>
    <s v="Las Vegas"/>
    <x v="4"/>
    <n v="70"/>
    <n v="350"/>
    <n v="245000"/>
    <n v="122500.00000000003"/>
    <n v="0.50000000000000011"/>
    <s v="En magasin"/>
  </r>
  <r>
    <s v="Ouest Gear"/>
    <n v="1128299"/>
    <d v="2020-03-08T00:00:00"/>
    <x v="4"/>
    <s v="Ouest"/>
    <s v="Nevada"/>
    <s v="Las Vegas"/>
    <x v="5"/>
    <n v="75.000000000000014"/>
    <n v="475"/>
    <n v="356250.00000000006"/>
    <n v="53437.500000000015"/>
    <n v="0.15000000000000002"/>
    <s v="En magasin"/>
  </r>
  <r>
    <s v="Ouest Gear"/>
    <n v="1128299"/>
    <d v="2020-03-09T00:00:00"/>
    <x v="5"/>
    <s v="Ouest"/>
    <s v="Nevada"/>
    <s v="Las Vegas"/>
    <x v="0"/>
    <n v="60.000000000000007"/>
    <n v="675"/>
    <n v="405000.00000000006"/>
    <n v="141750.00000000003"/>
    <n v="0.35000000000000003"/>
    <s v="En magasin"/>
  </r>
  <r>
    <s v="Ouest Gear"/>
    <n v="1128299"/>
    <d v="2020-03-10T00:00:00"/>
    <x v="6"/>
    <s v="Ouest"/>
    <s v="Nevada"/>
    <s v="Las Vegas"/>
    <x v="1"/>
    <n v="65.000000000000014"/>
    <n v="675"/>
    <n v="438750.00000000012"/>
    <n v="87750.000000000029"/>
    <n v="0.2"/>
    <s v="En magasin"/>
  </r>
  <r>
    <s v="Ouest Gear"/>
    <n v="1128299"/>
    <d v="2020-03-11T00:00:00"/>
    <x v="0"/>
    <s v="Ouest"/>
    <s v="Nevada"/>
    <s v="Las Vegas"/>
    <x v="2"/>
    <n v="60.000000000000007"/>
    <n v="475"/>
    <n v="285000.00000000006"/>
    <n v="99750.000000000029"/>
    <n v="0.35000000000000003"/>
    <s v="En magasin"/>
  </r>
  <r>
    <s v="Ouest Gear"/>
    <n v="1128299"/>
    <d v="2020-03-12T00:00:00"/>
    <x v="1"/>
    <s v="Ouest"/>
    <s v="Nevada"/>
    <s v="Las Vegas"/>
    <x v="3"/>
    <n v="60.000000000000007"/>
    <n v="475"/>
    <n v="285000.00000000006"/>
    <n v="85500.000000000015"/>
    <n v="0.3"/>
    <s v="En magasin"/>
  </r>
  <r>
    <s v="Ouest Gear"/>
    <n v="1128299"/>
    <d v="2020-03-13T00:00:00"/>
    <x v="2"/>
    <s v="Ouest"/>
    <s v="Nevada"/>
    <s v="Las Vegas"/>
    <x v="4"/>
    <n v="70"/>
    <n v="400"/>
    <n v="280000"/>
    <n v="140000.00000000003"/>
    <n v="0.50000000000000011"/>
    <s v="En magasin"/>
  </r>
  <r>
    <s v="Ouest Gear"/>
    <n v="1128299"/>
    <d v="2020-03-14T00:00:00"/>
    <x v="3"/>
    <s v="Ouest"/>
    <s v="Nevada"/>
    <s v="Las Vegas"/>
    <x v="5"/>
    <n v="75.000000000000014"/>
    <n v="500"/>
    <n v="375000.00000000006"/>
    <n v="56250.000000000015"/>
    <n v="0.15000000000000002"/>
    <s v="En magasin"/>
  </r>
  <r>
    <s v="Ouest Gear"/>
    <n v="1128299"/>
    <d v="2020-03-15T00:00:00"/>
    <x v="4"/>
    <s v="Ouest"/>
    <s v="Nevada"/>
    <s v="Las Vegas"/>
    <x v="0"/>
    <n v="30"/>
    <n v="425"/>
    <n v="127500"/>
    <n v="44625.000000000007"/>
    <n v="0.35000000000000003"/>
    <s v="En magasin"/>
  </r>
  <r>
    <s v="Ouest Gear"/>
    <n v="1128299"/>
    <d v="2020-03-16T00:00:00"/>
    <x v="5"/>
    <s v="Ouest"/>
    <s v="Nevada"/>
    <s v="Las Vegas"/>
    <x v="1"/>
    <n v="40"/>
    <n v="425"/>
    <n v="170000"/>
    <n v="34000"/>
    <n v="0.2"/>
    <s v="En magasin"/>
  </r>
  <r>
    <s v="Ouest Gear"/>
    <n v="1128299"/>
    <d v="2020-03-17T00:00:00"/>
    <x v="6"/>
    <s v="Ouest"/>
    <s v="Nevada"/>
    <s v="Las Vegas"/>
    <x v="2"/>
    <n v="40"/>
    <n v="425"/>
    <n v="170000"/>
    <n v="59500.000000000007"/>
    <n v="0.35000000000000003"/>
    <s v="En magasin"/>
  </r>
  <r>
    <s v="Ouest Gear"/>
    <n v="1128299"/>
    <d v="2020-03-18T00:00:00"/>
    <x v="0"/>
    <s v="Ouest"/>
    <s v="Nevada"/>
    <s v="Las Vegas"/>
    <x v="3"/>
    <n v="40"/>
    <n v="275"/>
    <n v="110000"/>
    <n v="33000"/>
    <n v="0.3"/>
    <s v="En magasin"/>
  </r>
  <r>
    <s v="Ouest Gear"/>
    <n v="1128299"/>
    <d v="2020-03-19T00:00:00"/>
    <x v="1"/>
    <s v="Ouest"/>
    <s v="Colorado"/>
    <s v="Denver"/>
    <x v="4"/>
    <n v="45"/>
    <n v="225"/>
    <n v="101250"/>
    <n v="50625"/>
    <n v="0.5"/>
    <s v="En magasin"/>
  </r>
  <r>
    <s v="Ouest Gear"/>
    <n v="1128299"/>
    <d v="2020-03-20T00:00:00"/>
    <x v="2"/>
    <s v="Ouest"/>
    <s v="Colorado"/>
    <s v="Denver"/>
    <x v="5"/>
    <n v="40"/>
    <n v="475"/>
    <n v="190000"/>
    <n v="28500.000000000004"/>
    <n v="0.15000000000000002"/>
    <s v="En magasin"/>
  </r>
  <r>
    <s v="Ouest Gear"/>
    <n v="1128299"/>
    <d v="2020-03-21T00:00:00"/>
    <x v="3"/>
    <s v="Ouest"/>
    <s v="Colorado"/>
    <s v="Denver"/>
    <x v="0"/>
    <n v="30"/>
    <n v="525"/>
    <n v="157500"/>
    <n v="55125.000000000007"/>
    <n v="0.35000000000000003"/>
    <s v="En magasin"/>
  </r>
  <r>
    <s v="Ouest Gear"/>
    <n v="1128299"/>
    <d v="2020-03-22T00:00:00"/>
    <x v="4"/>
    <s v="Ouest"/>
    <s v="Colorado"/>
    <s v="Denver"/>
    <x v="1"/>
    <n v="40"/>
    <n v="425"/>
    <n v="170000"/>
    <n v="34000"/>
    <n v="0.2"/>
    <s v="En magasin"/>
  </r>
  <r>
    <s v="Ouest Gear"/>
    <n v="1128299"/>
    <d v="2020-03-23T00:00:00"/>
    <x v="5"/>
    <s v="Ouest"/>
    <s v="Colorado"/>
    <s v="Denver"/>
    <x v="2"/>
    <n v="40"/>
    <n v="425"/>
    <n v="170000"/>
    <n v="59500.000000000007"/>
    <n v="0.35000000000000003"/>
    <s v="En magasin"/>
  </r>
  <r>
    <s v="Ouest Gear"/>
    <n v="1128299"/>
    <d v="2020-03-24T00:00:00"/>
    <x v="6"/>
    <s v="Ouest"/>
    <s v="Colorado"/>
    <s v="Denver"/>
    <x v="3"/>
    <n v="40"/>
    <n v="275"/>
    <n v="110000"/>
    <n v="33000"/>
    <n v="0.3"/>
    <s v="En magasin"/>
  </r>
  <r>
    <s v="Ouest Gear"/>
    <n v="1128299"/>
    <d v="2020-03-25T00:00:00"/>
    <x v="0"/>
    <s v="Ouest"/>
    <s v="Colorado"/>
    <s v="Denver"/>
    <x v="4"/>
    <n v="45"/>
    <n v="200"/>
    <n v="90000"/>
    <n v="45000"/>
    <n v="0.5"/>
    <s v="En magasin"/>
  </r>
  <r>
    <s v="Ouest Gear"/>
    <n v="1128299"/>
    <d v="2020-03-26T00:00:00"/>
    <x v="1"/>
    <s v="Ouest"/>
    <s v="Colorado"/>
    <s v="Denver"/>
    <x v="5"/>
    <n v="40"/>
    <n v="400"/>
    <n v="160000"/>
    <n v="24000.000000000004"/>
    <n v="0.15000000000000002"/>
    <s v="En magasin"/>
  </r>
  <r>
    <s v="Ouest Gear"/>
    <n v="1128299"/>
    <d v="2020-03-27T00:00:00"/>
    <x v="2"/>
    <s v="Ouest"/>
    <s v="Colorado"/>
    <s v="Denver"/>
    <x v="0"/>
    <n v="40"/>
    <n v="550"/>
    <n v="220000"/>
    <n v="77000.000000000015"/>
    <n v="0.35000000000000003"/>
    <s v="En magasin"/>
  </r>
  <r>
    <s v="Ouest Gear"/>
    <n v="1128299"/>
    <d v="2020-03-28T00:00:00"/>
    <x v="3"/>
    <s v="Ouest"/>
    <s v="Colorado"/>
    <s v="Denver"/>
    <x v="1"/>
    <n v="49.999999999999993"/>
    <n v="400"/>
    <n v="199999.99999999997"/>
    <n v="40000"/>
    <n v="0.2"/>
    <s v="En magasin"/>
  </r>
  <r>
    <s v="Ouest Gear"/>
    <n v="1128299"/>
    <d v="2020-03-29T00:00:00"/>
    <x v="4"/>
    <s v="Ouest"/>
    <s v="Colorado"/>
    <s v="Denver"/>
    <x v="2"/>
    <n v="54.999999999999993"/>
    <n v="400"/>
    <n v="219999.99999999997"/>
    <n v="77000"/>
    <n v="0.35000000000000003"/>
    <s v="En magasin"/>
  </r>
  <r>
    <s v="Ouest Gear"/>
    <n v="1128299"/>
    <d v="2020-03-30T00:00:00"/>
    <x v="5"/>
    <s v="Ouest"/>
    <s v="Colorado"/>
    <s v="Denver"/>
    <x v="3"/>
    <n v="54.999999999999993"/>
    <n v="300"/>
    <n v="164999.99999999997"/>
    <n v="49499.999999999993"/>
    <n v="0.3"/>
    <s v="En magasin"/>
  </r>
  <r>
    <s v="Ouest Gear"/>
    <n v="1128299"/>
    <d v="2020-03-31T00:00:00"/>
    <x v="6"/>
    <s v="Ouest"/>
    <s v="Colorado"/>
    <s v="Denver"/>
    <x v="4"/>
    <n v="60"/>
    <n v="150"/>
    <n v="90000"/>
    <n v="45000"/>
    <n v="0.5"/>
    <s v="En magasin"/>
  </r>
  <r>
    <s v="Ouest Gear"/>
    <n v="1128299"/>
    <d v="2020-04-01T00:00:00"/>
    <x v="0"/>
    <s v="Ouest"/>
    <s v="Colorado"/>
    <s v="Denver"/>
    <x v="5"/>
    <n v="54.999999999999993"/>
    <n v="350"/>
    <n v="192499.99999999997"/>
    <n v="28875"/>
    <n v="0.15000000000000002"/>
    <s v="En magasin"/>
  </r>
  <r>
    <s v="Ouest Gear"/>
    <n v="1128299"/>
    <d v="2020-04-02T00:00:00"/>
    <x v="1"/>
    <s v="Ouest"/>
    <s v="Colorado"/>
    <s v="Denver"/>
    <x v="0"/>
    <n v="60"/>
    <n v="525"/>
    <n v="315000"/>
    <n v="110250.00000000001"/>
    <n v="0.35000000000000003"/>
    <s v="En magasin"/>
  </r>
  <r>
    <s v="Ouest Gear"/>
    <n v="1128299"/>
    <d v="2020-04-03T00:00:00"/>
    <x v="2"/>
    <s v="Ouest"/>
    <s v="Colorado"/>
    <s v="Denver"/>
    <x v="1"/>
    <n v="65"/>
    <n v="325"/>
    <n v="211250"/>
    <n v="42250"/>
    <n v="0.2"/>
    <s v="En magasin"/>
  </r>
  <r>
    <s v="Ouest Gear"/>
    <n v="1128299"/>
    <d v="2020-04-04T00:00:00"/>
    <x v="3"/>
    <s v="Ouest"/>
    <s v="Colorado"/>
    <s v="Denver"/>
    <x v="2"/>
    <n v="65"/>
    <n v="375"/>
    <n v="243750"/>
    <n v="85312.500000000015"/>
    <n v="0.35000000000000003"/>
    <s v="En magasin"/>
  </r>
  <r>
    <s v="Ouest Gear"/>
    <n v="1128299"/>
    <d v="2020-04-05T00:00:00"/>
    <x v="4"/>
    <s v="Ouest"/>
    <s v="Colorado"/>
    <s v="Denver"/>
    <x v="3"/>
    <n v="60"/>
    <n v="275"/>
    <n v="165000"/>
    <n v="49500"/>
    <n v="0.3"/>
    <s v="En magasin"/>
  </r>
  <r>
    <s v="Ouest Gear"/>
    <n v="1128299"/>
    <d v="2020-04-06T00:00:00"/>
    <x v="5"/>
    <s v="Ouest"/>
    <s v="Colorado"/>
    <s v="Denver"/>
    <x v="4"/>
    <n v="65"/>
    <n v="175"/>
    <n v="113750"/>
    <n v="56875"/>
    <n v="0.5"/>
    <s v="En magasin"/>
  </r>
  <r>
    <s v="Ouest Gear"/>
    <n v="1128299"/>
    <d v="2020-04-07T00:00:00"/>
    <x v="6"/>
    <s v="Ouest"/>
    <s v="Colorado"/>
    <s v="Denver"/>
    <x v="5"/>
    <n v="80"/>
    <n v="325"/>
    <n v="260000"/>
    <n v="39000.000000000007"/>
    <n v="0.15000000000000002"/>
    <s v="En magasin"/>
  </r>
  <r>
    <s v="Ouest Gear"/>
    <n v="1128299"/>
    <d v="2020-04-08T00:00:00"/>
    <x v="0"/>
    <s v="Ouest"/>
    <s v="Colorado"/>
    <s v="Denver"/>
    <x v="0"/>
    <n v="60"/>
    <n v="525"/>
    <n v="315000"/>
    <n v="157500"/>
    <n v="0.5"/>
    <s v="En magasin"/>
  </r>
  <r>
    <s v="Ouest Gear"/>
    <n v="1128299"/>
    <d v="2020-04-09T00:00:00"/>
    <x v="1"/>
    <s v="Ouest"/>
    <s v="Colorado"/>
    <s v="Denver"/>
    <x v="1"/>
    <n v="65"/>
    <n v="375"/>
    <n v="243750"/>
    <n v="85312.5"/>
    <n v="0.35"/>
    <s v="En magasin"/>
  </r>
  <r>
    <s v="Ouest Gear"/>
    <n v="1128299"/>
    <d v="2020-04-10T00:00:00"/>
    <x v="2"/>
    <s v="Ouest"/>
    <s v="Colorado"/>
    <s v="Denver"/>
    <x v="2"/>
    <n v="65"/>
    <n v="375"/>
    <n v="243750"/>
    <n v="121875"/>
    <n v="0.5"/>
    <s v="En magasin"/>
  </r>
  <r>
    <s v="Ouest Gear"/>
    <n v="1128299"/>
    <d v="2020-04-11T00:00:00"/>
    <x v="3"/>
    <s v="Ouest"/>
    <s v="Colorado"/>
    <s v="Denver"/>
    <x v="3"/>
    <n v="60"/>
    <n v="275"/>
    <n v="165000"/>
    <n v="74249.999999999985"/>
    <n v="0.44999999999999996"/>
    <s v="En magasin"/>
  </r>
  <r>
    <s v="Ouest Gear"/>
    <n v="1128299"/>
    <d v="2020-04-12T00:00:00"/>
    <x v="4"/>
    <s v="Ouest"/>
    <s v="Colorado"/>
    <s v="Denver"/>
    <x v="4"/>
    <n v="65"/>
    <n v="175"/>
    <n v="113750"/>
    <n v="73937.500000000015"/>
    <n v="0.65000000000000013"/>
    <s v="En magasin"/>
  </r>
  <r>
    <s v="Ouest Gear"/>
    <n v="1128299"/>
    <d v="2020-04-13T00:00:00"/>
    <x v="5"/>
    <s v="Ouest"/>
    <s v="Colorado"/>
    <s v="Denver"/>
    <x v="5"/>
    <n v="80"/>
    <n v="475"/>
    <n v="380000"/>
    <n v="114000"/>
    <n v="0.3"/>
    <s v="En magasin"/>
  </r>
  <r>
    <s v="Ouest Gear"/>
    <n v="1128299"/>
    <d v="2020-04-14T00:00:00"/>
    <x v="6"/>
    <s v="Ouest"/>
    <s v="Colorado"/>
    <s v="Denver"/>
    <x v="0"/>
    <n v="60"/>
    <n v="725"/>
    <n v="435000"/>
    <n v="217500"/>
    <n v="0.5"/>
    <s v="En magasin"/>
  </r>
  <r>
    <s v="Ouest Gear"/>
    <n v="1128299"/>
    <d v="2020-04-15T00:00:00"/>
    <x v="0"/>
    <s v="Ouest"/>
    <s v="Colorado"/>
    <s v="Denver"/>
    <x v="1"/>
    <n v="65"/>
    <n v="575"/>
    <n v="373750"/>
    <n v="130812.49999999999"/>
    <n v="0.35"/>
    <s v="En magasin"/>
  </r>
  <r>
    <s v="Ouest Gear"/>
    <n v="1128299"/>
    <d v="2020-04-16T00:00:00"/>
    <x v="1"/>
    <s v="Ouest"/>
    <s v="Colorado"/>
    <s v="Denver"/>
    <x v="2"/>
    <n v="65"/>
    <n v="575"/>
    <n v="373750"/>
    <n v="186875"/>
    <n v="0.5"/>
    <s v="En magasin"/>
  </r>
  <r>
    <s v="Ouest Gear"/>
    <n v="1128299"/>
    <d v="2020-04-17T00:00:00"/>
    <x v="2"/>
    <s v="Ouest"/>
    <s v="Colorado"/>
    <s v="Denver"/>
    <x v="3"/>
    <n v="65"/>
    <n v="450"/>
    <n v="292500"/>
    <n v="131625"/>
    <n v="0.44999999999999996"/>
    <s v="En magasin"/>
  </r>
  <r>
    <s v="Ouest Gear"/>
    <n v="1128299"/>
    <d v="2020-04-18T00:00:00"/>
    <x v="3"/>
    <s v="Ouest"/>
    <s v="Colorado"/>
    <s v="Denver"/>
    <x v="4"/>
    <n v="70"/>
    <n v="325"/>
    <n v="227500"/>
    <n v="147875.00000000003"/>
    <n v="0.65000000000000013"/>
    <s v="En magasin"/>
  </r>
  <r>
    <s v="Ouest Gear"/>
    <n v="1128299"/>
    <d v="2020-04-19T00:00:00"/>
    <x v="4"/>
    <s v="Ouest"/>
    <s v="Colorado"/>
    <s v="Denver"/>
    <x v="5"/>
    <n v="85.000000000000014"/>
    <n v="625"/>
    <n v="531250.00000000012"/>
    <n v="159375.00000000003"/>
    <n v="0.3"/>
    <s v="En magasin"/>
  </r>
  <r>
    <s v="Ouest Gear"/>
    <n v="1128299"/>
    <d v="2020-04-20T00:00:00"/>
    <x v="5"/>
    <s v="Ouest"/>
    <s v="Colorado"/>
    <s v="Denver"/>
    <x v="0"/>
    <n v="65"/>
    <n v="775"/>
    <n v="503750"/>
    <n v="226687.5"/>
    <n v="0.45"/>
    <s v="En magasin"/>
  </r>
  <r>
    <s v="Ouest Gear"/>
    <n v="1128299"/>
    <d v="2020-04-21T00:00:00"/>
    <x v="6"/>
    <s v="Ouest"/>
    <s v="Colorado"/>
    <s v="Denver"/>
    <x v="1"/>
    <n v="70"/>
    <n v="625"/>
    <n v="437500"/>
    <n v="131250"/>
    <n v="0.3"/>
    <s v="En magasin"/>
  </r>
  <r>
    <s v="Ouest Gear"/>
    <n v="1128299"/>
    <d v="2020-04-22T00:00:00"/>
    <x v="0"/>
    <s v="Ouest"/>
    <s v="Colorado"/>
    <s v="Denver"/>
    <x v="2"/>
    <n v="70"/>
    <n v="575"/>
    <n v="402500"/>
    <n v="181125"/>
    <n v="0.45"/>
    <s v="En magasin"/>
  </r>
  <r>
    <s v="Ouest Gear"/>
    <n v="1128299"/>
    <d v="2020-04-23T00:00:00"/>
    <x v="1"/>
    <s v="Ouest"/>
    <s v="Colorado"/>
    <s v="Denver"/>
    <x v="3"/>
    <n v="65"/>
    <n v="475"/>
    <n v="308750"/>
    <n v="123499.99999999999"/>
    <n v="0.39999999999999997"/>
    <s v="En magasin"/>
  </r>
  <r>
    <s v="Ouest Gear"/>
    <n v="1128299"/>
    <d v="2020-04-24T00:00:00"/>
    <x v="2"/>
    <s v="Ouest"/>
    <s v="Colorado"/>
    <s v="Denver"/>
    <x v="4"/>
    <n v="70"/>
    <n v="525"/>
    <n v="367500"/>
    <n v="220500.00000000003"/>
    <n v="0.60000000000000009"/>
    <s v="En magasin"/>
  </r>
  <r>
    <s v="Ouest Gear"/>
    <n v="1128299"/>
    <d v="2020-04-25T00:00:00"/>
    <x v="3"/>
    <s v="Ouest"/>
    <s v="Colorado"/>
    <s v="Denver"/>
    <x v="5"/>
    <n v="85.000000000000014"/>
    <n v="525"/>
    <n v="446250.00000000006"/>
    <n v="111562.50000000001"/>
    <n v="0.25"/>
    <s v="En magasin"/>
  </r>
  <r>
    <s v="Ouest Gear"/>
    <n v="1128299"/>
    <d v="2020-04-26T00:00:00"/>
    <x v="4"/>
    <s v="Ouest"/>
    <s v="Colorado"/>
    <s v="Denver"/>
    <x v="0"/>
    <n v="70"/>
    <n v="725"/>
    <n v="507500"/>
    <n v="228375"/>
    <n v="0.45"/>
    <s v="En magasin"/>
  </r>
  <r>
    <s v="Ouest Gear"/>
    <n v="1128299"/>
    <d v="2020-04-27T00:00:00"/>
    <x v="5"/>
    <s v="Ouest"/>
    <s v="Colorado"/>
    <s v="Denver"/>
    <x v="1"/>
    <n v="75.000000000000014"/>
    <n v="675"/>
    <n v="506250.00000000012"/>
    <n v="151875.00000000003"/>
    <n v="0.3"/>
    <s v="En magasin"/>
  </r>
  <r>
    <s v="Ouest Gear"/>
    <n v="1128299"/>
    <d v="2020-04-28T00:00:00"/>
    <x v="6"/>
    <s v="Ouest"/>
    <s v="Colorado"/>
    <s v="Denver"/>
    <x v="2"/>
    <n v="70"/>
    <n v="550"/>
    <n v="385000"/>
    <n v="173250"/>
    <n v="0.45"/>
    <s v="En magasin"/>
  </r>
  <r>
    <s v="Ouest Gear"/>
    <n v="1128299"/>
    <d v="2020-04-29T00:00:00"/>
    <x v="0"/>
    <s v="Ouest"/>
    <s v="Colorado"/>
    <s v="Denver"/>
    <x v="3"/>
    <n v="70"/>
    <n v="500"/>
    <n v="350000"/>
    <n v="140000"/>
    <n v="0.39999999999999997"/>
    <s v="En magasin"/>
  </r>
  <r>
    <s v="Ouest Gear"/>
    <n v="1128299"/>
    <d v="2020-04-30T00:00:00"/>
    <x v="1"/>
    <s v="Ouest"/>
    <s v="Colorado"/>
    <s v="Denver"/>
    <x v="4"/>
    <n v="75"/>
    <n v="500"/>
    <n v="375000"/>
    <n v="225000.00000000003"/>
    <n v="0.60000000000000009"/>
    <s v="En magasin"/>
  </r>
  <r>
    <s v="Ouest Gear"/>
    <n v="1128299"/>
    <d v="2020-05-01T00:00:00"/>
    <x v="2"/>
    <s v="Ouest"/>
    <s v="Colorado"/>
    <s v="Denver"/>
    <x v="5"/>
    <n v="80"/>
    <n v="400"/>
    <n v="320000"/>
    <n v="80000"/>
    <n v="0.25"/>
    <s v="En magasin"/>
  </r>
  <r>
    <s v="Ouest Gear"/>
    <n v="1128299"/>
    <d v="2020-05-02T00:00:00"/>
    <x v="3"/>
    <s v="Ouest"/>
    <s v="Colorado"/>
    <s v="Denver"/>
    <x v="0"/>
    <n v="65.000000000000014"/>
    <n v="600"/>
    <n v="390000.00000000006"/>
    <n v="156000.00000000003"/>
    <n v="0.4"/>
    <s v="En magasin"/>
  </r>
  <r>
    <s v="Ouest Gear"/>
    <n v="1128299"/>
    <d v="2020-05-03T00:00:00"/>
    <x v="4"/>
    <s v="Ouest"/>
    <s v="Colorado"/>
    <s v="Denver"/>
    <x v="1"/>
    <n v="70.000000000000014"/>
    <n v="600"/>
    <n v="420000.00000000006"/>
    <n v="105000.00000000001"/>
    <n v="0.25"/>
    <s v="En magasin"/>
  </r>
  <r>
    <s v="Ouest Gear"/>
    <n v="1128299"/>
    <d v="2020-05-04T00:00:00"/>
    <x v="5"/>
    <s v="Ouest"/>
    <s v="Colorado"/>
    <s v="Denver"/>
    <x v="2"/>
    <n v="65.000000000000014"/>
    <n v="450"/>
    <n v="292500.00000000006"/>
    <n v="117000.00000000003"/>
    <n v="0.4"/>
    <s v="En magasin"/>
  </r>
  <r>
    <s v="Ouest Gear"/>
    <n v="1128299"/>
    <d v="2020-05-05T00:00:00"/>
    <x v="6"/>
    <s v="Ouest"/>
    <s v="Colorado"/>
    <s v="Denver"/>
    <x v="3"/>
    <n v="65.000000000000014"/>
    <n v="400"/>
    <n v="260000.00000000006"/>
    <n v="91000.000000000015"/>
    <n v="0.35"/>
    <s v="En magasin"/>
  </r>
  <r>
    <s v="Ouest Gear"/>
    <n v="1128299"/>
    <d v="2020-05-06T00:00:00"/>
    <x v="0"/>
    <s v="Ouest"/>
    <s v="Colorado"/>
    <s v="Denver"/>
    <x v="4"/>
    <n v="75.000000000000014"/>
    <n v="400"/>
    <n v="300000.00000000006"/>
    <n v="165000.00000000009"/>
    <n v="0.55000000000000016"/>
    <s v="En magasin"/>
  </r>
  <r>
    <s v="Ouest Gear"/>
    <n v="1128299"/>
    <d v="2020-05-07T00:00:00"/>
    <x v="1"/>
    <s v="Ouest"/>
    <s v="Colorado"/>
    <s v="Denver"/>
    <x v="5"/>
    <n v="70"/>
    <n v="425"/>
    <n v="297500"/>
    <n v="59500"/>
    <n v="0.2"/>
    <s v="En magasin"/>
  </r>
  <r>
    <s v="Ouest Gear"/>
    <n v="1128299"/>
    <d v="2020-05-08T00:00:00"/>
    <x v="2"/>
    <s v="Ouest"/>
    <s v="Colorado"/>
    <s v="Denver"/>
    <x v="0"/>
    <n v="55.000000000000007"/>
    <n v="525"/>
    <n v="288750.00000000006"/>
    <n v="115500.00000000003"/>
    <n v="0.4"/>
    <s v="En magasin"/>
  </r>
  <r>
    <s v="Ouest Gear"/>
    <n v="1128299"/>
    <d v="2020-05-09T00:00:00"/>
    <x v="3"/>
    <s v="Ouest"/>
    <s v="Colorado"/>
    <s v="Denver"/>
    <x v="1"/>
    <n v="60.000000000000007"/>
    <n v="525"/>
    <n v="315000.00000000006"/>
    <n v="78750.000000000015"/>
    <n v="0.25"/>
    <s v="En magasin"/>
  </r>
  <r>
    <s v="Ouest Gear"/>
    <n v="1128299"/>
    <d v="2020-05-10T00:00:00"/>
    <x v="4"/>
    <s v="Ouest"/>
    <s v="Colorado"/>
    <s v="Denver"/>
    <x v="2"/>
    <n v="55.000000000000007"/>
    <n v="350"/>
    <n v="192500.00000000003"/>
    <n v="77000.000000000015"/>
    <n v="0.4"/>
    <s v="En magasin"/>
  </r>
  <r>
    <s v="Ouest Gear"/>
    <n v="1128299"/>
    <d v="2020-05-11T00:00:00"/>
    <x v="5"/>
    <s v="Ouest"/>
    <s v="Colorado"/>
    <s v="Denver"/>
    <x v="3"/>
    <n v="55.000000000000007"/>
    <n v="325"/>
    <n v="178750.00000000003"/>
    <n v="62562.500000000007"/>
    <n v="0.35"/>
    <s v="En magasin"/>
  </r>
  <r>
    <s v="Ouest Gear"/>
    <n v="1128299"/>
    <d v="2020-05-12T00:00:00"/>
    <x v="6"/>
    <s v="Ouest"/>
    <s v="Colorado"/>
    <s v="Denver"/>
    <x v="4"/>
    <n v="65"/>
    <n v="300"/>
    <n v="195000"/>
    <n v="107250.00000000003"/>
    <n v="0.55000000000000016"/>
    <s v="En magasin"/>
  </r>
  <r>
    <s v="Ouest Gear"/>
    <n v="1128299"/>
    <d v="2020-05-13T00:00:00"/>
    <x v="0"/>
    <s v="Ouest"/>
    <s v="Colorado"/>
    <s v="Denver"/>
    <x v="5"/>
    <n v="70"/>
    <n v="350"/>
    <n v="245000"/>
    <n v="49000"/>
    <n v="0.2"/>
    <s v="En magasin"/>
  </r>
  <r>
    <s v="Ouest Gear"/>
    <n v="1128299"/>
    <d v="2020-05-14T00:00:00"/>
    <x v="1"/>
    <s v="Ouest"/>
    <s v="Colorado"/>
    <s v="Denver"/>
    <x v="0"/>
    <n v="55.000000000000007"/>
    <n v="575"/>
    <n v="316250.00000000006"/>
    <n v="126500.00000000003"/>
    <n v="0.4"/>
    <s v="En magasin"/>
  </r>
  <r>
    <s v="Ouest Gear"/>
    <n v="1128299"/>
    <d v="2020-05-15T00:00:00"/>
    <x v="2"/>
    <s v="Ouest"/>
    <s v="Colorado"/>
    <s v="Denver"/>
    <x v="1"/>
    <n v="60.000000000000007"/>
    <n v="575"/>
    <n v="345000.00000000006"/>
    <n v="86250.000000000015"/>
    <n v="0.25"/>
    <s v="En magasin"/>
  </r>
  <r>
    <s v="Ouest Gear"/>
    <n v="1128299"/>
    <d v="2020-05-16T00:00:00"/>
    <x v="3"/>
    <s v="Ouest"/>
    <s v="Colorado"/>
    <s v="Denver"/>
    <x v="2"/>
    <n v="55.000000000000007"/>
    <n v="425"/>
    <n v="233750.00000000003"/>
    <n v="93500.000000000015"/>
    <n v="0.4"/>
    <s v="En magasin"/>
  </r>
  <r>
    <s v="Ouest Gear"/>
    <n v="1128299"/>
    <d v="2020-05-17T00:00:00"/>
    <x v="4"/>
    <s v="Ouest"/>
    <s v="Colorado"/>
    <s v="Denver"/>
    <x v="3"/>
    <n v="65.000000000000014"/>
    <n v="400"/>
    <n v="260000.00000000006"/>
    <n v="91000.000000000015"/>
    <n v="0.35"/>
    <s v="En magasin"/>
  </r>
  <r>
    <s v="Ouest Gear"/>
    <n v="1128299"/>
    <d v="2020-05-18T00:00:00"/>
    <x v="5"/>
    <s v="Ouest"/>
    <s v="Colorado"/>
    <s v="Denver"/>
    <x v="4"/>
    <n v="75.000000000000014"/>
    <n v="375"/>
    <n v="281250.00000000006"/>
    <n v="154687.50000000009"/>
    <n v="0.55000000000000016"/>
    <s v="En magasin"/>
  </r>
  <r>
    <s v="Ouest Gear"/>
    <n v="1128299"/>
    <d v="2020-05-19T00:00:00"/>
    <x v="6"/>
    <s v="Ouest"/>
    <s v="Colorado"/>
    <s v="Denver"/>
    <x v="5"/>
    <n v="80.000000000000014"/>
    <n v="500"/>
    <n v="400000.00000000006"/>
    <n v="80000.000000000015"/>
    <n v="0.2"/>
    <s v="En magasin"/>
  </r>
  <r>
    <s v="Ouest Gear"/>
    <n v="1128299"/>
    <d v="2020-05-20T00:00:00"/>
    <x v="0"/>
    <s v="Ouest"/>
    <s v="Colorado"/>
    <s v="Denver"/>
    <x v="0"/>
    <n v="65.000000000000014"/>
    <n v="700"/>
    <n v="455000.00000000012"/>
    <n v="182000.00000000006"/>
    <n v="0.4"/>
    <s v="En magasin"/>
  </r>
  <r>
    <s v="Ouest Gear"/>
    <n v="1128299"/>
    <d v="2020-05-21T00:00:00"/>
    <x v="1"/>
    <s v="Ouest"/>
    <s v="Colorado"/>
    <s v="Denver"/>
    <x v="1"/>
    <n v="70.000000000000014"/>
    <n v="700"/>
    <n v="490000.00000000012"/>
    <n v="122500.00000000003"/>
    <n v="0.25"/>
    <s v="En magasin"/>
  </r>
  <r>
    <s v="Ouest Gear"/>
    <n v="1128299"/>
    <d v="2020-05-22T00:00:00"/>
    <x v="2"/>
    <s v="Ouest"/>
    <s v="Colorado"/>
    <s v="Denver"/>
    <x v="2"/>
    <n v="65.000000000000014"/>
    <n v="500"/>
    <n v="325000.00000000006"/>
    <n v="130000.00000000003"/>
    <n v="0.4"/>
    <s v="En magasin"/>
  </r>
  <r>
    <s v="Ouest Gear"/>
    <n v="1128299"/>
    <d v="2020-05-23T00:00:00"/>
    <x v="3"/>
    <s v="Ouest"/>
    <s v="Colorado"/>
    <s v="Denver"/>
    <x v="3"/>
    <n v="65.000000000000014"/>
    <n v="500"/>
    <n v="325000.00000000006"/>
    <n v="113750.00000000001"/>
    <n v="0.35"/>
    <s v="En magasin"/>
  </r>
  <r>
    <s v="Ouest Gear"/>
    <n v="1128299"/>
    <d v="2020-05-24T00:00:00"/>
    <x v="4"/>
    <s v="Ouest"/>
    <s v="Colorado"/>
    <s v="Denver"/>
    <x v="4"/>
    <n v="75.000000000000014"/>
    <n v="425"/>
    <n v="318750.00000000006"/>
    <n v="175312.50000000009"/>
    <n v="0.55000000000000016"/>
    <s v="En magasin"/>
  </r>
  <r>
    <s v="Ouest Gear"/>
    <n v="1128299"/>
    <d v="2020-05-25T00:00:00"/>
    <x v="5"/>
    <s v="Ouest"/>
    <s v="Colorado"/>
    <s v="Denver"/>
    <x v="5"/>
    <n v="80.000000000000014"/>
    <n v="525"/>
    <n v="420000.00000000006"/>
    <n v="84000.000000000015"/>
    <n v="0.2"/>
    <s v="En magasin"/>
  </r>
  <r>
    <s v="Ouest Gear"/>
    <n v="1128299"/>
    <d v="2020-05-26T00:00:00"/>
    <x v="6"/>
    <s v="Ouest"/>
    <s v="Colorado"/>
    <s v="Denver"/>
    <x v="0"/>
    <n v="40"/>
    <n v="450"/>
    <n v="180000"/>
    <n v="54000"/>
    <n v="0.3"/>
    <s v="En magasin"/>
  </r>
  <r>
    <s v="Ouest Gear"/>
    <n v="1128299"/>
    <d v="2020-05-27T00:00:00"/>
    <x v="0"/>
    <s v="Ouest"/>
    <s v="Colorado"/>
    <s v="Denver"/>
    <x v="1"/>
    <n v="50"/>
    <n v="450"/>
    <n v="225000"/>
    <n v="56250"/>
    <n v="0.25"/>
    <s v="En magasin"/>
  </r>
  <r>
    <s v="Ouest Gear"/>
    <n v="1128299"/>
    <d v="2020-05-28T00:00:00"/>
    <x v="1"/>
    <s v="Ouest"/>
    <s v="Colorado"/>
    <s v="Denver"/>
    <x v="2"/>
    <n v="50"/>
    <n v="450"/>
    <n v="225000"/>
    <n v="56250"/>
    <n v="0.25"/>
    <s v="En magasin"/>
  </r>
  <r>
    <s v="Ouest Gear"/>
    <n v="1128299"/>
    <d v="2020-05-29T00:00:00"/>
    <x v="2"/>
    <s v="Ouest"/>
    <s v="Colorado"/>
    <s v="Denver"/>
    <x v="3"/>
    <n v="50"/>
    <n v="300"/>
    <n v="150000"/>
    <n v="45000"/>
    <n v="0.3"/>
    <s v="En magasin"/>
  </r>
  <r>
    <s v="Ouest Gear"/>
    <n v="1128299"/>
    <d v="2020-05-30T00:00:00"/>
    <x v="3"/>
    <s v="Ouest"/>
    <s v="Washington"/>
    <s v="Seattle"/>
    <x v="4"/>
    <n v="55.000000000000007"/>
    <n v="250"/>
    <n v="137500.00000000003"/>
    <n v="34375.000000000007"/>
    <n v="0.25"/>
    <s v="En magasin"/>
  </r>
  <r>
    <s v="Ouest Gear"/>
    <n v="1128299"/>
    <d v="2020-05-31T00:00:00"/>
    <x v="4"/>
    <s v="Ouest"/>
    <s v="Washington"/>
    <s v="Seattle"/>
    <x v="5"/>
    <n v="50"/>
    <n v="500"/>
    <n v="250000"/>
    <n v="50000"/>
    <n v="0.2"/>
    <s v="En magasin"/>
  </r>
  <r>
    <s v="Ouest Gear"/>
    <n v="1128299"/>
    <d v="2020-06-01T00:00:00"/>
    <x v="5"/>
    <s v="Ouest"/>
    <s v="Washington"/>
    <s v="Seattle"/>
    <x v="0"/>
    <n v="40"/>
    <n v="550"/>
    <n v="220000"/>
    <n v="66000"/>
    <n v="0.3"/>
    <s v="En magasin"/>
  </r>
  <r>
    <s v="Ouest Gear"/>
    <n v="1128299"/>
    <d v="2020-06-02T00:00:00"/>
    <x v="6"/>
    <s v="Ouest"/>
    <s v="Washington"/>
    <s v="Seattle"/>
    <x v="1"/>
    <n v="50"/>
    <n v="450"/>
    <n v="225000"/>
    <n v="56250"/>
    <n v="0.25"/>
    <s v="En magasin"/>
  </r>
  <r>
    <s v="Ouest Gear"/>
    <n v="1128299"/>
    <d v="2020-06-03T00:00:00"/>
    <x v="0"/>
    <s v="Ouest"/>
    <s v="Washington"/>
    <s v="Seattle"/>
    <x v="2"/>
    <n v="50"/>
    <n v="450"/>
    <n v="225000"/>
    <n v="56250"/>
    <n v="0.25"/>
    <s v="En magasin"/>
  </r>
  <r>
    <s v="Ouest Gear"/>
    <n v="1128299"/>
    <d v="2020-06-04T00:00:00"/>
    <x v="1"/>
    <s v="Ouest"/>
    <s v="Washington"/>
    <s v="Seattle"/>
    <x v="3"/>
    <n v="50"/>
    <n v="300"/>
    <n v="150000"/>
    <n v="45000"/>
    <n v="0.3"/>
    <s v="En magasin"/>
  </r>
  <r>
    <s v="Ouest Gear"/>
    <n v="1128299"/>
    <d v="2020-06-05T00:00:00"/>
    <x v="2"/>
    <s v="Ouest"/>
    <s v="Washington"/>
    <s v="Seattle"/>
    <x v="4"/>
    <n v="55.000000000000007"/>
    <n v="225"/>
    <n v="123750.00000000001"/>
    <n v="30937.500000000004"/>
    <n v="0.25"/>
    <s v="En magasin"/>
  </r>
  <r>
    <s v="Ouest Gear"/>
    <n v="1128299"/>
    <d v="2020-06-06T00:00:00"/>
    <x v="3"/>
    <s v="Ouest"/>
    <s v="Washington"/>
    <s v="Seattle"/>
    <x v="5"/>
    <n v="50"/>
    <n v="425"/>
    <n v="212500"/>
    <n v="42500"/>
    <n v="0.2"/>
    <s v="En magasin"/>
  </r>
  <r>
    <s v="Ouest Gear"/>
    <n v="1128299"/>
    <d v="2020-06-07T00:00:00"/>
    <x v="4"/>
    <s v="Ouest"/>
    <s v="Washington"/>
    <s v="Seattle"/>
    <x v="0"/>
    <n v="50"/>
    <n v="575"/>
    <n v="287500"/>
    <n v="86250"/>
    <n v="0.3"/>
    <s v="En magasin"/>
  </r>
  <r>
    <s v="Ouest Gear"/>
    <n v="1128299"/>
    <d v="2020-06-08T00:00:00"/>
    <x v="5"/>
    <s v="Ouest"/>
    <s v="Washington"/>
    <s v="Seattle"/>
    <x v="1"/>
    <n v="60"/>
    <n v="425"/>
    <n v="255000"/>
    <n v="63750"/>
    <n v="0.25"/>
    <s v="En magasin"/>
  </r>
  <r>
    <s v="Ouest Gear"/>
    <n v="1128299"/>
    <d v="2020-06-09T00:00:00"/>
    <x v="6"/>
    <s v="Ouest"/>
    <s v="Washington"/>
    <s v="Seattle"/>
    <x v="2"/>
    <n v="64.999999999999986"/>
    <n v="425"/>
    <n v="276249.99999999994"/>
    <n v="69062.499999999985"/>
    <n v="0.25"/>
    <s v="En magasin"/>
  </r>
  <r>
    <s v="Ouest Gear"/>
    <n v="1128299"/>
    <d v="2020-06-10T00:00:00"/>
    <x v="0"/>
    <s v="Ouest"/>
    <s v="Washington"/>
    <s v="Seattle"/>
    <x v="3"/>
    <n v="64.999999999999986"/>
    <n v="325"/>
    <n v="211249.99999999994"/>
    <n v="63374.999999999978"/>
    <n v="0.3"/>
    <s v="En magasin"/>
  </r>
  <r>
    <s v="Ouest Gear"/>
    <n v="1128299"/>
    <d v="2020-06-11T00:00:00"/>
    <x v="1"/>
    <s v="Ouest"/>
    <s v="Washington"/>
    <s v="Seattle"/>
    <x v="4"/>
    <n v="70"/>
    <n v="175"/>
    <n v="122500"/>
    <n v="30625"/>
    <n v="0.25"/>
    <s v="En magasin"/>
  </r>
  <r>
    <s v="Ouest Gear"/>
    <n v="1128299"/>
    <d v="2020-06-12T00:00:00"/>
    <x v="2"/>
    <s v="Ouest"/>
    <s v="Washington"/>
    <s v="Seattle"/>
    <x v="5"/>
    <n v="64.999999999999986"/>
    <n v="375"/>
    <n v="243749.99999999994"/>
    <n v="48749.999999999993"/>
    <n v="0.2"/>
    <s v="En magasin"/>
  </r>
  <r>
    <s v="Ouest Gear"/>
    <n v="1128299"/>
    <d v="2020-06-13T00:00:00"/>
    <x v="3"/>
    <s v="Ouest"/>
    <s v="Washington"/>
    <s v="Seattle"/>
    <x v="0"/>
    <n v="70"/>
    <n v="550"/>
    <n v="385000"/>
    <n v="115500"/>
    <n v="0.3"/>
    <s v="En magasin"/>
  </r>
  <r>
    <s v="Ouest Gear"/>
    <n v="1128299"/>
    <d v="2020-06-14T00:00:00"/>
    <x v="4"/>
    <s v="Ouest"/>
    <s v="Washington"/>
    <s v="Seattle"/>
    <x v="1"/>
    <n v="75"/>
    <n v="350"/>
    <n v="262500"/>
    <n v="65625"/>
    <n v="0.25"/>
    <s v="En magasin"/>
  </r>
  <r>
    <s v="Ouest Gear"/>
    <n v="1128299"/>
    <d v="2020-06-15T00:00:00"/>
    <x v="5"/>
    <s v="Ouest"/>
    <s v="Washington"/>
    <s v="Seattle"/>
    <x v="2"/>
    <n v="75"/>
    <n v="400"/>
    <n v="300000"/>
    <n v="75000"/>
    <n v="0.25"/>
    <s v="En magasin"/>
  </r>
  <r>
    <s v="Ouest Gear"/>
    <n v="1128299"/>
    <d v="2020-06-16T00:00:00"/>
    <x v="6"/>
    <s v="Ouest"/>
    <s v="Washington"/>
    <s v="Seattle"/>
    <x v="3"/>
    <n v="60"/>
    <n v="300"/>
    <n v="180000"/>
    <n v="54000"/>
    <n v="0.3"/>
    <s v="En magasin"/>
  </r>
  <r>
    <s v="Ouest Gear"/>
    <n v="1128299"/>
    <d v="2020-06-17T00:00:00"/>
    <x v="0"/>
    <s v="Ouest"/>
    <s v="Washington"/>
    <s v="Seattle"/>
    <x v="4"/>
    <n v="65"/>
    <n v="200"/>
    <n v="130000"/>
    <n v="32500"/>
    <n v="0.25"/>
    <s v="En magasin"/>
  </r>
  <r>
    <s v="Ouest Gear"/>
    <n v="1128299"/>
    <d v="2020-06-18T00:00:00"/>
    <x v="1"/>
    <s v="Ouest"/>
    <s v="Washington"/>
    <s v="Seattle"/>
    <x v="5"/>
    <n v="80"/>
    <n v="350"/>
    <n v="280000"/>
    <n v="56000"/>
    <n v="0.2"/>
    <s v="En magasin"/>
  </r>
  <r>
    <s v="Ouest Gear"/>
    <n v="1128299"/>
    <d v="2020-06-19T00:00:00"/>
    <x v="2"/>
    <s v="Ouest"/>
    <s v="Washington"/>
    <s v="Seattle"/>
    <x v="0"/>
    <n v="60"/>
    <n v="550"/>
    <n v="330000"/>
    <n v="99000"/>
    <n v="0.3"/>
    <s v="En magasin"/>
  </r>
  <r>
    <s v="Ouest Gear"/>
    <n v="1128299"/>
    <d v="2020-06-20T00:00:00"/>
    <x v="3"/>
    <s v="Ouest"/>
    <s v="Washington"/>
    <s v="Seattle"/>
    <x v="1"/>
    <n v="65"/>
    <n v="400"/>
    <n v="260000"/>
    <n v="65000"/>
    <n v="0.25"/>
    <s v="En magasin"/>
  </r>
  <r>
    <s v="Ouest Gear"/>
    <n v="1128299"/>
    <d v="2020-06-21T00:00:00"/>
    <x v="4"/>
    <s v="Ouest"/>
    <s v="Washington"/>
    <s v="Seattle"/>
    <x v="2"/>
    <n v="65"/>
    <n v="400"/>
    <n v="260000"/>
    <n v="65000"/>
    <n v="0.25"/>
    <s v="En magasin"/>
  </r>
  <r>
    <s v="Ouest Gear"/>
    <n v="1128299"/>
    <d v="2020-06-22T00:00:00"/>
    <x v="5"/>
    <s v="Ouest"/>
    <s v="Washington"/>
    <s v="Seattle"/>
    <x v="3"/>
    <n v="60"/>
    <n v="300"/>
    <n v="180000"/>
    <n v="54000"/>
    <n v="0.3"/>
    <s v="En magasin"/>
  </r>
  <r>
    <s v="Ouest Gear"/>
    <n v="1128299"/>
    <d v="2020-06-23T00:00:00"/>
    <x v="6"/>
    <s v="Ouest"/>
    <s v="Washington"/>
    <s v="Seattle"/>
    <x v="4"/>
    <n v="65"/>
    <n v="200"/>
    <n v="130000"/>
    <n v="32500"/>
    <n v="0.25"/>
    <s v="En magasin"/>
  </r>
  <r>
    <s v="Ouest Gear"/>
    <n v="1128299"/>
    <d v="2020-06-24T00:00:00"/>
    <x v="0"/>
    <s v="Ouest"/>
    <s v="Washington"/>
    <s v="Seattle"/>
    <x v="5"/>
    <n v="80"/>
    <n v="500"/>
    <n v="400000"/>
    <n v="80000"/>
    <n v="0.2"/>
    <s v="En magasin"/>
  </r>
  <r>
    <s v="Ouest Gear"/>
    <n v="1128299"/>
    <d v="2020-06-25T00:00:00"/>
    <x v="1"/>
    <s v="Ouest"/>
    <s v="Washington"/>
    <s v="Seattle"/>
    <x v="0"/>
    <n v="75"/>
    <n v="750"/>
    <n v="562500"/>
    <n v="168750"/>
    <n v="0.3"/>
    <s v="En magasin"/>
  </r>
  <r>
    <s v="Ouest Gear"/>
    <n v="1128299"/>
    <d v="2020-06-26T00:00:00"/>
    <x v="2"/>
    <s v="Ouest"/>
    <s v="Washington"/>
    <s v="Seattle"/>
    <x v="1"/>
    <n v="80"/>
    <n v="625"/>
    <n v="500000"/>
    <n v="125000"/>
    <n v="0.25"/>
    <s v="En magasin"/>
  </r>
  <r>
    <s v="Ouest Gear"/>
    <n v="1128299"/>
    <d v="2020-06-27T00:00:00"/>
    <x v="3"/>
    <s v="Ouest"/>
    <s v="Washington"/>
    <s v="Seattle"/>
    <x v="2"/>
    <n v="80"/>
    <n v="625"/>
    <n v="500000"/>
    <n v="125000"/>
    <n v="0.25"/>
    <s v="En magasin"/>
  </r>
  <r>
    <s v="Ouest Gear"/>
    <n v="1128299"/>
    <d v="2020-06-28T00:00:00"/>
    <x v="4"/>
    <s v="Ouest"/>
    <s v="Washington"/>
    <s v="Seattle"/>
    <x v="3"/>
    <n v="80"/>
    <n v="500"/>
    <n v="400000"/>
    <n v="120000"/>
    <n v="0.3"/>
    <s v="En magasin"/>
  </r>
  <r>
    <s v="Ouest Gear"/>
    <n v="1128299"/>
    <d v="2020-06-29T00:00:00"/>
    <x v="5"/>
    <s v="Ouest"/>
    <s v="Washington"/>
    <s v="Seattle"/>
    <x v="4"/>
    <n v="85.000000000000014"/>
    <n v="375"/>
    <n v="318750.00000000006"/>
    <n v="79687.500000000015"/>
    <n v="0.25"/>
    <s v="En magasin"/>
  </r>
  <r>
    <s v="Ouest Gear"/>
    <n v="1128299"/>
    <d v="2020-06-30T00:00:00"/>
    <x v="6"/>
    <s v="Ouest"/>
    <s v="Washington"/>
    <s v="Seattle"/>
    <x v="5"/>
    <n v="100"/>
    <n v="675"/>
    <n v="675000"/>
    <n v="135000"/>
    <n v="0.2"/>
    <s v="En magasin"/>
  </r>
  <r>
    <s v="Ouest Gear"/>
    <n v="1128299"/>
    <d v="2020-07-01T00:00:00"/>
    <x v="0"/>
    <s v="Ouest"/>
    <s v="Washington"/>
    <s v="Seattle"/>
    <x v="0"/>
    <n v="80"/>
    <n v="825"/>
    <n v="660000"/>
    <n v="198000"/>
    <n v="0.3"/>
    <s v="En magasin"/>
  </r>
  <r>
    <s v="Ouest Gear"/>
    <n v="1128299"/>
    <d v="2020-07-02T00:00:00"/>
    <x v="1"/>
    <s v="Ouest"/>
    <s v="Washington"/>
    <s v="Seattle"/>
    <x v="1"/>
    <n v="85.000000000000014"/>
    <n v="675"/>
    <n v="573750.00000000012"/>
    <n v="143437.50000000003"/>
    <n v="0.25"/>
    <s v="En magasin"/>
  </r>
  <r>
    <s v="Ouest Gear"/>
    <n v="1128299"/>
    <d v="2020-07-03T00:00:00"/>
    <x v="2"/>
    <s v="Ouest"/>
    <s v="Washington"/>
    <s v="Seattle"/>
    <x v="2"/>
    <n v="85.000000000000014"/>
    <n v="625"/>
    <n v="531250.00000000012"/>
    <n v="132812.50000000003"/>
    <n v="0.25"/>
    <s v="En magasin"/>
  </r>
  <r>
    <s v="Ouest Gear"/>
    <n v="1128299"/>
    <d v="2020-07-04T00:00:00"/>
    <x v="3"/>
    <s v="Ouest"/>
    <s v="Washington"/>
    <s v="Seattle"/>
    <x v="3"/>
    <n v="80"/>
    <n v="525"/>
    <n v="420000"/>
    <n v="126000"/>
    <n v="0.3"/>
    <s v="En magasin"/>
  </r>
  <r>
    <s v="Ouest Gear"/>
    <n v="1128299"/>
    <d v="2020-07-05T00:00:00"/>
    <x v="4"/>
    <s v="Ouest"/>
    <s v="Washington"/>
    <s v="Seattle"/>
    <x v="4"/>
    <n v="85.000000000000014"/>
    <n v="575"/>
    <n v="488750.00000000006"/>
    <n v="122187.50000000001"/>
    <n v="0.25"/>
    <s v="En magasin"/>
  </r>
  <r>
    <s v="Ouest Gear"/>
    <n v="1128299"/>
    <d v="2020-07-06T00:00:00"/>
    <x v="5"/>
    <s v="Ouest"/>
    <s v="Washington"/>
    <s v="Seattle"/>
    <x v="5"/>
    <n v="100"/>
    <n v="575"/>
    <n v="575000"/>
    <n v="115000"/>
    <n v="0.2"/>
    <s v="En magasin"/>
  </r>
  <r>
    <s v="Ouest Gear"/>
    <n v="1128299"/>
    <d v="2020-07-07T00:00:00"/>
    <x v="6"/>
    <s v="Ouest"/>
    <s v="Washington"/>
    <s v="Seattle"/>
    <x v="0"/>
    <n v="85.000000000000014"/>
    <n v="775"/>
    <n v="658750.00000000012"/>
    <n v="197625.00000000003"/>
    <n v="0.3"/>
    <s v="En magasin"/>
  </r>
  <r>
    <s v="Ouest Gear"/>
    <n v="1128299"/>
    <d v="2020-07-08T00:00:00"/>
    <x v="0"/>
    <s v="Ouest"/>
    <s v="Washington"/>
    <s v="Seattle"/>
    <x v="1"/>
    <n v="80.000000000000014"/>
    <n v="750"/>
    <n v="600000.00000000012"/>
    <n v="150000.00000000003"/>
    <n v="0.25"/>
    <s v="En magasin"/>
  </r>
  <r>
    <s v="Ouest Gear"/>
    <n v="1128299"/>
    <d v="2020-07-09T00:00:00"/>
    <x v="1"/>
    <s v="Ouest"/>
    <s v="Washington"/>
    <s v="Seattle"/>
    <x v="2"/>
    <n v="75.000000000000014"/>
    <n v="625"/>
    <n v="468750.00000000012"/>
    <n v="117187.50000000003"/>
    <n v="0.25"/>
    <s v="En magasin"/>
  </r>
  <r>
    <s v="Ouest Gear"/>
    <n v="1128299"/>
    <d v="2020-07-10T00:00:00"/>
    <x v="2"/>
    <s v="Ouest"/>
    <s v="Washington"/>
    <s v="Seattle"/>
    <x v="3"/>
    <n v="75.000000000000014"/>
    <n v="575"/>
    <n v="431250.00000000006"/>
    <n v="129375.00000000001"/>
    <n v="0.3"/>
    <s v="En magasin"/>
  </r>
  <r>
    <s v="Ouest Gear"/>
    <n v="1128299"/>
    <d v="2020-07-11T00:00:00"/>
    <x v="3"/>
    <s v="Ouest"/>
    <s v="Washington"/>
    <s v="Seattle"/>
    <x v="4"/>
    <n v="75"/>
    <n v="575"/>
    <n v="431250"/>
    <n v="107812.5"/>
    <n v="0.25"/>
    <s v="En magasin"/>
  </r>
  <r>
    <s v="Ouest Gear"/>
    <n v="1128299"/>
    <d v="2020-07-12T00:00:00"/>
    <x v="4"/>
    <s v="Ouest"/>
    <s v="Washington"/>
    <s v="Seattle"/>
    <x v="5"/>
    <n v="80"/>
    <n v="400"/>
    <n v="320000"/>
    <n v="64000"/>
    <n v="0.2"/>
    <s v="En magasin"/>
  </r>
  <r>
    <s v="Ouest Gear"/>
    <n v="1128299"/>
    <d v="2020-07-13T00:00:00"/>
    <x v="5"/>
    <s v="Ouest"/>
    <s v="Washington"/>
    <s v="Seattle"/>
    <x v="0"/>
    <n v="70.000000000000014"/>
    <n v="600"/>
    <n v="420000.00000000006"/>
    <n v="126000.00000000001"/>
    <n v="0.3"/>
    <s v="En magasin"/>
  </r>
  <r>
    <s v="Ouest Gear"/>
    <n v="1128299"/>
    <d v="2020-07-14T00:00:00"/>
    <x v="6"/>
    <s v="Ouest"/>
    <s v="Washington"/>
    <s v="Seattle"/>
    <x v="1"/>
    <n v="75.000000000000028"/>
    <n v="600"/>
    <n v="450000.00000000017"/>
    <n v="112500.00000000004"/>
    <n v="0.25"/>
    <s v="En magasin"/>
  </r>
  <r>
    <s v="Ouest Gear"/>
    <n v="1128299"/>
    <d v="2020-07-15T00:00:00"/>
    <x v="0"/>
    <s v="Ouest"/>
    <s v="Washington"/>
    <s v="Seattle"/>
    <x v="2"/>
    <n v="70.000000000000014"/>
    <n v="450"/>
    <n v="315000.00000000006"/>
    <n v="78750.000000000015"/>
    <n v="0.25"/>
    <s v="En magasin"/>
  </r>
  <r>
    <s v="Ouest Gear"/>
    <n v="1128299"/>
    <d v="2020-07-16T00:00:00"/>
    <x v="1"/>
    <s v="Ouest"/>
    <s v="Washington"/>
    <s v="Seattle"/>
    <x v="3"/>
    <n v="70.000000000000014"/>
    <n v="400"/>
    <n v="280000.00000000006"/>
    <n v="84000.000000000015"/>
    <n v="0.3"/>
    <s v="En magasin"/>
  </r>
  <r>
    <s v="Ouest Gear"/>
    <n v="1128299"/>
    <d v="2020-07-17T00:00:00"/>
    <x v="2"/>
    <s v="Ouest"/>
    <s v="Washington"/>
    <s v="Seattle"/>
    <x v="4"/>
    <n v="80.000000000000014"/>
    <n v="425"/>
    <n v="340000.00000000006"/>
    <n v="85000.000000000015"/>
    <n v="0.25"/>
    <s v="En magasin"/>
  </r>
  <r>
    <s v="Ouest Gear"/>
    <n v="1128299"/>
    <d v="2020-07-18T00:00:00"/>
    <x v="3"/>
    <s v="Ouest"/>
    <s v="Washington"/>
    <s v="Seattle"/>
    <x v="5"/>
    <n v="65"/>
    <n v="450"/>
    <n v="292500"/>
    <n v="58500"/>
    <n v="0.2"/>
    <s v="En magasin"/>
  </r>
  <r>
    <s v="Ouest Gear"/>
    <n v="1128299"/>
    <d v="2020-07-19T00:00:00"/>
    <x v="4"/>
    <s v="Ouest"/>
    <s v="Washington"/>
    <s v="Seattle"/>
    <x v="0"/>
    <n v="60.000000000000007"/>
    <n v="550"/>
    <n v="330000.00000000006"/>
    <n v="99000.000000000015"/>
    <n v="0.3"/>
    <s v="En magasin"/>
  </r>
  <r>
    <s v="Ouest Gear"/>
    <n v="1128299"/>
    <d v="2020-07-20T00:00:00"/>
    <x v="5"/>
    <s v="Ouest"/>
    <s v="Washington"/>
    <s v="Seattle"/>
    <x v="1"/>
    <n v="65.000000000000014"/>
    <n v="550"/>
    <n v="357500.00000000006"/>
    <n v="89375.000000000015"/>
    <n v="0.25"/>
    <s v="En magasin"/>
  </r>
  <r>
    <s v="Ouest Gear"/>
    <n v="1128299"/>
    <d v="2020-07-21T00:00:00"/>
    <x v="6"/>
    <s v="Ouest"/>
    <s v="Washington"/>
    <s v="Seattle"/>
    <x v="2"/>
    <n v="60.000000000000007"/>
    <n v="375"/>
    <n v="225000.00000000003"/>
    <n v="56250.000000000007"/>
    <n v="0.25"/>
    <s v="En magasin"/>
  </r>
  <r>
    <s v="Ouest Gear"/>
    <n v="1128299"/>
    <d v="2020-07-22T00:00:00"/>
    <x v="0"/>
    <s v="Ouest"/>
    <s v="Washington"/>
    <s v="Seattle"/>
    <x v="3"/>
    <n v="60.000000000000007"/>
    <n v="350"/>
    <n v="210000.00000000003"/>
    <n v="63000.000000000007"/>
    <n v="0.3"/>
    <s v="En magasin"/>
  </r>
  <r>
    <s v="Ouest Gear"/>
    <n v="1128299"/>
    <d v="2020-07-23T00:00:00"/>
    <x v="1"/>
    <s v="Ouest"/>
    <s v="Washington"/>
    <s v="Seattle"/>
    <x v="4"/>
    <n v="70"/>
    <n v="325"/>
    <n v="227500"/>
    <n v="56875"/>
    <n v="0.25"/>
    <s v="En magasin"/>
  </r>
  <r>
    <s v="Ouest Gear"/>
    <n v="1128299"/>
    <d v="2020-07-24T00:00:00"/>
    <x v="2"/>
    <s v="Ouest"/>
    <s v="Washington"/>
    <s v="Seattle"/>
    <x v="5"/>
    <n v="75.000000000000014"/>
    <n v="375"/>
    <n v="281250.00000000006"/>
    <n v="56250.000000000015"/>
    <n v="0.2"/>
    <s v="En magasin"/>
  </r>
  <r>
    <s v="Ouest Gear"/>
    <n v="1128299"/>
    <d v="2020-07-25T00:00:00"/>
    <x v="3"/>
    <s v="Ouest"/>
    <s v="Washington"/>
    <s v="Seattle"/>
    <x v="0"/>
    <n v="60.000000000000007"/>
    <n v="600"/>
    <n v="360000.00000000006"/>
    <n v="108000.00000000001"/>
    <n v="0.3"/>
    <s v="En magasin"/>
  </r>
  <r>
    <s v="Ouest Gear"/>
    <n v="1128299"/>
    <d v="2020-07-26T00:00:00"/>
    <x v="4"/>
    <s v="Ouest"/>
    <s v="Washington"/>
    <s v="Seattle"/>
    <x v="1"/>
    <n v="65.000000000000014"/>
    <n v="625"/>
    <n v="406250.00000000012"/>
    <n v="101562.50000000003"/>
    <n v="0.25"/>
    <s v="En magasin"/>
  </r>
  <r>
    <s v="Ouest Gear"/>
    <n v="1128299"/>
    <d v="2020-07-27T00:00:00"/>
    <x v="5"/>
    <s v="Ouest"/>
    <s v="Washington"/>
    <s v="Seattle"/>
    <x v="2"/>
    <n v="60.000000000000007"/>
    <n v="475"/>
    <n v="285000.00000000006"/>
    <n v="71250.000000000015"/>
    <n v="0.25"/>
    <s v="En magasin"/>
  </r>
  <r>
    <s v="Ouest Gear"/>
    <n v="1128299"/>
    <d v="2020-07-28T00:00:00"/>
    <x v="6"/>
    <s v="Ouest"/>
    <s v="Washington"/>
    <s v="Seattle"/>
    <x v="3"/>
    <n v="70.000000000000014"/>
    <n v="450"/>
    <n v="315000.00000000006"/>
    <n v="94500.000000000015"/>
    <n v="0.3"/>
    <s v="En magasin"/>
  </r>
  <r>
    <s v="Ouest Gear"/>
    <n v="1128299"/>
    <d v="2020-07-29T00:00:00"/>
    <x v="0"/>
    <s v="Ouest"/>
    <s v="Washington"/>
    <s v="Seattle"/>
    <x v="4"/>
    <n v="90.000000000000014"/>
    <n v="425"/>
    <n v="382500.00000000006"/>
    <n v="95625.000000000015"/>
    <n v="0.25"/>
    <s v="En magasin"/>
  </r>
  <r>
    <s v="Ouest Gear"/>
    <n v="1128299"/>
    <d v="2020-07-30T00:00:00"/>
    <x v="1"/>
    <s v="Ouest"/>
    <s v="Washington"/>
    <s v="Seattle"/>
    <x v="5"/>
    <n v="95.000000000000014"/>
    <n v="550"/>
    <n v="522500.00000000006"/>
    <n v="104500.00000000001"/>
    <n v="0.2"/>
    <s v="En magasin"/>
  </r>
  <r>
    <s v="Ouest Gear"/>
    <n v="1128299"/>
    <d v="2020-07-31T00:00:00"/>
    <x v="2"/>
    <s v="Ouest"/>
    <s v="Washington"/>
    <s v="Seattle"/>
    <x v="0"/>
    <n v="80.000000000000014"/>
    <n v="750"/>
    <n v="600000.00000000012"/>
    <n v="180000.00000000003"/>
    <n v="0.3"/>
    <s v="En magasin"/>
  </r>
  <r>
    <s v="Ouest Gear"/>
    <n v="1128299"/>
    <d v="2020-08-01T00:00:00"/>
    <x v="3"/>
    <s v="Ouest"/>
    <s v="Washington"/>
    <s v="Seattle"/>
    <x v="1"/>
    <n v="85.000000000000014"/>
    <n v="750"/>
    <n v="637500.00000000012"/>
    <n v="159375.00000000003"/>
    <n v="0.25"/>
    <s v="En magasin"/>
  </r>
  <r>
    <s v="Ouest Gear"/>
    <n v="1128299"/>
    <d v="2020-08-02T00:00:00"/>
    <x v="4"/>
    <s v="Ouest"/>
    <s v="Washington"/>
    <s v="Seattle"/>
    <x v="2"/>
    <n v="80.000000000000014"/>
    <n v="550"/>
    <n v="440000.00000000006"/>
    <n v="110000.00000000001"/>
    <n v="0.25"/>
    <s v="En magasin"/>
  </r>
  <r>
    <s v="Ouest Gear"/>
    <n v="1128299"/>
    <d v="2020-08-03T00:00:00"/>
    <x v="5"/>
    <s v="Ouest"/>
    <s v="Washington"/>
    <s v="Seattle"/>
    <x v="3"/>
    <n v="80.000000000000014"/>
    <n v="550"/>
    <n v="440000.00000000006"/>
    <n v="132000"/>
    <n v="0.3"/>
    <s v="En magasin"/>
  </r>
  <r>
    <s v="Ouest Gear"/>
    <n v="1128299"/>
    <d v="2020-08-04T00:00:00"/>
    <x v="6"/>
    <s v="Ouest"/>
    <s v="Washington"/>
    <s v="Seattle"/>
    <x v="4"/>
    <n v="90.000000000000014"/>
    <n v="475"/>
    <n v="427500.00000000006"/>
    <n v="106875.00000000001"/>
    <n v="0.25"/>
    <s v="En magasin"/>
  </r>
  <r>
    <s v="Ouest Gear"/>
    <n v="1128299"/>
    <d v="2020-08-05T00:00:00"/>
    <x v="0"/>
    <s v="Ouest"/>
    <s v="Washington"/>
    <s v="Seattle"/>
    <x v="5"/>
    <n v="95.000000000000014"/>
    <n v="575"/>
    <n v="546250.00000000012"/>
    <n v="109250.00000000003"/>
    <n v="0.2"/>
    <s v="En magasin"/>
  </r>
  <r>
    <s v="Foot Locker"/>
    <n v="1185732"/>
    <d v="2020-08-06T00:00:00"/>
    <x v="1"/>
    <s v="Ouest"/>
    <s v="Washington"/>
    <s v="Seattle"/>
    <x v="0"/>
    <n v="45"/>
    <n v="1050"/>
    <n v="472500"/>
    <n v="212625"/>
    <n v="0.45"/>
    <s v="En magasin"/>
  </r>
  <r>
    <s v="Foot Locker"/>
    <n v="1185732"/>
    <d v="2020-08-07T00:00:00"/>
    <x v="2"/>
    <s v="Ouest"/>
    <s v="Washington"/>
    <s v="Seattle"/>
    <x v="1"/>
    <n v="45"/>
    <n v="850"/>
    <n v="382500"/>
    <n v="133875"/>
    <n v="0.35"/>
    <s v="En magasin"/>
  </r>
  <r>
    <s v="Foot Locker"/>
    <n v="1185732"/>
    <d v="2020-08-08T00:00:00"/>
    <x v="3"/>
    <s v="Ouest"/>
    <s v="Washington"/>
    <s v="Seattle"/>
    <x v="2"/>
    <n v="35"/>
    <n v="850"/>
    <n v="297500"/>
    <n v="74375"/>
    <n v="0.25"/>
    <s v="En magasin"/>
  </r>
  <r>
    <s v="Foot Locker"/>
    <n v="1185732"/>
    <d v="2020-08-09T00:00:00"/>
    <x v="4"/>
    <s v="Ouest"/>
    <s v="Washington"/>
    <s v="Seattle"/>
    <x v="3"/>
    <n v="40"/>
    <n v="700"/>
    <n v="280000"/>
    <n v="84000"/>
    <n v="0.3"/>
    <s v="En magasin"/>
  </r>
  <r>
    <s v="Foot Locker"/>
    <n v="1185732"/>
    <d v="2020-08-10T00:00:00"/>
    <x v="5"/>
    <s v="Sud-est"/>
    <s v="Florida"/>
    <s v="Miami"/>
    <x v="4"/>
    <n v="55.000000000000007"/>
    <n v="750"/>
    <n v="412500.00000000006"/>
    <n v="144375"/>
    <n v="0.35"/>
    <s v="En magasin"/>
  </r>
  <r>
    <s v="Foot Locker"/>
    <n v="1185732"/>
    <d v="2020-08-11T00:00:00"/>
    <x v="6"/>
    <s v="Sud-est"/>
    <s v="Florida"/>
    <s v="Miami"/>
    <x v="5"/>
    <n v="45"/>
    <n v="850"/>
    <n v="382500"/>
    <n v="191250"/>
    <n v="0.5"/>
    <s v="En magasin"/>
  </r>
  <r>
    <s v="Foot Locker"/>
    <n v="1185732"/>
    <d v="2020-08-12T00:00:00"/>
    <x v="0"/>
    <s v="Sud-est"/>
    <s v="Florida"/>
    <s v="Miami"/>
    <x v="0"/>
    <n v="45"/>
    <n v="1100"/>
    <n v="495000"/>
    <n v="222750"/>
    <n v="0.45"/>
    <s v="En magasin"/>
  </r>
  <r>
    <s v="Foot Locker"/>
    <n v="1185732"/>
    <d v="2020-08-13T00:00:00"/>
    <x v="1"/>
    <s v="Sud-est"/>
    <s v="Florida"/>
    <s v="Miami"/>
    <x v="1"/>
    <n v="45"/>
    <n v="750"/>
    <n v="337500"/>
    <n v="118124.99999999999"/>
    <n v="0.35"/>
    <s v="En magasin"/>
  </r>
  <r>
    <s v="Foot Locker"/>
    <n v="1185732"/>
    <d v="2020-08-14T00:00:00"/>
    <x v="2"/>
    <s v="Sud-est"/>
    <s v="Florida"/>
    <s v="Miami"/>
    <x v="2"/>
    <n v="35"/>
    <n v="800"/>
    <n v="280000"/>
    <n v="70000"/>
    <n v="0.25"/>
    <s v="En magasin"/>
  </r>
  <r>
    <s v="Ouest Gear"/>
    <n v="1185732"/>
    <d v="2020-08-15T00:00:00"/>
    <x v="3"/>
    <s v="Sud-est"/>
    <s v="Florida"/>
    <s v="Miami"/>
    <x v="3"/>
    <n v="40"/>
    <n v="675"/>
    <n v="270000"/>
    <n v="81000"/>
    <n v="0.3"/>
    <s v="En magasin"/>
  </r>
  <r>
    <s v="Foot Locker"/>
    <n v="1185732"/>
    <d v="2020-08-16T00:00:00"/>
    <x v="4"/>
    <s v="Sud-est"/>
    <s v="Florida"/>
    <s v="Miami"/>
    <x v="4"/>
    <n v="55.000000000000007"/>
    <n v="750"/>
    <n v="412500.00000000006"/>
    <n v="144375"/>
    <n v="0.35"/>
    <s v="En magasin"/>
  </r>
  <r>
    <s v="Foot Locker"/>
    <n v="1185732"/>
    <d v="2020-08-17T00:00:00"/>
    <x v="5"/>
    <s v="Sud-est"/>
    <s v="Florida"/>
    <s v="Miami"/>
    <x v="5"/>
    <n v="45"/>
    <n v="850"/>
    <n v="382500"/>
    <n v="191250"/>
    <n v="0.5"/>
    <s v="En magasin"/>
  </r>
  <r>
    <s v="Foot Locker"/>
    <n v="1185732"/>
    <d v="2020-08-18T00:00:00"/>
    <x v="6"/>
    <s v="Sud-est"/>
    <s v="Florida"/>
    <s v="Miami"/>
    <x v="0"/>
    <n v="45"/>
    <n v="1070"/>
    <n v="481500"/>
    <n v="216675"/>
    <n v="0.45"/>
    <s v="En magasin"/>
  </r>
  <r>
    <s v="Foot Locker"/>
    <n v="1185732"/>
    <d v="2020-08-19T00:00:00"/>
    <x v="0"/>
    <s v="Sud-est"/>
    <s v="Florida"/>
    <s v="Miami"/>
    <x v="1"/>
    <n v="45"/>
    <n v="750"/>
    <n v="337500"/>
    <n v="118124.99999999999"/>
    <n v="0.35"/>
    <s v="En magasin"/>
  </r>
  <r>
    <s v="Foot Locker"/>
    <n v="1185732"/>
    <d v="2020-08-20T00:00:00"/>
    <x v="1"/>
    <s v="Sud-est"/>
    <s v="Florida"/>
    <s v="Miami"/>
    <x v="2"/>
    <n v="35"/>
    <n v="775"/>
    <n v="271250"/>
    <n v="67812.5"/>
    <n v="0.25"/>
    <s v="En magasin"/>
  </r>
  <r>
    <s v="Foot Locker"/>
    <n v="1185732"/>
    <d v="2020-08-21T00:00:00"/>
    <x v="2"/>
    <s v="Sud-est"/>
    <s v="Florida"/>
    <s v="Miami"/>
    <x v="3"/>
    <n v="40"/>
    <n v="625"/>
    <n v="250000"/>
    <n v="75000"/>
    <n v="0.3"/>
    <s v="En magasin"/>
  </r>
  <r>
    <s v="Foot Locker"/>
    <n v="1185732"/>
    <d v="2020-08-22T00:00:00"/>
    <x v="3"/>
    <s v="Sud-est"/>
    <s v="Florida"/>
    <s v="Miami"/>
    <x v="4"/>
    <n v="55.000000000000007"/>
    <n v="675"/>
    <n v="371250.00000000006"/>
    <n v="129937.50000000001"/>
    <n v="0.35"/>
    <s v="En magasin"/>
  </r>
  <r>
    <s v="Foot Locker"/>
    <n v="1185732"/>
    <d v="2020-08-23T00:00:00"/>
    <x v="4"/>
    <s v="Sud-est"/>
    <s v="Florida"/>
    <s v="Miami"/>
    <x v="5"/>
    <n v="45"/>
    <n v="775"/>
    <n v="348750"/>
    <n v="174375"/>
    <n v="0.5"/>
    <s v="En magasin"/>
  </r>
  <r>
    <s v="Foot Locker"/>
    <n v="1185732"/>
    <d v="2020-04-24T00:00:00"/>
    <x v="2"/>
    <s v="Sud-est"/>
    <s v="Florida"/>
    <s v="Miami"/>
    <x v="0"/>
    <n v="45"/>
    <n v="1025"/>
    <n v="461250"/>
    <n v="207562.5"/>
    <n v="0.45"/>
    <s v="En magasin"/>
  </r>
  <r>
    <s v="Foot Locker"/>
    <n v="1185732"/>
    <d v="2020-04-24T00:00:00"/>
    <x v="2"/>
    <s v="Sud-est"/>
    <s v="Florida"/>
    <s v="Miami"/>
    <x v="1"/>
    <n v="45"/>
    <n v="725"/>
    <n v="326250"/>
    <n v="114187.5"/>
    <n v="0.35"/>
    <s v="En magasin"/>
  </r>
  <r>
    <s v="Ouest Gear"/>
    <n v="1185732"/>
    <d v="2020-04-24T00:00:00"/>
    <x v="2"/>
    <s v="Sud-est"/>
    <s v="Florida"/>
    <s v="Miami"/>
    <x v="2"/>
    <n v="35"/>
    <n v="725"/>
    <n v="253750"/>
    <n v="63437.5"/>
    <n v="0.25"/>
    <s v="En magasin"/>
  </r>
  <r>
    <s v="Ouest Gear"/>
    <n v="1185732"/>
    <d v="2020-04-24T00:00:00"/>
    <x v="2"/>
    <s v="Sud-est"/>
    <s v="Florida"/>
    <s v="Miami"/>
    <x v="3"/>
    <n v="40"/>
    <n v="650"/>
    <n v="260000"/>
    <n v="78000"/>
    <n v="0.3"/>
    <s v="En magasin"/>
  </r>
  <r>
    <s v="Ouest Gear"/>
    <n v="1185732"/>
    <d v="2020-04-24T00:00:00"/>
    <x v="2"/>
    <s v="Sud-est"/>
    <s v="Florida"/>
    <s v="Miami"/>
    <x v="4"/>
    <n v="55.000000000000007"/>
    <n v="675"/>
    <n v="371250.00000000006"/>
    <n v="129937.50000000001"/>
    <n v="0.35"/>
    <s v="En magasin"/>
  </r>
  <r>
    <s v="Ouest Gear"/>
    <n v="1185732"/>
    <d v="2020-04-24T00:00:00"/>
    <x v="2"/>
    <s v="Sud-est"/>
    <s v="Florida"/>
    <s v="Miami"/>
    <x v="5"/>
    <n v="45"/>
    <n v="800"/>
    <n v="360000"/>
    <n v="180000"/>
    <n v="0.5"/>
    <s v="En magasin"/>
  </r>
  <r>
    <s v="Ouest Gear"/>
    <n v="1185732"/>
    <d v="2020-04-24T00:00:00"/>
    <x v="2"/>
    <s v="Sud-est"/>
    <s v="Florida"/>
    <s v="Miami"/>
    <x v="0"/>
    <n v="55.000000000000007"/>
    <n v="1070"/>
    <n v="588500.00000000012"/>
    <n v="264825.00000000006"/>
    <n v="0.45"/>
    <s v="En magasin"/>
  </r>
  <r>
    <s v="Ouest Gear"/>
    <n v="1185732"/>
    <d v="2020-04-24T00:00:00"/>
    <x v="2"/>
    <s v="Sud-est"/>
    <s v="Florida"/>
    <s v="Miami"/>
    <x v="1"/>
    <n v="55.000000000000007"/>
    <n v="775"/>
    <n v="426250.00000000006"/>
    <n v="149187.5"/>
    <n v="0.35"/>
    <s v="En magasin"/>
  </r>
  <r>
    <s v="Ouest Gear"/>
    <n v="1185732"/>
    <d v="2020-04-24T00:00:00"/>
    <x v="2"/>
    <s v="Sud-est"/>
    <s v="Florida"/>
    <s v="Miami"/>
    <x v="2"/>
    <n v="50"/>
    <n v="750"/>
    <n v="375000"/>
    <n v="93750"/>
    <n v="0.25"/>
    <s v="En magasin"/>
  </r>
  <r>
    <s v="Ouest Gear"/>
    <n v="1185732"/>
    <d v="2020-04-24T00:00:00"/>
    <x v="2"/>
    <s v="Sud-est"/>
    <s v="Florida"/>
    <s v="Miami"/>
    <x v="3"/>
    <n v="50"/>
    <n v="700"/>
    <n v="350000"/>
    <n v="105000"/>
    <n v="0.3"/>
    <s v="En magasin"/>
  </r>
  <r>
    <s v="Ouest Gear"/>
    <n v="1185732"/>
    <d v="2020-04-24T00:00:00"/>
    <x v="2"/>
    <s v="Sud-est"/>
    <s v="Florida"/>
    <s v="Miami"/>
    <x v="4"/>
    <n v="60"/>
    <n v="725"/>
    <n v="435000"/>
    <n v="152250"/>
    <n v="0.35"/>
    <s v="En magasin"/>
  </r>
  <r>
    <s v="Ouest Gear"/>
    <n v="1185732"/>
    <d v="2020-04-24T00:00:00"/>
    <x v="2"/>
    <s v="Sud-est"/>
    <s v="Florida"/>
    <s v="Miami"/>
    <x v="5"/>
    <n v="65"/>
    <n v="825"/>
    <n v="536250"/>
    <n v="268125"/>
    <n v="0.5"/>
    <s v="En magasin"/>
  </r>
  <r>
    <s v="Ouest Gear"/>
    <n v="1185732"/>
    <d v="2020-04-24T00:00:00"/>
    <x v="2"/>
    <s v="Sud-est"/>
    <s v="Florida"/>
    <s v="Miami"/>
    <x v="0"/>
    <n v="60"/>
    <n v="1075"/>
    <n v="645000"/>
    <n v="290250"/>
    <n v="0.45"/>
    <s v="En magasin"/>
  </r>
  <r>
    <s v="Ouest Gear"/>
    <n v="1185732"/>
    <d v="2020-04-24T00:00:00"/>
    <x v="2"/>
    <s v="Sud-est"/>
    <s v="Florida"/>
    <s v="Miami"/>
    <x v="1"/>
    <n v="55.000000000000007"/>
    <n v="825"/>
    <n v="453750.00000000006"/>
    <n v="158812.5"/>
    <n v="0.35"/>
    <s v="En magasin"/>
  </r>
  <r>
    <s v="Ouest Gear"/>
    <n v="1185732"/>
    <d v="2020-09-07T00:00:00"/>
    <x v="5"/>
    <s v="Sud-est"/>
    <s v="Florida"/>
    <s v="Miami"/>
    <x v="2"/>
    <n v="50"/>
    <n v="800"/>
    <n v="400000"/>
    <n v="100000"/>
    <n v="0.25"/>
    <s v="En magasin"/>
  </r>
  <r>
    <s v="Ouest Gear"/>
    <n v="1185732"/>
    <d v="2020-09-08T00:00:00"/>
    <x v="6"/>
    <s v="Sud-est"/>
    <s v="Florida"/>
    <s v="Miami"/>
    <x v="3"/>
    <n v="50"/>
    <n v="775"/>
    <n v="387500"/>
    <n v="116250"/>
    <n v="0.3"/>
    <s v="En magasin"/>
  </r>
  <r>
    <s v="Ouest Gear"/>
    <n v="1185732"/>
    <d v="2020-09-09T00:00:00"/>
    <x v="0"/>
    <s v="Sud-est"/>
    <s v="Florida"/>
    <s v="Miami"/>
    <x v="4"/>
    <n v="65"/>
    <n v="775"/>
    <n v="503750"/>
    <n v="176312.5"/>
    <n v="0.35"/>
    <s v="En magasin"/>
  </r>
  <r>
    <s v="Ouest Gear"/>
    <n v="1185732"/>
    <d v="2020-09-10T00:00:00"/>
    <x v="1"/>
    <s v="Sud-est"/>
    <s v="Florida"/>
    <s v="Miami"/>
    <x v="5"/>
    <n v="70"/>
    <n v="925"/>
    <n v="647500"/>
    <n v="323750"/>
    <n v="0.5"/>
    <s v="En magasin"/>
  </r>
  <r>
    <s v="Ouest Gear"/>
    <n v="1185732"/>
    <d v="2020-09-11T00:00:00"/>
    <x v="2"/>
    <s v="Sud-est"/>
    <s v="Florida"/>
    <s v="Miami"/>
    <x v="0"/>
    <n v="65"/>
    <n v="1150"/>
    <n v="747500"/>
    <n v="336375"/>
    <n v="0.45"/>
    <s v="En magasin"/>
  </r>
  <r>
    <s v="Ouest Gear"/>
    <n v="1185732"/>
    <d v="2020-09-12T00:00:00"/>
    <x v="3"/>
    <s v="Sud-est"/>
    <s v="Florida"/>
    <s v="Miami"/>
    <x v="1"/>
    <n v="60.000000000000007"/>
    <n v="900"/>
    <n v="540000.00000000012"/>
    <n v="189000.00000000003"/>
    <n v="0.35"/>
    <s v="En magasin"/>
  </r>
  <r>
    <s v="Ouest Gear"/>
    <n v="1185732"/>
    <d v="2020-09-13T00:00:00"/>
    <x v="4"/>
    <s v="Sud-est"/>
    <s v="Florida"/>
    <s v="Miami"/>
    <x v="2"/>
    <n v="55.000000000000007"/>
    <n v="825"/>
    <n v="453750.00000000006"/>
    <n v="113437.50000000001"/>
    <n v="0.25"/>
    <s v="En magasin"/>
  </r>
  <r>
    <s v="Ouest Gear"/>
    <n v="1185732"/>
    <d v="2020-09-14T00:00:00"/>
    <x v="5"/>
    <s v="Sud-est"/>
    <s v="Florida"/>
    <s v="Miami"/>
    <x v="3"/>
    <n v="55.000000000000007"/>
    <n v="775"/>
    <n v="426250.00000000006"/>
    <n v="127875.00000000001"/>
    <n v="0.3"/>
    <s v="En magasin"/>
  </r>
  <r>
    <s v="Ouest Gear"/>
    <n v="1185732"/>
    <d v="2020-09-15T00:00:00"/>
    <x v="6"/>
    <s v="Sud-est"/>
    <s v="Florida"/>
    <s v="Miami"/>
    <x v="4"/>
    <n v="65"/>
    <n v="800"/>
    <n v="520000"/>
    <n v="182000"/>
    <n v="0.35"/>
    <s v="En magasin"/>
  </r>
  <r>
    <s v="Ouest Gear"/>
    <n v="1185732"/>
    <d v="2020-09-16T00:00:00"/>
    <x v="0"/>
    <s v="Sud-est"/>
    <s v="Florida"/>
    <s v="Miami"/>
    <x v="5"/>
    <n v="70"/>
    <n v="975"/>
    <n v="682500"/>
    <n v="341250"/>
    <n v="0.5"/>
    <s v="En magasin"/>
  </r>
  <r>
    <s v="Ouest Gear"/>
    <n v="1185732"/>
    <d v="2020-09-17T00:00:00"/>
    <x v="1"/>
    <s v="Sud-est"/>
    <s v="Florida"/>
    <s v="Miami"/>
    <x v="0"/>
    <n v="65"/>
    <n v="1125"/>
    <n v="731250"/>
    <n v="329062.5"/>
    <n v="0.45"/>
    <s v="En magasin"/>
  </r>
  <r>
    <s v="Ouest Gear"/>
    <n v="1185732"/>
    <d v="2020-09-18T00:00:00"/>
    <x v="2"/>
    <s v="Sud-est"/>
    <s v="Florida"/>
    <s v="Miami"/>
    <x v="1"/>
    <n v="60.000000000000007"/>
    <n v="900"/>
    <n v="540000.00000000012"/>
    <n v="189000.00000000003"/>
    <n v="0.35"/>
    <s v="En magasin"/>
  </r>
  <r>
    <s v="Ouest Gear"/>
    <n v="1185732"/>
    <d v="2020-09-19T00:00:00"/>
    <x v="3"/>
    <s v="Sud-est"/>
    <s v="Florida"/>
    <s v="Miami"/>
    <x v="2"/>
    <n v="55.000000000000007"/>
    <n v="825"/>
    <n v="453750.00000000006"/>
    <n v="113437.50000000001"/>
    <n v="0.25"/>
    <s v="En magasin"/>
  </r>
  <r>
    <s v="Foot Locker"/>
    <n v="1185732"/>
    <d v="2020-09-20T00:00:00"/>
    <x v="4"/>
    <s v="Sud-est"/>
    <s v="Florida"/>
    <s v="Miami"/>
    <x v="3"/>
    <n v="45"/>
    <n v="775"/>
    <n v="348750"/>
    <n v="104625"/>
    <n v="0.3"/>
    <s v="En magasin"/>
  </r>
  <r>
    <s v="Foot Locker"/>
    <n v="1185732"/>
    <d v="2020-09-21T00:00:00"/>
    <x v="5"/>
    <s v="Sud-est"/>
    <s v="Florida"/>
    <s v="Miami"/>
    <x v="4"/>
    <n v="55.000000000000007"/>
    <n v="750"/>
    <n v="412500.00000000006"/>
    <n v="144375"/>
    <n v="0.35"/>
    <s v="En magasin"/>
  </r>
  <r>
    <s v="Foot Locker"/>
    <n v="1185732"/>
    <d v="2020-09-22T00:00:00"/>
    <x v="6"/>
    <s v="Sud-est"/>
    <s v="Florida"/>
    <s v="Miami"/>
    <x v="5"/>
    <n v="60.000000000000007"/>
    <n v="925"/>
    <n v="555000.00000000012"/>
    <n v="277500.00000000006"/>
    <n v="0.5"/>
    <s v="En magasin"/>
  </r>
  <r>
    <s v="Foot Locker"/>
    <n v="1185732"/>
    <d v="2020-09-23T00:00:00"/>
    <x v="0"/>
    <s v="Sud-est"/>
    <s v="Florida"/>
    <s v="Miami"/>
    <x v="0"/>
    <n v="55.000000000000007"/>
    <n v="1050"/>
    <n v="577500.00000000012"/>
    <n v="259875.00000000006"/>
    <n v="0.45"/>
    <s v="En magasin"/>
  </r>
  <r>
    <s v="Foot Locker"/>
    <n v="1185732"/>
    <d v="2020-09-24T00:00:00"/>
    <x v="1"/>
    <s v="Sud-est"/>
    <s v="Florida"/>
    <s v="Miami"/>
    <x v="1"/>
    <n v="50.000000000000014"/>
    <n v="850"/>
    <n v="425000.00000000012"/>
    <n v="148750.00000000003"/>
    <n v="0.35"/>
    <s v="En magasin"/>
  </r>
  <r>
    <s v="Sports Direct"/>
    <n v="1185732"/>
    <d v="2020-09-25T00:00:00"/>
    <x v="2"/>
    <s v="Sud-est"/>
    <s v="Florida"/>
    <s v="Miami"/>
    <x v="2"/>
    <n v="45"/>
    <n v="750"/>
    <n v="337500"/>
    <n v="84375"/>
    <n v="0.25"/>
    <s v="En magasin"/>
  </r>
  <r>
    <s v="Sports Direct"/>
    <n v="1185732"/>
    <d v="2020-09-26T00:00:00"/>
    <x v="3"/>
    <s v="Sud-est"/>
    <s v="Florida"/>
    <s v="Miami"/>
    <x v="3"/>
    <n v="45"/>
    <n v="725"/>
    <n v="326250"/>
    <n v="97875"/>
    <n v="0.3"/>
    <s v="En magasin"/>
  </r>
  <r>
    <s v="Sports Direct"/>
    <n v="1185732"/>
    <d v="2020-09-27T00:00:00"/>
    <x v="4"/>
    <s v="Sud-est"/>
    <s v="Florida"/>
    <s v="Miami"/>
    <x v="4"/>
    <n v="55.000000000000007"/>
    <n v="725"/>
    <n v="398750.00000000006"/>
    <n v="139562.5"/>
    <n v="0.35"/>
    <s v="En magasin"/>
  </r>
  <r>
    <s v="Sports Direct"/>
    <n v="1185732"/>
    <d v="2020-09-28T00:00:00"/>
    <x v="5"/>
    <s v="Sud-est"/>
    <s v="Florida"/>
    <s v="Miami"/>
    <x v="5"/>
    <n v="60.000000000000007"/>
    <n v="825"/>
    <n v="495000.00000000006"/>
    <n v="247500.00000000003"/>
    <n v="0.5"/>
    <s v="En magasin"/>
  </r>
  <r>
    <s v="Sports Direct"/>
    <n v="1185732"/>
    <d v="2020-09-29T00:00:00"/>
    <x v="6"/>
    <s v="Sud-est"/>
    <s v="Florida"/>
    <s v="Miami"/>
    <x v="0"/>
    <n v="60.000000000000007"/>
    <n v="1000"/>
    <n v="600000.00000000012"/>
    <n v="270000.00000000006"/>
    <n v="0.45"/>
    <s v="En magasin"/>
  </r>
  <r>
    <s v="Sports Direct"/>
    <n v="1185732"/>
    <d v="2020-09-30T00:00:00"/>
    <x v="0"/>
    <s v="Sud-est"/>
    <s v="Florida"/>
    <s v="Miami"/>
    <x v="1"/>
    <n v="50.000000000000014"/>
    <n v="825"/>
    <n v="412500.00000000012"/>
    <n v="144375.00000000003"/>
    <n v="0.35"/>
    <s v="En magasin"/>
  </r>
  <r>
    <s v="Sports Direct"/>
    <n v="1185732"/>
    <d v="2020-10-01T00:00:00"/>
    <x v="1"/>
    <s v="Sud-est"/>
    <s v="Florida"/>
    <s v="Miami"/>
    <x v="2"/>
    <n v="50.000000000000014"/>
    <n v="725"/>
    <n v="362500.00000000012"/>
    <n v="90625.000000000029"/>
    <n v="0.25"/>
    <s v="En magasin"/>
  </r>
  <r>
    <s v="Sports Direct"/>
    <n v="1185732"/>
    <d v="2020-10-02T00:00:00"/>
    <x v="2"/>
    <s v="Sud-est"/>
    <s v="Florida"/>
    <s v="Miami"/>
    <x v="3"/>
    <n v="50.000000000000014"/>
    <n v="700"/>
    <n v="350000.00000000012"/>
    <n v="105000.00000000003"/>
    <n v="0.3"/>
    <s v="En magasin"/>
  </r>
  <r>
    <s v="Sports Direct"/>
    <n v="1185732"/>
    <d v="2020-10-03T00:00:00"/>
    <x v="3"/>
    <s v="Sud-est"/>
    <s v="Florida"/>
    <s v="Miami"/>
    <x v="4"/>
    <n v="60.000000000000007"/>
    <n v="700"/>
    <n v="420000.00000000006"/>
    <n v="147000"/>
    <n v="0.35"/>
    <s v="En magasin"/>
  </r>
  <r>
    <s v="Sports Direct"/>
    <n v="1185732"/>
    <d v="2020-10-04T00:00:00"/>
    <x v="4"/>
    <s v="Sud-est"/>
    <s v="Florida"/>
    <s v="Miami"/>
    <x v="5"/>
    <n v="65"/>
    <n v="825"/>
    <n v="536250"/>
    <n v="268125"/>
    <n v="0.5"/>
    <s v="En magasin"/>
  </r>
  <r>
    <s v="Sports Direct"/>
    <n v="1185732"/>
    <d v="2020-10-05T00:00:00"/>
    <x v="5"/>
    <s v="Sud-est"/>
    <s v="Florida"/>
    <s v="Miami"/>
    <x v="0"/>
    <n v="60.000000000000007"/>
    <n v="975"/>
    <n v="585000.00000000012"/>
    <n v="263250.00000000006"/>
    <n v="0.45"/>
    <s v="En magasin"/>
  </r>
  <r>
    <s v="Sports Direct"/>
    <n v="1185732"/>
    <d v="2020-10-06T00:00:00"/>
    <x v="6"/>
    <s v="Sud-est"/>
    <s v="Florida"/>
    <s v="Miami"/>
    <x v="1"/>
    <n v="50.000000000000014"/>
    <n v="800"/>
    <n v="400000.00000000012"/>
    <n v="140000.00000000003"/>
    <n v="0.35"/>
    <s v="En magasin"/>
  </r>
  <r>
    <s v="Sports Direct"/>
    <n v="1185732"/>
    <d v="2020-10-07T00:00:00"/>
    <x v="0"/>
    <s v="Sud-est"/>
    <s v="Florida"/>
    <s v="Miami"/>
    <x v="2"/>
    <n v="50.000000000000014"/>
    <n v="745"/>
    <n v="372500.00000000012"/>
    <n v="93125.000000000029"/>
    <n v="0.25"/>
    <s v="En magasin"/>
  </r>
  <r>
    <s v="Sports Direct"/>
    <n v="1185732"/>
    <d v="2020-10-08T00:00:00"/>
    <x v="1"/>
    <s v="Sud-est"/>
    <s v="Florida"/>
    <s v="Miami"/>
    <x v="3"/>
    <n v="50.000000000000014"/>
    <n v="775"/>
    <n v="387500.00000000012"/>
    <n v="116250.00000000003"/>
    <n v="0.3"/>
    <s v="En magasin"/>
  </r>
  <r>
    <s v="Sports Direct"/>
    <n v="1185732"/>
    <d v="2020-10-09T00:00:00"/>
    <x v="2"/>
    <s v="Sud-est"/>
    <s v="Florida"/>
    <s v="Miami"/>
    <x v="4"/>
    <n v="65"/>
    <n v="750"/>
    <n v="487500"/>
    <n v="170625"/>
    <n v="0.35"/>
    <s v="En magasin"/>
  </r>
  <r>
    <s v="Sports Direct"/>
    <n v="1185732"/>
    <d v="2020-10-10T00:00:00"/>
    <x v="3"/>
    <s v="Sud-est"/>
    <s v="Florida"/>
    <s v="Miami"/>
    <x v="5"/>
    <n v="70"/>
    <n v="850"/>
    <n v="595000"/>
    <n v="297500"/>
    <n v="0.5"/>
    <s v="En magasin"/>
  </r>
  <r>
    <s v="Sports Direct"/>
    <n v="1185732"/>
    <d v="2020-05-24T00:00:00"/>
    <x v="4"/>
    <s v="Sud-est"/>
    <s v="Florida"/>
    <s v="Miami"/>
    <x v="0"/>
    <n v="65"/>
    <n v="1075"/>
    <n v="698750"/>
    <n v="314437.5"/>
    <n v="0.45"/>
    <s v="En magasin"/>
  </r>
  <r>
    <s v="Sports Direct"/>
    <n v="1185732"/>
    <d v="2020-05-24T00:00:00"/>
    <x v="4"/>
    <s v="Sud-est"/>
    <s v="Florida"/>
    <s v="Miami"/>
    <x v="1"/>
    <n v="55.000000000000007"/>
    <n v="875"/>
    <n v="481250.00000000006"/>
    <n v="168437.5"/>
    <n v="0.35"/>
    <s v="En magasin"/>
  </r>
  <r>
    <s v="Sports Direct"/>
    <n v="1185732"/>
    <d v="2020-05-24T00:00:00"/>
    <x v="4"/>
    <s v="Sud-est"/>
    <s v="Florida"/>
    <s v="Miami"/>
    <x v="2"/>
    <n v="55.000000000000007"/>
    <n v="825"/>
    <n v="453750.00000000006"/>
    <n v="113437.50000000001"/>
    <n v="0.25"/>
    <s v="En magasin"/>
  </r>
  <r>
    <s v="Sports Direct"/>
    <n v="1185732"/>
    <d v="2020-05-24T00:00:00"/>
    <x v="4"/>
    <s v="Sud-est"/>
    <s v="Florida"/>
    <s v="Miami"/>
    <x v="3"/>
    <n v="55.000000000000007"/>
    <n v="775"/>
    <n v="426250.00000000006"/>
    <n v="127875.00000000001"/>
    <n v="0.3"/>
    <s v="En magasin"/>
  </r>
  <r>
    <s v="Foot Locker"/>
    <n v="1185732"/>
    <d v="2020-05-24T00:00:00"/>
    <x v="4"/>
    <s v="Sud-est"/>
    <s v="Florida"/>
    <s v="Miami"/>
    <x v="4"/>
    <n v="65"/>
    <n v="775"/>
    <n v="503750"/>
    <n v="176312.5"/>
    <n v="0.35"/>
    <s v="En magasin"/>
  </r>
  <r>
    <s v="Foot Locker"/>
    <n v="1185732"/>
    <d v="2020-05-24T00:00:00"/>
    <x v="4"/>
    <s v="Sud-est"/>
    <s v="Florida"/>
    <s v="Miami"/>
    <x v="5"/>
    <n v="70"/>
    <n v="875"/>
    <n v="612500"/>
    <n v="306250"/>
    <n v="0.5"/>
    <s v="En magasin"/>
  </r>
  <r>
    <s v="Foot Locker"/>
    <n v="1185732"/>
    <d v="2020-10-17T00:00:00"/>
    <x v="3"/>
    <s v="Sud-est"/>
    <s v="Florida"/>
    <s v="Miami"/>
    <x v="0"/>
    <n v="35"/>
    <n v="450"/>
    <n v="157500"/>
    <n v="55125.000000000007"/>
    <n v="0.35000000000000003"/>
    <s v="En magasin"/>
  </r>
  <r>
    <s v="Foot Locker"/>
    <n v="1185732"/>
    <d v="2020-10-18T00:00:00"/>
    <x v="4"/>
    <s v="Sud-est"/>
    <s v="Florida"/>
    <s v="Miami"/>
    <x v="1"/>
    <n v="35"/>
    <n v="250"/>
    <n v="87500"/>
    <n v="26250"/>
    <n v="0.3"/>
    <s v="En magasin"/>
  </r>
  <r>
    <s v="Foot Locker"/>
    <n v="1185732"/>
    <d v="2020-10-19T00:00:00"/>
    <x v="5"/>
    <s v="Sud-est"/>
    <s v="Florida"/>
    <s v="Miami"/>
    <x v="2"/>
    <n v="25"/>
    <n v="250"/>
    <n v="62500"/>
    <n v="18750"/>
    <n v="0.3"/>
    <s v="En magasin"/>
  </r>
  <r>
    <s v="Foot Locker"/>
    <n v="1185732"/>
    <d v="2020-10-20T00:00:00"/>
    <x v="6"/>
    <s v="Sud-est"/>
    <s v="Florida"/>
    <s v="Miami"/>
    <x v="3"/>
    <n v="30.000000000000004"/>
    <n v="100"/>
    <n v="30000.000000000004"/>
    <n v="10500.000000000002"/>
    <n v="0.35000000000000003"/>
    <s v="En magasin"/>
  </r>
  <r>
    <s v="Foot Locker"/>
    <n v="1185732"/>
    <d v="2020-10-21T00:00:00"/>
    <x v="0"/>
    <s v="Milieu ouest"/>
    <s v="Minnesota"/>
    <s v="Minneapolis"/>
    <x v="4"/>
    <n v="44.999999999999993"/>
    <n v="150"/>
    <n v="67499.999999999985"/>
    <n v="20249.999999999996"/>
    <n v="0.3"/>
    <s v="En magasin"/>
  </r>
  <r>
    <s v="Foot Locker"/>
    <n v="1185732"/>
    <d v="2020-10-22T00:00:00"/>
    <x v="1"/>
    <s v="Milieu ouest"/>
    <s v="Minnesota"/>
    <s v="Minneapolis"/>
    <x v="5"/>
    <n v="35"/>
    <n v="250"/>
    <n v="87500"/>
    <n v="39375"/>
    <n v="0.45"/>
    <s v="En magasin"/>
  </r>
  <r>
    <s v="Foot Locker"/>
    <n v="1185732"/>
    <d v="2020-10-23T00:00:00"/>
    <x v="2"/>
    <s v="Milieu ouest"/>
    <s v="Minnesota"/>
    <s v="Minneapolis"/>
    <x v="0"/>
    <n v="35"/>
    <n v="500"/>
    <n v="175000"/>
    <n v="61250.000000000007"/>
    <n v="0.35000000000000003"/>
    <s v="En magasin"/>
  </r>
  <r>
    <s v="Foot Locker"/>
    <n v="1185732"/>
    <d v="2020-10-24T00:00:00"/>
    <x v="3"/>
    <s v="Milieu ouest"/>
    <s v="Minnesota"/>
    <s v="Minneapolis"/>
    <x v="1"/>
    <n v="35"/>
    <n v="150"/>
    <n v="52500"/>
    <n v="15750"/>
    <n v="0.3"/>
    <s v="En magasin"/>
  </r>
  <r>
    <s v="Foot Locker"/>
    <n v="1185732"/>
    <d v="2020-10-25T00:00:00"/>
    <x v="4"/>
    <s v="Milieu ouest"/>
    <s v="Minnesota"/>
    <s v="Minneapolis"/>
    <x v="2"/>
    <n v="25"/>
    <n v="200"/>
    <n v="50000"/>
    <n v="15000"/>
    <n v="0.3"/>
    <s v="En magasin"/>
  </r>
  <r>
    <s v="Foot Locker"/>
    <n v="1185732"/>
    <d v="2020-10-26T00:00:00"/>
    <x v="5"/>
    <s v="Milieu ouest"/>
    <s v="Minnesota"/>
    <s v="Minneapolis"/>
    <x v="3"/>
    <n v="30.000000000000004"/>
    <n v="75"/>
    <n v="22500.000000000004"/>
    <n v="7875.0000000000018"/>
    <n v="0.35000000000000003"/>
    <s v="En magasin"/>
  </r>
  <r>
    <s v="Foot Locker"/>
    <n v="1185732"/>
    <d v="2020-10-27T00:00:00"/>
    <x v="6"/>
    <s v="Milieu ouest"/>
    <s v="Minnesota"/>
    <s v="Minneapolis"/>
    <x v="4"/>
    <n v="44.999999999999993"/>
    <n v="150"/>
    <n v="67499.999999999985"/>
    <n v="20249.999999999996"/>
    <n v="0.3"/>
    <s v="En magasin"/>
  </r>
  <r>
    <s v="Foot Locker"/>
    <n v="1185732"/>
    <d v="2020-10-28T00:00:00"/>
    <x v="0"/>
    <s v="Milieu ouest"/>
    <s v="Minnesota"/>
    <s v="Minneapolis"/>
    <x v="5"/>
    <n v="35"/>
    <n v="225"/>
    <n v="78750"/>
    <n v="35437.5"/>
    <n v="0.45"/>
    <s v="En magasin"/>
  </r>
  <r>
    <s v="Foot Locker"/>
    <n v="1185732"/>
    <d v="2020-10-29T00:00:00"/>
    <x v="1"/>
    <s v="Milieu ouest"/>
    <s v="Minnesota"/>
    <s v="Minneapolis"/>
    <x v="0"/>
    <n v="40"/>
    <n v="445"/>
    <n v="178000"/>
    <n v="62300.000000000007"/>
    <n v="0.35000000000000003"/>
    <s v="En magasin"/>
  </r>
  <r>
    <s v="Foot Locker"/>
    <n v="1185732"/>
    <d v="2020-10-30T00:00:00"/>
    <x v="2"/>
    <s v="Milieu ouest"/>
    <s v="Minnesota"/>
    <s v="Minneapolis"/>
    <x v="1"/>
    <n v="40"/>
    <n v="125"/>
    <n v="50000"/>
    <n v="15000"/>
    <n v="0.3"/>
    <s v="En magasin"/>
  </r>
  <r>
    <s v="Foot Locker"/>
    <n v="1185732"/>
    <d v="2020-10-31T00:00:00"/>
    <x v="3"/>
    <s v="Milieu ouest"/>
    <s v="Minnesota"/>
    <s v="Minneapolis"/>
    <x v="2"/>
    <n v="30.000000000000004"/>
    <n v="175"/>
    <n v="52500.000000000007"/>
    <n v="15750.000000000002"/>
    <n v="0.3"/>
    <s v="En magasin"/>
  </r>
  <r>
    <s v="Foot Locker"/>
    <n v="1185732"/>
    <d v="2020-11-01T00:00:00"/>
    <x v="4"/>
    <s v="Milieu ouest"/>
    <s v="Minnesota"/>
    <s v="Minneapolis"/>
    <x v="3"/>
    <n v="35"/>
    <n v="25"/>
    <n v="8750"/>
    <n v="3062.5000000000005"/>
    <n v="0.35000000000000003"/>
    <s v="En magasin"/>
  </r>
  <r>
    <s v="Foot Locker"/>
    <n v="1185732"/>
    <d v="2020-11-02T00:00:00"/>
    <x v="5"/>
    <s v="Milieu ouest"/>
    <s v="Minnesota"/>
    <s v="Minneapolis"/>
    <x v="4"/>
    <n v="50"/>
    <n v="75"/>
    <n v="37500"/>
    <n v="11250"/>
    <n v="0.3"/>
    <s v="En magasin"/>
  </r>
  <r>
    <s v="Foot Locker"/>
    <n v="1185732"/>
    <d v="2020-11-03T00:00:00"/>
    <x v="6"/>
    <s v="Milieu ouest"/>
    <s v="Minnesota"/>
    <s v="Minneapolis"/>
    <x v="5"/>
    <n v="40"/>
    <n v="175"/>
    <n v="70000"/>
    <n v="31500"/>
    <n v="0.45"/>
    <s v="En magasin"/>
  </r>
  <r>
    <s v="Foot Locker"/>
    <n v="1185732"/>
    <d v="2020-11-04T00:00:00"/>
    <x v="0"/>
    <s v="Milieu ouest"/>
    <s v="Minnesota"/>
    <s v="Minneapolis"/>
    <x v="0"/>
    <n v="40"/>
    <n v="400"/>
    <n v="160000"/>
    <n v="56000.000000000007"/>
    <n v="0.35000000000000003"/>
    <s v="En magasin"/>
  </r>
  <r>
    <s v="Foot Locker"/>
    <n v="1185732"/>
    <d v="2020-11-05T00:00:00"/>
    <x v="1"/>
    <s v="Milieu ouest"/>
    <s v="Minnesota"/>
    <s v="Minneapolis"/>
    <x v="1"/>
    <n v="40"/>
    <n v="100"/>
    <n v="40000"/>
    <n v="12000"/>
    <n v="0.3"/>
    <s v="En magasin"/>
  </r>
  <r>
    <s v="Foot Locker"/>
    <n v="1185732"/>
    <d v="2020-11-06T00:00:00"/>
    <x v="2"/>
    <s v="Milieu ouest"/>
    <s v="Minnesota"/>
    <s v="Minneapolis"/>
    <x v="2"/>
    <n v="30.000000000000004"/>
    <n v="100"/>
    <n v="30000.000000000004"/>
    <n v="9000"/>
    <n v="0.3"/>
    <s v="En magasin"/>
  </r>
  <r>
    <s v="Foot Locker"/>
    <n v="1185732"/>
    <d v="2020-11-07T00:00:00"/>
    <x v="3"/>
    <s v="Milieu ouest"/>
    <s v="Minnesota"/>
    <s v="Minneapolis"/>
    <x v="3"/>
    <n v="35"/>
    <n v="25"/>
    <n v="8750"/>
    <n v="3062.5000000000005"/>
    <n v="0.35000000000000003"/>
    <s v="En magasin"/>
  </r>
  <r>
    <s v="Foot Locker"/>
    <n v="1185732"/>
    <d v="2020-11-08T00:00:00"/>
    <x v="4"/>
    <s v="Milieu ouest"/>
    <s v="Minnesota"/>
    <s v="Minneapolis"/>
    <x v="4"/>
    <n v="50"/>
    <n v="50"/>
    <n v="25000"/>
    <n v="7500"/>
    <n v="0.3"/>
    <s v="En magasin"/>
  </r>
  <r>
    <s v="Foot Locker"/>
    <n v="1185732"/>
    <d v="2020-11-09T00:00:00"/>
    <x v="5"/>
    <s v="Milieu ouest"/>
    <s v="Minnesota"/>
    <s v="Minneapolis"/>
    <x v="5"/>
    <n v="40"/>
    <n v="175"/>
    <n v="70000"/>
    <n v="31500"/>
    <n v="0.45"/>
    <s v="En magasin"/>
  </r>
  <r>
    <s v="Foot Locker"/>
    <n v="1185732"/>
    <d v="2020-11-10T00:00:00"/>
    <x v="6"/>
    <s v="Milieu ouest"/>
    <s v="Minnesota"/>
    <s v="Minneapolis"/>
    <x v="0"/>
    <n v="50"/>
    <n v="445"/>
    <n v="222500"/>
    <n v="77875.000000000015"/>
    <n v="0.35000000000000003"/>
    <s v="En magasin"/>
  </r>
  <r>
    <s v="Foot Locker"/>
    <n v="1185732"/>
    <d v="2020-11-11T00:00:00"/>
    <x v="0"/>
    <s v="Milieu ouest"/>
    <s v="Minnesota"/>
    <s v="Minneapolis"/>
    <x v="1"/>
    <n v="45.000000000000007"/>
    <n v="150"/>
    <n v="67500.000000000015"/>
    <n v="20250.000000000004"/>
    <n v="0.3"/>
    <s v="En magasin"/>
  </r>
  <r>
    <s v="Foot Locker"/>
    <n v="1185732"/>
    <d v="2020-11-12T00:00:00"/>
    <x v="1"/>
    <s v="Milieu ouest"/>
    <s v="Minnesota"/>
    <s v="Minneapolis"/>
    <x v="2"/>
    <n v="40"/>
    <n v="125"/>
    <n v="50000"/>
    <n v="15000"/>
    <n v="0.3"/>
    <s v="En magasin"/>
  </r>
  <r>
    <s v="Foot Locker"/>
    <n v="1185732"/>
    <d v="2020-11-13T00:00:00"/>
    <x v="2"/>
    <s v="Milieu ouest"/>
    <s v="Minnesota"/>
    <s v="Minneapolis"/>
    <x v="3"/>
    <n v="40"/>
    <n v="50"/>
    <n v="20000"/>
    <n v="7000.0000000000009"/>
    <n v="0.35000000000000003"/>
    <s v="En magasin"/>
  </r>
  <r>
    <s v="Foot Locker"/>
    <n v="1185732"/>
    <d v="2020-11-14T00:00:00"/>
    <x v="3"/>
    <s v="Milieu ouest"/>
    <s v="Minnesota"/>
    <s v="Minneapolis"/>
    <x v="4"/>
    <n v="54.999999999999993"/>
    <n v="75"/>
    <n v="41249.999999999993"/>
    <n v="12374.999999999998"/>
    <n v="0.3"/>
    <s v="En magasin"/>
  </r>
  <r>
    <s v="Foot Locker"/>
    <n v="1185732"/>
    <d v="2020-11-15T00:00:00"/>
    <x v="4"/>
    <s v="Milieu ouest"/>
    <s v="Minnesota"/>
    <s v="Minneapolis"/>
    <x v="5"/>
    <n v="60"/>
    <n v="175"/>
    <n v="105000"/>
    <n v="47250"/>
    <n v="0.45"/>
    <s v="En magasin"/>
  </r>
  <r>
    <s v="Foot Locker"/>
    <n v="1185732"/>
    <d v="2020-11-16T00:00:00"/>
    <x v="5"/>
    <s v="Milieu ouest"/>
    <s v="Minnesota"/>
    <s v="Minneapolis"/>
    <x v="0"/>
    <n v="45"/>
    <n v="425"/>
    <n v="191250"/>
    <n v="66937.5"/>
    <n v="0.35000000000000003"/>
    <s v="Sortie"/>
  </r>
  <r>
    <s v="Foot Locker"/>
    <n v="1185732"/>
    <d v="2020-11-17T00:00:00"/>
    <x v="6"/>
    <s v="Milieu ouest"/>
    <s v="Minnesota"/>
    <s v="Minneapolis"/>
    <x v="1"/>
    <n v="40.000000000000007"/>
    <n v="175"/>
    <n v="70000.000000000015"/>
    <n v="21000.000000000004"/>
    <n v="0.3"/>
    <s v="Sortie"/>
  </r>
  <r>
    <s v="Foot Locker"/>
    <n v="1185732"/>
    <d v="2020-11-18T00:00:00"/>
    <x v="0"/>
    <s v="Milieu ouest"/>
    <s v="Minnesota"/>
    <s v="Minneapolis"/>
    <x v="2"/>
    <n v="35"/>
    <n v="175"/>
    <n v="61250"/>
    <n v="18375"/>
    <n v="0.3"/>
    <s v="Sortie"/>
  </r>
  <r>
    <s v="Foot Locker"/>
    <n v="1185732"/>
    <d v="2020-11-19T00:00:00"/>
    <x v="1"/>
    <s v="Milieu ouest"/>
    <s v="Minnesota"/>
    <s v="Minneapolis"/>
    <x v="3"/>
    <n v="35"/>
    <n v="150"/>
    <n v="52500"/>
    <n v="18375"/>
    <n v="0.35000000000000003"/>
    <s v="Sortie"/>
  </r>
  <r>
    <s v="Foot Locker"/>
    <n v="1185732"/>
    <d v="2020-11-20T00:00:00"/>
    <x v="2"/>
    <s v="Milieu ouest"/>
    <s v="Minnesota"/>
    <s v="Minneapolis"/>
    <x v="4"/>
    <n v="50"/>
    <n v="150"/>
    <n v="75000"/>
    <n v="22500"/>
    <n v="0.3"/>
    <s v="Sortie"/>
  </r>
  <r>
    <s v="Foot Locker"/>
    <n v="1185732"/>
    <d v="2020-11-21T00:00:00"/>
    <x v="3"/>
    <s v="Milieu ouest"/>
    <s v="Minnesota"/>
    <s v="Minneapolis"/>
    <x v="5"/>
    <n v="55.000000000000007"/>
    <n v="325"/>
    <n v="178750.00000000003"/>
    <n v="80437.500000000015"/>
    <n v="0.45"/>
    <s v="Sortie"/>
  </r>
  <r>
    <s v="Foot Locker"/>
    <n v="1185732"/>
    <d v="2020-11-22T00:00:00"/>
    <x v="4"/>
    <s v="Milieu ouest"/>
    <s v="Minnesota"/>
    <s v="Minneapolis"/>
    <x v="0"/>
    <n v="50"/>
    <n v="550"/>
    <n v="275000"/>
    <n v="96250.000000000015"/>
    <n v="0.35000000000000003"/>
    <s v="Sortie"/>
  </r>
  <r>
    <s v="Foot Locker"/>
    <n v="1185732"/>
    <d v="2020-11-23T00:00:00"/>
    <x v="5"/>
    <s v="Milieu ouest"/>
    <s v="Minnesota"/>
    <s v="Minneapolis"/>
    <x v="1"/>
    <n v="45.000000000000007"/>
    <n v="300"/>
    <n v="135000.00000000003"/>
    <n v="40500.000000000007"/>
    <n v="0.3"/>
    <s v="Sortie"/>
  </r>
  <r>
    <s v="Foot Locker"/>
    <n v="1185732"/>
    <d v="2020-11-24T00:00:00"/>
    <x v="6"/>
    <s v="Milieu ouest"/>
    <s v="Minnesota"/>
    <s v="Minneapolis"/>
    <x v="2"/>
    <n v="40"/>
    <n v="225"/>
    <n v="90000"/>
    <n v="27000"/>
    <n v="0.3"/>
    <s v="Sortie"/>
  </r>
  <r>
    <s v="Foot Locker"/>
    <n v="1185732"/>
    <d v="2020-11-25T00:00:00"/>
    <x v="0"/>
    <s v="Milieu ouest"/>
    <s v="Minnesota"/>
    <s v="Minneapolis"/>
    <x v="3"/>
    <n v="40"/>
    <n v="175"/>
    <n v="70000"/>
    <n v="24500.000000000004"/>
    <n v="0.35000000000000003"/>
    <s v="Sortie"/>
  </r>
  <r>
    <s v="Foot Locker"/>
    <n v="1185732"/>
    <d v="2020-11-26T00:00:00"/>
    <x v="1"/>
    <s v="Milieu ouest"/>
    <s v="Minnesota"/>
    <s v="Minneapolis"/>
    <x v="4"/>
    <n v="50"/>
    <n v="200"/>
    <n v="100000"/>
    <n v="30000"/>
    <n v="0.3"/>
    <s v="Sortie"/>
  </r>
  <r>
    <s v="Foot Locker"/>
    <n v="1185732"/>
    <d v="2020-11-27T00:00:00"/>
    <x v="2"/>
    <s v="Milieu ouest"/>
    <s v="Minnesota"/>
    <s v="Minneapolis"/>
    <x v="5"/>
    <n v="55.000000000000007"/>
    <n v="375"/>
    <n v="206250.00000000003"/>
    <n v="92812.500000000015"/>
    <n v="0.45"/>
    <s v="Sortie"/>
  </r>
  <r>
    <s v="Foot Locker"/>
    <n v="1185732"/>
    <d v="2020-11-28T00:00:00"/>
    <x v="3"/>
    <s v="Milieu ouest"/>
    <s v="Minnesota"/>
    <s v="Minneapolis"/>
    <x v="0"/>
    <n v="50"/>
    <n v="525"/>
    <n v="262500"/>
    <n v="91875.000000000015"/>
    <n v="0.35000000000000003"/>
    <s v="Sortie"/>
  </r>
  <r>
    <s v="Foot Locker"/>
    <n v="1185732"/>
    <d v="2020-11-29T00:00:00"/>
    <x v="4"/>
    <s v="Milieu ouest"/>
    <s v="Minnesota"/>
    <s v="Minneapolis"/>
    <x v="1"/>
    <n v="45.000000000000007"/>
    <n v="300"/>
    <n v="135000.00000000003"/>
    <n v="40500.000000000007"/>
    <n v="0.3"/>
    <s v="Sortie"/>
  </r>
  <r>
    <s v="Foot Locker"/>
    <n v="1185732"/>
    <d v="2020-11-30T00:00:00"/>
    <x v="5"/>
    <s v="Milieu ouest"/>
    <s v="Minnesota"/>
    <s v="Minneapolis"/>
    <x v="2"/>
    <n v="40"/>
    <n v="225"/>
    <n v="90000"/>
    <n v="27000"/>
    <n v="0.3"/>
    <s v="Sortie"/>
  </r>
  <r>
    <s v="Foot Locker"/>
    <n v="1185732"/>
    <d v="2020-12-01T00:00:00"/>
    <x v="6"/>
    <s v="Milieu ouest"/>
    <s v="Minnesota"/>
    <s v="Minneapolis"/>
    <x v="3"/>
    <n v="35"/>
    <n v="175"/>
    <n v="61250"/>
    <n v="21437.500000000004"/>
    <n v="0.35000000000000003"/>
    <s v="Sortie"/>
  </r>
  <r>
    <s v="Foot Locker"/>
    <n v="1185732"/>
    <d v="2020-12-02T00:00:00"/>
    <x v="0"/>
    <s v="Milieu ouest"/>
    <s v="Minnesota"/>
    <s v="Minneapolis"/>
    <x v="4"/>
    <n v="45"/>
    <n v="150"/>
    <n v="67500"/>
    <n v="20250"/>
    <n v="0.3"/>
    <s v="Sortie"/>
  </r>
  <r>
    <s v="Foot Locker"/>
    <n v="1185732"/>
    <d v="2020-12-03T00:00:00"/>
    <x v="1"/>
    <s v="Milieu ouest"/>
    <s v="Minnesota"/>
    <s v="Minneapolis"/>
    <x v="5"/>
    <n v="50"/>
    <n v="325"/>
    <n v="162500"/>
    <n v="73125"/>
    <n v="0.45"/>
    <s v="Sortie"/>
  </r>
  <r>
    <s v="Foot Locker"/>
    <n v="1185732"/>
    <d v="2020-12-04T00:00:00"/>
    <x v="2"/>
    <s v="Milieu ouest"/>
    <s v="Minnesota"/>
    <s v="Minneapolis"/>
    <x v="0"/>
    <n v="45"/>
    <n v="450"/>
    <n v="202500"/>
    <n v="70875"/>
    <n v="0.35000000000000003"/>
    <s v="Sortie"/>
  </r>
  <r>
    <s v="Foot Locker"/>
    <n v="1185732"/>
    <d v="2020-12-05T00:00:00"/>
    <x v="3"/>
    <s v="Milieu ouest"/>
    <s v="Minnesota"/>
    <s v="Minneapolis"/>
    <x v="1"/>
    <n v="40.000000000000007"/>
    <n v="250"/>
    <n v="100000.00000000001"/>
    <n v="30000.000000000004"/>
    <n v="0.3"/>
    <s v="Sortie"/>
  </r>
  <r>
    <s v="Foot Locker"/>
    <n v="1185732"/>
    <d v="2020-12-06T00:00:00"/>
    <x v="4"/>
    <s v="Milieu ouest"/>
    <s v="Minnesota"/>
    <s v="Minneapolis"/>
    <x v="2"/>
    <n v="25"/>
    <n v="150"/>
    <n v="37500"/>
    <n v="11250"/>
    <n v="0.3"/>
    <s v="Sortie"/>
  </r>
  <r>
    <s v="Foot Locker"/>
    <n v="1185732"/>
    <d v="2020-12-07T00:00:00"/>
    <x v="5"/>
    <s v="Milieu ouest"/>
    <s v="Minnesota"/>
    <s v="Minneapolis"/>
    <x v="3"/>
    <n v="25"/>
    <n v="125"/>
    <n v="31250"/>
    <n v="10937.500000000002"/>
    <n v="0.35000000000000003"/>
    <s v="Sortie"/>
  </r>
  <r>
    <s v="Foot Locker"/>
    <n v="1185732"/>
    <d v="2020-12-08T00:00:00"/>
    <x v="6"/>
    <s v="Milieu ouest"/>
    <s v="Minnesota"/>
    <s v="Minneapolis"/>
    <x v="4"/>
    <n v="35"/>
    <n v="125"/>
    <n v="43750"/>
    <n v="13125"/>
    <n v="0.3"/>
    <s v="Sortie"/>
  </r>
  <r>
    <s v="Foot Locker"/>
    <n v="1185732"/>
    <d v="2020-12-09T00:00:00"/>
    <x v="0"/>
    <s v="Milieu ouest"/>
    <s v="Minnesota"/>
    <s v="Minneapolis"/>
    <x v="5"/>
    <n v="40"/>
    <n v="200"/>
    <n v="80000"/>
    <n v="36000"/>
    <n v="0.45"/>
    <s v="Sortie"/>
  </r>
  <r>
    <s v="Foot Locker"/>
    <n v="1185732"/>
    <d v="2020-12-10T00:00:00"/>
    <x v="1"/>
    <s v="Milieu ouest"/>
    <s v="Minnesota"/>
    <s v="Minneapolis"/>
    <x v="0"/>
    <n v="44.999999999999993"/>
    <n v="375"/>
    <n v="168749.99999999997"/>
    <n v="59062.499999999993"/>
    <n v="0.35000000000000003"/>
    <s v="Sortie"/>
  </r>
  <r>
    <s v="Foot Locker"/>
    <n v="1185732"/>
    <d v="2020-12-11T00:00:00"/>
    <x v="2"/>
    <s v="Milieu ouest"/>
    <s v="Minnesota"/>
    <s v="Minneapolis"/>
    <x v="1"/>
    <n v="35"/>
    <n v="200"/>
    <n v="70000"/>
    <n v="21000"/>
    <n v="0.3"/>
    <s v="Sortie"/>
  </r>
  <r>
    <s v="Foot Locker"/>
    <n v="1185732"/>
    <d v="2020-12-12T00:00:00"/>
    <x v="3"/>
    <s v="Milieu ouest"/>
    <s v="Minnesota"/>
    <s v="Minneapolis"/>
    <x v="2"/>
    <n v="35"/>
    <n v="100"/>
    <n v="35000"/>
    <n v="10500"/>
    <n v="0.3"/>
    <s v="Sortie"/>
  </r>
  <r>
    <s v="Foot Locker"/>
    <n v="1185732"/>
    <d v="2020-12-13T00:00:00"/>
    <x v="4"/>
    <s v="Milieu ouest"/>
    <s v="Minnesota"/>
    <s v="Minneapolis"/>
    <x v="3"/>
    <n v="35"/>
    <n v="75"/>
    <n v="26250"/>
    <n v="9187.5"/>
    <n v="0.35000000000000003"/>
    <s v="Sortie"/>
  </r>
  <r>
    <s v="Foot Locker"/>
    <n v="1185732"/>
    <d v="2020-12-14T00:00:00"/>
    <x v="5"/>
    <s v="Milieu ouest"/>
    <s v="Minnesota"/>
    <s v="Minneapolis"/>
    <x v="4"/>
    <n v="44.999999999999993"/>
    <n v="75"/>
    <n v="33749.999999999993"/>
    <n v="10124.999999999998"/>
    <n v="0.3"/>
    <s v="Sortie"/>
  </r>
  <r>
    <s v="Foot Locker"/>
    <n v="1185732"/>
    <d v="2020-12-15T00:00:00"/>
    <x v="6"/>
    <s v="Milieu ouest"/>
    <s v="Minnesota"/>
    <s v="Minneapolis"/>
    <x v="5"/>
    <n v="49.999999999999986"/>
    <n v="200"/>
    <n v="99999.999999999971"/>
    <n v="44999.999999999985"/>
    <n v="0.45"/>
    <s v="Sortie"/>
  </r>
  <r>
    <s v="Foot Locker"/>
    <n v="1185732"/>
    <d v="2020-12-16T00:00:00"/>
    <x v="0"/>
    <s v="Milieu ouest"/>
    <s v="Minnesota"/>
    <s v="Minneapolis"/>
    <x v="0"/>
    <n v="50"/>
    <n v="350"/>
    <n v="175000"/>
    <n v="61250.000000000007"/>
    <n v="0.35000000000000003"/>
    <s v="Sortie"/>
  </r>
  <r>
    <s v="Foot Locker"/>
    <n v="1185732"/>
    <d v="2020-12-17T00:00:00"/>
    <x v="1"/>
    <s v="Milieu ouest"/>
    <s v="Minnesota"/>
    <s v="Minneapolis"/>
    <x v="1"/>
    <n v="40"/>
    <n v="200"/>
    <n v="80000"/>
    <n v="24000"/>
    <n v="0.3"/>
    <s v="Sortie"/>
  </r>
  <r>
    <s v="Foot Locker"/>
    <n v="1185732"/>
    <d v="2020-12-18T00:00:00"/>
    <x v="2"/>
    <s v="Milieu ouest"/>
    <s v="Minnesota"/>
    <s v="Minneapolis"/>
    <x v="2"/>
    <n v="40"/>
    <n v="145"/>
    <n v="58000"/>
    <n v="17400"/>
    <n v="0.3"/>
    <s v="Sortie"/>
  </r>
  <r>
    <s v="Foot Locker"/>
    <n v="1185732"/>
    <d v="2020-12-19T00:00:00"/>
    <x v="3"/>
    <s v="Milieu ouest"/>
    <s v="Minnesota"/>
    <s v="Minneapolis"/>
    <x v="3"/>
    <n v="40"/>
    <n v="150"/>
    <n v="60000"/>
    <n v="21000.000000000004"/>
    <n v="0.35000000000000003"/>
    <s v="Sortie"/>
  </r>
  <r>
    <s v="Foot Locker"/>
    <n v="1185732"/>
    <d v="2020-12-20T00:00:00"/>
    <x v="4"/>
    <s v="Milieu ouest"/>
    <s v="Minnesota"/>
    <s v="Minneapolis"/>
    <x v="4"/>
    <n v="54.999999999999993"/>
    <n v="125"/>
    <n v="68749.999999999985"/>
    <n v="20624.999999999996"/>
    <n v="0.3"/>
    <s v="Sortie"/>
  </r>
  <r>
    <s v="Foot Locker"/>
    <n v="1185732"/>
    <d v="2020-12-21T00:00:00"/>
    <x v="5"/>
    <s v="Milieu ouest"/>
    <s v="Minnesota"/>
    <s v="Minneapolis"/>
    <x v="5"/>
    <n v="59.999999999999986"/>
    <n v="225"/>
    <n v="134999.99999999997"/>
    <n v="60749.999999999985"/>
    <n v="0.45"/>
    <s v="Sortie"/>
  </r>
  <r>
    <s v="Foot Locker"/>
    <n v="1185732"/>
    <d v="2020-12-22T00:00:00"/>
    <x v="6"/>
    <s v="Milieu ouest"/>
    <s v="Minnesota"/>
    <s v="Minneapolis"/>
    <x v="0"/>
    <n v="54.999999999999993"/>
    <n v="475"/>
    <n v="261249.99999999997"/>
    <n v="91437.5"/>
    <n v="0.35000000000000003"/>
    <s v="Sortie"/>
  </r>
  <r>
    <s v="Foot Locker"/>
    <n v="1185732"/>
    <d v="2020-12-23T00:00:00"/>
    <x v="0"/>
    <s v="Milieu ouest"/>
    <s v="Minnesota"/>
    <s v="Minneapolis"/>
    <x v="1"/>
    <n v="45"/>
    <n v="275"/>
    <n v="123750"/>
    <n v="37125"/>
    <n v="0.3"/>
    <s v="Sortie"/>
  </r>
  <r>
    <s v="Foot Locker"/>
    <n v="1185732"/>
    <d v="2020-12-24T00:00:00"/>
    <x v="1"/>
    <s v="Milieu ouest"/>
    <s v="Minnesota"/>
    <s v="Minneapolis"/>
    <x v="2"/>
    <n v="45"/>
    <n v="225"/>
    <n v="101250"/>
    <n v="30375"/>
    <n v="0.3"/>
    <s v="Sortie"/>
  </r>
  <r>
    <s v="Foot Locker"/>
    <n v="1185732"/>
    <d v="2020-12-25T00:00:00"/>
    <x v="2"/>
    <s v="Milieu ouest"/>
    <s v="Minnesota"/>
    <s v="Minneapolis"/>
    <x v="3"/>
    <n v="45"/>
    <n v="175"/>
    <n v="78750"/>
    <n v="27562.500000000004"/>
    <n v="0.35000000000000003"/>
    <s v="Sortie"/>
  </r>
  <r>
    <s v="Foot Locker"/>
    <n v="1185732"/>
    <d v="2020-12-26T00:00:00"/>
    <x v="3"/>
    <s v="Milieu ouest"/>
    <s v="Minnesota"/>
    <s v="Minneapolis"/>
    <x v="4"/>
    <n v="54.999999999999993"/>
    <n v="175"/>
    <n v="96249.999999999985"/>
    <n v="28874.999999999996"/>
    <n v="0.3"/>
    <s v="Sortie"/>
  </r>
  <r>
    <s v="Foot Locker"/>
    <n v="1185732"/>
    <d v="2020-12-27T00:00:00"/>
    <x v="4"/>
    <s v="Milieu ouest"/>
    <s v="Minnesota"/>
    <s v="Minneapolis"/>
    <x v="5"/>
    <n v="59.999999999999986"/>
    <n v="275"/>
    <n v="164999.99999999997"/>
    <n v="74249.999999999985"/>
    <n v="0.45"/>
    <s v="Sortie"/>
  </r>
  <r>
    <s v="Kohl's"/>
    <n v="1189833"/>
    <d v="2020-12-28T00:00:00"/>
    <x v="5"/>
    <s v="Milieu ouest"/>
    <s v="Minnesota"/>
    <s v="Minneapolis"/>
    <x v="0"/>
    <n v="35"/>
    <n v="475"/>
    <n v="166250"/>
    <n v="74812.5"/>
    <n v="0.45"/>
    <s v="Sortie"/>
  </r>
  <r>
    <s v="Kohl's"/>
    <n v="1189833"/>
    <d v="2020-12-29T00:00:00"/>
    <x v="6"/>
    <s v="Milieu ouest"/>
    <s v="Minnesota"/>
    <s v="Minneapolis"/>
    <x v="1"/>
    <n v="45"/>
    <n v="475"/>
    <n v="213750"/>
    <n v="64125"/>
    <n v="0.3"/>
    <s v="Sortie"/>
  </r>
  <r>
    <s v="Kohl's"/>
    <n v="1189833"/>
    <d v="2020-12-30T00:00:00"/>
    <x v="0"/>
    <s v="Milieu ouest"/>
    <s v="Minnesota"/>
    <s v="Minneapolis"/>
    <x v="2"/>
    <n v="45"/>
    <n v="475"/>
    <n v="213750"/>
    <n v="96187.5"/>
    <n v="0.45"/>
    <s v="Sortie"/>
  </r>
  <r>
    <s v="Kohl's"/>
    <n v="1189833"/>
    <d v="2020-12-31T00:00:00"/>
    <x v="1"/>
    <s v="Milieu ouest"/>
    <s v="Minnesota"/>
    <s v="Minneapolis"/>
    <x v="3"/>
    <n v="45"/>
    <n v="325"/>
    <n v="146250"/>
    <n v="58499.999999999993"/>
    <n v="0.39999999999999997"/>
    <s v="Sortie"/>
  </r>
  <r>
    <s v="Kohl's"/>
    <n v="1189833"/>
    <d v="2021-01-01T00:00:00"/>
    <x v="2"/>
    <s v="Milieu ouest"/>
    <s v="Montana"/>
    <s v="Billings"/>
    <x v="4"/>
    <n v="50"/>
    <n v="275"/>
    <n v="137500"/>
    <n v="82500.000000000015"/>
    <n v="0.60000000000000009"/>
    <s v="Sortie"/>
  </r>
  <r>
    <s v="Kohl's"/>
    <n v="1189833"/>
    <d v="2021-01-02T00:00:00"/>
    <x v="3"/>
    <s v="Milieu ouest"/>
    <s v="Montana"/>
    <s v="Billings"/>
    <x v="5"/>
    <n v="45"/>
    <n v="475"/>
    <n v="213750"/>
    <n v="53437.5"/>
    <n v="0.25"/>
    <s v="Sortie"/>
  </r>
  <r>
    <s v="Kohl's"/>
    <n v="1189833"/>
    <d v="2021-01-03T00:00:00"/>
    <x v="4"/>
    <s v="Milieu ouest"/>
    <s v="Montana"/>
    <s v="Billings"/>
    <x v="0"/>
    <n v="35"/>
    <n v="525"/>
    <n v="183750"/>
    <n v="82687.5"/>
    <n v="0.45"/>
    <s v="Sortie"/>
  </r>
  <r>
    <s v="Kohl's"/>
    <n v="1189833"/>
    <d v="2021-01-04T00:00:00"/>
    <x v="5"/>
    <s v="Milieu ouest"/>
    <s v="Montana"/>
    <s v="Billings"/>
    <x v="1"/>
    <n v="45"/>
    <n v="425"/>
    <n v="191250"/>
    <n v="57375"/>
    <n v="0.3"/>
    <s v="Sortie"/>
  </r>
  <r>
    <s v="Kohl's"/>
    <n v="1189833"/>
    <d v="2021-01-05T00:00:00"/>
    <x v="6"/>
    <s v="Milieu ouest"/>
    <s v="Montana"/>
    <s v="Billings"/>
    <x v="2"/>
    <n v="45"/>
    <n v="450"/>
    <n v="202500"/>
    <n v="91125"/>
    <n v="0.45"/>
    <s v="Sortie"/>
  </r>
  <r>
    <s v="Kohl's"/>
    <n v="1189833"/>
    <d v="2021-01-06T00:00:00"/>
    <x v="0"/>
    <s v="Milieu ouest"/>
    <s v="Montana"/>
    <s v="Billings"/>
    <x v="3"/>
    <n v="45"/>
    <n v="300"/>
    <n v="135000"/>
    <n v="53999.999999999993"/>
    <n v="0.39999999999999997"/>
    <s v="Sortie"/>
  </r>
  <r>
    <s v="Kohl's"/>
    <n v="1189833"/>
    <d v="2021-01-07T00:00:00"/>
    <x v="1"/>
    <s v="Milieu ouest"/>
    <s v="Montana"/>
    <s v="Billings"/>
    <x v="4"/>
    <n v="50"/>
    <n v="225"/>
    <n v="112500"/>
    <n v="67500.000000000015"/>
    <n v="0.60000000000000009"/>
    <s v="Sortie"/>
  </r>
  <r>
    <s v="Kohl's"/>
    <n v="1189833"/>
    <d v="2021-01-08T00:00:00"/>
    <x v="2"/>
    <s v="Milieu ouest"/>
    <s v="Montana"/>
    <s v="Billings"/>
    <x v="5"/>
    <n v="45"/>
    <n v="425"/>
    <n v="191250"/>
    <n v="47812.5"/>
    <n v="0.25"/>
    <s v="Sortie"/>
  </r>
  <r>
    <s v="Kohl's"/>
    <n v="1189833"/>
    <d v="2021-01-09T00:00:00"/>
    <x v="3"/>
    <s v="Milieu ouest"/>
    <s v="Montana"/>
    <s v="Billings"/>
    <x v="0"/>
    <n v="35"/>
    <n v="575"/>
    <n v="201250"/>
    <n v="90562.5"/>
    <n v="0.45"/>
    <s v="Sortie"/>
  </r>
  <r>
    <s v="Kohl's"/>
    <n v="1189833"/>
    <d v="2021-01-10T00:00:00"/>
    <x v="4"/>
    <s v="Milieu ouest"/>
    <s v="Montana"/>
    <s v="Billings"/>
    <x v="1"/>
    <n v="45"/>
    <n v="425"/>
    <n v="191250"/>
    <n v="57375"/>
    <n v="0.3"/>
    <s v="Sortie"/>
  </r>
  <r>
    <s v="Kohl's"/>
    <n v="1189833"/>
    <d v="2021-01-11T00:00:00"/>
    <x v="5"/>
    <s v="Milieu ouest"/>
    <s v="Montana"/>
    <s v="Billings"/>
    <x v="2"/>
    <n v="45"/>
    <n v="425"/>
    <n v="191250"/>
    <n v="86062.5"/>
    <n v="0.45"/>
    <s v="Sortie"/>
  </r>
  <r>
    <s v="Kohl's"/>
    <n v="1189833"/>
    <d v="2021-01-12T00:00:00"/>
    <x v="6"/>
    <s v="Milieu ouest"/>
    <s v="Montana"/>
    <s v="Billings"/>
    <x v="3"/>
    <n v="45"/>
    <n v="325"/>
    <n v="146250"/>
    <n v="58499.999999999993"/>
    <n v="0.39999999999999997"/>
    <s v="Sortie"/>
  </r>
  <r>
    <s v="Kohl's"/>
    <n v="1189833"/>
    <d v="2021-01-13T00:00:00"/>
    <x v="0"/>
    <s v="Milieu ouest"/>
    <s v="Montana"/>
    <s v="Billings"/>
    <x v="4"/>
    <n v="50"/>
    <n v="200"/>
    <n v="100000"/>
    <n v="60000.000000000007"/>
    <n v="0.60000000000000009"/>
    <s v="Sortie"/>
  </r>
  <r>
    <s v="Kohl's"/>
    <n v="1189833"/>
    <d v="2021-01-14T00:00:00"/>
    <x v="1"/>
    <s v="Milieu ouest"/>
    <s v="Montana"/>
    <s v="Billings"/>
    <x v="5"/>
    <n v="45"/>
    <n v="400"/>
    <n v="180000"/>
    <n v="45000"/>
    <n v="0.25"/>
    <s v="Sortie"/>
  </r>
  <r>
    <s v="Kohl's"/>
    <n v="1189833"/>
    <d v="2021-01-15T00:00:00"/>
    <x v="2"/>
    <s v="Milieu ouest"/>
    <s v="Montana"/>
    <s v="Billings"/>
    <x v="0"/>
    <n v="45"/>
    <n v="575"/>
    <n v="258750"/>
    <n v="116437.5"/>
    <n v="0.45"/>
    <s v="Sortie"/>
  </r>
  <r>
    <s v="Kohl's"/>
    <n v="1189833"/>
    <d v="2021-01-16T00:00:00"/>
    <x v="3"/>
    <s v="Milieu ouest"/>
    <s v="Montana"/>
    <s v="Billings"/>
    <x v="1"/>
    <n v="45"/>
    <n v="375"/>
    <n v="168750"/>
    <n v="50625"/>
    <n v="0.3"/>
    <s v="Sortie"/>
  </r>
  <r>
    <s v="Kohl's"/>
    <n v="1189833"/>
    <d v="2021-01-17T00:00:00"/>
    <x v="4"/>
    <s v="Milieu ouest"/>
    <s v="Montana"/>
    <s v="Billings"/>
    <x v="2"/>
    <n v="45"/>
    <n v="400"/>
    <n v="180000"/>
    <n v="81000"/>
    <n v="0.45"/>
    <s v="Sortie"/>
  </r>
  <r>
    <s v="Kohl's"/>
    <n v="1189833"/>
    <d v="2021-01-18T00:00:00"/>
    <x v="5"/>
    <s v="Milieu ouest"/>
    <s v="Montana"/>
    <s v="Billings"/>
    <x v="3"/>
    <n v="40"/>
    <n v="300"/>
    <n v="120000"/>
    <n v="47999.999999999993"/>
    <n v="0.39999999999999997"/>
    <s v="Sortie"/>
  </r>
  <r>
    <s v="Kohl's"/>
    <n v="1189833"/>
    <d v="2021-01-19T00:00:00"/>
    <x v="6"/>
    <s v="Milieu ouest"/>
    <s v="Montana"/>
    <s v="Billings"/>
    <x v="4"/>
    <n v="45"/>
    <n v="200"/>
    <n v="90000"/>
    <n v="54000.000000000007"/>
    <n v="0.60000000000000009"/>
    <s v="Sortie"/>
  </r>
  <r>
    <s v="Kohl's"/>
    <n v="1189833"/>
    <d v="2021-01-20T00:00:00"/>
    <x v="0"/>
    <s v="Milieu ouest"/>
    <s v="Montana"/>
    <s v="Billings"/>
    <x v="5"/>
    <n v="60"/>
    <n v="375"/>
    <n v="225000"/>
    <n v="56250"/>
    <n v="0.25"/>
    <s v="Sortie"/>
  </r>
  <r>
    <s v="Kohl's"/>
    <n v="1189833"/>
    <d v="2021-01-21T00:00:00"/>
    <x v="1"/>
    <s v="Milieu ouest"/>
    <s v="Montana"/>
    <s v="Billings"/>
    <x v="0"/>
    <n v="40"/>
    <n v="575"/>
    <n v="230000"/>
    <n v="103500"/>
    <n v="0.45"/>
    <s v="Sortie"/>
  </r>
  <r>
    <s v="Kohl's"/>
    <n v="1189833"/>
    <d v="2021-01-22T00:00:00"/>
    <x v="2"/>
    <s v="Milieu ouest"/>
    <s v="Montana"/>
    <s v="Billings"/>
    <x v="1"/>
    <n v="45"/>
    <n v="425"/>
    <n v="191250"/>
    <n v="57375"/>
    <n v="0.3"/>
    <s v="Sortie"/>
  </r>
  <r>
    <s v="Kohl's"/>
    <n v="1189833"/>
    <d v="2021-01-23T00:00:00"/>
    <x v="3"/>
    <s v="Milieu ouest"/>
    <s v="Montana"/>
    <s v="Billings"/>
    <x v="2"/>
    <n v="45"/>
    <n v="425"/>
    <n v="191250"/>
    <n v="86062.5"/>
    <n v="0.45"/>
    <s v="Sortie"/>
  </r>
  <r>
    <s v="Kohl's"/>
    <n v="1189833"/>
    <d v="2021-01-24T00:00:00"/>
    <x v="4"/>
    <s v="Milieu ouest"/>
    <s v="Montana"/>
    <s v="Billings"/>
    <x v="3"/>
    <n v="40"/>
    <n v="325"/>
    <n v="130000"/>
    <n v="51999.999999999993"/>
    <n v="0.39999999999999997"/>
    <s v="Sortie"/>
  </r>
  <r>
    <s v="Kohl's"/>
    <n v="1189833"/>
    <d v="2021-01-25T00:00:00"/>
    <x v="5"/>
    <s v="Milieu ouest"/>
    <s v="Montana"/>
    <s v="Billings"/>
    <x v="4"/>
    <n v="45"/>
    <n v="225"/>
    <n v="101250"/>
    <n v="60750.000000000007"/>
    <n v="0.60000000000000009"/>
    <s v="Sortie"/>
  </r>
  <r>
    <s v="Kohl's"/>
    <n v="1189833"/>
    <d v="2021-01-26T00:00:00"/>
    <x v="6"/>
    <s v="Milieu ouest"/>
    <s v="Montana"/>
    <s v="Billings"/>
    <x v="5"/>
    <n v="60"/>
    <n v="400"/>
    <n v="240000"/>
    <n v="60000"/>
    <n v="0.25"/>
    <s v="Sortie"/>
  </r>
  <r>
    <s v="Kohl's"/>
    <n v="1189833"/>
    <d v="2021-01-27T00:00:00"/>
    <x v="0"/>
    <s v="Milieu ouest"/>
    <s v="Montana"/>
    <s v="Billings"/>
    <x v="0"/>
    <n v="40"/>
    <n v="675"/>
    <n v="270000"/>
    <n v="121500"/>
    <n v="0.45"/>
    <s v="Sortie"/>
  </r>
  <r>
    <s v="Kohl's"/>
    <n v="1189833"/>
    <d v="2021-01-28T00:00:00"/>
    <x v="1"/>
    <s v="Milieu ouest"/>
    <s v="Montana"/>
    <s v="Billings"/>
    <x v="1"/>
    <n v="45"/>
    <n v="525"/>
    <n v="236250"/>
    <n v="70875"/>
    <n v="0.3"/>
    <s v="Sortie"/>
  </r>
  <r>
    <s v="Kohl's"/>
    <n v="1189833"/>
    <d v="2021-01-29T00:00:00"/>
    <x v="2"/>
    <s v="Milieu ouest"/>
    <s v="Montana"/>
    <s v="Billings"/>
    <x v="2"/>
    <n v="45"/>
    <n v="550"/>
    <n v="247500"/>
    <n v="111375"/>
    <n v="0.45"/>
    <s v="Sortie"/>
  </r>
  <r>
    <s v="Kohl's"/>
    <n v="1189833"/>
    <d v="2021-01-30T00:00:00"/>
    <x v="3"/>
    <s v="Milieu ouest"/>
    <s v="Montana"/>
    <s v="Billings"/>
    <x v="3"/>
    <n v="40"/>
    <n v="425"/>
    <n v="170000"/>
    <n v="68000"/>
    <n v="0.39999999999999997"/>
    <s v="Sortie"/>
  </r>
  <r>
    <s v="Kohl's"/>
    <n v="1189833"/>
    <d v="2021-01-31T00:00:00"/>
    <x v="4"/>
    <s v="Milieu ouest"/>
    <s v="Montana"/>
    <s v="Billings"/>
    <x v="4"/>
    <n v="45"/>
    <n v="300"/>
    <n v="135000"/>
    <n v="81000.000000000015"/>
    <n v="0.60000000000000009"/>
    <s v="Sortie"/>
  </r>
  <r>
    <s v="Kohl's"/>
    <n v="1189833"/>
    <d v="2021-02-01T00:00:00"/>
    <x v="5"/>
    <s v="Milieu ouest"/>
    <s v="Montana"/>
    <s v="Billings"/>
    <x v="5"/>
    <n v="60"/>
    <n v="600"/>
    <n v="360000"/>
    <n v="90000"/>
    <n v="0.25"/>
    <s v="Sortie"/>
  </r>
  <r>
    <s v="Kohl's"/>
    <n v="1189833"/>
    <d v="2021-02-02T00:00:00"/>
    <x v="6"/>
    <s v="Milieu ouest"/>
    <s v="Montana"/>
    <s v="Billings"/>
    <x v="0"/>
    <n v="40"/>
    <n v="750"/>
    <n v="300000"/>
    <n v="135000"/>
    <n v="0.45"/>
    <s v="Sortie"/>
  </r>
  <r>
    <s v="Kohl's"/>
    <n v="1189833"/>
    <d v="2021-02-03T00:00:00"/>
    <x v="0"/>
    <s v="Milieu ouest"/>
    <s v="Montana"/>
    <s v="Billings"/>
    <x v="1"/>
    <n v="45"/>
    <n v="600"/>
    <n v="270000"/>
    <n v="81000"/>
    <n v="0.3"/>
    <s v="Sortie"/>
  </r>
  <r>
    <s v="Kohl's"/>
    <n v="1189833"/>
    <d v="2021-02-04T00:00:00"/>
    <x v="1"/>
    <s v="Milieu ouest"/>
    <s v="Montana"/>
    <s v="Billings"/>
    <x v="2"/>
    <n v="45"/>
    <n v="550"/>
    <n v="247500"/>
    <n v="111375"/>
    <n v="0.45"/>
    <s v="Sortie"/>
  </r>
  <r>
    <s v="Kohl's"/>
    <n v="1189833"/>
    <d v="2021-02-05T00:00:00"/>
    <x v="2"/>
    <s v="Milieu ouest"/>
    <s v="Montana"/>
    <s v="Billings"/>
    <x v="3"/>
    <n v="40"/>
    <n v="450"/>
    <n v="180000"/>
    <n v="72000"/>
    <n v="0.39999999999999997"/>
    <s v="Sortie"/>
  </r>
  <r>
    <s v="Kohl's"/>
    <n v="1189833"/>
    <d v="2021-02-06T00:00:00"/>
    <x v="3"/>
    <s v="Milieu ouest"/>
    <s v="Montana"/>
    <s v="Billings"/>
    <x v="4"/>
    <n v="45"/>
    <n v="475"/>
    <n v="213750"/>
    <n v="128250.00000000001"/>
    <n v="0.60000000000000009"/>
    <s v="Sortie"/>
  </r>
  <r>
    <s v="Kohl's"/>
    <n v="1189833"/>
    <d v="2021-02-07T00:00:00"/>
    <x v="4"/>
    <s v="Milieu ouest"/>
    <s v="Montana"/>
    <s v="Billings"/>
    <x v="5"/>
    <n v="60"/>
    <n v="475"/>
    <n v="285000"/>
    <n v="71250"/>
    <n v="0.25"/>
    <s v="Sortie"/>
  </r>
  <r>
    <s v="Kohl's"/>
    <n v="1189833"/>
    <d v="2021-02-08T00:00:00"/>
    <x v="5"/>
    <s v="Milieu ouest"/>
    <s v="Montana"/>
    <s v="Billings"/>
    <x v="0"/>
    <n v="45"/>
    <n v="675"/>
    <n v="303750"/>
    <n v="136687.5"/>
    <n v="0.45"/>
    <s v="Sortie"/>
  </r>
  <r>
    <s v="Kohl's"/>
    <n v="1189833"/>
    <d v="2021-02-09T00:00:00"/>
    <x v="6"/>
    <s v="Milieu ouest"/>
    <s v="Montana"/>
    <s v="Billings"/>
    <x v="1"/>
    <n v="55.000000000000007"/>
    <n v="625"/>
    <n v="343750.00000000006"/>
    <n v="103125.00000000001"/>
    <n v="0.3"/>
    <s v="Sortie"/>
  </r>
  <r>
    <s v="Kohl's"/>
    <n v="1189833"/>
    <d v="2021-02-10T00:00:00"/>
    <x v="0"/>
    <s v="Milieu ouest"/>
    <s v="Montana"/>
    <s v="Billings"/>
    <x v="2"/>
    <n v="50"/>
    <n v="500"/>
    <n v="250000"/>
    <n v="112500"/>
    <n v="0.45"/>
    <s v="Sortie"/>
  </r>
  <r>
    <s v="Kohl's"/>
    <n v="1189833"/>
    <d v="2021-02-11T00:00:00"/>
    <x v="1"/>
    <s v="Milieu ouest"/>
    <s v="Montana"/>
    <s v="Billings"/>
    <x v="3"/>
    <n v="45"/>
    <n v="425"/>
    <n v="191250"/>
    <n v="76500"/>
    <n v="0.39999999999999997"/>
    <s v="Sortie"/>
  </r>
  <r>
    <s v="Kohl's"/>
    <n v="1189833"/>
    <d v="2021-02-12T00:00:00"/>
    <x v="2"/>
    <s v="Milieu ouest"/>
    <s v="Montana"/>
    <s v="Billings"/>
    <x v="4"/>
    <n v="54.999999999999993"/>
    <n v="425"/>
    <n v="233749.99999999997"/>
    <n v="140250"/>
    <n v="0.60000000000000009"/>
    <s v="Sortie"/>
  </r>
  <r>
    <s v="Kohl's"/>
    <n v="1189833"/>
    <d v="2021-02-13T00:00:00"/>
    <x v="3"/>
    <s v="Milieu ouest"/>
    <s v="Montana"/>
    <s v="Billings"/>
    <x v="5"/>
    <n v="60"/>
    <n v="400"/>
    <n v="240000"/>
    <n v="60000"/>
    <n v="0.25"/>
    <s v="Sortie"/>
  </r>
  <r>
    <s v="Kohl's"/>
    <n v="1189833"/>
    <d v="2021-02-14T00:00:00"/>
    <x v="4"/>
    <s v="Milieu ouest"/>
    <s v="Montana"/>
    <s v="Billings"/>
    <x v="0"/>
    <n v="45"/>
    <n v="600"/>
    <n v="270000"/>
    <n v="121500"/>
    <n v="0.45"/>
    <s v="Sortie"/>
  </r>
  <r>
    <s v="Kohl's"/>
    <n v="1189833"/>
    <d v="2021-02-15T00:00:00"/>
    <x v="5"/>
    <s v="Milieu ouest"/>
    <s v="Montana"/>
    <s v="Billings"/>
    <x v="1"/>
    <n v="50"/>
    <n v="600"/>
    <n v="300000"/>
    <n v="90000"/>
    <n v="0.3"/>
    <s v="Sortie"/>
  </r>
  <r>
    <s v="Kohl's"/>
    <n v="1189833"/>
    <d v="2021-02-16T00:00:00"/>
    <x v="6"/>
    <s v="Milieu ouest"/>
    <s v="Montana"/>
    <s v="Billings"/>
    <x v="2"/>
    <n v="45"/>
    <n v="450"/>
    <n v="202500"/>
    <n v="91125"/>
    <n v="0.45"/>
    <s v="Sortie"/>
  </r>
  <r>
    <s v="Kohl's"/>
    <n v="1189833"/>
    <d v="2021-02-17T00:00:00"/>
    <x v="0"/>
    <s v="Milieu ouest"/>
    <s v="Montana"/>
    <s v="Billings"/>
    <x v="3"/>
    <n v="45"/>
    <n v="400"/>
    <n v="180000"/>
    <n v="72000"/>
    <n v="0.39999999999999997"/>
    <s v="Sortie"/>
  </r>
  <r>
    <s v="Kohl's"/>
    <n v="1189833"/>
    <d v="2021-02-18T00:00:00"/>
    <x v="1"/>
    <s v="Milieu ouest"/>
    <s v="Montana"/>
    <s v="Billings"/>
    <x v="4"/>
    <n v="54.999999999999993"/>
    <n v="400"/>
    <n v="219999.99999999997"/>
    <n v="132000"/>
    <n v="0.60000000000000009"/>
    <s v="Sortie"/>
  </r>
  <r>
    <s v="Kohl's"/>
    <n v="1189833"/>
    <d v="2021-02-19T00:00:00"/>
    <x v="2"/>
    <s v="Milieu ouest"/>
    <s v="Montana"/>
    <s v="Billings"/>
    <x v="5"/>
    <n v="60"/>
    <n v="450"/>
    <n v="270000"/>
    <n v="67500"/>
    <n v="0.25"/>
    <s v="Sortie"/>
  </r>
  <r>
    <s v="Kohl's"/>
    <n v="1189833"/>
    <d v="2021-02-20T00:00:00"/>
    <x v="3"/>
    <s v="Milieu ouest"/>
    <s v="Montana"/>
    <s v="Billings"/>
    <x v="0"/>
    <n v="45"/>
    <n v="550"/>
    <n v="247500"/>
    <n v="111375"/>
    <n v="0.45"/>
    <s v="Sortie"/>
  </r>
  <r>
    <s v="Kohl's"/>
    <n v="1189833"/>
    <d v="2021-02-21T00:00:00"/>
    <x v="4"/>
    <s v="Milieu ouest"/>
    <s v="Montana"/>
    <s v="Billings"/>
    <x v="1"/>
    <n v="50"/>
    <n v="550"/>
    <n v="275000"/>
    <n v="82500"/>
    <n v="0.3"/>
    <s v="Sortie"/>
  </r>
  <r>
    <s v="Kohl's"/>
    <n v="1189833"/>
    <d v="2021-02-22T00:00:00"/>
    <x v="5"/>
    <s v="Milieu ouest"/>
    <s v="Montana"/>
    <s v="Billings"/>
    <x v="2"/>
    <n v="45"/>
    <n v="400"/>
    <n v="180000"/>
    <n v="81000"/>
    <n v="0.45"/>
    <s v="Sortie"/>
  </r>
  <r>
    <s v="Kohl's"/>
    <n v="1189833"/>
    <d v="2021-02-23T00:00:00"/>
    <x v="6"/>
    <s v="Milieu ouest"/>
    <s v="Montana"/>
    <s v="Billings"/>
    <x v="3"/>
    <n v="45"/>
    <n v="375"/>
    <n v="168750"/>
    <n v="67500"/>
    <n v="0.39999999999999997"/>
    <s v="Sortie"/>
  </r>
  <r>
    <s v="Kohl's"/>
    <n v="1189833"/>
    <d v="2021-02-24T00:00:00"/>
    <x v="0"/>
    <s v="Milieu ouest"/>
    <s v="Montana"/>
    <s v="Billings"/>
    <x v="4"/>
    <n v="54.999999999999993"/>
    <n v="350"/>
    <n v="192499.99999999997"/>
    <n v="115500"/>
    <n v="0.60000000000000009"/>
    <s v="Sortie"/>
  </r>
  <r>
    <s v="Kohl's"/>
    <n v="1189833"/>
    <d v="2021-02-25T00:00:00"/>
    <x v="1"/>
    <s v="Milieu ouest"/>
    <s v="Montana"/>
    <s v="Billings"/>
    <x v="5"/>
    <n v="60"/>
    <n v="400"/>
    <n v="240000"/>
    <n v="60000"/>
    <n v="0.25"/>
    <s v="Sortie"/>
  </r>
  <r>
    <s v="Kohl's"/>
    <n v="1189833"/>
    <d v="2021-02-26T00:00:00"/>
    <x v="2"/>
    <s v="Milieu ouest"/>
    <s v="Montana"/>
    <s v="Billings"/>
    <x v="0"/>
    <n v="40"/>
    <n v="575"/>
    <n v="230000"/>
    <n v="103500"/>
    <n v="0.45"/>
    <s v="Sortie"/>
  </r>
  <r>
    <s v="Kohl's"/>
    <n v="1189833"/>
    <d v="2021-02-27T00:00:00"/>
    <x v="3"/>
    <s v="Milieu ouest"/>
    <s v="Montana"/>
    <s v="Billings"/>
    <x v="1"/>
    <n v="45.000000000000007"/>
    <n v="575"/>
    <n v="258750.00000000003"/>
    <n v="77625"/>
    <n v="0.3"/>
    <s v="Sortie"/>
  </r>
  <r>
    <s v="Kohl's"/>
    <n v="1189833"/>
    <d v="2021-02-28T00:00:00"/>
    <x v="4"/>
    <s v="Milieu ouest"/>
    <s v="Montana"/>
    <s v="Billings"/>
    <x v="2"/>
    <n v="40"/>
    <n v="425"/>
    <n v="170000"/>
    <n v="76500"/>
    <n v="0.45"/>
    <s v="Sortie"/>
  </r>
  <r>
    <s v="Kohl's"/>
    <n v="1189833"/>
    <d v="2021-03-01T00:00:00"/>
    <x v="5"/>
    <s v="Milieu ouest"/>
    <s v="Montana"/>
    <s v="Billings"/>
    <x v="3"/>
    <n v="40"/>
    <n v="425"/>
    <n v="170000"/>
    <n v="68000"/>
    <n v="0.39999999999999997"/>
    <s v="Sortie"/>
  </r>
  <r>
    <s v="Kohl's"/>
    <n v="1189833"/>
    <d v="2021-03-02T00:00:00"/>
    <x v="6"/>
    <s v="Milieu ouest"/>
    <s v="Montana"/>
    <s v="Billings"/>
    <x v="4"/>
    <n v="54.999999999999993"/>
    <n v="375"/>
    <n v="206249.99999999997"/>
    <n v="123750"/>
    <n v="0.60000000000000009"/>
    <s v="Sortie"/>
  </r>
  <r>
    <s v="Kohl's"/>
    <n v="1189833"/>
    <d v="2021-03-03T00:00:00"/>
    <x v="0"/>
    <s v="Milieu ouest"/>
    <s v="Montana"/>
    <s v="Billings"/>
    <x v="5"/>
    <n v="60"/>
    <n v="475"/>
    <n v="285000"/>
    <n v="71250"/>
    <n v="0.25"/>
    <s v="Sortie"/>
  </r>
  <r>
    <s v="Kohl's"/>
    <n v="1189833"/>
    <d v="2021-03-04T00:00:00"/>
    <x v="1"/>
    <s v="Milieu ouest"/>
    <s v="Montana"/>
    <s v="Billings"/>
    <x v="0"/>
    <n v="45"/>
    <n v="675"/>
    <n v="303750"/>
    <n v="136687.5"/>
    <n v="0.45"/>
    <s v="Sortie"/>
  </r>
  <r>
    <s v="Kohl's"/>
    <n v="1189833"/>
    <d v="2021-03-05T00:00:00"/>
    <x v="2"/>
    <s v="Milieu ouest"/>
    <s v="Montana"/>
    <s v="Billings"/>
    <x v="1"/>
    <n v="50"/>
    <n v="675"/>
    <n v="337500"/>
    <n v="101250"/>
    <n v="0.3"/>
    <s v="Sortie"/>
  </r>
  <r>
    <s v="Kohl's"/>
    <n v="1189833"/>
    <d v="2021-03-06T00:00:00"/>
    <x v="3"/>
    <s v="Milieu ouest"/>
    <s v="Montana"/>
    <s v="Billings"/>
    <x v="2"/>
    <n v="45"/>
    <n v="475"/>
    <n v="213750"/>
    <n v="96187.5"/>
    <n v="0.45"/>
    <s v="Sortie"/>
  </r>
  <r>
    <s v="Kohl's"/>
    <n v="1189833"/>
    <d v="2021-03-07T00:00:00"/>
    <x v="4"/>
    <s v="Milieu ouest"/>
    <s v="Montana"/>
    <s v="Billings"/>
    <x v="3"/>
    <n v="45"/>
    <n v="475"/>
    <n v="213750"/>
    <n v="85500"/>
    <n v="0.39999999999999997"/>
    <s v="Sortie"/>
  </r>
  <r>
    <s v="Kohl's"/>
    <n v="1189833"/>
    <d v="2021-03-08T00:00:00"/>
    <x v="5"/>
    <s v="Milieu ouest"/>
    <s v="Montana"/>
    <s v="Billings"/>
    <x v="4"/>
    <n v="54.999999999999993"/>
    <n v="400"/>
    <n v="219999.99999999997"/>
    <n v="132000"/>
    <n v="0.60000000000000009"/>
    <s v="Sortie"/>
  </r>
  <r>
    <s v="Kohl's"/>
    <n v="1189833"/>
    <d v="2021-03-09T00:00:00"/>
    <x v="6"/>
    <s v="Milieu ouest"/>
    <s v="Montana"/>
    <s v="Billings"/>
    <x v="5"/>
    <n v="60"/>
    <n v="500"/>
    <n v="300000"/>
    <n v="75000"/>
    <n v="0.25"/>
    <s v="Sortie"/>
  </r>
  <r>
    <s v="Sports Direct"/>
    <n v="1197831"/>
    <d v="2021-03-10T00:00:00"/>
    <x v="0"/>
    <s v="Milieu ouest"/>
    <s v="Montana"/>
    <s v="Billings"/>
    <x v="0"/>
    <n v="20"/>
    <n v="700"/>
    <n v="140000"/>
    <n v="49000"/>
    <n v="0.35"/>
    <s v="Sortie"/>
  </r>
  <r>
    <s v="Sports Direct"/>
    <n v="1197831"/>
    <d v="2021-03-11T00:00:00"/>
    <x v="1"/>
    <s v="Milieu ouest"/>
    <s v="Montana"/>
    <s v="Billings"/>
    <x v="1"/>
    <n v="30"/>
    <n v="700"/>
    <n v="210000"/>
    <n v="73500"/>
    <n v="0.35"/>
    <s v="Sortie"/>
  </r>
  <r>
    <s v="Sports Direct"/>
    <n v="1197831"/>
    <d v="2021-03-12T00:00:00"/>
    <x v="2"/>
    <s v="Milieu ouest"/>
    <s v="Montana"/>
    <s v="Billings"/>
    <x v="2"/>
    <n v="30"/>
    <n v="500"/>
    <n v="150000"/>
    <n v="52500"/>
    <n v="0.35"/>
    <s v="Sortie"/>
  </r>
  <r>
    <s v="Sports Direct"/>
    <n v="1197831"/>
    <d v="2021-03-13T00:00:00"/>
    <x v="3"/>
    <s v="Milieu ouest"/>
    <s v="Montana"/>
    <s v="Billings"/>
    <x v="3"/>
    <n v="35"/>
    <n v="500"/>
    <n v="175000"/>
    <n v="78750"/>
    <n v="0.45"/>
    <s v="Sortie"/>
  </r>
  <r>
    <s v="Sports Direct"/>
    <n v="1197831"/>
    <d v="2021-03-14T00:00:00"/>
    <x v="4"/>
    <s v="Sud"/>
    <s v="Tennessee"/>
    <s v="Knoxville"/>
    <x v="4"/>
    <n v="40"/>
    <n v="350"/>
    <n v="140000"/>
    <n v="42000"/>
    <n v="0.3"/>
    <s v="Sortie"/>
  </r>
  <r>
    <s v="Sports Direct"/>
    <n v="1197831"/>
    <d v="2021-03-15T00:00:00"/>
    <x v="5"/>
    <s v="Sud"/>
    <s v="Tennessee"/>
    <s v="Knoxville"/>
    <x v="5"/>
    <n v="35"/>
    <n v="500"/>
    <n v="175000"/>
    <n v="87500"/>
    <n v="0.5"/>
    <s v="Sortie"/>
  </r>
  <r>
    <s v="Sports Direct"/>
    <n v="1197831"/>
    <d v="2021-03-16T00:00:00"/>
    <x v="6"/>
    <s v="Sud"/>
    <s v="Tennessee"/>
    <s v="Knoxville"/>
    <x v="0"/>
    <n v="25"/>
    <n v="650"/>
    <n v="162500"/>
    <n v="56875"/>
    <n v="0.35"/>
    <s v="Sortie"/>
  </r>
  <r>
    <s v="Sports Direct"/>
    <n v="1197831"/>
    <d v="2021-03-17T00:00:00"/>
    <x v="0"/>
    <s v="Sud"/>
    <s v="Tennessee"/>
    <s v="Knoxville"/>
    <x v="1"/>
    <n v="35"/>
    <n v="625"/>
    <n v="218750"/>
    <n v="76562.5"/>
    <n v="0.35"/>
    <s v="Sortie"/>
  </r>
  <r>
    <s v="Sports Direct"/>
    <n v="1197831"/>
    <d v="2021-03-18T00:00:00"/>
    <x v="1"/>
    <s v="Sud"/>
    <s v="Tennessee"/>
    <s v="Knoxville"/>
    <x v="2"/>
    <n v="35"/>
    <n v="450"/>
    <n v="157500"/>
    <n v="55125"/>
    <n v="0.35"/>
    <s v="Sortie"/>
  </r>
  <r>
    <s v="Sports Direct"/>
    <n v="1197831"/>
    <d v="2021-03-19T00:00:00"/>
    <x v="2"/>
    <s v="Sud"/>
    <s v="Tennessee"/>
    <s v="Knoxville"/>
    <x v="3"/>
    <n v="35"/>
    <n v="400"/>
    <n v="140000"/>
    <n v="63000"/>
    <n v="0.45"/>
    <s v="Sortie"/>
  </r>
  <r>
    <s v="Sports Direct"/>
    <n v="1197831"/>
    <d v="2021-03-20T00:00:00"/>
    <x v="3"/>
    <s v="Sud"/>
    <s v="Tennessee"/>
    <s v="Knoxville"/>
    <x v="4"/>
    <n v="40"/>
    <n v="275"/>
    <n v="110000"/>
    <n v="33000"/>
    <n v="0.3"/>
    <s v="Sortie"/>
  </r>
  <r>
    <s v="Sports Direct"/>
    <n v="1197831"/>
    <d v="2021-03-21T00:00:00"/>
    <x v="4"/>
    <s v="Sud"/>
    <s v="Tennessee"/>
    <s v="Knoxville"/>
    <x v="5"/>
    <n v="35"/>
    <n v="475"/>
    <n v="166250"/>
    <n v="83125"/>
    <n v="0.5"/>
    <s v="Sortie"/>
  </r>
  <r>
    <s v="Sports Direct"/>
    <n v="1197831"/>
    <d v="2021-03-22T00:00:00"/>
    <x v="5"/>
    <s v="Sud"/>
    <s v="Tennessee"/>
    <s v="Knoxville"/>
    <x v="0"/>
    <n v="30"/>
    <n v="650"/>
    <n v="195000"/>
    <n v="78000"/>
    <n v="0.39999999999999997"/>
    <s v="Sortie"/>
  </r>
  <r>
    <s v="Sports Direct"/>
    <n v="1197831"/>
    <d v="2021-03-23T00:00:00"/>
    <x v="6"/>
    <s v="Sud"/>
    <s v="Tennessee"/>
    <s v="Knoxville"/>
    <x v="1"/>
    <n v="40"/>
    <n v="650"/>
    <n v="260000"/>
    <n v="103999.99999999999"/>
    <n v="0.39999999999999997"/>
    <s v="Sortie"/>
  </r>
  <r>
    <s v="Sports Direct"/>
    <n v="1197831"/>
    <d v="2021-03-24T00:00:00"/>
    <x v="0"/>
    <s v="Sud"/>
    <s v="Tennessee"/>
    <s v="Knoxville"/>
    <x v="2"/>
    <n v="30"/>
    <n v="475"/>
    <n v="142500"/>
    <n v="56999.999999999993"/>
    <n v="0.39999999999999997"/>
    <s v="Sortie"/>
  </r>
  <r>
    <s v="Sports Direct"/>
    <n v="1197831"/>
    <d v="2021-03-25T00:00:00"/>
    <x v="1"/>
    <s v="Sud"/>
    <s v="Tennessee"/>
    <s v="Knoxville"/>
    <x v="3"/>
    <n v="35"/>
    <n v="375"/>
    <n v="131250"/>
    <n v="65625"/>
    <n v="0.5"/>
    <s v="Sortie"/>
  </r>
  <r>
    <s v="Sports Direct"/>
    <n v="1197831"/>
    <d v="2021-03-26T00:00:00"/>
    <x v="2"/>
    <s v="Sud"/>
    <s v="Tennessee"/>
    <s v="Knoxville"/>
    <x v="4"/>
    <n v="40"/>
    <n v="275"/>
    <n v="110000"/>
    <n v="38500"/>
    <n v="0.35"/>
    <s v="Sortie"/>
  </r>
  <r>
    <s v="Sports Direct"/>
    <n v="1197831"/>
    <d v="2021-03-27T00:00:00"/>
    <x v="3"/>
    <s v="Sud"/>
    <s v="Tennessee"/>
    <s v="Knoxville"/>
    <x v="5"/>
    <n v="35"/>
    <n v="425"/>
    <n v="148750"/>
    <n v="81812.5"/>
    <n v="0.55000000000000004"/>
    <s v="Sortie"/>
  </r>
  <r>
    <s v="Sports Direct"/>
    <n v="1197831"/>
    <d v="2021-03-28T00:00:00"/>
    <x v="4"/>
    <s v="Sud"/>
    <s v="Tennessee"/>
    <s v="Knoxville"/>
    <x v="0"/>
    <n v="20"/>
    <n v="675"/>
    <n v="135000"/>
    <n v="53999.999999999993"/>
    <n v="0.39999999999999997"/>
    <s v="Sortie"/>
  </r>
  <r>
    <s v="Sports Direct"/>
    <n v="1197831"/>
    <d v="2021-03-29T00:00:00"/>
    <x v="5"/>
    <s v="Sud"/>
    <s v="Tennessee"/>
    <s v="Knoxville"/>
    <x v="1"/>
    <n v="25.000000000000007"/>
    <n v="675"/>
    <n v="168750.00000000006"/>
    <n v="67500.000000000015"/>
    <n v="0.39999999999999997"/>
    <s v="Sortie"/>
  </r>
  <r>
    <s v="Sports Direct"/>
    <n v="1197831"/>
    <d v="2021-03-30T00:00:00"/>
    <x v="6"/>
    <s v="Sud"/>
    <s v="Tennessee"/>
    <s v="Knoxville"/>
    <x v="2"/>
    <n v="19.999999999999996"/>
    <n v="500"/>
    <n v="99999.999999999985"/>
    <n v="39999.999999999993"/>
    <n v="0.39999999999999997"/>
    <s v="Sortie"/>
  </r>
  <r>
    <s v="Sports Direct"/>
    <n v="1197831"/>
    <d v="2021-03-31T00:00:00"/>
    <x v="0"/>
    <s v="Sud"/>
    <s v="Tennessee"/>
    <s v="Knoxville"/>
    <x v="3"/>
    <n v="25.000000000000007"/>
    <n v="400"/>
    <n v="100000.00000000003"/>
    <n v="50000.000000000015"/>
    <n v="0.5"/>
    <s v="Sortie"/>
  </r>
  <r>
    <s v="Sports Direct"/>
    <n v="1197831"/>
    <d v="2021-04-01T00:00:00"/>
    <x v="1"/>
    <s v="Sud"/>
    <s v="Tennessee"/>
    <s v="Knoxville"/>
    <x v="4"/>
    <n v="30"/>
    <n v="300"/>
    <n v="90000"/>
    <n v="31499.999999999996"/>
    <n v="0.35"/>
    <s v="Sortie"/>
  </r>
  <r>
    <s v="Sports Direct"/>
    <n v="1197831"/>
    <d v="2021-04-02T00:00:00"/>
    <x v="2"/>
    <s v="Sud"/>
    <s v="Tennessee"/>
    <s v="Knoxville"/>
    <x v="5"/>
    <n v="25.000000000000007"/>
    <n v="575"/>
    <n v="143750.00000000003"/>
    <n v="79062.500000000029"/>
    <n v="0.55000000000000004"/>
    <s v="Sortie"/>
  </r>
  <r>
    <s v="Sports Direct"/>
    <n v="1197831"/>
    <d v="2021-04-03T00:00:00"/>
    <x v="3"/>
    <s v="Sud"/>
    <s v="Tennessee"/>
    <s v="Knoxville"/>
    <x v="0"/>
    <n v="14.999999999999996"/>
    <n v="725"/>
    <n v="108749.99999999997"/>
    <n v="43499.999999999985"/>
    <n v="0.39999999999999997"/>
    <s v="Sortie"/>
  </r>
  <r>
    <s v="Sports Direct"/>
    <n v="1197831"/>
    <d v="2021-04-04T00:00:00"/>
    <x v="4"/>
    <s v="Sud"/>
    <s v="Tennessee"/>
    <s v="Knoxville"/>
    <x v="1"/>
    <n v="25.000000000000007"/>
    <n v="750"/>
    <n v="187500.00000000006"/>
    <n v="75000.000000000015"/>
    <n v="0.39999999999999997"/>
    <s v="Sortie"/>
  </r>
  <r>
    <s v="Sports Direct"/>
    <n v="1197831"/>
    <d v="2021-04-05T00:00:00"/>
    <x v="5"/>
    <s v="Sud"/>
    <s v="Tennessee"/>
    <s v="Knoxville"/>
    <x v="2"/>
    <n v="19.999999999999996"/>
    <n v="600"/>
    <n v="119999.99999999999"/>
    <n v="47999.999999999993"/>
    <n v="0.39999999999999997"/>
    <s v="Sortie"/>
  </r>
  <r>
    <s v="Sports Direct"/>
    <n v="1197831"/>
    <d v="2021-04-06T00:00:00"/>
    <x v="6"/>
    <s v="Sud"/>
    <s v="Tennessee"/>
    <s v="Knoxville"/>
    <x v="3"/>
    <n v="30.000000000000004"/>
    <n v="525"/>
    <n v="157500.00000000003"/>
    <n v="78750.000000000015"/>
    <n v="0.5"/>
    <s v="Sortie"/>
  </r>
  <r>
    <s v="Sports Direct"/>
    <n v="1197831"/>
    <d v="2021-04-07T00:00:00"/>
    <x v="0"/>
    <s v="Sud"/>
    <s v="Tennessee"/>
    <s v="Knoxville"/>
    <x v="4"/>
    <n v="45"/>
    <n v="425"/>
    <n v="191250"/>
    <n v="66937.5"/>
    <n v="0.35"/>
    <s v="Sortie"/>
  </r>
  <r>
    <s v="Sports Direct"/>
    <n v="1197831"/>
    <d v="2021-04-08T00:00:00"/>
    <x v="1"/>
    <s v="Sud"/>
    <s v="Tennessee"/>
    <s v="Knoxville"/>
    <x v="5"/>
    <n v="40"/>
    <n v="775"/>
    <n v="310000"/>
    <n v="170500"/>
    <n v="0.55000000000000004"/>
    <s v="Sortie"/>
  </r>
  <r>
    <s v="Sports Direct"/>
    <n v="1197831"/>
    <d v="2021-04-09T00:00:00"/>
    <x v="2"/>
    <s v="Sud"/>
    <s v="Tennessee"/>
    <s v="Knoxville"/>
    <x v="0"/>
    <n v="40"/>
    <n v="775"/>
    <n v="310000"/>
    <n v="123999.99999999999"/>
    <n v="0.39999999999999997"/>
    <s v="Sortie"/>
  </r>
  <r>
    <s v="Sports Direct"/>
    <n v="1197831"/>
    <d v="2021-04-10T00:00:00"/>
    <x v="3"/>
    <s v="Sud"/>
    <s v="Tennessee"/>
    <s v="Knoxville"/>
    <x v="1"/>
    <n v="45"/>
    <n v="775"/>
    <n v="348750"/>
    <n v="139500"/>
    <n v="0.39999999999999997"/>
    <s v="Sortie"/>
  </r>
  <r>
    <s v="Sports Direct"/>
    <n v="1197831"/>
    <d v="2021-04-11T00:00:00"/>
    <x v="4"/>
    <s v="Sud"/>
    <s v="Tennessee"/>
    <s v="Knoxville"/>
    <x v="2"/>
    <n v="40"/>
    <n v="650"/>
    <n v="260000"/>
    <n v="103999.99999999999"/>
    <n v="0.39999999999999997"/>
    <s v="Sortie"/>
  </r>
  <r>
    <s v="Sports Direct"/>
    <n v="1197831"/>
    <d v="2021-04-12T00:00:00"/>
    <x v="5"/>
    <s v="Sud"/>
    <s v="Tennessee"/>
    <s v="Knoxville"/>
    <x v="3"/>
    <n v="40"/>
    <n v="600"/>
    <n v="240000"/>
    <n v="120000"/>
    <n v="0.5"/>
    <s v="Sortie"/>
  </r>
  <r>
    <s v="Sports Direct"/>
    <n v="1197831"/>
    <d v="2021-04-13T00:00:00"/>
    <x v="6"/>
    <s v="Sud"/>
    <s v="Tennessee"/>
    <s v="Knoxville"/>
    <x v="4"/>
    <n v="45"/>
    <n v="500"/>
    <n v="225000"/>
    <n v="78750"/>
    <n v="0.35"/>
    <s v="Sortie"/>
  </r>
  <r>
    <s v="Sports Direct"/>
    <n v="1197831"/>
    <d v="2021-04-14T00:00:00"/>
    <x v="0"/>
    <s v="Sud"/>
    <s v="Tennessee"/>
    <s v="Knoxville"/>
    <x v="5"/>
    <n v="50"/>
    <n v="875"/>
    <n v="437500"/>
    <n v="240625.00000000003"/>
    <n v="0.55000000000000004"/>
    <s v="Sortie"/>
  </r>
  <r>
    <s v="Sports Direct"/>
    <n v="1197831"/>
    <d v="2021-04-15T00:00:00"/>
    <x v="1"/>
    <s v="Sud"/>
    <s v="Tennessee"/>
    <s v="Knoxville"/>
    <x v="0"/>
    <n v="40"/>
    <n v="825"/>
    <n v="330000"/>
    <n v="148499.99999999997"/>
    <n v="0.44999999999999996"/>
    <s v="Sortie"/>
  </r>
  <r>
    <s v="Sports Direct"/>
    <n v="1197831"/>
    <d v="2021-04-16T00:00:00"/>
    <x v="2"/>
    <s v="Sud"/>
    <s v="Tennessee"/>
    <s v="Knoxville"/>
    <x v="1"/>
    <n v="45"/>
    <n v="825"/>
    <n v="371250"/>
    <n v="167062.49999999997"/>
    <n v="0.44999999999999996"/>
    <s v="Sortie"/>
  </r>
  <r>
    <s v="Sports Direct"/>
    <n v="1197831"/>
    <d v="2021-04-17T00:00:00"/>
    <x v="3"/>
    <s v="Sud"/>
    <s v="Tennessee"/>
    <s v="Knoxville"/>
    <x v="2"/>
    <n v="40"/>
    <n v="975"/>
    <n v="390000"/>
    <n v="175499.99999999997"/>
    <n v="0.44999999999999996"/>
    <s v="Sortie"/>
  </r>
  <r>
    <s v="Sports Direct"/>
    <n v="1197831"/>
    <d v="2021-04-18T00:00:00"/>
    <x v="4"/>
    <s v="Sud"/>
    <s v="Tennessee"/>
    <s v="Knoxville"/>
    <x v="3"/>
    <n v="40"/>
    <n v="575"/>
    <n v="230000"/>
    <n v="126500.00000000001"/>
    <n v="0.55000000000000004"/>
    <s v="Sortie"/>
  </r>
  <r>
    <s v="Sports Direct"/>
    <n v="1197831"/>
    <d v="2021-04-19T00:00:00"/>
    <x v="5"/>
    <s v="Sud"/>
    <s v="Tennessee"/>
    <s v="Knoxville"/>
    <x v="4"/>
    <n v="45"/>
    <n v="550"/>
    <n v="247500"/>
    <n v="98999.999999999985"/>
    <n v="0.39999999999999997"/>
    <s v="Sortie"/>
  </r>
  <r>
    <s v="Sports Direct"/>
    <n v="1197831"/>
    <d v="2021-04-20T00:00:00"/>
    <x v="6"/>
    <s v="Sud"/>
    <s v="Tennessee"/>
    <s v="Knoxville"/>
    <x v="5"/>
    <n v="54.999999999999993"/>
    <n v="825"/>
    <n v="453749.99999999994"/>
    <n v="272250"/>
    <n v="0.60000000000000009"/>
    <s v="Sortie"/>
  </r>
  <r>
    <s v="Sports Direct"/>
    <n v="1197831"/>
    <d v="2021-04-21T00:00:00"/>
    <x v="0"/>
    <s v="Sud"/>
    <s v="Tennessee"/>
    <s v="Knoxville"/>
    <x v="0"/>
    <n v="45"/>
    <n v="775"/>
    <n v="348750"/>
    <n v="156937.49999999997"/>
    <n v="0.44999999999999996"/>
    <s v="Sortie"/>
  </r>
  <r>
    <s v="Sports Direct"/>
    <n v="1197831"/>
    <d v="2021-04-22T00:00:00"/>
    <x v="1"/>
    <s v="Sud"/>
    <s v="Tennessee"/>
    <s v="Knoxville"/>
    <x v="1"/>
    <n v="55.000000000000007"/>
    <n v="775"/>
    <n v="426250.00000000006"/>
    <n v="191812.5"/>
    <n v="0.44999999999999996"/>
    <s v="Sortie"/>
  </r>
  <r>
    <s v="Sports Direct"/>
    <n v="1197831"/>
    <d v="2021-04-23T00:00:00"/>
    <x v="2"/>
    <s v="Sud"/>
    <s v="Tennessee"/>
    <s v="Knoxville"/>
    <x v="2"/>
    <n v="50"/>
    <n v="950"/>
    <n v="475000"/>
    <n v="213749.99999999997"/>
    <n v="0.44999999999999996"/>
    <s v="Sortie"/>
  </r>
  <r>
    <s v="Sports Direct"/>
    <n v="1197831"/>
    <d v="2021-04-24T00:00:00"/>
    <x v="3"/>
    <s v="Sud"/>
    <s v="Tennessee"/>
    <s v="Knoxville"/>
    <x v="3"/>
    <n v="45"/>
    <n v="475"/>
    <n v="213750"/>
    <n v="117562.50000000001"/>
    <n v="0.55000000000000004"/>
    <s v="Sortie"/>
  </r>
  <r>
    <s v="Sports Direct"/>
    <n v="1197831"/>
    <d v="2021-04-25T00:00:00"/>
    <x v="4"/>
    <s v="Sud"/>
    <s v="Tennessee"/>
    <s v="Knoxville"/>
    <x v="4"/>
    <n v="50"/>
    <n v="475"/>
    <n v="237500"/>
    <n v="94999.999999999985"/>
    <n v="0.39999999999999997"/>
    <s v="Sortie"/>
  </r>
  <r>
    <s v="Sports Direct"/>
    <n v="1197831"/>
    <d v="2021-04-26T00:00:00"/>
    <x v="5"/>
    <s v="Sud"/>
    <s v="Tennessee"/>
    <s v="Knoxville"/>
    <x v="5"/>
    <n v="54.999999999999993"/>
    <n v="725"/>
    <n v="398749.99999999994"/>
    <n v="239250"/>
    <n v="0.60000000000000009"/>
    <s v="Sortie"/>
  </r>
  <r>
    <s v="Sports Direct"/>
    <n v="1197831"/>
    <d v="2021-04-27T00:00:00"/>
    <x v="6"/>
    <s v="Sud"/>
    <s v="Tennessee"/>
    <s v="Knoxville"/>
    <x v="0"/>
    <n v="50"/>
    <n v="675"/>
    <n v="337500"/>
    <n v="151874.99999999997"/>
    <n v="0.44999999999999996"/>
    <s v="Sortie"/>
  </r>
  <r>
    <s v="Sports Direct"/>
    <n v="1197831"/>
    <d v="2021-04-28T00:00:00"/>
    <x v="0"/>
    <s v="Sud"/>
    <s v="Tennessee"/>
    <s v="Knoxville"/>
    <x v="1"/>
    <n v="50"/>
    <n v="625"/>
    <n v="312500"/>
    <n v="140625"/>
    <n v="0.44999999999999996"/>
    <s v="Sortie"/>
  </r>
  <r>
    <s v="Sports Direct"/>
    <n v="1197831"/>
    <d v="2021-04-29T00:00:00"/>
    <x v="1"/>
    <s v="Sud"/>
    <s v="Tennessee"/>
    <s v="Knoxville"/>
    <x v="2"/>
    <n v="54.999999999999993"/>
    <n v="675"/>
    <n v="371249.99999999994"/>
    <n v="167062.49999999997"/>
    <n v="0.44999999999999996"/>
    <s v="Sortie"/>
  </r>
  <r>
    <s v="Sports Direct"/>
    <n v="1197831"/>
    <d v="2021-04-30T00:00:00"/>
    <x v="2"/>
    <s v="Sud"/>
    <s v="Tennessee"/>
    <s v="Knoxville"/>
    <x v="3"/>
    <n v="54.999999999999993"/>
    <n v="400"/>
    <n v="219999.99999999997"/>
    <n v="121000"/>
    <n v="0.55000000000000004"/>
    <s v="Sortie"/>
  </r>
  <r>
    <s v="Sports Direct"/>
    <n v="1197831"/>
    <d v="2021-05-01T00:00:00"/>
    <x v="3"/>
    <s v="Sud"/>
    <s v="Tennessee"/>
    <s v="Knoxville"/>
    <x v="4"/>
    <n v="50"/>
    <n v="400"/>
    <n v="200000"/>
    <n v="80000"/>
    <n v="0.39999999999999997"/>
    <s v="Sortie"/>
  </r>
  <r>
    <s v="Sports Direct"/>
    <n v="1197831"/>
    <d v="2021-05-02T00:00:00"/>
    <x v="4"/>
    <s v="Sud"/>
    <s v="Tennessee"/>
    <s v="Knoxville"/>
    <x v="5"/>
    <n v="45"/>
    <n v="625"/>
    <n v="281250"/>
    <n v="168750.00000000003"/>
    <n v="0.60000000000000009"/>
    <s v="Sortie"/>
  </r>
  <r>
    <s v="Sports Direct"/>
    <n v="1197831"/>
    <d v="2021-05-03T00:00:00"/>
    <x v="5"/>
    <s v="Sud"/>
    <s v="Tennessee"/>
    <s v="Knoxville"/>
    <x v="0"/>
    <n v="35"/>
    <n v="575"/>
    <n v="201250"/>
    <n v="90562.499999999985"/>
    <n v="0.44999999999999996"/>
    <s v="Sortie"/>
  </r>
  <r>
    <s v="Sports Direct"/>
    <n v="1197831"/>
    <d v="2021-05-04T00:00:00"/>
    <x v="6"/>
    <s v="Sud"/>
    <s v="Tennessee"/>
    <s v="Knoxville"/>
    <x v="1"/>
    <n v="35"/>
    <n v="575"/>
    <n v="201250"/>
    <n v="90562.499999999985"/>
    <n v="0.44999999999999996"/>
    <s v="Sortie"/>
  </r>
  <r>
    <s v="Sports Direct"/>
    <n v="1197831"/>
    <d v="2021-05-05T00:00:00"/>
    <x v="0"/>
    <s v="Sud"/>
    <s v="Tennessee"/>
    <s v="Knoxville"/>
    <x v="2"/>
    <n v="40"/>
    <n v="525"/>
    <n v="210000"/>
    <n v="94499.999999999985"/>
    <n v="0.44999999999999996"/>
    <s v="Sortie"/>
  </r>
  <r>
    <s v="Sports Direct"/>
    <n v="1197831"/>
    <d v="2021-05-06T00:00:00"/>
    <x v="1"/>
    <s v="Sud"/>
    <s v="Tennessee"/>
    <s v="Knoxville"/>
    <x v="3"/>
    <n v="40"/>
    <n v="375"/>
    <n v="150000"/>
    <n v="82500"/>
    <n v="0.55000000000000004"/>
    <s v="Sortie"/>
  </r>
  <r>
    <s v="Sports Direct"/>
    <n v="1197831"/>
    <d v="2021-05-07T00:00:00"/>
    <x v="2"/>
    <s v="Sud"/>
    <s v="Tennessee"/>
    <s v="Knoxville"/>
    <x v="4"/>
    <n v="35"/>
    <n v="350"/>
    <n v="122500"/>
    <n v="48999.999999999993"/>
    <n v="0.39999999999999997"/>
    <s v="Sortie"/>
  </r>
  <r>
    <s v="Sports Direct"/>
    <n v="1197831"/>
    <d v="2021-05-08T00:00:00"/>
    <x v="3"/>
    <s v="Sud"/>
    <s v="Tennessee"/>
    <s v="Knoxville"/>
    <x v="5"/>
    <n v="45"/>
    <n v="525"/>
    <n v="236250"/>
    <n v="141750.00000000003"/>
    <n v="0.60000000000000009"/>
    <s v="Sortie"/>
  </r>
  <r>
    <s v="Sports Direct"/>
    <n v="1197831"/>
    <d v="2021-05-09T00:00:00"/>
    <x v="4"/>
    <s v="Sud"/>
    <s v="Tennessee"/>
    <s v="Knoxville"/>
    <x v="0"/>
    <n v="30.000000000000004"/>
    <n v="675"/>
    <n v="202500.00000000003"/>
    <n v="91125"/>
    <n v="0.44999999999999996"/>
    <s v="Sortie"/>
  </r>
  <r>
    <s v="Sports Direct"/>
    <n v="1197831"/>
    <d v="2021-05-10T00:00:00"/>
    <x v="5"/>
    <s v="Sud"/>
    <s v="Tennessee"/>
    <s v="Knoxville"/>
    <x v="1"/>
    <n v="30.000000000000004"/>
    <n v="675"/>
    <n v="202500.00000000003"/>
    <n v="91125"/>
    <n v="0.44999999999999996"/>
    <s v="Sortie"/>
  </r>
  <r>
    <s v="Sports Direct"/>
    <n v="1197831"/>
    <d v="2021-05-11T00:00:00"/>
    <x v="6"/>
    <s v="Sud"/>
    <s v="Tennessee"/>
    <s v="Knoxville"/>
    <x v="2"/>
    <n v="55.000000000000007"/>
    <n v="600"/>
    <n v="330000.00000000006"/>
    <n v="148500"/>
    <n v="0.44999999999999996"/>
    <s v="Sortie"/>
  </r>
  <r>
    <s v="Sports Direct"/>
    <n v="1197831"/>
    <d v="2021-05-12T00:00:00"/>
    <x v="0"/>
    <s v="Sud"/>
    <s v="Tennessee"/>
    <s v="Knoxville"/>
    <x v="3"/>
    <n v="55.000000000000007"/>
    <n v="475"/>
    <n v="261250.00000000003"/>
    <n v="143687.50000000003"/>
    <n v="0.55000000000000004"/>
    <s v="Sortie"/>
  </r>
  <r>
    <s v="Sports Direct"/>
    <n v="1197831"/>
    <d v="2021-05-13T00:00:00"/>
    <x v="1"/>
    <s v="Sud"/>
    <s v="Tennessee"/>
    <s v="Knoxville"/>
    <x v="4"/>
    <n v="54.999999999999993"/>
    <n v="450"/>
    <n v="247499.99999999997"/>
    <n v="98999.999999999985"/>
    <n v="0.39999999999999997"/>
    <s v="Sortie"/>
  </r>
  <r>
    <s v="Sports Direct"/>
    <n v="1197831"/>
    <d v="2021-05-14T00:00:00"/>
    <x v="2"/>
    <s v="Sud"/>
    <s v="Tennessee"/>
    <s v="Knoxville"/>
    <x v="5"/>
    <n v="65"/>
    <n v="650"/>
    <n v="422500"/>
    <n v="253500.00000000003"/>
    <n v="0.60000000000000009"/>
    <s v="Sortie"/>
  </r>
  <r>
    <s v="Sports Direct"/>
    <n v="1197831"/>
    <d v="2021-05-15T00:00:00"/>
    <x v="3"/>
    <s v="Sud"/>
    <s v="Tennessee"/>
    <s v="Knoxville"/>
    <x v="0"/>
    <n v="54.999999999999993"/>
    <n v="800"/>
    <n v="439999.99999999994"/>
    <n v="197999.99999999994"/>
    <n v="0.44999999999999996"/>
    <s v="Sortie"/>
  </r>
  <r>
    <s v="Sports Direct"/>
    <n v="1197831"/>
    <d v="2021-05-16T00:00:00"/>
    <x v="4"/>
    <s v="Sud"/>
    <s v="Tennessee"/>
    <s v="Knoxville"/>
    <x v="1"/>
    <n v="54.999999999999993"/>
    <n v="800"/>
    <n v="439999.99999999994"/>
    <n v="197999.99999999994"/>
    <n v="0.44999999999999996"/>
    <s v="Sortie"/>
  </r>
  <r>
    <s v="Sports Direct"/>
    <n v="1197831"/>
    <d v="2021-05-17T00:00:00"/>
    <x v="5"/>
    <s v="Sud"/>
    <s v="Tennessee"/>
    <s v="Knoxville"/>
    <x v="2"/>
    <n v="60"/>
    <n v="700"/>
    <n v="420000"/>
    <n v="188999.99999999997"/>
    <n v="0.44999999999999996"/>
    <s v="Sortie"/>
  </r>
  <r>
    <s v="Sports Direct"/>
    <n v="1197831"/>
    <d v="2021-05-18T00:00:00"/>
    <x v="6"/>
    <s v="Sud"/>
    <s v="Tennessee"/>
    <s v="Knoxville"/>
    <x v="3"/>
    <n v="60"/>
    <n v="550"/>
    <n v="330000"/>
    <n v="181500.00000000003"/>
    <n v="0.55000000000000004"/>
    <s v="Sortie"/>
  </r>
  <r>
    <s v="Sports Direct"/>
    <n v="1197831"/>
    <d v="2021-05-19T00:00:00"/>
    <x v="0"/>
    <s v="Sud"/>
    <s v="Tennessee"/>
    <s v="Knoxville"/>
    <x v="4"/>
    <n v="54.999999999999993"/>
    <n v="500"/>
    <n v="274999.99999999994"/>
    <n v="109999.99999999997"/>
    <n v="0.39999999999999997"/>
    <s v="Sortie"/>
  </r>
  <r>
    <s v="Sports Direct"/>
    <n v="1197831"/>
    <d v="2021-05-20T00:00:00"/>
    <x v="1"/>
    <s v="Sud"/>
    <s v="Tennessee"/>
    <s v="Knoxville"/>
    <x v="5"/>
    <n v="65"/>
    <n v="750"/>
    <n v="487500"/>
    <n v="292500.00000000006"/>
    <n v="0.60000000000000009"/>
    <s v="Sortie"/>
  </r>
  <r>
    <s v="Foot Locker"/>
    <n v="1185732"/>
    <d v="2021-05-21T00:00:00"/>
    <x v="2"/>
    <s v="Sud"/>
    <s v="Tennessee"/>
    <s v="Knoxville"/>
    <x v="0"/>
    <n v="35"/>
    <n v="425"/>
    <n v="148750"/>
    <n v="59500"/>
    <n v="0.4"/>
    <s v="Sortie"/>
  </r>
  <r>
    <s v="Foot Locker"/>
    <n v="1185732"/>
    <d v="2021-05-22T00:00:00"/>
    <x v="3"/>
    <s v="Sud"/>
    <s v="Tennessee"/>
    <s v="Knoxville"/>
    <x v="1"/>
    <n v="35"/>
    <n v="225"/>
    <n v="78750"/>
    <n v="27562.5"/>
    <n v="0.35"/>
    <s v="Sortie"/>
  </r>
  <r>
    <s v="Foot Locker"/>
    <n v="1185732"/>
    <d v="2021-05-23T00:00:00"/>
    <x v="4"/>
    <s v="Sud"/>
    <s v="Tennessee"/>
    <s v="Knoxville"/>
    <x v="2"/>
    <n v="25"/>
    <n v="225"/>
    <n v="56250"/>
    <n v="19687.5"/>
    <n v="0.35"/>
    <s v="Sortie"/>
  </r>
  <r>
    <s v="Foot Locker"/>
    <n v="1185732"/>
    <d v="2021-05-24T00:00:00"/>
    <x v="5"/>
    <s v="Sud"/>
    <s v="Tennessee"/>
    <s v="Knoxville"/>
    <x v="3"/>
    <n v="30.000000000000004"/>
    <n v="75"/>
    <n v="22500.000000000004"/>
    <n v="9000.0000000000018"/>
    <n v="0.4"/>
    <s v="Sortie"/>
  </r>
  <r>
    <s v="Foot Locker"/>
    <n v="1185732"/>
    <d v="2021-05-25T00:00:00"/>
    <x v="6"/>
    <s v="Milieu ouest"/>
    <s v="Nebraska"/>
    <s v="Omaha"/>
    <x v="4"/>
    <n v="44.999999999999993"/>
    <n v="125"/>
    <n v="56249.999999999993"/>
    <n v="19687.499999999996"/>
    <n v="0.35"/>
    <s v="Sortie"/>
  </r>
  <r>
    <s v="Foot Locker"/>
    <n v="1185732"/>
    <d v="2021-05-26T00:00:00"/>
    <x v="0"/>
    <s v="Milieu ouest"/>
    <s v="Nebraska"/>
    <s v="Omaha"/>
    <x v="5"/>
    <n v="35"/>
    <n v="225"/>
    <n v="78750"/>
    <n v="39375"/>
    <n v="0.5"/>
    <s v="Sortie"/>
  </r>
  <r>
    <s v="Foot Locker"/>
    <n v="1185732"/>
    <d v="2021-05-27T00:00:00"/>
    <x v="1"/>
    <s v="Milieu ouest"/>
    <s v="Nebraska"/>
    <s v="Omaha"/>
    <x v="0"/>
    <n v="35"/>
    <n v="475"/>
    <n v="166250"/>
    <n v="66500"/>
    <n v="0.4"/>
    <s v="Sortie"/>
  </r>
  <r>
    <s v="Foot Locker"/>
    <n v="1185732"/>
    <d v="2021-05-28T00:00:00"/>
    <x v="2"/>
    <s v="Milieu ouest"/>
    <s v="Nebraska"/>
    <s v="Omaha"/>
    <x v="1"/>
    <n v="35"/>
    <n v="125"/>
    <n v="43750"/>
    <n v="15312.499999999998"/>
    <n v="0.35"/>
    <s v="Sortie"/>
  </r>
  <r>
    <s v="Foot Locker"/>
    <n v="1185732"/>
    <d v="2021-05-29T00:00:00"/>
    <x v="3"/>
    <s v="Milieu ouest"/>
    <s v="Nebraska"/>
    <s v="Omaha"/>
    <x v="2"/>
    <n v="25"/>
    <n v="175"/>
    <n v="43750"/>
    <n v="15312.499999999998"/>
    <n v="0.35"/>
    <s v="Sortie"/>
  </r>
  <r>
    <s v="Foot Locker"/>
    <n v="1185732"/>
    <d v="2021-05-30T00:00:00"/>
    <x v="4"/>
    <s v="Milieu ouest"/>
    <s v="Nebraska"/>
    <s v="Omaha"/>
    <x v="3"/>
    <n v="30.000000000000004"/>
    <n v="50"/>
    <n v="15000.000000000002"/>
    <n v="6000.0000000000009"/>
    <n v="0.4"/>
    <s v="Sortie"/>
  </r>
  <r>
    <s v="Foot Locker"/>
    <n v="1185732"/>
    <d v="2021-05-31T00:00:00"/>
    <x v="5"/>
    <s v="Milieu ouest"/>
    <s v="Nebraska"/>
    <s v="Omaha"/>
    <x v="4"/>
    <n v="44.999999999999993"/>
    <n v="125"/>
    <n v="56249.999999999993"/>
    <n v="19687.499999999996"/>
    <n v="0.35"/>
    <s v="Sortie"/>
  </r>
  <r>
    <s v="Foot Locker"/>
    <n v="1185732"/>
    <d v="2021-06-01T00:00:00"/>
    <x v="6"/>
    <s v="Milieu ouest"/>
    <s v="Nebraska"/>
    <s v="Omaha"/>
    <x v="5"/>
    <n v="35"/>
    <n v="200"/>
    <n v="70000"/>
    <n v="35000"/>
    <n v="0.5"/>
    <s v="Sortie"/>
  </r>
  <r>
    <s v="Foot Locker"/>
    <n v="1185732"/>
    <d v="2021-06-02T00:00:00"/>
    <x v="0"/>
    <s v="Milieu ouest"/>
    <s v="Nebraska"/>
    <s v="Omaha"/>
    <x v="0"/>
    <n v="40"/>
    <n v="420"/>
    <n v="168000"/>
    <n v="67200"/>
    <n v="0.4"/>
    <s v="Sortie"/>
  </r>
  <r>
    <s v="Foot Locker"/>
    <n v="1185732"/>
    <d v="2021-06-03T00:00:00"/>
    <x v="1"/>
    <s v="Milieu ouest"/>
    <s v="Nebraska"/>
    <s v="Omaha"/>
    <x v="1"/>
    <n v="40"/>
    <n v="100"/>
    <n v="40000"/>
    <n v="14000"/>
    <n v="0.35"/>
    <s v="Sortie"/>
  </r>
  <r>
    <s v="Foot Locker"/>
    <n v="1185732"/>
    <d v="2021-06-04T00:00:00"/>
    <x v="2"/>
    <s v="Milieu ouest"/>
    <s v="Nebraska"/>
    <s v="Omaha"/>
    <x v="2"/>
    <n v="30.000000000000004"/>
    <n v="150"/>
    <n v="45000.000000000007"/>
    <n v="15750.000000000002"/>
    <n v="0.35"/>
    <s v="Sortie"/>
  </r>
  <r>
    <s v="Foot Locker"/>
    <n v="1185732"/>
    <d v="2021-06-05T00:00:00"/>
    <x v="3"/>
    <s v="Milieu ouest"/>
    <s v="Nebraska"/>
    <s v="Omaha"/>
    <x v="3"/>
    <n v="35"/>
    <n v="0"/>
    <n v="0"/>
    <n v="0"/>
    <n v="0.4"/>
    <s v="Sortie"/>
  </r>
  <r>
    <s v="Foot Locker"/>
    <n v="1185732"/>
    <d v="2021-06-06T00:00:00"/>
    <x v="4"/>
    <s v="Milieu ouest"/>
    <s v="Nebraska"/>
    <s v="Omaha"/>
    <x v="4"/>
    <n v="50"/>
    <n v="50"/>
    <n v="25000"/>
    <n v="8750"/>
    <n v="0.35"/>
    <s v="Sortie"/>
  </r>
  <r>
    <s v="Foot Locker"/>
    <n v="1185732"/>
    <d v="2021-06-07T00:00:00"/>
    <x v="5"/>
    <s v="Milieu ouest"/>
    <s v="Nebraska"/>
    <s v="Omaha"/>
    <x v="5"/>
    <n v="40"/>
    <n v="150"/>
    <n v="60000"/>
    <n v="30000"/>
    <n v="0.5"/>
    <s v="Sortie"/>
  </r>
  <r>
    <s v="Foot Locker"/>
    <n v="1185732"/>
    <d v="2021-06-08T00:00:00"/>
    <x v="6"/>
    <s v="Milieu ouest"/>
    <s v="Nebraska"/>
    <s v="Omaha"/>
    <x v="0"/>
    <n v="40"/>
    <n v="375"/>
    <n v="150000"/>
    <n v="60000"/>
    <n v="0.4"/>
    <s v="Sortie"/>
  </r>
  <r>
    <s v="Foot Locker"/>
    <n v="1185732"/>
    <d v="2021-06-09T00:00:00"/>
    <x v="0"/>
    <s v="Milieu ouest"/>
    <s v="Nebraska"/>
    <s v="Omaha"/>
    <x v="1"/>
    <n v="35"/>
    <n v="75"/>
    <n v="26250"/>
    <n v="9187.5"/>
    <n v="0.35"/>
    <s v="Sortie"/>
  </r>
  <r>
    <s v="Foot Locker"/>
    <n v="1185732"/>
    <d v="2021-06-10T00:00:00"/>
    <x v="1"/>
    <s v="Milieu ouest"/>
    <s v="Nebraska"/>
    <s v="Omaha"/>
    <x v="2"/>
    <n v="25.000000000000007"/>
    <n v="75"/>
    <n v="18750.000000000004"/>
    <n v="6562.5000000000009"/>
    <n v="0.35"/>
    <s v="Sortie"/>
  </r>
  <r>
    <s v="Foot Locker"/>
    <n v="1185732"/>
    <d v="2021-06-11T00:00:00"/>
    <x v="2"/>
    <s v="Milieu ouest"/>
    <s v="Nebraska"/>
    <s v="Omaha"/>
    <x v="3"/>
    <n v="30"/>
    <n v="0"/>
    <n v="0"/>
    <n v="0"/>
    <n v="0.4"/>
    <s v="Sortie"/>
  </r>
  <r>
    <s v="Foot Locker"/>
    <n v="1185732"/>
    <d v="2021-06-12T00:00:00"/>
    <x v="3"/>
    <s v="Milieu ouest"/>
    <s v="Nebraska"/>
    <s v="Omaha"/>
    <x v="4"/>
    <n v="45"/>
    <n v="25"/>
    <n v="11250"/>
    <n v="3937.4999999999995"/>
    <n v="0.35"/>
    <s v="Sortie"/>
  </r>
  <r>
    <s v="Foot Locker"/>
    <n v="1185732"/>
    <d v="2021-06-13T00:00:00"/>
    <x v="4"/>
    <s v="Milieu ouest"/>
    <s v="Nebraska"/>
    <s v="Omaha"/>
    <x v="5"/>
    <n v="35"/>
    <n v="150"/>
    <n v="52500"/>
    <n v="26250"/>
    <n v="0.5"/>
    <s v="Sortie"/>
  </r>
  <r>
    <s v="Foot Locker"/>
    <n v="1185732"/>
    <d v="2021-06-14T00:00:00"/>
    <x v="5"/>
    <s v="Milieu ouest"/>
    <s v="Nebraska"/>
    <s v="Omaha"/>
    <x v="0"/>
    <n v="45"/>
    <n v="420"/>
    <n v="189000"/>
    <n v="75600"/>
    <n v="0.4"/>
    <s v="Sortie"/>
  </r>
  <r>
    <s v="Foot Locker"/>
    <n v="1185732"/>
    <d v="2021-06-15T00:00:00"/>
    <x v="6"/>
    <s v="Milieu ouest"/>
    <s v="Nebraska"/>
    <s v="Omaha"/>
    <x v="1"/>
    <n v="40.000000000000007"/>
    <n v="125"/>
    <n v="50000.000000000007"/>
    <n v="17500"/>
    <n v="0.35"/>
    <s v="Sortie"/>
  </r>
  <r>
    <s v="Foot Locker"/>
    <n v="1185732"/>
    <d v="2021-06-16T00:00:00"/>
    <x v="0"/>
    <s v="Milieu ouest"/>
    <s v="Nebraska"/>
    <s v="Omaha"/>
    <x v="2"/>
    <n v="35"/>
    <n v="100"/>
    <n v="35000"/>
    <n v="12250"/>
    <n v="0.35"/>
    <s v="Sortie"/>
  </r>
  <r>
    <s v="Foot Locker"/>
    <n v="1185732"/>
    <d v="2021-06-17T00:00:00"/>
    <x v="1"/>
    <s v="Milieu ouest"/>
    <s v="Nebraska"/>
    <s v="Omaha"/>
    <x v="3"/>
    <n v="35"/>
    <n v="25"/>
    <n v="8750"/>
    <n v="3500"/>
    <n v="0.4"/>
    <s v="Sortie"/>
  </r>
  <r>
    <s v="Foot Locker"/>
    <n v="1185732"/>
    <d v="2021-06-18T00:00:00"/>
    <x v="2"/>
    <s v="Milieu ouest"/>
    <s v="Nebraska"/>
    <s v="Omaha"/>
    <x v="4"/>
    <n v="49.999999999999993"/>
    <n v="50"/>
    <n v="24999.999999999996"/>
    <n v="8749.9999999999982"/>
    <n v="0.35"/>
    <s v="Sortie"/>
  </r>
  <r>
    <s v="Foot Locker"/>
    <n v="1185732"/>
    <d v="2021-06-19T00:00:00"/>
    <x v="3"/>
    <s v="Milieu ouest"/>
    <s v="Nebraska"/>
    <s v="Omaha"/>
    <x v="5"/>
    <n v="54.999999999999993"/>
    <n v="150"/>
    <n v="82499.999999999985"/>
    <n v="41249.999999999993"/>
    <n v="0.5"/>
    <s v="Sortie"/>
  </r>
  <r>
    <s v="Foot Locker"/>
    <n v="1185732"/>
    <d v="2021-06-20T00:00:00"/>
    <x v="4"/>
    <s v="Milieu ouest"/>
    <s v="Nebraska"/>
    <s v="Omaha"/>
    <x v="0"/>
    <n v="40"/>
    <n v="400"/>
    <n v="160000"/>
    <n v="64000"/>
    <n v="0.4"/>
    <s v="Sortie"/>
  </r>
  <r>
    <s v="Foot Locker"/>
    <n v="1185732"/>
    <d v="2021-06-21T00:00:00"/>
    <x v="5"/>
    <s v="Milieu ouest"/>
    <s v="Nebraska"/>
    <s v="Omaha"/>
    <x v="1"/>
    <n v="35.000000000000007"/>
    <n v="150"/>
    <n v="52500.000000000007"/>
    <n v="18375"/>
    <n v="0.35"/>
    <s v="Sortie"/>
  </r>
  <r>
    <s v="Foot Locker"/>
    <n v="1185732"/>
    <d v="2021-06-22T00:00:00"/>
    <x v="6"/>
    <s v="Milieu ouest"/>
    <s v="Nebraska"/>
    <s v="Omaha"/>
    <x v="2"/>
    <n v="30.000000000000004"/>
    <n v="175"/>
    <n v="52500.000000000007"/>
    <n v="18375"/>
    <n v="0.35"/>
    <s v="Sortie"/>
  </r>
  <r>
    <s v="Foot Locker"/>
    <n v="1185732"/>
    <d v="2021-06-23T00:00:00"/>
    <x v="0"/>
    <s v="Milieu ouest"/>
    <s v="Nebraska"/>
    <s v="Omaha"/>
    <x v="3"/>
    <n v="30.000000000000004"/>
    <n v="150"/>
    <n v="45000.000000000007"/>
    <n v="18000.000000000004"/>
    <n v="0.4"/>
    <s v="Sortie"/>
  </r>
  <r>
    <s v="Foot Locker"/>
    <n v="1185732"/>
    <d v="2021-06-24T00:00:00"/>
    <x v="1"/>
    <s v="Milieu ouest"/>
    <s v="Nebraska"/>
    <s v="Omaha"/>
    <x v="4"/>
    <n v="45"/>
    <n v="150"/>
    <n v="67500"/>
    <n v="23625"/>
    <n v="0.35"/>
    <s v="Sortie"/>
  </r>
  <r>
    <s v="Foot Locker"/>
    <n v="1185732"/>
    <d v="2021-06-25T00:00:00"/>
    <x v="2"/>
    <s v="Milieu ouest"/>
    <s v="Nebraska"/>
    <s v="Omaha"/>
    <x v="5"/>
    <n v="50"/>
    <n v="325"/>
    <n v="162500"/>
    <n v="81250"/>
    <n v="0.5"/>
    <s v="Sortie"/>
  </r>
  <r>
    <s v="Foot Locker"/>
    <n v="1185732"/>
    <d v="2021-06-26T00:00:00"/>
    <x v="3"/>
    <s v="Milieu ouest"/>
    <s v="Nebraska"/>
    <s v="Omaha"/>
    <x v="0"/>
    <n v="45"/>
    <n v="550"/>
    <n v="247500"/>
    <n v="99000"/>
    <n v="0.4"/>
    <s v="Sortie"/>
  </r>
  <r>
    <s v="Foot Locker"/>
    <n v="1185732"/>
    <d v="2021-06-27T00:00:00"/>
    <x v="4"/>
    <s v="Milieu ouest"/>
    <s v="Nebraska"/>
    <s v="Omaha"/>
    <x v="1"/>
    <n v="40.000000000000007"/>
    <n v="300"/>
    <n v="120000.00000000001"/>
    <n v="42000"/>
    <n v="0.35"/>
    <s v="Sortie"/>
  </r>
  <r>
    <s v="Foot Locker"/>
    <n v="1185732"/>
    <d v="2021-06-28T00:00:00"/>
    <x v="5"/>
    <s v="Milieu ouest"/>
    <s v="Nebraska"/>
    <s v="Omaha"/>
    <x v="2"/>
    <n v="35"/>
    <n v="225"/>
    <n v="78750"/>
    <n v="27562.5"/>
    <n v="0.35"/>
    <s v="Sortie"/>
  </r>
  <r>
    <s v="Foot Locker"/>
    <n v="1185732"/>
    <d v="2021-06-29T00:00:00"/>
    <x v="6"/>
    <s v="Milieu ouest"/>
    <s v="Nebraska"/>
    <s v="Omaha"/>
    <x v="3"/>
    <n v="35"/>
    <n v="175"/>
    <n v="61250"/>
    <n v="24500"/>
    <n v="0.4"/>
    <s v="Sortie"/>
  </r>
  <r>
    <s v="Foot Locker"/>
    <n v="1185732"/>
    <d v="2021-06-30T00:00:00"/>
    <x v="0"/>
    <s v="Milieu ouest"/>
    <s v="Nebraska"/>
    <s v="Omaha"/>
    <x v="4"/>
    <n v="45"/>
    <n v="175"/>
    <n v="78750"/>
    <n v="27562.5"/>
    <n v="0.35"/>
    <s v="Sortie"/>
  </r>
  <r>
    <s v="Foot Locker"/>
    <n v="1185732"/>
    <d v="2021-07-01T00:00:00"/>
    <x v="1"/>
    <s v="Milieu ouest"/>
    <s v="Nebraska"/>
    <s v="Omaha"/>
    <x v="5"/>
    <n v="50"/>
    <n v="350"/>
    <n v="175000"/>
    <n v="87500"/>
    <n v="0.5"/>
    <s v="Sortie"/>
  </r>
  <r>
    <s v="Foot Locker"/>
    <n v="1185732"/>
    <d v="2021-07-02T00:00:00"/>
    <x v="2"/>
    <s v="Milieu ouest"/>
    <s v="Nebraska"/>
    <s v="Omaha"/>
    <x v="0"/>
    <n v="45"/>
    <n v="500"/>
    <n v="225000"/>
    <n v="90000"/>
    <n v="0.4"/>
    <s v="Sortie"/>
  </r>
  <r>
    <s v="Foot Locker"/>
    <n v="1185732"/>
    <d v="2021-07-03T00:00:00"/>
    <x v="3"/>
    <s v="Milieu ouest"/>
    <s v="Nebraska"/>
    <s v="Omaha"/>
    <x v="1"/>
    <n v="45.000000000000007"/>
    <n v="275"/>
    <n v="123750.00000000001"/>
    <n v="43312.5"/>
    <n v="0.35"/>
    <s v="Sortie"/>
  </r>
  <r>
    <s v="Foot Locker"/>
    <n v="1185732"/>
    <d v="2021-07-04T00:00:00"/>
    <x v="4"/>
    <s v="Milieu ouest"/>
    <s v="Nebraska"/>
    <s v="Omaha"/>
    <x v="2"/>
    <n v="40"/>
    <n v="200"/>
    <n v="80000"/>
    <n v="28000"/>
    <n v="0.35"/>
    <s v="Sortie"/>
  </r>
  <r>
    <s v="Foot Locker"/>
    <n v="1185732"/>
    <d v="2021-07-05T00:00:00"/>
    <x v="5"/>
    <s v="Milieu ouest"/>
    <s v="Nebraska"/>
    <s v="Omaha"/>
    <x v="3"/>
    <n v="30.000000000000004"/>
    <n v="125"/>
    <n v="37500.000000000007"/>
    <n v="15000.000000000004"/>
    <n v="0.4"/>
    <s v="Sortie"/>
  </r>
  <r>
    <s v="Foot Locker"/>
    <n v="1185732"/>
    <d v="2021-07-06T00:00:00"/>
    <x v="6"/>
    <s v="Milieu ouest"/>
    <s v="Nebraska"/>
    <s v="Omaha"/>
    <x v="4"/>
    <n v="40"/>
    <n v="100"/>
    <n v="40000"/>
    <n v="14000"/>
    <n v="0.35"/>
    <s v="Sortie"/>
  </r>
  <r>
    <s v="Foot Locker"/>
    <n v="1185732"/>
    <d v="2021-07-07T00:00:00"/>
    <x v="0"/>
    <s v="Milieu ouest"/>
    <s v="Nebraska"/>
    <s v="Omaha"/>
    <x v="5"/>
    <n v="45"/>
    <n v="275"/>
    <n v="123750"/>
    <n v="61875"/>
    <n v="0.5"/>
    <s v="Sortie"/>
  </r>
  <r>
    <s v="Foot Locker"/>
    <n v="1185732"/>
    <d v="2021-07-08T00:00:00"/>
    <x v="1"/>
    <s v="Milieu ouest"/>
    <s v="Nebraska"/>
    <s v="Omaha"/>
    <x v="0"/>
    <n v="40"/>
    <n v="400"/>
    <n v="160000"/>
    <n v="64000"/>
    <n v="0.4"/>
    <s v="Sortie"/>
  </r>
  <r>
    <s v="Foot Locker"/>
    <n v="1185732"/>
    <d v="2021-07-09T00:00:00"/>
    <x v="2"/>
    <s v="Milieu ouest"/>
    <s v="Nebraska"/>
    <s v="Omaha"/>
    <x v="1"/>
    <n v="35.000000000000007"/>
    <n v="200"/>
    <n v="70000.000000000015"/>
    <n v="24500.000000000004"/>
    <n v="0.35"/>
    <s v="Sortie"/>
  </r>
  <r>
    <s v="Foot Locker"/>
    <n v="1185732"/>
    <d v="2021-07-10T00:00:00"/>
    <x v="3"/>
    <s v="Milieu ouest"/>
    <s v="Nebraska"/>
    <s v="Omaha"/>
    <x v="2"/>
    <n v="20"/>
    <n v="100"/>
    <n v="20000"/>
    <n v="7000"/>
    <n v="0.35"/>
    <s v="Sortie"/>
  </r>
  <r>
    <s v="Foot Locker"/>
    <n v="1185732"/>
    <d v="2021-07-11T00:00:00"/>
    <x v="4"/>
    <s v="Milieu ouest"/>
    <s v="Nebraska"/>
    <s v="Omaha"/>
    <x v="3"/>
    <n v="20"/>
    <n v="75"/>
    <n v="15000"/>
    <n v="6000"/>
    <n v="0.4"/>
    <s v="Sortie"/>
  </r>
  <r>
    <s v="Foot Locker"/>
    <n v="1185732"/>
    <d v="2021-07-12T00:00:00"/>
    <x v="5"/>
    <s v="Milieu ouest"/>
    <s v="Nebraska"/>
    <s v="Omaha"/>
    <x v="4"/>
    <n v="30"/>
    <n v="75"/>
    <n v="22500"/>
    <n v="7874.9999999999991"/>
    <n v="0.35"/>
    <s v="Sortie"/>
  </r>
  <r>
    <s v="Foot Locker"/>
    <n v="1185732"/>
    <d v="2021-07-13T00:00:00"/>
    <x v="6"/>
    <s v="Milieu ouest"/>
    <s v="Nebraska"/>
    <s v="Omaha"/>
    <x v="5"/>
    <n v="35"/>
    <n v="150"/>
    <n v="52500"/>
    <n v="26250"/>
    <n v="0.5"/>
    <s v="Sortie"/>
  </r>
  <r>
    <s v="Foot Locker"/>
    <n v="1185732"/>
    <d v="2021-07-14T00:00:00"/>
    <x v="0"/>
    <s v="Milieu ouest"/>
    <s v="Nebraska"/>
    <s v="Omaha"/>
    <x v="0"/>
    <n v="40"/>
    <n v="325"/>
    <n v="130000"/>
    <n v="52000"/>
    <n v="0.4"/>
    <s v="Sortie"/>
  </r>
  <r>
    <s v="Foot Locker"/>
    <n v="1185732"/>
    <d v="2021-07-15T00:00:00"/>
    <x v="1"/>
    <s v="Milieu ouest"/>
    <s v="Nebraska"/>
    <s v="Omaha"/>
    <x v="1"/>
    <n v="30"/>
    <n v="150"/>
    <n v="45000"/>
    <n v="15749.999999999998"/>
    <n v="0.35"/>
    <s v="Sortie"/>
  </r>
  <r>
    <s v="Foot Locker"/>
    <n v="1185732"/>
    <d v="2021-07-16T00:00:00"/>
    <x v="2"/>
    <s v="Milieu ouest"/>
    <s v="Nebraska"/>
    <s v="Omaha"/>
    <x v="2"/>
    <n v="30"/>
    <n v="50"/>
    <n v="15000"/>
    <n v="5250"/>
    <n v="0.35"/>
    <s v="Sortie"/>
  </r>
  <r>
    <s v="Foot Locker"/>
    <n v="1185732"/>
    <d v="2021-07-17T00:00:00"/>
    <x v="3"/>
    <s v="Milieu ouest"/>
    <s v="Nebraska"/>
    <s v="Omaha"/>
    <x v="3"/>
    <n v="30"/>
    <n v="25"/>
    <n v="7500"/>
    <n v="3000"/>
    <n v="0.4"/>
    <s v="Sortie"/>
  </r>
  <r>
    <s v="Foot Locker"/>
    <n v="1185732"/>
    <d v="2021-07-18T00:00:00"/>
    <x v="4"/>
    <s v="Milieu ouest"/>
    <s v="Nebraska"/>
    <s v="Omaha"/>
    <x v="4"/>
    <n v="40"/>
    <n v="25"/>
    <n v="10000"/>
    <n v="3500"/>
    <n v="0.35"/>
    <s v="Sortie"/>
  </r>
  <r>
    <s v="Foot Locker"/>
    <n v="1185732"/>
    <d v="2021-07-19T00:00:00"/>
    <x v="5"/>
    <s v="Milieu ouest"/>
    <s v="Nebraska"/>
    <s v="Omaha"/>
    <x v="5"/>
    <n v="44.999999999999993"/>
    <n v="150"/>
    <n v="67499.999999999985"/>
    <n v="33749.999999999993"/>
    <n v="0.5"/>
    <s v="Sortie"/>
  </r>
  <r>
    <s v="Foot Locker"/>
    <n v="1185732"/>
    <d v="2021-07-20T00:00:00"/>
    <x v="6"/>
    <s v="Milieu ouest"/>
    <s v="Nebraska"/>
    <s v="Omaha"/>
    <x v="0"/>
    <n v="40"/>
    <n v="300"/>
    <n v="120000"/>
    <n v="48000"/>
    <n v="0.4"/>
    <s v="Sortie"/>
  </r>
  <r>
    <s v="Foot Locker"/>
    <n v="1185732"/>
    <d v="2021-07-21T00:00:00"/>
    <x v="0"/>
    <s v="Milieu ouest"/>
    <s v="Nebraska"/>
    <s v="Omaha"/>
    <x v="1"/>
    <n v="30.000000000000004"/>
    <n v="150"/>
    <n v="45000.000000000007"/>
    <n v="15750.000000000002"/>
    <n v="0.35"/>
    <s v="Sortie"/>
  </r>
  <r>
    <s v="Foot Locker"/>
    <n v="1185732"/>
    <d v="2021-07-22T00:00:00"/>
    <x v="1"/>
    <s v="Milieu ouest"/>
    <s v="Nebraska"/>
    <s v="Omaha"/>
    <x v="2"/>
    <n v="30.000000000000004"/>
    <n v="95"/>
    <n v="28500.000000000004"/>
    <n v="9975"/>
    <n v="0.35"/>
    <s v="Sortie"/>
  </r>
  <r>
    <s v="Foot Locker"/>
    <n v="1185732"/>
    <d v="2021-07-23T00:00:00"/>
    <x v="2"/>
    <s v="Milieu ouest"/>
    <s v="Nebraska"/>
    <s v="Omaha"/>
    <x v="3"/>
    <n v="30.000000000000004"/>
    <n v="125"/>
    <n v="37500.000000000007"/>
    <n v="15000.000000000004"/>
    <n v="0.4"/>
    <s v="Sortie"/>
  </r>
  <r>
    <s v="Foot Locker"/>
    <n v="1185732"/>
    <d v="2021-07-24T00:00:00"/>
    <x v="3"/>
    <s v="Milieu ouest"/>
    <s v="Nebraska"/>
    <s v="Omaha"/>
    <x v="4"/>
    <n v="49.999999999999993"/>
    <n v="100"/>
    <n v="49999.999999999993"/>
    <n v="17499.999999999996"/>
    <n v="0.35"/>
    <s v="Sortie"/>
  </r>
  <r>
    <s v="Foot Locker"/>
    <n v="1185732"/>
    <d v="2021-07-25T00:00:00"/>
    <x v="4"/>
    <s v="Milieu ouest"/>
    <s v="Nebraska"/>
    <s v="Omaha"/>
    <x v="5"/>
    <n v="54.999999999999986"/>
    <n v="200"/>
    <n v="109999.99999999997"/>
    <n v="54999.999999999985"/>
    <n v="0.5"/>
    <s v="Sortie"/>
  </r>
  <r>
    <s v="Foot Locker"/>
    <n v="1185732"/>
    <d v="2021-07-26T00:00:00"/>
    <x v="5"/>
    <s v="Milieu ouest"/>
    <s v="Nebraska"/>
    <s v="Omaha"/>
    <x v="0"/>
    <n v="49.999999999999993"/>
    <n v="450"/>
    <n v="224999.99999999997"/>
    <n v="90000"/>
    <n v="0.4"/>
    <s v="Sortie"/>
  </r>
  <r>
    <s v="Foot Locker"/>
    <n v="1185732"/>
    <d v="2021-07-27T00:00:00"/>
    <x v="6"/>
    <s v="Milieu ouest"/>
    <s v="Nebraska"/>
    <s v="Omaha"/>
    <x v="1"/>
    <n v="40"/>
    <n v="250"/>
    <n v="100000"/>
    <n v="35000"/>
    <n v="0.35"/>
    <s v="Sortie"/>
  </r>
  <r>
    <s v="Foot Locker"/>
    <n v="1185732"/>
    <d v="2021-07-28T00:00:00"/>
    <x v="0"/>
    <s v="Milieu ouest"/>
    <s v="Nebraska"/>
    <s v="Omaha"/>
    <x v="2"/>
    <n v="40"/>
    <n v="200"/>
    <n v="80000"/>
    <n v="28000"/>
    <n v="0.35"/>
    <s v="Sortie"/>
  </r>
  <r>
    <s v="Foot Locker"/>
    <n v="1185732"/>
    <d v="2021-07-29T00:00:00"/>
    <x v="1"/>
    <s v="Milieu ouest"/>
    <s v="Nebraska"/>
    <s v="Omaha"/>
    <x v="3"/>
    <n v="40"/>
    <n v="150"/>
    <n v="60000"/>
    <n v="24000"/>
    <n v="0.4"/>
    <s v="Sortie"/>
  </r>
  <r>
    <s v="Foot Locker"/>
    <n v="1185732"/>
    <d v="2021-07-30T00:00:00"/>
    <x v="2"/>
    <s v="Milieu ouest"/>
    <s v="Nebraska"/>
    <s v="Omaha"/>
    <x v="4"/>
    <n v="49.999999999999993"/>
    <n v="150"/>
    <n v="74999.999999999985"/>
    <n v="26249.999999999993"/>
    <n v="0.35"/>
    <s v="Sortie"/>
  </r>
  <r>
    <s v="Foot Locker"/>
    <n v="1185732"/>
    <d v="2021-07-31T00:00:00"/>
    <x v="3"/>
    <s v="Milieu ouest"/>
    <s v="Nebraska"/>
    <s v="Omaha"/>
    <x v="5"/>
    <n v="54.999999999999986"/>
    <n v="250"/>
    <n v="137499.99999999997"/>
    <n v="68749.999999999985"/>
    <n v="0.5"/>
    <s v="Sortie"/>
  </r>
  <r>
    <s v="Sports Direct"/>
    <n v="1197831"/>
    <d v="2021-08-01T00:00:00"/>
    <x v="4"/>
    <s v="Milieu ouest"/>
    <s v="Nebraska"/>
    <s v="Omaha"/>
    <x v="0"/>
    <n v="20"/>
    <n v="675"/>
    <n v="135000"/>
    <n v="53999.999999999993"/>
    <n v="0.39999999999999997"/>
    <s v="Sortie"/>
  </r>
  <r>
    <s v="Sports Direct"/>
    <n v="1197831"/>
    <d v="2021-08-02T00:00:00"/>
    <x v="5"/>
    <s v="Milieu ouest"/>
    <s v="Nebraska"/>
    <s v="Omaha"/>
    <x v="1"/>
    <n v="30"/>
    <n v="675"/>
    <n v="202500"/>
    <n v="81000"/>
    <n v="0.39999999999999997"/>
    <s v="Sortie"/>
  </r>
  <r>
    <s v="Sports Direct"/>
    <n v="1197831"/>
    <d v="2021-08-03T00:00:00"/>
    <x v="6"/>
    <s v="Milieu ouest"/>
    <s v="Nebraska"/>
    <s v="Omaha"/>
    <x v="2"/>
    <n v="30"/>
    <n v="475"/>
    <n v="142500"/>
    <n v="56999.999999999993"/>
    <n v="0.39999999999999997"/>
    <s v="Sortie"/>
  </r>
  <r>
    <s v="Sports Direct"/>
    <n v="1197831"/>
    <d v="2021-08-04T00:00:00"/>
    <x v="0"/>
    <s v="Milieu ouest"/>
    <s v="Nebraska"/>
    <s v="Omaha"/>
    <x v="3"/>
    <n v="35"/>
    <n v="475"/>
    <n v="166250"/>
    <n v="83125"/>
    <n v="0.5"/>
    <s v="Sortie"/>
  </r>
  <r>
    <s v="Sports Direct"/>
    <n v="1197831"/>
    <d v="2021-08-05T00:00:00"/>
    <x v="1"/>
    <s v="Sud"/>
    <s v="Alabama"/>
    <s v="Birmingham"/>
    <x v="4"/>
    <n v="40"/>
    <n v="325"/>
    <n v="130000"/>
    <n v="45500"/>
    <n v="0.35"/>
    <s v="Sortie"/>
  </r>
  <r>
    <s v="Sports Direct"/>
    <n v="1197831"/>
    <d v="2021-08-06T00:00:00"/>
    <x v="2"/>
    <s v="Sud"/>
    <s v="Alabama"/>
    <s v="Birmingham"/>
    <x v="5"/>
    <n v="35"/>
    <n v="475"/>
    <n v="166250"/>
    <n v="91437.500000000015"/>
    <n v="0.55000000000000004"/>
    <s v="Sortie"/>
  </r>
  <r>
    <s v="Sports Direct"/>
    <n v="1197831"/>
    <d v="2021-08-07T00:00:00"/>
    <x v="3"/>
    <s v="Sud"/>
    <s v="Alabama"/>
    <s v="Birmingham"/>
    <x v="0"/>
    <n v="25"/>
    <n v="625"/>
    <n v="156250"/>
    <n v="62499.999999999993"/>
    <n v="0.39999999999999997"/>
    <s v="Sortie"/>
  </r>
  <r>
    <s v="Sports Direct"/>
    <n v="1197831"/>
    <d v="2021-08-08T00:00:00"/>
    <x v="4"/>
    <s v="Sud"/>
    <s v="Alabama"/>
    <s v="Birmingham"/>
    <x v="1"/>
    <n v="35"/>
    <n v="600"/>
    <n v="210000"/>
    <n v="84000"/>
    <n v="0.39999999999999997"/>
    <s v="Sortie"/>
  </r>
  <r>
    <s v="Sports Direct"/>
    <n v="1197831"/>
    <d v="2021-08-09T00:00:00"/>
    <x v="5"/>
    <s v="Sud"/>
    <s v="Alabama"/>
    <s v="Birmingham"/>
    <x v="2"/>
    <n v="35"/>
    <n v="425"/>
    <n v="148750"/>
    <n v="59499.999999999993"/>
    <n v="0.39999999999999997"/>
    <s v="Sortie"/>
  </r>
  <r>
    <s v="Sports Direct"/>
    <n v="1197831"/>
    <d v="2021-08-10T00:00:00"/>
    <x v="6"/>
    <s v="Sud"/>
    <s v="Alabama"/>
    <s v="Birmingham"/>
    <x v="3"/>
    <n v="35"/>
    <n v="375"/>
    <n v="131250"/>
    <n v="65625"/>
    <n v="0.5"/>
    <s v="Sortie"/>
  </r>
  <r>
    <s v="Sports Direct"/>
    <n v="1197831"/>
    <d v="2021-08-11T00:00:00"/>
    <x v="0"/>
    <s v="Sud"/>
    <s v="Alabama"/>
    <s v="Birmingham"/>
    <x v="4"/>
    <n v="40"/>
    <n v="250"/>
    <n v="100000"/>
    <n v="35000"/>
    <n v="0.35"/>
    <s v="Sortie"/>
  </r>
  <r>
    <s v="Sports Direct"/>
    <n v="1197831"/>
    <d v="2021-08-12T00:00:00"/>
    <x v="1"/>
    <s v="Sud"/>
    <s v="Alabama"/>
    <s v="Birmingham"/>
    <x v="5"/>
    <n v="35"/>
    <n v="450"/>
    <n v="157500"/>
    <n v="86625"/>
    <n v="0.55000000000000004"/>
    <s v="Sortie"/>
  </r>
  <r>
    <s v="Sports Direct"/>
    <n v="1197831"/>
    <d v="2021-08-13T00:00:00"/>
    <x v="2"/>
    <s v="Sud"/>
    <s v="Alabama"/>
    <s v="Birmingham"/>
    <x v="0"/>
    <n v="30"/>
    <n v="625"/>
    <n v="187500"/>
    <n v="84374.999999999985"/>
    <n v="0.44999999999999996"/>
    <s v="Sortie"/>
  </r>
  <r>
    <s v="Sports Direct"/>
    <n v="1197831"/>
    <d v="2021-08-14T00:00:00"/>
    <x v="3"/>
    <s v="Sud"/>
    <s v="Alabama"/>
    <s v="Birmingham"/>
    <x v="1"/>
    <n v="40"/>
    <n v="625"/>
    <n v="250000"/>
    <n v="112499.99999999999"/>
    <n v="0.44999999999999996"/>
    <s v="Sortie"/>
  </r>
  <r>
    <s v="Sports Direct"/>
    <n v="1197831"/>
    <d v="2021-08-15T00:00:00"/>
    <x v="4"/>
    <s v="Sud"/>
    <s v="Alabama"/>
    <s v="Birmingham"/>
    <x v="2"/>
    <n v="30"/>
    <n v="450"/>
    <n v="135000"/>
    <n v="60749.999999999993"/>
    <n v="0.44999999999999996"/>
    <s v="Sortie"/>
  </r>
  <r>
    <s v="Sports Direct"/>
    <n v="1197831"/>
    <d v="2021-08-16T00:00:00"/>
    <x v="5"/>
    <s v="Sud"/>
    <s v="Alabama"/>
    <s v="Birmingham"/>
    <x v="3"/>
    <n v="35"/>
    <n v="350"/>
    <n v="122500"/>
    <n v="67375"/>
    <n v="0.55000000000000004"/>
    <s v="Sortie"/>
  </r>
  <r>
    <s v="Sports Direct"/>
    <n v="1197831"/>
    <d v="2021-08-17T00:00:00"/>
    <x v="6"/>
    <s v="Sud"/>
    <s v="Alabama"/>
    <s v="Birmingham"/>
    <x v="4"/>
    <n v="40"/>
    <n v="250"/>
    <n v="100000"/>
    <n v="40000"/>
    <n v="0.39999999999999997"/>
    <s v="Sortie"/>
  </r>
  <r>
    <s v="Sports Direct"/>
    <n v="1197831"/>
    <d v="2021-08-18T00:00:00"/>
    <x v="0"/>
    <s v="Sud"/>
    <s v="Alabama"/>
    <s v="Birmingham"/>
    <x v="5"/>
    <n v="35"/>
    <n v="400"/>
    <n v="140000"/>
    <n v="84000.000000000015"/>
    <n v="0.60000000000000009"/>
    <s v="Sortie"/>
  </r>
  <r>
    <s v="Sports Direct"/>
    <n v="1197831"/>
    <d v="2021-08-19T00:00:00"/>
    <x v="1"/>
    <s v="Sud"/>
    <s v="Alabama"/>
    <s v="Birmingham"/>
    <x v="0"/>
    <n v="20"/>
    <n v="650"/>
    <n v="130000"/>
    <n v="58499.999999999993"/>
    <n v="0.44999999999999996"/>
    <s v="Sortie"/>
  </r>
  <r>
    <s v="Sports Direct"/>
    <n v="1197831"/>
    <d v="2021-08-20T00:00:00"/>
    <x v="2"/>
    <s v="Sud"/>
    <s v="Alabama"/>
    <s v="Birmingham"/>
    <x v="1"/>
    <n v="20.000000000000007"/>
    <n v="650"/>
    <n v="130000.00000000004"/>
    <n v="58500.000000000015"/>
    <n v="0.44999999999999996"/>
    <s v="Sortie"/>
  </r>
  <r>
    <s v="Sports Direct"/>
    <n v="1197831"/>
    <d v="2021-08-21T00:00:00"/>
    <x v="3"/>
    <s v="Sud"/>
    <s v="Alabama"/>
    <s v="Birmingham"/>
    <x v="2"/>
    <n v="14.999999999999996"/>
    <n v="475"/>
    <n v="71249.999999999985"/>
    <n v="32062.499999999989"/>
    <n v="0.44999999999999996"/>
    <s v="Sortie"/>
  </r>
  <r>
    <s v="Sports Direct"/>
    <n v="1197831"/>
    <d v="2021-08-22T00:00:00"/>
    <x v="4"/>
    <s v="Sud"/>
    <s v="Alabama"/>
    <s v="Birmingham"/>
    <x v="3"/>
    <n v="20.000000000000007"/>
    <n v="375"/>
    <n v="75000.000000000029"/>
    <n v="41250.000000000022"/>
    <n v="0.55000000000000004"/>
    <s v="Sortie"/>
  </r>
  <r>
    <s v="Sports Direct"/>
    <n v="1197831"/>
    <d v="2021-08-23T00:00:00"/>
    <x v="5"/>
    <s v="Sud"/>
    <s v="Alabama"/>
    <s v="Birmingham"/>
    <x v="4"/>
    <n v="25"/>
    <n v="275"/>
    <n v="68750"/>
    <n v="27499.999999999996"/>
    <n v="0.39999999999999997"/>
    <s v="Sortie"/>
  </r>
  <r>
    <s v="Sports Direct"/>
    <n v="1197831"/>
    <d v="2021-08-24T00:00:00"/>
    <x v="6"/>
    <s v="Sud"/>
    <s v="Alabama"/>
    <s v="Birmingham"/>
    <x v="5"/>
    <n v="20.000000000000007"/>
    <n v="550"/>
    <n v="110000.00000000004"/>
    <n v="66000.000000000029"/>
    <n v="0.60000000000000009"/>
    <s v="Sortie"/>
  </r>
  <r>
    <s v="Sports Direct"/>
    <n v="1197831"/>
    <d v="2021-08-25T00:00:00"/>
    <x v="0"/>
    <s v="Sud"/>
    <s v="Alabama"/>
    <s v="Birmingham"/>
    <x v="0"/>
    <n v="9.9999999999999964"/>
    <n v="700"/>
    <n v="69999.999999999971"/>
    <n v="31499.999999999985"/>
    <n v="0.44999999999999996"/>
    <s v="Sortie"/>
  </r>
  <r>
    <s v="Sports Direct"/>
    <n v="1197831"/>
    <d v="2021-08-26T00:00:00"/>
    <x v="1"/>
    <s v="Sud"/>
    <s v="Alabama"/>
    <s v="Birmingham"/>
    <x v="1"/>
    <n v="20.000000000000007"/>
    <n v="725"/>
    <n v="145000.00000000006"/>
    <n v="65250.000000000022"/>
    <n v="0.44999999999999996"/>
    <s v="Sortie"/>
  </r>
  <r>
    <s v="Sports Direct"/>
    <n v="1197831"/>
    <d v="2021-08-27T00:00:00"/>
    <x v="2"/>
    <s v="Sud"/>
    <s v="Alabama"/>
    <s v="Birmingham"/>
    <x v="2"/>
    <n v="14.999999999999996"/>
    <n v="575"/>
    <n v="86249.999999999985"/>
    <n v="38812.499999999993"/>
    <n v="0.44999999999999996"/>
    <s v="Sortie"/>
  </r>
  <r>
    <s v="Sports Direct"/>
    <n v="1197831"/>
    <d v="2021-08-28T00:00:00"/>
    <x v="3"/>
    <s v="Sud"/>
    <s v="Alabama"/>
    <s v="Birmingham"/>
    <x v="3"/>
    <n v="35"/>
    <n v="500"/>
    <n v="175000"/>
    <n v="96250.000000000015"/>
    <n v="0.55000000000000004"/>
    <s v="Sortie"/>
  </r>
  <r>
    <s v="Sports Direct"/>
    <n v="1197831"/>
    <d v="2021-08-29T00:00:00"/>
    <x v="4"/>
    <s v="Sud"/>
    <s v="Alabama"/>
    <s v="Birmingham"/>
    <x v="4"/>
    <n v="50"/>
    <n v="400"/>
    <n v="200000"/>
    <n v="80000"/>
    <n v="0.39999999999999997"/>
    <s v="Sortie"/>
  </r>
  <r>
    <s v="Sports Direct"/>
    <n v="1197831"/>
    <d v="2021-08-30T00:00:00"/>
    <x v="5"/>
    <s v="Sud"/>
    <s v="Alabama"/>
    <s v="Birmingham"/>
    <x v="5"/>
    <n v="45"/>
    <n v="750"/>
    <n v="337500"/>
    <n v="202500.00000000003"/>
    <n v="0.60000000000000009"/>
    <s v="Sortie"/>
  </r>
  <r>
    <s v="Sports Direct"/>
    <n v="1197831"/>
    <d v="2021-08-31T00:00:00"/>
    <x v="6"/>
    <s v="Sud"/>
    <s v="Alabama"/>
    <s v="Birmingham"/>
    <x v="0"/>
    <n v="45"/>
    <n v="750"/>
    <n v="337500"/>
    <n v="151874.99999999997"/>
    <n v="0.44999999999999996"/>
    <s v="Sortie"/>
  </r>
  <r>
    <s v="Sports Direct"/>
    <n v="1197831"/>
    <d v="2021-09-01T00:00:00"/>
    <x v="0"/>
    <s v="Sud"/>
    <s v="Alabama"/>
    <s v="Birmingham"/>
    <x v="1"/>
    <n v="50"/>
    <n v="750"/>
    <n v="375000"/>
    <n v="168749.99999999997"/>
    <n v="0.44999999999999996"/>
    <s v="Sortie"/>
  </r>
  <r>
    <s v="Sports Direct"/>
    <n v="1197831"/>
    <d v="2021-09-02T00:00:00"/>
    <x v="1"/>
    <s v="Sud"/>
    <s v="Alabama"/>
    <s v="Birmingham"/>
    <x v="2"/>
    <n v="45"/>
    <n v="650"/>
    <n v="292500"/>
    <n v="131625"/>
    <n v="0.44999999999999996"/>
    <s v="Sortie"/>
  </r>
  <r>
    <s v="Sports Direct"/>
    <n v="1197831"/>
    <d v="2021-09-03T00:00:00"/>
    <x v="2"/>
    <s v="Sud"/>
    <s v="Alabama"/>
    <s v="Birmingham"/>
    <x v="3"/>
    <n v="45"/>
    <n v="600"/>
    <n v="270000"/>
    <n v="148500"/>
    <n v="0.55000000000000004"/>
    <s v="Sortie"/>
  </r>
  <r>
    <s v="Sports Direct"/>
    <n v="1197831"/>
    <d v="2021-09-04T00:00:00"/>
    <x v="3"/>
    <s v="Sud"/>
    <s v="Alabama"/>
    <s v="Birmingham"/>
    <x v="4"/>
    <n v="50"/>
    <n v="500"/>
    <n v="250000"/>
    <n v="99999.999999999985"/>
    <n v="0.39999999999999997"/>
    <s v="Sortie"/>
  </r>
  <r>
    <s v="Sports Direct"/>
    <n v="1197831"/>
    <d v="2021-09-05T00:00:00"/>
    <x v="4"/>
    <s v="Sud"/>
    <s v="Alabama"/>
    <s v="Birmingham"/>
    <x v="5"/>
    <n v="55.000000000000007"/>
    <n v="875"/>
    <n v="481250.00000000006"/>
    <n v="288750.00000000006"/>
    <n v="0.60000000000000009"/>
    <s v="Sortie"/>
  </r>
  <r>
    <s v="Sports Direct"/>
    <n v="1197831"/>
    <d v="2021-09-06T00:00:00"/>
    <x v="5"/>
    <s v="Sud"/>
    <s v="Alabama"/>
    <s v="Birmingham"/>
    <x v="0"/>
    <n v="45"/>
    <n v="825"/>
    <n v="371250"/>
    <n v="185624.99999999997"/>
    <n v="0.49999999999999994"/>
    <s v="Sortie"/>
  </r>
  <r>
    <s v="Sports Direct"/>
    <n v="1197831"/>
    <d v="2021-09-07T00:00:00"/>
    <x v="6"/>
    <s v="Sud"/>
    <s v="Alabama"/>
    <s v="Birmingham"/>
    <x v="1"/>
    <n v="50"/>
    <n v="825"/>
    <n v="412500"/>
    <n v="206249.99999999997"/>
    <n v="0.49999999999999994"/>
    <s v="Sortie"/>
  </r>
  <r>
    <s v="Sports Direct"/>
    <n v="1197831"/>
    <d v="2021-09-08T00:00:00"/>
    <x v="0"/>
    <s v="Sud"/>
    <s v="Alabama"/>
    <s v="Birmingham"/>
    <x v="2"/>
    <n v="45"/>
    <n v="975"/>
    <n v="438750"/>
    <n v="219374.99999999997"/>
    <n v="0.49999999999999994"/>
    <s v="Sortie"/>
  </r>
  <r>
    <s v="Sports Direct"/>
    <n v="1197831"/>
    <d v="2021-09-09T00:00:00"/>
    <x v="1"/>
    <s v="Sud"/>
    <s v="Alabama"/>
    <s v="Birmingham"/>
    <x v="3"/>
    <n v="45"/>
    <n v="575"/>
    <n v="258750"/>
    <n v="155250.00000000003"/>
    <n v="0.60000000000000009"/>
    <s v="Sortie"/>
  </r>
  <r>
    <s v="Sports Direct"/>
    <n v="1197831"/>
    <d v="2021-09-10T00:00:00"/>
    <x v="2"/>
    <s v="Sud"/>
    <s v="Alabama"/>
    <s v="Birmingham"/>
    <x v="4"/>
    <n v="50"/>
    <n v="525"/>
    <n v="262500"/>
    <n v="118124.99999999999"/>
    <n v="0.44999999999999996"/>
    <s v="Sortie"/>
  </r>
  <r>
    <s v="Sports Direct"/>
    <n v="1197831"/>
    <d v="2021-09-11T00:00:00"/>
    <x v="3"/>
    <s v="Sud"/>
    <s v="Alabama"/>
    <s v="Birmingham"/>
    <x v="5"/>
    <n v="60"/>
    <n v="800"/>
    <n v="480000"/>
    <n v="312000.00000000006"/>
    <n v="0.65000000000000013"/>
    <s v="Sortie"/>
  </r>
  <r>
    <s v="Sports Direct"/>
    <n v="1197831"/>
    <d v="2021-09-12T00:00:00"/>
    <x v="4"/>
    <s v="Sud"/>
    <s v="Alabama"/>
    <s v="Birmingham"/>
    <x v="0"/>
    <n v="40"/>
    <n v="750"/>
    <n v="300000"/>
    <n v="149999.99999999997"/>
    <n v="0.49999999999999994"/>
    <s v="Sortie"/>
  </r>
  <r>
    <s v="Sports Direct"/>
    <n v="1197831"/>
    <d v="2021-09-13T00:00:00"/>
    <x v="5"/>
    <s v="Sud"/>
    <s v="Alabama"/>
    <s v="Birmingham"/>
    <x v="1"/>
    <n v="55.000000000000007"/>
    <n v="750"/>
    <n v="412500.00000000006"/>
    <n v="206250"/>
    <n v="0.49999999999999994"/>
    <s v="Sortie"/>
  </r>
  <r>
    <s v="Sports Direct"/>
    <n v="1197831"/>
    <d v="2021-09-14T00:00:00"/>
    <x v="6"/>
    <s v="Sud"/>
    <s v="Alabama"/>
    <s v="Birmingham"/>
    <x v="2"/>
    <n v="55.000000000000007"/>
    <n v="925"/>
    <n v="508750.00000000006"/>
    <n v="254375"/>
    <n v="0.49999999999999994"/>
    <s v="Sortie"/>
  </r>
  <r>
    <s v="Sports Direct"/>
    <n v="1197831"/>
    <d v="2021-09-15T00:00:00"/>
    <x v="0"/>
    <s v="Sud"/>
    <s v="Alabama"/>
    <s v="Birmingham"/>
    <x v="3"/>
    <n v="50"/>
    <n v="425"/>
    <n v="212500"/>
    <n v="127500.00000000001"/>
    <n v="0.60000000000000009"/>
    <s v="Sortie"/>
  </r>
  <r>
    <s v="Sports Direct"/>
    <n v="1197831"/>
    <d v="2021-09-16T00:00:00"/>
    <x v="1"/>
    <s v="Sud"/>
    <s v="Alabama"/>
    <s v="Birmingham"/>
    <x v="4"/>
    <n v="55.000000000000007"/>
    <n v="425"/>
    <n v="233750.00000000003"/>
    <n v="105187.5"/>
    <n v="0.44999999999999996"/>
    <s v="Sortie"/>
  </r>
  <r>
    <s v="Sports Direct"/>
    <n v="1197831"/>
    <d v="2021-09-17T00:00:00"/>
    <x v="2"/>
    <s v="Sud"/>
    <s v="Alabama"/>
    <s v="Birmingham"/>
    <x v="5"/>
    <n v="60"/>
    <n v="675"/>
    <n v="405000"/>
    <n v="263250.00000000006"/>
    <n v="0.65000000000000013"/>
    <s v="Sortie"/>
  </r>
  <r>
    <s v="Sports Direct"/>
    <n v="1197831"/>
    <d v="2021-09-18T00:00:00"/>
    <x v="3"/>
    <s v="Sud"/>
    <s v="Alabama"/>
    <s v="Birmingham"/>
    <x v="0"/>
    <n v="55.000000000000007"/>
    <n v="625"/>
    <n v="343750.00000000006"/>
    <n v="171875"/>
    <n v="0.49999999999999994"/>
    <s v="Sortie"/>
  </r>
  <r>
    <s v="Sports Direct"/>
    <n v="1197831"/>
    <d v="2021-09-19T00:00:00"/>
    <x v="4"/>
    <s v="Sud"/>
    <s v="Alabama"/>
    <s v="Birmingham"/>
    <x v="1"/>
    <n v="55.000000000000007"/>
    <n v="575"/>
    <n v="316250.00000000006"/>
    <n v="158125"/>
    <n v="0.49999999999999994"/>
    <s v="Sortie"/>
  </r>
  <r>
    <s v="Sports Direct"/>
    <n v="1197831"/>
    <d v="2021-09-20T00:00:00"/>
    <x v="5"/>
    <s v="Sud"/>
    <s v="Alabama"/>
    <s v="Birmingham"/>
    <x v="2"/>
    <n v="60"/>
    <n v="625"/>
    <n v="375000"/>
    <n v="187499.99999999997"/>
    <n v="0.49999999999999994"/>
    <s v="Sortie"/>
  </r>
  <r>
    <s v="Sports Direct"/>
    <n v="1197831"/>
    <d v="2021-09-21T00:00:00"/>
    <x v="6"/>
    <s v="Sud"/>
    <s v="Alabama"/>
    <s v="Birmingham"/>
    <x v="3"/>
    <n v="60"/>
    <n v="350"/>
    <n v="210000"/>
    <n v="126000.00000000001"/>
    <n v="0.60000000000000009"/>
    <s v="Sortie"/>
  </r>
  <r>
    <s v="Sports Direct"/>
    <n v="1197831"/>
    <d v="2021-09-22T00:00:00"/>
    <x v="0"/>
    <s v="Sud"/>
    <s v="Alabama"/>
    <s v="Birmingham"/>
    <x v="4"/>
    <n v="45"/>
    <n v="350"/>
    <n v="157500"/>
    <n v="70875"/>
    <n v="0.44999999999999996"/>
    <s v="Sortie"/>
  </r>
  <r>
    <s v="Sports Direct"/>
    <n v="1197831"/>
    <d v="2021-09-23T00:00:00"/>
    <x v="1"/>
    <s v="Sud"/>
    <s v="Alabama"/>
    <s v="Birmingham"/>
    <x v="5"/>
    <n v="40"/>
    <n v="575"/>
    <n v="230000"/>
    <n v="149500.00000000003"/>
    <n v="0.65000000000000013"/>
    <s v="Sortie"/>
  </r>
  <r>
    <s v="Sports Direct"/>
    <n v="1197831"/>
    <d v="2021-09-24T00:00:00"/>
    <x v="2"/>
    <s v="Sud"/>
    <s v="Alabama"/>
    <s v="Birmingham"/>
    <x v="0"/>
    <n v="30.000000000000004"/>
    <n v="525"/>
    <n v="157500.00000000003"/>
    <n v="78750"/>
    <n v="0.49999999999999994"/>
    <s v="Sortie"/>
  </r>
  <r>
    <s v="Sports Direct"/>
    <n v="1197831"/>
    <d v="2021-09-25T00:00:00"/>
    <x v="3"/>
    <s v="Sud"/>
    <s v="Alabama"/>
    <s v="Birmingham"/>
    <x v="1"/>
    <n v="30.000000000000004"/>
    <n v="525"/>
    <n v="157500.00000000003"/>
    <n v="78750"/>
    <n v="0.49999999999999994"/>
    <s v="Sortie"/>
  </r>
  <r>
    <s v="Sports Direct"/>
    <n v="1197831"/>
    <d v="2021-09-26T00:00:00"/>
    <x v="4"/>
    <s v="Sud"/>
    <s v="Alabama"/>
    <s v="Birmingham"/>
    <x v="2"/>
    <n v="35"/>
    <n v="475"/>
    <n v="166250"/>
    <n v="83124.999999999985"/>
    <n v="0.49999999999999994"/>
    <s v="Sortie"/>
  </r>
  <r>
    <s v="Sports Direct"/>
    <n v="1197831"/>
    <d v="2021-09-27T00:00:00"/>
    <x v="5"/>
    <s v="Sud"/>
    <s v="Alabama"/>
    <s v="Birmingham"/>
    <x v="3"/>
    <n v="35"/>
    <n v="325"/>
    <n v="113750"/>
    <n v="68250.000000000015"/>
    <n v="0.60000000000000009"/>
    <s v="Sortie"/>
  </r>
  <r>
    <s v="Sports Direct"/>
    <n v="1197831"/>
    <d v="2021-09-28T00:00:00"/>
    <x v="6"/>
    <s v="Sud"/>
    <s v="Alabama"/>
    <s v="Birmingham"/>
    <x v="4"/>
    <n v="30.000000000000004"/>
    <n v="300"/>
    <n v="90000.000000000015"/>
    <n v="40500"/>
    <n v="0.44999999999999996"/>
    <s v="Sortie"/>
  </r>
  <r>
    <s v="Sports Direct"/>
    <n v="1197831"/>
    <d v="2021-09-29T00:00:00"/>
    <x v="0"/>
    <s v="Sud"/>
    <s v="Alabama"/>
    <s v="Birmingham"/>
    <x v="5"/>
    <n v="40"/>
    <n v="475"/>
    <n v="190000"/>
    <n v="123500.00000000003"/>
    <n v="0.65000000000000013"/>
    <s v="Sortie"/>
  </r>
  <r>
    <s v="Sports Direct"/>
    <n v="1197831"/>
    <d v="2021-09-30T00:00:00"/>
    <x v="1"/>
    <s v="Sud"/>
    <s v="Alabama"/>
    <s v="Birmingham"/>
    <x v="0"/>
    <n v="20.000000000000004"/>
    <n v="625"/>
    <n v="125000.00000000003"/>
    <n v="62500.000000000007"/>
    <n v="0.49999999999999994"/>
    <s v="Sortie"/>
  </r>
  <r>
    <s v="Sports Direct"/>
    <n v="1197831"/>
    <d v="2021-10-01T00:00:00"/>
    <x v="2"/>
    <s v="Sud"/>
    <s v="Alabama"/>
    <s v="Birmingham"/>
    <x v="1"/>
    <n v="20.000000000000004"/>
    <n v="625"/>
    <n v="125000.00000000003"/>
    <n v="62500.000000000007"/>
    <n v="0.49999999999999994"/>
    <s v="Sortie"/>
  </r>
  <r>
    <s v="Sports Direct"/>
    <n v="1197831"/>
    <d v="2021-10-02T00:00:00"/>
    <x v="3"/>
    <s v="Sud"/>
    <s v="Alabama"/>
    <s v="Birmingham"/>
    <x v="2"/>
    <n v="45.000000000000007"/>
    <n v="575"/>
    <n v="258750.00000000003"/>
    <n v="129375"/>
    <n v="0.49999999999999994"/>
    <s v="Sortie"/>
  </r>
  <r>
    <s v="Sports Direct"/>
    <n v="1197831"/>
    <d v="2021-10-03T00:00:00"/>
    <x v="4"/>
    <s v="Sud"/>
    <s v="Alabama"/>
    <s v="Birmingham"/>
    <x v="3"/>
    <n v="45.000000000000007"/>
    <n v="450"/>
    <n v="202500.00000000003"/>
    <n v="121500.00000000003"/>
    <n v="0.60000000000000009"/>
    <s v="Sortie"/>
  </r>
  <r>
    <s v="Sports Direct"/>
    <n v="1197831"/>
    <d v="2021-10-04T00:00:00"/>
    <x v="5"/>
    <s v="Sud"/>
    <s v="Alabama"/>
    <s v="Birmingham"/>
    <x v="4"/>
    <n v="49.999999999999993"/>
    <n v="425"/>
    <n v="212499.99999999997"/>
    <n v="95624.999999999971"/>
    <n v="0.44999999999999996"/>
    <s v="Sortie"/>
  </r>
  <r>
    <s v="Sports Direct"/>
    <n v="1197831"/>
    <d v="2021-10-05T00:00:00"/>
    <x v="6"/>
    <s v="Sud"/>
    <s v="Alabama"/>
    <s v="Birmingham"/>
    <x v="5"/>
    <n v="60"/>
    <n v="625"/>
    <n v="375000"/>
    <n v="243750.00000000006"/>
    <n v="0.65000000000000013"/>
    <s v="Sortie"/>
  </r>
  <r>
    <s v="Sports Direct"/>
    <n v="1197831"/>
    <d v="2021-10-06T00:00:00"/>
    <x v="0"/>
    <s v="Sud"/>
    <s v="Alabama"/>
    <s v="Birmingham"/>
    <x v="0"/>
    <n v="60"/>
    <n v="775"/>
    <n v="465000"/>
    <n v="232499.99999999997"/>
    <n v="0.49999999999999994"/>
    <s v="Sortie"/>
  </r>
  <r>
    <s v="Sports Direct"/>
    <n v="1197831"/>
    <d v="2021-10-07T00:00:00"/>
    <x v="1"/>
    <s v="Sud"/>
    <s v="Alabama"/>
    <s v="Birmingham"/>
    <x v="1"/>
    <n v="60"/>
    <n v="775"/>
    <n v="465000"/>
    <n v="232499.99999999997"/>
    <n v="0.49999999999999994"/>
    <s v="Sortie"/>
  </r>
  <r>
    <s v="Sports Direct"/>
    <n v="1197831"/>
    <d v="2021-10-08T00:00:00"/>
    <x v="2"/>
    <s v="Sud"/>
    <s v="Alabama"/>
    <s v="Birmingham"/>
    <x v="2"/>
    <n v="65"/>
    <n v="700"/>
    <n v="455000"/>
    <n v="227499.99999999997"/>
    <n v="0.49999999999999994"/>
    <s v="Sortie"/>
  </r>
  <r>
    <s v="Sports Direct"/>
    <n v="1197831"/>
    <d v="2021-10-09T00:00:00"/>
    <x v="3"/>
    <s v="Sud"/>
    <s v="Alabama"/>
    <s v="Birmingham"/>
    <x v="3"/>
    <n v="65"/>
    <n v="550"/>
    <n v="357500"/>
    <n v="214500.00000000003"/>
    <n v="0.60000000000000009"/>
    <s v="Sortie"/>
  </r>
  <r>
    <s v="Sports Direct"/>
    <n v="1197831"/>
    <d v="2021-10-10T00:00:00"/>
    <x v="4"/>
    <s v="Sud"/>
    <s v="Alabama"/>
    <s v="Birmingham"/>
    <x v="4"/>
    <n v="60"/>
    <n v="500"/>
    <n v="300000"/>
    <n v="135000"/>
    <n v="0.44999999999999996"/>
    <s v="Sortie"/>
  </r>
  <r>
    <s v="Sports Direct"/>
    <n v="1197831"/>
    <d v="2021-10-11T00:00:00"/>
    <x v="5"/>
    <s v="Sud"/>
    <s v="Alabama"/>
    <s v="Birmingham"/>
    <x v="5"/>
    <n v="70"/>
    <n v="750"/>
    <n v="525000"/>
    <n v="341250.00000000006"/>
    <n v="0.65000000000000013"/>
    <s v="Sortie"/>
  </r>
  <r>
    <s v="Amazon"/>
    <n v="1185732"/>
    <d v="2021-10-12T00:00:00"/>
    <x v="6"/>
    <s v="Sud"/>
    <s v="Alabama"/>
    <s v="Birmingham"/>
    <x v="0"/>
    <n v="40"/>
    <n v="450"/>
    <n v="180000"/>
    <n v="62999.999999999993"/>
    <n v="0.35"/>
    <s v="Sortie"/>
  </r>
  <r>
    <s v="Amazon"/>
    <n v="1185732"/>
    <d v="2021-10-13T00:00:00"/>
    <x v="0"/>
    <s v="Sud"/>
    <s v="Alabama"/>
    <s v="Birmingham"/>
    <x v="1"/>
    <n v="40"/>
    <n v="250"/>
    <n v="100000"/>
    <n v="35000"/>
    <n v="0.35"/>
    <s v="Sortie"/>
  </r>
  <r>
    <s v="Amazon"/>
    <n v="1185732"/>
    <d v="2021-10-14T00:00:00"/>
    <x v="1"/>
    <s v="Sud"/>
    <s v="Alabama"/>
    <s v="Birmingham"/>
    <x v="2"/>
    <n v="30.000000000000004"/>
    <n v="250"/>
    <n v="75000.000000000015"/>
    <n v="30000.000000000004"/>
    <n v="0.39999999999999997"/>
    <s v="Sortie"/>
  </r>
  <r>
    <s v="Amazon"/>
    <n v="1185732"/>
    <d v="2021-10-15T00:00:00"/>
    <x v="2"/>
    <s v="Sud"/>
    <s v="Alabama"/>
    <s v="Birmingham"/>
    <x v="3"/>
    <n v="35"/>
    <n v="100"/>
    <n v="35000"/>
    <n v="10500"/>
    <n v="0.3"/>
    <s v="Sortie"/>
  </r>
  <r>
    <s v="Amazon"/>
    <n v="1185732"/>
    <d v="2021-10-16T00:00:00"/>
    <x v="3"/>
    <s v="Nord-est"/>
    <s v="Maine"/>
    <s v="Portland"/>
    <x v="4"/>
    <n v="50"/>
    <n v="150"/>
    <n v="75000"/>
    <n v="18750"/>
    <n v="0.25"/>
    <s v="Sortie"/>
  </r>
  <r>
    <s v="Amazon"/>
    <n v="1185732"/>
    <d v="2021-10-17T00:00:00"/>
    <x v="4"/>
    <s v="Nord-est"/>
    <s v="Maine"/>
    <s v="Portland"/>
    <x v="5"/>
    <n v="40"/>
    <n v="250"/>
    <n v="100000"/>
    <n v="40000"/>
    <n v="0.4"/>
    <s v="Sortie"/>
  </r>
  <r>
    <s v="Amazon"/>
    <n v="1185732"/>
    <d v="2021-10-18T00:00:00"/>
    <x v="5"/>
    <s v="Nord-est"/>
    <s v="Maine"/>
    <s v="Portland"/>
    <x v="0"/>
    <n v="40"/>
    <n v="500"/>
    <n v="200000"/>
    <n v="70000"/>
    <n v="0.35"/>
    <s v="Sortie"/>
  </r>
  <r>
    <s v="Amazon"/>
    <n v="1185732"/>
    <d v="2021-10-19T00:00:00"/>
    <x v="6"/>
    <s v="Nord-est"/>
    <s v="Maine"/>
    <s v="Portland"/>
    <x v="1"/>
    <n v="40"/>
    <n v="150"/>
    <n v="60000"/>
    <n v="21000"/>
    <n v="0.35"/>
    <s v="Sortie"/>
  </r>
  <r>
    <s v="Amazon"/>
    <n v="1185732"/>
    <d v="2021-10-20T00:00:00"/>
    <x v="0"/>
    <s v="Nord-est"/>
    <s v="Maine"/>
    <s v="Portland"/>
    <x v="2"/>
    <n v="30.000000000000004"/>
    <n v="200"/>
    <n v="60000.000000000007"/>
    <n v="24000"/>
    <n v="0.39999999999999997"/>
    <s v="Sortie"/>
  </r>
  <r>
    <s v="Amazon"/>
    <n v="1185732"/>
    <d v="2021-10-21T00:00:00"/>
    <x v="1"/>
    <s v="Nord-est"/>
    <s v="Maine"/>
    <s v="Portland"/>
    <x v="3"/>
    <n v="35"/>
    <n v="75"/>
    <n v="26250"/>
    <n v="7875"/>
    <n v="0.3"/>
    <s v="Sortie"/>
  </r>
  <r>
    <s v="Amazon"/>
    <n v="1185732"/>
    <d v="2021-10-22T00:00:00"/>
    <x v="2"/>
    <s v="Nord-est"/>
    <s v="Maine"/>
    <s v="Portland"/>
    <x v="4"/>
    <n v="50"/>
    <n v="150"/>
    <n v="75000"/>
    <n v="18750"/>
    <n v="0.25"/>
    <s v="Sortie"/>
  </r>
  <r>
    <s v="Amazon"/>
    <n v="1185732"/>
    <d v="2021-10-23T00:00:00"/>
    <x v="3"/>
    <s v="Nord-est"/>
    <s v="Maine"/>
    <s v="Portland"/>
    <x v="5"/>
    <n v="40"/>
    <n v="250"/>
    <n v="100000"/>
    <n v="40000"/>
    <n v="0.4"/>
    <s v="Sortie"/>
  </r>
  <r>
    <s v="Amazon"/>
    <n v="1185732"/>
    <d v="2021-10-24T00:00:00"/>
    <x v="4"/>
    <s v="Nord-est"/>
    <s v="Maine"/>
    <s v="Portland"/>
    <x v="0"/>
    <n v="40"/>
    <n v="470"/>
    <n v="188000"/>
    <n v="65800"/>
    <n v="0.35"/>
    <s v="Sortie"/>
  </r>
  <r>
    <s v="Amazon"/>
    <n v="1185732"/>
    <d v="2021-10-25T00:00:00"/>
    <x v="5"/>
    <s v="Nord-est"/>
    <s v="Maine"/>
    <s v="Portland"/>
    <x v="1"/>
    <n v="40"/>
    <n v="175"/>
    <n v="70000"/>
    <n v="24500"/>
    <n v="0.35"/>
    <s v="Sortie"/>
  </r>
  <r>
    <s v="Amazon"/>
    <n v="1185732"/>
    <d v="2021-10-26T00:00:00"/>
    <x v="6"/>
    <s v="Nord-est"/>
    <s v="Maine"/>
    <s v="Portland"/>
    <x v="2"/>
    <n v="30.000000000000004"/>
    <n v="200"/>
    <n v="60000.000000000007"/>
    <n v="24000"/>
    <n v="0.39999999999999997"/>
    <s v="Sortie"/>
  </r>
  <r>
    <s v="Amazon"/>
    <n v="1185732"/>
    <d v="2021-10-27T00:00:00"/>
    <x v="0"/>
    <s v="Nord-est"/>
    <s v="Maine"/>
    <s v="Portland"/>
    <x v="3"/>
    <n v="35"/>
    <n v="50"/>
    <n v="17500"/>
    <n v="5250"/>
    <n v="0.3"/>
    <s v="Sortie"/>
  </r>
  <r>
    <s v="Amazon"/>
    <n v="1185732"/>
    <d v="2021-10-28T00:00:00"/>
    <x v="1"/>
    <s v="Nord-est"/>
    <s v="Maine"/>
    <s v="Portland"/>
    <x v="4"/>
    <n v="50"/>
    <n v="100"/>
    <n v="50000"/>
    <n v="12500"/>
    <n v="0.25"/>
    <s v="Sortie"/>
  </r>
  <r>
    <s v="Amazon"/>
    <n v="1185732"/>
    <d v="2021-10-29T00:00:00"/>
    <x v="2"/>
    <s v="Nord-est"/>
    <s v="Maine"/>
    <s v="Portland"/>
    <x v="5"/>
    <n v="40"/>
    <n v="200"/>
    <n v="80000"/>
    <n v="32000"/>
    <n v="0.4"/>
    <s v="Sortie"/>
  </r>
  <r>
    <s v="Amazon"/>
    <n v="1185732"/>
    <d v="2021-10-30T00:00:00"/>
    <x v="3"/>
    <s v="Nord-est"/>
    <s v="Maine"/>
    <s v="Portland"/>
    <x v="0"/>
    <n v="40"/>
    <n v="450"/>
    <n v="180000"/>
    <n v="62999.999999999993"/>
    <n v="0.35"/>
    <s v="Sortie"/>
  </r>
  <r>
    <s v="Amazon"/>
    <n v="1185732"/>
    <d v="2021-10-31T00:00:00"/>
    <x v="4"/>
    <s v="Nord-est"/>
    <s v="Maine"/>
    <s v="Portland"/>
    <x v="1"/>
    <n v="40"/>
    <n v="150"/>
    <n v="60000"/>
    <n v="21000"/>
    <n v="0.35"/>
    <s v="Sortie"/>
  </r>
  <r>
    <s v="Amazon"/>
    <n v="1185732"/>
    <d v="2021-11-01T00:00:00"/>
    <x v="5"/>
    <s v="Nord-est"/>
    <s v="Maine"/>
    <s v="Portland"/>
    <x v="2"/>
    <n v="30.000000000000004"/>
    <n v="150"/>
    <n v="45000.000000000007"/>
    <n v="18000"/>
    <n v="0.39999999999999997"/>
    <s v="Sortie"/>
  </r>
  <r>
    <s v="Amazon"/>
    <n v="1185732"/>
    <d v="2021-11-02T00:00:00"/>
    <x v="6"/>
    <s v="Nord-est"/>
    <s v="Maine"/>
    <s v="Portland"/>
    <x v="3"/>
    <n v="35"/>
    <n v="75"/>
    <n v="26250"/>
    <n v="7875"/>
    <n v="0.3"/>
    <s v="Sortie"/>
  </r>
  <r>
    <s v="Amazon"/>
    <n v="1185732"/>
    <d v="2021-11-03T00:00:00"/>
    <x v="0"/>
    <s v="Nord-est"/>
    <s v="Maine"/>
    <s v="Portland"/>
    <x v="4"/>
    <n v="50"/>
    <n v="75"/>
    <n v="37500"/>
    <n v="9375"/>
    <n v="0.25"/>
    <s v="Sortie"/>
  </r>
  <r>
    <s v="Amazon"/>
    <n v="1185732"/>
    <d v="2021-11-04T00:00:00"/>
    <x v="1"/>
    <s v="Nord-est"/>
    <s v="Maine"/>
    <s v="Portland"/>
    <x v="5"/>
    <n v="40"/>
    <n v="225"/>
    <n v="90000"/>
    <n v="36000"/>
    <n v="0.4"/>
    <s v="Sortie"/>
  </r>
  <r>
    <s v="Amazon"/>
    <n v="1185732"/>
    <d v="2021-11-05T00:00:00"/>
    <x v="2"/>
    <s v="Nord-est"/>
    <s v="Maine"/>
    <s v="Portland"/>
    <x v="0"/>
    <n v="54.999999999999993"/>
    <n v="495"/>
    <n v="272249.99999999994"/>
    <n v="95287.499999999971"/>
    <n v="0.35"/>
    <s v="Sortie"/>
  </r>
  <r>
    <s v="Amazon"/>
    <n v="1185732"/>
    <d v="2021-11-06T00:00:00"/>
    <x v="3"/>
    <s v="Nord-est"/>
    <s v="Maine"/>
    <s v="Portland"/>
    <x v="1"/>
    <n v="50"/>
    <n v="200"/>
    <n v="100000"/>
    <n v="35000"/>
    <n v="0.35"/>
    <s v="Sortie"/>
  </r>
  <r>
    <s v="Amazon"/>
    <n v="1185732"/>
    <d v="2021-11-07T00:00:00"/>
    <x v="4"/>
    <s v="Nord-est"/>
    <s v="Maine"/>
    <s v="Portland"/>
    <x v="2"/>
    <n v="45"/>
    <n v="175"/>
    <n v="78750"/>
    <n v="31499.999999999996"/>
    <n v="0.39999999999999997"/>
    <s v="Sortie"/>
  </r>
  <r>
    <s v="Amazon"/>
    <n v="1185732"/>
    <d v="2021-11-08T00:00:00"/>
    <x v="5"/>
    <s v="Nord-est"/>
    <s v="Maine"/>
    <s v="Portland"/>
    <x v="3"/>
    <n v="45"/>
    <n v="125"/>
    <n v="56250"/>
    <n v="16875"/>
    <n v="0.3"/>
    <s v="Sortie"/>
  </r>
  <r>
    <s v="Amazon"/>
    <n v="1185732"/>
    <d v="2021-11-09T00:00:00"/>
    <x v="6"/>
    <s v="Nord-est"/>
    <s v="Maine"/>
    <s v="Portland"/>
    <x v="4"/>
    <n v="54.999999999999993"/>
    <n v="150"/>
    <n v="82499.999999999985"/>
    <n v="20624.999999999996"/>
    <n v="0.25"/>
    <s v="Sortie"/>
  </r>
  <r>
    <s v="Amazon"/>
    <n v="1185732"/>
    <d v="2021-11-10T00:00:00"/>
    <x v="0"/>
    <s v="Nord-est"/>
    <s v="Maine"/>
    <s v="Portland"/>
    <x v="5"/>
    <n v="60"/>
    <n v="275"/>
    <n v="165000"/>
    <n v="66000"/>
    <n v="0.4"/>
    <s v="Sortie"/>
  </r>
  <r>
    <s v="Amazon"/>
    <n v="1185732"/>
    <d v="2021-11-11T00:00:00"/>
    <x v="1"/>
    <s v="Nord-est"/>
    <s v="Maine"/>
    <s v="Portland"/>
    <x v="0"/>
    <n v="54.999999999999993"/>
    <n v="525"/>
    <n v="288749.99999999994"/>
    <n v="101062.49999999997"/>
    <n v="0.35"/>
    <s v="Sortie"/>
  </r>
  <r>
    <s v="Amazon"/>
    <n v="1185732"/>
    <d v="2021-11-12T00:00:00"/>
    <x v="2"/>
    <s v="Nord-est"/>
    <s v="Maine"/>
    <s v="Portland"/>
    <x v="1"/>
    <n v="50"/>
    <n v="275"/>
    <n v="137500"/>
    <n v="48125"/>
    <n v="0.35"/>
    <s v="Sortie"/>
  </r>
  <r>
    <s v="Amazon"/>
    <n v="1185732"/>
    <d v="2021-11-13T00:00:00"/>
    <x v="3"/>
    <s v="Nord-est"/>
    <s v="Maine"/>
    <s v="Portland"/>
    <x v="2"/>
    <n v="45"/>
    <n v="200"/>
    <n v="90000"/>
    <n v="36000"/>
    <n v="0.39999999999999997"/>
    <s v="Sortie"/>
  </r>
  <r>
    <s v="Amazon"/>
    <n v="1185732"/>
    <d v="2021-11-14T00:00:00"/>
    <x v="4"/>
    <s v="Nord-est"/>
    <s v="Maine"/>
    <s v="Portland"/>
    <x v="3"/>
    <n v="45"/>
    <n v="175"/>
    <n v="78750"/>
    <n v="23625"/>
    <n v="0.3"/>
    <s v="Sortie"/>
  </r>
  <r>
    <s v="Amazon"/>
    <n v="1185732"/>
    <d v="2021-11-15T00:00:00"/>
    <x v="5"/>
    <s v="Nord-est"/>
    <s v="Maine"/>
    <s v="Portland"/>
    <x v="4"/>
    <n v="54.999999999999993"/>
    <n v="175"/>
    <n v="96249.999999999985"/>
    <n v="24062.499999999996"/>
    <n v="0.25"/>
    <s v="Sortie"/>
  </r>
  <r>
    <s v="Amazon"/>
    <n v="1185732"/>
    <d v="2021-11-16T00:00:00"/>
    <x v="6"/>
    <s v="Nord-est"/>
    <s v="Maine"/>
    <s v="Portland"/>
    <x v="5"/>
    <n v="60"/>
    <n v="325"/>
    <n v="195000"/>
    <n v="78000"/>
    <n v="0.4"/>
    <s v="Sortie"/>
  </r>
  <r>
    <s v="Amazon"/>
    <n v="1185732"/>
    <d v="2021-11-17T00:00:00"/>
    <x v="0"/>
    <s v="Nord-est"/>
    <s v="Maine"/>
    <s v="Portland"/>
    <x v="0"/>
    <n v="54.999999999999993"/>
    <n v="550"/>
    <n v="302499.99999999994"/>
    <n v="105874.99999999997"/>
    <n v="0.35"/>
    <s v="Sortie"/>
  </r>
  <r>
    <s v="Amazon"/>
    <n v="1185732"/>
    <d v="2021-11-18T00:00:00"/>
    <x v="1"/>
    <s v="Nord-est"/>
    <s v="Maine"/>
    <s v="Portland"/>
    <x v="1"/>
    <n v="50"/>
    <n v="300"/>
    <n v="150000"/>
    <n v="52500"/>
    <n v="0.35"/>
    <s v="Sortie"/>
  </r>
  <r>
    <s v="Amazon"/>
    <n v="1185732"/>
    <d v="2021-11-19T00:00:00"/>
    <x v="2"/>
    <s v="Nord-est"/>
    <s v="Maine"/>
    <s v="Portland"/>
    <x v="2"/>
    <n v="45"/>
    <n v="225"/>
    <n v="101250"/>
    <n v="40500"/>
    <n v="0.39999999999999997"/>
    <s v="Sortie"/>
  </r>
  <r>
    <s v="Amazon"/>
    <n v="1185732"/>
    <d v="2021-11-20T00:00:00"/>
    <x v="3"/>
    <s v="Nord-est"/>
    <s v="Maine"/>
    <s v="Portland"/>
    <x v="3"/>
    <n v="45"/>
    <n v="175"/>
    <n v="78750"/>
    <n v="23625"/>
    <n v="0.3"/>
    <s v="Sortie"/>
  </r>
  <r>
    <s v="Amazon"/>
    <n v="1185732"/>
    <d v="2021-11-21T00:00:00"/>
    <x v="4"/>
    <s v="Nord-est"/>
    <s v="Maine"/>
    <s v="Portland"/>
    <x v="4"/>
    <n v="54.999999999999993"/>
    <n v="200"/>
    <n v="109999.99999999999"/>
    <n v="27499.999999999996"/>
    <n v="0.25"/>
    <s v="Sortie"/>
  </r>
  <r>
    <s v="Amazon"/>
    <n v="1185732"/>
    <d v="2021-12-20T00:00:00"/>
    <x v="5"/>
    <s v="Nord-est"/>
    <s v="Maine"/>
    <s v="Portland"/>
    <x v="5"/>
    <n v="60"/>
    <n v="375"/>
    <n v="225000"/>
    <n v="90000"/>
    <n v="0.4"/>
    <s v="Sortie"/>
  </r>
  <r>
    <s v="Amazon"/>
    <n v="1185732"/>
    <d v="2021-12-21T00:00:00"/>
    <x v="6"/>
    <s v="Nord-est"/>
    <s v="Maine"/>
    <s v="Portland"/>
    <x v="0"/>
    <n v="54.999999999999993"/>
    <n v="525"/>
    <n v="288749.99999999994"/>
    <n v="101062.49999999997"/>
    <n v="0.35"/>
    <s v="Sortie"/>
  </r>
  <r>
    <s v="Amazon"/>
    <n v="1185732"/>
    <d v="2021-12-22T00:00:00"/>
    <x v="0"/>
    <s v="Nord-est"/>
    <s v="Maine"/>
    <s v="Portland"/>
    <x v="1"/>
    <n v="50"/>
    <n v="300"/>
    <n v="150000"/>
    <n v="52500"/>
    <n v="0.35"/>
    <s v="Sortie"/>
  </r>
  <r>
    <s v="Amazon"/>
    <n v="1185732"/>
    <d v="2021-12-23T00:00:00"/>
    <x v="1"/>
    <s v="Nord-est"/>
    <s v="Maine"/>
    <s v="Portland"/>
    <x v="2"/>
    <n v="45"/>
    <n v="225"/>
    <n v="101250"/>
    <n v="40500"/>
    <n v="0.39999999999999997"/>
    <s v="Sortie"/>
  </r>
  <r>
    <s v="Amazon"/>
    <n v="1185732"/>
    <d v="2021-12-24T00:00:00"/>
    <x v="2"/>
    <s v="Nord-est"/>
    <s v="Maine"/>
    <s v="Portland"/>
    <x v="3"/>
    <n v="45"/>
    <n v="175"/>
    <n v="78750"/>
    <n v="23625"/>
    <n v="0.3"/>
    <s v="Sortie"/>
  </r>
  <r>
    <s v="Amazon"/>
    <n v="1185732"/>
    <d v="2021-12-25T00:00:00"/>
    <x v="3"/>
    <s v="Nord-est"/>
    <s v="Maine"/>
    <s v="Portland"/>
    <x v="4"/>
    <n v="54.999999999999993"/>
    <n v="150"/>
    <n v="82499.999999999985"/>
    <n v="20624.999999999996"/>
    <n v="0.25"/>
    <s v="Sortie"/>
  </r>
  <r>
    <s v="Amazon"/>
    <n v="1185732"/>
    <d v="2021-12-26T00:00:00"/>
    <x v="4"/>
    <s v="Nord-est"/>
    <s v="Maine"/>
    <s v="Portland"/>
    <x v="5"/>
    <n v="60"/>
    <n v="325"/>
    <n v="195000"/>
    <n v="78000"/>
    <n v="0.4"/>
    <s v="Sortie"/>
  </r>
  <r>
    <s v="Amazon"/>
    <n v="1185732"/>
    <d v="2021-12-27T00:00:00"/>
    <x v="5"/>
    <s v="Nord-est"/>
    <s v="Maine"/>
    <s v="Portland"/>
    <x v="0"/>
    <n v="54.999999999999993"/>
    <n v="450"/>
    <n v="247499.99999999997"/>
    <n v="86624.999999999985"/>
    <n v="0.35"/>
    <s v="Sortie"/>
  </r>
  <r>
    <s v="Amazon"/>
    <n v="1185732"/>
    <d v="2021-12-28T00:00:00"/>
    <x v="6"/>
    <s v="Nord-est"/>
    <s v="Maine"/>
    <s v="Portland"/>
    <x v="1"/>
    <n v="50"/>
    <n v="250"/>
    <n v="125000"/>
    <n v="43750"/>
    <n v="0.35"/>
    <s v="Sortie"/>
  </r>
  <r>
    <s v="Amazon"/>
    <n v="1185732"/>
    <d v="2021-12-29T00:00:00"/>
    <x v="0"/>
    <s v="Nord-est"/>
    <s v="Maine"/>
    <s v="Portland"/>
    <x v="2"/>
    <n v="45"/>
    <n v="150"/>
    <n v="67500"/>
    <n v="26999.999999999996"/>
    <n v="0.39999999999999997"/>
    <s v="Sortie"/>
  </r>
  <r>
    <s v="Amazon"/>
    <n v="1185732"/>
    <d v="2021-12-30T00:00:00"/>
    <x v="1"/>
    <s v="Nord-est"/>
    <s v="Maine"/>
    <s v="Portland"/>
    <x v="3"/>
    <n v="45"/>
    <n v="125"/>
    <n v="56250"/>
    <n v="16875"/>
    <n v="0.3"/>
    <s v="Sortie"/>
  </r>
  <r>
    <s v="Amazon"/>
    <n v="1185732"/>
    <d v="2021-12-31T00:00:00"/>
    <x v="2"/>
    <s v="Nord-est"/>
    <s v="Maine"/>
    <s v="Portland"/>
    <x v="4"/>
    <n v="54.999999999999993"/>
    <n v="125"/>
    <n v="68749.999999999985"/>
    <n v="17187.499999999996"/>
    <n v="0.25"/>
    <s v="Sortie"/>
  </r>
  <r>
    <s v="Amazon"/>
    <n v="1185732"/>
    <d v="2021-09-17T00:00:00"/>
    <x v="2"/>
    <s v="Nord-est"/>
    <s v="Maine"/>
    <s v="Portland"/>
    <x v="5"/>
    <n v="60"/>
    <n v="225"/>
    <n v="135000"/>
    <n v="54000"/>
    <n v="0.4"/>
    <s v="Sortie"/>
  </r>
  <r>
    <s v="Amazon"/>
    <n v="1185732"/>
    <d v="2021-10-19T00:00:00"/>
    <x v="6"/>
    <s v="Nord-est"/>
    <s v="Maine"/>
    <s v="Portland"/>
    <x v="0"/>
    <n v="60"/>
    <n v="400"/>
    <n v="240000"/>
    <n v="84000"/>
    <n v="0.35"/>
    <s v="Sortie"/>
  </r>
  <r>
    <s v="Amazon"/>
    <n v="1185732"/>
    <d v="2021-10-19T00:00:00"/>
    <x v="6"/>
    <s v="Nord-est"/>
    <s v="Maine"/>
    <s v="Portland"/>
    <x v="1"/>
    <n v="55.000000000000007"/>
    <n v="225"/>
    <n v="123750.00000000001"/>
    <n v="43312.5"/>
    <n v="0.35"/>
    <s v="Sortie"/>
  </r>
  <r>
    <s v="Amazon"/>
    <n v="1185732"/>
    <d v="2021-10-19T00:00:00"/>
    <x v="6"/>
    <s v="Nord-est"/>
    <s v="Maine"/>
    <s v="Portland"/>
    <x v="2"/>
    <n v="55.000000000000007"/>
    <n v="125"/>
    <n v="68750.000000000015"/>
    <n v="27500.000000000004"/>
    <n v="0.39999999999999997"/>
    <s v="Sortie"/>
  </r>
  <r>
    <s v="Amazon"/>
    <n v="1185732"/>
    <d v="2021-10-19T00:00:00"/>
    <x v="6"/>
    <s v="Nord-est"/>
    <s v="Maine"/>
    <s v="Portland"/>
    <x v="3"/>
    <n v="55.000000000000007"/>
    <n v="100"/>
    <n v="55000.000000000007"/>
    <n v="16500"/>
    <n v="0.3"/>
    <s v="Sortie"/>
  </r>
  <r>
    <s v="Amazon"/>
    <n v="1185732"/>
    <d v="2021-10-19T00:00:00"/>
    <x v="6"/>
    <s v="Nord-est"/>
    <s v="Maine"/>
    <s v="Portland"/>
    <x v="4"/>
    <n v="65"/>
    <n v="100"/>
    <n v="65000"/>
    <n v="16250"/>
    <n v="0.25"/>
    <s v="Sortie"/>
  </r>
  <r>
    <s v="Amazon"/>
    <n v="1185732"/>
    <d v="2021-10-19T00:00:00"/>
    <x v="6"/>
    <s v="Nord-est"/>
    <s v="Maine"/>
    <s v="Portland"/>
    <x v="5"/>
    <n v="70"/>
    <n v="225"/>
    <n v="157500"/>
    <n v="63000"/>
    <n v="0.4"/>
    <s v="Sortie"/>
  </r>
  <r>
    <s v="Amazon"/>
    <n v="1185732"/>
    <d v="2021-11-18T00:00:00"/>
    <x v="1"/>
    <s v="Nord-est"/>
    <s v="Maine"/>
    <s v="Portland"/>
    <x v="0"/>
    <n v="65"/>
    <n v="375"/>
    <n v="243750"/>
    <n v="85312.5"/>
    <n v="0.35"/>
    <s v="Sortie"/>
  </r>
  <r>
    <s v="Amazon"/>
    <n v="1185732"/>
    <d v="2021-11-18T00:00:00"/>
    <x v="1"/>
    <s v="Nord-est"/>
    <s v="Maine"/>
    <s v="Portland"/>
    <x v="1"/>
    <n v="55.000000000000007"/>
    <n v="200"/>
    <n v="110000.00000000001"/>
    <n v="38500"/>
    <n v="0.35"/>
    <s v="Sortie"/>
  </r>
  <r>
    <s v="Amazon"/>
    <n v="1185732"/>
    <d v="2021-11-18T00:00:00"/>
    <x v="1"/>
    <s v="Nord-est"/>
    <s v="Maine"/>
    <s v="Portland"/>
    <x v="2"/>
    <n v="55.000000000000007"/>
    <n v="195"/>
    <n v="107250.00000000001"/>
    <n v="42900"/>
    <n v="0.39999999999999997"/>
    <s v="Sortie"/>
  </r>
  <r>
    <s v="Amazon"/>
    <n v="1185732"/>
    <d v="2021-11-18T00:00:00"/>
    <x v="1"/>
    <s v="Nord-est"/>
    <s v="Maine"/>
    <s v="Portland"/>
    <x v="3"/>
    <n v="55.000000000000007"/>
    <n v="175"/>
    <n v="96250.000000000015"/>
    <n v="28875.000000000004"/>
    <n v="0.3"/>
    <s v="Sortie"/>
  </r>
  <r>
    <s v="Amazon"/>
    <n v="1185732"/>
    <d v="2021-11-18T00:00:00"/>
    <x v="1"/>
    <s v="Nord-est"/>
    <s v="Maine"/>
    <s v="Portland"/>
    <x v="4"/>
    <n v="65"/>
    <n v="150"/>
    <n v="97500"/>
    <n v="24375"/>
    <n v="0.25"/>
    <s v="Sortie"/>
  </r>
  <r>
    <s v="Amazon"/>
    <n v="1185732"/>
    <d v="2021-11-18T00:00:00"/>
    <x v="1"/>
    <s v="Nord-est"/>
    <s v="Maine"/>
    <s v="Portland"/>
    <x v="5"/>
    <n v="70"/>
    <n v="250"/>
    <n v="175000"/>
    <n v="70000"/>
    <n v="0.4"/>
    <s v="Sortie"/>
  </r>
  <r>
    <s v="Amazon"/>
    <n v="1185732"/>
    <d v="2021-12-17T00:00:00"/>
    <x v="2"/>
    <s v="Nord-est"/>
    <s v="Maine"/>
    <s v="Portland"/>
    <x v="0"/>
    <n v="65"/>
    <n v="475"/>
    <n v="308750"/>
    <n v="108062.5"/>
    <n v="0.35"/>
    <s v="Sortie"/>
  </r>
  <r>
    <s v="Amazon"/>
    <n v="1185732"/>
    <d v="2021-12-17T00:00:00"/>
    <x v="2"/>
    <s v="Nord-est"/>
    <s v="Maine"/>
    <s v="Portland"/>
    <x v="1"/>
    <n v="55.000000000000007"/>
    <n v="275"/>
    <n v="151250.00000000003"/>
    <n v="52937.500000000007"/>
    <n v="0.35"/>
    <s v="Sortie"/>
  </r>
  <r>
    <s v="Amazon"/>
    <n v="1185732"/>
    <d v="2021-12-17T00:00:00"/>
    <x v="2"/>
    <s v="Nord-est"/>
    <s v="Maine"/>
    <s v="Portland"/>
    <x v="2"/>
    <n v="55.000000000000007"/>
    <n v="250"/>
    <n v="137500.00000000003"/>
    <n v="55000.000000000007"/>
    <n v="0.39999999999999997"/>
    <s v="Sortie"/>
  </r>
  <r>
    <s v="Amazon"/>
    <n v="1185732"/>
    <d v="2021-12-17T00:00:00"/>
    <x v="2"/>
    <s v="Nord-est"/>
    <s v="Maine"/>
    <s v="Portland"/>
    <x v="3"/>
    <n v="55.000000000000007"/>
    <n v="200"/>
    <n v="110000.00000000001"/>
    <n v="33000"/>
    <n v="0.3"/>
    <s v="Sortie"/>
  </r>
  <r>
    <s v="Amazon"/>
    <n v="1185732"/>
    <d v="2021-12-17T00:00:00"/>
    <x v="2"/>
    <s v="Nord-est"/>
    <s v="Maine"/>
    <s v="Portland"/>
    <x v="4"/>
    <n v="65"/>
    <n v="200"/>
    <n v="130000"/>
    <n v="32500"/>
    <n v="0.25"/>
    <s v="Sortie"/>
  </r>
  <r>
    <s v="Amazon"/>
    <n v="1185732"/>
    <d v="2021-12-17T00:00:00"/>
    <x v="2"/>
    <s v="Nord-est"/>
    <s v="Maine"/>
    <s v="Portland"/>
    <x v="5"/>
    <n v="70"/>
    <n v="300"/>
    <n v="210000"/>
    <n v="84000"/>
    <n v="0.4"/>
    <s v="Sortie"/>
  </r>
  <r>
    <s v="Ouest Gear"/>
    <n v="1128299"/>
    <d v="2021-01-10T00:00:00"/>
    <x v="4"/>
    <s v="Nord-est"/>
    <s v="Maine"/>
    <s v="Portland"/>
    <x v="0"/>
    <n v="35"/>
    <n v="375"/>
    <n v="131250"/>
    <n v="32812.5"/>
    <n v="0.25"/>
    <s v="Sortie"/>
  </r>
  <r>
    <s v="Ouest Gear"/>
    <n v="1128299"/>
    <d v="2021-01-10T00:00:00"/>
    <x v="4"/>
    <s v="Nord-est"/>
    <s v="Maine"/>
    <s v="Portland"/>
    <x v="1"/>
    <n v="45"/>
    <n v="375"/>
    <n v="168750"/>
    <n v="33750"/>
    <n v="0.2"/>
    <s v="Sortie"/>
  </r>
  <r>
    <s v="Ouest Gear"/>
    <n v="1128299"/>
    <d v="2021-01-10T00:00:00"/>
    <x v="4"/>
    <s v="Nord-est"/>
    <s v="Maine"/>
    <s v="Portland"/>
    <x v="2"/>
    <n v="45"/>
    <n v="375"/>
    <n v="168750"/>
    <n v="42187.5"/>
    <n v="0.25"/>
    <s v="Sortie"/>
  </r>
  <r>
    <s v="Ouest Gear"/>
    <n v="1128299"/>
    <d v="2021-01-10T00:00:00"/>
    <x v="4"/>
    <s v="Nord-est"/>
    <s v="Maine"/>
    <s v="Portland"/>
    <x v="3"/>
    <n v="45"/>
    <n v="225"/>
    <n v="101250"/>
    <n v="25312.5"/>
    <n v="0.25"/>
    <s v="Sortie"/>
  </r>
  <r>
    <s v="Amazon"/>
    <n v="1185732"/>
    <d v="2021-01-24T00:00:00"/>
    <x v="4"/>
    <s v="Ouest"/>
    <s v="Alaska"/>
    <s v="Anchorage"/>
    <x v="5"/>
    <n v="55.000000000000007"/>
    <n v="300"/>
    <n v="165000.00000000003"/>
    <n v="49500.000000000007"/>
    <n v="0.3"/>
    <s v="Sortie"/>
  </r>
  <r>
    <s v="Amazon"/>
    <n v="1185732"/>
    <d v="2021-02-22T00:00:00"/>
    <x v="5"/>
    <s v="Ouest"/>
    <s v="Alaska"/>
    <s v="Anchorage"/>
    <x v="0"/>
    <n v="55.000000000000007"/>
    <n v="575"/>
    <n v="316250.00000000006"/>
    <n v="110687.50000000003"/>
    <n v="0.35000000000000003"/>
    <s v="Sortie"/>
  </r>
  <r>
    <s v="Amazon"/>
    <n v="1185732"/>
    <d v="2021-02-22T00:00:00"/>
    <x v="5"/>
    <s v="Ouest"/>
    <s v="Alaska"/>
    <s v="Anchorage"/>
    <x v="1"/>
    <n v="55.000000000000007"/>
    <n v="225"/>
    <n v="123750.00000000001"/>
    <n v="43312.500000000007"/>
    <n v="0.35000000000000003"/>
    <s v="Sortie"/>
  </r>
  <r>
    <s v="Amazon"/>
    <n v="1185732"/>
    <d v="2021-02-22T00:00:00"/>
    <x v="5"/>
    <s v="Ouest"/>
    <s v="Alaska"/>
    <s v="Anchorage"/>
    <x v="2"/>
    <n v="45"/>
    <n v="275"/>
    <n v="123750"/>
    <n v="30937.5"/>
    <n v="0.25"/>
    <s v="Sortie"/>
  </r>
  <r>
    <s v="Amazon"/>
    <n v="1185732"/>
    <d v="2021-02-22T00:00:00"/>
    <x v="5"/>
    <s v="Ouest"/>
    <s v="Alaska"/>
    <s v="Anchorage"/>
    <x v="3"/>
    <n v="49.999999999999993"/>
    <n v="175"/>
    <n v="87499.999999999985"/>
    <n v="21874.999999999996"/>
    <n v="0.25"/>
    <s v="Sortie"/>
  </r>
  <r>
    <s v="Amazon"/>
    <n v="1185732"/>
    <d v="2021-02-22T00:00:00"/>
    <x v="5"/>
    <s v="Ouest"/>
    <s v="Alaska"/>
    <s v="Anchorage"/>
    <x v="4"/>
    <n v="65.000000000000014"/>
    <n v="250"/>
    <n v="162500.00000000003"/>
    <n v="40625.000000000007"/>
    <n v="0.25"/>
    <s v="Sortie"/>
  </r>
  <r>
    <s v="Amazon"/>
    <n v="1185732"/>
    <d v="2021-02-22T00:00:00"/>
    <x v="5"/>
    <s v="Ouest"/>
    <s v="Alaska"/>
    <s v="Anchorage"/>
    <x v="5"/>
    <n v="55.000000000000007"/>
    <n v="350"/>
    <n v="192500.00000000003"/>
    <n v="57750.000000000007"/>
    <n v="0.3"/>
    <s v="Sortie"/>
  </r>
  <r>
    <s v="Amazon"/>
    <n v="1185732"/>
    <d v="2021-03-20T00:00:00"/>
    <x v="3"/>
    <s v="Ouest"/>
    <s v="Alaska"/>
    <s v="Anchorage"/>
    <x v="0"/>
    <n v="55.000000000000007"/>
    <n v="545"/>
    <n v="299750.00000000006"/>
    <n v="104912.50000000003"/>
    <n v="0.35000000000000003"/>
    <s v="Sortie"/>
  </r>
  <r>
    <s v="Amazon"/>
    <n v="1185732"/>
    <d v="2021-03-20T00:00:00"/>
    <x v="3"/>
    <s v="Ouest"/>
    <s v="Alaska"/>
    <s v="Anchorage"/>
    <x v="1"/>
    <n v="55.000000000000007"/>
    <n v="250"/>
    <n v="137500.00000000003"/>
    <n v="48125.000000000015"/>
    <n v="0.35000000000000003"/>
    <s v="Sortie"/>
  </r>
  <r>
    <s v="Amazon"/>
    <n v="1185732"/>
    <d v="2021-03-20T00:00:00"/>
    <x v="3"/>
    <s v="Ouest"/>
    <s v="Alaska"/>
    <s v="Anchorage"/>
    <x v="2"/>
    <n v="45"/>
    <n v="275"/>
    <n v="123750"/>
    <n v="30937.5"/>
    <n v="0.25"/>
    <s v="Sortie"/>
  </r>
  <r>
    <s v="Amazon"/>
    <n v="1185732"/>
    <d v="2021-03-20T00:00:00"/>
    <x v="3"/>
    <s v="Ouest"/>
    <s v="Alaska"/>
    <s v="Anchorage"/>
    <x v="3"/>
    <n v="49.999999999999993"/>
    <n v="125"/>
    <n v="62499.999999999993"/>
    <n v="15624.999999999998"/>
    <n v="0.25"/>
    <s v="Sortie"/>
  </r>
  <r>
    <s v="Amazon"/>
    <n v="1185732"/>
    <d v="2021-03-20T00:00:00"/>
    <x v="3"/>
    <s v="Ouest"/>
    <s v="Alaska"/>
    <s v="Anchorage"/>
    <x v="4"/>
    <n v="65.000000000000014"/>
    <n v="175"/>
    <n v="113750.00000000003"/>
    <n v="28437.500000000007"/>
    <n v="0.25"/>
    <s v="Sortie"/>
  </r>
  <r>
    <s v="Amazon"/>
    <n v="1185732"/>
    <d v="2021-03-20T00:00:00"/>
    <x v="3"/>
    <s v="Ouest"/>
    <s v="Alaska"/>
    <s v="Anchorage"/>
    <x v="5"/>
    <n v="55.000000000000007"/>
    <n v="275"/>
    <n v="151250.00000000003"/>
    <n v="45375.000000000007"/>
    <n v="0.3"/>
    <s v="Sortie"/>
  </r>
  <r>
    <s v="Amazon"/>
    <n v="1185732"/>
    <d v="2021-04-21T00:00:00"/>
    <x v="0"/>
    <s v="Ouest"/>
    <s v="Alaska"/>
    <s v="Anchorage"/>
    <x v="0"/>
    <n v="55.000000000000007"/>
    <n v="525"/>
    <n v="288750.00000000006"/>
    <n v="101062.50000000003"/>
    <n v="0.35000000000000003"/>
    <s v="Sortie"/>
  </r>
  <r>
    <s v="Amazon"/>
    <n v="1185732"/>
    <d v="2021-04-21T00:00:00"/>
    <x v="0"/>
    <s v="Ouest"/>
    <s v="Alaska"/>
    <s v="Anchorage"/>
    <x v="1"/>
    <n v="55.000000000000007"/>
    <n v="225"/>
    <n v="123750.00000000001"/>
    <n v="43312.500000000007"/>
    <n v="0.35000000000000003"/>
    <s v="Sortie"/>
  </r>
  <r>
    <s v="Amazon"/>
    <n v="1185732"/>
    <d v="2021-04-21T00:00:00"/>
    <x v="0"/>
    <s v="Ouest"/>
    <s v="Alaska"/>
    <s v="Anchorage"/>
    <x v="2"/>
    <n v="45"/>
    <n v="225"/>
    <n v="101250"/>
    <n v="25312.5"/>
    <n v="0.25"/>
    <s v="Sortie"/>
  </r>
  <r>
    <s v="Amazon"/>
    <n v="1185732"/>
    <d v="2021-04-21T00:00:00"/>
    <x v="0"/>
    <s v="Ouest"/>
    <s v="Alaska"/>
    <s v="Anchorage"/>
    <x v="3"/>
    <n v="49.999999999999993"/>
    <n v="150"/>
    <n v="74999.999999999985"/>
    <n v="18749.999999999996"/>
    <n v="0.25"/>
    <s v="Sortie"/>
  </r>
  <r>
    <s v="Amazon"/>
    <n v="1185732"/>
    <d v="2021-04-21T00:00:00"/>
    <x v="0"/>
    <s v="Ouest"/>
    <s v="Alaska"/>
    <s v="Anchorage"/>
    <x v="4"/>
    <n v="60.000000000000007"/>
    <n v="150"/>
    <n v="90000.000000000015"/>
    <n v="22500.000000000004"/>
    <n v="0.25"/>
    <s v="Sortie"/>
  </r>
  <r>
    <s v="Amazon"/>
    <n v="1185732"/>
    <d v="2021-04-21T00:00:00"/>
    <x v="0"/>
    <s v="Ouest"/>
    <s v="Alaska"/>
    <s v="Anchorage"/>
    <x v="5"/>
    <n v="50"/>
    <n v="300"/>
    <n v="150000"/>
    <n v="45000"/>
    <n v="0.3"/>
    <s v="Sortie"/>
  </r>
  <r>
    <s v="Amazon"/>
    <n v="1185732"/>
    <d v="2021-05-20T00:00:00"/>
    <x v="1"/>
    <s v="Ouest"/>
    <s v="Alaska"/>
    <s v="Anchorage"/>
    <x v="0"/>
    <n v="65"/>
    <n v="570"/>
    <n v="370500"/>
    <n v="129675.00000000001"/>
    <n v="0.35000000000000003"/>
    <s v="Sortie"/>
  </r>
  <r>
    <s v="Amazon"/>
    <n v="1185732"/>
    <d v="2021-05-20T00:00:00"/>
    <x v="1"/>
    <s v="Ouest"/>
    <s v="Alaska"/>
    <s v="Anchorage"/>
    <x v="1"/>
    <n v="60.000000000000007"/>
    <n v="275"/>
    <n v="165000.00000000003"/>
    <n v="57750.000000000015"/>
    <n v="0.35000000000000003"/>
    <s v="Sortie"/>
  </r>
  <r>
    <s v="Amazon"/>
    <n v="1185732"/>
    <d v="2021-05-20T00:00:00"/>
    <x v="1"/>
    <s v="Ouest"/>
    <s v="Alaska"/>
    <s v="Anchorage"/>
    <x v="2"/>
    <n v="55.000000000000007"/>
    <n v="300"/>
    <n v="165000.00000000003"/>
    <n v="41250.000000000007"/>
    <n v="0.25"/>
    <s v="Sortie"/>
  </r>
  <r>
    <s v="Amazon"/>
    <n v="1185732"/>
    <d v="2021-05-20T00:00:00"/>
    <x v="1"/>
    <s v="Ouest"/>
    <s v="Alaska"/>
    <s v="Anchorage"/>
    <x v="3"/>
    <n v="55.000000000000007"/>
    <n v="250"/>
    <n v="137500.00000000003"/>
    <n v="34375.000000000007"/>
    <n v="0.25"/>
    <s v="Sortie"/>
  </r>
  <r>
    <s v="Amazon"/>
    <n v="1185732"/>
    <d v="2021-05-20T00:00:00"/>
    <x v="1"/>
    <s v="Ouest"/>
    <s v="Alaska"/>
    <s v="Anchorage"/>
    <x v="4"/>
    <n v="65"/>
    <n v="275"/>
    <n v="178750"/>
    <n v="44687.5"/>
    <n v="0.25"/>
    <s v="Sortie"/>
  </r>
  <r>
    <s v="Amazon"/>
    <n v="1185732"/>
    <d v="2021-05-20T00:00:00"/>
    <x v="1"/>
    <s v="Ouest"/>
    <s v="Alaska"/>
    <s v="Anchorage"/>
    <x v="5"/>
    <n v="70"/>
    <n v="400"/>
    <n v="280000"/>
    <n v="84000"/>
    <n v="0.3"/>
    <s v="Sortie"/>
  </r>
  <r>
    <s v="Amazon"/>
    <n v="1185732"/>
    <d v="2021-06-22T00:00:00"/>
    <x v="6"/>
    <s v="Ouest"/>
    <s v="Alaska"/>
    <s v="Anchorage"/>
    <x v="0"/>
    <n v="65"/>
    <n v="650"/>
    <n v="422500"/>
    <n v="147875"/>
    <n v="0.35000000000000003"/>
    <s v="Sortie"/>
  </r>
  <r>
    <s v="Amazon"/>
    <n v="1185732"/>
    <d v="2021-06-22T00:00:00"/>
    <x v="6"/>
    <s v="Ouest"/>
    <s v="Alaska"/>
    <s v="Anchorage"/>
    <x v="1"/>
    <n v="60.000000000000007"/>
    <n v="400"/>
    <n v="240000.00000000003"/>
    <n v="84000.000000000015"/>
    <n v="0.35000000000000003"/>
    <s v="Sortie"/>
  </r>
  <r>
    <s v="Amazon"/>
    <n v="1185732"/>
    <d v="2021-06-22T00:00:00"/>
    <x v="6"/>
    <s v="Ouest"/>
    <s v="Alaska"/>
    <s v="Anchorage"/>
    <x v="2"/>
    <n v="55.000000000000007"/>
    <n v="325"/>
    <n v="178750.00000000003"/>
    <n v="44687.500000000007"/>
    <n v="0.25"/>
    <s v="Sortie"/>
  </r>
  <r>
    <s v="Amazon"/>
    <n v="1185732"/>
    <d v="2021-06-22T00:00:00"/>
    <x v="6"/>
    <s v="Ouest"/>
    <s v="Alaska"/>
    <s v="Anchorage"/>
    <x v="3"/>
    <n v="55.000000000000007"/>
    <n v="300"/>
    <n v="165000.00000000003"/>
    <n v="41250.000000000007"/>
    <n v="0.25"/>
    <s v="Sortie"/>
  </r>
  <r>
    <s v="Amazon"/>
    <n v="1185732"/>
    <d v="2021-06-22T00:00:00"/>
    <x v="6"/>
    <s v="Ouest"/>
    <s v="Alaska"/>
    <s v="Anchorage"/>
    <x v="4"/>
    <n v="65"/>
    <n v="300"/>
    <n v="195000"/>
    <n v="48750"/>
    <n v="0.25"/>
    <s v="Sortie"/>
  </r>
  <r>
    <s v="Amazon"/>
    <n v="1185732"/>
    <d v="2021-06-22T00:00:00"/>
    <x v="6"/>
    <s v="Ouest"/>
    <s v="Alaska"/>
    <s v="Anchorage"/>
    <x v="5"/>
    <n v="70"/>
    <n v="450"/>
    <n v="315000"/>
    <n v="94500"/>
    <n v="0.3"/>
    <s v="Sortie"/>
  </r>
  <r>
    <s v="Amazon"/>
    <n v="1185732"/>
    <d v="2021-07-20T00:00:00"/>
    <x v="6"/>
    <s v="Ouest"/>
    <s v="Alaska"/>
    <s v="Anchorage"/>
    <x v="0"/>
    <n v="65"/>
    <n v="675"/>
    <n v="438750"/>
    <n v="153562.50000000003"/>
    <n v="0.35000000000000003"/>
    <s v="Sortie"/>
  </r>
  <r>
    <s v="Amazon"/>
    <n v="1185732"/>
    <d v="2021-07-20T00:00:00"/>
    <x v="6"/>
    <s v="Ouest"/>
    <s v="Alaska"/>
    <s v="Anchorage"/>
    <x v="1"/>
    <n v="60.000000000000007"/>
    <n v="425"/>
    <n v="255000.00000000003"/>
    <n v="89250.000000000015"/>
    <n v="0.35000000000000003"/>
    <s v="Sortie"/>
  </r>
  <r>
    <s v="Amazon"/>
    <n v="1185732"/>
    <d v="2021-07-20T00:00:00"/>
    <x v="6"/>
    <s v="Ouest"/>
    <s v="Alaska"/>
    <s v="Anchorage"/>
    <x v="2"/>
    <n v="55.000000000000007"/>
    <n v="350"/>
    <n v="192500.00000000003"/>
    <n v="48125.000000000007"/>
    <n v="0.25"/>
    <s v="Sortie"/>
  </r>
  <r>
    <s v="Amazon"/>
    <n v="1185732"/>
    <d v="2021-07-20T00:00:00"/>
    <x v="6"/>
    <s v="Ouest"/>
    <s v="Alaska"/>
    <s v="Anchorage"/>
    <x v="3"/>
    <n v="55.000000000000007"/>
    <n v="300"/>
    <n v="165000.00000000003"/>
    <n v="41250.000000000007"/>
    <n v="0.25"/>
    <s v="Sortie"/>
  </r>
  <r>
    <s v="Amazon"/>
    <n v="1185732"/>
    <d v="2021-07-20T00:00:00"/>
    <x v="6"/>
    <s v="Ouest"/>
    <s v="Alaska"/>
    <s v="Anchorage"/>
    <x v="4"/>
    <n v="65"/>
    <n v="325"/>
    <n v="211250"/>
    <n v="52812.5"/>
    <n v="0.25"/>
    <s v="Sortie"/>
  </r>
  <r>
    <s v="Amazon"/>
    <n v="1185732"/>
    <d v="2021-07-20T00:00:00"/>
    <x v="6"/>
    <s v="Ouest"/>
    <s v="Alaska"/>
    <s v="Anchorage"/>
    <x v="5"/>
    <n v="70"/>
    <n v="500"/>
    <n v="350000"/>
    <n v="105000"/>
    <n v="0.3"/>
    <s v="Sortie"/>
  </r>
  <r>
    <s v="Amazon"/>
    <n v="1185732"/>
    <d v="2021-08-21T00:00:00"/>
    <x v="3"/>
    <s v="Ouest"/>
    <s v="Alaska"/>
    <s v="Anchorage"/>
    <x v="0"/>
    <n v="65"/>
    <n v="650"/>
    <n v="422500"/>
    <n v="147875"/>
    <n v="0.35000000000000003"/>
    <s v="Sortie"/>
  </r>
  <r>
    <s v="Amazon"/>
    <n v="1185732"/>
    <d v="2021-08-21T00:00:00"/>
    <x v="3"/>
    <s v="Ouest"/>
    <s v="Alaska"/>
    <s v="Anchorage"/>
    <x v="1"/>
    <n v="60.000000000000007"/>
    <n v="425"/>
    <n v="255000.00000000003"/>
    <n v="89250.000000000015"/>
    <n v="0.35000000000000003"/>
    <s v="Sortie"/>
  </r>
  <r>
    <s v="Amazon"/>
    <n v="1185732"/>
    <d v="2021-08-21T00:00:00"/>
    <x v="3"/>
    <s v="Ouest"/>
    <s v="Alaska"/>
    <s v="Anchorage"/>
    <x v="2"/>
    <n v="55.000000000000007"/>
    <n v="350"/>
    <n v="192500.00000000003"/>
    <n v="48125.000000000007"/>
    <n v="0.25"/>
    <s v="Sortie"/>
  </r>
  <r>
    <s v="Amazon"/>
    <n v="1185732"/>
    <d v="2021-08-21T00:00:00"/>
    <x v="3"/>
    <s v="Ouest"/>
    <s v="Alaska"/>
    <s v="Anchorage"/>
    <x v="3"/>
    <n v="55.000000000000007"/>
    <n v="250"/>
    <n v="137500.00000000003"/>
    <n v="34375.000000000007"/>
    <n v="0.25"/>
    <s v="Sortie"/>
  </r>
  <r>
    <s v="Amazon"/>
    <n v="1185732"/>
    <d v="2021-08-21T00:00:00"/>
    <x v="3"/>
    <s v="Ouest"/>
    <s v="Alaska"/>
    <s v="Anchorage"/>
    <x v="4"/>
    <n v="65"/>
    <n v="225"/>
    <n v="146250"/>
    <n v="36562.5"/>
    <n v="0.25"/>
    <s v="Sortie"/>
  </r>
  <r>
    <s v="Amazon"/>
    <n v="1185732"/>
    <d v="2021-08-21T00:00:00"/>
    <x v="3"/>
    <s v="Ouest"/>
    <s v="Alaska"/>
    <s v="Anchorage"/>
    <x v="5"/>
    <n v="70"/>
    <n v="400"/>
    <n v="280000"/>
    <n v="84000"/>
    <n v="0.3"/>
    <s v="Sortie"/>
  </r>
  <r>
    <s v="Amazon"/>
    <n v="1185732"/>
    <d v="2021-09-20T00:00:00"/>
    <x v="5"/>
    <s v="Ouest"/>
    <s v="Alaska"/>
    <s v="Anchorage"/>
    <x v="0"/>
    <n v="65"/>
    <n v="525"/>
    <n v="341250"/>
    <n v="119437.50000000001"/>
    <n v="0.35000000000000003"/>
    <s v="Sortie"/>
  </r>
  <r>
    <s v="Amazon"/>
    <n v="1185732"/>
    <d v="2021-09-20T00:00:00"/>
    <x v="5"/>
    <s v="Ouest"/>
    <s v="Alaska"/>
    <s v="Anchorage"/>
    <x v="1"/>
    <n v="60.000000000000007"/>
    <n v="325"/>
    <n v="195000.00000000003"/>
    <n v="68250.000000000015"/>
    <n v="0.35000000000000003"/>
    <s v="Sortie"/>
  </r>
  <r>
    <s v="Amazon"/>
    <n v="1185732"/>
    <d v="2021-09-20T00:00:00"/>
    <x v="5"/>
    <s v="Ouest"/>
    <s v="Alaska"/>
    <s v="Anchorage"/>
    <x v="2"/>
    <n v="55.000000000000007"/>
    <n v="225"/>
    <n v="123750.00000000001"/>
    <n v="30937.500000000004"/>
    <n v="0.25"/>
    <s v="Sortie"/>
  </r>
  <r>
    <s v="Amazon"/>
    <n v="1185732"/>
    <d v="2021-09-20T00:00:00"/>
    <x v="5"/>
    <s v="Ouest"/>
    <s v="Alaska"/>
    <s v="Anchorage"/>
    <x v="3"/>
    <n v="55.000000000000007"/>
    <n v="200"/>
    <n v="110000.00000000001"/>
    <n v="27500.000000000004"/>
    <n v="0.25"/>
    <s v="Sortie"/>
  </r>
  <r>
    <s v="Amazon"/>
    <n v="1185732"/>
    <d v="2021-09-20T00:00:00"/>
    <x v="5"/>
    <s v="Ouest"/>
    <s v="Alaska"/>
    <s v="Anchorage"/>
    <x v="4"/>
    <n v="65"/>
    <n v="200"/>
    <n v="130000"/>
    <n v="32500"/>
    <n v="0.25"/>
    <s v="Sortie"/>
  </r>
  <r>
    <s v="Amazon"/>
    <n v="1185732"/>
    <d v="2021-09-20T00:00:00"/>
    <x v="5"/>
    <s v="Ouest"/>
    <s v="Alaska"/>
    <s v="Anchorage"/>
    <x v="5"/>
    <n v="70"/>
    <n v="300"/>
    <n v="210000"/>
    <n v="63000"/>
    <n v="0.3"/>
    <s v="Sortie"/>
  </r>
  <r>
    <s v="Amazon"/>
    <n v="1185732"/>
    <d v="2021-10-22T00:00:00"/>
    <x v="2"/>
    <s v="Ouest"/>
    <s v="Alaska"/>
    <s v="Anchorage"/>
    <x v="0"/>
    <n v="70"/>
    <n v="450"/>
    <n v="315000"/>
    <n v="110250.00000000001"/>
    <n v="0.35000000000000003"/>
    <s v="Sortie"/>
  </r>
  <r>
    <s v="Amazon"/>
    <n v="1185732"/>
    <d v="2021-10-22T00:00:00"/>
    <x v="2"/>
    <s v="Ouest"/>
    <s v="Alaska"/>
    <s v="Anchorage"/>
    <x v="1"/>
    <n v="65.000000000000014"/>
    <n v="275"/>
    <n v="178750.00000000003"/>
    <n v="62562.500000000015"/>
    <n v="0.35000000000000003"/>
    <s v="Sortie"/>
  </r>
  <r>
    <s v="Amazon"/>
    <n v="1185732"/>
    <d v="2021-10-22T00:00:00"/>
    <x v="2"/>
    <s v="Ouest"/>
    <s v="Alaska"/>
    <s v="Anchorage"/>
    <x v="2"/>
    <n v="65.000000000000014"/>
    <n v="175"/>
    <n v="113750.00000000003"/>
    <n v="28437.500000000007"/>
    <n v="0.25"/>
    <s v="Sortie"/>
  </r>
  <r>
    <s v="Amazon"/>
    <n v="1185732"/>
    <d v="2021-10-22T00:00:00"/>
    <x v="2"/>
    <s v="Ouest"/>
    <s v="Alaska"/>
    <s v="Anchorage"/>
    <x v="3"/>
    <n v="65.000000000000014"/>
    <n v="150"/>
    <n v="97500.000000000015"/>
    <n v="24375.000000000004"/>
    <n v="0.25"/>
    <s v="Sortie"/>
  </r>
  <r>
    <s v="Amazon"/>
    <n v="1185732"/>
    <d v="2021-10-22T00:00:00"/>
    <x v="2"/>
    <s v="Ouest"/>
    <s v="Alaska"/>
    <s v="Anchorage"/>
    <x v="4"/>
    <n v="75.000000000000014"/>
    <n v="150"/>
    <n v="112500.00000000001"/>
    <n v="28125.000000000004"/>
    <n v="0.25"/>
    <s v="Sortie"/>
  </r>
  <r>
    <s v="Amazon"/>
    <n v="1185732"/>
    <d v="2021-10-22T00:00:00"/>
    <x v="2"/>
    <s v="Ouest"/>
    <s v="Alaska"/>
    <s v="Anchorage"/>
    <x v="5"/>
    <n v="80"/>
    <n v="275"/>
    <n v="220000"/>
    <n v="66000"/>
    <n v="0.3"/>
    <s v="Sortie"/>
  </r>
  <r>
    <s v="Amazon"/>
    <n v="1185732"/>
    <d v="2021-11-21T00:00:00"/>
    <x v="4"/>
    <s v="Ouest"/>
    <s v="Alaska"/>
    <s v="Anchorage"/>
    <x v="0"/>
    <n v="75.000000000000014"/>
    <n v="425"/>
    <n v="318750.00000000006"/>
    <n v="111562.50000000003"/>
    <n v="0.35000000000000003"/>
    <s v="Sortie"/>
  </r>
  <r>
    <s v="Amazon"/>
    <n v="1185732"/>
    <d v="2021-11-21T00:00:00"/>
    <x v="4"/>
    <s v="Ouest"/>
    <s v="Alaska"/>
    <s v="Anchorage"/>
    <x v="1"/>
    <n v="65.000000000000014"/>
    <n v="300"/>
    <n v="195000.00000000003"/>
    <n v="68250.000000000015"/>
    <n v="0.35000000000000003"/>
    <s v="Sortie"/>
  </r>
  <r>
    <s v="Amazon"/>
    <n v="1185732"/>
    <d v="2021-11-21T00:00:00"/>
    <x v="4"/>
    <s v="Ouest"/>
    <s v="Alaska"/>
    <s v="Anchorage"/>
    <x v="2"/>
    <n v="65.000000000000014"/>
    <n v="320"/>
    <n v="208000.00000000006"/>
    <n v="52000.000000000015"/>
    <n v="0.25"/>
    <s v="Sortie"/>
  </r>
  <r>
    <s v="Amazon"/>
    <n v="1185732"/>
    <d v="2021-11-21T00:00:00"/>
    <x v="4"/>
    <s v="Ouest"/>
    <s v="Alaska"/>
    <s v="Anchorage"/>
    <x v="3"/>
    <n v="65.000000000000014"/>
    <n v="300"/>
    <n v="195000.00000000003"/>
    <n v="48750.000000000007"/>
    <n v="0.25"/>
    <s v="Sortie"/>
  </r>
  <r>
    <s v="Amazon"/>
    <n v="1185732"/>
    <d v="2021-11-21T00:00:00"/>
    <x v="4"/>
    <s v="Ouest"/>
    <s v="Alaska"/>
    <s v="Anchorage"/>
    <x v="4"/>
    <n v="75.000000000000014"/>
    <n v="275"/>
    <n v="206250.00000000003"/>
    <n v="51562.500000000007"/>
    <n v="0.25"/>
    <s v="Sortie"/>
  </r>
  <r>
    <s v="Amazon"/>
    <n v="1185732"/>
    <d v="2021-11-21T00:00:00"/>
    <x v="4"/>
    <s v="Ouest"/>
    <s v="Alaska"/>
    <s v="Anchorage"/>
    <x v="5"/>
    <n v="80"/>
    <n v="375"/>
    <n v="300000"/>
    <n v="90000"/>
    <n v="0.3"/>
    <s v="Sortie"/>
  </r>
  <r>
    <s v="Amazon"/>
    <n v="1185732"/>
    <d v="2021-12-20T00:00:00"/>
    <x v="5"/>
    <s v="Ouest"/>
    <s v="Alaska"/>
    <s v="Anchorage"/>
    <x v="0"/>
    <n v="75.000000000000014"/>
    <n v="600"/>
    <n v="450000.00000000006"/>
    <n v="157500.00000000003"/>
    <n v="0.35000000000000003"/>
    <s v="Sortie"/>
  </r>
  <r>
    <s v="Amazon"/>
    <n v="1185732"/>
    <d v="2021-12-20T00:00:00"/>
    <x v="5"/>
    <s v="Ouest"/>
    <s v="Alaska"/>
    <s v="Anchorage"/>
    <x v="1"/>
    <n v="65.000000000000014"/>
    <n v="400"/>
    <n v="260000.00000000006"/>
    <n v="91000.000000000029"/>
    <n v="0.35000000000000003"/>
    <s v="Sortie"/>
  </r>
  <r>
    <s v="Foot Locker"/>
    <n v="1128299"/>
    <d v="2021-01-10T00:00:00"/>
    <x v="4"/>
    <s v="Ouest"/>
    <s v="Alaska"/>
    <s v="Anchorage"/>
    <x v="0"/>
    <n v="35"/>
    <n v="375"/>
    <n v="131250"/>
    <n v="32812.5"/>
    <n v="0.25"/>
    <s v="Sortie"/>
  </r>
  <r>
    <s v="Foot Locker"/>
    <n v="1128299"/>
    <d v="2021-01-10T00:00:00"/>
    <x v="4"/>
    <s v="Ouest"/>
    <s v="Alaska"/>
    <s v="Anchorage"/>
    <x v="1"/>
    <n v="45"/>
    <n v="375"/>
    <n v="168750"/>
    <n v="33750"/>
    <n v="0.2"/>
    <s v="Sortie"/>
  </r>
  <r>
    <s v="Foot Locker"/>
    <n v="1128299"/>
    <d v="2021-01-10T00:00:00"/>
    <x v="4"/>
    <s v="Ouest"/>
    <s v="Alaska"/>
    <s v="Anchorage"/>
    <x v="2"/>
    <n v="45"/>
    <n v="375"/>
    <n v="168750"/>
    <n v="42187.5"/>
    <n v="0.25"/>
    <s v="Sortie"/>
  </r>
  <r>
    <s v="Foot Locker"/>
    <n v="1128299"/>
    <d v="2021-01-10T00:00:00"/>
    <x v="4"/>
    <s v="Ouest"/>
    <s v="Alaska"/>
    <s v="Anchorage"/>
    <x v="3"/>
    <n v="45"/>
    <n v="225"/>
    <n v="101250"/>
    <n v="25312.5"/>
    <n v="0.25"/>
    <s v="Sortie"/>
  </r>
  <r>
    <s v="Foot Locker"/>
    <n v="1128299"/>
    <d v="2021-01-10T00:00:00"/>
    <x v="4"/>
    <s v="Ouest"/>
    <s v="Alaska"/>
    <s v="Anchorage"/>
    <x v="4"/>
    <n v="50"/>
    <n v="175"/>
    <n v="87500"/>
    <n v="13125"/>
    <n v="0.15"/>
    <s v="Sortie"/>
  </r>
  <r>
    <s v="Foot Locker"/>
    <n v="1128299"/>
    <d v="2021-01-10T00:00:00"/>
    <x v="4"/>
    <s v="Ouest"/>
    <s v="Alaska"/>
    <s v="Anchorage"/>
    <x v="5"/>
    <n v="45"/>
    <n v="425"/>
    <n v="191250"/>
    <n v="76500"/>
    <n v="0.4"/>
    <s v="Sortie"/>
  </r>
  <r>
    <s v="Foot Locker"/>
    <n v="1128299"/>
    <d v="2021-02-10T00:00:00"/>
    <x v="0"/>
    <s v="Ouest"/>
    <s v="Alaska"/>
    <s v="Anchorage"/>
    <x v="0"/>
    <n v="35"/>
    <n v="475"/>
    <n v="166250"/>
    <n v="41562.5"/>
    <n v="0.25"/>
    <s v="Sortie"/>
  </r>
  <r>
    <s v="Foot Locker"/>
    <n v="1128299"/>
    <d v="2021-02-10T00:00:00"/>
    <x v="0"/>
    <s v="Ouest"/>
    <s v="Alaska"/>
    <s v="Anchorage"/>
    <x v="1"/>
    <n v="45"/>
    <n v="375"/>
    <n v="168750"/>
    <n v="33750"/>
    <n v="0.2"/>
    <s v="Sortie"/>
  </r>
  <r>
    <s v="Foot Locker"/>
    <n v="1128299"/>
    <d v="2021-02-10T00:00:00"/>
    <x v="0"/>
    <s v="Ouest"/>
    <s v="Alaska"/>
    <s v="Anchorage"/>
    <x v="2"/>
    <n v="45"/>
    <n v="375"/>
    <n v="168750"/>
    <n v="42187.5"/>
    <n v="0.25"/>
    <s v="Sortie"/>
  </r>
  <r>
    <s v="Foot Locker"/>
    <n v="1128299"/>
    <d v="2021-02-10T00:00:00"/>
    <x v="0"/>
    <s v="Ouest"/>
    <s v="Hawaii"/>
    <s v="Honolulu"/>
    <x v="3"/>
    <n v="45"/>
    <n v="225"/>
    <n v="101250"/>
    <n v="25312.5"/>
    <n v="0.25"/>
    <s v="Sortie"/>
  </r>
  <r>
    <s v="Foot Locker"/>
    <n v="1128299"/>
    <d v="2021-02-10T00:00:00"/>
    <x v="0"/>
    <s v="Ouest"/>
    <s v="Hawaii"/>
    <s v="Honolulu"/>
    <x v="4"/>
    <n v="50"/>
    <n v="150"/>
    <n v="75000"/>
    <n v="11250"/>
    <n v="0.15"/>
    <s v="Sortie"/>
  </r>
  <r>
    <s v="Foot Locker"/>
    <n v="1128299"/>
    <d v="2021-02-10T00:00:00"/>
    <x v="0"/>
    <s v="Ouest"/>
    <s v="Hawaii"/>
    <s v="Honolulu"/>
    <x v="5"/>
    <n v="45"/>
    <n v="350"/>
    <n v="157500"/>
    <n v="63000"/>
    <n v="0.4"/>
    <s v="Sortie"/>
  </r>
  <r>
    <s v="Foot Locker"/>
    <n v="1128299"/>
    <d v="2021-03-09T00:00:00"/>
    <x v="6"/>
    <s v="Ouest"/>
    <s v="Hawaii"/>
    <s v="Honolulu"/>
    <x v="0"/>
    <n v="45"/>
    <n v="500"/>
    <n v="225000"/>
    <n v="56250"/>
    <n v="0.25"/>
    <s v="Sortie"/>
  </r>
  <r>
    <s v="Foot Locker"/>
    <n v="1128299"/>
    <d v="2021-03-09T00:00:00"/>
    <x v="6"/>
    <s v="Ouest"/>
    <s v="Hawaii"/>
    <s v="Honolulu"/>
    <x v="1"/>
    <n v="54.999999999999993"/>
    <n v="350"/>
    <n v="192499.99999999997"/>
    <n v="38499.999999999993"/>
    <n v="0.2"/>
    <s v="Sortie"/>
  </r>
  <r>
    <s v="Foot Locker"/>
    <n v="1128299"/>
    <d v="2021-03-09T00:00:00"/>
    <x v="6"/>
    <s v="Ouest"/>
    <s v="Hawaii"/>
    <s v="Honolulu"/>
    <x v="2"/>
    <n v="59.999999999999986"/>
    <n v="375"/>
    <n v="224999.99999999994"/>
    <n v="56249.999999999985"/>
    <n v="0.25"/>
    <s v="Sortie"/>
  </r>
  <r>
    <s v="Foot Locker"/>
    <n v="1128299"/>
    <d v="2021-03-09T00:00:00"/>
    <x v="6"/>
    <s v="Ouest"/>
    <s v="Hawaii"/>
    <s v="Honolulu"/>
    <x v="3"/>
    <n v="54.999999999999993"/>
    <n v="275"/>
    <n v="151249.99999999997"/>
    <n v="37812.499999999993"/>
    <n v="0.25"/>
    <s v="Sortie"/>
  </r>
  <r>
    <s v="Foot Locker"/>
    <n v="1128299"/>
    <d v="2021-03-09T00:00:00"/>
    <x v="6"/>
    <s v="Ouest"/>
    <s v="Hawaii"/>
    <s v="Honolulu"/>
    <x v="4"/>
    <n v="60"/>
    <n v="125"/>
    <n v="75000"/>
    <n v="11250"/>
    <n v="0.15"/>
    <s v="Sortie"/>
  </r>
  <r>
    <s v="Foot Locker"/>
    <n v="1128299"/>
    <d v="2021-03-09T00:00:00"/>
    <x v="6"/>
    <s v="Ouest"/>
    <s v="Hawaii"/>
    <s v="Honolulu"/>
    <x v="5"/>
    <n v="54.999999999999993"/>
    <n v="325"/>
    <n v="178749.99999999997"/>
    <n v="71499.999999999985"/>
    <n v="0.4"/>
    <s v="Sortie"/>
  </r>
  <r>
    <s v="Foot Locker"/>
    <n v="1128299"/>
    <d v="2021-04-10T00:00:00"/>
    <x v="3"/>
    <s v="Ouest"/>
    <s v="Hawaii"/>
    <s v="Honolulu"/>
    <x v="0"/>
    <n v="60"/>
    <n v="500"/>
    <n v="300000"/>
    <n v="75000"/>
    <n v="0.25"/>
    <s v="Sortie"/>
  </r>
  <r>
    <s v="Foot Locker"/>
    <n v="1128299"/>
    <d v="2021-04-10T00:00:00"/>
    <x v="3"/>
    <s v="Ouest"/>
    <s v="Hawaii"/>
    <s v="Honolulu"/>
    <x v="1"/>
    <n v="65"/>
    <n v="300"/>
    <n v="195000"/>
    <n v="39000"/>
    <n v="0.2"/>
    <s v="Sortie"/>
  </r>
  <r>
    <s v="Foot Locker"/>
    <n v="1128299"/>
    <d v="2021-04-10T00:00:00"/>
    <x v="3"/>
    <s v="Ouest"/>
    <s v="Hawaii"/>
    <s v="Honolulu"/>
    <x v="2"/>
    <n v="65"/>
    <n v="350"/>
    <n v="227500"/>
    <n v="56875"/>
    <n v="0.25"/>
    <s v="Sortie"/>
  </r>
  <r>
    <s v="Foot Locker"/>
    <n v="1128299"/>
    <d v="2021-04-10T00:00:00"/>
    <x v="3"/>
    <s v="Ouest"/>
    <s v="Hawaii"/>
    <s v="Honolulu"/>
    <x v="3"/>
    <n v="50"/>
    <n v="250"/>
    <n v="125000"/>
    <n v="31250"/>
    <n v="0.25"/>
    <s v="Sortie"/>
  </r>
  <r>
    <s v="Foot Locker"/>
    <n v="1128299"/>
    <d v="2021-04-10T00:00:00"/>
    <x v="3"/>
    <s v="Ouest"/>
    <s v="Hawaii"/>
    <s v="Honolulu"/>
    <x v="4"/>
    <n v="55.000000000000007"/>
    <n v="150"/>
    <n v="82500.000000000015"/>
    <n v="12375.000000000002"/>
    <n v="0.15"/>
    <s v="Sortie"/>
  </r>
  <r>
    <s v="Foot Locker"/>
    <n v="1128299"/>
    <d v="2021-04-10T00:00:00"/>
    <x v="3"/>
    <s v="Ouest"/>
    <s v="Hawaii"/>
    <s v="Honolulu"/>
    <x v="5"/>
    <n v="70"/>
    <n v="325"/>
    <n v="227500"/>
    <n v="91000"/>
    <n v="0.4"/>
    <s v="Sortie"/>
  </r>
  <r>
    <s v="Foot Locker"/>
    <n v="1128299"/>
    <d v="2021-05-11T00:00:00"/>
    <x v="6"/>
    <s v="Ouest"/>
    <s v="Hawaii"/>
    <s v="Honolulu"/>
    <x v="0"/>
    <n v="54.999999999999993"/>
    <n v="525"/>
    <n v="288749.99999999994"/>
    <n v="72187.499999999985"/>
    <n v="0.25"/>
    <s v="Sortie"/>
  </r>
  <r>
    <s v="Foot Locker"/>
    <n v="1128299"/>
    <d v="2021-05-11T00:00:00"/>
    <x v="6"/>
    <s v="Ouest"/>
    <s v="Hawaii"/>
    <s v="Honolulu"/>
    <x v="1"/>
    <n v="60"/>
    <n v="375"/>
    <n v="225000"/>
    <n v="45000"/>
    <n v="0.2"/>
    <s v="Sortie"/>
  </r>
  <r>
    <s v="Foot Locker"/>
    <n v="1128299"/>
    <d v="2021-05-11T00:00:00"/>
    <x v="6"/>
    <s v="Ouest"/>
    <s v="Hawaii"/>
    <s v="Honolulu"/>
    <x v="2"/>
    <n v="60"/>
    <n v="375"/>
    <n v="225000"/>
    <n v="56250"/>
    <n v="0.25"/>
    <s v="Sortie"/>
  </r>
  <r>
    <s v="Foot Locker"/>
    <n v="1128299"/>
    <d v="2021-05-11T00:00:00"/>
    <x v="6"/>
    <s v="Ouest"/>
    <s v="Hawaii"/>
    <s v="Honolulu"/>
    <x v="3"/>
    <n v="54.999999999999993"/>
    <n v="275"/>
    <n v="151249.99999999997"/>
    <n v="37812.499999999993"/>
    <n v="0.25"/>
    <s v="Sortie"/>
  </r>
  <r>
    <s v="Foot Locker"/>
    <n v="1128299"/>
    <d v="2021-05-11T00:00:00"/>
    <x v="6"/>
    <s v="Ouest"/>
    <s v="Hawaii"/>
    <s v="Honolulu"/>
    <x v="4"/>
    <n v="60"/>
    <n v="175"/>
    <n v="105000"/>
    <n v="15750"/>
    <n v="0.15"/>
    <s v="Sortie"/>
  </r>
  <r>
    <s v="Foot Locker"/>
    <n v="1128299"/>
    <d v="2021-05-11T00:00:00"/>
    <x v="6"/>
    <s v="Ouest"/>
    <s v="Hawaii"/>
    <s v="Honolulu"/>
    <x v="5"/>
    <n v="75"/>
    <n v="475"/>
    <n v="356250"/>
    <n v="142500"/>
    <n v="0.4"/>
    <s v="Sortie"/>
  </r>
  <r>
    <s v="Foot Locker"/>
    <n v="1128299"/>
    <d v="2021-06-10T00:00:00"/>
    <x v="1"/>
    <s v="Ouest"/>
    <s v="Hawaii"/>
    <s v="Honolulu"/>
    <x v="0"/>
    <n v="70"/>
    <n v="725"/>
    <n v="507500"/>
    <n v="126875"/>
    <n v="0.25"/>
    <s v="Sortie"/>
  </r>
  <r>
    <s v="Foot Locker"/>
    <n v="1128299"/>
    <d v="2021-06-10T00:00:00"/>
    <x v="1"/>
    <s v="Ouest"/>
    <s v="Hawaii"/>
    <s v="Honolulu"/>
    <x v="1"/>
    <n v="75"/>
    <n v="600"/>
    <n v="450000"/>
    <n v="90000"/>
    <n v="0.2"/>
    <s v="Sortie"/>
  </r>
  <r>
    <s v="Foot Locker"/>
    <n v="1128299"/>
    <d v="2021-06-10T00:00:00"/>
    <x v="1"/>
    <s v="Ouest"/>
    <s v="Hawaii"/>
    <s v="Honolulu"/>
    <x v="2"/>
    <n v="75"/>
    <n v="600"/>
    <n v="450000"/>
    <n v="112500"/>
    <n v="0.25"/>
    <s v="Sortie"/>
  </r>
  <r>
    <s v="Foot Locker"/>
    <n v="1128299"/>
    <d v="2021-06-10T00:00:00"/>
    <x v="1"/>
    <s v="Ouest"/>
    <s v="Hawaii"/>
    <s v="Honolulu"/>
    <x v="3"/>
    <n v="75"/>
    <n v="475"/>
    <n v="356250"/>
    <n v="89062.5"/>
    <n v="0.25"/>
    <s v="Sortie"/>
  </r>
  <r>
    <s v="Foot Locker"/>
    <n v="1128299"/>
    <d v="2021-06-10T00:00:00"/>
    <x v="1"/>
    <s v="Ouest"/>
    <s v="Hawaii"/>
    <s v="Honolulu"/>
    <x v="4"/>
    <n v="85.000000000000014"/>
    <n v="350"/>
    <n v="297500.00000000006"/>
    <n v="44625.000000000007"/>
    <n v="0.15"/>
    <s v="Sortie"/>
  </r>
  <r>
    <s v="Foot Locker"/>
    <n v="1128299"/>
    <d v="2021-06-10T00:00:00"/>
    <x v="1"/>
    <s v="Ouest"/>
    <s v="Hawaii"/>
    <s v="Honolulu"/>
    <x v="5"/>
    <n v="100"/>
    <n v="650"/>
    <n v="650000"/>
    <n v="260000"/>
    <n v="0.4"/>
    <s v="Sortie"/>
  </r>
  <r>
    <s v="Foot Locker"/>
    <n v="1128299"/>
    <d v="2021-07-09T00:00:00"/>
    <x v="2"/>
    <s v="Ouest"/>
    <s v="Hawaii"/>
    <s v="Honolulu"/>
    <x v="0"/>
    <n v="80"/>
    <n v="800"/>
    <n v="640000"/>
    <n v="160000"/>
    <n v="0.25"/>
    <s v="Sortie"/>
  </r>
  <r>
    <s v="Foot Locker"/>
    <n v="1128299"/>
    <d v="2021-07-09T00:00:00"/>
    <x v="2"/>
    <s v="Ouest"/>
    <s v="Hawaii"/>
    <s v="Honolulu"/>
    <x v="1"/>
    <n v="85.000000000000014"/>
    <n v="650"/>
    <n v="552500.00000000012"/>
    <n v="110500.00000000003"/>
    <n v="0.2"/>
    <s v="Sortie"/>
  </r>
  <r>
    <s v="Foot Locker"/>
    <n v="1128299"/>
    <d v="2021-07-09T00:00:00"/>
    <x v="2"/>
    <s v="Ouest"/>
    <s v="Hawaii"/>
    <s v="Honolulu"/>
    <x v="2"/>
    <n v="85.000000000000014"/>
    <n v="600"/>
    <n v="510000.00000000006"/>
    <n v="127500.00000000001"/>
    <n v="0.25"/>
    <s v="Sortie"/>
  </r>
  <r>
    <s v="Foot Locker"/>
    <n v="1128299"/>
    <d v="2021-07-09T00:00:00"/>
    <x v="2"/>
    <s v="Ouest"/>
    <s v="Hawaii"/>
    <s v="Honolulu"/>
    <x v="3"/>
    <n v="80"/>
    <n v="500"/>
    <n v="400000"/>
    <n v="100000"/>
    <n v="0.25"/>
    <s v="Sortie"/>
  </r>
  <r>
    <s v="Foot Locker"/>
    <n v="1128299"/>
    <d v="2021-07-09T00:00:00"/>
    <x v="2"/>
    <s v="Ouest"/>
    <s v="Hawaii"/>
    <s v="Honolulu"/>
    <x v="4"/>
    <n v="85.000000000000014"/>
    <n v="550"/>
    <n v="467500.00000000006"/>
    <n v="70125"/>
    <n v="0.15"/>
    <s v="Sortie"/>
  </r>
  <r>
    <s v="Foot Locker"/>
    <n v="1128299"/>
    <d v="2021-07-09T00:00:00"/>
    <x v="2"/>
    <s v="Ouest"/>
    <s v="Hawaii"/>
    <s v="Honolulu"/>
    <x v="5"/>
    <n v="100"/>
    <n v="550"/>
    <n v="550000"/>
    <n v="220000"/>
    <n v="0.4"/>
    <s v="Sortie"/>
  </r>
  <r>
    <s v="Foot Locker"/>
    <n v="1128299"/>
    <d v="2021-08-10T00:00:00"/>
    <x v="6"/>
    <s v="Ouest"/>
    <s v="Hawaii"/>
    <s v="Honolulu"/>
    <x v="0"/>
    <n v="85.000000000000014"/>
    <n v="750"/>
    <n v="637500.00000000012"/>
    <n v="159375.00000000003"/>
    <n v="0.25"/>
    <s v="Sortie"/>
  </r>
  <r>
    <s v="Foot Locker"/>
    <n v="1128299"/>
    <d v="2021-08-10T00:00:00"/>
    <x v="6"/>
    <s v="Ouest"/>
    <s v="Hawaii"/>
    <s v="Honolulu"/>
    <x v="1"/>
    <n v="75.000000000000014"/>
    <n v="725"/>
    <n v="543750.00000000012"/>
    <n v="108750.00000000003"/>
    <n v="0.2"/>
    <s v="Sortie"/>
  </r>
  <r>
    <s v="Foot Locker"/>
    <n v="1128299"/>
    <d v="2021-08-10T00:00:00"/>
    <x v="6"/>
    <s v="Ouest"/>
    <s v="Hawaii"/>
    <s v="Honolulu"/>
    <x v="2"/>
    <n v="70"/>
    <n v="600"/>
    <n v="420000"/>
    <n v="105000"/>
    <n v="0.25"/>
    <s v="Sortie"/>
  </r>
  <r>
    <s v="Foot Locker"/>
    <n v="1128299"/>
    <d v="2021-08-10T00:00:00"/>
    <x v="6"/>
    <s v="Ouest"/>
    <s v="Hawaii"/>
    <s v="Honolulu"/>
    <x v="3"/>
    <n v="70"/>
    <n v="525"/>
    <n v="367500"/>
    <n v="91875"/>
    <n v="0.25"/>
    <s v="Sortie"/>
  </r>
  <r>
    <s v="Walmart"/>
    <n v="1128299"/>
    <d v="2021-08-10T00:00:00"/>
    <x v="6"/>
    <s v="Ouest"/>
    <s v="Hawaii"/>
    <s v="Honolulu"/>
    <x v="4"/>
    <n v="70"/>
    <n v="525"/>
    <n v="367500"/>
    <n v="55125"/>
    <n v="0.15"/>
    <s v="Sortie"/>
  </r>
  <r>
    <s v="Walmart"/>
    <n v="1128299"/>
    <d v="2021-08-10T00:00:00"/>
    <x v="6"/>
    <s v="Ouest"/>
    <s v="Hawaii"/>
    <s v="Honolulu"/>
    <x v="5"/>
    <n v="75"/>
    <n v="350"/>
    <n v="262500"/>
    <n v="105000"/>
    <n v="0.4"/>
    <s v="Sortie"/>
  </r>
  <r>
    <s v="Walmart"/>
    <n v="1128299"/>
    <d v="2021-09-11T00:00:00"/>
    <x v="3"/>
    <s v="Ouest"/>
    <s v="Hawaii"/>
    <s v="Honolulu"/>
    <x v="0"/>
    <n v="65.000000000000014"/>
    <n v="550"/>
    <n v="357500.00000000006"/>
    <n v="89375.000000000015"/>
    <n v="0.25"/>
    <s v="Sortie"/>
  </r>
  <r>
    <s v="Walmart"/>
    <n v="1128299"/>
    <d v="2021-09-11T00:00:00"/>
    <x v="3"/>
    <s v="Ouest"/>
    <s v="Hawaii"/>
    <s v="Honolulu"/>
    <x v="1"/>
    <n v="70.000000000000014"/>
    <n v="550"/>
    <n v="385000.00000000006"/>
    <n v="77000.000000000015"/>
    <n v="0.2"/>
    <s v="Sortie"/>
  </r>
  <r>
    <s v="Walmart"/>
    <n v="1128299"/>
    <d v="2021-09-11T00:00:00"/>
    <x v="3"/>
    <s v="Ouest"/>
    <s v="Hawaii"/>
    <s v="Honolulu"/>
    <x v="2"/>
    <n v="65.000000000000014"/>
    <n v="375"/>
    <n v="243750.00000000006"/>
    <n v="60937.500000000015"/>
    <n v="0.25"/>
    <s v="Sortie"/>
  </r>
  <r>
    <s v="Walmart"/>
    <n v="1128299"/>
    <d v="2021-09-11T00:00:00"/>
    <x v="3"/>
    <s v="Ouest"/>
    <s v="Hawaii"/>
    <s v="Honolulu"/>
    <x v="3"/>
    <n v="65.000000000000014"/>
    <n v="325"/>
    <n v="211250.00000000006"/>
    <n v="52812.500000000015"/>
    <n v="0.25"/>
    <s v="Sortie"/>
  </r>
  <r>
    <s v="Walmart"/>
    <n v="1128299"/>
    <d v="2021-09-11T00:00:00"/>
    <x v="3"/>
    <s v="Ouest"/>
    <s v="Hawaii"/>
    <s v="Honolulu"/>
    <x v="4"/>
    <n v="75.000000000000014"/>
    <n v="350"/>
    <n v="262500.00000000006"/>
    <n v="39375.000000000007"/>
    <n v="0.15"/>
    <s v="Sortie"/>
  </r>
  <r>
    <s v="Walmart"/>
    <n v="1128299"/>
    <d v="2021-09-11T00:00:00"/>
    <x v="3"/>
    <s v="Ouest"/>
    <s v="Hawaii"/>
    <s v="Honolulu"/>
    <x v="5"/>
    <n v="60"/>
    <n v="375"/>
    <n v="225000"/>
    <n v="90000"/>
    <n v="0.4"/>
    <s v="Sortie"/>
  </r>
  <r>
    <s v="Walmart"/>
    <n v="1128299"/>
    <d v="2021-10-10T00:00:00"/>
    <x v="4"/>
    <s v="Ouest"/>
    <s v="Hawaii"/>
    <s v="Honolulu"/>
    <x v="0"/>
    <n v="55.000000000000007"/>
    <n v="475"/>
    <n v="261250.00000000003"/>
    <n v="65312.500000000007"/>
    <n v="0.25"/>
    <s v="Sortie"/>
  </r>
  <r>
    <s v="Walmart"/>
    <n v="1128299"/>
    <d v="2021-10-10T00:00:00"/>
    <x v="4"/>
    <s v="Ouest"/>
    <s v="Hawaii"/>
    <s v="Honolulu"/>
    <x v="1"/>
    <n v="65.000000000000014"/>
    <n v="475"/>
    <n v="308750.00000000006"/>
    <n v="61750.000000000015"/>
    <n v="0.2"/>
    <s v="Sortie"/>
  </r>
  <r>
    <s v="Walmart"/>
    <n v="1128299"/>
    <d v="2021-10-10T00:00:00"/>
    <x v="4"/>
    <s v="Ouest"/>
    <s v="Hawaii"/>
    <s v="Honolulu"/>
    <x v="2"/>
    <n v="60.000000000000007"/>
    <n v="300"/>
    <n v="180000.00000000003"/>
    <n v="45000.000000000007"/>
    <n v="0.25"/>
    <s v="Sortie"/>
  </r>
  <r>
    <s v="Walmart"/>
    <n v="1128299"/>
    <d v="2021-10-10T00:00:00"/>
    <x v="4"/>
    <s v="Ouest"/>
    <s v="Hawaii"/>
    <s v="Honolulu"/>
    <x v="3"/>
    <n v="55.000000000000007"/>
    <n v="275"/>
    <n v="151250.00000000003"/>
    <n v="37812.500000000007"/>
    <n v="0.25"/>
    <s v="Sortie"/>
  </r>
  <r>
    <s v="Walmart"/>
    <n v="1128299"/>
    <d v="2021-10-10T00:00:00"/>
    <x v="4"/>
    <s v="Ouest"/>
    <s v="Hawaii"/>
    <s v="Honolulu"/>
    <x v="4"/>
    <n v="65"/>
    <n v="250"/>
    <n v="162500"/>
    <n v="24375"/>
    <n v="0.15"/>
    <s v="Sortie"/>
  </r>
  <r>
    <s v="Walmart"/>
    <n v="1128299"/>
    <d v="2021-10-10T00:00:00"/>
    <x v="4"/>
    <s v="Ouest"/>
    <s v="Hawaii"/>
    <s v="Honolulu"/>
    <x v="5"/>
    <n v="70"/>
    <n v="300"/>
    <n v="210000"/>
    <n v="84000"/>
    <n v="0.4"/>
    <s v="Sortie"/>
  </r>
  <r>
    <s v="Walmart"/>
    <n v="1128299"/>
    <d v="2021-11-10T00:00:00"/>
    <x v="0"/>
    <s v="Ouest"/>
    <s v="Hawaii"/>
    <s v="Honolulu"/>
    <x v="0"/>
    <n v="55.000000000000007"/>
    <n v="525"/>
    <n v="288750.00000000006"/>
    <n v="72187.500000000015"/>
    <n v="0.25"/>
    <s v="Sortie"/>
  </r>
  <r>
    <s v="Walmart"/>
    <n v="1128299"/>
    <d v="2021-11-10T00:00:00"/>
    <x v="0"/>
    <s v="Ouest"/>
    <s v="Hawaii"/>
    <s v="Honolulu"/>
    <x v="1"/>
    <n v="60.000000000000007"/>
    <n v="600"/>
    <n v="360000.00000000006"/>
    <n v="72000.000000000015"/>
    <n v="0.2"/>
    <s v="Sortie"/>
  </r>
  <r>
    <s v="Walmart"/>
    <n v="1128299"/>
    <d v="2021-11-10T00:00:00"/>
    <x v="0"/>
    <s v="Ouest"/>
    <s v="Hawaii"/>
    <s v="Honolulu"/>
    <x v="2"/>
    <n v="55.000000000000007"/>
    <n v="425"/>
    <n v="233750.00000000003"/>
    <n v="58437.500000000007"/>
    <n v="0.25"/>
    <s v="Sortie"/>
  </r>
  <r>
    <s v="Walmart"/>
    <n v="1128299"/>
    <d v="2021-11-10T00:00:00"/>
    <x v="0"/>
    <s v="Ouest"/>
    <s v="Hawaii"/>
    <s v="Honolulu"/>
    <x v="3"/>
    <n v="65.000000000000014"/>
    <n v="400"/>
    <n v="260000.00000000006"/>
    <n v="65000.000000000015"/>
    <n v="0.25"/>
    <s v="Sortie"/>
  </r>
  <r>
    <s v="Walmart"/>
    <n v="1128299"/>
    <d v="2021-11-10T00:00:00"/>
    <x v="0"/>
    <s v="Ouest"/>
    <s v="Hawaii"/>
    <s v="Honolulu"/>
    <x v="4"/>
    <n v="85.000000000000014"/>
    <n v="375"/>
    <n v="318750.00000000006"/>
    <n v="47812.500000000007"/>
    <n v="0.15"/>
    <s v="Sortie"/>
  </r>
  <r>
    <s v="Walmart"/>
    <n v="1128299"/>
    <d v="2021-11-10T00:00:00"/>
    <x v="0"/>
    <s v="Ouest"/>
    <s v="Hawaii"/>
    <s v="Honolulu"/>
    <x v="5"/>
    <n v="90.000000000000014"/>
    <n v="500"/>
    <n v="450000.00000000006"/>
    <n v="180000.00000000003"/>
    <n v="0.4"/>
    <s v="Sortie"/>
  </r>
  <r>
    <s v="Walmart"/>
    <n v="1128299"/>
    <d v="2021-12-09T00:00:00"/>
    <x v="1"/>
    <s v="Ouest"/>
    <s v="Hawaii"/>
    <s v="Honolulu"/>
    <x v="0"/>
    <n v="75.000000000000014"/>
    <n v="700"/>
    <n v="525000.00000000012"/>
    <n v="131250.00000000003"/>
    <n v="0.25"/>
    <s v="Sortie"/>
  </r>
  <r>
    <s v="Walmart"/>
    <n v="1128299"/>
    <d v="2021-12-09T00:00:00"/>
    <x v="1"/>
    <s v="Ouest"/>
    <s v="Hawaii"/>
    <s v="Honolulu"/>
    <x v="1"/>
    <n v="85.000000000000014"/>
    <n v="700"/>
    <n v="595000.00000000012"/>
    <n v="119000.00000000003"/>
    <n v="0.2"/>
    <s v="Sortie"/>
  </r>
  <r>
    <s v="Sports Direct"/>
    <n v="1128299"/>
    <d v="2021-12-09T00:00:00"/>
    <x v="1"/>
    <s v="Ouest"/>
    <s v="Hawaii"/>
    <s v="Honolulu"/>
    <x v="2"/>
    <n v="80.000000000000014"/>
    <n v="500"/>
    <n v="400000.00000000006"/>
    <n v="100000.00000000001"/>
    <n v="0.25"/>
    <s v="Sortie"/>
  </r>
  <r>
    <s v="Sports Direct"/>
    <n v="1128299"/>
    <d v="2021-12-09T00:00:00"/>
    <x v="1"/>
    <s v="Ouest"/>
    <s v="Hawaii"/>
    <s v="Honolulu"/>
    <x v="3"/>
    <n v="80.000000000000014"/>
    <n v="500"/>
    <n v="400000.00000000006"/>
    <n v="100000.00000000001"/>
    <n v="0.25"/>
    <s v="Sortie"/>
  </r>
  <r>
    <s v="Sports Direct"/>
    <n v="1128299"/>
    <d v="2021-12-09T00:00:00"/>
    <x v="1"/>
    <s v="Ouest"/>
    <s v="Hawaii"/>
    <s v="Honolulu"/>
    <x v="4"/>
    <n v="90.000000000000014"/>
    <n v="425"/>
    <n v="382500.00000000006"/>
    <n v="57375.000000000007"/>
    <n v="0.15"/>
    <s v="Sortie"/>
  </r>
  <r>
    <s v="Sports Direct"/>
    <n v="1128299"/>
    <d v="2021-12-09T00:00:00"/>
    <x v="1"/>
    <s v="Ouest"/>
    <s v="Hawaii"/>
    <s v="Honolulu"/>
    <x v="5"/>
    <n v="95.000000000000014"/>
    <n v="525"/>
    <n v="498750.00000000006"/>
    <n v="199500.00000000003"/>
    <n v="0.4"/>
    <s v="Sortie"/>
  </r>
  <r>
    <s v="Sports Direct"/>
    <n v="1128299"/>
    <d v="2021-01-17T00:00:00"/>
    <x v="4"/>
    <s v="Ouest"/>
    <s v="Hawaii"/>
    <s v="Honolulu"/>
    <x v="0"/>
    <n v="40"/>
    <n v="425"/>
    <n v="170000"/>
    <n v="51000"/>
    <n v="0.3"/>
    <s v="Sortie"/>
  </r>
  <r>
    <s v="Sports Direct"/>
    <n v="1128299"/>
    <d v="2021-01-17T00:00:00"/>
    <x v="4"/>
    <s v="Ouest"/>
    <s v="Hawaii"/>
    <s v="Honolulu"/>
    <x v="1"/>
    <n v="50"/>
    <n v="425"/>
    <n v="212500"/>
    <n v="53125"/>
    <n v="0.25"/>
    <s v="Sortie"/>
  </r>
  <r>
    <s v="Sports Direct"/>
    <n v="1128299"/>
    <d v="2021-01-17T00:00:00"/>
    <x v="4"/>
    <s v="Ouest"/>
    <s v="Hawaii"/>
    <s v="Honolulu"/>
    <x v="2"/>
    <n v="50"/>
    <n v="425"/>
    <n v="212500"/>
    <n v="63750"/>
    <n v="0.3"/>
    <s v="Sortie"/>
  </r>
  <r>
    <s v="Sports Direct"/>
    <n v="1128299"/>
    <d v="2021-01-17T00:00:00"/>
    <x v="4"/>
    <s v="Ouest"/>
    <s v="Hawaii"/>
    <s v="Honolulu"/>
    <x v="3"/>
    <n v="50"/>
    <n v="275"/>
    <n v="137500"/>
    <n v="41250"/>
    <n v="0.3"/>
    <s v="Sortie"/>
  </r>
  <r>
    <s v="Sports Direct"/>
    <n v="1128299"/>
    <d v="2021-01-17T00:00:00"/>
    <x v="4"/>
    <s v="Ouest"/>
    <s v="Hawaii"/>
    <s v="Honolulu"/>
    <x v="4"/>
    <n v="55.000000000000007"/>
    <n v="225"/>
    <n v="123750.00000000001"/>
    <n v="24750.000000000004"/>
    <n v="0.2"/>
    <s v="Sortie"/>
  </r>
  <r>
    <s v="Sports Direct"/>
    <n v="1128299"/>
    <d v="2021-01-17T00:00:00"/>
    <x v="4"/>
    <s v="Ouest"/>
    <s v="Hawaii"/>
    <s v="Honolulu"/>
    <x v="5"/>
    <n v="50"/>
    <n v="475"/>
    <n v="237500"/>
    <n v="106875"/>
    <n v="0.45"/>
    <s v="Sortie"/>
  </r>
  <r>
    <s v="Sports Direct"/>
    <n v="1128299"/>
    <d v="2021-02-17T00:00:00"/>
    <x v="0"/>
    <s v="Ouest"/>
    <s v="Hawaii"/>
    <s v="Honolulu"/>
    <x v="0"/>
    <n v="40"/>
    <n v="525"/>
    <n v="210000"/>
    <n v="63000"/>
    <n v="0.3"/>
    <s v="Sortie"/>
  </r>
  <r>
    <s v="Sports Direct"/>
    <n v="1128299"/>
    <d v="2021-02-17T00:00:00"/>
    <x v="0"/>
    <s v="Ouest"/>
    <s v="Hawaii"/>
    <s v="Honolulu"/>
    <x v="1"/>
    <n v="50"/>
    <n v="425"/>
    <n v="212500"/>
    <n v="53125"/>
    <n v="0.25"/>
    <s v="Sortie"/>
  </r>
  <r>
    <s v="Sports Direct"/>
    <n v="1128299"/>
    <d v="2021-02-17T00:00:00"/>
    <x v="0"/>
    <s v="Ouest"/>
    <s v="Hawaii"/>
    <s v="Honolulu"/>
    <x v="2"/>
    <n v="50"/>
    <n v="425"/>
    <n v="212500"/>
    <n v="63750"/>
    <n v="0.3"/>
    <s v="Sortie"/>
  </r>
  <r>
    <s v="Sports Direct"/>
    <n v="1128299"/>
    <d v="2021-02-17T00:00:00"/>
    <x v="0"/>
    <s v="Sud-est"/>
    <s v="Florida"/>
    <s v="Orlando"/>
    <x v="3"/>
    <n v="50"/>
    <n v="275"/>
    <n v="137500"/>
    <n v="41250"/>
    <n v="0.3"/>
    <s v="Sortie"/>
  </r>
  <r>
    <s v="Sports Direct"/>
    <n v="1128299"/>
    <d v="2021-02-17T00:00:00"/>
    <x v="0"/>
    <s v="Sud-est"/>
    <s v="Florida"/>
    <s v="Orlando"/>
    <x v="4"/>
    <n v="55.000000000000007"/>
    <n v="200"/>
    <n v="110000.00000000001"/>
    <n v="22000.000000000004"/>
    <n v="0.2"/>
    <s v="Sortie"/>
  </r>
  <r>
    <s v="Sports Direct"/>
    <n v="1128299"/>
    <d v="2021-02-17T00:00:00"/>
    <x v="0"/>
    <s v="Sud-est"/>
    <s v="Florida"/>
    <s v="Orlando"/>
    <x v="5"/>
    <n v="50"/>
    <n v="400"/>
    <n v="200000"/>
    <n v="90000"/>
    <n v="0.45"/>
    <s v="Sortie"/>
  </r>
  <r>
    <s v="Sports Direct"/>
    <n v="1128299"/>
    <d v="2021-03-16T00:00:00"/>
    <x v="6"/>
    <s v="Sud-est"/>
    <s v="Florida"/>
    <s v="Orlando"/>
    <x v="0"/>
    <n v="50"/>
    <n v="550"/>
    <n v="275000"/>
    <n v="82500"/>
    <n v="0.3"/>
    <s v="Sortie"/>
  </r>
  <r>
    <s v="Sports Direct"/>
    <n v="1128299"/>
    <d v="2021-03-16T00:00:00"/>
    <x v="6"/>
    <s v="Sud-est"/>
    <s v="Florida"/>
    <s v="Orlando"/>
    <x v="1"/>
    <n v="60"/>
    <n v="400"/>
    <n v="240000"/>
    <n v="60000"/>
    <n v="0.25"/>
    <s v="Sortie"/>
  </r>
  <r>
    <s v="Sports Direct"/>
    <n v="1128299"/>
    <d v="2021-03-16T00:00:00"/>
    <x v="6"/>
    <s v="Sud-est"/>
    <s v="Florida"/>
    <s v="Orlando"/>
    <x v="2"/>
    <n v="64.999999999999986"/>
    <n v="425"/>
    <n v="276249.99999999994"/>
    <n v="82874.999999999985"/>
    <n v="0.3"/>
    <s v="Sortie"/>
  </r>
  <r>
    <s v="Sports Direct"/>
    <n v="1128299"/>
    <d v="2021-03-16T00:00:00"/>
    <x v="6"/>
    <s v="Sud-est"/>
    <s v="Florida"/>
    <s v="Orlando"/>
    <x v="3"/>
    <n v="60"/>
    <n v="325"/>
    <n v="195000"/>
    <n v="58500"/>
    <n v="0.3"/>
    <s v="Sortie"/>
  </r>
  <r>
    <s v="Sports Direct"/>
    <n v="1128299"/>
    <d v="2021-03-16T00:00:00"/>
    <x v="6"/>
    <s v="Sud-est"/>
    <s v="Florida"/>
    <s v="Orlando"/>
    <x v="4"/>
    <n v="65"/>
    <n v="175"/>
    <n v="113750"/>
    <n v="22750"/>
    <n v="0.2"/>
    <s v="Sortie"/>
  </r>
  <r>
    <s v="Sports Direct"/>
    <n v="1128299"/>
    <d v="2021-03-16T00:00:00"/>
    <x v="6"/>
    <s v="Sud-est"/>
    <s v="Florida"/>
    <s v="Orlando"/>
    <x v="5"/>
    <n v="60"/>
    <n v="375"/>
    <n v="225000"/>
    <n v="101250"/>
    <n v="0.45"/>
    <s v="Sortie"/>
  </r>
  <r>
    <s v="Walmart"/>
    <n v="1128299"/>
    <d v="2021-04-17T00:00:00"/>
    <x v="3"/>
    <s v="Sud-est"/>
    <s v="Florida"/>
    <s v="Orlando"/>
    <x v="0"/>
    <n v="65"/>
    <n v="550"/>
    <n v="357500"/>
    <n v="107250"/>
    <n v="0.3"/>
    <s v="Sortie"/>
  </r>
  <r>
    <s v="Walmart"/>
    <n v="1128299"/>
    <d v="2021-04-17T00:00:00"/>
    <x v="3"/>
    <s v="Sud-est"/>
    <s v="Florida"/>
    <s v="Orlando"/>
    <x v="1"/>
    <n v="70"/>
    <n v="350"/>
    <n v="245000"/>
    <n v="61250"/>
    <n v="0.25"/>
    <s v="Sortie"/>
  </r>
  <r>
    <s v="Walmart"/>
    <n v="1128299"/>
    <d v="2021-04-17T00:00:00"/>
    <x v="3"/>
    <s v="Sud-est"/>
    <s v="Florida"/>
    <s v="Orlando"/>
    <x v="2"/>
    <n v="70"/>
    <n v="400"/>
    <n v="280000"/>
    <n v="84000"/>
    <n v="0.3"/>
    <s v="Sortie"/>
  </r>
  <r>
    <s v="Walmart"/>
    <n v="1128299"/>
    <d v="2021-04-17T00:00:00"/>
    <x v="3"/>
    <s v="Sud-est"/>
    <s v="Florida"/>
    <s v="Orlando"/>
    <x v="3"/>
    <n v="55.000000000000007"/>
    <n v="300"/>
    <n v="165000.00000000003"/>
    <n v="49500.000000000007"/>
    <n v="0.3"/>
    <s v="Sortie"/>
  </r>
  <r>
    <s v="Walmart"/>
    <n v="1128299"/>
    <d v="2021-04-17T00:00:00"/>
    <x v="3"/>
    <s v="Sud-est"/>
    <s v="Florida"/>
    <s v="Orlando"/>
    <x v="4"/>
    <n v="60.000000000000007"/>
    <n v="200"/>
    <n v="120000.00000000001"/>
    <n v="24000.000000000004"/>
    <n v="0.2"/>
    <s v="Sortie"/>
  </r>
  <r>
    <s v="Walmart"/>
    <n v="1128299"/>
    <d v="2021-04-17T00:00:00"/>
    <x v="3"/>
    <s v="Sud-est"/>
    <s v="Florida"/>
    <s v="Orlando"/>
    <x v="5"/>
    <n v="75.000000000000014"/>
    <n v="375"/>
    <n v="281250.00000000006"/>
    <n v="126562.50000000003"/>
    <n v="0.45"/>
    <s v="Sortie"/>
  </r>
  <r>
    <s v="Walmart"/>
    <n v="1128299"/>
    <d v="2021-05-18T00:00:00"/>
    <x v="6"/>
    <s v="Sud-est"/>
    <s v="Florida"/>
    <s v="Orlando"/>
    <x v="0"/>
    <n v="60"/>
    <n v="575"/>
    <n v="345000"/>
    <n v="103500"/>
    <n v="0.3"/>
    <s v="Sortie"/>
  </r>
  <r>
    <s v="Walmart"/>
    <n v="1128299"/>
    <d v="2021-05-18T00:00:00"/>
    <x v="6"/>
    <s v="Sud-est"/>
    <s v="Florida"/>
    <s v="Orlando"/>
    <x v="1"/>
    <n v="65"/>
    <n v="425"/>
    <n v="276250"/>
    <n v="69062.5"/>
    <n v="0.25"/>
    <s v="Sortie"/>
  </r>
  <r>
    <s v="Walmart"/>
    <n v="1128299"/>
    <d v="2021-05-18T00:00:00"/>
    <x v="6"/>
    <s v="Sud-est"/>
    <s v="Florida"/>
    <s v="Orlando"/>
    <x v="2"/>
    <n v="65"/>
    <n v="425"/>
    <n v="276250"/>
    <n v="82875"/>
    <n v="0.3"/>
    <s v="Sortie"/>
  </r>
  <r>
    <s v="Walmart"/>
    <n v="1128299"/>
    <d v="2021-05-18T00:00:00"/>
    <x v="6"/>
    <s v="Sud-est"/>
    <s v="Florida"/>
    <s v="Orlando"/>
    <x v="3"/>
    <n v="60"/>
    <n v="325"/>
    <n v="195000"/>
    <n v="58500"/>
    <n v="0.3"/>
    <s v="Sortie"/>
  </r>
  <r>
    <s v="Walmart"/>
    <n v="1128299"/>
    <d v="2021-05-18T00:00:00"/>
    <x v="6"/>
    <s v="Sud-est"/>
    <s v="Florida"/>
    <s v="Orlando"/>
    <x v="4"/>
    <n v="54.999999999999993"/>
    <n v="225"/>
    <n v="123749.99999999999"/>
    <n v="24750"/>
    <n v="0.2"/>
    <s v="Sortie"/>
  </r>
  <r>
    <s v="Walmart"/>
    <n v="1128299"/>
    <d v="2021-05-18T00:00:00"/>
    <x v="6"/>
    <s v="Sud-est"/>
    <s v="Florida"/>
    <s v="Orlando"/>
    <x v="5"/>
    <n v="70"/>
    <n v="575"/>
    <n v="402500"/>
    <n v="181125"/>
    <n v="0.45"/>
    <s v="Sortie"/>
  </r>
  <r>
    <s v="Walmart"/>
    <n v="1128299"/>
    <d v="2021-06-17T00:00:00"/>
    <x v="1"/>
    <s v="Sud-est"/>
    <s v="Florida"/>
    <s v="Orlando"/>
    <x v="0"/>
    <n v="64.999999999999986"/>
    <n v="825"/>
    <n v="536249.99999999988"/>
    <n v="160874.99999999997"/>
    <n v="0.3"/>
    <s v="Sortie"/>
  </r>
  <r>
    <s v="Walmart"/>
    <n v="1128299"/>
    <d v="2021-06-17T00:00:00"/>
    <x v="1"/>
    <s v="Sud-est"/>
    <s v="Florida"/>
    <s v="Orlando"/>
    <x v="1"/>
    <n v="70"/>
    <n v="700"/>
    <n v="490000"/>
    <n v="122500"/>
    <n v="0.25"/>
    <s v="En magasin"/>
  </r>
  <r>
    <s v="Walmart"/>
    <n v="1128299"/>
    <d v="2021-06-17T00:00:00"/>
    <x v="1"/>
    <s v="Sud-est"/>
    <s v="Florida"/>
    <s v="Orlando"/>
    <x v="2"/>
    <n v="85"/>
    <n v="700"/>
    <n v="595000"/>
    <n v="178500"/>
    <n v="0.3"/>
    <s v="En magasin"/>
  </r>
  <r>
    <s v="Walmart"/>
    <n v="1128299"/>
    <d v="2021-06-17T00:00:00"/>
    <x v="1"/>
    <s v="Sud-est"/>
    <s v="Florida"/>
    <s v="Orlando"/>
    <x v="3"/>
    <n v="85"/>
    <n v="575"/>
    <n v="488750"/>
    <n v="146625"/>
    <n v="0.3"/>
    <s v="En magasin"/>
  </r>
  <r>
    <s v="Walmart"/>
    <n v="1128299"/>
    <d v="2021-06-17T00:00:00"/>
    <x v="1"/>
    <s v="Sud-est"/>
    <s v="Florida"/>
    <s v="Orlando"/>
    <x v="4"/>
    <n v="95"/>
    <n v="450"/>
    <n v="427500"/>
    <n v="85500"/>
    <n v="0.2"/>
    <s v="En magasin"/>
  </r>
  <r>
    <s v="Walmart"/>
    <n v="1128299"/>
    <d v="2021-06-17T00:00:00"/>
    <x v="1"/>
    <s v="Sud-est"/>
    <s v="Florida"/>
    <s v="Orlando"/>
    <x v="5"/>
    <n v="110.00000000000001"/>
    <n v="750"/>
    <n v="825000.00000000012"/>
    <n v="371250.00000000006"/>
    <n v="0.45"/>
    <s v="En magasin"/>
  </r>
  <r>
    <s v="Walmart"/>
    <n v="1128299"/>
    <d v="2021-07-16T00:00:00"/>
    <x v="2"/>
    <s v="Sud-est"/>
    <s v="Florida"/>
    <s v="Orlando"/>
    <x v="0"/>
    <n v="90"/>
    <n v="900"/>
    <n v="810000"/>
    <n v="243000"/>
    <n v="0.3"/>
    <s v="En magasin"/>
  </r>
  <r>
    <s v="Walmart"/>
    <n v="1128299"/>
    <d v="2021-07-16T00:00:00"/>
    <x v="2"/>
    <s v="Sud-est"/>
    <s v="Florida"/>
    <s v="Orlando"/>
    <x v="1"/>
    <n v="95"/>
    <n v="750"/>
    <n v="712500"/>
    <n v="178125"/>
    <n v="0.25"/>
    <s v="En magasin"/>
  </r>
  <r>
    <s v="Walmart"/>
    <n v="1128299"/>
    <d v="2021-07-16T00:00:00"/>
    <x v="2"/>
    <s v="Sud-est"/>
    <s v="Florida"/>
    <s v="Orlando"/>
    <x v="2"/>
    <n v="95"/>
    <n v="700"/>
    <n v="665000"/>
    <n v="199500"/>
    <n v="0.3"/>
    <s v="En magasin"/>
  </r>
  <r>
    <s v="Walmart"/>
    <n v="1128299"/>
    <d v="2021-07-16T00:00:00"/>
    <x v="2"/>
    <s v="Sud-est"/>
    <s v="Florida"/>
    <s v="Orlando"/>
    <x v="3"/>
    <n v="90"/>
    <n v="600"/>
    <n v="540000"/>
    <n v="162000"/>
    <n v="0.3"/>
    <s v="En magasin"/>
  </r>
  <r>
    <s v="Walmart"/>
    <n v="1128299"/>
    <d v="2021-07-16T00:00:00"/>
    <x v="2"/>
    <s v="Sud-est"/>
    <s v="Florida"/>
    <s v="Orlando"/>
    <x v="4"/>
    <n v="95"/>
    <n v="650"/>
    <n v="617500"/>
    <n v="123500"/>
    <n v="0.2"/>
    <s v="En magasin"/>
  </r>
  <r>
    <s v="Walmart"/>
    <n v="1128299"/>
    <d v="2021-07-16T00:00:00"/>
    <x v="2"/>
    <s v="Sud-est"/>
    <s v="Florida"/>
    <s v="Orlando"/>
    <x v="5"/>
    <n v="110.00000000000001"/>
    <n v="650"/>
    <n v="715000.00000000012"/>
    <n v="321750.00000000006"/>
    <n v="0.45"/>
    <s v="En magasin"/>
  </r>
  <r>
    <s v="Walmart"/>
    <n v="1128299"/>
    <d v="2021-08-17T00:00:00"/>
    <x v="6"/>
    <s v="Sud-est"/>
    <s v="Florida"/>
    <s v="Orlando"/>
    <x v="0"/>
    <n v="95"/>
    <n v="850"/>
    <n v="807500"/>
    <n v="242250"/>
    <n v="0.3"/>
    <s v="En magasin"/>
  </r>
  <r>
    <s v="Walmart"/>
    <n v="1128299"/>
    <d v="2021-08-17T00:00:00"/>
    <x v="6"/>
    <s v="Sud-est"/>
    <s v="Florida"/>
    <s v="Orlando"/>
    <x v="1"/>
    <n v="85.000000000000014"/>
    <n v="825"/>
    <n v="701250.00000000012"/>
    <n v="175312.50000000003"/>
    <n v="0.25"/>
    <s v="En magasin"/>
  </r>
  <r>
    <s v="Walmart"/>
    <n v="1128299"/>
    <d v="2021-08-17T00:00:00"/>
    <x v="6"/>
    <s v="Sud-est"/>
    <s v="Florida"/>
    <s v="Orlando"/>
    <x v="2"/>
    <n v="80"/>
    <n v="700"/>
    <n v="560000"/>
    <n v="168000"/>
    <n v="0.3"/>
    <s v="En magasin"/>
  </r>
  <r>
    <s v="Walmart"/>
    <n v="1128299"/>
    <d v="2021-08-17T00:00:00"/>
    <x v="6"/>
    <s v="Sud-est"/>
    <s v="Florida"/>
    <s v="Orlando"/>
    <x v="3"/>
    <n v="80"/>
    <n v="475"/>
    <n v="380000"/>
    <n v="114000"/>
    <n v="0.3"/>
    <s v="En magasin"/>
  </r>
  <r>
    <s v="Walmart"/>
    <n v="1128299"/>
    <d v="2021-08-17T00:00:00"/>
    <x v="6"/>
    <s v="Sud-est"/>
    <s v="Florida"/>
    <s v="Orlando"/>
    <x v="4"/>
    <n v="80"/>
    <n v="475"/>
    <n v="380000"/>
    <n v="76000"/>
    <n v="0.2"/>
    <s v="En magasin"/>
  </r>
  <r>
    <s v="Walmart"/>
    <n v="1128299"/>
    <d v="2021-08-17T00:00:00"/>
    <x v="6"/>
    <s v="Sud-est"/>
    <s v="Florida"/>
    <s v="Orlando"/>
    <x v="5"/>
    <n v="85"/>
    <n v="300"/>
    <n v="255000"/>
    <n v="114750"/>
    <n v="0.45"/>
    <s v="En magasin"/>
  </r>
  <r>
    <s v="Walmart"/>
    <n v="1128299"/>
    <d v="2021-09-18T00:00:00"/>
    <x v="3"/>
    <s v="Sud-est"/>
    <s v="Florida"/>
    <s v="Orlando"/>
    <x v="0"/>
    <n v="60.000000000000007"/>
    <n v="500"/>
    <n v="300000.00000000006"/>
    <n v="90000.000000000015"/>
    <n v="0.3"/>
    <s v="En magasin"/>
  </r>
  <r>
    <s v="Walmart"/>
    <n v="1128299"/>
    <d v="2021-09-18T00:00:00"/>
    <x v="3"/>
    <s v="Sud-est"/>
    <s v="Florida"/>
    <s v="Orlando"/>
    <x v="1"/>
    <n v="65.000000000000014"/>
    <n v="500"/>
    <n v="325000.00000000006"/>
    <n v="81250.000000000015"/>
    <n v="0.25"/>
    <s v="En magasin"/>
  </r>
  <r>
    <s v="Walmart"/>
    <n v="1128299"/>
    <d v="2021-09-18T00:00:00"/>
    <x v="3"/>
    <s v="Sud-est"/>
    <s v="Florida"/>
    <s v="Orlando"/>
    <x v="2"/>
    <n v="60.000000000000007"/>
    <n v="300"/>
    <n v="180000.00000000003"/>
    <n v="54000.000000000007"/>
    <n v="0.3"/>
    <s v="En magasin"/>
  </r>
  <r>
    <s v="Walmart"/>
    <n v="1128299"/>
    <d v="2021-09-18T00:00:00"/>
    <x v="3"/>
    <s v="Sud-est"/>
    <s v="Florida"/>
    <s v="Orlando"/>
    <x v="3"/>
    <n v="60.000000000000007"/>
    <n v="250"/>
    <n v="150000.00000000003"/>
    <n v="45000.000000000007"/>
    <n v="0.3"/>
    <s v="En magasin"/>
  </r>
  <r>
    <s v="Walmart"/>
    <n v="1128299"/>
    <d v="2021-09-18T00:00:00"/>
    <x v="3"/>
    <s v="Sud-est"/>
    <s v="Florida"/>
    <s v="Orlando"/>
    <x v="4"/>
    <n v="70"/>
    <n v="275"/>
    <n v="192500"/>
    <n v="38500"/>
    <n v="0.2"/>
    <s v="En magasin"/>
  </r>
  <r>
    <s v="Walmart"/>
    <n v="1128299"/>
    <d v="2021-09-18T00:00:00"/>
    <x v="3"/>
    <s v="Sud-est"/>
    <s v="Florida"/>
    <s v="Orlando"/>
    <x v="5"/>
    <n v="54.999999999999993"/>
    <n v="300"/>
    <n v="164999.99999999997"/>
    <n v="74249.999999999985"/>
    <n v="0.45"/>
    <s v="En magasin"/>
  </r>
  <r>
    <s v="Walmart"/>
    <n v="1128299"/>
    <d v="2021-10-17T00:00:00"/>
    <x v="4"/>
    <s v="Sud-est"/>
    <s v="Florida"/>
    <s v="Orlando"/>
    <x v="0"/>
    <n v="50"/>
    <n v="400"/>
    <n v="200000"/>
    <n v="60000"/>
    <n v="0.3"/>
    <s v="En magasin"/>
  </r>
  <r>
    <s v="Walmart"/>
    <n v="1128299"/>
    <d v="2021-10-17T00:00:00"/>
    <x v="4"/>
    <s v="Sud-est"/>
    <s v="Florida"/>
    <s v="Orlando"/>
    <x v="1"/>
    <n v="65.000000000000014"/>
    <n v="575"/>
    <n v="373750.00000000006"/>
    <n v="93437.500000000015"/>
    <n v="0.25"/>
    <s v="En magasin"/>
  </r>
  <r>
    <s v="Walmart"/>
    <n v="1128299"/>
    <d v="2021-10-17T00:00:00"/>
    <x v="4"/>
    <s v="Sud-est"/>
    <s v="Florida"/>
    <s v="Orlando"/>
    <x v="2"/>
    <n v="60.000000000000007"/>
    <n v="400"/>
    <n v="240000.00000000003"/>
    <n v="72000"/>
    <n v="0.3"/>
    <s v="En magasin"/>
  </r>
  <r>
    <s v="Walmart"/>
    <n v="1128299"/>
    <d v="2021-10-17T00:00:00"/>
    <x v="4"/>
    <s v="Sud-est"/>
    <s v="Florida"/>
    <s v="Orlando"/>
    <x v="3"/>
    <n v="55.000000000000007"/>
    <n v="375"/>
    <n v="206250.00000000003"/>
    <n v="61875.000000000007"/>
    <n v="0.3"/>
    <s v="En magasin"/>
  </r>
  <r>
    <s v="Walmart"/>
    <n v="1128299"/>
    <d v="2021-10-17T00:00:00"/>
    <x v="4"/>
    <s v="Sud-est"/>
    <s v="Florida"/>
    <s v="Orlando"/>
    <x v="4"/>
    <n v="65"/>
    <n v="350"/>
    <n v="227500"/>
    <n v="45500"/>
    <n v="0.2"/>
    <s v="En magasin"/>
  </r>
  <r>
    <s v="Walmart"/>
    <n v="1128299"/>
    <d v="2021-10-17T00:00:00"/>
    <x v="4"/>
    <s v="Sud-est"/>
    <s v="Florida"/>
    <s v="Orlando"/>
    <x v="5"/>
    <n v="70"/>
    <n v="400"/>
    <n v="280000"/>
    <n v="126000"/>
    <n v="0.45"/>
    <s v="En magasin"/>
  </r>
  <r>
    <s v="Walmart"/>
    <n v="1128299"/>
    <d v="2021-11-17T00:00:00"/>
    <x v="0"/>
    <s v="Sud-est"/>
    <s v="Florida"/>
    <s v="Orlando"/>
    <x v="0"/>
    <n v="55.000000000000007"/>
    <n v="625"/>
    <n v="343750.00000000006"/>
    <n v="103125.00000000001"/>
    <n v="0.3"/>
    <s v="En magasin"/>
  </r>
  <r>
    <s v="Walmart"/>
    <n v="1128299"/>
    <d v="2021-11-17T00:00:00"/>
    <x v="0"/>
    <s v="Sud-est"/>
    <s v="Florida"/>
    <s v="Orlando"/>
    <x v="1"/>
    <n v="60.000000000000007"/>
    <n v="700"/>
    <n v="420000.00000000006"/>
    <n v="105000.00000000001"/>
    <n v="0.25"/>
    <s v="En magasin"/>
  </r>
  <r>
    <s v="Walmart"/>
    <n v="1128299"/>
    <d v="2021-11-17T00:00:00"/>
    <x v="0"/>
    <s v="Sud-est"/>
    <s v="Florida"/>
    <s v="Orlando"/>
    <x v="2"/>
    <n v="55.000000000000007"/>
    <n v="525"/>
    <n v="288750.00000000006"/>
    <n v="86625.000000000015"/>
    <n v="0.3"/>
    <s v="En magasin"/>
  </r>
  <r>
    <s v="Walmart"/>
    <n v="1128299"/>
    <d v="2021-11-17T00:00:00"/>
    <x v="0"/>
    <s v="Sud-est"/>
    <s v="Florida"/>
    <s v="Orlando"/>
    <x v="3"/>
    <n v="65.000000000000014"/>
    <n v="500"/>
    <n v="325000.00000000006"/>
    <n v="97500.000000000015"/>
    <n v="0.3"/>
    <s v="En magasin"/>
  </r>
  <r>
    <s v="Walmart"/>
    <n v="1128299"/>
    <d v="2021-11-17T00:00:00"/>
    <x v="0"/>
    <s v="Sud-est"/>
    <s v="Florida"/>
    <s v="Orlando"/>
    <x v="4"/>
    <n v="85.000000000000014"/>
    <n v="475"/>
    <n v="403750.00000000006"/>
    <n v="80750.000000000015"/>
    <n v="0.2"/>
    <s v="En magasin"/>
  </r>
  <r>
    <s v="Walmart"/>
    <n v="1128299"/>
    <d v="2021-11-17T00:00:00"/>
    <x v="0"/>
    <s v="Sud-est"/>
    <s v="Florida"/>
    <s v="Orlando"/>
    <x v="5"/>
    <n v="90.000000000000014"/>
    <n v="600"/>
    <n v="540000.00000000012"/>
    <n v="243000.00000000006"/>
    <n v="0.45"/>
    <s v="En magasin"/>
  </r>
  <r>
    <s v="Walmart"/>
    <n v="1128299"/>
    <d v="2021-12-16T00:00:00"/>
    <x v="1"/>
    <s v="Sud-est"/>
    <s v="Florida"/>
    <s v="Orlando"/>
    <x v="0"/>
    <n v="75.000000000000014"/>
    <n v="800"/>
    <n v="600000.00000000012"/>
    <n v="180000.00000000003"/>
    <n v="0.3"/>
    <s v="En magasin"/>
  </r>
  <r>
    <s v="Walmart"/>
    <n v="1128299"/>
    <d v="2021-12-16T00:00:00"/>
    <x v="1"/>
    <s v="Sud-est"/>
    <s v="Florida"/>
    <s v="Orlando"/>
    <x v="1"/>
    <n v="85.000000000000014"/>
    <n v="800"/>
    <n v="680000.00000000012"/>
    <n v="170000.00000000003"/>
    <n v="0.25"/>
    <s v="En magasin"/>
  </r>
  <r>
    <s v="Ouest Gear"/>
    <n v="1128299"/>
    <d v="2021-12-16T00:00:00"/>
    <x v="1"/>
    <s v="Sud-est"/>
    <s v="Florida"/>
    <s v="Orlando"/>
    <x v="2"/>
    <n v="80.000000000000014"/>
    <n v="600"/>
    <n v="480000.00000000006"/>
    <n v="144000"/>
    <n v="0.3"/>
    <s v="En magasin"/>
  </r>
  <r>
    <s v="Ouest Gear"/>
    <n v="1128299"/>
    <d v="2021-12-16T00:00:00"/>
    <x v="1"/>
    <s v="Sud-est"/>
    <s v="Florida"/>
    <s v="Orlando"/>
    <x v="3"/>
    <n v="80.000000000000014"/>
    <n v="600"/>
    <n v="480000.00000000006"/>
    <n v="144000"/>
    <n v="0.3"/>
    <s v="En magasin"/>
  </r>
  <r>
    <s v="Ouest Gear"/>
    <n v="1128299"/>
    <d v="2021-12-16T00:00:00"/>
    <x v="1"/>
    <s v="Sud-est"/>
    <s v="Florida"/>
    <s v="Orlando"/>
    <x v="4"/>
    <n v="90.000000000000014"/>
    <n v="525"/>
    <n v="472500.00000000006"/>
    <n v="94500.000000000015"/>
    <n v="0.2"/>
    <s v="En magasin"/>
  </r>
  <r>
    <s v="Ouest Gear"/>
    <n v="1128299"/>
    <d v="2021-12-16T00:00:00"/>
    <x v="1"/>
    <s v="Sud-est"/>
    <s v="Florida"/>
    <s v="Orlando"/>
    <x v="5"/>
    <n v="95.000000000000014"/>
    <n v="625"/>
    <n v="593750.00000000012"/>
    <n v="267187.50000000006"/>
    <n v="0.45"/>
    <s v="En magasin"/>
  </r>
  <r>
    <s v="Ouest Gear"/>
    <n v="1185732"/>
    <d v="2021-01-12T00:00:00"/>
    <x v="6"/>
    <s v="Sud-est"/>
    <s v="Florida"/>
    <s v="Orlando"/>
    <x v="0"/>
    <n v="45"/>
    <n v="850"/>
    <n v="382500"/>
    <n v="172125"/>
    <n v="0.45"/>
    <s v="En magasin"/>
  </r>
  <r>
    <s v="Ouest Gear"/>
    <n v="1185732"/>
    <d v="2021-01-12T00:00:00"/>
    <x v="6"/>
    <s v="Sud-est"/>
    <s v="Florida"/>
    <s v="Orlando"/>
    <x v="1"/>
    <n v="45"/>
    <n v="650"/>
    <n v="292500"/>
    <n v="102375"/>
    <n v="0.35"/>
    <s v="En magasin"/>
  </r>
  <r>
    <s v="Ouest Gear"/>
    <n v="1185732"/>
    <d v="2021-01-12T00:00:00"/>
    <x v="6"/>
    <s v="Sud-est"/>
    <s v="Florida"/>
    <s v="Orlando"/>
    <x v="2"/>
    <n v="35"/>
    <n v="650"/>
    <n v="227500"/>
    <n v="56875"/>
    <n v="0.25"/>
    <s v="En magasin"/>
  </r>
  <r>
    <s v="Ouest Gear"/>
    <n v="1185732"/>
    <d v="2021-01-12T00:00:00"/>
    <x v="6"/>
    <s v="Sud-est"/>
    <s v="Florida"/>
    <s v="Orlando"/>
    <x v="3"/>
    <n v="40"/>
    <n v="500"/>
    <n v="200000"/>
    <n v="60000"/>
    <n v="0.3"/>
    <s v="En magasin"/>
  </r>
  <r>
    <s v="Ouest Gear"/>
    <n v="1185732"/>
    <d v="2021-01-12T00:00:00"/>
    <x v="6"/>
    <s v="Sud-est"/>
    <s v="Florida"/>
    <s v="Orlando"/>
    <x v="4"/>
    <n v="55.000000000000007"/>
    <n v="550"/>
    <n v="302500.00000000006"/>
    <n v="105875.00000000001"/>
    <n v="0.35"/>
    <s v="En magasin"/>
  </r>
  <r>
    <s v="Ouest Gear"/>
    <n v="1185732"/>
    <d v="2021-01-12T00:00:00"/>
    <x v="6"/>
    <s v="Sud-est"/>
    <s v="Florida"/>
    <s v="Orlando"/>
    <x v="5"/>
    <n v="45"/>
    <n v="650"/>
    <n v="292500"/>
    <n v="146250"/>
    <n v="0.5"/>
    <s v="En magasin"/>
  </r>
  <r>
    <s v="Ouest Gear"/>
    <n v="1185732"/>
    <d v="2021-02-10T00:00:00"/>
    <x v="0"/>
    <s v="Sud-est"/>
    <s v="Florida"/>
    <s v="Orlando"/>
    <x v="0"/>
    <n v="45"/>
    <n v="900"/>
    <n v="405000"/>
    <n v="182250"/>
    <n v="0.45"/>
    <s v="En magasin"/>
  </r>
  <r>
    <s v="Ouest Gear"/>
    <n v="1185732"/>
    <d v="2021-02-10T00:00:00"/>
    <x v="0"/>
    <s v="Sud-est"/>
    <s v="Florida"/>
    <s v="Orlando"/>
    <x v="1"/>
    <n v="45"/>
    <n v="550"/>
    <n v="247500"/>
    <n v="86625"/>
    <n v="0.35"/>
    <s v="En magasin"/>
  </r>
  <r>
    <s v="Ouest Gear"/>
    <n v="1185732"/>
    <d v="2021-02-10T00:00:00"/>
    <x v="0"/>
    <s v="Sud-est"/>
    <s v="Florida"/>
    <s v="Orlando"/>
    <x v="2"/>
    <n v="35"/>
    <n v="600"/>
    <n v="210000"/>
    <n v="52500"/>
    <n v="0.25"/>
    <s v="En magasin"/>
  </r>
  <r>
    <s v="Ouest Gear"/>
    <n v="1185732"/>
    <d v="2021-02-10T00:00:00"/>
    <x v="0"/>
    <s v="Nord-est"/>
    <s v="New York"/>
    <s v="Albany"/>
    <x v="3"/>
    <n v="40"/>
    <n v="475"/>
    <n v="190000"/>
    <n v="57000"/>
    <n v="0.3"/>
    <s v="En magasin"/>
  </r>
  <r>
    <s v="Ouest Gear"/>
    <n v="1185732"/>
    <d v="2021-02-10T00:00:00"/>
    <x v="0"/>
    <s v="Nord-est"/>
    <s v="New York"/>
    <s v="Albany"/>
    <x v="4"/>
    <n v="55.000000000000007"/>
    <n v="550"/>
    <n v="302500.00000000006"/>
    <n v="105875.00000000001"/>
    <n v="0.35"/>
    <s v="En magasin"/>
  </r>
  <r>
    <s v="Ouest Gear"/>
    <n v="1185732"/>
    <d v="2021-02-10T00:00:00"/>
    <x v="0"/>
    <s v="Nord-est"/>
    <s v="New York"/>
    <s v="Albany"/>
    <x v="5"/>
    <n v="45"/>
    <n v="650"/>
    <n v="292500"/>
    <n v="146250"/>
    <n v="0.5"/>
    <s v="En magasin"/>
  </r>
  <r>
    <s v="Ouest Gear"/>
    <n v="1185732"/>
    <d v="2021-03-08T00:00:00"/>
    <x v="5"/>
    <s v="Nord-est"/>
    <s v="New York"/>
    <s v="Albany"/>
    <x v="0"/>
    <n v="45"/>
    <n v="870"/>
    <n v="391500"/>
    <n v="176175"/>
    <n v="0.45"/>
    <s v="En magasin"/>
  </r>
  <r>
    <s v="Ouest Gear"/>
    <n v="1185732"/>
    <d v="2021-03-08T00:00:00"/>
    <x v="5"/>
    <s v="Nord-est"/>
    <s v="New York"/>
    <s v="Albany"/>
    <x v="1"/>
    <n v="45"/>
    <n v="550"/>
    <n v="247500"/>
    <n v="86625"/>
    <n v="0.35"/>
    <s v="En magasin"/>
  </r>
  <r>
    <s v="Ouest Gear"/>
    <n v="1185732"/>
    <d v="2021-03-08T00:00:00"/>
    <x v="5"/>
    <s v="Nord-est"/>
    <s v="New York"/>
    <s v="Albany"/>
    <x v="2"/>
    <n v="35"/>
    <n v="575"/>
    <n v="201250"/>
    <n v="50312.5"/>
    <n v="0.25"/>
    <s v="En magasin"/>
  </r>
  <r>
    <s v="Ouest Gear"/>
    <n v="1185732"/>
    <d v="2021-03-08T00:00:00"/>
    <x v="5"/>
    <s v="Nord-est"/>
    <s v="New York"/>
    <s v="Albany"/>
    <x v="3"/>
    <n v="40"/>
    <n v="425"/>
    <n v="170000"/>
    <n v="51000"/>
    <n v="0.3"/>
    <s v="En magasin"/>
  </r>
  <r>
    <s v="Ouest Gear"/>
    <n v="1185732"/>
    <d v="2021-03-08T00:00:00"/>
    <x v="5"/>
    <s v="Nord-est"/>
    <s v="New York"/>
    <s v="Albany"/>
    <x v="4"/>
    <n v="55.000000000000007"/>
    <n v="475"/>
    <n v="261250.00000000003"/>
    <n v="91437.5"/>
    <n v="0.35"/>
    <s v="En magasin"/>
  </r>
  <r>
    <s v="Ouest Gear"/>
    <n v="1185732"/>
    <d v="2021-03-08T00:00:00"/>
    <x v="5"/>
    <s v="Nord-est"/>
    <s v="New York"/>
    <s v="Albany"/>
    <x v="5"/>
    <n v="45"/>
    <n v="575"/>
    <n v="258750"/>
    <n v="129375"/>
    <n v="0.5"/>
    <s v="En magasin"/>
  </r>
  <r>
    <s v="Ouest Gear"/>
    <n v="1185732"/>
    <d v="2021-04-09T00:00:00"/>
    <x v="2"/>
    <s v="Nord-est"/>
    <s v="New York"/>
    <s v="Albany"/>
    <x v="0"/>
    <n v="45"/>
    <n v="825"/>
    <n v="371250"/>
    <n v="167062.5"/>
    <n v="0.45"/>
    <s v="En magasin"/>
  </r>
  <r>
    <s v="Ouest Gear"/>
    <n v="1185732"/>
    <d v="2021-04-09T00:00:00"/>
    <x v="2"/>
    <s v="Nord-est"/>
    <s v="New York"/>
    <s v="Albany"/>
    <x v="1"/>
    <n v="45"/>
    <n v="525"/>
    <n v="236250"/>
    <n v="82687.5"/>
    <n v="0.35"/>
    <s v="En magasin"/>
  </r>
  <r>
    <s v="Ouest Gear"/>
    <n v="1185732"/>
    <d v="2021-04-09T00:00:00"/>
    <x v="2"/>
    <s v="Nord-est"/>
    <s v="New York"/>
    <s v="Albany"/>
    <x v="2"/>
    <n v="35"/>
    <n v="525"/>
    <n v="183750"/>
    <n v="45937.5"/>
    <n v="0.25"/>
    <s v="En magasin"/>
  </r>
  <r>
    <s v="Ouest Gear"/>
    <n v="1185732"/>
    <d v="2021-04-09T00:00:00"/>
    <x v="2"/>
    <s v="Nord-est"/>
    <s v="New York"/>
    <s v="Albany"/>
    <x v="3"/>
    <n v="40"/>
    <n v="450"/>
    <n v="180000"/>
    <n v="54000"/>
    <n v="0.3"/>
    <s v="En magasin"/>
  </r>
  <r>
    <s v="Ouest Gear"/>
    <n v="1185732"/>
    <d v="2021-04-09T00:00:00"/>
    <x v="2"/>
    <s v="Nord-est"/>
    <s v="New York"/>
    <s v="Albany"/>
    <x v="4"/>
    <n v="55.000000000000007"/>
    <n v="475"/>
    <n v="261250.00000000003"/>
    <n v="91437.5"/>
    <n v="0.35"/>
    <s v="En magasin"/>
  </r>
  <r>
    <s v="Ouest Gear"/>
    <n v="1185732"/>
    <d v="2021-04-09T00:00:00"/>
    <x v="2"/>
    <s v="Nord-est"/>
    <s v="New York"/>
    <s v="Albany"/>
    <x v="5"/>
    <n v="45"/>
    <n v="600"/>
    <n v="270000"/>
    <n v="135000"/>
    <n v="0.5"/>
    <s v="En magasin"/>
  </r>
  <r>
    <s v="Ouest Gear"/>
    <n v="1185732"/>
    <d v="2021-05-08T00:00:00"/>
    <x v="3"/>
    <s v="Nord-est"/>
    <s v="New York"/>
    <s v="Albany"/>
    <x v="0"/>
    <n v="55.000000000000007"/>
    <n v="870"/>
    <n v="478500.00000000006"/>
    <n v="215325.00000000003"/>
    <n v="0.45"/>
    <s v="En magasin"/>
  </r>
  <r>
    <s v="Ouest Gear"/>
    <n v="1185732"/>
    <d v="2021-05-08T00:00:00"/>
    <x v="3"/>
    <s v="Nord-est"/>
    <s v="New York"/>
    <s v="Albany"/>
    <x v="1"/>
    <n v="55.000000000000007"/>
    <n v="575"/>
    <n v="316250.00000000006"/>
    <n v="110687.50000000001"/>
    <n v="0.35"/>
    <s v="En magasin"/>
  </r>
  <r>
    <s v="Ouest Gear"/>
    <n v="1185732"/>
    <d v="2021-05-08T00:00:00"/>
    <x v="3"/>
    <s v="Nord-est"/>
    <s v="New York"/>
    <s v="Albany"/>
    <x v="2"/>
    <n v="50"/>
    <n v="550"/>
    <n v="275000"/>
    <n v="68750"/>
    <n v="0.25"/>
    <s v="En magasin"/>
  </r>
  <r>
    <s v="Ouest Gear"/>
    <n v="1185732"/>
    <d v="2021-05-08T00:00:00"/>
    <x v="3"/>
    <s v="Nord-est"/>
    <s v="New York"/>
    <s v="Albany"/>
    <x v="3"/>
    <n v="50"/>
    <n v="500"/>
    <n v="250000"/>
    <n v="75000"/>
    <n v="0.3"/>
    <s v="En magasin"/>
  </r>
  <r>
    <s v="Ouest Gear"/>
    <n v="1185732"/>
    <d v="2021-05-08T00:00:00"/>
    <x v="3"/>
    <s v="Nord-est"/>
    <s v="New York"/>
    <s v="Albany"/>
    <x v="4"/>
    <n v="60"/>
    <n v="525"/>
    <n v="315000"/>
    <n v="110250"/>
    <n v="0.35"/>
    <s v="En magasin"/>
  </r>
  <r>
    <s v="Ouest Gear"/>
    <n v="1185732"/>
    <d v="2021-05-08T00:00:00"/>
    <x v="3"/>
    <s v="Nord-est"/>
    <s v="New York"/>
    <s v="Albany"/>
    <x v="5"/>
    <n v="65"/>
    <n v="625"/>
    <n v="406250"/>
    <n v="203125"/>
    <n v="0.5"/>
    <s v="En magasin"/>
  </r>
  <r>
    <s v="Ouest Gear"/>
    <n v="1185732"/>
    <d v="2021-06-10T00:00:00"/>
    <x v="1"/>
    <s v="Nord-est"/>
    <s v="New York"/>
    <s v="Albany"/>
    <x v="0"/>
    <n v="60"/>
    <n v="875"/>
    <n v="525000"/>
    <n v="236250"/>
    <n v="0.45"/>
    <s v="En magasin"/>
  </r>
  <r>
    <s v="Ouest Gear"/>
    <n v="1185732"/>
    <d v="2021-06-10T00:00:00"/>
    <x v="1"/>
    <s v="Nord-est"/>
    <s v="New York"/>
    <s v="Albany"/>
    <x v="1"/>
    <n v="55.000000000000007"/>
    <n v="625"/>
    <n v="343750.00000000006"/>
    <n v="120312.50000000001"/>
    <n v="0.35"/>
    <s v="En magasin"/>
  </r>
  <r>
    <s v="Ouest Gear"/>
    <n v="1185732"/>
    <d v="2021-06-10T00:00:00"/>
    <x v="1"/>
    <s v="Nord-est"/>
    <s v="New York"/>
    <s v="Albany"/>
    <x v="2"/>
    <n v="50"/>
    <n v="600"/>
    <n v="300000"/>
    <n v="75000"/>
    <n v="0.25"/>
    <s v="En magasin"/>
  </r>
  <r>
    <s v="Ouest Gear"/>
    <n v="1185732"/>
    <d v="2021-06-10T00:00:00"/>
    <x v="1"/>
    <s v="Nord-est"/>
    <s v="New York"/>
    <s v="Albany"/>
    <x v="3"/>
    <n v="50"/>
    <n v="575"/>
    <n v="287500"/>
    <n v="86250"/>
    <n v="0.3"/>
    <s v="En magasin"/>
  </r>
  <r>
    <s v="Ouest Gear"/>
    <n v="1185732"/>
    <d v="2021-06-10T00:00:00"/>
    <x v="1"/>
    <s v="Nord-est"/>
    <s v="New York"/>
    <s v="Albany"/>
    <x v="4"/>
    <n v="65"/>
    <n v="575"/>
    <n v="373750"/>
    <n v="130812.49999999999"/>
    <n v="0.35"/>
    <s v="En magasin"/>
  </r>
  <r>
    <s v="Ouest Gear"/>
    <n v="1185732"/>
    <d v="2021-06-10T00:00:00"/>
    <x v="1"/>
    <s v="Nord-est"/>
    <s v="New York"/>
    <s v="Albany"/>
    <x v="5"/>
    <n v="70"/>
    <n v="725"/>
    <n v="507500"/>
    <n v="253750"/>
    <n v="0.5"/>
    <s v="En magasin"/>
  </r>
  <r>
    <s v="Ouest Gear"/>
    <n v="1185732"/>
    <d v="2021-07-08T00:00:00"/>
    <x v="1"/>
    <s v="Nord-est"/>
    <s v="New York"/>
    <s v="Albany"/>
    <x v="0"/>
    <n v="65"/>
    <n v="950"/>
    <n v="617500"/>
    <n v="277875"/>
    <n v="0.45"/>
    <s v="En magasin"/>
  </r>
  <r>
    <s v="Ouest Gear"/>
    <n v="1185732"/>
    <d v="2021-07-08T00:00:00"/>
    <x v="1"/>
    <s v="Nord-est"/>
    <s v="New York"/>
    <s v="Albany"/>
    <x v="1"/>
    <n v="60.000000000000007"/>
    <n v="700"/>
    <n v="420000.00000000006"/>
    <n v="147000"/>
    <n v="0.35"/>
    <s v="En magasin"/>
  </r>
  <r>
    <s v="Ouest Gear"/>
    <n v="1185732"/>
    <d v="2021-07-08T00:00:00"/>
    <x v="1"/>
    <s v="Nord-est"/>
    <s v="New York"/>
    <s v="Albany"/>
    <x v="2"/>
    <n v="55.000000000000007"/>
    <n v="625"/>
    <n v="343750.00000000006"/>
    <n v="85937.500000000015"/>
    <n v="0.25"/>
    <s v="En magasin"/>
  </r>
  <r>
    <s v="Ouest Gear"/>
    <n v="1185732"/>
    <d v="2021-07-08T00:00:00"/>
    <x v="1"/>
    <s v="Nord-est"/>
    <s v="New York"/>
    <s v="Albany"/>
    <x v="3"/>
    <n v="55.000000000000007"/>
    <n v="575"/>
    <n v="316250.00000000006"/>
    <n v="94875.000000000015"/>
    <n v="0.3"/>
    <s v="En magasin"/>
  </r>
  <r>
    <s v="Ouest Gear"/>
    <n v="1185732"/>
    <d v="2021-07-08T00:00:00"/>
    <x v="1"/>
    <s v="Nord-est"/>
    <s v="New York"/>
    <s v="Albany"/>
    <x v="4"/>
    <n v="65"/>
    <n v="600"/>
    <n v="390000"/>
    <n v="136500"/>
    <n v="0.35"/>
    <s v="En magasin"/>
  </r>
  <r>
    <s v="Ouest Gear"/>
    <n v="1185732"/>
    <d v="2021-07-08T00:00:00"/>
    <x v="1"/>
    <s v="Nord-est"/>
    <s v="New York"/>
    <s v="Albany"/>
    <x v="5"/>
    <n v="70"/>
    <n v="775"/>
    <n v="542500"/>
    <n v="271250"/>
    <n v="0.5"/>
    <s v="En magasin"/>
  </r>
  <r>
    <s v="Ouest Gear"/>
    <n v="1185732"/>
    <d v="2021-08-09T00:00:00"/>
    <x v="5"/>
    <s v="Nord-est"/>
    <s v="New York"/>
    <s v="Albany"/>
    <x v="0"/>
    <n v="65"/>
    <n v="925"/>
    <n v="601250"/>
    <n v="270562.5"/>
    <n v="0.45"/>
    <s v="En magasin"/>
  </r>
  <r>
    <s v="Ouest Gear"/>
    <n v="1185732"/>
    <d v="2021-08-09T00:00:00"/>
    <x v="5"/>
    <s v="Nord-est"/>
    <s v="New York"/>
    <s v="Albany"/>
    <x v="1"/>
    <n v="60.000000000000007"/>
    <n v="700"/>
    <n v="420000.00000000006"/>
    <n v="147000"/>
    <n v="0.35"/>
    <s v="En magasin"/>
  </r>
  <r>
    <s v="Ouest Gear"/>
    <n v="1185732"/>
    <d v="2021-08-09T00:00:00"/>
    <x v="5"/>
    <s v="Nord-est"/>
    <s v="New York"/>
    <s v="Albany"/>
    <x v="2"/>
    <n v="55.000000000000007"/>
    <n v="625"/>
    <n v="343750.00000000006"/>
    <n v="85937.500000000015"/>
    <n v="0.25"/>
    <s v="En magasin"/>
  </r>
  <r>
    <s v="Ouest Gear"/>
    <n v="1185732"/>
    <d v="2021-08-09T00:00:00"/>
    <x v="5"/>
    <s v="Nord-est"/>
    <s v="New York"/>
    <s v="Albany"/>
    <x v="3"/>
    <n v="45"/>
    <n v="575"/>
    <n v="258750"/>
    <n v="77625"/>
    <n v="0.3"/>
    <s v="En magasin"/>
  </r>
  <r>
    <s v="Ouest Gear"/>
    <n v="1185732"/>
    <d v="2021-08-09T00:00:00"/>
    <x v="5"/>
    <s v="Nord-est"/>
    <s v="New York"/>
    <s v="Albany"/>
    <x v="4"/>
    <n v="55.000000000000007"/>
    <n v="550"/>
    <n v="302500.00000000006"/>
    <n v="105875.00000000001"/>
    <n v="0.35"/>
    <s v="En magasin"/>
  </r>
  <r>
    <s v="Ouest Gear"/>
    <n v="1185732"/>
    <d v="2021-08-09T00:00:00"/>
    <x v="5"/>
    <s v="Nord-est"/>
    <s v="New York"/>
    <s v="Albany"/>
    <x v="5"/>
    <n v="60.000000000000007"/>
    <n v="725"/>
    <n v="435000.00000000006"/>
    <n v="217500.00000000003"/>
    <n v="0.5"/>
    <s v="En magasin"/>
  </r>
  <r>
    <s v="Ouest Gear"/>
    <n v="1185732"/>
    <d v="2021-09-08T00:00:00"/>
    <x v="0"/>
    <s v="Nord-est"/>
    <s v="New York"/>
    <s v="Albany"/>
    <x v="0"/>
    <n v="55.000000000000007"/>
    <n v="850"/>
    <n v="467500.00000000006"/>
    <n v="210375.00000000003"/>
    <n v="0.45"/>
    <s v="En magasin"/>
  </r>
  <r>
    <s v="Ouest Gear"/>
    <n v="1185732"/>
    <d v="2021-09-08T00:00:00"/>
    <x v="0"/>
    <s v="Nord-est"/>
    <s v="New York"/>
    <s v="Albany"/>
    <x v="1"/>
    <n v="50.000000000000014"/>
    <n v="650"/>
    <n v="325000.00000000012"/>
    <n v="113750.00000000003"/>
    <n v="0.35"/>
    <s v="En magasin"/>
  </r>
  <r>
    <s v="Ouest Gear"/>
    <n v="1185732"/>
    <d v="2021-09-08T00:00:00"/>
    <x v="0"/>
    <s v="Nord-est"/>
    <s v="New York"/>
    <s v="Albany"/>
    <x v="2"/>
    <n v="45"/>
    <n v="550"/>
    <n v="247500"/>
    <n v="61875"/>
    <n v="0.25"/>
    <s v="En magasin"/>
  </r>
  <r>
    <s v="Ouest Gear"/>
    <n v="1185732"/>
    <d v="2021-09-08T00:00:00"/>
    <x v="0"/>
    <s v="Nord-est"/>
    <s v="New York"/>
    <s v="Albany"/>
    <x v="3"/>
    <n v="45"/>
    <n v="525"/>
    <n v="236250"/>
    <n v="70875"/>
    <n v="0.3"/>
    <s v="En magasin"/>
  </r>
  <r>
    <s v="Ouest Gear"/>
    <n v="1185732"/>
    <d v="2021-09-08T00:00:00"/>
    <x v="0"/>
    <s v="Nord-est"/>
    <s v="New York"/>
    <s v="Albany"/>
    <x v="4"/>
    <n v="55.000000000000007"/>
    <n v="525"/>
    <n v="288750.00000000006"/>
    <n v="101062.50000000001"/>
    <n v="0.35"/>
    <s v="En magasin"/>
  </r>
  <r>
    <s v="Ouest Gear"/>
    <n v="1185732"/>
    <d v="2021-09-08T00:00:00"/>
    <x v="0"/>
    <s v="Nord-est"/>
    <s v="New York"/>
    <s v="Albany"/>
    <x v="5"/>
    <n v="60.000000000000007"/>
    <n v="625"/>
    <n v="375000.00000000006"/>
    <n v="187500.00000000003"/>
    <n v="0.5"/>
    <s v="En magasin"/>
  </r>
  <r>
    <s v="Ouest Gear"/>
    <n v="1185732"/>
    <d v="2021-10-10T00:00:00"/>
    <x v="4"/>
    <s v="Nord-est"/>
    <s v="New York"/>
    <s v="Albany"/>
    <x v="0"/>
    <n v="60.000000000000007"/>
    <n v="800"/>
    <n v="480000.00000000006"/>
    <n v="216000.00000000003"/>
    <n v="0.45"/>
    <s v="En magasin"/>
  </r>
  <r>
    <s v="Ouest Gear"/>
    <n v="1185732"/>
    <d v="2021-10-10T00:00:00"/>
    <x v="4"/>
    <s v="Nord-est"/>
    <s v="New York"/>
    <s v="Albany"/>
    <x v="1"/>
    <n v="50.000000000000014"/>
    <n v="625"/>
    <n v="312500.00000000012"/>
    <n v="109375.00000000003"/>
    <n v="0.35"/>
    <s v="En magasin"/>
  </r>
  <r>
    <s v="Ouest Gear"/>
    <n v="1185732"/>
    <d v="2021-10-10T00:00:00"/>
    <x v="4"/>
    <s v="Nord-est"/>
    <s v="New York"/>
    <s v="Albany"/>
    <x v="2"/>
    <n v="50.000000000000014"/>
    <n v="525"/>
    <n v="262500.00000000006"/>
    <n v="65625.000000000015"/>
    <n v="0.25"/>
    <s v="En magasin"/>
  </r>
  <r>
    <s v="Ouest Gear"/>
    <n v="1185732"/>
    <d v="2021-10-10T00:00:00"/>
    <x v="4"/>
    <s v="Nord-est"/>
    <s v="New York"/>
    <s v="Albany"/>
    <x v="3"/>
    <n v="50.000000000000014"/>
    <n v="500"/>
    <n v="250000.00000000006"/>
    <n v="75000.000000000015"/>
    <n v="0.3"/>
    <s v="En magasin"/>
  </r>
  <r>
    <s v="Ouest Gear"/>
    <n v="1185732"/>
    <d v="2021-10-10T00:00:00"/>
    <x v="4"/>
    <s v="Nord-est"/>
    <s v="New York"/>
    <s v="Albany"/>
    <x v="4"/>
    <n v="60.000000000000007"/>
    <n v="500"/>
    <n v="300000.00000000006"/>
    <n v="105000.00000000001"/>
    <n v="0.35"/>
    <s v="En magasin"/>
  </r>
  <r>
    <s v="Ouest Gear"/>
    <n v="1185732"/>
    <d v="2021-10-10T00:00:00"/>
    <x v="4"/>
    <s v="Nord-est"/>
    <s v="New York"/>
    <s v="Albany"/>
    <x v="5"/>
    <n v="65"/>
    <n v="625"/>
    <n v="406250"/>
    <n v="203125"/>
    <n v="0.5"/>
    <s v="En magasin"/>
  </r>
  <r>
    <s v="Ouest Gear"/>
    <n v="1185732"/>
    <d v="2021-11-09T00:00:00"/>
    <x v="6"/>
    <s v="Nord-est"/>
    <s v="New York"/>
    <s v="Albany"/>
    <x v="0"/>
    <n v="60.000000000000007"/>
    <n v="775"/>
    <n v="465000.00000000006"/>
    <n v="209250.00000000003"/>
    <n v="0.45"/>
    <s v="En magasin"/>
  </r>
  <r>
    <s v="Ouest Gear"/>
    <n v="1185732"/>
    <d v="2021-11-09T00:00:00"/>
    <x v="6"/>
    <s v="Nord-est"/>
    <s v="New York"/>
    <s v="Albany"/>
    <x v="1"/>
    <n v="50.000000000000014"/>
    <n v="600"/>
    <n v="300000.00000000006"/>
    <n v="105000.00000000001"/>
    <n v="0.35"/>
    <s v="En magasin"/>
  </r>
  <r>
    <s v="Ouest Gear"/>
    <n v="1185732"/>
    <d v="2021-11-09T00:00:00"/>
    <x v="6"/>
    <s v="Nord-est"/>
    <s v="New York"/>
    <s v="Albany"/>
    <x v="2"/>
    <n v="50.000000000000014"/>
    <n v="545"/>
    <n v="272500.00000000006"/>
    <n v="68125.000000000015"/>
    <n v="0.25"/>
    <s v="En magasin"/>
  </r>
  <r>
    <s v="Ouest Gear"/>
    <n v="1185732"/>
    <d v="2021-11-09T00:00:00"/>
    <x v="6"/>
    <s v="Nord-est"/>
    <s v="New York"/>
    <s v="Albany"/>
    <x v="3"/>
    <n v="50.000000000000014"/>
    <n v="575"/>
    <n v="287500.00000000006"/>
    <n v="86250.000000000015"/>
    <n v="0.3"/>
    <s v="En magasin"/>
  </r>
  <r>
    <s v="Ouest Gear"/>
    <n v="1185732"/>
    <d v="2021-11-09T00:00:00"/>
    <x v="6"/>
    <s v="Nord-est"/>
    <s v="New York"/>
    <s v="Albany"/>
    <x v="4"/>
    <n v="65"/>
    <n v="550"/>
    <n v="357500"/>
    <n v="125124.99999999999"/>
    <n v="0.35"/>
    <s v="En magasin"/>
  </r>
  <r>
    <s v="Ouest Gear"/>
    <n v="1185732"/>
    <d v="2021-11-09T00:00:00"/>
    <x v="6"/>
    <s v="Nord-est"/>
    <s v="New York"/>
    <s v="Albany"/>
    <x v="5"/>
    <n v="70"/>
    <n v="650"/>
    <n v="455000"/>
    <n v="227500"/>
    <n v="0.5"/>
    <s v="En magasin"/>
  </r>
  <r>
    <s v="Ouest Gear"/>
    <n v="1185732"/>
    <d v="2021-12-08T00:00:00"/>
    <x v="0"/>
    <s v="Nord-est"/>
    <s v="New York"/>
    <s v="Albany"/>
    <x v="0"/>
    <n v="65"/>
    <n v="875"/>
    <n v="568750"/>
    <n v="255937.5"/>
    <n v="0.45"/>
    <s v="En magasin"/>
  </r>
  <r>
    <s v="Ouest Gear"/>
    <n v="1185732"/>
    <d v="2021-12-08T00:00:00"/>
    <x v="0"/>
    <s v="Nord-est"/>
    <s v="New York"/>
    <s v="Albany"/>
    <x v="1"/>
    <n v="55.000000000000007"/>
    <n v="675"/>
    <n v="371250.00000000006"/>
    <n v="129937.50000000001"/>
    <n v="0.35"/>
    <s v="En magasin"/>
  </r>
  <r>
    <s v="Kohl's"/>
    <n v="1185732"/>
    <d v="2021-12-08T00:00:00"/>
    <x v="0"/>
    <s v="Nord-est"/>
    <s v="New York"/>
    <s v="Albany"/>
    <x v="2"/>
    <n v="55.000000000000007"/>
    <n v="625"/>
    <n v="343750.00000000006"/>
    <n v="85937.500000000015"/>
    <n v="0.25"/>
    <s v="En magasin"/>
  </r>
  <r>
    <s v="Kohl's"/>
    <n v="1185732"/>
    <d v="2021-12-08T00:00:00"/>
    <x v="0"/>
    <s v="Nord-est"/>
    <s v="New York"/>
    <s v="Albany"/>
    <x v="3"/>
    <n v="55.000000000000007"/>
    <n v="575"/>
    <n v="316250.00000000006"/>
    <n v="94875.000000000015"/>
    <n v="0.3"/>
    <s v="En magasin"/>
  </r>
  <r>
    <s v="Kohl's"/>
    <n v="1185732"/>
    <d v="2021-12-08T00:00:00"/>
    <x v="0"/>
    <s v="Nord-est"/>
    <s v="New York"/>
    <s v="Albany"/>
    <x v="4"/>
    <n v="65"/>
    <n v="575"/>
    <n v="373750"/>
    <n v="130812.49999999999"/>
    <n v="0.35"/>
    <s v="En magasin"/>
  </r>
  <r>
    <s v="Kohl's"/>
    <n v="1185732"/>
    <d v="2021-12-08T00:00:00"/>
    <x v="0"/>
    <s v="Nord-est"/>
    <s v="New York"/>
    <s v="Albany"/>
    <x v="5"/>
    <n v="70"/>
    <n v="675"/>
    <n v="472500"/>
    <n v="236250"/>
    <n v="0.5"/>
    <s v="En magasin"/>
  </r>
  <r>
    <s v="Kohl's"/>
    <n v="1185732"/>
    <d v="2021-01-14T00:00:00"/>
    <x v="1"/>
    <s v="Nord-est"/>
    <s v="New York"/>
    <s v="Albany"/>
    <x v="0"/>
    <n v="40"/>
    <n v="800"/>
    <n v="320000"/>
    <n v="160000"/>
    <n v="0.5"/>
    <s v="En magasin"/>
  </r>
  <r>
    <s v="Kohl's"/>
    <n v="1185732"/>
    <d v="2021-01-14T00:00:00"/>
    <x v="1"/>
    <s v="Nord-est"/>
    <s v="New York"/>
    <s v="Albany"/>
    <x v="1"/>
    <n v="40"/>
    <n v="600"/>
    <n v="240000"/>
    <n v="72000"/>
    <n v="0.3"/>
    <s v="En magasin"/>
  </r>
  <r>
    <s v="Kohl's"/>
    <n v="1185732"/>
    <d v="2021-01-14T00:00:00"/>
    <x v="1"/>
    <s v="Nord-est"/>
    <s v="New York"/>
    <s v="Albany"/>
    <x v="2"/>
    <n v="30.000000000000004"/>
    <n v="600"/>
    <n v="180000.00000000003"/>
    <n v="63000.000000000007"/>
    <n v="0.35"/>
    <s v="En magasin"/>
  </r>
  <r>
    <s v="Kohl's"/>
    <n v="1185732"/>
    <d v="2021-01-14T00:00:00"/>
    <x v="1"/>
    <s v="Nord-est"/>
    <s v="New York"/>
    <s v="Albany"/>
    <x v="3"/>
    <n v="35"/>
    <n v="450"/>
    <n v="157500"/>
    <n v="55125"/>
    <n v="0.35"/>
    <s v="En magasin"/>
  </r>
  <r>
    <s v="Kohl's"/>
    <n v="1185732"/>
    <d v="2021-01-14T00:00:00"/>
    <x v="1"/>
    <s v="Nord-est"/>
    <s v="New York"/>
    <s v="Albany"/>
    <x v="4"/>
    <n v="50"/>
    <n v="500"/>
    <n v="250000"/>
    <n v="75000"/>
    <n v="0.3"/>
    <s v="En magasin"/>
  </r>
  <r>
    <s v="Kohl's"/>
    <n v="1185732"/>
    <d v="2021-01-14T00:00:00"/>
    <x v="1"/>
    <s v="Nord-est"/>
    <s v="New York"/>
    <s v="Albany"/>
    <x v="5"/>
    <n v="40"/>
    <n v="600"/>
    <n v="240000"/>
    <n v="60000"/>
    <n v="0.25"/>
    <s v="En magasin"/>
  </r>
  <r>
    <s v="Kohl's"/>
    <n v="1185732"/>
    <d v="2021-02-12T00:00:00"/>
    <x v="2"/>
    <s v="Nord-est"/>
    <s v="New York"/>
    <s v="Albany"/>
    <x v="0"/>
    <n v="40"/>
    <n v="850"/>
    <n v="340000"/>
    <n v="170000"/>
    <n v="0.5"/>
    <s v="En magasin"/>
  </r>
  <r>
    <s v="Kohl's"/>
    <n v="1185732"/>
    <d v="2021-02-12T00:00:00"/>
    <x v="2"/>
    <s v="Nord-est"/>
    <s v="New York"/>
    <s v="Albany"/>
    <x v="1"/>
    <n v="40"/>
    <n v="500"/>
    <n v="200000"/>
    <n v="60000"/>
    <n v="0.3"/>
    <s v="En magasin"/>
  </r>
  <r>
    <s v="Kohl's"/>
    <n v="1185732"/>
    <d v="2021-02-12T00:00:00"/>
    <x v="2"/>
    <s v="Nord-est"/>
    <s v="New York"/>
    <s v="Albany"/>
    <x v="2"/>
    <n v="30.000000000000004"/>
    <n v="550"/>
    <n v="165000.00000000003"/>
    <n v="57750.000000000007"/>
    <n v="0.35"/>
    <s v="En magasin"/>
  </r>
  <r>
    <s v="Kohl's"/>
    <n v="1185732"/>
    <d v="2021-02-12T00:00:00"/>
    <x v="2"/>
    <s v="Ouest"/>
    <s v="Wyoming"/>
    <s v="Cheyenne"/>
    <x v="3"/>
    <n v="35"/>
    <n v="425"/>
    <n v="148750"/>
    <n v="52062.5"/>
    <n v="0.35"/>
    <s v="En magasin"/>
  </r>
  <r>
    <s v="Kohl's"/>
    <n v="1185732"/>
    <d v="2021-02-12T00:00:00"/>
    <x v="2"/>
    <s v="Ouest"/>
    <s v="Wyoming"/>
    <s v="Cheyenne"/>
    <x v="4"/>
    <n v="50"/>
    <n v="500"/>
    <n v="250000"/>
    <n v="75000"/>
    <n v="0.3"/>
    <s v="En magasin"/>
  </r>
  <r>
    <s v="Kohl's"/>
    <n v="1185732"/>
    <d v="2021-02-12T00:00:00"/>
    <x v="2"/>
    <s v="Ouest"/>
    <s v="Wyoming"/>
    <s v="Cheyenne"/>
    <x v="5"/>
    <n v="40"/>
    <n v="600"/>
    <n v="240000"/>
    <n v="60000"/>
    <n v="0.25"/>
    <s v="En magasin"/>
  </r>
  <r>
    <s v="Kohl's"/>
    <n v="1185732"/>
    <d v="2021-03-10T00:00:00"/>
    <x v="0"/>
    <s v="Ouest"/>
    <s v="Wyoming"/>
    <s v="Cheyenne"/>
    <x v="0"/>
    <n v="40"/>
    <n v="820"/>
    <n v="328000"/>
    <n v="164000"/>
    <n v="0.5"/>
    <s v="En magasin"/>
  </r>
  <r>
    <s v="Kohl's"/>
    <n v="1185732"/>
    <d v="2021-03-10T00:00:00"/>
    <x v="0"/>
    <s v="Ouest"/>
    <s v="Wyoming"/>
    <s v="Cheyenne"/>
    <x v="1"/>
    <n v="40"/>
    <n v="525"/>
    <n v="210000"/>
    <n v="63000"/>
    <n v="0.3"/>
    <s v="En magasin"/>
  </r>
  <r>
    <s v="Kohl's"/>
    <n v="1185732"/>
    <d v="2021-03-10T00:00:00"/>
    <x v="0"/>
    <s v="Ouest"/>
    <s v="Wyoming"/>
    <s v="Cheyenne"/>
    <x v="2"/>
    <n v="30.000000000000004"/>
    <n v="550"/>
    <n v="165000.00000000003"/>
    <n v="57750.000000000007"/>
    <n v="0.35"/>
    <s v="En magasin"/>
  </r>
  <r>
    <s v="Kohl's"/>
    <n v="1185732"/>
    <d v="2021-03-10T00:00:00"/>
    <x v="0"/>
    <s v="Ouest"/>
    <s v="Wyoming"/>
    <s v="Cheyenne"/>
    <x v="3"/>
    <n v="35"/>
    <n v="400"/>
    <n v="140000"/>
    <n v="49000"/>
    <n v="0.35"/>
    <s v="En magasin"/>
  </r>
  <r>
    <s v="Kohl's"/>
    <n v="1185732"/>
    <d v="2021-03-10T00:00:00"/>
    <x v="0"/>
    <s v="Ouest"/>
    <s v="Wyoming"/>
    <s v="Cheyenne"/>
    <x v="4"/>
    <n v="50"/>
    <n v="450"/>
    <n v="225000"/>
    <n v="67500"/>
    <n v="0.3"/>
    <s v="En magasin"/>
  </r>
  <r>
    <s v="Kohl's"/>
    <n v="1185732"/>
    <d v="2021-03-10T00:00:00"/>
    <x v="0"/>
    <s v="Ouest"/>
    <s v="Wyoming"/>
    <s v="Cheyenne"/>
    <x v="5"/>
    <n v="40"/>
    <n v="550"/>
    <n v="220000"/>
    <n v="55000"/>
    <n v="0.25"/>
    <s v="En magasin"/>
  </r>
  <r>
    <s v="Kohl's"/>
    <n v="1185732"/>
    <d v="2021-04-11T00:00:00"/>
    <x v="4"/>
    <s v="Ouest"/>
    <s v="Wyoming"/>
    <s v="Cheyenne"/>
    <x v="0"/>
    <n v="40"/>
    <n v="800"/>
    <n v="320000"/>
    <n v="160000"/>
    <n v="0.5"/>
    <s v="En magasin"/>
  </r>
  <r>
    <s v="Kohl's"/>
    <n v="1185732"/>
    <d v="2021-04-11T00:00:00"/>
    <x v="4"/>
    <s v="Ouest"/>
    <s v="Wyoming"/>
    <s v="Cheyenne"/>
    <x v="1"/>
    <n v="40"/>
    <n v="500"/>
    <n v="200000"/>
    <n v="60000"/>
    <n v="0.3"/>
    <s v="En magasin"/>
  </r>
  <r>
    <s v="Kohl's"/>
    <n v="1185732"/>
    <d v="2021-04-11T00:00:00"/>
    <x v="4"/>
    <s v="Ouest"/>
    <s v="Wyoming"/>
    <s v="Cheyenne"/>
    <x v="2"/>
    <n v="30.000000000000004"/>
    <n v="500"/>
    <n v="150000.00000000003"/>
    <n v="52500.000000000007"/>
    <n v="0.35"/>
    <s v="En magasin"/>
  </r>
  <r>
    <s v="Kohl's"/>
    <n v="1185732"/>
    <d v="2021-04-11T00:00:00"/>
    <x v="4"/>
    <s v="Ouest"/>
    <s v="Wyoming"/>
    <s v="Cheyenne"/>
    <x v="3"/>
    <n v="35"/>
    <n v="425"/>
    <n v="148750"/>
    <n v="52062.5"/>
    <n v="0.35"/>
    <s v="En magasin"/>
  </r>
  <r>
    <s v="Kohl's"/>
    <n v="1185732"/>
    <d v="2021-04-11T00:00:00"/>
    <x v="4"/>
    <s v="Ouest"/>
    <s v="Wyoming"/>
    <s v="Cheyenne"/>
    <x v="4"/>
    <n v="50"/>
    <n v="425"/>
    <n v="212500"/>
    <n v="63750"/>
    <n v="0.3"/>
    <s v="En magasin"/>
  </r>
  <r>
    <s v="Kohl's"/>
    <n v="1185732"/>
    <d v="2021-04-11T00:00:00"/>
    <x v="4"/>
    <s v="Ouest"/>
    <s v="Wyoming"/>
    <s v="Cheyenne"/>
    <x v="5"/>
    <n v="40"/>
    <n v="550"/>
    <n v="220000"/>
    <n v="55000"/>
    <n v="0.25"/>
    <s v="En magasin"/>
  </r>
  <r>
    <s v="Kohl's"/>
    <n v="1185732"/>
    <d v="2021-05-10T00:00:00"/>
    <x v="5"/>
    <s v="Ouest"/>
    <s v="Wyoming"/>
    <s v="Cheyenne"/>
    <x v="0"/>
    <n v="50"/>
    <n v="820"/>
    <n v="410000"/>
    <n v="205000"/>
    <n v="0.5"/>
    <s v="En magasin"/>
  </r>
  <r>
    <s v="Kohl's"/>
    <n v="1185732"/>
    <d v="2021-05-10T00:00:00"/>
    <x v="5"/>
    <s v="Ouest"/>
    <s v="Wyoming"/>
    <s v="Cheyenne"/>
    <x v="1"/>
    <n v="45.000000000000007"/>
    <n v="525"/>
    <n v="236250.00000000003"/>
    <n v="70875"/>
    <n v="0.3"/>
    <s v="En magasin"/>
  </r>
  <r>
    <s v="Kohl's"/>
    <n v="1185732"/>
    <d v="2021-05-10T00:00:00"/>
    <x v="5"/>
    <s v="Ouest"/>
    <s v="Wyoming"/>
    <s v="Cheyenne"/>
    <x v="2"/>
    <n v="40"/>
    <n v="500"/>
    <n v="200000"/>
    <n v="70000"/>
    <n v="0.35"/>
    <s v="En magasin"/>
  </r>
  <r>
    <s v="Kohl's"/>
    <n v="1185732"/>
    <d v="2021-05-10T00:00:00"/>
    <x v="5"/>
    <s v="Ouest"/>
    <s v="Wyoming"/>
    <s v="Cheyenne"/>
    <x v="3"/>
    <n v="40"/>
    <n v="450"/>
    <n v="180000"/>
    <n v="62999.999999999993"/>
    <n v="0.35"/>
    <s v="En magasin"/>
  </r>
  <r>
    <s v="Kohl's"/>
    <n v="1185732"/>
    <d v="2021-05-10T00:00:00"/>
    <x v="5"/>
    <s v="Ouest"/>
    <s v="Wyoming"/>
    <s v="Cheyenne"/>
    <x v="4"/>
    <n v="50"/>
    <n v="475"/>
    <n v="237500"/>
    <n v="71250"/>
    <n v="0.3"/>
    <s v="En magasin"/>
  </r>
  <r>
    <s v="Kohl's"/>
    <n v="1185732"/>
    <d v="2021-05-10T00:00:00"/>
    <x v="5"/>
    <s v="Ouest"/>
    <s v="Wyoming"/>
    <s v="Cheyenne"/>
    <x v="5"/>
    <n v="55.000000000000007"/>
    <n v="600"/>
    <n v="330000.00000000006"/>
    <n v="82500.000000000015"/>
    <n v="0.25"/>
    <s v="En magasin"/>
  </r>
  <r>
    <s v="Kohl's"/>
    <n v="1185732"/>
    <d v="2021-06-12T00:00:00"/>
    <x v="3"/>
    <s v="Ouest"/>
    <s v="Wyoming"/>
    <s v="Cheyenne"/>
    <x v="0"/>
    <n v="50"/>
    <n v="850"/>
    <n v="425000"/>
    <n v="212500"/>
    <n v="0.5"/>
    <s v="En magasin"/>
  </r>
  <r>
    <s v="Kohl's"/>
    <n v="1185732"/>
    <d v="2021-06-12T00:00:00"/>
    <x v="3"/>
    <s v="Ouest"/>
    <s v="Wyoming"/>
    <s v="Cheyenne"/>
    <x v="1"/>
    <n v="45.000000000000007"/>
    <n v="600"/>
    <n v="270000.00000000006"/>
    <n v="81000.000000000015"/>
    <n v="0.3"/>
    <s v="En magasin"/>
  </r>
  <r>
    <s v="Kohl's"/>
    <n v="1185732"/>
    <d v="2021-06-12T00:00:00"/>
    <x v="3"/>
    <s v="Ouest"/>
    <s v="Wyoming"/>
    <s v="Cheyenne"/>
    <x v="2"/>
    <n v="40"/>
    <n v="525"/>
    <n v="210000"/>
    <n v="73500"/>
    <n v="0.35"/>
    <s v="En magasin"/>
  </r>
  <r>
    <s v="Kohl's"/>
    <n v="1185732"/>
    <d v="2021-06-12T00:00:00"/>
    <x v="3"/>
    <s v="Ouest"/>
    <s v="Wyoming"/>
    <s v="Cheyenne"/>
    <x v="3"/>
    <n v="40"/>
    <n v="500"/>
    <n v="200000"/>
    <n v="70000"/>
    <n v="0.35"/>
    <s v="En magasin"/>
  </r>
  <r>
    <s v="Kohl's"/>
    <n v="1185732"/>
    <d v="2021-06-12T00:00:00"/>
    <x v="3"/>
    <s v="Ouest"/>
    <s v="Wyoming"/>
    <s v="Cheyenne"/>
    <x v="4"/>
    <n v="50"/>
    <n v="500"/>
    <n v="250000"/>
    <n v="75000"/>
    <n v="0.3"/>
    <s v="En magasin"/>
  </r>
  <r>
    <s v="Kohl's"/>
    <n v="1185732"/>
    <d v="2021-06-12T00:00:00"/>
    <x v="3"/>
    <s v="Ouest"/>
    <s v="Wyoming"/>
    <s v="Cheyenne"/>
    <x v="5"/>
    <n v="55.000000000000007"/>
    <n v="650"/>
    <n v="357500.00000000006"/>
    <n v="89375.000000000015"/>
    <n v="0.25"/>
    <s v="En magasin"/>
  </r>
  <r>
    <s v="Kohl's"/>
    <n v="1185732"/>
    <d v="2021-07-10T00:00:00"/>
    <x v="3"/>
    <s v="Ouest"/>
    <s v="Wyoming"/>
    <s v="Cheyenne"/>
    <x v="0"/>
    <n v="50"/>
    <n v="875"/>
    <n v="437500"/>
    <n v="218750"/>
    <n v="0.5"/>
    <s v="En magasin"/>
  </r>
  <r>
    <s v="Kohl's"/>
    <n v="1185732"/>
    <d v="2021-07-10T00:00:00"/>
    <x v="3"/>
    <s v="Ouest"/>
    <s v="Wyoming"/>
    <s v="Cheyenne"/>
    <x v="1"/>
    <n v="45.000000000000007"/>
    <n v="625"/>
    <n v="281250.00000000006"/>
    <n v="84375.000000000015"/>
    <n v="0.3"/>
    <s v="En magasin"/>
  </r>
  <r>
    <s v="Kohl's"/>
    <n v="1185732"/>
    <d v="2021-07-10T00:00:00"/>
    <x v="3"/>
    <s v="Ouest"/>
    <s v="Wyoming"/>
    <s v="Cheyenne"/>
    <x v="2"/>
    <n v="40"/>
    <n v="550"/>
    <n v="220000"/>
    <n v="77000"/>
    <n v="0.35"/>
    <s v="En magasin"/>
  </r>
  <r>
    <s v="Kohl's"/>
    <n v="1185732"/>
    <d v="2021-07-10T00:00:00"/>
    <x v="3"/>
    <s v="Ouest"/>
    <s v="Wyoming"/>
    <s v="Cheyenne"/>
    <x v="3"/>
    <n v="40"/>
    <n v="500"/>
    <n v="200000"/>
    <n v="70000"/>
    <n v="0.35"/>
    <s v="En magasin"/>
  </r>
  <r>
    <s v="Kohl's"/>
    <n v="1185732"/>
    <d v="2021-07-10T00:00:00"/>
    <x v="3"/>
    <s v="Ouest"/>
    <s v="Wyoming"/>
    <s v="Cheyenne"/>
    <x v="4"/>
    <n v="50"/>
    <n v="525"/>
    <n v="262500"/>
    <n v="78750"/>
    <n v="0.3"/>
    <s v="En magasin"/>
  </r>
  <r>
    <s v="Kohl's"/>
    <n v="1185732"/>
    <d v="2021-07-10T00:00:00"/>
    <x v="3"/>
    <s v="Ouest"/>
    <s v="Wyoming"/>
    <s v="Cheyenne"/>
    <x v="5"/>
    <n v="55.000000000000007"/>
    <n v="700"/>
    <n v="385000.00000000006"/>
    <n v="96250.000000000015"/>
    <n v="0.25"/>
    <s v="En magasin"/>
  </r>
  <r>
    <s v="Kohl's"/>
    <n v="1185732"/>
    <d v="2021-08-11T00:00:00"/>
    <x v="0"/>
    <s v="Ouest"/>
    <s v="Wyoming"/>
    <s v="Cheyenne"/>
    <x v="0"/>
    <n v="50"/>
    <n v="850"/>
    <n v="425000"/>
    <n v="212500"/>
    <n v="0.5"/>
    <s v="En magasin"/>
  </r>
  <r>
    <s v="Kohl's"/>
    <n v="1185732"/>
    <d v="2021-08-11T00:00:00"/>
    <x v="0"/>
    <s v="Ouest"/>
    <s v="Wyoming"/>
    <s v="Cheyenne"/>
    <x v="1"/>
    <n v="45.000000000000007"/>
    <n v="625"/>
    <n v="281250.00000000006"/>
    <n v="84375.000000000015"/>
    <n v="0.3"/>
    <s v="En magasin"/>
  </r>
  <r>
    <s v="Kohl's"/>
    <n v="1185732"/>
    <d v="2021-08-11T00:00:00"/>
    <x v="0"/>
    <s v="Ouest"/>
    <s v="Wyoming"/>
    <s v="Cheyenne"/>
    <x v="2"/>
    <n v="40"/>
    <n v="550"/>
    <n v="220000"/>
    <n v="77000"/>
    <n v="0.35"/>
    <s v="En magasin"/>
  </r>
  <r>
    <s v="Kohl's"/>
    <n v="1185732"/>
    <d v="2021-08-11T00:00:00"/>
    <x v="0"/>
    <s v="Ouest"/>
    <s v="Wyoming"/>
    <s v="Cheyenne"/>
    <x v="3"/>
    <n v="40"/>
    <n v="525"/>
    <n v="210000"/>
    <n v="73500"/>
    <n v="0.35"/>
    <s v="En magasin"/>
  </r>
  <r>
    <s v="Kohl's"/>
    <n v="1185732"/>
    <d v="2021-08-11T00:00:00"/>
    <x v="0"/>
    <s v="Ouest"/>
    <s v="Wyoming"/>
    <s v="Cheyenne"/>
    <x v="4"/>
    <n v="50"/>
    <n v="500"/>
    <n v="250000"/>
    <n v="75000"/>
    <n v="0.3"/>
    <s v="En magasin"/>
  </r>
  <r>
    <s v="Kohl's"/>
    <n v="1185732"/>
    <d v="2021-08-11T00:00:00"/>
    <x v="0"/>
    <s v="Ouest"/>
    <s v="Wyoming"/>
    <s v="Cheyenne"/>
    <x v="5"/>
    <n v="55.000000000000007"/>
    <n v="675"/>
    <n v="371250.00000000006"/>
    <n v="92812.500000000015"/>
    <n v="0.25"/>
    <s v="En magasin"/>
  </r>
  <r>
    <s v="Kohl's"/>
    <n v="1185732"/>
    <d v="2021-09-10T00:00:00"/>
    <x v="2"/>
    <s v="Ouest"/>
    <s v="Wyoming"/>
    <s v="Cheyenne"/>
    <x v="0"/>
    <n v="50"/>
    <n v="800"/>
    <n v="400000"/>
    <n v="200000"/>
    <n v="0.5"/>
    <s v="En magasin"/>
  </r>
  <r>
    <s v="Kohl's"/>
    <n v="1185732"/>
    <d v="2021-09-10T00:00:00"/>
    <x v="2"/>
    <s v="Ouest"/>
    <s v="Wyoming"/>
    <s v="Cheyenne"/>
    <x v="1"/>
    <n v="45.000000000000007"/>
    <n v="600"/>
    <n v="270000.00000000006"/>
    <n v="81000.000000000015"/>
    <n v="0.3"/>
    <s v="En magasin"/>
  </r>
  <r>
    <s v="Kohl's"/>
    <n v="1185732"/>
    <d v="2021-09-10T00:00:00"/>
    <x v="2"/>
    <s v="Ouest"/>
    <s v="Wyoming"/>
    <s v="Cheyenne"/>
    <x v="2"/>
    <n v="40"/>
    <n v="525"/>
    <n v="210000"/>
    <n v="73500"/>
    <n v="0.35"/>
    <s v="En magasin"/>
  </r>
  <r>
    <s v="Kohl's"/>
    <n v="1185732"/>
    <d v="2021-09-10T00:00:00"/>
    <x v="2"/>
    <s v="Ouest"/>
    <s v="Wyoming"/>
    <s v="Cheyenne"/>
    <x v="3"/>
    <n v="40"/>
    <n v="500"/>
    <n v="200000"/>
    <n v="70000"/>
    <n v="0.35"/>
    <s v="En magasin"/>
  </r>
  <r>
    <s v="Kohl's"/>
    <n v="1185732"/>
    <d v="2021-09-10T00:00:00"/>
    <x v="2"/>
    <s v="Ouest"/>
    <s v="Wyoming"/>
    <s v="Cheyenne"/>
    <x v="4"/>
    <n v="50"/>
    <n v="500"/>
    <n v="250000"/>
    <n v="75000"/>
    <n v="0.3"/>
    <s v="En magasin"/>
  </r>
  <r>
    <s v="Kohl's"/>
    <n v="1185732"/>
    <d v="2021-09-10T00:00:00"/>
    <x v="2"/>
    <s v="Ouest"/>
    <s v="Wyoming"/>
    <s v="Cheyenne"/>
    <x v="5"/>
    <n v="55.000000000000007"/>
    <n v="600"/>
    <n v="330000.00000000006"/>
    <n v="82500.000000000015"/>
    <n v="0.25"/>
    <s v="En magasin"/>
  </r>
  <r>
    <s v="Kohl's"/>
    <n v="1185732"/>
    <d v="2021-10-12T00:00:00"/>
    <x v="6"/>
    <s v="Ouest"/>
    <s v="Wyoming"/>
    <s v="Cheyenne"/>
    <x v="0"/>
    <n v="55.000000000000007"/>
    <n v="775"/>
    <n v="426250.00000000006"/>
    <n v="213125.00000000003"/>
    <n v="0.5"/>
    <s v="En magasin"/>
  </r>
  <r>
    <s v="Kohl's"/>
    <n v="1185732"/>
    <d v="2021-10-12T00:00:00"/>
    <x v="6"/>
    <s v="Ouest"/>
    <s v="Wyoming"/>
    <s v="Cheyenne"/>
    <x v="1"/>
    <n v="45.000000000000007"/>
    <n v="600"/>
    <n v="270000.00000000006"/>
    <n v="81000.000000000015"/>
    <n v="0.3"/>
    <s v="En magasin"/>
  </r>
  <r>
    <s v="Kohl's"/>
    <n v="1185732"/>
    <d v="2021-10-12T00:00:00"/>
    <x v="6"/>
    <s v="Ouest"/>
    <s v="Wyoming"/>
    <s v="Cheyenne"/>
    <x v="2"/>
    <n v="45.000000000000007"/>
    <n v="500"/>
    <n v="225000.00000000003"/>
    <n v="78750"/>
    <n v="0.35"/>
    <s v="En magasin"/>
  </r>
  <r>
    <s v="Kohl's"/>
    <n v="1185732"/>
    <d v="2021-10-12T00:00:00"/>
    <x v="6"/>
    <s v="Ouest"/>
    <s v="Wyoming"/>
    <s v="Cheyenne"/>
    <x v="3"/>
    <n v="45.000000000000007"/>
    <n v="475"/>
    <n v="213750.00000000003"/>
    <n v="74812.5"/>
    <n v="0.35"/>
    <s v="En magasin"/>
  </r>
  <r>
    <s v="Kohl's"/>
    <n v="1185732"/>
    <d v="2021-10-12T00:00:00"/>
    <x v="6"/>
    <s v="Ouest"/>
    <s v="Wyoming"/>
    <s v="Cheyenne"/>
    <x v="4"/>
    <n v="55.000000000000007"/>
    <n v="475"/>
    <n v="261250.00000000003"/>
    <n v="78375"/>
    <n v="0.3"/>
    <s v="En magasin"/>
  </r>
  <r>
    <s v="Kohl's"/>
    <n v="1185732"/>
    <d v="2021-10-12T00:00:00"/>
    <x v="6"/>
    <s v="Ouest"/>
    <s v="Wyoming"/>
    <s v="Cheyenne"/>
    <x v="5"/>
    <n v="60"/>
    <n v="600"/>
    <n v="360000"/>
    <n v="90000"/>
    <n v="0.25"/>
    <s v="En magasin"/>
  </r>
  <r>
    <s v="Kohl's"/>
    <n v="1185732"/>
    <d v="2021-11-11T00:00:00"/>
    <x v="1"/>
    <s v="Ouest"/>
    <s v="Wyoming"/>
    <s v="Cheyenne"/>
    <x v="0"/>
    <n v="55.000000000000007"/>
    <n v="750"/>
    <n v="412500.00000000006"/>
    <n v="206250.00000000003"/>
    <n v="0.5"/>
    <s v="En magasin"/>
  </r>
  <r>
    <s v="Kohl's"/>
    <n v="1185732"/>
    <d v="2021-11-11T00:00:00"/>
    <x v="1"/>
    <s v="Ouest"/>
    <s v="Wyoming"/>
    <s v="Cheyenne"/>
    <x v="1"/>
    <n v="45.000000000000007"/>
    <n v="575"/>
    <n v="258750.00000000003"/>
    <n v="77625"/>
    <n v="0.3"/>
    <s v="En magasin"/>
  </r>
  <r>
    <s v="Kohl's"/>
    <n v="1185732"/>
    <d v="2021-11-11T00:00:00"/>
    <x v="1"/>
    <s v="Ouest"/>
    <s v="Wyoming"/>
    <s v="Cheyenne"/>
    <x v="2"/>
    <n v="45.000000000000007"/>
    <n v="520"/>
    <n v="234000.00000000003"/>
    <n v="81900"/>
    <n v="0.35"/>
    <s v="En magasin"/>
  </r>
  <r>
    <s v="Kohl's"/>
    <n v="1185732"/>
    <d v="2021-11-11T00:00:00"/>
    <x v="1"/>
    <s v="Ouest"/>
    <s v="Wyoming"/>
    <s v="Cheyenne"/>
    <x v="3"/>
    <n v="45.000000000000007"/>
    <n v="500"/>
    <n v="225000.00000000003"/>
    <n v="78750"/>
    <n v="0.35"/>
    <s v="En magasin"/>
  </r>
  <r>
    <s v="Kohl's"/>
    <n v="1185732"/>
    <d v="2021-11-11T00:00:00"/>
    <x v="1"/>
    <s v="Ouest"/>
    <s v="Wyoming"/>
    <s v="Cheyenne"/>
    <x v="4"/>
    <n v="55.000000000000007"/>
    <n v="475"/>
    <n v="261250.00000000003"/>
    <n v="78375"/>
    <n v="0.3"/>
    <s v="En magasin"/>
  </r>
  <r>
    <s v="Kohl's"/>
    <n v="1185732"/>
    <d v="2021-11-11T00:00:00"/>
    <x v="1"/>
    <s v="Ouest"/>
    <s v="Wyoming"/>
    <s v="Cheyenne"/>
    <x v="5"/>
    <n v="60"/>
    <n v="575"/>
    <n v="345000"/>
    <n v="86250"/>
    <n v="0.25"/>
    <s v="En magasin"/>
  </r>
  <r>
    <s v="Kohl's"/>
    <n v="1185732"/>
    <d v="2021-12-10T00:00:00"/>
    <x v="2"/>
    <s v="Ouest"/>
    <s v="Wyoming"/>
    <s v="Cheyenne"/>
    <x v="0"/>
    <n v="55.000000000000007"/>
    <n v="800"/>
    <n v="440000.00000000006"/>
    <n v="220000.00000000003"/>
    <n v="0.5"/>
    <s v="En magasin"/>
  </r>
  <r>
    <s v="Kohl's"/>
    <n v="1185732"/>
    <d v="2021-12-10T00:00:00"/>
    <x v="2"/>
    <s v="Ouest"/>
    <s v="Wyoming"/>
    <s v="Cheyenne"/>
    <x v="1"/>
    <n v="45.000000000000007"/>
    <n v="600"/>
    <n v="270000.00000000006"/>
    <n v="81000.000000000015"/>
    <n v="0.3"/>
    <s v="En magasin"/>
  </r>
  <r>
    <s v="Foot Locker"/>
    <n v="1185732"/>
    <d v="2021-12-10T00:00:00"/>
    <x v="2"/>
    <s v="Ouest"/>
    <s v="Wyoming"/>
    <s v="Cheyenne"/>
    <x v="2"/>
    <n v="45.000000000000007"/>
    <n v="550"/>
    <n v="247500.00000000003"/>
    <n v="86625"/>
    <n v="0.35"/>
    <s v="En magasin"/>
  </r>
  <r>
    <s v="Foot Locker"/>
    <n v="1185732"/>
    <d v="2021-12-10T00:00:00"/>
    <x v="2"/>
    <s v="Ouest"/>
    <s v="Wyoming"/>
    <s v="Cheyenne"/>
    <x v="3"/>
    <n v="45.000000000000007"/>
    <n v="500"/>
    <n v="225000.00000000003"/>
    <n v="78750"/>
    <n v="0.35"/>
    <s v="En magasin"/>
  </r>
  <r>
    <s v="Foot Locker"/>
    <n v="1185732"/>
    <d v="2021-12-10T00:00:00"/>
    <x v="2"/>
    <s v="Ouest"/>
    <s v="Wyoming"/>
    <s v="Cheyenne"/>
    <x v="4"/>
    <n v="55.000000000000007"/>
    <n v="500"/>
    <n v="275000.00000000006"/>
    <n v="82500.000000000015"/>
    <n v="0.3"/>
    <s v="En magasin"/>
  </r>
  <r>
    <s v="Foot Locker"/>
    <n v="1185732"/>
    <d v="2021-12-10T00:00:00"/>
    <x v="2"/>
    <s v="Ouest"/>
    <s v="Wyoming"/>
    <s v="Cheyenne"/>
    <x v="5"/>
    <n v="60"/>
    <n v="600"/>
    <n v="360000"/>
    <n v="90000"/>
    <n v="0.25"/>
    <s v="En magasin"/>
  </r>
  <r>
    <s v="Foot Locker"/>
    <n v="1128299"/>
    <d v="2021-01-24T00:00:00"/>
    <x v="4"/>
    <s v="Ouest"/>
    <s v="Wyoming"/>
    <s v="Cheyenne"/>
    <x v="0"/>
    <n v="30.000000000000004"/>
    <n v="350"/>
    <n v="105000.00000000001"/>
    <n v="36750"/>
    <n v="0.35"/>
    <s v="En magasin"/>
  </r>
  <r>
    <s v="Foot Locker"/>
    <n v="1128299"/>
    <d v="2021-01-24T00:00:00"/>
    <x v="4"/>
    <s v="Ouest"/>
    <s v="Wyoming"/>
    <s v="Cheyenne"/>
    <x v="1"/>
    <n v="40"/>
    <n v="350"/>
    <n v="140000"/>
    <n v="49000"/>
    <n v="0.35"/>
    <s v="En magasin"/>
  </r>
  <r>
    <s v="Foot Locker"/>
    <n v="1128299"/>
    <d v="2021-01-24T00:00:00"/>
    <x v="4"/>
    <s v="Ouest"/>
    <s v="Wyoming"/>
    <s v="Cheyenne"/>
    <x v="2"/>
    <n v="40"/>
    <n v="350"/>
    <n v="140000"/>
    <n v="49000"/>
    <n v="0.35"/>
    <s v="En magasin"/>
  </r>
  <r>
    <s v="Foot Locker"/>
    <n v="1128299"/>
    <d v="2021-01-24T00:00:00"/>
    <x v="4"/>
    <s v="Ouest"/>
    <s v="Wyoming"/>
    <s v="Cheyenne"/>
    <x v="3"/>
    <n v="40"/>
    <n v="200"/>
    <n v="80000"/>
    <n v="28000"/>
    <n v="0.35"/>
    <s v="En magasin"/>
  </r>
  <r>
    <s v="Foot Locker"/>
    <n v="1128299"/>
    <d v="2021-01-24T00:00:00"/>
    <x v="4"/>
    <s v="Ouest"/>
    <s v="Wyoming"/>
    <s v="Cheyenne"/>
    <x v="4"/>
    <n v="45.000000000000007"/>
    <n v="150"/>
    <n v="67500.000000000015"/>
    <n v="27000.000000000007"/>
    <n v="0.4"/>
    <s v="En magasin"/>
  </r>
  <r>
    <s v="Foot Locker"/>
    <n v="1128299"/>
    <d v="2021-01-24T00:00:00"/>
    <x v="4"/>
    <s v="Ouest"/>
    <s v="Wyoming"/>
    <s v="Cheyenne"/>
    <x v="5"/>
    <n v="40"/>
    <n v="400"/>
    <n v="160000"/>
    <n v="48000"/>
    <n v="0.3"/>
    <s v="En magasin"/>
  </r>
  <r>
    <s v="Foot Locker"/>
    <n v="1128299"/>
    <d v="2021-02-24T00:00:00"/>
    <x v="0"/>
    <s v="Ouest"/>
    <s v="Wyoming"/>
    <s v="Cheyenne"/>
    <x v="0"/>
    <n v="30.000000000000004"/>
    <n v="450"/>
    <n v="135000.00000000003"/>
    <n v="47250.000000000007"/>
    <n v="0.35"/>
    <s v="En magasin"/>
  </r>
  <r>
    <s v="Foot Locker"/>
    <n v="1128299"/>
    <d v="2021-02-24T00:00:00"/>
    <x v="0"/>
    <s v="Ouest"/>
    <s v="Wyoming"/>
    <s v="Cheyenne"/>
    <x v="1"/>
    <n v="40"/>
    <n v="350"/>
    <n v="140000"/>
    <n v="49000"/>
    <n v="0.35"/>
    <s v="En magasin"/>
  </r>
  <r>
    <s v="Foot Locker"/>
    <n v="1128299"/>
    <d v="2021-02-24T00:00:00"/>
    <x v="0"/>
    <s v="Ouest"/>
    <s v="Wyoming"/>
    <s v="Cheyenne"/>
    <x v="2"/>
    <n v="40"/>
    <n v="350"/>
    <n v="140000"/>
    <n v="49000"/>
    <n v="0.35"/>
    <s v="En magasin"/>
  </r>
  <r>
    <s v="Foot Locker"/>
    <n v="1128299"/>
    <d v="2021-02-24T00:00:00"/>
    <x v="0"/>
    <s v="Sud-est"/>
    <s v="Virginia"/>
    <s v="Richmond"/>
    <x v="3"/>
    <n v="40"/>
    <n v="200"/>
    <n v="80000"/>
    <n v="28000"/>
    <n v="0.35"/>
    <s v="En magasin"/>
  </r>
  <r>
    <s v="Foot Locker"/>
    <n v="1128299"/>
    <d v="2021-02-24T00:00:00"/>
    <x v="0"/>
    <s v="Sud-est"/>
    <s v="Virginia"/>
    <s v="Richmond"/>
    <x v="4"/>
    <n v="45.000000000000007"/>
    <n v="125"/>
    <n v="56250.000000000007"/>
    <n v="22500.000000000004"/>
    <n v="0.4"/>
    <s v="En magasin"/>
  </r>
  <r>
    <s v="Foot Locker"/>
    <n v="1128299"/>
    <d v="2021-02-24T00:00:00"/>
    <x v="0"/>
    <s v="Sud-est"/>
    <s v="Virginia"/>
    <s v="Richmond"/>
    <x v="5"/>
    <n v="40"/>
    <n v="325"/>
    <n v="130000"/>
    <n v="39000"/>
    <n v="0.3"/>
    <s v="En magasin"/>
  </r>
  <r>
    <s v="Foot Locker"/>
    <n v="1128299"/>
    <d v="2021-03-23T00:00:00"/>
    <x v="6"/>
    <s v="Sud-est"/>
    <s v="Virginia"/>
    <s v="Richmond"/>
    <x v="0"/>
    <n v="40"/>
    <n v="475"/>
    <n v="190000"/>
    <n v="66500"/>
    <n v="0.35"/>
    <s v="En magasin"/>
  </r>
  <r>
    <s v="Foot Locker"/>
    <n v="1128299"/>
    <d v="2021-03-23T00:00:00"/>
    <x v="6"/>
    <s v="Sud-est"/>
    <s v="Virginia"/>
    <s v="Richmond"/>
    <x v="1"/>
    <n v="50"/>
    <n v="325"/>
    <n v="162500"/>
    <n v="56875"/>
    <n v="0.35"/>
    <s v="En magasin"/>
  </r>
  <r>
    <s v="Foot Locker"/>
    <n v="1128299"/>
    <d v="2021-03-23T00:00:00"/>
    <x v="6"/>
    <s v="Sud-est"/>
    <s v="Virginia"/>
    <s v="Richmond"/>
    <x v="2"/>
    <n v="54.999999999999993"/>
    <n v="350"/>
    <n v="192499.99999999997"/>
    <n v="67374.999999999985"/>
    <n v="0.35"/>
    <s v="En magasin"/>
  </r>
  <r>
    <s v="Foot Locker"/>
    <n v="1128299"/>
    <d v="2021-03-23T00:00:00"/>
    <x v="6"/>
    <s v="Sud-est"/>
    <s v="Virginia"/>
    <s v="Richmond"/>
    <x v="3"/>
    <n v="50"/>
    <n v="250"/>
    <n v="125000"/>
    <n v="43750"/>
    <n v="0.35"/>
    <s v="En magasin"/>
  </r>
  <r>
    <s v="Foot Locker"/>
    <n v="1128299"/>
    <d v="2021-03-23T00:00:00"/>
    <x v="6"/>
    <s v="Sud-est"/>
    <s v="Virginia"/>
    <s v="Richmond"/>
    <x v="4"/>
    <n v="55.000000000000007"/>
    <n v="100"/>
    <n v="55000.000000000007"/>
    <n v="22000.000000000004"/>
    <n v="0.4"/>
    <s v="En magasin"/>
  </r>
  <r>
    <s v="Foot Locker"/>
    <n v="1128299"/>
    <d v="2021-03-23T00:00:00"/>
    <x v="6"/>
    <s v="Sud-est"/>
    <s v="Virginia"/>
    <s v="Richmond"/>
    <x v="5"/>
    <n v="50"/>
    <n v="300"/>
    <n v="150000"/>
    <n v="45000"/>
    <n v="0.3"/>
    <s v="En magasin"/>
  </r>
  <r>
    <s v="Foot Locker"/>
    <n v="1128299"/>
    <d v="2021-04-24T00:00:00"/>
    <x v="3"/>
    <s v="Sud-est"/>
    <s v="Virginia"/>
    <s v="Richmond"/>
    <x v="0"/>
    <n v="55.000000000000007"/>
    <n v="475"/>
    <n v="261250.00000000003"/>
    <n v="91437.5"/>
    <n v="0.35"/>
    <s v="En magasin"/>
  </r>
  <r>
    <s v="Foot Locker"/>
    <n v="1128299"/>
    <d v="2021-04-24T00:00:00"/>
    <x v="3"/>
    <s v="Sud-est"/>
    <s v="Virginia"/>
    <s v="Richmond"/>
    <x v="1"/>
    <n v="60.000000000000007"/>
    <n v="275"/>
    <n v="165000.00000000003"/>
    <n v="57750.000000000007"/>
    <n v="0.35"/>
    <s v="En magasin"/>
  </r>
  <r>
    <s v="Foot Locker"/>
    <n v="1128299"/>
    <d v="2021-04-24T00:00:00"/>
    <x v="3"/>
    <s v="Sud-est"/>
    <s v="Virginia"/>
    <s v="Richmond"/>
    <x v="2"/>
    <n v="60.000000000000007"/>
    <n v="325"/>
    <n v="195000.00000000003"/>
    <n v="68250"/>
    <n v="0.35"/>
    <s v="En magasin"/>
  </r>
  <r>
    <s v="Foot Locker"/>
    <n v="1128299"/>
    <d v="2021-04-24T00:00:00"/>
    <x v="3"/>
    <s v="Sud-est"/>
    <s v="Virginia"/>
    <s v="Richmond"/>
    <x v="3"/>
    <n v="45.000000000000007"/>
    <n v="225"/>
    <n v="101250.00000000001"/>
    <n v="35437.5"/>
    <n v="0.35"/>
    <s v="En magasin"/>
  </r>
  <r>
    <s v="Foot Locker"/>
    <n v="1128299"/>
    <d v="2021-04-24T00:00:00"/>
    <x v="3"/>
    <s v="Sud-est"/>
    <s v="Virginia"/>
    <s v="Richmond"/>
    <x v="4"/>
    <n v="50.000000000000014"/>
    <n v="125"/>
    <n v="62500.000000000015"/>
    <n v="25000.000000000007"/>
    <n v="0.4"/>
    <s v="En magasin"/>
  </r>
  <r>
    <s v="Foot Locker"/>
    <n v="1128299"/>
    <d v="2021-04-24T00:00:00"/>
    <x v="3"/>
    <s v="Sud-est"/>
    <s v="Virginia"/>
    <s v="Richmond"/>
    <x v="5"/>
    <n v="65.000000000000014"/>
    <n v="300"/>
    <n v="195000.00000000003"/>
    <n v="58500.000000000007"/>
    <n v="0.3"/>
    <s v="En magasin"/>
  </r>
  <r>
    <s v="Foot Locker"/>
    <n v="1128299"/>
    <d v="2021-05-25T00:00:00"/>
    <x v="6"/>
    <s v="Sud-est"/>
    <s v="Virginia"/>
    <s v="Richmond"/>
    <x v="0"/>
    <n v="50"/>
    <n v="500"/>
    <n v="250000"/>
    <n v="87500"/>
    <n v="0.35"/>
    <s v="En magasin"/>
  </r>
  <r>
    <s v="Foot Locker"/>
    <n v="1128299"/>
    <d v="2021-05-25T00:00:00"/>
    <x v="6"/>
    <s v="Sud-est"/>
    <s v="Virginia"/>
    <s v="Richmond"/>
    <x v="1"/>
    <n v="55.000000000000007"/>
    <n v="350"/>
    <n v="192500.00000000003"/>
    <n v="67375"/>
    <n v="0.35"/>
    <s v="En magasin"/>
  </r>
  <r>
    <s v="Foot Locker"/>
    <n v="1128299"/>
    <d v="2021-05-25T00:00:00"/>
    <x v="6"/>
    <s v="Sud-est"/>
    <s v="Virginia"/>
    <s v="Richmond"/>
    <x v="2"/>
    <n v="55.000000000000007"/>
    <n v="350"/>
    <n v="192500.00000000003"/>
    <n v="67375"/>
    <n v="0.35"/>
    <s v="En magasin"/>
  </r>
  <r>
    <s v="Foot Locker"/>
    <n v="1128299"/>
    <d v="2021-05-25T00:00:00"/>
    <x v="6"/>
    <s v="Sud-est"/>
    <s v="Virginia"/>
    <s v="Richmond"/>
    <x v="3"/>
    <n v="50"/>
    <n v="275"/>
    <n v="137500"/>
    <n v="48125"/>
    <n v="0.35"/>
    <s v="En magasin"/>
  </r>
  <r>
    <s v="Foot Locker"/>
    <n v="1128299"/>
    <d v="2021-05-25T00:00:00"/>
    <x v="6"/>
    <s v="Sud-est"/>
    <s v="Virginia"/>
    <s v="Richmond"/>
    <x v="4"/>
    <n v="44.999999999999993"/>
    <n v="175"/>
    <n v="78749.999999999985"/>
    <n v="31499.999999999996"/>
    <n v="0.4"/>
    <s v="En magasin"/>
  </r>
  <r>
    <s v="Foot Locker"/>
    <n v="1128299"/>
    <d v="2021-05-25T00:00:00"/>
    <x v="6"/>
    <s v="Sud-est"/>
    <s v="Virginia"/>
    <s v="Richmond"/>
    <x v="5"/>
    <n v="60"/>
    <n v="525"/>
    <n v="315000"/>
    <n v="94500"/>
    <n v="0.3"/>
    <s v="En magasin"/>
  </r>
  <r>
    <s v="Foot Locker"/>
    <n v="1128299"/>
    <d v="2021-06-24T00:00:00"/>
    <x v="1"/>
    <s v="Sud-est"/>
    <s v="Virginia"/>
    <s v="Richmond"/>
    <x v="0"/>
    <n v="54.999999999999993"/>
    <n v="775"/>
    <n v="426249.99999999994"/>
    <n v="149187.49999999997"/>
    <n v="0.35"/>
    <s v="En magasin"/>
  </r>
  <r>
    <s v="Foot Locker"/>
    <n v="1128299"/>
    <d v="2021-06-24T00:00:00"/>
    <x v="1"/>
    <s v="Sud-est"/>
    <s v="Virginia"/>
    <s v="Richmond"/>
    <x v="1"/>
    <n v="64.999999999999986"/>
    <n v="650"/>
    <n v="422499.99999999988"/>
    <n v="147874.99999999994"/>
    <n v="0.35"/>
    <s v="En magasin"/>
  </r>
  <r>
    <s v="Foot Locker"/>
    <n v="1128299"/>
    <d v="2021-06-24T00:00:00"/>
    <x v="1"/>
    <s v="Sud-est"/>
    <s v="Virginia"/>
    <s v="Richmond"/>
    <x v="2"/>
    <n v="80"/>
    <n v="650"/>
    <n v="520000"/>
    <n v="182000"/>
    <n v="0.35"/>
    <s v="En magasin"/>
  </r>
  <r>
    <s v="Foot Locker"/>
    <n v="1128299"/>
    <d v="2021-06-24T00:00:00"/>
    <x v="1"/>
    <s v="Sud-est"/>
    <s v="Virginia"/>
    <s v="Richmond"/>
    <x v="3"/>
    <n v="80"/>
    <n v="525"/>
    <n v="420000"/>
    <n v="147000"/>
    <n v="0.35"/>
    <s v="En magasin"/>
  </r>
  <r>
    <s v="Foot Locker"/>
    <n v="1128299"/>
    <d v="2021-06-24T00:00:00"/>
    <x v="1"/>
    <s v="Sud-est"/>
    <s v="Virginia"/>
    <s v="Richmond"/>
    <x v="4"/>
    <n v="90"/>
    <n v="400"/>
    <n v="360000"/>
    <n v="144000"/>
    <n v="0.4"/>
    <s v="En magasin"/>
  </r>
  <r>
    <s v="Foot Locker"/>
    <n v="1128299"/>
    <d v="2021-06-24T00:00:00"/>
    <x v="1"/>
    <s v="Sud-est"/>
    <s v="Virginia"/>
    <s v="Richmond"/>
    <x v="5"/>
    <n v="105"/>
    <n v="700"/>
    <n v="735000"/>
    <n v="220500"/>
    <n v="0.3"/>
    <s v="En magasin"/>
  </r>
  <r>
    <s v="Foot Locker"/>
    <n v="1128299"/>
    <d v="2021-07-23T00:00:00"/>
    <x v="2"/>
    <s v="Sud-est"/>
    <s v="Virginia"/>
    <s v="Richmond"/>
    <x v="0"/>
    <n v="85"/>
    <n v="850"/>
    <n v="722500"/>
    <n v="252874.99999999997"/>
    <n v="0.35"/>
    <s v="En magasin"/>
  </r>
  <r>
    <s v="Foot Locker"/>
    <n v="1128299"/>
    <d v="2021-07-23T00:00:00"/>
    <x v="2"/>
    <s v="Sud-est"/>
    <s v="Virginia"/>
    <s v="Richmond"/>
    <x v="1"/>
    <n v="90"/>
    <n v="700"/>
    <n v="630000"/>
    <n v="220500"/>
    <n v="0.35"/>
    <s v="En magasin"/>
  </r>
  <r>
    <s v="Foot Locker"/>
    <n v="1128299"/>
    <d v="2021-07-23T00:00:00"/>
    <x v="2"/>
    <s v="Sud-est"/>
    <s v="Virginia"/>
    <s v="Richmond"/>
    <x v="2"/>
    <n v="90"/>
    <n v="650"/>
    <n v="585000"/>
    <n v="204750"/>
    <n v="0.35"/>
    <s v="En magasin"/>
  </r>
  <r>
    <s v="Foot Locker"/>
    <n v="1128299"/>
    <d v="2021-07-23T00:00:00"/>
    <x v="2"/>
    <s v="Sud-est"/>
    <s v="Virginia"/>
    <s v="Richmond"/>
    <x v="3"/>
    <n v="85"/>
    <n v="550"/>
    <n v="467500"/>
    <n v="163625"/>
    <n v="0.35"/>
    <s v="En magasin"/>
  </r>
  <r>
    <s v="Foot Locker"/>
    <n v="1128299"/>
    <d v="2021-07-23T00:00:00"/>
    <x v="2"/>
    <s v="Sud-est"/>
    <s v="Virginia"/>
    <s v="Richmond"/>
    <x v="4"/>
    <n v="90"/>
    <n v="600"/>
    <n v="540000"/>
    <n v="216000"/>
    <n v="0.4"/>
    <s v="En magasin"/>
  </r>
  <r>
    <s v="Foot Locker"/>
    <n v="1128299"/>
    <d v="2021-07-23T00:00:00"/>
    <x v="2"/>
    <s v="Sud-est"/>
    <s v="Virginia"/>
    <s v="Richmond"/>
    <x v="5"/>
    <n v="105"/>
    <n v="600"/>
    <n v="630000"/>
    <n v="189000"/>
    <n v="0.3"/>
    <s v="En magasin"/>
  </r>
  <r>
    <s v="Foot Locker"/>
    <n v="1128299"/>
    <d v="2021-08-24T00:00:00"/>
    <x v="6"/>
    <s v="Sud-est"/>
    <s v="Virginia"/>
    <s v="Richmond"/>
    <x v="0"/>
    <n v="90"/>
    <n v="800"/>
    <n v="720000"/>
    <n v="251999.99999999997"/>
    <n v="0.35"/>
    <s v="En magasin"/>
  </r>
  <r>
    <s v="Foot Locker"/>
    <n v="1128299"/>
    <d v="2021-08-24T00:00:00"/>
    <x v="6"/>
    <s v="Sud-est"/>
    <s v="Virginia"/>
    <s v="Richmond"/>
    <x v="1"/>
    <n v="80"/>
    <n v="775"/>
    <n v="620000"/>
    <n v="217000"/>
    <n v="0.35"/>
    <s v="En magasin"/>
  </r>
  <r>
    <s v="Foot Locker"/>
    <n v="1128299"/>
    <d v="2021-08-24T00:00:00"/>
    <x v="6"/>
    <s v="Sud-est"/>
    <s v="Virginia"/>
    <s v="Richmond"/>
    <x v="2"/>
    <n v="70"/>
    <n v="650"/>
    <n v="455000"/>
    <n v="159250"/>
    <n v="0.35"/>
    <s v="En magasin"/>
  </r>
  <r>
    <s v="Foot Locker"/>
    <n v="1128299"/>
    <d v="2021-08-24T00:00:00"/>
    <x v="6"/>
    <s v="Sud-est"/>
    <s v="Virginia"/>
    <s v="Richmond"/>
    <x v="3"/>
    <n v="70"/>
    <n v="425"/>
    <n v="297500"/>
    <n v="104125"/>
    <n v="0.35"/>
    <s v="En magasin"/>
  </r>
  <r>
    <s v="Foot Locker"/>
    <n v="1128299"/>
    <d v="2021-08-24T00:00:00"/>
    <x v="6"/>
    <s v="Sud-est"/>
    <s v="Virginia"/>
    <s v="Richmond"/>
    <x v="4"/>
    <n v="70"/>
    <n v="425"/>
    <n v="297500"/>
    <n v="119000"/>
    <n v="0.4"/>
    <s v="En magasin"/>
  </r>
  <r>
    <s v="Foot Locker"/>
    <n v="1128299"/>
    <d v="2021-08-24T00:00:00"/>
    <x v="6"/>
    <s v="Sud-est"/>
    <s v="Virginia"/>
    <s v="Richmond"/>
    <x v="5"/>
    <n v="75"/>
    <n v="250"/>
    <n v="187500"/>
    <n v="56250"/>
    <n v="0.3"/>
    <s v="En magasin"/>
  </r>
  <r>
    <s v="Foot Locker"/>
    <n v="1128299"/>
    <d v="2021-09-25T00:00:00"/>
    <x v="3"/>
    <s v="Sud-est"/>
    <s v="Virginia"/>
    <s v="Richmond"/>
    <x v="0"/>
    <n v="50.000000000000014"/>
    <n v="450"/>
    <n v="225000.00000000006"/>
    <n v="78750.000000000015"/>
    <n v="0.35"/>
    <s v="En magasin"/>
  </r>
  <r>
    <s v="Foot Locker"/>
    <n v="1128299"/>
    <d v="2021-09-25T00:00:00"/>
    <x v="3"/>
    <s v="Sud-est"/>
    <s v="Virginia"/>
    <s v="Richmond"/>
    <x v="1"/>
    <n v="55.000000000000014"/>
    <n v="450"/>
    <n v="247500.00000000006"/>
    <n v="86625.000000000015"/>
    <n v="0.35"/>
    <s v="En magasin"/>
  </r>
  <r>
    <s v="Foot Locker"/>
    <n v="1128299"/>
    <d v="2021-09-25T00:00:00"/>
    <x v="3"/>
    <s v="Sud-est"/>
    <s v="Virginia"/>
    <s v="Richmond"/>
    <x v="2"/>
    <n v="50.000000000000014"/>
    <n v="250"/>
    <n v="125000.00000000003"/>
    <n v="43750.000000000007"/>
    <n v="0.35"/>
    <s v="En magasin"/>
  </r>
  <r>
    <s v="Foot Locker"/>
    <n v="1128299"/>
    <d v="2021-09-25T00:00:00"/>
    <x v="3"/>
    <s v="Sud-est"/>
    <s v="Virginia"/>
    <s v="Richmond"/>
    <x v="3"/>
    <n v="50.000000000000014"/>
    <n v="200"/>
    <n v="100000.00000000003"/>
    <n v="35000.000000000007"/>
    <n v="0.35"/>
    <s v="En magasin"/>
  </r>
  <r>
    <s v="Foot Locker"/>
    <n v="1128299"/>
    <d v="2021-09-25T00:00:00"/>
    <x v="3"/>
    <s v="Sud-est"/>
    <s v="Virginia"/>
    <s v="Richmond"/>
    <x v="4"/>
    <n v="60.000000000000007"/>
    <n v="225"/>
    <n v="135000.00000000003"/>
    <n v="54000.000000000015"/>
    <n v="0.4"/>
    <s v="En magasin"/>
  </r>
  <r>
    <s v="Foot Locker"/>
    <n v="1128299"/>
    <d v="2021-09-25T00:00:00"/>
    <x v="3"/>
    <s v="Sud-est"/>
    <s v="Virginia"/>
    <s v="Richmond"/>
    <x v="5"/>
    <n v="44.999999999999993"/>
    <n v="250"/>
    <n v="112499.99999999999"/>
    <n v="33749.999999999993"/>
    <n v="0.3"/>
    <s v="En magasin"/>
  </r>
  <r>
    <s v="Foot Locker"/>
    <n v="1128299"/>
    <d v="2021-10-24T00:00:00"/>
    <x v="4"/>
    <s v="Sud-est"/>
    <s v="Virginia"/>
    <s v="Richmond"/>
    <x v="0"/>
    <n v="40"/>
    <n v="350"/>
    <n v="140000"/>
    <n v="49000"/>
    <n v="0.35"/>
    <s v="En magasin"/>
  </r>
  <r>
    <s v="Foot Locker"/>
    <n v="1128299"/>
    <d v="2021-10-24T00:00:00"/>
    <x v="4"/>
    <s v="Sud-est"/>
    <s v="Virginia"/>
    <s v="Richmond"/>
    <x v="1"/>
    <n v="55.000000000000014"/>
    <n v="525"/>
    <n v="288750.00000000006"/>
    <n v="101062.50000000001"/>
    <n v="0.35"/>
    <s v="En magasin"/>
  </r>
  <r>
    <s v="Foot Locker"/>
    <n v="1128299"/>
    <d v="2021-10-24T00:00:00"/>
    <x v="4"/>
    <s v="Sud-est"/>
    <s v="Virginia"/>
    <s v="Richmond"/>
    <x v="2"/>
    <n v="50.000000000000014"/>
    <n v="350"/>
    <n v="175000.00000000006"/>
    <n v="61250.000000000015"/>
    <n v="0.35"/>
    <s v="En magasin"/>
  </r>
  <r>
    <s v="Foot Locker"/>
    <n v="1128299"/>
    <d v="2021-10-24T00:00:00"/>
    <x v="4"/>
    <s v="Sud-est"/>
    <s v="Virginia"/>
    <s v="Richmond"/>
    <x v="3"/>
    <n v="45.000000000000007"/>
    <n v="325"/>
    <n v="146250.00000000003"/>
    <n v="51187.500000000007"/>
    <n v="0.35"/>
    <s v="En magasin"/>
  </r>
  <r>
    <s v="Foot Locker"/>
    <n v="1128299"/>
    <d v="2021-10-24T00:00:00"/>
    <x v="4"/>
    <s v="Sud-est"/>
    <s v="Virginia"/>
    <s v="Richmond"/>
    <x v="4"/>
    <n v="55.000000000000007"/>
    <n v="300"/>
    <n v="165000.00000000003"/>
    <n v="66000.000000000015"/>
    <n v="0.4"/>
    <s v="En magasin"/>
  </r>
  <r>
    <s v="Foot Locker"/>
    <n v="1128299"/>
    <d v="2021-10-24T00:00:00"/>
    <x v="4"/>
    <s v="Sud-est"/>
    <s v="Virginia"/>
    <s v="Richmond"/>
    <x v="5"/>
    <n v="60.000000000000007"/>
    <n v="350"/>
    <n v="210000.00000000003"/>
    <n v="63000.000000000007"/>
    <n v="0.3"/>
    <s v="En magasin"/>
  </r>
  <r>
    <s v="Foot Locker"/>
    <n v="1128299"/>
    <d v="2021-11-24T00:00:00"/>
    <x v="0"/>
    <s v="Sud-est"/>
    <s v="Virginia"/>
    <s v="Richmond"/>
    <x v="0"/>
    <n v="45.000000000000007"/>
    <n v="575"/>
    <n v="258750.00000000003"/>
    <n v="90562.5"/>
    <n v="0.35"/>
    <s v="En magasin"/>
  </r>
  <r>
    <s v="Foot Locker"/>
    <n v="1128299"/>
    <d v="2021-11-24T00:00:00"/>
    <x v="0"/>
    <s v="Sud-est"/>
    <s v="Virginia"/>
    <s v="Richmond"/>
    <x v="1"/>
    <n v="50.000000000000014"/>
    <n v="650"/>
    <n v="325000.00000000012"/>
    <n v="113750.00000000003"/>
    <n v="0.35"/>
    <s v="En magasin"/>
  </r>
  <r>
    <s v="Foot Locker"/>
    <n v="1128299"/>
    <d v="2021-11-24T00:00:00"/>
    <x v="0"/>
    <s v="Sud-est"/>
    <s v="Virginia"/>
    <s v="Richmond"/>
    <x v="2"/>
    <n v="45.000000000000007"/>
    <n v="475"/>
    <n v="213750.00000000003"/>
    <n v="74812.5"/>
    <n v="0.35"/>
    <s v="En magasin"/>
  </r>
  <r>
    <s v="Foot Locker"/>
    <n v="1128299"/>
    <d v="2021-11-24T00:00:00"/>
    <x v="0"/>
    <s v="Sud-est"/>
    <s v="Virginia"/>
    <s v="Richmond"/>
    <x v="3"/>
    <n v="55.000000000000014"/>
    <n v="450"/>
    <n v="247500.00000000006"/>
    <n v="86625.000000000015"/>
    <n v="0.35"/>
    <s v="En magasin"/>
  </r>
  <r>
    <s v="Foot Locker"/>
    <n v="1128299"/>
    <d v="2021-11-24T00:00:00"/>
    <x v="0"/>
    <s v="Sud-est"/>
    <s v="Virginia"/>
    <s v="Richmond"/>
    <x v="4"/>
    <n v="75.000000000000014"/>
    <n v="425"/>
    <n v="318750.00000000006"/>
    <n v="127500.00000000003"/>
    <n v="0.4"/>
    <s v="En magasin"/>
  </r>
  <r>
    <s v="Foot Locker"/>
    <n v="1128299"/>
    <d v="2021-11-24T00:00:00"/>
    <x v="0"/>
    <s v="Sud-est"/>
    <s v="Virginia"/>
    <s v="Richmond"/>
    <x v="5"/>
    <n v="80.000000000000014"/>
    <n v="550"/>
    <n v="440000.00000000006"/>
    <n v="132000"/>
    <n v="0.3"/>
    <s v="En magasin"/>
  </r>
  <r>
    <s v="Foot Locker"/>
    <n v="1128299"/>
    <d v="2021-12-23T00:00:00"/>
    <x v="1"/>
    <s v="Sud-est"/>
    <s v="Virginia"/>
    <s v="Richmond"/>
    <x v="0"/>
    <n v="65.000000000000014"/>
    <n v="750"/>
    <n v="487500.00000000012"/>
    <n v="170625.00000000003"/>
    <n v="0.35"/>
    <s v="En magasin"/>
  </r>
  <r>
    <s v="Foot Locker"/>
    <n v="1128299"/>
    <d v="2021-12-23T00:00:00"/>
    <x v="1"/>
    <s v="Sud-est"/>
    <s v="Virginia"/>
    <s v="Richmond"/>
    <x v="1"/>
    <n v="75.000000000000028"/>
    <n v="750"/>
    <n v="562500.00000000023"/>
    <n v="196875.00000000006"/>
    <n v="0.35"/>
    <s v="En magasin"/>
  </r>
  <r>
    <s v="Sports Direct"/>
    <n v="1128299"/>
    <d v="2021-12-23T00:00:00"/>
    <x v="1"/>
    <s v="Sud-est"/>
    <s v="Virginia"/>
    <s v="Richmond"/>
    <x v="2"/>
    <n v="70.000000000000014"/>
    <n v="550"/>
    <n v="385000.00000000006"/>
    <n v="134750"/>
    <n v="0.35"/>
    <s v="En magasin"/>
  </r>
  <r>
    <s v="Sports Direct"/>
    <n v="1128299"/>
    <d v="2021-12-23T00:00:00"/>
    <x v="1"/>
    <s v="Sud-est"/>
    <s v="Virginia"/>
    <s v="Richmond"/>
    <x v="3"/>
    <n v="70.000000000000014"/>
    <n v="550"/>
    <n v="385000.00000000006"/>
    <n v="134750"/>
    <n v="0.35"/>
    <s v="En magasin"/>
  </r>
  <r>
    <s v="Sports Direct"/>
    <n v="1128299"/>
    <d v="2021-12-23T00:00:00"/>
    <x v="1"/>
    <s v="Sud-est"/>
    <s v="Virginia"/>
    <s v="Richmond"/>
    <x v="4"/>
    <n v="80.000000000000014"/>
    <n v="475"/>
    <n v="380000.00000000006"/>
    <n v="152000.00000000003"/>
    <n v="0.4"/>
    <s v="En magasin"/>
  </r>
  <r>
    <s v="Sports Direct"/>
    <n v="1128299"/>
    <d v="2021-12-23T00:00:00"/>
    <x v="1"/>
    <s v="Sud-est"/>
    <s v="Virginia"/>
    <s v="Richmond"/>
    <x v="5"/>
    <n v="85.000000000000014"/>
    <n v="575"/>
    <n v="488750.00000000006"/>
    <n v="146625"/>
    <n v="0.3"/>
    <s v="En magasin"/>
  </r>
  <r>
    <s v="Sports Direct"/>
    <n v="1185732"/>
    <d v="2021-01-19T00:00:00"/>
    <x v="6"/>
    <s v="Sud-est"/>
    <s v="Virginia"/>
    <s v="Richmond"/>
    <x v="0"/>
    <n v="35"/>
    <n v="750"/>
    <n v="262500"/>
    <n v="131250"/>
    <n v="0.5"/>
    <s v="En magasin"/>
  </r>
  <r>
    <s v="Sports Direct"/>
    <n v="1185732"/>
    <d v="2021-01-19T00:00:00"/>
    <x v="6"/>
    <s v="Sud-est"/>
    <s v="Virginia"/>
    <s v="Richmond"/>
    <x v="1"/>
    <n v="35"/>
    <n v="550"/>
    <n v="192500"/>
    <n v="77000"/>
    <n v="0.39999999999999997"/>
    <s v="En magasin"/>
  </r>
  <r>
    <s v="Sports Direct"/>
    <n v="1185732"/>
    <d v="2021-01-19T00:00:00"/>
    <x v="6"/>
    <s v="Sud-est"/>
    <s v="Virginia"/>
    <s v="Richmond"/>
    <x v="2"/>
    <n v="25"/>
    <n v="550"/>
    <n v="137500"/>
    <n v="41250"/>
    <n v="0.3"/>
    <s v="En magasin"/>
  </r>
  <r>
    <s v="Sports Direct"/>
    <n v="1185732"/>
    <d v="2021-01-19T00:00:00"/>
    <x v="6"/>
    <s v="Sud-est"/>
    <s v="Virginia"/>
    <s v="Richmond"/>
    <x v="3"/>
    <n v="29.999999999999993"/>
    <n v="400"/>
    <n v="119999.99999999997"/>
    <n v="41999.999999999985"/>
    <n v="0.35"/>
    <s v="En magasin"/>
  </r>
  <r>
    <s v="Sports Direct"/>
    <n v="1185732"/>
    <d v="2021-01-19T00:00:00"/>
    <x v="6"/>
    <s v="Sud-est"/>
    <s v="Virginia"/>
    <s v="Richmond"/>
    <x v="4"/>
    <n v="45.000000000000007"/>
    <n v="450"/>
    <n v="202500.00000000003"/>
    <n v="81000"/>
    <n v="0.39999999999999997"/>
    <s v="En magasin"/>
  </r>
  <r>
    <s v="Sports Direct"/>
    <n v="1185732"/>
    <d v="2021-01-19T00:00:00"/>
    <x v="6"/>
    <s v="Sud-est"/>
    <s v="Virginia"/>
    <s v="Richmond"/>
    <x v="5"/>
    <n v="35"/>
    <n v="550"/>
    <n v="192500"/>
    <n v="105875.00000000001"/>
    <n v="0.55000000000000004"/>
    <s v="En magasin"/>
  </r>
  <r>
    <s v="Sports Direct"/>
    <n v="1185732"/>
    <d v="2021-02-17T00:00:00"/>
    <x v="0"/>
    <s v="Sud-est"/>
    <s v="Virginia"/>
    <s v="Richmond"/>
    <x v="0"/>
    <n v="35"/>
    <n v="800"/>
    <n v="280000"/>
    <n v="140000"/>
    <n v="0.5"/>
    <s v="En magasin"/>
  </r>
  <r>
    <s v="Sports Direct"/>
    <n v="1185732"/>
    <d v="2021-02-17T00:00:00"/>
    <x v="0"/>
    <s v="Sud-est"/>
    <s v="Virginia"/>
    <s v="Richmond"/>
    <x v="1"/>
    <n v="35"/>
    <n v="450"/>
    <n v="157500"/>
    <n v="62999.999999999993"/>
    <n v="0.39999999999999997"/>
    <s v="En magasin"/>
  </r>
  <r>
    <s v="Sports Direct"/>
    <n v="1185732"/>
    <d v="2021-02-17T00:00:00"/>
    <x v="0"/>
    <s v="Sud-est"/>
    <s v="Virginia"/>
    <s v="Richmond"/>
    <x v="2"/>
    <n v="25"/>
    <n v="500"/>
    <n v="125000"/>
    <n v="37500"/>
    <n v="0.3"/>
    <s v="En magasin"/>
  </r>
  <r>
    <s v="Sports Direct"/>
    <n v="1185732"/>
    <d v="2021-02-17T00:00:00"/>
    <x v="0"/>
    <s v="Milieu ouest"/>
    <s v="Michigan"/>
    <s v="Detroit"/>
    <x v="3"/>
    <n v="29.999999999999993"/>
    <n v="375"/>
    <n v="112499.99999999997"/>
    <n v="39374.999999999985"/>
    <n v="0.35"/>
    <s v="En magasin"/>
  </r>
  <r>
    <s v="Sports Direct"/>
    <n v="1185732"/>
    <d v="2021-02-17T00:00:00"/>
    <x v="0"/>
    <s v="Milieu ouest"/>
    <s v="Michigan"/>
    <s v="Detroit"/>
    <x v="4"/>
    <n v="45.000000000000007"/>
    <n v="450"/>
    <n v="202500.00000000003"/>
    <n v="81000"/>
    <n v="0.39999999999999997"/>
    <s v="En magasin"/>
  </r>
  <r>
    <s v="Sports Direct"/>
    <n v="1185732"/>
    <d v="2021-02-17T00:00:00"/>
    <x v="0"/>
    <s v="Milieu ouest"/>
    <s v="Michigan"/>
    <s v="Detroit"/>
    <x v="5"/>
    <n v="35"/>
    <n v="550"/>
    <n v="192500"/>
    <n v="105875.00000000001"/>
    <n v="0.55000000000000004"/>
    <s v="En magasin"/>
  </r>
  <r>
    <s v="Sports Direct"/>
    <n v="1185732"/>
    <d v="2021-03-15T00:00:00"/>
    <x v="5"/>
    <s v="Milieu ouest"/>
    <s v="Michigan"/>
    <s v="Detroit"/>
    <x v="0"/>
    <n v="35"/>
    <n v="770"/>
    <n v="269500"/>
    <n v="134750"/>
    <n v="0.5"/>
    <s v="En magasin"/>
  </r>
  <r>
    <s v="Sports Direct"/>
    <n v="1185732"/>
    <d v="2021-03-15T00:00:00"/>
    <x v="5"/>
    <s v="Milieu ouest"/>
    <s v="Michigan"/>
    <s v="Detroit"/>
    <x v="1"/>
    <n v="35"/>
    <n v="450"/>
    <n v="157500"/>
    <n v="62999.999999999993"/>
    <n v="0.39999999999999997"/>
    <s v="En magasin"/>
  </r>
  <r>
    <s v="Sports Direct"/>
    <n v="1185732"/>
    <d v="2021-03-15T00:00:00"/>
    <x v="5"/>
    <s v="Milieu ouest"/>
    <s v="Michigan"/>
    <s v="Detroit"/>
    <x v="2"/>
    <n v="25"/>
    <n v="475"/>
    <n v="118750"/>
    <n v="35625"/>
    <n v="0.3"/>
    <s v="En magasin"/>
  </r>
  <r>
    <s v="Sports Direct"/>
    <n v="1185732"/>
    <d v="2021-03-15T00:00:00"/>
    <x v="5"/>
    <s v="Milieu ouest"/>
    <s v="Michigan"/>
    <s v="Detroit"/>
    <x v="3"/>
    <n v="29.999999999999993"/>
    <n v="325"/>
    <n v="97499.999999999971"/>
    <n v="34124.999999999985"/>
    <n v="0.35"/>
    <s v="En magasin"/>
  </r>
  <r>
    <s v="Sports Direct"/>
    <n v="1185732"/>
    <d v="2021-03-15T00:00:00"/>
    <x v="5"/>
    <s v="Milieu ouest"/>
    <s v="Michigan"/>
    <s v="Detroit"/>
    <x v="4"/>
    <n v="45.000000000000007"/>
    <n v="375"/>
    <n v="168750.00000000003"/>
    <n v="67500"/>
    <n v="0.39999999999999997"/>
    <s v="En magasin"/>
  </r>
  <r>
    <s v="Sports Direct"/>
    <n v="1185732"/>
    <d v="2021-03-15T00:00:00"/>
    <x v="5"/>
    <s v="Milieu ouest"/>
    <s v="Michigan"/>
    <s v="Detroit"/>
    <x v="5"/>
    <n v="35"/>
    <n v="475"/>
    <n v="166250"/>
    <n v="91437.500000000015"/>
    <n v="0.55000000000000004"/>
    <s v="En magasin"/>
  </r>
  <r>
    <s v="Sports Direct"/>
    <n v="1185732"/>
    <d v="2021-04-16T00:00:00"/>
    <x v="2"/>
    <s v="Milieu ouest"/>
    <s v="Michigan"/>
    <s v="Detroit"/>
    <x v="0"/>
    <n v="35"/>
    <n v="725"/>
    <n v="253750"/>
    <n v="126875"/>
    <n v="0.5"/>
    <s v="En magasin"/>
  </r>
  <r>
    <s v="Sports Direct"/>
    <n v="1185732"/>
    <d v="2021-04-16T00:00:00"/>
    <x v="2"/>
    <s v="Milieu ouest"/>
    <s v="Michigan"/>
    <s v="Detroit"/>
    <x v="1"/>
    <n v="40"/>
    <n v="425"/>
    <n v="170000"/>
    <n v="68000"/>
    <n v="0.39999999999999997"/>
    <s v="En magasin"/>
  </r>
  <r>
    <s v="Sports Direct"/>
    <n v="1185732"/>
    <d v="2021-04-16T00:00:00"/>
    <x v="2"/>
    <s v="Milieu ouest"/>
    <s v="Michigan"/>
    <s v="Detroit"/>
    <x v="2"/>
    <n v="30.000000000000004"/>
    <n v="450"/>
    <n v="135000.00000000003"/>
    <n v="40500.000000000007"/>
    <n v="0.3"/>
    <s v="En magasin"/>
  </r>
  <r>
    <s v="Sports Direct"/>
    <n v="1185732"/>
    <d v="2021-04-16T00:00:00"/>
    <x v="2"/>
    <s v="Milieu ouest"/>
    <s v="Michigan"/>
    <s v="Detroit"/>
    <x v="3"/>
    <n v="35"/>
    <n v="375"/>
    <n v="131250"/>
    <n v="45937.5"/>
    <n v="0.35"/>
    <s v="En magasin"/>
  </r>
  <r>
    <s v="Sports Direct"/>
    <n v="1185732"/>
    <d v="2021-04-16T00:00:00"/>
    <x v="2"/>
    <s v="Milieu ouest"/>
    <s v="Michigan"/>
    <s v="Detroit"/>
    <x v="4"/>
    <n v="50"/>
    <n v="400"/>
    <n v="200000"/>
    <n v="80000"/>
    <n v="0.39999999999999997"/>
    <s v="En magasin"/>
  </r>
  <r>
    <s v="Sports Direct"/>
    <n v="1185732"/>
    <d v="2021-04-16T00:00:00"/>
    <x v="2"/>
    <s v="Milieu ouest"/>
    <s v="Michigan"/>
    <s v="Detroit"/>
    <x v="5"/>
    <n v="40"/>
    <n v="525"/>
    <n v="210000"/>
    <n v="115500.00000000001"/>
    <n v="0.55000000000000004"/>
    <s v="En magasin"/>
  </r>
  <r>
    <s v="Sports Direct"/>
    <n v="1185732"/>
    <d v="2021-05-15T00:00:00"/>
    <x v="3"/>
    <s v="Milieu ouest"/>
    <s v="Michigan"/>
    <s v="Detroit"/>
    <x v="0"/>
    <n v="50"/>
    <n v="795"/>
    <n v="397500"/>
    <n v="198750"/>
    <n v="0.5"/>
    <s v="En magasin"/>
  </r>
  <r>
    <s v="Sports Direct"/>
    <n v="1185732"/>
    <d v="2021-05-15T00:00:00"/>
    <x v="3"/>
    <s v="Milieu ouest"/>
    <s v="Michigan"/>
    <s v="Detroit"/>
    <x v="1"/>
    <n v="50"/>
    <n v="500"/>
    <n v="250000"/>
    <n v="99999.999999999985"/>
    <n v="0.39999999999999997"/>
    <s v="En magasin"/>
  </r>
  <r>
    <s v="Sports Direct"/>
    <n v="1185732"/>
    <d v="2021-05-15T00:00:00"/>
    <x v="3"/>
    <s v="Milieu ouest"/>
    <s v="Michigan"/>
    <s v="Detroit"/>
    <x v="2"/>
    <n v="45"/>
    <n v="475"/>
    <n v="213750"/>
    <n v="64125"/>
    <n v="0.3"/>
    <s v="En magasin"/>
  </r>
  <r>
    <s v="Sports Direct"/>
    <n v="1185732"/>
    <d v="2021-05-15T00:00:00"/>
    <x v="3"/>
    <s v="Milieu ouest"/>
    <s v="Michigan"/>
    <s v="Detroit"/>
    <x v="3"/>
    <n v="45"/>
    <n v="450"/>
    <n v="202500"/>
    <n v="70875"/>
    <n v="0.35"/>
    <s v="En magasin"/>
  </r>
  <r>
    <s v="Sports Direct"/>
    <n v="1185732"/>
    <d v="2021-05-15T00:00:00"/>
    <x v="3"/>
    <s v="Milieu ouest"/>
    <s v="Michigan"/>
    <s v="Detroit"/>
    <x v="4"/>
    <n v="54.999999999999993"/>
    <n v="475"/>
    <n v="261249.99999999997"/>
    <n v="104499.99999999999"/>
    <n v="0.39999999999999997"/>
    <s v="En magasin"/>
  </r>
  <r>
    <s v="Sports Direct"/>
    <n v="1185732"/>
    <d v="2021-05-15T00:00:00"/>
    <x v="3"/>
    <s v="Milieu ouest"/>
    <s v="Michigan"/>
    <s v="Detroit"/>
    <x v="5"/>
    <n v="60"/>
    <n v="575"/>
    <n v="345000"/>
    <n v="189750.00000000003"/>
    <n v="0.55000000000000004"/>
    <s v="En magasin"/>
  </r>
  <r>
    <s v="Sports Direct"/>
    <n v="1185732"/>
    <d v="2021-06-17T00:00:00"/>
    <x v="1"/>
    <s v="Milieu ouest"/>
    <s v="Michigan"/>
    <s v="Detroit"/>
    <x v="0"/>
    <n v="54.999999999999993"/>
    <n v="825"/>
    <n v="453749.99999999994"/>
    <n v="226874.99999999997"/>
    <n v="0.5"/>
    <s v="En magasin"/>
  </r>
  <r>
    <s v="Sports Direct"/>
    <n v="1185732"/>
    <d v="2021-06-17T00:00:00"/>
    <x v="1"/>
    <s v="Milieu ouest"/>
    <s v="Michigan"/>
    <s v="Detroit"/>
    <x v="1"/>
    <n v="50"/>
    <n v="575"/>
    <n v="287500"/>
    <n v="114999.99999999999"/>
    <n v="0.39999999999999997"/>
    <s v="En magasin"/>
  </r>
  <r>
    <s v="Sports Direct"/>
    <n v="1185732"/>
    <d v="2021-06-17T00:00:00"/>
    <x v="1"/>
    <s v="Milieu ouest"/>
    <s v="Michigan"/>
    <s v="Detroit"/>
    <x v="2"/>
    <n v="45"/>
    <n v="550"/>
    <n v="247500"/>
    <n v="74250"/>
    <n v="0.3"/>
    <s v="En magasin"/>
  </r>
  <r>
    <s v="Sports Direct"/>
    <n v="1185732"/>
    <d v="2021-06-17T00:00:00"/>
    <x v="1"/>
    <s v="Milieu ouest"/>
    <s v="Michigan"/>
    <s v="Detroit"/>
    <x v="3"/>
    <n v="45"/>
    <n v="525"/>
    <n v="236250"/>
    <n v="82687.5"/>
    <n v="0.35"/>
    <s v="En magasin"/>
  </r>
  <r>
    <s v="Sports Direct"/>
    <n v="1185732"/>
    <d v="2021-06-17T00:00:00"/>
    <x v="1"/>
    <s v="Milieu ouest"/>
    <s v="Michigan"/>
    <s v="Detroit"/>
    <x v="4"/>
    <n v="60"/>
    <n v="525"/>
    <n v="315000"/>
    <n v="125999.99999999999"/>
    <n v="0.39999999999999997"/>
    <s v="En magasin"/>
  </r>
  <r>
    <s v="Sports Direct"/>
    <n v="1185732"/>
    <d v="2021-06-17T00:00:00"/>
    <x v="1"/>
    <s v="Milieu ouest"/>
    <s v="Michigan"/>
    <s v="Detroit"/>
    <x v="5"/>
    <n v="65"/>
    <n v="675"/>
    <n v="438750"/>
    <n v="241312.50000000003"/>
    <n v="0.55000000000000004"/>
    <s v="En magasin"/>
  </r>
  <r>
    <s v="Sports Direct"/>
    <n v="1185732"/>
    <d v="2021-07-15T00:00:00"/>
    <x v="1"/>
    <s v="Milieu ouest"/>
    <s v="Michigan"/>
    <s v="Detroit"/>
    <x v="0"/>
    <n v="60"/>
    <n v="900"/>
    <n v="540000"/>
    <n v="270000"/>
    <n v="0.5"/>
    <s v="En magasin"/>
  </r>
  <r>
    <s v="Sports Direct"/>
    <n v="1185732"/>
    <d v="2021-07-15T00:00:00"/>
    <x v="1"/>
    <s v="Milieu ouest"/>
    <s v="Michigan"/>
    <s v="Detroit"/>
    <x v="1"/>
    <n v="55.000000000000007"/>
    <n v="650"/>
    <n v="357500.00000000006"/>
    <n v="143000"/>
    <n v="0.39999999999999997"/>
    <s v="En magasin"/>
  </r>
  <r>
    <s v="Sports Direct"/>
    <n v="1185732"/>
    <d v="2021-07-15T00:00:00"/>
    <x v="1"/>
    <s v="Milieu ouest"/>
    <s v="Michigan"/>
    <s v="Detroit"/>
    <x v="2"/>
    <n v="50"/>
    <n v="575"/>
    <n v="287500"/>
    <n v="86250"/>
    <n v="0.3"/>
    <s v="En magasin"/>
  </r>
  <r>
    <s v="Sports Direct"/>
    <n v="1185732"/>
    <d v="2021-07-15T00:00:00"/>
    <x v="1"/>
    <s v="Milieu ouest"/>
    <s v="Michigan"/>
    <s v="Detroit"/>
    <x v="3"/>
    <n v="50"/>
    <n v="525"/>
    <n v="262500"/>
    <n v="91875"/>
    <n v="0.35"/>
    <s v="En magasin"/>
  </r>
  <r>
    <s v="Sports Direct"/>
    <n v="1185732"/>
    <d v="2021-07-15T00:00:00"/>
    <x v="1"/>
    <s v="Milieu ouest"/>
    <s v="Michigan"/>
    <s v="Detroit"/>
    <x v="4"/>
    <n v="60"/>
    <n v="550"/>
    <n v="330000"/>
    <n v="132000"/>
    <n v="0.39999999999999997"/>
    <s v="En magasin"/>
  </r>
  <r>
    <s v="Sports Direct"/>
    <n v="1185732"/>
    <d v="2021-07-15T00:00:00"/>
    <x v="1"/>
    <s v="Milieu ouest"/>
    <s v="Michigan"/>
    <s v="Detroit"/>
    <x v="5"/>
    <n v="65"/>
    <n v="725"/>
    <n v="471250"/>
    <n v="259187.50000000003"/>
    <n v="0.55000000000000004"/>
    <s v="En magasin"/>
  </r>
  <r>
    <s v="Sports Direct"/>
    <n v="1185732"/>
    <d v="2021-08-16T00:00:00"/>
    <x v="5"/>
    <s v="Milieu ouest"/>
    <s v="Michigan"/>
    <s v="Detroit"/>
    <x v="0"/>
    <n v="60"/>
    <n v="875"/>
    <n v="525000"/>
    <n v="262500"/>
    <n v="0.5"/>
    <s v="En magasin"/>
  </r>
  <r>
    <s v="Sports Direct"/>
    <n v="1185732"/>
    <d v="2021-08-16T00:00:00"/>
    <x v="5"/>
    <s v="Milieu ouest"/>
    <s v="Michigan"/>
    <s v="Detroit"/>
    <x v="1"/>
    <n v="55.000000000000007"/>
    <n v="650"/>
    <n v="357500.00000000006"/>
    <n v="143000"/>
    <n v="0.39999999999999997"/>
    <s v="En magasin"/>
  </r>
  <r>
    <s v="Sports Direct"/>
    <n v="1185732"/>
    <d v="2021-08-16T00:00:00"/>
    <x v="5"/>
    <s v="Milieu ouest"/>
    <s v="Michigan"/>
    <s v="Detroit"/>
    <x v="2"/>
    <n v="45.000000000000007"/>
    <n v="575"/>
    <n v="258750.00000000003"/>
    <n v="77625"/>
    <n v="0.3"/>
    <s v="En magasin"/>
  </r>
  <r>
    <s v="Sports Direct"/>
    <n v="1185732"/>
    <d v="2021-08-16T00:00:00"/>
    <x v="5"/>
    <s v="Milieu ouest"/>
    <s v="Michigan"/>
    <s v="Detroit"/>
    <x v="3"/>
    <n v="35"/>
    <n v="525"/>
    <n v="183750"/>
    <n v="64312.499999999993"/>
    <n v="0.35"/>
    <s v="En magasin"/>
  </r>
  <r>
    <s v="Sports Direct"/>
    <n v="1185732"/>
    <d v="2021-08-16T00:00:00"/>
    <x v="5"/>
    <s v="Milieu ouest"/>
    <s v="Michigan"/>
    <s v="Detroit"/>
    <x v="4"/>
    <n v="45.000000000000007"/>
    <n v="500"/>
    <n v="225000.00000000003"/>
    <n v="90000"/>
    <n v="0.39999999999999997"/>
    <s v="En magasin"/>
  </r>
  <r>
    <s v="Sports Direct"/>
    <n v="1185732"/>
    <d v="2021-08-16T00:00:00"/>
    <x v="5"/>
    <s v="Milieu ouest"/>
    <s v="Michigan"/>
    <s v="Detroit"/>
    <x v="5"/>
    <n v="50.000000000000014"/>
    <n v="675"/>
    <n v="337500.00000000012"/>
    <n v="185625.00000000009"/>
    <n v="0.55000000000000004"/>
    <s v="En magasin"/>
  </r>
  <r>
    <s v="Sports Direct"/>
    <n v="1185732"/>
    <d v="2021-09-15T00:00:00"/>
    <x v="0"/>
    <s v="Milieu ouest"/>
    <s v="Michigan"/>
    <s v="Detroit"/>
    <x v="0"/>
    <n v="45.000000000000007"/>
    <n v="800"/>
    <n v="360000.00000000006"/>
    <n v="180000.00000000003"/>
    <n v="0.5"/>
    <s v="En magasin"/>
  </r>
  <r>
    <s v="Sports Direct"/>
    <n v="1185732"/>
    <d v="2021-09-15T00:00:00"/>
    <x v="0"/>
    <s v="Milieu ouest"/>
    <s v="Michigan"/>
    <s v="Detroit"/>
    <x v="1"/>
    <n v="40.000000000000014"/>
    <n v="600"/>
    <n v="240000.00000000009"/>
    <n v="96000.000000000029"/>
    <n v="0.39999999999999997"/>
    <s v="En magasin"/>
  </r>
  <r>
    <s v="Sports Direct"/>
    <n v="1185732"/>
    <d v="2021-09-15T00:00:00"/>
    <x v="0"/>
    <s v="Milieu ouest"/>
    <s v="Michigan"/>
    <s v="Detroit"/>
    <x v="2"/>
    <n v="35"/>
    <n v="500"/>
    <n v="175000"/>
    <n v="52500"/>
    <n v="0.3"/>
    <s v="En magasin"/>
  </r>
  <r>
    <s v="Sports Direct"/>
    <n v="1185732"/>
    <d v="2021-09-15T00:00:00"/>
    <x v="0"/>
    <s v="Milieu ouest"/>
    <s v="Michigan"/>
    <s v="Detroit"/>
    <x v="3"/>
    <n v="35"/>
    <n v="475"/>
    <n v="166250"/>
    <n v="58187.499999999993"/>
    <n v="0.35"/>
    <s v="En magasin"/>
  </r>
  <r>
    <s v="Sports Direct"/>
    <n v="1185732"/>
    <d v="2021-09-15T00:00:00"/>
    <x v="0"/>
    <s v="Milieu ouest"/>
    <s v="Michigan"/>
    <s v="Detroit"/>
    <x v="4"/>
    <n v="45.000000000000007"/>
    <n v="475"/>
    <n v="213750.00000000003"/>
    <n v="85500"/>
    <n v="0.39999999999999997"/>
    <s v="En magasin"/>
  </r>
  <r>
    <s v="Sports Direct"/>
    <n v="1185732"/>
    <d v="2021-09-15T00:00:00"/>
    <x v="0"/>
    <s v="Milieu ouest"/>
    <s v="Michigan"/>
    <s v="Detroit"/>
    <x v="5"/>
    <n v="50.000000000000014"/>
    <n v="575"/>
    <n v="287500.00000000006"/>
    <n v="158125.00000000006"/>
    <n v="0.55000000000000004"/>
    <s v="En magasin"/>
  </r>
  <r>
    <s v="Sports Direct"/>
    <n v="1185732"/>
    <d v="2021-10-17T00:00:00"/>
    <x v="4"/>
    <s v="Milieu ouest"/>
    <s v="Michigan"/>
    <s v="Detroit"/>
    <x v="0"/>
    <n v="50.000000000000014"/>
    <n v="750"/>
    <n v="375000.00000000012"/>
    <n v="187500.00000000006"/>
    <n v="0.5"/>
    <s v="En magasin"/>
  </r>
  <r>
    <s v="Sports Direct"/>
    <n v="1185732"/>
    <d v="2021-10-17T00:00:00"/>
    <x v="4"/>
    <s v="Milieu ouest"/>
    <s v="Michigan"/>
    <s v="Detroit"/>
    <x v="1"/>
    <n v="40.000000000000014"/>
    <n v="575"/>
    <n v="230000.00000000009"/>
    <n v="92000.000000000029"/>
    <n v="0.39999999999999997"/>
    <s v="En magasin"/>
  </r>
  <r>
    <s v="Sports Direct"/>
    <n v="1185732"/>
    <d v="2021-10-17T00:00:00"/>
    <x v="4"/>
    <s v="Milieu ouest"/>
    <s v="Michigan"/>
    <s v="Detroit"/>
    <x v="2"/>
    <n v="40.000000000000014"/>
    <n v="425"/>
    <n v="170000.00000000006"/>
    <n v="51000.000000000015"/>
    <n v="0.3"/>
    <s v="En magasin"/>
  </r>
  <r>
    <s v="Sports Direct"/>
    <n v="1185732"/>
    <d v="2021-10-17T00:00:00"/>
    <x v="4"/>
    <s v="Milieu ouest"/>
    <s v="Michigan"/>
    <s v="Detroit"/>
    <x v="3"/>
    <n v="40.000000000000014"/>
    <n v="400"/>
    <n v="160000.00000000006"/>
    <n v="56000.000000000015"/>
    <n v="0.35"/>
    <s v="En magasin"/>
  </r>
  <r>
    <s v="Sports Direct"/>
    <n v="1185732"/>
    <d v="2021-10-17T00:00:00"/>
    <x v="4"/>
    <s v="Milieu ouest"/>
    <s v="Michigan"/>
    <s v="Detroit"/>
    <x v="4"/>
    <n v="50.000000000000014"/>
    <n v="400"/>
    <n v="200000.00000000006"/>
    <n v="80000.000000000015"/>
    <n v="0.39999999999999997"/>
    <s v="En magasin"/>
  </r>
  <r>
    <s v="Sports Direct"/>
    <n v="1185732"/>
    <d v="2021-10-17T00:00:00"/>
    <x v="4"/>
    <s v="Milieu ouest"/>
    <s v="Michigan"/>
    <s v="Detroit"/>
    <x v="5"/>
    <n v="55.000000000000007"/>
    <n v="525"/>
    <n v="288750.00000000006"/>
    <n v="158812.50000000006"/>
    <n v="0.55000000000000004"/>
    <s v="En magasin"/>
  </r>
  <r>
    <s v="Sports Direct"/>
    <n v="1185732"/>
    <d v="2021-11-16T00:00:00"/>
    <x v="6"/>
    <s v="Milieu ouest"/>
    <s v="Michigan"/>
    <s v="Detroit"/>
    <x v="0"/>
    <n v="50.000000000000014"/>
    <n v="675"/>
    <n v="337500.00000000012"/>
    <n v="168750.00000000006"/>
    <n v="0.5"/>
    <s v="En magasin"/>
  </r>
  <r>
    <s v="Sports Direct"/>
    <n v="1185732"/>
    <d v="2021-11-16T00:00:00"/>
    <x v="6"/>
    <s v="Milieu ouest"/>
    <s v="Michigan"/>
    <s v="Detroit"/>
    <x v="1"/>
    <n v="45.000000000000014"/>
    <n v="500"/>
    <n v="225000.00000000006"/>
    <n v="90000.000000000015"/>
    <n v="0.39999999999999997"/>
    <s v="En magasin"/>
  </r>
  <r>
    <s v="Sports Direct"/>
    <n v="1185732"/>
    <d v="2021-11-16T00:00:00"/>
    <x v="6"/>
    <s v="Milieu ouest"/>
    <s v="Michigan"/>
    <s v="Detroit"/>
    <x v="2"/>
    <n v="45.000000000000014"/>
    <n v="445"/>
    <n v="200250.00000000006"/>
    <n v="60075.000000000015"/>
    <n v="0.3"/>
    <s v="En magasin"/>
  </r>
  <r>
    <s v="Sports Direct"/>
    <n v="1185732"/>
    <d v="2021-11-16T00:00:00"/>
    <x v="6"/>
    <s v="Milieu ouest"/>
    <s v="Michigan"/>
    <s v="Detroit"/>
    <x v="3"/>
    <n v="45.000000000000014"/>
    <n v="475"/>
    <n v="213750.00000000006"/>
    <n v="74812.500000000015"/>
    <n v="0.35"/>
    <s v="En magasin"/>
  </r>
  <r>
    <s v="Sports Direct"/>
    <n v="1185732"/>
    <d v="2021-11-16T00:00:00"/>
    <x v="6"/>
    <s v="Milieu ouest"/>
    <s v="Michigan"/>
    <s v="Detroit"/>
    <x v="4"/>
    <n v="60"/>
    <n v="450"/>
    <n v="270000"/>
    <n v="107999.99999999999"/>
    <n v="0.39999999999999997"/>
    <s v="En magasin"/>
  </r>
  <r>
    <s v="Sports Direct"/>
    <n v="1185732"/>
    <d v="2021-11-16T00:00:00"/>
    <x v="6"/>
    <s v="Milieu ouest"/>
    <s v="Michigan"/>
    <s v="Detroit"/>
    <x v="5"/>
    <n v="64.999999999999986"/>
    <n v="625"/>
    <n v="406249.99999999988"/>
    <n v="223437.49999999994"/>
    <n v="0.55000000000000004"/>
    <s v="En magasin"/>
  </r>
  <r>
    <s v="Sports Direct"/>
    <n v="1185732"/>
    <d v="2021-12-15T00:00:00"/>
    <x v="0"/>
    <s v="Milieu ouest"/>
    <s v="Michigan"/>
    <s v="Detroit"/>
    <x v="0"/>
    <n v="60"/>
    <n v="850"/>
    <n v="510000"/>
    <n v="255000"/>
    <n v="0.5"/>
    <s v="En magasin"/>
  </r>
  <r>
    <s v="Sports Direct"/>
    <n v="1185732"/>
    <d v="2021-12-15T00:00:00"/>
    <x v="0"/>
    <s v="Milieu ouest"/>
    <s v="Michigan"/>
    <s v="Detroit"/>
    <x v="1"/>
    <n v="50"/>
    <n v="650"/>
    <n v="325000"/>
    <n v="129999.99999999999"/>
    <n v="0.39999999999999997"/>
    <s v="En magasin"/>
  </r>
  <r>
    <s v="Foot Locker"/>
    <n v="1185732"/>
    <d v="2021-12-15T00:00:00"/>
    <x v="0"/>
    <s v="Milieu ouest"/>
    <s v="Michigan"/>
    <s v="Detroit"/>
    <x v="2"/>
    <n v="50"/>
    <n v="600"/>
    <n v="300000"/>
    <n v="90000"/>
    <n v="0.3"/>
    <s v="En magasin"/>
  </r>
  <r>
    <s v="Foot Locker"/>
    <n v="1185732"/>
    <d v="2021-12-15T00:00:00"/>
    <x v="0"/>
    <s v="Milieu ouest"/>
    <s v="Michigan"/>
    <s v="Detroit"/>
    <x v="3"/>
    <n v="50"/>
    <n v="550"/>
    <n v="275000"/>
    <n v="96250"/>
    <n v="0.35"/>
    <s v="En magasin"/>
  </r>
  <r>
    <s v="Foot Locker"/>
    <n v="1185732"/>
    <d v="2021-12-15T00:00:00"/>
    <x v="0"/>
    <s v="Milieu ouest"/>
    <s v="Michigan"/>
    <s v="Detroit"/>
    <x v="4"/>
    <n v="60"/>
    <n v="550"/>
    <n v="330000"/>
    <n v="132000"/>
    <n v="0.39999999999999997"/>
    <s v="En magasin"/>
  </r>
  <r>
    <s v="Foot Locker"/>
    <n v="1185732"/>
    <d v="2021-12-15T00:00:00"/>
    <x v="0"/>
    <s v="Milieu ouest"/>
    <s v="Michigan"/>
    <s v="Detroit"/>
    <x v="5"/>
    <n v="64.999999999999986"/>
    <n v="650"/>
    <n v="422499.99999999988"/>
    <n v="232374.99999999994"/>
    <n v="0.55000000000000004"/>
    <s v="En magasin"/>
  </r>
  <r>
    <s v="Foot Locker"/>
    <n v="1185732"/>
    <d v="2021-01-18T00:00:00"/>
    <x v="5"/>
    <s v="Milieu ouest"/>
    <s v="Michigan"/>
    <s v="Detroit"/>
    <x v="0"/>
    <n v="30"/>
    <n v="625"/>
    <n v="187500"/>
    <n v="75000"/>
    <n v="0.4"/>
    <s v="En magasin"/>
  </r>
  <r>
    <s v="Foot Locker"/>
    <n v="1185732"/>
    <d v="2021-01-18T00:00:00"/>
    <x v="5"/>
    <s v="Milieu ouest"/>
    <s v="Michigan"/>
    <s v="Detroit"/>
    <x v="1"/>
    <n v="30"/>
    <n v="425"/>
    <n v="127500"/>
    <n v="44625"/>
    <n v="0.35"/>
    <s v="En magasin"/>
  </r>
  <r>
    <s v="Foot Locker"/>
    <n v="1185732"/>
    <d v="2021-01-18T00:00:00"/>
    <x v="5"/>
    <s v="Milieu ouest"/>
    <s v="Michigan"/>
    <s v="Detroit"/>
    <x v="2"/>
    <n v="20"/>
    <n v="425"/>
    <n v="85000"/>
    <n v="29749.999999999996"/>
    <n v="0.35"/>
    <s v="En magasin"/>
  </r>
  <r>
    <s v="Foot Locker"/>
    <n v="1185732"/>
    <d v="2021-01-18T00:00:00"/>
    <x v="5"/>
    <s v="Milieu ouest"/>
    <s v="Michigan"/>
    <s v="Detroit"/>
    <x v="3"/>
    <n v="25.000000000000007"/>
    <n v="275"/>
    <n v="68750.000000000015"/>
    <n v="27500.000000000007"/>
    <n v="0.4"/>
    <s v="En magasin"/>
  </r>
  <r>
    <s v="Foot Locker"/>
    <n v="1185732"/>
    <d v="2021-01-18T00:00:00"/>
    <x v="5"/>
    <s v="Milieu ouest"/>
    <s v="Michigan"/>
    <s v="Detroit"/>
    <x v="4"/>
    <n v="40"/>
    <n v="325"/>
    <n v="130000"/>
    <n v="45500"/>
    <n v="0.35"/>
    <s v="En magasin"/>
  </r>
  <r>
    <s v="Foot Locker"/>
    <n v="1185732"/>
    <d v="2021-01-18T00:00:00"/>
    <x v="5"/>
    <s v="Milieu ouest"/>
    <s v="Michigan"/>
    <s v="Detroit"/>
    <x v="5"/>
    <n v="30"/>
    <n v="425"/>
    <n v="127500"/>
    <n v="63750"/>
    <n v="0.5"/>
    <s v="En magasin"/>
  </r>
  <r>
    <s v="Foot Locker"/>
    <n v="1185732"/>
    <d v="2021-02-18T00:00:00"/>
    <x v="1"/>
    <s v="Milieu ouest"/>
    <s v="Michigan"/>
    <s v="Detroit"/>
    <x v="0"/>
    <n v="30"/>
    <n v="675"/>
    <n v="202500"/>
    <n v="81000"/>
    <n v="0.4"/>
    <s v="En magasin"/>
  </r>
  <r>
    <s v="Foot Locker"/>
    <n v="1185732"/>
    <d v="2021-02-18T00:00:00"/>
    <x v="1"/>
    <s v="Milieu ouest"/>
    <s v="Michigan"/>
    <s v="Detroit"/>
    <x v="1"/>
    <n v="30"/>
    <n v="325"/>
    <n v="97500"/>
    <n v="34125"/>
    <n v="0.35"/>
    <s v="En magasin"/>
  </r>
  <r>
    <s v="Foot Locker"/>
    <n v="1185732"/>
    <d v="2021-02-18T00:00:00"/>
    <x v="1"/>
    <s v="Milieu ouest"/>
    <s v="Michigan"/>
    <s v="Detroit"/>
    <x v="2"/>
    <n v="20"/>
    <n v="375"/>
    <n v="75000"/>
    <n v="26250"/>
    <n v="0.35"/>
    <s v="En magasin"/>
  </r>
  <r>
    <s v="Foot Locker"/>
    <n v="1185732"/>
    <d v="2021-02-18T00:00:00"/>
    <x v="1"/>
    <s v="Milieu ouest"/>
    <s v="Missouri"/>
    <s v="St. Louis"/>
    <x v="3"/>
    <n v="25.000000000000007"/>
    <n v="250"/>
    <n v="62500.000000000015"/>
    <n v="25000.000000000007"/>
    <n v="0.4"/>
    <s v="En magasin"/>
  </r>
  <r>
    <s v="Foot Locker"/>
    <n v="1185732"/>
    <d v="2021-02-18T00:00:00"/>
    <x v="1"/>
    <s v="Milieu ouest"/>
    <s v="Missouri"/>
    <s v="St. Louis"/>
    <x v="4"/>
    <n v="40"/>
    <n v="325"/>
    <n v="130000"/>
    <n v="45500"/>
    <n v="0.35"/>
    <s v="En magasin"/>
  </r>
  <r>
    <s v="Foot Locker"/>
    <n v="1185732"/>
    <d v="2021-02-18T00:00:00"/>
    <x v="1"/>
    <s v="Milieu ouest"/>
    <s v="Missouri"/>
    <s v="St. Louis"/>
    <x v="5"/>
    <n v="30"/>
    <n v="400"/>
    <n v="120000"/>
    <n v="60000"/>
    <n v="0.5"/>
    <s v="En magasin"/>
  </r>
  <r>
    <s v="Foot Locker"/>
    <n v="1185732"/>
    <d v="2021-03-17T00:00:00"/>
    <x v="0"/>
    <s v="Milieu ouest"/>
    <s v="Missouri"/>
    <s v="St. Louis"/>
    <x v="0"/>
    <n v="35"/>
    <n v="620"/>
    <n v="217000"/>
    <n v="86800"/>
    <n v="0.4"/>
    <s v="En magasin"/>
  </r>
  <r>
    <s v="Foot Locker"/>
    <n v="1185732"/>
    <d v="2021-03-17T00:00:00"/>
    <x v="0"/>
    <s v="Milieu ouest"/>
    <s v="Missouri"/>
    <s v="St. Louis"/>
    <x v="1"/>
    <n v="35"/>
    <n v="300"/>
    <n v="105000"/>
    <n v="36750"/>
    <n v="0.35"/>
    <s v="En magasin"/>
  </r>
  <r>
    <s v="Foot Locker"/>
    <n v="1185732"/>
    <d v="2021-03-17T00:00:00"/>
    <x v="0"/>
    <s v="Milieu ouest"/>
    <s v="Missouri"/>
    <s v="St. Louis"/>
    <x v="2"/>
    <n v="25.000000000000007"/>
    <n v="350"/>
    <n v="87500.000000000029"/>
    <n v="30625.000000000007"/>
    <n v="0.35"/>
    <s v="En magasin"/>
  </r>
  <r>
    <s v="Foot Locker"/>
    <n v="1185732"/>
    <d v="2021-03-17T00:00:00"/>
    <x v="0"/>
    <s v="Milieu ouest"/>
    <s v="Missouri"/>
    <s v="St. Louis"/>
    <x v="3"/>
    <n v="30"/>
    <n v="200"/>
    <n v="60000"/>
    <n v="24000"/>
    <n v="0.4"/>
    <s v="En magasin"/>
  </r>
  <r>
    <s v="Foot Locker"/>
    <n v="1185732"/>
    <d v="2021-03-17T00:00:00"/>
    <x v="0"/>
    <s v="Milieu ouest"/>
    <s v="Missouri"/>
    <s v="St. Louis"/>
    <x v="4"/>
    <n v="45"/>
    <n v="250"/>
    <n v="112500"/>
    <n v="39375"/>
    <n v="0.35"/>
    <s v="En magasin"/>
  </r>
  <r>
    <s v="Foot Locker"/>
    <n v="1185732"/>
    <d v="2021-03-17T00:00:00"/>
    <x v="0"/>
    <s v="Milieu ouest"/>
    <s v="Missouri"/>
    <s v="St. Louis"/>
    <x v="5"/>
    <n v="35"/>
    <n v="350"/>
    <n v="122500"/>
    <n v="61250"/>
    <n v="0.5"/>
    <s v="En magasin"/>
  </r>
  <r>
    <s v="Foot Locker"/>
    <n v="1185732"/>
    <d v="2021-04-18T00:00:00"/>
    <x v="4"/>
    <s v="Milieu ouest"/>
    <s v="Missouri"/>
    <s v="St. Louis"/>
    <x v="0"/>
    <n v="35"/>
    <n v="575"/>
    <n v="201250"/>
    <n v="80500"/>
    <n v="0.4"/>
    <s v="En magasin"/>
  </r>
  <r>
    <s v="Foot Locker"/>
    <n v="1185732"/>
    <d v="2021-04-18T00:00:00"/>
    <x v="4"/>
    <s v="Milieu ouest"/>
    <s v="Missouri"/>
    <s v="St. Louis"/>
    <x v="1"/>
    <n v="30.000000000000004"/>
    <n v="275"/>
    <n v="82500.000000000015"/>
    <n v="28875.000000000004"/>
    <n v="0.35"/>
    <s v="En magasin"/>
  </r>
  <r>
    <s v="Foot Locker"/>
    <n v="1185732"/>
    <d v="2021-04-18T00:00:00"/>
    <x v="4"/>
    <s v="Milieu ouest"/>
    <s v="Missouri"/>
    <s v="St. Louis"/>
    <x v="2"/>
    <n v="20.000000000000007"/>
    <n v="275"/>
    <n v="55000.000000000022"/>
    <n v="19250.000000000007"/>
    <n v="0.35"/>
    <s v="En magasin"/>
  </r>
  <r>
    <s v="Foot Locker"/>
    <n v="1185732"/>
    <d v="2021-04-18T00:00:00"/>
    <x v="4"/>
    <s v="Milieu ouest"/>
    <s v="Missouri"/>
    <s v="St. Louis"/>
    <x v="3"/>
    <n v="25"/>
    <n v="200"/>
    <n v="50000"/>
    <n v="20000"/>
    <n v="0.4"/>
    <s v="En magasin"/>
  </r>
  <r>
    <s v="Foot Locker"/>
    <n v="1185732"/>
    <d v="2021-04-18T00:00:00"/>
    <x v="4"/>
    <s v="Milieu ouest"/>
    <s v="Missouri"/>
    <s v="St. Louis"/>
    <x v="4"/>
    <n v="40"/>
    <n v="225"/>
    <n v="90000"/>
    <n v="31499.999999999996"/>
    <n v="0.35"/>
    <s v="En magasin"/>
  </r>
  <r>
    <s v="Foot Locker"/>
    <n v="1185732"/>
    <d v="2021-04-18T00:00:00"/>
    <x v="4"/>
    <s v="Milieu ouest"/>
    <s v="Missouri"/>
    <s v="St. Louis"/>
    <x v="5"/>
    <n v="30.000000000000004"/>
    <n v="350"/>
    <n v="105000.00000000001"/>
    <n v="52500.000000000007"/>
    <n v="0.5"/>
    <s v="En magasin"/>
  </r>
  <r>
    <s v="Foot Locker"/>
    <n v="1185732"/>
    <d v="2021-05-19T00:00:00"/>
    <x v="0"/>
    <s v="Milieu ouest"/>
    <s v="Missouri"/>
    <s v="St. Louis"/>
    <x v="0"/>
    <n v="40"/>
    <n v="620"/>
    <n v="248000"/>
    <n v="99200"/>
    <n v="0.4"/>
    <s v="En magasin"/>
  </r>
  <r>
    <s v="Foot Locker"/>
    <n v="1185732"/>
    <d v="2021-05-19T00:00:00"/>
    <x v="0"/>
    <s v="Milieu ouest"/>
    <s v="Missouri"/>
    <s v="St. Louis"/>
    <x v="1"/>
    <n v="35.000000000000007"/>
    <n v="325"/>
    <n v="113750.00000000003"/>
    <n v="39812.500000000007"/>
    <n v="0.35"/>
    <s v="En magasin"/>
  </r>
  <r>
    <s v="Foot Locker"/>
    <n v="1185732"/>
    <d v="2021-05-19T00:00:00"/>
    <x v="0"/>
    <s v="Milieu ouest"/>
    <s v="Missouri"/>
    <s v="St. Louis"/>
    <x v="2"/>
    <n v="30.000000000000004"/>
    <n v="300"/>
    <n v="90000.000000000015"/>
    <n v="31500.000000000004"/>
    <n v="0.35"/>
    <s v="En magasin"/>
  </r>
  <r>
    <s v="Foot Locker"/>
    <n v="1185732"/>
    <d v="2021-05-19T00:00:00"/>
    <x v="0"/>
    <s v="Milieu ouest"/>
    <s v="Missouri"/>
    <s v="St. Louis"/>
    <x v="3"/>
    <n v="30.000000000000004"/>
    <n v="225"/>
    <n v="67500.000000000015"/>
    <n v="27000.000000000007"/>
    <n v="0.4"/>
    <s v="En magasin"/>
  </r>
  <r>
    <s v="Foot Locker"/>
    <n v="1185732"/>
    <d v="2021-05-19T00:00:00"/>
    <x v="0"/>
    <s v="Milieu ouest"/>
    <s v="Missouri"/>
    <s v="St. Louis"/>
    <x v="4"/>
    <n v="44.999999999999993"/>
    <n v="250"/>
    <n v="112499.99999999999"/>
    <n v="39374.999999999993"/>
    <n v="0.35"/>
    <s v="En magasin"/>
  </r>
  <r>
    <s v="Foot Locker"/>
    <n v="1185732"/>
    <d v="2021-05-19T00:00:00"/>
    <x v="0"/>
    <s v="Milieu ouest"/>
    <s v="Missouri"/>
    <s v="St. Louis"/>
    <x v="5"/>
    <n v="49.999999999999993"/>
    <n v="350"/>
    <n v="174999.99999999997"/>
    <n v="87499.999999999985"/>
    <n v="0.5"/>
    <s v="En magasin"/>
  </r>
  <r>
    <s v="Foot Locker"/>
    <n v="1185732"/>
    <d v="2021-06-18T00:00:00"/>
    <x v="2"/>
    <s v="Milieu ouest"/>
    <s v="Missouri"/>
    <s v="St. Louis"/>
    <x v="0"/>
    <n v="35"/>
    <n v="600"/>
    <n v="210000"/>
    <n v="84000"/>
    <n v="0.4"/>
    <s v="En magasin"/>
  </r>
  <r>
    <s v="Foot Locker"/>
    <n v="1185732"/>
    <d v="2021-06-18T00:00:00"/>
    <x v="2"/>
    <s v="Milieu ouest"/>
    <s v="Missouri"/>
    <s v="St. Louis"/>
    <x v="1"/>
    <n v="30.000000000000011"/>
    <n v="350"/>
    <n v="105000.00000000004"/>
    <n v="36750.000000000015"/>
    <n v="0.35"/>
    <s v="En magasin"/>
  </r>
  <r>
    <s v="Foot Locker"/>
    <n v="1185732"/>
    <d v="2021-06-18T00:00:00"/>
    <x v="2"/>
    <s v="Milieu ouest"/>
    <s v="Missouri"/>
    <s v="St. Louis"/>
    <x v="2"/>
    <n v="25.000000000000007"/>
    <n v="375"/>
    <n v="93750.000000000029"/>
    <n v="32812.500000000007"/>
    <n v="0.35"/>
    <s v="En magasin"/>
  </r>
  <r>
    <s v="Foot Locker"/>
    <n v="1185732"/>
    <d v="2021-06-18T00:00:00"/>
    <x v="2"/>
    <s v="Milieu ouest"/>
    <s v="Missouri"/>
    <s v="St. Louis"/>
    <x v="3"/>
    <n v="25.000000000000007"/>
    <n v="350"/>
    <n v="87500.000000000029"/>
    <n v="35000.000000000015"/>
    <n v="0.4"/>
    <s v="En magasin"/>
  </r>
  <r>
    <s v="Foot Locker"/>
    <n v="1185732"/>
    <d v="2021-06-18T00:00:00"/>
    <x v="2"/>
    <s v="Milieu ouest"/>
    <s v="Missouri"/>
    <s v="St. Louis"/>
    <x v="4"/>
    <n v="40"/>
    <n v="350"/>
    <n v="140000"/>
    <n v="49000"/>
    <n v="0.35"/>
    <s v="En magasin"/>
  </r>
  <r>
    <s v="Foot Locker"/>
    <n v="1185732"/>
    <d v="2021-06-18T00:00:00"/>
    <x v="2"/>
    <s v="Milieu ouest"/>
    <s v="Missouri"/>
    <s v="St. Louis"/>
    <x v="5"/>
    <n v="45"/>
    <n v="525"/>
    <n v="236250"/>
    <n v="118125"/>
    <n v="0.5"/>
    <s v="En magasin"/>
  </r>
  <r>
    <s v="Foot Locker"/>
    <n v="1185732"/>
    <d v="2021-07-17T00:00:00"/>
    <x v="3"/>
    <s v="Milieu ouest"/>
    <s v="Missouri"/>
    <s v="St. Louis"/>
    <x v="0"/>
    <n v="40"/>
    <n v="750"/>
    <n v="300000"/>
    <n v="120000"/>
    <n v="0.4"/>
    <s v="En magasin"/>
  </r>
  <r>
    <s v="Foot Locker"/>
    <n v="1185732"/>
    <d v="2021-07-17T00:00:00"/>
    <x v="3"/>
    <s v="Milieu ouest"/>
    <s v="Missouri"/>
    <s v="St. Louis"/>
    <x v="1"/>
    <n v="35.000000000000007"/>
    <n v="500"/>
    <n v="175000.00000000003"/>
    <n v="61250.000000000007"/>
    <n v="0.35"/>
    <s v="En magasin"/>
  </r>
  <r>
    <s v="Foot Locker"/>
    <n v="1185732"/>
    <d v="2021-07-17T00:00:00"/>
    <x v="3"/>
    <s v="Milieu ouest"/>
    <s v="Missouri"/>
    <s v="St. Louis"/>
    <x v="2"/>
    <n v="30.000000000000004"/>
    <n v="425"/>
    <n v="127500.00000000001"/>
    <n v="44625"/>
    <n v="0.35"/>
    <s v="En magasin"/>
  </r>
  <r>
    <s v="Foot Locker"/>
    <n v="1185732"/>
    <d v="2021-07-17T00:00:00"/>
    <x v="3"/>
    <s v="Milieu ouest"/>
    <s v="Missouri"/>
    <s v="St. Louis"/>
    <x v="3"/>
    <n v="30.000000000000004"/>
    <n v="375"/>
    <n v="112500.00000000001"/>
    <n v="45000.000000000007"/>
    <n v="0.4"/>
    <s v="En magasin"/>
  </r>
  <r>
    <s v="Foot Locker"/>
    <n v="1185732"/>
    <d v="2021-07-17T00:00:00"/>
    <x v="3"/>
    <s v="Milieu ouest"/>
    <s v="Missouri"/>
    <s v="St. Louis"/>
    <x v="4"/>
    <n v="40"/>
    <n v="375"/>
    <n v="150000"/>
    <n v="52500"/>
    <n v="0.35"/>
    <s v="En magasin"/>
  </r>
  <r>
    <s v="Foot Locker"/>
    <n v="1185732"/>
    <d v="2021-07-17T00:00:00"/>
    <x v="3"/>
    <s v="Milieu ouest"/>
    <s v="Missouri"/>
    <s v="St. Louis"/>
    <x v="5"/>
    <n v="45"/>
    <n v="550"/>
    <n v="247500"/>
    <n v="123750"/>
    <n v="0.5"/>
    <s v="En magasin"/>
  </r>
  <r>
    <s v="Foot Locker"/>
    <n v="1185732"/>
    <d v="2021-08-18T00:00:00"/>
    <x v="0"/>
    <s v="Milieu ouest"/>
    <s v="Missouri"/>
    <s v="St. Louis"/>
    <x v="0"/>
    <n v="40"/>
    <n v="700"/>
    <n v="280000"/>
    <n v="112000"/>
    <n v="0.4"/>
    <s v="En magasin"/>
  </r>
  <r>
    <s v="Foot Locker"/>
    <n v="1185732"/>
    <d v="2021-08-18T00:00:00"/>
    <x v="0"/>
    <s v="Milieu ouest"/>
    <s v="Missouri"/>
    <s v="St. Louis"/>
    <x v="1"/>
    <n v="40.000000000000007"/>
    <n v="475"/>
    <n v="190000.00000000003"/>
    <n v="66500"/>
    <n v="0.35"/>
    <s v="En magasin"/>
  </r>
  <r>
    <s v="Foot Locker"/>
    <n v="1185732"/>
    <d v="2021-08-18T00:00:00"/>
    <x v="0"/>
    <s v="Milieu ouest"/>
    <s v="Missouri"/>
    <s v="St. Louis"/>
    <x v="2"/>
    <n v="35"/>
    <n v="400"/>
    <n v="140000"/>
    <n v="49000"/>
    <n v="0.35"/>
    <s v="En magasin"/>
  </r>
  <r>
    <s v="Foot Locker"/>
    <n v="1185732"/>
    <d v="2021-08-18T00:00:00"/>
    <x v="0"/>
    <s v="Milieu ouest"/>
    <s v="Missouri"/>
    <s v="St. Louis"/>
    <x v="3"/>
    <n v="25.000000000000007"/>
    <n v="325"/>
    <n v="81250.000000000029"/>
    <n v="32500.000000000015"/>
    <n v="0.4"/>
    <s v="En magasin"/>
  </r>
  <r>
    <s v="Foot Locker"/>
    <n v="1185732"/>
    <d v="2021-08-18T00:00:00"/>
    <x v="0"/>
    <s v="Milieu ouest"/>
    <s v="Missouri"/>
    <s v="St. Louis"/>
    <x v="4"/>
    <n v="35"/>
    <n v="300"/>
    <n v="105000"/>
    <n v="36750"/>
    <n v="0.35"/>
    <s v="En magasin"/>
  </r>
  <r>
    <s v="Foot Locker"/>
    <n v="1185732"/>
    <d v="2021-08-18T00:00:00"/>
    <x v="0"/>
    <s v="Milieu ouest"/>
    <s v="Missouri"/>
    <s v="St. Louis"/>
    <x v="5"/>
    <n v="40"/>
    <n v="475"/>
    <n v="190000"/>
    <n v="95000"/>
    <n v="0.5"/>
    <s v="En magasin"/>
  </r>
  <r>
    <s v="Foot Locker"/>
    <n v="1185732"/>
    <d v="2021-09-19T00:00:00"/>
    <x v="4"/>
    <s v="Milieu ouest"/>
    <s v="Missouri"/>
    <s v="St. Louis"/>
    <x v="0"/>
    <n v="35"/>
    <n v="600"/>
    <n v="210000"/>
    <n v="84000"/>
    <n v="0.4"/>
    <s v="En magasin"/>
  </r>
  <r>
    <s v="Foot Locker"/>
    <n v="1185732"/>
    <d v="2021-09-19T00:00:00"/>
    <x v="4"/>
    <s v="Milieu ouest"/>
    <s v="Missouri"/>
    <s v="St. Louis"/>
    <x v="1"/>
    <n v="30.000000000000011"/>
    <n v="400"/>
    <n v="120000.00000000004"/>
    <n v="42000.000000000015"/>
    <n v="0.35"/>
    <s v="En magasin"/>
  </r>
  <r>
    <s v="Foot Locker"/>
    <n v="1185732"/>
    <d v="2021-09-19T00:00:00"/>
    <x v="4"/>
    <s v="Milieu ouest"/>
    <s v="Missouri"/>
    <s v="St. Louis"/>
    <x v="2"/>
    <n v="15.000000000000002"/>
    <n v="300"/>
    <n v="45000.000000000007"/>
    <n v="15750.000000000002"/>
    <n v="0.35"/>
    <s v="En magasin"/>
  </r>
  <r>
    <s v="Foot Locker"/>
    <n v="1185732"/>
    <d v="2021-09-19T00:00:00"/>
    <x v="4"/>
    <s v="Milieu ouest"/>
    <s v="Missouri"/>
    <s v="St. Louis"/>
    <x v="3"/>
    <n v="15.000000000000002"/>
    <n v="275"/>
    <n v="41250.000000000007"/>
    <n v="16500.000000000004"/>
    <n v="0.4"/>
    <s v="En magasin"/>
  </r>
  <r>
    <s v="Foot Locker"/>
    <n v="1185732"/>
    <d v="2021-09-19T00:00:00"/>
    <x v="4"/>
    <s v="Milieu ouest"/>
    <s v="Missouri"/>
    <s v="St. Louis"/>
    <x v="4"/>
    <n v="25"/>
    <n v="275"/>
    <n v="68750"/>
    <n v="24062.5"/>
    <n v="0.35"/>
    <s v="En magasin"/>
  </r>
  <r>
    <s v="Foot Locker"/>
    <n v="1185732"/>
    <d v="2021-09-19T00:00:00"/>
    <x v="4"/>
    <s v="Milieu ouest"/>
    <s v="Missouri"/>
    <s v="St. Louis"/>
    <x v="5"/>
    <n v="30.000000000000004"/>
    <n v="350"/>
    <n v="105000.00000000001"/>
    <n v="52500.000000000007"/>
    <n v="0.5"/>
    <s v="En magasin"/>
  </r>
  <r>
    <s v="Foot Locker"/>
    <n v="1185732"/>
    <d v="2021-10-18T00:00:00"/>
    <x v="5"/>
    <s v="Milieu ouest"/>
    <s v="Missouri"/>
    <s v="St. Louis"/>
    <x v="0"/>
    <n v="35"/>
    <n v="525"/>
    <n v="183750"/>
    <n v="73500"/>
    <n v="0.4"/>
    <s v="En magasin"/>
  </r>
  <r>
    <s v="Foot Locker"/>
    <n v="1185732"/>
    <d v="2021-10-18T00:00:00"/>
    <x v="5"/>
    <s v="Milieu ouest"/>
    <s v="Missouri"/>
    <s v="St. Louis"/>
    <x v="1"/>
    <n v="25"/>
    <n v="350"/>
    <n v="87500"/>
    <n v="30624.999999999996"/>
    <n v="0.35"/>
    <s v="En magasin"/>
  </r>
  <r>
    <s v="Foot Locker"/>
    <n v="1185732"/>
    <d v="2021-10-18T00:00:00"/>
    <x v="5"/>
    <s v="Milieu ouest"/>
    <s v="Missouri"/>
    <s v="St. Louis"/>
    <x v="2"/>
    <n v="25"/>
    <n v="250"/>
    <n v="62500"/>
    <n v="21875"/>
    <n v="0.35"/>
    <s v="En magasin"/>
  </r>
  <r>
    <s v="Foot Locker"/>
    <n v="1185732"/>
    <d v="2021-10-18T00:00:00"/>
    <x v="5"/>
    <s v="Milieu ouest"/>
    <s v="Missouri"/>
    <s v="St. Louis"/>
    <x v="3"/>
    <n v="25"/>
    <n v="225"/>
    <n v="56250"/>
    <n v="22500"/>
    <n v="0.4"/>
    <s v="En magasin"/>
  </r>
  <r>
    <s v="Foot Locker"/>
    <n v="1185732"/>
    <d v="2021-10-18T00:00:00"/>
    <x v="5"/>
    <s v="Milieu ouest"/>
    <s v="Missouri"/>
    <s v="St. Louis"/>
    <x v="4"/>
    <n v="35"/>
    <n v="225"/>
    <n v="78750"/>
    <n v="27562.5"/>
    <n v="0.35"/>
    <s v="En magasin"/>
  </r>
  <r>
    <s v="Foot Locker"/>
    <n v="1185732"/>
    <d v="2021-10-18T00:00:00"/>
    <x v="5"/>
    <s v="Milieu ouest"/>
    <s v="Missouri"/>
    <s v="St. Louis"/>
    <x v="5"/>
    <n v="39.999999999999993"/>
    <n v="350"/>
    <n v="139999.99999999997"/>
    <n v="69999.999999999985"/>
    <n v="0.5"/>
    <s v="En magasin"/>
  </r>
  <r>
    <s v="Foot Locker"/>
    <n v="1185732"/>
    <d v="2021-11-18T00:00:00"/>
    <x v="1"/>
    <s v="Milieu ouest"/>
    <s v="Missouri"/>
    <s v="St. Louis"/>
    <x v="0"/>
    <n v="35"/>
    <n v="500"/>
    <n v="175000"/>
    <n v="70000"/>
    <n v="0.4"/>
    <s v="En magasin"/>
  </r>
  <r>
    <s v="Foot Locker"/>
    <n v="1185732"/>
    <d v="2021-11-18T00:00:00"/>
    <x v="1"/>
    <s v="Milieu ouest"/>
    <s v="Missouri"/>
    <s v="St. Louis"/>
    <x v="1"/>
    <n v="25.000000000000007"/>
    <n v="350"/>
    <n v="87500.000000000029"/>
    <n v="30625.000000000007"/>
    <n v="0.35"/>
    <s v="En magasin"/>
  </r>
  <r>
    <s v="Foot Locker"/>
    <n v="1185732"/>
    <d v="2021-11-18T00:00:00"/>
    <x v="1"/>
    <s v="Milieu ouest"/>
    <s v="Missouri"/>
    <s v="St. Louis"/>
    <x v="2"/>
    <n v="25.000000000000007"/>
    <n v="295"/>
    <n v="73750.000000000015"/>
    <n v="25812.500000000004"/>
    <n v="0.35"/>
    <s v="En magasin"/>
  </r>
  <r>
    <s v="Foot Locker"/>
    <n v="1185732"/>
    <d v="2021-11-18T00:00:00"/>
    <x v="1"/>
    <s v="Milieu ouest"/>
    <s v="Missouri"/>
    <s v="St. Louis"/>
    <x v="3"/>
    <n v="25.000000000000007"/>
    <n v="325"/>
    <n v="81250.000000000029"/>
    <n v="32500.000000000015"/>
    <n v="0.4"/>
    <s v="En magasin"/>
  </r>
  <r>
    <s v="Foot Locker"/>
    <n v="1185732"/>
    <d v="2021-11-18T00:00:00"/>
    <x v="1"/>
    <s v="Milieu ouest"/>
    <s v="Missouri"/>
    <s v="St. Louis"/>
    <x v="4"/>
    <n v="44.999999999999993"/>
    <n v="300"/>
    <n v="134999.99999999997"/>
    <n v="47249.999999999985"/>
    <n v="0.35"/>
    <s v="En magasin"/>
  </r>
  <r>
    <s v="Foot Locker"/>
    <n v="1185732"/>
    <d v="2021-11-18T00:00:00"/>
    <x v="1"/>
    <s v="Milieu ouest"/>
    <s v="Missouri"/>
    <s v="St. Louis"/>
    <x v="5"/>
    <n v="49.999999999999986"/>
    <n v="400"/>
    <n v="199999.99999999994"/>
    <n v="99999.999999999971"/>
    <n v="0.5"/>
    <s v="En magasin"/>
  </r>
  <r>
    <s v="Foot Locker"/>
    <n v="1185732"/>
    <d v="2021-12-17T00:00:00"/>
    <x v="2"/>
    <s v="Milieu ouest"/>
    <s v="Missouri"/>
    <s v="St. Louis"/>
    <x v="0"/>
    <n v="44.999999999999993"/>
    <n v="650"/>
    <n v="292499.99999999994"/>
    <n v="116999.99999999999"/>
    <n v="0.4"/>
    <s v="En magasin"/>
  </r>
  <r>
    <s v="Foot Locker"/>
    <n v="1185732"/>
    <d v="2021-12-17T00:00:00"/>
    <x v="2"/>
    <s v="Milieu ouest"/>
    <s v="Missouri"/>
    <s v="St. Louis"/>
    <x v="1"/>
    <n v="35"/>
    <n v="450"/>
    <n v="157500"/>
    <n v="55125"/>
    <n v="0.35"/>
    <s v="En magasin"/>
  </r>
  <r>
    <s v="Ouest Gear"/>
    <n v="1185732"/>
    <d v="2021-12-17T00:00:00"/>
    <x v="2"/>
    <s v="Milieu ouest"/>
    <s v="Missouri"/>
    <s v="St. Louis"/>
    <x v="2"/>
    <n v="35"/>
    <n v="400"/>
    <n v="140000"/>
    <n v="49000"/>
    <n v="0.35"/>
    <s v="En magasin"/>
  </r>
  <r>
    <s v="Ouest Gear"/>
    <n v="1185732"/>
    <d v="2021-12-17T00:00:00"/>
    <x v="2"/>
    <s v="Milieu ouest"/>
    <s v="Missouri"/>
    <s v="St. Louis"/>
    <x v="3"/>
    <n v="35"/>
    <n v="350"/>
    <n v="122500"/>
    <n v="49000"/>
    <n v="0.4"/>
    <s v="En magasin"/>
  </r>
  <r>
    <s v="Ouest Gear"/>
    <n v="1185732"/>
    <d v="2021-12-17T00:00:00"/>
    <x v="2"/>
    <s v="Milieu ouest"/>
    <s v="Missouri"/>
    <s v="St. Louis"/>
    <x v="4"/>
    <n v="44.999999999999993"/>
    <n v="350"/>
    <n v="157499.99999999997"/>
    <n v="55124.999999999985"/>
    <n v="0.35"/>
    <s v="En magasin"/>
  </r>
  <r>
    <s v="Ouest Gear"/>
    <n v="1185732"/>
    <d v="2021-12-17T00:00:00"/>
    <x v="2"/>
    <s v="Milieu ouest"/>
    <s v="Missouri"/>
    <s v="St. Louis"/>
    <x v="5"/>
    <n v="49.999999999999986"/>
    <n v="450"/>
    <n v="224999.99999999994"/>
    <n v="112499.99999999997"/>
    <n v="0.5"/>
    <s v="En magasin"/>
  </r>
  <r>
    <s v="Ouest Gear"/>
    <n v="1185732"/>
    <d v="2021-01-11T00:00:00"/>
    <x v="5"/>
    <s v="Milieu ouest"/>
    <s v="Missouri"/>
    <s v="St. Louis"/>
    <x v="0"/>
    <n v="25"/>
    <n v="675"/>
    <n v="168750"/>
    <n v="67500"/>
    <n v="0.4"/>
    <s v="En magasin"/>
  </r>
  <r>
    <s v="Ouest Gear"/>
    <n v="1185732"/>
    <d v="2021-01-11T00:00:00"/>
    <x v="5"/>
    <s v="Milieu ouest"/>
    <s v="Missouri"/>
    <s v="St. Louis"/>
    <x v="1"/>
    <n v="25"/>
    <n v="475"/>
    <n v="118750"/>
    <n v="41562.5"/>
    <n v="0.35"/>
    <s v="En magasin"/>
  </r>
  <r>
    <s v="Ouest Gear"/>
    <n v="1185732"/>
    <d v="2021-01-11T00:00:00"/>
    <x v="5"/>
    <s v="Milieu ouest"/>
    <s v="Missouri"/>
    <s v="St. Louis"/>
    <x v="2"/>
    <n v="15.000000000000002"/>
    <n v="475"/>
    <n v="71250.000000000015"/>
    <n v="24937.500000000004"/>
    <n v="0.35"/>
    <s v="En magasin"/>
  </r>
  <r>
    <s v="Ouest Gear"/>
    <n v="1185732"/>
    <d v="2021-01-11T00:00:00"/>
    <x v="5"/>
    <s v="Milieu ouest"/>
    <s v="Missouri"/>
    <s v="St. Louis"/>
    <x v="3"/>
    <n v="20.000000000000007"/>
    <n v="325"/>
    <n v="65000.000000000022"/>
    <n v="26000.000000000011"/>
    <n v="0.4"/>
    <s v="En magasin"/>
  </r>
  <r>
    <s v="Ouest Gear"/>
    <n v="1185732"/>
    <d v="2021-01-11T00:00:00"/>
    <x v="5"/>
    <s v="Milieu ouest"/>
    <s v="Missouri"/>
    <s v="St. Louis"/>
    <x v="4"/>
    <n v="35"/>
    <n v="375"/>
    <n v="131250"/>
    <n v="45937.5"/>
    <n v="0.35"/>
    <s v="En magasin"/>
  </r>
  <r>
    <s v="Ouest Gear"/>
    <n v="1185732"/>
    <d v="2021-01-11T00:00:00"/>
    <x v="5"/>
    <s v="Milieu ouest"/>
    <s v="Missouri"/>
    <s v="St. Louis"/>
    <x v="5"/>
    <n v="25"/>
    <n v="475"/>
    <n v="118750"/>
    <n v="59375"/>
    <n v="0.5"/>
    <s v="En magasin"/>
  </r>
  <r>
    <s v="Ouest Gear"/>
    <n v="1185732"/>
    <d v="2021-02-11T00:00:00"/>
    <x v="1"/>
    <s v="Milieu ouest"/>
    <s v="Missouri"/>
    <s v="St. Louis"/>
    <x v="0"/>
    <n v="25"/>
    <n v="725"/>
    <n v="181250"/>
    <n v="72500"/>
    <n v="0.4"/>
    <s v="En magasin"/>
  </r>
  <r>
    <s v="Ouest Gear"/>
    <n v="1185732"/>
    <d v="2021-02-11T00:00:00"/>
    <x v="1"/>
    <s v="Milieu ouest"/>
    <s v="Missouri"/>
    <s v="St. Louis"/>
    <x v="1"/>
    <n v="25"/>
    <n v="375"/>
    <n v="93750"/>
    <n v="32812.5"/>
    <n v="0.35"/>
    <s v="En magasin"/>
  </r>
  <r>
    <s v="Ouest Gear"/>
    <n v="1185732"/>
    <d v="2021-02-11T00:00:00"/>
    <x v="1"/>
    <s v="Milieu ouest"/>
    <s v="Missouri"/>
    <s v="St. Louis"/>
    <x v="2"/>
    <n v="15.000000000000002"/>
    <n v="425"/>
    <n v="63750.000000000007"/>
    <n v="22312.5"/>
    <n v="0.35"/>
    <s v="En magasin"/>
  </r>
  <r>
    <s v="Ouest Gear"/>
    <n v="1185732"/>
    <d v="2021-02-11T00:00:00"/>
    <x v="1"/>
    <s v="Ouest"/>
    <s v="Utah"/>
    <s v="Salt Lake City"/>
    <x v="3"/>
    <n v="20.000000000000007"/>
    <n v="300"/>
    <n v="60000.000000000022"/>
    <n v="24000.000000000011"/>
    <n v="0.4"/>
    <s v="En magasin"/>
  </r>
  <r>
    <s v="Ouest Gear"/>
    <n v="1185732"/>
    <d v="2021-02-11T00:00:00"/>
    <x v="1"/>
    <s v="Ouest"/>
    <s v="Utah"/>
    <s v="Salt Lake City"/>
    <x v="4"/>
    <n v="35"/>
    <n v="375"/>
    <n v="131250"/>
    <n v="45937.5"/>
    <n v="0.35"/>
    <s v="En magasin"/>
  </r>
  <r>
    <s v="Ouest Gear"/>
    <n v="1185732"/>
    <d v="2021-02-11T00:00:00"/>
    <x v="1"/>
    <s v="Ouest"/>
    <s v="Utah"/>
    <s v="Salt Lake City"/>
    <x v="5"/>
    <n v="25"/>
    <n v="450"/>
    <n v="112500"/>
    <n v="56250"/>
    <n v="0.5"/>
    <s v="En magasin"/>
  </r>
  <r>
    <s v="Ouest Gear"/>
    <n v="1185732"/>
    <d v="2021-03-10T00:00:00"/>
    <x v="0"/>
    <s v="Ouest"/>
    <s v="Utah"/>
    <s v="Salt Lake City"/>
    <x v="0"/>
    <n v="30.000000000000004"/>
    <n v="670"/>
    <n v="201000.00000000003"/>
    <n v="80400.000000000015"/>
    <n v="0.4"/>
    <s v="En magasin"/>
  </r>
  <r>
    <s v="Ouest Gear"/>
    <n v="1185732"/>
    <d v="2021-03-10T00:00:00"/>
    <x v="0"/>
    <s v="Ouest"/>
    <s v="Utah"/>
    <s v="Salt Lake City"/>
    <x v="1"/>
    <n v="30.000000000000004"/>
    <n v="350"/>
    <n v="105000.00000000001"/>
    <n v="36750"/>
    <n v="0.35"/>
    <s v="En magasin"/>
  </r>
  <r>
    <s v="Ouest Gear"/>
    <n v="1185732"/>
    <d v="2021-03-10T00:00:00"/>
    <x v="0"/>
    <s v="Ouest"/>
    <s v="Utah"/>
    <s v="Salt Lake City"/>
    <x v="2"/>
    <n v="20.000000000000007"/>
    <n v="400"/>
    <n v="80000.000000000029"/>
    <n v="28000.000000000007"/>
    <n v="0.35"/>
    <s v="En magasin"/>
  </r>
  <r>
    <s v="Ouest Gear"/>
    <n v="1185732"/>
    <d v="2021-03-10T00:00:00"/>
    <x v="0"/>
    <s v="Ouest"/>
    <s v="Utah"/>
    <s v="Salt Lake City"/>
    <x v="3"/>
    <n v="25"/>
    <n v="250"/>
    <n v="62500"/>
    <n v="25000"/>
    <n v="0.4"/>
    <s v="En magasin"/>
  </r>
  <r>
    <s v="Ouest Gear"/>
    <n v="1185732"/>
    <d v="2021-03-10T00:00:00"/>
    <x v="0"/>
    <s v="Ouest"/>
    <s v="Utah"/>
    <s v="Salt Lake City"/>
    <x v="4"/>
    <n v="40"/>
    <n v="300"/>
    <n v="120000"/>
    <n v="42000"/>
    <n v="0.35"/>
    <s v="En magasin"/>
  </r>
  <r>
    <s v="Ouest Gear"/>
    <n v="1185732"/>
    <d v="2021-03-10T00:00:00"/>
    <x v="0"/>
    <s v="Ouest"/>
    <s v="Utah"/>
    <s v="Salt Lake City"/>
    <x v="5"/>
    <n v="30.000000000000004"/>
    <n v="400"/>
    <n v="120000.00000000001"/>
    <n v="60000.000000000007"/>
    <n v="0.5"/>
    <s v="En magasin"/>
  </r>
  <r>
    <s v="Ouest Gear"/>
    <n v="1185732"/>
    <d v="2021-04-11T00:00:00"/>
    <x v="4"/>
    <s v="Ouest"/>
    <s v="Utah"/>
    <s v="Salt Lake City"/>
    <x v="0"/>
    <n v="30.000000000000004"/>
    <n v="625"/>
    <n v="187500.00000000003"/>
    <n v="75000.000000000015"/>
    <n v="0.4"/>
    <s v="En magasin"/>
  </r>
  <r>
    <s v="Ouest Gear"/>
    <n v="1185732"/>
    <d v="2021-04-11T00:00:00"/>
    <x v="4"/>
    <s v="Ouest"/>
    <s v="Utah"/>
    <s v="Salt Lake City"/>
    <x v="1"/>
    <n v="25.000000000000007"/>
    <n v="325"/>
    <n v="81250.000000000029"/>
    <n v="28437.500000000007"/>
    <n v="0.35"/>
    <s v="En magasin"/>
  </r>
  <r>
    <s v="Ouest Gear"/>
    <n v="1185732"/>
    <d v="2021-04-11T00:00:00"/>
    <x v="4"/>
    <s v="Ouest"/>
    <s v="Utah"/>
    <s v="Salt Lake City"/>
    <x v="2"/>
    <n v="15.000000000000007"/>
    <n v="325"/>
    <n v="48750.000000000022"/>
    <n v="17062.500000000007"/>
    <n v="0.35"/>
    <s v="En magasin"/>
  </r>
  <r>
    <s v="Ouest Gear"/>
    <n v="1185732"/>
    <d v="2021-04-11T00:00:00"/>
    <x v="4"/>
    <s v="Ouest"/>
    <s v="Utah"/>
    <s v="Salt Lake City"/>
    <x v="3"/>
    <n v="20"/>
    <n v="250"/>
    <n v="50000"/>
    <n v="20000"/>
    <n v="0.4"/>
    <s v="En magasin"/>
  </r>
  <r>
    <s v="Ouest Gear"/>
    <n v="1185732"/>
    <d v="2021-04-11T00:00:00"/>
    <x v="4"/>
    <s v="Ouest"/>
    <s v="Utah"/>
    <s v="Salt Lake City"/>
    <x v="4"/>
    <n v="35"/>
    <n v="275"/>
    <n v="96250"/>
    <n v="33687.5"/>
    <n v="0.35"/>
    <s v="En magasin"/>
  </r>
  <r>
    <s v="Ouest Gear"/>
    <n v="1185732"/>
    <d v="2021-04-11T00:00:00"/>
    <x v="4"/>
    <s v="Ouest"/>
    <s v="Utah"/>
    <s v="Salt Lake City"/>
    <x v="5"/>
    <n v="25.000000000000007"/>
    <n v="400"/>
    <n v="100000.00000000003"/>
    <n v="50000.000000000015"/>
    <n v="0.5"/>
    <s v="En magasin"/>
  </r>
  <r>
    <s v="Ouest Gear"/>
    <n v="1185732"/>
    <d v="2021-05-12T00:00:00"/>
    <x v="0"/>
    <s v="Ouest"/>
    <s v="Utah"/>
    <s v="Salt Lake City"/>
    <x v="0"/>
    <n v="35"/>
    <n v="670"/>
    <n v="234500"/>
    <n v="93800"/>
    <n v="0.4"/>
    <s v="En magasin"/>
  </r>
  <r>
    <s v="Ouest Gear"/>
    <n v="1185732"/>
    <d v="2021-05-12T00:00:00"/>
    <x v="0"/>
    <s v="Ouest"/>
    <s v="Utah"/>
    <s v="Salt Lake City"/>
    <x v="1"/>
    <n v="30.000000000000011"/>
    <n v="375"/>
    <n v="112500.00000000004"/>
    <n v="39375.000000000015"/>
    <n v="0.35"/>
    <s v="En magasin"/>
  </r>
  <r>
    <s v="Ouest Gear"/>
    <n v="1185732"/>
    <d v="2021-05-12T00:00:00"/>
    <x v="0"/>
    <s v="Ouest"/>
    <s v="Utah"/>
    <s v="Salt Lake City"/>
    <x v="2"/>
    <n v="25.000000000000007"/>
    <n v="350"/>
    <n v="87500.000000000029"/>
    <n v="30625.000000000007"/>
    <n v="0.35"/>
    <s v="En magasin"/>
  </r>
  <r>
    <s v="Ouest Gear"/>
    <n v="1185732"/>
    <d v="2021-05-12T00:00:00"/>
    <x v="0"/>
    <s v="Ouest"/>
    <s v="Utah"/>
    <s v="Salt Lake City"/>
    <x v="3"/>
    <n v="25.000000000000007"/>
    <n v="275"/>
    <n v="68750.000000000015"/>
    <n v="27500.000000000007"/>
    <n v="0.4"/>
    <s v="En magasin"/>
  </r>
  <r>
    <s v="Ouest Gear"/>
    <n v="1185732"/>
    <d v="2021-05-12T00:00:00"/>
    <x v="0"/>
    <s v="Ouest"/>
    <s v="Utah"/>
    <s v="Salt Lake City"/>
    <x v="4"/>
    <n v="40"/>
    <n v="300"/>
    <n v="120000"/>
    <n v="42000"/>
    <n v="0.35"/>
    <s v="En magasin"/>
  </r>
  <r>
    <s v="Ouest Gear"/>
    <n v="1185732"/>
    <d v="2021-05-12T00:00:00"/>
    <x v="0"/>
    <s v="Ouest"/>
    <s v="Utah"/>
    <s v="Salt Lake City"/>
    <x v="5"/>
    <n v="44.999999999999993"/>
    <n v="400"/>
    <n v="179999.99999999997"/>
    <n v="89999.999999999985"/>
    <n v="0.5"/>
    <s v="En magasin"/>
  </r>
  <r>
    <s v="Ouest Gear"/>
    <n v="1185732"/>
    <d v="2021-06-11T00:00:00"/>
    <x v="2"/>
    <s v="Ouest"/>
    <s v="Utah"/>
    <s v="Salt Lake City"/>
    <x v="0"/>
    <n v="30.000000000000004"/>
    <n v="650"/>
    <n v="195000.00000000003"/>
    <n v="78000.000000000015"/>
    <n v="0.4"/>
    <s v="En magasin"/>
  </r>
  <r>
    <s v="Ouest Gear"/>
    <n v="1185732"/>
    <d v="2021-06-11T00:00:00"/>
    <x v="2"/>
    <s v="Ouest"/>
    <s v="Utah"/>
    <s v="Salt Lake City"/>
    <x v="1"/>
    <n v="25.000000000000011"/>
    <n v="400"/>
    <n v="100000.00000000004"/>
    <n v="35000.000000000015"/>
    <n v="0.35"/>
    <s v="En magasin"/>
  </r>
  <r>
    <s v="Ouest Gear"/>
    <n v="1185732"/>
    <d v="2021-06-11T00:00:00"/>
    <x v="2"/>
    <s v="Ouest"/>
    <s v="Utah"/>
    <s v="Salt Lake City"/>
    <x v="2"/>
    <n v="20.000000000000007"/>
    <n v="425"/>
    <n v="85000.000000000029"/>
    <n v="29750.000000000007"/>
    <n v="0.35"/>
    <s v="En magasin"/>
  </r>
  <r>
    <s v="Ouest Gear"/>
    <n v="1185732"/>
    <d v="2021-06-11T00:00:00"/>
    <x v="2"/>
    <s v="Ouest"/>
    <s v="Utah"/>
    <s v="Salt Lake City"/>
    <x v="3"/>
    <n v="20.000000000000007"/>
    <n v="400"/>
    <n v="80000.000000000029"/>
    <n v="32000.000000000015"/>
    <n v="0.4"/>
    <s v="En magasin"/>
  </r>
  <r>
    <s v="Ouest Gear"/>
    <n v="1185732"/>
    <d v="2021-06-11T00:00:00"/>
    <x v="2"/>
    <s v="Ouest"/>
    <s v="Utah"/>
    <s v="Salt Lake City"/>
    <x v="4"/>
    <n v="35"/>
    <n v="400"/>
    <n v="140000"/>
    <n v="49000"/>
    <n v="0.35"/>
    <s v="En magasin"/>
  </r>
  <r>
    <s v="Ouest Gear"/>
    <n v="1185732"/>
    <d v="2021-06-11T00:00:00"/>
    <x v="2"/>
    <s v="Ouest"/>
    <s v="Utah"/>
    <s v="Salt Lake City"/>
    <x v="5"/>
    <n v="40"/>
    <n v="575"/>
    <n v="230000"/>
    <n v="115000"/>
    <n v="0.5"/>
    <s v="En magasin"/>
  </r>
  <r>
    <s v="Ouest Gear"/>
    <n v="1185732"/>
    <d v="2021-07-10T00:00:00"/>
    <x v="3"/>
    <s v="Ouest"/>
    <s v="Utah"/>
    <s v="Salt Lake City"/>
    <x v="0"/>
    <n v="35"/>
    <n v="800"/>
    <n v="280000"/>
    <n v="112000"/>
    <n v="0.4"/>
    <s v="En magasin"/>
  </r>
  <r>
    <s v="Ouest Gear"/>
    <n v="1185732"/>
    <d v="2021-07-10T00:00:00"/>
    <x v="3"/>
    <s v="Ouest"/>
    <s v="Utah"/>
    <s v="Salt Lake City"/>
    <x v="1"/>
    <n v="30.000000000000011"/>
    <n v="550"/>
    <n v="165000.00000000006"/>
    <n v="57750.000000000015"/>
    <n v="0.35"/>
    <s v="En magasin"/>
  </r>
  <r>
    <s v="Ouest Gear"/>
    <n v="1185732"/>
    <d v="2021-07-10T00:00:00"/>
    <x v="3"/>
    <s v="Ouest"/>
    <s v="Utah"/>
    <s v="Salt Lake City"/>
    <x v="2"/>
    <n v="25.000000000000007"/>
    <n v="475"/>
    <n v="118750.00000000003"/>
    <n v="41562.500000000007"/>
    <n v="0.35"/>
    <s v="En magasin"/>
  </r>
  <r>
    <s v="Ouest Gear"/>
    <n v="1185732"/>
    <d v="2021-07-10T00:00:00"/>
    <x v="3"/>
    <s v="Ouest"/>
    <s v="Utah"/>
    <s v="Salt Lake City"/>
    <x v="3"/>
    <n v="25.000000000000007"/>
    <n v="425"/>
    <n v="106250.00000000003"/>
    <n v="42500.000000000015"/>
    <n v="0.4"/>
    <s v="En magasin"/>
  </r>
  <r>
    <s v="Ouest Gear"/>
    <n v="1185732"/>
    <d v="2021-07-10T00:00:00"/>
    <x v="3"/>
    <s v="Ouest"/>
    <s v="Utah"/>
    <s v="Salt Lake City"/>
    <x v="4"/>
    <n v="35"/>
    <n v="425"/>
    <n v="148750"/>
    <n v="52062.5"/>
    <n v="0.35"/>
    <s v="En magasin"/>
  </r>
  <r>
    <s v="Ouest Gear"/>
    <n v="1185732"/>
    <d v="2021-07-10T00:00:00"/>
    <x v="3"/>
    <s v="Ouest"/>
    <s v="Utah"/>
    <s v="Salt Lake City"/>
    <x v="5"/>
    <n v="40"/>
    <n v="600"/>
    <n v="240000"/>
    <n v="120000"/>
    <n v="0.5"/>
    <s v="En magasin"/>
  </r>
  <r>
    <s v="Ouest Gear"/>
    <n v="1185732"/>
    <d v="2021-08-11T00:00:00"/>
    <x v="0"/>
    <s v="Ouest"/>
    <s v="Utah"/>
    <s v="Salt Lake City"/>
    <x v="0"/>
    <n v="35"/>
    <n v="750"/>
    <n v="262500"/>
    <n v="105000"/>
    <n v="0.4"/>
    <s v="En magasin"/>
  </r>
  <r>
    <s v="Ouest Gear"/>
    <n v="1185732"/>
    <d v="2021-08-11T00:00:00"/>
    <x v="0"/>
    <s v="Ouest"/>
    <s v="Utah"/>
    <s v="Salt Lake City"/>
    <x v="1"/>
    <n v="35.000000000000007"/>
    <n v="525"/>
    <n v="183750.00000000003"/>
    <n v="64312.500000000007"/>
    <n v="0.35"/>
    <s v="En magasin"/>
  </r>
  <r>
    <s v="Ouest Gear"/>
    <n v="1185732"/>
    <d v="2021-08-11T00:00:00"/>
    <x v="0"/>
    <s v="Ouest"/>
    <s v="Utah"/>
    <s v="Salt Lake City"/>
    <x v="2"/>
    <n v="30.000000000000004"/>
    <n v="450"/>
    <n v="135000.00000000003"/>
    <n v="47250.000000000007"/>
    <n v="0.35"/>
    <s v="En magasin"/>
  </r>
  <r>
    <s v="Ouest Gear"/>
    <n v="1185732"/>
    <d v="2021-08-11T00:00:00"/>
    <x v="0"/>
    <s v="Ouest"/>
    <s v="Utah"/>
    <s v="Salt Lake City"/>
    <x v="3"/>
    <n v="20.000000000000007"/>
    <n v="375"/>
    <n v="75000.000000000029"/>
    <n v="30000.000000000015"/>
    <n v="0.4"/>
    <s v="En magasin"/>
  </r>
  <r>
    <s v="Ouest Gear"/>
    <n v="1185732"/>
    <d v="2021-08-11T00:00:00"/>
    <x v="0"/>
    <s v="Ouest"/>
    <s v="Utah"/>
    <s v="Salt Lake City"/>
    <x v="4"/>
    <n v="30.000000000000004"/>
    <n v="350"/>
    <n v="105000.00000000001"/>
    <n v="36750"/>
    <n v="0.35"/>
    <s v="En magasin"/>
  </r>
  <r>
    <s v="Ouest Gear"/>
    <n v="1185732"/>
    <d v="2021-08-11T00:00:00"/>
    <x v="0"/>
    <s v="Ouest"/>
    <s v="Utah"/>
    <s v="Salt Lake City"/>
    <x v="5"/>
    <n v="35"/>
    <n v="525"/>
    <n v="183750"/>
    <n v="91875"/>
    <n v="0.5"/>
    <s v="En magasin"/>
  </r>
  <r>
    <s v="Ouest Gear"/>
    <n v="1185732"/>
    <d v="2021-09-12T00:00:00"/>
    <x v="4"/>
    <s v="Ouest"/>
    <s v="Utah"/>
    <s v="Salt Lake City"/>
    <x v="0"/>
    <n v="30.000000000000004"/>
    <n v="650"/>
    <n v="195000.00000000003"/>
    <n v="78000.000000000015"/>
    <n v="0.4"/>
    <s v="En magasin"/>
  </r>
  <r>
    <s v="Ouest Gear"/>
    <n v="1185732"/>
    <d v="2021-09-12T00:00:00"/>
    <x v="4"/>
    <s v="Ouest"/>
    <s v="Utah"/>
    <s v="Salt Lake City"/>
    <x v="1"/>
    <n v="25.000000000000011"/>
    <n v="450"/>
    <n v="112500.00000000004"/>
    <n v="39375.000000000015"/>
    <n v="0.35"/>
    <s v="En magasin"/>
  </r>
  <r>
    <s v="Ouest Gear"/>
    <n v="1185732"/>
    <d v="2021-09-12T00:00:00"/>
    <x v="4"/>
    <s v="Ouest"/>
    <s v="Utah"/>
    <s v="Salt Lake City"/>
    <x v="2"/>
    <n v="10.000000000000002"/>
    <n v="350"/>
    <n v="35000.000000000007"/>
    <n v="12250.000000000002"/>
    <n v="0.35"/>
    <s v="En magasin"/>
  </r>
  <r>
    <s v="Ouest Gear"/>
    <n v="1185732"/>
    <d v="2021-09-12T00:00:00"/>
    <x v="4"/>
    <s v="Ouest"/>
    <s v="Utah"/>
    <s v="Salt Lake City"/>
    <x v="3"/>
    <n v="10.000000000000002"/>
    <n v="325"/>
    <n v="32500.000000000007"/>
    <n v="13000.000000000004"/>
    <n v="0.4"/>
    <s v="En magasin"/>
  </r>
  <r>
    <s v="Ouest Gear"/>
    <n v="1185732"/>
    <d v="2021-09-12T00:00:00"/>
    <x v="4"/>
    <s v="Ouest"/>
    <s v="Utah"/>
    <s v="Salt Lake City"/>
    <x v="4"/>
    <n v="20"/>
    <n v="325"/>
    <n v="65000"/>
    <n v="22750"/>
    <n v="0.35"/>
    <s v="En magasin"/>
  </r>
  <r>
    <s v="Ouest Gear"/>
    <n v="1185732"/>
    <d v="2021-09-12T00:00:00"/>
    <x v="4"/>
    <s v="Ouest"/>
    <s v="Utah"/>
    <s v="Salt Lake City"/>
    <x v="5"/>
    <n v="25.000000000000007"/>
    <n v="400"/>
    <n v="100000.00000000003"/>
    <n v="50000.000000000015"/>
    <n v="0.5"/>
    <s v="En magasin"/>
  </r>
  <r>
    <s v="Ouest Gear"/>
    <n v="1185732"/>
    <d v="2021-10-11T00:00:00"/>
    <x v="5"/>
    <s v="Ouest"/>
    <s v="Utah"/>
    <s v="Salt Lake City"/>
    <x v="0"/>
    <n v="30"/>
    <n v="575"/>
    <n v="172500"/>
    <n v="69000"/>
    <n v="0.4"/>
    <s v="En magasin"/>
  </r>
  <r>
    <s v="Ouest Gear"/>
    <n v="1185732"/>
    <d v="2021-10-11T00:00:00"/>
    <x v="5"/>
    <s v="Ouest"/>
    <s v="Utah"/>
    <s v="Salt Lake City"/>
    <x v="1"/>
    <n v="20"/>
    <n v="400"/>
    <n v="80000"/>
    <n v="28000"/>
    <n v="0.35"/>
    <s v="En magasin"/>
  </r>
  <r>
    <s v="Ouest Gear"/>
    <n v="1185732"/>
    <d v="2021-10-11T00:00:00"/>
    <x v="5"/>
    <s v="Ouest"/>
    <s v="Utah"/>
    <s v="Salt Lake City"/>
    <x v="2"/>
    <n v="20"/>
    <n v="300"/>
    <n v="60000"/>
    <n v="21000"/>
    <n v="0.35"/>
    <s v="En magasin"/>
  </r>
  <r>
    <s v="Ouest Gear"/>
    <n v="1185732"/>
    <d v="2021-10-11T00:00:00"/>
    <x v="5"/>
    <s v="Ouest"/>
    <s v="Utah"/>
    <s v="Salt Lake City"/>
    <x v="3"/>
    <n v="20"/>
    <n v="275"/>
    <n v="55000"/>
    <n v="22000"/>
    <n v="0.4"/>
    <s v="En magasin"/>
  </r>
  <r>
    <s v="Ouest Gear"/>
    <n v="1185732"/>
    <d v="2021-10-11T00:00:00"/>
    <x v="5"/>
    <s v="Ouest"/>
    <s v="Utah"/>
    <s v="Salt Lake City"/>
    <x v="4"/>
    <n v="30"/>
    <n v="275"/>
    <n v="82500"/>
    <n v="28874.999999999996"/>
    <n v="0.35"/>
    <s v="En magasin"/>
  </r>
  <r>
    <s v="Ouest Gear"/>
    <n v="1185732"/>
    <d v="2021-10-11T00:00:00"/>
    <x v="5"/>
    <s v="Ouest"/>
    <s v="Utah"/>
    <s v="Salt Lake City"/>
    <x v="5"/>
    <n v="34.999999999999993"/>
    <n v="400"/>
    <n v="139999.99999999997"/>
    <n v="69999.999999999985"/>
    <n v="0.5"/>
    <s v="En magasin"/>
  </r>
  <r>
    <s v="Ouest Gear"/>
    <n v="1185732"/>
    <d v="2021-11-11T00:00:00"/>
    <x v="1"/>
    <s v="Ouest"/>
    <s v="Utah"/>
    <s v="Salt Lake City"/>
    <x v="0"/>
    <n v="30.000000000000004"/>
    <n v="550"/>
    <n v="165000.00000000003"/>
    <n v="66000.000000000015"/>
    <n v="0.4"/>
    <s v="En magasin"/>
  </r>
  <r>
    <s v="Ouest Gear"/>
    <n v="1185732"/>
    <d v="2021-11-11T00:00:00"/>
    <x v="1"/>
    <s v="Ouest"/>
    <s v="Utah"/>
    <s v="Salt Lake City"/>
    <x v="1"/>
    <n v="20.000000000000007"/>
    <n v="400"/>
    <n v="80000.000000000029"/>
    <n v="28000.000000000007"/>
    <n v="0.35"/>
    <s v="En magasin"/>
  </r>
  <r>
    <s v="Ouest Gear"/>
    <n v="1185732"/>
    <d v="2021-11-11T00:00:00"/>
    <x v="1"/>
    <s v="Ouest"/>
    <s v="Utah"/>
    <s v="Salt Lake City"/>
    <x v="2"/>
    <n v="20.000000000000007"/>
    <n v="345"/>
    <n v="69000.000000000029"/>
    <n v="24150.000000000007"/>
    <n v="0.35"/>
    <s v="En magasin"/>
  </r>
  <r>
    <s v="Ouest Gear"/>
    <n v="1185732"/>
    <d v="2021-11-11T00:00:00"/>
    <x v="1"/>
    <s v="Ouest"/>
    <s v="Utah"/>
    <s v="Salt Lake City"/>
    <x v="3"/>
    <n v="20.000000000000007"/>
    <n v="375"/>
    <n v="75000.000000000029"/>
    <n v="30000.000000000015"/>
    <n v="0.4"/>
    <s v="En magasin"/>
  </r>
  <r>
    <s v="Ouest Gear"/>
    <n v="1185732"/>
    <d v="2021-11-11T00:00:00"/>
    <x v="1"/>
    <s v="Ouest"/>
    <s v="Utah"/>
    <s v="Salt Lake City"/>
    <x v="4"/>
    <n v="40"/>
    <n v="350"/>
    <n v="140000"/>
    <n v="49000"/>
    <n v="0.35"/>
    <s v="En magasin"/>
  </r>
  <r>
    <s v="Ouest Gear"/>
    <n v="1185732"/>
    <d v="2021-11-11T00:00:00"/>
    <x v="1"/>
    <s v="Ouest"/>
    <s v="Utah"/>
    <s v="Salt Lake City"/>
    <x v="5"/>
    <n v="44.999999999999986"/>
    <n v="450"/>
    <n v="202499.99999999994"/>
    <n v="101249.99999999997"/>
    <n v="0.5"/>
    <s v="En magasin"/>
  </r>
  <r>
    <s v="Ouest Gear"/>
    <n v="1185732"/>
    <d v="2021-12-10T00:00:00"/>
    <x v="2"/>
    <s v="Ouest"/>
    <s v="Utah"/>
    <s v="Salt Lake City"/>
    <x v="0"/>
    <n v="40"/>
    <n v="700"/>
    <n v="280000"/>
    <n v="112000"/>
    <n v="0.4"/>
    <s v="En magasin"/>
  </r>
  <r>
    <s v="Ouest Gear"/>
    <n v="1185732"/>
    <d v="2021-12-10T00:00:00"/>
    <x v="2"/>
    <s v="Ouest"/>
    <s v="Utah"/>
    <s v="Salt Lake City"/>
    <x v="1"/>
    <n v="30.000000000000004"/>
    <n v="500"/>
    <n v="150000.00000000003"/>
    <n v="52500.000000000007"/>
    <n v="0.35"/>
    <s v="En magasin"/>
  </r>
  <r>
    <s v="Ouest Gear"/>
    <n v="1185732"/>
    <d v="2021-12-10T00:00:00"/>
    <x v="2"/>
    <s v="Ouest"/>
    <s v="Utah"/>
    <s v="Salt Lake City"/>
    <x v="2"/>
    <n v="30.000000000000004"/>
    <n v="450"/>
    <n v="135000.00000000003"/>
    <n v="47250.000000000007"/>
    <n v="0.35"/>
    <s v="En magasin"/>
  </r>
  <r>
    <s v="Ouest Gear"/>
    <n v="1185732"/>
    <d v="2021-12-10T00:00:00"/>
    <x v="2"/>
    <s v="Ouest"/>
    <s v="Utah"/>
    <s v="Salt Lake City"/>
    <x v="3"/>
    <n v="30.000000000000004"/>
    <n v="400"/>
    <n v="120000.00000000001"/>
    <n v="48000.000000000007"/>
    <n v="0.4"/>
    <s v="En magasin"/>
  </r>
  <r>
    <s v="Ouest Gear"/>
    <n v="1185732"/>
    <d v="2021-12-10T00:00:00"/>
    <x v="2"/>
    <s v="Ouest"/>
    <s v="Utah"/>
    <s v="Salt Lake City"/>
    <x v="4"/>
    <n v="40"/>
    <n v="400"/>
    <n v="160000"/>
    <n v="56000"/>
    <n v="0.35"/>
    <s v="En magasin"/>
  </r>
  <r>
    <s v="Ouest Gear"/>
    <n v="1185732"/>
    <d v="2021-12-10T00:00:00"/>
    <x v="2"/>
    <s v="Ouest"/>
    <s v="Utah"/>
    <s v="Salt Lake City"/>
    <x v="5"/>
    <n v="44.999999999999986"/>
    <n v="500"/>
    <n v="224999.99999999994"/>
    <n v="112499.99999999997"/>
    <n v="0.5"/>
    <s v="En magasin"/>
  </r>
  <r>
    <s v="Ouest Gear"/>
    <n v="1128299"/>
    <d v="2021-01-24T00:00:00"/>
    <x v="4"/>
    <s v="Ouest"/>
    <s v="Utah"/>
    <s v="Salt Lake City"/>
    <x v="0"/>
    <n v="30.000000000000004"/>
    <n v="350"/>
    <n v="105000.00000000001"/>
    <n v="36750"/>
    <n v="0.35"/>
    <s v="En magasin"/>
  </r>
  <r>
    <s v="Ouest Gear"/>
    <n v="1128299"/>
    <d v="2021-01-24T00:00:00"/>
    <x v="4"/>
    <s v="Ouest"/>
    <s v="Utah"/>
    <s v="Salt Lake City"/>
    <x v="1"/>
    <n v="40"/>
    <n v="350"/>
    <n v="140000"/>
    <n v="49000"/>
    <n v="0.35"/>
    <s v="En magasin"/>
  </r>
  <r>
    <s v="Ouest Gear"/>
    <n v="1128299"/>
    <d v="2021-01-24T00:00:00"/>
    <x v="4"/>
    <s v="Ouest"/>
    <s v="Utah"/>
    <s v="Salt Lake City"/>
    <x v="2"/>
    <n v="40"/>
    <n v="350"/>
    <n v="140000"/>
    <n v="49000"/>
    <n v="0.35"/>
    <s v="En magasin"/>
  </r>
  <r>
    <s v="Ouest Gear"/>
    <n v="1128299"/>
    <d v="2021-01-24T00:00:00"/>
    <x v="4"/>
    <s v="Ouest"/>
    <s v="Utah"/>
    <s v="Salt Lake City"/>
    <x v="3"/>
    <n v="40"/>
    <n v="200"/>
    <n v="80000"/>
    <n v="28000"/>
    <n v="0.35"/>
    <s v="En magasin"/>
  </r>
  <r>
    <s v="Ouest Gear"/>
    <n v="1128299"/>
    <d v="2021-01-24T00:00:00"/>
    <x v="4"/>
    <s v="Ouest"/>
    <s v="Utah"/>
    <s v="Salt Lake City"/>
    <x v="4"/>
    <n v="45.000000000000007"/>
    <n v="150"/>
    <n v="67500.000000000015"/>
    <n v="27000.000000000007"/>
    <n v="0.4"/>
    <s v="En magasin"/>
  </r>
  <r>
    <s v="Ouest Gear"/>
    <n v="1128299"/>
    <d v="2021-01-24T00:00:00"/>
    <x v="4"/>
    <s v="Ouest"/>
    <s v="Utah"/>
    <s v="Salt Lake City"/>
    <x v="5"/>
    <n v="40"/>
    <n v="400"/>
    <n v="160000"/>
    <n v="48000"/>
    <n v="0.3"/>
    <s v="En magasin"/>
  </r>
  <r>
    <s v="Ouest Gear"/>
    <n v="1128299"/>
    <d v="2021-02-24T00:00:00"/>
    <x v="0"/>
    <s v="Ouest"/>
    <s v="Utah"/>
    <s v="Salt Lake City"/>
    <x v="0"/>
    <n v="30.000000000000004"/>
    <n v="450"/>
    <n v="135000.00000000003"/>
    <n v="47250.000000000007"/>
    <n v="0.35"/>
    <s v="En magasin"/>
  </r>
  <r>
    <s v="Ouest Gear"/>
    <n v="1128299"/>
    <d v="2021-02-24T00:00:00"/>
    <x v="0"/>
    <s v="Ouest"/>
    <s v="Utah"/>
    <s v="Salt Lake City"/>
    <x v="1"/>
    <n v="40"/>
    <n v="350"/>
    <n v="140000"/>
    <n v="49000"/>
    <n v="0.35"/>
    <s v="En magasin"/>
  </r>
  <r>
    <s v="Ouest Gear"/>
    <n v="1128299"/>
    <d v="2021-02-24T00:00:00"/>
    <x v="0"/>
    <s v="Ouest"/>
    <s v="Utah"/>
    <s v="Salt Lake City"/>
    <x v="2"/>
    <n v="40"/>
    <n v="350"/>
    <n v="140000"/>
    <n v="49000"/>
    <n v="0.35"/>
    <s v="En magasin"/>
  </r>
  <r>
    <s v="Ouest Gear"/>
    <n v="1128299"/>
    <d v="2021-02-24T00:00:00"/>
    <x v="0"/>
    <s v="Ouest"/>
    <s v="Oregon"/>
    <s v="Portland"/>
    <x v="3"/>
    <n v="40"/>
    <n v="200"/>
    <n v="80000"/>
    <n v="28000"/>
    <n v="0.35"/>
    <s v="En magasin"/>
  </r>
  <r>
    <s v="Ouest Gear"/>
    <n v="1128299"/>
    <d v="2021-02-24T00:00:00"/>
    <x v="0"/>
    <s v="Ouest"/>
    <s v="Oregon"/>
    <s v="Portland"/>
    <x v="4"/>
    <n v="45.000000000000007"/>
    <n v="125"/>
    <n v="56250.000000000007"/>
    <n v="22500.000000000004"/>
    <n v="0.4"/>
    <s v="En magasin"/>
  </r>
  <r>
    <s v="Ouest Gear"/>
    <n v="1128299"/>
    <d v="2021-02-24T00:00:00"/>
    <x v="0"/>
    <s v="Ouest"/>
    <s v="Oregon"/>
    <s v="Portland"/>
    <x v="5"/>
    <n v="40"/>
    <n v="325"/>
    <n v="130000"/>
    <n v="39000"/>
    <n v="0.3"/>
    <s v="En magasin"/>
  </r>
  <r>
    <s v="Ouest Gear"/>
    <n v="1128299"/>
    <d v="2021-03-23T00:00:00"/>
    <x v="6"/>
    <s v="Ouest"/>
    <s v="Oregon"/>
    <s v="Portland"/>
    <x v="0"/>
    <n v="40"/>
    <n v="475"/>
    <n v="190000"/>
    <n v="66500"/>
    <n v="0.35"/>
    <s v="En magasin"/>
  </r>
  <r>
    <s v="Ouest Gear"/>
    <n v="1128299"/>
    <d v="2021-03-23T00:00:00"/>
    <x v="6"/>
    <s v="Ouest"/>
    <s v="Oregon"/>
    <s v="Portland"/>
    <x v="1"/>
    <n v="50"/>
    <n v="325"/>
    <n v="162500"/>
    <n v="56875"/>
    <n v="0.35"/>
    <s v="En magasin"/>
  </r>
  <r>
    <s v="Ouest Gear"/>
    <n v="1128299"/>
    <d v="2021-03-23T00:00:00"/>
    <x v="6"/>
    <s v="Ouest"/>
    <s v="Oregon"/>
    <s v="Portland"/>
    <x v="2"/>
    <n v="54.999999999999993"/>
    <n v="350"/>
    <n v="192499.99999999997"/>
    <n v="67374.999999999985"/>
    <n v="0.35"/>
    <s v="En magasin"/>
  </r>
  <r>
    <s v="Ouest Gear"/>
    <n v="1128299"/>
    <d v="2021-03-23T00:00:00"/>
    <x v="6"/>
    <s v="Ouest"/>
    <s v="Oregon"/>
    <s v="Portland"/>
    <x v="3"/>
    <n v="50"/>
    <n v="250"/>
    <n v="125000"/>
    <n v="43750"/>
    <n v="0.35"/>
    <s v="En magasin"/>
  </r>
  <r>
    <s v="Ouest Gear"/>
    <n v="1128299"/>
    <d v="2021-03-23T00:00:00"/>
    <x v="6"/>
    <s v="Ouest"/>
    <s v="Oregon"/>
    <s v="Portland"/>
    <x v="4"/>
    <n v="55.000000000000007"/>
    <n v="100"/>
    <n v="55000.000000000007"/>
    <n v="22000.000000000004"/>
    <n v="0.4"/>
    <s v="En magasin"/>
  </r>
  <r>
    <s v="Ouest Gear"/>
    <n v="1128299"/>
    <d v="2021-03-23T00:00:00"/>
    <x v="6"/>
    <s v="Ouest"/>
    <s v="Oregon"/>
    <s v="Portland"/>
    <x v="5"/>
    <n v="50"/>
    <n v="300"/>
    <n v="150000"/>
    <n v="45000"/>
    <n v="0.3"/>
    <s v="En magasin"/>
  </r>
  <r>
    <s v="Ouest Gear"/>
    <n v="1128299"/>
    <d v="2021-04-24T00:00:00"/>
    <x v="3"/>
    <s v="Ouest"/>
    <s v="Oregon"/>
    <s v="Portland"/>
    <x v="0"/>
    <n v="55.000000000000007"/>
    <n v="475"/>
    <n v="261250.00000000003"/>
    <n v="91437.5"/>
    <n v="0.35"/>
    <s v="En magasin"/>
  </r>
  <r>
    <s v="Ouest Gear"/>
    <n v="1128299"/>
    <d v="2021-04-24T00:00:00"/>
    <x v="3"/>
    <s v="Ouest"/>
    <s v="Oregon"/>
    <s v="Portland"/>
    <x v="1"/>
    <n v="60.000000000000007"/>
    <n v="275"/>
    <n v="165000.00000000003"/>
    <n v="57750.000000000007"/>
    <n v="0.35"/>
    <s v="En magasin"/>
  </r>
  <r>
    <s v="Ouest Gear"/>
    <n v="1128299"/>
    <d v="2021-04-24T00:00:00"/>
    <x v="3"/>
    <s v="Ouest"/>
    <s v="Oregon"/>
    <s v="Portland"/>
    <x v="2"/>
    <n v="60.000000000000007"/>
    <n v="325"/>
    <n v="195000.00000000003"/>
    <n v="68250"/>
    <n v="0.35"/>
    <s v="En magasin"/>
  </r>
  <r>
    <s v="Ouest Gear"/>
    <n v="1128299"/>
    <d v="2021-04-24T00:00:00"/>
    <x v="3"/>
    <s v="Ouest"/>
    <s v="Oregon"/>
    <s v="Portland"/>
    <x v="3"/>
    <n v="45.000000000000007"/>
    <n v="225"/>
    <n v="101250.00000000001"/>
    <n v="35437.5"/>
    <n v="0.35"/>
    <s v="En magasin"/>
  </r>
  <r>
    <s v="Ouest Gear"/>
    <n v="1128299"/>
    <d v="2021-04-24T00:00:00"/>
    <x v="3"/>
    <s v="Ouest"/>
    <s v="Oregon"/>
    <s v="Portland"/>
    <x v="4"/>
    <n v="50.000000000000014"/>
    <n v="125"/>
    <n v="62500.000000000015"/>
    <n v="25000.000000000007"/>
    <n v="0.4"/>
    <s v="En magasin"/>
  </r>
  <r>
    <s v="Ouest Gear"/>
    <n v="1128299"/>
    <d v="2021-04-24T00:00:00"/>
    <x v="3"/>
    <s v="Ouest"/>
    <s v="Oregon"/>
    <s v="Portland"/>
    <x v="5"/>
    <n v="65.000000000000014"/>
    <n v="300"/>
    <n v="195000.00000000003"/>
    <n v="58500.000000000007"/>
    <n v="0.3"/>
    <s v="En magasin"/>
  </r>
  <r>
    <s v="Ouest Gear"/>
    <n v="1128299"/>
    <d v="2021-05-25T00:00:00"/>
    <x v="6"/>
    <s v="Ouest"/>
    <s v="Oregon"/>
    <s v="Portland"/>
    <x v="0"/>
    <n v="50"/>
    <n v="500"/>
    <n v="250000"/>
    <n v="87500"/>
    <n v="0.35"/>
    <s v="En magasin"/>
  </r>
  <r>
    <s v="Ouest Gear"/>
    <n v="1128299"/>
    <d v="2021-05-25T00:00:00"/>
    <x v="6"/>
    <s v="Ouest"/>
    <s v="Oregon"/>
    <s v="Portland"/>
    <x v="1"/>
    <n v="55.000000000000007"/>
    <n v="350"/>
    <n v="192500.00000000003"/>
    <n v="67375"/>
    <n v="0.35"/>
    <s v="En magasin"/>
  </r>
  <r>
    <s v="Ouest Gear"/>
    <n v="1128299"/>
    <d v="2021-05-25T00:00:00"/>
    <x v="6"/>
    <s v="Ouest"/>
    <s v="Oregon"/>
    <s v="Portland"/>
    <x v="2"/>
    <n v="55.000000000000007"/>
    <n v="350"/>
    <n v="192500.00000000003"/>
    <n v="67375"/>
    <n v="0.35"/>
    <s v="En magasin"/>
  </r>
  <r>
    <s v="Ouest Gear"/>
    <n v="1128299"/>
    <d v="2021-05-25T00:00:00"/>
    <x v="6"/>
    <s v="Ouest"/>
    <s v="Oregon"/>
    <s v="Portland"/>
    <x v="3"/>
    <n v="50"/>
    <n v="275"/>
    <n v="137500"/>
    <n v="48125"/>
    <n v="0.35"/>
    <s v="En magasin"/>
  </r>
  <r>
    <s v="Ouest Gear"/>
    <n v="1128299"/>
    <d v="2021-05-25T00:00:00"/>
    <x v="6"/>
    <s v="Ouest"/>
    <s v="Oregon"/>
    <s v="Portland"/>
    <x v="4"/>
    <n v="44.999999999999993"/>
    <n v="175"/>
    <n v="78749.999999999985"/>
    <n v="31499.999999999996"/>
    <n v="0.4"/>
    <s v="En magasin"/>
  </r>
  <r>
    <s v="Ouest Gear"/>
    <n v="1128299"/>
    <d v="2021-05-25T00:00:00"/>
    <x v="6"/>
    <s v="Ouest"/>
    <s v="Oregon"/>
    <s v="Portland"/>
    <x v="5"/>
    <n v="60"/>
    <n v="525"/>
    <n v="315000"/>
    <n v="94500"/>
    <n v="0.3"/>
    <s v="En magasin"/>
  </r>
  <r>
    <s v="Ouest Gear"/>
    <n v="1128299"/>
    <d v="2021-06-24T00:00:00"/>
    <x v="1"/>
    <s v="Ouest"/>
    <s v="Oregon"/>
    <s v="Portland"/>
    <x v="0"/>
    <n v="54.999999999999993"/>
    <n v="775"/>
    <n v="426249.99999999994"/>
    <n v="149187.49999999997"/>
    <n v="0.35"/>
    <s v="En magasin"/>
  </r>
  <r>
    <s v="Ouest Gear"/>
    <n v="1128299"/>
    <d v="2021-06-24T00:00:00"/>
    <x v="1"/>
    <s v="Ouest"/>
    <s v="Oregon"/>
    <s v="Portland"/>
    <x v="1"/>
    <n v="64.999999999999986"/>
    <n v="650"/>
    <n v="422499.99999999988"/>
    <n v="147874.99999999994"/>
    <n v="0.35"/>
    <s v="En magasin"/>
  </r>
  <r>
    <s v="Ouest Gear"/>
    <n v="1128299"/>
    <d v="2021-06-24T00:00:00"/>
    <x v="1"/>
    <s v="Ouest"/>
    <s v="Oregon"/>
    <s v="Portland"/>
    <x v="2"/>
    <n v="80"/>
    <n v="650"/>
    <n v="520000"/>
    <n v="182000"/>
    <n v="0.35"/>
    <s v="En magasin"/>
  </r>
  <r>
    <s v="Ouest Gear"/>
    <n v="1128299"/>
    <d v="2021-06-24T00:00:00"/>
    <x v="1"/>
    <s v="Ouest"/>
    <s v="Oregon"/>
    <s v="Portland"/>
    <x v="3"/>
    <n v="80"/>
    <n v="525"/>
    <n v="420000"/>
    <n v="147000"/>
    <n v="0.35"/>
    <s v="En magasin"/>
  </r>
  <r>
    <s v="Ouest Gear"/>
    <n v="1128299"/>
    <d v="2021-06-24T00:00:00"/>
    <x v="1"/>
    <s v="Ouest"/>
    <s v="Oregon"/>
    <s v="Portland"/>
    <x v="4"/>
    <n v="90"/>
    <n v="400"/>
    <n v="360000"/>
    <n v="144000"/>
    <n v="0.4"/>
    <s v="En magasin"/>
  </r>
  <r>
    <s v="Ouest Gear"/>
    <n v="1128299"/>
    <d v="2021-06-24T00:00:00"/>
    <x v="1"/>
    <s v="Ouest"/>
    <s v="Oregon"/>
    <s v="Portland"/>
    <x v="5"/>
    <n v="105"/>
    <n v="700"/>
    <n v="735000"/>
    <n v="220500"/>
    <n v="0.3"/>
    <s v="En magasin"/>
  </r>
  <r>
    <s v="Ouest Gear"/>
    <n v="1128299"/>
    <d v="2021-07-23T00:00:00"/>
    <x v="2"/>
    <s v="Ouest"/>
    <s v="Oregon"/>
    <s v="Portland"/>
    <x v="0"/>
    <n v="85"/>
    <n v="850"/>
    <n v="722500"/>
    <n v="252874.99999999997"/>
    <n v="0.35"/>
    <s v="En magasin"/>
  </r>
  <r>
    <s v="Ouest Gear"/>
    <n v="1128299"/>
    <d v="2021-07-23T00:00:00"/>
    <x v="2"/>
    <s v="Ouest"/>
    <s v="Oregon"/>
    <s v="Portland"/>
    <x v="1"/>
    <n v="90"/>
    <n v="700"/>
    <n v="630000"/>
    <n v="220500"/>
    <n v="0.35"/>
    <s v="En magasin"/>
  </r>
  <r>
    <s v="Ouest Gear"/>
    <n v="1128299"/>
    <d v="2021-07-23T00:00:00"/>
    <x v="2"/>
    <s v="Ouest"/>
    <s v="Oregon"/>
    <s v="Portland"/>
    <x v="2"/>
    <n v="90"/>
    <n v="650"/>
    <n v="585000"/>
    <n v="204750"/>
    <n v="0.35"/>
    <s v="En magasin"/>
  </r>
  <r>
    <s v="Ouest Gear"/>
    <n v="1128299"/>
    <d v="2021-07-23T00:00:00"/>
    <x v="2"/>
    <s v="Ouest"/>
    <s v="Oregon"/>
    <s v="Portland"/>
    <x v="3"/>
    <n v="85"/>
    <n v="550"/>
    <n v="467500"/>
    <n v="163625"/>
    <n v="0.35"/>
    <s v="En magasin"/>
  </r>
  <r>
    <s v="Ouest Gear"/>
    <n v="1128299"/>
    <d v="2021-07-23T00:00:00"/>
    <x v="2"/>
    <s v="Ouest"/>
    <s v="Oregon"/>
    <s v="Portland"/>
    <x v="4"/>
    <n v="90"/>
    <n v="600"/>
    <n v="540000"/>
    <n v="216000"/>
    <n v="0.4"/>
    <s v="En magasin"/>
  </r>
  <r>
    <s v="Ouest Gear"/>
    <n v="1128299"/>
    <d v="2021-07-23T00:00:00"/>
    <x v="2"/>
    <s v="Ouest"/>
    <s v="Oregon"/>
    <s v="Portland"/>
    <x v="5"/>
    <n v="105"/>
    <n v="600"/>
    <n v="630000"/>
    <n v="189000"/>
    <n v="0.3"/>
    <s v="En magasin"/>
  </r>
  <r>
    <s v="Ouest Gear"/>
    <n v="1128299"/>
    <d v="2021-08-24T00:00:00"/>
    <x v="6"/>
    <s v="Ouest"/>
    <s v="Oregon"/>
    <s v="Portland"/>
    <x v="0"/>
    <n v="90"/>
    <n v="800"/>
    <n v="720000"/>
    <n v="251999.99999999997"/>
    <n v="0.35"/>
    <s v="En magasin"/>
  </r>
  <r>
    <s v="Ouest Gear"/>
    <n v="1128299"/>
    <d v="2021-08-24T00:00:00"/>
    <x v="6"/>
    <s v="Ouest"/>
    <s v="Oregon"/>
    <s v="Portland"/>
    <x v="1"/>
    <n v="80"/>
    <n v="775"/>
    <n v="620000"/>
    <n v="217000"/>
    <n v="0.35"/>
    <s v="En magasin"/>
  </r>
  <r>
    <s v="Ouest Gear"/>
    <n v="1128299"/>
    <d v="2021-08-24T00:00:00"/>
    <x v="6"/>
    <s v="Ouest"/>
    <s v="Oregon"/>
    <s v="Portland"/>
    <x v="2"/>
    <n v="70"/>
    <n v="650"/>
    <n v="455000"/>
    <n v="159250"/>
    <n v="0.35"/>
    <s v="En magasin"/>
  </r>
  <r>
    <s v="Ouest Gear"/>
    <n v="1128299"/>
    <d v="2021-08-24T00:00:00"/>
    <x v="6"/>
    <s v="Ouest"/>
    <s v="Oregon"/>
    <s v="Portland"/>
    <x v="3"/>
    <n v="70"/>
    <n v="425"/>
    <n v="297500"/>
    <n v="104125"/>
    <n v="0.35"/>
    <s v="En magasin"/>
  </r>
  <r>
    <s v="Ouest Gear"/>
    <n v="1128299"/>
    <d v="2021-08-24T00:00:00"/>
    <x v="6"/>
    <s v="Ouest"/>
    <s v="Oregon"/>
    <s v="Portland"/>
    <x v="4"/>
    <n v="70"/>
    <n v="425"/>
    <n v="297500"/>
    <n v="119000"/>
    <n v="0.4"/>
    <s v="En magasin"/>
  </r>
  <r>
    <s v="Ouest Gear"/>
    <n v="1128299"/>
    <d v="2021-08-24T00:00:00"/>
    <x v="6"/>
    <s v="Ouest"/>
    <s v="Oregon"/>
    <s v="Portland"/>
    <x v="5"/>
    <n v="75"/>
    <n v="250"/>
    <n v="187500"/>
    <n v="56250"/>
    <n v="0.3"/>
    <s v="En magasin"/>
  </r>
  <r>
    <s v="Ouest Gear"/>
    <n v="1128299"/>
    <d v="2021-09-25T00:00:00"/>
    <x v="3"/>
    <s v="Ouest"/>
    <s v="Oregon"/>
    <s v="Portland"/>
    <x v="0"/>
    <n v="50.000000000000014"/>
    <n v="450"/>
    <n v="225000.00000000006"/>
    <n v="78750.000000000015"/>
    <n v="0.35"/>
    <s v="En magasin"/>
  </r>
  <r>
    <s v="Ouest Gear"/>
    <n v="1128299"/>
    <d v="2021-09-25T00:00:00"/>
    <x v="3"/>
    <s v="Ouest"/>
    <s v="Oregon"/>
    <s v="Portland"/>
    <x v="1"/>
    <n v="55.000000000000014"/>
    <n v="450"/>
    <n v="247500.00000000006"/>
    <n v="86625.000000000015"/>
    <n v="0.35"/>
    <s v="En magasin"/>
  </r>
  <r>
    <s v="Ouest Gear"/>
    <n v="1128299"/>
    <d v="2021-09-25T00:00:00"/>
    <x v="3"/>
    <s v="Ouest"/>
    <s v="Oregon"/>
    <s v="Portland"/>
    <x v="2"/>
    <n v="50.000000000000014"/>
    <n v="250"/>
    <n v="125000.00000000003"/>
    <n v="43750.000000000007"/>
    <n v="0.35"/>
    <s v="En magasin"/>
  </r>
  <r>
    <s v="Ouest Gear"/>
    <n v="1128299"/>
    <d v="2021-09-25T00:00:00"/>
    <x v="3"/>
    <s v="Ouest"/>
    <s v="Oregon"/>
    <s v="Portland"/>
    <x v="3"/>
    <n v="50.000000000000014"/>
    <n v="200"/>
    <n v="100000.00000000003"/>
    <n v="35000.000000000007"/>
    <n v="0.35"/>
    <s v="En magasin"/>
  </r>
  <r>
    <s v="Ouest Gear"/>
    <n v="1128299"/>
    <d v="2021-09-25T00:00:00"/>
    <x v="3"/>
    <s v="Ouest"/>
    <s v="Oregon"/>
    <s v="Portland"/>
    <x v="4"/>
    <n v="60.000000000000007"/>
    <n v="225"/>
    <n v="135000.00000000003"/>
    <n v="54000.000000000015"/>
    <n v="0.4"/>
    <s v="En magasin"/>
  </r>
  <r>
    <s v="Ouest Gear"/>
    <n v="1128299"/>
    <d v="2021-09-25T00:00:00"/>
    <x v="3"/>
    <s v="Ouest"/>
    <s v="Oregon"/>
    <s v="Portland"/>
    <x v="5"/>
    <n v="44.999999999999993"/>
    <n v="250"/>
    <n v="112499.99999999999"/>
    <n v="33749.999999999993"/>
    <n v="0.3"/>
    <s v="En magasin"/>
  </r>
  <r>
    <s v="Ouest Gear"/>
    <n v="1128299"/>
    <d v="2021-10-24T00:00:00"/>
    <x v="4"/>
    <s v="Ouest"/>
    <s v="Oregon"/>
    <s v="Portland"/>
    <x v="0"/>
    <n v="40"/>
    <n v="350"/>
    <n v="140000"/>
    <n v="49000"/>
    <n v="0.35"/>
    <s v="En magasin"/>
  </r>
  <r>
    <s v="Ouest Gear"/>
    <n v="1128299"/>
    <d v="2021-10-24T00:00:00"/>
    <x v="4"/>
    <s v="Ouest"/>
    <s v="Oregon"/>
    <s v="Portland"/>
    <x v="1"/>
    <n v="55.000000000000014"/>
    <n v="525"/>
    <n v="288750.00000000006"/>
    <n v="101062.50000000001"/>
    <n v="0.35"/>
    <s v="En magasin"/>
  </r>
  <r>
    <s v="Ouest Gear"/>
    <n v="1128299"/>
    <d v="2021-10-24T00:00:00"/>
    <x v="4"/>
    <s v="Ouest"/>
    <s v="Oregon"/>
    <s v="Portland"/>
    <x v="2"/>
    <n v="50.000000000000014"/>
    <n v="350"/>
    <n v="175000.00000000006"/>
    <n v="61250.000000000015"/>
    <n v="0.35"/>
    <s v="En magasin"/>
  </r>
  <r>
    <s v="Ouest Gear"/>
    <n v="1128299"/>
    <d v="2021-10-24T00:00:00"/>
    <x v="4"/>
    <s v="Ouest"/>
    <s v="Oregon"/>
    <s v="Portland"/>
    <x v="3"/>
    <n v="45.000000000000007"/>
    <n v="325"/>
    <n v="146250.00000000003"/>
    <n v="51187.500000000007"/>
    <n v="0.35"/>
    <s v="En magasin"/>
  </r>
  <r>
    <s v="Ouest Gear"/>
    <n v="1128299"/>
    <d v="2021-10-24T00:00:00"/>
    <x v="4"/>
    <s v="Ouest"/>
    <s v="Oregon"/>
    <s v="Portland"/>
    <x v="4"/>
    <n v="55.000000000000007"/>
    <n v="300"/>
    <n v="165000.00000000003"/>
    <n v="66000.000000000015"/>
    <n v="0.4"/>
    <s v="En magasin"/>
  </r>
  <r>
    <s v="Ouest Gear"/>
    <n v="1128299"/>
    <d v="2021-10-24T00:00:00"/>
    <x v="4"/>
    <s v="Ouest"/>
    <s v="Oregon"/>
    <s v="Portland"/>
    <x v="5"/>
    <n v="60.000000000000007"/>
    <n v="350"/>
    <n v="210000.00000000003"/>
    <n v="63000.000000000007"/>
    <n v="0.3"/>
    <s v="En magasin"/>
  </r>
  <r>
    <s v="Ouest Gear"/>
    <n v="1128299"/>
    <d v="2021-11-24T00:00:00"/>
    <x v="0"/>
    <s v="Ouest"/>
    <s v="Oregon"/>
    <s v="Portland"/>
    <x v="0"/>
    <n v="45.000000000000007"/>
    <n v="575"/>
    <n v="258750.00000000003"/>
    <n v="90562.5"/>
    <n v="0.35"/>
    <s v="En magasin"/>
  </r>
  <r>
    <s v="Ouest Gear"/>
    <n v="1128299"/>
    <d v="2021-11-24T00:00:00"/>
    <x v="0"/>
    <s v="Ouest"/>
    <s v="Oregon"/>
    <s v="Portland"/>
    <x v="1"/>
    <n v="50.000000000000014"/>
    <n v="650"/>
    <n v="325000.00000000012"/>
    <n v="113750.00000000003"/>
    <n v="0.35"/>
    <s v="En magasin"/>
  </r>
  <r>
    <s v="Ouest Gear"/>
    <n v="1128299"/>
    <d v="2021-11-24T00:00:00"/>
    <x v="0"/>
    <s v="Ouest"/>
    <s v="Oregon"/>
    <s v="Portland"/>
    <x v="2"/>
    <n v="45.000000000000007"/>
    <n v="475"/>
    <n v="213750.00000000003"/>
    <n v="74812.5"/>
    <n v="0.35"/>
    <s v="En magasin"/>
  </r>
  <r>
    <s v="Ouest Gear"/>
    <n v="1128299"/>
    <d v="2021-11-24T00:00:00"/>
    <x v="0"/>
    <s v="Ouest"/>
    <s v="Oregon"/>
    <s v="Portland"/>
    <x v="3"/>
    <n v="55.000000000000014"/>
    <n v="450"/>
    <n v="247500.00000000006"/>
    <n v="86625.000000000015"/>
    <n v="0.35"/>
    <s v="En magasin"/>
  </r>
  <r>
    <s v="Ouest Gear"/>
    <n v="1128299"/>
    <d v="2021-11-24T00:00:00"/>
    <x v="0"/>
    <s v="Ouest"/>
    <s v="Oregon"/>
    <s v="Portland"/>
    <x v="4"/>
    <n v="75.000000000000014"/>
    <n v="425"/>
    <n v="318750.00000000006"/>
    <n v="127500.00000000003"/>
    <n v="0.4"/>
    <s v="En magasin"/>
  </r>
  <r>
    <s v="Ouest Gear"/>
    <n v="1128299"/>
    <d v="2021-11-24T00:00:00"/>
    <x v="0"/>
    <s v="Ouest"/>
    <s v="Oregon"/>
    <s v="Portland"/>
    <x v="5"/>
    <n v="80.000000000000014"/>
    <n v="550"/>
    <n v="440000.00000000006"/>
    <n v="132000"/>
    <n v="0.3"/>
    <s v="En magasin"/>
  </r>
  <r>
    <s v="Ouest Gear"/>
    <n v="1128299"/>
    <d v="2021-12-23T00:00:00"/>
    <x v="1"/>
    <s v="Ouest"/>
    <s v="Oregon"/>
    <s v="Portland"/>
    <x v="0"/>
    <n v="65.000000000000014"/>
    <n v="750"/>
    <n v="487500.00000000012"/>
    <n v="170625.00000000003"/>
    <n v="0.35"/>
    <s v="En magasin"/>
  </r>
  <r>
    <s v="Ouest Gear"/>
    <n v="1128299"/>
    <d v="2021-12-23T00:00:00"/>
    <x v="1"/>
    <s v="Ouest"/>
    <s v="Oregon"/>
    <s v="Portland"/>
    <x v="1"/>
    <n v="75.000000000000028"/>
    <n v="750"/>
    <n v="562500.00000000023"/>
    <n v="196875.00000000006"/>
    <n v="0.35"/>
    <s v="En magasin"/>
  </r>
  <r>
    <s v="Ouest Gear"/>
    <n v="1128299"/>
    <d v="2021-12-23T00:00:00"/>
    <x v="1"/>
    <s v="Ouest"/>
    <s v="Oregon"/>
    <s v="Portland"/>
    <x v="2"/>
    <n v="70.000000000000014"/>
    <n v="550"/>
    <n v="385000.00000000006"/>
    <n v="134750"/>
    <n v="0.35"/>
    <s v="En magasin"/>
  </r>
  <r>
    <s v="Ouest Gear"/>
    <n v="1128299"/>
    <d v="2021-12-23T00:00:00"/>
    <x v="1"/>
    <s v="Ouest"/>
    <s v="Oregon"/>
    <s v="Portland"/>
    <x v="3"/>
    <n v="70.000000000000014"/>
    <n v="550"/>
    <n v="385000.00000000006"/>
    <n v="134750"/>
    <n v="0.35"/>
    <s v="En magasin"/>
  </r>
  <r>
    <s v="Ouest Gear"/>
    <n v="1128299"/>
    <d v="2021-12-23T00:00:00"/>
    <x v="1"/>
    <s v="Ouest"/>
    <s v="Oregon"/>
    <s v="Portland"/>
    <x v="4"/>
    <n v="80.000000000000014"/>
    <n v="475"/>
    <n v="380000.00000000006"/>
    <n v="152000.00000000003"/>
    <n v="0.4"/>
    <s v="En magasin"/>
  </r>
  <r>
    <s v="Ouest Gear"/>
    <n v="1128299"/>
    <d v="2021-12-23T00:00:00"/>
    <x v="1"/>
    <s v="Ouest"/>
    <s v="Oregon"/>
    <s v="Portland"/>
    <x v="5"/>
    <n v="85.000000000000014"/>
    <n v="575"/>
    <n v="488750.00000000006"/>
    <n v="146625"/>
    <n v="0.3"/>
    <s v="En magasin"/>
  </r>
  <r>
    <s v="Ouest Gear"/>
    <n v="1128299"/>
    <d v="2021-01-17T00:00:00"/>
    <x v="4"/>
    <s v="Ouest"/>
    <s v="Oregon"/>
    <s v="Portland"/>
    <x v="0"/>
    <n v="35"/>
    <n v="400"/>
    <n v="140000"/>
    <n v="55999.999999999993"/>
    <n v="0.39999999999999997"/>
    <s v="En magasin"/>
  </r>
  <r>
    <s v="Ouest Gear"/>
    <n v="1128299"/>
    <d v="2021-01-17T00:00:00"/>
    <x v="4"/>
    <s v="Ouest"/>
    <s v="Oregon"/>
    <s v="Portland"/>
    <x v="1"/>
    <n v="45"/>
    <n v="400"/>
    <n v="180000"/>
    <n v="72000"/>
    <n v="0.39999999999999997"/>
    <s v="En magasin"/>
  </r>
  <r>
    <s v="Ouest Gear"/>
    <n v="1128299"/>
    <d v="2021-01-17T00:00:00"/>
    <x v="4"/>
    <s v="Ouest"/>
    <s v="Oregon"/>
    <s v="Portland"/>
    <x v="2"/>
    <n v="45"/>
    <n v="400"/>
    <n v="180000"/>
    <n v="72000"/>
    <n v="0.39999999999999997"/>
    <s v="En magasin"/>
  </r>
  <r>
    <s v="Ouest Gear"/>
    <n v="1128299"/>
    <d v="2021-01-17T00:00:00"/>
    <x v="4"/>
    <s v="Ouest"/>
    <s v="Oregon"/>
    <s v="Portland"/>
    <x v="3"/>
    <n v="45"/>
    <n v="250"/>
    <n v="112500"/>
    <n v="44999.999999999993"/>
    <n v="0.39999999999999997"/>
    <s v="En magasin"/>
  </r>
  <r>
    <s v="Ouest Gear"/>
    <n v="1128299"/>
    <d v="2021-01-17T00:00:00"/>
    <x v="4"/>
    <s v="Ouest"/>
    <s v="Oregon"/>
    <s v="Portland"/>
    <x v="4"/>
    <n v="50.000000000000014"/>
    <n v="200"/>
    <n v="100000.00000000003"/>
    <n v="45000.000000000015"/>
    <n v="0.45"/>
    <s v="En magasin"/>
  </r>
  <r>
    <s v="Ouest Gear"/>
    <n v="1128299"/>
    <d v="2021-01-17T00:00:00"/>
    <x v="4"/>
    <s v="Ouest"/>
    <s v="Oregon"/>
    <s v="Portland"/>
    <x v="5"/>
    <n v="45"/>
    <n v="450"/>
    <n v="202500"/>
    <n v="70875"/>
    <n v="0.35"/>
    <s v="En magasin"/>
  </r>
  <r>
    <s v="Ouest Gear"/>
    <n v="1128299"/>
    <d v="2021-02-17T00:00:00"/>
    <x v="0"/>
    <s v="Ouest"/>
    <s v="Oregon"/>
    <s v="Portland"/>
    <x v="0"/>
    <n v="35"/>
    <n v="500"/>
    <n v="175000"/>
    <n v="70000"/>
    <n v="0.39999999999999997"/>
    <s v="En magasin"/>
  </r>
  <r>
    <s v="Ouest Gear"/>
    <n v="1128299"/>
    <d v="2021-02-17T00:00:00"/>
    <x v="0"/>
    <s v="Ouest"/>
    <s v="Oregon"/>
    <s v="Portland"/>
    <x v="1"/>
    <n v="45"/>
    <n v="400"/>
    <n v="180000"/>
    <n v="72000"/>
    <n v="0.39999999999999997"/>
    <s v="En magasin"/>
  </r>
  <r>
    <s v="Ouest Gear"/>
    <n v="1128299"/>
    <d v="2021-02-17T00:00:00"/>
    <x v="0"/>
    <s v="Ouest"/>
    <s v="Oregon"/>
    <s v="Portland"/>
    <x v="2"/>
    <n v="45"/>
    <n v="400"/>
    <n v="180000"/>
    <n v="72000"/>
    <n v="0.39999999999999997"/>
    <s v="En magasin"/>
  </r>
  <r>
    <s v="Ouest Gear"/>
    <n v="1128299"/>
    <d v="2021-02-17T00:00:00"/>
    <x v="0"/>
    <s v="Sud"/>
    <s v="Louisiana"/>
    <s v="New Orleans"/>
    <x v="3"/>
    <n v="45"/>
    <n v="250"/>
    <n v="112500"/>
    <n v="44999.999999999993"/>
    <n v="0.39999999999999997"/>
    <s v="En magasin"/>
  </r>
  <r>
    <s v="Ouest Gear"/>
    <n v="1128299"/>
    <d v="2021-02-17T00:00:00"/>
    <x v="0"/>
    <s v="Sud"/>
    <s v="Louisiana"/>
    <s v="New Orleans"/>
    <x v="4"/>
    <n v="50.000000000000014"/>
    <n v="175"/>
    <n v="87500.000000000029"/>
    <n v="39375.000000000015"/>
    <n v="0.45"/>
    <s v="En magasin"/>
  </r>
  <r>
    <s v="Ouest Gear"/>
    <n v="1128299"/>
    <d v="2021-02-17T00:00:00"/>
    <x v="0"/>
    <s v="Sud"/>
    <s v="Louisiana"/>
    <s v="New Orleans"/>
    <x v="5"/>
    <n v="45"/>
    <n v="375"/>
    <n v="168750"/>
    <n v="59062.499999999993"/>
    <n v="0.35"/>
    <s v="En magasin"/>
  </r>
  <r>
    <s v="Ouest Gear"/>
    <n v="1128299"/>
    <d v="2021-03-16T00:00:00"/>
    <x v="6"/>
    <s v="Sud"/>
    <s v="Louisiana"/>
    <s v="New Orleans"/>
    <x v="0"/>
    <n v="45"/>
    <n v="525"/>
    <n v="236250"/>
    <n v="94499.999999999985"/>
    <n v="0.39999999999999997"/>
    <s v="En magasin"/>
  </r>
  <r>
    <s v="Ouest Gear"/>
    <n v="1128299"/>
    <d v="2021-03-16T00:00:00"/>
    <x v="6"/>
    <s v="Sud"/>
    <s v="Louisiana"/>
    <s v="New Orleans"/>
    <x v="1"/>
    <n v="55.000000000000007"/>
    <n v="375"/>
    <n v="206250.00000000003"/>
    <n v="82500"/>
    <n v="0.39999999999999997"/>
    <s v="En magasin"/>
  </r>
  <r>
    <s v="Ouest Gear"/>
    <n v="1128299"/>
    <d v="2021-03-16T00:00:00"/>
    <x v="6"/>
    <s v="Sud"/>
    <s v="Louisiana"/>
    <s v="New Orleans"/>
    <x v="2"/>
    <n v="60"/>
    <n v="400"/>
    <n v="240000"/>
    <n v="95999.999999999985"/>
    <n v="0.39999999999999997"/>
    <s v="En magasin"/>
  </r>
  <r>
    <s v="Ouest Gear"/>
    <n v="1128299"/>
    <d v="2021-03-16T00:00:00"/>
    <x v="6"/>
    <s v="Sud"/>
    <s v="Louisiana"/>
    <s v="New Orleans"/>
    <x v="3"/>
    <n v="55.000000000000007"/>
    <n v="300"/>
    <n v="165000.00000000003"/>
    <n v="66000"/>
    <n v="0.39999999999999997"/>
    <s v="En magasin"/>
  </r>
  <r>
    <s v="Ouest Gear"/>
    <n v="1128299"/>
    <d v="2021-03-16T00:00:00"/>
    <x v="6"/>
    <s v="Sud"/>
    <s v="Louisiana"/>
    <s v="New Orleans"/>
    <x v="4"/>
    <n v="60.000000000000007"/>
    <n v="150"/>
    <n v="90000.000000000015"/>
    <n v="40500.000000000007"/>
    <n v="0.45"/>
    <s v="En magasin"/>
  </r>
  <r>
    <s v="Ouest Gear"/>
    <n v="1128299"/>
    <d v="2021-03-16T00:00:00"/>
    <x v="6"/>
    <s v="Sud"/>
    <s v="Louisiana"/>
    <s v="New Orleans"/>
    <x v="5"/>
    <n v="45"/>
    <n v="350"/>
    <n v="157500"/>
    <n v="55125"/>
    <n v="0.35"/>
    <s v="En magasin"/>
  </r>
  <r>
    <s v="Ouest Gear"/>
    <n v="1128299"/>
    <d v="2021-04-17T00:00:00"/>
    <x v="3"/>
    <s v="Sud"/>
    <s v="Louisiana"/>
    <s v="New Orleans"/>
    <x v="0"/>
    <n v="50"/>
    <n v="525"/>
    <n v="262500"/>
    <n v="104999.99999999999"/>
    <n v="0.39999999999999997"/>
    <s v="En magasin"/>
  </r>
  <r>
    <s v="Ouest Gear"/>
    <n v="1128299"/>
    <d v="2021-04-17T00:00:00"/>
    <x v="3"/>
    <s v="Sud"/>
    <s v="Louisiana"/>
    <s v="New Orleans"/>
    <x v="1"/>
    <n v="55.000000000000007"/>
    <n v="325"/>
    <n v="178750.00000000003"/>
    <n v="71500"/>
    <n v="0.39999999999999997"/>
    <s v="En magasin"/>
  </r>
  <r>
    <s v="Ouest Gear"/>
    <n v="1128299"/>
    <d v="2021-04-17T00:00:00"/>
    <x v="3"/>
    <s v="Sud"/>
    <s v="Louisiana"/>
    <s v="New Orleans"/>
    <x v="2"/>
    <n v="55.000000000000007"/>
    <n v="375"/>
    <n v="206250.00000000003"/>
    <n v="82500"/>
    <n v="0.39999999999999997"/>
    <s v="En magasin"/>
  </r>
  <r>
    <s v="Ouest Gear"/>
    <n v="1128299"/>
    <d v="2021-04-17T00:00:00"/>
    <x v="3"/>
    <s v="Sud"/>
    <s v="Louisiana"/>
    <s v="New Orleans"/>
    <x v="3"/>
    <n v="40.000000000000007"/>
    <n v="275"/>
    <n v="110000.00000000001"/>
    <n v="44000"/>
    <n v="0.39999999999999997"/>
    <s v="En magasin"/>
  </r>
  <r>
    <s v="Ouest Gear"/>
    <n v="1128299"/>
    <d v="2021-04-17T00:00:00"/>
    <x v="3"/>
    <s v="Sud"/>
    <s v="Louisiana"/>
    <s v="New Orleans"/>
    <x v="4"/>
    <n v="45.000000000000014"/>
    <n v="175"/>
    <n v="78750.000000000029"/>
    <n v="35437.500000000015"/>
    <n v="0.45"/>
    <s v="En magasin"/>
  </r>
  <r>
    <s v="Ouest Gear"/>
    <n v="1128299"/>
    <d v="2021-04-17T00:00:00"/>
    <x v="3"/>
    <s v="Sud"/>
    <s v="Louisiana"/>
    <s v="New Orleans"/>
    <x v="5"/>
    <n v="60.000000000000007"/>
    <n v="350"/>
    <n v="210000.00000000003"/>
    <n v="73500"/>
    <n v="0.35"/>
    <s v="En magasin"/>
  </r>
  <r>
    <s v="Ouest Gear"/>
    <n v="1128299"/>
    <d v="2021-05-18T00:00:00"/>
    <x v="6"/>
    <s v="Sud"/>
    <s v="Louisiana"/>
    <s v="New Orleans"/>
    <x v="0"/>
    <n v="45"/>
    <n v="550"/>
    <n v="247500"/>
    <n v="98999.999999999985"/>
    <n v="0.39999999999999997"/>
    <s v="En magasin"/>
  </r>
  <r>
    <s v="Ouest Gear"/>
    <n v="1128299"/>
    <d v="2021-05-18T00:00:00"/>
    <x v="6"/>
    <s v="Sud"/>
    <s v="Louisiana"/>
    <s v="New Orleans"/>
    <x v="1"/>
    <n v="50"/>
    <n v="400"/>
    <n v="200000"/>
    <n v="80000"/>
    <n v="0.39999999999999997"/>
    <s v="En magasin"/>
  </r>
  <r>
    <s v="Ouest Gear"/>
    <n v="1128299"/>
    <d v="2021-05-18T00:00:00"/>
    <x v="6"/>
    <s v="Sud"/>
    <s v="Louisiana"/>
    <s v="New Orleans"/>
    <x v="2"/>
    <n v="50"/>
    <n v="400"/>
    <n v="200000"/>
    <n v="80000"/>
    <n v="0.39999999999999997"/>
    <s v="En magasin"/>
  </r>
  <r>
    <s v="Ouest Gear"/>
    <n v="1128299"/>
    <d v="2021-05-18T00:00:00"/>
    <x v="6"/>
    <s v="Sud"/>
    <s v="Louisiana"/>
    <s v="New Orleans"/>
    <x v="3"/>
    <n v="45"/>
    <n v="325"/>
    <n v="146250"/>
    <n v="58499.999999999993"/>
    <n v="0.39999999999999997"/>
    <s v="En magasin"/>
  </r>
  <r>
    <s v="Ouest Gear"/>
    <n v="1128299"/>
    <d v="2021-05-18T00:00:00"/>
    <x v="6"/>
    <s v="Sud"/>
    <s v="Louisiana"/>
    <s v="New Orleans"/>
    <x v="4"/>
    <n v="40"/>
    <n v="225"/>
    <n v="90000"/>
    <n v="40500"/>
    <n v="0.45"/>
    <s v="En magasin"/>
  </r>
  <r>
    <s v="Ouest Gear"/>
    <n v="1128299"/>
    <d v="2021-05-18T00:00:00"/>
    <x v="6"/>
    <s v="Sud"/>
    <s v="Louisiana"/>
    <s v="New Orleans"/>
    <x v="5"/>
    <n v="65"/>
    <n v="575"/>
    <n v="373750"/>
    <n v="130812.49999999999"/>
    <n v="0.35"/>
    <s v="En ligne"/>
  </r>
  <r>
    <s v="Ouest Gear"/>
    <n v="1128299"/>
    <d v="2021-06-17T00:00:00"/>
    <x v="1"/>
    <s v="Sud"/>
    <s v="Louisiana"/>
    <s v="New Orleans"/>
    <x v="0"/>
    <n v="60"/>
    <n v="825"/>
    <n v="495000"/>
    <n v="197999.99999999997"/>
    <n v="0.39999999999999997"/>
    <s v="En ligne"/>
  </r>
  <r>
    <s v="Ouest Gear"/>
    <n v="1128299"/>
    <d v="2021-06-17T00:00:00"/>
    <x v="1"/>
    <s v="Sud"/>
    <s v="Louisiana"/>
    <s v="New Orleans"/>
    <x v="1"/>
    <n v="70"/>
    <n v="700"/>
    <n v="490000"/>
    <n v="195999.99999999997"/>
    <n v="0.39999999999999997"/>
    <s v="En ligne"/>
  </r>
  <r>
    <s v="Ouest Gear"/>
    <n v="1128299"/>
    <d v="2021-06-17T00:00:00"/>
    <x v="1"/>
    <s v="Sud"/>
    <s v="Louisiana"/>
    <s v="New Orleans"/>
    <x v="2"/>
    <n v="85"/>
    <n v="700"/>
    <n v="595000"/>
    <n v="237999.99999999997"/>
    <n v="0.39999999999999997"/>
    <s v="En ligne"/>
  </r>
  <r>
    <s v="Ouest Gear"/>
    <n v="1128299"/>
    <d v="2021-06-17T00:00:00"/>
    <x v="1"/>
    <s v="Sud"/>
    <s v="Louisiana"/>
    <s v="New Orleans"/>
    <x v="3"/>
    <n v="85"/>
    <n v="575"/>
    <n v="488750"/>
    <n v="195499.99999999997"/>
    <n v="0.39999999999999997"/>
    <s v="En ligne"/>
  </r>
  <r>
    <s v="Ouest Gear"/>
    <n v="1128299"/>
    <d v="2021-06-17T00:00:00"/>
    <x v="1"/>
    <s v="Sud"/>
    <s v="Louisiana"/>
    <s v="New Orleans"/>
    <x v="4"/>
    <n v="95"/>
    <n v="450"/>
    <n v="427500"/>
    <n v="192375"/>
    <n v="0.45"/>
    <s v="En ligne"/>
  </r>
  <r>
    <s v="Ouest Gear"/>
    <n v="1128299"/>
    <d v="2021-06-17T00:00:00"/>
    <x v="1"/>
    <s v="Sud"/>
    <s v="Louisiana"/>
    <s v="New Orleans"/>
    <x v="5"/>
    <n v="110.00000000000001"/>
    <n v="750"/>
    <n v="825000.00000000012"/>
    <n v="288750"/>
    <n v="0.35"/>
    <s v="En ligne"/>
  </r>
  <r>
    <s v="Ouest Gear"/>
    <n v="1128299"/>
    <d v="2021-07-16T00:00:00"/>
    <x v="2"/>
    <s v="Sud"/>
    <s v="Louisiana"/>
    <s v="New Orleans"/>
    <x v="0"/>
    <n v="90"/>
    <n v="900"/>
    <n v="810000"/>
    <n v="324000"/>
    <n v="0.39999999999999997"/>
    <s v="En ligne"/>
  </r>
  <r>
    <s v="Ouest Gear"/>
    <n v="1128299"/>
    <d v="2021-07-16T00:00:00"/>
    <x v="2"/>
    <s v="Sud"/>
    <s v="Louisiana"/>
    <s v="New Orleans"/>
    <x v="1"/>
    <n v="95"/>
    <n v="750"/>
    <n v="712500"/>
    <n v="285000"/>
    <n v="0.39999999999999997"/>
    <s v="En ligne"/>
  </r>
  <r>
    <s v="Ouest Gear"/>
    <n v="1128299"/>
    <d v="2021-07-16T00:00:00"/>
    <x v="2"/>
    <s v="Sud"/>
    <s v="Louisiana"/>
    <s v="New Orleans"/>
    <x v="2"/>
    <n v="95"/>
    <n v="700"/>
    <n v="665000"/>
    <n v="266000"/>
    <n v="0.39999999999999997"/>
    <s v="En ligne"/>
  </r>
  <r>
    <s v="Ouest Gear"/>
    <n v="1128299"/>
    <d v="2021-07-16T00:00:00"/>
    <x v="2"/>
    <s v="Sud"/>
    <s v="Louisiana"/>
    <s v="New Orleans"/>
    <x v="3"/>
    <n v="90"/>
    <n v="600"/>
    <n v="540000"/>
    <n v="215999.99999999997"/>
    <n v="0.39999999999999997"/>
    <s v="En ligne"/>
  </r>
  <r>
    <s v="Ouest Gear"/>
    <n v="1128299"/>
    <d v="2021-07-16T00:00:00"/>
    <x v="2"/>
    <s v="Sud"/>
    <s v="Louisiana"/>
    <s v="New Orleans"/>
    <x v="4"/>
    <n v="95"/>
    <n v="650"/>
    <n v="617500"/>
    <n v="277875"/>
    <n v="0.45"/>
    <s v="En ligne"/>
  </r>
  <r>
    <s v="Ouest Gear"/>
    <n v="1128299"/>
    <d v="2021-07-16T00:00:00"/>
    <x v="2"/>
    <s v="Sud"/>
    <s v="Louisiana"/>
    <s v="New Orleans"/>
    <x v="5"/>
    <n v="110.00000000000001"/>
    <n v="650"/>
    <n v="715000.00000000012"/>
    <n v="250250.00000000003"/>
    <n v="0.35"/>
    <s v="En ligne"/>
  </r>
  <r>
    <s v="Ouest Gear"/>
    <n v="1128299"/>
    <d v="2021-08-17T00:00:00"/>
    <x v="6"/>
    <s v="Sud"/>
    <s v="Louisiana"/>
    <s v="New Orleans"/>
    <x v="0"/>
    <n v="95"/>
    <n v="850"/>
    <n v="807500"/>
    <n v="323000"/>
    <n v="0.39999999999999997"/>
    <s v="En ligne"/>
  </r>
  <r>
    <s v="Ouest Gear"/>
    <n v="1128299"/>
    <d v="2021-08-17T00:00:00"/>
    <x v="6"/>
    <s v="Sud"/>
    <s v="Louisiana"/>
    <s v="New Orleans"/>
    <x v="1"/>
    <n v="85.000000000000014"/>
    <n v="825"/>
    <n v="701250.00000000012"/>
    <n v="280500"/>
    <n v="0.39999999999999997"/>
    <s v="En ligne"/>
  </r>
  <r>
    <s v="Ouest Gear"/>
    <n v="1128299"/>
    <d v="2021-08-17T00:00:00"/>
    <x v="6"/>
    <s v="Sud"/>
    <s v="Louisiana"/>
    <s v="New Orleans"/>
    <x v="2"/>
    <n v="75.000000000000014"/>
    <n v="700"/>
    <n v="525000.00000000012"/>
    <n v="210000.00000000003"/>
    <n v="0.39999999999999997"/>
    <s v="En ligne"/>
  </r>
  <r>
    <s v="Ouest Gear"/>
    <n v="1128299"/>
    <d v="2021-08-17T00:00:00"/>
    <x v="6"/>
    <s v="Sud"/>
    <s v="Louisiana"/>
    <s v="New Orleans"/>
    <x v="3"/>
    <n v="75.000000000000014"/>
    <n v="475"/>
    <n v="356250.00000000006"/>
    <n v="142500"/>
    <n v="0.39999999999999997"/>
    <s v="En ligne"/>
  </r>
  <r>
    <s v="Ouest Gear"/>
    <n v="1128299"/>
    <d v="2021-08-17T00:00:00"/>
    <x v="6"/>
    <s v="Sud"/>
    <s v="Louisiana"/>
    <s v="New Orleans"/>
    <x v="4"/>
    <n v="64.999999999999986"/>
    <n v="475"/>
    <n v="308749.99999999994"/>
    <n v="138937.49999999997"/>
    <n v="0.45"/>
    <s v="En ligne"/>
  </r>
  <r>
    <s v="Ouest Gear"/>
    <n v="1128299"/>
    <d v="2021-08-17T00:00:00"/>
    <x v="6"/>
    <s v="Sud"/>
    <s v="Louisiana"/>
    <s v="New Orleans"/>
    <x v="5"/>
    <n v="70"/>
    <n v="300"/>
    <n v="210000"/>
    <n v="73500"/>
    <n v="0.35"/>
    <s v="En ligne"/>
  </r>
  <r>
    <s v="Ouest Gear"/>
    <n v="1128299"/>
    <d v="2021-09-18T00:00:00"/>
    <x v="3"/>
    <s v="Sud"/>
    <s v="Louisiana"/>
    <s v="New Orleans"/>
    <x v="0"/>
    <n v="45.000000000000014"/>
    <n v="500"/>
    <n v="225000.00000000006"/>
    <n v="90000.000000000015"/>
    <n v="0.39999999999999997"/>
    <s v="En ligne"/>
  </r>
  <r>
    <s v="Ouest Gear"/>
    <n v="1128299"/>
    <d v="2021-09-18T00:00:00"/>
    <x v="3"/>
    <s v="Sud"/>
    <s v="Louisiana"/>
    <s v="New Orleans"/>
    <x v="1"/>
    <n v="50.000000000000014"/>
    <n v="500"/>
    <n v="250000.00000000006"/>
    <n v="100000.00000000001"/>
    <n v="0.39999999999999997"/>
    <s v="En ligne"/>
  </r>
  <r>
    <s v="Ouest Gear"/>
    <n v="1128299"/>
    <d v="2021-09-18T00:00:00"/>
    <x v="3"/>
    <s v="Sud"/>
    <s v="Louisiana"/>
    <s v="New Orleans"/>
    <x v="2"/>
    <n v="45.000000000000014"/>
    <n v="300"/>
    <n v="135000.00000000003"/>
    <n v="54000.000000000007"/>
    <n v="0.39999999999999997"/>
    <s v="En ligne"/>
  </r>
  <r>
    <s v="Ouest Gear"/>
    <n v="1128299"/>
    <d v="2021-09-18T00:00:00"/>
    <x v="3"/>
    <s v="Sud"/>
    <s v="Louisiana"/>
    <s v="New Orleans"/>
    <x v="3"/>
    <n v="45.000000000000014"/>
    <n v="250"/>
    <n v="112500.00000000003"/>
    <n v="45000.000000000007"/>
    <n v="0.39999999999999997"/>
    <s v="En ligne"/>
  </r>
  <r>
    <s v="Ouest Gear"/>
    <n v="1128299"/>
    <d v="2021-09-18T00:00:00"/>
    <x v="3"/>
    <s v="Sud"/>
    <s v="Louisiana"/>
    <s v="New Orleans"/>
    <x v="4"/>
    <n v="55.000000000000007"/>
    <n v="275"/>
    <n v="151250.00000000003"/>
    <n v="68062.500000000015"/>
    <n v="0.45"/>
    <s v="En ligne"/>
  </r>
  <r>
    <s v="Ouest Gear"/>
    <n v="1128299"/>
    <d v="2021-09-18T00:00:00"/>
    <x v="3"/>
    <s v="Sud"/>
    <s v="Louisiana"/>
    <s v="New Orleans"/>
    <x v="5"/>
    <n v="40"/>
    <n v="300"/>
    <n v="120000"/>
    <n v="42000"/>
    <n v="0.35"/>
    <s v="En ligne"/>
  </r>
  <r>
    <s v="Ouest Gear"/>
    <n v="1128299"/>
    <d v="2021-10-17T00:00:00"/>
    <x v="4"/>
    <s v="Sud"/>
    <s v="Louisiana"/>
    <s v="New Orleans"/>
    <x v="0"/>
    <n v="35"/>
    <n v="400"/>
    <n v="140000"/>
    <n v="55999.999999999993"/>
    <n v="0.39999999999999997"/>
    <s v="En ligne"/>
  </r>
  <r>
    <s v="Ouest Gear"/>
    <n v="1128299"/>
    <d v="2021-10-17T00:00:00"/>
    <x v="4"/>
    <s v="Sud"/>
    <s v="Louisiana"/>
    <s v="New Orleans"/>
    <x v="1"/>
    <n v="50.000000000000014"/>
    <n v="575"/>
    <n v="287500.00000000006"/>
    <n v="115000.00000000001"/>
    <n v="0.39999999999999997"/>
    <s v="En ligne"/>
  </r>
  <r>
    <s v="Ouest Gear"/>
    <n v="1128299"/>
    <d v="2021-10-17T00:00:00"/>
    <x v="4"/>
    <s v="Sud"/>
    <s v="Louisiana"/>
    <s v="New Orleans"/>
    <x v="2"/>
    <n v="45.000000000000014"/>
    <n v="400"/>
    <n v="180000.00000000006"/>
    <n v="72000.000000000015"/>
    <n v="0.39999999999999997"/>
    <s v="En ligne"/>
  </r>
  <r>
    <s v="Ouest Gear"/>
    <n v="1128299"/>
    <d v="2021-10-17T00:00:00"/>
    <x v="4"/>
    <s v="Sud"/>
    <s v="Louisiana"/>
    <s v="New Orleans"/>
    <x v="3"/>
    <n v="40.000000000000007"/>
    <n v="375"/>
    <n v="150000.00000000003"/>
    <n v="60000.000000000007"/>
    <n v="0.39999999999999997"/>
    <s v="En ligne"/>
  </r>
  <r>
    <s v="Ouest Gear"/>
    <n v="1128299"/>
    <d v="2021-10-17T00:00:00"/>
    <x v="4"/>
    <s v="Sud"/>
    <s v="Louisiana"/>
    <s v="New Orleans"/>
    <x v="4"/>
    <n v="50"/>
    <n v="350"/>
    <n v="175000"/>
    <n v="78750"/>
    <n v="0.45"/>
    <s v="En ligne"/>
  </r>
  <r>
    <s v="Ouest Gear"/>
    <n v="1128299"/>
    <d v="2021-10-17T00:00:00"/>
    <x v="4"/>
    <s v="Sud"/>
    <s v="Louisiana"/>
    <s v="New Orleans"/>
    <x v="5"/>
    <n v="55.000000000000007"/>
    <n v="400"/>
    <n v="220000.00000000003"/>
    <n v="77000"/>
    <n v="0.35"/>
    <s v="En ligne"/>
  </r>
  <r>
    <s v="Ouest Gear"/>
    <n v="1128299"/>
    <d v="2021-11-17T00:00:00"/>
    <x v="0"/>
    <s v="Sud"/>
    <s v="Louisiana"/>
    <s v="New Orleans"/>
    <x v="0"/>
    <n v="40.000000000000007"/>
    <n v="625"/>
    <n v="250000.00000000006"/>
    <n v="100000.00000000001"/>
    <n v="0.39999999999999997"/>
    <s v="En ligne"/>
  </r>
  <r>
    <s v="Ouest Gear"/>
    <n v="1128299"/>
    <d v="2021-11-17T00:00:00"/>
    <x v="0"/>
    <s v="Sud"/>
    <s v="Louisiana"/>
    <s v="New Orleans"/>
    <x v="1"/>
    <n v="45.000000000000014"/>
    <n v="700"/>
    <n v="315000.00000000012"/>
    <n v="126000.00000000003"/>
    <n v="0.39999999999999997"/>
    <s v="En ligne"/>
  </r>
  <r>
    <s v="Ouest Gear"/>
    <n v="1128299"/>
    <d v="2021-11-17T00:00:00"/>
    <x v="0"/>
    <s v="Sud"/>
    <s v="Louisiana"/>
    <s v="New Orleans"/>
    <x v="2"/>
    <n v="40.000000000000007"/>
    <n v="525"/>
    <n v="210000.00000000003"/>
    <n v="84000"/>
    <n v="0.39999999999999997"/>
    <s v="En ligne"/>
  </r>
  <r>
    <s v="Ouest Gear"/>
    <n v="1128299"/>
    <d v="2021-11-17T00:00:00"/>
    <x v="0"/>
    <s v="Sud"/>
    <s v="Louisiana"/>
    <s v="New Orleans"/>
    <x v="3"/>
    <n v="50.000000000000014"/>
    <n v="500"/>
    <n v="250000.00000000006"/>
    <n v="100000.00000000001"/>
    <n v="0.39999999999999997"/>
    <s v="En ligne"/>
  </r>
  <r>
    <s v="Ouest Gear"/>
    <n v="1128299"/>
    <d v="2021-11-17T00:00:00"/>
    <x v="0"/>
    <s v="Sud"/>
    <s v="Louisiana"/>
    <s v="New Orleans"/>
    <x v="4"/>
    <n v="70"/>
    <n v="475"/>
    <n v="332500"/>
    <n v="149625"/>
    <n v="0.45"/>
    <s v="En ligne"/>
  </r>
  <r>
    <s v="Ouest Gear"/>
    <n v="1128299"/>
    <d v="2021-11-17T00:00:00"/>
    <x v="0"/>
    <s v="Sud"/>
    <s v="Louisiana"/>
    <s v="New Orleans"/>
    <x v="5"/>
    <n v="85.000000000000014"/>
    <n v="600"/>
    <n v="510000.00000000006"/>
    <n v="178500"/>
    <n v="0.35"/>
    <s v="En ligne"/>
  </r>
  <r>
    <s v="Ouest Gear"/>
    <n v="1128299"/>
    <d v="2021-12-16T00:00:00"/>
    <x v="1"/>
    <s v="Sud"/>
    <s v="Louisiana"/>
    <s v="New Orleans"/>
    <x v="0"/>
    <n v="70.000000000000014"/>
    <n v="800"/>
    <n v="560000.00000000012"/>
    <n v="224000.00000000003"/>
    <n v="0.39999999999999997"/>
    <s v="En ligne"/>
  </r>
  <r>
    <s v="Ouest Gear"/>
    <n v="1128299"/>
    <d v="2021-12-16T00:00:00"/>
    <x v="1"/>
    <s v="Sud"/>
    <s v="Louisiana"/>
    <s v="New Orleans"/>
    <x v="1"/>
    <n v="80.000000000000028"/>
    <n v="800"/>
    <n v="640000.00000000023"/>
    <n v="256000.00000000006"/>
    <n v="0.39999999999999997"/>
    <s v="En ligne"/>
  </r>
  <r>
    <s v="Foot Locker"/>
    <n v="1128299"/>
    <d v="2021-12-16T00:00:00"/>
    <x v="1"/>
    <s v="Sud"/>
    <s v="Louisiana"/>
    <s v="New Orleans"/>
    <x v="2"/>
    <n v="75.000000000000028"/>
    <n v="600"/>
    <n v="450000.00000000017"/>
    <n v="180000.00000000006"/>
    <n v="0.39999999999999997"/>
    <s v="En ligne"/>
  </r>
  <r>
    <s v="Foot Locker"/>
    <n v="1128299"/>
    <d v="2021-12-16T00:00:00"/>
    <x v="1"/>
    <s v="Sud"/>
    <s v="Louisiana"/>
    <s v="New Orleans"/>
    <x v="3"/>
    <n v="75.000000000000028"/>
    <n v="600"/>
    <n v="450000.00000000017"/>
    <n v="180000.00000000006"/>
    <n v="0.39999999999999997"/>
    <s v="En ligne"/>
  </r>
  <r>
    <s v="Foot Locker"/>
    <n v="1128299"/>
    <d v="2021-12-16T00:00:00"/>
    <x v="1"/>
    <s v="Sud"/>
    <s v="Louisiana"/>
    <s v="New Orleans"/>
    <x v="4"/>
    <n v="85.000000000000014"/>
    <n v="525"/>
    <n v="446250.00000000006"/>
    <n v="200812.50000000003"/>
    <n v="0.45"/>
    <s v="En ligne"/>
  </r>
  <r>
    <s v="Foot Locker"/>
    <n v="1128299"/>
    <d v="2021-12-16T00:00:00"/>
    <x v="1"/>
    <s v="Sud"/>
    <s v="Louisiana"/>
    <s v="New Orleans"/>
    <x v="5"/>
    <n v="90.000000000000028"/>
    <n v="625"/>
    <n v="562500.00000000023"/>
    <n v="196875.00000000006"/>
    <n v="0.35"/>
    <s v="En ligne"/>
  </r>
  <r>
    <s v="Foot Locker"/>
    <n v="1197831"/>
    <d v="2021-01-05T00:00:00"/>
    <x v="6"/>
    <s v="Sud"/>
    <s v="Louisiana"/>
    <s v="New Orleans"/>
    <x v="0"/>
    <n v="20"/>
    <n v="675"/>
    <n v="135000"/>
    <n v="40500"/>
    <n v="0.3"/>
    <s v="En ligne"/>
  </r>
  <r>
    <s v="Foot Locker"/>
    <n v="1197831"/>
    <d v="2021-01-05T00:00:00"/>
    <x v="6"/>
    <s v="Sud"/>
    <s v="Louisiana"/>
    <s v="New Orleans"/>
    <x v="1"/>
    <n v="30"/>
    <n v="675"/>
    <n v="202500"/>
    <n v="60750"/>
    <n v="0.3"/>
    <s v="En ligne"/>
  </r>
  <r>
    <s v="Foot Locker"/>
    <n v="1197831"/>
    <d v="2021-01-05T00:00:00"/>
    <x v="6"/>
    <s v="Sud"/>
    <s v="Louisiana"/>
    <s v="New Orleans"/>
    <x v="2"/>
    <n v="30"/>
    <n v="475"/>
    <n v="142500"/>
    <n v="42750"/>
    <n v="0.3"/>
    <s v="En ligne"/>
  </r>
  <r>
    <s v="Foot Locker"/>
    <n v="1197831"/>
    <d v="2021-01-05T00:00:00"/>
    <x v="6"/>
    <s v="Sud"/>
    <s v="Louisiana"/>
    <s v="New Orleans"/>
    <x v="3"/>
    <n v="35"/>
    <n v="475"/>
    <n v="166250"/>
    <n v="66500"/>
    <n v="0.4"/>
    <s v="En ligne"/>
  </r>
  <r>
    <s v="Foot Locker"/>
    <n v="1197831"/>
    <d v="2021-01-05T00:00:00"/>
    <x v="6"/>
    <s v="Sud"/>
    <s v="Louisiana"/>
    <s v="New Orleans"/>
    <x v="4"/>
    <n v="40"/>
    <n v="325"/>
    <n v="130000"/>
    <n v="32500"/>
    <n v="0.25"/>
    <s v="En ligne"/>
  </r>
  <r>
    <s v="Ouest Gear"/>
    <n v="1197831"/>
    <d v="2021-01-05T00:00:00"/>
    <x v="6"/>
    <s v="Sud"/>
    <s v="Louisiana"/>
    <s v="New Orleans"/>
    <x v="5"/>
    <n v="35"/>
    <n v="475"/>
    <n v="166250"/>
    <n v="74812.5"/>
    <n v="0.45"/>
    <s v="En ligne"/>
  </r>
  <r>
    <s v="Foot Locker"/>
    <n v="1197831"/>
    <d v="2021-02-04T00:00:00"/>
    <x v="1"/>
    <s v="Sud"/>
    <s v="Louisiana"/>
    <s v="New Orleans"/>
    <x v="0"/>
    <n v="25"/>
    <n v="625"/>
    <n v="156250"/>
    <n v="46875"/>
    <n v="0.3"/>
    <s v="En ligne"/>
  </r>
  <r>
    <s v="Foot Locker"/>
    <n v="1197831"/>
    <d v="2021-02-04T00:00:00"/>
    <x v="1"/>
    <s v="Sud"/>
    <s v="Louisiana"/>
    <s v="New Orleans"/>
    <x v="1"/>
    <n v="35"/>
    <n v="600"/>
    <n v="210000"/>
    <n v="63000"/>
    <n v="0.3"/>
    <s v="En ligne"/>
  </r>
  <r>
    <s v="Foot Locker"/>
    <n v="1197831"/>
    <d v="2021-02-04T00:00:00"/>
    <x v="1"/>
    <s v="Sud"/>
    <s v="Louisiana"/>
    <s v="New Orleans"/>
    <x v="2"/>
    <n v="35"/>
    <n v="425"/>
    <n v="148750"/>
    <n v="44625"/>
    <n v="0.3"/>
    <s v="En ligne"/>
  </r>
  <r>
    <s v="Foot Locker"/>
    <n v="1197831"/>
    <d v="2021-02-04T00:00:00"/>
    <x v="1"/>
    <s v="Ouest"/>
    <s v="Idaho"/>
    <s v="Boise"/>
    <x v="3"/>
    <n v="35"/>
    <n v="375"/>
    <n v="131250"/>
    <n v="52500"/>
    <n v="0.4"/>
    <s v="En ligne"/>
  </r>
  <r>
    <s v="Foot Locker"/>
    <n v="1197831"/>
    <d v="2021-02-04T00:00:00"/>
    <x v="1"/>
    <s v="Ouest"/>
    <s v="Idaho"/>
    <s v="Boise"/>
    <x v="4"/>
    <n v="40"/>
    <n v="250"/>
    <n v="100000"/>
    <n v="25000"/>
    <n v="0.25"/>
    <s v="En ligne"/>
  </r>
  <r>
    <s v="Foot Locker"/>
    <n v="1197831"/>
    <d v="2021-02-04T00:00:00"/>
    <x v="1"/>
    <s v="Ouest"/>
    <s v="Idaho"/>
    <s v="Boise"/>
    <x v="5"/>
    <n v="35"/>
    <n v="450"/>
    <n v="157500"/>
    <n v="70875"/>
    <n v="0.45"/>
    <s v="En ligne"/>
  </r>
  <r>
    <s v="Foot Locker"/>
    <n v="1197831"/>
    <d v="2021-03-06T00:00:00"/>
    <x v="3"/>
    <s v="Ouest"/>
    <s v="Idaho"/>
    <s v="Boise"/>
    <x v="0"/>
    <n v="30"/>
    <n v="625"/>
    <n v="187500"/>
    <n v="65625"/>
    <n v="0.35"/>
    <s v="En ligne"/>
  </r>
  <r>
    <s v="Foot Locker"/>
    <n v="1197831"/>
    <d v="2021-03-06T00:00:00"/>
    <x v="3"/>
    <s v="Ouest"/>
    <s v="Idaho"/>
    <s v="Boise"/>
    <x v="1"/>
    <n v="40"/>
    <n v="625"/>
    <n v="250000"/>
    <n v="87500"/>
    <n v="0.35"/>
    <s v="En ligne"/>
  </r>
  <r>
    <s v="Foot Locker"/>
    <n v="1197831"/>
    <d v="2021-03-06T00:00:00"/>
    <x v="3"/>
    <s v="Ouest"/>
    <s v="Idaho"/>
    <s v="Boise"/>
    <x v="2"/>
    <n v="30"/>
    <n v="450"/>
    <n v="135000"/>
    <n v="47250"/>
    <n v="0.35"/>
    <s v="En ligne"/>
  </r>
  <r>
    <s v="Foot Locker"/>
    <n v="1197831"/>
    <d v="2021-03-06T00:00:00"/>
    <x v="3"/>
    <s v="Ouest"/>
    <s v="Idaho"/>
    <s v="Boise"/>
    <x v="3"/>
    <n v="35"/>
    <n v="350"/>
    <n v="122500"/>
    <n v="55125"/>
    <n v="0.45"/>
    <s v="En ligne"/>
  </r>
  <r>
    <s v="Ouest Gear"/>
    <n v="1197831"/>
    <d v="2021-03-06T00:00:00"/>
    <x v="3"/>
    <s v="Ouest"/>
    <s v="Idaho"/>
    <s v="Boise"/>
    <x v="4"/>
    <n v="40"/>
    <n v="250"/>
    <n v="100000"/>
    <n v="30000"/>
    <n v="0.3"/>
    <s v="En ligne"/>
  </r>
  <r>
    <s v="Ouest Gear"/>
    <n v="1197831"/>
    <d v="2021-03-06T00:00:00"/>
    <x v="3"/>
    <s v="Ouest"/>
    <s v="Idaho"/>
    <s v="Boise"/>
    <x v="5"/>
    <n v="35"/>
    <n v="400"/>
    <n v="140000"/>
    <n v="70000"/>
    <n v="0.5"/>
    <s v="En ligne"/>
  </r>
  <r>
    <s v="Ouest Gear"/>
    <n v="1197831"/>
    <d v="2021-04-05T00:00:00"/>
    <x v="5"/>
    <s v="Ouest"/>
    <s v="Idaho"/>
    <s v="Boise"/>
    <x v="0"/>
    <n v="20"/>
    <n v="650"/>
    <n v="130000"/>
    <n v="45500"/>
    <n v="0.35"/>
    <s v="En ligne"/>
  </r>
  <r>
    <s v="Ouest Gear"/>
    <n v="1197831"/>
    <d v="2021-04-05T00:00:00"/>
    <x v="5"/>
    <s v="Ouest"/>
    <s v="Idaho"/>
    <s v="Boise"/>
    <x v="1"/>
    <n v="30.000000000000004"/>
    <n v="650"/>
    <n v="195000.00000000003"/>
    <n v="68250"/>
    <n v="0.35"/>
    <s v="En ligne"/>
  </r>
  <r>
    <s v="Ouest Gear"/>
    <n v="1197831"/>
    <d v="2021-04-05T00:00:00"/>
    <x v="5"/>
    <s v="Ouest"/>
    <s v="Idaho"/>
    <s v="Boise"/>
    <x v="2"/>
    <n v="24.999999999999996"/>
    <n v="475"/>
    <n v="118749.99999999999"/>
    <n v="41562.499999999993"/>
    <n v="0.35"/>
    <s v="En ligne"/>
  </r>
  <r>
    <s v="Ouest Gear"/>
    <n v="1197831"/>
    <d v="2021-04-05T00:00:00"/>
    <x v="5"/>
    <s v="Ouest"/>
    <s v="Idaho"/>
    <s v="Boise"/>
    <x v="3"/>
    <n v="30.000000000000004"/>
    <n v="375"/>
    <n v="112500.00000000001"/>
    <n v="50625.000000000007"/>
    <n v="0.45"/>
    <s v="En ligne"/>
  </r>
  <r>
    <s v="Ouest Gear"/>
    <n v="1197831"/>
    <d v="2021-04-05T00:00:00"/>
    <x v="5"/>
    <s v="Ouest"/>
    <s v="Idaho"/>
    <s v="Boise"/>
    <x v="4"/>
    <n v="35"/>
    <n v="275"/>
    <n v="96250"/>
    <n v="28875"/>
    <n v="0.3"/>
    <s v="En ligne"/>
  </r>
  <r>
    <s v="Ouest Gear"/>
    <n v="1197831"/>
    <d v="2021-04-05T00:00:00"/>
    <x v="5"/>
    <s v="Ouest"/>
    <s v="Idaho"/>
    <s v="Boise"/>
    <x v="5"/>
    <n v="30.000000000000004"/>
    <n v="550"/>
    <n v="165000.00000000003"/>
    <n v="82500.000000000015"/>
    <n v="0.5"/>
    <s v="En ligne"/>
  </r>
  <r>
    <s v="Ouest Gear"/>
    <n v="1197831"/>
    <d v="2021-05-05T00:00:00"/>
    <x v="0"/>
    <s v="Ouest"/>
    <s v="Idaho"/>
    <s v="Boise"/>
    <x v="0"/>
    <n v="20"/>
    <n v="700"/>
    <n v="140000"/>
    <n v="49000"/>
    <n v="0.35"/>
    <s v="En ligne"/>
  </r>
  <r>
    <s v="Ouest Gear"/>
    <n v="1197831"/>
    <d v="2021-05-05T00:00:00"/>
    <x v="0"/>
    <s v="Ouest"/>
    <s v="Idaho"/>
    <s v="Boise"/>
    <x v="1"/>
    <n v="30.000000000000004"/>
    <n v="725"/>
    <n v="217500.00000000003"/>
    <n v="76125"/>
    <n v="0.35"/>
    <s v="En ligne"/>
  </r>
  <r>
    <s v="Ouest Gear"/>
    <n v="1197831"/>
    <d v="2021-05-05T00:00:00"/>
    <x v="0"/>
    <s v="Ouest"/>
    <s v="Idaho"/>
    <s v="Boise"/>
    <x v="2"/>
    <n v="24.999999999999996"/>
    <n v="575"/>
    <n v="143749.99999999997"/>
    <n v="50312.499999999985"/>
    <n v="0.35"/>
    <s v="En ligne"/>
  </r>
  <r>
    <s v="Ouest Gear"/>
    <n v="1197831"/>
    <d v="2021-05-05T00:00:00"/>
    <x v="0"/>
    <s v="Ouest"/>
    <s v="Idaho"/>
    <s v="Boise"/>
    <x v="3"/>
    <n v="35"/>
    <n v="500"/>
    <n v="175000"/>
    <n v="78750"/>
    <n v="0.45"/>
    <s v="En ligne"/>
  </r>
  <r>
    <s v="Ouest Gear"/>
    <n v="1197831"/>
    <d v="2021-05-05T00:00:00"/>
    <x v="0"/>
    <s v="Ouest"/>
    <s v="Idaho"/>
    <s v="Boise"/>
    <x v="4"/>
    <n v="50"/>
    <n v="400"/>
    <n v="200000"/>
    <n v="60000"/>
    <n v="0.3"/>
    <s v="En ligne"/>
  </r>
  <r>
    <s v="Ouest Gear"/>
    <n v="1197831"/>
    <d v="2021-05-05T00:00:00"/>
    <x v="0"/>
    <s v="Ouest"/>
    <s v="Idaho"/>
    <s v="Boise"/>
    <x v="5"/>
    <n v="45"/>
    <n v="750"/>
    <n v="337500"/>
    <n v="168750"/>
    <n v="0.5"/>
    <s v="En ligne"/>
  </r>
  <r>
    <s v="Ouest Gear"/>
    <n v="1197831"/>
    <d v="2021-06-04T00:00:00"/>
    <x v="2"/>
    <s v="Ouest"/>
    <s v="Idaho"/>
    <s v="Boise"/>
    <x v="0"/>
    <n v="45"/>
    <n v="750"/>
    <n v="337500"/>
    <n v="118124.99999999999"/>
    <n v="0.35"/>
    <s v="En ligne"/>
  </r>
  <r>
    <s v="Ouest Gear"/>
    <n v="1197831"/>
    <d v="2021-06-04T00:00:00"/>
    <x v="2"/>
    <s v="Ouest"/>
    <s v="Idaho"/>
    <s v="Boise"/>
    <x v="1"/>
    <n v="50"/>
    <n v="750"/>
    <n v="375000"/>
    <n v="131250"/>
    <n v="0.35"/>
    <s v="En ligne"/>
  </r>
  <r>
    <s v="Ouest Gear"/>
    <n v="1197831"/>
    <d v="2021-06-04T00:00:00"/>
    <x v="2"/>
    <s v="Ouest"/>
    <s v="Idaho"/>
    <s v="Boise"/>
    <x v="2"/>
    <n v="50"/>
    <n v="600"/>
    <n v="300000"/>
    <n v="105000"/>
    <n v="0.35"/>
    <s v="En ligne"/>
  </r>
  <r>
    <s v="Ouest Gear"/>
    <n v="1197831"/>
    <d v="2021-06-04T00:00:00"/>
    <x v="2"/>
    <s v="Ouest"/>
    <s v="Idaho"/>
    <s v="Boise"/>
    <x v="3"/>
    <n v="50"/>
    <n v="550"/>
    <n v="275000"/>
    <n v="123750"/>
    <n v="0.45"/>
    <s v="En ligne"/>
  </r>
  <r>
    <s v="Ouest Gear"/>
    <n v="1197831"/>
    <d v="2021-06-04T00:00:00"/>
    <x v="2"/>
    <s v="Ouest"/>
    <s v="Idaho"/>
    <s v="Boise"/>
    <x v="4"/>
    <n v="55.000000000000007"/>
    <n v="450"/>
    <n v="247500.00000000003"/>
    <n v="74250"/>
    <n v="0.3"/>
    <s v="En ligne"/>
  </r>
  <r>
    <s v="Ouest Gear"/>
    <n v="1197831"/>
    <d v="2021-06-04T00:00:00"/>
    <x v="2"/>
    <s v="Ouest"/>
    <s v="Idaho"/>
    <s v="Boise"/>
    <x v="5"/>
    <n v="60.000000000000007"/>
    <n v="825"/>
    <n v="495000.00000000006"/>
    <n v="247500.00000000003"/>
    <n v="0.5"/>
    <s v="En ligne"/>
  </r>
  <r>
    <s v="Ouest Gear"/>
    <n v="1197831"/>
    <d v="2021-07-06T00:00:00"/>
    <x v="6"/>
    <s v="Ouest"/>
    <s v="Idaho"/>
    <s v="Boise"/>
    <x v="0"/>
    <n v="50"/>
    <n v="775"/>
    <n v="387500"/>
    <n v="155000"/>
    <n v="0.39999999999999997"/>
    <s v="En ligne"/>
  </r>
  <r>
    <s v="Ouest Gear"/>
    <n v="1197831"/>
    <d v="2021-07-06T00:00:00"/>
    <x v="6"/>
    <s v="Ouest"/>
    <s v="Idaho"/>
    <s v="Boise"/>
    <x v="1"/>
    <n v="55.000000000000007"/>
    <n v="775"/>
    <n v="426250.00000000006"/>
    <n v="170500"/>
    <n v="0.39999999999999997"/>
    <s v="En ligne"/>
  </r>
  <r>
    <s v="Ouest Gear"/>
    <n v="1197831"/>
    <d v="2021-07-06T00:00:00"/>
    <x v="6"/>
    <s v="Ouest"/>
    <s v="Idaho"/>
    <s v="Boise"/>
    <x v="2"/>
    <n v="50"/>
    <n v="925"/>
    <n v="462500"/>
    <n v="184999.99999999997"/>
    <n v="0.39999999999999997"/>
    <s v="En ligne"/>
  </r>
  <r>
    <s v="Ouest Gear"/>
    <n v="1197831"/>
    <d v="2021-07-06T00:00:00"/>
    <x v="6"/>
    <s v="Ouest"/>
    <s v="Idaho"/>
    <s v="Boise"/>
    <x v="3"/>
    <n v="50"/>
    <n v="525"/>
    <n v="262500"/>
    <n v="131250"/>
    <n v="0.5"/>
    <s v="En ligne"/>
  </r>
  <r>
    <s v="Ouest Gear"/>
    <n v="1197831"/>
    <d v="2021-07-06T00:00:00"/>
    <x v="6"/>
    <s v="Ouest"/>
    <s v="Idaho"/>
    <s v="Boise"/>
    <x v="4"/>
    <n v="55.000000000000007"/>
    <n v="525"/>
    <n v="288750.00000000006"/>
    <n v="101062.50000000001"/>
    <n v="0.35"/>
    <s v="En ligne"/>
  </r>
  <r>
    <s v="Foot Locker"/>
    <n v="1197831"/>
    <d v="2021-07-06T00:00:00"/>
    <x v="6"/>
    <s v="Ouest"/>
    <s v="Idaho"/>
    <s v="Boise"/>
    <x v="5"/>
    <n v="65"/>
    <n v="800"/>
    <n v="520000"/>
    <n v="286000"/>
    <n v="0.55000000000000004"/>
    <s v="En ligne"/>
  </r>
  <r>
    <s v="Foot Locker"/>
    <n v="1197831"/>
    <d v="2021-08-08T00:00:00"/>
    <x v="4"/>
    <s v="Ouest"/>
    <s v="Idaho"/>
    <s v="Boise"/>
    <x v="0"/>
    <n v="50"/>
    <n v="750"/>
    <n v="375000"/>
    <n v="150000"/>
    <n v="0.39999999999999997"/>
    <s v="En ligne"/>
  </r>
  <r>
    <s v="Foot Locker"/>
    <n v="1197831"/>
    <d v="2021-08-08T00:00:00"/>
    <x v="4"/>
    <s v="Ouest"/>
    <s v="Idaho"/>
    <s v="Boise"/>
    <x v="1"/>
    <n v="55.000000000000007"/>
    <n v="750"/>
    <n v="412500.00000000006"/>
    <n v="165000"/>
    <n v="0.39999999999999997"/>
    <s v="En ligne"/>
  </r>
  <r>
    <s v="Foot Locker"/>
    <n v="1197831"/>
    <d v="2021-08-08T00:00:00"/>
    <x v="4"/>
    <s v="Ouest"/>
    <s v="Idaho"/>
    <s v="Boise"/>
    <x v="2"/>
    <n v="50"/>
    <n v="925"/>
    <n v="462500"/>
    <n v="184999.99999999997"/>
    <n v="0.39999999999999997"/>
    <s v="En ligne"/>
  </r>
  <r>
    <s v="Foot Locker"/>
    <n v="1197831"/>
    <d v="2021-08-08T00:00:00"/>
    <x v="4"/>
    <s v="Ouest"/>
    <s v="Idaho"/>
    <s v="Boise"/>
    <x v="3"/>
    <n v="50"/>
    <n v="475"/>
    <n v="237500"/>
    <n v="118750"/>
    <n v="0.5"/>
    <s v="En ligne"/>
  </r>
  <r>
    <s v="Sports Direct"/>
    <n v="1197831"/>
    <d v="2021-08-08T00:00:00"/>
    <x v="4"/>
    <s v="Ouest"/>
    <s v="Idaho"/>
    <s v="Boise"/>
    <x v="4"/>
    <n v="55.000000000000007"/>
    <n v="475"/>
    <n v="261250.00000000003"/>
    <n v="91437.5"/>
    <n v="0.35"/>
    <s v="En ligne"/>
  </r>
  <r>
    <s v="Sports Direct"/>
    <n v="1197831"/>
    <d v="2021-08-08T00:00:00"/>
    <x v="4"/>
    <s v="Ouest"/>
    <s v="Idaho"/>
    <s v="Boise"/>
    <x v="5"/>
    <n v="60"/>
    <n v="725"/>
    <n v="435000"/>
    <n v="239250.00000000003"/>
    <n v="0.55000000000000004"/>
    <s v="En ligne"/>
  </r>
  <r>
    <s v="Sports Direct"/>
    <n v="1197831"/>
    <d v="2021-09-05T00:00:00"/>
    <x v="4"/>
    <s v="Ouest"/>
    <s v="Idaho"/>
    <s v="Boise"/>
    <x v="0"/>
    <n v="55.000000000000007"/>
    <n v="675"/>
    <n v="371250.00000000006"/>
    <n v="148500"/>
    <n v="0.39999999999999997"/>
    <s v="En ligne"/>
  </r>
  <r>
    <s v="Sports Direct"/>
    <n v="1197831"/>
    <d v="2021-09-05T00:00:00"/>
    <x v="4"/>
    <s v="Ouest"/>
    <s v="Idaho"/>
    <s v="Boise"/>
    <x v="1"/>
    <n v="55.000000000000007"/>
    <n v="625"/>
    <n v="343750.00000000006"/>
    <n v="137500"/>
    <n v="0.39999999999999997"/>
    <s v="En ligne"/>
  </r>
  <r>
    <s v="Sports Direct"/>
    <n v="1197831"/>
    <d v="2021-09-05T00:00:00"/>
    <x v="4"/>
    <s v="Ouest"/>
    <s v="Idaho"/>
    <s v="Boise"/>
    <x v="2"/>
    <n v="60"/>
    <n v="675"/>
    <n v="405000"/>
    <n v="162000"/>
    <n v="0.39999999999999997"/>
    <s v="En ligne"/>
  </r>
  <r>
    <s v="Sports Direct"/>
    <n v="1197831"/>
    <d v="2021-09-05T00:00:00"/>
    <x v="4"/>
    <s v="Ouest"/>
    <s v="Idaho"/>
    <s v="Boise"/>
    <x v="3"/>
    <n v="60"/>
    <n v="400"/>
    <n v="240000"/>
    <n v="120000"/>
    <n v="0.5"/>
    <s v="En ligne"/>
  </r>
  <r>
    <s v="Sports Direct"/>
    <n v="1197831"/>
    <d v="2021-09-05T00:00:00"/>
    <x v="4"/>
    <s v="Ouest"/>
    <s v="Idaho"/>
    <s v="Boise"/>
    <x v="4"/>
    <n v="55.000000000000007"/>
    <n v="400"/>
    <n v="220000.00000000003"/>
    <n v="77000"/>
    <n v="0.35"/>
    <s v="En ligne"/>
  </r>
  <r>
    <s v="Sports Direct"/>
    <n v="1197831"/>
    <d v="2021-09-05T00:00:00"/>
    <x v="4"/>
    <s v="Ouest"/>
    <s v="Idaho"/>
    <s v="Boise"/>
    <x v="5"/>
    <n v="50"/>
    <n v="625"/>
    <n v="312500"/>
    <n v="171875"/>
    <n v="0.55000000000000004"/>
    <s v="En ligne"/>
  </r>
  <r>
    <s v="Sports Direct"/>
    <n v="1197831"/>
    <d v="2021-10-04T00:00:00"/>
    <x v="5"/>
    <s v="Ouest"/>
    <s v="Idaho"/>
    <s v="Boise"/>
    <x v="0"/>
    <n v="40"/>
    <n v="575"/>
    <n v="230000"/>
    <n v="91999.999999999985"/>
    <n v="0.39999999999999997"/>
    <s v="En ligne"/>
  </r>
  <r>
    <s v="Sports Direct"/>
    <n v="1197831"/>
    <d v="2021-10-04T00:00:00"/>
    <x v="5"/>
    <s v="Ouest"/>
    <s v="Idaho"/>
    <s v="Boise"/>
    <x v="1"/>
    <n v="40"/>
    <n v="575"/>
    <n v="230000"/>
    <n v="91999.999999999985"/>
    <n v="0.39999999999999997"/>
    <s v="En ligne"/>
  </r>
  <r>
    <s v="Sports Direct"/>
    <n v="1197831"/>
    <d v="2021-10-04T00:00:00"/>
    <x v="5"/>
    <s v="Ouest"/>
    <s v="Idaho"/>
    <s v="Boise"/>
    <x v="2"/>
    <n v="45"/>
    <n v="525"/>
    <n v="236250"/>
    <n v="94499.999999999985"/>
    <n v="0.39999999999999997"/>
    <s v="En ligne"/>
  </r>
  <r>
    <s v="Sports Direct"/>
    <n v="1197831"/>
    <d v="2021-10-04T00:00:00"/>
    <x v="5"/>
    <s v="Ouest"/>
    <s v="Idaho"/>
    <s v="Boise"/>
    <x v="3"/>
    <n v="45"/>
    <n v="375"/>
    <n v="168750"/>
    <n v="84375"/>
    <n v="0.5"/>
    <s v="En ligne"/>
  </r>
  <r>
    <s v="Sports Direct"/>
    <n v="1197831"/>
    <d v="2021-10-04T00:00:00"/>
    <x v="5"/>
    <s v="Ouest"/>
    <s v="Idaho"/>
    <s v="Boise"/>
    <x v="4"/>
    <n v="35"/>
    <n v="350"/>
    <n v="122500"/>
    <n v="42875"/>
    <n v="0.35"/>
    <s v="En ligne"/>
  </r>
  <r>
    <s v="Sports Direct"/>
    <n v="1197831"/>
    <d v="2021-10-04T00:00:00"/>
    <x v="5"/>
    <s v="Ouest"/>
    <s v="Idaho"/>
    <s v="Boise"/>
    <x v="5"/>
    <n v="45"/>
    <n v="525"/>
    <n v="236250"/>
    <n v="129937.50000000001"/>
    <n v="0.55000000000000004"/>
    <s v="En ligne"/>
  </r>
  <r>
    <s v="Sports Direct"/>
    <n v="1197831"/>
    <d v="2021-11-05T00:00:00"/>
    <x v="2"/>
    <s v="Ouest"/>
    <s v="Idaho"/>
    <s v="Boise"/>
    <x v="0"/>
    <n v="35"/>
    <n v="675"/>
    <n v="236250"/>
    <n v="94499.999999999985"/>
    <n v="0.39999999999999997"/>
    <s v="En ligne"/>
  </r>
  <r>
    <s v="Sports Direct"/>
    <n v="1197831"/>
    <d v="2021-11-05T00:00:00"/>
    <x v="2"/>
    <s v="Ouest"/>
    <s v="Idaho"/>
    <s v="Boise"/>
    <x v="1"/>
    <n v="35"/>
    <n v="675"/>
    <n v="236250"/>
    <n v="94499.999999999985"/>
    <n v="0.39999999999999997"/>
    <s v="En ligne"/>
  </r>
  <r>
    <s v="Sports Direct"/>
    <n v="1197831"/>
    <d v="2021-11-05T00:00:00"/>
    <x v="2"/>
    <s v="Ouest"/>
    <s v="Idaho"/>
    <s v="Boise"/>
    <x v="2"/>
    <n v="60"/>
    <n v="600"/>
    <n v="360000"/>
    <n v="144000"/>
    <n v="0.39999999999999997"/>
    <s v="En ligne"/>
  </r>
  <r>
    <s v="Sports Direct"/>
    <n v="1197831"/>
    <d v="2021-11-05T00:00:00"/>
    <x v="2"/>
    <s v="Ouest"/>
    <s v="Idaho"/>
    <s v="Boise"/>
    <x v="3"/>
    <n v="60"/>
    <n v="450"/>
    <n v="270000"/>
    <n v="135000"/>
    <n v="0.5"/>
    <s v="En ligne"/>
  </r>
  <r>
    <s v="Sports Direct"/>
    <n v="1197831"/>
    <d v="2021-11-05T00:00:00"/>
    <x v="2"/>
    <s v="Ouest"/>
    <s v="Idaho"/>
    <s v="Boise"/>
    <x v="4"/>
    <n v="54.999999999999993"/>
    <n v="425"/>
    <n v="233749.99999999997"/>
    <n v="81812.499999999985"/>
    <n v="0.35"/>
    <s v="En ligne"/>
  </r>
  <r>
    <s v="Sports Direct"/>
    <n v="1197831"/>
    <d v="2021-11-05T00:00:00"/>
    <x v="2"/>
    <s v="Ouest"/>
    <s v="Idaho"/>
    <s v="Boise"/>
    <x v="5"/>
    <n v="65"/>
    <n v="625"/>
    <n v="406250"/>
    <n v="223437.50000000003"/>
    <n v="0.55000000000000004"/>
    <s v="En ligne"/>
  </r>
  <r>
    <s v="Foot Locker"/>
    <n v="1197831"/>
    <d v="2021-12-04T00:00:00"/>
    <x v="3"/>
    <s v="Ouest"/>
    <s v="Idaho"/>
    <s v="Boise"/>
    <x v="0"/>
    <n v="54.999999999999993"/>
    <n v="775"/>
    <n v="426249.99999999994"/>
    <n v="170499.99999999997"/>
    <n v="0.39999999999999997"/>
    <s v="En ligne"/>
  </r>
  <r>
    <s v="Foot Locker"/>
    <n v="1197831"/>
    <d v="2021-12-04T00:00:00"/>
    <x v="3"/>
    <s v="Ouest"/>
    <s v="Idaho"/>
    <s v="Boise"/>
    <x v="1"/>
    <n v="54.999999999999993"/>
    <n v="775"/>
    <n v="426249.99999999994"/>
    <n v="170499.99999999997"/>
    <n v="0.39999999999999997"/>
    <s v="En ligne"/>
  </r>
  <r>
    <s v="Foot Locker"/>
    <n v="1197831"/>
    <d v="2021-12-04T00:00:00"/>
    <x v="3"/>
    <s v="Ouest"/>
    <s v="Idaho"/>
    <s v="Boise"/>
    <x v="2"/>
    <n v="60"/>
    <n v="675"/>
    <n v="405000"/>
    <n v="162000"/>
    <n v="0.39999999999999997"/>
    <s v="En ligne"/>
  </r>
  <r>
    <s v="Foot Locker"/>
    <n v="1197831"/>
    <d v="2021-12-04T00:00:00"/>
    <x v="3"/>
    <s v="Ouest"/>
    <s v="Idaho"/>
    <s v="Boise"/>
    <x v="3"/>
    <n v="60"/>
    <n v="525"/>
    <n v="315000"/>
    <n v="157500"/>
    <n v="0.5"/>
    <s v="En ligne"/>
  </r>
  <r>
    <s v="Foot Locker"/>
    <n v="1197831"/>
    <d v="2021-12-04T00:00:00"/>
    <x v="3"/>
    <s v="Ouest"/>
    <s v="Idaho"/>
    <s v="Boise"/>
    <x v="4"/>
    <n v="54.999999999999993"/>
    <n v="475"/>
    <n v="261249.99999999997"/>
    <n v="91437.499999999985"/>
    <n v="0.35"/>
    <s v="En ligne"/>
  </r>
  <r>
    <s v="Foot Locker"/>
    <n v="1197831"/>
    <d v="2021-12-04T00:00:00"/>
    <x v="3"/>
    <s v="Ouest"/>
    <s v="Idaho"/>
    <s v="Boise"/>
    <x v="5"/>
    <n v="65"/>
    <n v="725"/>
    <n v="471250"/>
    <n v="259187.50000000003"/>
    <n v="0.55000000000000004"/>
    <s v="En ligne"/>
  </r>
  <r>
    <s v="Foot Locker"/>
    <n v="1128299"/>
    <d v="2021-01-23T00:00:00"/>
    <x v="3"/>
    <s v="Ouest"/>
    <s v="Idaho"/>
    <s v="Boise"/>
    <x v="0"/>
    <n v="29.999999999999993"/>
    <n v="425"/>
    <n v="127499.99999999997"/>
    <n v="44624.999999999985"/>
    <n v="0.35"/>
    <s v="En ligne"/>
  </r>
  <r>
    <s v="Foot Locker"/>
    <n v="1128299"/>
    <d v="2021-01-23T00:00:00"/>
    <x v="3"/>
    <s v="Ouest"/>
    <s v="Idaho"/>
    <s v="Boise"/>
    <x v="1"/>
    <n v="40"/>
    <n v="425"/>
    <n v="170000"/>
    <n v="68000"/>
    <n v="0.4"/>
    <s v="En ligne"/>
  </r>
  <r>
    <s v="Foot Locker"/>
    <n v="1128299"/>
    <d v="2021-01-23T00:00:00"/>
    <x v="3"/>
    <s v="Ouest"/>
    <s v="Idaho"/>
    <s v="Boise"/>
    <x v="2"/>
    <n v="40"/>
    <n v="425"/>
    <n v="170000"/>
    <n v="59499.999999999993"/>
    <n v="0.35"/>
    <s v="En ligne"/>
  </r>
  <r>
    <s v="Foot Locker"/>
    <n v="1128299"/>
    <d v="2021-01-23T00:00:00"/>
    <x v="3"/>
    <s v="Ouest"/>
    <s v="Idaho"/>
    <s v="Boise"/>
    <x v="3"/>
    <n v="40"/>
    <n v="275"/>
    <n v="110000"/>
    <n v="38500"/>
    <n v="0.35"/>
    <s v="En ligne"/>
  </r>
  <r>
    <s v="Foot Locker"/>
    <n v="1128299"/>
    <d v="2021-01-23T00:00:00"/>
    <x v="3"/>
    <s v="Ouest"/>
    <s v="Idaho"/>
    <s v="Boise"/>
    <x v="4"/>
    <n v="45.000000000000007"/>
    <n v="225"/>
    <n v="101250.00000000001"/>
    <n v="30375.000000000004"/>
    <n v="0.3"/>
    <s v="En ligne"/>
  </r>
  <r>
    <s v="Foot Locker"/>
    <n v="1128299"/>
    <d v="2021-01-23T00:00:00"/>
    <x v="3"/>
    <s v="Ouest"/>
    <s v="Idaho"/>
    <s v="Boise"/>
    <x v="5"/>
    <n v="40"/>
    <n v="425"/>
    <n v="170000"/>
    <n v="42500"/>
    <n v="0.25"/>
    <s v="En ligne"/>
  </r>
  <r>
    <s v="Foot Locker"/>
    <n v="1128299"/>
    <d v="2021-02-23T00:00:00"/>
    <x v="6"/>
    <s v="Ouest"/>
    <s v="Idaho"/>
    <s v="Boise"/>
    <x v="0"/>
    <n v="29.999999999999993"/>
    <n v="475"/>
    <n v="142499.99999999997"/>
    <n v="49874.999999999985"/>
    <n v="0.35"/>
    <s v="En ligne"/>
  </r>
  <r>
    <s v="Foot Locker"/>
    <n v="1128299"/>
    <d v="2021-02-23T00:00:00"/>
    <x v="6"/>
    <s v="Ouest"/>
    <s v="Idaho"/>
    <s v="Boise"/>
    <x v="1"/>
    <n v="40"/>
    <n v="375"/>
    <n v="150000"/>
    <n v="60000"/>
    <n v="0.4"/>
    <s v="En ligne"/>
  </r>
  <r>
    <s v="Foot Locker"/>
    <n v="1128299"/>
    <d v="2021-02-23T00:00:00"/>
    <x v="6"/>
    <s v="Ouest"/>
    <s v="Idaho"/>
    <s v="Boise"/>
    <x v="2"/>
    <n v="40"/>
    <n v="375"/>
    <n v="150000"/>
    <n v="52500"/>
    <n v="0.35"/>
    <s v="En ligne"/>
  </r>
  <r>
    <s v="Foot Locker"/>
    <n v="1128299"/>
    <d v="2021-02-23T00:00:00"/>
    <x v="6"/>
    <s v="Ouest"/>
    <s v="Arizona"/>
    <s v="Phoenix"/>
    <x v="3"/>
    <n v="40"/>
    <n v="225"/>
    <n v="90000"/>
    <n v="31499.999999999996"/>
    <n v="0.35"/>
    <s v="En ligne"/>
  </r>
  <r>
    <s v="Foot Locker"/>
    <n v="1128299"/>
    <d v="2021-02-23T00:00:00"/>
    <x v="6"/>
    <s v="Ouest"/>
    <s v="Arizona"/>
    <s v="Phoenix"/>
    <x v="4"/>
    <n v="45.000000000000007"/>
    <n v="150"/>
    <n v="67500.000000000015"/>
    <n v="20250.000000000004"/>
    <n v="0.3"/>
    <s v="En ligne"/>
  </r>
  <r>
    <s v="Foot Locker"/>
    <n v="1128299"/>
    <d v="2021-02-23T00:00:00"/>
    <x v="6"/>
    <s v="Ouest"/>
    <s v="Arizona"/>
    <s v="Phoenix"/>
    <x v="5"/>
    <n v="40"/>
    <n v="350"/>
    <n v="140000"/>
    <n v="35000"/>
    <n v="0.25"/>
    <s v="En ligne"/>
  </r>
  <r>
    <s v="Foot Locker"/>
    <n v="1128299"/>
    <d v="2021-03-22T00:00:00"/>
    <x v="5"/>
    <s v="Ouest"/>
    <s v="Arizona"/>
    <s v="Phoenix"/>
    <x v="0"/>
    <n v="40"/>
    <n v="500"/>
    <n v="200000"/>
    <n v="70000"/>
    <n v="0.35"/>
    <s v="En ligne"/>
  </r>
  <r>
    <s v="Foot Locker"/>
    <n v="1128299"/>
    <d v="2021-03-22T00:00:00"/>
    <x v="5"/>
    <s v="Ouest"/>
    <s v="Arizona"/>
    <s v="Phoenix"/>
    <x v="1"/>
    <n v="50"/>
    <n v="350"/>
    <n v="175000"/>
    <n v="70000"/>
    <n v="0.4"/>
    <s v="En ligne"/>
  </r>
  <r>
    <s v="Foot Locker"/>
    <n v="1128299"/>
    <d v="2021-03-22T00:00:00"/>
    <x v="5"/>
    <s v="Ouest"/>
    <s v="Arizona"/>
    <s v="Phoenix"/>
    <x v="2"/>
    <n v="50"/>
    <n v="350"/>
    <n v="175000"/>
    <n v="61249.999999999993"/>
    <n v="0.35"/>
    <s v="En ligne"/>
  </r>
  <r>
    <s v="Foot Locker"/>
    <n v="1128299"/>
    <d v="2021-03-22T00:00:00"/>
    <x v="5"/>
    <s v="Ouest"/>
    <s v="Arizona"/>
    <s v="Phoenix"/>
    <x v="3"/>
    <n v="50"/>
    <n v="225"/>
    <n v="112500"/>
    <n v="39375"/>
    <n v="0.35"/>
    <s v="En ligne"/>
  </r>
  <r>
    <s v="Foot Locker"/>
    <n v="1128299"/>
    <d v="2021-03-22T00:00:00"/>
    <x v="5"/>
    <s v="Ouest"/>
    <s v="Arizona"/>
    <s v="Phoenix"/>
    <x v="4"/>
    <n v="55.000000000000007"/>
    <n v="125"/>
    <n v="68750.000000000015"/>
    <n v="20625.000000000004"/>
    <n v="0.3"/>
    <s v="En ligne"/>
  </r>
  <r>
    <s v="Foot Locker"/>
    <n v="1128299"/>
    <d v="2021-03-22T00:00:00"/>
    <x v="5"/>
    <s v="Ouest"/>
    <s v="Arizona"/>
    <s v="Phoenix"/>
    <x v="5"/>
    <n v="50"/>
    <n v="325"/>
    <n v="162500"/>
    <n v="40625"/>
    <n v="0.25"/>
    <s v="En ligne"/>
  </r>
  <r>
    <s v="Foot Locker"/>
    <n v="1128299"/>
    <d v="2021-04-23T00:00:00"/>
    <x v="2"/>
    <s v="Ouest"/>
    <s v="Arizona"/>
    <s v="Phoenix"/>
    <x v="0"/>
    <n v="50"/>
    <n v="500"/>
    <n v="250000"/>
    <n v="87500"/>
    <n v="0.35"/>
    <s v="En ligne"/>
  </r>
  <r>
    <s v="Foot Locker"/>
    <n v="1128299"/>
    <d v="2021-04-23T00:00:00"/>
    <x v="2"/>
    <s v="Ouest"/>
    <s v="Arizona"/>
    <s v="Phoenix"/>
    <x v="1"/>
    <n v="55.000000000000007"/>
    <n v="300"/>
    <n v="165000.00000000003"/>
    <n v="66000.000000000015"/>
    <n v="0.4"/>
    <s v="En ligne"/>
  </r>
  <r>
    <s v="Foot Locker"/>
    <n v="1128299"/>
    <d v="2021-04-23T00:00:00"/>
    <x v="2"/>
    <s v="Ouest"/>
    <s v="Arizona"/>
    <s v="Phoenix"/>
    <x v="2"/>
    <n v="55.000000000000007"/>
    <n v="350"/>
    <n v="192500.00000000003"/>
    <n v="67375"/>
    <n v="0.35"/>
    <s v="En ligne"/>
  </r>
  <r>
    <s v="Foot Locker"/>
    <n v="1128299"/>
    <d v="2021-04-23T00:00:00"/>
    <x v="2"/>
    <s v="Ouest"/>
    <s v="Arizona"/>
    <s v="Phoenix"/>
    <x v="3"/>
    <n v="50"/>
    <n v="250"/>
    <n v="125000"/>
    <n v="43750"/>
    <n v="0.35"/>
    <s v="En ligne"/>
  </r>
  <r>
    <s v="Foot Locker"/>
    <n v="1128299"/>
    <d v="2021-04-23T00:00:00"/>
    <x v="2"/>
    <s v="Ouest"/>
    <s v="Arizona"/>
    <s v="Phoenix"/>
    <x v="4"/>
    <n v="55.000000000000007"/>
    <n v="150"/>
    <n v="82500.000000000015"/>
    <n v="24750.000000000004"/>
    <n v="0.3"/>
    <s v="En ligne"/>
  </r>
  <r>
    <s v="Foot Locker"/>
    <n v="1128299"/>
    <d v="2021-04-23T00:00:00"/>
    <x v="2"/>
    <s v="Ouest"/>
    <s v="Arizona"/>
    <s v="Phoenix"/>
    <x v="5"/>
    <n v="70"/>
    <n v="325"/>
    <n v="227500"/>
    <n v="56875"/>
    <n v="0.25"/>
    <s v="En ligne"/>
  </r>
  <r>
    <s v="Foot Locker"/>
    <n v="1128299"/>
    <d v="2021-05-24T00:00:00"/>
    <x v="5"/>
    <s v="Ouest"/>
    <s v="Arizona"/>
    <s v="Phoenix"/>
    <x v="0"/>
    <n v="50"/>
    <n v="525"/>
    <n v="262500"/>
    <n v="91875"/>
    <n v="0.35"/>
    <s v="En ligne"/>
  </r>
  <r>
    <s v="Foot Locker"/>
    <n v="1128299"/>
    <d v="2021-05-24T00:00:00"/>
    <x v="5"/>
    <s v="Ouest"/>
    <s v="Arizona"/>
    <s v="Phoenix"/>
    <x v="1"/>
    <n v="55.000000000000007"/>
    <n v="375"/>
    <n v="206250.00000000003"/>
    <n v="82500.000000000015"/>
    <n v="0.4"/>
    <s v="En ligne"/>
  </r>
  <r>
    <s v="Foot Locker"/>
    <n v="1128299"/>
    <d v="2021-05-24T00:00:00"/>
    <x v="5"/>
    <s v="Ouest"/>
    <s v="Arizona"/>
    <s v="Phoenix"/>
    <x v="2"/>
    <n v="55.000000000000007"/>
    <n v="400"/>
    <n v="220000.00000000003"/>
    <n v="77000"/>
    <n v="0.35"/>
    <s v="En ligne"/>
  </r>
  <r>
    <s v="Foot Locker"/>
    <n v="1128299"/>
    <d v="2021-05-24T00:00:00"/>
    <x v="5"/>
    <s v="Ouest"/>
    <s v="Arizona"/>
    <s v="Phoenix"/>
    <x v="3"/>
    <n v="50"/>
    <n v="300"/>
    <n v="150000"/>
    <n v="52500"/>
    <n v="0.35"/>
    <s v="En ligne"/>
  </r>
  <r>
    <s v="Foot Locker"/>
    <n v="1128299"/>
    <d v="2021-05-24T00:00:00"/>
    <x v="5"/>
    <s v="Ouest"/>
    <s v="Arizona"/>
    <s v="Phoenix"/>
    <x v="4"/>
    <n v="55.000000000000007"/>
    <n v="200"/>
    <n v="110000.00000000001"/>
    <n v="33000"/>
    <n v="0.3"/>
    <s v="En ligne"/>
  </r>
  <r>
    <s v="Foot Locker"/>
    <n v="1128299"/>
    <d v="2021-05-24T00:00:00"/>
    <x v="5"/>
    <s v="Ouest"/>
    <s v="Arizona"/>
    <s v="Phoenix"/>
    <x v="5"/>
    <n v="70"/>
    <n v="375"/>
    <n v="262500"/>
    <n v="65625"/>
    <n v="0.25"/>
    <s v="En ligne"/>
  </r>
  <r>
    <s v="Foot Locker"/>
    <n v="1128299"/>
    <d v="2021-06-23T00:00:00"/>
    <x v="0"/>
    <s v="Ouest"/>
    <s v="Arizona"/>
    <s v="Phoenix"/>
    <x v="0"/>
    <n v="50"/>
    <n v="625"/>
    <n v="312500"/>
    <n v="109375"/>
    <n v="0.35"/>
    <s v="En ligne"/>
  </r>
  <r>
    <s v="Foot Locker"/>
    <n v="1128299"/>
    <d v="2021-06-23T00:00:00"/>
    <x v="0"/>
    <s v="Ouest"/>
    <s v="Arizona"/>
    <s v="Phoenix"/>
    <x v="1"/>
    <n v="55.000000000000007"/>
    <n v="475"/>
    <n v="261250.00000000003"/>
    <n v="104500.00000000001"/>
    <n v="0.4"/>
    <s v="En ligne"/>
  </r>
  <r>
    <s v="Foot Locker"/>
    <n v="1128299"/>
    <d v="2021-06-23T00:00:00"/>
    <x v="0"/>
    <s v="Ouest"/>
    <s v="Arizona"/>
    <s v="Phoenix"/>
    <x v="2"/>
    <n v="55.000000000000007"/>
    <n v="475"/>
    <n v="261250.00000000003"/>
    <n v="91437.5"/>
    <n v="0.35"/>
    <s v="En ligne"/>
  </r>
  <r>
    <s v="Foot Locker"/>
    <n v="1128299"/>
    <d v="2021-06-23T00:00:00"/>
    <x v="0"/>
    <s v="Ouest"/>
    <s v="Arizona"/>
    <s v="Phoenix"/>
    <x v="3"/>
    <n v="50"/>
    <n v="350"/>
    <n v="175000"/>
    <n v="61249.999999999993"/>
    <n v="0.35"/>
    <s v="En ligne"/>
  </r>
  <r>
    <s v="Foot Locker"/>
    <n v="1128299"/>
    <d v="2021-06-23T00:00:00"/>
    <x v="0"/>
    <s v="Ouest"/>
    <s v="Arizona"/>
    <s v="Phoenix"/>
    <x v="4"/>
    <n v="55.000000000000007"/>
    <n v="225"/>
    <n v="123750.00000000001"/>
    <n v="37125"/>
    <n v="0.3"/>
    <s v="En ligne"/>
  </r>
  <r>
    <s v="Foot Locker"/>
    <n v="1128299"/>
    <d v="2021-06-23T00:00:00"/>
    <x v="0"/>
    <s v="Ouest"/>
    <s v="Arizona"/>
    <s v="Phoenix"/>
    <x v="5"/>
    <n v="70"/>
    <n v="525"/>
    <n v="367500"/>
    <n v="91875"/>
    <n v="0.25"/>
    <s v="En ligne"/>
  </r>
  <r>
    <s v="Foot Locker"/>
    <n v="1128299"/>
    <d v="2021-07-22T00:00:00"/>
    <x v="1"/>
    <s v="Ouest"/>
    <s v="Arizona"/>
    <s v="Phoenix"/>
    <x v="0"/>
    <n v="50"/>
    <n v="675"/>
    <n v="337500"/>
    <n v="118124.99999999999"/>
    <n v="0.35"/>
    <s v="En ligne"/>
  </r>
  <r>
    <s v="Foot Locker"/>
    <n v="1128299"/>
    <d v="2021-07-22T00:00:00"/>
    <x v="1"/>
    <s v="Ouest"/>
    <s v="Arizona"/>
    <s v="Phoenix"/>
    <x v="1"/>
    <n v="55.000000000000007"/>
    <n v="525"/>
    <n v="288750.00000000006"/>
    <n v="115500.00000000003"/>
    <n v="0.4"/>
    <s v="En ligne"/>
  </r>
  <r>
    <s v="Foot Locker"/>
    <n v="1128299"/>
    <d v="2021-07-22T00:00:00"/>
    <x v="1"/>
    <s v="Ouest"/>
    <s v="Arizona"/>
    <s v="Phoenix"/>
    <x v="2"/>
    <n v="55.000000000000007"/>
    <n v="475"/>
    <n v="261250.00000000003"/>
    <n v="91437.5"/>
    <n v="0.35"/>
    <s v="En ligne"/>
  </r>
  <r>
    <s v="Foot Locker"/>
    <n v="1128299"/>
    <d v="2021-07-22T00:00:00"/>
    <x v="1"/>
    <s v="Ouest"/>
    <s v="Arizona"/>
    <s v="Phoenix"/>
    <x v="3"/>
    <n v="50"/>
    <n v="375"/>
    <n v="187500"/>
    <n v="65625"/>
    <n v="0.35"/>
    <s v="En ligne"/>
  </r>
  <r>
    <s v="Foot Locker"/>
    <n v="1128299"/>
    <d v="2021-07-22T00:00:00"/>
    <x v="1"/>
    <s v="Ouest"/>
    <s v="Arizona"/>
    <s v="Phoenix"/>
    <x v="4"/>
    <n v="55.000000000000007"/>
    <n v="425"/>
    <n v="233750.00000000003"/>
    <n v="70125"/>
    <n v="0.3"/>
    <s v="En ligne"/>
  </r>
  <r>
    <s v="Foot Locker"/>
    <n v="1128299"/>
    <d v="2021-07-22T00:00:00"/>
    <x v="1"/>
    <s v="Ouest"/>
    <s v="Arizona"/>
    <s v="Phoenix"/>
    <x v="5"/>
    <n v="70"/>
    <n v="425"/>
    <n v="297500"/>
    <n v="74375"/>
    <n v="0.25"/>
    <s v="En ligne"/>
  </r>
  <r>
    <s v="Foot Locker"/>
    <n v="1128299"/>
    <d v="2021-08-23T00:00:00"/>
    <x v="5"/>
    <s v="Ouest"/>
    <s v="Arizona"/>
    <s v="Phoenix"/>
    <x v="0"/>
    <n v="55.000000000000007"/>
    <n v="625"/>
    <n v="343750.00000000006"/>
    <n v="120312.50000000001"/>
    <n v="0.35"/>
    <s v="En ligne"/>
  </r>
  <r>
    <s v="Foot Locker"/>
    <n v="1128299"/>
    <d v="2021-08-23T00:00:00"/>
    <x v="5"/>
    <s v="Ouest"/>
    <s v="Arizona"/>
    <s v="Phoenix"/>
    <x v="1"/>
    <n v="60.000000000000007"/>
    <n v="575"/>
    <n v="345000.00000000006"/>
    <n v="138000.00000000003"/>
    <n v="0.4"/>
    <s v="En ligne"/>
  </r>
  <r>
    <s v="Foot Locker"/>
    <n v="1128299"/>
    <d v="2021-08-23T00:00:00"/>
    <x v="5"/>
    <s v="Ouest"/>
    <s v="Arizona"/>
    <s v="Phoenix"/>
    <x v="2"/>
    <n v="55.000000000000007"/>
    <n v="450"/>
    <n v="247500.00000000003"/>
    <n v="86625"/>
    <n v="0.35"/>
    <s v="En ligne"/>
  </r>
  <r>
    <s v="Foot Locker"/>
    <n v="1128299"/>
    <d v="2021-08-23T00:00:00"/>
    <x v="5"/>
    <s v="Ouest"/>
    <s v="Arizona"/>
    <s v="Phoenix"/>
    <x v="3"/>
    <n v="55.000000000000007"/>
    <n v="400"/>
    <n v="220000.00000000003"/>
    <n v="77000"/>
    <n v="0.35"/>
    <s v="En ligne"/>
  </r>
  <r>
    <s v="Foot Locker"/>
    <n v="1128299"/>
    <d v="2021-08-23T00:00:00"/>
    <x v="5"/>
    <s v="Ouest"/>
    <s v="Arizona"/>
    <s v="Phoenix"/>
    <x v="4"/>
    <n v="65"/>
    <n v="400"/>
    <n v="260000"/>
    <n v="78000"/>
    <n v="0.3"/>
    <s v="En ligne"/>
  </r>
  <r>
    <s v="Foot Locker"/>
    <n v="1128299"/>
    <d v="2021-08-23T00:00:00"/>
    <x v="5"/>
    <s v="Ouest"/>
    <s v="Arizona"/>
    <s v="Phoenix"/>
    <x v="5"/>
    <n v="70"/>
    <n v="375"/>
    <n v="262500"/>
    <n v="65625"/>
    <n v="0.25"/>
    <s v="En ligne"/>
  </r>
  <r>
    <s v="Foot Locker"/>
    <n v="1128299"/>
    <d v="2021-09-24T00:00:00"/>
    <x v="2"/>
    <s v="Ouest"/>
    <s v="Arizona"/>
    <s v="Phoenix"/>
    <x v="0"/>
    <n v="45.000000000000007"/>
    <n v="575"/>
    <n v="258750.00000000003"/>
    <n v="90562.5"/>
    <n v="0.35"/>
    <s v="En ligne"/>
  </r>
  <r>
    <s v="Foot Locker"/>
    <n v="1128299"/>
    <d v="2021-09-24T00:00:00"/>
    <x v="2"/>
    <s v="Ouest"/>
    <s v="Arizona"/>
    <s v="Phoenix"/>
    <x v="1"/>
    <n v="50.000000000000014"/>
    <n v="575"/>
    <n v="287500.00000000006"/>
    <n v="115000.00000000003"/>
    <n v="0.4"/>
    <s v="En ligne"/>
  </r>
  <r>
    <s v="Foot Locker"/>
    <n v="1128299"/>
    <d v="2021-09-24T00:00:00"/>
    <x v="2"/>
    <s v="Ouest"/>
    <s v="Arizona"/>
    <s v="Phoenix"/>
    <x v="2"/>
    <n v="45.000000000000007"/>
    <n v="425"/>
    <n v="191250.00000000003"/>
    <n v="66937.5"/>
    <n v="0.35"/>
    <s v="En ligne"/>
  </r>
  <r>
    <s v="Foot Locker"/>
    <n v="1128299"/>
    <d v="2021-09-24T00:00:00"/>
    <x v="2"/>
    <s v="Ouest"/>
    <s v="Arizona"/>
    <s v="Phoenix"/>
    <x v="3"/>
    <n v="45.000000000000007"/>
    <n v="375"/>
    <n v="168750.00000000003"/>
    <n v="59062.500000000007"/>
    <n v="0.35"/>
    <s v="En ligne"/>
  </r>
  <r>
    <s v="Foot Locker"/>
    <n v="1128299"/>
    <d v="2021-09-24T00:00:00"/>
    <x v="2"/>
    <s v="Ouest"/>
    <s v="Arizona"/>
    <s v="Phoenix"/>
    <x v="4"/>
    <n v="55.000000000000007"/>
    <n v="375"/>
    <n v="206250.00000000003"/>
    <n v="61875.000000000007"/>
    <n v="0.3"/>
    <s v="En ligne"/>
  </r>
  <r>
    <s v="Foot Locker"/>
    <n v="1128299"/>
    <d v="2021-09-24T00:00:00"/>
    <x v="2"/>
    <s v="Ouest"/>
    <s v="Arizona"/>
    <s v="Phoenix"/>
    <x v="5"/>
    <n v="60.000000000000007"/>
    <n v="425"/>
    <n v="255000.00000000003"/>
    <n v="63750.000000000007"/>
    <n v="0.25"/>
    <s v="En ligne"/>
  </r>
  <r>
    <s v="Foot Locker"/>
    <n v="1128299"/>
    <d v="2021-10-23T00:00:00"/>
    <x v="3"/>
    <s v="Ouest"/>
    <s v="Arizona"/>
    <s v="Phoenix"/>
    <x v="0"/>
    <n v="45.000000000000007"/>
    <n v="500"/>
    <n v="225000.00000000003"/>
    <n v="78750"/>
    <n v="0.35"/>
    <s v="En ligne"/>
  </r>
  <r>
    <s v="Foot Locker"/>
    <n v="1128299"/>
    <d v="2021-10-23T00:00:00"/>
    <x v="3"/>
    <s v="Ouest"/>
    <s v="Arizona"/>
    <s v="Phoenix"/>
    <x v="1"/>
    <n v="50.000000000000014"/>
    <n v="500"/>
    <n v="250000.00000000006"/>
    <n v="100000.00000000003"/>
    <n v="0.4"/>
    <s v="En ligne"/>
  </r>
  <r>
    <s v="Foot Locker"/>
    <n v="1128299"/>
    <d v="2021-10-23T00:00:00"/>
    <x v="3"/>
    <s v="Ouest"/>
    <s v="Arizona"/>
    <s v="Phoenix"/>
    <x v="2"/>
    <n v="45.000000000000007"/>
    <n v="325"/>
    <n v="146250.00000000003"/>
    <n v="51187.500000000007"/>
    <n v="0.35"/>
    <s v="En ligne"/>
  </r>
  <r>
    <s v="Foot Locker"/>
    <n v="1128299"/>
    <d v="2021-10-23T00:00:00"/>
    <x v="3"/>
    <s v="Ouest"/>
    <s v="Arizona"/>
    <s v="Phoenix"/>
    <x v="3"/>
    <n v="45.000000000000007"/>
    <n v="300"/>
    <n v="135000.00000000003"/>
    <n v="47250.000000000007"/>
    <n v="0.35"/>
    <s v="En ligne"/>
  </r>
  <r>
    <s v="Foot Locker"/>
    <n v="1128299"/>
    <d v="2021-10-23T00:00:00"/>
    <x v="3"/>
    <s v="Ouest"/>
    <s v="Arizona"/>
    <s v="Phoenix"/>
    <x v="4"/>
    <n v="55.000000000000007"/>
    <n v="275"/>
    <n v="151250.00000000003"/>
    <n v="45375.000000000007"/>
    <n v="0.3"/>
    <s v="En ligne"/>
  </r>
  <r>
    <s v="Foot Locker"/>
    <n v="1128299"/>
    <d v="2021-10-23T00:00:00"/>
    <x v="3"/>
    <s v="Ouest"/>
    <s v="Arizona"/>
    <s v="Phoenix"/>
    <x v="5"/>
    <n v="60.000000000000007"/>
    <n v="325"/>
    <n v="195000.00000000003"/>
    <n v="48750.000000000007"/>
    <n v="0.25"/>
    <s v="En ligne"/>
  </r>
  <r>
    <s v="Foot Locker"/>
    <n v="1128299"/>
    <d v="2021-11-23T00:00:00"/>
    <x v="6"/>
    <s v="Ouest"/>
    <s v="Arizona"/>
    <s v="Phoenix"/>
    <x v="0"/>
    <n v="45.000000000000007"/>
    <n v="500"/>
    <n v="225000.00000000003"/>
    <n v="78750"/>
    <n v="0.35"/>
    <s v="En ligne"/>
  </r>
  <r>
    <s v="Foot Locker"/>
    <n v="1128299"/>
    <d v="2021-11-23T00:00:00"/>
    <x v="6"/>
    <s v="Ouest"/>
    <s v="Arizona"/>
    <s v="Phoenix"/>
    <x v="1"/>
    <n v="50.000000000000014"/>
    <n v="525"/>
    <n v="262500.00000000006"/>
    <n v="105000.00000000003"/>
    <n v="0.4"/>
    <s v="En ligne"/>
  </r>
  <r>
    <s v="Foot Locker"/>
    <n v="1128299"/>
    <d v="2021-11-23T00:00:00"/>
    <x v="6"/>
    <s v="Ouest"/>
    <s v="Arizona"/>
    <s v="Phoenix"/>
    <x v="2"/>
    <n v="45.000000000000007"/>
    <n v="375"/>
    <n v="168750.00000000003"/>
    <n v="59062.500000000007"/>
    <n v="0.35"/>
    <s v="En ligne"/>
  </r>
  <r>
    <s v="Foot Locker"/>
    <n v="1128299"/>
    <d v="2021-11-23T00:00:00"/>
    <x v="6"/>
    <s v="Ouest"/>
    <s v="Arizona"/>
    <s v="Phoenix"/>
    <x v="3"/>
    <n v="45.000000000000007"/>
    <n v="350"/>
    <n v="157500.00000000003"/>
    <n v="55125.000000000007"/>
    <n v="0.35"/>
    <s v="En ligne"/>
  </r>
  <r>
    <s v="Foot Locker"/>
    <n v="1128299"/>
    <d v="2021-11-23T00:00:00"/>
    <x v="6"/>
    <s v="Ouest"/>
    <s v="Arizona"/>
    <s v="Phoenix"/>
    <x v="4"/>
    <n v="55.000000000000007"/>
    <n v="300"/>
    <n v="165000.00000000003"/>
    <n v="49500.000000000007"/>
    <n v="0.3"/>
    <s v="En ligne"/>
  </r>
  <r>
    <s v="Foot Locker"/>
    <n v="1128299"/>
    <d v="2021-11-23T00:00:00"/>
    <x v="6"/>
    <s v="Ouest"/>
    <s v="Arizona"/>
    <s v="Phoenix"/>
    <x v="5"/>
    <n v="60.000000000000007"/>
    <n v="425"/>
    <n v="255000.00000000003"/>
    <n v="63750.000000000007"/>
    <n v="0.25"/>
    <s v="En ligne"/>
  </r>
  <r>
    <s v="Foot Locker"/>
    <n v="1128299"/>
    <d v="2021-12-22T00:00:00"/>
    <x v="0"/>
    <s v="Ouest"/>
    <s v="Arizona"/>
    <s v="Phoenix"/>
    <x v="0"/>
    <n v="45.000000000000007"/>
    <n v="625"/>
    <n v="281250.00000000006"/>
    <n v="98437.500000000015"/>
    <n v="0.35"/>
    <s v="En ligne"/>
  </r>
  <r>
    <s v="Foot Locker"/>
    <n v="1128299"/>
    <d v="2021-12-22T00:00:00"/>
    <x v="0"/>
    <s v="Ouest"/>
    <s v="Arizona"/>
    <s v="Phoenix"/>
    <x v="1"/>
    <n v="50.000000000000014"/>
    <n v="625"/>
    <n v="312500.00000000012"/>
    <n v="125000.00000000006"/>
    <n v="0.4"/>
    <s v="En ligne"/>
  </r>
  <r>
    <s v="Kohl's"/>
    <n v="1128299"/>
    <d v="2021-12-22T00:00:00"/>
    <x v="0"/>
    <s v="Ouest"/>
    <s v="Arizona"/>
    <s v="Phoenix"/>
    <x v="2"/>
    <n v="45.000000000000007"/>
    <n v="425"/>
    <n v="191250.00000000003"/>
    <n v="66937.5"/>
    <n v="0.35"/>
    <s v="En ligne"/>
  </r>
  <r>
    <s v="Kohl's"/>
    <n v="1128299"/>
    <d v="2021-12-22T00:00:00"/>
    <x v="0"/>
    <s v="Ouest"/>
    <s v="Arizona"/>
    <s v="Phoenix"/>
    <x v="3"/>
    <n v="45.000000000000007"/>
    <n v="425"/>
    <n v="191250.00000000003"/>
    <n v="66937.5"/>
    <n v="0.35"/>
    <s v="En ligne"/>
  </r>
  <r>
    <s v="Kohl's"/>
    <n v="1128299"/>
    <d v="2021-12-22T00:00:00"/>
    <x v="0"/>
    <s v="Ouest"/>
    <s v="Arizona"/>
    <s v="Phoenix"/>
    <x v="4"/>
    <n v="55.000000000000007"/>
    <n v="350"/>
    <n v="192500.00000000003"/>
    <n v="57750.000000000007"/>
    <n v="0.3"/>
    <s v="En ligne"/>
  </r>
  <r>
    <s v="Kohl's"/>
    <n v="1128299"/>
    <d v="2021-12-22T00:00:00"/>
    <x v="0"/>
    <s v="Ouest"/>
    <s v="Arizona"/>
    <s v="Phoenix"/>
    <x v="5"/>
    <n v="60.000000000000007"/>
    <n v="450"/>
    <n v="270000.00000000006"/>
    <n v="67500.000000000015"/>
    <n v="0.25"/>
    <s v="En ligne"/>
  </r>
  <r>
    <s v="Kohl's"/>
    <n v="1128299"/>
    <d v="2021-01-26T00:00:00"/>
    <x v="6"/>
    <s v="Ouest"/>
    <s v="Arizona"/>
    <s v="Phoenix"/>
    <x v="0"/>
    <n v="34.999999999999993"/>
    <n v="475"/>
    <n v="166249.99999999997"/>
    <n v="58187.499999999985"/>
    <n v="0.35"/>
    <s v="En ligne"/>
  </r>
  <r>
    <s v="Kohl's"/>
    <n v="1128299"/>
    <d v="2021-01-26T00:00:00"/>
    <x v="6"/>
    <s v="Ouest"/>
    <s v="Arizona"/>
    <s v="Phoenix"/>
    <x v="1"/>
    <n v="45"/>
    <n v="475"/>
    <n v="213750"/>
    <n v="85500"/>
    <n v="0.4"/>
    <s v="En ligne"/>
  </r>
  <r>
    <s v="Kohl's"/>
    <n v="1128299"/>
    <d v="2021-01-26T00:00:00"/>
    <x v="6"/>
    <s v="Ouest"/>
    <s v="Arizona"/>
    <s v="Phoenix"/>
    <x v="2"/>
    <n v="45"/>
    <n v="475"/>
    <n v="213750"/>
    <n v="74812.5"/>
    <n v="0.35"/>
    <s v="En ligne"/>
  </r>
  <r>
    <s v="Kohl's"/>
    <n v="1128299"/>
    <d v="2021-01-26T00:00:00"/>
    <x v="6"/>
    <s v="Ouest"/>
    <s v="Arizona"/>
    <s v="Phoenix"/>
    <x v="3"/>
    <n v="45"/>
    <n v="325"/>
    <n v="146250"/>
    <n v="51187.5"/>
    <n v="0.35"/>
    <s v="En ligne"/>
  </r>
  <r>
    <s v="Kohl's"/>
    <n v="1128299"/>
    <d v="2021-01-26T00:00:00"/>
    <x v="6"/>
    <s v="Ouest"/>
    <s v="Arizona"/>
    <s v="Phoenix"/>
    <x v="4"/>
    <n v="50.000000000000014"/>
    <n v="275"/>
    <n v="137500.00000000003"/>
    <n v="41250.000000000007"/>
    <n v="0.3"/>
    <s v="En ligne"/>
  </r>
  <r>
    <s v="Kohl's"/>
    <n v="1128299"/>
    <d v="2021-01-26T00:00:00"/>
    <x v="6"/>
    <s v="Ouest"/>
    <s v="Arizona"/>
    <s v="Phoenix"/>
    <x v="5"/>
    <n v="45"/>
    <n v="475"/>
    <n v="213750"/>
    <n v="53437.5"/>
    <n v="0.25"/>
    <s v="En ligne"/>
  </r>
  <r>
    <s v="Kohl's"/>
    <n v="1128299"/>
    <d v="2021-02-26T00:00:00"/>
    <x v="2"/>
    <s v="Ouest"/>
    <s v="Arizona"/>
    <s v="Phoenix"/>
    <x v="0"/>
    <n v="34.999999999999993"/>
    <n v="525"/>
    <n v="183749.99999999997"/>
    <n v="64312.499999999985"/>
    <n v="0.35"/>
    <s v="En ligne"/>
  </r>
  <r>
    <s v="Kohl's"/>
    <n v="1128299"/>
    <d v="2021-02-26T00:00:00"/>
    <x v="2"/>
    <s v="Ouest"/>
    <s v="Arizona"/>
    <s v="Phoenix"/>
    <x v="1"/>
    <n v="45"/>
    <n v="425"/>
    <n v="191250"/>
    <n v="76500"/>
    <n v="0.4"/>
    <s v="En ligne"/>
  </r>
  <r>
    <s v="Kohl's"/>
    <n v="1128299"/>
    <d v="2021-02-26T00:00:00"/>
    <x v="2"/>
    <s v="Ouest"/>
    <s v="Arizona"/>
    <s v="Phoenix"/>
    <x v="2"/>
    <n v="45"/>
    <n v="425"/>
    <n v="191250"/>
    <n v="66937.5"/>
    <n v="0.35"/>
    <s v="En ligne"/>
  </r>
  <r>
    <s v="Kohl's"/>
    <n v="1128299"/>
    <d v="2021-02-26T00:00:00"/>
    <x v="2"/>
    <s v="Ouest"/>
    <s v="New Mexico"/>
    <s v="Albuquerque"/>
    <x v="3"/>
    <n v="45"/>
    <n v="275"/>
    <n v="123750"/>
    <n v="43312.5"/>
    <n v="0.35"/>
    <s v="En ligne"/>
  </r>
  <r>
    <s v="Kohl's"/>
    <n v="1128299"/>
    <d v="2021-02-26T00:00:00"/>
    <x v="2"/>
    <s v="Ouest"/>
    <s v="New Mexico"/>
    <s v="Albuquerque"/>
    <x v="4"/>
    <n v="50.000000000000014"/>
    <n v="200"/>
    <n v="100000.00000000003"/>
    <n v="30000.000000000007"/>
    <n v="0.3"/>
    <s v="En ligne"/>
  </r>
  <r>
    <s v="Kohl's"/>
    <n v="1128299"/>
    <d v="2021-02-26T00:00:00"/>
    <x v="2"/>
    <s v="Ouest"/>
    <s v="New Mexico"/>
    <s v="Albuquerque"/>
    <x v="5"/>
    <n v="45"/>
    <n v="400"/>
    <n v="180000"/>
    <n v="45000"/>
    <n v="0.25"/>
    <s v="En ligne"/>
  </r>
  <r>
    <s v="Kohl's"/>
    <n v="1128299"/>
    <d v="2021-03-25T00:00:00"/>
    <x v="1"/>
    <s v="Ouest"/>
    <s v="New Mexico"/>
    <s v="Albuquerque"/>
    <x v="0"/>
    <n v="45"/>
    <n v="550"/>
    <n v="247500"/>
    <n v="86625"/>
    <n v="0.35"/>
    <s v="En ligne"/>
  </r>
  <r>
    <s v="Kohl's"/>
    <n v="1128299"/>
    <d v="2021-03-25T00:00:00"/>
    <x v="1"/>
    <s v="Ouest"/>
    <s v="New Mexico"/>
    <s v="Albuquerque"/>
    <x v="1"/>
    <n v="55.000000000000007"/>
    <n v="400"/>
    <n v="220000.00000000003"/>
    <n v="88000.000000000015"/>
    <n v="0.4"/>
    <s v="En ligne"/>
  </r>
  <r>
    <s v="Kohl's"/>
    <n v="1128299"/>
    <d v="2021-03-25T00:00:00"/>
    <x v="1"/>
    <s v="Ouest"/>
    <s v="New Mexico"/>
    <s v="Albuquerque"/>
    <x v="2"/>
    <n v="55.000000000000007"/>
    <n v="400"/>
    <n v="220000.00000000003"/>
    <n v="77000"/>
    <n v="0.35"/>
    <s v="En ligne"/>
  </r>
  <r>
    <s v="Kohl's"/>
    <n v="1128299"/>
    <d v="2021-03-25T00:00:00"/>
    <x v="1"/>
    <s v="Ouest"/>
    <s v="New Mexico"/>
    <s v="Albuquerque"/>
    <x v="3"/>
    <n v="55.000000000000007"/>
    <n v="275"/>
    <n v="151250.00000000003"/>
    <n v="52937.500000000007"/>
    <n v="0.35"/>
    <s v="En ligne"/>
  </r>
  <r>
    <s v="Kohl's"/>
    <n v="1128299"/>
    <d v="2021-03-25T00:00:00"/>
    <x v="1"/>
    <s v="Ouest"/>
    <s v="New Mexico"/>
    <s v="Albuquerque"/>
    <x v="4"/>
    <n v="60.000000000000007"/>
    <n v="175"/>
    <n v="105000.00000000001"/>
    <n v="31500.000000000004"/>
    <n v="0.3"/>
    <s v="En ligne"/>
  </r>
  <r>
    <s v="Kohl's"/>
    <n v="1128299"/>
    <d v="2021-03-25T00:00:00"/>
    <x v="1"/>
    <s v="Ouest"/>
    <s v="New Mexico"/>
    <s v="Albuquerque"/>
    <x v="5"/>
    <n v="55.000000000000007"/>
    <n v="375"/>
    <n v="206250.00000000003"/>
    <n v="51562.500000000007"/>
    <n v="0.25"/>
    <s v="En ligne"/>
  </r>
  <r>
    <s v="Kohl's"/>
    <n v="1128299"/>
    <d v="2021-04-26T00:00:00"/>
    <x v="5"/>
    <s v="Ouest"/>
    <s v="New Mexico"/>
    <s v="Albuquerque"/>
    <x v="0"/>
    <n v="55.000000000000007"/>
    <n v="550"/>
    <n v="302500.00000000006"/>
    <n v="105875.00000000001"/>
    <n v="0.35"/>
    <s v="En ligne"/>
  </r>
  <r>
    <s v="Kohl's"/>
    <n v="1128299"/>
    <d v="2021-04-26T00:00:00"/>
    <x v="5"/>
    <s v="Ouest"/>
    <s v="New Mexico"/>
    <s v="Albuquerque"/>
    <x v="1"/>
    <n v="60.000000000000007"/>
    <n v="350"/>
    <n v="210000.00000000003"/>
    <n v="84000.000000000015"/>
    <n v="0.4"/>
    <s v="En ligne"/>
  </r>
  <r>
    <s v="Kohl's"/>
    <n v="1128299"/>
    <d v="2021-04-26T00:00:00"/>
    <x v="5"/>
    <s v="Ouest"/>
    <s v="New Mexico"/>
    <s v="Albuquerque"/>
    <x v="2"/>
    <n v="60.000000000000007"/>
    <n v="400"/>
    <n v="240000.00000000003"/>
    <n v="84000"/>
    <n v="0.35"/>
    <s v="En ligne"/>
  </r>
  <r>
    <s v="Kohl's"/>
    <n v="1128299"/>
    <d v="2021-04-26T00:00:00"/>
    <x v="5"/>
    <s v="Ouest"/>
    <s v="New Mexico"/>
    <s v="Albuquerque"/>
    <x v="3"/>
    <n v="55.000000000000007"/>
    <n v="300"/>
    <n v="165000.00000000003"/>
    <n v="57750.000000000007"/>
    <n v="0.35"/>
    <s v="En ligne"/>
  </r>
  <r>
    <s v="Kohl's"/>
    <n v="1128299"/>
    <d v="2021-04-26T00:00:00"/>
    <x v="5"/>
    <s v="Ouest"/>
    <s v="New Mexico"/>
    <s v="Albuquerque"/>
    <x v="4"/>
    <n v="60.000000000000007"/>
    <n v="200"/>
    <n v="120000.00000000001"/>
    <n v="36000"/>
    <n v="0.3"/>
    <s v="En ligne"/>
  </r>
  <r>
    <s v="Kohl's"/>
    <n v="1128299"/>
    <d v="2021-04-26T00:00:00"/>
    <x v="5"/>
    <s v="Ouest"/>
    <s v="New Mexico"/>
    <s v="Albuquerque"/>
    <x v="5"/>
    <n v="75.000000000000014"/>
    <n v="375"/>
    <n v="281250.00000000006"/>
    <n v="70312.500000000015"/>
    <n v="0.25"/>
    <s v="En ligne"/>
  </r>
  <r>
    <s v="Kohl's"/>
    <n v="1128299"/>
    <d v="2021-05-27T00:00:00"/>
    <x v="1"/>
    <s v="Ouest"/>
    <s v="New Mexico"/>
    <s v="Albuquerque"/>
    <x v="0"/>
    <n v="55.000000000000007"/>
    <n v="575"/>
    <n v="316250.00000000006"/>
    <n v="110687.50000000001"/>
    <n v="0.35"/>
    <s v="En ligne"/>
  </r>
  <r>
    <s v="Kohl's"/>
    <n v="1128299"/>
    <d v="2021-05-27T00:00:00"/>
    <x v="1"/>
    <s v="Ouest"/>
    <s v="New Mexico"/>
    <s v="Albuquerque"/>
    <x v="1"/>
    <n v="60.000000000000007"/>
    <n v="425"/>
    <n v="255000.00000000003"/>
    <n v="102000.00000000001"/>
    <n v="0.4"/>
    <s v="En ligne"/>
  </r>
  <r>
    <s v="Kohl's"/>
    <n v="1128299"/>
    <d v="2021-05-27T00:00:00"/>
    <x v="1"/>
    <s v="Ouest"/>
    <s v="New Mexico"/>
    <s v="Albuquerque"/>
    <x v="2"/>
    <n v="60.000000000000007"/>
    <n v="450"/>
    <n v="270000.00000000006"/>
    <n v="94500.000000000015"/>
    <n v="0.35"/>
    <s v="En ligne"/>
  </r>
  <r>
    <s v="Kohl's"/>
    <n v="1128299"/>
    <d v="2021-05-27T00:00:00"/>
    <x v="1"/>
    <s v="Ouest"/>
    <s v="New Mexico"/>
    <s v="Albuquerque"/>
    <x v="3"/>
    <n v="55.000000000000007"/>
    <n v="350"/>
    <n v="192500.00000000003"/>
    <n v="67375"/>
    <n v="0.35"/>
    <s v="En ligne"/>
  </r>
  <r>
    <s v="Kohl's"/>
    <n v="1128299"/>
    <d v="2021-05-27T00:00:00"/>
    <x v="1"/>
    <s v="Ouest"/>
    <s v="New Mexico"/>
    <s v="Albuquerque"/>
    <x v="4"/>
    <n v="60.000000000000007"/>
    <n v="250"/>
    <n v="150000.00000000003"/>
    <n v="45000.000000000007"/>
    <n v="0.3"/>
    <s v="En ligne"/>
  </r>
  <r>
    <s v="Kohl's"/>
    <n v="1128299"/>
    <d v="2021-05-27T00:00:00"/>
    <x v="1"/>
    <s v="Ouest"/>
    <s v="New Mexico"/>
    <s v="Albuquerque"/>
    <x v="5"/>
    <n v="75.000000000000014"/>
    <n v="425"/>
    <n v="318750.00000000006"/>
    <n v="79687.500000000015"/>
    <n v="0.25"/>
    <s v="En ligne"/>
  </r>
  <r>
    <s v="Kohl's"/>
    <n v="1128299"/>
    <d v="2021-06-26T00:00:00"/>
    <x v="3"/>
    <s v="Ouest"/>
    <s v="New Mexico"/>
    <s v="Albuquerque"/>
    <x v="0"/>
    <n v="55.000000000000007"/>
    <n v="700"/>
    <n v="385000.00000000006"/>
    <n v="134750"/>
    <n v="0.35"/>
    <s v="En ligne"/>
  </r>
  <r>
    <s v="Kohl's"/>
    <n v="1128299"/>
    <d v="2021-06-26T00:00:00"/>
    <x v="3"/>
    <s v="Ouest"/>
    <s v="New Mexico"/>
    <s v="Albuquerque"/>
    <x v="1"/>
    <n v="60.000000000000007"/>
    <n v="550"/>
    <n v="330000.00000000006"/>
    <n v="132000.00000000003"/>
    <n v="0.4"/>
    <s v="En ligne"/>
  </r>
  <r>
    <s v="Kohl's"/>
    <n v="1128299"/>
    <d v="2021-06-26T00:00:00"/>
    <x v="3"/>
    <s v="Ouest"/>
    <s v="New Mexico"/>
    <s v="Albuquerque"/>
    <x v="2"/>
    <n v="60.000000000000007"/>
    <n v="550"/>
    <n v="330000.00000000006"/>
    <n v="115500.00000000001"/>
    <n v="0.35"/>
    <s v="En ligne"/>
  </r>
  <r>
    <s v="Kohl's"/>
    <n v="1128299"/>
    <d v="2021-06-26T00:00:00"/>
    <x v="3"/>
    <s v="Ouest"/>
    <s v="New Mexico"/>
    <s v="Albuquerque"/>
    <x v="3"/>
    <n v="55.000000000000007"/>
    <n v="425"/>
    <n v="233750.00000000003"/>
    <n v="81812.5"/>
    <n v="0.35"/>
    <s v="En ligne"/>
  </r>
  <r>
    <s v="Kohl's"/>
    <n v="1128299"/>
    <d v="2021-06-26T00:00:00"/>
    <x v="3"/>
    <s v="Ouest"/>
    <s v="New Mexico"/>
    <s v="Albuquerque"/>
    <x v="4"/>
    <n v="60.000000000000007"/>
    <n v="300"/>
    <n v="180000.00000000003"/>
    <n v="54000.000000000007"/>
    <n v="0.3"/>
    <s v="En ligne"/>
  </r>
  <r>
    <s v="Kohl's"/>
    <n v="1128299"/>
    <d v="2021-06-26T00:00:00"/>
    <x v="3"/>
    <s v="Ouest"/>
    <s v="New Mexico"/>
    <s v="Albuquerque"/>
    <x v="5"/>
    <n v="75.000000000000014"/>
    <n v="600"/>
    <n v="450000.00000000006"/>
    <n v="112500.00000000001"/>
    <n v="0.25"/>
    <s v="En ligne"/>
  </r>
  <r>
    <s v="Kohl's"/>
    <n v="1128299"/>
    <d v="2021-07-25T00:00:00"/>
    <x v="4"/>
    <s v="Ouest"/>
    <s v="New Mexico"/>
    <s v="Albuquerque"/>
    <x v="0"/>
    <n v="55.000000000000007"/>
    <n v="750"/>
    <n v="412500.00000000006"/>
    <n v="144375"/>
    <n v="0.35"/>
    <s v="En ligne"/>
  </r>
  <r>
    <s v="Kohl's"/>
    <n v="1128299"/>
    <d v="2021-07-25T00:00:00"/>
    <x v="4"/>
    <s v="Ouest"/>
    <s v="New Mexico"/>
    <s v="Albuquerque"/>
    <x v="1"/>
    <n v="60.000000000000007"/>
    <n v="600"/>
    <n v="360000.00000000006"/>
    <n v="144000.00000000003"/>
    <n v="0.4"/>
    <s v="En ligne"/>
  </r>
  <r>
    <s v="Kohl's"/>
    <n v="1128299"/>
    <d v="2021-07-25T00:00:00"/>
    <x v="4"/>
    <s v="Ouest"/>
    <s v="New Mexico"/>
    <s v="Albuquerque"/>
    <x v="2"/>
    <n v="60.000000000000007"/>
    <n v="550"/>
    <n v="330000.00000000006"/>
    <n v="115500.00000000001"/>
    <n v="0.35"/>
    <s v="En ligne"/>
  </r>
  <r>
    <s v="Kohl's"/>
    <n v="1128299"/>
    <d v="2021-07-25T00:00:00"/>
    <x v="4"/>
    <s v="Ouest"/>
    <s v="New Mexico"/>
    <s v="Albuquerque"/>
    <x v="3"/>
    <n v="55.000000000000007"/>
    <n v="450"/>
    <n v="247500.00000000003"/>
    <n v="86625"/>
    <n v="0.35"/>
    <s v="En ligne"/>
  </r>
  <r>
    <s v="Kohl's"/>
    <n v="1128299"/>
    <d v="2021-07-25T00:00:00"/>
    <x v="4"/>
    <s v="Ouest"/>
    <s v="New Mexico"/>
    <s v="Albuquerque"/>
    <x v="4"/>
    <n v="60.000000000000007"/>
    <n v="500"/>
    <n v="300000.00000000006"/>
    <n v="90000.000000000015"/>
    <n v="0.3"/>
    <s v="En ligne"/>
  </r>
  <r>
    <s v="Kohl's"/>
    <n v="1128299"/>
    <d v="2021-07-25T00:00:00"/>
    <x v="4"/>
    <s v="Ouest"/>
    <s v="New Mexico"/>
    <s v="Albuquerque"/>
    <x v="5"/>
    <n v="75.000000000000014"/>
    <n v="500"/>
    <n v="375000.00000000006"/>
    <n v="93750.000000000015"/>
    <n v="0.25"/>
    <s v="En ligne"/>
  </r>
  <r>
    <s v="Kohl's"/>
    <n v="1128299"/>
    <d v="2021-08-26T00:00:00"/>
    <x v="1"/>
    <s v="Ouest"/>
    <s v="New Mexico"/>
    <s v="Albuquerque"/>
    <x v="0"/>
    <n v="60.000000000000007"/>
    <n v="700"/>
    <n v="420000.00000000006"/>
    <n v="147000"/>
    <n v="0.35"/>
    <s v="En ligne"/>
  </r>
  <r>
    <s v="Kohl's"/>
    <n v="1128299"/>
    <d v="2021-08-26T00:00:00"/>
    <x v="1"/>
    <s v="Ouest"/>
    <s v="New Mexico"/>
    <s v="Albuquerque"/>
    <x v="1"/>
    <n v="65.000000000000014"/>
    <n v="650"/>
    <n v="422500.00000000012"/>
    <n v="169000.00000000006"/>
    <n v="0.4"/>
    <s v="En ligne"/>
  </r>
  <r>
    <s v="Kohl's"/>
    <n v="1128299"/>
    <d v="2021-08-26T00:00:00"/>
    <x v="1"/>
    <s v="Ouest"/>
    <s v="New Mexico"/>
    <s v="Albuquerque"/>
    <x v="2"/>
    <n v="60.000000000000007"/>
    <n v="525"/>
    <n v="315000.00000000006"/>
    <n v="110250.00000000001"/>
    <n v="0.35"/>
    <s v="En ligne"/>
  </r>
  <r>
    <s v="Kohl's"/>
    <n v="1128299"/>
    <d v="2021-08-26T00:00:00"/>
    <x v="1"/>
    <s v="Ouest"/>
    <s v="New Mexico"/>
    <s v="Albuquerque"/>
    <x v="3"/>
    <n v="60.000000000000007"/>
    <n v="475"/>
    <n v="285000.00000000006"/>
    <n v="99750.000000000015"/>
    <n v="0.35"/>
    <s v="En ligne"/>
  </r>
  <r>
    <s v="Kohl's"/>
    <n v="1128299"/>
    <d v="2021-08-26T00:00:00"/>
    <x v="1"/>
    <s v="Ouest"/>
    <s v="New Mexico"/>
    <s v="Albuquerque"/>
    <x v="4"/>
    <n v="70"/>
    <n v="475"/>
    <n v="332500"/>
    <n v="99750"/>
    <n v="0.3"/>
    <s v="En ligne"/>
  </r>
  <r>
    <s v="Kohl's"/>
    <n v="1128299"/>
    <d v="2021-08-26T00:00:00"/>
    <x v="1"/>
    <s v="Ouest"/>
    <s v="New Mexico"/>
    <s v="Albuquerque"/>
    <x v="5"/>
    <n v="75.000000000000014"/>
    <n v="450"/>
    <n v="337500.00000000006"/>
    <n v="84375.000000000015"/>
    <n v="0.25"/>
    <s v="En ligne"/>
  </r>
  <r>
    <s v="Kohl's"/>
    <n v="1128299"/>
    <d v="2021-09-27T00:00:00"/>
    <x v="5"/>
    <s v="Ouest"/>
    <s v="New Mexico"/>
    <s v="Albuquerque"/>
    <x v="0"/>
    <n v="50.000000000000014"/>
    <n v="625"/>
    <n v="312500.00000000012"/>
    <n v="109375.00000000003"/>
    <n v="0.35"/>
    <s v="En ligne"/>
  </r>
  <r>
    <s v="Kohl's"/>
    <n v="1128299"/>
    <d v="2021-09-27T00:00:00"/>
    <x v="5"/>
    <s v="Ouest"/>
    <s v="New Mexico"/>
    <s v="Albuquerque"/>
    <x v="1"/>
    <n v="55.000000000000014"/>
    <n v="625"/>
    <n v="343750.00000000012"/>
    <n v="137500.00000000006"/>
    <n v="0.4"/>
    <s v="En ligne"/>
  </r>
  <r>
    <s v="Kohl's"/>
    <n v="1128299"/>
    <d v="2021-09-27T00:00:00"/>
    <x v="5"/>
    <s v="Ouest"/>
    <s v="New Mexico"/>
    <s v="Albuquerque"/>
    <x v="2"/>
    <n v="50.000000000000014"/>
    <n v="475"/>
    <n v="237500.00000000006"/>
    <n v="83125.000000000015"/>
    <n v="0.35"/>
    <s v="En ligne"/>
  </r>
  <r>
    <s v="Kohl's"/>
    <n v="1128299"/>
    <d v="2021-09-27T00:00:00"/>
    <x v="5"/>
    <s v="Ouest"/>
    <s v="New Mexico"/>
    <s v="Albuquerque"/>
    <x v="3"/>
    <n v="50.000000000000014"/>
    <n v="425"/>
    <n v="212500.00000000006"/>
    <n v="74375.000000000015"/>
    <n v="0.35"/>
    <s v="En ligne"/>
  </r>
  <r>
    <s v="Kohl's"/>
    <n v="1128299"/>
    <d v="2021-09-27T00:00:00"/>
    <x v="5"/>
    <s v="Ouest"/>
    <s v="New Mexico"/>
    <s v="Albuquerque"/>
    <x v="4"/>
    <n v="60.000000000000007"/>
    <n v="425"/>
    <n v="255000.00000000003"/>
    <n v="76500"/>
    <n v="0.3"/>
    <s v="En ligne"/>
  </r>
  <r>
    <s v="Kohl's"/>
    <n v="1128299"/>
    <d v="2021-09-27T00:00:00"/>
    <x v="5"/>
    <s v="Ouest"/>
    <s v="New Mexico"/>
    <s v="Albuquerque"/>
    <x v="5"/>
    <n v="65.000000000000014"/>
    <n v="475"/>
    <n v="308750.00000000006"/>
    <n v="77187.500000000015"/>
    <n v="0.25"/>
    <s v="En ligne"/>
  </r>
  <r>
    <s v="Kohl's"/>
    <n v="1128299"/>
    <d v="2021-10-26T00:00:00"/>
    <x v="6"/>
    <s v="Ouest"/>
    <s v="New Mexico"/>
    <s v="Albuquerque"/>
    <x v="0"/>
    <n v="50.000000000000014"/>
    <n v="550"/>
    <n v="275000.00000000006"/>
    <n v="96250.000000000015"/>
    <n v="0.35"/>
    <s v="En ligne"/>
  </r>
  <r>
    <s v="Kohl's"/>
    <n v="1128299"/>
    <d v="2021-10-26T00:00:00"/>
    <x v="6"/>
    <s v="Ouest"/>
    <s v="New Mexico"/>
    <s v="Albuquerque"/>
    <x v="1"/>
    <n v="55.000000000000014"/>
    <n v="550"/>
    <n v="302500.00000000006"/>
    <n v="121000.00000000003"/>
    <n v="0.4"/>
    <s v="En ligne"/>
  </r>
  <r>
    <s v="Kohl's"/>
    <n v="1128299"/>
    <d v="2021-10-26T00:00:00"/>
    <x v="6"/>
    <s v="Ouest"/>
    <s v="New Mexico"/>
    <s v="Albuquerque"/>
    <x v="2"/>
    <n v="50.000000000000014"/>
    <n v="375"/>
    <n v="187500.00000000006"/>
    <n v="65625.000000000015"/>
    <n v="0.35"/>
    <s v="En ligne"/>
  </r>
  <r>
    <s v="Kohl's"/>
    <n v="1128299"/>
    <d v="2021-10-26T00:00:00"/>
    <x v="6"/>
    <s v="Ouest"/>
    <s v="New Mexico"/>
    <s v="Albuquerque"/>
    <x v="3"/>
    <n v="50.000000000000014"/>
    <n v="350"/>
    <n v="175000.00000000006"/>
    <n v="61250.000000000015"/>
    <n v="0.35"/>
    <s v="En ligne"/>
  </r>
  <r>
    <s v="Kohl's"/>
    <n v="1128299"/>
    <d v="2021-10-26T00:00:00"/>
    <x v="6"/>
    <s v="Ouest"/>
    <s v="New Mexico"/>
    <s v="Albuquerque"/>
    <x v="4"/>
    <n v="60.000000000000007"/>
    <n v="325"/>
    <n v="195000.00000000003"/>
    <n v="58500.000000000007"/>
    <n v="0.3"/>
    <s v="En ligne"/>
  </r>
  <r>
    <s v="Kohl's"/>
    <n v="1128299"/>
    <d v="2021-10-26T00:00:00"/>
    <x v="6"/>
    <s v="Ouest"/>
    <s v="New Mexico"/>
    <s v="Albuquerque"/>
    <x v="5"/>
    <n v="75.000000000000014"/>
    <n v="375"/>
    <n v="281250.00000000006"/>
    <n v="70312.500000000015"/>
    <n v="0.25"/>
    <s v="En ligne"/>
  </r>
  <r>
    <s v="Kohl's"/>
    <n v="1128299"/>
    <d v="2021-11-26T00:00:00"/>
    <x v="2"/>
    <s v="Ouest"/>
    <s v="New Mexico"/>
    <s v="Albuquerque"/>
    <x v="0"/>
    <n v="60.000000000000007"/>
    <n v="550"/>
    <n v="330000.00000000006"/>
    <n v="115500.00000000001"/>
    <n v="0.35"/>
    <s v="En ligne"/>
  </r>
  <r>
    <s v="Kohl's"/>
    <n v="1128299"/>
    <d v="2021-11-26T00:00:00"/>
    <x v="2"/>
    <s v="Ouest"/>
    <s v="New Mexico"/>
    <s v="Albuquerque"/>
    <x v="1"/>
    <n v="65.000000000000014"/>
    <n v="600"/>
    <n v="390000.00000000006"/>
    <n v="156000.00000000003"/>
    <n v="0.4"/>
    <s v="En ligne"/>
  </r>
  <r>
    <s v="Kohl's"/>
    <n v="1128299"/>
    <d v="2021-11-26T00:00:00"/>
    <x v="2"/>
    <s v="Ouest"/>
    <s v="New Mexico"/>
    <s v="Albuquerque"/>
    <x v="2"/>
    <n v="60.000000000000007"/>
    <n v="450"/>
    <n v="270000.00000000006"/>
    <n v="94500.000000000015"/>
    <n v="0.35"/>
    <s v="En ligne"/>
  </r>
  <r>
    <s v="Kohl's"/>
    <n v="1128299"/>
    <d v="2021-11-26T00:00:00"/>
    <x v="2"/>
    <s v="Ouest"/>
    <s v="New Mexico"/>
    <s v="Albuquerque"/>
    <x v="3"/>
    <n v="60.000000000000007"/>
    <n v="425"/>
    <n v="255000.00000000003"/>
    <n v="89250"/>
    <n v="0.35"/>
    <s v="En ligne"/>
  </r>
  <r>
    <s v="Kohl's"/>
    <n v="1128299"/>
    <d v="2021-11-26T00:00:00"/>
    <x v="2"/>
    <s v="Ouest"/>
    <s v="New Mexico"/>
    <s v="Albuquerque"/>
    <x v="4"/>
    <n v="70"/>
    <n v="375"/>
    <n v="262500"/>
    <n v="78750"/>
    <n v="0.3"/>
    <s v="En ligne"/>
  </r>
  <r>
    <s v="Kohl's"/>
    <n v="1128299"/>
    <d v="2021-11-26T00:00:00"/>
    <x v="2"/>
    <s v="Ouest"/>
    <s v="New Mexico"/>
    <s v="Albuquerque"/>
    <x v="5"/>
    <n v="75.000000000000014"/>
    <n v="500"/>
    <n v="375000.00000000006"/>
    <n v="93750.000000000015"/>
    <n v="0.25"/>
    <s v="En ligne"/>
  </r>
  <r>
    <s v="Kohl's"/>
    <n v="1128299"/>
    <d v="2021-12-25T00:00:00"/>
    <x v="3"/>
    <s v="Ouest"/>
    <s v="New Mexico"/>
    <s v="Albuquerque"/>
    <x v="0"/>
    <n v="60.000000000000007"/>
    <n v="700"/>
    <n v="420000.00000000006"/>
    <n v="147000"/>
    <n v="0.35"/>
    <s v="En ligne"/>
  </r>
  <r>
    <s v="Kohl's"/>
    <n v="1128299"/>
    <d v="2021-12-25T00:00:00"/>
    <x v="3"/>
    <s v="Ouest"/>
    <s v="New Mexico"/>
    <s v="Albuquerque"/>
    <x v="1"/>
    <n v="65.000000000000014"/>
    <n v="700"/>
    <n v="455000.00000000012"/>
    <n v="182000.00000000006"/>
    <n v="0.4"/>
    <s v="En ligne"/>
  </r>
  <r>
    <s v="Sports Direct"/>
    <n v="1128299"/>
    <d v="2021-12-25T00:00:00"/>
    <x v="3"/>
    <s v="Ouest"/>
    <s v="New Mexico"/>
    <s v="Albuquerque"/>
    <x v="2"/>
    <n v="60.000000000000007"/>
    <n v="500"/>
    <n v="300000.00000000006"/>
    <n v="105000.00000000001"/>
    <n v="0.35"/>
    <s v="En ligne"/>
  </r>
  <r>
    <s v="Sports Direct"/>
    <n v="1128299"/>
    <d v="2021-12-25T00:00:00"/>
    <x v="3"/>
    <s v="Ouest"/>
    <s v="New Mexico"/>
    <s v="Albuquerque"/>
    <x v="3"/>
    <n v="60.000000000000007"/>
    <n v="500"/>
    <n v="300000.00000000006"/>
    <n v="105000.00000000001"/>
    <n v="0.35"/>
    <s v="En ligne"/>
  </r>
  <r>
    <s v="Sports Direct"/>
    <n v="1128299"/>
    <d v="2021-12-25T00:00:00"/>
    <x v="3"/>
    <s v="Ouest"/>
    <s v="New Mexico"/>
    <s v="Albuquerque"/>
    <x v="4"/>
    <n v="70"/>
    <n v="425"/>
    <n v="297500"/>
    <n v="89250"/>
    <n v="0.3"/>
    <s v="En ligne"/>
  </r>
  <r>
    <s v="Sports Direct"/>
    <n v="1128299"/>
    <d v="2021-12-25T00:00:00"/>
    <x v="3"/>
    <s v="Ouest"/>
    <s v="New Mexico"/>
    <s v="Albuquerque"/>
    <x v="5"/>
    <n v="75.000000000000014"/>
    <n v="525"/>
    <n v="393750.00000000006"/>
    <n v="98437.500000000015"/>
    <n v="0.25"/>
    <s v="En ligne"/>
  </r>
  <r>
    <s v="Sports Direct"/>
    <n v="1128299"/>
    <d v="2021-01-13T00:00:00"/>
    <x v="0"/>
    <s v="Ouest"/>
    <s v="New Mexico"/>
    <s v="Albuquerque"/>
    <x v="0"/>
    <n v="29.999999999999993"/>
    <n v="450"/>
    <n v="134999.99999999997"/>
    <n v="53999.999999999993"/>
    <n v="0.4"/>
    <s v="En ligne"/>
  </r>
  <r>
    <s v="Sports Direct"/>
    <n v="1128299"/>
    <d v="2021-01-13T00:00:00"/>
    <x v="0"/>
    <s v="Ouest"/>
    <s v="New Mexico"/>
    <s v="Albuquerque"/>
    <x v="1"/>
    <n v="40"/>
    <n v="450"/>
    <n v="180000"/>
    <n v="72000"/>
    <n v="0.4"/>
    <s v="En ligne"/>
  </r>
  <r>
    <s v="Sports Direct"/>
    <n v="1128299"/>
    <d v="2021-01-13T00:00:00"/>
    <x v="0"/>
    <s v="Ouest"/>
    <s v="New Mexico"/>
    <s v="Albuquerque"/>
    <x v="2"/>
    <n v="40"/>
    <n v="450"/>
    <n v="180000"/>
    <n v="62999.999999999993"/>
    <n v="0.35"/>
    <s v="En ligne"/>
  </r>
  <r>
    <s v="Sports Direct"/>
    <n v="1128299"/>
    <d v="2021-01-13T00:00:00"/>
    <x v="0"/>
    <s v="Ouest"/>
    <s v="New Mexico"/>
    <s v="Albuquerque"/>
    <x v="3"/>
    <n v="40"/>
    <n v="300"/>
    <n v="120000"/>
    <n v="48000"/>
    <n v="0.4"/>
    <s v="En ligne"/>
  </r>
  <r>
    <s v="Sports Direct"/>
    <n v="1128299"/>
    <d v="2021-01-13T00:00:00"/>
    <x v="0"/>
    <s v="Ouest"/>
    <s v="New Mexico"/>
    <s v="Albuquerque"/>
    <x v="4"/>
    <n v="45.000000000000014"/>
    <n v="250"/>
    <n v="112500.00000000003"/>
    <n v="39375.000000000007"/>
    <n v="0.35"/>
    <s v="En ligne"/>
  </r>
  <r>
    <s v="Sports Direct"/>
    <n v="1128299"/>
    <d v="2021-01-13T00:00:00"/>
    <x v="0"/>
    <s v="Ouest"/>
    <s v="New Mexico"/>
    <s v="Albuquerque"/>
    <x v="5"/>
    <n v="40"/>
    <n v="450"/>
    <n v="180000"/>
    <n v="45000"/>
    <n v="0.25"/>
    <s v="En ligne"/>
  </r>
  <r>
    <s v="Sports Direct"/>
    <n v="1128299"/>
    <d v="2021-02-13T00:00:00"/>
    <x v="3"/>
    <s v="Ouest"/>
    <s v="New Mexico"/>
    <s v="Albuquerque"/>
    <x v="0"/>
    <n v="29.999999999999993"/>
    <n v="500"/>
    <n v="149999.99999999997"/>
    <n v="59999.999999999993"/>
    <n v="0.4"/>
    <s v="En ligne"/>
  </r>
  <r>
    <s v="Sports Direct"/>
    <n v="1128299"/>
    <d v="2021-02-13T00:00:00"/>
    <x v="3"/>
    <s v="Ouest"/>
    <s v="New Mexico"/>
    <s v="Albuquerque"/>
    <x v="1"/>
    <n v="40"/>
    <n v="400"/>
    <n v="160000"/>
    <n v="64000"/>
    <n v="0.4"/>
    <s v="En ligne"/>
  </r>
  <r>
    <s v="Sports Direct"/>
    <n v="1128299"/>
    <d v="2021-02-13T00:00:00"/>
    <x v="3"/>
    <s v="Ouest"/>
    <s v="New Mexico"/>
    <s v="Albuquerque"/>
    <x v="2"/>
    <n v="40"/>
    <n v="400"/>
    <n v="160000"/>
    <n v="56000"/>
    <n v="0.35"/>
    <s v="En ligne"/>
  </r>
  <r>
    <s v="Sports Direct"/>
    <n v="1128299"/>
    <d v="2021-02-13T00:00:00"/>
    <x v="3"/>
    <s v="Sud-est"/>
    <s v="Georgia"/>
    <s v="Atlanta"/>
    <x v="3"/>
    <n v="40"/>
    <n v="250"/>
    <n v="100000"/>
    <n v="40000"/>
    <n v="0.4"/>
    <s v="En ligne"/>
  </r>
  <r>
    <s v="Sports Direct"/>
    <n v="1128299"/>
    <d v="2021-02-13T00:00:00"/>
    <x v="3"/>
    <s v="Sud-est"/>
    <s v="Georgia"/>
    <s v="Atlanta"/>
    <x v="4"/>
    <n v="45.000000000000014"/>
    <n v="175"/>
    <n v="78750.000000000029"/>
    <n v="27562.500000000007"/>
    <n v="0.35"/>
    <s v="En ligne"/>
  </r>
  <r>
    <s v="Sports Direct"/>
    <n v="1128299"/>
    <d v="2021-02-13T00:00:00"/>
    <x v="3"/>
    <s v="Sud-est"/>
    <s v="Georgia"/>
    <s v="Atlanta"/>
    <x v="5"/>
    <n v="40"/>
    <n v="375"/>
    <n v="150000"/>
    <n v="37500"/>
    <n v="0.25"/>
    <s v="En ligne"/>
  </r>
  <r>
    <s v="Sports Direct"/>
    <n v="1128299"/>
    <d v="2021-03-12T00:00:00"/>
    <x v="2"/>
    <s v="Sud-est"/>
    <s v="Georgia"/>
    <s v="Atlanta"/>
    <x v="0"/>
    <n v="40"/>
    <n v="525"/>
    <n v="210000"/>
    <n v="84000"/>
    <n v="0.4"/>
    <s v="En ligne"/>
  </r>
  <r>
    <s v="Sports Direct"/>
    <n v="1128299"/>
    <d v="2021-03-12T00:00:00"/>
    <x v="2"/>
    <s v="Sud-est"/>
    <s v="Georgia"/>
    <s v="Atlanta"/>
    <x v="1"/>
    <n v="50"/>
    <n v="375"/>
    <n v="187500"/>
    <n v="75000"/>
    <n v="0.4"/>
    <s v="En ligne"/>
  </r>
  <r>
    <s v="Sports Direct"/>
    <n v="1128299"/>
    <d v="2021-03-12T00:00:00"/>
    <x v="2"/>
    <s v="Sud-est"/>
    <s v="Georgia"/>
    <s v="Atlanta"/>
    <x v="2"/>
    <n v="50"/>
    <n v="375"/>
    <n v="187500"/>
    <n v="65625"/>
    <n v="0.35"/>
    <s v="En ligne"/>
  </r>
  <r>
    <s v="Sports Direct"/>
    <n v="1128299"/>
    <d v="2021-03-12T00:00:00"/>
    <x v="2"/>
    <s v="Sud-est"/>
    <s v="Georgia"/>
    <s v="Atlanta"/>
    <x v="3"/>
    <n v="50"/>
    <n v="250"/>
    <n v="125000"/>
    <n v="50000"/>
    <n v="0.4"/>
    <s v="En ligne"/>
  </r>
  <r>
    <s v="Sports Direct"/>
    <n v="1128299"/>
    <d v="2021-03-12T00:00:00"/>
    <x v="2"/>
    <s v="Sud-est"/>
    <s v="Georgia"/>
    <s v="Atlanta"/>
    <x v="4"/>
    <n v="55.000000000000007"/>
    <n v="150"/>
    <n v="82500.000000000015"/>
    <n v="28875.000000000004"/>
    <n v="0.35"/>
    <s v="En ligne"/>
  </r>
  <r>
    <s v="Sports Direct"/>
    <n v="1128299"/>
    <d v="2021-03-12T00:00:00"/>
    <x v="2"/>
    <s v="Sud-est"/>
    <s v="Georgia"/>
    <s v="Atlanta"/>
    <x v="5"/>
    <n v="50"/>
    <n v="350"/>
    <n v="175000"/>
    <n v="43750"/>
    <n v="0.25"/>
    <s v="En ligne"/>
  </r>
  <r>
    <s v="Sports Direct"/>
    <n v="1128299"/>
    <d v="2021-04-13T00:00:00"/>
    <x v="6"/>
    <s v="Sud-est"/>
    <s v="Georgia"/>
    <s v="Atlanta"/>
    <x v="0"/>
    <n v="50"/>
    <n v="525"/>
    <n v="262500"/>
    <n v="105000"/>
    <n v="0.4"/>
    <s v="En ligne"/>
  </r>
  <r>
    <s v="Sports Direct"/>
    <n v="1128299"/>
    <d v="2021-04-13T00:00:00"/>
    <x v="6"/>
    <s v="Sud-est"/>
    <s v="Georgia"/>
    <s v="Atlanta"/>
    <x v="1"/>
    <n v="55.000000000000007"/>
    <n v="325"/>
    <n v="178750.00000000003"/>
    <n v="71500.000000000015"/>
    <n v="0.4"/>
    <s v="En ligne"/>
  </r>
  <r>
    <s v="Sports Direct"/>
    <n v="1128299"/>
    <d v="2021-04-13T00:00:00"/>
    <x v="6"/>
    <s v="Sud-est"/>
    <s v="Georgia"/>
    <s v="Atlanta"/>
    <x v="2"/>
    <n v="55.000000000000007"/>
    <n v="375"/>
    <n v="206250.00000000003"/>
    <n v="72187.5"/>
    <n v="0.35"/>
    <s v="En ligne"/>
  </r>
  <r>
    <s v="Sports Direct"/>
    <n v="1128299"/>
    <d v="2021-04-13T00:00:00"/>
    <x v="6"/>
    <s v="Sud-est"/>
    <s v="Georgia"/>
    <s v="Atlanta"/>
    <x v="3"/>
    <n v="50"/>
    <n v="275"/>
    <n v="137500"/>
    <n v="55000"/>
    <n v="0.4"/>
    <s v="En ligne"/>
  </r>
  <r>
    <s v="Sports Direct"/>
    <n v="1128299"/>
    <d v="2021-04-13T00:00:00"/>
    <x v="6"/>
    <s v="Sud-est"/>
    <s v="Georgia"/>
    <s v="Atlanta"/>
    <x v="4"/>
    <n v="55.000000000000007"/>
    <n v="175"/>
    <n v="96250.000000000015"/>
    <n v="33687.5"/>
    <n v="0.35"/>
    <s v="En ligne"/>
  </r>
  <r>
    <s v="Sports Direct"/>
    <n v="1128299"/>
    <d v="2021-04-13T00:00:00"/>
    <x v="6"/>
    <s v="Sud-est"/>
    <s v="Georgia"/>
    <s v="Atlanta"/>
    <x v="5"/>
    <n v="70"/>
    <n v="350"/>
    <n v="245000"/>
    <n v="61250"/>
    <n v="0.25"/>
    <s v="En ligne"/>
  </r>
  <r>
    <s v="Sports Direct"/>
    <n v="1128299"/>
    <d v="2021-05-14T00:00:00"/>
    <x v="2"/>
    <s v="Sud-est"/>
    <s v="Georgia"/>
    <s v="Atlanta"/>
    <x v="0"/>
    <n v="50"/>
    <n v="550"/>
    <n v="275000"/>
    <n v="110000"/>
    <n v="0.4"/>
    <s v="En ligne"/>
  </r>
  <r>
    <s v="Sports Direct"/>
    <n v="1128299"/>
    <d v="2021-05-14T00:00:00"/>
    <x v="2"/>
    <s v="Sud-est"/>
    <s v="Georgia"/>
    <s v="Atlanta"/>
    <x v="1"/>
    <n v="55.000000000000007"/>
    <n v="400"/>
    <n v="220000.00000000003"/>
    <n v="88000.000000000015"/>
    <n v="0.4"/>
    <s v="En ligne"/>
  </r>
  <r>
    <s v="Sports Direct"/>
    <n v="1128299"/>
    <d v="2021-05-14T00:00:00"/>
    <x v="2"/>
    <s v="Sud-est"/>
    <s v="Georgia"/>
    <s v="Atlanta"/>
    <x v="2"/>
    <n v="55.000000000000007"/>
    <n v="425"/>
    <n v="233750.00000000003"/>
    <n v="81812.5"/>
    <n v="0.35"/>
    <s v="En ligne"/>
  </r>
  <r>
    <s v="Sports Direct"/>
    <n v="1128299"/>
    <d v="2021-05-14T00:00:00"/>
    <x v="2"/>
    <s v="Sud-est"/>
    <s v="Georgia"/>
    <s v="Atlanta"/>
    <x v="3"/>
    <n v="50"/>
    <n v="325"/>
    <n v="162500"/>
    <n v="65000"/>
    <n v="0.4"/>
    <s v="En ligne"/>
  </r>
  <r>
    <s v="Sports Direct"/>
    <n v="1128299"/>
    <d v="2021-05-14T00:00:00"/>
    <x v="2"/>
    <s v="Sud-est"/>
    <s v="Georgia"/>
    <s v="Atlanta"/>
    <x v="4"/>
    <n v="55.000000000000007"/>
    <n v="225"/>
    <n v="123750.00000000001"/>
    <n v="43312.5"/>
    <n v="0.35"/>
    <s v="En ligne"/>
  </r>
  <r>
    <s v="Sports Direct"/>
    <n v="1128299"/>
    <d v="2021-05-14T00:00:00"/>
    <x v="2"/>
    <s v="Sud-est"/>
    <s v="Georgia"/>
    <s v="Atlanta"/>
    <x v="5"/>
    <n v="70"/>
    <n v="400"/>
    <n v="280000"/>
    <n v="70000"/>
    <n v="0.25"/>
    <s v="En ligne"/>
  </r>
  <r>
    <s v="Sports Direct"/>
    <n v="1128299"/>
    <d v="2021-06-13T00:00:00"/>
    <x v="4"/>
    <s v="Sud-est"/>
    <s v="Georgia"/>
    <s v="Atlanta"/>
    <x v="0"/>
    <n v="50"/>
    <n v="675"/>
    <n v="337500"/>
    <n v="135000"/>
    <n v="0.4"/>
    <s v="En ligne"/>
  </r>
  <r>
    <s v="Sports Direct"/>
    <n v="1128299"/>
    <d v="2021-06-13T00:00:00"/>
    <x v="4"/>
    <s v="Sud-est"/>
    <s v="Georgia"/>
    <s v="Atlanta"/>
    <x v="1"/>
    <n v="55.000000000000007"/>
    <n v="525"/>
    <n v="288750.00000000006"/>
    <n v="115500.00000000003"/>
    <n v="0.4"/>
    <s v="En ligne"/>
  </r>
  <r>
    <s v="Sports Direct"/>
    <n v="1128299"/>
    <d v="2021-06-13T00:00:00"/>
    <x v="4"/>
    <s v="Sud-est"/>
    <s v="Georgia"/>
    <s v="Atlanta"/>
    <x v="2"/>
    <n v="55.000000000000007"/>
    <n v="525"/>
    <n v="288750.00000000006"/>
    <n v="101062.50000000001"/>
    <n v="0.35"/>
    <s v="En ligne"/>
  </r>
  <r>
    <s v="Sports Direct"/>
    <n v="1128299"/>
    <d v="2021-06-13T00:00:00"/>
    <x v="4"/>
    <s v="Sud-est"/>
    <s v="Georgia"/>
    <s v="Atlanta"/>
    <x v="3"/>
    <n v="50"/>
    <n v="400"/>
    <n v="200000"/>
    <n v="80000"/>
    <n v="0.4"/>
    <s v="En ligne"/>
  </r>
  <r>
    <s v="Sports Direct"/>
    <n v="1128299"/>
    <d v="2021-06-13T00:00:00"/>
    <x v="4"/>
    <s v="Sud-est"/>
    <s v="Georgia"/>
    <s v="Atlanta"/>
    <x v="4"/>
    <n v="55.000000000000007"/>
    <n v="275"/>
    <n v="151250.00000000003"/>
    <n v="52937.500000000007"/>
    <n v="0.35"/>
    <s v="En ligne"/>
  </r>
  <r>
    <s v="Sports Direct"/>
    <n v="1128299"/>
    <d v="2021-06-13T00:00:00"/>
    <x v="4"/>
    <s v="Sud-est"/>
    <s v="Georgia"/>
    <s v="Atlanta"/>
    <x v="5"/>
    <n v="70"/>
    <n v="575"/>
    <n v="402500"/>
    <n v="100625"/>
    <n v="0.25"/>
    <s v="En ligne"/>
  </r>
  <r>
    <s v="Sports Direct"/>
    <n v="1128299"/>
    <d v="2021-07-12T00:00:00"/>
    <x v="5"/>
    <s v="Sud-est"/>
    <s v="Georgia"/>
    <s v="Atlanta"/>
    <x v="0"/>
    <n v="50"/>
    <n v="725"/>
    <n v="362500"/>
    <n v="145000"/>
    <n v="0.4"/>
    <s v="En ligne"/>
  </r>
  <r>
    <s v="Sports Direct"/>
    <n v="1128299"/>
    <d v="2021-07-12T00:00:00"/>
    <x v="5"/>
    <s v="Sud-est"/>
    <s v="Georgia"/>
    <s v="Atlanta"/>
    <x v="1"/>
    <n v="55.000000000000007"/>
    <n v="575"/>
    <n v="316250.00000000006"/>
    <n v="126500.00000000003"/>
    <n v="0.4"/>
    <s v="En ligne"/>
  </r>
  <r>
    <s v="Sports Direct"/>
    <n v="1128299"/>
    <d v="2021-07-12T00:00:00"/>
    <x v="5"/>
    <s v="Sud-est"/>
    <s v="Georgia"/>
    <s v="Atlanta"/>
    <x v="2"/>
    <n v="55.000000000000007"/>
    <n v="525"/>
    <n v="288750.00000000006"/>
    <n v="101062.50000000001"/>
    <n v="0.35"/>
    <s v="En ligne"/>
  </r>
  <r>
    <s v="Sports Direct"/>
    <n v="1128299"/>
    <d v="2021-07-12T00:00:00"/>
    <x v="5"/>
    <s v="Sud-est"/>
    <s v="Georgia"/>
    <s v="Atlanta"/>
    <x v="3"/>
    <n v="50"/>
    <n v="425"/>
    <n v="212500"/>
    <n v="85000"/>
    <n v="0.4"/>
    <s v="En ligne"/>
  </r>
  <r>
    <s v="Sports Direct"/>
    <n v="1128299"/>
    <d v="2021-07-12T00:00:00"/>
    <x v="5"/>
    <s v="Sud-est"/>
    <s v="Georgia"/>
    <s v="Atlanta"/>
    <x v="4"/>
    <n v="55.000000000000007"/>
    <n v="475"/>
    <n v="261250.00000000003"/>
    <n v="91437.5"/>
    <n v="0.35"/>
    <s v="En ligne"/>
  </r>
  <r>
    <s v="Sports Direct"/>
    <n v="1128299"/>
    <d v="2021-07-12T00:00:00"/>
    <x v="5"/>
    <s v="Sud-est"/>
    <s v="Georgia"/>
    <s v="Atlanta"/>
    <x v="5"/>
    <n v="70"/>
    <n v="475"/>
    <n v="332500"/>
    <n v="83125"/>
    <n v="0.25"/>
    <s v="En ligne"/>
  </r>
  <r>
    <s v="Sports Direct"/>
    <n v="1128299"/>
    <d v="2021-08-13T00:00:00"/>
    <x v="2"/>
    <s v="Sud-est"/>
    <s v="Georgia"/>
    <s v="Atlanta"/>
    <x v="0"/>
    <n v="55.000000000000007"/>
    <n v="675"/>
    <n v="371250.00000000006"/>
    <n v="148500.00000000003"/>
    <n v="0.4"/>
    <s v="En ligne"/>
  </r>
  <r>
    <s v="Sports Direct"/>
    <n v="1128299"/>
    <d v="2021-08-13T00:00:00"/>
    <x v="2"/>
    <s v="Sud-est"/>
    <s v="Georgia"/>
    <s v="Atlanta"/>
    <x v="1"/>
    <n v="60.000000000000007"/>
    <n v="625"/>
    <n v="375000.00000000006"/>
    <n v="150000.00000000003"/>
    <n v="0.4"/>
    <s v="En ligne"/>
  </r>
  <r>
    <s v="Sports Direct"/>
    <n v="1128299"/>
    <d v="2021-08-13T00:00:00"/>
    <x v="2"/>
    <s v="Sud-est"/>
    <s v="Georgia"/>
    <s v="Atlanta"/>
    <x v="2"/>
    <n v="55.000000000000007"/>
    <n v="500"/>
    <n v="275000.00000000006"/>
    <n v="96250.000000000015"/>
    <n v="0.35"/>
    <s v="En ligne"/>
  </r>
  <r>
    <s v="Sports Direct"/>
    <n v="1128299"/>
    <d v="2021-08-13T00:00:00"/>
    <x v="2"/>
    <s v="Sud-est"/>
    <s v="Georgia"/>
    <s v="Atlanta"/>
    <x v="3"/>
    <n v="55.000000000000007"/>
    <n v="450"/>
    <n v="247500.00000000003"/>
    <n v="99000.000000000015"/>
    <n v="0.4"/>
    <s v="En ligne"/>
  </r>
  <r>
    <s v="Sports Direct"/>
    <n v="1128299"/>
    <d v="2021-08-13T00:00:00"/>
    <x v="2"/>
    <s v="Sud-est"/>
    <s v="Georgia"/>
    <s v="Atlanta"/>
    <x v="4"/>
    <n v="65"/>
    <n v="450"/>
    <n v="292500"/>
    <n v="102375"/>
    <n v="0.35"/>
    <s v="En ligne"/>
  </r>
  <r>
    <s v="Sports Direct"/>
    <n v="1128299"/>
    <d v="2021-08-13T00:00:00"/>
    <x v="2"/>
    <s v="Sud-est"/>
    <s v="Georgia"/>
    <s v="Atlanta"/>
    <x v="5"/>
    <n v="70"/>
    <n v="425"/>
    <n v="297500"/>
    <n v="74375"/>
    <n v="0.25"/>
    <s v="En ligne"/>
  </r>
  <r>
    <s v="Sports Direct"/>
    <n v="1128299"/>
    <d v="2021-09-14T00:00:00"/>
    <x v="6"/>
    <s v="Sud-est"/>
    <s v="Georgia"/>
    <s v="Atlanta"/>
    <x v="0"/>
    <n v="45.000000000000014"/>
    <n v="600"/>
    <n v="270000.00000000006"/>
    <n v="108000.00000000003"/>
    <n v="0.4"/>
    <s v="En ligne"/>
  </r>
  <r>
    <s v="Sports Direct"/>
    <n v="1128299"/>
    <d v="2021-09-14T00:00:00"/>
    <x v="6"/>
    <s v="Sud-est"/>
    <s v="Georgia"/>
    <s v="Atlanta"/>
    <x v="1"/>
    <n v="50.000000000000014"/>
    <n v="600"/>
    <n v="300000.00000000006"/>
    <n v="120000.00000000003"/>
    <n v="0.4"/>
    <s v="En ligne"/>
  </r>
  <r>
    <s v="Sports Direct"/>
    <n v="1128299"/>
    <d v="2021-09-14T00:00:00"/>
    <x v="6"/>
    <s v="Sud-est"/>
    <s v="Georgia"/>
    <s v="Atlanta"/>
    <x v="2"/>
    <n v="45.000000000000014"/>
    <n v="450"/>
    <n v="202500.00000000006"/>
    <n v="70875.000000000015"/>
    <n v="0.35"/>
    <s v="En ligne"/>
  </r>
  <r>
    <s v="Sports Direct"/>
    <n v="1128299"/>
    <d v="2021-09-14T00:00:00"/>
    <x v="6"/>
    <s v="Sud-est"/>
    <s v="Georgia"/>
    <s v="Atlanta"/>
    <x v="3"/>
    <n v="45.000000000000014"/>
    <n v="400"/>
    <n v="180000.00000000006"/>
    <n v="72000.000000000029"/>
    <n v="0.4"/>
    <s v="En ligne"/>
  </r>
  <r>
    <s v="Sports Direct"/>
    <n v="1128299"/>
    <d v="2021-09-14T00:00:00"/>
    <x v="6"/>
    <s v="Sud-est"/>
    <s v="Georgia"/>
    <s v="Atlanta"/>
    <x v="4"/>
    <n v="55.000000000000007"/>
    <n v="400"/>
    <n v="220000.00000000003"/>
    <n v="77000"/>
    <n v="0.35"/>
    <s v="En ligne"/>
  </r>
  <r>
    <s v="Sports Direct"/>
    <n v="1128299"/>
    <d v="2021-09-14T00:00:00"/>
    <x v="6"/>
    <s v="Sud-est"/>
    <s v="Georgia"/>
    <s v="Atlanta"/>
    <x v="5"/>
    <n v="60.000000000000007"/>
    <n v="450"/>
    <n v="270000.00000000006"/>
    <n v="67500.000000000015"/>
    <n v="0.25"/>
    <s v="En ligne"/>
  </r>
  <r>
    <s v="Sports Direct"/>
    <n v="1128299"/>
    <d v="2021-10-13T00:00:00"/>
    <x v="0"/>
    <s v="Sud-est"/>
    <s v="Georgia"/>
    <s v="Atlanta"/>
    <x v="0"/>
    <n v="45.000000000000014"/>
    <n v="525"/>
    <n v="236250.00000000009"/>
    <n v="94500.000000000044"/>
    <n v="0.4"/>
    <s v="En ligne"/>
  </r>
  <r>
    <s v="Sports Direct"/>
    <n v="1128299"/>
    <d v="2021-10-13T00:00:00"/>
    <x v="0"/>
    <s v="Sud-est"/>
    <s v="Georgia"/>
    <s v="Atlanta"/>
    <x v="1"/>
    <n v="50.000000000000014"/>
    <n v="525"/>
    <n v="262500.00000000006"/>
    <n v="105000.00000000003"/>
    <n v="0.4"/>
    <s v="En ligne"/>
  </r>
  <r>
    <s v="Sports Direct"/>
    <n v="1128299"/>
    <d v="2021-10-13T00:00:00"/>
    <x v="0"/>
    <s v="Sud-est"/>
    <s v="Georgia"/>
    <s v="Atlanta"/>
    <x v="2"/>
    <n v="45.000000000000014"/>
    <n v="350"/>
    <n v="157500.00000000006"/>
    <n v="55125.000000000015"/>
    <n v="0.35"/>
    <s v="En ligne"/>
  </r>
  <r>
    <s v="Sports Direct"/>
    <n v="1128299"/>
    <d v="2021-10-13T00:00:00"/>
    <x v="0"/>
    <s v="Sud-est"/>
    <s v="Georgia"/>
    <s v="Atlanta"/>
    <x v="3"/>
    <n v="45.000000000000014"/>
    <n v="325"/>
    <n v="146250.00000000006"/>
    <n v="58500.000000000029"/>
    <n v="0.4"/>
    <s v="En ligne"/>
  </r>
  <r>
    <s v="Sports Direct"/>
    <n v="1128299"/>
    <d v="2021-10-13T00:00:00"/>
    <x v="0"/>
    <s v="Sud-est"/>
    <s v="Georgia"/>
    <s v="Atlanta"/>
    <x v="4"/>
    <n v="55.000000000000007"/>
    <n v="300"/>
    <n v="165000.00000000003"/>
    <n v="57750.000000000007"/>
    <n v="0.35"/>
    <s v="En ligne"/>
  </r>
  <r>
    <s v="Sports Direct"/>
    <n v="1128299"/>
    <d v="2021-10-13T00:00:00"/>
    <x v="0"/>
    <s v="Sud-est"/>
    <s v="Georgia"/>
    <s v="Atlanta"/>
    <x v="5"/>
    <n v="70"/>
    <n v="350"/>
    <n v="245000"/>
    <n v="61250"/>
    <n v="0.25"/>
    <s v="En ligne"/>
  </r>
  <r>
    <s v="Sports Direct"/>
    <n v="1128299"/>
    <d v="2021-11-13T00:00:00"/>
    <x v="3"/>
    <s v="Sud-est"/>
    <s v="Georgia"/>
    <s v="Atlanta"/>
    <x v="0"/>
    <n v="55.000000000000007"/>
    <n v="525"/>
    <n v="288750.00000000006"/>
    <n v="115500.00000000003"/>
    <n v="0.4"/>
    <s v="En ligne"/>
  </r>
  <r>
    <s v="Sports Direct"/>
    <n v="1128299"/>
    <d v="2021-11-13T00:00:00"/>
    <x v="3"/>
    <s v="Sud-est"/>
    <s v="Georgia"/>
    <s v="Atlanta"/>
    <x v="1"/>
    <n v="60.000000000000007"/>
    <n v="575"/>
    <n v="345000.00000000006"/>
    <n v="138000.00000000003"/>
    <n v="0.4"/>
    <s v="En ligne"/>
  </r>
  <r>
    <s v="Sports Direct"/>
    <n v="1128299"/>
    <d v="2021-11-13T00:00:00"/>
    <x v="3"/>
    <s v="Sud-est"/>
    <s v="Georgia"/>
    <s v="Atlanta"/>
    <x v="2"/>
    <n v="55.000000000000007"/>
    <n v="425"/>
    <n v="233750.00000000003"/>
    <n v="81812.5"/>
    <n v="0.35"/>
    <s v="En ligne"/>
  </r>
  <r>
    <s v="Sports Direct"/>
    <n v="1128299"/>
    <d v="2021-11-13T00:00:00"/>
    <x v="3"/>
    <s v="Sud-est"/>
    <s v="Georgia"/>
    <s v="Atlanta"/>
    <x v="3"/>
    <n v="55.000000000000007"/>
    <n v="400"/>
    <n v="220000.00000000003"/>
    <n v="88000.000000000015"/>
    <n v="0.4"/>
    <s v="En ligne"/>
  </r>
  <r>
    <s v="Sports Direct"/>
    <n v="1128299"/>
    <d v="2021-11-13T00:00:00"/>
    <x v="3"/>
    <s v="Sud-est"/>
    <s v="Georgia"/>
    <s v="Atlanta"/>
    <x v="4"/>
    <n v="65"/>
    <n v="350"/>
    <n v="227500"/>
    <n v="79625"/>
    <n v="0.35"/>
    <s v="En ligne"/>
  </r>
  <r>
    <s v="Sports Direct"/>
    <n v="1128299"/>
    <d v="2021-11-13T00:00:00"/>
    <x v="3"/>
    <s v="Sud-est"/>
    <s v="Georgia"/>
    <s v="Atlanta"/>
    <x v="5"/>
    <n v="70"/>
    <n v="475"/>
    <n v="332500"/>
    <n v="83125"/>
    <n v="0.25"/>
    <s v="En ligne"/>
  </r>
  <r>
    <s v="Sports Direct"/>
    <n v="1128299"/>
    <d v="2021-12-12T00:00:00"/>
    <x v="4"/>
    <s v="Sud-est"/>
    <s v="Georgia"/>
    <s v="Atlanta"/>
    <x v="0"/>
    <n v="55.000000000000007"/>
    <n v="675"/>
    <n v="371250.00000000006"/>
    <n v="148500.00000000003"/>
    <n v="0.4"/>
    <s v="En ligne"/>
  </r>
  <r>
    <s v="Sports Direct"/>
    <n v="1128299"/>
    <d v="2021-12-12T00:00:00"/>
    <x v="4"/>
    <s v="Sud-est"/>
    <s v="Georgia"/>
    <s v="Atlanta"/>
    <x v="1"/>
    <n v="60.000000000000007"/>
    <n v="675"/>
    <n v="405000.00000000006"/>
    <n v="162000.00000000003"/>
    <n v="0.4"/>
    <s v="En ligne"/>
  </r>
  <r>
    <s v="Foot Locker"/>
    <n v="1128299"/>
    <d v="2021-12-12T00:00:00"/>
    <x v="4"/>
    <s v="Sud-est"/>
    <s v="Georgia"/>
    <s v="Atlanta"/>
    <x v="2"/>
    <n v="55.000000000000007"/>
    <n v="475"/>
    <n v="261250.00000000003"/>
    <n v="91437.5"/>
    <n v="0.35"/>
    <s v="En ligne"/>
  </r>
  <r>
    <s v="Foot Locker"/>
    <n v="1128299"/>
    <d v="2021-12-12T00:00:00"/>
    <x v="4"/>
    <s v="Sud-est"/>
    <s v="Georgia"/>
    <s v="Atlanta"/>
    <x v="3"/>
    <n v="55.000000000000007"/>
    <n v="475"/>
    <n v="261250.00000000003"/>
    <n v="104500.00000000001"/>
    <n v="0.4"/>
    <s v="En ligne"/>
  </r>
  <r>
    <s v="Foot Locker"/>
    <n v="1128299"/>
    <d v="2021-12-12T00:00:00"/>
    <x v="4"/>
    <s v="Sud-est"/>
    <s v="Georgia"/>
    <s v="Atlanta"/>
    <x v="4"/>
    <n v="65"/>
    <n v="400"/>
    <n v="260000"/>
    <n v="91000"/>
    <n v="0.35"/>
    <s v="En ligne"/>
  </r>
  <r>
    <s v="Foot Locker"/>
    <n v="1128299"/>
    <d v="2021-12-12T00:00:00"/>
    <x v="4"/>
    <s v="Sud-est"/>
    <s v="Georgia"/>
    <s v="Atlanta"/>
    <x v="5"/>
    <n v="70"/>
    <n v="500"/>
    <n v="350000"/>
    <n v="87500"/>
    <n v="0.25"/>
    <s v="En ligne"/>
  </r>
  <r>
    <s v="Foot Locker"/>
    <n v="1185732"/>
    <d v="2021-01-09T00:00:00"/>
    <x v="3"/>
    <s v="Sud-est"/>
    <s v="Georgia"/>
    <s v="Atlanta"/>
    <x v="0"/>
    <n v="40"/>
    <n v="1025"/>
    <n v="410000"/>
    <n v="184500"/>
    <n v="0.45"/>
    <s v="En ligne"/>
  </r>
  <r>
    <s v="Foot Locker"/>
    <n v="1185732"/>
    <d v="2021-01-09T00:00:00"/>
    <x v="3"/>
    <s v="Sud-est"/>
    <s v="Georgia"/>
    <s v="Atlanta"/>
    <x v="1"/>
    <n v="40"/>
    <n v="825"/>
    <n v="330000"/>
    <n v="115499.99999999999"/>
    <n v="0.35"/>
    <s v="En ligne"/>
  </r>
  <r>
    <s v="Foot Locker"/>
    <n v="1185732"/>
    <d v="2021-01-09T00:00:00"/>
    <x v="3"/>
    <s v="Sud-est"/>
    <s v="Georgia"/>
    <s v="Atlanta"/>
    <x v="2"/>
    <n v="30.000000000000004"/>
    <n v="825"/>
    <n v="247500.00000000003"/>
    <n v="61875.000000000007"/>
    <n v="0.25"/>
    <s v="En ligne"/>
  </r>
  <r>
    <s v="Foot Locker"/>
    <n v="1185732"/>
    <d v="2021-01-09T00:00:00"/>
    <x v="3"/>
    <s v="Sud-est"/>
    <s v="Georgia"/>
    <s v="Atlanta"/>
    <x v="3"/>
    <n v="35"/>
    <n v="675"/>
    <n v="236250"/>
    <n v="70875"/>
    <n v="0.3"/>
    <s v="En ligne"/>
  </r>
  <r>
    <s v="Foot Locker"/>
    <n v="1185732"/>
    <d v="2021-01-09T00:00:00"/>
    <x v="3"/>
    <s v="Sud-est"/>
    <s v="Georgia"/>
    <s v="Atlanta"/>
    <x v="4"/>
    <n v="50"/>
    <n v="725"/>
    <n v="362500"/>
    <n v="126874.99999999999"/>
    <n v="0.35"/>
    <s v="En ligne"/>
  </r>
  <r>
    <s v="Foot Locker"/>
    <n v="1185732"/>
    <d v="2021-01-09T00:00:00"/>
    <x v="3"/>
    <s v="Sud-est"/>
    <s v="Georgia"/>
    <s v="Atlanta"/>
    <x v="5"/>
    <n v="40"/>
    <n v="825"/>
    <n v="330000"/>
    <n v="165000"/>
    <n v="0.5"/>
    <s v="En ligne"/>
  </r>
  <r>
    <s v="Foot Locker"/>
    <n v="1185732"/>
    <d v="2021-02-07T00:00:00"/>
    <x v="4"/>
    <s v="Sud-est"/>
    <s v="Georgia"/>
    <s v="Atlanta"/>
    <x v="0"/>
    <n v="40"/>
    <n v="1075"/>
    <n v="430000"/>
    <n v="193500"/>
    <n v="0.45"/>
    <s v="En ligne"/>
  </r>
  <r>
    <s v="Foot Locker"/>
    <n v="1185732"/>
    <d v="2021-02-07T00:00:00"/>
    <x v="4"/>
    <s v="Sud-est"/>
    <s v="Georgia"/>
    <s v="Atlanta"/>
    <x v="1"/>
    <n v="40"/>
    <n v="725"/>
    <n v="290000"/>
    <n v="101500"/>
    <n v="0.35"/>
    <s v="En ligne"/>
  </r>
  <r>
    <s v="Foot Locker"/>
    <n v="1185732"/>
    <d v="2021-02-07T00:00:00"/>
    <x v="4"/>
    <s v="Sud-est"/>
    <s v="Georgia"/>
    <s v="Atlanta"/>
    <x v="2"/>
    <n v="30.000000000000004"/>
    <n v="775"/>
    <n v="232500.00000000003"/>
    <n v="58125.000000000007"/>
    <n v="0.25"/>
    <s v="En ligne"/>
  </r>
  <r>
    <s v="Foot Locker"/>
    <n v="1185732"/>
    <d v="2021-02-07T00:00:00"/>
    <x v="4"/>
    <s v="Sud-est"/>
    <s v="Sud Carolina"/>
    <s v="Charleston"/>
    <x v="3"/>
    <n v="35"/>
    <n v="625"/>
    <n v="218750"/>
    <n v="65625"/>
    <n v="0.3"/>
    <s v="En ligne"/>
  </r>
  <r>
    <s v="Foot Locker"/>
    <n v="1185732"/>
    <d v="2021-02-07T00:00:00"/>
    <x v="4"/>
    <s v="Sud-est"/>
    <s v="Sud Carolina"/>
    <s v="Charleston"/>
    <x v="4"/>
    <n v="50"/>
    <n v="700"/>
    <n v="350000"/>
    <n v="122499.99999999999"/>
    <n v="0.35"/>
    <s v="En ligne"/>
  </r>
  <r>
    <s v="Foot Locker"/>
    <n v="1185732"/>
    <d v="2021-02-07T00:00:00"/>
    <x v="4"/>
    <s v="Sud-est"/>
    <s v="Sud Carolina"/>
    <s v="Charleston"/>
    <x v="5"/>
    <n v="35"/>
    <n v="800"/>
    <n v="280000"/>
    <n v="140000"/>
    <n v="0.5"/>
    <s v="En ligne"/>
  </r>
  <r>
    <s v="Foot Locker"/>
    <n v="1185732"/>
    <d v="2021-03-05T00:00:00"/>
    <x v="2"/>
    <s v="Sud-est"/>
    <s v="Sud Carolina"/>
    <s v="Charleston"/>
    <x v="0"/>
    <n v="35"/>
    <n v="1020"/>
    <n v="357000"/>
    <n v="160650"/>
    <n v="0.45"/>
    <s v="En ligne"/>
  </r>
  <r>
    <s v="Foot Locker"/>
    <n v="1185732"/>
    <d v="2021-03-05T00:00:00"/>
    <x v="2"/>
    <s v="Sud-est"/>
    <s v="Sud Carolina"/>
    <s v="Charleston"/>
    <x v="1"/>
    <n v="35"/>
    <n v="700"/>
    <n v="245000"/>
    <n v="85750"/>
    <n v="0.35"/>
    <s v="En ligne"/>
  </r>
  <r>
    <s v="Foot Locker"/>
    <n v="1185732"/>
    <d v="2021-03-05T00:00:00"/>
    <x v="2"/>
    <s v="Sud-est"/>
    <s v="Sud Carolina"/>
    <s v="Charleston"/>
    <x v="2"/>
    <n v="25"/>
    <n v="725"/>
    <n v="181250"/>
    <n v="45312.5"/>
    <n v="0.25"/>
    <s v="En ligne"/>
  </r>
  <r>
    <s v="Foot Locker"/>
    <n v="1185732"/>
    <d v="2021-03-05T00:00:00"/>
    <x v="2"/>
    <s v="Sud-est"/>
    <s v="Sud Carolina"/>
    <s v="Charleston"/>
    <x v="3"/>
    <n v="29.999999999999993"/>
    <n v="575"/>
    <n v="172499.99999999997"/>
    <n v="51749.999999999993"/>
    <n v="0.3"/>
    <s v="En ligne"/>
  </r>
  <r>
    <s v="Foot Locker"/>
    <n v="1185732"/>
    <d v="2021-03-05T00:00:00"/>
    <x v="2"/>
    <s v="Sud-est"/>
    <s v="Sud Carolina"/>
    <s v="Charleston"/>
    <x v="4"/>
    <n v="45.000000000000007"/>
    <n v="625"/>
    <n v="281250.00000000006"/>
    <n v="98437.500000000015"/>
    <n v="0.35"/>
    <s v="En ligne"/>
  </r>
  <r>
    <s v="Foot Locker"/>
    <n v="1185732"/>
    <d v="2021-03-05T00:00:00"/>
    <x v="2"/>
    <s v="Sud-est"/>
    <s v="Sud Carolina"/>
    <s v="Charleston"/>
    <x v="5"/>
    <n v="35"/>
    <n v="725"/>
    <n v="253750"/>
    <n v="126875"/>
    <n v="0.5"/>
    <s v="En ligne"/>
  </r>
  <r>
    <s v="Foot Locker"/>
    <n v="1185732"/>
    <d v="2021-04-06T00:00:00"/>
    <x v="6"/>
    <s v="Sud-est"/>
    <s v="Sud Carolina"/>
    <s v="Charleston"/>
    <x v="0"/>
    <n v="35"/>
    <n v="975"/>
    <n v="341250"/>
    <n v="153562.5"/>
    <n v="0.45"/>
    <s v="En ligne"/>
  </r>
  <r>
    <s v="Foot Locker"/>
    <n v="1185732"/>
    <d v="2021-04-06T00:00:00"/>
    <x v="6"/>
    <s v="Sud-est"/>
    <s v="Sud Carolina"/>
    <s v="Charleston"/>
    <x v="1"/>
    <n v="35"/>
    <n v="675"/>
    <n v="236250"/>
    <n v="82687.5"/>
    <n v="0.35"/>
    <s v="En ligne"/>
  </r>
  <r>
    <s v="Foot Locker"/>
    <n v="1185732"/>
    <d v="2021-04-06T00:00:00"/>
    <x v="6"/>
    <s v="Sud-est"/>
    <s v="Sud Carolina"/>
    <s v="Charleston"/>
    <x v="2"/>
    <n v="25"/>
    <n v="675"/>
    <n v="168750"/>
    <n v="42187.5"/>
    <n v="0.25"/>
    <s v="En ligne"/>
  </r>
  <r>
    <s v="Foot Locker"/>
    <n v="1185732"/>
    <d v="2021-04-06T00:00:00"/>
    <x v="6"/>
    <s v="Sud-est"/>
    <s v="Sud Carolina"/>
    <s v="Charleston"/>
    <x v="3"/>
    <n v="29.999999999999993"/>
    <n v="600"/>
    <n v="179999.99999999997"/>
    <n v="53999.999999999993"/>
    <n v="0.3"/>
    <s v="En ligne"/>
  </r>
  <r>
    <s v="Foot Locker"/>
    <n v="1185732"/>
    <d v="2021-04-06T00:00:00"/>
    <x v="6"/>
    <s v="Sud-est"/>
    <s v="Sud Carolina"/>
    <s v="Charleston"/>
    <x v="4"/>
    <n v="50"/>
    <n v="625"/>
    <n v="312500"/>
    <n v="109375"/>
    <n v="0.35"/>
    <s v="En ligne"/>
  </r>
  <r>
    <s v="Foot Locker"/>
    <n v="1185732"/>
    <d v="2021-04-06T00:00:00"/>
    <x v="6"/>
    <s v="Sud-est"/>
    <s v="Sud Carolina"/>
    <s v="Charleston"/>
    <x v="5"/>
    <n v="40"/>
    <n v="775"/>
    <n v="310000"/>
    <n v="155000"/>
    <n v="0.5"/>
    <s v="En ligne"/>
  </r>
  <r>
    <s v="Foot Locker"/>
    <n v="1185732"/>
    <d v="2021-05-05T00:00:00"/>
    <x v="0"/>
    <s v="Sud-est"/>
    <s v="Sud Carolina"/>
    <s v="Charleston"/>
    <x v="0"/>
    <n v="50"/>
    <n v="1045"/>
    <n v="522500"/>
    <n v="235125"/>
    <n v="0.45"/>
    <s v="En ligne"/>
  </r>
  <r>
    <s v="Foot Locker"/>
    <n v="1185732"/>
    <d v="2021-05-05T00:00:00"/>
    <x v="0"/>
    <s v="Sud-est"/>
    <s v="Sud Carolina"/>
    <s v="Charleston"/>
    <x v="1"/>
    <n v="50"/>
    <n v="750"/>
    <n v="375000"/>
    <n v="131250"/>
    <n v="0.35"/>
    <s v="En ligne"/>
  </r>
  <r>
    <s v="Foot Locker"/>
    <n v="1185732"/>
    <d v="2021-05-05T00:00:00"/>
    <x v="0"/>
    <s v="Sud-est"/>
    <s v="Sud Carolina"/>
    <s v="Charleston"/>
    <x v="2"/>
    <n v="45"/>
    <n v="725"/>
    <n v="326250"/>
    <n v="81562.5"/>
    <n v="0.25"/>
    <s v="En ligne"/>
  </r>
  <r>
    <s v="Foot Locker"/>
    <n v="1185732"/>
    <d v="2021-05-05T00:00:00"/>
    <x v="0"/>
    <s v="Sud-est"/>
    <s v="Sud Carolina"/>
    <s v="Charleston"/>
    <x v="3"/>
    <n v="45"/>
    <n v="675"/>
    <n v="303750"/>
    <n v="91125"/>
    <n v="0.3"/>
    <s v="En ligne"/>
  </r>
  <r>
    <s v="Foot Locker"/>
    <n v="1185732"/>
    <d v="2021-05-05T00:00:00"/>
    <x v="0"/>
    <s v="Sud-est"/>
    <s v="Sud Carolina"/>
    <s v="Charleston"/>
    <x v="4"/>
    <n v="54.999999999999993"/>
    <n v="700"/>
    <n v="384999.99999999994"/>
    <n v="134749.99999999997"/>
    <n v="0.35"/>
    <s v="En ligne"/>
  </r>
  <r>
    <s v="Foot Locker"/>
    <n v="1185732"/>
    <d v="2021-05-05T00:00:00"/>
    <x v="0"/>
    <s v="Sud-est"/>
    <s v="Sud Carolina"/>
    <s v="Charleston"/>
    <x v="5"/>
    <n v="60"/>
    <n v="800"/>
    <n v="480000"/>
    <n v="240000"/>
    <n v="0.5"/>
    <s v="En ligne"/>
  </r>
  <r>
    <s v="Foot Locker"/>
    <n v="1185732"/>
    <d v="2021-06-07T00:00:00"/>
    <x v="5"/>
    <s v="Sud-est"/>
    <s v="Sud Carolina"/>
    <s v="Charleston"/>
    <x v="0"/>
    <n v="54.999999999999993"/>
    <n v="1050"/>
    <n v="577499.99999999988"/>
    <n v="259874.99999999994"/>
    <n v="0.45"/>
    <s v="En ligne"/>
  </r>
  <r>
    <s v="Foot Locker"/>
    <n v="1185732"/>
    <d v="2021-06-07T00:00:00"/>
    <x v="5"/>
    <s v="Sud-est"/>
    <s v="Sud Carolina"/>
    <s v="Charleston"/>
    <x v="1"/>
    <n v="50"/>
    <n v="800"/>
    <n v="400000"/>
    <n v="140000"/>
    <n v="0.35"/>
    <s v="En ligne"/>
  </r>
  <r>
    <s v="Foot Locker"/>
    <n v="1185732"/>
    <d v="2021-06-07T00:00:00"/>
    <x v="5"/>
    <s v="Sud-est"/>
    <s v="Sud Carolina"/>
    <s v="Charleston"/>
    <x v="2"/>
    <n v="50"/>
    <n v="775"/>
    <n v="387500"/>
    <n v="96875"/>
    <n v="0.25"/>
    <s v="En ligne"/>
  </r>
  <r>
    <s v="Foot Locker"/>
    <n v="1185732"/>
    <d v="2021-06-07T00:00:00"/>
    <x v="5"/>
    <s v="Sud-est"/>
    <s v="Sud Carolina"/>
    <s v="Charleston"/>
    <x v="3"/>
    <n v="50"/>
    <n v="750"/>
    <n v="375000"/>
    <n v="112500"/>
    <n v="0.3"/>
    <s v="En ligne"/>
  </r>
  <r>
    <s v="Foot Locker"/>
    <n v="1185732"/>
    <d v="2021-06-07T00:00:00"/>
    <x v="5"/>
    <s v="Sud-est"/>
    <s v="Sud Carolina"/>
    <s v="Charleston"/>
    <x v="4"/>
    <n v="65"/>
    <n v="750"/>
    <n v="487500"/>
    <n v="170625"/>
    <n v="0.35"/>
    <s v="En ligne"/>
  </r>
  <r>
    <s v="Foot Locker"/>
    <n v="1185732"/>
    <d v="2021-06-07T00:00:00"/>
    <x v="5"/>
    <s v="Sud-est"/>
    <s v="Sud Carolina"/>
    <s v="Charleston"/>
    <x v="5"/>
    <n v="70"/>
    <n v="925"/>
    <n v="647500"/>
    <n v="323750"/>
    <n v="0.5"/>
    <s v="En ligne"/>
  </r>
  <r>
    <s v="Foot Locker"/>
    <n v="1185732"/>
    <d v="2021-07-05T00:00:00"/>
    <x v="5"/>
    <s v="Sud-est"/>
    <s v="Sud Carolina"/>
    <s v="Charleston"/>
    <x v="0"/>
    <n v="65"/>
    <n v="1150"/>
    <n v="747500"/>
    <n v="336375"/>
    <n v="0.45"/>
    <s v="En ligne"/>
  </r>
  <r>
    <s v="Foot Locker"/>
    <n v="1185732"/>
    <d v="2021-07-05T00:00:00"/>
    <x v="5"/>
    <s v="Sud-est"/>
    <s v="Sud Carolina"/>
    <s v="Charleston"/>
    <x v="1"/>
    <n v="60.000000000000007"/>
    <n v="900"/>
    <n v="540000.00000000012"/>
    <n v="189000.00000000003"/>
    <n v="0.35"/>
    <s v="En ligne"/>
  </r>
  <r>
    <s v="Foot Locker"/>
    <n v="1185732"/>
    <d v="2021-07-05T00:00:00"/>
    <x v="5"/>
    <s v="Sud-est"/>
    <s v="Sud Carolina"/>
    <s v="Charleston"/>
    <x v="2"/>
    <n v="55.000000000000007"/>
    <n v="825"/>
    <n v="453750.00000000006"/>
    <n v="113437.50000000001"/>
    <n v="0.25"/>
    <s v="En ligne"/>
  </r>
  <r>
    <s v="Foot Locker"/>
    <n v="1185732"/>
    <d v="2021-07-05T00:00:00"/>
    <x v="5"/>
    <s v="Sud-est"/>
    <s v="Sud Carolina"/>
    <s v="Charleston"/>
    <x v="3"/>
    <n v="55.000000000000007"/>
    <n v="775"/>
    <n v="426250.00000000006"/>
    <n v="127875.00000000001"/>
    <n v="0.3"/>
    <s v="En ligne"/>
  </r>
  <r>
    <s v="Foot Locker"/>
    <n v="1185732"/>
    <d v="2021-07-05T00:00:00"/>
    <x v="5"/>
    <s v="Sud-est"/>
    <s v="Sud Carolina"/>
    <s v="Charleston"/>
    <x v="4"/>
    <n v="65"/>
    <n v="800"/>
    <n v="520000"/>
    <n v="182000"/>
    <n v="0.35"/>
    <s v="En ligne"/>
  </r>
  <r>
    <s v="Foot Locker"/>
    <n v="1185732"/>
    <d v="2021-07-05T00:00:00"/>
    <x v="5"/>
    <s v="Sud-est"/>
    <s v="Sud Carolina"/>
    <s v="Charleston"/>
    <x v="5"/>
    <n v="70"/>
    <n v="975"/>
    <n v="682500"/>
    <n v="341250"/>
    <n v="0.5"/>
    <s v="En ligne"/>
  </r>
  <r>
    <s v="Foot Locker"/>
    <n v="1185732"/>
    <d v="2021-08-06T00:00:00"/>
    <x v="2"/>
    <s v="Sud-est"/>
    <s v="Sud Carolina"/>
    <s v="Charleston"/>
    <x v="0"/>
    <n v="65"/>
    <n v="1125"/>
    <n v="731250"/>
    <n v="329062.5"/>
    <n v="0.45"/>
    <s v="En ligne"/>
  </r>
  <r>
    <s v="Foot Locker"/>
    <n v="1185732"/>
    <d v="2021-08-06T00:00:00"/>
    <x v="2"/>
    <s v="Sud-est"/>
    <s v="Sud Carolina"/>
    <s v="Charleston"/>
    <x v="1"/>
    <n v="60.000000000000007"/>
    <n v="900"/>
    <n v="540000.00000000012"/>
    <n v="189000.00000000003"/>
    <n v="0.35"/>
    <s v="En ligne"/>
  </r>
  <r>
    <s v="Foot Locker"/>
    <n v="1185732"/>
    <d v="2021-08-06T00:00:00"/>
    <x v="2"/>
    <s v="Sud-est"/>
    <s v="Sud Carolina"/>
    <s v="Charleston"/>
    <x v="2"/>
    <n v="55.000000000000007"/>
    <n v="825"/>
    <n v="453750.00000000006"/>
    <n v="113437.50000000001"/>
    <n v="0.25"/>
    <s v="En ligne"/>
  </r>
  <r>
    <s v="Foot Locker"/>
    <n v="1185732"/>
    <d v="2021-08-06T00:00:00"/>
    <x v="2"/>
    <s v="Sud-est"/>
    <s v="Sud Carolina"/>
    <s v="Charleston"/>
    <x v="3"/>
    <n v="45"/>
    <n v="775"/>
    <n v="348750"/>
    <n v="104625"/>
    <n v="0.3"/>
    <s v="En ligne"/>
  </r>
  <r>
    <s v="Foot Locker"/>
    <n v="1185732"/>
    <d v="2021-08-06T00:00:00"/>
    <x v="2"/>
    <s v="Sud-est"/>
    <s v="Sud Carolina"/>
    <s v="Charleston"/>
    <x v="4"/>
    <n v="55.000000000000007"/>
    <n v="750"/>
    <n v="412500.00000000006"/>
    <n v="144375"/>
    <n v="0.35"/>
    <s v="En ligne"/>
  </r>
  <r>
    <s v="Foot Locker"/>
    <n v="1185732"/>
    <d v="2021-08-06T00:00:00"/>
    <x v="2"/>
    <s v="Sud-est"/>
    <s v="Sud Carolina"/>
    <s v="Charleston"/>
    <x v="5"/>
    <n v="60.000000000000007"/>
    <n v="925"/>
    <n v="555000.00000000012"/>
    <n v="277500.00000000006"/>
    <n v="0.5"/>
    <s v="En ligne"/>
  </r>
  <r>
    <s v="Foot Locker"/>
    <n v="1185732"/>
    <d v="2021-09-05T00:00:00"/>
    <x v="4"/>
    <s v="Sud-est"/>
    <s v="Sud Carolina"/>
    <s v="Charleston"/>
    <x v="0"/>
    <n v="55.000000000000007"/>
    <n v="1025"/>
    <n v="563750.00000000012"/>
    <n v="253687.50000000006"/>
    <n v="0.45"/>
    <s v="En ligne"/>
  </r>
  <r>
    <s v="Foot Locker"/>
    <n v="1185732"/>
    <d v="2021-09-05T00:00:00"/>
    <x v="4"/>
    <s v="Sud-est"/>
    <s v="Sud Carolina"/>
    <s v="Charleston"/>
    <x v="1"/>
    <n v="50.000000000000014"/>
    <n v="825"/>
    <n v="412500.00000000012"/>
    <n v="144375.00000000003"/>
    <n v="0.35"/>
    <s v="En ligne"/>
  </r>
  <r>
    <s v="Foot Locker"/>
    <n v="1185732"/>
    <d v="2021-09-05T00:00:00"/>
    <x v="4"/>
    <s v="Sud-est"/>
    <s v="Sud Carolina"/>
    <s v="Charleston"/>
    <x v="2"/>
    <n v="40"/>
    <n v="725"/>
    <n v="290000"/>
    <n v="72500"/>
    <n v="0.25"/>
    <s v="En ligne"/>
  </r>
  <r>
    <s v="Foot Locker"/>
    <n v="1185732"/>
    <d v="2021-09-05T00:00:00"/>
    <x v="4"/>
    <s v="Sud-est"/>
    <s v="Sud Carolina"/>
    <s v="Charleston"/>
    <x v="3"/>
    <n v="40"/>
    <n v="700"/>
    <n v="280000"/>
    <n v="84000"/>
    <n v="0.3"/>
    <s v="En ligne"/>
  </r>
  <r>
    <s v="Foot Locker"/>
    <n v="1185732"/>
    <d v="2021-09-05T00:00:00"/>
    <x v="4"/>
    <s v="Sud-est"/>
    <s v="Sud Carolina"/>
    <s v="Charleston"/>
    <x v="4"/>
    <n v="50"/>
    <n v="700"/>
    <n v="350000"/>
    <n v="122499.99999999999"/>
    <n v="0.35"/>
    <s v="En ligne"/>
  </r>
  <r>
    <s v="Foot Locker"/>
    <n v="1185732"/>
    <d v="2021-09-05T00:00:00"/>
    <x v="4"/>
    <s v="Sud-est"/>
    <s v="Sud Carolina"/>
    <s v="Charleston"/>
    <x v="5"/>
    <n v="55.000000000000007"/>
    <n v="800"/>
    <n v="440000.00000000006"/>
    <n v="220000.00000000003"/>
    <n v="0.5"/>
    <s v="En ligne"/>
  </r>
  <r>
    <s v="Foot Locker"/>
    <n v="1185732"/>
    <d v="2021-10-07T00:00:00"/>
    <x v="1"/>
    <s v="Sud-est"/>
    <s v="Sud Carolina"/>
    <s v="Charleston"/>
    <x v="0"/>
    <n v="55.000000000000007"/>
    <n v="975"/>
    <n v="536250.00000000012"/>
    <n v="241312.50000000006"/>
    <n v="0.45"/>
    <s v="En ligne"/>
  </r>
  <r>
    <s v="Foot Locker"/>
    <n v="1185732"/>
    <d v="2021-10-07T00:00:00"/>
    <x v="1"/>
    <s v="Sud-est"/>
    <s v="Sud Carolina"/>
    <s v="Charleston"/>
    <x v="1"/>
    <n v="45.000000000000014"/>
    <n v="800"/>
    <n v="360000.00000000012"/>
    <n v="126000.00000000003"/>
    <n v="0.35"/>
    <s v="En ligne"/>
  </r>
  <r>
    <s v="Foot Locker"/>
    <n v="1185732"/>
    <d v="2021-10-07T00:00:00"/>
    <x v="1"/>
    <s v="Sud-est"/>
    <s v="Sud Carolina"/>
    <s v="Charleston"/>
    <x v="2"/>
    <n v="45.000000000000014"/>
    <n v="675"/>
    <n v="303750.00000000012"/>
    <n v="75937.500000000029"/>
    <n v="0.25"/>
    <s v="En ligne"/>
  </r>
  <r>
    <s v="Foot Locker"/>
    <n v="1185732"/>
    <d v="2021-10-07T00:00:00"/>
    <x v="1"/>
    <s v="Sud-est"/>
    <s v="Sud Carolina"/>
    <s v="Charleston"/>
    <x v="3"/>
    <n v="45.000000000000014"/>
    <n v="650"/>
    <n v="292500.00000000012"/>
    <n v="87750.000000000029"/>
    <n v="0.3"/>
    <s v="En ligne"/>
  </r>
  <r>
    <s v="Foot Locker"/>
    <n v="1185732"/>
    <d v="2021-10-07T00:00:00"/>
    <x v="1"/>
    <s v="Sud-est"/>
    <s v="Sud Carolina"/>
    <s v="Charleston"/>
    <x v="4"/>
    <n v="55.000000000000007"/>
    <n v="650"/>
    <n v="357500.00000000006"/>
    <n v="125125.00000000001"/>
    <n v="0.35"/>
    <s v="En ligne"/>
  </r>
  <r>
    <s v="Foot Locker"/>
    <n v="1185732"/>
    <d v="2021-10-07T00:00:00"/>
    <x v="1"/>
    <s v="Sud-est"/>
    <s v="Sud Carolina"/>
    <s v="Charleston"/>
    <x v="5"/>
    <n v="60"/>
    <n v="775"/>
    <n v="465000"/>
    <n v="232500"/>
    <n v="0.5"/>
    <s v="En ligne"/>
  </r>
  <r>
    <s v="Foot Locker"/>
    <n v="1185732"/>
    <d v="2021-11-06T00:00:00"/>
    <x v="3"/>
    <s v="Sud-est"/>
    <s v="Sud Carolina"/>
    <s v="Charleston"/>
    <x v="0"/>
    <n v="55.000000000000007"/>
    <n v="925"/>
    <n v="508750.00000000006"/>
    <n v="228937.50000000003"/>
    <n v="0.45"/>
    <s v="En ligne"/>
  </r>
  <r>
    <s v="Foot Locker"/>
    <n v="1185732"/>
    <d v="2021-11-06T00:00:00"/>
    <x v="3"/>
    <s v="Sud-est"/>
    <s v="Sud Carolina"/>
    <s v="Charleston"/>
    <x v="1"/>
    <n v="45.000000000000014"/>
    <n v="750"/>
    <n v="337500.00000000012"/>
    <n v="118125.00000000003"/>
    <n v="0.35"/>
    <s v="En ligne"/>
  </r>
  <r>
    <s v="Foot Locker"/>
    <n v="1185732"/>
    <d v="2021-11-06T00:00:00"/>
    <x v="3"/>
    <s v="Sud-est"/>
    <s v="Sud Carolina"/>
    <s v="Charleston"/>
    <x v="2"/>
    <n v="45.000000000000014"/>
    <n v="695"/>
    <n v="312750.00000000012"/>
    <n v="78187.500000000029"/>
    <n v="0.25"/>
    <s v="En ligne"/>
  </r>
  <r>
    <s v="Foot Locker"/>
    <n v="1185732"/>
    <d v="2021-11-06T00:00:00"/>
    <x v="3"/>
    <s v="Sud-est"/>
    <s v="Sud Carolina"/>
    <s v="Charleston"/>
    <x v="3"/>
    <n v="55.000000000000014"/>
    <n v="750"/>
    <n v="412500.00000000012"/>
    <n v="123750.00000000003"/>
    <n v="0.3"/>
    <s v="En ligne"/>
  </r>
  <r>
    <s v="Foot Locker"/>
    <n v="1185732"/>
    <d v="2021-11-06T00:00:00"/>
    <x v="3"/>
    <s v="Sud-est"/>
    <s v="Sud Carolina"/>
    <s v="Charleston"/>
    <x v="4"/>
    <n v="70"/>
    <n v="725"/>
    <n v="507500"/>
    <n v="177625"/>
    <n v="0.35"/>
    <s v="En ligne"/>
  </r>
  <r>
    <s v="Foot Locker"/>
    <n v="1185732"/>
    <d v="2021-11-06T00:00:00"/>
    <x v="3"/>
    <s v="Sud-est"/>
    <s v="Sud Carolina"/>
    <s v="Charleston"/>
    <x v="5"/>
    <n v="75"/>
    <n v="825"/>
    <n v="618750"/>
    <n v="309375"/>
    <n v="0.5"/>
    <s v="En ligne"/>
  </r>
  <r>
    <s v="Foot Locker"/>
    <n v="1185732"/>
    <d v="2021-12-05T00:00:00"/>
    <x v="4"/>
    <s v="Sud-est"/>
    <s v="Sud Carolina"/>
    <s v="Charleston"/>
    <x v="0"/>
    <n v="70"/>
    <n v="1075"/>
    <n v="752500"/>
    <n v="338625"/>
    <n v="0.45"/>
    <s v="En ligne"/>
  </r>
  <r>
    <s v="Foot Locker"/>
    <n v="1185732"/>
    <d v="2021-12-05T00:00:00"/>
    <x v="4"/>
    <s v="Sud-est"/>
    <s v="Sud Carolina"/>
    <s v="Charleston"/>
    <x v="1"/>
    <n v="60.000000000000007"/>
    <n v="875"/>
    <n v="525000.00000000012"/>
    <n v="183750.00000000003"/>
    <n v="0.35"/>
    <s v="En ligne"/>
  </r>
  <r>
    <s v="Sports Direct"/>
    <n v="1185732"/>
    <d v="2021-12-05T00:00:00"/>
    <x v="4"/>
    <s v="Sud-est"/>
    <s v="Sud Carolina"/>
    <s v="Charleston"/>
    <x v="2"/>
    <n v="60.000000000000007"/>
    <n v="825"/>
    <n v="495000.00000000006"/>
    <n v="123750.00000000001"/>
    <n v="0.25"/>
    <s v="En ligne"/>
  </r>
  <r>
    <s v="Sports Direct"/>
    <n v="1185732"/>
    <d v="2021-12-05T00:00:00"/>
    <x v="4"/>
    <s v="Sud-est"/>
    <s v="Sud Carolina"/>
    <s v="Charleston"/>
    <x v="3"/>
    <n v="60.000000000000007"/>
    <n v="775"/>
    <n v="465000.00000000006"/>
    <n v="139500"/>
    <n v="0.3"/>
    <s v="En ligne"/>
  </r>
  <r>
    <s v="Sports Direct"/>
    <n v="1185732"/>
    <d v="2021-12-05T00:00:00"/>
    <x v="4"/>
    <s v="Sud-est"/>
    <s v="Sud Carolina"/>
    <s v="Charleston"/>
    <x v="4"/>
    <n v="70"/>
    <n v="775"/>
    <n v="542500"/>
    <n v="189875"/>
    <n v="0.35"/>
    <s v="En ligne"/>
  </r>
  <r>
    <s v="Sports Direct"/>
    <n v="1185732"/>
    <d v="2021-12-05T00:00:00"/>
    <x v="4"/>
    <s v="Sud-est"/>
    <s v="Sud Carolina"/>
    <s v="Charleston"/>
    <x v="5"/>
    <n v="75"/>
    <n v="875"/>
    <n v="656250"/>
    <n v="328125"/>
    <n v="0.5"/>
    <s v="En ligne"/>
  </r>
  <r>
    <s v="Sports Direct"/>
    <n v="1185732"/>
    <d v="2021-01-06T00:00:00"/>
    <x v="0"/>
    <s v="Sud-est"/>
    <s v="Sud Carolina"/>
    <s v="Charleston"/>
    <x v="0"/>
    <n v="35"/>
    <n v="925"/>
    <n v="323750"/>
    <n v="129500"/>
    <n v="0.4"/>
    <s v="En ligne"/>
  </r>
  <r>
    <s v="Sports Direct"/>
    <n v="1185732"/>
    <d v="2021-01-06T00:00:00"/>
    <x v="0"/>
    <s v="Sud-est"/>
    <s v="Sud Carolina"/>
    <s v="Charleston"/>
    <x v="1"/>
    <n v="35"/>
    <n v="725"/>
    <n v="253750"/>
    <n v="88812.5"/>
    <n v="0.35"/>
    <s v="En ligne"/>
  </r>
  <r>
    <s v="Sports Direct"/>
    <n v="1185732"/>
    <d v="2021-01-06T00:00:00"/>
    <x v="0"/>
    <s v="Sud-est"/>
    <s v="Sud Carolina"/>
    <s v="Charleston"/>
    <x v="2"/>
    <n v="25.000000000000007"/>
    <n v="725"/>
    <n v="181250.00000000006"/>
    <n v="72500.000000000029"/>
    <n v="0.4"/>
    <s v="En ligne"/>
  </r>
  <r>
    <s v="Sports Direct"/>
    <n v="1185732"/>
    <d v="2021-01-06T00:00:00"/>
    <x v="0"/>
    <s v="Sud-est"/>
    <s v="Sud Carolina"/>
    <s v="Charleston"/>
    <x v="3"/>
    <n v="30"/>
    <n v="575"/>
    <n v="172500"/>
    <n v="69000"/>
    <n v="0.4"/>
    <s v="En ligne"/>
  </r>
  <r>
    <s v="Sports Direct"/>
    <n v="1185732"/>
    <d v="2021-01-06T00:00:00"/>
    <x v="0"/>
    <s v="Sud-est"/>
    <s v="Sud Carolina"/>
    <s v="Charleston"/>
    <x v="4"/>
    <n v="45"/>
    <n v="625"/>
    <n v="281250"/>
    <n v="98437.5"/>
    <n v="0.35"/>
    <s v="En ligne"/>
  </r>
  <r>
    <s v="Sports Direct"/>
    <n v="1185732"/>
    <d v="2021-01-06T00:00:00"/>
    <x v="0"/>
    <s v="Sud-est"/>
    <s v="Sud Carolina"/>
    <s v="Charleston"/>
    <x v="5"/>
    <n v="35"/>
    <n v="725"/>
    <n v="253750"/>
    <n v="126875"/>
    <n v="0.5"/>
    <s v="En ligne"/>
  </r>
  <r>
    <s v="Sports Direct"/>
    <n v="1185732"/>
    <d v="2021-02-04T00:00:00"/>
    <x v="1"/>
    <s v="Sud-est"/>
    <s v="Sud Carolina"/>
    <s v="Charleston"/>
    <x v="0"/>
    <n v="35"/>
    <n v="975"/>
    <n v="341250"/>
    <n v="136500"/>
    <n v="0.4"/>
    <s v="En ligne"/>
  </r>
  <r>
    <s v="Sports Direct"/>
    <n v="1185732"/>
    <d v="2021-02-04T00:00:00"/>
    <x v="1"/>
    <s v="Sud-est"/>
    <s v="Sud Carolina"/>
    <s v="Charleston"/>
    <x v="1"/>
    <n v="35"/>
    <n v="625"/>
    <n v="218750"/>
    <n v="76562.5"/>
    <n v="0.35"/>
    <s v="En ligne"/>
  </r>
  <r>
    <s v="Sports Direct"/>
    <n v="1185732"/>
    <d v="2021-02-04T00:00:00"/>
    <x v="1"/>
    <s v="Sud-est"/>
    <s v="Sud Carolina"/>
    <s v="Charleston"/>
    <x v="2"/>
    <n v="25.000000000000007"/>
    <n v="675"/>
    <n v="168750.00000000006"/>
    <n v="67500.000000000029"/>
    <n v="0.4"/>
    <s v="En ligne"/>
  </r>
  <r>
    <s v="Sports Direct"/>
    <n v="1185732"/>
    <d v="2021-02-04T00:00:00"/>
    <x v="1"/>
    <s v="Sud-est"/>
    <s v="North Carolina"/>
    <s v="Charlotte"/>
    <x v="3"/>
    <n v="30"/>
    <n v="525"/>
    <n v="157500"/>
    <n v="63000"/>
    <n v="0.4"/>
    <s v="En ligne"/>
  </r>
  <r>
    <s v="Sports Direct"/>
    <n v="1185732"/>
    <d v="2021-02-04T00:00:00"/>
    <x v="1"/>
    <s v="Sud-est"/>
    <s v="North Carolina"/>
    <s v="Charlotte"/>
    <x v="4"/>
    <n v="45"/>
    <n v="600"/>
    <n v="270000"/>
    <n v="94500"/>
    <n v="0.35"/>
    <s v="En ligne"/>
  </r>
  <r>
    <s v="Sports Direct"/>
    <n v="1185732"/>
    <d v="2021-02-04T00:00:00"/>
    <x v="1"/>
    <s v="Sud-est"/>
    <s v="North Carolina"/>
    <s v="Charlotte"/>
    <x v="5"/>
    <n v="30"/>
    <n v="700"/>
    <n v="210000"/>
    <n v="105000"/>
    <n v="0.5"/>
    <s v="En ligne"/>
  </r>
  <r>
    <s v="Sports Direct"/>
    <n v="1185732"/>
    <d v="2021-03-02T00:00:00"/>
    <x v="6"/>
    <s v="Sud-est"/>
    <s v="North Carolina"/>
    <s v="Charlotte"/>
    <x v="0"/>
    <n v="30"/>
    <n v="920"/>
    <n v="276000"/>
    <n v="110400"/>
    <n v="0.4"/>
    <s v="En ligne"/>
  </r>
  <r>
    <s v="Sports Direct"/>
    <n v="1185732"/>
    <d v="2021-03-02T00:00:00"/>
    <x v="6"/>
    <s v="Sud-est"/>
    <s v="North Carolina"/>
    <s v="Charlotte"/>
    <x v="1"/>
    <n v="30"/>
    <n v="600"/>
    <n v="180000"/>
    <n v="62999.999999999993"/>
    <n v="0.35"/>
    <s v="En ligne"/>
  </r>
  <r>
    <s v="Sports Direct"/>
    <n v="1185732"/>
    <d v="2021-03-02T00:00:00"/>
    <x v="6"/>
    <s v="Sud-est"/>
    <s v="North Carolina"/>
    <s v="Charlotte"/>
    <x v="2"/>
    <n v="20"/>
    <n v="625"/>
    <n v="125000"/>
    <n v="50000"/>
    <n v="0.4"/>
    <s v="En ligne"/>
  </r>
  <r>
    <s v="Sports Direct"/>
    <n v="1185732"/>
    <d v="2021-03-02T00:00:00"/>
    <x v="6"/>
    <s v="Sud-est"/>
    <s v="North Carolina"/>
    <s v="Charlotte"/>
    <x v="3"/>
    <n v="24.999999999999993"/>
    <n v="475"/>
    <n v="118749.99999999997"/>
    <n v="47499.999999999993"/>
    <n v="0.4"/>
    <s v="En ligne"/>
  </r>
  <r>
    <s v="Sports Direct"/>
    <n v="1185732"/>
    <d v="2021-03-02T00:00:00"/>
    <x v="6"/>
    <s v="Sud-est"/>
    <s v="North Carolina"/>
    <s v="Charlotte"/>
    <x v="4"/>
    <n v="40.000000000000007"/>
    <n v="525"/>
    <n v="210000.00000000003"/>
    <n v="73500"/>
    <n v="0.35"/>
    <s v="En ligne"/>
  </r>
  <r>
    <s v="Sports Direct"/>
    <n v="1185732"/>
    <d v="2021-03-02T00:00:00"/>
    <x v="6"/>
    <s v="Sud-est"/>
    <s v="North Carolina"/>
    <s v="Charlotte"/>
    <x v="5"/>
    <n v="30"/>
    <n v="625"/>
    <n v="187500"/>
    <n v="93750"/>
    <n v="0.5"/>
    <s v="En ligne"/>
  </r>
  <r>
    <s v="Sports Direct"/>
    <n v="1185732"/>
    <d v="2021-04-03T00:00:00"/>
    <x v="3"/>
    <s v="Sud-est"/>
    <s v="North Carolina"/>
    <s v="Charlotte"/>
    <x v="0"/>
    <n v="30"/>
    <n v="875"/>
    <n v="262500"/>
    <n v="105000"/>
    <n v="0.4"/>
    <s v="En ligne"/>
  </r>
  <r>
    <s v="Sports Direct"/>
    <n v="1185732"/>
    <d v="2021-04-03T00:00:00"/>
    <x v="3"/>
    <s v="Sud-est"/>
    <s v="North Carolina"/>
    <s v="Charlotte"/>
    <x v="1"/>
    <n v="30"/>
    <n v="575"/>
    <n v="172500"/>
    <n v="60374.999999999993"/>
    <n v="0.35"/>
    <s v="En ligne"/>
  </r>
  <r>
    <s v="Sports Direct"/>
    <n v="1185732"/>
    <d v="2021-04-03T00:00:00"/>
    <x v="3"/>
    <s v="Sud-est"/>
    <s v="North Carolina"/>
    <s v="Charlotte"/>
    <x v="2"/>
    <n v="20"/>
    <n v="575"/>
    <n v="115000"/>
    <n v="46000"/>
    <n v="0.4"/>
    <s v="En ligne"/>
  </r>
  <r>
    <s v="Sports Direct"/>
    <n v="1185732"/>
    <d v="2021-04-03T00:00:00"/>
    <x v="3"/>
    <s v="Sud-est"/>
    <s v="North Carolina"/>
    <s v="Charlotte"/>
    <x v="3"/>
    <n v="24.999999999999993"/>
    <n v="500"/>
    <n v="124999.99999999997"/>
    <n v="49999.999999999993"/>
    <n v="0.4"/>
    <s v="En ligne"/>
  </r>
  <r>
    <s v="Sports Direct"/>
    <n v="1185732"/>
    <d v="2021-04-03T00:00:00"/>
    <x v="3"/>
    <s v="Sud-est"/>
    <s v="North Carolina"/>
    <s v="Charlotte"/>
    <x v="4"/>
    <n v="45"/>
    <n v="525"/>
    <n v="236250"/>
    <n v="82687.5"/>
    <n v="0.35"/>
    <s v="En ligne"/>
  </r>
  <r>
    <s v="Sports Direct"/>
    <n v="1185732"/>
    <d v="2021-04-03T00:00:00"/>
    <x v="3"/>
    <s v="Sud-est"/>
    <s v="North Carolina"/>
    <s v="Charlotte"/>
    <x v="5"/>
    <n v="35"/>
    <n v="675"/>
    <n v="236250"/>
    <n v="118125"/>
    <n v="0.5"/>
    <s v="En ligne"/>
  </r>
  <r>
    <s v="Sports Direct"/>
    <n v="1185732"/>
    <d v="2021-05-02T00:00:00"/>
    <x v="4"/>
    <s v="Sud-est"/>
    <s v="North Carolina"/>
    <s v="Charlotte"/>
    <x v="0"/>
    <n v="45"/>
    <n v="945"/>
    <n v="425250"/>
    <n v="170100"/>
    <n v="0.4"/>
    <s v="En ligne"/>
  </r>
  <r>
    <s v="Sports Direct"/>
    <n v="1185732"/>
    <d v="2021-05-02T00:00:00"/>
    <x v="4"/>
    <s v="Sud-est"/>
    <s v="North Carolina"/>
    <s v="Charlotte"/>
    <x v="1"/>
    <n v="45"/>
    <n v="650"/>
    <n v="292500"/>
    <n v="102375"/>
    <n v="0.35"/>
    <s v="En ligne"/>
  </r>
  <r>
    <s v="Sports Direct"/>
    <n v="1185732"/>
    <d v="2021-05-02T00:00:00"/>
    <x v="4"/>
    <s v="Sud-est"/>
    <s v="North Carolina"/>
    <s v="Charlotte"/>
    <x v="2"/>
    <n v="40"/>
    <n v="625"/>
    <n v="250000"/>
    <n v="100000"/>
    <n v="0.4"/>
    <s v="En ligne"/>
  </r>
  <r>
    <s v="Sports Direct"/>
    <n v="1185732"/>
    <d v="2021-05-02T00:00:00"/>
    <x v="4"/>
    <s v="Sud-est"/>
    <s v="North Carolina"/>
    <s v="Charlotte"/>
    <x v="3"/>
    <n v="40"/>
    <n v="575"/>
    <n v="230000"/>
    <n v="92000"/>
    <n v="0.4"/>
    <s v="En ligne"/>
  </r>
  <r>
    <s v="Sports Direct"/>
    <n v="1185732"/>
    <d v="2021-05-02T00:00:00"/>
    <x v="4"/>
    <s v="Sud-est"/>
    <s v="North Carolina"/>
    <s v="Charlotte"/>
    <x v="4"/>
    <n v="49.999999999999993"/>
    <n v="600"/>
    <n v="299999.99999999994"/>
    <n v="104999.99999999997"/>
    <n v="0.35"/>
    <s v="En ligne"/>
  </r>
  <r>
    <s v="Sports Direct"/>
    <n v="1185732"/>
    <d v="2021-05-02T00:00:00"/>
    <x v="4"/>
    <s v="Sud-est"/>
    <s v="North Carolina"/>
    <s v="Charlotte"/>
    <x v="5"/>
    <n v="54.999999999999993"/>
    <n v="700"/>
    <n v="384999.99999999994"/>
    <n v="192499.99999999997"/>
    <n v="0.5"/>
    <s v="En ligne"/>
  </r>
  <r>
    <s v="Sports Direct"/>
    <n v="1185732"/>
    <d v="2021-06-04T00:00:00"/>
    <x v="2"/>
    <s v="Sud-est"/>
    <s v="North Carolina"/>
    <s v="Charlotte"/>
    <x v="0"/>
    <n v="49.999999999999993"/>
    <n v="950"/>
    <n v="474999.99999999994"/>
    <n v="190000"/>
    <n v="0.4"/>
    <s v="En ligne"/>
  </r>
  <r>
    <s v="Sports Direct"/>
    <n v="1185732"/>
    <d v="2021-06-04T00:00:00"/>
    <x v="2"/>
    <s v="Sud-est"/>
    <s v="North Carolina"/>
    <s v="Charlotte"/>
    <x v="1"/>
    <n v="45"/>
    <n v="700"/>
    <n v="315000"/>
    <n v="110250"/>
    <n v="0.35"/>
    <s v="En ligne"/>
  </r>
  <r>
    <s v="Sports Direct"/>
    <n v="1185732"/>
    <d v="2021-06-04T00:00:00"/>
    <x v="2"/>
    <s v="Sud-est"/>
    <s v="North Carolina"/>
    <s v="Charlotte"/>
    <x v="2"/>
    <n v="50"/>
    <n v="675"/>
    <n v="337500"/>
    <n v="135000"/>
    <n v="0.4"/>
    <s v="En ligne"/>
  </r>
  <r>
    <s v="Sports Direct"/>
    <n v="1185732"/>
    <d v="2021-06-04T00:00:00"/>
    <x v="2"/>
    <s v="Sud-est"/>
    <s v="North Carolina"/>
    <s v="Charlotte"/>
    <x v="3"/>
    <n v="50"/>
    <n v="650"/>
    <n v="325000"/>
    <n v="130000"/>
    <n v="0.4"/>
    <s v="En ligne"/>
  </r>
  <r>
    <s v="Sports Direct"/>
    <n v="1185732"/>
    <d v="2021-06-04T00:00:00"/>
    <x v="2"/>
    <s v="Sud-est"/>
    <s v="North Carolina"/>
    <s v="Charlotte"/>
    <x v="4"/>
    <n v="65"/>
    <n v="650"/>
    <n v="422500"/>
    <n v="147875"/>
    <n v="0.35"/>
    <s v="En ligne"/>
  </r>
  <r>
    <s v="Sports Direct"/>
    <n v="1185732"/>
    <d v="2021-06-04T00:00:00"/>
    <x v="2"/>
    <s v="Sud-est"/>
    <s v="North Carolina"/>
    <s v="Charlotte"/>
    <x v="5"/>
    <n v="70"/>
    <n v="825"/>
    <n v="577500"/>
    <n v="288750"/>
    <n v="0.5"/>
    <s v="En ligne"/>
  </r>
  <r>
    <s v="Sports Direct"/>
    <n v="1185732"/>
    <d v="2021-07-02T00:00:00"/>
    <x v="2"/>
    <s v="Sud-est"/>
    <s v="North Carolina"/>
    <s v="Charlotte"/>
    <x v="0"/>
    <n v="65"/>
    <n v="1050"/>
    <n v="682500"/>
    <n v="273000"/>
    <n v="0.4"/>
    <s v="En ligne"/>
  </r>
  <r>
    <s v="Sports Direct"/>
    <n v="1185732"/>
    <d v="2021-07-02T00:00:00"/>
    <x v="2"/>
    <s v="Sud-est"/>
    <s v="North Carolina"/>
    <s v="Charlotte"/>
    <x v="1"/>
    <n v="60.000000000000007"/>
    <n v="800"/>
    <n v="480000.00000000006"/>
    <n v="168000"/>
    <n v="0.35"/>
    <s v="En ligne"/>
  </r>
  <r>
    <s v="Sports Direct"/>
    <n v="1185732"/>
    <d v="2021-07-02T00:00:00"/>
    <x v="2"/>
    <s v="Sud-est"/>
    <s v="North Carolina"/>
    <s v="Charlotte"/>
    <x v="2"/>
    <n v="55.000000000000007"/>
    <n v="725"/>
    <n v="398750.00000000006"/>
    <n v="159500.00000000003"/>
    <n v="0.4"/>
    <s v="En ligne"/>
  </r>
  <r>
    <s v="Sports Direct"/>
    <n v="1185732"/>
    <d v="2021-07-02T00:00:00"/>
    <x v="2"/>
    <s v="Sud-est"/>
    <s v="North Carolina"/>
    <s v="Charlotte"/>
    <x v="3"/>
    <n v="55.000000000000007"/>
    <n v="675"/>
    <n v="371250.00000000006"/>
    <n v="148500.00000000003"/>
    <n v="0.4"/>
    <s v="En ligne"/>
  </r>
  <r>
    <s v="Sports Direct"/>
    <n v="1185732"/>
    <d v="2021-07-02T00:00:00"/>
    <x v="2"/>
    <s v="Sud-est"/>
    <s v="North Carolina"/>
    <s v="Charlotte"/>
    <x v="4"/>
    <n v="65"/>
    <n v="700"/>
    <n v="455000"/>
    <n v="159250"/>
    <n v="0.35"/>
    <s v="En ligne"/>
  </r>
  <r>
    <s v="Sports Direct"/>
    <n v="1185732"/>
    <d v="2021-07-02T00:00:00"/>
    <x v="2"/>
    <s v="Sud-est"/>
    <s v="North Carolina"/>
    <s v="Charlotte"/>
    <x v="5"/>
    <n v="70"/>
    <n v="875"/>
    <n v="612500"/>
    <n v="306250"/>
    <n v="0.5"/>
    <s v="En ligne"/>
  </r>
  <r>
    <s v="Sports Direct"/>
    <n v="1185732"/>
    <d v="2021-08-03T00:00:00"/>
    <x v="6"/>
    <s v="Sud-est"/>
    <s v="North Carolina"/>
    <s v="Charlotte"/>
    <x v="0"/>
    <n v="65"/>
    <n v="1025"/>
    <n v="666250"/>
    <n v="266500"/>
    <n v="0.4"/>
    <s v="En ligne"/>
  </r>
  <r>
    <s v="Sports Direct"/>
    <n v="1185732"/>
    <d v="2021-08-03T00:00:00"/>
    <x v="6"/>
    <s v="Sud-est"/>
    <s v="North Carolina"/>
    <s v="Charlotte"/>
    <x v="1"/>
    <n v="60.000000000000007"/>
    <n v="800"/>
    <n v="480000.00000000006"/>
    <n v="168000"/>
    <n v="0.35"/>
    <s v="En ligne"/>
  </r>
  <r>
    <s v="Sports Direct"/>
    <n v="1185732"/>
    <d v="2021-08-03T00:00:00"/>
    <x v="6"/>
    <s v="Sud-est"/>
    <s v="North Carolina"/>
    <s v="Charlotte"/>
    <x v="2"/>
    <n v="55.000000000000007"/>
    <n v="725"/>
    <n v="398750.00000000006"/>
    <n v="159500.00000000003"/>
    <n v="0.4"/>
    <s v="En ligne"/>
  </r>
  <r>
    <s v="Sports Direct"/>
    <n v="1185732"/>
    <d v="2021-08-03T00:00:00"/>
    <x v="6"/>
    <s v="Sud-est"/>
    <s v="North Carolina"/>
    <s v="Charlotte"/>
    <x v="3"/>
    <n v="45"/>
    <n v="675"/>
    <n v="303750"/>
    <n v="121500"/>
    <n v="0.4"/>
    <s v="En ligne"/>
  </r>
  <r>
    <s v="Sports Direct"/>
    <n v="1185732"/>
    <d v="2021-08-03T00:00:00"/>
    <x v="6"/>
    <s v="Sud-est"/>
    <s v="North Carolina"/>
    <s v="Charlotte"/>
    <x v="4"/>
    <n v="55.000000000000007"/>
    <n v="650"/>
    <n v="357500.00000000006"/>
    <n v="125125.00000000001"/>
    <n v="0.35"/>
    <s v="En ligne"/>
  </r>
  <r>
    <s v="Sports Direct"/>
    <n v="1185732"/>
    <d v="2021-08-03T00:00:00"/>
    <x v="6"/>
    <s v="Sud-est"/>
    <s v="North Carolina"/>
    <s v="Charlotte"/>
    <x v="5"/>
    <n v="60.000000000000007"/>
    <n v="825"/>
    <n v="495000.00000000006"/>
    <n v="247500.00000000003"/>
    <n v="0.5"/>
    <s v="En ligne"/>
  </r>
  <r>
    <s v="Sports Direct"/>
    <n v="1185732"/>
    <d v="2021-09-02T00:00:00"/>
    <x v="1"/>
    <s v="Sud-est"/>
    <s v="North Carolina"/>
    <s v="Charlotte"/>
    <x v="0"/>
    <n v="55.000000000000007"/>
    <n v="925"/>
    <n v="508750.00000000006"/>
    <n v="203500.00000000003"/>
    <n v="0.4"/>
    <s v="En ligne"/>
  </r>
  <r>
    <s v="Sports Direct"/>
    <n v="1185732"/>
    <d v="2021-09-02T00:00:00"/>
    <x v="1"/>
    <s v="Sud-est"/>
    <s v="North Carolina"/>
    <s v="Charlotte"/>
    <x v="1"/>
    <n v="50.000000000000014"/>
    <n v="725"/>
    <n v="362500.00000000012"/>
    <n v="126875.00000000003"/>
    <n v="0.35"/>
    <s v="En ligne"/>
  </r>
  <r>
    <s v="Sports Direct"/>
    <n v="1185732"/>
    <d v="2021-09-02T00:00:00"/>
    <x v="1"/>
    <s v="Sud-est"/>
    <s v="North Carolina"/>
    <s v="Charlotte"/>
    <x v="2"/>
    <n v="30.000000000000004"/>
    <n v="625"/>
    <n v="187500.00000000003"/>
    <n v="75000.000000000015"/>
    <n v="0.4"/>
    <s v="En ligne"/>
  </r>
  <r>
    <s v="Sports Direct"/>
    <n v="1185732"/>
    <d v="2021-09-02T00:00:00"/>
    <x v="1"/>
    <s v="Sud-est"/>
    <s v="North Carolina"/>
    <s v="Charlotte"/>
    <x v="3"/>
    <n v="30.000000000000004"/>
    <n v="600"/>
    <n v="180000.00000000003"/>
    <n v="72000.000000000015"/>
    <n v="0.4"/>
    <s v="En ligne"/>
  </r>
  <r>
    <s v="Sports Direct"/>
    <n v="1185732"/>
    <d v="2021-09-02T00:00:00"/>
    <x v="1"/>
    <s v="Sud-est"/>
    <s v="North Carolina"/>
    <s v="Charlotte"/>
    <x v="4"/>
    <n v="40"/>
    <n v="600"/>
    <n v="240000"/>
    <n v="84000"/>
    <n v="0.35"/>
    <s v="En ligne"/>
  </r>
  <r>
    <s v="Sports Direct"/>
    <n v="1185732"/>
    <d v="2021-09-02T00:00:00"/>
    <x v="1"/>
    <s v="Sud-est"/>
    <s v="North Carolina"/>
    <s v="Charlotte"/>
    <x v="5"/>
    <n v="45.000000000000007"/>
    <n v="700"/>
    <n v="315000.00000000006"/>
    <n v="157500.00000000003"/>
    <n v="0.5"/>
    <s v="En ligne"/>
  </r>
  <r>
    <s v="Sports Direct"/>
    <n v="1185732"/>
    <d v="2021-10-04T00:00:00"/>
    <x v="5"/>
    <s v="Sud-est"/>
    <s v="North Carolina"/>
    <s v="Charlotte"/>
    <x v="0"/>
    <n v="45.000000000000007"/>
    <n v="875"/>
    <n v="393750.00000000006"/>
    <n v="157500.00000000003"/>
    <n v="0.4"/>
    <s v="En ligne"/>
  </r>
  <r>
    <s v="Sports Direct"/>
    <n v="1185732"/>
    <d v="2021-10-04T00:00:00"/>
    <x v="5"/>
    <s v="Sud-est"/>
    <s v="North Carolina"/>
    <s v="Charlotte"/>
    <x v="1"/>
    <n v="35.000000000000007"/>
    <n v="700"/>
    <n v="245000.00000000006"/>
    <n v="85750.000000000015"/>
    <n v="0.35"/>
    <s v="En ligne"/>
  </r>
  <r>
    <s v="Sports Direct"/>
    <n v="1185732"/>
    <d v="2021-10-04T00:00:00"/>
    <x v="5"/>
    <s v="Sud-est"/>
    <s v="North Carolina"/>
    <s v="Charlotte"/>
    <x v="2"/>
    <n v="35.000000000000007"/>
    <n v="575"/>
    <n v="201250.00000000003"/>
    <n v="80500.000000000015"/>
    <n v="0.4"/>
    <s v="En ligne"/>
  </r>
  <r>
    <s v="Sports Direct"/>
    <n v="1185732"/>
    <d v="2021-10-04T00:00:00"/>
    <x v="5"/>
    <s v="Sud-est"/>
    <s v="North Carolina"/>
    <s v="Charlotte"/>
    <x v="3"/>
    <n v="35.000000000000007"/>
    <n v="550"/>
    <n v="192500.00000000003"/>
    <n v="77000.000000000015"/>
    <n v="0.4"/>
    <s v="En ligne"/>
  </r>
  <r>
    <s v="Sports Direct"/>
    <n v="1185732"/>
    <d v="2021-10-04T00:00:00"/>
    <x v="5"/>
    <s v="Sud-est"/>
    <s v="North Carolina"/>
    <s v="Charlotte"/>
    <x v="4"/>
    <n v="45.000000000000007"/>
    <n v="550"/>
    <n v="247500.00000000003"/>
    <n v="86625"/>
    <n v="0.35"/>
    <s v="En ligne"/>
  </r>
  <r>
    <s v="Sports Direct"/>
    <n v="1185732"/>
    <d v="2021-10-04T00:00:00"/>
    <x v="5"/>
    <s v="Sud-est"/>
    <s v="North Carolina"/>
    <s v="Charlotte"/>
    <x v="5"/>
    <n v="50"/>
    <n v="675"/>
    <n v="337500"/>
    <n v="168750"/>
    <n v="0.5"/>
    <s v="En ligne"/>
  </r>
  <r>
    <s v="Sports Direct"/>
    <n v="1185732"/>
    <d v="2021-11-03T00:00:00"/>
    <x v="0"/>
    <s v="Sud-est"/>
    <s v="North Carolina"/>
    <s v="Charlotte"/>
    <x v="0"/>
    <n v="45.000000000000007"/>
    <n v="825"/>
    <n v="371250.00000000006"/>
    <n v="148500.00000000003"/>
    <n v="0.4"/>
    <s v="En ligne"/>
  </r>
  <r>
    <s v="Sports Direct"/>
    <n v="1185732"/>
    <d v="2021-11-03T00:00:00"/>
    <x v="0"/>
    <s v="Sud-est"/>
    <s v="North Carolina"/>
    <s v="Charlotte"/>
    <x v="1"/>
    <n v="35.000000000000007"/>
    <n v="650"/>
    <n v="227500.00000000006"/>
    <n v="79625.000000000015"/>
    <n v="0.35"/>
    <s v="En ligne"/>
  </r>
  <r>
    <s v="Sports Direct"/>
    <n v="1185732"/>
    <d v="2021-11-03T00:00:00"/>
    <x v="0"/>
    <s v="Sud-est"/>
    <s v="North Carolina"/>
    <s v="Charlotte"/>
    <x v="2"/>
    <n v="40.000000000000014"/>
    <n v="595"/>
    <n v="238000.00000000009"/>
    <n v="95200.000000000044"/>
    <n v="0.4"/>
    <s v="En ligne"/>
  </r>
  <r>
    <s v="Sports Direct"/>
    <n v="1185732"/>
    <d v="2021-11-03T00:00:00"/>
    <x v="0"/>
    <s v="Sud-est"/>
    <s v="North Carolina"/>
    <s v="Charlotte"/>
    <x v="3"/>
    <n v="60.000000000000021"/>
    <n v="650"/>
    <n v="390000.00000000012"/>
    <n v="156000.00000000006"/>
    <n v="0.4"/>
    <s v="En ligne"/>
  </r>
  <r>
    <s v="Sports Direct"/>
    <n v="1185732"/>
    <d v="2021-11-03T00:00:00"/>
    <x v="0"/>
    <s v="Sud-est"/>
    <s v="North Carolina"/>
    <s v="Charlotte"/>
    <x v="4"/>
    <n v="75.000000000000014"/>
    <n v="625"/>
    <n v="468750.00000000012"/>
    <n v="164062.50000000003"/>
    <n v="0.35"/>
    <s v="En ligne"/>
  </r>
  <r>
    <s v="Sports Direct"/>
    <n v="1185732"/>
    <d v="2021-11-03T00:00:00"/>
    <x v="0"/>
    <s v="Sud-est"/>
    <s v="North Carolina"/>
    <s v="Charlotte"/>
    <x v="5"/>
    <n v="75"/>
    <n v="725"/>
    <n v="543750"/>
    <n v="271875"/>
    <n v="0.5"/>
    <s v="En ligne"/>
  </r>
  <r>
    <s v="Sports Direct"/>
    <n v="1185732"/>
    <d v="2021-12-02T00:00:00"/>
    <x v="1"/>
    <s v="Sud-est"/>
    <s v="North Carolina"/>
    <s v="Charlotte"/>
    <x v="0"/>
    <n v="70"/>
    <n v="975"/>
    <n v="682500"/>
    <n v="273000"/>
    <n v="0.4"/>
    <s v="En ligne"/>
  </r>
  <r>
    <s v="Sports Direct"/>
    <n v="1185732"/>
    <d v="2021-12-02T00:00:00"/>
    <x v="1"/>
    <s v="Sud-est"/>
    <s v="North Carolina"/>
    <s v="Charlotte"/>
    <x v="1"/>
    <n v="60.000000000000007"/>
    <n v="775"/>
    <n v="465000.00000000006"/>
    <n v="162750"/>
    <n v="0.35"/>
    <s v="En ligne"/>
  </r>
  <r>
    <s v="Amazon"/>
    <n v="1185732"/>
    <d v="2021-12-02T00:00:00"/>
    <x v="1"/>
    <s v="Sud-est"/>
    <s v="North Carolina"/>
    <s v="Charlotte"/>
    <x v="2"/>
    <n v="60.000000000000007"/>
    <n v="725"/>
    <n v="435000.00000000006"/>
    <n v="174000.00000000003"/>
    <n v="0.4"/>
    <s v="En ligne"/>
  </r>
  <r>
    <s v="Amazon"/>
    <n v="1185732"/>
    <d v="2021-12-02T00:00:00"/>
    <x v="1"/>
    <s v="Sud-est"/>
    <s v="North Carolina"/>
    <s v="Charlotte"/>
    <x v="3"/>
    <n v="60.000000000000007"/>
    <n v="675"/>
    <n v="405000.00000000006"/>
    <n v="162000.00000000003"/>
    <n v="0.4"/>
    <s v="En ligne"/>
  </r>
  <r>
    <s v="Amazon"/>
    <n v="1185732"/>
    <d v="2021-12-02T00:00:00"/>
    <x v="1"/>
    <s v="Sud-est"/>
    <s v="North Carolina"/>
    <s v="Charlotte"/>
    <x v="4"/>
    <n v="70"/>
    <n v="675"/>
    <n v="472500"/>
    <n v="165375"/>
    <n v="0.35"/>
    <s v="En ligne"/>
  </r>
  <r>
    <s v="Amazon"/>
    <n v="1185732"/>
    <d v="2021-12-02T00:00:00"/>
    <x v="1"/>
    <s v="Sud-est"/>
    <s v="North Carolina"/>
    <s v="Charlotte"/>
    <x v="5"/>
    <n v="75"/>
    <n v="775"/>
    <n v="581250"/>
    <n v="290625"/>
    <n v="0.5"/>
    <s v="En ligne"/>
  </r>
  <r>
    <s v="Amazon"/>
    <n v="1185732"/>
    <d v="2021-01-13T00:00:00"/>
    <x v="0"/>
    <s v="Sud-est"/>
    <s v="North Carolina"/>
    <s v="Charlotte"/>
    <x v="0"/>
    <n v="35"/>
    <n v="775"/>
    <n v="271250"/>
    <n v="108500"/>
    <n v="0.4"/>
    <s v="En ligne"/>
  </r>
  <r>
    <s v="Amazon"/>
    <n v="1185732"/>
    <d v="2021-01-13T00:00:00"/>
    <x v="0"/>
    <s v="Sud-est"/>
    <s v="North Carolina"/>
    <s v="Charlotte"/>
    <x v="1"/>
    <n v="35"/>
    <n v="575"/>
    <n v="201250"/>
    <n v="70437.5"/>
    <n v="0.35"/>
    <s v="En ligne"/>
  </r>
  <r>
    <s v="Amazon"/>
    <n v="1185732"/>
    <d v="2021-01-13T00:00:00"/>
    <x v="0"/>
    <s v="Sud-est"/>
    <s v="North Carolina"/>
    <s v="Charlotte"/>
    <x v="2"/>
    <n v="25.000000000000007"/>
    <n v="575"/>
    <n v="143750.00000000003"/>
    <n v="57500.000000000015"/>
    <n v="0.4"/>
    <s v="En ligne"/>
  </r>
  <r>
    <s v="Amazon"/>
    <n v="1185732"/>
    <d v="2021-01-13T00:00:00"/>
    <x v="0"/>
    <s v="Sud-est"/>
    <s v="North Carolina"/>
    <s v="Charlotte"/>
    <x v="3"/>
    <n v="30"/>
    <n v="425"/>
    <n v="127500"/>
    <n v="51000"/>
    <n v="0.4"/>
    <s v="En ligne"/>
  </r>
  <r>
    <s v="Amazon"/>
    <n v="1185732"/>
    <d v="2021-01-13T00:00:00"/>
    <x v="0"/>
    <s v="Sud-est"/>
    <s v="North Carolina"/>
    <s v="Charlotte"/>
    <x v="4"/>
    <n v="45"/>
    <n v="475"/>
    <n v="213750"/>
    <n v="74812.5"/>
    <n v="0.35"/>
    <s v="En ligne"/>
  </r>
  <r>
    <s v="Amazon"/>
    <n v="1185732"/>
    <d v="2021-01-13T00:00:00"/>
    <x v="0"/>
    <s v="Sud-est"/>
    <s v="North Carolina"/>
    <s v="Charlotte"/>
    <x v="5"/>
    <n v="35"/>
    <n v="575"/>
    <n v="201250"/>
    <n v="100625"/>
    <n v="0.5"/>
    <s v="En ligne"/>
  </r>
  <r>
    <s v="Amazon"/>
    <n v="1185732"/>
    <d v="2021-02-11T00:00:00"/>
    <x v="1"/>
    <s v="Sud-est"/>
    <s v="North Carolina"/>
    <s v="Charlotte"/>
    <x v="0"/>
    <n v="35"/>
    <n v="825"/>
    <n v="288750"/>
    <n v="115500"/>
    <n v="0.4"/>
    <s v="En ligne"/>
  </r>
  <r>
    <s v="Amazon"/>
    <n v="1185732"/>
    <d v="2021-02-11T00:00:00"/>
    <x v="1"/>
    <s v="Sud-est"/>
    <s v="North Carolina"/>
    <s v="Charlotte"/>
    <x v="1"/>
    <n v="35"/>
    <n v="475"/>
    <n v="166250"/>
    <n v="58187.499999999993"/>
    <n v="0.35"/>
    <s v="En ligne"/>
  </r>
  <r>
    <s v="Amazon"/>
    <n v="1185732"/>
    <d v="2021-02-11T00:00:00"/>
    <x v="1"/>
    <s v="Sud-est"/>
    <s v="North Carolina"/>
    <s v="Charlotte"/>
    <x v="2"/>
    <n v="25.000000000000007"/>
    <n v="525"/>
    <n v="131250.00000000003"/>
    <n v="52500.000000000015"/>
    <n v="0.4"/>
    <s v="En ligne"/>
  </r>
  <r>
    <s v="Amazon"/>
    <n v="1185732"/>
    <d v="2021-02-11T00:00:00"/>
    <x v="1"/>
    <s v="Milieu ouest"/>
    <s v="Ohio"/>
    <s v="Columbus"/>
    <x v="3"/>
    <n v="30"/>
    <n v="375"/>
    <n v="112500"/>
    <n v="45000"/>
    <n v="0.4"/>
    <s v="En ligne"/>
  </r>
  <r>
    <s v="Amazon"/>
    <n v="1185732"/>
    <d v="2021-02-11T00:00:00"/>
    <x v="1"/>
    <s v="Milieu ouest"/>
    <s v="Ohio"/>
    <s v="Columbus"/>
    <x v="4"/>
    <n v="45"/>
    <n v="450"/>
    <n v="202500"/>
    <n v="70875"/>
    <n v="0.35"/>
    <s v="En ligne"/>
  </r>
  <r>
    <s v="Amazon"/>
    <n v="1185732"/>
    <d v="2021-02-11T00:00:00"/>
    <x v="1"/>
    <s v="Milieu ouest"/>
    <s v="Ohio"/>
    <s v="Columbus"/>
    <x v="5"/>
    <n v="30"/>
    <n v="550"/>
    <n v="165000"/>
    <n v="82500"/>
    <n v="0.5"/>
    <s v="En ligne"/>
  </r>
  <r>
    <s v="Amazon"/>
    <n v="1185732"/>
    <d v="2021-03-09T00:00:00"/>
    <x v="6"/>
    <s v="Milieu ouest"/>
    <s v="Ohio"/>
    <s v="Columbus"/>
    <x v="0"/>
    <n v="30"/>
    <n v="770"/>
    <n v="231000"/>
    <n v="92400"/>
    <n v="0.4"/>
    <s v="En ligne"/>
  </r>
  <r>
    <s v="Amazon"/>
    <n v="1185732"/>
    <d v="2021-03-09T00:00:00"/>
    <x v="6"/>
    <s v="Milieu ouest"/>
    <s v="Ohio"/>
    <s v="Columbus"/>
    <x v="1"/>
    <n v="30"/>
    <n v="450"/>
    <n v="135000"/>
    <n v="47250"/>
    <n v="0.35"/>
    <s v="En ligne"/>
  </r>
  <r>
    <s v="Amazon"/>
    <n v="1185732"/>
    <d v="2021-03-09T00:00:00"/>
    <x v="6"/>
    <s v="Milieu ouest"/>
    <s v="Ohio"/>
    <s v="Columbus"/>
    <x v="2"/>
    <n v="20"/>
    <n v="475"/>
    <n v="95000"/>
    <n v="38000"/>
    <n v="0.4"/>
    <s v="En ligne"/>
  </r>
  <r>
    <s v="Amazon"/>
    <n v="1185732"/>
    <d v="2021-03-09T00:00:00"/>
    <x v="6"/>
    <s v="Milieu ouest"/>
    <s v="Ohio"/>
    <s v="Columbus"/>
    <x v="3"/>
    <n v="24.999999999999993"/>
    <n v="325"/>
    <n v="81249.999999999971"/>
    <n v="32499.999999999989"/>
    <n v="0.4"/>
    <s v="En ligne"/>
  </r>
  <r>
    <s v="Amazon"/>
    <n v="1185732"/>
    <d v="2021-03-09T00:00:00"/>
    <x v="6"/>
    <s v="Milieu ouest"/>
    <s v="Ohio"/>
    <s v="Columbus"/>
    <x v="4"/>
    <n v="40.000000000000007"/>
    <n v="375"/>
    <n v="150000.00000000003"/>
    <n v="52500.000000000007"/>
    <n v="0.35"/>
    <s v="En ligne"/>
  </r>
  <r>
    <s v="Amazon"/>
    <n v="1185732"/>
    <d v="2021-03-09T00:00:00"/>
    <x v="6"/>
    <s v="Milieu ouest"/>
    <s v="Ohio"/>
    <s v="Columbus"/>
    <x v="5"/>
    <n v="30"/>
    <n v="475"/>
    <n v="142500"/>
    <n v="71250"/>
    <n v="0.5"/>
    <s v="En ligne"/>
  </r>
  <r>
    <s v="Amazon"/>
    <n v="1185732"/>
    <d v="2021-04-10T00:00:00"/>
    <x v="3"/>
    <s v="Milieu ouest"/>
    <s v="Ohio"/>
    <s v="Columbus"/>
    <x v="0"/>
    <n v="30"/>
    <n v="725"/>
    <n v="217500"/>
    <n v="87000"/>
    <n v="0.4"/>
    <s v="En ligne"/>
  </r>
  <r>
    <s v="Amazon"/>
    <n v="1185732"/>
    <d v="2021-04-10T00:00:00"/>
    <x v="3"/>
    <s v="Milieu ouest"/>
    <s v="Ohio"/>
    <s v="Columbus"/>
    <x v="1"/>
    <n v="30"/>
    <n v="425"/>
    <n v="127500"/>
    <n v="44625"/>
    <n v="0.35"/>
    <s v="En ligne"/>
  </r>
  <r>
    <s v="Amazon"/>
    <n v="1185732"/>
    <d v="2021-04-10T00:00:00"/>
    <x v="3"/>
    <s v="Milieu ouest"/>
    <s v="Ohio"/>
    <s v="Columbus"/>
    <x v="2"/>
    <n v="20"/>
    <n v="425"/>
    <n v="85000"/>
    <n v="34000"/>
    <n v="0.4"/>
    <s v="En ligne"/>
  </r>
  <r>
    <s v="Amazon"/>
    <n v="1185732"/>
    <d v="2021-04-10T00:00:00"/>
    <x v="3"/>
    <s v="Milieu ouest"/>
    <s v="Ohio"/>
    <s v="Columbus"/>
    <x v="3"/>
    <n v="24.999999999999993"/>
    <n v="350"/>
    <n v="87499.999999999971"/>
    <n v="34999.999999999993"/>
    <n v="0.4"/>
    <s v="En ligne"/>
  </r>
  <r>
    <s v="Amazon"/>
    <n v="1185732"/>
    <d v="2021-04-10T00:00:00"/>
    <x v="3"/>
    <s v="Milieu ouest"/>
    <s v="Ohio"/>
    <s v="Columbus"/>
    <x v="4"/>
    <n v="45"/>
    <n v="375"/>
    <n v="168750"/>
    <n v="59062.499999999993"/>
    <n v="0.35"/>
    <s v="En ligne"/>
  </r>
  <r>
    <s v="Amazon"/>
    <n v="1185732"/>
    <d v="2021-04-10T00:00:00"/>
    <x v="3"/>
    <s v="Milieu ouest"/>
    <s v="Ohio"/>
    <s v="Columbus"/>
    <x v="5"/>
    <n v="35"/>
    <n v="525"/>
    <n v="183750"/>
    <n v="91875"/>
    <n v="0.5"/>
    <s v="En ligne"/>
  </r>
  <r>
    <s v="Amazon"/>
    <n v="1185732"/>
    <d v="2021-05-09T00:00:00"/>
    <x v="4"/>
    <s v="Milieu ouest"/>
    <s v="Ohio"/>
    <s v="Columbus"/>
    <x v="0"/>
    <n v="45"/>
    <n v="795"/>
    <n v="357750"/>
    <n v="143100"/>
    <n v="0.4"/>
    <s v="En ligne"/>
  </r>
  <r>
    <s v="Amazon"/>
    <n v="1185732"/>
    <d v="2021-05-09T00:00:00"/>
    <x v="4"/>
    <s v="Milieu ouest"/>
    <s v="Ohio"/>
    <s v="Columbus"/>
    <x v="1"/>
    <n v="45"/>
    <n v="500"/>
    <n v="225000"/>
    <n v="78750"/>
    <n v="0.35"/>
    <s v="En ligne"/>
  </r>
  <r>
    <s v="Amazon"/>
    <n v="1185732"/>
    <d v="2021-05-09T00:00:00"/>
    <x v="4"/>
    <s v="Milieu ouest"/>
    <s v="Ohio"/>
    <s v="Columbus"/>
    <x v="2"/>
    <n v="40"/>
    <n v="475"/>
    <n v="190000"/>
    <n v="76000"/>
    <n v="0.4"/>
    <s v="En ligne"/>
  </r>
  <r>
    <s v="Amazon"/>
    <n v="1185732"/>
    <d v="2021-05-09T00:00:00"/>
    <x v="4"/>
    <s v="Milieu ouest"/>
    <s v="Ohio"/>
    <s v="Columbus"/>
    <x v="3"/>
    <n v="40"/>
    <n v="425"/>
    <n v="170000"/>
    <n v="68000"/>
    <n v="0.4"/>
    <s v="En ligne"/>
  </r>
  <r>
    <s v="Amazon"/>
    <n v="1185732"/>
    <d v="2021-05-09T00:00:00"/>
    <x v="4"/>
    <s v="Milieu ouest"/>
    <s v="Ohio"/>
    <s v="Columbus"/>
    <x v="4"/>
    <n v="49.999999999999993"/>
    <n v="450"/>
    <n v="224999.99999999997"/>
    <n v="78749.999999999985"/>
    <n v="0.35"/>
    <s v="En ligne"/>
  </r>
  <r>
    <s v="Amazon"/>
    <n v="1185732"/>
    <d v="2021-05-09T00:00:00"/>
    <x v="4"/>
    <s v="Milieu ouest"/>
    <s v="Ohio"/>
    <s v="Columbus"/>
    <x v="5"/>
    <n v="54.999999999999993"/>
    <n v="550"/>
    <n v="302499.99999999994"/>
    <n v="151249.99999999997"/>
    <n v="0.5"/>
    <s v="En ligne"/>
  </r>
  <r>
    <s v="Amazon"/>
    <n v="1185732"/>
    <d v="2021-06-11T00:00:00"/>
    <x v="2"/>
    <s v="Milieu ouest"/>
    <s v="Ohio"/>
    <s v="Columbus"/>
    <x v="0"/>
    <n v="49.999999999999993"/>
    <n v="800"/>
    <n v="399999.99999999994"/>
    <n v="160000"/>
    <n v="0.4"/>
    <s v="En ligne"/>
  </r>
  <r>
    <s v="Amazon"/>
    <n v="1185732"/>
    <d v="2021-06-11T00:00:00"/>
    <x v="2"/>
    <s v="Milieu ouest"/>
    <s v="Ohio"/>
    <s v="Columbus"/>
    <x v="1"/>
    <n v="45"/>
    <n v="550"/>
    <n v="247500"/>
    <n v="86625"/>
    <n v="0.35"/>
    <s v="En ligne"/>
  </r>
  <r>
    <s v="Amazon"/>
    <n v="1185732"/>
    <d v="2021-06-11T00:00:00"/>
    <x v="2"/>
    <s v="Milieu ouest"/>
    <s v="Ohio"/>
    <s v="Columbus"/>
    <x v="2"/>
    <n v="50"/>
    <n v="525"/>
    <n v="262500"/>
    <n v="105000"/>
    <n v="0.4"/>
    <s v="En ligne"/>
  </r>
  <r>
    <s v="Amazon"/>
    <n v="1185732"/>
    <d v="2021-06-11T00:00:00"/>
    <x v="2"/>
    <s v="Milieu ouest"/>
    <s v="Ohio"/>
    <s v="Columbus"/>
    <x v="3"/>
    <n v="50"/>
    <n v="500"/>
    <n v="250000"/>
    <n v="100000"/>
    <n v="0.4"/>
    <s v="En ligne"/>
  </r>
  <r>
    <s v="Amazon"/>
    <n v="1185732"/>
    <d v="2021-06-11T00:00:00"/>
    <x v="2"/>
    <s v="Milieu ouest"/>
    <s v="Ohio"/>
    <s v="Columbus"/>
    <x v="4"/>
    <n v="65"/>
    <n v="500"/>
    <n v="325000"/>
    <n v="113750"/>
    <n v="0.35"/>
    <s v="En ligne"/>
  </r>
  <r>
    <s v="Amazon"/>
    <n v="1185732"/>
    <d v="2021-06-11T00:00:00"/>
    <x v="2"/>
    <s v="Milieu ouest"/>
    <s v="Ohio"/>
    <s v="Columbus"/>
    <x v="5"/>
    <n v="70"/>
    <n v="675"/>
    <n v="472500"/>
    <n v="236250"/>
    <n v="0.5"/>
    <s v="En ligne"/>
  </r>
  <r>
    <s v="Amazon"/>
    <n v="1185732"/>
    <d v="2021-07-09T00:00:00"/>
    <x v="2"/>
    <s v="Milieu ouest"/>
    <s v="Ohio"/>
    <s v="Columbus"/>
    <x v="0"/>
    <n v="65"/>
    <n v="900"/>
    <n v="585000"/>
    <n v="234000"/>
    <n v="0.4"/>
    <s v="En ligne"/>
  </r>
  <r>
    <s v="Amazon"/>
    <n v="1185732"/>
    <d v="2021-07-09T00:00:00"/>
    <x v="2"/>
    <s v="Milieu ouest"/>
    <s v="Ohio"/>
    <s v="Columbus"/>
    <x v="1"/>
    <n v="60.000000000000007"/>
    <n v="650"/>
    <n v="390000.00000000006"/>
    <n v="136500"/>
    <n v="0.35"/>
    <s v="En ligne"/>
  </r>
  <r>
    <s v="Amazon"/>
    <n v="1185732"/>
    <d v="2021-07-09T00:00:00"/>
    <x v="2"/>
    <s v="Milieu ouest"/>
    <s v="Ohio"/>
    <s v="Columbus"/>
    <x v="2"/>
    <n v="55.000000000000007"/>
    <n v="575"/>
    <n v="316250.00000000006"/>
    <n v="126500.00000000003"/>
    <n v="0.4"/>
    <s v="En ligne"/>
  </r>
  <r>
    <s v="Amazon"/>
    <n v="1185732"/>
    <d v="2021-07-09T00:00:00"/>
    <x v="2"/>
    <s v="Milieu ouest"/>
    <s v="Ohio"/>
    <s v="Columbus"/>
    <x v="3"/>
    <n v="55.000000000000007"/>
    <n v="525"/>
    <n v="288750.00000000006"/>
    <n v="115500.00000000003"/>
    <n v="0.4"/>
    <s v="En ligne"/>
  </r>
  <r>
    <s v="Amazon"/>
    <n v="1185732"/>
    <d v="2021-07-09T00:00:00"/>
    <x v="2"/>
    <s v="Milieu ouest"/>
    <s v="Ohio"/>
    <s v="Columbus"/>
    <x v="4"/>
    <n v="65"/>
    <n v="550"/>
    <n v="357500"/>
    <n v="125124.99999999999"/>
    <n v="0.35"/>
    <s v="En ligne"/>
  </r>
  <r>
    <s v="Amazon"/>
    <n v="1185732"/>
    <d v="2021-07-09T00:00:00"/>
    <x v="2"/>
    <s v="Milieu ouest"/>
    <s v="Ohio"/>
    <s v="Columbus"/>
    <x v="5"/>
    <n v="70"/>
    <n v="725"/>
    <n v="507500"/>
    <n v="253750"/>
    <n v="0.5"/>
    <s v="En ligne"/>
  </r>
  <r>
    <s v="Amazon"/>
    <n v="1185732"/>
    <d v="2021-08-10T00:00:00"/>
    <x v="6"/>
    <s v="Milieu ouest"/>
    <s v="Ohio"/>
    <s v="Columbus"/>
    <x v="0"/>
    <n v="65"/>
    <n v="875"/>
    <n v="568750"/>
    <n v="227500"/>
    <n v="0.4"/>
    <s v="En ligne"/>
  </r>
  <r>
    <s v="Amazon"/>
    <n v="1185732"/>
    <d v="2021-08-10T00:00:00"/>
    <x v="6"/>
    <s v="Milieu ouest"/>
    <s v="Ohio"/>
    <s v="Columbus"/>
    <x v="1"/>
    <n v="60.000000000000007"/>
    <n v="650"/>
    <n v="390000.00000000006"/>
    <n v="136500"/>
    <n v="0.35"/>
    <s v="En ligne"/>
  </r>
  <r>
    <s v="Amazon"/>
    <n v="1185732"/>
    <d v="2021-08-10T00:00:00"/>
    <x v="6"/>
    <s v="Milieu ouest"/>
    <s v="Ohio"/>
    <s v="Columbus"/>
    <x v="2"/>
    <n v="55.000000000000007"/>
    <n v="575"/>
    <n v="316250.00000000006"/>
    <n v="126500.00000000003"/>
    <n v="0.4"/>
    <s v="En ligne"/>
  </r>
  <r>
    <s v="Amazon"/>
    <n v="1185732"/>
    <d v="2021-08-10T00:00:00"/>
    <x v="6"/>
    <s v="Milieu ouest"/>
    <s v="Ohio"/>
    <s v="Columbus"/>
    <x v="3"/>
    <n v="45"/>
    <n v="525"/>
    <n v="236250"/>
    <n v="94500"/>
    <n v="0.4"/>
    <s v="En ligne"/>
  </r>
  <r>
    <s v="Amazon"/>
    <n v="1185732"/>
    <d v="2021-08-10T00:00:00"/>
    <x v="6"/>
    <s v="Milieu ouest"/>
    <s v="Ohio"/>
    <s v="Columbus"/>
    <x v="4"/>
    <n v="55.000000000000007"/>
    <n v="500"/>
    <n v="275000.00000000006"/>
    <n v="96250.000000000015"/>
    <n v="0.35"/>
    <s v="En ligne"/>
  </r>
  <r>
    <s v="Amazon"/>
    <n v="1185732"/>
    <d v="2021-08-10T00:00:00"/>
    <x v="6"/>
    <s v="Milieu ouest"/>
    <s v="Ohio"/>
    <s v="Columbus"/>
    <x v="5"/>
    <n v="60.000000000000007"/>
    <n v="675"/>
    <n v="405000.00000000006"/>
    <n v="202500.00000000003"/>
    <n v="0.5"/>
    <s v="En ligne"/>
  </r>
  <r>
    <s v="Amazon"/>
    <n v="1185732"/>
    <d v="2021-09-09T00:00:00"/>
    <x v="1"/>
    <s v="Milieu ouest"/>
    <s v="Ohio"/>
    <s v="Columbus"/>
    <x v="0"/>
    <n v="55.000000000000007"/>
    <n v="775"/>
    <n v="426250.00000000006"/>
    <n v="170500.00000000003"/>
    <n v="0.4"/>
    <s v="En ligne"/>
  </r>
  <r>
    <s v="Amazon"/>
    <n v="1185732"/>
    <d v="2021-09-09T00:00:00"/>
    <x v="1"/>
    <s v="Milieu ouest"/>
    <s v="Ohio"/>
    <s v="Columbus"/>
    <x v="1"/>
    <n v="50.000000000000014"/>
    <n v="575"/>
    <n v="287500.00000000006"/>
    <n v="100625.00000000001"/>
    <n v="0.35"/>
    <s v="En ligne"/>
  </r>
  <r>
    <s v="Amazon"/>
    <n v="1185732"/>
    <d v="2021-09-09T00:00:00"/>
    <x v="1"/>
    <s v="Milieu ouest"/>
    <s v="Ohio"/>
    <s v="Columbus"/>
    <x v="2"/>
    <n v="25.000000000000007"/>
    <n v="475"/>
    <n v="118750.00000000003"/>
    <n v="47500.000000000015"/>
    <n v="0.4"/>
    <s v="En ligne"/>
  </r>
  <r>
    <s v="Amazon"/>
    <n v="1185732"/>
    <d v="2021-09-09T00:00:00"/>
    <x v="1"/>
    <s v="Milieu ouest"/>
    <s v="Ohio"/>
    <s v="Columbus"/>
    <x v="3"/>
    <n v="25.000000000000007"/>
    <n v="450"/>
    <n v="112500.00000000003"/>
    <n v="45000.000000000015"/>
    <n v="0.4"/>
    <s v="En ligne"/>
  </r>
  <r>
    <s v="Amazon"/>
    <n v="1185732"/>
    <d v="2021-09-09T00:00:00"/>
    <x v="1"/>
    <s v="Milieu ouest"/>
    <s v="Ohio"/>
    <s v="Columbus"/>
    <x v="4"/>
    <n v="35"/>
    <n v="450"/>
    <n v="157500"/>
    <n v="55125"/>
    <n v="0.35"/>
    <s v="En ligne"/>
  </r>
  <r>
    <s v="Amazon"/>
    <n v="1185732"/>
    <d v="2021-09-09T00:00:00"/>
    <x v="1"/>
    <s v="Milieu ouest"/>
    <s v="Ohio"/>
    <s v="Columbus"/>
    <x v="5"/>
    <n v="40.000000000000007"/>
    <n v="550"/>
    <n v="220000.00000000003"/>
    <n v="110000.00000000001"/>
    <n v="0.5"/>
    <s v="En ligne"/>
  </r>
  <r>
    <s v="Amazon"/>
    <n v="1185732"/>
    <d v="2021-10-11T00:00:00"/>
    <x v="5"/>
    <s v="Milieu ouest"/>
    <s v="Ohio"/>
    <s v="Columbus"/>
    <x v="0"/>
    <n v="40.000000000000007"/>
    <n v="725"/>
    <n v="290000.00000000006"/>
    <n v="116000.00000000003"/>
    <n v="0.4"/>
    <s v="En ligne"/>
  </r>
  <r>
    <s v="Amazon"/>
    <n v="1185732"/>
    <d v="2021-10-11T00:00:00"/>
    <x v="5"/>
    <s v="Milieu ouest"/>
    <s v="Ohio"/>
    <s v="Columbus"/>
    <x v="1"/>
    <n v="30.000000000000011"/>
    <n v="550"/>
    <n v="165000.00000000006"/>
    <n v="57750.000000000015"/>
    <n v="0.35"/>
    <s v="En ligne"/>
  </r>
  <r>
    <s v="Amazon"/>
    <n v="1185732"/>
    <d v="2021-10-11T00:00:00"/>
    <x v="5"/>
    <s v="Milieu ouest"/>
    <s v="Ohio"/>
    <s v="Columbus"/>
    <x v="2"/>
    <n v="30.000000000000011"/>
    <n v="425"/>
    <n v="127500.00000000004"/>
    <n v="51000.000000000022"/>
    <n v="0.4"/>
    <s v="En ligne"/>
  </r>
  <r>
    <s v="Amazon"/>
    <n v="1185732"/>
    <d v="2021-10-11T00:00:00"/>
    <x v="5"/>
    <s v="Milieu ouest"/>
    <s v="Ohio"/>
    <s v="Columbus"/>
    <x v="3"/>
    <n v="30.000000000000011"/>
    <n v="400"/>
    <n v="120000.00000000004"/>
    <n v="48000.000000000022"/>
    <n v="0.4"/>
    <s v="En ligne"/>
  </r>
  <r>
    <s v="Amazon"/>
    <n v="1185732"/>
    <d v="2021-10-11T00:00:00"/>
    <x v="5"/>
    <s v="Milieu ouest"/>
    <s v="Ohio"/>
    <s v="Columbus"/>
    <x v="4"/>
    <n v="40.000000000000007"/>
    <n v="400"/>
    <n v="160000.00000000003"/>
    <n v="56000.000000000007"/>
    <n v="0.35"/>
    <s v="En ligne"/>
  </r>
  <r>
    <s v="Amazon"/>
    <n v="1185732"/>
    <d v="2021-10-11T00:00:00"/>
    <x v="5"/>
    <s v="Milieu ouest"/>
    <s v="Ohio"/>
    <s v="Columbus"/>
    <x v="5"/>
    <n v="40"/>
    <n v="525"/>
    <n v="210000"/>
    <n v="105000"/>
    <n v="0.5"/>
    <s v="En ligne"/>
  </r>
  <r>
    <s v="Amazon"/>
    <n v="1185732"/>
    <d v="2021-11-10T00:00:00"/>
    <x v="0"/>
    <s v="Milieu ouest"/>
    <s v="Ohio"/>
    <s v="Columbus"/>
    <x v="0"/>
    <n v="35.000000000000007"/>
    <n v="675"/>
    <n v="236250.00000000006"/>
    <n v="94500.000000000029"/>
    <n v="0.4"/>
    <s v="En ligne"/>
  </r>
  <r>
    <s v="Amazon"/>
    <n v="1185732"/>
    <d v="2021-11-10T00:00:00"/>
    <x v="0"/>
    <s v="Milieu ouest"/>
    <s v="Ohio"/>
    <s v="Columbus"/>
    <x v="1"/>
    <n v="25.000000000000011"/>
    <n v="500"/>
    <n v="125000.00000000006"/>
    <n v="43750.000000000015"/>
    <n v="0.35"/>
    <s v="En ligne"/>
  </r>
  <r>
    <s v="Amazon"/>
    <n v="1185732"/>
    <d v="2021-11-10T00:00:00"/>
    <x v="0"/>
    <s v="Milieu ouest"/>
    <s v="Ohio"/>
    <s v="Columbus"/>
    <x v="2"/>
    <n v="35.000000000000014"/>
    <n v="445"/>
    <n v="155750.00000000006"/>
    <n v="62300.000000000029"/>
    <n v="0.4"/>
    <s v="En ligne"/>
  </r>
  <r>
    <s v="Amazon"/>
    <n v="1185732"/>
    <d v="2021-11-10T00:00:00"/>
    <x v="0"/>
    <s v="Milieu ouest"/>
    <s v="Ohio"/>
    <s v="Columbus"/>
    <x v="3"/>
    <n v="65.000000000000028"/>
    <n v="500"/>
    <n v="325000.00000000012"/>
    <n v="130000.00000000006"/>
    <n v="0.4"/>
    <s v="En ligne"/>
  </r>
  <r>
    <s v="Amazon"/>
    <n v="1185732"/>
    <d v="2021-11-10T00:00:00"/>
    <x v="0"/>
    <s v="Milieu ouest"/>
    <s v="Ohio"/>
    <s v="Columbus"/>
    <x v="4"/>
    <n v="80.000000000000014"/>
    <n v="475"/>
    <n v="380000.00000000006"/>
    <n v="133000"/>
    <n v="0.35"/>
    <s v="En ligne"/>
  </r>
  <r>
    <s v="Amazon"/>
    <n v="1185732"/>
    <d v="2021-11-10T00:00:00"/>
    <x v="0"/>
    <s v="Milieu ouest"/>
    <s v="Ohio"/>
    <s v="Columbus"/>
    <x v="5"/>
    <n v="80"/>
    <n v="575"/>
    <n v="460000"/>
    <n v="230000"/>
    <n v="0.5"/>
    <s v="En ligne"/>
  </r>
  <r>
    <s v="Amazon"/>
    <n v="1185732"/>
    <d v="2021-12-09T00:00:00"/>
    <x v="1"/>
    <s v="Milieu ouest"/>
    <s v="Ohio"/>
    <s v="Columbus"/>
    <x v="0"/>
    <n v="75.000000000000014"/>
    <n v="825"/>
    <n v="618750.00000000012"/>
    <n v="247500.00000000006"/>
    <n v="0.4"/>
    <s v="En ligne"/>
  </r>
  <r>
    <s v="Amazon"/>
    <n v="1185732"/>
    <d v="2021-12-09T00:00:00"/>
    <x v="1"/>
    <s v="Milieu ouest"/>
    <s v="Ohio"/>
    <s v="Columbus"/>
    <x v="1"/>
    <n v="65.000000000000014"/>
    <n v="625"/>
    <n v="406250.00000000012"/>
    <n v="142187.50000000003"/>
    <n v="0.35"/>
    <s v="En ligne"/>
  </r>
  <r>
    <s v="Ouest Gear"/>
    <n v="1185732"/>
    <d v="2021-12-09T00:00:00"/>
    <x v="1"/>
    <s v="Milieu ouest"/>
    <s v="Ohio"/>
    <s v="Columbus"/>
    <x v="2"/>
    <n v="65.000000000000014"/>
    <n v="575"/>
    <n v="373750.00000000006"/>
    <n v="149500.00000000003"/>
    <n v="0.4"/>
    <s v="En ligne"/>
  </r>
  <r>
    <s v="Ouest Gear"/>
    <n v="1185732"/>
    <d v="2021-12-09T00:00:00"/>
    <x v="1"/>
    <s v="Milieu ouest"/>
    <s v="Ohio"/>
    <s v="Columbus"/>
    <x v="3"/>
    <n v="65.000000000000014"/>
    <n v="525"/>
    <n v="341250.00000000006"/>
    <n v="136500.00000000003"/>
    <n v="0.4"/>
    <s v="En ligne"/>
  </r>
  <r>
    <s v="Ouest Gear"/>
    <n v="1185732"/>
    <d v="2021-12-09T00:00:00"/>
    <x v="1"/>
    <s v="Milieu ouest"/>
    <s v="Ohio"/>
    <s v="Columbus"/>
    <x v="4"/>
    <n v="75.000000000000014"/>
    <n v="525"/>
    <n v="393750.00000000006"/>
    <n v="137812.5"/>
    <n v="0.35"/>
    <s v="En ligne"/>
  </r>
  <r>
    <s v="Ouest Gear"/>
    <n v="1185732"/>
    <d v="2021-12-09T00:00:00"/>
    <x v="1"/>
    <s v="Milieu ouest"/>
    <s v="Ohio"/>
    <s v="Columbus"/>
    <x v="5"/>
    <n v="80"/>
    <n v="625"/>
    <n v="500000"/>
    <n v="250000"/>
    <n v="0.5"/>
    <s v="En ligne"/>
  </r>
  <r>
    <s v="Amazon"/>
    <n v="1185732"/>
    <d v="2021-01-22T00:00:00"/>
    <x v="2"/>
    <s v="Milieu ouest"/>
    <s v="Ohio"/>
    <s v="Columbus"/>
    <x v="0"/>
    <n v="40"/>
    <n v="500"/>
    <n v="200000"/>
    <n v="80000"/>
    <n v="0.4"/>
    <s v="En ligne"/>
  </r>
  <r>
    <s v="Amazon"/>
    <n v="1185732"/>
    <d v="2021-01-22T00:00:00"/>
    <x v="2"/>
    <s v="Milieu ouest"/>
    <s v="Ohio"/>
    <s v="Columbus"/>
    <x v="1"/>
    <n v="40"/>
    <n v="300"/>
    <n v="120000"/>
    <n v="42000"/>
    <n v="0.35"/>
    <s v="En ligne"/>
  </r>
  <r>
    <s v="Amazon"/>
    <n v="1185732"/>
    <d v="2021-01-22T00:00:00"/>
    <x v="2"/>
    <s v="Milieu ouest"/>
    <s v="Ohio"/>
    <s v="Columbus"/>
    <x v="2"/>
    <n v="30.000000000000004"/>
    <n v="300"/>
    <n v="90000.000000000015"/>
    <n v="36000.000000000007"/>
    <n v="0.4"/>
    <s v="En ligne"/>
  </r>
  <r>
    <s v="Amazon"/>
    <n v="1185732"/>
    <d v="2021-01-22T00:00:00"/>
    <x v="2"/>
    <s v="Milieu ouest"/>
    <s v="Ohio"/>
    <s v="Columbus"/>
    <x v="3"/>
    <n v="35"/>
    <n v="150"/>
    <n v="52500"/>
    <n v="21000"/>
    <n v="0.4"/>
    <s v="En ligne"/>
  </r>
  <r>
    <s v="Amazon"/>
    <n v="1185732"/>
    <d v="2021-01-22T00:00:00"/>
    <x v="2"/>
    <s v="Milieu ouest"/>
    <s v="Ohio"/>
    <s v="Columbus"/>
    <x v="4"/>
    <n v="49.999999999999993"/>
    <n v="200"/>
    <n v="99999.999999999985"/>
    <n v="34999.999999999993"/>
    <n v="0.35"/>
    <s v="En ligne"/>
  </r>
  <r>
    <s v="Amazon"/>
    <n v="1185732"/>
    <d v="2021-01-22T00:00:00"/>
    <x v="2"/>
    <s v="Milieu ouest"/>
    <s v="Ohio"/>
    <s v="Columbus"/>
    <x v="5"/>
    <n v="40"/>
    <n v="300"/>
    <n v="120000"/>
    <n v="48000"/>
    <n v="0.4"/>
    <s v="En ligne"/>
  </r>
  <r>
    <s v="Amazon"/>
    <n v="1185732"/>
    <d v="2021-02-22T00:00:00"/>
    <x v="5"/>
    <s v="Milieu ouest"/>
    <s v="Ohio"/>
    <s v="Columbus"/>
    <x v="0"/>
    <n v="40"/>
    <n v="550"/>
    <n v="220000"/>
    <n v="88000"/>
    <n v="0.4"/>
    <s v="En ligne"/>
  </r>
  <r>
    <s v="Amazon"/>
    <n v="1185732"/>
    <d v="2021-02-22T00:00:00"/>
    <x v="5"/>
    <s v="Milieu ouest"/>
    <s v="Ohio"/>
    <s v="Columbus"/>
    <x v="1"/>
    <n v="40"/>
    <n v="200"/>
    <n v="80000"/>
    <n v="28000"/>
    <n v="0.35"/>
    <s v="En ligne"/>
  </r>
  <r>
    <s v="Amazon"/>
    <n v="1185732"/>
    <d v="2021-02-22T00:00:00"/>
    <x v="5"/>
    <s v="Milieu ouest"/>
    <s v="Ohio"/>
    <s v="Columbus"/>
    <x v="2"/>
    <n v="30.000000000000004"/>
    <n v="250"/>
    <n v="75000.000000000015"/>
    <n v="30000.000000000007"/>
    <n v="0.4"/>
    <s v="En ligne"/>
  </r>
  <r>
    <s v="Amazon"/>
    <n v="1185732"/>
    <d v="2021-02-22T00:00:00"/>
    <x v="5"/>
    <s v="Sud-est"/>
    <s v="Kentucky"/>
    <s v="Louisville"/>
    <x v="3"/>
    <n v="35"/>
    <n v="125"/>
    <n v="43750"/>
    <n v="17500"/>
    <n v="0.4"/>
    <s v="En ligne"/>
  </r>
  <r>
    <s v="Amazon"/>
    <n v="1185732"/>
    <d v="2021-02-22T00:00:00"/>
    <x v="5"/>
    <s v="Sud-est"/>
    <s v="Kentucky"/>
    <s v="Louisville"/>
    <x v="4"/>
    <n v="49.999999999999993"/>
    <n v="200"/>
    <n v="99999.999999999985"/>
    <n v="34999.999999999993"/>
    <n v="0.35"/>
    <s v="En ligne"/>
  </r>
  <r>
    <s v="Amazon"/>
    <n v="1185732"/>
    <d v="2021-02-22T00:00:00"/>
    <x v="5"/>
    <s v="Sud-est"/>
    <s v="Kentucky"/>
    <s v="Louisville"/>
    <x v="5"/>
    <n v="40"/>
    <n v="300"/>
    <n v="120000"/>
    <n v="48000"/>
    <n v="0.4"/>
    <s v="En ligne"/>
  </r>
  <r>
    <s v="Amazon"/>
    <n v="1185732"/>
    <d v="2021-03-21T00:00:00"/>
    <x v="4"/>
    <s v="Sud-est"/>
    <s v="Kentucky"/>
    <s v="Louisville"/>
    <x v="0"/>
    <n v="45"/>
    <n v="520"/>
    <n v="234000"/>
    <n v="93600"/>
    <n v="0.4"/>
    <s v="En ligne"/>
  </r>
  <r>
    <s v="Amazon"/>
    <n v="1185732"/>
    <d v="2021-03-21T00:00:00"/>
    <x v="4"/>
    <s v="Sud-est"/>
    <s v="Kentucky"/>
    <s v="Louisville"/>
    <x v="1"/>
    <n v="45"/>
    <n v="225"/>
    <n v="101250"/>
    <n v="35437.5"/>
    <n v="0.35"/>
    <s v="En ligne"/>
  </r>
  <r>
    <s v="Amazon"/>
    <n v="1185732"/>
    <d v="2021-03-21T00:00:00"/>
    <x v="4"/>
    <s v="Sud-est"/>
    <s v="Kentucky"/>
    <s v="Louisville"/>
    <x v="2"/>
    <n v="35"/>
    <n v="250"/>
    <n v="87500"/>
    <n v="35000"/>
    <n v="0.4"/>
    <s v="En ligne"/>
  </r>
  <r>
    <s v="Amazon"/>
    <n v="1185732"/>
    <d v="2021-03-21T00:00:00"/>
    <x v="4"/>
    <s v="Sud-est"/>
    <s v="Kentucky"/>
    <s v="Louisville"/>
    <x v="3"/>
    <n v="40"/>
    <n v="100"/>
    <n v="40000"/>
    <n v="16000"/>
    <n v="0.4"/>
    <s v="En ligne"/>
  </r>
  <r>
    <s v="Amazon"/>
    <n v="1185732"/>
    <d v="2021-03-21T00:00:00"/>
    <x v="4"/>
    <s v="Sud-est"/>
    <s v="Kentucky"/>
    <s v="Louisville"/>
    <x v="4"/>
    <n v="54.999999999999993"/>
    <n v="150"/>
    <n v="82499.999999999985"/>
    <n v="28874.999999999993"/>
    <n v="0.35"/>
    <s v="En ligne"/>
  </r>
  <r>
    <s v="Amazon"/>
    <n v="1185732"/>
    <d v="2021-03-21T00:00:00"/>
    <x v="4"/>
    <s v="Sud-est"/>
    <s v="Kentucky"/>
    <s v="Louisville"/>
    <x v="5"/>
    <n v="45"/>
    <n v="250"/>
    <n v="112500"/>
    <n v="45000"/>
    <n v="0.4"/>
    <s v="En ligne"/>
  </r>
  <r>
    <s v="Amazon"/>
    <n v="1185732"/>
    <d v="2021-04-22T00:00:00"/>
    <x v="1"/>
    <s v="Sud-est"/>
    <s v="Kentucky"/>
    <s v="Louisville"/>
    <x v="0"/>
    <n v="45"/>
    <n v="475"/>
    <n v="213750"/>
    <n v="85500"/>
    <n v="0.4"/>
    <s v="En ligne"/>
  </r>
  <r>
    <s v="Amazon"/>
    <n v="1185732"/>
    <d v="2021-04-22T00:00:00"/>
    <x v="1"/>
    <s v="Sud-est"/>
    <s v="Kentucky"/>
    <s v="Louisville"/>
    <x v="1"/>
    <n v="45"/>
    <n v="175"/>
    <n v="78750"/>
    <n v="27562.5"/>
    <n v="0.35"/>
    <s v="En ligne"/>
  </r>
  <r>
    <s v="Amazon"/>
    <n v="1185732"/>
    <d v="2021-04-22T00:00:00"/>
    <x v="1"/>
    <s v="Sud-est"/>
    <s v="Kentucky"/>
    <s v="Louisville"/>
    <x v="2"/>
    <n v="40"/>
    <n v="175"/>
    <n v="70000"/>
    <n v="28000"/>
    <n v="0.4"/>
    <s v="En ligne"/>
  </r>
  <r>
    <s v="Amazon"/>
    <n v="1185732"/>
    <d v="2021-04-22T00:00:00"/>
    <x v="1"/>
    <s v="Sud-est"/>
    <s v="Kentucky"/>
    <s v="Louisville"/>
    <x v="3"/>
    <n v="45"/>
    <n v="100"/>
    <n v="45000"/>
    <n v="18000"/>
    <n v="0.4"/>
    <s v="En ligne"/>
  </r>
  <r>
    <s v="Amazon"/>
    <n v="1185732"/>
    <d v="2021-04-22T00:00:00"/>
    <x v="1"/>
    <s v="Sud-est"/>
    <s v="Kentucky"/>
    <s v="Louisville"/>
    <x v="4"/>
    <n v="50"/>
    <n v="125"/>
    <n v="62500"/>
    <n v="21875"/>
    <n v="0.35"/>
    <s v="En ligne"/>
  </r>
  <r>
    <s v="Amazon"/>
    <n v="1185732"/>
    <d v="2021-04-22T00:00:00"/>
    <x v="1"/>
    <s v="Sud-est"/>
    <s v="Kentucky"/>
    <s v="Louisville"/>
    <x v="5"/>
    <n v="40"/>
    <n v="250"/>
    <n v="100000"/>
    <n v="40000"/>
    <n v="0.4"/>
    <s v="En ligne"/>
  </r>
  <r>
    <s v="Amazon"/>
    <n v="1185732"/>
    <d v="2021-05-23T00:00:00"/>
    <x v="4"/>
    <s v="Sud-est"/>
    <s v="Kentucky"/>
    <s v="Louisville"/>
    <x v="0"/>
    <n v="50"/>
    <n v="520"/>
    <n v="260000"/>
    <n v="104000"/>
    <n v="0.4"/>
    <s v="En ligne"/>
  </r>
  <r>
    <s v="Amazon"/>
    <n v="1185732"/>
    <d v="2021-05-23T00:00:00"/>
    <x v="4"/>
    <s v="Sud-est"/>
    <s v="Kentucky"/>
    <s v="Louisville"/>
    <x v="1"/>
    <n v="45.000000000000007"/>
    <n v="225"/>
    <n v="101250.00000000001"/>
    <n v="35437.5"/>
    <n v="0.35"/>
    <s v="En ligne"/>
  </r>
  <r>
    <s v="Amazon"/>
    <n v="1185732"/>
    <d v="2021-05-23T00:00:00"/>
    <x v="4"/>
    <s v="Sud-est"/>
    <s v="Kentucky"/>
    <s v="Louisville"/>
    <x v="2"/>
    <n v="40"/>
    <n v="200"/>
    <n v="80000"/>
    <n v="32000"/>
    <n v="0.4"/>
    <s v="En ligne"/>
  </r>
  <r>
    <s v="Amazon"/>
    <n v="1185732"/>
    <d v="2021-05-23T00:00:00"/>
    <x v="4"/>
    <s v="Sud-est"/>
    <s v="Kentucky"/>
    <s v="Louisville"/>
    <x v="3"/>
    <n v="40"/>
    <n v="125"/>
    <n v="50000"/>
    <n v="20000"/>
    <n v="0.4"/>
    <s v="En ligne"/>
  </r>
  <r>
    <s v="Amazon"/>
    <n v="1185732"/>
    <d v="2021-05-23T00:00:00"/>
    <x v="4"/>
    <s v="Sud-est"/>
    <s v="Kentucky"/>
    <s v="Louisville"/>
    <x v="4"/>
    <n v="50"/>
    <n v="150"/>
    <n v="75000"/>
    <n v="26250"/>
    <n v="0.35"/>
    <s v="En ligne"/>
  </r>
  <r>
    <s v="Amazon"/>
    <n v="1185732"/>
    <d v="2021-05-23T00:00:00"/>
    <x v="4"/>
    <s v="Sud-est"/>
    <s v="Kentucky"/>
    <s v="Louisville"/>
    <x v="5"/>
    <n v="55.000000000000007"/>
    <n v="275"/>
    <n v="151250.00000000003"/>
    <n v="60500.000000000015"/>
    <n v="0.4"/>
    <s v="En ligne"/>
  </r>
  <r>
    <s v="Amazon"/>
    <n v="1185732"/>
    <d v="2021-06-22T00:00:00"/>
    <x v="6"/>
    <s v="Sud-est"/>
    <s v="Kentucky"/>
    <s v="Louisville"/>
    <x v="0"/>
    <n v="40"/>
    <n v="525"/>
    <n v="210000"/>
    <n v="84000"/>
    <n v="0.4"/>
    <s v="En ligne"/>
  </r>
  <r>
    <s v="Amazon"/>
    <n v="1185732"/>
    <d v="2021-06-22T00:00:00"/>
    <x v="6"/>
    <s v="Sud-est"/>
    <s v="Kentucky"/>
    <s v="Louisville"/>
    <x v="1"/>
    <n v="35.000000000000007"/>
    <n v="275"/>
    <n v="96250.000000000015"/>
    <n v="33687.5"/>
    <n v="0.35"/>
    <s v="En ligne"/>
  </r>
  <r>
    <s v="Amazon"/>
    <n v="1185732"/>
    <d v="2021-06-22T00:00:00"/>
    <x v="6"/>
    <s v="Sud-est"/>
    <s v="Kentucky"/>
    <s v="Louisville"/>
    <x v="2"/>
    <n v="30.000000000000004"/>
    <n v="225"/>
    <n v="67500.000000000015"/>
    <n v="27000.000000000007"/>
    <n v="0.4"/>
    <s v="En ligne"/>
  </r>
  <r>
    <s v="Amazon"/>
    <n v="1185732"/>
    <d v="2021-06-22T00:00:00"/>
    <x v="6"/>
    <s v="Sud-est"/>
    <s v="Kentucky"/>
    <s v="Louisville"/>
    <x v="3"/>
    <n v="30.000000000000004"/>
    <n v="200"/>
    <n v="60000.000000000007"/>
    <n v="24000.000000000004"/>
    <n v="0.4"/>
    <s v="En ligne"/>
  </r>
  <r>
    <s v="Amazon"/>
    <n v="1185732"/>
    <d v="2021-06-22T00:00:00"/>
    <x v="6"/>
    <s v="Sud-est"/>
    <s v="Kentucky"/>
    <s v="Louisville"/>
    <x v="4"/>
    <n v="50"/>
    <n v="200"/>
    <n v="100000"/>
    <n v="35000"/>
    <n v="0.35"/>
    <s v="En ligne"/>
  </r>
  <r>
    <s v="Amazon"/>
    <n v="1185732"/>
    <d v="2021-06-22T00:00:00"/>
    <x v="6"/>
    <s v="Sud-est"/>
    <s v="Kentucky"/>
    <s v="Louisville"/>
    <x v="5"/>
    <n v="55.000000000000007"/>
    <n v="375"/>
    <n v="206250.00000000003"/>
    <n v="82500.000000000015"/>
    <n v="0.4"/>
    <s v="En ligne"/>
  </r>
  <r>
    <s v="Amazon"/>
    <n v="1185732"/>
    <d v="2021-07-21T00:00:00"/>
    <x v="0"/>
    <s v="Sud-est"/>
    <s v="Kentucky"/>
    <s v="Louisville"/>
    <x v="0"/>
    <n v="50"/>
    <n v="600"/>
    <n v="300000"/>
    <n v="120000"/>
    <n v="0.4"/>
    <s v="En ligne"/>
  </r>
  <r>
    <s v="Amazon"/>
    <n v="1185732"/>
    <d v="2021-07-21T00:00:00"/>
    <x v="0"/>
    <s v="Sud-est"/>
    <s v="Kentucky"/>
    <s v="Louisville"/>
    <x v="1"/>
    <n v="45.000000000000007"/>
    <n v="350"/>
    <n v="157500.00000000003"/>
    <n v="55125.000000000007"/>
    <n v="0.35"/>
    <s v="En ligne"/>
  </r>
  <r>
    <s v="Amazon"/>
    <n v="1185732"/>
    <d v="2021-07-21T00:00:00"/>
    <x v="0"/>
    <s v="Sud-est"/>
    <s v="Kentucky"/>
    <s v="Louisville"/>
    <x v="2"/>
    <n v="40"/>
    <n v="275"/>
    <n v="110000"/>
    <n v="44000"/>
    <n v="0.4"/>
    <s v="En ligne"/>
  </r>
  <r>
    <s v="Amazon"/>
    <n v="1185732"/>
    <d v="2021-07-21T00:00:00"/>
    <x v="0"/>
    <s v="Sud-est"/>
    <s v="Kentucky"/>
    <s v="Louisville"/>
    <x v="3"/>
    <n v="40"/>
    <n v="225"/>
    <n v="90000"/>
    <n v="36000"/>
    <n v="0.4"/>
    <s v="En ligne"/>
  </r>
  <r>
    <s v="Amazon"/>
    <n v="1185732"/>
    <d v="2021-07-21T00:00:00"/>
    <x v="0"/>
    <s v="Sud-est"/>
    <s v="Kentucky"/>
    <s v="Louisville"/>
    <x v="4"/>
    <n v="50"/>
    <n v="250"/>
    <n v="125000"/>
    <n v="43750"/>
    <n v="0.35"/>
    <s v="En ligne"/>
  </r>
  <r>
    <s v="Amazon"/>
    <n v="1185732"/>
    <d v="2021-07-21T00:00:00"/>
    <x v="0"/>
    <s v="Sud-est"/>
    <s v="Kentucky"/>
    <s v="Louisville"/>
    <x v="5"/>
    <n v="55.000000000000007"/>
    <n v="425"/>
    <n v="233750.00000000003"/>
    <n v="93500.000000000015"/>
    <n v="0.4"/>
    <s v="En ligne"/>
  </r>
  <r>
    <s v="Amazon"/>
    <n v="1185732"/>
    <d v="2021-08-22T00:00:00"/>
    <x v="4"/>
    <s v="Sud-est"/>
    <s v="Kentucky"/>
    <s v="Louisville"/>
    <x v="0"/>
    <n v="50"/>
    <n v="575"/>
    <n v="287500"/>
    <n v="115000"/>
    <n v="0.4"/>
    <s v="En ligne"/>
  </r>
  <r>
    <s v="Amazon"/>
    <n v="1185732"/>
    <d v="2021-08-22T00:00:00"/>
    <x v="4"/>
    <s v="Sud-est"/>
    <s v="Kentucky"/>
    <s v="Louisville"/>
    <x v="1"/>
    <n v="45.000000000000007"/>
    <n v="350"/>
    <n v="157500.00000000003"/>
    <n v="55125.000000000007"/>
    <n v="0.35"/>
    <s v="En ligne"/>
  </r>
  <r>
    <s v="Amazon"/>
    <n v="1185732"/>
    <d v="2021-08-22T00:00:00"/>
    <x v="4"/>
    <s v="Sud-est"/>
    <s v="Kentucky"/>
    <s v="Louisville"/>
    <x v="2"/>
    <n v="40"/>
    <n v="275"/>
    <n v="110000"/>
    <n v="44000"/>
    <n v="0.4"/>
    <s v="En ligne"/>
  </r>
  <r>
    <s v="Amazon"/>
    <n v="1185732"/>
    <d v="2021-08-22T00:00:00"/>
    <x v="4"/>
    <s v="Sud-est"/>
    <s v="Kentucky"/>
    <s v="Louisville"/>
    <x v="3"/>
    <n v="40"/>
    <n v="250"/>
    <n v="100000"/>
    <n v="40000"/>
    <n v="0.4"/>
    <s v="En ligne"/>
  </r>
  <r>
    <s v="Amazon"/>
    <n v="1185732"/>
    <d v="2021-08-22T00:00:00"/>
    <x v="4"/>
    <s v="Sud-est"/>
    <s v="Kentucky"/>
    <s v="Louisville"/>
    <x v="4"/>
    <n v="50"/>
    <n v="225"/>
    <n v="112500"/>
    <n v="39375"/>
    <n v="0.35"/>
    <s v="En ligne"/>
  </r>
  <r>
    <s v="Amazon"/>
    <n v="1185732"/>
    <d v="2021-08-22T00:00:00"/>
    <x v="4"/>
    <s v="Sud-est"/>
    <s v="Kentucky"/>
    <s v="Louisville"/>
    <x v="5"/>
    <n v="55.000000000000007"/>
    <n v="400"/>
    <n v="220000.00000000003"/>
    <n v="88000.000000000015"/>
    <n v="0.4"/>
    <s v="En ligne"/>
  </r>
  <r>
    <s v="Amazon"/>
    <n v="1185732"/>
    <d v="2021-09-23T00:00:00"/>
    <x v="1"/>
    <s v="Sud-est"/>
    <s v="Kentucky"/>
    <s v="Louisville"/>
    <x v="0"/>
    <n v="50"/>
    <n v="525"/>
    <n v="262500"/>
    <n v="105000"/>
    <n v="0.4"/>
    <s v="En ligne"/>
  </r>
  <r>
    <s v="Amazon"/>
    <n v="1185732"/>
    <d v="2021-09-23T00:00:00"/>
    <x v="1"/>
    <s v="Sud-est"/>
    <s v="Kentucky"/>
    <s v="Louisville"/>
    <x v="1"/>
    <n v="45.000000000000007"/>
    <n v="325"/>
    <n v="146250.00000000003"/>
    <n v="51187.500000000007"/>
    <n v="0.35"/>
    <s v="En ligne"/>
  </r>
  <r>
    <s v="Amazon"/>
    <n v="1185732"/>
    <d v="2021-09-23T00:00:00"/>
    <x v="1"/>
    <s v="Sud-est"/>
    <s v="Kentucky"/>
    <s v="Louisville"/>
    <x v="2"/>
    <n v="35"/>
    <n v="225"/>
    <n v="78750"/>
    <n v="31500"/>
    <n v="0.4"/>
    <s v="En ligne"/>
  </r>
  <r>
    <s v="Amazon"/>
    <n v="1185732"/>
    <d v="2021-09-23T00:00:00"/>
    <x v="1"/>
    <s v="Sud-est"/>
    <s v="Kentucky"/>
    <s v="Louisville"/>
    <x v="3"/>
    <n v="35"/>
    <n v="200"/>
    <n v="70000"/>
    <n v="28000"/>
    <n v="0.4"/>
    <s v="En ligne"/>
  </r>
  <r>
    <s v="Amazon"/>
    <n v="1185732"/>
    <d v="2021-09-23T00:00:00"/>
    <x v="1"/>
    <s v="Sud-est"/>
    <s v="Kentucky"/>
    <s v="Louisville"/>
    <x v="4"/>
    <n v="45"/>
    <n v="200"/>
    <n v="90000"/>
    <n v="31499.999999999996"/>
    <n v="0.35"/>
    <s v="En ligne"/>
  </r>
  <r>
    <s v="Amazon"/>
    <n v="1185732"/>
    <d v="2021-09-23T00:00:00"/>
    <x v="1"/>
    <s v="Sud-est"/>
    <s v="Kentucky"/>
    <s v="Louisville"/>
    <x v="5"/>
    <n v="50"/>
    <n v="275"/>
    <n v="137500"/>
    <n v="55000"/>
    <n v="0.4"/>
    <s v="En ligne"/>
  </r>
  <r>
    <s v="Amazon"/>
    <n v="1185732"/>
    <d v="2021-10-22T00:00:00"/>
    <x v="2"/>
    <s v="Sud-est"/>
    <s v="Kentucky"/>
    <s v="Louisville"/>
    <x v="0"/>
    <n v="54.999999999999993"/>
    <n v="450"/>
    <n v="247499.99999999997"/>
    <n v="99000"/>
    <n v="0.4"/>
    <s v="En ligne"/>
  </r>
  <r>
    <s v="Amazon"/>
    <n v="1185732"/>
    <d v="2021-10-22T00:00:00"/>
    <x v="2"/>
    <s v="Sud-est"/>
    <s v="Kentucky"/>
    <s v="Louisville"/>
    <x v="1"/>
    <n v="45"/>
    <n v="275"/>
    <n v="123750"/>
    <n v="43312.5"/>
    <n v="0.35"/>
    <s v="En ligne"/>
  </r>
  <r>
    <s v="Amazon"/>
    <n v="1185732"/>
    <d v="2021-10-22T00:00:00"/>
    <x v="2"/>
    <s v="Sud-est"/>
    <s v="Kentucky"/>
    <s v="Louisville"/>
    <x v="2"/>
    <n v="45"/>
    <n v="175"/>
    <n v="78750"/>
    <n v="31500"/>
    <n v="0.4"/>
    <s v="En ligne"/>
  </r>
  <r>
    <s v="Amazon"/>
    <n v="1185732"/>
    <d v="2021-10-22T00:00:00"/>
    <x v="2"/>
    <s v="Sud-est"/>
    <s v="Kentucky"/>
    <s v="Louisville"/>
    <x v="3"/>
    <n v="45"/>
    <n v="150"/>
    <n v="67500"/>
    <n v="27000"/>
    <n v="0.4"/>
    <s v="En ligne"/>
  </r>
  <r>
    <s v="Amazon"/>
    <n v="1185732"/>
    <d v="2021-10-22T00:00:00"/>
    <x v="2"/>
    <s v="Sud-est"/>
    <s v="Kentucky"/>
    <s v="Louisville"/>
    <x v="4"/>
    <n v="54.999999999999993"/>
    <n v="150"/>
    <n v="82499.999999999985"/>
    <n v="28874.999999999993"/>
    <n v="0.35"/>
    <s v="En ligne"/>
  </r>
  <r>
    <s v="Amazon"/>
    <n v="1185732"/>
    <d v="2021-10-22T00:00:00"/>
    <x v="2"/>
    <s v="Sud-est"/>
    <s v="Kentucky"/>
    <s v="Louisville"/>
    <x v="5"/>
    <n v="54.999999999999993"/>
    <n v="275"/>
    <n v="151249.99999999997"/>
    <n v="60499.999999999993"/>
    <n v="0.4"/>
    <s v="En ligne"/>
  </r>
  <r>
    <s v="Amazon"/>
    <n v="1185732"/>
    <d v="2021-11-22T00:00:00"/>
    <x v="5"/>
    <s v="Sud-est"/>
    <s v="Kentucky"/>
    <s v="Louisville"/>
    <x v="0"/>
    <n v="50"/>
    <n v="425"/>
    <n v="212500"/>
    <n v="85000"/>
    <n v="0.4"/>
    <s v="En ligne"/>
  </r>
  <r>
    <s v="Amazon"/>
    <n v="1185732"/>
    <d v="2021-11-22T00:00:00"/>
    <x v="5"/>
    <s v="Sud-est"/>
    <s v="Kentucky"/>
    <s v="Louisville"/>
    <x v="1"/>
    <n v="40"/>
    <n v="275"/>
    <n v="110000"/>
    <n v="38500"/>
    <n v="0.35"/>
    <s v="En ligne"/>
  </r>
  <r>
    <s v="Amazon"/>
    <n v="1185732"/>
    <d v="2021-11-22T00:00:00"/>
    <x v="5"/>
    <s v="Sud-est"/>
    <s v="Kentucky"/>
    <s v="Louisville"/>
    <x v="2"/>
    <n v="45"/>
    <n v="220"/>
    <n v="99000"/>
    <n v="39600"/>
    <n v="0.4"/>
    <s v="En ligne"/>
  </r>
  <r>
    <s v="Foot Locker"/>
    <n v="1185732"/>
    <d v="2021-11-22T00:00:00"/>
    <x v="5"/>
    <s v="Sud-est"/>
    <s v="Kentucky"/>
    <s v="Louisville"/>
    <x v="3"/>
    <n v="55.000000000000007"/>
    <n v="200"/>
    <n v="110000.00000000001"/>
    <n v="44000.000000000007"/>
    <n v="0.4"/>
    <s v="En ligne"/>
  </r>
  <r>
    <s v="Foot Locker"/>
    <n v="1185732"/>
    <d v="2021-11-22T00:00:00"/>
    <x v="5"/>
    <s v="Sud-est"/>
    <s v="Kentucky"/>
    <s v="Louisville"/>
    <x v="4"/>
    <n v="65"/>
    <n v="175"/>
    <n v="113750"/>
    <n v="39812.5"/>
    <n v="0.35"/>
    <s v="En ligne"/>
  </r>
  <r>
    <s v="Foot Locker"/>
    <n v="1185732"/>
    <d v="2021-11-22T00:00:00"/>
    <x v="5"/>
    <s v="Sud-est"/>
    <s v="Kentucky"/>
    <s v="Louisville"/>
    <x v="5"/>
    <n v="70"/>
    <n v="275"/>
    <n v="192500"/>
    <n v="77000"/>
    <n v="0.4"/>
    <s v="En ligne"/>
  </r>
  <r>
    <s v="Foot Locker"/>
    <n v="1185732"/>
    <d v="2021-12-21T00:00:00"/>
    <x v="6"/>
    <s v="Sud-est"/>
    <s v="Kentucky"/>
    <s v="Louisville"/>
    <x v="0"/>
    <n v="65"/>
    <n v="525"/>
    <n v="341250"/>
    <n v="136500"/>
    <n v="0.4"/>
    <s v="En ligne"/>
  </r>
  <r>
    <s v="Foot Locker"/>
    <n v="1185732"/>
    <d v="2021-12-21T00:00:00"/>
    <x v="6"/>
    <s v="Sud-est"/>
    <s v="Kentucky"/>
    <s v="Louisville"/>
    <x v="1"/>
    <n v="55.000000000000007"/>
    <n v="325"/>
    <n v="178750.00000000003"/>
    <n v="62562.500000000007"/>
    <n v="0.35"/>
    <s v="En ligne"/>
  </r>
  <r>
    <s v="Foot Locker"/>
    <n v="1185732"/>
    <d v="2021-12-21T00:00:00"/>
    <x v="6"/>
    <s v="Sud-est"/>
    <s v="Kentucky"/>
    <s v="Louisville"/>
    <x v="2"/>
    <n v="55.000000000000007"/>
    <n v="275"/>
    <n v="151250.00000000003"/>
    <n v="60500.000000000015"/>
    <n v="0.4"/>
    <s v="En ligne"/>
  </r>
  <r>
    <s v="Foot Locker"/>
    <n v="1185732"/>
    <d v="2021-12-21T00:00:00"/>
    <x v="6"/>
    <s v="Sud-est"/>
    <s v="Kentucky"/>
    <s v="Louisville"/>
    <x v="3"/>
    <n v="50"/>
    <n v="225"/>
    <n v="112500"/>
    <n v="45000"/>
    <n v="0.4"/>
    <s v="En ligne"/>
  </r>
  <r>
    <s v="Foot Locker"/>
    <n v="1185732"/>
    <d v="2021-12-21T00:00:00"/>
    <x v="6"/>
    <s v="Sud-est"/>
    <s v="Kentucky"/>
    <s v="Louisville"/>
    <x v="4"/>
    <n v="60"/>
    <n v="225"/>
    <n v="135000"/>
    <n v="47250"/>
    <n v="0.35"/>
    <s v="En ligne"/>
  </r>
  <r>
    <s v="Foot Locker"/>
    <n v="1185732"/>
    <d v="2021-12-21T00:00:00"/>
    <x v="6"/>
    <s v="Sud-est"/>
    <s v="Kentucky"/>
    <s v="Louisville"/>
    <x v="5"/>
    <n v="64.999999999999986"/>
    <n v="325"/>
    <n v="211249.99999999994"/>
    <n v="84499.999999999985"/>
    <n v="0.4"/>
    <s v="En ligne"/>
  </r>
  <r>
    <s v="Foot Locker"/>
    <n v="1185732"/>
    <d v="2021-01-20T00:00:00"/>
    <x v="0"/>
    <s v="Sud-est"/>
    <s v="Kentucky"/>
    <s v="Louisville"/>
    <x v="0"/>
    <n v="30.000000000000004"/>
    <n v="725"/>
    <n v="217500.00000000003"/>
    <n v="87000.000000000015"/>
    <n v="0.4"/>
    <s v="En ligne"/>
  </r>
  <r>
    <s v="Foot Locker"/>
    <n v="1185732"/>
    <d v="2021-01-20T00:00:00"/>
    <x v="0"/>
    <s v="Sud-est"/>
    <s v="Kentucky"/>
    <s v="Louisville"/>
    <x v="1"/>
    <n v="30.000000000000004"/>
    <n v="525"/>
    <n v="157500.00000000003"/>
    <n v="55125.000000000007"/>
    <n v="0.35"/>
    <s v="En ligne"/>
  </r>
  <r>
    <s v="Foot Locker"/>
    <n v="1185732"/>
    <d v="2021-01-20T00:00:00"/>
    <x v="0"/>
    <s v="Sud-est"/>
    <s v="Kentucky"/>
    <s v="Louisville"/>
    <x v="2"/>
    <n v="20.000000000000007"/>
    <n v="525"/>
    <n v="105000.00000000004"/>
    <n v="42000.000000000022"/>
    <n v="0.4"/>
    <s v="En ligne"/>
  </r>
  <r>
    <s v="Foot Locker"/>
    <n v="1185732"/>
    <d v="2021-01-20T00:00:00"/>
    <x v="0"/>
    <s v="Sud-est"/>
    <s v="Kentucky"/>
    <s v="Louisville"/>
    <x v="3"/>
    <n v="25"/>
    <n v="375"/>
    <n v="93750"/>
    <n v="37500"/>
    <n v="0.4"/>
    <s v="En ligne"/>
  </r>
  <r>
    <s v="Foot Locker"/>
    <n v="1185732"/>
    <d v="2021-01-20T00:00:00"/>
    <x v="0"/>
    <s v="Sud-est"/>
    <s v="Kentucky"/>
    <s v="Louisville"/>
    <x v="4"/>
    <n v="40"/>
    <n v="425"/>
    <n v="170000"/>
    <n v="59499.999999999993"/>
    <n v="0.35"/>
    <s v="En ligne"/>
  </r>
  <r>
    <s v="Foot Locker"/>
    <n v="1185732"/>
    <d v="2021-01-20T00:00:00"/>
    <x v="0"/>
    <s v="Sud-est"/>
    <s v="Kentucky"/>
    <s v="Louisville"/>
    <x v="5"/>
    <n v="30.000000000000004"/>
    <n v="525"/>
    <n v="157500.00000000003"/>
    <n v="78750.000000000015"/>
    <n v="0.5"/>
    <s v="En ligne"/>
  </r>
  <r>
    <s v="Foot Locker"/>
    <n v="1185732"/>
    <d v="2021-02-18T00:00:00"/>
    <x v="1"/>
    <s v="Sud-est"/>
    <s v="Kentucky"/>
    <s v="Louisville"/>
    <x v="0"/>
    <n v="30.000000000000004"/>
    <n v="775"/>
    <n v="232500.00000000003"/>
    <n v="93000.000000000015"/>
    <n v="0.4"/>
    <s v="En ligne"/>
  </r>
  <r>
    <s v="Foot Locker"/>
    <n v="1185732"/>
    <d v="2021-02-18T00:00:00"/>
    <x v="1"/>
    <s v="Sud-est"/>
    <s v="Kentucky"/>
    <s v="Louisville"/>
    <x v="1"/>
    <n v="30.000000000000004"/>
    <n v="425"/>
    <n v="127500.00000000001"/>
    <n v="44625"/>
    <n v="0.35"/>
    <s v="En ligne"/>
  </r>
  <r>
    <s v="Foot Locker"/>
    <n v="1185732"/>
    <d v="2021-02-18T00:00:00"/>
    <x v="1"/>
    <s v="Sud-est"/>
    <s v="Kentucky"/>
    <s v="Louisville"/>
    <x v="2"/>
    <n v="20.000000000000007"/>
    <n v="475"/>
    <n v="95000.000000000029"/>
    <n v="38000.000000000015"/>
    <n v="0.4"/>
    <s v="En ligne"/>
  </r>
  <r>
    <s v="Foot Locker"/>
    <n v="1185732"/>
    <d v="2021-02-18T00:00:00"/>
    <x v="1"/>
    <s v="Sud"/>
    <s v="Mississippi"/>
    <s v="Jackson"/>
    <x v="3"/>
    <n v="25"/>
    <n v="325"/>
    <n v="81250"/>
    <n v="32500"/>
    <n v="0.4"/>
    <s v="En ligne"/>
  </r>
  <r>
    <s v="Foot Locker"/>
    <n v="1185732"/>
    <d v="2021-02-18T00:00:00"/>
    <x v="1"/>
    <s v="Sud"/>
    <s v="Mississippi"/>
    <s v="Jackson"/>
    <x v="4"/>
    <n v="40"/>
    <n v="400"/>
    <n v="160000"/>
    <n v="56000"/>
    <n v="0.35"/>
    <s v="En ligne"/>
  </r>
  <r>
    <s v="Foot Locker"/>
    <n v="1185732"/>
    <d v="2021-02-18T00:00:00"/>
    <x v="1"/>
    <s v="Sud"/>
    <s v="Mississippi"/>
    <s v="Jackson"/>
    <x v="5"/>
    <n v="25"/>
    <n v="500"/>
    <n v="125000"/>
    <n v="62500"/>
    <n v="0.5"/>
    <s v="En ligne"/>
  </r>
  <r>
    <s v="Foot Locker"/>
    <n v="1185732"/>
    <d v="2021-03-16T00:00:00"/>
    <x v="6"/>
    <s v="Sud"/>
    <s v="Mississippi"/>
    <s v="Jackson"/>
    <x v="0"/>
    <n v="25"/>
    <n v="720"/>
    <n v="180000"/>
    <n v="72000"/>
    <n v="0.4"/>
    <s v="En ligne"/>
  </r>
  <r>
    <s v="Foot Locker"/>
    <n v="1185732"/>
    <d v="2021-03-16T00:00:00"/>
    <x v="6"/>
    <s v="Sud"/>
    <s v="Mississippi"/>
    <s v="Jackson"/>
    <x v="1"/>
    <n v="25"/>
    <n v="400"/>
    <n v="100000"/>
    <n v="35000"/>
    <n v="0.35"/>
    <s v="En ligne"/>
  </r>
  <r>
    <s v="Foot Locker"/>
    <n v="1185732"/>
    <d v="2021-03-16T00:00:00"/>
    <x v="6"/>
    <s v="Sud"/>
    <s v="Mississippi"/>
    <s v="Jackson"/>
    <x v="2"/>
    <n v="15.000000000000002"/>
    <n v="425"/>
    <n v="63750.000000000007"/>
    <n v="25500.000000000004"/>
    <n v="0.4"/>
    <s v="En ligne"/>
  </r>
  <r>
    <s v="Foot Locker"/>
    <n v="1185732"/>
    <d v="2021-03-16T00:00:00"/>
    <x v="6"/>
    <s v="Sud"/>
    <s v="Mississippi"/>
    <s v="Jackson"/>
    <x v="3"/>
    <n v="19.999999999999996"/>
    <n v="275"/>
    <n v="54999.999999999993"/>
    <n v="22000"/>
    <n v="0.4"/>
    <s v="En ligne"/>
  </r>
  <r>
    <s v="Foot Locker"/>
    <n v="1185732"/>
    <d v="2021-03-16T00:00:00"/>
    <x v="6"/>
    <s v="Sud"/>
    <s v="Mississippi"/>
    <s v="Jackson"/>
    <x v="4"/>
    <n v="35.000000000000007"/>
    <n v="325"/>
    <n v="113750.00000000003"/>
    <n v="39812.500000000007"/>
    <n v="0.35"/>
    <s v="En ligne"/>
  </r>
  <r>
    <s v="Foot Locker"/>
    <n v="1185732"/>
    <d v="2021-03-16T00:00:00"/>
    <x v="6"/>
    <s v="Sud"/>
    <s v="Mississippi"/>
    <s v="Jackson"/>
    <x v="5"/>
    <n v="25"/>
    <n v="425"/>
    <n v="106250"/>
    <n v="53125"/>
    <n v="0.5"/>
    <s v="En ligne"/>
  </r>
  <r>
    <s v="Foot Locker"/>
    <n v="1185732"/>
    <d v="2021-04-17T00:00:00"/>
    <x v="3"/>
    <s v="Sud"/>
    <s v="Mississippi"/>
    <s v="Jackson"/>
    <x v="0"/>
    <n v="25"/>
    <n v="675"/>
    <n v="168750"/>
    <n v="67500"/>
    <n v="0.4"/>
    <s v="En ligne"/>
  </r>
  <r>
    <s v="Foot Locker"/>
    <n v="1185732"/>
    <d v="2021-04-17T00:00:00"/>
    <x v="3"/>
    <s v="Sud"/>
    <s v="Mississippi"/>
    <s v="Jackson"/>
    <x v="1"/>
    <n v="25"/>
    <n v="375"/>
    <n v="93750"/>
    <n v="32812.5"/>
    <n v="0.35"/>
    <s v="En ligne"/>
  </r>
  <r>
    <s v="Foot Locker"/>
    <n v="1185732"/>
    <d v="2021-04-17T00:00:00"/>
    <x v="3"/>
    <s v="Sud"/>
    <s v="Mississippi"/>
    <s v="Jackson"/>
    <x v="2"/>
    <n v="15.000000000000002"/>
    <n v="375"/>
    <n v="56250.000000000007"/>
    <n v="22500.000000000004"/>
    <n v="0.4"/>
    <s v="En ligne"/>
  </r>
  <r>
    <s v="Foot Locker"/>
    <n v="1185732"/>
    <d v="2021-04-17T00:00:00"/>
    <x v="3"/>
    <s v="Sud"/>
    <s v="Mississippi"/>
    <s v="Jackson"/>
    <x v="3"/>
    <n v="19.999999999999996"/>
    <n v="300"/>
    <n v="59999.999999999993"/>
    <n v="24000"/>
    <n v="0.4"/>
    <s v="En ligne"/>
  </r>
  <r>
    <s v="Foot Locker"/>
    <n v="1185732"/>
    <d v="2021-04-17T00:00:00"/>
    <x v="3"/>
    <s v="Sud"/>
    <s v="Mississippi"/>
    <s v="Jackson"/>
    <x v="4"/>
    <n v="40"/>
    <n v="325"/>
    <n v="130000"/>
    <n v="45500"/>
    <n v="0.35"/>
    <s v="En ligne"/>
  </r>
  <r>
    <s v="Foot Locker"/>
    <n v="1185732"/>
    <d v="2021-04-17T00:00:00"/>
    <x v="3"/>
    <s v="Sud"/>
    <s v="Mississippi"/>
    <s v="Jackson"/>
    <x v="5"/>
    <n v="30.000000000000004"/>
    <n v="475"/>
    <n v="142500.00000000003"/>
    <n v="71250.000000000015"/>
    <n v="0.5"/>
    <s v="En ligne"/>
  </r>
  <r>
    <s v="Foot Locker"/>
    <n v="1185732"/>
    <d v="2021-05-16T00:00:00"/>
    <x v="4"/>
    <s v="Sud"/>
    <s v="Mississippi"/>
    <s v="Jackson"/>
    <x v="0"/>
    <n v="40"/>
    <n v="745"/>
    <n v="298000"/>
    <n v="119200"/>
    <n v="0.4"/>
    <s v="En ligne"/>
  </r>
  <r>
    <s v="Foot Locker"/>
    <n v="1185732"/>
    <d v="2021-05-16T00:00:00"/>
    <x v="4"/>
    <s v="Sud"/>
    <s v="Mississippi"/>
    <s v="Jackson"/>
    <x v="1"/>
    <n v="40"/>
    <n v="450"/>
    <n v="180000"/>
    <n v="62999.999999999993"/>
    <n v="0.35"/>
    <s v="En ligne"/>
  </r>
  <r>
    <s v="Foot Locker"/>
    <n v="1185732"/>
    <d v="2021-05-16T00:00:00"/>
    <x v="4"/>
    <s v="Sud"/>
    <s v="Mississippi"/>
    <s v="Jackson"/>
    <x v="2"/>
    <n v="35"/>
    <n v="425"/>
    <n v="148750"/>
    <n v="59500"/>
    <n v="0.4"/>
    <s v="En ligne"/>
  </r>
  <r>
    <s v="Foot Locker"/>
    <n v="1185732"/>
    <d v="2021-05-16T00:00:00"/>
    <x v="4"/>
    <s v="Sud"/>
    <s v="Mississippi"/>
    <s v="Jackson"/>
    <x v="3"/>
    <n v="35"/>
    <n v="375"/>
    <n v="131250"/>
    <n v="52500"/>
    <n v="0.4"/>
    <s v="En ligne"/>
  </r>
  <r>
    <s v="Foot Locker"/>
    <n v="1185732"/>
    <d v="2021-05-16T00:00:00"/>
    <x v="4"/>
    <s v="Sud"/>
    <s v="Mississippi"/>
    <s v="Jackson"/>
    <x v="4"/>
    <n v="44.999999999999993"/>
    <n v="400"/>
    <n v="179999.99999999997"/>
    <n v="62999.999999999985"/>
    <n v="0.35"/>
    <s v="En ligne"/>
  </r>
  <r>
    <s v="Foot Locker"/>
    <n v="1185732"/>
    <d v="2021-05-16T00:00:00"/>
    <x v="4"/>
    <s v="Sud"/>
    <s v="Mississippi"/>
    <s v="Jackson"/>
    <x v="5"/>
    <n v="49.999999999999993"/>
    <n v="500"/>
    <n v="249999.99999999997"/>
    <n v="124999.99999999999"/>
    <n v="0.5"/>
    <s v="En ligne"/>
  </r>
  <r>
    <s v="Foot Locker"/>
    <n v="1185732"/>
    <d v="2021-06-18T00:00:00"/>
    <x v="2"/>
    <s v="Sud"/>
    <s v="Mississippi"/>
    <s v="Jackson"/>
    <x v="0"/>
    <n v="44.999999999999993"/>
    <n v="750"/>
    <n v="337499.99999999994"/>
    <n v="134999.99999999997"/>
    <n v="0.4"/>
    <s v="En ligne"/>
  </r>
  <r>
    <s v="Foot Locker"/>
    <n v="1185732"/>
    <d v="2021-06-18T00:00:00"/>
    <x v="2"/>
    <s v="Sud"/>
    <s v="Mississippi"/>
    <s v="Jackson"/>
    <x v="1"/>
    <n v="40"/>
    <n v="500"/>
    <n v="200000"/>
    <n v="70000"/>
    <n v="0.35"/>
    <s v="En ligne"/>
  </r>
  <r>
    <s v="Foot Locker"/>
    <n v="1185732"/>
    <d v="2021-06-18T00:00:00"/>
    <x v="2"/>
    <s v="Sud"/>
    <s v="Mississippi"/>
    <s v="Jackson"/>
    <x v="2"/>
    <n v="45"/>
    <n v="475"/>
    <n v="213750"/>
    <n v="85500"/>
    <n v="0.4"/>
    <s v="En ligne"/>
  </r>
  <r>
    <s v="Foot Locker"/>
    <n v="1185732"/>
    <d v="2021-06-18T00:00:00"/>
    <x v="2"/>
    <s v="Sud"/>
    <s v="Mississippi"/>
    <s v="Jackson"/>
    <x v="3"/>
    <n v="45"/>
    <n v="450"/>
    <n v="202500"/>
    <n v="81000"/>
    <n v="0.4"/>
    <s v="En ligne"/>
  </r>
  <r>
    <s v="Foot Locker"/>
    <n v="1185732"/>
    <d v="2021-06-18T00:00:00"/>
    <x v="2"/>
    <s v="Sud"/>
    <s v="Mississippi"/>
    <s v="Jackson"/>
    <x v="4"/>
    <n v="60"/>
    <n v="450"/>
    <n v="270000"/>
    <n v="94500"/>
    <n v="0.35"/>
    <s v="En ligne"/>
  </r>
  <r>
    <s v="Foot Locker"/>
    <n v="1185732"/>
    <d v="2021-06-18T00:00:00"/>
    <x v="2"/>
    <s v="Sud"/>
    <s v="Mississippi"/>
    <s v="Jackson"/>
    <x v="5"/>
    <n v="65"/>
    <n v="625"/>
    <n v="406250"/>
    <n v="203125"/>
    <n v="0.5"/>
    <s v="En ligne"/>
  </r>
  <r>
    <s v="Foot Locker"/>
    <n v="1185732"/>
    <d v="2021-07-16T00:00:00"/>
    <x v="2"/>
    <s v="Sud"/>
    <s v="Mississippi"/>
    <s v="Jackson"/>
    <x v="0"/>
    <n v="60"/>
    <n v="850"/>
    <n v="510000"/>
    <n v="204000"/>
    <n v="0.4"/>
    <s v="En ligne"/>
  </r>
  <r>
    <s v="Walmart"/>
    <n v="1185732"/>
    <d v="2021-07-16T00:00:00"/>
    <x v="2"/>
    <s v="Sud"/>
    <s v="Mississippi"/>
    <s v="Jackson"/>
    <x v="1"/>
    <n v="55.000000000000007"/>
    <n v="600"/>
    <n v="330000.00000000006"/>
    <n v="115500.00000000001"/>
    <n v="0.35"/>
    <s v="En ligne"/>
  </r>
  <r>
    <s v="Walmart"/>
    <n v="1185732"/>
    <d v="2021-07-16T00:00:00"/>
    <x v="2"/>
    <s v="Sud"/>
    <s v="Mississippi"/>
    <s v="Jackson"/>
    <x v="2"/>
    <n v="50"/>
    <n v="525"/>
    <n v="262500"/>
    <n v="105000"/>
    <n v="0.4"/>
    <s v="En ligne"/>
  </r>
  <r>
    <s v="Walmart"/>
    <n v="1185732"/>
    <d v="2021-07-16T00:00:00"/>
    <x v="2"/>
    <s v="Sud"/>
    <s v="Mississippi"/>
    <s v="Jackson"/>
    <x v="3"/>
    <n v="50"/>
    <n v="475"/>
    <n v="237500"/>
    <n v="95000"/>
    <n v="0.4"/>
    <s v="En ligne"/>
  </r>
  <r>
    <s v="Walmart"/>
    <n v="1185732"/>
    <d v="2021-07-16T00:00:00"/>
    <x v="2"/>
    <s v="Sud"/>
    <s v="Mississippi"/>
    <s v="Jackson"/>
    <x v="4"/>
    <n v="60"/>
    <n v="500"/>
    <n v="300000"/>
    <n v="105000"/>
    <n v="0.35"/>
    <s v="En ligne"/>
  </r>
  <r>
    <s v="Walmart"/>
    <n v="1185732"/>
    <d v="2021-07-16T00:00:00"/>
    <x v="2"/>
    <s v="Sud"/>
    <s v="Mississippi"/>
    <s v="Jackson"/>
    <x v="5"/>
    <n v="65"/>
    <n v="675"/>
    <n v="438750"/>
    <n v="219375"/>
    <n v="0.5"/>
    <s v="En ligne"/>
  </r>
  <r>
    <s v="Walmart"/>
    <n v="1185732"/>
    <d v="2021-08-17T00:00:00"/>
    <x v="6"/>
    <s v="Sud"/>
    <s v="Mississippi"/>
    <s v="Jackson"/>
    <x v="0"/>
    <n v="60"/>
    <n v="825"/>
    <n v="495000"/>
    <n v="198000"/>
    <n v="0.4"/>
    <s v="En ligne"/>
  </r>
  <r>
    <s v="Walmart"/>
    <n v="1185732"/>
    <d v="2021-08-17T00:00:00"/>
    <x v="6"/>
    <s v="Sud"/>
    <s v="Mississippi"/>
    <s v="Jackson"/>
    <x v="1"/>
    <n v="55.000000000000007"/>
    <n v="600"/>
    <n v="330000.00000000006"/>
    <n v="115500.00000000001"/>
    <n v="0.35"/>
    <s v="En ligne"/>
  </r>
  <r>
    <s v="Walmart"/>
    <n v="1185732"/>
    <d v="2021-08-17T00:00:00"/>
    <x v="6"/>
    <s v="Sud"/>
    <s v="Mississippi"/>
    <s v="Jackson"/>
    <x v="2"/>
    <n v="50"/>
    <n v="525"/>
    <n v="262500"/>
    <n v="105000"/>
    <n v="0.4"/>
    <s v="En ligne"/>
  </r>
  <r>
    <s v="Walmart"/>
    <n v="1185732"/>
    <d v="2021-08-17T00:00:00"/>
    <x v="6"/>
    <s v="Sud"/>
    <s v="Mississippi"/>
    <s v="Jackson"/>
    <x v="3"/>
    <n v="40"/>
    <n v="475"/>
    <n v="190000"/>
    <n v="76000"/>
    <n v="0.4"/>
    <s v="En ligne"/>
  </r>
  <r>
    <s v="Walmart"/>
    <n v="1185732"/>
    <d v="2021-08-17T00:00:00"/>
    <x v="6"/>
    <s v="Sud"/>
    <s v="Mississippi"/>
    <s v="Jackson"/>
    <x v="4"/>
    <n v="50"/>
    <n v="450"/>
    <n v="225000"/>
    <n v="78750"/>
    <n v="0.35"/>
    <s v="En ligne"/>
  </r>
  <r>
    <s v="Walmart"/>
    <n v="1185732"/>
    <d v="2021-08-17T00:00:00"/>
    <x v="6"/>
    <s v="Sud"/>
    <s v="Mississippi"/>
    <s v="Jackson"/>
    <x v="5"/>
    <n v="55.000000000000007"/>
    <n v="625"/>
    <n v="343750.00000000006"/>
    <n v="171875.00000000003"/>
    <n v="0.5"/>
    <s v="En ligne"/>
  </r>
  <r>
    <s v="Walmart"/>
    <n v="1185732"/>
    <d v="2021-09-16T00:00:00"/>
    <x v="1"/>
    <s v="Sud"/>
    <s v="Mississippi"/>
    <s v="Jackson"/>
    <x v="0"/>
    <n v="50"/>
    <n v="725"/>
    <n v="362500"/>
    <n v="145000"/>
    <n v="0.4"/>
    <s v="En ligne"/>
  </r>
  <r>
    <s v="Walmart"/>
    <n v="1185732"/>
    <d v="2021-09-16T00:00:00"/>
    <x v="1"/>
    <s v="Sud"/>
    <s v="Mississippi"/>
    <s v="Jackson"/>
    <x v="1"/>
    <n v="45.000000000000014"/>
    <n v="525"/>
    <n v="236250.00000000009"/>
    <n v="82687.500000000029"/>
    <n v="0.35"/>
    <s v="En ligne"/>
  </r>
  <r>
    <s v="Walmart"/>
    <n v="1185732"/>
    <d v="2021-09-16T00:00:00"/>
    <x v="1"/>
    <s v="Sud"/>
    <s v="Mississippi"/>
    <s v="Jackson"/>
    <x v="2"/>
    <n v="20.000000000000007"/>
    <n v="425"/>
    <n v="85000.000000000029"/>
    <n v="34000.000000000015"/>
    <n v="0.4"/>
    <s v="En ligne"/>
  </r>
  <r>
    <s v="Walmart"/>
    <n v="1185732"/>
    <d v="2021-09-16T00:00:00"/>
    <x v="1"/>
    <s v="Sud"/>
    <s v="Mississippi"/>
    <s v="Jackson"/>
    <x v="3"/>
    <n v="20.000000000000007"/>
    <n v="400"/>
    <n v="80000.000000000029"/>
    <n v="32000.000000000015"/>
    <n v="0.4"/>
    <s v="En ligne"/>
  </r>
  <r>
    <s v="Walmart"/>
    <n v="1185732"/>
    <d v="2021-09-16T00:00:00"/>
    <x v="1"/>
    <s v="Sud"/>
    <s v="Mississippi"/>
    <s v="Jackson"/>
    <x v="4"/>
    <n v="30.000000000000004"/>
    <n v="400"/>
    <n v="120000.00000000001"/>
    <n v="42000"/>
    <n v="0.35"/>
    <s v="En ligne"/>
  </r>
  <r>
    <s v="Walmart"/>
    <n v="1185732"/>
    <d v="2021-09-16T00:00:00"/>
    <x v="1"/>
    <s v="Sud"/>
    <s v="Mississippi"/>
    <s v="Jackson"/>
    <x v="5"/>
    <n v="35.000000000000007"/>
    <n v="500"/>
    <n v="175000.00000000003"/>
    <n v="87500.000000000015"/>
    <n v="0.5"/>
    <s v="En ligne"/>
  </r>
  <r>
    <s v="Walmart"/>
    <n v="1185732"/>
    <d v="2021-10-18T00:00:00"/>
    <x v="5"/>
    <s v="Sud"/>
    <s v="Mississippi"/>
    <s v="Jackson"/>
    <x v="0"/>
    <n v="35.000000000000007"/>
    <n v="675"/>
    <n v="236250.00000000006"/>
    <n v="94500.000000000029"/>
    <n v="0.4"/>
    <s v="En ligne"/>
  </r>
  <r>
    <s v="Walmart"/>
    <n v="1185732"/>
    <d v="2021-10-18T00:00:00"/>
    <x v="5"/>
    <s v="Sud"/>
    <s v="Mississippi"/>
    <s v="Jackson"/>
    <x v="1"/>
    <n v="25.000000000000011"/>
    <n v="500"/>
    <n v="125000.00000000006"/>
    <n v="43750.000000000015"/>
    <n v="0.35"/>
    <s v="En ligne"/>
  </r>
  <r>
    <s v="Walmart"/>
    <n v="1185732"/>
    <d v="2021-10-18T00:00:00"/>
    <x v="5"/>
    <s v="Sud"/>
    <s v="Mississippi"/>
    <s v="Jackson"/>
    <x v="2"/>
    <n v="25.000000000000011"/>
    <n v="375"/>
    <n v="93750.000000000044"/>
    <n v="37500.000000000022"/>
    <n v="0.4"/>
    <s v="En ligne"/>
  </r>
  <r>
    <s v="Walmart"/>
    <n v="1185732"/>
    <d v="2021-10-18T00:00:00"/>
    <x v="5"/>
    <s v="Sud"/>
    <s v="Mississippi"/>
    <s v="Jackson"/>
    <x v="3"/>
    <n v="25.000000000000011"/>
    <n v="350"/>
    <n v="87500.000000000044"/>
    <n v="35000.000000000022"/>
    <n v="0.4"/>
    <s v="En ligne"/>
  </r>
  <r>
    <s v="Walmart"/>
    <n v="1185732"/>
    <d v="2021-10-18T00:00:00"/>
    <x v="5"/>
    <s v="Sud"/>
    <s v="Mississippi"/>
    <s v="Jackson"/>
    <x v="4"/>
    <n v="35.000000000000007"/>
    <n v="350"/>
    <n v="122500.00000000003"/>
    <n v="42875.000000000007"/>
    <n v="0.35"/>
    <s v="En ligne"/>
  </r>
  <r>
    <s v="Sports Direct"/>
    <n v="1185732"/>
    <d v="2021-10-18T00:00:00"/>
    <x v="5"/>
    <s v="Sud"/>
    <s v="Mississippi"/>
    <s v="Jackson"/>
    <x v="5"/>
    <n v="35"/>
    <n v="475"/>
    <n v="166250"/>
    <n v="83125"/>
    <n v="0.5"/>
    <s v="En ligne"/>
  </r>
  <r>
    <s v="Sports Direct"/>
    <n v="1185732"/>
    <d v="2021-11-17T00:00:00"/>
    <x v="0"/>
    <s v="Sud"/>
    <s v="Mississippi"/>
    <s v="Jackson"/>
    <x v="0"/>
    <n v="30.000000000000011"/>
    <n v="625"/>
    <n v="187500.00000000006"/>
    <n v="75000.000000000029"/>
    <n v="0.4"/>
    <s v="En ligne"/>
  </r>
  <r>
    <s v="Sports Direct"/>
    <n v="1185732"/>
    <d v="2021-11-17T00:00:00"/>
    <x v="0"/>
    <s v="Sud"/>
    <s v="Mississippi"/>
    <s v="Jackson"/>
    <x v="1"/>
    <n v="20.000000000000011"/>
    <n v="450"/>
    <n v="90000.000000000044"/>
    <n v="31500.000000000015"/>
    <n v="0.35"/>
    <s v="En ligne"/>
  </r>
  <r>
    <s v="Sports Direct"/>
    <n v="1185732"/>
    <d v="2021-11-17T00:00:00"/>
    <x v="0"/>
    <s v="Sud"/>
    <s v="Mississippi"/>
    <s v="Jackson"/>
    <x v="2"/>
    <n v="30.000000000000014"/>
    <n v="395"/>
    <n v="118500.00000000006"/>
    <n v="47400.000000000029"/>
    <n v="0.4"/>
    <s v="En ligne"/>
  </r>
  <r>
    <s v="Sports Direct"/>
    <n v="1185732"/>
    <d v="2021-11-17T00:00:00"/>
    <x v="0"/>
    <s v="Sud"/>
    <s v="Mississippi"/>
    <s v="Jackson"/>
    <x v="3"/>
    <n v="60.000000000000021"/>
    <n v="450"/>
    <n v="270000.00000000012"/>
    <n v="108000.00000000006"/>
    <n v="0.4"/>
    <s v="En ligne"/>
  </r>
  <r>
    <s v="Sports Direct"/>
    <n v="1185732"/>
    <d v="2021-11-17T00:00:00"/>
    <x v="0"/>
    <s v="Sud"/>
    <s v="Mississippi"/>
    <s v="Jackson"/>
    <x v="4"/>
    <n v="75.000000000000014"/>
    <n v="425"/>
    <n v="318750.00000000006"/>
    <n v="111562.50000000001"/>
    <n v="0.35"/>
    <s v="En ligne"/>
  </r>
  <r>
    <s v="Sports Direct"/>
    <n v="1185732"/>
    <d v="2021-11-17T00:00:00"/>
    <x v="0"/>
    <s v="Sud"/>
    <s v="Mississippi"/>
    <s v="Jackson"/>
    <x v="5"/>
    <n v="75"/>
    <n v="525"/>
    <n v="393750"/>
    <n v="196875"/>
    <n v="0.5"/>
    <s v="En ligne"/>
  </r>
  <r>
    <s v="Sports Direct"/>
    <n v="1185732"/>
    <d v="2021-12-16T00:00:00"/>
    <x v="1"/>
    <s v="Sud"/>
    <s v="Mississippi"/>
    <s v="Jackson"/>
    <x v="0"/>
    <n v="70"/>
    <n v="775"/>
    <n v="542500"/>
    <n v="217000"/>
    <n v="0.4"/>
    <s v="En ligne"/>
  </r>
  <r>
    <s v="Sports Direct"/>
    <n v="1185732"/>
    <d v="2021-12-16T00:00:00"/>
    <x v="1"/>
    <s v="Sud"/>
    <s v="Mississippi"/>
    <s v="Jackson"/>
    <x v="1"/>
    <n v="60.000000000000007"/>
    <n v="575"/>
    <n v="345000.00000000006"/>
    <n v="120750.00000000001"/>
    <n v="0.35"/>
    <s v="En ligne"/>
  </r>
  <r>
    <s v="Sports Direct"/>
    <n v="1185732"/>
    <d v="2021-12-16T00:00:00"/>
    <x v="1"/>
    <s v="Sud"/>
    <s v="Mississippi"/>
    <s v="Jackson"/>
    <x v="2"/>
    <n v="60.000000000000007"/>
    <n v="525"/>
    <n v="315000.00000000006"/>
    <n v="126000.00000000003"/>
    <n v="0.4"/>
    <s v="En ligne"/>
  </r>
  <r>
    <s v="Sports Direct"/>
    <n v="1185732"/>
    <d v="2021-12-16T00:00:00"/>
    <x v="1"/>
    <s v="Sud"/>
    <s v="Mississippi"/>
    <s v="Jackson"/>
    <x v="3"/>
    <n v="60.000000000000007"/>
    <n v="475"/>
    <n v="285000.00000000006"/>
    <n v="114000.00000000003"/>
    <n v="0.4"/>
    <s v="En ligne"/>
  </r>
  <r>
    <s v="Sports Direct"/>
    <n v="1185732"/>
    <d v="2021-12-16T00:00:00"/>
    <x v="1"/>
    <s v="Sud"/>
    <s v="Mississippi"/>
    <s v="Jackson"/>
    <x v="4"/>
    <n v="70"/>
    <n v="475"/>
    <n v="332500"/>
    <n v="116374.99999999999"/>
    <n v="0.35"/>
    <s v="En ligne"/>
  </r>
  <r>
    <s v="Sports Direct"/>
    <n v="1185732"/>
    <d v="2021-12-16T00:00:00"/>
    <x v="1"/>
    <s v="Sud"/>
    <s v="Mississippi"/>
    <s v="Jackson"/>
    <x v="5"/>
    <n v="75"/>
    <n v="575"/>
    <n v="431250"/>
    <n v="215625"/>
    <n v="0.5"/>
    <s v="En ligne"/>
  </r>
  <r>
    <s v="Sports Direct"/>
    <n v="1197831"/>
    <d v="2021-01-23T00:00:00"/>
    <x v="3"/>
    <s v="Sud"/>
    <s v="Mississippi"/>
    <s v="Jackson"/>
    <x v="0"/>
    <n v="25.000000000000007"/>
    <n v="650"/>
    <n v="162500.00000000006"/>
    <n v="65000.000000000029"/>
    <n v="0.4"/>
    <s v="En ligne"/>
  </r>
  <r>
    <s v="Sports Direct"/>
    <n v="1197831"/>
    <d v="2021-01-23T00:00:00"/>
    <x v="3"/>
    <s v="Sud"/>
    <s v="Mississippi"/>
    <s v="Jackson"/>
    <x v="1"/>
    <n v="25.000000000000007"/>
    <n v="450"/>
    <n v="112500.00000000003"/>
    <n v="39375.000000000007"/>
    <n v="0.35"/>
    <s v="En ligne"/>
  </r>
  <r>
    <s v="Sports Direct"/>
    <n v="1197831"/>
    <d v="2021-01-23T00:00:00"/>
    <x v="3"/>
    <s v="Sud"/>
    <s v="Mississippi"/>
    <s v="Jackson"/>
    <x v="2"/>
    <n v="15.000000000000007"/>
    <n v="450"/>
    <n v="67500.000000000029"/>
    <n v="27000.000000000015"/>
    <n v="0.4"/>
    <s v="En ligne"/>
  </r>
  <r>
    <s v="Sports Direct"/>
    <n v="1197831"/>
    <d v="2021-01-23T00:00:00"/>
    <x v="3"/>
    <s v="Sud"/>
    <s v="Mississippi"/>
    <s v="Jackson"/>
    <x v="3"/>
    <n v="20"/>
    <n v="300"/>
    <n v="60000"/>
    <n v="24000"/>
    <n v="0.4"/>
    <s v="En ligne"/>
  </r>
  <r>
    <s v="Sports Direct"/>
    <n v="1197831"/>
    <d v="2021-01-23T00:00:00"/>
    <x v="3"/>
    <s v="Sud"/>
    <s v="Mississippi"/>
    <s v="Jackson"/>
    <x v="4"/>
    <n v="35"/>
    <n v="350"/>
    <n v="122500"/>
    <n v="42875"/>
    <n v="0.35"/>
    <s v="En ligne"/>
  </r>
  <r>
    <s v="Sports Direct"/>
    <n v="1197831"/>
    <d v="2021-01-23T00:00:00"/>
    <x v="3"/>
    <s v="Sud"/>
    <s v="Mississippi"/>
    <s v="Jackson"/>
    <x v="5"/>
    <n v="25.000000000000007"/>
    <n v="450"/>
    <n v="112500.00000000003"/>
    <n v="45000.000000000015"/>
    <n v="0.4"/>
    <s v="En ligne"/>
  </r>
  <r>
    <s v="Sports Direct"/>
    <n v="1197831"/>
    <d v="2021-02-21T00:00:00"/>
    <x v="4"/>
    <s v="Sud"/>
    <s v="Mississippi"/>
    <s v="Jackson"/>
    <x v="0"/>
    <n v="25.000000000000007"/>
    <n v="700"/>
    <n v="175000.00000000006"/>
    <n v="70000.000000000029"/>
    <n v="0.4"/>
    <s v="En ligne"/>
  </r>
  <r>
    <s v="Sports Direct"/>
    <n v="1197831"/>
    <d v="2021-02-21T00:00:00"/>
    <x v="4"/>
    <s v="Sud"/>
    <s v="Mississippi"/>
    <s v="Jackson"/>
    <x v="1"/>
    <n v="25.000000000000007"/>
    <n v="350"/>
    <n v="87500.000000000029"/>
    <n v="30625.000000000007"/>
    <n v="0.35"/>
    <s v="En ligne"/>
  </r>
  <r>
    <s v="Sports Direct"/>
    <n v="1197831"/>
    <d v="2021-02-21T00:00:00"/>
    <x v="4"/>
    <s v="Sud"/>
    <s v="Mississippi"/>
    <s v="Jackson"/>
    <x v="2"/>
    <n v="15.000000000000007"/>
    <n v="400"/>
    <n v="60000.000000000029"/>
    <n v="24000.000000000015"/>
    <n v="0.4"/>
    <s v="En ligne"/>
  </r>
  <r>
    <s v="Walmart"/>
    <n v="1197831"/>
    <d v="2021-02-21T00:00:00"/>
    <x v="4"/>
    <s v="Sud"/>
    <s v="Arkansas"/>
    <s v="Little Rock"/>
    <x v="3"/>
    <n v="20"/>
    <n v="250"/>
    <n v="50000"/>
    <n v="20000"/>
    <n v="0.4"/>
    <s v="En ligne"/>
  </r>
  <r>
    <s v="Walmart"/>
    <n v="1197831"/>
    <d v="2021-02-21T00:00:00"/>
    <x v="4"/>
    <s v="Sud"/>
    <s v="Arkansas"/>
    <s v="Little Rock"/>
    <x v="4"/>
    <n v="35"/>
    <n v="325"/>
    <n v="113750"/>
    <n v="39812.5"/>
    <n v="0.35"/>
    <s v="En ligne"/>
  </r>
  <r>
    <s v="Walmart"/>
    <n v="1197831"/>
    <d v="2021-02-21T00:00:00"/>
    <x v="4"/>
    <s v="Sud"/>
    <s v="Arkansas"/>
    <s v="Little Rock"/>
    <x v="5"/>
    <n v="20"/>
    <n v="425"/>
    <n v="85000"/>
    <n v="34000"/>
    <n v="0.4"/>
    <s v="En ligne"/>
  </r>
  <r>
    <s v="Walmart"/>
    <n v="1197831"/>
    <d v="2021-03-19T00:00:00"/>
    <x v="2"/>
    <s v="Sud"/>
    <s v="Arkansas"/>
    <s v="Little Rock"/>
    <x v="0"/>
    <n v="20"/>
    <n v="645"/>
    <n v="129000"/>
    <n v="51600"/>
    <n v="0.4"/>
    <s v="En ligne"/>
  </r>
  <r>
    <s v="Walmart"/>
    <n v="1197831"/>
    <d v="2021-03-19T00:00:00"/>
    <x v="2"/>
    <s v="Sud"/>
    <s v="Arkansas"/>
    <s v="Little Rock"/>
    <x v="1"/>
    <n v="20"/>
    <n v="325"/>
    <n v="65000"/>
    <n v="22750"/>
    <n v="0.35"/>
    <s v="En ligne"/>
  </r>
  <r>
    <s v="Walmart"/>
    <n v="1197831"/>
    <d v="2021-03-19T00:00:00"/>
    <x v="2"/>
    <s v="Sud"/>
    <s v="Arkansas"/>
    <s v="Little Rock"/>
    <x v="2"/>
    <n v="10.000000000000002"/>
    <n v="350"/>
    <n v="35000.000000000007"/>
    <n v="14000.000000000004"/>
    <n v="0.4"/>
    <s v="En ligne"/>
  </r>
  <r>
    <s v="Walmart"/>
    <n v="1197831"/>
    <d v="2021-03-19T00:00:00"/>
    <x v="2"/>
    <s v="Sud"/>
    <s v="Arkansas"/>
    <s v="Little Rock"/>
    <x v="3"/>
    <n v="19.999999999999996"/>
    <n v="200"/>
    <n v="39999.999999999993"/>
    <n v="15999.999999999998"/>
    <n v="0.4"/>
    <s v="En ligne"/>
  </r>
  <r>
    <s v="Walmart"/>
    <n v="1197831"/>
    <d v="2021-03-19T00:00:00"/>
    <x v="2"/>
    <s v="Sud"/>
    <s v="Arkansas"/>
    <s v="Little Rock"/>
    <x v="4"/>
    <n v="35.000000000000007"/>
    <n v="250"/>
    <n v="87500.000000000015"/>
    <n v="30625.000000000004"/>
    <n v="0.35"/>
    <s v="En ligne"/>
  </r>
  <r>
    <s v="Walmart"/>
    <n v="1197831"/>
    <d v="2021-03-19T00:00:00"/>
    <x v="2"/>
    <s v="Sud"/>
    <s v="Arkansas"/>
    <s v="Little Rock"/>
    <x v="5"/>
    <n v="25"/>
    <n v="350"/>
    <n v="87500"/>
    <n v="35000"/>
    <n v="0.4"/>
    <s v="En ligne"/>
  </r>
  <r>
    <s v="Walmart"/>
    <n v="1197831"/>
    <d v="2021-04-20T00:00:00"/>
    <x v="6"/>
    <s v="Sud"/>
    <s v="Arkansas"/>
    <s v="Little Rock"/>
    <x v="0"/>
    <n v="25"/>
    <n v="600"/>
    <n v="150000"/>
    <n v="60000"/>
    <n v="0.4"/>
    <s v="En ligne"/>
  </r>
  <r>
    <s v="Walmart"/>
    <n v="1197831"/>
    <d v="2021-04-20T00:00:00"/>
    <x v="6"/>
    <s v="Sud"/>
    <s v="Arkansas"/>
    <s v="Little Rock"/>
    <x v="1"/>
    <n v="25"/>
    <n v="300"/>
    <n v="75000"/>
    <n v="26250"/>
    <n v="0.35"/>
    <s v="En ligne"/>
  </r>
  <r>
    <s v="Walmart"/>
    <n v="1197831"/>
    <d v="2021-04-20T00:00:00"/>
    <x v="6"/>
    <s v="Sud"/>
    <s v="Arkansas"/>
    <s v="Little Rock"/>
    <x v="2"/>
    <n v="15.000000000000002"/>
    <n v="300"/>
    <n v="45000.000000000007"/>
    <n v="18000.000000000004"/>
    <n v="0.4"/>
    <s v="En ligne"/>
  </r>
  <r>
    <s v="Walmart"/>
    <n v="1197831"/>
    <d v="2021-04-20T00:00:00"/>
    <x v="6"/>
    <s v="Sud"/>
    <s v="Arkansas"/>
    <s v="Little Rock"/>
    <x v="3"/>
    <n v="19.999999999999996"/>
    <n v="225"/>
    <n v="44999.999999999993"/>
    <n v="17999.999999999996"/>
    <n v="0.4"/>
    <s v="En ligne"/>
  </r>
  <r>
    <s v="Walmart"/>
    <n v="1197831"/>
    <d v="2021-04-20T00:00:00"/>
    <x v="6"/>
    <s v="Sud"/>
    <s v="Arkansas"/>
    <s v="Little Rock"/>
    <x v="4"/>
    <n v="40"/>
    <n v="250"/>
    <n v="100000"/>
    <n v="35000"/>
    <n v="0.35"/>
    <s v="En ligne"/>
  </r>
  <r>
    <s v="Walmart"/>
    <n v="1197831"/>
    <d v="2021-04-20T00:00:00"/>
    <x v="6"/>
    <s v="Sud"/>
    <s v="Arkansas"/>
    <s v="Little Rock"/>
    <x v="5"/>
    <n v="30.000000000000004"/>
    <n v="400"/>
    <n v="120000.00000000001"/>
    <n v="48000.000000000007"/>
    <n v="0.4"/>
    <s v="En ligne"/>
  </r>
  <r>
    <s v="Walmart"/>
    <n v="1197831"/>
    <d v="2021-05-19T00:00:00"/>
    <x v="0"/>
    <s v="Sud"/>
    <s v="Arkansas"/>
    <s v="Little Rock"/>
    <x v="0"/>
    <n v="40"/>
    <n v="670"/>
    <n v="268000"/>
    <n v="107200"/>
    <n v="0.4"/>
    <s v="En ligne"/>
  </r>
  <r>
    <s v="Walmart"/>
    <n v="1197831"/>
    <d v="2021-05-19T00:00:00"/>
    <x v="0"/>
    <s v="Sud"/>
    <s v="Arkansas"/>
    <s v="Little Rock"/>
    <x v="1"/>
    <n v="40"/>
    <n v="375"/>
    <n v="150000"/>
    <n v="52500"/>
    <n v="0.35"/>
    <s v="En ligne"/>
  </r>
  <r>
    <s v="Walmart"/>
    <n v="1197831"/>
    <d v="2021-05-19T00:00:00"/>
    <x v="0"/>
    <s v="Sud"/>
    <s v="Arkansas"/>
    <s v="Little Rock"/>
    <x v="2"/>
    <n v="35"/>
    <n v="350"/>
    <n v="122500"/>
    <n v="49000"/>
    <n v="0.4"/>
    <s v="En ligne"/>
  </r>
  <r>
    <s v="Walmart"/>
    <n v="1197831"/>
    <d v="2021-05-19T00:00:00"/>
    <x v="0"/>
    <s v="Sud"/>
    <s v="Arkansas"/>
    <s v="Little Rock"/>
    <x v="3"/>
    <n v="35"/>
    <n v="300"/>
    <n v="105000"/>
    <n v="42000"/>
    <n v="0.4"/>
    <s v="En ligne"/>
  </r>
  <r>
    <s v="Walmart"/>
    <n v="1197831"/>
    <d v="2021-05-19T00:00:00"/>
    <x v="0"/>
    <s v="Sud"/>
    <s v="Arkansas"/>
    <s v="Little Rock"/>
    <x v="4"/>
    <n v="44.999999999999993"/>
    <n v="325"/>
    <n v="146249.99999999997"/>
    <n v="51187.499999999985"/>
    <n v="0.35"/>
    <s v="En ligne"/>
  </r>
  <r>
    <s v="Walmart"/>
    <n v="1197831"/>
    <d v="2021-05-19T00:00:00"/>
    <x v="0"/>
    <s v="Sud"/>
    <s v="Arkansas"/>
    <s v="Little Rock"/>
    <x v="5"/>
    <n v="44.999999999999993"/>
    <n v="425"/>
    <n v="191249.99999999997"/>
    <n v="76499.999999999985"/>
    <n v="0.4"/>
    <s v="En ligne"/>
  </r>
  <r>
    <s v="Walmart"/>
    <n v="1197831"/>
    <d v="2021-06-21T00:00:00"/>
    <x v="5"/>
    <s v="Sud"/>
    <s v="Arkansas"/>
    <s v="Little Rock"/>
    <x v="0"/>
    <n v="40"/>
    <n v="675"/>
    <n v="270000"/>
    <n v="108000"/>
    <n v="0.4"/>
    <s v="En ligne"/>
  </r>
  <r>
    <s v="Walmart"/>
    <n v="1197831"/>
    <d v="2021-06-21T00:00:00"/>
    <x v="5"/>
    <s v="Sud"/>
    <s v="Arkansas"/>
    <s v="Little Rock"/>
    <x v="1"/>
    <n v="35"/>
    <n v="425"/>
    <n v="148750"/>
    <n v="52062.5"/>
    <n v="0.35"/>
    <s v="En ligne"/>
  </r>
  <r>
    <s v="Walmart"/>
    <n v="1197831"/>
    <d v="2021-06-21T00:00:00"/>
    <x v="5"/>
    <s v="Sud"/>
    <s v="Arkansas"/>
    <s v="Little Rock"/>
    <x v="2"/>
    <n v="40"/>
    <n v="400"/>
    <n v="160000"/>
    <n v="64000"/>
    <n v="0.4"/>
    <s v="En ligne"/>
  </r>
  <r>
    <s v="Walmart"/>
    <n v="1197831"/>
    <d v="2021-06-21T00:00:00"/>
    <x v="5"/>
    <s v="Sud"/>
    <s v="Arkansas"/>
    <s v="Little Rock"/>
    <x v="3"/>
    <n v="40"/>
    <n v="375"/>
    <n v="150000"/>
    <n v="60000"/>
    <n v="0.4"/>
    <s v="En ligne"/>
  </r>
  <r>
    <s v="Walmart"/>
    <n v="1197831"/>
    <d v="2021-06-21T00:00:00"/>
    <x v="5"/>
    <s v="Sud"/>
    <s v="Arkansas"/>
    <s v="Little Rock"/>
    <x v="4"/>
    <n v="54.999999999999993"/>
    <n v="375"/>
    <n v="206249.99999999997"/>
    <n v="72187.499999999985"/>
    <n v="0.35"/>
    <s v="En ligne"/>
  </r>
  <r>
    <s v="Walmart"/>
    <n v="1197831"/>
    <d v="2021-06-21T00:00:00"/>
    <x v="5"/>
    <s v="Sud"/>
    <s v="Arkansas"/>
    <s v="Little Rock"/>
    <x v="5"/>
    <n v="60"/>
    <n v="550"/>
    <n v="330000"/>
    <n v="132000"/>
    <n v="0.4"/>
    <s v="En ligne"/>
  </r>
  <r>
    <s v="Walmart"/>
    <n v="1197831"/>
    <d v="2021-07-19T00:00:00"/>
    <x v="5"/>
    <s v="Sud"/>
    <s v="Arkansas"/>
    <s v="Little Rock"/>
    <x v="0"/>
    <n v="54.999999999999993"/>
    <n v="775"/>
    <n v="426249.99999999994"/>
    <n v="170500"/>
    <n v="0.4"/>
    <s v="En ligne"/>
  </r>
  <r>
    <s v="Walmart"/>
    <n v="1197831"/>
    <d v="2021-07-19T00:00:00"/>
    <x v="5"/>
    <s v="Sud"/>
    <s v="Arkansas"/>
    <s v="Little Rock"/>
    <x v="1"/>
    <n v="50"/>
    <n v="525"/>
    <n v="262500"/>
    <n v="91875"/>
    <n v="0.35"/>
    <s v="En ligne"/>
  </r>
  <r>
    <s v="Walmart"/>
    <n v="1197831"/>
    <d v="2021-07-19T00:00:00"/>
    <x v="5"/>
    <s v="Sud"/>
    <s v="Arkansas"/>
    <s v="Little Rock"/>
    <x v="2"/>
    <n v="45"/>
    <n v="450"/>
    <n v="202500"/>
    <n v="81000"/>
    <n v="0.4"/>
    <s v="En ligne"/>
  </r>
  <r>
    <s v="Walmart"/>
    <n v="1197831"/>
    <d v="2021-07-19T00:00:00"/>
    <x v="5"/>
    <s v="Sud"/>
    <s v="Arkansas"/>
    <s v="Little Rock"/>
    <x v="3"/>
    <n v="45"/>
    <n v="400"/>
    <n v="180000"/>
    <n v="72000"/>
    <n v="0.4"/>
    <s v="En ligne"/>
  </r>
  <r>
    <s v="Walmart"/>
    <n v="1197831"/>
    <d v="2021-07-19T00:00:00"/>
    <x v="5"/>
    <s v="Sud"/>
    <s v="Arkansas"/>
    <s v="Little Rock"/>
    <x v="4"/>
    <n v="60"/>
    <n v="425"/>
    <n v="255000"/>
    <n v="89250"/>
    <n v="0.35"/>
    <s v="En ligne"/>
  </r>
  <r>
    <s v="Walmart"/>
    <n v="1197831"/>
    <d v="2021-07-19T00:00:00"/>
    <x v="5"/>
    <s v="Sud"/>
    <s v="Arkansas"/>
    <s v="Little Rock"/>
    <x v="5"/>
    <n v="65"/>
    <n v="600"/>
    <n v="390000"/>
    <n v="156000"/>
    <n v="0.4"/>
    <s v="En ligne"/>
  </r>
  <r>
    <s v="Walmart"/>
    <n v="1197831"/>
    <d v="2021-08-20T00:00:00"/>
    <x v="2"/>
    <s v="Sud"/>
    <s v="Arkansas"/>
    <s v="Little Rock"/>
    <x v="0"/>
    <n v="60"/>
    <n v="750"/>
    <n v="450000"/>
    <n v="180000"/>
    <n v="0.4"/>
    <s v="En ligne"/>
  </r>
  <r>
    <s v="Walmart"/>
    <n v="1197831"/>
    <d v="2021-08-20T00:00:00"/>
    <x v="2"/>
    <s v="Sud"/>
    <s v="Arkansas"/>
    <s v="Little Rock"/>
    <x v="1"/>
    <n v="55.000000000000007"/>
    <n v="525"/>
    <n v="288750.00000000006"/>
    <n v="101062.50000000001"/>
    <n v="0.35"/>
    <s v="En ligne"/>
  </r>
  <r>
    <s v="Walmart"/>
    <n v="1197831"/>
    <d v="2021-08-20T00:00:00"/>
    <x v="2"/>
    <s v="Sud"/>
    <s v="Arkansas"/>
    <s v="Little Rock"/>
    <x v="2"/>
    <n v="50"/>
    <n v="450"/>
    <n v="225000"/>
    <n v="90000"/>
    <n v="0.4"/>
    <s v="En ligne"/>
  </r>
  <r>
    <s v="Walmart"/>
    <n v="1197831"/>
    <d v="2021-08-20T00:00:00"/>
    <x v="2"/>
    <s v="Sud"/>
    <s v="Arkansas"/>
    <s v="Little Rock"/>
    <x v="3"/>
    <n v="40"/>
    <n v="400"/>
    <n v="160000"/>
    <n v="64000"/>
    <n v="0.4"/>
    <s v="En ligne"/>
  </r>
  <r>
    <s v="Walmart"/>
    <n v="1197831"/>
    <d v="2021-08-20T00:00:00"/>
    <x v="2"/>
    <s v="Sud"/>
    <s v="Arkansas"/>
    <s v="Little Rock"/>
    <x v="4"/>
    <n v="50"/>
    <n v="375"/>
    <n v="187500"/>
    <n v="65625"/>
    <n v="0.35"/>
    <s v="En ligne"/>
  </r>
  <r>
    <s v="Walmart"/>
    <n v="1197831"/>
    <d v="2021-08-20T00:00:00"/>
    <x v="2"/>
    <s v="Sud"/>
    <s v="Arkansas"/>
    <s v="Little Rock"/>
    <x v="5"/>
    <n v="55.000000000000007"/>
    <n v="550"/>
    <n v="302500.00000000006"/>
    <n v="121000.00000000003"/>
    <n v="0.4"/>
    <s v="En ligne"/>
  </r>
  <r>
    <s v="Walmart"/>
    <n v="1197831"/>
    <d v="2021-09-19T00:00:00"/>
    <x v="4"/>
    <s v="Sud"/>
    <s v="Arkansas"/>
    <s v="Little Rock"/>
    <x v="0"/>
    <n v="50"/>
    <n v="650"/>
    <n v="325000"/>
    <n v="130000"/>
    <n v="0.4"/>
    <s v="En ligne"/>
  </r>
  <r>
    <s v="Walmart"/>
    <n v="1197831"/>
    <d v="2021-09-19T00:00:00"/>
    <x v="4"/>
    <s v="Sud"/>
    <s v="Arkansas"/>
    <s v="Little Rock"/>
    <x v="1"/>
    <n v="40.000000000000014"/>
    <n v="450"/>
    <n v="180000.00000000006"/>
    <n v="63000.000000000015"/>
    <n v="0.35"/>
    <s v="En ligne"/>
  </r>
  <r>
    <s v="Walmart"/>
    <n v="1197831"/>
    <d v="2021-09-19T00:00:00"/>
    <x v="4"/>
    <s v="Sud"/>
    <s v="Arkansas"/>
    <s v="Little Rock"/>
    <x v="2"/>
    <n v="15.000000000000007"/>
    <n v="350"/>
    <n v="52500.000000000022"/>
    <n v="21000.000000000011"/>
    <n v="0.4"/>
    <s v="En ligne"/>
  </r>
  <r>
    <s v="Walmart"/>
    <n v="1197831"/>
    <d v="2021-09-19T00:00:00"/>
    <x v="4"/>
    <s v="Sud"/>
    <s v="Arkansas"/>
    <s v="Little Rock"/>
    <x v="3"/>
    <n v="15.000000000000007"/>
    <n v="325"/>
    <n v="48750.000000000022"/>
    <n v="19500.000000000011"/>
    <n v="0.4"/>
    <s v="En ligne"/>
  </r>
  <r>
    <s v="Walmart"/>
    <n v="1197831"/>
    <d v="2021-09-19T00:00:00"/>
    <x v="4"/>
    <s v="Sud"/>
    <s v="Arkansas"/>
    <s v="Little Rock"/>
    <x v="4"/>
    <n v="25.000000000000007"/>
    <n v="325"/>
    <n v="81250.000000000029"/>
    <n v="28437.500000000007"/>
    <n v="0.35"/>
    <s v="En ligne"/>
  </r>
  <r>
    <s v="Walmart"/>
    <n v="1197831"/>
    <d v="2021-09-19T00:00:00"/>
    <x v="4"/>
    <s v="Sud"/>
    <s v="Arkansas"/>
    <s v="Little Rock"/>
    <x v="5"/>
    <n v="30.000000000000011"/>
    <n v="425"/>
    <n v="127500.00000000004"/>
    <n v="51000.000000000022"/>
    <n v="0.4"/>
    <s v="En ligne"/>
  </r>
  <r>
    <s v="Walmart"/>
    <n v="1197831"/>
    <d v="2021-10-21T00:00:00"/>
    <x v="1"/>
    <s v="Sud"/>
    <s v="Arkansas"/>
    <s v="Little Rock"/>
    <x v="0"/>
    <n v="30.000000000000011"/>
    <n v="600"/>
    <n v="180000.00000000006"/>
    <n v="72000.000000000029"/>
    <n v="0.4"/>
    <s v="En ligne"/>
  </r>
  <r>
    <s v="Walmart"/>
    <n v="1197831"/>
    <d v="2021-10-21T00:00:00"/>
    <x v="1"/>
    <s v="Sud"/>
    <s v="Arkansas"/>
    <s v="Little Rock"/>
    <x v="1"/>
    <n v="20.000000000000011"/>
    <n v="425"/>
    <n v="85000.000000000044"/>
    <n v="29750.000000000015"/>
    <n v="0.35"/>
    <s v="En ligne"/>
  </r>
  <r>
    <s v="Walmart"/>
    <n v="1197831"/>
    <d v="2021-10-21T00:00:00"/>
    <x v="1"/>
    <s v="Sud"/>
    <s v="Arkansas"/>
    <s v="Little Rock"/>
    <x v="2"/>
    <n v="20.000000000000011"/>
    <n v="300"/>
    <n v="60000.000000000029"/>
    <n v="24000.000000000015"/>
    <n v="0.4"/>
    <s v="En ligne"/>
  </r>
  <r>
    <s v="Walmart"/>
    <n v="1197831"/>
    <d v="2021-10-21T00:00:00"/>
    <x v="1"/>
    <s v="Sud"/>
    <s v="Arkansas"/>
    <s v="Little Rock"/>
    <x v="3"/>
    <n v="20.000000000000011"/>
    <n v="275"/>
    <n v="55000.000000000029"/>
    <n v="22000.000000000015"/>
    <n v="0.4"/>
    <s v="En ligne"/>
  </r>
  <r>
    <s v="Walmart"/>
    <n v="1197831"/>
    <d v="2021-10-21T00:00:00"/>
    <x v="1"/>
    <s v="Sud"/>
    <s v="Arkansas"/>
    <s v="Little Rock"/>
    <x v="4"/>
    <n v="30.000000000000011"/>
    <n v="275"/>
    <n v="82500.000000000029"/>
    <n v="28875.000000000007"/>
    <n v="0.35"/>
    <s v="En ligne"/>
  </r>
  <r>
    <s v="Ouest Gear"/>
    <n v="1197831"/>
    <d v="2021-10-21T00:00:00"/>
    <x v="1"/>
    <s v="Sud"/>
    <s v="Arkansas"/>
    <s v="Little Rock"/>
    <x v="5"/>
    <n v="30.000000000000004"/>
    <n v="400"/>
    <n v="120000.00000000001"/>
    <n v="48000.000000000007"/>
    <n v="0.4"/>
    <s v="En ligne"/>
  </r>
  <r>
    <s v="Ouest Gear"/>
    <n v="1197831"/>
    <d v="2021-11-20T00:00:00"/>
    <x v="3"/>
    <s v="Sud"/>
    <s v="Arkansas"/>
    <s v="Little Rock"/>
    <x v="0"/>
    <n v="25.000000000000011"/>
    <n v="550"/>
    <n v="137500.00000000006"/>
    <n v="55000.000000000029"/>
    <n v="0.4"/>
    <s v="En ligne"/>
  </r>
  <r>
    <s v="Ouest Gear"/>
    <n v="1197831"/>
    <d v="2021-11-20T00:00:00"/>
    <x v="3"/>
    <s v="Sud"/>
    <s v="Arkansas"/>
    <s v="Little Rock"/>
    <x v="1"/>
    <n v="15.000000000000014"/>
    <n v="375"/>
    <n v="56250.000000000051"/>
    <n v="19687.500000000018"/>
    <n v="0.35"/>
    <s v="En ligne"/>
  </r>
  <r>
    <s v="Ouest Gear"/>
    <n v="1197831"/>
    <d v="2021-11-20T00:00:00"/>
    <x v="3"/>
    <s v="Sud"/>
    <s v="Arkansas"/>
    <s v="Little Rock"/>
    <x v="2"/>
    <n v="25.000000000000018"/>
    <n v="320"/>
    <n v="80000.000000000058"/>
    <n v="32000.000000000025"/>
    <n v="0.4"/>
    <s v="En ligne"/>
  </r>
  <r>
    <s v="Ouest Gear"/>
    <n v="1197831"/>
    <d v="2021-11-20T00:00:00"/>
    <x v="3"/>
    <s v="Sud"/>
    <s v="Arkansas"/>
    <s v="Little Rock"/>
    <x v="3"/>
    <n v="55.000000000000014"/>
    <n v="375"/>
    <n v="206250.00000000006"/>
    <n v="82500.000000000029"/>
    <n v="0.4"/>
    <s v="En ligne"/>
  </r>
  <r>
    <s v="Ouest Gear"/>
    <n v="1197831"/>
    <d v="2021-11-20T00:00:00"/>
    <x v="3"/>
    <s v="Sud"/>
    <s v="Arkansas"/>
    <s v="Little Rock"/>
    <x v="4"/>
    <n v="75.000000000000014"/>
    <n v="350"/>
    <n v="262500.00000000006"/>
    <n v="91875.000000000015"/>
    <n v="0.35"/>
    <s v="En ligne"/>
  </r>
  <r>
    <s v="Ouest Gear"/>
    <n v="1197831"/>
    <d v="2021-11-20T00:00:00"/>
    <x v="3"/>
    <s v="Sud"/>
    <s v="Arkansas"/>
    <s v="Little Rock"/>
    <x v="5"/>
    <n v="75"/>
    <n v="450"/>
    <n v="337500"/>
    <n v="135000"/>
    <n v="0.4"/>
    <s v="En ligne"/>
  </r>
  <r>
    <s v="Ouest Gear"/>
    <n v="1197831"/>
    <d v="2021-12-19T00:00:00"/>
    <x v="4"/>
    <s v="Sud"/>
    <s v="Arkansas"/>
    <s v="Little Rock"/>
    <x v="0"/>
    <n v="70"/>
    <n v="700"/>
    <n v="490000"/>
    <n v="196000"/>
    <n v="0.4"/>
    <s v="En ligne"/>
  </r>
  <r>
    <s v="Ouest Gear"/>
    <n v="1197831"/>
    <d v="2021-12-19T00:00:00"/>
    <x v="4"/>
    <s v="Sud"/>
    <s v="Arkansas"/>
    <s v="Little Rock"/>
    <x v="1"/>
    <n v="60.000000000000007"/>
    <n v="500"/>
    <n v="300000.00000000006"/>
    <n v="105000.00000000001"/>
    <n v="0.35"/>
    <s v="En ligne"/>
  </r>
  <r>
    <s v="Ouest Gear"/>
    <n v="1197831"/>
    <d v="2021-12-19T00:00:00"/>
    <x v="4"/>
    <s v="Sud"/>
    <s v="Arkansas"/>
    <s v="Little Rock"/>
    <x v="2"/>
    <n v="60.000000000000007"/>
    <n v="450"/>
    <n v="270000.00000000006"/>
    <n v="108000.00000000003"/>
    <n v="0.4"/>
    <s v="En ligne"/>
  </r>
  <r>
    <s v="Ouest Gear"/>
    <n v="1197831"/>
    <d v="2021-12-19T00:00:00"/>
    <x v="4"/>
    <s v="Sud"/>
    <s v="Arkansas"/>
    <s v="Little Rock"/>
    <x v="3"/>
    <n v="60.000000000000007"/>
    <n v="400"/>
    <n v="240000.00000000003"/>
    <n v="96000.000000000015"/>
    <n v="0.4"/>
    <s v="En ligne"/>
  </r>
  <r>
    <s v="Ouest Gear"/>
    <n v="1197831"/>
    <d v="2021-12-19T00:00:00"/>
    <x v="4"/>
    <s v="Sud"/>
    <s v="Arkansas"/>
    <s v="Little Rock"/>
    <x v="4"/>
    <n v="70"/>
    <n v="400"/>
    <n v="280000"/>
    <n v="98000"/>
    <n v="0.35"/>
    <s v="En ligne"/>
  </r>
  <r>
    <s v="Ouest Gear"/>
    <n v="1197831"/>
    <d v="2021-12-19T00:00:00"/>
    <x v="4"/>
    <s v="Sud"/>
    <s v="Arkansas"/>
    <s v="Little Rock"/>
    <x v="5"/>
    <n v="75"/>
    <n v="500"/>
    <n v="375000"/>
    <n v="150000"/>
    <n v="0.4"/>
    <s v="En ligne"/>
  </r>
  <r>
    <s v="Ouest Gear"/>
    <n v="1197831"/>
    <d v="2021-01-23T00:00:00"/>
    <x v="3"/>
    <s v="Sud"/>
    <s v="Arkansas"/>
    <s v="Little Rock"/>
    <x v="0"/>
    <n v="25.000000000000007"/>
    <n v="575"/>
    <n v="143750.00000000003"/>
    <n v="57500.000000000015"/>
    <n v="0.4"/>
    <s v="En ligne"/>
  </r>
  <r>
    <s v="Ouest Gear"/>
    <n v="1197831"/>
    <d v="2021-01-23T00:00:00"/>
    <x v="3"/>
    <s v="Sud"/>
    <s v="Arkansas"/>
    <s v="Little Rock"/>
    <x v="1"/>
    <n v="25.000000000000007"/>
    <n v="375"/>
    <n v="93750.000000000029"/>
    <n v="32812.500000000007"/>
    <n v="0.35"/>
    <s v="En ligne"/>
  </r>
  <r>
    <s v="Ouest Gear"/>
    <n v="1197831"/>
    <d v="2021-01-23T00:00:00"/>
    <x v="3"/>
    <s v="Sud"/>
    <s v="Arkansas"/>
    <s v="Little Rock"/>
    <x v="2"/>
    <n v="15.000000000000007"/>
    <n v="375"/>
    <n v="56250.000000000029"/>
    <n v="22500.000000000015"/>
    <n v="0.4"/>
    <s v="En ligne"/>
  </r>
  <r>
    <s v="Ouest Gear"/>
    <n v="1197831"/>
    <d v="2021-01-23T00:00:00"/>
    <x v="3"/>
    <s v="Sud"/>
    <s v="Arkansas"/>
    <s v="Little Rock"/>
    <x v="3"/>
    <n v="20"/>
    <n v="225"/>
    <n v="45000"/>
    <n v="18000"/>
    <n v="0.4"/>
    <s v="En ligne"/>
  </r>
  <r>
    <s v="Ouest Gear"/>
    <n v="1197831"/>
    <d v="2021-01-23T00:00:00"/>
    <x v="3"/>
    <s v="Sud"/>
    <s v="Arkansas"/>
    <s v="Little Rock"/>
    <x v="4"/>
    <n v="35"/>
    <n v="275"/>
    <n v="96250"/>
    <n v="33687.5"/>
    <n v="0.35"/>
    <s v="En ligne"/>
  </r>
  <r>
    <s v="Ouest Gear"/>
    <n v="1197831"/>
    <d v="2021-01-23T00:00:00"/>
    <x v="3"/>
    <s v="Sud"/>
    <s v="Arkansas"/>
    <s v="Little Rock"/>
    <x v="5"/>
    <n v="25.000000000000007"/>
    <n v="375"/>
    <n v="93750.000000000029"/>
    <n v="37500.000000000015"/>
    <n v="0.4"/>
    <s v="En ligne"/>
  </r>
  <r>
    <s v="Ouest Gear"/>
    <n v="1197831"/>
    <d v="2021-02-21T00:00:00"/>
    <x v="4"/>
    <s v="Sud"/>
    <s v="Arkansas"/>
    <s v="Little Rock"/>
    <x v="0"/>
    <n v="25.000000000000007"/>
    <n v="625"/>
    <n v="156250.00000000006"/>
    <n v="62500.000000000029"/>
    <n v="0.4"/>
    <s v="En ligne"/>
  </r>
  <r>
    <s v="Ouest Gear"/>
    <n v="1197831"/>
    <d v="2021-02-21T00:00:00"/>
    <x v="4"/>
    <s v="Sud"/>
    <s v="Arkansas"/>
    <s v="Little Rock"/>
    <x v="1"/>
    <n v="25.000000000000007"/>
    <n v="275"/>
    <n v="68750.000000000015"/>
    <n v="24062.500000000004"/>
    <n v="0.35"/>
    <s v="En ligne"/>
  </r>
  <r>
    <s v="Ouest Gear"/>
    <n v="1197831"/>
    <d v="2021-02-21T00:00:00"/>
    <x v="4"/>
    <s v="Sud"/>
    <s v="Arkansas"/>
    <s v="Little Rock"/>
    <x v="2"/>
    <n v="15.000000000000007"/>
    <n v="325"/>
    <n v="48750.000000000022"/>
    <n v="19500.000000000011"/>
    <n v="0.4"/>
    <s v="En ligne"/>
  </r>
  <r>
    <s v="Ouest Gear"/>
    <n v="1197831"/>
    <d v="2021-02-21T00:00:00"/>
    <x v="4"/>
    <s v="Sud"/>
    <s v="Oklahoma"/>
    <s v="Oklahoma City"/>
    <x v="3"/>
    <n v="20"/>
    <n v="175"/>
    <n v="35000"/>
    <n v="14000"/>
    <n v="0.4"/>
    <s v="En ligne"/>
  </r>
  <r>
    <s v="Ouest Gear"/>
    <n v="1197831"/>
    <d v="2021-02-21T00:00:00"/>
    <x v="4"/>
    <s v="Sud"/>
    <s v="Oklahoma"/>
    <s v="Oklahoma City"/>
    <x v="4"/>
    <n v="35"/>
    <n v="250"/>
    <n v="87500"/>
    <n v="30624.999999999996"/>
    <n v="0.35"/>
    <s v="En ligne"/>
  </r>
  <r>
    <s v="Ouest Gear"/>
    <n v="1197831"/>
    <d v="2021-02-21T00:00:00"/>
    <x v="4"/>
    <s v="Sud"/>
    <s v="Oklahoma"/>
    <s v="Oklahoma City"/>
    <x v="5"/>
    <n v="20"/>
    <n v="350"/>
    <n v="70000"/>
    <n v="28000"/>
    <n v="0.4"/>
    <s v="En ligne"/>
  </r>
  <r>
    <s v="Ouest Gear"/>
    <n v="1197831"/>
    <d v="2021-03-19T00:00:00"/>
    <x v="2"/>
    <s v="Sud"/>
    <s v="Oklahoma"/>
    <s v="Oklahoma City"/>
    <x v="0"/>
    <n v="20"/>
    <n v="570"/>
    <n v="114000"/>
    <n v="45600"/>
    <n v="0.4"/>
    <s v="En ligne"/>
  </r>
  <r>
    <s v="Ouest Gear"/>
    <n v="1197831"/>
    <d v="2021-03-19T00:00:00"/>
    <x v="2"/>
    <s v="Sud"/>
    <s v="Oklahoma"/>
    <s v="Oklahoma City"/>
    <x v="1"/>
    <n v="20"/>
    <n v="250"/>
    <n v="50000"/>
    <n v="17500"/>
    <n v="0.35"/>
    <s v="En ligne"/>
  </r>
  <r>
    <s v="Ouest Gear"/>
    <n v="1197831"/>
    <d v="2021-03-19T00:00:00"/>
    <x v="2"/>
    <s v="Sud"/>
    <s v="Oklahoma"/>
    <s v="Oklahoma City"/>
    <x v="2"/>
    <n v="10.000000000000002"/>
    <n v="275"/>
    <n v="27500.000000000004"/>
    <n v="11000.000000000002"/>
    <n v="0.4"/>
    <s v="En ligne"/>
  </r>
  <r>
    <s v="Ouest Gear"/>
    <n v="1197831"/>
    <d v="2021-03-19T00:00:00"/>
    <x v="2"/>
    <s v="Sud"/>
    <s v="Oklahoma"/>
    <s v="Oklahoma City"/>
    <x v="3"/>
    <n v="19.999999999999996"/>
    <n v="125"/>
    <n v="24999.999999999996"/>
    <n v="10000"/>
    <n v="0.4"/>
    <s v="En ligne"/>
  </r>
  <r>
    <s v="Ouest Gear"/>
    <n v="1197831"/>
    <d v="2021-03-19T00:00:00"/>
    <x v="2"/>
    <s v="Sud"/>
    <s v="Oklahoma"/>
    <s v="Oklahoma City"/>
    <x v="4"/>
    <n v="35.000000000000007"/>
    <n v="175"/>
    <n v="61250.000000000015"/>
    <n v="21437.500000000004"/>
    <n v="0.35"/>
    <s v="En ligne"/>
  </r>
  <r>
    <s v="Ouest Gear"/>
    <n v="1197831"/>
    <d v="2021-03-19T00:00:00"/>
    <x v="2"/>
    <s v="Sud"/>
    <s v="Oklahoma"/>
    <s v="Oklahoma City"/>
    <x v="5"/>
    <n v="25"/>
    <n v="275"/>
    <n v="68750"/>
    <n v="27500"/>
    <n v="0.4"/>
    <s v="En ligne"/>
  </r>
  <r>
    <s v="Ouest Gear"/>
    <n v="1197831"/>
    <d v="2021-04-20T00:00:00"/>
    <x v="6"/>
    <s v="Sud"/>
    <s v="Oklahoma"/>
    <s v="Oklahoma City"/>
    <x v="0"/>
    <n v="25"/>
    <n v="525"/>
    <n v="131250"/>
    <n v="52500"/>
    <n v="0.4"/>
    <s v="En ligne"/>
  </r>
  <r>
    <s v="Ouest Gear"/>
    <n v="1197831"/>
    <d v="2021-04-20T00:00:00"/>
    <x v="6"/>
    <s v="Sud"/>
    <s v="Oklahoma"/>
    <s v="Oklahoma City"/>
    <x v="1"/>
    <n v="25"/>
    <n v="225"/>
    <n v="56250"/>
    <n v="19687.5"/>
    <n v="0.35"/>
    <s v="En ligne"/>
  </r>
  <r>
    <s v="Ouest Gear"/>
    <n v="1197831"/>
    <d v="2021-04-20T00:00:00"/>
    <x v="6"/>
    <s v="Sud"/>
    <s v="Oklahoma"/>
    <s v="Oklahoma City"/>
    <x v="2"/>
    <n v="15.000000000000002"/>
    <n v="225"/>
    <n v="33750.000000000007"/>
    <n v="13500.000000000004"/>
    <n v="0.4"/>
    <s v="En ligne"/>
  </r>
  <r>
    <s v="Ouest Gear"/>
    <n v="1197831"/>
    <d v="2021-04-20T00:00:00"/>
    <x v="6"/>
    <s v="Sud"/>
    <s v="Oklahoma"/>
    <s v="Oklahoma City"/>
    <x v="3"/>
    <n v="19.999999999999996"/>
    <n v="150"/>
    <n v="29999.999999999996"/>
    <n v="12000"/>
    <n v="0.4"/>
    <s v="En ligne"/>
  </r>
  <r>
    <s v="Ouest Gear"/>
    <n v="1197831"/>
    <d v="2021-04-20T00:00:00"/>
    <x v="6"/>
    <s v="Sud"/>
    <s v="Oklahoma"/>
    <s v="Oklahoma City"/>
    <x v="4"/>
    <n v="40"/>
    <n v="175"/>
    <n v="70000"/>
    <n v="24500"/>
    <n v="0.35"/>
    <s v="En ligne"/>
  </r>
  <r>
    <s v="Ouest Gear"/>
    <n v="1197831"/>
    <d v="2021-04-20T00:00:00"/>
    <x v="6"/>
    <s v="Sud"/>
    <s v="Oklahoma"/>
    <s v="Oklahoma City"/>
    <x v="5"/>
    <n v="30.000000000000004"/>
    <n v="325"/>
    <n v="97500.000000000015"/>
    <n v="39000.000000000007"/>
    <n v="0.4"/>
    <s v="En ligne"/>
  </r>
  <r>
    <s v="Ouest Gear"/>
    <n v="1197831"/>
    <d v="2021-05-19T00:00:00"/>
    <x v="0"/>
    <s v="Sud"/>
    <s v="Oklahoma"/>
    <s v="Oklahoma City"/>
    <x v="0"/>
    <n v="40"/>
    <n v="595"/>
    <n v="238000"/>
    <n v="95200"/>
    <n v="0.4"/>
    <s v="En ligne"/>
  </r>
  <r>
    <s v="Ouest Gear"/>
    <n v="1197831"/>
    <d v="2021-05-19T00:00:00"/>
    <x v="0"/>
    <s v="Sud"/>
    <s v="Oklahoma"/>
    <s v="Oklahoma City"/>
    <x v="1"/>
    <n v="40"/>
    <n v="300"/>
    <n v="120000"/>
    <n v="42000"/>
    <n v="0.35"/>
    <s v="En ligne"/>
  </r>
  <r>
    <s v="Ouest Gear"/>
    <n v="1197831"/>
    <d v="2021-05-19T00:00:00"/>
    <x v="0"/>
    <s v="Sud"/>
    <s v="Oklahoma"/>
    <s v="Oklahoma City"/>
    <x v="2"/>
    <n v="35"/>
    <n v="275"/>
    <n v="96250"/>
    <n v="38500"/>
    <n v="0.4"/>
    <s v="En ligne"/>
  </r>
  <r>
    <s v="Ouest Gear"/>
    <n v="1197831"/>
    <d v="2021-05-19T00:00:00"/>
    <x v="0"/>
    <s v="Sud"/>
    <s v="Oklahoma"/>
    <s v="Oklahoma City"/>
    <x v="3"/>
    <n v="35"/>
    <n v="225"/>
    <n v="78750"/>
    <n v="31500"/>
    <n v="0.4"/>
    <s v="En ligne"/>
  </r>
  <r>
    <s v="Ouest Gear"/>
    <n v="1197831"/>
    <d v="2021-05-19T00:00:00"/>
    <x v="0"/>
    <s v="Sud"/>
    <s v="Oklahoma"/>
    <s v="Oklahoma City"/>
    <x v="4"/>
    <n v="44.999999999999993"/>
    <n v="250"/>
    <n v="112499.99999999999"/>
    <n v="39374.999999999993"/>
    <n v="0.35"/>
    <s v="En ligne"/>
  </r>
  <r>
    <s v="Ouest Gear"/>
    <n v="1197831"/>
    <d v="2021-05-19T00:00:00"/>
    <x v="0"/>
    <s v="Sud"/>
    <s v="Oklahoma"/>
    <s v="Oklahoma City"/>
    <x v="5"/>
    <n v="44.999999999999993"/>
    <n v="350"/>
    <n v="157499.99999999997"/>
    <n v="62999.999999999993"/>
    <n v="0.4"/>
    <s v="En ligne"/>
  </r>
  <r>
    <s v="Ouest Gear"/>
    <n v="1197831"/>
    <d v="2021-06-21T00:00:00"/>
    <x v="5"/>
    <s v="Sud"/>
    <s v="Oklahoma"/>
    <s v="Oklahoma City"/>
    <x v="0"/>
    <n v="40"/>
    <n v="600"/>
    <n v="240000"/>
    <n v="96000"/>
    <n v="0.4"/>
    <s v="En ligne"/>
  </r>
  <r>
    <s v="Ouest Gear"/>
    <n v="1197831"/>
    <d v="2021-06-21T00:00:00"/>
    <x v="5"/>
    <s v="Sud"/>
    <s v="Oklahoma"/>
    <s v="Oklahoma City"/>
    <x v="1"/>
    <n v="35"/>
    <n v="350"/>
    <n v="122500"/>
    <n v="42875"/>
    <n v="0.35"/>
    <s v="En ligne"/>
  </r>
  <r>
    <s v="Ouest Gear"/>
    <n v="1197831"/>
    <d v="2021-06-21T00:00:00"/>
    <x v="5"/>
    <s v="Sud"/>
    <s v="Oklahoma"/>
    <s v="Oklahoma City"/>
    <x v="2"/>
    <n v="40"/>
    <n v="325"/>
    <n v="130000"/>
    <n v="52000"/>
    <n v="0.4"/>
    <s v="En ligne"/>
  </r>
  <r>
    <s v="Ouest Gear"/>
    <n v="1197831"/>
    <d v="2021-06-21T00:00:00"/>
    <x v="5"/>
    <s v="Sud"/>
    <s v="Oklahoma"/>
    <s v="Oklahoma City"/>
    <x v="3"/>
    <n v="40"/>
    <n v="300"/>
    <n v="120000"/>
    <n v="48000"/>
    <n v="0.4"/>
    <s v="En ligne"/>
  </r>
  <r>
    <s v="Ouest Gear"/>
    <n v="1197831"/>
    <d v="2021-06-21T00:00:00"/>
    <x v="5"/>
    <s v="Sud"/>
    <s v="Oklahoma"/>
    <s v="Oklahoma City"/>
    <x v="4"/>
    <n v="54.999999999999993"/>
    <n v="300"/>
    <n v="164999.99999999997"/>
    <n v="57749.999999999985"/>
    <n v="0.35"/>
    <s v="En ligne"/>
  </r>
  <r>
    <s v="Ouest Gear"/>
    <n v="1197831"/>
    <d v="2021-06-21T00:00:00"/>
    <x v="5"/>
    <s v="Sud"/>
    <s v="Oklahoma"/>
    <s v="Oklahoma City"/>
    <x v="5"/>
    <n v="60"/>
    <n v="475"/>
    <n v="285000"/>
    <n v="114000"/>
    <n v="0.4"/>
    <s v="En ligne"/>
  </r>
  <r>
    <s v="Ouest Gear"/>
    <n v="1197831"/>
    <d v="2021-07-19T00:00:00"/>
    <x v="5"/>
    <s v="Sud"/>
    <s v="Oklahoma"/>
    <s v="Oklahoma City"/>
    <x v="0"/>
    <n v="54.999999999999993"/>
    <n v="700"/>
    <n v="384999.99999999994"/>
    <n v="153999.99999999997"/>
    <n v="0.4"/>
    <s v="En ligne"/>
  </r>
  <r>
    <s v="Ouest Gear"/>
    <n v="1197831"/>
    <d v="2021-07-19T00:00:00"/>
    <x v="5"/>
    <s v="Sud"/>
    <s v="Oklahoma"/>
    <s v="Oklahoma City"/>
    <x v="1"/>
    <n v="50"/>
    <n v="450"/>
    <n v="225000"/>
    <n v="78750"/>
    <n v="0.35"/>
    <s v="En ligne"/>
  </r>
  <r>
    <s v="Ouest Gear"/>
    <n v="1197831"/>
    <d v="2021-07-19T00:00:00"/>
    <x v="5"/>
    <s v="Sud"/>
    <s v="Oklahoma"/>
    <s v="Oklahoma City"/>
    <x v="2"/>
    <n v="45"/>
    <n v="375"/>
    <n v="168750"/>
    <n v="67500"/>
    <n v="0.4"/>
    <s v="En ligne"/>
  </r>
  <r>
    <s v="Ouest Gear"/>
    <n v="1197831"/>
    <d v="2021-07-19T00:00:00"/>
    <x v="5"/>
    <s v="Sud"/>
    <s v="Oklahoma"/>
    <s v="Oklahoma City"/>
    <x v="3"/>
    <n v="45"/>
    <n v="325"/>
    <n v="146250"/>
    <n v="58500"/>
    <n v="0.4"/>
    <s v="En ligne"/>
  </r>
  <r>
    <s v="Ouest Gear"/>
    <n v="1197831"/>
    <d v="2021-07-19T00:00:00"/>
    <x v="5"/>
    <s v="Sud"/>
    <s v="Oklahoma"/>
    <s v="Oklahoma City"/>
    <x v="4"/>
    <n v="60"/>
    <n v="350"/>
    <n v="210000"/>
    <n v="73500"/>
    <n v="0.35"/>
    <s v="En ligne"/>
  </r>
  <r>
    <s v="Ouest Gear"/>
    <n v="1197831"/>
    <d v="2021-07-19T00:00:00"/>
    <x v="5"/>
    <s v="Sud"/>
    <s v="Oklahoma"/>
    <s v="Oklahoma City"/>
    <x v="5"/>
    <n v="65"/>
    <n v="525"/>
    <n v="341250"/>
    <n v="136500"/>
    <n v="0.4"/>
    <s v="En ligne"/>
  </r>
  <r>
    <s v="Ouest Gear"/>
    <n v="1197831"/>
    <d v="2021-08-20T00:00:00"/>
    <x v="2"/>
    <s v="Sud"/>
    <s v="Oklahoma"/>
    <s v="Oklahoma City"/>
    <x v="0"/>
    <n v="60"/>
    <n v="675"/>
    <n v="405000"/>
    <n v="162000"/>
    <n v="0.4"/>
    <s v="En ligne"/>
  </r>
  <r>
    <s v="Ouest Gear"/>
    <n v="1197831"/>
    <d v="2021-08-20T00:00:00"/>
    <x v="2"/>
    <s v="Sud"/>
    <s v="Oklahoma"/>
    <s v="Oklahoma City"/>
    <x v="1"/>
    <n v="55.000000000000007"/>
    <n v="450"/>
    <n v="247500.00000000003"/>
    <n v="86625"/>
    <n v="0.35"/>
    <s v="En ligne"/>
  </r>
  <r>
    <s v="Ouest Gear"/>
    <n v="1197831"/>
    <d v="2021-08-20T00:00:00"/>
    <x v="2"/>
    <s v="Sud"/>
    <s v="Oklahoma"/>
    <s v="Oklahoma City"/>
    <x v="2"/>
    <n v="50"/>
    <n v="375"/>
    <n v="187500"/>
    <n v="75000"/>
    <n v="0.4"/>
    <s v="En ligne"/>
  </r>
  <r>
    <s v="Ouest Gear"/>
    <n v="1197831"/>
    <d v="2021-08-20T00:00:00"/>
    <x v="2"/>
    <s v="Sud"/>
    <s v="Oklahoma"/>
    <s v="Oklahoma City"/>
    <x v="3"/>
    <n v="40"/>
    <n v="325"/>
    <n v="130000"/>
    <n v="52000"/>
    <n v="0.4"/>
    <s v="En ligne"/>
  </r>
  <r>
    <s v="Ouest Gear"/>
    <n v="1197831"/>
    <d v="2021-08-20T00:00:00"/>
    <x v="2"/>
    <s v="Sud"/>
    <s v="Oklahoma"/>
    <s v="Oklahoma City"/>
    <x v="4"/>
    <n v="50"/>
    <n v="300"/>
    <n v="150000"/>
    <n v="52500"/>
    <n v="0.35"/>
    <s v="En ligne"/>
  </r>
  <r>
    <s v="Ouest Gear"/>
    <n v="1197831"/>
    <d v="2021-08-20T00:00:00"/>
    <x v="2"/>
    <s v="Sud"/>
    <s v="Oklahoma"/>
    <s v="Oklahoma City"/>
    <x v="5"/>
    <n v="55.000000000000007"/>
    <n v="475"/>
    <n v="261250.00000000003"/>
    <n v="104500.00000000001"/>
    <n v="0.4"/>
    <s v="En ligne"/>
  </r>
  <r>
    <s v="Ouest Gear"/>
    <n v="1197831"/>
    <d v="2021-09-19T00:00:00"/>
    <x v="4"/>
    <s v="Sud"/>
    <s v="Oklahoma"/>
    <s v="Oklahoma City"/>
    <x v="0"/>
    <n v="50"/>
    <n v="575"/>
    <n v="287500"/>
    <n v="115000"/>
    <n v="0.4"/>
    <s v="En ligne"/>
  </r>
  <r>
    <s v="Ouest Gear"/>
    <n v="1197831"/>
    <d v="2021-09-19T00:00:00"/>
    <x v="4"/>
    <s v="Sud"/>
    <s v="Oklahoma"/>
    <s v="Oklahoma City"/>
    <x v="1"/>
    <n v="40.000000000000014"/>
    <n v="375"/>
    <n v="150000.00000000006"/>
    <n v="52500.000000000015"/>
    <n v="0.35"/>
    <s v="En ligne"/>
  </r>
  <r>
    <s v="Ouest Gear"/>
    <n v="1197831"/>
    <d v="2021-09-19T00:00:00"/>
    <x v="4"/>
    <s v="Sud"/>
    <s v="Oklahoma"/>
    <s v="Oklahoma City"/>
    <x v="2"/>
    <n v="15.000000000000007"/>
    <n v="275"/>
    <n v="41250.000000000022"/>
    <n v="16500.000000000011"/>
    <n v="0.4"/>
    <s v="En ligne"/>
  </r>
  <r>
    <s v="Ouest Gear"/>
    <n v="1197831"/>
    <d v="2021-09-19T00:00:00"/>
    <x v="4"/>
    <s v="Sud"/>
    <s v="Oklahoma"/>
    <s v="Oklahoma City"/>
    <x v="3"/>
    <n v="15.000000000000007"/>
    <n v="250"/>
    <n v="37500.000000000015"/>
    <n v="15000.000000000007"/>
    <n v="0.4"/>
    <s v="En ligne"/>
  </r>
  <r>
    <s v="Ouest Gear"/>
    <n v="1197831"/>
    <d v="2021-09-19T00:00:00"/>
    <x v="4"/>
    <s v="Sud"/>
    <s v="Oklahoma"/>
    <s v="Oklahoma City"/>
    <x v="4"/>
    <n v="25.000000000000007"/>
    <n v="250"/>
    <n v="62500.000000000015"/>
    <n v="21875.000000000004"/>
    <n v="0.35"/>
    <s v="En ligne"/>
  </r>
  <r>
    <s v="Ouest Gear"/>
    <n v="1197831"/>
    <d v="2021-09-19T00:00:00"/>
    <x v="4"/>
    <s v="Sud"/>
    <s v="Oklahoma"/>
    <s v="Oklahoma City"/>
    <x v="5"/>
    <n v="30.000000000000011"/>
    <n v="350"/>
    <n v="105000.00000000004"/>
    <n v="42000.000000000022"/>
    <n v="0.4"/>
    <s v="En ligne"/>
  </r>
  <r>
    <s v="Ouest Gear"/>
    <n v="1197831"/>
    <d v="2021-10-21T00:00:00"/>
    <x v="1"/>
    <s v="Sud"/>
    <s v="Oklahoma"/>
    <s v="Oklahoma City"/>
    <x v="0"/>
    <n v="30.000000000000011"/>
    <n v="525"/>
    <n v="157500.00000000006"/>
    <n v="63000.000000000029"/>
    <n v="0.4"/>
    <s v="En ligne"/>
  </r>
  <r>
    <s v="Ouest Gear"/>
    <n v="1197831"/>
    <d v="2021-10-21T00:00:00"/>
    <x v="1"/>
    <s v="Sud"/>
    <s v="Oklahoma"/>
    <s v="Oklahoma City"/>
    <x v="1"/>
    <n v="20.000000000000011"/>
    <n v="350"/>
    <n v="70000.000000000044"/>
    <n v="24500.000000000015"/>
    <n v="0.35"/>
    <s v="En ligne"/>
  </r>
  <r>
    <s v="Ouest Gear"/>
    <n v="1197831"/>
    <d v="2021-10-21T00:00:00"/>
    <x v="1"/>
    <s v="Sud"/>
    <s v="Oklahoma"/>
    <s v="Oklahoma City"/>
    <x v="2"/>
    <n v="20.000000000000011"/>
    <n v="225"/>
    <n v="45000.000000000022"/>
    <n v="18000.000000000011"/>
    <n v="0.4"/>
    <s v="En ligne"/>
  </r>
  <r>
    <s v="Ouest Gear"/>
    <n v="1197831"/>
    <d v="2021-10-21T00:00:00"/>
    <x v="1"/>
    <s v="Sud"/>
    <s v="Oklahoma"/>
    <s v="Oklahoma City"/>
    <x v="3"/>
    <n v="20.000000000000011"/>
    <n v="200"/>
    <n v="40000.000000000022"/>
    <n v="16000.000000000009"/>
    <n v="0.4"/>
    <s v="En ligne"/>
  </r>
  <r>
    <s v="Ouest Gear"/>
    <n v="1197831"/>
    <d v="2021-10-21T00:00:00"/>
    <x v="1"/>
    <s v="Sud"/>
    <s v="Oklahoma"/>
    <s v="Oklahoma City"/>
    <x v="4"/>
    <n v="30.000000000000011"/>
    <n v="200"/>
    <n v="60000.000000000022"/>
    <n v="21000.000000000007"/>
    <n v="0.35"/>
    <s v="En ligne"/>
  </r>
  <r>
    <s v="Kohl's"/>
    <n v="1197831"/>
    <d v="2021-10-21T00:00:00"/>
    <x v="1"/>
    <s v="Sud"/>
    <s v="Oklahoma"/>
    <s v="Oklahoma City"/>
    <x v="5"/>
    <n v="30.000000000000004"/>
    <n v="325"/>
    <n v="97500.000000000015"/>
    <n v="39000.000000000007"/>
    <n v="0.4"/>
    <s v="En ligne"/>
  </r>
  <r>
    <s v="Kohl's"/>
    <n v="1197831"/>
    <d v="2021-11-20T00:00:00"/>
    <x v="3"/>
    <s v="Sud"/>
    <s v="Oklahoma"/>
    <s v="Oklahoma City"/>
    <x v="0"/>
    <n v="25.000000000000011"/>
    <n v="475"/>
    <n v="118750.00000000004"/>
    <n v="47500.000000000022"/>
    <n v="0.4"/>
    <s v="En ligne"/>
  </r>
  <r>
    <s v="Kohl's"/>
    <n v="1197831"/>
    <d v="2021-11-20T00:00:00"/>
    <x v="3"/>
    <s v="Sud"/>
    <s v="Oklahoma"/>
    <s v="Oklahoma City"/>
    <x v="1"/>
    <n v="15.000000000000014"/>
    <n v="300"/>
    <n v="45000.000000000044"/>
    <n v="15750.000000000015"/>
    <n v="0.35"/>
    <s v="En ligne"/>
  </r>
  <r>
    <s v="Kohl's"/>
    <n v="1197831"/>
    <d v="2021-11-20T00:00:00"/>
    <x v="3"/>
    <s v="Sud"/>
    <s v="Oklahoma"/>
    <s v="Oklahoma City"/>
    <x v="2"/>
    <n v="25.000000000000018"/>
    <n v="245"/>
    <n v="61250.000000000044"/>
    <n v="24500.000000000018"/>
    <n v="0.4"/>
    <s v="En ligne"/>
  </r>
  <r>
    <s v="Kohl's"/>
    <n v="1197831"/>
    <d v="2021-11-20T00:00:00"/>
    <x v="3"/>
    <s v="Sud"/>
    <s v="Oklahoma"/>
    <s v="Oklahoma City"/>
    <x v="3"/>
    <n v="55.000000000000014"/>
    <n v="300"/>
    <n v="165000.00000000003"/>
    <n v="66000.000000000015"/>
    <n v="0.4"/>
    <s v="En ligne"/>
  </r>
  <r>
    <s v="Kohl's"/>
    <n v="1197831"/>
    <d v="2021-11-20T00:00:00"/>
    <x v="3"/>
    <s v="Sud"/>
    <s v="Oklahoma"/>
    <s v="Oklahoma City"/>
    <x v="4"/>
    <n v="75.000000000000014"/>
    <n v="275"/>
    <n v="206250.00000000003"/>
    <n v="72187.5"/>
    <n v="0.35"/>
    <s v="En ligne"/>
  </r>
  <r>
    <s v="Kohl's"/>
    <n v="1197831"/>
    <d v="2021-11-20T00:00:00"/>
    <x v="3"/>
    <s v="Sud"/>
    <s v="Oklahoma"/>
    <s v="Oklahoma City"/>
    <x v="5"/>
    <n v="75"/>
    <n v="375"/>
    <n v="281250"/>
    <n v="112500"/>
    <n v="0.4"/>
    <s v="En ligne"/>
  </r>
  <r>
    <s v="Kohl's"/>
    <n v="1197831"/>
    <d v="2021-12-19T00:00:00"/>
    <x v="4"/>
    <s v="Sud"/>
    <s v="Oklahoma"/>
    <s v="Oklahoma City"/>
    <x v="0"/>
    <n v="70"/>
    <n v="625"/>
    <n v="437500"/>
    <n v="175000"/>
    <n v="0.4"/>
    <s v="En ligne"/>
  </r>
  <r>
    <s v="Kohl's"/>
    <n v="1197831"/>
    <d v="2021-12-19T00:00:00"/>
    <x v="4"/>
    <s v="Sud"/>
    <s v="Oklahoma"/>
    <s v="Oklahoma City"/>
    <x v="1"/>
    <n v="60.000000000000007"/>
    <n v="425"/>
    <n v="255000.00000000003"/>
    <n v="89250"/>
    <n v="0.35"/>
    <s v="En ligne"/>
  </r>
  <r>
    <s v="Kohl's"/>
    <n v="1197831"/>
    <d v="2021-12-19T00:00:00"/>
    <x v="4"/>
    <s v="Sud"/>
    <s v="Oklahoma"/>
    <s v="Oklahoma City"/>
    <x v="2"/>
    <n v="60.000000000000007"/>
    <n v="375"/>
    <n v="225000.00000000003"/>
    <n v="90000.000000000015"/>
    <n v="0.4"/>
    <s v="En ligne"/>
  </r>
  <r>
    <s v="Kohl's"/>
    <n v="1197831"/>
    <d v="2021-12-19T00:00:00"/>
    <x v="4"/>
    <s v="Sud"/>
    <s v="Oklahoma"/>
    <s v="Oklahoma City"/>
    <x v="3"/>
    <n v="60.000000000000007"/>
    <n v="325"/>
    <n v="195000.00000000003"/>
    <n v="78000.000000000015"/>
    <n v="0.4"/>
    <s v="En ligne"/>
  </r>
  <r>
    <s v="Kohl's"/>
    <n v="1197831"/>
    <d v="2021-12-19T00:00:00"/>
    <x v="4"/>
    <s v="Sud"/>
    <s v="Oklahoma"/>
    <s v="Oklahoma City"/>
    <x v="4"/>
    <n v="70"/>
    <n v="325"/>
    <n v="227500"/>
    <n v="79625"/>
    <n v="0.35"/>
    <s v="En ligne"/>
  </r>
  <r>
    <s v="Kohl's"/>
    <n v="1197831"/>
    <d v="2021-12-19T00:00:00"/>
    <x v="4"/>
    <s v="Sud"/>
    <s v="Oklahoma"/>
    <s v="Oklahoma City"/>
    <x v="5"/>
    <n v="75"/>
    <n v="425"/>
    <n v="318750"/>
    <n v="127500"/>
    <n v="0.4"/>
    <s v="En ligne"/>
  </r>
  <r>
    <s v="Kohl's"/>
    <n v="1197831"/>
    <d v="2021-01-16T00:00:00"/>
    <x v="3"/>
    <s v="Sud"/>
    <s v="Oklahoma"/>
    <s v="Oklahoma City"/>
    <x v="0"/>
    <n v="25.000000000000007"/>
    <n v="550"/>
    <n v="137500.00000000003"/>
    <n v="48125.000000000007"/>
    <n v="0.35"/>
    <s v="En ligne"/>
  </r>
  <r>
    <s v="Kohl's"/>
    <n v="1197831"/>
    <d v="2021-01-16T00:00:00"/>
    <x v="3"/>
    <s v="Sud"/>
    <s v="Oklahoma"/>
    <s v="Oklahoma City"/>
    <x v="1"/>
    <n v="25.000000000000007"/>
    <n v="350"/>
    <n v="87500.000000000029"/>
    <n v="30625.000000000007"/>
    <n v="0.35"/>
    <s v="En ligne"/>
  </r>
  <r>
    <s v="Kohl's"/>
    <n v="1197831"/>
    <d v="2021-01-16T00:00:00"/>
    <x v="3"/>
    <s v="Sud"/>
    <s v="Oklahoma"/>
    <s v="Oklahoma City"/>
    <x v="2"/>
    <n v="15.000000000000007"/>
    <n v="350"/>
    <n v="52500.000000000022"/>
    <n v="18375.000000000007"/>
    <n v="0.35"/>
    <s v="En ligne"/>
  </r>
  <r>
    <s v="Kohl's"/>
    <n v="1197831"/>
    <d v="2021-01-16T00:00:00"/>
    <x v="3"/>
    <s v="Sud"/>
    <s v="Oklahoma"/>
    <s v="Oklahoma City"/>
    <x v="3"/>
    <n v="20"/>
    <n v="200"/>
    <n v="40000"/>
    <n v="14000"/>
    <n v="0.35"/>
    <s v="En ligne"/>
  </r>
  <r>
    <s v="Kohl's"/>
    <n v="1197831"/>
    <d v="2021-01-16T00:00:00"/>
    <x v="3"/>
    <s v="Sud"/>
    <s v="Oklahoma"/>
    <s v="Oklahoma City"/>
    <x v="4"/>
    <n v="35"/>
    <n v="250"/>
    <n v="87500"/>
    <n v="30624.999999999996"/>
    <n v="0.35"/>
    <s v="En ligne"/>
  </r>
  <r>
    <s v="Kohl's"/>
    <n v="1197831"/>
    <d v="2021-01-16T00:00:00"/>
    <x v="3"/>
    <s v="Sud"/>
    <s v="Oklahoma"/>
    <s v="Oklahoma City"/>
    <x v="5"/>
    <n v="25.000000000000007"/>
    <n v="350"/>
    <n v="87500.000000000029"/>
    <n v="30625.000000000007"/>
    <n v="0.35"/>
    <s v="En ligne"/>
  </r>
  <r>
    <s v="Kohl's"/>
    <n v="1197831"/>
    <d v="2021-02-14T00:00:00"/>
    <x v="4"/>
    <s v="Sud"/>
    <s v="Oklahoma"/>
    <s v="Oklahoma City"/>
    <x v="0"/>
    <n v="25.000000000000007"/>
    <n v="600"/>
    <n v="150000.00000000003"/>
    <n v="52500.000000000007"/>
    <n v="0.35"/>
    <s v="En ligne"/>
  </r>
  <r>
    <s v="Kohl's"/>
    <n v="1197831"/>
    <d v="2021-02-14T00:00:00"/>
    <x v="4"/>
    <s v="Sud"/>
    <s v="Oklahoma"/>
    <s v="Oklahoma City"/>
    <x v="1"/>
    <n v="25.000000000000007"/>
    <n v="250"/>
    <n v="62500.000000000015"/>
    <n v="21875.000000000004"/>
    <n v="0.35"/>
    <s v="En ligne"/>
  </r>
  <r>
    <s v="Kohl's"/>
    <n v="1197831"/>
    <d v="2021-02-14T00:00:00"/>
    <x v="4"/>
    <s v="Sud"/>
    <s v="Oklahoma"/>
    <s v="Oklahoma City"/>
    <x v="2"/>
    <n v="15.000000000000007"/>
    <n v="300"/>
    <n v="45000.000000000022"/>
    <n v="15750.000000000007"/>
    <n v="0.35"/>
    <s v="En ligne"/>
  </r>
  <r>
    <s v="Kohl's"/>
    <n v="1197831"/>
    <d v="2021-02-14T00:00:00"/>
    <x v="4"/>
    <s v="Milieu ouest"/>
    <s v="Kansas"/>
    <s v="Wichita"/>
    <x v="3"/>
    <n v="20"/>
    <n v="150"/>
    <n v="30000"/>
    <n v="10500"/>
    <n v="0.35"/>
    <s v="En ligne"/>
  </r>
  <r>
    <s v="Kohl's"/>
    <n v="1197831"/>
    <d v="2021-02-14T00:00:00"/>
    <x v="4"/>
    <s v="Milieu ouest"/>
    <s v="Kansas"/>
    <s v="Wichita"/>
    <x v="4"/>
    <n v="35"/>
    <n v="225"/>
    <n v="78750"/>
    <n v="27562.5"/>
    <n v="0.35"/>
    <s v="En ligne"/>
  </r>
  <r>
    <s v="Kohl's"/>
    <n v="1197831"/>
    <d v="2021-02-14T00:00:00"/>
    <x v="4"/>
    <s v="Milieu ouest"/>
    <s v="Kansas"/>
    <s v="Wichita"/>
    <x v="5"/>
    <n v="20"/>
    <n v="325"/>
    <n v="65000"/>
    <n v="22750"/>
    <n v="0.35"/>
    <s v="En ligne"/>
  </r>
  <r>
    <s v="Kohl's"/>
    <n v="1197831"/>
    <d v="2021-03-12T00:00:00"/>
    <x v="2"/>
    <s v="Milieu ouest"/>
    <s v="Kansas"/>
    <s v="Wichita"/>
    <x v="0"/>
    <n v="20"/>
    <n v="545"/>
    <n v="109000"/>
    <n v="38150"/>
    <n v="0.35"/>
    <s v="En ligne"/>
  </r>
  <r>
    <s v="Kohl's"/>
    <n v="1197831"/>
    <d v="2021-03-12T00:00:00"/>
    <x v="2"/>
    <s v="Milieu ouest"/>
    <s v="Kansas"/>
    <s v="Wichita"/>
    <x v="1"/>
    <n v="20"/>
    <n v="225"/>
    <n v="45000"/>
    <n v="15749.999999999998"/>
    <n v="0.35"/>
    <s v="En ligne"/>
  </r>
  <r>
    <s v="Kohl's"/>
    <n v="1197831"/>
    <d v="2021-03-12T00:00:00"/>
    <x v="2"/>
    <s v="Milieu ouest"/>
    <s v="Kansas"/>
    <s v="Wichita"/>
    <x v="2"/>
    <n v="10.000000000000002"/>
    <n v="250"/>
    <n v="25000.000000000004"/>
    <n v="8750"/>
    <n v="0.35"/>
    <s v="En ligne"/>
  </r>
  <r>
    <s v="Kohl's"/>
    <n v="1197831"/>
    <d v="2021-03-12T00:00:00"/>
    <x v="2"/>
    <s v="Milieu ouest"/>
    <s v="Kansas"/>
    <s v="Wichita"/>
    <x v="3"/>
    <n v="19.999999999999996"/>
    <n v="100"/>
    <n v="19999.999999999996"/>
    <n v="6999.9999999999982"/>
    <n v="0.35"/>
    <s v="En ligne"/>
  </r>
  <r>
    <s v="Kohl's"/>
    <n v="1197831"/>
    <d v="2021-03-12T00:00:00"/>
    <x v="2"/>
    <s v="Milieu ouest"/>
    <s v="Kansas"/>
    <s v="Wichita"/>
    <x v="4"/>
    <n v="35.000000000000007"/>
    <n v="150"/>
    <n v="52500.000000000007"/>
    <n v="18375"/>
    <n v="0.35"/>
    <s v="En ligne"/>
  </r>
  <r>
    <s v="Kohl's"/>
    <n v="1197831"/>
    <d v="2021-03-12T00:00:00"/>
    <x v="2"/>
    <s v="Milieu ouest"/>
    <s v="Kansas"/>
    <s v="Wichita"/>
    <x v="5"/>
    <n v="25"/>
    <n v="250"/>
    <n v="62500"/>
    <n v="21875"/>
    <n v="0.35"/>
    <s v="En ligne"/>
  </r>
  <r>
    <s v="Kohl's"/>
    <n v="1197831"/>
    <d v="2021-04-13T00:00:00"/>
    <x v="6"/>
    <s v="Milieu ouest"/>
    <s v="Kansas"/>
    <s v="Wichita"/>
    <x v="0"/>
    <n v="25"/>
    <n v="500"/>
    <n v="125000"/>
    <n v="43750"/>
    <n v="0.35"/>
    <s v="En ligne"/>
  </r>
  <r>
    <s v="Kohl's"/>
    <n v="1197831"/>
    <d v="2021-04-13T00:00:00"/>
    <x v="6"/>
    <s v="Milieu ouest"/>
    <s v="Kansas"/>
    <s v="Wichita"/>
    <x v="1"/>
    <n v="25"/>
    <n v="200"/>
    <n v="50000"/>
    <n v="17500"/>
    <n v="0.35"/>
    <s v="En ligne"/>
  </r>
  <r>
    <s v="Kohl's"/>
    <n v="1197831"/>
    <d v="2021-04-13T00:00:00"/>
    <x v="6"/>
    <s v="Milieu ouest"/>
    <s v="Kansas"/>
    <s v="Wichita"/>
    <x v="2"/>
    <n v="15.000000000000002"/>
    <n v="200"/>
    <n v="30000.000000000004"/>
    <n v="10500"/>
    <n v="0.35"/>
    <s v="En ligne"/>
  </r>
  <r>
    <s v="Kohl's"/>
    <n v="1197831"/>
    <d v="2021-04-13T00:00:00"/>
    <x v="6"/>
    <s v="Milieu ouest"/>
    <s v="Kansas"/>
    <s v="Wichita"/>
    <x v="3"/>
    <n v="19.999999999999996"/>
    <n v="125"/>
    <n v="24999.999999999996"/>
    <n v="8749.9999999999982"/>
    <n v="0.35"/>
    <s v="En ligne"/>
  </r>
  <r>
    <s v="Kohl's"/>
    <n v="1197831"/>
    <d v="2021-04-13T00:00:00"/>
    <x v="6"/>
    <s v="Milieu ouest"/>
    <s v="Kansas"/>
    <s v="Wichita"/>
    <x v="4"/>
    <n v="40"/>
    <n v="150"/>
    <n v="60000"/>
    <n v="21000"/>
    <n v="0.35"/>
    <s v="En ligne"/>
  </r>
  <r>
    <s v="Kohl's"/>
    <n v="1197831"/>
    <d v="2021-04-13T00:00:00"/>
    <x v="6"/>
    <s v="Milieu ouest"/>
    <s v="Kansas"/>
    <s v="Wichita"/>
    <x v="5"/>
    <n v="30.000000000000004"/>
    <n v="300"/>
    <n v="90000.000000000015"/>
    <n v="31500.000000000004"/>
    <n v="0.35"/>
    <s v="En ligne"/>
  </r>
  <r>
    <s v="Kohl's"/>
    <n v="1197831"/>
    <d v="2021-05-12T00:00:00"/>
    <x v="0"/>
    <s v="Milieu ouest"/>
    <s v="Kansas"/>
    <s v="Wichita"/>
    <x v="0"/>
    <n v="40"/>
    <n v="570"/>
    <n v="228000"/>
    <n v="79800"/>
    <n v="0.35"/>
    <s v="En ligne"/>
  </r>
  <r>
    <s v="Kohl's"/>
    <n v="1197831"/>
    <d v="2021-05-12T00:00:00"/>
    <x v="0"/>
    <s v="Milieu ouest"/>
    <s v="Kansas"/>
    <s v="Wichita"/>
    <x v="1"/>
    <n v="40"/>
    <n v="275"/>
    <n v="110000"/>
    <n v="38500"/>
    <n v="0.35"/>
    <s v="En ligne"/>
  </r>
  <r>
    <s v="Kohl's"/>
    <n v="1197831"/>
    <d v="2021-05-12T00:00:00"/>
    <x v="0"/>
    <s v="Milieu ouest"/>
    <s v="Kansas"/>
    <s v="Wichita"/>
    <x v="2"/>
    <n v="35"/>
    <n v="250"/>
    <n v="87500"/>
    <n v="30624.999999999996"/>
    <n v="0.35"/>
    <s v="En ligne"/>
  </r>
  <r>
    <s v="Kohl's"/>
    <n v="1197831"/>
    <d v="2021-05-12T00:00:00"/>
    <x v="0"/>
    <s v="Milieu ouest"/>
    <s v="Kansas"/>
    <s v="Wichita"/>
    <x v="3"/>
    <n v="35"/>
    <n v="200"/>
    <n v="70000"/>
    <n v="24500"/>
    <n v="0.35"/>
    <s v="En ligne"/>
  </r>
  <r>
    <s v="Kohl's"/>
    <n v="1197831"/>
    <d v="2021-05-12T00:00:00"/>
    <x v="0"/>
    <s v="Milieu ouest"/>
    <s v="Kansas"/>
    <s v="Wichita"/>
    <x v="4"/>
    <n v="44.999999999999993"/>
    <n v="225"/>
    <n v="101249.99999999999"/>
    <n v="35437.499999999993"/>
    <n v="0.35"/>
    <s v="En ligne"/>
  </r>
  <r>
    <s v="Kohl's"/>
    <n v="1197831"/>
    <d v="2021-05-12T00:00:00"/>
    <x v="0"/>
    <s v="Milieu ouest"/>
    <s v="Kansas"/>
    <s v="Wichita"/>
    <x v="5"/>
    <n v="44.999999999999993"/>
    <n v="325"/>
    <n v="146249.99999999997"/>
    <n v="51187.499999999985"/>
    <n v="0.35"/>
    <s v="En ligne"/>
  </r>
  <r>
    <s v="Kohl's"/>
    <n v="1197831"/>
    <d v="2021-06-14T00:00:00"/>
    <x v="5"/>
    <s v="Milieu ouest"/>
    <s v="Kansas"/>
    <s v="Wichita"/>
    <x v="0"/>
    <n v="40"/>
    <n v="575"/>
    <n v="230000"/>
    <n v="80500"/>
    <n v="0.35"/>
    <s v="En ligne"/>
  </r>
  <r>
    <s v="Kohl's"/>
    <n v="1197831"/>
    <d v="2021-06-14T00:00:00"/>
    <x v="5"/>
    <s v="Milieu ouest"/>
    <s v="Kansas"/>
    <s v="Wichita"/>
    <x v="1"/>
    <n v="35"/>
    <n v="325"/>
    <n v="113750"/>
    <n v="39812.5"/>
    <n v="0.35"/>
    <s v="En ligne"/>
  </r>
  <r>
    <s v="Kohl's"/>
    <n v="1197831"/>
    <d v="2021-06-14T00:00:00"/>
    <x v="5"/>
    <s v="Milieu ouest"/>
    <s v="Kansas"/>
    <s v="Wichita"/>
    <x v="2"/>
    <n v="40"/>
    <n v="300"/>
    <n v="120000"/>
    <n v="42000"/>
    <n v="0.35"/>
    <s v="En ligne"/>
  </r>
  <r>
    <s v="Kohl's"/>
    <n v="1197831"/>
    <d v="2021-06-14T00:00:00"/>
    <x v="5"/>
    <s v="Milieu ouest"/>
    <s v="Kansas"/>
    <s v="Wichita"/>
    <x v="3"/>
    <n v="40"/>
    <n v="275"/>
    <n v="110000"/>
    <n v="38500"/>
    <n v="0.35"/>
    <s v="En ligne"/>
  </r>
  <r>
    <s v="Kohl's"/>
    <n v="1197831"/>
    <d v="2021-06-14T00:00:00"/>
    <x v="5"/>
    <s v="Milieu ouest"/>
    <s v="Kansas"/>
    <s v="Wichita"/>
    <x v="4"/>
    <n v="54.999999999999993"/>
    <n v="275"/>
    <n v="151249.99999999997"/>
    <n v="52937.499999999985"/>
    <n v="0.35"/>
    <s v="En ligne"/>
  </r>
  <r>
    <s v="Kohl's"/>
    <n v="1197831"/>
    <d v="2021-06-14T00:00:00"/>
    <x v="5"/>
    <s v="Milieu ouest"/>
    <s v="Kansas"/>
    <s v="Wichita"/>
    <x v="5"/>
    <n v="60"/>
    <n v="450"/>
    <n v="270000"/>
    <n v="94500"/>
    <n v="0.35"/>
    <s v="En ligne"/>
  </r>
  <r>
    <s v="Kohl's"/>
    <n v="1197831"/>
    <d v="2021-07-12T00:00:00"/>
    <x v="5"/>
    <s v="Milieu ouest"/>
    <s v="Kansas"/>
    <s v="Wichita"/>
    <x v="0"/>
    <n v="54.999999999999993"/>
    <n v="675"/>
    <n v="371249.99999999994"/>
    <n v="129937.49999999997"/>
    <n v="0.35"/>
    <s v="En ligne"/>
  </r>
  <r>
    <s v="Kohl's"/>
    <n v="1197831"/>
    <d v="2021-07-12T00:00:00"/>
    <x v="5"/>
    <s v="Milieu ouest"/>
    <s v="Kansas"/>
    <s v="Wichita"/>
    <x v="1"/>
    <n v="50"/>
    <n v="425"/>
    <n v="212500"/>
    <n v="74375"/>
    <n v="0.35"/>
    <s v="En ligne"/>
  </r>
  <r>
    <s v="Kohl's"/>
    <n v="1197831"/>
    <d v="2021-07-12T00:00:00"/>
    <x v="5"/>
    <s v="Milieu ouest"/>
    <s v="Kansas"/>
    <s v="Wichita"/>
    <x v="2"/>
    <n v="45"/>
    <n v="350"/>
    <n v="157500"/>
    <n v="55125"/>
    <n v="0.35"/>
    <s v="En ligne"/>
  </r>
  <r>
    <s v="Kohl's"/>
    <n v="1197831"/>
    <d v="2021-07-12T00:00:00"/>
    <x v="5"/>
    <s v="Milieu ouest"/>
    <s v="Kansas"/>
    <s v="Wichita"/>
    <x v="3"/>
    <n v="45"/>
    <n v="300"/>
    <n v="135000"/>
    <n v="47250"/>
    <n v="0.35"/>
    <s v="En ligne"/>
  </r>
  <r>
    <s v="Kohl's"/>
    <n v="1197831"/>
    <d v="2021-07-12T00:00:00"/>
    <x v="5"/>
    <s v="Milieu ouest"/>
    <s v="Kansas"/>
    <s v="Wichita"/>
    <x v="4"/>
    <n v="60"/>
    <n v="325"/>
    <n v="195000"/>
    <n v="68250"/>
    <n v="0.35"/>
    <s v="En ligne"/>
  </r>
  <r>
    <s v="Kohl's"/>
    <n v="1197831"/>
    <d v="2021-07-12T00:00:00"/>
    <x v="5"/>
    <s v="Milieu ouest"/>
    <s v="Kansas"/>
    <s v="Wichita"/>
    <x v="5"/>
    <n v="65"/>
    <n v="500"/>
    <n v="325000"/>
    <n v="113750"/>
    <n v="0.35"/>
    <s v="En ligne"/>
  </r>
  <r>
    <s v="Kohl's"/>
    <n v="1197831"/>
    <d v="2021-08-13T00:00:00"/>
    <x v="2"/>
    <s v="Milieu ouest"/>
    <s v="Kansas"/>
    <s v="Wichita"/>
    <x v="0"/>
    <n v="60"/>
    <n v="650"/>
    <n v="390000"/>
    <n v="136500"/>
    <n v="0.35"/>
    <s v="En ligne"/>
  </r>
  <r>
    <s v="Kohl's"/>
    <n v="1197831"/>
    <d v="2021-08-13T00:00:00"/>
    <x v="2"/>
    <s v="Milieu ouest"/>
    <s v="Kansas"/>
    <s v="Wichita"/>
    <x v="1"/>
    <n v="55.000000000000007"/>
    <n v="425"/>
    <n v="233750.00000000003"/>
    <n v="81812.5"/>
    <n v="0.35"/>
    <s v="En ligne"/>
  </r>
  <r>
    <s v="Kohl's"/>
    <n v="1197831"/>
    <d v="2021-08-13T00:00:00"/>
    <x v="2"/>
    <s v="Milieu ouest"/>
    <s v="Kansas"/>
    <s v="Wichita"/>
    <x v="2"/>
    <n v="50"/>
    <n v="350"/>
    <n v="175000"/>
    <n v="61249.999999999993"/>
    <n v="0.35"/>
    <s v="En ligne"/>
  </r>
  <r>
    <s v="Kohl's"/>
    <n v="1197831"/>
    <d v="2021-08-13T00:00:00"/>
    <x v="2"/>
    <s v="Milieu ouest"/>
    <s v="Kansas"/>
    <s v="Wichita"/>
    <x v="3"/>
    <n v="40"/>
    <n v="300"/>
    <n v="120000"/>
    <n v="42000"/>
    <n v="0.35"/>
    <s v="En ligne"/>
  </r>
  <r>
    <s v="Kohl's"/>
    <n v="1197831"/>
    <d v="2021-08-13T00:00:00"/>
    <x v="2"/>
    <s v="Milieu ouest"/>
    <s v="Kansas"/>
    <s v="Wichita"/>
    <x v="4"/>
    <n v="50"/>
    <n v="275"/>
    <n v="137500"/>
    <n v="48125"/>
    <n v="0.35"/>
    <s v="En ligne"/>
  </r>
  <r>
    <s v="Kohl's"/>
    <n v="1197831"/>
    <d v="2021-08-13T00:00:00"/>
    <x v="2"/>
    <s v="Milieu ouest"/>
    <s v="Kansas"/>
    <s v="Wichita"/>
    <x v="5"/>
    <n v="55.000000000000007"/>
    <n v="450"/>
    <n v="247500.00000000003"/>
    <n v="86625"/>
    <n v="0.35"/>
    <s v="En ligne"/>
  </r>
  <r>
    <s v="Kohl's"/>
    <n v="1197831"/>
    <d v="2021-09-12T00:00:00"/>
    <x v="4"/>
    <s v="Milieu ouest"/>
    <s v="Kansas"/>
    <s v="Wichita"/>
    <x v="0"/>
    <n v="50"/>
    <n v="550"/>
    <n v="275000"/>
    <n v="96250"/>
    <n v="0.35"/>
    <s v="En ligne"/>
  </r>
  <r>
    <s v="Kohl's"/>
    <n v="1197831"/>
    <d v="2021-09-12T00:00:00"/>
    <x v="4"/>
    <s v="Milieu ouest"/>
    <s v="Kansas"/>
    <s v="Wichita"/>
    <x v="1"/>
    <n v="40.000000000000014"/>
    <n v="350"/>
    <n v="140000.00000000006"/>
    <n v="49000.000000000015"/>
    <n v="0.35"/>
    <s v="En ligne"/>
  </r>
  <r>
    <s v="Kohl's"/>
    <n v="1197831"/>
    <d v="2021-09-12T00:00:00"/>
    <x v="4"/>
    <s v="Milieu ouest"/>
    <s v="Kansas"/>
    <s v="Wichita"/>
    <x v="2"/>
    <n v="15.000000000000007"/>
    <n v="250"/>
    <n v="37500.000000000015"/>
    <n v="13125.000000000004"/>
    <n v="0.35"/>
    <s v="En ligne"/>
  </r>
  <r>
    <s v="Kohl's"/>
    <n v="1197831"/>
    <d v="2021-09-12T00:00:00"/>
    <x v="4"/>
    <s v="Milieu ouest"/>
    <s v="Kansas"/>
    <s v="Wichita"/>
    <x v="3"/>
    <n v="15.000000000000007"/>
    <n v="225"/>
    <n v="33750.000000000015"/>
    <n v="11812.500000000004"/>
    <n v="0.35"/>
    <s v="En ligne"/>
  </r>
  <r>
    <s v="Kohl's"/>
    <n v="1197831"/>
    <d v="2021-09-12T00:00:00"/>
    <x v="4"/>
    <s v="Milieu ouest"/>
    <s v="Kansas"/>
    <s v="Wichita"/>
    <x v="4"/>
    <n v="25.000000000000007"/>
    <n v="225"/>
    <n v="56250.000000000015"/>
    <n v="19687.500000000004"/>
    <n v="0.35"/>
    <s v="En ligne"/>
  </r>
  <r>
    <s v="Kohl's"/>
    <n v="1197831"/>
    <d v="2021-09-12T00:00:00"/>
    <x v="4"/>
    <s v="Milieu ouest"/>
    <s v="Kansas"/>
    <s v="Wichita"/>
    <x v="5"/>
    <n v="30.000000000000011"/>
    <n v="325"/>
    <n v="97500.000000000029"/>
    <n v="34125.000000000007"/>
    <n v="0.35"/>
    <s v="En ligne"/>
  </r>
  <r>
    <s v="Kohl's"/>
    <n v="1197831"/>
    <d v="2021-10-14T00:00:00"/>
    <x v="1"/>
    <s v="Milieu ouest"/>
    <s v="Kansas"/>
    <s v="Wichita"/>
    <x v="0"/>
    <n v="30.000000000000011"/>
    <n v="500"/>
    <n v="150000.00000000006"/>
    <n v="52500.000000000015"/>
    <n v="0.35"/>
    <s v="En ligne"/>
  </r>
  <r>
    <s v="Kohl's"/>
    <n v="1197831"/>
    <d v="2021-10-14T00:00:00"/>
    <x v="1"/>
    <s v="Milieu ouest"/>
    <s v="Kansas"/>
    <s v="Wichita"/>
    <x v="1"/>
    <n v="20.000000000000011"/>
    <n v="325"/>
    <n v="65000.000000000036"/>
    <n v="22750.000000000011"/>
    <n v="0.35"/>
    <s v="En ligne"/>
  </r>
  <r>
    <s v="Kohl's"/>
    <n v="1197831"/>
    <d v="2021-10-14T00:00:00"/>
    <x v="1"/>
    <s v="Milieu ouest"/>
    <s v="Kansas"/>
    <s v="Wichita"/>
    <x v="2"/>
    <n v="20.000000000000011"/>
    <n v="200"/>
    <n v="40000.000000000022"/>
    <n v="14000.000000000007"/>
    <n v="0.35"/>
    <s v="En ligne"/>
  </r>
  <r>
    <s v="Kohl's"/>
    <n v="1197831"/>
    <d v="2021-10-14T00:00:00"/>
    <x v="1"/>
    <s v="Milieu ouest"/>
    <s v="Kansas"/>
    <s v="Wichita"/>
    <x v="3"/>
    <n v="20.000000000000011"/>
    <n v="175"/>
    <n v="35000.000000000022"/>
    <n v="12250.000000000007"/>
    <n v="0.35"/>
    <s v="En ligne"/>
  </r>
  <r>
    <s v="Kohl's"/>
    <n v="1197831"/>
    <d v="2021-10-14T00:00:00"/>
    <x v="1"/>
    <s v="Milieu ouest"/>
    <s v="Kansas"/>
    <s v="Wichita"/>
    <x v="4"/>
    <n v="30.000000000000011"/>
    <n v="175"/>
    <n v="52500.000000000022"/>
    <n v="18375.000000000007"/>
    <n v="0.35"/>
    <s v="En ligne"/>
  </r>
  <r>
    <s v="Foot Locker"/>
    <n v="1197831"/>
    <d v="2021-10-14T00:00:00"/>
    <x v="1"/>
    <s v="Milieu ouest"/>
    <s v="Kansas"/>
    <s v="Wichita"/>
    <x v="5"/>
    <n v="30.000000000000004"/>
    <n v="300"/>
    <n v="90000.000000000015"/>
    <n v="31500.000000000004"/>
    <n v="0.35"/>
    <s v="En ligne"/>
  </r>
  <r>
    <s v="Foot Locker"/>
    <n v="1197831"/>
    <d v="2021-11-13T00:00:00"/>
    <x v="3"/>
    <s v="Milieu ouest"/>
    <s v="Kansas"/>
    <s v="Wichita"/>
    <x v="0"/>
    <n v="25.000000000000011"/>
    <n v="450"/>
    <n v="112500.00000000004"/>
    <n v="39375.000000000015"/>
    <n v="0.35"/>
    <s v="En ligne"/>
  </r>
  <r>
    <s v="Foot Locker"/>
    <n v="1197831"/>
    <d v="2021-11-13T00:00:00"/>
    <x v="3"/>
    <s v="Milieu ouest"/>
    <s v="Kansas"/>
    <s v="Wichita"/>
    <x v="1"/>
    <n v="15.000000000000014"/>
    <n v="275"/>
    <n v="41250.000000000036"/>
    <n v="14437.500000000011"/>
    <n v="0.35"/>
    <s v="En ligne"/>
  </r>
  <r>
    <s v="Foot Locker"/>
    <n v="1197831"/>
    <d v="2021-11-13T00:00:00"/>
    <x v="3"/>
    <s v="Milieu ouest"/>
    <s v="Kansas"/>
    <s v="Wichita"/>
    <x v="2"/>
    <n v="25.000000000000018"/>
    <n v="220"/>
    <n v="55000.000000000036"/>
    <n v="19250.000000000011"/>
    <n v="0.35"/>
    <s v="En ligne"/>
  </r>
  <r>
    <s v="Foot Locker"/>
    <n v="1197831"/>
    <d v="2021-11-13T00:00:00"/>
    <x v="3"/>
    <s v="Milieu ouest"/>
    <s v="Kansas"/>
    <s v="Wichita"/>
    <x v="3"/>
    <n v="55.000000000000014"/>
    <n v="275"/>
    <n v="151250.00000000003"/>
    <n v="52937.500000000007"/>
    <n v="0.35"/>
    <s v="En ligne"/>
  </r>
  <r>
    <s v="Foot Locker"/>
    <n v="1197831"/>
    <d v="2021-11-13T00:00:00"/>
    <x v="3"/>
    <s v="Milieu ouest"/>
    <s v="Kansas"/>
    <s v="Wichita"/>
    <x v="4"/>
    <n v="75.000000000000014"/>
    <n v="250"/>
    <n v="187500.00000000003"/>
    <n v="65625"/>
    <n v="0.35"/>
    <s v="En ligne"/>
  </r>
  <r>
    <s v="Foot Locker"/>
    <n v="1197831"/>
    <d v="2021-11-13T00:00:00"/>
    <x v="3"/>
    <s v="Milieu ouest"/>
    <s v="Kansas"/>
    <s v="Wichita"/>
    <x v="5"/>
    <n v="75"/>
    <n v="350"/>
    <n v="262500"/>
    <n v="91875"/>
    <n v="0.35"/>
    <s v="En ligne"/>
  </r>
  <r>
    <s v="Foot Locker"/>
    <n v="1197831"/>
    <d v="2021-12-12T00:00:00"/>
    <x v="4"/>
    <s v="Milieu ouest"/>
    <s v="Kansas"/>
    <s v="Wichita"/>
    <x v="0"/>
    <n v="70"/>
    <n v="600"/>
    <n v="420000"/>
    <n v="147000"/>
    <n v="0.35"/>
    <s v="En ligne"/>
  </r>
  <r>
    <s v="Foot Locker"/>
    <n v="1197831"/>
    <d v="2021-12-12T00:00:00"/>
    <x v="4"/>
    <s v="Milieu ouest"/>
    <s v="Kansas"/>
    <s v="Wichita"/>
    <x v="1"/>
    <n v="60.000000000000007"/>
    <n v="400"/>
    <n v="240000.00000000003"/>
    <n v="84000"/>
    <n v="0.35"/>
    <s v="En ligne"/>
  </r>
  <r>
    <s v="Foot Locker"/>
    <n v="1197831"/>
    <d v="2021-12-12T00:00:00"/>
    <x v="4"/>
    <s v="Milieu ouest"/>
    <s v="Kansas"/>
    <s v="Wichita"/>
    <x v="2"/>
    <n v="60.000000000000007"/>
    <n v="350"/>
    <n v="210000.00000000003"/>
    <n v="73500"/>
    <n v="0.35"/>
    <s v="En ligne"/>
  </r>
  <r>
    <s v="Foot Locker"/>
    <n v="1197831"/>
    <d v="2021-12-12T00:00:00"/>
    <x v="4"/>
    <s v="Milieu ouest"/>
    <s v="Kansas"/>
    <s v="Wichita"/>
    <x v="3"/>
    <n v="60.000000000000007"/>
    <n v="300"/>
    <n v="180000.00000000003"/>
    <n v="63000.000000000007"/>
    <n v="0.35"/>
    <s v="En ligne"/>
  </r>
  <r>
    <s v="Foot Locker"/>
    <n v="1197831"/>
    <d v="2021-12-12T00:00:00"/>
    <x v="4"/>
    <s v="Milieu ouest"/>
    <s v="Kansas"/>
    <s v="Wichita"/>
    <x v="4"/>
    <n v="70"/>
    <n v="300"/>
    <n v="210000"/>
    <n v="73500"/>
    <n v="0.35"/>
    <s v="En ligne"/>
  </r>
  <r>
    <s v="Foot Locker"/>
    <n v="1197831"/>
    <d v="2021-12-12T00:00:00"/>
    <x v="4"/>
    <s v="Milieu ouest"/>
    <s v="Kansas"/>
    <s v="Wichita"/>
    <x v="5"/>
    <n v="75"/>
    <n v="400"/>
    <n v="300000"/>
    <n v="105000"/>
    <n v="0.35"/>
    <s v="En ligne"/>
  </r>
  <r>
    <s v="Foot Locker"/>
    <n v="1185732"/>
    <d v="2021-01-12T00:00:00"/>
    <x v="6"/>
    <s v="Milieu ouest"/>
    <s v="Kansas"/>
    <s v="Wichita"/>
    <x v="0"/>
    <n v="40"/>
    <n v="475"/>
    <n v="190000"/>
    <n v="66500"/>
    <n v="0.35"/>
    <s v="En ligne"/>
  </r>
  <r>
    <s v="Foot Locker"/>
    <n v="1185732"/>
    <d v="2021-01-12T00:00:00"/>
    <x v="6"/>
    <s v="Milieu ouest"/>
    <s v="Kansas"/>
    <s v="Wichita"/>
    <x v="1"/>
    <n v="40"/>
    <n v="275"/>
    <n v="110000"/>
    <n v="33000"/>
    <n v="0.3"/>
    <s v="En ligne"/>
  </r>
  <r>
    <s v="Foot Locker"/>
    <n v="1185732"/>
    <d v="2021-01-12T00:00:00"/>
    <x v="6"/>
    <s v="Milieu ouest"/>
    <s v="Kansas"/>
    <s v="Wichita"/>
    <x v="2"/>
    <n v="30.000000000000004"/>
    <n v="275"/>
    <n v="82500.000000000015"/>
    <n v="24750.000000000004"/>
    <n v="0.3"/>
    <s v="En ligne"/>
  </r>
  <r>
    <s v="Foot Locker"/>
    <n v="1185732"/>
    <d v="2021-01-12T00:00:00"/>
    <x v="6"/>
    <s v="Milieu ouest"/>
    <s v="Kansas"/>
    <s v="Wichita"/>
    <x v="3"/>
    <n v="35"/>
    <n v="125"/>
    <n v="43750"/>
    <n v="13125"/>
    <n v="0.3"/>
    <s v="En ligne"/>
  </r>
  <r>
    <s v="Foot Locker"/>
    <n v="1185732"/>
    <d v="2021-01-12T00:00:00"/>
    <x v="6"/>
    <s v="Milieu ouest"/>
    <s v="Kansas"/>
    <s v="Wichita"/>
    <x v="4"/>
    <n v="49.999999999999993"/>
    <n v="175"/>
    <n v="87499.999999999985"/>
    <n v="30624.999999999993"/>
    <n v="0.35"/>
    <s v="En ligne"/>
  </r>
  <r>
    <s v="Foot Locker"/>
    <n v="1185732"/>
    <d v="2021-01-12T00:00:00"/>
    <x v="6"/>
    <s v="Milieu ouest"/>
    <s v="Kansas"/>
    <s v="Wichita"/>
    <x v="5"/>
    <n v="40"/>
    <n v="275"/>
    <n v="110000"/>
    <n v="44000"/>
    <n v="0.4"/>
    <s v="En ligne"/>
  </r>
  <r>
    <s v="Foot Locker"/>
    <n v="1185732"/>
    <d v="2021-02-12T00:00:00"/>
    <x v="2"/>
    <s v="Milieu ouest"/>
    <s v="Kansas"/>
    <s v="Wichita"/>
    <x v="0"/>
    <n v="40"/>
    <n v="525"/>
    <n v="210000"/>
    <n v="73500"/>
    <n v="0.35"/>
    <s v="En ligne"/>
  </r>
  <r>
    <s v="Foot Locker"/>
    <n v="1185732"/>
    <d v="2021-02-12T00:00:00"/>
    <x v="2"/>
    <s v="Milieu ouest"/>
    <s v="Kansas"/>
    <s v="Wichita"/>
    <x v="1"/>
    <n v="40"/>
    <n v="175"/>
    <n v="70000"/>
    <n v="21000"/>
    <n v="0.3"/>
    <s v="En ligne"/>
  </r>
  <r>
    <s v="Foot Locker"/>
    <n v="1185732"/>
    <d v="2021-02-12T00:00:00"/>
    <x v="2"/>
    <s v="Milieu ouest"/>
    <s v="Kansas"/>
    <s v="Wichita"/>
    <x v="2"/>
    <n v="30.000000000000004"/>
    <n v="225"/>
    <n v="67500.000000000015"/>
    <n v="20250.000000000004"/>
    <n v="0.3"/>
    <s v="En ligne"/>
  </r>
  <r>
    <s v="Foot Locker"/>
    <n v="1185732"/>
    <d v="2021-02-12T00:00:00"/>
    <x v="2"/>
    <s v="Milieu ouest"/>
    <s v="Sud Dakota"/>
    <s v="Sioux Falls"/>
    <x v="3"/>
    <n v="35"/>
    <n v="100"/>
    <n v="35000"/>
    <n v="10500"/>
    <n v="0.3"/>
    <s v="En ligne"/>
  </r>
  <r>
    <s v="Foot Locker"/>
    <n v="1185732"/>
    <d v="2021-02-12T00:00:00"/>
    <x v="2"/>
    <s v="Milieu ouest"/>
    <s v="Sud Dakota"/>
    <s v="Sioux Falls"/>
    <x v="4"/>
    <n v="49.999999999999993"/>
    <n v="175"/>
    <n v="87499.999999999985"/>
    <n v="30624.999999999993"/>
    <n v="0.35"/>
    <s v="En ligne"/>
  </r>
  <r>
    <s v="Foot Locker"/>
    <n v="1185732"/>
    <d v="2021-02-12T00:00:00"/>
    <x v="2"/>
    <s v="Milieu ouest"/>
    <s v="Sud Dakota"/>
    <s v="Sioux Falls"/>
    <x v="5"/>
    <n v="35"/>
    <n v="275"/>
    <n v="96250"/>
    <n v="38500"/>
    <n v="0.4"/>
    <s v="En ligne"/>
  </r>
  <r>
    <s v="Foot Locker"/>
    <n v="1185732"/>
    <d v="2021-03-11T00:00:00"/>
    <x v="1"/>
    <s v="Milieu ouest"/>
    <s v="Sud Dakota"/>
    <s v="Sioux Falls"/>
    <x v="0"/>
    <n v="40"/>
    <n v="495"/>
    <n v="198000"/>
    <n v="69300"/>
    <n v="0.35"/>
    <s v="En ligne"/>
  </r>
  <r>
    <s v="Foot Locker"/>
    <n v="1185732"/>
    <d v="2021-03-11T00:00:00"/>
    <x v="1"/>
    <s v="Milieu ouest"/>
    <s v="Sud Dakota"/>
    <s v="Sioux Falls"/>
    <x v="1"/>
    <n v="40"/>
    <n v="200"/>
    <n v="80000"/>
    <n v="24000"/>
    <n v="0.3"/>
    <s v="En ligne"/>
  </r>
  <r>
    <s v="Foot Locker"/>
    <n v="1185732"/>
    <d v="2021-03-11T00:00:00"/>
    <x v="1"/>
    <s v="Milieu ouest"/>
    <s v="Sud Dakota"/>
    <s v="Sioux Falls"/>
    <x v="2"/>
    <n v="30.000000000000004"/>
    <n v="225"/>
    <n v="67500.000000000015"/>
    <n v="20250.000000000004"/>
    <n v="0.3"/>
    <s v="En ligne"/>
  </r>
  <r>
    <s v="Foot Locker"/>
    <n v="1185732"/>
    <d v="2021-03-11T00:00:00"/>
    <x v="1"/>
    <s v="Milieu ouest"/>
    <s v="Sud Dakota"/>
    <s v="Sioux Falls"/>
    <x v="3"/>
    <n v="35"/>
    <n v="75"/>
    <n v="26250"/>
    <n v="7875"/>
    <n v="0.3"/>
    <s v="En ligne"/>
  </r>
  <r>
    <s v="Foot Locker"/>
    <n v="1185732"/>
    <d v="2021-03-11T00:00:00"/>
    <x v="1"/>
    <s v="Milieu ouest"/>
    <s v="Sud Dakota"/>
    <s v="Sioux Falls"/>
    <x v="4"/>
    <n v="50"/>
    <n v="125"/>
    <n v="62500"/>
    <n v="21875"/>
    <n v="0.35"/>
    <s v="En ligne"/>
  </r>
  <r>
    <s v="Foot Locker"/>
    <n v="1185732"/>
    <d v="2021-03-11T00:00:00"/>
    <x v="1"/>
    <s v="Milieu ouest"/>
    <s v="Sud Dakota"/>
    <s v="Sioux Falls"/>
    <x v="5"/>
    <n v="40"/>
    <n v="225"/>
    <n v="90000"/>
    <n v="36000"/>
    <n v="0.4"/>
    <s v="En ligne"/>
  </r>
  <r>
    <s v="Foot Locker"/>
    <n v="1185732"/>
    <d v="2021-04-12T00:00:00"/>
    <x v="5"/>
    <s v="Milieu ouest"/>
    <s v="Sud Dakota"/>
    <s v="Sioux Falls"/>
    <x v="0"/>
    <n v="40"/>
    <n v="450"/>
    <n v="180000"/>
    <n v="62999.999999999993"/>
    <n v="0.35"/>
    <s v="En ligne"/>
  </r>
  <r>
    <s v="Foot Locker"/>
    <n v="1185732"/>
    <d v="2021-04-12T00:00:00"/>
    <x v="5"/>
    <s v="Milieu ouest"/>
    <s v="Sud Dakota"/>
    <s v="Sioux Falls"/>
    <x v="1"/>
    <n v="40"/>
    <n v="150"/>
    <n v="60000"/>
    <n v="18000"/>
    <n v="0.3"/>
    <s v="En ligne"/>
  </r>
  <r>
    <s v="Foot Locker"/>
    <n v="1185732"/>
    <d v="2021-04-12T00:00:00"/>
    <x v="5"/>
    <s v="Milieu ouest"/>
    <s v="Sud Dakota"/>
    <s v="Sioux Falls"/>
    <x v="2"/>
    <n v="30.000000000000004"/>
    <n v="150"/>
    <n v="45000.000000000007"/>
    <n v="13500.000000000002"/>
    <n v="0.3"/>
    <s v="En ligne"/>
  </r>
  <r>
    <s v="Foot Locker"/>
    <n v="1185732"/>
    <d v="2021-04-12T00:00:00"/>
    <x v="5"/>
    <s v="Milieu ouest"/>
    <s v="Sud Dakota"/>
    <s v="Sioux Falls"/>
    <x v="3"/>
    <n v="35"/>
    <n v="75"/>
    <n v="26250"/>
    <n v="7875"/>
    <n v="0.3"/>
    <s v="En ligne"/>
  </r>
  <r>
    <s v="Foot Locker"/>
    <n v="1185732"/>
    <d v="2021-04-12T00:00:00"/>
    <x v="5"/>
    <s v="Milieu ouest"/>
    <s v="Sud Dakota"/>
    <s v="Sioux Falls"/>
    <x v="4"/>
    <n v="60"/>
    <n v="100"/>
    <n v="60000"/>
    <n v="21000"/>
    <n v="0.35"/>
    <s v="En ligne"/>
  </r>
  <r>
    <s v="Foot Locker"/>
    <n v="1185732"/>
    <d v="2021-04-12T00:00:00"/>
    <x v="5"/>
    <s v="Milieu ouest"/>
    <s v="Sud Dakota"/>
    <s v="Sioux Falls"/>
    <x v="5"/>
    <n v="50"/>
    <n v="225"/>
    <n v="112500"/>
    <n v="45000"/>
    <n v="0.4"/>
    <s v="En ligne"/>
  </r>
  <r>
    <s v="Foot Locker"/>
    <n v="1185732"/>
    <d v="2021-05-13T00:00:00"/>
    <x v="1"/>
    <s v="Milieu ouest"/>
    <s v="Sud Dakota"/>
    <s v="Sioux Falls"/>
    <x v="0"/>
    <n v="60"/>
    <n v="495"/>
    <n v="297000"/>
    <n v="103950"/>
    <n v="0.35"/>
    <s v="En ligne"/>
  </r>
  <r>
    <s v="Foot Locker"/>
    <n v="1185732"/>
    <d v="2021-05-13T00:00:00"/>
    <x v="1"/>
    <s v="Milieu ouest"/>
    <s v="Sud Dakota"/>
    <s v="Sioux Falls"/>
    <x v="1"/>
    <n v="50"/>
    <n v="200"/>
    <n v="100000"/>
    <n v="30000"/>
    <n v="0.3"/>
    <s v="En ligne"/>
  </r>
  <r>
    <s v="Foot Locker"/>
    <n v="1185732"/>
    <d v="2021-05-13T00:00:00"/>
    <x v="1"/>
    <s v="Milieu ouest"/>
    <s v="Sud Dakota"/>
    <s v="Sioux Falls"/>
    <x v="2"/>
    <n v="45"/>
    <n v="175"/>
    <n v="78750"/>
    <n v="23625"/>
    <n v="0.3"/>
    <s v="En ligne"/>
  </r>
  <r>
    <s v="Foot Locker"/>
    <n v="1185732"/>
    <d v="2021-05-13T00:00:00"/>
    <x v="1"/>
    <s v="Milieu ouest"/>
    <s v="Sud Dakota"/>
    <s v="Sioux Falls"/>
    <x v="3"/>
    <n v="45"/>
    <n v="100"/>
    <n v="45000"/>
    <n v="13500"/>
    <n v="0.3"/>
    <s v="En ligne"/>
  </r>
  <r>
    <s v="Foot Locker"/>
    <n v="1185732"/>
    <d v="2021-05-13T00:00:00"/>
    <x v="1"/>
    <s v="Milieu ouest"/>
    <s v="Sud Dakota"/>
    <s v="Sioux Falls"/>
    <x v="4"/>
    <n v="54.999999999999993"/>
    <n v="125"/>
    <n v="68749.999999999985"/>
    <n v="24062.499999999993"/>
    <n v="0.35"/>
    <s v="En ligne"/>
  </r>
  <r>
    <s v="Foot Locker"/>
    <n v="1185732"/>
    <d v="2021-05-13T00:00:00"/>
    <x v="1"/>
    <s v="Milieu ouest"/>
    <s v="Sud Dakota"/>
    <s v="Sioux Falls"/>
    <x v="5"/>
    <n v="60"/>
    <n v="250"/>
    <n v="150000"/>
    <n v="60000"/>
    <n v="0.4"/>
    <s v="En ligne"/>
  </r>
  <r>
    <s v="Foot Locker"/>
    <n v="1185732"/>
    <d v="2021-06-12T00:00:00"/>
    <x v="3"/>
    <s v="Milieu ouest"/>
    <s v="Sud Dakota"/>
    <s v="Sioux Falls"/>
    <x v="0"/>
    <n v="45"/>
    <n v="500"/>
    <n v="225000"/>
    <n v="78750"/>
    <n v="0.35"/>
    <s v="En ligne"/>
  </r>
  <r>
    <s v="Foot Locker"/>
    <n v="1185732"/>
    <d v="2021-06-12T00:00:00"/>
    <x v="3"/>
    <s v="Milieu ouest"/>
    <s v="Sud Dakota"/>
    <s v="Sioux Falls"/>
    <x v="1"/>
    <n v="40.000000000000007"/>
    <n v="250"/>
    <n v="100000.00000000001"/>
    <n v="30000.000000000004"/>
    <n v="0.3"/>
    <s v="En ligne"/>
  </r>
  <r>
    <s v="Foot Locker"/>
    <n v="1185732"/>
    <d v="2021-06-12T00:00:00"/>
    <x v="3"/>
    <s v="Milieu ouest"/>
    <s v="Sud Dakota"/>
    <s v="Sioux Falls"/>
    <x v="2"/>
    <n v="35"/>
    <n v="200"/>
    <n v="70000"/>
    <n v="21000"/>
    <n v="0.3"/>
    <s v="En ligne"/>
  </r>
  <r>
    <s v="Foot Locker"/>
    <n v="1185732"/>
    <d v="2021-06-12T00:00:00"/>
    <x v="3"/>
    <s v="Milieu ouest"/>
    <s v="Sud Dakota"/>
    <s v="Sioux Falls"/>
    <x v="3"/>
    <n v="35"/>
    <n v="175"/>
    <n v="61250"/>
    <n v="18375"/>
    <n v="0.3"/>
    <s v="En ligne"/>
  </r>
  <r>
    <s v="Foot Locker"/>
    <n v="1185732"/>
    <d v="2021-06-12T00:00:00"/>
    <x v="3"/>
    <s v="Milieu ouest"/>
    <s v="Sud Dakota"/>
    <s v="Sioux Falls"/>
    <x v="4"/>
    <n v="45"/>
    <n v="175"/>
    <n v="78750"/>
    <n v="27562.5"/>
    <n v="0.35"/>
    <s v="En ligne"/>
  </r>
  <r>
    <s v="Foot Locker"/>
    <n v="1185732"/>
    <d v="2021-06-12T00:00:00"/>
    <x v="3"/>
    <s v="Milieu ouest"/>
    <s v="Sud Dakota"/>
    <s v="Sioux Falls"/>
    <x v="5"/>
    <n v="55.000000000000007"/>
    <n v="325"/>
    <n v="178750.00000000003"/>
    <n v="71500.000000000015"/>
    <n v="0.4"/>
    <s v="En ligne"/>
  </r>
  <r>
    <s v="Foot Locker"/>
    <n v="1185732"/>
    <d v="2021-07-11T00:00:00"/>
    <x v="4"/>
    <s v="Milieu ouest"/>
    <s v="Sud Dakota"/>
    <s v="Sioux Falls"/>
    <x v="0"/>
    <n v="50"/>
    <n v="550"/>
    <n v="275000"/>
    <n v="96250"/>
    <n v="0.35"/>
    <s v="En ligne"/>
  </r>
  <r>
    <s v="Foot Locker"/>
    <n v="1185732"/>
    <d v="2021-07-11T00:00:00"/>
    <x v="4"/>
    <s v="Milieu ouest"/>
    <s v="Sud Dakota"/>
    <s v="Sioux Falls"/>
    <x v="1"/>
    <n v="45.000000000000007"/>
    <n v="300"/>
    <n v="135000.00000000003"/>
    <n v="40500.000000000007"/>
    <n v="0.3"/>
    <s v="En ligne"/>
  </r>
  <r>
    <s v="Foot Locker"/>
    <n v="1185732"/>
    <d v="2021-07-11T00:00:00"/>
    <x v="4"/>
    <s v="Milieu ouest"/>
    <s v="Sud Dakota"/>
    <s v="Sioux Falls"/>
    <x v="2"/>
    <n v="40"/>
    <n v="225"/>
    <n v="90000"/>
    <n v="27000"/>
    <n v="0.3"/>
    <s v="En ligne"/>
  </r>
  <r>
    <s v="Foot Locker"/>
    <n v="1185732"/>
    <d v="2021-07-11T00:00:00"/>
    <x v="4"/>
    <s v="Milieu ouest"/>
    <s v="Sud Dakota"/>
    <s v="Sioux Falls"/>
    <x v="3"/>
    <n v="40"/>
    <n v="175"/>
    <n v="70000"/>
    <n v="21000"/>
    <n v="0.3"/>
    <s v="En ligne"/>
  </r>
  <r>
    <s v="Foot Locker"/>
    <n v="1185732"/>
    <d v="2021-07-11T00:00:00"/>
    <x v="4"/>
    <s v="Milieu ouest"/>
    <s v="Sud Dakota"/>
    <s v="Sioux Falls"/>
    <x v="4"/>
    <n v="50"/>
    <n v="200"/>
    <n v="100000"/>
    <n v="35000"/>
    <n v="0.35"/>
    <s v="En ligne"/>
  </r>
  <r>
    <s v="Foot Locker"/>
    <n v="1185732"/>
    <d v="2021-07-11T00:00:00"/>
    <x v="4"/>
    <s v="Milieu ouest"/>
    <s v="Sud Dakota"/>
    <s v="Sioux Falls"/>
    <x v="5"/>
    <n v="55.000000000000007"/>
    <n v="375"/>
    <n v="206250.00000000003"/>
    <n v="82500.000000000015"/>
    <n v="0.4"/>
    <s v="En ligne"/>
  </r>
  <r>
    <s v="Foot Locker"/>
    <n v="1185732"/>
    <d v="2021-08-12T00:00:00"/>
    <x v="1"/>
    <s v="Milieu ouest"/>
    <s v="Sud Dakota"/>
    <s v="Sioux Falls"/>
    <x v="0"/>
    <n v="50"/>
    <n v="525"/>
    <n v="262500"/>
    <n v="91875"/>
    <n v="0.35"/>
    <s v="En ligne"/>
  </r>
  <r>
    <s v="Foot Locker"/>
    <n v="1185732"/>
    <d v="2021-08-12T00:00:00"/>
    <x v="1"/>
    <s v="Milieu ouest"/>
    <s v="Sud Dakota"/>
    <s v="Sioux Falls"/>
    <x v="1"/>
    <n v="45.000000000000007"/>
    <n v="300"/>
    <n v="135000.00000000003"/>
    <n v="40500.000000000007"/>
    <n v="0.3"/>
    <s v="En ligne"/>
  </r>
  <r>
    <s v="Foot Locker"/>
    <n v="1185732"/>
    <d v="2021-08-12T00:00:00"/>
    <x v="1"/>
    <s v="Milieu ouest"/>
    <s v="Sud Dakota"/>
    <s v="Sioux Falls"/>
    <x v="2"/>
    <n v="40"/>
    <n v="225"/>
    <n v="90000"/>
    <n v="27000"/>
    <n v="0.3"/>
    <s v="En ligne"/>
  </r>
  <r>
    <s v="Foot Locker"/>
    <n v="1185732"/>
    <d v="2021-08-12T00:00:00"/>
    <x v="1"/>
    <s v="Milieu ouest"/>
    <s v="Sud Dakota"/>
    <s v="Sioux Falls"/>
    <x v="3"/>
    <n v="40"/>
    <n v="200"/>
    <n v="80000"/>
    <n v="24000"/>
    <n v="0.3"/>
    <s v="En ligne"/>
  </r>
  <r>
    <s v="Foot Locker"/>
    <n v="1185732"/>
    <d v="2021-08-12T00:00:00"/>
    <x v="1"/>
    <s v="Milieu ouest"/>
    <s v="Sud Dakota"/>
    <s v="Sioux Falls"/>
    <x v="4"/>
    <n v="50"/>
    <n v="175"/>
    <n v="87500"/>
    <n v="30624.999999999996"/>
    <n v="0.35"/>
    <s v="En ligne"/>
  </r>
  <r>
    <s v="Foot Locker"/>
    <n v="1185732"/>
    <d v="2021-08-12T00:00:00"/>
    <x v="1"/>
    <s v="Milieu ouest"/>
    <s v="Sud Dakota"/>
    <s v="Sioux Falls"/>
    <x v="5"/>
    <n v="55.000000000000007"/>
    <n v="350"/>
    <n v="192500.00000000003"/>
    <n v="77000.000000000015"/>
    <n v="0.4"/>
    <s v="En ligne"/>
  </r>
  <r>
    <s v="Foot Locker"/>
    <n v="1185732"/>
    <d v="2021-09-13T00:00:00"/>
    <x v="5"/>
    <s v="Milieu ouest"/>
    <s v="Sud Dakota"/>
    <s v="Sioux Falls"/>
    <x v="0"/>
    <n v="45"/>
    <n v="475"/>
    <n v="213750"/>
    <n v="74812.5"/>
    <n v="0.35"/>
    <s v="En ligne"/>
  </r>
  <r>
    <s v="Foot Locker"/>
    <n v="1185732"/>
    <d v="2021-09-13T00:00:00"/>
    <x v="5"/>
    <s v="Milieu ouest"/>
    <s v="Sud Dakota"/>
    <s v="Sioux Falls"/>
    <x v="1"/>
    <n v="40.000000000000007"/>
    <n v="275"/>
    <n v="110000.00000000001"/>
    <n v="33000"/>
    <n v="0.3"/>
    <s v="En ligne"/>
  </r>
  <r>
    <s v="Foot Locker"/>
    <n v="1185732"/>
    <d v="2021-09-13T00:00:00"/>
    <x v="5"/>
    <s v="Milieu ouest"/>
    <s v="Sud Dakota"/>
    <s v="Sioux Falls"/>
    <x v="2"/>
    <n v="35"/>
    <n v="175"/>
    <n v="61250"/>
    <n v="18375"/>
    <n v="0.3"/>
    <s v="En ligne"/>
  </r>
  <r>
    <s v="Foot Locker"/>
    <n v="1185732"/>
    <d v="2021-09-13T00:00:00"/>
    <x v="5"/>
    <s v="Milieu ouest"/>
    <s v="Sud Dakota"/>
    <s v="Sioux Falls"/>
    <x v="3"/>
    <n v="35"/>
    <n v="150"/>
    <n v="52500"/>
    <n v="15750"/>
    <n v="0.3"/>
    <s v="En ligne"/>
  </r>
  <r>
    <s v="Foot Locker"/>
    <n v="1185732"/>
    <d v="2021-09-13T00:00:00"/>
    <x v="5"/>
    <s v="Milieu ouest"/>
    <s v="Sud Dakota"/>
    <s v="Sioux Falls"/>
    <x v="4"/>
    <n v="45"/>
    <n v="150"/>
    <n v="67500"/>
    <n v="23625"/>
    <n v="0.35"/>
    <s v="En ligne"/>
  </r>
  <r>
    <s v="Foot Locker"/>
    <n v="1185732"/>
    <d v="2021-09-13T00:00:00"/>
    <x v="5"/>
    <s v="Milieu ouest"/>
    <s v="Sud Dakota"/>
    <s v="Sioux Falls"/>
    <x v="5"/>
    <n v="50"/>
    <n v="225"/>
    <n v="112500"/>
    <n v="45000"/>
    <n v="0.4"/>
    <s v="En ligne"/>
  </r>
  <r>
    <s v="Foot Locker"/>
    <n v="1185732"/>
    <d v="2021-10-12T00:00:00"/>
    <x v="6"/>
    <s v="Milieu ouest"/>
    <s v="Sud Dakota"/>
    <s v="Sioux Falls"/>
    <x v="0"/>
    <n v="54.999999999999993"/>
    <n v="400"/>
    <n v="219999.99999999997"/>
    <n v="76999.999999999985"/>
    <n v="0.35"/>
    <s v="En ligne"/>
  </r>
  <r>
    <s v="Foot Locker"/>
    <n v="1185732"/>
    <d v="2021-10-12T00:00:00"/>
    <x v="6"/>
    <s v="Milieu ouest"/>
    <s v="Sud Dakota"/>
    <s v="Sioux Falls"/>
    <x v="1"/>
    <n v="45"/>
    <n v="250"/>
    <n v="112500"/>
    <n v="33750"/>
    <n v="0.3"/>
    <s v="En ligne"/>
  </r>
  <r>
    <s v="Foot Locker"/>
    <n v="1185732"/>
    <d v="2021-10-12T00:00:00"/>
    <x v="6"/>
    <s v="Milieu ouest"/>
    <s v="Sud Dakota"/>
    <s v="Sioux Falls"/>
    <x v="2"/>
    <n v="45"/>
    <n v="150"/>
    <n v="67500"/>
    <n v="20250"/>
    <n v="0.3"/>
    <s v="En ligne"/>
  </r>
  <r>
    <s v="Foot Locker"/>
    <n v="1185732"/>
    <d v="2021-10-12T00:00:00"/>
    <x v="6"/>
    <s v="Milieu ouest"/>
    <s v="Sud Dakota"/>
    <s v="Sioux Falls"/>
    <x v="3"/>
    <n v="45"/>
    <n v="125"/>
    <n v="56250"/>
    <n v="16875"/>
    <n v="0.3"/>
    <s v="En ligne"/>
  </r>
  <r>
    <s v="Foot Locker"/>
    <n v="1185732"/>
    <d v="2021-10-12T00:00:00"/>
    <x v="6"/>
    <s v="Milieu ouest"/>
    <s v="Sud Dakota"/>
    <s v="Sioux Falls"/>
    <x v="4"/>
    <n v="54.999999999999993"/>
    <n v="125"/>
    <n v="68749.999999999985"/>
    <n v="24062.499999999993"/>
    <n v="0.35"/>
    <s v="En ligne"/>
  </r>
  <r>
    <s v="Sports Direct"/>
    <n v="1185732"/>
    <d v="2021-10-12T00:00:00"/>
    <x v="6"/>
    <s v="Milieu ouest"/>
    <s v="Sud Dakota"/>
    <s v="Sioux Falls"/>
    <x v="5"/>
    <n v="59.999999999999986"/>
    <n v="250"/>
    <n v="149999.99999999997"/>
    <n v="59999.999999999993"/>
    <n v="0.4"/>
    <s v="En ligne"/>
  </r>
  <r>
    <s v="Sports Direct"/>
    <n v="1185732"/>
    <d v="2021-11-12T00:00:00"/>
    <x v="2"/>
    <s v="Milieu ouest"/>
    <s v="Sud Dakota"/>
    <s v="Sioux Falls"/>
    <x v="0"/>
    <n v="54.999999999999993"/>
    <n v="400"/>
    <n v="219999.99999999997"/>
    <n v="76999.999999999985"/>
    <n v="0.35"/>
    <s v="En ligne"/>
  </r>
  <r>
    <s v="Sports Direct"/>
    <n v="1185732"/>
    <d v="2021-11-12T00:00:00"/>
    <x v="2"/>
    <s v="Milieu ouest"/>
    <s v="Sud Dakota"/>
    <s v="Sioux Falls"/>
    <x v="1"/>
    <n v="45"/>
    <n v="250"/>
    <n v="112500"/>
    <n v="33750"/>
    <n v="0.3"/>
    <s v="En ligne"/>
  </r>
  <r>
    <s v="Sports Direct"/>
    <n v="1185732"/>
    <d v="2021-11-12T00:00:00"/>
    <x v="2"/>
    <s v="Milieu ouest"/>
    <s v="Sud Dakota"/>
    <s v="Sioux Falls"/>
    <x v="2"/>
    <n v="45"/>
    <n v="195"/>
    <n v="87750"/>
    <n v="26325"/>
    <n v="0.3"/>
    <s v="En ligne"/>
  </r>
  <r>
    <s v="Sports Direct"/>
    <n v="1185732"/>
    <d v="2021-11-12T00:00:00"/>
    <x v="2"/>
    <s v="Milieu ouest"/>
    <s v="Sud Dakota"/>
    <s v="Sioux Falls"/>
    <x v="3"/>
    <n v="45"/>
    <n v="175"/>
    <n v="78750"/>
    <n v="23625"/>
    <n v="0.3"/>
    <s v="En ligne"/>
  </r>
  <r>
    <s v="Sports Direct"/>
    <n v="1185732"/>
    <d v="2021-11-12T00:00:00"/>
    <x v="2"/>
    <s v="Milieu ouest"/>
    <s v="Sud Dakota"/>
    <s v="Sioux Falls"/>
    <x v="4"/>
    <n v="60"/>
    <n v="150"/>
    <n v="90000"/>
    <n v="31499.999999999996"/>
    <n v="0.35"/>
    <s v="En ligne"/>
  </r>
  <r>
    <s v="Sports Direct"/>
    <n v="1185732"/>
    <d v="2021-11-12T00:00:00"/>
    <x v="2"/>
    <s v="Milieu ouest"/>
    <s v="Sud Dakota"/>
    <s v="Sioux Falls"/>
    <x v="5"/>
    <n v="64.999999999999986"/>
    <n v="250"/>
    <n v="162499.99999999997"/>
    <n v="64999.999999999993"/>
    <n v="0.4"/>
    <s v="En ligne"/>
  </r>
  <r>
    <s v="Sports Direct"/>
    <n v="1185732"/>
    <d v="2021-12-11T00:00:00"/>
    <x v="3"/>
    <s v="Milieu ouest"/>
    <s v="Sud Dakota"/>
    <s v="Sioux Falls"/>
    <x v="0"/>
    <n v="60"/>
    <n v="500"/>
    <n v="300000"/>
    <n v="105000"/>
    <n v="0.35"/>
    <s v="En ligne"/>
  </r>
  <r>
    <s v="Sports Direct"/>
    <n v="1185732"/>
    <d v="2021-12-11T00:00:00"/>
    <x v="3"/>
    <s v="Milieu ouest"/>
    <s v="Sud Dakota"/>
    <s v="Sioux Falls"/>
    <x v="1"/>
    <n v="50"/>
    <n v="300"/>
    <n v="150000"/>
    <n v="45000"/>
    <n v="0.3"/>
    <s v="En ligne"/>
  </r>
  <r>
    <s v="Sports Direct"/>
    <n v="1185732"/>
    <d v="2021-12-11T00:00:00"/>
    <x v="3"/>
    <s v="Milieu ouest"/>
    <s v="Sud Dakota"/>
    <s v="Sioux Falls"/>
    <x v="2"/>
    <n v="50"/>
    <n v="250"/>
    <n v="125000"/>
    <n v="37500"/>
    <n v="0.3"/>
    <s v="En ligne"/>
  </r>
  <r>
    <s v="Sports Direct"/>
    <n v="1185732"/>
    <d v="2021-12-11T00:00:00"/>
    <x v="3"/>
    <s v="Milieu ouest"/>
    <s v="Sud Dakota"/>
    <s v="Sioux Falls"/>
    <x v="3"/>
    <n v="50"/>
    <n v="200"/>
    <n v="100000"/>
    <n v="30000"/>
    <n v="0.3"/>
    <s v="En ligne"/>
  </r>
  <r>
    <s v="Sports Direct"/>
    <n v="1185732"/>
    <d v="2021-12-11T00:00:00"/>
    <x v="3"/>
    <s v="Milieu ouest"/>
    <s v="Sud Dakota"/>
    <s v="Sioux Falls"/>
    <x v="4"/>
    <n v="60"/>
    <n v="200"/>
    <n v="120000"/>
    <n v="42000"/>
    <n v="0.35"/>
    <s v="En ligne"/>
  </r>
  <r>
    <s v="Sports Direct"/>
    <n v="1185732"/>
    <d v="2021-12-11T00:00:00"/>
    <x v="3"/>
    <s v="Milieu ouest"/>
    <s v="Sud Dakota"/>
    <s v="Sioux Falls"/>
    <x v="5"/>
    <n v="64.999999999999986"/>
    <n v="300"/>
    <n v="194999.99999999997"/>
    <n v="77999.999999999985"/>
    <n v="0.4"/>
    <s v="En ligne"/>
  </r>
  <r>
    <s v="Sports Direct"/>
    <n v="1185732"/>
    <d v="2021-01-09T00:00:00"/>
    <x v="3"/>
    <s v="Milieu ouest"/>
    <s v="Sud Dakota"/>
    <s v="Sioux Falls"/>
    <x v="0"/>
    <n v="35"/>
    <n v="475"/>
    <n v="166250"/>
    <n v="58187.499999999993"/>
    <n v="0.35"/>
    <s v="En ligne"/>
  </r>
  <r>
    <s v="Sports Direct"/>
    <n v="1185732"/>
    <d v="2021-01-09T00:00:00"/>
    <x v="3"/>
    <s v="Milieu ouest"/>
    <s v="Sud Dakota"/>
    <s v="Sioux Falls"/>
    <x v="1"/>
    <n v="35"/>
    <n v="275"/>
    <n v="96250"/>
    <n v="28875"/>
    <n v="0.3"/>
    <s v="En ligne"/>
  </r>
  <r>
    <s v="Sports Direct"/>
    <n v="1185732"/>
    <d v="2021-01-09T00:00:00"/>
    <x v="3"/>
    <s v="Milieu ouest"/>
    <s v="Sud Dakota"/>
    <s v="Sioux Falls"/>
    <x v="2"/>
    <n v="25.000000000000007"/>
    <n v="275"/>
    <n v="68750.000000000015"/>
    <n v="20625.000000000004"/>
    <n v="0.3"/>
    <s v="En ligne"/>
  </r>
  <r>
    <s v="Sports Direct"/>
    <n v="1185732"/>
    <d v="2021-01-09T00:00:00"/>
    <x v="3"/>
    <s v="Milieu ouest"/>
    <s v="Sud Dakota"/>
    <s v="Sioux Falls"/>
    <x v="3"/>
    <n v="30.000000000000004"/>
    <n v="125"/>
    <n v="37500.000000000007"/>
    <n v="11250.000000000002"/>
    <n v="0.3"/>
    <s v="En ligne"/>
  </r>
  <r>
    <s v="Sports Direct"/>
    <n v="1185732"/>
    <d v="2021-01-09T00:00:00"/>
    <x v="3"/>
    <s v="Milieu ouest"/>
    <s v="Sud Dakota"/>
    <s v="Sioux Falls"/>
    <x v="4"/>
    <n v="44.999999999999993"/>
    <n v="175"/>
    <n v="78749.999999999985"/>
    <n v="27562.499999999993"/>
    <n v="0.35"/>
    <s v="En ligne"/>
  </r>
  <r>
    <s v="Sports Direct"/>
    <n v="1185732"/>
    <d v="2021-01-09T00:00:00"/>
    <x v="3"/>
    <s v="Milieu ouest"/>
    <s v="Sud Dakota"/>
    <s v="Sioux Falls"/>
    <x v="5"/>
    <n v="35"/>
    <n v="275"/>
    <n v="96250"/>
    <n v="38500"/>
    <n v="0.4"/>
    <s v="En ligne"/>
  </r>
  <r>
    <s v="Sports Direct"/>
    <n v="1185732"/>
    <d v="2021-02-09T00:00:00"/>
    <x v="6"/>
    <s v="Milieu ouest"/>
    <s v="Sud Dakota"/>
    <s v="Sioux Falls"/>
    <x v="0"/>
    <n v="35"/>
    <n v="525"/>
    <n v="183750"/>
    <n v="64312.499999999993"/>
    <n v="0.35"/>
    <s v="En ligne"/>
  </r>
  <r>
    <s v="Sports Direct"/>
    <n v="1185732"/>
    <d v="2021-02-09T00:00:00"/>
    <x v="6"/>
    <s v="Milieu ouest"/>
    <s v="Sud Dakota"/>
    <s v="Sioux Falls"/>
    <x v="1"/>
    <n v="35"/>
    <n v="175"/>
    <n v="61250"/>
    <n v="18375"/>
    <n v="0.3"/>
    <s v="En ligne"/>
  </r>
  <r>
    <s v="Sports Direct"/>
    <n v="1185732"/>
    <d v="2021-02-09T00:00:00"/>
    <x v="6"/>
    <s v="Milieu ouest"/>
    <s v="Sud Dakota"/>
    <s v="Sioux Falls"/>
    <x v="2"/>
    <n v="25.000000000000007"/>
    <n v="225"/>
    <n v="56250.000000000015"/>
    <n v="16875.000000000004"/>
    <n v="0.3"/>
    <s v="En ligne"/>
  </r>
  <r>
    <s v="Sports Direct"/>
    <n v="1185732"/>
    <d v="2021-02-09T00:00:00"/>
    <x v="6"/>
    <s v="Milieu ouest"/>
    <s v="North Dakota"/>
    <s v="Fargo"/>
    <x v="3"/>
    <n v="30.000000000000004"/>
    <n v="100"/>
    <n v="30000.000000000004"/>
    <n v="9000"/>
    <n v="0.3"/>
    <s v="En ligne"/>
  </r>
  <r>
    <s v="Sports Direct"/>
    <n v="1185732"/>
    <d v="2021-02-09T00:00:00"/>
    <x v="6"/>
    <s v="Milieu ouest"/>
    <s v="North Dakota"/>
    <s v="Fargo"/>
    <x v="4"/>
    <n v="44.999999999999993"/>
    <n v="175"/>
    <n v="78749.999999999985"/>
    <n v="27562.499999999993"/>
    <n v="0.35"/>
    <s v="En ligne"/>
  </r>
  <r>
    <s v="Sports Direct"/>
    <n v="1185732"/>
    <d v="2021-02-09T00:00:00"/>
    <x v="6"/>
    <s v="Milieu ouest"/>
    <s v="North Dakota"/>
    <s v="Fargo"/>
    <x v="5"/>
    <n v="24.999999999999996"/>
    <n v="275"/>
    <n v="68749.999999999985"/>
    <n v="27499.999999999996"/>
    <n v="0.4"/>
    <s v="En ligne"/>
  </r>
  <r>
    <s v="Sports Direct"/>
    <n v="1185732"/>
    <d v="2021-03-08T00:00:00"/>
    <x v="5"/>
    <s v="Milieu ouest"/>
    <s v="North Dakota"/>
    <s v="Fargo"/>
    <x v="0"/>
    <n v="30.000000000000004"/>
    <n v="495"/>
    <n v="148500.00000000003"/>
    <n v="51975.000000000007"/>
    <n v="0.35"/>
    <s v="En ligne"/>
  </r>
  <r>
    <s v="Sports Direct"/>
    <n v="1185732"/>
    <d v="2021-03-08T00:00:00"/>
    <x v="5"/>
    <s v="Milieu ouest"/>
    <s v="North Dakota"/>
    <s v="Fargo"/>
    <x v="1"/>
    <n v="30.000000000000004"/>
    <n v="200"/>
    <n v="60000.000000000007"/>
    <n v="18000"/>
    <n v="0.3"/>
    <s v="En ligne"/>
  </r>
  <r>
    <s v="Sports Direct"/>
    <n v="1185732"/>
    <d v="2021-03-08T00:00:00"/>
    <x v="5"/>
    <s v="Milieu ouest"/>
    <s v="North Dakota"/>
    <s v="Fargo"/>
    <x v="2"/>
    <n v="20.000000000000004"/>
    <n v="225"/>
    <n v="45000.000000000007"/>
    <n v="13500.000000000002"/>
    <n v="0.3"/>
    <s v="En ligne"/>
  </r>
  <r>
    <s v="Sports Direct"/>
    <n v="1185732"/>
    <d v="2021-03-08T00:00:00"/>
    <x v="5"/>
    <s v="Milieu ouest"/>
    <s v="North Dakota"/>
    <s v="Fargo"/>
    <x v="3"/>
    <n v="24.999999999999996"/>
    <n v="75"/>
    <n v="18749.999999999996"/>
    <n v="5624.9999999999991"/>
    <n v="0.3"/>
    <s v="En ligne"/>
  </r>
  <r>
    <s v="Sports Direct"/>
    <n v="1185732"/>
    <d v="2021-03-08T00:00:00"/>
    <x v="5"/>
    <s v="Milieu ouest"/>
    <s v="North Dakota"/>
    <s v="Fargo"/>
    <x v="4"/>
    <n v="40"/>
    <n v="125"/>
    <n v="50000"/>
    <n v="17500"/>
    <n v="0.35"/>
    <s v="En ligne"/>
  </r>
  <r>
    <s v="Sports Direct"/>
    <n v="1185732"/>
    <d v="2021-03-08T00:00:00"/>
    <x v="5"/>
    <s v="Milieu ouest"/>
    <s v="North Dakota"/>
    <s v="Fargo"/>
    <x v="5"/>
    <n v="30.000000000000004"/>
    <n v="225"/>
    <n v="67500.000000000015"/>
    <n v="27000.000000000007"/>
    <n v="0.4"/>
    <s v="En ligne"/>
  </r>
  <r>
    <s v="Sports Direct"/>
    <n v="1185732"/>
    <d v="2021-04-09T00:00:00"/>
    <x v="2"/>
    <s v="Milieu ouest"/>
    <s v="North Dakota"/>
    <s v="Fargo"/>
    <x v="0"/>
    <n v="30.000000000000004"/>
    <n v="450"/>
    <n v="135000.00000000003"/>
    <n v="47250.000000000007"/>
    <n v="0.35"/>
    <s v="En ligne"/>
  </r>
  <r>
    <s v="Sports Direct"/>
    <n v="1185732"/>
    <d v="2021-04-09T00:00:00"/>
    <x v="2"/>
    <s v="Milieu ouest"/>
    <s v="North Dakota"/>
    <s v="Fargo"/>
    <x v="1"/>
    <n v="30.000000000000004"/>
    <n v="150"/>
    <n v="45000.000000000007"/>
    <n v="13500.000000000002"/>
    <n v="0.3"/>
    <s v="En ligne"/>
  </r>
  <r>
    <s v="Sports Direct"/>
    <n v="1185732"/>
    <d v="2021-04-09T00:00:00"/>
    <x v="2"/>
    <s v="Milieu ouest"/>
    <s v="North Dakota"/>
    <s v="Fargo"/>
    <x v="2"/>
    <n v="20.000000000000004"/>
    <n v="150"/>
    <n v="30000.000000000004"/>
    <n v="9000"/>
    <n v="0.3"/>
    <s v="En ligne"/>
  </r>
  <r>
    <s v="Sports Direct"/>
    <n v="1185732"/>
    <d v="2021-04-09T00:00:00"/>
    <x v="2"/>
    <s v="Milieu ouest"/>
    <s v="North Dakota"/>
    <s v="Fargo"/>
    <x v="3"/>
    <n v="24.999999999999996"/>
    <n v="75"/>
    <n v="18749.999999999996"/>
    <n v="5624.9999999999991"/>
    <n v="0.3"/>
    <s v="En ligne"/>
  </r>
  <r>
    <s v="Sports Direct"/>
    <n v="1185732"/>
    <d v="2021-04-09T00:00:00"/>
    <x v="2"/>
    <s v="Milieu ouest"/>
    <s v="North Dakota"/>
    <s v="Fargo"/>
    <x v="4"/>
    <n v="60"/>
    <n v="100"/>
    <n v="60000"/>
    <n v="21000"/>
    <n v="0.35"/>
    <s v="En magasin"/>
  </r>
  <r>
    <s v="Sports Direct"/>
    <n v="1185732"/>
    <d v="2021-04-09T00:00:00"/>
    <x v="2"/>
    <s v="Milieu ouest"/>
    <s v="North Dakota"/>
    <s v="Fargo"/>
    <x v="5"/>
    <n v="50"/>
    <n v="225"/>
    <n v="112500"/>
    <n v="45000"/>
    <n v="0.4"/>
    <s v="En magasin"/>
  </r>
  <r>
    <s v="Sports Direct"/>
    <n v="1185732"/>
    <d v="2021-05-10T00:00:00"/>
    <x v="5"/>
    <s v="Milieu ouest"/>
    <s v="North Dakota"/>
    <s v="Fargo"/>
    <x v="0"/>
    <n v="60"/>
    <n v="495"/>
    <n v="297000"/>
    <n v="103950"/>
    <n v="0.35"/>
    <s v="En magasin"/>
  </r>
  <r>
    <s v="Sports Direct"/>
    <n v="1185732"/>
    <d v="2021-05-10T00:00:00"/>
    <x v="5"/>
    <s v="Milieu ouest"/>
    <s v="North Dakota"/>
    <s v="Fargo"/>
    <x v="1"/>
    <n v="45"/>
    <n v="200"/>
    <n v="90000"/>
    <n v="27000"/>
    <n v="0.3"/>
    <s v="En magasin"/>
  </r>
  <r>
    <s v="Sports Direct"/>
    <n v="1185732"/>
    <d v="2021-05-10T00:00:00"/>
    <x v="5"/>
    <s v="Milieu ouest"/>
    <s v="North Dakota"/>
    <s v="Fargo"/>
    <x v="2"/>
    <n v="40"/>
    <n v="175"/>
    <n v="70000"/>
    <n v="21000"/>
    <n v="0.3"/>
    <s v="En magasin"/>
  </r>
  <r>
    <s v="Sports Direct"/>
    <n v="1185732"/>
    <d v="2021-05-10T00:00:00"/>
    <x v="5"/>
    <s v="Milieu ouest"/>
    <s v="North Dakota"/>
    <s v="Fargo"/>
    <x v="3"/>
    <n v="40"/>
    <n v="100"/>
    <n v="40000"/>
    <n v="12000"/>
    <n v="0.3"/>
    <s v="En magasin"/>
  </r>
  <r>
    <s v="Sports Direct"/>
    <n v="1185732"/>
    <d v="2021-05-10T00:00:00"/>
    <x v="5"/>
    <s v="Milieu ouest"/>
    <s v="North Dakota"/>
    <s v="Fargo"/>
    <x v="4"/>
    <n v="49.999999999999993"/>
    <n v="125"/>
    <n v="62499.999999999993"/>
    <n v="21874.999999999996"/>
    <n v="0.35"/>
    <s v="En magasin"/>
  </r>
  <r>
    <s v="Sports Direct"/>
    <n v="1185732"/>
    <d v="2021-05-10T00:00:00"/>
    <x v="5"/>
    <s v="Milieu ouest"/>
    <s v="North Dakota"/>
    <s v="Fargo"/>
    <x v="5"/>
    <n v="54.999999999999993"/>
    <n v="250"/>
    <n v="137499.99999999997"/>
    <n v="54999.999999999993"/>
    <n v="0.4"/>
    <s v="En magasin"/>
  </r>
  <r>
    <s v="Sports Direct"/>
    <n v="1185732"/>
    <d v="2021-06-09T00:00:00"/>
    <x v="0"/>
    <s v="Milieu ouest"/>
    <s v="North Dakota"/>
    <s v="Fargo"/>
    <x v="0"/>
    <n v="40"/>
    <n v="500"/>
    <n v="200000"/>
    <n v="70000"/>
    <n v="0.35"/>
    <s v="En magasin"/>
  </r>
  <r>
    <s v="Sports Direct"/>
    <n v="1185732"/>
    <d v="2021-06-09T00:00:00"/>
    <x v="0"/>
    <s v="Milieu ouest"/>
    <s v="North Dakota"/>
    <s v="Fargo"/>
    <x v="1"/>
    <n v="35.000000000000007"/>
    <n v="250"/>
    <n v="87500.000000000015"/>
    <n v="26250.000000000004"/>
    <n v="0.3"/>
    <s v="En magasin"/>
  </r>
  <r>
    <s v="Sports Direct"/>
    <n v="1185732"/>
    <d v="2021-06-09T00:00:00"/>
    <x v="0"/>
    <s v="Milieu ouest"/>
    <s v="North Dakota"/>
    <s v="Fargo"/>
    <x v="2"/>
    <n v="30.000000000000004"/>
    <n v="200"/>
    <n v="60000.000000000007"/>
    <n v="18000"/>
    <n v="0.3"/>
    <s v="En magasin"/>
  </r>
  <r>
    <s v="Sports Direct"/>
    <n v="1185732"/>
    <d v="2021-06-09T00:00:00"/>
    <x v="0"/>
    <s v="Milieu ouest"/>
    <s v="North Dakota"/>
    <s v="Fargo"/>
    <x v="3"/>
    <n v="30.000000000000004"/>
    <n v="175"/>
    <n v="52500.000000000007"/>
    <n v="15750.000000000002"/>
    <n v="0.3"/>
    <s v="En magasin"/>
  </r>
  <r>
    <s v="Sports Direct"/>
    <n v="1185732"/>
    <d v="2021-06-09T00:00:00"/>
    <x v="0"/>
    <s v="Milieu ouest"/>
    <s v="North Dakota"/>
    <s v="Fargo"/>
    <x v="4"/>
    <n v="40"/>
    <n v="175"/>
    <n v="70000"/>
    <n v="24500"/>
    <n v="0.35"/>
    <s v="En magasin"/>
  </r>
  <r>
    <s v="Sports Direct"/>
    <n v="1185732"/>
    <d v="2021-06-09T00:00:00"/>
    <x v="0"/>
    <s v="Milieu ouest"/>
    <s v="North Dakota"/>
    <s v="Fargo"/>
    <x v="5"/>
    <n v="55.000000000000007"/>
    <n v="325"/>
    <n v="178750.00000000003"/>
    <n v="71500.000000000015"/>
    <n v="0.4"/>
    <s v="En magasin"/>
  </r>
  <r>
    <s v="Sports Direct"/>
    <n v="1185732"/>
    <d v="2021-07-08T00:00:00"/>
    <x v="1"/>
    <s v="Milieu ouest"/>
    <s v="North Dakota"/>
    <s v="Fargo"/>
    <x v="0"/>
    <n v="50"/>
    <n v="550"/>
    <n v="275000"/>
    <n v="96250"/>
    <n v="0.35"/>
    <s v="En magasin"/>
  </r>
  <r>
    <s v="Sports Direct"/>
    <n v="1185732"/>
    <d v="2021-07-08T00:00:00"/>
    <x v="1"/>
    <s v="Milieu ouest"/>
    <s v="North Dakota"/>
    <s v="Fargo"/>
    <x v="1"/>
    <n v="45.000000000000007"/>
    <n v="300"/>
    <n v="135000.00000000003"/>
    <n v="40500.000000000007"/>
    <n v="0.3"/>
    <s v="En magasin"/>
  </r>
  <r>
    <s v="Sports Direct"/>
    <n v="1185732"/>
    <d v="2021-07-08T00:00:00"/>
    <x v="1"/>
    <s v="Milieu ouest"/>
    <s v="North Dakota"/>
    <s v="Fargo"/>
    <x v="2"/>
    <n v="40"/>
    <n v="225"/>
    <n v="90000"/>
    <n v="27000"/>
    <n v="0.3"/>
    <s v="En magasin"/>
  </r>
  <r>
    <s v="Sports Direct"/>
    <n v="1185732"/>
    <d v="2021-07-08T00:00:00"/>
    <x v="1"/>
    <s v="Milieu ouest"/>
    <s v="North Dakota"/>
    <s v="Fargo"/>
    <x v="3"/>
    <n v="40"/>
    <n v="175"/>
    <n v="70000"/>
    <n v="21000"/>
    <n v="0.3"/>
    <s v="En magasin"/>
  </r>
  <r>
    <s v="Sports Direct"/>
    <n v="1185732"/>
    <d v="2021-07-08T00:00:00"/>
    <x v="1"/>
    <s v="Milieu ouest"/>
    <s v="North Dakota"/>
    <s v="Fargo"/>
    <x v="4"/>
    <n v="50"/>
    <n v="200"/>
    <n v="100000"/>
    <n v="35000"/>
    <n v="0.35"/>
    <s v="En magasin"/>
  </r>
  <r>
    <s v="Sports Direct"/>
    <n v="1185732"/>
    <d v="2021-07-08T00:00:00"/>
    <x v="1"/>
    <s v="Milieu ouest"/>
    <s v="North Dakota"/>
    <s v="Fargo"/>
    <x v="5"/>
    <n v="55.000000000000007"/>
    <n v="375"/>
    <n v="206250.00000000003"/>
    <n v="82500.000000000015"/>
    <n v="0.4"/>
    <s v="En magasin"/>
  </r>
  <r>
    <s v="Sports Direct"/>
    <n v="1185732"/>
    <d v="2021-08-09T00:00:00"/>
    <x v="5"/>
    <s v="Milieu ouest"/>
    <s v="North Dakota"/>
    <s v="Fargo"/>
    <x v="0"/>
    <n v="50"/>
    <n v="525"/>
    <n v="262500"/>
    <n v="91875"/>
    <n v="0.35"/>
    <s v="En magasin"/>
  </r>
  <r>
    <s v="Sports Direct"/>
    <n v="1185732"/>
    <d v="2021-08-09T00:00:00"/>
    <x v="5"/>
    <s v="Milieu ouest"/>
    <s v="North Dakota"/>
    <s v="Fargo"/>
    <x v="1"/>
    <n v="45.000000000000007"/>
    <n v="300"/>
    <n v="135000.00000000003"/>
    <n v="40500.000000000007"/>
    <n v="0.3"/>
    <s v="En magasin"/>
  </r>
  <r>
    <s v="Sports Direct"/>
    <n v="1185732"/>
    <d v="2021-08-09T00:00:00"/>
    <x v="5"/>
    <s v="Milieu ouest"/>
    <s v="North Dakota"/>
    <s v="Fargo"/>
    <x v="2"/>
    <n v="40"/>
    <n v="225"/>
    <n v="90000"/>
    <n v="27000"/>
    <n v="0.3"/>
    <s v="En magasin"/>
  </r>
  <r>
    <s v="Sports Direct"/>
    <n v="1185732"/>
    <d v="2021-08-09T00:00:00"/>
    <x v="5"/>
    <s v="Milieu ouest"/>
    <s v="North Dakota"/>
    <s v="Fargo"/>
    <x v="3"/>
    <n v="40"/>
    <n v="200"/>
    <n v="80000"/>
    <n v="24000"/>
    <n v="0.3"/>
    <s v="En magasin"/>
  </r>
  <r>
    <s v="Sports Direct"/>
    <n v="1185732"/>
    <d v="2021-08-09T00:00:00"/>
    <x v="5"/>
    <s v="Milieu ouest"/>
    <s v="North Dakota"/>
    <s v="Fargo"/>
    <x v="4"/>
    <n v="50"/>
    <n v="175"/>
    <n v="87500"/>
    <n v="30624.999999999996"/>
    <n v="0.35"/>
    <s v="En magasin"/>
  </r>
  <r>
    <s v="Sports Direct"/>
    <n v="1185732"/>
    <d v="2021-08-09T00:00:00"/>
    <x v="5"/>
    <s v="Milieu ouest"/>
    <s v="North Dakota"/>
    <s v="Fargo"/>
    <x v="5"/>
    <n v="55.000000000000007"/>
    <n v="350"/>
    <n v="192500.00000000003"/>
    <n v="77000.000000000015"/>
    <n v="0.4"/>
    <s v="En magasin"/>
  </r>
  <r>
    <s v="Sports Direct"/>
    <n v="1185732"/>
    <d v="2021-09-10T00:00:00"/>
    <x v="2"/>
    <s v="Milieu ouest"/>
    <s v="North Dakota"/>
    <s v="Fargo"/>
    <x v="0"/>
    <n v="40"/>
    <n v="475"/>
    <n v="190000"/>
    <n v="66500"/>
    <n v="0.35"/>
    <s v="En magasin"/>
  </r>
  <r>
    <s v="Sports Direct"/>
    <n v="1185732"/>
    <d v="2021-09-10T00:00:00"/>
    <x v="2"/>
    <s v="Milieu ouest"/>
    <s v="North Dakota"/>
    <s v="Fargo"/>
    <x v="1"/>
    <n v="35.000000000000007"/>
    <n v="275"/>
    <n v="96250.000000000015"/>
    <n v="28875.000000000004"/>
    <n v="0.3"/>
    <s v="En magasin"/>
  </r>
  <r>
    <s v="Sports Direct"/>
    <n v="1185732"/>
    <d v="2021-09-10T00:00:00"/>
    <x v="2"/>
    <s v="Milieu ouest"/>
    <s v="North Dakota"/>
    <s v="Fargo"/>
    <x v="2"/>
    <n v="30.000000000000004"/>
    <n v="175"/>
    <n v="52500.000000000007"/>
    <n v="15750.000000000002"/>
    <n v="0.3"/>
    <s v="En magasin"/>
  </r>
  <r>
    <s v="Sports Direct"/>
    <n v="1185732"/>
    <d v="2021-09-10T00:00:00"/>
    <x v="2"/>
    <s v="Milieu ouest"/>
    <s v="North Dakota"/>
    <s v="Fargo"/>
    <x v="3"/>
    <n v="30.000000000000004"/>
    <n v="150"/>
    <n v="45000.000000000007"/>
    <n v="13500.000000000002"/>
    <n v="0.3"/>
    <s v="En magasin"/>
  </r>
  <r>
    <s v="Sports Direct"/>
    <n v="1185732"/>
    <d v="2021-09-10T00:00:00"/>
    <x v="2"/>
    <s v="Milieu ouest"/>
    <s v="North Dakota"/>
    <s v="Fargo"/>
    <x v="4"/>
    <n v="40"/>
    <n v="150"/>
    <n v="60000"/>
    <n v="21000"/>
    <n v="0.35"/>
    <s v="En magasin"/>
  </r>
  <r>
    <s v="Sports Direct"/>
    <n v="1185732"/>
    <d v="2021-09-10T00:00:00"/>
    <x v="2"/>
    <s v="Milieu ouest"/>
    <s v="North Dakota"/>
    <s v="Fargo"/>
    <x v="5"/>
    <n v="45"/>
    <n v="225"/>
    <n v="101250"/>
    <n v="40500"/>
    <n v="0.4"/>
    <s v="En magasin"/>
  </r>
  <r>
    <s v="Sports Direct"/>
    <n v="1185732"/>
    <d v="2021-10-09T00:00:00"/>
    <x v="3"/>
    <s v="Milieu ouest"/>
    <s v="North Dakota"/>
    <s v="Fargo"/>
    <x v="0"/>
    <n v="49.999999999999993"/>
    <n v="400"/>
    <n v="199999.99999999997"/>
    <n v="69999.999999999985"/>
    <n v="0.35"/>
    <s v="En magasin"/>
  </r>
  <r>
    <s v="Sports Direct"/>
    <n v="1185732"/>
    <d v="2021-10-09T00:00:00"/>
    <x v="3"/>
    <s v="Milieu ouest"/>
    <s v="North Dakota"/>
    <s v="Fargo"/>
    <x v="1"/>
    <n v="40"/>
    <n v="250"/>
    <n v="100000"/>
    <n v="30000"/>
    <n v="0.3"/>
    <s v="En magasin"/>
  </r>
  <r>
    <s v="Sports Direct"/>
    <n v="1185732"/>
    <d v="2021-10-09T00:00:00"/>
    <x v="3"/>
    <s v="Milieu ouest"/>
    <s v="North Dakota"/>
    <s v="Fargo"/>
    <x v="2"/>
    <n v="40"/>
    <n v="150"/>
    <n v="60000"/>
    <n v="18000"/>
    <n v="0.3"/>
    <s v="En magasin"/>
  </r>
  <r>
    <s v="Sports Direct"/>
    <n v="1185732"/>
    <d v="2021-10-09T00:00:00"/>
    <x v="3"/>
    <s v="Milieu ouest"/>
    <s v="North Dakota"/>
    <s v="Fargo"/>
    <x v="3"/>
    <n v="40"/>
    <n v="125"/>
    <n v="50000"/>
    <n v="15000"/>
    <n v="0.3"/>
    <s v="En magasin"/>
  </r>
  <r>
    <s v="Sports Direct"/>
    <n v="1185732"/>
    <d v="2021-10-09T00:00:00"/>
    <x v="3"/>
    <s v="Milieu ouest"/>
    <s v="North Dakota"/>
    <s v="Fargo"/>
    <x v="4"/>
    <n v="49.999999999999993"/>
    <n v="125"/>
    <n v="62499.999999999993"/>
    <n v="21874.999999999996"/>
    <n v="0.35"/>
    <s v="En magasin"/>
  </r>
  <r>
    <s v="Foot Locker"/>
    <n v="1185732"/>
    <d v="2021-10-09T00:00:00"/>
    <x v="3"/>
    <s v="Milieu ouest"/>
    <s v="North Dakota"/>
    <s v="Fargo"/>
    <x v="5"/>
    <n v="54.999999999999986"/>
    <n v="250"/>
    <n v="137499.99999999997"/>
    <n v="54999.999999999993"/>
    <n v="0.4"/>
    <s v="En magasin"/>
  </r>
  <r>
    <s v="Foot Locker"/>
    <n v="1185732"/>
    <d v="2021-11-09T00:00:00"/>
    <x v="6"/>
    <s v="Milieu ouest"/>
    <s v="North Dakota"/>
    <s v="Fargo"/>
    <x v="0"/>
    <n v="49.999999999999993"/>
    <n v="400"/>
    <n v="199999.99999999997"/>
    <n v="69999.999999999985"/>
    <n v="0.35"/>
    <s v="En magasin"/>
  </r>
  <r>
    <s v="Foot Locker"/>
    <n v="1185732"/>
    <d v="2021-11-09T00:00:00"/>
    <x v="6"/>
    <s v="Milieu ouest"/>
    <s v="North Dakota"/>
    <s v="Fargo"/>
    <x v="1"/>
    <n v="40"/>
    <n v="250"/>
    <n v="100000"/>
    <n v="30000"/>
    <n v="0.3"/>
    <s v="En magasin"/>
  </r>
  <r>
    <s v="Foot Locker"/>
    <n v="1185732"/>
    <d v="2021-11-09T00:00:00"/>
    <x v="6"/>
    <s v="Milieu ouest"/>
    <s v="North Dakota"/>
    <s v="Fargo"/>
    <x v="2"/>
    <n v="40"/>
    <n v="195"/>
    <n v="78000"/>
    <n v="23400"/>
    <n v="0.3"/>
    <s v="En magasin"/>
  </r>
  <r>
    <s v="Foot Locker"/>
    <n v="1185732"/>
    <d v="2021-11-09T00:00:00"/>
    <x v="6"/>
    <s v="Milieu ouest"/>
    <s v="North Dakota"/>
    <s v="Fargo"/>
    <x v="3"/>
    <n v="40"/>
    <n v="175"/>
    <n v="70000"/>
    <n v="21000"/>
    <n v="0.3"/>
    <s v="En magasin"/>
  </r>
  <r>
    <s v="Foot Locker"/>
    <n v="1185732"/>
    <d v="2021-11-09T00:00:00"/>
    <x v="6"/>
    <s v="Milieu ouest"/>
    <s v="North Dakota"/>
    <s v="Fargo"/>
    <x v="4"/>
    <n v="60"/>
    <n v="150"/>
    <n v="90000"/>
    <n v="31499.999999999996"/>
    <n v="0.35"/>
    <s v="En magasin"/>
  </r>
  <r>
    <s v="Foot Locker"/>
    <n v="1185732"/>
    <d v="2021-11-09T00:00:00"/>
    <x v="6"/>
    <s v="Milieu ouest"/>
    <s v="North Dakota"/>
    <s v="Fargo"/>
    <x v="5"/>
    <n v="64.999999999999986"/>
    <n v="250"/>
    <n v="162499.99999999997"/>
    <n v="64999.999999999993"/>
    <n v="0.4"/>
    <s v="En magasin"/>
  </r>
  <r>
    <s v="Foot Locker"/>
    <n v="1185732"/>
    <d v="2021-12-08T00:00:00"/>
    <x v="0"/>
    <s v="Milieu ouest"/>
    <s v="North Dakota"/>
    <s v="Fargo"/>
    <x v="0"/>
    <n v="60"/>
    <n v="500"/>
    <n v="300000"/>
    <n v="105000"/>
    <n v="0.35"/>
    <s v="En magasin"/>
  </r>
  <r>
    <s v="Foot Locker"/>
    <n v="1185732"/>
    <d v="2021-12-08T00:00:00"/>
    <x v="0"/>
    <s v="Milieu ouest"/>
    <s v="North Dakota"/>
    <s v="Fargo"/>
    <x v="1"/>
    <n v="50"/>
    <n v="300"/>
    <n v="150000"/>
    <n v="45000"/>
    <n v="0.3"/>
    <s v="En magasin"/>
  </r>
  <r>
    <s v="Foot Locker"/>
    <n v="1185732"/>
    <d v="2021-12-08T00:00:00"/>
    <x v="0"/>
    <s v="Milieu ouest"/>
    <s v="North Dakota"/>
    <s v="Fargo"/>
    <x v="2"/>
    <n v="50"/>
    <n v="250"/>
    <n v="125000"/>
    <n v="37500"/>
    <n v="0.3"/>
    <s v="En magasin"/>
  </r>
  <r>
    <s v="Foot Locker"/>
    <n v="1185732"/>
    <d v="2021-12-08T00:00:00"/>
    <x v="0"/>
    <s v="Milieu ouest"/>
    <s v="North Dakota"/>
    <s v="Fargo"/>
    <x v="3"/>
    <n v="50"/>
    <n v="200"/>
    <n v="100000"/>
    <n v="30000"/>
    <n v="0.3"/>
    <s v="En magasin"/>
  </r>
  <r>
    <s v="Foot Locker"/>
    <n v="1185732"/>
    <d v="2021-12-08T00:00:00"/>
    <x v="0"/>
    <s v="Milieu ouest"/>
    <s v="North Dakota"/>
    <s v="Fargo"/>
    <x v="4"/>
    <n v="60"/>
    <n v="200"/>
    <n v="120000"/>
    <n v="42000"/>
    <n v="0.35"/>
    <s v="En magasin"/>
  </r>
  <r>
    <s v="Foot Locker"/>
    <n v="1185732"/>
    <d v="2021-12-08T00:00:00"/>
    <x v="0"/>
    <s v="Milieu ouest"/>
    <s v="North Dakota"/>
    <s v="Fargo"/>
    <x v="5"/>
    <n v="64.999999999999986"/>
    <n v="300"/>
    <n v="194999.99999999997"/>
    <n v="77999.999999999985"/>
    <n v="0.4"/>
    <s v="En magasin"/>
  </r>
  <r>
    <s v="Foot Locker"/>
    <n v="1185732"/>
    <d v="2021-01-06T00:00:00"/>
    <x v="0"/>
    <s v="Milieu ouest"/>
    <s v="North Dakota"/>
    <s v="Fargo"/>
    <x v="0"/>
    <n v="30.000000000000004"/>
    <n v="450"/>
    <n v="135000.00000000003"/>
    <n v="40500.000000000007"/>
    <n v="0.3"/>
    <s v="En magasin"/>
  </r>
  <r>
    <s v="Foot Locker"/>
    <n v="1185732"/>
    <d v="2021-01-06T00:00:00"/>
    <x v="0"/>
    <s v="Milieu ouest"/>
    <s v="North Dakota"/>
    <s v="Fargo"/>
    <x v="1"/>
    <n v="30.000000000000004"/>
    <n v="250"/>
    <n v="75000.000000000015"/>
    <n v="26250.000000000004"/>
    <n v="0.35"/>
    <s v="En magasin"/>
  </r>
  <r>
    <s v="Foot Locker"/>
    <n v="1185732"/>
    <d v="2021-01-06T00:00:00"/>
    <x v="0"/>
    <s v="Milieu ouest"/>
    <s v="North Dakota"/>
    <s v="Fargo"/>
    <x v="2"/>
    <n v="20.000000000000007"/>
    <n v="250"/>
    <n v="50000.000000000015"/>
    <n v="15000.000000000004"/>
    <n v="0.3"/>
    <s v="En magasin"/>
  </r>
  <r>
    <s v="Foot Locker"/>
    <n v="1185732"/>
    <d v="2021-01-06T00:00:00"/>
    <x v="0"/>
    <s v="Milieu ouest"/>
    <s v="North Dakota"/>
    <s v="Fargo"/>
    <x v="3"/>
    <n v="25.000000000000007"/>
    <n v="100"/>
    <n v="25000.000000000007"/>
    <n v="7500.0000000000018"/>
    <n v="0.3"/>
    <s v="En magasin"/>
  </r>
  <r>
    <s v="Foot Locker"/>
    <n v="1185732"/>
    <d v="2021-01-06T00:00:00"/>
    <x v="0"/>
    <s v="Milieu ouest"/>
    <s v="North Dakota"/>
    <s v="Fargo"/>
    <x v="4"/>
    <n v="40"/>
    <n v="150"/>
    <n v="60000"/>
    <n v="30000"/>
    <n v="0.5"/>
    <s v="En magasin"/>
  </r>
  <r>
    <s v="Foot Locker"/>
    <n v="1185732"/>
    <d v="2021-01-06T00:00:00"/>
    <x v="0"/>
    <s v="Milieu ouest"/>
    <s v="North Dakota"/>
    <s v="Fargo"/>
    <x v="5"/>
    <n v="30.000000000000004"/>
    <n v="250"/>
    <n v="75000.000000000015"/>
    <n v="30000.000000000007"/>
    <n v="0.4"/>
    <s v="En magasin"/>
  </r>
  <r>
    <s v="Foot Locker"/>
    <n v="1185732"/>
    <d v="2021-02-06T00:00:00"/>
    <x v="3"/>
    <s v="Milieu ouest"/>
    <s v="North Dakota"/>
    <s v="Fargo"/>
    <x v="0"/>
    <n v="30.000000000000004"/>
    <n v="500"/>
    <n v="150000.00000000003"/>
    <n v="45000.000000000007"/>
    <n v="0.3"/>
    <s v="En magasin"/>
  </r>
  <r>
    <s v="Foot Locker"/>
    <n v="1185732"/>
    <d v="2021-02-06T00:00:00"/>
    <x v="3"/>
    <s v="Milieu ouest"/>
    <s v="North Dakota"/>
    <s v="Fargo"/>
    <x v="1"/>
    <n v="30.000000000000004"/>
    <n v="150"/>
    <n v="45000.000000000007"/>
    <n v="15750.000000000002"/>
    <n v="0.35"/>
    <s v="En magasin"/>
  </r>
  <r>
    <s v="Foot Locker"/>
    <n v="1185732"/>
    <d v="2021-02-06T00:00:00"/>
    <x v="3"/>
    <s v="Milieu ouest"/>
    <s v="North Dakota"/>
    <s v="Fargo"/>
    <x v="2"/>
    <n v="20.000000000000007"/>
    <n v="200"/>
    <n v="40000.000000000015"/>
    <n v="12000.000000000004"/>
    <n v="0.3"/>
    <s v="En magasin"/>
  </r>
  <r>
    <s v="Foot Locker"/>
    <n v="1185732"/>
    <d v="2021-02-06T00:00:00"/>
    <x v="3"/>
    <s v="Milieu ouest"/>
    <s v="Iowa"/>
    <s v="Des Moines"/>
    <x v="3"/>
    <n v="25.000000000000007"/>
    <n v="75"/>
    <n v="18750.000000000004"/>
    <n v="5625.0000000000009"/>
    <n v="0.3"/>
    <s v="En magasin"/>
  </r>
  <r>
    <s v="Foot Locker"/>
    <n v="1185732"/>
    <d v="2021-02-06T00:00:00"/>
    <x v="3"/>
    <s v="Milieu ouest"/>
    <s v="Iowa"/>
    <s v="Des Moines"/>
    <x v="4"/>
    <n v="40"/>
    <n v="150"/>
    <n v="60000"/>
    <n v="30000"/>
    <n v="0.5"/>
    <s v="En magasin"/>
  </r>
  <r>
    <s v="Foot Locker"/>
    <n v="1185732"/>
    <d v="2021-02-06T00:00:00"/>
    <x v="3"/>
    <s v="Milieu ouest"/>
    <s v="Iowa"/>
    <s v="Des Moines"/>
    <x v="5"/>
    <n v="14.999999999999996"/>
    <n v="250"/>
    <n v="37499.999999999993"/>
    <n v="14999.999999999998"/>
    <n v="0.4"/>
    <s v="En magasin"/>
  </r>
  <r>
    <s v="Foot Locker"/>
    <n v="1185732"/>
    <d v="2021-03-05T00:00:00"/>
    <x v="2"/>
    <s v="Milieu ouest"/>
    <s v="Iowa"/>
    <s v="Des Moines"/>
    <x v="0"/>
    <n v="20.000000000000004"/>
    <n v="470"/>
    <n v="94000.000000000015"/>
    <n v="28200.000000000004"/>
    <n v="0.3"/>
    <s v="En magasin"/>
  </r>
  <r>
    <s v="Foot Locker"/>
    <n v="1185732"/>
    <d v="2021-03-05T00:00:00"/>
    <x v="2"/>
    <s v="Milieu ouest"/>
    <s v="Iowa"/>
    <s v="Des Moines"/>
    <x v="1"/>
    <n v="20.000000000000004"/>
    <n v="175"/>
    <n v="35000.000000000007"/>
    <n v="12250.000000000002"/>
    <n v="0.35"/>
    <s v="En magasin"/>
  </r>
  <r>
    <s v="Foot Locker"/>
    <n v="1185732"/>
    <d v="2021-03-05T00:00:00"/>
    <x v="2"/>
    <s v="Milieu ouest"/>
    <s v="Iowa"/>
    <s v="Des Moines"/>
    <x v="2"/>
    <n v="10.000000000000004"/>
    <n v="225"/>
    <n v="22500.000000000007"/>
    <n v="6750.0000000000018"/>
    <n v="0.3"/>
    <s v="En magasin"/>
  </r>
  <r>
    <s v="Foot Locker"/>
    <n v="1185732"/>
    <d v="2021-03-05T00:00:00"/>
    <x v="2"/>
    <s v="Milieu ouest"/>
    <s v="Iowa"/>
    <s v="Des Moines"/>
    <x v="3"/>
    <n v="14.999999999999996"/>
    <n v="100"/>
    <n v="14999.999999999996"/>
    <n v="4499.9999999999991"/>
    <n v="0.3"/>
    <s v="En magasin"/>
  </r>
  <r>
    <s v="Foot Locker"/>
    <n v="1185732"/>
    <d v="2021-03-05T00:00:00"/>
    <x v="2"/>
    <s v="Milieu ouest"/>
    <s v="Iowa"/>
    <s v="Des Moines"/>
    <x v="4"/>
    <n v="30.000000000000004"/>
    <n v="150"/>
    <n v="45000.000000000007"/>
    <n v="22500.000000000004"/>
    <n v="0.5"/>
    <s v="En magasin"/>
  </r>
  <r>
    <s v="Foot Locker"/>
    <n v="1185732"/>
    <d v="2021-03-05T00:00:00"/>
    <x v="2"/>
    <s v="Milieu ouest"/>
    <s v="Iowa"/>
    <s v="Des Moines"/>
    <x v="5"/>
    <n v="20.000000000000004"/>
    <n v="250"/>
    <n v="50000.000000000007"/>
    <n v="20000.000000000004"/>
    <n v="0.4"/>
    <s v="En magasin"/>
  </r>
  <r>
    <s v="Foot Locker"/>
    <n v="1185732"/>
    <d v="2021-04-06T00:00:00"/>
    <x v="6"/>
    <s v="Milieu ouest"/>
    <s v="Iowa"/>
    <s v="Des Moines"/>
    <x v="0"/>
    <n v="20.000000000000004"/>
    <n v="475"/>
    <n v="95000.000000000015"/>
    <n v="28500.000000000004"/>
    <n v="0.3"/>
    <s v="En magasin"/>
  </r>
  <r>
    <s v="Foot Locker"/>
    <n v="1185732"/>
    <d v="2021-04-06T00:00:00"/>
    <x v="6"/>
    <s v="Milieu ouest"/>
    <s v="Iowa"/>
    <s v="Des Moines"/>
    <x v="1"/>
    <n v="20.000000000000004"/>
    <n v="175"/>
    <n v="35000.000000000007"/>
    <n v="12250.000000000002"/>
    <n v="0.35"/>
    <s v="En magasin"/>
  </r>
  <r>
    <s v="Foot Locker"/>
    <n v="1185732"/>
    <d v="2021-04-06T00:00:00"/>
    <x v="6"/>
    <s v="Milieu ouest"/>
    <s v="Iowa"/>
    <s v="Des Moines"/>
    <x v="2"/>
    <n v="10.000000000000004"/>
    <n v="175"/>
    <n v="17500.000000000007"/>
    <n v="5250.0000000000018"/>
    <n v="0.3"/>
    <s v="En magasin"/>
  </r>
  <r>
    <s v="Foot Locker"/>
    <n v="1185732"/>
    <d v="2021-04-06T00:00:00"/>
    <x v="6"/>
    <s v="Milieu ouest"/>
    <s v="Iowa"/>
    <s v="Des Moines"/>
    <x v="3"/>
    <n v="14.999999999999996"/>
    <n v="100"/>
    <n v="14999.999999999996"/>
    <n v="4499.9999999999991"/>
    <n v="0.3"/>
    <s v="En magasin"/>
  </r>
  <r>
    <s v="Foot Locker"/>
    <n v="1185732"/>
    <d v="2021-04-06T00:00:00"/>
    <x v="6"/>
    <s v="Milieu ouest"/>
    <s v="Iowa"/>
    <s v="Des Moines"/>
    <x v="4"/>
    <n v="60"/>
    <n v="125"/>
    <n v="75000"/>
    <n v="37500"/>
    <n v="0.5"/>
    <s v="En magasin"/>
  </r>
  <r>
    <s v="Foot Locker"/>
    <n v="1185732"/>
    <d v="2021-04-06T00:00:00"/>
    <x v="6"/>
    <s v="Milieu ouest"/>
    <s v="Iowa"/>
    <s v="Des Moines"/>
    <x v="5"/>
    <n v="50"/>
    <n v="250"/>
    <n v="125000"/>
    <n v="50000"/>
    <n v="0.4"/>
    <s v="En magasin"/>
  </r>
  <r>
    <s v="Foot Locker"/>
    <n v="1185732"/>
    <d v="2021-05-07T00:00:00"/>
    <x v="2"/>
    <s v="Milieu ouest"/>
    <s v="Iowa"/>
    <s v="Des Moines"/>
    <x v="0"/>
    <n v="60"/>
    <n v="520"/>
    <n v="312000"/>
    <n v="93600"/>
    <n v="0.3"/>
    <s v="En magasin"/>
  </r>
  <r>
    <s v="Foot Locker"/>
    <n v="1185732"/>
    <d v="2021-05-07T00:00:00"/>
    <x v="2"/>
    <s v="Milieu ouest"/>
    <s v="Iowa"/>
    <s v="Des Moines"/>
    <x v="1"/>
    <n v="40"/>
    <n v="225"/>
    <n v="90000"/>
    <n v="31499.999999999996"/>
    <n v="0.35"/>
    <s v="En magasin"/>
  </r>
  <r>
    <s v="Foot Locker"/>
    <n v="1185732"/>
    <d v="2021-05-07T00:00:00"/>
    <x v="2"/>
    <s v="Milieu ouest"/>
    <s v="Iowa"/>
    <s v="Des Moines"/>
    <x v="2"/>
    <n v="35"/>
    <n v="200"/>
    <n v="70000"/>
    <n v="21000"/>
    <n v="0.3"/>
    <s v="En magasin"/>
  </r>
  <r>
    <s v="Foot Locker"/>
    <n v="1185732"/>
    <d v="2021-05-07T00:00:00"/>
    <x v="2"/>
    <s v="Milieu ouest"/>
    <s v="Iowa"/>
    <s v="Des Moines"/>
    <x v="3"/>
    <n v="35"/>
    <n v="125"/>
    <n v="43750"/>
    <n v="13125"/>
    <n v="0.3"/>
    <s v="En magasin"/>
  </r>
  <r>
    <s v="Foot Locker"/>
    <n v="1185732"/>
    <d v="2021-05-07T00:00:00"/>
    <x v="2"/>
    <s v="Milieu ouest"/>
    <s v="Iowa"/>
    <s v="Des Moines"/>
    <x v="4"/>
    <n v="44.999999999999993"/>
    <n v="150"/>
    <n v="67499.999999999985"/>
    <n v="33749.999999999993"/>
    <n v="0.5"/>
    <s v="En magasin"/>
  </r>
  <r>
    <s v="Foot Locker"/>
    <n v="1185732"/>
    <d v="2021-05-07T00:00:00"/>
    <x v="2"/>
    <s v="Milieu ouest"/>
    <s v="Iowa"/>
    <s v="Des Moines"/>
    <x v="5"/>
    <n v="49.999999999999993"/>
    <n v="275"/>
    <n v="137499.99999999997"/>
    <n v="54999.999999999993"/>
    <n v="0.4"/>
    <s v="En magasin"/>
  </r>
  <r>
    <s v="Foot Locker"/>
    <n v="1185732"/>
    <d v="2021-06-06T00:00:00"/>
    <x v="4"/>
    <s v="Milieu ouest"/>
    <s v="Iowa"/>
    <s v="Des Moines"/>
    <x v="0"/>
    <n v="35"/>
    <n v="525"/>
    <n v="183750"/>
    <n v="55125"/>
    <n v="0.3"/>
    <s v="En magasin"/>
  </r>
  <r>
    <s v="Foot Locker"/>
    <n v="1185732"/>
    <d v="2021-06-06T00:00:00"/>
    <x v="4"/>
    <s v="Milieu ouest"/>
    <s v="Iowa"/>
    <s v="Des Moines"/>
    <x v="1"/>
    <n v="30.000000000000011"/>
    <n v="275"/>
    <n v="82500.000000000029"/>
    <n v="28875.000000000007"/>
    <n v="0.35"/>
    <s v="En magasin"/>
  </r>
  <r>
    <s v="Foot Locker"/>
    <n v="1185732"/>
    <d v="2021-06-06T00:00:00"/>
    <x v="4"/>
    <s v="Milieu ouest"/>
    <s v="Iowa"/>
    <s v="Des Moines"/>
    <x v="2"/>
    <n v="25.000000000000007"/>
    <n v="200"/>
    <n v="50000.000000000015"/>
    <n v="15000.000000000004"/>
    <n v="0.3"/>
    <s v="En magasin"/>
  </r>
  <r>
    <s v="Foot Locker"/>
    <n v="1185732"/>
    <d v="2021-06-06T00:00:00"/>
    <x v="4"/>
    <s v="Milieu ouest"/>
    <s v="Iowa"/>
    <s v="Des Moines"/>
    <x v="3"/>
    <n v="25.000000000000007"/>
    <n v="175"/>
    <n v="43750.000000000015"/>
    <n v="13125.000000000004"/>
    <n v="0.3"/>
    <s v="En magasin"/>
  </r>
  <r>
    <s v="Foot Locker"/>
    <n v="1185732"/>
    <d v="2021-06-06T00:00:00"/>
    <x v="4"/>
    <s v="Milieu ouest"/>
    <s v="Iowa"/>
    <s v="Des Moines"/>
    <x v="4"/>
    <n v="35"/>
    <n v="175"/>
    <n v="61250"/>
    <n v="30625"/>
    <n v="0.5"/>
    <s v="En magasin"/>
  </r>
  <r>
    <s v="Foot Locker"/>
    <n v="1185732"/>
    <d v="2021-06-06T00:00:00"/>
    <x v="4"/>
    <s v="Milieu ouest"/>
    <s v="Iowa"/>
    <s v="Des Moines"/>
    <x v="5"/>
    <n v="55.000000000000007"/>
    <n v="325"/>
    <n v="178750.00000000003"/>
    <n v="71500.000000000015"/>
    <n v="0.4"/>
    <s v="En magasin"/>
  </r>
  <r>
    <s v="Foot Locker"/>
    <n v="1185732"/>
    <d v="2021-07-05T00:00:00"/>
    <x v="5"/>
    <s v="Milieu ouest"/>
    <s v="Iowa"/>
    <s v="Des Moines"/>
    <x v="0"/>
    <n v="50"/>
    <n v="550"/>
    <n v="275000"/>
    <n v="82500"/>
    <n v="0.3"/>
    <s v="En magasin"/>
  </r>
  <r>
    <s v="Foot Locker"/>
    <n v="1185732"/>
    <d v="2021-07-05T00:00:00"/>
    <x v="5"/>
    <s v="Milieu ouest"/>
    <s v="Iowa"/>
    <s v="Des Moines"/>
    <x v="1"/>
    <n v="45.000000000000007"/>
    <n v="300"/>
    <n v="135000.00000000003"/>
    <n v="47250.000000000007"/>
    <n v="0.35"/>
    <s v="En magasin"/>
  </r>
  <r>
    <s v="Foot Locker"/>
    <n v="1185732"/>
    <d v="2021-07-05T00:00:00"/>
    <x v="5"/>
    <s v="Milieu ouest"/>
    <s v="Iowa"/>
    <s v="Des Moines"/>
    <x v="2"/>
    <n v="40"/>
    <n v="225"/>
    <n v="90000"/>
    <n v="27000"/>
    <n v="0.3"/>
    <s v="En magasin"/>
  </r>
  <r>
    <s v="Foot Locker"/>
    <n v="1185732"/>
    <d v="2021-07-05T00:00:00"/>
    <x v="5"/>
    <s v="Milieu ouest"/>
    <s v="Iowa"/>
    <s v="Des Moines"/>
    <x v="3"/>
    <n v="40"/>
    <n v="175"/>
    <n v="70000"/>
    <n v="21000"/>
    <n v="0.3"/>
    <s v="En magasin"/>
  </r>
  <r>
    <s v="Foot Locker"/>
    <n v="1185732"/>
    <d v="2021-07-05T00:00:00"/>
    <x v="5"/>
    <s v="Milieu ouest"/>
    <s v="Iowa"/>
    <s v="Des Moines"/>
    <x v="4"/>
    <n v="50"/>
    <n v="200"/>
    <n v="100000"/>
    <n v="50000"/>
    <n v="0.5"/>
    <s v="En magasin"/>
  </r>
  <r>
    <s v="Foot Locker"/>
    <n v="1185732"/>
    <d v="2021-07-05T00:00:00"/>
    <x v="5"/>
    <s v="Milieu ouest"/>
    <s v="Iowa"/>
    <s v="Des Moines"/>
    <x v="5"/>
    <n v="55.000000000000007"/>
    <n v="375"/>
    <n v="206250.00000000003"/>
    <n v="82500.000000000015"/>
    <n v="0.4"/>
    <s v="En magasin"/>
  </r>
  <r>
    <s v="Foot Locker"/>
    <n v="1185732"/>
    <d v="2021-08-06T00:00:00"/>
    <x v="2"/>
    <s v="Milieu ouest"/>
    <s v="Iowa"/>
    <s v="Des Moines"/>
    <x v="0"/>
    <n v="50"/>
    <n v="525"/>
    <n v="262500"/>
    <n v="78750"/>
    <n v="0.3"/>
    <s v="En magasin"/>
  </r>
  <r>
    <s v="Foot Locker"/>
    <n v="1185732"/>
    <d v="2021-08-06T00:00:00"/>
    <x v="2"/>
    <s v="Milieu ouest"/>
    <s v="Iowa"/>
    <s v="Des Moines"/>
    <x v="1"/>
    <n v="45.000000000000007"/>
    <n v="300"/>
    <n v="135000.00000000003"/>
    <n v="47250.000000000007"/>
    <n v="0.35"/>
    <s v="En magasin"/>
  </r>
  <r>
    <s v="Foot Locker"/>
    <n v="1185732"/>
    <d v="2021-08-06T00:00:00"/>
    <x v="2"/>
    <s v="Milieu ouest"/>
    <s v="Iowa"/>
    <s v="Des Moines"/>
    <x v="2"/>
    <n v="40"/>
    <n v="225"/>
    <n v="90000"/>
    <n v="27000"/>
    <n v="0.3"/>
    <s v="En magasin"/>
  </r>
  <r>
    <s v="Foot Locker"/>
    <n v="1185732"/>
    <d v="2021-08-06T00:00:00"/>
    <x v="2"/>
    <s v="Milieu ouest"/>
    <s v="Iowa"/>
    <s v="Des Moines"/>
    <x v="3"/>
    <n v="40"/>
    <n v="200"/>
    <n v="80000"/>
    <n v="24000"/>
    <n v="0.3"/>
    <s v="En magasin"/>
  </r>
  <r>
    <s v="Foot Locker"/>
    <n v="1185732"/>
    <d v="2021-08-06T00:00:00"/>
    <x v="2"/>
    <s v="Milieu ouest"/>
    <s v="Iowa"/>
    <s v="Des Moines"/>
    <x v="4"/>
    <n v="50"/>
    <n v="175"/>
    <n v="87500"/>
    <n v="43750"/>
    <n v="0.5"/>
    <s v="En magasin"/>
  </r>
  <r>
    <s v="Foot Locker"/>
    <n v="1185732"/>
    <d v="2021-08-06T00:00:00"/>
    <x v="2"/>
    <s v="Milieu ouest"/>
    <s v="Iowa"/>
    <s v="Des Moines"/>
    <x v="5"/>
    <n v="55.000000000000007"/>
    <n v="350"/>
    <n v="192500.00000000003"/>
    <n v="77000.000000000015"/>
    <n v="0.4"/>
    <s v="En magasin"/>
  </r>
  <r>
    <s v="Foot Locker"/>
    <n v="1185732"/>
    <d v="2021-09-07T00:00:00"/>
    <x v="6"/>
    <s v="Milieu ouest"/>
    <s v="Iowa"/>
    <s v="Des Moines"/>
    <x v="0"/>
    <n v="35"/>
    <n v="475"/>
    <n v="166250"/>
    <n v="49875"/>
    <n v="0.3"/>
    <s v="En magasin"/>
  </r>
  <r>
    <s v="Foot Locker"/>
    <n v="1185732"/>
    <d v="2021-09-07T00:00:00"/>
    <x v="6"/>
    <s v="Milieu ouest"/>
    <s v="Iowa"/>
    <s v="Des Moines"/>
    <x v="1"/>
    <n v="30.000000000000011"/>
    <n v="275"/>
    <n v="82500.000000000029"/>
    <n v="28875.000000000007"/>
    <n v="0.35"/>
    <s v="En magasin"/>
  </r>
  <r>
    <s v="Foot Locker"/>
    <n v="1185732"/>
    <d v="2021-09-07T00:00:00"/>
    <x v="6"/>
    <s v="Milieu ouest"/>
    <s v="Iowa"/>
    <s v="Des Moines"/>
    <x v="2"/>
    <n v="25.000000000000007"/>
    <n v="175"/>
    <n v="43750.000000000015"/>
    <n v="13125.000000000004"/>
    <n v="0.3"/>
    <s v="En magasin"/>
  </r>
  <r>
    <s v="Foot Locker"/>
    <n v="1185732"/>
    <d v="2021-09-07T00:00:00"/>
    <x v="6"/>
    <s v="Milieu ouest"/>
    <s v="Iowa"/>
    <s v="Des Moines"/>
    <x v="3"/>
    <n v="25.000000000000007"/>
    <n v="150"/>
    <n v="37500.000000000007"/>
    <n v="11250.000000000002"/>
    <n v="0.3"/>
    <s v="En magasin"/>
  </r>
  <r>
    <s v="Foot Locker"/>
    <n v="1185732"/>
    <d v="2021-09-07T00:00:00"/>
    <x v="6"/>
    <s v="Milieu ouest"/>
    <s v="Iowa"/>
    <s v="Des Moines"/>
    <x v="4"/>
    <n v="35"/>
    <n v="150"/>
    <n v="52500"/>
    <n v="26250"/>
    <n v="0.5"/>
    <s v="En magasin"/>
  </r>
  <r>
    <s v="Foot Locker"/>
    <n v="1185732"/>
    <d v="2021-09-07T00:00:00"/>
    <x v="6"/>
    <s v="Milieu ouest"/>
    <s v="Iowa"/>
    <s v="Des Moines"/>
    <x v="5"/>
    <n v="40"/>
    <n v="225"/>
    <n v="90000"/>
    <n v="36000"/>
    <n v="0.4"/>
    <s v="En magasin"/>
  </r>
  <r>
    <s v="Foot Locker"/>
    <n v="1185732"/>
    <d v="2021-10-06T00:00:00"/>
    <x v="0"/>
    <s v="Milieu ouest"/>
    <s v="Iowa"/>
    <s v="Des Moines"/>
    <x v="0"/>
    <n v="44.999999999999993"/>
    <n v="400"/>
    <n v="179999.99999999997"/>
    <n v="53999.999999999993"/>
    <n v="0.3"/>
    <s v="En magasin"/>
  </r>
  <r>
    <s v="Foot Locker"/>
    <n v="1185732"/>
    <d v="2021-10-06T00:00:00"/>
    <x v="0"/>
    <s v="Milieu ouest"/>
    <s v="Iowa"/>
    <s v="Des Moines"/>
    <x v="1"/>
    <n v="35"/>
    <n v="250"/>
    <n v="87500"/>
    <n v="30624.999999999996"/>
    <n v="0.35"/>
    <s v="En magasin"/>
  </r>
  <r>
    <s v="Foot Locker"/>
    <n v="1185732"/>
    <d v="2021-10-06T00:00:00"/>
    <x v="0"/>
    <s v="Milieu ouest"/>
    <s v="Iowa"/>
    <s v="Des Moines"/>
    <x v="2"/>
    <n v="35"/>
    <n v="150"/>
    <n v="52500"/>
    <n v="15750"/>
    <n v="0.3"/>
    <s v="En magasin"/>
  </r>
  <r>
    <s v="Foot Locker"/>
    <n v="1185732"/>
    <d v="2021-10-06T00:00:00"/>
    <x v="0"/>
    <s v="Milieu ouest"/>
    <s v="Iowa"/>
    <s v="Des Moines"/>
    <x v="3"/>
    <n v="35"/>
    <n v="125"/>
    <n v="43750"/>
    <n v="13125"/>
    <n v="0.3"/>
    <s v="En magasin"/>
  </r>
  <r>
    <s v="Foot Locker"/>
    <n v="1185732"/>
    <d v="2021-10-06T00:00:00"/>
    <x v="0"/>
    <s v="Milieu ouest"/>
    <s v="Iowa"/>
    <s v="Des Moines"/>
    <x v="4"/>
    <n v="44.999999999999993"/>
    <n v="125"/>
    <n v="56249.999999999993"/>
    <n v="28124.999999999996"/>
    <n v="0.5"/>
    <s v="En magasin"/>
  </r>
  <r>
    <s v="Ouest Gear"/>
    <n v="1185732"/>
    <d v="2021-10-06T00:00:00"/>
    <x v="0"/>
    <s v="Milieu ouest"/>
    <s v="Iowa"/>
    <s v="Des Moines"/>
    <x v="5"/>
    <n v="49.999999999999986"/>
    <n v="250"/>
    <n v="124999.99999999997"/>
    <n v="49999.999999999993"/>
    <n v="0.4"/>
    <s v="En magasin"/>
  </r>
  <r>
    <s v="Ouest Gear"/>
    <n v="1185732"/>
    <d v="2021-11-06T00:00:00"/>
    <x v="3"/>
    <s v="Milieu ouest"/>
    <s v="Iowa"/>
    <s v="Des Moines"/>
    <x v="0"/>
    <n v="44.999999999999993"/>
    <n v="400"/>
    <n v="179999.99999999997"/>
    <n v="53999.999999999993"/>
    <n v="0.3"/>
    <s v="En magasin"/>
  </r>
  <r>
    <s v="Ouest Gear"/>
    <n v="1185732"/>
    <d v="2021-11-06T00:00:00"/>
    <x v="3"/>
    <s v="Milieu ouest"/>
    <s v="Iowa"/>
    <s v="Des Moines"/>
    <x v="1"/>
    <n v="35"/>
    <n v="275"/>
    <n v="96250"/>
    <n v="33687.5"/>
    <n v="0.35"/>
    <s v="En magasin"/>
  </r>
  <r>
    <s v="Ouest Gear"/>
    <n v="1185732"/>
    <d v="2021-11-06T00:00:00"/>
    <x v="3"/>
    <s v="Milieu ouest"/>
    <s v="Iowa"/>
    <s v="Des Moines"/>
    <x v="2"/>
    <n v="35"/>
    <n v="220"/>
    <n v="77000"/>
    <n v="23100"/>
    <n v="0.3"/>
    <s v="En magasin"/>
  </r>
  <r>
    <s v="Ouest Gear"/>
    <n v="1185732"/>
    <d v="2021-11-06T00:00:00"/>
    <x v="3"/>
    <s v="Milieu ouest"/>
    <s v="Iowa"/>
    <s v="Des Moines"/>
    <x v="3"/>
    <n v="35"/>
    <n v="200"/>
    <n v="70000"/>
    <n v="21000"/>
    <n v="0.3"/>
    <s v="En magasin"/>
  </r>
  <r>
    <s v="Ouest Gear"/>
    <n v="1185732"/>
    <d v="2021-11-06T00:00:00"/>
    <x v="3"/>
    <s v="Milieu ouest"/>
    <s v="Iowa"/>
    <s v="Des Moines"/>
    <x v="4"/>
    <n v="60"/>
    <n v="175"/>
    <n v="105000"/>
    <n v="52500"/>
    <n v="0.5"/>
    <s v="En magasin"/>
  </r>
  <r>
    <s v="Ouest Gear"/>
    <n v="1185732"/>
    <d v="2021-11-06T00:00:00"/>
    <x v="3"/>
    <s v="Milieu ouest"/>
    <s v="Iowa"/>
    <s v="Des Moines"/>
    <x v="5"/>
    <n v="64.999999999999986"/>
    <n v="275"/>
    <n v="178749.99999999997"/>
    <n v="71499.999999999985"/>
    <n v="0.4"/>
    <s v="En magasin"/>
  </r>
  <r>
    <s v="Ouest Gear"/>
    <n v="1185732"/>
    <d v="2021-12-05T00:00:00"/>
    <x v="4"/>
    <s v="Milieu ouest"/>
    <s v="Iowa"/>
    <s v="Des Moines"/>
    <x v="0"/>
    <n v="60"/>
    <n v="525"/>
    <n v="315000"/>
    <n v="94500"/>
    <n v="0.3"/>
    <s v="En magasin"/>
  </r>
  <r>
    <s v="Ouest Gear"/>
    <n v="1185732"/>
    <d v="2021-12-05T00:00:00"/>
    <x v="4"/>
    <s v="Milieu ouest"/>
    <s v="Iowa"/>
    <s v="Des Moines"/>
    <x v="1"/>
    <n v="50"/>
    <n v="325"/>
    <n v="162500"/>
    <n v="56875"/>
    <n v="0.35"/>
    <s v="En magasin"/>
  </r>
  <r>
    <s v="Ouest Gear"/>
    <n v="1185732"/>
    <d v="2021-12-05T00:00:00"/>
    <x v="4"/>
    <s v="Milieu ouest"/>
    <s v="Iowa"/>
    <s v="Des Moines"/>
    <x v="2"/>
    <n v="50"/>
    <n v="275"/>
    <n v="137500"/>
    <n v="41250"/>
    <n v="0.3"/>
    <s v="En magasin"/>
  </r>
  <r>
    <s v="Ouest Gear"/>
    <n v="1185732"/>
    <d v="2021-12-05T00:00:00"/>
    <x v="4"/>
    <s v="Milieu ouest"/>
    <s v="Iowa"/>
    <s v="Des Moines"/>
    <x v="3"/>
    <n v="50"/>
    <n v="225"/>
    <n v="112500"/>
    <n v="33750"/>
    <n v="0.3"/>
    <s v="En magasin"/>
  </r>
  <r>
    <s v="Ouest Gear"/>
    <n v="1185732"/>
    <d v="2021-12-05T00:00:00"/>
    <x v="4"/>
    <s v="Milieu ouest"/>
    <s v="Iowa"/>
    <s v="Des Moines"/>
    <x v="4"/>
    <n v="60"/>
    <n v="225"/>
    <n v="135000"/>
    <n v="67500"/>
    <n v="0.5"/>
    <s v="En magasin"/>
  </r>
  <r>
    <s v="Ouest Gear"/>
    <n v="1185732"/>
    <d v="2021-12-05T00:00:00"/>
    <x v="4"/>
    <s v="Milieu ouest"/>
    <s v="Iowa"/>
    <s v="Des Moines"/>
    <x v="5"/>
    <n v="64.999999999999986"/>
    <n v="325"/>
    <n v="211249.99999999994"/>
    <n v="84499.999999999985"/>
    <n v="0.4"/>
    <s v="En magasin"/>
  </r>
  <r>
    <s v="Ouest Gear"/>
    <n v="1185732"/>
    <d v="2021-01-03T00:00:00"/>
    <x v="4"/>
    <s v="Milieu ouest"/>
    <s v="Iowa"/>
    <s v="Des Moines"/>
    <x v="0"/>
    <n v="30.000000000000004"/>
    <n v="450"/>
    <n v="135000.00000000003"/>
    <n v="40500.000000000007"/>
    <n v="0.3"/>
    <s v="En magasin"/>
  </r>
  <r>
    <s v="Ouest Gear"/>
    <n v="1185732"/>
    <d v="2021-01-03T00:00:00"/>
    <x v="4"/>
    <s v="Milieu ouest"/>
    <s v="Iowa"/>
    <s v="Des Moines"/>
    <x v="1"/>
    <n v="30.000000000000004"/>
    <n v="250"/>
    <n v="75000.000000000015"/>
    <n v="26250.000000000004"/>
    <n v="0.35"/>
    <s v="En magasin"/>
  </r>
  <r>
    <s v="Ouest Gear"/>
    <n v="1185732"/>
    <d v="2021-01-03T00:00:00"/>
    <x v="4"/>
    <s v="Milieu ouest"/>
    <s v="Iowa"/>
    <s v="Des Moines"/>
    <x v="2"/>
    <n v="20.000000000000007"/>
    <n v="250"/>
    <n v="50000.000000000015"/>
    <n v="15000.000000000004"/>
    <n v="0.3"/>
    <s v="En magasin"/>
  </r>
  <r>
    <s v="Ouest Gear"/>
    <n v="1185732"/>
    <d v="2021-01-03T00:00:00"/>
    <x v="4"/>
    <s v="Milieu ouest"/>
    <s v="Iowa"/>
    <s v="Des Moines"/>
    <x v="3"/>
    <n v="25.000000000000007"/>
    <n v="100"/>
    <n v="25000.000000000007"/>
    <n v="7500.0000000000018"/>
    <n v="0.3"/>
    <s v="En magasin"/>
  </r>
  <r>
    <s v="Ouest Gear"/>
    <n v="1185732"/>
    <d v="2021-01-03T00:00:00"/>
    <x v="4"/>
    <s v="Milieu ouest"/>
    <s v="Iowa"/>
    <s v="Des Moines"/>
    <x v="4"/>
    <n v="40"/>
    <n v="150"/>
    <n v="60000"/>
    <n v="30000"/>
    <n v="0.5"/>
    <s v="En magasin"/>
  </r>
  <r>
    <s v="Ouest Gear"/>
    <n v="1185732"/>
    <d v="2021-01-03T00:00:00"/>
    <x v="4"/>
    <s v="Milieu ouest"/>
    <s v="Iowa"/>
    <s v="Des Moines"/>
    <x v="5"/>
    <n v="30.000000000000004"/>
    <n v="250"/>
    <n v="75000.000000000015"/>
    <n v="30000.000000000007"/>
    <n v="0.4"/>
    <s v="En magasin"/>
  </r>
  <r>
    <s v="Ouest Gear"/>
    <n v="1185732"/>
    <d v="2021-02-03T00:00:00"/>
    <x v="0"/>
    <s v="Milieu ouest"/>
    <s v="Iowa"/>
    <s v="Des Moines"/>
    <x v="0"/>
    <n v="30.000000000000004"/>
    <n v="500"/>
    <n v="150000.00000000003"/>
    <n v="45000.000000000007"/>
    <n v="0.3"/>
    <s v="En magasin"/>
  </r>
  <r>
    <s v="Ouest Gear"/>
    <n v="1185732"/>
    <d v="2021-02-03T00:00:00"/>
    <x v="0"/>
    <s v="Milieu ouest"/>
    <s v="Iowa"/>
    <s v="Des Moines"/>
    <x v="1"/>
    <n v="30.000000000000004"/>
    <n v="150"/>
    <n v="45000.000000000007"/>
    <n v="15750.000000000002"/>
    <n v="0.35"/>
    <s v="En magasin"/>
  </r>
  <r>
    <s v="Ouest Gear"/>
    <n v="1185732"/>
    <d v="2021-02-03T00:00:00"/>
    <x v="0"/>
    <s v="Milieu ouest"/>
    <s v="Iowa"/>
    <s v="Des Moines"/>
    <x v="2"/>
    <n v="20.000000000000007"/>
    <n v="200"/>
    <n v="40000.000000000015"/>
    <n v="12000.000000000004"/>
    <n v="0.3"/>
    <s v="En magasin"/>
  </r>
  <r>
    <s v="Ouest Gear"/>
    <n v="1185732"/>
    <d v="2021-02-03T00:00:00"/>
    <x v="0"/>
    <s v="Milieu ouest"/>
    <s v="Wisconsin"/>
    <s v="Milwaukee"/>
    <x v="3"/>
    <n v="25.000000000000007"/>
    <n v="75"/>
    <n v="18750.000000000004"/>
    <n v="5625.0000000000009"/>
    <n v="0.3"/>
    <s v="En magasin"/>
  </r>
  <r>
    <s v="Ouest Gear"/>
    <n v="1185732"/>
    <d v="2021-02-03T00:00:00"/>
    <x v="0"/>
    <s v="Milieu ouest"/>
    <s v="Wisconsin"/>
    <s v="Milwaukee"/>
    <x v="4"/>
    <n v="40"/>
    <n v="150"/>
    <n v="60000"/>
    <n v="30000"/>
    <n v="0.5"/>
    <s v="En magasin"/>
  </r>
  <r>
    <s v="Ouest Gear"/>
    <n v="1185732"/>
    <d v="2021-02-03T00:00:00"/>
    <x v="0"/>
    <s v="Milieu ouest"/>
    <s v="Wisconsin"/>
    <s v="Milwaukee"/>
    <x v="5"/>
    <n v="14.999999999999996"/>
    <n v="250"/>
    <n v="37499.999999999993"/>
    <n v="14999.999999999998"/>
    <n v="0.4"/>
    <s v="En magasin"/>
  </r>
  <r>
    <s v="Ouest Gear"/>
    <n v="1185732"/>
    <d v="2021-03-02T00:00:00"/>
    <x v="6"/>
    <s v="Milieu ouest"/>
    <s v="Wisconsin"/>
    <s v="Milwaukee"/>
    <x v="0"/>
    <n v="20.000000000000004"/>
    <n v="470"/>
    <n v="94000.000000000015"/>
    <n v="28200.000000000004"/>
    <n v="0.3"/>
    <s v="En magasin"/>
  </r>
  <r>
    <s v="Ouest Gear"/>
    <n v="1185732"/>
    <d v="2021-03-02T00:00:00"/>
    <x v="6"/>
    <s v="Milieu ouest"/>
    <s v="Wisconsin"/>
    <s v="Milwaukee"/>
    <x v="1"/>
    <n v="20.000000000000004"/>
    <n v="175"/>
    <n v="35000.000000000007"/>
    <n v="12250.000000000002"/>
    <n v="0.35"/>
    <s v="En magasin"/>
  </r>
  <r>
    <s v="Ouest Gear"/>
    <n v="1185732"/>
    <d v="2021-03-02T00:00:00"/>
    <x v="6"/>
    <s v="Milieu ouest"/>
    <s v="Wisconsin"/>
    <s v="Milwaukee"/>
    <x v="2"/>
    <n v="10.000000000000004"/>
    <n v="225"/>
    <n v="22500.000000000007"/>
    <n v="6750.0000000000018"/>
    <n v="0.3"/>
    <s v="En magasin"/>
  </r>
  <r>
    <s v="Ouest Gear"/>
    <n v="1185732"/>
    <d v="2021-03-02T00:00:00"/>
    <x v="6"/>
    <s v="Milieu ouest"/>
    <s v="Wisconsin"/>
    <s v="Milwaukee"/>
    <x v="3"/>
    <n v="14.999999999999996"/>
    <n v="75"/>
    <n v="11249.999999999998"/>
    <n v="3374.9999999999995"/>
    <n v="0.3"/>
    <s v="En magasin"/>
  </r>
  <r>
    <s v="Ouest Gear"/>
    <n v="1185732"/>
    <d v="2021-03-02T00:00:00"/>
    <x v="6"/>
    <s v="Milieu ouest"/>
    <s v="Wisconsin"/>
    <s v="Milwaukee"/>
    <x v="4"/>
    <n v="30.000000000000004"/>
    <n v="125"/>
    <n v="37500.000000000007"/>
    <n v="18750.000000000004"/>
    <n v="0.5"/>
    <s v="En magasin"/>
  </r>
  <r>
    <s v="Ouest Gear"/>
    <n v="1185732"/>
    <d v="2021-03-02T00:00:00"/>
    <x v="6"/>
    <s v="Milieu ouest"/>
    <s v="Wisconsin"/>
    <s v="Milwaukee"/>
    <x v="5"/>
    <n v="20.000000000000004"/>
    <n v="225"/>
    <n v="45000.000000000007"/>
    <n v="18000.000000000004"/>
    <n v="0.4"/>
    <s v="En magasin"/>
  </r>
  <r>
    <s v="Ouest Gear"/>
    <n v="1185732"/>
    <d v="2021-04-03T00:00:00"/>
    <x v="3"/>
    <s v="Milieu ouest"/>
    <s v="Wisconsin"/>
    <s v="Milwaukee"/>
    <x v="0"/>
    <n v="20.000000000000004"/>
    <n v="450"/>
    <n v="90000.000000000015"/>
    <n v="27000.000000000004"/>
    <n v="0.3"/>
    <s v="En magasin"/>
  </r>
  <r>
    <s v="Ouest Gear"/>
    <n v="1185732"/>
    <d v="2021-04-03T00:00:00"/>
    <x v="3"/>
    <s v="Milieu ouest"/>
    <s v="Wisconsin"/>
    <s v="Milwaukee"/>
    <x v="1"/>
    <n v="20.000000000000004"/>
    <n v="150"/>
    <n v="30000.000000000004"/>
    <n v="10500"/>
    <n v="0.35"/>
    <s v="En magasin"/>
  </r>
  <r>
    <s v="Ouest Gear"/>
    <n v="1185732"/>
    <d v="2021-04-03T00:00:00"/>
    <x v="3"/>
    <s v="Milieu ouest"/>
    <s v="Wisconsin"/>
    <s v="Milwaukee"/>
    <x v="2"/>
    <n v="10.000000000000004"/>
    <n v="150"/>
    <n v="15000.000000000005"/>
    <n v="4500.0000000000018"/>
    <n v="0.3"/>
    <s v="En magasin"/>
  </r>
  <r>
    <s v="Ouest Gear"/>
    <n v="1185732"/>
    <d v="2021-04-03T00:00:00"/>
    <x v="3"/>
    <s v="Milieu ouest"/>
    <s v="Wisconsin"/>
    <s v="Milwaukee"/>
    <x v="3"/>
    <n v="14.999999999999996"/>
    <n v="75"/>
    <n v="11249.999999999998"/>
    <n v="3374.9999999999995"/>
    <n v="0.3"/>
    <s v="En magasin"/>
  </r>
  <r>
    <s v="Ouest Gear"/>
    <n v="1185732"/>
    <d v="2021-04-03T00:00:00"/>
    <x v="3"/>
    <s v="Milieu ouest"/>
    <s v="Wisconsin"/>
    <s v="Milwaukee"/>
    <x v="4"/>
    <n v="60"/>
    <n v="100"/>
    <n v="60000"/>
    <n v="30000"/>
    <n v="0.5"/>
    <s v="En magasin"/>
  </r>
  <r>
    <s v="Ouest Gear"/>
    <n v="1185732"/>
    <d v="2021-04-03T00:00:00"/>
    <x v="3"/>
    <s v="Milieu ouest"/>
    <s v="Wisconsin"/>
    <s v="Milwaukee"/>
    <x v="5"/>
    <n v="50"/>
    <n v="225"/>
    <n v="112500"/>
    <n v="45000"/>
    <n v="0.4"/>
    <s v="En magasin"/>
  </r>
  <r>
    <s v="Ouest Gear"/>
    <n v="1185732"/>
    <d v="2021-05-04T00:00:00"/>
    <x v="6"/>
    <s v="Milieu ouest"/>
    <s v="Wisconsin"/>
    <s v="Milwaukee"/>
    <x v="0"/>
    <n v="60"/>
    <n v="495"/>
    <n v="297000"/>
    <n v="89100"/>
    <n v="0.3"/>
    <s v="En magasin"/>
  </r>
  <r>
    <s v="Ouest Gear"/>
    <n v="1185732"/>
    <d v="2021-05-04T00:00:00"/>
    <x v="6"/>
    <s v="Milieu ouest"/>
    <s v="Wisconsin"/>
    <s v="Milwaukee"/>
    <x v="1"/>
    <n v="40"/>
    <n v="200"/>
    <n v="80000"/>
    <n v="28000"/>
    <n v="0.35"/>
    <s v="En magasin"/>
  </r>
  <r>
    <s v="Ouest Gear"/>
    <n v="1185732"/>
    <d v="2021-05-04T00:00:00"/>
    <x v="6"/>
    <s v="Milieu ouest"/>
    <s v="Wisconsin"/>
    <s v="Milwaukee"/>
    <x v="2"/>
    <n v="35"/>
    <n v="175"/>
    <n v="61250"/>
    <n v="18375"/>
    <n v="0.3"/>
    <s v="En magasin"/>
  </r>
  <r>
    <s v="Ouest Gear"/>
    <n v="1185732"/>
    <d v="2021-05-04T00:00:00"/>
    <x v="6"/>
    <s v="Milieu ouest"/>
    <s v="Wisconsin"/>
    <s v="Milwaukee"/>
    <x v="3"/>
    <n v="35"/>
    <n v="150"/>
    <n v="52500"/>
    <n v="15750"/>
    <n v="0.3"/>
    <s v="En magasin"/>
  </r>
  <r>
    <s v="Ouest Gear"/>
    <n v="1185732"/>
    <d v="2021-05-04T00:00:00"/>
    <x v="6"/>
    <s v="Milieu ouest"/>
    <s v="Wisconsin"/>
    <s v="Milwaukee"/>
    <x v="4"/>
    <n v="44.999999999999993"/>
    <n v="175"/>
    <n v="78749.999999999985"/>
    <n v="39374.999999999993"/>
    <n v="0.5"/>
    <s v="En magasin"/>
  </r>
  <r>
    <s v="Ouest Gear"/>
    <n v="1185732"/>
    <d v="2021-05-04T00:00:00"/>
    <x v="6"/>
    <s v="Milieu ouest"/>
    <s v="Wisconsin"/>
    <s v="Milwaukee"/>
    <x v="5"/>
    <n v="49.999999999999993"/>
    <n v="300"/>
    <n v="149999.99999999997"/>
    <n v="59999.999999999993"/>
    <n v="0.4"/>
    <s v="En magasin"/>
  </r>
  <r>
    <s v="Ouest Gear"/>
    <n v="1185732"/>
    <d v="2021-06-03T00:00:00"/>
    <x v="1"/>
    <s v="Milieu ouest"/>
    <s v="Wisconsin"/>
    <s v="Milwaukee"/>
    <x v="0"/>
    <n v="35"/>
    <n v="550"/>
    <n v="192500"/>
    <n v="57750"/>
    <n v="0.3"/>
    <s v="En magasin"/>
  </r>
  <r>
    <s v="Ouest Gear"/>
    <n v="1185732"/>
    <d v="2021-06-03T00:00:00"/>
    <x v="1"/>
    <s v="Milieu ouest"/>
    <s v="Wisconsin"/>
    <s v="Milwaukee"/>
    <x v="1"/>
    <n v="30.000000000000011"/>
    <n v="300"/>
    <n v="90000.000000000029"/>
    <n v="31500.000000000007"/>
    <n v="0.35"/>
    <s v="En magasin"/>
  </r>
  <r>
    <s v="Ouest Gear"/>
    <n v="1185732"/>
    <d v="2021-06-03T00:00:00"/>
    <x v="1"/>
    <s v="Milieu ouest"/>
    <s v="Wisconsin"/>
    <s v="Milwaukee"/>
    <x v="2"/>
    <n v="25.000000000000007"/>
    <n v="200"/>
    <n v="50000.000000000015"/>
    <n v="15000.000000000004"/>
    <n v="0.3"/>
    <s v="En magasin"/>
  </r>
  <r>
    <s v="Ouest Gear"/>
    <n v="1185732"/>
    <d v="2021-06-03T00:00:00"/>
    <x v="1"/>
    <s v="Milieu ouest"/>
    <s v="Wisconsin"/>
    <s v="Milwaukee"/>
    <x v="3"/>
    <n v="25.000000000000007"/>
    <n v="175"/>
    <n v="43750.000000000015"/>
    <n v="13125.000000000004"/>
    <n v="0.3"/>
    <s v="En magasin"/>
  </r>
  <r>
    <s v="Ouest Gear"/>
    <n v="1185732"/>
    <d v="2021-06-03T00:00:00"/>
    <x v="1"/>
    <s v="Milieu ouest"/>
    <s v="Wisconsin"/>
    <s v="Milwaukee"/>
    <x v="4"/>
    <n v="35"/>
    <n v="175"/>
    <n v="61250"/>
    <n v="30625"/>
    <n v="0.5"/>
    <s v="En magasin"/>
  </r>
  <r>
    <s v="Ouest Gear"/>
    <n v="1185732"/>
    <d v="2021-06-03T00:00:00"/>
    <x v="1"/>
    <s v="Milieu ouest"/>
    <s v="Wisconsin"/>
    <s v="Milwaukee"/>
    <x v="5"/>
    <n v="55.000000000000007"/>
    <n v="325"/>
    <n v="178750.00000000003"/>
    <n v="71500.000000000015"/>
    <n v="0.4"/>
    <s v="En magasin"/>
  </r>
  <r>
    <s v="Ouest Gear"/>
    <n v="1185732"/>
    <d v="2021-07-02T00:00:00"/>
    <x v="2"/>
    <s v="Milieu ouest"/>
    <s v="Wisconsin"/>
    <s v="Milwaukee"/>
    <x v="0"/>
    <n v="50"/>
    <n v="550"/>
    <n v="275000"/>
    <n v="82500"/>
    <n v="0.3"/>
    <s v="En magasin"/>
  </r>
  <r>
    <s v="Ouest Gear"/>
    <n v="1185732"/>
    <d v="2021-07-02T00:00:00"/>
    <x v="2"/>
    <s v="Milieu ouest"/>
    <s v="Wisconsin"/>
    <s v="Milwaukee"/>
    <x v="1"/>
    <n v="45.000000000000007"/>
    <n v="300"/>
    <n v="135000.00000000003"/>
    <n v="47250.000000000007"/>
    <n v="0.35"/>
    <s v="En magasin"/>
  </r>
  <r>
    <s v="Ouest Gear"/>
    <n v="1185732"/>
    <d v="2021-07-02T00:00:00"/>
    <x v="2"/>
    <s v="Milieu ouest"/>
    <s v="Wisconsin"/>
    <s v="Milwaukee"/>
    <x v="2"/>
    <n v="40"/>
    <n v="225"/>
    <n v="90000"/>
    <n v="27000"/>
    <n v="0.3"/>
    <s v="En magasin"/>
  </r>
  <r>
    <s v="Ouest Gear"/>
    <n v="1185732"/>
    <d v="2021-07-02T00:00:00"/>
    <x v="2"/>
    <s v="Milieu ouest"/>
    <s v="Wisconsin"/>
    <s v="Milwaukee"/>
    <x v="3"/>
    <n v="40"/>
    <n v="175"/>
    <n v="70000"/>
    <n v="21000"/>
    <n v="0.3"/>
    <s v="En magasin"/>
  </r>
  <r>
    <s v="Ouest Gear"/>
    <n v="1185732"/>
    <d v="2021-07-02T00:00:00"/>
    <x v="2"/>
    <s v="Milieu ouest"/>
    <s v="Wisconsin"/>
    <s v="Milwaukee"/>
    <x v="4"/>
    <n v="50"/>
    <n v="200"/>
    <n v="100000"/>
    <n v="50000"/>
    <n v="0.5"/>
    <s v="En magasin"/>
  </r>
  <r>
    <s v="Ouest Gear"/>
    <n v="1185732"/>
    <d v="2021-07-02T00:00:00"/>
    <x v="2"/>
    <s v="Milieu ouest"/>
    <s v="Wisconsin"/>
    <s v="Milwaukee"/>
    <x v="5"/>
    <n v="55.000000000000007"/>
    <n v="375"/>
    <n v="206250.00000000003"/>
    <n v="82500.000000000015"/>
    <n v="0.4"/>
    <s v="En magasin"/>
  </r>
  <r>
    <s v="Ouest Gear"/>
    <n v="1185732"/>
    <d v="2021-08-03T00:00:00"/>
    <x v="6"/>
    <s v="Milieu ouest"/>
    <s v="Wisconsin"/>
    <s v="Milwaukee"/>
    <x v="0"/>
    <n v="50"/>
    <n v="525"/>
    <n v="262500"/>
    <n v="78750"/>
    <n v="0.3"/>
    <s v="En magasin"/>
  </r>
  <r>
    <s v="Ouest Gear"/>
    <n v="1185732"/>
    <d v="2021-08-03T00:00:00"/>
    <x v="6"/>
    <s v="Milieu ouest"/>
    <s v="Wisconsin"/>
    <s v="Milwaukee"/>
    <x v="1"/>
    <n v="45.000000000000007"/>
    <n v="300"/>
    <n v="135000.00000000003"/>
    <n v="47250.000000000007"/>
    <n v="0.35"/>
    <s v="En magasin"/>
  </r>
  <r>
    <s v="Ouest Gear"/>
    <n v="1185732"/>
    <d v="2021-08-03T00:00:00"/>
    <x v="6"/>
    <s v="Milieu ouest"/>
    <s v="Wisconsin"/>
    <s v="Milwaukee"/>
    <x v="2"/>
    <n v="40"/>
    <n v="225"/>
    <n v="90000"/>
    <n v="27000"/>
    <n v="0.3"/>
    <s v="En magasin"/>
  </r>
  <r>
    <s v="Ouest Gear"/>
    <n v="1185732"/>
    <d v="2021-08-03T00:00:00"/>
    <x v="6"/>
    <s v="Milieu ouest"/>
    <s v="Wisconsin"/>
    <s v="Milwaukee"/>
    <x v="3"/>
    <n v="40"/>
    <n v="200"/>
    <n v="80000"/>
    <n v="24000"/>
    <n v="0.3"/>
    <s v="En magasin"/>
  </r>
  <r>
    <s v="Ouest Gear"/>
    <n v="1185732"/>
    <d v="2021-08-03T00:00:00"/>
    <x v="6"/>
    <s v="Milieu ouest"/>
    <s v="Wisconsin"/>
    <s v="Milwaukee"/>
    <x v="4"/>
    <n v="50"/>
    <n v="175"/>
    <n v="87500"/>
    <n v="43750"/>
    <n v="0.5"/>
    <s v="En magasin"/>
  </r>
  <r>
    <s v="Ouest Gear"/>
    <n v="1185732"/>
    <d v="2021-08-03T00:00:00"/>
    <x v="6"/>
    <s v="Milieu ouest"/>
    <s v="Wisconsin"/>
    <s v="Milwaukee"/>
    <x v="5"/>
    <n v="55.000000000000007"/>
    <n v="350"/>
    <n v="192500.00000000003"/>
    <n v="77000.000000000015"/>
    <n v="0.4"/>
    <s v="En magasin"/>
  </r>
  <r>
    <s v="Ouest Gear"/>
    <n v="1185732"/>
    <d v="2021-09-04T00:00:00"/>
    <x v="3"/>
    <s v="Milieu ouest"/>
    <s v="Wisconsin"/>
    <s v="Milwaukee"/>
    <x v="0"/>
    <n v="35"/>
    <n v="475"/>
    <n v="166250"/>
    <n v="49875"/>
    <n v="0.3"/>
    <s v="En magasin"/>
  </r>
  <r>
    <s v="Ouest Gear"/>
    <n v="1185732"/>
    <d v="2021-09-04T00:00:00"/>
    <x v="3"/>
    <s v="Milieu ouest"/>
    <s v="Wisconsin"/>
    <s v="Milwaukee"/>
    <x v="1"/>
    <n v="30.000000000000011"/>
    <n v="250"/>
    <n v="75000.000000000029"/>
    <n v="26250.000000000007"/>
    <n v="0.35"/>
    <s v="En magasin"/>
  </r>
  <r>
    <s v="Ouest Gear"/>
    <n v="1185732"/>
    <d v="2021-09-04T00:00:00"/>
    <x v="3"/>
    <s v="Milieu ouest"/>
    <s v="Wisconsin"/>
    <s v="Milwaukee"/>
    <x v="2"/>
    <n v="25.000000000000007"/>
    <n v="150"/>
    <n v="37500.000000000007"/>
    <n v="11250.000000000002"/>
    <n v="0.3"/>
    <s v="En magasin"/>
  </r>
  <r>
    <s v="Ouest Gear"/>
    <n v="1185732"/>
    <d v="2021-09-04T00:00:00"/>
    <x v="3"/>
    <s v="Milieu ouest"/>
    <s v="Wisconsin"/>
    <s v="Milwaukee"/>
    <x v="3"/>
    <n v="25.000000000000007"/>
    <n v="125"/>
    <n v="31250.000000000007"/>
    <n v="9375.0000000000018"/>
    <n v="0.3"/>
    <s v="En magasin"/>
  </r>
  <r>
    <s v="Ouest Gear"/>
    <n v="1185732"/>
    <d v="2021-09-04T00:00:00"/>
    <x v="3"/>
    <s v="Milieu ouest"/>
    <s v="Wisconsin"/>
    <s v="Milwaukee"/>
    <x v="4"/>
    <n v="35"/>
    <n v="125"/>
    <n v="43750"/>
    <n v="21875"/>
    <n v="0.5"/>
    <s v="En magasin"/>
  </r>
  <r>
    <s v="Ouest Gear"/>
    <n v="1185732"/>
    <d v="2021-09-04T00:00:00"/>
    <x v="3"/>
    <s v="Milieu ouest"/>
    <s v="Wisconsin"/>
    <s v="Milwaukee"/>
    <x v="5"/>
    <n v="40"/>
    <n v="200"/>
    <n v="80000"/>
    <n v="32000"/>
    <n v="0.4"/>
    <s v="En magasin"/>
  </r>
  <r>
    <s v="Ouest Gear"/>
    <n v="1185732"/>
    <d v="2021-10-03T00:00:00"/>
    <x v="4"/>
    <s v="Milieu ouest"/>
    <s v="Wisconsin"/>
    <s v="Milwaukee"/>
    <x v="0"/>
    <n v="44.999999999999993"/>
    <n v="375"/>
    <n v="168749.99999999997"/>
    <n v="50624.999999999993"/>
    <n v="0.3"/>
    <s v="En magasin"/>
  </r>
  <r>
    <s v="Ouest Gear"/>
    <n v="1185732"/>
    <d v="2021-10-03T00:00:00"/>
    <x v="4"/>
    <s v="Milieu ouest"/>
    <s v="Wisconsin"/>
    <s v="Milwaukee"/>
    <x v="1"/>
    <n v="35"/>
    <n v="225"/>
    <n v="78750"/>
    <n v="27562.5"/>
    <n v="0.35"/>
    <s v="En magasin"/>
  </r>
  <r>
    <s v="Ouest Gear"/>
    <n v="1185732"/>
    <d v="2021-10-03T00:00:00"/>
    <x v="4"/>
    <s v="Milieu ouest"/>
    <s v="Wisconsin"/>
    <s v="Milwaukee"/>
    <x v="2"/>
    <n v="35"/>
    <n v="125"/>
    <n v="43750"/>
    <n v="13125"/>
    <n v="0.3"/>
    <s v="En magasin"/>
  </r>
  <r>
    <s v="Ouest Gear"/>
    <n v="1185732"/>
    <d v="2021-10-03T00:00:00"/>
    <x v="4"/>
    <s v="Milieu ouest"/>
    <s v="Wisconsin"/>
    <s v="Milwaukee"/>
    <x v="3"/>
    <n v="35"/>
    <n v="125"/>
    <n v="43750"/>
    <n v="13125"/>
    <n v="0.3"/>
    <s v="En magasin"/>
  </r>
  <r>
    <s v="Ouest Gear"/>
    <n v="1185732"/>
    <d v="2021-10-03T00:00:00"/>
    <x v="4"/>
    <s v="Milieu ouest"/>
    <s v="Wisconsin"/>
    <s v="Milwaukee"/>
    <x v="4"/>
    <n v="44.999999999999993"/>
    <n v="125"/>
    <n v="56249.999999999993"/>
    <n v="28124.999999999996"/>
    <n v="0.5"/>
    <s v="En magasin"/>
  </r>
  <r>
    <s v="Ouest Gear"/>
    <n v="1185732"/>
    <d v="2021-10-03T00:00:00"/>
    <x v="4"/>
    <s v="Milieu ouest"/>
    <s v="Wisconsin"/>
    <s v="Milwaukee"/>
    <x v="5"/>
    <n v="49.999999999999986"/>
    <n v="250"/>
    <n v="124999.99999999997"/>
    <n v="49999.999999999993"/>
    <n v="0.4"/>
    <s v="En magasin"/>
  </r>
  <r>
    <s v="Ouest Gear"/>
    <n v="1185732"/>
    <d v="2021-11-03T00:00:00"/>
    <x v="0"/>
    <s v="Milieu ouest"/>
    <s v="Wisconsin"/>
    <s v="Milwaukee"/>
    <x v="0"/>
    <n v="44.999999999999993"/>
    <n v="400"/>
    <n v="179999.99999999997"/>
    <n v="53999.999999999993"/>
    <n v="0.3"/>
    <s v="En magasin"/>
  </r>
  <r>
    <s v="Ouest Gear"/>
    <n v="1185732"/>
    <d v="2021-11-03T00:00:00"/>
    <x v="0"/>
    <s v="Milieu ouest"/>
    <s v="Wisconsin"/>
    <s v="Milwaukee"/>
    <x v="1"/>
    <n v="35"/>
    <n v="300"/>
    <n v="105000"/>
    <n v="36750"/>
    <n v="0.35"/>
    <s v="En magasin"/>
  </r>
  <r>
    <s v="Ouest Gear"/>
    <n v="1185732"/>
    <d v="2021-11-03T00:00:00"/>
    <x v="0"/>
    <s v="Milieu ouest"/>
    <s v="Wisconsin"/>
    <s v="Milwaukee"/>
    <x v="2"/>
    <n v="35"/>
    <n v="245"/>
    <n v="85750"/>
    <n v="25725"/>
    <n v="0.3"/>
    <s v="En magasin"/>
  </r>
  <r>
    <s v="Ouest Gear"/>
    <n v="1185732"/>
    <d v="2021-11-03T00:00:00"/>
    <x v="0"/>
    <s v="Milieu ouest"/>
    <s v="Wisconsin"/>
    <s v="Milwaukee"/>
    <x v="3"/>
    <n v="35"/>
    <n v="225"/>
    <n v="78750"/>
    <n v="23625"/>
    <n v="0.3"/>
    <s v="En magasin"/>
  </r>
  <r>
    <s v="Ouest Gear"/>
    <n v="1185732"/>
    <d v="2021-11-03T00:00:00"/>
    <x v="0"/>
    <s v="Milieu ouest"/>
    <s v="Wisconsin"/>
    <s v="Milwaukee"/>
    <x v="4"/>
    <n v="60"/>
    <n v="200"/>
    <n v="120000"/>
    <n v="60000"/>
    <n v="0.5"/>
    <s v="En magasin"/>
  </r>
  <r>
    <s v="Ouest Gear"/>
    <n v="1185732"/>
    <d v="2021-11-03T00:00:00"/>
    <x v="0"/>
    <s v="Milieu ouest"/>
    <s v="Wisconsin"/>
    <s v="Milwaukee"/>
    <x v="5"/>
    <n v="64.999999999999986"/>
    <n v="300"/>
    <n v="194999.99999999997"/>
    <n v="77999.999999999985"/>
    <n v="0.4"/>
    <s v="En magasin"/>
  </r>
  <r>
    <s v="Ouest Gear"/>
    <n v="1185732"/>
    <d v="2021-12-02T00:00:00"/>
    <x v="1"/>
    <s v="Milieu ouest"/>
    <s v="Wisconsin"/>
    <s v="Milwaukee"/>
    <x v="0"/>
    <n v="60"/>
    <n v="550"/>
    <n v="330000"/>
    <n v="99000"/>
    <n v="0.3"/>
    <s v="En magasin"/>
  </r>
  <r>
    <s v="Ouest Gear"/>
    <n v="1185732"/>
    <d v="2021-12-02T00:00:00"/>
    <x v="1"/>
    <s v="Milieu ouest"/>
    <s v="Wisconsin"/>
    <s v="Milwaukee"/>
    <x v="1"/>
    <n v="50"/>
    <n v="350"/>
    <n v="175000"/>
    <n v="61249.999999999993"/>
    <n v="0.35"/>
    <s v="En magasin"/>
  </r>
  <r>
    <s v="Ouest Gear"/>
    <n v="1185732"/>
    <d v="2021-12-02T00:00:00"/>
    <x v="1"/>
    <s v="Milieu ouest"/>
    <s v="Wisconsin"/>
    <s v="Milwaukee"/>
    <x v="2"/>
    <n v="50"/>
    <n v="300"/>
    <n v="150000"/>
    <n v="45000"/>
    <n v="0.3"/>
    <s v="En magasin"/>
  </r>
  <r>
    <s v="Ouest Gear"/>
    <n v="1185732"/>
    <d v="2021-12-02T00:00:00"/>
    <x v="1"/>
    <s v="Milieu ouest"/>
    <s v="Wisconsin"/>
    <s v="Milwaukee"/>
    <x v="3"/>
    <n v="50"/>
    <n v="250"/>
    <n v="125000"/>
    <n v="37500"/>
    <n v="0.3"/>
    <s v="En magasin"/>
  </r>
  <r>
    <s v="Ouest Gear"/>
    <n v="1185732"/>
    <d v="2021-12-02T00:00:00"/>
    <x v="1"/>
    <s v="Milieu ouest"/>
    <s v="Wisconsin"/>
    <s v="Milwaukee"/>
    <x v="4"/>
    <n v="60"/>
    <n v="250"/>
    <n v="150000"/>
    <n v="75000"/>
    <n v="0.5"/>
    <s v="En magasin"/>
  </r>
  <r>
    <s v="Ouest Gear"/>
    <n v="1185732"/>
    <d v="2021-12-02T00:00:00"/>
    <x v="1"/>
    <s v="Milieu ouest"/>
    <s v="Wisconsin"/>
    <s v="Milwaukee"/>
    <x v="5"/>
    <n v="64.999999999999986"/>
    <n v="350"/>
    <n v="227499.99999999994"/>
    <n v="90999.999999999985"/>
    <n v="0.4"/>
    <s v="En magasin"/>
  </r>
  <r>
    <s v="Ouest Gear"/>
    <n v="1185732"/>
    <d v="2021-01-10T00:00:00"/>
    <x v="4"/>
    <s v="Milieu ouest"/>
    <s v="Wisconsin"/>
    <s v="Milwaukee"/>
    <x v="0"/>
    <n v="35"/>
    <n v="500"/>
    <n v="175000"/>
    <n v="70000"/>
    <n v="0.4"/>
    <s v="En magasin"/>
  </r>
  <r>
    <s v="Ouest Gear"/>
    <n v="1185732"/>
    <d v="2021-01-10T00:00:00"/>
    <x v="4"/>
    <s v="Milieu ouest"/>
    <s v="Wisconsin"/>
    <s v="Milwaukee"/>
    <x v="1"/>
    <n v="35"/>
    <n v="300"/>
    <n v="105000"/>
    <n v="42000"/>
    <n v="0.4"/>
    <s v="En magasin"/>
  </r>
  <r>
    <s v="Ouest Gear"/>
    <n v="1185732"/>
    <d v="2021-01-10T00:00:00"/>
    <x v="4"/>
    <s v="Milieu ouest"/>
    <s v="Wisconsin"/>
    <s v="Milwaukee"/>
    <x v="2"/>
    <n v="25.000000000000007"/>
    <n v="300"/>
    <n v="75000.000000000015"/>
    <n v="26250.000000000004"/>
    <n v="0.35"/>
    <s v="En magasin"/>
  </r>
  <r>
    <s v="Ouest Gear"/>
    <n v="1185732"/>
    <d v="2021-01-10T00:00:00"/>
    <x v="4"/>
    <s v="Milieu ouest"/>
    <s v="Wisconsin"/>
    <s v="Milwaukee"/>
    <x v="3"/>
    <n v="30.000000000000004"/>
    <n v="150"/>
    <n v="45000.000000000007"/>
    <n v="15750.000000000002"/>
    <n v="0.35"/>
    <s v="En magasin"/>
  </r>
  <r>
    <s v="Ouest Gear"/>
    <n v="1185732"/>
    <d v="2021-01-10T00:00:00"/>
    <x v="4"/>
    <s v="Milieu ouest"/>
    <s v="Wisconsin"/>
    <s v="Milwaukee"/>
    <x v="4"/>
    <n v="44.999999999999993"/>
    <n v="200"/>
    <n v="89999.999999999985"/>
    <n v="26999.999999999996"/>
    <n v="0.3"/>
    <s v="En magasin"/>
  </r>
  <r>
    <s v="Ouest Gear"/>
    <n v="1185732"/>
    <d v="2021-01-10T00:00:00"/>
    <x v="4"/>
    <s v="Milieu ouest"/>
    <s v="Wisconsin"/>
    <s v="Milwaukee"/>
    <x v="5"/>
    <n v="35"/>
    <n v="300"/>
    <n v="105000"/>
    <n v="42000"/>
    <n v="0.4"/>
    <s v="En magasin"/>
  </r>
  <r>
    <s v="Ouest Gear"/>
    <n v="1185732"/>
    <d v="2021-02-10T00:00:00"/>
    <x v="0"/>
    <s v="Milieu ouest"/>
    <s v="Wisconsin"/>
    <s v="Milwaukee"/>
    <x v="0"/>
    <n v="35"/>
    <n v="550"/>
    <n v="192500"/>
    <n v="77000"/>
    <n v="0.4"/>
    <s v="En magasin"/>
  </r>
  <r>
    <s v="Ouest Gear"/>
    <n v="1185732"/>
    <d v="2021-02-10T00:00:00"/>
    <x v="0"/>
    <s v="Milieu ouest"/>
    <s v="Wisconsin"/>
    <s v="Milwaukee"/>
    <x v="1"/>
    <n v="35"/>
    <n v="200"/>
    <n v="70000"/>
    <n v="28000"/>
    <n v="0.4"/>
    <s v="En magasin"/>
  </r>
  <r>
    <s v="Ouest Gear"/>
    <n v="1185732"/>
    <d v="2021-02-10T00:00:00"/>
    <x v="0"/>
    <s v="Milieu ouest"/>
    <s v="Wisconsin"/>
    <s v="Milwaukee"/>
    <x v="2"/>
    <n v="25.000000000000007"/>
    <n v="250"/>
    <n v="62500.000000000015"/>
    <n v="21875.000000000004"/>
    <n v="0.35"/>
    <s v="En magasin"/>
  </r>
  <r>
    <s v="Ouest Gear"/>
    <n v="1185732"/>
    <d v="2021-02-10T00:00:00"/>
    <x v="0"/>
    <s v="Milieu ouest"/>
    <s v="Indiana"/>
    <s v="Indianapolis"/>
    <x v="3"/>
    <n v="30.000000000000004"/>
    <n v="125"/>
    <n v="37500.000000000007"/>
    <n v="13125.000000000002"/>
    <n v="0.35"/>
    <s v="En magasin"/>
  </r>
  <r>
    <s v="Ouest Gear"/>
    <n v="1185732"/>
    <d v="2021-02-10T00:00:00"/>
    <x v="0"/>
    <s v="Milieu ouest"/>
    <s v="Indiana"/>
    <s v="Indianapolis"/>
    <x v="4"/>
    <n v="44.999999999999993"/>
    <n v="200"/>
    <n v="89999.999999999985"/>
    <n v="26999.999999999996"/>
    <n v="0.3"/>
    <s v="En magasin"/>
  </r>
  <r>
    <s v="Ouest Gear"/>
    <n v="1185732"/>
    <d v="2021-02-10T00:00:00"/>
    <x v="0"/>
    <s v="Milieu ouest"/>
    <s v="Indiana"/>
    <s v="Indianapolis"/>
    <x v="5"/>
    <n v="19.999999999999996"/>
    <n v="300"/>
    <n v="59999.999999999993"/>
    <n v="24000"/>
    <n v="0.4"/>
    <s v="En magasin"/>
  </r>
  <r>
    <s v="Ouest Gear"/>
    <n v="1185732"/>
    <d v="2021-03-09T00:00:00"/>
    <x v="6"/>
    <s v="Milieu ouest"/>
    <s v="Indiana"/>
    <s v="Indianapolis"/>
    <x v="0"/>
    <n v="25.000000000000007"/>
    <n v="520"/>
    <n v="130000.00000000004"/>
    <n v="52000.000000000022"/>
    <n v="0.4"/>
    <s v="En magasin"/>
  </r>
  <r>
    <s v="Ouest Gear"/>
    <n v="1185732"/>
    <d v="2021-03-09T00:00:00"/>
    <x v="6"/>
    <s v="Milieu ouest"/>
    <s v="Indiana"/>
    <s v="Indianapolis"/>
    <x v="1"/>
    <n v="25.000000000000007"/>
    <n v="225"/>
    <n v="56250.000000000015"/>
    <n v="22500.000000000007"/>
    <n v="0.4"/>
    <s v="En magasin"/>
  </r>
  <r>
    <s v="Ouest Gear"/>
    <n v="1185732"/>
    <d v="2021-03-09T00:00:00"/>
    <x v="6"/>
    <s v="Milieu ouest"/>
    <s v="Indiana"/>
    <s v="Indianapolis"/>
    <x v="2"/>
    <n v="15.000000000000002"/>
    <n v="275"/>
    <n v="41250.000000000007"/>
    <n v="14437.500000000002"/>
    <n v="0.35"/>
    <s v="En magasin"/>
  </r>
  <r>
    <s v="Ouest Gear"/>
    <n v="1185732"/>
    <d v="2021-03-09T00:00:00"/>
    <x v="6"/>
    <s v="Milieu ouest"/>
    <s v="Indiana"/>
    <s v="Indianapolis"/>
    <x v="3"/>
    <n v="19.999999999999996"/>
    <n v="125"/>
    <n v="24999.999999999996"/>
    <n v="8749.9999999999982"/>
    <n v="0.35"/>
    <s v="En magasin"/>
  </r>
  <r>
    <s v="Ouest Gear"/>
    <n v="1185732"/>
    <d v="2021-03-09T00:00:00"/>
    <x v="6"/>
    <s v="Milieu ouest"/>
    <s v="Indiana"/>
    <s v="Indianapolis"/>
    <x v="4"/>
    <n v="35"/>
    <n v="175"/>
    <n v="61250"/>
    <n v="18375"/>
    <n v="0.3"/>
    <s v="En magasin"/>
  </r>
  <r>
    <s v="Ouest Gear"/>
    <n v="1185732"/>
    <d v="2021-03-09T00:00:00"/>
    <x v="6"/>
    <s v="Milieu ouest"/>
    <s v="Indiana"/>
    <s v="Indianapolis"/>
    <x v="5"/>
    <n v="25.000000000000007"/>
    <n v="275"/>
    <n v="68750.000000000015"/>
    <n v="27500.000000000007"/>
    <n v="0.4"/>
    <s v="En magasin"/>
  </r>
  <r>
    <s v="Ouest Gear"/>
    <n v="1185732"/>
    <d v="2021-04-10T00:00:00"/>
    <x v="3"/>
    <s v="Milieu ouest"/>
    <s v="Indiana"/>
    <s v="Indianapolis"/>
    <x v="0"/>
    <n v="25.000000000000007"/>
    <n v="500"/>
    <n v="125000.00000000003"/>
    <n v="50000.000000000015"/>
    <n v="0.4"/>
    <s v="En magasin"/>
  </r>
  <r>
    <s v="Ouest Gear"/>
    <n v="1185732"/>
    <d v="2021-04-10T00:00:00"/>
    <x v="3"/>
    <s v="Milieu ouest"/>
    <s v="Indiana"/>
    <s v="Indianapolis"/>
    <x v="1"/>
    <n v="25.000000000000007"/>
    <n v="200"/>
    <n v="50000.000000000015"/>
    <n v="20000.000000000007"/>
    <n v="0.4"/>
    <s v="En magasin"/>
  </r>
  <r>
    <s v="Ouest Gear"/>
    <n v="1185732"/>
    <d v="2021-04-10T00:00:00"/>
    <x v="3"/>
    <s v="Milieu ouest"/>
    <s v="Indiana"/>
    <s v="Indianapolis"/>
    <x v="2"/>
    <n v="15.000000000000002"/>
    <n v="200"/>
    <n v="30000.000000000004"/>
    <n v="10500"/>
    <n v="0.35"/>
    <s v="En magasin"/>
  </r>
  <r>
    <s v="Ouest Gear"/>
    <n v="1185732"/>
    <d v="2021-04-10T00:00:00"/>
    <x v="3"/>
    <s v="Milieu ouest"/>
    <s v="Indiana"/>
    <s v="Indianapolis"/>
    <x v="3"/>
    <n v="19.999999999999996"/>
    <n v="125"/>
    <n v="24999.999999999996"/>
    <n v="8749.9999999999982"/>
    <n v="0.35"/>
    <s v="En magasin"/>
  </r>
  <r>
    <s v="Ouest Gear"/>
    <n v="1185732"/>
    <d v="2021-04-10T00:00:00"/>
    <x v="3"/>
    <s v="Milieu ouest"/>
    <s v="Indiana"/>
    <s v="Indianapolis"/>
    <x v="4"/>
    <n v="65"/>
    <n v="150"/>
    <n v="97500"/>
    <n v="29250"/>
    <n v="0.3"/>
    <s v="En magasin"/>
  </r>
  <r>
    <s v="Ouest Gear"/>
    <n v="1185732"/>
    <d v="2021-04-10T00:00:00"/>
    <x v="3"/>
    <s v="Milieu ouest"/>
    <s v="Indiana"/>
    <s v="Indianapolis"/>
    <x v="5"/>
    <n v="50"/>
    <n v="275"/>
    <n v="137500"/>
    <n v="55000"/>
    <n v="0.4"/>
    <s v="En magasin"/>
  </r>
  <r>
    <s v="Ouest Gear"/>
    <n v="1185732"/>
    <d v="2021-05-11T00:00:00"/>
    <x v="6"/>
    <s v="Milieu ouest"/>
    <s v="Indiana"/>
    <s v="Indianapolis"/>
    <x v="0"/>
    <n v="60"/>
    <n v="545"/>
    <n v="327000"/>
    <n v="130800"/>
    <n v="0.4"/>
    <s v="En magasin"/>
  </r>
  <r>
    <s v="Ouest Gear"/>
    <n v="1185732"/>
    <d v="2021-05-11T00:00:00"/>
    <x v="6"/>
    <s v="Milieu ouest"/>
    <s v="Indiana"/>
    <s v="Indianapolis"/>
    <x v="1"/>
    <n v="40"/>
    <n v="250"/>
    <n v="100000"/>
    <n v="40000"/>
    <n v="0.4"/>
    <s v="En magasin"/>
  </r>
  <r>
    <s v="Ouest Gear"/>
    <n v="1185732"/>
    <d v="2021-05-11T00:00:00"/>
    <x v="6"/>
    <s v="Milieu ouest"/>
    <s v="Indiana"/>
    <s v="Indianapolis"/>
    <x v="2"/>
    <n v="35"/>
    <n v="225"/>
    <n v="78750"/>
    <n v="27562.5"/>
    <n v="0.35"/>
    <s v="En magasin"/>
  </r>
  <r>
    <s v="Ouest Gear"/>
    <n v="1185732"/>
    <d v="2021-05-11T00:00:00"/>
    <x v="6"/>
    <s v="Milieu ouest"/>
    <s v="Indiana"/>
    <s v="Indianapolis"/>
    <x v="3"/>
    <n v="35"/>
    <n v="175"/>
    <n v="61250"/>
    <n v="21437.5"/>
    <n v="0.35"/>
    <s v="En magasin"/>
  </r>
  <r>
    <s v="Ouest Gear"/>
    <n v="1185732"/>
    <d v="2021-05-11T00:00:00"/>
    <x v="6"/>
    <s v="Milieu ouest"/>
    <s v="Indiana"/>
    <s v="Indianapolis"/>
    <x v="4"/>
    <n v="44.999999999999993"/>
    <n v="200"/>
    <n v="89999.999999999985"/>
    <n v="26999.999999999996"/>
    <n v="0.3"/>
    <s v="En magasin"/>
  </r>
  <r>
    <s v="Ouest Gear"/>
    <n v="1185732"/>
    <d v="2021-05-11T00:00:00"/>
    <x v="6"/>
    <s v="Milieu ouest"/>
    <s v="Indiana"/>
    <s v="Indianapolis"/>
    <x v="5"/>
    <n v="54.999999999999993"/>
    <n v="325"/>
    <n v="178749.99999999997"/>
    <n v="71499.999999999985"/>
    <n v="0.4"/>
    <s v="En magasin"/>
  </r>
  <r>
    <s v="Ouest Gear"/>
    <n v="1185732"/>
    <d v="2021-06-10T00:00:00"/>
    <x v="1"/>
    <s v="Milieu ouest"/>
    <s v="Indiana"/>
    <s v="Indianapolis"/>
    <x v="0"/>
    <n v="40"/>
    <n v="575"/>
    <n v="230000"/>
    <n v="92000"/>
    <n v="0.4"/>
    <s v="En magasin"/>
  </r>
  <r>
    <s v="Ouest Gear"/>
    <n v="1185732"/>
    <d v="2021-06-10T00:00:00"/>
    <x v="1"/>
    <s v="Milieu ouest"/>
    <s v="Indiana"/>
    <s v="Indianapolis"/>
    <x v="1"/>
    <n v="35.000000000000007"/>
    <n v="325"/>
    <n v="113750.00000000003"/>
    <n v="45500.000000000015"/>
    <n v="0.4"/>
    <s v="En magasin"/>
  </r>
  <r>
    <s v="Ouest Gear"/>
    <n v="1185732"/>
    <d v="2021-06-10T00:00:00"/>
    <x v="1"/>
    <s v="Milieu ouest"/>
    <s v="Indiana"/>
    <s v="Indianapolis"/>
    <x v="2"/>
    <n v="30.000000000000004"/>
    <n v="200"/>
    <n v="60000.000000000007"/>
    <n v="21000"/>
    <n v="0.35"/>
    <s v="En magasin"/>
  </r>
  <r>
    <s v="Ouest Gear"/>
    <n v="1185732"/>
    <d v="2021-06-10T00:00:00"/>
    <x v="1"/>
    <s v="Milieu ouest"/>
    <s v="Indiana"/>
    <s v="Indianapolis"/>
    <x v="3"/>
    <n v="30.000000000000004"/>
    <n v="175"/>
    <n v="52500.000000000007"/>
    <n v="18375"/>
    <n v="0.35"/>
    <s v="En magasin"/>
  </r>
  <r>
    <s v="Ouest Gear"/>
    <n v="1185732"/>
    <d v="2021-06-10T00:00:00"/>
    <x v="1"/>
    <s v="Milieu ouest"/>
    <s v="Indiana"/>
    <s v="Indianapolis"/>
    <x v="4"/>
    <n v="40"/>
    <n v="175"/>
    <n v="70000"/>
    <n v="21000"/>
    <n v="0.3"/>
    <s v="En magasin"/>
  </r>
  <r>
    <s v="Ouest Gear"/>
    <n v="1185732"/>
    <d v="2021-06-10T00:00:00"/>
    <x v="1"/>
    <s v="Milieu ouest"/>
    <s v="Indiana"/>
    <s v="Indianapolis"/>
    <x v="5"/>
    <n v="60.000000000000007"/>
    <n v="325"/>
    <n v="195000.00000000003"/>
    <n v="78000.000000000015"/>
    <n v="0.4"/>
    <s v="En magasin"/>
  </r>
  <r>
    <s v="Ouest Gear"/>
    <n v="1185732"/>
    <d v="2021-07-09T00:00:00"/>
    <x v="2"/>
    <s v="Milieu ouest"/>
    <s v="Indiana"/>
    <s v="Indianapolis"/>
    <x v="0"/>
    <n v="55.000000000000007"/>
    <n v="550"/>
    <n v="302500.00000000006"/>
    <n v="121000.00000000003"/>
    <n v="0.4"/>
    <s v="En magasin"/>
  </r>
  <r>
    <s v="Ouest Gear"/>
    <n v="1185732"/>
    <d v="2021-07-09T00:00:00"/>
    <x v="2"/>
    <s v="Milieu ouest"/>
    <s v="Indiana"/>
    <s v="Indianapolis"/>
    <x v="1"/>
    <n v="50.000000000000014"/>
    <n v="300"/>
    <n v="150000.00000000003"/>
    <n v="60000.000000000015"/>
    <n v="0.4"/>
    <s v="En magasin"/>
  </r>
  <r>
    <s v="Ouest Gear"/>
    <n v="1185732"/>
    <d v="2021-07-09T00:00:00"/>
    <x v="2"/>
    <s v="Milieu ouest"/>
    <s v="Indiana"/>
    <s v="Indianapolis"/>
    <x v="2"/>
    <n v="45"/>
    <n v="225"/>
    <n v="101250"/>
    <n v="35437.5"/>
    <n v="0.35"/>
    <s v="En magasin"/>
  </r>
  <r>
    <s v="Ouest Gear"/>
    <n v="1185732"/>
    <d v="2021-07-09T00:00:00"/>
    <x v="2"/>
    <s v="Milieu ouest"/>
    <s v="Indiana"/>
    <s v="Indianapolis"/>
    <x v="3"/>
    <n v="45"/>
    <n v="175"/>
    <n v="78750"/>
    <n v="27562.5"/>
    <n v="0.35"/>
    <s v="En magasin"/>
  </r>
  <r>
    <s v="Ouest Gear"/>
    <n v="1185732"/>
    <d v="2021-07-09T00:00:00"/>
    <x v="2"/>
    <s v="Milieu ouest"/>
    <s v="Indiana"/>
    <s v="Indianapolis"/>
    <x v="4"/>
    <n v="55.000000000000007"/>
    <n v="200"/>
    <n v="110000.00000000001"/>
    <n v="33000"/>
    <n v="0.3"/>
    <s v="En magasin"/>
  </r>
  <r>
    <s v="Ouest Gear"/>
    <n v="1185732"/>
    <d v="2021-07-09T00:00:00"/>
    <x v="2"/>
    <s v="Milieu ouest"/>
    <s v="Indiana"/>
    <s v="Indianapolis"/>
    <x v="5"/>
    <n v="60.000000000000007"/>
    <n v="375"/>
    <n v="225000.00000000003"/>
    <n v="90000.000000000015"/>
    <n v="0.4"/>
    <s v="En magasin"/>
  </r>
  <r>
    <s v="Ouest Gear"/>
    <n v="1185732"/>
    <d v="2021-08-10T00:00:00"/>
    <x v="6"/>
    <s v="Milieu ouest"/>
    <s v="Indiana"/>
    <s v="Indianapolis"/>
    <x v="0"/>
    <n v="50"/>
    <n v="525"/>
    <n v="262500"/>
    <n v="105000"/>
    <n v="0.4"/>
    <s v="En magasin"/>
  </r>
  <r>
    <s v="Ouest Gear"/>
    <n v="1185732"/>
    <d v="2021-08-10T00:00:00"/>
    <x v="6"/>
    <s v="Milieu ouest"/>
    <s v="Indiana"/>
    <s v="Indianapolis"/>
    <x v="1"/>
    <n v="45.000000000000007"/>
    <n v="300"/>
    <n v="135000.00000000003"/>
    <n v="54000.000000000015"/>
    <n v="0.4"/>
    <s v="En magasin"/>
  </r>
  <r>
    <s v="Ouest Gear"/>
    <n v="1185732"/>
    <d v="2021-08-10T00:00:00"/>
    <x v="6"/>
    <s v="Milieu ouest"/>
    <s v="Indiana"/>
    <s v="Indianapolis"/>
    <x v="2"/>
    <n v="40"/>
    <n v="225"/>
    <n v="90000"/>
    <n v="31499.999999999996"/>
    <n v="0.35"/>
    <s v="En magasin"/>
  </r>
  <r>
    <s v="Ouest Gear"/>
    <n v="1185732"/>
    <d v="2021-08-10T00:00:00"/>
    <x v="6"/>
    <s v="Milieu ouest"/>
    <s v="Indiana"/>
    <s v="Indianapolis"/>
    <x v="3"/>
    <n v="40"/>
    <n v="200"/>
    <n v="80000"/>
    <n v="28000"/>
    <n v="0.35"/>
    <s v="En magasin"/>
  </r>
  <r>
    <s v="Ouest Gear"/>
    <n v="1185732"/>
    <d v="2021-08-10T00:00:00"/>
    <x v="6"/>
    <s v="Milieu ouest"/>
    <s v="Indiana"/>
    <s v="Indianapolis"/>
    <x v="4"/>
    <n v="50"/>
    <n v="175"/>
    <n v="87500"/>
    <n v="26250"/>
    <n v="0.3"/>
    <s v="En magasin"/>
  </r>
  <r>
    <s v="Ouest Gear"/>
    <n v="1185732"/>
    <d v="2021-08-10T00:00:00"/>
    <x v="6"/>
    <s v="Milieu ouest"/>
    <s v="Indiana"/>
    <s v="Indianapolis"/>
    <x v="5"/>
    <n v="55.000000000000007"/>
    <n v="350"/>
    <n v="192500.00000000003"/>
    <n v="77000.000000000015"/>
    <n v="0.4"/>
    <s v="En magasin"/>
  </r>
  <r>
    <s v="Ouest Gear"/>
    <n v="1185732"/>
    <d v="2021-09-11T00:00:00"/>
    <x v="3"/>
    <s v="Milieu ouest"/>
    <s v="Indiana"/>
    <s v="Indianapolis"/>
    <x v="0"/>
    <n v="35"/>
    <n v="475"/>
    <n v="166250"/>
    <n v="66500"/>
    <n v="0.4"/>
    <s v="En magasin"/>
  </r>
  <r>
    <s v="Ouest Gear"/>
    <n v="1185732"/>
    <d v="2021-09-11T00:00:00"/>
    <x v="3"/>
    <s v="Milieu ouest"/>
    <s v="Indiana"/>
    <s v="Indianapolis"/>
    <x v="1"/>
    <n v="30.000000000000011"/>
    <n v="275"/>
    <n v="82500.000000000029"/>
    <n v="33000.000000000015"/>
    <n v="0.4"/>
    <s v="En magasin"/>
  </r>
  <r>
    <s v="Ouest Gear"/>
    <n v="1185732"/>
    <d v="2021-09-11T00:00:00"/>
    <x v="3"/>
    <s v="Milieu ouest"/>
    <s v="Indiana"/>
    <s v="Indianapolis"/>
    <x v="2"/>
    <n v="25.000000000000007"/>
    <n v="175"/>
    <n v="43750.000000000015"/>
    <n v="15312.500000000004"/>
    <n v="0.35"/>
    <s v="En magasin"/>
  </r>
  <r>
    <s v="Ouest Gear"/>
    <n v="1185732"/>
    <d v="2021-09-11T00:00:00"/>
    <x v="3"/>
    <s v="Milieu ouest"/>
    <s v="Indiana"/>
    <s v="Indianapolis"/>
    <x v="3"/>
    <n v="25.000000000000007"/>
    <n v="150"/>
    <n v="37500.000000000007"/>
    <n v="13125.000000000002"/>
    <n v="0.35"/>
    <s v="En magasin"/>
  </r>
  <r>
    <s v="Ouest Gear"/>
    <n v="1185732"/>
    <d v="2021-09-11T00:00:00"/>
    <x v="3"/>
    <s v="Milieu ouest"/>
    <s v="Indiana"/>
    <s v="Indianapolis"/>
    <x v="4"/>
    <n v="35"/>
    <n v="150"/>
    <n v="52500"/>
    <n v="15750"/>
    <n v="0.3"/>
    <s v="En magasin"/>
  </r>
  <r>
    <s v="Ouest Gear"/>
    <n v="1185732"/>
    <d v="2021-09-11T00:00:00"/>
    <x v="3"/>
    <s v="Milieu ouest"/>
    <s v="Indiana"/>
    <s v="Indianapolis"/>
    <x v="5"/>
    <n v="40"/>
    <n v="225"/>
    <n v="90000"/>
    <n v="36000"/>
    <n v="0.4"/>
    <s v="En magasin"/>
  </r>
  <r>
    <s v="Ouest Gear"/>
    <n v="1185732"/>
    <d v="2021-10-10T00:00:00"/>
    <x v="4"/>
    <s v="Milieu ouest"/>
    <s v="Indiana"/>
    <s v="Indianapolis"/>
    <x v="0"/>
    <n v="44.999999999999993"/>
    <n v="400"/>
    <n v="179999.99999999997"/>
    <n v="71999.999999999985"/>
    <n v="0.4"/>
    <s v="En magasin"/>
  </r>
  <r>
    <s v="Ouest Gear"/>
    <n v="1185732"/>
    <d v="2021-10-10T00:00:00"/>
    <x v="4"/>
    <s v="Milieu ouest"/>
    <s v="Indiana"/>
    <s v="Indianapolis"/>
    <x v="1"/>
    <n v="35"/>
    <n v="250"/>
    <n v="87500"/>
    <n v="35000"/>
    <n v="0.4"/>
    <s v="En magasin"/>
  </r>
  <r>
    <s v="Ouest Gear"/>
    <n v="1185732"/>
    <d v="2021-10-10T00:00:00"/>
    <x v="4"/>
    <s v="Milieu ouest"/>
    <s v="Indiana"/>
    <s v="Indianapolis"/>
    <x v="2"/>
    <n v="35"/>
    <n v="150"/>
    <n v="52500"/>
    <n v="18375"/>
    <n v="0.35"/>
    <s v="En magasin"/>
  </r>
  <r>
    <s v="Ouest Gear"/>
    <n v="1185732"/>
    <d v="2021-10-10T00:00:00"/>
    <x v="4"/>
    <s v="Milieu ouest"/>
    <s v="Indiana"/>
    <s v="Indianapolis"/>
    <x v="3"/>
    <n v="35"/>
    <n v="150"/>
    <n v="52500"/>
    <n v="18375"/>
    <n v="0.35"/>
    <s v="En magasin"/>
  </r>
  <r>
    <s v="Ouest Gear"/>
    <n v="1185732"/>
    <d v="2021-10-10T00:00:00"/>
    <x v="4"/>
    <s v="Milieu ouest"/>
    <s v="Indiana"/>
    <s v="Indianapolis"/>
    <x v="4"/>
    <n v="44.999999999999993"/>
    <n v="150"/>
    <n v="67499.999999999985"/>
    <n v="20249.999999999996"/>
    <n v="0.3"/>
    <s v="En magasin"/>
  </r>
  <r>
    <s v="Ouest Gear"/>
    <n v="1185732"/>
    <d v="2021-10-10T00:00:00"/>
    <x v="4"/>
    <s v="Milieu ouest"/>
    <s v="Indiana"/>
    <s v="Indianapolis"/>
    <x v="5"/>
    <n v="49.999999999999986"/>
    <n v="275"/>
    <n v="137499.99999999997"/>
    <n v="54999.999999999993"/>
    <n v="0.4"/>
    <s v="En magasin"/>
  </r>
  <r>
    <s v="Ouest Gear"/>
    <n v="1185732"/>
    <d v="2021-11-10T00:00:00"/>
    <x v="0"/>
    <s v="Milieu ouest"/>
    <s v="Indiana"/>
    <s v="Indianapolis"/>
    <x v="0"/>
    <n v="44.999999999999993"/>
    <n v="425"/>
    <n v="191249.99999999997"/>
    <n v="76499.999999999985"/>
    <n v="0.4"/>
    <s v="En magasin"/>
  </r>
  <r>
    <s v="Ouest Gear"/>
    <n v="1185732"/>
    <d v="2021-11-10T00:00:00"/>
    <x v="0"/>
    <s v="Milieu ouest"/>
    <s v="Indiana"/>
    <s v="Indianapolis"/>
    <x v="1"/>
    <n v="35"/>
    <n v="325"/>
    <n v="113750"/>
    <n v="45500"/>
    <n v="0.4"/>
    <s v="En magasin"/>
  </r>
  <r>
    <s v="Ouest Gear"/>
    <n v="1185732"/>
    <d v="2021-11-10T00:00:00"/>
    <x v="0"/>
    <s v="Milieu ouest"/>
    <s v="Indiana"/>
    <s v="Indianapolis"/>
    <x v="2"/>
    <n v="35"/>
    <n v="270"/>
    <n v="94500"/>
    <n v="33075"/>
    <n v="0.35"/>
    <s v="En magasin"/>
  </r>
  <r>
    <s v="Ouest Gear"/>
    <n v="1185732"/>
    <d v="2021-11-10T00:00:00"/>
    <x v="0"/>
    <s v="Milieu ouest"/>
    <s v="Indiana"/>
    <s v="Indianapolis"/>
    <x v="3"/>
    <n v="35"/>
    <n v="275"/>
    <n v="96250"/>
    <n v="33687.5"/>
    <n v="0.35"/>
    <s v="En magasin"/>
  </r>
  <r>
    <s v="Ouest Gear"/>
    <n v="1185732"/>
    <d v="2021-11-10T00:00:00"/>
    <x v="0"/>
    <s v="Milieu ouest"/>
    <s v="Indiana"/>
    <s v="Indianapolis"/>
    <x v="4"/>
    <n v="60"/>
    <n v="250"/>
    <n v="150000"/>
    <n v="45000"/>
    <n v="0.3"/>
    <s v="En magasin"/>
  </r>
  <r>
    <s v="Ouest Gear"/>
    <n v="1185732"/>
    <d v="2021-11-10T00:00:00"/>
    <x v="0"/>
    <s v="Milieu ouest"/>
    <s v="Indiana"/>
    <s v="Indianapolis"/>
    <x v="5"/>
    <n v="64.999999999999986"/>
    <n v="350"/>
    <n v="227499.99999999994"/>
    <n v="90999.999999999985"/>
    <n v="0.4"/>
    <s v="En magasin"/>
  </r>
  <r>
    <s v="Ouest Gear"/>
    <n v="1185732"/>
    <d v="2021-12-09T00:00:00"/>
    <x v="1"/>
    <s v="Milieu ouest"/>
    <s v="Indiana"/>
    <s v="Indianapolis"/>
    <x v="0"/>
    <n v="60"/>
    <n v="600"/>
    <n v="360000"/>
    <n v="144000"/>
    <n v="0.4"/>
    <s v="En magasin"/>
  </r>
  <r>
    <s v="Ouest Gear"/>
    <n v="1185732"/>
    <d v="2021-12-09T00:00:00"/>
    <x v="1"/>
    <s v="Milieu ouest"/>
    <s v="Indiana"/>
    <s v="Indianapolis"/>
    <x v="1"/>
    <n v="50"/>
    <n v="400"/>
    <n v="200000"/>
    <n v="80000"/>
    <n v="0.4"/>
    <s v="En magasin"/>
  </r>
  <r>
    <s v="Ouest Gear"/>
    <n v="1185732"/>
    <d v="2021-12-09T00:00:00"/>
    <x v="1"/>
    <s v="Milieu ouest"/>
    <s v="Indiana"/>
    <s v="Indianapolis"/>
    <x v="2"/>
    <n v="50"/>
    <n v="350"/>
    <n v="175000"/>
    <n v="61249.999999999993"/>
    <n v="0.35"/>
    <s v="En magasin"/>
  </r>
  <r>
    <s v="Ouest Gear"/>
    <n v="1185732"/>
    <d v="2021-12-09T00:00:00"/>
    <x v="1"/>
    <s v="Milieu ouest"/>
    <s v="Indiana"/>
    <s v="Indianapolis"/>
    <x v="3"/>
    <n v="50"/>
    <n v="300"/>
    <n v="150000"/>
    <n v="52500"/>
    <n v="0.35"/>
    <s v="En magasin"/>
  </r>
  <r>
    <s v="Ouest Gear"/>
    <n v="1185732"/>
    <d v="2021-12-09T00:00:00"/>
    <x v="1"/>
    <s v="Milieu ouest"/>
    <s v="Indiana"/>
    <s v="Indianapolis"/>
    <x v="4"/>
    <n v="60"/>
    <n v="300"/>
    <n v="180000"/>
    <n v="54000"/>
    <n v="0.3"/>
    <s v="En magasin"/>
  </r>
  <r>
    <s v="Ouest Gear"/>
    <n v="1185732"/>
    <d v="2021-12-09T00:00:00"/>
    <x v="1"/>
    <s v="Milieu ouest"/>
    <s v="Indiana"/>
    <s v="Indianapolis"/>
    <x v="5"/>
    <n v="64.999999999999986"/>
    <n v="400"/>
    <n v="259999.99999999994"/>
    <n v="103999.99999999999"/>
    <n v="0.4"/>
    <s v="En magasin"/>
  </r>
  <r>
    <s v="Ouest Gear"/>
    <n v="1185732"/>
    <d v="2021-01-17T00:00:00"/>
    <x v="4"/>
    <s v="Milieu ouest"/>
    <s v="Indiana"/>
    <s v="Indianapolis"/>
    <x v="0"/>
    <n v="35"/>
    <n v="500"/>
    <n v="175000"/>
    <n v="70000"/>
    <n v="0.4"/>
    <s v="En magasin"/>
  </r>
  <r>
    <s v="Ouest Gear"/>
    <n v="1185732"/>
    <d v="2021-01-17T00:00:00"/>
    <x v="4"/>
    <s v="Milieu ouest"/>
    <s v="Indiana"/>
    <s v="Indianapolis"/>
    <x v="1"/>
    <n v="35"/>
    <n v="300"/>
    <n v="105000"/>
    <n v="42000"/>
    <n v="0.4"/>
    <s v="En magasin"/>
  </r>
  <r>
    <s v="Ouest Gear"/>
    <n v="1185732"/>
    <d v="2021-01-17T00:00:00"/>
    <x v="4"/>
    <s v="Milieu ouest"/>
    <s v="Indiana"/>
    <s v="Indianapolis"/>
    <x v="2"/>
    <n v="25.000000000000007"/>
    <n v="300"/>
    <n v="75000.000000000015"/>
    <n v="30000.000000000007"/>
    <n v="0.4"/>
    <s v="En magasin"/>
  </r>
  <r>
    <s v="Ouest Gear"/>
    <n v="1185732"/>
    <d v="2021-01-17T00:00:00"/>
    <x v="4"/>
    <s v="Milieu ouest"/>
    <s v="Indiana"/>
    <s v="Indianapolis"/>
    <x v="3"/>
    <n v="30.000000000000004"/>
    <n v="150"/>
    <n v="45000.000000000007"/>
    <n v="18000.000000000004"/>
    <n v="0.4"/>
    <s v="En magasin"/>
  </r>
  <r>
    <s v="Ouest Gear"/>
    <n v="1185732"/>
    <d v="2021-01-17T00:00:00"/>
    <x v="4"/>
    <s v="Milieu ouest"/>
    <s v="Indiana"/>
    <s v="Indianapolis"/>
    <x v="4"/>
    <n v="44.999999999999993"/>
    <n v="200"/>
    <n v="89999.999999999985"/>
    <n v="35999.999999999993"/>
    <n v="0.4"/>
    <s v="En magasin"/>
  </r>
  <r>
    <s v="Ouest Gear"/>
    <n v="1185732"/>
    <d v="2021-01-17T00:00:00"/>
    <x v="4"/>
    <s v="Milieu ouest"/>
    <s v="Indiana"/>
    <s v="Indianapolis"/>
    <x v="5"/>
    <n v="35"/>
    <n v="300"/>
    <n v="105000"/>
    <n v="42000"/>
    <n v="0.4"/>
    <s v="En magasin"/>
  </r>
  <r>
    <s v="Ouest Gear"/>
    <n v="1185732"/>
    <d v="2021-02-17T00:00:00"/>
    <x v="0"/>
    <s v="Milieu ouest"/>
    <s v="Indiana"/>
    <s v="Indianapolis"/>
    <x v="0"/>
    <n v="35"/>
    <n v="550"/>
    <n v="192500"/>
    <n v="77000"/>
    <n v="0.4"/>
    <s v="En magasin"/>
  </r>
  <r>
    <s v="Ouest Gear"/>
    <n v="1185732"/>
    <d v="2021-02-17T00:00:00"/>
    <x v="0"/>
    <s v="Milieu ouest"/>
    <s v="Indiana"/>
    <s v="Indianapolis"/>
    <x v="1"/>
    <n v="40"/>
    <n v="200"/>
    <n v="80000"/>
    <n v="32000"/>
    <n v="0.4"/>
    <s v="En magasin"/>
  </r>
  <r>
    <s v="Ouest Gear"/>
    <n v="1185732"/>
    <d v="2021-02-17T00:00:00"/>
    <x v="0"/>
    <s v="Milieu ouest"/>
    <s v="Indiana"/>
    <s v="Indianapolis"/>
    <x v="2"/>
    <n v="30.000000000000004"/>
    <n v="300"/>
    <n v="90000.000000000015"/>
    <n v="36000.000000000007"/>
    <n v="0.4"/>
    <s v="En magasin"/>
  </r>
  <r>
    <s v="Ouest Gear"/>
    <n v="1185732"/>
    <d v="2021-02-17T00:00:00"/>
    <x v="0"/>
    <s v="Nord-est"/>
    <s v="Ouest Virginia"/>
    <s v="Charleston"/>
    <x v="3"/>
    <n v="35"/>
    <n v="175"/>
    <n v="61250"/>
    <n v="24500"/>
    <n v="0.4"/>
    <s v="En magasin"/>
  </r>
  <r>
    <s v="Ouest Gear"/>
    <n v="1185732"/>
    <d v="2021-02-17T00:00:00"/>
    <x v="0"/>
    <s v="Nord-est"/>
    <s v="Ouest Virginia"/>
    <s v="Charleston"/>
    <x v="4"/>
    <n v="49.999999999999993"/>
    <n v="250"/>
    <n v="124999.99999999999"/>
    <n v="50000"/>
    <n v="0.4"/>
    <s v="En magasin"/>
  </r>
  <r>
    <s v="Ouest Gear"/>
    <n v="1185732"/>
    <d v="2021-02-17T00:00:00"/>
    <x v="0"/>
    <s v="Nord-est"/>
    <s v="Ouest Virginia"/>
    <s v="Charleston"/>
    <x v="5"/>
    <n v="24.999999999999993"/>
    <n v="350"/>
    <n v="87499.999999999971"/>
    <n v="34999.999999999993"/>
    <n v="0.4"/>
    <s v="En magasin"/>
  </r>
  <r>
    <s v="Ouest Gear"/>
    <n v="1185732"/>
    <d v="2021-03-16T00:00:00"/>
    <x v="6"/>
    <s v="Nord-est"/>
    <s v="Ouest Virginia"/>
    <s v="Charleston"/>
    <x v="0"/>
    <n v="30.000000000000004"/>
    <n v="570"/>
    <n v="171000.00000000003"/>
    <n v="68400.000000000015"/>
    <n v="0.4"/>
    <s v="En magasin"/>
  </r>
  <r>
    <s v="Ouest Gear"/>
    <n v="1185732"/>
    <d v="2021-03-16T00:00:00"/>
    <x v="6"/>
    <s v="Nord-est"/>
    <s v="Ouest Virginia"/>
    <s v="Charleston"/>
    <x v="1"/>
    <n v="30.000000000000004"/>
    <n v="275"/>
    <n v="82500.000000000015"/>
    <n v="33000.000000000007"/>
    <n v="0.4"/>
    <s v="En magasin"/>
  </r>
  <r>
    <s v="Ouest Gear"/>
    <n v="1185732"/>
    <d v="2021-03-16T00:00:00"/>
    <x v="6"/>
    <s v="Nord-est"/>
    <s v="Ouest Virginia"/>
    <s v="Charleston"/>
    <x v="2"/>
    <n v="20"/>
    <n v="325"/>
    <n v="65000"/>
    <n v="26000"/>
    <n v="0.4"/>
    <s v="En magasin"/>
  </r>
  <r>
    <s v="Ouest Gear"/>
    <n v="1185732"/>
    <d v="2021-03-16T00:00:00"/>
    <x v="6"/>
    <s v="Nord-est"/>
    <s v="Ouest Virginia"/>
    <s v="Charleston"/>
    <x v="3"/>
    <n v="24.999999999999993"/>
    <n v="175"/>
    <n v="43749.999999999985"/>
    <n v="17499.999999999996"/>
    <n v="0.4"/>
    <s v="En magasin"/>
  </r>
  <r>
    <s v="Ouest Gear"/>
    <n v="1185732"/>
    <d v="2021-03-16T00:00:00"/>
    <x v="6"/>
    <s v="Nord-est"/>
    <s v="Ouest Virginia"/>
    <s v="Charleston"/>
    <x v="4"/>
    <n v="40"/>
    <n v="225"/>
    <n v="90000"/>
    <n v="36000"/>
    <n v="0.4"/>
    <s v="En magasin"/>
  </r>
  <r>
    <s v="Ouest Gear"/>
    <n v="1185732"/>
    <d v="2021-03-16T00:00:00"/>
    <x v="6"/>
    <s v="Nord-est"/>
    <s v="Ouest Virginia"/>
    <s v="Charleston"/>
    <x v="5"/>
    <n v="30.000000000000004"/>
    <n v="325"/>
    <n v="97500.000000000015"/>
    <n v="39000.000000000007"/>
    <n v="0.4"/>
    <s v="En magasin"/>
  </r>
  <r>
    <s v="Ouest Gear"/>
    <n v="1185732"/>
    <d v="2021-04-17T00:00:00"/>
    <x v="3"/>
    <s v="Nord-est"/>
    <s v="Ouest Virginia"/>
    <s v="Charleston"/>
    <x v="0"/>
    <n v="30.000000000000004"/>
    <n v="550"/>
    <n v="165000.00000000003"/>
    <n v="66000.000000000015"/>
    <n v="0.4"/>
    <s v="En magasin"/>
  </r>
  <r>
    <s v="Ouest Gear"/>
    <n v="1185732"/>
    <d v="2021-04-17T00:00:00"/>
    <x v="3"/>
    <s v="Nord-est"/>
    <s v="Ouest Virginia"/>
    <s v="Charleston"/>
    <x v="1"/>
    <n v="30.000000000000004"/>
    <n v="250"/>
    <n v="75000.000000000015"/>
    <n v="30000.000000000007"/>
    <n v="0.4"/>
    <s v="En magasin"/>
  </r>
  <r>
    <s v="Ouest Gear"/>
    <n v="1185732"/>
    <d v="2021-04-17T00:00:00"/>
    <x v="3"/>
    <s v="Nord-est"/>
    <s v="Ouest Virginia"/>
    <s v="Charleston"/>
    <x v="2"/>
    <n v="20"/>
    <n v="250"/>
    <n v="50000"/>
    <n v="20000"/>
    <n v="0.4"/>
    <s v="En magasin"/>
  </r>
  <r>
    <s v="Ouest Gear"/>
    <n v="1185732"/>
    <d v="2021-04-17T00:00:00"/>
    <x v="3"/>
    <s v="Nord-est"/>
    <s v="Ouest Virginia"/>
    <s v="Charleston"/>
    <x v="3"/>
    <n v="24.999999999999993"/>
    <n v="175"/>
    <n v="43749.999999999985"/>
    <n v="17499.999999999996"/>
    <n v="0.4"/>
    <s v="En magasin"/>
  </r>
  <r>
    <s v="Ouest Gear"/>
    <n v="1185732"/>
    <d v="2021-04-17T00:00:00"/>
    <x v="3"/>
    <s v="Nord-est"/>
    <s v="Ouest Virginia"/>
    <s v="Charleston"/>
    <x v="4"/>
    <n v="65"/>
    <n v="200"/>
    <n v="130000"/>
    <n v="52000"/>
    <n v="0.4"/>
    <s v="En magasin"/>
  </r>
  <r>
    <s v="Ouest Gear"/>
    <n v="1185732"/>
    <d v="2021-04-17T00:00:00"/>
    <x v="3"/>
    <s v="Nord-est"/>
    <s v="Ouest Virginia"/>
    <s v="Charleston"/>
    <x v="5"/>
    <n v="50"/>
    <n v="325"/>
    <n v="162500"/>
    <n v="65000"/>
    <n v="0.4"/>
    <s v="En magasin"/>
  </r>
  <r>
    <s v="Ouest Gear"/>
    <n v="1185732"/>
    <d v="2021-05-18T00:00:00"/>
    <x v="6"/>
    <s v="Nord-est"/>
    <s v="Ouest Virginia"/>
    <s v="Charleston"/>
    <x v="0"/>
    <n v="60"/>
    <n v="595"/>
    <n v="357000"/>
    <n v="142800"/>
    <n v="0.4"/>
    <s v="En magasin"/>
  </r>
  <r>
    <s v="Ouest Gear"/>
    <n v="1185732"/>
    <d v="2021-05-18T00:00:00"/>
    <x v="6"/>
    <s v="Nord-est"/>
    <s v="Ouest Virginia"/>
    <s v="Charleston"/>
    <x v="1"/>
    <n v="40"/>
    <n v="300"/>
    <n v="120000"/>
    <n v="48000"/>
    <n v="0.4"/>
    <s v="En magasin"/>
  </r>
  <r>
    <s v="Ouest Gear"/>
    <n v="1185732"/>
    <d v="2021-05-18T00:00:00"/>
    <x v="6"/>
    <s v="Nord-est"/>
    <s v="Ouest Virginia"/>
    <s v="Charleston"/>
    <x v="2"/>
    <n v="35"/>
    <n v="275"/>
    <n v="96250"/>
    <n v="38500"/>
    <n v="0.4"/>
    <s v="En magasin"/>
  </r>
  <r>
    <s v="Ouest Gear"/>
    <n v="1185732"/>
    <d v="2021-05-18T00:00:00"/>
    <x v="6"/>
    <s v="Nord-est"/>
    <s v="Ouest Virginia"/>
    <s v="Charleston"/>
    <x v="3"/>
    <n v="35"/>
    <n v="200"/>
    <n v="70000"/>
    <n v="28000"/>
    <n v="0.4"/>
    <s v="En magasin"/>
  </r>
  <r>
    <s v="Ouest Gear"/>
    <n v="1185732"/>
    <d v="2021-05-18T00:00:00"/>
    <x v="6"/>
    <s v="Nord-est"/>
    <s v="Ouest Virginia"/>
    <s v="Charleston"/>
    <x v="4"/>
    <n v="44.999999999999993"/>
    <n v="225"/>
    <n v="101249.99999999999"/>
    <n v="40500"/>
    <n v="0.4"/>
    <s v="En magasin"/>
  </r>
  <r>
    <s v="Ouest Gear"/>
    <n v="1185732"/>
    <d v="2021-05-18T00:00:00"/>
    <x v="6"/>
    <s v="Nord-est"/>
    <s v="Ouest Virginia"/>
    <s v="Charleston"/>
    <x v="5"/>
    <n v="54.999999999999993"/>
    <n v="350"/>
    <n v="192499.99999999997"/>
    <n v="76999.999999999985"/>
    <n v="0.4"/>
    <s v="En magasin"/>
  </r>
  <r>
    <s v="Ouest Gear"/>
    <n v="1185732"/>
    <d v="2021-06-17T00:00:00"/>
    <x v="1"/>
    <s v="Nord-est"/>
    <s v="Ouest Virginia"/>
    <s v="Charleston"/>
    <x v="0"/>
    <n v="45"/>
    <n v="600"/>
    <n v="270000"/>
    <n v="108000"/>
    <n v="0.4"/>
    <s v="En magasin"/>
  </r>
  <r>
    <s v="Ouest Gear"/>
    <n v="1185732"/>
    <d v="2021-06-17T00:00:00"/>
    <x v="1"/>
    <s v="Nord-est"/>
    <s v="Ouest Virginia"/>
    <s v="Charleston"/>
    <x v="1"/>
    <n v="40.000000000000007"/>
    <n v="425"/>
    <n v="170000.00000000003"/>
    <n v="68000.000000000015"/>
    <n v="0.4"/>
    <s v="En magasin"/>
  </r>
  <r>
    <s v="Ouest Gear"/>
    <n v="1185732"/>
    <d v="2021-06-17T00:00:00"/>
    <x v="1"/>
    <s v="Nord-est"/>
    <s v="Ouest Virginia"/>
    <s v="Charleston"/>
    <x v="2"/>
    <n v="35"/>
    <n v="300"/>
    <n v="105000"/>
    <n v="42000"/>
    <n v="0.4"/>
    <s v="En magasin"/>
  </r>
  <r>
    <s v="Ouest Gear"/>
    <n v="1185732"/>
    <d v="2021-06-17T00:00:00"/>
    <x v="1"/>
    <s v="Nord-est"/>
    <s v="Ouest Virginia"/>
    <s v="Charleston"/>
    <x v="3"/>
    <n v="35"/>
    <n v="275"/>
    <n v="96250"/>
    <n v="38500"/>
    <n v="0.4"/>
    <s v="En magasin"/>
  </r>
  <r>
    <s v="Ouest Gear"/>
    <n v="1185732"/>
    <d v="2021-06-17T00:00:00"/>
    <x v="1"/>
    <s v="Nord-est"/>
    <s v="Ouest Virginia"/>
    <s v="Charleston"/>
    <x v="4"/>
    <n v="45"/>
    <n v="275"/>
    <n v="123750"/>
    <n v="49500"/>
    <n v="0.4"/>
    <s v="En magasin"/>
  </r>
  <r>
    <s v="Ouest Gear"/>
    <n v="1185732"/>
    <d v="2021-06-17T00:00:00"/>
    <x v="1"/>
    <s v="Nord-est"/>
    <s v="Ouest Virginia"/>
    <s v="Charleston"/>
    <x v="5"/>
    <n v="65.000000000000014"/>
    <n v="425"/>
    <n v="276250.00000000006"/>
    <n v="110500.00000000003"/>
    <n v="0.4"/>
    <s v="En magasin"/>
  </r>
  <r>
    <s v="Ouest Gear"/>
    <n v="1185732"/>
    <d v="2021-07-16T00:00:00"/>
    <x v="2"/>
    <s v="Nord-est"/>
    <s v="Ouest Virginia"/>
    <s v="Charleston"/>
    <x v="0"/>
    <n v="60.000000000000007"/>
    <n v="650"/>
    <n v="390000.00000000006"/>
    <n v="156000.00000000003"/>
    <n v="0.4"/>
    <s v="En magasin"/>
  </r>
  <r>
    <s v="Ouest Gear"/>
    <n v="1185732"/>
    <d v="2021-07-16T00:00:00"/>
    <x v="2"/>
    <s v="Nord-est"/>
    <s v="Ouest Virginia"/>
    <s v="Charleston"/>
    <x v="1"/>
    <n v="55.000000000000014"/>
    <n v="400"/>
    <n v="220000.00000000006"/>
    <n v="88000.000000000029"/>
    <n v="0.4"/>
    <s v="En magasin"/>
  </r>
  <r>
    <s v="Ouest Gear"/>
    <n v="1185732"/>
    <d v="2021-07-16T00:00:00"/>
    <x v="2"/>
    <s v="Nord-est"/>
    <s v="Ouest Virginia"/>
    <s v="Charleston"/>
    <x v="2"/>
    <n v="50"/>
    <n v="325"/>
    <n v="162500"/>
    <n v="65000"/>
    <n v="0.4"/>
    <s v="En magasin"/>
  </r>
  <r>
    <s v="Ouest Gear"/>
    <n v="1185732"/>
    <d v="2021-07-16T00:00:00"/>
    <x v="2"/>
    <s v="Nord-est"/>
    <s v="Ouest Virginia"/>
    <s v="Charleston"/>
    <x v="3"/>
    <n v="50"/>
    <n v="275"/>
    <n v="137500"/>
    <n v="55000"/>
    <n v="0.4"/>
    <s v="En magasin"/>
  </r>
  <r>
    <s v="Ouest Gear"/>
    <n v="1185732"/>
    <d v="2021-07-16T00:00:00"/>
    <x v="2"/>
    <s v="Nord-est"/>
    <s v="Ouest Virginia"/>
    <s v="Charleston"/>
    <x v="4"/>
    <n v="60.000000000000007"/>
    <n v="300"/>
    <n v="180000.00000000003"/>
    <n v="72000.000000000015"/>
    <n v="0.4"/>
    <s v="En magasin"/>
  </r>
  <r>
    <s v="Ouest Gear"/>
    <n v="1185732"/>
    <d v="2021-07-16T00:00:00"/>
    <x v="2"/>
    <s v="Nord-est"/>
    <s v="Ouest Virginia"/>
    <s v="Charleston"/>
    <x v="5"/>
    <n v="65.000000000000014"/>
    <n v="475"/>
    <n v="308750.00000000006"/>
    <n v="123500.00000000003"/>
    <n v="0.4"/>
    <s v="En magasin"/>
  </r>
  <r>
    <s v="Ouest Gear"/>
    <n v="1185732"/>
    <d v="2021-08-17T00:00:00"/>
    <x v="6"/>
    <s v="Nord-est"/>
    <s v="Ouest Virginia"/>
    <s v="Charleston"/>
    <x v="0"/>
    <n v="50"/>
    <n v="525"/>
    <n v="262500"/>
    <n v="105000"/>
    <n v="0.4"/>
    <s v="En magasin"/>
  </r>
  <r>
    <s v="Ouest Gear"/>
    <n v="1185732"/>
    <d v="2021-08-17T00:00:00"/>
    <x v="6"/>
    <s v="Nord-est"/>
    <s v="Ouest Virginia"/>
    <s v="Charleston"/>
    <x v="1"/>
    <n v="45.000000000000007"/>
    <n v="300"/>
    <n v="135000.00000000003"/>
    <n v="54000.000000000015"/>
    <n v="0.4"/>
    <s v="En magasin"/>
  </r>
  <r>
    <s v="Ouest Gear"/>
    <n v="1185732"/>
    <d v="2021-08-17T00:00:00"/>
    <x v="6"/>
    <s v="Nord-est"/>
    <s v="Ouest Virginia"/>
    <s v="Charleston"/>
    <x v="2"/>
    <n v="40"/>
    <n v="300"/>
    <n v="120000"/>
    <n v="48000"/>
    <n v="0.4"/>
    <s v="En magasin"/>
  </r>
  <r>
    <s v="Ouest Gear"/>
    <n v="1185732"/>
    <d v="2021-08-17T00:00:00"/>
    <x v="6"/>
    <s v="Nord-est"/>
    <s v="Ouest Virginia"/>
    <s v="Charleston"/>
    <x v="3"/>
    <n v="40"/>
    <n v="275"/>
    <n v="110000"/>
    <n v="44000"/>
    <n v="0.4"/>
    <s v="En magasin"/>
  </r>
  <r>
    <s v="Ouest Gear"/>
    <n v="1185732"/>
    <d v="2021-08-17T00:00:00"/>
    <x v="6"/>
    <s v="Nord-est"/>
    <s v="Ouest Virginia"/>
    <s v="Charleston"/>
    <x v="4"/>
    <n v="50"/>
    <n v="250"/>
    <n v="125000"/>
    <n v="50000"/>
    <n v="0.4"/>
    <s v="En magasin"/>
  </r>
  <r>
    <s v="Ouest Gear"/>
    <n v="1185732"/>
    <d v="2021-08-17T00:00:00"/>
    <x v="6"/>
    <s v="Nord-est"/>
    <s v="Ouest Virginia"/>
    <s v="Charleston"/>
    <x v="5"/>
    <n v="55.000000000000007"/>
    <n v="425"/>
    <n v="233750.00000000003"/>
    <n v="93500.000000000015"/>
    <n v="0.4"/>
    <s v="En magasin"/>
  </r>
  <r>
    <s v="Ouest Gear"/>
    <n v="1185732"/>
    <d v="2021-09-18T00:00:00"/>
    <x v="3"/>
    <s v="Nord-est"/>
    <s v="Ouest Virginia"/>
    <s v="Charleston"/>
    <x v="0"/>
    <n v="35"/>
    <n v="550"/>
    <n v="192500"/>
    <n v="77000"/>
    <n v="0.4"/>
    <s v="En magasin"/>
  </r>
  <r>
    <s v="Ouest Gear"/>
    <n v="1185732"/>
    <d v="2021-09-18T00:00:00"/>
    <x v="3"/>
    <s v="Nord-est"/>
    <s v="Ouest Virginia"/>
    <s v="Charleston"/>
    <x v="1"/>
    <n v="30.000000000000011"/>
    <n v="350"/>
    <n v="105000.00000000004"/>
    <n v="42000.000000000022"/>
    <n v="0.4"/>
    <s v="En magasin"/>
  </r>
  <r>
    <s v="Ouest Gear"/>
    <n v="1185732"/>
    <d v="2021-09-18T00:00:00"/>
    <x v="3"/>
    <s v="Nord-est"/>
    <s v="Ouest Virginia"/>
    <s v="Charleston"/>
    <x v="2"/>
    <n v="25.000000000000007"/>
    <n v="250"/>
    <n v="62500.000000000015"/>
    <n v="25000.000000000007"/>
    <n v="0.4"/>
    <s v="En magasin"/>
  </r>
  <r>
    <s v="Ouest Gear"/>
    <n v="1185732"/>
    <d v="2021-09-18T00:00:00"/>
    <x v="3"/>
    <s v="Nord-est"/>
    <s v="Ouest Virginia"/>
    <s v="Charleston"/>
    <x v="3"/>
    <n v="25.000000000000007"/>
    <n v="225"/>
    <n v="56250.000000000015"/>
    <n v="22500.000000000007"/>
    <n v="0.4"/>
    <s v="En magasin"/>
  </r>
  <r>
    <s v="Ouest Gear"/>
    <n v="1185732"/>
    <d v="2021-09-18T00:00:00"/>
    <x v="3"/>
    <s v="Nord-est"/>
    <s v="Ouest Virginia"/>
    <s v="Charleston"/>
    <x v="4"/>
    <n v="35"/>
    <n v="225"/>
    <n v="78750"/>
    <n v="31500"/>
    <n v="0.4"/>
    <s v="En magasin"/>
  </r>
  <r>
    <s v="Ouest Gear"/>
    <n v="1185732"/>
    <d v="2021-09-18T00:00:00"/>
    <x v="3"/>
    <s v="Nord-est"/>
    <s v="Ouest Virginia"/>
    <s v="Charleston"/>
    <x v="5"/>
    <n v="40"/>
    <n v="300"/>
    <n v="120000"/>
    <n v="48000"/>
    <n v="0.4"/>
    <s v="En magasin"/>
  </r>
  <r>
    <s v="Ouest Gear"/>
    <n v="1185732"/>
    <d v="2021-10-17T00:00:00"/>
    <x v="4"/>
    <s v="Nord-est"/>
    <s v="Ouest Virginia"/>
    <s v="Charleston"/>
    <x v="0"/>
    <n v="44.999999999999993"/>
    <n v="425"/>
    <n v="191249.99999999997"/>
    <n v="76499.999999999985"/>
    <n v="0.4"/>
    <s v="En magasin"/>
  </r>
  <r>
    <s v="Ouest Gear"/>
    <n v="1185732"/>
    <d v="2021-10-17T00:00:00"/>
    <x v="4"/>
    <s v="Nord-est"/>
    <s v="Ouest Virginia"/>
    <s v="Charleston"/>
    <x v="1"/>
    <n v="35"/>
    <n v="275"/>
    <n v="96250"/>
    <n v="38500"/>
    <n v="0.4"/>
    <s v="En magasin"/>
  </r>
  <r>
    <s v="Ouest Gear"/>
    <n v="1185732"/>
    <d v="2021-10-17T00:00:00"/>
    <x v="4"/>
    <s v="Nord-est"/>
    <s v="Ouest Virginia"/>
    <s v="Charleston"/>
    <x v="2"/>
    <n v="35"/>
    <n v="175"/>
    <n v="61250"/>
    <n v="24500"/>
    <n v="0.4"/>
    <s v="En magasin"/>
  </r>
  <r>
    <s v="Ouest Gear"/>
    <n v="1185732"/>
    <d v="2021-10-17T00:00:00"/>
    <x v="4"/>
    <s v="Nord-est"/>
    <s v="Ouest Virginia"/>
    <s v="Charleston"/>
    <x v="3"/>
    <n v="35"/>
    <n v="175"/>
    <n v="61250"/>
    <n v="24500"/>
    <n v="0.4"/>
    <s v="En magasin"/>
  </r>
  <r>
    <s v="Ouest Gear"/>
    <n v="1185732"/>
    <d v="2021-10-17T00:00:00"/>
    <x v="4"/>
    <s v="Nord-est"/>
    <s v="Ouest Virginia"/>
    <s v="Charleston"/>
    <x v="4"/>
    <n v="44.999999999999993"/>
    <n v="175"/>
    <n v="78749.999999999985"/>
    <n v="31499.999999999996"/>
    <n v="0.4"/>
    <s v="En magasin"/>
  </r>
  <r>
    <s v="Foot Locker"/>
    <n v="1185732"/>
    <d v="2021-10-17T00:00:00"/>
    <x v="4"/>
    <s v="Nord-est"/>
    <s v="Ouest Virginia"/>
    <s v="Charleston"/>
    <x v="5"/>
    <n v="49.999999999999986"/>
    <n v="300"/>
    <n v="149999.99999999997"/>
    <n v="59999.999999999993"/>
    <n v="0.4"/>
    <s v="En magasin"/>
  </r>
  <r>
    <s v="Foot Locker"/>
    <n v="1185732"/>
    <d v="2021-11-17T00:00:00"/>
    <x v="0"/>
    <s v="Nord-est"/>
    <s v="Ouest Virginia"/>
    <s v="Charleston"/>
    <x v="0"/>
    <n v="44.999999999999993"/>
    <n v="450"/>
    <n v="202499.99999999997"/>
    <n v="81000"/>
    <n v="0.4"/>
    <s v="En magasin"/>
  </r>
  <r>
    <s v="Foot Locker"/>
    <n v="1185732"/>
    <d v="2021-11-17T00:00:00"/>
    <x v="0"/>
    <s v="Nord-est"/>
    <s v="Ouest Virginia"/>
    <s v="Charleston"/>
    <x v="1"/>
    <n v="35"/>
    <n v="350"/>
    <n v="122500"/>
    <n v="49000"/>
    <n v="0.4"/>
    <s v="En magasin"/>
  </r>
  <r>
    <s v="Foot Locker"/>
    <n v="1185732"/>
    <d v="2021-11-17T00:00:00"/>
    <x v="0"/>
    <s v="Nord-est"/>
    <s v="Ouest Virginia"/>
    <s v="Charleston"/>
    <x v="2"/>
    <n v="35"/>
    <n v="295"/>
    <n v="103250"/>
    <n v="41300"/>
    <n v="0.4"/>
    <s v="En magasin"/>
  </r>
  <r>
    <s v="Foot Locker"/>
    <n v="1185732"/>
    <d v="2021-11-17T00:00:00"/>
    <x v="0"/>
    <s v="Nord-est"/>
    <s v="Ouest Virginia"/>
    <s v="Charleston"/>
    <x v="3"/>
    <n v="40"/>
    <n v="325"/>
    <n v="130000"/>
    <n v="52000"/>
    <n v="0.4"/>
    <s v="En magasin"/>
  </r>
  <r>
    <s v="Foot Locker"/>
    <n v="1185732"/>
    <d v="2021-11-17T00:00:00"/>
    <x v="0"/>
    <s v="Nord-est"/>
    <s v="Ouest Virginia"/>
    <s v="Charleston"/>
    <x v="4"/>
    <n v="65"/>
    <n v="300"/>
    <n v="195000"/>
    <n v="78000"/>
    <n v="0.4"/>
    <s v="En magasin"/>
  </r>
  <r>
    <s v="Foot Locker"/>
    <n v="1185732"/>
    <d v="2021-11-17T00:00:00"/>
    <x v="0"/>
    <s v="Nord-est"/>
    <s v="Ouest Virginia"/>
    <s v="Charleston"/>
    <x v="5"/>
    <n v="70"/>
    <n v="400"/>
    <n v="280000"/>
    <n v="112000"/>
    <n v="0.4"/>
    <s v="En magasin"/>
  </r>
  <r>
    <s v="Foot Locker"/>
    <n v="1185732"/>
    <d v="2021-12-16T00:00:00"/>
    <x v="1"/>
    <s v="Nord-est"/>
    <s v="Ouest Virginia"/>
    <s v="Charleston"/>
    <x v="0"/>
    <n v="65"/>
    <n v="650"/>
    <n v="422500"/>
    <n v="169000"/>
    <n v="0.4"/>
    <s v="En magasin"/>
  </r>
  <r>
    <s v="Foot Locker"/>
    <n v="1185732"/>
    <d v="2021-12-16T00:00:00"/>
    <x v="1"/>
    <s v="Nord-est"/>
    <s v="Ouest Virginia"/>
    <s v="Charleston"/>
    <x v="1"/>
    <n v="55.000000000000007"/>
    <n v="450"/>
    <n v="247500.00000000003"/>
    <n v="99000.000000000015"/>
    <n v="0.4"/>
    <s v="En magasin"/>
  </r>
  <r>
    <s v="Ouest Gear"/>
    <n v="1185732"/>
    <d v="2021-12-16T00:00:00"/>
    <x v="1"/>
    <s v="Nord-est"/>
    <s v="Ouest Virginia"/>
    <s v="Charleston"/>
    <x v="2"/>
    <n v="55.000000000000007"/>
    <n v="400"/>
    <n v="220000.00000000003"/>
    <n v="88000.000000000015"/>
    <n v="0.4"/>
    <s v="En magasin"/>
  </r>
  <r>
    <s v="Foot Locker"/>
    <n v="1185732"/>
    <d v="2021-12-16T00:00:00"/>
    <x v="1"/>
    <s v="Nord-est"/>
    <s v="Ouest Virginia"/>
    <s v="Charleston"/>
    <x v="3"/>
    <n v="55.000000000000007"/>
    <n v="350"/>
    <n v="192500.00000000003"/>
    <n v="77000.000000000015"/>
    <n v="0.4"/>
    <s v="En magasin"/>
  </r>
  <r>
    <s v="Foot Locker"/>
    <n v="1185732"/>
    <d v="2021-12-16T00:00:00"/>
    <x v="1"/>
    <s v="Nord-est"/>
    <s v="Ouest Virginia"/>
    <s v="Charleston"/>
    <x v="4"/>
    <n v="65"/>
    <n v="350"/>
    <n v="227500"/>
    <n v="91000"/>
    <n v="0.4"/>
    <s v="En magasin"/>
  </r>
  <r>
    <s v="Foot Locker"/>
    <n v="1185732"/>
    <d v="2021-12-16T00:00:00"/>
    <x v="1"/>
    <s v="Nord-est"/>
    <s v="Ouest Virginia"/>
    <s v="Charleston"/>
    <x v="5"/>
    <n v="70"/>
    <n v="450"/>
    <n v="315000"/>
    <n v="126000"/>
    <n v="0.4"/>
    <s v="En magasin"/>
  </r>
  <r>
    <s v="Foot Locker"/>
    <n v="1185732"/>
    <d v="2021-01-24T00:00:00"/>
    <x v="4"/>
    <s v="Nord-est"/>
    <s v="Ouest Virginia"/>
    <s v="Charleston"/>
    <x v="0"/>
    <n v="35"/>
    <n v="425"/>
    <n v="148750"/>
    <n v="59500"/>
    <n v="0.4"/>
    <s v="En magasin"/>
  </r>
  <r>
    <s v="Foot Locker"/>
    <n v="1185732"/>
    <d v="2021-01-24T00:00:00"/>
    <x v="4"/>
    <s v="Nord-est"/>
    <s v="Ouest Virginia"/>
    <s v="Charleston"/>
    <x v="1"/>
    <n v="35"/>
    <n v="225"/>
    <n v="78750"/>
    <n v="27562.5"/>
    <n v="0.35"/>
    <s v="En magasin"/>
  </r>
  <r>
    <s v="Foot Locker"/>
    <n v="1185732"/>
    <d v="2021-01-24T00:00:00"/>
    <x v="4"/>
    <s v="Nord-est"/>
    <s v="Ouest Virginia"/>
    <s v="Charleston"/>
    <x v="2"/>
    <n v="25.000000000000007"/>
    <n v="225"/>
    <n v="56250.000000000015"/>
    <n v="19687.500000000004"/>
    <n v="0.35"/>
    <s v="En magasin"/>
  </r>
  <r>
    <s v="Foot Locker"/>
    <n v="1185732"/>
    <d v="2021-01-24T00:00:00"/>
    <x v="4"/>
    <s v="Nord-est"/>
    <s v="Ouest Virginia"/>
    <s v="Charleston"/>
    <x v="3"/>
    <n v="30"/>
    <n v="75"/>
    <n v="22500"/>
    <n v="7874.9999999999991"/>
    <n v="0.35"/>
    <s v="En magasin"/>
  </r>
  <r>
    <s v="Foot Locker"/>
    <n v="1185732"/>
    <d v="2021-01-24T00:00:00"/>
    <x v="4"/>
    <s v="Nord-est"/>
    <s v="Ouest Virginia"/>
    <s v="Charleston"/>
    <x v="4"/>
    <n v="45"/>
    <n v="125"/>
    <n v="56250"/>
    <n v="16875"/>
    <n v="0.3"/>
    <s v="En magasin"/>
  </r>
  <r>
    <s v="Foot Locker"/>
    <n v="1185732"/>
    <d v="2021-01-24T00:00:00"/>
    <x v="4"/>
    <s v="Nord-est"/>
    <s v="Ouest Virginia"/>
    <s v="Charleston"/>
    <x v="5"/>
    <n v="35"/>
    <n v="225"/>
    <n v="78750"/>
    <n v="23625"/>
    <n v="0.3"/>
    <s v="En magasin"/>
  </r>
  <r>
    <s v="Foot Locker"/>
    <n v="1185732"/>
    <d v="2021-02-22T00:00:00"/>
    <x v="5"/>
    <s v="Nord-est"/>
    <s v="Ouest Virginia"/>
    <s v="Charleston"/>
    <x v="0"/>
    <n v="35"/>
    <n v="475"/>
    <n v="166250"/>
    <n v="66500"/>
    <n v="0.4"/>
    <s v="En magasin"/>
  </r>
  <r>
    <s v="Ouest Gear"/>
    <n v="1185732"/>
    <d v="2021-02-22T00:00:00"/>
    <x v="5"/>
    <s v="Nord-est"/>
    <s v="Ouest Virginia"/>
    <s v="Charleston"/>
    <x v="1"/>
    <n v="35"/>
    <n v="125"/>
    <n v="43750"/>
    <n v="15312.499999999998"/>
    <n v="0.35"/>
    <s v="En magasin"/>
  </r>
  <r>
    <s v="Ouest Gear"/>
    <n v="1185732"/>
    <d v="2021-02-22T00:00:00"/>
    <x v="5"/>
    <s v="Nord-est"/>
    <s v="Ouest Virginia"/>
    <s v="Charleston"/>
    <x v="2"/>
    <n v="25.000000000000007"/>
    <n v="175"/>
    <n v="43750.000000000015"/>
    <n v="15312.500000000004"/>
    <n v="0.35"/>
    <s v="En magasin"/>
  </r>
  <r>
    <s v="Ouest Gear"/>
    <n v="1185732"/>
    <d v="2021-02-22T00:00:00"/>
    <x v="5"/>
    <s v="Nord-est"/>
    <s v="Maryland"/>
    <s v="Baltimore"/>
    <x v="3"/>
    <n v="30"/>
    <n v="50"/>
    <n v="15000"/>
    <n v="5250"/>
    <n v="0.35"/>
    <s v="En magasin"/>
  </r>
  <r>
    <s v="Ouest Gear"/>
    <n v="1185732"/>
    <d v="2021-02-22T00:00:00"/>
    <x v="5"/>
    <s v="Nord-est"/>
    <s v="Maryland"/>
    <s v="Baltimore"/>
    <x v="4"/>
    <n v="45"/>
    <n v="125"/>
    <n v="56250"/>
    <n v="16875"/>
    <n v="0.3"/>
    <s v="En magasin"/>
  </r>
  <r>
    <s v="Ouest Gear"/>
    <n v="1185732"/>
    <d v="2021-02-22T00:00:00"/>
    <x v="5"/>
    <s v="Nord-est"/>
    <s v="Maryland"/>
    <s v="Baltimore"/>
    <x v="5"/>
    <n v="35"/>
    <n v="225"/>
    <n v="78750"/>
    <n v="23625"/>
    <n v="0.3"/>
    <s v="En magasin"/>
  </r>
  <r>
    <s v="Ouest Gear"/>
    <n v="1185732"/>
    <d v="2021-03-20T00:00:00"/>
    <x v="3"/>
    <s v="Nord-est"/>
    <s v="Maryland"/>
    <s v="Baltimore"/>
    <x v="0"/>
    <n v="35"/>
    <n v="445"/>
    <n v="155750"/>
    <n v="62300"/>
    <n v="0.4"/>
    <s v="En magasin"/>
  </r>
  <r>
    <s v="Ouest Gear"/>
    <n v="1185732"/>
    <d v="2021-03-20T00:00:00"/>
    <x v="3"/>
    <s v="Nord-est"/>
    <s v="Maryland"/>
    <s v="Baltimore"/>
    <x v="1"/>
    <n v="35"/>
    <n v="150"/>
    <n v="52500"/>
    <n v="18375"/>
    <n v="0.35"/>
    <s v="En magasin"/>
  </r>
  <r>
    <s v="Ouest Gear"/>
    <n v="1185732"/>
    <d v="2021-03-20T00:00:00"/>
    <x v="3"/>
    <s v="Nord-est"/>
    <s v="Maryland"/>
    <s v="Baltimore"/>
    <x v="2"/>
    <n v="25.000000000000007"/>
    <n v="175"/>
    <n v="43750.000000000015"/>
    <n v="15312.500000000004"/>
    <n v="0.35"/>
    <s v="En magasin"/>
  </r>
  <r>
    <s v="Ouest Gear"/>
    <n v="1185732"/>
    <d v="2021-03-20T00:00:00"/>
    <x v="3"/>
    <s v="Nord-est"/>
    <s v="Maryland"/>
    <s v="Baltimore"/>
    <x v="3"/>
    <n v="30"/>
    <n v="25"/>
    <n v="7500"/>
    <n v="2625"/>
    <n v="0.35"/>
    <s v="En magasin"/>
  </r>
  <r>
    <s v="Ouest Gear"/>
    <n v="1185732"/>
    <d v="2021-03-20T00:00:00"/>
    <x v="3"/>
    <s v="Nord-est"/>
    <s v="Maryland"/>
    <s v="Baltimore"/>
    <x v="4"/>
    <n v="45"/>
    <n v="75"/>
    <n v="33750"/>
    <n v="10125"/>
    <n v="0.3"/>
    <s v="En magasin"/>
  </r>
  <r>
    <s v="Ouest Gear"/>
    <n v="1185732"/>
    <d v="2021-03-20T00:00:00"/>
    <x v="3"/>
    <s v="Nord-est"/>
    <s v="Maryland"/>
    <s v="Baltimore"/>
    <x v="5"/>
    <n v="35"/>
    <n v="175"/>
    <n v="61250"/>
    <n v="18375"/>
    <n v="0.3"/>
    <s v="En magasin"/>
  </r>
  <r>
    <s v="Ouest Gear"/>
    <n v="1185732"/>
    <d v="2021-04-21T00:00:00"/>
    <x v="0"/>
    <s v="Nord-est"/>
    <s v="Maryland"/>
    <s v="Baltimore"/>
    <x v="0"/>
    <n v="35"/>
    <n v="425"/>
    <n v="148750"/>
    <n v="59500"/>
    <n v="0.4"/>
    <s v="En magasin"/>
  </r>
  <r>
    <s v="Ouest Gear"/>
    <n v="1185732"/>
    <d v="2021-04-21T00:00:00"/>
    <x v="0"/>
    <s v="Nord-est"/>
    <s v="Maryland"/>
    <s v="Baltimore"/>
    <x v="1"/>
    <n v="35"/>
    <n v="125"/>
    <n v="43750"/>
    <n v="15312.499999999998"/>
    <n v="0.35"/>
    <s v="En magasin"/>
  </r>
  <r>
    <s v="Ouest Gear"/>
    <n v="1185732"/>
    <d v="2021-04-21T00:00:00"/>
    <x v="0"/>
    <s v="Nord-est"/>
    <s v="Maryland"/>
    <s v="Baltimore"/>
    <x v="2"/>
    <n v="25.000000000000007"/>
    <n v="125"/>
    <n v="31250.000000000007"/>
    <n v="10937.500000000002"/>
    <n v="0.35"/>
    <s v="En magasin"/>
  </r>
  <r>
    <s v="Ouest Gear"/>
    <n v="1185732"/>
    <d v="2021-04-21T00:00:00"/>
    <x v="0"/>
    <s v="Nord-est"/>
    <s v="Maryland"/>
    <s v="Baltimore"/>
    <x v="3"/>
    <n v="30"/>
    <n v="50"/>
    <n v="15000"/>
    <n v="5250"/>
    <n v="0.35"/>
    <s v="En magasin"/>
  </r>
  <r>
    <s v="Ouest Gear"/>
    <n v="1185732"/>
    <d v="2021-04-21T00:00:00"/>
    <x v="0"/>
    <s v="Nord-est"/>
    <s v="Maryland"/>
    <s v="Baltimore"/>
    <x v="4"/>
    <n v="45"/>
    <n v="50"/>
    <n v="22500"/>
    <n v="6750"/>
    <n v="0.3"/>
    <s v="En magasin"/>
  </r>
  <r>
    <s v="Ouest Gear"/>
    <n v="1185732"/>
    <d v="2021-04-21T00:00:00"/>
    <x v="0"/>
    <s v="Nord-est"/>
    <s v="Maryland"/>
    <s v="Baltimore"/>
    <x v="5"/>
    <n v="35"/>
    <n v="200"/>
    <n v="70000"/>
    <n v="21000"/>
    <n v="0.3"/>
    <s v="En magasin"/>
  </r>
  <r>
    <s v="Ouest Gear"/>
    <n v="1185732"/>
    <d v="2021-05-20T00:00:00"/>
    <x v="1"/>
    <s v="Nord-est"/>
    <s v="Maryland"/>
    <s v="Baltimore"/>
    <x v="0"/>
    <n v="49.999999999999993"/>
    <n v="470"/>
    <n v="234999.99999999997"/>
    <n v="94000"/>
    <n v="0.4"/>
    <s v="En magasin"/>
  </r>
  <r>
    <s v="Ouest Gear"/>
    <n v="1185732"/>
    <d v="2021-05-20T00:00:00"/>
    <x v="1"/>
    <s v="Nord-est"/>
    <s v="Maryland"/>
    <s v="Baltimore"/>
    <x v="1"/>
    <n v="45"/>
    <n v="175"/>
    <n v="78750"/>
    <n v="27562.5"/>
    <n v="0.35"/>
    <s v="En magasin"/>
  </r>
  <r>
    <s v="Ouest Gear"/>
    <n v="1185732"/>
    <d v="2021-05-20T00:00:00"/>
    <x v="1"/>
    <s v="Nord-est"/>
    <s v="Maryland"/>
    <s v="Baltimore"/>
    <x v="2"/>
    <n v="40"/>
    <n v="150"/>
    <n v="60000"/>
    <n v="21000"/>
    <n v="0.35"/>
    <s v="En magasin"/>
  </r>
  <r>
    <s v="Ouest Gear"/>
    <n v="1185732"/>
    <d v="2021-05-20T00:00:00"/>
    <x v="1"/>
    <s v="Nord-est"/>
    <s v="Maryland"/>
    <s v="Baltimore"/>
    <x v="3"/>
    <n v="40"/>
    <n v="100"/>
    <n v="40000"/>
    <n v="14000"/>
    <n v="0.35"/>
    <s v="En magasin"/>
  </r>
  <r>
    <s v="Ouest Gear"/>
    <n v="1185732"/>
    <d v="2021-05-20T00:00:00"/>
    <x v="1"/>
    <s v="Nord-est"/>
    <s v="Maryland"/>
    <s v="Baltimore"/>
    <x v="4"/>
    <n v="49.999999999999993"/>
    <n v="125"/>
    <n v="62499.999999999993"/>
    <n v="18749.999999999996"/>
    <n v="0.3"/>
    <s v="En magasin"/>
  </r>
  <r>
    <s v="Ouest Gear"/>
    <n v="1185732"/>
    <d v="2021-05-20T00:00:00"/>
    <x v="1"/>
    <s v="Nord-est"/>
    <s v="Maryland"/>
    <s v="Baltimore"/>
    <x v="5"/>
    <n v="54.999999999999993"/>
    <n v="250"/>
    <n v="137499.99999999997"/>
    <n v="41249.999999999993"/>
    <n v="0.3"/>
    <s v="En magasin"/>
  </r>
  <r>
    <s v="Ouest Gear"/>
    <n v="1185732"/>
    <d v="2021-06-22T00:00:00"/>
    <x v="6"/>
    <s v="Nord-est"/>
    <s v="Maryland"/>
    <s v="Baltimore"/>
    <x v="0"/>
    <n v="49.999999999999993"/>
    <n v="500"/>
    <n v="249999.99999999997"/>
    <n v="100000"/>
    <n v="0.4"/>
    <s v="En magasin"/>
  </r>
  <r>
    <s v="Ouest Gear"/>
    <n v="1185732"/>
    <d v="2021-06-22T00:00:00"/>
    <x v="6"/>
    <s v="Nord-est"/>
    <s v="Maryland"/>
    <s v="Baltimore"/>
    <x v="1"/>
    <n v="45"/>
    <n v="250"/>
    <n v="112500"/>
    <n v="39375"/>
    <n v="0.35"/>
    <s v="En magasin"/>
  </r>
  <r>
    <s v="Foot Locker"/>
    <n v="1185732"/>
    <d v="2021-06-22T00:00:00"/>
    <x v="6"/>
    <s v="Nord-est"/>
    <s v="Maryland"/>
    <s v="Baltimore"/>
    <x v="2"/>
    <n v="40"/>
    <n v="175"/>
    <n v="70000"/>
    <n v="24500"/>
    <n v="0.35"/>
    <s v="En magasin"/>
  </r>
  <r>
    <s v="Foot Locker"/>
    <n v="1185732"/>
    <d v="2021-06-22T00:00:00"/>
    <x v="6"/>
    <s v="Nord-est"/>
    <s v="Maryland"/>
    <s v="Baltimore"/>
    <x v="3"/>
    <n v="40"/>
    <n v="150"/>
    <n v="60000"/>
    <n v="21000"/>
    <n v="0.35"/>
    <s v="En magasin"/>
  </r>
  <r>
    <s v="Foot Locker"/>
    <n v="1185732"/>
    <d v="2021-06-22T00:00:00"/>
    <x v="6"/>
    <s v="Nord-est"/>
    <s v="Maryland"/>
    <s v="Baltimore"/>
    <x v="4"/>
    <n v="49.999999999999993"/>
    <n v="150"/>
    <n v="74999.999999999985"/>
    <n v="22499.999999999996"/>
    <n v="0.3"/>
    <s v="En magasin"/>
  </r>
  <r>
    <s v="Foot Locker"/>
    <n v="1185732"/>
    <d v="2021-06-22T00:00:00"/>
    <x v="6"/>
    <s v="Nord-est"/>
    <s v="Maryland"/>
    <s v="Baltimore"/>
    <x v="5"/>
    <n v="54.999999999999993"/>
    <n v="300"/>
    <n v="164999.99999999997"/>
    <n v="49499.999999999993"/>
    <n v="0.3"/>
    <s v="En magasin"/>
  </r>
  <r>
    <s v="Foot Locker"/>
    <n v="1185732"/>
    <d v="2021-07-20T00:00:00"/>
    <x v="6"/>
    <s v="Nord-est"/>
    <s v="Maryland"/>
    <s v="Baltimore"/>
    <x v="0"/>
    <n v="49.999999999999993"/>
    <n v="525"/>
    <n v="262499.99999999994"/>
    <n v="104999.99999999999"/>
    <n v="0.4"/>
    <s v="En magasin"/>
  </r>
  <r>
    <s v="Sports Direct"/>
    <n v="1185732"/>
    <d v="2021-07-20T00:00:00"/>
    <x v="6"/>
    <s v="Nord-est"/>
    <s v="Maryland"/>
    <s v="Baltimore"/>
    <x v="1"/>
    <n v="45"/>
    <n v="275"/>
    <n v="123750"/>
    <n v="43312.5"/>
    <n v="0.35"/>
    <s v="En magasin"/>
  </r>
  <r>
    <s v="Sports Direct"/>
    <n v="1185732"/>
    <d v="2021-07-20T00:00:00"/>
    <x v="6"/>
    <s v="Nord-est"/>
    <s v="Maryland"/>
    <s v="Baltimore"/>
    <x v="2"/>
    <n v="40"/>
    <n v="200"/>
    <n v="80000"/>
    <n v="28000"/>
    <n v="0.35"/>
    <s v="En magasin"/>
  </r>
  <r>
    <s v="Sports Direct"/>
    <n v="1185732"/>
    <d v="2021-07-20T00:00:00"/>
    <x v="6"/>
    <s v="Nord-est"/>
    <s v="Maryland"/>
    <s v="Baltimore"/>
    <x v="3"/>
    <n v="40"/>
    <n v="150"/>
    <n v="60000"/>
    <n v="21000"/>
    <n v="0.35"/>
    <s v="En magasin"/>
  </r>
  <r>
    <s v="Sports Direct"/>
    <n v="1185732"/>
    <d v="2021-07-20T00:00:00"/>
    <x v="6"/>
    <s v="Nord-est"/>
    <s v="Maryland"/>
    <s v="Baltimore"/>
    <x v="4"/>
    <n v="49.999999999999993"/>
    <n v="175"/>
    <n v="87499.999999999985"/>
    <n v="26249.999999999996"/>
    <n v="0.3"/>
    <s v="En magasin"/>
  </r>
  <r>
    <s v="Sports Direct"/>
    <n v="1185732"/>
    <d v="2021-07-20T00:00:00"/>
    <x v="6"/>
    <s v="Nord-est"/>
    <s v="Maryland"/>
    <s v="Baltimore"/>
    <x v="5"/>
    <n v="54.999999999999993"/>
    <n v="350"/>
    <n v="192499.99999999997"/>
    <n v="57749.999999999993"/>
    <n v="0.3"/>
    <s v="En magasin"/>
  </r>
  <r>
    <s v="Sports Direct"/>
    <n v="1185732"/>
    <d v="2021-08-21T00:00:00"/>
    <x v="3"/>
    <s v="Nord-est"/>
    <s v="Maryland"/>
    <s v="Baltimore"/>
    <x v="0"/>
    <n v="49.999999999999993"/>
    <n v="500"/>
    <n v="249999.99999999997"/>
    <n v="100000"/>
    <n v="0.4"/>
    <s v="En magasin"/>
  </r>
  <r>
    <s v="Sports Direct"/>
    <n v="1185732"/>
    <d v="2021-08-21T00:00:00"/>
    <x v="3"/>
    <s v="Nord-est"/>
    <s v="Maryland"/>
    <s v="Baltimore"/>
    <x v="1"/>
    <n v="45"/>
    <n v="275"/>
    <n v="123750"/>
    <n v="43312.5"/>
    <n v="0.35"/>
    <s v="En magasin"/>
  </r>
  <r>
    <s v="Sports Direct"/>
    <n v="1185732"/>
    <d v="2021-08-21T00:00:00"/>
    <x v="3"/>
    <s v="Nord-est"/>
    <s v="Maryland"/>
    <s v="Baltimore"/>
    <x v="2"/>
    <n v="40"/>
    <n v="200"/>
    <n v="80000"/>
    <n v="28000"/>
    <n v="0.35"/>
    <s v="En magasin"/>
  </r>
  <r>
    <s v="Sports Direct"/>
    <n v="1185732"/>
    <d v="2021-08-21T00:00:00"/>
    <x v="3"/>
    <s v="Nord-est"/>
    <s v="Maryland"/>
    <s v="Baltimore"/>
    <x v="3"/>
    <n v="40"/>
    <n v="150"/>
    <n v="60000"/>
    <n v="21000"/>
    <n v="0.35"/>
    <s v="En magasin"/>
  </r>
  <r>
    <s v="Sports Direct"/>
    <n v="1185732"/>
    <d v="2021-08-21T00:00:00"/>
    <x v="3"/>
    <s v="Nord-est"/>
    <s v="Maryland"/>
    <s v="Baltimore"/>
    <x v="4"/>
    <n v="49.999999999999993"/>
    <n v="125"/>
    <n v="62499.999999999993"/>
    <n v="18749.999999999996"/>
    <n v="0.3"/>
    <s v="En magasin"/>
  </r>
  <r>
    <s v="Sports Direct"/>
    <n v="1185732"/>
    <d v="2021-08-21T00:00:00"/>
    <x v="3"/>
    <s v="Nord-est"/>
    <s v="Maryland"/>
    <s v="Baltimore"/>
    <x v="5"/>
    <n v="54.999999999999993"/>
    <n v="300"/>
    <n v="164999.99999999997"/>
    <n v="49499.999999999993"/>
    <n v="0.3"/>
    <s v="En magasin"/>
  </r>
  <r>
    <s v="Sports Direct"/>
    <n v="1185732"/>
    <d v="2021-09-20T00:00:00"/>
    <x v="5"/>
    <s v="Nord-est"/>
    <s v="Maryland"/>
    <s v="Baltimore"/>
    <x v="0"/>
    <n v="49.999999999999993"/>
    <n v="425"/>
    <n v="212499.99999999997"/>
    <n v="85000"/>
    <n v="0.4"/>
    <s v="En magasin"/>
  </r>
  <r>
    <s v="Sports Direct"/>
    <n v="1185732"/>
    <d v="2021-09-20T00:00:00"/>
    <x v="5"/>
    <s v="Nord-est"/>
    <s v="Maryland"/>
    <s v="Baltimore"/>
    <x v="1"/>
    <n v="45"/>
    <n v="225"/>
    <n v="101250"/>
    <n v="35437.5"/>
    <n v="0.35"/>
    <s v="En magasin"/>
  </r>
  <r>
    <s v="Sports Direct"/>
    <n v="1185732"/>
    <d v="2021-09-20T00:00:00"/>
    <x v="5"/>
    <s v="Nord-est"/>
    <s v="Maryland"/>
    <s v="Baltimore"/>
    <x v="2"/>
    <n v="40"/>
    <n v="125"/>
    <n v="50000"/>
    <n v="17500"/>
    <n v="0.35"/>
    <s v="En magasin"/>
  </r>
  <r>
    <s v="Sports Direct"/>
    <n v="1185732"/>
    <d v="2021-09-20T00:00:00"/>
    <x v="5"/>
    <s v="Nord-est"/>
    <s v="Maryland"/>
    <s v="Baltimore"/>
    <x v="3"/>
    <n v="40"/>
    <n v="100"/>
    <n v="40000"/>
    <n v="14000"/>
    <n v="0.35"/>
    <s v="En magasin"/>
  </r>
  <r>
    <s v="Sports Direct"/>
    <n v="1185732"/>
    <d v="2021-09-20T00:00:00"/>
    <x v="5"/>
    <s v="Nord-est"/>
    <s v="Maryland"/>
    <s v="Baltimore"/>
    <x v="4"/>
    <n v="49.999999999999993"/>
    <n v="100"/>
    <n v="49999.999999999993"/>
    <n v="14999.999999999996"/>
    <n v="0.3"/>
    <s v="En magasin"/>
  </r>
  <r>
    <s v="Sports Direct"/>
    <n v="1185732"/>
    <d v="2021-09-20T00:00:00"/>
    <x v="5"/>
    <s v="Nord-est"/>
    <s v="Maryland"/>
    <s v="Baltimore"/>
    <x v="5"/>
    <n v="54.999999999999993"/>
    <n v="200"/>
    <n v="109999.99999999999"/>
    <n v="32999.999999999993"/>
    <n v="0.3"/>
    <s v="En magasin"/>
  </r>
  <r>
    <s v="Sports Direct"/>
    <n v="1185732"/>
    <d v="2021-10-22T00:00:00"/>
    <x v="2"/>
    <s v="Nord-est"/>
    <s v="Maryland"/>
    <s v="Baltimore"/>
    <x v="0"/>
    <n v="54.999999999999993"/>
    <n v="375"/>
    <n v="206249.99999999997"/>
    <n v="82500"/>
    <n v="0.4"/>
    <s v="En magasin"/>
  </r>
  <r>
    <s v="Sports Direct"/>
    <n v="1185732"/>
    <d v="2021-10-22T00:00:00"/>
    <x v="2"/>
    <s v="Nord-est"/>
    <s v="Maryland"/>
    <s v="Baltimore"/>
    <x v="1"/>
    <n v="50"/>
    <n v="200"/>
    <n v="100000"/>
    <n v="35000"/>
    <n v="0.35"/>
    <s v="En magasin"/>
  </r>
  <r>
    <s v="Sports Direct"/>
    <n v="1185732"/>
    <d v="2021-10-22T00:00:00"/>
    <x v="2"/>
    <s v="Nord-est"/>
    <s v="Maryland"/>
    <s v="Baltimore"/>
    <x v="2"/>
    <n v="50"/>
    <n v="100"/>
    <n v="50000"/>
    <n v="17500"/>
    <n v="0.35"/>
    <s v="En magasin"/>
  </r>
  <r>
    <s v="Foot Locker"/>
    <n v="1185732"/>
    <d v="2021-10-22T00:00:00"/>
    <x v="2"/>
    <s v="Nord-est"/>
    <s v="Maryland"/>
    <s v="Baltimore"/>
    <x v="3"/>
    <n v="50"/>
    <n v="75"/>
    <n v="37500"/>
    <n v="13125"/>
    <n v="0.35"/>
    <s v="En magasin"/>
  </r>
  <r>
    <s v="Foot Locker"/>
    <n v="1185732"/>
    <d v="2021-10-22T00:00:00"/>
    <x v="2"/>
    <s v="Nord-est"/>
    <s v="Maryland"/>
    <s v="Baltimore"/>
    <x v="4"/>
    <n v="60"/>
    <n v="75"/>
    <n v="45000"/>
    <n v="13500"/>
    <n v="0.3"/>
    <s v="En magasin"/>
  </r>
  <r>
    <s v="Foot Locker"/>
    <n v="1185732"/>
    <d v="2021-10-22T00:00:00"/>
    <x v="2"/>
    <s v="Nord-est"/>
    <s v="Maryland"/>
    <s v="Baltimore"/>
    <x v="5"/>
    <n v="64.999999999999986"/>
    <n v="200"/>
    <n v="129999.99999999997"/>
    <n v="38999.999999999993"/>
    <n v="0.3"/>
    <s v="En magasin"/>
  </r>
  <r>
    <s v="Foot Locker"/>
    <n v="1185732"/>
    <d v="2021-11-21T00:00:00"/>
    <x v="4"/>
    <s v="Nord-est"/>
    <s v="Maryland"/>
    <s v="Baltimore"/>
    <x v="0"/>
    <n v="60"/>
    <n v="350"/>
    <n v="210000"/>
    <n v="84000"/>
    <n v="0.4"/>
    <s v="En magasin"/>
  </r>
  <r>
    <s v="Foot Locker"/>
    <n v="1185732"/>
    <d v="2021-11-21T00:00:00"/>
    <x v="4"/>
    <s v="Nord-est"/>
    <s v="Maryland"/>
    <s v="Baltimore"/>
    <x v="1"/>
    <n v="50"/>
    <n v="175"/>
    <n v="87500"/>
    <n v="30624.999999999996"/>
    <n v="0.35"/>
    <s v="En magasin"/>
  </r>
  <r>
    <s v="Foot Locker"/>
    <n v="1185732"/>
    <d v="2021-11-21T00:00:00"/>
    <x v="4"/>
    <s v="Nord-est"/>
    <s v="Maryland"/>
    <s v="Baltimore"/>
    <x v="2"/>
    <n v="50"/>
    <n v="170"/>
    <n v="85000"/>
    <n v="29749.999999999996"/>
    <n v="0.35"/>
    <s v="En magasin"/>
  </r>
  <r>
    <s v="Foot Locker"/>
    <n v="1185732"/>
    <d v="2021-11-21T00:00:00"/>
    <x v="4"/>
    <s v="Nord-est"/>
    <s v="Maryland"/>
    <s v="Baltimore"/>
    <x v="3"/>
    <n v="50"/>
    <n v="150"/>
    <n v="75000"/>
    <n v="26250"/>
    <n v="0.35"/>
    <s v="En magasin"/>
  </r>
  <r>
    <s v="Foot Locker"/>
    <n v="1185732"/>
    <d v="2021-11-21T00:00:00"/>
    <x v="4"/>
    <s v="Nord-est"/>
    <s v="Maryland"/>
    <s v="Baltimore"/>
    <x v="4"/>
    <n v="60"/>
    <n v="125"/>
    <n v="75000"/>
    <n v="22500"/>
    <n v="0.3"/>
    <s v="En magasin"/>
  </r>
  <r>
    <s v="Foot Locker"/>
    <n v="1185732"/>
    <d v="2021-11-21T00:00:00"/>
    <x v="4"/>
    <s v="Nord-est"/>
    <s v="Maryland"/>
    <s v="Baltimore"/>
    <x v="5"/>
    <n v="64.999999999999986"/>
    <n v="225"/>
    <n v="146249.99999999997"/>
    <n v="43874.999999999993"/>
    <n v="0.3"/>
    <s v="En magasin"/>
  </r>
  <r>
    <s v="Foot Locker"/>
    <n v="1185732"/>
    <d v="2021-12-20T00:00:00"/>
    <x v="5"/>
    <s v="Nord-est"/>
    <s v="Maryland"/>
    <s v="Baltimore"/>
    <x v="0"/>
    <n v="60"/>
    <n v="450"/>
    <n v="270000"/>
    <n v="108000"/>
    <n v="0.4"/>
    <s v="En magasin"/>
  </r>
  <r>
    <s v="Foot Locker"/>
    <n v="1185732"/>
    <d v="2021-12-20T00:00:00"/>
    <x v="5"/>
    <s v="Nord-est"/>
    <s v="Maryland"/>
    <s v="Baltimore"/>
    <x v="1"/>
    <n v="50"/>
    <n v="250"/>
    <n v="125000"/>
    <n v="43750"/>
    <n v="0.35"/>
    <s v="En magasin"/>
  </r>
  <r>
    <s v="Foot Locker"/>
    <n v="1185732"/>
    <d v="2021-12-20T00:00:00"/>
    <x v="5"/>
    <s v="Nord-est"/>
    <s v="Maryland"/>
    <s v="Baltimore"/>
    <x v="2"/>
    <n v="50"/>
    <n v="225"/>
    <n v="112500"/>
    <n v="39375"/>
    <n v="0.35"/>
    <s v="En magasin"/>
  </r>
  <r>
    <s v="Foot Locker"/>
    <n v="1185732"/>
    <d v="2021-12-20T00:00:00"/>
    <x v="5"/>
    <s v="Nord-est"/>
    <s v="Maryland"/>
    <s v="Baltimore"/>
    <x v="3"/>
    <n v="50"/>
    <n v="175"/>
    <n v="87500"/>
    <n v="30624.999999999996"/>
    <n v="0.35"/>
    <s v="En magasin"/>
  </r>
  <r>
    <s v="Foot Locker"/>
    <n v="1185732"/>
    <d v="2021-12-20T00:00:00"/>
    <x v="5"/>
    <s v="Nord-est"/>
    <s v="Maryland"/>
    <s v="Baltimore"/>
    <x v="4"/>
    <n v="60"/>
    <n v="175"/>
    <n v="105000"/>
    <n v="31500"/>
    <n v="0.3"/>
    <s v="En magasin"/>
  </r>
  <r>
    <s v="Foot Locker"/>
    <n v="1185732"/>
    <d v="2021-12-20T00:00:00"/>
    <x v="5"/>
    <s v="Nord-est"/>
    <s v="Maryland"/>
    <s v="Baltimore"/>
    <x v="5"/>
    <n v="64.999999999999986"/>
    <n v="275"/>
    <n v="178749.99999999997"/>
    <n v="53624.999999999993"/>
    <n v="0.3"/>
    <s v="En magasin"/>
  </r>
  <r>
    <s v="Foot Locker"/>
    <n v="1185732"/>
    <d v="2021-01-17T00:00:00"/>
    <x v="4"/>
    <s v="Nord-est"/>
    <s v="Maryland"/>
    <s v="Baltimore"/>
    <x v="0"/>
    <n v="40"/>
    <n v="525"/>
    <n v="210000"/>
    <n v="73500"/>
    <n v="0.35"/>
    <s v="En magasin"/>
  </r>
  <r>
    <s v="Foot Locker"/>
    <n v="1185732"/>
    <d v="2021-01-17T00:00:00"/>
    <x v="4"/>
    <s v="Nord-est"/>
    <s v="Maryland"/>
    <s v="Baltimore"/>
    <x v="1"/>
    <n v="40"/>
    <n v="325"/>
    <n v="130000"/>
    <n v="45500"/>
    <n v="0.35"/>
    <s v="En magasin"/>
  </r>
  <r>
    <s v="Foot Locker"/>
    <n v="1185732"/>
    <d v="2021-01-17T00:00:00"/>
    <x v="4"/>
    <s v="Nord-est"/>
    <s v="Maryland"/>
    <s v="Baltimore"/>
    <x v="2"/>
    <n v="30.000000000000004"/>
    <n v="325"/>
    <n v="97500.000000000015"/>
    <n v="39000.000000000007"/>
    <n v="0.4"/>
    <s v="En magasin"/>
  </r>
  <r>
    <s v="Foot Locker"/>
    <n v="1185732"/>
    <d v="2021-01-17T00:00:00"/>
    <x v="4"/>
    <s v="Nord-est"/>
    <s v="Maryland"/>
    <s v="Baltimore"/>
    <x v="3"/>
    <n v="35"/>
    <n v="175"/>
    <n v="61250"/>
    <n v="24500"/>
    <n v="0.4"/>
    <s v="En magasin"/>
  </r>
  <r>
    <s v="Foot Locker"/>
    <n v="1185732"/>
    <d v="2021-01-17T00:00:00"/>
    <x v="4"/>
    <s v="Nord-est"/>
    <s v="Maryland"/>
    <s v="Baltimore"/>
    <x v="4"/>
    <n v="50"/>
    <n v="225"/>
    <n v="112500"/>
    <n v="33750"/>
    <n v="0.3"/>
    <s v="En magasin"/>
  </r>
  <r>
    <s v="Foot Locker"/>
    <n v="1185732"/>
    <d v="2021-01-17T00:00:00"/>
    <x v="4"/>
    <s v="Nord-est"/>
    <s v="Maryland"/>
    <s v="Baltimore"/>
    <x v="5"/>
    <n v="40"/>
    <n v="325"/>
    <n v="130000"/>
    <n v="52000"/>
    <n v="0.4"/>
    <s v="En magasin"/>
  </r>
  <r>
    <s v="Foot Locker"/>
    <n v="1185732"/>
    <d v="2021-02-15T00:00:00"/>
    <x v="5"/>
    <s v="Nord-est"/>
    <s v="Maryland"/>
    <s v="Baltimore"/>
    <x v="0"/>
    <n v="40"/>
    <n v="575"/>
    <n v="230000"/>
    <n v="80500"/>
    <n v="0.35"/>
    <s v="En magasin"/>
  </r>
  <r>
    <s v="Foot Locker"/>
    <n v="1185732"/>
    <d v="2021-02-15T00:00:00"/>
    <x v="5"/>
    <s v="Nord-est"/>
    <s v="Maryland"/>
    <s v="Baltimore"/>
    <x v="1"/>
    <n v="40"/>
    <n v="225"/>
    <n v="90000"/>
    <n v="31499.999999999996"/>
    <n v="0.35"/>
    <s v="En magasin"/>
  </r>
  <r>
    <s v="Foot Locker"/>
    <n v="1185732"/>
    <d v="2021-02-15T00:00:00"/>
    <x v="5"/>
    <s v="Nord-est"/>
    <s v="Maryland"/>
    <s v="Baltimore"/>
    <x v="2"/>
    <n v="30.000000000000004"/>
    <n v="275"/>
    <n v="82500.000000000015"/>
    <n v="33000.000000000007"/>
    <n v="0.4"/>
    <s v="En magasin"/>
  </r>
  <r>
    <s v="Foot Locker"/>
    <n v="1185732"/>
    <d v="2021-02-15T00:00:00"/>
    <x v="5"/>
    <s v="Nord-est"/>
    <s v="Delaware"/>
    <s v="Wilmington"/>
    <x v="3"/>
    <n v="35"/>
    <n v="150"/>
    <n v="52500"/>
    <n v="21000"/>
    <n v="0.4"/>
    <s v="En magasin"/>
  </r>
  <r>
    <s v="Foot Locker"/>
    <n v="1185732"/>
    <d v="2021-02-15T00:00:00"/>
    <x v="5"/>
    <s v="Nord-est"/>
    <s v="Delaware"/>
    <s v="Wilmington"/>
    <x v="4"/>
    <n v="50"/>
    <n v="225"/>
    <n v="112500"/>
    <n v="33750"/>
    <n v="0.3"/>
    <s v="En magasin"/>
  </r>
  <r>
    <s v="Foot Locker"/>
    <n v="1185732"/>
    <d v="2021-02-15T00:00:00"/>
    <x v="5"/>
    <s v="Nord-est"/>
    <s v="Delaware"/>
    <s v="Wilmington"/>
    <x v="5"/>
    <n v="40"/>
    <n v="325"/>
    <n v="130000"/>
    <n v="52000"/>
    <n v="0.4"/>
    <s v="En magasin"/>
  </r>
  <r>
    <s v="Foot Locker"/>
    <n v="1185732"/>
    <d v="2021-03-13T00:00:00"/>
    <x v="3"/>
    <s v="Nord-est"/>
    <s v="Delaware"/>
    <s v="Wilmington"/>
    <x v="0"/>
    <n v="40"/>
    <n v="545"/>
    <n v="218000"/>
    <n v="76300"/>
    <n v="0.35"/>
    <s v="En magasin"/>
  </r>
  <r>
    <s v="Foot Locker"/>
    <n v="1185732"/>
    <d v="2021-03-13T00:00:00"/>
    <x v="3"/>
    <s v="Nord-est"/>
    <s v="Delaware"/>
    <s v="Wilmington"/>
    <x v="1"/>
    <n v="40"/>
    <n v="250"/>
    <n v="100000"/>
    <n v="35000"/>
    <n v="0.35"/>
    <s v="En magasin"/>
  </r>
  <r>
    <s v="Foot Locker"/>
    <n v="1185732"/>
    <d v="2021-03-13T00:00:00"/>
    <x v="3"/>
    <s v="Nord-est"/>
    <s v="Delaware"/>
    <s v="Wilmington"/>
    <x v="2"/>
    <n v="30.000000000000004"/>
    <n v="275"/>
    <n v="82500.000000000015"/>
    <n v="33000.000000000007"/>
    <n v="0.4"/>
    <s v="En magasin"/>
  </r>
  <r>
    <s v="Foot Locker"/>
    <n v="1185732"/>
    <d v="2021-03-13T00:00:00"/>
    <x v="3"/>
    <s v="Nord-est"/>
    <s v="Delaware"/>
    <s v="Wilmington"/>
    <x v="3"/>
    <n v="35"/>
    <n v="125"/>
    <n v="43750"/>
    <n v="17500"/>
    <n v="0.4"/>
    <s v="En magasin"/>
  </r>
  <r>
    <s v="Foot Locker"/>
    <n v="1185732"/>
    <d v="2021-03-13T00:00:00"/>
    <x v="3"/>
    <s v="Nord-est"/>
    <s v="Delaware"/>
    <s v="Wilmington"/>
    <x v="4"/>
    <n v="50"/>
    <n v="175"/>
    <n v="87500"/>
    <n v="26250"/>
    <n v="0.3"/>
    <s v="En magasin"/>
  </r>
  <r>
    <s v="Foot Locker"/>
    <n v="1185732"/>
    <d v="2021-03-13T00:00:00"/>
    <x v="3"/>
    <s v="Nord-est"/>
    <s v="Delaware"/>
    <s v="Wilmington"/>
    <x v="5"/>
    <n v="40"/>
    <n v="275"/>
    <n v="110000"/>
    <n v="44000"/>
    <n v="0.4"/>
    <s v="En magasin"/>
  </r>
  <r>
    <s v="Foot Locker"/>
    <n v="1185732"/>
    <d v="2021-04-14T00:00:00"/>
    <x v="0"/>
    <s v="Nord-est"/>
    <s v="Delaware"/>
    <s v="Wilmington"/>
    <x v="0"/>
    <n v="40"/>
    <n v="525"/>
    <n v="210000"/>
    <n v="73500"/>
    <n v="0.35"/>
    <s v="En magasin"/>
  </r>
  <r>
    <s v="Foot Locker"/>
    <n v="1185732"/>
    <d v="2021-04-14T00:00:00"/>
    <x v="0"/>
    <s v="Nord-est"/>
    <s v="Delaware"/>
    <s v="Wilmington"/>
    <x v="1"/>
    <n v="40"/>
    <n v="225"/>
    <n v="90000"/>
    <n v="31499.999999999996"/>
    <n v="0.35"/>
    <s v="En magasin"/>
  </r>
  <r>
    <s v="Foot Locker"/>
    <n v="1185732"/>
    <d v="2021-04-14T00:00:00"/>
    <x v="0"/>
    <s v="Nord-est"/>
    <s v="Delaware"/>
    <s v="Wilmington"/>
    <x v="2"/>
    <n v="30.000000000000004"/>
    <n v="225"/>
    <n v="67500.000000000015"/>
    <n v="27000.000000000007"/>
    <n v="0.4"/>
    <s v="En magasin"/>
  </r>
  <r>
    <s v="Foot Locker"/>
    <n v="1185732"/>
    <d v="2021-04-14T00:00:00"/>
    <x v="0"/>
    <s v="Nord-est"/>
    <s v="Delaware"/>
    <s v="Wilmington"/>
    <x v="3"/>
    <n v="35"/>
    <n v="150"/>
    <n v="52500"/>
    <n v="21000"/>
    <n v="0.4"/>
    <s v="En magasin"/>
  </r>
  <r>
    <s v="Foot Locker"/>
    <n v="1185732"/>
    <d v="2021-04-14T00:00:00"/>
    <x v="0"/>
    <s v="Nord-est"/>
    <s v="Delaware"/>
    <s v="Wilmington"/>
    <x v="4"/>
    <n v="50"/>
    <n v="150"/>
    <n v="75000"/>
    <n v="22500"/>
    <n v="0.3"/>
    <s v="En magasin"/>
  </r>
  <r>
    <s v="Foot Locker"/>
    <n v="1185732"/>
    <d v="2021-04-14T00:00:00"/>
    <x v="0"/>
    <s v="Nord-est"/>
    <s v="Delaware"/>
    <s v="Wilmington"/>
    <x v="5"/>
    <n v="40"/>
    <n v="300"/>
    <n v="120000"/>
    <n v="48000"/>
    <n v="0.4"/>
    <s v="En magasin"/>
  </r>
  <r>
    <s v="Foot Locker"/>
    <n v="1185732"/>
    <d v="2021-05-13T00:00:00"/>
    <x v="1"/>
    <s v="Nord-est"/>
    <s v="Delaware"/>
    <s v="Wilmington"/>
    <x v="0"/>
    <n v="54.999999999999993"/>
    <n v="570"/>
    <n v="313499.99999999994"/>
    <n v="109724.99999999997"/>
    <n v="0.35"/>
    <s v="En magasin"/>
  </r>
  <r>
    <s v="Foot Locker"/>
    <n v="1185732"/>
    <d v="2021-05-13T00:00:00"/>
    <x v="1"/>
    <s v="Nord-est"/>
    <s v="Delaware"/>
    <s v="Wilmington"/>
    <x v="1"/>
    <n v="50"/>
    <n v="275"/>
    <n v="137500"/>
    <n v="48125"/>
    <n v="0.35"/>
    <s v="En magasin"/>
  </r>
  <r>
    <s v="Foot Locker"/>
    <n v="1185732"/>
    <d v="2021-05-13T00:00:00"/>
    <x v="1"/>
    <s v="Nord-est"/>
    <s v="Delaware"/>
    <s v="Wilmington"/>
    <x v="2"/>
    <n v="45"/>
    <n v="300"/>
    <n v="135000"/>
    <n v="54000"/>
    <n v="0.4"/>
    <s v="En magasin"/>
  </r>
  <r>
    <s v="Foot Locker"/>
    <n v="1185732"/>
    <d v="2021-05-13T00:00:00"/>
    <x v="1"/>
    <s v="Nord-est"/>
    <s v="Delaware"/>
    <s v="Wilmington"/>
    <x v="3"/>
    <n v="45"/>
    <n v="250"/>
    <n v="112500"/>
    <n v="45000"/>
    <n v="0.4"/>
    <s v="En magasin"/>
  </r>
  <r>
    <s v="Foot Locker"/>
    <n v="1185732"/>
    <d v="2021-05-13T00:00:00"/>
    <x v="1"/>
    <s v="Nord-est"/>
    <s v="Delaware"/>
    <s v="Wilmington"/>
    <x v="4"/>
    <n v="54.999999999999993"/>
    <n v="275"/>
    <n v="151249.99999999997"/>
    <n v="45374.999999999993"/>
    <n v="0.3"/>
    <s v="En magasin"/>
  </r>
  <r>
    <s v="Foot Locker"/>
    <n v="1185732"/>
    <d v="2021-05-13T00:00:00"/>
    <x v="1"/>
    <s v="Nord-est"/>
    <s v="Delaware"/>
    <s v="Wilmington"/>
    <x v="5"/>
    <n v="60"/>
    <n v="400"/>
    <n v="240000"/>
    <n v="96000"/>
    <n v="0.4"/>
    <s v="En magasin"/>
  </r>
  <r>
    <s v="Foot Locker"/>
    <n v="1185732"/>
    <d v="2021-06-15T00:00:00"/>
    <x v="6"/>
    <s v="Nord-est"/>
    <s v="Delaware"/>
    <s v="Wilmington"/>
    <x v="0"/>
    <n v="54.999999999999993"/>
    <n v="650"/>
    <n v="357499.99999999994"/>
    <n v="125124.99999999997"/>
    <n v="0.35"/>
    <s v="En magasin"/>
  </r>
  <r>
    <s v="Foot Locker"/>
    <n v="1185732"/>
    <d v="2021-06-15T00:00:00"/>
    <x v="6"/>
    <s v="Nord-est"/>
    <s v="Delaware"/>
    <s v="Wilmington"/>
    <x v="1"/>
    <n v="50"/>
    <n v="400"/>
    <n v="200000"/>
    <n v="70000"/>
    <n v="0.35"/>
    <s v="En magasin"/>
  </r>
  <r>
    <s v="Foot Locker"/>
    <n v="1185732"/>
    <d v="2021-06-15T00:00:00"/>
    <x v="6"/>
    <s v="Nord-est"/>
    <s v="Delaware"/>
    <s v="Wilmington"/>
    <x v="2"/>
    <n v="45"/>
    <n v="325"/>
    <n v="146250"/>
    <n v="58500"/>
    <n v="0.4"/>
    <s v="En magasin"/>
  </r>
  <r>
    <s v="Foot Locker"/>
    <n v="1185732"/>
    <d v="2021-06-15T00:00:00"/>
    <x v="6"/>
    <s v="Nord-est"/>
    <s v="Delaware"/>
    <s v="Wilmington"/>
    <x v="3"/>
    <n v="45"/>
    <n v="300"/>
    <n v="135000"/>
    <n v="54000"/>
    <n v="0.4"/>
    <s v="En magasin"/>
  </r>
  <r>
    <s v="Foot Locker"/>
    <n v="1185732"/>
    <d v="2021-06-15T00:00:00"/>
    <x v="6"/>
    <s v="Nord-est"/>
    <s v="Delaware"/>
    <s v="Wilmington"/>
    <x v="4"/>
    <n v="54.999999999999993"/>
    <n v="300"/>
    <n v="164999.99999999997"/>
    <n v="49499.999999999993"/>
    <n v="0.3"/>
    <s v="En magasin"/>
  </r>
  <r>
    <s v="Foot Locker"/>
    <n v="1185732"/>
    <d v="2021-06-15T00:00:00"/>
    <x v="6"/>
    <s v="Nord-est"/>
    <s v="Delaware"/>
    <s v="Wilmington"/>
    <x v="5"/>
    <n v="60"/>
    <n v="450"/>
    <n v="270000"/>
    <n v="108000"/>
    <n v="0.4"/>
    <s v="En magasin"/>
  </r>
  <r>
    <s v="Foot Locker"/>
    <n v="1185732"/>
    <d v="2021-07-13T00:00:00"/>
    <x v="6"/>
    <s v="Nord-est"/>
    <s v="Delaware"/>
    <s v="Wilmington"/>
    <x v="0"/>
    <n v="54.999999999999993"/>
    <n v="675"/>
    <n v="371249.99999999994"/>
    <n v="129937.49999999997"/>
    <n v="0.35"/>
    <s v="En magasin"/>
  </r>
  <r>
    <s v="Foot Locker"/>
    <n v="1185732"/>
    <d v="2021-07-13T00:00:00"/>
    <x v="6"/>
    <s v="Nord-est"/>
    <s v="Delaware"/>
    <s v="Wilmington"/>
    <x v="1"/>
    <n v="50"/>
    <n v="425"/>
    <n v="212500"/>
    <n v="74375"/>
    <n v="0.35"/>
    <s v="En magasin"/>
  </r>
  <r>
    <s v="Foot Locker"/>
    <n v="1185732"/>
    <d v="2021-07-13T00:00:00"/>
    <x v="6"/>
    <s v="Nord-est"/>
    <s v="Delaware"/>
    <s v="Wilmington"/>
    <x v="2"/>
    <n v="45"/>
    <n v="350"/>
    <n v="157500"/>
    <n v="63000"/>
    <n v="0.4"/>
    <s v="En magasin"/>
  </r>
  <r>
    <s v="Foot Locker"/>
    <n v="1185732"/>
    <d v="2021-07-13T00:00:00"/>
    <x v="6"/>
    <s v="Nord-est"/>
    <s v="Delaware"/>
    <s v="Wilmington"/>
    <x v="3"/>
    <n v="45"/>
    <n v="300"/>
    <n v="135000"/>
    <n v="54000"/>
    <n v="0.4"/>
    <s v="En magasin"/>
  </r>
  <r>
    <s v="Foot Locker"/>
    <n v="1185732"/>
    <d v="2021-07-13T00:00:00"/>
    <x v="6"/>
    <s v="Nord-est"/>
    <s v="Delaware"/>
    <s v="Wilmington"/>
    <x v="4"/>
    <n v="54.999999999999993"/>
    <n v="325"/>
    <n v="178749.99999999997"/>
    <n v="53624.999999999993"/>
    <n v="0.3"/>
    <s v="En magasin"/>
  </r>
  <r>
    <s v="Foot Locker"/>
    <n v="1185732"/>
    <d v="2021-07-13T00:00:00"/>
    <x v="6"/>
    <s v="Nord-est"/>
    <s v="Delaware"/>
    <s v="Wilmington"/>
    <x v="5"/>
    <n v="60"/>
    <n v="500"/>
    <n v="300000"/>
    <n v="120000"/>
    <n v="0.4"/>
    <s v="En magasin"/>
  </r>
  <r>
    <s v="Foot Locker"/>
    <n v="1185732"/>
    <d v="2021-08-14T00:00:00"/>
    <x v="3"/>
    <s v="Nord-est"/>
    <s v="Delaware"/>
    <s v="Wilmington"/>
    <x v="0"/>
    <n v="54.999999999999993"/>
    <n v="650"/>
    <n v="357499.99999999994"/>
    <n v="125124.99999999997"/>
    <n v="0.35"/>
    <s v="En magasin"/>
  </r>
  <r>
    <s v="Foot Locker"/>
    <n v="1185732"/>
    <d v="2021-08-14T00:00:00"/>
    <x v="3"/>
    <s v="Nord-est"/>
    <s v="Delaware"/>
    <s v="Wilmington"/>
    <x v="1"/>
    <n v="50"/>
    <n v="425"/>
    <n v="212500"/>
    <n v="74375"/>
    <n v="0.35"/>
    <s v="En magasin"/>
  </r>
  <r>
    <s v="Foot Locker"/>
    <n v="1185732"/>
    <d v="2021-08-14T00:00:00"/>
    <x v="3"/>
    <s v="Nord-est"/>
    <s v="Delaware"/>
    <s v="Wilmington"/>
    <x v="2"/>
    <n v="45"/>
    <n v="350"/>
    <n v="157500"/>
    <n v="63000"/>
    <n v="0.4"/>
    <s v="En magasin"/>
  </r>
  <r>
    <s v="Foot Locker"/>
    <n v="1185732"/>
    <d v="2021-08-14T00:00:00"/>
    <x v="3"/>
    <s v="Nord-est"/>
    <s v="Delaware"/>
    <s v="Wilmington"/>
    <x v="3"/>
    <n v="45"/>
    <n v="250"/>
    <n v="112500"/>
    <n v="45000"/>
    <n v="0.4"/>
    <s v="En magasin"/>
  </r>
  <r>
    <s v="Foot Locker"/>
    <n v="1185732"/>
    <d v="2021-08-14T00:00:00"/>
    <x v="3"/>
    <s v="Nord-est"/>
    <s v="Delaware"/>
    <s v="Wilmington"/>
    <x v="4"/>
    <n v="54.999999999999993"/>
    <n v="225"/>
    <n v="123749.99999999999"/>
    <n v="37124.999999999993"/>
    <n v="0.3"/>
    <s v="En magasin"/>
  </r>
  <r>
    <s v="Foot Locker"/>
    <n v="1185732"/>
    <d v="2021-08-14T00:00:00"/>
    <x v="3"/>
    <s v="Nord-est"/>
    <s v="Delaware"/>
    <s v="Wilmington"/>
    <x v="5"/>
    <n v="60"/>
    <n v="400"/>
    <n v="240000"/>
    <n v="96000"/>
    <n v="0.4"/>
    <s v="En magasin"/>
  </r>
  <r>
    <s v="Foot Locker"/>
    <n v="1185732"/>
    <d v="2021-09-13T00:00:00"/>
    <x v="5"/>
    <s v="Nord-est"/>
    <s v="Delaware"/>
    <s v="Wilmington"/>
    <x v="0"/>
    <n v="54.999999999999993"/>
    <n v="525"/>
    <n v="288749.99999999994"/>
    <n v="101062.49999999997"/>
    <n v="0.35"/>
    <s v="En magasin"/>
  </r>
  <r>
    <s v="Foot Locker"/>
    <n v="1185732"/>
    <d v="2021-09-13T00:00:00"/>
    <x v="5"/>
    <s v="Nord-est"/>
    <s v="Delaware"/>
    <s v="Wilmington"/>
    <x v="1"/>
    <n v="50"/>
    <n v="325"/>
    <n v="162500"/>
    <n v="56875"/>
    <n v="0.35"/>
    <s v="En magasin"/>
  </r>
  <r>
    <s v="Foot Locker"/>
    <n v="1185732"/>
    <d v="2021-09-13T00:00:00"/>
    <x v="5"/>
    <s v="Nord-est"/>
    <s v="Delaware"/>
    <s v="Wilmington"/>
    <x v="2"/>
    <n v="45"/>
    <n v="225"/>
    <n v="101250"/>
    <n v="40500"/>
    <n v="0.4"/>
    <s v="En magasin"/>
  </r>
  <r>
    <s v="Foot Locker"/>
    <n v="1185732"/>
    <d v="2021-09-13T00:00:00"/>
    <x v="5"/>
    <s v="Nord-est"/>
    <s v="Delaware"/>
    <s v="Wilmington"/>
    <x v="3"/>
    <n v="45"/>
    <n v="200"/>
    <n v="90000"/>
    <n v="36000"/>
    <n v="0.4"/>
    <s v="En magasin"/>
  </r>
  <r>
    <s v="Foot Locker"/>
    <n v="1185732"/>
    <d v="2021-09-13T00:00:00"/>
    <x v="5"/>
    <s v="Nord-est"/>
    <s v="Delaware"/>
    <s v="Wilmington"/>
    <x v="4"/>
    <n v="54.999999999999993"/>
    <n v="200"/>
    <n v="109999.99999999999"/>
    <n v="32999.999999999993"/>
    <n v="0.3"/>
    <s v="En magasin"/>
  </r>
  <r>
    <s v="Foot Locker"/>
    <n v="1185732"/>
    <d v="2021-09-13T00:00:00"/>
    <x v="5"/>
    <s v="Nord-est"/>
    <s v="Delaware"/>
    <s v="Wilmington"/>
    <x v="5"/>
    <n v="60"/>
    <n v="300"/>
    <n v="180000"/>
    <n v="72000"/>
    <n v="0.4"/>
    <s v="En magasin"/>
  </r>
  <r>
    <s v="Foot Locker"/>
    <n v="1185732"/>
    <d v="2021-10-15T00:00:00"/>
    <x v="2"/>
    <s v="Nord-est"/>
    <s v="Delaware"/>
    <s v="Wilmington"/>
    <x v="0"/>
    <n v="60"/>
    <n v="475"/>
    <n v="285000"/>
    <n v="99750"/>
    <n v="0.35"/>
    <s v="En magasin"/>
  </r>
  <r>
    <s v="Foot Locker"/>
    <n v="1185732"/>
    <d v="2021-10-15T00:00:00"/>
    <x v="2"/>
    <s v="Nord-est"/>
    <s v="Delaware"/>
    <s v="Wilmington"/>
    <x v="1"/>
    <n v="55.000000000000007"/>
    <n v="300"/>
    <n v="165000.00000000003"/>
    <n v="57750.000000000007"/>
    <n v="0.35"/>
    <s v="En magasin"/>
  </r>
  <r>
    <s v="Foot Locker"/>
    <n v="1185732"/>
    <d v="2021-10-15T00:00:00"/>
    <x v="2"/>
    <s v="Nord-est"/>
    <s v="Delaware"/>
    <s v="Wilmington"/>
    <x v="2"/>
    <n v="55.000000000000007"/>
    <n v="200"/>
    <n v="110000.00000000001"/>
    <n v="44000.000000000007"/>
    <n v="0.4"/>
    <s v="En magasin"/>
  </r>
  <r>
    <s v="Foot Locker"/>
    <n v="1185732"/>
    <d v="2021-10-15T00:00:00"/>
    <x v="2"/>
    <s v="Nord-est"/>
    <s v="Delaware"/>
    <s v="Wilmington"/>
    <x v="3"/>
    <n v="55.000000000000007"/>
    <n v="175"/>
    <n v="96250.000000000015"/>
    <n v="38500.000000000007"/>
    <n v="0.4"/>
    <s v="En magasin"/>
  </r>
  <r>
    <s v="Foot Locker"/>
    <n v="1185732"/>
    <d v="2021-10-15T00:00:00"/>
    <x v="2"/>
    <s v="Nord-est"/>
    <s v="Delaware"/>
    <s v="Wilmington"/>
    <x v="4"/>
    <n v="65"/>
    <n v="175"/>
    <n v="113750"/>
    <n v="34125"/>
    <n v="0.3"/>
    <s v="En magasin"/>
  </r>
  <r>
    <s v="Kohl's"/>
    <n v="1185732"/>
    <d v="2021-10-15T00:00:00"/>
    <x v="2"/>
    <s v="Nord-est"/>
    <s v="Delaware"/>
    <s v="Wilmington"/>
    <x v="5"/>
    <n v="70"/>
    <n v="300"/>
    <n v="210000"/>
    <n v="84000"/>
    <n v="0.4"/>
    <s v="En magasin"/>
  </r>
  <r>
    <s v="Kohl's"/>
    <n v="1185732"/>
    <d v="2021-11-14T00:00:00"/>
    <x v="4"/>
    <s v="Nord-est"/>
    <s v="Delaware"/>
    <s v="Wilmington"/>
    <x v="0"/>
    <n v="65"/>
    <n v="450"/>
    <n v="292500"/>
    <n v="102375"/>
    <n v="0.35"/>
    <s v="En magasin"/>
  </r>
  <r>
    <s v="Kohl's"/>
    <n v="1185732"/>
    <d v="2021-11-14T00:00:00"/>
    <x v="4"/>
    <s v="Nord-est"/>
    <s v="Delaware"/>
    <s v="Wilmington"/>
    <x v="1"/>
    <n v="55.000000000000007"/>
    <n v="325"/>
    <n v="178750.00000000003"/>
    <n v="62562.500000000007"/>
    <n v="0.35"/>
    <s v="En magasin"/>
  </r>
  <r>
    <s v="Kohl's"/>
    <n v="1185732"/>
    <d v="2021-11-14T00:00:00"/>
    <x v="4"/>
    <s v="Nord-est"/>
    <s v="Delaware"/>
    <s v="Wilmington"/>
    <x v="2"/>
    <n v="55.000000000000007"/>
    <n v="320"/>
    <n v="176000.00000000003"/>
    <n v="70400.000000000015"/>
    <n v="0.4"/>
    <s v="En magasin"/>
  </r>
  <r>
    <s v="Kohl's"/>
    <n v="1185732"/>
    <d v="2021-11-14T00:00:00"/>
    <x v="4"/>
    <s v="Nord-est"/>
    <s v="Delaware"/>
    <s v="Wilmington"/>
    <x v="3"/>
    <n v="55.000000000000007"/>
    <n v="300"/>
    <n v="165000.00000000003"/>
    <n v="66000.000000000015"/>
    <n v="0.4"/>
    <s v="En magasin"/>
  </r>
  <r>
    <s v="Kohl's"/>
    <n v="1185732"/>
    <d v="2021-11-14T00:00:00"/>
    <x v="4"/>
    <s v="Nord-est"/>
    <s v="Delaware"/>
    <s v="Wilmington"/>
    <x v="4"/>
    <n v="65"/>
    <n v="275"/>
    <n v="178750"/>
    <n v="53625"/>
    <n v="0.3"/>
    <s v="En magasin"/>
  </r>
  <r>
    <s v="Kohl's"/>
    <n v="1185732"/>
    <d v="2021-11-14T00:00:00"/>
    <x v="4"/>
    <s v="Nord-est"/>
    <s v="Delaware"/>
    <s v="Wilmington"/>
    <x v="5"/>
    <n v="70"/>
    <n v="375"/>
    <n v="262500"/>
    <n v="105000"/>
    <n v="0.4"/>
    <s v="En magasin"/>
  </r>
  <r>
    <s v="Kohl's"/>
    <n v="1185732"/>
    <d v="2021-12-13T00:00:00"/>
    <x v="5"/>
    <s v="Nord-est"/>
    <s v="Delaware"/>
    <s v="Wilmington"/>
    <x v="0"/>
    <n v="65"/>
    <n v="600"/>
    <n v="390000"/>
    <n v="136500"/>
    <n v="0.35"/>
    <s v="En magasin"/>
  </r>
  <r>
    <s v="Kohl's"/>
    <n v="1185732"/>
    <d v="2021-12-13T00:00:00"/>
    <x v="5"/>
    <s v="Nord-est"/>
    <s v="Delaware"/>
    <s v="Wilmington"/>
    <x v="1"/>
    <n v="55.000000000000007"/>
    <n v="400"/>
    <n v="220000.00000000003"/>
    <n v="77000"/>
    <n v="0.35"/>
    <s v="En magasin"/>
  </r>
  <r>
    <s v="Kohl's"/>
    <n v="1185732"/>
    <d v="2021-12-13T00:00:00"/>
    <x v="5"/>
    <s v="Nord-est"/>
    <s v="Delaware"/>
    <s v="Wilmington"/>
    <x v="2"/>
    <n v="55.000000000000007"/>
    <n v="375"/>
    <n v="206250.00000000003"/>
    <n v="82500.000000000015"/>
    <n v="0.4"/>
    <s v="En magasin"/>
  </r>
  <r>
    <s v="Kohl's"/>
    <n v="1185732"/>
    <d v="2021-12-13T00:00:00"/>
    <x v="5"/>
    <s v="Nord-est"/>
    <s v="Delaware"/>
    <s v="Wilmington"/>
    <x v="3"/>
    <n v="55.000000000000007"/>
    <n v="325"/>
    <n v="178750.00000000003"/>
    <n v="71500.000000000015"/>
    <n v="0.4"/>
    <s v="En magasin"/>
  </r>
  <r>
    <s v="Kohl's"/>
    <n v="1185732"/>
    <d v="2021-12-13T00:00:00"/>
    <x v="5"/>
    <s v="Nord-est"/>
    <s v="Delaware"/>
    <s v="Wilmington"/>
    <x v="4"/>
    <n v="65"/>
    <n v="325"/>
    <n v="211250"/>
    <n v="63375"/>
    <n v="0.3"/>
    <s v="En magasin"/>
  </r>
  <r>
    <s v="Kohl's"/>
    <n v="1185732"/>
    <d v="2021-12-13T00:00:00"/>
    <x v="5"/>
    <s v="Nord-est"/>
    <s v="Delaware"/>
    <s v="Wilmington"/>
    <x v="5"/>
    <n v="70"/>
    <n v="425"/>
    <n v="297500"/>
    <n v="119000"/>
    <n v="0.4"/>
    <s v="En magasin"/>
  </r>
  <r>
    <s v="Kohl's"/>
    <n v="1185732"/>
    <d v="2021-01-10T00:00:00"/>
    <x v="4"/>
    <s v="Nord-est"/>
    <s v="Delaware"/>
    <s v="Wilmington"/>
    <x v="0"/>
    <n v="35"/>
    <n v="475"/>
    <n v="166250"/>
    <n v="58187.499999999993"/>
    <n v="0.35"/>
    <s v="En magasin"/>
  </r>
  <r>
    <s v="Kohl's"/>
    <n v="1185732"/>
    <d v="2021-01-10T00:00:00"/>
    <x v="4"/>
    <s v="Nord-est"/>
    <s v="Delaware"/>
    <s v="Wilmington"/>
    <x v="1"/>
    <n v="35"/>
    <n v="275"/>
    <n v="96250"/>
    <n v="33687.5"/>
    <n v="0.35"/>
    <s v="En magasin"/>
  </r>
  <r>
    <s v="Kohl's"/>
    <n v="1185732"/>
    <d v="2021-01-10T00:00:00"/>
    <x v="4"/>
    <s v="Nord-est"/>
    <s v="Delaware"/>
    <s v="Wilmington"/>
    <x v="2"/>
    <n v="25.000000000000007"/>
    <n v="275"/>
    <n v="68750.000000000015"/>
    <n v="27500.000000000007"/>
    <n v="0.4"/>
    <s v="En magasin"/>
  </r>
  <r>
    <s v="Kohl's"/>
    <n v="1185732"/>
    <d v="2021-01-10T00:00:00"/>
    <x v="4"/>
    <s v="Nord-est"/>
    <s v="Delaware"/>
    <s v="Wilmington"/>
    <x v="3"/>
    <n v="30"/>
    <n v="125"/>
    <n v="37500"/>
    <n v="15000"/>
    <n v="0.4"/>
    <s v="En magasin"/>
  </r>
  <r>
    <s v="Kohl's"/>
    <n v="1185732"/>
    <d v="2021-01-10T00:00:00"/>
    <x v="4"/>
    <s v="Nord-est"/>
    <s v="Delaware"/>
    <s v="Wilmington"/>
    <x v="4"/>
    <n v="45"/>
    <n v="175"/>
    <n v="78750"/>
    <n v="23625"/>
    <n v="0.3"/>
    <s v="En magasin"/>
  </r>
  <r>
    <s v="Kohl's"/>
    <n v="1185732"/>
    <d v="2021-01-10T00:00:00"/>
    <x v="4"/>
    <s v="Nord-est"/>
    <s v="Delaware"/>
    <s v="Wilmington"/>
    <x v="5"/>
    <n v="35"/>
    <n v="275"/>
    <n v="96250"/>
    <n v="38500"/>
    <n v="0.4"/>
    <s v="En magasin"/>
  </r>
  <r>
    <s v="Kohl's"/>
    <n v="1185732"/>
    <d v="2021-02-08T00:00:00"/>
    <x v="5"/>
    <s v="Nord-est"/>
    <s v="Delaware"/>
    <s v="Wilmington"/>
    <x v="0"/>
    <n v="35"/>
    <n v="525"/>
    <n v="183750"/>
    <n v="64312.499999999993"/>
    <n v="0.35"/>
    <s v="En magasin"/>
  </r>
  <r>
    <s v="Kohl's"/>
    <n v="1185732"/>
    <d v="2021-02-08T00:00:00"/>
    <x v="5"/>
    <s v="Nord-est"/>
    <s v="Delaware"/>
    <s v="Wilmington"/>
    <x v="1"/>
    <n v="35"/>
    <n v="175"/>
    <n v="61250"/>
    <n v="21437.5"/>
    <n v="0.35"/>
    <s v="En magasin"/>
  </r>
  <r>
    <s v="Kohl's"/>
    <n v="1185732"/>
    <d v="2021-02-08T00:00:00"/>
    <x v="5"/>
    <s v="Nord-est"/>
    <s v="Delaware"/>
    <s v="Wilmington"/>
    <x v="2"/>
    <n v="25.000000000000007"/>
    <n v="225"/>
    <n v="56250.000000000015"/>
    <n v="22500.000000000007"/>
    <n v="0.4"/>
    <s v="En magasin"/>
  </r>
  <r>
    <s v="Kohl's"/>
    <n v="1185732"/>
    <d v="2021-02-08T00:00:00"/>
    <x v="5"/>
    <s v="Nord-est"/>
    <s v="New Jersey"/>
    <s v="Newark"/>
    <x v="3"/>
    <n v="30"/>
    <n v="100"/>
    <n v="30000"/>
    <n v="12000"/>
    <n v="0.4"/>
    <s v="En magasin"/>
  </r>
  <r>
    <s v="Kohl's"/>
    <n v="1185732"/>
    <d v="2021-02-08T00:00:00"/>
    <x v="5"/>
    <s v="Nord-est"/>
    <s v="New Jersey"/>
    <s v="Newark"/>
    <x v="4"/>
    <n v="45"/>
    <n v="175"/>
    <n v="78750"/>
    <n v="23625"/>
    <n v="0.3"/>
    <s v="En magasin"/>
  </r>
  <r>
    <s v="Kohl's"/>
    <n v="1185732"/>
    <d v="2021-02-08T00:00:00"/>
    <x v="5"/>
    <s v="Nord-est"/>
    <s v="New Jersey"/>
    <s v="Newark"/>
    <x v="5"/>
    <n v="35"/>
    <n v="275"/>
    <n v="96250"/>
    <n v="38500"/>
    <n v="0.4"/>
    <s v="En magasin"/>
  </r>
  <r>
    <s v="Kohl's"/>
    <n v="1185732"/>
    <d v="2021-03-06T00:00:00"/>
    <x v="3"/>
    <s v="Nord-est"/>
    <s v="New Jersey"/>
    <s v="Newark"/>
    <x v="0"/>
    <n v="35"/>
    <n v="495"/>
    <n v="173250"/>
    <n v="60637.499999999993"/>
    <n v="0.35"/>
    <s v="En magasin"/>
  </r>
  <r>
    <s v="Kohl's"/>
    <n v="1185732"/>
    <d v="2021-03-06T00:00:00"/>
    <x v="3"/>
    <s v="Nord-est"/>
    <s v="New Jersey"/>
    <s v="Newark"/>
    <x v="1"/>
    <n v="35"/>
    <n v="200"/>
    <n v="70000"/>
    <n v="24500"/>
    <n v="0.35"/>
    <s v="En magasin"/>
  </r>
  <r>
    <s v="Kohl's"/>
    <n v="1185732"/>
    <d v="2021-03-06T00:00:00"/>
    <x v="3"/>
    <s v="Nord-est"/>
    <s v="New Jersey"/>
    <s v="Newark"/>
    <x v="2"/>
    <n v="25.000000000000007"/>
    <n v="225"/>
    <n v="56250.000000000015"/>
    <n v="22500.000000000007"/>
    <n v="0.4"/>
    <s v="En magasin"/>
  </r>
  <r>
    <s v="Kohl's"/>
    <n v="1185732"/>
    <d v="2021-03-06T00:00:00"/>
    <x v="3"/>
    <s v="Nord-est"/>
    <s v="New Jersey"/>
    <s v="Newark"/>
    <x v="3"/>
    <n v="30"/>
    <n v="75"/>
    <n v="22500"/>
    <n v="9000"/>
    <n v="0.4"/>
    <s v="En magasin"/>
  </r>
  <r>
    <s v="Kohl's"/>
    <n v="1185732"/>
    <d v="2021-03-06T00:00:00"/>
    <x v="3"/>
    <s v="Nord-est"/>
    <s v="New Jersey"/>
    <s v="Newark"/>
    <x v="4"/>
    <n v="45"/>
    <n v="125"/>
    <n v="56250"/>
    <n v="16875"/>
    <n v="0.3"/>
    <s v="En magasin"/>
  </r>
  <r>
    <s v="Kohl's"/>
    <n v="1185732"/>
    <d v="2021-03-06T00:00:00"/>
    <x v="3"/>
    <s v="Nord-est"/>
    <s v="New Jersey"/>
    <s v="Newark"/>
    <x v="5"/>
    <n v="35"/>
    <n v="225"/>
    <n v="78750"/>
    <n v="31500"/>
    <n v="0.4"/>
    <s v="En magasin"/>
  </r>
  <r>
    <s v="Kohl's"/>
    <n v="1185732"/>
    <d v="2021-04-07T00:00:00"/>
    <x v="0"/>
    <s v="Nord-est"/>
    <s v="New Jersey"/>
    <s v="Newark"/>
    <x v="0"/>
    <n v="35"/>
    <n v="475"/>
    <n v="166250"/>
    <n v="58187.499999999993"/>
    <n v="0.35"/>
    <s v="En magasin"/>
  </r>
  <r>
    <s v="Kohl's"/>
    <n v="1185732"/>
    <d v="2021-04-07T00:00:00"/>
    <x v="0"/>
    <s v="Nord-est"/>
    <s v="New Jersey"/>
    <s v="Newark"/>
    <x v="1"/>
    <n v="35"/>
    <n v="175"/>
    <n v="61250"/>
    <n v="21437.5"/>
    <n v="0.35"/>
    <s v="En magasin"/>
  </r>
  <r>
    <s v="Kohl's"/>
    <n v="1185732"/>
    <d v="2021-04-07T00:00:00"/>
    <x v="0"/>
    <s v="Nord-est"/>
    <s v="New Jersey"/>
    <s v="Newark"/>
    <x v="2"/>
    <n v="25.000000000000007"/>
    <n v="175"/>
    <n v="43750.000000000015"/>
    <n v="17500.000000000007"/>
    <n v="0.4"/>
    <s v="En magasin"/>
  </r>
  <r>
    <s v="Kohl's"/>
    <n v="1185732"/>
    <d v="2021-04-07T00:00:00"/>
    <x v="0"/>
    <s v="Nord-est"/>
    <s v="New Jersey"/>
    <s v="Newark"/>
    <x v="3"/>
    <n v="30"/>
    <n v="100"/>
    <n v="30000"/>
    <n v="12000"/>
    <n v="0.4"/>
    <s v="En magasin"/>
  </r>
  <r>
    <s v="Kohl's"/>
    <n v="1185732"/>
    <d v="2021-04-07T00:00:00"/>
    <x v="0"/>
    <s v="Nord-est"/>
    <s v="New Jersey"/>
    <s v="Newark"/>
    <x v="4"/>
    <n v="45"/>
    <n v="100"/>
    <n v="45000"/>
    <n v="13500"/>
    <n v="0.3"/>
    <s v="En magasin"/>
  </r>
  <r>
    <s v="Kohl's"/>
    <n v="1185732"/>
    <d v="2021-04-07T00:00:00"/>
    <x v="0"/>
    <s v="Nord-est"/>
    <s v="New Jersey"/>
    <s v="Newark"/>
    <x v="5"/>
    <n v="35"/>
    <n v="250"/>
    <n v="87500"/>
    <n v="35000"/>
    <n v="0.4"/>
    <s v="En magasin"/>
  </r>
  <r>
    <s v="Kohl's"/>
    <n v="1185732"/>
    <d v="2021-05-06T00:00:00"/>
    <x v="1"/>
    <s v="Nord-est"/>
    <s v="New Jersey"/>
    <s v="Newark"/>
    <x v="0"/>
    <n v="49.999999999999993"/>
    <n v="520"/>
    <n v="259999.99999999997"/>
    <n v="90999.999999999985"/>
    <n v="0.35"/>
    <s v="En magasin"/>
  </r>
  <r>
    <s v="Kohl's"/>
    <n v="1185732"/>
    <d v="2021-05-06T00:00:00"/>
    <x v="1"/>
    <s v="Nord-est"/>
    <s v="New Jersey"/>
    <s v="Newark"/>
    <x v="1"/>
    <n v="45"/>
    <n v="225"/>
    <n v="101250"/>
    <n v="35437.5"/>
    <n v="0.35"/>
    <s v="En magasin"/>
  </r>
  <r>
    <s v="Kohl's"/>
    <n v="1185732"/>
    <d v="2021-05-06T00:00:00"/>
    <x v="1"/>
    <s v="Nord-est"/>
    <s v="New Jersey"/>
    <s v="Newark"/>
    <x v="2"/>
    <n v="40"/>
    <n v="250"/>
    <n v="100000"/>
    <n v="40000"/>
    <n v="0.4"/>
    <s v="En magasin"/>
  </r>
  <r>
    <s v="Kohl's"/>
    <n v="1185732"/>
    <d v="2021-05-06T00:00:00"/>
    <x v="1"/>
    <s v="Nord-est"/>
    <s v="New Jersey"/>
    <s v="Newark"/>
    <x v="3"/>
    <n v="40"/>
    <n v="200"/>
    <n v="80000"/>
    <n v="32000"/>
    <n v="0.4"/>
    <s v="En magasin"/>
  </r>
  <r>
    <s v="Kohl's"/>
    <n v="1185732"/>
    <d v="2021-05-06T00:00:00"/>
    <x v="1"/>
    <s v="Nord-est"/>
    <s v="New Jersey"/>
    <s v="Newark"/>
    <x v="4"/>
    <n v="49.999999999999993"/>
    <n v="225"/>
    <n v="112499.99999999999"/>
    <n v="33749.999999999993"/>
    <n v="0.3"/>
    <s v="En magasin"/>
  </r>
  <r>
    <s v="Kohl's"/>
    <n v="1185732"/>
    <d v="2021-05-06T00:00:00"/>
    <x v="1"/>
    <s v="Nord-est"/>
    <s v="New Jersey"/>
    <s v="Newark"/>
    <x v="5"/>
    <n v="54.999999999999993"/>
    <n v="350"/>
    <n v="192499.99999999997"/>
    <n v="76999.999999999985"/>
    <n v="0.4"/>
    <s v="En magasin"/>
  </r>
  <r>
    <s v="Kohl's"/>
    <n v="1185732"/>
    <d v="2021-06-08T00:00:00"/>
    <x v="6"/>
    <s v="Nord-est"/>
    <s v="New Jersey"/>
    <s v="Newark"/>
    <x v="0"/>
    <n v="49.999999999999993"/>
    <n v="600"/>
    <n v="299999.99999999994"/>
    <n v="104999.99999999997"/>
    <n v="0.35"/>
    <s v="En magasin"/>
  </r>
  <r>
    <s v="Kohl's"/>
    <n v="1185732"/>
    <d v="2021-06-08T00:00:00"/>
    <x v="6"/>
    <s v="Nord-est"/>
    <s v="New Jersey"/>
    <s v="Newark"/>
    <x v="1"/>
    <n v="45"/>
    <n v="350"/>
    <n v="157500"/>
    <n v="55125"/>
    <n v="0.35"/>
    <s v="En magasin"/>
  </r>
  <r>
    <s v="Kohl's"/>
    <n v="1185732"/>
    <d v="2021-06-08T00:00:00"/>
    <x v="6"/>
    <s v="Nord-est"/>
    <s v="New Jersey"/>
    <s v="Newark"/>
    <x v="2"/>
    <n v="40"/>
    <n v="275"/>
    <n v="110000"/>
    <n v="44000"/>
    <n v="0.4"/>
    <s v="En magasin"/>
  </r>
  <r>
    <s v="Kohl's"/>
    <n v="1185732"/>
    <d v="2021-06-08T00:00:00"/>
    <x v="6"/>
    <s v="Nord-est"/>
    <s v="New Jersey"/>
    <s v="Newark"/>
    <x v="3"/>
    <n v="40"/>
    <n v="250"/>
    <n v="100000"/>
    <n v="40000"/>
    <n v="0.4"/>
    <s v="En magasin"/>
  </r>
  <r>
    <s v="Kohl's"/>
    <n v="1185732"/>
    <d v="2021-06-08T00:00:00"/>
    <x v="6"/>
    <s v="Nord-est"/>
    <s v="New Jersey"/>
    <s v="Newark"/>
    <x v="4"/>
    <n v="49.999999999999993"/>
    <n v="250"/>
    <n v="124999.99999999999"/>
    <n v="37499.999999999993"/>
    <n v="0.3"/>
    <s v="En magasin"/>
  </r>
  <r>
    <s v="Kohl's"/>
    <n v="1185732"/>
    <d v="2021-06-08T00:00:00"/>
    <x v="6"/>
    <s v="Nord-est"/>
    <s v="New Jersey"/>
    <s v="Newark"/>
    <x v="5"/>
    <n v="54.999999999999993"/>
    <n v="400"/>
    <n v="219999.99999999997"/>
    <n v="88000"/>
    <n v="0.4"/>
    <s v="En magasin"/>
  </r>
  <r>
    <s v="Kohl's"/>
    <n v="1185732"/>
    <d v="2021-07-06T00:00:00"/>
    <x v="6"/>
    <s v="Nord-est"/>
    <s v="New Jersey"/>
    <s v="Newark"/>
    <x v="0"/>
    <n v="49.999999999999993"/>
    <n v="625"/>
    <n v="312499.99999999994"/>
    <n v="109374.99999999997"/>
    <n v="0.35"/>
    <s v="En magasin"/>
  </r>
  <r>
    <s v="Kohl's"/>
    <n v="1185732"/>
    <d v="2021-07-06T00:00:00"/>
    <x v="6"/>
    <s v="Nord-est"/>
    <s v="New Jersey"/>
    <s v="Newark"/>
    <x v="1"/>
    <n v="45"/>
    <n v="375"/>
    <n v="168750"/>
    <n v="59062.499999999993"/>
    <n v="0.35"/>
    <s v="En magasin"/>
  </r>
  <r>
    <s v="Kohl's"/>
    <n v="1185732"/>
    <d v="2021-07-06T00:00:00"/>
    <x v="6"/>
    <s v="Nord-est"/>
    <s v="New Jersey"/>
    <s v="Newark"/>
    <x v="2"/>
    <n v="40"/>
    <n v="300"/>
    <n v="120000"/>
    <n v="48000"/>
    <n v="0.4"/>
    <s v="En magasin"/>
  </r>
  <r>
    <s v="Kohl's"/>
    <n v="1185732"/>
    <d v="2021-07-06T00:00:00"/>
    <x v="6"/>
    <s v="Nord-est"/>
    <s v="New Jersey"/>
    <s v="Newark"/>
    <x v="3"/>
    <n v="40"/>
    <n v="250"/>
    <n v="100000"/>
    <n v="40000"/>
    <n v="0.4"/>
    <s v="En magasin"/>
  </r>
  <r>
    <s v="Kohl's"/>
    <n v="1185732"/>
    <d v="2021-07-06T00:00:00"/>
    <x v="6"/>
    <s v="Nord-est"/>
    <s v="New Jersey"/>
    <s v="Newark"/>
    <x v="4"/>
    <n v="49.999999999999993"/>
    <n v="275"/>
    <n v="137499.99999999997"/>
    <n v="41249.999999999993"/>
    <n v="0.3"/>
    <s v="En magasin"/>
  </r>
  <r>
    <s v="Kohl's"/>
    <n v="1185732"/>
    <d v="2021-07-06T00:00:00"/>
    <x v="6"/>
    <s v="Nord-est"/>
    <s v="New Jersey"/>
    <s v="Newark"/>
    <x v="5"/>
    <n v="54.999999999999993"/>
    <n v="450"/>
    <n v="247499.99999999997"/>
    <n v="99000"/>
    <n v="0.4"/>
    <s v="En magasin"/>
  </r>
  <r>
    <s v="Kohl's"/>
    <n v="1185732"/>
    <d v="2021-08-07T00:00:00"/>
    <x v="3"/>
    <s v="Nord-est"/>
    <s v="New Jersey"/>
    <s v="Newark"/>
    <x v="0"/>
    <n v="49.999999999999993"/>
    <n v="600"/>
    <n v="299999.99999999994"/>
    <n v="104999.99999999997"/>
    <n v="0.35"/>
    <s v="En magasin"/>
  </r>
  <r>
    <s v="Kohl's"/>
    <n v="1185732"/>
    <d v="2021-08-07T00:00:00"/>
    <x v="3"/>
    <s v="Nord-est"/>
    <s v="New Jersey"/>
    <s v="Newark"/>
    <x v="1"/>
    <n v="45"/>
    <n v="375"/>
    <n v="168750"/>
    <n v="59062.499999999993"/>
    <n v="0.35"/>
    <s v="En magasin"/>
  </r>
  <r>
    <s v="Kohl's"/>
    <n v="1185732"/>
    <d v="2021-08-07T00:00:00"/>
    <x v="3"/>
    <s v="Nord-est"/>
    <s v="New Jersey"/>
    <s v="Newark"/>
    <x v="2"/>
    <n v="40"/>
    <n v="300"/>
    <n v="120000"/>
    <n v="48000"/>
    <n v="0.4"/>
    <s v="En magasin"/>
  </r>
  <r>
    <s v="Kohl's"/>
    <n v="1185732"/>
    <d v="2021-08-07T00:00:00"/>
    <x v="3"/>
    <s v="Nord-est"/>
    <s v="New Jersey"/>
    <s v="Newark"/>
    <x v="3"/>
    <n v="40"/>
    <n v="200"/>
    <n v="80000"/>
    <n v="32000"/>
    <n v="0.4"/>
    <s v="En magasin"/>
  </r>
  <r>
    <s v="Kohl's"/>
    <n v="1185732"/>
    <d v="2021-08-07T00:00:00"/>
    <x v="3"/>
    <s v="Nord-est"/>
    <s v="New Jersey"/>
    <s v="Newark"/>
    <x v="4"/>
    <n v="49.999999999999993"/>
    <n v="175"/>
    <n v="87499.999999999985"/>
    <n v="26249.999999999996"/>
    <n v="0.3"/>
    <s v="En magasin"/>
  </r>
  <r>
    <s v="Kohl's"/>
    <n v="1185732"/>
    <d v="2021-08-07T00:00:00"/>
    <x v="3"/>
    <s v="Nord-est"/>
    <s v="New Jersey"/>
    <s v="Newark"/>
    <x v="5"/>
    <n v="54.999999999999993"/>
    <n v="350"/>
    <n v="192499.99999999997"/>
    <n v="76999.999999999985"/>
    <n v="0.4"/>
    <s v="En magasin"/>
  </r>
  <r>
    <s v="Kohl's"/>
    <n v="1185732"/>
    <d v="2021-09-06T00:00:00"/>
    <x v="5"/>
    <s v="Nord-est"/>
    <s v="New Jersey"/>
    <s v="Newark"/>
    <x v="0"/>
    <n v="49.999999999999993"/>
    <n v="475"/>
    <n v="237499.99999999997"/>
    <n v="83124.999999999985"/>
    <n v="0.35"/>
    <s v="En magasin"/>
  </r>
  <r>
    <s v="Kohl's"/>
    <n v="1185732"/>
    <d v="2021-09-06T00:00:00"/>
    <x v="5"/>
    <s v="Nord-est"/>
    <s v="New Jersey"/>
    <s v="Newark"/>
    <x v="1"/>
    <n v="45"/>
    <n v="275"/>
    <n v="123750"/>
    <n v="43312.5"/>
    <n v="0.35"/>
    <s v="En magasin"/>
  </r>
  <r>
    <s v="Kohl's"/>
    <n v="1185732"/>
    <d v="2021-09-06T00:00:00"/>
    <x v="5"/>
    <s v="Nord-est"/>
    <s v="New Jersey"/>
    <s v="Newark"/>
    <x v="2"/>
    <n v="40"/>
    <n v="175"/>
    <n v="70000"/>
    <n v="28000"/>
    <n v="0.4"/>
    <s v="En magasin"/>
  </r>
  <r>
    <s v="Kohl's"/>
    <n v="1185732"/>
    <d v="2021-09-06T00:00:00"/>
    <x v="5"/>
    <s v="Nord-est"/>
    <s v="New Jersey"/>
    <s v="Newark"/>
    <x v="3"/>
    <n v="40"/>
    <n v="150"/>
    <n v="60000"/>
    <n v="24000"/>
    <n v="0.4"/>
    <s v="En magasin"/>
  </r>
  <r>
    <s v="Kohl's"/>
    <n v="1185732"/>
    <d v="2021-09-06T00:00:00"/>
    <x v="5"/>
    <s v="Nord-est"/>
    <s v="New Jersey"/>
    <s v="Newark"/>
    <x v="4"/>
    <n v="49.999999999999993"/>
    <n v="150"/>
    <n v="74999.999999999985"/>
    <n v="22499.999999999996"/>
    <n v="0.3"/>
    <s v="En magasin"/>
  </r>
  <r>
    <s v="Kohl's"/>
    <n v="1185732"/>
    <d v="2021-09-06T00:00:00"/>
    <x v="5"/>
    <s v="Nord-est"/>
    <s v="New Jersey"/>
    <s v="Newark"/>
    <x v="5"/>
    <n v="54.999999999999993"/>
    <n v="250"/>
    <n v="137499.99999999997"/>
    <n v="54999.999999999993"/>
    <n v="0.4"/>
    <s v="En magasin"/>
  </r>
  <r>
    <s v="Kohl's"/>
    <n v="1185732"/>
    <d v="2021-10-08T00:00:00"/>
    <x v="2"/>
    <s v="Nord-est"/>
    <s v="New Jersey"/>
    <s v="Newark"/>
    <x v="0"/>
    <n v="54.999999999999993"/>
    <n v="425"/>
    <n v="233749.99999999997"/>
    <n v="81812.499999999985"/>
    <n v="0.35"/>
    <s v="En magasin"/>
  </r>
  <r>
    <s v="Kohl's"/>
    <n v="1185732"/>
    <d v="2021-10-08T00:00:00"/>
    <x v="2"/>
    <s v="Nord-est"/>
    <s v="New Jersey"/>
    <s v="Newark"/>
    <x v="1"/>
    <n v="50"/>
    <n v="250"/>
    <n v="125000"/>
    <n v="43750"/>
    <n v="0.35"/>
    <s v="En magasin"/>
  </r>
  <r>
    <s v="Kohl's"/>
    <n v="1185732"/>
    <d v="2021-10-08T00:00:00"/>
    <x v="2"/>
    <s v="Nord-est"/>
    <s v="New Jersey"/>
    <s v="Newark"/>
    <x v="2"/>
    <n v="50"/>
    <n v="150"/>
    <n v="75000"/>
    <n v="30000"/>
    <n v="0.4"/>
    <s v="En magasin"/>
  </r>
  <r>
    <s v="Kohl's"/>
    <n v="1185732"/>
    <d v="2021-10-08T00:00:00"/>
    <x v="2"/>
    <s v="Nord-est"/>
    <s v="New Jersey"/>
    <s v="Newark"/>
    <x v="3"/>
    <n v="50"/>
    <n v="125"/>
    <n v="62500"/>
    <n v="25000"/>
    <n v="0.4"/>
    <s v="En magasin"/>
  </r>
  <r>
    <s v="Kohl's"/>
    <n v="1185732"/>
    <d v="2021-10-08T00:00:00"/>
    <x v="2"/>
    <s v="Nord-est"/>
    <s v="New Jersey"/>
    <s v="Newark"/>
    <x v="4"/>
    <n v="60"/>
    <n v="125"/>
    <n v="75000"/>
    <n v="22500"/>
    <n v="0.3"/>
    <s v="En magasin"/>
  </r>
  <r>
    <s v="Sports Direct"/>
    <n v="1185732"/>
    <d v="2021-10-08T00:00:00"/>
    <x v="2"/>
    <s v="Nord-est"/>
    <s v="New Jersey"/>
    <s v="Newark"/>
    <x v="5"/>
    <n v="64.999999999999986"/>
    <n v="250"/>
    <n v="162499.99999999997"/>
    <n v="64999.999999999993"/>
    <n v="0.4"/>
    <s v="En magasin"/>
  </r>
  <r>
    <s v="Sports Direct"/>
    <n v="1185732"/>
    <d v="2021-11-07T00:00:00"/>
    <x v="4"/>
    <s v="Nord-est"/>
    <s v="New Jersey"/>
    <s v="Newark"/>
    <x v="0"/>
    <n v="60"/>
    <n v="400"/>
    <n v="240000"/>
    <n v="84000"/>
    <n v="0.35"/>
    <s v="En magasin"/>
  </r>
  <r>
    <s v="Sports Direct"/>
    <n v="1185732"/>
    <d v="2021-11-07T00:00:00"/>
    <x v="4"/>
    <s v="Nord-est"/>
    <s v="New Jersey"/>
    <s v="Newark"/>
    <x v="1"/>
    <n v="50"/>
    <n v="275"/>
    <n v="137500"/>
    <n v="48125"/>
    <n v="0.35"/>
    <s v="En magasin"/>
  </r>
  <r>
    <s v="Sports Direct"/>
    <n v="1185732"/>
    <d v="2021-11-07T00:00:00"/>
    <x v="4"/>
    <s v="Nord-est"/>
    <s v="New Jersey"/>
    <s v="Newark"/>
    <x v="2"/>
    <n v="50"/>
    <n v="270"/>
    <n v="135000"/>
    <n v="54000"/>
    <n v="0.4"/>
    <s v="En magasin"/>
  </r>
  <r>
    <s v="Sports Direct"/>
    <n v="1185732"/>
    <d v="2021-11-07T00:00:00"/>
    <x v="4"/>
    <s v="Nord-est"/>
    <s v="New Jersey"/>
    <s v="Newark"/>
    <x v="3"/>
    <n v="50"/>
    <n v="250"/>
    <n v="125000"/>
    <n v="50000"/>
    <n v="0.4"/>
    <s v="En magasin"/>
  </r>
  <r>
    <s v="Sports Direct"/>
    <n v="1185732"/>
    <d v="2021-11-07T00:00:00"/>
    <x v="4"/>
    <s v="Nord-est"/>
    <s v="New Jersey"/>
    <s v="Newark"/>
    <x v="4"/>
    <n v="60"/>
    <n v="225"/>
    <n v="135000"/>
    <n v="40500"/>
    <n v="0.3"/>
    <s v="En magasin"/>
  </r>
  <r>
    <s v="Sports Direct"/>
    <n v="1185732"/>
    <d v="2021-11-07T00:00:00"/>
    <x v="4"/>
    <s v="Nord-est"/>
    <s v="New Jersey"/>
    <s v="Newark"/>
    <x v="5"/>
    <n v="64.999999999999986"/>
    <n v="325"/>
    <n v="211249.99999999994"/>
    <n v="84499.999999999985"/>
    <n v="0.4"/>
    <s v="En magasin"/>
  </r>
  <r>
    <s v="Sports Direct"/>
    <n v="1185732"/>
    <d v="2021-12-06T00:00:00"/>
    <x v="5"/>
    <s v="Nord-est"/>
    <s v="New Jersey"/>
    <s v="Newark"/>
    <x v="0"/>
    <n v="60"/>
    <n v="550"/>
    <n v="330000"/>
    <n v="115499.99999999999"/>
    <n v="0.35"/>
    <s v="En magasin"/>
  </r>
  <r>
    <s v="Sports Direct"/>
    <n v="1185732"/>
    <d v="2021-12-06T00:00:00"/>
    <x v="5"/>
    <s v="Nord-est"/>
    <s v="New Jersey"/>
    <s v="Newark"/>
    <x v="1"/>
    <n v="50"/>
    <n v="350"/>
    <n v="175000"/>
    <n v="61249.999999999993"/>
    <n v="0.35"/>
    <s v="En magasin"/>
  </r>
  <r>
    <s v="Sports Direct"/>
    <n v="1185732"/>
    <d v="2021-12-06T00:00:00"/>
    <x v="5"/>
    <s v="Nord-est"/>
    <s v="New Jersey"/>
    <s v="Newark"/>
    <x v="2"/>
    <n v="50"/>
    <n v="325"/>
    <n v="162500"/>
    <n v="65000"/>
    <n v="0.4"/>
    <s v="En magasin"/>
  </r>
  <r>
    <s v="Sports Direct"/>
    <n v="1185732"/>
    <d v="2021-12-06T00:00:00"/>
    <x v="5"/>
    <s v="Nord-est"/>
    <s v="New Jersey"/>
    <s v="Newark"/>
    <x v="3"/>
    <n v="50"/>
    <n v="275"/>
    <n v="137500"/>
    <n v="55000"/>
    <n v="0.4"/>
    <s v="En magasin"/>
  </r>
  <r>
    <s v="Sports Direct"/>
    <n v="1185732"/>
    <d v="2021-12-06T00:00:00"/>
    <x v="5"/>
    <s v="Nord-est"/>
    <s v="New Jersey"/>
    <s v="Newark"/>
    <x v="4"/>
    <n v="60"/>
    <n v="275"/>
    <n v="165000"/>
    <n v="49500"/>
    <n v="0.3"/>
    <s v="En magasin"/>
  </r>
  <r>
    <s v="Sports Direct"/>
    <n v="1185732"/>
    <d v="2021-12-06T00:00:00"/>
    <x v="5"/>
    <s v="Nord-est"/>
    <s v="New Jersey"/>
    <s v="Newark"/>
    <x v="5"/>
    <n v="64.999999999999986"/>
    <n v="375"/>
    <n v="243749.99999999994"/>
    <n v="97499.999999999985"/>
    <n v="0.4"/>
    <s v="En magasin"/>
  </r>
  <r>
    <s v="Sports Direct"/>
    <n v="1185732"/>
    <d v="2021-01-07T00:00:00"/>
    <x v="1"/>
    <s v="Nord-est"/>
    <s v="New Jersey"/>
    <s v="Newark"/>
    <x v="0"/>
    <n v="40"/>
    <n v="500"/>
    <n v="200000"/>
    <n v="80000"/>
    <n v="0.4"/>
    <s v="En magasin"/>
  </r>
  <r>
    <s v="Sports Direct"/>
    <n v="1185732"/>
    <d v="2021-01-07T00:00:00"/>
    <x v="1"/>
    <s v="Nord-est"/>
    <s v="New Jersey"/>
    <s v="Newark"/>
    <x v="1"/>
    <n v="40"/>
    <n v="300"/>
    <n v="120000"/>
    <n v="48000"/>
    <n v="0.4"/>
    <s v="En magasin"/>
  </r>
  <r>
    <s v="Sports Direct"/>
    <n v="1185732"/>
    <d v="2021-01-07T00:00:00"/>
    <x v="1"/>
    <s v="Nord-est"/>
    <s v="New Jersey"/>
    <s v="Newark"/>
    <x v="2"/>
    <n v="30.000000000000004"/>
    <n v="300"/>
    <n v="90000.000000000015"/>
    <n v="27000.000000000004"/>
    <n v="0.3"/>
    <s v="En magasin"/>
  </r>
  <r>
    <s v="Sports Direct"/>
    <n v="1185732"/>
    <d v="2021-01-07T00:00:00"/>
    <x v="1"/>
    <s v="Nord-est"/>
    <s v="New Jersey"/>
    <s v="Newark"/>
    <x v="3"/>
    <n v="35"/>
    <n v="150"/>
    <n v="52500"/>
    <n v="15750"/>
    <n v="0.3"/>
    <s v="En magasin"/>
  </r>
  <r>
    <s v="Sports Direct"/>
    <n v="1185732"/>
    <d v="2021-01-07T00:00:00"/>
    <x v="1"/>
    <s v="Nord-est"/>
    <s v="New Jersey"/>
    <s v="Newark"/>
    <x v="4"/>
    <n v="50"/>
    <n v="200"/>
    <n v="100000"/>
    <n v="30000"/>
    <n v="0.3"/>
    <s v="En magasin"/>
  </r>
  <r>
    <s v="Sports Direct"/>
    <n v="1185732"/>
    <d v="2021-01-07T00:00:00"/>
    <x v="1"/>
    <s v="Nord-est"/>
    <s v="New Jersey"/>
    <s v="Newark"/>
    <x v="5"/>
    <n v="40"/>
    <n v="300"/>
    <n v="120000"/>
    <n v="42000"/>
    <n v="0.35"/>
    <s v="En magasin"/>
  </r>
  <r>
    <s v="Sports Direct"/>
    <n v="1185732"/>
    <d v="2021-02-05T00:00:00"/>
    <x v="2"/>
    <s v="Nord-est"/>
    <s v="New Jersey"/>
    <s v="Newark"/>
    <x v="0"/>
    <n v="40"/>
    <n v="550"/>
    <n v="220000"/>
    <n v="88000"/>
    <n v="0.4"/>
    <s v="En magasin"/>
  </r>
  <r>
    <s v="Sports Direct"/>
    <n v="1185732"/>
    <d v="2021-02-05T00:00:00"/>
    <x v="2"/>
    <s v="Nord-est"/>
    <s v="New Jersey"/>
    <s v="Newark"/>
    <x v="1"/>
    <n v="40"/>
    <n v="200"/>
    <n v="80000"/>
    <n v="32000"/>
    <n v="0.4"/>
    <s v="En magasin"/>
  </r>
  <r>
    <s v="Sports Direct"/>
    <n v="1185732"/>
    <d v="2021-02-05T00:00:00"/>
    <x v="2"/>
    <s v="Nord-est"/>
    <s v="New Jersey"/>
    <s v="Newark"/>
    <x v="2"/>
    <n v="30.000000000000004"/>
    <n v="250"/>
    <n v="75000.000000000015"/>
    <n v="22500.000000000004"/>
    <n v="0.3"/>
    <s v="En magasin"/>
  </r>
  <r>
    <s v="Sports Direct"/>
    <n v="1185732"/>
    <d v="2021-02-05T00:00:00"/>
    <x v="2"/>
    <s v="Nord-est"/>
    <s v="Connecticut"/>
    <s v="Hartford"/>
    <x v="3"/>
    <n v="35"/>
    <n v="125"/>
    <n v="43750"/>
    <n v="13125"/>
    <n v="0.3"/>
    <s v="En magasin"/>
  </r>
  <r>
    <s v="Sports Direct"/>
    <n v="1185732"/>
    <d v="2021-02-05T00:00:00"/>
    <x v="2"/>
    <s v="Nord-est"/>
    <s v="Connecticut"/>
    <s v="Hartford"/>
    <x v="4"/>
    <n v="50"/>
    <n v="200"/>
    <n v="100000"/>
    <n v="30000"/>
    <n v="0.3"/>
    <s v="En magasin"/>
  </r>
  <r>
    <s v="Sports Direct"/>
    <n v="1185732"/>
    <d v="2021-02-05T00:00:00"/>
    <x v="2"/>
    <s v="Nord-est"/>
    <s v="Connecticut"/>
    <s v="Hartford"/>
    <x v="5"/>
    <n v="40"/>
    <n v="300"/>
    <n v="120000"/>
    <n v="42000"/>
    <n v="0.35"/>
    <s v="En magasin"/>
  </r>
  <r>
    <s v="Sports Direct"/>
    <n v="1185732"/>
    <d v="2021-03-03T00:00:00"/>
    <x v="0"/>
    <s v="Nord-est"/>
    <s v="Connecticut"/>
    <s v="Hartford"/>
    <x v="0"/>
    <n v="40"/>
    <n v="520"/>
    <n v="208000"/>
    <n v="83200"/>
    <n v="0.4"/>
    <s v="En magasin"/>
  </r>
  <r>
    <s v="Sports Direct"/>
    <n v="1185732"/>
    <d v="2021-03-03T00:00:00"/>
    <x v="0"/>
    <s v="Nord-est"/>
    <s v="Connecticut"/>
    <s v="Hartford"/>
    <x v="1"/>
    <n v="40"/>
    <n v="225"/>
    <n v="90000"/>
    <n v="36000"/>
    <n v="0.4"/>
    <s v="En magasin"/>
  </r>
  <r>
    <s v="Sports Direct"/>
    <n v="1185732"/>
    <d v="2021-03-03T00:00:00"/>
    <x v="0"/>
    <s v="Nord-est"/>
    <s v="Connecticut"/>
    <s v="Hartford"/>
    <x v="2"/>
    <n v="30.000000000000004"/>
    <n v="250"/>
    <n v="75000.000000000015"/>
    <n v="22500.000000000004"/>
    <n v="0.3"/>
    <s v="En magasin"/>
  </r>
  <r>
    <s v="Sports Direct"/>
    <n v="1185732"/>
    <d v="2021-03-03T00:00:00"/>
    <x v="0"/>
    <s v="Nord-est"/>
    <s v="Connecticut"/>
    <s v="Hartford"/>
    <x v="3"/>
    <n v="35"/>
    <n v="100"/>
    <n v="35000"/>
    <n v="10500"/>
    <n v="0.3"/>
    <s v="En magasin"/>
  </r>
  <r>
    <s v="Sports Direct"/>
    <n v="1185732"/>
    <d v="2021-03-03T00:00:00"/>
    <x v="0"/>
    <s v="Nord-est"/>
    <s v="Connecticut"/>
    <s v="Hartford"/>
    <x v="4"/>
    <n v="50"/>
    <n v="150"/>
    <n v="75000"/>
    <n v="22500"/>
    <n v="0.3"/>
    <s v="En magasin"/>
  </r>
  <r>
    <s v="Sports Direct"/>
    <n v="1185732"/>
    <d v="2021-03-03T00:00:00"/>
    <x v="0"/>
    <s v="Nord-est"/>
    <s v="Connecticut"/>
    <s v="Hartford"/>
    <x v="5"/>
    <n v="40"/>
    <n v="250"/>
    <n v="100000"/>
    <n v="35000"/>
    <n v="0.35"/>
    <s v="En magasin"/>
  </r>
  <r>
    <s v="Sports Direct"/>
    <n v="1185732"/>
    <d v="2021-04-04T00:00:00"/>
    <x v="4"/>
    <s v="Nord-est"/>
    <s v="Connecticut"/>
    <s v="Hartford"/>
    <x v="0"/>
    <n v="40"/>
    <n v="500"/>
    <n v="200000"/>
    <n v="80000"/>
    <n v="0.4"/>
    <s v="En magasin"/>
  </r>
  <r>
    <s v="Sports Direct"/>
    <n v="1185732"/>
    <d v="2021-04-04T00:00:00"/>
    <x v="4"/>
    <s v="Nord-est"/>
    <s v="Connecticut"/>
    <s v="Hartford"/>
    <x v="1"/>
    <n v="40"/>
    <n v="200"/>
    <n v="80000"/>
    <n v="32000"/>
    <n v="0.4"/>
    <s v="En magasin"/>
  </r>
  <r>
    <s v="Sports Direct"/>
    <n v="1185732"/>
    <d v="2021-04-04T00:00:00"/>
    <x v="4"/>
    <s v="Nord-est"/>
    <s v="Connecticut"/>
    <s v="Hartford"/>
    <x v="2"/>
    <n v="30.000000000000004"/>
    <n v="200"/>
    <n v="60000.000000000007"/>
    <n v="18000"/>
    <n v="0.3"/>
    <s v="En magasin"/>
  </r>
  <r>
    <s v="Sports Direct"/>
    <n v="1185732"/>
    <d v="2021-04-04T00:00:00"/>
    <x v="4"/>
    <s v="Nord-est"/>
    <s v="Connecticut"/>
    <s v="Hartford"/>
    <x v="3"/>
    <n v="35"/>
    <n v="125"/>
    <n v="43750"/>
    <n v="13125"/>
    <n v="0.3"/>
    <s v="En magasin"/>
  </r>
  <r>
    <s v="Sports Direct"/>
    <n v="1185732"/>
    <d v="2021-04-04T00:00:00"/>
    <x v="4"/>
    <s v="Nord-est"/>
    <s v="Connecticut"/>
    <s v="Hartford"/>
    <x v="4"/>
    <n v="50"/>
    <n v="125"/>
    <n v="62500"/>
    <n v="18750"/>
    <n v="0.3"/>
    <s v="En magasin"/>
  </r>
  <r>
    <s v="Sports Direct"/>
    <n v="1185732"/>
    <d v="2021-04-04T00:00:00"/>
    <x v="4"/>
    <s v="Nord-est"/>
    <s v="Connecticut"/>
    <s v="Hartford"/>
    <x v="5"/>
    <n v="40"/>
    <n v="275"/>
    <n v="110000"/>
    <n v="38500"/>
    <n v="0.35"/>
    <s v="En magasin"/>
  </r>
  <r>
    <s v="Sports Direct"/>
    <n v="1185732"/>
    <d v="2021-05-03T00:00:00"/>
    <x v="5"/>
    <s v="Nord-est"/>
    <s v="Connecticut"/>
    <s v="Hartford"/>
    <x v="0"/>
    <n v="54.999999999999993"/>
    <n v="545"/>
    <n v="299749.99999999994"/>
    <n v="119899.99999999999"/>
    <n v="0.4"/>
    <s v="En magasin"/>
  </r>
  <r>
    <s v="Sports Direct"/>
    <n v="1185732"/>
    <d v="2021-05-03T00:00:00"/>
    <x v="5"/>
    <s v="Nord-est"/>
    <s v="Connecticut"/>
    <s v="Hartford"/>
    <x v="1"/>
    <n v="50"/>
    <n v="250"/>
    <n v="125000"/>
    <n v="50000"/>
    <n v="0.4"/>
    <s v="En magasin"/>
  </r>
  <r>
    <s v="Sports Direct"/>
    <n v="1185732"/>
    <d v="2021-05-03T00:00:00"/>
    <x v="5"/>
    <s v="Nord-est"/>
    <s v="Connecticut"/>
    <s v="Hartford"/>
    <x v="2"/>
    <n v="45"/>
    <n v="275"/>
    <n v="123750"/>
    <n v="37125"/>
    <n v="0.3"/>
    <s v="En magasin"/>
  </r>
  <r>
    <s v="Sports Direct"/>
    <n v="1185732"/>
    <d v="2021-05-03T00:00:00"/>
    <x v="5"/>
    <s v="Nord-est"/>
    <s v="Connecticut"/>
    <s v="Hartford"/>
    <x v="3"/>
    <n v="45"/>
    <n v="225"/>
    <n v="101250"/>
    <n v="30375"/>
    <n v="0.3"/>
    <s v="En magasin"/>
  </r>
  <r>
    <s v="Sports Direct"/>
    <n v="1185732"/>
    <d v="2021-05-03T00:00:00"/>
    <x v="5"/>
    <s v="Nord-est"/>
    <s v="Connecticut"/>
    <s v="Hartford"/>
    <x v="4"/>
    <n v="54.999999999999993"/>
    <n v="250"/>
    <n v="137499.99999999997"/>
    <n v="41249.999999999993"/>
    <n v="0.3"/>
    <s v="En magasin"/>
  </r>
  <r>
    <s v="Sports Direct"/>
    <n v="1185732"/>
    <d v="2021-05-03T00:00:00"/>
    <x v="5"/>
    <s v="Nord-est"/>
    <s v="Connecticut"/>
    <s v="Hartford"/>
    <x v="5"/>
    <n v="60"/>
    <n v="375"/>
    <n v="225000"/>
    <n v="78750"/>
    <n v="0.35"/>
    <s v="En magasin"/>
  </r>
  <r>
    <s v="Sports Direct"/>
    <n v="1185732"/>
    <d v="2021-06-05T00:00:00"/>
    <x v="3"/>
    <s v="Nord-est"/>
    <s v="Connecticut"/>
    <s v="Hartford"/>
    <x v="0"/>
    <n v="54.999999999999993"/>
    <n v="625"/>
    <n v="343749.99999999994"/>
    <n v="137499.99999999997"/>
    <n v="0.4"/>
    <s v="En magasin"/>
  </r>
  <r>
    <s v="Sports Direct"/>
    <n v="1185732"/>
    <d v="2021-06-05T00:00:00"/>
    <x v="3"/>
    <s v="Nord-est"/>
    <s v="Connecticut"/>
    <s v="Hartford"/>
    <x v="1"/>
    <n v="50"/>
    <n v="375"/>
    <n v="187500"/>
    <n v="75000"/>
    <n v="0.4"/>
    <s v="En magasin"/>
  </r>
  <r>
    <s v="Sports Direct"/>
    <n v="1185732"/>
    <d v="2021-06-05T00:00:00"/>
    <x v="3"/>
    <s v="Nord-est"/>
    <s v="Connecticut"/>
    <s v="Hartford"/>
    <x v="2"/>
    <n v="45"/>
    <n v="300"/>
    <n v="135000"/>
    <n v="40500"/>
    <n v="0.3"/>
    <s v="En magasin"/>
  </r>
  <r>
    <s v="Sports Direct"/>
    <n v="1185732"/>
    <d v="2021-06-05T00:00:00"/>
    <x v="3"/>
    <s v="Nord-est"/>
    <s v="Connecticut"/>
    <s v="Hartford"/>
    <x v="3"/>
    <n v="45"/>
    <n v="275"/>
    <n v="123750"/>
    <n v="37125"/>
    <n v="0.3"/>
    <s v="En magasin"/>
  </r>
  <r>
    <s v="Sports Direct"/>
    <n v="1185732"/>
    <d v="2021-06-05T00:00:00"/>
    <x v="3"/>
    <s v="Nord-est"/>
    <s v="Connecticut"/>
    <s v="Hartford"/>
    <x v="4"/>
    <n v="54.999999999999993"/>
    <n v="275"/>
    <n v="151249.99999999997"/>
    <n v="45374.999999999993"/>
    <n v="0.3"/>
    <s v="En magasin"/>
  </r>
  <r>
    <s v="Sports Direct"/>
    <n v="1185732"/>
    <d v="2021-06-05T00:00:00"/>
    <x v="3"/>
    <s v="Nord-est"/>
    <s v="Connecticut"/>
    <s v="Hartford"/>
    <x v="5"/>
    <n v="60"/>
    <n v="425"/>
    <n v="255000"/>
    <n v="89250"/>
    <n v="0.35"/>
    <s v="En magasin"/>
  </r>
  <r>
    <s v="Sports Direct"/>
    <n v="1185732"/>
    <d v="2021-07-03T00:00:00"/>
    <x v="3"/>
    <s v="Nord-est"/>
    <s v="Connecticut"/>
    <s v="Hartford"/>
    <x v="0"/>
    <n v="54.999999999999993"/>
    <n v="650"/>
    <n v="357499.99999999994"/>
    <n v="142999.99999999997"/>
    <n v="0.4"/>
    <s v="En magasin"/>
  </r>
  <r>
    <s v="Sports Direct"/>
    <n v="1185732"/>
    <d v="2021-07-03T00:00:00"/>
    <x v="3"/>
    <s v="Nord-est"/>
    <s v="Connecticut"/>
    <s v="Hartford"/>
    <x v="1"/>
    <n v="50"/>
    <n v="400"/>
    <n v="200000"/>
    <n v="80000"/>
    <n v="0.4"/>
    <s v="En magasin"/>
  </r>
  <r>
    <s v="Sports Direct"/>
    <n v="1185732"/>
    <d v="2021-07-03T00:00:00"/>
    <x v="3"/>
    <s v="Nord-est"/>
    <s v="Connecticut"/>
    <s v="Hartford"/>
    <x v="2"/>
    <n v="45"/>
    <n v="325"/>
    <n v="146250"/>
    <n v="43875"/>
    <n v="0.3"/>
    <s v="En magasin"/>
  </r>
  <r>
    <s v="Sports Direct"/>
    <n v="1185732"/>
    <d v="2021-07-03T00:00:00"/>
    <x v="3"/>
    <s v="Nord-est"/>
    <s v="Connecticut"/>
    <s v="Hartford"/>
    <x v="3"/>
    <n v="45"/>
    <n v="275"/>
    <n v="123750"/>
    <n v="37125"/>
    <n v="0.3"/>
    <s v="En magasin"/>
  </r>
  <r>
    <s v="Sports Direct"/>
    <n v="1185732"/>
    <d v="2021-07-03T00:00:00"/>
    <x v="3"/>
    <s v="Nord-est"/>
    <s v="Connecticut"/>
    <s v="Hartford"/>
    <x v="4"/>
    <n v="54.999999999999993"/>
    <n v="300"/>
    <n v="164999.99999999997"/>
    <n v="49499.999999999993"/>
    <n v="0.3"/>
    <s v="En magasin"/>
  </r>
  <r>
    <s v="Sports Direct"/>
    <n v="1185732"/>
    <d v="2021-07-03T00:00:00"/>
    <x v="3"/>
    <s v="Nord-est"/>
    <s v="Connecticut"/>
    <s v="Hartford"/>
    <x v="5"/>
    <n v="60"/>
    <n v="475"/>
    <n v="285000"/>
    <n v="99750"/>
    <n v="0.35"/>
    <s v="En magasin"/>
  </r>
  <r>
    <s v="Sports Direct"/>
    <n v="1185732"/>
    <d v="2021-08-04T00:00:00"/>
    <x v="0"/>
    <s v="Nord-est"/>
    <s v="Connecticut"/>
    <s v="Hartford"/>
    <x v="0"/>
    <n v="54.999999999999993"/>
    <n v="625"/>
    <n v="343749.99999999994"/>
    <n v="137499.99999999997"/>
    <n v="0.4"/>
    <s v="En magasin"/>
  </r>
  <r>
    <s v="Sports Direct"/>
    <n v="1185732"/>
    <d v="2021-08-04T00:00:00"/>
    <x v="0"/>
    <s v="Nord-est"/>
    <s v="Connecticut"/>
    <s v="Hartford"/>
    <x v="1"/>
    <n v="50"/>
    <n v="400"/>
    <n v="200000"/>
    <n v="80000"/>
    <n v="0.4"/>
    <s v="En magasin"/>
  </r>
  <r>
    <s v="Sports Direct"/>
    <n v="1185732"/>
    <d v="2021-08-04T00:00:00"/>
    <x v="0"/>
    <s v="Nord-est"/>
    <s v="Connecticut"/>
    <s v="Hartford"/>
    <x v="2"/>
    <n v="45"/>
    <n v="325"/>
    <n v="146250"/>
    <n v="43875"/>
    <n v="0.3"/>
    <s v="En magasin"/>
  </r>
  <r>
    <s v="Sports Direct"/>
    <n v="1185732"/>
    <d v="2021-08-04T00:00:00"/>
    <x v="0"/>
    <s v="Nord-est"/>
    <s v="Connecticut"/>
    <s v="Hartford"/>
    <x v="3"/>
    <n v="45"/>
    <n v="225"/>
    <n v="101250"/>
    <n v="30375"/>
    <n v="0.3"/>
    <s v="En magasin"/>
  </r>
  <r>
    <s v="Sports Direct"/>
    <n v="1185732"/>
    <d v="2021-08-04T00:00:00"/>
    <x v="0"/>
    <s v="Nord-est"/>
    <s v="Connecticut"/>
    <s v="Hartford"/>
    <x v="4"/>
    <n v="54.999999999999993"/>
    <n v="200"/>
    <n v="109999.99999999999"/>
    <n v="32999.999999999993"/>
    <n v="0.3"/>
    <s v="En magasin"/>
  </r>
  <r>
    <s v="Sports Direct"/>
    <n v="1185732"/>
    <d v="2021-08-04T00:00:00"/>
    <x v="0"/>
    <s v="Nord-est"/>
    <s v="Connecticut"/>
    <s v="Hartford"/>
    <x v="5"/>
    <n v="60"/>
    <n v="375"/>
    <n v="225000"/>
    <n v="78750"/>
    <n v="0.35"/>
    <s v="En magasin"/>
  </r>
  <r>
    <s v="Sports Direct"/>
    <n v="1185732"/>
    <d v="2021-09-03T00:00:00"/>
    <x v="2"/>
    <s v="Nord-est"/>
    <s v="Connecticut"/>
    <s v="Hartford"/>
    <x v="0"/>
    <n v="54.999999999999993"/>
    <n v="500"/>
    <n v="274999.99999999994"/>
    <n v="109999.99999999999"/>
    <n v="0.4"/>
    <s v="En magasin"/>
  </r>
  <r>
    <s v="Sports Direct"/>
    <n v="1185732"/>
    <d v="2021-09-03T00:00:00"/>
    <x v="2"/>
    <s v="Nord-est"/>
    <s v="Connecticut"/>
    <s v="Hartford"/>
    <x v="1"/>
    <n v="50"/>
    <n v="300"/>
    <n v="150000"/>
    <n v="60000"/>
    <n v="0.4"/>
    <s v="En magasin"/>
  </r>
  <r>
    <s v="Sports Direct"/>
    <n v="1185732"/>
    <d v="2021-09-03T00:00:00"/>
    <x v="2"/>
    <s v="Nord-est"/>
    <s v="Connecticut"/>
    <s v="Hartford"/>
    <x v="2"/>
    <n v="45"/>
    <n v="200"/>
    <n v="90000"/>
    <n v="27000"/>
    <n v="0.3"/>
    <s v="En magasin"/>
  </r>
  <r>
    <s v="Sports Direct"/>
    <n v="1185732"/>
    <d v="2021-09-03T00:00:00"/>
    <x v="2"/>
    <s v="Nord-est"/>
    <s v="Connecticut"/>
    <s v="Hartford"/>
    <x v="3"/>
    <n v="45"/>
    <n v="175"/>
    <n v="78750"/>
    <n v="23625"/>
    <n v="0.3"/>
    <s v="En magasin"/>
  </r>
  <r>
    <s v="Sports Direct"/>
    <n v="1185732"/>
    <d v="2021-09-03T00:00:00"/>
    <x v="2"/>
    <s v="Nord-est"/>
    <s v="Connecticut"/>
    <s v="Hartford"/>
    <x v="4"/>
    <n v="54.999999999999993"/>
    <n v="175"/>
    <n v="96249.999999999985"/>
    <n v="28874.999999999996"/>
    <n v="0.3"/>
    <s v="En magasin"/>
  </r>
  <r>
    <s v="Sports Direct"/>
    <n v="1185732"/>
    <d v="2021-09-03T00:00:00"/>
    <x v="2"/>
    <s v="Nord-est"/>
    <s v="Connecticut"/>
    <s v="Hartford"/>
    <x v="5"/>
    <n v="60"/>
    <n v="275"/>
    <n v="165000"/>
    <n v="57749.999999999993"/>
    <n v="0.35"/>
    <s v="En magasin"/>
  </r>
  <r>
    <s v="Sports Direct"/>
    <n v="1185732"/>
    <d v="2021-10-05T00:00:00"/>
    <x v="6"/>
    <s v="Nord-est"/>
    <s v="Connecticut"/>
    <s v="Hartford"/>
    <x v="0"/>
    <n v="60"/>
    <n v="450"/>
    <n v="270000"/>
    <n v="108000"/>
    <n v="0.4"/>
    <s v="En magasin"/>
  </r>
  <r>
    <s v="Sports Direct"/>
    <n v="1185732"/>
    <d v="2021-10-05T00:00:00"/>
    <x v="6"/>
    <s v="Nord-est"/>
    <s v="Connecticut"/>
    <s v="Hartford"/>
    <x v="1"/>
    <n v="55.000000000000007"/>
    <n v="275"/>
    <n v="151250.00000000003"/>
    <n v="60500.000000000015"/>
    <n v="0.4"/>
    <s v="En magasin"/>
  </r>
  <r>
    <s v="Sports Direct"/>
    <n v="1185732"/>
    <d v="2021-10-05T00:00:00"/>
    <x v="6"/>
    <s v="Nord-est"/>
    <s v="Connecticut"/>
    <s v="Hartford"/>
    <x v="2"/>
    <n v="55.000000000000007"/>
    <n v="175"/>
    <n v="96250.000000000015"/>
    <n v="28875.000000000004"/>
    <n v="0.3"/>
    <s v="En magasin"/>
  </r>
  <r>
    <s v="Sports Direct"/>
    <n v="1185732"/>
    <d v="2021-10-05T00:00:00"/>
    <x v="6"/>
    <s v="Nord-est"/>
    <s v="Connecticut"/>
    <s v="Hartford"/>
    <x v="3"/>
    <n v="55.000000000000007"/>
    <n v="150"/>
    <n v="82500.000000000015"/>
    <n v="24750.000000000004"/>
    <n v="0.3"/>
    <s v="En magasin"/>
  </r>
  <r>
    <s v="Sports Direct"/>
    <n v="1185732"/>
    <d v="2021-10-05T00:00:00"/>
    <x v="6"/>
    <s v="Nord-est"/>
    <s v="Connecticut"/>
    <s v="Hartford"/>
    <x v="4"/>
    <n v="65"/>
    <n v="150"/>
    <n v="97500"/>
    <n v="29250"/>
    <n v="0.3"/>
    <s v="En magasin"/>
  </r>
  <r>
    <s v="Foot Locker"/>
    <n v="1185732"/>
    <d v="2021-10-05T00:00:00"/>
    <x v="6"/>
    <s v="Nord-est"/>
    <s v="Connecticut"/>
    <s v="Hartford"/>
    <x v="5"/>
    <n v="70"/>
    <n v="275"/>
    <n v="192500"/>
    <n v="67375"/>
    <n v="0.35"/>
    <s v="En magasin"/>
  </r>
  <r>
    <s v="Foot Locker"/>
    <n v="1185732"/>
    <d v="2021-11-04T00:00:00"/>
    <x v="1"/>
    <s v="Nord-est"/>
    <s v="Connecticut"/>
    <s v="Hartford"/>
    <x v="0"/>
    <n v="65"/>
    <n v="425"/>
    <n v="276250"/>
    <n v="110500"/>
    <n v="0.4"/>
    <s v="En magasin"/>
  </r>
  <r>
    <s v="Foot Locker"/>
    <n v="1185732"/>
    <d v="2021-11-04T00:00:00"/>
    <x v="1"/>
    <s v="Nord-est"/>
    <s v="Connecticut"/>
    <s v="Hartford"/>
    <x v="1"/>
    <n v="55.000000000000007"/>
    <n v="300"/>
    <n v="165000.00000000003"/>
    <n v="66000.000000000015"/>
    <n v="0.4"/>
    <s v="En magasin"/>
  </r>
  <r>
    <s v="Foot Locker"/>
    <n v="1185732"/>
    <d v="2021-11-04T00:00:00"/>
    <x v="1"/>
    <s v="Nord-est"/>
    <s v="Connecticut"/>
    <s v="Hartford"/>
    <x v="2"/>
    <n v="55.000000000000007"/>
    <n v="295"/>
    <n v="162250.00000000003"/>
    <n v="48675.000000000007"/>
    <n v="0.3"/>
    <s v="En magasin"/>
  </r>
  <r>
    <s v="Foot Locker"/>
    <n v="1185732"/>
    <d v="2021-11-04T00:00:00"/>
    <x v="1"/>
    <s v="Nord-est"/>
    <s v="Connecticut"/>
    <s v="Hartford"/>
    <x v="3"/>
    <n v="55.000000000000007"/>
    <n v="275"/>
    <n v="151250.00000000003"/>
    <n v="45375.000000000007"/>
    <n v="0.3"/>
    <s v="En magasin"/>
  </r>
  <r>
    <s v="Foot Locker"/>
    <n v="1185732"/>
    <d v="2021-11-04T00:00:00"/>
    <x v="1"/>
    <s v="Nord-est"/>
    <s v="Connecticut"/>
    <s v="Hartford"/>
    <x v="4"/>
    <n v="65"/>
    <n v="250"/>
    <n v="162500"/>
    <n v="48750"/>
    <n v="0.3"/>
    <s v="En magasin"/>
  </r>
  <r>
    <s v="Foot Locker"/>
    <n v="1185732"/>
    <d v="2021-11-04T00:00:00"/>
    <x v="1"/>
    <s v="Nord-est"/>
    <s v="Connecticut"/>
    <s v="Hartford"/>
    <x v="5"/>
    <n v="70"/>
    <n v="350"/>
    <n v="245000"/>
    <n v="85750"/>
    <n v="0.35"/>
    <s v="En magasin"/>
  </r>
  <r>
    <s v="Foot Locker"/>
    <n v="1185732"/>
    <d v="2021-12-03T00:00:00"/>
    <x v="2"/>
    <s v="Nord-est"/>
    <s v="Connecticut"/>
    <s v="Hartford"/>
    <x v="0"/>
    <n v="65"/>
    <n v="575"/>
    <n v="373750"/>
    <n v="149500"/>
    <n v="0.4"/>
    <s v="En magasin"/>
  </r>
  <r>
    <s v="Foot Locker"/>
    <n v="1185732"/>
    <d v="2021-12-03T00:00:00"/>
    <x v="2"/>
    <s v="Nord-est"/>
    <s v="Connecticut"/>
    <s v="Hartford"/>
    <x v="1"/>
    <n v="55.000000000000007"/>
    <n v="375"/>
    <n v="206250.00000000003"/>
    <n v="82500.000000000015"/>
    <n v="0.4"/>
    <s v="En magasin"/>
  </r>
  <r>
    <s v="Foot Locker"/>
    <n v="1185732"/>
    <d v="2021-12-03T00:00:00"/>
    <x v="2"/>
    <s v="Nord-est"/>
    <s v="Connecticut"/>
    <s v="Hartford"/>
    <x v="2"/>
    <n v="55.000000000000007"/>
    <n v="350"/>
    <n v="192500.00000000003"/>
    <n v="57750.000000000007"/>
    <n v="0.3"/>
    <s v="En magasin"/>
  </r>
  <r>
    <s v="Foot Locker"/>
    <n v="1185732"/>
    <d v="2021-12-03T00:00:00"/>
    <x v="2"/>
    <s v="Nord-est"/>
    <s v="Connecticut"/>
    <s v="Hartford"/>
    <x v="3"/>
    <n v="55.000000000000007"/>
    <n v="300"/>
    <n v="165000.00000000003"/>
    <n v="49500.000000000007"/>
    <n v="0.3"/>
    <s v="En magasin"/>
  </r>
  <r>
    <s v="Foot Locker"/>
    <n v="1185732"/>
    <d v="2021-12-03T00:00:00"/>
    <x v="2"/>
    <s v="Nord-est"/>
    <s v="Connecticut"/>
    <s v="Hartford"/>
    <x v="4"/>
    <n v="65"/>
    <n v="300"/>
    <n v="195000"/>
    <n v="58500"/>
    <n v="0.3"/>
    <s v="En magasin"/>
  </r>
  <r>
    <s v="Foot Locker"/>
    <n v="1185732"/>
    <d v="2021-12-03T00:00:00"/>
    <x v="2"/>
    <s v="Nord-est"/>
    <s v="Connecticut"/>
    <s v="Hartford"/>
    <x v="5"/>
    <n v="70"/>
    <n v="400"/>
    <n v="280000"/>
    <n v="98000"/>
    <n v="0.35"/>
    <s v="En magasin"/>
  </r>
  <r>
    <s v="Foot Locker"/>
    <n v="1185732"/>
    <d v="2021-01-10T00:00:00"/>
    <x v="4"/>
    <s v="Nord-est"/>
    <s v="Connecticut"/>
    <s v="Hartford"/>
    <x v="0"/>
    <n v="35"/>
    <n v="425"/>
    <n v="148750"/>
    <n v="52062.5"/>
    <n v="0.35"/>
    <s v="En magasin"/>
  </r>
  <r>
    <s v="Foot Locker"/>
    <n v="1185732"/>
    <d v="2021-01-10T00:00:00"/>
    <x v="4"/>
    <s v="Nord-est"/>
    <s v="Connecticut"/>
    <s v="Hartford"/>
    <x v="1"/>
    <n v="35"/>
    <n v="225"/>
    <n v="78750"/>
    <n v="27562.5"/>
    <n v="0.35"/>
    <s v="En magasin"/>
  </r>
  <r>
    <s v="Foot Locker"/>
    <n v="1185732"/>
    <d v="2021-01-10T00:00:00"/>
    <x v="4"/>
    <s v="Nord-est"/>
    <s v="Connecticut"/>
    <s v="Hartford"/>
    <x v="2"/>
    <n v="25.000000000000007"/>
    <n v="225"/>
    <n v="56250.000000000015"/>
    <n v="22500.000000000007"/>
    <n v="0.4"/>
    <s v="En magasin"/>
  </r>
  <r>
    <s v="Foot Locker"/>
    <n v="1185732"/>
    <d v="2021-01-10T00:00:00"/>
    <x v="4"/>
    <s v="Nord-est"/>
    <s v="Connecticut"/>
    <s v="Hartford"/>
    <x v="3"/>
    <n v="30"/>
    <n v="75"/>
    <n v="22500"/>
    <n v="9000"/>
    <n v="0.4"/>
    <s v="En magasin"/>
  </r>
  <r>
    <s v="Foot Locker"/>
    <n v="1185732"/>
    <d v="2021-01-10T00:00:00"/>
    <x v="4"/>
    <s v="Nord-est"/>
    <s v="Connecticut"/>
    <s v="Hartford"/>
    <x v="4"/>
    <n v="45"/>
    <n v="125"/>
    <n v="56250"/>
    <n v="16875"/>
    <n v="0.3"/>
    <s v="En magasin"/>
  </r>
  <r>
    <s v="Foot Locker"/>
    <n v="1185732"/>
    <d v="2021-01-10T00:00:00"/>
    <x v="4"/>
    <s v="Nord-est"/>
    <s v="Connecticut"/>
    <s v="Hartford"/>
    <x v="5"/>
    <n v="35"/>
    <n v="225"/>
    <n v="78750"/>
    <n v="31500"/>
    <n v="0.4"/>
    <s v="En magasin"/>
  </r>
  <r>
    <s v="Foot Locker"/>
    <n v="1185732"/>
    <d v="2021-02-08T00:00:00"/>
    <x v="5"/>
    <s v="Nord-est"/>
    <s v="Connecticut"/>
    <s v="Hartford"/>
    <x v="0"/>
    <n v="35"/>
    <n v="475"/>
    <n v="166250"/>
    <n v="58187.499999999993"/>
    <n v="0.35"/>
    <s v="En magasin"/>
  </r>
  <r>
    <s v="Foot Locker"/>
    <n v="1185732"/>
    <d v="2021-02-08T00:00:00"/>
    <x v="5"/>
    <s v="Nord-est"/>
    <s v="Connecticut"/>
    <s v="Hartford"/>
    <x v="1"/>
    <n v="35"/>
    <n v="125"/>
    <n v="43750"/>
    <n v="15312.499999999998"/>
    <n v="0.35"/>
    <s v="En magasin"/>
  </r>
  <r>
    <s v="Foot Locker"/>
    <n v="1185732"/>
    <d v="2021-02-08T00:00:00"/>
    <x v="5"/>
    <s v="Nord-est"/>
    <s v="Connecticut"/>
    <s v="Hartford"/>
    <x v="2"/>
    <n v="25.000000000000007"/>
    <n v="175"/>
    <n v="43750.000000000015"/>
    <n v="17500.000000000007"/>
    <n v="0.4"/>
    <s v="En magasin"/>
  </r>
  <r>
    <s v="Foot Locker"/>
    <n v="1185732"/>
    <d v="2021-02-08T00:00:00"/>
    <x v="5"/>
    <s v="Nord-est"/>
    <s v="Rhode Island"/>
    <s v="Providence"/>
    <x v="3"/>
    <n v="30"/>
    <n v="50"/>
    <n v="15000"/>
    <n v="6000"/>
    <n v="0.4"/>
    <s v="En magasin"/>
  </r>
  <r>
    <s v="Foot Locker"/>
    <n v="1185732"/>
    <d v="2021-02-08T00:00:00"/>
    <x v="5"/>
    <s v="Nord-est"/>
    <s v="Rhode Island"/>
    <s v="Providence"/>
    <x v="4"/>
    <n v="45"/>
    <n v="125"/>
    <n v="56250"/>
    <n v="16875"/>
    <n v="0.3"/>
    <s v="En magasin"/>
  </r>
  <r>
    <s v="Foot Locker"/>
    <n v="1185732"/>
    <d v="2021-02-08T00:00:00"/>
    <x v="5"/>
    <s v="Nord-est"/>
    <s v="Rhode Island"/>
    <s v="Providence"/>
    <x v="5"/>
    <n v="35"/>
    <n v="225"/>
    <n v="78750"/>
    <n v="31500"/>
    <n v="0.4"/>
    <s v="En magasin"/>
  </r>
  <r>
    <s v="Foot Locker"/>
    <n v="1185732"/>
    <d v="2021-03-06T00:00:00"/>
    <x v="3"/>
    <s v="Nord-est"/>
    <s v="Rhode Island"/>
    <s v="Providence"/>
    <x v="0"/>
    <n v="35"/>
    <n v="445"/>
    <n v="155750"/>
    <n v="54512.5"/>
    <n v="0.35"/>
    <s v="En magasin"/>
  </r>
  <r>
    <s v="Foot Locker"/>
    <n v="1185732"/>
    <d v="2021-03-06T00:00:00"/>
    <x v="3"/>
    <s v="Nord-est"/>
    <s v="Rhode Island"/>
    <s v="Providence"/>
    <x v="1"/>
    <n v="35"/>
    <n v="150"/>
    <n v="52500"/>
    <n v="18375"/>
    <n v="0.35"/>
    <s v="En magasin"/>
  </r>
  <r>
    <s v="Foot Locker"/>
    <n v="1185732"/>
    <d v="2021-03-06T00:00:00"/>
    <x v="3"/>
    <s v="Nord-est"/>
    <s v="Rhode Island"/>
    <s v="Providence"/>
    <x v="2"/>
    <n v="25.000000000000007"/>
    <n v="175"/>
    <n v="43750.000000000015"/>
    <n v="17500.000000000007"/>
    <n v="0.4"/>
    <s v="En magasin"/>
  </r>
  <r>
    <s v="Foot Locker"/>
    <n v="1185732"/>
    <d v="2021-03-06T00:00:00"/>
    <x v="3"/>
    <s v="Nord-est"/>
    <s v="Rhode Island"/>
    <s v="Providence"/>
    <x v="3"/>
    <n v="30"/>
    <n v="25"/>
    <n v="7500"/>
    <n v="3000"/>
    <n v="0.4"/>
    <s v="En magasin"/>
  </r>
  <r>
    <s v="Foot Locker"/>
    <n v="1185732"/>
    <d v="2021-03-06T00:00:00"/>
    <x v="3"/>
    <s v="Nord-est"/>
    <s v="Rhode Island"/>
    <s v="Providence"/>
    <x v="4"/>
    <n v="45"/>
    <n v="75"/>
    <n v="33750"/>
    <n v="10125"/>
    <n v="0.3"/>
    <s v="En magasin"/>
  </r>
  <r>
    <s v="Foot Locker"/>
    <n v="1185732"/>
    <d v="2021-03-06T00:00:00"/>
    <x v="3"/>
    <s v="Nord-est"/>
    <s v="Rhode Island"/>
    <s v="Providence"/>
    <x v="5"/>
    <n v="35"/>
    <n v="175"/>
    <n v="61250"/>
    <n v="24500"/>
    <n v="0.4"/>
    <s v="En magasin"/>
  </r>
  <r>
    <s v="Foot Locker"/>
    <n v="1185732"/>
    <d v="2021-04-07T00:00:00"/>
    <x v="0"/>
    <s v="Nord-est"/>
    <s v="Rhode Island"/>
    <s v="Providence"/>
    <x v="0"/>
    <n v="35"/>
    <n v="425"/>
    <n v="148750"/>
    <n v="52062.5"/>
    <n v="0.35"/>
    <s v="En magasin"/>
  </r>
  <r>
    <s v="Foot Locker"/>
    <n v="1185732"/>
    <d v="2021-04-07T00:00:00"/>
    <x v="0"/>
    <s v="Nord-est"/>
    <s v="Rhode Island"/>
    <s v="Providence"/>
    <x v="1"/>
    <n v="35"/>
    <n v="125"/>
    <n v="43750"/>
    <n v="15312.499999999998"/>
    <n v="0.35"/>
    <s v="En magasin"/>
  </r>
  <r>
    <s v="Foot Locker"/>
    <n v="1185732"/>
    <d v="2021-04-07T00:00:00"/>
    <x v="0"/>
    <s v="Nord-est"/>
    <s v="Rhode Island"/>
    <s v="Providence"/>
    <x v="2"/>
    <n v="25.000000000000007"/>
    <n v="125"/>
    <n v="31250.000000000007"/>
    <n v="12500.000000000004"/>
    <n v="0.4"/>
    <s v="En magasin"/>
  </r>
  <r>
    <s v="Foot Locker"/>
    <n v="1185732"/>
    <d v="2021-04-07T00:00:00"/>
    <x v="0"/>
    <s v="Nord-est"/>
    <s v="Rhode Island"/>
    <s v="Providence"/>
    <x v="3"/>
    <n v="30"/>
    <n v="50"/>
    <n v="15000"/>
    <n v="6000"/>
    <n v="0.4"/>
    <s v="En magasin"/>
  </r>
  <r>
    <s v="Foot Locker"/>
    <n v="1185732"/>
    <d v="2021-04-07T00:00:00"/>
    <x v="0"/>
    <s v="Nord-est"/>
    <s v="Rhode Island"/>
    <s v="Providence"/>
    <x v="4"/>
    <n v="45"/>
    <n v="50"/>
    <n v="22500"/>
    <n v="6750"/>
    <n v="0.3"/>
    <s v="En magasin"/>
  </r>
  <r>
    <s v="Foot Locker"/>
    <n v="1185732"/>
    <d v="2021-04-07T00:00:00"/>
    <x v="0"/>
    <s v="Nord-est"/>
    <s v="Rhode Island"/>
    <s v="Providence"/>
    <x v="5"/>
    <n v="35"/>
    <n v="200"/>
    <n v="70000"/>
    <n v="28000"/>
    <n v="0.4"/>
    <s v="En magasin"/>
  </r>
  <r>
    <s v="Foot Locker"/>
    <n v="1185732"/>
    <d v="2021-05-06T00:00:00"/>
    <x v="1"/>
    <s v="Nord-est"/>
    <s v="Rhode Island"/>
    <s v="Providence"/>
    <x v="0"/>
    <n v="49.999999999999993"/>
    <n v="470"/>
    <n v="234999.99999999997"/>
    <n v="82249.999999999985"/>
    <n v="0.35"/>
    <s v="En magasin"/>
  </r>
  <r>
    <s v="Foot Locker"/>
    <n v="1185732"/>
    <d v="2021-05-06T00:00:00"/>
    <x v="1"/>
    <s v="Nord-est"/>
    <s v="Rhode Island"/>
    <s v="Providence"/>
    <x v="1"/>
    <n v="45"/>
    <n v="175"/>
    <n v="78750"/>
    <n v="27562.5"/>
    <n v="0.35"/>
    <s v="En magasin"/>
  </r>
  <r>
    <s v="Foot Locker"/>
    <n v="1185732"/>
    <d v="2021-05-06T00:00:00"/>
    <x v="1"/>
    <s v="Nord-est"/>
    <s v="Rhode Island"/>
    <s v="Providence"/>
    <x v="2"/>
    <n v="40"/>
    <n v="200"/>
    <n v="80000"/>
    <n v="32000"/>
    <n v="0.4"/>
    <s v="En magasin"/>
  </r>
  <r>
    <s v="Foot Locker"/>
    <n v="1185732"/>
    <d v="2021-05-06T00:00:00"/>
    <x v="1"/>
    <s v="Nord-est"/>
    <s v="Rhode Island"/>
    <s v="Providence"/>
    <x v="3"/>
    <n v="40"/>
    <n v="150"/>
    <n v="60000"/>
    <n v="24000"/>
    <n v="0.4"/>
    <s v="En magasin"/>
  </r>
  <r>
    <s v="Foot Locker"/>
    <n v="1185732"/>
    <d v="2021-05-06T00:00:00"/>
    <x v="1"/>
    <s v="Nord-est"/>
    <s v="Rhode Island"/>
    <s v="Providence"/>
    <x v="4"/>
    <n v="49.999999999999993"/>
    <n v="175"/>
    <n v="87499.999999999985"/>
    <n v="26249.999999999996"/>
    <n v="0.3"/>
    <s v="En magasin"/>
  </r>
  <r>
    <s v="Foot Locker"/>
    <n v="1185732"/>
    <d v="2021-05-06T00:00:00"/>
    <x v="1"/>
    <s v="Nord-est"/>
    <s v="Rhode Island"/>
    <s v="Providence"/>
    <x v="5"/>
    <n v="54.999999999999993"/>
    <n v="300"/>
    <n v="164999.99999999997"/>
    <n v="65999.999999999985"/>
    <n v="0.4"/>
    <s v="En magasin"/>
  </r>
  <r>
    <s v="Foot Locker"/>
    <n v="1185732"/>
    <d v="2021-06-08T00:00:00"/>
    <x v="6"/>
    <s v="Nord-est"/>
    <s v="Rhode Island"/>
    <s v="Providence"/>
    <x v="0"/>
    <n v="49.999999999999993"/>
    <n v="550"/>
    <n v="274999.99999999994"/>
    <n v="96249.999999999971"/>
    <n v="0.35"/>
    <s v="En magasin"/>
  </r>
  <r>
    <s v="Foot Locker"/>
    <n v="1185732"/>
    <d v="2021-06-08T00:00:00"/>
    <x v="6"/>
    <s v="Nord-est"/>
    <s v="Rhode Island"/>
    <s v="Providence"/>
    <x v="1"/>
    <n v="45"/>
    <n v="300"/>
    <n v="135000"/>
    <n v="47250"/>
    <n v="0.35"/>
    <s v="En magasin"/>
  </r>
  <r>
    <s v="Foot Locker"/>
    <n v="1185732"/>
    <d v="2021-06-08T00:00:00"/>
    <x v="6"/>
    <s v="Nord-est"/>
    <s v="Rhode Island"/>
    <s v="Providence"/>
    <x v="2"/>
    <n v="40"/>
    <n v="225"/>
    <n v="90000"/>
    <n v="36000"/>
    <n v="0.4"/>
    <s v="En magasin"/>
  </r>
  <r>
    <s v="Foot Locker"/>
    <n v="1185732"/>
    <d v="2021-06-08T00:00:00"/>
    <x v="6"/>
    <s v="Nord-est"/>
    <s v="Rhode Island"/>
    <s v="Providence"/>
    <x v="3"/>
    <n v="40"/>
    <n v="200"/>
    <n v="80000"/>
    <n v="32000"/>
    <n v="0.4"/>
    <s v="En magasin"/>
  </r>
  <r>
    <s v="Foot Locker"/>
    <n v="1185732"/>
    <d v="2021-06-08T00:00:00"/>
    <x v="6"/>
    <s v="Nord-est"/>
    <s v="Rhode Island"/>
    <s v="Providence"/>
    <x v="4"/>
    <n v="49.999999999999993"/>
    <n v="200"/>
    <n v="99999.999999999985"/>
    <n v="29999.999999999993"/>
    <n v="0.3"/>
    <s v="En magasin"/>
  </r>
  <r>
    <s v="Foot Locker"/>
    <n v="1185732"/>
    <d v="2021-06-08T00:00:00"/>
    <x v="6"/>
    <s v="Nord-est"/>
    <s v="Rhode Island"/>
    <s v="Providence"/>
    <x v="5"/>
    <n v="54.999999999999993"/>
    <n v="350"/>
    <n v="192499.99999999997"/>
    <n v="76999.999999999985"/>
    <n v="0.4"/>
    <s v="En magasin"/>
  </r>
  <r>
    <s v="Foot Locker"/>
    <n v="1185732"/>
    <d v="2021-07-06T00:00:00"/>
    <x v="6"/>
    <s v="Nord-est"/>
    <s v="Rhode Island"/>
    <s v="Providence"/>
    <x v="0"/>
    <n v="49.999999999999993"/>
    <n v="575"/>
    <n v="287499.99999999994"/>
    <n v="100624.99999999997"/>
    <n v="0.35"/>
    <s v="En magasin"/>
  </r>
  <r>
    <s v="Foot Locker"/>
    <n v="1185732"/>
    <d v="2021-07-06T00:00:00"/>
    <x v="6"/>
    <s v="Nord-est"/>
    <s v="Rhode Island"/>
    <s v="Providence"/>
    <x v="1"/>
    <n v="45"/>
    <n v="325"/>
    <n v="146250"/>
    <n v="51187.5"/>
    <n v="0.35"/>
    <s v="En magasin"/>
  </r>
  <r>
    <s v="Foot Locker"/>
    <n v="1185732"/>
    <d v="2021-07-06T00:00:00"/>
    <x v="6"/>
    <s v="Nord-est"/>
    <s v="Rhode Island"/>
    <s v="Providence"/>
    <x v="2"/>
    <n v="40"/>
    <n v="250"/>
    <n v="100000"/>
    <n v="40000"/>
    <n v="0.4"/>
    <s v="En magasin"/>
  </r>
  <r>
    <s v="Foot Locker"/>
    <n v="1185732"/>
    <d v="2021-07-06T00:00:00"/>
    <x v="6"/>
    <s v="Nord-est"/>
    <s v="Rhode Island"/>
    <s v="Providence"/>
    <x v="3"/>
    <n v="40"/>
    <n v="200"/>
    <n v="80000"/>
    <n v="32000"/>
    <n v="0.4"/>
    <s v="En magasin"/>
  </r>
  <r>
    <s v="Foot Locker"/>
    <n v="1185732"/>
    <d v="2021-07-06T00:00:00"/>
    <x v="6"/>
    <s v="Nord-est"/>
    <s v="Rhode Island"/>
    <s v="Providence"/>
    <x v="4"/>
    <n v="49.999999999999993"/>
    <n v="225"/>
    <n v="112499.99999999999"/>
    <n v="33749.999999999993"/>
    <n v="0.3"/>
    <s v="En magasin"/>
  </r>
  <r>
    <s v="Foot Locker"/>
    <n v="1185732"/>
    <d v="2021-07-06T00:00:00"/>
    <x v="6"/>
    <s v="Nord-est"/>
    <s v="Rhode Island"/>
    <s v="Providence"/>
    <x v="5"/>
    <n v="54.999999999999993"/>
    <n v="400"/>
    <n v="219999.99999999997"/>
    <n v="88000"/>
    <n v="0.4"/>
    <s v="En magasin"/>
  </r>
  <r>
    <s v="Foot Locker"/>
    <n v="1185732"/>
    <d v="2021-08-07T00:00:00"/>
    <x v="3"/>
    <s v="Nord-est"/>
    <s v="Rhode Island"/>
    <s v="Providence"/>
    <x v="0"/>
    <n v="49.999999999999993"/>
    <n v="550"/>
    <n v="274999.99999999994"/>
    <n v="96249.999999999971"/>
    <n v="0.35"/>
    <s v="En magasin"/>
  </r>
  <r>
    <s v="Foot Locker"/>
    <n v="1185732"/>
    <d v="2021-08-07T00:00:00"/>
    <x v="3"/>
    <s v="Nord-est"/>
    <s v="Rhode Island"/>
    <s v="Providence"/>
    <x v="1"/>
    <n v="45"/>
    <n v="325"/>
    <n v="146250"/>
    <n v="51187.5"/>
    <n v="0.35"/>
    <s v="En magasin"/>
  </r>
  <r>
    <s v="Foot Locker"/>
    <n v="1185732"/>
    <d v="2021-08-07T00:00:00"/>
    <x v="3"/>
    <s v="Nord-est"/>
    <s v="Rhode Island"/>
    <s v="Providence"/>
    <x v="2"/>
    <n v="40"/>
    <n v="250"/>
    <n v="100000"/>
    <n v="40000"/>
    <n v="0.4"/>
    <s v="En magasin"/>
  </r>
  <r>
    <s v="Foot Locker"/>
    <n v="1185732"/>
    <d v="2021-08-07T00:00:00"/>
    <x v="3"/>
    <s v="Nord-est"/>
    <s v="Rhode Island"/>
    <s v="Providence"/>
    <x v="3"/>
    <n v="40"/>
    <n v="150"/>
    <n v="60000"/>
    <n v="24000"/>
    <n v="0.4"/>
    <s v="En magasin"/>
  </r>
  <r>
    <s v="Foot Locker"/>
    <n v="1185732"/>
    <d v="2021-08-07T00:00:00"/>
    <x v="3"/>
    <s v="Nord-est"/>
    <s v="Rhode Island"/>
    <s v="Providence"/>
    <x v="4"/>
    <n v="49.999999999999993"/>
    <n v="125"/>
    <n v="62499.999999999993"/>
    <n v="18749.999999999996"/>
    <n v="0.3"/>
    <s v="En magasin"/>
  </r>
  <r>
    <s v="Foot Locker"/>
    <n v="1185732"/>
    <d v="2021-08-07T00:00:00"/>
    <x v="3"/>
    <s v="Nord-est"/>
    <s v="Rhode Island"/>
    <s v="Providence"/>
    <x v="5"/>
    <n v="54.999999999999993"/>
    <n v="300"/>
    <n v="164999.99999999997"/>
    <n v="65999.999999999985"/>
    <n v="0.4"/>
    <s v="En magasin"/>
  </r>
  <r>
    <s v="Foot Locker"/>
    <n v="1185732"/>
    <d v="2021-09-06T00:00:00"/>
    <x v="5"/>
    <s v="Nord-est"/>
    <s v="Rhode Island"/>
    <s v="Providence"/>
    <x v="0"/>
    <n v="49.999999999999993"/>
    <n v="425"/>
    <n v="212499.99999999997"/>
    <n v="74374.999999999985"/>
    <n v="0.35"/>
    <s v="En magasin"/>
  </r>
  <r>
    <s v="Foot Locker"/>
    <n v="1185732"/>
    <d v="2021-09-06T00:00:00"/>
    <x v="5"/>
    <s v="Nord-est"/>
    <s v="Rhode Island"/>
    <s v="Providence"/>
    <x v="1"/>
    <n v="45"/>
    <n v="225"/>
    <n v="101250"/>
    <n v="35437.5"/>
    <n v="0.35"/>
    <s v="En magasin"/>
  </r>
  <r>
    <s v="Foot Locker"/>
    <n v="1185732"/>
    <d v="2021-09-06T00:00:00"/>
    <x v="5"/>
    <s v="Nord-est"/>
    <s v="Rhode Island"/>
    <s v="Providence"/>
    <x v="2"/>
    <n v="40"/>
    <n v="125"/>
    <n v="50000"/>
    <n v="20000"/>
    <n v="0.4"/>
    <s v="En magasin"/>
  </r>
  <r>
    <s v="Foot Locker"/>
    <n v="1185732"/>
    <d v="2021-09-06T00:00:00"/>
    <x v="5"/>
    <s v="Nord-est"/>
    <s v="Rhode Island"/>
    <s v="Providence"/>
    <x v="3"/>
    <n v="40"/>
    <n v="100"/>
    <n v="40000"/>
    <n v="16000"/>
    <n v="0.4"/>
    <s v="En magasin"/>
  </r>
  <r>
    <s v="Foot Locker"/>
    <n v="1185732"/>
    <d v="2021-09-06T00:00:00"/>
    <x v="5"/>
    <s v="Nord-est"/>
    <s v="Rhode Island"/>
    <s v="Providence"/>
    <x v="4"/>
    <n v="49.999999999999993"/>
    <n v="100"/>
    <n v="49999.999999999993"/>
    <n v="14999.999999999996"/>
    <n v="0.3"/>
    <s v="En magasin"/>
  </r>
  <r>
    <s v="Foot Locker"/>
    <n v="1185732"/>
    <d v="2021-09-06T00:00:00"/>
    <x v="5"/>
    <s v="Nord-est"/>
    <s v="Rhode Island"/>
    <s v="Providence"/>
    <x v="5"/>
    <n v="54.999999999999993"/>
    <n v="200"/>
    <n v="109999.99999999999"/>
    <n v="44000"/>
    <n v="0.4"/>
    <s v="En magasin"/>
  </r>
  <r>
    <s v="Foot Locker"/>
    <n v="1185732"/>
    <d v="2021-10-08T00:00:00"/>
    <x v="2"/>
    <s v="Nord-est"/>
    <s v="Rhode Island"/>
    <s v="Providence"/>
    <x v="0"/>
    <n v="54.999999999999993"/>
    <n v="375"/>
    <n v="206249.99999999997"/>
    <n v="72187.499999999985"/>
    <n v="0.35"/>
    <s v="En magasin"/>
  </r>
  <r>
    <s v="Foot Locker"/>
    <n v="1185732"/>
    <d v="2021-10-08T00:00:00"/>
    <x v="2"/>
    <s v="Nord-est"/>
    <s v="Rhode Island"/>
    <s v="Providence"/>
    <x v="1"/>
    <n v="50"/>
    <n v="200"/>
    <n v="100000"/>
    <n v="35000"/>
    <n v="0.35"/>
    <s v="En magasin"/>
  </r>
  <r>
    <s v="Foot Locker"/>
    <n v="1185732"/>
    <d v="2021-10-08T00:00:00"/>
    <x v="2"/>
    <s v="Nord-est"/>
    <s v="Rhode Island"/>
    <s v="Providence"/>
    <x v="2"/>
    <n v="50"/>
    <n v="100"/>
    <n v="50000"/>
    <n v="20000"/>
    <n v="0.4"/>
    <s v="En magasin"/>
  </r>
  <r>
    <s v="Foot Locker"/>
    <n v="1185732"/>
    <d v="2021-10-08T00:00:00"/>
    <x v="2"/>
    <s v="Nord-est"/>
    <s v="Rhode Island"/>
    <s v="Providence"/>
    <x v="3"/>
    <n v="50"/>
    <n v="75"/>
    <n v="37500"/>
    <n v="15000"/>
    <n v="0.4"/>
    <s v="En magasin"/>
  </r>
  <r>
    <s v="Foot Locker"/>
    <n v="1185732"/>
    <d v="2021-10-08T00:00:00"/>
    <x v="2"/>
    <s v="Nord-est"/>
    <s v="Rhode Island"/>
    <s v="Providence"/>
    <x v="4"/>
    <n v="60"/>
    <n v="75"/>
    <n v="45000"/>
    <n v="13500"/>
    <n v="0.3"/>
    <s v="En magasin"/>
  </r>
  <r>
    <s v="Sports Direct"/>
    <n v="1185732"/>
    <d v="2021-10-08T00:00:00"/>
    <x v="2"/>
    <s v="Nord-est"/>
    <s v="Rhode Island"/>
    <s v="Providence"/>
    <x v="5"/>
    <n v="64.999999999999986"/>
    <n v="200"/>
    <n v="129999.99999999997"/>
    <n v="51999.999999999993"/>
    <n v="0.4"/>
    <s v="En magasin"/>
  </r>
  <r>
    <s v="Sports Direct"/>
    <n v="1185732"/>
    <d v="2021-11-07T00:00:00"/>
    <x v="4"/>
    <s v="Nord-est"/>
    <s v="Rhode Island"/>
    <s v="Providence"/>
    <x v="0"/>
    <n v="60"/>
    <n v="350"/>
    <n v="210000"/>
    <n v="73500"/>
    <n v="0.35"/>
    <s v="En magasin"/>
  </r>
  <r>
    <s v="Sports Direct"/>
    <n v="1185732"/>
    <d v="2021-11-07T00:00:00"/>
    <x v="4"/>
    <s v="Nord-est"/>
    <s v="Rhode Island"/>
    <s v="Providence"/>
    <x v="1"/>
    <n v="50"/>
    <n v="225"/>
    <n v="112500"/>
    <n v="39375"/>
    <n v="0.35"/>
    <s v="En magasin"/>
  </r>
  <r>
    <s v="Sports Direct"/>
    <n v="1185732"/>
    <d v="2021-11-07T00:00:00"/>
    <x v="4"/>
    <s v="Nord-est"/>
    <s v="Rhode Island"/>
    <s v="Providence"/>
    <x v="2"/>
    <n v="50"/>
    <n v="220"/>
    <n v="110000"/>
    <n v="44000"/>
    <n v="0.4"/>
    <s v="En magasin"/>
  </r>
  <r>
    <s v="Sports Direct"/>
    <n v="1185732"/>
    <d v="2021-11-07T00:00:00"/>
    <x v="4"/>
    <s v="Nord-est"/>
    <s v="Rhode Island"/>
    <s v="Providence"/>
    <x v="3"/>
    <n v="50"/>
    <n v="200"/>
    <n v="100000"/>
    <n v="40000"/>
    <n v="0.4"/>
    <s v="En magasin"/>
  </r>
  <r>
    <s v="Sports Direct"/>
    <n v="1185732"/>
    <d v="2021-11-07T00:00:00"/>
    <x v="4"/>
    <s v="Nord-est"/>
    <s v="Rhode Island"/>
    <s v="Providence"/>
    <x v="4"/>
    <n v="60"/>
    <n v="175"/>
    <n v="105000"/>
    <n v="31500"/>
    <n v="0.3"/>
    <s v="En magasin"/>
  </r>
  <r>
    <s v="Sports Direct"/>
    <n v="1185732"/>
    <d v="2021-11-07T00:00:00"/>
    <x v="4"/>
    <s v="Nord-est"/>
    <s v="Rhode Island"/>
    <s v="Providence"/>
    <x v="5"/>
    <n v="64.999999999999986"/>
    <n v="275"/>
    <n v="178749.99999999997"/>
    <n v="71499.999999999985"/>
    <n v="0.4"/>
    <s v="En magasin"/>
  </r>
  <r>
    <s v="Sports Direct"/>
    <n v="1185732"/>
    <d v="2021-12-06T00:00:00"/>
    <x v="5"/>
    <s v="Nord-est"/>
    <s v="Rhode Island"/>
    <s v="Providence"/>
    <x v="0"/>
    <n v="60"/>
    <n v="500"/>
    <n v="300000"/>
    <n v="105000"/>
    <n v="0.35"/>
    <s v="En magasin"/>
  </r>
  <r>
    <s v="Sports Direct"/>
    <n v="1185732"/>
    <d v="2021-12-06T00:00:00"/>
    <x v="5"/>
    <s v="Nord-est"/>
    <s v="Rhode Island"/>
    <s v="Providence"/>
    <x v="1"/>
    <n v="50"/>
    <n v="300"/>
    <n v="150000"/>
    <n v="52500"/>
    <n v="0.35"/>
    <s v="En magasin"/>
  </r>
  <r>
    <s v="Sports Direct"/>
    <n v="1185732"/>
    <d v="2021-12-06T00:00:00"/>
    <x v="5"/>
    <s v="Nord-est"/>
    <s v="Rhode Island"/>
    <s v="Providence"/>
    <x v="2"/>
    <n v="50"/>
    <n v="275"/>
    <n v="137500"/>
    <n v="55000"/>
    <n v="0.4"/>
    <s v="En magasin"/>
  </r>
  <r>
    <s v="Sports Direct"/>
    <n v="1185732"/>
    <d v="2021-12-06T00:00:00"/>
    <x v="5"/>
    <s v="Nord-est"/>
    <s v="Rhode Island"/>
    <s v="Providence"/>
    <x v="3"/>
    <n v="50"/>
    <n v="225"/>
    <n v="112500"/>
    <n v="45000"/>
    <n v="0.4"/>
    <s v="En magasin"/>
  </r>
  <r>
    <s v="Sports Direct"/>
    <n v="1185732"/>
    <d v="2021-12-06T00:00:00"/>
    <x v="5"/>
    <s v="Nord-est"/>
    <s v="Rhode Island"/>
    <s v="Providence"/>
    <x v="4"/>
    <n v="60"/>
    <n v="225"/>
    <n v="135000"/>
    <n v="40500"/>
    <n v="0.3"/>
    <s v="En magasin"/>
  </r>
  <r>
    <s v="Sports Direct"/>
    <n v="1185732"/>
    <d v="2021-12-06T00:00:00"/>
    <x v="5"/>
    <s v="Nord-est"/>
    <s v="Rhode Island"/>
    <s v="Providence"/>
    <x v="5"/>
    <n v="64.999999999999986"/>
    <n v="325"/>
    <n v="211249.99999999994"/>
    <n v="84499.999999999985"/>
    <n v="0.4"/>
    <s v="En magasin"/>
  </r>
  <r>
    <s v="Sports Direct"/>
    <n v="1185732"/>
    <d v="2021-01-17T00:00:00"/>
    <x v="4"/>
    <s v="Nord-est"/>
    <s v="Rhode Island"/>
    <s v="Providence"/>
    <x v="0"/>
    <n v="40"/>
    <n v="450"/>
    <n v="180000"/>
    <n v="54000"/>
    <n v="0.3"/>
    <s v="En magasin"/>
  </r>
  <r>
    <s v="Sports Direct"/>
    <n v="1185732"/>
    <d v="2021-01-17T00:00:00"/>
    <x v="4"/>
    <s v="Nord-est"/>
    <s v="Rhode Island"/>
    <s v="Providence"/>
    <x v="1"/>
    <n v="40"/>
    <n v="250"/>
    <n v="100000"/>
    <n v="30000"/>
    <n v="0.3"/>
    <s v="En magasin"/>
  </r>
  <r>
    <s v="Sports Direct"/>
    <n v="1185732"/>
    <d v="2021-01-17T00:00:00"/>
    <x v="4"/>
    <s v="Nord-est"/>
    <s v="Rhode Island"/>
    <s v="Providence"/>
    <x v="2"/>
    <n v="30.000000000000004"/>
    <n v="250"/>
    <n v="75000.000000000015"/>
    <n v="18750.000000000004"/>
    <n v="0.25"/>
    <s v="En magasin"/>
  </r>
  <r>
    <s v="Sports Direct"/>
    <n v="1185732"/>
    <d v="2021-01-17T00:00:00"/>
    <x v="4"/>
    <s v="Nord-est"/>
    <s v="Rhode Island"/>
    <s v="Providence"/>
    <x v="3"/>
    <n v="35"/>
    <n v="100"/>
    <n v="35000"/>
    <n v="8750"/>
    <n v="0.25"/>
    <s v="En magasin"/>
  </r>
  <r>
    <s v="Sports Direct"/>
    <n v="1185732"/>
    <d v="2021-01-17T00:00:00"/>
    <x v="4"/>
    <s v="Nord-est"/>
    <s v="Rhode Island"/>
    <s v="Providence"/>
    <x v="4"/>
    <n v="50"/>
    <n v="150"/>
    <n v="75000"/>
    <n v="18750"/>
    <n v="0.25"/>
    <s v="En magasin"/>
  </r>
  <r>
    <s v="Sports Direct"/>
    <n v="1185732"/>
    <d v="2021-01-17T00:00:00"/>
    <x v="4"/>
    <s v="Nord-est"/>
    <s v="Rhode Island"/>
    <s v="Providence"/>
    <x v="5"/>
    <n v="40"/>
    <n v="250"/>
    <n v="100000"/>
    <n v="30000"/>
    <n v="0.3"/>
    <s v="En magasin"/>
  </r>
  <r>
    <s v="Sports Direct"/>
    <n v="1185732"/>
    <d v="2021-02-15T00:00:00"/>
    <x v="5"/>
    <s v="Nord-est"/>
    <s v="Rhode Island"/>
    <s v="Providence"/>
    <x v="0"/>
    <n v="40"/>
    <n v="500"/>
    <n v="200000"/>
    <n v="60000"/>
    <n v="0.3"/>
    <s v="En magasin"/>
  </r>
  <r>
    <s v="Sports Direct"/>
    <n v="1185732"/>
    <d v="2021-02-15T00:00:00"/>
    <x v="5"/>
    <s v="Nord-est"/>
    <s v="Rhode Island"/>
    <s v="Providence"/>
    <x v="1"/>
    <n v="40"/>
    <n v="150"/>
    <n v="60000"/>
    <n v="18000"/>
    <n v="0.3"/>
    <s v="En magasin"/>
  </r>
  <r>
    <s v="Sports Direct"/>
    <n v="1185732"/>
    <d v="2021-02-15T00:00:00"/>
    <x v="5"/>
    <s v="Nord-est"/>
    <s v="Rhode Island"/>
    <s v="Providence"/>
    <x v="2"/>
    <n v="30.000000000000004"/>
    <n v="200"/>
    <n v="60000.000000000007"/>
    <n v="15000.000000000002"/>
    <n v="0.25"/>
    <s v="En magasin"/>
  </r>
  <r>
    <s v="Sports Direct"/>
    <n v="1185732"/>
    <d v="2021-02-15T00:00:00"/>
    <x v="5"/>
    <s v="Nord-est"/>
    <s v="Massachusetts"/>
    <s v="Boston"/>
    <x v="3"/>
    <n v="35"/>
    <n v="250"/>
    <n v="87500"/>
    <n v="21875"/>
    <n v="0.25"/>
    <s v="En magasin"/>
  </r>
  <r>
    <s v="Sports Direct"/>
    <n v="1185732"/>
    <d v="2021-02-15T00:00:00"/>
    <x v="5"/>
    <s v="Nord-est"/>
    <s v="Massachusetts"/>
    <s v="Boston"/>
    <x v="4"/>
    <n v="50"/>
    <n v="150"/>
    <n v="75000"/>
    <n v="18750"/>
    <n v="0.25"/>
    <s v="En magasin"/>
  </r>
  <r>
    <s v="Sports Direct"/>
    <n v="1185732"/>
    <d v="2021-02-15T00:00:00"/>
    <x v="5"/>
    <s v="Nord-est"/>
    <s v="Massachusetts"/>
    <s v="Boston"/>
    <x v="5"/>
    <n v="40"/>
    <n v="250"/>
    <n v="100000"/>
    <n v="30000"/>
    <n v="0.3"/>
    <s v="En magasin"/>
  </r>
  <r>
    <s v="Sports Direct"/>
    <n v="1185732"/>
    <d v="2021-03-13T00:00:00"/>
    <x v="3"/>
    <s v="Nord-est"/>
    <s v="Massachusetts"/>
    <s v="Boston"/>
    <x v="0"/>
    <n v="40"/>
    <n v="470"/>
    <n v="188000"/>
    <n v="56400"/>
    <n v="0.3"/>
    <s v="En magasin"/>
  </r>
  <r>
    <s v="Sports Direct"/>
    <n v="1185732"/>
    <d v="2021-03-13T00:00:00"/>
    <x v="3"/>
    <s v="Nord-est"/>
    <s v="Massachusetts"/>
    <s v="Boston"/>
    <x v="1"/>
    <n v="40"/>
    <n v="175"/>
    <n v="70000"/>
    <n v="21000"/>
    <n v="0.3"/>
    <s v="En magasin"/>
  </r>
  <r>
    <s v="Sports Direct"/>
    <n v="1185732"/>
    <d v="2021-03-13T00:00:00"/>
    <x v="3"/>
    <s v="Nord-est"/>
    <s v="Massachusetts"/>
    <s v="Boston"/>
    <x v="2"/>
    <n v="30.000000000000004"/>
    <n v="200"/>
    <n v="60000.000000000007"/>
    <n v="15000.000000000002"/>
    <n v="0.25"/>
    <s v="En magasin"/>
  </r>
  <r>
    <s v="Sports Direct"/>
    <n v="1185732"/>
    <d v="2021-03-13T00:00:00"/>
    <x v="3"/>
    <s v="Nord-est"/>
    <s v="Massachusetts"/>
    <s v="Boston"/>
    <x v="3"/>
    <n v="35"/>
    <n v="300"/>
    <n v="105000"/>
    <n v="26250"/>
    <n v="0.25"/>
    <s v="En magasin"/>
  </r>
  <r>
    <s v="Sports Direct"/>
    <n v="1185732"/>
    <d v="2021-03-13T00:00:00"/>
    <x v="3"/>
    <s v="Nord-est"/>
    <s v="Massachusetts"/>
    <s v="Boston"/>
    <x v="4"/>
    <n v="50"/>
    <n v="100"/>
    <n v="50000"/>
    <n v="12500"/>
    <n v="0.25"/>
    <s v="En magasin"/>
  </r>
  <r>
    <s v="Sports Direct"/>
    <n v="1185732"/>
    <d v="2021-03-13T00:00:00"/>
    <x v="3"/>
    <s v="Nord-est"/>
    <s v="Massachusetts"/>
    <s v="Boston"/>
    <x v="5"/>
    <n v="40"/>
    <n v="200"/>
    <n v="80000"/>
    <n v="24000"/>
    <n v="0.3"/>
    <s v="En magasin"/>
  </r>
  <r>
    <s v="Sports Direct"/>
    <n v="1185732"/>
    <d v="2021-04-14T00:00:00"/>
    <x v="0"/>
    <s v="Nord-est"/>
    <s v="Massachusetts"/>
    <s v="Boston"/>
    <x v="0"/>
    <n v="40"/>
    <n v="450"/>
    <n v="180000"/>
    <n v="54000"/>
    <n v="0.3"/>
    <s v="En magasin"/>
  </r>
  <r>
    <s v="Sports Direct"/>
    <n v="1185732"/>
    <d v="2021-04-14T00:00:00"/>
    <x v="0"/>
    <s v="Nord-est"/>
    <s v="Massachusetts"/>
    <s v="Boston"/>
    <x v="1"/>
    <n v="40"/>
    <n v="150"/>
    <n v="60000"/>
    <n v="18000"/>
    <n v="0.3"/>
    <s v="En magasin"/>
  </r>
  <r>
    <s v="Sports Direct"/>
    <n v="1185732"/>
    <d v="2021-04-14T00:00:00"/>
    <x v="0"/>
    <s v="Nord-est"/>
    <s v="Massachusetts"/>
    <s v="Boston"/>
    <x v="2"/>
    <n v="30.000000000000004"/>
    <n v="150"/>
    <n v="45000.000000000007"/>
    <n v="11250.000000000002"/>
    <n v="0.25"/>
    <s v="En magasin"/>
  </r>
  <r>
    <s v="Sports Direct"/>
    <n v="1185732"/>
    <d v="2021-04-14T00:00:00"/>
    <x v="0"/>
    <s v="Nord-est"/>
    <s v="Massachusetts"/>
    <s v="Boston"/>
    <x v="3"/>
    <n v="35"/>
    <n v="125"/>
    <n v="43750"/>
    <n v="10937.5"/>
    <n v="0.25"/>
    <s v="En magasin"/>
  </r>
  <r>
    <s v="Sports Direct"/>
    <n v="1185732"/>
    <d v="2021-04-14T00:00:00"/>
    <x v="0"/>
    <s v="Nord-est"/>
    <s v="Massachusetts"/>
    <s v="Boston"/>
    <x v="4"/>
    <n v="50"/>
    <n v="125"/>
    <n v="62500"/>
    <n v="15625"/>
    <n v="0.25"/>
    <s v="En magasin"/>
  </r>
  <r>
    <s v="Sports Direct"/>
    <n v="1185732"/>
    <d v="2021-04-14T00:00:00"/>
    <x v="0"/>
    <s v="Nord-est"/>
    <s v="Massachusetts"/>
    <s v="Boston"/>
    <x v="5"/>
    <n v="40"/>
    <n v="275"/>
    <n v="110000"/>
    <n v="33000"/>
    <n v="0.3"/>
    <s v="En magasin"/>
  </r>
  <r>
    <s v="Sports Direct"/>
    <n v="1185732"/>
    <d v="2021-05-13T00:00:00"/>
    <x v="1"/>
    <s v="Nord-est"/>
    <s v="Massachusetts"/>
    <s v="Boston"/>
    <x v="0"/>
    <n v="54.999999999999993"/>
    <n v="495"/>
    <n v="272249.99999999994"/>
    <n v="81674.999999999985"/>
    <n v="0.3"/>
    <s v="En magasin"/>
  </r>
  <r>
    <s v="Sports Direct"/>
    <n v="1185732"/>
    <d v="2021-05-13T00:00:00"/>
    <x v="1"/>
    <s v="Nord-est"/>
    <s v="Massachusetts"/>
    <s v="Boston"/>
    <x v="1"/>
    <n v="50"/>
    <n v="200"/>
    <n v="100000"/>
    <n v="30000"/>
    <n v="0.3"/>
    <s v="En magasin"/>
  </r>
  <r>
    <s v="Sports Direct"/>
    <n v="1185732"/>
    <d v="2021-05-13T00:00:00"/>
    <x v="1"/>
    <s v="Nord-est"/>
    <s v="Massachusetts"/>
    <s v="Boston"/>
    <x v="2"/>
    <n v="45"/>
    <n v="225"/>
    <n v="101250"/>
    <n v="25312.5"/>
    <n v="0.25"/>
    <s v="En magasin"/>
  </r>
  <r>
    <s v="Sports Direct"/>
    <n v="1185732"/>
    <d v="2021-05-13T00:00:00"/>
    <x v="1"/>
    <s v="Nord-est"/>
    <s v="Massachusetts"/>
    <s v="Boston"/>
    <x v="3"/>
    <n v="45"/>
    <n v="175"/>
    <n v="78750"/>
    <n v="19687.5"/>
    <n v="0.25"/>
    <s v="En magasin"/>
  </r>
  <r>
    <s v="Sports Direct"/>
    <n v="1185732"/>
    <d v="2021-05-13T00:00:00"/>
    <x v="1"/>
    <s v="Nord-est"/>
    <s v="Massachusetts"/>
    <s v="Boston"/>
    <x v="4"/>
    <n v="54.999999999999993"/>
    <n v="200"/>
    <n v="109999.99999999999"/>
    <n v="27499.999999999996"/>
    <n v="0.25"/>
    <s v="En magasin"/>
  </r>
  <r>
    <s v="Sports Direct"/>
    <n v="1185732"/>
    <d v="2021-05-13T00:00:00"/>
    <x v="1"/>
    <s v="Nord-est"/>
    <s v="Massachusetts"/>
    <s v="Boston"/>
    <x v="5"/>
    <n v="60"/>
    <n v="325"/>
    <n v="195000"/>
    <n v="58500"/>
    <n v="0.3"/>
    <s v="En magasin"/>
  </r>
  <r>
    <s v="Sports Direct"/>
    <n v="1185732"/>
    <d v="2021-06-15T00:00:00"/>
    <x v="6"/>
    <s v="Nord-est"/>
    <s v="Massachusetts"/>
    <s v="Boston"/>
    <x v="0"/>
    <n v="54.999999999999993"/>
    <n v="575"/>
    <n v="316249.99999999994"/>
    <n v="94874.999999999985"/>
    <n v="0.3"/>
    <s v="En magasin"/>
  </r>
  <r>
    <s v="Sports Direct"/>
    <n v="1185732"/>
    <d v="2021-06-15T00:00:00"/>
    <x v="6"/>
    <s v="Nord-est"/>
    <s v="Massachusetts"/>
    <s v="Boston"/>
    <x v="1"/>
    <n v="50"/>
    <n v="325"/>
    <n v="162500"/>
    <n v="48750"/>
    <n v="0.3"/>
    <s v="En magasin"/>
  </r>
  <r>
    <s v="Sports Direct"/>
    <n v="1185732"/>
    <d v="2021-06-15T00:00:00"/>
    <x v="6"/>
    <s v="Nord-est"/>
    <s v="Massachusetts"/>
    <s v="Boston"/>
    <x v="2"/>
    <n v="45"/>
    <n v="250"/>
    <n v="112500"/>
    <n v="28125"/>
    <n v="0.25"/>
    <s v="En magasin"/>
  </r>
  <r>
    <s v="Sports Direct"/>
    <n v="1185732"/>
    <d v="2021-06-15T00:00:00"/>
    <x v="6"/>
    <s v="Nord-est"/>
    <s v="Massachusetts"/>
    <s v="Boston"/>
    <x v="3"/>
    <n v="45"/>
    <n v="225"/>
    <n v="101250"/>
    <n v="25312.5"/>
    <n v="0.25"/>
    <s v="En magasin"/>
  </r>
  <r>
    <s v="Sports Direct"/>
    <n v="1185732"/>
    <d v="2021-06-15T00:00:00"/>
    <x v="6"/>
    <s v="Nord-est"/>
    <s v="Massachusetts"/>
    <s v="Boston"/>
    <x v="4"/>
    <n v="54.999999999999993"/>
    <n v="225"/>
    <n v="123749.99999999999"/>
    <n v="30937.499999999996"/>
    <n v="0.25"/>
    <s v="En magasin"/>
  </r>
  <r>
    <s v="Sports Direct"/>
    <n v="1185732"/>
    <d v="2021-06-15T00:00:00"/>
    <x v="6"/>
    <s v="Nord-est"/>
    <s v="Massachusetts"/>
    <s v="Boston"/>
    <x v="5"/>
    <n v="60"/>
    <n v="375"/>
    <n v="225000"/>
    <n v="67500"/>
    <n v="0.3"/>
    <s v="En magasin"/>
  </r>
  <r>
    <s v="Sports Direct"/>
    <n v="1185732"/>
    <d v="2021-07-13T00:00:00"/>
    <x v="6"/>
    <s v="Nord-est"/>
    <s v="Massachusetts"/>
    <s v="Boston"/>
    <x v="0"/>
    <n v="54.999999999999993"/>
    <n v="600"/>
    <n v="329999.99999999994"/>
    <n v="98999.999999999985"/>
    <n v="0.3"/>
    <s v="En magasin"/>
  </r>
  <r>
    <s v="Sports Direct"/>
    <n v="1185732"/>
    <d v="2021-07-13T00:00:00"/>
    <x v="6"/>
    <s v="Nord-est"/>
    <s v="Massachusetts"/>
    <s v="Boston"/>
    <x v="1"/>
    <n v="50"/>
    <n v="350"/>
    <n v="175000"/>
    <n v="52500"/>
    <n v="0.3"/>
    <s v="En magasin"/>
  </r>
  <r>
    <s v="Sports Direct"/>
    <n v="1185732"/>
    <d v="2021-07-13T00:00:00"/>
    <x v="6"/>
    <s v="Nord-est"/>
    <s v="Massachusetts"/>
    <s v="Boston"/>
    <x v="2"/>
    <n v="45"/>
    <n v="275"/>
    <n v="123750"/>
    <n v="30937.5"/>
    <n v="0.25"/>
    <s v="En magasin"/>
  </r>
  <r>
    <s v="Sports Direct"/>
    <n v="1185732"/>
    <d v="2021-07-13T00:00:00"/>
    <x v="6"/>
    <s v="Nord-est"/>
    <s v="Massachusetts"/>
    <s v="Boston"/>
    <x v="3"/>
    <n v="45"/>
    <n v="225"/>
    <n v="101250"/>
    <n v="25312.5"/>
    <n v="0.25"/>
    <s v="En magasin"/>
  </r>
  <r>
    <s v="Sports Direct"/>
    <n v="1185732"/>
    <d v="2021-07-13T00:00:00"/>
    <x v="6"/>
    <s v="Nord-est"/>
    <s v="Massachusetts"/>
    <s v="Boston"/>
    <x v="4"/>
    <n v="54.999999999999993"/>
    <n v="250"/>
    <n v="137499.99999999997"/>
    <n v="34374.999999999993"/>
    <n v="0.25"/>
    <s v="En magasin"/>
  </r>
  <r>
    <s v="Sports Direct"/>
    <n v="1185732"/>
    <d v="2021-07-13T00:00:00"/>
    <x v="6"/>
    <s v="Nord-est"/>
    <s v="Massachusetts"/>
    <s v="Boston"/>
    <x v="5"/>
    <n v="60"/>
    <n v="425"/>
    <n v="255000"/>
    <n v="76500"/>
    <n v="0.3"/>
    <s v="En magasin"/>
  </r>
  <r>
    <s v="Sports Direct"/>
    <n v="1185732"/>
    <d v="2021-08-14T00:00:00"/>
    <x v="3"/>
    <s v="Nord-est"/>
    <s v="Massachusetts"/>
    <s v="Boston"/>
    <x v="0"/>
    <n v="54.999999999999993"/>
    <n v="575"/>
    <n v="316249.99999999994"/>
    <n v="94874.999999999985"/>
    <n v="0.3"/>
    <s v="En magasin"/>
  </r>
  <r>
    <s v="Sports Direct"/>
    <n v="1185732"/>
    <d v="2021-08-14T00:00:00"/>
    <x v="3"/>
    <s v="Nord-est"/>
    <s v="Massachusetts"/>
    <s v="Boston"/>
    <x v="1"/>
    <n v="50"/>
    <n v="350"/>
    <n v="175000"/>
    <n v="52500"/>
    <n v="0.3"/>
    <s v="En magasin"/>
  </r>
  <r>
    <s v="Sports Direct"/>
    <n v="1185732"/>
    <d v="2021-08-14T00:00:00"/>
    <x v="3"/>
    <s v="Nord-est"/>
    <s v="Massachusetts"/>
    <s v="Boston"/>
    <x v="2"/>
    <n v="45"/>
    <n v="275"/>
    <n v="123750"/>
    <n v="30937.5"/>
    <n v="0.25"/>
    <s v="En magasin"/>
  </r>
  <r>
    <s v="Sports Direct"/>
    <n v="1185732"/>
    <d v="2021-08-14T00:00:00"/>
    <x v="3"/>
    <s v="Nord-est"/>
    <s v="Massachusetts"/>
    <s v="Boston"/>
    <x v="3"/>
    <n v="45"/>
    <n v="175"/>
    <n v="78750"/>
    <n v="19687.5"/>
    <n v="0.25"/>
    <s v="En magasin"/>
  </r>
  <r>
    <s v="Sports Direct"/>
    <n v="1185732"/>
    <d v="2021-08-14T00:00:00"/>
    <x v="3"/>
    <s v="Nord-est"/>
    <s v="Massachusetts"/>
    <s v="Boston"/>
    <x v="4"/>
    <n v="54.999999999999993"/>
    <n v="150"/>
    <n v="82499.999999999985"/>
    <n v="20624.999999999996"/>
    <n v="0.25"/>
    <s v="En magasin"/>
  </r>
  <r>
    <s v="Sports Direct"/>
    <n v="1185732"/>
    <d v="2021-08-14T00:00:00"/>
    <x v="3"/>
    <s v="Nord-est"/>
    <s v="Massachusetts"/>
    <s v="Boston"/>
    <x v="5"/>
    <n v="60"/>
    <n v="325"/>
    <n v="195000"/>
    <n v="58500"/>
    <n v="0.3"/>
    <s v="En magasin"/>
  </r>
  <r>
    <s v="Sports Direct"/>
    <n v="1185732"/>
    <d v="2021-09-13T00:00:00"/>
    <x v="5"/>
    <s v="Nord-est"/>
    <s v="Massachusetts"/>
    <s v="Boston"/>
    <x v="0"/>
    <n v="54.999999999999993"/>
    <n v="450"/>
    <n v="247499.99999999997"/>
    <n v="74249.999999999985"/>
    <n v="0.3"/>
    <s v="En magasin"/>
  </r>
  <r>
    <s v="Sports Direct"/>
    <n v="1185732"/>
    <d v="2021-09-13T00:00:00"/>
    <x v="5"/>
    <s v="Nord-est"/>
    <s v="Massachusetts"/>
    <s v="Boston"/>
    <x v="1"/>
    <n v="50"/>
    <n v="250"/>
    <n v="125000"/>
    <n v="37500"/>
    <n v="0.3"/>
    <s v="En magasin"/>
  </r>
  <r>
    <s v="Sports Direct"/>
    <n v="1185732"/>
    <d v="2021-09-13T00:00:00"/>
    <x v="5"/>
    <s v="Nord-est"/>
    <s v="Massachusetts"/>
    <s v="Boston"/>
    <x v="2"/>
    <n v="45"/>
    <n v="150"/>
    <n v="67500"/>
    <n v="16875"/>
    <n v="0.25"/>
    <s v="En magasin"/>
  </r>
  <r>
    <s v="Sports Direct"/>
    <n v="1185732"/>
    <d v="2021-09-13T00:00:00"/>
    <x v="5"/>
    <s v="Nord-est"/>
    <s v="Massachusetts"/>
    <s v="Boston"/>
    <x v="3"/>
    <n v="45"/>
    <n v="125"/>
    <n v="56250"/>
    <n v="14062.5"/>
    <n v="0.25"/>
    <s v="En magasin"/>
  </r>
  <r>
    <s v="Sports Direct"/>
    <n v="1185732"/>
    <d v="2021-09-13T00:00:00"/>
    <x v="5"/>
    <s v="Nord-est"/>
    <s v="Massachusetts"/>
    <s v="Boston"/>
    <x v="4"/>
    <n v="54.999999999999993"/>
    <n v="125"/>
    <n v="68749.999999999985"/>
    <n v="17187.499999999996"/>
    <n v="0.25"/>
    <s v="En magasin"/>
  </r>
  <r>
    <s v="Sports Direct"/>
    <n v="1185732"/>
    <d v="2021-09-13T00:00:00"/>
    <x v="5"/>
    <s v="Nord-est"/>
    <s v="Massachusetts"/>
    <s v="Boston"/>
    <x v="5"/>
    <n v="60"/>
    <n v="225"/>
    <n v="135000"/>
    <n v="40500"/>
    <n v="0.3"/>
    <s v="En magasin"/>
  </r>
  <r>
    <s v="Sports Direct"/>
    <n v="1185732"/>
    <d v="2021-10-15T00:00:00"/>
    <x v="2"/>
    <s v="Nord-est"/>
    <s v="Massachusetts"/>
    <s v="Boston"/>
    <x v="0"/>
    <n v="60"/>
    <n v="400"/>
    <n v="240000"/>
    <n v="72000"/>
    <n v="0.3"/>
    <s v="En magasin"/>
  </r>
  <r>
    <s v="Sports Direct"/>
    <n v="1185732"/>
    <d v="2021-10-15T00:00:00"/>
    <x v="2"/>
    <s v="Nord-est"/>
    <s v="Massachusetts"/>
    <s v="Boston"/>
    <x v="1"/>
    <n v="55.000000000000007"/>
    <n v="225"/>
    <n v="123750.00000000001"/>
    <n v="37125"/>
    <n v="0.3"/>
    <s v="En magasin"/>
  </r>
  <r>
    <s v="Sports Direct"/>
    <n v="1185732"/>
    <d v="2021-10-15T00:00:00"/>
    <x v="2"/>
    <s v="Nord-est"/>
    <s v="Massachusetts"/>
    <s v="Boston"/>
    <x v="2"/>
    <n v="55.000000000000007"/>
    <n v="125"/>
    <n v="68750.000000000015"/>
    <n v="17187.500000000004"/>
    <n v="0.25"/>
    <s v="En magasin"/>
  </r>
  <r>
    <s v="Sports Direct"/>
    <n v="1185732"/>
    <d v="2021-10-15T00:00:00"/>
    <x v="2"/>
    <s v="Nord-est"/>
    <s v="Massachusetts"/>
    <s v="Boston"/>
    <x v="3"/>
    <n v="55.000000000000007"/>
    <n v="100"/>
    <n v="55000.000000000007"/>
    <n v="13750.000000000002"/>
    <n v="0.25"/>
    <s v="En magasin"/>
  </r>
  <r>
    <s v="Sports Direct"/>
    <n v="1185732"/>
    <d v="2021-10-15T00:00:00"/>
    <x v="2"/>
    <s v="Nord-est"/>
    <s v="Massachusetts"/>
    <s v="Boston"/>
    <x v="4"/>
    <n v="65"/>
    <n v="100"/>
    <n v="65000"/>
    <n v="16250"/>
    <n v="0.25"/>
    <s v="En magasin"/>
  </r>
  <r>
    <s v="Amazon"/>
    <n v="1185732"/>
    <d v="2021-10-15T00:00:00"/>
    <x v="2"/>
    <s v="Nord-est"/>
    <s v="Massachusetts"/>
    <s v="Boston"/>
    <x v="5"/>
    <n v="70"/>
    <n v="225"/>
    <n v="157500"/>
    <n v="47250"/>
    <n v="0.3"/>
    <s v="En magasin"/>
  </r>
  <r>
    <s v="Amazon"/>
    <n v="1185732"/>
    <d v="2021-11-14T00:00:00"/>
    <x v="4"/>
    <s v="Nord-est"/>
    <s v="Massachusetts"/>
    <s v="Boston"/>
    <x v="0"/>
    <n v="65"/>
    <n v="375"/>
    <n v="243750"/>
    <n v="73125"/>
    <n v="0.3"/>
    <s v="En magasin"/>
  </r>
  <r>
    <s v="Amazon"/>
    <n v="1185732"/>
    <d v="2021-11-14T00:00:00"/>
    <x v="4"/>
    <s v="Nord-est"/>
    <s v="Massachusetts"/>
    <s v="Boston"/>
    <x v="1"/>
    <n v="55.000000000000007"/>
    <n v="300"/>
    <n v="165000.00000000003"/>
    <n v="49500.000000000007"/>
    <n v="0.3"/>
    <s v="En magasin"/>
  </r>
  <r>
    <s v="Amazon"/>
    <n v="1185732"/>
    <d v="2021-11-14T00:00:00"/>
    <x v="4"/>
    <s v="Nord-est"/>
    <s v="Massachusetts"/>
    <s v="Boston"/>
    <x v="2"/>
    <n v="55.000000000000007"/>
    <n v="295"/>
    <n v="162250.00000000003"/>
    <n v="40562.500000000007"/>
    <n v="0.25"/>
    <s v="En magasin"/>
  </r>
  <r>
    <s v="Amazon"/>
    <n v="1185732"/>
    <d v="2021-11-14T00:00:00"/>
    <x v="4"/>
    <s v="Nord-est"/>
    <s v="Massachusetts"/>
    <s v="Boston"/>
    <x v="3"/>
    <n v="55.000000000000007"/>
    <n v="275"/>
    <n v="151250.00000000003"/>
    <n v="37812.500000000007"/>
    <n v="0.25"/>
    <s v="En magasin"/>
  </r>
  <r>
    <s v="Amazon"/>
    <n v="1185732"/>
    <d v="2021-11-14T00:00:00"/>
    <x v="4"/>
    <s v="Nord-est"/>
    <s v="Massachusetts"/>
    <s v="Boston"/>
    <x v="4"/>
    <n v="65"/>
    <n v="250"/>
    <n v="162500"/>
    <n v="40625"/>
    <n v="0.25"/>
    <s v="En magasin"/>
  </r>
  <r>
    <s v="Amazon"/>
    <n v="1185732"/>
    <d v="2021-11-14T00:00:00"/>
    <x v="4"/>
    <s v="Nord-est"/>
    <s v="Massachusetts"/>
    <s v="Boston"/>
    <x v="5"/>
    <n v="70"/>
    <n v="350"/>
    <n v="245000"/>
    <n v="73500"/>
    <n v="0.3"/>
    <s v="En magasin"/>
  </r>
  <r>
    <s v="Amazon"/>
    <n v="1185732"/>
    <d v="2021-12-13T00:00:00"/>
    <x v="5"/>
    <s v="Nord-est"/>
    <s v="Massachusetts"/>
    <s v="Boston"/>
    <x v="0"/>
    <n v="65"/>
    <n v="575"/>
    <n v="373750"/>
    <n v="112125"/>
    <n v="0.3"/>
    <s v="En magasin"/>
  </r>
  <r>
    <s v="Amazon"/>
    <n v="1185732"/>
    <d v="2021-12-13T00:00:00"/>
    <x v="5"/>
    <s v="Nord-est"/>
    <s v="Massachusetts"/>
    <s v="Boston"/>
    <x v="1"/>
    <n v="55.000000000000007"/>
    <n v="375"/>
    <n v="206250.00000000003"/>
    <n v="61875.000000000007"/>
    <n v="0.3"/>
    <s v="En magasin"/>
  </r>
  <r>
    <s v="Amazon"/>
    <n v="1185732"/>
    <d v="2021-12-13T00:00:00"/>
    <x v="5"/>
    <s v="Nord-est"/>
    <s v="Massachusetts"/>
    <s v="Boston"/>
    <x v="2"/>
    <n v="55.000000000000007"/>
    <n v="350"/>
    <n v="192500.00000000003"/>
    <n v="48125.000000000007"/>
    <n v="0.25"/>
    <s v="En magasin"/>
  </r>
  <r>
    <s v="Amazon"/>
    <n v="1185732"/>
    <d v="2021-12-13T00:00:00"/>
    <x v="5"/>
    <s v="Nord-est"/>
    <s v="Massachusetts"/>
    <s v="Boston"/>
    <x v="3"/>
    <n v="55.000000000000007"/>
    <n v="300"/>
    <n v="165000.00000000003"/>
    <n v="41250.000000000007"/>
    <n v="0.25"/>
    <s v="En magasin"/>
  </r>
  <r>
    <s v="Amazon"/>
    <n v="1185732"/>
    <d v="2021-12-13T00:00:00"/>
    <x v="5"/>
    <s v="Nord-est"/>
    <s v="Massachusetts"/>
    <s v="Boston"/>
    <x v="4"/>
    <n v="65"/>
    <n v="300"/>
    <n v="195000"/>
    <n v="48750"/>
    <n v="0.25"/>
    <s v="En magasin"/>
  </r>
  <r>
    <s v="Amazon"/>
    <n v="1185732"/>
    <d v="2021-12-13T00:00:00"/>
    <x v="5"/>
    <s v="Nord-est"/>
    <s v="Massachusetts"/>
    <s v="Boston"/>
    <x v="5"/>
    <n v="70"/>
    <n v="400"/>
    <n v="280000"/>
    <n v="84000"/>
    <n v="0.3"/>
    <s v="En magasin"/>
  </r>
  <r>
    <s v="Amazon"/>
    <n v="1185732"/>
    <d v="2021-01-14T00:00:00"/>
    <x v="1"/>
    <s v="Nord-est"/>
    <s v="Massachusetts"/>
    <s v="Boston"/>
    <x v="0"/>
    <n v="45"/>
    <n v="525"/>
    <n v="236250"/>
    <n v="106312.5"/>
    <n v="0.45"/>
    <s v="En magasin"/>
  </r>
  <r>
    <s v="Amazon"/>
    <n v="1185732"/>
    <d v="2021-01-14T00:00:00"/>
    <x v="1"/>
    <s v="Nord-est"/>
    <s v="Massachusetts"/>
    <s v="Boston"/>
    <x v="1"/>
    <n v="45"/>
    <n v="325"/>
    <n v="146250"/>
    <n v="65812.5"/>
    <n v="0.45"/>
    <s v="En magasin"/>
  </r>
  <r>
    <s v="Amazon"/>
    <n v="1185732"/>
    <d v="2021-01-14T00:00:00"/>
    <x v="1"/>
    <s v="Nord-est"/>
    <s v="Massachusetts"/>
    <s v="Boston"/>
    <x v="2"/>
    <n v="35"/>
    <n v="325"/>
    <n v="113750"/>
    <n v="39812.5"/>
    <n v="0.35"/>
    <s v="En magasin"/>
  </r>
  <r>
    <s v="Amazon"/>
    <n v="1185732"/>
    <d v="2021-01-14T00:00:00"/>
    <x v="1"/>
    <s v="Nord-est"/>
    <s v="Massachusetts"/>
    <s v="Boston"/>
    <x v="3"/>
    <n v="40"/>
    <n v="175"/>
    <n v="70000"/>
    <n v="24500"/>
    <n v="0.35"/>
    <s v="En magasin"/>
  </r>
  <r>
    <s v="Amazon"/>
    <n v="1185732"/>
    <d v="2021-01-14T00:00:00"/>
    <x v="1"/>
    <s v="Nord-est"/>
    <s v="Massachusetts"/>
    <s v="Boston"/>
    <x v="4"/>
    <n v="55.000000000000007"/>
    <n v="225"/>
    <n v="123750.00000000001"/>
    <n v="43312.5"/>
    <n v="0.35"/>
    <s v="En magasin"/>
  </r>
  <r>
    <s v="Amazon"/>
    <n v="1185732"/>
    <d v="2021-01-14T00:00:00"/>
    <x v="1"/>
    <s v="Nord-est"/>
    <s v="Massachusetts"/>
    <s v="Boston"/>
    <x v="5"/>
    <n v="45"/>
    <n v="325"/>
    <n v="146250"/>
    <n v="58499.999999999993"/>
    <n v="0.39999999999999997"/>
    <s v="En magasin"/>
  </r>
  <r>
    <s v="Amazon"/>
    <n v="1185732"/>
    <d v="2021-02-12T00:00:00"/>
    <x v="2"/>
    <s v="Nord-est"/>
    <s v="Massachusetts"/>
    <s v="Boston"/>
    <x v="0"/>
    <n v="45"/>
    <n v="575"/>
    <n v="258750"/>
    <n v="116437.5"/>
    <n v="0.45"/>
    <s v="En magasin"/>
  </r>
  <r>
    <s v="Amazon"/>
    <n v="1185732"/>
    <d v="2021-02-12T00:00:00"/>
    <x v="2"/>
    <s v="Nord-est"/>
    <s v="Massachusetts"/>
    <s v="Boston"/>
    <x v="1"/>
    <n v="45"/>
    <n v="225"/>
    <n v="101250"/>
    <n v="45562.5"/>
    <n v="0.45"/>
    <s v="En magasin"/>
  </r>
  <r>
    <s v="Amazon"/>
    <n v="1185732"/>
    <d v="2021-02-12T00:00:00"/>
    <x v="2"/>
    <s v="Nord-est"/>
    <s v="Massachusetts"/>
    <s v="Boston"/>
    <x v="2"/>
    <n v="35"/>
    <n v="275"/>
    <n v="96250"/>
    <n v="33687.5"/>
    <n v="0.35"/>
    <s v="En magasin"/>
  </r>
  <r>
    <s v="Amazon"/>
    <n v="1185732"/>
    <d v="2021-02-12T00:00:00"/>
    <x v="2"/>
    <s v="Nord-est"/>
    <s v="Vermont"/>
    <s v="Burlington"/>
    <x v="3"/>
    <n v="40"/>
    <n v="150"/>
    <n v="60000"/>
    <n v="21000"/>
    <n v="0.35"/>
    <s v="En magasin"/>
  </r>
  <r>
    <s v="Amazon"/>
    <n v="1185732"/>
    <d v="2021-02-12T00:00:00"/>
    <x v="2"/>
    <s v="Nord-est"/>
    <s v="Vermont"/>
    <s v="Burlington"/>
    <x v="4"/>
    <n v="55.000000000000007"/>
    <n v="225"/>
    <n v="123750.00000000001"/>
    <n v="43312.5"/>
    <n v="0.35"/>
    <s v="En magasin"/>
  </r>
  <r>
    <s v="Amazon"/>
    <n v="1185732"/>
    <d v="2021-02-12T00:00:00"/>
    <x v="2"/>
    <s v="Nord-est"/>
    <s v="Vermont"/>
    <s v="Burlington"/>
    <x v="5"/>
    <n v="45"/>
    <n v="325"/>
    <n v="146250"/>
    <n v="58499.999999999993"/>
    <n v="0.39999999999999997"/>
    <s v="En magasin"/>
  </r>
  <r>
    <s v="Amazon"/>
    <n v="1185732"/>
    <d v="2021-03-10T00:00:00"/>
    <x v="0"/>
    <s v="Nord-est"/>
    <s v="Vermont"/>
    <s v="Burlington"/>
    <x v="0"/>
    <n v="45"/>
    <n v="545"/>
    <n v="245250"/>
    <n v="110362.5"/>
    <n v="0.45"/>
    <s v="En magasin"/>
  </r>
  <r>
    <s v="Amazon"/>
    <n v="1185732"/>
    <d v="2021-03-10T00:00:00"/>
    <x v="0"/>
    <s v="Nord-est"/>
    <s v="Vermont"/>
    <s v="Burlington"/>
    <x v="1"/>
    <n v="45"/>
    <n v="250"/>
    <n v="112500"/>
    <n v="50625"/>
    <n v="0.45"/>
    <s v="En magasin"/>
  </r>
  <r>
    <s v="Amazon"/>
    <n v="1185732"/>
    <d v="2021-03-10T00:00:00"/>
    <x v="0"/>
    <s v="Nord-est"/>
    <s v="Vermont"/>
    <s v="Burlington"/>
    <x v="2"/>
    <n v="35"/>
    <n v="275"/>
    <n v="96250"/>
    <n v="33687.5"/>
    <n v="0.35"/>
    <s v="En magasin"/>
  </r>
  <r>
    <s v="Amazon"/>
    <n v="1185732"/>
    <d v="2021-03-10T00:00:00"/>
    <x v="0"/>
    <s v="Nord-est"/>
    <s v="Vermont"/>
    <s v="Burlington"/>
    <x v="3"/>
    <n v="40"/>
    <n v="125"/>
    <n v="50000"/>
    <n v="17500"/>
    <n v="0.35"/>
    <s v="En magasin"/>
  </r>
  <r>
    <s v="Amazon"/>
    <n v="1185732"/>
    <d v="2021-03-10T00:00:00"/>
    <x v="0"/>
    <s v="Nord-est"/>
    <s v="Vermont"/>
    <s v="Burlington"/>
    <x v="4"/>
    <n v="55.000000000000007"/>
    <n v="175"/>
    <n v="96250.000000000015"/>
    <n v="33687.5"/>
    <n v="0.35"/>
    <s v="En magasin"/>
  </r>
  <r>
    <s v="Amazon"/>
    <n v="1185732"/>
    <d v="2021-03-10T00:00:00"/>
    <x v="0"/>
    <s v="Nord-est"/>
    <s v="Vermont"/>
    <s v="Burlington"/>
    <x v="5"/>
    <n v="45"/>
    <n v="275"/>
    <n v="123750"/>
    <n v="49499.999999999993"/>
    <n v="0.39999999999999997"/>
    <s v="En magasin"/>
  </r>
  <r>
    <s v="Amazon"/>
    <n v="1185732"/>
    <d v="2021-04-11T00:00:00"/>
    <x v="4"/>
    <s v="Nord-est"/>
    <s v="Vermont"/>
    <s v="Burlington"/>
    <x v="0"/>
    <n v="45"/>
    <n v="525"/>
    <n v="236250"/>
    <n v="106312.5"/>
    <n v="0.45"/>
    <s v="En magasin"/>
  </r>
  <r>
    <s v="Amazon"/>
    <n v="1185732"/>
    <d v="2021-04-11T00:00:00"/>
    <x v="4"/>
    <s v="Nord-est"/>
    <s v="Vermont"/>
    <s v="Burlington"/>
    <x v="1"/>
    <n v="45"/>
    <n v="225"/>
    <n v="101250"/>
    <n v="45562.5"/>
    <n v="0.45"/>
    <s v="En magasin"/>
  </r>
  <r>
    <s v="Amazon"/>
    <n v="1185732"/>
    <d v="2021-04-11T00:00:00"/>
    <x v="4"/>
    <s v="Nord-est"/>
    <s v="Vermont"/>
    <s v="Burlington"/>
    <x v="2"/>
    <n v="35"/>
    <n v="225"/>
    <n v="78750"/>
    <n v="27562.5"/>
    <n v="0.35"/>
    <s v="En magasin"/>
  </r>
  <r>
    <s v="Amazon"/>
    <n v="1185732"/>
    <d v="2021-04-11T00:00:00"/>
    <x v="4"/>
    <s v="Nord-est"/>
    <s v="Vermont"/>
    <s v="Burlington"/>
    <x v="3"/>
    <n v="40"/>
    <n v="150"/>
    <n v="60000"/>
    <n v="21000"/>
    <n v="0.35"/>
    <s v="En magasin"/>
  </r>
  <r>
    <s v="Amazon"/>
    <n v="1185732"/>
    <d v="2021-04-11T00:00:00"/>
    <x v="4"/>
    <s v="Nord-est"/>
    <s v="Vermont"/>
    <s v="Burlington"/>
    <x v="4"/>
    <n v="55.000000000000007"/>
    <n v="150"/>
    <n v="82500.000000000015"/>
    <n v="28875.000000000004"/>
    <n v="0.35"/>
    <s v="En magasin"/>
  </r>
  <r>
    <s v="Amazon"/>
    <n v="1185732"/>
    <d v="2021-04-11T00:00:00"/>
    <x v="4"/>
    <s v="Nord-est"/>
    <s v="Vermont"/>
    <s v="Burlington"/>
    <x v="5"/>
    <n v="45"/>
    <n v="300"/>
    <n v="135000"/>
    <n v="53999.999999999993"/>
    <n v="0.39999999999999997"/>
    <s v="En magasin"/>
  </r>
  <r>
    <s v="Amazon"/>
    <n v="1185732"/>
    <d v="2021-05-10T00:00:00"/>
    <x v="5"/>
    <s v="Nord-est"/>
    <s v="Vermont"/>
    <s v="Burlington"/>
    <x v="0"/>
    <n v="60"/>
    <n v="570"/>
    <n v="342000"/>
    <n v="153900"/>
    <n v="0.45"/>
    <s v="En magasin"/>
  </r>
  <r>
    <s v="Amazon"/>
    <n v="1185732"/>
    <d v="2021-05-10T00:00:00"/>
    <x v="5"/>
    <s v="Nord-est"/>
    <s v="Vermont"/>
    <s v="Burlington"/>
    <x v="1"/>
    <n v="55.000000000000007"/>
    <n v="275"/>
    <n v="151250.00000000003"/>
    <n v="68062.500000000015"/>
    <n v="0.45"/>
    <s v="En magasin"/>
  </r>
  <r>
    <s v="Amazon"/>
    <n v="1185732"/>
    <d v="2021-05-10T00:00:00"/>
    <x v="5"/>
    <s v="Nord-est"/>
    <s v="Vermont"/>
    <s v="Burlington"/>
    <x v="2"/>
    <n v="50"/>
    <n v="300"/>
    <n v="150000"/>
    <n v="52500"/>
    <n v="0.35"/>
    <s v="En magasin"/>
  </r>
  <r>
    <s v="Amazon"/>
    <n v="1185732"/>
    <d v="2021-05-10T00:00:00"/>
    <x v="5"/>
    <s v="Nord-est"/>
    <s v="Vermont"/>
    <s v="Burlington"/>
    <x v="3"/>
    <n v="50"/>
    <n v="250"/>
    <n v="125000"/>
    <n v="43750"/>
    <n v="0.35"/>
    <s v="En magasin"/>
  </r>
  <r>
    <s v="Amazon"/>
    <n v="1185732"/>
    <d v="2021-05-10T00:00:00"/>
    <x v="5"/>
    <s v="Nord-est"/>
    <s v="Vermont"/>
    <s v="Burlington"/>
    <x v="4"/>
    <n v="60"/>
    <n v="275"/>
    <n v="165000"/>
    <n v="57749.999999999993"/>
    <n v="0.35"/>
    <s v="En magasin"/>
  </r>
  <r>
    <s v="Amazon"/>
    <n v="1185732"/>
    <d v="2021-05-10T00:00:00"/>
    <x v="5"/>
    <s v="Nord-est"/>
    <s v="Vermont"/>
    <s v="Burlington"/>
    <x v="5"/>
    <n v="65"/>
    <n v="400"/>
    <n v="260000"/>
    <n v="103999.99999999999"/>
    <n v="0.39999999999999997"/>
    <s v="En magasin"/>
  </r>
  <r>
    <s v="Amazon"/>
    <n v="1185732"/>
    <d v="2021-06-12T00:00:00"/>
    <x v="3"/>
    <s v="Nord-est"/>
    <s v="Vermont"/>
    <s v="Burlington"/>
    <x v="0"/>
    <n v="60"/>
    <n v="650"/>
    <n v="390000"/>
    <n v="175500"/>
    <n v="0.45"/>
    <s v="En magasin"/>
  </r>
  <r>
    <s v="Amazon"/>
    <n v="1185732"/>
    <d v="2021-06-12T00:00:00"/>
    <x v="3"/>
    <s v="Nord-est"/>
    <s v="Vermont"/>
    <s v="Burlington"/>
    <x v="1"/>
    <n v="55.000000000000007"/>
    <n v="400"/>
    <n v="220000.00000000003"/>
    <n v="99000.000000000015"/>
    <n v="0.45"/>
    <s v="En magasin"/>
  </r>
  <r>
    <s v="Amazon"/>
    <n v="1185732"/>
    <d v="2021-06-12T00:00:00"/>
    <x v="3"/>
    <s v="Nord-est"/>
    <s v="Vermont"/>
    <s v="Burlington"/>
    <x v="2"/>
    <n v="50"/>
    <n v="325"/>
    <n v="162500"/>
    <n v="56875"/>
    <n v="0.35"/>
    <s v="En magasin"/>
  </r>
  <r>
    <s v="Amazon"/>
    <n v="1185732"/>
    <d v="2021-06-12T00:00:00"/>
    <x v="3"/>
    <s v="Nord-est"/>
    <s v="Vermont"/>
    <s v="Burlington"/>
    <x v="3"/>
    <n v="50"/>
    <n v="300"/>
    <n v="150000"/>
    <n v="52500"/>
    <n v="0.35"/>
    <s v="En magasin"/>
  </r>
  <r>
    <s v="Amazon"/>
    <n v="1185732"/>
    <d v="2021-06-12T00:00:00"/>
    <x v="3"/>
    <s v="Nord-est"/>
    <s v="Vermont"/>
    <s v="Burlington"/>
    <x v="4"/>
    <n v="60"/>
    <n v="300"/>
    <n v="180000"/>
    <n v="62999.999999999993"/>
    <n v="0.35"/>
    <s v="En magasin"/>
  </r>
  <r>
    <s v="Amazon"/>
    <n v="1185732"/>
    <d v="2021-06-12T00:00:00"/>
    <x v="3"/>
    <s v="Nord-est"/>
    <s v="Vermont"/>
    <s v="Burlington"/>
    <x v="5"/>
    <n v="65"/>
    <n v="450"/>
    <n v="292500"/>
    <n v="116999.99999999999"/>
    <n v="0.39999999999999997"/>
    <s v="En magasin"/>
  </r>
  <r>
    <s v="Amazon"/>
    <n v="1185732"/>
    <d v="2021-07-10T00:00:00"/>
    <x v="3"/>
    <s v="Nord-est"/>
    <s v="Vermont"/>
    <s v="Burlington"/>
    <x v="0"/>
    <n v="60"/>
    <n v="675"/>
    <n v="405000"/>
    <n v="182250"/>
    <n v="0.45"/>
    <s v="En magasin"/>
  </r>
  <r>
    <s v="Amazon"/>
    <n v="1185732"/>
    <d v="2021-07-10T00:00:00"/>
    <x v="3"/>
    <s v="Nord-est"/>
    <s v="Vermont"/>
    <s v="Burlington"/>
    <x v="1"/>
    <n v="55.000000000000007"/>
    <n v="425"/>
    <n v="233750.00000000003"/>
    <n v="105187.50000000001"/>
    <n v="0.45"/>
    <s v="En magasin"/>
  </r>
  <r>
    <s v="Amazon"/>
    <n v="1185732"/>
    <d v="2021-07-10T00:00:00"/>
    <x v="3"/>
    <s v="Nord-est"/>
    <s v="Vermont"/>
    <s v="Burlington"/>
    <x v="2"/>
    <n v="50"/>
    <n v="350"/>
    <n v="175000"/>
    <n v="61249.999999999993"/>
    <n v="0.35"/>
    <s v="En magasin"/>
  </r>
  <r>
    <s v="Amazon"/>
    <n v="1185732"/>
    <d v="2021-07-10T00:00:00"/>
    <x v="3"/>
    <s v="Nord-est"/>
    <s v="Vermont"/>
    <s v="Burlington"/>
    <x v="3"/>
    <n v="50"/>
    <n v="300"/>
    <n v="150000"/>
    <n v="52500"/>
    <n v="0.35"/>
    <s v="En magasin"/>
  </r>
  <r>
    <s v="Amazon"/>
    <n v="1185732"/>
    <d v="2021-07-10T00:00:00"/>
    <x v="3"/>
    <s v="Nord-est"/>
    <s v="Vermont"/>
    <s v="Burlington"/>
    <x v="4"/>
    <n v="60"/>
    <n v="325"/>
    <n v="195000"/>
    <n v="68250"/>
    <n v="0.35"/>
    <s v="En magasin"/>
  </r>
  <r>
    <s v="Amazon"/>
    <n v="1185732"/>
    <d v="2021-07-10T00:00:00"/>
    <x v="3"/>
    <s v="Nord-est"/>
    <s v="Vermont"/>
    <s v="Burlington"/>
    <x v="5"/>
    <n v="65"/>
    <n v="500"/>
    <n v="325000"/>
    <n v="129999.99999999999"/>
    <n v="0.39999999999999997"/>
    <s v="En magasin"/>
  </r>
  <r>
    <s v="Amazon"/>
    <n v="1185732"/>
    <d v="2021-08-11T00:00:00"/>
    <x v="0"/>
    <s v="Nord-est"/>
    <s v="Vermont"/>
    <s v="Burlington"/>
    <x v="0"/>
    <n v="60"/>
    <n v="650"/>
    <n v="390000"/>
    <n v="175500"/>
    <n v="0.45"/>
    <s v="En magasin"/>
  </r>
  <r>
    <s v="Amazon"/>
    <n v="1185732"/>
    <d v="2021-08-11T00:00:00"/>
    <x v="0"/>
    <s v="Nord-est"/>
    <s v="Vermont"/>
    <s v="Burlington"/>
    <x v="1"/>
    <n v="55.000000000000007"/>
    <n v="425"/>
    <n v="233750.00000000003"/>
    <n v="105187.50000000001"/>
    <n v="0.45"/>
    <s v="En magasin"/>
  </r>
  <r>
    <s v="Amazon"/>
    <n v="1185732"/>
    <d v="2021-08-11T00:00:00"/>
    <x v="0"/>
    <s v="Nord-est"/>
    <s v="Vermont"/>
    <s v="Burlington"/>
    <x v="2"/>
    <n v="50"/>
    <n v="350"/>
    <n v="175000"/>
    <n v="61249.999999999993"/>
    <n v="0.35"/>
    <s v="En magasin"/>
  </r>
  <r>
    <s v="Amazon"/>
    <n v="1185732"/>
    <d v="2021-08-11T00:00:00"/>
    <x v="0"/>
    <s v="Nord-est"/>
    <s v="Vermont"/>
    <s v="Burlington"/>
    <x v="3"/>
    <n v="50"/>
    <n v="250"/>
    <n v="125000"/>
    <n v="43750"/>
    <n v="0.35"/>
    <s v="En magasin"/>
  </r>
  <r>
    <s v="Amazon"/>
    <n v="1185732"/>
    <d v="2021-08-11T00:00:00"/>
    <x v="0"/>
    <s v="Nord-est"/>
    <s v="Vermont"/>
    <s v="Burlington"/>
    <x v="4"/>
    <n v="60"/>
    <n v="225"/>
    <n v="135000"/>
    <n v="47250"/>
    <n v="0.35"/>
    <s v="En magasin"/>
  </r>
  <r>
    <s v="Amazon"/>
    <n v="1185732"/>
    <d v="2021-08-11T00:00:00"/>
    <x v="0"/>
    <s v="Nord-est"/>
    <s v="Vermont"/>
    <s v="Burlington"/>
    <x v="5"/>
    <n v="65"/>
    <n v="400"/>
    <n v="260000"/>
    <n v="103999.99999999999"/>
    <n v="0.39999999999999997"/>
    <s v="En magasin"/>
  </r>
  <r>
    <s v="Amazon"/>
    <n v="1185732"/>
    <d v="2021-09-10T00:00:00"/>
    <x v="2"/>
    <s v="Nord-est"/>
    <s v="Vermont"/>
    <s v="Burlington"/>
    <x v="0"/>
    <n v="60"/>
    <n v="525"/>
    <n v="315000"/>
    <n v="141750"/>
    <n v="0.45"/>
    <s v="En magasin"/>
  </r>
  <r>
    <s v="Amazon"/>
    <n v="1185732"/>
    <d v="2021-09-10T00:00:00"/>
    <x v="2"/>
    <s v="Nord-est"/>
    <s v="Vermont"/>
    <s v="Burlington"/>
    <x v="1"/>
    <n v="55.000000000000007"/>
    <n v="325"/>
    <n v="178750.00000000003"/>
    <n v="80437.500000000015"/>
    <n v="0.45"/>
    <s v="En magasin"/>
  </r>
  <r>
    <s v="Amazon"/>
    <n v="1185732"/>
    <d v="2021-09-10T00:00:00"/>
    <x v="2"/>
    <s v="Nord-est"/>
    <s v="Vermont"/>
    <s v="Burlington"/>
    <x v="2"/>
    <n v="50"/>
    <n v="225"/>
    <n v="112500"/>
    <n v="39375"/>
    <n v="0.35"/>
    <s v="En magasin"/>
  </r>
  <r>
    <s v="Amazon"/>
    <n v="1185732"/>
    <d v="2021-09-10T00:00:00"/>
    <x v="2"/>
    <s v="Nord-est"/>
    <s v="Vermont"/>
    <s v="Burlington"/>
    <x v="3"/>
    <n v="50"/>
    <n v="200"/>
    <n v="100000"/>
    <n v="35000"/>
    <n v="0.35"/>
    <s v="En magasin"/>
  </r>
  <r>
    <s v="Amazon"/>
    <n v="1185732"/>
    <d v="2021-09-10T00:00:00"/>
    <x v="2"/>
    <s v="Nord-est"/>
    <s v="Vermont"/>
    <s v="Burlington"/>
    <x v="4"/>
    <n v="60"/>
    <n v="200"/>
    <n v="120000"/>
    <n v="42000"/>
    <n v="0.35"/>
    <s v="En magasin"/>
  </r>
  <r>
    <s v="Amazon"/>
    <n v="1185732"/>
    <d v="2021-09-10T00:00:00"/>
    <x v="2"/>
    <s v="Nord-est"/>
    <s v="Vermont"/>
    <s v="Burlington"/>
    <x v="5"/>
    <n v="65"/>
    <n v="300"/>
    <n v="195000"/>
    <n v="78000"/>
    <n v="0.39999999999999997"/>
    <s v="En magasin"/>
  </r>
  <r>
    <s v="Amazon"/>
    <n v="1185732"/>
    <d v="2021-10-12T00:00:00"/>
    <x v="6"/>
    <s v="Nord-est"/>
    <s v="Vermont"/>
    <s v="Burlington"/>
    <x v="0"/>
    <n v="65"/>
    <n v="475"/>
    <n v="308750"/>
    <n v="138937.5"/>
    <n v="0.45"/>
    <s v="En magasin"/>
  </r>
  <r>
    <s v="Amazon"/>
    <n v="1185732"/>
    <d v="2021-10-12T00:00:00"/>
    <x v="6"/>
    <s v="Nord-est"/>
    <s v="Vermont"/>
    <s v="Burlington"/>
    <x v="1"/>
    <n v="60.000000000000007"/>
    <n v="300"/>
    <n v="180000.00000000003"/>
    <n v="81000.000000000015"/>
    <n v="0.45"/>
    <s v="En magasin"/>
  </r>
  <r>
    <s v="Amazon"/>
    <n v="1185732"/>
    <d v="2021-10-12T00:00:00"/>
    <x v="6"/>
    <s v="Nord-est"/>
    <s v="Vermont"/>
    <s v="Burlington"/>
    <x v="2"/>
    <n v="60.000000000000007"/>
    <n v="200"/>
    <n v="120000.00000000001"/>
    <n v="42000"/>
    <n v="0.35"/>
    <s v="En magasin"/>
  </r>
  <r>
    <s v="Amazon"/>
    <n v="1185732"/>
    <d v="2021-10-12T00:00:00"/>
    <x v="6"/>
    <s v="Nord-est"/>
    <s v="Vermont"/>
    <s v="Burlington"/>
    <x v="3"/>
    <n v="60.000000000000007"/>
    <n v="175"/>
    <n v="105000.00000000001"/>
    <n v="36750"/>
    <n v="0.35"/>
    <s v="En magasin"/>
  </r>
  <r>
    <s v="Amazon"/>
    <n v="1185732"/>
    <d v="2021-10-12T00:00:00"/>
    <x v="6"/>
    <s v="Nord-est"/>
    <s v="Vermont"/>
    <s v="Burlington"/>
    <x v="4"/>
    <n v="70"/>
    <n v="175"/>
    <n v="122500"/>
    <n v="42875"/>
    <n v="0.35"/>
    <s v="En magasin"/>
  </r>
  <r>
    <s v="Ouest Gear"/>
    <n v="1185732"/>
    <d v="2021-10-12T00:00:00"/>
    <x v="6"/>
    <s v="Nord-est"/>
    <s v="Vermont"/>
    <s v="Burlington"/>
    <x v="5"/>
    <n v="75"/>
    <n v="300"/>
    <n v="225000"/>
    <n v="89999.999999999985"/>
    <n v="0.39999999999999997"/>
    <s v="En magasin"/>
  </r>
  <r>
    <s v="Ouest Gear"/>
    <n v="1185732"/>
    <d v="2021-11-11T00:00:00"/>
    <x v="1"/>
    <s v="Nord-est"/>
    <s v="Vermont"/>
    <s v="Burlington"/>
    <x v="0"/>
    <n v="70"/>
    <n v="450"/>
    <n v="315000"/>
    <n v="141750"/>
    <n v="0.45"/>
    <s v="En magasin"/>
  </r>
  <r>
    <s v="Ouest Gear"/>
    <n v="1185732"/>
    <d v="2021-11-11T00:00:00"/>
    <x v="1"/>
    <s v="Nord-est"/>
    <s v="Vermont"/>
    <s v="Burlington"/>
    <x v="1"/>
    <n v="60.000000000000007"/>
    <n v="325"/>
    <n v="195000.00000000003"/>
    <n v="87750.000000000015"/>
    <n v="0.45"/>
    <s v="En magasin"/>
  </r>
  <r>
    <s v="Ouest Gear"/>
    <n v="1185732"/>
    <d v="2021-11-11T00:00:00"/>
    <x v="1"/>
    <s v="Nord-est"/>
    <s v="Vermont"/>
    <s v="Burlington"/>
    <x v="2"/>
    <n v="60.000000000000007"/>
    <n v="320"/>
    <n v="192000.00000000003"/>
    <n v="67200"/>
    <n v="0.35"/>
    <s v="En magasin"/>
  </r>
  <r>
    <s v="Amazon"/>
    <n v="1185732"/>
    <d v="2021-11-11T00:00:00"/>
    <x v="1"/>
    <s v="Nord-est"/>
    <s v="Vermont"/>
    <s v="Burlington"/>
    <x v="3"/>
    <n v="60.000000000000007"/>
    <n v="300"/>
    <n v="180000.00000000003"/>
    <n v="63000.000000000007"/>
    <n v="0.35"/>
    <s v="En magasin"/>
  </r>
  <r>
    <s v="Amazon"/>
    <n v="1185732"/>
    <d v="2021-11-11T00:00:00"/>
    <x v="1"/>
    <s v="Nord-est"/>
    <s v="Vermont"/>
    <s v="Burlington"/>
    <x v="4"/>
    <n v="70"/>
    <n v="275"/>
    <n v="192500"/>
    <n v="67375"/>
    <n v="0.35"/>
    <s v="En magasin"/>
  </r>
  <r>
    <s v="Amazon"/>
    <n v="1185732"/>
    <d v="2021-11-11T00:00:00"/>
    <x v="1"/>
    <s v="Nord-est"/>
    <s v="Vermont"/>
    <s v="Burlington"/>
    <x v="5"/>
    <n v="75"/>
    <n v="375"/>
    <n v="281250"/>
    <n v="112499.99999999999"/>
    <n v="0.39999999999999997"/>
    <s v="En magasin"/>
  </r>
  <r>
    <s v="Amazon"/>
    <n v="1185732"/>
    <d v="2021-12-10T00:00:00"/>
    <x v="2"/>
    <s v="Nord-est"/>
    <s v="Vermont"/>
    <s v="Burlington"/>
    <x v="0"/>
    <n v="70"/>
    <n v="600"/>
    <n v="420000"/>
    <n v="189000"/>
    <n v="0.45"/>
    <s v="En magasin"/>
  </r>
  <r>
    <s v="Amazon"/>
    <n v="1185732"/>
    <d v="2021-12-10T00:00:00"/>
    <x v="2"/>
    <s v="Nord-est"/>
    <s v="Vermont"/>
    <s v="Burlington"/>
    <x v="1"/>
    <n v="60.000000000000007"/>
    <n v="400"/>
    <n v="240000.00000000003"/>
    <n v="108000.00000000001"/>
    <n v="0.45"/>
    <s v="En magasin"/>
  </r>
  <r>
    <s v="Amazon"/>
    <n v="1185732"/>
    <d v="2021-12-10T00:00:00"/>
    <x v="2"/>
    <s v="Nord-est"/>
    <s v="Vermont"/>
    <s v="Burlington"/>
    <x v="2"/>
    <n v="60.000000000000007"/>
    <n v="375"/>
    <n v="225000.00000000003"/>
    <n v="78750"/>
    <n v="0.35"/>
    <s v="En magasin"/>
  </r>
  <r>
    <s v="Amazon"/>
    <n v="1185732"/>
    <d v="2021-12-10T00:00:00"/>
    <x v="2"/>
    <s v="Nord-est"/>
    <s v="Vermont"/>
    <s v="Burlington"/>
    <x v="3"/>
    <n v="60.000000000000007"/>
    <n v="325"/>
    <n v="195000.00000000003"/>
    <n v="68250"/>
    <n v="0.35"/>
    <s v="En magasin"/>
  </r>
  <r>
    <s v="Amazon"/>
    <n v="1185732"/>
    <d v="2021-12-10T00:00:00"/>
    <x v="2"/>
    <s v="Nord-est"/>
    <s v="Vermont"/>
    <s v="Burlington"/>
    <x v="4"/>
    <n v="70"/>
    <n v="325"/>
    <n v="227500"/>
    <n v="79625"/>
    <n v="0.35"/>
    <s v="En magasin"/>
  </r>
  <r>
    <s v="Amazon"/>
    <n v="1185732"/>
    <d v="2021-12-10T00:00:00"/>
    <x v="2"/>
    <s v="Nord-est"/>
    <s v="Vermont"/>
    <s v="Burlington"/>
    <x v="5"/>
    <n v="75"/>
    <n v="425"/>
    <n v="318750"/>
    <n v="127499.99999999999"/>
    <n v="0.39999999999999997"/>
    <s v="En magasin"/>
  </r>
  <r>
    <s v="Amazon"/>
    <n v="1185732"/>
    <d v="2021-01-21T00:00:00"/>
    <x v="1"/>
    <s v="Nord-est"/>
    <s v="Vermont"/>
    <s v="Burlington"/>
    <x v="0"/>
    <n v="50"/>
    <n v="525"/>
    <n v="262500"/>
    <n v="105000"/>
    <n v="0.4"/>
    <s v="En magasin"/>
  </r>
  <r>
    <s v="Amazon"/>
    <n v="1185732"/>
    <d v="2021-01-21T00:00:00"/>
    <x v="1"/>
    <s v="Nord-est"/>
    <s v="Vermont"/>
    <s v="Burlington"/>
    <x v="1"/>
    <n v="50"/>
    <n v="325"/>
    <n v="162500"/>
    <n v="65000"/>
    <n v="0.4"/>
    <s v="En magasin"/>
  </r>
  <r>
    <s v="Amazon"/>
    <n v="1185732"/>
    <d v="2021-01-21T00:00:00"/>
    <x v="1"/>
    <s v="Nord-est"/>
    <s v="Vermont"/>
    <s v="Burlington"/>
    <x v="2"/>
    <n v="40"/>
    <n v="325"/>
    <n v="130000"/>
    <n v="39000"/>
    <n v="0.3"/>
    <s v="En magasin"/>
  </r>
  <r>
    <s v="Amazon"/>
    <n v="1185732"/>
    <d v="2021-01-21T00:00:00"/>
    <x v="1"/>
    <s v="Nord-est"/>
    <s v="Vermont"/>
    <s v="Burlington"/>
    <x v="3"/>
    <n v="44.999999999999993"/>
    <n v="175"/>
    <n v="78749.999999999985"/>
    <n v="23624.999999999996"/>
    <n v="0.3"/>
    <s v="En magasin"/>
  </r>
  <r>
    <s v="Amazon"/>
    <n v="1185732"/>
    <d v="2021-01-21T00:00:00"/>
    <x v="1"/>
    <s v="Nord-est"/>
    <s v="Vermont"/>
    <s v="Burlington"/>
    <x v="4"/>
    <n v="60.000000000000007"/>
    <n v="225"/>
    <n v="135000.00000000003"/>
    <n v="40500.000000000007"/>
    <n v="0.3"/>
    <s v="En magasin"/>
  </r>
  <r>
    <s v="Amazon"/>
    <n v="1185732"/>
    <d v="2021-01-21T00:00:00"/>
    <x v="1"/>
    <s v="Nord-est"/>
    <s v="Vermont"/>
    <s v="Burlington"/>
    <x v="5"/>
    <n v="50"/>
    <n v="325"/>
    <n v="162500"/>
    <n v="56875"/>
    <n v="0.35"/>
    <s v="En magasin"/>
  </r>
  <r>
    <s v="Amazon"/>
    <n v="1185732"/>
    <d v="2021-02-19T00:00:00"/>
    <x v="2"/>
    <s v="Nord-est"/>
    <s v="Vermont"/>
    <s v="Burlington"/>
    <x v="0"/>
    <n v="50"/>
    <n v="600"/>
    <n v="300000"/>
    <n v="120000"/>
    <n v="0.4"/>
    <s v="En magasin"/>
  </r>
  <r>
    <s v="Amazon"/>
    <n v="1185732"/>
    <d v="2021-02-19T00:00:00"/>
    <x v="2"/>
    <s v="Nord-est"/>
    <s v="Vermont"/>
    <s v="Burlington"/>
    <x v="1"/>
    <n v="50"/>
    <n v="250"/>
    <n v="125000"/>
    <n v="50000"/>
    <n v="0.4"/>
    <s v="En magasin"/>
  </r>
  <r>
    <s v="Amazon"/>
    <n v="1185732"/>
    <d v="2021-02-19T00:00:00"/>
    <x v="2"/>
    <s v="Nord-est"/>
    <s v="Vermont"/>
    <s v="Burlington"/>
    <x v="2"/>
    <n v="40"/>
    <n v="300"/>
    <n v="120000"/>
    <n v="36000"/>
    <n v="0.3"/>
    <s v="En magasin"/>
  </r>
  <r>
    <s v="Amazon"/>
    <n v="1185732"/>
    <d v="2021-02-19T00:00:00"/>
    <x v="2"/>
    <s v="Nord-est"/>
    <s v="New Hampshire"/>
    <s v="Manchester"/>
    <x v="3"/>
    <n v="44.999999999999993"/>
    <n v="200"/>
    <n v="89999.999999999985"/>
    <n v="26999.999999999996"/>
    <n v="0.3"/>
    <s v="En magasin"/>
  </r>
  <r>
    <s v="Amazon"/>
    <n v="1185732"/>
    <d v="2021-02-19T00:00:00"/>
    <x v="2"/>
    <s v="Nord-est"/>
    <s v="New Hampshire"/>
    <s v="Manchester"/>
    <x v="4"/>
    <n v="60.000000000000007"/>
    <n v="275"/>
    <n v="165000.00000000003"/>
    <n v="49500.000000000007"/>
    <n v="0.3"/>
    <s v="En magasin"/>
  </r>
  <r>
    <s v="Amazon"/>
    <n v="1185732"/>
    <d v="2021-02-19T00:00:00"/>
    <x v="2"/>
    <s v="Nord-est"/>
    <s v="New Hampshire"/>
    <s v="Manchester"/>
    <x v="5"/>
    <n v="50"/>
    <n v="375"/>
    <n v="187500"/>
    <n v="65625"/>
    <n v="0.35"/>
    <s v="En magasin"/>
  </r>
  <r>
    <s v="Amazon"/>
    <n v="1185732"/>
    <d v="2021-03-17T00:00:00"/>
    <x v="0"/>
    <s v="Nord-est"/>
    <s v="New Hampshire"/>
    <s v="Manchester"/>
    <x v="0"/>
    <n v="50"/>
    <n v="570"/>
    <n v="285000"/>
    <n v="114000"/>
    <n v="0.4"/>
    <s v="En magasin"/>
  </r>
  <r>
    <s v="Amazon"/>
    <n v="1185732"/>
    <d v="2021-03-17T00:00:00"/>
    <x v="0"/>
    <s v="Nord-est"/>
    <s v="New Hampshire"/>
    <s v="Manchester"/>
    <x v="1"/>
    <n v="50"/>
    <n v="275"/>
    <n v="137500"/>
    <n v="55000"/>
    <n v="0.4"/>
    <s v="En magasin"/>
  </r>
  <r>
    <s v="Amazon"/>
    <n v="1185732"/>
    <d v="2021-03-17T00:00:00"/>
    <x v="0"/>
    <s v="Nord-est"/>
    <s v="New Hampshire"/>
    <s v="Manchester"/>
    <x v="2"/>
    <n v="40"/>
    <n v="300"/>
    <n v="120000"/>
    <n v="36000"/>
    <n v="0.3"/>
    <s v="En magasin"/>
  </r>
  <r>
    <s v="Amazon"/>
    <n v="1185732"/>
    <d v="2021-03-17T00:00:00"/>
    <x v="0"/>
    <s v="Nord-est"/>
    <s v="New Hampshire"/>
    <s v="Manchester"/>
    <x v="3"/>
    <n v="44.999999999999993"/>
    <n v="150"/>
    <n v="67499.999999999985"/>
    <n v="20249.999999999996"/>
    <n v="0.3"/>
    <s v="En magasin"/>
  </r>
  <r>
    <s v="Amazon"/>
    <n v="1185732"/>
    <d v="2021-03-17T00:00:00"/>
    <x v="0"/>
    <s v="Nord-est"/>
    <s v="New Hampshire"/>
    <s v="Manchester"/>
    <x v="4"/>
    <n v="60.000000000000007"/>
    <n v="200"/>
    <n v="120000.00000000001"/>
    <n v="36000"/>
    <n v="0.3"/>
    <s v="En magasin"/>
  </r>
  <r>
    <s v="Amazon"/>
    <n v="1185732"/>
    <d v="2021-03-17T00:00:00"/>
    <x v="0"/>
    <s v="Nord-est"/>
    <s v="New Hampshire"/>
    <s v="Manchester"/>
    <x v="5"/>
    <n v="50"/>
    <n v="300"/>
    <n v="150000"/>
    <n v="52500"/>
    <n v="0.35"/>
    <s v="En magasin"/>
  </r>
  <r>
    <s v="Amazon"/>
    <n v="1185732"/>
    <d v="2021-04-18T00:00:00"/>
    <x v="4"/>
    <s v="Nord-est"/>
    <s v="New Hampshire"/>
    <s v="Manchester"/>
    <x v="0"/>
    <n v="50"/>
    <n v="550"/>
    <n v="275000"/>
    <n v="110000"/>
    <n v="0.4"/>
    <s v="En magasin"/>
  </r>
  <r>
    <s v="Amazon"/>
    <n v="1185732"/>
    <d v="2021-04-18T00:00:00"/>
    <x v="4"/>
    <s v="Nord-est"/>
    <s v="New Hampshire"/>
    <s v="Manchester"/>
    <x v="1"/>
    <n v="50"/>
    <n v="250"/>
    <n v="125000"/>
    <n v="50000"/>
    <n v="0.4"/>
    <s v="En magasin"/>
  </r>
  <r>
    <s v="Amazon"/>
    <n v="1185732"/>
    <d v="2021-04-18T00:00:00"/>
    <x v="4"/>
    <s v="Nord-est"/>
    <s v="New Hampshire"/>
    <s v="Manchester"/>
    <x v="2"/>
    <n v="40"/>
    <n v="250"/>
    <n v="100000"/>
    <n v="30000"/>
    <n v="0.3"/>
    <s v="En magasin"/>
  </r>
  <r>
    <s v="Amazon"/>
    <n v="1185732"/>
    <d v="2021-04-18T00:00:00"/>
    <x v="4"/>
    <s v="Nord-est"/>
    <s v="New Hampshire"/>
    <s v="Manchester"/>
    <x v="3"/>
    <n v="44.999999999999993"/>
    <n v="175"/>
    <n v="78749.999999999985"/>
    <n v="23624.999999999996"/>
    <n v="0.3"/>
    <s v="En magasin"/>
  </r>
  <r>
    <s v="Amazon"/>
    <n v="1185732"/>
    <d v="2021-04-18T00:00:00"/>
    <x v="4"/>
    <s v="Nord-est"/>
    <s v="New Hampshire"/>
    <s v="Manchester"/>
    <x v="4"/>
    <n v="60.000000000000007"/>
    <n v="175"/>
    <n v="105000.00000000001"/>
    <n v="31500.000000000004"/>
    <n v="0.3"/>
    <s v="En magasin"/>
  </r>
  <r>
    <s v="Amazon"/>
    <n v="1185732"/>
    <d v="2021-04-18T00:00:00"/>
    <x v="4"/>
    <s v="Nord-est"/>
    <s v="New Hampshire"/>
    <s v="Manchester"/>
    <x v="5"/>
    <n v="50"/>
    <n v="325"/>
    <n v="162500"/>
    <n v="56875"/>
    <n v="0.35"/>
    <s v="En magasin"/>
  </r>
  <r>
    <s v="Amazon"/>
    <n v="1185732"/>
    <d v="2021-05-17T00:00:00"/>
    <x v="5"/>
    <s v="Nord-est"/>
    <s v="New Hampshire"/>
    <s v="Manchester"/>
    <x v="0"/>
    <n v="65"/>
    <n v="595"/>
    <n v="386750"/>
    <n v="154700"/>
    <n v="0.4"/>
    <s v="En magasin"/>
  </r>
  <r>
    <s v="Amazon"/>
    <n v="1185732"/>
    <d v="2021-05-17T00:00:00"/>
    <x v="5"/>
    <s v="Nord-est"/>
    <s v="New Hampshire"/>
    <s v="Manchester"/>
    <x v="1"/>
    <n v="60.000000000000007"/>
    <n v="300"/>
    <n v="180000.00000000003"/>
    <n v="72000.000000000015"/>
    <n v="0.4"/>
    <s v="En magasin"/>
  </r>
  <r>
    <s v="Amazon"/>
    <n v="1185732"/>
    <d v="2021-05-17T00:00:00"/>
    <x v="5"/>
    <s v="Nord-est"/>
    <s v="New Hampshire"/>
    <s v="Manchester"/>
    <x v="2"/>
    <n v="55.000000000000007"/>
    <n v="325"/>
    <n v="178750.00000000003"/>
    <n v="53625.000000000007"/>
    <n v="0.3"/>
    <s v="En magasin"/>
  </r>
  <r>
    <s v="Amazon"/>
    <n v="1185732"/>
    <d v="2021-05-17T00:00:00"/>
    <x v="5"/>
    <s v="Nord-est"/>
    <s v="New Hampshire"/>
    <s v="Manchester"/>
    <x v="3"/>
    <n v="55.000000000000007"/>
    <n v="275"/>
    <n v="151250.00000000003"/>
    <n v="45375.000000000007"/>
    <n v="0.3"/>
    <s v="En magasin"/>
  </r>
  <r>
    <s v="Amazon"/>
    <n v="1185732"/>
    <d v="2021-05-17T00:00:00"/>
    <x v="5"/>
    <s v="Nord-est"/>
    <s v="New Hampshire"/>
    <s v="Manchester"/>
    <x v="4"/>
    <n v="65"/>
    <n v="300"/>
    <n v="195000"/>
    <n v="58500"/>
    <n v="0.3"/>
    <s v="En magasin"/>
  </r>
  <r>
    <s v="Amazon"/>
    <n v="1185732"/>
    <d v="2021-05-17T00:00:00"/>
    <x v="5"/>
    <s v="Nord-est"/>
    <s v="New Hampshire"/>
    <s v="Manchester"/>
    <x v="5"/>
    <n v="70"/>
    <n v="425"/>
    <n v="297500"/>
    <n v="104125"/>
    <n v="0.35"/>
    <s v="En magasin"/>
  </r>
  <r>
    <s v="Amazon"/>
    <n v="1185732"/>
    <d v="2021-06-19T00:00:00"/>
    <x v="3"/>
    <s v="Nord-est"/>
    <s v="New Hampshire"/>
    <s v="Manchester"/>
    <x v="0"/>
    <n v="65"/>
    <n v="675"/>
    <n v="438750"/>
    <n v="175500"/>
    <n v="0.4"/>
    <s v="En magasin"/>
  </r>
  <r>
    <s v="Amazon"/>
    <n v="1185732"/>
    <d v="2021-06-19T00:00:00"/>
    <x v="3"/>
    <s v="Nord-est"/>
    <s v="New Hampshire"/>
    <s v="Manchester"/>
    <x v="1"/>
    <n v="60.000000000000007"/>
    <n v="425"/>
    <n v="255000.00000000003"/>
    <n v="102000.00000000001"/>
    <n v="0.4"/>
    <s v="En magasin"/>
  </r>
  <r>
    <s v="Amazon"/>
    <n v="1185732"/>
    <d v="2021-06-19T00:00:00"/>
    <x v="3"/>
    <s v="Nord-est"/>
    <s v="New Hampshire"/>
    <s v="Manchester"/>
    <x v="2"/>
    <n v="55.000000000000007"/>
    <n v="350"/>
    <n v="192500.00000000003"/>
    <n v="57750.000000000007"/>
    <n v="0.3"/>
    <s v="En magasin"/>
  </r>
  <r>
    <s v="Amazon"/>
    <n v="1185732"/>
    <d v="2021-06-19T00:00:00"/>
    <x v="3"/>
    <s v="Nord-est"/>
    <s v="New Hampshire"/>
    <s v="Manchester"/>
    <x v="3"/>
    <n v="55.000000000000007"/>
    <n v="325"/>
    <n v="178750.00000000003"/>
    <n v="53625.000000000007"/>
    <n v="0.3"/>
    <s v="En magasin"/>
  </r>
  <r>
    <s v="Amazon"/>
    <n v="1185732"/>
    <d v="2021-06-19T00:00:00"/>
    <x v="3"/>
    <s v="Nord-est"/>
    <s v="New Hampshire"/>
    <s v="Manchester"/>
    <x v="4"/>
    <n v="65"/>
    <n v="325"/>
    <n v="211250"/>
    <n v="63375"/>
    <n v="0.3"/>
    <s v="En magasin"/>
  </r>
  <r>
    <s v="Amazon"/>
    <n v="1185732"/>
    <d v="2021-06-19T00:00:00"/>
    <x v="3"/>
    <s v="Nord-est"/>
    <s v="New Hampshire"/>
    <s v="Manchester"/>
    <x v="5"/>
    <n v="70"/>
    <n v="475"/>
    <n v="332500"/>
    <n v="116374.99999999999"/>
    <n v="0.35"/>
    <s v="En magasin"/>
  </r>
  <r>
    <s v="Amazon"/>
    <n v="1185732"/>
    <d v="2021-07-17T00:00:00"/>
    <x v="3"/>
    <s v="Nord-est"/>
    <s v="New Hampshire"/>
    <s v="Manchester"/>
    <x v="0"/>
    <n v="65"/>
    <n v="700"/>
    <n v="455000"/>
    <n v="182000"/>
    <n v="0.4"/>
    <s v="En magasin"/>
  </r>
  <r>
    <s v="Amazon"/>
    <n v="1185732"/>
    <d v="2021-07-17T00:00:00"/>
    <x v="3"/>
    <s v="Nord-est"/>
    <s v="New Hampshire"/>
    <s v="Manchester"/>
    <x v="1"/>
    <n v="60.000000000000007"/>
    <n v="450"/>
    <n v="270000.00000000006"/>
    <n v="108000.00000000003"/>
    <n v="0.4"/>
    <s v="Sortie"/>
  </r>
  <r>
    <s v="Amazon"/>
    <n v="1185732"/>
    <d v="2021-07-17T00:00:00"/>
    <x v="3"/>
    <s v="Nord-est"/>
    <s v="New Hampshire"/>
    <s v="Manchester"/>
    <x v="2"/>
    <n v="55.000000000000007"/>
    <n v="375"/>
    <n v="206250.00000000003"/>
    <n v="61875.000000000007"/>
    <n v="0.3"/>
    <s v="Sortie"/>
  </r>
  <r>
    <s v="Amazon"/>
    <n v="1185732"/>
    <d v="2021-07-17T00:00:00"/>
    <x v="3"/>
    <s v="Nord-est"/>
    <s v="New Hampshire"/>
    <s v="Manchester"/>
    <x v="3"/>
    <n v="55.000000000000007"/>
    <n v="325"/>
    <n v="178750.00000000003"/>
    <n v="53625.000000000007"/>
    <n v="0.3"/>
    <s v="Sortie"/>
  </r>
  <r>
    <s v="Amazon"/>
    <n v="1185732"/>
    <d v="2021-07-17T00:00:00"/>
    <x v="3"/>
    <s v="Nord-est"/>
    <s v="New Hampshire"/>
    <s v="Manchester"/>
    <x v="4"/>
    <n v="65"/>
    <n v="350"/>
    <n v="227500"/>
    <n v="68250"/>
    <n v="0.3"/>
    <s v="Sortie"/>
  </r>
  <r>
    <s v="Amazon"/>
    <n v="1185732"/>
    <d v="2021-07-17T00:00:00"/>
    <x v="3"/>
    <s v="Nord-est"/>
    <s v="New Hampshire"/>
    <s v="Manchester"/>
    <x v="5"/>
    <n v="70"/>
    <n v="525"/>
    <n v="367500"/>
    <n v="128624.99999999999"/>
    <n v="0.35"/>
    <s v="Sortie"/>
  </r>
  <r>
    <s v="Amazon"/>
    <n v="1185732"/>
    <d v="2021-08-18T00:00:00"/>
    <x v="0"/>
    <s v="Nord-est"/>
    <s v="New Hampshire"/>
    <s v="Manchester"/>
    <x v="0"/>
    <n v="65"/>
    <n v="675"/>
    <n v="438750"/>
    <n v="175500"/>
    <n v="0.4"/>
    <s v="Sortie"/>
  </r>
  <r>
    <s v="Amazon"/>
    <n v="1185732"/>
    <d v="2021-08-18T00:00:00"/>
    <x v="0"/>
    <s v="Nord-est"/>
    <s v="New Hampshire"/>
    <s v="Manchester"/>
    <x v="1"/>
    <n v="60.000000000000007"/>
    <n v="450"/>
    <n v="270000.00000000006"/>
    <n v="108000.00000000003"/>
    <n v="0.4"/>
    <s v="Sortie"/>
  </r>
  <r>
    <s v="Amazon"/>
    <n v="1185732"/>
    <d v="2021-08-18T00:00:00"/>
    <x v="0"/>
    <s v="Nord-est"/>
    <s v="New Hampshire"/>
    <s v="Manchester"/>
    <x v="2"/>
    <n v="55.000000000000007"/>
    <n v="375"/>
    <n v="206250.00000000003"/>
    <n v="61875.000000000007"/>
    <n v="0.3"/>
    <s v="Sortie"/>
  </r>
  <r>
    <s v="Amazon"/>
    <n v="1185732"/>
    <d v="2021-08-18T00:00:00"/>
    <x v="0"/>
    <s v="Nord-est"/>
    <s v="New Hampshire"/>
    <s v="Manchester"/>
    <x v="3"/>
    <n v="55.000000000000007"/>
    <n v="275"/>
    <n v="151250.00000000003"/>
    <n v="45375.000000000007"/>
    <n v="0.3"/>
    <s v="Sortie"/>
  </r>
  <r>
    <s v="Amazon"/>
    <n v="1185732"/>
    <d v="2021-08-18T00:00:00"/>
    <x v="0"/>
    <s v="Nord-est"/>
    <s v="New Hampshire"/>
    <s v="Manchester"/>
    <x v="4"/>
    <n v="65"/>
    <n v="250"/>
    <n v="162500"/>
    <n v="48750"/>
    <n v="0.3"/>
    <s v="Sortie"/>
  </r>
  <r>
    <s v="Amazon"/>
    <n v="1185732"/>
    <d v="2021-08-18T00:00:00"/>
    <x v="0"/>
    <s v="Nord-est"/>
    <s v="New Hampshire"/>
    <s v="Manchester"/>
    <x v="5"/>
    <n v="70"/>
    <n v="425"/>
    <n v="297500"/>
    <n v="104125"/>
    <n v="0.35"/>
    <s v="Sortie"/>
  </r>
  <r>
    <s v="Amazon"/>
    <n v="1185732"/>
    <d v="2021-09-17T00:00:00"/>
    <x v="2"/>
    <s v="Nord-est"/>
    <s v="New Hampshire"/>
    <s v="Manchester"/>
    <x v="0"/>
    <n v="65"/>
    <n v="550"/>
    <n v="357500"/>
    <n v="143000"/>
    <n v="0.4"/>
    <s v="Sortie"/>
  </r>
  <r>
    <s v="Amazon"/>
    <n v="1185732"/>
    <d v="2021-09-17T00:00:00"/>
    <x v="2"/>
    <s v="Nord-est"/>
    <s v="New Hampshire"/>
    <s v="Manchester"/>
    <x v="1"/>
    <n v="60.000000000000007"/>
    <n v="350"/>
    <n v="210000.00000000003"/>
    <n v="84000.000000000015"/>
    <n v="0.4"/>
    <s v="Sortie"/>
  </r>
  <r>
    <s v="Amazon"/>
    <n v="1185732"/>
    <d v="2021-09-17T00:00:00"/>
    <x v="2"/>
    <s v="Nord-est"/>
    <s v="New Hampshire"/>
    <s v="Manchester"/>
    <x v="2"/>
    <n v="55.000000000000007"/>
    <n v="250"/>
    <n v="137500.00000000003"/>
    <n v="41250.000000000007"/>
    <n v="0.3"/>
    <s v="Sortie"/>
  </r>
  <r>
    <s v="Amazon"/>
    <n v="1185732"/>
    <d v="2021-09-17T00:00:00"/>
    <x v="2"/>
    <s v="Nord-est"/>
    <s v="New Hampshire"/>
    <s v="Manchester"/>
    <x v="3"/>
    <n v="55.000000000000007"/>
    <n v="225"/>
    <n v="123750.00000000001"/>
    <n v="37125"/>
    <n v="0.3"/>
    <s v="Sortie"/>
  </r>
  <r>
    <s v="Amazon"/>
    <n v="1185732"/>
    <d v="2021-09-17T00:00:00"/>
    <x v="2"/>
    <s v="Nord-est"/>
    <s v="New Hampshire"/>
    <s v="Manchester"/>
    <x v="4"/>
    <n v="65"/>
    <n v="225"/>
    <n v="146250"/>
    <n v="43875"/>
    <n v="0.3"/>
    <s v="Sortie"/>
  </r>
  <r>
    <s v="Amazon"/>
    <n v="1185732"/>
    <d v="2021-09-17T00:00:00"/>
    <x v="2"/>
    <s v="Nord-est"/>
    <s v="New Hampshire"/>
    <s v="Manchester"/>
    <x v="5"/>
    <n v="70"/>
    <n v="325"/>
    <n v="227500"/>
    <n v="79625"/>
    <n v="0.35"/>
    <s v="Sortie"/>
  </r>
  <r>
    <s v="Foot Locker"/>
    <n v="1185732"/>
    <d v="2021-10-19T00:00:00"/>
    <x v="6"/>
    <s v="Nord-est"/>
    <s v="New Hampshire"/>
    <s v="Manchester"/>
    <x v="0"/>
    <n v="70"/>
    <n v="475"/>
    <n v="332500"/>
    <n v="133000"/>
    <n v="0.4"/>
    <s v="Sortie"/>
  </r>
  <r>
    <s v="Foot Locker"/>
    <n v="1185732"/>
    <d v="2021-10-19T00:00:00"/>
    <x v="6"/>
    <s v="Nord-est"/>
    <s v="New Hampshire"/>
    <s v="Manchester"/>
    <x v="1"/>
    <n v="65.000000000000014"/>
    <n v="300"/>
    <n v="195000.00000000003"/>
    <n v="78000.000000000015"/>
    <n v="0.4"/>
    <s v="Sortie"/>
  </r>
  <r>
    <s v="Foot Locker"/>
    <n v="1185732"/>
    <d v="2021-10-19T00:00:00"/>
    <x v="6"/>
    <s v="Nord-est"/>
    <s v="New Hampshire"/>
    <s v="Manchester"/>
    <x v="2"/>
    <n v="65.000000000000014"/>
    <n v="200"/>
    <n v="130000.00000000003"/>
    <n v="39000.000000000007"/>
    <n v="0.3"/>
    <s v="Sortie"/>
  </r>
  <r>
    <s v="Foot Locker"/>
    <n v="1185732"/>
    <d v="2021-10-19T00:00:00"/>
    <x v="6"/>
    <s v="Nord-est"/>
    <s v="New Hampshire"/>
    <s v="Manchester"/>
    <x v="3"/>
    <n v="65.000000000000014"/>
    <n v="175"/>
    <n v="113750.00000000003"/>
    <n v="34125.000000000007"/>
    <n v="0.3"/>
    <s v="Sortie"/>
  </r>
  <r>
    <s v="Foot Locker"/>
    <n v="1185732"/>
    <d v="2021-10-19T00:00:00"/>
    <x v="6"/>
    <s v="Nord-est"/>
    <s v="New Hampshire"/>
    <s v="Manchester"/>
    <x v="4"/>
    <n v="75.000000000000014"/>
    <n v="175"/>
    <n v="131250.00000000003"/>
    <n v="39375.000000000007"/>
    <n v="0.3"/>
    <s v="Sortie"/>
  </r>
  <r>
    <s v="Foot Locker"/>
    <n v="1185732"/>
    <d v="2021-10-19T00:00:00"/>
    <x v="6"/>
    <s v="Nord-est"/>
    <s v="New Hampshire"/>
    <s v="Manchester"/>
    <x v="5"/>
    <n v="80"/>
    <n v="300"/>
    <n v="240000"/>
    <n v="84000"/>
    <n v="0.35"/>
    <s v="Sortie"/>
  </r>
  <r>
    <s v="Foot Locker"/>
    <n v="1185732"/>
    <d v="2021-11-18T00:00:00"/>
    <x v="1"/>
    <s v="Nord-est"/>
    <s v="New Hampshire"/>
    <s v="Manchester"/>
    <x v="0"/>
    <n v="75.000000000000014"/>
    <n v="450"/>
    <n v="337500.00000000006"/>
    <n v="135000.00000000003"/>
    <n v="0.4"/>
    <s v="Sortie"/>
  </r>
  <r>
    <s v="Foot Locker"/>
    <n v="1185732"/>
    <d v="2021-11-18T00:00:00"/>
    <x v="1"/>
    <s v="Nord-est"/>
    <s v="New Hampshire"/>
    <s v="Manchester"/>
    <x v="1"/>
    <n v="65.000000000000014"/>
    <n v="325"/>
    <n v="211250.00000000006"/>
    <n v="84500.000000000029"/>
    <n v="0.4"/>
    <s v="Sortie"/>
  </r>
  <r>
    <s v="Foot Locker"/>
    <n v="1185732"/>
    <d v="2021-11-18T00:00:00"/>
    <x v="1"/>
    <s v="Nord-est"/>
    <s v="New Hampshire"/>
    <s v="Manchester"/>
    <x v="2"/>
    <n v="65.000000000000014"/>
    <n v="345"/>
    <n v="224250.00000000006"/>
    <n v="67275.000000000015"/>
    <n v="0.3"/>
    <s v="Sortie"/>
  </r>
  <r>
    <s v="Foot Locker"/>
    <n v="1185732"/>
    <d v="2021-11-18T00:00:00"/>
    <x v="1"/>
    <s v="Nord-est"/>
    <s v="New Hampshire"/>
    <s v="Manchester"/>
    <x v="3"/>
    <n v="65.000000000000014"/>
    <n v="325"/>
    <n v="211250.00000000006"/>
    <n v="63375.000000000015"/>
    <n v="0.3"/>
    <s v="Sortie"/>
  </r>
  <r>
    <s v="Foot Locker"/>
    <n v="1185732"/>
    <d v="2021-11-18T00:00:00"/>
    <x v="1"/>
    <s v="Nord-est"/>
    <s v="New Hampshire"/>
    <s v="Manchester"/>
    <x v="4"/>
    <n v="75.000000000000014"/>
    <n v="300"/>
    <n v="225000.00000000003"/>
    <n v="67500"/>
    <n v="0.3"/>
    <s v="Sortie"/>
  </r>
  <r>
    <s v="Foot Locker"/>
    <n v="1185732"/>
    <d v="2021-11-18T00:00:00"/>
    <x v="1"/>
    <s v="Nord-est"/>
    <s v="New Hampshire"/>
    <s v="Manchester"/>
    <x v="5"/>
    <n v="80"/>
    <n v="400"/>
    <n v="320000"/>
    <n v="112000"/>
    <n v="0.35"/>
    <s v="Sortie"/>
  </r>
  <r>
    <s v="Foot Locker"/>
    <n v="1185732"/>
    <d v="2021-12-17T00:00:00"/>
    <x v="2"/>
    <s v="Nord-est"/>
    <s v="New Hampshire"/>
    <s v="Manchester"/>
    <x v="0"/>
    <n v="75.000000000000014"/>
    <n v="625"/>
    <n v="468750.00000000012"/>
    <n v="187500.00000000006"/>
    <n v="0.4"/>
    <s v="Sortie"/>
  </r>
  <r>
    <s v="Foot Locker"/>
    <n v="1185732"/>
    <d v="2021-12-17T00:00:00"/>
    <x v="2"/>
    <s v="Nord-est"/>
    <s v="New Hampshire"/>
    <s v="Manchester"/>
    <x v="1"/>
    <n v="65.000000000000014"/>
    <n v="425"/>
    <n v="276250.00000000006"/>
    <n v="110500.00000000003"/>
    <n v="0.4"/>
    <s v="Sortie"/>
  </r>
  <r>
    <s v="Foot Locker"/>
    <n v="1185732"/>
    <d v="2021-12-17T00:00:00"/>
    <x v="2"/>
    <s v="Nord-est"/>
    <s v="New Hampshire"/>
    <s v="Manchester"/>
    <x v="2"/>
    <n v="65.000000000000014"/>
    <n v="400"/>
    <n v="260000.00000000006"/>
    <n v="78000.000000000015"/>
    <n v="0.3"/>
    <s v="Sortie"/>
  </r>
  <r>
    <s v="Foot Locker"/>
    <n v="1185732"/>
    <d v="2021-12-17T00:00:00"/>
    <x v="2"/>
    <s v="Nord-est"/>
    <s v="New Hampshire"/>
    <s v="Manchester"/>
    <x v="3"/>
    <n v="65.000000000000014"/>
    <n v="350"/>
    <n v="227500.00000000006"/>
    <n v="68250.000000000015"/>
    <n v="0.3"/>
    <s v="Sortie"/>
  </r>
  <r>
    <s v="Foot Locker"/>
    <n v="1185732"/>
    <d v="2021-12-17T00:00:00"/>
    <x v="2"/>
    <s v="Nord-est"/>
    <s v="New Hampshire"/>
    <s v="Manchester"/>
    <x v="4"/>
    <n v="75.000000000000014"/>
    <n v="350"/>
    <n v="262500.00000000006"/>
    <n v="78750.000000000015"/>
    <n v="0.3"/>
    <s v="Sortie"/>
  </r>
  <r>
    <s v="Foot Locker"/>
    <n v="1185732"/>
    <d v="2021-12-17T00:00:00"/>
    <x v="2"/>
    <s v="Nord-est"/>
    <s v="New Hampshire"/>
    <s v="Manchester"/>
    <x v="5"/>
    <n v="80"/>
    <n v="450"/>
    <n v="360000"/>
    <n v="125999.99999999999"/>
    <n v="0.35"/>
    <s v="Sortie"/>
  </r>
  <r>
    <s v="Foot Locker"/>
    <n v="1185732"/>
    <d v="2021-01-24T00:00:00"/>
    <x v="4"/>
    <s v="Nord-est"/>
    <s v="New Hampshire"/>
    <s v="Manchester"/>
    <x v="0"/>
    <n v="55.000000000000007"/>
    <n v="500"/>
    <n v="275000.00000000006"/>
    <n v="96250.000000000029"/>
    <n v="0.35000000000000003"/>
    <s v="Sortie"/>
  </r>
  <r>
    <s v="Foot Locker"/>
    <n v="1185732"/>
    <d v="2021-01-24T00:00:00"/>
    <x v="4"/>
    <s v="Nord-est"/>
    <s v="New Hampshire"/>
    <s v="Manchester"/>
    <x v="1"/>
    <n v="55.000000000000007"/>
    <n v="300"/>
    <n v="165000.00000000003"/>
    <n v="57750.000000000015"/>
    <n v="0.35000000000000003"/>
    <s v="Sortie"/>
  </r>
  <r>
    <s v="Foot Locker"/>
    <n v="1185732"/>
    <d v="2021-01-24T00:00:00"/>
    <x v="4"/>
    <s v="Nord-est"/>
    <s v="New Hampshire"/>
    <s v="Manchester"/>
    <x v="2"/>
    <n v="45"/>
    <n v="300"/>
    <n v="135000"/>
    <n v="33750"/>
    <n v="0.25"/>
    <s v="Sortie"/>
  </r>
  <r>
    <s v="Foot Locker"/>
    <n v="1185732"/>
    <d v="2021-01-24T00:00:00"/>
    <x v="4"/>
    <s v="Nord-est"/>
    <s v="New Hampshire"/>
    <s v="Manchester"/>
    <x v="3"/>
    <n v="49.999999999999993"/>
    <n v="150"/>
    <n v="74999.999999999985"/>
    <n v="18749.999999999996"/>
    <n v="0.25"/>
    <s v="Sortie"/>
  </r>
  <r>
    <s v="Foot Locker"/>
    <n v="1185732"/>
    <d v="2021-01-24T00:00:00"/>
    <x v="4"/>
    <s v="Nord-est"/>
    <s v="New Hampshire"/>
    <s v="Manchester"/>
    <x v="4"/>
    <n v="65.000000000000014"/>
    <n v="200"/>
    <n v="130000.00000000003"/>
    <n v="32500.000000000007"/>
    <n v="0.25"/>
    <s v="Sortie"/>
  </r>
  <r>
    <s v="Foot Locker"/>
    <n v="1185732"/>
    <d v="2021-01-24T00:00:00"/>
    <x v="4"/>
    <s v="Nord-est"/>
    <s v="New Hampshire"/>
    <s v="Manchester"/>
    <x v="5"/>
    <n v="55.000000000000007"/>
    <n v="300"/>
    <n v="165000.00000000003"/>
    <n v="49500.000000000007"/>
    <n v="0.3"/>
    <s v="Sortie"/>
  </r>
  <r>
    <s v="Foot Locker"/>
    <n v="1185732"/>
    <d v="2021-02-22T00:00:00"/>
    <x v="5"/>
    <s v="Nord-est"/>
    <s v="New Hampshire"/>
    <s v="Manchester"/>
    <x v="0"/>
    <n v="55.000000000000007"/>
    <n v="575"/>
    <n v="316250.00000000006"/>
    <n v="110687.50000000003"/>
    <n v="0.35000000000000003"/>
    <s v="Sortie"/>
  </r>
  <r>
    <s v="Foot Locker"/>
    <n v="1185732"/>
    <d v="2021-02-22T00:00:00"/>
    <x v="5"/>
    <s v="Nord-est"/>
    <s v="New Hampshire"/>
    <s v="Manchester"/>
    <x v="1"/>
    <n v="55.000000000000007"/>
    <n v="225"/>
    <n v="123750.00000000001"/>
    <n v="43312.500000000007"/>
    <n v="0.35000000000000003"/>
    <s v="Sortie"/>
  </r>
  <r>
    <s v="Foot Locker"/>
    <n v="1185732"/>
    <d v="2021-02-22T00:00:00"/>
    <x v="5"/>
    <s v="Nord-est"/>
    <s v="New Hampshire"/>
    <s v="Manchester"/>
    <x v="2"/>
    <n v="45"/>
    <n v="275"/>
    <n v="123750"/>
    <n v="30937.5"/>
    <n v="0.25"/>
    <s v="Sortie"/>
  </r>
  <r>
    <s v="Foot Locker"/>
    <n v="1185732"/>
    <d v="2020-01-01T00:00:00"/>
    <x v="0"/>
    <s v="Nord-est"/>
    <s v="New York"/>
    <s v="New York"/>
    <x v="0"/>
    <n v="47"/>
    <n v="336"/>
    <n v="15792"/>
    <n v="9633.119999999999"/>
    <n v="0.61"/>
    <s v="En ligne"/>
  </r>
  <r>
    <s v="Foot Locker"/>
    <n v="1185732"/>
    <d v="2020-01-02T00:00:00"/>
    <x v="1"/>
    <s v="Nord-est"/>
    <s v="New York"/>
    <s v="New York"/>
    <x v="1"/>
    <n v="47"/>
    <n v="260"/>
    <n v="12220"/>
    <n v="5132.3999999999996"/>
    <n v="0.42"/>
    <s v="En ligne"/>
  </r>
  <r>
    <s v="Foot Locker"/>
    <n v="1185732"/>
    <d v="2020-01-03T00:00:00"/>
    <x v="2"/>
    <s v="Nord-est"/>
    <s v="New York"/>
    <s v="New York"/>
    <x v="2"/>
    <n v="36"/>
    <n v="250"/>
    <n v="9000"/>
    <n v="4140"/>
    <n v="0.45999999999999996"/>
    <s v="En ligne"/>
  </r>
  <r>
    <s v="Foot Locker"/>
    <n v="1185732"/>
    <d v="2020-01-04T00:00:00"/>
    <x v="3"/>
    <s v="Nord-est"/>
    <s v="New York"/>
    <s v="New York"/>
    <x v="3"/>
    <n v="41"/>
    <n v="247"/>
    <n v="10127"/>
    <n v="4658.42"/>
    <n v="0.45999999999999996"/>
    <s v="En ligne"/>
  </r>
  <r>
    <s v="Foot Locker"/>
    <n v="1185732"/>
    <d v="2020-01-05T00:00:00"/>
    <x v="4"/>
    <s v="Nord-est"/>
    <s v="New York"/>
    <s v="New York"/>
    <x v="4"/>
    <n v="55"/>
    <n v="234"/>
    <n v="12870"/>
    <n v="5148"/>
    <n v="0.4"/>
    <s v="En ligne"/>
  </r>
  <r>
    <s v="Foot Locker"/>
    <n v="1185732"/>
    <d v="2020-01-06T00:00:00"/>
    <x v="5"/>
    <s v="Nord-est"/>
    <s v="New York"/>
    <s v="New York"/>
    <x v="5"/>
    <n v="46"/>
    <n v="260"/>
    <n v="11960"/>
    <n v="4425.2"/>
    <n v="0.37"/>
    <s v="En ligne"/>
  </r>
  <r>
    <s v="Foot Locker"/>
    <n v="1185732"/>
    <d v="2020-01-07T00:00:00"/>
    <x v="6"/>
    <s v="Nord-est"/>
    <s v="New York"/>
    <s v="New York"/>
    <x v="0"/>
    <n v="46"/>
    <n v="313"/>
    <n v="14398"/>
    <n v="8926.76"/>
    <n v="0.62"/>
    <s v="En ligne"/>
  </r>
  <r>
    <s v="Foot Locker"/>
    <n v="1185732"/>
    <d v="2020-01-08T00:00:00"/>
    <x v="0"/>
    <s v="Nord-est"/>
    <s v="New York"/>
    <s v="New York"/>
    <x v="1"/>
    <n v="46"/>
    <n v="261"/>
    <n v="12006"/>
    <n v="5282.64"/>
    <n v="0.44"/>
    <s v="En ligne"/>
  </r>
  <r>
    <s v="Foot Locker"/>
    <n v="1185732"/>
    <d v="2020-01-21T00:00:00"/>
    <x v="6"/>
    <s v="Nord-est"/>
    <s v="New York"/>
    <s v="New York"/>
    <x v="2"/>
    <n v="36"/>
    <n v="276"/>
    <n v="9936"/>
    <n v="4669.92"/>
    <n v="0.47"/>
    <s v="En ligne"/>
  </r>
  <r>
    <s v="Foot Locker"/>
    <n v="1185732"/>
    <d v="2020-01-22T00:00:00"/>
    <x v="0"/>
    <s v="Nord-est"/>
    <s v="New York"/>
    <s v="New York"/>
    <x v="3"/>
    <n v="44"/>
    <n v="206"/>
    <n v="9064"/>
    <n v="4441.3599999999997"/>
    <n v="0.49"/>
    <s v="En ligne"/>
  </r>
  <r>
    <s v="Foot Locker"/>
    <n v="1185732"/>
    <d v="2020-01-23T00:00:00"/>
    <x v="1"/>
    <s v="Nord-est"/>
    <s v="New York"/>
    <s v="New York"/>
    <x v="4"/>
    <n v="58"/>
    <n v="243"/>
    <n v="14094"/>
    <n v="6060.42"/>
    <n v="0.43"/>
    <s v="En ligne"/>
  </r>
  <r>
    <s v="Foot Locker"/>
    <n v="1185732"/>
    <d v="2020-01-24T00:00:00"/>
    <x v="2"/>
    <s v="Nord-est"/>
    <s v="New York"/>
    <s v="New York"/>
    <x v="5"/>
    <n v="48"/>
    <n v="290"/>
    <n v="13920"/>
    <n v="5289.6"/>
    <n v="0.38"/>
    <s v="En ligne"/>
  </r>
  <r>
    <s v="Foot Locker"/>
    <n v="1185732"/>
    <d v="2020-01-25T00:00:00"/>
    <x v="3"/>
    <s v="Nord-est"/>
    <s v="New York"/>
    <s v="New York"/>
    <x v="0"/>
    <n v="46"/>
    <n v="354"/>
    <n v="16284"/>
    <n v="10258.92"/>
    <n v="0.63"/>
    <s v="En ligne"/>
  </r>
  <r>
    <s v="Foot Locker"/>
    <n v="1185732"/>
    <d v="2020-01-26T00:00:00"/>
    <x v="4"/>
    <s v="Nord-est"/>
    <s v="New York"/>
    <s v="New York"/>
    <x v="1"/>
    <n v="48"/>
    <n v="259"/>
    <n v="12432"/>
    <n v="5345.76"/>
    <n v="0.43"/>
    <s v="En ligne"/>
  </r>
  <r>
    <s v="Foot Locker"/>
    <n v="1185732"/>
    <d v="2020-01-27T00:00:00"/>
    <x v="5"/>
    <s v="Nord-est"/>
    <s v="New York"/>
    <s v="New York"/>
    <x v="2"/>
    <n v="39"/>
    <n v="247"/>
    <n v="9633"/>
    <n v="4720.17"/>
    <n v="0.49"/>
    <s v="En ligne"/>
  </r>
  <r>
    <s v="Foot Locker"/>
    <n v="1185732"/>
    <d v="2020-01-28T00:00:00"/>
    <x v="6"/>
    <s v="Nord-est"/>
    <s v="New York"/>
    <s v="New York"/>
    <x v="3"/>
    <n v="43"/>
    <n v="216"/>
    <n v="9288"/>
    <n v="4644"/>
    <n v="0.5"/>
    <s v="En ligne"/>
  </r>
  <r>
    <s v="Foot Locker"/>
    <n v="1185732"/>
    <d v="2020-01-29T00:00:00"/>
    <x v="0"/>
    <s v="Nord-est"/>
    <s v="New York"/>
    <s v="New York"/>
    <x v="4"/>
    <n v="59"/>
    <n v="230"/>
    <n v="13570"/>
    <n v="5699.4"/>
    <n v="0.42"/>
    <s v="En ligne"/>
  </r>
  <r>
    <s v="Foot Locker"/>
    <n v="1185732"/>
    <d v="2020-01-30T00:00:00"/>
    <x v="1"/>
    <s v="Nord-est"/>
    <s v="New York"/>
    <s v="New York"/>
    <x v="5"/>
    <n v="45"/>
    <n v="238"/>
    <n v="10710"/>
    <n v="3748.4999999999995"/>
    <n v="0.35"/>
    <s v="En ligne"/>
  </r>
  <r>
    <s v="Foot Locker"/>
    <n v="1185732"/>
    <d v="2020-01-31T00:00:00"/>
    <x v="2"/>
    <s v="Nord-est"/>
    <s v="New York"/>
    <s v="New York"/>
    <x v="0"/>
    <n v="45"/>
    <n v="300"/>
    <n v="13500"/>
    <n v="8370"/>
    <n v="0.62"/>
    <s v="En ligne"/>
  </r>
  <r>
    <s v="Foot Locker"/>
    <n v="1185732"/>
    <d v="2020-02-01T00:00:00"/>
    <x v="3"/>
    <s v="Nord-est"/>
    <s v="New York"/>
    <s v="New York"/>
    <x v="1"/>
    <n v="47"/>
    <n v="234"/>
    <n v="10998"/>
    <n v="4509.1799999999994"/>
    <n v="0.41"/>
    <s v="En ligne"/>
  </r>
  <r>
    <s v="Foot Locker"/>
    <n v="1185732"/>
    <d v="2020-02-02T00:00:00"/>
    <x v="4"/>
    <s v="Nord-est"/>
    <s v="New York"/>
    <s v="New York"/>
    <x v="2"/>
    <n v="39"/>
    <n v="252"/>
    <n v="9828"/>
    <n v="4914"/>
    <n v="0.5"/>
    <s v="En ligne"/>
  </r>
  <r>
    <s v="Foot Locker"/>
    <n v="1185732"/>
    <d v="2020-02-03T00:00:00"/>
    <x v="5"/>
    <s v="Nord-est"/>
    <s v="New York"/>
    <s v="New York"/>
    <x v="3"/>
    <n v="41"/>
    <n v="239"/>
    <n v="9799"/>
    <n v="4801.51"/>
    <n v="0.49"/>
    <s v="En ligne"/>
  </r>
  <r>
    <s v="Foot Locker"/>
    <n v="1185732"/>
    <d v="2020-02-04T00:00:00"/>
    <x v="6"/>
    <s v="Nord-est"/>
    <s v="New York"/>
    <s v="New York"/>
    <x v="4"/>
    <n v="56"/>
    <n v="215"/>
    <n v="12040"/>
    <n v="5056.8"/>
    <n v="0.42"/>
    <s v="En ligne"/>
  </r>
  <r>
    <s v="Foot Locker"/>
    <n v="1185732"/>
    <d v="2020-02-05T00:00:00"/>
    <x v="0"/>
    <s v="Nord-est"/>
    <s v="New York"/>
    <s v="New York"/>
    <x v="5"/>
    <n v="49"/>
    <n v="238"/>
    <n v="11662"/>
    <n v="4314.9399999999996"/>
    <n v="0.37"/>
    <s v="En ligne"/>
  </r>
  <r>
    <s v="Foot Locker"/>
    <n v="1185732"/>
    <d v="2020-02-06T00:00:00"/>
    <x v="1"/>
    <s v="Nord-est"/>
    <s v="New York"/>
    <s v="New York"/>
    <x v="0"/>
    <n v="54"/>
    <n v="317"/>
    <n v="17118"/>
    <n v="10955.52"/>
    <n v="0.64"/>
    <s v="En ligne"/>
  </r>
  <r>
    <s v="Foot Locker"/>
    <n v="1185732"/>
    <d v="2020-02-07T00:00:00"/>
    <x v="2"/>
    <s v="Nord-est"/>
    <s v="New York"/>
    <s v="New York"/>
    <x v="1"/>
    <n v="50"/>
    <n v="259"/>
    <n v="12950"/>
    <n v="5180"/>
    <n v="0.4"/>
    <s v="En ligne"/>
  </r>
  <r>
    <s v="Foot Locker"/>
    <n v="1185732"/>
    <d v="2020-02-08T00:00:00"/>
    <x v="3"/>
    <s v="Nord-est"/>
    <s v="New York"/>
    <s v="New York"/>
    <x v="2"/>
    <n v="46"/>
    <n v="261"/>
    <n v="12006"/>
    <n v="5642.82"/>
    <n v="0.47"/>
    <s v="En ligne"/>
  </r>
  <r>
    <s v="Foot Locker"/>
    <n v="1185732"/>
    <d v="2020-02-09T00:00:00"/>
    <x v="4"/>
    <s v="Nord-est"/>
    <s v="New York"/>
    <s v="New York"/>
    <x v="3"/>
    <n v="46"/>
    <n v="230"/>
    <n v="10580"/>
    <n v="5078.3999999999996"/>
    <n v="0.48"/>
    <s v="En ligne"/>
  </r>
  <r>
    <s v="Foot Locker"/>
    <n v="1185732"/>
    <d v="2020-02-10T00:00:00"/>
    <x v="5"/>
    <s v="Nord-est"/>
    <s v="New York"/>
    <s v="New York"/>
    <x v="4"/>
    <n v="59"/>
    <n v="245"/>
    <n v="14455"/>
    <n v="6504.7499999999991"/>
    <n v="0.44999999999999996"/>
    <s v="En ligne"/>
  </r>
  <r>
    <s v="Foot Locker"/>
    <n v="1185732"/>
    <d v="2020-03-03T00:00:00"/>
    <x v="6"/>
    <s v="Nord-est"/>
    <s v="New York"/>
    <s v="New York"/>
    <x v="5"/>
    <n v="59"/>
    <n v="290"/>
    <n v="17110"/>
    <n v="6159.5999999999995"/>
    <n v="0.36"/>
    <s v="En ligne"/>
  </r>
  <r>
    <s v="Foot Locker"/>
    <n v="1185732"/>
    <d v="2020-03-04T00:00:00"/>
    <x v="0"/>
    <s v="Nord-est"/>
    <s v="New York"/>
    <s v="New York"/>
    <x v="0"/>
    <n v="55"/>
    <n v="313"/>
    <n v="17215"/>
    <n v="10501.15"/>
    <n v="0.61"/>
    <s v="En ligne"/>
  </r>
  <r>
    <s v="Foot Locker"/>
    <n v="1185732"/>
    <d v="2020-03-05T00:00:00"/>
    <x v="1"/>
    <s v="Nord-est"/>
    <s v="New York"/>
    <s v="New York"/>
    <x v="1"/>
    <n v="54"/>
    <n v="270"/>
    <n v="14580"/>
    <n v="5977.7999999999993"/>
    <n v="0.41"/>
    <s v="En ligne"/>
  </r>
  <r>
    <s v="Foot Locker"/>
    <n v="1185732"/>
    <d v="2020-03-06T00:00:00"/>
    <x v="2"/>
    <s v="Nord-est"/>
    <s v="New York"/>
    <s v="New York"/>
    <x v="2"/>
    <n v="46"/>
    <n v="278"/>
    <n v="12788"/>
    <n v="6138.24"/>
    <n v="0.48"/>
    <s v="En ligne"/>
  </r>
  <r>
    <s v="Foot Locker"/>
    <n v="1185732"/>
    <d v="2020-03-07T00:00:00"/>
    <x v="3"/>
    <s v="Nord-est"/>
    <s v="New York"/>
    <s v="New York"/>
    <x v="3"/>
    <n v="47"/>
    <n v="261"/>
    <n v="12267"/>
    <n v="5520.15"/>
    <n v="0.44999999999999996"/>
    <s v="En ligne"/>
  </r>
  <r>
    <s v="Foot Locker"/>
    <n v="1185732"/>
    <d v="2020-03-08T00:00:00"/>
    <x v="4"/>
    <s v="Nord-est"/>
    <s v="New York"/>
    <s v="New York"/>
    <x v="4"/>
    <n v="55"/>
    <n v="252"/>
    <n v="13860"/>
    <n v="6236.9999999999991"/>
    <n v="0.44999999999999996"/>
    <s v="En ligne"/>
  </r>
  <r>
    <s v="Foot Locker"/>
    <n v="1185732"/>
    <d v="2020-03-09T00:00:00"/>
    <x v="5"/>
    <s v="Nord-est"/>
    <s v="New York"/>
    <s v="New York"/>
    <x v="5"/>
    <n v="64"/>
    <n v="305"/>
    <n v="19520"/>
    <n v="7612.8"/>
    <n v="0.39"/>
    <s v="En ligne"/>
  </r>
  <r>
    <s v="Foot Locker"/>
    <n v="1185732"/>
    <d v="2020-03-10T00:00:00"/>
    <x v="6"/>
    <s v="Nord-est"/>
    <s v="New York"/>
    <s v="New York"/>
    <x v="0"/>
    <n v="59"/>
    <n v="319"/>
    <n v="18821"/>
    <n v="11292.6"/>
    <n v="0.6"/>
    <s v="En ligne"/>
  </r>
  <r>
    <s v="Foot Locker"/>
    <n v="1185732"/>
    <d v="2020-03-11T00:00:00"/>
    <x v="0"/>
    <s v="Nord-est"/>
    <s v="New York"/>
    <s v="New York"/>
    <x v="1"/>
    <n v="53"/>
    <n v="267"/>
    <n v="14151"/>
    <n v="5943.42"/>
    <n v="0.42"/>
    <s v="En ligne"/>
  </r>
  <r>
    <s v="Foot Locker"/>
    <n v="1185732"/>
    <d v="2020-03-12T00:00:00"/>
    <x v="1"/>
    <s v="Nord-est"/>
    <s v="New York"/>
    <s v="New York"/>
    <x v="2"/>
    <n v="46"/>
    <n v="247"/>
    <n v="11362"/>
    <n v="5112.8999999999996"/>
    <n v="0.44999999999999996"/>
    <s v="En ligne"/>
  </r>
  <r>
    <s v="Foot Locker"/>
    <n v="1185732"/>
    <d v="2020-03-13T00:00:00"/>
    <x v="2"/>
    <s v="Nord-est"/>
    <s v="New York"/>
    <s v="New York"/>
    <x v="3"/>
    <n v="46"/>
    <n v="243"/>
    <n v="11178"/>
    <n v="5141.8799999999992"/>
    <n v="0.45999999999999996"/>
    <s v="En ligne"/>
  </r>
  <r>
    <s v="Foot Locker"/>
    <n v="1185732"/>
    <d v="2020-03-14T00:00:00"/>
    <x v="3"/>
    <s v="Nord-est"/>
    <s v="New York"/>
    <s v="New York"/>
    <x v="4"/>
    <n v="58"/>
    <n v="231"/>
    <n v="13398"/>
    <n v="5761.14"/>
    <n v="0.43"/>
    <s v="En ligne"/>
  </r>
  <r>
    <s v="Foot Locker"/>
    <n v="1185732"/>
    <d v="2020-03-15T00:00:00"/>
    <x v="4"/>
    <s v="Nord-est"/>
    <s v="New York"/>
    <s v="New York"/>
    <x v="5"/>
    <n v="61"/>
    <n v="286"/>
    <n v="17446"/>
    <n v="6978.4000000000005"/>
    <n v="0.4"/>
    <s v="En ligne"/>
  </r>
  <r>
    <s v="Foot Locker"/>
    <n v="1185732"/>
    <d v="2020-03-16T00:00:00"/>
    <x v="5"/>
    <s v="Nord-est"/>
    <s v="New York"/>
    <s v="New York"/>
    <x v="0"/>
    <n v="58"/>
    <n v="325"/>
    <n v="18850"/>
    <n v="11498.5"/>
    <n v="0.61"/>
    <s v="En ligne"/>
  </r>
  <r>
    <s v="Foot Locker"/>
    <n v="1185732"/>
    <d v="2020-03-17T00:00:00"/>
    <x v="6"/>
    <s v="Nord-est"/>
    <s v="New York"/>
    <s v="New York"/>
    <x v="1"/>
    <n v="53"/>
    <n v="308"/>
    <n v="16324"/>
    <n v="6692.8399999999992"/>
    <n v="0.41"/>
    <s v="En ligne"/>
  </r>
  <r>
    <s v="Foot Locker"/>
    <n v="1185732"/>
    <d v="2020-03-18T00:00:00"/>
    <x v="0"/>
    <s v="Nord-est"/>
    <s v="New York"/>
    <s v="New York"/>
    <x v="2"/>
    <n v="45"/>
    <n v="257"/>
    <n v="11565"/>
    <n v="5319.9"/>
    <n v="0.45999999999999996"/>
    <s v="En ligne"/>
  </r>
  <r>
    <s v="Foot Locker"/>
    <n v="1185732"/>
    <d v="2020-03-31T00:00:00"/>
    <x v="6"/>
    <s v="Nord-est"/>
    <s v="New York"/>
    <s v="New York"/>
    <x v="3"/>
    <n v="47"/>
    <n v="241"/>
    <n v="11327"/>
    <n v="5323.69"/>
    <n v="0.47"/>
    <s v="En ligne"/>
  </r>
  <r>
    <s v="Walmart"/>
    <n v="1185732"/>
    <d v="2020-04-17T00:00:00"/>
    <x v="2"/>
    <s v="Nord-est"/>
    <s v="New York"/>
    <s v="New York"/>
    <x v="4"/>
    <n v="54"/>
    <n v="270"/>
    <n v="14580"/>
    <n v="6560.9999999999991"/>
    <n v="0.44999999999999996"/>
    <s v="En ligne"/>
  </r>
  <r>
    <s v="Walmart"/>
    <n v="1185732"/>
    <d v="2020-04-18T00:00:00"/>
    <x v="3"/>
    <s v="Nord-est"/>
    <s v="New York"/>
    <s v="New York"/>
    <x v="5"/>
    <n v="62"/>
    <n v="290"/>
    <n v="17980"/>
    <n v="6652.6"/>
    <n v="0.37"/>
    <s v="En ligne"/>
  </r>
  <r>
    <s v="Walmart"/>
    <n v="1185732"/>
    <d v="2020-04-19T00:00:00"/>
    <x v="4"/>
    <s v="Nord-est"/>
    <s v="New York"/>
    <s v="New York"/>
    <x v="0"/>
    <n v="56"/>
    <n v="360"/>
    <n v="20160"/>
    <n v="12499.2"/>
    <n v="0.62"/>
    <s v="En ligne"/>
  </r>
  <r>
    <s v="Walmart"/>
    <n v="1185732"/>
    <d v="2020-04-20T00:00:00"/>
    <x v="5"/>
    <s v="Nord-est"/>
    <s v="New York"/>
    <s v="New York"/>
    <x v="1"/>
    <n v="50"/>
    <n v="270"/>
    <n v="13500"/>
    <n v="5940"/>
    <n v="0.44"/>
    <s v="En ligne"/>
  </r>
  <r>
    <s v="Walmart"/>
    <n v="1185732"/>
    <d v="2020-04-21T00:00:00"/>
    <x v="6"/>
    <s v="Nord-est"/>
    <s v="New York"/>
    <s v="New York"/>
    <x v="2"/>
    <n v="47"/>
    <n v="268"/>
    <n v="12596"/>
    <n v="5920.12"/>
    <n v="0.47"/>
    <s v="En ligne"/>
  </r>
  <r>
    <s v="Walmart"/>
    <n v="1185732"/>
    <d v="2020-04-22T00:00:00"/>
    <x v="0"/>
    <s v="Nord-est"/>
    <s v="New York"/>
    <s v="New York"/>
    <x v="3"/>
    <n v="47"/>
    <n v="252"/>
    <n v="11844"/>
    <n v="5448.24"/>
    <n v="0.45999999999999996"/>
    <s v="En ligne"/>
  </r>
  <r>
    <s v="Walmart"/>
    <n v="1185732"/>
    <d v="2020-04-23T00:00:00"/>
    <x v="1"/>
    <s v="Nord-est"/>
    <s v="New York"/>
    <s v="New York"/>
    <x v="4"/>
    <n v="58"/>
    <n v="252"/>
    <n v="14616"/>
    <n v="5846.4000000000005"/>
    <n v="0.4"/>
    <s v="En ligne"/>
  </r>
  <r>
    <s v="Walmart"/>
    <n v="1185732"/>
    <d v="2020-04-24T00:00:00"/>
    <x v="2"/>
    <s v="Nord-est"/>
    <s v="New York"/>
    <s v="New York"/>
    <x v="5"/>
    <n v="59"/>
    <n v="280"/>
    <n v="16520"/>
    <n v="6608"/>
    <n v="0.4"/>
    <s v="En ligne"/>
  </r>
  <r>
    <s v="Walmart"/>
    <n v="1185732"/>
    <d v="2020-04-25T00:00:00"/>
    <x v="3"/>
    <s v="Nord-est"/>
    <s v="New York"/>
    <s v="New York"/>
    <x v="4"/>
    <n v="64"/>
    <n v="236"/>
    <n v="15104"/>
    <n v="6343.6799999999994"/>
    <n v="0.42"/>
    <s v="En ligne"/>
  </r>
  <r>
    <s v="Walmart"/>
    <n v="1185732"/>
    <d v="2020-04-26T00:00:00"/>
    <x v="4"/>
    <s v="Nord-est"/>
    <s v="New York"/>
    <s v="New York"/>
    <x v="5"/>
    <n v="68"/>
    <n v="290"/>
    <n v="19720"/>
    <n v="7493.6"/>
    <n v="0.38"/>
    <s v="En ligne"/>
  </r>
  <r>
    <s v="Walmart"/>
    <n v="1185732"/>
    <d v="2020-04-27T00:00:00"/>
    <x v="5"/>
    <s v="Nord-est"/>
    <s v="New York"/>
    <s v="New York"/>
    <x v="0"/>
    <n v="60"/>
    <n v="299"/>
    <n v="17940"/>
    <n v="10764"/>
    <n v="0.6"/>
    <s v="En ligne"/>
  </r>
  <r>
    <s v="Walmart"/>
    <n v="1185732"/>
    <d v="2020-04-28T00:00:00"/>
    <x v="6"/>
    <s v="Nord-est"/>
    <s v="New York"/>
    <s v="New York"/>
    <x v="1"/>
    <n v="53"/>
    <n v="273"/>
    <n v="14469"/>
    <n v="6221.67"/>
    <n v="0.43"/>
    <s v="En ligne"/>
  </r>
  <r>
    <s v="Walmart"/>
    <n v="1185732"/>
    <d v="2020-04-29T00:00:00"/>
    <x v="0"/>
    <s v="Nord-est"/>
    <s v="New York"/>
    <s v="New York"/>
    <x v="2"/>
    <n v="52"/>
    <n v="258"/>
    <n v="13416"/>
    <n v="6439.6799999999994"/>
    <n v="0.48"/>
    <s v="En ligne"/>
  </r>
  <r>
    <s v="Walmart"/>
    <n v="1185732"/>
    <d v="2020-04-30T00:00:00"/>
    <x v="1"/>
    <s v="Nord-est"/>
    <s v="New York"/>
    <s v="New York"/>
    <x v="3"/>
    <n v="50"/>
    <n v="252"/>
    <n v="12600"/>
    <n v="6174"/>
    <n v="0.49"/>
    <s v="En ligne"/>
  </r>
  <r>
    <s v="Walmart"/>
    <n v="1185732"/>
    <d v="2020-05-01T00:00:00"/>
    <x v="2"/>
    <s v="Nord-est"/>
    <s v="New York"/>
    <s v="New York"/>
    <x v="4"/>
    <n v="64"/>
    <n v="254"/>
    <n v="16256"/>
    <n v="6827.5199999999995"/>
    <n v="0.42"/>
    <s v="En ligne"/>
  </r>
  <r>
    <s v="Walmart"/>
    <n v="1185732"/>
    <d v="2020-05-02T00:00:00"/>
    <x v="3"/>
    <s v="Nord-est"/>
    <s v="New York"/>
    <s v="New York"/>
    <x v="5"/>
    <n v="66"/>
    <n v="263"/>
    <n v="17358"/>
    <n v="6422.46"/>
    <n v="0.37"/>
    <s v="En ligne"/>
  </r>
  <r>
    <s v="Walmart"/>
    <n v="1185732"/>
    <d v="2020-05-03T00:00:00"/>
    <x v="4"/>
    <s v="Nord-est"/>
    <s v="New York"/>
    <s v="New York"/>
    <x v="0"/>
    <n v="62"/>
    <n v="312"/>
    <n v="19344"/>
    <n v="12380.16"/>
    <n v="0.64"/>
    <s v="En ligne"/>
  </r>
  <r>
    <s v="Walmart"/>
    <n v="1185732"/>
    <d v="2020-05-04T00:00:00"/>
    <x v="5"/>
    <s v="Nord-est"/>
    <s v="New York"/>
    <s v="New York"/>
    <x v="1"/>
    <n v="51"/>
    <n v="300"/>
    <n v="15300"/>
    <n v="6426"/>
    <n v="0.42"/>
    <s v="En ligne"/>
  </r>
  <r>
    <s v="Walmart"/>
    <n v="1185732"/>
    <d v="2020-05-05T00:00:00"/>
    <x v="6"/>
    <s v="Nord-est"/>
    <s v="New York"/>
    <s v="New York"/>
    <x v="2"/>
    <n v="54"/>
    <n v="285"/>
    <n v="15390"/>
    <n v="7233.2999999999993"/>
    <n v="0.47"/>
    <s v="En ligne"/>
  </r>
  <r>
    <s v="Walmart"/>
    <n v="1185732"/>
    <d v="2020-05-06T00:00:00"/>
    <x v="0"/>
    <s v="Nord-est"/>
    <s v="New York"/>
    <s v="New York"/>
    <x v="3"/>
    <n v="54"/>
    <n v="225"/>
    <n v="12150"/>
    <n v="5589"/>
    <n v="0.45999999999999996"/>
    <s v="En ligne"/>
  </r>
  <r>
    <s v="Walmart"/>
    <n v="1185732"/>
    <d v="2020-05-07T00:00:00"/>
    <x v="1"/>
    <s v="Nord-est"/>
    <s v="New York"/>
    <s v="New York"/>
    <x v="4"/>
    <n v="60"/>
    <n v="261"/>
    <n v="15660"/>
    <n v="6733.8"/>
    <n v="0.43"/>
    <s v="En ligne"/>
  </r>
  <r>
    <s v="Walmart"/>
    <n v="1185732"/>
    <d v="2020-07-18T00:00:00"/>
    <x v="3"/>
    <s v="Nord-est"/>
    <s v="New York"/>
    <s v="New York"/>
    <x v="5"/>
    <n v="68"/>
    <n v="290"/>
    <n v="19720"/>
    <n v="6902"/>
    <n v="0.35"/>
    <s v="En ligne"/>
  </r>
  <r>
    <s v="Sports Direct"/>
    <n v="1197831"/>
    <d v="2020-07-19T00:00:00"/>
    <x v="4"/>
    <s v="Nord-est"/>
    <s v="New York"/>
    <s v="New York"/>
    <x v="0"/>
    <n v="24"/>
    <n v="234"/>
    <n v="5616"/>
    <n v="2639.52"/>
    <n v="0.47"/>
    <s v="En ligne"/>
  </r>
  <r>
    <s v="Sports Direct"/>
    <n v="1197831"/>
    <d v="2020-07-20T00:00:00"/>
    <x v="5"/>
    <s v="Nord-est"/>
    <s v="New York"/>
    <s v="New York"/>
    <x v="1"/>
    <n v="34"/>
    <n v="225"/>
    <n v="7650"/>
    <n v="3748.5"/>
    <n v="0.49"/>
    <s v="En ligne"/>
  </r>
  <r>
    <s v="Sports Direct"/>
    <n v="1197831"/>
    <d v="2020-07-21T00:00:00"/>
    <x v="6"/>
    <s v="Nord-est"/>
    <s v="New York"/>
    <s v="New York"/>
    <x v="2"/>
    <n v="33"/>
    <n v="210"/>
    <n v="6930"/>
    <n v="3187.7999999999997"/>
    <n v="0.45999999999999996"/>
    <s v="En ligne"/>
  </r>
  <r>
    <s v="Sports Direct"/>
    <n v="1197831"/>
    <d v="2020-07-22T00:00:00"/>
    <x v="0"/>
    <s v="Nord-est"/>
    <s v="New York"/>
    <s v="New York"/>
    <x v="3"/>
    <n v="34"/>
    <n v="175"/>
    <n v="5950"/>
    <n v="3272.5000000000005"/>
    <n v="0.55000000000000004"/>
    <s v="En ligne"/>
  </r>
  <r>
    <s v="Sports Direct"/>
    <n v="1197831"/>
    <d v="2020-07-23T00:00:00"/>
    <x v="1"/>
    <s v="Sud"/>
    <s v="Texas"/>
    <s v="Houston"/>
    <x v="4"/>
    <n v="36"/>
    <n v="154"/>
    <n v="5544"/>
    <n v="2383.92"/>
    <n v="0.43"/>
    <s v="En ligne"/>
  </r>
  <r>
    <s v="Sports Direct"/>
    <n v="1197831"/>
    <d v="2020-07-24T00:00:00"/>
    <x v="2"/>
    <s v="Sud"/>
    <s v="Texas"/>
    <s v="Houston"/>
    <x v="5"/>
    <n v="34"/>
    <n v="203"/>
    <n v="6902"/>
    <n v="4417.28"/>
    <n v="0.64"/>
    <s v="En ligne"/>
  </r>
  <r>
    <s v="Sports Direct"/>
    <n v="1197831"/>
    <d v="2020-07-25T00:00:00"/>
    <x v="3"/>
    <s v="Sud"/>
    <s v="Texas"/>
    <s v="Houston"/>
    <x v="0"/>
    <n v="23"/>
    <n v="213"/>
    <n v="4899"/>
    <n v="2449.5"/>
    <n v="0.5"/>
    <s v="En ligne"/>
  </r>
  <r>
    <s v="Sports Direct"/>
    <n v="1197831"/>
    <d v="2020-07-26T00:00:00"/>
    <x v="4"/>
    <s v="Sud"/>
    <s v="Texas"/>
    <s v="Houston"/>
    <x v="1"/>
    <n v="33"/>
    <n v="255"/>
    <n v="8415"/>
    <n v="3786.7499999999995"/>
    <n v="0.44999999999999996"/>
    <s v="En ligne"/>
  </r>
  <r>
    <s v="Sports Direct"/>
    <n v="1197831"/>
    <d v="2020-07-27T00:00:00"/>
    <x v="5"/>
    <s v="Sud"/>
    <s v="Texas"/>
    <s v="Houston"/>
    <x v="2"/>
    <n v="32"/>
    <n v="176"/>
    <n v="5632"/>
    <n v="2534.3999999999996"/>
    <n v="0.44999999999999996"/>
    <s v="En ligne"/>
  </r>
  <r>
    <s v="Sports Direct"/>
    <n v="1197831"/>
    <d v="2020-07-28T00:00:00"/>
    <x v="6"/>
    <s v="Sud"/>
    <s v="Texas"/>
    <s v="Houston"/>
    <x v="3"/>
    <n v="34"/>
    <n v="175"/>
    <n v="5950"/>
    <n v="3570"/>
    <n v="0.6"/>
    <s v="En ligne"/>
  </r>
  <r>
    <s v="Sports Direct"/>
    <n v="1197831"/>
    <d v="2020-07-29T00:00:00"/>
    <x v="0"/>
    <s v="Sud"/>
    <s v="Texas"/>
    <s v="Houston"/>
    <x v="4"/>
    <n v="38"/>
    <n v="125"/>
    <n v="4750"/>
    <n v="2137.5"/>
    <n v="0.44999999999999996"/>
    <s v="En ligne"/>
  </r>
  <r>
    <s v="Sports Direct"/>
    <n v="1197831"/>
    <d v="2020-07-30T00:00:00"/>
    <x v="1"/>
    <s v="Sud"/>
    <s v="Texas"/>
    <s v="Houston"/>
    <x v="5"/>
    <n v="34"/>
    <n v="196"/>
    <n v="6664"/>
    <n v="4198.32"/>
    <n v="0.63"/>
    <s v="En ligne"/>
  </r>
  <r>
    <s v="Sports Direct"/>
    <n v="1197831"/>
    <d v="2020-07-31T00:00:00"/>
    <x v="2"/>
    <s v="Sud"/>
    <s v="Texas"/>
    <s v="Houston"/>
    <x v="0"/>
    <n v="29"/>
    <n v="254"/>
    <n v="7366"/>
    <n v="3314.7"/>
    <n v="0.44999999999999996"/>
    <s v="En ligne"/>
  </r>
  <r>
    <s v="Sports Direct"/>
    <n v="1197831"/>
    <d v="2020-08-01T00:00:00"/>
    <x v="3"/>
    <s v="Sud"/>
    <s v="Texas"/>
    <s v="Houston"/>
    <x v="1"/>
    <n v="39"/>
    <n v="236"/>
    <n v="9204"/>
    <n v="4141.7999999999993"/>
    <n v="0.44999999999999996"/>
    <s v="En ligne"/>
  </r>
  <r>
    <s v="Sports Direct"/>
    <n v="1197831"/>
    <d v="2020-08-02T00:00:00"/>
    <x v="4"/>
    <s v="Sud"/>
    <s v="Texas"/>
    <s v="Houston"/>
    <x v="2"/>
    <n v="32"/>
    <n v="182"/>
    <n v="5824"/>
    <n v="2853.7599999999998"/>
    <n v="0.49"/>
    <s v="En ligne"/>
  </r>
  <r>
    <s v="Sports Direct"/>
    <n v="1197831"/>
    <d v="2020-08-03T00:00:00"/>
    <x v="5"/>
    <s v="Sud"/>
    <s v="Texas"/>
    <s v="Houston"/>
    <x v="3"/>
    <n v="37"/>
    <n v="174"/>
    <n v="6438"/>
    <n v="3734.0400000000004"/>
    <n v="0.58000000000000007"/>
    <s v="En ligne"/>
  </r>
  <r>
    <s v="Sports Direct"/>
    <n v="1197831"/>
    <d v="2020-08-04T00:00:00"/>
    <x v="6"/>
    <s v="Sud"/>
    <s v="Texas"/>
    <s v="Houston"/>
    <x v="4"/>
    <n v="41"/>
    <n v="125"/>
    <n v="5125"/>
    <n v="2050"/>
    <n v="0.4"/>
    <s v="En ligne"/>
  </r>
  <r>
    <s v="Sports Direct"/>
    <n v="1197831"/>
    <d v="2020-08-05T00:00:00"/>
    <x v="0"/>
    <s v="Sud"/>
    <s v="Texas"/>
    <s v="Houston"/>
    <x v="5"/>
    <n v="39"/>
    <n v="189"/>
    <n v="7371"/>
    <n v="4422.5999999999995"/>
    <n v="0.6"/>
    <s v="En ligne"/>
  </r>
  <r>
    <s v="Sports Direct"/>
    <n v="1197831"/>
    <d v="2020-08-06T00:00:00"/>
    <x v="1"/>
    <s v="Sud"/>
    <s v="Texas"/>
    <s v="Houston"/>
    <x v="0"/>
    <n v="27"/>
    <n v="234"/>
    <n v="6318"/>
    <n v="3032.64"/>
    <n v="0.48"/>
    <s v="En ligne"/>
  </r>
  <r>
    <s v="Sports Direct"/>
    <n v="1197831"/>
    <d v="2020-08-07T00:00:00"/>
    <x v="2"/>
    <s v="Sud"/>
    <s v="Texas"/>
    <s v="Houston"/>
    <x v="1"/>
    <n v="38"/>
    <n v="225"/>
    <n v="8550"/>
    <n v="3847.4999999999995"/>
    <n v="0.44999999999999996"/>
    <s v="En ligne"/>
  </r>
  <r>
    <s v="Sports Direct"/>
    <n v="1197831"/>
    <d v="2020-08-08T00:00:00"/>
    <x v="3"/>
    <s v="Sud"/>
    <s v="Texas"/>
    <s v="Houston"/>
    <x v="2"/>
    <n v="34"/>
    <n v="203"/>
    <n v="6902"/>
    <n v="3174.9199999999996"/>
    <n v="0.45999999999999996"/>
    <s v="En ligne"/>
  </r>
  <r>
    <s v="Sports Direct"/>
    <n v="1197831"/>
    <d v="2020-08-09T00:00:00"/>
    <x v="4"/>
    <s v="Sud"/>
    <s v="Texas"/>
    <s v="Houston"/>
    <x v="3"/>
    <n v="36"/>
    <n v="163"/>
    <n v="5868"/>
    <n v="3462.1200000000003"/>
    <n v="0.59000000000000008"/>
    <s v="En ligne"/>
  </r>
  <r>
    <s v="Walmart"/>
    <n v="1197831"/>
    <d v="2020-08-10T00:00:00"/>
    <x v="5"/>
    <s v="Sud"/>
    <s v="Texas"/>
    <s v="Houston"/>
    <x v="4"/>
    <n v="42"/>
    <n v="147"/>
    <n v="6174"/>
    <n v="2593.08"/>
    <n v="0.42"/>
    <s v="En ligne"/>
  </r>
  <r>
    <s v="Walmart"/>
    <n v="1197831"/>
    <d v="2020-08-11T00:00:00"/>
    <x v="6"/>
    <s v="Sud"/>
    <s v="Texas"/>
    <s v="Houston"/>
    <x v="5"/>
    <n v="39"/>
    <n v="232"/>
    <n v="9048"/>
    <n v="5519.28"/>
    <n v="0.61"/>
    <s v="En ligne"/>
  </r>
  <r>
    <s v="Walmart"/>
    <n v="1197831"/>
    <d v="2020-08-12T00:00:00"/>
    <x v="0"/>
    <s v="Sud"/>
    <s v="Texas"/>
    <s v="Houston"/>
    <x v="0"/>
    <n v="29"/>
    <n v="268"/>
    <n v="7772"/>
    <n v="3730.56"/>
    <n v="0.48"/>
    <s v="En ligne"/>
  </r>
  <r>
    <s v="Walmart"/>
    <n v="1197831"/>
    <d v="2020-08-13T00:00:00"/>
    <x v="1"/>
    <s v="Sud"/>
    <s v="Texas"/>
    <s v="Houston"/>
    <x v="1"/>
    <n v="38"/>
    <n v="259"/>
    <n v="9842"/>
    <n v="4527.32"/>
    <n v="0.45999999999999996"/>
    <s v="En ligne"/>
  </r>
  <r>
    <s v="Walmart"/>
    <n v="1197831"/>
    <d v="2020-08-14T00:00:00"/>
    <x v="2"/>
    <s v="Sud"/>
    <s v="Texas"/>
    <s v="Houston"/>
    <x v="2"/>
    <n v="33"/>
    <n v="225"/>
    <n v="7425"/>
    <n v="3564"/>
    <n v="0.48"/>
    <s v="En ligne"/>
  </r>
  <r>
    <s v="Walmart"/>
    <n v="1197831"/>
    <d v="2020-08-15T00:00:00"/>
    <x v="3"/>
    <s v="Sud"/>
    <s v="Texas"/>
    <s v="Houston"/>
    <x v="3"/>
    <n v="39"/>
    <n v="189"/>
    <n v="7371"/>
    <n v="4275.18"/>
    <n v="0.58000000000000007"/>
    <s v="En ligne"/>
  </r>
  <r>
    <s v="Walmart"/>
    <n v="1197831"/>
    <d v="2020-08-16T00:00:00"/>
    <x v="4"/>
    <s v="Sud"/>
    <s v="Texas"/>
    <s v="Houston"/>
    <x v="4"/>
    <n v="42"/>
    <n v="168"/>
    <n v="7056"/>
    <n v="2822.4"/>
    <n v="0.4"/>
    <s v="En ligne"/>
  </r>
  <r>
    <s v="Walmart"/>
    <n v="1197831"/>
    <d v="2020-08-17T00:00:00"/>
    <x v="5"/>
    <s v="Sud"/>
    <s v="Texas"/>
    <s v="Houston"/>
    <x v="5"/>
    <n v="37"/>
    <n v="276"/>
    <n v="10212"/>
    <n v="6433.56"/>
    <n v="0.63"/>
    <s v="En ligne"/>
  </r>
  <r>
    <s v="Walmart"/>
    <n v="1197831"/>
    <d v="2020-08-18T00:00:00"/>
    <x v="6"/>
    <s v="Sud"/>
    <s v="Texas"/>
    <s v="Houston"/>
    <x v="0"/>
    <n v="39"/>
    <n v="238"/>
    <n v="9282"/>
    <n v="4362.54"/>
    <n v="0.47"/>
    <s v="En ligne"/>
  </r>
  <r>
    <s v="Walmart"/>
    <n v="1197831"/>
    <d v="2020-08-19T00:00:00"/>
    <x v="0"/>
    <s v="Sud"/>
    <s v="Texas"/>
    <s v="Houston"/>
    <x v="1"/>
    <n v="42"/>
    <n v="238"/>
    <n v="9996"/>
    <n v="4498.2"/>
    <n v="0.44999999999999996"/>
    <s v="En ligne"/>
  </r>
  <r>
    <s v="Walmart"/>
    <n v="1197831"/>
    <d v="2020-08-20T00:00:00"/>
    <x v="1"/>
    <s v="Sud"/>
    <s v="Texas"/>
    <s v="Houston"/>
    <x v="2"/>
    <n v="37"/>
    <n v="232"/>
    <n v="8584"/>
    <n v="4206.16"/>
    <n v="0.49"/>
    <s v="En ligne"/>
  </r>
  <r>
    <s v="Walmart"/>
    <n v="1197831"/>
    <d v="2020-08-21T00:00:00"/>
    <x v="2"/>
    <s v="Sud"/>
    <s v="Texas"/>
    <s v="Houston"/>
    <x v="3"/>
    <n v="38"/>
    <n v="203"/>
    <n v="7714"/>
    <n v="4396.9800000000005"/>
    <n v="0.57000000000000006"/>
    <s v="En ligne"/>
  </r>
  <r>
    <s v="Walmart"/>
    <n v="1197831"/>
    <d v="2020-08-22T00:00:00"/>
    <x v="3"/>
    <s v="Sud"/>
    <s v="Texas"/>
    <s v="Houston"/>
    <x v="4"/>
    <n v="41"/>
    <n v="169"/>
    <n v="6929"/>
    <n v="3118.0499999999997"/>
    <n v="0.44999999999999996"/>
    <s v="En ligne"/>
  </r>
  <r>
    <s v="Walmart"/>
    <n v="1197831"/>
    <d v="2020-08-23T00:00:00"/>
    <x v="4"/>
    <s v="Sud"/>
    <s v="Texas"/>
    <s v="Houston"/>
    <x v="5"/>
    <n v="47"/>
    <n v="250"/>
    <n v="11750"/>
    <n v="7520"/>
    <n v="0.64"/>
    <s v="En ligne"/>
  </r>
  <r>
    <s v="Walmart"/>
    <n v="1197831"/>
    <d v="2020-08-24T00:00:00"/>
    <x v="5"/>
    <s v="Sud"/>
    <s v="Texas"/>
    <s v="Houston"/>
    <x v="0"/>
    <n v="37"/>
    <n v="238"/>
    <n v="8806"/>
    <n v="3962.7"/>
    <n v="0.44999999999999996"/>
    <s v="En ligne"/>
  </r>
  <r>
    <s v="Walmart"/>
    <n v="1197831"/>
    <d v="2020-08-25T00:00:00"/>
    <x v="6"/>
    <s v="Sud"/>
    <s v="Texas"/>
    <s v="Houston"/>
    <x v="1"/>
    <n v="42"/>
    <n v="238"/>
    <n v="9996"/>
    <n v="4598.16"/>
    <n v="0.45999999999999996"/>
    <s v="En ligne"/>
  </r>
  <r>
    <s v="Walmart"/>
    <n v="1197831"/>
    <d v="2020-08-26T00:00:00"/>
    <x v="0"/>
    <s v="Sud"/>
    <s v="Texas"/>
    <s v="Houston"/>
    <x v="2"/>
    <n v="37"/>
    <n v="319"/>
    <n v="11803"/>
    <n v="5311.3499999999995"/>
    <n v="0.44999999999999996"/>
    <s v="En ligne"/>
  </r>
  <r>
    <s v="Walmart"/>
    <n v="1197831"/>
    <d v="2020-08-27T00:00:00"/>
    <x v="1"/>
    <s v="Sud"/>
    <s v="Texas"/>
    <s v="Houston"/>
    <x v="3"/>
    <n v="36"/>
    <n v="210"/>
    <n v="7560"/>
    <n v="4536"/>
    <n v="0.6"/>
    <s v="En ligne"/>
  </r>
  <r>
    <s v="Walmart"/>
    <n v="1197831"/>
    <d v="2020-08-28T00:00:00"/>
    <x v="2"/>
    <s v="Sud"/>
    <s v="Texas"/>
    <s v="Houston"/>
    <x v="4"/>
    <n v="41"/>
    <n v="196"/>
    <n v="8036"/>
    <n v="3214.4"/>
    <n v="0.4"/>
    <s v="En ligne"/>
  </r>
  <r>
    <s v="Walmart"/>
    <n v="1197831"/>
    <d v="2020-08-29T00:00:00"/>
    <x v="3"/>
    <s v="Sud"/>
    <s v="Texas"/>
    <s v="Houston"/>
    <x v="5"/>
    <n v="47"/>
    <n v="293"/>
    <n v="13771"/>
    <n v="8675.73"/>
    <n v="0.63"/>
    <s v="En ligne"/>
  </r>
  <r>
    <s v="Walmart"/>
    <n v="1197831"/>
    <d v="2020-08-30T00:00:00"/>
    <x v="4"/>
    <s v="Sud"/>
    <s v="Texas"/>
    <s v="Houston"/>
    <x v="0"/>
    <n v="37"/>
    <n v="268"/>
    <n v="9916"/>
    <n v="4858.84"/>
    <n v="0.49"/>
    <s v="En ligne"/>
  </r>
  <r>
    <s v="Walmart"/>
    <n v="1197831"/>
    <d v="2020-08-31T00:00:00"/>
    <x v="5"/>
    <s v="Sud"/>
    <s v="Texas"/>
    <s v="Houston"/>
    <x v="1"/>
    <n v="41"/>
    <n v="259"/>
    <n v="10619"/>
    <n v="4778.5499999999993"/>
    <n v="0.44999999999999996"/>
    <s v="En ligne"/>
  </r>
  <r>
    <s v="Walmart"/>
    <n v="1197831"/>
    <d v="2020-09-01T00:00:00"/>
    <x v="6"/>
    <s v="Sud"/>
    <s v="Texas"/>
    <s v="Houston"/>
    <x v="2"/>
    <n v="39"/>
    <n v="297"/>
    <n v="11583"/>
    <n v="5328.1799999999994"/>
    <n v="0.45999999999999996"/>
    <s v="En ligne"/>
  </r>
  <r>
    <s v="Walmart"/>
    <n v="1197831"/>
    <d v="2020-09-02T00:00:00"/>
    <x v="0"/>
    <s v="Sud"/>
    <s v="Texas"/>
    <s v="Houston"/>
    <x v="3"/>
    <n v="38"/>
    <n v="189"/>
    <n v="7182"/>
    <n v="4237.380000000001"/>
    <n v="0.59000000000000008"/>
    <s v="En ligne"/>
  </r>
  <r>
    <s v="Walmart"/>
    <n v="1197831"/>
    <d v="2020-09-03T00:00:00"/>
    <x v="1"/>
    <s v="Sud"/>
    <s v="Texas"/>
    <s v="Houston"/>
    <x v="4"/>
    <n v="41"/>
    <n v="169"/>
    <n v="6929"/>
    <n v="2771.6000000000004"/>
    <n v="0.4"/>
    <s v="En ligne"/>
  </r>
  <r>
    <s v="Walmart"/>
    <n v="1197831"/>
    <d v="2020-09-04T00:00:00"/>
    <x v="2"/>
    <s v="Sud"/>
    <s v="Texas"/>
    <s v="Houston"/>
    <x v="5"/>
    <n v="46"/>
    <n v="225"/>
    <n v="10350"/>
    <n v="6727.5"/>
    <n v="0.65"/>
    <s v="En ligne"/>
  </r>
  <r>
    <s v="Walmart"/>
    <n v="1197831"/>
    <d v="2020-09-05T00:00:00"/>
    <x v="3"/>
    <s v="Sud"/>
    <s v="Texas"/>
    <s v="Houston"/>
    <x v="0"/>
    <n v="44"/>
    <n v="255"/>
    <n v="11220"/>
    <n v="5385.5999999999995"/>
    <n v="0.48"/>
    <s v="En ligne"/>
  </r>
  <r>
    <s v="Walmart"/>
    <n v="1197831"/>
    <d v="2020-09-06T00:00:00"/>
    <x v="4"/>
    <s v="Sud"/>
    <s v="Texas"/>
    <s v="Houston"/>
    <x v="1"/>
    <n v="41"/>
    <n v="213"/>
    <n v="8733"/>
    <n v="4017.18"/>
    <n v="0.45999999999999996"/>
    <s v="En ligne"/>
  </r>
  <r>
    <s v="Walmart"/>
    <n v="1197831"/>
    <d v="2020-09-07T00:00:00"/>
    <x v="5"/>
    <s v="Sud"/>
    <s v="Texas"/>
    <s v="Houston"/>
    <x v="2"/>
    <n v="46"/>
    <n v="234"/>
    <n v="10764"/>
    <n v="5274.36"/>
    <n v="0.49"/>
    <s v="En ligne"/>
  </r>
  <r>
    <s v="Walmart"/>
    <n v="1197831"/>
    <d v="2020-09-08T00:00:00"/>
    <x v="6"/>
    <s v="Sud"/>
    <s v="Texas"/>
    <s v="Houston"/>
    <x v="3"/>
    <n v="47"/>
    <n v="181"/>
    <n v="8507"/>
    <n v="4678.8500000000004"/>
    <n v="0.55000000000000004"/>
    <s v="En ligne"/>
  </r>
  <r>
    <s v="Walmart"/>
    <n v="1197831"/>
    <d v="2020-09-09T00:00:00"/>
    <x v="0"/>
    <s v="Sud"/>
    <s v="Texas"/>
    <s v="Houston"/>
    <x v="4"/>
    <n v="44"/>
    <n v="175"/>
    <n v="7700"/>
    <n v="3311"/>
    <n v="0.43"/>
    <s v="En ligne"/>
  </r>
  <r>
    <s v="Walmart"/>
    <n v="1197831"/>
    <d v="2020-09-10T00:00:00"/>
    <x v="1"/>
    <s v="Sud"/>
    <s v="Texas"/>
    <s v="Houston"/>
    <x v="5"/>
    <n v="50"/>
    <n v="213"/>
    <n v="10650"/>
    <n v="6816"/>
    <n v="0.64"/>
    <s v="En ligne"/>
  </r>
  <r>
    <s v="Walmart"/>
    <n v="1197831"/>
    <d v="2020-09-11T00:00:00"/>
    <x v="2"/>
    <s v="Sud"/>
    <s v="Texas"/>
    <s v="Houston"/>
    <x v="0"/>
    <n v="44"/>
    <n v="240"/>
    <n v="10560"/>
    <n v="5280"/>
    <n v="0.5"/>
    <s v="En ligne"/>
  </r>
  <r>
    <s v="Walmart"/>
    <n v="1197831"/>
    <d v="2020-09-12T00:00:00"/>
    <x v="3"/>
    <s v="Sud"/>
    <s v="Texas"/>
    <s v="Houston"/>
    <x v="1"/>
    <n v="43"/>
    <n v="216"/>
    <n v="9288"/>
    <n v="4365.3599999999997"/>
    <n v="0.47"/>
    <s v="En ligne"/>
  </r>
  <r>
    <s v="Walmart"/>
    <n v="1197831"/>
    <d v="2020-09-13T00:00:00"/>
    <x v="4"/>
    <s v="Sud"/>
    <s v="Texas"/>
    <s v="Houston"/>
    <x v="2"/>
    <n v="48"/>
    <n v="188"/>
    <n v="9024"/>
    <n v="4241.28"/>
    <n v="0.47"/>
    <s v="En ligne"/>
  </r>
  <r>
    <s v="Walmart"/>
    <n v="1197831"/>
    <d v="2020-09-14T00:00:00"/>
    <x v="5"/>
    <s v="Sud"/>
    <s v="Texas"/>
    <s v="Houston"/>
    <x v="3"/>
    <n v="45"/>
    <n v="168"/>
    <n v="7560"/>
    <n v="4384.8"/>
    <n v="0.58000000000000007"/>
    <s v="En ligne"/>
  </r>
  <r>
    <s v="Walmart"/>
    <n v="1197831"/>
    <d v="2020-09-15T00:00:00"/>
    <x v="6"/>
    <s v="Sud"/>
    <s v="Texas"/>
    <s v="Houston"/>
    <x v="4"/>
    <n v="42"/>
    <n v="150"/>
    <n v="6300"/>
    <n v="2583"/>
    <n v="0.41"/>
    <s v="En ligne"/>
  </r>
  <r>
    <s v="Walmart"/>
    <n v="1197831"/>
    <d v="2020-09-16T00:00:00"/>
    <x v="0"/>
    <s v="Sud"/>
    <s v="Texas"/>
    <s v="Houston"/>
    <x v="5"/>
    <n v="53"/>
    <n v="210"/>
    <n v="11130"/>
    <n v="6900.6"/>
    <n v="0.62"/>
    <s v="En ligne"/>
  </r>
  <r>
    <s v="Walmart"/>
    <n v="1197831"/>
    <d v="2020-10-20T00:00:00"/>
    <x v="6"/>
    <s v="Sud"/>
    <s v="Texas"/>
    <s v="Houston"/>
    <x v="0"/>
    <n v="43"/>
    <n v="234"/>
    <n v="10062"/>
    <n v="4930.38"/>
    <n v="0.49"/>
    <s v="En ligne"/>
  </r>
  <r>
    <s v="Walmart"/>
    <n v="1197831"/>
    <d v="2020-10-21T00:00:00"/>
    <x v="0"/>
    <s v="Sud"/>
    <s v="Texas"/>
    <s v="Houston"/>
    <x v="1"/>
    <n v="43"/>
    <n v="243"/>
    <n v="10449"/>
    <n v="5120.01"/>
    <n v="0.49"/>
    <s v="En ligne"/>
  </r>
  <r>
    <s v="Walmart"/>
    <n v="1197831"/>
    <d v="2020-10-22T00:00:00"/>
    <x v="1"/>
    <s v="Sud"/>
    <s v="Texas"/>
    <s v="Houston"/>
    <x v="2"/>
    <n v="47"/>
    <n v="206"/>
    <n v="9682"/>
    <n v="4647.3599999999997"/>
    <n v="0.48"/>
    <s v="En ligne"/>
  </r>
  <r>
    <s v="Walmart"/>
    <n v="1197831"/>
    <d v="2020-10-23T00:00:00"/>
    <x v="2"/>
    <s v="Sud"/>
    <s v="Texas"/>
    <s v="Houston"/>
    <x v="3"/>
    <n v="48"/>
    <n v="203"/>
    <n v="9744"/>
    <n v="5359.2000000000007"/>
    <n v="0.55000000000000004"/>
    <s v="En ligne"/>
  </r>
  <r>
    <s v="Walmart"/>
    <n v="1197831"/>
    <d v="2020-10-24T00:00:00"/>
    <x v="3"/>
    <s v="Sud"/>
    <s v="Texas"/>
    <s v="Houston"/>
    <x v="4"/>
    <n v="42"/>
    <n v="195"/>
    <n v="8190"/>
    <n v="3685.4999999999995"/>
    <n v="0.44999999999999996"/>
    <s v="En ligne"/>
  </r>
  <r>
    <s v="Walmart"/>
    <n v="1197831"/>
    <d v="2020-10-25T00:00:00"/>
    <x v="4"/>
    <s v="Sud"/>
    <s v="Texas"/>
    <s v="Houston"/>
    <x v="5"/>
    <n v="51"/>
    <n v="247"/>
    <n v="12597"/>
    <n v="7810.14"/>
    <n v="0.62"/>
    <s v="En ligne"/>
  </r>
  <r>
    <s v="Walmart"/>
    <n v="1197831"/>
    <d v="2020-10-26T00:00:00"/>
    <x v="5"/>
    <s v="Sud"/>
    <s v="Texas"/>
    <s v="Houston"/>
    <x v="0"/>
    <n v="41"/>
    <n v="238"/>
    <n v="9758"/>
    <n v="4683.84"/>
    <n v="0.48"/>
    <s v="En ligne"/>
  </r>
  <r>
    <s v="Walmart"/>
    <n v="1197831"/>
    <d v="2020-10-27T00:00:00"/>
    <x v="6"/>
    <s v="Sud"/>
    <s v="Texas"/>
    <s v="Houston"/>
    <x v="1"/>
    <n v="44"/>
    <n v="285"/>
    <n v="12540"/>
    <n v="6019.2"/>
    <n v="0.48"/>
    <s v="En ligne"/>
  </r>
  <r>
    <s v="Walmart"/>
    <n v="1197831"/>
    <d v="2020-10-28T00:00:00"/>
    <x v="0"/>
    <s v="Sud"/>
    <s v="Texas"/>
    <s v="Houston"/>
    <x v="2"/>
    <n v="47"/>
    <n v="255"/>
    <n v="11985"/>
    <n v="5872.65"/>
    <n v="0.49"/>
    <s v="En ligne"/>
  </r>
  <r>
    <s v="Walmart"/>
    <n v="1197831"/>
    <d v="2020-10-29T00:00:00"/>
    <x v="1"/>
    <s v="Sud"/>
    <s v="Texas"/>
    <s v="Houston"/>
    <x v="3"/>
    <n v="47"/>
    <n v="182"/>
    <n v="8554"/>
    <n v="4961.3200000000006"/>
    <n v="0.58000000000000007"/>
    <s v="En ligne"/>
  </r>
  <r>
    <s v="Walmart"/>
    <n v="1197831"/>
    <d v="2020-10-30T00:00:00"/>
    <x v="2"/>
    <s v="Sud"/>
    <s v="Texas"/>
    <s v="Houston"/>
    <x v="4"/>
    <n v="42"/>
    <n v="169"/>
    <n v="7098"/>
    <n v="3194.1"/>
    <n v="0.44999999999999996"/>
    <s v="En ligne"/>
  </r>
  <r>
    <s v="Walmart"/>
    <n v="1197831"/>
    <d v="2020-10-31T00:00:00"/>
    <x v="3"/>
    <s v="Sud"/>
    <s v="Texas"/>
    <s v="Houston"/>
    <x v="5"/>
    <n v="53"/>
    <n v="261"/>
    <n v="13833"/>
    <n v="8576.4599999999991"/>
    <n v="0.62"/>
    <s v="En ligne"/>
  </r>
  <r>
    <s v="Ouest Gear"/>
    <n v="1128299"/>
    <d v="2020-11-01T00:00:00"/>
    <x v="4"/>
    <s v="Sud"/>
    <s v="Texas"/>
    <s v="Houston"/>
    <x v="0"/>
    <n v="37"/>
    <n v="209"/>
    <n v="7733"/>
    <n v="3479.8500000000004"/>
    <n v="0.45000000000000007"/>
    <s v="En ligne"/>
  </r>
  <r>
    <s v="Ouest Gear"/>
    <n v="1128299"/>
    <d v="2020-11-02T00:00:00"/>
    <x v="5"/>
    <s v="Sud"/>
    <s v="Texas"/>
    <s v="Houston"/>
    <x v="1"/>
    <n v="49"/>
    <n v="194"/>
    <n v="9506"/>
    <n v="2946.86"/>
    <n v="0.31"/>
    <s v="En ligne"/>
  </r>
  <r>
    <s v="Ouest Gear"/>
    <n v="1128299"/>
    <d v="2020-11-03T00:00:00"/>
    <x v="6"/>
    <s v="Sud"/>
    <s v="Texas"/>
    <s v="Houston"/>
    <x v="2"/>
    <n v="46"/>
    <n v="217"/>
    <n v="9982"/>
    <n v="4491.9000000000005"/>
    <n v="0.45000000000000007"/>
    <s v="En ligne"/>
  </r>
  <r>
    <s v="Ouest Gear"/>
    <n v="1128299"/>
    <d v="2020-11-04T00:00:00"/>
    <x v="0"/>
    <s v="Sud"/>
    <s v="Texas"/>
    <s v="Houston"/>
    <x v="3"/>
    <n v="48"/>
    <n v="175"/>
    <n v="8400"/>
    <n v="3360"/>
    <n v="0.4"/>
    <s v="En ligne"/>
  </r>
  <r>
    <s v="Ouest Gear"/>
    <n v="1128299"/>
    <d v="2020-11-05T00:00:00"/>
    <x v="1"/>
    <s v="Ouest"/>
    <s v="California"/>
    <s v="San Francisco"/>
    <x v="4"/>
    <n v="51"/>
    <n v="161"/>
    <n v="8211"/>
    <n v="5172.93"/>
    <n v="0.63"/>
    <s v="En ligne"/>
  </r>
  <r>
    <s v="Ouest Gear"/>
    <n v="1128299"/>
    <d v="2020-11-06T00:00:00"/>
    <x v="2"/>
    <s v="Ouest"/>
    <s v="California"/>
    <s v="San Francisco"/>
    <x v="5"/>
    <n v="49"/>
    <n v="233"/>
    <n v="11417"/>
    <n v="2854.25"/>
    <n v="0.25"/>
    <s v="En ligne"/>
  </r>
  <r>
    <s v="Ouest Gear"/>
    <n v="1128299"/>
    <d v="2020-11-07T00:00:00"/>
    <x v="3"/>
    <s v="Ouest"/>
    <s v="California"/>
    <s v="San Francisco"/>
    <x v="0"/>
    <n v="37"/>
    <n v="223"/>
    <n v="8251"/>
    <n v="4125.5"/>
    <n v="0.5"/>
    <s v="En ligne"/>
  </r>
  <r>
    <s v="Ouest Gear"/>
    <n v="1128299"/>
    <d v="2020-11-08T00:00:00"/>
    <x v="4"/>
    <s v="Ouest"/>
    <s v="California"/>
    <s v="San Francisco"/>
    <x v="1"/>
    <n v="49"/>
    <n v="210"/>
    <n v="10290"/>
    <n v="3189.9"/>
    <n v="0.31"/>
    <s v="En ligne"/>
  </r>
  <r>
    <s v="Ouest Gear"/>
    <n v="1128299"/>
    <d v="2020-11-09T00:00:00"/>
    <x v="5"/>
    <s v="Ouest"/>
    <s v="California"/>
    <s v="San Francisco"/>
    <x v="2"/>
    <n v="49"/>
    <n v="196"/>
    <n v="9604"/>
    <n v="4705.96"/>
    <n v="0.49000000000000005"/>
    <s v="En ligne"/>
  </r>
  <r>
    <s v="Ouest Gear"/>
    <n v="1128299"/>
    <d v="2020-11-10T00:00:00"/>
    <x v="6"/>
    <s v="Ouest"/>
    <s v="California"/>
    <s v="San Francisco"/>
    <x v="3"/>
    <n v="47"/>
    <n v="150"/>
    <n v="7050"/>
    <n v="2961"/>
    <n v="0.42"/>
    <s v="En ligne"/>
  </r>
  <r>
    <s v="Ouest Gear"/>
    <n v="1128299"/>
    <d v="2020-11-11T00:00:00"/>
    <x v="0"/>
    <s v="Ouest"/>
    <s v="California"/>
    <s v="San Francisco"/>
    <x v="4"/>
    <n v="50"/>
    <n v="140"/>
    <n v="7000"/>
    <n v="4270"/>
    <n v="0.61"/>
    <s v="En ligne"/>
  </r>
  <r>
    <s v="Ouest Gear"/>
    <n v="1128299"/>
    <d v="2020-11-12T00:00:00"/>
    <x v="1"/>
    <s v="Ouest"/>
    <s v="California"/>
    <s v="San Francisco"/>
    <x v="5"/>
    <n v="46"/>
    <n v="182"/>
    <n v="8372"/>
    <n v="2344.1600000000003"/>
    <n v="0.28000000000000003"/>
    <s v="En ligne"/>
  </r>
  <r>
    <s v="Ouest Gear"/>
    <n v="1128299"/>
    <d v="2020-11-13T00:00:00"/>
    <x v="2"/>
    <s v="Ouest"/>
    <s v="California"/>
    <s v="San Francisco"/>
    <x v="0"/>
    <n v="49"/>
    <n v="230"/>
    <n v="11270"/>
    <n v="5071.5000000000009"/>
    <n v="0.45000000000000007"/>
    <s v="En ligne"/>
  </r>
  <r>
    <s v="Ouest Gear"/>
    <n v="1128299"/>
    <d v="2020-11-14T00:00:00"/>
    <x v="3"/>
    <s v="Ouest"/>
    <s v="California"/>
    <s v="San Francisco"/>
    <x v="1"/>
    <n v="58"/>
    <n v="175"/>
    <n v="10150"/>
    <n v="3045.0000000000005"/>
    <n v="0.30000000000000004"/>
    <s v="En ligne"/>
  </r>
  <r>
    <s v="Ouest Gear"/>
    <n v="1128299"/>
    <d v="2020-11-15T00:00:00"/>
    <x v="4"/>
    <s v="Ouest"/>
    <s v="California"/>
    <s v="San Francisco"/>
    <x v="2"/>
    <n v="55"/>
    <n v="203"/>
    <n v="11165"/>
    <n v="5247.55"/>
    <n v="0.47000000000000003"/>
    <s v="En ligne"/>
  </r>
  <r>
    <s v="Ouest Gear"/>
    <n v="1128299"/>
    <d v="2020-12-22T00:00:00"/>
    <x v="6"/>
    <s v="Ouest"/>
    <s v="California"/>
    <s v="San Francisco"/>
    <x v="3"/>
    <n v="58"/>
    <n v="174"/>
    <n v="10092"/>
    <n v="4339.5599999999995"/>
    <n v="0.43"/>
    <s v="En ligne"/>
  </r>
  <r>
    <s v="Ouest Gear"/>
    <n v="1128299"/>
    <d v="2020-12-23T00:00:00"/>
    <x v="0"/>
    <s v="Ouest"/>
    <s v="California"/>
    <s v="San Francisco"/>
    <x v="4"/>
    <n v="62"/>
    <n v="145"/>
    <n v="8990"/>
    <n v="5663.7"/>
    <n v="0.63"/>
    <s v="En ligne"/>
  </r>
  <r>
    <s v="Ouest Gear"/>
    <n v="1128299"/>
    <d v="2020-12-24T00:00:00"/>
    <x v="1"/>
    <s v="Ouest"/>
    <s v="California"/>
    <s v="San Francisco"/>
    <x v="5"/>
    <n v="54"/>
    <n v="210"/>
    <n v="11340"/>
    <n v="3061.8"/>
    <n v="0.27"/>
    <s v="En ligne"/>
  </r>
  <r>
    <s v="Ouest Gear"/>
    <n v="1128299"/>
    <d v="2020-12-25T00:00:00"/>
    <x v="2"/>
    <s v="Ouest"/>
    <s v="California"/>
    <s v="San Francisco"/>
    <x v="0"/>
    <n v="56"/>
    <n v="228"/>
    <n v="12768"/>
    <n v="6000.96"/>
    <n v="0.47000000000000003"/>
    <s v="En ligne"/>
  </r>
  <r>
    <s v="Ouest Gear"/>
    <n v="1128299"/>
    <d v="2020-12-26T00:00:00"/>
    <x v="3"/>
    <s v="Ouest"/>
    <s v="California"/>
    <s v="San Francisco"/>
    <x v="1"/>
    <n v="62"/>
    <n v="203"/>
    <n v="12586"/>
    <n v="3775.8000000000006"/>
    <n v="0.30000000000000004"/>
    <s v="En ligne"/>
  </r>
  <r>
    <s v="Ouest Gear"/>
    <n v="1128299"/>
    <d v="2020-12-27T00:00:00"/>
    <x v="4"/>
    <s v="Ouest"/>
    <s v="California"/>
    <s v="San Francisco"/>
    <x v="2"/>
    <n v="64"/>
    <n v="210"/>
    <n v="13440"/>
    <n v="6720"/>
    <n v="0.5"/>
    <s v="En ligne"/>
  </r>
  <r>
    <s v="Ouest Gear"/>
    <n v="1128299"/>
    <d v="2020-12-28T00:00:00"/>
    <x v="5"/>
    <s v="Ouest"/>
    <s v="California"/>
    <s v="San Francisco"/>
    <x v="3"/>
    <n v="54"/>
    <n v="188"/>
    <n v="10152"/>
    <n v="4162.32"/>
    <n v="0.41"/>
    <s v="En ligne"/>
  </r>
  <r>
    <s v="Ouest Gear"/>
    <n v="1128299"/>
    <d v="2020-12-29T00:00:00"/>
    <x v="6"/>
    <s v="Ouest"/>
    <s v="California"/>
    <s v="San Francisco"/>
    <x v="4"/>
    <n v="59"/>
    <n v="152"/>
    <n v="8968"/>
    <n v="5829.2"/>
    <n v="0.65"/>
    <s v="En ligne"/>
  </r>
  <r>
    <s v="Ouest Gear"/>
    <n v="1128299"/>
    <d v="2020-12-30T00:00:00"/>
    <x v="0"/>
    <s v="Ouest"/>
    <s v="California"/>
    <s v="San Francisco"/>
    <x v="5"/>
    <n v="72"/>
    <n v="203"/>
    <n v="14616"/>
    <n v="3946.32"/>
    <n v="0.27"/>
    <s v="En ligne"/>
  </r>
  <r>
    <s v="Ouest Gear"/>
    <n v="1128299"/>
    <d v="2020-12-31T00:00:00"/>
    <x v="1"/>
    <s v="Ouest"/>
    <s v="California"/>
    <s v="San Francisco"/>
    <x v="0"/>
    <n v="56"/>
    <n v="252"/>
    <n v="14112"/>
    <n v="7056"/>
    <n v="0.5"/>
    <s v="En ligne"/>
  </r>
  <r>
    <s v="Ouest Gear"/>
    <n v="1128299"/>
    <d v="2021-01-01T00:00:00"/>
    <x v="2"/>
    <s v="Ouest"/>
    <s v="California"/>
    <s v="San Francisco"/>
    <x v="1"/>
    <n v="64"/>
    <n v="225"/>
    <n v="14400"/>
    <n v="5184"/>
    <n v="0.36"/>
    <s v="En ligne"/>
  </r>
  <r>
    <s v="Ouest Gear"/>
    <n v="1128299"/>
    <d v="2021-01-02T00:00:00"/>
    <x v="3"/>
    <s v="Ouest"/>
    <s v="California"/>
    <s v="San Francisco"/>
    <x v="2"/>
    <n v="60"/>
    <n v="218"/>
    <n v="13080"/>
    <n v="6670.8"/>
    <n v="0.51"/>
    <s v="En ligne"/>
  </r>
  <r>
    <s v="Ouest Gear"/>
    <n v="1128299"/>
    <d v="2021-01-03T00:00:00"/>
    <x v="4"/>
    <s v="Ouest"/>
    <s v="California"/>
    <s v="San Francisco"/>
    <x v="3"/>
    <n v="56"/>
    <n v="182"/>
    <n v="10192"/>
    <n v="4586.3999999999996"/>
    <n v="0.44999999999999996"/>
    <s v="En ligne"/>
  </r>
  <r>
    <s v="Ouest Gear"/>
    <n v="1128299"/>
    <d v="2021-01-04T00:00:00"/>
    <x v="5"/>
    <s v="Ouest"/>
    <s v="California"/>
    <s v="San Francisco"/>
    <x v="4"/>
    <n v="60"/>
    <n v="154"/>
    <n v="9240"/>
    <n v="6098.4000000000005"/>
    <n v="0.66"/>
    <s v="En ligne"/>
  </r>
  <r>
    <s v="Ouest Gear"/>
    <n v="1128299"/>
    <d v="2021-01-05T00:00:00"/>
    <x v="6"/>
    <s v="Ouest"/>
    <s v="California"/>
    <s v="San Francisco"/>
    <x v="5"/>
    <n v="72"/>
    <n v="189"/>
    <n v="13608"/>
    <n v="4490.6400000000003"/>
    <n v="0.33"/>
    <s v="En ligne"/>
  </r>
  <r>
    <s v="Ouest Gear"/>
    <n v="1128299"/>
    <d v="2021-01-06T00:00:00"/>
    <x v="0"/>
    <s v="Ouest"/>
    <s v="California"/>
    <s v="San Francisco"/>
    <x v="0"/>
    <n v="56"/>
    <n v="273"/>
    <n v="15288"/>
    <n v="7644"/>
    <n v="0.5"/>
    <s v="En ligne"/>
  </r>
  <r>
    <s v="Ouest Gear"/>
    <n v="1128299"/>
    <d v="2021-01-07T00:00:00"/>
    <x v="1"/>
    <s v="Ouest"/>
    <s v="California"/>
    <s v="San Francisco"/>
    <x v="1"/>
    <n v="63"/>
    <n v="248"/>
    <n v="15624"/>
    <n v="5780.88"/>
    <n v="0.37"/>
    <s v="En ligne"/>
  </r>
  <r>
    <s v="Ouest Gear"/>
    <n v="1128299"/>
    <d v="2021-01-08T00:00:00"/>
    <x v="2"/>
    <s v="Ouest"/>
    <s v="California"/>
    <s v="San Francisco"/>
    <x v="2"/>
    <n v="64"/>
    <n v="206"/>
    <n v="13184"/>
    <n v="7251.2000000000007"/>
    <n v="0.55000000000000004"/>
    <s v="En ligne"/>
  </r>
  <r>
    <s v="Ouest Gear"/>
    <n v="1128299"/>
    <d v="2021-01-09T00:00:00"/>
    <x v="3"/>
    <s v="Ouest"/>
    <s v="California"/>
    <s v="San Francisco"/>
    <x v="3"/>
    <n v="59"/>
    <n v="210"/>
    <n v="12390"/>
    <n v="6071.0999999999995"/>
    <n v="0.49"/>
    <s v="En ligne"/>
  </r>
  <r>
    <s v="Ouest Gear"/>
    <n v="1128299"/>
    <d v="2021-01-10T00:00:00"/>
    <x v="4"/>
    <s v="Ouest"/>
    <s v="California"/>
    <s v="San Francisco"/>
    <x v="4"/>
    <n v="62"/>
    <n v="155"/>
    <n v="9610"/>
    <n v="6342.6"/>
    <n v="0.66"/>
    <s v="En ligne"/>
  </r>
  <r>
    <s v="Ouest Gear"/>
    <n v="1128299"/>
    <d v="2021-01-11T00:00:00"/>
    <x v="5"/>
    <s v="Ouest"/>
    <s v="California"/>
    <s v="San Francisco"/>
    <x v="5"/>
    <n v="72"/>
    <n v="219"/>
    <n v="15768"/>
    <n v="5518.7999999999993"/>
    <n v="0.35"/>
    <s v="En ligne"/>
  </r>
  <r>
    <s v="Ouest Gear"/>
    <n v="1128299"/>
    <d v="2021-01-12T00:00:00"/>
    <x v="6"/>
    <s v="Ouest"/>
    <s v="California"/>
    <s v="San Francisco"/>
    <x v="0"/>
    <n v="56"/>
    <n v="277"/>
    <n v="15512"/>
    <n v="6980.4000000000015"/>
    <n v="0.45000000000000007"/>
    <s v="En ligne"/>
  </r>
  <r>
    <s v="Ouest Gear"/>
    <n v="1128299"/>
    <d v="2021-01-13T00:00:00"/>
    <x v="0"/>
    <s v="Ouest"/>
    <s v="California"/>
    <s v="San Francisco"/>
    <x v="1"/>
    <n v="59"/>
    <n v="245"/>
    <n v="14455"/>
    <n v="4914.7000000000007"/>
    <n v="0.34"/>
    <s v="En ligne"/>
  </r>
  <r>
    <s v="Ouest Gear"/>
    <n v="1128299"/>
    <d v="2021-01-14T00:00:00"/>
    <x v="1"/>
    <s v="Ouest"/>
    <s v="California"/>
    <s v="San Francisco"/>
    <x v="2"/>
    <n v="62"/>
    <n v="248"/>
    <n v="15376"/>
    <n v="7072.96"/>
    <n v="0.46"/>
    <s v="En ligne"/>
  </r>
  <r>
    <s v="Ouest Gear"/>
    <n v="1128299"/>
    <d v="2021-01-15T00:00:00"/>
    <x v="2"/>
    <s v="Ouest"/>
    <s v="California"/>
    <s v="San Francisco"/>
    <x v="3"/>
    <n v="55"/>
    <n v="218"/>
    <n v="11990"/>
    <n v="4796"/>
    <n v="0.4"/>
    <s v="En ligne"/>
  </r>
  <r>
    <s v="Ouest Gear"/>
    <n v="1128299"/>
    <d v="2021-01-16T00:00:00"/>
    <x v="3"/>
    <s v="Ouest"/>
    <s v="California"/>
    <s v="San Francisco"/>
    <x v="4"/>
    <n v="64"/>
    <n v="233"/>
    <n v="14912"/>
    <n v="9543.68"/>
    <n v="0.64"/>
    <s v="En ligne"/>
  </r>
  <r>
    <s v="Ouest Gear"/>
    <n v="1128299"/>
    <d v="2021-01-17T00:00:00"/>
    <x v="4"/>
    <s v="Ouest"/>
    <s v="California"/>
    <s v="San Francisco"/>
    <x v="5"/>
    <n v="72"/>
    <n v="233"/>
    <n v="16776"/>
    <n v="4865.0400000000009"/>
    <n v="0.29000000000000004"/>
    <s v="En ligne"/>
  </r>
  <r>
    <s v="Ouest Gear"/>
    <n v="1128299"/>
    <d v="2021-01-18T00:00:00"/>
    <x v="5"/>
    <s v="Ouest"/>
    <s v="California"/>
    <s v="San Francisco"/>
    <x v="0"/>
    <n v="62"/>
    <n v="273"/>
    <n v="16926"/>
    <n v="7785.96"/>
    <n v="0.46"/>
    <s v="En ligne"/>
  </r>
  <r>
    <s v="Ouest Gear"/>
    <n v="1128299"/>
    <d v="2021-01-19T00:00:00"/>
    <x v="6"/>
    <s v="Ouest"/>
    <s v="California"/>
    <s v="San Francisco"/>
    <x v="1"/>
    <n v="66"/>
    <n v="259"/>
    <n v="17094"/>
    <n v="5128.2000000000007"/>
    <n v="0.30000000000000004"/>
    <s v="En ligne"/>
  </r>
  <r>
    <s v="Ouest Gear"/>
    <n v="1128299"/>
    <d v="2021-01-20T00:00:00"/>
    <x v="0"/>
    <s v="Ouest"/>
    <s v="California"/>
    <s v="San Francisco"/>
    <x v="2"/>
    <n v="60"/>
    <n v="200"/>
    <n v="12000"/>
    <n v="5640"/>
    <n v="0.47000000000000003"/>
    <s v="En ligne"/>
  </r>
  <r>
    <s v="Ouest Gear"/>
    <n v="1128299"/>
    <d v="2021-01-21T00:00:00"/>
    <x v="1"/>
    <s v="Ouest"/>
    <s v="California"/>
    <s v="San Francisco"/>
    <x v="3"/>
    <n v="59"/>
    <n v="188"/>
    <n v="11092"/>
    <n v="4547.7199999999993"/>
    <n v="0.41"/>
    <s v="En ligne"/>
  </r>
  <r>
    <s v="Ouest Gear"/>
    <n v="1128299"/>
    <d v="2021-01-22T00:00:00"/>
    <x v="2"/>
    <s v="Ouest"/>
    <s v="California"/>
    <s v="San Francisco"/>
    <x v="4"/>
    <n v="69"/>
    <n v="188"/>
    <n v="12972"/>
    <n v="7912.92"/>
    <n v="0.61"/>
    <s v="En ligne"/>
  </r>
  <r>
    <s v="Ouest Gear"/>
    <n v="1128299"/>
    <d v="2021-01-23T00:00:00"/>
    <x v="3"/>
    <s v="Ouest"/>
    <s v="California"/>
    <s v="San Francisco"/>
    <x v="5"/>
    <n v="76"/>
    <n v="181"/>
    <n v="13756"/>
    <n v="3439"/>
    <n v="0.25"/>
    <s v="En ligne"/>
  </r>
  <r>
    <s v="Ouest Gear"/>
    <n v="1128299"/>
    <d v="2021-01-24T00:00:00"/>
    <x v="4"/>
    <s v="Ouest"/>
    <s v="California"/>
    <s v="San Francisco"/>
    <x v="0"/>
    <n v="51"/>
    <n v="241"/>
    <n v="12291"/>
    <n v="5162.22"/>
    <n v="0.42000000000000004"/>
    <s v="En ligne"/>
  </r>
  <r>
    <s v="Ouest Gear"/>
    <n v="1128299"/>
    <d v="2021-01-25T00:00:00"/>
    <x v="5"/>
    <s v="Ouest"/>
    <s v="California"/>
    <s v="San Francisco"/>
    <x v="1"/>
    <n v="56"/>
    <n v="268"/>
    <n v="15008"/>
    <n v="4202.2400000000007"/>
    <n v="0.28000000000000003"/>
    <s v="En ligne"/>
  </r>
  <r>
    <s v="Ouest Gear"/>
    <n v="1128299"/>
    <d v="2021-01-26T00:00:00"/>
    <x v="6"/>
    <s v="Ouest"/>
    <s v="California"/>
    <s v="San Francisco"/>
    <x v="2"/>
    <n v="52"/>
    <n v="225"/>
    <n v="11700"/>
    <n v="4680"/>
    <n v="0.4"/>
    <s v="En ligne"/>
  </r>
  <r>
    <s v="Ouest Gear"/>
    <n v="1128299"/>
    <d v="2021-01-27T00:00:00"/>
    <x v="0"/>
    <s v="Ouest"/>
    <s v="California"/>
    <s v="San Francisco"/>
    <x v="3"/>
    <n v="53"/>
    <n v="203"/>
    <n v="10759"/>
    <n v="3765.6499999999996"/>
    <n v="0.35"/>
    <s v="En ligne"/>
  </r>
  <r>
    <s v="Ouest Gear"/>
    <n v="1128299"/>
    <d v="2021-01-28T00:00:00"/>
    <x v="1"/>
    <s v="Ouest"/>
    <s v="California"/>
    <s v="San Francisco"/>
    <x v="4"/>
    <n v="63"/>
    <n v="218"/>
    <n v="13734"/>
    <n v="7965.7200000000012"/>
    <n v="0.58000000000000007"/>
    <s v="En ligne"/>
  </r>
  <r>
    <s v="Ouest Gear"/>
    <n v="1128299"/>
    <d v="2021-01-29T00:00:00"/>
    <x v="2"/>
    <s v="Ouest"/>
    <s v="California"/>
    <s v="San Francisco"/>
    <x v="5"/>
    <n v="65"/>
    <n v="217"/>
    <n v="14105"/>
    <n v="3385.2000000000003"/>
    <n v="0.24000000000000002"/>
    <s v="En ligne"/>
  </r>
  <r>
    <s v="Ouest Gear"/>
    <n v="1128299"/>
    <d v="2021-01-30T00:00:00"/>
    <x v="3"/>
    <s v="Ouest"/>
    <s v="California"/>
    <s v="San Francisco"/>
    <x v="0"/>
    <n v="51"/>
    <n v="236"/>
    <n v="12036"/>
    <n v="5416.2000000000007"/>
    <n v="0.45000000000000007"/>
    <s v="En ligne"/>
  </r>
  <r>
    <s v="Ouest Gear"/>
    <n v="1128299"/>
    <d v="2021-01-31T00:00:00"/>
    <x v="4"/>
    <s v="Ouest"/>
    <s v="California"/>
    <s v="San Francisco"/>
    <x v="1"/>
    <n v="59"/>
    <n v="219"/>
    <n v="12921"/>
    <n v="3747.0900000000006"/>
    <n v="0.29000000000000004"/>
    <s v="En ligne"/>
  </r>
  <r>
    <s v="Ouest Gear"/>
    <n v="1128299"/>
    <d v="2021-02-01T00:00:00"/>
    <x v="5"/>
    <s v="Ouest"/>
    <s v="California"/>
    <s v="San Francisco"/>
    <x v="2"/>
    <n v="50"/>
    <n v="182"/>
    <n v="9100"/>
    <n v="3822.0000000000005"/>
    <n v="0.42000000000000004"/>
    <s v="En ligne"/>
  </r>
  <r>
    <s v="Ouest Gear"/>
    <n v="1128299"/>
    <d v="2021-02-02T00:00:00"/>
    <x v="6"/>
    <s v="Ouest"/>
    <s v="California"/>
    <s v="San Francisco"/>
    <x v="3"/>
    <n v="51"/>
    <n v="203"/>
    <n v="10353"/>
    <n v="3727.08"/>
    <n v="0.36"/>
    <s v="En ligne"/>
  </r>
  <r>
    <s v="Ouest Gear"/>
    <n v="1128299"/>
    <d v="2021-02-03T00:00:00"/>
    <x v="0"/>
    <s v="Ouest"/>
    <s v="California"/>
    <s v="San Francisco"/>
    <x v="4"/>
    <n v="59"/>
    <n v="182"/>
    <n v="10738"/>
    <n v="6228.0400000000009"/>
    <n v="0.58000000000000007"/>
    <s v="En ligne"/>
  </r>
  <r>
    <s v="Ouest Gear"/>
    <n v="1128299"/>
    <d v="2021-02-04T00:00:00"/>
    <x v="1"/>
    <s v="Ouest"/>
    <s v="California"/>
    <s v="San Francisco"/>
    <x v="5"/>
    <n v="63"/>
    <n v="196"/>
    <n v="12348"/>
    <n v="2840.04"/>
    <n v="0.23"/>
    <s v="En ligne"/>
  </r>
  <r>
    <s v="Ouest Gear"/>
    <n v="1128299"/>
    <d v="2021-02-05T00:00:00"/>
    <x v="2"/>
    <s v="Ouest"/>
    <s v="California"/>
    <s v="San Francisco"/>
    <x v="0"/>
    <n v="52"/>
    <n v="263"/>
    <n v="13676"/>
    <n v="6017.4400000000005"/>
    <n v="0.44000000000000006"/>
    <s v="En ligne"/>
  </r>
  <r>
    <s v="Ouest Gear"/>
    <n v="1128299"/>
    <d v="2021-02-06T00:00:00"/>
    <x v="3"/>
    <s v="Ouest"/>
    <s v="California"/>
    <s v="San Francisco"/>
    <x v="1"/>
    <n v="58"/>
    <n v="236"/>
    <n v="13688"/>
    <n v="3422"/>
    <n v="0.25"/>
    <s v="En ligne"/>
  </r>
  <r>
    <s v="Ouest Gear"/>
    <n v="1128299"/>
    <d v="2021-02-07T00:00:00"/>
    <x v="4"/>
    <s v="Ouest"/>
    <s v="California"/>
    <s v="San Francisco"/>
    <x v="2"/>
    <n v="50"/>
    <n v="210"/>
    <n v="10500"/>
    <n v="4200"/>
    <n v="0.4"/>
    <s v="En ligne"/>
  </r>
  <r>
    <s v="Ouest Gear"/>
    <n v="1128299"/>
    <d v="2021-02-08T00:00:00"/>
    <x v="5"/>
    <s v="Ouest"/>
    <s v="California"/>
    <s v="San Francisco"/>
    <x v="3"/>
    <n v="53"/>
    <n v="210"/>
    <n v="11130"/>
    <n v="4452"/>
    <n v="0.39999999999999997"/>
    <s v="En ligne"/>
  </r>
  <r>
    <s v="Ouest Gear"/>
    <n v="1128299"/>
    <d v="2021-02-09T00:00:00"/>
    <x v="6"/>
    <s v="Ouest"/>
    <s v="California"/>
    <s v="San Francisco"/>
    <x v="4"/>
    <n v="63"/>
    <n v="163"/>
    <n v="10269"/>
    <n v="5853.3300000000008"/>
    <n v="0.57000000000000006"/>
    <s v="En ligne"/>
  </r>
  <r>
    <s v="Ouest Gear"/>
    <n v="1128299"/>
    <d v="2021-02-10T00:00:00"/>
    <x v="0"/>
    <s v="Ouest"/>
    <s v="California"/>
    <s v="San Francisco"/>
    <x v="5"/>
    <n v="67"/>
    <n v="202"/>
    <n v="13534"/>
    <n v="2842.1400000000003"/>
    <n v="0.21000000000000002"/>
    <s v="En ligne"/>
  </r>
  <r>
    <s v="Ouest Gear"/>
    <n v="1128299"/>
    <d v="2021-02-11T00:00:00"/>
    <x v="1"/>
    <s v="Ouest"/>
    <s v="California"/>
    <s v="San Francisco"/>
    <x v="0"/>
    <n v="51"/>
    <n v="293"/>
    <n v="14943"/>
    <n v="5977.2000000000007"/>
    <n v="0.4"/>
    <s v="En ligne"/>
  </r>
  <r>
    <s v="Ouest Gear"/>
    <n v="1128299"/>
    <d v="2021-02-12T00:00:00"/>
    <x v="2"/>
    <s v="Ouest"/>
    <s v="California"/>
    <s v="San Francisco"/>
    <x v="1"/>
    <n v="58"/>
    <n v="273"/>
    <n v="15834"/>
    <n v="4275.18"/>
    <n v="0.27"/>
    <s v="En ligne"/>
  </r>
  <r>
    <s v="Ouest Gear"/>
    <n v="1128299"/>
    <d v="2021-02-13T00:00:00"/>
    <x v="3"/>
    <s v="Ouest"/>
    <s v="California"/>
    <s v="San Francisco"/>
    <x v="2"/>
    <n v="52"/>
    <n v="233"/>
    <n v="12116"/>
    <n v="4846.4000000000005"/>
    <n v="0.4"/>
    <s v="En ligne"/>
  </r>
  <r>
    <s v="Ouest Gear"/>
    <n v="1128299"/>
    <d v="2021-02-14T00:00:00"/>
    <x v="4"/>
    <s v="Ouest"/>
    <s v="California"/>
    <s v="San Francisco"/>
    <x v="3"/>
    <n v="51"/>
    <n v="194"/>
    <n v="9894"/>
    <n v="3957.5999999999995"/>
    <n v="0.39999999999999997"/>
    <s v="En ligne"/>
  </r>
  <r>
    <s v="Ouest Gear"/>
    <n v="1128299"/>
    <d v="2021-02-15T00:00:00"/>
    <x v="5"/>
    <s v="Ouest"/>
    <s v="California"/>
    <s v="San Francisco"/>
    <x v="4"/>
    <n v="59"/>
    <n v="175"/>
    <n v="10325"/>
    <n v="6195.0000000000009"/>
    <n v="0.60000000000000009"/>
    <s v="En ligne"/>
  </r>
  <r>
    <s v="Ouest Gear"/>
    <n v="1128299"/>
    <d v="2021-02-16T00:00:00"/>
    <x v="6"/>
    <s v="Ouest"/>
    <s v="California"/>
    <s v="San Francisco"/>
    <x v="5"/>
    <n v="67"/>
    <n v="208"/>
    <n v="13936"/>
    <n v="3205.28"/>
    <n v="0.23"/>
    <s v="En ligne"/>
  </r>
  <r>
    <s v="Kohl's"/>
    <n v="1189833"/>
    <d v="2021-02-17T00:00:00"/>
    <x v="0"/>
    <s v="Ouest"/>
    <s v="California"/>
    <s v="San Francisco"/>
    <x v="0"/>
    <n v="32"/>
    <n v="203"/>
    <n v="6496"/>
    <n v="3312.96"/>
    <n v="0.51"/>
    <s v="En ligne"/>
  </r>
  <r>
    <s v="Kohl's"/>
    <n v="1189833"/>
    <d v="2021-02-18T00:00:00"/>
    <x v="1"/>
    <s v="Ouest"/>
    <s v="California"/>
    <s v="San Francisco"/>
    <x v="1"/>
    <n v="41"/>
    <n v="196"/>
    <n v="8036"/>
    <n v="2892.96"/>
    <n v="0.36"/>
    <s v="En ligne"/>
  </r>
  <r>
    <s v="Kohl's"/>
    <n v="1189833"/>
    <d v="2021-03-09T00:00:00"/>
    <x v="6"/>
    <s v="Ouest"/>
    <s v="California"/>
    <s v="San Francisco"/>
    <x v="2"/>
    <n v="41"/>
    <n v="189"/>
    <n v="7749"/>
    <n v="4029.48"/>
    <n v="0.52"/>
    <s v="En ligne"/>
  </r>
  <r>
    <s v="Kohl's"/>
    <n v="1189833"/>
    <d v="2021-03-10T00:00:00"/>
    <x v="0"/>
    <s v="Ouest"/>
    <s v="California"/>
    <s v="San Francisco"/>
    <x v="3"/>
    <n v="41"/>
    <n v="160"/>
    <n v="6560"/>
    <n v="3214.4"/>
    <n v="0.49"/>
    <s v="En ligne"/>
  </r>
  <r>
    <s v="Kohl's"/>
    <n v="1189833"/>
    <d v="2021-03-11T00:00:00"/>
    <x v="1"/>
    <s v="Ouest"/>
    <s v="California"/>
    <s v="Los Angeles"/>
    <x v="4"/>
    <n v="49"/>
    <n v="145"/>
    <n v="7105"/>
    <n v="4689.3"/>
    <n v="0.66"/>
    <s v="En ligne"/>
  </r>
  <r>
    <s v="Kohl's"/>
    <n v="1189833"/>
    <d v="2021-03-12T00:00:00"/>
    <x v="2"/>
    <s v="Ouest"/>
    <s v="California"/>
    <s v="Los Angeles"/>
    <x v="5"/>
    <n v="41"/>
    <n v="182"/>
    <n v="7462"/>
    <n v="2313.2199999999998"/>
    <n v="0.31"/>
    <s v="En ligne"/>
  </r>
  <r>
    <s v="Kohl's"/>
    <n v="1189833"/>
    <d v="2021-03-13T00:00:00"/>
    <x v="3"/>
    <s v="Ouest"/>
    <s v="California"/>
    <s v="Los Angeles"/>
    <x v="0"/>
    <n v="34"/>
    <n v="225"/>
    <n v="7650"/>
    <n v="4054.5"/>
    <n v="0.53"/>
    <s v="En ligne"/>
  </r>
  <r>
    <s v="Kohl's"/>
    <n v="1189833"/>
    <d v="2021-03-14T00:00:00"/>
    <x v="4"/>
    <s v="Ouest"/>
    <s v="California"/>
    <s v="Los Angeles"/>
    <x v="1"/>
    <n v="43"/>
    <n v="195"/>
    <n v="8385"/>
    <n v="3354"/>
    <n v="0.4"/>
    <s v="En ligne"/>
  </r>
  <r>
    <s v="Kohl's"/>
    <n v="1189833"/>
    <d v="2021-03-15T00:00:00"/>
    <x v="5"/>
    <s v="Ouest"/>
    <s v="California"/>
    <s v="Los Angeles"/>
    <x v="2"/>
    <n v="44"/>
    <n v="169"/>
    <n v="7436"/>
    <n v="3718"/>
    <n v="0.5"/>
    <s v="En ligne"/>
  </r>
  <r>
    <s v="Kohl's"/>
    <n v="1189833"/>
    <d v="2021-03-16T00:00:00"/>
    <x v="6"/>
    <s v="Ouest"/>
    <s v="California"/>
    <s v="Los Angeles"/>
    <x v="3"/>
    <n v="41"/>
    <n v="152"/>
    <n v="6232"/>
    <n v="3053.68"/>
    <n v="0.49"/>
    <s v="En ligne"/>
  </r>
  <r>
    <s v="Kohl's"/>
    <n v="1189833"/>
    <d v="2021-03-17T00:00:00"/>
    <x v="0"/>
    <s v="Ouest"/>
    <s v="California"/>
    <s v="Los Angeles"/>
    <x v="4"/>
    <n v="46"/>
    <n v="113"/>
    <n v="5198"/>
    <n v="3534.6400000000003"/>
    <n v="0.68"/>
    <s v="En ligne"/>
  </r>
  <r>
    <s v="Kohl's"/>
    <n v="1189833"/>
    <d v="2021-03-18T00:00:00"/>
    <x v="1"/>
    <s v="Ouest"/>
    <s v="California"/>
    <s v="Los Angeles"/>
    <x v="5"/>
    <n v="41"/>
    <n v="176"/>
    <n v="7216"/>
    <n v="2164.8000000000002"/>
    <n v="0.30000000000000004"/>
    <s v="En ligne"/>
  </r>
  <r>
    <s v="Kohl's"/>
    <n v="1189833"/>
    <d v="2021-03-19T00:00:00"/>
    <x v="2"/>
    <s v="Ouest"/>
    <s v="California"/>
    <s v="Los Angeles"/>
    <x v="0"/>
    <n v="32"/>
    <n v="216"/>
    <n v="6912"/>
    <n v="3456"/>
    <n v="0.5"/>
    <s v="En ligne"/>
  </r>
  <r>
    <s v="Kohl's"/>
    <n v="1189833"/>
    <d v="2021-03-20T00:00:00"/>
    <x v="3"/>
    <s v="Ouest"/>
    <s v="California"/>
    <s v="Los Angeles"/>
    <x v="1"/>
    <n v="41"/>
    <n v="195"/>
    <n v="7995"/>
    <n v="2798.25"/>
    <n v="0.35"/>
    <s v="En ligne"/>
  </r>
  <r>
    <s v="Kohl's"/>
    <n v="1189833"/>
    <d v="2021-03-21T00:00:00"/>
    <x v="4"/>
    <s v="Ouest"/>
    <s v="California"/>
    <s v="Los Angeles"/>
    <x v="2"/>
    <n v="42"/>
    <n v="169"/>
    <n v="7098"/>
    <n v="3903.9"/>
    <n v="0.55000000000000004"/>
    <s v="En ligne"/>
  </r>
  <r>
    <s v="Kohl's"/>
    <n v="1189833"/>
    <d v="2021-03-22T00:00:00"/>
    <x v="5"/>
    <s v="Ouest"/>
    <s v="California"/>
    <s v="Los Angeles"/>
    <x v="3"/>
    <n v="41"/>
    <n v="154"/>
    <n v="6314"/>
    <n v="2841.2999999999997"/>
    <n v="0.44999999999999996"/>
    <s v="En ligne"/>
  </r>
  <r>
    <s v="Kohl's"/>
    <n v="1189833"/>
    <d v="2021-03-23T00:00:00"/>
    <x v="6"/>
    <s v="Ouest"/>
    <s v="California"/>
    <s v="Los Angeles"/>
    <x v="4"/>
    <n v="46"/>
    <n v="106"/>
    <n v="4876"/>
    <n v="3315.6800000000003"/>
    <n v="0.68"/>
    <s v="En ligne"/>
  </r>
  <r>
    <s v="Kohl's"/>
    <n v="1189833"/>
    <d v="2021-04-06T00:00:00"/>
    <x v="6"/>
    <s v="Ouest"/>
    <s v="California"/>
    <s v="Los Angeles"/>
    <x v="5"/>
    <n v="41"/>
    <n v="188"/>
    <n v="7708"/>
    <n v="2697.7999999999997"/>
    <n v="0.35"/>
    <s v="En ligne"/>
  </r>
  <r>
    <s v="Kohl's"/>
    <n v="1189833"/>
    <d v="2021-04-07T00:00:00"/>
    <x v="0"/>
    <s v="Ouest"/>
    <s v="California"/>
    <s v="Los Angeles"/>
    <x v="0"/>
    <n v="43"/>
    <n v="240"/>
    <n v="10320"/>
    <n v="5160"/>
    <n v="0.5"/>
    <s v="En ligne"/>
  </r>
  <r>
    <s v="Kohl's"/>
    <n v="1189833"/>
    <d v="2021-04-08T00:00:00"/>
    <x v="1"/>
    <s v="Ouest"/>
    <s v="California"/>
    <s v="Los Angeles"/>
    <x v="1"/>
    <n v="49"/>
    <n v="156"/>
    <n v="7644"/>
    <n v="2751.8399999999997"/>
    <n v="0.36"/>
    <s v="En ligne"/>
  </r>
  <r>
    <s v="Kohl's"/>
    <n v="1189833"/>
    <d v="2021-04-09T00:00:00"/>
    <x v="2"/>
    <s v="Ouest"/>
    <s v="California"/>
    <s v="Los Angeles"/>
    <x v="2"/>
    <n v="49"/>
    <n v="175"/>
    <n v="8575"/>
    <n v="4716.25"/>
    <n v="0.55000000000000004"/>
    <s v="En ligne"/>
  </r>
  <r>
    <s v="Kohl's"/>
    <n v="1189833"/>
    <d v="2021-04-10T00:00:00"/>
    <x v="3"/>
    <s v="Ouest"/>
    <s v="California"/>
    <s v="Los Angeles"/>
    <x v="3"/>
    <n v="43"/>
    <n v="152"/>
    <n v="6536"/>
    <n v="3202.64"/>
    <n v="0.49"/>
    <s v="En ligne"/>
  </r>
  <r>
    <s v="Kohl's"/>
    <n v="1189833"/>
    <d v="2021-04-11T00:00:00"/>
    <x v="4"/>
    <s v="Ouest"/>
    <s v="California"/>
    <s v="Los Angeles"/>
    <x v="4"/>
    <n v="49"/>
    <n v="119"/>
    <n v="5831"/>
    <n v="3848.46"/>
    <n v="0.66"/>
    <s v="En ligne"/>
  </r>
  <r>
    <s v="Kohl's"/>
    <n v="1189833"/>
    <d v="2021-04-12T00:00:00"/>
    <x v="5"/>
    <s v="Ouest"/>
    <s v="California"/>
    <s v="Los Angeles"/>
    <x v="5"/>
    <n v="62"/>
    <n v="174"/>
    <n v="10788"/>
    <n v="3560.04"/>
    <n v="0.33"/>
    <s v="En ligne"/>
  </r>
  <r>
    <s v="Kohl's"/>
    <n v="1189833"/>
    <d v="2021-04-13T00:00:00"/>
    <x v="6"/>
    <s v="Ouest"/>
    <s v="California"/>
    <s v="Los Angeles"/>
    <x v="0"/>
    <n v="41"/>
    <n v="208"/>
    <n v="8528"/>
    <n v="4434.5600000000004"/>
    <n v="0.52"/>
    <s v="En ligne"/>
  </r>
  <r>
    <s v="Kohl's"/>
    <n v="1189833"/>
    <d v="2021-04-14T00:00:00"/>
    <x v="0"/>
    <s v="Ouest"/>
    <s v="California"/>
    <s v="Los Angeles"/>
    <x v="1"/>
    <n v="47"/>
    <n v="169"/>
    <n v="7943"/>
    <n v="2780.0499999999997"/>
    <n v="0.35"/>
    <s v="En ligne"/>
  </r>
  <r>
    <s v="Kohl's"/>
    <n v="1189833"/>
    <d v="2021-04-15T00:00:00"/>
    <x v="1"/>
    <s v="Ouest"/>
    <s v="California"/>
    <s v="Los Angeles"/>
    <x v="2"/>
    <n v="45"/>
    <n v="163"/>
    <n v="7335"/>
    <n v="3814.2000000000003"/>
    <n v="0.52"/>
    <s v="En ligne"/>
  </r>
  <r>
    <s v="Kohl's"/>
    <n v="1189833"/>
    <d v="2021-04-16T00:00:00"/>
    <x v="2"/>
    <s v="Ouest"/>
    <s v="California"/>
    <s v="Los Angeles"/>
    <x v="3"/>
    <n v="41"/>
    <n v="154"/>
    <n v="6314"/>
    <n v="3030.72"/>
    <n v="0.48"/>
    <s v="En ligne"/>
  </r>
  <r>
    <s v="Kohl's"/>
    <n v="1189833"/>
    <d v="2021-04-17T00:00:00"/>
    <x v="3"/>
    <s v="Ouest"/>
    <s v="California"/>
    <s v="Los Angeles"/>
    <x v="4"/>
    <n v="45"/>
    <n v="131"/>
    <n v="5895"/>
    <n v="3831.75"/>
    <n v="0.65"/>
    <s v="En ligne"/>
  </r>
  <r>
    <s v="Kohl's"/>
    <n v="1189833"/>
    <d v="2021-04-18T00:00:00"/>
    <x v="4"/>
    <s v="Ouest"/>
    <s v="California"/>
    <s v="Los Angeles"/>
    <x v="5"/>
    <n v="64"/>
    <n v="181"/>
    <n v="11584"/>
    <n v="3591.04"/>
    <n v="0.31"/>
    <s v="En ligne"/>
  </r>
  <r>
    <s v="Kohl's"/>
    <n v="1189833"/>
    <d v="2021-04-19T00:00:00"/>
    <x v="5"/>
    <s v="Ouest"/>
    <s v="California"/>
    <s v="Los Angeles"/>
    <x v="0"/>
    <n v="44"/>
    <n v="270"/>
    <n v="11880"/>
    <n v="6534.0000000000009"/>
    <n v="0.55000000000000004"/>
    <s v="En ligne"/>
  </r>
  <r>
    <s v="Kohl's"/>
    <n v="1189833"/>
    <d v="2021-04-20T00:00:00"/>
    <x v="6"/>
    <s v="Ouest"/>
    <s v="California"/>
    <s v="Los Angeles"/>
    <x v="1"/>
    <n v="47"/>
    <n v="225"/>
    <n v="10575"/>
    <n v="3701.2499999999995"/>
    <n v="0.35"/>
    <s v="En ligne"/>
  </r>
  <r>
    <s v="Kohl's"/>
    <n v="1189833"/>
    <d v="2021-04-21T00:00:00"/>
    <x v="0"/>
    <s v="Ouest"/>
    <s v="California"/>
    <s v="Los Angeles"/>
    <x v="2"/>
    <n v="48"/>
    <n v="203"/>
    <n v="9744"/>
    <n v="5359.2000000000007"/>
    <n v="0.55000000000000004"/>
    <s v="En ligne"/>
  </r>
  <r>
    <s v="Kohl's"/>
    <n v="1189833"/>
    <d v="2021-04-22T00:00:00"/>
    <x v="1"/>
    <s v="Ouest"/>
    <s v="California"/>
    <s v="Los Angeles"/>
    <x v="3"/>
    <n v="44"/>
    <n v="175"/>
    <n v="7700"/>
    <n v="3696"/>
    <n v="0.48"/>
    <s v="En ligne"/>
  </r>
  <r>
    <s v="Kohl's"/>
    <n v="1189833"/>
    <d v="2021-04-23T00:00:00"/>
    <x v="2"/>
    <s v="Ouest"/>
    <s v="California"/>
    <s v="Los Angeles"/>
    <x v="4"/>
    <n v="45"/>
    <n v="125"/>
    <n v="5625"/>
    <n v="3881.2500000000005"/>
    <n v="0.69000000000000006"/>
    <s v="En ligne"/>
  </r>
  <r>
    <s v="Kohl's"/>
    <n v="1189833"/>
    <d v="2021-04-24T00:00:00"/>
    <x v="3"/>
    <s v="Ouest"/>
    <s v="California"/>
    <s v="Los Angeles"/>
    <x v="5"/>
    <n v="60"/>
    <n v="200"/>
    <n v="12000"/>
    <n v="3720"/>
    <n v="0.31"/>
    <s v="En ligne"/>
  </r>
  <r>
    <s v="Kohl's"/>
    <n v="1189833"/>
    <d v="2021-04-25T00:00:00"/>
    <x v="4"/>
    <s v="Ouest"/>
    <s v="California"/>
    <s v="Los Angeles"/>
    <x v="0"/>
    <n v="41"/>
    <n v="238"/>
    <n v="9758"/>
    <n v="4976.58"/>
    <n v="0.51"/>
    <s v="En ligne"/>
  </r>
  <r>
    <s v="Kohl's"/>
    <n v="1189833"/>
    <d v="2021-04-26T00:00:00"/>
    <x v="5"/>
    <s v="Ouest"/>
    <s v="California"/>
    <s v="Los Angeles"/>
    <x v="1"/>
    <n v="46"/>
    <n v="216"/>
    <n v="9936"/>
    <n v="3775.68"/>
    <n v="0.38"/>
    <s v="En ligne"/>
  </r>
  <r>
    <s v="Kohl's"/>
    <n v="1189833"/>
    <d v="2021-04-27T00:00:00"/>
    <x v="6"/>
    <s v="Ouest"/>
    <s v="California"/>
    <s v="Los Angeles"/>
    <x v="2"/>
    <n v="47"/>
    <n v="218"/>
    <n v="10246"/>
    <n v="5327.92"/>
    <n v="0.52"/>
    <s v="En ligne"/>
  </r>
  <r>
    <s v="Kohl's"/>
    <n v="1189833"/>
    <d v="2021-04-28T00:00:00"/>
    <x v="0"/>
    <s v="Ouest"/>
    <s v="California"/>
    <s v="Los Angeles"/>
    <x v="3"/>
    <n v="44"/>
    <n v="189"/>
    <n v="8316"/>
    <n v="3991.68"/>
    <n v="0.48"/>
    <s v="En ligne"/>
  </r>
  <r>
    <s v="Kohl's"/>
    <n v="1189833"/>
    <d v="2021-04-29T00:00:00"/>
    <x v="1"/>
    <s v="Ouest"/>
    <s v="California"/>
    <s v="Los Angeles"/>
    <x v="4"/>
    <n v="46"/>
    <n v="189"/>
    <n v="8694"/>
    <n v="5738.04"/>
    <n v="0.66"/>
    <s v="En ligne"/>
  </r>
  <r>
    <s v="Kohl's"/>
    <n v="1189833"/>
    <d v="2021-04-30T00:00:00"/>
    <x v="2"/>
    <s v="Ouest"/>
    <s v="California"/>
    <s v="Los Angeles"/>
    <x v="5"/>
    <n v="59"/>
    <n v="203"/>
    <n v="11977"/>
    <n v="3593.1000000000004"/>
    <n v="0.30000000000000004"/>
    <s v="En ligne"/>
  </r>
  <r>
    <s v="Kohl's"/>
    <n v="1189833"/>
    <d v="2021-05-01T00:00:00"/>
    <x v="3"/>
    <s v="Ouest"/>
    <s v="California"/>
    <s v="Los Angeles"/>
    <x v="0"/>
    <n v="47"/>
    <n v="252"/>
    <n v="11844"/>
    <n v="6158.88"/>
    <n v="0.52"/>
    <s v="En ligne"/>
  </r>
  <r>
    <s v="Kohl's"/>
    <n v="1189833"/>
    <d v="2021-05-02T00:00:00"/>
    <x v="4"/>
    <s v="Ouest"/>
    <s v="California"/>
    <s v="Los Angeles"/>
    <x v="1"/>
    <n v="51"/>
    <n v="221"/>
    <n v="11271"/>
    <n v="4508.4000000000005"/>
    <n v="0.4"/>
    <s v="En ligne"/>
  </r>
  <r>
    <s v="Kohl's"/>
    <n v="1189833"/>
    <d v="2021-05-03T00:00:00"/>
    <x v="5"/>
    <s v="Ouest"/>
    <s v="California"/>
    <s v="Los Angeles"/>
    <x v="2"/>
    <n v="48"/>
    <n v="218"/>
    <n v="10464"/>
    <n v="5336.64"/>
    <n v="0.51"/>
    <s v="En ligne"/>
  </r>
  <r>
    <s v="Kohl's"/>
    <n v="1189833"/>
    <d v="2021-05-04T00:00:00"/>
    <x v="6"/>
    <s v="Ouest"/>
    <s v="California"/>
    <s v="Los Angeles"/>
    <x v="3"/>
    <n v="47"/>
    <n v="169"/>
    <n v="7943"/>
    <n v="3812.64"/>
    <n v="0.48"/>
    <s v="En ligne"/>
  </r>
  <r>
    <s v="Kohl's"/>
    <n v="1189833"/>
    <d v="2021-05-05T00:00:00"/>
    <x v="0"/>
    <s v="Ouest"/>
    <s v="California"/>
    <s v="Los Angeles"/>
    <x v="4"/>
    <n v="58"/>
    <n v="182"/>
    <n v="10556"/>
    <n v="7072.52"/>
    <n v="0.67"/>
    <s v="En ligne"/>
  </r>
  <r>
    <s v="Kohl's"/>
    <n v="1189833"/>
    <d v="2021-05-06T00:00:00"/>
    <x v="1"/>
    <s v="Ouest"/>
    <s v="California"/>
    <s v="Los Angeles"/>
    <x v="5"/>
    <n v="61"/>
    <n v="189"/>
    <n v="11529"/>
    <n v="4035.1499999999996"/>
    <n v="0.35"/>
    <s v="En ligne"/>
  </r>
  <r>
    <s v="Kohl's"/>
    <n v="1189833"/>
    <d v="2021-05-07T00:00:00"/>
    <x v="2"/>
    <s v="Ouest"/>
    <s v="California"/>
    <s v="Los Angeles"/>
    <x v="0"/>
    <n v="47"/>
    <n v="213"/>
    <n v="10011"/>
    <n v="5405.9400000000005"/>
    <n v="0.54"/>
    <s v="En ligne"/>
  </r>
  <r>
    <s v="Kohl's"/>
    <n v="1189833"/>
    <d v="2021-05-08T00:00:00"/>
    <x v="3"/>
    <s v="Ouest"/>
    <s v="California"/>
    <s v="Los Angeles"/>
    <x v="1"/>
    <n v="50"/>
    <n v="247"/>
    <n v="12350"/>
    <n v="4569.5"/>
    <n v="0.37"/>
    <s v="En ligne"/>
  </r>
  <r>
    <s v="Kohl's"/>
    <n v="1189833"/>
    <d v="2021-05-09T00:00:00"/>
    <x v="4"/>
    <s v="Ouest"/>
    <s v="California"/>
    <s v="Los Angeles"/>
    <x v="2"/>
    <n v="46"/>
    <n v="196"/>
    <n v="9016"/>
    <n v="4508"/>
    <n v="0.5"/>
    <s v="En ligne"/>
  </r>
  <r>
    <s v="Kohl's"/>
    <n v="1189833"/>
    <d v="2021-05-10T00:00:00"/>
    <x v="5"/>
    <s v="Ouest"/>
    <s v="California"/>
    <s v="Los Angeles"/>
    <x v="3"/>
    <n v="46"/>
    <n v="176"/>
    <n v="8096"/>
    <n v="4048"/>
    <n v="0.5"/>
    <s v="En ligne"/>
  </r>
  <r>
    <s v="Kohl's"/>
    <n v="1189833"/>
    <d v="2021-05-11T00:00:00"/>
    <x v="6"/>
    <s v="Ouest"/>
    <s v="California"/>
    <s v="Los Angeles"/>
    <x v="4"/>
    <n v="58"/>
    <n v="163"/>
    <n v="9454"/>
    <n v="6334.18"/>
    <n v="0.67"/>
    <s v="En ligne"/>
  </r>
  <r>
    <s v="Kohl's"/>
    <n v="1189833"/>
    <d v="2021-05-12T00:00:00"/>
    <x v="0"/>
    <s v="Ouest"/>
    <s v="California"/>
    <s v="Los Angeles"/>
    <x v="5"/>
    <n v="59"/>
    <n v="189"/>
    <n v="11151"/>
    <n v="3456.81"/>
    <n v="0.31"/>
    <s v="En ligne"/>
  </r>
  <r>
    <s v="Kohl's"/>
    <n v="1189833"/>
    <d v="2021-05-13T00:00:00"/>
    <x v="1"/>
    <s v="Ouest"/>
    <s v="California"/>
    <s v="Los Angeles"/>
    <x v="0"/>
    <n v="49"/>
    <n v="224"/>
    <n v="10976"/>
    <n v="5488"/>
    <n v="0.5"/>
    <s v="En ligne"/>
  </r>
  <r>
    <s v="Kohl's"/>
    <n v="1189833"/>
    <d v="2021-05-14T00:00:00"/>
    <x v="2"/>
    <s v="Ouest"/>
    <s v="California"/>
    <s v="Los Angeles"/>
    <x v="1"/>
    <n v="51"/>
    <n v="232"/>
    <n v="11832"/>
    <n v="4259.5199999999995"/>
    <n v="0.36"/>
    <s v="En ligne"/>
  </r>
  <r>
    <s v="Kohl's"/>
    <n v="1189833"/>
    <d v="2021-05-15T00:00:00"/>
    <x v="3"/>
    <s v="Ouest"/>
    <s v="California"/>
    <s v="Los Angeles"/>
    <x v="2"/>
    <n v="49"/>
    <n v="176"/>
    <n v="8624"/>
    <n v="4398.24"/>
    <n v="0.51"/>
    <s v="En ligne"/>
  </r>
  <r>
    <s v="Kohl's"/>
    <n v="1189833"/>
    <d v="2021-05-16T00:00:00"/>
    <x v="4"/>
    <s v="Ouest"/>
    <s v="California"/>
    <s v="Los Angeles"/>
    <x v="3"/>
    <n v="48"/>
    <n v="175"/>
    <n v="8400"/>
    <n v="3779.9999999999995"/>
    <n v="0.44999999999999996"/>
    <s v="En ligne"/>
  </r>
  <r>
    <s v="Kohl's"/>
    <n v="1189833"/>
    <d v="2021-05-17T00:00:00"/>
    <x v="5"/>
    <s v="Ouest"/>
    <s v="California"/>
    <s v="Los Angeles"/>
    <x v="4"/>
    <n v="56"/>
    <n v="174"/>
    <n v="9744"/>
    <n v="6625.92"/>
    <n v="0.68"/>
    <s v="En ligne"/>
  </r>
  <r>
    <s v="Kohl's"/>
    <n v="1189833"/>
    <d v="2021-05-18T00:00:00"/>
    <x v="6"/>
    <s v="Ouest"/>
    <s v="California"/>
    <s v="Los Angeles"/>
    <x v="5"/>
    <n v="62"/>
    <n v="176"/>
    <n v="10912"/>
    <n v="3819.2"/>
    <n v="0.35"/>
    <s v="En ligne"/>
  </r>
  <r>
    <s v="Kohl's"/>
    <n v="1189833"/>
    <d v="2021-05-19T00:00:00"/>
    <x v="0"/>
    <s v="Ouest"/>
    <s v="California"/>
    <s v="Los Angeles"/>
    <x v="0"/>
    <n v="49"/>
    <n v="231"/>
    <n v="11319"/>
    <n v="5659.5"/>
    <n v="0.5"/>
    <s v="En ligne"/>
  </r>
  <r>
    <s v="Kohl's"/>
    <n v="1189833"/>
    <d v="2021-05-20T00:00:00"/>
    <x v="1"/>
    <s v="Ouest"/>
    <s v="California"/>
    <s v="Los Angeles"/>
    <x v="1"/>
    <n v="54"/>
    <n v="215"/>
    <n v="11610"/>
    <n v="4411.8"/>
    <n v="0.38"/>
    <s v="En ligne"/>
  </r>
  <r>
    <s v="Kohl's"/>
    <n v="1189833"/>
    <d v="2021-05-21T00:00:00"/>
    <x v="2"/>
    <s v="Ouest"/>
    <s v="California"/>
    <s v="Los Angeles"/>
    <x v="2"/>
    <n v="47"/>
    <n v="169"/>
    <n v="7943"/>
    <n v="3971.5"/>
    <n v="0.5"/>
    <s v="En ligne"/>
  </r>
  <r>
    <s v="Kohl's"/>
    <n v="1189833"/>
    <d v="2021-05-22T00:00:00"/>
    <x v="3"/>
    <s v="Ouest"/>
    <s v="California"/>
    <s v="Los Angeles"/>
    <x v="3"/>
    <n v="47"/>
    <n v="176"/>
    <n v="8272"/>
    <n v="3722.3999999999996"/>
    <n v="0.44999999999999996"/>
    <s v="En ligne"/>
  </r>
  <r>
    <s v="Kohl's"/>
    <n v="1189833"/>
    <d v="2021-05-23T00:00:00"/>
    <x v="4"/>
    <s v="Ouest"/>
    <s v="California"/>
    <s v="Los Angeles"/>
    <x v="4"/>
    <n v="55"/>
    <n v="174"/>
    <n v="9570"/>
    <n v="6603.3"/>
    <n v="0.69000000000000006"/>
    <s v="En ligne"/>
  </r>
  <r>
    <s v="Kohl's"/>
    <n v="1189833"/>
    <d v="2021-05-24T00:00:00"/>
    <x v="5"/>
    <s v="Ouest"/>
    <s v="California"/>
    <s v="Los Angeles"/>
    <x v="5"/>
    <n v="59"/>
    <n v="189"/>
    <n v="11151"/>
    <n v="3791.34"/>
    <n v="0.34"/>
    <s v="En ligne"/>
  </r>
  <r>
    <s v="Kohl's"/>
    <n v="1189833"/>
    <d v="2021-05-25T00:00:00"/>
    <x v="6"/>
    <s v="Ouest"/>
    <s v="California"/>
    <s v="Los Angeles"/>
    <x v="0"/>
    <n v="49"/>
    <n v="225"/>
    <n v="11025"/>
    <n v="5622.75"/>
    <n v="0.51"/>
    <s v="En ligne"/>
  </r>
  <r>
    <s v="Kohl's"/>
    <n v="1189833"/>
    <d v="2021-05-26T00:00:00"/>
    <x v="0"/>
    <s v="Ouest"/>
    <s v="California"/>
    <s v="Los Angeles"/>
    <x v="1"/>
    <n v="50"/>
    <n v="243"/>
    <n v="12150"/>
    <n v="4617"/>
    <n v="0.38"/>
    <s v="En ligne"/>
  </r>
  <r>
    <s v="Kohl's"/>
    <n v="1189833"/>
    <d v="2021-05-27T00:00:00"/>
    <x v="1"/>
    <s v="Ouest"/>
    <s v="California"/>
    <s v="Los Angeles"/>
    <x v="2"/>
    <n v="46"/>
    <n v="182"/>
    <n v="8372"/>
    <n v="4520.88"/>
    <n v="0.54"/>
    <s v="En ligne"/>
  </r>
  <r>
    <s v="Kohl's"/>
    <n v="1189833"/>
    <d v="2021-05-28T00:00:00"/>
    <x v="2"/>
    <s v="Ouest"/>
    <s v="California"/>
    <s v="Los Angeles"/>
    <x v="3"/>
    <n v="49"/>
    <n v="210"/>
    <n v="10290"/>
    <n v="5145"/>
    <n v="0.5"/>
    <s v="En ligne"/>
  </r>
  <r>
    <s v="Kohl's"/>
    <n v="1189833"/>
    <d v="2021-05-29T00:00:00"/>
    <x v="3"/>
    <s v="Ouest"/>
    <s v="California"/>
    <s v="Los Angeles"/>
    <x v="4"/>
    <n v="55"/>
    <n v="156"/>
    <n v="8580"/>
    <n v="5577"/>
    <n v="0.65"/>
    <s v="En ligne"/>
  </r>
  <r>
    <s v="Kohl's"/>
    <n v="1189833"/>
    <d v="2021-05-30T00:00:00"/>
    <x v="4"/>
    <s v="Ouest"/>
    <s v="California"/>
    <s v="Los Angeles"/>
    <x v="5"/>
    <n v="59"/>
    <n v="196"/>
    <n v="11564"/>
    <n v="4047.3999999999996"/>
    <n v="0.35"/>
    <s v="En ligne"/>
  </r>
  <r>
    <s v="Foot Locker"/>
    <n v="1185732"/>
    <d v="2021-05-31T00:00:00"/>
    <x v="5"/>
    <s v="Ouest"/>
    <s v="California"/>
    <s v="Los Angeles"/>
    <x v="0"/>
    <n v="44"/>
    <n v="124"/>
    <n v="5456"/>
    <n v="2837.12"/>
    <n v="0.52"/>
    <s v="En ligne"/>
  </r>
  <r>
    <s v="Foot Locker"/>
    <n v="1185732"/>
    <d v="2021-06-01T00:00:00"/>
    <x v="6"/>
    <s v="Ouest"/>
    <s v="California"/>
    <s v="Los Angeles"/>
    <x v="1"/>
    <n v="41"/>
    <n v="77"/>
    <n v="3157"/>
    <n v="1452.2199999999998"/>
    <n v="0.45999999999999996"/>
    <s v="En ligne"/>
  </r>
  <r>
    <s v="Foot Locker"/>
    <n v="1185732"/>
    <d v="2021-06-02T00:00:00"/>
    <x v="0"/>
    <s v="Ouest"/>
    <s v="California"/>
    <s v="Los Angeles"/>
    <x v="2"/>
    <n v="32"/>
    <n v="83"/>
    <n v="2656"/>
    <n v="1248.32"/>
    <n v="0.47"/>
    <s v="En ligne"/>
  </r>
  <r>
    <s v="Foot Locker"/>
    <n v="1185732"/>
    <d v="2021-06-03T00:00:00"/>
    <x v="1"/>
    <s v="Ouest"/>
    <s v="California"/>
    <s v="Los Angeles"/>
    <x v="3"/>
    <n v="37"/>
    <n v="34"/>
    <n v="1258"/>
    <n v="654.16"/>
    <n v="0.52"/>
    <s v="En ligne"/>
  </r>
  <r>
    <s v="Foot Locker"/>
    <n v="1185732"/>
    <d v="2021-06-04T00:00:00"/>
    <x v="2"/>
    <s v="Milieu ouest"/>
    <s v="Illinois"/>
    <s v="Chicago"/>
    <x v="4"/>
    <n v="53"/>
    <n v="47"/>
    <n v="2491"/>
    <n v="1220.5899999999999"/>
    <n v="0.49"/>
    <s v="En ligne"/>
  </r>
  <r>
    <s v="Foot Locker"/>
    <n v="1185732"/>
    <d v="2021-06-05T00:00:00"/>
    <x v="3"/>
    <s v="Milieu ouest"/>
    <s v="Illinois"/>
    <s v="Chicago"/>
    <x v="5"/>
    <n v="41"/>
    <n v="69"/>
    <n v="2829"/>
    <n v="1697.3999999999999"/>
    <n v="0.6"/>
    <s v="En ligne"/>
  </r>
  <r>
    <s v="Foot Locker"/>
    <n v="1185732"/>
    <d v="2021-06-06T00:00:00"/>
    <x v="4"/>
    <s v="Milieu ouest"/>
    <s v="Illinois"/>
    <s v="Chicago"/>
    <x v="0"/>
    <n v="44"/>
    <n v="158"/>
    <n v="6952"/>
    <n v="3545.52"/>
    <n v="0.51"/>
    <s v="En ligne"/>
  </r>
  <r>
    <s v="Foot Locker"/>
    <n v="1185732"/>
    <d v="2021-06-07T00:00:00"/>
    <x v="5"/>
    <s v="Milieu ouest"/>
    <s v="Illinois"/>
    <s v="Chicago"/>
    <x v="1"/>
    <n v="43"/>
    <n v="51"/>
    <n v="2193"/>
    <n v="1030.71"/>
    <n v="0.47"/>
    <s v="En ligne"/>
  </r>
  <r>
    <s v="Foot Locker"/>
    <n v="1185732"/>
    <d v="2021-06-08T00:00:00"/>
    <x v="6"/>
    <s v="Milieu ouest"/>
    <s v="Illinois"/>
    <s v="Chicago"/>
    <x v="2"/>
    <n v="32"/>
    <n v="61"/>
    <n v="1952"/>
    <n v="897.92"/>
    <n v="0.45999999999999996"/>
    <s v="En ligne"/>
  </r>
  <r>
    <s v="Foot Locker"/>
    <n v="1185732"/>
    <d v="2021-06-09T00:00:00"/>
    <x v="0"/>
    <s v="Milieu ouest"/>
    <s v="Illinois"/>
    <s v="Chicago"/>
    <x v="3"/>
    <n v="39"/>
    <n v="28"/>
    <n v="1092"/>
    <n v="578.76"/>
    <n v="0.53"/>
    <s v="En ligne"/>
  </r>
  <r>
    <s v="Foot Locker"/>
    <n v="1185732"/>
    <d v="2021-06-10T00:00:00"/>
    <x v="1"/>
    <s v="Milieu ouest"/>
    <s v="Illinois"/>
    <s v="Chicago"/>
    <x v="4"/>
    <n v="50"/>
    <n v="44"/>
    <n v="2200"/>
    <n v="1034"/>
    <n v="0.47"/>
    <s v="En ligne"/>
  </r>
  <r>
    <s v="Foot Locker"/>
    <n v="1185732"/>
    <d v="2021-06-11T00:00:00"/>
    <x v="2"/>
    <s v="Milieu ouest"/>
    <s v="Illinois"/>
    <s v="Chicago"/>
    <x v="5"/>
    <n v="43"/>
    <n v="77"/>
    <n v="3311"/>
    <n v="2152.15"/>
    <n v="0.65"/>
    <s v="En ligne"/>
  </r>
  <r>
    <s v="Foot Locker"/>
    <n v="1185732"/>
    <d v="2021-06-12T00:00:00"/>
    <x v="3"/>
    <s v="Milieu ouest"/>
    <s v="Illinois"/>
    <s v="Chicago"/>
    <x v="0"/>
    <n v="47"/>
    <n v="144"/>
    <n v="6768"/>
    <n v="3722.4"/>
    <n v="0.55000000000000004"/>
    <s v="En ligne"/>
  </r>
  <r>
    <s v="Foot Locker"/>
    <n v="1185732"/>
    <d v="2021-06-13T00:00:00"/>
    <x v="4"/>
    <s v="Milieu ouest"/>
    <s v="Illinois"/>
    <s v="Chicago"/>
    <x v="1"/>
    <n v="46"/>
    <n v="60"/>
    <n v="2760"/>
    <n v="1324.8"/>
    <n v="0.48"/>
    <s v="En ligne"/>
  </r>
  <r>
    <s v="Foot Locker"/>
    <n v="1185732"/>
    <d v="2021-06-14T00:00:00"/>
    <x v="5"/>
    <s v="Milieu ouest"/>
    <s v="Illinois"/>
    <s v="Chicago"/>
    <x v="2"/>
    <n v="37"/>
    <n v="68"/>
    <n v="2516"/>
    <n v="1132.1999999999998"/>
    <n v="0.44999999999999996"/>
    <s v="En ligne"/>
  </r>
  <r>
    <s v="Foot Locker"/>
    <n v="1185732"/>
    <d v="2021-06-15T00:00:00"/>
    <x v="6"/>
    <s v="Milieu ouest"/>
    <s v="Illinois"/>
    <s v="Chicago"/>
    <x v="3"/>
    <n v="41"/>
    <n v="19"/>
    <n v="779"/>
    <n v="412.87"/>
    <n v="0.53"/>
    <s v="En ligne"/>
  </r>
  <r>
    <s v="Foot Locker"/>
    <n v="1185732"/>
    <d v="2021-06-16T00:00:00"/>
    <x v="0"/>
    <s v="Milieu ouest"/>
    <s v="Illinois"/>
    <s v="Chicago"/>
    <x v="4"/>
    <n v="56"/>
    <n v="38"/>
    <n v="2128"/>
    <n v="1000.16"/>
    <n v="0.47"/>
    <s v="En ligne"/>
  </r>
  <r>
    <s v="Foot Locker"/>
    <n v="1185732"/>
    <d v="2021-06-17T00:00:00"/>
    <x v="1"/>
    <s v="Milieu ouest"/>
    <s v="Illinois"/>
    <s v="Chicago"/>
    <x v="5"/>
    <n v="45"/>
    <n v="63"/>
    <n v="2835"/>
    <n v="1786.05"/>
    <n v="0.63"/>
    <s v="En ligne"/>
  </r>
  <r>
    <s v="Foot Locker"/>
    <n v="1185732"/>
    <d v="2021-06-18T00:00:00"/>
    <x v="2"/>
    <s v="Milieu ouest"/>
    <s v="Illinois"/>
    <s v="Chicago"/>
    <x v="0"/>
    <n v="48"/>
    <n v="122"/>
    <n v="5856"/>
    <n v="3045.12"/>
    <n v="0.52"/>
    <s v="En ligne"/>
  </r>
  <r>
    <s v="Foot Locker"/>
    <n v="1185732"/>
    <d v="2021-06-19T00:00:00"/>
    <x v="3"/>
    <s v="Milieu ouest"/>
    <s v="Illinois"/>
    <s v="Chicago"/>
    <x v="1"/>
    <n v="48"/>
    <n v="44"/>
    <n v="2112"/>
    <n v="971.52"/>
    <n v="0.45999999999999996"/>
    <s v="En ligne"/>
  </r>
  <r>
    <s v="Foot Locker"/>
    <n v="1185732"/>
    <d v="2021-06-20T00:00:00"/>
    <x v="4"/>
    <s v="Milieu ouest"/>
    <s v="Illinois"/>
    <s v="Chicago"/>
    <x v="2"/>
    <n v="36"/>
    <n v="42"/>
    <n v="1512"/>
    <n v="725.76"/>
    <n v="0.48"/>
    <s v="En ligne"/>
  </r>
  <r>
    <s v="Foot Locker"/>
    <n v="1185732"/>
    <d v="2021-06-21T00:00:00"/>
    <x v="5"/>
    <s v="Milieu ouest"/>
    <s v="Illinois"/>
    <s v="Chicago"/>
    <x v="3"/>
    <n v="44"/>
    <n v="20"/>
    <n v="880"/>
    <n v="440"/>
    <n v="0.5"/>
    <s v="En ligne"/>
  </r>
  <r>
    <s v="Foot Locker"/>
    <n v="1185732"/>
    <d v="2021-06-22T00:00:00"/>
    <x v="6"/>
    <s v="Milieu ouest"/>
    <s v="Illinois"/>
    <s v="Chicago"/>
    <x v="4"/>
    <n v="54"/>
    <n v="28"/>
    <n v="1512"/>
    <n v="710.64"/>
    <n v="0.47"/>
    <s v="En ligne"/>
  </r>
  <r>
    <s v="Foot Locker"/>
    <n v="1185732"/>
    <d v="2021-06-23T00:00:00"/>
    <x v="0"/>
    <s v="Milieu ouest"/>
    <s v="Illinois"/>
    <s v="Chicago"/>
    <x v="5"/>
    <n v="49"/>
    <n v="65"/>
    <n v="3185"/>
    <n v="1911"/>
    <n v="0.6"/>
    <s v="En ligne"/>
  </r>
  <r>
    <s v="Foot Locker"/>
    <n v="1185732"/>
    <d v="2021-06-24T00:00:00"/>
    <x v="1"/>
    <s v="Milieu ouest"/>
    <s v="Illinois"/>
    <s v="Chicago"/>
    <x v="0"/>
    <n v="58"/>
    <n v="134"/>
    <n v="7772"/>
    <n v="4196.88"/>
    <n v="0.54"/>
    <s v="En ligne"/>
  </r>
  <r>
    <s v="Foot Locker"/>
    <n v="1185732"/>
    <d v="2021-06-25T00:00:00"/>
    <x v="2"/>
    <s v="Milieu ouest"/>
    <s v="Illinois"/>
    <s v="Chicago"/>
    <x v="1"/>
    <n v="53"/>
    <n v="54"/>
    <n v="2862"/>
    <n v="1287.8999999999999"/>
    <n v="0.44999999999999996"/>
    <s v="En ligne"/>
  </r>
  <r>
    <s v="Foot Locker"/>
    <n v="1185732"/>
    <d v="2021-06-26T00:00:00"/>
    <x v="3"/>
    <s v="Milieu ouest"/>
    <s v="Illinois"/>
    <s v="Chicago"/>
    <x v="2"/>
    <n v="49"/>
    <n v="44"/>
    <n v="2156"/>
    <n v="991.75999999999988"/>
    <n v="0.45999999999999996"/>
    <s v="En ligne"/>
  </r>
  <r>
    <s v="Foot Locker"/>
    <n v="1185732"/>
    <d v="2021-06-27T00:00:00"/>
    <x v="4"/>
    <s v="Milieu ouest"/>
    <s v="Illinois"/>
    <s v="Chicago"/>
    <x v="3"/>
    <n v="48"/>
    <n v="28"/>
    <n v="1344"/>
    <n v="712.32"/>
    <n v="0.53"/>
    <s v="En ligne"/>
  </r>
  <r>
    <s v="Foot Locker"/>
    <n v="1185732"/>
    <d v="2021-06-28T00:00:00"/>
    <x v="5"/>
    <s v="Milieu ouest"/>
    <s v="Illinois"/>
    <s v="Chicago"/>
    <x v="4"/>
    <n v="59"/>
    <n v="35"/>
    <n v="2065"/>
    <n v="949.9"/>
    <n v="0.45999999999999996"/>
    <s v="En ligne"/>
  </r>
  <r>
    <s v="Foot Locker"/>
    <n v="1185732"/>
    <d v="2021-06-29T00:00:00"/>
    <x v="6"/>
    <s v="Milieu ouest"/>
    <s v="Illinois"/>
    <s v="Chicago"/>
    <x v="5"/>
    <n v="64"/>
    <n v="63"/>
    <n v="4032"/>
    <n v="2419.1999999999998"/>
    <n v="0.6"/>
    <s v="En ligne"/>
  </r>
  <r>
    <s v="Foot Locker"/>
    <n v="1185732"/>
    <d v="2021-06-30T00:00:00"/>
    <x v="0"/>
    <s v="Milieu ouest"/>
    <s v="Illinois"/>
    <s v="Chicago"/>
    <x v="0"/>
    <n v="46"/>
    <n v="135"/>
    <n v="6210"/>
    <n v="3415.5000000000005"/>
    <n v="0.55000000000000004"/>
    <s v="En ligne"/>
  </r>
  <r>
    <s v="Foot Locker"/>
    <n v="1185732"/>
    <d v="2021-07-01T00:00:00"/>
    <x v="1"/>
    <s v="Milieu ouest"/>
    <s v="Illinois"/>
    <s v="Chicago"/>
    <x v="1"/>
    <n v="43"/>
    <n v="63"/>
    <n v="2709"/>
    <n v="1219.05"/>
    <n v="0.44999999999999996"/>
    <s v="En ligne"/>
  </r>
  <r>
    <s v="Foot Locker"/>
    <n v="1185732"/>
    <d v="2021-07-02T00:00:00"/>
    <x v="2"/>
    <s v="Milieu ouest"/>
    <s v="Illinois"/>
    <s v="Chicago"/>
    <x v="2"/>
    <n v="39"/>
    <n v="54"/>
    <n v="2106"/>
    <n v="947.69999999999993"/>
    <n v="0.44999999999999996"/>
    <s v="En ligne"/>
  </r>
  <r>
    <s v="Foot Locker"/>
    <n v="1185732"/>
    <d v="2021-07-03T00:00:00"/>
    <x v="3"/>
    <s v="Milieu ouest"/>
    <s v="Illinois"/>
    <s v="Chicago"/>
    <x v="3"/>
    <n v="38"/>
    <n v="47"/>
    <n v="1786"/>
    <n v="946.58"/>
    <n v="0.53"/>
    <s v="En ligne"/>
  </r>
  <r>
    <s v="Foot Locker"/>
    <n v="1185732"/>
    <d v="2021-07-04T00:00:00"/>
    <x v="4"/>
    <s v="Milieu ouest"/>
    <s v="Illinois"/>
    <s v="Chicago"/>
    <x v="4"/>
    <n v="46"/>
    <n v="51"/>
    <n v="2346"/>
    <n v="1173"/>
    <n v="0.5"/>
    <s v="En ligne"/>
  </r>
  <r>
    <s v="Foot Locker"/>
    <n v="1185732"/>
    <d v="2021-07-05T00:00:00"/>
    <x v="5"/>
    <s v="Milieu ouest"/>
    <s v="Illinois"/>
    <s v="Chicago"/>
    <x v="5"/>
    <n v="51"/>
    <n v="105"/>
    <n v="5355"/>
    <n v="3373.65"/>
    <n v="0.63"/>
    <s v="En ligne"/>
  </r>
  <r>
    <s v="Foot Locker"/>
    <n v="1185732"/>
    <d v="2021-07-06T00:00:00"/>
    <x v="6"/>
    <s v="Milieu ouest"/>
    <s v="Illinois"/>
    <s v="Chicago"/>
    <x v="0"/>
    <n v="47"/>
    <n v="161"/>
    <n v="7567"/>
    <n v="3934.84"/>
    <n v="0.52"/>
    <s v="En ligne"/>
  </r>
  <r>
    <s v="Foot Locker"/>
    <n v="1185732"/>
    <d v="2021-07-07T00:00:00"/>
    <x v="0"/>
    <s v="Milieu ouest"/>
    <s v="Illinois"/>
    <s v="Chicago"/>
    <x v="1"/>
    <n v="43"/>
    <n v="81"/>
    <n v="3483"/>
    <n v="1567.35"/>
    <n v="0.44999999999999996"/>
    <s v="En ligne"/>
  </r>
  <r>
    <s v="Foot Locker"/>
    <n v="1185732"/>
    <d v="2021-07-08T00:00:00"/>
    <x v="1"/>
    <s v="Milieu ouest"/>
    <s v="Illinois"/>
    <s v="Chicago"/>
    <x v="2"/>
    <n v="36"/>
    <n v="65"/>
    <n v="2340"/>
    <n v="1053"/>
    <n v="0.44999999999999996"/>
    <s v="En ligne"/>
  </r>
  <r>
    <s v="Foot Locker"/>
    <n v="1185732"/>
    <d v="2021-07-09T00:00:00"/>
    <x v="2"/>
    <s v="Milieu ouest"/>
    <s v="Illinois"/>
    <s v="Chicago"/>
    <x v="3"/>
    <n v="39"/>
    <n v="50"/>
    <n v="1950"/>
    <n v="1053"/>
    <n v="0.54"/>
    <s v="En ligne"/>
  </r>
  <r>
    <s v="Foot Locker"/>
    <n v="1185732"/>
    <d v="2021-07-10T00:00:00"/>
    <x v="3"/>
    <s v="Milieu ouest"/>
    <s v="Illinois"/>
    <s v="Chicago"/>
    <x v="4"/>
    <n v="47"/>
    <n v="56"/>
    <n v="2632"/>
    <n v="1210.7199999999998"/>
    <n v="0.45999999999999996"/>
    <s v="En ligne"/>
  </r>
  <r>
    <s v="Foot Locker"/>
    <n v="1185732"/>
    <d v="2021-07-11T00:00:00"/>
    <x v="4"/>
    <s v="Milieu ouest"/>
    <s v="Illinois"/>
    <s v="Chicago"/>
    <x v="5"/>
    <n v="54"/>
    <n v="120"/>
    <n v="6480"/>
    <n v="3952.7999999999997"/>
    <n v="0.61"/>
    <s v="En ligne"/>
  </r>
  <r>
    <s v="Foot Locker"/>
    <n v="1185732"/>
    <d v="2021-07-12T00:00:00"/>
    <x v="5"/>
    <s v="Milieu ouest"/>
    <s v="Illinois"/>
    <s v="Chicago"/>
    <x v="0"/>
    <n v="49"/>
    <n v="149"/>
    <n v="7301"/>
    <n v="3723.51"/>
    <n v="0.51"/>
    <s v="En ligne"/>
  </r>
  <r>
    <s v="Foot Locker"/>
    <n v="1185732"/>
    <d v="2021-07-13T00:00:00"/>
    <x v="6"/>
    <s v="Milieu ouest"/>
    <s v="Illinois"/>
    <s v="Chicago"/>
    <x v="1"/>
    <n v="41"/>
    <n v="94"/>
    <n v="3854"/>
    <n v="1772.84"/>
    <n v="0.45999999999999996"/>
    <s v="En ligne"/>
  </r>
  <r>
    <s v="Foot Locker"/>
    <n v="1185732"/>
    <d v="2021-07-14T00:00:00"/>
    <x v="0"/>
    <s v="Milieu ouest"/>
    <s v="Illinois"/>
    <s v="Chicago"/>
    <x v="2"/>
    <n v="38"/>
    <n v="75"/>
    <n v="2850"/>
    <n v="1396.5"/>
    <n v="0.49"/>
    <s v="En ligne"/>
  </r>
  <r>
    <s v="Foot Locker"/>
    <n v="1185732"/>
    <d v="2021-07-15T00:00:00"/>
    <x v="1"/>
    <s v="Milieu ouest"/>
    <s v="Illinois"/>
    <s v="Chicago"/>
    <x v="3"/>
    <n v="37"/>
    <n v="63"/>
    <n v="2331"/>
    <n v="1165.5"/>
    <n v="0.5"/>
    <s v="En ligne"/>
  </r>
  <r>
    <s v="Foot Locker"/>
    <n v="1185732"/>
    <d v="2021-07-16T00:00:00"/>
    <x v="2"/>
    <s v="Milieu ouest"/>
    <s v="Illinois"/>
    <s v="Chicago"/>
    <x v="4"/>
    <n v="49"/>
    <n v="50"/>
    <n v="2450"/>
    <n v="1225"/>
    <n v="0.5"/>
    <s v="En ligne"/>
  </r>
  <r>
    <s v="Foot Locker"/>
    <n v="1185732"/>
    <d v="2021-07-17T00:00:00"/>
    <x v="3"/>
    <s v="Milieu ouest"/>
    <s v="Illinois"/>
    <s v="Chicago"/>
    <x v="5"/>
    <n v="50"/>
    <n v="94"/>
    <n v="4700"/>
    <n v="3055"/>
    <n v="0.65"/>
    <s v="En ligne"/>
  </r>
  <r>
    <s v="Foot Locker"/>
    <n v="1185732"/>
    <d v="2021-07-18T00:00:00"/>
    <x v="4"/>
    <s v="Milieu ouest"/>
    <s v="Illinois"/>
    <s v="Chicago"/>
    <x v="0"/>
    <n v="47"/>
    <n v="135"/>
    <n v="6345"/>
    <n v="3172.5"/>
    <n v="0.5"/>
    <s v="En ligne"/>
  </r>
  <r>
    <s v="Foot Locker"/>
    <n v="1185732"/>
    <d v="2021-07-19T00:00:00"/>
    <x v="5"/>
    <s v="Milieu ouest"/>
    <s v="Illinois"/>
    <s v="Chicago"/>
    <x v="1"/>
    <n v="41"/>
    <n v="84"/>
    <n v="3444"/>
    <n v="1687.56"/>
    <n v="0.49"/>
    <s v="En ligne"/>
  </r>
  <r>
    <s v="Foot Locker"/>
    <n v="1185732"/>
    <d v="2021-07-20T00:00:00"/>
    <x v="6"/>
    <s v="Milieu ouest"/>
    <s v="Illinois"/>
    <s v="Chicago"/>
    <x v="2"/>
    <n v="36"/>
    <n v="60"/>
    <n v="2160"/>
    <n v="1015.1999999999999"/>
    <n v="0.47"/>
    <s v="En ligne"/>
  </r>
  <r>
    <s v="Foot Locker"/>
    <n v="1185732"/>
    <d v="2021-07-21T00:00:00"/>
    <x v="0"/>
    <s v="Milieu ouest"/>
    <s v="Illinois"/>
    <s v="Chicago"/>
    <x v="3"/>
    <n v="36"/>
    <n v="44"/>
    <n v="1584"/>
    <n v="839.5200000000001"/>
    <n v="0.53"/>
    <s v="En ligne"/>
  </r>
  <r>
    <s v="Foot Locker"/>
    <n v="1185732"/>
    <d v="2021-07-22T00:00:00"/>
    <x v="1"/>
    <s v="Milieu ouest"/>
    <s v="Illinois"/>
    <s v="Chicago"/>
    <x v="4"/>
    <n v="49"/>
    <n v="49"/>
    <n v="2401"/>
    <n v="1104.4599999999998"/>
    <n v="0.45999999999999996"/>
    <s v="En ligne"/>
  </r>
  <r>
    <s v="Foot Locker"/>
    <n v="1185732"/>
    <d v="2021-07-23T00:00:00"/>
    <x v="2"/>
    <s v="Milieu ouest"/>
    <s v="Illinois"/>
    <s v="Chicago"/>
    <x v="5"/>
    <n v="53"/>
    <n v="73"/>
    <n v="3869"/>
    <n v="2476.16"/>
    <n v="0.64"/>
    <s v="En ligne"/>
  </r>
  <r>
    <s v="Foot Locker"/>
    <n v="1185732"/>
    <d v="2021-07-24T00:00:00"/>
    <x v="3"/>
    <s v="Milieu ouest"/>
    <s v="Illinois"/>
    <s v="Chicago"/>
    <x v="0"/>
    <n v="56"/>
    <n v="115"/>
    <n v="6440"/>
    <n v="3542.0000000000005"/>
    <n v="0.55000000000000004"/>
    <s v="En ligne"/>
  </r>
  <r>
    <s v="Foot Locker"/>
    <n v="1185732"/>
    <d v="2021-07-25T00:00:00"/>
    <x v="4"/>
    <s v="Milieu ouest"/>
    <s v="Illinois"/>
    <s v="Chicago"/>
    <x v="1"/>
    <n v="49"/>
    <n v="75"/>
    <n v="3675"/>
    <n v="1800.75"/>
    <n v="0.49"/>
    <s v="En ligne"/>
  </r>
  <r>
    <s v="Foot Locker"/>
    <n v="1185732"/>
    <d v="2021-07-26T00:00:00"/>
    <x v="5"/>
    <s v="Milieu ouest"/>
    <s v="Illinois"/>
    <s v="Chicago"/>
    <x v="2"/>
    <n v="48"/>
    <n v="39"/>
    <n v="1872"/>
    <n v="842.39999999999986"/>
    <n v="0.44999999999999996"/>
    <s v="En ligne"/>
  </r>
  <r>
    <s v="Foot Locker"/>
    <n v="1185732"/>
    <d v="2021-07-27T00:00:00"/>
    <x v="6"/>
    <s v="Milieu ouest"/>
    <s v="Illinois"/>
    <s v="Chicago"/>
    <x v="3"/>
    <n v="47"/>
    <n v="33"/>
    <n v="1551"/>
    <n v="791.01"/>
    <n v="0.51"/>
    <s v="En ligne"/>
  </r>
  <r>
    <s v="Foot Locker"/>
    <n v="1185732"/>
    <d v="2021-07-28T00:00:00"/>
    <x v="0"/>
    <s v="Milieu ouest"/>
    <s v="Illinois"/>
    <s v="Chicago"/>
    <x v="4"/>
    <n v="56"/>
    <n v="33"/>
    <n v="1848"/>
    <n v="868.56"/>
    <n v="0.47"/>
    <s v="En ligne"/>
  </r>
  <r>
    <s v="Foot Locker"/>
    <n v="1185732"/>
    <d v="2021-07-29T00:00:00"/>
    <x v="1"/>
    <s v="Milieu ouest"/>
    <s v="Illinois"/>
    <s v="Chicago"/>
    <x v="5"/>
    <n v="60"/>
    <n v="65"/>
    <n v="3900"/>
    <n v="2340"/>
    <n v="0.6"/>
    <s v="En ligne"/>
  </r>
  <r>
    <s v="Foot Locker"/>
    <n v="1185732"/>
    <d v="2021-07-30T00:00:00"/>
    <x v="2"/>
    <s v="Milieu ouest"/>
    <s v="Illinois"/>
    <s v="Chicago"/>
    <x v="0"/>
    <n v="55"/>
    <n v="112"/>
    <n v="6160"/>
    <n v="3326.4"/>
    <n v="0.54"/>
    <s v="En ligne"/>
  </r>
  <r>
    <s v="Foot Locker"/>
    <n v="1185732"/>
    <d v="2021-07-31T00:00:00"/>
    <x v="3"/>
    <s v="Milieu ouest"/>
    <s v="Illinois"/>
    <s v="Chicago"/>
    <x v="1"/>
    <n v="46"/>
    <n v="65"/>
    <n v="2990"/>
    <n v="1405.3"/>
    <n v="0.47"/>
    <s v="En ligne"/>
  </r>
  <r>
    <s v="Foot Locker"/>
    <n v="1185732"/>
    <d v="2021-08-01T00:00:00"/>
    <x v="4"/>
    <s v="Milieu ouest"/>
    <s v="Illinois"/>
    <s v="Chicago"/>
    <x v="2"/>
    <n v="48"/>
    <n v="49"/>
    <n v="2352"/>
    <n v="1105.4399999999998"/>
    <n v="0.47"/>
    <s v="En ligne"/>
  </r>
  <r>
    <s v="Foot Locker"/>
    <n v="1185732"/>
    <d v="2021-08-02T00:00:00"/>
    <x v="5"/>
    <s v="Milieu ouest"/>
    <s v="Illinois"/>
    <s v="Chicago"/>
    <x v="3"/>
    <n v="46"/>
    <n v="53"/>
    <n v="2438"/>
    <n v="1292.1400000000001"/>
    <n v="0.53"/>
    <s v="En ligne"/>
  </r>
  <r>
    <s v="Foot Locker"/>
    <n v="1185732"/>
    <d v="2021-08-03T00:00:00"/>
    <x v="6"/>
    <s v="Milieu ouest"/>
    <s v="Illinois"/>
    <s v="Chicago"/>
    <x v="4"/>
    <n v="56"/>
    <n v="41"/>
    <n v="2296"/>
    <n v="1148"/>
    <n v="0.5"/>
    <s v="En ligne"/>
  </r>
  <r>
    <s v="Foot Locker"/>
    <n v="1185732"/>
    <d v="2021-08-04T00:00:00"/>
    <x v="0"/>
    <s v="Milieu ouest"/>
    <s v="Illinois"/>
    <s v="Chicago"/>
    <x v="5"/>
    <n v="61"/>
    <n v="65"/>
    <n v="3965"/>
    <n v="2379"/>
    <n v="0.6"/>
    <s v="En ligne"/>
  </r>
  <r>
    <s v="Foot Locker"/>
    <n v="1185732"/>
    <d v="2021-08-05T00:00:00"/>
    <x v="1"/>
    <s v="Milieu ouest"/>
    <s v="Illinois"/>
    <s v="Chicago"/>
    <x v="0"/>
    <n v="57"/>
    <n v="150"/>
    <n v="8550"/>
    <n v="4702.5"/>
    <n v="0.55000000000000004"/>
    <s v="En ligne"/>
  </r>
  <r>
    <s v="Foot Locker"/>
    <n v="1185732"/>
    <d v="2021-08-06T00:00:00"/>
    <x v="2"/>
    <s v="Milieu ouest"/>
    <s v="Illinois"/>
    <s v="Chicago"/>
    <x v="1"/>
    <n v="46"/>
    <n v="75"/>
    <n v="3450"/>
    <n v="1656"/>
    <n v="0.48"/>
    <s v="En ligne"/>
  </r>
  <r>
    <s v="Foot Locker"/>
    <n v="1185732"/>
    <d v="2021-08-07T00:00:00"/>
    <x v="3"/>
    <s v="Milieu ouest"/>
    <s v="Illinois"/>
    <s v="Chicago"/>
    <x v="2"/>
    <n v="46"/>
    <n v="75"/>
    <n v="3450"/>
    <n v="1690.5"/>
    <n v="0.49"/>
    <s v="En ligne"/>
  </r>
  <r>
    <s v="Foot Locker"/>
    <n v="1185732"/>
    <d v="2021-08-08T00:00:00"/>
    <x v="4"/>
    <s v="Milieu ouest"/>
    <s v="Illinois"/>
    <s v="Chicago"/>
    <x v="3"/>
    <n v="49"/>
    <n v="54"/>
    <n v="2646"/>
    <n v="1402.38"/>
    <n v="0.53"/>
    <s v="En ligne"/>
  </r>
  <r>
    <s v="Foot Locker"/>
    <n v="1185732"/>
    <d v="2021-08-09T00:00:00"/>
    <x v="5"/>
    <s v="Milieu ouest"/>
    <s v="Illinois"/>
    <s v="Chicago"/>
    <x v="4"/>
    <n v="59"/>
    <n v="58"/>
    <n v="3422"/>
    <n v="1539.8999999999999"/>
    <n v="0.44999999999999996"/>
    <s v="En ligne"/>
  </r>
  <r>
    <s v="Foot Locker"/>
    <n v="1185732"/>
    <d v="2021-08-10T00:00:00"/>
    <x v="6"/>
    <s v="Milieu ouest"/>
    <s v="Illinois"/>
    <s v="Chicago"/>
    <x v="5"/>
    <n v="64"/>
    <n v="81"/>
    <n v="5184"/>
    <n v="3265.92"/>
    <n v="0.63"/>
    <s v="En ligne"/>
  </r>
  <r>
    <s v="Sports Direct"/>
    <n v="1197831"/>
    <d v="2021-08-11T00:00:00"/>
    <x v="0"/>
    <s v="Milieu ouest"/>
    <s v="Illinois"/>
    <s v="Chicago"/>
    <x v="0"/>
    <n v="20"/>
    <n v="189"/>
    <n v="3780"/>
    <n v="1512"/>
    <n v="0.4"/>
    <s v="En ligne"/>
  </r>
  <r>
    <s v="Sports Direct"/>
    <n v="1197831"/>
    <d v="2021-08-12T00:00:00"/>
    <x v="1"/>
    <s v="Milieu ouest"/>
    <s v="Illinois"/>
    <s v="Chicago"/>
    <x v="1"/>
    <n v="28"/>
    <n v="196"/>
    <n v="5488"/>
    <n v="2195.2000000000003"/>
    <n v="0.4"/>
    <s v="En ligne"/>
  </r>
  <r>
    <s v="Sports Direct"/>
    <n v="1197831"/>
    <d v="2021-08-13T00:00:00"/>
    <x v="2"/>
    <s v="Milieu ouest"/>
    <s v="Illinois"/>
    <s v="Chicago"/>
    <x v="2"/>
    <n v="27"/>
    <n v="158"/>
    <n v="4266"/>
    <n v="1749.06"/>
    <n v="0.41"/>
    <s v="En ligne"/>
  </r>
  <r>
    <s v="Sports Direct"/>
    <n v="1197831"/>
    <d v="2021-08-14T00:00:00"/>
    <x v="3"/>
    <s v="Milieu ouest"/>
    <s v="Illinois"/>
    <s v="Chicago"/>
    <x v="3"/>
    <n v="34"/>
    <n v="152"/>
    <n v="5168"/>
    <n v="2635.68"/>
    <n v="0.51"/>
    <s v="En ligne"/>
  </r>
  <r>
    <s v="Sports Direct"/>
    <n v="1197831"/>
    <d v="2021-08-15T00:00:00"/>
    <x v="4"/>
    <s v="Sud"/>
    <s v="Texas"/>
    <s v="Dallas"/>
    <x v="4"/>
    <n v="37"/>
    <n v="94"/>
    <n v="3478"/>
    <n v="1217.3"/>
    <n v="0.35"/>
    <s v="En ligne"/>
  </r>
  <r>
    <s v="Sports Direct"/>
    <n v="1197831"/>
    <d v="2021-08-16T00:00:00"/>
    <x v="5"/>
    <s v="Sud"/>
    <s v="Texas"/>
    <s v="Dallas"/>
    <x v="5"/>
    <n v="33"/>
    <n v="147"/>
    <n v="4851"/>
    <n v="2668.05"/>
    <n v="0.55000000000000004"/>
    <s v="En ligne"/>
  </r>
  <r>
    <s v="Sports Direct"/>
    <n v="1197831"/>
    <d v="2021-08-17T00:00:00"/>
    <x v="6"/>
    <s v="Sud"/>
    <s v="Texas"/>
    <s v="Dallas"/>
    <x v="0"/>
    <n v="23"/>
    <n v="176"/>
    <n v="4048"/>
    <n v="1740.6399999999999"/>
    <n v="0.43"/>
    <s v="En ligne"/>
  </r>
  <r>
    <s v="Sports Direct"/>
    <n v="1197831"/>
    <d v="2021-08-18T00:00:00"/>
    <x v="0"/>
    <s v="Sud"/>
    <s v="Texas"/>
    <s v="Dallas"/>
    <x v="1"/>
    <n v="32"/>
    <n v="163"/>
    <n v="5216"/>
    <n v="2086.4"/>
    <n v="0.4"/>
    <s v="En ligne"/>
  </r>
  <r>
    <s v="Sports Direct"/>
    <n v="1197831"/>
    <d v="2021-08-19T00:00:00"/>
    <x v="1"/>
    <s v="Sud"/>
    <s v="Texas"/>
    <s v="Dallas"/>
    <x v="2"/>
    <n v="34"/>
    <n v="119"/>
    <n v="4046"/>
    <n v="1739.78"/>
    <n v="0.43"/>
    <s v="En ligne"/>
  </r>
  <r>
    <s v="Sports Direct"/>
    <n v="1197831"/>
    <d v="2021-08-20T00:00:00"/>
    <x v="2"/>
    <s v="Sud"/>
    <s v="Texas"/>
    <s v="Dallas"/>
    <x v="3"/>
    <n v="32"/>
    <n v="128"/>
    <n v="4096"/>
    <n v="2170.88"/>
    <n v="0.53"/>
    <s v="En ligne"/>
  </r>
  <r>
    <s v="Sports Direct"/>
    <n v="1197831"/>
    <d v="2021-08-21T00:00:00"/>
    <x v="3"/>
    <s v="Sud"/>
    <s v="Texas"/>
    <s v="Dallas"/>
    <x v="4"/>
    <n v="38"/>
    <n v="75"/>
    <n v="2850"/>
    <n v="997.49999999999989"/>
    <n v="0.35"/>
    <s v="En ligne"/>
  </r>
  <r>
    <s v="Sports Direct"/>
    <n v="1197831"/>
    <d v="2021-08-22T00:00:00"/>
    <x v="4"/>
    <s v="Sud"/>
    <s v="Texas"/>
    <s v="Dallas"/>
    <x v="5"/>
    <n v="32"/>
    <n v="140"/>
    <n v="4480"/>
    <n v="2508.8000000000002"/>
    <n v="0.56000000000000005"/>
    <s v="En ligne"/>
  </r>
  <r>
    <s v="Sports Direct"/>
    <n v="1197831"/>
    <d v="2021-08-23T00:00:00"/>
    <x v="5"/>
    <s v="Sud"/>
    <s v="Texas"/>
    <s v="Dallas"/>
    <x v="0"/>
    <n v="29"/>
    <n v="182"/>
    <n v="5278"/>
    <n v="2639"/>
    <n v="0.5"/>
    <s v="En ligne"/>
  </r>
  <r>
    <s v="Sports Direct"/>
    <n v="1197831"/>
    <d v="2021-08-24T00:00:00"/>
    <x v="6"/>
    <s v="Sud"/>
    <s v="Texas"/>
    <s v="Dallas"/>
    <x v="1"/>
    <n v="39"/>
    <n v="169"/>
    <n v="6591"/>
    <n v="3295.5"/>
    <n v="0.5"/>
    <s v="En ligne"/>
  </r>
  <r>
    <s v="Sports Direct"/>
    <n v="1197831"/>
    <d v="2021-08-25T00:00:00"/>
    <x v="0"/>
    <s v="Sud"/>
    <s v="Texas"/>
    <s v="Dallas"/>
    <x v="2"/>
    <n v="28"/>
    <n v="145"/>
    <n v="4060"/>
    <n v="1908.1999999999998"/>
    <n v="0.47"/>
    <s v="En ligne"/>
  </r>
  <r>
    <s v="Sports Direct"/>
    <n v="1197831"/>
    <d v="2021-08-26T00:00:00"/>
    <x v="1"/>
    <s v="Sud"/>
    <s v="Texas"/>
    <s v="Dallas"/>
    <x v="3"/>
    <n v="32"/>
    <n v="116"/>
    <n v="3712"/>
    <n v="2115.84"/>
    <n v="0.57000000000000006"/>
    <s v="En ligne"/>
  </r>
  <r>
    <s v="Sports Direct"/>
    <n v="1197831"/>
    <d v="2021-08-27T00:00:00"/>
    <x v="2"/>
    <s v="Sud"/>
    <s v="Texas"/>
    <s v="Dallas"/>
    <x v="4"/>
    <n v="38"/>
    <n v="81"/>
    <n v="3078"/>
    <n v="1385.1"/>
    <n v="0.44999999999999996"/>
    <s v="En ligne"/>
  </r>
  <r>
    <s v="Sports Direct"/>
    <n v="1197831"/>
    <d v="2021-08-28T00:00:00"/>
    <x v="3"/>
    <s v="Sud"/>
    <s v="Texas"/>
    <s v="Dallas"/>
    <x v="5"/>
    <n v="32"/>
    <n v="135"/>
    <n v="4320"/>
    <n v="2721.6"/>
    <n v="0.63"/>
    <s v="En ligne"/>
  </r>
  <r>
    <s v="Sports Direct"/>
    <n v="1197831"/>
    <d v="2021-08-29T00:00:00"/>
    <x v="4"/>
    <s v="Sud"/>
    <s v="Texas"/>
    <s v="Dallas"/>
    <x v="0"/>
    <n v="18"/>
    <n v="182"/>
    <n v="3276"/>
    <n v="1474.1999999999998"/>
    <n v="0.44999999999999996"/>
    <s v="En ligne"/>
  </r>
  <r>
    <s v="Sports Direct"/>
    <n v="1197831"/>
    <d v="2021-08-30T00:00:00"/>
    <x v="5"/>
    <s v="Sud"/>
    <s v="Texas"/>
    <s v="Dallas"/>
    <x v="1"/>
    <n v="28"/>
    <n v="175"/>
    <n v="4900"/>
    <n v="2352"/>
    <n v="0.48"/>
    <s v="En ligne"/>
  </r>
  <r>
    <s v="Sports Direct"/>
    <n v="1197831"/>
    <d v="2021-08-31T00:00:00"/>
    <x v="6"/>
    <s v="Sud"/>
    <s v="Texas"/>
    <s v="Dallas"/>
    <x v="2"/>
    <n v="25"/>
    <n v="152"/>
    <n v="3800"/>
    <n v="1862"/>
    <n v="0.49"/>
    <s v="En ligne"/>
  </r>
  <r>
    <s v="Sports Direct"/>
    <n v="1197831"/>
    <d v="2021-09-01T00:00:00"/>
    <x v="0"/>
    <s v="Sud"/>
    <s v="Texas"/>
    <s v="Dallas"/>
    <x v="3"/>
    <n v="29"/>
    <n v="128"/>
    <n v="3712"/>
    <n v="2190.0800000000004"/>
    <n v="0.59000000000000008"/>
    <s v="En ligne"/>
  </r>
  <r>
    <s v="Sports Direct"/>
    <n v="1197831"/>
    <d v="2021-09-02T00:00:00"/>
    <x v="1"/>
    <s v="Sud"/>
    <s v="Texas"/>
    <s v="Dallas"/>
    <x v="4"/>
    <n v="34"/>
    <n v="85"/>
    <n v="2890"/>
    <n v="1156"/>
    <n v="0.4"/>
    <s v="En ligne"/>
  </r>
  <r>
    <s v="Sports Direct"/>
    <n v="1197831"/>
    <d v="2021-09-03T00:00:00"/>
    <x v="2"/>
    <s v="Sud"/>
    <s v="Texas"/>
    <s v="Dallas"/>
    <x v="5"/>
    <n v="29"/>
    <n v="156"/>
    <n v="4524"/>
    <n v="2804.88"/>
    <n v="0.62"/>
    <s v="En ligne"/>
  </r>
  <r>
    <s v="Sports Direct"/>
    <n v="1197831"/>
    <d v="2021-09-04T00:00:00"/>
    <x v="3"/>
    <s v="Sud"/>
    <s v="Texas"/>
    <s v="Dallas"/>
    <x v="0"/>
    <n v="19"/>
    <n v="195"/>
    <n v="3705"/>
    <n v="1852.5"/>
    <n v="0.5"/>
    <s v="En ligne"/>
  </r>
  <r>
    <s v="Sports Direct"/>
    <n v="1197831"/>
    <d v="2021-09-05T00:00:00"/>
    <x v="4"/>
    <s v="Sud"/>
    <s v="Texas"/>
    <s v="Dallas"/>
    <x v="1"/>
    <n v="29"/>
    <n v="194"/>
    <n v="5626"/>
    <n v="2756.74"/>
    <n v="0.49"/>
    <s v="En ligne"/>
  </r>
  <r>
    <s v="Sports Direct"/>
    <n v="1197831"/>
    <d v="2021-09-06T00:00:00"/>
    <x v="5"/>
    <s v="Sud"/>
    <s v="Texas"/>
    <s v="Dallas"/>
    <x v="2"/>
    <n v="24"/>
    <n v="175"/>
    <n v="4200"/>
    <n v="1974"/>
    <n v="0.47"/>
    <s v="En ligne"/>
  </r>
  <r>
    <s v="Sports Direct"/>
    <n v="1197831"/>
    <d v="2021-09-07T00:00:00"/>
    <x v="6"/>
    <s v="Sud"/>
    <s v="Texas"/>
    <s v="Dallas"/>
    <x v="3"/>
    <n v="34"/>
    <n v="154"/>
    <n v="5236"/>
    <n v="3141.6"/>
    <n v="0.6"/>
    <s v="En ligne"/>
  </r>
  <r>
    <s v="Sports Direct"/>
    <n v="1197831"/>
    <d v="2021-09-08T00:00:00"/>
    <x v="0"/>
    <s v="Sud"/>
    <s v="Texas"/>
    <s v="Dallas"/>
    <x v="4"/>
    <n v="49"/>
    <n v="131"/>
    <n v="6419"/>
    <n v="2888.5499999999997"/>
    <n v="0.44999999999999996"/>
    <s v="En ligne"/>
  </r>
  <r>
    <s v="Sports Direct"/>
    <n v="1197831"/>
    <d v="2021-09-09T00:00:00"/>
    <x v="1"/>
    <s v="Sud"/>
    <s v="Texas"/>
    <s v="Dallas"/>
    <x v="5"/>
    <n v="43"/>
    <n v="224"/>
    <n v="9632"/>
    <n v="6260.8"/>
    <n v="0.65"/>
    <s v="En ligne"/>
  </r>
  <r>
    <s v="Sports Direct"/>
    <n v="1197831"/>
    <d v="2021-09-10T00:00:00"/>
    <x v="2"/>
    <s v="Sud"/>
    <s v="Texas"/>
    <s v="Dallas"/>
    <x v="0"/>
    <n v="41"/>
    <n v="224"/>
    <n v="9184"/>
    <n v="4132.7999999999993"/>
    <n v="0.44999999999999996"/>
    <s v="En ligne"/>
  </r>
  <r>
    <s v="Sports Direct"/>
    <n v="1197831"/>
    <d v="2021-09-11T00:00:00"/>
    <x v="3"/>
    <s v="Sud"/>
    <s v="Texas"/>
    <s v="Dallas"/>
    <x v="1"/>
    <n v="49"/>
    <n v="200"/>
    <n v="9800"/>
    <n v="4704"/>
    <n v="0.48"/>
    <s v="En ligne"/>
  </r>
  <r>
    <s v="Sports Direct"/>
    <n v="1197831"/>
    <d v="2021-09-12T00:00:00"/>
    <x v="4"/>
    <s v="Sud"/>
    <s v="Texas"/>
    <s v="Dallas"/>
    <x v="2"/>
    <n v="44"/>
    <n v="176"/>
    <n v="7744"/>
    <n v="3639.68"/>
    <n v="0.47"/>
    <s v="En ligne"/>
  </r>
  <r>
    <s v="Sports Direct"/>
    <n v="1197831"/>
    <d v="2021-09-13T00:00:00"/>
    <x v="5"/>
    <s v="Sud"/>
    <s v="Texas"/>
    <s v="Dallas"/>
    <x v="3"/>
    <n v="43"/>
    <n v="174"/>
    <n v="7482"/>
    <n v="4115.1000000000004"/>
    <n v="0.55000000000000004"/>
    <s v="En ligne"/>
  </r>
  <r>
    <s v="Sports Direct"/>
    <n v="1197831"/>
    <d v="2021-09-14T00:00:00"/>
    <x v="6"/>
    <s v="Sud"/>
    <s v="Texas"/>
    <s v="Dallas"/>
    <x v="4"/>
    <n v="45"/>
    <n v="145"/>
    <n v="6525"/>
    <n v="2805.75"/>
    <n v="0.43"/>
    <s v="En ligne"/>
  </r>
  <r>
    <s v="Sports Direct"/>
    <n v="1197831"/>
    <d v="2021-09-15T00:00:00"/>
    <x v="0"/>
    <s v="Sud"/>
    <s v="Texas"/>
    <s v="Dallas"/>
    <x v="5"/>
    <n v="53"/>
    <n v="263"/>
    <n v="13939"/>
    <n v="8781.57"/>
    <n v="0.63"/>
    <s v="En ligne"/>
  </r>
  <r>
    <s v="Sports Direct"/>
    <n v="1197831"/>
    <d v="2021-09-16T00:00:00"/>
    <x v="1"/>
    <s v="Sud"/>
    <s v="Texas"/>
    <s v="Dallas"/>
    <x v="0"/>
    <n v="41"/>
    <n v="231"/>
    <n v="9471"/>
    <n v="4924.92"/>
    <n v="0.52"/>
    <s v="En ligne"/>
  </r>
  <r>
    <s v="Sports Direct"/>
    <n v="1197831"/>
    <d v="2021-09-17T00:00:00"/>
    <x v="2"/>
    <s v="Sud"/>
    <s v="Texas"/>
    <s v="Dallas"/>
    <x v="1"/>
    <n v="48"/>
    <n v="215"/>
    <n v="10320"/>
    <n v="5572.8"/>
    <n v="0.54"/>
    <s v="En ligne"/>
  </r>
  <r>
    <s v="Sports Direct"/>
    <n v="1197831"/>
    <d v="2021-09-18T00:00:00"/>
    <x v="3"/>
    <s v="Sud"/>
    <s v="Texas"/>
    <s v="Dallas"/>
    <x v="2"/>
    <n v="44"/>
    <n v="254"/>
    <n v="11176"/>
    <n v="6146.7999999999993"/>
    <n v="0.54999999999999993"/>
    <s v="En ligne"/>
  </r>
  <r>
    <s v="Sports Direct"/>
    <n v="1197831"/>
    <d v="2021-09-19T00:00:00"/>
    <x v="4"/>
    <s v="Sud"/>
    <s v="Texas"/>
    <s v="Dallas"/>
    <x v="3"/>
    <n v="43"/>
    <n v="150"/>
    <n v="6450"/>
    <n v="3934.5"/>
    <n v="0.61"/>
    <s v="En ligne"/>
  </r>
  <r>
    <s v="Sports Direct"/>
    <n v="1197831"/>
    <d v="2021-09-20T00:00:00"/>
    <x v="5"/>
    <s v="Sud"/>
    <s v="Texas"/>
    <s v="Dallas"/>
    <x v="4"/>
    <n v="47"/>
    <n v="167"/>
    <n v="7849"/>
    <n v="3610.5399999999995"/>
    <n v="0.45999999999999996"/>
    <s v="En ligne"/>
  </r>
  <r>
    <s v="Sports Direct"/>
    <n v="1197831"/>
    <d v="2021-09-21T00:00:00"/>
    <x v="6"/>
    <s v="Sud"/>
    <s v="Texas"/>
    <s v="Dallas"/>
    <x v="5"/>
    <n v="54"/>
    <n v="255"/>
    <n v="13770"/>
    <n v="9225.9000000000015"/>
    <n v="0.67"/>
    <s v="En ligne"/>
  </r>
  <r>
    <s v="Sports Direct"/>
    <n v="1197831"/>
    <d v="2021-09-22T00:00:00"/>
    <x v="0"/>
    <s v="Sud"/>
    <s v="Texas"/>
    <s v="Dallas"/>
    <x v="0"/>
    <n v="49"/>
    <n v="208"/>
    <n v="10192"/>
    <n v="5197.92"/>
    <n v="0.51"/>
    <s v="En ligne"/>
  </r>
  <r>
    <s v="Sports Direct"/>
    <n v="1197831"/>
    <d v="2021-09-23T00:00:00"/>
    <x v="1"/>
    <s v="Sud"/>
    <s v="Texas"/>
    <s v="Dallas"/>
    <x v="1"/>
    <n v="53"/>
    <n v="208"/>
    <n v="11024"/>
    <n v="5512"/>
    <n v="0.5"/>
    <s v="En ligne"/>
  </r>
  <r>
    <s v="Sports Direct"/>
    <n v="1197831"/>
    <d v="2021-09-24T00:00:00"/>
    <x v="2"/>
    <s v="Sud"/>
    <s v="Texas"/>
    <s v="Dallas"/>
    <x v="2"/>
    <n v="46"/>
    <n v="273"/>
    <n v="12558"/>
    <n v="6906.8999999999987"/>
    <n v="0.54999999999999993"/>
    <s v="En ligne"/>
  </r>
  <r>
    <s v="Sports Direct"/>
    <n v="1197831"/>
    <d v="2021-09-25T00:00:00"/>
    <x v="3"/>
    <s v="Sud"/>
    <s v="Texas"/>
    <s v="Dallas"/>
    <x v="3"/>
    <n v="47"/>
    <n v="147"/>
    <n v="6909"/>
    <n v="4490.8500000000004"/>
    <n v="0.65"/>
    <s v="En ligne"/>
  </r>
  <r>
    <s v="Sports Direct"/>
    <n v="1197831"/>
    <d v="2021-09-26T00:00:00"/>
    <x v="4"/>
    <s v="Sud"/>
    <s v="Texas"/>
    <s v="Dallas"/>
    <x v="4"/>
    <n v="53"/>
    <n v="142"/>
    <n v="7526"/>
    <n v="3612.48"/>
    <n v="0.48"/>
    <s v="En ligne"/>
  </r>
  <r>
    <s v="Sports Direct"/>
    <n v="1197831"/>
    <d v="2021-09-27T00:00:00"/>
    <x v="5"/>
    <s v="Sud"/>
    <s v="Texas"/>
    <s v="Dallas"/>
    <x v="5"/>
    <n v="56"/>
    <n v="233"/>
    <n v="13048"/>
    <n v="9133.6"/>
    <n v="0.70000000000000007"/>
    <s v="En ligne"/>
  </r>
  <r>
    <s v="Sports Direct"/>
    <n v="1197831"/>
    <d v="2021-09-28T00:00:00"/>
    <x v="6"/>
    <s v="Sud"/>
    <s v="Texas"/>
    <s v="Dallas"/>
    <x v="0"/>
    <n v="53"/>
    <n v="181"/>
    <n v="9593"/>
    <n v="5276.15"/>
    <n v="0.54999999999999993"/>
    <s v="En ligne"/>
  </r>
  <r>
    <s v="Sports Direct"/>
    <n v="1197831"/>
    <d v="2021-09-29T00:00:00"/>
    <x v="0"/>
    <s v="Sud"/>
    <s v="Texas"/>
    <s v="Dallas"/>
    <x v="1"/>
    <n v="54"/>
    <n v="176"/>
    <n v="9504"/>
    <n v="4847.04"/>
    <n v="0.51"/>
    <s v="En ligne"/>
  </r>
  <r>
    <s v="Sports Direct"/>
    <n v="1197831"/>
    <d v="2021-09-30T00:00:00"/>
    <x v="1"/>
    <s v="Sud"/>
    <s v="Texas"/>
    <s v="Dallas"/>
    <x v="2"/>
    <n v="59"/>
    <n v="203"/>
    <n v="11977"/>
    <n v="6347.81"/>
    <n v="0.53"/>
    <s v="En ligne"/>
  </r>
  <r>
    <s v="Sports Direct"/>
    <n v="1197831"/>
    <d v="2021-10-01T00:00:00"/>
    <x v="2"/>
    <s v="Sud"/>
    <s v="Texas"/>
    <s v="Dallas"/>
    <x v="3"/>
    <n v="56"/>
    <n v="126"/>
    <n v="7056"/>
    <n v="4586.4000000000005"/>
    <n v="0.65"/>
    <s v="En ligne"/>
  </r>
  <r>
    <s v="Sports Direct"/>
    <n v="1197831"/>
    <d v="2021-10-02T00:00:00"/>
    <x v="3"/>
    <s v="Sud"/>
    <s v="Texas"/>
    <s v="Dallas"/>
    <x v="4"/>
    <n v="53"/>
    <n v="135"/>
    <n v="7155"/>
    <n v="3505.95"/>
    <n v="0.49"/>
    <s v="En ligne"/>
  </r>
  <r>
    <s v="Sports Direct"/>
    <n v="1197831"/>
    <d v="2021-10-03T00:00:00"/>
    <x v="4"/>
    <s v="Sud"/>
    <s v="Texas"/>
    <s v="Dallas"/>
    <x v="5"/>
    <n v="48"/>
    <n v="203"/>
    <n v="9744"/>
    <n v="6820.8000000000011"/>
    <n v="0.70000000000000007"/>
    <s v="En ligne"/>
  </r>
  <r>
    <s v="Sports Direct"/>
    <n v="1197831"/>
    <d v="2021-10-04T00:00:00"/>
    <x v="5"/>
    <s v="Sud"/>
    <s v="Texas"/>
    <s v="Dallas"/>
    <x v="0"/>
    <n v="39"/>
    <n v="156"/>
    <n v="6084"/>
    <n v="3042"/>
    <n v="0.5"/>
    <s v="En ligne"/>
  </r>
  <r>
    <s v="Sports Direct"/>
    <n v="1197831"/>
    <d v="2021-10-05T00:00:00"/>
    <x v="6"/>
    <s v="Sud"/>
    <s v="Texas"/>
    <s v="Dallas"/>
    <x v="1"/>
    <n v="38"/>
    <n v="169"/>
    <n v="6422"/>
    <n v="3275.2200000000003"/>
    <n v="0.51"/>
    <s v="En ligne"/>
  </r>
  <r>
    <s v="Sports Direct"/>
    <n v="1197831"/>
    <d v="2021-10-06T00:00:00"/>
    <x v="0"/>
    <s v="Sud"/>
    <s v="Texas"/>
    <s v="Dallas"/>
    <x v="2"/>
    <n v="41"/>
    <n v="144"/>
    <n v="5904"/>
    <n v="3070.08"/>
    <n v="0.52"/>
    <s v="En ligne"/>
  </r>
  <r>
    <s v="Sports Direct"/>
    <n v="1197831"/>
    <d v="2021-10-07T00:00:00"/>
    <x v="1"/>
    <s v="Sud"/>
    <s v="Texas"/>
    <s v="Dallas"/>
    <x v="3"/>
    <n v="41"/>
    <n v="111"/>
    <n v="4551"/>
    <n v="2730.6"/>
    <n v="0.6"/>
    <s v="En ligne"/>
  </r>
  <r>
    <s v="Sports Direct"/>
    <n v="1197831"/>
    <d v="2021-10-08T00:00:00"/>
    <x v="2"/>
    <s v="Sud"/>
    <s v="Texas"/>
    <s v="Dallas"/>
    <x v="4"/>
    <n v="36"/>
    <n v="100"/>
    <n v="3600"/>
    <n v="1619.9999999999998"/>
    <n v="0.44999999999999996"/>
    <s v="En ligne"/>
  </r>
  <r>
    <s v="Sports Direct"/>
    <n v="1197831"/>
    <d v="2021-10-09T00:00:00"/>
    <x v="3"/>
    <s v="Sud"/>
    <s v="Texas"/>
    <s v="Dallas"/>
    <x v="5"/>
    <n v="45"/>
    <n v="161"/>
    <n v="7245"/>
    <n v="5071.5000000000009"/>
    <n v="0.70000000000000007"/>
    <s v="En ligne"/>
  </r>
  <r>
    <s v="Sports Direct"/>
    <n v="1197831"/>
    <d v="2021-10-10T00:00:00"/>
    <x v="4"/>
    <s v="Sud"/>
    <s v="Texas"/>
    <s v="Dallas"/>
    <x v="0"/>
    <n v="38"/>
    <n v="181"/>
    <n v="6878"/>
    <n v="3782.8999999999996"/>
    <n v="0.54999999999999993"/>
    <s v="En ligne"/>
  </r>
  <r>
    <s v="Sports Direct"/>
    <n v="1197831"/>
    <d v="2021-10-11T00:00:00"/>
    <x v="5"/>
    <s v="Sud"/>
    <s v="Texas"/>
    <s v="Dallas"/>
    <x v="1"/>
    <n v="37"/>
    <n v="218"/>
    <n v="8066"/>
    <n v="4033"/>
    <n v="0.5"/>
    <s v="En ligne"/>
  </r>
  <r>
    <s v="Sports Direct"/>
    <n v="1197831"/>
    <d v="2021-10-12T00:00:00"/>
    <x v="6"/>
    <s v="Sud"/>
    <s v="Texas"/>
    <s v="Dallas"/>
    <x v="2"/>
    <n v="63"/>
    <n v="176"/>
    <n v="11088"/>
    <n v="6098.4"/>
    <n v="0.54999999999999993"/>
    <s v="En ligne"/>
  </r>
  <r>
    <s v="Sports Direct"/>
    <n v="1197831"/>
    <d v="2021-10-13T00:00:00"/>
    <x v="0"/>
    <s v="Sud"/>
    <s v="Texas"/>
    <s v="Dallas"/>
    <x v="3"/>
    <n v="59"/>
    <n v="145"/>
    <n v="8555"/>
    <n v="5304.1"/>
    <n v="0.62"/>
    <s v="En ligne"/>
  </r>
  <r>
    <s v="Sports Direct"/>
    <n v="1197831"/>
    <d v="2021-10-14T00:00:00"/>
    <x v="1"/>
    <s v="Sud"/>
    <s v="Texas"/>
    <s v="Dallas"/>
    <x v="4"/>
    <n v="56"/>
    <n v="138"/>
    <n v="7728"/>
    <n v="3709.44"/>
    <n v="0.48"/>
    <s v="En ligne"/>
  </r>
  <r>
    <s v="Sports Direct"/>
    <n v="1197831"/>
    <d v="2021-10-15T00:00:00"/>
    <x v="2"/>
    <s v="Sud"/>
    <s v="Texas"/>
    <s v="Dallas"/>
    <x v="5"/>
    <n v="67"/>
    <n v="176"/>
    <n v="11792"/>
    <n v="7664.8"/>
    <n v="0.65"/>
    <s v="En ligne"/>
  </r>
  <r>
    <s v="Sports Direct"/>
    <n v="1197831"/>
    <d v="2021-10-16T00:00:00"/>
    <x v="3"/>
    <s v="Sud"/>
    <s v="Texas"/>
    <s v="Dallas"/>
    <x v="0"/>
    <n v="59"/>
    <n v="223"/>
    <n v="13157"/>
    <n v="7104.7800000000007"/>
    <n v="0.54"/>
    <s v="En ligne"/>
  </r>
  <r>
    <s v="Sports Direct"/>
    <n v="1197831"/>
    <d v="2021-10-17T00:00:00"/>
    <x v="4"/>
    <s v="Sud"/>
    <s v="Texas"/>
    <s v="Dallas"/>
    <x v="1"/>
    <n v="56"/>
    <n v="231"/>
    <n v="12936"/>
    <n v="6726.72"/>
    <n v="0.52"/>
    <s v="En ligne"/>
  </r>
  <r>
    <s v="Sports Direct"/>
    <n v="1197831"/>
    <d v="2021-10-18T00:00:00"/>
    <x v="5"/>
    <s v="Sud"/>
    <s v="Texas"/>
    <s v="Dallas"/>
    <x v="2"/>
    <n v="62"/>
    <n v="189"/>
    <n v="11718"/>
    <n v="6327.72"/>
    <n v="0.54"/>
    <s v="En ligne"/>
  </r>
  <r>
    <s v="Sports Direct"/>
    <n v="1197831"/>
    <d v="2021-10-19T00:00:00"/>
    <x v="6"/>
    <s v="Sud"/>
    <s v="Texas"/>
    <s v="Dallas"/>
    <x v="3"/>
    <n v="59"/>
    <n v="173"/>
    <n v="10207"/>
    <n v="6328.34"/>
    <n v="0.62"/>
    <s v="En ligne"/>
  </r>
  <r>
    <s v="Sports Direct"/>
    <n v="1197831"/>
    <d v="2021-10-20T00:00:00"/>
    <x v="0"/>
    <s v="Sud"/>
    <s v="Texas"/>
    <s v="Dallas"/>
    <x v="4"/>
    <n v="58"/>
    <n v="158"/>
    <n v="9164"/>
    <n v="4582"/>
    <n v="0.5"/>
    <s v="En ligne"/>
  </r>
  <r>
    <s v="Sports Direct"/>
    <n v="1197831"/>
    <d v="2021-10-21T00:00:00"/>
    <x v="1"/>
    <s v="Sud"/>
    <s v="Texas"/>
    <s v="Dallas"/>
    <x v="5"/>
    <n v="65"/>
    <n v="233"/>
    <n v="15145"/>
    <n v="9995.7000000000007"/>
    <n v="0.66"/>
    <s v="En ligne"/>
  </r>
  <r>
    <s v="Foot Locker"/>
    <n v="1185732"/>
    <d v="2021-10-22T00:00:00"/>
    <x v="2"/>
    <s v="Sud"/>
    <s v="Texas"/>
    <s v="Dallas"/>
    <x v="0"/>
    <n v="44"/>
    <n v="111"/>
    <n v="4884"/>
    <n v="3418.8"/>
    <n v="0.70000000000000007"/>
    <s v="En ligne"/>
  </r>
  <r>
    <s v="Foot Locker"/>
    <n v="1185732"/>
    <d v="2021-10-23T00:00:00"/>
    <x v="3"/>
    <s v="Sud"/>
    <s v="Texas"/>
    <s v="Dallas"/>
    <x v="1"/>
    <n v="41"/>
    <n v="68"/>
    <n v="2788"/>
    <n v="1310.3599999999999"/>
    <n v="0.47"/>
    <s v="En ligne"/>
  </r>
  <r>
    <s v="Foot Locker"/>
    <n v="1185732"/>
    <d v="2021-10-24T00:00:00"/>
    <x v="4"/>
    <s v="Sud"/>
    <s v="Texas"/>
    <s v="Dallas"/>
    <x v="2"/>
    <n v="33"/>
    <n v="56"/>
    <n v="1848"/>
    <n v="942.48"/>
    <n v="0.51"/>
    <s v="En ligne"/>
  </r>
  <r>
    <s v="Foot Locker"/>
    <n v="1185732"/>
    <d v="2021-10-25T00:00:00"/>
    <x v="5"/>
    <s v="Sud"/>
    <s v="Texas"/>
    <s v="Dallas"/>
    <x v="3"/>
    <n v="38"/>
    <n v="19"/>
    <n v="722"/>
    <n v="368.22"/>
    <n v="0.51"/>
    <s v="En ligne"/>
  </r>
  <r>
    <s v="Foot Locker"/>
    <n v="1185732"/>
    <d v="2021-10-26T00:00:00"/>
    <x v="6"/>
    <s v="Nord-est"/>
    <s v="Pennsylvania"/>
    <s v="Philadelphia"/>
    <x v="4"/>
    <n v="54"/>
    <n v="36"/>
    <n v="1944"/>
    <n v="874.8"/>
    <n v="0.44999999999999996"/>
    <s v="En ligne"/>
  </r>
  <r>
    <s v="Foot Locker"/>
    <n v="1185732"/>
    <d v="2021-10-27T00:00:00"/>
    <x v="0"/>
    <s v="Nord-est"/>
    <s v="Pennsylvania"/>
    <s v="Philadelphia"/>
    <x v="5"/>
    <n v="43"/>
    <n v="61"/>
    <n v="2623"/>
    <n v="1154.1200000000001"/>
    <n v="0.44"/>
    <s v="En ligne"/>
  </r>
  <r>
    <s v="Foot Locker"/>
    <n v="1185732"/>
    <d v="2021-10-28T00:00:00"/>
    <x v="1"/>
    <s v="Nord-est"/>
    <s v="Pennsylvania"/>
    <s v="Philadelphia"/>
    <x v="0"/>
    <n v="42"/>
    <n v="119"/>
    <n v="4998"/>
    <n v="3348.6600000000003"/>
    <n v="0.67"/>
    <s v="En ligne"/>
  </r>
  <r>
    <s v="Foot Locker"/>
    <n v="1185732"/>
    <d v="2021-10-29T00:00:00"/>
    <x v="2"/>
    <s v="Nord-est"/>
    <s v="Pennsylvania"/>
    <s v="Philadelphia"/>
    <x v="1"/>
    <n v="44"/>
    <n v="35"/>
    <n v="1540"/>
    <n v="739.19999999999993"/>
    <n v="0.48"/>
    <s v="En ligne"/>
  </r>
  <r>
    <s v="Foot Locker"/>
    <n v="1185732"/>
    <d v="2021-10-30T00:00:00"/>
    <x v="3"/>
    <s v="Nord-est"/>
    <s v="Pennsylvania"/>
    <s v="Philadelphia"/>
    <x v="2"/>
    <n v="34"/>
    <n v="46"/>
    <n v="1564"/>
    <n v="813.28"/>
    <n v="0.52"/>
    <s v="En ligne"/>
  </r>
  <r>
    <s v="Foot Locker"/>
    <n v="1185732"/>
    <d v="2021-10-31T00:00:00"/>
    <x v="4"/>
    <s v="Nord-est"/>
    <s v="Pennsylvania"/>
    <s v="Philadelphia"/>
    <x v="3"/>
    <n v="39"/>
    <n v="13"/>
    <n v="507"/>
    <n v="263.64"/>
    <n v="0.52"/>
    <s v="En ligne"/>
  </r>
  <r>
    <s v="Foot Locker"/>
    <n v="1185732"/>
    <d v="2021-11-01T00:00:00"/>
    <x v="5"/>
    <s v="Nord-est"/>
    <s v="Pennsylvania"/>
    <s v="Philadelphia"/>
    <x v="4"/>
    <n v="51"/>
    <n v="36"/>
    <n v="1836"/>
    <n v="844.56"/>
    <n v="0.45999999999999996"/>
    <s v="En ligne"/>
  </r>
  <r>
    <s v="Foot Locker"/>
    <n v="1185732"/>
    <d v="2021-11-02T00:00:00"/>
    <x v="6"/>
    <s v="Nord-est"/>
    <s v="Pennsylvania"/>
    <s v="Philadelphia"/>
    <x v="5"/>
    <n v="44"/>
    <n v="68"/>
    <n v="2992"/>
    <n v="1346.3999999999999"/>
    <n v="0.44999999999999996"/>
    <s v="En ligne"/>
  </r>
  <r>
    <s v="Foot Locker"/>
    <n v="1185732"/>
    <d v="2021-11-03T00:00:00"/>
    <x v="0"/>
    <s v="Nord-est"/>
    <s v="Pennsylvania"/>
    <s v="Philadelphia"/>
    <x v="0"/>
    <n v="49"/>
    <n v="120"/>
    <n v="5880"/>
    <n v="4116"/>
    <n v="0.70000000000000007"/>
    <s v="En ligne"/>
  </r>
  <r>
    <s v="Foot Locker"/>
    <n v="1185732"/>
    <d v="2021-11-04T00:00:00"/>
    <x v="1"/>
    <s v="Nord-est"/>
    <s v="Pennsylvania"/>
    <s v="Philadelphia"/>
    <x v="1"/>
    <n v="47"/>
    <n v="38"/>
    <n v="1786"/>
    <n v="875.14"/>
    <n v="0.49"/>
    <s v="En ligne"/>
  </r>
  <r>
    <s v="Foot Locker"/>
    <n v="1185732"/>
    <d v="2021-11-05T00:00:00"/>
    <x v="2"/>
    <s v="Nord-est"/>
    <s v="Pennsylvania"/>
    <s v="Philadelphia"/>
    <x v="2"/>
    <n v="36"/>
    <n v="51"/>
    <n v="1836"/>
    <n v="991.44"/>
    <n v="0.54"/>
    <s v="En ligne"/>
  </r>
  <r>
    <s v="Foot Locker"/>
    <n v="1185732"/>
    <d v="2021-11-06T00:00:00"/>
    <x v="3"/>
    <s v="Nord-est"/>
    <s v="Pennsylvania"/>
    <s v="Philadelphia"/>
    <x v="3"/>
    <n v="43"/>
    <n v="8"/>
    <n v="344"/>
    <n v="175.44"/>
    <n v="0.51"/>
    <s v="En ligne"/>
  </r>
  <r>
    <s v="Foot Locker"/>
    <n v="1185732"/>
    <d v="2021-11-07T00:00:00"/>
    <x v="4"/>
    <s v="Nord-est"/>
    <s v="Pennsylvania"/>
    <s v="Philadelphia"/>
    <x v="4"/>
    <n v="58"/>
    <n v="20"/>
    <n v="1160"/>
    <n v="464"/>
    <n v="0.4"/>
    <s v="En ligne"/>
  </r>
  <r>
    <s v="Foot Locker"/>
    <n v="1185732"/>
    <d v="2021-11-08T00:00:00"/>
    <x v="5"/>
    <s v="Nord-est"/>
    <s v="Pennsylvania"/>
    <s v="Philadelphia"/>
    <x v="5"/>
    <n v="47"/>
    <n v="44"/>
    <n v="2068"/>
    <n v="723.8"/>
    <n v="0.35"/>
    <s v="En ligne"/>
  </r>
  <r>
    <s v="Foot Locker"/>
    <n v="1185732"/>
    <d v="2021-11-09T00:00:00"/>
    <x v="6"/>
    <s v="Nord-est"/>
    <s v="Pennsylvania"/>
    <s v="Philadelphia"/>
    <x v="0"/>
    <n v="46"/>
    <n v="122"/>
    <n v="5612"/>
    <n v="3535.56"/>
    <n v="0.63"/>
    <s v="En ligne"/>
  </r>
  <r>
    <s v="Foot Locker"/>
    <n v="1185732"/>
    <d v="2021-11-10T00:00:00"/>
    <x v="0"/>
    <s v="Nord-est"/>
    <s v="Pennsylvania"/>
    <s v="Philadelphia"/>
    <x v="1"/>
    <n v="45"/>
    <n v="45"/>
    <n v="2025"/>
    <n v="850.5"/>
    <n v="0.42"/>
    <s v="En ligne"/>
  </r>
  <r>
    <s v="Foot Locker"/>
    <n v="1185732"/>
    <d v="2021-11-11T00:00:00"/>
    <x v="1"/>
    <s v="Nord-est"/>
    <s v="Pennsylvania"/>
    <s v="Philadelphia"/>
    <x v="2"/>
    <n v="38"/>
    <n v="38"/>
    <n v="1444"/>
    <n v="664.2399999999999"/>
    <n v="0.45999999999999996"/>
    <s v="En ligne"/>
  </r>
  <r>
    <s v="Foot Locker"/>
    <n v="1185732"/>
    <d v="2021-11-12T00:00:00"/>
    <x v="2"/>
    <s v="Nord-est"/>
    <s v="Pennsylvania"/>
    <s v="Philadelphia"/>
    <x v="3"/>
    <n v="42"/>
    <n v="20"/>
    <n v="840"/>
    <n v="386.4"/>
    <n v="0.45999999999999996"/>
    <s v="En ligne"/>
  </r>
  <r>
    <s v="Foot Locker"/>
    <n v="1185732"/>
    <d v="2021-11-13T00:00:00"/>
    <x v="3"/>
    <s v="Nord-est"/>
    <s v="Pennsylvania"/>
    <s v="Philadelphia"/>
    <x v="4"/>
    <n v="55"/>
    <n v="22"/>
    <n v="1210"/>
    <n v="508.2"/>
    <n v="0.42"/>
    <s v="En ligne"/>
  </r>
  <r>
    <s v="Foot Locker"/>
    <n v="1185732"/>
    <d v="2021-11-14T00:00:00"/>
    <x v="4"/>
    <s v="Nord-est"/>
    <s v="Pennsylvania"/>
    <s v="Philadelphia"/>
    <x v="5"/>
    <n v="48"/>
    <n v="54"/>
    <n v="2592"/>
    <n v="933.12"/>
    <n v="0.36"/>
    <s v="En ligne"/>
  </r>
  <r>
    <s v="Foot Locker"/>
    <n v="1185732"/>
    <d v="2021-11-15T00:00:00"/>
    <x v="5"/>
    <s v="Nord-est"/>
    <s v="Pennsylvania"/>
    <s v="Philadelphia"/>
    <x v="0"/>
    <n v="58"/>
    <n v="136"/>
    <n v="7888"/>
    <n v="4969.4399999999996"/>
    <n v="0.63"/>
    <s v="En ligne"/>
  </r>
  <r>
    <s v="Foot Locker"/>
    <n v="1185732"/>
    <d v="2021-11-16T00:00:00"/>
    <x v="6"/>
    <s v="Nord-est"/>
    <s v="Pennsylvania"/>
    <s v="Philadelphia"/>
    <x v="1"/>
    <n v="54"/>
    <n v="53"/>
    <n v="2862"/>
    <n v="1144.8"/>
    <n v="0.4"/>
    <s v="En ligne"/>
  </r>
  <r>
    <s v="Foot Locker"/>
    <n v="1185732"/>
    <d v="2021-11-17T00:00:00"/>
    <x v="0"/>
    <s v="Nord-est"/>
    <s v="Pennsylvania"/>
    <s v="Philadelphia"/>
    <x v="2"/>
    <n v="52"/>
    <n v="42"/>
    <n v="2184"/>
    <n v="1004.6399999999999"/>
    <n v="0.45999999999999996"/>
    <s v="En ligne"/>
  </r>
  <r>
    <s v="Foot Locker"/>
    <n v="1185732"/>
    <d v="2021-11-18T00:00:00"/>
    <x v="1"/>
    <s v="Nord-est"/>
    <s v="Pennsylvania"/>
    <s v="Philadelphia"/>
    <x v="3"/>
    <n v="51"/>
    <n v="29"/>
    <n v="1479"/>
    <n v="695.13"/>
    <n v="0.47"/>
    <s v="En ligne"/>
  </r>
  <r>
    <s v="Foot Locker"/>
    <n v="1185732"/>
    <d v="2021-11-19T00:00:00"/>
    <x v="2"/>
    <s v="Nord-est"/>
    <s v="Pennsylvania"/>
    <s v="Philadelphia"/>
    <x v="4"/>
    <n v="59"/>
    <n v="31"/>
    <n v="1829"/>
    <n v="768.18"/>
    <n v="0.42"/>
    <s v="En ligne"/>
  </r>
  <r>
    <s v="Foot Locker"/>
    <n v="1185732"/>
    <d v="2021-11-20T00:00:00"/>
    <x v="3"/>
    <s v="Nord-est"/>
    <s v="Pennsylvania"/>
    <s v="Philadelphia"/>
    <x v="5"/>
    <n v="64"/>
    <n v="63"/>
    <n v="4032"/>
    <n v="1814.3999999999999"/>
    <n v="0.44999999999999996"/>
    <s v="En ligne"/>
  </r>
  <r>
    <s v="Foot Locker"/>
    <n v="1185732"/>
    <d v="2021-11-21T00:00:00"/>
    <x v="4"/>
    <s v="Nord-est"/>
    <s v="Pennsylvania"/>
    <s v="Philadelphia"/>
    <x v="0"/>
    <n v="64"/>
    <n v="135"/>
    <n v="8640"/>
    <n v="5616"/>
    <n v="0.65"/>
    <s v="En ligne"/>
  </r>
  <r>
    <s v="Foot Locker"/>
    <n v="1185732"/>
    <d v="2021-11-22T00:00:00"/>
    <x v="5"/>
    <s v="Nord-est"/>
    <s v="Pennsylvania"/>
    <s v="Philadelphia"/>
    <x v="1"/>
    <n v="59"/>
    <n v="70"/>
    <n v="4130"/>
    <n v="1899.8"/>
    <n v="0.45999999999999996"/>
    <s v="En ligne"/>
  </r>
  <r>
    <s v="Foot Locker"/>
    <n v="1185732"/>
    <d v="2021-11-23T00:00:00"/>
    <x v="6"/>
    <s v="Nord-est"/>
    <s v="Pennsylvania"/>
    <s v="Philadelphia"/>
    <x v="2"/>
    <n v="52"/>
    <n v="44"/>
    <n v="2288"/>
    <n v="1144"/>
    <n v="0.5"/>
    <s v="En ligne"/>
  </r>
  <r>
    <s v="Foot Locker"/>
    <n v="1185732"/>
    <d v="2021-11-24T00:00:00"/>
    <x v="0"/>
    <s v="Nord-est"/>
    <s v="Pennsylvania"/>
    <s v="Philadelphia"/>
    <x v="3"/>
    <n v="52"/>
    <n v="39"/>
    <n v="2028"/>
    <n v="1074.8400000000001"/>
    <n v="0.53"/>
    <s v="En ligne"/>
  </r>
  <r>
    <s v="Foot Locker"/>
    <n v="1185732"/>
    <d v="2021-11-25T00:00:00"/>
    <x v="1"/>
    <s v="Nord-est"/>
    <s v="Pennsylvania"/>
    <s v="Philadelphia"/>
    <x v="4"/>
    <n v="60"/>
    <n v="45"/>
    <n v="2700"/>
    <n v="1242"/>
    <n v="0.45999999999999996"/>
    <s v="En ligne"/>
  </r>
  <r>
    <s v="Foot Locker"/>
    <n v="1185732"/>
    <d v="2021-11-26T00:00:00"/>
    <x v="2"/>
    <s v="Nord-est"/>
    <s v="Pennsylvania"/>
    <s v="Philadelphia"/>
    <x v="5"/>
    <n v="65"/>
    <n v="81"/>
    <n v="5265"/>
    <n v="2211.2999999999997"/>
    <n v="0.42"/>
    <s v="En ligne"/>
  </r>
  <r>
    <s v="Foot Locker"/>
    <n v="1185732"/>
    <d v="2021-11-27T00:00:00"/>
    <x v="3"/>
    <s v="Nord-est"/>
    <s v="Pennsylvania"/>
    <s v="Philadelphia"/>
    <x v="0"/>
    <n v="60"/>
    <n v="145"/>
    <n v="8700"/>
    <n v="5829"/>
    <n v="0.67"/>
    <s v="En ligne"/>
  </r>
  <r>
    <s v="Foot Locker"/>
    <n v="1185732"/>
    <d v="2021-11-28T00:00:00"/>
    <x v="4"/>
    <s v="Nord-est"/>
    <s v="Pennsylvania"/>
    <s v="Philadelphia"/>
    <x v="1"/>
    <n v="55"/>
    <n v="90"/>
    <n v="4950"/>
    <n v="2475"/>
    <n v="0.5"/>
    <s v="En ligne"/>
  </r>
  <r>
    <s v="Foot Locker"/>
    <n v="1185732"/>
    <d v="2021-11-29T00:00:00"/>
    <x v="5"/>
    <s v="Nord-est"/>
    <s v="Pennsylvania"/>
    <s v="Philadelphia"/>
    <x v="2"/>
    <n v="51"/>
    <n v="59"/>
    <n v="3009"/>
    <n v="1504.5"/>
    <n v="0.5"/>
    <s v="En ligne"/>
  </r>
  <r>
    <s v="Foot Locker"/>
    <n v="1185732"/>
    <d v="2021-11-30T00:00:00"/>
    <x v="6"/>
    <s v="Nord-est"/>
    <s v="Pennsylvania"/>
    <s v="Philadelphia"/>
    <x v="3"/>
    <n v="51"/>
    <n v="44"/>
    <n v="2244"/>
    <n v="1189.3200000000002"/>
    <n v="0.53"/>
    <s v="En ligne"/>
  </r>
  <r>
    <s v="Foot Locker"/>
    <n v="1185732"/>
    <d v="2021-12-01T00:00:00"/>
    <x v="0"/>
    <s v="Nord-est"/>
    <s v="Pennsylvania"/>
    <s v="Philadelphia"/>
    <x v="4"/>
    <n v="64"/>
    <n v="60"/>
    <n v="3840"/>
    <n v="1843.1999999999998"/>
    <n v="0.48"/>
    <s v="En ligne"/>
  </r>
  <r>
    <s v="Foot Locker"/>
    <n v="1185732"/>
    <d v="2021-12-02T00:00:00"/>
    <x v="1"/>
    <s v="Nord-est"/>
    <s v="Pennsylvania"/>
    <s v="Philadelphia"/>
    <x v="5"/>
    <n v="64"/>
    <n v="98"/>
    <n v="6272"/>
    <n v="2634.24"/>
    <n v="0.42"/>
    <s v="En ligne"/>
  </r>
  <r>
    <s v="Foot Locker"/>
    <n v="1185732"/>
    <d v="2021-12-03T00:00:00"/>
    <x v="2"/>
    <s v="Nord-est"/>
    <s v="Pennsylvania"/>
    <s v="Philadelphia"/>
    <x v="0"/>
    <n v="60"/>
    <n v="158"/>
    <n v="9480"/>
    <n v="6256.8"/>
    <n v="0.66"/>
    <s v="En ligne"/>
  </r>
  <r>
    <s v="Foot Locker"/>
    <n v="1185732"/>
    <d v="2021-12-04T00:00:00"/>
    <x v="3"/>
    <s v="Nord-est"/>
    <s v="Pennsylvania"/>
    <s v="Philadelphia"/>
    <x v="1"/>
    <n v="54"/>
    <n v="75"/>
    <n v="4050"/>
    <n v="1903.5"/>
    <n v="0.47"/>
    <s v="En ligne"/>
  </r>
  <r>
    <s v="Foot Locker"/>
    <n v="1185732"/>
    <d v="2021-12-05T00:00:00"/>
    <x v="4"/>
    <s v="Nord-est"/>
    <s v="Pennsylvania"/>
    <s v="Philadelphia"/>
    <x v="2"/>
    <n v="54"/>
    <n v="61"/>
    <n v="3294"/>
    <n v="1811.6999999999998"/>
    <n v="0.54999999999999993"/>
    <s v="En ligne"/>
  </r>
  <r>
    <s v="Foot Locker"/>
    <n v="1185732"/>
    <d v="2021-12-06T00:00:00"/>
    <x v="5"/>
    <s v="Nord-est"/>
    <s v="Pennsylvania"/>
    <s v="Philadelphia"/>
    <x v="3"/>
    <n v="53"/>
    <n v="58"/>
    <n v="3074"/>
    <n v="1659.96"/>
    <n v="0.54"/>
    <s v="En ligne"/>
  </r>
  <r>
    <s v="Foot Locker"/>
    <n v="1185732"/>
    <d v="2021-12-07T00:00:00"/>
    <x v="6"/>
    <s v="Nord-est"/>
    <s v="Pennsylvania"/>
    <s v="Philadelphia"/>
    <x v="4"/>
    <n v="61"/>
    <n v="46"/>
    <n v="2806"/>
    <n v="1290.76"/>
    <n v="0.45999999999999996"/>
    <s v="En ligne"/>
  </r>
  <r>
    <s v="Foot Locker"/>
    <n v="1185732"/>
    <d v="2021-12-08T00:00:00"/>
    <x v="0"/>
    <s v="Nord-est"/>
    <s v="Pennsylvania"/>
    <s v="Philadelphia"/>
    <x v="5"/>
    <n v="64"/>
    <n v="95"/>
    <n v="6080"/>
    <n v="2614.4"/>
    <n v="0.43"/>
    <s v="En ligne"/>
  </r>
  <r>
    <s v="Foot Locker"/>
    <n v="1185732"/>
    <d v="2021-12-09T00:00:00"/>
    <x v="1"/>
    <s v="Nord-est"/>
    <s v="Pennsylvania"/>
    <s v="Philadelphia"/>
    <x v="0"/>
    <n v="62"/>
    <n v="143"/>
    <n v="8866"/>
    <n v="5319.5999999999995"/>
    <n v="0.6"/>
    <s v="En ligne"/>
  </r>
  <r>
    <s v="Foot Locker"/>
    <n v="1185732"/>
    <d v="2021-12-10T00:00:00"/>
    <x v="2"/>
    <s v="Nord-est"/>
    <s v="Pennsylvania"/>
    <s v="Philadelphia"/>
    <x v="1"/>
    <n v="48"/>
    <n v="80"/>
    <n v="3840"/>
    <n v="1536"/>
    <n v="0.4"/>
    <s v="En ligne"/>
  </r>
  <r>
    <s v="Foot Locker"/>
    <n v="1185732"/>
    <d v="2021-12-11T00:00:00"/>
    <x v="3"/>
    <s v="Nord-est"/>
    <s v="Pennsylvania"/>
    <s v="Philadelphia"/>
    <x v="2"/>
    <n v="41"/>
    <n v="50"/>
    <n v="2050"/>
    <n v="922.49999999999989"/>
    <n v="0.44999999999999996"/>
    <s v="En ligne"/>
  </r>
  <r>
    <s v="Foot Locker"/>
    <n v="1185732"/>
    <d v="2021-12-12T00:00:00"/>
    <x v="4"/>
    <s v="Nord-est"/>
    <s v="Pennsylvania"/>
    <s v="Philadelphia"/>
    <x v="3"/>
    <n v="41"/>
    <n v="53"/>
    <n v="2173"/>
    <n v="1021.31"/>
    <n v="0.47"/>
    <s v="En ligne"/>
  </r>
  <r>
    <s v="Foot Locker"/>
    <n v="1185732"/>
    <d v="2021-12-13T00:00:00"/>
    <x v="5"/>
    <s v="Nord-est"/>
    <s v="Pennsylvania"/>
    <s v="Philadelphia"/>
    <x v="4"/>
    <n v="50"/>
    <n v="36"/>
    <n v="1800"/>
    <n v="809.99999999999989"/>
    <n v="0.44999999999999996"/>
    <s v="En ligne"/>
  </r>
  <r>
    <s v="Foot Locker"/>
    <n v="1185732"/>
    <d v="2021-12-14T00:00:00"/>
    <x v="6"/>
    <s v="Nord-est"/>
    <s v="Pennsylvania"/>
    <s v="Philadelphia"/>
    <x v="5"/>
    <n v="55"/>
    <n v="61"/>
    <n v="3355"/>
    <n v="1342"/>
    <n v="0.4"/>
    <s v="En ligne"/>
  </r>
  <r>
    <s v="Foot Locker"/>
    <n v="1185732"/>
    <d v="2021-12-15T00:00:00"/>
    <x v="0"/>
    <s v="Nord-est"/>
    <s v="Pennsylvania"/>
    <s v="Philadelphia"/>
    <x v="0"/>
    <n v="55"/>
    <n v="104"/>
    <n v="5720"/>
    <n v="3546.4"/>
    <n v="0.62"/>
    <s v="En ligne"/>
  </r>
  <r>
    <s v="Foot Locker"/>
    <n v="1185732"/>
    <d v="2021-12-16T00:00:00"/>
    <x v="1"/>
    <s v="Nord-est"/>
    <s v="Pennsylvania"/>
    <s v="Philadelphia"/>
    <x v="1"/>
    <n v="47"/>
    <n v="63"/>
    <n v="2961"/>
    <n v="1243.6199999999999"/>
    <n v="0.42"/>
    <s v="En ligne"/>
  </r>
  <r>
    <s v="Foot Locker"/>
    <n v="1185732"/>
    <d v="2021-12-17T00:00:00"/>
    <x v="2"/>
    <s v="Nord-est"/>
    <s v="Pennsylvania"/>
    <s v="Philadelphia"/>
    <x v="2"/>
    <n v="48"/>
    <n v="34"/>
    <n v="1632"/>
    <n v="734.4"/>
    <n v="0.44999999999999996"/>
    <s v="En ligne"/>
  </r>
  <r>
    <s v="Foot Locker"/>
    <n v="1185732"/>
    <d v="2021-12-18T00:00:00"/>
    <x v="3"/>
    <s v="Nord-est"/>
    <s v="Pennsylvania"/>
    <s v="Philadelphia"/>
    <x v="3"/>
    <n v="48"/>
    <n v="29"/>
    <n v="1392"/>
    <n v="626.4"/>
    <n v="0.44999999999999996"/>
    <s v="En ligne"/>
  </r>
  <r>
    <s v="Foot Locker"/>
    <n v="1185732"/>
    <d v="2021-12-19T00:00:00"/>
    <x v="4"/>
    <s v="Nord-est"/>
    <s v="Pennsylvania"/>
    <s v="Philadelphia"/>
    <x v="4"/>
    <n v="56"/>
    <n v="27"/>
    <n v="1512"/>
    <n v="650.16"/>
    <n v="0.43"/>
    <s v="En ligne"/>
  </r>
  <r>
    <s v="Foot Locker"/>
    <n v="1185732"/>
    <d v="2021-12-20T00:00:00"/>
    <x v="5"/>
    <s v="Nord-est"/>
    <s v="Pennsylvania"/>
    <s v="Philadelphia"/>
    <x v="5"/>
    <n v="60"/>
    <n v="63"/>
    <n v="3780"/>
    <n v="1474.2"/>
    <n v="0.39"/>
    <s v="En ligne"/>
  </r>
  <r>
    <s v="Foot Locker"/>
    <n v="1185732"/>
    <d v="2021-12-21T00:00:00"/>
    <x v="6"/>
    <s v="Nord-est"/>
    <s v="Pennsylvania"/>
    <s v="Philadelphia"/>
    <x v="0"/>
    <n v="66"/>
    <n v="113"/>
    <n v="7458"/>
    <n v="4847.7"/>
    <n v="0.65"/>
    <s v="En ligne"/>
  </r>
  <r>
    <s v="Foot Locker"/>
    <n v="1185732"/>
    <d v="2021-12-22T00:00:00"/>
    <x v="0"/>
    <s v="Nord-est"/>
    <s v="Pennsylvania"/>
    <s v="Philadelphia"/>
    <x v="1"/>
    <n v="55"/>
    <n v="60"/>
    <n v="3300"/>
    <n v="1551"/>
    <n v="0.47"/>
    <s v="En ligne"/>
  </r>
  <r>
    <s v="Foot Locker"/>
    <n v="1185732"/>
    <d v="2021-12-23T00:00:00"/>
    <x v="1"/>
    <s v="Nord-est"/>
    <s v="Pennsylvania"/>
    <s v="Philadelphia"/>
    <x v="2"/>
    <n v="55"/>
    <n v="55"/>
    <n v="3025"/>
    <n v="1603.25"/>
    <n v="0.53"/>
    <s v="En ligne"/>
  </r>
  <r>
    <s v="Foot Locker"/>
    <n v="1185732"/>
    <d v="2021-12-24T00:00:00"/>
    <x v="2"/>
    <s v="Nord-est"/>
    <s v="Pennsylvania"/>
    <s v="Philadelphia"/>
    <x v="3"/>
    <n v="56"/>
    <n v="44"/>
    <n v="2464"/>
    <n v="1256.6400000000001"/>
    <n v="0.51"/>
    <s v="En ligne"/>
  </r>
  <r>
    <s v="Foot Locker"/>
    <n v="1185732"/>
    <d v="2021-12-25T00:00:00"/>
    <x v="3"/>
    <s v="Nord-est"/>
    <s v="Pennsylvania"/>
    <s v="Philadelphia"/>
    <x v="4"/>
    <n v="64"/>
    <n v="42"/>
    <n v="2688"/>
    <n v="1290.24"/>
    <n v="0.48"/>
    <s v="En ligne"/>
  </r>
  <r>
    <s v="Foot Locker"/>
    <n v="1185732"/>
    <d v="2021-12-26T00:00:00"/>
    <x v="4"/>
    <s v="Nord-est"/>
    <s v="Pennsylvania"/>
    <s v="Philadelphia"/>
    <x v="5"/>
    <n v="71"/>
    <n v="65"/>
    <n v="4615"/>
    <n v="2030.6"/>
    <n v="0.44"/>
    <s v="En ligne"/>
  </r>
  <r>
    <s v="Foot Locker"/>
    <n v="1185732"/>
    <d v="2021-12-27T00:00:00"/>
    <x v="5"/>
    <s v="Nord-est"/>
    <s v="Pennsylvania"/>
    <s v="Philadelphia"/>
    <x v="0"/>
    <n v="67"/>
    <n v="124"/>
    <n v="8308"/>
    <n v="5732.52"/>
    <n v="0.69000000000000006"/>
    <s v="En ligne"/>
  </r>
  <r>
    <s v="Foot Locker"/>
    <n v="1185732"/>
    <d v="2021-12-28T00:00:00"/>
    <x v="6"/>
    <s v="Nord-est"/>
    <s v="Pennsylvania"/>
    <s v="Philadelphia"/>
    <x v="1"/>
    <n v="55"/>
    <n v="69"/>
    <n v="3795"/>
    <n v="1707.7499999999998"/>
    <n v="0.44999999999999996"/>
    <s v="En ligne"/>
  </r>
  <r>
    <s v="Foot Locker"/>
    <n v="1185732"/>
    <d v="2021-12-29T00:00:00"/>
    <x v="0"/>
    <s v="Nord-est"/>
    <s v="Pennsylvania"/>
    <s v="Philadelphia"/>
    <x v="2"/>
    <n v="55"/>
    <n v="65"/>
    <n v="3575"/>
    <n v="1894.75"/>
    <n v="0.53"/>
    <s v="En ligne"/>
  </r>
  <r>
    <s v="Foot Locker"/>
    <n v="1185732"/>
    <d v="2021-12-30T00:00:00"/>
    <x v="1"/>
    <s v="Nord-est"/>
    <s v="Pennsylvania"/>
    <s v="Philadelphia"/>
    <x v="3"/>
    <n v="57"/>
    <n v="53"/>
    <n v="3021"/>
    <n v="1601.13"/>
    <n v="0.53"/>
    <s v="En ligne"/>
  </r>
  <r>
    <s v="Foot Locker"/>
    <n v="1185732"/>
    <d v="2021-12-31T00:00:00"/>
    <x v="2"/>
    <s v="Nord-est"/>
    <s v="Pennsylvania"/>
    <s v="Philadelphia"/>
    <x v="4"/>
    <n v="63"/>
    <n v="47"/>
    <n v="2961"/>
    <n v="1362.06"/>
    <n v="0.45999999999999996"/>
    <s v="En ligne"/>
  </r>
  <r>
    <s v="Foot Locker"/>
    <n v="1185732"/>
    <d v="2020-01-01T00:00:00"/>
    <x v="0"/>
    <s v="Nord-est"/>
    <s v="Pennsylvania"/>
    <s v="Philadelphia"/>
    <x v="5"/>
    <n v="68"/>
    <n v="83"/>
    <n v="5644"/>
    <n v="2426.92"/>
    <n v="0.43"/>
    <s v="En ligne"/>
  </r>
  <r>
    <s v="Ouest Gear"/>
    <n v="1128299"/>
    <d v="2020-01-02T00:00:00"/>
    <x v="1"/>
    <s v="Nord-est"/>
    <s v="Pennsylvania"/>
    <s v="Philadelphia"/>
    <x v="0"/>
    <n v="32"/>
    <n v="122"/>
    <n v="3904"/>
    <n v="1991.04"/>
    <n v="0.51"/>
    <s v="En ligne"/>
  </r>
  <r>
    <s v="Ouest Gear"/>
    <n v="1128299"/>
    <d v="2020-01-03T00:00:00"/>
    <x v="2"/>
    <s v="Nord-est"/>
    <s v="Pennsylvania"/>
    <s v="Philadelphia"/>
    <x v="1"/>
    <n v="44"/>
    <n v="117"/>
    <n v="5148"/>
    <n v="1904.76"/>
    <n v="0.37"/>
    <s v="En ligne"/>
  </r>
  <r>
    <s v="Ouest Gear"/>
    <n v="1128299"/>
    <d v="2020-01-04T00:00:00"/>
    <x v="3"/>
    <s v="Nord-est"/>
    <s v="Pennsylvania"/>
    <s v="Philadelphia"/>
    <x v="2"/>
    <n v="41"/>
    <n v="117"/>
    <n v="4797"/>
    <n v="2590.38"/>
    <n v="0.54"/>
    <s v="En ligne"/>
  </r>
  <r>
    <s v="Ouest Gear"/>
    <n v="1128299"/>
    <d v="2020-01-05T00:00:00"/>
    <x v="4"/>
    <s v="Nord-est"/>
    <s v="Pennsylvania"/>
    <s v="Philadelphia"/>
    <x v="3"/>
    <n v="43"/>
    <n v="87"/>
    <n v="3741"/>
    <n v="1870.5"/>
    <n v="0.5"/>
    <s v="En ligne"/>
  </r>
  <r>
    <s v="Ouest Gear"/>
    <n v="1128299"/>
    <d v="2020-01-06T00:00:00"/>
    <x v="5"/>
    <s v="Ouest"/>
    <s v="Nevada"/>
    <s v="Las Vegas"/>
    <x v="4"/>
    <n v="47"/>
    <n v="70"/>
    <n v="3290"/>
    <n v="2138.5"/>
    <n v="0.65"/>
    <s v="En ligne"/>
  </r>
  <r>
    <s v="Ouest Gear"/>
    <n v="1128299"/>
    <d v="2020-01-07T00:00:00"/>
    <x v="6"/>
    <s v="Ouest"/>
    <s v="Nevada"/>
    <s v="Las Vegas"/>
    <x v="5"/>
    <n v="41"/>
    <n v="128"/>
    <n v="5248"/>
    <n v="1574.4000000000003"/>
    <n v="0.30000000000000004"/>
    <s v="En ligne"/>
  </r>
  <r>
    <s v="Ouest Gear"/>
    <n v="1128299"/>
    <d v="2020-01-08T00:00:00"/>
    <x v="0"/>
    <s v="Ouest"/>
    <s v="Nevada"/>
    <s v="Las Vegas"/>
    <x v="0"/>
    <n v="34"/>
    <n v="158"/>
    <n v="5372"/>
    <n v="2686"/>
    <n v="0.5"/>
    <s v="En ligne"/>
  </r>
  <r>
    <s v="Ouest Gear"/>
    <n v="1128299"/>
    <d v="2020-01-09T00:00:00"/>
    <x v="1"/>
    <s v="Ouest"/>
    <s v="Nevada"/>
    <s v="Las Vegas"/>
    <x v="1"/>
    <n v="43"/>
    <n v="128"/>
    <n v="5504"/>
    <n v="2201.6"/>
    <n v="0.4"/>
    <s v="En ligne"/>
  </r>
  <r>
    <s v="Ouest Gear"/>
    <n v="1128299"/>
    <d v="2020-01-10T00:00:00"/>
    <x v="2"/>
    <s v="Ouest"/>
    <s v="Nevada"/>
    <s v="Las Vegas"/>
    <x v="2"/>
    <n v="41"/>
    <n v="119"/>
    <n v="4879"/>
    <n v="2585.8700000000003"/>
    <n v="0.53"/>
    <s v="En ligne"/>
  </r>
  <r>
    <s v="Ouest Gear"/>
    <n v="1128299"/>
    <d v="2020-01-11T00:00:00"/>
    <x v="3"/>
    <s v="Ouest"/>
    <s v="Nevada"/>
    <s v="Las Vegas"/>
    <x v="3"/>
    <n v="44"/>
    <n v="74"/>
    <n v="3256"/>
    <n v="1497.76"/>
    <n v="0.45999999999999996"/>
    <s v="En ligne"/>
  </r>
  <r>
    <s v="Ouest Gear"/>
    <n v="1128299"/>
    <d v="2020-01-12T00:00:00"/>
    <x v="4"/>
    <s v="Ouest"/>
    <s v="Nevada"/>
    <s v="Las Vegas"/>
    <x v="4"/>
    <n v="46"/>
    <n v="52"/>
    <n v="2392"/>
    <n v="1674.4"/>
    <n v="0.70000000000000007"/>
    <s v="En ligne"/>
  </r>
  <r>
    <s v="Ouest Gear"/>
    <n v="1128299"/>
    <d v="2020-01-13T00:00:00"/>
    <x v="5"/>
    <s v="Ouest"/>
    <s v="Nevada"/>
    <s v="Las Vegas"/>
    <x v="5"/>
    <n v="41"/>
    <n v="116"/>
    <n v="4756"/>
    <n v="1617.0400000000002"/>
    <n v="0.34"/>
    <s v="En ligne"/>
  </r>
  <r>
    <s v="Ouest Gear"/>
    <n v="1128299"/>
    <d v="2020-01-14T00:00:00"/>
    <x v="6"/>
    <s v="Ouest"/>
    <s v="Nevada"/>
    <s v="Las Vegas"/>
    <x v="0"/>
    <n v="43"/>
    <n v="160"/>
    <n v="6880"/>
    <n v="3784.0000000000005"/>
    <n v="0.55000000000000004"/>
    <s v="En ligne"/>
  </r>
  <r>
    <s v="Ouest Gear"/>
    <n v="1128299"/>
    <d v="2020-01-15T00:00:00"/>
    <x v="0"/>
    <s v="Ouest"/>
    <s v="Nevada"/>
    <s v="Las Vegas"/>
    <x v="1"/>
    <n v="50"/>
    <n v="120"/>
    <n v="6000"/>
    <n v="2400"/>
    <n v="0.4"/>
    <s v="En ligne"/>
  </r>
  <r>
    <s v="Ouest Gear"/>
    <n v="1128299"/>
    <d v="2020-01-16T00:00:00"/>
    <x v="1"/>
    <s v="Ouest"/>
    <s v="Nevada"/>
    <s v="Las Vegas"/>
    <x v="2"/>
    <n v="52"/>
    <n v="104"/>
    <n v="5408"/>
    <n v="2866.2400000000002"/>
    <n v="0.53"/>
    <s v="En ligne"/>
  </r>
  <r>
    <s v="Ouest Gear"/>
    <n v="1128299"/>
    <d v="2020-01-17T00:00:00"/>
    <x v="2"/>
    <s v="Ouest"/>
    <s v="Nevada"/>
    <s v="Las Vegas"/>
    <x v="3"/>
    <n v="50"/>
    <n v="84"/>
    <n v="4200"/>
    <n v="1974"/>
    <n v="0.47"/>
    <s v="En ligne"/>
  </r>
  <r>
    <s v="Ouest Gear"/>
    <n v="1128299"/>
    <d v="2020-01-18T00:00:00"/>
    <x v="3"/>
    <s v="Ouest"/>
    <s v="Nevada"/>
    <s v="Las Vegas"/>
    <x v="4"/>
    <n v="55"/>
    <n v="47"/>
    <n v="2585"/>
    <n v="1809.5000000000002"/>
    <n v="0.70000000000000007"/>
    <s v="En ligne"/>
  </r>
  <r>
    <s v="Ouest Gear"/>
    <n v="1128299"/>
    <d v="2020-01-19T00:00:00"/>
    <x v="4"/>
    <s v="Ouest"/>
    <s v="Nevada"/>
    <s v="Las Vegas"/>
    <x v="5"/>
    <n v="54"/>
    <n v="94"/>
    <n v="5076"/>
    <n v="1725.8400000000001"/>
    <n v="0.34"/>
    <s v="En ligne"/>
  </r>
  <r>
    <s v="Ouest Gear"/>
    <n v="1128299"/>
    <d v="2020-01-20T00:00:00"/>
    <x v="5"/>
    <s v="Ouest"/>
    <s v="Nevada"/>
    <s v="Las Vegas"/>
    <x v="0"/>
    <n v="58"/>
    <n v="143"/>
    <n v="8294"/>
    <n v="4229.9400000000005"/>
    <n v="0.51"/>
    <s v="En ligne"/>
  </r>
  <r>
    <s v="Ouest Gear"/>
    <n v="1128299"/>
    <d v="2020-01-21T00:00:00"/>
    <x v="6"/>
    <s v="Ouest"/>
    <s v="Nevada"/>
    <s v="Las Vegas"/>
    <x v="1"/>
    <n v="62"/>
    <n v="102"/>
    <n v="6324"/>
    <n v="2403.12"/>
    <n v="0.38"/>
    <s v="En ligne"/>
  </r>
  <r>
    <s v="Ouest Gear"/>
    <n v="1128299"/>
    <d v="2020-01-22T00:00:00"/>
    <x v="0"/>
    <s v="Ouest"/>
    <s v="Nevada"/>
    <s v="Las Vegas"/>
    <x v="2"/>
    <n v="61"/>
    <n v="120"/>
    <n v="7320"/>
    <n v="3879.6000000000004"/>
    <n v="0.53"/>
    <s v="En ligne"/>
  </r>
  <r>
    <s v="Ouest Gear"/>
    <n v="1128299"/>
    <d v="2020-01-23T00:00:00"/>
    <x v="1"/>
    <s v="Ouest"/>
    <s v="Nevada"/>
    <s v="Las Vegas"/>
    <x v="3"/>
    <n v="59"/>
    <n v="75"/>
    <n v="4425"/>
    <n v="2035.4999999999998"/>
    <n v="0.45999999999999996"/>
    <s v="En ligne"/>
  </r>
  <r>
    <s v="Ouest Gear"/>
    <n v="1128299"/>
    <d v="2020-01-24T00:00:00"/>
    <x v="2"/>
    <s v="Ouest"/>
    <s v="Nevada"/>
    <s v="Las Vegas"/>
    <x v="4"/>
    <n v="63"/>
    <n v="52"/>
    <n v="3276"/>
    <n v="2162.1600000000003"/>
    <n v="0.66"/>
    <s v="En ligne"/>
  </r>
  <r>
    <s v="Ouest Gear"/>
    <n v="1128299"/>
    <d v="2020-01-25T00:00:00"/>
    <x v="3"/>
    <s v="Ouest"/>
    <s v="Nevada"/>
    <s v="Las Vegas"/>
    <x v="5"/>
    <n v="78"/>
    <n v="95"/>
    <n v="7410"/>
    <n v="2519.4"/>
    <n v="0.34"/>
    <s v="En ligne"/>
  </r>
  <r>
    <s v="Ouest Gear"/>
    <n v="1128299"/>
    <d v="2020-01-26T00:00:00"/>
    <x v="4"/>
    <s v="Ouest"/>
    <s v="Nevada"/>
    <s v="Las Vegas"/>
    <x v="0"/>
    <n v="58"/>
    <n v="149"/>
    <n v="8642"/>
    <n v="5012.3600000000006"/>
    <n v="0.58000000000000007"/>
    <s v="En ligne"/>
  </r>
  <r>
    <s v="Ouest Gear"/>
    <n v="1128299"/>
    <d v="2020-01-27T00:00:00"/>
    <x v="5"/>
    <s v="Ouest"/>
    <s v="Nevada"/>
    <s v="Las Vegas"/>
    <x v="1"/>
    <n v="60"/>
    <n v="104"/>
    <n v="6240"/>
    <n v="2683.2"/>
    <n v="0.43"/>
    <s v="En ligne"/>
  </r>
  <r>
    <s v="Ouest Gear"/>
    <n v="1128299"/>
    <d v="2020-01-28T00:00:00"/>
    <x v="6"/>
    <s v="Ouest"/>
    <s v="Nevada"/>
    <s v="Las Vegas"/>
    <x v="2"/>
    <n v="63"/>
    <n v="116"/>
    <n v="7308"/>
    <n v="4165.5600000000004"/>
    <n v="0.57000000000000006"/>
    <s v="En ligne"/>
  </r>
  <r>
    <s v="Ouest Gear"/>
    <n v="1128299"/>
    <d v="2020-01-29T00:00:00"/>
    <x v="0"/>
    <s v="Ouest"/>
    <s v="Nevada"/>
    <s v="Las Vegas"/>
    <x v="3"/>
    <n v="57"/>
    <n v="90"/>
    <n v="5130"/>
    <n v="2565"/>
    <n v="0.5"/>
    <s v="En ligne"/>
  </r>
  <r>
    <s v="Ouest Gear"/>
    <n v="1128299"/>
    <d v="2020-01-30T00:00:00"/>
    <x v="1"/>
    <s v="Ouest"/>
    <s v="Nevada"/>
    <s v="Las Vegas"/>
    <x v="4"/>
    <n v="60"/>
    <n v="60"/>
    <n v="3600"/>
    <n v="2520.0000000000005"/>
    <n v="0.70000000000000007"/>
    <s v="En ligne"/>
  </r>
  <r>
    <s v="Ouest Gear"/>
    <n v="1128299"/>
    <d v="2020-01-31T00:00:00"/>
    <x v="2"/>
    <s v="Ouest"/>
    <s v="Nevada"/>
    <s v="Las Vegas"/>
    <x v="5"/>
    <n v="78"/>
    <n v="131"/>
    <n v="10218"/>
    <n v="3576.2999999999997"/>
    <n v="0.35"/>
    <s v="En ligne"/>
  </r>
  <r>
    <s v="Ouest Gear"/>
    <n v="1128299"/>
    <d v="2020-02-01T00:00:00"/>
    <x v="3"/>
    <s v="Ouest"/>
    <s v="Nevada"/>
    <s v="Las Vegas"/>
    <x v="0"/>
    <n v="56"/>
    <n v="189"/>
    <n v="10584"/>
    <n v="6032.880000000001"/>
    <n v="0.57000000000000006"/>
    <s v="En ligne"/>
  </r>
  <r>
    <s v="Ouest Gear"/>
    <n v="1128299"/>
    <d v="2020-02-02T00:00:00"/>
    <x v="4"/>
    <s v="Ouest"/>
    <s v="Nevada"/>
    <s v="Las Vegas"/>
    <x v="1"/>
    <n v="62"/>
    <n v="165"/>
    <n v="10230"/>
    <n v="4194.3"/>
    <n v="0.41"/>
    <s v="En ligne"/>
  </r>
  <r>
    <s v="Ouest Gear"/>
    <n v="1128299"/>
    <d v="2020-02-03T00:00:00"/>
    <x v="5"/>
    <s v="Ouest"/>
    <s v="Nevada"/>
    <s v="Las Vegas"/>
    <x v="2"/>
    <n v="62"/>
    <n v="165"/>
    <n v="10230"/>
    <n v="6035.7000000000007"/>
    <n v="0.59000000000000008"/>
    <s v="En ligne"/>
  </r>
  <r>
    <s v="Ouest Gear"/>
    <n v="1128299"/>
    <d v="2020-02-04T00:00:00"/>
    <x v="6"/>
    <s v="Ouest"/>
    <s v="Nevada"/>
    <s v="Las Vegas"/>
    <x v="3"/>
    <n v="58"/>
    <n v="111"/>
    <n v="6438"/>
    <n v="3283.38"/>
    <n v="0.51"/>
    <s v="En ligne"/>
  </r>
  <r>
    <s v="Ouest Gear"/>
    <n v="1128299"/>
    <d v="2020-02-05T00:00:00"/>
    <x v="0"/>
    <s v="Ouest"/>
    <s v="Nevada"/>
    <s v="Las Vegas"/>
    <x v="4"/>
    <n v="59"/>
    <n v="81"/>
    <n v="4779"/>
    <n v="3536.4600000000005"/>
    <n v="0.7400000000000001"/>
    <s v="En ligne"/>
  </r>
  <r>
    <s v="Ouest Gear"/>
    <n v="1128299"/>
    <d v="2020-02-06T00:00:00"/>
    <x v="1"/>
    <s v="Ouest"/>
    <s v="Nevada"/>
    <s v="Las Vegas"/>
    <x v="5"/>
    <n v="73"/>
    <n v="174"/>
    <n v="12702"/>
    <n v="5080.8"/>
    <n v="0.4"/>
    <s v="En ligne"/>
  </r>
  <r>
    <s v="Ouest Gear"/>
    <n v="1128299"/>
    <d v="2020-02-07T00:00:00"/>
    <x v="2"/>
    <s v="Ouest"/>
    <s v="Nevada"/>
    <s v="Las Vegas"/>
    <x v="0"/>
    <n v="58"/>
    <n v="218"/>
    <n v="12644"/>
    <n v="6701.3200000000006"/>
    <n v="0.53"/>
    <s v="En ligne"/>
  </r>
  <r>
    <s v="Ouest Gear"/>
    <n v="1128299"/>
    <d v="2020-02-08T00:00:00"/>
    <x v="3"/>
    <s v="Ouest"/>
    <s v="Nevada"/>
    <s v="Las Vegas"/>
    <x v="1"/>
    <n v="61"/>
    <n v="174"/>
    <n v="10614"/>
    <n v="3821.04"/>
    <n v="0.36"/>
    <s v="En ligne"/>
  </r>
  <r>
    <s v="Ouest Gear"/>
    <n v="1128299"/>
    <d v="2020-02-09T00:00:00"/>
    <x v="4"/>
    <s v="Ouest"/>
    <s v="Nevada"/>
    <s v="Las Vegas"/>
    <x v="2"/>
    <n v="61"/>
    <n v="143"/>
    <n v="8723"/>
    <n v="4623.1900000000005"/>
    <n v="0.53"/>
    <s v="En ligne"/>
  </r>
  <r>
    <s v="Ouest Gear"/>
    <n v="1128299"/>
    <d v="2020-02-10T00:00:00"/>
    <x v="5"/>
    <s v="Ouest"/>
    <s v="Nevada"/>
    <s v="Las Vegas"/>
    <x v="3"/>
    <n v="55"/>
    <n v="117"/>
    <n v="6435"/>
    <n v="3153.15"/>
    <n v="0.49"/>
    <s v="En ligne"/>
  </r>
  <r>
    <s v="Ouest Gear"/>
    <n v="1128299"/>
    <d v="2020-02-11T00:00:00"/>
    <x v="6"/>
    <s v="Ouest"/>
    <s v="Nevada"/>
    <s v="Las Vegas"/>
    <x v="4"/>
    <n v="60"/>
    <n v="130"/>
    <n v="7800"/>
    <n v="5460.0000000000009"/>
    <n v="0.70000000000000007"/>
    <s v="En ligne"/>
  </r>
  <r>
    <s v="Ouest Gear"/>
    <n v="1128299"/>
    <d v="2020-02-12T00:00:00"/>
    <x v="0"/>
    <s v="Ouest"/>
    <s v="Nevada"/>
    <s v="Las Vegas"/>
    <x v="5"/>
    <n v="78"/>
    <n v="145"/>
    <n v="11310"/>
    <n v="3393.0000000000005"/>
    <n v="0.30000000000000004"/>
    <s v="En ligne"/>
  </r>
  <r>
    <s v="Ouest Gear"/>
    <n v="1128299"/>
    <d v="2020-02-13T00:00:00"/>
    <x v="1"/>
    <s v="Ouest"/>
    <s v="Nevada"/>
    <s v="Las Vegas"/>
    <x v="0"/>
    <n v="62"/>
    <n v="210"/>
    <n v="13020"/>
    <n v="6900.6"/>
    <n v="0.53"/>
    <s v="En ligne"/>
  </r>
  <r>
    <s v="Ouest Gear"/>
    <n v="1128299"/>
    <d v="2020-02-14T00:00:00"/>
    <x v="2"/>
    <s v="Ouest"/>
    <s v="Nevada"/>
    <s v="Las Vegas"/>
    <x v="1"/>
    <n v="64"/>
    <n v="182"/>
    <n v="11648"/>
    <n v="4542.72"/>
    <n v="0.39"/>
    <s v="En ligne"/>
  </r>
  <r>
    <s v="Ouest Gear"/>
    <n v="1128299"/>
    <d v="2020-02-15T00:00:00"/>
    <x v="3"/>
    <s v="Ouest"/>
    <s v="Nevada"/>
    <s v="Las Vegas"/>
    <x v="2"/>
    <n v="60"/>
    <n v="152"/>
    <n v="9120"/>
    <n v="4742.4000000000005"/>
    <n v="0.52"/>
    <s v="En ligne"/>
  </r>
  <r>
    <s v="Ouest Gear"/>
    <n v="1128299"/>
    <d v="2020-02-16T00:00:00"/>
    <x v="4"/>
    <s v="Ouest"/>
    <s v="Nevada"/>
    <s v="Las Vegas"/>
    <x v="3"/>
    <n v="64"/>
    <n v="124"/>
    <n v="7936"/>
    <n v="3729.9199999999996"/>
    <n v="0.47"/>
    <s v="En ligne"/>
  </r>
  <r>
    <s v="Ouest Gear"/>
    <n v="1128299"/>
    <d v="2020-02-17T00:00:00"/>
    <x v="5"/>
    <s v="Ouest"/>
    <s v="Nevada"/>
    <s v="Las Vegas"/>
    <x v="4"/>
    <n v="68"/>
    <n v="138"/>
    <n v="9384"/>
    <n v="6381.1200000000008"/>
    <n v="0.68"/>
    <s v="En ligne"/>
  </r>
  <r>
    <s v="Ouest Gear"/>
    <n v="1128299"/>
    <d v="2020-02-18T00:00:00"/>
    <x v="6"/>
    <s v="Ouest"/>
    <s v="Nevada"/>
    <s v="Las Vegas"/>
    <x v="5"/>
    <n v="78"/>
    <n v="108"/>
    <n v="8424"/>
    <n v="2864.1600000000003"/>
    <n v="0.34"/>
    <s v="En ligne"/>
  </r>
  <r>
    <s v="Ouest Gear"/>
    <n v="1128299"/>
    <d v="2020-02-19T00:00:00"/>
    <x v="0"/>
    <s v="Ouest"/>
    <s v="Nevada"/>
    <s v="Las Vegas"/>
    <x v="0"/>
    <n v="56"/>
    <n v="174"/>
    <n v="9744"/>
    <n v="4677.1200000000008"/>
    <n v="0.48000000000000004"/>
    <s v="En ligne"/>
  </r>
  <r>
    <s v="Ouest Gear"/>
    <n v="1128299"/>
    <d v="2020-02-20T00:00:00"/>
    <x v="1"/>
    <s v="Ouest"/>
    <s v="Nevada"/>
    <s v="Las Vegas"/>
    <x v="1"/>
    <n v="61"/>
    <n v="162"/>
    <n v="9882"/>
    <n v="3359.88"/>
    <n v="0.34"/>
    <s v="En ligne"/>
  </r>
  <r>
    <s v="Ouest Gear"/>
    <n v="1128299"/>
    <d v="2020-02-21T00:00:00"/>
    <x v="2"/>
    <s v="Ouest"/>
    <s v="Nevada"/>
    <s v="Las Vegas"/>
    <x v="2"/>
    <n v="57"/>
    <n v="117"/>
    <n v="6669"/>
    <n v="3334.5"/>
    <n v="0.5"/>
    <s v="En ligne"/>
  </r>
  <r>
    <s v="Ouest Gear"/>
    <n v="1128299"/>
    <d v="2020-02-22T00:00:00"/>
    <x v="3"/>
    <s v="Ouest"/>
    <s v="Nevada"/>
    <s v="Las Vegas"/>
    <x v="3"/>
    <n v="58"/>
    <n v="112"/>
    <n v="6496"/>
    <n v="2858.2400000000002"/>
    <n v="0.44"/>
    <s v="En ligne"/>
  </r>
  <r>
    <s v="Ouest Gear"/>
    <n v="1128299"/>
    <d v="2020-02-23T00:00:00"/>
    <x v="4"/>
    <s v="Ouest"/>
    <s v="Nevada"/>
    <s v="Las Vegas"/>
    <x v="4"/>
    <n v="67"/>
    <n v="120"/>
    <n v="8040"/>
    <n v="4904.4000000000005"/>
    <n v="0.6100000000000001"/>
    <s v="En ligne"/>
  </r>
  <r>
    <s v="Ouest Gear"/>
    <n v="1128299"/>
    <d v="2020-02-24T00:00:00"/>
    <x v="5"/>
    <s v="Ouest"/>
    <s v="Nevada"/>
    <s v="Las Vegas"/>
    <x v="5"/>
    <n v="74"/>
    <n v="113"/>
    <n v="8362"/>
    <n v="2508.6000000000004"/>
    <n v="0.30000000000000004"/>
    <s v="En ligne"/>
  </r>
  <r>
    <s v="Ouest Gear"/>
    <n v="1128299"/>
    <d v="2020-02-25T00:00:00"/>
    <x v="6"/>
    <s v="Ouest"/>
    <s v="Nevada"/>
    <s v="Las Vegas"/>
    <x v="0"/>
    <n v="56"/>
    <n v="138"/>
    <n v="7728"/>
    <n v="3786.7200000000003"/>
    <n v="0.49000000000000005"/>
    <s v="En ligne"/>
  </r>
  <r>
    <s v="Ouest Gear"/>
    <n v="1128299"/>
    <d v="2020-02-26T00:00:00"/>
    <x v="0"/>
    <s v="Ouest"/>
    <s v="Nevada"/>
    <s v="Las Vegas"/>
    <x v="1"/>
    <n v="59"/>
    <n v="165"/>
    <n v="9735"/>
    <n v="3407.25"/>
    <n v="0.35"/>
    <s v="En ligne"/>
  </r>
  <r>
    <s v="Ouest Gear"/>
    <n v="1128299"/>
    <d v="2020-02-27T00:00:00"/>
    <x v="1"/>
    <s v="Ouest"/>
    <s v="Nevada"/>
    <s v="Las Vegas"/>
    <x v="2"/>
    <n v="54"/>
    <n v="109"/>
    <n v="5886"/>
    <n v="2648.7000000000003"/>
    <n v="0.45000000000000007"/>
    <s v="En ligne"/>
  </r>
  <r>
    <s v="Ouest Gear"/>
    <n v="1128299"/>
    <d v="2020-02-28T00:00:00"/>
    <x v="2"/>
    <s v="Ouest"/>
    <s v="Nevada"/>
    <s v="Las Vegas"/>
    <x v="3"/>
    <n v="54"/>
    <n v="105"/>
    <n v="5670"/>
    <n v="2381.4"/>
    <n v="0.42"/>
    <s v="En ligne"/>
  </r>
  <r>
    <s v="Ouest Gear"/>
    <n v="1128299"/>
    <d v="2020-03-01T00:00:00"/>
    <x v="4"/>
    <s v="Ouest"/>
    <s v="Nevada"/>
    <s v="Las Vegas"/>
    <x v="4"/>
    <n v="63"/>
    <n v="81"/>
    <n v="5103"/>
    <n v="3112.8300000000004"/>
    <n v="0.6100000000000001"/>
    <s v="En ligne"/>
  </r>
  <r>
    <s v="Ouest Gear"/>
    <n v="1128299"/>
    <d v="2020-03-02T00:00:00"/>
    <x v="5"/>
    <s v="Ouest"/>
    <s v="Nevada"/>
    <s v="Las Vegas"/>
    <x v="5"/>
    <n v="68"/>
    <n v="94"/>
    <n v="6392"/>
    <n v="1598"/>
    <n v="0.25"/>
    <s v="En ligne"/>
  </r>
  <r>
    <s v="Ouest Gear"/>
    <n v="1128299"/>
    <d v="2020-03-03T00:00:00"/>
    <x v="6"/>
    <s v="Ouest"/>
    <s v="Nevada"/>
    <s v="Las Vegas"/>
    <x v="0"/>
    <n v="57"/>
    <n v="155"/>
    <n v="8835"/>
    <n v="4240.8"/>
    <n v="0.48000000000000004"/>
    <s v="En ligne"/>
  </r>
  <r>
    <s v="Ouest Gear"/>
    <n v="1128299"/>
    <d v="2020-03-04T00:00:00"/>
    <x v="0"/>
    <s v="Ouest"/>
    <s v="Nevada"/>
    <s v="Las Vegas"/>
    <x v="1"/>
    <n v="64"/>
    <n v="150"/>
    <n v="9600"/>
    <n v="3264.0000000000005"/>
    <n v="0.34"/>
    <s v="En ligne"/>
  </r>
  <r>
    <s v="Ouest Gear"/>
    <n v="1128299"/>
    <d v="2020-03-05T00:00:00"/>
    <x v="1"/>
    <s v="Ouest"/>
    <s v="Nevada"/>
    <s v="Las Vegas"/>
    <x v="2"/>
    <n v="55"/>
    <n v="106"/>
    <n v="5830"/>
    <n v="2681.8"/>
    <n v="0.46"/>
    <s v="En ligne"/>
  </r>
  <r>
    <s v="Ouest Gear"/>
    <n v="1128299"/>
    <d v="2020-03-06T00:00:00"/>
    <x v="2"/>
    <s v="Ouest"/>
    <s v="Nevada"/>
    <s v="Las Vegas"/>
    <x v="3"/>
    <n v="56"/>
    <n v="108"/>
    <n v="6048"/>
    <n v="2479.6799999999998"/>
    <n v="0.41"/>
    <s v="En ligne"/>
  </r>
  <r>
    <s v="Ouest Gear"/>
    <n v="1128299"/>
    <d v="2020-03-07T00:00:00"/>
    <x v="3"/>
    <s v="Ouest"/>
    <s v="Nevada"/>
    <s v="Las Vegas"/>
    <x v="4"/>
    <n v="64"/>
    <n v="88"/>
    <n v="5632"/>
    <n v="3604.4800000000005"/>
    <n v="0.64000000000000012"/>
    <s v="En ligne"/>
  </r>
  <r>
    <s v="Ouest Gear"/>
    <n v="1128299"/>
    <d v="2020-03-08T00:00:00"/>
    <x v="4"/>
    <s v="Ouest"/>
    <s v="Nevada"/>
    <s v="Las Vegas"/>
    <x v="5"/>
    <n v="68"/>
    <n v="133"/>
    <n v="9044"/>
    <n v="2351.44"/>
    <n v="0.26"/>
    <s v="En ligne"/>
  </r>
  <r>
    <s v="Ouest Gear"/>
    <n v="1128299"/>
    <d v="2020-03-09T00:00:00"/>
    <x v="5"/>
    <s v="Ouest"/>
    <s v="Nevada"/>
    <s v="Las Vegas"/>
    <x v="0"/>
    <n v="58"/>
    <n v="196"/>
    <n v="11368"/>
    <n v="5342.96"/>
    <n v="0.47000000000000003"/>
    <s v="En ligne"/>
  </r>
  <r>
    <s v="Ouest Gear"/>
    <n v="1128299"/>
    <d v="2020-03-10T00:00:00"/>
    <x v="6"/>
    <s v="Ouest"/>
    <s v="Nevada"/>
    <s v="Las Vegas"/>
    <x v="1"/>
    <n v="62"/>
    <n v="189"/>
    <n v="11718"/>
    <n v="3984.1200000000003"/>
    <n v="0.34"/>
    <s v="En ligne"/>
  </r>
  <r>
    <s v="Ouest Gear"/>
    <n v="1128299"/>
    <d v="2020-03-11T00:00:00"/>
    <x v="0"/>
    <s v="Ouest"/>
    <s v="Nevada"/>
    <s v="Las Vegas"/>
    <x v="2"/>
    <n v="59"/>
    <n v="119"/>
    <n v="7021"/>
    <n v="3299.8700000000003"/>
    <n v="0.47000000000000003"/>
    <s v="En ligne"/>
  </r>
  <r>
    <s v="Ouest Gear"/>
    <n v="1128299"/>
    <d v="2020-03-12T00:00:00"/>
    <x v="1"/>
    <s v="Ouest"/>
    <s v="Nevada"/>
    <s v="Las Vegas"/>
    <x v="3"/>
    <n v="57"/>
    <n v="133"/>
    <n v="7581"/>
    <n v="3335.64"/>
    <n v="0.44"/>
    <s v="En ligne"/>
  </r>
  <r>
    <s v="Ouest Gear"/>
    <n v="1128299"/>
    <d v="2020-03-13T00:00:00"/>
    <x v="2"/>
    <s v="Ouest"/>
    <s v="Nevada"/>
    <s v="Las Vegas"/>
    <x v="4"/>
    <n v="69"/>
    <n v="112"/>
    <n v="7728"/>
    <n v="4636.8000000000011"/>
    <n v="0.60000000000000009"/>
    <s v="En ligne"/>
  </r>
  <r>
    <s v="Ouest Gear"/>
    <n v="1128299"/>
    <d v="2020-03-14T00:00:00"/>
    <x v="3"/>
    <s v="Ouest"/>
    <s v="Nevada"/>
    <s v="Las Vegas"/>
    <x v="5"/>
    <n v="74"/>
    <n v="150"/>
    <n v="11100"/>
    <n v="2997"/>
    <n v="0.27"/>
    <s v="En ligne"/>
  </r>
  <r>
    <s v="Ouest Gear"/>
    <n v="1128299"/>
    <d v="2020-03-15T00:00:00"/>
    <x v="4"/>
    <s v="Ouest"/>
    <s v="Nevada"/>
    <s v="Las Vegas"/>
    <x v="0"/>
    <n v="28"/>
    <n v="123"/>
    <n v="3444"/>
    <n v="1722"/>
    <n v="0.5"/>
    <s v="En ligne"/>
  </r>
  <r>
    <s v="Ouest Gear"/>
    <n v="1128299"/>
    <d v="2020-03-16T00:00:00"/>
    <x v="5"/>
    <s v="Ouest"/>
    <s v="Nevada"/>
    <s v="Las Vegas"/>
    <x v="1"/>
    <n v="38"/>
    <n v="123"/>
    <n v="4674"/>
    <n v="1542.42"/>
    <n v="0.33"/>
    <s v="En ligne"/>
  </r>
  <r>
    <s v="Ouest Gear"/>
    <n v="1128299"/>
    <d v="2020-03-17T00:00:00"/>
    <x v="6"/>
    <s v="Ouest"/>
    <s v="Nevada"/>
    <s v="Las Vegas"/>
    <x v="2"/>
    <n v="39"/>
    <n v="115"/>
    <n v="4485"/>
    <n v="2063.1"/>
    <n v="0.46"/>
    <s v="En ligne"/>
  </r>
  <r>
    <s v="Ouest Gear"/>
    <n v="1128299"/>
    <d v="2020-03-18T00:00:00"/>
    <x v="0"/>
    <s v="Ouest"/>
    <s v="Nevada"/>
    <s v="Las Vegas"/>
    <x v="3"/>
    <n v="38"/>
    <n v="72"/>
    <n v="2736"/>
    <n v="1231.1999999999998"/>
    <n v="0.44999999999999996"/>
    <s v="En ligne"/>
  </r>
  <r>
    <s v="Ouest Gear"/>
    <n v="1128299"/>
    <d v="2020-03-19T00:00:00"/>
    <x v="1"/>
    <s v="Ouest"/>
    <s v="Colorado"/>
    <s v="Denver"/>
    <x v="4"/>
    <n v="41"/>
    <n v="56"/>
    <n v="2296"/>
    <n v="1469.44"/>
    <n v="0.64"/>
    <s v="En ligne"/>
  </r>
  <r>
    <s v="Ouest Gear"/>
    <n v="1128299"/>
    <d v="2020-03-20T00:00:00"/>
    <x v="2"/>
    <s v="Ouest"/>
    <s v="Colorado"/>
    <s v="Denver"/>
    <x v="5"/>
    <n v="37"/>
    <n v="128"/>
    <n v="4736"/>
    <n v="1231.3600000000001"/>
    <n v="0.26"/>
    <s v="En ligne"/>
  </r>
  <r>
    <s v="Ouest Gear"/>
    <n v="1128299"/>
    <d v="2020-03-21T00:00:00"/>
    <x v="3"/>
    <s v="Ouest"/>
    <s v="Colorado"/>
    <s v="Denver"/>
    <x v="0"/>
    <n v="27"/>
    <n v="131"/>
    <n v="3537"/>
    <n v="1697.7600000000002"/>
    <n v="0.48000000000000004"/>
    <s v="En ligne"/>
  </r>
  <r>
    <s v="Ouest Gear"/>
    <n v="1128299"/>
    <d v="2020-03-22T00:00:00"/>
    <x v="4"/>
    <s v="Ouest"/>
    <s v="Colorado"/>
    <s v="Denver"/>
    <x v="1"/>
    <n v="38"/>
    <n v="111"/>
    <n v="4218"/>
    <n v="1265.4000000000001"/>
    <n v="0.30000000000000004"/>
    <s v="En ligne"/>
  </r>
  <r>
    <s v="Ouest Gear"/>
    <n v="1128299"/>
    <d v="2020-03-23T00:00:00"/>
    <x v="5"/>
    <s v="Ouest"/>
    <s v="Colorado"/>
    <s v="Denver"/>
    <x v="2"/>
    <n v="38"/>
    <n v="123"/>
    <n v="4674"/>
    <n v="2337"/>
    <n v="0.5"/>
    <s v="En ligne"/>
  </r>
  <r>
    <s v="Ouest Gear"/>
    <n v="1128299"/>
    <d v="2020-03-24T00:00:00"/>
    <x v="6"/>
    <s v="Ouest"/>
    <s v="Colorado"/>
    <s v="Denver"/>
    <x v="3"/>
    <n v="36"/>
    <n v="72"/>
    <n v="2592"/>
    <n v="1166.3999999999999"/>
    <n v="0.44999999999999996"/>
    <s v="En ligne"/>
  </r>
  <r>
    <s v="Ouest Gear"/>
    <n v="1128299"/>
    <d v="2020-03-25T00:00:00"/>
    <x v="0"/>
    <s v="Ouest"/>
    <s v="Colorado"/>
    <s v="Denver"/>
    <x v="4"/>
    <n v="43"/>
    <n v="58"/>
    <n v="2494"/>
    <n v="1546.28"/>
    <n v="0.62"/>
    <s v="En ligne"/>
  </r>
  <r>
    <s v="Ouest Gear"/>
    <n v="1128299"/>
    <d v="2020-03-26T00:00:00"/>
    <x v="1"/>
    <s v="Ouest"/>
    <s v="Colorado"/>
    <s v="Denver"/>
    <x v="5"/>
    <n v="37"/>
    <n v="116"/>
    <n v="4292"/>
    <n v="1158.8400000000001"/>
    <n v="0.27"/>
    <s v="En ligne"/>
  </r>
  <r>
    <s v="Ouest Gear"/>
    <n v="1128299"/>
    <d v="2020-03-27T00:00:00"/>
    <x v="2"/>
    <s v="Ouest"/>
    <s v="Colorado"/>
    <s v="Denver"/>
    <x v="0"/>
    <n v="37"/>
    <n v="165"/>
    <n v="6105"/>
    <n v="2930.4"/>
    <n v="0.48000000000000004"/>
    <s v="En ligne"/>
  </r>
  <r>
    <s v="Ouest Gear"/>
    <n v="1128299"/>
    <d v="2020-03-28T00:00:00"/>
    <x v="3"/>
    <s v="Ouest"/>
    <s v="Colorado"/>
    <s v="Denver"/>
    <x v="1"/>
    <n v="48"/>
    <n v="112"/>
    <n v="5376"/>
    <n v="1827.8400000000001"/>
    <n v="0.34"/>
    <s v="En ligne"/>
  </r>
  <r>
    <s v="Ouest Gear"/>
    <n v="1128299"/>
    <d v="2020-03-29T00:00:00"/>
    <x v="4"/>
    <s v="Ouest"/>
    <s v="Colorado"/>
    <s v="Denver"/>
    <x v="2"/>
    <n v="51"/>
    <n v="116"/>
    <n v="5916"/>
    <n v="2898.84"/>
    <n v="0.49000000000000005"/>
    <s v="En ligne"/>
  </r>
  <r>
    <s v="Ouest Gear"/>
    <n v="1128299"/>
    <d v="2020-03-30T00:00:00"/>
    <x v="5"/>
    <s v="Ouest"/>
    <s v="Colorado"/>
    <s v="Denver"/>
    <x v="3"/>
    <n v="51"/>
    <n v="90"/>
    <n v="4590"/>
    <n v="1973.7"/>
    <n v="0.43"/>
    <s v="En ligne"/>
  </r>
  <r>
    <s v="Ouest Gear"/>
    <n v="1128299"/>
    <d v="2020-03-31T00:00:00"/>
    <x v="6"/>
    <s v="Ouest"/>
    <s v="Colorado"/>
    <s v="Denver"/>
    <x v="4"/>
    <n v="56"/>
    <n v="39"/>
    <n v="2184"/>
    <n v="1310.3999999999999"/>
    <n v="0.6"/>
    <s v="En ligne"/>
  </r>
  <r>
    <s v="Ouest Gear"/>
    <n v="1128299"/>
    <d v="2020-04-01T00:00:00"/>
    <x v="0"/>
    <s v="Ouest"/>
    <s v="Colorado"/>
    <s v="Denver"/>
    <x v="5"/>
    <n v="52"/>
    <n v="95"/>
    <n v="4940"/>
    <n v="1432.6000000000001"/>
    <n v="0.29000000000000004"/>
    <s v="En ligne"/>
  </r>
  <r>
    <s v="Ouest Gear"/>
    <n v="1128299"/>
    <d v="2020-04-02T00:00:00"/>
    <x v="1"/>
    <s v="Ouest"/>
    <s v="Colorado"/>
    <s v="Denver"/>
    <x v="0"/>
    <n v="55"/>
    <n v="131"/>
    <n v="7205"/>
    <n v="3386.3500000000004"/>
    <n v="0.47000000000000003"/>
    <s v="En ligne"/>
  </r>
  <r>
    <s v="Ouest Gear"/>
    <n v="1128299"/>
    <d v="2020-04-03T00:00:00"/>
    <x v="2"/>
    <s v="Ouest"/>
    <s v="Colorado"/>
    <s v="Denver"/>
    <x v="1"/>
    <n v="59"/>
    <n v="94"/>
    <n v="5546"/>
    <n v="1941.1"/>
    <n v="0.35"/>
    <s v="En ligne"/>
  </r>
  <r>
    <s v="Ouest Gear"/>
    <n v="1128299"/>
    <d v="2020-04-04T00:00:00"/>
    <x v="3"/>
    <s v="Ouest"/>
    <s v="Colorado"/>
    <s v="Denver"/>
    <x v="2"/>
    <n v="61"/>
    <n v="113"/>
    <n v="6893"/>
    <n v="3446.5"/>
    <n v="0.5"/>
    <s v="En ligne"/>
  </r>
  <r>
    <s v="Ouest Gear"/>
    <n v="1128299"/>
    <d v="2020-04-05T00:00:00"/>
    <x v="4"/>
    <s v="Ouest"/>
    <s v="Colorado"/>
    <s v="Denver"/>
    <x v="3"/>
    <n v="56"/>
    <n v="74"/>
    <n v="4144"/>
    <n v="1781.92"/>
    <n v="0.43"/>
    <s v="En ligne"/>
  </r>
  <r>
    <s v="Ouest Gear"/>
    <n v="1128299"/>
    <d v="2020-04-06T00:00:00"/>
    <x v="5"/>
    <s v="Ouest"/>
    <s v="Colorado"/>
    <s v="Denver"/>
    <x v="4"/>
    <n v="62"/>
    <n v="44"/>
    <n v="2728"/>
    <n v="1664.08"/>
    <n v="0.61"/>
    <s v="En ligne"/>
  </r>
  <r>
    <s v="Ouest Gear"/>
    <n v="1128299"/>
    <d v="2020-04-07T00:00:00"/>
    <x v="6"/>
    <s v="Ouest"/>
    <s v="Colorado"/>
    <s v="Denver"/>
    <x v="5"/>
    <n v="72"/>
    <n v="98"/>
    <n v="7056"/>
    <n v="1764"/>
    <n v="0.25"/>
    <s v="En ligne"/>
  </r>
  <r>
    <s v="Ouest Gear"/>
    <n v="1128299"/>
    <d v="2020-04-08T00:00:00"/>
    <x v="0"/>
    <s v="Ouest"/>
    <s v="Colorado"/>
    <s v="Denver"/>
    <x v="0"/>
    <n v="55"/>
    <n v="131"/>
    <n v="7205"/>
    <n v="4395.05"/>
    <n v="0.61"/>
    <s v="En ligne"/>
  </r>
  <r>
    <s v="Ouest Gear"/>
    <n v="1128299"/>
    <d v="2020-04-09T00:00:00"/>
    <x v="1"/>
    <s v="Ouest"/>
    <s v="Colorado"/>
    <s v="Denver"/>
    <x v="1"/>
    <n v="60"/>
    <n v="105"/>
    <n v="6300"/>
    <n v="2898"/>
    <n v="0.45999999999999996"/>
    <s v="En ligne"/>
  </r>
  <r>
    <s v="Ouest Gear"/>
    <n v="1128299"/>
    <d v="2020-04-10T00:00:00"/>
    <x v="2"/>
    <s v="Ouest"/>
    <s v="Colorado"/>
    <s v="Denver"/>
    <x v="2"/>
    <n v="59"/>
    <n v="98"/>
    <n v="5782"/>
    <n v="3469.2"/>
    <n v="0.6"/>
    <s v="En ligne"/>
  </r>
  <r>
    <s v="Ouest Gear"/>
    <n v="1128299"/>
    <d v="2020-04-11T00:00:00"/>
    <x v="3"/>
    <s v="Ouest"/>
    <s v="Colorado"/>
    <s v="Denver"/>
    <x v="3"/>
    <n v="58"/>
    <n v="69"/>
    <n v="4002"/>
    <n v="2361.1799999999998"/>
    <n v="0.59"/>
    <s v="En ligne"/>
  </r>
  <r>
    <s v="Ouest Gear"/>
    <n v="1128299"/>
    <d v="2020-04-12T00:00:00"/>
    <x v="4"/>
    <s v="Ouest"/>
    <s v="Colorado"/>
    <s v="Denver"/>
    <x v="4"/>
    <n v="63"/>
    <n v="44"/>
    <n v="2772"/>
    <n v="2106.7200000000003"/>
    <n v="0.76000000000000012"/>
    <s v="En ligne"/>
  </r>
  <r>
    <s v="Ouest Gear"/>
    <n v="1128299"/>
    <d v="2020-04-13T00:00:00"/>
    <x v="5"/>
    <s v="Ouest"/>
    <s v="Colorado"/>
    <s v="Denver"/>
    <x v="5"/>
    <n v="74"/>
    <n v="133"/>
    <n v="9842"/>
    <n v="4232.0599999999995"/>
    <n v="0.43"/>
    <s v="En ligne"/>
  </r>
  <r>
    <s v="Ouest Gear"/>
    <n v="1128299"/>
    <d v="2020-04-14T00:00:00"/>
    <x v="6"/>
    <s v="Ouest"/>
    <s v="Colorado"/>
    <s v="Denver"/>
    <x v="0"/>
    <n v="54"/>
    <n v="189"/>
    <n v="10206"/>
    <n v="6531.84"/>
    <n v="0.64"/>
    <s v="En ligne"/>
  </r>
  <r>
    <s v="Ouest Gear"/>
    <n v="1128299"/>
    <d v="2020-04-15T00:00:00"/>
    <x v="0"/>
    <s v="Ouest"/>
    <s v="Colorado"/>
    <s v="Denver"/>
    <x v="1"/>
    <n v="59"/>
    <n v="144"/>
    <n v="8496"/>
    <n v="4248"/>
    <n v="0.5"/>
    <s v="En ligne"/>
  </r>
  <r>
    <s v="Ouest Gear"/>
    <n v="1128299"/>
    <d v="2020-04-16T00:00:00"/>
    <x v="1"/>
    <s v="Ouest"/>
    <s v="Colorado"/>
    <s v="Denver"/>
    <x v="2"/>
    <n v="64"/>
    <n v="150"/>
    <n v="9600"/>
    <n v="6144"/>
    <n v="0.64"/>
    <s v="En ligne"/>
  </r>
  <r>
    <s v="Ouest Gear"/>
    <n v="1128299"/>
    <d v="2020-04-17T00:00:00"/>
    <x v="2"/>
    <s v="Ouest"/>
    <s v="Colorado"/>
    <s v="Denver"/>
    <x v="3"/>
    <n v="62"/>
    <n v="135"/>
    <n v="8370"/>
    <n v="5022"/>
    <n v="0.6"/>
    <s v="En ligne"/>
  </r>
  <r>
    <s v="Ouest Gear"/>
    <n v="1128299"/>
    <d v="2020-04-18T00:00:00"/>
    <x v="3"/>
    <s v="Ouest"/>
    <s v="Colorado"/>
    <s v="Denver"/>
    <x v="4"/>
    <n v="66"/>
    <n v="91"/>
    <n v="6006"/>
    <n v="4624.6200000000008"/>
    <n v="0.77000000000000013"/>
    <s v="En ligne"/>
  </r>
  <r>
    <s v="Ouest Gear"/>
    <n v="1128299"/>
    <d v="2020-04-19T00:00:00"/>
    <x v="4"/>
    <s v="Ouest"/>
    <s v="Colorado"/>
    <s v="Denver"/>
    <x v="5"/>
    <n v="83"/>
    <n v="181"/>
    <n v="15023"/>
    <n v="6459.89"/>
    <n v="0.43"/>
    <s v="En ligne"/>
  </r>
  <r>
    <s v="Ouest Gear"/>
    <n v="1128299"/>
    <d v="2020-04-20T00:00:00"/>
    <x v="5"/>
    <s v="Ouest"/>
    <s v="Colorado"/>
    <s v="Denver"/>
    <x v="0"/>
    <n v="64"/>
    <n v="202"/>
    <n v="12928"/>
    <n v="7756.7999999999993"/>
    <n v="0.6"/>
    <s v="En ligne"/>
  </r>
  <r>
    <s v="Ouest Gear"/>
    <n v="1128299"/>
    <d v="2020-04-21T00:00:00"/>
    <x v="6"/>
    <s v="Ouest"/>
    <s v="Colorado"/>
    <s v="Denver"/>
    <x v="1"/>
    <n v="67"/>
    <n v="188"/>
    <n v="12596"/>
    <n v="5038.4000000000005"/>
    <n v="0.4"/>
    <s v="En ligne"/>
  </r>
  <r>
    <s v="Ouest Gear"/>
    <n v="1128299"/>
    <d v="2020-04-22T00:00:00"/>
    <x v="0"/>
    <s v="Ouest"/>
    <s v="Colorado"/>
    <s v="Denver"/>
    <x v="2"/>
    <n v="67"/>
    <n v="161"/>
    <n v="10787"/>
    <n v="5932.85"/>
    <n v="0.55000000000000004"/>
    <s v="En ligne"/>
  </r>
  <r>
    <s v="Ouest Gear"/>
    <n v="1128299"/>
    <d v="2020-04-23T00:00:00"/>
    <x v="1"/>
    <s v="Ouest"/>
    <s v="Colorado"/>
    <s v="Denver"/>
    <x v="3"/>
    <n v="61"/>
    <n v="143"/>
    <n v="8723"/>
    <n v="4535.96"/>
    <n v="0.52"/>
    <s v="En ligne"/>
  </r>
  <r>
    <s v="Ouest Gear"/>
    <n v="1128299"/>
    <d v="2020-04-24T00:00:00"/>
    <x v="2"/>
    <s v="Ouest"/>
    <s v="Colorado"/>
    <s v="Denver"/>
    <x v="4"/>
    <n v="67"/>
    <n v="131"/>
    <n v="8777"/>
    <n v="6143.9000000000005"/>
    <n v="0.70000000000000007"/>
    <s v="En ligne"/>
  </r>
  <r>
    <s v="Ouest Gear"/>
    <n v="1128299"/>
    <d v="2020-04-25T00:00:00"/>
    <x v="3"/>
    <s v="Ouest"/>
    <s v="Colorado"/>
    <s v="Denver"/>
    <x v="5"/>
    <n v="78"/>
    <n v="137"/>
    <n v="10686"/>
    <n v="4274.4000000000005"/>
    <n v="0.4"/>
    <s v="En ligne"/>
  </r>
  <r>
    <s v="Ouest Gear"/>
    <n v="1128299"/>
    <d v="2020-04-26T00:00:00"/>
    <x v="4"/>
    <s v="Ouest"/>
    <s v="Colorado"/>
    <s v="Denver"/>
    <x v="0"/>
    <n v="63"/>
    <n v="196"/>
    <n v="12348"/>
    <n v="7285.3200000000006"/>
    <n v="0.59000000000000008"/>
    <s v="En ligne"/>
  </r>
  <r>
    <s v="Ouest Gear"/>
    <n v="1128299"/>
    <d v="2020-04-27T00:00:00"/>
    <x v="5"/>
    <s v="Ouest"/>
    <s v="Colorado"/>
    <s v="Denver"/>
    <x v="1"/>
    <n v="73"/>
    <n v="189"/>
    <n v="13797"/>
    <n v="5794.74"/>
    <n v="0.42"/>
    <s v="En ligne"/>
  </r>
  <r>
    <s v="Ouest Gear"/>
    <n v="1128299"/>
    <d v="2020-04-28T00:00:00"/>
    <x v="6"/>
    <s v="Ouest"/>
    <s v="Colorado"/>
    <s v="Denver"/>
    <x v="2"/>
    <n v="67"/>
    <n v="143"/>
    <n v="9581"/>
    <n v="5461.170000000001"/>
    <n v="0.57000000000000006"/>
    <s v="En ligne"/>
  </r>
  <r>
    <s v="Ouest Gear"/>
    <n v="1128299"/>
    <d v="2020-04-29T00:00:00"/>
    <x v="0"/>
    <s v="Ouest"/>
    <s v="Colorado"/>
    <s v="Denver"/>
    <x v="3"/>
    <n v="63"/>
    <n v="135"/>
    <n v="8505"/>
    <n v="4592.7000000000007"/>
    <n v="0.54"/>
    <s v="En ligne"/>
  </r>
  <r>
    <s v="Ouest Gear"/>
    <n v="1128299"/>
    <d v="2020-04-30T00:00:00"/>
    <x v="1"/>
    <s v="Ouest"/>
    <s v="Colorado"/>
    <s v="Denver"/>
    <x v="4"/>
    <n v="74"/>
    <n v="140"/>
    <n v="10360"/>
    <n v="7562.8000000000011"/>
    <n v="0.73000000000000009"/>
    <s v="En ligne"/>
  </r>
  <r>
    <s v="Ouest Gear"/>
    <n v="1128299"/>
    <d v="2020-05-01T00:00:00"/>
    <x v="2"/>
    <s v="Ouest"/>
    <s v="Colorado"/>
    <s v="Denver"/>
    <x v="5"/>
    <n v="74"/>
    <n v="100"/>
    <n v="7400"/>
    <n v="2590"/>
    <n v="0.35"/>
    <s v="En ligne"/>
  </r>
  <r>
    <s v="Ouest Gear"/>
    <n v="1128299"/>
    <d v="2020-05-02T00:00:00"/>
    <x v="3"/>
    <s v="Ouest"/>
    <s v="Colorado"/>
    <s v="Denver"/>
    <x v="0"/>
    <n v="59"/>
    <n v="162"/>
    <n v="9558"/>
    <n v="5065.7400000000007"/>
    <n v="0.53"/>
    <s v="En ligne"/>
  </r>
  <r>
    <s v="Ouest Gear"/>
    <n v="1128299"/>
    <d v="2020-05-03T00:00:00"/>
    <x v="4"/>
    <s v="Ouest"/>
    <s v="Colorado"/>
    <s v="Denver"/>
    <x v="1"/>
    <n v="69"/>
    <n v="168"/>
    <n v="11592"/>
    <n v="4173.12"/>
    <n v="0.36"/>
    <s v="En ligne"/>
  </r>
  <r>
    <s v="Ouest Gear"/>
    <n v="1128299"/>
    <d v="2020-05-04T00:00:00"/>
    <x v="5"/>
    <s v="Ouest"/>
    <s v="Colorado"/>
    <s v="Denver"/>
    <x v="2"/>
    <n v="60"/>
    <n v="113"/>
    <n v="6780"/>
    <n v="3390"/>
    <n v="0.5"/>
    <s v="En ligne"/>
  </r>
  <r>
    <s v="Ouest Gear"/>
    <n v="1128299"/>
    <d v="2020-05-05T00:00:00"/>
    <x v="6"/>
    <s v="Ouest"/>
    <s v="Colorado"/>
    <s v="Denver"/>
    <x v="3"/>
    <n v="59"/>
    <n v="100"/>
    <n v="5900"/>
    <n v="2832"/>
    <n v="0.48"/>
    <s v="En ligne"/>
  </r>
  <r>
    <s v="Ouest Gear"/>
    <n v="1128299"/>
    <d v="2020-05-06T00:00:00"/>
    <x v="0"/>
    <s v="Ouest"/>
    <s v="Colorado"/>
    <s v="Denver"/>
    <x v="4"/>
    <n v="74"/>
    <n v="120"/>
    <n v="8880"/>
    <n v="6127.2000000000016"/>
    <n v="0.69000000000000017"/>
    <s v="En ligne"/>
  </r>
  <r>
    <s v="Ouest Gear"/>
    <n v="1128299"/>
    <d v="2020-05-07T00:00:00"/>
    <x v="1"/>
    <s v="Ouest"/>
    <s v="Colorado"/>
    <s v="Denver"/>
    <x v="5"/>
    <n v="65"/>
    <n v="106"/>
    <n v="6890"/>
    <n v="2135.9"/>
    <n v="0.31"/>
    <s v="En ligne"/>
  </r>
  <r>
    <s v="Ouest Gear"/>
    <n v="1128299"/>
    <d v="2020-05-08T00:00:00"/>
    <x v="2"/>
    <s v="Ouest"/>
    <s v="Colorado"/>
    <s v="Denver"/>
    <x v="0"/>
    <n v="51"/>
    <n v="137"/>
    <n v="6987"/>
    <n v="3493.5"/>
    <n v="0.5"/>
    <s v="En ligne"/>
  </r>
  <r>
    <s v="Ouest Gear"/>
    <n v="1128299"/>
    <d v="2020-05-09T00:00:00"/>
    <x v="3"/>
    <s v="Ouest"/>
    <s v="Colorado"/>
    <s v="Denver"/>
    <x v="1"/>
    <n v="54"/>
    <n v="152"/>
    <n v="8208"/>
    <n v="2872.7999999999997"/>
    <n v="0.35"/>
    <s v="En ligne"/>
  </r>
  <r>
    <s v="Ouest Gear"/>
    <n v="1128299"/>
    <d v="2020-05-10T00:00:00"/>
    <x v="4"/>
    <s v="Ouest"/>
    <s v="Colorado"/>
    <s v="Denver"/>
    <x v="2"/>
    <n v="51"/>
    <n v="102"/>
    <n v="5202"/>
    <n v="2601"/>
    <n v="0.5"/>
    <s v="En ligne"/>
  </r>
  <r>
    <s v="Ouest Gear"/>
    <n v="1128299"/>
    <d v="2020-05-11T00:00:00"/>
    <x v="5"/>
    <s v="Ouest"/>
    <s v="Colorado"/>
    <s v="Denver"/>
    <x v="3"/>
    <n v="53"/>
    <n v="85"/>
    <n v="4505"/>
    <n v="2072.2999999999997"/>
    <n v="0.45999999999999996"/>
    <s v="En ligne"/>
  </r>
  <r>
    <s v="Ouest Gear"/>
    <n v="1128299"/>
    <d v="2020-05-12T00:00:00"/>
    <x v="6"/>
    <s v="Ouest"/>
    <s v="Colorado"/>
    <s v="Denver"/>
    <x v="4"/>
    <n v="64"/>
    <n v="75"/>
    <n v="4800"/>
    <n v="3168.0000000000009"/>
    <n v="0.66000000000000014"/>
    <s v="En ligne"/>
  </r>
  <r>
    <s v="Ouest Gear"/>
    <n v="1128299"/>
    <d v="2020-05-13T00:00:00"/>
    <x v="0"/>
    <s v="Ouest"/>
    <s v="Colorado"/>
    <s v="Denver"/>
    <x v="5"/>
    <n v="65"/>
    <n v="105"/>
    <n v="6825"/>
    <n v="2047.5000000000002"/>
    <n v="0.30000000000000004"/>
    <s v="En ligne"/>
  </r>
  <r>
    <s v="Ouest Gear"/>
    <n v="1128299"/>
    <d v="2020-05-14T00:00:00"/>
    <x v="1"/>
    <s v="Ouest"/>
    <s v="Colorado"/>
    <s v="Denver"/>
    <x v="0"/>
    <n v="52"/>
    <n v="150"/>
    <n v="7800"/>
    <n v="4290"/>
    <n v="0.55000000000000004"/>
    <s v="En ligne"/>
  </r>
  <r>
    <s v="Ouest Gear"/>
    <n v="1128299"/>
    <d v="2020-05-15T00:00:00"/>
    <x v="2"/>
    <s v="Ouest"/>
    <s v="Colorado"/>
    <s v="Denver"/>
    <x v="1"/>
    <n v="55"/>
    <n v="150"/>
    <n v="8250"/>
    <n v="3052.5"/>
    <n v="0.37"/>
    <s v="En ligne"/>
  </r>
  <r>
    <s v="Ouest Gear"/>
    <n v="1128299"/>
    <d v="2020-05-16T00:00:00"/>
    <x v="3"/>
    <s v="Ouest"/>
    <s v="Colorado"/>
    <s v="Denver"/>
    <x v="2"/>
    <n v="51"/>
    <n v="128"/>
    <n v="6528"/>
    <n v="3459.84"/>
    <n v="0.53"/>
    <s v="En ligne"/>
  </r>
  <r>
    <s v="Ouest Gear"/>
    <n v="1128299"/>
    <d v="2020-05-17T00:00:00"/>
    <x v="4"/>
    <s v="Ouest"/>
    <s v="Colorado"/>
    <s v="Denver"/>
    <x v="3"/>
    <n v="60"/>
    <n v="116"/>
    <n v="6960"/>
    <n v="3340.7999999999997"/>
    <n v="0.48"/>
    <s v="En ligne"/>
  </r>
  <r>
    <s v="Ouest Gear"/>
    <n v="1128299"/>
    <d v="2020-05-18T00:00:00"/>
    <x v="5"/>
    <s v="Ouest"/>
    <s v="Colorado"/>
    <s v="Denver"/>
    <x v="4"/>
    <n v="68"/>
    <n v="105"/>
    <n v="7140"/>
    <n v="4926.6000000000013"/>
    <n v="0.69000000000000017"/>
    <s v="En ligne"/>
  </r>
  <r>
    <s v="Ouest Gear"/>
    <n v="1128299"/>
    <d v="2020-05-19T00:00:00"/>
    <x v="6"/>
    <s v="Ouest"/>
    <s v="Colorado"/>
    <s v="Denver"/>
    <x v="5"/>
    <n v="73"/>
    <n v="130"/>
    <n v="9490"/>
    <n v="2941.9"/>
    <n v="0.31"/>
    <s v="En ligne"/>
  </r>
  <r>
    <s v="Ouest Gear"/>
    <n v="1128299"/>
    <d v="2020-05-20T00:00:00"/>
    <x v="0"/>
    <s v="Ouest"/>
    <s v="Colorado"/>
    <s v="Denver"/>
    <x v="0"/>
    <n v="59"/>
    <n v="203"/>
    <n v="11977"/>
    <n v="6228.04"/>
    <n v="0.52"/>
    <s v="En ligne"/>
  </r>
  <r>
    <s v="Ouest Gear"/>
    <n v="1128299"/>
    <d v="2020-05-21T00:00:00"/>
    <x v="1"/>
    <s v="Ouest"/>
    <s v="Colorado"/>
    <s v="Denver"/>
    <x v="1"/>
    <n v="64"/>
    <n v="182"/>
    <n v="11648"/>
    <n v="4426.24"/>
    <n v="0.38"/>
    <s v="En ligne"/>
  </r>
  <r>
    <s v="Ouest Gear"/>
    <n v="1128299"/>
    <d v="2020-05-22T00:00:00"/>
    <x v="2"/>
    <s v="Ouest"/>
    <s v="Colorado"/>
    <s v="Denver"/>
    <x v="2"/>
    <n v="60"/>
    <n v="125"/>
    <n v="7500"/>
    <n v="4125"/>
    <n v="0.55000000000000004"/>
    <s v="En ligne"/>
  </r>
  <r>
    <s v="Ouest Gear"/>
    <n v="1128299"/>
    <d v="2020-05-23T00:00:00"/>
    <x v="3"/>
    <s v="Ouest"/>
    <s v="Colorado"/>
    <s v="Denver"/>
    <x v="3"/>
    <n v="63"/>
    <n v="125"/>
    <n v="7875"/>
    <n v="3543.7499999999995"/>
    <n v="0.44999999999999996"/>
    <s v="En ligne"/>
  </r>
  <r>
    <s v="Ouest Gear"/>
    <n v="1128299"/>
    <d v="2020-05-24T00:00:00"/>
    <x v="4"/>
    <s v="Ouest"/>
    <s v="Colorado"/>
    <s v="Denver"/>
    <x v="4"/>
    <n v="68"/>
    <n v="115"/>
    <n v="7820"/>
    <n v="5239.4000000000015"/>
    <n v="0.67000000000000015"/>
    <s v="En ligne"/>
  </r>
  <r>
    <s v="Ouest Gear"/>
    <n v="1128299"/>
    <d v="2020-05-25T00:00:00"/>
    <x v="5"/>
    <s v="Ouest"/>
    <s v="Colorado"/>
    <s v="Denver"/>
    <x v="5"/>
    <n v="75"/>
    <n v="137"/>
    <n v="10275"/>
    <n v="3390.75"/>
    <n v="0.33"/>
    <s v="En ligne"/>
  </r>
  <r>
    <s v="Ouest Gear"/>
    <n v="1128299"/>
    <d v="2020-05-26T00:00:00"/>
    <x v="6"/>
    <s v="Ouest"/>
    <s v="Colorado"/>
    <s v="Denver"/>
    <x v="0"/>
    <n v="36"/>
    <n v="117"/>
    <n v="4212"/>
    <n v="1726.9199999999998"/>
    <n v="0.41"/>
    <s v="En ligne"/>
  </r>
  <r>
    <s v="Ouest Gear"/>
    <n v="1128299"/>
    <d v="2020-05-27T00:00:00"/>
    <x v="0"/>
    <s v="Ouest"/>
    <s v="Colorado"/>
    <s v="Denver"/>
    <x v="1"/>
    <n v="48"/>
    <n v="131"/>
    <n v="6288"/>
    <n v="2515.2000000000003"/>
    <n v="0.4"/>
    <s v="En ligne"/>
  </r>
  <r>
    <s v="Ouest Gear"/>
    <n v="1128299"/>
    <d v="2020-05-28T00:00:00"/>
    <x v="1"/>
    <s v="Ouest"/>
    <s v="Colorado"/>
    <s v="Denver"/>
    <x v="2"/>
    <n v="46"/>
    <n v="135"/>
    <n v="6210"/>
    <n v="2173.5"/>
    <n v="0.35"/>
    <s v="En ligne"/>
  </r>
  <r>
    <s v="Ouest Gear"/>
    <n v="1128299"/>
    <d v="2020-05-29T00:00:00"/>
    <x v="2"/>
    <s v="Ouest"/>
    <s v="Colorado"/>
    <s v="Denver"/>
    <x v="3"/>
    <n v="49"/>
    <n v="78"/>
    <n v="3822"/>
    <n v="1567.02"/>
    <n v="0.41"/>
    <s v="En ligne"/>
  </r>
  <r>
    <s v="Ouest Gear"/>
    <n v="1128299"/>
    <d v="2020-05-30T00:00:00"/>
    <x v="3"/>
    <s v="Ouest"/>
    <s v="Washington"/>
    <s v="Seattle"/>
    <x v="4"/>
    <n v="51"/>
    <n v="73"/>
    <n v="3723"/>
    <n v="1451.97"/>
    <n v="0.39"/>
    <s v="En ligne"/>
  </r>
  <r>
    <s v="Ouest Gear"/>
    <n v="1128299"/>
    <d v="2020-05-31T00:00:00"/>
    <x v="4"/>
    <s v="Ouest"/>
    <s v="Washington"/>
    <s v="Seattle"/>
    <x v="5"/>
    <n v="46"/>
    <n v="125"/>
    <n v="5750"/>
    <n v="1782.5"/>
    <n v="0.31"/>
    <s v="En ligne"/>
  </r>
  <r>
    <s v="Ouest Gear"/>
    <n v="1128299"/>
    <d v="2020-06-01T00:00:00"/>
    <x v="5"/>
    <s v="Ouest"/>
    <s v="Washington"/>
    <s v="Seattle"/>
    <x v="0"/>
    <n v="36"/>
    <n v="138"/>
    <n v="4968"/>
    <n v="2136.2399999999998"/>
    <n v="0.43"/>
    <s v="En ligne"/>
  </r>
  <r>
    <s v="Ouest Gear"/>
    <n v="1128299"/>
    <d v="2020-06-02T00:00:00"/>
    <x v="6"/>
    <s v="Ouest"/>
    <s v="Washington"/>
    <s v="Seattle"/>
    <x v="1"/>
    <n v="47"/>
    <n v="131"/>
    <n v="6157"/>
    <n v="2401.23"/>
    <n v="0.39"/>
    <s v="En ligne"/>
  </r>
  <r>
    <s v="Ouest Gear"/>
    <n v="1128299"/>
    <d v="2020-06-03T00:00:00"/>
    <x v="0"/>
    <s v="Ouest"/>
    <s v="Washington"/>
    <s v="Seattle"/>
    <x v="2"/>
    <n v="47"/>
    <n v="122"/>
    <n v="5734"/>
    <n v="2236.2600000000002"/>
    <n v="0.39"/>
    <s v="En ligne"/>
  </r>
  <r>
    <s v="Ouest Gear"/>
    <n v="1128299"/>
    <d v="2020-06-04T00:00:00"/>
    <x v="1"/>
    <s v="Ouest"/>
    <s v="Washington"/>
    <s v="Seattle"/>
    <x v="3"/>
    <n v="48"/>
    <n v="87"/>
    <n v="4176"/>
    <n v="1753.9199999999998"/>
    <n v="0.42"/>
    <s v="En ligne"/>
  </r>
  <r>
    <s v="Ouest Gear"/>
    <n v="1128299"/>
    <d v="2020-06-05T00:00:00"/>
    <x v="2"/>
    <s v="Ouest"/>
    <s v="Washington"/>
    <s v="Seattle"/>
    <x v="4"/>
    <n v="52"/>
    <n v="65"/>
    <n v="3380"/>
    <n v="1352"/>
    <n v="0.4"/>
    <s v="En ligne"/>
  </r>
  <r>
    <s v="Ouest Gear"/>
    <n v="1128299"/>
    <d v="2020-06-06T00:00:00"/>
    <x v="3"/>
    <s v="Ouest"/>
    <s v="Washington"/>
    <s v="Seattle"/>
    <x v="5"/>
    <n v="46"/>
    <n v="123"/>
    <n v="5658"/>
    <n v="1753.98"/>
    <n v="0.31"/>
    <s v="En ligne"/>
  </r>
  <r>
    <s v="Ouest Gear"/>
    <n v="1128299"/>
    <d v="2020-06-07T00:00:00"/>
    <x v="4"/>
    <s v="Ouest"/>
    <s v="Washington"/>
    <s v="Seattle"/>
    <x v="0"/>
    <n v="46"/>
    <n v="167"/>
    <n v="7682"/>
    <n v="3456.8999999999996"/>
    <n v="0.44999999999999996"/>
    <s v="En ligne"/>
  </r>
  <r>
    <s v="Ouest Gear"/>
    <n v="1128299"/>
    <d v="2020-06-08T00:00:00"/>
    <x v="5"/>
    <s v="Ouest"/>
    <s v="Washington"/>
    <s v="Seattle"/>
    <x v="1"/>
    <n v="58"/>
    <n v="115"/>
    <n v="6670"/>
    <n v="2401.1999999999998"/>
    <n v="0.36"/>
    <s v="En ligne"/>
  </r>
  <r>
    <s v="Ouest Gear"/>
    <n v="1128299"/>
    <d v="2020-06-09T00:00:00"/>
    <x v="6"/>
    <s v="Ouest"/>
    <s v="Washington"/>
    <s v="Seattle"/>
    <x v="2"/>
    <n v="60"/>
    <n v="115"/>
    <n v="6900"/>
    <n v="2760"/>
    <n v="0.4"/>
    <s v="En ligne"/>
  </r>
  <r>
    <s v="Ouest Gear"/>
    <n v="1128299"/>
    <d v="2020-06-10T00:00:00"/>
    <x v="0"/>
    <s v="Ouest"/>
    <s v="Washington"/>
    <s v="Seattle"/>
    <x v="3"/>
    <n v="64"/>
    <n v="85"/>
    <n v="5440"/>
    <n v="2284.7999999999997"/>
    <n v="0.42"/>
    <s v="En ligne"/>
  </r>
  <r>
    <s v="Ouest Gear"/>
    <n v="1128299"/>
    <d v="2020-06-11T00:00:00"/>
    <x v="1"/>
    <s v="Ouest"/>
    <s v="Washington"/>
    <s v="Seattle"/>
    <x v="4"/>
    <n v="69"/>
    <n v="46"/>
    <n v="3174"/>
    <n v="1206.1200000000001"/>
    <n v="0.38"/>
    <s v="En ligne"/>
  </r>
  <r>
    <s v="Ouest Gear"/>
    <n v="1128299"/>
    <d v="2020-06-12T00:00:00"/>
    <x v="2"/>
    <s v="Ouest"/>
    <s v="Washington"/>
    <s v="Seattle"/>
    <x v="5"/>
    <n v="62"/>
    <n v="105"/>
    <n v="6510"/>
    <n v="2213.4"/>
    <n v="0.34"/>
    <s v="En ligne"/>
  </r>
  <r>
    <s v="Ouest Gear"/>
    <n v="1128299"/>
    <d v="2020-06-13T00:00:00"/>
    <x v="3"/>
    <s v="Ouest"/>
    <s v="Washington"/>
    <s v="Seattle"/>
    <x v="0"/>
    <n v="68"/>
    <n v="160"/>
    <n v="10880"/>
    <n v="4787.2"/>
    <n v="0.44"/>
    <s v="En ligne"/>
  </r>
  <r>
    <s v="Ouest Gear"/>
    <n v="1128299"/>
    <d v="2020-06-14T00:00:00"/>
    <x v="4"/>
    <s v="Ouest"/>
    <s v="Washington"/>
    <s v="Seattle"/>
    <x v="1"/>
    <n v="71"/>
    <n v="88"/>
    <n v="6248"/>
    <n v="2436.7200000000003"/>
    <n v="0.39"/>
    <s v="En ligne"/>
  </r>
  <r>
    <s v="Ouest Gear"/>
    <n v="1128299"/>
    <d v="2020-06-15T00:00:00"/>
    <x v="5"/>
    <s v="Ouest"/>
    <s v="Washington"/>
    <s v="Seattle"/>
    <x v="2"/>
    <n v="74"/>
    <n v="120"/>
    <n v="8880"/>
    <n v="3463.2000000000003"/>
    <n v="0.39"/>
    <s v="En ligne"/>
  </r>
  <r>
    <s v="Ouest Gear"/>
    <n v="1128299"/>
    <d v="2020-06-16T00:00:00"/>
    <x v="6"/>
    <s v="Ouest"/>
    <s v="Washington"/>
    <s v="Seattle"/>
    <x v="3"/>
    <n v="55"/>
    <n v="90"/>
    <n v="4950"/>
    <n v="2079"/>
    <n v="0.42"/>
    <s v="En ligne"/>
  </r>
  <r>
    <s v="Ouest Gear"/>
    <n v="1128299"/>
    <d v="2020-06-17T00:00:00"/>
    <x v="0"/>
    <s v="Ouest"/>
    <s v="Washington"/>
    <s v="Seattle"/>
    <x v="4"/>
    <n v="59"/>
    <n v="56"/>
    <n v="3304"/>
    <n v="1321.6000000000001"/>
    <n v="0.4"/>
    <s v="En ligne"/>
  </r>
  <r>
    <s v="Ouest Gear"/>
    <n v="1128299"/>
    <d v="2020-06-18T00:00:00"/>
    <x v="1"/>
    <s v="Ouest"/>
    <s v="Washington"/>
    <s v="Seattle"/>
    <x v="5"/>
    <n v="78"/>
    <n v="88"/>
    <n v="6864"/>
    <n v="2196.48"/>
    <n v="0.32"/>
    <s v="En ligne"/>
  </r>
  <r>
    <s v="Ouest Gear"/>
    <n v="1128299"/>
    <d v="2020-06-19T00:00:00"/>
    <x v="2"/>
    <s v="Ouest"/>
    <s v="Washington"/>
    <s v="Seattle"/>
    <x v="0"/>
    <n v="55"/>
    <n v="165"/>
    <n v="9075"/>
    <n v="3720.75"/>
    <n v="0.41"/>
    <s v="En ligne"/>
  </r>
  <r>
    <s v="Ouest Gear"/>
    <n v="1128299"/>
    <d v="2020-06-20T00:00:00"/>
    <x v="3"/>
    <s v="Ouest"/>
    <s v="Washington"/>
    <s v="Seattle"/>
    <x v="1"/>
    <n v="60"/>
    <n v="108"/>
    <n v="6480"/>
    <n v="2462.4"/>
    <n v="0.38"/>
    <s v="En ligne"/>
  </r>
  <r>
    <s v="Ouest Gear"/>
    <n v="1128299"/>
    <d v="2020-06-21T00:00:00"/>
    <x v="4"/>
    <s v="Ouest"/>
    <s v="Washington"/>
    <s v="Seattle"/>
    <x v="2"/>
    <n v="61"/>
    <n v="120"/>
    <n v="7320"/>
    <n v="2781.6"/>
    <n v="0.38"/>
    <s v="En ligne"/>
  </r>
  <r>
    <s v="Ouest Gear"/>
    <n v="1128299"/>
    <d v="2020-06-22T00:00:00"/>
    <x v="5"/>
    <s v="Ouest"/>
    <s v="Washington"/>
    <s v="Seattle"/>
    <x v="3"/>
    <n v="59"/>
    <n v="90"/>
    <n v="5310"/>
    <n v="2336.4"/>
    <n v="0.44"/>
    <s v="En ligne"/>
  </r>
  <r>
    <s v="Ouest Gear"/>
    <n v="1128299"/>
    <d v="2020-06-23T00:00:00"/>
    <x v="6"/>
    <s v="Ouest"/>
    <s v="Washington"/>
    <s v="Seattle"/>
    <x v="4"/>
    <n v="60"/>
    <n v="52"/>
    <n v="3120"/>
    <n v="1185.5999999999999"/>
    <n v="0.38"/>
    <s v="En ligne"/>
  </r>
  <r>
    <s v="Ouest Gear"/>
    <n v="1128299"/>
    <d v="2020-06-24T00:00:00"/>
    <x v="0"/>
    <s v="Ouest"/>
    <s v="Washington"/>
    <s v="Seattle"/>
    <x v="5"/>
    <n v="75"/>
    <n v="125"/>
    <n v="9375"/>
    <n v="3093.75"/>
    <n v="0.33"/>
    <s v="En ligne"/>
  </r>
  <r>
    <s v="Ouest Gear"/>
    <n v="1128299"/>
    <d v="2020-06-25T00:00:00"/>
    <x v="1"/>
    <s v="Ouest"/>
    <s v="Washington"/>
    <s v="Seattle"/>
    <x v="0"/>
    <n v="71"/>
    <n v="195"/>
    <n v="13845"/>
    <n v="5814.9"/>
    <n v="0.42"/>
    <s v="En ligne"/>
  </r>
  <r>
    <s v="Ouest Gear"/>
    <n v="1128299"/>
    <d v="2020-06-26T00:00:00"/>
    <x v="2"/>
    <s v="Ouest"/>
    <s v="Washington"/>
    <s v="Seattle"/>
    <x v="1"/>
    <n v="74"/>
    <n v="188"/>
    <n v="13912"/>
    <n v="5147.4399999999996"/>
    <n v="0.37"/>
    <s v="En ligne"/>
  </r>
  <r>
    <s v="Ouest Gear"/>
    <n v="1128299"/>
    <d v="2020-06-27T00:00:00"/>
    <x v="3"/>
    <s v="Ouest"/>
    <s v="Washington"/>
    <s v="Seattle"/>
    <x v="2"/>
    <n v="72"/>
    <n v="163"/>
    <n v="11736"/>
    <n v="4459.68"/>
    <n v="0.38"/>
    <s v="En ligne"/>
  </r>
  <r>
    <s v="Ouest Gear"/>
    <n v="1128299"/>
    <d v="2020-06-28T00:00:00"/>
    <x v="4"/>
    <s v="Ouest"/>
    <s v="Washington"/>
    <s v="Seattle"/>
    <x v="3"/>
    <n v="75"/>
    <n v="125"/>
    <n v="9375"/>
    <n v="3750"/>
    <n v="0.4"/>
    <s v="En ligne"/>
  </r>
  <r>
    <s v="Ouest Gear"/>
    <n v="1128299"/>
    <d v="2020-06-29T00:00:00"/>
    <x v="5"/>
    <s v="Ouest"/>
    <s v="Washington"/>
    <s v="Seattle"/>
    <x v="4"/>
    <n v="82"/>
    <n v="105"/>
    <n v="8610"/>
    <n v="3357.9"/>
    <n v="0.39"/>
    <s v="En ligne"/>
  </r>
  <r>
    <s v="Ouest Gear"/>
    <n v="1128299"/>
    <d v="2020-06-30T00:00:00"/>
    <x v="6"/>
    <s v="Ouest"/>
    <s v="Washington"/>
    <s v="Seattle"/>
    <x v="5"/>
    <n v="98"/>
    <n v="182"/>
    <n v="17836"/>
    <n v="6064.2400000000007"/>
    <n v="0.34"/>
    <s v="En ligne"/>
  </r>
  <r>
    <s v="Ouest Gear"/>
    <n v="1128299"/>
    <d v="2020-07-01T00:00:00"/>
    <x v="0"/>
    <s v="Ouest"/>
    <s v="Washington"/>
    <s v="Seattle"/>
    <x v="0"/>
    <n v="73"/>
    <n v="239"/>
    <n v="17447"/>
    <n v="6978.8"/>
    <n v="0.4"/>
    <s v="En ligne"/>
  </r>
  <r>
    <s v="Ouest Gear"/>
    <n v="1128299"/>
    <d v="2020-07-02T00:00:00"/>
    <x v="1"/>
    <s v="Ouest"/>
    <s v="Washington"/>
    <s v="Seattle"/>
    <x v="1"/>
    <n v="82"/>
    <n v="182"/>
    <n v="14924"/>
    <n v="5372.6399999999994"/>
    <n v="0.36"/>
    <s v="En ligne"/>
  </r>
  <r>
    <s v="Ouest Gear"/>
    <n v="1128299"/>
    <d v="2020-07-03T00:00:00"/>
    <x v="2"/>
    <s v="Ouest"/>
    <s v="Washington"/>
    <s v="Seattle"/>
    <x v="2"/>
    <n v="78"/>
    <n v="175"/>
    <n v="13650"/>
    <n v="4777.5"/>
    <n v="0.35"/>
    <s v="En ligne"/>
  </r>
  <r>
    <s v="Ouest Gear"/>
    <n v="1128299"/>
    <d v="2020-07-04T00:00:00"/>
    <x v="3"/>
    <s v="Ouest"/>
    <s v="Washington"/>
    <s v="Seattle"/>
    <x v="3"/>
    <n v="78"/>
    <n v="137"/>
    <n v="10686"/>
    <n v="4381.2599999999993"/>
    <n v="0.41"/>
    <s v="En ligne"/>
  </r>
  <r>
    <s v="Ouest Gear"/>
    <n v="1128299"/>
    <d v="2020-07-05T00:00:00"/>
    <x v="4"/>
    <s v="Ouest"/>
    <s v="Washington"/>
    <s v="Seattle"/>
    <x v="4"/>
    <n v="77"/>
    <n v="144"/>
    <n v="11088"/>
    <n v="3880.7999999999997"/>
    <n v="0.35"/>
    <s v="En ligne"/>
  </r>
  <r>
    <s v="Ouest Gear"/>
    <n v="1128299"/>
    <d v="2020-07-06T00:00:00"/>
    <x v="5"/>
    <s v="Ouest"/>
    <s v="Washington"/>
    <s v="Seattle"/>
    <x v="5"/>
    <n v="95"/>
    <n v="155"/>
    <n v="14725"/>
    <n v="5153.75"/>
    <n v="0.35"/>
    <s v="En ligne"/>
  </r>
  <r>
    <s v="Ouest Gear"/>
    <n v="1128299"/>
    <d v="2020-07-07T00:00:00"/>
    <x v="6"/>
    <s v="Ouest"/>
    <s v="Washington"/>
    <s v="Seattle"/>
    <x v="0"/>
    <n v="80"/>
    <n v="217"/>
    <n v="17360"/>
    <n v="7811.9999999999991"/>
    <n v="0.44999999999999996"/>
    <s v="En ligne"/>
  </r>
  <r>
    <s v="Ouest Gear"/>
    <n v="1128299"/>
    <d v="2020-07-08T00:00:00"/>
    <x v="0"/>
    <s v="Ouest"/>
    <s v="Washington"/>
    <s v="Seattle"/>
    <x v="1"/>
    <n v="77"/>
    <n v="210"/>
    <n v="16170"/>
    <n v="6306.3"/>
    <n v="0.39"/>
    <s v="En ligne"/>
  </r>
  <r>
    <s v="Ouest Gear"/>
    <n v="1128299"/>
    <d v="2020-07-09T00:00:00"/>
    <x v="1"/>
    <s v="Ouest"/>
    <s v="Washington"/>
    <s v="Seattle"/>
    <x v="2"/>
    <n v="73"/>
    <n v="163"/>
    <n v="11899"/>
    <n v="4164.6499999999996"/>
    <n v="0.35"/>
    <s v="En ligne"/>
  </r>
  <r>
    <s v="Ouest Gear"/>
    <n v="1128299"/>
    <d v="2020-07-10T00:00:00"/>
    <x v="2"/>
    <s v="Ouest"/>
    <s v="Washington"/>
    <s v="Seattle"/>
    <x v="3"/>
    <n v="74"/>
    <n v="155"/>
    <n v="11470"/>
    <n v="5046.8"/>
    <n v="0.44"/>
    <s v="En ligne"/>
  </r>
  <r>
    <s v="Ouest Gear"/>
    <n v="1128299"/>
    <d v="2020-07-11T00:00:00"/>
    <x v="3"/>
    <s v="Ouest"/>
    <s v="Washington"/>
    <s v="Seattle"/>
    <x v="4"/>
    <n v="71"/>
    <n v="155"/>
    <n v="11005"/>
    <n v="4291.95"/>
    <n v="0.39"/>
    <s v="En ligne"/>
  </r>
  <r>
    <s v="Ouest Gear"/>
    <n v="1128299"/>
    <d v="2020-07-12T00:00:00"/>
    <x v="4"/>
    <s v="Ouest"/>
    <s v="Washington"/>
    <s v="Seattle"/>
    <x v="5"/>
    <n v="76"/>
    <n v="108"/>
    <n v="8208"/>
    <n v="2708.6400000000003"/>
    <n v="0.33"/>
    <s v="En ligne"/>
  </r>
  <r>
    <s v="Ouest Gear"/>
    <n v="1128299"/>
    <d v="2020-07-13T00:00:00"/>
    <x v="5"/>
    <s v="Ouest"/>
    <s v="Washington"/>
    <s v="Seattle"/>
    <x v="0"/>
    <n v="64"/>
    <n v="156"/>
    <n v="9984"/>
    <n v="4093.4399999999996"/>
    <n v="0.41"/>
    <s v="En ligne"/>
  </r>
  <r>
    <s v="Ouest Gear"/>
    <n v="1128299"/>
    <d v="2020-07-14T00:00:00"/>
    <x v="6"/>
    <s v="Ouest"/>
    <s v="Washington"/>
    <s v="Seattle"/>
    <x v="1"/>
    <n v="71"/>
    <n v="174"/>
    <n v="12354"/>
    <n v="4323.8999999999996"/>
    <n v="0.35"/>
    <s v="En ligne"/>
  </r>
  <r>
    <s v="Ouest Gear"/>
    <n v="1128299"/>
    <d v="2020-07-15T00:00:00"/>
    <x v="0"/>
    <s v="Ouest"/>
    <s v="Washington"/>
    <s v="Seattle"/>
    <x v="2"/>
    <n v="63"/>
    <n v="135"/>
    <n v="8505"/>
    <n v="3146.85"/>
    <n v="0.37"/>
    <s v="En ligne"/>
  </r>
  <r>
    <s v="Ouest Gear"/>
    <n v="1128299"/>
    <d v="2020-07-16T00:00:00"/>
    <x v="1"/>
    <s v="Ouest"/>
    <s v="Washington"/>
    <s v="Seattle"/>
    <x v="3"/>
    <n v="67"/>
    <n v="112"/>
    <n v="7504"/>
    <n v="3001.6000000000004"/>
    <n v="0.4"/>
    <s v="En ligne"/>
  </r>
  <r>
    <s v="Ouest Gear"/>
    <n v="1128299"/>
    <d v="2020-07-17T00:00:00"/>
    <x v="2"/>
    <s v="Ouest"/>
    <s v="Washington"/>
    <s v="Seattle"/>
    <x v="4"/>
    <n v="72"/>
    <n v="111"/>
    <n v="7992"/>
    <n v="3196.8"/>
    <n v="0.4"/>
    <s v="En ligne"/>
  </r>
  <r>
    <s v="Ouest Gear"/>
    <n v="1128299"/>
    <d v="2020-07-18T00:00:00"/>
    <x v="3"/>
    <s v="Ouest"/>
    <s v="Washington"/>
    <s v="Seattle"/>
    <x v="5"/>
    <n v="62"/>
    <n v="113"/>
    <n v="7006"/>
    <n v="2452.1"/>
    <n v="0.35"/>
    <s v="En ligne"/>
  </r>
  <r>
    <s v="Ouest Gear"/>
    <n v="1128299"/>
    <d v="2020-07-19T00:00:00"/>
    <x v="4"/>
    <s v="Ouest"/>
    <s v="Washington"/>
    <s v="Seattle"/>
    <x v="0"/>
    <n v="58"/>
    <n v="149"/>
    <n v="8642"/>
    <n v="3456.8"/>
    <n v="0.4"/>
    <s v="En ligne"/>
  </r>
  <r>
    <s v="Ouest Gear"/>
    <n v="1128299"/>
    <d v="2020-07-20T00:00:00"/>
    <x v="5"/>
    <s v="Ouest"/>
    <s v="Washington"/>
    <s v="Seattle"/>
    <x v="1"/>
    <n v="64"/>
    <n v="138"/>
    <n v="8832"/>
    <n v="3267.84"/>
    <n v="0.37"/>
    <s v="En ligne"/>
  </r>
  <r>
    <s v="Ouest Gear"/>
    <n v="1128299"/>
    <d v="2020-07-21T00:00:00"/>
    <x v="6"/>
    <s v="Ouest"/>
    <s v="Washington"/>
    <s v="Seattle"/>
    <x v="2"/>
    <n v="56"/>
    <n v="113"/>
    <n v="6328"/>
    <n v="2278.08"/>
    <n v="0.36"/>
    <s v="En ligne"/>
  </r>
  <r>
    <s v="Ouest Gear"/>
    <n v="1128299"/>
    <d v="2020-07-22T00:00:00"/>
    <x v="0"/>
    <s v="Ouest"/>
    <s v="Washington"/>
    <s v="Seattle"/>
    <x v="3"/>
    <n v="58"/>
    <n v="98"/>
    <n v="5684"/>
    <n v="2500.96"/>
    <n v="0.44"/>
    <s v="En ligne"/>
  </r>
  <r>
    <s v="Ouest Gear"/>
    <n v="1128299"/>
    <d v="2020-07-23T00:00:00"/>
    <x v="1"/>
    <s v="Ouest"/>
    <s v="Washington"/>
    <s v="Seattle"/>
    <x v="4"/>
    <n v="69"/>
    <n v="94"/>
    <n v="6486"/>
    <n v="2270.1"/>
    <n v="0.35"/>
    <s v="En ligne"/>
  </r>
  <r>
    <s v="Ouest Gear"/>
    <n v="1128299"/>
    <d v="2020-07-24T00:00:00"/>
    <x v="2"/>
    <s v="Ouest"/>
    <s v="Washington"/>
    <s v="Seattle"/>
    <x v="5"/>
    <n v="71"/>
    <n v="101"/>
    <n v="7171"/>
    <n v="2509.85"/>
    <n v="0.35"/>
    <s v="En ligne"/>
  </r>
  <r>
    <s v="Ouest Gear"/>
    <n v="1128299"/>
    <d v="2020-07-25T00:00:00"/>
    <x v="3"/>
    <s v="Ouest"/>
    <s v="Washington"/>
    <s v="Seattle"/>
    <x v="0"/>
    <n v="54"/>
    <n v="162"/>
    <n v="8748"/>
    <n v="3849.12"/>
    <n v="0.44"/>
    <s v="En ligne"/>
  </r>
  <r>
    <s v="Ouest Gear"/>
    <n v="1128299"/>
    <d v="2020-07-26T00:00:00"/>
    <x v="4"/>
    <s v="Ouest"/>
    <s v="Washington"/>
    <s v="Seattle"/>
    <x v="1"/>
    <n v="60"/>
    <n v="188"/>
    <n v="11280"/>
    <n v="4173.6000000000004"/>
    <n v="0.37"/>
    <s v="En ligne"/>
  </r>
  <r>
    <s v="Ouest Gear"/>
    <n v="1128299"/>
    <d v="2020-07-27T00:00:00"/>
    <x v="5"/>
    <s v="Ouest"/>
    <s v="Washington"/>
    <s v="Seattle"/>
    <x v="2"/>
    <n v="54"/>
    <n v="124"/>
    <n v="6696"/>
    <n v="2477.52"/>
    <n v="0.37"/>
    <s v="En ligne"/>
  </r>
  <r>
    <s v="Ouest Gear"/>
    <n v="1128299"/>
    <d v="2020-07-28T00:00:00"/>
    <x v="6"/>
    <s v="Ouest"/>
    <s v="Washington"/>
    <s v="Seattle"/>
    <x v="3"/>
    <n v="69"/>
    <n v="117"/>
    <n v="8073"/>
    <n v="3471.39"/>
    <n v="0.43"/>
    <s v="En ligne"/>
  </r>
  <r>
    <s v="Ouest Gear"/>
    <n v="1128299"/>
    <d v="2020-07-29T00:00:00"/>
    <x v="0"/>
    <s v="Ouest"/>
    <s v="Washington"/>
    <s v="Seattle"/>
    <x v="4"/>
    <n v="85"/>
    <n v="115"/>
    <n v="9775"/>
    <n v="3910"/>
    <n v="0.4"/>
    <s v="En ligne"/>
  </r>
  <r>
    <s v="Ouest Gear"/>
    <n v="1128299"/>
    <d v="2020-07-30T00:00:00"/>
    <x v="1"/>
    <s v="Ouest"/>
    <s v="Washington"/>
    <s v="Seattle"/>
    <x v="5"/>
    <n v="88"/>
    <n v="138"/>
    <n v="12144"/>
    <n v="3764.64"/>
    <n v="0.31"/>
    <s v="En ligne"/>
  </r>
  <r>
    <s v="Ouest Gear"/>
    <n v="1128299"/>
    <d v="2020-07-31T00:00:00"/>
    <x v="2"/>
    <s v="Ouest"/>
    <s v="Washington"/>
    <s v="Seattle"/>
    <x v="0"/>
    <n v="78"/>
    <n v="188"/>
    <n v="14664"/>
    <n v="5865.6"/>
    <n v="0.4"/>
    <s v="En ligne"/>
  </r>
  <r>
    <s v="Ouest Gear"/>
    <n v="1128299"/>
    <d v="2020-08-01T00:00:00"/>
    <x v="3"/>
    <s v="Ouest"/>
    <s v="Washington"/>
    <s v="Seattle"/>
    <x v="1"/>
    <n v="77"/>
    <n v="195"/>
    <n v="15015"/>
    <n v="5705.7"/>
    <n v="0.38"/>
    <s v="En ligne"/>
  </r>
  <r>
    <s v="Ouest Gear"/>
    <n v="1128299"/>
    <d v="2020-08-02T00:00:00"/>
    <x v="4"/>
    <s v="Ouest"/>
    <s v="Washington"/>
    <s v="Seattle"/>
    <x v="2"/>
    <n v="73"/>
    <n v="138"/>
    <n v="10074"/>
    <n v="3928.86"/>
    <n v="0.39"/>
    <s v="En ligne"/>
  </r>
  <r>
    <s v="Ouest Gear"/>
    <n v="1128299"/>
    <d v="2020-08-03T00:00:00"/>
    <x v="5"/>
    <s v="Ouest"/>
    <s v="Washington"/>
    <s v="Seattle"/>
    <x v="3"/>
    <n v="76"/>
    <n v="138"/>
    <n v="10488"/>
    <n v="4509.84"/>
    <n v="0.43"/>
    <s v="En ligne"/>
  </r>
  <r>
    <s v="Ouest Gear"/>
    <n v="1128299"/>
    <d v="2020-08-04T00:00:00"/>
    <x v="6"/>
    <s v="Ouest"/>
    <s v="Washington"/>
    <s v="Seattle"/>
    <x v="4"/>
    <n v="82"/>
    <n v="133"/>
    <n v="10906"/>
    <n v="4144.28"/>
    <n v="0.38"/>
    <s v="En ligne"/>
  </r>
  <r>
    <s v="Ouest Gear"/>
    <n v="1128299"/>
    <d v="2020-08-05T00:00:00"/>
    <x v="0"/>
    <s v="Ouest"/>
    <s v="Washington"/>
    <s v="Seattle"/>
    <x v="5"/>
    <n v="86"/>
    <n v="150"/>
    <n v="12900"/>
    <n v="4386"/>
    <n v="0.34"/>
    <s v="En ligne"/>
  </r>
  <r>
    <s v="Foot Locker"/>
    <n v="1185732"/>
    <d v="2020-08-06T00:00:00"/>
    <x v="1"/>
    <s v="Ouest"/>
    <s v="Washington"/>
    <s v="Seattle"/>
    <x v="0"/>
    <n v="44"/>
    <n v="273"/>
    <n v="12012"/>
    <n v="6606.6"/>
    <n v="0.55000000000000004"/>
    <s v="En ligne"/>
  </r>
  <r>
    <s v="Foot Locker"/>
    <n v="1185732"/>
    <d v="2020-08-07T00:00:00"/>
    <x v="2"/>
    <s v="Ouest"/>
    <s v="Washington"/>
    <s v="Seattle"/>
    <x v="1"/>
    <n v="41"/>
    <n v="221"/>
    <n v="9061"/>
    <n v="4439.8900000000003"/>
    <n v="0.49"/>
    <s v="En ligne"/>
  </r>
  <r>
    <s v="Foot Locker"/>
    <n v="1185732"/>
    <d v="2020-08-08T00:00:00"/>
    <x v="3"/>
    <s v="Ouest"/>
    <s v="Washington"/>
    <s v="Seattle"/>
    <x v="2"/>
    <n v="34"/>
    <n v="230"/>
    <n v="7820"/>
    <n v="3049.8"/>
    <n v="0.39"/>
    <s v="En ligne"/>
  </r>
  <r>
    <s v="Foot Locker"/>
    <n v="1185732"/>
    <d v="2020-08-09T00:00:00"/>
    <x v="4"/>
    <s v="Ouest"/>
    <s v="Washington"/>
    <s v="Seattle"/>
    <x v="3"/>
    <n v="38"/>
    <n v="175"/>
    <n v="6650"/>
    <n v="2660"/>
    <n v="0.4"/>
    <s v="En ligne"/>
  </r>
  <r>
    <s v="Foot Locker"/>
    <n v="1185732"/>
    <d v="2020-08-10T00:00:00"/>
    <x v="5"/>
    <s v="Sud-est"/>
    <s v="Florida"/>
    <s v="Miami"/>
    <x v="4"/>
    <n v="50"/>
    <n v="195"/>
    <n v="9750"/>
    <n v="4875"/>
    <n v="0.5"/>
    <s v="En ligne"/>
  </r>
  <r>
    <s v="Foot Locker"/>
    <n v="1185732"/>
    <d v="2020-08-11T00:00:00"/>
    <x v="6"/>
    <s v="Sud-est"/>
    <s v="Florida"/>
    <s v="Miami"/>
    <x v="5"/>
    <n v="41"/>
    <n v="247"/>
    <n v="10127"/>
    <n v="6278.74"/>
    <n v="0.62"/>
    <s v="En ligne"/>
  </r>
  <r>
    <s v="Foot Locker"/>
    <n v="1185732"/>
    <d v="2020-08-12T00:00:00"/>
    <x v="0"/>
    <s v="Sud-est"/>
    <s v="Florida"/>
    <s v="Miami"/>
    <x v="0"/>
    <n v="43"/>
    <n v="319"/>
    <n v="13717"/>
    <n v="7818.6900000000005"/>
    <n v="0.57000000000000006"/>
    <s v="En ligne"/>
  </r>
  <r>
    <s v="Foot Locker"/>
    <n v="1185732"/>
    <d v="2020-08-13T00:00:00"/>
    <x v="1"/>
    <s v="Sud-est"/>
    <s v="Florida"/>
    <s v="Miami"/>
    <x v="1"/>
    <n v="43"/>
    <n v="195"/>
    <n v="8385"/>
    <n v="4108.6499999999996"/>
    <n v="0.49"/>
    <s v="En ligne"/>
  </r>
  <r>
    <s v="Foot Locker"/>
    <n v="1185732"/>
    <d v="2020-08-14T00:00:00"/>
    <x v="2"/>
    <s v="Sud-est"/>
    <s v="Florida"/>
    <s v="Miami"/>
    <x v="2"/>
    <n v="32"/>
    <n v="240"/>
    <n v="7680"/>
    <n v="2918.4"/>
    <n v="0.38"/>
    <s v="En ligne"/>
  </r>
  <r>
    <s v="Ouest Gear"/>
    <n v="1185732"/>
    <d v="2020-08-15T00:00:00"/>
    <x v="3"/>
    <s v="Sud-est"/>
    <s v="Florida"/>
    <s v="Miami"/>
    <x v="3"/>
    <n v="38"/>
    <n v="169"/>
    <n v="6422"/>
    <n v="2825.68"/>
    <n v="0.44"/>
    <s v="En ligne"/>
  </r>
  <r>
    <s v="Foot Locker"/>
    <n v="1185732"/>
    <d v="2020-08-16T00:00:00"/>
    <x v="4"/>
    <s v="Sud-est"/>
    <s v="Florida"/>
    <s v="Miami"/>
    <x v="4"/>
    <n v="53"/>
    <n v="218"/>
    <n v="11554"/>
    <n v="5545.92"/>
    <n v="0.48"/>
    <s v="En ligne"/>
  </r>
  <r>
    <s v="Foot Locker"/>
    <n v="1185732"/>
    <d v="2020-08-17T00:00:00"/>
    <x v="5"/>
    <s v="Sud-est"/>
    <s v="Florida"/>
    <s v="Miami"/>
    <x v="5"/>
    <n v="41"/>
    <n v="221"/>
    <n v="9061"/>
    <n v="5889.6500000000005"/>
    <n v="0.65"/>
    <s v="En ligne"/>
  </r>
  <r>
    <s v="Foot Locker"/>
    <n v="1185732"/>
    <d v="2020-08-18T00:00:00"/>
    <x v="6"/>
    <s v="Sud-est"/>
    <s v="Florida"/>
    <s v="Miami"/>
    <x v="0"/>
    <n v="41"/>
    <n v="268"/>
    <n v="10988"/>
    <n v="6592.8"/>
    <n v="0.6"/>
    <s v="En ligne"/>
  </r>
  <r>
    <s v="Foot Locker"/>
    <n v="1185732"/>
    <d v="2020-08-19T00:00:00"/>
    <x v="0"/>
    <s v="Sud-est"/>
    <s v="Florida"/>
    <s v="Miami"/>
    <x v="1"/>
    <n v="42"/>
    <n v="225"/>
    <n v="9450"/>
    <n v="4536"/>
    <n v="0.48"/>
    <s v="En ligne"/>
  </r>
  <r>
    <s v="Foot Locker"/>
    <n v="1185732"/>
    <d v="2020-08-20T00:00:00"/>
    <x v="1"/>
    <s v="Sud-est"/>
    <s v="Florida"/>
    <s v="Miami"/>
    <x v="2"/>
    <n v="32"/>
    <n v="217"/>
    <n v="6944"/>
    <n v="2430.3999999999996"/>
    <n v="0.35"/>
    <s v="En ligne"/>
  </r>
  <r>
    <s v="Foot Locker"/>
    <n v="1185732"/>
    <d v="2020-08-21T00:00:00"/>
    <x v="2"/>
    <s v="Sud-est"/>
    <s v="Florida"/>
    <s v="Miami"/>
    <x v="3"/>
    <n v="36"/>
    <n v="175"/>
    <n v="6300"/>
    <n v="2520"/>
    <n v="0.4"/>
    <s v="En ligne"/>
  </r>
  <r>
    <s v="Foot Locker"/>
    <n v="1185732"/>
    <d v="2020-08-22T00:00:00"/>
    <x v="3"/>
    <s v="Sud-est"/>
    <s v="Florida"/>
    <s v="Miami"/>
    <x v="4"/>
    <n v="53"/>
    <n v="182"/>
    <n v="9646"/>
    <n v="4437.16"/>
    <n v="0.45999999999999996"/>
    <s v="En ligne"/>
  </r>
  <r>
    <s v="Foot Locker"/>
    <n v="1185732"/>
    <d v="2020-08-23T00:00:00"/>
    <x v="4"/>
    <s v="Sud-est"/>
    <s v="Florida"/>
    <s v="Miami"/>
    <x v="5"/>
    <n v="42"/>
    <n v="225"/>
    <n v="9450"/>
    <n v="6048"/>
    <n v="0.64"/>
    <s v="En ligne"/>
  </r>
  <r>
    <s v="Foot Locker"/>
    <n v="1185732"/>
    <d v="2020-04-24T00:00:00"/>
    <x v="2"/>
    <s v="Sud-est"/>
    <s v="Florida"/>
    <s v="Miami"/>
    <x v="0"/>
    <n v="42"/>
    <n v="256"/>
    <n v="10752"/>
    <n v="6236.1600000000008"/>
    <n v="0.58000000000000007"/>
    <s v="En ligne"/>
  </r>
  <r>
    <s v="Foot Locker"/>
    <n v="1185732"/>
    <d v="2020-04-24T00:00:00"/>
    <x v="2"/>
    <s v="Sud-est"/>
    <s v="Florida"/>
    <s v="Miami"/>
    <x v="1"/>
    <n v="41"/>
    <n v="210"/>
    <n v="8610"/>
    <n v="4305"/>
    <n v="0.5"/>
    <s v="En ligne"/>
  </r>
  <r>
    <s v="Ouest Gear"/>
    <n v="1185732"/>
    <d v="2020-04-24T00:00:00"/>
    <x v="2"/>
    <s v="Sud-est"/>
    <s v="Florida"/>
    <s v="Miami"/>
    <x v="2"/>
    <n v="32"/>
    <n v="203"/>
    <n v="6496"/>
    <n v="2598.4"/>
    <n v="0.4"/>
    <s v="En ligne"/>
  </r>
  <r>
    <s v="Ouest Gear"/>
    <n v="1185732"/>
    <d v="2020-04-24T00:00:00"/>
    <x v="2"/>
    <s v="Sud-est"/>
    <s v="Florida"/>
    <s v="Miami"/>
    <x v="3"/>
    <n v="38"/>
    <n v="189"/>
    <n v="7182"/>
    <n v="3231.8999999999996"/>
    <n v="0.44999999999999996"/>
    <s v="En ligne"/>
  </r>
  <r>
    <s v="Ouest Gear"/>
    <n v="1185732"/>
    <d v="2020-04-24T00:00:00"/>
    <x v="2"/>
    <s v="Sud-est"/>
    <s v="Florida"/>
    <s v="Miami"/>
    <x v="4"/>
    <n v="52"/>
    <n v="196"/>
    <n v="10192"/>
    <n v="4586.3999999999996"/>
    <n v="0.44999999999999996"/>
    <s v="En ligne"/>
  </r>
  <r>
    <s v="Ouest Gear"/>
    <n v="1185732"/>
    <d v="2020-04-24T00:00:00"/>
    <x v="2"/>
    <s v="Sud-est"/>
    <s v="Florida"/>
    <s v="Miami"/>
    <x v="5"/>
    <n v="44"/>
    <n v="208"/>
    <n v="9152"/>
    <n v="5491.2"/>
    <n v="0.6"/>
    <s v="En ligne"/>
  </r>
  <r>
    <s v="Ouest Gear"/>
    <n v="1185732"/>
    <d v="2020-04-24T00:00:00"/>
    <x v="2"/>
    <s v="Sud-est"/>
    <s v="Florida"/>
    <s v="Miami"/>
    <x v="0"/>
    <n v="52"/>
    <n v="300"/>
    <n v="15600"/>
    <n v="8736"/>
    <n v="0.56000000000000005"/>
    <s v="En ligne"/>
  </r>
  <r>
    <s v="Ouest Gear"/>
    <n v="1185732"/>
    <d v="2020-04-24T00:00:00"/>
    <x v="2"/>
    <s v="Sud-est"/>
    <s v="Florida"/>
    <s v="Miami"/>
    <x v="1"/>
    <n v="54"/>
    <n v="194"/>
    <n v="10476"/>
    <n v="5238"/>
    <n v="0.5"/>
    <s v="En ligne"/>
  </r>
  <r>
    <s v="Ouest Gear"/>
    <n v="1185732"/>
    <d v="2020-04-24T00:00:00"/>
    <x v="2"/>
    <s v="Sud-est"/>
    <s v="Florida"/>
    <s v="Miami"/>
    <x v="2"/>
    <n v="47"/>
    <n v="188"/>
    <n v="8836"/>
    <n v="3269.32"/>
    <n v="0.37"/>
    <s v="En ligne"/>
  </r>
  <r>
    <s v="Ouest Gear"/>
    <n v="1185732"/>
    <d v="2020-04-24T00:00:00"/>
    <x v="2"/>
    <s v="Sud-est"/>
    <s v="Florida"/>
    <s v="Miami"/>
    <x v="3"/>
    <n v="49"/>
    <n v="175"/>
    <n v="8575"/>
    <n v="3687.25"/>
    <n v="0.43"/>
    <s v="En ligne"/>
  </r>
  <r>
    <s v="Ouest Gear"/>
    <n v="1185732"/>
    <d v="2020-04-24T00:00:00"/>
    <x v="2"/>
    <s v="Sud-est"/>
    <s v="Florida"/>
    <s v="Miami"/>
    <x v="4"/>
    <n v="58"/>
    <n v="196"/>
    <n v="11368"/>
    <n v="5342.96"/>
    <n v="0.47"/>
    <s v="En ligne"/>
  </r>
  <r>
    <s v="Ouest Gear"/>
    <n v="1185732"/>
    <d v="2020-04-24T00:00:00"/>
    <x v="2"/>
    <s v="Sud-est"/>
    <s v="Florida"/>
    <s v="Miami"/>
    <x v="5"/>
    <n v="64"/>
    <n v="248"/>
    <n v="15872"/>
    <n v="10158.08"/>
    <n v="0.64"/>
    <s v="En ligne"/>
  </r>
  <r>
    <s v="Ouest Gear"/>
    <n v="1185732"/>
    <d v="2020-04-24T00:00:00"/>
    <x v="2"/>
    <s v="Sud-est"/>
    <s v="Florida"/>
    <s v="Miami"/>
    <x v="0"/>
    <n v="55"/>
    <n v="290"/>
    <n v="15950"/>
    <n v="9410.5000000000018"/>
    <n v="0.59000000000000008"/>
    <s v="En ligne"/>
  </r>
  <r>
    <s v="Ouest Gear"/>
    <n v="1185732"/>
    <d v="2020-04-24T00:00:00"/>
    <x v="2"/>
    <s v="Sud-est"/>
    <s v="Florida"/>
    <s v="Miami"/>
    <x v="1"/>
    <n v="54"/>
    <n v="206"/>
    <n v="11124"/>
    <n v="5450.76"/>
    <n v="0.49"/>
    <s v="En ligne"/>
  </r>
  <r>
    <s v="Ouest Gear"/>
    <n v="1185732"/>
    <d v="2020-09-07T00:00:00"/>
    <x v="5"/>
    <s v="Sud-est"/>
    <s v="Florida"/>
    <s v="Miami"/>
    <x v="2"/>
    <n v="49"/>
    <n v="208"/>
    <n v="10192"/>
    <n v="3567.2"/>
    <n v="0.35"/>
    <s v="En ligne"/>
  </r>
  <r>
    <s v="Ouest Gear"/>
    <n v="1185732"/>
    <d v="2020-09-08T00:00:00"/>
    <x v="6"/>
    <s v="Sud-est"/>
    <s v="Florida"/>
    <s v="Miami"/>
    <x v="3"/>
    <n v="47"/>
    <n v="217"/>
    <n v="10199"/>
    <n v="4079.6000000000004"/>
    <n v="0.4"/>
    <s v="En ligne"/>
  </r>
  <r>
    <s v="Ouest Gear"/>
    <n v="1185732"/>
    <d v="2020-09-09T00:00:00"/>
    <x v="0"/>
    <s v="Sud-est"/>
    <s v="Florida"/>
    <s v="Miami"/>
    <x v="4"/>
    <n v="62"/>
    <n v="233"/>
    <n v="14446"/>
    <n v="7078.54"/>
    <n v="0.49"/>
    <s v="En ligne"/>
  </r>
  <r>
    <s v="Ouest Gear"/>
    <n v="1185732"/>
    <d v="2020-09-10T00:00:00"/>
    <x v="1"/>
    <s v="Sud-est"/>
    <s v="Florida"/>
    <s v="Miami"/>
    <x v="5"/>
    <n v="63"/>
    <n v="259"/>
    <n v="16317"/>
    <n v="10606.050000000001"/>
    <n v="0.65"/>
    <s v="En ligne"/>
  </r>
  <r>
    <s v="Ouest Gear"/>
    <n v="1185732"/>
    <d v="2020-09-11T00:00:00"/>
    <x v="2"/>
    <s v="Sud-est"/>
    <s v="Florida"/>
    <s v="Miami"/>
    <x v="0"/>
    <n v="60"/>
    <n v="299"/>
    <n v="17940"/>
    <n v="10764"/>
    <n v="0.6"/>
    <s v="En ligne"/>
  </r>
  <r>
    <s v="Ouest Gear"/>
    <n v="1185732"/>
    <d v="2020-09-12T00:00:00"/>
    <x v="3"/>
    <s v="Sud-est"/>
    <s v="Florida"/>
    <s v="Miami"/>
    <x v="1"/>
    <n v="57"/>
    <n v="225"/>
    <n v="12825"/>
    <n v="5899.4999999999991"/>
    <n v="0.45999999999999996"/>
    <s v="En ligne"/>
  </r>
  <r>
    <s v="Ouest Gear"/>
    <n v="1185732"/>
    <d v="2020-09-13T00:00:00"/>
    <x v="4"/>
    <s v="Sud-est"/>
    <s v="Florida"/>
    <s v="Miami"/>
    <x v="2"/>
    <n v="50"/>
    <n v="215"/>
    <n v="10750"/>
    <n v="3977.5"/>
    <n v="0.37"/>
    <s v="En ligne"/>
  </r>
  <r>
    <s v="Ouest Gear"/>
    <n v="1185732"/>
    <d v="2020-09-14T00:00:00"/>
    <x v="5"/>
    <s v="Sud-est"/>
    <s v="Florida"/>
    <s v="Miami"/>
    <x v="3"/>
    <n v="53"/>
    <n v="233"/>
    <n v="12349"/>
    <n v="5310.07"/>
    <n v="0.43"/>
    <s v="En ligne"/>
  </r>
  <r>
    <s v="Ouest Gear"/>
    <n v="1185732"/>
    <d v="2020-09-15T00:00:00"/>
    <x v="6"/>
    <s v="Sud-est"/>
    <s v="Florida"/>
    <s v="Miami"/>
    <x v="4"/>
    <n v="61"/>
    <n v="208"/>
    <n v="12688"/>
    <n v="6217.12"/>
    <n v="0.49"/>
    <s v="En ligne"/>
  </r>
  <r>
    <s v="Ouest Gear"/>
    <n v="1185732"/>
    <d v="2020-09-16T00:00:00"/>
    <x v="0"/>
    <s v="Sud-est"/>
    <s v="Florida"/>
    <s v="Miami"/>
    <x v="5"/>
    <n v="67"/>
    <n v="244"/>
    <n v="16348"/>
    <n v="10626.2"/>
    <n v="0.65"/>
    <s v="En ligne"/>
  </r>
  <r>
    <s v="Ouest Gear"/>
    <n v="1185732"/>
    <d v="2020-09-17T00:00:00"/>
    <x v="1"/>
    <s v="Sud-est"/>
    <s v="Florida"/>
    <s v="Miami"/>
    <x v="0"/>
    <n v="60"/>
    <n v="304"/>
    <n v="18240"/>
    <n v="10396.800000000001"/>
    <n v="0.57000000000000006"/>
    <s v="En ligne"/>
  </r>
  <r>
    <s v="Ouest Gear"/>
    <n v="1185732"/>
    <d v="2020-09-18T00:00:00"/>
    <x v="2"/>
    <s v="Sud-est"/>
    <s v="Florida"/>
    <s v="Miami"/>
    <x v="1"/>
    <n v="55"/>
    <n v="252"/>
    <n v="13860"/>
    <n v="6236.9999999999991"/>
    <n v="0.44999999999999996"/>
    <s v="En ligne"/>
  </r>
  <r>
    <s v="Ouest Gear"/>
    <n v="1185732"/>
    <d v="2020-09-19T00:00:00"/>
    <x v="3"/>
    <s v="Sud-est"/>
    <s v="Florida"/>
    <s v="Miami"/>
    <x v="2"/>
    <n v="53"/>
    <n v="231"/>
    <n v="12243"/>
    <n v="4529.91"/>
    <n v="0.37"/>
    <s v="En ligne"/>
  </r>
  <r>
    <s v="Foot Locker"/>
    <n v="1185732"/>
    <d v="2020-09-20T00:00:00"/>
    <x v="4"/>
    <s v="Sud-est"/>
    <s v="Florida"/>
    <s v="Miami"/>
    <x v="3"/>
    <n v="44"/>
    <n v="233"/>
    <n v="10252"/>
    <n v="4100.8"/>
    <n v="0.4"/>
    <s v="En ligne"/>
  </r>
  <r>
    <s v="Foot Locker"/>
    <n v="1185732"/>
    <d v="2020-09-21T00:00:00"/>
    <x v="5"/>
    <s v="Sud-est"/>
    <s v="Florida"/>
    <s v="Miami"/>
    <x v="4"/>
    <n v="52"/>
    <n v="225"/>
    <n v="11700"/>
    <n v="5264.9999999999991"/>
    <n v="0.44999999999999996"/>
    <s v="En ligne"/>
  </r>
  <r>
    <s v="Foot Locker"/>
    <n v="1185732"/>
    <d v="2020-09-22T00:00:00"/>
    <x v="6"/>
    <s v="Sud-est"/>
    <s v="Florida"/>
    <s v="Miami"/>
    <x v="5"/>
    <n v="56"/>
    <n v="278"/>
    <n v="15568"/>
    <n v="9496.48"/>
    <n v="0.61"/>
    <s v="En ligne"/>
  </r>
  <r>
    <s v="Foot Locker"/>
    <n v="1185732"/>
    <d v="2020-09-23T00:00:00"/>
    <x v="0"/>
    <s v="Sud-est"/>
    <s v="Florida"/>
    <s v="Miami"/>
    <x v="0"/>
    <n v="53"/>
    <n v="284"/>
    <n v="15052"/>
    <n v="8278.6"/>
    <n v="0.55000000000000004"/>
    <s v="En ligne"/>
  </r>
  <r>
    <s v="Foot Locker"/>
    <n v="1185732"/>
    <d v="2020-09-24T00:00:00"/>
    <x v="1"/>
    <s v="Sud-est"/>
    <s v="Florida"/>
    <s v="Miami"/>
    <x v="1"/>
    <n v="46"/>
    <n v="255"/>
    <n v="11730"/>
    <n v="5278.4999999999991"/>
    <n v="0.44999999999999996"/>
    <s v="En ligne"/>
  </r>
  <r>
    <s v="Sports Direct"/>
    <n v="1185732"/>
    <d v="2020-09-25T00:00:00"/>
    <x v="2"/>
    <s v="Sud-est"/>
    <s v="Florida"/>
    <s v="Miami"/>
    <x v="2"/>
    <n v="41"/>
    <n v="225"/>
    <n v="9225"/>
    <n v="3413.25"/>
    <n v="0.37"/>
    <s v="En ligne"/>
  </r>
  <r>
    <s v="Sports Direct"/>
    <n v="1185732"/>
    <d v="2020-09-26T00:00:00"/>
    <x v="3"/>
    <s v="Sud-est"/>
    <s v="Florida"/>
    <s v="Miami"/>
    <x v="3"/>
    <n v="42"/>
    <n v="210"/>
    <n v="8820"/>
    <n v="3792.6"/>
    <n v="0.43"/>
    <s v="En ligne"/>
  </r>
  <r>
    <s v="Sports Direct"/>
    <n v="1185732"/>
    <d v="2020-09-27T00:00:00"/>
    <x v="4"/>
    <s v="Sud-est"/>
    <s v="Florida"/>
    <s v="Miami"/>
    <x v="4"/>
    <n v="50"/>
    <n v="210"/>
    <n v="10500"/>
    <n v="5250"/>
    <n v="0.5"/>
    <s v="En ligne"/>
  </r>
  <r>
    <s v="Sports Direct"/>
    <n v="1185732"/>
    <d v="2020-09-28T00:00:00"/>
    <x v="5"/>
    <s v="Sud-est"/>
    <s v="Florida"/>
    <s v="Miami"/>
    <x v="5"/>
    <n v="55"/>
    <n v="223"/>
    <n v="12265"/>
    <n v="7726.95"/>
    <n v="0.63"/>
    <s v="En ligne"/>
  </r>
  <r>
    <s v="Sports Direct"/>
    <n v="1185732"/>
    <d v="2020-09-29T00:00:00"/>
    <x v="6"/>
    <s v="Sud-est"/>
    <s v="Florida"/>
    <s v="Miami"/>
    <x v="0"/>
    <n v="56"/>
    <n v="270"/>
    <n v="15120"/>
    <n v="9072"/>
    <n v="0.6"/>
    <s v="En ligne"/>
  </r>
  <r>
    <s v="Sports Direct"/>
    <n v="1185732"/>
    <d v="2020-09-30T00:00:00"/>
    <x v="0"/>
    <s v="Sud-est"/>
    <s v="Florida"/>
    <s v="Miami"/>
    <x v="1"/>
    <n v="47"/>
    <n v="215"/>
    <n v="10105"/>
    <n v="4547.25"/>
    <n v="0.44999999999999996"/>
    <s v="En ligne"/>
  </r>
  <r>
    <s v="Sports Direct"/>
    <n v="1185732"/>
    <d v="2020-10-01T00:00:00"/>
    <x v="1"/>
    <s v="Sud-est"/>
    <s v="Florida"/>
    <s v="Miami"/>
    <x v="2"/>
    <n v="47"/>
    <n v="203"/>
    <n v="9541"/>
    <n v="3720.9900000000002"/>
    <n v="0.39"/>
    <s v="En ligne"/>
  </r>
  <r>
    <s v="Sports Direct"/>
    <n v="1185732"/>
    <d v="2020-10-02T00:00:00"/>
    <x v="2"/>
    <s v="Sud-est"/>
    <s v="Florida"/>
    <s v="Miami"/>
    <x v="3"/>
    <n v="45"/>
    <n v="182"/>
    <n v="8190"/>
    <n v="3603.6"/>
    <n v="0.44"/>
    <s v="En ligne"/>
  </r>
  <r>
    <s v="Sports Direct"/>
    <n v="1185732"/>
    <d v="2020-10-03T00:00:00"/>
    <x v="3"/>
    <s v="Sud-est"/>
    <s v="Florida"/>
    <s v="Miami"/>
    <x v="4"/>
    <n v="57"/>
    <n v="189"/>
    <n v="10773"/>
    <n v="5386.5"/>
    <n v="0.5"/>
    <s v="En ligne"/>
  </r>
  <r>
    <s v="Sports Direct"/>
    <n v="1185732"/>
    <d v="2020-10-04T00:00:00"/>
    <x v="4"/>
    <s v="Sud-est"/>
    <s v="Florida"/>
    <s v="Miami"/>
    <x v="5"/>
    <n v="59"/>
    <n v="223"/>
    <n v="13157"/>
    <n v="8552.0500000000011"/>
    <n v="0.65"/>
    <s v="En ligne"/>
  </r>
  <r>
    <s v="Sports Direct"/>
    <n v="1185732"/>
    <d v="2020-10-05T00:00:00"/>
    <x v="5"/>
    <s v="Sud-est"/>
    <s v="Florida"/>
    <s v="Miami"/>
    <x v="0"/>
    <n v="56"/>
    <n v="244"/>
    <n v="13664"/>
    <n v="7925.1200000000008"/>
    <n v="0.58000000000000007"/>
    <s v="En ligne"/>
  </r>
  <r>
    <s v="Sports Direct"/>
    <n v="1185732"/>
    <d v="2020-10-06T00:00:00"/>
    <x v="6"/>
    <s v="Sud-est"/>
    <s v="Florida"/>
    <s v="Miami"/>
    <x v="1"/>
    <n v="49"/>
    <n v="224"/>
    <n v="10976"/>
    <n v="5268.48"/>
    <n v="0.48"/>
    <s v="En ligne"/>
  </r>
  <r>
    <s v="Sports Direct"/>
    <n v="1185732"/>
    <d v="2020-10-07T00:00:00"/>
    <x v="0"/>
    <s v="Sud-est"/>
    <s v="Florida"/>
    <s v="Miami"/>
    <x v="2"/>
    <n v="46"/>
    <n v="224"/>
    <n v="10304"/>
    <n v="3812.48"/>
    <n v="0.37"/>
    <s v="En ligne"/>
  </r>
  <r>
    <s v="Sports Direct"/>
    <n v="1185732"/>
    <d v="2020-10-08T00:00:00"/>
    <x v="1"/>
    <s v="Sud-est"/>
    <s v="Florida"/>
    <s v="Miami"/>
    <x v="3"/>
    <n v="49"/>
    <n v="202"/>
    <n v="9898"/>
    <n v="4355.12"/>
    <n v="0.44"/>
    <s v="En ligne"/>
  </r>
  <r>
    <s v="Sports Direct"/>
    <n v="1185732"/>
    <d v="2020-10-09T00:00:00"/>
    <x v="2"/>
    <s v="Sud-est"/>
    <s v="Florida"/>
    <s v="Miami"/>
    <x v="4"/>
    <n v="64"/>
    <n v="195"/>
    <n v="12480"/>
    <n v="6240"/>
    <n v="0.5"/>
    <s v="En ligne"/>
  </r>
  <r>
    <s v="Sports Direct"/>
    <n v="1185732"/>
    <d v="2020-10-10T00:00:00"/>
    <x v="3"/>
    <s v="Sud-est"/>
    <s v="Florida"/>
    <s v="Miami"/>
    <x v="5"/>
    <n v="64"/>
    <n v="213"/>
    <n v="13632"/>
    <n v="8179.2"/>
    <n v="0.6"/>
    <s v="En ligne"/>
  </r>
  <r>
    <s v="Sports Direct"/>
    <n v="1185732"/>
    <d v="2020-05-24T00:00:00"/>
    <x v="4"/>
    <s v="Sud-est"/>
    <s v="Florida"/>
    <s v="Miami"/>
    <x v="0"/>
    <n v="63"/>
    <n v="323"/>
    <n v="20349"/>
    <n v="11395.44"/>
    <n v="0.56000000000000005"/>
    <s v="En ligne"/>
  </r>
  <r>
    <s v="Sports Direct"/>
    <n v="1185732"/>
    <d v="2020-05-24T00:00:00"/>
    <x v="4"/>
    <s v="Sud-est"/>
    <s v="Florida"/>
    <s v="Miami"/>
    <x v="1"/>
    <n v="51"/>
    <n v="254"/>
    <n v="12954"/>
    <n v="6088.38"/>
    <n v="0.47"/>
    <s v="En ligne"/>
  </r>
  <r>
    <s v="Sports Direct"/>
    <n v="1185732"/>
    <d v="2020-05-24T00:00:00"/>
    <x v="4"/>
    <s v="Sud-est"/>
    <s v="Florida"/>
    <s v="Miami"/>
    <x v="2"/>
    <n v="52"/>
    <n v="248"/>
    <n v="12896"/>
    <n v="4771.5199999999995"/>
    <n v="0.37"/>
    <s v="En ligne"/>
  </r>
  <r>
    <s v="Sports Direct"/>
    <n v="1185732"/>
    <d v="2020-05-24T00:00:00"/>
    <x v="4"/>
    <s v="Sud-est"/>
    <s v="Florida"/>
    <s v="Miami"/>
    <x v="3"/>
    <n v="54"/>
    <n v="209"/>
    <n v="11286"/>
    <n v="4852.9799999999996"/>
    <n v="0.43"/>
    <s v="En ligne"/>
  </r>
  <r>
    <s v="Foot Locker"/>
    <n v="1185732"/>
    <d v="2020-05-24T00:00:00"/>
    <x v="4"/>
    <s v="Sud-est"/>
    <s v="Florida"/>
    <s v="Miami"/>
    <x v="4"/>
    <n v="60"/>
    <n v="202"/>
    <n v="12120"/>
    <n v="5938.8"/>
    <n v="0.49"/>
    <s v="En ligne"/>
  </r>
  <r>
    <s v="Foot Locker"/>
    <n v="1185732"/>
    <d v="2020-05-24T00:00:00"/>
    <x v="4"/>
    <s v="Sud-est"/>
    <s v="Florida"/>
    <s v="Miami"/>
    <x v="5"/>
    <n v="64"/>
    <n v="219"/>
    <n v="14016"/>
    <n v="8830.08"/>
    <n v="0.63"/>
    <s v="En ligne"/>
  </r>
  <r>
    <s v="Foot Locker"/>
    <n v="1185732"/>
    <d v="2020-10-17T00:00:00"/>
    <x v="3"/>
    <s v="Sud-est"/>
    <s v="Florida"/>
    <s v="Miami"/>
    <x v="0"/>
    <n v="33"/>
    <n v="131"/>
    <n v="4323"/>
    <n v="1945.3500000000004"/>
    <n v="0.45000000000000007"/>
    <s v="En ligne"/>
  </r>
  <r>
    <s v="Foot Locker"/>
    <n v="1185732"/>
    <d v="2020-10-18T00:00:00"/>
    <x v="4"/>
    <s v="Sud-est"/>
    <s v="Florida"/>
    <s v="Miami"/>
    <x v="1"/>
    <n v="33"/>
    <n v="65"/>
    <n v="2145"/>
    <n v="858"/>
    <n v="0.4"/>
    <s v="En ligne"/>
  </r>
  <r>
    <s v="Foot Locker"/>
    <n v="1185732"/>
    <d v="2020-10-19T00:00:00"/>
    <x v="5"/>
    <s v="Sud-est"/>
    <s v="Florida"/>
    <s v="Miami"/>
    <x v="2"/>
    <n v="24"/>
    <n v="63"/>
    <n v="1512"/>
    <n v="665.28"/>
    <n v="0.44"/>
    <s v="En ligne"/>
  </r>
  <r>
    <s v="Foot Locker"/>
    <n v="1185732"/>
    <d v="2020-10-20T00:00:00"/>
    <x v="6"/>
    <s v="Sud-est"/>
    <s v="Florida"/>
    <s v="Miami"/>
    <x v="3"/>
    <n v="29"/>
    <n v="26"/>
    <n v="754"/>
    <n v="339.30000000000007"/>
    <n v="0.45000000000000007"/>
    <s v="En ligne"/>
  </r>
  <r>
    <s v="Foot Locker"/>
    <n v="1185732"/>
    <d v="2020-10-21T00:00:00"/>
    <x v="0"/>
    <s v="Milieu ouest"/>
    <s v="Minnesota"/>
    <s v="Minneapolis"/>
    <x v="4"/>
    <n v="43"/>
    <n v="39"/>
    <n v="1677"/>
    <n v="754.65"/>
    <n v="0.44999999999999996"/>
    <s v="En ligne"/>
  </r>
  <r>
    <s v="Foot Locker"/>
    <n v="1185732"/>
    <d v="2020-10-22T00:00:00"/>
    <x v="1"/>
    <s v="Milieu ouest"/>
    <s v="Minnesota"/>
    <s v="Minneapolis"/>
    <x v="5"/>
    <n v="32"/>
    <n v="65"/>
    <n v="2080"/>
    <n v="1164.8000000000002"/>
    <n v="0.56000000000000005"/>
    <s v="En ligne"/>
  </r>
  <r>
    <s v="Foot Locker"/>
    <n v="1185732"/>
    <d v="2020-10-23T00:00:00"/>
    <x v="2"/>
    <s v="Milieu ouest"/>
    <s v="Minnesota"/>
    <s v="Minneapolis"/>
    <x v="0"/>
    <n v="32"/>
    <n v="135"/>
    <n v="4320"/>
    <n v="1944.0000000000002"/>
    <n v="0.45000000000000007"/>
    <s v="En ligne"/>
  </r>
  <r>
    <s v="Foot Locker"/>
    <n v="1185732"/>
    <d v="2020-10-24T00:00:00"/>
    <x v="3"/>
    <s v="Milieu ouest"/>
    <s v="Minnesota"/>
    <s v="Minneapolis"/>
    <x v="1"/>
    <n v="34"/>
    <n v="38"/>
    <n v="1292"/>
    <n v="581.4"/>
    <n v="0.44999999999999996"/>
    <s v="En ligne"/>
  </r>
  <r>
    <s v="Foot Locker"/>
    <n v="1185732"/>
    <d v="2020-10-25T00:00:00"/>
    <x v="4"/>
    <s v="Milieu ouest"/>
    <s v="Minnesota"/>
    <s v="Minneapolis"/>
    <x v="2"/>
    <n v="25"/>
    <n v="56"/>
    <n v="1400"/>
    <n v="588"/>
    <n v="0.42"/>
    <s v="En ligne"/>
  </r>
  <r>
    <s v="Foot Locker"/>
    <n v="1185732"/>
    <d v="2020-10-26T00:00:00"/>
    <x v="5"/>
    <s v="Milieu ouest"/>
    <s v="Minnesota"/>
    <s v="Minneapolis"/>
    <x v="3"/>
    <n v="27"/>
    <n v="20"/>
    <n v="540"/>
    <n v="253.8"/>
    <n v="0.47000000000000003"/>
    <s v="En ligne"/>
  </r>
  <r>
    <s v="Foot Locker"/>
    <n v="1185732"/>
    <d v="2020-10-27T00:00:00"/>
    <x v="6"/>
    <s v="Milieu ouest"/>
    <s v="Minnesota"/>
    <s v="Minneapolis"/>
    <x v="4"/>
    <n v="41"/>
    <n v="44"/>
    <n v="1804"/>
    <n v="739.64"/>
    <n v="0.41"/>
    <s v="En ligne"/>
  </r>
  <r>
    <s v="Foot Locker"/>
    <n v="1185732"/>
    <d v="2020-10-28T00:00:00"/>
    <x v="0"/>
    <s v="Milieu ouest"/>
    <s v="Minnesota"/>
    <s v="Minneapolis"/>
    <x v="5"/>
    <n v="34"/>
    <n v="65"/>
    <n v="2210"/>
    <n v="1215.5"/>
    <n v="0.55000000000000004"/>
    <s v="En ligne"/>
  </r>
  <r>
    <s v="Foot Locker"/>
    <n v="1185732"/>
    <d v="2020-10-29T00:00:00"/>
    <x v="1"/>
    <s v="Milieu ouest"/>
    <s v="Minnesota"/>
    <s v="Minneapolis"/>
    <x v="0"/>
    <n v="39"/>
    <n v="116"/>
    <n v="4524"/>
    <n v="2262"/>
    <n v="0.5"/>
    <s v="En ligne"/>
  </r>
  <r>
    <s v="Foot Locker"/>
    <n v="1185732"/>
    <d v="2020-10-30T00:00:00"/>
    <x v="2"/>
    <s v="Milieu ouest"/>
    <s v="Minnesota"/>
    <s v="Minneapolis"/>
    <x v="1"/>
    <n v="38"/>
    <n v="35"/>
    <n v="1330"/>
    <n v="532"/>
    <n v="0.4"/>
    <s v="En ligne"/>
  </r>
  <r>
    <s v="Foot Locker"/>
    <n v="1185732"/>
    <d v="2020-10-31T00:00:00"/>
    <x v="3"/>
    <s v="Milieu ouest"/>
    <s v="Minnesota"/>
    <s v="Minneapolis"/>
    <x v="2"/>
    <n v="29"/>
    <n v="53"/>
    <n v="1537"/>
    <n v="691.65"/>
    <n v="0.44999999999999996"/>
    <s v="En ligne"/>
  </r>
  <r>
    <s v="Foot Locker"/>
    <n v="1185732"/>
    <d v="2020-11-01T00:00:00"/>
    <x v="4"/>
    <s v="Milieu ouest"/>
    <s v="Minnesota"/>
    <s v="Minneapolis"/>
    <x v="3"/>
    <n v="32"/>
    <n v="7"/>
    <n v="224"/>
    <n v="112"/>
    <n v="0.5"/>
    <s v="En ligne"/>
  </r>
  <r>
    <s v="Foot Locker"/>
    <n v="1185732"/>
    <d v="2020-11-02T00:00:00"/>
    <x v="5"/>
    <s v="Milieu ouest"/>
    <s v="Minnesota"/>
    <s v="Minneapolis"/>
    <x v="4"/>
    <n v="47"/>
    <n v="19"/>
    <n v="893"/>
    <n v="375.06"/>
    <n v="0.42"/>
    <s v="En ligne"/>
  </r>
  <r>
    <s v="Foot Locker"/>
    <n v="1185732"/>
    <d v="2020-11-03T00:00:00"/>
    <x v="6"/>
    <s v="Milieu ouest"/>
    <s v="Minnesota"/>
    <s v="Minneapolis"/>
    <x v="5"/>
    <n v="38"/>
    <n v="47"/>
    <n v="1786"/>
    <n v="982.30000000000007"/>
    <n v="0.55000000000000004"/>
    <s v="En ligne"/>
  </r>
  <r>
    <s v="Foot Locker"/>
    <n v="1185732"/>
    <d v="2020-11-04T00:00:00"/>
    <x v="0"/>
    <s v="Milieu ouest"/>
    <s v="Minnesota"/>
    <s v="Minneapolis"/>
    <x v="0"/>
    <n v="36"/>
    <n v="120"/>
    <n v="4320"/>
    <n v="2030.4"/>
    <n v="0.47000000000000003"/>
    <s v="En ligne"/>
  </r>
  <r>
    <s v="Foot Locker"/>
    <n v="1185732"/>
    <d v="2020-11-05T00:00:00"/>
    <x v="1"/>
    <s v="Milieu ouest"/>
    <s v="Minnesota"/>
    <s v="Minneapolis"/>
    <x v="1"/>
    <n v="38"/>
    <n v="28"/>
    <n v="1064"/>
    <n v="446.88"/>
    <n v="0.42"/>
    <s v="En ligne"/>
  </r>
  <r>
    <s v="Foot Locker"/>
    <n v="1185732"/>
    <d v="2020-11-06T00:00:00"/>
    <x v="2"/>
    <s v="Milieu ouest"/>
    <s v="Minnesota"/>
    <s v="Minneapolis"/>
    <x v="2"/>
    <n v="29"/>
    <n v="26"/>
    <n v="754"/>
    <n v="331.76"/>
    <n v="0.44"/>
    <s v="En ligne"/>
  </r>
  <r>
    <s v="Foot Locker"/>
    <n v="1185732"/>
    <d v="2020-11-07T00:00:00"/>
    <x v="3"/>
    <s v="Milieu ouest"/>
    <s v="Minnesota"/>
    <s v="Minneapolis"/>
    <x v="3"/>
    <n v="32"/>
    <n v="7"/>
    <n v="224"/>
    <n v="112"/>
    <n v="0.5"/>
    <s v="En ligne"/>
  </r>
  <r>
    <s v="Foot Locker"/>
    <n v="1185732"/>
    <d v="2020-11-08T00:00:00"/>
    <x v="4"/>
    <s v="Milieu ouest"/>
    <s v="Minnesota"/>
    <s v="Minneapolis"/>
    <x v="4"/>
    <n v="47"/>
    <n v="14"/>
    <n v="658"/>
    <n v="263.2"/>
    <n v="0.4"/>
    <s v="En ligne"/>
  </r>
  <r>
    <s v="Foot Locker"/>
    <n v="1185732"/>
    <d v="2020-11-09T00:00:00"/>
    <x v="5"/>
    <s v="Milieu ouest"/>
    <s v="Minnesota"/>
    <s v="Minneapolis"/>
    <x v="5"/>
    <n v="36"/>
    <n v="53"/>
    <n v="1908"/>
    <n v="1144.8"/>
    <n v="0.6"/>
    <s v="En ligne"/>
  </r>
  <r>
    <s v="Foot Locker"/>
    <n v="1185732"/>
    <d v="2020-11-10T00:00:00"/>
    <x v="6"/>
    <s v="Milieu ouest"/>
    <s v="Minnesota"/>
    <s v="Minneapolis"/>
    <x v="0"/>
    <n v="48"/>
    <n v="116"/>
    <n v="5568"/>
    <n v="2616.96"/>
    <n v="0.47000000000000003"/>
    <s v="En ligne"/>
  </r>
  <r>
    <s v="Foot Locker"/>
    <n v="1185732"/>
    <d v="2020-11-11T00:00:00"/>
    <x v="0"/>
    <s v="Milieu ouest"/>
    <s v="Minnesota"/>
    <s v="Minneapolis"/>
    <x v="1"/>
    <n v="44"/>
    <n v="44"/>
    <n v="1936"/>
    <n v="793.76"/>
    <n v="0.41"/>
    <s v="En ligne"/>
  </r>
  <r>
    <s v="Foot Locker"/>
    <n v="1185732"/>
    <d v="2020-11-12T00:00:00"/>
    <x v="1"/>
    <s v="Milieu ouest"/>
    <s v="Minnesota"/>
    <s v="Minneapolis"/>
    <x v="2"/>
    <n v="37"/>
    <n v="38"/>
    <n v="1406"/>
    <n v="618.64"/>
    <n v="0.44"/>
    <s v="En ligne"/>
  </r>
  <r>
    <s v="Foot Locker"/>
    <n v="1185732"/>
    <d v="2020-11-13T00:00:00"/>
    <x v="2"/>
    <s v="Milieu ouest"/>
    <s v="Minnesota"/>
    <s v="Minneapolis"/>
    <x v="3"/>
    <n v="36"/>
    <n v="13"/>
    <n v="468"/>
    <n v="229.32000000000002"/>
    <n v="0.49000000000000005"/>
    <s v="En ligne"/>
  </r>
  <r>
    <s v="Foot Locker"/>
    <n v="1185732"/>
    <d v="2020-11-14T00:00:00"/>
    <x v="3"/>
    <s v="Milieu ouest"/>
    <s v="Minnesota"/>
    <s v="Minneapolis"/>
    <x v="4"/>
    <n v="50"/>
    <n v="20"/>
    <n v="1000"/>
    <n v="410"/>
    <n v="0.41"/>
    <s v="En ligne"/>
  </r>
  <r>
    <s v="Foot Locker"/>
    <n v="1185732"/>
    <d v="2020-11-15T00:00:00"/>
    <x v="4"/>
    <s v="Milieu ouest"/>
    <s v="Minnesota"/>
    <s v="Minneapolis"/>
    <x v="5"/>
    <n v="58"/>
    <n v="51"/>
    <n v="2958"/>
    <n v="1745.2200000000003"/>
    <n v="0.59000000000000008"/>
    <s v="En ligne"/>
  </r>
  <r>
    <s v="Foot Locker"/>
    <n v="1185732"/>
    <d v="2020-11-16T00:00:00"/>
    <x v="5"/>
    <s v="Milieu ouest"/>
    <s v="Minnesota"/>
    <s v="Minneapolis"/>
    <x v="0"/>
    <n v="44"/>
    <n v="106"/>
    <n v="4664"/>
    <n v="2285.36"/>
    <n v="0.49000000000000005"/>
    <s v="En ligne"/>
  </r>
  <r>
    <s v="Foot Locker"/>
    <n v="1185732"/>
    <d v="2020-11-17T00:00:00"/>
    <x v="6"/>
    <s v="Milieu ouest"/>
    <s v="Minnesota"/>
    <s v="Minneapolis"/>
    <x v="1"/>
    <n v="38"/>
    <n v="49"/>
    <n v="1862"/>
    <n v="763.42"/>
    <n v="0.41"/>
    <s v="En ligne"/>
  </r>
  <r>
    <s v="Foot Locker"/>
    <n v="1185732"/>
    <d v="2020-11-18T00:00:00"/>
    <x v="0"/>
    <s v="Milieu ouest"/>
    <s v="Minnesota"/>
    <s v="Minneapolis"/>
    <x v="2"/>
    <n v="33"/>
    <n v="47"/>
    <n v="1551"/>
    <n v="697.94999999999993"/>
    <n v="0.44999999999999996"/>
    <s v="En ligne"/>
  </r>
  <r>
    <s v="Foot Locker"/>
    <n v="1185732"/>
    <d v="2020-11-19T00:00:00"/>
    <x v="1"/>
    <s v="Milieu ouest"/>
    <s v="Minnesota"/>
    <s v="Minneapolis"/>
    <x v="3"/>
    <n v="32"/>
    <n v="45"/>
    <n v="1440"/>
    <n v="676.80000000000007"/>
    <n v="0.47000000000000003"/>
    <s v="En ligne"/>
  </r>
  <r>
    <s v="Foot Locker"/>
    <n v="1185732"/>
    <d v="2020-11-20T00:00:00"/>
    <x v="2"/>
    <s v="Milieu ouest"/>
    <s v="Minnesota"/>
    <s v="Minneapolis"/>
    <x v="4"/>
    <n v="49"/>
    <n v="45"/>
    <n v="2205"/>
    <n v="926.09999999999991"/>
    <n v="0.42"/>
    <s v="En ligne"/>
  </r>
  <r>
    <s v="Foot Locker"/>
    <n v="1185732"/>
    <d v="2020-11-21T00:00:00"/>
    <x v="3"/>
    <s v="Milieu ouest"/>
    <s v="Minnesota"/>
    <s v="Minneapolis"/>
    <x v="5"/>
    <n v="53"/>
    <n v="81"/>
    <n v="4293"/>
    <n v="2404.0800000000004"/>
    <n v="0.56000000000000005"/>
    <s v="En ligne"/>
  </r>
  <r>
    <s v="Foot Locker"/>
    <n v="1185732"/>
    <d v="2020-11-22T00:00:00"/>
    <x v="4"/>
    <s v="Milieu ouest"/>
    <s v="Minnesota"/>
    <s v="Minneapolis"/>
    <x v="0"/>
    <n v="49"/>
    <n v="160"/>
    <n v="7840"/>
    <n v="3684.8"/>
    <n v="0.47000000000000003"/>
    <s v="En ligne"/>
  </r>
  <r>
    <s v="Foot Locker"/>
    <n v="1185732"/>
    <d v="2020-11-23T00:00:00"/>
    <x v="5"/>
    <s v="Milieu ouest"/>
    <s v="Minnesota"/>
    <s v="Minneapolis"/>
    <x v="1"/>
    <n v="42"/>
    <n v="75"/>
    <n v="3150"/>
    <n v="1417.4999999999998"/>
    <n v="0.44999999999999996"/>
    <s v="En ligne"/>
  </r>
  <r>
    <s v="Foot Locker"/>
    <n v="1185732"/>
    <d v="2020-11-24T00:00:00"/>
    <x v="6"/>
    <s v="Milieu ouest"/>
    <s v="Minnesota"/>
    <s v="Minneapolis"/>
    <x v="2"/>
    <n v="36"/>
    <n v="63"/>
    <n v="2268"/>
    <n v="952.56"/>
    <n v="0.42"/>
    <s v="En ligne"/>
  </r>
  <r>
    <s v="Foot Locker"/>
    <n v="1185732"/>
    <d v="2020-11-25T00:00:00"/>
    <x v="0"/>
    <s v="Milieu ouest"/>
    <s v="Minnesota"/>
    <s v="Minneapolis"/>
    <x v="3"/>
    <n v="38"/>
    <n v="51"/>
    <n v="1938"/>
    <n v="930.24000000000012"/>
    <n v="0.48000000000000004"/>
    <s v="En ligne"/>
  </r>
  <r>
    <s v="Foot Locker"/>
    <n v="1185732"/>
    <d v="2020-11-26T00:00:00"/>
    <x v="1"/>
    <s v="Milieu ouest"/>
    <s v="Minnesota"/>
    <s v="Minneapolis"/>
    <x v="4"/>
    <n v="49"/>
    <n v="58"/>
    <n v="2842"/>
    <n v="1165.22"/>
    <n v="0.41"/>
    <s v="En ligne"/>
  </r>
  <r>
    <s v="Foot Locker"/>
    <n v="1185732"/>
    <d v="2020-11-27T00:00:00"/>
    <x v="2"/>
    <s v="Milieu ouest"/>
    <s v="Minnesota"/>
    <s v="Minneapolis"/>
    <x v="5"/>
    <n v="54"/>
    <n v="98"/>
    <n v="5292"/>
    <n v="2910.6000000000004"/>
    <n v="0.55000000000000004"/>
    <s v="En ligne"/>
  </r>
  <r>
    <s v="Foot Locker"/>
    <n v="1185732"/>
    <d v="2020-11-28T00:00:00"/>
    <x v="3"/>
    <s v="Milieu ouest"/>
    <s v="Minnesota"/>
    <s v="Minneapolis"/>
    <x v="0"/>
    <n v="47"/>
    <n v="137"/>
    <n v="6439"/>
    <n v="3026.3300000000004"/>
    <n v="0.47000000000000003"/>
    <s v="En ligne"/>
  </r>
  <r>
    <s v="Foot Locker"/>
    <n v="1185732"/>
    <d v="2020-11-29T00:00:00"/>
    <x v="4"/>
    <s v="Milieu ouest"/>
    <s v="Minnesota"/>
    <s v="Minneapolis"/>
    <x v="1"/>
    <n v="43"/>
    <n v="87"/>
    <n v="3741"/>
    <n v="1533.81"/>
    <n v="0.41"/>
    <s v="En ligne"/>
  </r>
  <r>
    <s v="Foot Locker"/>
    <n v="1185732"/>
    <d v="2020-11-30T00:00:00"/>
    <x v="5"/>
    <s v="Milieu ouest"/>
    <s v="Minnesota"/>
    <s v="Minneapolis"/>
    <x v="2"/>
    <n v="37"/>
    <n v="68"/>
    <n v="2516"/>
    <n v="1006.4000000000001"/>
    <n v="0.4"/>
    <s v="En ligne"/>
  </r>
  <r>
    <s v="Foot Locker"/>
    <n v="1185732"/>
    <d v="2020-12-01T00:00:00"/>
    <x v="6"/>
    <s v="Milieu ouest"/>
    <s v="Minnesota"/>
    <s v="Minneapolis"/>
    <x v="3"/>
    <n v="33"/>
    <n v="47"/>
    <n v="1551"/>
    <n v="759.99000000000012"/>
    <n v="0.49000000000000005"/>
    <s v="En ligne"/>
  </r>
  <r>
    <s v="Foot Locker"/>
    <n v="1185732"/>
    <d v="2020-12-02T00:00:00"/>
    <x v="0"/>
    <s v="Milieu ouest"/>
    <s v="Minnesota"/>
    <s v="Minneapolis"/>
    <x v="4"/>
    <n v="42"/>
    <n v="42"/>
    <n v="1764"/>
    <n v="723.24"/>
    <n v="0.41"/>
    <s v="En ligne"/>
  </r>
  <r>
    <s v="Foot Locker"/>
    <n v="1185732"/>
    <d v="2020-12-03T00:00:00"/>
    <x v="1"/>
    <s v="Milieu ouest"/>
    <s v="Minnesota"/>
    <s v="Minneapolis"/>
    <x v="5"/>
    <n v="46"/>
    <n v="88"/>
    <n v="4048"/>
    <n v="2307.36"/>
    <n v="0.57000000000000006"/>
    <s v="En ligne"/>
  </r>
  <r>
    <s v="Foot Locker"/>
    <n v="1185732"/>
    <d v="2020-12-04T00:00:00"/>
    <x v="2"/>
    <s v="Milieu ouest"/>
    <s v="Minnesota"/>
    <s v="Minneapolis"/>
    <x v="0"/>
    <n v="43"/>
    <n v="113"/>
    <n v="4859"/>
    <n v="2332.3200000000002"/>
    <n v="0.48000000000000004"/>
    <s v="En ligne"/>
  </r>
  <r>
    <s v="Foot Locker"/>
    <n v="1185732"/>
    <d v="2020-12-05T00:00:00"/>
    <x v="3"/>
    <s v="Milieu ouest"/>
    <s v="Minnesota"/>
    <s v="Minneapolis"/>
    <x v="1"/>
    <n v="37"/>
    <n v="73"/>
    <n v="2701"/>
    <n v="1215.4499999999998"/>
    <n v="0.44999999999999996"/>
    <s v="En ligne"/>
  </r>
  <r>
    <s v="Foot Locker"/>
    <n v="1185732"/>
    <d v="2020-12-06T00:00:00"/>
    <x v="4"/>
    <s v="Milieu ouest"/>
    <s v="Minnesota"/>
    <s v="Minneapolis"/>
    <x v="2"/>
    <n v="24"/>
    <n v="41"/>
    <n v="984"/>
    <n v="393.6"/>
    <n v="0.4"/>
    <s v="En ligne"/>
  </r>
  <r>
    <s v="Foot Locker"/>
    <n v="1185732"/>
    <d v="2020-12-07T00:00:00"/>
    <x v="5"/>
    <s v="Milieu ouest"/>
    <s v="Minnesota"/>
    <s v="Minneapolis"/>
    <x v="3"/>
    <n v="24"/>
    <n v="31"/>
    <n v="744"/>
    <n v="342.24"/>
    <n v="0.46"/>
    <s v="En ligne"/>
  </r>
  <r>
    <s v="Foot Locker"/>
    <n v="1185732"/>
    <d v="2020-12-08T00:00:00"/>
    <x v="6"/>
    <s v="Milieu ouest"/>
    <s v="Minnesota"/>
    <s v="Minneapolis"/>
    <x v="4"/>
    <n v="32"/>
    <n v="34"/>
    <n v="1088"/>
    <n v="478.72"/>
    <n v="0.44"/>
    <s v="En ligne"/>
  </r>
  <r>
    <s v="Foot Locker"/>
    <n v="1185732"/>
    <d v="2020-12-09T00:00:00"/>
    <x v="0"/>
    <s v="Milieu ouest"/>
    <s v="Minnesota"/>
    <s v="Minneapolis"/>
    <x v="5"/>
    <n v="39"/>
    <n v="52"/>
    <n v="2028"/>
    <n v="1155.96"/>
    <n v="0.57000000000000006"/>
    <s v="En ligne"/>
  </r>
  <r>
    <s v="Foot Locker"/>
    <n v="1185732"/>
    <d v="2020-12-10T00:00:00"/>
    <x v="1"/>
    <s v="Milieu ouest"/>
    <s v="Minnesota"/>
    <s v="Minneapolis"/>
    <x v="0"/>
    <n v="41"/>
    <n v="98"/>
    <n v="4018"/>
    <n v="1888.46"/>
    <n v="0.47000000000000003"/>
    <s v="En ligne"/>
  </r>
  <r>
    <s v="Foot Locker"/>
    <n v="1185732"/>
    <d v="2020-12-11T00:00:00"/>
    <x v="2"/>
    <s v="Milieu ouest"/>
    <s v="Minnesota"/>
    <s v="Minneapolis"/>
    <x v="1"/>
    <n v="34"/>
    <n v="58"/>
    <n v="1972"/>
    <n v="847.96"/>
    <n v="0.43"/>
    <s v="En ligne"/>
  </r>
  <r>
    <s v="Foot Locker"/>
    <n v="1185732"/>
    <d v="2020-12-12T00:00:00"/>
    <x v="3"/>
    <s v="Milieu ouest"/>
    <s v="Minnesota"/>
    <s v="Minneapolis"/>
    <x v="2"/>
    <n v="32"/>
    <n v="25"/>
    <n v="800"/>
    <n v="336"/>
    <n v="0.42"/>
    <s v="En ligne"/>
  </r>
  <r>
    <s v="Foot Locker"/>
    <n v="1185732"/>
    <d v="2020-12-13T00:00:00"/>
    <x v="4"/>
    <s v="Milieu ouest"/>
    <s v="Minnesota"/>
    <s v="Minneapolis"/>
    <x v="3"/>
    <n v="32"/>
    <n v="21"/>
    <n v="672"/>
    <n v="309.12"/>
    <n v="0.46"/>
    <s v="En ligne"/>
  </r>
  <r>
    <s v="Foot Locker"/>
    <n v="1185732"/>
    <d v="2020-12-14T00:00:00"/>
    <x v="5"/>
    <s v="Milieu ouest"/>
    <s v="Minnesota"/>
    <s v="Minneapolis"/>
    <x v="4"/>
    <n v="41"/>
    <n v="19"/>
    <n v="779"/>
    <n v="327.18"/>
    <n v="0.42"/>
    <s v="En ligne"/>
  </r>
  <r>
    <s v="Foot Locker"/>
    <n v="1185732"/>
    <d v="2020-12-15T00:00:00"/>
    <x v="6"/>
    <s v="Milieu ouest"/>
    <s v="Minnesota"/>
    <s v="Minneapolis"/>
    <x v="5"/>
    <n v="49"/>
    <n v="60"/>
    <n v="2940"/>
    <n v="1764"/>
    <n v="0.6"/>
    <s v="En ligne"/>
  </r>
  <r>
    <s v="Foot Locker"/>
    <n v="1185732"/>
    <d v="2020-12-16T00:00:00"/>
    <x v="0"/>
    <s v="Milieu ouest"/>
    <s v="Minnesota"/>
    <s v="Minneapolis"/>
    <x v="0"/>
    <n v="46"/>
    <n v="91"/>
    <n v="4186"/>
    <n v="1967.42"/>
    <n v="0.47000000000000003"/>
    <s v="En ligne"/>
  </r>
  <r>
    <s v="Foot Locker"/>
    <n v="1185732"/>
    <d v="2020-12-17T00:00:00"/>
    <x v="1"/>
    <s v="Milieu ouest"/>
    <s v="Minnesota"/>
    <s v="Minneapolis"/>
    <x v="1"/>
    <n v="38"/>
    <n v="52"/>
    <n v="1976"/>
    <n v="790.40000000000009"/>
    <n v="0.4"/>
    <s v="En ligne"/>
  </r>
  <r>
    <s v="Foot Locker"/>
    <n v="1185732"/>
    <d v="2020-12-18T00:00:00"/>
    <x v="2"/>
    <s v="Milieu ouest"/>
    <s v="Minnesota"/>
    <s v="Minneapolis"/>
    <x v="2"/>
    <n v="36"/>
    <n v="38"/>
    <n v="1368"/>
    <n v="547.20000000000005"/>
    <n v="0.4"/>
    <s v="En ligne"/>
  </r>
  <r>
    <s v="Foot Locker"/>
    <n v="1185732"/>
    <d v="2020-12-19T00:00:00"/>
    <x v="3"/>
    <s v="Milieu ouest"/>
    <s v="Minnesota"/>
    <s v="Minneapolis"/>
    <x v="3"/>
    <n v="38"/>
    <n v="45"/>
    <n v="1710"/>
    <n v="837.90000000000009"/>
    <n v="0.49000000000000005"/>
    <s v="En ligne"/>
  </r>
  <r>
    <s v="Foot Locker"/>
    <n v="1185732"/>
    <d v="2020-12-20T00:00:00"/>
    <x v="4"/>
    <s v="Milieu ouest"/>
    <s v="Minnesota"/>
    <s v="Minneapolis"/>
    <x v="4"/>
    <n v="52"/>
    <n v="34"/>
    <n v="1768"/>
    <n v="742.56"/>
    <n v="0.42"/>
    <s v="En ligne"/>
  </r>
  <r>
    <s v="Foot Locker"/>
    <n v="1185732"/>
    <d v="2020-12-21T00:00:00"/>
    <x v="5"/>
    <s v="Milieu ouest"/>
    <s v="Minnesota"/>
    <s v="Minneapolis"/>
    <x v="5"/>
    <n v="59"/>
    <n v="61"/>
    <n v="3599"/>
    <n v="2159.4"/>
    <n v="0.6"/>
    <s v="En ligne"/>
  </r>
  <r>
    <s v="Foot Locker"/>
    <n v="1185732"/>
    <d v="2020-12-22T00:00:00"/>
    <x v="6"/>
    <s v="Milieu ouest"/>
    <s v="Minnesota"/>
    <s v="Minneapolis"/>
    <x v="0"/>
    <n v="50"/>
    <n v="124"/>
    <n v="6200"/>
    <n v="3100"/>
    <n v="0.5"/>
    <s v="En ligne"/>
  </r>
  <r>
    <s v="Foot Locker"/>
    <n v="1185732"/>
    <d v="2020-12-23T00:00:00"/>
    <x v="0"/>
    <s v="Milieu ouest"/>
    <s v="Minnesota"/>
    <s v="Minneapolis"/>
    <x v="1"/>
    <n v="42"/>
    <n v="77"/>
    <n v="3234"/>
    <n v="1455.3"/>
    <n v="0.44999999999999996"/>
    <s v="En ligne"/>
  </r>
  <r>
    <s v="Foot Locker"/>
    <n v="1185732"/>
    <d v="2020-12-24T00:00:00"/>
    <x v="1"/>
    <s v="Milieu ouest"/>
    <s v="Minnesota"/>
    <s v="Minneapolis"/>
    <x v="2"/>
    <n v="44"/>
    <n v="56"/>
    <n v="2464"/>
    <n v="1010.2399999999999"/>
    <n v="0.41"/>
    <s v="En ligne"/>
  </r>
  <r>
    <s v="Foot Locker"/>
    <n v="1185732"/>
    <d v="2020-12-25T00:00:00"/>
    <x v="2"/>
    <s v="Milieu ouest"/>
    <s v="Minnesota"/>
    <s v="Minneapolis"/>
    <x v="3"/>
    <n v="44"/>
    <n v="49"/>
    <n v="2156"/>
    <n v="1056.44"/>
    <n v="0.49000000000000005"/>
    <s v="En ligne"/>
  </r>
  <r>
    <s v="Foot Locker"/>
    <n v="1185732"/>
    <d v="2020-12-26T00:00:00"/>
    <x v="3"/>
    <s v="Milieu ouest"/>
    <s v="Minnesota"/>
    <s v="Minneapolis"/>
    <x v="4"/>
    <n v="54"/>
    <n v="44"/>
    <n v="2376"/>
    <n v="974.16"/>
    <n v="0.41"/>
    <s v="En ligne"/>
  </r>
  <r>
    <s v="Foot Locker"/>
    <n v="1185732"/>
    <d v="2020-12-27T00:00:00"/>
    <x v="4"/>
    <s v="Milieu ouest"/>
    <s v="Minnesota"/>
    <s v="Minneapolis"/>
    <x v="5"/>
    <n v="54"/>
    <n v="77"/>
    <n v="4158"/>
    <n v="2370.0600000000004"/>
    <n v="0.57000000000000006"/>
    <s v="En ligne"/>
  </r>
  <r>
    <s v="Kohl's"/>
    <n v="1189833"/>
    <d v="2020-12-28T00:00:00"/>
    <x v="5"/>
    <s v="Milieu ouest"/>
    <s v="Minnesota"/>
    <s v="Minneapolis"/>
    <x v="0"/>
    <n v="32"/>
    <n v="119"/>
    <n v="3808"/>
    <n v="2208.6400000000003"/>
    <n v="0.58000000000000007"/>
    <s v="En ligne"/>
  </r>
  <r>
    <s v="Kohl's"/>
    <n v="1189833"/>
    <d v="2020-12-29T00:00:00"/>
    <x v="6"/>
    <s v="Milieu ouest"/>
    <s v="Minnesota"/>
    <s v="Minneapolis"/>
    <x v="1"/>
    <n v="43"/>
    <n v="128"/>
    <n v="5504"/>
    <n v="2311.6799999999998"/>
    <n v="0.42"/>
    <s v="En ligne"/>
  </r>
  <r>
    <s v="Kohl's"/>
    <n v="1189833"/>
    <d v="2020-12-30T00:00:00"/>
    <x v="0"/>
    <s v="Milieu ouest"/>
    <s v="Minnesota"/>
    <s v="Minneapolis"/>
    <x v="2"/>
    <n v="41"/>
    <n v="119"/>
    <n v="4879"/>
    <n v="2878.6100000000006"/>
    <n v="0.59000000000000008"/>
    <s v="En ligne"/>
  </r>
  <r>
    <s v="Kohl's"/>
    <n v="1189833"/>
    <d v="2020-12-31T00:00:00"/>
    <x v="1"/>
    <s v="Milieu ouest"/>
    <s v="Minnesota"/>
    <s v="Minneapolis"/>
    <x v="3"/>
    <n v="44"/>
    <n v="98"/>
    <n v="4312"/>
    <n v="2242.2400000000002"/>
    <n v="0.52"/>
    <s v="En ligne"/>
  </r>
  <r>
    <s v="Kohl's"/>
    <n v="1189833"/>
    <d v="2021-01-01T00:00:00"/>
    <x v="2"/>
    <s v="Milieu ouest"/>
    <s v="Montana"/>
    <s v="Billings"/>
    <x v="4"/>
    <n v="47"/>
    <n v="77"/>
    <n v="3619"/>
    <n v="2714.2500000000005"/>
    <n v="0.75000000000000011"/>
    <s v="En ligne"/>
  </r>
  <r>
    <s v="Kohl's"/>
    <n v="1189833"/>
    <d v="2021-01-02T00:00:00"/>
    <x v="3"/>
    <s v="Milieu ouest"/>
    <s v="Montana"/>
    <s v="Billings"/>
    <x v="5"/>
    <n v="43"/>
    <n v="138"/>
    <n v="5934"/>
    <n v="2314.2600000000002"/>
    <n v="0.39"/>
    <s v="En ligne"/>
  </r>
  <r>
    <s v="Kohl's"/>
    <n v="1189833"/>
    <d v="2021-01-03T00:00:00"/>
    <x v="4"/>
    <s v="Milieu ouest"/>
    <s v="Montana"/>
    <s v="Billings"/>
    <x v="0"/>
    <n v="34"/>
    <n v="158"/>
    <n v="5372"/>
    <n v="3062.0400000000004"/>
    <n v="0.57000000000000006"/>
    <s v="En ligne"/>
  </r>
  <r>
    <s v="Kohl's"/>
    <n v="1189833"/>
    <d v="2021-01-04T00:00:00"/>
    <x v="5"/>
    <s v="Milieu ouest"/>
    <s v="Montana"/>
    <s v="Billings"/>
    <x v="1"/>
    <n v="42"/>
    <n v="123"/>
    <n v="5166"/>
    <n v="2324.6999999999998"/>
    <n v="0.44999999999999996"/>
    <s v="En ligne"/>
  </r>
  <r>
    <s v="Kohl's"/>
    <n v="1189833"/>
    <d v="2021-01-05T00:00:00"/>
    <x v="6"/>
    <s v="Milieu ouest"/>
    <s v="Montana"/>
    <s v="Billings"/>
    <x v="2"/>
    <n v="43"/>
    <n v="122"/>
    <n v="5246"/>
    <n v="2990.2200000000003"/>
    <n v="0.57000000000000006"/>
    <s v="En ligne"/>
  </r>
  <r>
    <s v="Kohl's"/>
    <n v="1189833"/>
    <d v="2021-01-06T00:00:00"/>
    <x v="0"/>
    <s v="Milieu ouest"/>
    <s v="Montana"/>
    <s v="Billings"/>
    <x v="3"/>
    <n v="44"/>
    <n v="81"/>
    <n v="3564"/>
    <n v="1960.1999999999998"/>
    <n v="0.54999999999999993"/>
    <s v="En ligne"/>
  </r>
  <r>
    <s v="Kohl's"/>
    <n v="1189833"/>
    <d v="2021-01-07T00:00:00"/>
    <x v="1"/>
    <s v="Milieu ouest"/>
    <s v="Montana"/>
    <s v="Billings"/>
    <x v="4"/>
    <n v="48"/>
    <n v="59"/>
    <n v="2832"/>
    <n v="2039.0400000000002"/>
    <n v="0.72000000000000008"/>
    <s v="En ligne"/>
  </r>
  <r>
    <s v="Kohl's"/>
    <n v="1189833"/>
    <d v="2021-01-08T00:00:00"/>
    <x v="2"/>
    <s v="Milieu ouest"/>
    <s v="Montana"/>
    <s v="Billings"/>
    <x v="5"/>
    <n v="43"/>
    <n v="119"/>
    <n v="5117"/>
    <n v="1893.29"/>
    <n v="0.37"/>
    <s v="En ligne"/>
  </r>
  <r>
    <s v="Kohl's"/>
    <n v="1189833"/>
    <d v="2021-01-09T00:00:00"/>
    <x v="3"/>
    <s v="Milieu ouest"/>
    <s v="Montana"/>
    <s v="Billings"/>
    <x v="0"/>
    <n v="32"/>
    <n v="173"/>
    <n v="5536"/>
    <n v="3044.8"/>
    <n v="0.55000000000000004"/>
    <s v="En ligne"/>
  </r>
  <r>
    <s v="Kohl's"/>
    <n v="1189833"/>
    <d v="2021-01-10T00:00:00"/>
    <x v="4"/>
    <s v="Milieu ouest"/>
    <s v="Montana"/>
    <s v="Billings"/>
    <x v="1"/>
    <n v="41"/>
    <n v="115"/>
    <n v="4715"/>
    <n v="1933.1499999999999"/>
    <n v="0.41"/>
    <s v="En ligne"/>
  </r>
  <r>
    <s v="Kohl's"/>
    <n v="1189833"/>
    <d v="2021-01-11T00:00:00"/>
    <x v="5"/>
    <s v="Milieu ouest"/>
    <s v="Montana"/>
    <s v="Billings"/>
    <x v="2"/>
    <n v="42"/>
    <n v="128"/>
    <n v="5376"/>
    <n v="3064.32"/>
    <n v="0.57000000000000006"/>
    <s v="En ligne"/>
  </r>
  <r>
    <s v="Kohl's"/>
    <n v="1189833"/>
    <d v="2021-01-12T00:00:00"/>
    <x v="6"/>
    <s v="Milieu ouest"/>
    <s v="Montana"/>
    <s v="Billings"/>
    <x v="3"/>
    <n v="44"/>
    <n v="91"/>
    <n v="4004"/>
    <n v="2122.12"/>
    <n v="0.53"/>
    <s v="En ligne"/>
  </r>
  <r>
    <s v="Kohl's"/>
    <n v="1189833"/>
    <d v="2021-01-13T00:00:00"/>
    <x v="0"/>
    <s v="Milieu ouest"/>
    <s v="Montana"/>
    <s v="Billings"/>
    <x v="4"/>
    <n v="48"/>
    <n v="60"/>
    <n v="2880"/>
    <n v="2044.8000000000002"/>
    <n v="0.71000000000000008"/>
    <s v="En ligne"/>
  </r>
  <r>
    <s v="Kohl's"/>
    <n v="1189833"/>
    <d v="2021-01-14T00:00:00"/>
    <x v="1"/>
    <s v="Milieu ouest"/>
    <s v="Montana"/>
    <s v="Billings"/>
    <x v="5"/>
    <n v="42"/>
    <n v="112"/>
    <n v="4704"/>
    <n v="1834.5600000000002"/>
    <n v="0.39"/>
    <s v="En ligne"/>
  </r>
  <r>
    <s v="Kohl's"/>
    <n v="1189833"/>
    <d v="2021-01-15T00:00:00"/>
    <x v="2"/>
    <s v="Milieu ouest"/>
    <s v="Montana"/>
    <s v="Billings"/>
    <x v="0"/>
    <n v="44"/>
    <n v="161"/>
    <n v="7084"/>
    <n v="4179.5600000000004"/>
    <n v="0.59000000000000008"/>
    <s v="En ligne"/>
  </r>
  <r>
    <s v="Kohl's"/>
    <n v="1189833"/>
    <d v="2021-01-16T00:00:00"/>
    <x v="3"/>
    <s v="Milieu ouest"/>
    <s v="Montana"/>
    <s v="Billings"/>
    <x v="1"/>
    <n v="43"/>
    <n v="101"/>
    <n v="4343"/>
    <n v="1954.35"/>
    <n v="0.44999999999999996"/>
    <s v="En ligne"/>
  </r>
  <r>
    <s v="Kohl's"/>
    <n v="1189833"/>
    <d v="2021-01-17T00:00:00"/>
    <x v="4"/>
    <s v="Milieu ouest"/>
    <s v="Montana"/>
    <s v="Billings"/>
    <x v="2"/>
    <n v="44"/>
    <n v="120"/>
    <n v="5280"/>
    <n v="3168"/>
    <n v="0.6"/>
    <s v="En ligne"/>
  </r>
  <r>
    <s v="Kohl's"/>
    <n v="1189833"/>
    <d v="2021-01-18T00:00:00"/>
    <x v="5"/>
    <s v="Milieu ouest"/>
    <s v="Montana"/>
    <s v="Billings"/>
    <x v="3"/>
    <n v="36"/>
    <n v="78"/>
    <n v="2808"/>
    <n v="1404"/>
    <n v="0.5"/>
    <s v="En ligne"/>
  </r>
  <r>
    <s v="Kohl's"/>
    <n v="1189833"/>
    <d v="2021-01-19T00:00:00"/>
    <x v="6"/>
    <s v="Milieu ouest"/>
    <s v="Montana"/>
    <s v="Billings"/>
    <x v="4"/>
    <n v="44"/>
    <n v="56"/>
    <n v="2464"/>
    <n v="1823.3600000000004"/>
    <n v="0.7400000000000001"/>
    <s v="En ligne"/>
  </r>
  <r>
    <s v="Kohl's"/>
    <n v="1189833"/>
    <d v="2021-01-20T00:00:00"/>
    <x v="0"/>
    <s v="Milieu ouest"/>
    <s v="Montana"/>
    <s v="Billings"/>
    <x v="5"/>
    <n v="55"/>
    <n v="101"/>
    <n v="5555"/>
    <n v="2166.4500000000003"/>
    <n v="0.39"/>
    <s v="En ligne"/>
  </r>
  <r>
    <s v="Kohl's"/>
    <n v="1189833"/>
    <d v="2021-01-21T00:00:00"/>
    <x v="1"/>
    <s v="Milieu ouest"/>
    <s v="Montana"/>
    <s v="Billings"/>
    <x v="0"/>
    <n v="39"/>
    <n v="150"/>
    <n v="5850"/>
    <n v="3334.5000000000005"/>
    <n v="0.57000000000000006"/>
    <s v="En ligne"/>
  </r>
  <r>
    <s v="Kohl's"/>
    <n v="1189833"/>
    <d v="2021-01-22T00:00:00"/>
    <x v="2"/>
    <s v="Milieu ouest"/>
    <s v="Montana"/>
    <s v="Billings"/>
    <x v="1"/>
    <n v="41"/>
    <n v="106"/>
    <n v="4346"/>
    <n v="1912.24"/>
    <n v="0.44"/>
    <s v="En ligne"/>
  </r>
  <r>
    <s v="Kohl's"/>
    <n v="1189833"/>
    <d v="2021-01-23T00:00:00"/>
    <x v="3"/>
    <s v="Milieu ouest"/>
    <s v="Montana"/>
    <s v="Billings"/>
    <x v="2"/>
    <n v="44"/>
    <n v="111"/>
    <n v="4884"/>
    <n v="2686.2000000000003"/>
    <n v="0.55000000000000004"/>
    <s v="En ligne"/>
  </r>
  <r>
    <s v="Kohl's"/>
    <n v="1189833"/>
    <d v="2021-01-24T00:00:00"/>
    <x v="4"/>
    <s v="Milieu ouest"/>
    <s v="Montana"/>
    <s v="Billings"/>
    <x v="3"/>
    <n v="38"/>
    <n v="88"/>
    <n v="3344"/>
    <n v="1772.3200000000002"/>
    <n v="0.53"/>
    <s v="En ligne"/>
  </r>
  <r>
    <s v="Kohl's"/>
    <n v="1189833"/>
    <d v="2021-01-25T00:00:00"/>
    <x v="5"/>
    <s v="Milieu ouest"/>
    <s v="Montana"/>
    <s v="Billings"/>
    <x v="4"/>
    <n v="41"/>
    <n v="61"/>
    <n v="2501"/>
    <n v="1850.7400000000002"/>
    <n v="0.7400000000000001"/>
    <s v="En ligne"/>
  </r>
  <r>
    <s v="Kohl's"/>
    <n v="1189833"/>
    <d v="2021-01-26T00:00:00"/>
    <x v="6"/>
    <s v="Milieu ouest"/>
    <s v="Montana"/>
    <s v="Billings"/>
    <x v="5"/>
    <n v="59"/>
    <n v="108"/>
    <n v="6372"/>
    <n v="2421.36"/>
    <n v="0.38"/>
    <s v="En ligne"/>
  </r>
  <r>
    <s v="Kohl's"/>
    <n v="1189833"/>
    <d v="2021-01-27T00:00:00"/>
    <x v="0"/>
    <s v="Milieu ouest"/>
    <s v="Montana"/>
    <s v="Billings"/>
    <x v="0"/>
    <n v="36"/>
    <n v="169"/>
    <n v="6084"/>
    <n v="3589.5600000000004"/>
    <n v="0.59000000000000008"/>
    <s v="En ligne"/>
  </r>
  <r>
    <s v="Kohl's"/>
    <n v="1189833"/>
    <d v="2021-01-28T00:00:00"/>
    <x v="1"/>
    <s v="Milieu ouest"/>
    <s v="Montana"/>
    <s v="Billings"/>
    <x v="1"/>
    <n v="42"/>
    <n v="147"/>
    <n v="6174"/>
    <n v="2531.3399999999997"/>
    <n v="0.41"/>
    <s v="En ligne"/>
  </r>
  <r>
    <s v="Kohl's"/>
    <n v="1189833"/>
    <d v="2021-01-29T00:00:00"/>
    <x v="2"/>
    <s v="Milieu ouest"/>
    <s v="Montana"/>
    <s v="Billings"/>
    <x v="2"/>
    <n v="44"/>
    <n v="165"/>
    <n v="7260"/>
    <n v="3993.0000000000005"/>
    <n v="0.55000000000000004"/>
    <s v="En ligne"/>
  </r>
  <r>
    <s v="Kohl's"/>
    <n v="1189833"/>
    <d v="2021-01-30T00:00:00"/>
    <x v="3"/>
    <s v="Milieu ouest"/>
    <s v="Montana"/>
    <s v="Billings"/>
    <x v="3"/>
    <n v="38"/>
    <n v="106"/>
    <n v="4028"/>
    <n v="2134.84"/>
    <n v="0.53"/>
    <s v="En ligne"/>
  </r>
  <r>
    <s v="Kohl's"/>
    <n v="1189833"/>
    <d v="2021-01-31T00:00:00"/>
    <x v="4"/>
    <s v="Milieu ouest"/>
    <s v="Montana"/>
    <s v="Billings"/>
    <x v="4"/>
    <n v="41"/>
    <n v="75"/>
    <n v="3075"/>
    <n v="2275.5000000000005"/>
    <n v="0.7400000000000001"/>
    <s v="En ligne"/>
  </r>
  <r>
    <s v="Kohl's"/>
    <n v="1189833"/>
    <d v="2021-02-01T00:00:00"/>
    <x v="5"/>
    <s v="Milieu ouest"/>
    <s v="Montana"/>
    <s v="Billings"/>
    <x v="5"/>
    <n v="55"/>
    <n v="150"/>
    <n v="8250"/>
    <n v="2970"/>
    <n v="0.36"/>
    <s v="En ligne"/>
  </r>
  <r>
    <s v="Kohl's"/>
    <n v="1189833"/>
    <d v="2021-02-02T00:00:00"/>
    <x v="6"/>
    <s v="Milieu ouest"/>
    <s v="Montana"/>
    <s v="Billings"/>
    <x v="0"/>
    <n v="37"/>
    <n v="203"/>
    <n v="7511"/>
    <n v="4431.4900000000007"/>
    <n v="0.59000000000000008"/>
    <s v="En ligne"/>
  </r>
  <r>
    <s v="Kohl's"/>
    <n v="1189833"/>
    <d v="2021-02-03T00:00:00"/>
    <x v="0"/>
    <s v="Milieu ouest"/>
    <s v="Montana"/>
    <s v="Billings"/>
    <x v="1"/>
    <n v="41"/>
    <n v="156"/>
    <n v="6396"/>
    <n v="2750.2799999999997"/>
    <n v="0.43"/>
    <s v="En ligne"/>
  </r>
  <r>
    <s v="Kohl's"/>
    <n v="1189833"/>
    <d v="2021-02-04T00:00:00"/>
    <x v="1"/>
    <s v="Milieu ouest"/>
    <s v="Montana"/>
    <s v="Billings"/>
    <x v="2"/>
    <n v="44"/>
    <n v="143"/>
    <n v="6292"/>
    <n v="3712.2800000000007"/>
    <n v="0.59000000000000008"/>
    <s v="En ligne"/>
  </r>
  <r>
    <s v="Kohl's"/>
    <n v="1189833"/>
    <d v="2021-02-05T00:00:00"/>
    <x v="2"/>
    <s v="Milieu ouest"/>
    <s v="Montana"/>
    <s v="Billings"/>
    <x v="3"/>
    <n v="36"/>
    <n v="113"/>
    <n v="4068"/>
    <n v="2156.04"/>
    <n v="0.53"/>
    <s v="En ligne"/>
  </r>
  <r>
    <s v="Kohl's"/>
    <n v="1189833"/>
    <d v="2021-02-06T00:00:00"/>
    <x v="3"/>
    <s v="Milieu ouest"/>
    <s v="Montana"/>
    <s v="Billings"/>
    <x v="4"/>
    <n v="42"/>
    <n v="124"/>
    <n v="5208"/>
    <n v="3645.6000000000004"/>
    <n v="0.70000000000000007"/>
    <s v="En ligne"/>
  </r>
  <r>
    <s v="Kohl's"/>
    <n v="1189833"/>
    <d v="2021-02-07T00:00:00"/>
    <x v="4"/>
    <s v="Milieu ouest"/>
    <s v="Montana"/>
    <s v="Billings"/>
    <x v="5"/>
    <n v="58"/>
    <n v="143"/>
    <n v="8294"/>
    <n v="2902.8999999999996"/>
    <n v="0.35"/>
    <s v="En ligne"/>
  </r>
  <r>
    <s v="Kohl's"/>
    <n v="1189833"/>
    <d v="2021-02-08T00:00:00"/>
    <x v="5"/>
    <s v="Milieu ouest"/>
    <s v="Montana"/>
    <s v="Billings"/>
    <x v="0"/>
    <n v="42"/>
    <n v="203"/>
    <n v="8526"/>
    <n v="4945.0800000000008"/>
    <n v="0.58000000000000007"/>
    <s v="En ligne"/>
  </r>
  <r>
    <s v="Kohl's"/>
    <n v="1189833"/>
    <d v="2021-02-09T00:00:00"/>
    <x v="6"/>
    <s v="Milieu ouest"/>
    <s v="Montana"/>
    <s v="Billings"/>
    <x v="1"/>
    <n v="54"/>
    <n v="188"/>
    <n v="10152"/>
    <n v="4365.3599999999997"/>
    <n v="0.43"/>
    <s v="En ligne"/>
  </r>
  <r>
    <s v="Kohl's"/>
    <n v="1189833"/>
    <d v="2021-02-10T00:00:00"/>
    <x v="0"/>
    <s v="Milieu ouest"/>
    <s v="Montana"/>
    <s v="Billings"/>
    <x v="2"/>
    <n v="49"/>
    <n v="130"/>
    <n v="6370"/>
    <n v="3758.3000000000006"/>
    <n v="0.59000000000000008"/>
    <s v="En ligne"/>
  </r>
  <r>
    <s v="Kohl's"/>
    <n v="1189833"/>
    <d v="2021-02-11T00:00:00"/>
    <x v="1"/>
    <s v="Milieu ouest"/>
    <s v="Montana"/>
    <s v="Billings"/>
    <x v="3"/>
    <n v="41"/>
    <n v="106"/>
    <n v="4346"/>
    <n v="2346.84"/>
    <n v="0.54"/>
    <s v="En ligne"/>
  </r>
  <r>
    <s v="Kohl's"/>
    <n v="1189833"/>
    <d v="2021-02-12T00:00:00"/>
    <x v="2"/>
    <s v="Milieu ouest"/>
    <s v="Montana"/>
    <s v="Billings"/>
    <x v="4"/>
    <n v="52"/>
    <n v="106"/>
    <n v="5512"/>
    <n v="3858.4000000000005"/>
    <n v="0.70000000000000007"/>
    <s v="En ligne"/>
  </r>
  <r>
    <s v="Kohl's"/>
    <n v="1189833"/>
    <d v="2021-02-13T00:00:00"/>
    <x v="3"/>
    <s v="Milieu ouest"/>
    <s v="Montana"/>
    <s v="Billings"/>
    <x v="5"/>
    <n v="56"/>
    <n v="112"/>
    <n v="6272"/>
    <n v="2383.36"/>
    <n v="0.38"/>
    <s v="En ligne"/>
  </r>
  <r>
    <s v="Kohl's"/>
    <n v="1189833"/>
    <d v="2021-02-14T00:00:00"/>
    <x v="4"/>
    <s v="Milieu ouest"/>
    <s v="Montana"/>
    <s v="Billings"/>
    <x v="0"/>
    <n v="41"/>
    <n v="180"/>
    <n v="7380"/>
    <n v="4280.4000000000005"/>
    <n v="0.58000000000000007"/>
    <s v="En ligne"/>
  </r>
  <r>
    <s v="Kohl's"/>
    <n v="1189833"/>
    <d v="2021-02-15T00:00:00"/>
    <x v="5"/>
    <s v="Milieu ouest"/>
    <s v="Montana"/>
    <s v="Billings"/>
    <x v="1"/>
    <n v="48"/>
    <n v="156"/>
    <n v="7488"/>
    <n v="3294.72"/>
    <n v="0.44"/>
    <s v="En ligne"/>
  </r>
  <r>
    <s v="Kohl's"/>
    <n v="1189833"/>
    <d v="2021-02-16T00:00:00"/>
    <x v="6"/>
    <s v="Milieu ouest"/>
    <s v="Montana"/>
    <s v="Billings"/>
    <x v="2"/>
    <n v="42"/>
    <n v="117"/>
    <n v="4914"/>
    <n v="2751.84"/>
    <n v="0.56000000000000005"/>
    <s v="En ligne"/>
  </r>
  <r>
    <s v="Kohl's"/>
    <n v="1189833"/>
    <d v="2021-02-17T00:00:00"/>
    <x v="0"/>
    <s v="Milieu ouest"/>
    <s v="Montana"/>
    <s v="Billings"/>
    <x v="3"/>
    <n v="41"/>
    <n v="116"/>
    <n v="4756"/>
    <n v="2615.7999999999997"/>
    <n v="0.54999999999999993"/>
    <s v="En ligne"/>
  </r>
  <r>
    <s v="Kohl's"/>
    <n v="1189833"/>
    <d v="2021-02-18T00:00:00"/>
    <x v="1"/>
    <s v="Milieu ouest"/>
    <s v="Montana"/>
    <s v="Billings"/>
    <x v="4"/>
    <n v="50"/>
    <n v="100"/>
    <n v="5000"/>
    <n v="3650.0000000000005"/>
    <n v="0.73000000000000009"/>
    <s v="En ligne"/>
  </r>
  <r>
    <s v="Kohl's"/>
    <n v="1189833"/>
    <d v="2021-02-19T00:00:00"/>
    <x v="2"/>
    <s v="Milieu ouest"/>
    <s v="Montana"/>
    <s v="Billings"/>
    <x v="5"/>
    <n v="59"/>
    <n v="122"/>
    <n v="7198"/>
    <n v="2879.2000000000003"/>
    <n v="0.4"/>
    <s v="En ligne"/>
  </r>
  <r>
    <s v="Kohl's"/>
    <n v="1189833"/>
    <d v="2021-02-20T00:00:00"/>
    <x v="3"/>
    <s v="Milieu ouest"/>
    <s v="Montana"/>
    <s v="Billings"/>
    <x v="0"/>
    <n v="44"/>
    <n v="160"/>
    <n v="7040"/>
    <n v="3942.4000000000005"/>
    <n v="0.56000000000000005"/>
    <s v="En ligne"/>
  </r>
  <r>
    <s v="Kohl's"/>
    <n v="1189833"/>
    <d v="2021-02-21T00:00:00"/>
    <x v="4"/>
    <s v="Milieu ouest"/>
    <s v="Montana"/>
    <s v="Billings"/>
    <x v="1"/>
    <n v="49"/>
    <n v="160"/>
    <n v="7840"/>
    <n v="3371.2"/>
    <n v="0.43"/>
    <s v="En ligne"/>
  </r>
  <r>
    <s v="Kohl's"/>
    <n v="1189833"/>
    <d v="2021-02-22T00:00:00"/>
    <x v="5"/>
    <s v="Milieu ouest"/>
    <s v="Montana"/>
    <s v="Billings"/>
    <x v="2"/>
    <n v="41"/>
    <n v="116"/>
    <n v="4756"/>
    <n v="2710.92"/>
    <n v="0.57000000000000006"/>
    <s v="En ligne"/>
  </r>
  <r>
    <s v="Kohl's"/>
    <n v="1189833"/>
    <d v="2021-02-23T00:00:00"/>
    <x v="6"/>
    <s v="Milieu ouest"/>
    <s v="Montana"/>
    <s v="Billings"/>
    <x v="3"/>
    <n v="44"/>
    <n v="105"/>
    <n v="4620"/>
    <n v="2402.4"/>
    <n v="0.52"/>
    <s v="En ligne"/>
  </r>
  <r>
    <s v="Kohl's"/>
    <n v="1189833"/>
    <d v="2021-02-24T00:00:00"/>
    <x v="0"/>
    <s v="Milieu ouest"/>
    <s v="Montana"/>
    <s v="Billings"/>
    <x v="4"/>
    <n v="54"/>
    <n v="98"/>
    <n v="5292"/>
    <n v="3969.0000000000005"/>
    <n v="0.75000000000000011"/>
    <s v="En ligne"/>
  </r>
  <r>
    <s v="Kohl's"/>
    <n v="1189833"/>
    <d v="2021-02-25T00:00:00"/>
    <x v="1"/>
    <s v="Milieu ouest"/>
    <s v="Montana"/>
    <s v="Billings"/>
    <x v="5"/>
    <n v="58"/>
    <n v="108"/>
    <n v="6264"/>
    <n v="2442.96"/>
    <n v="0.39"/>
    <s v="En ligne"/>
  </r>
  <r>
    <s v="Kohl's"/>
    <n v="1189833"/>
    <d v="2021-02-26T00:00:00"/>
    <x v="2"/>
    <s v="Milieu ouest"/>
    <s v="Montana"/>
    <s v="Billings"/>
    <x v="0"/>
    <n v="38"/>
    <n v="167"/>
    <n v="6346"/>
    <n v="3744.1400000000003"/>
    <n v="0.59000000000000008"/>
    <s v="En ligne"/>
  </r>
  <r>
    <s v="Kohl's"/>
    <n v="1189833"/>
    <d v="2021-02-27T00:00:00"/>
    <x v="3"/>
    <s v="Milieu ouest"/>
    <s v="Montana"/>
    <s v="Billings"/>
    <x v="1"/>
    <n v="42"/>
    <n v="173"/>
    <n v="7266"/>
    <n v="2979.06"/>
    <n v="0.41"/>
    <s v="En ligne"/>
  </r>
  <r>
    <s v="Kohl's"/>
    <n v="1189833"/>
    <d v="2021-02-28T00:00:00"/>
    <x v="4"/>
    <s v="Milieu ouest"/>
    <s v="Montana"/>
    <s v="Billings"/>
    <x v="2"/>
    <n v="37"/>
    <n v="123"/>
    <n v="4551"/>
    <n v="2594.0700000000002"/>
    <n v="0.57000000000000006"/>
    <s v="En ligne"/>
  </r>
  <r>
    <s v="Kohl's"/>
    <n v="1189833"/>
    <d v="2021-03-01T00:00:00"/>
    <x v="5"/>
    <s v="Milieu ouest"/>
    <s v="Montana"/>
    <s v="Billings"/>
    <x v="3"/>
    <n v="39"/>
    <n v="119"/>
    <n v="4641"/>
    <n v="2552.5499999999997"/>
    <n v="0.54999999999999993"/>
    <s v="En ligne"/>
  </r>
  <r>
    <s v="Kohl's"/>
    <n v="1189833"/>
    <d v="2021-03-02T00:00:00"/>
    <x v="6"/>
    <s v="Milieu ouest"/>
    <s v="Montana"/>
    <s v="Billings"/>
    <x v="4"/>
    <n v="51"/>
    <n v="113"/>
    <n v="5763"/>
    <n v="4264.6200000000008"/>
    <n v="0.7400000000000001"/>
    <s v="En ligne"/>
  </r>
  <r>
    <s v="Kohl's"/>
    <n v="1189833"/>
    <d v="2021-03-03T00:00:00"/>
    <x v="0"/>
    <s v="Milieu ouest"/>
    <s v="Montana"/>
    <s v="Billings"/>
    <x v="5"/>
    <n v="56"/>
    <n v="133"/>
    <n v="7448"/>
    <n v="2830.2400000000002"/>
    <n v="0.38"/>
    <s v="En ligne"/>
  </r>
  <r>
    <s v="Kohl's"/>
    <n v="1189833"/>
    <d v="2021-03-04T00:00:00"/>
    <x v="1"/>
    <s v="Milieu ouest"/>
    <s v="Montana"/>
    <s v="Billings"/>
    <x v="0"/>
    <n v="41"/>
    <n v="196"/>
    <n v="8036"/>
    <n v="4500.1600000000008"/>
    <n v="0.56000000000000005"/>
    <s v="En ligne"/>
  </r>
  <r>
    <s v="Kohl's"/>
    <n v="1189833"/>
    <d v="2021-03-05T00:00:00"/>
    <x v="2"/>
    <s v="Milieu ouest"/>
    <s v="Montana"/>
    <s v="Billings"/>
    <x v="1"/>
    <n v="45"/>
    <n v="182"/>
    <n v="8190"/>
    <n v="3521.7"/>
    <n v="0.43"/>
    <s v="En ligne"/>
  </r>
  <r>
    <s v="Kohl's"/>
    <n v="1189833"/>
    <d v="2021-03-06T00:00:00"/>
    <x v="3"/>
    <s v="Milieu ouest"/>
    <s v="Montana"/>
    <s v="Billings"/>
    <x v="2"/>
    <n v="42"/>
    <n v="133"/>
    <n v="5586"/>
    <n v="3351.6"/>
    <n v="0.6"/>
    <s v="En ligne"/>
  </r>
  <r>
    <s v="Kohl's"/>
    <n v="1189833"/>
    <d v="2021-03-07T00:00:00"/>
    <x v="4"/>
    <s v="Milieu ouest"/>
    <s v="Montana"/>
    <s v="Billings"/>
    <x v="3"/>
    <n v="43"/>
    <n v="143"/>
    <n v="6149"/>
    <n v="3135.9900000000002"/>
    <n v="0.51"/>
    <s v="En ligne"/>
  </r>
  <r>
    <s v="Kohl's"/>
    <n v="1189833"/>
    <d v="2021-03-08T00:00:00"/>
    <x v="5"/>
    <s v="Milieu ouest"/>
    <s v="Montana"/>
    <s v="Billings"/>
    <x v="4"/>
    <n v="53"/>
    <n v="120"/>
    <n v="6360"/>
    <n v="4642.8"/>
    <n v="0.73000000000000009"/>
    <s v="En ligne"/>
  </r>
  <r>
    <s v="Kohl's"/>
    <n v="1189833"/>
    <d v="2021-03-09T00:00:00"/>
    <x v="6"/>
    <s v="Milieu ouest"/>
    <s v="Montana"/>
    <s v="Billings"/>
    <x v="5"/>
    <n v="55"/>
    <n v="130"/>
    <n v="7150"/>
    <n v="2860"/>
    <n v="0.4"/>
    <s v="En ligne"/>
  </r>
  <r>
    <s v="Sports Direct"/>
    <n v="1197831"/>
    <d v="2021-03-10T00:00:00"/>
    <x v="0"/>
    <s v="Milieu ouest"/>
    <s v="Montana"/>
    <s v="Billings"/>
    <x v="0"/>
    <n v="18"/>
    <n v="210"/>
    <n v="3780"/>
    <n v="1890"/>
    <n v="0.5"/>
    <s v="En ligne"/>
  </r>
  <r>
    <s v="Sports Direct"/>
    <n v="1197831"/>
    <d v="2021-03-11T00:00:00"/>
    <x v="1"/>
    <s v="Milieu ouest"/>
    <s v="Montana"/>
    <s v="Billings"/>
    <x v="1"/>
    <n v="29"/>
    <n v="182"/>
    <n v="5278"/>
    <n v="2427.8799999999997"/>
    <n v="0.45999999999999996"/>
    <s v="En ligne"/>
  </r>
  <r>
    <s v="Sports Direct"/>
    <n v="1197831"/>
    <d v="2021-03-12T00:00:00"/>
    <x v="2"/>
    <s v="Milieu ouest"/>
    <s v="Montana"/>
    <s v="Billings"/>
    <x v="2"/>
    <n v="27"/>
    <n v="130"/>
    <n v="3510"/>
    <n v="1579.4999999999998"/>
    <n v="0.44999999999999996"/>
    <s v="En ligne"/>
  </r>
  <r>
    <s v="Sports Direct"/>
    <n v="1197831"/>
    <d v="2021-03-13T00:00:00"/>
    <x v="3"/>
    <s v="Milieu ouest"/>
    <s v="Montana"/>
    <s v="Billings"/>
    <x v="3"/>
    <n v="32"/>
    <n v="135"/>
    <n v="4320"/>
    <n v="2462.4"/>
    <n v="0.57000000000000006"/>
    <s v="En ligne"/>
  </r>
  <r>
    <s v="Sports Direct"/>
    <n v="1197831"/>
    <d v="2021-03-14T00:00:00"/>
    <x v="4"/>
    <s v="Sud"/>
    <s v="Tennessee"/>
    <s v="Knoxville"/>
    <x v="4"/>
    <n v="39"/>
    <n v="95"/>
    <n v="3705"/>
    <n v="1482"/>
    <n v="0.4"/>
    <s v="En ligne"/>
  </r>
  <r>
    <s v="Sports Direct"/>
    <n v="1197831"/>
    <d v="2021-03-15T00:00:00"/>
    <x v="5"/>
    <s v="Sud"/>
    <s v="Tennessee"/>
    <s v="Knoxville"/>
    <x v="5"/>
    <n v="33"/>
    <n v="125"/>
    <n v="4125"/>
    <n v="2681.25"/>
    <n v="0.65"/>
    <s v="En ligne"/>
  </r>
  <r>
    <s v="Sports Direct"/>
    <n v="1197831"/>
    <d v="2021-03-16T00:00:00"/>
    <x v="6"/>
    <s v="Sud"/>
    <s v="Tennessee"/>
    <s v="Knoxville"/>
    <x v="0"/>
    <n v="24"/>
    <n v="169"/>
    <n v="4056"/>
    <n v="2028"/>
    <n v="0.5"/>
    <s v="En ligne"/>
  </r>
  <r>
    <s v="Sports Direct"/>
    <n v="1197831"/>
    <d v="2021-03-17T00:00:00"/>
    <x v="0"/>
    <s v="Sud"/>
    <s v="Tennessee"/>
    <s v="Knoxville"/>
    <x v="1"/>
    <n v="33"/>
    <n v="181"/>
    <n v="5973"/>
    <n v="2867.04"/>
    <n v="0.48"/>
    <s v="En ligne"/>
  </r>
  <r>
    <s v="Sports Direct"/>
    <n v="1197831"/>
    <d v="2021-03-18T00:00:00"/>
    <x v="1"/>
    <s v="Sud"/>
    <s v="Tennessee"/>
    <s v="Knoxville"/>
    <x v="2"/>
    <n v="32"/>
    <n v="122"/>
    <n v="3904"/>
    <n v="1873.9199999999998"/>
    <n v="0.48"/>
    <s v="En ligne"/>
  </r>
  <r>
    <s v="Sports Direct"/>
    <n v="1197831"/>
    <d v="2021-03-19T00:00:00"/>
    <x v="2"/>
    <s v="Sud"/>
    <s v="Tennessee"/>
    <s v="Knoxville"/>
    <x v="3"/>
    <n v="33"/>
    <n v="108"/>
    <n v="3564"/>
    <n v="2138.4"/>
    <n v="0.6"/>
    <s v="En ligne"/>
  </r>
  <r>
    <s v="Sports Direct"/>
    <n v="1197831"/>
    <d v="2021-03-20T00:00:00"/>
    <x v="3"/>
    <s v="Sud"/>
    <s v="Tennessee"/>
    <s v="Knoxville"/>
    <x v="4"/>
    <n v="37"/>
    <n v="83"/>
    <n v="3071"/>
    <n v="1259.1099999999999"/>
    <n v="0.41"/>
    <s v="En ligne"/>
  </r>
  <r>
    <s v="Sports Direct"/>
    <n v="1197831"/>
    <d v="2021-03-21T00:00:00"/>
    <x v="4"/>
    <s v="Sud"/>
    <s v="Tennessee"/>
    <s v="Knoxville"/>
    <x v="5"/>
    <n v="32"/>
    <n v="133"/>
    <n v="4256"/>
    <n v="2723.84"/>
    <n v="0.64"/>
    <s v="En ligne"/>
  </r>
  <r>
    <s v="Sports Direct"/>
    <n v="1197831"/>
    <d v="2021-03-22T00:00:00"/>
    <x v="5"/>
    <s v="Sud"/>
    <s v="Tennessee"/>
    <s v="Knoxville"/>
    <x v="0"/>
    <n v="27"/>
    <n v="189"/>
    <n v="5103"/>
    <n v="2602.5300000000002"/>
    <n v="0.51"/>
    <s v="En ligne"/>
  </r>
  <r>
    <s v="Sports Direct"/>
    <n v="1197831"/>
    <d v="2021-03-23T00:00:00"/>
    <x v="6"/>
    <s v="Sud"/>
    <s v="Tennessee"/>
    <s v="Knoxville"/>
    <x v="1"/>
    <n v="37"/>
    <n v="163"/>
    <n v="6031"/>
    <n v="3136.12"/>
    <n v="0.52"/>
    <s v="En ligne"/>
  </r>
  <r>
    <s v="Sports Direct"/>
    <n v="1197831"/>
    <d v="2021-03-24T00:00:00"/>
    <x v="0"/>
    <s v="Sud"/>
    <s v="Tennessee"/>
    <s v="Knoxville"/>
    <x v="2"/>
    <n v="28"/>
    <n v="124"/>
    <n v="3472"/>
    <n v="1909.5999999999997"/>
    <n v="0.54999999999999993"/>
    <s v="En ligne"/>
  </r>
  <r>
    <s v="Sports Direct"/>
    <n v="1197831"/>
    <d v="2021-03-25T00:00:00"/>
    <x v="1"/>
    <s v="Sud"/>
    <s v="Tennessee"/>
    <s v="Knoxville"/>
    <x v="3"/>
    <n v="33"/>
    <n v="101"/>
    <n v="3333"/>
    <n v="2133.12"/>
    <n v="0.64"/>
    <s v="En ligne"/>
  </r>
  <r>
    <s v="Sports Direct"/>
    <n v="1197831"/>
    <d v="2021-03-26T00:00:00"/>
    <x v="2"/>
    <s v="Sud"/>
    <s v="Tennessee"/>
    <s v="Knoxville"/>
    <x v="4"/>
    <n v="39"/>
    <n v="69"/>
    <n v="2691"/>
    <n v="1264.77"/>
    <n v="0.47"/>
    <s v="En ligne"/>
  </r>
  <r>
    <s v="Sports Direct"/>
    <n v="1197831"/>
    <d v="2021-03-27T00:00:00"/>
    <x v="3"/>
    <s v="Sud"/>
    <s v="Tennessee"/>
    <s v="Knoxville"/>
    <x v="5"/>
    <n v="33"/>
    <n v="111"/>
    <n v="3663"/>
    <n v="2417.58"/>
    <n v="0.66"/>
    <s v="En ligne"/>
  </r>
  <r>
    <s v="Sports Direct"/>
    <n v="1197831"/>
    <d v="2021-03-28T00:00:00"/>
    <x v="4"/>
    <s v="Sud"/>
    <s v="Tennessee"/>
    <s v="Knoxville"/>
    <x v="0"/>
    <n v="19"/>
    <n v="169"/>
    <n v="3211"/>
    <n v="1605.5"/>
    <n v="0.5"/>
    <s v="En ligne"/>
  </r>
  <r>
    <s v="Sports Direct"/>
    <n v="1197831"/>
    <d v="2021-03-29T00:00:00"/>
    <x v="5"/>
    <s v="Sud"/>
    <s v="Tennessee"/>
    <s v="Knoxville"/>
    <x v="1"/>
    <n v="24"/>
    <n v="176"/>
    <n v="4224"/>
    <n v="2154.2400000000002"/>
    <n v="0.51"/>
    <s v="En ligne"/>
  </r>
  <r>
    <s v="Sports Direct"/>
    <n v="1197831"/>
    <d v="2021-03-30T00:00:00"/>
    <x v="6"/>
    <s v="Sud"/>
    <s v="Tennessee"/>
    <s v="Knoxville"/>
    <x v="2"/>
    <n v="19"/>
    <n v="135"/>
    <n v="2565"/>
    <n v="1410.7499999999998"/>
    <n v="0.54999999999999993"/>
    <s v="En ligne"/>
  </r>
  <r>
    <s v="Sports Direct"/>
    <n v="1197831"/>
    <d v="2021-03-31T00:00:00"/>
    <x v="0"/>
    <s v="Sud"/>
    <s v="Tennessee"/>
    <s v="Knoxville"/>
    <x v="3"/>
    <n v="23"/>
    <n v="112"/>
    <n v="2576"/>
    <n v="1674.4"/>
    <n v="0.65"/>
    <s v="En ligne"/>
  </r>
  <r>
    <s v="Sports Direct"/>
    <n v="1197831"/>
    <d v="2021-04-01T00:00:00"/>
    <x v="1"/>
    <s v="Sud"/>
    <s v="Tennessee"/>
    <s v="Knoxville"/>
    <x v="4"/>
    <n v="28"/>
    <n v="84"/>
    <n v="2352"/>
    <n v="1058.3999999999999"/>
    <n v="0.44999999999999996"/>
    <s v="En ligne"/>
  </r>
  <r>
    <s v="Sports Direct"/>
    <n v="1197831"/>
    <d v="2021-04-02T00:00:00"/>
    <x v="2"/>
    <s v="Sud"/>
    <s v="Tennessee"/>
    <s v="Knoxville"/>
    <x v="5"/>
    <n v="24"/>
    <n v="161"/>
    <n v="3864"/>
    <n v="2627.52"/>
    <n v="0.68"/>
    <s v="En ligne"/>
  </r>
  <r>
    <s v="Sports Direct"/>
    <n v="1197831"/>
    <d v="2021-04-03T00:00:00"/>
    <x v="3"/>
    <s v="Sud"/>
    <s v="Tennessee"/>
    <s v="Knoxville"/>
    <x v="0"/>
    <n v="14"/>
    <n v="189"/>
    <n v="2646"/>
    <n v="1323"/>
    <n v="0.5"/>
    <s v="En ligne"/>
  </r>
  <r>
    <s v="Sports Direct"/>
    <n v="1197831"/>
    <d v="2021-04-04T00:00:00"/>
    <x v="4"/>
    <s v="Sud"/>
    <s v="Tennessee"/>
    <s v="Knoxville"/>
    <x v="1"/>
    <n v="23"/>
    <n v="218"/>
    <n v="5014"/>
    <n v="2507"/>
    <n v="0.5"/>
    <s v="En ligne"/>
  </r>
  <r>
    <s v="Sports Direct"/>
    <n v="1197831"/>
    <d v="2021-04-05T00:00:00"/>
    <x v="5"/>
    <s v="Sud"/>
    <s v="Tennessee"/>
    <s v="Knoxville"/>
    <x v="2"/>
    <n v="19"/>
    <n v="180"/>
    <n v="3420"/>
    <n v="1846.8000000000002"/>
    <n v="0.54"/>
    <s v="En ligne"/>
  </r>
  <r>
    <s v="Sports Direct"/>
    <n v="1197831"/>
    <d v="2021-04-06T00:00:00"/>
    <x v="6"/>
    <s v="Sud"/>
    <s v="Tennessee"/>
    <s v="Knoxville"/>
    <x v="3"/>
    <n v="27"/>
    <n v="142"/>
    <n v="3834"/>
    <n v="2300.4"/>
    <n v="0.6"/>
    <s v="En ligne"/>
  </r>
  <r>
    <s v="Sports Direct"/>
    <n v="1197831"/>
    <d v="2021-04-07T00:00:00"/>
    <x v="0"/>
    <s v="Sud"/>
    <s v="Tennessee"/>
    <s v="Knoxville"/>
    <x v="4"/>
    <n v="41"/>
    <n v="106"/>
    <n v="4346"/>
    <n v="2129.54"/>
    <n v="0.49"/>
    <s v="En ligne"/>
  </r>
  <r>
    <s v="Sports Direct"/>
    <n v="1197831"/>
    <d v="2021-04-08T00:00:00"/>
    <x v="1"/>
    <s v="Sud"/>
    <s v="Tennessee"/>
    <s v="Knoxville"/>
    <x v="5"/>
    <n v="38"/>
    <n v="202"/>
    <n v="7676"/>
    <n v="5142.92"/>
    <n v="0.67"/>
    <s v="En ligne"/>
  </r>
  <r>
    <s v="Sports Direct"/>
    <n v="1197831"/>
    <d v="2021-04-09T00:00:00"/>
    <x v="2"/>
    <s v="Sud"/>
    <s v="Tennessee"/>
    <s v="Knoxville"/>
    <x v="0"/>
    <n v="36"/>
    <n v="217"/>
    <n v="7812"/>
    <n v="3984.12"/>
    <n v="0.51"/>
    <s v="En ligne"/>
  </r>
  <r>
    <s v="Sports Direct"/>
    <n v="1197831"/>
    <d v="2021-04-10T00:00:00"/>
    <x v="3"/>
    <s v="Sud"/>
    <s v="Tennessee"/>
    <s v="Knoxville"/>
    <x v="1"/>
    <n v="42"/>
    <n v="202"/>
    <n v="8484"/>
    <n v="4326.84"/>
    <n v="0.51"/>
    <s v="En ligne"/>
  </r>
  <r>
    <s v="Sports Direct"/>
    <n v="1197831"/>
    <d v="2021-04-11T00:00:00"/>
    <x v="4"/>
    <s v="Sud"/>
    <s v="Tennessee"/>
    <s v="Knoxville"/>
    <x v="2"/>
    <n v="36"/>
    <n v="169"/>
    <n v="6084"/>
    <n v="3102.84"/>
    <n v="0.51"/>
    <s v="En ligne"/>
  </r>
  <r>
    <s v="Sports Direct"/>
    <n v="1197831"/>
    <d v="2021-04-12T00:00:00"/>
    <x v="5"/>
    <s v="Sud"/>
    <s v="Tennessee"/>
    <s v="Knoxville"/>
    <x v="3"/>
    <n v="36"/>
    <n v="174"/>
    <n v="6264"/>
    <n v="3821.04"/>
    <n v="0.61"/>
    <s v="En ligne"/>
  </r>
  <r>
    <s v="Sports Direct"/>
    <n v="1197831"/>
    <d v="2021-04-13T00:00:00"/>
    <x v="6"/>
    <s v="Sud"/>
    <s v="Tennessee"/>
    <s v="Knoxville"/>
    <x v="4"/>
    <n v="43"/>
    <n v="145"/>
    <n v="6235"/>
    <n v="2992.7999999999997"/>
    <n v="0.48"/>
    <s v="En ligne"/>
  </r>
  <r>
    <s v="Sports Direct"/>
    <n v="1197831"/>
    <d v="2021-04-14T00:00:00"/>
    <x v="0"/>
    <s v="Sud"/>
    <s v="Tennessee"/>
    <s v="Knoxville"/>
    <x v="5"/>
    <n v="49"/>
    <n v="236"/>
    <n v="11564"/>
    <n v="7516.6"/>
    <n v="0.65"/>
    <s v="En ligne"/>
  </r>
  <r>
    <s v="Sports Direct"/>
    <n v="1197831"/>
    <d v="2021-04-15T00:00:00"/>
    <x v="1"/>
    <s v="Sud"/>
    <s v="Tennessee"/>
    <s v="Knoxville"/>
    <x v="0"/>
    <n v="36"/>
    <n v="215"/>
    <n v="7740"/>
    <n v="4411.7999999999993"/>
    <n v="0.56999999999999995"/>
    <s v="En ligne"/>
  </r>
  <r>
    <s v="Sports Direct"/>
    <n v="1197831"/>
    <d v="2021-04-16T00:00:00"/>
    <x v="2"/>
    <s v="Sud"/>
    <s v="Tennessee"/>
    <s v="Knoxville"/>
    <x v="1"/>
    <n v="43"/>
    <n v="206"/>
    <n v="8858"/>
    <n v="5137.6399999999994"/>
    <n v="0.57999999999999996"/>
    <s v="En ligne"/>
  </r>
  <r>
    <s v="Sports Direct"/>
    <n v="1197831"/>
    <d v="2021-04-17T00:00:00"/>
    <x v="3"/>
    <s v="Sud"/>
    <s v="Tennessee"/>
    <s v="Knoxville"/>
    <x v="2"/>
    <n v="36"/>
    <n v="263"/>
    <n v="9468"/>
    <n v="5680.8"/>
    <n v="0.6"/>
    <s v="En ligne"/>
  </r>
  <r>
    <s v="Sports Direct"/>
    <n v="1197831"/>
    <d v="2021-04-18T00:00:00"/>
    <x v="4"/>
    <s v="Sud"/>
    <s v="Tennessee"/>
    <s v="Knoxville"/>
    <x v="3"/>
    <n v="37"/>
    <n v="161"/>
    <n v="5957"/>
    <n v="3872.05"/>
    <n v="0.65"/>
    <s v="En ligne"/>
  </r>
  <r>
    <s v="Sports Direct"/>
    <n v="1197831"/>
    <d v="2021-04-19T00:00:00"/>
    <x v="5"/>
    <s v="Sud"/>
    <s v="Tennessee"/>
    <s v="Knoxville"/>
    <x v="4"/>
    <n v="43"/>
    <n v="165"/>
    <n v="7095"/>
    <n v="3760.3500000000004"/>
    <n v="0.53"/>
    <s v="En ligne"/>
  </r>
  <r>
    <s v="Sports Direct"/>
    <n v="1197831"/>
    <d v="2021-04-20T00:00:00"/>
    <x v="6"/>
    <s v="Sud"/>
    <s v="Tennessee"/>
    <s v="Knoxville"/>
    <x v="5"/>
    <n v="52"/>
    <n v="223"/>
    <n v="11596"/>
    <n v="8117.2000000000007"/>
    <n v="0.70000000000000007"/>
    <s v="En ligne"/>
  </r>
  <r>
    <s v="Sports Direct"/>
    <n v="1197831"/>
    <d v="2021-04-21T00:00:00"/>
    <x v="0"/>
    <s v="Sud"/>
    <s v="Tennessee"/>
    <s v="Knoxville"/>
    <x v="0"/>
    <n v="41"/>
    <n v="233"/>
    <n v="9553"/>
    <n v="5445.2099999999991"/>
    <n v="0.56999999999999995"/>
    <s v="En ligne"/>
  </r>
  <r>
    <s v="Sports Direct"/>
    <n v="1197831"/>
    <d v="2021-04-22T00:00:00"/>
    <x v="1"/>
    <s v="Sud"/>
    <s v="Tennessee"/>
    <s v="Knoxville"/>
    <x v="1"/>
    <n v="54"/>
    <n v="233"/>
    <n v="12582"/>
    <n v="7171.74"/>
    <n v="0.56999999999999995"/>
    <s v="En ligne"/>
  </r>
  <r>
    <s v="Sports Direct"/>
    <n v="1197831"/>
    <d v="2021-04-23T00:00:00"/>
    <x v="2"/>
    <s v="Sud"/>
    <s v="Tennessee"/>
    <s v="Knoxville"/>
    <x v="2"/>
    <n v="46"/>
    <n v="285"/>
    <n v="13110"/>
    <n v="7866"/>
    <n v="0.6"/>
    <s v="En ligne"/>
  </r>
  <r>
    <s v="Sports Direct"/>
    <n v="1197831"/>
    <d v="2021-04-24T00:00:00"/>
    <x v="3"/>
    <s v="Sud"/>
    <s v="Tennessee"/>
    <s v="Knoxville"/>
    <x v="3"/>
    <n v="42"/>
    <n v="133"/>
    <n v="5586"/>
    <n v="3854.34"/>
    <n v="0.69000000000000006"/>
    <s v="En ligne"/>
  </r>
  <r>
    <s v="Sports Direct"/>
    <n v="1197831"/>
    <d v="2021-04-25T00:00:00"/>
    <x v="4"/>
    <s v="Sud"/>
    <s v="Tennessee"/>
    <s v="Knoxville"/>
    <x v="4"/>
    <n v="49"/>
    <n v="133"/>
    <n v="6517"/>
    <n v="3454.01"/>
    <n v="0.53"/>
    <s v="En ligne"/>
  </r>
  <r>
    <s v="Sports Direct"/>
    <n v="1197831"/>
    <d v="2021-04-26T00:00:00"/>
    <x v="5"/>
    <s v="Sud"/>
    <s v="Tennessee"/>
    <s v="Knoxville"/>
    <x v="5"/>
    <n v="53"/>
    <n v="181"/>
    <n v="9593"/>
    <n v="6811.0300000000007"/>
    <n v="0.71000000000000008"/>
    <s v="En ligne"/>
  </r>
  <r>
    <s v="Sports Direct"/>
    <n v="1197831"/>
    <d v="2021-04-27T00:00:00"/>
    <x v="6"/>
    <s v="Sud"/>
    <s v="Tennessee"/>
    <s v="Knoxville"/>
    <x v="0"/>
    <n v="49"/>
    <n v="182"/>
    <n v="8918"/>
    <n v="5350.8"/>
    <n v="0.6"/>
    <s v="En ligne"/>
  </r>
  <r>
    <s v="Sports Direct"/>
    <n v="1197831"/>
    <d v="2021-04-28T00:00:00"/>
    <x v="0"/>
    <s v="Sud"/>
    <s v="Tennessee"/>
    <s v="Knoxville"/>
    <x v="1"/>
    <n v="47"/>
    <n v="169"/>
    <n v="7943"/>
    <n v="4765.8"/>
    <n v="0.6"/>
    <s v="En ligne"/>
  </r>
  <r>
    <s v="Sports Direct"/>
    <n v="1197831"/>
    <d v="2021-04-29T00:00:00"/>
    <x v="1"/>
    <s v="Sud"/>
    <s v="Tennessee"/>
    <s v="Knoxville"/>
    <x v="2"/>
    <n v="54"/>
    <n v="182"/>
    <n v="9828"/>
    <n v="5798.5199999999995"/>
    <n v="0.59"/>
    <s v="En ligne"/>
  </r>
  <r>
    <s v="Sports Direct"/>
    <n v="1197831"/>
    <d v="2021-04-30T00:00:00"/>
    <x v="2"/>
    <s v="Sud"/>
    <s v="Tennessee"/>
    <s v="Knoxville"/>
    <x v="3"/>
    <n v="53"/>
    <n v="100"/>
    <n v="5300"/>
    <n v="3710.0000000000005"/>
    <n v="0.70000000000000007"/>
    <s v="En ligne"/>
  </r>
  <r>
    <s v="Sports Direct"/>
    <n v="1197831"/>
    <d v="2021-05-01T00:00:00"/>
    <x v="3"/>
    <s v="Sud"/>
    <s v="Tennessee"/>
    <s v="Knoxville"/>
    <x v="4"/>
    <n v="47"/>
    <n v="120"/>
    <n v="5640"/>
    <n v="2876.4"/>
    <n v="0.51"/>
    <s v="En ligne"/>
  </r>
  <r>
    <s v="Sports Direct"/>
    <n v="1197831"/>
    <d v="2021-05-02T00:00:00"/>
    <x v="4"/>
    <s v="Sud"/>
    <s v="Tennessee"/>
    <s v="Knoxville"/>
    <x v="5"/>
    <n v="42"/>
    <n v="163"/>
    <n v="6846"/>
    <n v="5066.0400000000009"/>
    <n v="0.7400000000000001"/>
    <s v="En ligne"/>
  </r>
  <r>
    <s v="Sports Direct"/>
    <n v="1197831"/>
    <d v="2021-05-03T00:00:00"/>
    <x v="5"/>
    <s v="Sud"/>
    <s v="Tennessee"/>
    <s v="Knoxville"/>
    <x v="0"/>
    <n v="33"/>
    <n v="173"/>
    <n v="5709"/>
    <n v="3254.1299999999997"/>
    <n v="0.56999999999999995"/>
    <s v="En ligne"/>
  </r>
  <r>
    <s v="Sports Direct"/>
    <n v="1197831"/>
    <d v="2021-05-04T00:00:00"/>
    <x v="6"/>
    <s v="Sud"/>
    <s v="Tennessee"/>
    <s v="Knoxville"/>
    <x v="1"/>
    <n v="32"/>
    <n v="150"/>
    <n v="4800"/>
    <n v="2880"/>
    <n v="0.6"/>
    <s v="En ligne"/>
  </r>
  <r>
    <s v="Sports Direct"/>
    <n v="1197831"/>
    <d v="2021-05-05T00:00:00"/>
    <x v="0"/>
    <s v="Sud"/>
    <s v="Tennessee"/>
    <s v="Knoxville"/>
    <x v="2"/>
    <n v="36"/>
    <n v="147"/>
    <n v="5292"/>
    <n v="3069.3599999999997"/>
    <n v="0.57999999999999996"/>
    <s v="En ligne"/>
  </r>
  <r>
    <s v="Sports Direct"/>
    <n v="1197831"/>
    <d v="2021-05-06T00:00:00"/>
    <x v="1"/>
    <s v="Sud"/>
    <s v="Tennessee"/>
    <s v="Knoxville"/>
    <x v="3"/>
    <n v="38"/>
    <n v="98"/>
    <n v="3724"/>
    <n v="2606.8000000000002"/>
    <n v="0.70000000000000007"/>
    <s v="En ligne"/>
  </r>
  <r>
    <s v="Sports Direct"/>
    <n v="1197831"/>
    <d v="2021-05-07T00:00:00"/>
    <x v="2"/>
    <s v="Sud"/>
    <s v="Tennessee"/>
    <s v="Knoxville"/>
    <x v="4"/>
    <n v="32"/>
    <n v="88"/>
    <n v="2816"/>
    <n v="1436.16"/>
    <n v="0.51"/>
    <s v="En ligne"/>
  </r>
  <r>
    <s v="Sports Direct"/>
    <n v="1197831"/>
    <d v="2021-05-08T00:00:00"/>
    <x v="3"/>
    <s v="Sud"/>
    <s v="Tennessee"/>
    <s v="Knoxville"/>
    <x v="5"/>
    <n v="43"/>
    <n v="131"/>
    <n v="5633"/>
    <n v="3999.4300000000003"/>
    <n v="0.71000000000000008"/>
    <s v="En ligne"/>
  </r>
  <r>
    <s v="Sports Direct"/>
    <n v="1197831"/>
    <d v="2021-05-09T00:00:00"/>
    <x v="4"/>
    <s v="Sud"/>
    <s v="Tennessee"/>
    <s v="Knoxville"/>
    <x v="0"/>
    <n v="29"/>
    <n v="196"/>
    <n v="5684"/>
    <n v="3183.0399999999995"/>
    <n v="0.55999999999999994"/>
    <s v="En ligne"/>
  </r>
  <r>
    <s v="Sports Direct"/>
    <n v="1197831"/>
    <d v="2021-05-10T00:00:00"/>
    <x v="5"/>
    <s v="Sud"/>
    <s v="Tennessee"/>
    <s v="Knoxville"/>
    <x v="1"/>
    <n v="29"/>
    <n v="189"/>
    <n v="5481"/>
    <n v="3069.3599999999997"/>
    <n v="0.55999999999999994"/>
    <s v="En ligne"/>
  </r>
  <r>
    <s v="Sports Direct"/>
    <n v="1197831"/>
    <d v="2021-05-11T00:00:00"/>
    <x v="6"/>
    <s v="Sud"/>
    <s v="Tennessee"/>
    <s v="Knoxville"/>
    <x v="2"/>
    <n v="50"/>
    <n v="174"/>
    <n v="8700"/>
    <n v="4871.9999999999991"/>
    <n v="0.55999999999999994"/>
    <s v="En ligne"/>
  </r>
  <r>
    <s v="Sports Direct"/>
    <n v="1197831"/>
    <d v="2021-05-12T00:00:00"/>
    <x v="0"/>
    <s v="Sud"/>
    <s v="Tennessee"/>
    <s v="Knoxville"/>
    <x v="3"/>
    <n v="52"/>
    <n v="133"/>
    <n v="6916"/>
    <n v="4772.04"/>
    <n v="0.69000000000000006"/>
    <s v="En ligne"/>
  </r>
  <r>
    <s v="Sports Direct"/>
    <n v="1197831"/>
    <d v="2021-05-13T00:00:00"/>
    <x v="1"/>
    <s v="Sud"/>
    <s v="Tennessee"/>
    <s v="Knoxville"/>
    <x v="4"/>
    <n v="51"/>
    <n v="113"/>
    <n v="5763"/>
    <n v="3054.3900000000003"/>
    <n v="0.53"/>
    <s v="En ligne"/>
  </r>
  <r>
    <s v="Sports Direct"/>
    <n v="1197831"/>
    <d v="2021-05-14T00:00:00"/>
    <x v="2"/>
    <s v="Sud"/>
    <s v="Tennessee"/>
    <s v="Knoxville"/>
    <x v="5"/>
    <n v="59"/>
    <n v="169"/>
    <n v="9971"/>
    <n v="7079.4100000000008"/>
    <n v="0.71000000000000008"/>
    <s v="En ligne"/>
  </r>
  <r>
    <s v="Sports Direct"/>
    <n v="1197831"/>
    <d v="2021-05-15T00:00:00"/>
    <x v="3"/>
    <s v="Sud"/>
    <s v="Tennessee"/>
    <s v="Knoxville"/>
    <x v="0"/>
    <n v="53"/>
    <n v="200"/>
    <n v="10600"/>
    <n v="6148"/>
    <n v="0.57999999999999996"/>
    <s v="En ligne"/>
  </r>
  <r>
    <s v="Sports Direct"/>
    <n v="1197831"/>
    <d v="2021-05-16T00:00:00"/>
    <x v="4"/>
    <s v="Sud"/>
    <s v="Tennessee"/>
    <s v="Knoxville"/>
    <x v="1"/>
    <n v="51"/>
    <n v="240"/>
    <n v="12240"/>
    <n v="6731.9999999999991"/>
    <n v="0.54999999999999993"/>
    <s v="En ligne"/>
  </r>
  <r>
    <s v="Sports Direct"/>
    <n v="1197831"/>
    <d v="2021-05-17T00:00:00"/>
    <x v="5"/>
    <s v="Sud"/>
    <s v="Tennessee"/>
    <s v="Knoxville"/>
    <x v="2"/>
    <n v="54"/>
    <n v="210"/>
    <n v="11340"/>
    <n v="6236.9999999999991"/>
    <n v="0.54999999999999993"/>
    <s v="En ligne"/>
  </r>
  <r>
    <s v="Sports Direct"/>
    <n v="1197831"/>
    <d v="2021-05-18T00:00:00"/>
    <x v="6"/>
    <s v="Sud"/>
    <s v="Tennessee"/>
    <s v="Knoxville"/>
    <x v="3"/>
    <n v="54"/>
    <n v="149"/>
    <n v="8046"/>
    <n v="5551.7400000000007"/>
    <n v="0.69000000000000006"/>
    <s v="En ligne"/>
  </r>
  <r>
    <s v="Sports Direct"/>
    <n v="1197831"/>
    <d v="2021-05-19T00:00:00"/>
    <x v="0"/>
    <s v="Sud"/>
    <s v="Tennessee"/>
    <s v="Knoxville"/>
    <x v="4"/>
    <n v="50"/>
    <n v="140"/>
    <n v="7000"/>
    <n v="3500"/>
    <n v="0.5"/>
    <s v="En ligne"/>
  </r>
  <r>
    <s v="Sports Direct"/>
    <n v="1197831"/>
    <d v="2021-05-20T00:00:00"/>
    <x v="1"/>
    <s v="Sud"/>
    <s v="Tennessee"/>
    <s v="Knoxville"/>
    <x v="5"/>
    <n v="61"/>
    <n v="225"/>
    <n v="13725"/>
    <n v="10156.500000000002"/>
    <n v="0.7400000000000001"/>
    <s v="En ligne"/>
  </r>
  <r>
    <s v="Foot Locker"/>
    <n v="1185732"/>
    <d v="2021-05-21T00:00:00"/>
    <x v="2"/>
    <s v="Sud"/>
    <s v="Tennessee"/>
    <s v="Knoxville"/>
    <x v="0"/>
    <n v="32"/>
    <n v="119"/>
    <n v="3808"/>
    <n v="1904"/>
    <n v="0.5"/>
    <s v="En ligne"/>
  </r>
  <r>
    <s v="Foot Locker"/>
    <n v="1185732"/>
    <d v="2021-05-22T00:00:00"/>
    <x v="3"/>
    <s v="Sud"/>
    <s v="Tennessee"/>
    <s v="Knoxville"/>
    <x v="1"/>
    <n v="32"/>
    <n v="56"/>
    <n v="1792"/>
    <n v="878.07999999999993"/>
    <n v="0.49"/>
    <s v="En ligne"/>
  </r>
  <r>
    <s v="Foot Locker"/>
    <n v="1185732"/>
    <d v="2021-05-23T00:00:00"/>
    <x v="4"/>
    <s v="Sud"/>
    <s v="Tennessee"/>
    <s v="Knoxville"/>
    <x v="2"/>
    <n v="24"/>
    <n v="65"/>
    <n v="1560"/>
    <n v="748.8"/>
    <n v="0.48"/>
    <s v="En ligne"/>
  </r>
  <r>
    <s v="Foot Locker"/>
    <n v="1185732"/>
    <d v="2021-05-24T00:00:00"/>
    <x v="5"/>
    <s v="Sud"/>
    <s v="Tennessee"/>
    <s v="Knoxville"/>
    <x v="3"/>
    <n v="27"/>
    <n v="19"/>
    <n v="513"/>
    <n v="271.89"/>
    <n v="0.53"/>
    <s v="En ligne"/>
  </r>
  <r>
    <s v="Foot Locker"/>
    <n v="1185732"/>
    <d v="2021-05-25T00:00:00"/>
    <x v="6"/>
    <s v="Milieu ouest"/>
    <s v="Nebraska"/>
    <s v="Omaha"/>
    <x v="4"/>
    <n v="43"/>
    <n v="35"/>
    <n v="1505"/>
    <n v="677.24999999999989"/>
    <n v="0.44999999999999996"/>
    <s v="En ligne"/>
  </r>
  <r>
    <s v="Foot Locker"/>
    <n v="1185732"/>
    <d v="2021-05-26T00:00:00"/>
    <x v="0"/>
    <s v="Milieu ouest"/>
    <s v="Nebraska"/>
    <s v="Omaha"/>
    <x v="5"/>
    <n v="32"/>
    <n v="68"/>
    <n v="2176"/>
    <n v="1327.36"/>
    <n v="0.61"/>
    <s v="En ligne"/>
  </r>
  <r>
    <s v="Foot Locker"/>
    <n v="1185732"/>
    <d v="2021-05-27T00:00:00"/>
    <x v="1"/>
    <s v="Milieu ouest"/>
    <s v="Nebraska"/>
    <s v="Omaha"/>
    <x v="0"/>
    <n v="32"/>
    <n v="119"/>
    <n v="3808"/>
    <n v="2056.3200000000002"/>
    <n v="0.54"/>
    <s v="En ligne"/>
  </r>
  <r>
    <s v="Foot Locker"/>
    <n v="1185732"/>
    <d v="2021-05-28T00:00:00"/>
    <x v="2"/>
    <s v="Milieu ouest"/>
    <s v="Nebraska"/>
    <s v="Omaha"/>
    <x v="1"/>
    <n v="33"/>
    <n v="38"/>
    <n v="1254"/>
    <n v="627"/>
    <n v="0.5"/>
    <s v="En ligne"/>
  </r>
  <r>
    <s v="Foot Locker"/>
    <n v="1185732"/>
    <d v="2021-05-29T00:00:00"/>
    <x v="3"/>
    <s v="Milieu ouest"/>
    <s v="Nebraska"/>
    <s v="Omaha"/>
    <x v="2"/>
    <n v="23"/>
    <n v="47"/>
    <n v="1081"/>
    <n v="540.5"/>
    <n v="0.5"/>
    <s v="En ligne"/>
  </r>
  <r>
    <s v="Foot Locker"/>
    <n v="1185732"/>
    <d v="2021-05-30T00:00:00"/>
    <x v="4"/>
    <s v="Milieu ouest"/>
    <s v="Nebraska"/>
    <s v="Omaha"/>
    <x v="3"/>
    <n v="29"/>
    <n v="14"/>
    <n v="406"/>
    <n v="203"/>
    <n v="0.5"/>
    <s v="En ligne"/>
  </r>
  <r>
    <s v="Foot Locker"/>
    <n v="1185732"/>
    <d v="2021-05-31T00:00:00"/>
    <x v="5"/>
    <s v="Milieu ouest"/>
    <s v="Nebraska"/>
    <s v="Omaha"/>
    <x v="4"/>
    <n v="41"/>
    <n v="31"/>
    <n v="1271"/>
    <n v="622.79"/>
    <n v="0.49"/>
    <s v="En ligne"/>
  </r>
  <r>
    <s v="Foot Locker"/>
    <n v="1185732"/>
    <d v="2021-06-01T00:00:00"/>
    <x v="6"/>
    <s v="Milieu ouest"/>
    <s v="Nebraska"/>
    <s v="Omaha"/>
    <x v="5"/>
    <n v="32"/>
    <n v="60"/>
    <n v="1920"/>
    <n v="1190.4000000000001"/>
    <n v="0.62"/>
    <s v="En ligne"/>
  </r>
  <r>
    <s v="Foot Locker"/>
    <n v="1185732"/>
    <d v="2021-06-02T00:00:00"/>
    <x v="0"/>
    <s v="Milieu ouest"/>
    <s v="Nebraska"/>
    <s v="Omaha"/>
    <x v="0"/>
    <n v="38"/>
    <n v="122"/>
    <n v="4636"/>
    <n v="2503.44"/>
    <n v="0.54"/>
    <s v="En ligne"/>
  </r>
  <r>
    <s v="Foot Locker"/>
    <n v="1185732"/>
    <d v="2021-06-03T00:00:00"/>
    <x v="1"/>
    <s v="Milieu ouest"/>
    <s v="Nebraska"/>
    <s v="Omaha"/>
    <x v="1"/>
    <n v="39"/>
    <n v="26"/>
    <n v="1014"/>
    <n v="466.43999999999994"/>
    <n v="0.45999999999999996"/>
    <s v="En ligne"/>
  </r>
  <r>
    <s v="Foot Locker"/>
    <n v="1185732"/>
    <d v="2021-06-04T00:00:00"/>
    <x v="2"/>
    <s v="Milieu ouest"/>
    <s v="Nebraska"/>
    <s v="Omaha"/>
    <x v="2"/>
    <n v="29"/>
    <n v="39"/>
    <n v="1131"/>
    <n v="565.5"/>
    <n v="0.5"/>
    <s v="En ligne"/>
  </r>
  <r>
    <s v="Foot Locker"/>
    <n v="1185732"/>
    <d v="2021-06-05T00:00:00"/>
    <x v="3"/>
    <s v="Milieu ouest"/>
    <s v="Nebraska"/>
    <s v="Omaha"/>
    <x v="3"/>
    <n v="33"/>
    <n v="0"/>
    <n v="0"/>
    <n v="0"/>
    <n v="0.55000000000000004"/>
    <s v="En ligne"/>
  </r>
  <r>
    <s v="Foot Locker"/>
    <n v="1185732"/>
    <d v="2021-06-06T00:00:00"/>
    <x v="4"/>
    <s v="Milieu ouest"/>
    <s v="Nebraska"/>
    <s v="Omaha"/>
    <x v="4"/>
    <n v="45"/>
    <n v="13"/>
    <n v="585"/>
    <n v="274.95"/>
    <n v="0.47"/>
    <s v="En ligne"/>
  </r>
  <r>
    <s v="Foot Locker"/>
    <n v="1185732"/>
    <d v="2021-06-07T00:00:00"/>
    <x v="5"/>
    <s v="Milieu ouest"/>
    <s v="Nebraska"/>
    <s v="Omaha"/>
    <x v="5"/>
    <n v="37"/>
    <n v="38"/>
    <n v="1406"/>
    <n v="857.66"/>
    <n v="0.61"/>
    <s v="En ligne"/>
  </r>
  <r>
    <s v="Foot Locker"/>
    <n v="1185732"/>
    <d v="2021-06-08T00:00:00"/>
    <x v="6"/>
    <s v="Milieu ouest"/>
    <s v="Nebraska"/>
    <s v="Omaha"/>
    <x v="0"/>
    <n v="38"/>
    <n v="105"/>
    <n v="3990"/>
    <n v="2114.7000000000003"/>
    <n v="0.53"/>
    <s v="En ligne"/>
  </r>
  <r>
    <s v="Foot Locker"/>
    <n v="1185732"/>
    <d v="2021-06-09T00:00:00"/>
    <x v="0"/>
    <s v="Milieu ouest"/>
    <s v="Nebraska"/>
    <s v="Omaha"/>
    <x v="1"/>
    <n v="32"/>
    <n v="23"/>
    <n v="736"/>
    <n v="331.2"/>
    <n v="0.44999999999999996"/>
    <s v="En ligne"/>
  </r>
  <r>
    <s v="Foot Locker"/>
    <n v="1185732"/>
    <d v="2021-06-10T00:00:00"/>
    <x v="1"/>
    <s v="Milieu ouest"/>
    <s v="Nebraska"/>
    <s v="Omaha"/>
    <x v="2"/>
    <n v="23"/>
    <n v="21"/>
    <n v="483"/>
    <n v="217.34999999999997"/>
    <n v="0.44999999999999996"/>
    <s v="En ligne"/>
  </r>
  <r>
    <s v="Foot Locker"/>
    <n v="1185732"/>
    <d v="2021-06-11T00:00:00"/>
    <x v="2"/>
    <s v="Milieu ouest"/>
    <s v="Nebraska"/>
    <s v="Omaha"/>
    <x v="3"/>
    <n v="27"/>
    <n v="0"/>
    <n v="0"/>
    <n v="0"/>
    <n v="0.53"/>
    <s v="En ligne"/>
  </r>
  <r>
    <s v="Foot Locker"/>
    <n v="1185732"/>
    <d v="2021-06-12T00:00:00"/>
    <x v="3"/>
    <s v="Milieu ouest"/>
    <s v="Nebraska"/>
    <s v="Omaha"/>
    <x v="4"/>
    <n v="42"/>
    <n v="6"/>
    <n v="252"/>
    <n v="120.96"/>
    <n v="0.48"/>
    <s v="En ligne"/>
  </r>
  <r>
    <s v="Foot Locker"/>
    <n v="1185732"/>
    <d v="2021-06-13T00:00:00"/>
    <x v="4"/>
    <s v="Milieu ouest"/>
    <s v="Nebraska"/>
    <s v="Omaha"/>
    <x v="5"/>
    <n v="34"/>
    <n v="39"/>
    <n v="1326"/>
    <n v="822.12"/>
    <n v="0.62"/>
    <s v="En ligne"/>
  </r>
  <r>
    <s v="Foot Locker"/>
    <n v="1185732"/>
    <d v="2021-06-14T00:00:00"/>
    <x v="5"/>
    <s v="Milieu ouest"/>
    <s v="Nebraska"/>
    <s v="Omaha"/>
    <x v="0"/>
    <n v="44"/>
    <n v="118"/>
    <n v="5192"/>
    <n v="2803.6800000000003"/>
    <n v="0.54"/>
    <s v="En ligne"/>
  </r>
  <r>
    <s v="Foot Locker"/>
    <n v="1185732"/>
    <d v="2021-06-15T00:00:00"/>
    <x v="6"/>
    <s v="Milieu ouest"/>
    <s v="Nebraska"/>
    <s v="Omaha"/>
    <x v="1"/>
    <n v="38"/>
    <n v="33"/>
    <n v="1254"/>
    <n v="627"/>
    <n v="0.5"/>
    <s v="En ligne"/>
  </r>
  <r>
    <s v="Foot Locker"/>
    <n v="1185732"/>
    <d v="2021-06-16T00:00:00"/>
    <x v="0"/>
    <s v="Milieu ouest"/>
    <s v="Nebraska"/>
    <s v="Omaha"/>
    <x v="2"/>
    <n v="32"/>
    <n v="30"/>
    <n v="960"/>
    <n v="460.79999999999995"/>
    <n v="0.48"/>
    <s v="En ligne"/>
  </r>
  <r>
    <s v="Foot Locker"/>
    <n v="1185732"/>
    <d v="2021-06-17T00:00:00"/>
    <x v="1"/>
    <s v="Milieu ouest"/>
    <s v="Nebraska"/>
    <s v="Omaha"/>
    <x v="3"/>
    <n v="34"/>
    <n v="7"/>
    <n v="238"/>
    <n v="126.14"/>
    <n v="0.53"/>
    <s v="En ligne"/>
  </r>
  <r>
    <s v="Foot Locker"/>
    <n v="1185732"/>
    <d v="2021-06-18T00:00:00"/>
    <x v="2"/>
    <s v="Milieu ouest"/>
    <s v="Nebraska"/>
    <s v="Omaha"/>
    <x v="4"/>
    <n v="46"/>
    <n v="13"/>
    <n v="598"/>
    <n v="275.08"/>
    <n v="0.45999999999999996"/>
    <s v="En ligne"/>
  </r>
  <r>
    <s v="Foot Locker"/>
    <n v="1185732"/>
    <d v="2021-06-19T00:00:00"/>
    <x v="3"/>
    <s v="Milieu ouest"/>
    <s v="Nebraska"/>
    <s v="Omaha"/>
    <x v="5"/>
    <n v="51"/>
    <n v="41"/>
    <n v="2091"/>
    <n v="1296.42"/>
    <n v="0.62"/>
    <s v="En ligne"/>
  </r>
  <r>
    <s v="Foot Locker"/>
    <n v="1185732"/>
    <d v="2021-06-20T00:00:00"/>
    <x v="4"/>
    <s v="Milieu ouest"/>
    <s v="Nebraska"/>
    <s v="Omaha"/>
    <x v="0"/>
    <n v="36"/>
    <n v="120"/>
    <n v="4320"/>
    <n v="2289.6"/>
    <n v="0.53"/>
    <s v="En ligne"/>
  </r>
  <r>
    <s v="Foot Locker"/>
    <n v="1185732"/>
    <d v="2021-06-21T00:00:00"/>
    <x v="5"/>
    <s v="Milieu ouest"/>
    <s v="Nebraska"/>
    <s v="Omaha"/>
    <x v="1"/>
    <n v="32"/>
    <n v="45"/>
    <n v="1440"/>
    <n v="720"/>
    <n v="0.5"/>
    <s v="En ligne"/>
  </r>
  <r>
    <s v="Foot Locker"/>
    <n v="1185732"/>
    <d v="2021-06-22T00:00:00"/>
    <x v="6"/>
    <s v="Milieu ouest"/>
    <s v="Nebraska"/>
    <s v="Omaha"/>
    <x v="2"/>
    <n v="27"/>
    <n v="46"/>
    <n v="1242"/>
    <n v="558.9"/>
    <n v="0.44999999999999996"/>
    <s v="En ligne"/>
  </r>
  <r>
    <s v="Foot Locker"/>
    <n v="1185732"/>
    <d v="2021-06-23T00:00:00"/>
    <x v="0"/>
    <s v="Milieu ouest"/>
    <s v="Nebraska"/>
    <s v="Omaha"/>
    <x v="3"/>
    <n v="27"/>
    <n v="39"/>
    <n v="1053"/>
    <n v="568.62"/>
    <n v="0.54"/>
    <s v="En ligne"/>
  </r>
  <r>
    <s v="Foot Locker"/>
    <n v="1185732"/>
    <d v="2021-06-24T00:00:00"/>
    <x v="1"/>
    <s v="Milieu ouest"/>
    <s v="Nebraska"/>
    <s v="Omaha"/>
    <x v="4"/>
    <n v="42"/>
    <n v="42"/>
    <n v="1764"/>
    <n v="882"/>
    <n v="0.5"/>
    <s v="En ligne"/>
  </r>
  <r>
    <s v="Foot Locker"/>
    <n v="1185732"/>
    <d v="2021-06-25T00:00:00"/>
    <x v="2"/>
    <s v="Milieu ouest"/>
    <s v="Nebraska"/>
    <s v="Omaha"/>
    <x v="5"/>
    <n v="49"/>
    <n v="85"/>
    <n v="4165"/>
    <n v="2582.3000000000002"/>
    <n v="0.62"/>
    <s v="En ligne"/>
  </r>
  <r>
    <s v="Foot Locker"/>
    <n v="1185732"/>
    <d v="2021-06-26T00:00:00"/>
    <x v="3"/>
    <s v="Milieu ouest"/>
    <s v="Nebraska"/>
    <s v="Omaha"/>
    <x v="0"/>
    <n v="43"/>
    <n v="165"/>
    <n v="7095"/>
    <n v="3618.4500000000003"/>
    <n v="0.51"/>
    <s v="En ligne"/>
  </r>
  <r>
    <s v="Foot Locker"/>
    <n v="1185732"/>
    <d v="2021-06-27T00:00:00"/>
    <x v="4"/>
    <s v="Milieu ouest"/>
    <s v="Nebraska"/>
    <s v="Omaha"/>
    <x v="1"/>
    <n v="37"/>
    <n v="81"/>
    <n v="2997"/>
    <n v="1348.6499999999999"/>
    <n v="0.44999999999999996"/>
    <s v="En ligne"/>
  </r>
  <r>
    <s v="Foot Locker"/>
    <n v="1185732"/>
    <d v="2021-06-28T00:00:00"/>
    <x v="5"/>
    <s v="Milieu ouest"/>
    <s v="Nebraska"/>
    <s v="Omaha"/>
    <x v="2"/>
    <n v="34"/>
    <n v="63"/>
    <n v="2142"/>
    <n v="963.89999999999986"/>
    <n v="0.44999999999999996"/>
    <s v="En ligne"/>
  </r>
  <r>
    <s v="Foot Locker"/>
    <n v="1185732"/>
    <d v="2021-06-29T00:00:00"/>
    <x v="6"/>
    <s v="Milieu ouest"/>
    <s v="Nebraska"/>
    <s v="Omaha"/>
    <x v="3"/>
    <n v="33"/>
    <n v="46"/>
    <n v="1518"/>
    <n v="789.36"/>
    <n v="0.52"/>
    <s v="En ligne"/>
  </r>
  <r>
    <s v="Foot Locker"/>
    <n v="1185732"/>
    <d v="2021-06-30T00:00:00"/>
    <x v="0"/>
    <s v="Milieu ouest"/>
    <s v="Nebraska"/>
    <s v="Omaha"/>
    <x v="4"/>
    <n v="41"/>
    <n v="44"/>
    <n v="1804"/>
    <n v="883.96"/>
    <n v="0.49"/>
    <s v="En ligne"/>
  </r>
  <r>
    <s v="Foot Locker"/>
    <n v="1185732"/>
    <d v="2021-07-01T00:00:00"/>
    <x v="1"/>
    <s v="Milieu ouest"/>
    <s v="Nebraska"/>
    <s v="Omaha"/>
    <x v="5"/>
    <n v="49"/>
    <n v="91"/>
    <n v="4459"/>
    <n v="2809.17"/>
    <n v="0.63"/>
    <s v="En ligne"/>
  </r>
  <r>
    <s v="Foot Locker"/>
    <n v="1185732"/>
    <d v="2021-07-02T00:00:00"/>
    <x v="2"/>
    <s v="Milieu ouest"/>
    <s v="Nebraska"/>
    <s v="Omaha"/>
    <x v="0"/>
    <n v="41"/>
    <n v="145"/>
    <n v="5945"/>
    <n v="3150.8500000000004"/>
    <n v="0.53"/>
    <s v="En ligne"/>
  </r>
  <r>
    <s v="Foot Locker"/>
    <n v="1185732"/>
    <d v="2021-07-03T00:00:00"/>
    <x v="3"/>
    <s v="Milieu ouest"/>
    <s v="Nebraska"/>
    <s v="Omaha"/>
    <x v="1"/>
    <n v="42"/>
    <n v="80"/>
    <n v="3360"/>
    <n v="1646.3999999999999"/>
    <n v="0.49"/>
    <s v="En ligne"/>
  </r>
  <r>
    <s v="Foot Locker"/>
    <n v="1185732"/>
    <d v="2021-07-04T00:00:00"/>
    <x v="4"/>
    <s v="Milieu ouest"/>
    <s v="Nebraska"/>
    <s v="Omaha"/>
    <x v="2"/>
    <n v="36"/>
    <n v="52"/>
    <n v="1872"/>
    <n v="898.56"/>
    <n v="0.48"/>
    <s v="En ligne"/>
  </r>
  <r>
    <s v="Foot Locker"/>
    <n v="1185732"/>
    <d v="2021-07-05T00:00:00"/>
    <x v="5"/>
    <s v="Milieu ouest"/>
    <s v="Nebraska"/>
    <s v="Omaha"/>
    <x v="3"/>
    <n v="29"/>
    <n v="38"/>
    <n v="1102"/>
    <n v="562.02"/>
    <n v="0.51"/>
    <s v="En ligne"/>
  </r>
  <r>
    <s v="Foot Locker"/>
    <n v="1185732"/>
    <d v="2021-07-06T00:00:00"/>
    <x v="6"/>
    <s v="Milieu ouest"/>
    <s v="Nebraska"/>
    <s v="Omaha"/>
    <x v="4"/>
    <n v="37"/>
    <n v="27"/>
    <n v="999"/>
    <n v="479.52"/>
    <n v="0.48"/>
    <s v="En ligne"/>
  </r>
  <r>
    <s v="Foot Locker"/>
    <n v="1185732"/>
    <d v="2021-07-07T00:00:00"/>
    <x v="0"/>
    <s v="Milieu ouest"/>
    <s v="Nebraska"/>
    <s v="Omaha"/>
    <x v="5"/>
    <n v="44"/>
    <n v="69"/>
    <n v="3036"/>
    <n v="1821.6"/>
    <n v="0.6"/>
    <s v="En ligne"/>
  </r>
  <r>
    <s v="Foot Locker"/>
    <n v="1185732"/>
    <d v="2021-07-08T00:00:00"/>
    <x v="1"/>
    <s v="Milieu ouest"/>
    <s v="Nebraska"/>
    <s v="Omaha"/>
    <x v="0"/>
    <n v="38"/>
    <n v="112"/>
    <n v="4256"/>
    <n v="2298.2400000000002"/>
    <n v="0.54"/>
    <s v="En ligne"/>
  </r>
  <r>
    <s v="Foot Locker"/>
    <n v="1185732"/>
    <d v="2021-07-09T00:00:00"/>
    <x v="2"/>
    <s v="Milieu ouest"/>
    <s v="Nebraska"/>
    <s v="Omaha"/>
    <x v="1"/>
    <n v="33"/>
    <n v="56"/>
    <n v="1848"/>
    <n v="850.07999999999993"/>
    <n v="0.45999999999999996"/>
    <s v="En ligne"/>
  </r>
  <r>
    <s v="Foot Locker"/>
    <n v="1185732"/>
    <d v="2021-07-10T00:00:00"/>
    <x v="3"/>
    <s v="Milieu ouest"/>
    <s v="Nebraska"/>
    <s v="Omaha"/>
    <x v="2"/>
    <n v="18"/>
    <n v="25"/>
    <n v="450"/>
    <n v="216"/>
    <n v="0.48"/>
    <s v="En ligne"/>
  </r>
  <r>
    <s v="Foot Locker"/>
    <n v="1185732"/>
    <d v="2021-07-11T00:00:00"/>
    <x v="4"/>
    <s v="Milieu ouest"/>
    <s v="Nebraska"/>
    <s v="Omaha"/>
    <x v="3"/>
    <n v="19"/>
    <n v="23"/>
    <n v="437"/>
    <n v="227.24"/>
    <n v="0.52"/>
    <s v="En ligne"/>
  </r>
  <r>
    <s v="Foot Locker"/>
    <n v="1185732"/>
    <d v="2021-07-12T00:00:00"/>
    <x v="5"/>
    <s v="Milieu ouest"/>
    <s v="Nebraska"/>
    <s v="Omaha"/>
    <x v="4"/>
    <n v="29"/>
    <n v="21"/>
    <n v="609"/>
    <n v="292.32"/>
    <n v="0.48"/>
    <s v="En ligne"/>
  </r>
  <r>
    <s v="Foot Locker"/>
    <n v="1185732"/>
    <d v="2021-07-13T00:00:00"/>
    <x v="6"/>
    <s v="Milieu ouest"/>
    <s v="Nebraska"/>
    <s v="Omaha"/>
    <x v="5"/>
    <n v="34"/>
    <n v="39"/>
    <n v="1326"/>
    <n v="822.12"/>
    <n v="0.62"/>
    <s v="En ligne"/>
  </r>
  <r>
    <s v="Foot Locker"/>
    <n v="1185732"/>
    <d v="2021-07-14T00:00:00"/>
    <x v="0"/>
    <s v="Milieu ouest"/>
    <s v="Nebraska"/>
    <s v="Omaha"/>
    <x v="0"/>
    <n v="36"/>
    <n v="94"/>
    <n v="3384"/>
    <n v="1827.3600000000001"/>
    <n v="0.54"/>
    <s v="En ligne"/>
  </r>
  <r>
    <s v="Foot Locker"/>
    <n v="1185732"/>
    <d v="2021-07-15T00:00:00"/>
    <x v="1"/>
    <s v="Milieu ouest"/>
    <s v="Nebraska"/>
    <s v="Omaha"/>
    <x v="1"/>
    <n v="29"/>
    <n v="41"/>
    <n v="1189"/>
    <n v="546.93999999999994"/>
    <n v="0.45999999999999996"/>
    <s v="En ligne"/>
  </r>
  <r>
    <s v="Foot Locker"/>
    <n v="1185732"/>
    <d v="2021-07-16T00:00:00"/>
    <x v="2"/>
    <s v="Milieu ouest"/>
    <s v="Nebraska"/>
    <s v="Omaha"/>
    <x v="2"/>
    <n v="29"/>
    <n v="14"/>
    <n v="406"/>
    <n v="203"/>
    <n v="0.5"/>
    <s v="En ligne"/>
  </r>
  <r>
    <s v="Foot Locker"/>
    <n v="1185732"/>
    <d v="2021-07-17T00:00:00"/>
    <x v="3"/>
    <s v="Milieu ouest"/>
    <s v="Nebraska"/>
    <s v="Omaha"/>
    <x v="3"/>
    <n v="29"/>
    <n v="7"/>
    <n v="203"/>
    <n v="107.59"/>
    <n v="0.53"/>
    <s v="En ligne"/>
  </r>
  <r>
    <s v="Foot Locker"/>
    <n v="1185732"/>
    <d v="2021-07-18T00:00:00"/>
    <x v="4"/>
    <s v="Milieu ouest"/>
    <s v="Nebraska"/>
    <s v="Omaha"/>
    <x v="4"/>
    <n v="37"/>
    <n v="7"/>
    <n v="259"/>
    <n v="124.32"/>
    <n v="0.48"/>
    <s v="En ligne"/>
  </r>
  <r>
    <s v="Foot Locker"/>
    <n v="1185732"/>
    <d v="2021-07-19T00:00:00"/>
    <x v="5"/>
    <s v="Milieu ouest"/>
    <s v="Nebraska"/>
    <s v="Omaha"/>
    <x v="5"/>
    <n v="44"/>
    <n v="38"/>
    <n v="1672"/>
    <n v="1053.3599999999999"/>
    <n v="0.63"/>
    <s v="En ligne"/>
  </r>
  <r>
    <s v="Foot Locker"/>
    <n v="1185732"/>
    <d v="2021-07-20T00:00:00"/>
    <x v="6"/>
    <s v="Milieu ouest"/>
    <s v="Nebraska"/>
    <s v="Omaha"/>
    <x v="0"/>
    <n v="37"/>
    <n v="84"/>
    <n v="3108"/>
    <n v="1678.3200000000002"/>
    <n v="0.54"/>
    <s v="En ligne"/>
  </r>
  <r>
    <s v="Foot Locker"/>
    <n v="1185732"/>
    <d v="2021-07-21T00:00:00"/>
    <x v="0"/>
    <s v="Milieu ouest"/>
    <s v="Nebraska"/>
    <s v="Omaha"/>
    <x v="1"/>
    <n v="29"/>
    <n v="41"/>
    <n v="1189"/>
    <n v="546.93999999999994"/>
    <n v="0.45999999999999996"/>
    <s v="En ligne"/>
  </r>
  <r>
    <s v="Foot Locker"/>
    <n v="1185732"/>
    <d v="2021-07-22T00:00:00"/>
    <x v="1"/>
    <s v="Milieu ouest"/>
    <s v="Nebraska"/>
    <s v="Omaha"/>
    <x v="2"/>
    <n v="29"/>
    <n v="25"/>
    <n v="725"/>
    <n v="340.75"/>
    <n v="0.47"/>
    <s v="En ligne"/>
  </r>
  <r>
    <s v="Foot Locker"/>
    <n v="1185732"/>
    <d v="2021-07-23T00:00:00"/>
    <x v="2"/>
    <s v="Milieu ouest"/>
    <s v="Nebraska"/>
    <s v="Omaha"/>
    <x v="3"/>
    <n v="27"/>
    <n v="36"/>
    <n v="972"/>
    <n v="534.6"/>
    <n v="0.55000000000000004"/>
    <s v="En ligne"/>
  </r>
  <r>
    <s v="Foot Locker"/>
    <n v="1185732"/>
    <d v="2021-07-24T00:00:00"/>
    <x v="3"/>
    <s v="Milieu ouest"/>
    <s v="Nebraska"/>
    <s v="Omaha"/>
    <x v="4"/>
    <n v="48"/>
    <n v="27"/>
    <n v="1296"/>
    <n v="583.19999999999993"/>
    <n v="0.44999999999999996"/>
    <s v="En ligne"/>
  </r>
  <r>
    <s v="Foot Locker"/>
    <n v="1185732"/>
    <d v="2021-07-25T00:00:00"/>
    <x v="4"/>
    <s v="Milieu ouest"/>
    <s v="Nebraska"/>
    <s v="Omaha"/>
    <x v="5"/>
    <n v="53"/>
    <n v="58"/>
    <n v="3074"/>
    <n v="1905.8799999999999"/>
    <n v="0.62"/>
    <s v="En ligne"/>
  </r>
  <r>
    <s v="Foot Locker"/>
    <n v="1185732"/>
    <d v="2021-07-26T00:00:00"/>
    <x v="5"/>
    <s v="Milieu ouest"/>
    <s v="Nebraska"/>
    <s v="Omaha"/>
    <x v="0"/>
    <n v="49"/>
    <n v="117"/>
    <n v="5733"/>
    <n v="2866.5"/>
    <n v="0.5"/>
    <s v="En ligne"/>
  </r>
  <r>
    <s v="Foot Locker"/>
    <n v="1185732"/>
    <d v="2021-07-27T00:00:00"/>
    <x v="6"/>
    <s v="Milieu ouest"/>
    <s v="Nebraska"/>
    <s v="Omaha"/>
    <x v="1"/>
    <n v="36"/>
    <n v="63"/>
    <n v="2268"/>
    <n v="1134"/>
    <n v="0.5"/>
    <s v="En ligne"/>
  </r>
  <r>
    <s v="Foot Locker"/>
    <n v="1185732"/>
    <d v="2021-07-28T00:00:00"/>
    <x v="0"/>
    <s v="Milieu ouest"/>
    <s v="Nebraska"/>
    <s v="Omaha"/>
    <x v="2"/>
    <n v="39"/>
    <n v="60"/>
    <n v="2340"/>
    <n v="1146.5999999999999"/>
    <n v="0.49"/>
    <s v="En ligne"/>
  </r>
  <r>
    <s v="Foot Locker"/>
    <n v="1185732"/>
    <d v="2021-07-29T00:00:00"/>
    <x v="1"/>
    <s v="Milieu ouest"/>
    <s v="Nebraska"/>
    <s v="Omaha"/>
    <x v="3"/>
    <n v="38"/>
    <n v="38"/>
    <n v="1444"/>
    <n v="794.2"/>
    <n v="0.55000000000000004"/>
    <s v="En ligne"/>
  </r>
  <r>
    <s v="Foot Locker"/>
    <n v="1185732"/>
    <d v="2021-07-30T00:00:00"/>
    <x v="2"/>
    <s v="Milieu ouest"/>
    <s v="Nebraska"/>
    <s v="Omaha"/>
    <x v="4"/>
    <n v="45"/>
    <n v="39"/>
    <n v="1755"/>
    <n v="842.4"/>
    <n v="0.48"/>
    <s v="En ligne"/>
  </r>
  <r>
    <s v="Foot Locker"/>
    <n v="1185732"/>
    <d v="2021-07-31T00:00:00"/>
    <x v="3"/>
    <s v="Milieu ouest"/>
    <s v="Nebraska"/>
    <s v="Omaha"/>
    <x v="5"/>
    <n v="54"/>
    <n v="65"/>
    <n v="3510"/>
    <n v="2176.1999999999998"/>
    <n v="0.62"/>
    <s v="En ligne"/>
  </r>
  <r>
    <s v="Sports Direct"/>
    <n v="1197831"/>
    <d v="2021-08-01T00:00:00"/>
    <x v="4"/>
    <s v="Milieu ouest"/>
    <s v="Nebraska"/>
    <s v="Omaha"/>
    <x v="0"/>
    <n v="19"/>
    <n v="203"/>
    <n v="3857"/>
    <n v="2044.21"/>
    <n v="0.53"/>
    <s v="En ligne"/>
  </r>
  <r>
    <s v="Sports Direct"/>
    <n v="1197831"/>
    <d v="2021-08-02T00:00:00"/>
    <x v="5"/>
    <s v="Milieu ouest"/>
    <s v="Nebraska"/>
    <s v="Omaha"/>
    <x v="1"/>
    <n v="29"/>
    <n v="196"/>
    <n v="5684"/>
    <n v="3069.36"/>
    <n v="0.54"/>
    <s v="En ligne"/>
  </r>
  <r>
    <s v="Sports Direct"/>
    <n v="1197831"/>
    <d v="2021-08-03T00:00:00"/>
    <x v="6"/>
    <s v="Milieu ouest"/>
    <s v="Nebraska"/>
    <s v="Omaha"/>
    <x v="2"/>
    <n v="28"/>
    <n v="138"/>
    <n v="3864"/>
    <n v="2125.1999999999998"/>
    <n v="0.54999999999999993"/>
    <s v="En ligne"/>
  </r>
  <r>
    <s v="Sports Direct"/>
    <n v="1197831"/>
    <d v="2021-08-04T00:00:00"/>
    <x v="0"/>
    <s v="Milieu ouest"/>
    <s v="Nebraska"/>
    <s v="Omaha"/>
    <x v="3"/>
    <n v="33"/>
    <n v="138"/>
    <n v="4554"/>
    <n v="2914.56"/>
    <n v="0.64"/>
    <s v="En ligne"/>
  </r>
  <r>
    <s v="Sports Direct"/>
    <n v="1197831"/>
    <d v="2021-08-05T00:00:00"/>
    <x v="1"/>
    <s v="Sud"/>
    <s v="Alabama"/>
    <s v="Birmingham"/>
    <x v="4"/>
    <n v="37"/>
    <n v="88"/>
    <n v="3256"/>
    <n v="1562.8799999999999"/>
    <n v="0.48"/>
    <s v="En ligne"/>
  </r>
  <r>
    <s v="Sports Direct"/>
    <n v="1197831"/>
    <d v="2021-08-06T00:00:00"/>
    <x v="2"/>
    <s v="Sud"/>
    <s v="Alabama"/>
    <s v="Birmingham"/>
    <x v="5"/>
    <n v="32"/>
    <n v="138"/>
    <n v="4416"/>
    <n v="3091.2000000000003"/>
    <n v="0.70000000000000007"/>
    <s v="En ligne"/>
  </r>
  <r>
    <s v="Sports Direct"/>
    <n v="1197831"/>
    <d v="2021-08-07T00:00:00"/>
    <x v="3"/>
    <s v="Sud"/>
    <s v="Alabama"/>
    <s v="Birmingham"/>
    <x v="0"/>
    <n v="24"/>
    <n v="156"/>
    <n v="3744"/>
    <n v="2021.7600000000002"/>
    <n v="0.54"/>
    <s v="En ligne"/>
  </r>
  <r>
    <s v="Sports Direct"/>
    <n v="1197831"/>
    <d v="2021-08-08T00:00:00"/>
    <x v="4"/>
    <s v="Sud"/>
    <s v="Alabama"/>
    <s v="Birmingham"/>
    <x v="1"/>
    <n v="33"/>
    <n v="174"/>
    <n v="5742"/>
    <n v="3100.6800000000003"/>
    <n v="0.54"/>
    <s v="En ligne"/>
  </r>
  <r>
    <s v="Sports Direct"/>
    <n v="1197831"/>
    <d v="2021-08-09T00:00:00"/>
    <x v="5"/>
    <s v="Sud"/>
    <s v="Alabama"/>
    <s v="Birmingham"/>
    <x v="2"/>
    <n v="32"/>
    <n v="128"/>
    <n v="4096"/>
    <n v="2129.92"/>
    <n v="0.52"/>
    <s v="En ligne"/>
  </r>
  <r>
    <s v="Sports Direct"/>
    <n v="1197831"/>
    <d v="2021-08-10T00:00:00"/>
    <x v="6"/>
    <s v="Sud"/>
    <s v="Alabama"/>
    <s v="Birmingham"/>
    <x v="3"/>
    <n v="32"/>
    <n v="98"/>
    <n v="3136"/>
    <n v="1944.32"/>
    <n v="0.62"/>
    <s v="En ligne"/>
  </r>
  <r>
    <s v="Sports Direct"/>
    <n v="1197831"/>
    <d v="2021-08-11T00:00:00"/>
    <x v="0"/>
    <s v="Sud"/>
    <s v="Alabama"/>
    <s v="Birmingham"/>
    <x v="4"/>
    <n v="38"/>
    <n v="68"/>
    <n v="2584"/>
    <n v="1240.32"/>
    <n v="0.48"/>
    <s v="En ligne"/>
  </r>
  <r>
    <s v="Sports Direct"/>
    <n v="1197831"/>
    <d v="2021-08-12T00:00:00"/>
    <x v="1"/>
    <s v="Sud"/>
    <s v="Alabama"/>
    <s v="Birmingham"/>
    <x v="5"/>
    <n v="33"/>
    <n v="126"/>
    <n v="4158"/>
    <n v="2785.86"/>
    <n v="0.67"/>
    <s v="En ligne"/>
  </r>
  <r>
    <s v="Sports Direct"/>
    <n v="1197831"/>
    <d v="2021-08-13T00:00:00"/>
    <x v="2"/>
    <s v="Sud"/>
    <s v="Alabama"/>
    <s v="Birmingham"/>
    <x v="0"/>
    <n v="28"/>
    <n v="163"/>
    <n v="4564"/>
    <n v="2510.1999999999998"/>
    <n v="0.54999999999999993"/>
    <s v="En ligne"/>
  </r>
  <r>
    <s v="Sports Direct"/>
    <n v="1197831"/>
    <d v="2021-08-14T00:00:00"/>
    <x v="3"/>
    <s v="Sud"/>
    <s v="Alabama"/>
    <s v="Birmingham"/>
    <x v="1"/>
    <n v="36"/>
    <n v="188"/>
    <n v="6768"/>
    <n v="3722.3999999999996"/>
    <n v="0.54999999999999993"/>
    <s v="En ligne"/>
  </r>
  <r>
    <s v="Sports Direct"/>
    <n v="1197831"/>
    <d v="2021-08-15T00:00:00"/>
    <x v="4"/>
    <s v="Sud"/>
    <s v="Alabama"/>
    <s v="Birmingham"/>
    <x v="2"/>
    <n v="27"/>
    <n v="117"/>
    <n v="3159"/>
    <n v="1832.2199999999998"/>
    <n v="0.57999999999999996"/>
    <s v="En ligne"/>
  </r>
  <r>
    <s v="Sports Direct"/>
    <n v="1197831"/>
    <d v="2021-08-16T00:00:00"/>
    <x v="5"/>
    <s v="Sud"/>
    <s v="Alabama"/>
    <s v="Birmingham"/>
    <x v="3"/>
    <n v="33"/>
    <n v="105"/>
    <n v="3465"/>
    <n v="2356.2000000000003"/>
    <n v="0.68"/>
    <s v="En ligne"/>
  </r>
  <r>
    <s v="Sports Direct"/>
    <n v="1197831"/>
    <d v="2021-08-17T00:00:00"/>
    <x v="6"/>
    <s v="Sud"/>
    <s v="Alabama"/>
    <s v="Birmingham"/>
    <x v="4"/>
    <n v="37"/>
    <n v="73"/>
    <n v="2701"/>
    <n v="1350.5"/>
    <n v="0.5"/>
    <s v="En ligne"/>
  </r>
  <r>
    <s v="Sports Direct"/>
    <n v="1197831"/>
    <d v="2021-08-18T00:00:00"/>
    <x v="0"/>
    <s v="Sud"/>
    <s v="Alabama"/>
    <s v="Birmingham"/>
    <x v="5"/>
    <n v="34"/>
    <n v="104"/>
    <n v="3536"/>
    <n v="2652.0000000000005"/>
    <n v="0.75000000000000011"/>
    <s v="En ligne"/>
  </r>
  <r>
    <s v="Sports Direct"/>
    <n v="1197831"/>
    <d v="2021-08-19T00:00:00"/>
    <x v="1"/>
    <s v="Sud"/>
    <s v="Alabama"/>
    <s v="Birmingham"/>
    <x v="0"/>
    <n v="19"/>
    <n v="195"/>
    <n v="3705"/>
    <n v="2148.8999999999996"/>
    <n v="0.57999999999999996"/>
    <s v="En ligne"/>
  </r>
  <r>
    <s v="Sports Direct"/>
    <n v="1197831"/>
    <d v="2021-08-20T00:00:00"/>
    <x v="2"/>
    <s v="Sud"/>
    <s v="Alabama"/>
    <s v="Birmingham"/>
    <x v="1"/>
    <n v="19"/>
    <n v="189"/>
    <n v="3591"/>
    <n v="2082.7799999999997"/>
    <n v="0.57999999999999996"/>
    <s v="En ligne"/>
  </r>
  <r>
    <s v="Sports Direct"/>
    <n v="1197831"/>
    <d v="2021-08-21T00:00:00"/>
    <x v="3"/>
    <s v="Sud"/>
    <s v="Alabama"/>
    <s v="Birmingham"/>
    <x v="2"/>
    <n v="14"/>
    <n v="119"/>
    <n v="1666"/>
    <n v="982.93999999999994"/>
    <n v="0.59"/>
    <s v="En ligne"/>
  </r>
  <r>
    <s v="Sports Direct"/>
    <n v="1197831"/>
    <d v="2021-08-22T00:00:00"/>
    <x v="4"/>
    <s v="Sud"/>
    <s v="Alabama"/>
    <s v="Birmingham"/>
    <x v="3"/>
    <n v="18"/>
    <n v="113"/>
    <n v="2034"/>
    <n v="1342.44"/>
    <n v="0.66"/>
    <s v="En ligne"/>
  </r>
  <r>
    <s v="Sports Direct"/>
    <n v="1197831"/>
    <d v="2021-08-23T00:00:00"/>
    <x v="5"/>
    <s v="Sud"/>
    <s v="Alabama"/>
    <s v="Birmingham"/>
    <x v="4"/>
    <n v="23"/>
    <n v="74"/>
    <n v="1702"/>
    <n v="902.06000000000006"/>
    <n v="0.53"/>
    <s v="En ligne"/>
  </r>
  <r>
    <s v="Sports Direct"/>
    <n v="1197831"/>
    <d v="2021-08-24T00:00:00"/>
    <x v="6"/>
    <s v="Sud"/>
    <s v="Alabama"/>
    <s v="Birmingham"/>
    <x v="5"/>
    <n v="20"/>
    <n v="149"/>
    <n v="2980"/>
    <n v="2235.0000000000005"/>
    <n v="0.75000000000000011"/>
    <s v="En ligne"/>
  </r>
  <r>
    <s v="Sports Direct"/>
    <n v="1197831"/>
    <d v="2021-08-25T00:00:00"/>
    <x v="0"/>
    <s v="Sud"/>
    <s v="Alabama"/>
    <s v="Birmingham"/>
    <x v="0"/>
    <n v="9"/>
    <n v="203"/>
    <n v="1827"/>
    <n v="1077.9299999999998"/>
    <n v="0.59"/>
    <s v="En ligne"/>
  </r>
  <r>
    <s v="Sports Direct"/>
    <n v="1197831"/>
    <d v="2021-08-26T00:00:00"/>
    <x v="1"/>
    <s v="Sud"/>
    <s v="Alabama"/>
    <s v="Birmingham"/>
    <x v="1"/>
    <n v="19"/>
    <n v="189"/>
    <n v="3591"/>
    <n v="2118.69"/>
    <n v="0.59"/>
    <s v="En ligne"/>
  </r>
  <r>
    <s v="Sports Direct"/>
    <n v="1197831"/>
    <d v="2021-08-27T00:00:00"/>
    <x v="2"/>
    <s v="Sud"/>
    <s v="Alabama"/>
    <s v="Birmingham"/>
    <x v="2"/>
    <n v="15"/>
    <n v="173"/>
    <n v="2595"/>
    <n v="1453.1999999999998"/>
    <n v="0.55999999999999994"/>
    <s v="En ligne"/>
  </r>
  <r>
    <s v="Sports Direct"/>
    <n v="1197831"/>
    <d v="2021-08-28T00:00:00"/>
    <x v="3"/>
    <s v="Sud"/>
    <s v="Alabama"/>
    <s v="Birmingham"/>
    <x v="3"/>
    <n v="34"/>
    <n v="135"/>
    <n v="4590"/>
    <n v="3121.2000000000003"/>
    <n v="0.68"/>
    <s v="En ligne"/>
  </r>
  <r>
    <s v="Sports Direct"/>
    <n v="1197831"/>
    <d v="2021-08-29T00:00:00"/>
    <x v="4"/>
    <s v="Sud"/>
    <s v="Alabama"/>
    <s v="Birmingham"/>
    <x v="4"/>
    <n v="49"/>
    <n v="120"/>
    <n v="5880"/>
    <n v="3175.2000000000003"/>
    <n v="0.54"/>
    <s v="En ligne"/>
  </r>
  <r>
    <s v="Sports Direct"/>
    <n v="1197831"/>
    <d v="2021-08-30T00:00:00"/>
    <x v="5"/>
    <s v="Sud"/>
    <s v="Alabama"/>
    <s v="Birmingham"/>
    <x v="5"/>
    <n v="43"/>
    <n v="203"/>
    <n v="8729"/>
    <n v="6284.880000000001"/>
    <n v="0.72000000000000008"/>
    <s v="En ligne"/>
  </r>
  <r>
    <s v="Sports Direct"/>
    <n v="1197831"/>
    <d v="2021-08-31T00:00:00"/>
    <x v="6"/>
    <s v="Sud"/>
    <s v="Alabama"/>
    <s v="Birmingham"/>
    <x v="0"/>
    <n v="43"/>
    <n v="203"/>
    <n v="8729"/>
    <n v="4800.95"/>
    <n v="0.54999999999999993"/>
    <s v="En ligne"/>
  </r>
  <r>
    <s v="Sports Direct"/>
    <n v="1197831"/>
    <d v="2021-09-01T00:00:00"/>
    <x v="0"/>
    <s v="Sud"/>
    <s v="Alabama"/>
    <s v="Birmingham"/>
    <x v="1"/>
    <n v="49"/>
    <n v="203"/>
    <n v="9947"/>
    <n v="5570.32"/>
    <n v="0.55999999999999994"/>
    <s v="En ligne"/>
  </r>
  <r>
    <s v="Sports Direct"/>
    <n v="1197831"/>
    <d v="2021-09-02T00:00:00"/>
    <x v="1"/>
    <s v="Sud"/>
    <s v="Alabama"/>
    <s v="Birmingham"/>
    <x v="2"/>
    <n v="44"/>
    <n v="189"/>
    <n v="8316"/>
    <n v="4906.4399999999996"/>
    <n v="0.59"/>
    <s v="En ligne"/>
  </r>
  <r>
    <s v="Sports Direct"/>
    <n v="1197831"/>
    <d v="2021-09-03T00:00:00"/>
    <x v="2"/>
    <s v="Sud"/>
    <s v="Alabama"/>
    <s v="Birmingham"/>
    <x v="3"/>
    <n v="41"/>
    <n v="180"/>
    <n v="7380"/>
    <n v="5092.2000000000007"/>
    <n v="0.69000000000000006"/>
    <s v="En ligne"/>
  </r>
  <r>
    <s v="Sports Direct"/>
    <n v="1197831"/>
    <d v="2021-09-04T00:00:00"/>
    <x v="3"/>
    <s v="Sud"/>
    <s v="Alabama"/>
    <s v="Birmingham"/>
    <x v="4"/>
    <n v="49"/>
    <n v="145"/>
    <n v="7105"/>
    <n v="3907.7499999999995"/>
    <n v="0.54999999999999993"/>
    <s v="En ligne"/>
  </r>
  <r>
    <s v="Sports Direct"/>
    <n v="1197831"/>
    <d v="2021-09-05T00:00:00"/>
    <x v="4"/>
    <s v="Sud"/>
    <s v="Alabama"/>
    <s v="Birmingham"/>
    <x v="5"/>
    <n v="50"/>
    <n v="245"/>
    <n v="12250"/>
    <n v="8820.0000000000018"/>
    <n v="0.72000000000000008"/>
    <s v="En ligne"/>
  </r>
  <r>
    <s v="Sports Direct"/>
    <n v="1197831"/>
    <d v="2021-09-06T00:00:00"/>
    <x v="5"/>
    <s v="Sud"/>
    <s v="Alabama"/>
    <s v="Birmingham"/>
    <x v="0"/>
    <n v="44"/>
    <n v="206"/>
    <n v="9064"/>
    <n v="5800.9599999999991"/>
    <n v="0.6399999999999999"/>
    <s v="En ligne"/>
  </r>
  <r>
    <s v="Sports Direct"/>
    <n v="1197831"/>
    <d v="2021-09-07T00:00:00"/>
    <x v="6"/>
    <s v="Sud"/>
    <s v="Alabama"/>
    <s v="Birmingham"/>
    <x v="1"/>
    <n v="49"/>
    <n v="215"/>
    <n v="10535"/>
    <n v="6742.3999999999987"/>
    <n v="0.6399999999999999"/>
    <s v="En ligne"/>
  </r>
  <r>
    <s v="Sports Direct"/>
    <n v="1197831"/>
    <d v="2021-09-08T00:00:00"/>
    <x v="0"/>
    <s v="Sud"/>
    <s v="Alabama"/>
    <s v="Birmingham"/>
    <x v="2"/>
    <n v="41"/>
    <n v="254"/>
    <n v="10414"/>
    <n v="6560.8199999999988"/>
    <n v="0.62999999999999989"/>
    <s v="En ligne"/>
  </r>
  <r>
    <s v="Sports Direct"/>
    <n v="1197831"/>
    <d v="2021-09-09T00:00:00"/>
    <x v="1"/>
    <s v="Sud"/>
    <s v="Alabama"/>
    <s v="Birmingham"/>
    <x v="3"/>
    <n v="44"/>
    <n v="173"/>
    <n v="7612"/>
    <n v="5632.880000000001"/>
    <n v="0.7400000000000001"/>
    <s v="En ligne"/>
  </r>
  <r>
    <s v="Sports Direct"/>
    <n v="1197831"/>
    <d v="2021-09-10T00:00:00"/>
    <x v="2"/>
    <s v="Sud"/>
    <s v="Alabama"/>
    <s v="Birmingham"/>
    <x v="4"/>
    <n v="45"/>
    <n v="131"/>
    <n v="5895"/>
    <n v="3419.1"/>
    <n v="0.57999999999999996"/>
    <s v="En ligne"/>
  </r>
  <r>
    <s v="Sports Direct"/>
    <n v="1197831"/>
    <d v="2021-09-11T00:00:00"/>
    <x v="3"/>
    <s v="Sud"/>
    <s v="Alabama"/>
    <s v="Birmingham"/>
    <x v="5"/>
    <n v="56"/>
    <n v="240"/>
    <n v="13440"/>
    <n v="10752.000000000002"/>
    <n v="0.80000000000000016"/>
    <s v="En ligne"/>
  </r>
  <r>
    <s v="Sports Direct"/>
    <n v="1197831"/>
    <d v="2021-09-12T00:00:00"/>
    <x v="4"/>
    <s v="Sud"/>
    <s v="Alabama"/>
    <s v="Birmingham"/>
    <x v="0"/>
    <n v="38"/>
    <n v="225"/>
    <n v="8550"/>
    <n v="5215.5"/>
    <n v="0.61"/>
    <s v="En ligne"/>
  </r>
  <r>
    <s v="Sports Direct"/>
    <n v="1197831"/>
    <d v="2021-09-13T00:00:00"/>
    <x v="5"/>
    <s v="Sud"/>
    <s v="Alabama"/>
    <s v="Birmingham"/>
    <x v="1"/>
    <n v="52"/>
    <n v="210"/>
    <n v="10920"/>
    <n v="7097.9999999999991"/>
    <n v="0.64999999999999991"/>
    <s v="En ligne"/>
  </r>
  <r>
    <s v="Sports Direct"/>
    <n v="1197831"/>
    <d v="2021-09-14T00:00:00"/>
    <x v="6"/>
    <s v="Sud"/>
    <s v="Alabama"/>
    <s v="Birmingham"/>
    <x v="2"/>
    <n v="51"/>
    <n v="268"/>
    <n v="13668"/>
    <n v="8200.7999999999993"/>
    <n v="0.6"/>
    <s v="En ligne"/>
  </r>
  <r>
    <s v="Sports Direct"/>
    <n v="1197831"/>
    <d v="2021-09-15T00:00:00"/>
    <x v="0"/>
    <s v="Sud"/>
    <s v="Alabama"/>
    <s v="Birmingham"/>
    <x v="3"/>
    <n v="46"/>
    <n v="119"/>
    <n v="5474"/>
    <n v="3886.5400000000004"/>
    <n v="0.71000000000000008"/>
    <s v="En ligne"/>
  </r>
  <r>
    <s v="Sports Direct"/>
    <n v="1197831"/>
    <d v="2021-09-16T00:00:00"/>
    <x v="1"/>
    <s v="Sud"/>
    <s v="Alabama"/>
    <s v="Birmingham"/>
    <x v="4"/>
    <n v="50"/>
    <n v="123"/>
    <n v="6150"/>
    <n v="3628.5"/>
    <n v="0.59"/>
    <s v="En ligne"/>
  </r>
  <r>
    <s v="Sports Direct"/>
    <n v="1197831"/>
    <d v="2021-09-17T00:00:00"/>
    <x v="2"/>
    <s v="Sud"/>
    <s v="Alabama"/>
    <s v="Birmingham"/>
    <x v="5"/>
    <n v="59"/>
    <n v="182"/>
    <n v="10738"/>
    <n v="8268.260000000002"/>
    <n v="0.77000000000000013"/>
    <s v="En ligne"/>
  </r>
  <r>
    <s v="Sports Direct"/>
    <n v="1197831"/>
    <d v="2021-09-18T00:00:00"/>
    <x v="3"/>
    <s v="Sud"/>
    <s v="Alabama"/>
    <s v="Birmingham"/>
    <x v="0"/>
    <n v="51"/>
    <n v="175"/>
    <n v="8925"/>
    <n v="5355"/>
    <n v="0.6"/>
    <s v="En ligne"/>
  </r>
  <r>
    <s v="Sports Direct"/>
    <n v="1197831"/>
    <d v="2021-09-19T00:00:00"/>
    <x v="4"/>
    <s v="Sud"/>
    <s v="Alabama"/>
    <s v="Birmingham"/>
    <x v="1"/>
    <n v="50"/>
    <n v="144"/>
    <n v="7200"/>
    <n v="4535.9999999999991"/>
    <n v="0.62999999999999989"/>
    <s v="En ligne"/>
  </r>
  <r>
    <s v="Sports Direct"/>
    <n v="1197831"/>
    <d v="2021-09-20T00:00:00"/>
    <x v="5"/>
    <s v="Sud"/>
    <s v="Alabama"/>
    <s v="Birmingham"/>
    <x v="2"/>
    <n v="59"/>
    <n v="188"/>
    <n v="11092"/>
    <n v="6987.9599999999991"/>
    <n v="0.62999999999999989"/>
    <s v="En ligne"/>
  </r>
  <r>
    <s v="Sports Direct"/>
    <n v="1197831"/>
    <d v="2021-09-21T00:00:00"/>
    <x v="6"/>
    <s v="Sud"/>
    <s v="Alabama"/>
    <s v="Birmingham"/>
    <x v="3"/>
    <n v="58"/>
    <n v="95"/>
    <n v="5510"/>
    <n v="3912.1000000000004"/>
    <n v="0.71000000000000008"/>
    <s v="En ligne"/>
  </r>
  <r>
    <s v="Sports Direct"/>
    <n v="1197831"/>
    <d v="2021-09-22T00:00:00"/>
    <x v="0"/>
    <s v="Sud"/>
    <s v="Alabama"/>
    <s v="Birmingham"/>
    <x v="4"/>
    <n v="41"/>
    <n v="88"/>
    <n v="3608"/>
    <n v="2056.56"/>
    <n v="0.56999999999999995"/>
    <s v="En ligne"/>
  </r>
  <r>
    <s v="Sports Direct"/>
    <n v="1197831"/>
    <d v="2021-09-23T00:00:00"/>
    <x v="1"/>
    <s v="Sud"/>
    <s v="Alabama"/>
    <s v="Birmingham"/>
    <x v="5"/>
    <n v="37"/>
    <n v="150"/>
    <n v="5550"/>
    <n v="4273.5000000000009"/>
    <n v="0.77000000000000013"/>
    <s v="En ligne"/>
  </r>
  <r>
    <s v="Sports Direct"/>
    <n v="1197831"/>
    <d v="2021-09-24T00:00:00"/>
    <x v="2"/>
    <s v="Sud"/>
    <s v="Alabama"/>
    <s v="Birmingham"/>
    <x v="0"/>
    <n v="29"/>
    <n v="131"/>
    <n v="3799"/>
    <n v="2279.4"/>
    <n v="0.6"/>
    <s v="En ligne"/>
  </r>
  <r>
    <s v="Sports Direct"/>
    <n v="1197831"/>
    <d v="2021-09-25T00:00:00"/>
    <x v="3"/>
    <s v="Sud"/>
    <s v="Alabama"/>
    <s v="Birmingham"/>
    <x v="1"/>
    <n v="29"/>
    <n v="158"/>
    <n v="4582"/>
    <n v="2886.6599999999994"/>
    <n v="0.62999999999999989"/>
    <s v="En ligne"/>
  </r>
  <r>
    <s v="Sports Direct"/>
    <n v="1197831"/>
    <d v="2021-09-26T00:00:00"/>
    <x v="4"/>
    <s v="Sud"/>
    <s v="Alabama"/>
    <s v="Birmingham"/>
    <x v="2"/>
    <n v="32"/>
    <n v="124"/>
    <n v="3968"/>
    <n v="2380.7999999999997"/>
    <n v="0.6"/>
    <s v="En ligne"/>
  </r>
  <r>
    <s v="Sports Direct"/>
    <n v="1197831"/>
    <d v="2021-09-27T00:00:00"/>
    <x v="5"/>
    <s v="Sud"/>
    <s v="Alabama"/>
    <s v="Birmingham"/>
    <x v="3"/>
    <n v="32"/>
    <n v="91"/>
    <n v="2912"/>
    <n v="2125.7600000000002"/>
    <n v="0.73000000000000009"/>
    <s v="En ligne"/>
  </r>
  <r>
    <s v="Sports Direct"/>
    <n v="1197831"/>
    <d v="2021-09-28T00:00:00"/>
    <x v="6"/>
    <s v="Sud"/>
    <s v="Alabama"/>
    <s v="Birmingham"/>
    <x v="4"/>
    <n v="29"/>
    <n v="78"/>
    <n v="2262"/>
    <n v="1357.2"/>
    <n v="0.6"/>
    <s v="En ligne"/>
  </r>
  <r>
    <s v="Sports Direct"/>
    <n v="1197831"/>
    <d v="2021-09-29T00:00:00"/>
    <x v="0"/>
    <s v="Sud"/>
    <s v="Alabama"/>
    <s v="Birmingham"/>
    <x v="5"/>
    <n v="36"/>
    <n v="143"/>
    <n v="5148"/>
    <n v="3861.0000000000005"/>
    <n v="0.75000000000000011"/>
    <s v="En ligne"/>
  </r>
  <r>
    <s v="Sports Direct"/>
    <n v="1197831"/>
    <d v="2021-09-30T00:00:00"/>
    <x v="1"/>
    <s v="Sud"/>
    <s v="Alabama"/>
    <s v="Birmingham"/>
    <x v="0"/>
    <n v="18"/>
    <n v="169"/>
    <n v="3042"/>
    <n v="1946.8799999999997"/>
    <n v="0.6399999999999999"/>
    <s v="En ligne"/>
  </r>
  <r>
    <s v="Sports Direct"/>
    <n v="1197831"/>
    <d v="2021-10-01T00:00:00"/>
    <x v="2"/>
    <s v="Sud"/>
    <s v="Alabama"/>
    <s v="Birmingham"/>
    <x v="1"/>
    <n v="19"/>
    <n v="169"/>
    <n v="3211"/>
    <n v="1958.71"/>
    <n v="0.61"/>
    <s v="En ligne"/>
  </r>
  <r>
    <s v="Sports Direct"/>
    <n v="1197831"/>
    <d v="2021-10-02T00:00:00"/>
    <x v="3"/>
    <s v="Sud"/>
    <s v="Alabama"/>
    <s v="Birmingham"/>
    <x v="2"/>
    <n v="43"/>
    <n v="144"/>
    <n v="6192"/>
    <n v="3962.8799999999992"/>
    <n v="0.6399999999999999"/>
    <s v="En ligne"/>
  </r>
  <r>
    <s v="Sports Direct"/>
    <n v="1197831"/>
    <d v="2021-10-03T00:00:00"/>
    <x v="4"/>
    <s v="Sud"/>
    <s v="Alabama"/>
    <s v="Birmingham"/>
    <x v="3"/>
    <n v="44"/>
    <n v="131"/>
    <n v="5764"/>
    <n v="4207.72"/>
    <n v="0.73000000000000009"/>
    <s v="En ligne"/>
  </r>
  <r>
    <s v="Sports Direct"/>
    <n v="1197831"/>
    <d v="2021-10-04T00:00:00"/>
    <x v="5"/>
    <s v="Sud"/>
    <s v="Alabama"/>
    <s v="Birmingham"/>
    <x v="4"/>
    <n v="48"/>
    <n v="111"/>
    <n v="5328"/>
    <n v="3143.52"/>
    <n v="0.59"/>
    <s v="En ligne"/>
  </r>
  <r>
    <s v="Sports Direct"/>
    <n v="1197831"/>
    <d v="2021-10-05T00:00:00"/>
    <x v="6"/>
    <s v="Sud"/>
    <s v="Alabama"/>
    <s v="Birmingham"/>
    <x v="5"/>
    <n v="56"/>
    <n v="188"/>
    <n v="10528"/>
    <n v="8317.1200000000008"/>
    <n v="0.79000000000000015"/>
    <s v="En ligne"/>
  </r>
  <r>
    <s v="Sports Direct"/>
    <n v="1197831"/>
    <d v="2021-10-06T00:00:00"/>
    <x v="0"/>
    <s v="Sud"/>
    <s v="Alabama"/>
    <s v="Birmingham"/>
    <x v="0"/>
    <n v="56"/>
    <n v="233"/>
    <n v="13048"/>
    <n v="8220.239999999998"/>
    <n v="0.62999999999999989"/>
    <s v="En ligne"/>
  </r>
  <r>
    <s v="Sports Direct"/>
    <n v="1197831"/>
    <d v="2021-10-07T00:00:00"/>
    <x v="1"/>
    <s v="Sud"/>
    <s v="Alabama"/>
    <s v="Birmingham"/>
    <x v="1"/>
    <n v="58"/>
    <n v="225"/>
    <n v="13050"/>
    <n v="8351.9999999999982"/>
    <n v="0.6399999999999999"/>
    <s v="En ligne"/>
  </r>
  <r>
    <s v="Sports Direct"/>
    <n v="1197831"/>
    <d v="2021-10-08T00:00:00"/>
    <x v="2"/>
    <s v="Sud"/>
    <s v="Alabama"/>
    <s v="Birmingham"/>
    <x v="2"/>
    <n v="64"/>
    <n v="175"/>
    <n v="11200"/>
    <n v="6943.9999999999991"/>
    <n v="0.61999999999999988"/>
    <s v="En ligne"/>
  </r>
  <r>
    <s v="Sports Direct"/>
    <n v="1197831"/>
    <d v="2021-10-09T00:00:00"/>
    <x v="3"/>
    <s v="Sud"/>
    <s v="Alabama"/>
    <s v="Birmingham"/>
    <x v="3"/>
    <n v="63"/>
    <n v="143"/>
    <n v="9009"/>
    <n v="6756.7500000000009"/>
    <n v="0.75000000000000011"/>
    <s v="En ligne"/>
  </r>
  <r>
    <s v="Sports Direct"/>
    <n v="1197831"/>
    <d v="2021-10-10T00:00:00"/>
    <x v="4"/>
    <s v="Sud"/>
    <s v="Alabama"/>
    <s v="Birmingham"/>
    <x v="4"/>
    <n v="58"/>
    <n v="145"/>
    <n v="8410"/>
    <n v="4709.5999999999995"/>
    <n v="0.55999999999999994"/>
    <s v="En ligne"/>
  </r>
  <r>
    <s v="Sports Direct"/>
    <n v="1197831"/>
    <d v="2021-10-11T00:00:00"/>
    <x v="5"/>
    <s v="Sud"/>
    <s v="Alabama"/>
    <s v="Birmingham"/>
    <x v="5"/>
    <n v="68"/>
    <n v="203"/>
    <n v="13804"/>
    <n v="11043.200000000003"/>
    <n v="0.80000000000000016"/>
    <s v="En ligne"/>
  </r>
  <r>
    <s v="Amazon"/>
    <n v="1185732"/>
    <d v="2021-10-12T00:00:00"/>
    <x v="6"/>
    <s v="Sud"/>
    <s v="Alabama"/>
    <s v="Birmingham"/>
    <x v="0"/>
    <n v="38"/>
    <n v="117"/>
    <n v="4446"/>
    <n v="2223"/>
    <n v="0.5"/>
    <s v="En ligne"/>
  </r>
  <r>
    <s v="Amazon"/>
    <n v="1185732"/>
    <d v="2021-10-13T00:00:00"/>
    <x v="0"/>
    <s v="Sud"/>
    <s v="Alabama"/>
    <s v="Birmingham"/>
    <x v="1"/>
    <n v="38"/>
    <n v="75"/>
    <n v="2850"/>
    <n v="1311"/>
    <n v="0.45999999999999996"/>
    <s v="En ligne"/>
  </r>
  <r>
    <s v="Amazon"/>
    <n v="1185732"/>
    <d v="2021-10-14T00:00:00"/>
    <x v="1"/>
    <s v="Sud"/>
    <s v="Alabama"/>
    <s v="Birmingham"/>
    <x v="2"/>
    <n v="28"/>
    <n v="63"/>
    <n v="1764"/>
    <n v="917.28000000000009"/>
    <n v="0.52"/>
    <s v="En ligne"/>
  </r>
  <r>
    <s v="Amazon"/>
    <n v="1185732"/>
    <d v="2021-10-15T00:00:00"/>
    <x v="2"/>
    <s v="Sud"/>
    <s v="Alabama"/>
    <s v="Birmingham"/>
    <x v="3"/>
    <n v="34"/>
    <n v="28"/>
    <n v="952"/>
    <n v="390.32"/>
    <n v="0.41"/>
    <s v="En ligne"/>
  </r>
  <r>
    <s v="Amazon"/>
    <n v="1185732"/>
    <d v="2021-10-16T00:00:00"/>
    <x v="3"/>
    <s v="Nord-est"/>
    <s v="Maine"/>
    <s v="Portland"/>
    <x v="4"/>
    <n v="47"/>
    <n v="42"/>
    <n v="1974"/>
    <n v="769.86"/>
    <n v="0.39"/>
    <s v="En ligne"/>
  </r>
  <r>
    <s v="Amazon"/>
    <n v="1185732"/>
    <d v="2021-10-17T00:00:00"/>
    <x v="4"/>
    <s v="Nord-est"/>
    <s v="Maine"/>
    <s v="Portland"/>
    <x v="5"/>
    <n v="38"/>
    <n v="68"/>
    <n v="2584"/>
    <n v="1343.68"/>
    <n v="0.52"/>
    <s v="En ligne"/>
  </r>
  <r>
    <s v="Amazon"/>
    <n v="1185732"/>
    <d v="2021-10-18T00:00:00"/>
    <x v="5"/>
    <s v="Nord-est"/>
    <s v="Maine"/>
    <s v="Portland"/>
    <x v="0"/>
    <n v="38"/>
    <n v="140"/>
    <n v="5320"/>
    <n v="2606.7999999999997"/>
    <n v="0.49"/>
    <s v="En ligne"/>
  </r>
  <r>
    <s v="Amazon"/>
    <n v="1185732"/>
    <d v="2021-10-19T00:00:00"/>
    <x v="6"/>
    <s v="Nord-est"/>
    <s v="Maine"/>
    <s v="Portland"/>
    <x v="1"/>
    <n v="38"/>
    <n v="45"/>
    <n v="1710"/>
    <n v="803.69999999999993"/>
    <n v="0.47"/>
    <s v="En ligne"/>
  </r>
  <r>
    <s v="Amazon"/>
    <n v="1185732"/>
    <d v="2021-10-20T00:00:00"/>
    <x v="0"/>
    <s v="Nord-est"/>
    <s v="Maine"/>
    <s v="Portland"/>
    <x v="2"/>
    <n v="29"/>
    <n v="60"/>
    <n v="1740"/>
    <n v="922.2"/>
    <n v="0.53"/>
    <s v="En ligne"/>
  </r>
  <r>
    <s v="Amazon"/>
    <n v="1185732"/>
    <d v="2021-10-21T00:00:00"/>
    <x v="1"/>
    <s v="Nord-est"/>
    <s v="Maine"/>
    <s v="Portland"/>
    <x v="3"/>
    <n v="34"/>
    <n v="19"/>
    <n v="646"/>
    <n v="271.32"/>
    <n v="0.42"/>
    <s v="En ligne"/>
  </r>
  <r>
    <s v="Amazon"/>
    <n v="1185732"/>
    <d v="2021-10-22T00:00:00"/>
    <x v="2"/>
    <s v="Nord-est"/>
    <s v="Maine"/>
    <s v="Portland"/>
    <x v="4"/>
    <n v="46"/>
    <n v="45"/>
    <n v="2070"/>
    <n v="807.30000000000007"/>
    <n v="0.39"/>
    <s v="En ligne"/>
  </r>
  <r>
    <s v="Amazon"/>
    <n v="1185732"/>
    <d v="2021-10-23T00:00:00"/>
    <x v="3"/>
    <s v="Nord-est"/>
    <s v="Maine"/>
    <s v="Portland"/>
    <x v="5"/>
    <n v="37"/>
    <n v="63"/>
    <n v="2331"/>
    <n v="1188.81"/>
    <n v="0.51"/>
    <s v="En ligne"/>
  </r>
  <r>
    <s v="Amazon"/>
    <n v="1185732"/>
    <d v="2021-10-24T00:00:00"/>
    <x v="4"/>
    <s v="Nord-est"/>
    <s v="Maine"/>
    <s v="Portland"/>
    <x v="0"/>
    <n v="39"/>
    <n v="127"/>
    <n v="4953"/>
    <n v="2426.9699999999998"/>
    <n v="0.49"/>
    <s v="En ligne"/>
  </r>
  <r>
    <s v="Amazon"/>
    <n v="1185732"/>
    <d v="2021-10-25T00:00:00"/>
    <x v="5"/>
    <s v="Nord-est"/>
    <s v="Maine"/>
    <s v="Portland"/>
    <x v="1"/>
    <n v="39"/>
    <n v="46"/>
    <n v="1794"/>
    <n v="879.06"/>
    <n v="0.49"/>
    <s v="En ligne"/>
  </r>
  <r>
    <s v="Amazon"/>
    <n v="1185732"/>
    <d v="2021-10-26T00:00:00"/>
    <x v="6"/>
    <s v="Nord-est"/>
    <s v="Maine"/>
    <s v="Portland"/>
    <x v="2"/>
    <n v="27"/>
    <n v="52"/>
    <n v="1404"/>
    <n v="772.19999999999993"/>
    <n v="0.54999999999999993"/>
    <s v="En ligne"/>
  </r>
  <r>
    <s v="Amazon"/>
    <n v="1185732"/>
    <d v="2021-10-27T00:00:00"/>
    <x v="0"/>
    <s v="Nord-est"/>
    <s v="Maine"/>
    <s v="Portland"/>
    <x v="3"/>
    <n v="32"/>
    <n v="13"/>
    <n v="416"/>
    <n v="166.4"/>
    <n v="0.4"/>
    <s v="En ligne"/>
  </r>
  <r>
    <s v="Amazon"/>
    <n v="1185732"/>
    <d v="2021-10-28T00:00:00"/>
    <x v="1"/>
    <s v="Nord-est"/>
    <s v="Maine"/>
    <s v="Portland"/>
    <x v="4"/>
    <n v="49"/>
    <n v="29"/>
    <n v="1421"/>
    <n v="511.56"/>
    <n v="0.36"/>
    <s v="En ligne"/>
  </r>
  <r>
    <s v="Amazon"/>
    <n v="1185732"/>
    <d v="2021-10-29T00:00:00"/>
    <x v="2"/>
    <s v="Nord-est"/>
    <s v="Maine"/>
    <s v="Portland"/>
    <x v="5"/>
    <n v="36"/>
    <n v="50"/>
    <n v="1800"/>
    <n v="990.00000000000011"/>
    <n v="0.55000000000000004"/>
    <s v="En ligne"/>
  </r>
  <r>
    <s v="Amazon"/>
    <n v="1185732"/>
    <d v="2021-10-30T00:00:00"/>
    <x v="3"/>
    <s v="Nord-est"/>
    <s v="Maine"/>
    <s v="Portland"/>
    <x v="0"/>
    <n v="37"/>
    <n v="122"/>
    <n v="4514"/>
    <n v="2166.7199999999998"/>
    <n v="0.48"/>
    <s v="En ligne"/>
  </r>
  <r>
    <s v="Amazon"/>
    <n v="1185732"/>
    <d v="2021-10-31T00:00:00"/>
    <x v="4"/>
    <s v="Nord-est"/>
    <s v="Maine"/>
    <s v="Portland"/>
    <x v="1"/>
    <n v="37"/>
    <n v="44"/>
    <n v="1628"/>
    <n v="765.16"/>
    <n v="0.47"/>
    <s v="En ligne"/>
  </r>
  <r>
    <s v="Amazon"/>
    <n v="1185732"/>
    <d v="2021-11-01T00:00:00"/>
    <x v="5"/>
    <s v="Nord-est"/>
    <s v="Maine"/>
    <s v="Portland"/>
    <x v="2"/>
    <n v="27"/>
    <n v="44"/>
    <n v="1188"/>
    <n v="641.5200000000001"/>
    <n v="0.54"/>
    <s v="En ligne"/>
  </r>
  <r>
    <s v="Amazon"/>
    <n v="1185732"/>
    <d v="2021-11-02T00:00:00"/>
    <x v="6"/>
    <s v="Nord-est"/>
    <s v="Maine"/>
    <s v="Portland"/>
    <x v="3"/>
    <n v="33"/>
    <n v="21"/>
    <n v="693"/>
    <n v="277.2"/>
    <n v="0.4"/>
    <s v="En ligne"/>
  </r>
  <r>
    <s v="Amazon"/>
    <n v="1185732"/>
    <d v="2021-11-03T00:00:00"/>
    <x v="0"/>
    <s v="Nord-est"/>
    <s v="Maine"/>
    <s v="Portland"/>
    <x v="4"/>
    <n v="47"/>
    <n v="20"/>
    <n v="940"/>
    <n v="357.2"/>
    <n v="0.38"/>
    <s v="En ligne"/>
  </r>
  <r>
    <s v="Amazon"/>
    <n v="1185732"/>
    <d v="2021-11-04T00:00:00"/>
    <x v="1"/>
    <s v="Nord-est"/>
    <s v="Maine"/>
    <s v="Portland"/>
    <x v="5"/>
    <n v="39"/>
    <n v="63"/>
    <n v="2457"/>
    <n v="1253.07"/>
    <n v="0.51"/>
    <s v="En ligne"/>
  </r>
  <r>
    <s v="Amazon"/>
    <n v="1185732"/>
    <d v="2021-11-05T00:00:00"/>
    <x v="2"/>
    <s v="Nord-est"/>
    <s v="Maine"/>
    <s v="Portland"/>
    <x v="0"/>
    <n v="52"/>
    <n v="144"/>
    <n v="7488"/>
    <n v="3369.5999999999995"/>
    <n v="0.44999999999999996"/>
    <s v="En ligne"/>
  </r>
  <r>
    <s v="Amazon"/>
    <n v="1185732"/>
    <d v="2021-11-06T00:00:00"/>
    <x v="3"/>
    <s v="Nord-est"/>
    <s v="Maine"/>
    <s v="Portland"/>
    <x v="1"/>
    <n v="48"/>
    <n v="60"/>
    <n v="2880"/>
    <n v="1440"/>
    <n v="0.5"/>
    <s v="En ligne"/>
  </r>
  <r>
    <s v="Amazon"/>
    <n v="1185732"/>
    <d v="2021-11-07T00:00:00"/>
    <x v="4"/>
    <s v="Nord-est"/>
    <s v="Maine"/>
    <s v="Portland"/>
    <x v="2"/>
    <n v="42"/>
    <n v="47"/>
    <n v="1974"/>
    <n v="1065.96"/>
    <n v="0.54"/>
    <s v="En ligne"/>
  </r>
  <r>
    <s v="Amazon"/>
    <n v="1185732"/>
    <d v="2021-11-08T00:00:00"/>
    <x v="5"/>
    <s v="Nord-est"/>
    <s v="Maine"/>
    <s v="Portland"/>
    <x v="3"/>
    <n v="41"/>
    <n v="34"/>
    <n v="1394"/>
    <n v="557.6"/>
    <n v="0.4"/>
    <s v="En ligne"/>
  </r>
  <r>
    <s v="Amazon"/>
    <n v="1185732"/>
    <d v="2021-11-09T00:00:00"/>
    <x v="6"/>
    <s v="Nord-est"/>
    <s v="Maine"/>
    <s v="Portland"/>
    <x v="4"/>
    <n v="51"/>
    <n v="42"/>
    <n v="2142"/>
    <n v="792.54"/>
    <n v="0.37"/>
    <s v="En ligne"/>
  </r>
  <r>
    <s v="Amazon"/>
    <n v="1185732"/>
    <d v="2021-11-10T00:00:00"/>
    <x v="0"/>
    <s v="Nord-est"/>
    <s v="Maine"/>
    <s v="Portland"/>
    <x v="5"/>
    <n v="56"/>
    <n v="72"/>
    <n v="4032"/>
    <n v="2136.96"/>
    <n v="0.53"/>
    <s v="En ligne"/>
  </r>
  <r>
    <s v="Amazon"/>
    <n v="1185732"/>
    <d v="2021-11-11T00:00:00"/>
    <x v="1"/>
    <s v="Nord-est"/>
    <s v="Maine"/>
    <s v="Portland"/>
    <x v="0"/>
    <n v="54"/>
    <n v="158"/>
    <n v="8532"/>
    <n v="4010.04"/>
    <n v="0.47"/>
    <s v="En ligne"/>
  </r>
  <r>
    <s v="Amazon"/>
    <n v="1185732"/>
    <d v="2021-11-12T00:00:00"/>
    <x v="2"/>
    <s v="Nord-est"/>
    <s v="Maine"/>
    <s v="Portland"/>
    <x v="1"/>
    <n v="48"/>
    <n v="77"/>
    <n v="3696"/>
    <n v="1811.04"/>
    <n v="0.49"/>
    <s v="En ligne"/>
  </r>
  <r>
    <s v="Amazon"/>
    <n v="1185732"/>
    <d v="2021-11-13T00:00:00"/>
    <x v="3"/>
    <s v="Nord-est"/>
    <s v="Maine"/>
    <s v="Portland"/>
    <x v="2"/>
    <n v="42"/>
    <n v="58"/>
    <n v="2436"/>
    <n v="1242.3600000000001"/>
    <n v="0.51"/>
    <s v="En ligne"/>
  </r>
  <r>
    <s v="Amazon"/>
    <n v="1185732"/>
    <d v="2021-11-14T00:00:00"/>
    <x v="4"/>
    <s v="Nord-est"/>
    <s v="Maine"/>
    <s v="Portland"/>
    <x v="3"/>
    <n v="41"/>
    <n v="51"/>
    <n v="2091"/>
    <n v="878.21999999999991"/>
    <n v="0.42"/>
    <s v="En ligne"/>
  </r>
  <r>
    <s v="Amazon"/>
    <n v="1185732"/>
    <d v="2021-11-15T00:00:00"/>
    <x v="5"/>
    <s v="Nord-est"/>
    <s v="Maine"/>
    <s v="Portland"/>
    <x v="4"/>
    <n v="50"/>
    <n v="53"/>
    <n v="2650"/>
    <n v="954"/>
    <n v="0.36"/>
    <s v="En ligne"/>
  </r>
  <r>
    <s v="Amazon"/>
    <n v="1185732"/>
    <d v="2021-11-16T00:00:00"/>
    <x v="6"/>
    <s v="Nord-est"/>
    <s v="Maine"/>
    <s v="Portland"/>
    <x v="5"/>
    <n v="56"/>
    <n v="85"/>
    <n v="4760"/>
    <n v="2427.6"/>
    <n v="0.51"/>
    <s v="En ligne"/>
  </r>
  <r>
    <s v="Amazon"/>
    <n v="1185732"/>
    <d v="2021-11-17T00:00:00"/>
    <x v="0"/>
    <s v="Nord-est"/>
    <s v="Maine"/>
    <s v="Portland"/>
    <x v="0"/>
    <n v="51"/>
    <n v="143"/>
    <n v="7293"/>
    <n v="3573.5699999999997"/>
    <n v="0.49"/>
    <s v="En ligne"/>
  </r>
  <r>
    <s v="Amazon"/>
    <n v="1185732"/>
    <d v="2021-11-18T00:00:00"/>
    <x v="1"/>
    <s v="Nord-est"/>
    <s v="Maine"/>
    <s v="Portland"/>
    <x v="1"/>
    <n v="46"/>
    <n v="84"/>
    <n v="3864"/>
    <n v="1854.72"/>
    <n v="0.48"/>
    <s v="En ligne"/>
  </r>
  <r>
    <s v="Amazon"/>
    <n v="1185732"/>
    <d v="2021-11-19T00:00:00"/>
    <x v="2"/>
    <s v="Nord-est"/>
    <s v="Maine"/>
    <s v="Portland"/>
    <x v="2"/>
    <n v="43"/>
    <n v="63"/>
    <n v="2709"/>
    <n v="1489.9499999999998"/>
    <n v="0.54999999999999993"/>
    <s v="En ligne"/>
  </r>
  <r>
    <s v="Amazon"/>
    <n v="1185732"/>
    <d v="2021-11-20T00:00:00"/>
    <x v="3"/>
    <s v="Nord-est"/>
    <s v="Maine"/>
    <s v="Portland"/>
    <x v="3"/>
    <n v="43"/>
    <n v="44"/>
    <n v="1892"/>
    <n v="775.71999999999991"/>
    <n v="0.41"/>
    <s v="En ligne"/>
  </r>
  <r>
    <s v="Amazon"/>
    <n v="1185732"/>
    <d v="2021-11-21T00:00:00"/>
    <x v="4"/>
    <s v="Nord-est"/>
    <s v="Maine"/>
    <s v="Portland"/>
    <x v="4"/>
    <n v="53"/>
    <n v="60"/>
    <n v="3180"/>
    <n v="1208.4000000000001"/>
    <n v="0.38"/>
    <s v="En ligne"/>
  </r>
  <r>
    <s v="Amazon"/>
    <n v="1185732"/>
    <d v="2021-12-20T00:00:00"/>
    <x v="5"/>
    <s v="Nord-est"/>
    <s v="Maine"/>
    <s v="Portland"/>
    <x v="5"/>
    <n v="58"/>
    <n v="113"/>
    <n v="6554"/>
    <n v="3539.1600000000003"/>
    <n v="0.54"/>
    <s v="En ligne"/>
  </r>
  <r>
    <s v="Amazon"/>
    <n v="1185732"/>
    <d v="2021-12-21T00:00:00"/>
    <x v="6"/>
    <s v="Nord-est"/>
    <s v="Maine"/>
    <s v="Portland"/>
    <x v="0"/>
    <n v="50"/>
    <n v="147"/>
    <n v="7350"/>
    <n v="3380.9999999999995"/>
    <n v="0.45999999999999996"/>
    <s v="En ligne"/>
  </r>
  <r>
    <s v="Amazon"/>
    <n v="1185732"/>
    <d v="2021-12-22T00:00:00"/>
    <x v="0"/>
    <s v="Nord-est"/>
    <s v="Maine"/>
    <s v="Portland"/>
    <x v="1"/>
    <n v="49"/>
    <n v="90"/>
    <n v="4410"/>
    <n v="2072.6999999999998"/>
    <n v="0.47"/>
    <s v="En ligne"/>
  </r>
  <r>
    <s v="Amazon"/>
    <n v="1185732"/>
    <d v="2021-12-23T00:00:00"/>
    <x v="1"/>
    <s v="Nord-est"/>
    <s v="Maine"/>
    <s v="Portland"/>
    <x v="2"/>
    <n v="41"/>
    <n v="68"/>
    <n v="2788"/>
    <n v="1394"/>
    <n v="0.5"/>
    <s v="En ligne"/>
  </r>
  <r>
    <s v="Amazon"/>
    <n v="1185732"/>
    <d v="2021-12-24T00:00:00"/>
    <x v="2"/>
    <s v="Nord-est"/>
    <s v="Maine"/>
    <s v="Portland"/>
    <x v="3"/>
    <n v="41"/>
    <n v="51"/>
    <n v="2091"/>
    <n v="857.31"/>
    <n v="0.41"/>
    <s v="En ligne"/>
  </r>
  <r>
    <s v="Amazon"/>
    <n v="1185732"/>
    <d v="2021-12-25T00:00:00"/>
    <x v="3"/>
    <s v="Nord-est"/>
    <s v="Maine"/>
    <s v="Portland"/>
    <x v="4"/>
    <n v="54"/>
    <n v="41"/>
    <n v="2214"/>
    <n v="819.18"/>
    <n v="0.37"/>
    <s v="En ligne"/>
  </r>
  <r>
    <s v="Amazon"/>
    <n v="1185732"/>
    <d v="2021-12-26T00:00:00"/>
    <x v="4"/>
    <s v="Nord-est"/>
    <s v="Maine"/>
    <s v="Portland"/>
    <x v="5"/>
    <n v="54"/>
    <n v="91"/>
    <n v="4914"/>
    <n v="2653.5600000000004"/>
    <n v="0.54"/>
    <s v="En ligne"/>
  </r>
  <r>
    <s v="Amazon"/>
    <n v="1185732"/>
    <d v="2021-12-27T00:00:00"/>
    <x v="5"/>
    <s v="Nord-est"/>
    <s v="Maine"/>
    <s v="Portland"/>
    <x v="0"/>
    <n v="53"/>
    <n v="122"/>
    <n v="6466"/>
    <n v="3103.68"/>
    <n v="0.48"/>
    <s v="En ligne"/>
  </r>
  <r>
    <s v="Amazon"/>
    <n v="1185732"/>
    <d v="2021-12-28T00:00:00"/>
    <x v="6"/>
    <s v="Nord-est"/>
    <s v="Maine"/>
    <s v="Portland"/>
    <x v="1"/>
    <n v="46"/>
    <n v="70"/>
    <n v="3220"/>
    <n v="1513.3999999999999"/>
    <n v="0.47"/>
    <s v="En ligne"/>
  </r>
  <r>
    <s v="Amazon"/>
    <n v="1185732"/>
    <d v="2021-12-29T00:00:00"/>
    <x v="0"/>
    <s v="Nord-est"/>
    <s v="Maine"/>
    <s v="Portland"/>
    <x v="2"/>
    <n v="41"/>
    <n v="38"/>
    <n v="1558"/>
    <n v="856.89999999999986"/>
    <n v="0.54999999999999993"/>
    <s v="En ligne"/>
  </r>
  <r>
    <s v="Amazon"/>
    <n v="1185732"/>
    <d v="2021-12-30T00:00:00"/>
    <x v="1"/>
    <s v="Nord-est"/>
    <s v="Maine"/>
    <s v="Portland"/>
    <x v="3"/>
    <n v="42"/>
    <n v="36"/>
    <n v="1512"/>
    <n v="680.4"/>
    <n v="0.44999999999999996"/>
    <s v="En ligne"/>
  </r>
  <r>
    <s v="Amazon"/>
    <n v="1185732"/>
    <d v="2021-12-31T00:00:00"/>
    <x v="2"/>
    <s v="Nord-est"/>
    <s v="Maine"/>
    <s v="Portland"/>
    <x v="4"/>
    <n v="52"/>
    <n v="36"/>
    <n v="1872"/>
    <n v="692.64"/>
    <n v="0.37"/>
    <s v="En ligne"/>
  </r>
  <r>
    <s v="Amazon"/>
    <n v="1185732"/>
    <d v="2021-09-17T00:00:00"/>
    <x v="2"/>
    <s v="Nord-est"/>
    <s v="Maine"/>
    <s v="Portland"/>
    <x v="5"/>
    <n v="57"/>
    <n v="59"/>
    <n v="3363"/>
    <n v="1748.76"/>
    <n v="0.52"/>
    <s v="En ligne"/>
  </r>
  <r>
    <s v="Amazon"/>
    <n v="1185732"/>
    <d v="2021-10-19T00:00:00"/>
    <x v="6"/>
    <s v="Nord-est"/>
    <s v="Maine"/>
    <s v="Portland"/>
    <x v="0"/>
    <n v="55"/>
    <n v="120"/>
    <n v="6600"/>
    <n v="3300"/>
    <n v="0.5"/>
    <s v="En ligne"/>
  </r>
  <r>
    <s v="Amazon"/>
    <n v="1185732"/>
    <d v="2021-10-19T00:00:00"/>
    <x v="6"/>
    <s v="Nord-est"/>
    <s v="Maine"/>
    <s v="Portland"/>
    <x v="1"/>
    <n v="54"/>
    <n v="59"/>
    <n v="3186"/>
    <n v="1561.1399999999999"/>
    <n v="0.49"/>
    <s v="En ligne"/>
  </r>
  <r>
    <s v="Amazon"/>
    <n v="1185732"/>
    <d v="2021-10-19T00:00:00"/>
    <x v="6"/>
    <s v="Nord-est"/>
    <s v="Maine"/>
    <s v="Portland"/>
    <x v="2"/>
    <n v="52"/>
    <n v="31"/>
    <n v="1612"/>
    <n v="886.59999999999991"/>
    <n v="0.54999999999999993"/>
    <s v="En ligne"/>
  </r>
  <r>
    <s v="Amazon"/>
    <n v="1185732"/>
    <d v="2021-10-19T00:00:00"/>
    <x v="6"/>
    <s v="Nord-est"/>
    <s v="Maine"/>
    <s v="Portland"/>
    <x v="3"/>
    <n v="50"/>
    <n v="26"/>
    <n v="1300"/>
    <n v="520"/>
    <n v="0.4"/>
    <s v="En ligne"/>
  </r>
  <r>
    <s v="Amazon"/>
    <n v="1185732"/>
    <d v="2021-10-19T00:00:00"/>
    <x v="6"/>
    <s v="Nord-est"/>
    <s v="Maine"/>
    <s v="Portland"/>
    <x v="4"/>
    <n v="61"/>
    <n v="27"/>
    <n v="1647"/>
    <n v="625.86"/>
    <n v="0.38"/>
    <s v="En ligne"/>
  </r>
  <r>
    <s v="Amazon"/>
    <n v="1185732"/>
    <d v="2021-10-19T00:00:00"/>
    <x v="6"/>
    <s v="Nord-est"/>
    <s v="Maine"/>
    <s v="Portland"/>
    <x v="5"/>
    <n v="68"/>
    <n v="56"/>
    <n v="3808"/>
    <n v="2018.24"/>
    <n v="0.53"/>
    <s v="En ligne"/>
  </r>
  <r>
    <s v="Amazon"/>
    <n v="1185732"/>
    <d v="2021-11-18T00:00:00"/>
    <x v="1"/>
    <s v="Nord-est"/>
    <s v="Maine"/>
    <s v="Portland"/>
    <x v="0"/>
    <n v="62"/>
    <n v="98"/>
    <n v="6076"/>
    <n v="2977.24"/>
    <n v="0.49"/>
    <s v="En ligne"/>
  </r>
  <r>
    <s v="Amazon"/>
    <n v="1185732"/>
    <d v="2021-11-18T00:00:00"/>
    <x v="1"/>
    <s v="Nord-est"/>
    <s v="Maine"/>
    <s v="Portland"/>
    <x v="1"/>
    <n v="52"/>
    <n v="52"/>
    <n v="2704"/>
    <n v="1352"/>
    <n v="0.5"/>
    <s v="En ligne"/>
  </r>
  <r>
    <s v="Amazon"/>
    <n v="1185732"/>
    <d v="2021-11-18T00:00:00"/>
    <x v="1"/>
    <s v="Nord-est"/>
    <s v="Maine"/>
    <s v="Portland"/>
    <x v="2"/>
    <n v="52"/>
    <n v="55"/>
    <n v="2860"/>
    <n v="1487.2"/>
    <n v="0.52"/>
    <s v="En ligne"/>
  </r>
  <r>
    <s v="Amazon"/>
    <n v="1185732"/>
    <d v="2021-11-18T00:00:00"/>
    <x v="1"/>
    <s v="Nord-est"/>
    <s v="Maine"/>
    <s v="Portland"/>
    <x v="3"/>
    <n v="54"/>
    <n v="46"/>
    <n v="2484"/>
    <n v="1068.1199999999999"/>
    <n v="0.43"/>
    <s v="En ligne"/>
  </r>
  <r>
    <s v="Amazon"/>
    <n v="1185732"/>
    <d v="2021-11-18T00:00:00"/>
    <x v="1"/>
    <s v="Nord-est"/>
    <s v="Maine"/>
    <s v="Portland"/>
    <x v="4"/>
    <n v="60"/>
    <n v="41"/>
    <n v="2460"/>
    <n v="885.6"/>
    <n v="0.36"/>
    <s v="En ligne"/>
  </r>
  <r>
    <s v="Amazon"/>
    <n v="1185732"/>
    <d v="2021-11-18T00:00:00"/>
    <x v="1"/>
    <s v="Nord-est"/>
    <s v="Maine"/>
    <s v="Portland"/>
    <x v="5"/>
    <n v="67"/>
    <n v="63"/>
    <n v="4221"/>
    <n v="2279.34"/>
    <n v="0.54"/>
    <s v="En ligne"/>
  </r>
  <r>
    <s v="Amazon"/>
    <n v="1185732"/>
    <d v="2021-12-17T00:00:00"/>
    <x v="2"/>
    <s v="Nord-est"/>
    <s v="Maine"/>
    <s v="Portland"/>
    <x v="0"/>
    <n v="62"/>
    <n v="138"/>
    <n v="8556"/>
    <n v="4106.88"/>
    <n v="0.48"/>
    <s v="En ligne"/>
  </r>
  <r>
    <s v="Amazon"/>
    <n v="1185732"/>
    <d v="2021-12-17T00:00:00"/>
    <x v="2"/>
    <s v="Nord-est"/>
    <s v="Maine"/>
    <s v="Portland"/>
    <x v="1"/>
    <n v="53"/>
    <n v="74"/>
    <n v="3922"/>
    <n v="1961"/>
    <n v="0.5"/>
    <s v="En ligne"/>
  </r>
  <r>
    <s v="Amazon"/>
    <n v="1185732"/>
    <d v="2021-12-17T00:00:00"/>
    <x v="2"/>
    <s v="Nord-est"/>
    <s v="Maine"/>
    <s v="Portland"/>
    <x v="2"/>
    <n v="52"/>
    <n v="68"/>
    <n v="3536"/>
    <n v="1768"/>
    <n v="0.5"/>
    <s v="En ligne"/>
  </r>
  <r>
    <s v="Amazon"/>
    <n v="1185732"/>
    <d v="2021-12-17T00:00:00"/>
    <x v="2"/>
    <s v="Nord-est"/>
    <s v="Maine"/>
    <s v="Portland"/>
    <x v="3"/>
    <n v="52"/>
    <n v="50"/>
    <n v="2600"/>
    <n v="1118"/>
    <n v="0.43"/>
    <s v="En ligne"/>
  </r>
  <r>
    <s v="Amazon"/>
    <n v="1185732"/>
    <d v="2021-12-17T00:00:00"/>
    <x v="2"/>
    <s v="Nord-est"/>
    <s v="Maine"/>
    <s v="Portland"/>
    <x v="4"/>
    <n v="60"/>
    <n v="54"/>
    <n v="3240"/>
    <n v="1166.3999999999999"/>
    <n v="0.36"/>
    <s v="En ligne"/>
  </r>
  <r>
    <s v="Amazon"/>
    <n v="1185732"/>
    <d v="2021-12-17T00:00:00"/>
    <x v="2"/>
    <s v="Nord-est"/>
    <s v="Maine"/>
    <s v="Portland"/>
    <x v="5"/>
    <n v="69"/>
    <n v="75"/>
    <n v="5175"/>
    <n v="2742.75"/>
    <n v="0.53"/>
    <s v="En ligne"/>
  </r>
  <r>
    <s v="Ouest Gear"/>
    <n v="1128299"/>
    <d v="2021-01-10T00:00:00"/>
    <x v="4"/>
    <s v="Nord-est"/>
    <s v="Maine"/>
    <s v="Portland"/>
    <x v="0"/>
    <n v="33"/>
    <n v="98"/>
    <n v="3234"/>
    <n v="1131.8999999999999"/>
    <n v="0.35"/>
    <s v="En ligne"/>
  </r>
  <r>
    <s v="Ouest Gear"/>
    <n v="1128299"/>
    <d v="2021-01-10T00:00:00"/>
    <x v="4"/>
    <s v="Nord-est"/>
    <s v="Maine"/>
    <s v="Portland"/>
    <x v="1"/>
    <n v="41"/>
    <n v="109"/>
    <n v="4469"/>
    <n v="1474.77"/>
    <n v="0.33"/>
    <s v="En ligne"/>
  </r>
  <r>
    <s v="Ouest Gear"/>
    <n v="1128299"/>
    <d v="2021-01-10T00:00:00"/>
    <x v="4"/>
    <s v="Nord-est"/>
    <s v="Maine"/>
    <s v="Portland"/>
    <x v="2"/>
    <n v="43"/>
    <n v="101"/>
    <n v="4343"/>
    <n v="1737.2"/>
    <n v="0.4"/>
    <s v="En ligne"/>
  </r>
  <r>
    <s v="Ouest Gear"/>
    <n v="1128299"/>
    <d v="2021-01-10T00:00:00"/>
    <x v="4"/>
    <s v="Nord-est"/>
    <s v="Maine"/>
    <s v="Portland"/>
    <x v="3"/>
    <n v="43"/>
    <n v="59"/>
    <n v="2537"/>
    <n v="989.43000000000006"/>
    <n v="0.39"/>
    <s v="En ligne"/>
  </r>
  <r>
    <s v="Amazon"/>
    <n v="1185732"/>
    <d v="2021-01-24T00:00:00"/>
    <x v="4"/>
    <s v="Ouest"/>
    <s v="Alaska"/>
    <s v="Anchorage"/>
    <x v="5"/>
    <n v="52"/>
    <n v="84"/>
    <n v="4368"/>
    <n v="1790.8799999999999"/>
    <n v="0.41"/>
    <s v="En ligne"/>
  </r>
  <r>
    <s v="Amazon"/>
    <n v="1185732"/>
    <d v="2021-02-22T00:00:00"/>
    <x v="5"/>
    <s v="Ouest"/>
    <s v="Alaska"/>
    <s v="Anchorage"/>
    <x v="0"/>
    <n v="51"/>
    <n v="173"/>
    <n v="8823"/>
    <n v="4146.8100000000004"/>
    <n v="0.47000000000000003"/>
    <s v="En ligne"/>
  </r>
  <r>
    <s v="Amazon"/>
    <n v="1185732"/>
    <d v="2021-02-22T00:00:00"/>
    <x v="5"/>
    <s v="Ouest"/>
    <s v="Alaska"/>
    <s v="Anchorage"/>
    <x v="1"/>
    <n v="53"/>
    <n v="65"/>
    <n v="3445"/>
    <n v="1653.6000000000001"/>
    <n v="0.48000000000000004"/>
    <s v="En ligne"/>
  </r>
  <r>
    <s v="Amazon"/>
    <n v="1185732"/>
    <d v="2021-02-22T00:00:00"/>
    <x v="5"/>
    <s v="Ouest"/>
    <s v="Alaska"/>
    <s v="Anchorage"/>
    <x v="2"/>
    <n v="43"/>
    <n v="77"/>
    <n v="3311"/>
    <n v="1225.07"/>
    <n v="0.37"/>
    <s v="En ligne"/>
  </r>
  <r>
    <s v="Amazon"/>
    <n v="1185732"/>
    <d v="2021-02-22T00:00:00"/>
    <x v="5"/>
    <s v="Ouest"/>
    <s v="Alaska"/>
    <s v="Anchorage"/>
    <x v="3"/>
    <n v="49"/>
    <n v="46"/>
    <n v="2254"/>
    <n v="879.06000000000006"/>
    <n v="0.39"/>
    <s v="En ligne"/>
  </r>
  <r>
    <s v="Amazon"/>
    <n v="1185732"/>
    <d v="2021-02-22T00:00:00"/>
    <x v="5"/>
    <s v="Ouest"/>
    <s v="Alaska"/>
    <s v="Anchorage"/>
    <x v="4"/>
    <n v="60"/>
    <n v="75"/>
    <n v="4500"/>
    <n v="1710"/>
    <n v="0.38"/>
    <s v="En ligne"/>
  </r>
  <r>
    <s v="Amazon"/>
    <n v="1185732"/>
    <d v="2021-02-22T00:00:00"/>
    <x v="5"/>
    <s v="Ouest"/>
    <s v="Alaska"/>
    <s v="Anchorage"/>
    <x v="5"/>
    <n v="52"/>
    <n v="102"/>
    <n v="5304"/>
    <n v="2333.7600000000002"/>
    <n v="0.44"/>
    <s v="En ligne"/>
  </r>
  <r>
    <s v="Amazon"/>
    <n v="1185732"/>
    <d v="2021-03-20T00:00:00"/>
    <x v="3"/>
    <s v="Ouest"/>
    <s v="Alaska"/>
    <s v="Anchorage"/>
    <x v="0"/>
    <n v="53"/>
    <n v="153"/>
    <n v="8109"/>
    <n v="3973.4100000000003"/>
    <n v="0.49000000000000005"/>
    <s v="En ligne"/>
  </r>
  <r>
    <s v="Amazon"/>
    <n v="1185732"/>
    <d v="2021-03-20T00:00:00"/>
    <x v="3"/>
    <s v="Ouest"/>
    <s v="Alaska"/>
    <s v="Anchorage"/>
    <x v="1"/>
    <n v="52"/>
    <n v="65"/>
    <n v="3380"/>
    <n v="1690"/>
    <n v="0.5"/>
    <s v="En ligne"/>
  </r>
  <r>
    <s v="Amazon"/>
    <n v="1185732"/>
    <d v="2021-03-20T00:00:00"/>
    <x v="3"/>
    <s v="Ouest"/>
    <s v="Alaska"/>
    <s v="Anchorage"/>
    <x v="2"/>
    <n v="41"/>
    <n v="69"/>
    <n v="2829"/>
    <n v="1046.73"/>
    <n v="0.37"/>
    <s v="En ligne"/>
  </r>
  <r>
    <s v="Amazon"/>
    <n v="1185732"/>
    <d v="2021-03-20T00:00:00"/>
    <x v="3"/>
    <s v="Ouest"/>
    <s v="Alaska"/>
    <s v="Anchorage"/>
    <x v="3"/>
    <n v="49"/>
    <n v="36"/>
    <n v="1764"/>
    <n v="670.32"/>
    <n v="0.38"/>
    <s v="En ligne"/>
  </r>
  <r>
    <s v="Amazon"/>
    <n v="1185732"/>
    <d v="2021-03-20T00:00:00"/>
    <x v="3"/>
    <s v="Ouest"/>
    <s v="Alaska"/>
    <s v="Anchorage"/>
    <x v="4"/>
    <n v="64"/>
    <n v="53"/>
    <n v="3392"/>
    <n v="1322.88"/>
    <n v="0.39"/>
    <s v="En ligne"/>
  </r>
  <r>
    <s v="Amazon"/>
    <n v="1185732"/>
    <d v="2021-03-20T00:00:00"/>
    <x v="3"/>
    <s v="Ouest"/>
    <s v="Alaska"/>
    <s v="Anchorage"/>
    <x v="5"/>
    <n v="53"/>
    <n v="72"/>
    <n v="3816"/>
    <n v="1526.4"/>
    <n v="0.4"/>
    <s v="En ligne"/>
  </r>
  <r>
    <s v="Amazon"/>
    <n v="1185732"/>
    <d v="2021-04-21T00:00:00"/>
    <x v="0"/>
    <s v="Ouest"/>
    <s v="Alaska"/>
    <s v="Anchorage"/>
    <x v="0"/>
    <n v="54"/>
    <n v="131"/>
    <n v="7074"/>
    <n v="3254.04"/>
    <n v="0.46"/>
    <s v="En ligne"/>
  </r>
  <r>
    <s v="Amazon"/>
    <n v="1185732"/>
    <d v="2021-04-21T00:00:00"/>
    <x v="0"/>
    <s v="Ouest"/>
    <s v="Alaska"/>
    <s v="Anchorage"/>
    <x v="1"/>
    <n v="50"/>
    <n v="61"/>
    <n v="3050"/>
    <n v="1525"/>
    <n v="0.5"/>
    <s v="En ligne"/>
  </r>
  <r>
    <s v="Amazon"/>
    <n v="1185732"/>
    <d v="2021-04-21T00:00:00"/>
    <x v="0"/>
    <s v="Ouest"/>
    <s v="Alaska"/>
    <s v="Anchorage"/>
    <x v="2"/>
    <n v="44"/>
    <n v="61"/>
    <n v="2684"/>
    <n v="1073.6000000000001"/>
    <n v="0.4"/>
    <s v="En ligne"/>
  </r>
  <r>
    <s v="Amazon"/>
    <n v="1185732"/>
    <d v="2021-04-21T00:00:00"/>
    <x v="0"/>
    <s v="Ouest"/>
    <s v="Alaska"/>
    <s v="Anchorage"/>
    <x v="3"/>
    <n v="47"/>
    <n v="44"/>
    <n v="2068"/>
    <n v="765.16"/>
    <n v="0.37"/>
    <s v="En ligne"/>
  </r>
  <r>
    <s v="Amazon"/>
    <n v="1185732"/>
    <d v="2021-04-21T00:00:00"/>
    <x v="0"/>
    <s v="Ouest"/>
    <s v="Alaska"/>
    <s v="Anchorage"/>
    <x v="4"/>
    <n v="56"/>
    <n v="41"/>
    <n v="2296"/>
    <n v="849.52"/>
    <n v="0.37"/>
    <s v="En ligne"/>
  </r>
  <r>
    <s v="Amazon"/>
    <n v="1185732"/>
    <d v="2021-04-21T00:00:00"/>
    <x v="0"/>
    <s v="Ouest"/>
    <s v="Alaska"/>
    <s v="Anchorage"/>
    <x v="5"/>
    <n v="49"/>
    <n v="84"/>
    <n v="4116"/>
    <n v="1811.04"/>
    <n v="0.44"/>
    <s v="En ligne"/>
  </r>
  <r>
    <s v="Amazon"/>
    <n v="1185732"/>
    <d v="2021-05-20T00:00:00"/>
    <x v="1"/>
    <s v="Ouest"/>
    <s v="Alaska"/>
    <s v="Anchorage"/>
    <x v="0"/>
    <n v="59"/>
    <n v="160"/>
    <n v="9440"/>
    <n v="4720"/>
    <n v="0.5"/>
    <s v="En ligne"/>
  </r>
  <r>
    <s v="Amazon"/>
    <n v="1185732"/>
    <d v="2021-05-20T00:00:00"/>
    <x v="1"/>
    <s v="Ouest"/>
    <s v="Alaska"/>
    <s v="Anchorage"/>
    <x v="1"/>
    <n v="56"/>
    <n v="72"/>
    <n v="4032"/>
    <n v="1814.4000000000003"/>
    <n v="0.45000000000000007"/>
    <s v="En ligne"/>
  </r>
  <r>
    <s v="Amazon"/>
    <n v="1185732"/>
    <d v="2021-05-20T00:00:00"/>
    <x v="1"/>
    <s v="Ouest"/>
    <s v="Alaska"/>
    <s v="Anchorage"/>
    <x v="2"/>
    <n v="53"/>
    <n v="84"/>
    <n v="4452"/>
    <n v="1780.8000000000002"/>
    <n v="0.4"/>
    <s v="En ligne"/>
  </r>
  <r>
    <s v="Amazon"/>
    <n v="1185732"/>
    <d v="2021-05-20T00:00:00"/>
    <x v="1"/>
    <s v="Ouest"/>
    <s v="Alaska"/>
    <s v="Anchorage"/>
    <x v="3"/>
    <n v="51"/>
    <n v="63"/>
    <n v="3213"/>
    <n v="1220.94"/>
    <n v="0.38"/>
    <s v="En ligne"/>
  </r>
  <r>
    <s v="Amazon"/>
    <n v="1185732"/>
    <d v="2021-05-20T00:00:00"/>
    <x v="1"/>
    <s v="Ouest"/>
    <s v="Alaska"/>
    <s v="Anchorage"/>
    <x v="4"/>
    <n v="62"/>
    <n v="69"/>
    <n v="4278"/>
    <n v="1625.64"/>
    <n v="0.38"/>
    <s v="En ligne"/>
  </r>
  <r>
    <s v="Amazon"/>
    <n v="1185732"/>
    <d v="2021-05-20T00:00:00"/>
    <x v="1"/>
    <s v="Ouest"/>
    <s v="Alaska"/>
    <s v="Anchorage"/>
    <x v="5"/>
    <n v="67"/>
    <n v="100"/>
    <n v="6700"/>
    <n v="2747"/>
    <n v="0.41"/>
    <s v="En ligne"/>
  </r>
  <r>
    <s v="Amazon"/>
    <n v="1185732"/>
    <d v="2021-06-22T00:00:00"/>
    <x v="6"/>
    <s v="Ouest"/>
    <s v="Alaska"/>
    <s v="Anchorage"/>
    <x v="0"/>
    <n v="59"/>
    <n v="189"/>
    <n v="11151"/>
    <n v="5129.46"/>
    <n v="0.46"/>
    <s v="En ligne"/>
  </r>
  <r>
    <s v="Amazon"/>
    <n v="1185732"/>
    <d v="2021-06-22T00:00:00"/>
    <x v="6"/>
    <s v="Ouest"/>
    <s v="Alaska"/>
    <s v="Anchorage"/>
    <x v="1"/>
    <n v="55"/>
    <n v="112"/>
    <n v="6160"/>
    <n v="3080"/>
    <n v="0.5"/>
    <s v="En ligne"/>
  </r>
  <r>
    <s v="Amazon"/>
    <n v="1185732"/>
    <d v="2021-06-22T00:00:00"/>
    <x v="6"/>
    <s v="Ouest"/>
    <s v="Alaska"/>
    <s v="Anchorage"/>
    <x v="2"/>
    <n v="53"/>
    <n v="81"/>
    <n v="4293"/>
    <n v="1545.48"/>
    <n v="0.36"/>
    <s v="En ligne"/>
  </r>
  <r>
    <s v="Amazon"/>
    <n v="1185732"/>
    <d v="2021-06-22T00:00:00"/>
    <x v="6"/>
    <s v="Ouest"/>
    <s v="Alaska"/>
    <s v="Anchorage"/>
    <x v="3"/>
    <n v="53"/>
    <n v="90"/>
    <n v="4770"/>
    <n v="1717.2"/>
    <n v="0.36"/>
    <s v="En ligne"/>
  </r>
  <r>
    <s v="Amazon"/>
    <n v="1185732"/>
    <d v="2021-06-22T00:00:00"/>
    <x v="6"/>
    <s v="Ouest"/>
    <s v="Alaska"/>
    <s v="Anchorage"/>
    <x v="4"/>
    <n v="60"/>
    <n v="84"/>
    <n v="5040"/>
    <n v="1814.3999999999999"/>
    <n v="0.36"/>
    <s v="En ligne"/>
  </r>
  <r>
    <s v="Amazon"/>
    <n v="1185732"/>
    <d v="2021-06-22T00:00:00"/>
    <x v="6"/>
    <s v="Ouest"/>
    <s v="Alaska"/>
    <s v="Anchorage"/>
    <x v="5"/>
    <n v="67"/>
    <n v="126"/>
    <n v="8442"/>
    <n v="3545.64"/>
    <n v="0.42"/>
    <s v="En ligne"/>
  </r>
  <r>
    <s v="Amazon"/>
    <n v="1185732"/>
    <d v="2021-07-20T00:00:00"/>
    <x v="6"/>
    <s v="Ouest"/>
    <s v="Alaska"/>
    <s v="Anchorage"/>
    <x v="0"/>
    <n v="63"/>
    <n v="182"/>
    <n v="11466"/>
    <n v="5274.3600000000006"/>
    <n v="0.46"/>
    <s v="En ligne"/>
  </r>
  <r>
    <s v="Amazon"/>
    <n v="1185732"/>
    <d v="2021-07-20T00:00:00"/>
    <x v="6"/>
    <s v="Ouest"/>
    <s v="Alaska"/>
    <s v="Anchorage"/>
    <x v="1"/>
    <n v="59"/>
    <n v="111"/>
    <n v="6549"/>
    <n v="3078.03"/>
    <n v="0.47000000000000003"/>
    <s v="En ligne"/>
  </r>
  <r>
    <s v="Amazon"/>
    <n v="1185732"/>
    <d v="2021-07-20T00:00:00"/>
    <x v="6"/>
    <s v="Ouest"/>
    <s v="Alaska"/>
    <s v="Anchorage"/>
    <x v="2"/>
    <n v="53"/>
    <n v="102"/>
    <n v="5406"/>
    <n v="1946.1599999999999"/>
    <n v="0.36"/>
    <s v="En ligne"/>
  </r>
  <r>
    <s v="Amazon"/>
    <n v="1185732"/>
    <d v="2021-07-20T00:00:00"/>
    <x v="6"/>
    <s v="Ouest"/>
    <s v="Alaska"/>
    <s v="Anchorage"/>
    <x v="3"/>
    <n v="51"/>
    <n v="75"/>
    <n v="3825"/>
    <n v="1453.5"/>
    <n v="0.38"/>
    <s v="En ligne"/>
  </r>
  <r>
    <s v="Amazon"/>
    <n v="1185732"/>
    <d v="2021-07-20T00:00:00"/>
    <x v="6"/>
    <s v="Ouest"/>
    <s v="Alaska"/>
    <s v="Anchorage"/>
    <x v="4"/>
    <n v="61"/>
    <n v="91"/>
    <n v="5551"/>
    <n v="2164.89"/>
    <n v="0.39"/>
    <s v="En ligne"/>
  </r>
  <r>
    <s v="Amazon"/>
    <n v="1185732"/>
    <d v="2021-07-20T00:00:00"/>
    <x v="6"/>
    <s v="Ouest"/>
    <s v="Alaska"/>
    <s v="Anchorage"/>
    <x v="5"/>
    <n v="67"/>
    <n v="130"/>
    <n v="8710"/>
    <n v="3919.4999999999995"/>
    <n v="0.44999999999999996"/>
    <s v="En ligne"/>
  </r>
  <r>
    <s v="Amazon"/>
    <n v="1185732"/>
    <d v="2021-08-21T00:00:00"/>
    <x v="3"/>
    <s v="Ouest"/>
    <s v="Alaska"/>
    <s v="Anchorage"/>
    <x v="0"/>
    <n v="59"/>
    <n v="163"/>
    <n v="9617"/>
    <n v="4327.6500000000005"/>
    <n v="0.45000000000000007"/>
    <s v="En ligne"/>
  </r>
  <r>
    <s v="Amazon"/>
    <n v="1185732"/>
    <d v="2021-08-21T00:00:00"/>
    <x v="3"/>
    <s v="Ouest"/>
    <s v="Alaska"/>
    <s v="Anchorage"/>
    <x v="1"/>
    <n v="56"/>
    <n v="106"/>
    <n v="5936"/>
    <n v="2671.2000000000003"/>
    <n v="0.45000000000000007"/>
    <s v="En ligne"/>
  </r>
  <r>
    <s v="Amazon"/>
    <n v="1185732"/>
    <d v="2021-08-21T00:00:00"/>
    <x v="3"/>
    <s v="Ouest"/>
    <s v="Alaska"/>
    <s v="Anchorage"/>
    <x v="2"/>
    <n v="54"/>
    <n v="102"/>
    <n v="5508"/>
    <n v="1982.8799999999999"/>
    <n v="0.36"/>
    <s v="En ligne"/>
  </r>
  <r>
    <s v="Amazon"/>
    <n v="1185732"/>
    <d v="2021-08-21T00:00:00"/>
    <x v="3"/>
    <s v="Ouest"/>
    <s v="Alaska"/>
    <s v="Anchorage"/>
    <x v="3"/>
    <n v="53"/>
    <n v="68"/>
    <n v="3604"/>
    <n v="1441.6000000000001"/>
    <n v="0.4"/>
    <s v="En ligne"/>
  </r>
  <r>
    <s v="Amazon"/>
    <n v="1185732"/>
    <d v="2021-08-21T00:00:00"/>
    <x v="3"/>
    <s v="Ouest"/>
    <s v="Alaska"/>
    <s v="Anchorage"/>
    <x v="4"/>
    <n v="62"/>
    <n v="65"/>
    <n v="4030"/>
    <n v="1531.4"/>
    <n v="0.38"/>
    <s v="En ligne"/>
  </r>
  <r>
    <s v="Amazon"/>
    <n v="1185732"/>
    <d v="2021-08-21T00:00:00"/>
    <x v="3"/>
    <s v="Ouest"/>
    <s v="Alaska"/>
    <s v="Anchorage"/>
    <x v="5"/>
    <n v="67"/>
    <n v="104"/>
    <n v="6968"/>
    <n v="2926.56"/>
    <n v="0.42"/>
    <s v="En ligne"/>
  </r>
  <r>
    <s v="Amazon"/>
    <n v="1185732"/>
    <d v="2021-09-20T00:00:00"/>
    <x v="5"/>
    <s v="Ouest"/>
    <s v="Alaska"/>
    <s v="Anchorage"/>
    <x v="0"/>
    <n v="64"/>
    <n v="131"/>
    <n v="8384"/>
    <n v="4024.32"/>
    <n v="0.48000000000000004"/>
    <s v="En ligne"/>
  </r>
  <r>
    <s v="Amazon"/>
    <n v="1185732"/>
    <d v="2021-09-20T00:00:00"/>
    <x v="5"/>
    <s v="Ouest"/>
    <s v="Alaska"/>
    <s v="Anchorage"/>
    <x v="1"/>
    <n v="55"/>
    <n v="91"/>
    <n v="5005"/>
    <n v="2402.4"/>
    <n v="0.48000000000000004"/>
    <s v="En ligne"/>
  </r>
  <r>
    <s v="Amazon"/>
    <n v="1185732"/>
    <d v="2021-09-20T00:00:00"/>
    <x v="5"/>
    <s v="Ouest"/>
    <s v="Alaska"/>
    <s v="Anchorage"/>
    <x v="2"/>
    <n v="50"/>
    <n v="59"/>
    <n v="2950"/>
    <n v="1121"/>
    <n v="0.38"/>
    <s v="En ligne"/>
  </r>
  <r>
    <s v="Amazon"/>
    <n v="1185732"/>
    <d v="2021-09-20T00:00:00"/>
    <x v="5"/>
    <s v="Ouest"/>
    <s v="Alaska"/>
    <s v="Anchorage"/>
    <x v="3"/>
    <n v="50"/>
    <n v="56"/>
    <n v="2800"/>
    <n v="1092"/>
    <n v="0.39"/>
    <s v="En ligne"/>
  </r>
  <r>
    <s v="Amazon"/>
    <n v="1185732"/>
    <d v="2021-09-20T00:00:00"/>
    <x v="5"/>
    <s v="Ouest"/>
    <s v="Alaska"/>
    <s v="Anchorage"/>
    <x v="4"/>
    <n v="62"/>
    <n v="60"/>
    <n v="3720"/>
    <n v="1488"/>
    <n v="0.4"/>
    <s v="En ligne"/>
  </r>
  <r>
    <s v="Amazon"/>
    <n v="1185732"/>
    <d v="2021-09-20T00:00:00"/>
    <x v="5"/>
    <s v="Ouest"/>
    <s v="Alaska"/>
    <s v="Anchorage"/>
    <x v="5"/>
    <n v="64"/>
    <n v="84"/>
    <n v="5376"/>
    <n v="2204.16"/>
    <n v="0.41"/>
    <s v="En ligne"/>
  </r>
  <r>
    <s v="Amazon"/>
    <n v="1185732"/>
    <d v="2021-10-22T00:00:00"/>
    <x v="2"/>
    <s v="Ouest"/>
    <s v="Alaska"/>
    <s v="Anchorage"/>
    <x v="0"/>
    <n v="68"/>
    <n v="113"/>
    <n v="7684"/>
    <n v="3611.48"/>
    <n v="0.47000000000000003"/>
    <s v="En ligne"/>
  </r>
  <r>
    <s v="Amazon"/>
    <n v="1185732"/>
    <d v="2021-10-22T00:00:00"/>
    <x v="2"/>
    <s v="Ouest"/>
    <s v="Alaska"/>
    <s v="Anchorage"/>
    <x v="1"/>
    <n v="60"/>
    <n v="77"/>
    <n v="4620"/>
    <n v="2217.6000000000004"/>
    <n v="0.48000000000000004"/>
    <s v="En ligne"/>
  </r>
  <r>
    <s v="Amazon"/>
    <n v="1185732"/>
    <d v="2021-10-22T00:00:00"/>
    <x v="2"/>
    <s v="Ouest"/>
    <s v="Alaska"/>
    <s v="Anchorage"/>
    <x v="2"/>
    <n v="59"/>
    <n v="46"/>
    <n v="2714"/>
    <n v="1085.6000000000001"/>
    <n v="0.4"/>
    <s v="En ligne"/>
  </r>
  <r>
    <s v="Amazon"/>
    <n v="1185732"/>
    <d v="2021-10-22T00:00:00"/>
    <x v="2"/>
    <s v="Ouest"/>
    <s v="Alaska"/>
    <s v="Anchorage"/>
    <x v="3"/>
    <n v="59"/>
    <n v="42"/>
    <n v="2478"/>
    <n v="892.07999999999993"/>
    <n v="0.36"/>
    <s v="En ligne"/>
  </r>
  <r>
    <s v="Amazon"/>
    <n v="1185732"/>
    <d v="2021-10-22T00:00:00"/>
    <x v="2"/>
    <s v="Ouest"/>
    <s v="Alaska"/>
    <s v="Anchorage"/>
    <x v="4"/>
    <n v="71"/>
    <n v="44"/>
    <n v="3124"/>
    <n v="1093.3999999999999"/>
    <n v="0.35"/>
    <s v="En ligne"/>
  </r>
  <r>
    <s v="Amazon"/>
    <n v="1185732"/>
    <d v="2021-10-22T00:00:00"/>
    <x v="2"/>
    <s v="Ouest"/>
    <s v="Alaska"/>
    <s v="Anchorage"/>
    <x v="5"/>
    <n v="73"/>
    <n v="83"/>
    <n v="6059"/>
    <n v="2423.6"/>
    <n v="0.4"/>
    <s v="En ligne"/>
  </r>
  <r>
    <s v="Amazon"/>
    <n v="1185732"/>
    <d v="2021-11-21T00:00:00"/>
    <x v="4"/>
    <s v="Ouest"/>
    <s v="Alaska"/>
    <s v="Anchorage"/>
    <x v="0"/>
    <n v="68"/>
    <n v="123"/>
    <n v="8364"/>
    <n v="4014.7200000000003"/>
    <n v="0.48000000000000004"/>
    <s v="En ligne"/>
  </r>
  <r>
    <s v="Amazon"/>
    <n v="1185732"/>
    <d v="2021-11-21T00:00:00"/>
    <x v="4"/>
    <s v="Ouest"/>
    <s v="Alaska"/>
    <s v="Anchorage"/>
    <x v="1"/>
    <n v="59"/>
    <n v="81"/>
    <n v="4779"/>
    <n v="2198.34"/>
    <n v="0.46"/>
    <s v="En ligne"/>
  </r>
  <r>
    <s v="Amazon"/>
    <n v="1185732"/>
    <d v="2021-11-21T00:00:00"/>
    <x v="4"/>
    <s v="Ouest"/>
    <s v="Alaska"/>
    <s v="Anchorage"/>
    <x v="2"/>
    <n v="59"/>
    <n v="93"/>
    <n v="5487"/>
    <n v="2139.9300000000003"/>
    <n v="0.39"/>
    <s v="En ligne"/>
  </r>
  <r>
    <s v="Amazon"/>
    <n v="1185732"/>
    <d v="2021-11-21T00:00:00"/>
    <x v="4"/>
    <s v="Ouest"/>
    <s v="Alaska"/>
    <s v="Anchorage"/>
    <x v="3"/>
    <n v="62"/>
    <n v="90"/>
    <n v="5580"/>
    <n v="2120.4"/>
    <n v="0.38"/>
    <s v="En ligne"/>
  </r>
  <r>
    <s v="Amazon"/>
    <n v="1185732"/>
    <d v="2021-11-21T00:00:00"/>
    <x v="4"/>
    <s v="Ouest"/>
    <s v="Alaska"/>
    <s v="Anchorage"/>
    <x v="4"/>
    <n v="69"/>
    <n v="83"/>
    <n v="5727"/>
    <n v="2004.4499999999998"/>
    <n v="0.35"/>
    <s v="En ligne"/>
  </r>
  <r>
    <s v="Amazon"/>
    <n v="1185732"/>
    <d v="2021-11-21T00:00:00"/>
    <x v="4"/>
    <s v="Ouest"/>
    <s v="Alaska"/>
    <s v="Anchorage"/>
    <x v="5"/>
    <n v="74"/>
    <n v="101"/>
    <n v="7474"/>
    <n v="3139.08"/>
    <n v="0.42"/>
    <s v="En ligne"/>
  </r>
  <r>
    <s v="Amazon"/>
    <n v="1185732"/>
    <d v="2021-12-20T00:00:00"/>
    <x v="5"/>
    <s v="Ouest"/>
    <s v="Alaska"/>
    <s v="Anchorage"/>
    <x v="0"/>
    <n v="69"/>
    <n v="174"/>
    <n v="12006"/>
    <n v="5642.8200000000006"/>
    <n v="0.47000000000000003"/>
    <s v="En ligne"/>
  </r>
  <r>
    <s v="Amazon"/>
    <n v="1185732"/>
    <d v="2021-12-20T00:00:00"/>
    <x v="5"/>
    <s v="Ouest"/>
    <s v="Alaska"/>
    <s v="Anchorage"/>
    <x v="1"/>
    <n v="60"/>
    <n v="112"/>
    <n v="6720"/>
    <n v="3158.4"/>
    <n v="0.47000000000000003"/>
    <s v="En ligne"/>
  </r>
  <r>
    <s v="Foot Locker"/>
    <n v="1128299"/>
    <d v="2021-01-10T00:00:00"/>
    <x v="4"/>
    <s v="Ouest"/>
    <s v="Alaska"/>
    <s v="Anchorage"/>
    <x v="0"/>
    <n v="33"/>
    <n v="109"/>
    <n v="3597"/>
    <n v="1366.8600000000001"/>
    <n v="0.38"/>
    <s v="En ligne"/>
  </r>
  <r>
    <s v="Foot Locker"/>
    <n v="1128299"/>
    <d v="2021-01-10T00:00:00"/>
    <x v="4"/>
    <s v="Ouest"/>
    <s v="Alaska"/>
    <s v="Anchorage"/>
    <x v="1"/>
    <n v="43"/>
    <n v="109"/>
    <n v="4687"/>
    <n v="1546.71"/>
    <n v="0.33"/>
    <s v="En ligne"/>
  </r>
  <r>
    <s v="Foot Locker"/>
    <n v="1128299"/>
    <d v="2021-01-10T00:00:00"/>
    <x v="4"/>
    <s v="Ouest"/>
    <s v="Alaska"/>
    <s v="Anchorage"/>
    <x v="2"/>
    <n v="41"/>
    <n v="113"/>
    <n v="4633"/>
    <n v="1667.8799999999999"/>
    <n v="0.36"/>
    <s v="En ligne"/>
  </r>
  <r>
    <s v="Foot Locker"/>
    <n v="1128299"/>
    <d v="2021-01-10T00:00:00"/>
    <x v="4"/>
    <s v="Ouest"/>
    <s v="Alaska"/>
    <s v="Anchorage"/>
    <x v="3"/>
    <n v="43"/>
    <n v="56"/>
    <n v="2408"/>
    <n v="842.8"/>
    <n v="0.35"/>
    <s v="En ligne"/>
  </r>
  <r>
    <s v="Foot Locker"/>
    <n v="1128299"/>
    <d v="2021-01-10T00:00:00"/>
    <x v="4"/>
    <s v="Ouest"/>
    <s v="Alaska"/>
    <s v="Anchorage"/>
    <x v="4"/>
    <n v="46"/>
    <n v="46"/>
    <n v="2116"/>
    <n v="634.79999999999995"/>
    <n v="0.3"/>
    <s v="En ligne"/>
  </r>
  <r>
    <s v="Foot Locker"/>
    <n v="1128299"/>
    <d v="2021-01-10T00:00:00"/>
    <x v="4"/>
    <s v="Ouest"/>
    <s v="Alaska"/>
    <s v="Anchorage"/>
    <x v="5"/>
    <n v="42"/>
    <n v="123"/>
    <n v="5166"/>
    <n v="2789.6400000000003"/>
    <n v="0.54"/>
    <s v="En ligne"/>
  </r>
  <r>
    <s v="Foot Locker"/>
    <n v="1128299"/>
    <d v="2021-02-10T00:00:00"/>
    <x v="0"/>
    <s v="Ouest"/>
    <s v="Alaska"/>
    <s v="Anchorage"/>
    <x v="0"/>
    <n v="33"/>
    <n v="143"/>
    <n v="4719"/>
    <n v="1698.84"/>
    <n v="0.36"/>
    <s v="En ligne"/>
  </r>
  <r>
    <s v="Foot Locker"/>
    <n v="1128299"/>
    <d v="2021-02-10T00:00:00"/>
    <x v="0"/>
    <s v="Ouest"/>
    <s v="Alaska"/>
    <s v="Anchorage"/>
    <x v="1"/>
    <n v="42"/>
    <n v="98"/>
    <n v="4116"/>
    <n v="1317.1200000000001"/>
    <n v="0.32"/>
    <s v="En ligne"/>
  </r>
  <r>
    <s v="Foot Locker"/>
    <n v="1128299"/>
    <d v="2021-02-10T00:00:00"/>
    <x v="0"/>
    <s v="Ouest"/>
    <s v="Alaska"/>
    <s v="Anchorage"/>
    <x v="2"/>
    <n v="44"/>
    <n v="94"/>
    <n v="4136"/>
    <n v="1488.96"/>
    <n v="0.36"/>
    <s v="En ligne"/>
  </r>
  <r>
    <s v="Foot Locker"/>
    <n v="1128299"/>
    <d v="2021-02-10T00:00:00"/>
    <x v="0"/>
    <s v="Ouest"/>
    <s v="Hawaii"/>
    <s v="Honolulu"/>
    <x v="3"/>
    <n v="41"/>
    <n v="56"/>
    <n v="2296"/>
    <n v="895.44"/>
    <n v="0.39"/>
    <s v="En ligne"/>
  </r>
  <r>
    <s v="Foot Locker"/>
    <n v="1128299"/>
    <d v="2021-02-10T00:00:00"/>
    <x v="0"/>
    <s v="Ouest"/>
    <s v="Hawaii"/>
    <s v="Honolulu"/>
    <x v="4"/>
    <n v="47"/>
    <n v="38"/>
    <n v="1786"/>
    <n v="535.79999999999995"/>
    <n v="0.3"/>
    <s v="En ligne"/>
  </r>
  <r>
    <s v="Foot Locker"/>
    <n v="1128299"/>
    <d v="2021-02-10T00:00:00"/>
    <x v="0"/>
    <s v="Ouest"/>
    <s v="Hawaii"/>
    <s v="Honolulu"/>
    <x v="5"/>
    <n v="44"/>
    <n v="102"/>
    <n v="4488"/>
    <n v="2468.4"/>
    <n v="0.55000000000000004"/>
    <s v="En ligne"/>
  </r>
  <r>
    <s v="Foot Locker"/>
    <n v="1128299"/>
    <d v="2021-03-09T00:00:00"/>
    <x v="6"/>
    <s v="Ouest"/>
    <s v="Hawaii"/>
    <s v="Honolulu"/>
    <x v="0"/>
    <n v="44"/>
    <n v="135"/>
    <n v="5940"/>
    <n v="2376"/>
    <n v="0.4"/>
    <s v="En ligne"/>
  </r>
  <r>
    <s v="Foot Locker"/>
    <n v="1128299"/>
    <d v="2021-03-09T00:00:00"/>
    <x v="6"/>
    <s v="Ouest"/>
    <s v="Hawaii"/>
    <s v="Honolulu"/>
    <x v="1"/>
    <n v="54"/>
    <n v="91"/>
    <n v="4914"/>
    <n v="1523.34"/>
    <n v="0.31"/>
    <s v="En ligne"/>
  </r>
  <r>
    <s v="Foot Locker"/>
    <n v="1128299"/>
    <d v="2021-03-09T00:00:00"/>
    <x v="6"/>
    <s v="Ouest"/>
    <s v="Hawaii"/>
    <s v="Honolulu"/>
    <x v="2"/>
    <n v="57"/>
    <n v="101"/>
    <n v="5757"/>
    <n v="2245.23"/>
    <n v="0.39"/>
    <s v="En ligne"/>
  </r>
  <r>
    <s v="Foot Locker"/>
    <n v="1128299"/>
    <d v="2021-03-09T00:00:00"/>
    <x v="6"/>
    <s v="Ouest"/>
    <s v="Hawaii"/>
    <s v="Honolulu"/>
    <x v="3"/>
    <n v="52"/>
    <n v="69"/>
    <n v="3588"/>
    <n v="1291.68"/>
    <n v="0.36"/>
    <s v="En ligne"/>
  </r>
  <r>
    <s v="Foot Locker"/>
    <n v="1128299"/>
    <d v="2021-03-09T00:00:00"/>
    <x v="6"/>
    <s v="Ouest"/>
    <s v="Hawaii"/>
    <s v="Honolulu"/>
    <x v="4"/>
    <n v="55"/>
    <n v="36"/>
    <n v="1980"/>
    <n v="514.80000000000007"/>
    <n v="0.26"/>
    <s v="En ligne"/>
  </r>
  <r>
    <s v="Foot Locker"/>
    <n v="1128299"/>
    <d v="2021-03-09T00:00:00"/>
    <x v="6"/>
    <s v="Ouest"/>
    <s v="Hawaii"/>
    <s v="Honolulu"/>
    <x v="5"/>
    <n v="50"/>
    <n v="85"/>
    <n v="4250"/>
    <n v="2337.5"/>
    <n v="0.55000000000000004"/>
    <s v="En ligne"/>
  </r>
  <r>
    <s v="Foot Locker"/>
    <n v="1128299"/>
    <d v="2021-04-10T00:00:00"/>
    <x v="3"/>
    <s v="Ouest"/>
    <s v="Hawaii"/>
    <s v="Honolulu"/>
    <x v="0"/>
    <n v="59"/>
    <n v="130"/>
    <n v="7670"/>
    <n v="2761.2"/>
    <n v="0.36"/>
    <s v="En ligne"/>
  </r>
  <r>
    <s v="Foot Locker"/>
    <n v="1128299"/>
    <d v="2021-04-10T00:00:00"/>
    <x v="3"/>
    <s v="Ouest"/>
    <s v="Hawaii"/>
    <s v="Honolulu"/>
    <x v="1"/>
    <n v="61"/>
    <n v="81"/>
    <n v="4941"/>
    <n v="1729.35"/>
    <n v="0.35"/>
    <s v="En ligne"/>
  </r>
  <r>
    <s v="Foot Locker"/>
    <n v="1128299"/>
    <d v="2021-04-10T00:00:00"/>
    <x v="3"/>
    <s v="Ouest"/>
    <s v="Hawaii"/>
    <s v="Honolulu"/>
    <x v="2"/>
    <n v="60"/>
    <n v="91"/>
    <n v="5460"/>
    <n v="2074.8000000000002"/>
    <n v="0.38"/>
    <s v="En ligne"/>
  </r>
  <r>
    <s v="Foot Locker"/>
    <n v="1128299"/>
    <d v="2021-04-10T00:00:00"/>
    <x v="3"/>
    <s v="Ouest"/>
    <s v="Hawaii"/>
    <s v="Honolulu"/>
    <x v="3"/>
    <n v="48"/>
    <n v="73"/>
    <n v="3504"/>
    <n v="1226.3999999999999"/>
    <n v="0.35"/>
    <s v="En ligne"/>
  </r>
  <r>
    <s v="Foot Locker"/>
    <n v="1128299"/>
    <d v="2021-04-10T00:00:00"/>
    <x v="3"/>
    <s v="Ouest"/>
    <s v="Hawaii"/>
    <s v="Honolulu"/>
    <x v="4"/>
    <n v="52"/>
    <n v="42"/>
    <n v="2184"/>
    <n v="589.68000000000006"/>
    <n v="0.27"/>
    <s v="En ligne"/>
  </r>
  <r>
    <s v="Foot Locker"/>
    <n v="1128299"/>
    <d v="2021-04-10T00:00:00"/>
    <x v="3"/>
    <s v="Ouest"/>
    <s v="Hawaii"/>
    <s v="Honolulu"/>
    <x v="5"/>
    <n v="66"/>
    <n v="94"/>
    <n v="6204"/>
    <n v="3102"/>
    <n v="0.5"/>
    <s v="En ligne"/>
  </r>
  <r>
    <s v="Foot Locker"/>
    <n v="1128299"/>
    <d v="2021-05-11T00:00:00"/>
    <x v="6"/>
    <s v="Ouest"/>
    <s v="Hawaii"/>
    <s v="Honolulu"/>
    <x v="0"/>
    <n v="51"/>
    <n v="158"/>
    <n v="8058"/>
    <n v="2981.46"/>
    <n v="0.37"/>
    <s v="En ligne"/>
  </r>
  <r>
    <s v="Foot Locker"/>
    <n v="1128299"/>
    <d v="2021-05-11T00:00:00"/>
    <x v="6"/>
    <s v="Ouest"/>
    <s v="Hawaii"/>
    <s v="Honolulu"/>
    <x v="1"/>
    <n v="58"/>
    <n v="98"/>
    <n v="5684"/>
    <n v="1875.72"/>
    <n v="0.33"/>
    <s v="En ligne"/>
  </r>
  <r>
    <s v="Foot Locker"/>
    <n v="1128299"/>
    <d v="2021-05-11T00:00:00"/>
    <x v="6"/>
    <s v="Ouest"/>
    <s v="Hawaii"/>
    <s v="Honolulu"/>
    <x v="2"/>
    <n v="56"/>
    <n v="98"/>
    <n v="5488"/>
    <n v="2195.2000000000003"/>
    <n v="0.4"/>
    <s v="En ligne"/>
  </r>
  <r>
    <s v="Foot Locker"/>
    <n v="1128299"/>
    <d v="2021-05-11T00:00:00"/>
    <x v="6"/>
    <s v="Ouest"/>
    <s v="Hawaii"/>
    <s v="Honolulu"/>
    <x v="3"/>
    <n v="52"/>
    <n v="80"/>
    <n v="4160"/>
    <n v="1664"/>
    <n v="0.4"/>
    <s v="En ligne"/>
  </r>
  <r>
    <s v="Foot Locker"/>
    <n v="1128299"/>
    <d v="2021-05-11T00:00:00"/>
    <x v="6"/>
    <s v="Ouest"/>
    <s v="Hawaii"/>
    <s v="Honolulu"/>
    <x v="4"/>
    <n v="55"/>
    <n v="46"/>
    <n v="2530"/>
    <n v="708.40000000000009"/>
    <n v="0.28000000000000003"/>
    <s v="En ligne"/>
  </r>
  <r>
    <s v="Foot Locker"/>
    <n v="1128299"/>
    <d v="2021-05-11T00:00:00"/>
    <x v="6"/>
    <s v="Ouest"/>
    <s v="Hawaii"/>
    <s v="Honolulu"/>
    <x v="5"/>
    <n v="69"/>
    <n v="143"/>
    <n v="9867"/>
    <n v="5426.85"/>
    <n v="0.55000000000000004"/>
    <s v="En ligne"/>
  </r>
  <r>
    <s v="Foot Locker"/>
    <n v="1128299"/>
    <d v="2021-06-10T00:00:00"/>
    <x v="1"/>
    <s v="Ouest"/>
    <s v="Hawaii"/>
    <s v="Honolulu"/>
    <x v="0"/>
    <n v="67"/>
    <n v="210"/>
    <n v="14070"/>
    <n v="5628"/>
    <n v="0.4"/>
    <s v="En ligne"/>
  </r>
  <r>
    <s v="Foot Locker"/>
    <n v="1128299"/>
    <d v="2021-06-10T00:00:00"/>
    <x v="1"/>
    <s v="Ouest"/>
    <s v="Hawaii"/>
    <s v="Honolulu"/>
    <x v="1"/>
    <n v="72"/>
    <n v="156"/>
    <n v="11232"/>
    <n v="3481.92"/>
    <n v="0.31"/>
    <s v="En ligne"/>
  </r>
  <r>
    <s v="Foot Locker"/>
    <n v="1128299"/>
    <d v="2021-06-10T00:00:00"/>
    <x v="1"/>
    <s v="Ouest"/>
    <s v="Hawaii"/>
    <s v="Honolulu"/>
    <x v="2"/>
    <n v="71"/>
    <n v="180"/>
    <n v="12780"/>
    <n v="4600.8"/>
    <n v="0.36"/>
    <s v="En ligne"/>
  </r>
  <r>
    <s v="Foot Locker"/>
    <n v="1128299"/>
    <d v="2021-06-10T00:00:00"/>
    <x v="1"/>
    <s v="Ouest"/>
    <s v="Hawaii"/>
    <s v="Honolulu"/>
    <x v="3"/>
    <n v="74"/>
    <n v="133"/>
    <n v="9842"/>
    <n v="3739.96"/>
    <n v="0.38"/>
    <s v="En ligne"/>
  </r>
  <r>
    <s v="Foot Locker"/>
    <n v="1128299"/>
    <d v="2021-06-10T00:00:00"/>
    <x v="1"/>
    <s v="Ouest"/>
    <s v="Hawaii"/>
    <s v="Honolulu"/>
    <x v="4"/>
    <n v="83"/>
    <n v="88"/>
    <n v="7304"/>
    <n v="2191.1999999999998"/>
    <n v="0.3"/>
    <s v="En ligne"/>
  </r>
  <r>
    <s v="Foot Locker"/>
    <n v="1128299"/>
    <d v="2021-06-10T00:00:00"/>
    <x v="1"/>
    <s v="Ouest"/>
    <s v="Hawaii"/>
    <s v="Honolulu"/>
    <x v="5"/>
    <n v="97"/>
    <n v="169"/>
    <n v="16393"/>
    <n v="8524.36"/>
    <n v="0.52"/>
    <s v="En ligne"/>
  </r>
  <r>
    <s v="Foot Locker"/>
    <n v="1128299"/>
    <d v="2021-07-09T00:00:00"/>
    <x v="2"/>
    <s v="Ouest"/>
    <s v="Hawaii"/>
    <s v="Honolulu"/>
    <x v="0"/>
    <n v="74"/>
    <n v="208"/>
    <n v="15392"/>
    <n v="5695.04"/>
    <n v="0.37"/>
    <s v="En ligne"/>
  </r>
  <r>
    <s v="Foot Locker"/>
    <n v="1128299"/>
    <d v="2021-07-09T00:00:00"/>
    <x v="2"/>
    <s v="Ouest"/>
    <s v="Hawaii"/>
    <s v="Honolulu"/>
    <x v="1"/>
    <n v="81"/>
    <n v="182"/>
    <n v="14742"/>
    <n v="5012.2800000000007"/>
    <n v="0.34"/>
    <s v="En ligne"/>
  </r>
  <r>
    <s v="Foot Locker"/>
    <n v="1128299"/>
    <d v="2021-07-09T00:00:00"/>
    <x v="2"/>
    <s v="Ouest"/>
    <s v="Hawaii"/>
    <s v="Honolulu"/>
    <x v="2"/>
    <n v="79"/>
    <n v="150"/>
    <n v="11850"/>
    <n v="4266"/>
    <n v="0.36"/>
    <s v="En ligne"/>
  </r>
  <r>
    <s v="Foot Locker"/>
    <n v="1128299"/>
    <d v="2021-07-09T00:00:00"/>
    <x v="2"/>
    <s v="Ouest"/>
    <s v="Hawaii"/>
    <s v="Honolulu"/>
    <x v="3"/>
    <n v="73"/>
    <n v="130"/>
    <n v="9490"/>
    <n v="3796"/>
    <n v="0.4"/>
    <s v="En ligne"/>
  </r>
  <r>
    <s v="Foot Locker"/>
    <n v="1128299"/>
    <d v="2021-07-09T00:00:00"/>
    <x v="2"/>
    <s v="Ouest"/>
    <s v="Hawaii"/>
    <s v="Honolulu"/>
    <x v="4"/>
    <n v="80"/>
    <n v="149"/>
    <n v="11920"/>
    <n v="3576"/>
    <n v="0.3"/>
    <s v="En ligne"/>
  </r>
  <r>
    <s v="Foot Locker"/>
    <n v="1128299"/>
    <d v="2021-07-09T00:00:00"/>
    <x v="2"/>
    <s v="Ouest"/>
    <s v="Hawaii"/>
    <s v="Honolulu"/>
    <x v="5"/>
    <n v="96"/>
    <n v="154"/>
    <n v="14784"/>
    <n v="7687.68"/>
    <n v="0.52"/>
    <s v="En ligne"/>
  </r>
  <r>
    <s v="Foot Locker"/>
    <n v="1128299"/>
    <d v="2021-08-10T00:00:00"/>
    <x v="6"/>
    <s v="Ouest"/>
    <s v="Hawaii"/>
    <s v="Honolulu"/>
    <x v="0"/>
    <n v="79"/>
    <n v="210"/>
    <n v="16590"/>
    <n v="6138.3"/>
    <n v="0.37"/>
    <s v="En ligne"/>
  </r>
  <r>
    <s v="Foot Locker"/>
    <n v="1128299"/>
    <d v="2021-08-10T00:00:00"/>
    <x v="6"/>
    <s v="Ouest"/>
    <s v="Hawaii"/>
    <s v="Honolulu"/>
    <x v="1"/>
    <n v="71"/>
    <n v="218"/>
    <n v="15478"/>
    <n v="5262.52"/>
    <n v="0.34"/>
    <s v="En ligne"/>
  </r>
  <r>
    <s v="Foot Locker"/>
    <n v="1128299"/>
    <d v="2021-08-10T00:00:00"/>
    <x v="6"/>
    <s v="Ouest"/>
    <s v="Hawaii"/>
    <s v="Honolulu"/>
    <x v="2"/>
    <n v="64"/>
    <n v="162"/>
    <n v="10368"/>
    <n v="4043.52"/>
    <n v="0.39"/>
    <s v="En ligne"/>
  </r>
  <r>
    <s v="Foot Locker"/>
    <n v="1128299"/>
    <d v="2021-08-10T00:00:00"/>
    <x v="6"/>
    <s v="Ouest"/>
    <s v="Hawaii"/>
    <s v="Honolulu"/>
    <x v="3"/>
    <n v="67"/>
    <n v="142"/>
    <n v="9514"/>
    <n v="3615.32"/>
    <n v="0.38"/>
    <s v="En ligne"/>
  </r>
  <r>
    <s v="Walmart"/>
    <n v="1128299"/>
    <d v="2021-08-10T00:00:00"/>
    <x v="6"/>
    <s v="Ouest"/>
    <s v="Hawaii"/>
    <s v="Honolulu"/>
    <x v="4"/>
    <n v="69"/>
    <n v="147"/>
    <n v="10143"/>
    <n v="2738.61"/>
    <n v="0.27"/>
    <s v="En ligne"/>
  </r>
  <r>
    <s v="Walmart"/>
    <n v="1128299"/>
    <d v="2021-08-10T00:00:00"/>
    <x v="6"/>
    <s v="Ouest"/>
    <s v="Hawaii"/>
    <s v="Honolulu"/>
    <x v="5"/>
    <n v="72"/>
    <n v="88"/>
    <n v="6336"/>
    <n v="3358.0800000000004"/>
    <n v="0.53"/>
    <s v="En ligne"/>
  </r>
  <r>
    <s v="Walmart"/>
    <n v="1128299"/>
    <d v="2021-09-11T00:00:00"/>
    <x v="3"/>
    <s v="Ouest"/>
    <s v="Hawaii"/>
    <s v="Honolulu"/>
    <x v="0"/>
    <n v="62"/>
    <n v="149"/>
    <n v="9238"/>
    <n v="3325.68"/>
    <n v="0.36"/>
    <s v="En ligne"/>
  </r>
  <r>
    <s v="Walmart"/>
    <n v="1128299"/>
    <d v="2021-09-11T00:00:00"/>
    <x v="3"/>
    <s v="Ouest"/>
    <s v="Hawaii"/>
    <s v="Honolulu"/>
    <x v="1"/>
    <n v="69"/>
    <n v="149"/>
    <n v="10281"/>
    <n v="3392.73"/>
    <n v="0.33"/>
    <s v="En ligne"/>
  </r>
  <r>
    <s v="Walmart"/>
    <n v="1128299"/>
    <d v="2021-09-11T00:00:00"/>
    <x v="3"/>
    <s v="Ouest"/>
    <s v="Hawaii"/>
    <s v="Honolulu"/>
    <x v="2"/>
    <n v="64"/>
    <n v="105"/>
    <n v="6720"/>
    <n v="2620.8000000000002"/>
    <n v="0.39"/>
    <s v="En ligne"/>
  </r>
  <r>
    <s v="Walmart"/>
    <n v="1128299"/>
    <d v="2021-09-11T00:00:00"/>
    <x v="3"/>
    <s v="Ouest"/>
    <s v="Hawaii"/>
    <s v="Honolulu"/>
    <x v="3"/>
    <n v="62"/>
    <n v="85"/>
    <n v="5270"/>
    <n v="2108"/>
    <n v="0.4"/>
    <s v="En ligne"/>
  </r>
  <r>
    <s v="Walmart"/>
    <n v="1128299"/>
    <d v="2021-09-11T00:00:00"/>
    <x v="3"/>
    <s v="Ouest"/>
    <s v="Hawaii"/>
    <s v="Honolulu"/>
    <x v="4"/>
    <n v="71"/>
    <n v="91"/>
    <n v="6461"/>
    <n v="1938.3"/>
    <n v="0.3"/>
    <s v="En ligne"/>
  </r>
  <r>
    <s v="Walmart"/>
    <n v="1128299"/>
    <d v="2021-09-11T00:00:00"/>
    <x v="3"/>
    <s v="Ouest"/>
    <s v="Hawaii"/>
    <s v="Honolulu"/>
    <x v="5"/>
    <n v="56"/>
    <n v="105"/>
    <n v="5880"/>
    <n v="3116.4"/>
    <n v="0.53"/>
    <s v="En ligne"/>
  </r>
  <r>
    <s v="Walmart"/>
    <n v="1128299"/>
    <d v="2021-10-10T00:00:00"/>
    <x v="4"/>
    <s v="Ouest"/>
    <s v="Hawaii"/>
    <s v="Honolulu"/>
    <x v="0"/>
    <n v="52"/>
    <n v="124"/>
    <n v="6448"/>
    <n v="2579.2000000000003"/>
    <n v="0.4"/>
    <s v="En ligne"/>
  </r>
  <r>
    <s v="Walmart"/>
    <n v="1128299"/>
    <d v="2021-10-10T00:00:00"/>
    <x v="4"/>
    <s v="Ouest"/>
    <s v="Hawaii"/>
    <s v="Honolulu"/>
    <x v="1"/>
    <n v="61"/>
    <n v="138"/>
    <n v="8418"/>
    <n v="2525.4000000000005"/>
    <n v="0.30000000000000004"/>
    <s v="En ligne"/>
  </r>
  <r>
    <s v="Walmart"/>
    <n v="1128299"/>
    <d v="2021-10-10T00:00:00"/>
    <x v="4"/>
    <s v="Ouest"/>
    <s v="Hawaii"/>
    <s v="Honolulu"/>
    <x v="2"/>
    <n v="56"/>
    <n v="87"/>
    <n v="4872"/>
    <n v="1705.1999999999998"/>
    <n v="0.35"/>
    <s v="En ligne"/>
  </r>
  <r>
    <s v="Walmart"/>
    <n v="1128299"/>
    <d v="2021-10-10T00:00:00"/>
    <x v="4"/>
    <s v="Ouest"/>
    <s v="Hawaii"/>
    <s v="Honolulu"/>
    <x v="3"/>
    <n v="50"/>
    <n v="83"/>
    <n v="4150"/>
    <n v="1535.5"/>
    <n v="0.37"/>
    <s v="En ligne"/>
  </r>
  <r>
    <s v="Walmart"/>
    <n v="1128299"/>
    <d v="2021-10-10T00:00:00"/>
    <x v="4"/>
    <s v="Ouest"/>
    <s v="Hawaii"/>
    <s v="Honolulu"/>
    <x v="4"/>
    <n v="63"/>
    <n v="70"/>
    <n v="4410"/>
    <n v="1234.8000000000002"/>
    <n v="0.28000000000000003"/>
    <s v="En ligne"/>
  </r>
  <r>
    <s v="Walmart"/>
    <n v="1128299"/>
    <d v="2021-10-10T00:00:00"/>
    <x v="4"/>
    <s v="Ouest"/>
    <s v="Hawaii"/>
    <s v="Honolulu"/>
    <x v="5"/>
    <n v="64"/>
    <n v="75"/>
    <n v="4800"/>
    <n v="2448"/>
    <n v="0.51"/>
    <s v="En ligne"/>
  </r>
  <r>
    <s v="Walmart"/>
    <n v="1128299"/>
    <d v="2021-11-10T00:00:00"/>
    <x v="0"/>
    <s v="Ouest"/>
    <s v="Hawaii"/>
    <s v="Honolulu"/>
    <x v="0"/>
    <n v="51"/>
    <n v="158"/>
    <n v="8058"/>
    <n v="2981.46"/>
    <n v="0.37"/>
    <s v="En ligne"/>
  </r>
  <r>
    <s v="Walmart"/>
    <n v="1128299"/>
    <d v="2021-11-10T00:00:00"/>
    <x v="0"/>
    <s v="Ouest"/>
    <s v="Hawaii"/>
    <s v="Honolulu"/>
    <x v="1"/>
    <n v="56"/>
    <n v="168"/>
    <n v="9408"/>
    <n v="3010.56"/>
    <n v="0.32"/>
    <s v="En ligne"/>
  </r>
  <r>
    <s v="Walmart"/>
    <n v="1128299"/>
    <d v="2021-11-10T00:00:00"/>
    <x v="0"/>
    <s v="Ouest"/>
    <s v="Hawaii"/>
    <s v="Honolulu"/>
    <x v="2"/>
    <n v="50"/>
    <n v="123"/>
    <n v="6150"/>
    <n v="2460"/>
    <n v="0.4"/>
    <s v="En ligne"/>
  </r>
  <r>
    <s v="Walmart"/>
    <n v="1128299"/>
    <d v="2021-11-10T00:00:00"/>
    <x v="0"/>
    <s v="Ouest"/>
    <s v="Hawaii"/>
    <s v="Honolulu"/>
    <x v="3"/>
    <n v="60"/>
    <n v="104"/>
    <n v="6240"/>
    <n v="2433.6"/>
    <n v="0.39"/>
    <s v="En ligne"/>
  </r>
  <r>
    <s v="Walmart"/>
    <n v="1128299"/>
    <d v="2021-11-10T00:00:00"/>
    <x v="0"/>
    <s v="Ouest"/>
    <s v="Hawaii"/>
    <s v="Honolulu"/>
    <x v="4"/>
    <n v="83"/>
    <n v="113"/>
    <n v="9379"/>
    <n v="2813.7"/>
    <n v="0.3"/>
    <s v="En ligne"/>
  </r>
  <r>
    <s v="Walmart"/>
    <n v="1128299"/>
    <d v="2021-11-10T00:00:00"/>
    <x v="0"/>
    <s v="Ouest"/>
    <s v="Hawaii"/>
    <s v="Honolulu"/>
    <x v="5"/>
    <n v="82"/>
    <n v="140"/>
    <n v="11480"/>
    <n v="5969.6"/>
    <n v="0.52"/>
    <s v="En ligne"/>
  </r>
  <r>
    <s v="Walmart"/>
    <n v="1128299"/>
    <d v="2021-12-09T00:00:00"/>
    <x v="1"/>
    <s v="Ouest"/>
    <s v="Hawaii"/>
    <s v="Honolulu"/>
    <x v="0"/>
    <n v="68"/>
    <n v="189"/>
    <n v="12852"/>
    <n v="5140.8"/>
    <n v="0.4"/>
    <s v="En ligne"/>
  </r>
  <r>
    <s v="Walmart"/>
    <n v="1128299"/>
    <d v="2021-12-09T00:00:00"/>
    <x v="1"/>
    <s v="Ouest"/>
    <s v="Hawaii"/>
    <s v="Honolulu"/>
    <x v="1"/>
    <n v="77"/>
    <n v="182"/>
    <n v="14014"/>
    <n v="4204.2000000000007"/>
    <n v="0.30000000000000004"/>
    <s v="En ligne"/>
  </r>
  <r>
    <s v="Sports Direct"/>
    <n v="1128299"/>
    <d v="2021-12-09T00:00:00"/>
    <x v="1"/>
    <s v="Ouest"/>
    <s v="Hawaii"/>
    <s v="Honolulu"/>
    <x v="2"/>
    <n v="74"/>
    <n v="135"/>
    <n v="9990"/>
    <n v="3496.5"/>
    <n v="0.35"/>
    <s v="En ligne"/>
  </r>
  <r>
    <s v="Sports Direct"/>
    <n v="1128299"/>
    <d v="2021-12-09T00:00:00"/>
    <x v="1"/>
    <s v="Ouest"/>
    <s v="Hawaii"/>
    <s v="Honolulu"/>
    <x v="3"/>
    <n v="73"/>
    <n v="145"/>
    <n v="10585"/>
    <n v="3704.7499999999995"/>
    <n v="0.35"/>
    <s v="En ligne"/>
  </r>
  <r>
    <s v="Sports Direct"/>
    <n v="1128299"/>
    <d v="2021-12-09T00:00:00"/>
    <x v="1"/>
    <s v="Ouest"/>
    <s v="Hawaii"/>
    <s v="Honolulu"/>
    <x v="4"/>
    <n v="84"/>
    <n v="128"/>
    <n v="10752"/>
    <n v="2795.52"/>
    <n v="0.26"/>
    <s v="En ligne"/>
  </r>
  <r>
    <s v="Sports Direct"/>
    <n v="1128299"/>
    <d v="2021-12-09T00:00:00"/>
    <x v="1"/>
    <s v="Ouest"/>
    <s v="Hawaii"/>
    <s v="Honolulu"/>
    <x v="5"/>
    <n v="89"/>
    <n v="142"/>
    <n v="12638"/>
    <n v="6319"/>
    <n v="0.5"/>
    <s v="En ligne"/>
  </r>
  <r>
    <s v="Sports Direct"/>
    <n v="1128299"/>
    <d v="2021-01-17T00:00:00"/>
    <x v="4"/>
    <s v="Ouest"/>
    <s v="Hawaii"/>
    <s v="Honolulu"/>
    <x v="0"/>
    <n v="38"/>
    <n v="115"/>
    <n v="4370"/>
    <n v="1879.1"/>
    <n v="0.43"/>
    <s v="En ligne"/>
  </r>
  <r>
    <s v="Sports Direct"/>
    <n v="1128299"/>
    <d v="2021-01-17T00:00:00"/>
    <x v="4"/>
    <s v="Ouest"/>
    <s v="Hawaii"/>
    <s v="Honolulu"/>
    <x v="1"/>
    <n v="48"/>
    <n v="123"/>
    <n v="5904"/>
    <n v="2066.4"/>
    <n v="0.35"/>
    <s v="En ligne"/>
  </r>
  <r>
    <s v="Sports Direct"/>
    <n v="1128299"/>
    <d v="2021-01-17T00:00:00"/>
    <x v="4"/>
    <s v="Ouest"/>
    <s v="Hawaii"/>
    <s v="Honolulu"/>
    <x v="2"/>
    <n v="45"/>
    <n v="123"/>
    <n v="5535"/>
    <n v="2269.35"/>
    <n v="0.41"/>
    <s v="En ligne"/>
  </r>
  <r>
    <s v="Sports Direct"/>
    <n v="1128299"/>
    <d v="2021-01-17T00:00:00"/>
    <x v="4"/>
    <s v="Ouest"/>
    <s v="Hawaii"/>
    <s v="Honolulu"/>
    <x v="3"/>
    <n v="47"/>
    <n v="77"/>
    <n v="3619"/>
    <n v="1628.5499999999997"/>
    <n v="0.44999999999999996"/>
    <s v="En ligne"/>
  </r>
  <r>
    <s v="Sports Direct"/>
    <n v="1128299"/>
    <d v="2021-01-17T00:00:00"/>
    <x v="4"/>
    <s v="Ouest"/>
    <s v="Hawaii"/>
    <s v="Honolulu"/>
    <x v="4"/>
    <n v="54"/>
    <n v="68"/>
    <n v="3672"/>
    <n v="1101.6000000000001"/>
    <n v="0.30000000000000004"/>
    <s v="En ligne"/>
  </r>
  <r>
    <s v="Sports Direct"/>
    <n v="1128299"/>
    <d v="2021-01-17T00:00:00"/>
    <x v="4"/>
    <s v="Ouest"/>
    <s v="Hawaii"/>
    <s v="Honolulu"/>
    <x v="5"/>
    <n v="49"/>
    <n v="124"/>
    <n v="6076"/>
    <n v="3584.8400000000006"/>
    <n v="0.59000000000000008"/>
    <s v="En ligne"/>
  </r>
  <r>
    <s v="Sports Direct"/>
    <n v="1128299"/>
    <d v="2021-02-17T00:00:00"/>
    <x v="0"/>
    <s v="Ouest"/>
    <s v="Hawaii"/>
    <s v="Honolulu"/>
    <x v="0"/>
    <n v="36"/>
    <n v="137"/>
    <n v="4932"/>
    <n v="2071.44"/>
    <n v="0.42"/>
    <s v="En ligne"/>
  </r>
  <r>
    <s v="Sports Direct"/>
    <n v="1128299"/>
    <d v="2021-02-17T00:00:00"/>
    <x v="0"/>
    <s v="Ouest"/>
    <s v="Hawaii"/>
    <s v="Honolulu"/>
    <x v="1"/>
    <n v="49"/>
    <n v="111"/>
    <n v="5439"/>
    <n v="1903.6499999999999"/>
    <n v="0.35"/>
    <s v="En ligne"/>
  </r>
  <r>
    <s v="Sports Direct"/>
    <n v="1128299"/>
    <d v="2021-02-17T00:00:00"/>
    <x v="0"/>
    <s v="Ouest"/>
    <s v="Hawaii"/>
    <s v="Honolulu"/>
    <x v="2"/>
    <n v="49"/>
    <n v="111"/>
    <n v="5439"/>
    <n v="2175.6"/>
    <n v="0.4"/>
    <s v="En ligne"/>
  </r>
  <r>
    <s v="Sports Direct"/>
    <n v="1128299"/>
    <d v="2021-02-17T00:00:00"/>
    <x v="0"/>
    <s v="Sud-est"/>
    <s v="Florida"/>
    <s v="Orlando"/>
    <x v="3"/>
    <n v="45"/>
    <n v="74"/>
    <n v="3330"/>
    <n v="1465.2"/>
    <n v="0.44"/>
    <s v="En ligne"/>
  </r>
  <r>
    <s v="Sports Direct"/>
    <n v="1128299"/>
    <d v="2021-02-17T00:00:00"/>
    <x v="0"/>
    <s v="Sud-est"/>
    <s v="Florida"/>
    <s v="Orlando"/>
    <x v="4"/>
    <n v="52"/>
    <n v="60"/>
    <n v="3120"/>
    <n v="998.4"/>
    <n v="0.32"/>
    <s v="En ligne"/>
  </r>
  <r>
    <s v="Sports Direct"/>
    <n v="1128299"/>
    <d v="2021-02-17T00:00:00"/>
    <x v="0"/>
    <s v="Sud-est"/>
    <s v="Florida"/>
    <s v="Orlando"/>
    <x v="5"/>
    <n v="47"/>
    <n v="108"/>
    <n v="5076"/>
    <n v="2944.0800000000004"/>
    <n v="0.58000000000000007"/>
    <s v="En ligne"/>
  </r>
  <r>
    <s v="Sports Direct"/>
    <n v="1128299"/>
    <d v="2021-03-16T00:00:00"/>
    <x v="6"/>
    <s v="Sud-est"/>
    <s v="Florida"/>
    <s v="Orlando"/>
    <x v="0"/>
    <n v="46"/>
    <n v="160"/>
    <n v="7360"/>
    <n v="3017.6"/>
    <n v="0.41"/>
    <s v="En ligne"/>
  </r>
  <r>
    <s v="Sports Direct"/>
    <n v="1128299"/>
    <d v="2021-03-16T00:00:00"/>
    <x v="6"/>
    <s v="Sud-est"/>
    <s v="Florida"/>
    <s v="Orlando"/>
    <x v="1"/>
    <n v="58"/>
    <n v="100"/>
    <n v="5800"/>
    <n v="2204"/>
    <n v="0.38"/>
    <s v="En ligne"/>
  </r>
  <r>
    <s v="Sports Direct"/>
    <n v="1128299"/>
    <d v="2021-03-16T00:00:00"/>
    <x v="6"/>
    <s v="Sud-est"/>
    <s v="Florida"/>
    <s v="Orlando"/>
    <x v="2"/>
    <n v="59"/>
    <n v="115"/>
    <n v="6785"/>
    <n v="2917.55"/>
    <n v="0.43"/>
    <s v="En ligne"/>
  </r>
  <r>
    <s v="Sports Direct"/>
    <n v="1128299"/>
    <d v="2021-03-16T00:00:00"/>
    <x v="6"/>
    <s v="Sud-est"/>
    <s v="Florida"/>
    <s v="Orlando"/>
    <x v="3"/>
    <n v="58"/>
    <n v="91"/>
    <n v="5278"/>
    <n v="2216.7599999999998"/>
    <n v="0.42"/>
    <s v="En ligne"/>
  </r>
  <r>
    <s v="Sports Direct"/>
    <n v="1128299"/>
    <d v="2021-03-16T00:00:00"/>
    <x v="6"/>
    <s v="Sud-est"/>
    <s v="Florida"/>
    <s v="Orlando"/>
    <x v="4"/>
    <n v="61"/>
    <n v="44"/>
    <n v="2684"/>
    <n v="885.72"/>
    <n v="0.33"/>
    <s v="En ligne"/>
  </r>
  <r>
    <s v="Sports Direct"/>
    <n v="1128299"/>
    <d v="2021-03-16T00:00:00"/>
    <x v="6"/>
    <s v="Sud-est"/>
    <s v="Florida"/>
    <s v="Orlando"/>
    <x v="5"/>
    <n v="54"/>
    <n v="101"/>
    <n v="5454"/>
    <n v="3272.4"/>
    <n v="0.6"/>
    <s v="En ligne"/>
  </r>
  <r>
    <s v="Walmart"/>
    <n v="1128299"/>
    <d v="2021-04-17T00:00:00"/>
    <x v="3"/>
    <s v="Sud-est"/>
    <s v="Florida"/>
    <s v="Orlando"/>
    <x v="0"/>
    <n v="62"/>
    <n v="138"/>
    <n v="8556"/>
    <n v="3593.52"/>
    <n v="0.42"/>
    <s v="En ligne"/>
  </r>
  <r>
    <s v="Walmart"/>
    <n v="1128299"/>
    <d v="2021-04-17T00:00:00"/>
    <x v="3"/>
    <s v="Sud-est"/>
    <s v="Florida"/>
    <s v="Orlando"/>
    <x v="1"/>
    <n v="66"/>
    <n v="98"/>
    <n v="6468"/>
    <n v="2263.7999999999997"/>
    <n v="0.35"/>
    <s v="En ligne"/>
  </r>
  <r>
    <s v="Walmart"/>
    <n v="1128299"/>
    <d v="2021-04-17T00:00:00"/>
    <x v="3"/>
    <s v="Sud-est"/>
    <s v="Florida"/>
    <s v="Orlando"/>
    <x v="2"/>
    <n v="66"/>
    <n v="120"/>
    <n v="7920"/>
    <n v="3247.2"/>
    <n v="0.41"/>
    <s v="En ligne"/>
  </r>
  <r>
    <s v="Walmart"/>
    <n v="1128299"/>
    <d v="2021-04-17T00:00:00"/>
    <x v="3"/>
    <s v="Sud-est"/>
    <s v="Florida"/>
    <s v="Orlando"/>
    <x v="3"/>
    <n v="52"/>
    <n v="84"/>
    <n v="4368"/>
    <n v="1965.6"/>
    <n v="0.44999999999999996"/>
    <s v="En ligne"/>
  </r>
  <r>
    <s v="Walmart"/>
    <n v="1128299"/>
    <d v="2021-04-17T00:00:00"/>
    <x v="3"/>
    <s v="Sud-est"/>
    <s v="Florida"/>
    <s v="Orlando"/>
    <x v="4"/>
    <n v="59"/>
    <n v="58"/>
    <n v="3422"/>
    <n v="1197.6999999999998"/>
    <n v="0.35"/>
    <s v="En ligne"/>
  </r>
  <r>
    <s v="Walmart"/>
    <n v="1128299"/>
    <d v="2021-04-17T00:00:00"/>
    <x v="3"/>
    <s v="Sud-est"/>
    <s v="Florida"/>
    <s v="Orlando"/>
    <x v="5"/>
    <n v="72"/>
    <n v="109"/>
    <n v="7848"/>
    <n v="4708.8"/>
    <n v="0.6"/>
    <s v="En ligne"/>
  </r>
  <r>
    <s v="Walmart"/>
    <n v="1128299"/>
    <d v="2021-05-18T00:00:00"/>
    <x v="6"/>
    <s v="Sud-est"/>
    <s v="Florida"/>
    <s v="Orlando"/>
    <x v="0"/>
    <n v="58"/>
    <n v="155"/>
    <n v="8990"/>
    <n v="3865.7"/>
    <n v="0.43"/>
    <s v="En ligne"/>
  </r>
  <r>
    <s v="Walmart"/>
    <n v="1128299"/>
    <d v="2021-05-18T00:00:00"/>
    <x v="6"/>
    <s v="Sud-est"/>
    <s v="Florida"/>
    <s v="Orlando"/>
    <x v="1"/>
    <n v="60"/>
    <n v="128"/>
    <n v="7680"/>
    <n v="3072"/>
    <n v="0.4"/>
    <s v="En ligne"/>
  </r>
  <r>
    <s v="Walmart"/>
    <n v="1128299"/>
    <d v="2021-05-18T00:00:00"/>
    <x v="6"/>
    <s v="Sud-est"/>
    <s v="Florida"/>
    <s v="Orlando"/>
    <x v="2"/>
    <n v="59"/>
    <n v="119"/>
    <n v="7021"/>
    <n v="3159.45"/>
    <n v="0.44999999999999996"/>
    <s v="En ligne"/>
  </r>
  <r>
    <s v="Walmart"/>
    <n v="1128299"/>
    <d v="2021-05-18T00:00:00"/>
    <x v="6"/>
    <s v="Sud-est"/>
    <s v="Florida"/>
    <s v="Orlando"/>
    <x v="3"/>
    <n v="59"/>
    <n v="88"/>
    <n v="5192"/>
    <n v="2232.56"/>
    <n v="0.43"/>
    <s v="En ligne"/>
  </r>
  <r>
    <s v="Walmart"/>
    <n v="1128299"/>
    <d v="2021-05-18T00:00:00"/>
    <x v="6"/>
    <s v="Sud-est"/>
    <s v="Florida"/>
    <s v="Orlando"/>
    <x v="4"/>
    <n v="52"/>
    <n v="68"/>
    <n v="3536"/>
    <n v="1131.52"/>
    <n v="0.32"/>
    <s v="En ligne"/>
  </r>
  <r>
    <s v="Walmart"/>
    <n v="1128299"/>
    <d v="2021-05-18T00:00:00"/>
    <x v="6"/>
    <s v="Sud-est"/>
    <s v="Florida"/>
    <s v="Orlando"/>
    <x v="5"/>
    <n v="67"/>
    <n v="173"/>
    <n v="11591"/>
    <n v="6722.7800000000007"/>
    <n v="0.58000000000000007"/>
    <s v="En ligne"/>
  </r>
  <r>
    <s v="Walmart"/>
    <n v="1128299"/>
    <d v="2021-06-17T00:00:00"/>
    <x v="1"/>
    <s v="Sud-est"/>
    <s v="Florida"/>
    <s v="Orlando"/>
    <x v="0"/>
    <n v="61"/>
    <n v="223"/>
    <n v="13603"/>
    <n v="6121.3499999999995"/>
    <n v="0.44999999999999996"/>
    <s v="En ligne"/>
  </r>
  <r>
    <s v="Walmart"/>
    <n v="1128299"/>
    <d v="2021-06-17T00:00:00"/>
    <x v="1"/>
    <s v="Sud-est"/>
    <s v="Florida"/>
    <s v="Orlando"/>
    <x v="1"/>
    <n v="64"/>
    <n v="203"/>
    <n v="12992"/>
    <n v="4547.2"/>
    <n v="0.35"/>
    <s v="En ligne"/>
  </r>
  <r>
    <s v="Walmart"/>
    <n v="1128299"/>
    <d v="2021-06-17T00:00:00"/>
    <x v="1"/>
    <s v="Sud-est"/>
    <s v="Florida"/>
    <s v="Orlando"/>
    <x v="2"/>
    <n v="80"/>
    <n v="210"/>
    <n v="16800"/>
    <n v="7224"/>
    <n v="0.43"/>
    <s v="En ligne"/>
  </r>
  <r>
    <s v="Walmart"/>
    <n v="1128299"/>
    <d v="2021-06-17T00:00:00"/>
    <x v="1"/>
    <s v="Sud-est"/>
    <s v="Florida"/>
    <s v="Orlando"/>
    <x v="3"/>
    <n v="77"/>
    <n v="155"/>
    <n v="11935"/>
    <n v="5012.7"/>
    <n v="0.42"/>
    <s v="En ligne"/>
  </r>
  <r>
    <s v="Walmart"/>
    <n v="1128299"/>
    <d v="2021-06-17T00:00:00"/>
    <x v="1"/>
    <s v="Sud-est"/>
    <s v="Florida"/>
    <s v="Orlando"/>
    <x v="4"/>
    <n v="89"/>
    <n v="126"/>
    <n v="11214"/>
    <n v="3588.48"/>
    <n v="0.32"/>
    <s v="En ligne"/>
  </r>
  <r>
    <s v="Walmart"/>
    <n v="1128299"/>
    <d v="2021-06-17T00:00:00"/>
    <x v="1"/>
    <s v="Sud-est"/>
    <s v="Florida"/>
    <s v="Orlando"/>
    <x v="5"/>
    <n v="103"/>
    <n v="218"/>
    <n v="22454"/>
    <n v="12574.240000000002"/>
    <n v="0.56000000000000005"/>
    <s v="En ligne"/>
  </r>
  <r>
    <s v="Walmart"/>
    <n v="1128299"/>
    <d v="2021-07-16T00:00:00"/>
    <x v="2"/>
    <s v="Sud-est"/>
    <s v="Florida"/>
    <s v="Orlando"/>
    <x v="0"/>
    <n v="83"/>
    <n v="261"/>
    <n v="21663"/>
    <n v="9531.7199999999993"/>
    <n v="0.44"/>
    <s v="En ligne"/>
  </r>
  <r>
    <s v="Walmart"/>
    <n v="1128299"/>
    <d v="2021-07-16T00:00:00"/>
    <x v="2"/>
    <s v="Sud-est"/>
    <s v="Florida"/>
    <s v="Orlando"/>
    <x v="1"/>
    <n v="88"/>
    <n v="225"/>
    <n v="19800"/>
    <n v="7920"/>
    <n v="0.4"/>
    <s v="En ligne"/>
  </r>
  <r>
    <s v="Walmart"/>
    <n v="1128299"/>
    <d v="2021-07-16T00:00:00"/>
    <x v="2"/>
    <s v="Sud-est"/>
    <s v="Florida"/>
    <s v="Orlando"/>
    <x v="2"/>
    <n v="86"/>
    <n v="189"/>
    <n v="16254"/>
    <n v="7151.76"/>
    <n v="0.44"/>
    <s v="En ligne"/>
  </r>
  <r>
    <s v="Walmart"/>
    <n v="1128299"/>
    <d v="2021-07-16T00:00:00"/>
    <x v="2"/>
    <s v="Sud-est"/>
    <s v="Florida"/>
    <s v="Orlando"/>
    <x v="3"/>
    <n v="82"/>
    <n v="180"/>
    <n v="14760"/>
    <n v="6346.8"/>
    <n v="0.43"/>
    <s v="En ligne"/>
  </r>
  <r>
    <s v="Walmart"/>
    <n v="1128299"/>
    <d v="2021-07-16T00:00:00"/>
    <x v="2"/>
    <s v="Sud-est"/>
    <s v="Florida"/>
    <s v="Orlando"/>
    <x v="4"/>
    <n v="89"/>
    <n v="195"/>
    <n v="17355"/>
    <n v="5553.6"/>
    <n v="0.32"/>
    <s v="En ligne"/>
  </r>
  <r>
    <s v="Walmart"/>
    <n v="1128299"/>
    <d v="2021-07-16T00:00:00"/>
    <x v="2"/>
    <s v="Sud-est"/>
    <s v="Florida"/>
    <s v="Orlando"/>
    <x v="5"/>
    <n v="101"/>
    <n v="163"/>
    <n v="16463"/>
    <n v="9383.9100000000017"/>
    <n v="0.57000000000000006"/>
    <s v="En ligne"/>
  </r>
  <r>
    <s v="Walmart"/>
    <n v="1128299"/>
    <d v="2021-08-17T00:00:00"/>
    <x v="6"/>
    <s v="Sud-est"/>
    <s v="Florida"/>
    <s v="Orlando"/>
    <x v="0"/>
    <n v="87"/>
    <n v="213"/>
    <n v="18531"/>
    <n v="7597.7099999999991"/>
    <n v="0.41"/>
    <s v="En ligne"/>
  </r>
  <r>
    <s v="Walmart"/>
    <n v="1128299"/>
    <d v="2021-08-17T00:00:00"/>
    <x v="6"/>
    <s v="Sud-est"/>
    <s v="Florida"/>
    <s v="Orlando"/>
    <x v="1"/>
    <n v="77"/>
    <n v="206"/>
    <n v="15862"/>
    <n v="5551.7"/>
    <n v="0.35"/>
    <s v="En ligne"/>
  </r>
  <r>
    <s v="Walmart"/>
    <n v="1128299"/>
    <d v="2021-08-17T00:00:00"/>
    <x v="6"/>
    <s v="Sud-est"/>
    <s v="Florida"/>
    <s v="Orlando"/>
    <x v="2"/>
    <n v="78"/>
    <n v="189"/>
    <n v="14742"/>
    <n v="6339.0599999999995"/>
    <n v="0.43"/>
    <s v="En ligne"/>
  </r>
  <r>
    <s v="Walmart"/>
    <n v="1128299"/>
    <d v="2021-08-17T00:00:00"/>
    <x v="6"/>
    <s v="Sud-est"/>
    <s v="Florida"/>
    <s v="Orlando"/>
    <x v="3"/>
    <n v="77"/>
    <n v="143"/>
    <n v="11011"/>
    <n v="4624.62"/>
    <n v="0.42"/>
    <s v="En ligne"/>
  </r>
  <r>
    <s v="Walmart"/>
    <n v="1128299"/>
    <d v="2021-08-17T00:00:00"/>
    <x v="6"/>
    <s v="Sud-est"/>
    <s v="Florida"/>
    <s v="Orlando"/>
    <x v="4"/>
    <n v="74"/>
    <n v="143"/>
    <n v="10582"/>
    <n v="3280.42"/>
    <n v="0.31"/>
    <s v="En ligne"/>
  </r>
  <r>
    <s v="Walmart"/>
    <n v="1128299"/>
    <d v="2021-08-17T00:00:00"/>
    <x v="6"/>
    <s v="Sud-est"/>
    <s v="Florida"/>
    <s v="Orlando"/>
    <x v="5"/>
    <n v="81"/>
    <n v="87"/>
    <n v="7047"/>
    <n v="4087.2600000000007"/>
    <n v="0.58000000000000007"/>
    <s v="En ligne"/>
  </r>
  <r>
    <s v="Walmart"/>
    <n v="1128299"/>
    <d v="2021-09-18T00:00:00"/>
    <x v="3"/>
    <s v="Sud-est"/>
    <s v="Florida"/>
    <s v="Orlando"/>
    <x v="0"/>
    <n v="58"/>
    <n v="140"/>
    <n v="8120"/>
    <n v="3248"/>
    <n v="0.4"/>
    <s v="En ligne"/>
  </r>
  <r>
    <s v="Walmart"/>
    <n v="1128299"/>
    <d v="2021-09-18T00:00:00"/>
    <x v="3"/>
    <s v="Sud-est"/>
    <s v="Florida"/>
    <s v="Orlando"/>
    <x v="1"/>
    <n v="60"/>
    <n v="135"/>
    <n v="8100"/>
    <n v="2997"/>
    <n v="0.37"/>
    <s v="En ligne"/>
  </r>
  <r>
    <s v="Walmart"/>
    <n v="1128299"/>
    <d v="2021-09-18T00:00:00"/>
    <x v="3"/>
    <s v="Sud-est"/>
    <s v="Florida"/>
    <s v="Orlando"/>
    <x v="2"/>
    <n v="54"/>
    <n v="75"/>
    <n v="4050"/>
    <n v="1822.4999999999998"/>
    <n v="0.44999999999999996"/>
    <s v="En ligne"/>
  </r>
  <r>
    <s v="Walmart"/>
    <n v="1128299"/>
    <d v="2021-09-18T00:00:00"/>
    <x v="3"/>
    <s v="Sud-est"/>
    <s v="Florida"/>
    <s v="Orlando"/>
    <x v="3"/>
    <n v="54"/>
    <n v="65"/>
    <n v="3510"/>
    <n v="1544.4"/>
    <n v="0.44"/>
    <s v="En ligne"/>
  </r>
  <r>
    <s v="Walmart"/>
    <n v="1128299"/>
    <d v="2021-09-18T00:00:00"/>
    <x v="3"/>
    <s v="Sud-est"/>
    <s v="Florida"/>
    <s v="Orlando"/>
    <x v="4"/>
    <n v="64"/>
    <n v="74"/>
    <n v="4736"/>
    <n v="1468.16"/>
    <n v="0.31"/>
    <s v="En ligne"/>
  </r>
  <r>
    <s v="Walmart"/>
    <n v="1128299"/>
    <d v="2021-09-18T00:00:00"/>
    <x v="3"/>
    <s v="Sud-est"/>
    <s v="Florida"/>
    <s v="Orlando"/>
    <x v="5"/>
    <n v="51"/>
    <n v="75"/>
    <n v="3825"/>
    <n v="2103.75"/>
    <n v="0.55000000000000004"/>
    <s v="En ligne"/>
  </r>
  <r>
    <s v="Walmart"/>
    <n v="1128299"/>
    <d v="2021-10-17T00:00:00"/>
    <x v="4"/>
    <s v="Sud-est"/>
    <s v="Florida"/>
    <s v="Orlando"/>
    <x v="0"/>
    <n v="47"/>
    <n v="100"/>
    <n v="4700"/>
    <n v="2068"/>
    <n v="0.44"/>
    <s v="En ligne"/>
  </r>
  <r>
    <s v="Walmart"/>
    <n v="1128299"/>
    <d v="2021-10-17T00:00:00"/>
    <x v="4"/>
    <s v="Sud-est"/>
    <s v="Florida"/>
    <s v="Orlando"/>
    <x v="1"/>
    <n v="59"/>
    <n v="144"/>
    <n v="8496"/>
    <n v="3228.48"/>
    <n v="0.38"/>
    <s v="En ligne"/>
  </r>
  <r>
    <s v="Walmart"/>
    <n v="1128299"/>
    <d v="2021-10-17T00:00:00"/>
    <x v="4"/>
    <s v="Sud-est"/>
    <s v="Florida"/>
    <s v="Orlando"/>
    <x v="2"/>
    <n v="55"/>
    <n v="112"/>
    <n v="6160"/>
    <n v="2525.6"/>
    <n v="0.41"/>
    <s v="En ligne"/>
  </r>
  <r>
    <s v="Walmart"/>
    <n v="1128299"/>
    <d v="2021-10-17T00:00:00"/>
    <x v="4"/>
    <s v="Sud-est"/>
    <s v="Florida"/>
    <s v="Orlando"/>
    <x v="3"/>
    <n v="51"/>
    <n v="113"/>
    <n v="5763"/>
    <n v="2362.83"/>
    <n v="0.41"/>
    <s v="En ligne"/>
  </r>
  <r>
    <s v="Walmart"/>
    <n v="1128299"/>
    <d v="2021-10-17T00:00:00"/>
    <x v="4"/>
    <s v="Sud-est"/>
    <s v="Florida"/>
    <s v="Orlando"/>
    <x v="4"/>
    <n v="59"/>
    <n v="98"/>
    <n v="5782"/>
    <n v="1792.42"/>
    <n v="0.31"/>
    <s v="En ligne"/>
  </r>
  <r>
    <s v="Walmart"/>
    <n v="1128299"/>
    <d v="2021-10-17T00:00:00"/>
    <x v="4"/>
    <s v="Sud-est"/>
    <s v="Florida"/>
    <s v="Orlando"/>
    <x v="5"/>
    <n v="65"/>
    <n v="104"/>
    <n v="6760"/>
    <n v="3920.8000000000006"/>
    <n v="0.58000000000000007"/>
    <s v="En ligne"/>
  </r>
  <r>
    <s v="Walmart"/>
    <n v="1128299"/>
    <d v="2021-11-17T00:00:00"/>
    <x v="0"/>
    <s v="Sud-est"/>
    <s v="Florida"/>
    <s v="Orlando"/>
    <x v="0"/>
    <n v="52"/>
    <n v="169"/>
    <n v="8788"/>
    <n v="3515.2000000000003"/>
    <n v="0.4"/>
    <s v="En ligne"/>
  </r>
  <r>
    <s v="Walmart"/>
    <n v="1128299"/>
    <d v="2021-11-17T00:00:00"/>
    <x v="0"/>
    <s v="Sud-est"/>
    <s v="Florida"/>
    <s v="Orlando"/>
    <x v="1"/>
    <n v="54"/>
    <n v="175"/>
    <n v="9450"/>
    <n v="3591"/>
    <n v="0.38"/>
    <s v="En ligne"/>
  </r>
  <r>
    <s v="Walmart"/>
    <n v="1128299"/>
    <d v="2021-11-17T00:00:00"/>
    <x v="0"/>
    <s v="Sud-est"/>
    <s v="Florida"/>
    <s v="Orlando"/>
    <x v="2"/>
    <n v="53"/>
    <n v="147"/>
    <n v="7791"/>
    <n v="3194.31"/>
    <n v="0.41"/>
    <s v="En ligne"/>
  </r>
  <r>
    <s v="Walmart"/>
    <n v="1128299"/>
    <d v="2021-11-17T00:00:00"/>
    <x v="0"/>
    <s v="Sud-est"/>
    <s v="Florida"/>
    <s v="Orlando"/>
    <x v="3"/>
    <n v="64"/>
    <n v="150"/>
    <n v="9600"/>
    <n v="4128"/>
    <n v="0.43"/>
    <s v="En ligne"/>
  </r>
  <r>
    <s v="Walmart"/>
    <n v="1128299"/>
    <d v="2021-11-17T00:00:00"/>
    <x v="0"/>
    <s v="Sud-est"/>
    <s v="Florida"/>
    <s v="Orlando"/>
    <x v="4"/>
    <n v="77"/>
    <n v="124"/>
    <n v="9548"/>
    <n v="2864.4000000000005"/>
    <n v="0.30000000000000004"/>
    <s v="En ligne"/>
  </r>
  <r>
    <s v="Walmart"/>
    <n v="1128299"/>
    <d v="2021-11-17T00:00:00"/>
    <x v="0"/>
    <s v="Sud-est"/>
    <s v="Florida"/>
    <s v="Orlando"/>
    <x v="5"/>
    <n v="86"/>
    <n v="162"/>
    <n v="13932"/>
    <n v="8219.880000000001"/>
    <n v="0.59000000000000008"/>
    <s v="En ligne"/>
  </r>
  <r>
    <s v="Walmart"/>
    <n v="1128299"/>
    <d v="2021-12-16T00:00:00"/>
    <x v="1"/>
    <s v="Sud-est"/>
    <s v="Florida"/>
    <s v="Orlando"/>
    <x v="0"/>
    <n v="72"/>
    <n v="216"/>
    <n v="15552"/>
    <n v="6220.8"/>
    <n v="0.4"/>
    <s v="En ligne"/>
  </r>
  <r>
    <s v="Walmart"/>
    <n v="1128299"/>
    <d v="2021-12-16T00:00:00"/>
    <x v="1"/>
    <s v="Sud-est"/>
    <s v="Florida"/>
    <s v="Orlando"/>
    <x v="1"/>
    <n v="82"/>
    <n v="200"/>
    <n v="16400"/>
    <n v="5740"/>
    <n v="0.35"/>
    <s v="En ligne"/>
  </r>
  <r>
    <s v="Ouest Gear"/>
    <n v="1128299"/>
    <d v="2021-12-16T00:00:00"/>
    <x v="1"/>
    <s v="Sud-est"/>
    <s v="Florida"/>
    <s v="Orlando"/>
    <x v="2"/>
    <n v="75"/>
    <n v="174"/>
    <n v="13050"/>
    <n v="5220"/>
    <n v="0.4"/>
    <s v="En ligne"/>
  </r>
  <r>
    <s v="Ouest Gear"/>
    <n v="1128299"/>
    <d v="2021-12-16T00:00:00"/>
    <x v="1"/>
    <s v="Sud-est"/>
    <s v="Florida"/>
    <s v="Orlando"/>
    <x v="3"/>
    <n v="78"/>
    <n v="180"/>
    <n v="14040"/>
    <n v="5756.4"/>
    <n v="0.41"/>
    <s v="En ligne"/>
  </r>
  <r>
    <s v="Ouest Gear"/>
    <n v="1128299"/>
    <d v="2021-12-16T00:00:00"/>
    <x v="1"/>
    <s v="Sud-est"/>
    <s v="Florida"/>
    <s v="Orlando"/>
    <x v="4"/>
    <n v="86"/>
    <n v="147"/>
    <n v="12642"/>
    <n v="4424.7"/>
    <n v="0.35"/>
    <s v="En ligne"/>
  </r>
  <r>
    <s v="Ouest Gear"/>
    <n v="1128299"/>
    <d v="2021-12-16T00:00:00"/>
    <x v="1"/>
    <s v="Sud-est"/>
    <s v="Florida"/>
    <s v="Orlando"/>
    <x v="5"/>
    <n v="87"/>
    <n v="156"/>
    <n v="13572"/>
    <n v="7464.6"/>
    <n v="0.55000000000000004"/>
    <s v="En ligne"/>
  </r>
  <r>
    <s v="Ouest Gear"/>
    <n v="1185732"/>
    <d v="2021-01-12T00:00:00"/>
    <x v="6"/>
    <s v="Sud-est"/>
    <s v="Florida"/>
    <s v="Orlando"/>
    <x v="0"/>
    <n v="41"/>
    <n v="255"/>
    <n v="10455"/>
    <n v="5750.2500000000009"/>
    <n v="0.55000000000000004"/>
    <s v="En ligne"/>
  </r>
  <r>
    <s v="Ouest Gear"/>
    <n v="1185732"/>
    <d v="2021-01-12T00:00:00"/>
    <x v="6"/>
    <s v="Sud-est"/>
    <s v="Florida"/>
    <s v="Orlando"/>
    <x v="1"/>
    <n v="44"/>
    <n v="189"/>
    <n v="8316"/>
    <n v="3908.52"/>
    <n v="0.47"/>
    <s v="En ligne"/>
  </r>
  <r>
    <s v="Ouest Gear"/>
    <n v="1185732"/>
    <d v="2021-01-12T00:00:00"/>
    <x v="6"/>
    <s v="Sud-est"/>
    <s v="Florida"/>
    <s v="Orlando"/>
    <x v="2"/>
    <n v="32"/>
    <n v="169"/>
    <n v="5408"/>
    <n v="2055.04"/>
    <n v="0.38"/>
    <s v="En ligne"/>
  </r>
  <r>
    <s v="Ouest Gear"/>
    <n v="1185732"/>
    <d v="2021-01-12T00:00:00"/>
    <x v="6"/>
    <s v="Sud-est"/>
    <s v="Florida"/>
    <s v="Orlando"/>
    <x v="3"/>
    <n v="37"/>
    <n v="145"/>
    <n v="5365"/>
    <n v="2199.65"/>
    <n v="0.41"/>
    <s v="En ligne"/>
  </r>
  <r>
    <s v="Ouest Gear"/>
    <n v="1185732"/>
    <d v="2021-01-12T00:00:00"/>
    <x v="6"/>
    <s v="Sud-est"/>
    <s v="Florida"/>
    <s v="Orlando"/>
    <x v="4"/>
    <n v="51"/>
    <n v="165"/>
    <n v="8415"/>
    <n v="3786.7499999999995"/>
    <n v="0.44999999999999996"/>
    <s v="En ligne"/>
  </r>
  <r>
    <s v="Ouest Gear"/>
    <n v="1185732"/>
    <d v="2021-01-12T00:00:00"/>
    <x v="6"/>
    <s v="Sud-est"/>
    <s v="Florida"/>
    <s v="Orlando"/>
    <x v="5"/>
    <n v="44"/>
    <n v="176"/>
    <n v="7744"/>
    <n v="5033.6000000000004"/>
    <n v="0.65"/>
    <s v="En ligne"/>
  </r>
  <r>
    <s v="Ouest Gear"/>
    <n v="1185732"/>
    <d v="2021-02-10T00:00:00"/>
    <x v="0"/>
    <s v="Sud-est"/>
    <s v="Florida"/>
    <s v="Orlando"/>
    <x v="0"/>
    <n v="44"/>
    <n v="234"/>
    <n v="10296"/>
    <n v="5662.8"/>
    <n v="0.55000000000000004"/>
    <s v="En ligne"/>
  </r>
  <r>
    <s v="Ouest Gear"/>
    <n v="1185732"/>
    <d v="2021-02-10T00:00:00"/>
    <x v="0"/>
    <s v="Sud-est"/>
    <s v="Florida"/>
    <s v="Orlando"/>
    <x v="1"/>
    <n v="42"/>
    <n v="138"/>
    <n v="5796"/>
    <n v="2840.04"/>
    <n v="0.49"/>
    <s v="En ligne"/>
  </r>
  <r>
    <s v="Ouest Gear"/>
    <n v="1185732"/>
    <d v="2021-02-10T00:00:00"/>
    <x v="0"/>
    <s v="Sud-est"/>
    <s v="Florida"/>
    <s v="Orlando"/>
    <x v="2"/>
    <n v="33"/>
    <n v="174"/>
    <n v="5742"/>
    <n v="2124.54"/>
    <n v="0.37"/>
    <s v="En ligne"/>
  </r>
  <r>
    <s v="Ouest Gear"/>
    <n v="1185732"/>
    <d v="2021-02-10T00:00:00"/>
    <x v="0"/>
    <s v="Nord-est"/>
    <s v="New York"/>
    <s v="Albany"/>
    <x v="3"/>
    <n v="37"/>
    <n v="133"/>
    <n v="4921"/>
    <n v="2066.8199999999997"/>
    <n v="0.42"/>
    <s v="En ligne"/>
  </r>
  <r>
    <s v="Ouest Gear"/>
    <n v="1185732"/>
    <d v="2021-02-10T00:00:00"/>
    <x v="0"/>
    <s v="Nord-est"/>
    <s v="New York"/>
    <s v="Albany"/>
    <x v="4"/>
    <n v="50"/>
    <n v="154"/>
    <n v="7700"/>
    <n v="3541.9999999999995"/>
    <n v="0.45999999999999996"/>
    <s v="En ligne"/>
  </r>
  <r>
    <s v="Ouest Gear"/>
    <n v="1185732"/>
    <d v="2021-02-10T00:00:00"/>
    <x v="0"/>
    <s v="Nord-est"/>
    <s v="New York"/>
    <s v="Albany"/>
    <x v="5"/>
    <n v="42"/>
    <n v="182"/>
    <n v="7644"/>
    <n v="4892.16"/>
    <n v="0.64"/>
    <s v="En ligne"/>
  </r>
  <r>
    <s v="Ouest Gear"/>
    <n v="1185732"/>
    <d v="2021-03-08T00:00:00"/>
    <x v="5"/>
    <s v="Nord-est"/>
    <s v="New York"/>
    <s v="Albany"/>
    <x v="0"/>
    <n v="44"/>
    <n v="252"/>
    <n v="11088"/>
    <n v="6541.920000000001"/>
    <n v="0.59000000000000008"/>
    <s v="En ligne"/>
  </r>
  <r>
    <s v="Ouest Gear"/>
    <n v="1185732"/>
    <d v="2021-03-08T00:00:00"/>
    <x v="5"/>
    <s v="Nord-est"/>
    <s v="New York"/>
    <s v="Albany"/>
    <x v="1"/>
    <n v="44"/>
    <n v="165"/>
    <n v="7260"/>
    <n v="3339.6"/>
    <n v="0.45999999999999996"/>
    <s v="En ligne"/>
  </r>
  <r>
    <s v="Ouest Gear"/>
    <n v="1185732"/>
    <d v="2021-03-08T00:00:00"/>
    <x v="5"/>
    <s v="Nord-est"/>
    <s v="New York"/>
    <s v="Albany"/>
    <x v="2"/>
    <n v="33"/>
    <n v="161"/>
    <n v="5313"/>
    <n v="1912.6799999999998"/>
    <n v="0.36"/>
    <s v="En ligne"/>
  </r>
  <r>
    <s v="Ouest Gear"/>
    <n v="1185732"/>
    <d v="2021-03-08T00:00:00"/>
    <x v="5"/>
    <s v="Nord-est"/>
    <s v="New York"/>
    <s v="Albany"/>
    <x v="3"/>
    <n v="39"/>
    <n v="106"/>
    <n v="4134"/>
    <n v="1694.9399999999998"/>
    <n v="0.41"/>
    <s v="En ligne"/>
  </r>
  <r>
    <s v="Ouest Gear"/>
    <n v="1185732"/>
    <d v="2021-03-08T00:00:00"/>
    <x v="5"/>
    <s v="Nord-est"/>
    <s v="New York"/>
    <s v="Albany"/>
    <x v="4"/>
    <n v="51"/>
    <n v="133"/>
    <n v="6783"/>
    <n v="3323.67"/>
    <n v="0.49"/>
    <s v="En ligne"/>
  </r>
  <r>
    <s v="Ouest Gear"/>
    <n v="1185732"/>
    <d v="2021-03-08T00:00:00"/>
    <x v="5"/>
    <s v="Nord-est"/>
    <s v="New York"/>
    <s v="Albany"/>
    <x v="5"/>
    <n v="43"/>
    <n v="161"/>
    <n v="6923"/>
    <n v="4153.8"/>
    <n v="0.6"/>
    <s v="En ligne"/>
  </r>
  <r>
    <s v="Ouest Gear"/>
    <n v="1185732"/>
    <d v="2021-04-09T00:00:00"/>
    <x v="2"/>
    <s v="Nord-est"/>
    <s v="New York"/>
    <s v="Albany"/>
    <x v="0"/>
    <n v="42"/>
    <n v="248"/>
    <n v="10416"/>
    <n v="5832.9600000000009"/>
    <n v="0.56000000000000005"/>
    <s v="En ligne"/>
  </r>
  <r>
    <s v="Ouest Gear"/>
    <n v="1185732"/>
    <d v="2021-04-09T00:00:00"/>
    <x v="2"/>
    <s v="Nord-est"/>
    <s v="New York"/>
    <s v="Albany"/>
    <x v="1"/>
    <n v="43"/>
    <n v="147"/>
    <n v="6321"/>
    <n v="2844.45"/>
    <n v="0.44999999999999996"/>
    <s v="En ligne"/>
  </r>
  <r>
    <s v="Ouest Gear"/>
    <n v="1185732"/>
    <d v="2021-04-09T00:00:00"/>
    <x v="2"/>
    <s v="Nord-est"/>
    <s v="New York"/>
    <s v="Albany"/>
    <x v="2"/>
    <n v="34"/>
    <n v="152"/>
    <n v="5168"/>
    <n v="1860.48"/>
    <n v="0.36"/>
    <s v="En ligne"/>
  </r>
  <r>
    <s v="Ouest Gear"/>
    <n v="1185732"/>
    <d v="2021-04-09T00:00:00"/>
    <x v="2"/>
    <s v="Nord-est"/>
    <s v="New York"/>
    <s v="Albany"/>
    <x v="3"/>
    <n v="37"/>
    <n v="135"/>
    <n v="4995"/>
    <n v="2047.9499999999998"/>
    <n v="0.41"/>
    <s v="En ligne"/>
  </r>
  <r>
    <s v="Ouest Gear"/>
    <n v="1185732"/>
    <d v="2021-04-09T00:00:00"/>
    <x v="2"/>
    <s v="Nord-est"/>
    <s v="New York"/>
    <s v="Albany"/>
    <x v="4"/>
    <n v="50"/>
    <n v="124"/>
    <n v="6200"/>
    <n v="2914"/>
    <n v="0.47"/>
    <s v="En ligne"/>
  </r>
  <r>
    <s v="Ouest Gear"/>
    <n v="1185732"/>
    <d v="2021-04-09T00:00:00"/>
    <x v="2"/>
    <s v="Nord-est"/>
    <s v="New York"/>
    <s v="Albany"/>
    <x v="5"/>
    <n v="41"/>
    <n v="156"/>
    <n v="6396"/>
    <n v="4157.4000000000005"/>
    <n v="0.65"/>
    <s v="En ligne"/>
  </r>
  <r>
    <s v="Ouest Gear"/>
    <n v="1185732"/>
    <d v="2021-05-08T00:00:00"/>
    <x v="3"/>
    <s v="Nord-est"/>
    <s v="New York"/>
    <s v="Albany"/>
    <x v="0"/>
    <n v="50"/>
    <n v="261"/>
    <n v="13050"/>
    <n v="7830"/>
    <n v="0.6"/>
    <s v="En ligne"/>
  </r>
  <r>
    <s v="Ouest Gear"/>
    <n v="1185732"/>
    <d v="2021-05-08T00:00:00"/>
    <x v="3"/>
    <s v="Nord-est"/>
    <s v="New York"/>
    <s v="Albany"/>
    <x v="1"/>
    <n v="53"/>
    <n v="161"/>
    <n v="8533"/>
    <n v="4010.5099999999998"/>
    <n v="0.47"/>
    <s v="En ligne"/>
  </r>
  <r>
    <s v="Ouest Gear"/>
    <n v="1185732"/>
    <d v="2021-05-08T00:00:00"/>
    <x v="3"/>
    <s v="Nord-est"/>
    <s v="New York"/>
    <s v="Albany"/>
    <x v="2"/>
    <n v="49"/>
    <n v="160"/>
    <n v="7840"/>
    <n v="2822.4"/>
    <n v="0.36"/>
    <s v="En ligne"/>
  </r>
  <r>
    <s v="Ouest Gear"/>
    <n v="1185732"/>
    <d v="2021-05-08T00:00:00"/>
    <x v="3"/>
    <s v="Nord-est"/>
    <s v="New York"/>
    <s v="Albany"/>
    <x v="3"/>
    <n v="47"/>
    <n v="130"/>
    <n v="6110"/>
    <n v="2444"/>
    <n v="0.4"/>
    <s v="En ligne"/>
  </r>
  <r>
    <s v="Ouest Gear"/>
    <n v="1185732"/>
    <d v="2021-05-08T00:00:00"/>
    <x v="3"/>
    <s v="Nord-est"/>
    <s v="New York"/>
    <s v="Albany"/>
    <x v="4"/>
    <n v="56"/>
    <n v="137"/>
    <n v="7672"/>
    <n v="3759.2799999999997"/>
    <n v="0.49"/>
    <s v="En ligne"/>
  </r>
  <r>
    <s v="Ouest Gear"/>
    <n v="1185732"/>
    <d v="2021-05-08T00:00:00"/>
    <x v="3"/>
    <s v="Nord-est"/>
    <s v="New York"/>
    <s v="Albany"/>
    <x v="5"/>
    <n v="59"/>
    <n v="169"/>
    <n v="9971"/>
    <n v="6281.7300000000005"/>
    <n v="0.63"/>
    <s v="En ligne"/>
  </r>
  <r>
    <s v="Ouest Gear"/>
    <n v="1185732"/>
    <d v="2021-06-10T00:00:00"/>
    <x v="1"/>
    <s v="Nord-est"/>
    <s v="New York"/>
    <s v="Albany"/>
    <x v="0"/>
    <n v="59"/>
    <n v="263"/>
    <n v="15517"/>
    <n v="8689.52"/>
    <n v="0.56000000000000005"/>
    <s v="En ligne"/>
  </r>
  <r>
    <s v="Ouest Gear"/>
    <n v="1185732"/>
    <d v="2021-06-10T00:00:00"/>
    <x v="1"/>
    <s v="Nord-est"/>
    <s v="New York"/>
    <s v="Albany"/>
    <x v="1"/>
    <n v="54"/>
    <n v="175"/>
    <n v="9450"/>
    <n v="4536"/>
    <n v="0.48"/>
    <s v="En ligne"/>
  </r>
  <r>
    <s v="Ouest Gear"/>
    <n v="1185732"/>
    <d v="2021-06-10T00:00:00"/>
    <x v="1"/>
    <s v="Nord-est"/>
    <s v="New York"/>
    <s v="Albany"/>
    <x v="2"/>
    <n v="48"/>
    <n v="150"/>
    <n v="7200"/>
    <n v="2736"/>
    <n v="0.38"/>
    <s v="En ligne"/>
  </r>
  <r>
    <s v="Ouest Gear"/>
    <n v="1185732"/>
    <d v="2021-06-10T00:00:00"/>
    <x v="1"/>
    <s v="Nord-est"/>
    <s v="New York"/>
    <s v="Albany"/>
    <x v="3"/>
    <n v="49"/>
    <n v="144"/>
    <n v="7056"/>
    <n v="2892.96"/>
    <n v="0.41"/>
    <s v="En ligne"/>
  </r>
  <r>
    <s v="Ouest Gear"/>
    <n v="1185732"/>
    <d v="2021-06-10T00:00:00"/>
    <x v="1"/>
    <s v="Nord-est"/>
    <s v="New York"/>
    <s v="Albany"/>
    <x v="4"/>
    <n v="62"/>
    <n v="150"/>
    <n v="9300"/>
    <n v="4557"/>
    <n v="0.49"/>
    <s v="En ligne"/>
  </r>
  <r>
    <s v="Ouest Gear"/>
    <n v="1185732"/>
    <d v="2021-06-10T00:00:00"/>
    <x v="1"/>
    <s v="Nord-est"/>
    <s v="New York"/>
    <s v="Albany"/>
    <x v="5"/>
    <n v="69"/>
    <n v="181"/>
    <n v="12489"/>
    <n v="7743.18"/>
    <n v="0.62"/>
    <s v="En ligne"/>
  </r>
  <r>
    <s v="Ouest Gear"/>
    <n v="1185732"/>
    <d v="2021-07-08T00:00:00"/>
    <x v="1"/>
    <s v="Nord-est"/>
    <s v="New York"/>
    <s v="Albany"/>
    <x v="0"/>
    <n v="59"/>
    <n v="247"/>
    <n v="14573"/>
    <n v="8015.1500000000005"/>
    <n v="0.55000000000000004"/>
    <s v="En ligne"/>
  </r>
  <r>
    <s v="Ouest Gear"/>
    <n v="1185732"/>
    <d v="2021-07-08T00:00:00"/>
    <x v="1"/>
    <s v="Nord-est"/>
    <s v="New York"/>
    <s v="Albany"/>
    <x v="1"/>
    <n v="56"/>
    <n v="196"/>
    <n v="10976"/>
    <n v="4939.2"/>
    <n v="0.44999999999999996"/>
    <s v="En ligne"/>
  </r>
  <r>
    <s v="Ouest Gear"/>
    <n v="1185732"/>
    <d v="2021-07-08T00:00:00"/>
    <x v="1"/>
    <s v="Nord-est"/>
    <s v="New York"/>
    <s v="Albany"/>
    <x v="2"/>
    <n v="51"/>
    <n v="169"/>
    <n v="8619"/>
    <n v="3016.6499999999996"/>
    <n v="0.35"/>
    <s v="En ligne"/>
  </r>
  <r>
    <s v="Ouest Gear"/>
    <n v="1185732"/>
    <d v="2021-07-08T00:00:00"/>
    <x v="1"/>
    <s v="Nord-est"/>
    <s v="New York"/>
    <s v="Albany"/>
    <x v="3"/>
    <n v="53"/>
    <n v="150"/>
    <n v="7950"/>
    <n v="3418.5"/>
    <n v="0.43"/>
    <s v="En ligne"/>
  </r>
  <r>
    <s v="Ouest Gear"/>
    <n v="1185732"/>
    <d v="2021-07-08T00:00:00"/>
    <x v="1"/>
    <s v="Nord-est"/>
    <s v="New York"/>
    <s v="Albany"/>
    <x v="4"/>
    <n v="62"/>
    <n v="168"/>
    <n v="10416"/>
    <n v="4791.3599999999997"/>
    <n v="0.45999999999999996"/>
    <s v="En ligne"/>
  </r>
  <r>
    <s v="Ouest Gear"/>
    <n v="1185732"/>
    <d v="2021-07-08T00:00:00"/>
    <x v="1"/>
    <s v="Nord-est"/>
    <s v="New York"/>
    <s v="Albany"/>
    <x v="5"/>
    <n v="66"/>
    <n v="194"/>
    <n v="12804"/>
    <n v="8322.6"/>
    <n v="0.65"/>
    <s v="En ligne"/>
  </r>
  <r>
    <s v="Ouest Gear"/>
    <n v="1185732"/>
    <d v="2021-08-09T00:00:00"/>
    <x v="5"/>
    <s v="Nord-est"/>
    <s v="New York"/>
    <s v="Albany"/>
    <x v="0"/>
    <n v="62"/>
    <n v="250"/>
    <n v="15500"/>
    <n v="8680"/>
    <n v="0.56000000000000005"/>
    <s v="En ligne"/>
  </r>
  <r>
    <s v="Ouest Gear"/>
    <n v="1185732"/>
    <d v="2021-08-09T00:00:00"/>
    <x v="5"/>
    <s v="Nord-est"/>
    <s v="New York"/>
    <s v="Albany"/>
    <x v="1"/>
    <n v="55"/>
    <n v="210"/>
    <n v="11550"/>
    <n v="5197.4999999999991"/>
    <n v="0.44999999999999996"/>
    <s v="En ligne"/>
  </r>
  <r>
    <s v="Ouest Gear"/>
    <n v="1185732"/>
    <d v="2021-08-09T00:00:00"/>
    <x v="5"/>
    <s v="Nord-est"/>
    <s v="New York"/>
    <s v="Albany"/>
    <x v="2"/>
    <n v="51"/>
    <n v="188"/>
    <n v="9588"/>
    <n v="3451.68"/>
    <n v="0.36"/>
    <s v="En ligne"/>
  </r>
  <r>
    <s v="Ouest Gear"/>
    <n v="1185732"/>
    <d v="2021-08-09T00:00:00"/>
    <x v="5"/>
    <s v="Nord-est"/>
    <s v="New York"/>
    <s v="Albany"/>
    <x v="3"/>
    <n v="41"/>
    <n v="150"/>
    <n v="6150"/>
    <n v="2460"/>
    <n v="0.4"/>
    <s v="En ligne"/>
  </r>
  <r>
    <s v="Ouest Gear"/>
    <n v="1185732"/>
    <d v="2021-08-09T00:00:00"/>
    <x v="5"/>
    <s v="Nord-est"/>
    <s v="New York"/>
    <s v="Albany"/>
    <x v="4"/>
    <n v="52"/>
    <n v="149"/>
    <n v="7748"/>
    <n v="3719.04"/>
    <n v="0.48"/>
    <s v="En ligne"/>
  </r>
  <r>
    <s v="Ouest Gear"/>
    <n v="1185732"/>
    <d v="2021-08-09T00:00:00"/>
    <x v="5"/>
    <s v="Nord-est"/>
    <s v="New York"/>
    <s v="Albany"/>
    <x v="5"/>
    <n v="55"/>
    <n v="218"/>
    <n v="11990"/>
    <n v="7194"/>
    <n v="0.6"/>
    <s v="En ligne"/>
  </r>
  <r>
    <s v="Ouest Gear"/>
    <n v="1185732"/>
    <d v="2021-09-08T00:00:00"/>
    <x v="0"/>
    <s v="Nord-est"/>
    <s v="New York"/>
    <s v="Albany"/>
    <x v="0"/>
    <n v="50"/>
    <n v="238"/>
    <n v="11900"/>
    <n v="7021.0000000000009"/>
    <n v="0.59000000000000008"/>
    <s v="En ligne"/>
  </r>
  <r>
    <s v="Ouest Gear"/>
    <n v="1185732"/>
    <d v="2021-09-08T00:00:00"/>
    <x v="0"/>
    <s v="Nord-est"/>
    <s v="New York"/>
    <s v="Albany"/>
    <x v="1"/>
    <n v="48"/>
    <n v="163"/>
    <n v="7824"/>
    <n v="3520.7999999999997"/>
    <n v="0.44999999999999996"/>
    <s v="En ligne"/>
  </r>
  <r>
    <s v="Ouest Gear"/>
    <n v="1185732"/>
    <d v="2021-09-08T00:00:00"/>
    <x v="0"/>
    <s v="Nord-est"/>
    <s v="New York"/>
    <s v="Albany"/>
    <x v="2"/>
    <n v="41"/>
    <n v="138"/>
    <n v="5658"/>
    <n v="1980.3"/>
    <n v="0.35"/>
    <s v="En ligne"/>
  </r>
  <r>
    <s v="Ouest Gear"/>
    <n v="1185732"/>
    <d v="2021-09-08T00:00:00"/>
    <x v="0"/>
    <s v="Nord-est"/>
    <s v="New York"/>
    <s v="Albany"/>
    <x v="3"/>
    <n v="44"/>
    <n v="137"/>
    <n v="6028"/>
    <n v="2471.48"/>
    <n v="0.41"/>
    <s v="En ligne"/>
  </r>
  <r>
    <s v="Ouest Gear"/>
    <n v="1185732"/>
    <d v="2021-09-08T00:00:00"/>
    <x v="0"/>
    <s v="Nord-est"/>
    <s v="New York"/>
    <s v="Albany"/>
    <x v="4"/>
    <n v="51"/>
    <n v="131"/>
    <n v="6681"/>
    <n v="3206.8799999999997"/>
    <n v="0.48"/>
    <s v="En ligne"/>
  </r>
  <r>
    <s v="Ouest Gear"/>
    <n v="1185732"/>
    <d v="2021-09-08T00:00:00"/>
    <x v="0"/>
    <s v="Nord-est"/>
    <s v="New York"/>
    <s v="Albany"/>
    <x v="5"/>
    <n v="59"/>
    <n v="156"/>
    <n v="9204"/>
    <n v="5522.4"/>
    <n v="0.6"/>
    <s v="En ligne"/>
  </r>
  <r>
    <s v="Ouest Gear"/>
    <n v="1185732"/>
    <d v="2021-10-10T00:00:00"/>
    <x v="4"/>
    <s v="Nord-est"/>
    <s v="New York"/>
    <s v="Albany"/>
    <x v="0"/>
    <n v="57"/>
    <n v="208"/>
    <n v="11856"/>
    <n v="6757.920000000001"/>
    <n v="0.57000000000000006"/>
    <s v="En ligne"/>
  </r>
  <r>
    <s v="Ouest Gear"/>
    <n v="1185732"/>
    <d v="2021-10-10T00:00:00"/>
    <x v="4"/>
    <s v="Nord-est"/>
    <s v="New York"/>
    <s v="Albany"/>
    <x v="1"/>
    <n v="46"/>
    <n v="156"/>
    <n v="7176"/>
    <n v="3300.9599999999996"/>
    <n v="0.45999999999999996"/>
    <s v="En ligne"/>
  </r>
  <r>
    <s v="Ouest Gear"/>
    <n v="1185732"/>
    <d v="2021-10-10T00:00:00"/>
    <x v="4"/>
    <s v="Nord-est"/>
    <s v="New York"/>
    <s v="Albany"/>
    <x v="2"/>
    <n v="46"/>
    <n v="137"/>
    <n v="6302"/>
    <n v="2520.8000000000002"/>
    <n v="0.4"/>
    <s v="En ligne"/>
  </r>
  <r>
    <s v="Ouest Gear"/>
    <n v="1185732"/>
    <d v="2021-10-10T00:00:00"/>
    <x v="4"/>
    <s v="Nord-est"/>
    <s v="New York"/>
    <s v="Albany"/>
    <x v="3"/>
    <n v="45"/>
    <n v="135"/>
    <n v="6075"/>
    <n v="2490.75"/>
    <n v="0.41"/>
    <s v="En ligne"/>
  </r>
  <r>
    <s v="Ouest Gear"/>
    <n v="1185732"/>
    <d v="2021-10-10T00:00:00"/>
    <x v="4"/>
    <s v="Nord-est"/>
    <s v="New York"/>
    <s v="Albany"/>
    <x v="4"/>
    <n v="59"/>
    <n v="150"/>
    <n v="8850"/>
    <n v="4159.5"/>
    <n v="0.47"/>
    <s v="En ligne"/>
  </r>
  <r>
    <s v="Ouest Gear"/>
    <n v="1185732"/>
    <d v="2021-10-10T00:00:00"/>
    <x v="4"/>
    <s v="Nord-est"/>
    <s v="New York"/>
    <s v="Albany"/>
    <x v="5"/>
    <n v="64"/>
    <n v="156"/>
    <n v="9984"/>
    <n v="6190.08"/>
    <n v="0.62"/>
    <s v="En ligne"/>
  </r>
  <r>
    <s v="Ouest Gear"/>
    <n v="1185732"/>
    <d v="2021-11-09T00:00:00"/>
    <x v="6"/>
    <s v="Nord-est"/>
    <s v="New York"/>
    <s v="Albany"/>
    <x v="0"/>
    <n v="56"/>
    <n v="217"/>
    <n v="12152"/>
    <n v="6683.6"/>
    <n v="0.55000000000000004"/>
    <s v="En ligne"/>
  </r>
  <r>
    <s v="Ouest Gear"/>
    <n v="1185732"/>
    <d v="2021-11-09T00:00:00"/>
    <x v="6"/>
    <s v="Nord-est"/>
    <s v="New York"/>
    <s v="Albany"/>
    <x v="1"/>
    <n v="49"/>
    <n v="162"/>
    <n v="7938"/>
    <n v="3889.62"/>
    <n v="0.49"/>
    <s v="En ligne"/>
  </r>
  <r>
    <s v="Ouest Gear"/>
    <n v="1185732"/>
    <d v="2021-11-09T00:00:00"/>
    <x v="6"/>
    <s v="Nord-est"/>
    <s v="New York"/>
    <s v="Albany"/>
    <x v="2"/>
    <n v="45"/>
    <n v="147"/>
    <n v="6615"/>
    <n v="2381.4"/>
    <n v="0.36"/>
    <s v="En ligne"/>
  </r>
  <r>
    <s v="Ouest Gear"/>
    <n v="1185732"/>
    <d v="2021-11-09T00:00:00"/>
    <x v="6"/>
    <s v="Nord-est"/>
    <s v="New York"/>
    <s v="Albany"/>
    <x v="3"/>
    <n v="47"/>
    <n v="144"/>
    <n v="6768"/>
    <n v="2707.2000000000003"/>
    <n v="0.4"/>
    <s v="En ligne"/>
  </r>
  <r>
    <s v="Ouest Gear"/>
    <n v="1185732"/>
    <d v="2021-11-09T00:00:00"/>
    <x v="6"/>
    <s v="Nord-est"/>
    <s v="New York"/>
    <s v="Albany"/>
    <x v="4"/>
    <n v="62"/>
    <n v="154"/>
    <n v="9548"/>
    <n v="4296.5999999999995"/>
    <n v="0.44999999999999996"/>
    <s v="En ligne"/>
  </r>
  <r>
    <s v="Ouest Gear"/>
    <n v="1185732"/>
    <d v="2021-11-09T00:00:00"/>
    <x v="6"/>
    <s v="Nord-est"/>
    <s v="New York"/>
    <s v="Albany"/>
    <x v="5"/>
    <n v="68"/>
    <n v="176"/>
    <n v="11968"/>
    <n v="7659.52"/>
    <n v="0.64"/>
    <s v="En ligne"/>
  </r>
  <r>
    <s v="Ouest Gear"/>
    <n v="1185732"/>
    <d v="2021-12-08T00:00:00"/>
    <x v="0"/>
    <s v="Nord-est"/>
    <s v="New York"/>
    <s v="Albany"/>
    <x v="0"/>
    <n v="59"/>
    <n v="245"/>
    <n v="14455"/>
    <n v="8383.9000000000015"/>
    <n v="0.58000000000000007"/>
    <s v="En ligne"/>
  </r>
  <r>
    <s v="Ouest Gear"/>
    <n v="1185732"/>
    <d v="2021-12-08T00:00:00"/>
    <x v="0"/>
    <s v="Nord-est"/>
    <s v="New York"/>
    <s v="Albany"/>
    <x v="1"/>
    <n v="51"/>
    <n v="169"/>
    <n v="8619"/>
    <n v="4309.5"/>
    <n v="0.5"/>
    <s v="En ligne"/>
  </r>
  <r>
    <s v="Kohl's"/>
    <n v="1185732"/>
    <d v="2021-12-08T00:00:00"/>
    <x v="0"/>
    <s v="Nord-est"/>
    <s v="New York"/>
    <s v="Albany"/>
    <x v="2"/>
    <n v="52"/>
    <n v="163"/>
    <n v="8476"/>
    <n v="3305.6400000000003"/>
    <n v="0.39"/>
    <s v="En ligne"/>
  </r>
  <r>
    <s v="Kohl's"/>
    <n v="1185732"/>
    <d v="2021-12-08T00:00:00"/>
    <x v="0"/>
    <s v="Nord-est"/>
    <s v="New York"/>
    <s v="Albany"/>
    <x v="3"/>
    <n v="54"/>
    <n v="155"/>
    <n v="8370"/>
    <n v="3431.7"/>
    <n v="0.41"/>
    <s v="En ligne"/>
  </r>
  <r>
    <s v="Kohl's"/>
    <n v="1185732"/>
    <d v="2021-12-08T00:00:00"/>
    <x v="0"/>
    <s v="Nord-est"/>
    <s v="New York"/>
    <s v="Albany"/>
    <x v="4"/>
    <n v="60"/>
    <n v="155"/>
    <n v="9300"/>
    <n v="4278"/>
    <n v="0.45999999999999996"/>
    <s v="En ligne"/>
  </r>
  <r>
    <s v="Kohl's"/>
    <n v="1185732"/>
    <d v="2021-12-08T00:00:00"/>
    <x v="0"/>
    <s v="Nord-est"/>
    <s v="New York"/>
    <s v="Albany"/>
    <x v="5"/>
    <n v="69"/>
    <n v="182"/>
    <n v="12558"/>
    <n v="8037.12"/>
    <n v="0.64"/>
    <s v="En ligne"/>
  </r>
  <r>
    <s v="Kohl's"/>
    <n v="1185732"/>
    <d v="2021-01-14T00:00:00"/>
    <x v="1"/>
    <s v="Nord-est"/>
    <s v="New York"/>
    <s v="Albany"/>
    <x v="0"/>
    <n v="39"/>
    <n v="216"/>
    <n v="8424"/>
    <n v="5307.12"/>
    <n v="0.63"/>
    <s v="En ligne"/>
  </r>
  <r>
    <s v="Kohl's"/>
    <n v="1185732"/>
    <d v="2021-01-14T00:00:00"/>
    <x v="1"/>
    <s v="Nord-est"/>
    <s v="New York"/>
    <s v="Albany"/>
    <x v="1"/>
    <n v="39"/>
    <n v="156"/>
    <n v="6084"/>
    <n v="2737.7999999999997"/>
    <n v="0.44999999999999996"/>
    <s v="En ligne"/>
  </r>
  <r>
    <s v="Kohl's"/>
    <n v="1185732"/>
    <d v="2021-01-14T00:00:00"/>
    <x v="1"/>
    <s v="Nord-est"/>
    <s v="New York"/>
    <s v="Albany"/>
    <x v="2"/>
    <n v="29"/>
    <n v="168"/>
    <n v="4872"/>
    <n v="2338.56"/>
    <n v="0.48"/>
    <s v="En ligne"/>
  </r>
  <r>
    <s v="Kohl's"/>
    <n v="1185732"/>
    <d v="2021-01-14T00:00:00"/>
    <x v="1"/>
    <s v="Nord-est"/>
    <s v="New York"/>
    <s v="Albany"/>
    <x v="3"/>
    <n v="34"/>
    <n v="131"/>
    <n v="4454"/>
    <n v="2093.3799999999997"/>
    <n v="0.47"/>
    <s v="En ligne"/>
  </r>
  <r>
    <s v="Kohl's"/>
    <n v="1185732"/>
    <d v="2021-01-14T00:00:00"/>
    <x v="1"/>
    <s v="Nord-est"/>
    <s v="New York"/>
    <s v="Albany"/>
    <x v="4"/>
    <n v="49"/>
    <n v="145"/>
    <n v="7105"/>
    <n v="3197.2499999999995"/>
    <n v="0.44999999999999996"/>
    <s v="En ligne"/>
  </r>
  <r>
    <s v="Kohl's"/>
    <n v="1185732"/>
    <d v="2021-01-14T00:00:00"/>
    <x v="1"/>
    <s v="Nord-est"/>
    <s v="New York"/>
    <s v="Albany"/>
    <x v="5"/>
    <n v="38"/>
    <n v="156"/>
    <n v="5928"/>
    <n v="2371.2000000000003"/>
    <n v="0.4"/>
    <s v="En ligne"/>
  </r>
  <r>
    <s v="Kohl's"/>
    <n v="1185732"/>
    <d v="2021-02-12T00:00:00"/>
    <x v="2"/>
    <s v="Nord-est"/>
    <s v="New York"/>
    <s v="Albany"/>
    <x v="0"/>
    <n v="37"/>
    <n v="238"/>
    <n v="8806"/>
    <n v="5371.66"/>
    <n v="0.61"/>
    <s v="En ligne"/>
  </r>
  <r>
    <s v="Kohl's"/>
    <n v="1185732"/>
    <d v="2021-02-12T00:00:00"/>
    <x v="2"/>
    <s v="Nord-est"/>
    <s v="New York"/>
    <s v="Albany"/>
    <x v="1"/>
    <n v="37"/>
    <n v="145"/>
    <n v="5365"/>
    <n v="2199.65"/>
    <n v="0.41"/>
    <s v="En ligne"/>
  </r>
  <r>
    <s v="Kohl's"/>
    <n v="1185732"/>
    <d v="2021-02-12T00:00:00"/>
    <x v="2"/>
    <s v="Nord-est"/>
    <s v="New York"/>
    <s v="Albany"/>
    <x v="2"/>
    <n v="29"/>
    <n v="143"/>
    <n v="4147"/>
    <n v="2032.03"/>
    <n v="0.49"/>
    <s v="En ligne"/>
  </r>
  <r>
    <s v="Kohl's"/>
    <n v="1185732"/>
    <d v="2021-02-12T00:00:00"/>
    <x v="2"/>
    <s v="Ouest"/>
    <s v="Wyoming"/>
    <s v="Cheyenne"/>
    <x v="3"/>
    <n v="32"/>
    <n v="123"/>
    <n v="3936"/>
    <n v="1889.28"/>
    <n v="0.48"/>
    <s v="En ligne"/>
  </r>
  <r>
    <s v="Kohl's"/>
    <n v="1185732"/>
    <d v="2021-02-12T00:00:00"/>
    <x v="2"/>
    <s v="Ouest"/>
    <s v="Wyoming"/>
    <s v="Cheyenne"/>
    <x v="4"/>
    <n v="47"/>
    <n v="145"/>
    <n v="6815"/>
    <n v="2794.1499999999996"/>
    <n v="0.41"/>
    <s v="En ligne"/>
  </r>
  <r>
    <s v="Kohl's"/>
    <n v="1185732"/>
    <d v="2021-02-12T00:00:00"/>
    <x v="2"/>
    <s v="Ouest"/>
    <s v="Wyoming"/>
    <s v="Cheyenne"/>
    <x v="5"/>
    <n v="38"/>
    <n v="174"/>
    <n v="6612"/>
    <n v="2578.6800000000003"/>
    <n v="0.39"/>
    <s v="En ligne"/>
  </r>
  <r>
    <s v="Kohl's"/>
    <n v="1185732"/>
    <d v="2021-03-10T00:00:00"/>
    <x v="0"/>
    <s v="Ouest"/>
    <s v="Wyoming"/>
    <s v="Cheyenne"/>
    <x v="0"/>
    <n v="38"/>
    <n v="246"/>
    <n v="9348"/>
    <n v="5608.8"/>
    <n v="0.6"/>
    <s v="En ligne"/>
  </r>
  <r>
    <s v="Kohl's"/>
    <n v="1185732"/>
    <d v="2021-03-10T00:00:00"/>
    <x v="0"/>
    <s v="Ouest"/>
    <s v="Wyoming"/>
    <s v="Cheyenne"/>
    <x v="1"/>
    <n v="37"/>
    <n v="131"/>
    <n v="4847"/>
    <n v="2132.6799999999998"/>
    <n v="0.44"/>
    <s v="En ligne"/>
  </r>
  <r>
    <s v="Kohl's"/>
    <n v="1185732"/>
    <d v="2021-03-10T00:00:00"/>
    <x v="0"/>
    <s v="Ouest"/>
    <s v="Wyoming"/>
    <s v="Cheyenne"/>
    <x v="2"/>
    <n v="27"/>
    <n v="149"/>
    <n v="4023"/>
    <n v="1810.35"/>
    <n v="0.44999999999999996"/>
    <s v="En ligne"/>
  </r>
  <r>
    <s v="Kohl's"/>
    <n v="1185732"/>
    <d v="2021-03-10T00:00:00"/>
    <x v="0"/>
    <s v="Ouest"/>
    <s v="Wyoming"/>
    <s v="Cheyenne"/>
    <x v="3"/>
    <n v="33"/>
    <n v="112"/>
    <n v="3696"/>
    <n v="1737.12"/>
    <n v="0.47"/>
    <s v="En ligne"/>
  </r>
  <r>
    <s v="Kohl's"/>
    <n v="1185732"/>
    <d v="2021-03-10T00:00:00"/>
    <x v="0"/>
    <s v="Ouest"/>
    <s v="Wyoming"/>
    <s v="Cheyenne"/>
    <x v="4"/>
    <n v="47"/>
    <n v="126"/>
    <n v="5922"/>
    <n v="2664.8999999999996"/>
    <n v="0.44999999999999996"/>
    <s v="En ligne"/>
  </r>
  <r>
    <s v="Kohl's"/>
    <n v="1185732"/>
    <d v="2021-03-10T00:00:00"/>
    <x v="0"/>
    <s v="Ouest"/>
    <s v="Wyoming"/>
    <s v="Cheyenne"/>
    <x v="5"/>
    <n v="37"/>
    <n v="165"/>
    <n v="6105"/>
    <n v="2258.85"/>
    <n v="0.37"/>
    <s v="En ligne"/>
  </r>
  <r>
    <s v="Kohl's"/>
    <n v="1185732"/>
    <d v="2021-04-11T00:00:00"/>
    <x v="4"/>
    <s v="Ouest"/>
    <s v="Wyoming"/>
    <s v="Cheyenne"/>
    <x v="0"/>
    <n v="39"/>
    <n v="208"/>
    <n v="8112"/>
    <n v="5029.4399999999996"/>
    <n v="0.62"/>
    <s v="En ligne"/>
  </r>
  <r>
    <s v="Kohl's"/>
    <n v="1185732"/>
    <d v="2021-04-11T00:00:00"/>
    <x v="4"/>
    <s v="Ouest"/>
    <s v="Wyoming"/>
    <s v="Cheyenne"/>
    <x v="1"/>
    <n v="39"/>
    <n v="140"/>
    <n v="5460"/>
    <n v="2456.9999999999995"/>
    <n v="0.44999999999999996"/>
    <s v="En ligne"/>
  </r>
  <r>
    <s v="Kohl's"/>
    <n v="1185732"/>
    <d v="2021-04-11T00:00:00"/>
    <x v="4"/>
    <s v="Ouest"/>
    <s v="Wyoming"/>
    <s v="Cheyenne"/>
    <x v="2"/>
    <n v="28"/>
    <n v="145"/>
    <n v="4060"/>
    <n v="1867.6"/>
    <n v="0.45999999999999996"/>
    <s v="En ligne"/>
  </r>
  <r>
    <s v="Kohl's"/>
    <n v="1185732"/>
    <d v="2021-04-11T00:00:00"/>
    <x v="4"/>
    <s v="Ouest"/>
    <s v="Wyoming"/>
    <s v="Cheyenne"/>
    <x v="3"/>
    <n v="33"/>
    <n v="119"/>
    <n v="3927"/>
    <n v="1845.6899999999998"/>
    <n v="0.47"/>
    <s v="En ligne"/>
  </r>
  <r>
    <s v="Kohl's"/>
    <n v="1185732"/>
    <d v="2021-04-11T00:00:00"/>
    <x v="4"/>
    <s v="Ouest"/>
    <s v="Wyoming"/>
    <s v="Cheyenne"/>
    <x v="4"/>
    <n v="47"/>
    <n v="106"/>
    <n v="4982"/>
    <n v="2092.44"/>
    <n v="0.42"/>
    <s v="En ligne"/>
  </r>
  <r>
    <s v="Kohl's"/>
    <n v="1185732"/>
    <d v="2021-04-11T00:00:00"/>
    <x v="4"/>
    <s v="Ouest"/>
    <s v="Wyoming"/>
    <s v="Cheyenne"/>
    <x v="5"/>
    <n v="36"/>
    <n v="149"/>
    <n v="5364"/>
    <n v="1877.3999999999999"/>
    <n v="0.35"/>
    <s v="En ligne"/>
  </r>
  <r>
    <s v="Kohl's"/>
    <n v="1185732"/>
    <d v="2021-05-10T00:00:00"/>
    <x v="5"/>
    <s v="Ouest"/>
    <s v="Wyoming"/>
    <s v="Cheyenne"/>
    <x v="0"/>
    <n v="45"/>
    <n v="246"/>
    <n v="11070"/>
    <n v="7195.5"/>
    <n v="0.65"/>
    <s v="En ligne"/>
  </r>
  <r>
    <s v="Kohl's"/>
    <n v="1185732"/>
    <d v="2021-05-10T00:00:00"/>
    <x v="5"/>
    <s v="Ouest"/>
    <s v="Wyoming"/>
    <s v="Cheyenne"/>
    <x v="1"/>
    <n v="41"/>
    <n v="152"/>
    <n v="6232"/>
    <n v="2492.8000000000002"/>
    <n v="0.4"/>
    <s v="En ligne"/>
  </r>
  <r>
    <s v="Kohl's"/>
    <n v="1185732"/>
    <d v="2021-05-10T00:00:00"/>
    <x v="5"/>
    <s v="Ouest"/>
    <s v="Wyoming"/>
    <s v="Cheyenne"/>
    <x v="2"/>
    <n v="39"/>
    <n v="145"/>
    <n v="5655"/>
    <n v="2770.95"/>
    <n v="0.49"/>
    <s v="En ligne"/>
  </r>
  <r>
    <s v="Kohl's"/>
    <n v="1185732"/>
    <d v="2021-05-10T00:00:00"/>
    <x v="5"/>
    <s v="Ouest"/>
    <s v="Wyoming"/>
    <s v="Cheyenne"/>
    <x v="3"/>
    <n v="39"/>
    <n v="131"/>
    <n v="5109"/>
    <n v="2554.5"/>
    <n v="0.5"/>
    <s v="En ligne"/>
  </r>
  <r>
    <s v="Kohl's"/>
    <n v="1185732"/>
    <d v="2021-05-10T00:00:00"/>
    <x v="5"/>
    <s v="Ouest"/>
    <s v="Wyoming"/>
    <s v="Cheyenne"/>
    <x v="4"/>
    <n v="45"/>
    <n v="133"/>
    <n v="5985"/>
    <n v="2513.6999999999998"/>
    <n v="0.42"/>
    <s v="En ligne"/>
  </r>
  <r>
    <s v="Kohl's"/>
    <n v="1185732"/>
    <d v="2021-05-10T00:00:00"/>
    <x v="5"/>
    <s v="Ouest"/>
    <s v="Wyoming"/>
    <s v="Cheyenne"/>
    <x v="5"/>
    <n v="52"/>
    <n v="156"/>
    <n v="8112"/>
    <n v="3244.8"/>
    <n v="0.4"/>
    <s v="En ligne"/>
  </r>
  <r>
    <s v="Kohl's"/>
    <n v="1185732"/>
    <d v="2021-06-12T00:00:00"/>
    <x v="3"/>
    <s v="Ouest"/>
    <s v="Wyoming"/>
    <s v="Cheyenne"/>
    <x v="0"/>
    <n v="46"/>
    <n v="247"/>
    <n v="11362"/>
    <n v="7158.06"/>
    <n v="0.63"/>
    <s v="En ligne"/>
  </r>
  <r>
    <s v="Kohl's"/>
    <n v="1185732"/>
    <d v="2021-06-12T00:00:00"/>
    <x v="3"/>
    <s v="Ouest"/>
    <s v="Wyoming"/>
    <s v="Cheyenne"/>
    <x v="1"/>
    <n v="42"/>
    <n v="168"/>
    <n v="7056"/>
    <n v="2892.96"/>
    <n v="0.41"/>
    <s v="En ligne"/>
  </r>
  <r>
    <s v="Kohl's"/>
    <n v="1185732"/>
    <d v="2021-06-12T00:00:00"/>
    <x v="3"/>
    <s v="Ouest"/>
    <s v="Wyoming"/>
    <s v="Cheyenne"/>
    <x v="2"/>
    <n v="38"/>
    <n v="131"/>
    <n v="4978"/>
    <n v="2240.1"/>
    <n v="0.44999999999999996"/>
    <s v="En ligne"/>
  </r>
  <r>
    <s v="Kohl's"/>
    <n v="1185732"/>
    <d v="2021-06-12T00:00:00"/>
    <x v="3"/>
    <s v="Ouest"/>
    <s v="Wyoming"/>
    <s v="Cheyenne"/>
    <x v="3"/>
    <n v="38"/>
    <n v="140"/>
    <n v="5320"/>
    <n v="2500.3999999999996"/>
    <n v="0.47"/>
    <s v="En ligne"/>
  </r>
  <r>
    <s v="Kohl's"/>
    <n v="1185732"/>
    <d v="2021-06-12T00:00:00"/>
    <x v="3"/>
    <s v="Ouest"/>
    <s v="Wyoming"/>
    <s v="Cheyenne"/>
    <x v="4"/>
    <n v="49"/>
    <n v="135"/>
    <n v="6615"/>
    <n v="2910.6"/>
    <n v="0.44"/>
    <s v="En ligne"/>
  </r>
  <r>
    <s v="Kohl's"/>
    <n v="1185732"/>
    <d v="2021-06-12T00:00:00"/>
    <x v="3"/>
    <s v="Ouest"/>
    <s v="Wyoming"/>
    <s v="Cheyenne"/>
    <x v="5"/>
    <n v="50"/>
    <n v="163"/>
    <n v="8150"/>
    <n v="3015.5"/>
    <n v="0.37"/>
    <s v="En ligne"/>
  </r>
  <r>
    <s v="Kohl's"/>
    <n v="1185732"/>
    <d v="2021-07-10T00:00:00"/>
    <x v="3"/>
    <s v="Ouest"/>
    <s v="Wyoming"/>
    <s v="Cheyenne"/>
    <x v="0"/>
    <n v="48"/>
    <n v="228"/>
    <n v="10944"/>
    <n v="7004.16"/>
    <n v="0.64"/>
    <s v="En ligne"/>
  </r>
  <r>
    <s v="Kohl's"/>
    <n v="1185732"/>
    <d v="2021-07-10T00:00:00"/>
    <x v="3"/>
    <s v="Ouest"/>
    <s v="Wyoming"/>
    <s v="Cheyenne"/>
    <x v="1"/>
    <n v="44"/>
    <n v="163"/>
    <n v="7172"/>
    <n v="3083.96"/>
    <n v="0.43"/>
    <s v="En ligne"/>
  </r>
  <r>
    <s v="Kohl's"/>
    <n v="1185732"/>
    <d v="2021-07-10T00:00:00"/>
    <x v="3"/>
    <s v="Ouest"/>
    <s v="Wyoming"/>
    <s v="Cheyenne"/>
    <x v="2"/>
    <n v="38"/>
    <n v="149"/>
    <n v="5662"/>
    <n v="2717.7599999999998"/>
    <n v="0.48"/>
    <s v="En ligne"/>
  </r>
  <r>
    <s v="Kohl's"/>
    <n v="1185732"/>
    <d v="2021-07-10T00:00:00"/>
    <x v="3"/>
    <s v="Ouest"/>
    <s v="Wyoming"/>
    <s v="Cheyenne"/>
    <x v="3"/>
    <n v="39"/>
    <n v="150"/>
    <n v="5850"/>
    <n v="2749.5"/>
    <n v="0.47"/>
    <s v="En ligne"/>
  </r>
  <r>
    <s v="Kohl's"/>
    <n v="1185732"/>
    <d v="2021-07-10T00:00:00"/>
    <x v="3"/>
    <s v="Ouest"/>
    <s v="Wyoming"/>
    <s v="Cheyenne"/>
    <x v="4"/>
    <n v="48"/>
    <n v="137"/>
    <n v="6576"/>
    <n v="2761.92"/>
    <n v="0.42"/>
    <s v="En ligne"/>
  </r>
  <r>
    <s v="Kohl's"/>
    <n v="1185732"/>
    <d v="2021-07-10T00:00:00"/>
    <x v="3"/>
    <s v="Ouest"/>
    <s v="Wyoming"/>
    <s v="Cheyenne"/>
    <x v="5"/>
    <n v="51"/>
    <n v="196"/>
    <n v="9996"/>
    <n v="3598.56"/>
    <n v="0.36"/>
    <s v="En ligne"/>
  </r>
  <r>
    <s v="Kohl's"/>
    <n v="1185732"/>
    <d v="2021-08-11T00:00:00"/>
    <x v="0"/>
    <s v="Ouest"/>
    <s v="Wyoming"/>
    <s v="Cheyenne"/>
    <x v="0"/>
    <n v="47"/>
    <n v="255"/>
    <n v="11985"/>
    <n v="7670.4000000000005"/>
    <n v="0.64"/>
    <s v="En ligne"/>
  </r>
  <r>
    <s v="Kohl's"/>
    <n v="1185732"/>
    <d v="2021-08-11T00:00:00"/>
    <x v="0"/>
    <s v="Ouest"/>
    <s v="Wyoming"/>
    <s v="Cheyenne"/>
    <x v="1"/>
    <n v="43"/>
    <n v="163"/>
    <n v="7009"/>
    <n v="2873.69"/>
    <n v="0.41"/>
    <s v="En ligne"/>
  </r>
  <r>
    <s v="Kohl's"/>
    <n v="1185732"/>
    <d v="2021-08-11T00:00:00"/>
    <x v="0"/>
    <s v="Ouest"/>
    <s v="Wyoming"/>
    <s v="Cheyenne"/>
    <x v="2"/>
    <n v="38"/>
    <n v="143"/>
    <n v="5434"/>
    <n v="2445.2999999999997"/>
    <n v="0.44999999999999996"/>
    <s v="En ligne"/>
  </r>
  <r>
    <s v="Kohl's"/>
    <n v="1185732"/>
    <d v="2021-08-11T00:00:00"/>
    <x v="0"/>
    <s v="Ouest"/>
    <s v="Wyoming"/>
    <s v="Cheyenne"/>
    <x v="3"/>
    <n v="38"/>
    <n v="147"/>
    <n v="5586"/>
    <n v="2737.14"/>
    <n v="0.49"/>
    <s v="En ligne"/>
  </r>
  <r>
    <s v="Kohl's"/>
    <n v="1185732"/>
    <d v="2021-08-11T00:00:00"/>
    <x v="0"/>
    <s v="Ouest"/>
    <s v="Wyoming"/>
    <s v="Cheyenne"/>
    <x v="4"/>
    <n v="47"/>
    <n v="140"/>
    <n v="6580"/>
    <n v="2697.7999999999997"/>
    <n v="0.41"/>
    <s v="En ligne"/>
  </r>
  <r>
    <s v="Kohl's"/>
    <n v="1185732"/>
    <d v="2021-08-11T00:00:00"/>
    <x v="0"/>
    <s v="Ouest"/>
    <s v="Wyoming"/>
    <s v="Cheyenne"/>
    <x v="5"/>
    <n v="52"/>
    <n v="196"/>
    <n v="10192"/>
    <n v="4076.8"/>
    <n v="0.4"/>
    <s v="En ligne"/>
  </r>
  <r>
    <s v="Kohl's"/>
    <n v="1185732"/>
    <d v="2021-09-10T00:00:00"/>
    <x v="2"/>
    <s v="Ouest"/>
    <s v="Wyoming"/>
    <s v="Cheyenne"/>
    <x v="0"/>
    <n v="48"/>
    <n v="208"/>
    <n v="9984"/>
    <n v="6389.76"/>
    <n v="0.64"/>
    <s v="En ligne"/>
  </r>
  <r>
    <s v="Kohl's"/>
    <n v="1185732"/>
    <d v="2021-09-10T00:00:00"/>
    <x v="2"/>
    <s v="Ouest"/>
    <s v="Wyoming"/>
    <s v="Cheyenne"/>
    <x v="1"/>
    <n v="44"/>
    <n v="150"/>
    <n v="6600"/>
    <n v="2838"/>
    <n v="0.43"/>
    <s v="En ligne"/>
  </r>
  <r>
    <s v="Kohl's"/>
    <n v="1185732"/>
    <d v="2021-09-10T00:00:00"/>
    <x v="2"/>
    <s v="Ouest"/>
    <s v="Wyoming"/>
    <s v="Cheyenne"/>
    <x v="2"/>
    <n v="38"/>
    <n v="137"/>
    <n v="5206"/>
    <n v="2394.7599999999998"/>
    <n v="0.45999999999999996"/>
    <s v="En ligne"/>
  </r>
  <r>
    <s v="Kohl's"/>
    <n v="1185732"/>
    <d v="2021-09-10T00:00:00"/>
    <x v="2"/>
    <s v="Ouest"/>
    <s v="Wyoming"/>
    <s v="Cheyenne"/>
    <x v="3"/>
    <n v="38"/>
    <n v="135"/>
    <n v="5130"/>
    <n v="2513.6999999999998"/>
    <n v="0.49"/>
    <s v="En ligne"/>
  </r>
  <r>
    <s v="Kohl's"/>
    <n v="1185732"/>
    <d v="2021-09-10T00:00:00"/>
    <x v="2"/>
    <s v="Ouest"/>
    <s v="Wyoming"/>
    <s v="Cheyenne"/>
    <x v="4"/>
    <n v="48"/>
    <n v="125"/>
    <n v="6000"/>
    <n v="2580"/>
    <n v="0.43"/>
    <s v="En ligne"/>
  </r>
  <r>
    <s v="Kohl's"/>
    <n v="1185732"/>
    <d v="2021-09-10T00:00:00"/>
    <x v="2"/>
    <s v="Ouest"/>
    <s v="Wyoming"/>
    <s v="Cheyenne"/>
    <x v="5"/>
    <n v="52"/>
    <n v="174"/>
    <n v="9048"/>
    <n v="3619.2000000000003"/>
    <n v="0.4"/>
    <s v="En ligne"/>
  </r>
  <r>
    <s v="Kohl's"/>
    <n v="1185732"/>
    <d v="2021-10-12T00:00:00"/>
    <x v="6"/>
    <s v="Ouest"/>
    <s v="Wyoming"/>
    <s v="Cheyenne"/>
    <x v="0"/>
    <n v="50"/>
    <n v="202"/>
    <n v="10100"/>
    <n v="6464"/>
    <n v="0.64"/>
    <s v="En ligne"/>
  </r>
  <r>
    <s v="Kohl's"/>
    <n v="1185732"/>
    <d v="2021-10-12T00:00:00"/>
    <x v="6"/>
    <s v="Ouest"/>
    <s v="Wyoming"/>
    <s v="Cheyenne"/>
    <x v="1"/>
    <n v="44"/>
    <n v="174"/>
    <n v="7656"/>
    <n v="3062.4"/>
    <n v="0.4"/>
    <s v="En ligne"/>
  </r>
  <r>
    <s v="Kohl's"/>
    <n v="1185732"/>
    <d v="2021-10-12T00:00:00"/>
    <x v="6"/>
    <s v="Ouest"/>
    <s v="Wyoming"/>
    <s v="Cheyenne"/>
    <x v="2"/>
    <n v="42"/>
    <n v="125"/>
    <n v="5250"/>
    <n v="2415"/>
    <n v="0.45999999999999996"/>
    <s v="En ligne"/>
  </r>
  <r>
    <s v="Kohl's"/>
    <n v="1185732"/>
    <d v="2021-10-12T00:00:00"/>
    <x v="6"/>
    <s v="Ouest"/>
    <s v="Wyoming"/>
    <s v="Cheyenne"/>
    <x v="3"/>
    <n v="41"/>
    <n v="119"/>
    <n v="4879"/>
    <n v="2244.3399999999997"/>
    <n v="0.45999999999999996"/>
    <s v="En ligne"/>
  </r>
  <r>
    <s v="Kohl's"/>
    <n v="1185732"/>
    <d v="2021-10-12T00:00:00"/>
    <x v="6"/>
    <s v="Ouest"/>
    <s v="Wyoming"/>
    <s v="Cheyenne"/>
    <x v="4"/>
    <n v="54"/>
    <n v="128"/>
    <n v="6912"/>
    <n v="3041.28"/>
    <n v="0.44"/>
    <s v="En ligne"/>
  </r>
  <r>
    <s v="Kohl's"/>
    <n v="1185732"/>
    <d v="2021-10-12T00:00:00"/>
    <x v="6"/>
    <s v="Ouest"/>
    <s v="Wyoming"/>
    <s v="Cheyenne"/>
    <x v="5"/>
    <n v="55"/>
    <n v="150"/>
    <n v="8250"/>
    <n v="3052.5"/>
    <n v="0.37"/>
    <s v="En ligne"/>
  </r>
  <r>
    <s v="Kohl's"/>
    <n v="1185732"/>
    <d v="2021-11-11T00:00:00"/>
    <x v="1"/>
    <s v="Ouest"/>
    <s v="Wyoming"/>
    <s v="Cheyenne"/>
    <x v="0"/>
    <n v="53"/>
    <n v="218"/>
    <n v="11554"/>
    <n v="7047.94"/>
    <n v="0.61"/>
    <s v="En ligne"/>
  </r>
  <r>
    <s v="Kohl's"/>
    <n v="1185732"/>
    <d v="2021-11-11T00:00:00"/>
    <x v="1"/>
    <s v="Ouest"/>
    <s v="Wyoming"/>
    <s v="Cheyenne"/>
    <x v="1"/>
    <n v="42"/>
    <n v="167"/>
    <n v="7014"/>
    <n v="3016.02"/>
    <n v="0.43"/>
    <s v="En ligne"/>
  </r>
  <r>
    <s v="Kohl's"/>
    <n v="1185732"/>
    <d v="2021-11-11T00:00:00"/>
    <x v="1"/>
    <s v="Ouest"/>
    <s v="Wyoming"/>
    <s v="Cheyenne"/>
    <x v="2"/>
    <n v="42"/>
    <n v="146"/>
    <n v="6132"/>
    <n v="3066"/>
    <n v="0.5"/>
    <s v="En ligne"/>
  </r>
  <r>
    <s v="Kohl's"/>
    <n v="1185732"/>
    <d v="2021-11-11T00:00:00"/>
    <x v="1"/>
    <s v="Ouest"/>
    <s v="Wyoming"/>
    <s v="Cheyenne"/>
    <x v="3"/>
    <n v="42"/>
    <n v="135"/>
    <n v="5670"/>
    <n v="2778.2999999999997"/>
    <n v="0.49"/>
    <s v="En ligne"/>
  </r>
  <r>
    <s v="Kohl's"/>
    <n v="1185732"/>
    <d v="2021-11-11T00:00:00"/>
    <x v="1"/>
    <s v="Ouest"/>
    <s v="Wyoming"/>
    <s v="Cheyenne"/>
    <x v="4"/>
    <n v="51"/>
    <n v="143"/>
    <n v="7293"/>
    <n v="2990.1299999999997"/>
    <n v="0.41"/>
    <s v="En ligne"/>
  </r>
  <r>
    <s v="Kohl's"/>
    <n v="1185732"/>
    <d v="2021-11-11T00:00:00"/>
    <x v="1"/>
    <s v="Ouest"/>
    <s v="Wyoming"/>
    <s v="Cheyenne"/>
    <x v="5"/>
    <n v="55"/>
    <n v="161"/>
    <n v="8855"/>
    <n v="3453.4500000000003"/>
    <n v="0.39"/>
    <s v="En ligne"/>
  </r>
  <r>
    <s v="Kohl's"/>
    <n v="1185732"/>
    <d v="2021-12-10T00:00:00"/>
    <x v="2"/>
    <s v="Ouest"/>
    <s v="Wyoming"/>
    <s v="Cheyenne"/>
    <x v="0"/>
    <n v="52"/>
    <n v="224"/>
    <n v="11648"/>
    <n v="7105.28"/>
    <n v="0.61"/>
    <s v="En ligne"/>
  </r>
  <r>
    <s v="Kohl's"/>
    <n v="1185732"/>
    <d v="2021-12-10T00:00:00"/>
    <x v="2"/>
    <s v="Ouest"/>
    <s v="Wyoming"/>
    <s v="Cheyenne"/>
    <x v="1"/>
    <n v="44"/>
    <n v="168"/>
    <n v="7392"/>
    <n v="3030.72"/>
    <n v="0.41"/>
    <s v="En ligne"/>
  </r>
  <r>
    <s v="Foot Locker"/>
    <n v="1185732"/>
    <d v="2021-12-10T00:00:00"/>
    <x v="2"/>
    <s v="Ouest"/>
    <s v="Wyoming"/>
    <s v="Cheyenne"/>
    <x v="2"/>
    <n v="44"/>
    <n v="165"/>
    <n v="7260"/>
    <n v="3339.6"/>
    <n v="0.45999999999999996"/>
    <s v="En ligne"/>
  </r>
  <r>
    <s v="Foot Locker"/>
    <n v="1185732"/>
    <d v="2021-12-10T00:00:00"/>
    <x v="2"/>
    <s v="Ouest"/>
    <s v="Wyoming"/>
    <s v="Cheyenne"/>
    <x v="3"/>
    <n v="44"/>
    <n v="135"/>
    <n v="5940"/>
    <n v="2910.6"/>
    <n v="0.49"/>
    <s v="En ligne"/>
  </r>
  <r>
    <s v="Foot Locker"/>
    <n v="1185732"/>
    <d v="2021-12-10T00:00:00"/>
    <x v="2"/>
    <s v="Ouest"/>
    <s v="Wyoming"/>
    <s v="Cheyenne"/>
    <x v="4"/>
    <n v="54"/>
    <n v="145"/>
    <n v="7830"/>
    <n v="3523.4999999999995"/>
    <n v="0.44999999999999996"/>
    <s v="En ligne"/>
  </r>
  <r>
    <s v="Foot Locker"/>
    <n v="1185732"/>
    <d v="2021-12-10T00:00:00"/>
    <x v="2"/>
    <s v="Ouest"/>
    <s v="Wyoming"/>
    <s v="Cheyenne"/>
    <x v="5"/>
    <n v="56"/>
    <n v="174"/>
    <n v="9744"/>
    <n v="3507.8399999999997"/>
    <n v="0.36"/>
    <s v="En ligne"/>
  </r>
  <r>
    <s v="Foot Locker"/>
    <n v="1128299"/>
    <d v="2021-01-24T00:00:00"/>
    <x v="4"/>
    <s v="Ouest"/>
    <s v="Wyoming"/>
    <s v="Cheyenne"/>
    <x v="0"/>
    <n v="29"/>
    <n v="91"/>
    <n v="2639"/>
    <n v="1213.9399999999998"/>
    <n v="0.45999999999999996"/>
    <s v="En ligne"/>
  </r>
  <r>
    <s v="Foot Locker"/>
    <n v="1128299"/>
    <d v="2021-01-24T00:00:00"/>
    <x v="4"/>
    <s v="Ouest"/>
    <s v="Wyoming"/>
    <s v="Cheyenne"/>
    <x v="1"/>
    <n v="36"/>
    <n v="105"/>
    <n v="3780"/>
    <n v="1738.8"/>
    <n v="0.45999999999999996"/>
    <s v="En ligne"/>
  </r>
  <r>
    <s v="Foot Locker"/>
    <n v="1128299"/>
    <d v="2021-01-24T00:00:00"/>
    <x v="4"/>
    <s v="Ouest"/>
    <s v="Wyoming"/>
    <s v="Cheyenne"/>
    <x v="2"/>
    <n v="39"/>
    <n v="91"/>
    <n v="3549"/>
    <n v="1597.05"/>
    <n v="0.44999999999999996"/>
    <s v="En ligne"/>
  </r>
  <r>
    <s v="Foot Locker"/>
    <n v="1128299"/>
    <d v="2021-01-24T00:00:00"/>
    <x v="4"/>
    <s v="Ouest"/>
    <s v="Wyoming"/>
    <s v="Cheyenne"/>
    <x v="3"/>
    <n v="38"/>
    <n v="54"/>
    <n v="2052"/>
    <n v="964.43999999999994"/>
    <n v="0.47"/>
    <s v="En ligne"/>
  </r>
  <r>
    <s v="Foot Locker"/>
    <n v="1128299"/>
    <d v="2021-01-24T00:00:00"/>
    <x v="4"/>
    <s v="Ouest"/>
    <s v="Wyoming"/>
    <s v="Cheyenne"/>
    <x v="4"/>
    <n v="42"/>
    <n v="45"/>
    <n v="1890"/>
    <n v="963.9"/>
    <n v="0.51"/>
    <s v="En ligne"/>
  </r>
  <r>
    <s v="Foot Locker"/>
    <n v="1128299"/>
    <d v="2021-01-24T00:00:00"/>
    <x v="4"/>
    <s v="Ouest"/>
    <s v="Wyoming"/>
    <s v="Cheyenne"/>
    <x v="5"/>
    <n v="38"/>
    <n v="116"/>
    <n v="4408"/>
    <n v="1983.6"/>
    <n v="0.44999999999999996"/>
    <s v="En ligne"/>
  </r>
  <r>
    <s v="Foot Locker"/>
    <n v="1128299"/>
    <d v="2021-02-24T00:00:00"/>
    <x v="0"/>
    <s v="Ouest"/>
    <s v="Wyoming"/>
    <s v="Cheyenne"/>
    <x v="0"/>
    <n v="27"/>
    <n v="113"/>
    <n v="3051"/>
    <n v="1403.4599999999998"/>
    <n v="0.45999999999999996"/>
    <s v="En ligne"/>
  </r>
  <r>
    <s v="Foot Locker"/>
    <n v="1128299"/>
    <d v="2021-02-24T00:00:00"/>
    <x v="0"/>
    <s v="Ouest"/>
    <s v="Wyoming"/>
    <s v="Cheyenne"/>
    <x v="1"/>
    <n v="36"/>
    <n v="105"/>
    <n v="3780"/>
    <n v="1700.9999999999998"/>
    <n v="0.44999999999999996"/>
    <s v="En ligne"/>
  </r>
  <r>
    <s v="Foot Locker"/>
    <n v="1128299"/>
    <d v="2021-02-24T00:00:00"/>
    <x v="0"/>
    <s v="Ouest"/>
    <s v="Wyoming"/>
    <s v="Cheyenne"/>
    <x v="2"/>
    <n v="39"/>
    <n v="88"/>
    <n v="3432"/>
    <n v="1544.3999999999999"/>
    <n v="0.44999999999999996"/>
    <s v="En ligne"/>
  </r>
  <r>
    <s v="Foot Locker"/>
    <n v="1128299"/>
    <d v="2021-02-24T00:00:00"/>
    <x v="0"/>
    <s v="Sud-est"/>
    <s v="Virginia"/>
    <s v="Richmond"/>
    <x v="3"/>
    <n v="38"/>
    <n v="58"/>
    <n v="2204"/>
    <n v="1102"/>
    <n v="0.5"/>
    <s v="En ligne"/>
  </r>
  <r>
    <s v="Foot Locker"/>
    <n v="1128299"/>
    <d v="2021-02-24T00:00:00"/>
    <x v="0"/>
    <s v="Sud-est"/>
    <s v="Virginia"/>
    <s v="Richmond"/>
    <x v="4"/>
    <n v="42"/>
    <n v="38"/>
    <n v="1596"/>
    <n v="877.80000000000007"/>
    <n v="0.55000000000000004"/>
    <s v="En ligne"/>
  </r>
  <r>
    <s v="Foot Locker"/>
    <n v="1128299"/>
    <d v="2021-02-24T00:00:00"/>
    <x v="0"/>
    <s v="Sud-est"/>
    <s v="Virginia"/>
    <s v="Richmond"/>
    <x v="5"/>
    <n v="38"/>
    <n v="81"/>
    <n v="3078"/>
    <n v="1323.54"/>
    <n v="0.43"/>
    <s v="En ligne"/>
  </r>
  <r>
    <s v="Foot Locker"/>
    <n v="1128299"/>
    <d v="2021-03-23T00:00:00"/>
    <x v="6"/>
    <s v="Sud-est"/>
    <s v="Virginia"/>
    <s v="Richmond"/>
    <x v="0"/>
    <n v="38"/>
    <n v="143"/>
    <n v="5434"/>
    <n v="2553.98"/>
    <n v="0.47"/>
    <s v="En ligne"/>
  </r>
  <r>
    <s v="Foot Locker"/>
    <n v="1128299"/>
    <d v="2021-03-23T00:00:00"/>
    <x v="6"/>
    <s v="Sud-est"/>
    <s v="Virginia"/>
    <s v="Richmond"/>
    <x v="1"/>
    <n v="45"/>
    <n v="85"/>
    <n v="3825"/>
    <n v="1797.75"/>
    <n v="0.47"/>
    <s v="En ligne"/>
  </r>
  <r>
    <s v="Foot Locker"/>
    <n v="1128299"/>
    <d v="2021-03-23T00:00:00"/>
    <x v="6"/>
    <s v="Sud-est"/>
    <s v="Virginia"/>
    <s v="Richmond"/>
    <x v="2"/>
    <n v="52"/>
    <n v="91"/>
    <n v="4732"/>
    <n v="2271.36"/>
    <n v="0.48"/>
    <s v="En ligne"/>
  </r>
  <r>
    <s v="Foot Locker"/>
    <n v="1128299"/>
    <d v="2021-03-23T00:00:00"/>
    <x v="6"/>
    <s v="Sud-est"/>
    <s v="Virginia"/>
    <s v="Richmond"/>
    <x v="3"/>
    <n v="48"/>
    <n v="65"/>
    <n v="3120"/>
    <n v="1435.1999999999998"/>
    <n v="0.45999999999999996"/>
    <s v="En ligne"/>
  </r>
  <r>
    <s v="Foot Locker"/>
    <n v="1128299"/>
    <d v="2021-03-23T00:00:00"/>
    <x v="6"/>
    <s v="Sud-est"/>
    <s v="Virginia"/>
    <s v="Richmond"/>
    <x v="4"/>
    <n v="51"/>
    <n v="30"/>
    <n v="1530"/>
    <n v="795.6"/>
    <n v="0.52"/>
    <s v="En ligne"/>
  </r>
  <r>
    <s v="Foot Locker"/>
    <n v="1128299"/>
    <d v="2021-03-23T00:00:00"/>
    <x v="6"/>
    <s v="Sud-est"/>
    <s v="Virginia"/>
    <s v="Richmond"/>
    <x v="5"/>
    <n v="49"/>
    <n v="78"/>
    <n v="3822"/>
    <n v="1605.24"/>
    <n v="0.42"/>
    <s v="En ligne"/>
  </r>
  <r>
    <s v="Foot Locker"/>
    <n v="1128299"/>
    <d v="2021-04-24T00:00:00"/>
    <x v="3"/>
    <s v="Sud-est"/>
    <s v="Virginia"/>
    <s v="Richmond"/>
    <x v="0"/>
    <n v="52"/>
    <n v="124"/>
    <n v="6448"/>
    <n v="3095.04"/>
    <n v="0.48"/>
    <s v="En ligne"/>
  </r>
  <r>
    <s v="Foot Locker"/>
    <n v="1128299"/>
    <d v="2021-04-24T00:00:00"/>
    <x v="3"/>
    <s v="Sud-est"/>
    <s v="Virginia"/>
    <s v="Richmond"/>
    <x v="1"/>
    <n v="59"/>
    <n v="69"/>
    <n v="4071"/>
    <n v="1954.08"/>
    <n v="0.48"/>
    <s v="En ligne"/>
  </r>
  <r>
    <s v="Foot Locker"/>
    <n v="1128299"/>
    <d v="2021-04-24T00:00:00"/>
    <x v="3"/>
    <s v="Sud-est"/>
    <s v="Virginia"/>
    <s v="Richmond"/>
    <x v="2"/>
    <n v="57"/>
    <n v="85"/>
    <n v="4845"/>
    <n v="2374.0500000000002"/>
    <n v="0.49"/>
    <s v="En ligne"/>
  </r>
  <r>
    <s v="Foot Locker"/>
    <n v="1128299"/>
    <d v="2021-04-24T00:00:00"/>
    <x v="3"/>
    <s v="Sud-est"/>
    <s v="Virginia"/>
    <s v="Richmond"/>
    <x v="3"/>
    <n v="42"/>
    <n v="56"/>
    <n v="2352"/>
    <n v="1105.4399999999998"/>
    <n v="0.47"/>
    <s v="En ligne"/>
  </r>
  <r>
    <s v="Foot Locker"/>
    <n v="1128299"/>
    <d v="2021-04-24T00:00:00"/>
    <x v="3"/>
    <s v="Sud-est"/>
    <s v="Virginia"/>
    <s v="Richmond"/>
    <x v="4"/>
    <n v="49"/>
    <n v="35"/>
    <n v="1715"/>
    <n v="874.65"/>
    <n v="0.51"/>
    <s v="En ligne"/>
  </r>
  <r>
    <s v="Foot Locker"/>
    <n v="1128299"/>
    <d v="2021-04-24T00:00:00"/>
    <x v="3"/>
    <s v="Sud-est"/>
    <s v="Virginia"/>
    <s v="Richmond"/>
    <x v="5"/>
    <n v="64"/>
    <n v="78"/>
    <n v="4992"/>
    <n v="2196.48"/>
    <n v="0.44"/>
    <s v="En ligne"/>
  </r>
  <r>
    <s v="Foot Locker"/>
    <n v="1128299"/>
    <d v="2021-05-25T00:00:00"/>
    <x v="6"/>
    <s v="Sud-est"/>
    <s v="Virginia"/>
    <s v="Richmond"/>
    <x v="0"/>
    <n v="46"/>
    <n v="125"/>
    <n v="5750"/>
    <n v="2645"/>
    <n v="0.45999999999999996"/>
    <s v="En ligne"/>
  </r>
  <r>
    <s v="Foot Locker"/>
    <n v="1128299"/>
    <d v="2021-05-25T00:00:00"/>
    <x v="6"/>
    <s v="Sud-est"/>
    <s v="Virginia"/>
    <s v="Richmond"/>
    <x v="1"/>
    <n v="51"/>
    <n v="98"/>
    <n v="4998"/>
    <n v="2249.1"/>
    <n v="0.44999999999999996"/>
    <s v="En ligne"/>
  </r>
  <r>
    <s v="Foot Locker"/>
    <n v="1128299"/>
    <d v="2021-05-25T00:00:00"/>
    <x v="6"/>
    <s v="Sud-est"/>
    <s v="Virginia"/>
    <s v="Richmond"/>
    <x v="2"/>
    <n v="50"/>
    <n v="88"/>
    <n v="4400"/>
    <n v="2200"/>
    <n v="0.5"/>
    <s v="En ligne"/>
  </r>
  <r>
    <s v="Foot Locker"/>
    <n v="1128299"/>
    <d v="2021-05-25T00:00:00"/>
    <x v="6"/>
    <s v="Sud-est"/>
    <s v="Virginia"/>
    <s v="Richmond"/>
    <x v="3"/>
    <n v="47"/>
    <n v="69"/>
    <n v="3243"/>
    <n v="1621.5"/>
    <n v="0.5"/>
    <s v="En ligne"/>
  </r>
  <r>
    <s v="Foot Locker"/>
    <n v="1128299"/>
    <d v="2021-05-25T00:00:00"/>
    <x v="6"/>
    <s v="Sud-est"/>
    <s v="Virginia"/>
    <s v="Richmond"/>
    <x v="4"/>
    <n v="44"/>
    <n v="49"/>
    <n v="2156"/>
    <n v="1164.24"/>
    <n v="0.54"/>
    <s v="En ligne"/>
  </r>
  <r>
    <s v="Foot Locker"/>
    <n v="1128299"/>
    <d v="2021-05-25T00:00:00"/>
    <x v="6"/>
    <s v="Sud-est"/>
    <s v="Virginia"/>
    <s v="Richmond"/>
    <x v="5"/>
    <n v="56"/>
    <n v="152"/>
    <n v="8512"/>
    <n v="3660.16"/>
    <n v="0.43"/>
    <s v="En ligne"/>
  </r>
  <r>
    <s v="Foot Locker"/>
    <n v="1128299"/>
    <d v="2021-06-24T00:00:00"/>
    <x v="1"/>
    <s v="Sud-est"/>
    <s v="Virginia"/>
    <s v="Richmond"/>
    <x v="0"/>
    <n v="53"/>
    <n v="233"/>
    <n v="12349"/>
    <n v="5804.03"/>
    <n v="0.47"/>
    <s v="En ligne"/>
  </r>
  <r>
    <s v="Foot Locker"/>
    <n v="1128299"/>
    <d v="2021-06-24T00:00:00"/>
    <x v="1"/>
    <s v="Sud-est"/>
    <s v="Virginia"/>
    <s v="Richmond"/>
    <x v="1"/>
    <n v="62"/>
    <n v="176"/>
    <n v="10912"/>
    <n v="5019.5199999999995"/>
    <n v="0.45999999999999996"/>
    <s v="En ligne"/>
  </r>
  <r>
    <s v="Foot Locker"/>
    <n v="1128299"/>
    <d v="2021-06-24T00:00:00"/>
    <x v="1"/>
    <s v="Sud-est"/>
    <s v="Virginia"/>
    <s v="Richmond"/>
    <x v="2"/>
    <n v="73"/>
    <n v="195"/>
    <n v="14235"/>
    <n v="6832.8"/>
    <n v="0.48"/>
    <s v="En ligne"/>
  </r>
  <r>
    <s v="Foot Locker"/>
    <n v="1128299"/>
    <d v="2021-06-24T00:00:00"/>
    <x v="1"/>
    <s v="Sud-est"/>
    <s v="Virginia"/>
    <s v="Richmond"/>
    <x v="3"/>
    <n v="72"/>
    <n v="142"/>
    <n v="10224"/>
    <n v="5009.76"/>
    <n v="0.49"/>
    <s v="En ligne"/>
  </r>
  <r>
    <s v="Foot Locker"/>
    <n v="1128299"/>
    <d v="2021-06-24T00:00:00"/>
    <x v="1"/>
    <s v="Sud-est"/>
    <s v="Virginia"/>
    <s v="Richmond"/>
    <x v="4"/>
    <n v="81"/>
    <n v="104"/>
    <n v="8424"/>
    <n v="4296.24"/>
    <n v="0.51"/>
    <s v="En ligne"/>
  </r>
  <r>
    <s v="Foot Locker"/>
    <n v="1128299"/>
    <d v="2021-06-24T00:00:00"/>
    <x v="1"/>
    <s v="Sud-est"/>
    <s v="Virginia"/>
    <s v="Richmond"/>
    <x v="5"/>
    <n v="96"/>
    <n v="182"/>
    <n v="17472"/>
    <n v="6988.8"/>
    <n v="0.4"/>
    <s v="En ligne"/>
  </r>
  <r>
    <s v="Foot Locker"/>
    <n v="1128299"/>
    <d v="2021-07-23T00:00:00"/>
    <x v="2"/>
    <s v="Sud-est"/>
    <s v="Virginia"/>
    <s v="Richmond"/>
    <x v="0"/>
    <n v="79"/>
    <n v="255"/>
    <n v="20145"/>
    <n v="10072.5"/>
    <n v="0.5"/>
    <s v="En ligne"/>
  </r>
  <r>
    <s v="Foot Locker"/>
    <n v="1128299"/>
    <d v="2021-07-23T00:00:00"/>
    <x v="2"/>
    <s v="Sud-est"/>
    <s v="Virginia"/>
    <s v="Richmond"/>
    <x v="1"/>
    <n v="81"/>
    <n v="203"/>
    <n v="16443"/>
    <n v="8221.5"/>
    <n v="0.5"/>
    <s v="En ligne"/>
  </r>
  <r>
    <s v="Foot Locker"/>
    <n v="1128299"/>
    <d v="2021-07-23T00:00:00"/>
    <x v="2"/>
    <s v="Sud-est"/>
    <s v="Virginia"/>
    <s v="Richmond"/>
    <x v="2"/>
    <n v="86"/>
    <n v="182"/>
    <n v="15652"/>
    <n v="7043.4"/>
    <n v="0.44999999999999996"/>
    <s v="En ligne"/>
  </r>
  <r>
    <s v="Foot Locker"/>
    <n v="1128299"/>
    <d v="2021-07-23T00:00:00"/>
    <x v="2"/>
    <s v="Sud-est"/>
    <s v="Virginia"/>
    <s v="Richmond"/>
    <x v="3"/>
    <n v="82"/>
    <n v="149"/>
    <n v="12218"/>
    <n v="5620.28"/>
    <n v="0.45999999999999996"/>
    <s v="En ligne"/>
  </r>
  <r>
    <s v="Foot Locker"/>
    <n v="1128299"/>
    <d v="2021-07-23T00:00:00"/>
    <x v="2"/>
    <s v="Sud-est"/>
    <s v="Virginia"/>
    <s v="Richmond"/>
    <x v="4"/>
    <n v="85"/>
    <n v="162"/>
    <n v="13770"/>
    <n v="7573.5000000000009"/>
    <n v="0.55000000000000004"/>
    <s v="En ligne"/>
  </r>
  <r>
    <s v="Foot Locker"/>
    <n v="1128299"/>
    <d v="2021-07-23T00:00:00"/>
    <x v="2"/>
    <s v="Sud-est"/>
    <s v="Virginia"/>
    <s v="Richmond"/>
    <x v="5"/>
    <n v="96"/>
    <n v="180"/>
    <n v="17280"/>
    <n v="6912"/>
    <n v="0.4"/>
    <s v="En ligne"/>
  </r>
  <r>
    <s v="Foot Locker"/>
    <n v="1128299"/>
    <d v="2021-08-24T00:00:00"/>
    <x v="6"/>
    <s v="Sud-est"/>
    <s v="Virginia"/>
    <s v="Richmond"/>
    <x v="0"/>
    <n v="83"/>
    <n v="240"/>
    <n v="19920"/>
    <n v="8964"/>
    <n v="0.44999999999999996"/>
    <s v="En ligne"/>
  </r>
  <r>
    <s v="Foot Locker"/>
    <n v="1128299"/>
    <d v="2021-08-24T00:00:00"/>
    <x v="6"/>
    <s v="Sud-est"/>
    <s v="Virginia"/>
    <s v="Richmond"/>
    <x v="1"/>
    <n v="76"/>
    <n v="202"/>
    <n v="15352"/>
    <n v="7368.96"/>
    <n v="0.48"/>
    <s v="En ligne"/>
  </r>
  <r>
    <s v="Foot Locker"/>
    <n v="1128299"/>
    <d v="2021-08-24T00:00:00"/>
    <x v="6"/>
    <s v="Sud-est"/>
    <s v="Virginia"/>
    <s v="Richmond"/>
    <x v="2"/>
    <n v="69"/>
    <n v="189"/>
    <n v="13041"/>
    <n v="6259.6799999999994"/>
    <n v="0.48"/>
    <s v="En ligne"/>
  </r>
  <r>
    <s v="Foot Locker"/>
    <n v="1128299"/>
    <d v="2021-08-24T00:00:00"/>
    <x v="6"/>
    <s v="Sud-est"/>
    <s v="Virginia"/>
    <s v="Richmond"/>
    <x v="3"/>
    <n v="66"/>
    <n v="111"/>
    <n v="7326"/>
    <n v="3589.74"/>
    <n v="0.49"/>
    <s v="En ligne"/>
  </r>
  <r>
    <s v="Foot Locker"/>
    <n v="1128299"/>
    <d v="2021-08-24T00:00:00"/>
    <x v="6"/>
    <s v="Sud-est"/>
    <s v="Virginia"/>
    <s v="Richmond"/>
    <x v="4"/>
    <n v="64"/>
    <n v="106"/>
    <n v="6784"/>
    <n v="3459.84"/>
    <n v="0.51"/>
    <s v="En ligne"/>
  </r>
  <r>
    <s v="Foot Locker"/>
    <n v="1128299"/>
    <d v="2021-08-24T00:00:00"/>
    <x v="6"/>
    <s v="Sud-est"/>
    <s v="Virginia"/>
    <s v="Richmond"/>
    <x v="5"/>
    <n v="73"/>
    <n v="75"/>
    <n v="5475"/>
    <n v="2299.5"/>
    <n v="0.42"/>
    <s v="En ligne"/>
  </r>
  <r>
    <s v="Foot Locker"/>
    <n v="1128299"/>
    <d v="2021-09-25T00:00:00"/>
    <x v="3"/>
    <s v="Sud-est"/>
    <s v="Virginia"/>
    <s v="Richmond"/>
    <x v="0"/>
    <n v="46"/>
    <n v="113"/>
    <n v="5198"/>
    <n v="2599"/>
    <n v="0.5"/>
    <s v="En ligne"/>
  </r>
  <r>
    <s v="Foot Locker"/>
    <n v="1128299"/>
    <d v="2021-09-25T00:00:00"/>
    <x v="3"/>
    <s v="Sud-est"/>
    <s v="Virginia"/>
    <s v="Richmond"/>
    <x v="1"/>
    <n v="52"/>
    <n v="113"/>
    <n v="5876"/>
    <n v="2702.9599999999996"/>
    <n v="0.45999999999999996"/>
    <s v="En ligne"/>
  </r>
  <r>
    <s v="Foot Locker"/>
    <n v="1128299"/>
    <d v="2021-09-25T00:00:00"/>
    <x v="3"/>
    <s v="Sud-est"/>
    <s v="Virginia"/>
    <s v="Richmond"/>
    <x v="2"/>
    <n v="47"/>
    <n v="65"/>
    <n v="3055"/>
    <n v="1435.85"/>
    <n v="0.47"/>
    <s v="En ligne"/>
  </r>
  <r>
    <s v="Foot Locker"/>
    <n v="1128299"/>
    <d v="2021-09-25T00:00:00"/>
    <x v="3"/>
    <s v="Sud-est"/>
    <s v="Virginia"/>
    <s v="Richmond"/>
    <x v="3"/>
    <n v="45"/>
    <n v="54"/>
    <n v="2430"/>
    <n v="1190.7"/>
    <n v="0.49"/>
    <s v="En ligne"/>
  </r>
  <r>
    <s v="Foot Locker"/>
    <n v="1128299"/>
    <d v="2021-09-25T00:00:00"/>
    <x v="3"/>
    <s v="Sud-est"/>
    <s v="Virginia"/>
    <s v="Richmond"/>
    <x v="4"/>
    <n v="58"/>
    <n v="56"/>
    <n v="3248"/>
    <n v="1624"/>
    <n v="0.5"/>
    <s v="En ligne"/>
  </r>
  <r>
    <s v="Foot Locker"/>
    <n v="1128299"/>
    <d v="2021-09-25T00:00:00"/>
    <x v="3"/>
    <s v="Sud-est"/>
    <s v="Virginia"/>
    <s v="Richmond"/>
    <x v="5"/>
    <n v="42"/>
    <n v="70"/>
    <n v="2940"/>
    <n v="1264.2"/>
    <n v="0.43"/>
    <s v="En ligne"/>
  </r>
  <r>
    <s v="Foot Locker"/>
    <n v="1128299"/>
    <d v="2021-10-24T00:00:00"/>
    <x v="4"/>
    <s v="Sud-est"/>
    <s v="Virginia"/>
    <s v="Richmond"/>
    <x v="0"/>
    <n v="38"/>
    <n v="102"/>
    <n v="3876"/>
    <n v="1744.1999999999998"/>
    <n v="0.44999999999999996"/>
    <s v="En ligne"/>
  </r>
  <r>
    <s v="Foot Locker"/>
    <n v="1128299"/>
    <d v="2021-10-24T00:00:00"/>
    <x v="4"/>
    <s v="Sud-est"/>
    <s v="Virginia"/>
    <s v="Richmond"/>
    <x v="1"/>
    <n v="51"/>
    <n v="142"/>
    <n v="7242"/>
    <n v="3548.58"/>
    <n v="0.49"/>
    <s v="En ligne"/>
  </r>
  <r>
    <s v="Foot Locker"/>
    <n v="1128299"/>
    <d v="2021-10-24T00:00:00"/>
    <x v="4"/>
    <s v="Sud-est"/>
    <s v="Virginia"/>
    <s v="Richmond"/>
    <x v="2"/>
    <n v="46"/>
    <n v="95"/>
    <n v="4370"/>
    <n v="2010.1999999999998"/>
    <n v="0.45999999999999996"/>
    <s v="En ligne"/>
  </r>
  <r>
    <s v="Foot Locker"/>
    <n v="1128299"/>
    <d v="2021-10-24T00:00:00"/>
    <x v="4"/>
    <s v="Sud-est"/>
    <s v="Virginia"/>
    <s v="Richmond"/>
    <x v="3"/>
    <n v="41"/>
    <n v="98"/>
    <n v="4018"/>
    <n v="1968.82"/>
    <n v="0.49"/>
    <s v="En ligne"/>
  </r>
  <r>
    <s v="Foot Locker"/>
    <n v="1128299"/>
    <d v="2021-10-24T00:00:00"/>
    <x v="4"/>
    <s v="Sud-est"/>
    <s v="Virginia"/>
    <s v="Richmond"/>
    <x v="4"/>
    <n v="53"/>
    <n v="87"/>
    <n v="4611"/>
    <n v="2489.94"/>
    <n v="0.54"/>
    <s v="En ligne"/>
  </r>
  <r>
    <s v="Foot Locker"/>
    <n v="1128299"/>
    <d v="2021-10-24T00:00:00"/>
    <x v="4"/>
    <s v="Sud-est"/>
    <s v="Virginia"/>
    <s v="Richmond"/>
    <x v="5"/>
    <n v="59"/>
    <n v="102"/>
    <n v="6018"/>
    <n v="2647.92"/>
    <n v="0.44"/>
    <s v="En ligne"/>
  </r>
  <r>
    <s v="Foot Locker"/>
    <n v="1128299"/>
    <d v="2021-11-24T00:00:00"/>
    <x v="0"/>
    <s v="Sud-est"/>
    <s v="Virginia"/>
    <s v="Richmond"/>
    <x v="0"/>
    <n v="42"/>
    <n v="155"/>
    <n v="6510"/>
    <n v="3059.7"/>
    <n v="0.47"/>
    <s v="En ligne"/>
  </r>
  <r>
    <s v="Foot Locker"/>
    <n v="1128299"/>
    <d v="2021-11-24T00:00:00"/>
    <x v="0"/>
    <s v="Sud-est"/>
    <s v="Virginia"/>
    <s v="Richmond"/>
    <x v="1"/>
    <n v="47"/>
    <n v="169"/>
    <n v="7943"/>
    <n v="3892.0699999999997"/>
    <n v="0.49"/>
    <s v="En ligne"/>
  </r>
  <r>
    <s v="Foot Locker"/>
    <n v="1128299"/>
    <d v="2021-11-24T00:00:00"/>
    <x v="0"/>
    <s v="Sud-est"/>
    <s v="Virginia"/>
    <s v="Richmond"/>
    <x v="2"/>
    <n v="43"/>
    <n v="138"/>
    <n v="5934"/>
    <n v="2848.3199999999997"/>
    <n v="0.48"/>
    <s v="En ligne"/>
  </r>
  <r>
    <s v="Foot Locker"/>
    <n v="1128299"/>
    <d v="2021-11-24T00:00:00"/>
    <x v="0"/>
    <s v="Sud-est"/>
    <s v="Virginia"/>
    <s v="Richmond"/>
    <x v="3"/>
    <n v="52"/>
    <n v="113"/>
    <n v="5876"/>
    <n v="2820.48"/>
    <n v="0.48"/>
    <s v="En ligne"/>
  </r>
  <r>
    <s v="Foot Locker"/>
    <n v="1128299"/>
    <d v="2021-11-24T00:00:00"/>
    <x v="0"/>
    <s v="Sud-est"/>
    <s v="Virginia"/>
    <s v="Richmond"/>
    <x v="4"/>
    <n v="73"/>
    <n v="111"/>
    <n v="8103"/>
    <n v="4456.6500000000005"/>
    <n v="0.55000000000000004"/>
    <s v="En ligne"/>
  </r>
  <r>
    <s v="Foot Locker"/>
    <n v="1128299"/>
    <d v="2021-11-24T00:00:00"/>
    <x v="0"/>
    <s v="Sud-est"/>
    <s v="Virginia"/>
    <s v="Richmond"/>
    <x v="5"/>
    <n v="74"/>
    <n v="149"/>
    <n v="11026"/>
    <n v="4410.4000000000005"/>
    <n v="0.4"/>
    <s v="En ligne"/>
  </r>
  <r>
    <s v="Foot Locker"/>
    <n v="1128299"/>
    <d v="2021-12-23T00:00:00"/>
    <x v="1"/>
    <s v="Sud-est"/>
    <s v="Virginia"/>
    <s v="Richmond"/>
    <x v="0"/>
    <n v="60"/>
    <n v="225"/>
    <n v="13500"/>
    <n v="6345"/>
    <n v="0.47"/>
    <s v="En ligne"/>
  </r>
  <r>
    <s v="Foot Locker"/>
    <n v="1128299"/>
    <d v="2021-12-23T00:00:00"/>
    <x v="1"/>
    <s v="Sud-est"/>
    <s v="Virginia"/>
    <s v="Richmond"/>
    <x v="1"/>
    <n v="74"/>
    <n v="225"/>
    <n v="16650"/>
    <n v="7492.4999999999991"/>
    <n v="0.44999999999999996"/>
    <s v="En ligne"/>
  </r>
  <r>
    <s v="Sports Direct"/>
    <n v="1128299"/>
    <d v="2021-12-23T00:00:00"/>
    <x v="1"/>
    <s v="Sud-est"/>
    <s v="Virginia"/>
    <s v="Richmond"/>
    <x v="2"/>
    <n v="64"/>
    <n v="154"/>
    <n v="9856"/>
    <n v="4730.88"/>
    <n v="0.48"/>
    <s v="En ligne"/>
  </r>
  <r>
    <s v="Sports Direct"/>
    <n v="1128299"/>
    <d v="2021-12-23T00:00:00"/>
    <x v="1"/>
    <s v="Sud-est"/>
    <s v="Virginia"/>
    <s v="Richmond"/>
    <x v="3"/>
    <n v="67"/>
    <n v="160"/>
    <n v="10720"/>
    <n v="5360"/>
    <n v="0.5"/>
    <s v="En ligne"/>
  </r>
  <r>
    <s v="Sports Direct"/>
    <n v="1128299"/>
    <d v="2021-12-23T00:00:00"/>
    <x v="1"/>
    <s v="Sud-est"/>
    <s v="Virginia"/>
    <s v="Richmond"/>
    <x v="4"/>
    <n v="72"/>
    <n v="133"/>
    <n v="9576"/>
    <n v="4883.76"/>
    <n v="0.51"/>
    <s v="En ligne"/>
  </r>
  <r>
    <s v="Sports Direct"/>
    <n v="1128299"/>
    <d v="2021-12-23T00:00:00"/>
    <x v="1"/>
    <s v="Sud-est"/>
    <s v="Virginia"/>
    <s v="Richmond"/>
    <x v="5"/>
    <n v="82"/>
    <n v="150"/>
    <n v="12300"/>
    <n v="5289"/>
    <n v="0.43"/>
    <s v="En ligne"/>
  </r>
  <r>
    <s v="Sports Direct"/>
    <n v="1185732"/>
    <d v="2021-01-19T00:00:00"/>
    <x v="6"/>
    <s v="Sud-est"/>
    <s v="Virginia"/>
    <s v="Richmond"/>
    <x v="0"/>
    <n v="34"/>
    <n v="203"/>
    <n v="6902"/>
    <n v="4210.22"/>
    <n v="0.61"/>
    <s v="En ligne"/>
  </r>
  <r>
    <s v="Sports Direct"/>
    <n v="1185732"/>
    <d v="2021-01-19T00:00:00"/>
    <x v="6"/>
    <s v="Sud-est"/>
    <s v="Virginia"/>
    <s v="Richmond"/>
    <x v="1"/>
    <n v="34"/>
    <n v="154"/>
    <n v="5236"/>
    <n v="2670.36"/>
    <n v="0.51"/>
    <s v="En ligne"/>
  </r>
  <r>
    <s v="Sports Direct"/>
    <n v="1185732"/>
    <d v="2021-01-19T00:00:00"/>
    <x v="6"/>
    <s v="Sud-est"/>
    <s v="Virginia"/>
    <s v="Richmond"/>
    <x v="2"/>
    <n v="23"/>
    <n v="149"/>
    <n v="3427"/>
    <n v="1370.8000000000002"/>
    <n v="0.4"/>
    <s v="En ligne"/>
  </r>
  <r>
    <s v="Sports Direct"/>
    <n v="1185732"/>
    <d v="2021-01-19T00:00:00"/>
    <x v="6"/>
    <s v="Sud-est"/>
    <s v="Virginia"/>
    <s v="Richmond"/>
    <x v="3"/>
    <n v="29"/>
    <n v="116"/>
    <n v="3364"/>
    <n v="1682"/>
    <n v="0.5"/>
    <s v="En ligne"/>
  </r>
  <r>
    <s v="Sports Direct"/>
    <n v="1185732"/>
    <d v="2021-01-19T00:00:00"/>
    <x v="6"/>
    <s v="Sud-est"/>
    <s v="Virginia"/>
    <s v="Richmond"/>
    <x v="4"/>
    <n v="43"/>
    <n v="122"/>
    <n v="5246"/>
    <n v="2727.92"/>
    <n v="0.52"/>
    <s v="En ligne"/>
  </r>
  <r>
    <s v="Sports Direct"/>
    <n v="1185732"/>
    <d v="2021-01-19T00:00:00"/>
    <x v="6"/>
    <s v="Sud-est"/>
    <s v="Virginia"/>
    <s v="Richmond"/>
    <x v="5"/>
    <n v="33"/>
    <n v="138"/>
    <n v="4554"/>
    <n v="3096.7200000000003"/>
    <n v="0.68"/>
    <s v="En ligne"/>
  </r>
  <r>
    <s v="Sports Direct"/>
    <n v="1185732"/>
    <d v="2021-02-17T00:00:00"/>
    <x v="0"/>
    <s v="Sud-est"/>
    <s v="Virginia"/>
    <s v="Richmond"/>
    <x v="0"/>
    <n v="34"/>
    <n v="200"/>
    <n v="6800"/>
    <n v="4284"/>
    <n v="0.63"/>
    <s v="En ligne"/>
  </r>
  <r>
    <s v="Sports Direct"/>
    <n v="1185732"/>
    <d v="2021-02-17T00:00:00"/>
    <x v="0"/>
    <s v="Sud-est"/>
    <s v="Virginia"/>
    <s v="Richmond"/>
    <x v="1"/>
    <n v="33"/>
    <n v="117"/>
    <n v="3861"/>
    <n v="2007.72"/>
    <n v="0.52"/>
    <s v="En ligne"/>
  </r>
  <r>
    <s v="Sports Direct"/>
    <n v="1185732"/>
    <d v="2021-02-17T00:00:00"/>
    <x v="0"/>
    <s v="Sud-est"/>
    <s v="Virginia"/>
    <s v="Richmond"/>
    <x v="2"/>
    <n v="23"/>
    <n v="150"/>
    <n v="3450"/>
    <n v="1483.5"/>
    <n v="0.43"/>
    <s v="En ligne"/>
  </r>
  <r>
    <s v="Sports Direct"/>
    <n v="1185732"/>
    <d v="2021-02-17T00:00:00"/>
    <x v="0"/>
    <s v="Milieu ouest"/>
    <s v="Michigan"/>
    <s v="Detroit"/>
    <x v="3"/>
    <n v="28"/>
    <n v="109"/>
    <n v="3052"/>
    <n v="1495.48"/>
    <n v="0.49"/>
    <s v="En ligne"/>
  </r>
  <r>
    <s v="Sports Direct"/>
    <n v="1185732"/>
    <d v="2021-02-17T00:00:00"/>
    <x v="0"/>
    <s v="Milieu ouest"/>
    <s v="Michigan"/>
    <s v="Detroit"/>
    <x v="4"/>
    <n v="41"/>
    <n v="126"/>
    <n v="5166"/>
    <n v="2841.2999999999997"/>
    <n v="0.54999999999999993"/>
    <s v="En ligne"/>
  </r>
  <r>
    <s v="Sports Direct"/>
    <n v="1185732"/>
    <d v="2021-02-17T00:00:00"/>
    <x v="0"/>
    <s v="Milieu ouest"/>
    <s v="Michigan"/>
    <s v="Detroit"/>
    <x v="5"/>
    <n v="33"/>
    <n v="138"/>
    <n v="4554"/>
    <n v="3051.1800000000003"/>
    <n v="0.67"/>
    <s v="En ligne"/>
  </r>
  <r>
    <s v="Sports Direct"/>
    <n v="1185732"/>
    <d v="2021-03-15T00:00:00"/>
    <x v="5"/>
    <s v="Milieu ouest"/>
    <s v="Michigan"/>
    <s v="Detroit"/>
    <x v="0"/>
    <n v="34"/>
    <n v="216"/>
    <n v="7344"/>
    <n v="4479.84"/>
    <n v="0.61"/>
    <s v="En ligne"/>
  </r>
  <r>
    <s v="Sports Direct"/>
    <n v="1185732"/>
    <d v="2021-03-15T00:00:00"/>
    <x v="5"/>
    <s v="Milieu ouest"/>
    <s v="Michigan"/>
    <s v="Detroit"/>
    <x v="1"/>
    <n v="32"/>
    <n v="126"/>
    <n v="4032"/>
    <n v="2177.2800000000002"/>
    <n v="0.54"/>
    <s v="En ligne"/>
  </r>
  <r>
    <s v="Sports Direct"/>
    <n v="1185732"/>
    <d v="2021-03-15T00:00:00"/>
    <x v="5"/>
    <s v="Milieu ouest"/>
    <s v="Michigan"/>
    <s v="Detroit"/>
    <x v="2"/>
    <n v="25"/>
    <n v="124"/>
    <n v="3100"/>
    <n v="1240"/>
    <n v="0.4"/>
    <s v="En ligne"/>
  </r>
  <r>
    <s v="Sports Direct"/>
    <n v="1185732"/>
    <d v="2021-03-15T00:00:00"/>
    <x v="5"/>
    <s v="Milieu ouest"/>
    <s v="Michigan"/>
    <s v="Detroit"/>
    <x v="3"/>
    <n v="29"/>
    <n v="91"/>
    <n v="2639"/>
    <n v="1266.72"/>
    <n v="0.48"/>
    <s v="En ligne"/>
  </r>
  <r>
    <s v="Sports Direct"/>
    <n v="1185732"/>
    <d v="2021-03-15T00:00:00"/>
    <x v="5"/>
    <s v="Milieu ouest"/>
    <s v="Michigan"/>
    <s v="Detroit"/>
    <x v="4"/>
    <n v="43"/>
    <n v="94"/>
    <n v="4042"/>
    <n v="2101.84"/>
    <n v="0.52"/>
    <s v="En ligne"/>
  </r>
  <r>
    <s v="Sports Direct"/>
    <n v="1185732"/>
    <d v="2021-03-15T00:00:00"/>
    <x v="5"/>
    <s v="Milieu ouest"/>
    <s v="Michigan"/>
    <s v="Detroit"/>
    <x v="5"/>
    <n v="33"/>
    <n v="143"/>
    <n v="4719"/>
    <n v="3256.11"/>
    <n v="0.69000000000000006"/>
    <s v="En ligne"/>
  </r>
  <r>
    <s v="Sports Direct"/>
    <n v="1185732"/>
    <d v="2021-04-16T00:00:00"/>
    <x v="2"/>
    <s v="Milieu ouest"/>
    <s v="Michigan"/>
    <s v="Detroit"/>
    <x v="0"/>
    <n v="32"/>
    <n v="181"/>
    <n v="5792"/>
    <n v="3475.2"/>
    <n v="0.6"/>
    <s v="En ligne"/>
  </r>
  <r>
    <s v="Sports Direct"/>
    <n v="1185732"/>
    <d v="2021-04-16T00:00:00"/>
    <x v="2"/>
    <s v="Milieu ouest"/>
    <s v="Michigan"/>
    <s v="Detroit"/>
    <x v="1"/>
    <n v="38"/>
    <n v="111"/>
    <n v="4218"/>
    <n v="2235.54"/>
    <n v="0.53"/>
    <s v="En ligne"/>
  </r>
  <r>
    <s v="Sports Direct"/>
    <n v="1185732"/>
    <d v="2021-04-16T00:00:00"/>
    <x v="2"/>
    <s v="Milieu ouest"/>
    <s v="Michigan"/>
    <s v="Detroit"/>
    <x v="2"/>
    <n v="27"/>
    <n v="135"/>
    <n v="3645"/>
    <n v="1530.8999999999999"/>
    <n v="0.42"/>
    <s v="En ligne"/>
  </r>
  <r>
    <s v="Sports Direct"/>
    <n v="1185732"/>
    <d v="2021-04-16T00:00:00"/>
    <x v="2"/>
    <s v="Milieu ouest"/>
    <s v="Michigan"/>
    <s v="Detroit"/>
    <x v="3"/>
    <n v="32"/>
    <n v="109"/>
    <n v="3488"/>
    <n v="1604.4799999999998"/>
    <n v="0.45999999999999996"/>
    <s v="En ligne"/>
  </r>
  <r>
    <s v="Sports Direct"/>
    <n v="1185732"/>
    <d v="2021-04-16T00:00:00"/>
    <x v="2"/>
    <s v="Milieu ouest"/>
    <s v="Michigan"/>
    <s v="Detroit"/>
    <x v="4"/>
    <n v="45"/>
    <n v="120"/>
    <n v="5400"/>
    <n v="2700"/>
    <n v="0.5"/>
    <s v="En ligne"/>
  </r>
  <r>
    <s v="Sports Direct"/>
    <n v="1185732"/>
    <d v="2021-04-16T00:00:00"/>
    <x v="2"/>
    <s v="Milieu ouest"/>
    <s v="Michigan"/>
    <s v="Detroit"/>
    <x v="5"/>
    <n v="37"/>
    <n v="152"/>
    <n v="5624"/>
    <n v="3880.5600000000004"/>
    <n v="0.69000000000000006"/>
    <s v="En ligne"/>
  </r>
  <r>
    <s v="Sports Direct"/>
    <n v="1185732"/>
    <d v="2021-05-15T00:00:00"/>
    <x v="3"/>
    <s v="Milieu ouest"/>
    <s v="Michigan"/>
    <s v="Detroit"/>
    <x v="0"/>
    <n v="48"/>
    <n v="207"/>
    <n v="9936"/>
    <n v="6060.96"/>
    <n v="0.61"/>
    <s v="En ligne"/>
  </r>
  <r>
    <s v="Sports Direct"/>
    <n v="1185732"/>
    <d v="2021-05-15T00:00:00"/>
    <x v="3"/>
    <s v="Milieu ouest"/>
    <s v="Michigan"/>
    <s v="Detroit"/>
    <x v="1"/>
    <n v="47"/>
    <n v="150"/>
    <n v="7050"/>
    <n v="3877.4999999999995"/>
    <n v="0.54999999999999993"/>
    <s v="En ligne"/>
  </r>
  <r>
    <s v="Sports Direct"/>
    <n v="1185732"/>
    <d v="2021-05-15T00:00:00"/>
    <x v="3"/>
    <s v="Milieu ouest"/>
    <s v="Michigan"/>
    <s v="Detroit"/>
    <x v="2"/>
    <n v="44"/>
    <n v="133"/>
    <n v="5852"/>
    <n v="2340.8000000000002"/>
    <n v="0.4"/>
    <s v="En ligne"/>
  </r>
  <r>
    <s v="Sports Direct"/>
    <n v="1185732"/>
    <d v="2021-05-15T00:00:00"/>
    <x v="3"/>
    <s v="Milieu ouest"/>
    <s v="Michigan"/>
    <s v="Detroit"/>
    <x v="3"/>
    <n v="42"/>
    <n v="126"/>
    <n v="5292"/>
    <n v="2646"/>
    <n v="0.5"/>
    <s v="En ligne"/>
  </r>
  <r>
    <s v="Sports Direct"/>
    <n v="1185732"/>
    <d v="2021-05-15T00:00:00"/>
    <x v="3"/>
    <s v="Milieu ouest"/>
    <s v="Michigan"/>
    <s v="Detroit"/>
    <x v="4"/>
    <n v="52"/>
    <n v="124"/>
    <n v="6448"/>
    <n v="3417.44"/>
    <n v="0.53"/>
    <s v="En ligne"/>
  </r>
  <r>
    <s v="Sports Direct"/>
    <n v="1185732"/>
    <d v="2021-05-15T00:00:00"/>
    <x v="3"/>
    <s v="Milieu ouest"/>
    <s v="Michigan"/>
    <s v="Detroit"/>
    <x v="5"/>
    <n v="55"/>
    <n v="150"/>
    <n v="8250"/>
    <n v="5775.0000000000009"/>
    <n v="0.70000000000000007"/>
    <s v="En ligne"/>
  </r>
  <r>
    <s v="Sports Direct"/>
    <n v="1185732"/>
    <d v="2021-06-17T00:00:00"/>
    <x v="1"/>
    <s v="Milieu ouest"/>
    <s v="Michigan"/>
    <s v="Detroit"/>
    <x v="0"/>
    <n v="52"/>
    <n v="206"/>
    <n v="10712"/>
    <n v="6641.44"/>
    <n v="0.62"/>
    <s v="En ligne"/>
  </r>
  <r>
    <s v="Sports Direct"/>
    <n v="1185732"/>
    <d v="2021-06-17T00:00:00"/>
    <x v="1"/>
    <s v="Milieu ouest"/>
    <s v="Michigan"/>
    <s v="Detroit"/>
    <x v="1"/>
    <n v="46"/>
    <n v="167"/>
    <n v="7682"/>
    <n v="4148.2800000000007"/>
    <n v="0.54"/>
    <s v="En ligne"/>
  </r>
  <r>
    <s v="Sports Direct"/>
    <n v="1185732"/>
    <d v="2021-06-17T00:00:00"/>
    <x v="1"/>
    <s v="Milieu ouest"/>
    <s v="Michigan"/>
    <s v="Detroit"/>
    <x v="2"/>
    <n v="41"/>
    <n v="138"/>
    <n v="5658"/>
    <n v="2489.52"/>
    <n v="0.44"/>
    <s v="En ligne"/>
  </r>
  <r>
    <s v="Sports Direct"/>
    <n v="1185732"/>
    <d v="2021-06-17T00:00:00"/>
    <x v="1"/>
    <s v="Milieu ouest"/>
    <s v="Michigan"/>
    <s v="Detroit"/>
    <x v="3"/>
    <n v="43"/>
    <n v="158"/>
    <n v="6794"/>
    <n v="3261.12"/>
    <n v="0.48"/>
    <s v="En ligne"/>
  </r>
  <r>
    <s v="Sports Direct"/>
    <n v="1185732"/>
    <d v="2021-06-17T00:00:00"/>
    <x v="1"/>
    <s v="Milieu ouest"/>
    <s v="Michigan"/>
    <s v="Detroit"/>
    <x v="4"/>
    <n v="57"/>
    <n v="152"/>
    <n v="8664"/>
    <n v="4765.2"/>
    <n v="0.54999999999999993"/>
    <s v="En ligne"/>
  </r>
  <r>
    <s v="Sports Direct"/>
    <n v="1185732"/>
    <d v="2021-06-17T00:00:00"/>
    <x v="1"/>
    <s v="Milieu ouest"/>
    <s v="Michigan"/>
    <s v="Detroit"/>
    <x v="5"/>
    <n v="60"/>
    <n v="169"/>
    <n v="10140"/>
    <n v="6591"/>
    <n v="0.65"/>
    <s v="En ligne"/>
  </r>
  <r>
    <s v="Sports Direct"/>
    <n v="1185732"/>
    <d v="2021-07-15T00:00:00"/>
    <x v="1"/>
    <s v="Milieu ouest"/>
    <s v="Michigan"/>
    <s v="Detroit"/>
    <x v="0"/>
    <n v="57"/>
    <n v="225"/>
    <n v="12825"/>
    <n v="7695"/>
    <n v="0.6"/>
    <s v="En ligne"/>
  </r>
  <r>
    <s v="Sports Direct"/>
    <n v="1185732"/>
    <d v="2021-07-15T00:00:00"/>
    <x v="1"/>
    <s v="Milieu ouest"/>
    <s v="Michigan"/>
    <s v="Detroit"/>
    <x v="1"/>
    <n v="53"/>
    <n v="189"/>
    <n v="10017"/>
    <n v="5108.67"/>
    <n v="0.51"/>
    <s v="En ligne"/>
  </r>
  <r>
    <s v="Sports Direct"/>
    <n v="1185732"/>
    <d v="2021-07-15T00:00:00"/>
    <x v="1"/>
    <s v="Milieu ouest"/>
    <s v="Michigan"/>
    <s v="Detroit"/>
    <x v="2"/>
    <n v="46"/>
    <n v="173"/>
    <n v="7958"/>
    <n v="3581.0999999999995"/>
    <n v="0.44999999999999996"/>
    <s v="En ligne"/>
  </r>
  <r>
    <s v="Sports Direct"/>
    <n v="1185732"/>
    <d v="2021-07-15T00:00:00"/>
    <x v="1"/>
    <s v="Milieu ouest"/>
    <s v="Michigan"/>
    <s v="Detroit"/>
    <x v="3"/>
    <n v="47"/>
    <n v="158"/>
    <n v="7426"/>
    <n v="3341.7"/>
    <n v="0.44999999999999996"/>
    <s v="En ligne"/>
  </r>
  <r>
    <s v="Sports Direct"/>
    <n v="1185732"/>
    <d v="2021-07-15T00:00:00"/>
    <x v="1"/>
    <s v="Milieu ouest"/>
    <s v="Michigan"/>
    <s v="Detroit"/>
    <x v="4"/>
    <n v="54"/>
    <n v="143"/>
    <n v="7722"/>
    <n v="3938.2200000000003"/>
    <n v="0.51"/>
    <s v="En ligne"/>
  </r>
  <r>
    <s v="Sports Direct"/>
    <n v="1185732"/>
    <d v="2021-07-15T00:00:00"/>
    <x v="1"/>
    <s v="Milieu ouest"/>
    <s v="Michigan"/>
    <s v="Detroit"/>
    <x v="5"/>
    <n v="62"/>
    <n v="210"/>
    <n v="13020"/>
    <n v="8983.8000000000011"/>
    <n v="0.69000000000000006"/>
    <s v="En ligne"/>
  </r>
  <r>
    <s v="Sports Direct"/>
    <n v="1185732"/>
    <d v="2021-08-16T00:00:00"/>
    <x v="5"/>
    <s v="Milieu ouest"/>
    <s v="Michigan"/>
    <s v="Detroit"/>
    <x v="0"/>
    <n v="55"/>
    <n v="263"/>
    <n v="14465"/>
    <n v="9257.6"/>
    <n v="0.64"/>
    <s v="En ligne"/>
  </r>
  <r>
    <s v="Sports Direct"/>
    <n v="1185732"/>
    <d v="2021-08-16T00:00:00"/>
    <x v="5"/>
    <s v="Milieu ouest"/>
    <s v="Michigan"/>
    <s v="Detroit"/>
    <x v="1"/>
    <n v="50"/>
    <n v="195"/>
    <n v="9750"/>
    <n v="4875"/>
    <n v="0.5"/>
    <s v="En ligne"/>
  </r>
  <r>
    <s v="Sports Direct"/>
    <n v="1185732"/>
    <d v="2021-08-16T00:00:00"/>
    <x v="5"/>
    <s v="Milieu ouest"/>
    <s v="Michigan"/>
    <s v="Detroit"/>
    <x v="2"/>
    <n v="42"/>
    <n v="144"/>
    <n v="6048"/>
    <n v="2540.16"/>
    <n v="0.42"/>
    <s v="En ligne"/>
  </r>
  <r>
    <s v="Sports Direct"/>
    <n v="1185732"/>
    <d v="2021-08-16T00:00:00"/>
    <x v="5"/>
    <s v="Milieu ouest"/>
    <s v="Michigan"/>
    <s v="Detroit"/>
    <x v="3"/>
    <n v="34"/>
    <n v="142"/>
    <n v="4828"/>
    <n v="2172.6"/>
    <n v="0.44999999999999996"/>
    <s v="En ligne"/>
  </r>
  <r>
    <s v="Sports Direct"/>
    <n v="1185732"/>
    <d v="2021-08-16T00:00:00"/>
    <x v="5"/>
    <s v="Milieu ouest"/>
    <s v="Michigan"/>
    <s v="Detroit"/>
    <x v="4"/>
    <n v="42"/>
    <n v="135"/>
    <n v="5670"/>
    <n v="3005.1000000000004"/>
    <n v="0.53"/>
    <s v="En ligne"/>
  </r>
  <r>
    <s v="Sports Direct"/>
    <n v="1185732"/>
    <d v="2021-08-16T00:00:00"/>
    <x v="5"/>
    <s v="Milieu ouest"/>
    <s v="Michigan"/>
    <s v="Detroit"/>
    <x v="5"/>
    <n v="45"/>
    <n v="176"/>
    <n v="7920"/>
    <n v="5385.6"/>
    <n v="0.68"/>
    <s v="En ligne"/>
  </r>
  <r>
    <s v="Sports Direct"/>
    <n v="1185732"/>
    <d v="2021-09-15T00:00:00"/>
    <x v="0"/>
    <s v="Milieu ouest"/>
    <s v="Michigan"/>
    <s v="Detroit"/>
    <x v="0"/>
    <n v="42"/>
    <n v="232"/>
    <n v="9744"/>
    <n v="6138.72"/>
    <n v="0.63"/>
    <s v="En ligne"/>
  </r>
  <r>
    <s v="Sports Direct"/>
    <n v="1185732"/>
    <d v="2021-09-15T00:00:00"/>
    <x v="0"/>
    <s v="Milieu ouest"/>
    <s v="Michigan"/>
    <s v="Detroit"/>
    <x v="1"/>
    <n v="37"/>
    <n v="174"/>
    <n v="6438"/>
    <n v="3283.38"/>
    <n v="0.51"/>
    <s v="En ligne"/>
  </r>
  <r>
    <s v="Sports Direct"/>
    <n v="1185732"/>
    <d v="2021-09-15T00:00:00"/>
    <x v="0"/>
    <s v="Milieu ouest"/>
    <s v="Michigan"/>
    <s v="Detroit"/>
    <x v="2"/>
    <n v="34"/>
    <n v="145"/>
    <n v="4930"/>
    <n v="2070.6"/>
    <n v="0.42"/>
    <s v="En ligne"/>
  </r>
  <r>
    <s v="Sports Direct"/>
    <n v="1185732"/>
    <d v="2021-09-15T00:00:00"/>
    <x v="0"/>
    <s v="Milieu ouest"/>
    <s v="Michigan"/>
    <s v="Detroit"/>
    <x v="3"/>
    <n v="34"/>
    <n v="119"/>
    <n v="4046"/>
    <n v="1820.6999999999998"/>
    <n v="0.44999999999999996"/>
    <s v="En ligne"/>
  </r>
  <r>
    <s v="Sports Direct"/>
    <n v="1185732"/>
    <d v="2021-09-15T00:00:00"/>
    <x v="0"/>
    <s v="Milieu ouest"/>
    <s v="Michigan"/>
    <s v="Detroit"/>
    <x v="4"/>
    <n v="41"/>
    <n v="128"/>
    <n v="5248"/>
    <n v="2624"/>
    <n v="0.5"/>
    <s v="En ligne"/>
  </r>
  <r>
    <s v="Sports Direct"/>
    <n v="1185732"/>
    <d v="2021-09-15T00:00:00"/>
    <x v="0"/>
    <s v="Milieu ouest"/>
    <s v="Michigan"/>
    <s v="Detroit"/>
    <x v="5"/>
    <n v="48"/>
    <n v="173"/>
    <n v="8304"/>
    <n v="5397.6"/>
    <n v="0.65"/>
    <s v="En ligne"/>
  </r>
  <r>
    <s v="Sports Direct"/>
    <n v="1185732"/>
    <d v="2021-10-17T00:00:00"/>
    <x v="4"/>
    <s v="Milieu ouest"/>
    <s v="Michigan"/>
    <s v="Detroit"/>
    <x v="0"/>
    <n v="49"/>
    <n v="225"/>
    <n v="11025"/>
    <n v="6725.25"/>
    <n v="0.61"/>
    <s v="En ligne"/>
  </r>
  <r>
    <s v="Sports Direct"/>
    <n v="1185732"/>
    <d v="2021-10-17T00:00:00"/>
    <x v="4"/>
    <s v="Milieu ouest"/>
    <s v="Michigan"/>
    <s v="Detroit"/>
    <x v="1"/>
    <n v="37"/>
    <n v="167"/>
    <n v="6179"/>
    <n v="3151.29"/>
    <n v="0.51"/>
    <s v="En ligne"/>
  </r>
  <r>
    <s v="Sports Direct"/>
    <n v="1185732"/>
    <d v="2021-10-17T00:00:00"/>
    <x v="4"/>
    <s v="Milieu ouest"/>
    <s v="Michigan"/>
    <s v="Detroit"/>
    <x v="2"/>
    <n v="37"/>
    <n v="123"/>
    <n v="4551"/>
    <n v="2047.9499999999998"/>
    <n v="0.44999999999999996"/>
    <s v="En ligne"/>
  </r>
  <r>
    <s v="Sports Direct"/>
    <n v="1185732"/>
    <d v="2021-10-17T00:00:00"/>
    <x v="4"/>
    <s v="Milieu ouest"/>
    <s v="Michigan"/>
    <s v="Detroit"/>
    <x v="3"/>
    <n v="38"/>
    <n v="116"/>
    <n v="4408"/>
    <n v="2204"/>
    <n v="0.5"/>
    <s v="En ligne"/>
  </r>
  <r>
    <s v="Sports Direct"/>
    <n v="1185732"/>
    <d v="2021-10-17T00:00:00"/>
    <x v="4"/>
    <s v="Milieu ouest"/>
    <s v="Michigan"/>
    <s v="Detroit"/>
    <x v="4"/>
    <n v="48"/>
    <n v="112"/>
    <n v="5376"/>
    <n v="2956.7999999999997"/>
    <n v="0.54999999999999993"/>
    <s v="En ligne"/>
  </r>
  <r>
    <s v="Sports Direct"/>
    <n v="1185732"/>
    <d v="2021-10-17T00:00:00"/>
    <x v="4"/>
    <s v="Milieu ouest"/>
    <s v="Michigan"/>
    <s v="Detroit"/>
    <x v="5"/>
    <n v="52"/>
    <n v="137"/>
    <n v="7124"/>
    <n v="4986.8"/>
    <n v="0.70000000000000007"/>
    <s v="En ligne"/>
  </r>
  <r>
    <s v="Sports Direct"/>
    <n v="1185732"/>
    <d v="2021-11-16T00:00:00"/>
    <x v="6"/>
    <s v="Milieu ouest"/>
    <s v="Michigan"/>
    <s v="Detroit"/>
    <x v="0"/>
    <n v="49"/>
    <n v="196"/>
    <n v="9604"/>
    <n v="6050.52"/>
    <n v="0.63"/>
    <s v="En ligne"/>
  </r>
  <r>
    <s v="Sports Direct"/>
    <n v="1185732"/>
    <d v="2021-11-16T00:00:00"/>
    <x v="6"/>
    <s v="Milieu ouest"/>
    <s v="Michigan"/>
    <s v="Detroit"/>
    <x v="1"/>
    <n v="42"/>
    <n v="145"/>
    <n v="6090"/>
    <n v="3349.4999999999995"/>
    <n v="0.54999999999999993"/>
    <s v="En ligne"/>
  </r>
  <r>
    <s v="Sports Direct"/>
    <n v="1185732"/>
    <d v="2021-11-16T00:00:00"/>
    <x v="6"/>
    <s v="Milieu ouest"/>
    <s v="Michigan"/>
    <s v="Detroit"/>
    <x v="2"/>
    <n v="43"/>
    <n v="120"/>
    <n v="5160"/>
    <n v="2321.9999999999995"/>
    <n v="0.44999999999999996"/>
    <s v="En ligne"/>
  </r>
  <r>
    <s v="Sports Direct"/>
    <n v="1185732"/>
    <d v="2021-11-16T00:00:00"/>
    <x v="6"/>
    <s v="Milieu ouest"/>
    <s v="Michigan"/>
    <s v="Detroit"/>
    <x v="3"/>
    <n v="41"/>
    <n v="138"/>
    <n v="5658"/>
    <n v="2772.42"/>
    <n v="0.49"/>
    <s v="En ligne"/>
  </r>
  <r>
    <s v="Sports Direct"/>
    <n v="1185732"/>
    <d v="2021-11-16T00:00:00"/>
    <x v="6"/>
    <s v="Milieu ouest"/>
    <s v="Michigan"/>
    <s v="Detroit"/>
    <x v="4"/>
    <n v="59"/>
    <n v="126"/>
    <n v="7434"/>
    <n v="4088.6999999999994"/>
    <n v="0.54999999999999993"/>
    <s v="En ligne"/>
  </r>
  <r>
    <s v="Sports Direct"/>
    <n v="1185732"/>
    <d v="2021-11-16T00:00:00"/>
    <x v="6"/>
    <s v="Milieu ouest"/>
    <s v="Michigan"/>
    <s v="Detroit"/>
    <x v="5"/>
    <n v="59"/>
    <n v="169"/>
    <n v="9971"/>
    <n v="6879.9900000000007"/>
    <n v="0.69000000000000006"/>
    <s v="En ligne"/>
  </r>
  <r>
    <s v="Sports Direct"/>
    <n v="1185732"/>
    <d v="2021-12-15T00:00:00"/>
    <x v="0"/>
    <s v="Milieu ouest"/>
    <s v="Michigan"/>
    <s v="Detroit"/>
    <x v="0"/>
    <n v="55"/>
    <n v="255"/>
    <n v="14025"/>
    <n v="8555.25"/>
    <n v="0.61"/>
    <s v="En ligne"/>
  </r>
  <r>
    <s v="Sports Direct"/>
    <n v="1185732"/>
    <d v="2021-12-15T00:00:00"/>
    <x v="0"/>
    <s v="Milieu ouest"/>
    <s v="Michigan"/>
    <s v="Detroit"/>
    <x v="1"/>
    <n v="46"/>
    <n v="176"/>
    <n v="8096"/>
    <n v="4290.88"/>
    <n v="0.53"/>
    <s v="En ligne"/>
  </r>
  <r>
    <s v="Foot Locker"/>
    <n v="1185732"/>
    <d v="2021-12-15T00:00:00"/>
    <x v="0"/>
    <s v="Milieu ouest"/>
    <s v="Michigan"/>
    <s v="Detroit"/>
    <x v="2"/>
    <n v="48"/>
    <n v="168"/>
    <n v="8064"/>
    <n v="3628.7999999999997"/>
    <n v="0.44999999999999996"/>
    <s v="En ligne"/>
  </r>
  <r>
    <s v="Foot Locker"/>
    <n v="1185732"/>
    <d v="2021-12-15T00:00:00"/>
    <x v="0"/>
    <s v="Milieu ouest"/>
    <s v="Michigan"/>
    <s v="Detroit"/>
    <x v="3"/>
    <n v="48"/>
    <n v="138"/>
    <n v="6624"/>
    <n v="3179.52"/>
    <n v="0.48"/>
    <s v="En ligne"/>
  </r>
  <r>
    <s v="Foot Locker"/>
    <n v="1185732"/>
    <d v="2021-12-15T00:00:00"/>
    <x v="0"/>
    <s v="Milieu ouest"/>
    <s v="Michigan"/>
    <s v="Detroit"/>
    <x v="4"/>
    <n v="55"/>
    <n v="143"/>
    <n v="7865"/>
    <n v="4089.8"/>
    <n v="0.52"/>
    <s v="En ligne"/>
  </r>
  <r>
    <s v="Foot Locker"/>
    <n v="1185732"/>
    <d v="2021-12-15T00:00:00"/>
    <x v="0"/>
    <s v="Milieu ouest"/>
    <s v="Michigan"/>
    <s v="Detroit"/>
    <x v="5"/>
    <n v="59"/>
    <n v="163"/>
    <n v="9617"/>
    <n v="6251.05"/>
    <n v="0.65"/>
    <s v="En ligne"/>
  </r>
  <r>
    <s v="Foot Locker"/>
    <n v="1185732"/>
    <d v="2021-01-18T00:00:00"/>
    <x v="5"/>
    <s v="Milieu ouest"/>
    <s v="Michigan"/>
    <s v="Detroit"/>
    <x v="0"/>
    <n v="27"/>
    <n v="156"/>
    <n v="4212"/>
    <n v="2106"/>
    <n v="0.5"/>
    <s v="En ligne"/>
  </r>
  <r>
    <s v="Foot Locker"/>
    <n v="1185732"/>
    <d v="2021-01-18T00:00:00"/>
    <x v="5"/>
    <s v="Milieu ouest"/>
    <s v="Michigan"/>
    <s v="Detroit"/>
    <x v="1"/>
    <n v="29"/>
    <n v="123"/>
    <n v="3567"/>
    <n v="1676.49"/>
    <n v="0.47"/>
    <s v="En ligne"/>
  </r>
  <r>
    <s v="Foot Locker"/>
    <n v="1185732"/>
    <d v="2021-01-18T00:00:00"/>
    <x v="5"/>
    <s v="Milieu ouest"/>
    <s v="Michigan"/>
    <s v="Detroit"/>
    <x v="2"/>
    <n v="19"/>
    <n v="123"/>
    <n v="2337"/>
    <n v="1051.6499999999999"/>
    <n v="0.44999999999999996"/>
    <s v="En ligne"/>
  </r>
  <r>
    <s v="Foot Locker"/>
    <n v="1185732"/>
    <d v="2021-01-18T00:00:00"/>
    <x v="5"/>
    <s v="Milieu ouest"/>
    <s v="Michigan"/>
    <s v="Detroit"/>
    <x v="3"/>
    <n v="24"/>
    <n v="77"/>
    <n v="1848"/>
    <n v="960.96"/>
    <n v="0.52"/>
    <s v="En ligne"/>
  </r>
  <r>
    <s v="Foot Locker"/>
    <n v="1185732"/>
    <d v="2021-01-18T00:00:00"/>
    <x v="5"/>
    <s v="Milieu ouest"/>
    <s v="Michigan"/>
    <s v="Detroit"/>
    <x v="4"/>
    <n v="39"/>
    <n v="98"/>
    <n v="3822"/>
    <n v="1872.78"/>
    <n v="0.49"/>
    <s v="En ligne"/>
  </r>
  <r>
    <s v="Foot Locker"/>
    <n v="1185732"/>
    <d v="2021-01-18T00:00:00"/>
    <x v="5"/>
    <s v="Milieu ouest"/>
    <s v="Michigan"/>
    <s v="Detroit"/>
    <x v="5"/>
    <n v="29"/>
    <n v="123"/>
    <n v="3567"/>
    <n v="2247.21"/>
    <n v="0.63"/>
    <s v="En ligne"/>
  </r>
  <r>
    <s v="Foot Locker"/>
    <n v="1185732"/>
    <d v="2021-02-18T00:00:00"/>
    <x v="1"/>
    <s v="Milieu ouest"/>
    <s v="Michigan"/>
    <s v="Detroit"/>
    <x v="0"/>
    <n v="29"/>
    <n v="182"/>
    <n v="5278"/>
    <n v="2797.34"/>
    <n v="0.53"/>
    <s v="En ligne"/>
  </r>
  <r>
    <s v="Foot Locker"/>
    <n v="1185732"/>
    <d v="2021-02-18T00:00:00"/>
    <x v="1"/>
    <s v="Milieu ouest"/>
    <s v="Michigan"/>
    <s v="Detroit"/>
    <x v="1"/>
    <n v="28"/>
    <n v="94"/>
    <n v="2632"/>
    <n v="1289.68"/>
    <n v="0.49"/>
    <s v="En ligne"/>
  </r>
  <r>
    <s v="Foot Locker"/>
    <n v="1185732"/>
    <d v="2021-02-18T00:00:00"/>
    <x v="1"/>
    <s v="Milieu ouest"/>
    <s v="Michigan"/>
    <s v="Detroit"/>
    <x v="2"/>
    <n v="19"/>
    <n v="113"/>
    <n v="2147"/>
    <n v="966.14999999999986"/>
    <n v="0.44999999999999996"/>
    <s v="En ligne"/>
  </r>
  <r>
    <s v="Foot Locker"/>
    <n v="1185732"/>
    <d v="2021-02-18T00:00:00"/>
    <x v="1"/>
    <s v="Milieu ouest"/>
    <s v="Missouri"/>
    <s v="St. Louis"/>
    <x v="3"/>
    <n v="24"/>
    <n v="70"/>
    <n v="1680"/>
    <n v="873.6"/>
    <n v="0.52"/>
    <s v="En ligne"/>
  </r>
  <r>
    <s v="Foot Locker"/>
    <n v="1185732"/>
    <d v="2021-02-18T00:00:00"/>
    <x v="1"/>
    <s v="Milieu ouest"/>
    <s v="Missouri"/>
    <s v="St. Louis"/>
    <x v="4"/>
    <n v="38"/>
    <n v="88"/>
    <n v="3344"/>
    <n v="1504.8"/>
    <n v="0.44999999999999996"/>
    <s v="En ligne"/>
  </r>
  <r>
    <s v="Foot Locker"/>
    <n v="1185732"/>
    <d v="2021-02-18T00:00:00"/>
    <x v="1"/>
    <s v="Milieu ouest"/>
    <s v="Missouri"/>
    <s v="St. Louis"/>
    <x v="5"/>
    <n v="28"/>
    <n v="120"/>
    <n v="3360"/>
    <n v="2116.8000000000002"/>
    <n v="0.63"/>
    <s v="En ligne"/>
  </r>
  <r>
    <s v="Foot Locker"/>
    <n v="1185732"/>
    <d v="2021-03-17T00:00:00"/>
    <x v="0"/>
    <s v="Milieu ouest"/>
    <s v="Missouri"/>
    <s v="St. Louis"/>
    <x v="0"/>
    <n v="34"/>
    <n v="186"/>
    <n v="6324"/>
    <n v="3225.2400000000002"/>
    <n v="0.51"/>
    <s v="En ligne"/>
  </r>
  <r>
    <s v="Foot Locker"/>
    <n v="1185732"/>
    <d v="2021-03-17T00:00:00"/>
    <x v="0"/>
    <s v="Milieu ouest"/>
    <s v="Missouri"/>
    <s v="St. Louis"/>
    <x v="1"/>
    <n v="34"/>
    <n v="87"/>
    <n v="2958"/>
    <n v="1331.1"/>
    <n v="0.44999999999999996"/>
    <s v="En ligne"/>
  </r>
  <r>
    <s v="Foot Locker"/>
    <n v="1185732"/>
    <d v="2021-03-17T00:00:00"/>
    <x v="0"/>
    <s v="Milieu ouest"/>
    <s v="Missouri"/>
    <s v="St. Louis"/>
    <x v="2"/>
    <n v="23"/>
    <n v="95"/>
    <n v="2185"/>
    <n v="1005.0999999999999"/>
    <n v="0.45999999999999996"/>
    <s v="En ligne"/>
  </r>
  <r>
    <s v="Foot Locker"/>
    <n v="1185732"/>
    <d v="2021-03-17T00:00:00"/>
    <x v="0"/>
    <s v="Milieu ouest"/>
    <s v="Missouri"/>
    <s v="St. Louis"/>
    <x v="3"/>
    <n v="28"/>
    <n v="54"/>
    <n v="1512"/>
    <n v="771.12"/>
    <n v="0.51"/>
    <s v="En ligne"/>
  </r>
  <r>
    <s v="Foot Locker"/>
    <n v="1185732"/>
    <d v="2021-03-17T00:00:00"/>
    <x v="0"/>
    <s v="Milieu ouest"/>
    <s v="Missouri"/>
    <s v="St. Louis"/>
    <x v="4"/>
    <n v="41"/>
    <n v="75"/>
    <n v="3075"/>
    <n v="1506.75"/>
    <n v="0.49"/>
    <s v="En ligne"/>
  </r>
  <r>
    <s v="Foot Locker"/>
    <n v="1185732"/>
    <d v="2021-03-17T00:00:00"/>
    <x v="0"/>
    <s v="Milieu ouest"/>
    <s v="Missouri"/>
    <s v="St. Louis"/>
    <x v="5"/>
    <n v="34"/>
    <n v="102"/>
    <n v="3468"/>
    <n v="2254.2000000000003"/>
    <n v="0.65"/>
    <s v="En ligne"/>
  </r>
  <r>
    <s v="Foot Locker"/>
    <n v="1185732"/>
    <d v="2021-04-18T00:00:00"/>
    <x v="4"/>
    <s v="Milieu ouest"/>
    <s v="Missouri"/>
    <s v="St. Louis"/>
    <x v="0"/>
    <n v="33"/>
    <n v="144"/>
    <n v="4752"/>
    <n v="2471.04"/>
    <n v="0.52"/>
    <s v="En ligne"/>
  </r>
  <r>
    <s v="Foot Locker"/>
    <n v="1185732"/>
    <d v="2021-04-18T00:00:00"/>
    <x v="4"/>
    <s v="Milieu ouest"/>
    <s v="Missouri"/>
    <s v="St. Louis"/>
    <x v="1"/>
    <n v="27"/>
    <n v="72"/>
    <n v="1944"/>
    <n v="952.56"/>
    <n v="0.49"/>
    <s v="En ligne"/>
  </r>
  <r>
    <s v="Foot Locker"/>
    <n v="1185732"/>
    <d v="2021-04-18T00:00:00"/>
    <x v="4"/>
    <s v="Milieu ouest"/>
    <s v="Missouri"/>
    <s v="St. Louis"/>
    <x v="2"/>
    <n v="18"/>
    <n v="83"/>
    <n v="1494"/>
    <n v="732.06"/>
    <n v="0.49"/>
    <s v="En ligne"/>
  </r>
  <r>
    <s v="Foot Locker"/>
    <n v="1185732"/>
    <d v="2021-04-18T00:00:00"/>
    <x v="4"/>
    <s v="Milieu ouest"/>
    <s v="Missouri"/>
    <s v="St. Louis"/>
    <x v="3"/>
    <n v="23"/>
    <n v="52"/>
    <n v="1196"/>
    <n v="621.92000000000007"/>
    <n v="0.52"/>
    <s v="En ligne"/>
  </r>
  <r>
    <s v="Foot Locker"/>
    <n v="1185732"/>
    <d v="2021-04-18T00:00:00"/>
    <x v="4"/>
    <s v="Milieu ouest"/>
    <s v="Missouri"/>
    <s v="St. Louis"/>
    <x v="4"/>
    <n v="36"/>
    <n v="65"/>
    <n v="2340"/>
    <n v="1053"/>
    <n v="0.44999999999999996"/>
    <s v="En ligne"/>
  </r>
  <r>
    <s v="Foot Locker"/>
    <n v="1185732"/>
    <d v="2021-04-18T00:00:00"/>
    <x v="4"/>
    <s v="Milieu ouest"/>
    <s v="Missouri"/>
    <s v="St. Louis"/>
    <x v="5"/>
    <n v="28"/>
    <n v="105"/>
    <n v="2940"/>
    <n v="1793.3999999999999"/>
    <n v="0.61"/>
    <s v="En ligne"/>
  </r>
  <r>
    <s v="Foot Locker"/>
    <n v="1185732"/>
    <d v="2021-05-19T00:00:00"/>
    <x v="0"/>
    <s v="Milieu ouest"/>
    <s v="Missouri"/>
    <s v="St. Louis"/>
    <x v="0"/>
    <n v="39"/>
    <n v="180"/>
    <n v="7020"/>
    <n v="3580.2000000000003"/>
    <n v="0.51"/>
    <s v="En ligne"/>
  </r>
  <r>
    <s v="Foot Locker"/>
    <n v="1185732"/>
    <d v="2021-05-19T00:00:00"/>
    <x v="0"/>
    <s v="Milieu ouest"/>
    <s v="Missouri"/>
    <s v="St. Louis"/>
    <x v="1"/>
    <n v="34"/>
    <n v="88"/>
    <n v="2992"/>
    <n v="1406.24"/>
    <n v="0.47"/>
    <s v="En ligne"/>
  </r>
  <r>
    <s v="Foot Locker"/>
    <n v="1185732"/>
    <d v="2021-05-19T00:00:00"/>
    <x v="0"/>
    <s v="Milieu ouest"/>
    <s v="Missouri"/>
    <s v="St. Louis"/>
    <x v="2"/>
    <n v="29"/>
    <n v="87"/>
    <n v="2523"/>
    <n v="1160.58"/>
    <n v="0.45999999999999996"/>
    <s v="En ligne"/>
  </r>
  <r>
    <s v="Foot Locker"/>
    <n v="1185732"/>
    <d v="2021-05-19T00:00:00"/>
    <x v="0"/>
    <s v="Milieu ouest"/>
    <s v="Missouri"/>
    <s v="St. Louis"/>
    <x v="3"/>
    <n v="29"/>
    <n v="65"/>
    <n v="1885"/>
    <n v="1036.75"/>
    <n v="0.55000000000000004"/>
    <s v="En ligne"/>
  </r>
  <r>
    <s v="Foot Locker"/>
    <n v="1185732"/>
    <d v="2021-05-19T00:00:00"/>
    <x v="0"/>
    <s v="Milieu ouest"/>
    <s v="Missouri"/>
    <s v="St. Louis"/>
    <x v="4"/>
    <n v="44"/>
    <n v="70"/>
    <n v="3080"/>
    <n v="1478.3999999999999"/>
    <n v="0.48"/>
    <s v="En ligne"/>
  </r>
  <r>
    <s v="Foot Locker"/>
    <n v="1185732"/>
    <d v="2021-05-19T00:00:00"/>
    <x v="0"/>
    <s v="Milieu ouest"/>
    <s v="Missouri"/>
    <s v="St. Louis"/>
    <x v="5"/>
    <n v="45"/>
    <n v="105"/>
    <n v="4725"/>
    <n v="2835"/>
    <n v="0.6"/>
    <s v="En ligne"/>
  </r>
  <r>
    <s v="Foot Locker"/>
    <n v="1185732"/>
    <d v="2021-06-18T00:00:00"/>
    <x v="2"/>
    <s v="Milieu ouest"/>
    <s v="Missouri"/>
    <s v="St. Louis"/>
    <x v="0"/>
    <n v="32"/>
    <n v="168"/>
    <n v="5376"/>
    <n v="2903.04"/>
    <n v="0.54"/>
    <s v="En ligne"/>
  </r>
  <r>
    <s v="Foot Locker"/>
    <n v="1185732"/>
    <d v="2021-06-18T00:00:00"/>
    <x v="2"/>
    <s v="Milieu ouest"/>
    <s v="Missouri"/>
    <s v="St. Louis"/>
    <x v="1"/>
    <n v="27"/>
    <n v="91"/>
    <n v="2457"/>
    <n v="1130.2199999999998"/>
    <n v="0.45999999999999996"/>
    <s v="En ligne"/>
  </r>
  <r>
    <s v="Foot Locker"/>
    <n v="1185732"/>
    <d v="2021-06-18T00:00:00"/>
    <x v="2"/>
    <s v="Milieu ouest"/>
    <s v="Missouri"/>
    <s v="St. Louis"/>
    <x v="2"/>
    <n v="23"/>
    <n v="113"/>
    <n v="2599"/>
    <n v="1273.51"/>
    <n v="0.49"/>
    <s v="En ligne"/>
  </r>
  <r>
    <s v="Foot Locker"/>
    <n v="1185732"/>
    <d v="2021-06-18T00:00:00"/>
    <x v="2"/>
    <s v="Milieu ouest"/>
    <s v="Missouri"/>
    <s v="St. Louis"/>
    <x v="3"/>
    <n v="23"/>
    <n v="91"/>
    <n v="2093"/>
    <n v="1046.5"/>
    <n v="0.5"/>
    <s v="En ligne"/>
  </r>
  <r>
    <s v="Foot Locker"/>
    <n v="1185732"/>
    <d v="2021-06-18T00:00:00"/>
    <x v="2"/>
    <s v="Milieu ouest"/>
    <s v="Missouri"/>
    <s v="St. Louis"/>
    <x v="4"/>
    <n v="38"/>
    <n v="102"/>
    <n v="3876"/>
    <n v="1744.1999999999998"/>
    <n v="0.44999999999999996"/>
    <s v="En ligne"/>
  </r>
  <r>
    <s v="Foot Locker"/>
    <n v="1185732"/>
    <d v="2021-06-18T00:00:00"/>
    <x v="2"/>
    <s v="Milieu ouest"/>
    <s v="Missouri"/>
    <s v="St. Louis"/>
    <x v="5"/>
    <n v="42"/>
    <n v="142"/>
    <n v="5964"/>
    <n v="3876.6"/>
    <n v="0.65"/>
    <s v="En ligne"/>
  </r>
  <r>
    <s v="Foot Locker"/>
    <n v="1185732"/>
    <d v="2021-07-17T00:00:00"/>
    <x v="3"/>
    <s v="Milieu ouest"/>
    <s v="Missouri"/>
    <s v="St. Louis"/>
    <x v="0"/>
    <n v="36"/>
    <n v="203"/>
    <n v="7308"/>
    <n v="4019.4000000000005"/>
    <n v="0.55000000000000004"/>
    <s v="En ligne"/>
  </r>
  <r>
    <s v="Foot Locker"/>
    <n v="1185732"/>
    <d v="2021-07-17T00:00:00"/>
    <x v="3"/>
    <s v="Milieu ouest"/>
    <s v="Missouri"/>
    <s v="St. Louis"/>
    <x v="1"/>
    <n v="33"/>
    <n v="130"/>
    <n v="4290"/>
    <n v="2016.3"/>
    <n v="0.47"/>
    <s v="En ligne"/>
  </r>
  <r>
    <s v="Foot Locker"/>
    <n v="1185732"/>
    <d v="2021-07-17T00:00:00"/>
    <x v="3"/>
    <s v="Milieu ouest"/>
    <s v="Missouri"/>
    <s v="St. Louis"/>
    <x v="2"/>
    <n v="29"/>
    <n v="128"/>
    <n v="3712"/>
    <n v="1707.52"/>
    <n v="0.45999999999999996"/>
    <s v="En ligne"/>
  </r>
  <r>
    <s v="Foot Locker"/>
    <n v="1185732"/>
    <d v="2021-07-17T00:00:00"/>
    <x v="3"/>
    <s v="Milieu ouest"/>
    <s v="Missouri"/>
    <s v="St. Louis"/>
    <x v="3"/>
    <n v="29"/>
    <n v="101"/>
    <n v="2929"/>
    <n v="1552.3700000000001"/>
    <n v="0.53"/>
    <s v="En ligne"/>
  </r>
  <r>
    <s v="Foot Locker"/>
    <n v="1185732"/>
    <d v="2021-07-17T00:00:00"/>
    <x v="3"/>
    <s v="Milieu ouest"/>
    <s v="Missouri"/>
    <s v="St. Louis"/>
    <x v="4"/>
    <n v="37"/>
    <n v="94"/>
    <n v="3478"/>
    <n v="1704.22"/>
    <n v="0.49"/>
    <s v="En ligne"/>
  </r>
  <r>
    <s v="Foot Locker"/>
    <n v="1185732"/>
    <d v="2021-07-17T00:00:00"/>
    <x v="3"/>
    <s v="Milieu ouest"/>
    <s v="Missouri"/>
    <s v="St. Louis"/>
    <x v="5"/>
    <n v="41"/>
    <n v="160"/>
    <n v="6560"/>
    <n v="4001.6"/>
    <n v="0.61"/>
    <s v="En ligne"/>
  </r>
  <r>
    <s v="Foot Locker"/>
    <n v="1185732"/>
    <d v="2021-08-18T00:00:00"/>
    <x v="0"/>
    <s v="Milieu ouest"/>
    <s v="Missouri"/>
    <s v="St. Louis"/>
    <x v="0"/>
    <n v="38"/>
    <n v="203"/>
    <n v="7714"/>
    <n v="3857"/>
    <n v="0.5"/>
    <s v="En ligne"/>
  </r>
  <r>
    <s v="Foot Locker"/>
    <n v="1185732"/>
    <d v="2021-08-18T00:00:00"/>
    <x v="0"/>
    <s v="Milieu ouest"/>
    <s v="Missouri"/>
    <s v="St. Louis"/>
    <x v="1"/>
    <n v="38"/>
    <n v="143"/>
    <n v="5434"/>
    <n v="2499.64"/>
    <n v="0.45999999999999996"/>
    <s v="En ligne"/>
  </r>
  <r>
    <s v="Foot Locker"/>
    <n v="1185732"/>
    <d v="2021-08-18T00:00:00"/>
    <x v="0"/>
    <s v="Milieu ouest"/>
    <s v="Missouri"/>
    <s v="St. Louis"/>
    <x v="2"/>
    <n v="32"/>
    <n v="120"/>
    <n v="3840"/>
    <n v="1766.3999999999999"/>
    <n v="0.45999999999999996"/>
    <s v="En ligne"/>
  </r>
  <r>
    <s v="Foot Locker"/>
    <n v="1185732"/>
    <d v="2021-08-18T00:00:00"/>
    <x v="0"/>
    <s v="Milieu ouest"/>
    <s v="Missouri"/>
    <s v="St. Louis"/>
    <x v="3"/>
    <n v="24"/>
    <n v="91"/>
    <n v="2184"/>
    <n v="1201.2"/>
    <n v="0.55000000000000004"/>
    <s v="En ligne"/>
  </r>
  <r>
    <s v="Foot Locker"/>
    <n v="1185732"/>
    <d v="2021-08-18T00:00:00"/>
    <x v="0"/>
    <s v="Milieu ouest"/>
    <s v="Missouri"/>
    <s v="St. Louis"/>
    <x v="4"/>
    <n v="34"/>
    <n v="81"/>
    <n v="2754"/>
    <n v="1294.3799999999999"/>
    <n v="0.47"/>
    <s v="En ligne"/>
  </r>
  <r>
    <s v="Foot Locker"/>
    <n v="1185732"/>
    <d v="2021-08-18T00:00:00"/>
    <x v="0"/>
    <s v="Milieu ouest"/>
    <s v="Missouri"/>
    <s v="St. Louis"/>
    <x v="5"/>
    <n v="36"/>
    <n v="128"/>
    <n v="4608"/>
    <n v="2995.2000000000003"/>
    <n v="0.65"/>
    <s v="En ligne"/>
  </r>
  <r>
    <s v="Foot Locker"/>
    <n v="1185732"/>
    <d v="2021-09-19T00:00:00"/>
    <x v="4"/>
    <s v="Milieu ouest"/>
    <s v="Missouri"/>
    <s v="St. Louis"/>
    <x v="0"/>
    <n v="32"/>
    <n v="174"/>
    <n v="5568"/>
    <n v="2784"/>
    <n v="0.5"/>
    <s v="En ligne"/>
  </r>
  <r>
    <s v="Foot Locker"/>
    <n v="1185732"/>
    <d v="2021-09-19T00:00:00"/>
    <x v="4"/>
    <s v="Milieu ouest"/>
    <s v="Missouri"/>
    <s v="St. Louis"/>
    <x v="1"/>
    <n v="28"/>
    <n v="100"/>
    <n v="2800"/>
    <n v="1316"/>
    <n v="0.47"/>
    <s v="En ligne"/>
  </r>
  <r>
    <s v="Foot Locker"/>
    <n v="1185732"/>
    <d v="2021-09-19T00:00:00"/>
    <x v="4"/>
    <s v="Milieu ouest"/>
    <s v="Missouri"/>
    <s v="St. Louis"/>
    <x v="2"/>
    <n v="14"/>
    <n v="75"/>
    <n v="1050"/>
    <n v="514.5"/>
    <n v="0.49"/>
    <s v="En ligne"/>
  </r>
  <r>
    <s v="Foot Locker"/>
    <n v="1185732"/>
    <d v="2021-09-19T00:00:00"/>
    <x v="4"/>
    <s v="Milieu ouest"/>
    <s v="Missouri"/>
    <s v="St. Louis"/>
    <x v="3"/>
    <n v="14"/>
    <n v="83"/>
    <n v="1162"/>
    <n v="615.86"/>
    <n v="0.53"/>
    <s v="En ligne"/>
  </r>
  <r>
    <s v="Foot Locker"/>
    <n v="1185732"/>
    <d v="2021-09-19T00:00:00"/>
    <x v="4"/>
    <s v="Milieu ouest"/>
    <s v="Missouri"/>
    <s v="St. Louis"/>
    <x v="4"/>
    <n v="23"/>
    <n v="77"/>
    <n v="1771"/>
    <n v="832.37"/>
    <n v="0.47"/>
    <s v="En ligne"/>
  </r>
  <r>
    <s v="Foot Locker"/>
    <n v="1185732"/>
    <d v="2021-09-19T00:00:00"/>
    <x v="4"/>
    <s v="Milieu ouest"/>
    <s v="Missouri"/>
    <s v="St. Louis"/>
    <x v="5"/>
    <n v="28"/>
    <n v="95"/>
    <n v="2660"/>
    <n v="1702.4"/>
    <n v="0.64"/>
    <s v="En ligne"/>
  </r>
  <r>
    <s v="Foot Locker"/>
    <n v="1185732"/>
    <d v="2021-10-18T00:00:00"/>
    <x v="5"/>
    <s v="Milieu ouest"/>
    <s v="Missouri"/>
    <s v="St. Louis"/>
    <x v="0"/>
    <n v="34"/>
    <n v="131"/>
    <n v="4454"/>
    <n v="2271.54"/>
    <n v="0.51"/>
    <s v="En ligne"/>
  </r>
  <r>
    <s v="Foot Locker"/>
    <n v="1185732"/>
    <d v="2021-10-18T00:00:00"/>
    <x v="5"/>
    <s v="Milieu ouest"/>
    <s v="Missouri"/>
    <s v="St. Louis"/>
    <x v="1"/>
    <n v="24"/>
    <n v="91"/>
    <n v="2184"/>
    <n v="1092"/>
    <n v="0.5"/>
    <s v="En ligne"/>
  </r>
  <r>
    <s v="Foot Locker"/>
    <n v="1185732"/>
    <d v="2021-10-18T00:00:00"/>
    <x v="5"/>
    <s v="Milieu ouest"/>
    <s v="Missouri"/>
    <s v="St. Louis"/>
    <x v="2"/>
    <n v="23"/>
    <n v="73"/>
    <n v="1679"/>
    <n v="805.92"/>
    <n v="0.48"/>
    <s v="En ligne"/>
  </r>
  <r>
    <s v="Foot Locker"/>
    <n v="1185732"/>
    <d v="2021-10-18T00:00:00"/>
    <x v="5"/>
    <s v="Milieu ouest"/>
    <s v="Missouri"/>
    <s v="St. Louis"/>
    <x v="3"/>
    <n v="23"/>
    <n v="59"/>
    <n v="1357"/>
    <n v="678.5"/>
    <n v="0.5"/>
    <s v="En ligne"/>
  </r>
  <r>
    <s v="Foot Locker"/>
    <n v="1185732"/>
    <d v="2021-10-18T00:00:00"/>
    <x v="5"/>
    <s v="Milieu ouest"/>
    <s v="Missouri"/>
    <s v="St. Louis"/>
    <x v="4"/>
    <n v="32"/>
    <n v="68"/>
    <n v="2176"/>
    <n v="1022.7199999999999"/>
    <n v="0.47"/>
    <s v="En ligne"/>
  </r>
  <r>
    <s v="Foot Locker"/>
    <n v="1185732"/>
    <d v="2021-10-18T00:00:00"/>
    <x v="5"/>
    <s v="Milieu ouest"/>
    <s v="Missouri"/>
    <s v="St. Louis"/>
    <x v="5"/>
    <n v="38"/>
    <n v="88"/>
    <n v="3344"/>
    <n v="2140.16"/>
    <n v="0.64"/>
    <s v="En ligne"/>
  </r>
  <r>
    <s v="Foot Locker"/>
    <n v="1185732"/>
    <d v="2021-11-18T00:00:00"/>
    <x v="1"/>
    <s v="Milieu ouest"/>
    <s v="Missouri"/>
    <s v="St. Louis"/>
    <x v="0"/>
    <n v="34"/>
    <n v="150"/>
    <n v="5100"/>
    <n v="2601"/>
    <n v="0.51"/>
    <s v="En ligne"/>
  </r>
  <r>
    <s v="Foot Locker"/>
    <n v="1185732"/>
    <d v="2021-11-18T00:00:00"/>
    <x v="1"/>
    <s v="Milieu ouest"/>
    <s v="Missouri"/>
    <s v="St. Louis"/>
    <x v="1"/>
    <n v="23"/>
    <n v="88"/>
    <n v="2024"/>
    <n v="910.8"/>
    <n v="0.44999999999999996"/>
    <s v="En ligne"/>
  </r>
  <r>
    <s v="Foot Locker"/>
    <n v="1185732"/>
    <d v="2021-11-18T00:00:00"/>
    <x v="1"/>
    <s v="Milieu ouest"/>
    <s v="Missouri"/>
    <s v="St. Louis"/>
    <x v="2"/>
    <n v="23"/>
    <n v="80"/>
    <n v="1840"/>
    <n v="901.6"/>
    <n v="0.49"/>
    <s v="En ligne"/>
  </r>
  <r>
    <s v="Foot Locker"/>
    <n v="1185732"/>
    <d v="2021-11-18T00:00:00"/>
    <x v="1"/>
    <s v="Milieu ouest"/>
    <s v="Missouri"/>
    <s v="St. Louis"/>
    <x v="3"/>
    <n v="23"/>
    <n v="88"/>
    <n v="2024"/>
    <n v="1052.48"/>
    <n v="0.52"/>
    <s v="En ligne"/>
  </r>
  <r>
    <s v="Foot Locker"/>
    <n v="1185732"/>
    <d v="2021-11-18T00:00:00"/>
    <x v="1"/>
    <s v="Milieu ouest"/>
    <s v="Missouri"/>
    <s v="St. Louis"/>
    <x v="4"/>
    <n v="43"/>
    <n v="81"/>
    <n v="3483"/>
    <n v="1671.84"/>
    <n v="0.48"/>
    <s v="En ligne"/>
  </r>
  <r>
    <s v="Foot Locker"/>
    <n v="1185732"/>
    <d v="2021-11-18T00:00:00"/>
    <x v="1"/>
    <s v="Milieu ouest"/>
    <s v="Missouri"/>
    <s v="St. Louis"/>
    <x v="5"/>
    <n v="48"/>
    <n v="108"/>
    <n v="5184"/>
    <n v="3265.92"/>
    <n v="0.63"/>
    <s v="En ligne"/>
  </r>
  <r>
    <s v="Foot Locker"/>
    <n v="1185732"/>
    <d v="2021-12-17T00:00:00"/>
    <x v="2"/>
    <s v="Milieu ouest"/>
    <s v="Missouri"/>
    <s v="St. Louis"/>
    <x v="0"/>
    <n v="41"/>
    <n v="163"/>
    <n v="6683"/>
    <n v="3475.1600000000003"/>
    <n v="0.52"/>
    <s v="En ligne"/>
  </r>
  <r>
    <s v="Foot Locker"/>
    <n v="1185732"/>
    <d v="2021-12-17T00:00:00"/>
    <x v="2"/>
    <s v="Milieu ouest"/>
    <s v="Missouri"/>
    <s v="St. Louis"/>
    <x v="1"/>
    <n v="32"/>
    <n v="113"/>
    <n v="3616"/>
    <n v="1735.6799999999998"/>
    <n v="0.48"/>
    <s v="En ligne"/>
  </r>
  <r>
    <s v="Ouest Gear"/>
    <n v="1185732"/>
    <d v="2021-12-17T00:00:00"/>
    <x v="2"/>
    <s v="Milieu ouest"/>
    <s v="Missouri"/>
    <s v="St. Louis"/>
    <x v="2"/>
    <n v="32"/>
    <n v="120"/>
    <n v="3840"/>
    <n v="1804.8"/>
    <n v="0.47"/>
    <s v="En ligne"/>
  </r>
  <r>
    <s v="Ouest Gear"/>
    <n v="1185732"/>
    <d v="2021-12-17T00:00:00"/>
    <x v="2"/>
    <s v="Milieu ouest"/>
    <s v="Missouri"/>
    <s v="St. Louis"/>
    <x v="3"/>
    <n v="34"/>
    <n v="88"/>
    <n v="2992"/>
    <n v="1555.8400000000001"/>
    <n v="0.52"/>
    <s v="En ligne"/>
  </r>
  <r>
    <s v="Ouest Gear"/>
    <n v="1185732"/>
    <d v="2021-12-17T00:00:00"/>
    <x v="2"/>
    <s v="Milieu ouest"/>
    <s v="Missouri"/>
    <s v="St. Louis"/>
    <x v="4"/>
    <n v="42"/>
    <n v="88"/>
    <n v="3696"/>
    <n v="1848"/>
    <n v="0.5"/>
    <s v="En ligne"/>
  </r>
  <r>
    <s v="Ouest Gear"/>
    <n v="1185732"/>
    <d v="2021-12-17T00:00:00"/>
    <x v="2"/>
    <s v="Milieu ouest"/>
    <s v="Missouri"/>
    <s v="St. Louis"/>
    <x v="5"/>
    <n v="47"/>
    <n v="126"/>
    <n v="5922"/>
    <n v="3612.42"/>
    <n v="0.61"/>
    <s v="En ligne"/>
  </r>
  <r>
    <s v="Ouest Gear"/>
    <n v="1185732"/>
    <d v="2021-01-11T00:00:00"/>
    <x v="5"/>
    <s v="Milieu ouest"/>
    <s v="Missouri"/>
    <s v="St. Louis"/>
    <x v="0"/>
    <n v="23"/>
    <n v="196"/>
    <n v="4508"/>
    <n v="2479.4"/>
    <n v="0.55000000000000004"/>
    <s v="En ligne"/>
  </r>
  <r>
    <s v="Ouest Gear"/>
    <n v="1185732"/>
    <d v="2021-01-11T00:00:00"/>
    <x v="5"/>
    <s v="Milieu ouest"/>
    <s v="Missouri"/>
    <s v="St. Louis"/>
    <x v="1"/>
    <n v="23"/>
    <n v="133"/>
    <n v="3059"/>
    <n v="1437.73"/>
    <n v="0.47"/>
    <s v="En ligne"/>
  </r>
  <r>
    <s v="Ouest Gear"/>
    <n v="1185732"/>
    <d v="2021-01-11T00:00:00"/>
    <x v="5"/>
    <s v="Milieu ouest"/>
    <s v="Missouri"/>
    <s v="St. Louis"/>
    <x v="2"/>
    <n v="14"/>
    <n v="143"/>
    <n v="2002"/>
    <n v="940.93999999999994"/>
    <n v="0.47"/>
    <s v="En ligne"/>
  </r>
  <r>
    <s v="Ouest Gear"/>
    <n v="1185732"/>
    <d v="2021-01-11T00:00:00"/>
    <x v="5"/>
    <s v="Milieu ouest"/>
    <s v="Missouri"/>
    <s v="St. Louis"/>
    <x v="3"/>
    <n v="18"/>
    <n v="88"/>
    <n v="1584"/>
    <n v="823.68000000000006"/>
    <n v="0.52"/>
    <s v="En ligne"/>
  </r>
  <r>
    <s v="Ouest Gear"/>
    <n v="1185732"/>
    <d v="2021-01-11T00:00:00"/>
    <x v="5"/>
    <s v="Milieu ouest"/>
    <s v="Missouri"/>
    <s v="St. Louis"/>
    <x v="4"/>
    <n v="33"/>
    <n v="98"/>
    <n v="3234"/>
    <n v="1519.98"/>
    <n v="0.47"/>
    <s v="En ligne"/>
  </r>
  <r>
    <s v="Ouest Gear"/>
    <n v="1185732"/>
    <d v="2021-01-11T00:00:00"/>
    <x v="5"/>
    <s v="Milieu ouest"/>
    <s v="Missouri"/>
    <s v="St. Louis"/>
    <x v="5"/>
    <n v="24"/>
    <n v="138"/>
    <n v="3312"/>
    <n v="2119.6799999999998"/>
    <n v="0.64"/>
    <s v="En ligne"/>
  </r>
  <r>
    <s v="Ouest Gear"/>
    <n v="1185732"/>
    <d v="2021-02-11T00:00:00"/>
    <x v="1"/>
    <s v="Milieu ouest"/>
    <s v="Missouri"/>
    <s v="St. Louis"/>
    <x v="0"/>
    <n v="25"/>
    <n v="218"/>
    <n v="5450"/>
    <n v="2888.5"/>
    <n v="0.53"/>
    <s v="En ligne"/>
  </r>
  <r>
    <s v="Ouest Gear"/>
    <n v="1185732"/>
    <d v="2021-02-11T00:00:00"/>
    <x v="1"/>
    <s v="Milieu ouest"/>
    <s v="Missouri"/>
    <s v="St. Louis"/>
    <x v="1"/>
    <n v="24"/>
    <n v="101"/>
    <n v="2424"/>
    <n v="1139.28"/>
    <n v="0.47"/>
    <s v="En ligne"/>
  </r>
  <r>
    <s v="Ouest Gear"/>
    <n v="1185732"/>
    <d v="2021-02-11T00:00:00"/>
    <x v="1"/>
    <s v="Milieu ouest"/>
    <s v="Missouri"/>
    <s v="St. Louis"/>
    <x v="2"/>
    <n v="14"/>
    <n v="115"/>
    <n v="1610"/>
    <n v="724.49999999999989"/>
    <n v="0.44999999999999996"/>
    <s v="En ligne"/>
  </r>
  <r>
    <s v="Ouest Gear"/>
    <n v="1185732"/>
    <d v="2021-02-11T00:00:00"/>
    <x v="1"/>
    <s v="Ouest"/>
    <s v="Utah"/>
    <s v="Salt Lake City"/>
    <x v="3"/>
    <n v="19"/>
    <n v="87"/>
    <n v="1653"/>
    <n v="826.5"/>
    <n v="0.5"/>
    <s v="En ligne"/>
  </r>
  <r>
    <s v="Ouest Gear"/>
    <n v="1185732"/>
    <d v="2021-02-11T00:00:00"/>
    <x v="1"/>
    <s v="Ouest"/>
    <s v="Utah"/>
    <s v="Salt Lake City"/>
    <x v="4"/>
    <n v="32"/>
    <n v="101"/>
    <n v="3232"/>
    <n v="1454.3999999999999"/>
    <n v="0.44999999999999996"/>
    <s v="En ligne"/>
  </r>
  <r>
    <s v="Ouest Gear"/>
    <n v="1185732"/>
    <d v="2021-02-11T00:00:00"/>
    <x v="1"/>
    <s v="Ouest"/>
    <s v="Utah"/>
    <s v="Salt Lake City"/>
    <x v="5"/>
    <n v="24"/>
    <n v="131"/>
    <n v="3144"/>
    <n v="1949.28"/>
    <n v="0.62"/>
    <s v="En ligne"/>
  </r>
  <r>
    <s v="Ouest Gear"/>
    <n v="1185732"/>
    <d v="2021-03-10T00:00:00"/>
    <x v="0"/>
    <s v="Ouest"/>
    <s v="Utah"/>
    <s v="Salt Lake City"/>
    <x v="0"/>
    <n v="29"/>
    <n v="168"/>
    <n v="4872"/>
    <n v="2533.44"/>
    <n v="0.52"/>
    <s v="En ligne"/>
  </r>
  <r>
    <s v="Ouest Gear"/>
    <n v="1185732"/>
    <d v="2021-03-10T00:00:00"/>
    <x v="0"/>
    <s v="Ouest"/>
    <s v="Utah"/>
    <s v="Salt Lake City"/>
    <x v="1"/>
    <n v="28"/>
    <n v="102"/>
    <n v="2856"/>
    <n v="1428"/>
    <n v="0.5"/>
    <s v="En ligne"/>
  </r>
  <r>
    <s v="Ouest Gear"/>
    <n v="1185732"/>
    <d v="2021-03-10T00:00:00"/>
    <x v="0"/>
    <s v="Ouest"/>
    <s v="Utah"/>
    <s v="Salt Lake City"/>
    <x v="2"/>
    <n v="18"/>
    <n v="112"/>
    <n v="2016"/>
    <n v="1008"/>
    <n v="0.5"/>
    <s v="En ligne"/>
  </r>
  <r>
    <s v="Ouest Gear"/>
    <n v="1185732"/>
    <d v="2021-03-10T00:00:00"/>
    <x v="0"/>
    <s v="Ouest"/>
    <s v="Utah"/>
    <s v="Salt Lake City"/>
    <x v="3"/>
    <n v="23"/>
    <n v="73"/>
    <n v="1679"/>
    <n v="889.87"/>
    <n v="0.53"/>
    <s v="En ligne"/>
  </r>
  <r>
    <s v="Ouest Gear"/>
    <n v="1185732"/>
    <d v="2021-03-10T00:00:00"/>
    <x v="0"/>
    <s v="Ouest"/>
    <s v="Utah"/>
    <s v="Salt Lake City"/>
    <x v="4"/>
    <n v="38"/>
    <n v="75"/>
    <n v="2850"/>
    <n v="1425"/>
    <n v="0.5"/>
    <s v="En ligne"/>
  </r>
  <r>
    <s v="Ouest Gear"/>
    <n v="1185732"/>
    <d v="2021-03-10T00:00:00"/>
    <x v="0"/>
    <s v="Ouest"/>
    <s v="Utah"/>
    <s v="Salt Lake City"/>
    <x v="5"/>
    <n v="29"/>
    <n v="100"/>
    <n v="2900"/>
    <n v="1856"/>
    <n v="0.64"/>
    <s v="En ligne"/>
  </r>
  <r>
    <s v="Ouest Gear"/>
    <n v="1185732"/>
    <d v="2021-04-11T00:00:00"/>
    <x v="4"/>
    <s v="Ouest"/>
    <s v="Utah"/>
    <s v="Salt Lake City"/>
    <x v="0"/>
    <n v="27"/>
    <n v="181"/>
    <n v="4887"/>
    <n v="2443.5"/>
    <n v="0.5"/>
    <s v="En ligne"/>
  </r>
  <r>
    <s v="Ouest Gear"/>
    <n v="1185732"/>
    <d v="2021-04-11T00:00:00"/>
    <x v="4"/>
    <s v="Ouest"/>
    <s v="Utah"/>
    <s v="Salt Lake City"/>
    <x v="1"/>
    <n v="25"/>
    <n v="94"/>
    <n v="2350"/>
    <n v="1057.5"/>
    <n v="0.44999999999999996"/>
    <s v="En ligne"/>
  </r>
  <r>
    <s v="Ouest Gear"/>
    <n v="1185732"/>
    <d v="2021-04-11T00:00:00"/>
    <x v="4"/>
    <s v="Ouest"/>
    <s v="Utah"/>
    <s v="Salt Lake City"/>
    <x v="2"/>
    <n v="14"/>
    <n v="98"/>
    <n v="1372"/>
    <n v="631.12"/>
    <n v="0.45999999999999996"/>
    <s v="En ligne"/>
  </r>
  <r>
    <s v="Ouest Gear"/>
    <n v="1185732"/>
    <d v="2021-04-11T00:00:00"/>
    <x v="4"/>
    <s v="Ouest"/>
    <s v="Utah"/>
    <s v="Salt Lake City"/>
    <x v="3"/>
    <n v="18"/>
    <n v="70"/>
    <n v="1260"/>
    <n v="667.80000000000007"/>
    <n v="0.53"/>
    <s v="En ligne"/>
  </r>
  <r>
    <s v="Ouest Gear"/>
    <n v="1185732"/>
    <d v="2021-04-11T00:00:00"/>
    <x v="4"/>
    <s v="Ouest"/>
    <s v="Utah"/>
    <s v="Salt Lake City"/>
    <x v="4"/>
    <n v="33"/>
    <n v="74"/>
    <n v="2442"/>
    <n v="1123.32"/>
    <n v="0.45999999999999996"/>
    <s v="En ligne"/>
  </r>
  <r>
    <s v="Ouest Gear"/>
    <n v="1185732"/>
    <d v="2021-04-11T00:00:00"/>
    <x v="4"/>
    <s v="Ouest"/>
    <s v="Utah"/>
    <s v="Salt Lake City"/>
    <x v="5"/>
    <n v="24"/>
    <n v="112"/>
    <n v="2688"/>
    <n v="1612.8"/>
    <n v="0.6"/>
    <s v="En ligne"/>
  </r>
  <r>
    <s v="Ouest Gear"/>
    <n v="1185732"/>
    <d v="2021-05-12T00:00:00"/>
    <x v="0"/>
    <s v="Ouest"/>
    <s v="Utah"/>
    <s v="Salt Lake City"/>
    <x v="0"/>
    <n v="32"/>
    <n v="174"/>
    <n v="5568"/>
    <n v="2839.68"/>
    <n v="0.51"/>
    <s v="En ligne"/>
  </r>
  <r>
    <s v="Ouest Gear"/>
    <n v="1185732"/>
    <d v="2021-05-12T00:00:00"/>
    <x v="0"/>
    <s v="Ouest"/>
    <s v="Utah"/>
    <s v="Salt Lake City"/>
    <x v="1"/>
    <n v="29"/>
    <n v="101"/>
    <n v="2929"/>
    <n v="1435.21"/>
    <n v="0.49"/>
    <s v="En ligne"/>
  </r>
  <r>
    <s v="Ouest Gear"/>
    <n v="1185732"/>
    <d v="2021-05-12T00:00:00"/>
    <x v="0"/>
    <s v="Ouest"/>
    <s v="Utah"/>
    <s v="Salt Lake City"/>
    <x v="2"/>
    <n v="25"/>
    <n v="98"/>
    <n v="2450"/>
    <n v="1225"/>
    <n v="0.5"/>
    <s v="En ligne"/>
  </r>
  <r>
    <s v="Ouest Gear"/>
    <n v="1185732"/>
    <d v="2021-05-12T00:00:00"/>
    <x v="0"/>
    <s v="Ouest"/>
    <s v="Utah"/>
    <s v="Salt Lake City"/>
    <x v="3"/>
    <n v="23"/>
    <n v="72"/>
    <n v="1656"/>
    <n v="910.80000000000007"/>
    <n v="0.55000000000000004"/>
    <s v="En ligne"/>
  </r>
  <r>
    <s v="Ouest Gear"/>
    <n v="1185732"/>
    <d v="2021-05-12T00:00:00"/>
    <x v="0"/>
    <s v="Ouest"/>
    <s v="Utah"/>
    <s v="Salt Lake City"/>
    <x v="4"/>
    <n v="39"/>
    <n v="75"/>
    <n v="2925"/>
    <n v="1462.5"/>
    <n v="0.5"/>
    <s v="En ligne"/>
  </r>
  <r>
    <s v="Ouest Gear"/>
    <n v="1185732"/>
    <d v="2021-05-12T00:00:00"/>
    <x v="0"/>
    <s v="Ouest"/>
    <s v="Utah"/>
    <s v="Salt Lake City"/>
    <x v="5"/>
    <n v="44"/>
    <n v="120"/>
    <n v="5280"/>
    <n v="3432"/>
    <n v="0.65"/>
    <s v="En ligne"/>
  </r>
  <r>
    <s v="Ouest Gear"/>
    <n v="1185732"/>
    <d v="2021-06-11T00:00:00"/>
    <x v="2"/>
    <s v="Ouest"/>
    <s v="Utah"/>
    <s v="Salt Lake City"/>
    <x v="0"/>
    <n v="28"/>
    <n v="182"/>
    <n v="5096"/>
    <n v="2598.96"/>
    <n v="0.51"/>
    <s v="En ligne"/>
  </r>
  <r>
    <s v="Ouest Gear"/>
    <n v="1185732"/>
    <d v="2021-06-11T00:00:00"/>
    <x v="2"/>
    <s v="Ouest"/>
    <s v="Utah"/>
    <s v="Salt Lake City"/>
    <x v="1"/>
    <n v="24"/>
    <n v="112"/>
    <n v="2688"/>
    <n v="1317.12"/>
    <n v="0.49"/>
    <s v="En ligne"/>
  </r>
  <r>
    <s v="Ouest Gear"/>
    <n v="1185732"/>
    <d v="2021-06-11T00:00:00"/>
    <x v="2"/>
    <s v="Ouest"/>
    <s v="Utah"/>
    <s v="Salt Lake City"/>
    <x v="2"/>
    <n v="19"/>
    <n v="115"/>
    <n v="2185"/>
    <n v="1070.6500000000001"/>
    <n v="0.49"/>
    <s v="En ligne"/>
  </r>
  <r>
    <s v="Ouest Gear"/>
    <n v="1185732"/>
    <d v="2021-06-11T00:00:00"/>
    <x v="2"/>
    <s v="Ouest"/>
    <s v="Utah"/>
    <s v="Salt Lake City"/>
    <x v="3"/>
    <n v="19"/>
    <n v="108"/>
    <n v="2052"/>
    <n v="1046.52"/>
    <n v="0.51"/>
    <s v="En ligne"/>
  </r>
  <r>
    <s v="Ouest Gear"/>
    <n v="1185732"/>
    <d v="2021-06-11T00:00:00"/>
    <x v="2"/>
    <s v="Ouest"/>
    <s v="Utah"/>
    <s v="Salt Lake City"/>
    <x v="4"/>
    <n v="34"/>
    <n v="108"/>
    <n v="3672"/>
    <n v="1652.3999999999999"/>
    <n v="0.44999999999999996"/>
    <s v="En ligne"/>
  </r>
  <r>
    <s v="Ouest Gear"/>
    <n v="1185732"/>
    <d v="2021-06-11T00:00:00"/>
    <x v="2"/>
    <s v="Ouest"/>
    <s v="Utah"/>
    <s v="Salt Lake City"/>
    <x v="5"/>
    <n v="38"/>
    <n v="150"/>
    <n v="5700"/>
    <n v="3420"/>
    <n v="0.6"/>
    <s v="En ligne"/>
  </r>
  <r>
    <s v="Ouest Gear"/>
    <n v="1185732"/>
    <d v="2021-07-10T00:00:00"/>
    <x v="3"/>
    <s v="Ouest"/>
    <s v="Utah"/>
    <s v="Salt Lake City"/>
    <x v="0"/>
    <n v="34"/>
    <n v="224"/>
    <n v="7616"/>
    <n v="3960.32"/>
    <n v="0.52"/>
    <s v="En ligne"/>
  </r>
  <r>
    <s v="Ouest Gear"/>
    <n v="1185732"/>
    <d v="2021-07-10T00:00:00"/>
    <x v="3"/>
    <s v="Ouest"/>
    <s v="Utah"/>
    <s v="Salt Lake City"/>
    <x v="1"/>
    <n v="29"/>
    <n v="160"/>
    <n v="4640"/>
    <n v="2227.1999999999998"/>
    <n v="0.48"/>
    <s v="En ligne"/>
  </r>
  <r>
    <s v="Ouest Gear"/>
    <n v="1185732"/>
    <d v="2021-07-10T00:00:00"/>
    <x v="3"/>
    <s v="Ouest"/>
    <s v="Utah"/>
    <s v="Salt Lake City"/>
    <x v="2"/>
    <n v="24"/>
    <n v="138"/>
    <n v="3312"/>
    <n v="1589.76"/>
    <n v="0.48"/>
    <s v="En ligne"/>
  </r>
  <r>
    <s v="Ouest Gear"/>
    <n v="1185732"/>
    <d v="2021-07-10T00:00:00"/>
    <x v="3"/>
    <s v="Ouest"/>
    <s v="Utah"/>
    <s v="Salt Lake City"/>
    <x v="3"/>
    <n v="23"/>
    <n v="115"/>
    <n v="2645"/>
    <n v="1322.5"/>
    <n v="0.5"/>
    <s v="En ligne"/>
  </r>
  <r>
    <s v="Ouest Gear"/>
    <n v="1185732"/>
    <d v="2021-07-10T00:00:00"/>
    <x v="3"/>
    <s v="Ouest"/>
    <s v="Utah"/>
    <s v="Salt Lake City"/>
    <x v="4"/>
    <n v="32"/>
    <n v="128"/>
    <n v="4096"/>
    <n v="1884.1599999999999"/>
    <n v="0.45999999999999996"/>
    <s v="En ligne"/>
  </r>
  <r>
    <s v="Ouest Gear"/>
    <n v="1185732"/>
    <d v="2021-07-10T00:00:00"/>
    <x v="3"/>
    <s v="Ouest"/>
    <s v="Utah"/>
    <s v="Salt Lake City"/>
    <x v="5"/>
    <n v="38"/>
    <n v="150"/>
    <n v="5700"/>
    <n v="3705"/>
    <n v="0.65"/>
    <s v="En ligne"/>
  </r>
  <r>
    <s v="Ouest Gear"/>
    <n v="1185732"/>
    <d v="2021-08-11T00:00:00"/>
    <x v="0"/>
    <s v="Ouest"/>
    <s v="Utah"/>
    <s v="Salt Lake City"/>
    <x v="0"/>
    <n v="33"/>
    <n v="203"/>
    <n v="6699"/>
    <n v="3349.5"/>
    <n v="0.5"/>
    <s v="En ligne"/>
  </r>
  <r>
    <s v="Ouest Gear"/>
    <n v="1185732"/>
    <d v="2021-08-11T00:00:00"/>
    <x v="0"/>
    <s v="Ouest"/>
    <s v="Utah"/>
    <s v="Salt Lake City"/>
    <x v="1"/>
    <n v="34"/>
    <n v="131"/>
    <n v="4454"/>
    <n v="2093.3799999999997"/>
    <n v="0.47"/>
    <s v="En ligne"/>
  </r>
  <r>
    <s v="Ouest Gear"/>
    <n v="1185732"/>
    <d v="2021-08-11T00:00:00"/>
    <x v="0"/>
    <s v="Ouest"/>
    <s v="Utah"/>
    <s v="Salt Lake City"/>
    <x v="2"/>
    <n v="29"/>
    <n v="113"/>
    <n v="3277"/>
    <n v="1605.73"/>
    <n v="0.49"/>
    <s v="En ligne"/>
  </r>
  <r>
    <s v="Ouest Gear"/>
    <n v="1185732"/>
    <d v="2021-08-11T00:00:00"/>
    <x v="0"/>
    <s v="Ouest"/>
    <s v="Utah"/>
    <s v="Salt Lake City"/>
    <x v="3"/>
    <n v="19"/>
    <n v="101"/>
    <n v="1919"/>
    <n v="1017.07"/>
    <n v="0.53"/>
    <s v="En ligne"/>
  </r>
  <r>
    <s v="Ouest Gear"/>
    <n v="1185732"/>
    <d v="2021-08-11T00:00:00"/>
    <x v="0"/>
    <s v="Ouest"/>
    <s v="Utah"/>
    <s v="Salt Lake City"/>
    <x v="4"/>
    <n v="29"/>
    <n v="105"/>
    <n v="3045"/>
    <n v="1400.6999999999998"/>
    <n v="0.45999999999999996"/>
    <s v="En ligne"/>
  </r>
  <r>
    <s v="Ouest Gear"/>
    <n v="1185732"/>
    <d v="2021-08-11T00:00:00"/>
    <x v="0"/>
    <s v="Ouest"/>
    <s v="Utah"/>
    <s v="Salt Lake City"/>
    <x v="5"/>
    <n v="32"/>
    <n v="152"/>
    <n v="4864"/>
    <n v="2918.4"/>
    <n v="0.6"/>
    <s v="En ligne"/>
  </r>
  <r>
    <s v="Ouest Gear"/>
    <n v="1185732"/>
    <d v="2021-09-12T00:00:00"/>
    <x v="4"/>
    <s v="Ouest"/>
    <s v="Utah"/>
    <s v="Salt Lake City"/>
    <x v="0"/>
    <n v="29"/>
    <n v="169"/>
    <n v="4901"/>
    <n v="2548.52"/>
    <n v="0.52"/>
    <s v="En ligne"/>
  </r>
  <r>
    <s v="Ouest Gear"/>
    <n v="1185732"/>
    <d v="2021-09-12T00:00:00"/>
    <x v="4"/>
    <s v="Ouest"/>
    <s v="Utah"/>
    <s v="Salt Lake City"/>
    <x v="1"/>
    <n v="23"/>
    <n v="122"/>
    <n v="2806"/>
    <n v="1262.6999999999998"/>
    <n v="0.44999999999999996"/>
    <s v="En ligne"/>
  </r>
  <r>
    <s v="Ouest Gear"/>
    <n v="1185732"/>
    <d v="2021-09-12T00:00:00"/>
    <x v="4"/>
    <s v="Ouest"/>
    <s v="Utah"/>
    <s v="Salt Lake City"/>
    <x v="2"/>
    <n v="9"/>
    <n v="91"/>
    <n v="819"/>
    <n v="409.5"/>
    <n v="0.5"/>
    <s v="En ligne"/>
  </r>
  <r>
    <s v="Ouest Gear"/>
    <n v="1185732"/>
    <d v="2021-09-12T00:00:00"/>
    <x v="4"/>
    <s v="Ouest"/>
    <s v="Utah"/>
    <s v="Salt Lake City"/>
    <x v="3"/>
    <n v="10"/>
    <n v="88"/>
    <n v="880"/>
    <n v="448.8"/>
    <n v="0.51"/>
    <s v="En ligne"/>
  </r>
  <r>
    <s v="Ouest Gear"/>
    <n v="1185732"/>
    <d v="2021-09-12T00:00:00"/>
    <x v="4"/>
    <s v="Ouest"/>
    <s v="Utah"/>
    <s v="Salt Lake City"/>
    <x v="4"/>
    <n v="19"/>
    <n v="88"/>
    <n v="1672"/>
    <n v="836"/>
    <n v="0.5"/>
    <s v="En ligne"/>
  </r>
  <r>
    <s v="Ouest Gear"/>
    <n v="1185732"/>
    <d v="2021-09-12T00:00:00"/>
    <x v="4"/>
    <s v="Ouest"/>
    <s v="Utah"/>
    <s v="Salt Lake City"/>
    <x v="5"/>
    <n v="24"/>
    <n v="120"/>
    <n v="2880"/>
    <n v="1843.2"/>
    <n v="0.64"/>
    <s v="En ligne"/>
  </r>
  <r>
    <s v="Ouest Gear"/>
    <n v="1185732"/>
    <d v="2021-10-11T00:00:00"/>
    <x v="5"/>
    <s v="Ouest"/>
    <s v="Utah"/>
    <s v="Salt Lake City"/>
    <x v="0"/>
    <n v="28"/>
    <n v="173"/>
    <n v="4844"/>
    <n v="2470.44"/>
    <n v="0.51"/>
    <s v="En ligne"/>
  </r>
  <r>
    <s v="Ouest Gear"/>
    <n v="1185732"/>
    <d v="2021-10-11T00:00:00"/>
    <x v="5"/>
    <s v="Ouest"/>
    <s v="Utah"/>
    <s v="Salt Lake City"/>
    <x v="1"/>
    <n v="19"/>
    <n v="100"/>
    <n v="1900"/>
    <n v="950"/>
    <n v="0.5"/>
    <s v="En ligne"/>
  </r>
  <r>
    <s v="Ouest Gear"/>
    <n v="1185732"/>
    <d v="2021-10-11T00:00:00"/>
    <x v="5"/>
    <s v="Ouest"/>
    <s v="Utah"/>
    <s v="Salt Lake City"/>
    <x v="2"/>
    <n v="19"/>
    <n v="87"/>
    <n v="1653"/>
    <n v="809.97"/>
    <n v="0.49"/>
    <s v="En ligne"/>
  </r>
  <r>
    <s v="Ouest Gear"/>
    <n v="1185732"/>
    <d v="2021-10-11T00:00:00"/>
    <x v="5"/>
    <s v="Ouest"/>
    <s v="Utah"/>
    <s v="Salt Lake City"/>
    <x v="3"/>
    <n v="19"/>
    <n v="72"/>
    <n v="1368"/>
    <n v="752.40000000000009"/>
    <n v="0.55000000000000004"/>
    <s v="En ligne"/>
  </r>
  <r>
    <s v="Ouest Gear"/>
    <n v="1185732"/>
    <d v="2021-10-11T00:00:00"/>
    <x v="5"/>
    <s v="Ouest"/>
    <s v="Utah"/>
    <s v="Salt Lake City"/>
    <x v="4"/>
    <n v="29"/>
    <n v="83"/>
    <n v="2407"/>
    <n v="1203.5"/>
    <n v="0.5"/>
    <s v="En ligne"/>
  </r>
  <r>
    <s v="Ouest Gear"/>
    <n v="1185732"/>
    <d v="2021-10-11T00:00:00"/>
    <x v="5"/>
    <s v="Ouest"/>
    <s v="Utah"/>
    <s v="Salt Lake City"/>
    <x v="5"/>
    <n v="32"/>
    <n v="104"/>
    <n v="3328"/>
    <n v="2063.36"/>
    <n v="0.62"/>
    <s v="En ligne"/>
  </r>
  <r>
    <s v="Ouest Gear"/>
    <n v="1185732"/>
    <d v="2021-11-11T00:00:00"/>
    <x v="1"/>
    <s v="Ouest"/>
    <s v="Utah"/>
    <s v="Salt Lake City"/>
    <x v="0"/>
    <n v="29"/>
    <n v="149"/>
    <n v="4321"/>
    <n v="2160.5"/>
    <n v="0.5"/>
    <s v="En ligne"/>
  </r>
  <r>
    <s v="Ouest Gear"/>
    <n v="1185732"/>
    <d v="2021-11-11T00:00:00"/>
    <x v="1"/>
    <s v="Ouest"/>
    <s v="Utah"/>
    <s v="Salt Lake City"/>
    <x v="1"/>
    <n v="20"/>
    <n v="108"/>
    <n v="2160"/>
    <n v="993.59999999999991"/>
    <n v="0.45999999999999996"/>
    <s v="En ligne"/>
  </r>
  <r>
    <s v="Ouest Gear"/>
    <n v="1185732"/>
    <d v="2021-11-11T00:00:00"/>
    <x v="1"/>
    <s v="Ouest"/>
    <s v="Utah"/>
    <s v="Salt Lake City"/>
    <x v="2"/>
    <n v="19"/>
    <n v="93"/>
    <n v="1767"/>
    <n v="848.16"/>
    <n v="0.48"/>
    <s v="En ligne"/>
  </r>
  <r>
    <s v="Ouest Gear"/>
    <n v="1185732"/>
    <d v="2021-11-11T00:00:00"/>
    <x v="1"/>
    <s v="Ouest"/>
    <s v="Utah"/>
    <s v="Salt Lake City"/>
    <x v="3"/>
    <n v="19"/>
    <n v="113"/>
    <n v="2147"/>
    <n v="1094.97"/>
    <n v="0.51"/>
    <s v="En ligne"/>
  </r>
  <r>
    <s v="Ouest Gear"/>
    <n v="1185732"/>
    <d v="2021-11-11T00:00:00"/>
    <x v="1"/>
    <s v="Ouest"/>
    <s v="Utah"/>
    <s v="Salt Lake City"/>
    <x v="4"/>
    <n v="39"/>
    <n v="91"/>
    <n v="3549"/>
    <n v="1739.01"/>
    <n v="0.49"/>
    <s v="En ligne"/>
  </r>
  <r>
    <s v="Ouest Gear"/>
    <n v="1185732"/>
    <d v="2021-11-11T00:00:00"/>
    <x v="1"/>
    <s v="Ouest"/>
    <s v="Utah"/>
    <s v="Salt Lake City"/>
    <x v="5"/>
    <n v="43"/>
    <n v="113"/>
    <n v="4859"/>
    <n v="3158.35"/>
    <n v="0.65"/>
    <s v="En ligne"/>
  </r>
  <r>
    <s v="Ouest Gear"/>
    <n v="1185732"/>
    <d v="2021-12-10T00:00:00"/>
    <x v="2"/>
    <s v="Ouest"/>
    <s v="Utah"/>
    <s v="Salt Lake City"/>
    <x v="0"/>
    <n v="39"/>
    <n v="203"/>
    <n v="7917"/>
    <n v="4354.3500000000004"/>
    <n v="0.55000000000000004"/>
    <s v="En ligne"/>
  </r>
  <r>
    <s v="Ouest Gear"/>
    <n v="1185732"/>
    <d v="2021-12-10T00:00:00"/>
    <x v="2"/>
    <s v="Ouest"/>
    <s v="Utah"/>
    <s v="Salt Lake City"/>
    <x v="1"/>
    <n v="28"/>
    <n v="145"/>
    <n v="4060"/>
    <n v="1989.3999999999999"/>
    <n v="0.49"/>
    <s v="En ligne"/>
  </r>
  <r>
    <s v="Ouest Gear"/>
    <n v="1185732"/>
    <d v="2021-12-10T00:00:00"/>
    <x v="2"/>
    <s v="Ouest"/>
    <s v="Utah"/>
    <s v="Salt Lake City"/>
    <x v="2"/>
    <n v="29"/>
    <n v="113"/>
    <n v="3277"/>
    <n v="1540.1899999999998"/>
    <n v="0.47"/>
    <s v="En ligne"/>
  </r>
  <r>
    <s v="Ouest Gear"/>
    <n v="1185732"/>
    <d v="2021-12-10T00:00:00"/>
    <x v="2"/>
    <s v="Ouest"/>
    <s v="Utah"/>
    <s v="Salt Lake City"/>
    <x v="3"/>
    <n v="27"/>
    <n v="112"/>
    <n v="3024"/>
    <n v="1542.24"/>
    <n v="0.51"/>
    <s v="En ligne"/>
  </r>
  <r>
    <s v="Ouest Gear"/>
    <n v="1185732"/>
    <d v="2021-12-10T00:00:00"/>
    <x v="2"/>
    <s v="Ouest"/>
    <s v="Utah"/>
    <s v="Salt Lake City"/>
    <x v="4"/>
    <n v="38"/>
    <n v="112"/>
    <n v="4256"/>
    <n v="2128"/>
    <n v="0.5"/>
    <s v="En ligne"/>
  </r>
  <r>
    <s v="Ouest Gear"/>
    <n v="1185732"/>
    <d v="2021-12-10T00:00:00"/>
    <x v="2"/>
    <s v="Ouest"/>
    <s v="Utah"/>
    <s v="Salt Lake City"/>
    <x v="5"/>
    <n v="42"/>
    <n v="125"/>
    <n v="5250"/>
    <n v="3202.5"/>
    <n v="0.61"/>
    <s v="En ligne"/>
  </r>
  <r>
    <s v="Ouest Gear"/>
    <n v="1128299"/>
    <d v="2021-01-24T00:00:00"/>
    <x v="4"/>
    <s v="Ouest"/>
    <s v="Utah"/>
    <s v="Salt Lake City"/>
    <x v="0"/>
    <n v="27"/>
    <n v="98"/>
    <n v="2646"/>
    <n v="1270.08"/>
    <n v="0.48"/>
    <s v="En ligne"/>
  </r>
  <r>
    <s v="Ouest Gear"/>
    <n v="1128299"/>
    <d v="2021-01-24T00:00:00"/>
    <x v="4"/>
    <s v="Ouest"/>
    <s v="Utah"/>
    <s v="Salt Lake City"/>
    <x v="1"/>
    <n v="39"/>
    <n v="105"/>
    <n v="4095"/>
    <n v="2006.55"/>
    <n v="0.49"/>
    <s v="En ligne"/>
  </r>
  <r>
    <s v="Ouest Gear"/>
    <n v="1128299"/>
    <d v="2021-01-24T00:00:00"/>
    <x v="4"/>
    <s v="Ouest"/>
    <s v="Utah"/>
    <s v="Salt Lake City"/>
    <x v="2"/>
    <n v="39"/>
    <n v="105"/>
    <n v="4095"/>
    <n v="1965.6"/>
    <n v="0.48"/>
    <s v="En ligne"/>
  </r>
  <r>
    <s v="Ouest Gear"/>
    <n v="1128299"/>
    <d v="2021-01-24T00:00:00"/>
    <x v="4"/>
    <s v="Ouest"/>
    <s v="Utah"/>
    <s v="Salt Lake City"/>
    <x v="3"/>
    <n v="39"/>
    <n v="58"/>
    <n v="2262"/>
    <n v="1040.52"/>
    <n v="0.45999999999999996"/>
    <s v="En ligne"/>
  </r>
  <r>
    <s v="Ouest Gear"/>
    <n v="1128299"/>
    <d v="2021-01-24T00:00:00"/>
    <x v="4"/>
    <s v="Ouest"/>
    <s v="Utah"/>
    <s v="Salt Lake City"/>
    <x v="4"/>
    <n v="42"/>
    <n v="44"/>
    <n v="1848"/>
    <n v="1016.4000000000001"/>
    <n v="0.55000000000000004"/>
    <s v="En ligne"/>
  </r>
  <r>
    <s v="Ouest Gear"/>
    <n v="1128299"/>
    <d v="2021-01-24T00:00:00"/>
    <x v="4"/>
    <s v="Ouest"/>
    <s v="Utah"/>
    <s v="Salt Lake City"/>
    <x v="5"/>
    <n v="39"/>
    <n v="108"/>
    <n v="4212"/>
    <n v="1811.16"/>
    <n v="0.43"/>
    <s v="En ligne"/>
  </r>
  <r>
    <s v="Ouest Gear"/>
    <n v="1128299"/>
    <d v="2021-02-24T00:00:00"/>
    <x v="0"/>
    <s v="Ouest"/>
    <s v="Utah"/>
    <s v="Salt Lake City"/>
    <x v="0"/>
    <n v="29"/>
    <n v="117"/>
    <n v="3393"/>
    <n v="1526.85"/>
    <n v="0.44999999999999996"/>
    <s v="En ligne"/>
  </r>
  <r>
    <s v="Ouest Gear"/>
    <n v="1128299"/>
    <d v="2021-02-24T00:00:00"/>
    <x v="0"/>
    <s v="Ouest"/>
    <s v="Utah"/>
    <s v="Salt Lake City"/>
    <x v="1"/>
    <n v="39"/>
    <n v="91"/>
    <n v="3549"/>
    <n v="1703.52"/>
    <n v="0.48"/>
    <s v="En ligne"/>
  </r>
  <r>
    <s v="Ouest Gear"/>
    <n v="1128299"/>
    <d v="2021-02-24T00:00:00"/>
    <x v="0"/>
    <s v="Ouest"/>
    <s v="Utah"/>
    <s v="Salt Lake City"/>
    <x v="2"/>
    <n v="36"/>
    <n v="88"/>
    <n v="3168"/>
    <n v="1425.6"/>
    <n v="0.44999999999999996"/>
    <s v="En ligne"/>
  </r>
  <r>
    <s v="Ouest Gear"/>
    <n v="1128299"/>
    <d v="2021-02-24T00:00:00"/>
    <x v="0"/>
    <s v="Ouest"/>
    <s v="Oregon"/>
    <s v="Portland"/>
    <x v="3"/>
    <n v="39"/>
    <n v="58"/>
    <n v="2262"/>
    <n v="1085.76"/>
    <n v="0.48"/>
    <s v="En ligne"/>
  </r>
  <r>
    <s v="Ouest Gear"/>
    <n v="1128299"/>
    <d v="2021-02-24T00:00:00"/>
    <x v="0"/>
    <s v="Ouest"/>
    <s v="Oregon"/>
    <s v="Portland"/>
    <x v="4"/>
    <n v="42"/>
    <n v="38"/>
    <n v="1596"/>
    <n v="829.92000000000007"/>
    <n v="0.52"/>
    <s v="En ligne"/>
  </r>
  <r>
    <s v="Ouest Gear"/>
    <n v="1128299"/>
    <d v="2021-02-24T00:00:00"/>
    <x v="0"/>
    <s v="Ouest"/>
    <s v="Oregon"/>
    <s v="Portland"/>
    <x v="5"/>
    <n v="37"/>
    <n v="85"/>
    <n v="3145"/>
    <n v="1258"/>
    <n v="0.4"/>
    <s v="En ligne"/>
  </r>
  <r>
    <s v="Ouest Gear"/>
    <n v="1128299"/>
    <d v="2021-03-23T00:00:00"/>
    <x v="6"/>
    <s v="Ouest"/>
    <s v="Oregon"/>
    <s v="Portland"/>
    <x v="0"/>
    <n v="38"/>
    <n v="128"/>
    <n v="4864"/>
    <n v="2383.36"/>
    <n v="0.49"/>
    <s v="En ligne"/>
  </r>
  <r>
    <s v="Ouest Gear"/>
    <n v="1128299"/>
    <d v="2021-03-23T00:00:00"/>
    <x v="6"/>
    <s v="Ouest"/>
    <s v="Oregon"/>
    <s v="Portland"/>
    <x v="1"/>
    <n v="45"/>
    <n v="85"/>
    <n v="3825"/>
    <n v="1836"/>
    <n v="0.48"/>
    <s v="En ligne"/>
  </r>
  <r>
    <s v="Ouest Gear"/>
    <n v="1128299"/>
    <d v="2021-03-23T00:00:00"/>
    <x v="6"/>
    <s v="Ouest"/>
    <s v="Oregon"/>
    <s v="Portland"/>
    <x v="2"/>
    <n v="54"/>
    <n v="88"/>
    <n v="4752"/>
    <n v="2138.3999999999996"/>
    <n v="0.44999999999999996"/>
    <s v="En ligne"/>
  </r>
  <r>
    <s v="Ouest Gear"/>
    <n v="1128299"/>
    <d v="2021-03-23T00:00:00"/>
    <x v="6"/>
    <s v="Ouest"/>
    <s v="Oregon"/>
    <s v="Portland"/>
    <x v="3"/>
    <n v="49"/>
    <n v="65"/>
    <n v="3185"/>
    <n v="1528.8"/>
    <n v="0.48"/>
    <s v="En ligne"/>
  </r>
  <r>
    <s v="Ouest Gear"/>
    <n v="1128299"/>
    <d v="2021-03-23T00:00:00"/>
    <x v="6"/>
    <s v="Ouest"/>
    <s v="Oregon"/>
    <s v="Portland"/>
    <x v="4"/>
    <n v="54"/>
    <n v="26"/>
    <n v="1404"/>
    <n v="744.12"/>
    <n v="0.53"/>
    <s v="En ligne"/>
  </r>
  <r>
    <s v="Ouest Gear"/>
    <n v="1128299"/>
    <d v="2021-03-23T00:00:00"/>
    <x v="6"/>
    <s v="Ouest"/>
    <s v="Oregon"/>
    <s v="Portland"/>
    <x v="5"/>
    <n v="49"/>
    <n v="87"/>
    <n v="4263"/>
    <n v="1790.46"/>
    <n v="0.42"/>
    <s v="En ligne"/>
  </r>
  <r>
    <s v="Ouest Gear"/>
    <n v="1128299"/>
    <d v="2021-04-24T00:00:00"/>
    <x v="3"/>
    <s v="Ouest"/>
    <s v="Oregon"/>
    <s v="Portland"/>
    <x v="0"/>
    <n v="51"/>
    <n v="124"/>
    <n v="6324"/>
    <n v="2909.04"/>
    <n v="0.45999999999999996"/>
    <s v="En ligne"/>
  </r>
  <r>
    <s v="Ouest Gear"/>
    <n v="1128299"/>
    <d v="2021-04-24T00:00:00"/>
    <x v="3"/>
    <s v="Ouest"/>
    <s v="Oregon"/>
    <s v="Portland"/>
    <x v="1"/>
    <n v="54"/>
    <n v="83"/>
    <n v="4482"/>
    <n v="2196.1799999999998"/>
    <n v="0.49"/>
    <s v="En ligne"/>
  </r>
  <r>
    <s v="Ouest Gear"/>
    <n v="1128299"/>
    <d v="2021-04-24T00:00:00"/>
    <x v="3"/>
    <s v="Ouest"/>
    <s v="Oregon"/>
    <s v="Portland"/>
    <x v="2"/>
    <n v="55"/>
    <n v="85"/>
    <n v="4675"/>
    <n v="2244"/>
    <n v="0.48"/>
    <s v="En ligne"/>
  </r>
  <r>
    <s v="Ouest Gear"/>
    <n v="1128299"/>
    <d v="2021-04-24T00:00:00"/>
    <x v="3"/>
    <s v="Ouest"/>
    <s v="Oregon"/>
    <s v="Portland"/>
    <x v="3"/>
    <n v="41"/>
    <n v="63"/>
    <n v="2583"/>
    <n v="1291.5"/>
    <n v="0.5"/>
    <s v="En ligne"/>
  </r>
  <r>
    <s v="Ouest Gear"/>
    <n v="1128299"/>
    <d v="2021-04-24T00:00:00"/>
    <x v="3"/>
    <s v="Ouest"/>
    <s v="Oregon"/>
    <s v="Portland"/>
    <x v="4"/>
    <n v="48"/>
    <n v="36"/>
    <n v="1728"/>
    <n v="864"/>
    <n v="0.5"/>
    <s v="En ligne"/>
  </r>
  <r>
    <s v="Ouest Gear"/>
    <n v="1128299"/>
    <d v="2021-04-24T00:00:00"/>
    <x v="3"/>
    <s v="Ouest"/>
    <s v="Oregon"/>
    <s v="Portland"/>
    <x v="5"/>
    <n v="59"/>
    <n v="84"/>
    <n v="4956"/>
    <n v="2230.1999999999998"/>
    <n v="0.44999999999999996"/>
    <s v="En ligne"/>
  </r>
  <r>
    <s v="Ouest Gear"/>
    <n v="1128299"/>
    <d v="2021-05-25T00:00:00"/>
    <x v="6"/>
    <s v="Ouest"/>
    <s v="Oregon"/>
    <s v="Portland"/>
    <x v="0"/>
    <n v="48"/>
    <n v="145"/>
    <n v="6960"/>
    <n v="3131.9999999999995"/>
    <n v="0.44999999999999996"/>
    <s v="En ligne"/>
  </r>
  <r>
    <s v="Ouest Gear"/>
    <n v="1128299"/>
    <d v="2021-05-25T00:00:00"/>
    <x v="6"/>
    <s v="Ouest"/>
    <s v="Oregon"/>
    <s v="Portland"/>
    <x v="1"/>
    <n v="50"/>
    <n v="105"/>
    <n v="5250"/>
    <n v="2415"/>
    <n v="0.45999999999999996"/>
    <s v="En ligne"/>
  </r>
  <r>
    <s v="Ouest Gear"/>
    <n v="1128299"/>
    <d v="2021-05-25T00:00:00"/>
    <x v="6"/>
    <s v="Ouest"/>
    <s v="Oregon"/>
    <s v="Portland"/>
    <x v="2"/>
    <n v="50"/>
    <n v="95"/>
    <n v="4750"/>
    <n v="2375"/>
    <n v="0.5"/>
    <s v="En ligne"/>
  </r>
  <r>
    <s v="Ouest Gear"/>
    <n v="1128299"/>
    <d v="2021-05-25T00:00:00"/>
    <x v="6"/>
    <s v="Ouest"/>
    <s v="Oregon"/>
    <s v="Portland"/>
    <x v="3"/>
    <n v="49"/>
    <n v="83"/>
    <n v="4067"/>
    <n v="1952.1599999999999"/>
    <n v="0.48"/>
    <s v="En ligne"/>
  </r>
  <r>
    <s v="Ouest Gear"/>
    <n v="1128299"/>
    <d v="2021-05-25T00:00:00"/>
    <x v="6"/>
    <s v="Ouest"/>
    <s v="Oregon"/>
    <s v="Portland"/>
    <x v="4"/>
    <n v="41"/>
    <n v="44"/>
    <n v="1804"/>
    <n v="992.2"/>
    <n v="0.55000000000000004"/>
    <s v="En ligne"/>
  </r>
  <r>
    <s v="Ouest Gear"/>
    <n v="1128299"/>
    <d v="2021-05-25T00:00:00"/>
    <x v="6"/>
    <s v="Ouest"/>
    <s v="Oregon"/>
    <s v="Portland"/>
    <x v="5"/>
    <n v="54"/>
    <n v="158"/>
    <n v="8532"/>
    <n v="3839.3999999999996"/>
    <n v="0.44999999999999996"/>
    <s v="En ligne"/>
  </r>
  <r>
    <s v="Ouest Gear"/>
    <n v="1128299"/>
    <d v="2021-06-24T00:00:00"/>
    <x v="1"/>
    <s v="Ouest"/>
    <s v="Oregon"/>
    <s v="Portland"/>
    <x v="0"/>
    <n v="51"/>
    <n v="225"/>
    <n v="11475"/>
    <n v="5622.75"/>
    <n v="0.49"/>
    <s v="En ligne"/>
  </r>
  <r>
    <s v="Ouest Gear"/>
    <n v="1128299"/>
    <d v="2021-06-24T00:00:00"/>
    <x v="1"/>
    <s v="Ouest"/>
    <s v="Oregon"/>
    <s v="Portland"/>
    <x v="1"/>
    <n v="62"/>
    <n v="169"/>
    <n v="10478"/>
    <n v="5134.22"/>
    <n v="0.49"/>
    <s v="En ligne"/>
  </r>
  <r>
    <s v="Ouest Gear"/>
    <n v="1128299"/>
    <d v="2021-06-24T00:00:00"/>
    <x v="1"/>
    <s v="Ouest"/>
    <s v="Oregon"/>
    <s v="Portland"/>
    <x v="2"/>
    <n v="78"/>
    <n v="189"/>
    <n v="14742"/>
    <n v="6781.32"/>
    <n v="0.45999999999999996"/>
    <s v="En ligne"/>
  </r>
  <r>
    <s v="Ouest Gear"/>
    <n v="1128299"/>
    <d v="2021-06-24T00:00:00"/>
    <x v="1"/>
    <s v="Ouest"/>
    <s v="Oregon"/>
    <s v="Portland"/>
    <x v="3"/>
    <n v="74"/>
    <n v="158"/>
    <n v="11692"/>
    <n v="5846"/>
    <n v="0.5"/>
    <s v="En ligne"/>
  </r>
  <r>
    <s v="Ouest Gear"/>
    <n v="1128299"/>
    <d v="2021-06-24T00:00:00"/>
    <x v="1"/>
    <s v="Ouest"/>
    <s v="Oregon"/>
    <s v="Portland"/>
    <x v="4"/>
    <n v="86"/>
    <n v="108"/>
    <n v="9288"/>
    <n v="4922.6400000000003"/>
    <n v="0.53"/>
    <s v="En ligne"/>
  </r>
  <r>
    <s v="Ouest Gear"/>
    <n v="1128299"/>
    <d v="2021-06-24T00:00:00"/>
    <x v="1"/>
    <s v="Ouest"/>
    <s v="Oregon"/>
    <s v="Portland"/>
    <x v="5"/>
    <n v="95"/>
    <n v="189"/>
    <n v="17955"/>
    <n v="8079.7499999999991"/>
    <n v="0.44999999999999996"/>
    <s v="En ligne"/>
  </r>
  <r>
    <s v="Ouest Gear"/>
    <n v="1128299"/>
    <d v="2021-07-23T00:00:00"/>
    <x v="2"/>
    <s v="Ouest"/>
    <s v="Oregon"/>
    <s v="Portland"/>
    <x v="0"/>
    <n v="79"/>
    <n v="255"/>
    <n v="20145"/>
    <n v="9669.6"/>
    <n v="0.48"/>
    <s v="En ligne"/>
  </r>
  <r>
    <s v="Ouest Gear"/>
    <n v="1128299"/>
    <d v="2021-07-23T00:00:00"/>
    <x v="2"/>
    <s v="Ouest"/>
    <s v="Oregon"/>
    <s v="Portland"/>
    <x v="1"/>
    <n v="85"/>
    <n v="196"/>
    <n v="16660"/>
    <n v="7830.2"/>
    <n v="0.47"/>
    <s v="En ligne"/>
  </r>
  <r>
    <s v="Ouest Gear"/>
    <n v="1128299"/>
    <d v="2021-07-23T00:00:00"/>
    <x v="2"/>
    <s v="Ouest"/>
    <s v="Oregon"/>
    <s v="Portland"/>
    <x v="2"/>
    <n v="86"/>
    <n v="163"/>
    <n v="14018"/>
    <n v="6588.46"/>
    <n v="0.47"/>
    <s v="En ligne"/>
  </r>
  <r>
    <s v="Ouest Gear"/>
    <n v="1128299"/>
    <d v="2021-07-23T00:00:00"/>
    <x v="2"/>
    <s v="Ouest"/>
    <s v="Oregon"/>
    <s v="Portland"/>
    <x v="3"/>
    <n v="82"/>
    <n v="165"/>
    <n v="13530"/>
    <n v="6494.4"/>
    <n v="0.48"/>
    <s v="En ligne"/>
  </r>
  <r>
    <s v="Ouest Gear"/>
    <n v="1128299"/>
    <d v="2021-07-23T00:00:00"/>
    <x v="2"/>
    <s v="Ouest"/>
    <s v="Oregon"/>
    <s v="Portland"/>
    <x v="4"/>
    <n v="84"/>
    <n v="156"/>
    <n v="13104"/>
    <n v="6552"/>
    <n v="0.5"/>
    <s v="En ligne"/>
  </r>
  <r>
    <s v="Ouest Gear"/>
    <n v="1128299"/>
    <d v="2021-07-23T00:00:00"/>
    <x v="2"/>
    <s v="Ouest"/>
    <s v="Oregon"/>
    <s v="Portland"/>
    <x v="5"/>
    <n v="97"/>
    <n v="150"/>
    <n v="14550"/>
    <n v="6111"/>
    <n v="0.42"/>
    <s v="En ligne"/>
  </r>
  <r>
    <s v="Ouest Gear"/>
    <n v="1128299"/>
    <d v="2021-08-24T00:00:00"/>
    <x v="6"/>
    <s v="Ouest"/>
    <s v="Oregon"/>
    <s v="Portland"/>
    <x v="0"/>
    <n v="81"/>
    <n v="200"/>
    <n v="16200"/>
    <n v="7776"/>
    <n v="0.48"/>
    <s v="En ligne"/>
  </r>
  <r>
    <s v="Ouest Gear"/>
    <n v="1128299"/>
    <d v="2021-08-24T00:00:00"/>
    <x v="6"/>
    <s v="Ouest"/>
    <s v="Oregon"/>
    <s v="Portland"/>
    <x v="1"/>
    <n v="76"/>
    <n v="233"/>
    <n v="17708"/>
    <n v="8676.92"/>
    <n v="0.49"/>
    <s v="En ligne"/>
  </r>
  <r>
    <s v="Ouest Gear"/>
    <n v="1128299"/>
    <d v="2021-08-24T00:00:00"/>
    <x v="6"/>
    <s v="Ouest"/>
    <s v="Oregon"/>
    <s v="Portland"/>
    <x v="2"/>
    <n v="68"/>
    <n v="195"/>
    <n v="13260"/>
    <n v="6497.4"/>
    <n v="0.49"/>
    <s v="En ligne"/>
  </r>
  <r>
    <s v="Ouest Gear"/>
    <n v="1128299"/>
    <d v="2021-08-24T00:00:00"/>
    <x v="6"/>
    <s v="Ouest"/>
    <s v="Oregon"/>
    <s v="Portland"/>
    <x v="3"/>
    <n v="68"/>
    <n v="119"/>
    <n v="8092"/>
    <n v="3722.3199999999997"/>
    <n v="0.45999999999999996"/>
    <s v="En ligne"/>
  </r>
  <r>
    <s v="Ouest Gear"/>
    <n v="1128299"/>
    <d v="2021-08-24T00:00:00"/>
    <x v="6"/>
    <s v="Ouest"/>
    <s v="Oregon"/>
    <s v="Portland"/>
    <x v="4"/>
    <n v="65"/>
    <n v="128"/>
    <n v="8320"/>
    <n v="4409.6000000000004"/>
    <n v="0.53"/>
    <s v="En ligne"/>
  </r>
  <r>
    <s v="Ouest Gear"/>
    <n v="1128299"/>
    <d v="2021-08-24T00:00:00"/>
    <x v="6"/>
    <s v="Ouest"/>
    <s v="Oregon"/>
    <s v="Portland"/>
    <x v="5"/>
    <n v="69"/>
    <n v="73"/>
    <n v="5037"/>
    <n v="2216.2800000000002"/>
    <n v="0.44"/>
    <s v="En ligne"/>
  </r>
  <r>
    <s v="Ouest Gear"/>
    <n v="1128299"/>
    <d v="2021-09-25T00:00:00"/>
    <x v="3"/>
    <s v="Ouest"/>
    <s v="Oregon"/>
    <s v="Portland"/>
    <x v="0"/>
    <n v="46"/>
    <n v="122"/>
    <n v="5612"/>
    <n v="2525.3999999999996"/>
    <n v="0.44999999999999996"/>
    <s v="En ligne"/>
  </r>
  <r>
    <s v="Ouest Gear"/>
    <n v="1128299"/>
    <d v="2021-09-25T00:00:00"/>
    <x v="3"/>
    <s v="Ouest"/>
    <s v="Oregon"/>
    <s v="Portland"/>
    <x v="1"/>
    <n v="51"/>
    <n v="122"/>
    <n v="6222"/>
    <n v="2862.12"/>
    <n v="0.45999999999999996"/>
    <s v="En ligne"/>
  </r>
  <r>
    <s v="Ouest Gear"/>
    <n v="1128299"/>
    <d v="2021-09-25T00:00:00"/>
    <x v="3"/>
    <s v="Ouest"/>
    <s v="Oregon"/>
    <s v="Portland"/>
    <x v="2"/>
    <n v="49"/>
    <n v="75"/>
    <n v="3675"/>
    <n v="1653.7499999999998"/>
    <n v="0.44999999999999996"/>
    <s v="En ligne"/>
  </r>
  <r>
    <s v="Ouest Gear"/>
    <n v="1128299"/>
    <d v="2021-09-25T00:00:00"/>
    <x v="3"/>
    <s v="Ouest"/>
    <s v="Oregon"/>
    <s v="Portland"/>
    <x v="3"/>
    <n v="49"/>
    <n v="52"/>
    <n v="2548"/>
    <n v="1172.08"/>
    <n v="0.45999999999999996"/>
    <s v="En ligne"/>
  </r>
  <r>
    <s v="Ouest Gear"/>
    <n v="1128299"/>
    <d v="2021-09-25T00:00:00"/>
    <x v="3"/>
    <s v="Ouest"/>
    <s v="Oregon"/>
    <s v="Portland"/>
    <x v="4"/>
    <n v="58"/>
    <n v="59"/>
    <n v="3422"/>
    <n v="1813.66"/>
    <n v="0.53"/>
    <s v="En ligne"/>
  </r>
  <r>
    <s v="Ouest Gear"/>
    <n v="1128299"/>
    <d v="2021-09-25T00:00:00"/>
    <x v="3"/>
    <s v="Ouest"/>
    <s v="Oregon"/>
    <s v="Portland"/>
    <x v="5"/>
    <n v="41"/>
    <n v="73"/>
    <n v="2993"/>
    <n v="1257.06"/>
    <n v="0.42"/>
    <s v="En ligne"/>
  </r>
  <r>
    <s v="Ouest Gear"/>
    <n v="1128299"/>
    <d v="2021-10-24T00:00:00"/>
    <x v="4"/>
    <s v="Ouest"/>
    <s v="Oregon"/>
    <s v="Portland"/>
    <x v="0"/>
    <n v="38"/>
    <n v="102"/>
    <n v="3876"/>
    <n v="1821.7199999999998"/>
    <n v="0.47"/>
    <s v="En ligne"/>
  </r>
  <r>
    <s v="Ouest Gear"/>
    <n v="1128299"/>
    <d v="2021-10-24T00:00:00"/>
    <x v="4"/>
    <s v="Ouest"/>
    <s v="Oregon"/>
    <s v="Portland"/>
    <x v="1"/>
    <n v="50"/>
    <n v="142"/>
    <n v="7100"/>
    <n v="3265.9999999999995"/>
    <n v="0.45999999999999996"/>
    <s v="En ligne"/>
  </r>
  <r>
    <s v="Ouest Gear"/>
    <n v="1128299"/>
    <d v="2021-10-24T00:00:00"/>
    <x v="4"/>
    <s v="Ouest"/>
    <s v="Oregon"/>
    <s v="Portland"/>
    <x v="2"/>
    <n v="46"/>
    <n v="91"/>
    <n v="4186"/>
    <n v="2051.14"/>
    <n v="0.49"/>
    <s v="En ligne"/>
  </r>
  <r>
    <s v="Ouest Gear"/>
    <n v="1128299"/>
    <d v="2021-10-24T00:00:00"/>
    <x v="4"/>
    <s v="Ouest"/>
    <s v="Oregon"/>
    <s v="Portland"/>
    <x v="3"/>
    <n v="44"/>
    <n v="81"/>
    <n v="3564"/>
    <n v="1710.72"/>
    <n v="0.48"/>
    <s v="En ligne"/>
  </r>
  <r>
    <s v="Ouest Gear"/>
    <n v="1128299"/>
    <d v="2021-10-24T00:00:00"/>
    <x v="4"/>
    <s v="Ouest"/>
    <s v="Oregon"/>
    <s v="Portland"/>
    <x v="4"/>
    <n v="51"/>
    <n v="75"/>
    <n v="3825"/>
    <n v="2065.5"/>
    <n v="0.54"/>
    <s v="En ligne"/>
  </r>
  <r>
    <s v="Ouest Gear"/>
    <n v="1128299"/>
    <d v="2021-10-24T00:00:00"/>
    <x v="4"/>
    <s v="Ouest"/>
    <s v="Oregon"/>
    <s v="Portland"/>
    <x v="5"/>
    <n v="58"/>
    <n v="105"/>
    <n v="6090"/>
    <n v="2618.6999999999998"/>
    <n v="0.43"/>
    <s v="En ligne"/>
  </r>
  <r>
    <s v="Ouest Gear"/>
    <n v="1128299"/>
    <d v="2021-11-24T00:00:00"/>
    <x v="0"/>
    <s v="Ouest"/>
    <s v="Oregon"/>
    <s v="Portland"/>
    <x v="0"/>
    <n v="44"/>
    <n v="173"/>
    <n v="7612"/>
    <n v="3501.5199999999995"/>
    <n v="0.45999999999999996"/>
    <s v="En ligne"/>
  </r>
  <r>
    <s v="Ouest Gear"/>
    <n v="1128299"/>
    <d v="2021-11-24T00:00:00"/>
    <x v="0"/>
    <s v="Ouest"/>
    <s v="Oregon"/>
    <s v="Portland"/>
    <x v="1"/>
    <n v="48"/>
    <n v="195"/>
    <n v="9360"/>
    <n v="4680"/>
    <n v="0.5"/>
    <s v="En ligne"/>
  </r>
  <r>
    <s v="Ouest Gear"/>
    <n v="1128299"/>
    <d v="2021-11-24T00:00:00"/>
    <x v="0"/>
    <s v="Ouest"/>
    <s v="Oregon"/>
    <s v="Portland"/>
    <x v="2"/>
    <n v="42"/>
    <n v="128"/>
    <n v="5376"/>
    <n v="2688"/>
    <n v="0.5"/>
    <s v="En ligne"/>
  </r>
  <r>
    <s v="Ouest Gear"/>
    <n v="1128299"/>
    <d v="2021-11-24T00:00:00"/>
    <x v="0"/>
    <s v="Ouest"/>
    <s v="Oregon"/>
    <s v="Portland"/>
    <x v="3"/>
    <n v="51"/>
    <n v="131"/>
    <n v="6681"/>
    <n v="3073.2599999999998"/>
    <n v="0.45999999999999996"/>
    <s v="En ligne"/>
  </r>
  <r>
    <s v="Ouest Gear"/>
    <n v="1128299"/>
    <d v="2021-11-24T00:00:00"/>
    <x v="0"/>
    <s v="Ouest"/>
    <s v="Oregon"/>
    <s v="Portland"/>
    <x v="4"/>
    <n v="68"/>
    <n v="111"/>
    <n v="7548"/>
    <n v="4075.92"/>
    <n v="0.54"/>
    <s v="En ligne"/>
  </r>
  <r>
    <s v="Ouest Gear"/>
    <n v="1128299"/>
    <d v="2021-11-24T00:00:00"/>
    <x v="0"/>
    <s v="Ouest"/>
    <s v="Oregon"/>
    <s v="Portland"/>
    <x v="5"/>
    <n v="76"/>
    <n v="149"/>
    <n v="11324"/>
    <n v="4756.08"/>
    <n v="0.42"/>
    <s v="En ligne"/>
  </r>
  <r>
    <s v="Ouest Gear"/>
    <n v="1128299"/>
    <d v="2021-12-23T00:00:00"/>
    <x v="1"/>
    <s v="Ouest"/>
    <s v="Oregon"/>
    <s v="Portland"/>
    <x v="0"/>
    <n v="61"/>
    <n v="188"/>
    <n v="11468"/>
    <n v="5504.6399999999994"/>
    <n v="0.48"/>
    <s v="En ligne"/>
  </r>
  <r>
    <s v="Ouest Gear"/>
    <n v="1128299"/>
    <d v="2021-12-23T00:00:00"/>
    <x v="1"/>
    <s v="Ouest"/>
    <s v="Oregon"/>
    <s v="Portland"/>
    <x v="1"/>
    <n v="72"/>
    <n v="218"/>
    <n v="15696"/>
    <n v="7377.12"/>
    <n v="0.47"/>
    <s v="En ligne"/>
  </r>
  <r>
    <s v="Ouest Gear"/>
    <n v="1128299"/>
    <d v="2021-12-23T00:00:00"/>
    <x v="1"/>
    <s v="Ouest"/>
    <s v="Oregon"/>
    <s v="Portland"/>
    <x v="2"/>
    <n v="67"/>
    <n v="165"/>
    <n v="11055"/>
    <n v="4974.7499999999991"/>
    <n v="0.44999999999999996"/>
    <s v="En ligne"/>
  </r>
  <r>
    <s v="Ouest Gear"/>
    <n v="1128299"/>
    <d v="2021-12-23T00:00:00"/>
    <x v="1"/>
    <s v="Ouest"/>
    <s v="Oregon"/>
    <s v="Portland"/>
    <x v="3"/>
    <n v="67"/>
    <n v="143"/>
    <n v="9581"/>
    <n v="4311.45"/>
    <n v="0.44999999999999996"/>
    <s v="En ligne"/>
  </r>
  <r>
    <s v="Ouest Gear"/>
    <n v="1128299"/>
    <d v="2021-12-23T00:00:00"/>
    <x v="1"/>
    <s v="Ouest"/>
    <s v="Oregon"/>
    <s v="Portland"/>
    <x v="4"/>
    <n v="72"/>
    <n v="133"/>
    <n v="9576"/>
    <n v="4788"/>
    <n v="0.5"/>
    <s v="En ligne"/>
  </r>
  <r>
    <s v="Ouest Gear"/>
    <n v="1128299"/>
    <d v="2021-12-23T00:00:00"/>
    <x v="1"/>
    <s v="Ouest"/>
    <s v="Oregon"/>
    <s v="Portland"/>
    <x v="5"/>
    <n v="77"/>
    <n v="173"/>
    <n v="13321"/>
    <n v="5328.4000000000005"/>
    <n v="0.4"/>
    <s v="En ligne"/>
  </r>
  <r>
    <s v="Ouest Gear"/>
    <n v="1128299"/>
    <d v="2021-01-17T00:00:00"/>
    <x v="4"/>
    <s v="Ouest"/>
    <s v="Oregon"/>
    <s v="Portland"/>
    <x v="0"/>
    <n v="33"/>
    <n v="100"/>
    <n v="3300"/>
    <n v="1683"/>
    <n v="0.51"/>
    <s v="En ligne"/>
  </r>
  <r>
    <s v="Ouest Gear"/>
    <n v="1128299"/>
    <d v="2021-01-17T00:00:00"/>
    <x v="4"/>
    <s v="Ouest"/>
    <s v="Oregon"/>
    <s v="Portland"/>
    <x v="1"/>
    <n v="42"/>
    <n v="100"/>
    <n v="4200"/>
    <n v="2268"/>
    <n v="0.54"/>
    <s v="En ligne"/>
  </r>
  <r>
    <s v="Ouest Gear"/>
    <n v="1128299"/>
    <d v="2021-01-17T00:00:00"/>
    <x v="4"/>
    <s v="Ouest"/>
    <s v="Oregon"/>
    <s v="Portland"/>
    <x v="2"/>
    <n v="43"/>
    <n v="112"/>
    <n v="4816"/>
    <n v="2600.6400000000003"/>
    <n v="0.54"/>
    <s v="En ligne"/>
  </r>
  <r>
    <s v="Ouest Gear"/>
    <n v="1128299"/>
    <d v="2021-01-17T00:00:00"/>
    <x v="4"/>
    <s v="Ouest"/>
    <s v="Oregon"/>
    <s v="Portland"/>
    <x v="3"/>
    <n v="41"/>
    <n v="68"/>
    <n v="2788"/>
    <n v="1533.3999999999999"/>
    <n v="0.54999999999999993"/>
    <s v="En ligne"/>
  </r>
  <r>
    <s v="Ouest Gear"/>
    <n v="1128299"/>
    <d v="2021-01-17T00:00:00"/>
    <x v="4"/>
    <s v="Ouest"/>
    <s v="Oregon"/>
    <s v="Portland"/>
    <x v="4"/>
    <n v="46"/>
    <n v="58"/>
    <n v="2668"/>
    <n v="1574.1200000000001"/>
    <n v="0.59000000000000008"/>
    <s v="En ligne"/>
  </r>
  <r>
    <s v="Ouest Gear"/>
    <n v="1128299"/>
    <d v="2021-01-17T00:00:00"/>
    <x v="4"/>
    <s v="Ouest"/>
    <s v="Oregon"/>
    <s v="Portland"/>
    <x v="5"/>
    <n v="41"/>
    <n v="122"/>
    <n v="5002"/>
    <n v="2400.96"/>
    <n v="0.48"/>
    <s v="En ligne"/>
  </r>
  <r>
    <s v="Ouest Gear"/>
    <n v="1128299"/>
    <d v="2021-02-17T00:00:00"/>
    <x v="0"/>
    <s v="Ouest"/>
    <s v="Oregon"/>
    <s v="Portland"/>
    <x v="0"/>
    <n v="33"/>
    <n v="140"/>
    <n v="4620"/>
    <n v="2448.6"/>
    <n v="0.53"/>
    <s v="En ligne"/>
  </r>
  <r>
    <s v="Ouest Gear"/>
    <n v="1128299"/>
    <d v="2021-02-17T00:00:00"/>
    <x v="0"/>
    <s v="Ouest"/>
    <s v="Oregon"/>
    <s v="Portland"/>
    <x v="1"/>
    <n v="41"/>
    <n v="116"/>
    <n v="4756"/>
    <n v="2425.56"/>
    <n v="0.51"/>
    <s v="En ligne"/>
  </r>
  <r>
    <s v="Ouest Gear"/>
    <n v="1128299"/>
    <d v="2021-02-17T00:00:00"/>
    <x v="0"/>
    <s v="Ouest"/>
    <s v="Oregon"/>
    <s v="Portland"/>
    <x v="2"/>
    <n v="41"/>
    <n v="120"/>
    <n v="4920"/>
    <n v="2558.4"/>
    <n v="0.52"/>
    <s v="En ligne"/>
  </r>
  <r>
    <s v="Ouest Gear"/>
    <n v="1128299"/>
    <d v="2021-02-17T00:00:00"/>
    <x v="0"/>
    <s v="Sud"/>
    <s v="Louisiana"/>
    <s v="New Orleans"/>
    <x v="3"/>
    <n v="44"/>
    <n v="73"/>
    <n v="3212"/>
    <n v="1766.5999999999997"/>
    <n v="0.54999999999999993"/>
    <s v="En ligne"/>
  </r>
  <r>
    <s v="Ouest Gear"/>
    <n v="1128299"/>
    <d v="2021-02-17T00:00:00"/>
    <x v="0"/>
    <s v="Sud"/>
    <s v="Louisiana"/>
    <s v="New Orleans"/>
    <x v="4"/>
    <n v="48"/>
    <n v="51"/>
    <n v="2448"/>
    <n v="1468.8"/>
    <n v="0.6"/>
    <s v="En ligne"/>
  </r>
  <r>
    <s v="Ouest Gear"/>
    <n v="1128299"/>
    <d v="2021-02-17T00:00:00"/>
    <x v="0"/>
    <s v="Sud"/>
    <s v="Louisiana"/>
    <s v="New Orleans"/>
    <x v="5"/>
    <n v="44"/>
    <n v="105"/>
    <n v="4620"/>
    <n v="2217.6"/>
    <n v="0.48"/>
    <s v="En ligne"/>
  </r>
  <r>
    <s v="Ouest Gear"/>
    <n v="1128299"/>
    <d v="2021-03-16T00:00:00"/>
    <x v="6"/>
    <s v="Sud"/>
    <s v="Louisiana"/>
    <s v="New Orleans"/>
    <x v="0"/>
    <n v="44"/>
    <n v="147"/>
    <n v="6468"/>
    <n v="3298.68"/>
    <n v="0.51"/>
    <s v="En ligne"/>
  </r>
  <r>
    <s v="Ouest Gear"/>
    <n v="1128299"/>
    <d v="2021-03-16T00:00:00"/>
    <x v="6"/>
    <s v="Sud"/>
    <s v="Louisiana"/>
    <s v="New Orleans"/>
    <x v="1"/>
    <n v="51"/>
    <n v="101"/>
    <n v="5151"/>
    <n v="2833.0499999999997"/>
    <n v="0.54999999999999993"/>
    <s v="En ligne"/>
  </r>
  <r>
    <s v="Ouest Gear"/>
    <n v="1128299"/>
    <d v="2021-03-16T00:00:00"/>
    <x v="6"/>
    <s v="Sud"/>
    <s v="Louisiana"/>
    <s v="New Orleans"/>
    <x v="2"/>
    <n v="56"/>
    <n v="116"/>
    <n v="6496"/>
    <n v="3572.7999999999997"/>
    <n v="0.54999999999999993"/>
    <s v="En ligne"/>
  </r>
  <r>
    <s v="Ouest Gear"/>
    <n v="1128299"/>
    <d v="2021-03-16T00:00:00"/>
    <x v="6"/>
    <s v="Sud"/>
    <s v="Louisiana"/>
    <s v="New Orleans"/>
    <x v="3"/>
    <n v="50"/>
    <n v="84"/>
    <n v="4200"/>
    <n v="2309.9999999999995"/>
    <n v="0.54999999999999993"/>
    <s v="En ligne"/>
  </r>
  <r>
    <s v="Ouest Gear"/>
    <n v="1128299"/>
    <d v="2021-03-16T00:00:00"/>
    <x v="6"/>
    <s v="Sud"/>
    <s v="Louisiana"/>
    <s v="New Orleans"/>
    <x v="4"/>
    <n v="56"/>
    <n v="39"/>
    <n v="2184"/>
    <n v="1310.3999999999999"/>
    <n v="0.6"/>
    <s v="En ligne"/>
  </r>
  <r>
    <s v="Ouest Gear"/>
    <n v="1128299"/>
    <d v="2021-03-16T00:00:00"/>
    <x v="6"/>
    <s v="Sud"/>
    <s v="Louisiana"/>
    <s v="New Orleans"/>
    <x v="5"/>
    <n v="41"/>
    <n v="95"/>
    <n v="3895"/>
    <n v="1752.7499999999998"/>
    <n v="0.44999999999999996"/>
    <s v="En ligne"/>
  </r>
  <r>
    <s v="Ouest Gear"/>
    <n v="1128299"/>
    <d v="2021-04-17T00:00:00"/>
    <x v="3"/>
    <s v="Sud"/>
    <s v="Louisiana"/>
    <s v="New Orleans"/>
    <x v="0"/>
    <n v="48"/>
    <n v="142"/>
    <n v="6816"/>
    <n v="3544.32"/>
    <n v="0.52"/>
    <s v="En ligne"/>
  </r>
  <r>
    <s v="Ouest Gear"/>
    <n v="1128299"/>
    <d v="2021-04-17T00:00:00"/>
    <x v="3"/>
    <s v="Sud"/>
    <s v="Louisiana"/>
    <s v="New Orleans"/>
    <x v="1"/>
    <n v="52"/>
    <n v="88"/>
    <n v="4576"/>
    <n v="2288"/>
    <n v="0.5"/>
    <s v="En ligne"/>
  </r>
  <r>
    <s v="Ouest Gear"/>
    <n v="1128299"/>
    <d v="2021-04-17T00:00:00"/>
    <x v="3"/>
    <s v="Sud"/>
    <s v="Louisiana"/>
    <s v="New Orleans"/>
    <x v="2"/>
    <n v="52"/>
    <n v="105"/>
    <n v="5460"/>
    <n v="2784.6"/>
    <n v="0.51"/>
    <s v="En ligne"/>
  </r>
  <r>
    <s v="Ouest Gear"/>
    <n v="1128299"/>
    <d v="2021-04-17T00:00:00"/>
    <x v="3"/>
    <s v="Sud"/>
    <s v="Louisiana"/>
    <s v="New Orleans"/>
    <x v="3"/>
    <n v="39"/>
    <n v="74"/>
    <n v="2886"/>
    <n v="1529.5800000000002"/>
    <n v="0.53"/>
    <s v="En ligne"/>
  </r>
  <r>
    <s v="Ouest Gear"/>
    <n v="1128299"/>
    <d v="2021-04-17T00:00:00"/>
    <x v="3"/>
    <s v="Sud"/>
    <s v="Louisiana"/>
    <s v="New Orleans"/>
    <x v="4"/>
    <n v="43"/>
    <n v="53"/>
    <n v="2279"/>
    <n v="1299.0300000000002"/>
    <n v="0.57000000000000006"/>
    <s v="En ligne"/>
  </r>
  <r>
    <s v="Ouest Gear"/>
    <n v="1128299"/>
    <d v="2021-04-17T00:00:00"/>
    <x v="3"/>
    <s v="Sud"/>
    <s v="Louisiana"/>
    <s v="New Orleans"/>
    <x v="5"/>
    <n v="55"/>
    <n v="105"/>
    <n v="5775"/>
    <n v="2887.5"/>
    <n v="0.5"/>
    <s v="En ligne"/>
  </r>
  <r>
    <s v="Ouest Gear"/>
    <n v="1128299"/>
    <d v="2021-05-18T00:00:00"/>
    <x v="6"/>
    <s v="Sud"/>
    <s v="Louisiana"/>
    <s v="New Orleans"/>
    <x v="0"/>
    <n v="43"/>
    <n v="160"/>
    <n v="6880"/>
    <n v="3646.4"/>
    <n v="0.53"/>
    <s v="En ligne"/>
  </r>
  <r>
    <s v="Ouest Gear"/>
    <n v="1128299"/>
    <d v="2021-05-18T00:00:00"/>
    <x v="6"/>
    <s v="Sud"/>
    <s v="Louisiana"/>
    <s v="New Orleans"/>
    <x v="1"/>
    <n v="47"/>
    <n v="100"/>
    <n v="4700"/>
    <n v="2444"/>
    <n v="0.52"/>
    <s v="En ligne"/>
  </r>
  <r>
    <s v="Ouest Gear"/>
    <n v="1128299"/>
    <d v="2021-05-18T00:00:00"/>
    <x v="6"/>
    <s v="Sud"/>
    <s v="Louisiana"/>
    <s v="New Orleans"/>
    <x v="2"/>
    <n v="49"/>
    <n v="112"/>
    <n v="5488"/>
    <n v="2798.88"/>
    <n v="0.51"/>
    <s v="En ligne"/>
  </r>
  <r>
    <s v="Ouest Gear"/>
    <n v="1128299"/>
    <d v="2021-05-18T00:00:00"/>
    <x v="6"/>
    <s v="Sud"/>
    <s v="Louisiana"/>
    <s v="New Orleans"/>
    <x v="3"/>
    <n v="44"/>
    <n v="85"/>
    <n v="3740"/>
    <n v="1907.4"/>
    <n v="0.51"/>
    <s v="En ligne"/>
  </r>
  <r>
    <s v="Ouest Gear"/>
    <n v="1128299"/>
    <d v="2021-05-18T00:00:00"/>
    <x v="6"/>
    <s v="Sud"/>
    <s v="Louisiana"/>
    <s v="New Orleans"/>
    <x v="4"/>
    <n v="36"/>
    <n v="65"/>
    <n v="2340"/>
    <n v="1380.6000000000001"/>
    <n v="0.59000000000000008"/>
    <s v="En ligne"/>
  </r>
  <r>
    <s v="Ouest Gear"/>
    <n v="1128299"/>
    <d v="2021-05-18T00:00:00"/>
    <x v="6"/>
    <s v="Sud"/>
    <s v="Louisiana"/>
    <s v="New Orleans"/>
    <x v="5"/>
    <n v="59"/>
    <n v="167"/>
    <n v="9853"/>
    <n v="4433.8499999999995"/>
    <n v="0.44999999999999996"/>
    <s v="En ligne"/>
  </r>
  <r>
    <s v="Ouest Gear"/>
    <n v="1128299"/>
    <d v="2021-06-17T00:00:00"/>
    <x v="1"/>
    <s v="Sud"/>
    <s v="Louisiana"/>
    <s v="New Orleans"/>
    <x v="0"/>
    <n v="58"/>
    <n v="248"/>
    <n v="14384"/>
    <n v="7335.84"/>
    <n v="0.51"/>
    <s v="En ligne"/>
  </r>
  <r>
    <s v="Ouest Gear"/>
    <n v="1128299"/>
    <d v="2021-06-17T00:00:00"/>
    <x v="1"/>
    <s v="Sud"/>
    <s v="Louisiana"/>
    <s v="New Orleans"/>
    <x v="1"/>
    <n v="65"/>
    <n v="210"/>
    <n v="13650"/>
    <n v="7098"/>
    <n v="0.52"/>
    <s v="En ligne"/>
  </r>
  <r>
    <s v="Ouest Gear"/>
    <n v="1128299"/>
    <d v="2021-06-17T00:00:00"/>
    <x v="1"/>
    <s v="Sud"/>
    <s v="Louisiana"/>
    <s v="New Orleans"/>
    <x v="2"/>
    <n v="83"/>
    <n v="203"/>
    <n v="16849"/>
    <n v="9266.9499999999989"/>
    <n v="0.54999999999999993"/>
    <s v="En ligne"/>
  </r>
  <r>
    <s v="Ouest Gear"/>
    <n v="1128299"/>
    <d v="2021-06-17T00:00:00"/>
    <x v="1"/>
    <s v="Sud"/>
    <s v="Louisiana"/>
    <s v="New Orleans"/>
    <x v="3"/>
    <n v="82"/>
    <n v="161"/>
    <n v="13202"/>
    <n v="7261.0999999999995"/>
    <n v="0.54999999999999993"/>
    <s v="En ligne"/>
  </r>
  <r>
    <s v="Ouest Gear"/>
    <n v="1128299"/>
    <d v="2021-06-17T00:00:00"/>
    <x v="1"/>
    <s v="Sud"/>
    <s v="Louisiana"/>
    <s v="New Orleans"/>
    <x v="4"/>
    <n v="92"/>
    <n v="117"/>
    <n v="10764"/>
    <n v="6135.4800000000005"/>
    <n v="0.57000000000000006"/>
    <s v="En ligne"/>
  </r>
  <r>
    <s v="Ouest Gear"/>
    <n v="1128299"/>
    <d v="2021-06-17T00:00:00"/>
    <x v="1"/>
    <s v="Sud"/>
    <s v="Louisiana"/>
    <s v="New Orleans"/>
    <x v="5"/>
    <n v="100"/>
    <n v="195"/>
    <n v="19500"/>
    <n v="9360"/>
    <n v="0.48"/>
    <s v="En ligne"/>
  </r>
  <r>
    <s v="Ouest Gear"/>
    <n v="1128299"/>
    <d v="2021-07-16T00:00:00"/>
    <x v="2"/>
    <s v="Sud"/>
    <s v="Louisiana"/>
    <s v="New Orleans"/>
    <x v="0"/>
    <n v="86"/>
    <n v="270"/>
    <n v="23220"/>
    <n v="12306.6"/>
    <n v="0.53"/>
    <s v="En ligne"/>
  </r>
  <r>
    <s v="Ouest Gear"/>
    <n v="1128299"/>
    <d v="2021-07-16T00:00:00"/>
    <x v="2"/>
    <s v="Sud"/>
    <s v="Louisiana"/>
    <s v="New Orleans"/>
    <x v="1"/>
    <n v="92"/>
    <n v="203"/>
    <n v="18676"/>
    <n v="10271.799999999999"/>
    <n v="0.54999999999999993"/>
    <s v="En ligne"/>
  </r>
  <r>
    <s v="Ouest Gear"/>
    <n v="1128299"/>
    <d v="2021-07-16T00:00:00"/>
    <x v="2"/>
    <s v="Sud"/>
    <s v="Louisiana"/>
    <s v="New Orleans"/>
    <x v="2"/>
    <n v="90"/>
    <n v="196"/>
    <n v="17640"/>
    <n v="9525.6"/>
    <n v="0.54"/>
    <s v="En ligne"/>
  </r>
  <r>
    <s v="Ouest Gear"/>
    <n v="1128299"/>
    <d v="2021-07-16T00:00:00"/>
    <x v="2"/>
    <s v="Sud"/>
    <s v="Louisiana"/>
    <s v="New Orleans"/>
    <x v="3"/>
    <n v="86"/>
    <n v="168"/>
    <n v="14448"/>
    <n v="7801.92"/>
    <n v="0.54"/>
    <s v="En ligne"/>
  </r>
  <r>
    <s v="Ouest Gear"/>
    <n v="1128299"/>
    <d v="2021-07-16T00:00:00"/>
    <x v="2"/>
    <s v="Sud"/>
    <s v="Louisiana"/>
    <s v="New Orleans"/>
    <x v="4"/>
    <n v="86"/>
    <n v="189"/>
    <n v="16254"/>
    <n v="9427.3200000000015"/>
    <n v="0.58000000000000007"/>
    <s v="En ligne"/>
  </r>
  <r>
    <s v="Ouest Gear"/>
    <n v="1128299"/>
    <d v="2021-07-16T00:00:00"/>
    <x v="2"/>
    <s v="Sud"/>
    <s v="Louisiana"/>
    <s v="New Orleans"/>
    <x v="5"/>
    <n v="103"/>
    <n v="163"/>
    <n v="16789"/>
    <n v="8058.7199999999993"/>
    <n v="0.48"/>
    <s v="En ligne"/>
  </r>
  <r>
    <s v="Ouest Gear"/>
    <n v="1128299"/>
    <d v="2021-08-17T00:00:00"/>
    <x v="6"/>
    <s v="Sud"/>
    <s v="Louisiana"/>
    <s v="New Orleans"/>
    <x v="0"/>
    <n v="86"/>
    <n v="255"/>
    <n v="21930"/>
    <n v="11184.300000000001"/>
    <n v="0.51"/>
    <s v="En ligne"/>
  </r>
  <r>
    <s v="Ouest Gear"/>
    <n v="1128299"/>
    <d v="2021-08-17T00:00:00"/>
    <x v="6"/>
    <s v="Sud"/>
    <s v="Louisiana"/>
    <s v="New Orleans"/>
    <x v="1"/>
    <n v="77"/>
    <n v="239"/>
    <n v="18403"/>
    <n v="9385.5300000000007"/>
    <n v="0.51"/>
    <s v="En ligne"/>
  </r>
  <r>
    <s v="Ouest Gear"/>
    <n v="1128299"/>
    <d v="2021-08-17T00:00:00"/>
    <x v="6"/>
    <s v="Sud"/>
    <s v="Louisiana"/>
    <s v="New Orleans"/>
    <x v="2"/>
    <n v="70"/>
    <n v="189"/>
    <n v="13230"/>
    <n v="7276.4999999999991"/>
    <n v="0.54999999999999993"/>
    <s v="En ligne"/>
  </r>
  <r>
    <s v="Ouest Gear"/>
    <n v="1128299"/>
    <d v="2021-08-17T00:00:00"/>
    <x v="6"/>
    <s v="Sud"/>
    <s v="Louisiana"/>
    <s v="New Orleans"/>
    <x v="3"/>
    <n v="74"/>
    <n v="128"/>
    <n v="9472"/>
    <n v="5020.16"/>
    <n v="0.53"/>
    <s v="En ligne"/>
  </r>
  <r>
    <s v="Ouest Gear"/>
    <n v="1128299"/>
    <d v="2021-08-17T00:00:00"/>
    <x v="6"/>
    <s v="Sud"/>
    <s v="Louisiana"/>
    <s v="New Orleans"/>
    <x v="4"/>
    <n v="64"/>
    <n v="138"/>
    <n v="8832"/>
    <n v="5210.880000000001"/>
    <n v="0.59000000000000008"/>
    <s v="En ligne"/>
  </r>
  <r>
    <s v="Ouest Gear"/>
    <n v="1128299"/>
    <d v="2021-08-17T00:00:00"/>
    <x v="6"/>
    <s v="Sud"/>
    <s v="Louisiana"/>
    <s v="New Orleans"/>
    <x v="5"/>
    <n v="63"/>
    <n v="90"/>
    <n v="5670"/>
    <n v="2778.2999999999997"/>
    <n v="0.49"/>
    <s v="En ligne"/>
  </r>
  <r>
    <s v="Ouest Gear"/>
    <n v="1128299"/>
    <d v="2021-09-18T00:00:00"/>
    <x v="3"/>
    <s v="Sud"/>
    <s v="Louisiana"/>
    <s v="New Orleans"/>
    <x v="0"/>
    <n v="43"/>
    <n v="145"/>
    <n v="6235"/>
    <n v="3429.2499999999995"/>
    <n v="0.54999999999999993"/>
    <s v="En ligne"/>
  </r>
  <r>
    <s v="Ouest Gear"/>
    <n v="1128299"/>
    <d v="2021-09-18T00:00:00"/>
    <x v="3"/>
    <s v="Sud"/>
    <s v="Louisiana"/>
    <s v="New Orleans"/>
    <x v="1"/>
    <n v="46"/>
    <n v="125"/>
    <n v="5750"/>
    <n v="2932.5"/>
    <n v="0.51"/>
    <s v="En ligne"/>
  </r>
  <r>
    <s v="Ouest Gear"/>
    <n v="1128299"/>
    <d v="2021-09-18T00:00:00"/>
    <x v="3"/>
    <s v="Sud"/>
    <s v="Louisiana"/>
    <s v="New Orleans"/>
    <x v="2"/>
    <n v="43"/>
    <n v="78"/>
    <n v="3354"/>
    <n v="1744.0800000000002"/>
    <n v="0.52"/>
    <s v="En ligne"/>
  </r>
  <r>
    <s v="Ouest Gear"/>
    <n v="1128299"/>
    <d v="2021-09-18T00:00:00"/>
    <x v="3"/>
    <s v="Sud"/>
    <s v="Louisiana"/>
    <s v="New Orleans"/>
    <x v="3"/>
    <n v="41"/>
    <n v="63"/>
    <n v="2583"/>
    <n v="1317.33"/>
    <n v="0.51"/>
    <s v="En ligne"/>
  </r>
  <r>
    <s v="Ouest Gear"/>
    <n v="1128299"/>
    <d v="2021-09-18T00:00:00"/>
    <x v="3"/>
    <s v="Sud"/>
    <s v="Louisiana"/>
    <s v="New Orleans"/>
    <x v="4"/>
    <n v="51"/>
    <n v="77"/>
    <n v="3927"/>
    <n v="2159.8500000000004"/>
    <n v="0.55000000000000004"/>
    <s v="En ligne"/>
  </r>
  <r>
    <s v="Ouest Gear"/>
    <n v="1128299"/>
    <d v="2021-09-18T00:00:00"/>
    <x v="3"/>
    <s v="Sud"/>
    <s v="Louisiana"/>
    <s v="New Orleans"/>
    <x v="5"/>
    <n v="39"/>
    <n v="75"/>
    <n v="2925"/>
    <n v="1462.5"/>
    <n v="0.5"/>
    <s v="En ligne"/>
  </r>
  <r>
    <s v="Ouest Gear"/>
    <n v="1128299"/>
    <d v="2021-10-17T00:00:00"/>
    <x v="4"/>
    <s v="Sud"/>
    <s v="Louisiana"/>
    <s v="New Orleans"/>
    <x v="0"/>
    <n v="34"/>
    <n v="112"/>
    <n v="3808"/>
    <n v="2056.3200000000002"/>
    <n v="0.54"/>
    <s v="En ligne"/>
  </r>
  <r>
    <s v="Ouest Gear"/>
    <n v="1128299"/>
    <d v="2021-10-17T00:00:00"/>
    <x v="4"/>
    <s v="Sud"/>
    <s v="Louisiana"/>
    <s v="New Orleans"/>
    <x v="1"/>
    <n v="45"/>
    <n v="155"/>
    <n v="6975"/>
    <n v="3836.2499999999995"/>
    <n v="0.54999999999999993"/>
    <s v="En ligne"/>
  </r>
  <r>
    <s v="Ouest Gear"/>
    <n v="1128299"/>
    <d v="2021-10-17T00:00:00"/>
    <x v="4"/>
    <s v="Sud"/>
    <s v="Louisiana"/>
    <s v="New Orleans"/>
    <x v="2"/>
    <n v="42"/>
    <n v="100"/>
    <n v="4200"/>
    <n v="2100"/>
    <n v="0.5"/>
    <s v="En ligne"/>
  </r>
  <r>
    <s v="Ouest Gear"/>
    <n v="1128299"/>
    <d v="2021-10-17T00:00:00"/>
    <x v="4"/>
    <s v="Sud"/>
    <s v="Louisiana"/>
    <s v="New Orleans"/>
    <x v="3"/>
    <n v="36"/>
    <n v="105"/>
    <n v="3780"/>
    <n v="1890"/>
    <n v="0.5"/>
    <s v="En ligne"/>
  </r>
  <r>
    <s v="Ouest Gear"/>
    <n v="1128299"/>
    <d v="2021-10-17T00:00:00"/>
    <x v="4"/>
    <s v="Sud"/>
    <s v="Louisiana"/>
    <s v="New Orleans"/>
    <x v="4"/>
    <n v="47"/>
    <n v="95"/>
    <n v="4465"/>
    <n v="2634.3500000000004"/>
    <n v="0.59000000000000008"/>
    <s v="En ligne"/>
  </r>
  <r>
    <s v="Ouest Gear"/>
    <n v="1128299"/>
    <d v="2021-10-17T00:00:00"/>
    <x v="4"/>
    <s v="Sud"/>
    <s v="Louisiana"/>
    <s v="New Orleans"/>
    <x v="5"/>
    <n v="50"/>
    <n v="108"/>
    <n v="5400"/>
    <n v="2538"/>
    <n v="0.47"/>
    <s v="En ligne"/>
  </r>
  <r>
    <s v="Ouest Gear"/>
    <n v="1128299"/>
    <d v="2021-11-17T00:00:00"/>
    <x v="0"/>
    <s v="Sud"/>
    <s v="Louisiana"/>
    <s v="New Orleans"/>
    <x v="0"/>
    <n v="39"/>
    <n v="188"/>
    <n v="7332"/>
    <n v="3666"/>
    <n v="0.5"/>
    <s v="En ligne"/>
  </r>
  <r>
    <s v="Ouest Gear"/>
    <n v="1128299"/>
    <d v="2021-11-17T00:00:00"/>
    <x v="0"/>
    <s v="Sud"/>
    <s v="Louisiana"/>
    <s v="New Orleans"/>
    <x v="1"/>
    <n v="42"/>
    <n v="210"/>
    <n v="8820"/>
    <n v="4586.4000000000005"/>
    <n v="0.52"/>
    <s v="En ligne"/>
  </r>
  <r>
    <s v="Ouest Gear"/>
    <n v="1128299"/>
    <d v="2021-11-17T00:00:00"/>
    <x v="0"/>
    <s v="Sud"/>
    <s v="Louisiana"/>
    <s v="New Orleans"/>
    <x v="2"/>
    <n v="38"/>
    <n v="137"/>
    <n v="5206"/>
    <n v="2707.12"/>
    <n v="0.52"/>
    <s v="En ligne"/>
  </r>
  <r>
    <s v="Ouest Gear"/>
    <n v="1128299"/>
    <d v="2021-11-17T00:00:00"/>
    <x v="0"/>
    <s v="Sud"/>
    <s v="Louisiana"/>
    <s v="New Orleans"/>
    <x v="3"/>
    <n v="48"/>
    <n v="125"/>
    <n v="6000"/>
    <n v="3000"/>
    <n v="0.5"/>
    <s v="En ligne"/>
  </r>
  <r>
    <s v="Ouest Gear"/>
    <n v="1128299"/>
    <d v="2021-11-17T00:00:00"/>
    <x v="0"/>
    <s v="Sud"/>
    <s v="Louisiana"/>
    <s v="New Orleans"/>
    <x v="4"/>
    <n v="68"/>
    <n v="119"/>
    <n v="8092"/>
    <n v="4450.6000000000004"/>
    <n v="0.55000000000000004"/>
    <s v="En ligne"/>
  </r>
  <r>
    <s v="Ouest Gear"/>
    <n v="1128299"/>
    <d v="2021-11-17T00:00:00"/>
    <x v="0"/>
    <s v="Sud"/>
    <s v="Louisiana"/>
    <s v="New Orleans"/>
    <x v="5"/>
    <n v="81"/>
    <n v="174"/>
    <n v="14094"/>
    <n v="6765.12"/>
    <n v="0.48"/>
    <s v="En ligne"/>
  </r>
  <r>
    <s v="Ouest Gear"/>
    <n v="1128299"/>
    <d v="2021-12-16T00:00:00"/>
    <x v="1"/>
    <s v="Sud"/>
    <s v="Louisiana"/>
    <s v="New Orleans"/>
    <x v="0"/>
    <n v="69"/>
    <n v="240"/>
    <n v="16560"/>
    <n v="8611.2000000000007"/>
    <n v="0.52"/>
    <s v="En ligne"/>
  </r>
  <r>
    <s v="Ouest Gear"/>
    <n v="1128299"/>
    <d v="2021-12-16T00:00:00"/>
    <x v="1"/>
    <s v="Sud"/>
    <s v="Louisiana"/>
    <s v="New Orleans"/>
    <x v="1"/>
    <n v="72"/>
    <n v="216"/>
    <n v="15552"/>
    <n v="7776"/>
    <n v="0.5"/>
    <s v="En ligne"/>
  </r>
  <r>
    <s v="Foot Locker"/>
    <n v="1128299"/>
    <d v="2021-12-16T00:00:00"/>
    <x v="1"/>
    <s v="Sud"/>
    <s v="Louisiana"/>
    <s v="New Orleans"/>
    <x v="2"/>
    <n v="69"/>
    <n v="162"/>
    <n v="11178"/>
    <n v="5812.56"/>
    <n v="0.52"/>
    <s v="En ligne"/>
  </r>
  <r>
    <s v="Foot Locker"/>
    <n v="1128299"/>
    <d v="2021-12-16T00:00:00"/>
    <x v="1"/>
    <s v="Sud"/>
    <s v="Louisiana"/>
    <s v="New Orleans"/>
    <x v="3"/>
    <n v="72"/>
    <n v="156"/>
    <n v="11232"/>
    <n v="6065.2800000000007"/>
    <n v="0.54"/>
    <s v="En ligne"/>
  </r>
  <r>
    <s v="Foot Locker"/>
    <n v="1128299"/>
    <d v="2021-12-16T00:00:00"/>
    <x v="1"/>
    <s v="Sud"/>
    <s v="Louisiana"/>
    <s v="New Orleans"/>
    <x v="4"/>
    <n v="82"/>
    <n v="131"/>
    <n v="10742"/>
    <n v="6230.3600000000006"/>
    <n v="0.58000000000000007"/>
    <s v="En ligne"/>
  </r>
  <r>
    <s v="Foot Locker"/>
    <n v="1128299"/>
    <d v="2021-12-16T00:00:00"/>
    <x v="1"/>
    <s v="Sud"/>
    <s v="Louisiana"/>
    <s v="New Orleans"/>
    <x v="5"/>
    <n v="87"/>
    <n v="175"/>
    <n v="15225"/>
    <n v="6851.2499999999991"/>
    <n v="0.44999999999999996"/>
    <s v="En ligne"/>
  </r>
  <r>
    <s v="Foot Locker"/>
    <n v="1197831"/>
    <d v="2021-01-05T00:00:00"/>
    <x v="6"/>
    <s v="Sud"/>
    <s v="Louisiana"/>
    <s v="New Orleans"/>
    <x v="0"/>
    <n v="19"/>
    <n v="182"/>
    <n v="3458"/>
    <n v="1486.94"/>
    <n v="0.43"/>
    <s v="En ligne"/>
  </r>
  <r>
    <s v="Foot Locker"/>
    <n v="1197831"/>
    <d v="2021-01-05T00:00:00"/>
    <x v="6"/>
    <s v="Sud"/>
    <s v="Louisiana"/>
    <s v="New Orleans"/>
    <x v="1"/>
    <n v="28"/>
    <n v="196"/>
    <n v="5488"/>
    <n v="2469.6"/>
    <n v="0.44999999999999996"/>
    <s v="En ligne"/>
  </r>
  <r>
    <s v="Foot Locker"/>
    <n v="1197831"/>
    <d v="2021-01-05T00:00:00"/>
    <x v="6"/>
    <s v="Sud"/>
    <s v="Louisiana"/>
    <s v="New Orleans"/>
    <x v="2"/>
    <n v="28"/>
    <n v="119"/>
    <n v="3332"/>
    <n v="1332.8000000000002"/>
    <n v="0.4"/>
    <s v="En ligne"/>
  </r>
  <r>
    <s v="Foot Locker"/>
    <n v="1197831"/>
    <d v="2021-01-05T00:00:00"/>
    <x v="6"/>
    <s v="Sud"/>
    <s v="Louisiana"/>
    <s v="New Orleans"/>
    <x v="3"/>
    <n v="33"/>
    <n v="133"/>
    <n v="4389"/>
    <n v="2326.17"/>
    <n v="0.53"/>
    <s v="En ligne"/>
  </r>
  <r>
    <s v="Foot Locker"/>
    <n v="1197831"/>
    <d v="2021-01-05T00:00:00"/>
    <x v="6"/>
    <s v="Sud"/>
    <s v="Louisiana"/>
    <s v="New Orleans"/>
    <x v="4"/>
    <n v="36"/>
    <n v="85"/>
    <n v="3060"/>
    <n v="1132.2"/>
    <n v="0.37"/>
    <s v="En ligne"/>
  </r>
  <r>
    <s v="Ouest Gear"/>
    <n v="1197831"/>
    <d v="2021-01-05T00:00:00"/>
    <x v="6"/>
    <s v="Sud"/>
    <s v="Louisiana"/>
    <s v="New Orleans"/>
    <x v="5"/>
    <n v="34"/>
    <n v="143"/>
    <n v="4862"/>
    <n v="2917.2"/>
    <n v="0.6"/>
    <s v="En ligne"/>
  </r>
  <r>
    <s v="Foot Locker"/>
    <n v="1197831"/>
    <d v="2021-02-04T00:00:00"/>
    <x v="1"/>
    <s v="Sud"/>
    <s v="Louisiana"/>
    <s v="New Orleans"/>
    <x v="0"/>
    <n v="23"/>
    <n v="163"/>
    <n v="3749"/>
    <n v="1499.6000000000001"/>
    <n v="0.4"/>
    <s v="En ligne"/>
  </r>
  <r>
    <s v="Foot Locker"/>
    <n v="1197831"/>
    <d v="2021-02-04T00:00:00"/>
    <x v="1"/>
    <s v="Sud"/>
    <s v="Louisiana"/>
    <s v="New Orleans"/>
    <x v="1"/>
    <n v="32"/>
    <n v="174"/>
    <n v="5568"/>
    <n v="2338.56"/>
    <n v="0.42"/>
    <s v="En ligne"/>
  </r>
  <r>
    <s v="Foot Locker"/>
    <n v="1197831"/>
    <d v="2021-02-04T00:00:00"/>
    <x v="1"/>
    <s v="Sud"/>
    <s v="Louisiana"/>
    <s v="New Orleans"/>
    <x v="2"/>
    <n v="34"/>
    <n v="128"/>
    <n v="4352"/>
    <n v="1784.32"/>
    <n v="0.41"/>
    <s v="En ligne"/>
  </r>
  <r>
    <s v="Foot Locker"/>
    <n v="1197831"/>
    <d v="2021-02-04T00:00:00"/>
    <x v="1"/>
    <s v="Ouest"/>
    <s v="Idaho"/>
    <s v="Boise"/>
    <x v="3"/>
    <n v="32"/>
    <n v="109"/>
    <n v="3488"/>
    <n v="1883.5200000000002"/>
    <n v="0.54"/>
    <s v="En ligne"/>
  </r>
  <r>
    <s v="Foot Locker"/>
    <n v="1197831"/>
    <d v="2021-02-04T00:00:00"/>
    <x v="1"/>
    <s v="Ouest"/>
    <s v="Idaho"/>
    <s v="Boise"/>
    <x v="4"/>
    <n v="39"/>
    <n v="70"/>
    <n v="2730"/>
    <n v="955.49999999999989"/>
    <n v="0.35"/>
    <s v="En ligne"/>
  </r>
  <r>
    <s v="Foot Locker"/>
    <n v="1197831"/>
    <d v="2021-02-04T00:00:00"/>
    <x v="1"/>
    <s v="Ouest"/>
    <s v="Idaho"/>
    <s v="Boise"/>
    <x v="5"/>
    <n v="34"/>
    <n v="131"/>
    <n v="4454"/>
    <n v="2449.7000000000003"/>
    <n v="0.55000000000000004"/>
    <s v="En ligne"/>
  </r>
  <r>
    <s v="Foot Locker"/>
    <n v="1197831"/>
    <d v="2021-03-06T00:00:00"/>
    <x v="3"/>
    <s v="Ouest"/>
    <s v="Idaho"/>
    <s v="Boise"/>
    <x v="0"/>
    <n v="28"/>
    <n v="156"/>
    <n v="4368"/>
    <n v="1965.6"/>
    <n v="0.44999999999999996"/>
    <s v="En ligne"/>
  </r>
  <r>
    <s v="Foot Locker"/>
    <n v="1197831"/>
    <d v="2021-03-06T00:00:00"/>
    <x v="3"/>
    <s v="Ouest"/>
    <s v="Idaho"/>
    <s v="Boise"/>
    <x v="1"/>
    <n v="36"/>
    <n v="169"/>
    <n v="6084"/>
    <n v="2798.64"/>
    <n v="0.45999999999999996"/>
    <s v="En ligne"/>
  </r>
  <r>
    <s v="Foot Locker"/>
    <n v="1197831"/>
    <d v="2021-03-06T00:00:00"/>
    <x v="3"/>
    <s v="Ouest"/>
    <s v="Idaho"/>
    <s v="Boise"/>
    <x v="2"/>
    <n v="28"/>
    <n v="113"/>
    <n v="3164"/>
    <n v="1550.36"/>
    <n v="0.49"/>
    <s v="En ligne"/>
  </r>
  <r>
    <s v="Foot Locker"/>
    <n v="1197831"/>
    <d v="2021-03-06T00:00:00"/>
    <x v="3"/>
    <s v="Ouest"/>
    <s v="Idaho"/>
    <s v="Boise"/>
    <x v="3"/>
    <n v="33"/>
    <n v="105"/>
    <n v="3465"/>
    <n v="2009.7000000000003"/>
    <n v="0.58000000000000007"/>
    <s v="En ligne"/>
  </r>
  <r>
    <s v="Ouest Gear"/>
    <n v="1197831"/>
    <d v="2021-03-06T00:00:00"/>
    <x v="3"/>
    <s v="Ouest"/>
    <s v="Idaho"/>
    <s v="Boise"/>
    <x v="4"/>
    <n v="37"/>
    <n v="75"/>
    <n v="2775"/>
    <n v="1248.7499999999998"/>
    <n v="0.44999999999999996"/>
    <s v="En ligne"/>
  </r>
  <r>
    <s v="Ouest Gear"/>
    <n v="1197831"/>
    <d v="2021-03-06T00:00:00"/>
    <x v="3"/>
    <s v="Ouest"/>
    <s v="Idaho"/>
    <s v="Boise"/>
    <x v="5"/>
    <n v="33"/>
    <n v="116"/>
    <n v="3828"/>
    <n v="2488.2000000000003"/>
    <n v="0.65"/>
    <s v="En ligne"/>
  </r>
  <r>
    <s v="Ouest Gear"/>
    <n v="1197831"/>
    <d v="2021-04-05T00:00:00"/>
    <x v="5"/>
    <s v="Ouest"/>
    <s v="Idaho"/>
    <s v="Boise"/>
    <x v="0"/>
    <n v="19"/>
    <n v="195"/>
    <n v="3705"/>
    <n v="1741.35"/>
    <n v="0.47"/>
    <s v="En ligne"/>
  </r>
  <r>
    <s v="Ouest Gear"/>
    <n v="1197831"/>
    <d v="2021-04-05T00:00:00"/>
    <x v="5"/>
    <s v="Ouest"/>
    <s v="Idaho"/>
    <s v="Boise"/>
    <x v="1"/>
    <n v="29"/>
    <n v="195"/>
    <n v="5655"/>
    <n v="2714.4"/>
    <n v="0.48"/>
    <s v="En ligne"/>
  </r>
  <r>
    <s v="Ouest Gear"/>
    <n v="1197831"/>
    <d v="2021-04-05T00:00:00"/>
    <x v="5"/>
    <s v="Ouest"/>
    <s v="Idaho"/>
    <s v="Boise"/>
    <x v="2"/>
    <n v="24"/>
    <n v="138"/>
    <n v="3312"/>
    <n v="1556.6399999999999"/>
    <n v="0.47"/>
    <s v="En ligne"/>
  </r>
  <r>
    <s v="Ouest Gear"/>
    <n v="1197831"/>
    <d v="2021-04-05T00:00:00"/>
    <x v="5"/>
    <s v="Ouest"/>
    <s v="Idaho"/>
    <s v="Boise"/>
    <x v="3"/>
    <n v="29"/>
    <n v="113"/>
    <n v="3277"/>
    <n v="1802.3500000000001"/>
    <n v="0.55000000000000004"/>
    <s v="En ligne"/>
  </r>
  <r>
    <s v="Ouest Gear"/>
    <n v="1197831"/>
    <d v="2021-04-05T00:00:00"/>
    <x v="5"/>
    <s v="Ouest"/>
    <s v="Idaho"/>
    <s v="Boise"/>
    <x v="4"/>
    <n v="34"/>
    <n v="72"/>
    <n v="2448"/>
    <n v="1052.6399999999999"/>
    <n v="0.43"/>
    <s v="En ligne"/>
  </r>
  <r>
    <s v="Ouest Gear"/>
    <n v="1197831"/>
    <d v="2021-04-05T00:00:00"/>
    <x v="5"/>
    <s v="Ouest"/>
    <s v="Idaho"/>
    <s v="Boise"/>
    <x v="5"/>
    <n v="28"/>
    <n v="138"/>
    <n v="3864"/>
    <n v="2357.04"/>
    <n v="0.61"/>
    <s v="En ligne"/>
  </r>
  <r>
    <s v="Ouest Gear"/>
    <n v="1197831"/>
    <d v="2021-05-05T00:00:00"/>
    <x v="0"/>
    <s v="Ouest"/>
    <s v="Idaho"/>
    <s v="Boise"/>
    <x v="0"/>
    <n v="18"/>
    <n v="203"/>
    <n v="3654"/>
    <n v="1827"/>
    <n v="0.5"/>
    <s v="En ligne"/>
  </r>
  <r>
    <s v="Ouest Gear"/>
    <n v="1197831"/>
    <d v="2021-05-05T00:00:00"/>
    <x v="0"/>
    <s v="Ouest"/>
    <s v="Idaho"/>
    <s v="Boise"/>
    <x v="1"/>
    <n v="28"/>
    <n v="196"/>
    <n v="5488"/>
    <n v="2634.24"/>
    <n v="0.48"/>
    <s v="En ligne"/>
  </r>
  <r>
    <s v="Ouest Gear"/>
    <n v="1197831"/>
    <d v="2021-05-05T00:00:00"/>
    <x v="0"/>
    <s v="Ouest"/>
    <s v="Idaho"/>
    <s v="Boise"/>
    <x v="2"/>
    <n v="23"/>
    <n v="167"/>
    <n v="3841"/>
    <n v="1805.27"/>
    <n v="0.47"/>
    <s v="En ligne"/>
  </r>
  <r>
    <s v="Ouest Gear"/>
    <n v="1197831"/>
    <d v="2021-05-05T00:00:00"/>
    <x v="0"/>
    <s v="Ouest"/>
    <s v="Idaho"/>
    <s v="Boise"/>
    <x v="3"/>
    <n v="33"/>
    <n v="130"/>
    <n v="4290"/>
    <n v="2359.5"/>
    <n v="0.55000000000000004"/>
    <s v="En ligne"/>
  </r>
  <r>
    <s v="Ouest Gear"/>
    <n v="1197831"/>
    <d v="2021-05-05T00:00:00"/>
    <x v="0"/>
    <s v="Ouest"/>
    <s v="Idaho"/>
    <s v="Boise"/>
    <x v="4"/>
    <n v="47"/>
    <n v="120"/>
    <n v="5640"/>
    <n v="2256"/>
    <n v="0.4"/>
    <s v="En ligne"/>
  </r>
  <r>
    <s v="Ouest Gear"/>
    <n v="1197831"/>
    <d v="2021-05-05T00:00:00"/>
    <x v="0"/>
    <s v="Ouest"/>
    <s v="Idaho"/>
    <s v="Boise"/>
    <x v="5"/>
    <n v="42"/>
    <n v="218"/>
    <n v="9156"/>
    <n v="5768.28"/>
    <n v="0.63"/>
    <s v="En ligne"/>
  </r>
  <r>
    <s v="Ouest Gear"/>
    <n v="1197831"/>
    <d v="2021-06-04T00:00:00"/>
    <x v="2"/>
    <s v="Ouest"/>
    <s v="Idaho"/>
    <s v="Boise"/>
    <x v="0"/>
    <n v="42"/>
    <n v="195"/>
    <n v="8190"/>
    <n v="4013.1"/>
    <n v="0.49"/>
    <s v="En ligne"/>
  </r>
  <r>
    <s v="Ouest Gear"/>
    <n v="1197831"/>
    <d v="2021-06-04T00:00:00"/>
    <x v="2"/>
    <s v="Ouest"/>
    <s v="Idaho"/>
    <s v="Boise"/>
    <x v="1"/>
    <n v="46"/>
    <n v="188"/>
    <n v="8648"/>
    <n v="4151.04"/>
    <n v="0.48"/>
    <s v="En ligne"/>
  </r>
  <r>
    <s v="Ouest Gear"/>
    <n v="1197831"/>
    <d v="2021-06-04T00:00:00"/>
    <x v="2"/>
    <s v="Ouest"/>
    <s v="Idaho"/>
    <s v="Boise"/>
    <x v="2"/>
    <n v="47"/>
    <n v="174"/>
    <n v="8178"/>
    <n v="3925.44"/>
    <n v="0.48"/>
    <s v="En ligne"/>
  </r>
  <r>
    <s v="Ouest Gear"/>
    <n v="1197831"/>
    <d v="2021-06-04T00:00:00"/>
    <x v="2"/>
    <s v="Ouest"/>
    <s v="Idaho"/>
    <s v="Boise"/>
    <x v="3"/>
    <n v="48"/>
    <n v="143"/>
    <n v="6864"/>
    <n v="4049.7600000000007"/>
    <n v="0.59000000000000008"/>
    <s v="En ligne"/>
  </r>
  <r>
    <s v="Ouest Gear"/>
    <n v="1197831"/>
    <d v="2021-06-04T00:00:00"/>
    <x v="2"/>
    <s v="Ouest"/>
    <s v="Idaho"/>
    <s v="Boise"/>
    <x v="4"/>
    <n v="52"/>
    <n v="117"/>
    <n v="6084"/>
    <n v="2616.12"/>
    <n v="0.43"/>
    <s v="En ligne"/>
  </r>
  <r>
    <s v="Ouest Gear"/>
    <n v="1197831"/>
    <d v="2021-06-04T00:00:00"/>
    <x v="2"/>
    <s v="Ouest"/>
    <s v="Idaho"/>
    <s v="Boise"/>
    <x v="5"/>
    <n v="55"/>
    <n v="231"/>
    <n v="12705"/>
    <n v="7750.05"/>
    <n v="0.61"/>
    <s v="En ligne"/>
  </r>
  <r>
    <s v="Ouest Gear"/>
    <n v="1197831"/>
    <d v="2021-07-06T00:00:00"/>
    <x v="6"/>
    <s v="Ouest"/>
    <s v="Idaho"/>
    <s v="Boise"/>
    <x v="0"/>
    <n v="48"/>
    <n v="217"/>
    <n v="10416"/>
    <n v="5208"/>
    <n v="0.5"/>
    <s v="En ligne"/>
  </r>
  <r>
    <s v="Ouest Gear"/>
    <n v="1197831"/>
    <d v="2021-07-06T00:00:00"/>
    <x v="6"/>
    <s v="Ouest"/>
    <s v="Idaho"/>
    <s v="Boise"/>
    <x v="1"/>
    <n v="52"/>
    <n v="202"/>
    <n v="10504"/>
    <n v="5462.08"/>
    <n v="0.52"/>
    <s v="En ligne"/>
  </r>
  <r>
    <s v="Ouest Gear"/>
    <n v="1197831"/>
    <d v="2021-07-06T00:00:00"/>
    <x v="6"/>
    <s v="Ouest"/>
    <s v="Idaho"/>
    <s v="Boise"/>
    <x v="2"/>
    <n v="46"/>
    <n v="241"/>
    <n v="11086"/>
    <n v="6097.2999999999993"/>
    <n v="0.54999999999999993"/>
    <s v="En ligne"/>
  </r>
  <r>
    <s v="Ouest Gear"/>
    <n v="1197831"/>
    <d v="2021-07-06T00:00:00"/>
    <x v="6"/>
    <s v="Ouest"/>
    <s v="Idaho"/>
    <s v="Boise"/>
    <x v="3"/>
    <n v="47"/>
    <n v="137"/>
    <n v="6439"/>
    <n v="4120.96"/>
    <n v="0.64"/>
    <s v="En ligne"/>
  </r>
  <r>
    <s v="Ouest Gear"/>
    <n v="1197831"/>
    <d v="2021-07-06T00:00:00"/>
    <x v="6"/>
    <s v="Ouest"/>
    <s v="Idaho"/>
    <s v="Boise"/>
    <x v="4"/>
    <n v="53"/>
    <n v="131"/>
    <n v="6943"/>
    <n v="3332.64"/>
    <n v="0.48"/>
    <s v="En ligne"/>
  </r>
  <r>
    <s v="Foot Locker"/>
    <n v="1197831"/>
    <d v="2021-07-06T00:00:00"/>
    <x v="6"/>
    <s v="Ouest"/>
    <s v="Idaho"/>
    <s v="Boise"/>
    <x v="5"/>
    <n v="64"/>
    <n v="208"/>
    <n v="13312"/>
    <n v="9185.2800000000007"/>
    <n v="0.69000000000000006"/>
    <s v="En ligne"/>
  </r>
  <r>
    <s v="Foot Locker"/>
    <n v="1197831"/>
    <d v="2021-08-08T00:00:00"/>
    <x v="4"/>
    <s v="Ouest"/>
    <s v="Idaho"/>
    <s v="Boise"/>
    <x v="0"/>
    <n v="46"/>
    <n v="210"/>
    <n v="9660"/>
    <n v="5312.9999999999991"/>
    <n v="0.54999999999999993"/>
    <s v="En ligne"/>
  </r>
  <r>
    <s v="Foot Locker"/>
    <n v="1197831"/>
    <d v="2021-08-08T00:00:00"/>
    <x v="4"/>
    <s v="Ouest"/>
    <s v="Idaho"/>
    <s v="Boise"/>
    <x v="1"/>
    <n v="53"/>
    <n v="195"/>
    <n v="10335"/>
    <n v="5477.55"/>
    <n v="0.53"/>
    <s v="En ligne"/>
  </r>
  <r>
    <s v="Foot Locker"/>
    <n v="1197831"/>
    <d v="2021-08-08T00:00:00"/>
    <x v="4"/>
    <s v="Ouest"/>
    <s v="Idaho"/>
    <s v="Boise"/>
    <x v="2"/>
    <n v="46"/>
    <n v="250"/>
    <n v="11500"/>
    <n v="6095"/>
    <n v="0.53"/>
    <s v="En ligne"/>
  </r>
  <r>
    <s v="Foot Locker"/>
    <n v="1197831"/>
    <d v="2021-08-08T00:00:00"/>
    <x v="4"/>
    <s v="Ouest"/>
    <s v="Idaho"/>
    <s v="Boise"/>
    <x v="3"/>
    <n v="48"/>
    <n v="124"/>
    <n v="5952"/>
    <n v="3868.8"/>
    <n v="0.65"/>
    <s v="En ligne"/>
  </r>
  <r>
    <s v="Sports Direct"/>
    <n v="1197831"/>
    <d v="2021-08-08T00:00:00"/>
    <x v="4"/>
    <s v="Ouest"/>
    <s v="Idaho"/>
    <s v="Boise"/>
    <x v="4"/>
    <n v="52"/>
    <n v="133"/>
    <n v="6916"/>
    <n v="3181.3599999999997"/>
    <n v="0.45999999999999996"/>
    <s v="En ligne"/>
  </r>
  <r>
    <s v="Sports Direct"/>
    <n v="1197831"/>
    <d v="2021-08-08T00:00:00"/>
    <x v="4"/>
    <s v="Ouest"/>
    <s v="Idaho"/>
    <s v="Boise"/>
    <x v="5"/>
    <n v="54"/>
    <n v="196"/>
    <n v="10584"/>
    <n v="7197.1200000000008"/>
    <n v="0.68"/>
    <s v="En ligne"/>
  </r>
  <r>
    <s v="Sports Direct"/>
    <n v="1197831"/>
    <d v="2021-09-05T00:00:00"/>
    <x v="4"/>
    <s v="Ouest"/>
    <s v="Idaho"/>
    <s v="Boise"/>
    <x v="0"/>
    <n v="50"/>
    <n v="176"/>
    <n v="8800"/>
    <n v="4400"/>
    <n v="0.5"/>
    <s v="En ligne"/>
  </r>
  <r>
    <s v="Sports Direct"/>
    <n v="1197831"/>
    <d v="2021-09-05T00:00:00"/>
    <x v="4"/>
    <s v="Ouest"/>
    <s v="Idaho"/>
    <s v="Boise"/>
    <x v="1"/>
    <n v="50"/>
    <n v="188"/>
    <n v="9400"/>
    <n v="4888"/>
    <n v="0.52"/>
    <s v="En ligne"/>
  </r>
  <r>
    <s v="Sports Direct"/>
    <n v="1197831"/>
    <d v="2021-09-05T00:00:00"/>
    <x v="4"/>
    <s v="Ouest"/>
    <s v="Idaho"/>
    <s v="Boise"/>
    <x v="2"/>
    <n v="56"/>
    <n v="182"/>
    <n v="10192"/>
    <n v="5299.84"/>
    <n v="0.52"/>
    <s v="En ligne"/>
  </r>
  <r>
    <s v="Sports Direct"/>
    <n v="1197831"/>
    <d v="2021-09-05T00:00:00"/>
    <x v="4"/>
    <s v="Ouest"/>
    <s v="Idaho"/>
    <s v="Boise"/>
    <x v="3"/>
    <n v="55"/>
    <n v="116"/>
    <n v="6380"/>
    <n v="4019.4"/>
    <n v="0.63"/>
    <s v="En ligne"/>
  </r>
  <r>
    <s v="Sports Direct"/>
    <n v="1197831"/>
    <d v="2021-09-05T00:00:00"/>
    <x v="4"/>
    <s v="Ouest"/>
    <s v="Idaho"/>
    <s v="Boise"/>
    <x v="4"/>
    <n v="50"/>
    <n v="104"/>
    <n v="5200"/>
    <n v="2392"/>
    <n v="0.45999999999999996"/>
    <s v="En ligne"/>
  </r>
  <r>
    <s v="Sports Direct"/>
    <n v="1197831"/>
    <d v="2021-09-05T00:00:00"/>
    <x v="4"/>
    <s v="Ouest"/>
    <s v="Idaho"/>
    <s v="Boise"/>
    <x v="5"/>
    <n v="49"/>
    <n v="181"/>
    <n v="8869"/>
    <n v="5942.2300000000005"/>
    <n v="0.67"/>
    <s v="En ligne"/>
  </r>
  <r>
    <s v="Sports Direct"/>
    <n v="1197831"/>
    <d v="2021-10-04T00:00:00"/>
    <x v="5"/>
    <s v="Ouest"/>
    <s v="Idaho"/>
    <s v="Boise"/>
    <x v="0"/>
    <n v="36"/>
    <n v="167"/>
    <n v="6012"/>
    <n v="3066.12"/>
    <n v="0.51"/>
    <s v="En ligne"/>
  </r>
  <r>
    <s v="Sports Direct"/>
    <n v="1197831"/>
    <d v="2021-10-04T00:00:00"/>
    <x v="5"/>
    <s v="Ouest"/>
    <s v="Idaho"/>
    <s v="Boise"/>
    <x v="1"/>
    <n v="37"/>
    <n v="173"/>
    <n v="6401"/>
    <n v="3456.5400000000004"/>
    <n v="0.54"/>
    <s v="En ligne"/>
  </r>
  <r>
    <s v="Sports Direct"/>
    <n v="1197831"/>
    <d v="2021-10-04T00:00:00"/>
    <x v="5"/>
    <s v="Ouest"/>
    <s v="Idaho"/>
    <s v="Boise"/>
    <x v="2"/>
    <n v="41"/>
    <n v="131"/>
    <n v="5371"/>
    <n v="2739.21"/>
    <n v="0.51"/>
    <s v="En ligne"/>
  </r>
  <r>
    <s v="Sports Direct"/>
    <n v="1197831"/>
    <d v="2021-10-04T00:00:00"/>
    <x v="5"/>
    <s v="Ouest"/>
    <s v="Idaho"/>
    <s v="Boise"/>
    <x v="3"/>
    <n v="44"/>
    <n v="101"/>
    <n v="4444"/>
    <n v="2888.6"/>
    <n v="0.65"/>
    <s v="En ligne"/>
  </r>
  <r>
    <s v="Sports Direct"/>
    <n v="1197831"/>
    <d v="2021-10-04T00:00:00"/>
    <x v="5"/>
    <s v="Ouest"/>
    <s v="Idaho"/>
    <s v="Boise"/>
    <x v="4"/>
    <n v="32"/>
    <n v="91"/>
    <n v="2912"/>
    <n v="1397.76"/>
    <n v="0.48"/>
    <s v="En ligne"/>
  </r>
  <r>
    <s v="Sports Direct"/>
    <n v="1197831"/>
    <d v="2021-10-04T00:00:00"/>
    <x v="5"/>
    <s v="Ouest"/>
    <s v="Idaho"/>
    <s v="Boise"/>
    <x v="5"/>
    <n v="42"/>
    <n v="142"/>
    <n v="5964"/>
    <n v="3936.2400000000002"/>
    <n v="0.66"/>
    <s v="En ligne"/>
  </r>
  <r>
    <s v="Sports Direct"/>
    <n v="1197831"/>
    <d v="2021-11-05T00:00:00"/>
    <x v="2"/>
    <s v="Ouest"/>
    <s v="Idaho"/>
    <s v="Boise"/>
    <x v="0"/>
    <n v="33"/>
    <n v="182"/>
    <n v="6006"/>
    <n v="3303.2999999999997"/>
    <n v="0.54999999999999993"/>
    <s v="En ligne"/>
  </r>
  <r>
    <s v="Sports Direct"/>
    <n v="1197831"/>
    <d v="2021-11-05T00:00:00"/>
    <x v="2"/>
    <s v="Ouest"/>
    <s v="Idaho"/>
    <s v="Boise"/>
    <x v="1"/>
    <n v="32"/>
    <n v="189"/>
    <n v="6048"/>
    <n v="3144.96"/>
    <n v="0.52"/>
    <s v="En ligne"/>
  </r>
  <r>
    <s v="Sports Direct"/>
    <n v="1197831"/>
    <d v="2021-11-05T00:00:00"/>
    <x v="2"/>
    <s v="Ouest"/>
    <s v="Idaho"/>
    <s v="Boise"/>
    <x v="2"/>
    <n v="58"/>
    <n v="150"/>
    <n v="8700"/>
    <n v="4698"/>
    <n v="0.54"/>
    <s v="En ligne"/>
  </r>
  <r>
    <s v="Sports Direct"/>
    <n v="1197831"/>
    <d v="2021-11-05T00:00:00"/>
    <x v="2"/>
    <s v="Ouest"/>
    <s v="Idaho"/>
    <s v="Boise"/>
    <x v="3"/>
    <n v="54"/>
    <n v="122"/>
    <n v="6588"/>
    <n v="4018.68"/>
    <n v="0.61"/>
    <s v="En ligne"/>
  </r>
  <r>
    <s v="Sports Direct"/>
    <n v="1197831"/>
    <d v="2021-11-05T00:00:00"/>
    <x v="2"/>
    <s v="Ouest"/>
    <s v="Idaho"/>
    <s v="Boise"/>
    <x v="4"/>
    <n v="54"/>
    <n v="106"/>
    <n v="5724"/>
    <n v="2862"/>
    <n v="0.5"/>
    <s v="En ligne"/>
  </r>
  <r>
    <s v="Sports Direct"/>
    <n v="1197831"/>
    <d v="2021-11-05T00:00:00"/>
    <x v="2"/>
    <s v="Ouest"/>
    <s v="Idaho"/>
    <s v="Boise"/>
    <x v="5"/>
    <n v="63"/>
    <n v="163"/>
    <n v="10269"/>
    <n v="6880.2300000000005"/>
    <n v="0.67"/>
    <s v="En ligne"/>
  </r>
  <r>
    <s v="Foot Locker"/>
    <n v="1197831"/>
    <d v="2021-12-04T00:00:00"/>
    <x v="3"/>
    <s v="Ouest"/>
    <s v="Idaho"/>
    <s v="Boise"/>
    <x v="0"/>
    <n v="54"/>
    <n v="233"/>
    <n v="12582"/>
    <n v="6794.2800000000007"/>
    <n v="0.54"/>
    <s v="En ligne"/>
  </r>
  <r>
    <s v="Foot Locker"/>
    <n v="1197831"/>
    <d v="2021-12-04T00:00:00"/>
    <x v="3"/>
    <s v="Ouest"/>
    <s v="Idaho"/>
    <s v="Boise"/>
    <x v="1"/>
    <n v="51"/>
    <n v="209"/>
    <n v="10659"/>
    <n v="5755.8600000000006"/>
    <n v="0.54"/>
    <s v="En ligne"/>
  </r>
  <r>
    <s v="Foot Locker"/>
    <n v="1197831"/>
    <d v="2021-12-04T00:00:00"/>
    <x v="3"/>
    <s v="Ouest"/>
    <s v="Idaho"/>
    <s v="Boise"/>
    <x v="2"/>
    <n v="56"/>
    <n v="176"/>
    <n v="9856"/>
    <n v="5125.12"/>
    <n v="0.52"/>
    <s v="En ligne"/>
  </r>
  <r>
    <s v="Foot Locker"/>
    <n v="1197831"/>
    <d v="2021-12-04T00:00:00"/>
    <x v="3"/>
    <s v="Ouest"/>
    <s v="Idaho"/>
    <s v="Boise"/>
    <x v="3"/>
    <n v="59"/>
    <n v="142"/>
    <n v="8378"/>
    <n v="5445.7"/>
    <n v="0.65"/>
    <s v="En ligne"/>
  </r>
  <r>
    <s v="Foot Locker"/>
    <n v="1197831"/>
    <d v="2021-12-04T00:00:00"/>
    <x v="3"/>
    <s v="Ouest"/>
    <s v="Idaho"/>
    <s v="Boise"/>
    <x v="4"/>
    <n v="50"/>
    <n v="133"/>
    <n v="6650"/>
    <n v="3258.5"/>
    <n v="0.49"/>
    <s v="En ligne"/>
  </r>
  <r>
    <s v="Foot Locker"/>
    <n v="1197831"/>
    <d v="2021-12-04T00:00:00"/>
    <x v="3"/>
    <s v="Ouest"/>
    <s v="Idaho"/>
    <s v="Boise"/>
    <x v="5"/>
    <n v="60"/>
    <n v="196"/>
    <n v="11760"/>
    <n v="8114.4000000000005"/>
    <n v="0.69000000000000006"/>
    <s v="En ligne"/>
  </r>
  <r>
    <s v="Foot Locker"/>
    <n v="1128299"/>
    <d v="2021-01-23T00:00:00"/>
    <x v="3"/>
    <s v="Ouest"/>
    <s v="Idaho"/>
    <s v="Boise"/>
    <x v="0"/>
    <n v="29"/>
    <n v="119"/>
    <n v="3451"/>
    <n v="1656.48"/>
    <n v="0.48"/>
    <s v="En ligne"/>
  </r>
  <r>
    <s v="Foot Locker"/>
    <n v="1128299"/>
    <d v="2021-01-23T00:00:00"/>
    <x v="3"/>
    <s v="Ouest"/>
    <s v="Idaho"/>
    <s v="Boise"/>
    <x v="1"/>
    <n v="37"/>
    <n v="106"/>
    <n v="3922"/>
    <n v="2000.22"/>
    <n v="0.51"/>
    <s v="En ligne"/>
  </r>
  <r>
    <s v="Foot Locker"/>
    <n v="1128299"/>
    <d v="2021-01-23T00:00:00"/>
    <x v="3"/>
    <s v="Ouest"/>
    <s v="Idaho"/>
    <s v="Boise"/>
    <x v="2"/>
    <n v="37"/>
    <n v="106"/>
    <n v="3922"/>
    <n v="1921.78"/>
    <n v="0.49"/>
    <s v="En ligne"/>
  </r>
  <r>
    <s v="Foot Locker"/>
    <n v="1128299"/>
    <d v="2021-01-23T00:00:00"/>
    <x v="3"/>
    <s v="Ouest"/>
    <s v="Idaho"/>
    <s v="Boise"/>
    <x v="3"/>
    <n v="38"/>
    <n v="77"/>
    <n v="2926"/>
    <n v="1345.9599999999998"/>
    <n v="0.45999999999999996"/>
    <s v="En ligne"/>
  </r>
  <r>
    <s v="Foot Locker"/>
    <n v="1128299"/>
    <d v="2021-01-23T00:00:00"/>
    <x v="3"/>
    <s v="Ouest"/>
    <s v="Idaho"/>
    <s v="Boise"/>
    <x v="4"/>
    <n v="42"/>
    <n v="63"/>
    <n v="2646"/>
    <n v="1190.6999999999998"/>
    <n v="0.44999999999999996"/>
    <s v="En ligne"/>
  </r>
  <r>
    <s v="Foot Locker"/>
    <n v="1128299"/>
    <d v="2021-01-23T00:00:00"/>
    <x v="3"/>
    <s v="Ouest"/>
    <s v="Idaho"/>
    <s v="Boise"/>
    <x v="5"/>
    <n v="36"/>
    <n v="111"/>
    <n v="3996"/>
    <n v="1398.6"/>
    <n v="0.35"/>
    <s v="En ligne"/>
  </r>
  <r>
    <s v="Foot Locker"/>
    <n v="1128299"/>
    <d v="2021-02-23T00:00:00"/>
    <x v="6"/>
    <s v="Ouest"/>
    <s v="Idaho"/>
    <s v="Boise"/>
    <x v="0"/>
    <n v="29"/>
    <n v="143"/>
    <n v="4147"/>
    <n v="2073.5"/>
    <n v="0.5"/>
    <s v="En ligne"/>
  </r>
  <r>
    <s v="Foot Locker"/>
    <n v="1128299"/>
    <d v="2021-02-23T00:00:00"/>
    <x v="6"/>
    <s v="Ouest"/>
    <s v="Idaho"/>
    <s v="Boise"/>
    <x v="1"/>
    <n v="38"/>
    <n v="113"/>
    <n v="4294"/>
    <n v="2318.7600000000002"/>
    <n v="0.54"/>
    <s v="En ligne"/>
  </r>
  <r>
    <s v="Foot Locker"/>
    <n v="1128299"/>
    <d v="2021-02-23T00:00:00"/>
    <x v="6"/>
    <s v="Ouest"/>
    <s v="Idaho"/>
    <s v="Boise"/>
    <x v="2"/>
    <n v="38"/>
    <n v="105"/>
    <n v="3990"/>
    <n v="1875.3"/>
    <n v="0.47"/>
    <s v="En ligne"/>
  </r>
  <r>
    <s v="Foot Locker"/>
    <n v="1128299"/>
    <d v="2021-02-23T00:00:00"/>
    <x v="6"/>
    <s v="Ouest"/>
    <s v="Arizona"/>
    <s v="Phoenix"/>
    <x v="3"/>
    <n v="38"/>
    <n v="63"/>
    <n v="2394"/>
    <n v="1149.1199999999999"/>
    <n v="0.48"/>
    <s v="En ligne"/>
  </r>
  <r>
    <s v="Foot Locker"/>
    <n v="1128299"/>
    <d v="2021-02-23T00:00:00"/>
    <x v="6"/>
    <s v="Ouest"/>
    <s v="Arizona"/>
    <s v="Phoenix"/>
    <x v="4"/>
    <n v="42"/>
    <n v="44"/>
    <n v="1848"/>
    <n v="813.12"/>
    <n v="0.44"/>
    <s v="En ligne"/>
  </r>
  <r>
    <s v="Foot Locker"/>
    <n v="1128299"/>
    <d v="2021-02-23T00:00:00"/>
    <x v="6"/>
    <s v="Ouest"/>
    <s v="Arizona"/>
    <s v="Phoenix"/>
    <x v="5"/>
    <n v="38"/>
    <n v="88"/>
    <n v="3344"/>
    <n v="1203.8399999999999"/>
    <n v="0.36"/>
    <s v="En ligne"/>
  </r>
  <r>
    <s v="Foot Locker"/>
    <n v="1128299"/>
    <d v="2021-03-22T00:00:00"/>
    <x v="5"/>
    <s v="Ouest"/>
    <s v="Arizona"/>
    <s v="Phoenix"/>
    <x v="0"/>
    <n v="37"/>
    <n v="145"/>
    <n v="5365"/>
    <n v="2521.5499999999997"/>
    <n v="0.47"/>
    <s v="En ligne"/>
  </r>
  <r>
    <s v="Foot Locker"/>
    <n v="1128299"/>
    <d v="2021-03-22T00:00:00"/>
    <x v="5"/>
    <s v="Ouest"/>
    <s v="Arizona"/>
    <s v="Phoenix"/>
    <x v="1"/>
    <n v="48"/>
    <n v="95"/>
    <n v="4560"/>
    <n v="2508"/>
    <n v="0.55000000000000004"/>
    <s v="En ligne"/>
  </r>
  <r>
    <s v="Foot Locker"/>
    <n v="1128299"/>
    <d v="2021-03-22T00:00:00"/>
    <x v="5"/>
    <s v="Ouest"/>
    <s v="Arizona"/>
    <s v="Phoenix"/>
    <x v="2"/>
    <n v="49"/>
    <n v="91"/>
    <n v="4459"/>
    <n v="2229.5"/>
    <n v="0.5"/>
    <s v="En ligne"/>
  </r>
  <r>
    <s v="Foot Locker"/>
    <n v="1128299"/>
    <d v="2021-03-22T00:00:00"/>
    <x v="5"/>
    <s v="Ouest"/>
    <s v="Arizona"/>
    <s v="Phoenix"/>
    <x v="3"/>
    <n v="47"/>
    <n v="68"/>
    <n v="3196"/>
    <n v="1470.1599999999999"/>
    <n v="0.45999999999999996"/>
    <s v="En ligne"/>
  </r>
  <r>
    <s v="Foot Locker"/>
    <n v="1128299"/>
    <d v="2021-03-22T00:00:00"/>
    <x v="5"/>
    <s v="Ouest"/>
    <s v="Arizona"/>
    <s v="Phoenix"/>
    <x v="4"/>
    <n v="54"/>
    <n v="31"/>
    <n v="1674"/>
    <n v="686.33999999999992"/>
    <n v="0.41"/>
    <s v="En ligne"/>
  </r>
  <r>
    <s v="Foot Locker"/>
    <n v="1128299"/>
    <d v="2021-03-22T00:00:00"/>
    <x v="5"/>
    <s v="Ouest"/>
    <s v="Arizona"/>
    <s v="Phoenix"/>
    <x v="5"/>
    <n v="47"/>
    <n v="88"/>
    <n v="4136"/>
    <n v="1654.4"/>
    <n v="0.4"/>
    <s v="En ligne"/>
  </r>
  <r>
    <s v="Foot Locker"/>
    <n v="1128299"/>
    <d v="2021-04-23T00:00:00"/>
    <x v="2"/>
    <s v="Ouest"/>
    <s v="Arizona"/>
    <s v="Phoenix"/>
    <x v="0"/>
    <n v="48"/>
    <n v="130"/>
    <n v="6240"/>
    <n v="2807.9999999999995"/>
    <n v="0.44999999999999996"/>
    <s v="En ligne"/>
  </r>
  <r>
    <s v="Foot Locker"/>
    <n v="1128299"/>
    <d v="2021-04-23T00:00:00"/>
    <x v="2"/>
    <s v="Ouest"/>
    <s v="Arizona"/>
    <s v="Phoenix"/>
    <x v="1"/>
    <n v="53"/>
    <n v="90"/>
    <n v="4770"/>
    <n v="2385"/>
    <n v="0.5"/>
    <s v="En ligne"/>
  </r>
  <r>
    <s v="Foot Locker"/>
    <n v="1128299"/>
    <d v="2021-04-23T00:00:00"/>
    <x v="2"/>
    <s v="Ouest"/>
    <s v="Arizona"/>
    <s v="Phoenix"/>
    <x v="2"/>
    <n v="50"/>
    <n v="102"/>
    <n v="5100"/>
    <n v="2550"/>
    <n v="0.5"/>
    <s v="En ligne"/>
  </r>
  <r>
    <s v="Foot Locker"/>
    <n v="1128299"/>
    <d v="2021-04-23T00:00:00"/>
    <x v="2"/>
    <s v="Ouest"/>
    <s v="Arizona"/>
    <s v="Phoenix"/>
    <x v="3"/>
    <n v="46"/>
    <n v="75"/>
    <n v="3450"/>
    <n v="1725"/>
    <n v="0.5"/>
    <s v="En ligne"/>
  </r>
  <r>
    <s v="Foot Locker"/>
    <n v="1128299"/>
    <d v="2021-04-23T00:00:00"/>
    <x v="2"/>
    <s v="Ouest"/>
    <s v="Arizona"/>
    <s v="Phoenix"/>
    <x v="4"/>
    <n v="50"/>
    <n v="39"/>
    <n v="1950"/>
    <n v="819"/>
    <n v="0.42"/>
    <s v="En ligne"/>
  </r>
  <r>
    <s v="Foot Locker"/>
    <n v="1128299"/>
    <d v="2021-04-23T00:00:00"/>
    <x v="2"/>
    <s v="Ouest"/>
    <s v="Arizona"/>
    <s v="Phoenix"/>
    <x v="5"/>
    <n v="67"/>
    <n v="94"/>
    <n v="6298"/>
    <n v="2267.2799999999997"/>
    <n v="0.36"/>
    <s v="En ligne"/>
  </r>
  <r>
    <s v="Foot Locker"/>
    <n v="1128299"/>
    <d v="2021-05-24T00:00:00"/>
    <x v="5"/>
    <s v="Ouest"/>
    <s v="Arizona"/>
    <s v="Phoenix"/>
    <x v="0"/>
    <n v="47"/>
    <n v="147"/>
    <n v="6909"/>
    <n v="3247.23"/>
    <n v="0.47"/>
    <s v="En ligne"/>
  </r>
  <r>
    <s v="Foot Locker"/>
    <n v="1128299"/>
    <d v="2021-05-24T00:00:00"/>
    <x v="5"/>
    <s v="Ouest"/>
    <s v="Arizona"/>
    <s v="Phoenix"/>
    <x v="1"/>
    <n v="53"/>
    <n v="113"/>
    <n v="5989"/>
    <n v="3234.0600000000004"/>
    <n v="0.54"/>
    <s v="En ligne"/>
  </r>
  <r>
    <s v="Foot Locker"/>
    <n v="1128299"/>
    <d v="2021-05-24T00:00:00"/>
    <x v="5"/>
    <s v="Ouest"/>
    <s v="Arizona"/>
    <s v="Phoenix"/>
    <x v="2"/>
    <n v="50"/>
    <n v="120"/>
    <n v="6000"/>
    <n v="2820"/>
    <n v="0.47"/>
    <s v="En ligne"/>
  </r>
  <r>
    <s v="Foot Locker"/>
    <n v="1128299"/>
    <d v="2021-05-24T00:00:00"/>
    <x v="5"/>
    <s v="Ouest"/>
    <s v="Arizona"/>
    <s v="Phoenix"/>
    <x v="3"/>
    <n v="49"/>
    <n v="90"/>
    <n v="4410"/>
    <n v="2205"/>
    <n v="0.5"/>
    <s v="En ligne"/>
  </r>
  <r>
    <s v="Foot Locker"/>
    <n v="1128299"/>
    <d v="2021-05-24T00:00:00"/>
    <x v="5"/>
    <s v="Ouest"/>
    <s v="Arizona"/>
    <s v="Phoenix"/>
    <x v="4"/>
    <n v="51"/>
    <n v="58"/>
    <n v="2958"/>
    <n v="1212.78"/>
    <n v="0.41"/>
    <s v="En ligne"/>
  </r>
  <r>
    <s v="Foot Locker"/>
    <n v="1128299"/>
    <d v="2021-05-24T00:00:00"/>
    <x v="5"/>
    <s v="Ouest"/>
    <s v="Arizona"/>
    <s v="Phoenix"/>
    <x v="5"/>
    <n v="64"/>
    <n v="98"/>
    <n v="6272"/>
    <n v="2257.92"/>
    <n v="0.36"/>
    <s v="En ligne"/>
  </r>
  <r>
    <s v="Foot Locker"/>
    <n v="1128299"/>
    <d v="2021-06-23T00:00:00"/>
    <x v="0"/>
    <s v="Ouest"/>
    <s v="Arizona"/>
    <s v="Phoenix"/>
    <x v="0"/>
    <n v="48"/>
    <n v="156"/>
    <n v="7488"/>
    <n v="3669.12"/>
    <n v="0.49"/>
    <s v="En ligne"/>
  </r>
  <r>
    <s v="Foot Locker"/>
    <n v="1128299"/>
    <d v="2021-06-23T00:00:00"/>
    <x v="0"/>
    <s v="Ouest"/>
    <s v="Arizona"/>
    <s v="Phoenix"/>
    <x v="1"/>
    <n v="51"/>
    <n v="138"/>
    <n v="7038"/>
    <n v="3659.76"/>
    <n v="0.52"/>
    <s v="En ligne"/>
  </r>
  <r>
    <s v="Foot Locker"/>
    <n v="1128299"/>
    <d v="2021-06-23T00:00:00"/>
    <x v="0"/>
    <s v="Ouest"/>
    <s v="Arizona"/>
    <s v="Phoenix"/>
    <x v="2"/>
    <n v="51"/>
    <n v="138"/>
    <n v="7038"/>
    <n v="3167.1"/>
    <n v="0.44999999999999996"/>
    <s v="En ligne"/>
  </r>
  <r>
    <s v="Foot Locker"/>
    <n v="1128299"/>
    <d v="2021-06-23T00:00:00"/>
    <x v="0"/>
    <s v="Ouest"/>
    <s v="Arizona"/>
    <s v="Phoenix"/>
    <x v="3"/>
    <n v="46"/>
    <n v="95"/>
    <n v="4370"/>
    <n v="2185"/>
    <n v="0.5"/>
    <s v="En ligne"/>
  </r>
  <r>
    <s v="Foot Locker"/>
    <n v="1128299"/>
    <d v="2021-06-23T00:00:00"/>
    <x v="0"/>
    <s v="Ouest"/>
    <s v="Arizona"/>
    <s v="Phoenix"/>
    <x v="4"/>
    <n v="51"/>
    <n v="68"/>
    <n v="3468"/>
    <n v="1456.56"/>
    <n v="0.42"/>
    <s v="En ligne"/>
  </r>
  <r>
    <s v="Foot Locker"/>
    <n v="1128299"/>
    <d v="2021-06-23T00:00:00"/>
    <x v="0"/>
    <s v="Ouest"/>
    <s v="Arizona"/>
    <s v="Phoenix"/>
    <x v="5"/>
    <n v="69"/>
    <n v="131"/>
    <n v="9039"/>
    <n v="3525.21"/>
    <n v="0.39"/>
    <s v="En ligne"/>
  </r>
  <r>
    <s v="Foot Locker"/>
    <n v="1128299"/>
    <d v="2021-07-22T00:00:00"/>
    <x v="1"/>
    <s v="Ouest"/>
    <s v="Arizona"/>
    <s v="Phoenix"/>
    <x v="0"/>
    <n v="49"/>
    <n v="196"/>
    <n v="9604"/>
    <n v="4705.96"/>
    <n v="0.49"/>
    <s v="En ligne"/>
  </r>
  <r>
    <s v="Foot Locker"/>
    <n v="1128299"/>
    <d v="2021-07-22T00:00:00"/>
    <x v="1"/>
    <s v="Ouest"/>
    <s v="Arizona"/>
    <s v="Phoenix"/>
    <x v="1"/>
    <n v="50"/>
    <n v="142"/>
    <n v="7100"/>
    <n v="3621"/>
    <n v="0.51"/>
    <s v="En ligne"/>
  </r>
  <r>
    <s v="Foot Locker"/>
    <n v="1128299"/>
    <d v="2021-07-22T00:00:00"/>
    <x v="1"/>
    <s v="Ouest"/>
    <s v="Arizona"/>
    <s v="Phoenix"/>
    <x v="2"/>
    <n v="51"/>
    <n v="133"/>
    <n v="6783"/>
    <n v="3188.0099999999998"/>
    <n v="0.47"/>
    <s v="En ligne"/>
  </r>
  <r>
    <s v="Foot Locker"/>
    <n v="1128299"/>
    <d v="2021-07-22T00:00:00"/>
    <x v="1"/>
    <s v="Ouest"/>
    <s v="Arizona"/>
    <s v="Phoenix"/>
    <x v="3"/>
    <n v="48"/>
    <n v="101"/>
    <n v="4848"/>
    <n v="2181.6"/>
    <n v="0.44999999999999996"/>
    <s v="En ligne"/>
  </r>
  <r>
    <s v="Foot Locker"/>
    <n v="1128299"/>
    <d v="2021-07-22T00:00:00"/>
    <x v="1"/>
    <s v="Ouest"/>
    <s v="Arizona"/>
    <s v="Phoenix"/>
    <x v="4"/>
    <n v="52"/>
    <n v="128"/>
    <n v="6656"/>
    <n v="2862.08"/>
    <n v="0.43"/>
    <s v="En ligne"/>
  </r>
  <r>
    <s v="Foot Locker"/>
    <n v="1128299"/>
    <d v="2021-07-22T00:00:00"/>
    <x v="1"/>
    <s v="Ouest"/>
    <s v="Arizona"/>
    <s v="Phoenix"/>
    <x v="5"/>
    <n v="67"/>
    <n v="123"/>
    <n v="8241"/>
    <n v="3131.58"/>
    <n v="0.38"/>
    <s v="En ligne"/>
  </r>
  <r>
    <s v="Foot Locker"/>
    <n v="1128299"/>
    <d v="2021-08-23T00:00:00"/>
    <x v="5"/>
    <s v="Ouest"/>
    <s v="Arizona"/>
    <s v="Phoenix"/>
    <x v="0"/>
    <n v="50"/>
    <n v="163"/>
    <n v="8150"/>
    <n v="4075"/>
    <n v="0.5"/>
    <s v="En ligne"/>
  </r>
  <r>
    <s v="Foot Locker"/>
    <n v="1128299"/>
    <d v="2021-08-23T00:00:00"/>
    <x v="5"/>
    <s v="Ouest"/>
    <s v="Arizona"/>
    <s v="Phoenix"/>
    <x v="1"/>
    <n v="57"/>
    <n v="161"/>
    <n v="9177"/>
    <n v="4588.5"/>
    <n v="0.5"/>
    <s v="En ligne"/>
  </r>
  <r>
    <s v="Foot Locker"/>
    <n v="1128299"/>
    <d v="2021-08-23T00:00:00"/>
    <x v="5"/>
    <s v="Ouest"/>
    <s v="Arizona"/>
    <s v="Phoenix"/>
    <x v="2"/>
    <n v="54"/>
    <n v="113"/>
    <n v="6102"/>
    <n v="2989.98"/>
    <n v="0.49"/>
    <s v="En ligne"/>
  </r>
  <r>
    <s v="Foot Locker"/>
    <n v="1128299"/>
    <d v="2021-08-23T00:00:00"/>
    <x v="5"/>
    <s v="Ouest"/>
    <s v="Arizona"/>
    <s v="Phoenix"/>
    <x v="3"/>
    <n v="52"/>
    <n v="112"/>
    <n v="5824"/>
    <n v="2853.7599999999998"/>
    <n v="0.49"/>
    <s v="En ligne"/>
  </r>
  <r>
    <s v="Foot Locker"/>
    <n v="1128299"/>
    <d v="2021-08-23T00:00:00"/>
    <x v="5"/>
    <s v="Ouest"/>
    <s v="Arizona"/>
    <s v="Phoenix"/>
    <x v="4"/>
    <n v="59"/>
    <n v="116"/>
    <n v="6844"/>
    <n v="2806.04"/>
    <n v="0.41"/>
    <s v="En ligne"/>
  </r>
  <r>
    <s v="Foot Locker"/>
    <n v="1128299"/>
    <d v="2021-08-23T00:00:00"/>
    <x v="5"/>
    <s v="Ouest"/>
    <s v="Arizona"/>
    <s v="Phoenix"/>
    <x v="5"/>
    <n v="65"/>
    <n v="94"/>
    <n v="6110"/>
    <n v="2444"/>
    <n v="0.4"/>
    <s v="En ligne"/>
  </r>
  <r>
    <s v="Foot Locker"/>
    <n v="1128299"/>
    <d v="2021-09-24T00:00:00"/>
    <x v="2"/>
    <s v="Ouest"/>
    <s v="Arizona"/>
    <s v="Phoenix"/>
    <x v="0"/>
    <n v="41"/>
    <n v="167"/>
    <n v="6847"/>
    <n v="3355.0299999999997"/>
    <n v="0.49"/>
    <s v="En ligne"/>
  </r>
  <r>
    <s v="Foot Locker"/>
    <n v="1128299"/>
    <d v="2021-09-24T00:00:00"/>
    <x v="2"/>
    <s v="Ouest"/>
    <s v="Arizona"/>
    <s v="Phoenix"/>
    <x v="1"/>
    <n v="45"/>
    <n v="161"/>
    <n v="7245"/>
    <n v="3839.8500000000004"/>
    <n v="0.53"/>
    <s v="En ligne"/>
  </r>
  <r>
    <s v="Foot Locker"/>
    <n v="1128299"/>
    <d v="2021-09-24T00:00:00"/>
    <x v="2"/>
    <s v="Ouest"/>
    <s v="Arizona"/>
    <s v="Phoenix"/>
    <x v="2"/>
    <n v="43"/>
    <n v="128"/>
    <n v="5504"/>
    <n v="2476.7999999999997"/>
    <n v="0.44999999999999996"/>
    <s v="En ligne"/>
  </r>
  <r>
    <s v="Foot Locker"/>
    <n v="1128299"/>
    <d v="2021-09-24T00:00:00"/>
    <x v="2"/>
    <s v="Ouest"/>
    <s v="Arizona"/>
    <s v="Phoenix"/>
    <x v="3"/>
    <n v="41"/>
    <n v="113"/>
    <n v="4633"/>
    <n v="2177.5099999999998"/>
    <n v="0.47"/>
    <s v="En ligne"/>
  </r>
  <r>
    <s v="Foot Locker"/>
    <n v="1128299"/>
    <d v="2021-09-24T00:00:00"/>
    <x v="2"/>
    <s v="Ouest"/>
    <s v="Arizona"/>
    <s v="Phoenix"/>
    <x v="4"/>
    <n v="54"/>
    <n v="105"/>
    <n v="5670"/>
    <n v="2494.8000000000002"/>
    <n v="0.44"/>
    <s v="En ligne"/>
  </r>
  <r>
    <s v="Foot Locker"/>
    <n v="1128299"/>
    <d v="2021-09-24T00:00:00"/>
    <x v="2"/>
    <s v="Ouest"/>
    <s v="Arizona"/>
    <s v="Phoenix"/>
    <x v="5"/>
    <n v="56"/>
    <n v="119"/>
    <n v="6664"/>
    <n v="2465.6799999999998"/>
    <n v="0.37"/>
    <s v="En ligne"/>
  </r>
  <r>
    <s v="Foot Locker"/>
    <n v="1128299"/>
    <d v="2021-10-23T00:00:00"/>
    <x v="3"/>
    <s v="Ouest"/>
    <s v="Arizona"/>
    <s v="Phoenix"/>
    <x v="0"/>
    <n v="41"/>
    <n v="135"/>
    <n v="5535"/>
    <n v="2656.7999999999997"/>
    <n v="0.48"/>
    <s v="En ligne"/>
  </r>
  <r>
    <s v="Foot Locker"/>
    <n v="1128299"/>
    <d v="2021-10-23T00:00:00"/>
    <x v="3"/>
    <s v="Ouest"/>
    <s v="Arizona"/>
    <s v="Phoenix"/>
    <x v="1"/>
    <n v="47"/>
    <n v="145"/>
    <n v="6815"/>
    <n v="3611.9500000000003"/>
    <n v="0.53"/>
    <s v="En ligne"/>
  </r>
  <r>
    <s v="Foot Locker"/>
    <n v="1128299"/>
    <d v="2021-10-23T00:00:00"/>
    <x v="3"/>
    <s v="Ouest"/>
    <s v="Arizona"/>
    <s v="Phoenix"/>
    <x v="2"/>
    <n v="44"/>
    <n v="91"/>
    <n v="4004"/>
    <n v="1921.9199999999998"/>
    <n v="0.48"/>
    <s v="En ligne"/>
  </r>
  <r>
    <s v="Foot Locker"/>
    <n v="1128299"/>
    <d v="2021-10-23T00:00:00"/>
    <x v="3"/>
    <s v="Ouest"/>
    <s v="Arizona"/>
    <s v="Phoenix"/>
    <x v="3"/>
    <n v="43"/>
    <n v="90"/>
    <n v="3870"/>
    <n v="1896.3"/>
    <n v="0.49"/>
    <s v="En ligne"/>
  </r>
  <r>
    <s v="Foot Locker"/>
    <n v="1128299"/>
    <d v="2021-10-23T00:00:00"/>
    <x v="3"/>
    <s v="Ouest"/>
    <s v="Arizona"/>
    <s v="Phoenix"/>
    <x v="4"/>
    <n v="53"/>
    <n v="69"/>
    <n v="3657"/>
    <n v="1462.8000000000002"/>
    <n v="0.4"/>
    <s v="En ligne"/>
  </r>
  <r>
    <s v="Foot Locker"/>
    <n v="1128299"/>
    <d v="2021-10-23T00:00:00"/>
    <x v="3"/>
    <s v="Ouest"/>
    <s v="Arizona"/>
    <s v="Phoenix"/>
    <x v="5"/>
    <n v="56"/>
    <n v="85"/>
    <n v="4760"/>
    <n v="1808.8"/>
    <n v="0.38"/>
    <s v="En ligne"/>
  </r>
  <r>
    <s v="Foot Locker"/>
    <n v="1128299"/>
    <d v="2021-11-23T00:00:00"/>
    <x v="6"/>
    <s v="Ouest"/>
    <s v="Arizona"/>
    <s v="Phoenix"/>
    <x v="0"/>
    <n v="42"/>
    <n v="135"/>
    <n v="5670"/>
    <n v="2664.8999999999996"/>
    <n v="0.47"/>
    <s v="En ligne"/>
  </r>
  <r>
    <s v="Foot Locker"/>
    <n v="1128299"/>
    <d v="2021-11-23T00:00:00"/>
    <x v="6"/>
    <s v="Ouest"/>
    <s v="Arizona"/>
    <s v="Phoenix"/>
    <x v="1"/>
    <n v="46"/>
    <n v="147"/>
    <n v="6762"/>
    <n v="3516.2400000000002"/>
    <n v="0.52"/>
    <s v="En ligne"/>
  </r>
  <r>
    <s v="Foot Locker"/>
    <n v="1128299"/>
    <d v="2021-11-23T00:00:00"/>
    <x v="6"/>
    <s v="Ouest"/>
    <s v="Arizona"/>
    <s v="Phoenix"/>
    <x v="2"/>
    <n v="44"/>
    <n v="105"/>
    <n v="4620"/>
    <n v="2125.1999999999998"/>
    <n v="0.45999999999999996"/>
    <s v="En ligne"/>
  </r>
  <r>
    <s v="Foot Locker"/>
    <n v="1128299"/>
    <d v="2021-11-23T00:00:00"/>
    <x v="6"/>
    <s v="Ouest"/>
    <s v="Arizona"/>
    <s v="Phoenix"/>
    <x v="3"/>
    <n v="42"/>
    <n v="98"/>
    <n v="4116"/>
    <n v="1934.52"/>
    <n v="0.47"/>
    <s v="En ligne"/>
  </r>
  <r>
    <s v="Foot Locker"/>
    <n v="1128299"/>
    <d v="2021-11-23T00:00:00"/>
    <x v="6"/>
    <s v="Ouest"/>
    <s v="Arizona"/>
    <s v="Phoenix"/>
    <x v="4"/>
    <n v="53"/>
    <n v="87"/>
    <n v="4611"/>
    <n v="1890.51"/>
    <n v="0.41"/>
    <s v="En ligne"/>
  </r>
  <r>
    <s v="Foot Locker"/>
    <n v="1128299"/>
    <d v="2021-11-23T00:00:00"/>
    <x v="6"/>
    <s v="Ouest"/>
    <s v="Arizona"/>
    <s v="Phoenix"/>
    <x v="5"/>
    <n v="55"/>
    <n v="111"/>
    <n v="6105"/>
    <n v="2258.85"/>
    <n v="0.37"/>
    <s v="En ligne"/>
  </r>
  <r>
    <s v="Foot Locker"/>
    <n v="1128299"/>
    <d v="2021-12-22T00:00:00"/>
    <x v="0"/>
    <s v="Ouest"/>
    <s v="Arizona"/>
    <s v="Phoenix"/>
    <x v="0"/>
    <n v="44"/>
    <n v="181"/>
    <n v="7964"/>
    <n v="3663.4399999999996"/>
    <n v="0.45999999999999996"/>
    <s v="En ligne"/>
  </r>
  <r>
    <s v="Foot Locker"/>
    <n v="1128299"/>
    <d v="2021-12-22T00:00:00"/>
    <x v="0"/>
    <s v="Ouest"/>
    <s v="Arizona"/>
    <s v="Phoenix"/>
    <x v="1"/>
    <n v="49"/>
    <n v="175"/>
    <n v="8575"/>
    <n v="4630.5"/>
    <n v="0.54"/>
    <s v="En ligne"/>
  </r>
  <r>
    <s v="Kohl's"/>
    <n v="1128299"/>
    <d v="2021-12-22T00:00:00"/>
    <x v="0"/>
    <s v="Ouest"/>
    <s v="Arizona"/>
    <s v="Phoenix"/>
    <x v="2"/>
    <n v="43"/>
    <n v="123"/>
    <n v="5289"/>
    <n v="2538.7199999999998"/>
    <n v="0.48"/>
    <s v="En ligne"/>
  </r>
  <r>
    <s v="Kohl's"/>
    <n v="1128299"/>
    <d v="2021-12-22T00:00:00"/>
    <x v="0"/>
    <s v="Ouest"/>
    <s v="Arizona"/>
    <s v="Phoenix"/>
    <x v="3"/>
    <n v="44"/>
    <n v="115"/>
    <n v="5060"/>
    <n v="2277"/>
    <n v="0.44999999999999996"/>
    <s v="En ligne"/>
  </r>
  <r>
    <s v="Kohl's"/>
    <n v="1128299"/>
    <d v="2021-12-22T00:00:00"/>
    <x v="0"/>
    <s v="Ouest"/>
    <s v="Arizona"/>
    <s v="Phoenix"/>
    <x v="4"/>
    <n v="52"/>
    <n v="88"/>
    <n v="4576"/>
    <n v="1967.68"/>
    <n v="0.43"/>
    <s v="En ligne"/>
  </r>
  <r>
    <s v="Kohl's"/>
    <n v="1128299"/>
    <d v="2021-12-22T00:00:00"/>
    <x v="0"/>
    <s v="Ouest"/>
    <s v="Arizona"/>
    <s v="Phoenix"/>
    <x v="5"/>
    <n v="58"/>
    <n v="135"/>
    <n v="7830"/>
    <n v="2897.1"/>
    <n v="0.37"/>
    <s v="En ligne"/>
  </r>
  <r>
    <s v="Kohl's"/>
    <n v="1128299"/>
    <d v="2021-01-26T00:00:00"/>
    <x v="6"/>
    <s v="Ouest"/>
    <s v="Arizona"/>
    <s v="Phoenix"/>
    <x v="0"/>
    <n v="33"/>
    <n v="133"/>
    <n v="4389"/>
    <n v="2150.61"/>
    <n v="0.49"/>
    <s v="En ligne"/>
  </r>
  <r>
    <s v="Kohl's"/>
    <n v="1128299"/>
    <d v="2021-01-26T00:00:00"/>
    <x v="6"/>
    <s v="Ouest"/>
    <s v="Arizona"/>
    <s v="Phoenix"/>
    <x v="1"/>
    <n v="42"/>
    <n v="138"/>
    <n v="5796"/>
    <n v="3071.88"/>
    <n v="0.53"/>
    <s v="En ligne"/>
  </r>
  <r>
    <s v="Kohl's"/>
    <n v="1128299"/>
    <d v="2021-01-26T00:00:00"/>
    <x v="6"/>
    <s v="Ouest"/>
    <s v="Arizona"/>
    <s v="Phoenix"/>
    <x v="2"/>
    <n v="42"/>
    <n v="138"/>
    <n v="5796"/>
    <n v="2666.16"/>
    <n v="0.45999999999999996"/>
    <s v="En ligne"/>
  </r>
  <r>
    <s v="Kohl's"/>
    <n v="1128299"/>
    <d v="2021-01-26T00:00:00"/>
    <x v="6"/>
    <s v="Ouest"/>
    <s v="Arizona"/>
    <s v="Phoenix"/>
    <x v="3"/>
    <n v="43"/>
    <n v="85"/>
    <n v="3655"/>
    <n v="1790.95"/>
    <n v="0.49"/>
    <s v="En ligne"/>
  </r>
  <r>
    <s v="Kohl's"/>
    <n v="1128299"/>
    <d v="2021-01-26T00:00:00"/>
    <x v="6"/>
    <s v="Ouest"/>
    <s v="Arizona"/>
    <s v="Phoenix"/>
    <x v="4"/>
    <n v="45"/>
    <n v="80"/>
    <n v="3600"/>
    <n v="1476"/>
    <n v="0.41"/>
    <s v="En ligne"/>
  </r>
  <r>
    <s v="Kohl's"/>
    <n v="1128299"/>
    <d v="2021-01-26T00:00:00"/>
    <x v="6"/>
    <s v="Ouest"/>
    <s v="Arizona"/>
    <s v="Phoenix"/>
    <x v="5"/>
    <n v="42"/>
    <n v="128"/>
    <n v="5376"/>
    <n v="1935.36"/>
    <n v="0.36"/>
    <s v="En ligne"/>
  </r>
  <r>
    <s v="Kohl's"/>
    <n v="1128299"/>
    <d v="2021-02-26T00:00:00"/>
    <x v="2"/>
    <s v="Ouest"/>
    <s v="Arizona"/>
    <s v="Phoenix"/>
    <x v="0"/>
    <n v="33"/>
    <n v="147"/>
    <n v="4851"/>
    <n v="2376.9899999999998"/>
    <n v="0.49"/>
    <s v="En ligne"/>
  </r>
  <r>
    <s v="Kohl's"/>
    <n v="1128299"/>
    <d v="2021-02-26T00:00:00"/>
    <x v="2"/>
    <s v="Ouest"/>
    <s v="Arizona"/>
    <s v="Phoenix"/>
    <x v="1"/>
    <n v="44"/>
    <n v="106"/>
    <n v="4664"/>
    <n v="2565.2000000000003"/>
    <n v="0.55000000000000004"/>
    <s v="En ligne"/>
  </r>
  <r>
    <s v="Kohl's"/>
    <n v="1128299"/>
    <d v="2021-02-26T00:00:00"/>
    <x v="2"/>
    <s v="Ouest"/>
    <s v="Arizona"/>
    <s v="Phoenix"/>
    <x v="2"/>
    <n v="41"/>
    <n v="111"/>
    <n v="4551"/>
    <n v="2093.46"/>
    <n v="0.45999999999999996"/>
    <s v="En ligne"/>
  </r>
  <r>
    <s v="Kohl's"/>
    <n v="1128299"/>
    <d v="2021-02-26T00:00:00"/>
    <x v="2"/>
    <s v="Ouest"/>
    <s v="New Mexico"/>
    <s v="Albuquerque"/>
    <x v="3"/>
    <n v="43"/>
    <n v="74"/>
    <n v="3182"/>
    <n v="1559.18"/>
    <n v="0.49"/>
    <s v="En ligne"/>
  </r>
  <r>
    <s v="Kohl's"/>
    <n v="1128299"/>
    <d v="2021-02-26T00:00:00"/>
    <x v="2"/>
    <s v="Ouest"/>
    <s v="New Mexico"/>
    <s v="Albuquerque"/>
    <x v="4"/>
    <n v="45"/>
    <n v="54"/>
    <n v="2430"/>
    <n v="1069.2"/>
    <n v="0.44"/>
    <s v="En ligne"/>
  </r>
  <r>
    <s v="Kohl's"/>
    <n v="1128299"/>
    <d v="2021-02-26T00:00:00"/>
    <x v="2"/>
    <s v="Ouest"/>
    <s v="New Mexico"/>
    <s v="Albuquerque"/>
    <x v="5"/>
    <n v="41"/>
    <n v="104"/>
    <n v="4264"/>
    <n v="1620.32"/>
    <n v="0.38"/>
    <s v="En ligne"/>
  </r>
  <r>
    <s v="Kohl's"/>
    <n v="1128299"/>
    <d v="2021-03-25T00:00:00"/>
    <x v="1"/>
    <s v="Ouest"/>
    <s v="New Mexico"/>
    <s v="Albuquerque"/>
    <x v="0"/>
    <n v="44"/>
    <n v="165"/>
    <n v="7260"/>
    <n v="3630"/>
    <n v="0.5"/>
    <s v="En ligne"/>
  </r>
  <r>
    <s v="Kohl's"/>
    <n v="1128299"/>
    <d v="2021-03-25T00:00:00"/>
    <x v="1"/>
    <s v="Ouest"/>
    <s v="New Mexico"/>
    <s v="Albuquerque"/>
    <x v="1"/>
    <n v="51"/>
    <n v="112"/>
    <n v="5712"/>
    <n v="3027.36"/>
    <n v="0.53"/>
    <s v="En ligne"/>
  </r>
  <r>
    <s v="Kohl's"/>
    <n v="1128299"/>
    <d v="2021-03-25T00:00:00"/>
    <x v="1"/>
    <s v="Ouest"/>
    <s v="New Mexico"/>
    <s v="Albuquerque"/>
    <x v="2"/>
    <n v="52"/>
    <n v="112"/>
    <n v="5824"/>
    <n v="2853.7599999999998"/>
    <n v="0.49"/>
    <s v="En ligne"/>
  </r>
  <r>
    <s v="Kohl's"/>
    <n v="1128299"/>
    <d v="2021-03-25T00:00:00"/>
    <x v="1"/>
    <s v="Ouest"/>
    <s v="New Mexico"/>
    <s v="Albuquerque"/>
    <x v="3"/>
    <n v="50"/>
    <n v="83"/>
    <n v="4150"/>
    <n v="1908.9999999999998"/>
    <n v="0.45999999999999996"/>
    <s v="En ligne"/>
  </r>
  <r>
    <s v="Kohl's"/>
    <n v="1128299"/>
    <d v="2021-03-25T00:00:00"/>
    <x v="1"/>
    <s v="Ouest"/>
    <s v="New Mexico"/>
    <s v="Albuquerque"/>
    <x v="4"/>
    <n v="55"/>
    <n v="53"/>
    <n v="2915"/>
    <n v="1253.45"/>
    <n v="0.43"/>
    <s v="En ligne"/>
  </r>
  <r>
    <s v="Kohl's"/>
    <n v="1128299"/>
    <d v="2021-03-25T00:00:00"/>
    <x v="1"/>
    <s v="Ouest"/>
    <s v="New Mexico"/>
    <s v="Albuquerque"/>
    <x v="5"/>
    <n v="50"/>
    <n v="98"/>
    <n v="4900"/>
    <n v="1862"/>
    <n v="0.38"/>
    <s v="En ligne"/>
  </r>
  <r>
    <s v="Kohl's"/>
    <n v="1128299"/>
    <d v="2021-04-26T00:00:00"/>
    <x v="5"/>
    <s v="Ouest"/>
    <s v="New Mexico"/>
    <s v="Albuquerque"/>
    <x v="0"/>
    <n v="51"/>
    <n v="154"/>
    <n v="7854"/>
    <n v="3534.2999999999997"/>
    <n v="0.44999999999999996"/>
    <s v="En ligne"/>
  </r>
  <r>
    <s v="Kohl's"/>
    <n v="1128299"/>
    <d v="2021-04-26T00:00:00"/>
    <x v="5"/>
    <s v="Ouest"/>
    <s v="New Mexico"/>
    <s v="Albuquerque"/>
    <x v="1"/>
    <n v="59"/>
    <n v="98"/>
    <n v="5782"/>
    <n v="2891"/>
    <n v="0.5"/>
    <s v="En ligne"/>
  </r>
  <r>
    <s v="Kohl's"/>
    <n v="1128299"/>
    <d v="2021-04-26T00:00:00"/>
    <x v="5"/>
    <s v="Ouest"/>
    <s v="New Mexico"/>
    <s v="Albuquerque"/>
    <x v="2"/>
    <n v="55"/>
    <n v="116"/>
    <n v="6380"/>
    <n v="3190"/>
    <n v="0.5"/>
    <s v="En ligne"/>
  </r>
  <r>
    <s v="Kohl's"/>
    <n v="1128299"/>
    <d v="2021-04-26T00:00:00"/>
    <x v="5"/>
    <s v="Ouest"/>
    <s v="New Mexico"/>
    <s v="Albuquerque"/>
    <x v="3"/>
    <n v="54"/>
    <n v="87"/>
    <n v="4698"/>
    <n v="2161.08"/>
    <n v="0.45999999999999996"/>
    <s v="En ligne"/>
  </r>
  <r>
    <s v="Kohl's"/>
    <n v="1128299"/>
    <d v="2021-04-26T00:00:00"/>
    <x v="5"/>
    <s v="Ouest"/>
    <s v="New Mexico"/>
    <s v="Albuquerque"/>
    <x v="4"/>
    <n v="56"/>
    <n v="58"/>
    <n v="3248"/>
    <n v="1331.6799999999998"/>
    <n v="0.41"/>
    <s v="En ligne"/>
  </r>
  <r>
    <s v="Kohl's"/>
    <n v="1128299"/>
    <d v="2021-04-26T00:00:00"/>
    <x v="5"/>
    <s v="Ouest"/>
    <s v="New Mexico"/>
    <s v="Albuquerque"/>
    <x v="5"/>
    <n v="69"/>
    <n v="101"/>
    <n v="6969"/>
    <n v="2648.2200000000003"/>
    <n v="0.38"/>
    <s v="En ligne"/>
  </r>
  <r>
    <s v="Kohl's"/>
    <n v="1128299"/>
    <d v="2021-05-27T00:00:00"/>
    <x v="1"/>
    <s v="Ouest"/>
    <s v="New Mexico"/>
    <s v="Albuquerque"/>
    <x v="0"/>
    <n v="51"/>
    <n v="150"/>
    <n v="7650"/>
    <n v="3442.4999999999995"/>
    <n v="0.44999999999999996"/>
    <s v="En ligne"/>
  </r>
  <r>
    <s v="Kohl's"/>
    <n v="1128299"/>
    <d v="2021-05-27T00:00:00"/>
    <x v="1"/>
    <s v="Ouest"/>
    <s v="New Mexico"/>
    <s v="Albuquerque"/>
    <x v="1"/>
    <n v="58"/>
    <n v="111"/>
    <n v="6438"/>
    <n v="3283.38"/>
    <n v="0.51"/>
    <s v="En ligne"/>
  </r>
  <r>
    <s v="Kohl's"/>
    <n v="1128299"/>
    <d v="2021-05-27T00:00:00"/>
    <x v="1"/>
    <s v="Ouest"/>
    <s v="New Mexico"/>
    <s v="Albuquerque"/>
    <x v="2"/>
    <n v="56"/>
    <n v="126"/>
    <n v="7056"/>
    <n v="3316.3199999999997"/>
    <n v="0.47"/>
    <s v="En ligne"/>
  </r>
  <r>
    <s v="Kohl's"/>
    <n v="1128299"/>
    <d v="2021-05-27T00:00:00"/>
    <x v="1"/>
    <s v="Ouest"/>
    <s v="New Mexico"/>
    <s v="Albuquerque"/>
    <x v="3"/>
    <n v="51"/>
    <n v="91"/>
    <n v="4641"/>
    <n v="2134.8599999999997"/>
    <n v="0.45999999999999996"/>
    <s v="En ligne"/>
  </r>
  <r>
    <s v="Kohl's"/>
    <n v="1128299"/>
    <d v="2021-05-27T00:00:00"/>
    <x v="1"/>
    <s v="Ouest"/>
    <s v="New Mexico"/>
    <s v="Albuquerque"/>
    <x v="4"/>
    <n v="56"/>
    <n v="65"/>
    <n v="3640"/>
    <n v="1528.8"/>
    <n v="0.42"/>
    <s v="En ligne"/>
  </r>
  <r>
    <s v="Kohl's"/>
    <n v="1128299"/>
    <d v="2021-05-27T00:00:00"/>
    <x v="1"/>
    <s v="Ouest"/>
    <s v="New Mexico"/>
    <s v="Albuquerque"/>
    <x v="5"/>
    <n v="69"/>
    <n v="115"/>
    <n v="7935"/>
    <n v="3094.65"/>
    <n v="0.39"/>
    <s v="En ligne"/>
  </r>
  <r>
    <s v="Kohl's"/>
    <n v="1128299"/>
    <d v="2021-06-26T00:00:00"/>
    <x v="3"/>
    <s v="Ouest"/>
    <s v="New Mexico"/>
    <s v="Albuquerque"/>
    <x v="0"/>
    <n v="52"/>
    <n v="203"/>
    <n v="10556"/>
    <n v="5066.88"/>
    <n v="0.48"/>
    <s v="En ligne"/>
  </r>
  <r>
    <s v="Kohl's"/>
    <n v="1128299"/>
    <d v="2021-06-26T00:00:00"/>
    <x v="3"/>
    <s v="Ouest"/>
    <s v="New Mexico"/>
    <s v="Albuquerque"/>
    <x v="1"/>
    <n v="54"/>
    <n v="154"/>
    <n v="8316"/>
    <n v="4324.32"/>
    <n v="0.52"/>
    <s v="En ligne"/>
  </r>
  <r>
    <s v="Kohl's"/>
    <n v="1128299"/>
    <d v="2021-06-26T00:00:00"/>
    <x v="3"/>
    <s v="Ouest"/>
    <s v="New Mexico"/>
    <s v="Albuquerque"/>
    <x v="2"/>
    <n v="54"/>
    <n v="149"/>
    <n v="8046"/>
    <n v="4023"/>
    <n v="0.5"/>
    <s v="En ligne"/>
  </r>
  <r>
    <s v="Kohl's"/>
    <n v="1128299"/>
    <d v="2021-06-26T00:00:00"/>
    <x v="3"/>
    <s v="Ouest"/>
    <s v="New Mexico"/>
    <s v="Albuquerque"/>
    <x v="3"/>
    <n v="54"/>
    <n v="106"/>
    <n v="5724"/>
    <n v="2575.7999999999997"/>
    <n v="0.44999999999999996"/>
    <s v="En ligne"/>
  </r>
  <r>
    <s v="Kohl's"/>
    <n v="1128299"/>
    <d v="2021-06-26T00:00:00"/>
    <x v="3"/>
    <s v="Ouest"/>
    <s v="New Mexico"/>
    <s v="Albuquerque"/>
    <x v="4"/>
    <n v="56"/>
    <n v="87"/>
    <n v="4872"/>
    <n v="2094.96"/>
    <n v="0.43"/>
    <s v="En ligne"/>
  </r>
  <r>
    <s v="Kohl's"/>
    <n v="1128299"/>
    <d v="2021-06-26T00:00:00"/>
    <x v="3"/>
    <s v="Ouest"/>
    <s v="New Mexico"/>
    <s v="Albuquerque"/>
    <x v="5"/>
    <n v="74"/>
    <n v="162"/>
    <n v="11988"/>
    <n v="4315.68"/>
    <n v="0.36"/>
    <s v="En ligne"/>
  </r>
  <r>
    <s v="Kohl's"/>
    <n v="1128299"/>
    <d v="2021-07-25T00:00:00"/>
    <x v="4"/>
    <s v="Ouest"/>
    <s v="New Mexico"/>
    <s v="Albuquerque"/>
    <x v="0"/>
    <n v="54"/>
    <n v="203"/>
    <n v="10962"/>
    <n v="5152.1399999999994"/>
    <n v="0.47"/>
    <s v="En ligne"/>
  </r>
  <r>
    <s v="Kohl's"/>
    <n v="1128299"/>
    <d v="2021-07-25T00:00:00"/>
    <x v="4"/>
    <s v="Ouest"/>
    <s v="New Mexico"/>
    <s v="Albuquerque"/>
    <x v="1"/>
    <n v="56"/>
    <n v="180"/>
    <n v="10080"/>
    <n v="5443.2000000000007"/>
    <n v="0.54"/>
    <s v="En ligne"/>
  </r>
  <r>
    <s v="Kohl's"/>
    <n v="1128299"/>
    <d v="2021-07-25T00:00:00"/>
    <x v="4"/>
    <s v="Ouest"/>
    <s v="New Mexico"/>
    <s v="Albuquerque"/>
    <x v="2"/>
    <n v="58"/>
    <n v="160"/>
    <n v="9280"/>
    <n v="4454.3999999999996"/>
    <n v="0.48"/>
    <s v="En ligne"/>
  </r>
  <r>
    <s v="Kohl's"/>
    <n v="1128299"/>
    <d v="2021-07-25T00:00:00"/>
    <x v="4"/>
    <s v="Ouest"/>
    <s v="New Mexico"/>
    <s v="Albuquerque"/>
    <x v="3"/>
    <n v="54"/>
    <n v="135"/>
    <n v="7290"/>
    <n v="3280.4999999999995"/>
    <n v="0.44999999999999996"/>
    <s v="En ligne"/>
  </r>
  <r>
    <s v="Kohl's"/>
    <n v="1128299"/>
    <d v="2021-07-25T00:00:00"/>
    <x v="4"/>
    <s v="Ouest"/>
    <s v="New Mexico"/>
    <s v="Albuquerque"/>
    <x v="4"/>
    <n v="57"/>
    <n v="145"/>
    <n v="8265"/>
    <n v="3553.95"/>
    <n v="0.43"/>
    <s v="En ligne"/>
  </r>
  <r>
    <s v="Kohl's"/>
    <n v="1128299"/>
    <d v="2021-07-25T00:00:00"/>
    <x v="4"/>
    <s v="Ouest"/>
    <s v="New Mexico"/>
    <s v="Albuquerque"/>
    <x v="5"/>
    <n v="69"/>
    <n v="140"/>
    <n v="9660"/>
    <n v="3670.8"/>
    <n v="0.38"/>
    <s v="En ligne"/>
  </r>
  <r>
    <s v="Kohl's"/>
    <n v="1128299"/>
    <d v="2021-08-26T00:00:00"/>
    <x v="1"/>
    <s v="Ouest"/>
    <s v="New Mexico"/>
    <s v="Albuquerque"/>
    <x v="0"/>
    <n v="56"/>
    <n v="175"/>
    <n v="9800"/>
    <n v="4900"/>
    <n v="0.5"/>
    <s v="En ligne"/>
  </r>
  <r>
    <s v="Kohl's"/>
    <n v="1128299"/>
    <d v="2021-08-26T00:00:00"/>
    <x v="1"/>
    <s v="Ouest"/>
    <s v="New Mexico"/>
    <s v="Albuquerque"/>
    <x v="1"/>
    <n v="60"/>
    <n v="176"/>
    <n v="10560"/>
    <n v="5491.2"/>
    <n v="0.52"/>
    <s v="En ligne"/>
  </r>
  <r>
    <s v="Kohl's"/>
    <n v="1128299"/>
    <d v="2021-08-26T00:00:00"/>
    <x v="1"/>
    <s v="Ouest"/>
    <s v="New Mexico"/>
    <s v="Albuquerque"/>
    <x v="2"/>
    <n v="58"/>
    <n v="142"/>
    <n v="8236"/>
    <n v="3788.5599999999995"/>
    <n v="0.45999999999999996"/>
    <s v="En ligne"/>
  </r>
  <r>
    <s v="Kohl's"/>
    <n v="1128299"/>
    <d v="2021-08-26T00:00:00"/>
    <x v="1"/>
    <s v="Ouest"/>
    <s v="New Mexico"/>
    <s v="Albuquerque"/>
    <x v="3"/>
    <n v="55"/>
    <n v="143"/>
    <n v="7865"/>
    <n v="3696.5499999999997"/>
    <n v="0.47"/>
    <s v="En ligne"/>
  </r>
  <r>
    <s v="Kohl's"/>
    <n v="1128299"/>
    <d v="2021-08-26T00:00:00"/>
    <x v="1"/>
    <s v="Ouest"/>
    <s v="New Mexico"/>
    <s v="Albuquerque"/>
    <x v="4"/>
    <n v="67"/>
    <n v="124"/>
    <n v="8308"/>
    <n v="3323.2000000000003"/>
    <n v="0.4"/>
    <s v="En ligne"/>
  </r>
  <r>
    <s v="Kohl's"/>
    <n v="1128299"/>
    <d v="2021-08-26T00:00:00"/>
    <x v="1"/>
    <s v="Ouest"/>
    <s v="New Mexico"/>
    <s v="Albuquerque"/>
    <x v="5"/>
    <n v="70"/>
    <n v="126"/>
    <n v="8820"/>
    <n v="3351.6"/>
    <n v="0.38"/>
    <s v="En ligne"/>
  </r>
  <r>
    <s v="Kohl's"/>
    <n v="1128299"/>
    <d v="2021-09-27T00:00:00"/>
    <x v="5"/>
    <s v="Ouest"/>
    <s v="New Mexico"/>
    <s v="Albuquerque"/>
    <x v="0"/>
    <n v="49"/>
    <n v="163"/>
    <n v="7987"/>
    <n v="3594.1499999999996"/>
    <n v="0.44999999999999996"/>
    <s v="En ligne"/>
  </r>
  <r>
    <s v="Kohl's"/>
    <n v="1128299"/>
    <d v="2021-09-27T00:00:00"/>
    <x v="5"/>
    <s v="Ouest"/>
    <s v="New Mexico"/>
    <s v="Albuquerque"/>
    <x v="1"/>
    <n v="51"/>
    <n v="156"/>
    <n v="7956"/>
    <n v="4057.56"/>
    <n v="0.51"/>
    <s v="En ligne"/>
  </r>
  <r>
    <s v="Kohl's"/>
    <n v="1128299"/>
    <d v="2021-09-27T00:00:00"/>
    <x v="5"/>
    <s v="Ouest"/>
    <s v="New Mexico"/>
    <s v="Albuquerque"/>
    <x v="2"/>
    <n v="46"/>
    <n v="143"/>
    <n v="6578"/>
    <n v="3091.66"/>
    <n v="0.47"/>
    <s v="En ligne"/>
  </r>
  <r>
    <s v="Kohl's"/>
    <n v="1128299"/>
    <d v="2021-09-27T00:00:00"/>
    <x v="5"/>
    <s v="Ouest"/>
    <s v="New Mexico"/>
    <s v="Albuquerque"/>
    <x v="3"/>
    <n v="49"/>
    <n v="123"/>
    <n v="6027"/>
    <n v="2832.69"/>
    <n v="0.47"/>
    <s v="En ligne"/>
  </r>
  <r>
    <s v="Kohl's"/>
    <n v="1128299"/>
    <d v="2021-09-27T00:00:00"/>
    <x v="5"/>
    <s v="Ouest"/>
    <s v="New Mexico"/>
    <s v="Albuquerque"/>
    <x v="4"/>
    <n v="54"/>
    <n v="111"/>
    <n v="5994"/>
    <n v="2397.6"/>
    <n v="0.4"/>
    <s v="En ligne"/>
  </r>
  <r>
    <s v="Kohl's"/>
    <n v="1128299"/>
    <d v="2021-09-27T00:00:00"/>
    <x v="5"/>
    <s v="Ouest"/>
    <s v="New Mexico"/>
    <s v="Albuquerque"/>
    <x v="5"/>
    <n v="59"/>
    <n v="133"/>
    <n v="7847"/>
    <n v="2824.92"/>
    <n v="0.36"/>
    <s v="En ligne"/>
  </r>
  <r>
    <s v="Kohl's"/>
    <n v="1128299"/>
    <d v="2021-10-26T00:00:00"/>
    <x v="6"/>
    <s v="Ouest"/>
    <s v="New Mexico"/>
    <s v="Albuquerque"/>
    <x v="0"/>
    <n v="48"/>
    <n v="165"/>
    <n v="7920"/>
    <n v="3960"/>
    <n v="0.5"/>
    <s v="En ligne"/>
  </r>
  <r>
    <s v="Kohl's"/>
    <n v="1128299"/>
    <d v="2021-10-26T00:00:00"/>
    <x v="6"/>
    <s v="Ouest"/>
    <s v="New Mexico"/>
    <s v="Albuquerque"/>
    <x v="1"/>
    <n v="50"/>
    <n v="149"/>
    <n v="7450"/>
    <n v="3948.5"/>
    <n v="0.53"/>
    <s v="En ligne"/>
  </r>
  <r>
    <s v="Kohl's"/>
    <n v="1128299"/>
    <d v="2021-10-26T00:00:00"/>
    <x v="6"/>
    <s v="Ouest"/>
    <s v="New Mexico"/>
    <s v="Albuquerque"/>
    <x v="2"/>
    <n v="48"/>
    <n v="105"/>
    <n v="5040"/>
    <n v="2368.7999999999997"/>
    <n v="0.47"/>
    <s v="En ligne"/>
  </r>
  <r>
    <s v="Kohl's"/>
    <n v="1128299"/>
    <d v="2021-10-26T00:00:00"/>
    <x v="6"/>
    <s v="Ouest"/>
    <s v="New Mexico"/>
    <s v="Albuquerque"/>
    <x v="3"/>
    <n v="46"/>
    <n v="95"/>
    <n v="4370"/>
    <n v="2141.3000000000002"/>
    <n v="0.49"/>
    <s v="En ligne"/>
  </r>
  <r>
    <s v="Kohl's"/>
    <n v="1128299"/>
    <d v="2021-10-26T00:00:00"/>
    <x v="6"/>
    <s v="Ouest"/>
    <s v="New Mexico"/>
    <s v="Albuquerque"/>
    <x v="4"/>
    <n v="56"/>
    <n v="91"/>
    <n v="5096"/>
    <n v="2242.2400000000002"/>
    <n v="0.44"/>
    <s v="En ligne"/>
  </r>
  <r>
    <s v="Kohl's"/>
    <n v="1128299"/>
    <d v="2021-10-26T00:00:00"/>
    <x v="6"/>
    <s v="Ouest"/>
    <s v="New Mexico"/>
    <s v="Albuquerque"/>
    <x v="5"/>
    <n v="68"/>
    <n v="105"/>
    <n v="7140"/>
    <n v="2641.8"/>
    <n v="0.37"/>
    <s v="En ligne"/>
  </r>
  <r>
    <s v="Kohl's"/>
    <n v="1128299"/>
    <d v="2021-11-26T00:00:00"/>
    <x v="2"/>
    <s v="Ouest"/>
    <s v="New Mexico"/>
    <s v="Albuquerque"/>
    <x v="0"/>
    <n v="58"/>
    <n v="160"/>
    <n v="9280"/>
    <n v="4547.2"/>
    <n v="0.49"/>
    <s v="En ligne"/>
  </r>
  <r>
    <s v="Kohl's"/>
    <n v="1128299"/>
    <d v="2021-11-26T00:00:00"/>
    <x v="2"/>
    <s v="Ouest"/>
    <s v="New Mexico"/>
    <s v="Albuquerque"/>
    <x v="1"/>
    <n v="59"/>
    <n v="150"/>
    <n v="8850"/>
    <n v="4779"/>
    <n v="0.54"/>
    <s v="En ligne"/>
  </r>
  <r>
    <s v="Kohl's"/>
    <n v="1128299"/>
    <d v="2021-11-26T00:00:00"/>
    <x v="2"/>
    <s v="Ouest"/>
    <s v="New Mexico"/>
    <s v="Albuquerque"/>
    <x v="2"/>
    <n v="54"/>
    <n v="117"/>
    <n v="6318"/>
    <n v="3032.64"/>
    <n v="0.48"/>
    <s v="En ligne"/>
  </r>
  <r>
    <s v="Kohl's"/>
    <n v="1128299"/>
    <d v="2021-11-26T00:00:00"/>
    <x v="2"/>
    <s v="Ouest"/>
    <s v="New Mexico"/>
    <s v="Albuquerque"/>
    <x v="3"/>
    <n v="55"/>
    <n v="115"/>
    <n v="6325"/>
    <n v="2972.75"/>
    <n v="0.47"/>
    <s v="En ligne"/>
  </r>
  <r>
    <s v="Kohl's"/>
    <n v="1128299"/>
    <d v="2021-11-26T00:00:00"/>
    <x v="2"/>
    <s v="Ouest"/>
    <s v="New Mexico"/>
    <s v="Albuquerque"/>
    <x v="4"/>
    <n v="65"/>
    <n v="113"/>
    <n v="7345"/>
    <n v="3231.8"/>
    <n v="0.44"/>
    <s v="En ligne"/>
  </r>
  <r>
    <s v="Kohl's"/>
    <n v="1128299"/>
    <d v="2021-11-26T00:00:00"/>
    <x v="2"/>
    <s v="Ouest"/>
    <s v="New Mexico"/>
    <s v="Albuquerque"/>
    <x v="5"/>
    <n v="72"/>
    <n v="140"/>
    <n v="10080"/>
    <n v="3931.2000000000003"/>
    <n v="0.39"/>
    <s v="En ligne"/>
  </r>
  <r>
    <s v="Kohl's"/>
    <n v="1128299"/>
    <d v="2021-12-25T00:00:00"/>
    <x v="3"/>
    <s v="Ouest"/>
    <s v="New Mexico"/>
    <s v="Albuquerque"/>
    <x v="0"/>
    <n v="55"/>
    <n v="210"/>
    <n v="11550"/>
    <n v="5313"/>
    <n v="0.45999999999999996"/>
    <s v="En ligne"/>
  </r>
  <r>
    <s v="Kohl's"/>
    <n v="1128299"/>
    <d v="2021-12-25T00:00:00"/>
    <x v="3"/>
    <s v="Ouest"/>
    <s v="New Mexico"/>
    <s v="Albuquerque"/>
    <x v="1"/>
    <n v="61"/>
    <n v="182"/>
    <n v="11102"/>
    <n v="5551"/>
    <n v="0.5"/>
    <s v="En ligne"/>
  </r>
  <r>
    <s v="Sports Direct"/>
    <n v="1128299"/>
    <d v="2021-12-25T00:00:00"/>
    <x v="3"/>
    <s v="Ouest"/>
    <s v="New Mexico"/>
    <s v="Albuquerque"/>
    <x v="2"/>
    <n v="59"/>
    <n v="130"/>
    <n v="7670"/>
    <n v="3758.2999999999997"/>
    <n v="0.49"/>
    <s v="En ligne"/>
  </r>
  <r>
    <s v="Sports Direct"/>
    <n v="1128299"/>
    <d v="2021-12-25T00:00:00"/>
    <x v="3"/>
    <s v="Ouest"/>
    <s v="New Mexico"/>
    <s v="Albuquerque"/>
    <x v="3"/>
    <n v="55"/>
    <n v="145"/>
    <n v="7975"/>
    <n v="3668.4999999999995"/>
    <n v="0.45999999999999996"/>
    <s v="En ligne"/>
  </r>
  <r>
    <s v="Sports Direct"/>
    <n v="1128299"/>
    <d v="2021-12-25T00:00:00"/>
    <x v="3"/>
    <s v="Ouest"/>
    <s v="New Mexico"/>
    <s v="Albuquerque"/>
    <x v="4"/>
    <n v="64"/>
    <n v="119"/>
    <n v="7616"/>
    <n v="3427.2"/>
    <n v="0.44999999999999996"/>
    <s v="En ligne"/>
  </r>
  <r>
    <s v="Sports Direct"/>
    <n v="1128299"/>
    <d v="2021-12-25T00:00:00"/>
    <x v="3"/>
    <s v="Ouest"/>
    <s v="New Mexico"/>
    <s v="Albuquerque"/>
    <x v="5"/>
    <n v="72"/>
    <n v="131"/>
    <n v="9432"/>
    <n v="3301.2"/>
    <n v="0.35"/>
    <s v="En ligne"/>
  </r>
  <r>
    <s v="Sports Direct"/>
    <n v="1128299"/>
    <d v="2021-01-13T00:00:00"/>
    <x v="0"/>
    <s v="Ouest"/>
    <s v="New Mexico"/>
    <s v="Albuquerque"/>
    <x v="0"/>
    <n v="29"/>
    <n v="131"/>
    <n v="3799"/>
    <n v="1937.49"/>
    <n v="0.51"/>
    <s v="En ligne"/>
  </r>
  <r>
    <s v="Sports Direct"/>
    <n v="1128299"/>
    <d v="2021-01-13T00:00:00"/>
    <x v="0"/>
    <s v="Ouest"/>
    <s v="New Mexico"/>
    <s v="Albuquerque"/>
    <x v="1"/>
    <n v="39"/>
    <n v="135"/>
    <n v="5265"/>
    <n v="2685.15"/>
    <n v="0.51"/>
    <s v="En ligne"/>
  </r>
  <r>
    <s v="Sports Direct"/>
    <n v="1128299"/>
    <d v="2021-01-13T00:00:00"/>
    <x v="0"/>
    <s v="Ouest"/>
    <s v="New Mexico"/>
    <s v="Albuquerque"/>
    <x v="2"/>
    <n v="38"/>
    <n v="126"/>
    <n v="4788"/>
    <n v="2154.6"/>
    <n v="0.44999999999999996"/>
    <s v="En ligne"/>
  </r>
  <r>
    <s v="Sports Direct"/>
    <n v="1128299"/>
    <d v="2021-01-13T00:00:00"/>
    <x v="0"/>
    <s v="Ouest"/>
    <s v="New Mexico"/>
    <s v="Albuquerque"/>
    <x v="3"/>
    <n v="39"/>
    <n v="75"/>
    <n v="2925"/>
    <n v="1462.5"/>
    <n v="0.5"/>
    <s v="En ligne"/>
  </r>
  <r>
    <s v="Sports Direct"/>
    <n v="1128299"/>
    <d v="2021-01-13T00:00:00"/>
    <x v="0"/>
    <s v="Ouest"/>
    <s v="New Mexico"/>
    <s v="Albuquerque"/>
    <x v="4"/>
    <n v="41"/>
    <n v="63"/>
    <n v="2583"/>
    <n v="1162.3499999999999"/>
    <n v="0.44999999999999996"/>
    <s v="En ligne"/>
  </r>
  <r>
    <s v="Sports Direct"/>
    <n v="1128299"/>
    <d v="2021-01-13T00:00:00"/>
    <x v="0"/>
    <s v="Ouest"/>
    <s v="New Mexico"/>
    <s v="Albuquerque"/>
    <x v="5"/>
    <n v="36"/>
    <n v="117"/>
    <n v="4212"/>
    <n v="1642.68"/>
    <n v="0.39"/>
    <s v="En ligne"/>
  </r>
  <r>
    <s v="Sports Direct"/>
    <n v="1128299"/>
    <d v="2021-02-13T00:00:00"/>
    <x v="3"/>
    <s v="Ouest"/>
    <s v="New Mexico"/>
    <s v="Albuquerque"/>
    <x v="0"/>
    <n v="29"/>
    <n v="145"/>
    <n v="4205"/>
    <n v="2228.65"/>
    <n v="0.53"/>
    <s v="En ligne"/>
  </r>
  <r>
    <s v="Sports Direct"/>
    <n v="1128299"/>
    <d v="2021-02-13T00:00:00"/>
    <x v="3"/>
    <s v="Ouest"/>
    <s v="New Mexico"/>
    <s v="Albuquerque"/>
    <x v="1"/>
    <n v="37"/>
    <n v="112"/>
    <n v="4144"/>
    <n v="2279.2000000000003"/>
    <n v="0.55000000000000004"/>
    <s v="En ligne"/>
  </r>
  <r>
    <s v="Sports Direct"/>
    <n v="1128299"/>
    <d v="2021-02-13T00:00:00"/>
    <x v="3"/>
    <s v="Ouest"/>
    <s v="New Mexico"/>
    <s v="Albuquerque"/>
    <x v="2"/>
    <n v="37"/>
    <n v="104"/>
    <n v="3848"/>
    <n v="1924"/>
    <n v="0.5"/>
    <s v="En ligne"/>
  </r>
  <r>
    <s v="Sports Direct"/>
    <n v="1128299"/>
    <d v="2021-02-13T00:00:00"/>
    <x v="3"/>
    <s v="Sud-est"/>
    <s v="Georgia"/>
    <s v="Atlanta"/>
    <x v="3"/>
    <n v="36"/>
    <n v="63"/>
    <n v="2268"/>
    <n v="1179.3600000000001"/>
    <n v="0.52"/>
    <s v="En ligne"/>
  </r>
  <r>
    <s v="Sports Direct"/>
    <n v="1128299"/>
    <d v="2021-02-13T00:00:00"/>
    <x v="3"/>
    <s v="Sud-est"/>
    <s v="Georgia"/>
    <s v="Atlanta"/>
    <x v="4"/>
    <n v="41"/>
    <n v="51"/>
    <n v="2091"/>
    <n v="1003.68"/>
    <n v="0.48"/>
    <s v="En ligne"/>
  </r>
  <r>
    <s v="Sports Direct"/>
    <n v="1128299"/>
    <d v="2021-02-13T00:00:00"/>
    <x v="3"/>
    <s v="Sud-est"/>
    <s v="Georgia"/>
    <s v="Atlanta"/>
    <x v="5"/>
    <n v="37"/>
    <n v="98"/>
    <n v="3626"/>
    <n v="1305.3599999999999"/>
    <n v="0.36"/>
    <s v="En ligne"/>
  </r>
  <r>
    <s v="Sports Direct"/>
    <n v="1128299"/>
    <d v="2021-03-12T00:00:00"/>
    <x v="2"/>
    <s v="Sud-est"/>
    <s v="Georgia"/>
    <s v="Atlanta"/>
    <x v="0"/>
    <n v="37"/>
    <n v="137"/>
    <n v="5069"/>
    <n v="2534.5"/>
    <n v="0.5"/>
    <s v="En ligne"/>
  </r>
  <r>
    <s v="Sports Direct"/>
    <n v="1128299"/>
    <d v="2021-03-12T00:00:00"/>
    <x v="2"/>
    <s v="Sud-est"/>
    <s v="Georgia"/>
    <s v="Atlanta"/>
    <x v="1"/>
    <n v="46"/>
    <n v="101"/>
    <n v="4646"/>
    <n v="2462.38"/>
    <n v="0.53"/>
    <s v="En ligne"/>
  </r>
  <r>
    <s v="Sports Direct"/>
    <n v="1128299"/>
    <d v="2021-03-12T00:00:00"/>
    <x v="2"/>
    <s v="Sud-est"/>
    <s v="Georgia"/>
    <s v="Atlanta"/>
    <x v="2"/>
    <n v="49"/>
    <n v="113"/>
    <n v="5537"/>
    <n v="2713.13"/>
    <n v="0.49"/>
    <s v="En ligne"/>
  </r>
  <r>
    <s v="Sports Direct"/>
    <n v="1128299"/>
    <d v="2021-03-12T00:00:00"/>
    <x v="2"/>
    <s v="Sud-est"/>
    <s v="Georgia"/>
    <s v="Atlanta"/>
    <x v="3"/>
    <n v="47"/>
    <n v="73"/>
    <n v="3431"/>
    <n v="1784.1200000000001"/>
    <n v="0.52"/>
    <s v="En ligne"/>
  </r>
  <r>
    <s v="Sports Direct"/>
    <n v="1128299"/>
    <d v="2021-03-12T00:00:00"/>
    <x v="2"/>
    <s v="Sud-est"/>
    <s v="Georgia"/>
    <s v="Atlanta"/>
    <x v="4"/>
    <n v="51"/>
    <n v="39"/>
    <n v="1989"/>
    <n v="934.82999999999993"/>
    <n v="0.47"/>
    <s v="En ligne"/>
  </r>
  <r>
    <s v="Sports Direct"/>
    <n v="1128299"/>
    <d v="2021-03-12T00:00:00"/>
    <x v="2"/>
    <s v="Sud-est"/>
    <s v="Georgia"/>
    <s v="Atlanta"/>
    <x v="5"/>
    <n v="48"/>
    <n v="95"/>
    <n v="4560"/>
    <n v="1641.6"/>
    <n v="0.36"/>
    <s v="En ligne"/>
  </r>
  <r>
    <s v="Sports Direct"/>
    <n v="1128299"/>
    <d v="2021-04-13T00:00:00"/>
    <x v="6"/>
    <s v="Sud-est"/>
    <s v="Georgia"/>
    <s v="Atlanta"/>
    <x v="0"/>
    <n v="45"/>
    <n v="142"/>
    <n v="6390"/>
    <n v="3258.9"/>
    <n v="0.51"/>
    <s v="En ligne"/>
  </r>
  <r>
    <s v="Sports Direct"/>
    <n v="1128299"/>
    <d v="2021-04-13T00:00:00"/>
    <x v="6"/>
    <s v="Sud-est"/>
    <s v="Georgia"/>
    <s v="Atlanta"/>
    <x v="1"/>
    <n v="51"/>
    <n v="88"/>
    <n v="4488"/>
    <n v="2244"/>
    <n v="0.5"/>
    <s v="En ligne"/>
  </r>
  <r>
    <s v="Sports Direct"/>
    <n v="1128299"/>
    <d v="2021-04-13T00:00:00"/>
    <x v="6"/>
    <s v="Sud-est"/>
    <s v="Georgia"/>
    <s v="Atlanta"/>
    <x v="2"/>
    <n v="50"/>
    <n v="94"/>
    <n v="4700"/>
    <n v="2350"/>
    <n v="0.5"/>
    <s v="En ligne"/>
  </r>
  <r>
    <s v="Sports Direct"/>
    <n v="1128299"/>
    <d v="2021-04-13T00:00:00"/>
    <x v="6"/>
    <s v="Sud-est"/>
    <s v="Georgia"/>
    <s v="Atlanta"/>
    <x v="3"/>
    <n v="48"/>
    <n v="69"/>
    <n v="3312"/>
    <n v="1821.6000000000001"/>
    <n v="0.55000000000000004"/>
    <s v="En ligne"/>
  </r>
  <r>
    <s v="Sports Direct"/>
    <n v="1128299"/>
    <d v="2021-04-13T00:00:00"/>
    <x v="6"/>
    <s v="Sud-est"/>
    <s v="Georgia"/>
    <s v="Atlanta"/>
    <x v="4"/>
    <n v="52"/>
    <n v="53"/>
    <n v="2756"/>
    <n v="1322.8799999999999"/>
    <n v="0.48"/>
    <s v="En ligne"/>
  </r>
  <r>
    <s v="Sports Direct"/>
    <n v="1128299"/>
    <d v="2021-04-13T00:00:00"/>
    <x v="6"/>
    <s v="Sud-est"/>
    <s v="Georgia"/>
    <s v="Atlanta"/>
    <x v="5"/>
    <n v="63"/>
    <n v="105"/>
    <n v="6615"/>
    <n v="2646"/>
    <n v="0.4"/>
    <s v="En ligne"/>
  </r>
  <r>
    <s v="Sports Direct"/>
    <n v="1128299"/>
    <d v="2021-05-14T00:00:00"/>
    <x v="2"/>
    <s v="Sud-est"/>
    <s v="Georgia"/>
    <s v="Atlanta"/>
    <x v="0"/>
    <n v="47"/>
    <n v="160"/>
    <n v="7520"/>
    <n v="4060.8"/>
    <n v="0.54"/>
    <s v="En ligne"/>
  </r>
  <r>
    <s v="Sports Direct"/>
    <n v="1128299"/>
    <d v="2021-05-14T00:00:00"/>
    <x v="2"/>
    <s v="Sud-est"/>
    <s v="Georgia"/>
    <s v="Atlanta"/>
    <x v="1"/>
    <n v="52"/>
    <n v="108"/>
    <n v="5616"/>
    <n v="2920.32"/>
    <n v="0.52"/>
    <s v="En ligne"/>
  </r>
  <r>
    <s v="Sports Direct"/>
    <n v="1128299"/>
    <d v="2021-05-14T00:00:00"/>
    <x v="2"/>
    <s v="Sud-est"/>
    <s v="Georgia"/>
    <s v="Atlanta"/>
    <x v="2"/>
    <n v="52"/>
    <n v="123"/>
    <n v="6396"/>
    <n v="3198"/>
    <n v="0.5"/>
    <s v="En ligne"/>
  </r>
  <r>
    <s v="Sports Direct"/>
    <n v="1128299"/>
    <d v="2021-05-14T00:00:00"/>
    <x v="2"/>
    <s v="Sud-est"/>
    <s v="Georgia"/>
    <s v="Atlanta"/>
    <x v="3"/>
    <n v="47"/>
    <n v="91"/>
    <n v="4277"/>
    <n v="2309.58"/>
    <n v="0.54"/>
    <s v="En ligne"/>
  </r>
  <r>
    <s v="Sports Direct"/>
    <n v="1128299"/>
    <d v="2021-05-14T00:00:00"/>
    <x v="2"/>
    <s v="Sud-est"/>
    <s v="Georgia"/>
    <s v="Atlanta"/>
    <x v="4"/>
    <n v="50"/>
    <n v="56"/>
    <n v="2800"/>
    <n v="1344"/>
    <n v="0.48"/>
    <s v="En ligne"/>
  </r>
  <r>
    <s v="Sports Direct"/>
    <n v="1128299"/>
    <d v="2021-05-14T00:00:00"/>
    <x v="2"/>
    <s v="Sud-est"/>
    <s v="Georgia"/>
    <s v="Atlanta"/>
    <x v="5"/>
    <n v="64"/>
    <n v="120"/>
    <n v="7680"/>
    <n v="3072"/>
    <n v="0.4"/>
    <s v="En ligne"/>
  </r>
  <r>
    <s v="Sports Direct"/>
    <n v="1128299"/>
    <d v="2021-06-13T00:00:00"/>
    <x v="4"/>
    <s v="Sud-est"/>
    <s v="Georgia"/>
    <s v="Atlanta"/>
    <x v="0"/>
    <n v="46"/>
    <n v="176"/>
    <n v="8096"/>
    <n v="4290.88"/>
    <n v="0.53"/>
    <s v="En ligne"/>
  </r>
  <r>
    <s v="Sports Direct"/>
    <n v="1128299"/>
    <d v="2021-06-13T00:00:00"/>
    <x v="4"/>
    <s v="Sud-est"/>
    <s v="Georgia"/>
    <s v="Atlanta"/>
    <x v="1"/>
    <n v="54"/>
    <n v="147"/>
    <n v="7938"/>
    <n v="4048.38"/>
    <n v="0.51"/>
    <s v="En ligne"/>
  </r>
  <r>
    <s v="Sports Direct"/>
    <n v="1128299"/>
    <d v="2021-06-13T00:00:00"/>
    <x v="4"/>
    <s v="Sud-est"/>
    <s v="Georgia"/>
    <s v="Atlanta"/>
    <x v="2"/>
    <n v="52"/>
    <n v="142"/>
    <n v="7384"/>
    <n v="3544.3199999999997"/>
    <n v="0.48"/>
    <s v="En ligne"/>
  </r>
  <r>
    <s v="Sports Direct"/>
    <n v="1128299"/>
    <d v="2021-06-13T00:00:00"/>
    <x v="4"/>
    <s v="Sud-est"/>
    <s v="Georgia"/>
    <s v="Atlanta"/>
    <x v="3"/>
    <n v="49"/>
    <n v="120"/>
    <n v="5880"/>
    <n v="2998.8"/>
    <n v="0.51"/>
    <s v="En ligne"/>
  </r>
  <r>
    <s v="Sports Direct"/>
    <n v="1128299"/>
    <d v="2021-06-13T00:00:00"/>
    <x v="4"/>
    <s v="Sud-est"/>
    <s v="Georgia"/>
    <s v="Atlanta"/>
    <x v="4"/>
    <n v="51"/>
    <n v="72"/>
    <n v="3672"/>
    <n v="1762.56"/>
    <n v="0.48"/>
    <s v="En ligne"/>
  </r>
  <r>
    <s v="Sports Direct"/>
    <n v="1128299"/>
    <d v="2021-06-13T00:00:00"/>
    <x v="4"/>
    <s v="Sud-est"/>
    <s v="Georgia"/>
    <s v="Atlanta"/>
    <x v="5"/>
    <n v="67"/>
    <n v="150"/>
    <n v="10050"/>
    <n v="3517.5"/>
    <n v="0.35"/>
    <s v="En ligne"/>
  </r>
  <r>
    <s v="Sports Direct"/>
    <n v="1128299"/>
    <d v="2021-07-12T00:00:00"/>
    <x v="5"/>
    <s v="Sud-est"/>
    <s v="Georgia"/>
    <s v="Atlanta"/>
    <x v="0"/>
    <n v="47"/>
    <n v="196"/>
    <n v="9212"/>
    <n v="4606"/>
    <n v="0.5"/>
    <s v="En ligne"/>
  </r>
  <r>
    <s v="Sports Direct"/>
    <n v="1128299"/>
    <d v="2021-07-12T00:00:00"/>
    <x v="5"/>
    <s v="Sud-est"/>
    <s v="Georgia"/>
    <s v="Atlanta"/>
    <x v="1"/>
    <n v="51"/>
    <n v="173"/>
    <n v="8823"/>
    <n v="4499.7300000000005"/>
    <n v="0.51"/>
    <s v="En ligne"/>
  </r>
  <r>
    <s v="Sports Direct"/>
    <n v="1128299"/>
    <d v="2021-07-12T00:00:00"/>
    <x v="5"/>
    <s v="Sud-est"/>
    <s v="Georgia"/>
    <s v="Atlanta"/>
    <x v="2"/>
    <n v="50"/>
    <n v="137"/>
    <n v="6850"/>
    <n v="3425"/>
    <n v="0.5"/>
    <s v="En ligne"/>
  </r>
  <r>
    <s v="Sports Direct"/>
    <n v="1128299"/>
    <d v="2021-07-12T00:00:00"/>
    <x v="5"/>
    <s v="Sud-est"/>
    <s v="Georgia"/>
    <s v="Atlanta"/>
    <x v="3"/>
    <n v="46"/>
    <n v="128"/>
    <n v="5888"/>
    <n v="3002.88"/>
    <n v="0.51"/>
    <s v="En ligne"/>
  </r>
  <r>
    <s v="Sports Direct"/>
    <n v="1128299"/>
    <d v="2021-07-12T00:00:00"/>
    <x v="5"/>
    <s v="Sud-est"/>
    <s v="Georgia"/>
    <s v="Atlanta"/>
    <x v="4"/>
    <n v="54"/>
    <n v="138"/>
    <n v="7452"/>
    <n v="3576.96"/>
    <n v="0.48"/>
    <s v="En ligne"/>
  </r>
  <r>
    <s v="Sports Direct"/>
    <n v="1128299"/>
    <d v="2021-07-12T00:00:00"/>
    <x v="5"/>
    <s v="Sud-est"/>
    <s v="Georgia"/>
    <s v="Atlanta"/>
    <x v="5"/>
    <n v="67"/>
    <n v="143"/>
    <n v="9581"/>
    <n v="3640.78"/>
    <n v="0.38"/>
    <s v="En ligne"/>
  </r>
  <r>
    <s v="Sports Direct"/>
    <n v="1128299"/>
    <d v="2021-08-13T00:00:00"/>
    <x v="2"/>
    <s v="Sud-est"/>
    <s v="Georgia"/>
    <s v="Atlanta"/>
    <x v="0"/>
    <n v="53"/>
    <n v="182"/>
    <n v="9646"/>
    <n v="4919.46"/>
    <n v="0.51"/>
    <s v="En ligne"/>
  </r>
  <r>
    <s v="Sports Direct"/>
    <n v="1128299"/>
    <d v="2021-08-13T00:00:00"/>
    <x v="2"/>
    <s v="Sud-est"/>
    <s v="Georgia"/>
    <s v="Atlanta"/>
    <x v="1"/>
    <n v="58"/>
    <n v="175"/>
    <n v="10150"/>
    <n v="5278"/>
    <n v="0.52"/>
    <s v="En ligne"/>
  </r>
  <r>
    <s v="Sports Direct"/>
    <n v="1128299"/>
    <d v="2021-08-13T00:00:00"/>
    <x v="2"/>
    <s v="Sud-est"/>
    <s v="Georgia"/>
    <s v="Atlanta"/>
    <x v="2"/>
    <n v="54"/>
    <n v="150"/>
    <n v="8100"/>
    <n v="3725.9999999999995"/>
    <n v="0.45999999999999996"/>
    <s v="En ligne"/>
  </r>
  <r>
    <s v="Sports Direct"/>
    <n v="1128299"/>
    <d v="2021-08-13T00:00:00"/>
    <x v="2"/>
    <s v="Sud-est"/>
    <s v="Georgia"/>
    <s v="Atlanta"/>
    <x v="3"/>
    <n v="53"/>
    <n v="113"/>
    <n v="5989"/>
    <n v="3114.28"/>
    <n v="0.52"/>
    <s v="En ligne"/>
  </r>
  <r>
    <s v="Sports Direct"/>
    <n v="1128299"/>
    <d v="2021-08-13T00:00:00"/>
    <x v="2"/>
    <s v="Sud-est"/>
    <s v="Georgia"/>
    <s v="Atlanta"/>
    <x v="4"/>
    <n v="60"/>
    <n v="126"/>
    <n v="7560"/>
    <n v="3628.7999999999997"/>
    <n v="0.48"/>
    <s v="En ligne"/>
  </r>
  <r>
    <s v="Sports Direct"/>
    <n v="1128299"/>
    <d v="2021-08-13T00:00:00"/>
    <x v="2"/>
    <s v="Sud-est"/>
    <s v="Georgia"/>
    <s v="Atlanta"/>
    <x v="5"/>
    <n v="68"/>
    <n v="119"/>
    <n v="8092"/>
    <n v="2832.2"/>
    <n v="0.35"/>
    <s v="En ligne"/>
  </r>
  <r>
    <s v="Sports Direct"/>
    <n v="1128299"/>
    <d v="2021-09-14T00:00:00"/>
    <x v="6"/>
    <s v="Sud-est"/>
    <s v="Georgia"/>
    <s v="Atlanta"/>
    <x v="0"/>
    <n v="43"/>
    <n v="180"/>
    <n v="7740"/>
    <n v="4179.6000000000004"/>
    <n v="0.54"/>
    <s v="En ligne"/>
  </r>
  <r>
    <s v="Sports Direct"/>
    <n v="1128299"/>
    <d v="2021-09-14T00:00:00"/>
    <x v="6"/>
    <s v="Sud-est"/>
    <s v="Georgia"/>
    <s v="Atlanta"/>
    <x v="1"/>
    <n v="47"/>
    <n v="156"/>
    <n v="7332"/>
    <n v="4032.6000000000004"/>
    <n v="0.55000000000000004"/>
    <s v="En ligne"/>
  </r>
  <r>
    <s v="Sports Direct"/>
    <n v="1128299"/>
    <d v="2021-09-14T00:00:00"/>
    <x v="6"/>
    <s v="Sud-est"/>
    <s v="Georgia"/>
    <s v="Atlanta"/>
    <x v="2"/>
    <n v="42"/>
    <n v="135"/>
    <n v="5670"/>
    <n v="2664.8999999999996"/>
    <n v="0.47"/>
    <s v="En ligne"/>
  </r>
  <r>
    <s v="Sports Direct"/>
    <n v="1128299"/>
    <d v="2021-09-14T00:00:00"/>
    <x v="6"/>
    <s v="Sud-est"/>
    <s v="Georgia"/>
    <s v="Atlanta"/>
    <x v="3"/>
    <n v="43"/>
    <n v="120"/>
    <n v="5160"/>
    <n v="2786.4"/>
    <n v="0.54"/>
    <s v="En ligne"/>
  </r>
  <r>
    <s v="Sports Direct"/>
    <n v="1128299"/>
    <d v="2021-09-14T00:00:00"/>
    <x v="6"/>
    <s v="Sud-est"/>
    <s v="Georgia"/>
    <s v="Atlanta"/>
    <x v="4"/>
    <n v="54"/>
    <n v="100"/>
    <n v="5400"/>
    <n v="2592"/>
    <n v="0.48"/>
    <s v="En ligne"/>
  </r>
  <r>
    <s v="Sports Direct"/>
    <n v="1128299"/>
    <d v="2021-09-14T00:00:00"/>
    <x v="6"/>
    <s v="Sud-est"/>
    <s v="Georgia"/>
    <s v="Atlanta"/>
    <x v="5"/>
    <n v="59"/>
    <n v="131"/>
    <n v="7729"/>
    <n v="3091.6000000000004"/>
    <n v="0.4"/>
    <s v="En ligne"/>
  </r>
  <r>
    <s v="Sports Direct"/>
    <n v="1128299"/>
    <d v="2021-10-13T00:00:00"/>
    <x v="0"/>
    <s v="Sud-est"/>
    <s v="Georgia"/>
    <s v="Atlanta"/>
    <x v="0"/>
    <n v="42"/>
    <n v="131"/>
    <n v="5502"/>
    <n v="2806.02"/>
    <n v="0.51"/>
    <s v="En ligne"/>
  </r>
  <r>
    <s v="Sports Direct"/>
    <n v="1128299"/>
    <d v="2021-10-13T00:00:00"/>
    <x v="0"/>
    <s v="Sud-est"/>
    <s v="Georgia"/>
    <s v="Atlanta"/>
    <x v="1"/>
    <n v="47"/>
    <n v="142"/>
    <n v="6674"/>
    <n v="3470.48"/>
    <n v="0.52"/>
    <s v="En ligne"/>
  </r>
  <r>
    <s v="Sports Direct"/>
    <n v="1128299"/>
    <d v="2021-10-13T00:00:00"/>
    <x v="0"/>
    <s v="Sud-est"/>
    <s v="Georgia"/>
    <s v="Atlanta"/>
    <x v="2"/>
    <n v="42"/>
    <n v="105"/>
    <n v="4410"/>
    <n v="2072.6999999999998"/>
    <n v="0.47"/>
    <s v="En ligne"/>
  </r>
  <r>
    <s v="Sports Direct"/>
    <n v="1128299"/>
    <d v="2021-10-13T00:00:00"/>
    <x v="0"/>
    <s v="Sud-est"/>
    <s v="Georgia"/>
    <s v="Atlanta"/>
    <x v="3"/>
    <n v="44"/>
    <n v="88"/>
    <n v="3872"/>
    <n v="1936"/>
    <n v="0.5"/>
    <s v="En ligne"/>
  </r>
  <r>
    <s v="Sports Direct"/>
    <n v="1128299"/>
    <d v="2021-10-13T00:00:00"/>
    <x v="0"/>
    <s v="Sud-est"/>
    <s v="Georgia"/>
    <s v="Atlanta"/>
    <x v="4"/>
    <n v="50"/>
    <n v="90"/>
    <n v="4500"/>
    <n v="2070"/>
    <n v="0.45999999999999996"/>
    <s v="En ligne"/>
  </r>
  <r>
    <s v="Sports Direct"/>
    <n v="1128299"/>
    <d v="2021-10-13T00:00:00"/>
    <x v="0"/>
    <s v="Sud-est"/>
    <s v="Georgia"/>
    <s v="Atlanta"/>
    <x v="5"/>
    <n v="64"/>
    <n v="102"/>
    <n v="6528"/>
    <n v="2545.92"/>
    <n v="0.39"/>
    <s v="En ligne"/>
  </r>
  <r>
    <s v="Sports Direct"/>
    <n v="1128299"/>
    <d v="2021-11-13T00:00:00"/>
    <x v="3"/>
    <s v="Sud-est"/>
    <s v="Georgia"/>
    <s v="Atlanta"/>
    <x v="0"/>
    <n v="51"/>
    <n v="137"/>
    <n v="6987"/>
    <n v="3563.37"/>
    <n v="0.51"/>
    <s v="En ligne"/>
  </r>
  <r>
    <s v="Sports Direct"/>
    <n v="1128299"/>
    <d v="2021-11-13T00:00:00"/>
    <x v="3"/>
    <s v="Sud-est"/>
    <s v="Georgia"/>
    <s v="Atlanta"/>
    <x v="1"/>
    <n v="58"/>
    <n v="173"/>
    <n v="10034"/>
    <n v="5418.3600000000006"/>
    <n v="0.54"/>
    <s v="En ligne"/>
  </r>
  <r>
    <s v="Sports Direct"/>
    <n v="1128299"/>
    <d v="2021-11-13T00:00:00"/>
    <x v="3"/>
    <s v="Sud-est"/>
    <s v="Georgia"/>
    <s v="Atlanta"/>
    <x v="2"/>
    <n v="54"/>
    <n v="115"/>
    <n v="6210"/>
    <n v="2918.7"/>
    <n v="0.47"/>
    <s v="En ligne"/>
  </r>
  <r>
    <s v="Sports Direct"/>
    <n v="1128299"/>
    <d v="2021-11-13T00:00:00"/>
    <x v="3"/>
    <s v="Sud-est"/>
    <s v="Georgia"/>
    <s v="Atlanta"/>
    <x v="3"/>
    <n v="51"/>
    <n v="116"/>
    <n v="5916"/>
    <n v="3076.32"/>
    <n v="0.52"/>
    <s v="En ligne"/>
  </r>
  <r>
    <s v="Sports Direct"/>
    <n v="1128299"/>
    <d v="2021-11-13T00:00:00"/>
    <x v="3"/>
    <s v="Sud-est"/>
    <s v="Georgia"/>
    <s v="Atlanta"/>
    <x v="4"/>
    <n v="60"/>
    <n v="102"/>
    <n v="6120"/>
    <n v="2876.3999999999996"/>
    <n v="0.47"/>
    <s v="En ligne"/>
  </r>
  <r>
    <s v="Sports Direct"/>
    <n v="1128299"/>
    <d v="2021-11-13T00:00:00"/>
    <x v="3"/>
    <s v="Sud-est"/>
    <s v="Georgia"/>
    <s v="Atlanta"/>
    <x v="5"/>
    <n v="65"/>
    <n v="124"/>
    <n v="8060"/>
    <n v="2821"/>
    <n v="0.35"/>
    <s v="En ligne"/>
  </r>
  <r>
    <s v="Sports Direct"/>
    <n v="1128299"/>
    <d v="2021-12-12T00:00:00"/>
    <x v="4"/>
    <s v="Sud-est"/>
    <s v="Georgia"/>
    <s v="Atlanta"/>
    <x v="0"/>
    <n v="50"/>
    <n v="203"/>
    <n v="10150"/>
    <n v="5582.5"/>
    <n v="0.55000000000000004"/>
    <s v="En ligne"/>
  </r>
  <r>
    <s v="Sports Direct"/>
    <n v="1128299"/>
    <d v="2021-12-12T00:00:00"/>
    <x v="4"/>
    <s v="Sud-est"/>
    <s v="Georgia"/>
    <s v="Atlanta"/>
    <x v="1"/>
    <n v="58"/>
    <n v="189"/>
    <n v="10962"/>
    <n v="5809.8600000000006"/>
    <n v="0.53"/>
    <s v="En ligne"/>
  </r>
  <r>
    <s v="Foot Locker"/>
    <n v="1128299"/>
    <d v="2021-12-12T00:00:00"/>
    <x v="4"/>
    <s v="Sud-est"/>
    <s v="Georgia"/>
    <s v="Atlanta"/>
    <x v="2"/>
    <n v="53"/>
    <n v="138"/>
    <n v="7314"/>
    <n v="3657"/>
    <n v="0.5"/>
    <s v="En ligne"/>
  </r>
  <r>
    <s v="Foot Locker"/>
    <n v="1128299"/>
    <d v="2021-12-12T00:00:00"/>
    <x v="4"/>
    <s v="Sud-est"/>
    <s v="Georgia"/>
    <s v="Atlanta"/>
    <x v="3"/>
    <n v="51"/>
    <n v="128"/>
    <n v="6528"/>
    <n v="3264"/>
    <n v="0.5"/>
    <s v="En ligne"/>
  </r>
  <r>
    <s v="Foot Locker"/>
    <n v="1128299"/>
    <d v="2021-12-12T00:00:00"/>
    <x v="4"/>
    <s v="Sud-est"/>
    <s v="Georgia"/>
    <s v="Atlanta"/>
    <x v="4"/>
    <n v="64"/>
    <n v="116"/>
    <n v="7424"/>
    <n v="3712"/>
    <n v="0.5"/>
    <s v="En ligne"/>
  </r>
  <r>
    <s v="Foot Locker"/>
    <n v="1128299"/>
    <d v="2021-12-12T00:00:00"/>
    <x v="4"/>
    <s v="Sud-est"/>
    <s v="Georgia"/>
    <s v="Atlanta"/>
    <x v="5"/>
    <n v="64"/>
    <n v="135"/>
    <n v="8640"/>
    <n v="3024"/>
    <n v="0.35"/>
    <s v="En ligne"/>
  </r>
  <r>
    <s v="Foot Locker"/>
    <n v="1185732"/>
    <d v="2021-01-09T00:00:00"/>
    <x v="3"/>
    <s v="Sud-est"/>
    <s v="Georgia"/>
    <s v="Atlanta"/>
    <x v="0"/>
    <n v="39"/>
    <n v="256"/>
    <n v="9984"/>
    <n v="5790.7200000000012"/>
    <n v="0.58000000000000007"/>
    <s v="En ligne"/>
  </r>
  <r>
    <s v="Foot Locker"/>
    <n v="1185732"/>
    <d v="2021-01-09T00:00:00"/>
    <x v="3"/>
    <s v="Sud-est"/>
    <s v="Georgia"/>
    <s v="Atlanta"/>
    <x v="1"/>
    <n v="37"/>
    <n v="206"/>
    <n v="7622"/>
    <n v="3429.8999999999996"/>
    <n v="0.44999999999999996"/>
    <s v="En ligne"/>
  </r>
  <r>
    <s v="Foot Locker"/>
    <n v="1185732"/>
    <d v="2021-01-09T00:00:00"/>
    <x v="3"/>
    <s v="Sud-est"/>
    <s v="Georgia"/>
    <s v="Atlanta"/>
    <x v="2"/>
    <n v="29"/>
    <n v="248"/>
    <n v="7192"/>
    <n v="2804.88"/>
    <n v="0.39"/>
    <s v="En ligne"/>
  </r>
  <r>
    <s v="Foot Locker"/>
    <n v="1185732"/>
    <d v="2021-01-09T00:00:00"/>
    <x v="3"/>
    <s v="Sud-est"/>
    <s v="Georgia"/>
    <s v="Atlanta"/>
    <x v="3"/>
    <n v="34"/>
    <n v="203"/>
    <n v="6902"/>
    <n v="3036.88"/>
    <n v="0.44"/>
    <s v="En ligne"/>
  </r>
  <r>
    <s v="Foot Locker"/>
    <n v="1185732"/>
    <d v="2021-01-09T00:00:00"/>
    <x v="3"/>
    <s v="Sud-est"/>
    <s v="Georgia"/>
    <s v="Atlanta"/>
    <x v="4"/>
    <n v="47"/>
    <n v="189"/>
    <n v="8883"/>
    <n v="4175.01"/>
    <n v="0.47"/>
    <s v="En ligne"/>
  </r>
  <r>
    <s v="Foot Locker"/>
    <n v="1185732"/>
    <d v="2021-01-09T00:00:00"/>
    <x v="3"/>
    <s v="Sud-est"/>
    <s v="Georgia"/>
    <s v="Atlanta"/>
    <x v="5"/>
    <n v="37"/>
    <n v="239"/>
    <n v="8843"/>
    <n v="5305.8"/>
    <n v="0.6"/>
    <s v="En ligne"/>
  </r>
  <r>
    <s v="Foot Locker"/>
    <n v="1185732"/>
    <d v="2021-02-07T00:00:00"/>
    <x v="4"/>
    <s v="Sud-est"/>
    <s v="Georgia"/>
    <s v="Atlanta"/>
    <x v="0"/>
    <n v="38"/>
    <n v="312"/>
    <n v="11856"/>
    <n v="6995.0400000000009"/>
    <n v="0.59000000000000008"/>
    <s v="En ligne"/>
  </r>
  <r>
    <s v="Foot Locker"/>
    <n v="1185732"/>
    <d v="2021-02-07T00:00:00"/>
    <x v="4"/>
    <s v="Sud-est"/>
    <s v="Georgia"/>
    <s v="Atlanta"/>
    <x v="1"/>
    <n v="39"/>
    <n v="218"/>
    <n v="8502"/>
    <n v="3910.9199999999996"/>
    <n v="0.45999999999999996"/>
    <s v="En ligne"/>
  </r>
  <r>
    <s v="Foot Locker"/>
    <n v="1185732"/>
    <d v="2021-02-07T00:00:00"/>
    <x v="4"/>
    <s v="Sud-est"/>
    <s v="Georgia"/>
    <s v="Atlanta"/>
    <x v="2"/>
    <n v="29"/>
    <n v="217"/>
    <n v="6293"/>
    <n v="2328.41"/>
    <n v="0.37"/>
    <s v="En ligne"/>
  </r>
  <r>
    <s v="Foot Locker"/>
    <n v="1185732"/>
    <d v="2021-02-07T00:00:00"/>
    <x v="4"/>
    <s v="Sud-est"/>
    <s v="Sud Carolina"/>
    <s v="Charleston"/>
    <x v="3"/>
    <n v="33"/>
    <n v="169"/>
    <n v="5577"/>
    <n v="2509.6499999999996"/>
    <n v="0.44999999999999996"/>
    <s v="En ligne"/>
  </r>
  <r>
    <s v="Foot Locker"/>
    <n v="1185732"/>
    <d v="2021-02-07T00:00:00"/>
    <x v="4"/>
    <s v="Sud-est"/>
    <s v="Sud Carolina"/>
    <s v="Charleston"/>
    <x v="4"/>
    <n v="49"/>
    <n v="189"/>
    <n v="9261"/>
    <n v="4352.67"/>
    <n v="0.47"/>
    <s v="En ligne"/>
  </r>
  <r>
    <s v="Foot Locker"/>
    <n v="1185732"/>
    <d v="2021-02-07T00:00:00"/>
    <x v="4"/>
    <s v="Sud-est"/>
    <s v="Sud Carolina"/>
    <s v="Charleston"/>
    <x v="5"/>
    <n v="34"/>
    <n v="216"/>
    <n v="7344"/>
    <n v="4773.6000000000004"/>
    <n v="0.65"/>
    <s v="En ligne"/>
  </r>
  <r>
    <s v="Foot Locker"/>
    <n v="1185732"/>
    <d v="2021-03-05T00:00:00"/>
    <x v="2"/>
    <s v="Sud-est"/>
    <s v="Sud Carolina"/>
    <s v="Charleston"/>
    <x v="0"/>
    <n v="33"/>
    <n v="265"/>
    <n v="8745"/>
    <n v="5072.1000000000004"/>
    <n v="0.58000000000000007"/>
    <s v="En ligne"/>
  </r>
  <r>
    <s v="Foot Locker"/>
    <n v="1185732"/>
    <d v="2021-03-05T00:00:00"/>
    <x v="2"/>
    <s v="Sud-est"/>
    <s v="Sud Carolina"/>
    <s v="Charleston"/>
    <x v="1"/>
    <n v="32"/>
    <n v="210"/>
    <n v="6720"/>
    <n v="3292.7999999999997"/>
    <n v="0.49"/>
    <s v="En ligne"/>
  </r>
  <r>
    <s v="Foot Locker"/>
    <n v="1185732"/>
    <d v="2021-03-05T00:00:00"/>
    <x v="2"/>
    <s v="Sud-est"/>
    <s v="Sud Carolina"/>
    <s v="Charleston"/>
    <x v="2"/>
    <n v="24"/>
    <n v="181"/>
    <n v="4344"/>
    <n v="1650.72"/>
    <n v="0.38"/>
    <s v="En ligne"/>
  </r>
  <r>
    <s v="Foot Locker"/>
    <n v="1185732"/>
    <d v="2021-03-05T00:00:00"/>
    <x v="2"/>
    <s v="Sud-est"/>
    <s v="Sud Carolina"/>
    <s v="Charleston"/>
    <x v="3"/>
    <n v="27"/>
    <n v="144"/>
    <n v="3888"/>
    <n v="1632.96"/>
    <n v="0.42"/>
    <s v="En ligne"/>
  </r>
  <r>
    <s v="Foot Locker"/>
    <n v="1185732"/>
    <d v="2021-03-05T00:00:00"/>
    <x v="2"/>
    <s v="Sud-est"/>
    <s v="Sud Carolina"/>
    <s v="Charleston"/>
    <x v="4"/>
    <n v="41"/>
    <n v="181"/>
    <n v="7421"/>
    <n v="3562.08"/>
    <n v="0.48"/>
    <s v="En ligne"/>
  </r>
  <r>
    <s v="Foot Locker"/>
    <n v="1185732"/>
    <d v="2021-03-05T00:00:00"/>
    <x v="2"/>
    <s v="Sud-est"/>
    <s v="Sud Carolina"/>
    <s v="Charleston"/>
    <x v="5"/>
    <n v="32"/>
    <n v="189"/>
    <n v="6048"/>
    <n v="3810.2400000000002"/>
    <n v="0.63"/>
    <s v="En ligne"/>
  </r>
  <r>
    <s v="Foot Locker"/>
    <n v="1185732"/>
    <d v="2021-04-06T00:00:00"/>
    <x v="6"/>
    <s v="Sud-est"/>
    <s v="Sud Carolina"/>
    <s v="Charleston"/>
    <x v="0"/>
    <n v="33"/>
    <n v="283"/>
    <n v="9339"/>
    <n v="5323.2300000000005"/>
    <n v="0.57000000000000006"/>
    <s v="En ligne"/>
  </r>
  <r>
    <s v="Foot Locker"/>
    <n v="1185732"/>
    <d v="2021-04-06T00:00:00"/>
    <x v="6"/>
    <s v="Sud-est"/>
    <s v="Sud Carolina"/>
    <s v="Charleston"/>
    <x v="1"/>
    <n v="34"/>
    <n v="182"/>
    <n v="6188"/>
    <n v="2846.4799999999996"/>
    <n v="0.45999999999999996"/>
    <s v="En ligne"/>
  </r>
  <r>
    <s v="Foot Locker"/>
    <n v="1185732"/>
    <d v="2021-04-06T00:00:00"/>
    <x v="6"/>
    <s v="Sud-est"/>
    <s v="Sud Carolina"/>
    <s v="Charleston"/>
    <x v="2"/>
    <n v="24"/>
    <n v="182"/>
    <n v="4368"/>
    <n v="1659.84"/>
    <n v="0.38"/>
    <s v="En ligne"/>
  </r>
  <r>
    <s v="Foot Locker"/>
    <n v="1185732"/>
    <d v="2021-04-06T00:00:00"/>
    <x v="6"/>
    <s v="Sud-est"/>
    <s v="Sud Carolina"/>
    <s v="Charleston"/>
    <x v="3"/>
    <n v="27"/>
    <n v="180"/>
    <n v="4860"/>
    <n v="2089.8000000000002"/>
    <n v="0.43"/>
    <s v="En ligne"/>
  </r>
  <r>
    <s v="Foot Locker"/>
    <n v="1185732"/>
    <d v="2021-04-06T00:00:00"/>
    <x v="6"/>
    <s v="Sud-est"/>
    <s v="Sud Carolina"/>
    <s v="Charleston"/>
    <x v="4"/>
    <n v="47"/>
    <n v="188"/>
    <n v="8836"/>
    <n v="4418"/>
    <n v="0.5"/>
    <s v="En ligne"/>
  </r>
  <r>
    <s v="Foot Locker"/>
    <n v="1185732"/>
    <d v="2021-04-06T00:00:00"/>
    <x v="6"/>
    <s v="Sud-est"/>
    <s v="Sud Carolina"/>
    <s v="Charleston"/>
    <x v="5"/>
    <n v="39"/>
    <n v="209"/>
    <n v="8151"/>
    <n v="5135.13"/>
    <n v="0.63"/>
    <s v="En ligne"/>
  </r>
  <r>
    <s v="Foot Locker"/>
    <n v="1185732"/>
    <d v="2021-05-05T00:00:00"/>
    <x v="0"/>
    <s v="Sud-est"/>
    <s v="Sud Carolina"/>
    <s v="Charleston"/>
    <x v="0"/>
    <n v="48"/>
    <n v="282"/>
    <n v="13536"/>
    <n v="7444.8"/>
    <n v="0.55000000000000004"/>
    <s v="En ligne"/>
  </r>
  <r>
    <s v="Foot Locker"/>
    <n v="1185732"/>
    <d v="2021-05-05T00:00:00"/>
    <x v="0"/>
    <s v="Sud-est"/>
    <s v="Sud Carolina"/>
    <s v="Charleston"/>
    <x v="1"/>
    <n v="45"/>
    <n v="188"/>
    <n v="8460"/>
    <n v="3806.9999999999995"/>
    <n v="0.44999999999999996"/>
    <s v="En ligne"/>
  </r>
  <r>
    <s v="Foot Locker"/>
    <n v="1185732"/>
    <d v="2021-05-05T00:00:00"/>
    <x v="0"/>
    <s v="Sud-est"/>
    <s v="Sud Carolina"/>
    <s v="Charleston"/>
    <x v="2"/>
    <n v="41"/>
    <n v="210"/>
    <n v="8610"/>
    <n v="3185.7"/>
    <n v="0.37"/>
    <s v="En ligne"/>
  </r>
  <r>
    <s v="Foot Locker"/>
    <n v="1185732"/>
    <d v="2021-05-05T00:00:00"/>
    <x v="0"/>
    <s v="Sud-est"/>
    <s v="Sud Carolina"/>
    <s v="Charleston"/>
    <x v="3"/>
    <n v="43"/>
    <n v="182"/>
    <n v="7826"/>
    <n v="3286.92"/>
    <n v="0.42"/>
    <s v="En ligne"/>
  </r>
  <r>
    <s v="Foot Locker"/>
    <n v="1185732"/>
    <d v="2021-05-05T00:00:00"/>
    <x v="0"/>
    <s v="Sud-est"/>
    <s v="Sud Carolina"/>
    <s v="Charleston"/>
    <x v="4"/>
    <n v="53"/>
    <n v="196"/>
    <n v="10388"/>
    <n v="5194"/>
    <n v="0.5"/>
    <s v="En ligne"/>
  </r>
  <r>
    <s v="Foot Locker"/>
    <n v="1185732"/>
    <d v="2021-05-05T00:00:00"/>
    <x v="0"/>
    <s v="Sud-est"/>
    <s v="Sud Carolina"/>
    <s v="Charleston"/>
    <x v="5"/>
    <n v="59"/>
    <n v="200"/>
    <n v="11800"/>
    <n v="7080"/>
    <n v="0.6"/>
    <s v="En ligne"/>
  </r>
  <r>
    <s v="Foot Locker"/>
    <n v="1185732"/>
    <d v="2021-06-07T00:00:00"/>
    <x v="5"/>
    <s v="Sud-est"/>
    <s v="Sud Carolina"/>
    <s v="Charleston"/>
    <x v="0"/>
    <n v="51"/>
    <n v="273"/>
    <n v="13923"/>
    <n v="7796.880000000001"/>
    <n v="0.56000000000000005"/>
    <s v="En ligne"/>
  </r>
  <r>
    <s v="Foot Locker"/>
    <n v="1185732"/>
    <d v="2021-06-07T00:00:00"/>
    <x v="5"/>
    <s v="Sud-est"/>
    <s v="Sud Carolina"/>
    <s v="Charleston"/>
    <x v="1"/>
    <n v="49"/>
    <n v="200"/>
    <n v="9800"/>
    <n v="4410"/>
    <n v="0.44999999999999996"/>
    <s v="En ligne"/>
  </r>
  <r>
    <s v="Foot Locker"/>
    <n v="1185732"/>
    <d v="2021-06-07T00:00:00"/>
    <x v="5"/>
    <s v="Sud-est"/>
    <s v="Sud Carolina"/>
    <s v="Charleston"/>
    <x v="2"/>
    <n v="47"/>
    <n v="209"/>
    <n v="9823"/>
    <n v="3536.2799999999997"/>
    <n v="0.36"/>
    <s v="En ligne"/>
  </r>
  <r>
    <s v="Foot Locker"/>
    <n v="1185732"/>
    <d v="2021-06-07T00:00:00"/>
    <x v="5"/>
    <s v="Sud-est"/>
    <s v="Sud Carolina"/>
    <s v="Charleston"/>
    <x v="3"/>
    <n v="47"/>
    <n v="218"/>
    <n v="10246"/>
    <n v="4610.7"/>
    <n v="0.44999999999999996"/>
    <s v="En ligne"/>
  </r>
  <r>
    <s v="Foot Locker"/>
    <n v="1185732"/>
    <d v="2021-06-07T00:00:00"/>
    <x v="5"/>
    <s v="Sud-est"/>
    <s v="Sud Carolina"/>
    <s v="Charleston"/>
    <x v="4"/>
    <n v="62"/>
    <n v="195"/>
    <n v="12090"/>
    <n v="5440.4999999999991"/>
    <n v="0.44999999999999996"/>
    <s v="En ligne"/>
  </r>
  <r>
    <s v="Foot Locker"/>
    <n v="1185732"/>
    <d v="2021-06-07T00:00:00"/>
    <x v="5"/>
    <s v="Sud-est"/>
    <s v="Sud Carolina"/>
    <s v="Charleston"/>
    <x v="5"/>
    <n v="65"/>
    <n v="250"/>
    <n v="16250"/>
    <n v="10400"/>
    <n v="0.64"/>
    <s v="En ligne"/>
  </r>
  <r>
    <s v="Foot Locker"/>
    <n v="1185732"/>
    <d v="2021-07-05T00:00:00"/>
    <x v="5"/>
    <s v="Sud-est"/>
    <s v="Sud Carolina"/>
    <s v="Charleston"/>
    <x v="0"/>
    <n v="63"/>
    <n v="311"/>
    <n v="19593"/>
    <n v="11559.87"/>
    <n v="0.59000000000000008"/>
    <s v="En ligne"/>
  </r>
  <r>
    <s v="Foot Locker"/>
    <n v="1185732"/>
    <d v="2021-07-05T00:00:00"/>
    <x v="5"/>
    <s v="Sud-est"/>
    <s v="Sud Carolina"/>
    <s v="Charleston"/>
    <x v="1"/>
    <n v="58"/>
    <n v="270"/>
    <n v="15660"/>
    <n v="7673.4"/>
    <n v="0.49"/>
    <s v="En ligne"/>
  </r>
  <r>
    <s v="Foot Locker"/>
    <n v="1185732"/>
    <d v="2021-07-05T00:00:00"/>
    <x v="5"/>
    <s v="Sud-est"/>
    <s v="Sud Carolina"/>
    <s v="Charleston"/>
    <x v="2"/>
    <n v="51"/>
    <n v="248"/>
    <n v="12648"/>
    <n v="4553.28"/>
    <n v="0.36"/>
    <s v="En ligne"/>
  </r>
  <r>
    <s v="Foot Locker"/>
    <n v="1185732"/>
    <d v="2021-07-05T00:00:00"/>
    <x v="5"/>
    <s v="Sud-est"/>
    <s v="Sud Carolina"/>
    <s v="Charleston"/>
    <x v="3"/>
    <n v="52"/>
    <n v="202"/>
    <n v="10504"/>
    <n v="4411.68"/>
    <n v="0.42"/>
    <s v="En ligne"/>
  </r>
  <r>
    <s v="Foot Locker"/>
    <n v="1185732"/>
    <d v="2021-07-05T00:00:00"/>
    <x v="5"/>
    <s v="Sud-est"/>
    <s v="Sud Carolina"/>
    <s v="Charleston"/>
    <x v="4"/>
    <n v="64"/>
    <n v="240"/>
    <n v="15360"/>
    <n v="6911.9999999999991"/>
    <n v="0.44999999999999996"/>
    <s v="En ligne"/>
  </r>
  <r>
    <s v="Foot Locker"/>
    <n v="1185732"/>
    <d v="2021-07-05T00:00:00"/>
    <x v="5"/>
    <s v="Sud-est"/>
    <s v="Sud Carolina"/>
    <s v="Charleston"/>
    <x v="5"/>
    <n v="66"/>
    <n v="244"/>
    <n v="16104"/>
    <n v="10467.6"/>
    <n v="0.65"/>
    <s v="En ligne"/>
  </r>
  <r>
    <s v="Foot Locker"/>
    <n v="1185732"/>
    <d v="2021-08-06T00:00:00"/>
    <x v="2"/>
    <s v="Sud-est"/>
    <s v="Sud Carolina"/>
    <s v="Charleston"/>
    <x v="0"/>
    <n v="62"/>
    <n v="326"/>
    <n v="20212"/>
    <n v="11520.840000000002"/>
    <n v="0.57000000000000006"/>
    <s v="En ligne"/>
  </r>
  <r>
    <s v="Foot Locker"/>
    <n v="1185732"/>
    <d v="2021-08-06T00:00:00"/>
    <x v="2"/>
    <s v="Sud-est"/>
    <s v="Sud Carolina"/>
    <s v="Charleston"/>
    <x v="1"/>
    <n v="54"/>
    <n v="243"/>
    <n v="13122"/>
    <n v="6429.78"/>
    <n v="0.49"/>
    <s v="En ligne"/>
  </r>
  <r>
    <s v="Foot Locker"/>
    <n v="1185732"/>
    <d v="2021-08-06T00:00:00"/>
    <x v="2"/>
    <s v="Sud-est"/>
    <s v="Sud Carolina"/>
    <s v="Charleston"/>
    <x v="2"/>
    <n v="50"/>
    <n v="231"/>
    <n v="11550"/>
    <n v="4620"/>
    <n v="0.4"/>
    <s v="En ligne"/>
  </r>
  <r>
    <s v="Foot Locker"/>
    <n v="1185732"/>
    <d v="2021-08-06T00:00:00"/>
    <x v="2"/>
    <s v="Sud-est"/>
    <s v="Sud Carolina"/>
    <s v="Charleston"/>
    <x v="3"/>
    <n v="44"/>
    <n v="233"/>
    <n v="10252"/>
    <n v="4203.32"/>
    <n v="0.41"/>
    <s v="En ligne"/>
  </r>
  <r>
    <s v="Foot Locker"/>
    <n v="1185732"/>
    <d v="2021-08-06T00:00:00"/>
    <x v="2"/>
    <s v="Sud-est"/>
    <s v="Sud Carolina"/>
    <s v="Charleston"/>
    <x v="4"/>
    <n v="51"/>
    <n v="225"/>
    <n v="11475"/>
    <n v="5278.5"/>
    <n v="0.45999999999999996"/>
    <s v="En ligne"/>
  </r>
  <r>
    <s v="Foot Locker"/>
    <n v="1185732"/>
    <d v="2021-08-06T00:00:00"/>
    <x v="2"/>
    <s v="Sud-est"/>
    <s v="Sud Carolina"/>
    <s v="Charleston"/>
    <x v="5"/>
    <n v="58"/>
    <n v="278"/>
    <n v="16124"/>
    <n v="9835.64"/>
    <n v="0.61"/>
    <s v="En ligne"/>
  </r>
  <r>
    <s v="Foot Locker"/>
    <n v="1185732"/>
    <d v="2021-09-05T00:00:00"/>
    <x v="4"/>
    <s v="Sud-est"/>
    <s v="Sud Carolina"/>
    <s v="Charleston"/>
    <x v="0"/>
    <n v="51"/>
    <n v="287"/>
    <n v="14637"/>
    <n v="8489.4600000000009"/>
    <n v="0.58000000000000007"/>
    <s v="En ligne"/>
  </r>
  <r>
    <s v="Foot Locker"/>
    <n v="1185732"/>
    <d v="2021-09-05T00:00:00"/>
    <x v="4"/>
    <s v="Sud-est"/>
    <s v="Sud Carolina"/>
    <s v="Charleston"/>
    <x v="1"/>
    <n v="48"/>
    <n v="223"/>
    <n v="10704"/>
    <n v="5137.92"/>
    <n v="0.48"/>
    <s v="En ligne"/>
  </r>
  <r>
    <s v="Foot Locker"/>
    <n v="1185732"/>
    <d v="2021-09-05T00:00:00"/>
    <x v="4"/>
    <s v="Sud-est"/>
    <s v="Sud Carolina"/>
    <s v="Charleston"/>
    <x v="2"/>
    <n v="38"/>
    <n v="196"/>
    <n v="7448"/>
    <n v="2904.7200000000003"/>
    <n v="0.39"/>
    <s v="En ligne"/>
  </r>
  <r>
    <s v="Foot Locker"/>
    <n v="1185732"/>
    <d v="2021-09-05T00:00:00"/>
    <x v="4"/>
    <s v="Sud-est"/>
    <s v="Sud Carolina"/>
    <s v="Charleston"/>
    <x v="3"/>
    <n v="39"/>
    <n v="210"/>
    <n v="8190"/>
    <n v="3276"/>
    <n v="0.4"/>
    <s v="En ligne"/>
  </r>
  <r>
    <s v="Foot Locker"/>
    <n v="1185732"/>
    <d v="2021-09-05T00:00:00"/>
    <x v="4"/>
    <s v="Sud-est"/>
    <s v="Sud Carolina"/>
    <s v="Charleston"/>
    <x v="4"/>
    <n v="48"/>
    <n v="175"/>
    <n v="8400"/>
    <n v="3863.9999999999995"/>
    <n v="0.45999999999999996"/>
    <s v="En ligne"/>
  </r>
  <r>
    <s v="Foot Locker"/>
    <n v="1185732"/>
    <d v="2021-09-05T00:00:00"/>
    <x v="4"/>
    <s v="Sud-est"/>
    <s v="Sud Carolina"/>
    <s v="Charleston"/>
    <x v="5"/>
    <n v="52"/>
    <n v="232"/>
    <n v="12064"/>
    <n v="7238.4"/>
    <n v="0.6"/>
    <s v="En ligne"/>
  </r>
  <r>
    <s v="Foot Locker"/>
    <n v="1185732"/>
    <d v="2021-10-07T00:00:00"/>
    <x v="1"/>
    <s v="Sud-est"/>
    <s v="Sud Carolina"/>
    <s v="Charleston"/>
    <x v="0"/>
    <n v="50"/>
    <n v="244"/>
    <n v="12200"/>
    <n v="7320"/>
    <n v="0.6"/>
    <s v="En ligne"/>
  </r>
  <r>
    <s v="Foot Locker"/>
    <n v="1185732"/>
    <d v="2021-10-07T00:00:00"/>
    <x v="1"/>
    <s v="Sud-est"/>
    <s v="Sud Carolina"/>
    <s v="Charleston"/>
    <x v="1"/>
    <n v="42"/>
    <n v="208"/>
    <n v="8736"/>
    <n v="4368"/>
    <n v="0.5"/>
    <s v="En ligne"/>
  </r>
  <r>
    <s v="Foot Locker"/>
    <n v="1185732"/>
    <d v="2021-10-07T00:00:00"/>
    <x v="1"/>
    <s v="Sud-est"/>
    <s v="Sud Carolina"/>
    <s v="Charleston"/>
    <x v="2"/>
    <n v="41"/>
    <n v="176"/>
    <n v="7216"/>
    <n v="2814.2400000000002"/>
    <n v="0.39"/>
    <s v="En ligne"/>
  </r>
  <r>
    <s v="Foot Locker"/>
    <n v="1185732"/>
    <d v="2021-10-07T00:00:00"/>
    <x v="1"/>
    <s v="Sud-est"/>
    <s v="Sud Carolina"/>
    <s v="Charleston"/>
    <x v="3"/>
    <n v="41"/>
    <n v="176"/>
    <n v="7216"/>
    <n v="2886.4"/>
    <n v="0.4"/>
    <s v="En ligne"/>
  </r>
  <r>
    <s v="Foot Locker"/>
    <n v="1185732"/>
    <d v="2021-10-07T00:00:00"/>
    <x v="1"/>
    <s v="Sud-est"/>
    <s v="Sud Carolina"/>
    <s v="Charleston"/>
    <x v="4"/>
    <n v="52"/>
    <n v="189"/>
    <n v="9828"/>
    <n v="4717.4399999999996"/>
    <n v="0.48"/>
    <s v="En ligne"/>
  </r>
  <r>
    <s v="Foot Locker"/>
    <n v="1185732"/>
    <d v="2021-10-07T00:00:00"/>
    <x v="1"/>
    <s v="Sud-est"/>
    <s v="Sud Carolina"/>
    <s v="Charleston"/>
    <x v="5"/>
    <n v="56"/>
    <n v="225"/>
    <n v="12600"/>
    <n v="8190"/>
    <n v="0.65"/>
    <s v="En ligne"/>
  </r>
  <r>
    <s v="Foot Locker"/>
    <n v="1185732"/>
    <d v="2021-11-06T00:00:00"/>
    <x v="3"/>
    <s v="Sud-est"/>
    <s v="Sud Carolina"/>
    <s v="Charleston"/>
    <x v="0"/>
    <n v="50"/>
    <n v="278"/>
    <n v="13900"/>
    <n v="7923.0000000000009"/>
    <n v="0.57000000000000006"/>
    <s v="En ligne"/>
  </r>
  <r>
    <s v="Foot Locker"/>
    <n v="1185732"/>
    <d v="2021-11-06T00:00:00"/>
    <x v="3"/>
    <s v="Sud-est"/>
    <s v="Sud Carolina"/>
    <s v="Charleston"/>
    <x v="1"/>
    <n v="44"/>
    <n v="188"/>
    <n v="8272"/>
    <n v="3722.3999999999996"/>
    <n v="0.44999999999999996"/>
    <s v="En ligne"/>
  </r>
  <r>
    <s v="Foot Locker"/>
    <n v="1185732"/>
    <d v="2021-11-06T00:00:00"/>
    <x v="3"/>
    <s v="Sud-est"/>
    <s v="Sud Carolina"/>
    <s v="Charleston"/>
    <x v="2"/>
    <n v="43"/>
    <n v="202"/>
    <n v="8686"/>
    <n v="3040.1"/>
    <n v="0.35"/>
    <s v="En ligne"/>
  </r>
  <r>
    <s v="Foot Locker"/>
    <n v="1185732"/>
    <d v="2021-11-06T00:00:00"/>
    <x v="3"/>
    <s v="Sud-est"/>
    <s v="Sud Carolina"/>
    <s v="Charleston"/>
    <x v="3"/>
    <n v="53"/>
    <n v="225"/>
    <n v="11925"/>
    <n v="5008.5"/>
    <n v="0.42"/>
    <s v="En ligne"/>
  </r>
  <r>
    <s v="Foot Locker"/>
    <n v="1185732"/>
    <d v="2021-11-06T00:00:00"/>
    <x v="3"/>
    <s v="Sud-est"/>
    <s v="Sud Carolina"/>
    <s v="Charleston"/>
    <x v="4"/>
    <n v="66"/>
    <n v="196"/>
    <n v="12936"/>
    <n v="6079.92"/>
    <n v="0.47"/>
    <s v="En ligne"/>
  </r>
  <r>
    <s v="Foot Locker"/>
    <n v="1185732"/>
    <d v="2021-11-06T00:00:00"/>
    <x v="3"/>
    <s v="Sud-est"/>
    <s v="Sud Carolina"/>
    <s v="Charleston"/>
    <x v="5"/>
    <n v="74"/>
    <n v="206"/>
    <n v="15244"/>
    <n v="9603.7199999999993"/>
    <n v="0.63"/>
    <s v="En ligne"/>
  </r>
  <r>
    <s v="Foot Locker"/>
    <n v="1185732"/>
    <d v="2021-12-05T00:00:00"/>
    <x v="4"/>
    <s v="Sud-est"/>
    <s v="Sud Carolina"/>
    <s v="Charleston"/>
    <x v="0"/>
    <n v="67"/>
    <n v="290"/>
    <n v="19430"/>
    <n v="11658"/>
    <n v="0.6"/>
    <s v="En ligne"/>
  </r>
  <r>
    <s v="Foot Locker"/>
    <n v="1185732"/>
    <d v="2021-12-05T00:00:00"/>
    <x v="4"/>
    <s v="Sud-est"/>
    <s v="Sud Carolina"/>
    <s v="Charleston"/>
    <x v="1"/>
    <n v="58"/>
    <n v="219"/>
    <n v="12702"/>
    <n v="5715.9"/>
    <n v="0.44999999999999996"/>
    <s v="En ligne"/>
  </r>
  <r>
    <s v="Sports Direct"/>
    <n v="1185732"/>
    <d v="2021-12-05T00:00:00"/>
    <x v="4"/>
    <s v="Sud-est"/>
    <s v="Sud Carolina"/>
    <s v="Charleston"/>
    <x v="2"/>
    <n v="56"/>
    <n v="215"/>
    <n v="12040"/>
    <n v="4214"/>
    <n v="0.35"/>
    <s v="En ligne"/>
  </r>
  <r>
    <s v="Sports Direct"/>
    <n v="1185732"/>
    <d v="2021-12-05T00:00:00"/>
    <x v="4"/>
    <s v="Sud-est"/>
    <s v="Sud Carolina"/>
    <s v="Charleston"/>
    <x v="3"/>
    <n v="59"/>
    <n v="194"/>
    <n v="11446"/>
    <n v="5150.7"/>
    <n v="0.44999999999999996"/>
    <s v="En ligne"/>
  </r>
  <r>
    <s v="Sports Direct"/>
    <n v="1185732"/>
    <d v="2021-12-05T00:00:00"/>
    <x v="4"/>
    <s v="Sud-est"/>
    <s v="Sud Carolina"/>
    <s v="Charleston"/>
    <x v="4"/>
    <n v="66"/>
    <n v="225"/>
    <n v="14850"/>
    <n v="6682.4999999999991"/>
    <n v="0.44999999999999996"/>
    <s v="En ligne"/>
  </r>
  <r>
    <s v="Sports Direct"/>
    <n v="1185732"/>
    <d v="2021-12-05T00:00:00"/>
    <x v="4"/>
    <s v="Sud-est"/>
    <s v="Sud Carolina"/>
    <s v="Charleston"/>
    <x v="5"/>
    <n v="68"/>
    <n v="228"/>
    <n v="15504"/>
    <n v="9302.4"/>
    <n v="0.6"/>
    <s v="En ligne"/>
  </r>
  <r>
    <s v="Sports Direct"/>
    <n v="1185732"/>
    <d v="2021-01-06T00:00:00"/>
    <x v="0"/>
    <s v="Sud-est"/>
    <s v="Sud Carolina"/>
    <s v="Charleston"/>
    <x v="0"/>
    <n v="33"/>
    <n v="231"/>
    <n v="7623"/>
    <n v="3811.5"/>
    <n v="0.5"/>
    <s v="En ligne"/>
  </r>
  <r>
    <s v="Sports Direct"/>
    <n v="1185732"/>
    <d v="2021-01-06T00:00:00"/>
    <x v="0"/>
    <s v="Sud-est"/>
    <s v="Sud Carolina"/>
    <s v="Charleston"/>
    <x v="1"/>
    <n v="34"/>
    <n v="181"/>
    <n v="6154"/>
    <n v="3077"/>
    <n v="0.5"/>
    <s v="En ligne"/>
  </r>
  <r>
    <s v="Sports Direct"/>
    <n v="1185732"/>
    <d v="2021-01-06T00:00:00"/>
    <x v="0"/>
    <s v="Sud-est"/>
    <s v="Sud Carolina"/>
    <s v="Charleston"/>
    <x v="2"/>
    <n v="24"/>
    <n v="189"/>
    <n v="4536"/>
    <n v="2449.44"/>
    <n v="0.54"/>
    <s v="En ligne"/>
  </r>
  <r>
    <s v="Sports Direct"/>
    <n v="1185732"/>
    <d v="2021-01-06T00:00:00"/>
    <x v="0"/>
    <s v="Sud-est"/>
    <s v="Sud Carolina"/>
    <s v="Charleston"/>
    <x v="3"/>
    <n v="29"/>
    <n v="173"/>
    <n v="5017"/>
    <n v="2759.3500000000004"/>
    <n v="0.55000000000000004"/>
    <s v="En ligne"/>
  </r>
  <r>
    <s v="Sports Direct"/>
    <n v="1185732"/>
    <d v="2021-01-06T00:00:00"/>
    <x v="0"/>
    <s v="Sud-est"/>
    <s v="Sud Carolina"/>
    <s v="Charleston"/>
    <x v="4"/>
    <n v="42"/>
    <n v="156"/>
    <n v="6552"/>
    <n v="3013.9199999999996"/>
    <n v="0.45999999999999996"/>
    <s v="En ligne"/>
  </r>
  <r>
    <s v="Sports Direct"/>
    <n v="1185732"/>
    <d v="2021-01-06T00:00:00"/>
    <x v="0"/>
    <s v="Sud-est"/>
    <s v="Sud Carolina"/>
    <s v="Charleston"/>
    <x v="5"/>
    <n v="34"/>
    <n v="196"/>
    <n v="6664"/>
    <n v="4264.96"/>
    <n v="0.64"/>
    <s v="En ligne"/>
  </r>
  <r>
    <s v="Sports Direct"/>
    <n v="1185732"/>
    <d v="2021-02-04T00:00:00"/>
    <x v="1"/>
    <s v="Sud-est"/>
    <s v="Sud Carolina"/>
    <s v="Charleston"/>
    <x v="0"/>
    <n v="34"/>
    <n v="263"/>
    <n v="8942"/>
    <n v="4471"/>
    <n v="0.5"/>
    <s v="En ligne"/>
  </r>
  <r>
    <s v="Sports Direct"/>
    <n v="1185732"/>
    <d v="2021-02-04T00:00:00"/>
    <x v="1"/>
    <s v="Sud-est"/>
    <s v="Sud Carolina"/>
    <s v="Charleston"/>
    <x v="1"/>
    <n v="34"/>
    <n v="188"/>
    <n v="6392"/>
    <n v="3068.16"/>
    <n v="0.48"/>
    <s v="En ligne"/>
  </r>
  <r>
    <s v="Sports Direct"/>
    <n v="1185732"/>
    <d v="2021-02-04T00:00:00"/>
    <x v="1"/>
    <s v="Sud-est"/>
    <s v="Sud Carolina"/>
    <s v="Charleston"/>
    <x v="2"/>
    <n v="23"/>
    <n v="169"/>
    <n v="3887"/>
    <n v="2137.8500000000004"/>
    <n v="0.55000000000000004"/>
    <s v="En ligne"/>
  </r>
  <r>
    <s v="Sports Direct"/>
    <n v="1185732"/>
    <d v="2021-02-04T00:00:00"/>
    <x v="1"/>
    <s v="Sud-est"/>
    <s v="North Carolina"/>
    <s v="Charlotte"/>
    <x v="3"/>
    <n v="29"/>
    <n v="142"/>
    <n v="4118"/>
    <n v="2059"/>
    <n v="0.5"/>
    <s v="En ligne"/>
  </r>
  <r>
    <s v="Sports Direct"/>
    <n v="1185732"/>
    <d v="2021-02-04T00:00:00"/>
    <x v="1"/>
    <s v="Sud-est"/>
    <s v="North Carolina"/>
    <s v="Charlotte"/>
    <x v="4"/>
    <n v="44"/>
    <n v="180"/>
    <n v="7920"/>
    <n v="3960"/>
    <n v="0.5"/>
    <s v="En ligne"/>
  </r>
  <r>
    <s v="Sports Direct"/>
    <n v="1185732"/>
    <d v="2021-02-04T00:00:00"/>
    <x v="1"/>
    <s v="Sud-est"/>
    <s v="North Carolina"/>
    <s v="Charlotte"/>
    <x v="5"/>
    <n v="29"/>
    <n v="203"/>
    <n v="5887"/>
    <n v="3532.2"/>
    <n v="0.6"/>
    <s v="En ligne"/>
  </r>
  <r>
    <s v="Sports Direct"/>
    <n v="1185732"/>
    <d v="2021-03-02T00:00:00"/>
    <x v="6"/>
    <s v="Sud-est"/>
    <s v="North Carolina"/>
    <s v="Charlotte"/>
    <x v="0"/>
    <n v="28"/>
    <n v="276"/>
    <n v="7728"/>
    <n v="4173.12"/>
    <n v="0.54"/>
    <s v="En ligne"/>
  </r>
  <r>
    <s v="Sports Direct"/>
    <n v="1185732"/>
    <d v="2021-03-02T00:00:00"/>
    <x v="6"/>
    <s v="Sud-est"/>
    <s v="North Carolina"/>
    <s v="Charlotte"/>
    <x v="1"/>
    <n v="29"/>
    <n v="150"/>
    <n v="4350"/>
    <n v="1957.4999999999998"/>
    <n v="0.44999999999999996"/>
    <s v="En ligne"/>
  </r>
  <r>
    <s v="Sports Direct"/>
    <n v="1185732"/>
    <d v="2021-03-02T00:00:00"/>
    <x v="6"/>
    <s v="Sud-est"/>
    <s v="North Carolina"/>
    <s v="Charlotte"/>
    <x v="2"/>
    <n v="19"/>
    <n v="181"/>
    <n v="3439"/>
    <n v="1788.28"/>
    <n v="0.52"/>
    <s v="En ligne"/>
  </r>
  <r>
    <s v="Sports Direct"/>
    <n v="1185732"/>
    <d v="2021-03-02T00:00:00"/>
    <x v="6"/>
    <s v="Sud-est"/>
    <s v="North Carolina"/>
    <s v="Charlotte"/>
    <x v="3"/>
    <n v="25"/>
    <n v="124"/>
    <n v="3100"/>
    <n v="1674"/>
    <n v="0.54"/>
    <s v="En ligne"/>
  </r>
  <r>
    <s v="Sports Direct"/>
    <n v="1185732"/>
    <d v="2021-03-02T00:00:00"/>
    <x v="6"/>
    <s v="Sud-est"/>
    <s v="North Carolina"/>
    <s v="Charlotte"/>
    <x v="4"/>
    <n v="37"/>
    <n v="158"/>
    <n v="5846"/>
    <n v="2630.7"/>
    <n v="0.44999999999999996"/>
    <s v="En ligne"/>
  </r>
  <r>
    <s v="Sports Direct"/>
    <n v="1185732"/>
    <d v="2021-03-02T00:00:00"/>
    <x v="6"/>
    <s v="Sud-est"/>
    <s v="North Carolina"/>
    <s v="Charlotte"/>
    <x v="5"/>
    <n v="27"/>
    <n v="169"/>
    <n v="4563"/>
    <n v="2829.06"/>
    <n v="0.62"/>
    <s v="En ligne"/>
  </r>
  <r>
    <s v="Sports Direct"/>
    <n v="1185732"/>
    <d v="2021-04-03T00:00:00"/>
    <x v="3"/>
    <s v="Sud-est"/>
    <s v="North Carolina"/>
    <s v="Charlotte"/>
    <x v="0"/>
    <n v="27"/>
    <n v="263"/>
    <n v="7101"/>
    <n v="3834.5400000000004"/>
    <n v="0.54"/>
    <s v="En ligne"/>
  </r>
  <r>
    <s v="Sports Direct"/>
    <n v="1185732"/>
    <d v="2021-04-03T00:00:00"/>
    <x v="3"/>
    <s v="Sud-est"/>
    <s v="North Carolina"/>
    <s v="Charlotte"/>
    <x v="1"/>
    <n v="28"/>
    <n v="155"/>
    <n v="4340"/>
    <n v="2039.8"/>
    <n v="0.47"/>
    <s v="En ligne"/>
  </r>
  <r>
    <s v="Sports Direct"/>
    <n v="1185732"/>
    <d v="2021-04-03T00:00:00"/>
    <x v="3"/>
    <s v="Sud-est"/>
    <s v="North Carolina"/>
    <s v="Charlotte"/>
    <x v="2"/>
    <n v="20"/>
    <n v="144"/>
    <n v="2880"/>
    <n v="1584.0000000000002"/>
    <n v="0.55000000000000004"/>
    <s v="En ligne"/>
  </r>
  <r>
    <s v="Sports Direct"/>
    <n v="1185732"/>
    <d v="2021-04-03T00:00:00"/>
    <x v="3"/>
    <s v="Sud-est"/>
    <s v="North Carolina"/>
    <s v="Charlotte"/>
    <x v="3"/>
    <n v="24"/>
    <n v="140"/>
    <n v="3360"/>
    <n v="1814.4"/>
    <n v="0.54"/>
    <s v="En ligne"/>
  </r>
  <r>
    <s v="Sports Direct"/>
    <n v="1185732"/>
    <d v="2021-04-03T00:00:00"/>
    <x v="3"/>
    <s v="Sud-est"/>
    <s v="North Carolina"/>
    <s v="Charlotte"/>
    <x v="4"/>
    <n v="42"/>
    <n v="131"/>
    <n v="5502"/>
    <n v="2751"/>
    <n v="0.5"/>
    <s v="En ligne"/>
  </r>
  <r>
    <s v="Sports Direct"/>
    <n v="1185732"/>
    <d v="2021-04-03T00:00:00"/>
    <x v="3"/>
    <s v="Sud-est"/>
    <s v="North Carolina"/>
    <s v="Charlotte"/>
    <x v="5"/>
    <n v="32"/>
    <n v="189"/>
    <n v="6048"/>
    <n v="3689.2799999999997"/>
    <n v="0.61"/>
    <s v="En ligne"/>
  </r>
  <r>
    <s v="Sports Direct"/>
    <n v="1185732"/>
    <d v="2021-05-02T00:00:00"/>
    <x v="4"/>
    <s v="Sud-est"/>
    <s v="North Carolina"/>
    <s v="Charlotte"/>
    <x v="0"/>
    <n v="41"/>
    <n v="246"/>
    <n v="10086"/>
    <n v="5547.3"/>
    <n v="0.55000000000000004"/>
    <s v="En ligne"/>
  </r>
  <r>
    <s v="Sports Direct"/>
    <n v="1185732"/>
    <d v="2021-05-02T00:00:00"/>
    <x v="4"/>
    <s v="Sud-est"/>
    <s v="North Carolina"/>
    <s v="Charlotte"/>
    <x v="1"/>
    <n v="42"/>
    <n v="182"/>
    <n v="7644"/>
    <n v="3516.24"/>
    <n v="0.45999999999999996"/>
    <s v="En ligne"/>
  </r>
  <r>
    <s v="Sports Direct"/>
    <n v="1185732"/>
    <d v="2021-05-02T00:00:00"/>
    <x v="4"/>
    <s v="Sud-est"/>
    <s v="North Carolina"/>
    <s v="Charlotte"/>
    <x v="2"/>
    <n v="37"/>
    <n v="169"/>
    <n v="6253"/>
    <n v="3314.09"/>
    <n v="0.53"/>
    <s v="En ligne"/>
  </r>
  <r>
    <s v="Sports Direct"/>
    <n v="1185732"/>
    <d v="2021-05-02T00:00:00"/>
    <x v="4"/>
    <s v="Sud-est"/>
    <s v="North Carolina"/>
    <s v="Charlotte"/>
    <x v="3"/>
    <n v="38"/>
    <n v="150"/>
    <n v="5700"/>
    <n v="3078"/>
    <n v="0.54"/>
    <s v="En ligne"/>
  </r>
  <r>
    <s v="Sports Direct"/>
    <n v="1185732"/>
    <d v="2021-05-02T00:00:00"/>
    <x v="4"/>
    <s v="Sud-est"/>
    <s v="North Carolina"/>
    <s v="Charlotte"/>
    <x v="4"/>
    <n v="46"/>
    <n v="150"/>
    <n v="6900"/>
    <n v="3381"/>
    <n v="0.49"/>
    <s v="En ligne"/>
  </r>
  <r>
    <s v="Sports Direct"/>
    <n v="1185732"/>
    <d v="2021-05-02T00:00:00"/>
    <x v="4"/>
    <s v="Sud-est"/>
    <s v="North Carolina"/>
    <s v="Charlotte"/>
    <x v="5"/>
    <n v="51"/>
    <n v="203"/>
    <n v="10353"/>
    <n v="6418.86"/>
    <n v="0.62"/>
    <s v="En ligne"/>
  </r>
  <r>
    <s v="Sports Direct"/>
    <n v="1185732"/>
    <d v="2021-06-04T00:00:00"/>
    <x v="2"/>
    <s v="Sud-est"/>
    <s v="North Carolina"/>
    <s v="Charlotte"/>
    <x v="0"/>
    <n v="46"/>
    <n v="238"/>
    <n v="10948"/>
    <n v="6021.4000000000005"/>
    <n v="0.55000000000000004"/>
    <s v="En ligne"/>
  </r>
  <r>
    <s v="Sports Direct"/>
    <n v="1185732"/>
    <d v="2021-06-04T00:00:00"/>
    <x v="2"/>
    <s v="Sud-est"/>
    <s v="North Carolina"/>
    <s v="Charlotte"/>
    <x v="1"/>
    <n v="42"/>
    <n v="182"/>
    <n v="7644"/>
    <n v="3592.68"/>
    <n v="0.47"/>
    <s v="En ligne"/>
  </r>
  <r>
    <s v="Sports Direct"/>
    <n v="1185732"/>
    <d v="2021-06-04T00:00:00"/>
    <x v="2"/>
    <s v="Sud-est"/>
    <s v="North Carolina"/>
    <s v="Charlotte"/>
    <x v="2"/>
    <n v="47"/>
    <n v="169"/>
    <n v="7943"/>
    <n v="4289.22"/>
    <n v="0.54"/>
    <s v="En ligne"/>
  </r>
  <r>
    <s v="Sports Direct"/>
    <n v="1185732"/>
    <d v="2021-06-04T00:00:00"/>
    <x v="2"/>
    <s v="Sud-est"/>
    <s v="North Carolina"/>
    <s v="Charlotte"/>
    <x v="3"/>
    <n v="49"/>
    <n v="169"/>
    <n v="8281"/>
    <n v="4223.3100000000004"/>
    <n v="0.51"/>
    <s v="En ligne"/>
  </r>
  <r>
    <s v="Sports Direct"/>
    <n v="1185732"/>
    <d v="2021-06-04T00:00:00"/>
    <x v="2"/>
    <s v="Sud-est"/>
    <s v="North Carolina"/>
    <s v="Charlotte"/>
    <x v="4"/>
    <n v="61"/>
    <n v="163"/>
    <n v="9943"/>
    <n v="4872.07"/>
    <n v="0.49"/>
    <s v="En ligne"/>
  </r>
  <r>
    <s v="Sports Direct"/>
    <n v="1185732"/>
    <d v="2021-06-04T00:00:00"/>
    <x v="2"/>
    <s v="Sud-est"/>
    <s v="North Carolina"/>
    <s v="Charlotte"/>
    <x v="5"/>
    <n v="67"/>
    <n v="231"/>
    <n v="15477"/>
    <n v="9286.1999999999989"/>
    <n v="0.6"/>
    <s v="En ligne"/>
  </r>
  <r>
    <s v="Sports Direct"/>
    <n v="1185732"/>
    <d v="2021-07-02T00:00:00"/>
    <x v="2"/>
    <s v="Sud-est"/>
    <s v="North Carolina"/>
    <s v="Charlotte"/>
    <x v="0"/>
    <n v="60"/>
    <n v="294"/>
    <n v="17640"/>
    <n v="8820"/>
    <n v="0.5"/>
    <s v="En ligne"/>
  </r>
  <r>
    <s v="Sports Direct"/>
    <n v="1185732"/>
    <d v="2021-07-02T00:00:00"/>
    <x v="2"/>
    <s v="Sud-est"/>
    <s v="North Carolina"/>
    <s v="Charlotte"/>
    <x v="1"/>
    <n v="58"/>
    <n v="224"/>
    <n v="12992"/>
    <n v="6496"/>
    <n v="0.5"/>
    <s v="En ligne"/>
  </r>
  <r>
    <s v="Sports Direct"/>
    <n v="1185732"/>
    <d v="2021-07-02T00:00:00"/>
    <x v="2"/>
    <s v="Sud-est"/>
    <s v="North Carolina"/>
    <s v="Charlotte"/>
    <x v="2"/>
    <n v="53"/>
    <n v="196"/>
    <n v="10388"/>
    <n v="5713.4000000000005"/>
    <n v="0.55000000000000004"/>
    <s v="En ligne"/>
  </r>
  <r>
    <s v="Sports Direct"/>
    <n v="1185732"/>
    <d v="2021-07-02T00:00:00"/>
    <x v="2"/>
    <s v="Sud-est"/>
    <s v="North Carolina"/>
    <s v="Charlotte"/>
    <x v="3"/>
    <n v="52"/>
    <n v="203"/>
    <n v="10556"/>
    <n v="5383.56"/>
    <n v="0.51"/>
    <s v="En ligne"/>
  </r>
  <r>
    <s v="Sports Direct"/>
    <n v="1185732"/>
    <d v="2021-07-02T00:00:00"/>
    <x v="2"/>
    <s v="Sud-est"/>
    <s v="North Carolina"/>
    <s v="Charlotte"/>
    <x v="4"/>
    <n v="59"/>
    <n v="182"/>
    <n v="10738"/>
    <n v="5261.62"/>
    <n v="0.49"/>
    <s v="En ligne"/>
  </r>
  <r>
    <s v="Sports Direct"/>
    <n v="1185732"/>
    <d v="2021-07-02T00:00:00"/>
    <x v="2"/>
    <s v="Sud-est"/>
    <s v="North Carolina"/>
    <s v="Charlotte"/>
    <x v="5"/>
    <n v="64"/>
    <n v="263"/>
    <n v="16832"/>
    <n v="10604.16"/>
    <n v="0.63"/>
    <s v="En ligne"/>
  </r>
  <r>
    <s v="Sports Direct"/>
    <n v="1185732"/>
    <d v="2021-08-03T00:00:00"/>
    <x v="6"/>
    <s v="Sud-est"/>
    <s v="North Carolina"/>
    <s v="Charlotte"/>
    <x v="0"/>
    <n v="61"/>
    <n v="308"/>
    <n v="18788"/>
    <n v="9957.6400000000012"/>
    <n v="0.53"/>
    <s v="En ligne"/>
  </r>
  <r>
    <s v="Sports Direct"/>
    <n v="1185732"/>
    <d v="2021-08-03T00:00:00"/>
    <x v="6"/>
    <s v="Sud-est"/>
    <s v="North Carolina"/>
    <s v="Charlotte"/>
    <x v="1"/>
    <n v="58"/>
    <n v="200"/>
    <n v="11600"/>
    <n v="5219.9999999999991"/>
    <n v="0.44999999999999996"/>
    <s v="En ligne"/>
  </r>
  <r>
    <s v="Sports Direct"/>
    <n v="1185732"/>
    <d v="2021-08-03T00:00:00"/>
    <x v="6"/>
    <s v="Sud-est"/>
    <s v="North Carolina"/>
    <s v="Charlotte"/>
    <x v="2"/>
    <n v="54"/>
    <n v="210"/>
    <n v="11340"/>
    <n v="6010.2000000000007"/>
    <n v="0.53"/>
    <s v="En ligne"/>
  </r>
  <r>
    <s v="Sports Direct"/>
    <n v="1185732"/>
    <d v="2021-08-03T00:00:00"/>
    <x v="6"/>
    <s v="Sud-est"/>
    <s v="North Carolina"/>
    <s v="Charlotte"/>
    <x v="3"/>
    <n v="44"/>
    <n v="182"/>
    <n v="8008"/>
    <n v="4244.24"/>
    <n v="0.53"/>
    <s v="En ligne"/>
  </r>
  <r>
    <s v="Sports Direct"/>
    <n v="1185732"/>
    <d v="2021-08-03T00:00:00"/>
    <x v="6"/>
    <s v="Sud-est"/>
    <s v="North Carolina"/>
    <s v="Charlotte"/>
    <x v="4"/>
    <n v="53"/>
    <n v="176"/>
    <n v="9328"/>
    <n v="4477.4399999999996"/>
    <n v="0.48"/>
    <s v="En ligne"/>
  </r>
  <r>
    <s v="Sports Direct"/>
    <n v="1185732"/>
    <d v="2021-08-03T00:00:00"/>
    <x v="6"/>
    <s v="Sud-est"/>
    <s v="North Carolina"/>
    <s v="Charlotte"/>
    <x v="5"/>
    <n v="54"/>
    <n v="231"/>
    <n v="12474"/>
    <n v="7983.3600000000006"/>
    <n v="0.64"/>
    <s v="En ligne"/>
  </r>
  <r>
    <s v="Sports Direct"/>
    <n v="1185732"/>
    <d v="2021-09-02T00:00:00"/>
    <x v="1"/>
    <s v="Sud-est"/>
    <s v="North Carolina"/>
    <s v="Charlotte"/>
    <x v="0"/>
    <n v="53"/>
    <n v="250"/>
    <n v="13250"/>
    <n v="6890"/>
    <n v="0.52"/>
    <s v="En ligne"/>
  </r>
  <r>
    <s v="Sports Direct"/>
    <n v="1185732"/>
    <d v="2021-09-02T00:00:00"/>
    <x v="1"/>
    <s v="Sud-est"/>
    <s v="North Carolina"/>
    <s v="Charlotte"/>
    <x v="1"/>
    <n v="49"/>
    <n v="181"/>
    <n v="8869"/>
    <n v="4434.5"/>
    <n v="0.5"/>
    <s v="En ligne"/>
  </r>
  <r>
    <s v="Sports Direct"/>
    <n v="1185732"/>
    <d v="2021-09-02T00:00:00"/>
    <x v="1"/>
    <s v="Sud-est"/>
    <s v="North Carolina"/>
    <s v="Charlotte"/>
    <x v="2"/>
    <n v="28"/>
    <n v="175"/>
    <n v="4900"/>
    <n v="2499"/>
    <n v="0.51"/>
    <s v="En ligne"/>
  </r>
  <r>
    <s v="Sports Direct"/>
    <n v="1185732"/>
    <d v="2021-09-02T00:00:00"/>
    <x v="1"/>
    <s v="Sud-est"/>
    <s v="North Carolina"/>
    <s v="Charlotte"/>
    <x v="3"/>
    <n v="28"/>
    <n v="150"/>
    <n v="4200"/>
    <n v="2100"/>
    <n v="0.5"/>
    <s v="En ligne"/>
  </r>
  <r>
    <s v="Sports Direct"/>
    <n v="1185732"/>
    <d v="2021-09-02T00:00:00"/>
    <x v="1"/>
    <s v="Sud-est"/>
    <s v="North Carolina"/>
    <s v="Charlotte"/>
    <x v="4"/>
    <n v="38"/>
    <n v="156"/>
    <n v="5928"/>
    <n v="2726.8799999999997"/>
    <n v="0.45999999999999996"/>
    <s v="En ligne"/>
  </r>
  <r>
    <s v="Sports Direct"/>
    <n v="1185732"/>
    <d v="2021-09-02T00:00:00"/>
    <x v="1"/>
    <s v="Sud-est"/>
    <s v="North Carolina"/>
    <s v="Charlotte"/>
    <x v="5"/>
    <n v="41"/>
    <n v="203"/>
    <n v="8323"/>
    <n v="5077.03"/>
    <n v="0.61"/>
    <s v="En ligne"/>
  </r>
  <r>
    <s v="Sports Direct"/>
    <n v="1185732"/>
    <d v="2021-10-04T00:00:00"/>
    <x v="5"/>
    <s v="Sud-est"/>
    <s v="North Carolina"/>
    <s v="Charlotte"/>
    <x v="0"/>
    <n v="42"/>
    <n v="245"/>
    <n v="10290"/>
    <n v="5556.6"/>
    <n v="0.54"/>
    <s v="En ligne"/>
  </r>
  <r>
    <s v="Sports Direct"/>
    <n v="1185732"/>
    <d v="2021-10-04T00:00:00"/>
    <x v="5"/>
    <s v="Sud-est"/>
    <s v="North Carolina"/>
    <s v="Charlotte"/>
    <x v="1"/>
    <n v="33"/>
    <n v="196"/>
    <n v="6468"/>
    <n v="2975.2799999999997"/>
    <n v="0.45999999999999996"/>
    <s v="En ligne"/>
  </r>
  <r>
    <s v="Sports Direct"/>
    <n v="1185732"/>
    <d v="2021-10-04T00:00:00"/>
    <x v="5"/>
    <s v="Sud-est"/>
    <s v="North Carolina"/>
    <s v="Charlotte"/>
    <x v="2"/>
    <n v="34"/>
    <n v="150"/>
    <n v="5100"/>
    <n v="2601"/>
    <n v="0.51"/>
    <s v="En ligne"/>
  </r>
  <r>
    <s v="Sports Direct"/>
    <n v="1185732"/>
    <d v="2021-10-04T00:00:00"/>
    <x v="5"/>
    <s v="Sud-est"/>
    <s v="North Carolina"/>
    <s v="Charlotte"/>
    <x v="3"/>
    <n v="34"/>
    <n v="160"/>
    <n v="5440"/>
    <n v="2937.6000000000004"/>
    <n v="0.54"/>
    <s v="En ligne"/>
  </r>
  <r>
    <s v="Sports Direct"/>
    <n v="1185732"/>
    <d v="2021-10-04T00:00:00"/>
    <x v="5"/>
    <s v="Sud-est"/>
    <s v="North Carolina"/>
    <s v="Charlotte"/>
    <x v="4"/>
    <n v="42"/>
    <n v="149"/>
    <n v="6258"/>
    <n v="2941.2599999999998"/>
    <n v="0.47"/>
    <s v="En ligne"/>
  </r>
  <r>
    <s v="Sports Direct"/>
    <n v="1185732"/>
    <d v="2021-10-04T00:00:00"/>
    <x v="5"/>
    <s v="Sud-est"/>
    <s v="North Carolina"/>
    <s v="Charlotte"/>
    <x v="5"/>
    <n v="48"/>
    <n v="176"/>
    <n v="8448"/>
    <n v="5322.24"/>
    <n v="0.63"/>
    <s v="En ligne"/>
  </r>
  <r>
    <s v="Sports Direct"/>
    <n v="1185732"/>
    <d v="2021-11-03T00:00:00"/>
    <x v="0"/>
    <s v="Sud-est"/>
    <s v="North Carolina"/>
    <s v="Charlotte"/>
    <x v="0"/>
    <n v="44"/>
    <n v="215"/>
    <n v="9460"/>
    <n v="5203"/>
    <n v="0.55000000000000004"/>
    <s v="En ligne"/>
  </r>
  <r>
    <s v="Sports Direct"/>
    <n v="1185732"/>
    <d v="2021-11-03T00:00:00"/>
    <x v="0"/>
    <s v="Sud-est"/>
    <s v="North Carolina"/>
    <s v="Charlotte"/>
    <x v="1"/>
    <n v="32"/>
    <n v="195"/>
    <n v="6240"/>
    <n v="2932.7999999999997"/>
    <n v="0.47"/>
    <s v="En ligne"/>
  </r>
  <r>
    <s v="Sports Direct"/>
    <n v="1185732"/>
    <d v="2021-11-03T00:00:00"/>
    <x v="0"/>
    <s v="Sud-est"/>
    <s v="North Carolina"/>
    <s v="Charlotte"/>
    <x v="2"/>
    <n v="38"/>
    <n v="167"/>
    <n v="6346"/>
    <n v="3426.84"/>
    <n v="0.54"/>
    <s v="En ligne"/>
  </r>
  <r>
    <s v="Sports Direct"/>
    <n v="1185732"/>
    <d v="2021-11-03T00:00:00"/>
    <x v="0"/>
    <s v="Sud-est"/>
    <s v="North Carolina"/>
    <s v="Charlotte"/>
    <x v="3"/>
    <n v="55"/>
    <n v="163"/>
    <n v="8965"/>
    <n v="4572.1499999999996"/>
    <n v="0.51"/>
    <s v="En ligne"/>
  </r>
  <r>
    <s v="Sports Direct"/>
    <n v="1185732"/>
    <d v="2021-11-03T00:00:00"/>
    <x v="0"/>
    <s v="Sud-est"/>
    <s v="North Carolina"/>
    <s v="Charlotte"/>
    <x v="4"/>
    <n v="72"/>
    <n v="163"/>
    <n v="11736"/>
    <n v="5750.64"/>
    <n v="0.49"/>
    <s v="En ligne"/>
  </r>
  <r>
    <s v="Sports Direct"/>
    <n v="1185732"/>
    <d v="2021-11-03T00:00:00"/>
    <x v="0"/>
    <s v="Sud-est"/>
    <s v="North Carolina"/>
    <s v="Charlotte"/>
    <x v="5"/>
    <n v="72"/>
    <n v="210"/>
    <n v="15120"/>
    <n v="9676.8000000000011"/>
    <n v="0.64"/>
    <s v="En ligne"/>
  </r>
  <r>
    <s v="Sports Direct"/>
    <n v="1185732"/>
    <d v="2021-12-02T00:00:00"/>
    <x v="1"/>
    <s v="Sud-est"/>
    <s v="North Carolina"/>
    <s v="Charlotte"/>
    <x v="0"/>
    <n v="64"/>
    <n v="244"/>
    <n v="15616"/>
    <n v="7964.16"/>
    <n v="0.51"/>
    <s v="En ligne"/>
  </r>
  <r>
    <s v="Sports Direct"/>
    <n v="1185732"/>
    <d v="2021-12-02T00:00:00"/>
    <x v="1"/>
    <s v="Sud-est"/>
    <s v="North Carolina"/>
    <s v="Charlotte"/>
    <x v="1"/>
    <n v="55"/>
    <n v="202"/>
    <n v="11110"/>
    <n v="4999.4999999999991"/>
    <n v="0.44999999999999996"/>
    <s v="En ligne"/>
  </r>
  <r>
    <s v="Amazon"/>
    <n v="1185732"/>
    <d v="2021-12-02T00:00:00"/>
    <x v="1"/>
    <s v="Sud-est"/>
    <s v="North Carolina"/>
    <s v="Charlotte"/>
    <x v="2"/>
    <n v="55"/>
    <n v="218"/>
    <n v="11990"/>
    <n v="6114.9000000000005"/>
    <n v="0.51"/>
    <s v="En ligne"/>
  </r>
  <r>
    <s v="Amazon"/>
    <n v="1185732"/>
    <d v="2021-12-02T00:00:00"/>
    <x v="1"/>
    <s v="Sud-est"/>
    <s v="North Carolina"/>
    <s v="Charlotte"/>
    <x v="3"/>
    <n v="55"/>
    <n v="196"/>
    <n v="10780"/>
    <n v="5821.2000000000007"/>
    <n v="0.54"/>
    <s v="En ligne"/>
  </r>
  <r>
    <s v="Amazon"/>
    <n v="1185732"/>
    <d v="2021-12-02T00:00:00"/>
    <x v="1"/>
    <s v="Sud-est"/>
    <s v="North Carolina"/>
    <s v="Charlotte"/>
    <x v="4"/>
    <n v="65"/>
    <n v="169"/>
    <n v="10985"/>
    <n v="5382.65"/>
    <n v="0.49"/>
    <s v="En ligne"/>
  </r>
  <r>
    <s v="Amazon"/>
    <n v="1185732"/>
    <d v="2021-12-02T00:00:00"/>
    <x v="1"/>
    <s v="Sud-est"/>
    <s v="North Carolina"/>
    <s v="Charlotte"/>
    <x v="5"/>
    <n v="69"/>
    <n v="225"/>
    <n v="15525"/>
    <n v="10091.25"/>
    <n v="0.65"/>
    <s v="En ligne"/>
  </r>
  <r>
    <s v="Amazon"/>
    <n v="1185732"/>
    <d v="2021-01-13T00:00:00"/>
    <x v="0"/>
    <s v="Sud-est"/>
    <s v="North Carolina"/>
    <s v="Charlotte"/>
    <x v="0"/>
    <n v="32"/>
    <n v="194"/>
    <n v="6208"/>
    <n v="3228.1600000000003"/>
    <n v="0.52"/>
    <s v="En ligne"/>
  </r>
  <r>
    <s v="Amazon"/>
    <n v="1185732"/>
    <d v="2021-01-13T00:00:00"/>
    <x v="0"/>
    <s v="Sud-est"/>
    <s v="North Carolina"/>
    <s v="Charlotte"/>
    <x v="1"/>
    <n v="33"/>
    <n v="150"/>
    <n v="4950"/>
    <n v="2475"/>
    <n v="0.5"/>
    <s v="En ligne"/>
  </r>
  <r>
    <s v="Amazon"/>
    <n v="1185732"/>
    <d v="2021-01-13T00:00:00"/>
    <x v="0"/>
    <s v="Sud-est"/>
    <s v="North Carolina"/>
    <s v="Charlotte"/>
    <x v="2"/>
    <n v="24"/>
    <n v="167"/>
    <n v="4008"/>
    <n v="2164.3200000000002"/>
    <n v="0.54"/>
    <s v="En ligne"/>
  </r>
  <r>
    <s v="Amazon"/>
    <n v="1185732"/>
    <d v="2021-01-13T00:00:00"/>
    <x v="0"/>
    <s v="Sud-est"/>
    <s v="North Carolina"/>
    <s v="Charlotte"/>
    <x v="3"/>
    <n v="29"/>
    <n v="123"/>
    <n v="3567"/>
    <n v="1854.8400000000001"/>
    <n v="0.52"/>
    <s v="En ligne"/>
  </r>
  <r>
    <s v="Amazon"/>
    <n v="1185732"/>
    <d v="2021-01-13T00:00:00"/>
    <x v="0"/>
    <s v="Sud-est"/>
    <s v="North Carolina"/>
    <s v="Charlotte"/>
    <x v="4"/>
    <n v="44"/>
    <n v="128"/>
    <n v="5632"/>
    <n v="2816"/>
    <n v="0.5"/>
    <s v="En ligne"/>
  </r>
  <r>
    <s v="Amazon"/>
    <n v="1185732"/>
    <d v="2021-01-13T00:00:00"/>
    <x v="0"/>
    <s v="Sud-est"/>
    <s v="North Carolina"/>
    <s v="Charlotte"/>
    <x v="5"/>
    <n v="32"/>
    <n v="173"/>
    <n v="5536"/>
    <n v="3598.4"/>
    <n v="0.65"/>
    <s v="En ligne"/>
  </r>
  <r>
    <s v="Amazon"/>
    <n v="1185732"/>
    <d v="2021-02-11T00:00:00"/>
    <x v="1"/>
    <s v="Sud-est"/>
    <s v="North Carolina"/>
    <s v="Charlotte"/>
    <x v="0"/>
    <n v="32"/>
    <n v="231"/>
    <n v="7392"/>
    <n v="3696"/>
    <n v="0.5"/>
    <s v="En ligne"/>
  </r>
  <r>
    <s v="Amazon"/>
    <n v="1185732"/>
    <d v="2021-02-11T00:00:00"/>
    <x v="1"/>
    <s v="Sud-est"/>
    <s v="North Carolina"/>
    <s v="Charlotte"/>
    <x v="1"/>
    <n v="33"/>
    <n v="143"/>
    <n v="4719"/>
    <n v="2359.5"/>
    <n v="0.5"/>
    <s v="En ligne"/>
  </r>
  <r>
    <s v="Amazon"/>
    <n v="1185732"/>
    <d v="2021-02-11T00:00:00"/>
    <x v="1"/>
    <s v="Sud-est"/>
    <s v="North Carolina"/>
    <s v="Charlotte"/>
    <x v="2"/>
    <n v="23"/>
    <n v="158"/>
    <n v="3634"/>
    <n v="1817"/>
    <n v="0.5"/>
    <s v="En ligne"/>
  </r>
  <r>
    <s v="Amazon"/>
    <n v="1185732"/>
    <d v="2021-02-11T00:00:00"/>
    <x v="1"/>
    <s v="Milieu ouest"/>
    <s v="Ohio"/>
    <s v="Columbus"/>
    <x v="3"/>
    <n v="29"/>
    <n v="101"/>
    <n v="2929"/>
    <n v="1464.5"/>
    <n v="0.5"/>
    <s v="En ligne"/>
  </r>
  <r>
    <s v="Amazon"/>
    <n v="1185732"/>
    <d v="2021-02-11T00:00:00"/>
    <x v="1"/>
    <s v="Milieu ouest"/>
    <s v="Ohio"/>
    <s v="Columbus"/>
    <x v="4"/>
    <n v="41"/>
    <n v="122"/>
    <n v="5002"/>
    <n v="2300.9199999999996"/>
    <n v="0.45999999999999996"/>
    <s v="En ligne"/>
  </r>
  <r>
    <s v="Amazon"/>
    <n v="1185732"/>
    <d v="2021-02-11T00:00:00"/>
    <x v="1"/>
    <s v="Milieu ouest"/>
    <s v="Ohio"/>
    <s v="Columbus"/>
    <x v="5"/>
    <n v="29"/>
    <n v="143"/>
    <n v="4147"/>
    <n v="2529.67"/>
    <n v="0.61"/>
    <s v="En ligne"/>
  </r>
  <r>
    <s v="Amazon"/>
    <n v="1185732"/>
    <d v="2021-03-09T00:00:00"/>
    <x v="6"/>
    <s v="Milieu ouest"/>
    <s v="Ohio"/>
    <s v="Columbus"/>
    <x v="0"/>
    <n v="27"/>
    <n v="231"/>
    <n v="6237"/>
    <n v="3243.2400000000002"/>
    <n v="0.52"/>
    <s v="En ligne"/>
  </r>
  <r>
    <s v="Amazon"/>
    <n v="1185732"/>
    <d v="2021-03-09T00:00:00"/>
    <x v="6"/>
    <s v="Milieu ouest"/>
    <s v="Ohio"/>
    <s v="Columbus"/>
    <x v="1"/>
    <n v="27"/>
    <n v="126"/>
    <n v="3402"/>
    <n v="1530.8999999999999"/>
    <n v="0.44999999999999996"/>
    <s v="En ligne"/>
  </r>
  <r>
    <s v="Amazon"/>
    <n v="1185732"/>
    <d v="2021-03-09T00:00:00"/>
    <x v="6"/>
    <s v="Milieu ouest"/>
    <s v="Ohio"/>
    <s v="Columbus"/>
    <x v="2"/>
    <n v="20"/>
    <n v="124"/>
    <n v="2480"/>
    <n v="1314.4"/>
    <n v="0.53"/>
    <s v="En ligne"/>
  </r>
  <r>
    <s v="Amazon"/>
    <n v="1185732"/>
    <d v="2021-03-09T00:00:00"/>
    <x v="6"/>
    <s v="Milieu ouest"/>
    <s v="Ohio"/>
    <s v="Columbus"/>
    <x v="3"/>
    <n v="24"/>
    <n v="98"/>
    <n v="2352"/>
    <n v="1223.04"/>
    <n v="0.52"/>
    <s v="En ligne"/>
  </r>
  <r>
    <s v="Amazon"/>
    <n v="1185732"/>
    <d v="2021-03-09T00:00:00"/>
    <x v="6"/>
    <s v="Milieu ouest"/>
    <s v="Ohio"/>
    <s v="Columbus"/>
    <x v="4"/>
    <n v="37"/>
    <n v="113"/>
    <n v="4181"/>
    <n v="2048.69"/>
    <n v="0.49"/>
    <s v="En ligne"/>
  </r>
  <r>
    <s v="Amazon"/>
    <n v="1185732"/>
    <d v="2021-03-09T00:00:00"/>
    <x v="6"/>
    <s v="Milieu ouest"/>
    <s v="Ohio"/>
    <s v="Columbus"/>
    <x v="5"/>
    <n v="28"/>
    <n v="128"/>
    <n v="3584"/>
    <n v="2186.2399999999998"/>
    <n v="0.61"/>
    <s v="En ligne"/>
  </r>
  <r>
    <s v="Amazon"/>
    <n v="1185732"/>
    <d v="2021-04-10T00:00:00"/>
    <x v="3"/>
    <s v="Milieu ouest"/>
    <s v="Ohio"/>
    <s v="Columbus"/>
    <x v="0"/>
    <n v="28"/>
    <n v="218"/>
    <n v="6104"/>
    <n v="3357.2000000000003"/>
    <n v="0.55000000000000004"/>
    <s v="En ligne"/>
  </r>
  <r>
    <s v="Amazon"/>
    <n v="1185732"/>
    <d v="2021-04-10T00:00:00"/>
    <x v="3"/>
    <s v="Milieu ouest"/>
    <s v="Ohio"/>
    <s v="Columbus"/>
    <x v="1"/>
    <n v="28"/>
    <n v="111"/>
    <n v="3108"/>
    <n v="1522.92"/>
    <n v="0.49"/>
    <s v="En ligne"/>
  </r>
  <r>
    <s v="Amazon"/>
    <n v="1185732"/>
    <d v="2021-04-10T00:00:00"/>
    <x v="3"/>
    <s v="Milieu ouest"/>
    <s v="Ohio"/>
    <s v="Columbus"/>
    <x v="2"/>
    <n v="19"/>
    <n v="106"/>
    <n v="2014"/>
    <n v="1067.42"/>
    <n v="0.53"/>
    <s v="En ligne"/>
  </r>
  <r>
    <s v="Amazon"/>
    <n v="1185732"/>
    <d v="2021-04-10T00:00:00"/>
    <x v="3"/>
    <s v="Milieu ouest"/>
    <s v="Ohio"/>
    <s v="Columbus"/>
    <x v="3"/>
    <n v="24"/>
    <n v="102"/>
    <n v="2448"/>
    <n v="1224"/>
    <n v="0.5"/>
    <s v="En ligne"/>
  </r>
  <r>
    <s v="Amazon"/>
    <n v="1185732"/>
    <d v="2021-04-10T00:00:00"/>
    <x v="3"/>
    <s v="Milieu ouest"/>
    <s v="Ohio"/>
    <s v="Columbus"/>
    <x v="4"/>
    <n v="42"/>
    <n v="101"/>
    <n v="4242"/>
    <n v="1993.7399999999998"/>
    <n v="0.47"/>
    <s v="En ligne"/>
  </r>
  <r>
    <s v="Amazon"/>
    <n v="1185732"/>
    <d v="2021-04-10T00:00:00"/>
    <x v="3"/>
    <s v="Milieu ouest"/>
    <s v="Ohio"/>
    <s v="Columbus"/>
    <x v="5"/>
    <n v="34"/>
    <n v="137"/>
    <n v="4658"/>
    <n v="3027.7000000000003"/>
    <n v="0.65"/>
    <s v="En ligne"/>
  </r>
  <r>
    <s v="Amazon"/>
    <n v="1185732"/>
    <d v="2021-05-09T00:00:00"/>
    <x v="4"/>
    <s v="Milieu ouest"/>
    <s v="Ohio"/>
    <s v="Columbus"/>
    <x v="0"/>
    <n v="42"/>
    <n v="207"/>
    <n v="8694"/>
    <n v="4347"/>
    <n v="0.5"/>
    <s v="En ligne"/>
  </r>
  <r>
    <s v="Amazon"/>
    <n v="1185732"/>
    <d v="2021-05-09T00:00:00"/>
    <x v="4"/>
    <s v="Milieu ouest"/>
    <s v="Ohio"/>
    <s v="Columbus"/>
    <x v="1"/>
    <n v="44"/>
    <n v="135"/>
    <n v="5940"/>
    <n v="2910.6"/>
    <n v="0.49"/>
    <s v="En ligne"/>
  </r>
  <r>
    <s v="Amazon"/>
    <n v="1185732"/>
    <d v="2021-05-09T00:00:00"/>
    <x v="4"/>
    <s v="Milieu ouest"/>
    <s v="Ohio"/>
    <s v="Columbus"/>
    <x v="2"/>
    <n v="39"/>
    <n v="143"/>
    <n v="5577"/>
    <n v="2844.27"/>
    <n v="0.51"/>
    <s v="En ligne"/>
  </r>
  <r>
    <s v="Amazon"/>
    <n v="1185732"/>
    <d v="2021-05-09T00:00:00"/>
    <x v="4"/>
    <s v="Milieu ouest"/>
    <s v="Ohio"/>
    <s v="Columbus"/>
    <x v="3"/>
    <n v="38"/>
    <n v="123"/>
    <n v="4674"/>
    <n v="2570.7000000000003"/>
    <n v="0.55000000000000004"/>
    <s v="En ligne"/>
  </r>
  <r>
    <s v="Amazon"/>
    <n v="1185732"/>
    <d v="2021-05-09T00:00:00"/>
    <x v="4"/>
    <s v="Milieu ouest"/>
    <s v="Ohio"/>
    <s v="Columbus"/>
    <x v="4"/>
    <n v="49"/>
    <n v="126"/>
    <n v="6174"/>
    <n v="2840.04"/>
    <n v="0.45999999999999996"/>
    <s v="En ligne"/>
  </r>
  <r>
    <s v="Amazon"/>
    <n v="1185732"/>
    <d v="2021-05-09T00:00:00"/>
    <x v="4"/>
    <s v="Milieu ouest"/>
    <s v="Ohio"/>
    <s v="Columbus"/>
    <x v="5"/>
    <n v="53"/>
    <n v="143"/>
    <n v="7579"/>
    <n v="4850.5600000000004"/>
    <n v="0.64"/>
    <s v="En ligne"/>
  </r>
  <r>
    <s v="Amazon"/>
    <n v="1185732"/>
    <d v="2021-06-11T00:00:00"/>
    <x v="2"/>
    <s v="Milieu ouest"/>
    <s v="Ohio"/>
    <s v="Columbus"/>
    <x v="0"/>
    <n v="49"/>
    <n v="232"/>
    <n v="11368"/>
    <n v="6025.04"/>
    <n v="0.53"/>
    <s v="En ligne"/>
  </r>
  <r>
    <s v="Amazon"/>
    <n v="1185732"/>
    <d v="2021-06-11T00:00:00"/>
    <x v="2"/>
    <s v="Milieu ouest"/>
    <s v="Ohio"/>
    <s v="Columbus"/>
    <x v="1"/>
    <n v="41"/>
    <n v="138"/>
    <n v="5658"/>
    <n v="2602.6799999999998"/>
    <n v="0.45999999999999996"/>
    <s v="En ligne"/>
  </r>
  <r>
    <s v="Amazon"/>
    <n v="1185732"/>
    <d v="2021-06-11T00:00:00"/>
    <x v="2"/>
    <s v="Milieu ouest"/>
    <s v="Ohio"/>
    <s v="Columbus"/>
    <x v="2"/>
    <n v="49"/>
    <n v="142"/>
    <n v="6958"/>
    <n v="3757.32"/>
    <n v="0.54"/>
    <s v="En ligne"/>
  </r>
  <r>
    <s v="Amazon"/>
    <n v="1185732"/>
    <d v="2021-06-11T00:00:00"/>
    <x v="2"/>
    <s v="Milieu ouest"/>
    <s v="Ohio"/>
    <s v="Columbus"/>
    <x v="3"/>
    <n v="49"/>
    <n v="140"/>
    <n v="6860"/>
    <n v="3498.6"/>
    <n v="0.51"/>
    <s v="En ligne"/>
  </r>
  <r>
    <s v="Amazon"/>
    <n v="1185732"/>
    <d v="2021-06-11T00:00:00"/>
    <x v="2"/>
    <s v="Milieu ouest"/>
    <s v="Ohio"/>
    <s v="Columbus"/>
    <x v="4"/>
    <n v="62"/>
    <n v="150"/>
    <n v="9300"/>
    <n v="4371"/>
    <n v="0.47"/>
    <s v="En ligne"/>
  </r>
  <r>
    <s v="Amazon"/>
    <n v="1185732"/>
    <d v="2021-06-11T00:00:00"/>
    <x v="2"/>
    <s v="Milieu ouest"/>
    <s v="Ohio"/>
    <s v="Columbus"/>
    <x v="5"/>
    <n v="64"/>
    <n v="196"/>
    <n v="12544"/>
    <n v="7777.28"/>
    <n v="0.62"/>
    <s v="En ligne"/>
  </r>
  <r>
    <s v="Amazon"/>
    <n v="1185732"/>
    <d v="2021-07-09T00:00:00"/>
    <x v="2"/>
    <s v="Milieu ouest"/>
    <s v="Ohio"/>
    <s v="Columbus"/>
    <x v="0"/>
    <n v="63"/>
    <n v="252"/>
    <n v="15876"/>
    <n v="8255.52"/>
    <n v="0.52"/>
    <s v="En ligne"/>
  </r>
  <r>
    <s v="Amazon"/>
    <n v="1185732"/>
    <d v="2021-07-09T00:00:00"/>
    <x v="2"/>
    <s v="Milieu ouest"/>
    <s v="Ohio"/>
    <s v="Columbus"/>
    <x v="1"/>
    <n v="56"/>
    <n v="195"/>
    <n v="10920"/>
    <n v="5132.3999999999996"/>
    <n v="0.47"/>
    <s v="En ligne"/>
  </r>
  <r>
    <s v="Amazon"/>
    <n v="1185732"/>
    <d v="2021-07-09T00:00:00"/>
    <x v="2"/>
    <s v="Milieu ouest"/>
    <s v="Ohio"/>
    <s v="Columbus"/>
    <x v="2"/>
    <n v="51"/>
    <n v="173"/>
    <n v="8823"/>
    <n v="4499.7300000000005"/>
    <n v="0.51"/>
    <s v="En ligne"/>
  </r>
  <r>
    <s v="Amazon"/>
    <n v="1185732"/>
    <d v="2021-07-09T00:00:00"/>
    <x v="2"/>
    <s v="Milieu ouest"/>
    <s v="Ohio"/>
    <s v="Columbus"/>
    <x v="3"/>
    <n v="53"/>
    <n v="152"/>
    <n v="8056"/>
    <n v="4350.2400000000007"/>
    <n v="0.54"/>
    <s v="En ligne"/>
  </r>
  <r>
    <s v="Amazon"/>
    <n v="1185732"/>
    <d v="2021-07-09T00:00:00"/>
    <x v="2"/>
    <s v="Milieu ouest"/>
    <s v="Ohio"/>
    <s v="Columbus"/>
    <x v="4"/>
    <n v="59"/>
    <n v="154"/>
    <n v="9086"/>
    <n v="4179.5599999999995"/>
    <n v="0.45999999999999996"/>
    <s v="En ligne"/>
  </r>
  <r>
    <s v="Amazon"/>
    <n v="1185732"/>
    <d v="2021-07-09T00:00:00"/>
    <x v="2"/>
    <s v="Milieu ouest"/>
    <s v="Ohio"/>
    <s v="Columbus"/>
    <x v="5"/>
    <n v="69"/>
    <n v="181"/>
    <n v="12489"/>
    <n v="7868.07"/>
    <n v="0.63"/>
    <s v="En ligne"/>
  </r>
  <r>
    <s v="Amazon"/>
    <n v="1185732"/>
    <d v="2021-08-10T00:00:00"/>
    <x v="6"/>
    <s v="Milieu ouest"/>
    <s v="Ohio"/>
    <s v="Columbus"/>
    <x v="0"/>
    <n v="61"/>
    <n v="228"/>
    <n v="13908"/>
    <n v="6954"/>
    <n v="0.5"/>
    <s v="En ligne"/>
  </r>
  <r>
    <s v="Amazon"/>
    <n v="1185732"/>
    <d v="2021-08-10T00:00:00"/>
    <x v="6"/>
    <s v="Milieu ouest"/>
    <s v="Ohio"/>
    <s v="Columbus"/>
    <x v="1"/>
    <n v="58"/>
    <n v="195"/>
    <n v="11310"/>
    <n v="5202.5999999999995"/>
    <n v="0.45999999999999996"/>
    <s v="En ligne"/>
  </r>
  <r>
    <s v="Amazon"/>
    <n v="1185732"/>
    <d v="2021-08-10T00:00:00"/>
    <x v="6"/>
    <s v="Milieu ouest"/>
    <s v="Ohio"/>
    <s v="Columbus"/>
    <x v="2"/>
    <n v="53"/>
    <n v="150"/>
    <n v="7950"/>
    <n v="4054.5"/>
    <n v="0.51"/>
    <s v="En ligne"/>
  </r>
  <r>
    <s v="Amazon"/>
    <n v="1185732"/>
    <d v="2021-08-10T00:00:00"/>
    <x v="6"/>
    <s v="Milieu ouest"/>
    <s v="Ohio"/>
    <s v="Columbus"/>
    <x v="3"/>
    <n v="41"/>
    <n v="158"/>
    <n v="6478"/>
    <n v="3303.78"/>
    <n v="0.51"/>
    <s v="En ligne"/>
  </r>
  <r>
    <s v="Amazon"/>
    <n v="1185732"/>
    <d v="2021-08-10T00:00:00"/>
    <x v="6"/>
    <s v="Milieu ouest"/>
    <s v="Ohio"/>
    <s v="Columbus"/>
    <x v="4"/>
    <n v="50"/>
    <n v="135"/>
    <n v="6750"/>
    <n v="3307.5"/>
    <n v="0.49"/>
    <s v="En ligne"/>
  </r>
  <r>
    <s v="Amazon"/>
    <n v="1185732"/>
    <d v="2021-08-10T00:00:00"/>
    <x v="6"/>
    <s v="Milieu ouest"/>
    <s v="Ohio"/>
    <s v="Columbus"/>
    <x v="5"/>
    <n v="54"/>
    <n v="169"/>
    <n v="9126"/>
    <n v="5566.86"/>
    <n v="0.61"/>
    <s v="En ligne"/>
  </r>
  <r>
    <s v="Amazon"/>
    <n v="1185732"/>
    <d v="2021-09-09T00:00:00"/>
    <x v="1"/>
    <s v="Milieu ouest"/>
    <s v="Ohio"/>
    <s v="Columbus"/>
    <x v="0"/>
    <n v="50"/>
    <n v="225"/>
    <n v="11250"/>
    <n v="6075"/>
    <n v="0.54"/>
    <s v="En ligne"/>
  </r>
  <r>
    <s v="Amazon"/>
    <n v="1185732"/>
    <d v="2021-09-09T00:00:00"/>
    <x v="1"/>
    <s v="Milieu ouest"/>
    <s v="Ohio"/>
    <s v="Columbus"/>
    <x v="1"/>
    <n v="47"/>
    <n v="173"/>
    <n v="8131"/>
    <n v="3821.5699999999997"/>
    <n v="0.47"/>
    <s v="En ligne"/>
  </r>
  <r>
    <s v="Amazon"/>
    <n v="1185732"/>
    <d v="2021-09-09T00:00:00"/>
    <x v="1"/>
    <s v="Milieu ouest"/>
    <s v="Ohio"/>
    <s v="Columbus"/>
    <x v="2"/>
    <n v="23"/>
    <n v="138"/>
    <n v="3174"/>
    <n v="1745.7"/>
    <n v="0.55000000000000004"/>
    <s v="En ligne"/>
  </r>
  <r>
    <s v="Amazon"/>
    <n v="1185732"/>
    <d v="2021-09-09T00:00:00"/>
    <x v="1"/>
    <s v="Milieu ouest"/>
    <s v="Ohio"/>
    <s v="Columbus"/>
    <x v="3"/>
    <n v="24"/>
    <n v="113"/>
    <n v="2712"/>
    <n v="1383.1200000000001"/>
    <n v="0.51"/>
    <s v="En ligne"/>
  </r>
  <r>
    <s v="Amazon"/>
    <n v="1185732"/>
    <d v="2021-09-09T00:00:00"/>
    <x v="1"/>
    <s v="Milieu ouest"/>
    <s v="Ohio"/>
    <s v="Columbus"/>
    <x v="4"/>
    <n v="32"/>
    <n v="122"/>
    <n v="3904"/>
    <n v="1873.9199999999998"/>
    <n v="0.48"/>
    <s v="En ligne"/>
  </r>
  <r>
    <s v="Amazon"/>
    <n v="1185732"/>
    <d v="2021-09-09T00:00:00"/>
    <x v="1"/>
    <s v="Milieu ouest"/>
    <s v="Ohio"/>
    <s v="Columbus"/>
    <x v="5"/>
    <n v="37"/>
    <n v="138"/>
    <n v="5106"/>
    <n v="3165.72"/>
    <n v="0.62"/>
    <s v="En ligne"/>
  </r>
  <r>
    <s v="Amazon"/>
    <n v="1185732"/>
    <d v="2021-10-11T00:00:00"/>
    <x v="5"/>
    <s v="Milieu ouest"/>
    <s v="Ohio"/>
    <s v="Columbus"/>
    <x v="0"/>
    <n v="36"/>
    <n v="210"/>
    <n v="7560"/>
    <n v="3931.2000000000003"/>
    <n v="0.52"/>
    <s v="En ligne"/>
  </r>
  <r>
    <s v="Amazon"/>
    <n v="1185732"/>
    <d v="2021-10-11T00:00:00"/>
    <x v="5"/>
    <s v="Milieu ouest"/>
    <s v="Ohio"/>
    <s v="Columbus"/>
    <x v="1"/>
    <n v="29"/>
    <n v="138"/>
    <n v="4002"/>
    <n v="1880.9399999999998"/>
    <n v="0.47"/>
    <s v="En ligne"/>
  </r>
  <r>
    <s v="Amazon"/>
    <n v="1185732"/>
    <d v="2021-10-11T00:00:00"/>
    <x v="5"/>
    <s v="Milieu ouest"/>
    <s v="Ohio"/>
    <s v="Columbus"/>
    <x v="2"/>
    <n v="27"/>
    <n v="106"/>
    <n v="2862"/>
    <n v="1516.8600000000001"/>
    <n v="0.53"/>
    <s v="En ligne"/>
  </r>
  <r>
    <s v="Amazon"/>
    <n v="1185732"/>
    <d v="2021-10-11T00:00:00"/>
    <x v="5"/>
    <s v="Milieu ouest"/>
    <s v="Ohio"/>
    <s v="Columbus"/>
    <x v="3"/>
    <n v="29"/>
    <n v="112"/>
    <n v="3248"/>
    <n v="1656.48"/>
    <n v="0.51"/>
    <s v="En ligne"/>
  </r>
  <r>
    <s v="Amazon"/>
    <n v="1185732"/>
    <d v="2021-10-11T00:00:00"/>
    <x v="5"/>
    <s v="Milieu ouest"/>
    <s v="Ohio"/>
    <s v="Columbus"/>
    <x v="4"/>
    <n v="37"/>
    <n v="116"/>
    <n v="4292"/>
    <n v="1974.32"/>
    <n v="0.45999999999999996"/>
    <s v="En ligne"/>
  </r>
  <r>
    <s v="Amazon"/>
    <n v="1185732"/>
    <d v="2021-10-11T00:00:00"/>
    <x v="5"/>
    <s v="Milieu ouest"/>
    <s v="Ohio"/>
    <s v="Columbus"/>
    <x v="5"/>
    <n v="38"/>
    <n v="147"/>
    <n v="5586"/>
    <n v="3519.18"/>
    <n v="0.63"/>
    <s v="En ligne"/>
  </r>
  <r>
    <s v="Amazon"/>
    <n v="1185732"/>
    <d v="2021-11-10T00:00:00"/>
    <x v="0"/>
    <s v="Milieu ouest"/>
    <s v="Ohio"/>
    <s v="Columbus"/>
    <x v="0"/>
    <n v="34"/>
    <n v="169"/>
    <n v="5746"/>
    <n v="2987.92"/>
    <n v="0.52"/>
    <s v="En ligne"/>
  </r>
  <r>
    <s v="Amazon"/>
    <n v="1185732"/>
    <d v="2021-11-10T00:00:00"/>
    <x v="0"/>
    <s v="Milieu ouest"/>
    <s v="Ohio"/>
    <s v="Columbus"/>
    <x v="1"/>
    <n v="24"/>
    <n v="140"/>
    <n v="3360"/>
    <n v="1511.9999999999998"/>
    <n v="0.44999999999999996"/>
    <s v="En ligne"/>
  </r>
  <r>
    <s v="Amazon"/>
    <n v="1185732"/>
    <d v="2021-11-10T00:00:00"/>
    <x v="0"/>
    <s v="Milieu ouest"/>
    <s v="Ohio"/>
    <s v="Columbus"/>
    <x v="2"/>
    <n v="32"/>
    <n v="116"/>
    <n v="3712"/>
    <n v="1856"/>
    <n v="0.5"/>
    <s v="En ligne"/>
  </r>
  <r>
    <s v="Amazon"/>
    <n v="1185732"/>
    <d v="2021-11-10T00:00:00"/>
    <x v="0"/>
    <s v="Milieu ouest"/>
    <s v="Ohio"/>
    <s v="Columbus"/>
    <x v="3"/>
    <n v="59"/>
    <n v="135"/>
    <n v="7965"/>
    <n v="3982.5"/>
    <n v="0.5"/>
    <s v="En ligne"/>
  </r>
  <r>
    <s v="Amazon"/>
    <n v="1185732"/>
    <d v="2021-11-10T00:00:00"/>
    <x v="0"/>
    <s v="Milieu ouest"/>
    <s v="Ohio"/>
    <s v="Columbus"/>
    <x v="4"/>
    <n v="76"/>
    <n v="138"/>
    <n v="10488"/>
    <n v="5139.12"/>
    <n v="0.49"/>
    <s v="En ligne"/>
  </r>
  <r>
    <s v="Amazon"/>
    <n v="1185732"/>
    <d v="2021-11-10T00:00:00"/>
    <x v="0"/>
    <s v="Milieu ouest"/>
    <s v="Ohio"/>
    <s v="Columbus"/>
    <x v="5"/>
    <n v="74"/>
    <n v="167"/>
    <n v="12358"/>
    <n v="7909.12"/>
    <n v="0.64"/>
    <s v="En ligne"/>
  </r>
  <r>
    <s v="Amazon"/>
    <n v="1185732"/>
    <d v="2021-12-09T00:00:00"/>
    <x v="1"/>
    <s v="Milieu ouest"/>
    <s v="Ohio"/>
    <s v="Columbus"/>
    <x v="0"/>
    <n v="70"/>
    <n v="231"/>
    <n v="16170"/>
    <n v="8085"/>
    <n v="0.5"/>
    <s v="En ligne"/>
  </r>
  <r>
    <s v="Amazon"/>
    <n v="1185732"/>
    <d v="2021-12-09T00:00:00"/>
    <x v="1"/>
    <s v="Milieu ouest"/>
    <s v="Ohio"/>
    <s v="Columbus"/>
    <x v="1"/>
    <n v="60"/>
    <n v="181"/>
    <n v="10860"/>
    <n v="5104.2"/>
    <n v="0.47"/>
    <s v="En ligne"/>
  </r>
  <r>
    <s v="Ouest Gear"/>
    <n v="1185732"/>
    <d v="2021-12-09T00:00:00"/>
    <x v="1"/>
    <s v="Milieu ouest"/>
    <s v="Ohio"/>
    <s v="Columbus"/>
    <x v="2"/>
    <n v="59"/>
    <n v="161"/>
    <n v="9499"/>
    <n v="4939.4800000000005"/>
    <n v="0.52"/>
    <s v="En ligne"/>
  </r>
  <r>
    <s v="Ouest Gear"/>
    <n v="1185732"/>
    <d v="2021-12-09T00:00:00"/>
    <x v="1"/>
    <s v="Milieu ouest"/>
    <s v="Ohio"/>
    <s v="Columbus"/>
    <x v="3"/>
    <n v="63"/>
    <n v="147"/>
    <n v="9261"/>
    <n v="4630.5"/>
    <n v="0.5"/>
    <s v="En ligne"/>
  </r>
  <r>
    <s v="Ouest Gear"/>
    <n v="1185732"/>
    <d v="2021-12-09T00:00:00"/>
    <x v="1"/>
    <s v="Milieu ouest"/>
    <s v="Ohio"/>
    <s v="Columbus"/>
    <x v="4"/>
    <n v="68"/>
    <n v="142"/>
    <n v="9656"/>
    <n v="4731.4399999999996"/>
    <n v="0.49"/>
    <s v="En ligne"/>
  </r>
  <r>
    <s v="Ouest Gear"/>
    <n v="1185732"/>
    <d v="2021-12-09T00:00:00"/>
    <x v="1"/>
    <s v="Milieu ouest"/>
    <s v="Ohio"/>
    <s v="Columbus"/>
    <x v="5"/>
    <n v="74"/>
    <n v="156"/>
    <n v="11544"/>
    <n v="6926.4"/>
    <n v="0.6"/>
    <s v="En ligne"/>
  </r>
  <r>
    <s v="Amazon"/>
    <n v="1185732"/>
    <d v="2021-01-22T00:00:00"/>
    <x v="2"/>
    <s v="Milieu ouest"/>
    <s v="Ohio"/>
    <s v="Columbus"/>
    <x v="0"/>
    <n v="37"/>
    <n v="135"/>
    <n v="4995"/>
    <n v="2697.3"/>
    <n v="0.54"/>
    <s v="En ligne"/>
  </r>
  <r>
    <s v="Amazon"/>
    <n v="1185732"/>
    <d v="2021-01-22T00:00:00"/>
    <x v="2"/>
    <s v="Milieu ouest"/>
    <s v="Ohio"/>
    <s v="Columbus"/>
    <x v="1"/>
    <n v="38"/>
    <n v="78"/>
    <n v="2964"/>
    <n v="1393.08"/>
    <n v="0.47"/>
    <s v="En ligne"/>
  </r>
  <r>
    <s v="Amazon"/>
    <n v="1185732"/>
    <d v="2021-01-22T00:00:00"/>
    <x v="2"/>
    <s v="Milieu ouest"/>
    <s v="Ohio"/>
    <s v="Columbus"/>
    <x v="2"/>
    <n v="28"/>
    <n v="75"/>
    <n v="2100"/>
    <n v="1092"/>
    <n v="0.52"/>
    <s v="En ligne"/>
  </r>
  <r>
    <s v="Amazon"/>
    <n v="1185732"/>
    <d v="2021-01-22T00:00:00"/>
    <x v="2"/>
    <s v="Milieu ouest"/>
    <s v="Ohio"/>
    <s v="Columbus"/>
    <x v="3"/>
    <n v="34"/>
    <n v="42"/>
    <n v="1428"/>
    <n v="714"/>
    <n v="0.5"/>
    <s v="En ligne"/>
  </r>
  <r>
    <s v="Amazon"/>
    <n v="1185732"/>
    <d v="2021-01-22T00:00:00"/>
    <x v="2"/>
    <s v="Milieu ouest"/>
    <s v="Ohio"/>
    <s v="Columbus"/>
    <x v="4"/>
    <n v="46"/>
    <n v="52"/>
    <n v="2392"/>
    <n v="1124.24"/>
    <n v="0.47"/>
    <s v="En ligne"/>
  </r>
  <r>
    <s v="Amazon"/>
    <n v="1185732"/>
    <d v="2021-01-22T00:00:00"/>
    <x v="2"/>
    <s v="Milieu ouest"/>
    <s v="Ohio"/>
    <s v="Columbus"/>
    <x v="5"/>
    <n v="37"/>
    <n v="81"/>
    <n v="2997"/>
    <n v="1618.38"/>
    <n v="0.54"/>
    <s v="En ligne"/>
  </r>
  <r>
    <s v="Amazon"/>
    <n v="1185732"/>
    <d v="2021-02-22T00:00:00"/>
    <x v="5"/>
    <s v="Milieu ouest"/>
    <s v="Ohio"/>
    <s v="Columbus"/>
    <x v="0"/>
    <n v="38"/>
    <n v="138"/>
    <n v="5244"/>
    <n v="2779.32"/>
    <n v="0.53"/>
    <s v="En ligne"/>
  </r>
  <r>
    <s v="Amazon"/>
    <n v="1185732"/>
    <d v="2021-02-22T00:00:00"/>
    <x v="5"/>
    <s v="Milieu ouest"/>
    <s v="Ohio"/>
    <s v="Columbus"/>
    <x v="1"/>
    <n v="38"/>
    <n v="58"/>
    <n v="2204"/>
    <n v="1013.8399999999999"/>
    <n v="0.45999999999999996"/>
    <s v="En ligne"/>
  </r>
  <r>
    <s v="Amazon"/>
    <n v="1185732"/>
    <d v="2021-02-22T00:00:00"/>
    <x v="5"/>
    <s v="Milieu ouest"/>
    <s v="Ohio"/>
    <s v="Columbus"/>
    <x v="2"/>
    <n v="29"/>
    <n v="63"/>
    <n v="1827"/>
    <n v="968.31000000000006"/>
    <n v="0.53"/>
    <s v="En ligne"/>
  </r>
  <r>
    <s v="Amazon"/>
    <n v="1185732"/>
    <d v="2021-02-22T00:00:00"/>
    <x v="5"/>
    <s v="Sud-est"/>
    <s v="Kentucky"/>
    <s v="Louisville"/>
    <x v="3"/>
    <n v="34"/>
    <n v="34"/>
    <n v="1156"/>
    <n v="624.24"/>
    <n v="0.54"/>
    <s v="En ligne"/>
  </r>
  <r>
    <s v="Amazon"/>
    <n v="1185732"/>
    <d v="2021-02-22T00:00:00"/>
    <x v="5"/>
    <s v="Sud-est"/>
    <s v="Kentucky"/>
    <s v="Louisville"/>
    <x v="4"/>
    <n v="48"/>
    <n v="54"/>
    <n v="2592"/>
    <n v="1218.24"/>
    <n v="0.47"/>
    <s v="En ligne"/>
  </r>
  <r>
    <s v="Amazon"/>
    <n v="1185732"/>
    <d v="2021-02-22T00:00:00"/>
    <x v="5"/>
    <s v="Sud-est"/>
    <s v="Kentucky"/>
    <s v="Louisville"/>
    <x v="5"/>
    <n v="39"/>
    <n v="78"/>
    <n v="3042"/>
    <n v="1551.42"/>
    <n v="0.51"/>
    <s v="En ligne"/>
  </r>
  <r>
    <s v="Amazon"/>
    <n v="1185732"/>
    <d v="2021-03-21T00:00:00"/>
    <x v="4"/>
    <s v="Sud-est"/>
    <s v="Kentucky"/>
    <s v="Louisville"/>
    <x v="0"/>
    <n v="41"/>
    <n v="156"/>
    <n v="6396"/>
    <n v="3261.96"/>
    <n v="0.51"/>
    <s v="En ligne"/>
  </r>
  <r>
    <s v="Amazon"/>
    <n v="1185732"/>
    <d v="2021-03-21T00:00:00"/>
    <x v="4"/>
    <s v="Sud-est"/>
    <s v="Kentucky"/>
    <s v="Louisville"/>
    <x v="1"/>
    <n v="41"/>
    <n v="59"/>
    <n v="2419"/>
    <n v="1185.31"/>
    <n v="0.49"/>
    <s v="En ligne"/>
  </r>
  <r>
    <s v="Amazon"/>
    <n v="1185732"/>
    <d v="2021-03-21T00:00:00"/>
    <x v="4"/>
    <s v="Sud-est"/>
    <s v="Kentucky"/>
    <s v="Louisville"/>
    <x v="2"/>
    <n v="34"/>
    <n v="73"/>
    <n v="2482"/>
    <n v="1241"/>
    <n v="0.5"/>
    <s v="En ligne"/>
  </r>
  <r>
    <s v="Amazon"/>
    <n v="1185732"/>
    <d v="2021-03-21T00:00:00"/>
    <x v="4"/>
    <s v="Sud-est"/>
    <s v="Kentucky"/>
    <s v="Louisville"/>
    <x v="3"/>
    <n v="36"/>
    <n v="27"/>
    <n v="972"/>
    <n v="505.44"/>
    <n v="0.52"/>
    <s v="En ligne"/>
  </r>
  <r>
    <s v="Amazon"/>
    <n v="1185732"/>
    <d v="2021-03-21T00:00:00"/>
    <x v="4"/>
    <s v="Sud-est"/>
    <s v="Kentucky"/>
    <s v="Louisville"/>
    <x v="4"/>
    <n v="52"/>
    <n v="44"/>
    <n v="2288"/>
    <n v="1052.48"/>
    <n v="0.45999999999999996"/>
    <s v="En ligne"/>
  </r>
  <r>
    <s v="Amazon"/>
    <n v="1185732"/>
    <d v="2021-03-21T00:00:00"/>
    <x v="4"/>
    <s v="Sud-est"/>
    <s v="Kentucky"/>
    <s v="Louisville"/>
    <x v="5"/>
    <n v="42"/>
    <n v="65"/>
    <n v="2730"/>
    <n v="1392.3"/>
    <n v="0.51"/>
    <s v="En ligne"/>
  </r>
  <r>
    <s v="Amazon"/>
    <n v="1185732"/>
    <d v="2021-04-22T00:00:00"/>
    <x v="1"/>
    <s v="Sud-est"/>
    <s v="Kentucky"/>
    <s v="Louisville"/>
    <x v="0"/>
    <n v="41"/>
    <n v="119"/>
    <n v="4879"/>
    <n v="2683.4500000000003"/>
    <n v="0.55000000000000004"/>
    <s v="En ligne"/>
  </r>
  <r>
    <s v="Amazon"/>
    <n v="1185732"/>
    <d v="2021-04-22T00:00:00"/>
    <x v="1"/>
    <s v="Sud-est"/>
    <s v="Kentucky"/>
    <s v="Louisville"/>
    <x v="1"/>
    <n v="41"/>
    <n v="49"/>
    <n v="2009"/>
    <n v="964.31999999999994"/>
    <n v="0.48"/>
    <s v="En ligne"/>
  </r>
  <r>
    <s v="Amazon"/>
    <n v="1185732"/>
    <d v="2021-04-22T00:00:00"/>
    <x v="1"/>
    <s v="Sud-est"/>
    <s v="Kentucky"/>
    <s v="Louisville"/>
    <x v="2"/>
    <n v="38"/>
    <n v="49"/>
    <n v="1862"/>
    <n v="1024.1000000000001"/>
    <n v="0.55000000000000004"/>
    <s v="En ligne"/>
  </r>
  <r>
    <s v="Amazon"/>
    <n v="1185732"/>
    <d v="2021-04-22T00:00:00"/>
    <x v="1"/>
    <s v="Sud-est"/>
    <s v="Kentucky"/>
    <s v="Louisville"/>
    <x v="3"/>
    <n v="42"/>
    <n v="29"/>
    <n v="1218"/>
    <n v="609"/>
    <n v="0.5"/>
    <s v="En ligne"/>
  </r>
  <r>
    <s v="Amazon"/>
    <n v="1185732"/>
    <d v="2021-04-22T00:00:00"/>
    <x v="1"/>
    <s v="Sud-est"/>
    <s v="Kentucky"/>
    <s v="Louisville"/>
    <x v="4"/>
    <n v="47"/>
    <n v="35"/>
    <n v="1645"/>
    <n v="806.05"/>
    <n v="0.49"/>
    <s v="En ligne"/>
  </r>
  <r>
    <s v="Amazon"/>
    <n v="1185732"/>
    <d v="2021-04-22T00:00:00"/>
    <x v="1"/>
    <s v="Sud-est"/>
    <s v="Kentucky"/>
    <s v="Louisville"/>
    <x v="5"/>
    <n v="36"/>
    <n v="75"/>
    <n v="2700"/>
    <n v="1350"/>
    <n v="0.5"/>
    <s v="En ligne"/>
  </r>
  <r>
    <s v="Amazon"/>
    <n v="1185732"/>
    <d v="2021-05-23T00:00:00"/>
    <x v="4"/>
    <s v="Sud-est"/>
    <s v="Kentucky"/>
    <s v="Louisville"/>
    <x v="0"/>
    <n v="49"/>
    <n v="156"/>
    <n v="7644"/>
    <n v="3898.44"/>
    <n v="0.51"/>
    <s v="En ligne"/>
  </r>
  <r>
    <s v="Amazon"/>
    <n v="1185732"/>
    <d v="2021-05-23T00:00:00"/>
    <x v="4"/>
    <s v="Sud-est"/>
    <s v="Kentucky"/>
    <s v="Louisville"/>
    <x v="1"/>
    <n v="42"/>
    <n v="68"/>
    <n v="2856"/>
    <n v="1428"/>
    <n v="0.5"/>
    <s v="En ligne"/>
  </r>
  <r>
    <s v="Amazon"/>
    <n v="1185732"/>
    <d v="2021-05-23T00:00:00"/>
    <x v="4"/>
    <s v="Sud-est"/>
    <s v="Kentucky"/>
    <s v="Louisville"/>
    <x v="2"/>
    <n v="38"/>
    <n v="58"/>
    <n v="2204"/>
    <n v="1146.08"/>
    <n v="0.52"/>
    <s v="En ligne"/>
  </r>
  <r>
    <s v="Amazon"/>
    <n v="1185732"/>
    <d v="2021-05-23T00:00:00"/>
    <x v="4"/>
    <s v="Sud-est"/>
    <s v="Kentucky"/>
    <s v="Louisville"/>
    <x v="3"/>
    <n v="38"/>
    <n v="38"/>
    <n v="1444"/>
    <n v="779.7600000000001"/>
    <n v="0.54"/>
    <s v="En ligne"/>
  </r>
  <r>
    <s v="Amazon"/>
    <n v="1185732"/>
    <d v="2021-05-23T00:00:00"/>
    <x v="4"/>
    <s v="Sud-est"/>
    <s v="Kentucky"/>
    <s v="Louisville"/>
    <x v="4"/>
    <n v="46"/>
    <n v="42"/>
    <n v="1932"/>
    <n v="888.71999999999991"/>
    <n v="0.45999999999999996"/>
    <s v="En ligne"/>
  </r>
  <r>
    <s v="Amazon"/>
    <n v="1185732"/>
    <d v="2021-05-23T00:00:00"/>
    <x v="4"/>
    <s v="Sud-est"/>
    <s v="Kentucky"/>
    <s v="Louisville"/>
    <x v="5"/>
    <n v="51"/>
    <n v="83"/>
    <n v="4233"/>
    <n v="2158.83"/>
    <n v="0.51"/>
    <s v="En ligne"/>
  </r>
  <r>
    <s v="Amazon"/>
    <n v="1185732"/>
    <d v="2021-06-22T00:00:00"/>
    <x v="6"/>
    <s v="Sud-est"/>
    <s v="Kentucky"/>
    <s v="Louisville"/>
    <x v="0"/>
    <n v="36"/>
    <n v="142"/>
    <n v="5112"/>
    <n v="2556"/>
    <n v="0.5"/>
    <s v="En ligne"/>
  </r>
  <r>
    <s v="Amazon"/>
    <n v="1185732"/>
    <d v="2021-06-22T00:00:00"/>
    <x v="6"/>
    <s v="Sud-est"/>
    <s v="Kentucky"/>
    <s v="Louisville"/>
    <x v="1"/>
    <n v="33"/>
    <n v="77"/>
    <n v="2541"/>
    <n v="1245.0899999999999"/>
    <n v="0.49"/>
    <s v="En ligne"/>
  </r>
  <r>
    <s v="Amazon"/>
    <n v="1185732"/>
    <d v="2021-06-22T00:00:00"/>
    <x v="6"/>
    <s v="Sud-est"/>
    <s v="Kentucky"/>
    <s v="Louisville"/>
    <x v="2"/>
    <n v="28"/>
    <n v="56"/>
    <n v="1568"/>
    <n v="862.40000000000009"/>
    <n v="0.55000000000000004"/>
    <s v="En ligne"/>
  </r>
  <r>
    <s v="Amazon"/>
    <n v="1185732"/>
    <d v="2021-06-22T00:00:00"/>
    <x v="6"/>
    <s v="Sud-est"/>
    <s v="Kentucky"/>
    <s v="Louisville"/>
    <x v="3"/>
    <n v="29"/>
    <n v="52"/>
    <n v="1508"/>
    <n v="829.40000000000009"/>
    <n v="0.55000000000000004"/>
    <s v="En ligne"/>
  </r>
  <r>
    <s v="Amazon"/>
    <n v="1185732"/>
    <d v="2021-06-22T00:00:00"/>
    <x v="6"/>
    <s v="Sud-est"/>
    <s v="Kentucky"/>
    <s v="Louisville"/>
    <x v="4"/>
    <n v="49"/>
    <n v="54"/>
    <n v="2646"/>
    <n v="1296.54"/>
    <n v="0.49"/>
    <s v="En ligne"/>
  </r>
  <r>
    <s v="Amazon"/>
    <n v="1185732"/>
    <d v="2021-06-22T00:00:00"/>
    <x v="6"/>
    <s v="Sud-est"/>
    <s v="Kentucky"/>
    <s v="Louisville"/>
    <x v="5"/>
    <n v="52"/>
    <n v="101"/>
    <n v="5252"/>
    <n v="2731.04"/>
    <n v="0.52"/>
    <s v="En ligne"/>
  </r>
  <r>
    <s v="Amazon"/>
    <n v="1185732"/>
    <d v="2021-07-21T00:00:00"/>
    <x v="0"/>
    <s v="Sud-est"/>
    <s v="Kentucky"/>
    <s v="Louisville"/>
    <x v="0"/>
    <n v="47"/>
    <n v="168"/>
    <n v="7896"/>
    <n v="4342.8"/>
    <n v="0.55000000000000004"/>
    <s v="En ligne"/>
  </r>
  <r>
    <s v="Amazon"/>
    <n v="1185732"/>
    <d v="2021-07-21T00:00:00"/>
    <x v="0"/>
    <s v="Sud-est"/>
    <s v="Kentucky"/>
    <s v="Louisville"/>
    <x v="1"/>
    <n v="44"/>
    <n v="95"/>
    <n v="4180"/>
    <n v="2048.1999999999998"/>
    <n v="0.49"/>
    <s v="En ligne"/>
  </r>
  <r>
    <s v="Amazon"/>
    <n v="1185732"/>
    <d v="2021-07-21T00:00:00"/>
    <x v="0"/>
    <s v="Sud-est"/>
    <s v="Kentucky"/>
    <s v="Louisville"/>
    <x v="2"/>
    <n v="38"/>
    <n v="69"/>
    <n v="2622"/>
    <n v="1363.44"/>
    <n v="0.52"/>
    <s v="En ligne"/>
  </r>
  <r>
    <s v="Amazon"/>
    <n v="1185732"/>
    <d v="2021-07-21T00:00:00"/>
    <x v="0"/>
    <s v="Sud-est"/>
    <s v="Kentucky"/>
    <s v="Louisville"/>
    <x v="3"/>
    <n v="37"/>
    <n v="63"/>
    <n v="2331"/>
    <n v="1258.74"/>
    <n v="0.54"/>
    <s v="En ligne"/>
  </r>
  <r>
    <s v="Amazon"/>
    <n v="1185732"/>
    <d v="2021-07-21T00:00:00"/>
    <x v="0"/>
    <s v="Sud-est"/>
    <s v="Kentucky"/>
    <s v="Louisville"/>
    <x v="4"/>
    <n v="46"/>
    <n v="75"/>
    <n v="3450"/>
    <n v="1586.9999999999998"/>
    <n v="0.45999999999999996"/>
    <s v="En ligne"/>
  </r>
  <r>
    <s v="Amazon"/>
    <n v="1185732"/>
    <d v="2021-07-21T00:00:00"/>
    <x v="0"/>
    <s v="Sud-est"/>
    <s v="Kentucky"/>
    <s v="Louisville"/>
    <x v="5"/>
    <n v="50"/>
    <n v="115"/>
    <n v="5750"/>
    <n v="3105"/>
    <n v="0.54"/>
    <s v="En ligne"/>
  </r>
  <r>
    <s v="Amazon"/>
    <n v="1185732"/>
    <d v="2021-08-22T00:00:00"/>
    <x v="4"/>
    <s v="Sud-est"/>
    <s v="Kentucky"/>
    <s v="Louisville"/>
    <x v="0"/>
    <n v="46"/>
    <n v="167"/>
    <n v="7682"/>
    <n v="4148.2800000000007"/>
    <n v="0.54"/>
    <s v="En ligne"/>
  </r>
  <r>
    <s v="Amazon"/>
    <n v="1185732"/>
    <d v="2021-08-22T00:00:00"/>
    <x v="4"/>
    <s v="Sud-est"/>
    <s v="Kentucky"/>
    <s v="Louisville"/>
    <x v="1"/>
    <n v="41"/>
    <n v="91"/>
    <n v="3731"/>
    <n v="1753.57"/>
    <n v="0.47"/>
    <s v="En ligne"/>
  </r>
  <r>
    <s v="Amazon"/>
    <n v="1185732"/>
    <d v="2021-08-22T00:00:00"/>
    <x v="4"/>
    <s v="Sud-est"/>
    <s v="Kentucky"/>
    <s v="Louisville"/>
    <x v="2"/>
    <n v="36"/>
    <n v="80"/>
    <n v="2880"/>
    <n v="1555.2"/>
    <n v="0.54"/>
    <s v="En ligne"/>
  </r>
  <r>
    <s v="Amazon"/>
    <n v="1185732"/>
    <d v="2021-08-22T00:00:00"/>
    <x v="4"/>
    <s v="Sud-est"/>
    <s v="Kentucky"/>
    <s v="Louisville"/>
    <x v="3"/>
    <n v="38"/>
    <n v="75"/>
    <n v="2850"/>
    <n v="1425"/>
    <n v="0.5"/>
    <s v="En ligne"/>
  </r>
  <r>
    <s v="Amazon"/>
    <n v="1185732"/>
    <d v="2021-08-22T00:00:00"/>
    <x v="4"/>
    <s v="Sud-est"/>
    <s v="Kentucky"/>
    <s v="Louisville"/>
    <x v="4"/>
    <n v="49"/>
    <n v="65"/>
    <n v="3185"/>
    <n v="1560.6499999999999"/>
    <n v="0.49"/>
    <s v="En ligne"/>
  </r>
  <r>
    <s v="Amazon"/>
    <n v="1185732"/>
    <d v="2021-08-22T00:00:00"/>
    <x v="4"/>
    <s v="Sud-est"/>
    <s v="Kentucky"/>
    <s v="Louisville"/>
    <x v="5"/>
    <n v="51"/>
    <n v="120"/>
    <n v="6120"/>
    <n v="3304.8"/>
    <n v="0.54"/>
    <s v="En ligne"/>
  </r>
  <r>
    <s v="Amazon"/>
    <n v="1185732"/>
    <d v="2021-09-23T00:00:00"/>
    <x v="1"/>
    <s v="Sud-est"/>
    <s v="Kentucky"/>
    <s v="Louisville"/>
    <x v="0"/>
    <n v="48"/>
    <n v="137"/>
    <n v="6576"/>
    <n v="3485.28"/>
    <n v="0.53"/>
    <s v="En ligne"/>
  </r>
  <r>
    <s v="Amazon"/>
    <n v="1185732"/>
    <d v="2021-09-23T00:00:00"/>
    <x v="1"/>
    <s v="Sud-est"/>
    <s v="Kentucky"/>
    <s v="Louisville"/>
    <x v="1"/>
    <n v="44"/>
    <n v="94"/>
    <n v="4136"/>
    <n v="2026.6399999999999"/>
    <n v="0.49"/>
    <s v="En ligne"/>
  </r>
  <r>
    <s v="Amazon"/>
    <n v="1185732"/>
    <d v="2021-09-23T00:00:00"/>
    <x v="1"/>
    <s v="Sud-est"/>
    <s v="Kentucky"/>
    <s v="Louisville"/>
    <x v="2"/>
    <n v="33"/>
    <n v="65"/>
    <n v="2145"/>
    <n v="1136.8500000000001"/>
    <n v="0.53"/>
    <s v="En ligne"/>
  </r>
  <r>
    <s v="Amazon"/>
    <n v="1185732"/>
    <d v="2021-09-23T00:00:00"/>
    <x v="1"/>
    <s v="Sud-est"/>
    <s v="Kentucky"/>
    <s v="Louisville"/>
    <x v="3"/>
    <n v="32"/>
    <n v="54"/>
    <n v="1728"/>
    <n v="881.28"/>
    <n v="0.51"/>
    <s v="En ligne"/>
  </r>
  <r>
    <s v="Amazon"/>
    <n v="1185732"/>
    <d v="2021-09-23T00:00:00"/>
    <x v="1"/>
    <s v="Sud-est"/>
    <s v="Kentucky"/>
    <s v="Louisville"/>
    <x v="4"/>
    <n v="43"/>
    <n v="58"/>
    <n v="2494"/>
    <n v="1172.1799999999998"/>
    <n v="0.47"/>
    <s v="En ligne"/>
  </r>
  <r>
    <s v="Amazon"/>
    <n v="1185732"/>
    <d v="2021-09-23T00:00:00"/>
    <x v="1"/>
    <s v="Sud-est"/>
    <s v="Kentucky"/>
    <s v="Louisville"/>
    <x v="5"/>
    <n v="49"/>
    <n v="74"/>
    <n v="3626"/>
    <n v="1885.52"/>
    <n v="0.52"/>
    <s v="En ligne"/>
  </r>
  <r>
    <s v="Amazon"/>
    <n v="1185732"/>
    <d v="2021-10-22T00:00:00"/>
    <x v="2"/>
    <s v="Sud-est"/>
    <s v="Kentucky"/>
    <s v="Louisville"/>
    <x v="0"/>
    <n v="53"/>
    <n v="126"/>
    <n v="6678"/>
    <n v="3672.9"/>
    <n v="0.55000000000000004"/>
    <s v="En ligne"/>
  </r>
  <r>
    <s v="Amazon"/>
    <n v="1185732"/>
    <d v="2021-10-22T00:00:00"/>
    <x v="2"/>
    <s v="Sud-est"/>
    <s v="Kentucky"/>
    <s v="Louisville"/>
    <x v="1"/>
    <n v="41"/>
    <n v="83"/>
    <n v="3403"/>
    <n v="1701.5"/>
    <n v="0.5"/>
    <s v="En ligne"/>
  </r>
  <r>
    <s v="Amazon"/>
    <n v="1185732"/>
    <d v="2021-10-22T00:00:00"/>
    <x v="2"/>
    <s v="Sud-est"/>
    <s v="Kentucky"/>
    <s v="Louisville"/>
    <x v="2"/>
    <n v="43"/>
    <n v="47"/>
    <n v="2021"/>
    <n v="1091.3400000000001"/>
    <n v="0.54"/>
    <s v="En ligne"/>
  </r>
  <r>
    <s v="Amazon"/>
    <n v="1185732"/>
    <d v="2021-10-22T00:00:00"/>
    <x v="2"/>
    <s v="Sud-est"/>
    <s v="Kentucky"/>
    <s v="Louisville"/>
    <x v="3"/>
    <n v="41"/>
    <n v="42"/>
    <n v="1722"/>
    <n v="895.44"/>
    <n v="0.52"/>
    <s v="En ligne"/>
  </r>
  <r>
    <s v="Amazon"/>
    <n v="1185732"/>
    <d v="2021-10-22T00:00:00"/>
    <x v="2"/>
    <s v="Sud-est"/>
    <s v="Kentucky"/>
    <s v="Louisville"/>
    <x v="4"/>
    <n v="53"/>
    <n v="41"/>
    <n v="2173"/>
    <n v="1064.77"/>
    <n v="0.49"/>
    <s v="En ligne"/>
  </r>
  <r>
    <s v="Amazon"/>
    <n v="1185732"/>
    <d v="2021-10-22T00:00:00"/>
    <x v="2"/>
    <s v="Sud-est"/>
    <s v="Kentucky"/>
    <s v="Louisville"/>
    <x v="5"/>
    <n v="53"/>
    <n v="83"/>
    <n v="4399"/>
    <n v="2199.5"/>
    <n v="0.5"/>
    <s v="En ligne"/>
  </r>
  <r>
    <s v="Amazon"/>
    <n v="1185732"/>
    <d v="2021-11-22T00:00:00"/>
    <x v="5"/>
    <s v="Sud-est"/>
    <s v="Kentucky"/>
    <s v="Louisville"/>
    <x v="0"/>
    <n v="48"/>
    <n v="123"/>
    <n v="5904"/>
    <n v="3070.08"/>
    <n v="0.52"/>
    <s v="En ligne"/>
  </r>
  <r>
    <s v="Amazon"/>
    <n v="1185732"/>
    <d v="2021-11-22T00:00:00"/>
    <x v="5"/>
    <s v="Sud-est"/>
    <s v="Kentucky"/>
    <s v="Louisville"/>
    <x v="1"/>
    <n v="39"/>
    <n v="72"/>
    <n v="2808"/>
    <n v="1319.76"/>
    <n v="0.47"/>
    <s v="En ligne"/>
  </r>
  <r>
    <s v="Amazon"/>
    <n v="1185732"/>
    <d v="2021-11-22T00:00:00"/>
    <x v="5"/>
    <s v="Sud-est"/>
    <s v="Kentucky"/>
    <s v="Louisville"/>
    <x v="2"/>
    <n v="41"/>
    <n v="57"/>
    <n v="2337"/>
    <n v="1191.8700000000001"/>
    <n v="0.51"/>
    <s v="En ligne"/>
  </r>
  <r>
    <s v="Foot Locker"/>
    <n v="1185732"/>
    <d v="2021-11-22T00:00:00"/>
    <x v="5"/>
    <s v="Sud-est"/>
    <s v="Kentucky"/>
    <s v="Louisville"/>
    <x v="3"/>
    <n v="52"/>
    <n v="52"/>
    <n v="2704"/>
    <n v="1352"/>
    <n v="0.5"/>
    <s v="En ligne"/>
  </r>
  <r>
    <s v="Foot Locker"/>
    <n v="1185732"/>
    <d v="2021-11-22T00:00:00"/>
    <x v="5"/>
    <s v="Sud-est"/>
    <s v="Kentucky"/>
    <s v="Louisville"/>
    <x v="4"/>
    <n v="59"/>
    <n v="53"/>
    <n v="3127"/>
    <n v="1500.96"/>
    <n v="0.48"/>
    <s v="En ligne"/>
  </r>
  <r>
    <s v="Foot Locker"/>
    <n v="1185732"/>
    <d v="2021-11-22T00:00:00"/>
    <x v="5"/>
    <s v="Sud-est"/>
    <s v="Kentucky"/>
    <s v="Louisville"/>
    <x v="5"/>
    <n v="66"/>
    <n v="80"/>
    <n v="5280"/>
    <n v="2851.2000000000003"/>
    <n v="0.54"/>
    <s v="En ligne"/>
  </r>
  <r>
    <s v="Foot Locker"/>
    <n v="1185732"/>
    <d v="2021-12-21T00:00:00"/>
    <x v="6"/>
    <s v="Sud-est"/>
    <s v="Kentucky"/>
    <s v="Louisville"/>
    <x v="0"/>
    <n v="59"/>
    <n v="158"/>
    <n v="9322"/>
    <n v="5127.1000000000004"/>
    <n v="0.55000000000000004"/>
    <s v="En ligne"/>
  </r>
  <r>
    <s v="Foot Locker"/>
    <n v="1185732"/>
    <d v="2021-12-21T00:00:00"/>
    <x v="6"/>
    <s v="Sud-est"/>
    <s v="Kentucky"/>
    <s v="Louisville"/>
    <x v="1"/>
    <n v="52"/>
    <n v="98"/>
    <n v="5096"/>
    <n v="2446.08"/>
    <n v="0.48"/>
    <s v="En ligne"/>
  </r>
  <r>
    <s v="Foot Locker"/>
    <n v="1185732"/>
    <d v="2021-12-21T00:00:00"/>
    <x v="6"/>
    <s v="Sud-est"/>
    <s v="Kentucky"/>
    <s v="Louisville"/>
    <x v="2"/>
    <n v="51"/>
    <n v="74"/>
    <n v="3774"/>
    <n v="2075.7000000000003"/>
    <n v="0.55000000000000004"/>
    <s v="En ligne"/>
  </r>
  <r>
    <s v="Foot Locker"/>
    <n v="1185732"/>
    <d v="2021-12-21T00:00:00"/>
    <x v="6"/>
    <s v="Sud-est"/>
    <s v="Kentucky"/>
    <s v="Louisville"/>
    <x v="3"/>
    <n v="49"/>
    <n v="68"/>
    <n v="3332"/>
    <n v="1765.96"/>
    <n v="0.53"/>
    <s v="En ligne"/>
  </r>
  <r>
    <s v="Foot Locker"/>
    <n v="1185732"/>
    <d v="2021-12-21T00:00:00"/>
    <x v="6"/>
    <s v="Sud-est"/>
    <s v="Kentucky"/>
    <s v="Louisville"/>
    <x v="4"/>
    <n v="54"/>
    <n v="68"/>
    <n v="3672"/>
    <n v="1725.84"/>
    <n v="0.47"/>
    <s v="En ligne"/>
  </r>
  <r>
    <s v="Foot Locker"/>
    <n v="1185732"/>
    <d v="2021-12-21T00:00:00"/>
    <x v="6"/>
    <s v="Sud-est"/>
    <s v="Kentucky"/>
    <s v="Louisville"/>
    <x v="5"/>
    <n v="64"/>
    <n v="98"/>
    <n v="6272"/>
    <n v="3324.1600000000003"/>
    <n v="0.53"/>
    <s v="En ligne"/>
  </r>
  <r>
    <s v="Foot Locker"/>
    <n v="1185732"/>
    <d v="2021-01-20T00:00:00"/>
    <x v="0"/>
    <s v="Sud-est"/>
    <s v="Kentucky"/>
    <s v="Louisville"/>
    <x v="0"/>
    <n v="29"/>
    <n v="189"/>
    <n v="5481"/>
    <n v="2959.7400000000002"/>
    <n v="0.54"/>
    <s v="En ligne"/>
  </r>
  <r>
    <s v="Foot Locker"/>
    <n v="1185732"/>
    <d v="2021-01-20T00:00:00"/>
    <x v="0"/>
    <s v="Sud-est"/>
    <s v="Kentucky"/>
    <s v="Louisville"/>
    <x v="1"/>
    <n v="29"/>
    <n v="142"/>
    <n v="4118"/>
    <n v="1853.1"/>
    <n v="0.44999999999999996"/>
    <s v="En ligne"/>
  </r>
  <r>
    <s v="Foot Locker"/>
    <n v="1185732"/>
    <d v="2021-01-20T00:00:00"/>
    <x v="0"/>
    <s v="Sud-est"/>
    <s v="Kentucky"/>
    <s v="Louisville"/>
    <x v="2"/>
    <n v="18"/>
    <n v="158"/>
    <n v="2844"/>
    <n v="1564.2"/>
    <n v="0.55000000000000004"/>
    <s v="En ligne"/>
  </r>
  <r>
    <s v="Foot Locker"/>
    <n v="1185732"/>
    <d v="2021-01-20T00:00:00"/>
    <x v="0"/>
    <s v="Sud-est"/>
    <s v="Kentucky"/>
    <s v="Louisville"/>
    <x v="3"/>
    <n v="23"/>
    <n v="101"/>
    <n v="2323"/>
    <n v="1231.19"/>
    <n v="0.53"/>
    <s v="En ligne"/>
  </r>
  <r>
    <s v="Foot Locker"/>
    <n v="1185732"/>
    <d v="2021-01-20T00:00:00"/>
    <x v="0"/>
    <s v="Sud-est"/>
    <s v="Kentucky"/>
    <s v="Louisville"/>
    <x v="4"/>
    <n v="38"/>
    <n v="115"/>
    <n v="4370"/>
    <n v="2097.6"/>
    <n v="0.48"/>
    <s v="En ligne"/>
  </r>
  <r>
    <s v="Foot Locker"/>
    <n v="1185732"/>
    <d v="2021-01-20T00:00:00"/>
    <x v="0"/>
    <s v="Sud-est"/>
    <s v="Kentucky"/>
    <s v="Louisville"/>
    <x v="5"/>
    <n v="29"/>
    <n v="158"/>
    <n v="4582"/>
    <n v="2840.84"/>
    <n v="0.62"/>
    <s v="En ligne"/>
  </r>
  <r>
    <s v="Foot Locker"/>
    <n v="1185732"/>
    <d v="2021-02-18T00:00:00"/>
    <x v="1"/>
    <s v="Sud-est"/>
    <s v="Kentucky"/>
    <s v="Louisville"/>
    <x v="0"/>
    <n v="28"/>
    <n v="225"/>
    <n v="6300"/>
    <n v="3276"/>
    <n v="0.52"/>
    <s v="En ligne"/>
  </r>
  <r>
    <s v="Foot Locker"/>
    <n v="1185732"/>
    <d v="2021-02-18T00:00:00"/>
    <x v="1"/>
    <s v="Sud-est"/>
    <s v="Kentucky"/>
    <s v="Louisville"/>
    <x v="1"/>
    <n v="27"/>
    <n v="106"/>
    <n v="2862"/>
    <n v="1373.76"/>
    <n v="0.48"/>
    <s v="En ligne"/>
  </r>
  <r>
    <s v="Foot Locker"/>
    <n v="1185732"/>
    <d v="2021-02-18T00:00:00"/>
    <x v="1"/>
    <s v="Sud-est"/>
    <s v="Kentucky"/>
    <s v="Louisville"/>
    <x v="2"/>
    <n v="18"/>
    <n v="124"/>
    <n v="2232"/>
    <n v="1227.6000000000001"/>
    <n v="0.55000000000000004"/>
    <s v="En ligne"/>
  </r>
  <r>
    <s v="Foot Locker"/>
    <n v="1185732"/>
    <d v="2021-02-18T00:00:00"/>
    <x v="1"/>
    <s v="Sud"/>
    <s v="Mississippi"/>
    <s v="Jackson"/>
    <x v="3"/>
    <n v="25"/>
    <n v="91"/>
    <n v="2275"/>
    <n v="1137.5"/>
    <n v="0.5"/>
    <s v="En ligne"/>
  </r>
  <r>
    <s v="Foot Locker"/>
    <n v="1185732"/>
    <d v="2021-02-18T00:00:00"/>
    <x v="1"/>
    <s v="Sud"/>
    <s v="Mississippi"/>
    <s v="Jackson"/>
    <x v="4"/>
    <n v="39"/>
    <n v="108"/>
    <n v="4212"/>
    <n v="1937.5199999999998"/>
    <n v="0.45999999999999996"/>
    <s v="En ligne"/>
  </r>
  <r>
    <s v="Foot Locker"/>
    <n v="1185732"/>
    <d v="2021-02-18T00:00:00"/>
    <x v="1"/>
    <s v="Sud"/>
    <s v="Mississippi"/>
    <s v="Jackson"/>
    <x v="5"/>
    <n v="24"/>
    <n v="125"/>
    <n v="3000"/>
    <n v="1800"/>
    <n v="0.6"/>
    <s v="En ligne"/>
  </r>
  <r>
    <s v="Foot Locker"/>
    <n v="1185732"/>
    <d v="2021-03-16T00:00:00"/>
    <x v="6"/>
    <s v="Sud"/>
    <s v="Mississippi"/>
    <s v="Jackson"/>
    <x v="0"/>
    <n v="23"/>
    <n v="187"/>
    <n v="4301"/>
    <n v="2365.5500000000002"/>
    <n v="0.55000000000000004"/>
    <s v="En ligne"/>
  </r>
  <r>
    <s v="Foot Locker"/>
    <n v="1185732"/>
    <d v="2021-03-16T00:00:00"/>
    <x v="6"/>
    <s v="Sud"/>
    <s v="Mississippi"/>
    <s v="Jackson"/>
    <x v="1"/>
    <n v="24"/>
    <n v="100"/>
    <n v="2400"/>
    <n v="1128"/>
    <n v="0.47"/>
    <s v="En ligne"/>
  </r>
  <r>
    <s v="Foot Locker"/>
    <n v="1185732"/>
    <d v="2021-03-16T00:00:00"/>
    <x v="6"/>
    <s v="Sud"/>
    <s v="Mississippi"/>
    <s v="Jackson"/>
    <x v="2"/>
    <n v="14"/>
    <n v="128"/>
    <n v="1792"/>
    <n v="949.76"/>
    <n v="0.53"/>
    <s v="En ligne"/>
  </r>
  <r>
    <s v="Foot Locker"/>
    <n v="1185732"/>
    <d v="2021-03-16T00:00:00"/>
    <x v="6"/>
    <s v="Sud"/>
    <s v="Mississippi"/>
    <s v="Jackson"/>
    <x v="3"/>
    <n v="19"/>
    <n v="80"/>
    <n v="1520"/>
    <n v="790.4"/>
    <n v="0.52"/>
    <s v="En ligne"/>
  </r>
  <r>
    <s v="Foot Locker"/>
    <n v="1185732"/>
    <d v="2021-03-16T00:00:00"/>
    <x v="6"/>
    <s v="Sud"/>
    <s v="Mississippi"/>
    <s v="Jackson"/>
    <x v="4"/>
    <n v="32"/>
    <n v="81"/>
    <n v="2592"/>
    <n v="1192.32"/>
    <n v="0.45999999999999996"/>
    <s v="En ligne"/>
  </r>
  <r>
    <s v="Foot Locker"/>
    <n v="1185732"/>
    <d v="2021-03-16T00:00:00"/>
    <x v="6"/>
    <s v="Sud"/>
    <s v="Mississippi"/>
    <s v="Jackson"/>
    <x v="5"/>
    <n v="24"/>
    <n v="123"/>
    <n v="2952"/>
    <n v="1830.24"/>
    <n v="0.62"/>
    <s v="En ligne"/>
  </r>
  <r>
    <s v="Foot Locker"/>
    <n v="1185732"/>
    <d v="2021-04-17T00:00:00"/>
    <x v="3"/>
    <s v="Sud"/>
    <s v="Mississippi"/>
    <s v="Jackson"/>
    <x v="0"/>
    <n v="23"/>
    <n v="169"/>
    <n v="3887"/>
    <n v="2098.98"/>
    <n v="0.54"/>
    <s v="En ligne"/>
  </r>
  <r>
    <s v="Foot Locker"/>
    <n v="1185732"/>
    <d v="2021-04-17T00:00:00"/>
    <x v="3"/>
    <s v="Sud"/>
    <s v="Mississippi"/>
    <s v="Jackson"/>
    <x v="1"/>
    <n v="23"/>
    <n v="109"/>
    <n v="2507"/>
    <n v="1253.5"/>
    <n v="0.5"/>
    <s v="En ligne"/>
  </r>
  <r>
    <s v="Foot Locker"/>
    <n v="1185732"/>
    <d v="2021-04-17T00:00:00"/>
    <x v="3"/>
    <s v="Sud"/>
    <s v="Mississippi"/>
    <s v="Jackson"/>
    <x v="2"/>
    <n v="14"/>
    <n v="101"/>
    <n v="1414"/>
    <n v="777.7"/>
    <n v="0.55000000000000004"/>
    <s v="En ligne"/>
  </r>
  <r>
    <s v="Foot Locker"/>
    <n v="1185732"/>
    <d v="2021-04-17T00:00:00"/>
    <x v="3"/>
    <s v="Sud"/>
    <s v="Mississippi"/>
    <s v="Jackson"/>
    <x v="3"/>
    <n v="19"/>
    <n v="75"/>
    <n v="1425"/>
    <n v="741"/>
    <n v="0.52"/>
    <s v="En ligne"/>
  </r>
  <r>
    <s v="Foot Locker"/>
    <n v="1185732"/>
    <d v="2021-04-17T00:00:00"/>
    <x v="3"/>
    <s v="Sud"/>
    <s v="Mississippi"/>
    <s v="Jackson"/>
    <x v="4"/>
    <n v="38"/>
    <n v="81"/>
    <n v="3078"/>
    <n v="1477.44"/>
    <n v="0.48"/>
    <s v="En ligne"/>
  </r>
  <r>
    <s v="Foot Locker"/>
    <n v="1185732"/>
    <d v="2021-04-17T00:00:00"/>
    <x v="3"/>
    <s v="Sud"/>
    <s v="Mississippi"/>
    <s v="Jackson"/>
    <x v="5"/>
    <n v="28"/>
    <n v="124"/>
    <n v="3472"/>
    <n v="2117.92"/>
    <n v="0.61"/>
    <s v="En ligne"/>
  </r>
  <r>
    <s v="Foot Locker"/>
    <n v="1185732"/>
    <d v="2021-05-16T00:00:00"/>
    <x v="4"/>
    <s v="Sud"/>
    <s v="Mississippi"/>
    <s v="Jackson"/>
    <x v="0"/>
    <n v="39"/>
    <n v="194"/>
    <n v="7566"/>
    <n v="4161.3"/>
    <n v="0.55000000000000004"/>
    <s v="En ligne"/>
  </r>
  <r>
    <s v="Foot Locker"/>
    <n v="1185732"/>
    <d v="2021-05-16T00:00:00"/>
    <x v="4"/>
    <s v="Sud"/>
    <s v="Mississippi"/>
    <s v="Jackson"/>
    <x v="1"/>
    <n v="37"/>
    <n v="131"/>
    <n v="4847"/>
    <n v="2181.1499999999996"/>
    <n v="0.44999999999999996"/>
    <s v="En ligne"/>
  </r>
  <r>
    <s v="Foot Locker"/>
    <n v="1185732"/>
    <d v="2021-05-16T00:00:00"/>
    <x v="4"/>
    <s v="Sud"/>
    <s v="Mississippi"/>
    <s v="Jackson"/>
    <x v="2"/>
    <n v="33"/>
    <n v="119"/>
    <n v="3927"/>
    <n v="2120.58"/>
    <n v="0.54"/>
    <s v="En ligne"/>
  </r>
  <r>
    <s v="Foot Locker"/>
    <n v="1185732"/>
    <d v="2021-05-16T00:00:00"/>
    <x v="4"/>
    <s v="Sud"/>
    <s v="Mississippi"/>
    <s v="Jackson"/>
    <x v="3"/>
    <n v="33"/>
    <n v="101"/>
    <n v="3333"/>
    <n v="1699.83"/>
    <n v="0.51"/>
    <s v="En ligne"/>
  </r>
  <r>
    <s v="Foot Locker"/>
    <n v="1185732"/>
    <d v="2021-05-16T00:00:00"/>
    <x v="4"/>
    <s v="Sud"/>
    <s v="Mississippi"/>
    <s v="Jackson"/>
    <x v="4"/>
    <n v="41"/>
    <n v="116"/>
    <n v="4756"/>
    <n v="2235.3199999999997"/>
    <n v="0.47"/>
    <s v="En ligne"/>
  </r>
  <r>
    <s v="Foot Locker"/>
    <n v="1185732"/>
    <d v="2021-05-16T00:00:00"/>
    <x v="4"/>
    <s v="Sud"/>
    <s v="Mississippi"/>
    <s v="Jackson"/>
    <x v="5"/>
    <n v="47"/>
    <n v="140"/>
    <n v="6580"/>
    <n v="4211.2"/>
    <n v="0.64"/>
    <s v="En ligne"/>
  </r>
  <r>
    <s v="Foot Locker"/>
    <n v="1185732"/>
    <d v="2021-06-18T00:00:00"/>
    <x v="2"/>
    <s v="Sud"/>
    <s v="Mississippi"/>
    <s v="Jackson"/>
    <x v="0"/>
    <n v="44"/>
    <n v="210"/>
    <n v="9240"/>
    <n v="4804.8"/>
    <n v="0.52"/>
    <s v="En ligne"/>
  </r>
  <r>
    <s v="Foot Locker"/>
    <n v="1185732"/>
    <d v="2021-06-18T00:00:00"/>
    <x v="2"/>
    <s v="Sud"/>
    <s v="Mississippi"/>
    <s v="Jackson"/>
    <x v="1"/>
    <n v="37"/>
    <n v="125"/>
    <n v="4625"/>
    <n v="2173.75"/>
    <n v="0.47"/>
    <s v="En ligne"/>
  </r>
  <r>
    <s v="Foot Locker"/>
    <n v="1185732"/>
    <d v="2021-06-18T00:00:00"/>
    <x v="2"/>
    <s v="Sud"/>
    <s v="Mississippi"/>
    <s v="Jackson"/>
    <x v="2"/>
    <n v="41"/>
    <n v="143"/>
    <n v="5863"/>
    <n v="3224.65"/>
    <n v="0.55000000000000004"/>
    <s v="En ligne"/>
  </r>
  <r>
    <s v="Foot Locker"/>
    <n v="1185732"/>
    <d v="2021-06-18T00:00:00"/>
    <x v="2"/>
    <s v="Sud"/>
    <s v="Mississippi"/>
    <s v="Jackson"/>
    <x v="3"/>
    <n v="43"/>
    <n v="117"/>
    <n v="5031"/>
    <n v="2515.5"/>
    <n v="0.5"/>
    <s v="En ligne"/>
  </r>
  <r>
    <s v="Foot Locker"/>
    <n v="1185732"/>
    <d v="2021-06-18T00:00:00"/>
    <x v="2"/>
    <s v="Sud"/>
    <s v="Mississippi"/>
    <s v="Jackson"/>
    <x v="4"/>
    <n v="57"/>
    <n v="135"/>
    <n v="7695"/>
    <n v="3462.7499999999995"/>
    <n v="0.44999999999999996"/>
    <s v="En ligne"/>
  </r>
  <r>
    <s v="Foot Locker"/>
    <n v="1185732"/>
    <d v="2021-06-18T00:00:00"/>
    <x v="2"/>
    <s v="Sud"/>
    <s v="Mississippi"/>
    <s v="Jackson"/>
    <x v="5"/>
    <n v="60"/>
    <n v="188"/>
    <n v="11280"/>
    <n v="7106.4"/>
    <n v="0.63"/>
    <s v="En ligne"/>
  </r>
  <r>
    <s v="Foot Locker"/>
    <n v="1185732"/>
    <d v="2021-07-16T00:00:00"/>
    <x v="2"/>
    <s v="Sud"/>
    <s v="Mississippi"/>
    <s v="Jackson"/>
    <x v="0"/>
    <n v="58"/>
    <n v="221"/>
    <n v="12818"/>
    <n v="6537.18"/>
    <n v="0.51"/>
    <s v="En ligne"/>
  </r>
  <r>
    <s v="Walmart"/>
    <n v="1185732"/>
    <d v="2021-07-16T00:00:00"/>
    <x v="2"/>
    <s v="Sud"/>
    <s v="Mississippi"/>
    <s v="Jackson"/>
    <x v="1"/>
    <n v="53"/>
    <n v="156"/>
    <n v="8268"/>
    <n v="3720.5999999999995"/>
    <n v="0.44999999999999996"/>
    <s v="En ligne"/>
  </r>
  <r>
    <s v="Walmart"/>
    <n v="1185732"/>
    <d v="2021-07-16T00:00:00"/>
    <x v="2"/>
    <s v="Sud"/>
    <s v="Mississippi"/>
    <s v="Jackson"/>
    <x v="2"/>
    <n v="48"/>
    <n v="142"/>
    <n v="6816"/>
    <n v="3408"/>
    <n v="0.5"/>
    <s v="En ligne"/>
  </r>
  <r>
    <s v="Walmart"/>
    <n v="1185732"/>
    <d v="2021-07-16T00:00:00"/>
    <x v="2"/>
    <s v="Sud"/>
    <s v="Mississippi"/>
    <s v="Jackson"/>
    <x v="3"/>
    <n v="48"/>
    <n v="124"/>
    <n v="5952"/>
    <n v="3154.56"/>
    <n v="0.53"/>
    <s v="En ligne"/>
  </r>
  <r>
    <s v="Walmart"/>
    <n v="1185732"/>
    <d v="2021-07-16T00:00:00"/>
    <x v="2"/>
    <s v="Sud"/>
    <s v="Mississippi"/>
    <s v="Jackson"/>
    <x v="4"/>
    <n v="59"/>
    <n v="150"/>
    <n v="8850"/>
    <n v="4248"/>
    <n v="0.48"/>
    <s v="En ligne"/>
  </r>
  <r>
    <s v="Walmart"/>
    <n v="1185732"/>
    <d v="2021-07-16T00:00:00"/>
    <x v="2"/>
    <s v="Sud"/>
    <s v="Mississippi"/>
    <s v="Jackson"/>
    <x v="5"/>
    <n v="61"/>
    <n v="176"/>
    <n v="10736"/>
    <n v="6548.96"/>
    <n v="0.61"/>
    <s v="En ligne"/>
  </r>
  <r>
    <s v="Walmart"/>
    <n v="1185732"/>
    <d v="2021-08-17T00:00:00"/>
    <x v="6"/>
    <s v="Sud"/>
    <s v="Mississippi"/>
    <s v="Jackson"/>
    <x v="0"/>
    <n v="56"/>
    <n v="215"/>
    <n v="12040"/>
    <n v="6501.6"/>
    <n v="0.54"/>
    <s v="En ligne"/>
  </r>
  <r>
    <s v="Walmart"/>
    <n v="1185732"/>
    <d v="2021-08-17T00:00:00"/>
    <x v="6"/>
    <s v="Sud"/>
    <s v="Mississippi"/>
    <s v="Jackson"/>
    <x v="1"/>
    <n v="50"/>
    <n v="168"/>
    <n v="8400"/>
    <n v="4032"/>
    <n v="0.48"/>
    <s v="En ligne"/>
  </r>
  <r>
    <s v="Walmart"/>
    <n v="1185732"/>
    <d v="2021-08-17T00:00:00"/>
    <x v="6"/>
    <s v="Sud"/>
    <s v="Mississippi"/>
    <s v="Jackson"/>
    <x v="2"/>
    <n v="48"/>
    <n v="147"/>
    <n v="7056"/>
    <n v="3669.1200000000003"/>
    <n v="0.52"/>
    <s v="En ligne"/>
  </r>
  <r>
    <s v="Walmart"/>
    <n v="1185732"/>
    <d v="2021-08-17T00:00:00"/>
    <x v="6"/>
    <s v="Sud"/>
    <s v="Mississippi"/>
    <s v="Jackson"/>
    <x v="3"/>
    <n v="39"/>
    <n v="128"/>
    <n v="4992"/>
    <n v="2595.84"/>
    <n v="0.52"/>
    <s v="En ligne"/>
  </r>
  <r>
    <s v="Walmart"/>
    <n v="1185732"/>
    <d v="2021-08-17T00:00:00"/>
    <x v="6"/>
    <s v="Sud"/>
    <s v="Mississippi"/>
    <s v="Jackson"/>
    <x v="4"/>
    <n v="46"/>
    <n v="122"/>
    <n v="5612"/>
    <n v="2525.3999999999996"/>
    <n v="0.44999999999999996"/>
    <s v="En ligne"/>
  </r>
  <r>
    <s v="Walmart"/>
    <n v="1185732"/>
    <d v="2021-08-17T00:00:00"/>
    <x v="6"/>
    <s v="Sud"/>
    <s v="Mississippi"/>
    <s v="Jackson"/>
    <x v="5"/>
    <n v="53"/>
    <n v="169"/>
    <n v="8957"/>
    <n v="5822.05"/>
    <n v="0.65"/>
    <s v="En ligne"/>
  </r>
  <r>
    <s v="Walmart"/>
    <n v="1185732"/>
    <d v="2021-09-16T00:00:00"/>
    <x v="1"/>
    <s v="Sud"/>
    <s v="Mississippi"/>
    <s v="Jackson"/>
    <x v="0"/>
    <n v="47"/>
    <n v="203"/>
    <n v="9541"/>
    <n v="5152.1400000000003"/>
    <n v="0.54"/>
    <s v="En ligne"/>
  </r>
  <r>
    <s v="Walmart"/>
    <n v="1185732"/>
    <d v="2021-09-16T00:00:00"/>
    <x v="1"/>
    <s v="Sud"/>
    <s v="Mississippi"/>
    <s v="Jackson"/>
    <x v="1"/>
    <n v="42"/>
    <n v="147"/>
    <n v="6174"/>
    <n v="2778.2999999999997"/>
    <n v="0.44999999999999996"/>
    <s v="En ligne"/>
  </r>
  <r>
    <s v="Walmart"/>
    <n v="1185732"/>
    <d v="2021-09-16T00:00:00"/>
    <x v="1"/>
    <s v="Sud"/>
    <s v="Mississippi"/>
    <s v="Jackson"/>
    <x v="2"/>
    <n v="19"/>
    <n v="123"/>
    <n v="2337"/>
    <n v="1168.5"/>
    <n v="0.5"/>
    <s v="En ligne"/>
  </r>
  <r>
    <s v="Walmart"/>
    <n v="1185732"/>
    <d v="2021-09-16T00:00:00"/>
    <x v="1"/>
    <s v="Sud"/>
    <s v="Mississippi"/>
    <s v="Jackson"/>
    <x v="3"/>
    <n v="19"/>
    <n v="100"/>
    <n v="1900"/>
    <n v="1045"/>
    <n v="0.55000000000000004"/>
    <s v="En ligne"/>
  </r>
  <r>
    <s v="Walmart"/>
    <n v="1185732"/>
    <d v="2021-09-16T00:00:00"/>
    <x v="1"/>
    <s v="Sud"/>
    <s v="Mississippi"/>
    <s v="Jackson"/>
    <x v="4"/>
    <n v="29"/>
    <n v="108"/>
    <n v="3132"/>
    <n v="1503.36"/>
    <n v="0.48"/>
    <s v="En ligne"/>
  </r>
  <r>
    <s v="Walmart"/>
    <n v="1185732"/>
    <d v="2021-09-16T00:00:00"/>
    <x v="1"/>
    <s v="Sud"/>
    <s v="Mississippi"/>
    <s v="Jackson"/>
    <x v="5"/>
    <n v="32"/>
    <n v="130"/>
    <n v="4160"/>
    <n v="2579.1999999999998"/>
    <n v="0.62"/>
    <s v="En ligne"/>
  </r>
  <r>
    <s v="Walmart"/>
    <n v="1185732"/>
    <d v="2021-10-18T00:00:00"/>
    <x v="5"/>
    <s v="Sud"/>
    <s v="Mississippi"/>
    <s v="Jackson"/>
    <x v="0"/>
    <n v="32"/>
    <n v="176"/>
    <n v="5632"/>
    <n v="3041.28"/>
    <n v="0.54"/>
    <s v="En ligne"/>
  </r>
  <r>
    <s v="Walmart"/>
    <n v="1185732"/>
    <d v="2021-10-18T00:00:00"/>
    <x v="5"/>
    <s v="Sud"/>
    <s v="Mississippi"/>
    <s v="Jackson"/>
    <x v="1"/>
    <n v="25"/>
    <n v="145"/>
    <n v="3625"/>
    <n v="1631.2499999999998"/>
    <n v="0.44999999999999996"/>
    <s v="En ligne"/>
  </r>
  <r>
    <s v="Walmart"/>
    <n v="1185732"/>
    <d v="2021-10-18T00:00:00"/>
    <x v="5"/>
    <s v="Sud"/>
    <s v="Mississippi"/>
    <s v="Jackson"/>
    <x v="2"/>
    <n v="24"/>
    <n v="98"/>
    <n v="2352"/>
    <n v="1270.0800000000002"/>
    <n v="0.54"/>
    <s v="En ligne"/>
  </r>
  <r>
    <s v="Walmart"/>
    <n v="1185732"/>
    <d v="2021-10-18T00:00:00"/>
    <x v="5"/>
    <s v="Sud"/>
    <s v="Mississippi"/>
    <s v="Jackson"/>
    <x v="3"/>
    <n v="23"/>
    <n v="105"/>
    <n v="2415"/>
    <n v="1207.5"/>
    <n v="0.5"/>
    <s v="En ligne"/>
  </r>
  <r>
    <s v="Walmart"/>
    <n v="1185732"/>
    <d v="2021-10-18T00:00:00"/>
    <x v="5"/>
    <s v="Sud"/>
    <s v="Mississippi"/>
    <s v="Jackson"/>
    <x v="4"/>
    <n v="32"/>
    <n v="98"/>
    <n v="3136"/>
    <n v="1568"/>
    <n v="0.5"/>
    <s v="En ligne"/>
  </r>
  <r>
    <s v="Sports Direct"/>
    <n v="1185732"/>
    <d v="2021-10-18T00:00:00"/>
    <x v="5"/>
    <s v="Sud"/>
    <s v="Mississippi"/>
    <s v="Jackson"/>
    <x v="5"/>
    <n v="33"/>
    <n v="124"/>
    <n v="4092"/>
    <n v="2618.88"/>
    <n v="0.64"/>
    <s v="En ligne"/>
  </r>
  <r>
    <s v="Sports Direct"/>
    <n v="1185732"/>
    <d v="2021-11-17T00:00:00"/>
    <x v="0"/>
    <s v="Sud"/>
    <s v="Mississippi"/>
    <s v="Jackson"/>
    <x v="0"/>
    <n v="28"/>
    <n v="163"/>
    <n v="4564"/>
    <n v="2464.56"/>
    <n v="0.54"/>
    <s v="En ligne"/>
  </r>
  <r>
    <s v="Sports Direct"/>
    <n v="1185732"/>
    <d v="2021-11-17T00:00:00"/>
    <x v="0"/>
    <s v="Sud"/>
    <s v="Mississippi"/>
    <s v="Jackson"/>
    <x v="1"/>
    <n v="18"/>
    <n v="117"/>
    <n v="2106"/>
    <n v="947.69999999999993"/>
    <n v="0.44999999999999996"/>
    <s v="En ligne"/>
  </r>
  <r>
    <s v="Sports Direct"/>
    <n v="1185732"/>
    <d v="2021-11-17T00:00:00"/>
    <x v="0"/>
    <s v="Sud"/>
    <s v="Mississippi"/>
    <s v="Jackson"/>
    <x v="2"/>
    <n v="28"/>
    <n v="111"/>
    <n v="3108"/>
    <n v="1678.3200000000002"/>
    <n v="0.54"/>
    <s v="En ligne"/>
  </r>
  <r>
    <s v="Sports Direct"/>
    <n v="1185732"/>
    <d v="2021-11-17T00:00:00"/>
    <x v="0"/>
    <s v="Sud"/>
    <s v="Mississippi"/>
    <s v="Jackson"/>
    <x v="3"/>
    <n v="54"/>
    <n v="117"/>
    <n v="6318"/>
    <n v="3348.54"/>
    <n v="0.53"/>
    <s v="En ligne"/>
  </r>
  <r>
    <s v="Sports Direct"/>
    <n v="1185732"/>
    <d v="2021-11-17T00:00:00"/>
    <x v="0"/>
    <s v="Sud"/>
    <s v="Mississippi"/>
    <s v="Jackson"/>
    <x v="4"/>
    <n v="71"/>
    <n v="123"/>
    <n v="8733"/>
    <n v="3929.8499999999995"/>
    <n v="0.44999999999999996"/>
    <s v="En ligne"/>
  </r>
  <r>
    <s v="Sports Direct"/>
    <n v="1185732"/>
    <d v="2021-11-17T00:00:00"/>
    <x v="0"/>
    <s v="Sud"/>
    <s v="Mississippi"/>
    <s v="Jackson"/>
    <x v="5"/>
    <n v="68"/>
    <n v="158"/>
    <n v="10744"/>
    <n v="6553.84"/>
    <n v="0.61"/>
    <s v="En ligne"/>
  </r>
  <r>
    <s v="Sports Direct"/>
    <n v="1185732"/>
    <d v="2021-12-16T00:00:00"/>
    <x v="1"/>
    <s v="Sud"/>
    <s v="Mississippi"/>
    <s v="Jackson"/>
    <x v="0"/>
    <n v="68"/>
    <n v="194"/>
    <n v="13192"/>
    <n v="6991.76"/>
    <n v="0.53"/>
    <s v="En ligne"/>
  </r>
  <r>
    <s v="Sports Direct"/>
    <n v="1185732"/>
    <d v="2021-12-16T00:00:00"/>
    <x v="1"/>
    <s v="Sud"/>
    <s v="Mississippi"/>
    <s v="Jackson"/>
    <x v="1"/>
    <n v="58"/>
    <n v="155"/>
    <n v="8990"/>
    <n v="4405.1000000000004"/>
    <n v="0.49"/>
    <s v="En ligne"/>
  </r>
  <r>
    <s v="Sports Direct"/>
    <n v="1185732"/>
    <d v="2021-12-16T00:00:00"/>
    <x v="1"/>
    <s v="Sud"/>
    <s v="Mississippi"/>
    <s v="Jackson"/>
    <x v="2"/>
    <n v="59"/>
    <n v="137"/>
    <n v="8083"/>
    <n v="4364.8200000000006"/>
    <n v="0.54"/>
    <s v="En ligne"/>
  </r>
  <r>
    <s v="Sports Direct"/>
    <n v="1185732"/>
    <d v="2021-12-16T00:00:00"/>
    <x v="1"/>
    <s v="Sud"/>
    <s v="Mississippi"/>
    <s v="Jackson"/>
    <x v="3"/>
    <n v="56"/>
    <n v="133"/>
    <n v="7448"/>
    <n v="3872.96"/>
    <n v="0.52"/>
    <s v="En ligne"/>
  </r>
  <r>
    <s v="Sports Direct"/>
    <n v="1185732"/>
    <d v="2021-12-16T00:00:00"/>
    <x v="1"/>
    <s v="Sud"/>
    <s v="Mississippi"/>
    <s v="Jackson"/>
    <x v="4"/>
    <n v="65"/>
    <n v="124"/>
    <n v="8060"/>
    <n v="4030"/>
    <n v="0.5"/>
    <s v="En ligne"/>
  </r>
  <r>
    <s v="Sports Direct"/>
    <n v="1185732"/>
    <d v="2021-12-16T00:00:00"/>
    <x v="1"/>
    <s v="Sud"/>
    <s v="Mississippi"/>
    <s v="Jackson"/>
    <x v="5"/>
    <n v="71"/>
    <n v="144"/>
    <n v="10224"/>
    <n v="6236.6399999999994"/>
    <n v="0.61"/>
    <s v="En ligne"/>
  </r>
  <r>
    <s v="Sports Direct"/>
    <n v="1197831"/>
    <d v="2021-01-23T00:00:00"/>
    <x v="3"/>
    <s v="Sud"/>
    <s v="Mississippi"/>
    <s v="Jackson"/>
    <x v="0"/>
    <n v="24"/>
    <n v="176"/>
    <n v="4224"/>
    <n v="2154.2400000000002"/>
    <n v="0.51"/>
    <s v="En ligne"/>
  </r>
  <r>
    <s v="Sports Direct"/>
    <n v="1197831"/>
    <d v="2021-01-23T00:00:00"/>
    <x v="3"/>
    <s v="Sud"/>
    <s v="Mississippi"/>
    <s v="Jackson"/>
    <x v="1"/>
    <n v="25"/>
    <n v="131"/>
    <n v="3275"/>
    <n v="1473.7499999999998"/>
    <n v="0.44999999999999996"/>
    <s v="En ligne"/>
  </r>
  <r>
    <s v="Sports Direct"/>
    <n v="1197831"/>
    <d v="2021-01-23T00:00:00"/>
    <x v="3"/>
    <s v="Sud"/>
    <s v="Mississippi"/>
    <s v="Jackson"/>
    <x v="2"/>
    <n v="14"/>
    <n v="117"/>
    <n v="1638"/>
    <n v="835.38"/>
    <n v="0.51"/>
    <s v="En ligne"/>
  </r>
  <r>
    <s v="Sports Direct"/>
    <n v="1197831"/>
    <d v="2021-01-23T00:00:00"/>
    <x v="3"/>
    <s v="Sud"/>
    <s v="Mississippi"/>
    <s v="Jackson"/>
    <x v="3"/>
    <n v="19"/>
    <n v="78"/>
    <n v="1482"/>
    <n v="785.46"/>
    <n v="0.53"/>
    <s v="En ligne"/>
  </r>
  <r>
    <s v="Sports Direct"/>
    <n v="1197831"/>
    <d v="2021-01-23T00:00:00"/>
    <x v="3"/>
    <s v="Sud"/>
    <s v="Mississippi"/>
    <s v="Jackson"/>
    <x v="4"/>
    <n v="34"/>
    <n v="95"/>
    <n v="3230"/>
    <n v="1550.3999999999999"/>
    <n v="0.48"/>
    <s v="En ligne"/>
  </r>
  <r>
    <s v="Sports Direct"/>
    <n v="1197831"/>
    <d v="2021-01-23T00:00:00"/>
    <x v="3"/>
    <s v="Sud"/>
    <s v="Mississippi"/>
    <s v="Jackson"/>
    <x v="5"/>
    <n v="23"/>
    <n v="122"/>
    <n v="2806"/>
    <n v="1459.1200000000001"/>
    <n v="0.52"/>
    <s v="En ligne"/>
  </r>
  <r>
    <s v="Sports Direct"/>
    <n v="1197831"/>
    <d v="2021-02-21T00:00:00"/>
    <x v="4"/>
    <s v="Sud"/>
    <s v="Mississippi"/>
    <s v="Jackson"/>
    <x v="0"/>
    <n v="24"/>
    <n v="189"/>
    <n v="4536"/>
    <n v="2313.36"/>
    <n v="0.51"/>
    <s v="En ligne"/>
  </r>
  <r>
    <s v="Sports Direct"/>
    <n v="1197831"/>
    <d v="2021-02-21T00:00:00"/>
    <x v="4"/>
    <s v="Sud"/>
    <s v="Mississippi"/>
    <s v="Jackson"/>
    <x v="1"/>
    <n v="24"/>
    <n v="105"/>
    <n v="2520"/>
    <n v="1134"/>
    <n v="0.44999999999999996"/>
    <s v="En ligne"/>
  </r>
  <r>
    <s v="Sports Direct"/>
    <n v="1197831"/>
    <d v="2021-02-21T00:00:00"/>
    <x v="4"/>
    <s v="Sud"/>
    <s v="Mississippi"/>
    <s v="Jackson"/>
    <x v="2"/>
    <n v="14"/>
    <n v="120"/>
    <n v="1680"/>
    <n v="840"/>
    <n v="0.5"/>
    <s v="En ligne"/>
  </r>
  <r>
    <s v="Walmart"/>
    <n v="1197831"/>
    <d v="2021-02-21T00:00:00"/>
    <x v="4"/>
    <s v="Sud"/>
    <s v="Arkansas"/>
    <s v="Little Rock"/>
    <x v="3"/>
    <n v="18"/>
    <n v="70"/>
    <n v="1260"/>
    <n v="630"/>
    <n v="0.5"/>
    <s v="En ligne"/>
  </r>
  <r>
    <s v="Walmart"/>
    <n v="1197831"/>
    <d v="2021-02-21T00:00:00"/>
    <x v="4"/>
    <s v="Sud"/>
    <s v="Arkansas"/>
    <s v="Little Rock"/>
    <x v="4"/>
    <n v="34"/>
    <n v="98"/>
    <n v="3332"/>
    <n v="1499.3999999999999"/>
    <n v="0.44999999999999996"/>
    <s v="En ligne"/>
  </r>
  <r>
    <s v="Walmart"/>
    <n v="1197831"/>
    <d v="2021-02-21T00:00:00"/>
    <x v="4"/>
    <s v="Sud"/>
    <s v="Arkansas"/>
    <s v="Little Rock"/>
    <x v="5"/>
    <n v="19"/>
    <n v="115"/>
    <n v="2185"/>
    <n v="1179.9000000000001"/>
    <n v="0.54"/>
    <s v="En ligne"/>
  </r>
  <r>
    <s v="Walmart"/>
    <n v="1197831"/>
    <d v="2021-03-19T00:00:00"/>
    <x v="2"/>
    <s v="Sud"/>
    <s v="Arkansas"/>
    <s v="Little Rock"/>
    <x v="0"/>
    <n v="18"/>
    <n v="181"/>
    <n v="3258"/>
    <n v="1726.74"/>
    <n v="0.53"/>
    <s v="En ligne"/>
  </r>
  <r>
    <s v="Walmart"/>
    <n v="1197831"/>
    <d v="2021-03-19T00:00:00"/>
    <x v="2"/>
    <s v="Sud"/>
    <s v="Arkansas"/>
    <s v="Little Rock"/>
    <x v="1"/>
    <n v="20"/>
    <n v="98"/>
    <n v="1960"/>
    <n v="881.99999999999989"/>
    <n v="0.44999999999999996"/>
    <s v="En ligne"/>
  </r>
  <r>
    <s v="Walmart"/>
    <n v="1197831"/>
    <d v="2021-03-19T00:00:00"/>
    <x v="2"/>
    <s v="Sud"/>
    <s v="Arkansas"/>
    <s v="Little Rock"/>
    <x v="2"/>
    <n v="10"/>
    <n v="88"/>
    <n v="880"/>
    <n v="475.20000000000005"/>
    <n v="0.54"/>
    <s v="En ligne"/>
  </r>
  <r>
    <s v="Walmart"/>
    <n v="1197831"/>
    <d v="2021-03-19T00:00:00"/>
    <x v="2"/>
    <s v="Sud"/>
    <s v="Arkansas"/>
    <s v="Little Rock"/>
    <x v="3"/>
    <n v="19"/>
    <n v="60"/>
    <n v="1140"/>
    <n v="592.80000000000007"/>
    <n v="0.52"/>
    <s v="En ligne"/>
  </r>
  <r>
    <s v="Walmart"/>
    <n v="1197831"/>
    <d v="2021-03-19T00:00:00"/>
    <x v="2"/>
    <s v="Sud"/>
    <s v="Arkansas"/>
    <s v="Little Rock"/>
    <x v="4"/>
    <n v="32"/>
    <n v="65"/>
    <n v="2080"/>
    <n v="956.8"/>
    <n v="0.45999999999999996"/>
    <s v="En ligne"/>
  </r>
  <r>
    <s v="Walmart"/>
    <n v="1197831"/>
    <d v="2021-03-19T00:00:00"/>
    <x v="2"/>
    <s v="Sud"/>
    <s v="Arkansas"/>
    <s v="Little Rock"/>
    <x v="5"/>
    <n v="24"/>
    <n v="102"/>
    <n v="2448"/>
    <n v="1248.48"/>
    <n v="0.51"/>
    <s v="En ligne"/>
  </r>
  <r>
    <s v="Walmart"/>
    <n v="1197831"/>
    <d v="2021-04-20T00:00:00"/>
    <x v="6"/>
    <s v="Sud"/>
    <s v="Arkansas"/>
    <s v="Little Rock"/>
    <x v="0"/>
    <n v="23"/>
    <n v="174"/>
    <n v="4002"/>
    <n v="2161.08"/>
    <n v="0.54"/>
    <s v="En ligne"/>
  </r>
  <r>
    <s v="Walmart"/>
    <n v="1197831"/>
    <d v="2021-04-20T00:00:00"/>
    <x v="6"/>
    <s v="Sud"/>
    <s v="Arkansas"/>
    <s v="Little Rock"/>
    <x v="1"/>
    <n v="24"/>
    <n v="81"/>
    <n v="1944"/>
    <n v="952.56"/>
    <n v="0.49"/>
    <s v="En ligne"/>
  </r>
  <r>
    <s v="Walmart"/>
    <n v="1197831"/>
    <d v="2021-04-20T00:00:00"/>
    <x v="6"/>
    <s v="Sud"/>
    <s v="Arkansas"/>
    <s v="Little Rock"/>
    <x v="2"/>
    <n v="14"/>
    <n v="75"/>
    <n v="1050"/>
    <n v="546"/>
    <n v="0.52"/>
    <s v="En ligne"/>
  </r>
  <r>
    <s v="Walmart"/>
    <n v="1197831"/>
    <d v="2021-04-20T00:00:00"/>
    <x v="6"/>
    <s v="Sud"/>
    <s v="Arkansas"/>
    <s v="Little Rock"/>
    <x v="3"/>
    <n v="20"/>
    <n v="63"/>
    <n v="1260"/>
    <n v="667.80000000000007"/>
    <n v="0.53"/>
    <s v="En ligne"/>
  </r>
  <r>
    <s v="Walmart"/>
    <n v="1197831"/>
    <d v="2021-04-20T00:00:00"/>
    <x v="6"/>
    <s v="Sud"/>
    <s v="Arkansas"/>
    <s v="Little Rock"/>
    <x v="4"/>
    <n v="37"/>
    <n v="73"/>
    <n v="2701"/>
    <n v="1296.48"/>
    <n v="0.48"/>
    <s v="En ligne"/>
  </r>
  <r>
    <s v="Walmart"/>
    <n v="1197831"/>
    <d v="2021-04-20T00:00:00"/>
    <x v="6"/>
    <s v="Sud"/>
    <s v="Arkansas"/>
    <s v="Little Rock"/>
    <x v="5"/>
    <n v="28"/>
    <n v="116"/>
    <n v="3248"/>
    <n v="1656.48"/>
    <n v="0.51"/>
    <s v="En ligne"/>
  </r>
  <r>
    <s v="Walmart"/>
    <n v="1197831"/>
    <d v="2021-05-19T00:00:00"/>
    <x v="0"/>
    <s v="Sud"/>
    <s v="Arkansas"/>
    <s v="Little Rock"/>
    <x v="0"/>
    <n v="39"/>
    <n v="181"/>
    <n v="7059"/>
    <n v="3811.86"/>
    <n v="0.54"/>
    <s v="En ligne"/>
  </r>
  <r>
    <s v="Walmart"/>
    <n v="1197831"/>
    <d v="2021-05-19T00:00:00"/>
    <x v="0"/>
    <s v="Sud"/>
    <s v="Arkansas"/>
    <s v="Little Rock"/>
    <x v="1"/>
    <n v="38"/>
    <n v="113"/>
    <n v="4294"/>
    <n v="2147"/>
    <n v="0.5"/>
    <s v="En ligne"/>
  </r>
  <r>
    <s v="Walmart"/>
    <n v="1197831"/>
    <d v="2021-05-19T00:00:00"/>
    <x v="0"/>
    <s v="Sud"/>
    <s v="Arkansas"/>
    <s v="Little Rock"/>
    <x v="2"/>
    <n v="34"/>
    <n v="91"/>
    <n v="3094"/>
    <n v="1701.7"/>
    <n v="0.55000000000000004"/>
    <s v="En ligne"/>
  </r>
  <r>
    <s v="Walmart"/>
    <n v="1197831"/>
    <d v="2021-05-19T00:00:00"/>
    <x v="0"/>
    <s v="Sud"/>
    <s v="Arkansas"/>
    <s v="Little Rock"/>
    <x v="3"/>
    <n v="34"/>
    <n v="78"/>
    <n v="2652"/>
    <n v="1405.5600000000002"/>
    <n v="0.53"/>
    <s v="En ligne"/>
  </r>
  <r>
    <s v="Walmart"/>
    <n v="1197831"/>
    <d v="2021-05-19T00:00:00"/>
    <x v="0"/>
    <s v="Sud"/>
    <s v="Arkansas"/>
    <s v="Little Rock"/>
    <x v="4"/>
    <n v="42"/>
    <n v="85"/>
    <n v="3570"/>
    <n v="1677.8999999999999"/>
    <n v="0.47"/>
    <s v="En ligne"/>
  </r>
  <r>
    <s v="Walmart"/>
    <n v="1197831"/>
    <d v="2021-05-19T00:00:00"/>
    <x v="0"/>
    <s v="Sud"/>
    <s v="Arkansas"/>
    <s v="Little Rock"/>
    <x v="5"/>
    <n v="44"/>
    <n v="111"/>
    <n v="4884"/>
    <n v="2686.2000000000003"/>
    <n v="0.55000000000000004"/>
    <s v="En ligne"/>
  </r>
  <r>
    <s v="Walmart"/>
    <n v="1197831"/>
    <d v="2021-06-21T00:00:00"/>
    <x v="5"/>
    <s v="Sud"/>
    <s v="Arkansas"/>
    <s v="Little Rock"/>
    <x v="0"/>
    <n v="36"/>
    <n v="203"/>
    <n v="7308"/>
    <n v="3654"/>
    <n v="0.5"/>
    <s v="En ligne"/>
  </r>
  <r>
    <s v="Walmart"/>
    <n v="1197831"/>
    <d v="2021-06-21T00:00:00"/>
    <x v="5"/>
    <s v="Sud"/>
    <s v="Arkansas"/>
    <s v="Little Rock"/>
    <x v="1"/>
    <n v="32"/>
    <n v="106"/>
    <n v="3392"/>
    <n v="1662.08"/>
    <n v="0.49"/>
    <s v="En ligne"/>
  </r>
  <r>
    <s v="Walmart"/>
    <n v="1197831"/>
    <d v="2021-06-21T00:00:00"/>
    <x v="5"/>
    <s v="Sud"/>
    <s v="Arkansas"/>
    <s v="Little Rock"/>
    <x v="2"/>
    <n v="38"/>
    <n v="104"/>
    <n v="3952"/>
    <n v="2134.08"/>
    <n v="0.54"/>
    <s v="En ligne"/>
  </r>
  <r>
    <s v="Walmart"/>
    <n v="1197831"/>
    <d v="2021-06-21T00:00:00"/>
    <x v="5"/>
    <s v="Sud"/>
    <s v="Arkansas"/>
    <s v="Little Rock"/>
    <x v="3"/>
    <n v="37"/>
    <n v="98"/>
    <n v="3626"/>
    <n v="1885.52"/>
    <n v="0.52"/>
    <s v="En ligne"/>
  </r>
  <r>
    <s v="Walmart"/>
    <n v="1197831"/>
    <d v="2021-06-21T00:00:00"/>
    <x v="5"/>
    <s v="Sud"/>
    <s v="Arkansas"/>
    <s v="Little Rock"/>
    <x v="4"/>
    <n v="54"/>
    <n v="98"/>
    <n v="5292"/>
    <n v="2540.16"/>
    <n v="0.48"/>
    <s v="En ligne"/>
  </r>
  <r>
    <s v="Walmart"/>
    <n v="1197831"/>
    <d v="2021-06-21T00:00:00"/>
    <x v="5"/>
    <s v="Sud"/>
    <s v="Arkansas"/>
    <s v="Little Rock"/>
    <x v="5"/>
    <n v="54"/>
    <n v="160"/>
    <n v="8640"/>
    <n v="4665.6000000000004"/>
    <n v="0.54"/>
    <s v="En ligne"/>
  </r>
  <r>
    <s v="Walmart"/>
    <n v="1197831"/>
    <d v="2021-07-19T00:00:00"/>
    <x v="5"/>
    <s v="Sud"/>
    <s v="Arkansas"/>
    <s v="Little Rock"/>
    <x v="0"/>
    <n v="50"/>
    <n v="233"/>
    <n v="11650"/>
    <n v="5825"/>
    <n v="0.5"/>
    <s v="En ligne"/>
  </r>
  <r>
    <s v="Walmart"/>
    <n v="1197831"/>
    <d v="2021-07-19T00:00:00"/>
    <x v="5"/>
    <s v="Sud"/>
    <s v="Arkansas"/>
    <s v="Little Rock"/>
    <x v="1"/>
    <n v="47"/>
    <n v="147"/>
    <n v="6909"/>
    <n v="3109.0499999999997"/>
    <n v="0.44999999999999996"/>
    <s v="En ligne"/>
  </r>
  <r>
    <s v="Walmart"/>
    <n v="1197831"/>
    <d v="2021-07-19T00:00:00"/>
    <x v="5"/>
    <s v="Sud"/>
    <s v="Arkansas"/>
    <s v="Little Rock"/>
    <x v="2"/>
    <n v="43"/>
    <n v="126"/>
    <n v="5418"/>
    <n v="2763.18"/>
    <n v="0.51"/>
    <s v="En ligne"/>
  </r>
  <r>
    <s v="Walmart"/>
    <n v="1197831"/>
    <d v="2021-07-19T00:00:00"/>
    <x v="5"/>
    <s v="Sud"/>
    <s v="Arkansas"/>
    <s v="Little Rock"/>
    <x v="3"/>
    <n v="41"/>
    <n v="116"/>
    <n v="4756"/>
    <n v="2568.2400000000002"/>
    <n v="0.54"/>
    <s v="En ligne"/>
  </r>
  <r>
    <s v="Walmart"/>
    <n v="1197831"/>
    <d v="2021-07-19T00:00:00"/>
    <x v="5"/>
    <s v="Sud"/>
    <s v="Arkansas"/>
    <s v="Little Rock"/>
    <x v="4"/>
    <n v="55"/>
    <n v="119"/>
    <n v="6545"/>
    <n v="3207.0499999999997"/>
    <n v="0.49"/>
    <s v="En ligne"/>
  </r>
  <r>
    <s v="Walmart"/>
    <n v="1197831"/>
    <d v="2021-07-19T00:00:00"/>
    <x v="5"/>
    <s v="Sud"/>
    <s v="Arkansas"/>
    <s v="Little Rock"/>
    <x v="5"/>
    <n v="63"/>
    <n v="150"/>
    <n v="9450"/>
    <n v="5103"/>
    <n v="0.54"/>
    <s v="En ligne"/>
  </r>
  <r>
    <s v="Walmart"/>
    <n v="1197831"/>
    <d v="2021-08-20T00:00:00"/>
    <x v="2"/>
    <s v="Sud"/>
    <s v="Arkansas"/>
    <s v="Little Rock"/>
    <x v="0"/>
    <n v="55"/>
    <n v="210"/>
    <n v="11550"/>
    <n v="6237"/>
    <n v="0.54"/>
    <s v="En ligne"/>
  </r>
  <r>
    <s v="Walmart"/>
    <n v="1197831"/>
    <d v="2021-08-20T00:00:00"/>
    <x v="2"/>
    <s v="Sud"/>
    <s v="Arkansas"/>
    <s v="Little Rock"/>
    <x v="1"/>
    <n v="50"/>
    <n v="152"/>
    <n v="7600"/>
    <n v="3648"/>
    <n v="0.48"/>
    <s v="En ligne"/>
  </r>
  <r>
    <s v="Walmart"/>
    <n v="1197831"/>
    <d v="2021-08-20T00:00:00"/>
    <x v="2"/>
    <s v="Sud"/>
    <s v="Arkansas"/>
    <s v="Little Rock"/>
    <x v="2"/>
    <n v="47"/>
    <n v="126"/>
    <n v="5922"/>
    <n v="3079.44"/>
    <n v="0.52"/>
    <s v="En ligne"/>
  </r>
  <r>
    <s v="Walmart"/>
    <n v="1197831"/>
    <d v="2021-08-20T00:00:00"/>
    <x v="2"/>
    <s v="Sud"/>
    <s v="Arkansas"/>
    <s v="Little Rock"/>
    <x v="3"/>
    <n v="39"/>
    <n v="104"/>
    <n v="4056"/>
    <n v="2028"/>
    <n v="0.5"/>
    <s v="En ligne"/>
  </r>
  <r>
    <s v="Walmart"/>
    <n v="1197831"/>
    <d v="2021-08-20T00:00:00"/>
    <x v="2"/>
    <s v="Sud"/>
    <s v="Arkansas"/>
    <s v="Little Rock"/>
    <x v="4"/>
    <n v="48"/>
    <n v="113"/>
    <n v="5424"/>
    <n v="2657.7599999999998"/>
    <n v="0.49"/>
    <s v="En ligne"/>
  </r>
  <r>
    <s v="Walmart"/>
    <n v="1197831"/>
    <d v="2021-08-20T00:00:00"/>
    <x v="2"/>
    <s v="Sud"/>
    <s v="Arkansas"/>
    <s v="Little Rock"/>
    <x v="5"/>
    <n v="50"/>
    <n v="143"/>
    <n v="7150"/>
    <n v="3718"/>
    <n v="0.52"/>
    <s v="En ligne"/>
  </r>
  <r>
    <s v="Walmart"/>
    <n v="1197831"/>
    <d v="2021-09-19T00:00:00"/>
    <x v="4"/>
    <s v="Sud"/>
    <s v="Arkansas"/>
    <s v="Little Rock"/>
    <x v="0"/>
    <n v="48"/>
    <n v="182"/>
    <n v="8736"/>
    <n v="4542.72"/>
    <n v="0.52"/>
    <s v="En ligne"/>
  </r>
  <r>
    <s v="Walmart"/>
    <n v="1197831"/>
    <d v="2021-09-19T00:00:00"/>
    <x v="4"/>
    <s v="Sud"/>
    <s v="Arkansas"/>
    <s v="Little Rock"/>
    <x v="1"/>
    <n v="39"/>
    <n v="126"/>
    <n v="4914"/>
    <n v="2358.7199999999998"/>
    <n v="0.48"/>
    <s v="En ligne"/>
  </r>
  <r>
    <s v="Walmart"/>
    <n v="1197831"/>
    <d v="2021-09-19T00:00:00"/>
    <x v="4"/>
    <s v="Sud"/>
    <s v="Arkansas"/>
    <s v="Little Rock"/>
    <x v="2"/>
    <n v="14"/>
    <n v="88"/>
    <n v="1232"/>
    <n v="640.64"/>
    <n v="0.52"/>
    <s v="En ligne"/>
  </r>
  <r>
    <s v="Walmart"/>
    <n v="1197831"/>
    <d v="2021-09-19T00:00:00"/>
    <x v="4"/>
    <s v="Sud"/>
    <s v="Arkansas"/>
    <s v="Little Rock"/>
    <x v="3"/>
    <n v="14"/>
    <n v="88"/>
    <n v="1232"/>
    <n v="640.64"/>
    <n v="0.52"/>
    <s v="En ligne"/>
  </r>
  <r>
    <s v="Walmart"/>
    <n v="1197831"/>
    <d v="2021-09-19T00:00:00"/>
    <x v="4"/>
    <s v="Sud"/>
    <s v="Arkansas"/>
    <s v="Little Rock"/>
    <x v="4"/>
    <n v="23"/>
    <n v="94"/>
    <n v="2162"/>
    <n v="1081"/>
    <n v="0.5"/>
    <s v="En ligne"/>
  </r>
  <r>
    <s v="Walmart"/>
    <n v="1197831"/>
    <d v="2021-09-19T00:00:00"/>
    <x v="4"/>
    <s v="Sud"/>
    <s v="Arkansas"/>
    <s v="Little Rock"/>
    <x v="5"/>
    <n v="29"/>
    <n v="119"/>
    <n v="3451"/>
    <n v="1863.5400000000002"/>
    <n v="0.54"/>
    <s v="En ligne"/>
  </r>
  <r>
    <s v="Walmart"/>
    <n v="1197831"/>
    <d v="2021-10-21T00:00:00"/>
    <x v="1"/>
    <s v="Sud"/>
    <s v="Arkansas"/>
    <s v="Little Rock"/>
    <x v="0"/>
    <n v="27"/>
    <n v="150"/>
    <n v="4050"/>
    <n v="2025"/>
    <n v="0.5"/>
    <s v="En ligne"/>
  </r>
  <r>
    <s v="Walmart"/>
    <n v="1197831"/>
    <d v="2021-10-21T00:00:00"/>
    <x v="1"/>
    <s v="Sud"/>
    <s v="Arkansas"/>
    <s v="Little Rock"/>
    <x v="1"/>
    <n v="19"/>
    <n v="106"/>
    <n v="2014"/>
    <n v="906.3"/>
    <n v="0.44999999999999996"/>
    <s v="En ligne"/>
  </r>
  <r>
    <s v="Walmart"/>
    <n v="1197831"/>
    <d v="2021-10-21T00:00:00"/>
    <x v="1"/>
    <s v="Sud"/>
    <s v="Arkansas"/>
    <s v="Little Rock"/>
    <x v="2"/>
    <n v="19"/>
    <n v="78"/>
    <n v="1482"/>
    <n v="741"/>
    <n v="0.5"/>
    <s v="En ligne"/>
  </r>
  <r>
    <s v="Walmart"/>
    <n v="1197831"/>
    <d v="2021-10-21T00:00:00"/>
    <x v="1"/>
    <s v="Sud"/>
    <s v="Arkansas"/>
    <s v="Little Rock"/>
    <x v="3"/>
    <n v="19"/>
    <n v="72"/>
    <n v="1368"/>
    <n v="725.04000000000008"/>
    <n v="0.53"/>
    <s v="En ligne"/>
  </r>
  <r>
    <s v="Walmart"/>
    <n v="1197831"/>
    <d v="2021-10-21T00:00:00"/>
    <x v="1"/>
    <s v="Sud"/>
    <s v="Arkansas"/>
    <s v="Little Rock"/>
    <x v="4"/>
    <n v="27"/>
    <n v="83"/>
    <n v="2241"/>
    <n v="1053.27"/>
    <n v="0.47"/>
    <s v="En ligne"/>
  </r>
  <r>
    <s v="Ouest Gear"/>
    <n v="1197831"/>
    <d v="2021-10-21T00:00:00"/>
    <x v="1"/>
    <s v="Sud"/>
    <s v="Arkansas"/>
    <s v="Little Rock"/>
    <x v="5"/>
    <n v="29"/>
    <n v="104"/>
    <n v="3016"/>
    <n v="1598.48"/>
    <n v="0.53"/>
    <s v="En ligne"/>
  </r>
  <r>
    <s v="Ouest Gear"/>
    <n v="1197831"/>
    <d v="2021-11-20T00:00:00"/>
    <x v="3"/>
    <s v="Sud"/>
    <s v="Arkansas"/>
    <s v="Little Rock"/>
    <x v="0"/>
    <n v="24"/>
    <n v="143"/>
    <n v="3432"/>
    <n v="1716"/>
    <n v="0.5"/>
    <s v="En ligne"/>
  </r>
  <r>
    <s v="Ouest Gear"/>
    <n v="1197831"/>
    <d v="2021-11-20T00:00:00"/>
    <x v="3"/>
    <s v="Sud"/>
    <s v="Arkansas"/>
    <s v="Little Rock"/>
    <x v="1"/>
    <n v="14"/>
    <n v="94"/>
    <n v="1316"/>
    <n v="658"/>
    <n v="0.5"/>
    <s v="En ligne"/>
  </r>
  <r>
    <s v="Ouest Gear"/>
    <n v="1197831"/>
    <d v="2021-11-20T00:00:00"/>
    <x v="3"/>
    <s v="Sud"/>
    <s v="Arkansas"/>
    <s v="Little Rock"/>
    <x v="2"/>
    <n v="23"/>
    <n v="90"/>
    <n v="2070"/>
    <n v="1055.7"/>
    <n v="0.51"/>
    <s v="En ligne"/>
  </r>
  <r>
    <s v="Ouest Gear"/>
    <n v="1197831"/>
    <d v="2021-11-20T00:00:00"/>
    <x v="3"/>
    <s v="Sud"/>
    <s v="Arkansas"/>
    <s v="Little Rock"/>
    <x v="3"/>
    <n v="51"/>
    <n v="109"/>
    <n v="5559"/>
    <n v="2779.5"/>
    <n v="0.5"/>
    <s v="En ligne"/>
  </r>
  <r>
    <s v="Ouest Gear"/>
    <n v="1197831"/>
    <d v="2021-11-20T00:00:00"/>
    <x v="3"/>
    <s v="Sud"/>
    <s v="Arkansas"/>
    <s v="Little Rock"/>
    <x v="4"/>
    <n v="69"/>
    <n v="91"/>
    <n v="6279"/>
    <n v="2951.1299999999997"/>
    <n v="0.47"/>
    <s v="En ligne"/>
  </r>
  <r>
    <s v="Ouest Gear"/>
    <n v="1197831"/>
    <d v="2021-11-20T00:00:00"/>
    <x v="3"/>
    <s v="Sud"/>
    <s v="Arkansas"/>
    <s v="Little Rock"/>
    <x v="5"/>
    <n v="73"/>
    <n v="117"/>
    <n v="8541"/>
    <n v="4526.7300000000005"/>
    <n v="0.53"/>
    <s v="En ligne"/>
  </r>
  <r>
    <s v="Ouest Gear"/>
    <n v="1197831"/>
    <d v="2021-12-19T00:00:00"/>
    <x v="4"/>
    <s v="Sud"/>
    <s v="Arkansas"/>
    <s v="Little Rock"/>
    <x v="0"/>
    <n v="67"/>
    <n v="203"/>
    <n v="13601"/>
    <n v="7480.55"/>
    <n v="0.55000000000000004"/>
    <s v="En ligne"/>
  </r>
  <r>
    <s v="Ouest Gear"/>
    <n v="1197831"/>
    <d v="2021-12-19T00:00:00"/>
    <x v="4"/>
    <s v="Sud"/>
    <s v="Arkansas"/>
    <s v="Little Rock"/>
    <x v="1"/>
    <n v="54"/>
    <n v="140"/>
    <n v="7560"/>
    <n v="3553.2"/>
    <n v="0.47"/>
    <s v="En ligne"/>
  </r>
  <r>
    <s v="Ouest Gear"/>
    <n v="1197831"/>
    <d v="2021-12-19T00:00:00"/>
    <x v="4"/>
    <s v="Sud"/>
    <s v="Arkansas"/>
    <s v="Little Rock"/>
    <x v="2"/>
    <n v="55"/>
    <n v="126"/>
    <n v="6930"/>
    <n v="3742.2000000000003"/>
    <n v="0.54"/>
    <s v="En ligne"/>
  </r>
  <r>
    <s v="Ouest Gear"/>
    <n v="1197831"/>
    <d v="2021-12-19T00:00:00"/>
    <x v="4"/>
    <s v="Sud"/>
    <s v="Arkansas"/>
    <s v="Little Rock"/>
    <x v="3"/>
    <n v="57"/>
    <n v="120"/>
    <n v="6840"/>
    <n v="3488.4"/>
    <n v="0.51"/>
    <s v="En ligne"/>
  </r>
  <r>
    <s v="Ouest Gear"/>
    <n v="1197831"/>
    <d v="2021-12-19T00:00:00"/>
    <x v="4"/>
    <s v="Sud"/>
    <s v="Arkansas"/>
    <s v="Little Rock"/>
    <x v="4"/>
    <n v="64"/>
    <n v="112"/>
    <n v="7168"/>
    <n v="3512.3199999999997"/>
    <n v="0.49"/>
    <s v="En ligne"/>
  </r>
  <r>
    <s v="Ouest Gear"/>
    <n v="1197831"/>
    <d v="2021-12-19T00:00:00"/>
    <x v="4"/>
    <s v="Sud"/>
    <s v="Arkansas"/>
    <s v="Little Rock"/>
    <x v="5"/>
    <n v="70"/>
    <n v="150"/>
    <n v="10500"/>
    <n v="5355"/>
    <n v="0.51"/>
    <s v="En ligne"/>
  </r>
  <r>
    <s v="Ouest Gear"/>
    <n v="1197831"/>
    <d v="2021-01-23T00:00:00"/>
    <x v="3"/>
    <s v="Sud"/>
    <s v="Arkansas"/>
    <s v="Little Rock"/>
    <x v="0"/>
    <n v="24"/>
    <n v="167"/>
    <n v="4008"/>
    <n v="2124.2400000000002"/>
    <n v="0.53"/>
    <s v="En ligne"/>
  </r>
  <r>
    <s v="Ouest Gear"/>
    <n v="1197831"/>
    <d v="2021-01-23T00:00:00"/>
    <x v="3"/>
    <s v="Sud"/>
    <s v="Arkansas"/>
    <s v="Little Rock"/>
    <x v="1"/>
    <n v="25"/>
    <n v="109"/>
    <n v="2725"/>
    <n v="1226.2499999999998"/>
    <n v="0.44999999999999996"/>
    <s v="En ligne"/>
  </r>
  <r>
    <s v="Ouest Gear"/>
    <n v="1197831"/>
    <d v="2021-01-23T00:00:00"/>
    <x v="3"/>
    <s v="Sud"/>
    <s v="Arkansas"/>
    <s v="Little Rock"/>
    <x v="2"/>
    <n v="15"/>
    <n v="98"/>
    <n v="1470"/>
    <n v="808.50000000000011"/>
    <n v="0.55000000000000004"/>
    <s v="En ligne"/>
  </r>
  <r>
    <s v="Ouest Gear"/>
    <n v="1197831"/>
    <d v="2021-01-23T00:00:00"/>
    <x v="3"/>
    <s v="Sud"/>
    <s v="Arkansas"/>
    <s v="Little Rock"/>
    <x v="3"/>
    <n v="18"/>
    <n v="65"/>
    <n v="1170"/>
    <n v="643.5"/>
    <n v="0.55000000000000004"/>
    <s v="En ligne"/>
  </r>
  <r>
    <s v="Ouest Gear"/>
    <n v="1197831"/>
    <d v="2021-01-23T00:00:00"/>
    <x v="3"/>
    <s v="Sud"/>
    <s v="Arkansas"/>
    <s v="Little Rock"/>
    <x v="4"/>
    <n v="33"/>
    <n v="80"/>
    <n v="2640"/>
    <n v="1320"/>
    <n v="0.5"/>
    <s v="En ligne"/>
  </r>
  <r>
    <s v="Ouest Gear"/>
    <n v="1197831"/>
    <d v="2021-01-23T00:00:00"/>
    <x v="3"/>
    <s v="Sud"/>
    <s v="Arkansas"/>
    <s v="Little Rock"/>
    <x v="5"/>
    <n v="23"/>
    <n v="101"/>
    <n v="2323"/>
    <n v="1207.96"/>
    <n v="0.52"/>
    <s v="En ligne"/>
  </r>
  <r>
    <s v="Ouest Gear"/>
    <n v="1197831"/>
    <d v="2021-02-21T00:00:00"/>
    <x v="4"/>
    <s v="Sud"/>
    <s v="Arkansas"/>
    <s v="Little Rock"/>
    <x v="0"/>
    <n v="24"/>
    <n v="169"/>
    <n v="4056"/>
    <n v="2109.12"/>
    <n v="0.52"/>
    <s v="En ligne"/>
  </r>
  <r>
    <s v="Ouest Gear"/>
    <n v="1197831"/>
    <d v="2021-02-21T00:00:00"/>
    <x v="4"/>
    <s v="Sud"/>
    <s v="Arkansas"/>
    <s v="Little Rock"/>
    <x v="1"/>
    <n v="23"/>
    <n v="80"/>
    <n v="1840"/>
    <n v="846.4"/>
    <n v="0.45999999999999996"/>
    <s v="En ligne"/>
  </r>
  <r>
    <s v="Ouest Gear"/>
    <n v="1197831"/>
    <d v="2021-02-21T00:00:00"/>
    <x v="4"/>
    <s v="Sud"/>
    <s v="Arkansas"/>
    <s v="Little Rock"/>
    <x v="2"/>
    <n v="15"/>
    <n v="91"/>
    <n v="1365"/>
    <n v="682.5"/>
    <n v="0.5"/>
    <s v="En ligne"/>
  </r>
  <r>
    <s v="Ouest Gear"/>
    <n v="1197831"/>
    <d v="2021-02-21T00:00:00"/>
    <x v="4"/>
    <s v="Sud"/>
    <s v="Oklahoma"/>
    <s v="Oklahoma City"/>
    <x v="3"/>
    <n v="19"/>
    <n v="49"/>
    <n v="931"/>
    <n v="474.81"/>
    <n v="0.51"/>
    <s v="En ligne"/>
  </r>
  <r>
    <s v="Ouest Gear"/>
    <n v="1197831"/>
    <d v="2021-02-21T00:00:00"/>
    <x v="4"/>
    <s v="Sud"/>
    <s v="Oklahoma"/>
    <s v="Oklahoma City"/>
    <x v="4"/>
    <n v="34"/>
    <n v="75"/>
    <n v="2550"/>
    <n v="1198.5"/>
    <n v="0.47"/>
    <s v="En ligne"/>
  </r>
  <r>
    <s v="Ouest Gear"/>
    <n v="1197831"/>
    <d v="2021-02-21T00:00:00"/>
    <x v="4"/>
    <s v="Sud"/>
    <s v="Oklahoma"/>
    <s v="Oklahoma City"/>
    <x v="5"/>
    <n v="18"/>
    <n v="98"/>
    <n v="1764"/>
    <n v="899.64"/>
    <n v="0.51"/>
    <s v="En ligne"/>
  </r>
  <r>
    <s v="Ouest Gear"/>
    <n v="1197831"/>
    <d v="2021-03-19T00:00:00"/>
    <x v="2"/>
    <s v="Sud"/>
    <s v="Oklahoma"/>
    <s v="Oklahoma City"/>
    <x v="0"/>
    <n v="19"/>
    <n v="154"/>
    <n v="2926"/>
    <n v="1463"/>
    <n v="0.5"/>
    <s v="En ligne"/>
  </r>
  <r>
    <s v="Ouest Gear"/>
    <n v="1197831"/>
    <d v="2021-03-19T00:00:00"/>
    <x v="2"/>
    <s v="Sud"/>
    <s v="Oklahoma"/>
    <s v="Oklahoma City"/>
    <x v="1"/>
    <n v="19"/>
    <n v="73"/>
    <n v="1387"/>
    <n v="665.76"/>
    <n v="0.48"/>
    <s v="En ligne"/>
  </r>
  <r>
    <s v="Ouest Gear"/>
    <n v="1197831"/>
    <d v="2021-03-19T00:00:00"/>
    <x v="2"/>
    <s v="Sud"/>
    <s v="Oklahoma"/>
    <s v="Oklahoma City"/>
    <x v="2"/>
    <n v="9"/>
    <n v="80"/>
    <n v="720"/>
    <n v="360"/>
    <n v="0.5"/>
    <s v="En ligne"/>
  </r>
  <r>
    <s v="Ouest Gear"/>
    <n v="1197831"/>
    <d v="2021-03-19T00:00:00"/>
    <x v="2"/>
    <s v="Sud"/>
    <s v="Oklahoma"/>
    <s v="Oklahoma City"/>
    <x v="3"/>
    <n v="20"/>
    <n v="34"/>
    <n v="680"/>
    <n v="340"/>
    <n v="0.5"/>
    <s v="En ligne"/>
  </r>
  <r>
    <s v="Ouest Gear"/>
    <n v="1197831"/>
    <d v="2021-03-19T00:00:00"/>
    <x v="2"/>
    <s v="Sud"/>
    <s v="Oklahoma"/>
    <s v="Oklahoma City"/>
    <x v="4"/>
    <n v="34"/>
    <n v="49"/>
    <n v="1666"/>
    <n v="783.02"/>
    <n v="0.47"/>
    <s v="En ligne"/>
  </r>
  <r>
    <s v="Ouest Gear"/>
    <n v="1197831"/>
    <d v="2021-03-19T00:00:00"/>
    <x v="2"/>
    <s v="Sud"/>
    <s v="Oklahoma"/>
    <s v="Oklahoma City"/>
    <x v="5"/>
    <n v="23"/>
    <n v="69"/>
    <n v="1587"/>
    <n v="856.98"/>
    <n v="0.54"/>
    <s v="En ligne"/>
  </r>
  <r>
    <s v="Ouest Gear"/>
    <n v="1197831"/>
    <d v="2021-04-20T00:00:00"/>
    <x v="6"/>
    <s v="Sud"/>
    <s v="Oklahoma"/>
    <s v="Oklahoma City"/>
    <x v="0"/>
    <n v="24"/>
    <n v="152"/>
    <n v="3648"/>
    <n v="1933.44"/>
    <n v="0.53"/>
    <s v="En ligne"/>
  </r>
  <r>
    <s v="Ouest Gear"/>
    <n v="1197831"/>
    <d v="2021-04-20T00:00:00"/>
    <x v="6"/>
    <s v="Sud"/>
    <s v="Oklahoma"/>
    <s v="Oklahoma City"/>
    <x v="1"/>
    <n v="23"/>
    <n v="65"/>
    <n v="1495"/>
    <n v="717.6"/>
    <n v="0.48"/>
    <s v="En ligne"/>
  </r>
  <r>
    <s v="Ouest Gear"/>
    <n v="1197831"/>
    <d v="2021-04-20T00:00:00"/>
    <x v="6"/>
    <s v="Sud"/>
    <s v="Oklahoma"/>
    <s v="Oklahoma City"/>
    <x v="2"/>
    <n v="14"/>
    <n v="68"/>
    <n v="952"/>
    <n v="504.56"/>
    <n v="0.53"/>
    <s v="En ligne"/>
  </r>
  <r>
    <s v="Ouest Gear"/>
    <n v="1197831"/>
    <d v="2021-04-20T00:00:00"/>
    <x v="6"/>
    <s v="Sud"/>
    <s v="Oklahoma"/>
    <s v="Oklahoma City"/>
    <x v="3"/>
    <n v="18"/>
    <n v="45"/>
    <n v="810"/>
    <n v="429.3"/>
    <n v="0.53"/>
    <s v="En ligne"/>
  </r>
  <r>
    <s v="Ouest Gear"/>
    <n v="1197831"/>
    <d v="2021-04-20T00:00:00"/>
    <x v="6"/>
    <s v="Sud"/>
    <s v="Oklahoma"/>
    <s v="Oklahoma City"/>
    <x v="4"/>
    <n v="38"/>
    <n v="53"/>
    <n v="2014"/>
    <n v="1007"/>
    <n v="0.5"/>
    <s v="En ligne"/>
  </r>
  <r>
    <s v="Ouest Gear"/>
    <n v="1197831"/>
    <d v="2021-04-20T00:00:00"/>
    <x v="6"/>
    <s v="Sud"/>
    <s v="Oklahoma"/>
    <s v="Oklahoma City"/>
    <x v="5"/>
    <n v="28"/>
    <n v="94"/>
    <n v="2632"/>
    <n v="1447.6000000000001"/>
    <n v="0.55000000000000004"/>
    <s v="En ligne"/>
  </r>
  <r>
    <s v="Ouest Gear"/>
    <n v="1197831"/>
    <d v="2021-05-19T00:00:00"/>
    <x v="0"/>
    <s v="Sud"/>
    <s v="Oklahoma"/>
    <s v="Oklahoma City"/>
    <x v="0"/>
    <n v="36"/>
    <n v="167"/>
    <n v="6012"/>
    <n v="3246.48"/>
    <n v="0.54"/>
    <s v="En ligne"/>
  </r>
  <r>
    <s v="Ouest Gear"/>
    <n v="1197831"/>
    <d v="2021-05-19T00:00:00"/>
    <x v="0"/>
    <s v="Sud"/>
    <s v="Oklahoma"/>
    <s v="Oklahoma City"/>
    <x v="1"/>
    <n v="39"/>
    <n v="87"/>
    <n v="3393"/>
    <n v="1526.85"/>
    <n v="0.44999999999999996"/>
    <s v="En ligne"/>
  </r>
  <r>
    <s v="Ouest Gear"/>
    <n v="1197831"/>
    <d v="2021-05-19T00:00:00"/>
    <x v="0"/>
    <s v="Sud"/>
    <s v="Oklahoma"/>
    <s v="Oklahoma City"/>
    <x v="2"/>
    <n v="34"/>
    <n v="72"/>
    <n v="2448"/>
    <n v="1272.96"/>
    <n v="0.52"/>
    <s v="En ligne"/>
  </r>
  <r>
    <s v="Ouest Gear"/>
    <n v="1197831"/>
    <d v="2021-05-19T00:00:00"/>
    <x v="0"/>
    <s v="Sud"/>
    <s v="Oklahoma"/>
    <s v="Oklahoma City"/>
    <x v="3"/>
    <n v="34"/>
    <n v="59"/>
    <n v="2006"/>
    <n v="1103.3000000000002"/>
    <n v="0.55000000000000004"/>
    <s v="En ligne"/>
  </r>
  <r>
    <s v="Ouest Gear"/>
    <n v="1197831"/>
    <d v="2021-05-19T00:00:00"/>
    <x v="0"/>
    <s v="Sud"/>
    <s v="Oklahoma"/>
    <s v="Oklahoma City"/>
    <x v="4"/>
    <n v="43"/>
    <n v="75"/>
    <n v="3225"/>
    <n v="1451.2499999999998"/>
    <n v="0.44999999999999996"/>
    <s v="En ligne"/>
  </r>
  <r>
    <s v="Ouest Gear"/>
    <n v="1197831"/>
    <d v="2021-05-19T00:00:00"/>
    <x v="0"/>
    <s v="Sud"/>
    <s v="Oklahoma"/>
    <s v="Oklahoma City"/>
    <x v="5"/>
    <n v="42"/>
    <n v="98"/>
    <n v="4116"/>
    <n v="2140.3200000000002"/>
    <n v="0.52"/>
    <s v="En ligne"/>
  </r>
  <r>
    <s v="Ouest Gear"/>
    <n v="1197831"/>
    <d v="2021-06-21T00:00:00"/>
    <x v="5"/>
    <s v="Sud"/>
    <s v="Oklahoma"/>
    <s v="Oklahoma City"/>
    <x v="0"/>
    <n v="38"/>
    <n v="156"/>
    <n v="5928"/>
    <n v="3023.28"/>
    <n v="0.51"/>
    <s v="En ligne"/>
  </r>
  <r>
    <s v="Ouest Gear"/>
    <n v="1197831"/>
    <d v="2021-06-21T00:00:00"/>
    <x v="5"/>
    <s v="Sud"/>
    <s v="Oklahoma"/>
    <s v="Oklahoma City"/>
    <x v="1"/>
    <n v="33"/>
    <n v="88"/>
    <n v="2904"/>
    <n v="1306.8"/>
    <n v="0.44999999999999996"/>
    <s v="En ligne"/>
  </r>
  <r>
    <s v="Ouest Gear"/>
    <n v="1197831"/>
    <d v="2021-06-21T00:00:00"/>
    <x v="5"/>
    <s v="Sud"/>
    <s v="Oklahoma"/>
    <s v="Oklahoma City"/>
    <x v="2"/>
    <n v="36"/>
    <n v="88"/>
    <n v="3168"/>
    <n v="1647.3600000000001"/>
    <n v="0.52"/>
    <s v="En ligne"/>
  </r>
  <r>
    <s v="Ouest Gear"/>
    <n v="1197831"/>
    <d v="2021-06-21T00:00:00"/>
    <x v="5"/>
    <s v="Sud"/>
    <s v="Oklahoma"/>
    <s v="Oklahoma City"/>
    <x v="3"/>
    <n v="38"/>
    <n v="87"/>
    <n v="3306"/>
    <n v="1653"/>
    <n v="0.5"/>
    <s v="En ligne"/>
  </r>
  <r>
    <s v="Ouest Gear"/>
    <n v="1197831"/>
    <d v="2021-06-21T00:00:00"/>
    <x v="5"/>
    <s v="Sud"/>
    <s v="Oklahoma"/>
    <s v="Oklahoma City"/>
    <x v="4"/>
    <n v="51"/>
    <n v="87"/>
    <n v="4437"/>
    <n v="2085.39"/>
    <n v="0.47"/>
    <s v="En ligne"/>
  </r>
  <r>
    <s v="Ouest Gear"/>
    <n v="1197831"/>
    <d v="2021-06-21T00:00:00"/>
    <x v="5"/>
    <s v="Sud"/>
    <s v="Oklahoma"/>
    <s v="Oklahoma City"/>
    <x v="5"/>
    <n v="55"/>
    <n v="124"/>
    <n v="6820"/>
    <n v="3478.2000000000003"/>
    <n v="0.51"/>
    <s v="En ligne"/>
  </r>
  <r>
    <s v="Ouest Gear"/>
    <n v="1197831"/>
    <d v="2021-07-19T00:00:00"/>
    <x v="5"/>
    <s v="Sud"/>
    <s v="Oklahoma"/>
    <s v="Oklahoma City"/>
    <x v="0"/>
    <n v="50"/>
    <n v="182"/>
    <n v="9100"/>
    <n v="4732"/>
    <n v="0.52"/>
    <s v="En ligne"/>
  </r>
  <r>
    <s v="Ouest Gear"/>
    <n v="1197831"/>
    <d v="2021-07-19T00:00:00"/>
    <x v="5"/>
    <s v="Sud"/>
    <s v="Oklahoma"/>
    <s v="Oklahoma City"/>
    <x v="1"/>
    <n v="45"/>
    <n v="117"/>
    <n v="5265"/>
    <n v="2632.5"/>
    <n v="0.5"/>
    <s v="En ligne"/>
  </r>
  <r>
    <s v="Ouest Gear"/>
    <n v="1197831"/>
    <d v="2021-07-19T00:00:00"/>
    <x v="5"/>
    <s v="Sud"/>
    <s v="Oklahoma"/>
    <s v="Oklahoma City"/>
    <x v="2"/>
    <n v="44"/>
    <n v="94"/>
    <n v="4136"/>
    <n v="2233.44"/>
    <n v="0.54"/>
    <s v="En ligne"/>
  </r>
  <r>
    <s v="Ouest Gear"/>
    <n v="1197831"/>
    <d v="2021-07-19T00:00:00"/>
    <x v="5"/>
    <s v="Sud"/>
    <s v="Oklahoma"/>
    <s v="Oklahoma City"/>
    <x v="3"/>
    <n v="41"/>
    <n v="85"/>
    <n v="3485"/>
    <n v="1847.0500000000002"/>
    <n v="0.53"/>
    <s v="En ligne"/>
  </r>
  <r>
    <s v="Ouest Gear"/>
    <n v="1197831"/>
    <d v="2021-07-19T00:00:00"/>
    <x v="5"/>
    <s v="Sud"/>
    <s v="Oklahoma"/>
    <s v="Oklahoma City"/>
    <x v="4"/>
    <n v="59"/>
    <n v="98"/>
    <n v="5782"/>
    <n v="2659.72"/>
    <n v="0.45999999999999996"/>
    <s v="En ligne"/>
  </r>
  <r>
    <s v="Ouest Gear"/>
    <n v="1197831"/>
    <d v="2021-07-19T00:00:00"/>
    <x v="5"/>
    <s v="Sud"/>
    <s v="Oklahoma"/>
    <s v="Oklahoma City"/>
    <x v="5"/>
    <n v="61"/>
    <n v="142"/>
    <n v="8662"/>
    <n v="4677.4800000000005"/>
    <n v="0.54"/>
    <s v="En ligne"/>
  </r>
  <r>
    <s v="Ouest Gear"/>
    <n v="1197831"/>
    <d v="2021-08-20T00:00:00"/>
    <x v="2"/>
    <s v="Sud"/>
    <s v="Oklahoma"/>
    <s v="Oklahoma City"/>
    <x v="0"/>
    <n v="56"/>
    <n v="189"/>
    <n v="10584"/>
    <n v="5397.84"/>
    <n v="0.51"/>
    <s v="En ligne"/>
  </r>
  <r>
    <s v="Ouest Gear"/>
    <n v="1197831"/>
    <d v="2021-08-20T00:00:00"/>
    <x v="2"/>
    <s v="Sud"/>
    <s v="Oklahoma"/>
    <s v="Oklahoma City"/>
    <x v="1"/>
    <n v="51"/>
    <n v="113"/>
    <n v="5763"/>
    <n v="2708.6099999999997"/>
    <n v="0.47"/>
    <s v="En ligne"/>
  </r>
  <r>
    <s v="Ouest Gear"/>
    <n v="1197831"/>
    <d v="2021-08-20T00:00:00"/>
    <x v="2"/>
    <s v="Sud"/>
    <s v="Oklahoma"/>
    <s v="Oklahoma City"/>
    <x v="2"/>
    <n v="47"/>
    <n v="113"/>
    <n v="5311"/>
    <n v="2814.83"/>
    <n v="0.53"/>
    <s v="En ligne"/>
  </r>
  <r>
    <s v="Ouest Gear"/>
    <n v="1197831"/>
    <d v="2021-08-20T00:00:00"/>
    <x v="2"/>
    <s v="Sud"/>
    <s v="Oklahoma"/>
    <s v="Oklahoma City"/>
    <x v="3"/>
    <n v="37"/>
    <n v="88"/>
    <n v="3256"/>
    <n v="1693.1200000000001"/>
    <n v="0.52"/>
    <s v="En ligne"/>
  </r>
  <r>
    <s v="Ouest Gear"/>
    <n v="1197831"/>
    <d v="2021-08-20T00:00:00"/>
    <x v="2"/>
    <s v="Sud"/>
    <s v="Oklahoma"/>
    <s v="Oklahoma City"/>
    <x v="4"/>
    <n v="47"/>
    <n v="81"/>
    <n v="3807"/>
    <n v="1713.1499999999999"/>
    <n v="0.44999999999999996"/>
    <s v="En ligne"/>
  </r>
  <r>
    <s v="Ouest Gear"/>
    <n v="1197831"/>
    <d v="2021-08-20T00:00:00"/>
    <x v="2"/>
    <s v="Sud"/>
    <s v="Oklahoma"/>
    <s v="Oklahoma City"/>
    <x v="5"/>
    <n v="50"/>
    <n v="124"/>
    <n v="6200"/>
    <n v="3224"/>
    <n v="0.52"/>
    <s v="En ligne"/>
  </r>
  <r>
    <s v="Ouest Gear"/>
    <n v="1197831"/>
    <d v="2021-09-19T00:00:00"/>
    <x v="4"/>
    <s v="Sud"/>
    <s v="Oklahoma"/>
    <s v="Oklahoma City"/>
    <x v="0"/>
    <n v="49"/>
    <n v="150"/>
    <n v="7350"/>
    <n v="3969.0000000000005"/>
    <n v="0.54"/>
    <s v="En ligne"/>
  </r>
  <r>
    <s v="Ouest Gear"/>
    <n v="1197831"/>
    <d v="2021-09-19T00:00:00"/>
    <x v="4"/>
    <s v="Sud"/>
    <s v="Oklahoma"/>
    <s v="Oklahoma City"/>
    <x v="1"/>
    <n v="38"/>
    <n v="98"/>
    <n v="3724"/>
    <n v="1675.7999999999997"/>
    <n v="0.44999999999999996"/>
    <s v="En ligne"/>
  </r>
  <r>
    <s v="Ouest Gear"/>
    <n v="1197831"/>
    <d v="2021-09-19T00:00:00"/>
    <x v="4"/>
    <s v="Sud"/>
    <s v="Oklahoma"/>
    <s v="Oklahoma City"/>
    <x v="2"/>
    <n v="14"/>
    <n v="69"/>
    <n v="966"/>
    <n v="492.66"/>
    <n v="0.51"/>
    <s v="En ligne"/>
  </r>
  <r>
    <s v="Ouest Gear"/>
    <n v="1197831"/>
    <d v="2021-09-19T00:00:00"/>
    <x v="4"/>
    <s v="Sud"/>
    <s v="Oklahoma"/>
    <s v="Oklahoma City"/>
    <x v="3"/>
    <n v="14"/>
    <n v="63"/>
    <n v="882"/>
    <n v="449.82"/>
    <n v="0.51"/>
    <s v="En ligne"/>
  </r>
  <r>
    <s v="Ouest Gear"/>
    <n v="1197831"/>
    <d v="2021-09-19T00:00:00"/>
    <x v="4"/>
    <s v="Sud"/>
    <s v="Oklahoma"/>
    <s v="Oklahoma City"/>
    <x v="4"/>
    <n v="23"/>
    <n v="68"/>
    <n v="1564"/>
    <n v="703.8"/>
    <n v="0.44999999999999996"/>
    <s v="En ligne"/>
  </r>
  <r>
    <s v="Ouest Gear"/>
    <n v="1197831"/>
    <d v="2021-09-19T00:00:00"/>
    <x v="4"/>
    <s v="Sud"/>
    <s v="Oklahoma"/>
    <s v="Oklahoma City"/>
    <x v="5"/>
    <n v="28"/>
    <n v="91"/>
    <n v="2548"/>
    <n v="1324.96"/>
    <n v="0.52"/>
    <s v="En ligne"/>
  </r>
  <r>
    <s v="Ouest Gear"/>
    <n v="1197831"/>
    <d v="2021-10-21T00:00:00"/>
    <x v="1"/>
    <s v="Sud"/>
    <s v="Oklahoma"/>
    <s v="Oklahoma City"/>
    <x v="0"/>
    <n v="29"/>
    <n v="137"/>
    <n v="3973"/>
    <n v="2145.42"/>
    <n v="0.54"/>
    <s v="En ligne"/>
  </r>
  <r>
    <s v="Ouest Gear"/>
    <n v="1197831"/>
    <d v="2021-10-21T00:00:00"/>
    <x v="1"/>
    <s v="Sud"/>
    <s v="Oklahoma"/>
    <s v="Oklahoma City"/>
    <x v="1"/>
    <n v="19"/>
    <n v="88"/>
    <n v="1672"/>
    <n v="769.11999999999989"/>
    <n v="0.45999999999999996"/>
    <s v="En ligne"/>
  </r>
  <r>
    <s v="Ouest Gear"/>
    <n v="1197831"/>
    <d v="2021-10-21T00:00:00"/>
    <x v="1"/>
    <s v="Sud"/>
    <s v="Oklahoma"/>
    <s v="Oklahoma City"/>
    <x v="2"/>
    <n v="20"/>
    <n v="56"/>
    <n v="1120"/>
    <n v="571.20000000000005"/>
    <n v="0.51"/>
    <s v="En ligne"/>
  </r>
  <r>
    <s v="Ouest Gear"/>
    <n v="1197831"/>
    <d v="2021-10-21T00:00:00"/>
    <x v="1"/>
    <s v="Sud"/>
    <s v="Oklahoma"/>
    <s v="Oklahoma City"/>
    <x v="3"/>
    <n v="18"/>
    <n v="52"/>
    <n v="936"/>
    <n v="486.72"/>
    <n v="0.52"/>
    <s v="En ligne"/>
  </r>
  <r>
    <s v="Ouest Gear"/>
    <n v="1197831"/>
    <d v="2021-10-21T00:00:00"/>
    <x v="1"/>
    <s v="Sud"/>
    <s v="Oklahoma"/>
    <s v="Oklahoma City"/>
    <x v="4"/>
    <n v="29"/>
    <n v="50"/>
    <n v="1450"/>
    <n v="696"/>
    <n v="0.48"/>
    <s v="En ligne"/>
  </r>
  <r>
    <s v="Kohl's"/>
    <n v="1197831"/>
    <d v="2021-10-21T00:00:00"/>
    <x v="1"/>
    <s v="Sud"/>
    <s v="Oklahoma"/>
    <s v="Oklahoma City"/>
    <x v="5"/>
    <n v="29"/>
    <n v="91"/>
    <n v="2639"/>
    <n v="1451.45"/>
    <n v="0.55000000000000004"/>
    <s v="En ligne"/>
  </r>
  <r>
    <s v="Kohl's"/>
    <n v="1197831"/>
    <d v="2021-11-20T00:00:00"/>
    <x v="3"/>
    <s v="Sud"/>
    <s v="Oklahoma"/>
    <s v="Oklahoma City"/>
    <x v="0"/>
    <n v="23"/>
    <n v="133"/>
    <n v="3059"/>
    <n v="1651.8600000000001"/>
    <n v="0.54"/>
    <s v="En ligne"/>
  </r>
  <r>
    <s v="Kohl's"/>
    <n v="1197831"/>
    <d v="2021-11-20T00:00:00"/>
    <x v="3"/>
    <s v="Sud"/>
    <s v="Oklahoma"/>
    <s v="Oklahoma City"/>
    <x v="1"/>
    <n v="14"/>
    <n v="78"/>
    <n v="1092"/>
    <n v="513.24"/>
    <n v="0.47"/>
    <s v="En ligne"/>
  </r>
  <r>
    <s v="Kohl's"/>
    <n v="1197831"/>
    <d v="2021-11-20T00:00:00"/>
    <x v="3"/>
    <s v="Sud"/>
    <s v="Oklahoma"/>
    <s v="Oklahoma City"/>
    <x v="2"/>
    <n v="23"/>
    <n v="74"/>
    <n v="1702"/>
    <n v="919.08"/>
    <n v="0.54"/>
    <s v="En ligne"/>
  </r>
  <r>
    <s v="Kohl's"/>
    <n v="1197831"/>
    <d v="2021-11-20T00:00:00"/>
    <x v="3"/>
    <s v="Sud"/>
    <s v="Oklahoma"/>
    <s v="Oklahoma City"/>
    <x v="3"/>
    <n v="52"/>
    <n v="75"/>
    <n v="3900"/>
    <n v="2067"/>
    <n v="0.53"/>
    <s v="En ligne"/>
  </r>
  <r>
    <s v="Kohl's"/>
    <n v="1197831"/>
    <d v="2021-11-20T00:00:00"/>
    <x v="3"/>
    <s v="Sud"/>
    <s v="Oklahoma"/>
    <s v="Oklahoma City"/>
    <x v="4"/>
    <n v="71"/>
    <n v="77"/>
    <n v="5467"/>
    <n v="2678.83"/>
    <n v="0.49"/>
    <s v="En ligne"/>
  </r>
  <r>
    <s v="Kohl's"/>
    <n v="1197831"/>
    <d v="2021-11-20T00:00:00"/>
    <x v="3"/>
    <s v="Sud"/>
    <s v="Oklahoma"/>
    <s v="Oklahoma City"/>
    <x v="5"/>
    <n v="72"/>
    <n v="105"/>
    <n v="7560"/>
    <n v="3780"/>
    <n v="0.5"/>
    <s v="En ligne"/>
  </r>
  <r>
    <s v="Kohl's"/>
    <n v="1197831"/>
    <d v="2021-12-19T00:00:00"/>
    <x v="4"/>
    <s v="Sud"/>
    <s v="Oklahoma"/>
    <s v="Oklahoma City"/>
    <x v="0"/>
    <n v="64"/>
    <n v="169"/>
    <n v="10816"/>
    <n v="5948.8"/>
    <n v="0.55000000000000004"/>
    <s v="En ligne"/>
  </r>
  <r>
    <s v="Kohl's"/>
    <n v="1197831"/>
    <d v="2021-12-19T00:00:00"/>
    <x v="4"/>
    <s v="Sud"/>
    <s v="Oklahoma"/>
    <s v="Oklahoma City"/>
    <x v="1"/>
    <n v="58"/>
    <n v="119"/>
    <n v="6902"/>
    <n v="3105.8999999999996"/>
    <n v="0.44999999999999996"/>
    <s v="En ligne"/>
  </r>
  <r>
    <s v="Kohl's"/>
    <n v="1197831"/>
    <d v="2021-12-19T00:00:00"/>
    <x v="4"/>
    <s v="Sud"/>
    <s v="Oklahoma"/>
    <s v="Oklahoma City"/>
    <x v="2"/>
    <n v="55"/>
    <n v="101"/>
    <n v="5555"/>
    <n v="2777.5"/>
    <n v="0.5"/>
    <s v="En ligne"/>
  </r>
  <r>
    <s v="Kohl's"/>
    <n v="1197831"/>
    <d v="2021-12-19T00:00:00"/>
    <x v="4"/>
    <s v="Sud"/>
    <s v="Oklahoma"/>
    <s v="Oklahoma City"/>
    <x v="3"/>
    <n v="54"/>
    <n v="94"/>
    <n v="5076"/>
    <n v="2690.28"/>
    <n v="0.53"/>
    <s v="En ligne"/>
  </r>
  <r>
    <s v="Kohl's"/>
    <n v="1197831"/>
    <d v="2021-12-19T00:00:00"/>
    <x v="4"/>
    <s v="Sud"/>
    <s v="Oklahoma"/>
    <s v="Oklahoma City"/>
    <x v="4"/>
    <n v="69"/>
    <n v="81"/>
    <n v="5589"/>
    <n v="2682.72"/>
    <n v="0.48"/>
    <s v="En ligne"/>
  </r>
  <r>
    <s v="Kohl's"/>
    <n v="1197831"/>
    <d v="2021-12-19T00:00:00"/>
    <x v="4"/>
    <s v="Sud"/>
    <s v="Oklahoma"/>
    <s v="Oklahoma City"/>
    <x v="5"/>
    <n v="68"/>
    <n v="123"/>
    <n v="8364"/>
    <n v="4182"/>
    <n v="0.5"/>
    <s v="En ligne"/>
  </r>
  <r>
    <s v="Kohl's"/>
    <n v="1197831"/>
    <d v="2021-01-16T00:00:00"/>
    <x v="3"/>
    <s v="Sud"/>
    <s v="Oklahoma"/>
    <s v="Oklahoma City"/>
    <x v="0"/>
    <n v="23"/>
    <n v="149"/>
    <n v="3427"/>
    <n v="1679.23"/>
    <n v="0.49"/>
    <s v="En ligne"/>
  </r>
  <r>
    <s v="Kohl's"/>
    <n v="1197831"/>
    <d v="2021-01-16T00:00:00"/>
    <x v="3"/>
    <s v="Sud"/>
    <s v="Oklahoma"/>
    <s v="Oklahoma City"/>
    <x v="1"/>
    <n v="23"/>
    <n v="91"/>
    <n v="2093"/>
    <n v="1025.57"/>
    <n v="0.49"/>
    <s v="En ligne"/>
  </r>
  <r>
    <s v="Kohl's"/>
    <n v="1197831"/>
    <d v="2021-01-16T00:00:00"/>
    <x v="3"/>
    <s v="Sud"/>
    <s v="Oklahoma"/>
    <s v="Oklahoma City"/>
    <x v="2"/>
    <n v="14"/>
    <n v="88"/>
    <n v="1232"/>
    <n v="591.36"/>
    <n v="0.48"/>
    <s v="En ligne"/>
  </r>
  <r>
    <s v="Kohl's"/>
    <n v="1197831"/>
    <d v="2021-01-16T00:00:00"/>
    <x v="3"/>
    <s v="Sud"/>
    <s v="Oklahoma"/>
    <s v="Oklahoma City"/>
    <x v="3"/>
    <n v="19"/>
    <n v="56"/>
    <n v="1064"/>
    <n v="521.36"/>
    <n v="0.49"/>
    <s v="En ligne"/>
  </r>
  <r>
    <s v="Kohl's"/>
    <n v="1197831"/>
    <d v="2021-01-16T00:00:00"/>
    <x v="3"/>
    <s v="Sud"/>
    <s v="Oklahoma"/>
    <s v="Oklahoma City"/>
    <x v="4"/>
    <n v="33"/>
    <n v="65"/>
    <n v="2145"/>
    <n v="1029.5999999999999"/>
    <n v="0.48"/>
    <s v="En ligne"/>
  </r>
  <r>
    <s v="Kohl's"/>
    <n v="1197831"/>
    <d v="2021-01-16T00:00:00"/>
    <x v="3"/>
    <s v="Sud"/>
    <s v="Oklahoma"/>
    <s v="Oklahoma City"/>
    <x v="5"/>
    <n v="23"/>
    <n v="102"/>
    <n v="2346"/>
    <n v="1173"/>
    <n v="0.5"/>
    <s v="En ligne"/>
  </r>
  <r>
    <s v="Kohl's"/>
    <n v="1197831"/>
    <d v="2021-02-14T00:00:00"/>
    <x v="4"/>
    <s v="Sud"/>
    <s v="Oklahoma"/>
    <s v="Oklahoma City"/>
    <x v="0"/>
    <n v="23"/>
    <n v="162"/>
    <n v="3726"/>
    <n v="1751.2199999999998"/>
    <n v="0.47"/>
    <s v="En ligne"/>
  </r>
  <r>
    <s v="Kohl's"/>
    <n v="1197831"/>
    <d v="2021-02-14T00:00:00"/>
    <x v="4"/>
    <s v="Sud"/>
    <s v="Oklahoma"/>
    <s v="Oklahoma City"/>
    <x v="1"/>
    <n v="23"/>
    <n v="65"/>
    <n v="1495"/>
    <n v="747.5"/>
    <n v="0.5"/>
    <s v="En ligne"/>
  </r>
  <r>
    <s v="Kohl's"/>
    <n v="1197831"/>
    <d v="2021-02-14T00:00:00"/>
    <x v="4"/>
    <s v="Sud"/>
    <s v="Oklahoma"/>
    <s v="Oklahoma City"/>
    <x v="2"/>
    <n v="14"/>
    <n v="75"/>
    <n v="1050"/>
    <n v="514.5"/>
    <n v="0.49"/>
    <s v="En ligne"/>
  </r>
  <r>
    <s v="Kohl's"/>
    <n v="1197831"/>
    <d v="2021-02-14T00:00:00"/>
    <x v="4"/>
    <s v="Milieu ouest"/>
    <s v="Kansas"/>
    <s v="Wichita"/>
    <x v="3"/>
    <n v="20"/>
    <n v="42"/>
    <n v="840"/>
    <n v="377.99999999999994"/>
    <n v="0.44999999999999996"/>
    <s v="En ligne"/>
  </r>
  <r>
    <s v="Kohl's"/>
    <n v="1197831"/>
    <d v="2021-02-14T00:00:00"/>
    <x v="4"/>
    <s v="Milieu ouest"/>
    <s v="Kansas"/>
    <s v="Wichita"/>
    <x v="4"/>
    <n v="32"/>
    <n v="68"/>
    <n v="2176"/>
    <n v="1044.48"/>
    <n v="0.48"/>
    <s v="En ligne"/>
  </r>
  <r>
    <s v="Kohl's"/>
    <n v="1197831"/>
    <d v="2021-02-14T00:00:00"/>
    <x v="4"/>
    <s v="Milieu ouest"/>
    <s v="Kansas"/>
    <s v="Wichita"/>
    <x v="5"/>
    <n v="18"/>
    <n v="98"/>
    <n v="1764"/>
    <n v="864.36"/>
    <n v="0.49"/>
    <s v="En ligne"/>
  </r>
  <r>
    <s v="Kohl's"/>
    <n v="1197831"/>
    <d v="2021-03-12T00:00:00"/>
    <x v="2"/>
    <s v="Milieu ouest"/>
    <s v="Kansas"/>
    <s v="Wichita"/>
    <x v="0"/>
    <n v="20"/>
    <n v="153"/>
    <n v="3060"/>
    <n v="1499.3999999999999"/>
    <n v="0.49"/>
    <s v="En ligne"/>
  </r>
  <r>
    <s v="Kohl's"/>
    <n v="1197831"/>
    <d v="2021-03-12T00:00:00"/>
    <x v="2"/>
    <s v="Milieu ouest"/>
    <s v="Kansas"/>
    <s v="Wichita"/>
    <x v="1"/>
    <n v="19"/>
    <n v="59"/>
    <n v="1121"/>
    <n v="526.87"/>
    <n v="0.47"/>
    <s v="En ligne"/>
  </r>
  <r>
    <s v="Kohl's"/>
    <n v="1197831"/>
    <d v="2021-03-12T00:00:00"/>
    <x v="2"/>
    <s v="Milieu ouest"/>
    <s v="Kansas"/>
    <s v="Wichita"/>
    <x v="2"/>
    <n v="9"/>
    <n v="75"/>
    <n v="675"/>
    <n v="310.5"/>
    <n v="0.45999999999999996"/>
    <s v="En ligne"/>
  </r>
  <r>
    <s v="Kohl's"/>
    <n v="1197831"/>
    <d v="2021-03-12T00:00:00"/>
    <x v="2"/>
    <s v="Milieu ouest"/>
    <s v="Kansas"/>
    <s v="Wichita"/>
    <x v="3"/>
    <n v="20"/>
    <n v="26"/>
    <n v="520"/>
    <n v="249.6"/>
    <n v="0.48"/>
    <s v="En ligne"/>
  </r>
  <r>
    <s v="Kohl's"/>
    <n v="1197831"/>
    <d v="2021-03-12T00:00:00"/>
    <x v="2"/>
    <s v="Milieu ouest"/>
    <s v="Kansas"/>
    <s v="Wichita"/>
    <x v="4"/>
    <n v="32"/>
    <n v="41"/>
    <n v="1312"/>
    <n v="603.52"/>
    <n v="0.45999999999999996"/>
    <s v="En ligne"/>
  </r>
  <r>
    <s v="Kohl's"/>
    <n v="1197831"/>
    <d v="2021-03-12T00:00:00"/>
    <x v="2"/>
    <s v="Milieu ouest"/>
    <s v="Kansas"/>
    <s v="Wichita"/>
    <x v="5"/>
    <n v="23"/>
    <n v="65"/>
    <n v="1495"/>
    <n v="747.5"/>
    <n v="0.5"/>
    <s v="En ligne"/>
  </r>
  <r>
    <s v="Kohl's"/>
    <n v="1197831"/>
    <d v="2021-04-13T00:00:00"/>
    <x v="6"/>
    <s v="Milieu ouest"/>
    <s v="Kansas"/>
    <s v="Wichita"/>
    <x v="0"/>
    <n v="24"/>
    <n v="150"/>
    <n v="3600"/>
    <n v="1619.9999999999998"/>
    <n v="0.44999999999999996"/>
    <s v="En ligne"/>
  </r>
  <r>
    <s v="Kohl's"/>
    <n v="1197831"/>
    <d v="2021-04-13T00:00:00"/>
    <x v="6"/>
    <s v="Milieu ouest"/>
    <s v="Kansas"/>
    <s v="Wichita"/>
    <x v="1"/>
    <n v="25"/>
    <n v="58"/>
    <n v="1450"/>
    <n v="696"/>
    <n v="0.48"/>
    <s v="En ligne"/>
  </r>
  <r>
    <s v="Kohl's"/>
    <n v="1197831"/>
    <d v="2021-04-13T00:00:00"/>
    <x v="6"/>
    <s v="Milieu ouest"/>
    <s v="Kansas"/>
    <s v="Wichita"/>
    <x v="2"/>
    <n v="14"/>
    <n v="60"/>
    <n v="840"/>
    <n v="420"/>
    <n v="0.5"/>
    <s v="En ligne"/>
  </r>
  <r>
    <s v="Kohl's"/>
    <n v="1197831"/>
    <d v="2021-04-13T00:00:00"/>
    <x v="6"/>
    <s v="Milieu ouest"/>
    <s v="Kansas"/>
    <s v="Wichita"/>
    <x v="3"/>
    <n v="19"/>
    <n v="35"/>
    <n v="665"/>
    <n v="299.24999999999994"/>
    <n v="0.44999999999999996"/>
    <s v="En ligne"/>
  </r>
  <r>
    <s v="Kohl's"/>
    <n v="1197831"/>
    <d v="2021-04-13T00:00:00"/>
    <x v="6"/>
    <s v="Milieu ouest"/>
    <s v="Kansas"/>
    <s v="Wichita"/>
    <x v="4"/>
    <n v="39"/>
    <n v="38"/>
    <n v="1482"/>
    <n v="726.18"/>
    <n v="0.49"/>
    <s v="En ligne"/>
  </r>
  <r>
    <s v="Kohl's"/>
    <n v="1197831"/>
    <d v="2021-04-13T00:00:00"/>
    <x v="6"/>
    <s v="Milieu ouest"/>
    <s v="Kansas"/>
    <s v="Wichita"/>
    <x v="5"/>
    <n v="29"/>
    <n v="81"/>
    <n v="2349"/>
    <n v="1151.01"/>
    <n v="0.49"/>
    <s v="En ligne"/>
  </r>
  <r>
    <s v="Kohl's"/>
    <n v="1197831"/>
    <d v="2021-05-12T00:00:00"/>
    <x v="0"/>
    <s v="Milieu ouest"/>
    <s v="Kansas"/>
    <s v="Wichita"/>
    <x v="0"/>
    <n v="36"/>
    <n v="143"/>
    <n v="5148"/>
    <n v="2316.6"/>
    <n v="0.44999999999999996"/>
    <s v="En ligne"/>
  </r>
  <r>
    <s v="Kohl's"/>
    <n v="1197831"/>
    <d v="2021-05-12T00:00:00"/>
    <x v="0"/>
    <s v="Milieu ouest"/>
    <s v="Kansas"/>
    <s v="Wichita"/>
    <x v="1"/>
    <n v="39"/>
    <n v="77"/>
    <n v="3003"/>
    <n v="1441.44"/>
    <n v="0.48"/>
    <s v="En ligne"/>
  </r>
  <r>
    <s v="Kohl's"/>
    <n v="1197831"/>
    <d v="2021-05-12T00:00:00"/>
    <x v="0"/>
    <s v="Milieu ouest"/>
    <s v="Kansas"/>
    <s v="Wichita"/>
    <x v="2"/>
    <n v="32"/>
    <n v="65"/>
    <n v="2080"/>
    <n v="1019.1999999999999"/>
    <n v="0.49"/>
    <s v="En ligne"/>
  </r>
  <r>
    <s v="Kohl's"/>
    <n v="1197831"/>
    <d v="2021-05-12T00:00:00"/>
    <x v="0"/>
    <s v="Milieu ouest"/>
    <s v="Kansas"/>
    <s v="Wichita"/>
    <x v="3"/>
    <n v="32"/>
    <n v="58"/>
    <n v="1856"/>
    <n v="928"/>
    <n v="0.5"/>
    <s v="En ligne"/>
  </r>
  <r>
    <s v="Kohl's"/>
    <n v="1197831"/>
    <d v="2021-05-12T00:00:00"/>
    <x v="0"/>
    <s v="Milieu ouest"/>
    <s v="Kansas"/>
    <s v="Wichita"/>
    <x v="4"/>
    <n v="43"/>
    <n v="56"/>
    <n v="2408"/>
    <n v="1204"/>
    <n v="0.5"/>
    <s v="En ligne"/>
  </r>
  <r>
    <s v="Kohl's"/>
    <n v="1197831"/>
    <d v="2021-05-12T00:00:00"/>
    <x v="0"/>
    <s v="Milieu ouest"/>
    <s v="Kansas"/>
    <s v="Wichita"/>
    <x v="5"/>
    <n v="42"/>
    <n v="94"/>
    <n v="3948"/>
    <n v="1776.6"/>
    <n v="0.44999999999999996"/>
    <s v="En ligne"/>
  </r>
  <r>
    <s v="Kohl's"/>
    <n v="1197831"/>
    <d v="2021-06-14T00:00:00"/>
    <x v="5"/>
    <s v="Milieu ouest"/>
    <s v="Kansas"/>
    <s v="Wichita"/>
    <x v="0"/>
    <n v="37"/>
    <n v="144"/>
    <n v="5328"/>
    <n v="2664"/>
    <n v="0.5"/>
    <s v="En ligne"/>
  </r>
  <r>
    <s v="Kohl's"/>
    <n v="1197831"/>
    <d v="2021-06-14T00:00:00"/>
    <x v="5"/>
    <s v="Milieu ouest"/>
    <s v="Kansas"/>
    <s v="Wichita"/>
    <x v="1"/>
    <n v="32"/>
    <n v="94"/>
    <n v="3008"/>
    <n v="1443.84"/>
    <n v="0.48"/>
    <s v="En ligne"/>
  </r>
  <r>
    <s v="Kohl's"/>
    <n v="1197831"/>
    <d v="2021-06-14T00:00:00"/>
    <x v="5"/>
    <s v="Milieu ouest"/>
    <s v="Kansas"/>
    <s v="Wichita"/>
    <x v="2"/>
    <n v="37"/>
    <n v="81"/>
    <n v="2997"/>
    <n v="1378.62"/>
    <n v="0.45999999999999996"/>
    <s v="En ligne"/>
  </r>
  <r>
    <s v="Kohl's"/>
    <n v="1197831"/>
    <d v="2021-06-14T00:00:00"/>
    <x v="5"/>
    <s v="Milieu ouest"/>
    <s v="Kansas"/>
    <s v="Wichita"/>
    <x v="3"/>
    <n v="38"/>
    <n v="80"/>
    <n v="3040"/>
    <n v="1367.9999999999998"/>
    <n v="0.44999999999999996"/>
    <s v="En ligne"/>
  </r>
  <r>
    <s v="Kohl's"/>
    <n v="1197831"/>
    <d v="2021-06-14T00:00:00"/>
    <x v="5"/>
    <s v="Milieu ouest"/>
    <s v="Kansas"/>
    <s v="Wichita"/>
    <x v="4"/>
    <n v="54"/>
    <n v="83"/>
    <n v="4482"/>
    <n v="2151.36"/>
    <n v="0.48"/>
    <s v="En ligne"/>
  </r>
  <r>
    <s v="Kohl's"/>
    <n v="1197831"/>
    <d v="2021-06-14T00:00:00"/>
    <x v="5"/>
    <s v="Milieu ouest"/>
    <s v="Kansas"/>
    <s v="Wichita"/>
    <x v="5"/>
    <n v="58"/>
    <n v="117"/>
    <n v="6786"/>
    <n v="3325.14"/>
    <n v="0.49"/>
    <s v="En ligne"/>
  </r>
  <r>
    <s v="Kohl's"/>
    <n v="1197831"/>
    <d v="2021-07-12T00:00:00"/>
    <x v="5"/>
    <s v="Milieu ouest"/>
    <s v="Kansas"/>
    <s v="Wichita"/>
    <x v="0"/>
    <n v="51"/>
    <n v="182"/>
    <n v="9282"/>
    <n v="4641"/>
    <n v="0.5"/>
    <s v="En ligne"/>
  </r>
  <r>
    <s v="Kohl's"/>
    <n v="1197831"/>
    <d v="2021-07-12T00:00:00"/>
    <x v="5"/>
    <s v="Milieu ouest"/>
    <s v="Kansas"/>
    <s v="Wichita"/>
    <x v="1"/>
    <n v="49"/>
    <n v="119"/>
    <n v="5831"/>
    <n v="2915.5"/>
    <n v="0.5"/>
    <s v="En ligne"/>
  </r>
  <r>
    <s v="Kohl's"/>
    <n v="1197831"/>
    <d v="2021-07-12T00:00:00"/>
    <x v="5"/>
    <s v="Milieu ouest"/>
    <s v="Kansas"/>
    <s v="Wichita"/>
    <x v="2"/>
    <n v="42"/>
    <n v="102"/>
    <n v="4284"/>
    <n v="1970.6399999999999"/>
    <n v="0.45999999999999996"/>
    <s v="En ligne"/>
  </r>
  <r>
    <s v="Kohl's"/>
    <n v="1197831"/>
    <d v="2021-07-12T00:00:00"/>
    <x v="5"/>
    <s v="Milieu ouest"/>
    <s v="Kansas"/>
    <s v="Wichita"/>
    <x v="3"/>
    <n v="43"/>
    <n v="75"/>
    <n v="3225"/>
    <n v="1580.25"/>
    <n v="0.49"/>
    <s v="En ligne"/>
  </r>
  <r>
    <s v="Kohl's"/>
    <n v="1197831"/>
    <d v="2021-07-12T00:00:00"/>
    <x v="5"/>
    <s v="Milieu ouest"/>
    <s v="Kansas"/>
    <s v="Wichita"/>
    <x v="4"/>
    <n v="56"/>
    <n v="91"/>
    <n v="5096"/>
    <n v="2344.16"/>
    <n v="0.45999999999999996"/>
    <s v="En ligne"/>
  </r>
  <r>
    <s v="Kohl's"/>
    <n v="1197831"/>
    <d v="2021-07-12T00:00:00"/>
    <x v="5"/>
    <s v="Milieu ouest"/>
    <s v="Kansas"/>
    <s v="Wichita"/>
    <x v="5"/>
    <n v="60"/>
    <n v="140"/>
    <n v="8400"/>
    <n v="4116"/>
    <n v="0.49"/>
    <s v="En ligne"/>
  </r>
  <r>
    <s v="Kohl's"/>
    <n v="1197831"/>
    <d v="2021-08-13T00:00:00"/>
    <x v="2"/>
    <s v="Milieu ouest"/>
    <s v="Kansas"/>
    <s v="Wichita"/>
    <x v="0"/>
    <n v="56"/>
    <n v="189"/>
    <n v="10584"/>
    <n v="5292"/>
    <n v="0.5"/>
    <s v="En ligne"/>
  </r>
  <r>
    <s v="Kohl's"/>
    <n v="1197831"/>
    <d v="2021-08-13T00:00:00"/>
    <x v="2"/>
    <s v="Milieu ouest"/>
    <s v="Kansas"/>
    <s v="Wichita"/>
    <x v="1"/>
    <n v="51"/>
    <n v="111"/>
    <n v="5661"/>
    <n v="2547.4499999999998"/>
    <n v="0.44999999999999996"/>
    <s v="En ligne"/>
  </r>
  <r>
    <s v="Kohl's"/>
    <n v="1197831"/>
    <d v="2021-08-13T00:00:00"/>
    <x v="2"/>
    <s v="Milieu ouest"/>
    <s v="Kansas"/>
    <s v="Wichita"/>
    <x v="2"/>
    <n v="47"/>
    <n v="102"/>
    <n v="4794"/>
    <n v="2397"/>
    <n v="0.5"/>
    <s v="En ligne"/>
  </r>
  <r>
    <s v="Kohl's"/>
    <n v="1197831"/>
    <d v="2021-08-13T00:00:00"/>
    <x v="2"/>
    <s v="Milieu ouest"/>
    <s v="Kansas"/>
    <s v="Wichita"/>
    <x v="3"/>
    <n v="37"/>
    <n v="90"/>
    <n v="3330"/>
    <n v="1631.7"/>
    <n v="0.49"/>
    <s v="En ligne"/>
  </r>
  <r>
    <s v="Kohl's"/>
    <n v="1197831"/>
    <d v="2021-08-13T00:00:00"/>
    <x v="2"/>
    <s v="Milieu ouest"/>
    <s v="Kansas"/>
    <s v="Wichita"/>
    <x v="4"/>
    <n v="47"/>
    <n v="69"/>
    <n v="3243"/>
    <n v="1621.5"/>
    <n v="0.5"/>
    <s v="En ligne"/>
  </r>
  <r>
    <s v="Kohl's"/>
    <n v="1197831"/>
    <d v="2021-08-13T00:00:00"/>
    <x v="2"/>
    <s v="Milieu ouest"/>
    <s v="Kansas"/>
    <s v="Wichita"/>
    <x v="5"/>
    <n v="52"/>
    <n v="113"/>
    <n v="5876"/>
    <n v="2938"/>
    <n v="0.5"/>
    <s v="En ligne"/>
  </r>
  <r>
    <s v="Kohl's"/>
    <n v="1197831"/>
    <d v="2021-09-12T00:00:00"/>
    <x v="4"/>
    <s v="Milieu ouest"/>
    <s v="Kansas"/>
    <s v="Wichita"/>
    <x v="0"/>
    <n v="47"/>
    <n v="165"/>
    <n v="7755"/>
    <n v="3877.5"/>
    <n v="0.5"/>
    <s v="En ligne"/>
  </r>
  <r>
    <s v="Kohl's"/>
    <n v="1197831"/>
    <d v="2021-09-12T00:00:00"/>
    <x v="4"/>
    <s v="Milieu ouest"/>
    <s v="Kansas"/>
    <s v="Wichita"/>
    <x v="1"/>
    <n v="38"/>
    <n v="91"/>
    <n v="3458"/>
    <n v="1556.1"/>
    <n v="0.44999999999999996"/>
    <s v="En ligne"/>
  </r>
  <r>
    <s v="Kohl's"/>
    <n v="1197831"/>
    <d v="2021-09-12T00:00:00"/>
    <x v="4"/>
    <s v="Milieu ouest"/>
    <s v="Kansas"/>
    <s v="Wichita"/>
    <x v="2"/>
    <n v="15"/>
    <n v="75"/>
    <n v="1125"/>
    <n v="528.75"/>
    <n v="0.47"/>
    <s v="En ligne"/>
  </r>
  <r>
    <s v="Kohl's"/>
    <n v="1197831"/>
    <d v="2021-09-12T00:00:00"/>
    <x v="4"/>
    <s v="Milieu ouest"/>
    <s v="Kansas"/>
    <s v="Wichita"/>
    <x v="3"/>
    <n v="14"/>
    <n v="65"/>
    <n v="910"/>
    <n v="427.7"/>
    <n v="0.47"/>
    <s v="En ligne"/>
  </r>
  <r>
    <s v="Kohl's"/>
    <n v="1197831"/>
    <d v="2021-09-12T00:00:00"/>
    <x v="4"/>
    <s v="Milieu ouest"/>
    <s v="Kansas"/>
    <s v="Wichita"/>
    <x v="4"/>
    <n v="24"/>
    <n v="61"/>
    <n v="1464"/>
    <n v="717.36"/>
    <n v="0.49"/>
    <s v="En ligne"/>
  </r>
  <r>
    <s v="Kohl's"/>
    <n v="1197831"/>
    <d v="2021-09-12T00:00:00"/>
    <x v="4"/>
    <s v="Milieu ouest"/>
    <s v="Kansas"/>
    <s v="Wichita"/>
    <x v="5"/>
    <n v="29"/>
    <n v="94"/>
    <n v="2726"/>
    <n v="1335.74"/>
    <n v="0.49"/>
    <s v="En ligne"/>
  </r>
  <r>
    <s v="Kohl's"/>
    <n v="1197831"/>
    <d v="2021-10-14T00:00:00"/>
    <x v="1"/>
    <s v="Milieu ouest"/>
    <s v="Kansas"/>
    <s v="Wichita"/>
    <x v="0"/>
    <n v="29"/>
    <n v="145"/>
    <n v="4205"/>
    <n v="1934.3"/>
    <n v="0.45999999999999996"/>
    <s v="En ligne"/>
  </r>
  <r>
    <s v="Kohl's"/>
    <n v="1197831"/>
    <d v="2021-10-14T00:00:00"/>
    <x v="1"/>
    <s v="Milieu ouest"/>
    <s v="Kansas"/>
    <s v="Wichita"/>
    <x v="1"/>
    <n v="19"/>
    <n v="85"/>
    <n v="1615"/>
    <n v="742.9"/>
    <n v="0.45999999999999996"/>
    <s v="En ligne"/>
  </r>
  <r>
    <s v="Kohl's"/>
    <n v="1197831"/>
    <d v="2021-10-14T00:00:00"/>
    <x v="1"/>
    <s v="Milieu ouest"/>
    <s v="Kansas"/>
    <s v="Wichita"/>
    <x v="2"/>
    <n v="19"/>
    <n v="60"/>
    <n v="1140"/>
    <n v="535.79999999999995"/>
    <n v="0.47"/>
    <s v="En ligne"/>
  </r>
  <r>
    <s v="Kohl's"/>
    <n v="1197831"/>
    <d v="2021-10-14T00:00:00"/>
    <x v="1"/>
    <s v="Milieu ouest"/>
    <s v="Kansas"/>
    <s v="Wichita"/>
    <x v="3"/>
    <n v="19"/>
    <n v="47"/>
    <n v="893"/>
    <n v="428.64"/>
    <n v="0.48"/>
    <s v="En ligne"/>
  </r>
  <r>
    <s v="Kohl's"/>
    <n v="1197831"/>
    <d v="2021-10-14T00:00:00"/>
    <x v="1"/>
    <s v="Milieu ouest"/>
    <s v="Kansas"/>
    <s v="Wichita"/>
    <x v="4"/>
    <n v="29"/>
    <n v="46"/>
    <n v="1334"/>
    <n v="653.66"/>
    <n v="0.49"/>
    <s v="En ligne"/>
  </r>
  <r>
    <s v="Foot Locker"/>
    <n v="1197831"/>
    <d v="2021-10-14T00:00:00"/>
    <x v="1"/>
    <s v="Milieu ouest"/>
    <s v="Kansas"/>
    <s v="Wichita"/>
    <x v="5"/>
    <n v="28"/>
    <n v="90"/>
    <n v="2520"/>
    <n v="1209.5999999999999"/>
    <n v="0.48"/>
    <s v="En ligne"/>
  </r>
  <r>
    <s v="Foot Locker"/>
    <n v="1197831"/>
    <d v="2021-11-13T00:00:00"/>
    <x v="3"/>
    <s v="Milieu ouest"/>
    <s v="Kansas"/>
    <s v="Wichita"/>
    <x v="0"/>
    <n v="23"/>
    <n v="122"/>
    <n v="2806"/>
    <n v="1318.82"/>
    <n v="0.47"/>
    <s v="En ligne"/>
  </r>
  <r>
    <s v="Foot Locker"/>
    <n v="1197831"/>
    <d v="2021-11-13T00:00:00"/>
    <x v="3"/>
    <s v="Milieu ouest"/>
    <s v="Kansas"/>
    <s v="Wichita"/>
    <x v="1"/>
    <n v="14"/>
    <n v="72"/>
    <n v="1008"/>
    <n v="504"/>
    <n v="0.5"/>
    <s v="En ligne"/>
  </r>
  <r>
    <s v="Foot Locker"/>
    <n v="1197831"/>
    <d v="2021-11-13T00:00:00"/>
    <x v="3"/>
    <s v="Milieu ouest"/>
    <s v="Kansas"/>
    <s v="Wichita"/>
    <x v="2"/>
    <n v="23"/>
    <n v="55"/>
    <n v="1265"/>
    <n v="632.5"/>
    <n v="0.5"/>
    <s v="En ligne"/>
  </r>
  <r>
    <s v="Foot Locker"/>
    <n v="1197831"/>
    <d v="2021-11-13T00:00:00"/>
    <x v="3"/>
    <s v="Milieu ouest"/>
    <s v="Kansas"/>
    <s v="Wichita"/>
    <x v="3"/>
    <n v="54"/>
    <n v="83"/>
    <n v="4482"/>
    <n v="2151.36"/>
    <n v="0.48"/>
    <s v="En ligne"/>
  </r>
  <r>
    <s v="Foot Locker"/>
    <n v="1197831"/>
    <d v="2021-11-13T00:00:00"/>
    <x v="3"/>
    <s v="Milieu ouest"/>
    <s v="Kansas"/>
    <s v="Wichita"/>
    <x v="4"/>
    <n v="68"/>
    <n v="70"/>
    <n v="4760"/>
    <n v="2189.6"/>
    <n v="0.45999999999999996"/>
    <s v="En ligne"/>
  </r>
  <r>
    <s v="Foot Locker"/>
    <n v="1197831"/>
    <d v="2021-11-13T00:00:00"/>
    <x v="3"/>
    <s v="Milieu ouest"/>
    <s v="Kansas"/>
    <s v="Wichita"/>
    <x v="5"/>
    <n v="73"/>
    <n v="88"/>
    <n v="6424"/>
    <n v="2955.04"/>
    <n v="0.45999999999999996"/>
    <s v="En ligne"/>
  </r>
  <r>
    <s v="Foot Locker"/>
    <n v="1197831"/>
    <d v="2021-12-12T00:00:00"/>
    <x v="4"/>
    <s v="Milieu ouest"/>
    <s v="Kansas"/>
    <s v="Wichita"/>
    <x v="0"/>
    <n v="66"/>
    <n v="150"/>
    <n v="9900"/>
    <n v="4950"/>
    <n v="0.5"/>
    <s v="En ligne"/>
  </r>
  <r>
    <s v="Foot Locker"/>
    <n v="1197831"/>
    <d v="2021-12-12T00:00:00"/>
    <x v="4"/>
    <s v="Milieu ouest"/>
    <s v="Kansas"/>
    <s v="Wichita"/>
    <x v="1"/>
    <n v="59"/>
    <n v="120"/>
    <n v="7080"/>
    <n v="3540"/>
    <n v="0.5"/>
    <s v="En ligne"/>
  </r>
  <r>
    <s v="Foot Locker"/>
    <n v="1197831"/>
    <d v="2021-12-12T00:00:00"/>
    <x v="4"/>
    <s v="Milieu ouest"/>
    <s v="Kansas"/>
    <s v="Wichita"/>
    <x v="2"/>
    <n v="58"/>
    <n v="95"/>
    <n v="5510"/>
    <n v="2534.6"/>
    <n v="0.45999999999999996"/>
    <s v="En ligne"/>
  </r>
  <r>
    <s v="Foot Locker"/>
    <n v="1197831"/>
    <d v="2021-12-12T00:00:00"/>
    <x v="4"/>
    <s v="Milieu ouest"/>
    <s v="Kansas"/>
    <s v="Wichita"/>
    <x v="3"/>
    <n v="59"/>
    <n v="90"/>
    <n v="5310"/>
    <n v="2389.4999999999995"/>
    <n v="0.44999999999999996"/>
    <s v="En ligne"/>
  </r>
  <r>
    <s v="Foot Locker"/>
    <n v="1197831"/>
    <d v="2021-12-12T00:00:00"/>
    <x v="4"/>
    <s v="Milieu ouest"/>
    <s v="Kansas"/>
    <s v="Wichita"/>
    <x v="4"/>
    <n v="64"/>
    <n v="81"/>
    <n v="5184"/>
    <n v="2592"/>
    <n v="0.5"/>
    <s v="En ligne"/>
  </r>
  <r>
    <s v="Foot Locker"/>
    <n v="1197831"/>
    <d v="2021-12-12T00:00:00"/>
    <x v="4"/>
    <s v="Milieu ouest"/>
    <s v="Kansas"/>
    <s v="Wichita"/>
    <x v="5"/>
    <n v="68"/>
    <n v="112"/>
    <n v="7616"/>
    <n v="3503.3599999999997"/>
    <n v="0.45999999999999996"/>
    <s v="En ligne"/>
  </r>
  <r>
    <s v="Foot Locker"/>
    <n v="1185732"/>
    <d v="2021-01-12T00:00:00"/>
    <x v="6"/>
    <s v="Milieu ouest"/>
    <s v="Kansas"/>
    <s v="Wichita"/>
    <x v="0"/>
    <n v="38"/>
    <n v="138"/>
    <n v="5244"/>
    <n v="2569.56"/>
    <n v="0.49"/>
    <s v="En ligne"/>
  </r>
  <r>
    <s v="Foot Locker"/>
    <n v="1185732"/>
    <d v="2021-01-12T00:00:00"/>
    <x v="6"/>
    <s v="Milieu ouest"/>
    <s v="Kansas"/>
    <s v="Wichita"/>
    <x v="1"/>
    <n v="37"/>
    <n v="80"/>
    <n v="2960"/>
    <n v="1184"/>
    <n v="0.4"/>
    <s v="En ligne"/>
  </r>
  <r>
    <s v="Foot Locker"/>
    <n v="1185732"/>
    <d v="2021-01-12T00:00:00"/>
    <x v="6"/>
    <s v="Milieu ouest"/>
    <s v="Kansas"/>
    <s v="Wichita"/>
    <x v="2"/>
    <n v="27"/>
    <n v="83"/>
    <n v="2241"/>
    <n v="986.04"/>
    <n v="0.44"/>
    <s v="En ligne"/>
  </r>
  <r>
    <s v="Foot Locker"/>
    <n v="1185732"/>
    <d v="2021-01-12T00:00:00"/>
    <x v="6"/>
    <s v="Milieu ouest"/>
    <s v="Kansas"/>
    <s v="Wichita"/>
    <x v="3"/>
    <n v="34"/>
    <n v="36"/>
    <n v="1224"/>
    <n v="489.6"/>
    <n v="0.4"/>
    <s v="En ligne"/>
  </r>
  <r>
    <s v="Foot Locker"/>
    <n v="1185732"/>
    <d v="2021-01-12T00:00:00"/>
    <x v="6"/>
    <s v="Milieu ouest"/>
    <s v="Kansas"/>
    <s v="Wichita"/>
    <x v="4"/>
    <n v="48"/>
    <n v="44"/>
    <n v="2112"/>
    <n v="992.64"/>
    <n v="0.47"/>
    <s v="En ligne"/>
  </r>
  <r>
    <s v="Foot Locker"/>
    <n v="1185732"/>
    <d v="2021-01-12T00:00:00"/>
    <x v="6"/>
    <s v="Milieu ouest"/>
    <s v="Kansas"/>
    <s v="Wichita"/>
    <x v="5"/>
    <n v="37"/>
    <n v="72"/>
    <n v="2664"/>
    <n v="1465.2"/>
    <n v="0.55000000000000004"/>
    <s v="En ligne"/>
  </r>
  <r>
    <s v="Foot Locker"/>
    <n v="1185732"/>
    <d v="2021-02-12T00:00:00"/>
    <x v="2"/>
    <s v="Milieu ouest"/>
    <s v="Kansas"/>
    <s v="Wichita"/>
    <x v="0"/>
    <n v="37"/>
    <n v="158"/>
    <n v="5846"/>
    <n v="2923"/>
    <n v="0.5"/>
    <s v="En ligne"/>
  </r>
  <r>
    <s v="Foot Locker"/>
    <n v="1185732"/>
    <d v="2021-02-12T00:00:00"/>
    <x v="2"/>
    <s v="Milieu ouest"/>
    <s v="Kansas"/>
    <s v="Wichita"/>
    <x v="1"/>
    <n v="39"/>
    <n v="47"/>
    <n v="1833"/>
    <n v="806.52"/>
    <n v="0.44"/>
    <s v="En ligne"/>
  </r>
  <r>
    <s v="Foot Locker"/>
    <n v="1185732"/>
    <d v="2021-02-12T00:00:00"/>
    <x v="2"/>
    <s v="Milieu ouest"/>
    <s v="Kansas"/>
    <s v="Wichita"/>
    <x v="2"/>
    <n v="29"/>
    <n v="59"/>
    <n v="1711"/>
    <n v="735.73"/>
    <n v="0.43"/>
    <s v="En ligne"/>
  </r>
  <r>
    <s v="Foot Locker"/>
    <n v="1185732"/>
    <d v="2021-02-12T00:00:00"/>
    <x v="2"/>
    <s v="Milieu ouest"/>
    <s v="Sud Dakota"/>
    <s v="Sioux Falls"/>
    <x v="3"/>
    <n v="33"/>
    <n v="25"/>
    <n v="825"/>
    <n v="363"/>
    <n v="0.44"/>
    <s v="En ligne"/>
  </r>
  <r>
    <s v="Foot Locker"/>
    <n v="1185732"/>
    <d v="2021-02-12T00:00:00"/>
    <x v="2"/>
    <s v="Milieu ouest"/>
    <s v="Sud Dakota"/>
    <s v="Sioux Falls"/>
    <x v="4"/>
    <n v="48"/>
    <n v="46"/>
    <n v="2208"/>
    <n v="993.59999999999991"/>
    <n v="0.44999999999999996"/>
    <s v="En ligne"/>
  </r>
  <r>
    <s v="Foot Locker"/>
    <n v="1185732"/>
    <d v="2021-02-12T00:00:00"/>
    <x v="2"/>
    <s v="Milieu ouest"/>
    <s v="Sud Dakota"/>
    <s v="Sioux Falls"/>
    <x v="5"/>
    <n v="32"/>
    <n v="80"/>
    <n v="2560"/>
    <n v="1408"/>
    <n v="0.55000000000000004"/>
    <s v="En ligne"/>
  </r>
  <r>
    <s v="Foot Locker"/>
    <n v="1185732"/>
    <d v="2021-03-11T00:00:00"/>
    <x v="1"/>
    <s v="Milieu ouest"/>
    <s v="Sud Dakota"/>
    <s v="Sioux Falls"/>
    <x v="0"/>
    <n v="39"/>
    <n v="124"/>
    <n v="4836"/>
    <n v="2369.64"/>
    <n v="0.49"/>
    <s v="En ligne"/>
  </r>
  <r>
    <s v="Foot Locker"/>
    <n v="1185732"/>
    <d v="2021-03-11T00:00:00"/>
    <x v="1"/>
    <s v="Milieu ouest"/>
    <s v="Sud Dakota"/>
    <s v="Sioux Falls"/>
    <x v="1"/>
    <n v="37"/>
    <n v="50"/>
    <n v="1850"/>
    <n v="777"/>
    <n v="0.42"/>
    <s v="En ligne"/>
  </r>
  <r>
    <s v="Foot Locker"/>
    <n v="1185732"/>
    <d v="2021-03-11T00:00:00"/>
    <x v="1"/>
    <s v="Milieu ouest"/>
    <s v="Sud Dakota"/>
    <s v="Sioux Falls"/>
    <x v="2"/>
    <n v="27"/>
    <n v="59"/>
    <n v="1593"/>
    <n v="669.06"/>
    <n v="0.42"/>
    <s v="En ligne"/>
  </r>
  <r>
    <s v="Foot Locker"/>
    <n v="1185732"/>
    <d v="2021-03-11T00:00:00"/>
    <x v="1"/>
    <s v="Milieu ouest"/>
    <s v="Sud Dakota"/>
    <s v="Sioux Falls"/>
    <x v="3"/>
    <n v="33"/>
    <n v="23"/>
    <n v="759"/>
    <n v="333.96"/>
    <n v="0.44"/>
    <s v="En ligne"/>
  </r>
  <r>
    <s v="Foot Locker"/>
    <n v="1185732"/>
    <d v="2021-03-11T00:00:00"/>
    <x v="1"/>
    <s v="Milieu ouest"/>
    <s v="Sud Dakota"/>
    <s v="Sioux Falls"/>
    <x v="4"/>
    <n v="47"/>
    <n v="31"/>
    <n v="1457"/>
    <n v="728.5"/>
    <n v="0.5"/>
    <s v="En ligne"/>
  </r>
  <r>
    <s v="Foot Locker"/>
    <n v="1185732"/>
    <d v="2021-03-11T00:00:00"/>
    <x v="1"/>
    <s v="Milieu ouest"/>
    <s v="Sud Dakota"/>
    <s v="Sioux Falls"/>
    <x v="5"/>
    <n v="37"/>
    <n v="59"/>
    <n v="2183"/>
    <n v="1156.99"/>
    <n v="0.53"/>
    <s v="En ligne"/>
  </r>
  <r>
    <s v="Foot Locker"/>
    <n v="1185732"/>
    <d v="2021-04-12T00:00:00"/>
    <x v="5"/>
    <s v="Milieu ouest"/>
    <s v="Sud Dakota"/>
    <s v="Sioux Falls"/>
    <x v="0"/>
    <n v="38"/>
    <n v="113"/>
    <n v="4294"/>
    <n v="1975.2399999999998"/>
    <n v="0.45999999999999996"/>
    <s v="En ligne"/>
  </r>
  <r>
    <s v="Foot Locker"/>
    <n v="1185732"/>
    <d v="2021-04-12T00:00:00"/>
    <x v="5"/>
    <s v="Milieu ouest"/>
    <s v="Sud Dakota"/>
    <s v="Sioux Falls"/>
    <x v="1"/>
    <n v="39"/>
    <n v="42"/>
    <n v="1638"/>
    <n v="671.57999999999993"/>
    <n v="0.41"/>
    <s v="En ligne"/>
  </r>
  <r>
    <s v="Foot Locker"/>
    <n v="1185732"/>
    <d v="2021-04-12T00:00:00"/>
    <x v="5"/>
    <s v="Milieu ouest"/>
    <s v="Sud Dakota"/>
    <s v="Sioux Falls"/>
    <x v="2"/>
    <n v="29"/>
    <n v="45"/>
    <n v="1305"/>
    <n v="522"/>
    <n v="0.4"/>
    <s v="En ligne"/>
  </r>
  <r>
    <s v="Foot Locker"/>
    <n v="1185732"/>
    <d v="2021-04-12T00:00:00"/>
    <x v="5"/>
    <s v="Milieu ouest"/>
    <s v="Sud Dakota"/>
    <s v="Sioux Falls"/>
    <x v="3"/>
    <n v="34"/>
    <n v="20"/>
    <n v="680"/>
    <n v="292.39999999999998"/>
    <n v="0.43"/>
    <s v="En ligne"/>
  </r>
  <r>
    <s v="Foot Locker"/>
    <n v="1185732"/>
    <d v="2021-04-12T00:00:00"/>
    <x v="5"/>
    <s v="Milieu ouest"/>
    <s v="Sud Dakota"/>
    <s v="Sioux Falls"/>
    <x v="4"/>
    <n v="56"/>
    <n v="29"/>
    <n v="1624"/>
    <n v="747.04"/>
    <n v="0.45999999999999996"/>
    <s v="En ligne"/>
  </r>
  <r>
    <s v="Foot Locker"/>
    <n v="1185732"/>
    <d v="2021-04-12T00:00:00"/>
    <x v="5"/>
    <s v="Milieu ouest"/>
    <s v="Sud Dakota"/>
    <s v="Sioux Falls"/>
    <x v="5"/>
    <n v="48"/>
    <n v="61"/>
    <n v="2928"/>
    <n v="1551.8400000000001"/>
    <n v="0.53"/>
    <s v="En ligne"/>
  </r>
  <r>
    <s v="Foot Locker"/>
    <n v="1185732"/>
    <d v="2021-05-13T00:00:00"/>
    <x v="1"/>
    <s v="Milieu ouest"/>
    <s v="Sud Dakota"/>
    <s v="Sioux Falls"/>
    <x v="0"/>
    <n v="58"/>
    <n v="139"/>
    <n v="8062"/>
    <n v="3789.14"/>
    <n v="0.47"/>
    <s v="En ligne"/>
  </r>
  <r>
    <s v="Foot Locker"/>
    <n v="1185732"/>
    <d v="2021-05-13T00:00:00"/>
    <x v="1"/>
    <s v="Milieu ouest"/>
    <s v="Sud Dakota"/>
    <s v="Sioux Falls"/>
    <x v="1"/>
    <n v="45"/>
    <n v="60"/>
    <n v="2700"/>
    <n v="1214.9999999999998"/>
    <n v="0.44999999999999996"/>
    <s v="En ligne"/>
  </r>
  <r>
    <s v="Foot Locker"/>
    <n v="1185732"/>
    <d v="2021-05-13T00:00:00"/>
    <x v="1"/>
    <s v="Milieu ouest"/>
    <s v="Sud Dakota"/>
    <s v="Sioux Falls"/>
    <x v="2"/>
    <n v="43"/>
    <n v="46"/>
    <n v="1978"/>
    <n v="830.76"/>
    <n v="0.42"/>
    <s v="En ligne"/>
  </r>
  <r>
    <s v="Foot Locker"/>
    <n v="1185732"/>
    <d v="2021-05-13T00:00:00"/>
    <x v="1"/>
    <s v="Milieu ouest"/>
    <s v="Sud Dakota"/>
    <s v="Sioux Falls"/>
    <x v="3"/>
    <n v="43"/>
    <n v="26"/>
    <n v="1118"/>
    <n v="503.09999999999997"/>
    <n v="0.44999999999999996"/>
    <s v="En ligne"/>
  </r>
  <r>
    <s v="Foot Locker"/>
    <n v="1185732"/>
    <d v="2021-05-13T00:00:00"/>
    <x v="1"/>
    <s v="Milieu ouest"/>
    <s v="Sud Dakota"/>
    <s v="Sioux Falls"/>
    <x v="4"/>
    <n v="51"/>
    <n v="38"/>
    <n v="1938"/>
    <n v="969"/>
    <n v="0.5"/>
    <s v="En ligne"/>
  </r>
  <r>
    <s v="Foot Locker"/>
    <n v="1185732"/>
    <d v="2021-05-13T00:00:00"/>
    <x v="1"/>
    <s v="Milieu ouest"/>
    <s v="Sud Dakota"/>
    <s v="Sioux Falls"/>
    <x v="5"/>
    <n v="58"/>
    <n v="68"/>
    <n v="3944"/>
    <n v="2011.44"/>
    <n v="0.51"/>
    <s v="En ligne"/>
  </r>
  <r>
    <s v="Foot Locker"/>
    <n v="1185732"/>
    <d v="2021-06-12T00:00:00"/>
    <x v="3"/>
    <s v="Milieu ouest"/>
    <s v="Sud Dakota"/>
    <s v="Sioux Falls"/>
    <x v="0"/>
    <n v="41"/>
    <n v="135"/>
    <n v="5535"/>
    <n v="2546.1"/>
    <n v="0.45999999999999996"/>
    <s v="En ligne"/>
  </r>
  <r>
    <s v="Foot Locker"/>
    <n v="1185732"/>
    <d v="2021-06-12T00:00:00"/>
    <x v="3"/>
    <s v="Milieu ouest"/>
    <s v="Sud Dakota"/>
    <s v="Sioux Falls"/>
    <x v="1"/>
    <n v="39"/>
    <n v="70"/>
    <n v="2730"/>
    <n v="1092"/>
    <n v="0.4"/>
    <s v="En ligne"/>
  </r>
  <r>
    <s v="Foot Locker"/>
    <n v="1185732"/>
    <d v="2021-06-12T00:00:00"/>
    <x v="3"/>
    <s v="Milieu ouest"/>
    <s v="Sud Dakota"/>
    <s v="Sioux Falls"/>
    <x v="2"/>
    <n v="32"/>
    <n v="54"/>
    <n v="1728"/>
    <n v="743.04"/>
    <n v="0.43"/>
    <s v="En ligne"/>
  </r>
  <r>
    <s v="Foot Locker"/>
    <n v="1185732"/>
    <d v="2021-06-12T00:00:00"/>
    <x v="3"/>
    <s v="Milieu ouest"/>
    <s v="Sud Dakota"/>
    <s v="Sioux Falls"/>
    <x v="3"/>
    <n v="32"/>
    <n v="49"/>
    <n v="1568"/>
    <n v="705.59999999999991"/>
    <n v="0.44999999999999996"/>
    <s v="En ligne"/>
  </r>
  <r>
    <s v="Foot Locker"/>
    <n v="1185732"/>
    <d v="2021-06-12T00:00:00"/>
    <x v="3"/>
    <s v="Milieu ouest"/>
    <s v="Sud Dakota"/>
    <s v="Sioux Falls"/>
    <x v="4"/>
    <n v="41"/>
    <n v="51"/>
    <n v="2091"/>
    <n v="940.94999999999993"/>
    <n v="0.44999999999999996"/>
    <s v="En ligne"/>
  </r>
  <r>
    <s v="Foot Locker"/>
    <n v="1185732"/>
    <d v="2021-06-12T00:00:00"/>
    <x v="3"/>
    <s v="Milieu ouest"/>
    <s v="Sud Dakota"/>
    <s v="Sioux Falls"/>
    <x v="5"/>
    <n v="50"/>
    <n v="94"/>
    <n v="4700"/>
    <n v="2491"/>
    <n v="0.53"/>
    <s v="En ligne"/>
  </r>
  <r>
    <s v="Foot Locker"/>
    <n v="1185732"/>
    <d v="2021-07-11T00:00:00"/>
    <x v="4"/>
    <s v="Milieu ouest"/>
    <s v="Sud Dakota"/>
    <s v="Sioux Falls"/>
    <x v="0"/>
    <n v="47"/>
    <n v="154"/>
    <n v="7238"/>
    <n v="3329.4799999999996"/>
    <n v="0.45999999999999996"/>
    <s v="En ligne"/>
  </r>
  <r>
    <s v="Foot Locker"/>
    <n v="1185732"/>
    <d v="2021-07-11T00:00:00"/>
    <x v="4"/>
    <s v="Milieu ouest"/>
    <s v="Sud Dakota"/>
    <s v="Sioux Falls"/>
    <x v="1"/>
    <n v="44"/>
    <n v="81"/>
    <n v="3564"/>
    <n v="1603.8"/>
    <n v="0.44999999999999996"/>
    <s v="En ligne"/>
  </r>
  <r>
    <s v="Foot Locker"/>
    <n v="1185732"/>
    <d v="2021-07-11T00:00:00"/>
    <x v="4"/>
    <s v="Milieu ouest"/>
    <s v="Sud Dakota"/>
    <s v="Sioux Falls"/>
    <x v="2"/>
    <n v="37"/>
    <n v="61"/>
    <n v="2257"/>
    <n v="947.93999999999994"/>
    <n v="0.42"/>
    <s v="En ligne"/>
  </r>
  <r>
    <s v="Foot Locker"/>
    <n v="1185732"/>
    <d v="2021-07-11T00:00:00"/>
    <x v="4"/>
    <s v="Milieu ouest"/>
    <s v="Sud Dakota"/>
    <s v="Sioux Falls"/>
    <x v="3"/>
    <n v="38"/>
    <n v="44"/>
    <n v="1672"/>
    <n v="718.96"/>
    <n v="0.43"/>
    <s v="En ligne"/>
  </r>
  <r>
    <s v="Foot Locker"/>
    <n v="1185732"/>
    <d v="2021-07-11T00:00:00"/>
    <x v="4"/>
    <s v="Milieu ouest"/>
    <s v="Sud Dakota"/>
    <s v="Sioux Falls"/>
    <x v="4"/>
    <n v="49"/>
    <n v="52"/>
    <n v="2548"/>
    <n v="1172.08"/>
    <n v="0.45999999999999996"/>
    <s v="En ligne"/>
  </r>
  <r>
    <s v="Foot Locker"/>
    <n v="1185732"/>
    <d v="2021-07-11T00:00:00"/>
    <x v="4"/>
    <s v="Milieu ouest"/>
    <s v="Sud Dakota"/>
    <s v="Sioux Falls"/>
    <x v="5"/>
    <n v="53"/>
    <n v="94"/>
    <n v="4982"/>
    <n v="2640.46"/>
    <n v="0.53"/>
    <s v="En ligne"/>
  </r>
  <r>
    <s v="Foot Locker"/>
    <n v="1185732"/>
    <d v="2021-08-12T00:00:00"/>
    <x v="1"/>
    <s v="Milieu ouest"/>
    <s v="Sud Dakota"/>
    <s v="Sioux Falls"/>
    <x v="0"/>
    <n v="49"/>
    <n v="131"/>
    <n v="6419"/>
    <n v="3081.12"/>
    <n v="0.48"/>
    <s v="En ligne"/>
  </r>
  <r>
    <s v="Foot Locker"/>
    <n v="1185732"/>
    <d v="2021-08-12T00:00:00"/>
    <x v="1"/>
    <s v="Milieu ouest"/>
    <s v="Sud Dakota"/>
    <s v="Sioux Falls"/>
    <x v="1"/>
    <n v="42"/>
    <n v="78"/>
    <n v="3276"/>
    <n v="1474.1999999999998"/>
    <n v="0.44999999999999996"/>
    <s v="En ligne"/>
  </r>
  <r>
    <s v="Foot Locker"/>
    <n v="1185732"/>
    <d v="2021-08-12T00:00:00"/>
    <x v="1"/>
    <s v="Milieu ouest"/>
    <s v="Sud Dakota"/>
    <s v="Sioux Falls"/>
    <x v="2"/>
    <n v="36"/>
    <n v="65"/>
    <n v="2340"/>
    <n v="936"/>
    <n v="0.4"/>
    <s v="En ligne"/>
  </r>
  <r>
    <s v="Foot Locker"/>
    <n v="1185732"/>
    <d v="2021-08-12T00:00:00"/>
    <x v="1"/>
    <s v="Milieu ouest"/>
    <s v="Sud Dakota"/>
    <s v="Sioux Falls"/>
    <x v="3"/>
    <n v="38"/>
    <n v="58"/>
    <n v="2204"/>
    <n v="947.72"/>
    <n v="0.43"/>
    <s v="En ligne"/>
  </r>
  <r>
    <s v="Foot Locker"/>
    <n v="1185732"/>
    <d v="2021-08-12T00:00:00"/>
    <x v="1"/>
    <s v="Milieu ouest"/>
    <s v="Sud Dakota"/>
    <s v="Sioux Falls"/>
    <x v="4"/>
    <n v="47"/>
    <n v="46"/>
    <n v="2162"/>
    <n v="994.51999999999987"/>
    <n v="0.45999999999999996"/>
    <s v="En ligne"/>
  </r>
  <r>
    <s v="Foot Locker"/>
    <n v="1185732"/>
    <d v="2021-08-12T00:00:00"/>
    <x v="1"/>
    <s v="Milieu ouest"/>
    <s v="Sud Dakota"/>
    <s v="Sioux Falls"/>
    <x v="5"/>
    <n v="53"/>
    <n v="88"/>
    <n v="4664"/>
    <n v="2332"/>
    <n v="0.5"/>
    <s v="En ligne"/>
  </r>
  <r>
    <s v="Foot Locker"/>
    <n v="1185732"/>
    <d v="2021-09-13T00:00:00"/>
    <x v="5"/>
    <s v="Milieu ouest"/>
    <s v="Sud Dakota"/>
    <s v="Sioux Falls"/>
    <x v="0"/>
    <n v="42"/>
    <n v="138"/>
    <n v="5796"/>
    <n v="2608.1999999999998"/>
    <n v="0.44999999999999996"/>
    <s v="En ligne"/>
  </r>
  <r>
    <s v="Foot Locker"/>
    <n v="1185732"/>
    <d v="2021-09-13T00:00:00"/>
    <x v="5"/>
    <s v="Milieu ouest"/>
    <s v="Sud Dakota"/>
    <s v="Sioux Falls"/>
    <x v="1"/>
    <n v="39"/>
    <n v="80"/>
    <n v="3120"/>
    <n v="1248"/>
    <n v="0.4"/>
    <s v="En ligne"/>
  </r>
  <r>
    <s v="Foot Locker"/>
    <n v="1185732"/>
    <d v="2021-09-13T00:00:00"/>
    <x v="5"/>
    <s v="Milieu ouest"/>
    <s v="Sud Dakota"/>
    <s v="Sioux Falls"/>
    <x v="2"/>
    <n v="32"/>
    <n v="53"/>
    <n v="1696"/>
    <n v="678.40000000000009"/>
    <n v="0.4"/>
    <s v="En ligne"/>
  </r>
  <r>
    <s v="Foot Locker"/>
    <n v="1185732"/>
    <d v="2021-09-13T00:00:00"/>
    <x v="5"/>
    <s v="Milieu ouest"/>
    <s v="Sud Dakota"/>
    <s v="Sioux Falls"/>
    <x v="3"/>
    <n v="34"/>
    <n v="39"/>
    <n v="1326"/>
    <n v="530.4"/>
    <n v="0.4"/>
    <s v="En ligne"/>
  </r>
  <r>
    <s v="Foot Locker"/>
    <n v="1185732"/>
    <d v="2021-09-13T00:00:00"/>
    <x v="5"/>
    <s v="Milieu ouest"/>
    <s v="Sud Dakota"/>
    <s v="Sioux Falls"/>
    <x v="4"/>
    <n v="41"/>
    <n v="42"/>
    <n v="1722"/>
    <n v="861"/>
    <n v="0.5"/>
    <s v="En ligne"/>
  </r>
  <r>
    <s v="Foot Locker"/>
    <n v="1185732"/>
    <d v="2021-09-13T00:00:00"/>
    <x v="5"/>
    <s v="Milieu ouest"/>
    <s v="Sud Dakota"/>
    <s v="Sioux Falls"/>
    <x v="5"/>
    <n v="46"/>
    <n v="65"/>
    <n v="2990"/>
    <n v="1495"/>
    <n v="0.5"/>
    <s v="En ligne"/>
  </r>
  <r>
    <s v="Foot Locker"/>
    <n v="1185732"/>
    <d v="2021-10-12T00:00:00"/>
    <x v="6"/>
    <s v="Milieu ouest"/>
    <s v="Sud Dakota"/>
    <s v="Sioux Falls"/>
    <x v="0"/>
    <n v="54"/>
    <n v="104"/>
    <n v="5616"/>
    <n v="2583.3599999999997"/>
    <n v="0.45999999999999996"/>
    <s v="En ligne"/>
  </r>
  <r>
    <s v="Foot Locker"/>
    <n v="1185732"/>
    <d v="2021-10-12T00:00:00"/>
    <x v="6"/>
    <s v="Milieu ouest"/>
    <s v="Sud Dakota"/>
    <s v="Sioux Falls"/>
    <x v="1"/>
    <n v="41"/>
    <n v="75"/>
    <n v="3075"/>
    <n v="1291.5"/>
    <n v="0.42"/>
    <s v="En ligne"/>
  </r>
  <r>
    <s v="Foot Locker"/>
    <n v="1185732"/>
    <d v="2021-10-12T00:00:00"/>
    <x v="6"/>
    <s v="Milieu ouest"/>
    <s v="Sud Dakota"/>
    <s v="Sioux Falls"/>
    <x v="2"/>
    <n v="43"/>
    <n v="42"/>
    <n v="1806"/>
    <n v="722.40000000000009"/>
    <n v="0.4"/>
    <s v="En ligne"/>
  </r>
  <r>
    <s v="Foot Locker"/>
    <n v="1185732"/>
    <d v="2021-10-12T00:00:00"/>
    <x v="6"/>
    <s v="Milieu ouest"/>
    <s v="Sud Dakota"/>
    <s v="Sioux Falls"/>
    <x v="3"/>
    <n v="43"/>
    <n v="36"/>
    <n v="1548"/>
    <n v="696.59999999999991"/>
    <n v="0.44999999999999996"/>
    <s v="En ligne"/>
  </r>
  <r>
    <s v="Foot Locker"/>
    <n v="1185732"/>
    <d v="2021-10-12T00:00:00"/>
    <x v="6"/>
    <s v="Milieu ouest"/>
    <s v="Sud Dakota"/>
    <s v="Sioux Falls"/>
    <x v="4"/>
    <n v="54"/>
    <n v="38"/>
    <n v="2052"/>
    <n v="964.43999999999994"/>
    <n v="0.47"/>
    <s v="En ligne"/>
  </r>
  <r>
    <s v="Sports Direct"/>
    <n v="1185732"/>
    <d v="2021-10-12T00:00:00"/>
    <x v="6"/>
    <s v="Milieu ouest"/>
    <s v="Sud Dakota"/>
    <s v="Sioux Falls"/>
    <x v="5"/>
    <n v="55"/>
    <n v="70"/>
    <n v="3850"/>
    <n v="2117.5"/>
    <n v="0.55000000000000004"/>
    <s v="En ligne"/>
  </r>
  <r>
    <s v="Sports Direct"/>
    <n v="1185732"/>
    <d v="2021-11-12T00:00:00"/>
    <x v="2"/>
    <s v="Milieu ouest"/>
    <s v="Sud Dakota"/>
    <s v="Sioux Falls"/>
    <x v="0"/>
    <n v="53"/>
    <n v="104"/>
    <n v="5512"/>
    <n v="2700.88"/>
    <n v="0.49"/>
    <s v="En ligne"/>
  </r>
  <r>
    <s v="Sports Direct"/>
    <n v="1185732"/>
    <d v="2021-11-12T00:00:00"/>
    <x v="2"/>
    <s v="Milieu ouest"/>
    <s v="Sud Dakota"/>
    <s v="Sioux Falls"/>
    <x v="1"/>
    <n v="41"/>
    <n v="63"/>
    <n v="2583"/>
    <n v="1059.03"/>
    <n v="0.41"/>
    <s v="En ligne"/>
  </r>
  <r>
    <s v="Sports Direct"/>
    <n v="1185732"/>
    <d v="2021-11-12T00:00:00"/>
    <x v="2"/>
    <s v="Milieu ouest"/>
    <s v="Sud Dakota"/>
    <s v="Sioux Falls"/>
    <x v="2"/>
    <n v="43"/>
    <n v="57"/>
    <n v="2451"/>
    <n v="1078.44"/>
    <n v="0.44"/>
    <s v="En ligne"/>
  </r>
  <r>
    <s v="Sports Direct"/>
    <n v="1185732"/>
    <d v="2021-11-12T00:00:00"/>
    <x v="2"/>
    <s v="Milieu ouest"/>
    <s v="Sud Dakota"/>
    <s v="Sioux Falls"/>
    <x v="3"/>
    <n v="43"/>
    <n v="44"/>
    <n v="1892"/>
    <n v="832.48"/>
    <n v="0.44"/>
    <s v="En ligne"/>
  </r>
  <r>
    <s v="Sports Direct"/>
    <n v="1185732"/>
    <d v="2021-11-12T00:00:00"/>
    <x v="2"/>
    <s v="Milieu ouest"/>
    <s v="Sud Dakota"/>
    <s v="Sioux Falls"/>
    <x v="4"/>
    <n v="59"/>
    <n v="45"/>
    <n v="2655"/>
    <n v="1221.3"/>
    <n v="0.45999999999999996"/>
    <s v="En ligne"/>
  </r>
  <r>
    <s v="Sports Direct"/>
    <n v="1185732"/>
    <d v="2021-11-12T00:00:00"/>
    <x v="2"/>
    <s v="Milieu ouest"/>
    <s v="Sud Dakota"/>
    <s v="Sioux Falls"/>
    <x v="5"/>
    <n v="61"/>
    <n v="65"/>
    <n v="3965"/>
    <n v="1982.5"/>
    <n v="0.5"/>
    <s v="En ligne"/>
  </r>
  <r>
    <s v="Sports Direct"/>
    <n v="1185732"/>
    <d v="2021-12-11T00:00:00"/>
    <x v="3"/>
    <s v="Milieu ouest"/>
    <s v="Sud Dakota"/>
    <s v="Sioux Falls"/>
    <x v="0"/>
    <n v="58"/>
    <n v="140"/>
    <n v="8120"/>
    <n v="3735.2"/>
    <n v="0.45999999999999996"/>
    <s v="En ligne"/>
  </r>
  <r>
    <s v="Sports Direct"/>
    <n v="1185732"/>
    <d v="2021-12-11T00:00:00"/>
    <x v="3"/>
    <s v="Milieu ouest"/>
    <s v="Sud Dakota"/>
    <s v="Sioux Falls"/>
    <x v="1"/>
    <n v="45"/>
    <n v="75"/>
    <n v="3375"/>
    <n v="1451.25"/>
    <n v="0.43"/>
    <s v="En ligne"/>
  </r>
  <r>
    <s v="Sports Direct"/>
    <n v="1185732"/>
    <d v="2021-12-11T00:00:00"/>
    <x v="3"/>
    <s v="Milieu ouest"/>
    <s v="Sud Dakota"/>
    <s v="Sioux Falls"/>
    <x v="2"/>
    <n v="45"/>
    <n v="73"/>
    <n v="3285"/>
    <n v="1379.7"/>
    <n v="0.42"/>
    <s v="En ligne"/>
  </r>
  <r>
    <s v="Sports Direct"/>
    <n v="1185732"/>
    <d v="2021-12-11T00:00:00"/>
    <x v="3"/>
    <s v="Milieu ouest"/>
    <s v="Sud Dakota"/>
    <s v="Sioux Falls"/>
    <x v="3"/>
    <n v="45"/>
    <n v="50"/>
    <n v="2250"/>
    <n v="1012.4999999999999"/>
    <n v="0.44999999999999996"/>
    <s v="En ligne"/>
  </r>
  <r>
    <s v="Sports Direct"/>
    <n v="1185732"/>
    <d v="2021-12-11T00:00:00"/>
    <x v="3"/>
    <s v="Milieu ouest"/>
    <s v="Sud Dakota"/>
    <s v="Sioux Falls"/>
    <x v="4"/>
    <n v="56"/>
    <n v="50"/>
    <n v="2800"/>
    <n v="1259.9999999999998"/>
    <n v="0.44999999999999996"/>
    <s v="En ligne"/>
  </r>
  <r>
    <s v="Sports Direct"/>
    <n v="1185732"/>
    <d v="2021-12-11T00:00:00"/>
    <x v="3"/>
    <s v="Milieu ouest"/>
    <s v="Sud Dakota"/>
    <s v="Sioux Falls"/>
    <x v="5"/>
    <n v="64"/>
    <n v="75"/>
    <n v="4800"/>
    <n v="2496"/>
    <n v="0.52"/>
    <s v="En ligne"/>
  </r>
  <r>
    <s v="Sports Direct"/>
    <n v="1185732"/>
    <d v="2021-01-09T00:00:00"/>
    <x v="3"/>
    <s v="Milieu ouest"/>
    <s v="Sud Dakota"/>
    <s v="Sioux Falls"/>
    <x v="0"/>
    <n v="33"/>
    <n v="128"/>
    <n v="4224"/>
    <n v="1900.7999999999997"/>
    <n v="0.44999999999999996"/>
    <s v="En ligne"/>
  </r>
  <r>
    <s v="Sports Direct"/>
    <n v="1185732"/>
    <d v="2021-01-09T00:00:00"/>
    <x v="3"/>
    <s v="Milieu ouest"/>
    <s v="Sud Dakota"/>
    <s v="Sioux Falls"/>
    <x v="1"/>
    <n v="32"/>
    <n v="74"/>
    <n v="2368"/>
    <n v="1041.92"/>
    <n v="0.44"/>
    <s v="En ligne"/>
  </r>
  <r>
    <s v="Sports Direct"/>
    <n v="1185732"/>
    <d v="2021-01-09T00:00:00"/>
    <x v="3"/>
    <s v="Milieu ouest"/>
    <s v="Sud Dakota"/>
    <s v="Sioux Falls"/>
    <x v="2"/>
    <n v="25"/>
    <n v="74"/>
    <n v="1850"/>
    <n v="740"/>
    <n v="0.4"/>
    <s v="En ligne"/>
  </r>
  <r>
    <s v="Sports Direct"/>
    <n v="1185732"/>
    <d v="2021-01-09T00:00:00"/>
    <x v="3"/>
    <s v="Milieu ouest"/>
    <s v="Sud Dakota"/>
    <s v="Sioux Falls"/>
    <x v="3"/>
    <n v="28"/>
    <n v="33"/>
    <n v="924"/>
    <n v="415.79999999999995"/>
    <n v="0.44999999999999996"/>
    <s v="En ligne"/>
  </r>
  <r>
    <s v="Sports Direct"/>
    <n v="1185732"/>
    <d v="2021-01-09T00:00:00"/>
    <x v="3"/>
    <s v="Milieu ouest"/>
    <s v="Sud Dakota"/>
    <s v="Sioux Falls"/>
    <x v="4"/>
    <n v="43"/>
    <n v="49"/>
    <n v="2107"/>
    <n v="1032.43"/>
    <n v="0.49"/>
    <s v="En ligne"/>
  </r>
  <r>
    <s v="Sports Direct"/>
    <n v="1185732"/>
    <d v="2021-01-09T00:00:00"/>
    <x v="3"/>
    <s v="Milieu ouest"/>
    <s v="Sud Dakota"/>
    <s v="Sioux Falls"/>
    <x v="5"/>
    <n v="33"/>
    <n v="72"/>
    <n v="2376"/>
    <n v="1211.76"/>
    <n v="0.51"/>
    <s v="En ligne"/>
  </r>
  <r>
    <s v="Sports Direct"/>
    <n v="1185732"/>
    <d v="2021-02-09T00:00:00"/>
    <x v="6"/>
    <s v="Milieu ouest"/>
    <s v="Sud Dakota"/>
    <s v="Sioux Falls"/>
    <x v="0"/>
    <n v="34"/>
    <n v="152"/>
    <n v="5168"/>
    <n v="2325.6"/>
    <n v="0.44999999999999996"/>
    <s v="En ligne"/>
  </r>
  <r>
    <s v="Sports Direct"/>
    <n v="1185732"/>
    <d v="2021-02-09T00:00:00"/>
    <x v="6"/>
    <s v="Milieu ouest"/>
    <s v="Sud Dakota"/>
    <s v="Sioux Falls"/>
    <x v="1"/>
    <n v="34"/>
    <n v="51"/>
    <n v="1734"/>
    <n v="745.62"/>
    <n v="0.43"/>
    <s v="En ligne"/>
  </r>
  <r>
    <s v="Sports Direct"/>
    <n v="1185732"/>
    <d v="2021-02-09T00:00:00"/>
    <x v="6"/>
    <s v="Milieu ouest"/>
    <s v="Sud Dakota"/>
    <s v="Sioux Falls"/>
    <x v="2"/>
    <n v="24"/>
    <n v="68"/>
    <n v="1632"/>
    <n v="685.43999999999994"/>
    <n v="0.42"/>
    <s v="En ligne"/>
  </r>
  <r>
    <s v="Sports Direct"/>
    <n v="1185732"/>
    <d v="2021-02-09T00:00:00"/>
    <x v="6"/>
    <s v="Milieu ouest"/>
    <s v="North Dakota"/>
    <s v="Fargo"/>
    <x v="3"/>
    <n v="29"/>
    <n v="30"/>
    <n v="870"/>
    <n v="391.49999999999994"/>
    <n v="0.44999999999999996"/>
    <s v="En ligne"/>
  </r>
  <r>
    <s v="Sports Direct"/>
    <n v="1185732"/>
    <d v="2021-02-09T00:00:00"/>
    <x v="6"/>
    <s v="Milieu ouest"/>
    <s v="North Dakota"/>
    <s v="Fargo"/>
    <x v="4"/>
    <n v="42"/>
    <n v="51"/>
    <n v="2142"/>
    <n v="1049.58"/>
    <n v="0.49"/>
    <s v="En ligne"/>
  </r>
  <r>
    <s v="Sports Direct"/>
    <n v="1185732"/>
    <d v="2021-02-09T00:00:00"/>
    <x v="6"/>
    <s v="Milieu ouest"/>
    <s v="North Dakota"/>
    <s v="Fargo"/>
    <x v="5"/>
    <n v="23"/>
    <n v="69"/>
    <n v="1587"/>
    <n v="809.37"/>
    <n v="0.51"/>
    <s v="En ligne"/>
  </r>
  <r>
    <s v="Sports Direct"/>
    <n v="1185732"/>
    <d v="2021-03-08T00:00:00"/>
    <x v="5"/>
    <s v="Milieu ouest"/>
    <s v="North Dakota"/>
    <s v="Fargo"/>
    <x v="0"/>
    <n v="29"/>
    <n v="134"/>
    <n v="3886"/>
    <n v="1826.4199999999998"/>
    <n v="0.47"/>
    <s v="En ligne"/>
  </r>
  <r>
    <s v="Sports Direct"/>
    <n v="1185732"/>
    <d v="2021-03-08T00:00:00"/>
    <x v="5"/>
    <s v="Milieu ouest"/>
    <s v="North Dakota"/>
    <s v="Fargo"/>
    <x v="1"/>
    <n v="27"/>
    <n v="58"/>
    <n v="1566"/>
    <n v="657.72"/>
    <n v="0.42"/>
    <s v="En ligne"/>
  </r>
  <r>
    <s v="Sports Direct"/>
    <n v="1185732"/>
    <d v="2021-03-08T00:00:00"/>
    <x v="5"/>
    <s v="Milieu ouest"/>
    <s v="North Dakota"/>
    <s v="Fargo"/>
    <x v="2"/>
    <n v="19"/>
    <n v="56"/>
    <n v="1064"/>
    <n v="446.88"/>
    <n v="0.42"/>
    <s v="En ligne"/>
  </r>
  <r>
    <s v="Sports Direct"/>
    <n v="1185732"/>
    <d v="2021-03-08T00:00:00"/>
    <x v="5"/>
    <s v="Milieu ouest"/>
    <s v="North Dakota"/>
    <s v="Fargo"/>
    <x v="3"/>
    <n v="25"/>
    <n v="22"/>
    <n v="550"/>
    <n v="231"/>
    <n v="0.42"/>
    <s v="En ligne"/>
  </r>
  <r>
    <s v="Sports Direct"/>
    <n v="1185732"/>
    <d v="2021-03-08T00:00:00"/>
    <x v="5"/>
    <s v="Milieu ouest"/>
    <s v="North Dakota"/>
    <s v="Fargo"/>
    <x v="4"/>
    <n v="36"/>
    <n v="36"/>
    <n v="1296"/>
    <n v="648"/>
    <n v="0.5"/>
    <s v="En ligne"/>
  </r>
  <r>
    <s v="Sports Direct"/>
    <n v="1185732"/>
    <d v="2021-03-08T00:00:00"/>
    <x v="5"/>
    <s v="Milieu ouest"/>
    <s v="North Dakota"/>
    <s v="Fargo"/>
    <x v="5"/>
    <n v="28"/>
    <n v="63"/>
    <n v="1764"/>
    <n v="917.28000000000009"/>
    <n v="0.52"/>
    <s v="En ligne"/>
  </r>
  <r>
    <s v="Sports Direct"/>
    <n v="1185732"/>
    <d v="2021-04-09T00:00:00"/>
    <x v="2"/>
    <s v="Milieu ouest"/>
    <s v="North Dakota"/>
    <s v="Fargo"/>
    <x v="0"/>
    <n v="28"/>
    <n v="113"/>
    <n v="3164"/>
    <n v="1550.36"/>
    <n v="0.49"/>
    <s v="En ligne"/>
  </r>
  <r>
    <s v="Sports Direct"/>
    <n v="1185732"/>
    <d v="2021-04-09T00:00:00"/>
    <x v="2"/>
    <s v="Milieu ouest"/>
    <s v="North Dakota"/>
    <s v="Fargo"/>
    <x v="1"/>
    <n v="28"/>
    <n v="44"/>
    <n v="1232"/>
    <n v="529.76"/>
    <n v="0.43"/>
    <s v="En ligne"/>
  </r>
  <r>
    <s v="Sports Direct"/>
    <n v="1185732"/>
    <d v="2021-04-09T00:00:00"/>
    <x v="2"/>
    <s v="Milieu ouest"/>
    <s v="North Dakota"/>
    <s v="Fargo"/>
    <x v="2"/>
    <n v="19"/>
    <n v="41"/>
    <n v="779"/>
    <n v="327.18"/>
    <n v="0.42"/>
    <s v="En ligne"/>
  </r>
  <r>
    <s v="Sports Direct"/>
    <n v="1185732"/>
    <d v="2021-04-09T00:00:00"/>
    <x v="2"/>
    <s v="Milieu ouest"/>
    <s v="North Dakota"/>
    <s v="Fargo"/>
    <x v="3"/>
    <n v="24"/>
    <n v="22"/>
    <n v="528"/>
    <n v="227.04"/>
    <n v="0.43"/>
    <s v="En ligne"/>
  </r>
  <r>
    <s v="Sports Direct"/>
    <n v="1185732"/>
    <d v="2021-04-09T00:00:00"/>
    <x v="2"/>
    <s v="Milieu ouest"/>
    <s v="North Dakota"/>
    <s v="Fargo"/>
    <x v="4"/>
    <n v="58"/>
    <n v="30"/>
    <n v="1740"/>
    <n v="835.19999999999993"/>
    <n v="0.48"/>
    <s v="En ligne"/>
  </r>
  <r>
    <s v="Sports Direct"/>
    <n v="1185732"/>
    <d v="2021-04-09T00:00:00"/>
    <x v="2"/>
    <s v="Milieu ouest"/>
    <s v="North Dakota"/>
    <s v="Fargo"/>
    <x v="5"/>
    <n v="49"/>
    <n v="68"/>
    <n v="3332"/>
    <n v="1765.96"/>
    <n v="0.53"/>
    <s v="En ligne"/>
  </r>
  <r>
    <s v="Sports Direct"/>
    <n v="1185732"/>
    <d v="2021-05-10T00:00:00"/>
    <x v="5"/>
    <s v="Milieu ouest"/>
    <s v="North Dakota"/>
    <s v="Fargo"/>
    <x v="0"/>
    <n v="55"/>
    <n v="129"/>
    <n v="7095"/>
    <n v="3405.6"/>
    <n v="0.48"/>
    <s v="En ligne"/>
  </r>
  <r>
    <s v="Sports Direct"/>
    <n v="1185732"/>
    <d v="2021-05-10T00:00:00"/>
    <x v="5"/>
    <s v="Milieu ouest"/>
    <s v="North Dakota"/>
    <s v="Fargo"/>
    <x v="1"/>
    <n v="41"/>
    <n v="54"/>
    <n v="2214"/>
    <n v="974.16"/>
    <n v="0.44"/>
    <s v="En ligne"/>
  </r>
  <r>
    <s v="Sports Direct"/>
    <n v="1185732"/>
    <d v="2021-05-10T00:00:00"/>
    <x v="5"/>
    <s v="Milieu ouest"/>
    <s v="North Dakota"/>
    <s v="Fargo"/>
    <x v="2"/>
    <n v="37"/>
    <n v="51"/>
    <n v="1887"/>
    <n v="811.41"/>
    <n v="0.43"/>
    <s v="En ligne"/>
  </r>
  <r>
    <s v="Sports Direct"/>
    <n v="1185732"/>
    <d v="2021-05-10T00:00:00"/>
    <x v="5"/>
    <s v="Milieu ouest"/>
    <s v="North Dakota"/>
    <s v="Fargo"/>
    <x v="3"/>
    <n v="36"/>
    <n v="26"/>
    <n v="936"/>
    <n v="411.84"/>
    <n v="0.44"/>
    <s v="En ligne"/>
  </r>
  <r>
    <s v="Sports Direct"/>
    <n v="1185732"/>
    <d v="2021-05-10T00:00:00"/>
    <x v="5"/>
    <s v="Milieu ouest"/>
    <s v="North Dakota"/>
    <s v="Fargo"/>
    <x v="4"/>
    <n v="46"/>
    <n v="31"/>
    <n v="1426"/>
    <n v="684.48"/>
    <n v="0.48"/>
    <s v="En ligne"/>
  </r>
  <r>
    <s v="Sports Direct"/>
    <n v="1185732"/>
    <d v="2021-05-10T00:00:00"/>
    <x v="5"/>
    <s v="Milieu ouest"/>
    <s v="North Dakota"/>
    <s v="Fargo"/>
    <x v="5"/>
    <n v="52"/>
    <n v="75"/>
    <n v="3900"/>
    <n v="1989"/>
    <n v="0.51"/>
    <s v="En ligne"/>
  </r>
  <r>
    <s v="Sports Direct"/>
    <n v="1185732"/>
    <d v="2021-06-09T00:00:00"/>
    <x v="0"/>
    <s v="Milieu ouest"/>
    <s v="North Dakota"/>
    <s v="Fargo"/>
    <x v="0"/>
    <n v="36"/>
    <n v="125"/>
    <n v="4500"/>
    <n v="2024.9999999999998"/>
    <n v="0.44999999999999996"/>
    <s v="En ligne"/>
  </r>
  <r>
    <s v="Sports Direct"/>
    <n v="1185732"/>
    <d v="2021-06-09T00:00:00"/>
    <x v="0"/>
    <s v="Milieu ouest"/>
    <s v="North Dakota"/>
    <s v="Fargo"/>
    <x v="1"/>
    <n v="32"/>
    <n v="65"/>
    <n v="2080"/>
    <n v="894.4"/>
    <n v="0.43"/>
    <s v="En ligne"/>
  </r>
  <r>
    <s v="Sports Direct"/>
    <n v="1185732"/>
    <d v="2021-06-09T00:00:00"/>
    <x v="0"/>
    <s v="Milieu ouest"/>
    <s v="North Dakota"/>
    <s v="Fargo"/>
    <x v="2"/>
    <n v="27"/>
    <n v="60"/>
    <n v="1620"/>
    <n v="648"/>
    <n v="0.4"/>
    <s v="En ligne"/>
  </r>
  <r>
    <s v="Sports Direct"/>
    <n v="1185732"/>
    <d v="2021-06-09T00:00:00"/>
    <x v="0"/>
    <s v="Milieu ouest"/>
    <s v="North Dakota"/>
    <s v="Fargo"/>
    <x v="3"/>
    <n v="29"/>
    <n v="51"/>
    <n v="1479"/>
    <n v="621.17999999999995"/>
    <n v="0.42"/>
    <s v="En ligne"/>
  </r>
  <r>
    <s v="Sports Direct"/>
    <n v="1185732"/>
    <d v="2021-06-09T00:00:00"/>
    <x v="0"/>
    <s v="Milieu ouest"/>
    <s v="North Dakota"/>
    <s v="Fargo"/>
    <x v="4"/>
    <n v="38"/>
    <n v="47"/>
    <n v="1786"/>
    <n v="821.56"/>
    <n v="0.45999999999999996"/>
    <s v="En ligne"/>
  </r>
  <r>
    <s v="Sports Direct"/>
    <n v="1185732"/>
    <d v="2021-06-09T00:00:00"/>
    <x v="0"/>
    <s v="Milieu ouest"/>
    <s v="North Dakota"/>
    <s v="Fargo"/>
    <x v="5"/>
    <n v="51"/>
    <n v="91"/>
    <n v="4641"/>
    <n v="2506.1400000000003"/>
    <n v="0.54"/>
    <s v="En ligne"/>
  </r>
  <r>
    <s v="Sports Direct"/>
    <n v="1185732"/>
    <d v="2021-07-08T00:00:00"/>
    <x v="1"/>
    <s v="Milieu ouest"/>
    <s v="North Dakota"/>
    <s v="Fargo"/>
    <x v="0"/>
    <n v="48"/>
    <n v="160"/>
    <n v="7680"/>
    <n v="3763.2"/>
    <n v="0.49"/>
    <s v="En ligne"/>
  </r>
  <r>
    <s v="Sports Direct"/>
    <n v="1185732"/>
    <d v="2021-07-08T00:00:00"/>
    <x v="1"/>
    <s v="Milieu ouest"/>
    <s v="North Dakota"/>
    <s v="Fargo"/>
    <x v="1"/>
    <n v="44"/>
    <n v="84"/>
    <n v="3696"/>
    <n v="1589.28"/>
    <n v="0.43"/>
    <s v="En ligne"/>
  </r>
  <r>
    <s v="Sports Direct"/>
    <n v="1185732"/>
    <d v="2021-07-08T00:00:00"/>
    <x v="1"/>
    <s v="Milieu ouest"/>
    <s v="North Dakota"/>
    <s v="Fargo"/>
    <x v="2"/>
    <n v="37"/>
    <n v="59"/>
    <n v="2183"/>
    <n v="873.2"/>
    <n v="0.4"/>
    <s v="En ligne"/>
  </r>
  <r>
    <s v="Sports Direct"/>
    <n v="1185732"/>
    <d v="2021-07-08T00:00:00"/>
    <x v="1"/>
    <s v="Milieu ouest"/>
    <s v="North Dakota"/>
    <s v="Fargo"/>
    <x v="3"/>
    <n v="38"/>
    <n v="53"/>
    <n v="2014"/>
    <n v="866.02"/>
    <n v="0.43"/>
    <s v="En ligne"/>
  </r>
  <r>
    <s v="Sports Direct"/>
    <n v="1185732"/>
    <d v="2021-07-08T00:00:00"/>
    <x v="1"/>
    <s v="Milieu ouest"/>
    <s v="North Dakota"/>
    <s v="Fargo"/>
    <x v="4"/>
    <n v="49"/>
    <n v="60"/>
    <n v="2940"/>
    <n v="1352.3999999999999"/>
    <n v="0.45999999999999996"/>
    <s v="En ligne"/>
  </r>
  <r>
    <s v="Sports Direct"/>
    <n v="1185732"/>
    <d v="2021-07-08T00:00:00"/>
    <x v="1"/>
    <s v="Milieu ouest"/>
    <s v="North Dakota"/>
    <s v="Fargo"/>
    <x v="5"/>
    <n v="54"/>
    <n v="98"/>
    <n v="5292"/>
    <n v="2857.6800000000003"/>
    <n v="0.54"/>
    <s v="En ligne"/>
  </r>
  <r>
    <s v="Sports Direct"/>
    <n v="1185732"/>
    <d v="2021-08-09T00:00:00"/>
    <x v="5"/>
    <s v="Milieu ouest"/>
    <s v="North Dakota"/>
    <s v="Fargo"/>
    <x v="0"/>
    <n v="46"/>
    <n v="147"/>
    <n v="6762"/>
    <n v="3313.38"/>
    <n v="0.49"/>
    <s v="En ligne"/>
  </r>
  <r>
    <s v="Sports Direct"/>
    <n v="1185732"/>
    <d v="2021-08-09T00:00:00"/>
    <x v="5"/>
    <s v="Milieu ouest"/>
    <s v="North Dakota"/>
    <s v="Fargo"/>
    <x v="1"/>
    <n v="42"/>
    <n v="90"/>
    <n v="3780"/>
    <n v="1512"/>
    <n v="0.4"/>
    <s v="En ligne"/>
  </r>
  <r>
    <s v="Sports Direct"/>
    <n v="1185732"/>
    <d v="2021-08-09T00:00:00"/>
    <x v="5"/>
    <s v="Milieu ouest"/>
    <s v="North Dakota"/>
    <s v="Fargo"/>
    <x v="2"/>
    <n v="37"/>
    <n v="63"/>
    <n v="2331"/>
    <n v="955.70999999999992"/>
    <n v="0.41"/>
    <s v="En ligne"/>
  </r>
  <r>
    <s v="Sports Direct"/>
    <n v="1185732"/>
    <d v="2021-08-09T00:00:00"/>
    <x v="5"/>
    <s v="Milieu ouest"/>
    <s v="North Dakota"/>
    <s v="Fargo"/>
    <x v="3"/>
    <n v="38"/>
    <n v="52"/>
    <n v="1976"/>
    <n v="810.16"/>
    <n v="0.41"/>
    <s v="En ligne"/>
  </r>
  <r>
    <s v="Sports Direct"/>
    <n v="1185732"/>
    <d v="2021-08-09T00:00:00"/>
    <x v="5"/>
    <s v="Milieu ouest"/>
    <s v="North Dakota"/>
    <s v="Fargo"/>
    <x v="4"/>
    <n v="46"/>
    <n v="44"/>
    <n v="2024"/>
    <n v="931.04"/>
    <n v="0.45999999999999996"/>
    <s v="En ligne"/>
  </r>
  <r>
    <s v="Sports Direct"/>
    <n v="1185732"/>
    <d v="2021-08-09T00:00:00"/>
    <x v="5"/>
    <s v="Milieu ouest"/>
    <s v="North Dakota"/>
    <s v="Fargo"/>
    <x v="5"/>
    <n v="54"/>
    <n v="95"/>
    <n v="5130"/>
    <n v="2718.9"/>
    <n v="0.53"/>
    <s v="En ligne"/>
  </r>
  <r>
    <s v="Sports Direct"/>
    <n v="1185732"/>
    <d v="2021-09-10T00:00:00"/>
    <x v="2"/>
    <s v="Milieu ouest"/>
    <s v="North Dakota"/>
    <s v="Fargo"/>
    <x v="0"/>
    <n v="36"/>
    <n v="133"/>
    <n v="4788"/>
    <n v="2394"/>
    <n v="0.5"/>
    <s v="En ligne"/>
  </r>
  <r>
    <s v="Sports Direct"/>
    <n v="1185732"/>
    <d v="2021-09-10T00:00:00"/>
    <x v="2"/>
    <s v="Milieu ouest"/>
    <s v="North Dakota"/>
    <s v="Fargo"/>
    <x v="1"/>
    <n v="34"/>
    <n v="72"/>
    <n v="2448"/>
    <n v="1052.6399999999999"/>
    <n v="0.43"/>
    <s v="En ligne"/>
  </r>
  <r>
    <s v="Sports Direct"/>
    <n v="1185732"/>
    <d v="2021-09-10T00:00:00"/>
    <x v="2"/>
    <s v="Milieu ouest"/>
    <s v="North Dakota"/>
    <s v="Fargo"/>
    <x v="2"/>
    <n v="27"/>
    <n v="51"/>
    <n v="1377"/>
    <n v="605.88"/>
    <n v="0.44"/>
    <s v="En ligne"/>
  </r>
  <r>
    <s v="Sports Direct"/>
    <n v="1185732"/>
    <d v="2021-09-10T00:00:00"/>
    <x v="2"/>
    <s v="Milieu ouest"/>
    <s v="North Dakota"/>
    <s v="Fargo"/>
    <x v="3"/>
    <n v="28"/>
    <n v="44"/>
    <n v="1232"/>
    <n v="505.11999999999995"/>
    <n v="0.41"/>
    <s v="En ligne"/>
  </r>
  <r>
    <s v="Sports Direct"/>
    <n v="1185732"/>
    <d v="2021-09-10T00:00:00"/>
    <x v="2"/>
    <s v="Milieu ouest"/>
    <s v="North Dakota"/>
    <s v="Fargo"/>
    <x v="4"/>
    <n v="36"/>
    <n v="42"/>
    <n v="1512"/>
    <n v="740.88"/>
    <n v="0.49"/>
    <s v="En ligne"/>
  </r>
  <r>
    <s v="Sports Direct"/>
    <n v="1185732"/>
    <d v="2021-09-10T00:00:00"/>
    <x v="2"/>
    <s v="Milieu ouest"/>
    <s v="North Dakota"/>
    <s v="Fargo"/>
    <x v="5"/>
    <n v="44"/>
    <n v="63"/>
    <n v="2772"/>
    <n v="1524.6000000000001"/>
    <n v="0.55000000000000004"/>
    <s v="En ligne"/>
  </r>
  <r>
    <s v="Sports Direct"/>
    <n v="1185732"/>
    <d v="2021-10-09T00:00:00"/>
    <x v="3"/>
    <s v="Milieu ouest"/>
    <s v="North Dakota"/>
    <s v="Fargo"/>
    <x v="0"/>
    <n v="49"/>
    <n v="116"/>
    <n v="5684"/>
    <n v="2671.48"/>
    <n v="0.47"/>
    <s v="En ligne"/>
  </r>
  <r>
    <s v="Sports Direct"/>
    <n v="1185732"/>
    <d v="2021-10-09T00:00:00"/>
    <x v="3"/>
    <s v="Milieu ouest"/>
    <s v="North Dakota"/>
    <s v="Fargo"/>
    <x v="1"/>
    <n v="36"/>
    <n v="73"/>
    <n v="2628"/>
    <n v="1077.48"/>
    <n v="0.41"/>
    <s v="En ligne"/>
  </r>
  <r>
    <s v="Sports Direct"/>
    <n v="1185732"/>
    <d v="2021-10-09T00:00:00"/>
    <x v="3"/>
    <s v="Milieu ouest"/>
    <s v="North Dakota"/>
    <s v="Fargo"/>
    <x v="2"/>
    <n v="39"/>
    <n v="39"/>
    <n v="1521"/>
    <n v="669.24"/>
    <n v="0.44"/>
    <s v="En ligne"/>
  </r>
  <r>
    <s v="Sports Direct"/>
    <n v="1185732"/>
    <d v="2021-10-09T00:00:00"/>
    <x v="3"/>
    <s v="Milieu ouest"/>
    <s v="North Dakota"/>
    <s v="Fargo"/>
    <x v="3"/>
    <n v="38"/>
    <n v="33"/>
    <n v="1254"/>
    <n v="501.6"/>
    <n v="0.4"/>
    <s v="En ligne"/>
  </r>
  <r>
    <s v="Sports Direct"/>
    <n v="1185732"/>
    <d v="2021-10-09T00:00:00"/>
    <x v="3"/>
    <s v="Milieu ouest"/>
    <s v="North Dakota"/>
    <s v="Fargo"/>
    <x v="4"/>
    <n v="45"/>
    <n v="34"/>
    <n v="1530"/>
    <n v="719.09999999999991"/>
    <n v="0.47"/>
    <s v="En ligne"/>
  </r>
  <r>
    <s v="Foot Locker"/>
    <n v="1185732"/>
    <d v="2021-10-09T00:00:00"/>
    <x v="3"/>
    <s v="Milieu ouest"/>
    <s v="North Dakota"/>
    <s v="Fargo"/>
    <x v="5"/>
    <n v="53"/>
    <n v="73"/>
    <n v="3869"/>
    <n v="2050.5700000000002"/>
    <n v="0.53"/>
    <s v="En ligne"/>
  </r>
  <r>
    <s v="Foot Locker"/>
    <n v="1185732"/>
    <d v="2021-11-09T00:00:00"/>
    <x v="6"/>
    <s v="Milieu ouest"/>
    <s v="North Dakota"/>
    <s v="Fargo"/>
    <x v="0"/>
    <n v="49"/>
    <n v="120"/>
    <n v="5880"/>
    <n v="2940"/>
    <n v="0.5"/>
    <s v="En ligne"/>
  </r>
  <r>
    <s v="Foot Locker"/>
    <n v="1185732"/>
    <d v="2021-11-09T00:00:00"/>
    <x v="6"/>
    <s v="Milieu ouest"/>
    <s v="North Dakota"/>
    <s v="Fargo"/>
    <x v="1"/>
    <n v="36"/>
    <n v="73"/>
    <n v="2628"/>
    <n v="1182.5999999999999"/>
    <n v="0.44999999999999996"/>
    <s v="En ligne"/>
  </r>
  <r>
    <s v="Foot Locker"/>
    <n v="1185732"/>
    <d v="2021-11-09T00:00:00"/>
    <x v="6"/>
    <s v="Milieu ouest"/>
    <s v="North Dakota"/>
    <s v="Fargo"/>
    <x v="2"/>
    <n v="39"/>
    <n v="53"/>
    <n v="2067"/>
    <n v="909.48"/>
    <n v="0.44"/>
    <s v="En ligne"/>
  </r>
  <r>
    <s v="Foot Locker"/>
    <n v="1185732"/>
    <d v="2021-11-09T00:00:00"/>
    <x v="6"/>
    <s v="Milieu ouest"/>
    <s v="North Dakota"/>
    <s v="Fargo"/>
    <x v="3"/>
    <n v="39"/>
    <n v="47"/>
    <n v="1833"/>
    <n v="788.18999999999994"/>
    <n v="0.43"/>
    <s v="En ligne"/>
  </r>
  <r>
    <s v="Foot Locker"/>
    <n v="1185732"/>
    <d v="2021-11-09T00:00:00"/>
    <x v="6"/>
    <s v="Milieu ouest"/>
    <s v="North Dakota"/>
    <s v="Fargo"/>
    <x v="4"/>
    <n v="55"/>
    <n v="44"/>
    <n v="2420"/>
    <n v="1089"/>
    <n v="0.44999999999999996"/>
    <s v="En ligne"/>
  </r>
  <r>
    <s v="Foot Locker"/>
    <n v="1185732"/>
    <d v="2021-11-09T00:00:00"/>
    <x v="6"/>
    <s v="Milieu ouest"/>
    <s v="North Dakota"/>
    <s v="Fargo"/>
    <x v="5"/>
    <n v="60"/>
    <n v="65"/>
    <n v="3900"/>
    <n v="1989"/>
    <n v="0.51"/>
    <s v="En ligne"/>
  </r>
  <r>
    <s v="Foot Locker"/>
    <n v="1185732"/>
    <d v="2021-12-08T00:00:00"/>
    <x v="0"/>
    <s v="Milieu ouest"/>
    <s v="North Dakota"/>
    <s v="Fargo"/>
    <x v="0"/>
    <n v="55"/>
    <n v="150"/>
    <n v="8250"/>
    <n v="3794.9999999999995"/>
    <n v="0.45999999999999996"/>
    <s v="En ligne"/>
  </r>
  <r>
    <s v="Foot Locker"/>
    <n v="1185732"/>
    <d v="2021-12-08T00:00:00"/>
    <x v="0"/>
    <s v="Milieu ouest"/>
    <s v="North Dakota"/>
    <s v="Fargo"/>
    <x v="1"/>
    <n v="46"/>
    <n v="75"/>
    <n v="3450"/>
    <n v="1552.4999999999998"/>
    <n v="0.44999999999999996"/>
    <s v="En ligne"/>
  </r>
  <r>
    <s v="Foot Locker"/>
    <n v="1185732"/>
    <d v="2021-12-08T00:00:00"/>
    <x v="0"/>
    <s v="Milieu ouest"/>
    <s v="North Dakota"/>
    <s v="Fargo"/>
    <x v="2"/>
    <n v="48"/>
    <n v="73"/>
    <n v="3504"/>
    <n v="1576.8"/>
    <n v="0.44999999999999996"/>
    <s v="En ligne"/>
  </r>
  <r>
    <s v="Foot Locker"/>
    <n v="1185732"/>
    <d v="2021-12-08T00:00:00"/>
    <x v="0"/>
    <s v="Milieu ouest"/>
    <s v="North Dakota"/>
    <s v="Fargo"/>
    <x v="3"/>
    <n v="47"/>
    <n v="54"/>
    <n v="2538"/>
    <n v="1040.58"/>
    <n v="0.41"/>
    <s v="En ligne"/>
  </r>
  <r>
    <s v="Foot Locker"/>
    <n v="1185732"/>
    <d v="2021-12-08T00:00:00"/>
    <x v="0"/>
    <s v="Milieu ouest"/>
    <s v="North Dakota"/>
    <s v="Fargo"/>
    <x v="4"/>
    <n v="58"/>
    <n v="54"/>
    <n v="3132"/>
    <n v="1409.3999999999999"/>
    <n v="0.44999999999999996"/>
    <s v="En ligne"/>
  </r>
  <r>
    <s v="Foot Locker"/>
    <n v="1185732"/>
    <d v="2021-12-08T00:00:00"/>
    <x v="0"/>
    <s v="Milieu ouest"/>
    <s v="North Dakota"/>
    <s v="Fargo"/>
    <x v="5"/>
    <n v="63"/>
    <n v="78"/>
    <n v="4914"/>
    <n v="2604.42"/>
    <n v="0.53"/>
    <s v="En ligne"/>
  </r>
  <r>
    <s v="Foot Locker"/>
    <n v="1185732"/>
    <d v="2021-01-06T00:00:00"/>
    <x v="0"/>
    <s v="Milieu ouest"/>
    <s v="North Dakota"/>
    <s v="Fargo"/>
    <x v="0"/>
    <n v="27"/>
    <n v="113"/>
    <n v="3051"/>
    <n v="1372.9499999999998"/>
    <n v="0.44999999999999996"/>
    <s v="En ligne"/>
  </r>
  <r>
    <s v="Foot Locker"/>
    <n v="1185732"/>
    <d v="2021-01-06T00:00:00"/>
    <x v="0"/>
    <s v="Milieu ouest"/>
    <s v="North Dakota"/>
    <s v="Fargo"/>
    <x v="1"/>
    <n v="29"/>
    <n v="70"/>
    <n v="2030"/>
    <n v="933.8"/>
    <n v="0.45999999999999996"/>
    <s v="En ligne"/>
  </r>
  <r>
    <s v="Foot Locker"/>
    <n v="1185732"/>
    <d v="2021-01-06T00:00:00"/>
    <x v="0"/>
    <s v="Milieu ouest"/>
    <s v="North Dakota"/>
    <s v="Fargo"/>
    <x v="2"/>
    <n v="19"/>
    <n v="68"/>
    <n v="1292"/>
    <n v="581.4"/>
    <n v="0.44999999999999996"/>
    <s v="En ligne"/>
  </r>
  <r>
    <s v="Foot Locker"/>
    <n v="1185732"/>
    <d v="2021-01-06T00:00:00"/>
    <x v="0"/>
    <s v="Milieu ouest"/>
    <s v="North Dakota"/>
    <s v="Fargo"/>
    <x v="3"/>
    <n v="24"/>
    <n v="26"/>
    <n v="624"/>
    <n v="280.79999999999995"/>
    <n v="0.44999999999999996"/>
    <s v="En ligne"/>
  </r>
  <r>
    <s v="Foot Locker"/>
    <n v="1185732"/>
    <d v="2021-01-06T00:00:00"/>
    <x v="0"/>
    <s v="Milieu ouest"/>
    <s v="North Dakota"/>
    <s v="Fargo"/>
    <x v="4"/>
    <n v="38"/>
    <n v="42"/>
    <n v="1596"/>
    <n v="1005.48"/>
    <n v="0.63"/>
    <s v="En ligne"/>
  </r>
  <r>
    <s v="Foot Locker"/>
    <n v="1185732"/>
    <d v="2021-01-06T00:00:00"/>
    <x v="0"/>
    <s v="Milieu ouest"/>
    <s v="North Dakota"/>
    <s v="Fargo"/>
    <x v="5"/>
    <n v="28"/>
    <n v="75"/>
    <n v="2100"/>
    <n v="1092"/>
    <n v="0.52"/>
    <s v="En ligne"/>
  </r>
  <r>
    <s v="Foot Locker"/>
    <n v="1185732"/>
    <d v="2021-02-06T00:00:00"/>
    <x v="3"/>
    <s v="Milieu ouest"/>
    <s v="North Dakota"/>
    <s v="Fargo"/>
    <x v="0"/>
    <n v="28"/>
    <n v="145"/>
    <n v="4060"/>
    <n v="1786.4"/>
    <n v="0.44"/>
    <s v="En ligne"/>
  </r>
  <r>
    <s v="Foot Locker"/>
    <n v="1185732"/>
    <d v="2021-02-06T00:00:00"/>
    <x v="3"/>
    <s v="Milieu ouest"/>
    <s v="North Dakota"/>
    <s v="Fargo"/>
    <x v="1"/>
    <n v="28"/>
    <n v="45"/>
    <n v="1260"/>
    <n v="579.59999999999991"/>
    <n v="0.45999999999999996"/>
    <s v="En ligne"/>
  </r>
  <r>
    <s v="Foot Locker"/>
    <n v="1185732"/>
    <d v="2021-02-06T00:00:00"/>
    <x v="3"/>
    <s v="Milieu ouest"/>
    <s v="North Dakota"/>
    <s v="Fargo"/>
    <x v="2"/>
    <n v="19"/>
    <n v="56"/>
    <n v="1064"/>
    <n v="436.23999999999995"/>
    <n v="0.41"/>
    <s v="En ligne"/>
  </r>
  <r>
    <s v="Foot Locker"/>
    <n v="1185732"/>
    <d v="2021-02-06T00:00:00"/>
    <x v="3"/>
    <s v="Milieu ouest"/>
    <s v="Iowa"/>
    <s v="Des Moines"/>
    <x v="3"/>
    <n v="25"/>
    <n v="23"/>
    <n v="575"/>
    <n v="253"/>
    <n v="0.44"/>
    <s v="En ligne"/>
  </r>
  <r>
    <s v="Foot Locker"/>
    <n v="1185732"/>
    <d v="2021-02-06T00:00:00"/>
    <x v="3"/>
    <s v="Milieu ouest"/>
    <s v="Iowa"/>
    <s v="Des Moines"/>
    <x v="4"/>
    <n v="38"/>
    <n v="38"/>
    <n v="1444"/>
    <n v="938.6"/>
    <n v="0.65"/>
    <s v="En ligne"/>
  </r>
  <r>
    <s v="Foot Locker"/>
    <n v="1185732"/>
    <d v="2021-02-06T00:00:00"/>
    <x v="3"/>
    <s v="Milieu ouest"/>
    <s v="Iowa"/>
    <s v="Des Moines"/>
    <x v="5"/>
    <n v="14"/>
    <n v="68"/>
    <n v="952"/>
    <n v="514.08000000000004"/>
    <n v="0.54"/>
    <s v="En ligne"/>
  </r>
  <r>
    <s v="Foot Locker"/>
    <n v="1185732"/>
    <d v="2021-03-05T00:00:00"/>
    <x v="2"/>
    <s v="Milieu ouest"/>
    <s v="Iowa"/>
    <s v="Des Moines"/>
    <x v="0"/>
    <n v="19"/>
    <n v="136"/>
    <n v="2584"/>
    <n v="1033.6000000000001"/>
    <n v="0.4"/>
    <s v="En ligne"/>
  </r>
  <r>
    <s v="Foot Locker"/>
    <n v="1185732"/>
    <d v="2021-03-05T00:00:00"/>
    <x v="2"/>
    <s v="Milieu ouest"/>
    <s v="Iowa"/>
    <s v="Des Moines"/>
    <x v="1"/>
    <n v="19"/>
    <n v="47"/>
    <n v="893"/>
    <n v="401.84999999999997"/>
    <n v="0.44999999999999996"/>
    <s v="En ligne"/>
  </r>
  <r>
    <s v="Foot Locker"/>
    <n v="1185732"/>
    <d v="2021-03-05T00:00:00"/>
    <x v="2"/>
    <s v="Milieu ouest"/>
    <s v="Iowa"/>
    <s v="Des Moines"/>
    <x v="2"/>
    <n v="9"/>
    <n v="65"/>
    <n v="585"/>
    <n v="234"/>
    <n v="0.4"/>
    <s v="En ligne"/>
  </r>
  <r>
    <s v="Foot Locker"/>
    <n v="1185732"/>
    <d v="2021-03-05T00:00:00"/>
    <x v="2"/>
    <s v="Milieu ouest"/>
    <s v="Iowa"/>
    <s v="Des Moines"/>
    <x v="3"/>
    <n v="14"/>
    <n v="28"/>
    <n v="392"/>
    <n v="164.64"/>
    <n v="0.42"/>
    <s v="En ligne"/>
  </r>
  <r>
    <s v="Foot Locker"/>
    <n v="1185732"/>
    <d v="2021-03-05T00:00:00"/>
    <x v="2"/>
    <s v="Milieu ouest"/>
    <s v="Iowa"/>
    <s v="Des Moines"/>
    <x v="4"/>
    <n v="28"/>
    <n v="39"/>
    <n v="1092"/>
    <n v="698.88"/>
    <n v="0.64"/>
    <s v="En ligne"/>
  </r>
  <r>
    <s v="Foot Locker"/>
    <n v="1185732"/>
    <d v="2021-03-05T00:00:00"/>
    <x v="2"/>
    <s v="Milieu ouest"/>
    <s v="Iowa"/>
    <s v="Des Moines"/>
    <x v="5"/>
    <n v="20"/>
    <n v="68"/>
    <n v="1360"/>
    <n v="720.80000000000007"/>
    <n v="0.53"/>
    <s v="En ligne"/>
  </r>
  <r>
    <s v="Foot Locker"/>
    <n v="1185732"/>
    <d v="2021-04-06T00:00:00"/>
    <x v="6"/>
    <s v="Milieu ouest"/>
    <s v="Iowa"/>
    <s v="Des Moines"/>
    <x v="0"/>
    <n v="20"/>
    <n v="124"/>
    <n v="2480"/>
    <n v="1116"/>
    <n v="0.44999999999999996"/>
    <s v="En ligne"/>
  </r>
  <r>
    <s v="Foot Locker"/>
    <n v="1185732"/>
    <d v="2021-04-06T00:00:00"/>
    <x v="6"/>
    <s v="Milieu ouest"/>
    <s v="Iowa"/>
    <s v="Des Moines"/>
    <x v="1"/>
    <n v="18"/>
    <n v="49"/>
    <n v="882"/>
    <n v="432.18"/>
    <n v="0.49"/>
    <s v="En ligne"/>
  </r>
  <r>
    <s v="Foot Locker"/>
    <n v="1185732"/>
    <d v="2021-04-06T00:00:00"/>
    <x v="6"/>
    <s v="Milieu ouest"/>
    <s v="Iowa"/>
    <s v="Des Moines"/>
    <x v="2"/>
    <n v="10"/>
    <n v="53"/>
    <n v="530"/>
    <n v="233.2"/>
    <n v="0.44"/>
    <s v="En ligne"/>
  </r>
  <r>
    <s v="Foot Locker"/>
    <n v="1185732"/>
    <d v="2021-04-06T00:00:00"/>
    <x v="6"/>
    <s v="Milieu ouest"/>
    <s v="Iowa"/>
    <s v="Des Moines"/>
    <x v="3"/>
    <n v="15"/>
    <n v="28"/>
    <n v="420"/>
    <n v="188.99999999999997"/>
    <n v="0.44999999999999996"/>
    <s v="En ligne"/>
  </r>
  <r>
    <s v="Foot Locker"/>
    <n v="1185732"/>
    <d v="2021-04-06T00:00:00"/>
    <x v="6"/>
    <s v="Milieu ouest"/>
    <s v="Iowa"/>
    <s v="Des Moines"/>
    <x v="4"/>
    <n v="55"/>
    <n v="34"/>
    <n v="1870"/>
    <n v="1140.7"/>
    <n v="0.61"/>
    <s v="En ligne"/>
  </r>
  <r>
    <s v="Foot Locker"/>
    <n v="1185732"/>
    <d v="2021-04-06T00:00:00"/>
    <x v="6"/>
    <s v="Milieu ouest"/>
    <s v="Iowa"/>
    <s v="Des Moines"/>
    <x v="5"/>
    <n v="46"/>
    <n v="63"/>
    <n v="2898"/>
    <n v="1506.96"/>
    <n v="0.52"/>
    <s v="En ligne"/>
  </r>
  <r>
    <s v="Foot Locker"/>
    <n v="1185732"/>
    <d v="2021-05-07T00:00:00"/>
    <x v="2"/>
    <s v="Milieu ouest"/>
    <s v="Iowa"/>
    <s v="Des Moines"/>
    <x v="0"/>
    <n v="57"/>
    <n v="146"/>
    <n v="8322"/>
    <n v="3495.24"/>
    <n v="0.42"/>
    <s v="En ligne"/>
  </r>
  <r>
    <s v="Foot Locker"/>
    <n v="1185732"/>
    <d v="2021-05-07T00:00:00"/>
    <x v="2"/>
    <s v="Milieu ouest"/>
    <s v="Iowa"/>
    <s v="Des Moines"/>
    <x v="1"/>
    <n v="37"/>
    <n v="63"/>
    <n v="2331"/>
    <n v="1072.26"/>
    <n v="0.45999999999999996"/>
    <s v="En ligne"/>
  </r>
  <r>
    <s v="Foot Locker"/>
    <n v="1185732"/>
    <d v="2021-05-07T00:00:00"/>
    <x v="2"/>
    <s v="Milieu ouest"/>
    <s v="Iowa"/>
    <s v="Des Moines"/>
    <x v="2"/>
    <n v="33"/>
    <n v="54"/>
    <n v="1782"/>
    <n v="730.62"/>
    <n v="0.41"/>
    <s v="En ligne"/>
  </r>
  <r>
    <s v="Foot Locker"/>
    <n v="1185732"/>
    <d v="2021-05-07T00:00:00"/>
    <x v="2"/>
    <s v="Milieu ouest"/>
    <s v="Iowa"/>
    <s v="Des Moines"/>
    <x v="3"/>
    <n v="33"/>
    <n v="34"/>
    <n v="1122"/>
    <n v="493.68"/>
    <n v="0.44"/>
    <s v="En ligne"/>
  </r>
  <r>
    <s v="Foot Locker"/>
    <n v="1185732"/>
    <d v="2021-05-07T00:00:00"/>
    <x v="2"/>
    <s v="Milieu ouest"/>
    <s v="Iowa"/>
    <s v="Des Moines"/>
    <x v="4"/>
    <n v="43"/>
    <n v="42"/>
    <n v="1806"/>
    <n v="1173.9000000000001"/>
    <n v="0.65"/>
    <s v="En ligne"/>
  </r>
  <r>
    <s v="Foot Locker"/>
    <n v="1185732"/>
    <d v="2021-05-07T00:00:00"/>
    <x v="2"/>
    <s v="Milieu ouest"/>
    <s v="Iowa"/>
    <s v="Des Moines"/>
    <x v="5"/>
    <n v="46"/>
    <n v="69"/>
    <n v="3174"/>
    <n v="1650.48"/>
    <n v="0.52"/>
    <s v="En ligne"/>
  </r>
  <r>
    <s v="Foot Locker"/>
    <n v="1185732"/>
    <d v="2021-06-06T00:00:00"/>
    <x v="4"/>
    <s v="Milieu ouest"/>
    <s v="Iowa"/>
    <s v="Des Moines"/>
    <x v="0"/>
    <n v="32"/>
    <n v="137"/>
    <n v="4384"/>
    <n v="1841.28"/>
    <n v="0.42"/>
    <s v="En ligne"/>
  </r>
  <r>
    <s v="Foot Locker"/>
    <n v="1185732"/>
    <d v="2021-06-06T00:00:00"/>
    <x v="4"/>
    <s v="Milieu ouest"/>
    <s v="Iowa"/>
    <s v="Des Moines"/>
    <x v="1"/>
    <n v="28"/>
    <n v="77"/>
    <n v="2156"/>
    <n v="1034.8799999999999"/>
    <n v="0.48"/>
    <s v="En ligne"/>
  </r>
  <r>
    <s v="Foot Locker"/>
    <n v="1185732"/>
    <d v="2021-06-06T00:00:00"/>
    <x v="4"/>
    <s v="Milieu ouest"/>
    <s v="Iowa"/>
    <s v="Des Moines"/>
    <x v="2"/>
    <n v="23"/>
    <n v="50"/>
    <n v="1150"/>
    <n v="517.5"/>
    <n v="0.44999999999999996"/>
    <s v="En ligne"/>
  </r>
  <r>
    <s v="Foot Locker"/>
    <n v="1185732"/>
    <d v="2021-06-06T00:00:00"/>
    <x v="4"/>
    <s v="Milieu ouest"/>
    <s v="Iowa"/>
    <s v="Des Moines"/>
    <x v="3"/>
    <n v="24"/>
    <n v="44"/>
    <n v="1056"/>
    <n v="464.64"/>
    <n v="0.44"/>
    <s v="En ligne"/>
  </r>
  <r>
    <s v="Foot Locker"/>
    <n v="1185732"/>
    <d v="2021-06-06T00:00:00"/>
    <x v="4"/>
    <s v="Milieu ouest"/>
    <s v="Iowa"/>
    <s v="Des Moines"/>
    <x v="4"/>
    <n v="34"/>
    <n v="44"/>
    <n v="1496"/>
    <n v="957.44"/>
    <n v="0.64"/>
    <s v="En ligne"/>
  </r>
  <r>
    <s v="Foot Locker"/>
    <n v="1185732"/>
    <d v="2021-06-06T00:00:00"/>
    <x v="4"/>
    <s v="Milieu ouest"/>
    <s v="Iowa"/>
    <s v="Des Moines"/>
    <x v="5"/>
    <n v="51"/>
    <n v="85"/>
    <n v="4335"/>
    <n v="2297.5500000000002"/>
    <n v="0.53"/>
    <s v="En ligne"/>
  </r>
  <r>
    <s v="Foot Locker"/>
    <n v="1185732"/>
    <d v="2021-07-05T00:00:00"/>
    <x v="5"/>
    <s v="Milieu ouest"/>
    <s v="Iowa"/>
    <s v="Des Moines"/>
    <x v="0"/>
    <n v="49"/>
    <n v="138"/>
    <n v="6762"/>
    <n v="2975.28"/>
    <n v="0.44"/>
    <s v="En ligne"/>
  </r>
  <r>
    <s v="Foot Locker"/>
    <n v="1185732"/>
    <d v="2021-07-05T00:00:00"/>
    <x v="5"/>
    <s v="Milieu ouest"/>
    <s v="Iowa"/>
    <s v="Des Moines"/>
    <x v="1"/>
    <n v="44"/>
    <n v="87"/>
    <n v="3828"/>
    <n v="1875.72"/>
    <n v="0.49"/>
    <s v="En ligne"/>
  </r>
  <r>
    <s v="Foot Locker"/>
    <n v="1185732"/>
    <d v="2021-07-05T00:00:00"/>
    <x v="5"/>
    <s v="Milieu ouest"/>
    <s v="Iowa"/>
    <s v="Des Moines"/>
    <x v="2"/>
    <n v="36"/>
    <n v="68"/>
    <n v="2448"/>
    <n v="1077.1200000000001"/>
    <n v="0.44"/>
    <s v="En ligne"/>
  </r>
  <r>
    <s v="Foot Locker"/>
    <n v="1185732"/>
    <d v="2021-07-05T00:00:00"/>
    <x v="5"/>
    <s v="Milieu ouest"/>
    <s v="Iowa"/>
    <s v="Des Moines"/>
    <x v="3"/>
    <n v="37"/>
    <n v="47"/>
    <n v="1739"/>
    <n v="712.99"/>
    <n v="0.41"/>
    <s v="En ligne"/>
  </r>
  <r>
    <s v="Foot Locker"/>
    <n v="1185732"/>
    <d v="2021-07-05T00:00:00"/>
    <x v="5"/>
    <s v="Milieu ouest"/>
    <s v="Iowa"/>
    <s v="Des Moines"/>
    <x v="4"/>
    <n v="46"/>
    <n v="60"/>
    <n v="2760"/>
    <n v="1656"/>
    <n v="0.6"/>
    <s v="En ligne"/>
  </r>
  <r>
    <s v="Foot Locker"/>
    <n v="1185732"/>
    <d v="2021-07-05T00:00:00"/>
    <x v="5"/>
    <s v="Milieu ouest"/>
    <s v="Iowa"/>
    <s v="Des Moines"/>
    <x v="5"/>
    <n v="51"/>
    <n v="94"/>
    <n v="4794"/>
    <n v="2397"/>
    <n v="0.5"/>
    <s v="En ligne"/>
  </r>
  <r>
    <s v="Foot Locker"/>
    <n v="1185732"/>
    <d v="2021-08-06T00:00:00"/>
    <x v="2"/>
    <s v="Milieu ouest"/>
    <s v="Iowa"/>
    <s v="Des Moines"/>
    <x v="0"/>
    <n v="49"/>
    <n v="131"/>
    <n v="6419"/>
    <n v="2695.98"/>
    <n v="0.42"/>
    <s v="En ligne"/>
  </r>
  <r>
    <s v="Foot Locker"/>
    <n v="1185732"/>
    <d v="2021-08-06T00:00:00"/>
    <x v="2"/>
    <s v="Milieu ouest"/>
    <s v="Iowa"/>
    <s v="Des Moines"/>
    <x v="1"/>
    <n v="42"/>
    <n v="78"/>
    <n v="3276"/>
    <n v="1506.9599999999998"/>
    <n v="0.45999999999999996"/>
    <s v="En ligne"/>
  </r>
  <r>
    <s v="Foot Locker"/>
    <n v="1185732"/>
    <d v="2021-08-06T00:00:00"/>
    <x v="2"/>
    <s v="Milieu ouest"/>
    <s v="Iowa"/>
    <s v="Des Moines"/>
    <x v="2"/>
    <n v="39"/>
    <n v="61"/>
    <n v="2379"/>
    <n v="1022.97"/>
    <n v="0.43"/>
    <s v="En ligne"/>
  </r>
  <r>
    <s v="Foot Locker"/>
    <n v="1185732"/>
    <d v="2021-08-06T00:00:00"/>
    <x v="2"/>
    <s v="Milieu ouest"/>
    <s v="Iowa"/>
    <s v="Des Moines"/>
    <x v="3"/>
    <n v="37"/>
    <n v="54"/>
    <n v="1998"/>
    <n v="819.18"/>
    <n v="0.41"/>
    <s v="En ligne"/>
  </r>
  <r>
    <s v="Foot Locker"/>
    <n v="1185732"/>
    <d v="2021-08-06T00:00:00"/>
    <x v="2"/>
    <s v="Milieu ouest"/>
    <s v="Iowa"/>
    <s v="Des Moines"/>
    <x v="4"/>
    <n v="48"/>
    <n v="51"/>
    <n v="2448"/>
    <n v="1468.8"/>
    <n v="0.6"/>
    <s v="En ligne"/>
  </r>
  <r>
    <s v="Foot Locker"/>
    <n v="1185732"/>
    <d v="2021-08-06T00:00:00"/>
    <x v="2"/>
    <s v="Milieu ouest"/>
    <s v="Iowa"/>
    <s v="Des Moines"/>
    <x v="5"/>
    <n v="53"/>
    <n v="98"/>
    <n v="5194"/>
    <n v="2856.7000000000003"/>
    <n v="0.55000000000000004"/>
    <s v="En ligne"/>
  </r>
  <r>
    <s v="Foot Locker"/>
    <n v="1185732"/>
    <d v="2021-09-07T00:00:00"/>
    <x v="6"/>
    <s v="Milieu ouest"/>
    <s v="Iowa"/>
    <s v="Des Moines"/>
    <x v="0"/>
    <n v="34"/>
    <n v="133"/>
    <n v="4522"/>
    <n v="1808.8000000000002"/>
    <n v="0.4"/>
    <s v="En ligne"/>
  </r>
  <r>
    <s v="Foot Locker"/>
    <n v="1185732"/>
    <d v="2021-09-07T00:00:00"/>
    <x v="6"/>
    <s v="Milieu ouest"/>
    <s v="Iowa"/>
    <s v="Des Moines"/>
    <x v="1"/>
    <n v="27"/>
    <n v="77"/>
    <n v="2079"/>
    <n v="977.13"/>
    <n v="0.47"/>
    <s v="En ligne"/>
  </r>
  <r>
    <s v="Foot Locker"/>
    <n v="1185732"/>
    <d v="2021-09-07T00:00:00"/>
    <x v="6"/>
    <s v="Milieu ouest"/>
    <s v="Iowa"/>
    <s v="Des Moines"/>
    <x v="2"/>
    <n v="24"/>
    <n v="49"/>
    <n v="1176"/>
    <n v="470.40000000000003"/>
    <n v="0.4"/>
    <s v="En ligne"/>
  </r>
  <r>
    <s v="Foot Locker"/>
    <n v="1185732"/>
    <d v="2021-09-07T00:00:00"/>
    <x v="6"/>
    <s v="Milieu ouest"/>
    <s v="Iowa"/>
    <s v="Des Moines"/>
    <x v="3"/>
    <n v="23"/>
    <n v="38"/>
    <n v="874"/>
    <n v="393.29999999999995"/>
    <n v="0.44999999999999996"/>
    <s v="En ligne"/>
  </r>
  <r>
    <s v="Foot Locker"/>
    <n v="1185732"/>
    <d v="2021-09-07T00:00:00"/>
    <x v="6"/>
    <s v="Milieu ouest"/>
    <s v="Iowa"/>
    <s v="Des Moines"/>
    <x v="4"/>
    <n v="34"/>
    <n v="45"/>
    <n v="1530"/>
    <n v="933.3"/>
    <n v="0.61"/>
    <s v="En ligne"/>
  </r>
  <r>
    <s v="Foot Locker"/>
    <n v="1185732"/>
    <d v="2021-09-07T00:00:00"/>
    <x v="6"/>
    <s v="Milieu ouest"/>
    <s v="Iowa"/>
    <s v="Des Moines"/>
    <x v="5"/>
    <n v="36"/>
    <n v="61"/>
    <n v="2196"/>
    <n v="1098"/>
    <n v="0.5"/>
    <s v="En ligne"/>
  </r>
  <r>
    <s v="Foot Locker"/>
    <n v="1185732"/>
    <d v="2021-10-06T00:00:00"/>
    <x v="0"/>
    <s v="Milieu ouest"/>
    <s v="Iowa"/>
    <s v="Des Moines"/>
    <x v="0"/>
    <n v="43"/>
    <n v="112"/>
    <n v="4816"/>
    <n v="1974.56"/>
    <n v="0.41"/>
    <s v="En ligne"/>
  </r>
  <r>
    <s v="Foot Locker"/>
    <n v="1185732"/>
    <d v="2021-10-06T00:00:00"/>
    <x v="0"/>
    <s v="Milieu ouest"/>
    <s v="Iowa"/>
    <s v="Des Moines"/>
    <x v="1"/>
    <n v="32"/>
    <n v="75"/>
    <n v="2400"/>
    <n v="1104"/>
    <n v="0.45999999999999996"/>
    <s v="En ligne"/>
  </r>
  <r>
    <s v="Foot Locker"/>
    <n v="1185732"/>
    <d v="2021-10-06T00:00:00"/>
    <x v="0"/>
    <s v="Milieu ouest"/>
    <s v="Iowa"/>
    <s v="Des Moines"/>
    <x v="2"/>
    <n v="34"/>
    <n v="39"/>
    <n v="1326"/>
    <n v="543.66"/>
    <n v="0.41"/>
    <s v="En ligne"/>
  </r>
  <r>
    <s v="Foot Locker"/>
    <n v="1185732"/>
    <d v="2021-10-06T00:00:00"/>
    <x v="0"/>
    <s v="Milieu ouest"/>
    <s v="Iowa"/>
    <s v="Des Moines"/>
    <x v="3"/>
    <n v="34"/>
    <n v="31"/>
    <n v="1054"/>
    <n v="442.68"/>
    <n v="0.42"/>
    <s v="En ligne"/>
  </r>
  <r>
    <s v="Foot Locker"/>
    <n v="1185732"/>
    <d v="2021-10-06T00:00:00"/>
    <x v="0"/>
    <s v="Milieu ouest"/>
    <s v="Iowa"/>
    <s v="Des Moines"/>
    <x v="4"/>
    <n v="42"/>
    <n v="38"/>
    <n v="1596"/>
    <n v="1021.44"/>
    <n v="0.64"/>
    <s v="En ligne"/>
  </r>
  <r>
    <s v="Ouest Gear"/>
    <n v="1185732"/>
    <d v="2021-10-06T00:00:00"/>
    <x v="0"/>
    <s v="Milieu ouest"/>
    <s v="Iowa"/>
    <s v="Des Moines"/>
    <x v="5"/>
    <n v="49"/>
    <n v="73"/>
    <n v="3577"/>
    <n v="1895.8100000000002"/>
    <n v="0.53"/>
    <s v="En ligne"/>
  </r>
  <r>
    <s v="Ouest Gear"/>
    <n v="1185732"/>
    <d v="2021-11-06T00:00:00"/>
    <x v="3"/>
    <s v="Milieu ouest"/>
    <s v="Iowa"/>
    <s v="Des Moines"/>
    <x v="0"/>
    <n v="41"/>
    <n v="112"/>
    <n v="4592"/>
    <n v="2020.48"/>
    <n v="0.44"/>
    <s v="En ligne"/>
  </r>
  <r>
    <s v="Ouest Gear"/>
    <n v="1185732"/>
    <d v="2021-11-06T00:00:00"/>
    <x v="3"/>
    <s v="Milieu ouest"/>
    <s v="Iowa"/>
    <s v="Des Moines"/>
    <x v="1"/>
    <n v="32"/>
    <n v="72"/>
    <n v="2304"/>
    <n v="1128.96"/>
    <n v="0.49"/>
    <s v="En ligne"/>
  </r>
  <r>
    <s v="Ouest Gear"/>
    <n v="1185732"/>
    <d v="2021-11-06T00:00:00"/>
    <x v="3"/>
    <s v="Milieu ouest"/>
    <s v="Iowa"/>
    <s v="Des Moines"/>
    <x v="2"/>
    <n v="32"/>
    <n v="57"/>
    <n v="1824"/>
    <n v="802.56000000000006"/>
    <n v="0.44"/>
    <s v="En ligne"/>
  </r>
  <r>
    <s v="Ouest Gear"/>
    <n v="1185732"/>
    <d v="2021-11-06T00:00:00"/>
    <x v="3"/>
    <s v="Milieu ouest"/>
    <s v="Iowa"/>
    <s v="Des Moines"/>
    <x v="3"/>
    <n v="34"/>
    <n v="52"/>
    <n v="1768"/>
    <n v="724.88"/>
    <n v="0.41"/>
    <s v="En ligne"/>
  </r>
  <r>
    <s v="Ouest Gear"/>
    <n v="1185732"/>
    <d v="2021-11-06T00:00:00"/>
    <x v="3"/>
    <s v="Milieu ouest"/>
    <s v="Iowa"/>
    <s v="Des Moines"/>
    <x v="4"/>
    <n v="55"/>
    <n v="49"/>
    <n v="2695"/>
    <n v="1617"/>
    <n v="0.6"/>
    <s v="En ligne"/>
  </r>
  <r>
    <s v="Ouest Gear"/>
    <n v="1185732"/>
    <d v="2021-11-06T00:00:00"/>
    <x v="3"/>
    <s v="Milieu ouest"/>
    <s v="Iowa"/>
    <s v="Des Moines"/>
    <x v="5"/>
    <n v="59"/>
    <n v="72"/>
    <n v="4248"/>
    <n v="2208.96"/>
    <n v="0.52"/>
    <s v="En ligne"/>
  </r>
  <r>
    <s v="Ouest Gear"/>
    <n v="1185732"/>
    <d v="2021-12-05T00:00:00"/>
    <x v="4"/>
    <s v="Milieu ouest"/>
    <s v="Iowa"/>
    <s v="Des Moines"/>
    <x v="0"/>
    <n v="54"/>
    <n v="147"/>
    <n v="7938"/>
    <n v="3333.96"/>
    <n v="0.42"/>
    <s v="En ligne"/>
  </r>
  <r>
    <s v="Ouest Gear"/>
    <n v="1185732"/>
    <d v="2021-12-05T00:00:00"/>
    <x v="4"/>
    <s v="Milieu ouest"/>
    <s v="Iowa"/>
    <s v="Des Moines"/>
    <x v="1"/>
    <n v="47"/>
    <n v="91"/>
    <n v="4277"/>
    <n v="2010.1899999999998"/>
    <n v="0.47"/>
    <s v="En ligne"/>
  </r>
  <r>
    <s v="Ouest Gear"/>
    <n v="1185732"/>
    <d v="2021-12-05T00:00:00"/>
    <x v="4"/>
    <s v="Milieu ouest"/>
    <s v="Iowa"/>
    <s v="Des Moines"/>
    <x v="2"/>
    <n v="47"/>
    <n v="83"/>
    <n v="3901"/>
    <n v="1638.4199999999998"/>
    <n v="0.42"/>
    <s v="En ligne"/>
  </r>
  <r>
    <s v="Ouest Gear"/>
    <n v="1185732"/>
    <d v="2021-12-05T00:00:00"/>
    <x v="4"/>
    <s v="Milieu ouest"/>
    <s v="Iowa"/>
    <s v="Des Moines"/>
    <x v="3"/>
    <n v="49"/>
    <n v="61"/>
    <n v="2989"/>
    <n v="1285.27"/>
    <n v="0.43"/>
    <s v="En ligne"/>
  </r>
  <r>
    <s v="Ouest Gear"/>
    <n v="1185732"/>
    <d v="2021-12-05T00:00:00"/>
    <x v="4"/>
    <s v="Milieu ouest"/>
    <s v="Iowa"/>
    <s v="Des Moines"/>
    <x v="4"/>
    <n v="59"/>
    <n v="59"/>
    <n v="3481"/>
    <n v="2123.41"/>
    <n v="0.61"/>
    <s v="En ligne"/>
  </r>
  <r>
    <s v="Ouest Gear"/>
    <n v="1185732"/>
    <d v="2021-12-05T00:00:00"/>
    <x v="4"/>
    <s v="Milieu ouest"/>
    <s v="Iowa"/>
    <s v="Des Moines"/>
    <x v="5"/>
    <n v="59"/>
    <n v="88"/>
    <n v="5192"/>
    <n v="2855.6000000000004"/>
    <n v="0.55000000000000004"/>
    <s v="En ligne"/>
  </r>
  <r>
    <s v="Ouest Gear"/>
    <n v="1185732"/>
    <d v="2021-01-03T00:00:00"/>
    <x v="4"/>
    <s v="Milieu ouest"/>
    <s v="Iowa"/>
    <s v="Des Moines"/>
    <x v="0"/>
    <n v="28"/>
    <n v="126"/>
    <n v="3528"/>
    <n v="1587.6"/>
    <n v="0.44999999999999996"/>
    <s v="En ligne"/>
  </r>
  <r>
    <s v="Ouest Gear"/>
    <n v="1185732"/>
    <d v="2021-01-03T00:00:00"/>
    <x v="4"/>
    <s v="Milieu ouest"/>
    <s v="Iowa"/>
    <s v="Des Moines"/>
    <x v="1"/>
    <n v="29"/>
    <n v="70"/>
    <n v="2030"/>
    <n v="933.8"/>
    <n v="0.45999999999999996"/>
    <s v="En ligne"/>
  </r>
  <r>
    <s v="Ouest Gear"/>
    <n v="1185732"/>
    <d v="2021-01-03T00:00:00"/>
    <x v="4"/>
    <s v="Milieu ouest"/>
    <s v="Iowa"/>
    <s v="Des Moines"/>
    <x v="2"/>
    <n v="18"/>
    <n v="65"/>
    <n v="1170"/>
    <n v="479.7"/>
    <n v="0.41"/>
    <s v="En ligne"/>
  </r>
  <r>
    <s v="Ouest Gear"/>
    <n v="1185732"/>
    <d v="2021-01-03T00:00:00"/>
    <x v="4"/>
    <s v="Milieu ouest"/>
    <s v="Iowa"/>
    <s v="Des Moines"/>
    <x v="3"/>
    <n v="23"/>
    <n v="29"/>
    <n v="667"/>
    <n v="300.14999999999998"/>
    <n v="0.44999999999999996"/>
    <s v="En ligne"/>
  </r>
  <r>
    <s v="Ouest Gear"/>
    <n v="1185732"/>
    <d v="2021-01-03T00:00:00"/>
    <x v="4"/>
    <s v="Milieu ouest"/>
    <s v="Iowa"/>
    <s v="Des Moines"/>
    <x v="4"/>
    <n v="38"/>
    <n v="45"/>
    <n v="1710"/>
    <n v="1060.2"/>
    <n v="0.62"/>
    <s v="En ligne"/>
  </r>
  <r>
    <s v="Ouest Gear"/>
    <n v="1185732"/>
    <d v="2021-01-03T00:00:00"/>
    <x v="4"/>
    <s v="Milieu ouest"/>
    <s v="Iowa"/>
    <s v="Des Moines"/>
    <x v="5"/>
    <n v="28"/>
    <n v="73"/>
    <n v="2044"/>
    <n v="1124.2"/>
    <n v="0.55000000000000004"/>
    <s v="En ligne"/>
  </r>
  <r>
    <s v="Ouest Gear"/>
    <n v="1185732"/>
    <d v="2021-02-03T00:00:00"/>
    <x v="0"/>
    <s v="Milieu ouest"/>
    <s v="Iowa"/>
    <s v="Des Moines"/>
    <x v="0"/>
    <n v="29"/>
    <n v="140"/>
    <n v="4060"/>
    <n v="1664.6"/>
    <n v="0.41"/>
    <s v="En ligne"/>
  </r>
  <r>
    <s v="Ouest Gear"/>
    <n v="1185732"/>
    <d v="2021-02-03T00:00:00"/>
    <x v="0"/>
    <s v="Milieu ouest"/>
    <s v="Iowa"/>
    <s v="Des Moines"/>
    <x v="1"/>
    <n v="29"/>
    <n v="39"/>
    <n v="1131"/>
    <n v="554.18999999999994"/>
    <n v="0.49"/>
    <s v="En ligne"/>
  </r>
  <r>
    <s v="Ouest Gear"/>
    <n v="1185732"/>
    <d v="2021-02-03T00:00:00"/>
    <x v="0"/>
    <s v="Milieu ouest"/>
    <s v="Iowa"/>
    <s v="Des Moines"/>
    <x v="2"/>
    <n v="20"/>
    <n v="60"/>
    <n v="1200"/>
    <n v="516"/>
    <n v="0.43"/>
    <s v="En ligne"/>
  </r>
  <r>
    <s v="Ouest Gear"/>
    <n v="1185732"/>
    <d v="2021-02-03T00:00:00"/>
    <x v="0"/>
    <s v="Milieu ouest"/>
    <s v="Wisconsin"/>
    <s v="Milwaukee"/>
    <x v="3"/>
    <n v="23"/>
    <n v="20"/>
    <n v="460"/>
    <n v="197.79999999999998"/>
    <n v="0.43"/>
    <s v="En ligne"/>
  </r>
  <r>
    <s v="Ouest Gear"/>
    <n v="1185732"/>
    <d v="2021-02-03T00:00:00"/>
    <x v="0"/>
    <s v="Milieu ouest"/>
    <s v="Wisconsin"/>
    <s v="Milwaukee"/>
    <x v="4"/>
    <n v="38"/>
    <n v="38"/>
    <n v="1444"/>
    <n v="880.84"/>
    <n v="0.61"/>
    <s v="En ligne"/>
  </r>
  <r>
    <s v="Ouest Gear"/>
    <n v="1185732"/>
    <d v="2021-02-03T00:00:00"/>
    <x v="0"/>
    <s v="Milieu ouest"/>
    <s v="Wisconsin"/>
    <s v="Milwaukee"/>
    <x v="5"/>
    <n v="14"/>
    <n v="65"/>
    <n v="910"/>
    <n v="464.1"/>
    <n v="0.51"/>
    <s v="En ligne"/>
  </r>
  <r>
    <s v="Ouest Gear"/>
    <n v="1185732"/>
    <d v="2021-03-02T00:00:00"/>
    <x v="6"/>
    <s v="Milieu ouest"/>
    <s v="Wisconsin"/>
    <s v="Milwaukee"/>
    <x v="0"/>
    <n v="19"/>
    <n v="141"/>
    <n v="2679"/>
    <n v="1098.3899999999999"/>
    <n v="0.41"/>
    <s v="En ligne"/>
  </r>
  <r>
    <s v="Ouest Gear"/>
    <n v="1185732"/>
    <d v="2021-03-02T00:00:00"/>
    <x v="6"/>
    <s v="Milieu ouest"/>
    <s v="Wisconsin"/>
    <s v="Milwaukee"/>
    <x v="1"/>
    <n v="19"/>
    <n v="44"/>
    <n v="836"/>
    <n v="418"/>
    <n v="0.5"/>
    <s v="En ligne"/>
  </r>
  <r>
    <s v="Ouest Gear"/>
    <n v="1185732"/>
    <d v="2021-03-02T00:00:00"/>
    <x v="6"/>
    <s v="Milieu ouest"/>
    <s v="Wisconsin"/>
    <s v="Milwaukee"/>
    <x v="2"/>
    <n v="9"/>
    <n v="59"/>
    <n v="531"/>
    <n v="233.64000000000001"/>
    <n v="0.44"/>
    <s v="En ligne"/>
  </r>
  <r>
    <s v="Ouest Gear"/>
    <n v="1185732"/>
    <d v="2021-03-02T00:00:00"/>
    <x v="6"/>
    <s v="Milieu ouest"/>
    <s v="Wisconsin"/>
    <s v="Milwaukee"/>
    <x v="3"/>
    <n v="14"/>
    <n v="20"/>
    <n v="280"/>
    <n v="114.8"/>
    <n v="0.41"/>
    <s v="En ligne"/>
  </r>
  <r>
    <s v="Ouest Gear"/>
    <n v="1185732"/>
    <d v="2021-03-02T00:00:00"/>
    <x v="6"/>
    <s v="Milieu ouest"/>
    <s v="Wisconsin"/>
    <s v="Milwaukee"/>
    <x v="4"/>
    <n v="29"/>
    <n v="34"/>
    <n v="986"/>
    <n v="601.46"/>
    <n v="0.61"/>
    <s v="En ligne"/>
  </r>
  <r>
    <s v="Ouest Gear"/>
    <n v="1185732"/>
    <d v="2021-03-02T00:00:00"/>
    <x v="6"/>
    <s v="Milieu ouest"/>
    <s v="Wisconsin"/>
    <s v="Milwaukee"/>
    <x v="5"/>
    <n v="18"/>
    <n v="63"/>
    <n v="1134"/>
    <n v="612.36"/>
    <n v="0.54"/>
    <s v="En ligne"/>
  </r>
  <r>
    <s v="Ouest Gear"/>
    <n v="1185732"/>
    <d v="2021-04-03T00:00:00"/>
    <x v="3"/>
    <s v="Milieu ouest"/>
    <s v="Wisconsin"/>
    <s v="Milwaukee"/>
    <x v="0"/>
    <n v="18"/>
    <n v="122"/>
    <n v="2196"/>
    <n v="900.3599999999999"/>
    <n v="0.41"/>
    <s v="En ligne"/>
  </r>
  <r>
    <s v="Ouest Gear"/>
    <n v="1185732"/>
    <d v="2021-04-03T00:00:00"/>
    <x v="3"/>
    <s v="Milieu ouest"/>
    <s v="Wisconsin"/>
    <s v="Milwaukee"/>
    <x v="1"/>
    <n v="20"/>
    <n v="39"/>
    <n v="780"/>
    <n v="358.79999999999995"/>
    <n v="0.45999999999999996"/>
    <s v="En ligne"/>
  </r>
  <r>
    <s v="Ouest Gear"/>
    <n v="1185732"/>
    <d v="2021-04-03T00:00:00"/>
    <x v="3"/>
    <s v="Milieu ouest"/>
    <s v="Wisconsin"/>
    <s v="Milwaukee"/>
    <x v="2"/>
    <n v="9"/>
    <n v="41"/>
    <n v="369"/>
    <n v="158.66999999999999"/>
    <n v="0.43"/>
    <s v="En ligne"/>
  </r>
  <r>
    <s v="Ouest Gear"/>
    <n v="1185732"/>
    <d v="2021-04-03T00:00:00"/>
    <x v="3"/>
    <s v="Milieu ouest"/>
    <s v="Wisconsin"/>
    <s v="Milwaukee"/>
    <x v="3"/>
    <n v="15"/>
    <n v="22"/>
    <n v="330"/>
    <n v="135.29999999999998"/>
    <n v="0.41"/>
    <s v="En ligne"/>
  </r>
  <r>
    <s v="Ouest Gear"/>
    <n v="1185732"/>
    <d v="2021-04-03T00:00:00"/>
    <x v="3"/>
    <s v="Milieu ouest"/>
    <s v="Wisconsin"/>
    <s v="Milwaukee"/>
    <x v="4"/>
    <n v="55"/>
    <n v="26"/>
    <n v="1430"/>
    <n v="886.6"/>
    <n v="0.62"/>
    <s v="En ligne"/>
  </r>
  <r>
    <s v="Ouest Gear"/>
    <n v="1185732"/>
    <d v="2021-04-03T00:00:00"/>
    <x v="3"/>
    <s v="Milieu ouest"/>
    <s v="Wisconsin"/>
    <s v="Milwaukee"/>
    <x v="5"/>
    <n v="49"/>
    <n v="61"/>
    <n v="2989"/>
    <n v="1643.95"/>
    <n v="0.55000000000000004"/>
    <s v="En ligne"/>
  </r>
  <r>
    <s v="Ouest Gear"/>
    <n v="1185732"/>
    <d v="2021-05-04T00:00:00"/>
    <x v="6"/>
    <s v="Milieu ouest"/>
    <s v="Wisconsin"/>
    <s v="Milwaukee"/>
    <x v="0"/>
    <n v="58"/>
    <n v="134"/>
    <n v="7772"/>
    <n v="3186.52"/>
    <n v="0.41"/>
    <s v="En ligne"/>
  </r>
  <r>
    <s v="Ouest Gear"/>
    <n v="1185732"/>
    <d v="2021-05-04T00:00:00"/>
    <x v="6"/>
    <s v="Milieu ouest"/>
    <s v="Wisconsin"/>
    <s v="Milwaukee"/>
    <x v="1"/>
    <n v="39"/>
    <n v="50"/>
    <n v="1950"/>
    <n v="955.5"/>
    <n v="0.49"/>
    <s v="En ligne"/>
  </r>
  <r>
    <s v="Ouest Gear"/>
    <n v="1185732"/>
    <d v="2021-05-04T00:00:00"/>
    <x v="6"/>
    <s v="Milieu ouest"/>
    <s v="Wisconsin"/>
    <s v="Milwaukee"/>
    <x v="2"/>
    <n v="33"/>
    <n v="49"/>
    <n v="1617"/>
    <n v="727.65"/>
    <n v="0.44999999999999996"/>
    <s v="En ligne"/>
  </r>
  <r>
    <s v="Ouest Gear"/>
    <n v="1185732"/>
    <d v="2021-05-04T00:00:00"/>
    <x v="6"/>
    <s v="Milieu ouest"/>
    <s v="Wisconsin"/>
    <s v="Milwaukee"/>
    <x v="3"/>
    <n v="32"/>
    <n v="38"/>
    <n v="1216"/>
    <n v="535.04"/>
    <n v="0.44"/>
    <s v="En ligne"/>
  </r>
  <r>
    <s v="Ouest Gear"/>
    <n v="1185732"/>
    <d v="2021-05-04T00:00:00"/>
    <x v="6"/>
    <s v="Milieu ouest"/>
    <s v="Wisconsin"/>
    <s v="Milwaukee"/>
    <x v="4"/>
    <n v="44"/>
    <n v="53"/>
    <n v="2332"/>
    <n v="1422.52"/>
    <n v="0.61"/>
    <s v="En ligne"/>
  </r>
  <r>
    <s v="Ouest Gear"/>
    <n v="1185732"/>
    <d v="2021-05-04T00:00:00"/>
    <x v="6"/>
    <s v="Milieu ouest"/>
    <s v="Wisconsin"/>
    <s v="Milwaukee"/>
    <x v="5"/>
    <n v="47"/>
    <n v="90"/>
    <n v="4230"/>
    <n v="2157.3000000000002"/>
    <n v="0.51"/>
    <s v="En ligne"/>
  </r>
  <r>
    <s v="Ouest Gear"/>
    <n v="1185732"/>
    <d v="2021-06-03T00:00:00"/>
    <x v="1"/>
    <s v="Milieu ouest"/>
    <s v="Wisconsin"/>
    <s v="Milwaukee"/>
    <x v="0"/>
    <n v="32"/>
    <n v="160"/>
    <n v="5120"/>
    <n v="2252.8000000000002"/>
    <n v="0.44"/>
    <s v="En ligne"/>
  </r>
  <r>
    <s v="Ouest Gear"/>
    <n v="1185732"/>
    <d v="2021-06-03T00:00:00"/>
    <x v="1"/>
    <s v="Milieu ouest"/>
    <s v="Wisconsin"/>
    <s v="Milwaukee"/>
    <x v="1"/>
    <n v="27"/>
    <n v="90"/>
    <n v="2430"/>
    <n v="1190.7"/>
    <n v="0.49"/>
    <s v="En ligne"/>
  </r>
  <r>
    <s v="Ouest Gear"/>
    <n v="1185732"/>
    <d v="2021-06-03T00:00:00"/>
    <x v="1"/>
    <s v="Milieu ouest"/>
    <s v="Wisconsin"/>
    <s v="Milwaukee"/>
    <x v="2"/>
    <n v="24"/>
    <n v="52"/>
    <n v="1248"/>
    <n v="549.12"/>
    <n v="0.44"/>
    <s v="En ligne"/>
  </r>
  <r>
    <s v="Ouest Gear"/>
    <n v="1185732"/>
    <d v="2021-06-03T00:00:00"/>
    <x v="1"/>
    <s v="Milieu ouest"/>
    <s v="Wisconsin"/>
    <s v="Milwaukee"/>
    <x v="3"/>
    <n v="24"/>
    <n v="47"/>
    <n v="1128"/>
    <n v="462.47999999999996"/>
    <n v="0.41"/>
    <s v="En ligne"/>
  </r>
  <r>
    <s v="Ouest Gear"/>
    <n v="1185732"/>
    <d v="2021-06-03T00:00:00"/>
    <x v="1"/>
    <s v="Milieu ouest"/>
    <s v="Wisconsin"/>
    <s v="Milwaukee"/>
    <x v="4"/>
    <n v="34"/>
    <n v="46"/>
    <n v="1564"/>
    <n v="938.4"/>
    <n v="0.6"/>
    <s v="En ligne"/>
  </r>
  <r>
    <s v="Ouest Gear"/>
    <n v="1185732"/>
    <d v="2021-06-03T00:00:00"/>
    <x v="1"/>
    <s v="Milieu ouest"/>
    <s v="Wisconsin"/>
    <s v="Milwaukee"/>
    <x v="5"/>
    <n v="51"/>
    <n v="98"/>
    <n v="4998"/>
    <n v="2748.9"/>
    <n v="0.55000000000000004"/>
    <s v="En ligne"/>
  </r>
  <r>
    <s v="Ouest Gear"/>
    <n v="1185732"/>
    <d v="2021-07-02T00:00:00"/>
    <x v="2"/>
    <s v="Milieu ouest"/>
    <s v="Wisconsin"/>
    <s v="Milwaukee"/>
    <x v="0"/>
    <n v="45"/>
    <n v="149"/>
    <n v="6705"/>
    <n v="2816.1"/>
    <n v="0.42"/>
    <s v="En ligne"/>
  </r>
  <r>
    <s v="Ouest Gear"/>
    <n v="1185732"/>
    <d v="2021-07-02T00:00:00"/>
    <x v="2"/>
    <s v="Milieu ouest"/>
    <s v="Wisconsin"/>
    <s v="Milwaukee"/>
    <x v="1"/>
    <n v="42"/>
    <n v="87"/>
    <n v="3654"/>
    <n v="1790.46"/>
    <n v="0.49"/>
    <s v="En ligne"/>
  </r>
  <r>
    <s v="Ouest Gear"/>
    <n v="1185732"/>
    <d v="2021-07-02T00:00:00"/>
    <x v="2"/>
    <s v="Milieu ouest"/>
    <s v="Wisconsin"/>
    <s v="Milwaukee"/>
    <x v="2"/>
    <n v="38"/>
    <n v="61"/>
    <n v="2318"/>
    <n v="996.74"/>
    <n v="0.43"/>
    <s v="En ligne"/>
  </r>
  <r>
    <s v="Ouest Gear"/>
    <n v="1185732"/>
    <d v="2021-07-02T00:00:00"/>
    <x v="2"/>
    <s v="Milieu ouest"/>
    <s v="Wisconsin"/>
    <s v="Milwaukee"/>
    <x v="3"/>
    <n v="38"/>
    <n v="51"/>
    <n v="1938"/>
    <n v="813.95999999999992"/>
    <n v="0.42"/>
    <s v="En ligne"/>
  </r>
  <r>
    <s v="Ouest Gear"/>
    <n v="1185732"/>
    <d v="2021-07-02T00:00:00"/>
    <x v="2"/>
    <s v="Milieu ouest"/>
    <s v="Wisconsin"/>
    <s v="Milwaukee"/>
    <x v="4"/>
    <n v="48"/>
    <n v="50"/>
    <n v="2400"/>
    <n v="1488"/>
    <n v="0.62"/>
    <s v="En ligne"/>
  </r>
  <r>
    <s v="Ouest Gear"/>
    <n v="1185732"/>
    <d v="2021-07-02T00:00:00"/>
    <x v="2"/>
    <s v="Milieu ouest"/>
    <s v="Wisconsin"/>
    <s v="Milwaukee"/>
    <x v="5"/>
    <n v="52"/>
    <n v="94"/>
    <n v="4888"/>
    <n v="2639.52"/>
    <n v="0.54"/>
    <s v="En ligne"/>
  </r>
  <r>
    <s v="Ouest Gear"/>
    <n v="1185732"/>
    <d v="2021-08-03T00:00:00"/>
    <x v="6"/>
    <s v="Milieu ouest"/>
    <s v="Wisconsin"/>
    <s v="Milwaukee"/>
    <x v="0"/>
    <n v="46"/>
    <n v="158"/>
    <n v="7268"/>
    <n v="3052.56"/>
    <n v="0.42"/>
    <s v="En ligne"/>
  </r>
  <r>
    <s v="Ouest Gear"/>
    <n v="1185732"/>
    <d v="2021-08-03T00:00:00"/>
    <x v="6"/>
    <s v="Milieu ouest"/>
    <s v="Wisconsin"/>
    <s v="Milwaukee"/>
    <x v="1"/>
    <n v="43"/>
    <n v="84"/>
    <n v="3612"/>
    <n v="1697.6399999999999"/>
    <n v="0.47"/>
    <s v="En ligne"/>
  </r>
  <r>
    <s v="Ouest Gear"/>
    <n v="1185732"/>
    <d v="2021-08-03T00:00:00"/>
    <x v="6"/>
    <s v="Milieu ouest"/>
    <s v="Wisconsin"/>
    <s v="Milwaukee"/>
    <x v="2"/>
    <n v="39"/>
    <n v="56"/>
    <n v="2184"/>
    <n v="873.6"/>
    <n v="0.4"/>
    <s v="En ligne"/>
  </r>
  <r>
    <s v="Ouest Gear"/>
    <n v="1185732"/>
    <d v="2021-08-03T00:00:00"/>
    <x v="6"/>
    <s v="Milieu ouest"/>
    <s v="Wisconsin"/>
    <s v="Milwaukee"/>
    <x v="3"/>
    <n v="39"/>
    <n v="50"/>
    <n v="1950"/>
    <n v="877.49999999999989"/>
    <n v="0.44999999999999996"/>
    <s v="En ligne"/>
  </r>
  <r>
    <s v="Ouest Gear"/>
    <n v="1185732"/>
    <d v="2021-08-03T00:00:00"/>
    <x v="6"/>
    <s v="Milieu ouest"/>
    <s v="Wisconsin"/>
    <s v="Milwaukee"/>
    <x v="4"/>
    <n v="48"/>
    <n v="46"/>
    <n v="2208"/>
    <n v="1435.2"/>
    <n v="0.65"/>
    <s v="En ligne"/>
  </r>
  <r>
    <s v="Ouest Gear"/>
    <n v="1185732"/>
    <d v="2021-08-03T00:00:00"/>
    <x v="6"/>
    <s v="Milieu ouest"/>
    <s v="Wisconsin"/>
    <s v="Milwaukee"/>
    <x v="5"/>
    <n v="52"/>
    <n v="102"/>
    <n v="5304"/>
    <n v="2705.04"/>
    <n v="0.51"/>
    <s v="En ligne"/>
  </r>
  <r>
    <s v="Ouest Gear"/>
    <n v="1185732"/>
    <d v="2021-09-04T00:00:00"/>
    <x v="3"/>
    <s v="Milieu ouest"/>
    <s v="Wisconsin"/>
    <s v="Milwaukee"/>
    <x v="0"/>
    <n v="33"/>
    <n v="143"/>
    <n v="4719"/>
    <n v="1934.79"/>
    <n v="0.41"/>
    <s v="En ligne"/>
  </r>
  <r>
    <s v="Ouest Gear"/>
    <n v="1185732"/>
    <d v="2021-09-04T00:00:00"/>
    <x v="3"/>
    <s v="Milieu ouest"/>
    <s v="Wisconsin"/>
    <s v="Milwaukee"/>
    <x v="1"/>
    <n v="29"/>
    <n v="65"/>
    <n v="1885"/>
    <n v="848.24999999999989"/>
    <n v="0.44999999999999996"/>
    <s v="En ligne"/>
  </r>
  <r>
    <s v="Ouest Gear"/>
    <n v="1185732"/>
    <d v="2021-09-04T00:00:00"/>
    <x v="3"/>
    <s v="Milieu ouest"/>
    <s v="Wisconsin"/>
    <s v="Milwaukee"/>
    <x v="2"/>
    <n v="24"/>
    <n v="44"/>
    <n v="1056"/>
    <n v="475.19999999999993"/>
    <n v="0.44999999999999996"/>
    <s v="En ligne"/>
  </r>
  <r>
    <s v="Ouest Gear"/>
    <n v="1185732"/>
    <d v="2021-09-04T00:00:00"/>
    <x v="3"/>
    <s v="Milieu ouest"/>
    <s v="Wisconsin"/>
    <s v="Milwaukee"/>
    <x v="3"/>
    <n v="23"/>
    <n v="34"/>
    <n v="782"/>
    <n v="351.9"/>
    <n v="0.44999999999999996"/>
    <s v="En ligne"/>
  </r>
  <r>
    <s v="Ouest Gear"/>
    <n v="1185732"/>
    <d v="2021-09-04T00:00:00"/>
    <x v="3"/>
    <s v="Milieu ouest"/>
    <s v="Wisconsin"/>
    <s v="Milwaukee"/>
    <x v="4"/>
    <n v="33"/>
    <n v="33"/>
    <n v="1089"/>
    <n v="707.85"/>
    <n v="0.65"/>
    <s v="En ligne"/>
  </r>
  <r>
    <s v="Ouest Gear"/>
    <n v="1185732"/>
    <d v="2021-09-04T00:00:00"/>
    <x v="3"/>
    <s v="Milieu ouest"/>
    <s v="Wisconsin"/>
    <s v="Milwaukee"/>
    <x v="5"/>
    <n v="38"/>
    <n v="52"/>
    <n v="1976"/>
    <n v="988"/>
    <n v="0.5"/>
    <s v="En ligne"/>
  </r>
  <r>
    <s v="Ouest Gear"/>
    <n v="1185732"/>
    <d v="2021-10-03T00:00:00"/>
    <x v="4"/>
    <s v="Milieu ouest"/>
    <s v="Wisconsin"/>
    <s v="Milwaukee"/>
    <x v="0"/>
    <n v="43"/>
    <n v="113"/>
    <n v="4859"/>
    <n v="2040.78"/>
    <n v="0.42"/>
    <s v="En ligne"/>
  </r>
  <r>
    <s v="Ouest Gear"/>
    <n v="1185732"/>
    <d v="2021-10-03T00:00:00"/>
    <x v="4"/>
    <s v="Milieu ouest"/>
    <s v="Wisconsin"/>
    <s v="Milwaukee"/>
    <x v="1"/>
    <n v="33"/>
    <n v="68"/>
    <n v="2244"/>
    <n v="1077.1199999999999"/>
    <n v="0.48"/>
    <s v="En ligne"/>
  </r>
  <r>
    <s v="Ouest Gear"/>
    <n v="1185732"/>
    <d v="2021-10-03T00:00:00"/>
    <x v="4"/>
    <s v="Milieu ouest"/>
    <s v="Wisconsin"/>
    <s v="Milwaukee"/>
    <x v="2"/>
    <n v="34"/>
    <n v="33"/>
    <n v="1122"/>
    <n v="482.46"/>
    <n v="0.43"/>
    <s v="En ligne"/>
  </r>
  <r>
    <s v="Ouest Gear"/>
    <n v="1185732"/>
    <d v="2021-10-03T00:00:00"/>
    <x v="4"/>
    <s v="Milieu ouest"/>
    <s v="Wisconsin"/>
    <s v="Milwaukee"/>
    <x v="3"/>
    <n v="32"/>
    <n v="33"/>
    <n v="1056"/>
    <n v="432.96"/>
    <n v="0.41"/>
    <s v="En ligne"/>
  </r>
  <r>
    <s v="Ouest Gear"/>
    <n v="1185732"/>
    <d v="2021-10-03T00:00:00"/>
    <x v="4"/>
    <s v="Milieu ouest"/>
    <s v="Wisconsin"/>
    <s v="Milwaukee"/>
    <x v="4"/>
    <n v="44"/>
    <n v="33"/>
    <n v="1452"/>
    <n v="914.76"/>
    <n v="0.63"/>
    <s v="En ligne"/>
  </r>
  <r>
    <s v="Ouest Gear"/>
    <n v="1185732"/>
    <d v="2021-10-03T00:00:00"/>
    <x v="4"/>
    <s v="Milieu ouest"/>
    <s v="Wisconsin"/>
    <s v="Milwaukee"/>
    <x v="5"/>
    <n v="46"/>
    <n v="65"/>
    <n v="2990"/>
    <n v="1524.9"/>
    <n v="0.51"/>
    <s v="En ligne"/>
  </r>
  <r>
    <s v="Ouest Gear"/>
    <n v="1185732"/>
    <d v="2021-11-03T00:00:00"/>
    <x v="0"/>
    <s v="Milieu ouest"/>
    <s v="Wisconsin"/>
    <s v="Milwaukee"/>
    <x v="0"/>
    <n v="41"/>
    <n v="104"/>
    <n v="4264"/>
    <n v="1833.52"/>
    <n v="0.43"/>
    <s v="En ligne"/>
  </r>
  <r>
    <s v="Ouest Gear"/>
    <n v="1185732"/>
    <d v="2021-11-03T00:00:00"/>
    <x v="0"/>
    <s v="Milieu ouest"/>
    <s v="Wisconsin"/>
    <s v="Milwaukee"/>
    <x v="1"/>
    <n v="32"/>
    <n v="78"/>
    <n v="2496"/>
    <n v="1173.1199999999999"/>
    <n v="0.47"/>
    <s v="En ligne"/>
  </r>
  <r>
    <s v="Ouest Gear"/>
    <n v="1185732"/>
    <d v="2021-11-03T00:00:00"/>
    <x v="0"/>
    <s v="Milieu ouest"/>
    <s v="Wisconsin"/>
    <s v="Milwaukee"/>
    <x v="2"/>
    <n v="33"/>
    <n v="69"/>
    <n v="2277"/>
    <n v="956.33999999999992"/>
    <n v="0.42"/>
    <s v="En ligne"/>
  </r>
  <r>
    <s v="Ouest Gear"/>
    <n v="1185732"/>
    <d v="2021-11-03T00:00:00"/>
    <x v="0"/>
    <s v="Milieu ouest"/>
    <s v="Wisconsin"/>
    <s v="Milwaukee"/>
    <x v="3"/>
    <n v="33"/>
    <n v="65"/>
    <n v="2145"/>
    <n v="965.24999999999989"/>
    <n v="0.44999999999999996"/>
    <s v="En ligne"/>
  </r>
  <r>
    <s v="Ouest Gear"/>
    <n v="1185732"/>
    <d v="2021-11-03T00:00:00"/>
    <x v="0"/>
    <s v="Milieu ouest"/>
    <s v="Wisconsin"/>
    <s v="Milwaukee"/>
    <x v="4"/>
    <n v="58"/>
    <n v="56"/>
    <n v="3248"/>
    <n v="2013.76"/>
    <n v="0.62"/>
    <s v="En ligne"/>
  </r>
  <r>
    <s v="Ouest Gear"/>
    <n v="1185732"/>
    <d v="2021-11-03T00:00:00"/>
    <x v="0"/>
    <s v="Milieu ouest"/>
    <s v="Wisconsin"/>
    <s v="Milwaukee"/>
    <x v="5"/>
    <n v="61"/>
    <n v="75"/>
    <n v="4575"/>
    <n v="2333.25"/>
    <n v="0.51"/>
    <s v="En ligne"/>
  </r>
  <r>
    <s v="Ouest Gear"/>
    <n v="1185732"/>
    <d v="2021-12-02T00:00:00"/>
    <x v="1"/>
    <s v="Milieu ouest"/>
    <s v="Wisconsin"/>
    <s v="Milwaukee"/>
    <x v="0"/>
    <n v="58"/>
    <n v="138"/>
    <n v="8004"/>
    <n v="3281.64"/>
    <n v="0.41"/>
    <s v="En ligne"/>
  </r>
  <r>
    <s v="Ouest Gear"/>
    <n v="1185732"/>
    <d v="2021-12-02T00:00:00"/>
    <x v="1"/>
    <s v="Milieu ouest"/>
    <s v="Wisconsin"/>
    <s v="Milwaukee"/>
    <x v="1"/>
    <n v="49"/>
    <n v="102"/>
    <n v="4998"/>
    <n v="2349.06"/>
    <n v="0.47"/>
    <s v="En ligne"/>
  </r>
  <r>
    <s v="Ouest Gear"/>
    <n v="1185732"/>
    <d v="2021-12-02T00:00:00"/>
    <x v="1"/>
    <s v="Milieu ouest"/>
    <s v="Wisconsin"/>
    <s v="Milwaukee"/>
    <x v="2"/>
    <n v="45"/>
    <n v="87"/>
    <n v="3915"/>
    <n v="1722.6"/>
    <n v="0.44"/>
    <s v="En ligne"/>
  </r>
  <r>
    <s v="Ouest Gear"/>
    <n v="1185732"/>
    <d v="2021-12-02T00:00:00"/>
    <x v="1"/>
    <s v="Milieu ouest"/>
    <s v="Wisconsin"/>
    <s v="Milwaukee"/>
    <x v="3"/>
    <n v="48"/>
    <n v="73"/>
    <n v="3504"/>
    <n v="1576.8"/>
    <n v="0.44999999999999996"/>
    <s v="En ligne"/>
  </r>
  <r>
    <s v="Ouest Gear"/>
    <n v="1185732"/>
    <d v="2021-12-02T00:00:00"/>
    <x v="1"/>
    <s v="Milieu ouest"/>
    <s v="Wisconsin"/>
    <s v="Milwaukee"/>
    <x v="4"/>
    <n v="57"/>
    <n v="73"/>
    <n v="4161"/>
    <n v="2496.6"/>
    <n v="0.6"/>
    <s v="En ligne"/>
  </r>
  <r>
    <s v="Ouest Gear"/>
    <n v="1185732"/>
    <d v="2021-12-02T00:00:00"/>
    <x v="1"/>
    <s v="Milieu ouest"/>
    <s v="Wisconsin"/>
    <s v="Milwaukee"/>
    <x v="5"/>
    <n v="59"/>
    <n v="88"/>
    <n v="5192"/>
    <n v="2699.84"/>
    <n v="0.52"/>
    <s v="En ligne"/>
  </r>
  <r>
    <s v="Ouest Gear"/>
    <n v="1185732"/>
    <d v="2021-01-10T00:00:00"/>
    <x v="4"/>
    <s v="Milieu ouest"/>
    <s v="Wisconsin"/>
    <s v="Milwaukee"/>
    <x v="0"/>
    <n v="32"/>
    <n v="140"/>
    <n v="4480"/>
    <n v="2329.6"/>
    <n v="0.52"/>
    <s v="En ligne"/>
  </r>
  <r>
    <s v="Ouest Gear"/>
    <n v="1185732"/>
    <d v="2021-01-10T00:00:00"/>
    <x v="4"/>
    <s v="Milieu ouest"/>
    <s v="Wisconsin"/>
    <s v="Milwaukee"/>
    <x v="1"/>
    <n v="32"/>
    <n v="78"/>
    <n v="2496"/>
    <n v="1272.96"/>
    <n v="0.51"/>
    <s v="En ligne"/>
  </r>
  <r>
    <s v="Ouest Gear"/>
    <n v="1185732"/>
    <d v="2021-01-10T00:00:00"/>
    <x v="4"/>
    <s v="Milieu ouest"/>
    <s v="Wisconsin"/>
    <s v="Milwaukee"/>
    <x v="2"/>
    <n v="24"/>
    <n v="87"/>
    <n v="2088"/>
    <n v="939.59999999999991"/>
    <n v="0.44999999999999996"/>
    <s v="En ligne"/>
  </r>
  <r>
    <s v="Ouest Gear"/>
    <n v="1185732"/>
    <d v="2021-01-10T00:00:00"/>
    <x v="4"/>
    <s v="Milieu ouest"/>
    <s v="Wisconsin"/>
    <s v="Milwaukee"/>
    <x v="3"/>
    <n v="28"/>
    <n v="44"/>
    <n v="1232"/>
    <n v="591.36"/>
    <n v="0.48"/>
    <s v="En ligne"/>
  </r>
  <r>
    <s v="Ouest Gear"/>
    <n v="1185732"/>
    <d v="2021-01-10T00:00:00"/>
    <x v="4"/>
    <s v="Milieu ouest"/>
    <s v="Wisconsin"/>
    <s v="Milwaukee"/>
    <x v="4"/>
    <n v="41"/>
    <n v="58"/>
    <n v="2378"/>
    <n v="1046.32"/>
    <n v="0.44"/>
    <s v="En ligne"/>
  </r>
  <r>
    <s v="Ouest Gear"/>
    <n v="1185732"/>
    <d v="2021-01-10T00:00:00"/>
    <x v="4"/>
    <s v="Milieu ouest"/>
    <s v="Wisconsin"/>
    <s v="Milwaukee"/>
    <x v="5"/>
    <n v="32"/>
    <n v="84"/>
    <n v="2688"/>
    <n v="1344"/>
    <n v="0.5"/>
    <s v="En ligne"/>
  </r>
  <r>
    <s v="Ouest Gear"/>
    <n v="1185732"/>
    <d v="2021-02-10T00:00:00"/>
    <x v="0"/>
    <s v="Milieu ouest"/>
    <s v="Wisconsin"/>
    <s v="Milwaukee"/>
    <x v="0"/>
    <n v="34"/>
    <n v="160"/>
    <n v="5440"/>
    <n v="2992.0000000000005"/>
    <n v="0.55000000000000004"/>
    <s v="En ligne"/>
  </r>
  <r>
    <s v="Ouest Gear"/>
    <n v="1185732"/>
    <d v="2021-02-10T00:00:00"/>
    <x v="0"/>
    <s v="Milieu ouest"/>
    <s v="Wisconsin"/>
    <s v="Milwaukee"/>
    <x v="1"/>
    <n v="34"/>
    <n v="52"/>
    <n v="1768"/>
    <n v="901.68000000000006"/>
    <n v="0.51"/>
    <s v="En ligne"/>
  </r>
  <r>
    <s v="Ouest Gear"/>
    <n v="1185732"/>
    <d v="2021-02-10T00:00:00"/>
    <x v="0"/>
    <s v="Milieu ouest"/>
    <s v="Wisconsin"/>
    <s v="Milwaukee"/>
    <x v="2"/>
    <n v="24"/>
    <n v="73"/>
    <n v="1752"/>
    <n v="876"/>
    <n v="0.5"/>
    <s v="En ligne"/>
  </r>
  <r>
    <s v="Ouest Gear"/>
    <n v="1185732"/>
    <d v="2021-02-10T00:00:00"/>
    <x v="0"/>
    <s v="Milieu ouest"/>
    <s v="Indiana"/>
    <s v="Indianapolis"/>
    <x v="3"/>
    <n v="29"/>
    <n v="36"/>
    <n v="1044"/>
    <n v="490.67999999999995"/>
    <n v="0.47"/>
    <s v="En ligne"/>
  </r>
  <r>
    <s v="Ouest Gear"/>
    <n v="1185732"/>
    <d v="2021-02-10T00:00:00"/>
    <x v="0"/>
    <s v="Milieu ouest"/>
    <s v="Indiana"/>
    <s v="Indianapolis"/>
    <x v="4"/>
    <n v="41"/>
    <n v="58"/>
    <n v="2378"/>
    <n v="1046.32"/>
    <n v="0.44"/>
    <s v="En ligne"/>
  </r>
  <r>
    <s v="Ouest Gear"/>
    <n v="1185732"/>
    <d v="2021-02-10T00:00:00"/>
    <x v="0"/>
    <s v="Milieu ouest"/>
    <s v="Indiana"/>
    <s v="Indianapolis"/>
    <x v="5"/>
    <n v="19"/>
    <n v="75"/>
    <n v="1425"/>
    <n v="726.75"/>
    <n v="0.51"/>
    <s v="En ligne"/>
  </r>
  <r>
    <s v="Ouest Gear"/>
    <n v="1185732"/>
    <d v="2021-03-09T00:00:00"/>
    <x v="6"/>
    <s v="Milieu ouest"/>
    <s v="Indiana"/>
    <s v="Indianapolis"/>
    <x v="0"/>
    <n v="23"/>
    <n v="151"/>
    <n v="3473"/>
    <n v="1771.23"/>
    <n v="0.51"/>
    <s v="En ligne"/>
  </r>
  <r>
    <s v="Ouest Gear"/>
    <n v="1185732"/>
    <d v="2021-03-09T00:00:00"/>
    <x v="6"/>
    <s v="Milieu ouest"/>
    <s v="Indiana"/>
    <s v="Indianapolis"/>
    <x v="1"/>
    <n v="23"/>
    <n v="61"/>
    <n v="1403"/>
    <n v="771.65000000000009"/>
    <n v="0.55000000000000004"/>
    <s v="En ligne"/>
  </r>
  <r>
    <s v="Ouest Gear"/>
    <n v="1185732"/>
    <d v="2021-03-09T00:00:00"/>
    <x v="6"/>
    <s v="Milieu ouest"/>
    <s v="Indiana"/>
    <s v="Indianapolis"/>
    <x v="2"/>
    <n v="14"/>
    <n v="72"/>
    <n v="1008"/>
    <n v="504"/>
    <n v="0.5"/>
    <s v="En ligne"/>
  </r>
  <r>
    <s v="Ouest Gear"/>
    <n v="1185732"/>
    <d v="2021-03-09T00:00:00"/>
    <x v="6"/>
    <s v="Milieu ouest"/>
    <s v="Indiana"/>
    <s v="Indianapolis"/>
    <x v="3"/>
    <n v="19"/>
    <n v="31"/>
    <n v="589"/>
    <n v="265.04999999999995"/>
    <n v="0.44999999999999996"/>
    <s v="En ligne"/>
  </r>
  <r>
    <s v="Ouest Gear"/>
    <n v="1185732"/>
    <d v="2021-03-09T00:00:00"/>
    <x v="6"/>
    <s v="Milieu ouest"/>
    <s v="Indiana"/>
    <s v="Indianapolis"/>
    <x v="4"/>
    <n v="32"/>
    <n v="44"/>
    <n v="1408"/>
    <n v="605.43999999999994"/>
    <n v="0.43"/>
    <s v="En ligne"/>
  </r>
  <r>
    <s v="Ouest Gear"/>
    <n v="1185732"/>
    <d v="2021-03-09T00:00:00"/>
    <x v="6"/>
    <s v="Milieu ouest"/>
    <s v="Indiana"/>
    <s v="Indianapolis"/>
    <x v="5"/>
    <n v="24"/>
    <n v="74"/>
    <n v="1776"/>
    <n v="923.52"/>
    <n v="0.52"/>
    <s v="En ligne"/>
  </r>
  <r>
    <s v="Ouest Gear"/>
    <n v="1185732"/>
    <d v="2021-04-10T00:00:00"/>
    <x v="3"/>
    <s v="Milieu ouest"/>
    <s v="Indiana"/>
    <s v="Indianapolis"/>
    <x v="0"/>
    <n v="23"/>
    <n v="125"/>
    <n v="2875"/>
    <n v="1581.2500000000002"/>
    <n v="0.55000000000000004"/>
    <s v="En ligne"/>
  </r>
  <r>
    <s v="Ouest Gear"/>
    <n v="1185732"/>
    <d v="2021-04-10T00:00:00"/>
    <x v="3"/>
    <s v="Milieu ouest"/>
    <s v="Indiana"/>
    <s v="Indianapolis"/>
    <x v="1"/>
    <n v="23"/>
    <n v="54"/>
    <n v="1242"/>
    <n v="645.84"/>
    <n v="0.52"/>
    <s v="En ligne"/>
  </r>
  <r>
    <s v="Ouest Gear"/>
    <n v="1185732"/>
    <d v="2021-04-10T00:00:00"/>
    <x v="3"/>
    <s v="Milieu ouest"/>
    <s v="Indiana"/>
    <s v="Indianapolis"/>
    <x v="2"/>
    <n v="14"/>
    <n v="52"/>
    <n v="728"/>
    <n v="364"/>
    <n v="0.5"/>
    <s v="En ligne"/>
  </r>
  <r>
    <s v="Ouest Gear"/>
    <n v="1185732"/>
    <d v="2021-04-10T00:00:00"/>
    <x v="3"/>
    <s v="Milieu ouest"/>
    <s v="Indiana"/>
    <s v="Indianapolis"/>
    <x v="3"/>
    <n v="19"/>
    <n v="36"/>
    <n v="684"/>
    <n v="328.32"/>
    <n v="0.48"/>
    <s v="En ligne"/>
  </r>
  <r>
    <s v="Ouest Gear"/>
    <n v="1185732"/>
    <d v="2021-04-10T00:00:00"/>
    <x v="3"/>
    <s v="Milieu ouest"/>
    <s v="Indiana"/>
    <s v="Indianapolis"/>
    <x v="4"/>
    <n v="61"/>
    <n v="45"/>
    <n v="2745"/>
    <n v="1207.8"/>
    <n v="0.44"/>
    <s v="En ligne"/>
  </r>
  <r>
    <s v="Ouest Gear"/>
    <n v="1185732"/>
    <d v="2021-04-10T00:00:00"/>
    <x v="3"/>
    <s v="Milieu ouest"/>
    <s v="Indiana"/>
    <s v="Indianapolis"/>
    <x v="5"/>
    <n v="47"/>
    <n v="72"/>
    <n v="3384"/>
    <n v="1861.2"/>
    <n v="0.55000000000000004"/>
    <s v="En ligne"/>
  </r>
  <r>
    <s v="Ouest Gear"/>
    <n v="1185732"/>
    <d v="2021-05-11T00:00:00"/>
    <x v="6"/>
    <s v="Milieu ouest"/>
    <s v="Indiana"/>
    <s v="Indianapolis"/>
    <x v="0"/>
    <n v="54"/>
    <n v="164"/>
    <n v="8856"/>
    <n v="4428"/>
    <n v="0.5"/>
    <s v="En ligne"/>
  </r>
  <r>
    <s v="Ouest Gear"/>
    <n v="1185732"/>
    <d v="2021-05-11T00:00:00"/>
    <x v="6"/>
    <s v="Milieu ouest"/>
    <s v="Indiana"/>
    <s v="Indianapolis"/>
    <x v="1"/>
    <n v="37"/>
    <n v="73"/>
    <n v="2701"/>
    <n v="1485.5500000000002"/>
    <n v="0.55000000000000004"/>
    <s v="En ligne"/>
  </r>
  <r>
    <s v="Ouest Gear"/>
    <n v="1185732"/>
    <d v="2021-05-11T00:00:00"/>
    <x v="6"/>
    <s v="Milieu ouest"/>
    <s v="Indiana"/>
    <s v="Indianapolis"/>
    <x v="2"/>
    <n v="34"/>
    <n v="56"/>
    <n v="1904"/>
    <n v="894.88"/>
    <n v="0.47"/>
    <s v="En ligne"/>
  </r>
  <r>
    <s v="Ouest Gear"/>
    <n v="1185732"/>
    <d v="2021-05-11T00:00:00"/>
    <x v="6"/>
    <s v="Milieu ouest"/>
    <s v="Indiana"/>
    <s v="Indianapolis"/>
    <x v="3"/>
    <n v="34"/>
    <n v="49"/>
    <n v="1666"/>
    <n v="816.34"/>
    <n v="0.49"/>
    <s v="En ligne"/>
  </r>
  <r>
    <s v="Ouest Gear"/>
    <n v="1185732"/>
    <d v="2021-05-11T00:00:00"/>
    <x v="6"/>
    <s v="Milieu ouest"/>
    <s v="Indiana"/>
    <s v="Indianapolis"/>
    <x v="4"/>
    <n v="44"/>
    <n v="58"/>
    <n v="2552"/>
    <n v="1148.3999999999999"/>
    <n v="0.44999999999999996"/>
    <s v="En ligne"/>
  </r>
  <r>
    <s v="Ouest Gear"/>
    <n v="1185732"/>
    <d v="2021-05-11T00:00:00"/>
    <x v="6"/>
    <s v="Milieu ouest"/>
    <s v="Indiana"/>
    <s v="Indianapolis"/>
    <x v="5"/>
    <n v="53"/>
    <n v="91"/>
    <n v="4823"/>
    <n v="2507.96"/>
    <n v="0.52"/>
    <s v="En ligne"/>
  </r>
  <r>
    <s v="Ouest Gear"/>
    <n v="1185732"/>
    <d v="2021-06-10T00:00:00"/>
    <x v="1"/>
    <s v="Milieu ouest"/>
    <s v="Indiana"/>
    <s v="Indianapolis"/>
    <x v="0"/>
    <n v="36"/>
    <n v="155"/>
    <n v="5580"/>
    <n v="3069.0000000000005"/>
    <n v="0.55000000000000004"/>
    <s v="En ligne"/>
  </r>
  <r>
    <s v="Ouest Gear"/>
    <n v="1185732"/>
    <d v="2021-06-10T00:00:00"/>
    <x v="1"/>
    <s v="Milieu ouest"/>
    <s v="Indiana"/>
    <s v="Indianapolis"/>
    <x v="1"/>
    <n v="32"/>
    <n v="94"/>
    <n v="3008"/>
    <n v="1594.24"/>
    <n v="0.53"/>
    <s v="En ligne"/>
  </r>
  <r>
    <s v="Ouest Gear"/>
    <n v="1185732"/>
    <d v="2021-06-10T00:00:00"/>
    <x v="1"/>
    <s v="Milieu ouest"/>
    <s v="Indiana"/>
    <s v="Indianapolis"/>
    <x v="2"/>
    <n v="27"/>
    <n v="50"/>
    <n v="1350"/>
    <n v="607.49999999999989"/>
    <n v="0.44999999999999996"/>
    <s v="En ligne"/>
  </r>
  <r>
    <s v="Ouest Gear"/>
    <n v="1185732"/>
    <d v="2021-06-10T00:00:00"/>
    <x v="1"/>
    <s v="Milieu ouest"/>
    <s v="Indiana"/>
    <s v="Indianapolis"/>
    <x v="3"/>
    <n v="29"/>
    <n v="46"/>
    <n v="1334"/>
    <n v="626.98"/>
    <n v="0.47"/>
    <s v="En ligne"/>
  </r>
  <r>
    <s v="Ouest Gear"/>
    <n v="1185732"/>
    <d v="2021-06-10T00:00:00"/>
    <x v="1"/>
    <s v="Milieu ouest"/>
    <s v="Indiana"/>
    <s v="Indianapolis"/>
    <x v="4"/>
    <n v="36"/>
    <n v="53"/>
    <n v="1908"/>
    <n v="858.59999999999991"/>
    <n v="0.44999999999999996"/>
    <s v="En ligne"/>
  </r>
  <r>
    <s v="Ouest Gear"/>
    <n v="1185732"/>
    <d v="2021-06-10T00:00:00"/>
    <x v="1"/>
    <s v="Milieu ouest"/>
    <s v="Indiana"/>
    <s v="Indianapolis"/>
    <x v="5"/>
    <n v="56"/>
    <n v="91"/>
    <n v="5096"/>
    <n v="2598.96"/>
    <n v="0.51"/>
    <s v="En ligne"/>
  </r>
  <r>
    <s v="Ouest Gear"/>
    <n v="1185732"/>
    <d v="2021-07-09T00:00:00"/>
    <x v="2"/>
    <s v="Milieu ouest"/>
    <s v="Indiana"/>
    <s v="Indianapolis"/>
    <x v="0"/>
    <n v="51"/>
    <n v="149"/>
    <n v="7599"/>
    <n v="4027.4700000000003"/>
    <n v="0.53"/>
    <s v="En ligne"/>
  </r>
  <r>
    <s v="Ouest Gear"/>
    <n v="1185732"/>
    <d v="2021-07-09T00:00:00"/>
    <x v="2"/>
    <s v="Milieu ouest"/>
    <s v="Indiana"/>
    <s v="Indianapolis"/>
    <x v="1"/>
    <n v="49"/>
    <n v="84"/>
    <n v="4116"/>
    <n v="2058"/>
    <n v="0.5"/>
    <s v="En ligne"/>
  </r>
  <r>
    <s v="Ouest Gear"/>
    <n v="1185732"/>
    <d v="2021-07-09T00:00:00"/>
    <x v="2"/>
    <s v="Milieu ouest"/>
    <s v="Indiana"/>
    <s v="Indianapolis"/>
    <x v="2"/>
    <n v="42"/>
    <n v="68"/>
    <n v="2856"/>
    <n v="1285.1999999999998"/>
    <n v="0.44999999999999996"/>
    <s v="En ligne"/>
  </r>
  <r>
    <s v="Ouest Gear"/>
    <n v="1185732"/>
    <d v="2021-07-09T00:00:00"/>
    <x v="2"/>
    <s v="Milieu ouest"/>
    <s v="Indiana"/>
    <s v="Indianapolis"/>
    <x v="3"/>
    <n v="42"/>
    <n v="49"/>
    <n v="2058"/>
    <n v="967.26"/>
    <n v="0.47"/>
    <s v="En ligne"/>
  </r>
  <r>
    <s v="Ouest Gear"/>
    <n v="1185732"/>
    <d v="2021-07-09T00:00:00"/>
    <x v="2"/>
    <s v="Milieu ouest"/>
    <s v="Indiana"/>
    <s v="Indianapolis"/>
    <x v="4"/>
    <n v="51"/>
    <n v="50"/>
    <n v="2550"/>
    <n v="1071"/>
    <n v="0.42"/>
    <s v="En ligne"/>
  </r>
  <r>
    <s v="Ouest Gear"/>
    <n v="1185732"/>
    <d v="2021-07-09T00:00:00"/>
    <x v="2"/>
    <s v="Milieu ouest"/>
    <s v="Indiana"/>
    <s v="Indianapolis"/>
    <x v="5"/>
    <n v="54"/>
    <n v="101"/>
    <n v="5454"/>
    <n v="2781.54"/>
    <n v="0.51"/>
    <s v="En ligne"/>
  </r>
  <r>
    <s v="Ouest Gear"/>
    <n v="1185732"/>
    <d v="2021-08-10T00:00:00"/>
    <x v="6"/>
    <s v="Milieu ouest"/>
    <s v="Indiana"/>
    <s v="Indianapolis"/>
    <x v="0"/>
    <n v="47"/>
    <n v="152"/>
    <n v="7144"/>
    <n v="3929.2000000000003"/>
    <n v="0.55000000000000004"/>
    <s v="En ligne"/>
  </r>
  <r>
    <s v="Ouest Gear"/>
    <n v="1185732"/>
    <d v="2021-08-10T00:00:00"/>
    <x v="6"/>
    <s v="Milieu ouest"/>
    <s v="Indiana"/>
    <s v="Indianapolis"/>
    <x v="1"/>
    <n v="41"/>
    <n v="87"/>
    <n v="3567"/>
    <n v="1926.18"/>
    <n v="0.54"/>
    <s v="En ligne"/>
  </r>
  <r>
    <s v="Ouest Gear"/>
    <n v="1185732"/>
    <d v="2021-08-10T00:00:00"/>
    <x v="6"/>
    <s v="Milieu ouest"/>
    <s v="Indiana"/>
    <s v="Indianapolis"/>
    <x v="2"/>
    <n v="37"/>
    <n v="56"/>
    <n v="2072"/>
    <n v="973.83999999999992"/>
    <n v="0.47"/>
    <s v="En ligne"/>
  </r>
  <r>
    <s v="Ouest Gear"/>
    <n v="1185732"/>
    <d v="2021-08-10T00:00:00"/>
    <x v="6"/>
    <s v="Milieu ouest"/>
    <s v="Indiana"/>
    <s v="Indianapolis"/>
    <x v="3"/>
    <n v="38"/>
    <n v="60"/>
    <n v="2280"/>
    <n v="1071.5999999999999"/>
    <n v="0.47"/>
    <s v="En ligne"/>
  </r>
  <r>
    <s v="Ouest Gear"/>
    <n v="1185732"/>
    <d v="2021-08-10T00:00:00"/>
    <x v="6"/>
    <s v="Milieu ouest"/>
    <s v="Indiana"/>
    <s v="Indianapolis"/>
    <x v="4"/>
    <n v="47"/>
    <n v="53"/>
    <n v="2491"/>
    <n v="1120.9499999999998"/>
    <n v="0.44999999999999996"/>
    <s v="En ligne"/>
  </r>
  <r>
    <s v="Ouest Gear"/>
    <n v="1185732"/>
    <d v="2021-08-10T00:00:00"/>
    <x v="6"/>
    <s v="Milieu ouest"/>
    <s v="Indiana"/>
    <s v="Indianapolis"/>
    <x v="5"/>
    <n v="54"/>
    <n v="91"/>
    <n v="4914"/>
    <n v="2604.42"/>
    <n v="0.53"/>
    <s v="En ligne"/>
  </r>
  <r>
    <s v="Ouest Gear"/>
    <n v="1185732"/>
    <d v="2021-09-11T00:00:00"/>
    <x v="3"/>
    <s v="Milieu ouest"/>
    <s v="Indiana"/>
    <s v="Indianapolis"/>
    <x v="0"/>
    <n v="33"/>
    <n v="133"/>
    <n v="4389"/>
    <n v="2370.06"/>
    <n v="0.54"/>
    <s v="En ligne"/>
  </r>
  <r>
    <s v="Ouest Gear"/>
    <n v="1185732"/>
    <d v="2021-09-11T00:00:00"/>
    <x v="3"/>
    <s v="Milieu ouest"/>
    <s v="Indiana"/>
    <s v="Indianapolis"/>
    <x v="1"/>
    <n v="29"/>
    <n v="74"/>
    <n v="2146"/>
    <n v="1073"/>
    <n v="0.5"/>
    <s v="En ligne"/>
  </r>
  <r>
    <s v="Ouest Gear"/>
    <n v="1185732"/>
    <d v="2021-09-11T00:00:00"/>
    <x v="3"/>
    <s v="Milieu ouest"/>
    <s v="Indiana"/>
    <s v="Indianapolis"/>
    <x v="2"/>
    <n v="23"/>
    <n v="49"/>
    <n v="1127"/>
    <n v="529.68999999999994"/>
    <n v="0.47"/>
    <s v="En ligne"/>
  </r>
  <r>
    <s v="Ouest Gear"/>
    <n v="1185732"/>
    <d v="2021-09-11T00:00:00"/>
    <x v="3"/>
    <s v="Milieu ouest"/>
    <s v="Indiana"/>
    <s v="Indianapolis"/>
    <x v="3"/>
    <n v="24"/>
    <n v="41"/>
    <n v="984"/>
    <n v="462.47999999999996"/>
    <n v="0.47"/>
    <s v="En ligne"/>
  </r>
  <r>
    <s v="Ouest Gear"/>
    <n v="1185732"/>
    <d v="2021-09-11T00:00:00"/>
    <x v="3"/>
    <s v="Milieu ouest"/>
    <s v="Indiana"/>
    <s v="Indianapolis"/>
    <x v="4"/>
    <n v="33"/>
    <n v="42"/>
    <n v="1386"/>
    <n v="554.4"/>
    <n v="0.4"/>
    <s v="En ligne"/>
  </r>
  <r>
    <s v="Ouest Gear"/>
    <n v="1185732"/>
    <d v="2021-09-11T00:00:00"/>
    <x v="3"/>
    <s v="Milieu ouest"/>
    <s v="Indiana"/>
    <s v="Indianapolis"/>
    <x v="5"/>
    <n v="36"/>
    <n v="68"/>
    <n v="2448"/>
    <n v="1272.96"/>
    <n v="0.52"/>
    <s v="En ligne"/>
  </r>
  <r>
    <s v="Ouest Gear"/>
    <n v="1185732"/>
    <d v="2021-10-10T00:00:00"/>
    <x v="4"/>
    <s v="Milieu ouest"/>
    <s v="Indiana"/>
    <s v="Indianapolis"/>
    <x v="0"/>
    <n v="41"/>
    <n v="116"/>
    <n v="4756"/>
    <n v="2520.6800000000003"/>
    <n v="0.53"/>
    <s v="En ligne"/>
  </r>
  <r>
    <s v="Ouest Gear"/>
    <n v="1185732"/>
    <d v="2021-10-10T00:00:00"/>
    <x v="4"/>
    <s v="Milieu ouest"/>
    <s v="Indiana"/>
    <s v="Indianapolis"/>
    <x v="1"/>
    <n v="32"/>
    <n v="65"/>
    <n v="2080"/>
    <n v="1144"/>
    <n v="0.55000000000000004"/>
    <s v="En ligne"/>
  </r>
  <r>
    <s v="Ouest Gear"/>
    <n v="1185732"/>
    <d v="2021-10-10T00:00:00"/>
    <x v="4"/>
    <s v="Milieu ouest"/>
    <s v="Indiana"/>
    <s v="Indianapolis"/>
    <x v="2"/>
    <n v="32"/>
    <n v="38"/>
    <n v="1216"/>
    <n v="571.52"/>
    <n v="0.47"/>
    <s v="En ligne"/>
  </r>
  <r>
    <s v="Ouest Gear"/>
    <n v="1185732"/>
    <d v="2021-10-10T00:00:00"/>
    <x v="4"/>
    <s v="Milieu ouest"/>
    <s v="Indiana"/>
    <s v="Indianapolis"/>
    <x v="3"/>
    <n v="33"/>
    <n v="44"/>
    <n v="1452"/>
    <n v="667.92"/>
    <n v="0.45999999999999996"/>
    <s v="En ligne"/>
  </r>
  <r>
    <s v="Ouest Gear"/>
    <n v="1185732"/>
    <d v="2021-10-10T00:00:00"/>
    <x v="4"/>
    <s v="Milieu ouest"/>
    <s v="Indiana"/>
    <s v="Indianapolis"/>
    <x v="4"/>
    <n v="41"/>
    <n v="38"/>
    <n v="1558"/>
    <n v="685.52"/>
    <n v="0.44"/>
    <s v="En ligne"/>
  </r>
  <r>
    <s v="Ouest Gear"/>
    <n v="1185732"/>
    <d v="2021-10-10T00:00:00"/>
    <x v="4"/>
    <s v="Milieu ouest"/>
    <s v="Indiana"/>
    <s v="Indianapolis"/>
    <x v="5"/>
    <n v="48"/>
    <n v="83"/>
    <n v="3984"/>
    <n v="2111.52"/>
    <n v="0.53"/>
    <s v="En ligne"/>
  </r>
  <r>
    <s v="Ouest Gear"/>
    <n v="1185732"/>
    <d v="2021-11-10T00:00:00"/>
    <x v="0"/>
    <s v="Milieu ouest"/>
    <s v="Indiana"/>
    <s v="Indianapolis"/>
    <x v="0"/>
    <n v="41"/>
    <n v="123"/>
    <n v="5043"/>
    <n v="2571.9299999999998"/>
    <n v="0.51"/>
    <s v="En ligne"/>
  </r>
  <r>
    <s v="Ouest Gear"/>
    <n v="1185732"/>
    <d v="2021-11-10T00:00:00"/>
    <x v="0"/>
    <s v="Milieu ouest"/>
    <s v="Indiana"/>
    <s v="Indianapolis"/>
    <x v="1"/>
    <n v="33"/>
    <n v="98"/>
    <n v="3234"/>
    <n v="1778.7"/>
    <n v="0.55000000000000004"/>
    <s v="En ligne"/>
  </r>
  <r>
    <s v="Ouest Gear"/>
    <n v="1185732"/>
    <d v="2021-11-10T00:00:00"/>
    <x v="0"/>
    <s v="Milieu ouest"/>
    <s v="Indiana"/>
    <s v="Indianapolis"/>
    <x v="2"/>
    <n v="32"/>
    <n v="81"/>
    <n v="2592"/>
    <n v="1244.1599999999999"/>
    <n v="0.48"/>
    <s v="En ligne"/>
  </r>
  <r>
    <s v="Ouest Gear"/>
    <n v="1185732"/>
    <d v="2021-11-10T00:00:00"/>
    <x v="0"/>
    <s v="Milieu ouest"/>
    <s v="Indiana"/>
    <s v="Indianapolis"/>
    <x v="3"/>
    <n v="34"/>
    <n v="83"/>
    <n v="2822"/>
    <n v="1411"/>
    <n v="0.5"/>
    <s v="En ligne"/>
  </r>
  <r>
    <s v="Ouest Gear"/>
    <n v="1185732"/>
    <d v="2021-11-10T00:00:00"/>
    <x v="0"/>
    <s v="Milieu ouest"/>
    <s v="Indiana"/>
    <s v="Indianapolis"/>
    <x v="4"/>
    <n v="55"/>
    <n v="75"/>
    <n v="4125"/>
    <n v="1650"/>
    <n v="0.4"/>
    <s v="En ligne"/>
  </r>
  <r>
    <s v="Ouest Gear"/>
    <n v="1185732"/>
    <d v="2021-11-10T00:00:00"/>
    <x v="0"/>
    <s v="Milieu ouest"/>
    <s v="Indiana"/>
    <s v="Indianapolis"/>
    <x v="5"/>
    <n v="61"/>
    <n v="91"/>
    <n v="5551"/>
    <n v="2997.5400000000004"/>
    <n v="0.54"/>
    <s v="En ligne"/>
  </r>
  <r>
    <s v="Ouest Gear"/>
    <n v="1185732"/>
    <d v="2021-12-09T00:00:00"/>
    <x v="1"/>
    <s v="Milieu ouest"/>
    <s v="Indiana"/>
    <s v="Indianapolis"/>
    <x v="0"/>
    <n v="58"/>
    <n v="150"/>
    <n v="8700"/>
    <n v="4437"/>
    <n v="0.51"/>
    <s v="En ligne"/>
  </r>
  <r>
    <s v="Ouest Gear"/>
    <n v="1185732"/>
    <d v="2021-12-09T00:00:00"/>
    <x v="1"/>
    <s v="Milieu ouest"/>
    <s v="Indiana"/>
    <s v="Indianapolis"/>
    <x v="1"/>
    <n v="49"/>
    <n v="108"/>
    <n v="5292"/>
    <n v="2910.6000000000004"/>
    <n v="0.55000000000000004"/>
    <s v="En ligne"/>
  </r>
  <r>
    <s v="Ouest Gear"/>
    <n v="1185732"/>
    <d v="2021-12-09T00:00:00"/>
    <x v="1"/>
    <s v="Milieu ouest"/>
    <s v="Indiana"/>
    <s v="Indianapolis"/>
    <x v="2"/>
    <n v="49"/>
    <n v="105"/>
    <n v="5145"/>
    <n v="2366.6999999999998"/>
    <n v="0.45999999999999996"/>
    <s v="En ligne"/>
  </r>
  <r>
    <s v="Ouest Gear"/>
    <n v="1185732"/>
    <d v="2021-12-09T00:00:00"/>
    <x v="1"/>
    <s v="Milieu ouest"/>
    <s v="Indiana"/>
    <s v="Indianapolis"/>
    <x v="3"/>
    <n v="45"/>
    <n v="87"/>
    <n v="3915"/>
    <n v="1957.5"/>
    <n v="0.5"/>
    <s v="En ligne"/>
  </r>
  <r>
    <s v="Ouest Gear"/>
    <n v="1185732"/>
    <d v="2021-12-09T00:00:00"/>
    <x v="1"/>
    <s v="Milieu ouest"/>
    <s v="Indiana"/>
    <s v="Indianapolis"/>
    <x v="4"/>
    <n v="54"/>
    <n v="84"/>
    <n v="4536"/>
    <n v="1950.48"/>
    <n v="0.43"/>
    <s v="En ligne"/>
  </r>
  <r>
    <s v="Ouest Gear"/>
    <n v="1185732"/>
    <d v="2021-12-09T00:00:00"/>
    <x v="1"/>
    <s v="Milieu ouest"/>
    <s v="Indiana"/>
    <s v="Indianapolis"/>
    <x v="5"/>
    <n v="62"/>
    <n v="120"/>
    <n v="7440"/>
    <n v="3720"/>
    <n v="0.5"/>
    <s v="En ligne"/>
  </r>
  <r>
    <s v="Ouest Gear"/>
    <n v="1185732"/>
    <d v="2021-01-17T00:00:00"/>
    <x v="4"/>
    <s v="Milieu ouest"/>
    <s v="Indiana"/>
    <s v="Indianapolis"/>
    <x v="0"/>
    <n v="32"/>
    <n v="125"/>
    <n v="4000"/>
    <n v="2080"/>
    <n v="0.52"/>
    <s v="En ligne"/>
  </r>
  <r>
    <s v="Ouest Gear"/>
    <n v="1185732"/>
    <d v="2021-01-17T00:00:00"/>
    <x v="4"/>
    <s v="Milieu ouest"/>
    <s v="Indiana"/>
    <s v="Indianapolis"/>
    <x v="1"/>
    <n v="32"/>
    <n v="75"/>
    <n v="2400"/>
    <n v="1320"/>
    <n v="0.55000000000000004"/>
    <s v="En ligne"/>
  </r>
  <r>
    <s v="Ouest Gear"/>
    <n v="1185732"/>
    <d v="2021-01-17T00:00:00"/>
    <x v="4"/>
    <s v="Milieu ouest"/>
    <s v="Indiana"/>
    <s v="Indianapolis"/>
    <x v="2"/>
    <n v="25"/>
    <n v="87"/>
    <n v="2175"/>
    <n v="1196.25"/>
    <n v="0.55000000000000004"/>
    <s v="En ligne"/>
  </r>
  <r>
    <s v="Ouest Gear"/>
    <n v="1185732"/>
    <d v="2021-01-17T00:00:00"/>
    <x v="4"/>
    <s v="Milieu ouest"/>
    <s v="Indiana"/>
    <s v="Indianapolis"/>
    <x v="3"/>
    <n v="29"/>
    <n v="45"/>
    <n v="1305"/>
    <n v="704.7"/>
    <n v="0.54"/>
    <s v="En ligne"/>
  </r>
  <r>
    <s v="Ouest Gear"/>
    <n v="1185732"/>
    <d v="2021-01-17T00:00:00"/>
    <x v="4"/>
    <s v="Milieu ouest"/>
    <s v="Indiana"/>
    <s v="Indianapolis"/>
    <x v="4"/>
    <n v="41"/>
    <n v="54"/>
    <n v="2214"/>
    <n v="1129.1400000000001"/>
    <n v="0.51"/>
    <s v="En ligne"/>
  </r>
  <r>
    <s v="Ouest Gear"/>
    <n v="1185732"/>
    <d v="2021-01-17T00:00:00"/>
    <x v="4"/>
    <s v="Milieu ouest"/>
    <s v="Indiana"/>
    <s v="Indianapolis"/>
    <x v="5"/>
    <n v="34"/>
    <n v="75"/>
    <n v="2550"/>
    <n v="1275"/>
    <n v="0.5"/>
    <s v="En ligne"/>
  </r>
  <r>
    <s v="Ouest Gear"/>
    <n v="1185732"/>
    <d v="2021-02-17T00:00:00"/>
    <x v="0"/>
    <s v="Milieu ouest"/>
    <s v="Indiana"/>
    <s v="Indianapolis"/>
    <x v="0"/>
    <n v="33"/>
    <n v="149"/>
    <n v="4917"/>
    <n v="2655.1800000000003"/>
    <n v="0.54"/>
    <s v="En ligne"/>
  </r>
  <r>
    <s v="Ouest Gear"/>
    <n v="1185732"/>
    <d v="2021-02-17T00:00:00"/>
    <x v="0"/>
    <s v="Milieu ouest"/>
    <s v="Indiana"/>
    <s v="Indianapolis"/>
    <x v="1"/>
    <n v="38"/>
    <n v="50"/>
    <n v="1900"/>
    <n v="1045"/>
    <n v="0.55000000000000004"/>
    <s v="En ligne"/>
  </r>
  <r>
    <s v="Ouest Gear"/>
    <n v="1185732"/>
    <d v="2021-02-17T00:00:00"/>
    <x v="0"/>
    <s v="Milieu ouest"/>
    <s v="Indiana"/>
    <s v="Indianapolis"/>
    <x v="2"/>
    <n v="27"/>
    <n v="75"/>
    <n v="2025"/>
    <n v="1032.75"/>
    <n v="0.51"/>
    <s v="En ligne"/>
  </r>
  <r>
    <s v="Ouest Gear"/>
    <n v="1185732"/>
    <d v="2021-02-17T00:00:00"/>
    <x v="0"/>
    <s v="Nord-est"/>
    <s v="Ouest Virginia"/>
    <s v="Charleston"/>
    <x v="3"/>
    <n v="34"/>
    <n v="49"/>
    <n v="1666"/>
    <n v="882.98"/>
    <n v="0.53"/>
    <s v="En ligne"/>
  </r>
  <r>
    <s v="Ouest Gear"/>
    <n v="1185732"/>
    <d v="2021-02-17T00:00:00"/>
    <x v="0"/>
    <s v="Nord-est"/>
    <s v="Ouest Virginia"/>
    <s v="Charleston"/>
    <x v="4"/>
    <n v="48"/>
    <n v="65"/>
    <n v="3120"/>
    <n v="1653.6000000000001"/>
    <n v="0.53"/>
    <s v="En ligne"/>
  </r>
  <r>
    <s v="Ouest Gear"/>
    <n v="1185732"/>
    <d v="2021-02-17T00:00:00"/>
    <x v="0"/>
    <s v="Nord-est"/>
    <s v="Ouest Virginia"/>
    <s v="Charleston"/>
    <x v="5"/>
    <n v="24"/>
    <n v="105"/>
    <n v="2520"/>
    <n v="1360.8000000000002"/>
    <n v="0.54"/>
    <s v="En ligne"/>
  </r>
  <r>
    <s v="Ouest Gear"/>
    <n v="1185732"/>
    <d v="2021-03-16T00:00:00"/>
    <x v="6"/>
    <s v="Nord-est"/>
    <s v="Ouest Virginia"/>
    <s v="Charleston"/>
    <x v="0"/>
    <n v="28"/>
    <n v="165"/>
    <n v="4620"/>
    <n v="2356.1999999999998"/>
    <n v="0.51"/>
    <s v="En ligne"/>
  </r>
  <r>
    <s v="Ouest Gear"/>
    <n v="1185732"/>
    <d v="2021-03-16T00:00:00"/>
    <x v="6"/>
    <s v="Nord-est"/>
    <s v="Ouest Virginia"/>
    <s v="Charleston"/>
    <x v="1"/>
    <n v="27"/>
    <n v="69"/>
    <n v="1863"/>
    <n v="1006.0200000000001"/>
    <n v="0.54"/>
    <s v="En ligne"/>
  </r>
  <r>
    <s v="Ouest Gear"/>
    <n v="1185732"/>
    <d v="2021-03-16T00:00:00"/>
    <x v="6"/>
    <s v="Nord-est"/>
    <s v="Ouest Virginia"/>
    <s v="Charleston"/>
    <x v="2"/>
    <n v="19"/>
    <n v="91"/>
    <n v="1729"/>
    <n v="933.66000000000008"/>
    <n v="0.54"/>
    <s v="En ligne"/>
  </r>
  <r>
    <s v="Ouest Gear"/>
    <n v="1185732"/>
    <d v="2021-03-16T00:00:00"/>
    <x v="6"/>
    <s v="Nord-est"/>
    <s v="Ouest Virginia"/>
    <s v="Charleston"/>
    <x v="3"/>
    <n v="23"/>
    <n v="49"/>
    <n v="1127"/>
    <n v="597.31000000000006"/>
    <n v="0.53"/>
    <s v="En ligne"/>
  </r>
  <r>
    <s v="Ouest Gear"/>
    <n v="1185732"/>
    <d v="2021-03-16T00:00:00"/>
    <x v="6"/>
    <s v="Nord-est"/>
    <s v="Ouest Virginia"/>
    <s v="Charleston"/>
    <x v="4"/>
    <n v="37"/>
    <n v="59"/>
    <n v="2183"/>
    <n v="1091.5"/>
    <n v="0.5"/>
    <s v="En ligne"/>
  </r>
  <r>
    <s v="Ouest Gear"/>
    <n v="1185732"/>
    <d v="2021-03-16T00:00:00"/>
    <x v="6"/>
    <s v="Nord-est"/>
    <s v="Ouest Virginia"/>
    <s v="Charleston"/>
    <x v="5"/>
    <n v="29"/>
    <n v="81"/>
    <n v="2349"/>
    <n v="1268.46"/>
    <n v="0.54"/>
    <s v="En ligne"/>
  </r>
  <r>
    <s v="Ouest Gear"/>
    <n v="1185732"/>
    <d v="2021-04-17T00:00:00"/>
    <x v="3"/>
    <s v="Nord-est"/>
    <s v="Ouest Virginia"/>
    <s v="Charleston"/>
    <x v="0"/>
    <n v="27"/>
    <n v="143"/>
    <n v="3861"/>
    <n v="1969.1100000000001"/>
    <n v="0.51"/>
    <s v="En ligne"/>
  </r>
  <r>
    <s v="Ouest Gear"/>
    <n v="1185732"/>
    <d v="2021-04-17T00:00:00"/>
    <x v="3"/>
    <s v="Nord-est"/>
    <s v="Ouest Virginia"/>
    <s v="Charleston"/>
    <x v="1"/>
    <n v="28"/>
    <n v="75"/>
    <n v="2100"/>
    <n v="1155"/>
    <n v="0.55000000000000004"/>
    <s v="En ligne"/>
  </r>
  <r>
    <s v="Ouest Gear"/>
    <n v="1185732"/>
    <d v="2021-04-17T00:00:00"/>
    <x v="3"/>
    <s v="Nord-est"/>
    <s v="Ouest Virginia"/>
    <s v="Charleston"/>
    <x v="2"/>
    <n v="19"/>
    <n v="68"/>
    <n v="1292"/>
    <n v="697.68000000000006"/>
    <n v="0.54"/>
    <s v="En ligne"/>
  </r>
  <r>
    <s v="Ouest Gear"/>
    <n v="1185732"/>
    <d v="2021-04-17T00:00:00"/>
    <x v="3"/>
    <s v="Nord-est"/>
    <s v="Ouest Virginia"/>
    <s v="Charleston"/>
    <x v="3"/>
    <n v="25"/>
    <n v="47"/>
    <n v="1175"/>
    <n v="611"/>
    <n v="0.52"/>
    <s v="En ligne"/>
  </r>
  <r>
    <s v="Ouest Gear"/>
    <n v="1185732"/>
    <d v="2021-04-17T00:00:00"/>
    <x v="3"/>
    <s v="Nord-est"/>
    <s v="Ouest Virginia"/>
    <s v="Charleston"/>
    <x v="4"/>
    <n v="60"/>
    <n v="56"/>
    <n v="3360"/>
    <n v="1848.0000000000002"/>
    <n v="0.55000000000000004"/>
    <s v="En ligne"/>
  </r>
  <r>
    <s v="Ouest Gear"/>
    <n v="1185732"/>
    <d v="2021-04-17T00:00:00"/>
    <x v="3"/>
    <s v="Nord-est"/>
    <s v="Ouest Virginia"/>
    <s v="Charleston"/>
    <x v="5"/>
    <n v="47"/>
    <n v="94"/>
    <n v="4418"/>
    <n v="2253.1799999999998"/>
    <n v="0.51"/>
    <s v="En ligne"/>
  </r>
  <r>
    <s v="Ouest Gear"/>
    <n v="1185732"/>
    <d v="2021-05-18T00:00:00"/>
    <x v="6"/>
    <s v="Nord-est"/>
    <s v="Ouest Virginia"/>
    <s v="Charleston"/>
    <x v="0"/>
    <n v="58"/>
    <n v="179"/>
    <n v="10382"/>
    <n v="5398.64"/>
    <n v="0.52"/>
    <s v="En ligne"/>
  </r>
  <r>
    <s v="Ouest Gear"/>
    <n v="1185732"/>
    <d v="2021-05-18T00:00:00"/>
    <x v="6"/>
    <s v="Nord-est"/>
    <s v="Ouest Virginia"/>
    <s v="Charleston"/>
    <x v="1"/>
    <n v="37"/>
    <n v="87"/>
    <n v="3219"/>
    <n v="1641.69"/>
    <n v="0.51"/>
    <s v="En ligne"/>
  </r>
  <r>
    <s v="Ouest Gear"/>
    <n v="1185732"/>
    <d v="2021-05-18T00:00:00"/>
    <x v="6"/>
    <s v="Nord-est"/>
    <s v="Ouest Virginia"/>
    <s v="Charleston"/>
    <x v="2"/>
    <n v="32"/>
    <n v="77"/>
    <n v="2464"/>
    <n v="1355.2"/>
    <n v="0.55000000000000004"/>
    <s v="En ligne"/>
  </r>
  <r>
    <s v="Ouest Gear"/>
    <n v="1185732"/>
    <d v="2021-05-18T00:00:00"/>
    <x v="6"/>
    <s v="Nord-est"/>
    <s v="Ouest Virginia"/>
    <s v="Charleston"/>
    <x v="3"/>
    <n v="33"/>
    <n v="50"/>
    <n v="1650"/>
    <n v="907.50000000000011"/>
    <n v="0.55000000000000004"/>
    <s v="En ligne"/>
  </r>
  <r>
    <s v="Ouest Gear"/>
    <n v="1185732"/>
    <d v="2021-05-18T00:00:00"/>
    <x v="6"/>
    <s v="Nord-est"/>
    <s v="Ouest Virginia"/>
    <s v="Charleston"/>
    <x v="4"/>
    <n v="42"/>
    <n v="68"/>
    <n v="2856"/>
    <n v="1542.24"/>
    <n v="0.54"/>
    <s v="En ligne"/>
  </r>
  <r>
    <s v="Ouest Gear"/>
    <n v="1185732"/>
    <d v="2021-05-18T00:00:00"/>
    <x v="6"/>
    <s v="Nord-est"/>
    <s v="Ouest Virginia"/>
    <s v="Charleston"/>
    <x v="5"/>
    <n v="52"/>
    <n v="95"/>
    <n v="4940"/>
    <n v="2717"/>
    <n v="0.55000000000000004"/>
    <s v="En ligne"/>
  </r>
  <r>
    <s v="Ouest Gear"/>
    <n v="1185732"/>
    <d v="2021-06-17T00:00:00"/>
    <x v="1"/>
    <s v="Nord-est"/>
    <s v="Ouest Virginia"/>
    <s v="Charleston"/>
    <x v="0"/>
    <n v="43"/>
    <n v="150"/>
    <n v="6450"/>
    <n v="3354"/>
    <n v="0.52"/>
    <s v="En ligne"/>
  </r>
  <r>
    <s v="Ouest Gear"/>
    <n v="1185732"/>
    <d v="2021-06-17T00:00:00"/>
    <x v="1"/>
    <s v="Nord-est"/>
    <s v="Ouest Virginia"/>
    <s v="Charleston"/>
    <x v="1"/>
    <n v="37"/>
    <n v="119"/>
    <n v="4403"/>
    <n v="2201.5"/>
    <n v="0.5"/>
    <s v="En ligne"/>
  </r>
  <r>
    <s v="Ouest Gear"/>
    <n v="1185732"/>
    <d v="2021-06-17T00:00:00"/>
    <x v="1"/>
    <s v="Nord-est"/>
    <s v="Ouest Virginia"/>
    <s v="Charleston"/>
    <x v="2"/>
    <n v="33"/>
    <n v="81"/>
    <n v="2673"/>
    <n v="1443.42"/>
    <n v="0.54"/>
    <s v="En ligne"/>
  </r>
  <r>
    <s v="Ouest Gear"/>
    <n v="1185732"/>
    <d v="2021-06-17T00:00:00"/>
    <x v="1"/>
    <s v="Nord-est"/>
    <s v="Ouest Virginia"/>
    <s v="Charleston"/>
    <x v="3"/>
    <n v="33"/>
    <n v="69"/>
    <n v="2277"/>
    <n v="1184.04"/>
    <n v="0.52"/>
    <s v="En ligne"/>
  </r>
  <r>
    <s v="Ouest Gear"/>
    <n v="1185732"/>
    <d v="2021-06-17T00:00:00"/>
    <x v="1"/>
    <s v="Nord-est"/>
    <s v="Ouest Virginia"/>
    <s v="Charleston"/>
    <x v="4"/>
    <n v="41"/>
    <n v="74"/>
    <n v="3034"/>
    <n v="1668.7"/>
    <n v="0.55000000000000004"/>
    <s v="En ligne"/>
  </r>
  <r>
    <s v="Ouest Gear"/>
    <n v="1185732"/>
    <d v="2021-06-17T00:00:00"/>
    <x v="1"/>
    <s v="Nord-est"/>
    <s v="Ouest Virginia"/>
    <s v="Charleston"/>
    <x v="5"/>
    <n v="59"/>
    <n v="115"/>
    <n v="6785"/>
    <n v="3528.2000000000003"/>
    <n v="0.52"/>
    <s v="En ligne"/>
  </r>
  <r>
    <s v="Ouest Gear"/>
    <n v="1185732"/>
    <d v="2021-07-16T00:00:00"/>
    <x v="2"/>
    <s v="Nord-est"/>
    <s v="Ouest Virginia"/>
    <s v="Charleston"/>
    <x v="0"/>
    <n v="55"/>
    <n v="182"/>
    <n v="10010"/>
    <n v="5205.2"/>
    <n v="0.52"/>
    <s v="En ligne"/>
  </r>
  <r>
    <s v="Ouest Gear"/>
    <n v="1185732"/>
    <d v="2021-07-16T00:00:00"/>
    <x v="2"/>
    <s v="Nord-est"/>
    <s v="Ouest Virginia"/>
    <s v="Charleston"/>
    <x v="1"/>
    <n v="50"/>
    <n v="116"/>
    <n v="5800"/>
    <n v="3074"/>
    <n v="0.53"/>
    <s v="En ligne"/>
  </r>
  <r>
    <s v="Ouest Gear"/>
    <n v="1185732"/>
    <d v="2021-07-16T00:00:00"/>
    <x v="2"/>
    <s v="Nord-est"/>
    <s v="Ouest Virginia"/>
    <s v="Charleston"/>
    <x v="2"/>
    <n v="49"/>
    <n v="98"/>
    <n v="4802"/>
    <n v="2545.06"/>
    <n v="0.53"/>
    <s v="En ligne"/>
  </r>
  <r>
    <s v="Ouest Gear"/>
    <n v="1185732"/>
    <d v="2021-07-16T00:00:00"/>
    <x v="2"/>
    <s v="Nord-est"/>
    <s v="Ouest Virginia"/>
    <s v="Charleston"/>
    <x v="3"/>
    <n v="48"/>
    <n v="77"/>
    <n v="3696"/>
    <n v="1884.96"/>
    <n v="0.51"/>
    <s v="En ligne"/>
  </r>
  <r>
    <s v="Ouest Gear"/>
    <n v="1185732"/>
    <d v="2021-07-16T00:00:00"/>
    <x v="2"/>
    <s v="Nord-est"/>
    <s v="Ouest Virginia"/>
    <s v="Charleston"/>
    <x v="4"/>
    <n v="54"/>
    <n v="87"/>
    <n v="4698"/>
    <n v="2536.92"/>
    <n v="0.54"/>
    <s v="En ligne"/>
  </r>
  <r>
    <s v="Ouest Gear"/>
    <n v="1185732"/>
    <d v="2021-07-16T00:00:00"/>
    <x v="2"/>
    <s v="Nord-est"/>
    <s v="Ouest Virginia"/>
    <s v="Charleston"/>
    <x v="5"/>
    <n v="63"/>
    <n v="133"/>
    <n v="8379"/>
    <n v="4524.66"/>
    <n v="0.54"/>
    <s v="En ligne"/>
  </r>
  <r>
    <s v="Ouest Gear"/>
    <n v="1185732"/>
    <d v="2021-08-17T00:00:00"/>
    <x v="6"/>
    <s v="Nord-est"/>
    <s v="Ouest Virginia"/>
    <s v="Charleston"/>
    <x v="0"/>
    <n v="46"/>
    <n v="131"/>
    <n v="6026"/>
    <n v="3133.52"/>
    <n v="0.52"/>
    <s v="En ligne"/>
  </r>
  <r>
    <s v="Ouest Gear"/>
    <n v="1185732"/>
    <d v="2021-08-17T00:00:00"/>
    <x v="6"/>
    <s v="Nord-est"/>
    <s v="Ouest Virginia"/>
    <s v="Charleston"/>
    <x v="1"/>
    <n v="42"/>
    <n v="90"/>
    <n v="3780"/>
    <n v="2079"/>
    <n v="0.55000000000000004"/>
    <s v="En ligne"/>
  </r>
  <r>
    <s v="Ouest Gear"/>
    <n v="1185732"/>
    <d v="2021-08-17T00:00:00"/>
    <x v="6"/>
    <s v="Nord-est"/>
    <s v="Ouest Virginia"/>
    <s v="Charleston"/>
    <x v="2"/>
    <n v="38"/>
    <n v="87"/>
    <n v="3306"/>
    <n v="1719.1200000000001"/>
    <n v="0.52"/>
    <s v="En ligne"/>
  </r>
  <r>
    <s v="Ouest Gear"/>
    <n v="1185732"/>
    <d v="2021-08-17T00:00:00"/>
    <x v="6"/>
    <s v="Nord-est"/>
    <s v="Ouest Virginia"/>
    <s v="Charleston"/>
    <x v="3"/>
    <n v="36"/>
    <n v="72"/>
    <n v="2592"/>
    <n v="1321.92"/>
    <n v="0.51"/>
    <s v="En ligne"/>
  </r>
  <r>
    <s v="Ouest Gear"/>
    <n v="1185732"/>
    <d v="2021-08-17T00:00:00"/>
    <x v="6"/>
    <s v="Nord-est"/>
    <s v="Ouest Virginia"/>
    <s v="Charleston"/>
    <x v="4"/>
    <n v="49"/>
    <n v="68"/>
    <n v="3332"/>
    <n v="1799.2800000000002"/>
    <n v="0.54"/>
    <s v="En ligne"/>
  </r>
  <r>
    <s v="Ouest Gear"/>
    <n v="1185732"/>
    <d v="2021-08-17T00:00:00"/>
    <x v="6"/>
    <s v="Nord-est"/>
    <s v="Ouest Virginia"/>
    <s v="Charleston"/>
    <x v="5"/>
    <n v="54"/>
    <n v="115"/>
    <n v="6210"/>
    <n v="3353.4"/>
    <n v="0.54"/>
    <s v="En ligne"/>
  </r>
  <r>
    <s v="Ouest Gear"/>
    <n v="1185732"/>
    <d v="2021-09-18T00:00:00"/>
    <x v="3"/>
    <s v="Nord-est"/>
    <s v="Ouest Virginia"/>
    <s v="Charleston"/>
    <x v="0"/>
    <n v="34"/>
    <n v="154"/>
    <n v="5236"/>
    <n v="2670.36"/>
    <n v="0.51"/>
    <s v="En ligne"/>
  </r>
  <r>
    <s v="Ouest Gear"/>
    <n v="1185732"/>
    <d v="2021-09-18T00:00:00"/>
    <x v="3"/>
    <s v="Nord-est"/>
    <s v="Ouest Virginia"/>
    <s v="Charleston"/>
    <x v="1"/>
    <n v="29"/>
    <n v="91"/>
    <n v="2639"/>
    <n v="1398.67"/>
    <n v="0.53"/>
    <s v="En ligne"/>
  </r>
  <r>
    <s v="Ouest Gear"/>
    <n v="1185732"/>
    <d v="2021-09-18T00:00:00"/>
    <x v="3"/>
    <s v="Nord-est"/>
    <s v="Ouest Virginia"/>
    <s v="Charleston"/>
    <x v="2"/>
    <n v="24"/>
    <n v="68"/>
    <n v="1632"/>
    <n v="881.28000000000009"/>
    <n v="0.54"/>
    <s v="En ligne"/>
  </r>
  <r>
    <s v="Ouest Gear"/>
    <n v="1185732"/>
    <d v="2021-09-18T00:00:00"/>
    <x v="3"/>
    <s v="Nord-est"/>
    <s v="Ouest Virginia"/>
    <s v="Charleston"/>
    <x v="3"/>
    <n v="23"/>
    <n v="59"/>
    <n v="1357"/>
    <n v="678.5"/>
    <n v="0.5"/>
    <s v="En ligne"/>
  </r>
  <r>
    <s v="Ouest Gear"/>
    <n v="1185732"/>
    <d v="2021-09-18T00:00:00"/>
    <x v="3"/>
    <s v="Nord-est"/>
    <s v="Ouest Virginia"/>
    <s v="Charleston"/>
    <x v="4"/>
    <n v="32"/>
    <n v="61"/>
    <n v="1952"/>
    <n v="1015.0400000000001"/>
    <n v="0.52"/>
    <s v="En ligne"/>
  </r>
  <r>
    <s v="Ouest Gear"/>
    <n v="1185732"/>
    <d v="2021-09-18T00:00:00"/>
    <x v="3"/>
    <s v="Nord-est"/>
    <s v="Ouest Virginia"/>
    <s v="Charleston"/>
    <x v="5"/>
    <n v="36"/>
    <n v="75"/>
    <n v="2700"/>
    <n v="1377"/>
    <n v="0.51"/>
    <s v="En ligne"/>
  </r>
  <r>
    <s v="Ouest Gear"/>
    <n v="1185732"/>
    <d v="2021-10-17T00:00:00"/>
    <x v="4"/>
    <s v="Nord-est"/>
    <s v="Ouest Virginia"/>
    <s v="Charleston"/>
    <x v="0"/>
    <n v="41"/>
    <n v="115"/>
    <n v="4715"/>
    <n v="2546.1000000000004"/>
    <n v="0.54"/>
    <s v="En ligne"/>
  </r>
  <r>
    <s v="Ouest Gear"/>
    <n v="1185732"/>
    <d v="2021-10-17T00:00:00"/>
    <x v="4"/>
    <s v="Nord-est"/>
    <s v="Ouest Virginia"/>
    <s v="Charleston"/>
    <x v="1"/>
    <n v="32"/>
    <n v="80"/>
    <n v="2560"/>
    <n v="1331.2"/>
    <n v="0.52"/>
    <s v="En ligne"/>
  </r>
  <r>
    <s v="Ouest Gear"/>
    <n v="1185732"/>
    <d v="2021-10-17T00:00:00"/>
    <x v="4"/>
    <s v="Nord-est"/>
    <s v="Ouest Virginia"/>
    <s v="Charleston"/>
    <x v="2"/>
    <n v="33"/>
    <n v="44"/>
    <n v="1452"/>
    <n v="769.56000000000006"/>
    <n v="0.53"/>
    <s v="En ligne"/>
  </r>
  <r>
    <s v="Ouest Gear"/>
    <n v="1185732"/>
    <d v="2021-10-17T00:00:00"/>
    <x v="4"/>
    <s v="Nord-est"/>
    <s v="Ouest Virginia"/>
    <s v="Charleston"/>
    <x v="3"/>
    <n v="32"/>
    <n v="47"/>
    <n v="1504"/>
    <n v="797.12"/>
    <n v="0.53"/>
    <s v="En ligne"/>
  </r>
  <r>
    <s v="Ouest Gear"/>
    <n v="1185732"/>
    <d v="2021-10-17T00:00:00"/>
    <x v="4"/>
    <s v="Nord-est"/>
    <s v="Ouest Virginia"/>
    <s v="Charleston"/>
    <x v="4"/>
    <n v="41"/>
    <n v="53"/>
    <n v="2173"/>
    <n v="1195.1500000000001"/>
    <n v="0.55000000000000004"/>
    <s v="En ligne"/>
  </r>
  <r>
    <s v="Foot Locker"/>
    <n v="1185732"/>
    <d v="2021-10-17T00:00:00"/>
    <x v="4"/>
    <s v="Nord-est"/>
    <s v="Ouest Virginia"/>
    <s v="Charleston"/>
    <x v="5"/>
    <n v="47"/>
    <n v="84"/>
    <n v="3948"/>
    <n v="1974"/>
    <n v="0.5"/>
    <s v="En ligne"/>
  </r>
  <r>
    <s v="Foot Locker"/>
    <n v="1185732"/>
    <d v="2021-11-17T00:00:00"/>
    <x v="0"/>
    <s v="Nord-est"/>
    <s v="Ouest Virginia"/>
    <s v="Charleston"/>
    <x v="0"/>
    <n v="44"/>
    <n v="117"/>
    <n v="5148"/>
    <n v="2676.96"/>
    <n v="0.52"/>
    <s v="En ligne"/>
  </r>
  <r>
    <s v="Foot Locker"/>
    <n v="1185732"/>
    <d v="2021-11-17T00:00:00"/>
    <x v="0"/>
    <s v="Nord-est"/>
    <s v="Ouest Virginia"/>
    <s v="Charleston"/>
    <x v="1"/>
    <n v="33"/>
    <n v="95"/>
    <n v="3135"/>
    <n v="1661.5500000000002"/>
    <n v="0.53"/>
    <s v="En ligne"/>
  </r>
  <r>
    <s v="Foot Locker"/>
    <n v="1185732"/>
    <d v="2021-11-17T00:00:00"/>
    <x v="0"/>
    <s v="Nord-est"/>
    <s v="Ouest Virginia"/>
    <s v="Charleston"/>
    <x v="2"/>
    <n v="32"/>
    <n v="77"/>
    <n v="2464"/>
    <n v="1232"/>
    <n v="0.5"/>
    <s v="En ligne"/>
  </r>
  <r>
    <s v="Foot Locker"/>
    <n v="1185732"/>
    <d v="2021-11-17T00:00:00"/>
    <x v="0"/>
    <s v="Nord-est"/>
    <s v="Ouest Virginia"/>
    <s v="Charleston"/>
    <x v="3"/>
    <n v="38"/>
    <n v="91"/>
    <n v="3458"/>
    <n v="1901.9"/>
    <n v="0.55000000000000004"/>
    <s v="En ligne"/>
  </r>
  <r>
    <s v="Foot Locker"/>
    <n v="1185732"/>
    <d v="2021-11-17T00:00:00"/>
    <x v="0"/>
    <s v="Nord-est"/>
    <s v="Ouest Virginia"/>
    <s v="Charleston"/>
    <x v="4"/>
    <n v="62"/>
    <n v="78"/>
    <n v="4836"/>
    <n v="2563.08"/>
    <n v="0.53"/>
    <s v="En ligne"/>
  </r>
  <r>
    <s v="Foot Locker"/>
    <n v="1185732"/>
    <d v="2021-11-17T00:00:00"/>
    <x v="0"/>
    <s v="Nord-est"/>
    <s v="Ouest Virginia"/>
    <s v="Charleston"/>
    <x v="5"/>
    <n v="64"/>
    <n v="100"/>
    <n v="6400"/>
    <n v="3264"/>
    <n v="0.51"/>
    <s v="En ligne"/>
  </r>
  <r>
    <s v="Foot Locker"/>
    <n v="1185732"/>
    <d v="2021-12-16T00:00:00"/>
    <x v="1"/>
    <s v="Nord-est"/>
    <s v="Ouest Virginia"/>
    <s v="Charleston"/>
    <x v="0"/>
    <n v="60"/>
    <n v="176"/>
    <n v="10560"/>
    <n v="5491.2"/>
    <n v="0.52"/>
    <s v="En ligne"/>
  </r>
  <r>
    <s v="Foot Locker"/>
    <n v="1185732"/>
    <d v="2021-12-16T00:00:00"/>
    <x v="1"/>
    <s v="Nord-est"/>
    <s v="Ouest Virginia"/>
    <s v="Charleston"/>
    <x v="1"/>
    <n v="52"/>
    <n v="135"/>
    <n v="7020"/>
    <n v="3650.4"/>
    <n v="0.52"/>
    <s v="En ligne"/>
  </r>
  <r>
    <s v="Ouest Gear"/>
    <n v="1185732"/>
    <d v="2021-12-16T00:00:00"/>
    <x v="1"/>
    <s v="Nord-est"/>
    <s v="Ouest Virginia"/>
    <s v="Charleston"/>
    <x v="2"/>
    <n v="50"/>
    <n v="112"/>
    <n v="5600"/>
    <n v="2968"/>
    <n v="0.53"/>
    <s v="En ligne"/>
  </r>
  <r>
    <s v="Foot Locker"/>
    <n v="1185732"/>
    <d v="2021-12-16T00:00:00"/>
    <x v="1"/>
    <s v="Nord-est"/>
    <s v="Ouest Virginia"/>
    <s v="Charleston"/>
    <x v="3"/>
    <n v="53"/>
    <n v="102"/>
    <n v="5406"/>
    <n v="2757.06"/>
    <n v="0.51"/>
    <s v="En ligne"/>
  </r>
  <r>
    <s v="Foot Locker"/>
    <n v="1185732"/>
    <d v="2021-12-16T00:00:00"/>
    <x v="1"/>
    <s v="Nord-est"/>
    <s v="Ouest Virginia"/>
    <s v="Charleston"/>
    <x v="4"/>
    <n v="61"/>
    <n v="95"/>
    <n v="5795"/>
    <n v="2897.5"/>
    <n v="0.5"/>
    <s v="En ligne"/>
  </r>
  <r>
    <s v="Foot Locker"/>
    <n v="1185732"/>
    <d v="2021-12-16T00:00:00"/>
    <x v="1"/>
    <s v="Nord-est"/>
    <s v="Ouest Virginia"/>
    <s v="Charleston"/>
    <x v="5"/>
    <n v="68"/>
    <n v="122"/>
    <n v="8296"/>
    <n v="4562.8"/>
    <n v="0.55000000000000004"/>
    <s v="En ligne"/>
  </r>
  <r>
    <s v="Foot Locker"/>
    <n v="1185732"/>
    <d v="2021-01-24T00:00:00"/>
    <x v="4"/>
    <s v="Nord-est"/>
    <s v="Ouest Virginia"/>
    <s v="Charleston"/>
    <x v="0"/>
    <n v="33"/>
    <n v="106"/>
    <n v="3498"/>
    <n v="1749"/>
    <n v="0.5"/>
    <s v="En ligne"/>
  </r>
  <r>
    <s v="Foot Locker"/>
    <n v="1185732"/>
    <d v="2021-01-24T00:00:00"/>
    <x v="4"/>
    <s v="Nord-est"/>
    <s v="Ouest Virginia"/>
    <s v="Charleston"/>
    <x v="1"/>
    <n v="34"/>
    <n v="68"/>
    <n v="2312"/>
    <n v="1086.6399999999999"/>
    <n v="0.47"/>
    <s v="En ligne"/>
  </r>
  <r>
    <s v="Foot Locker"/>
    <n v="1185732"/>
    <d v="2021-01-24T00:00:00"/>
    <x v="4"/>
    <s v="Nord-est"/>
    <s v="Ouest Virginia"/>
    <s v="Charleston"/>
    <x v="2"/>
    <n v="24"/>
    <n v="63"/>
    <n v="1512"/>
    <n v="695.52"/>
    <n v="0.45999999999999996"/>
    <s v="En ligne"/>
  </r>
  <r>
    <s v="Foot Locker"/>
    <n v="1185732"/>
    <d v="2021-01-24T00:00:00"/>
    <x v="4"/>
    <s v="Nord-est"/>
    <s v="Ouest Virginia"/>
    <s v="Charleston"/>
    <x v="3"/>
    <n v="28"/>
    <n v="20"/>
    <n v="560"/>
    <n v="280"/>
    <n v="0.5"/>
    <s v="En ligne"/>
  </r>
  <r>
    <s v="Foot Locker"/>
    <n v="1185732"/>
    <d v="2021-01-24T00:00:00"/>
    <x v="4"/>
    <s v="Nord-est"/>
    <s v="Ouest Virginia"/>
    <s v="Charleston"/>
    <x v="4"/>
    <n v="42"/>
    <n v="33"/>
    <n v="1386"/>
    <n v="595.98"/>
    <n v="0.43"/>
    <s v="En ligne"/>
  </r>
  <r>
    <s v="Foot Locker"/>
    <n v="1185732"/>
    <d v="2021-01-24T00:00:00"/>
    <x v="4"/>
    <s v="Nord-est"/>
    <s v="Ouest Virginia"/>
    <s v="Charleston"/>
    <x v="5"/>
    <n v="33"/>
    <n v="59"/>
    <n v="1947"/>
    <n v="778.80000000000007"/>
    <n v="0.4"/>
    <s v="En ligne"/>
  </r>
  <r>
    <s v="Foot Locker"/>
    <n v="1185732"/>
    <d v="2021-02-22T00:00:00"/>
    <x v="5"/>
    <s v="Nord-est"/>
    <s v="Ouest Virginia"/>
    <s v="Charleston"/>
    <x v="0"/>
    <n v="32"/>
    <n v="138"/>
    <n v="4416"/>
    <n v="2340.48"/>
    <n v="0.53"/>
    <s v="En ligne"/>
  </r>
  <r>
    <s v="Ouest Gear"/>
    <n v="1185732"/>
    <d v="2021-02-22T00:00:00"/>
    <x v="5"/>
    <s v="Nord-est"/>
    <s v="Ouest Virginia"/>
    <s v="Charleston"/>
    <x v="1"/>
    <n v="34"/>
    <n v="38"/>
    <n v="1292"/>
    <n v="594.31999999999994"/>
    <n v="0.45999999999999996"/>
    <s v="En ligne"/>
  </r>
  <r>
    <s v="Ouest Gear"/>
    <n v="1185732"/>
    <d v="2021-02-22T00:00:00"/>
    <x v="5"/>
    <s v="Nord-est"/>
    <s v="Ouest Virginia"/>
    <s v="Charleston"/>
    <x v="2"/>
    <n v="24"/>
    <n v="46"/>
    <n v="1104"/>
    <n v="518.88"/>
    <n v="0.47"/>
    <s v="En ligne"/>
  </r>
  <r>
    <s v="Ouest Gear"/>
    <n v="1185732"/>
    <d v="2021-02-22T00:00:00"/>
    <x v="5"/>
    <s v="Nord-est"/>
    <s v="Maryland"/>
    <s v="Baltimore"/>
    <x v="3"/>
    <n v="28"/>
    <n v="14"/>
    <n v="392"/>
    <n v="196"/>
    <n v="0.5"/>
    <s v="En ligne"/>
  </r>
  <r>
    <s v="Ouest Gear"/>
    <n v="1185732"/>
    <d v="2021-02-22T00:00:00"/>
    <x v="5"/>
    <s v="Nord-est"/>
    <s v="Maryland"/>
    <s v="Baltimore"/>
    <x v="4"/>
    <n v="41"/>
    <n v="31"/>
    <n v="1271"/>
    <n v="571.94999999999993"/>
    <n v="0.44999999999999996"/>
    <s v="En ligne"/>
  </r>
  <r>
    <s v="Ouest Gear"/>
    <n v="1185732"/>
    <d v="2021-02-22T00:00:00"/>
    <x v="5"/>
    <s v="Nord-est"/>
    <s v="Maryland"/>
    <s v="Baltimore"/>
    <x v="5"/>
    <n v="34"/>
    <n v="63"/>
    <n v="2142"/>
    <n v="921.06"/>
    <n v="0.43"/>
    <s v="En ligne"/>
  </r>
  <r>
    <s v="Ouest Gear"/>
    <n v="1185732"/>
    <d v="2021-03-20T00:00:00"/>
    <x v="3"/>
    <s v="Nord-est"/>
    <s v="Maryland"/>
    <s v="Baltimore"/>
    <x v="0"/>
    <n v="32"/>
    <n v="125"/>
    <n v="4000"/>
    <n v="2120"/>
    <n v="0.53"/>
    <s v="En ligne"/>
  </r>
  <r>
    <s v="Ouest Gear"/>
    <n v="1185732"/>
    <d v="2021-03-20T00:00:00"/>
    <x v="3"/>
    <s v="Nord-est"/>
    <s v="Maryland"/>
    <s v="Baltimore"/>
    <x v="1"/>
    <n v="34"/>
    <n v="39"/>
    <n v="1326"/>
    <n v="623.21999999999991"/>
    <n v="0.47"/>
    <s v="En ligne"/>
  </r>
  <r>
    <s v="Ouest Gear"/>
    <n v="1185732"/>
    <d v="2021-03-20T00:00:00"/>
    <x v="3"/>
    <s v="Nord-est"/>
    <s v="Maryland"/>
    <s v="Baltimore"/>
    <x v="2"/>
    <n v="24"/>
    <n v="53"/>
    <n v="1272"/>
    <n v="623.28"/>
    <n v="0.49"/>
    <s v="En ligne"/>
  </r>
  <r>
    <s v="Ouest Gear"/>
    <n v="1185732"/>
    <d v="2021-03-20T00:00:00"/>
    <x v="3"/>
    <s v="Nord-est"/>
    <s v="Maryland"/>
    <s v="Baltimore"/>
    <x v="3"/>
    <n v="29"/>
    <n v="7"/>
    <n v="203"/>
    <n v="93.38"/>
    <n v="0.45999999999999996"/>
    <s v="En ligne"/>
  </r>
  <r>
    <s v="Ouest Gear"/>
    <n v="1185732"/>
    <d v="2021-03-20T00:00:00"/>
    <x v="3"/>
    <s v="Nord-est"/>
    <s v="Maryland"/>
    <s v="Baltimore"/>
    <x v="4"/>
    <n v="43"/>
    <n v="22"/>
    <n v="946"/>
    <n v="406.78"/>
    <n v="0.43"/>
    <s v="En ligne"/>
  </r>
  <r>
    <s v="Ouest Gear"/>
    <n v="1185732"/>
    <d v="2021-03-20T00:00:00"/>
    <x v="3"/>
    <s v="Nord-est"/>
    <s v="Maryland"/>
    <s v="Baltimore"/>
    <x v="5"/>
    <n v="33"/>
    <n v="49"/>
    <n v="1617"/>
    <n v="727.65"/>
    <n v="0.44999999999999996"/>
    <s v="En ligne"/>
  </r>
  <r>
    <s v="Ouest Gear"/>
    <n v="1185732"/>
    <d v="2021-04-21T00:00:00"/>
    <x v="0"/>
    <s v="Nord-est"/>
    <s v="Maryland"/>
    <s v="Baltimore"/>
    <x v="0"/>
    <n v="33"/>
    <n v="128"/>
    <n v="4224"/>
    <n v="2154.2400000000002"/>
    <n v="0.51"/>
    <s v="En ligne"/>
  </r>
  <r>
    <s v="Ouest Gear"/>
    <n v="1185732"/>
    <d v="2021-04-21T00:00:00"/>
    <x v="0"/>
    <s v="Nord-est"/>
    <s v="Maryland"/>
    <s v="Baltimore"/>
    <x v="1"/>
    <n v="32"/>
    <n v="31"/>
    <n v="992"/>
    <n v="466.23999999999995"/>
    <n v="0.47"/>
    <s v="En ligne"/>
  </r>
  <r>
    <s v="Ouest Gear"/>
    <n v="1185732"/>
    <d v="2021-04-21T00:00:00"/>
    <x v="0"/>
    <s v="Nord-est"/>
    <s v="Maryland"/>
    <s v="Baltimore"/>
    <x v="2"/>
    <n v="24"/>
    <n v="33"/>
    <n v="792"/>
    <n v="388.08"/>
    <n v="0.49"/>
    <s v="En ligne"/>
  </r>
  <r>
    <s v="Ouest Gear"/>
    <n v="1185732"/>
    <d v="2021-04-21T00:00:00"/>
    <x v="0"/>
    <s v="Nord-est"/>
    <s v="Maryland"/>
    <s v="Baltimore"/>
    <x v="3"/>
    <n v="27"/>
    <n v="13"/>
    <n v="351"/>
    <n v="164.97"/>
    <n v="0.47"/>
    <s v="En ligne"/>
  </r>
  <r>
    <s v="Ouest Gear"/>
    <n v="1185732"/>
    <d v="2021-04-21T00:00:00"/>
    <x v="0"/>
    <s v="Nord-est"/>
    <s v="Maryland"/>
    <s v="Baltimore"/>
    <x v="4"/>
    <n v="41"/>
    <n v="15"/>
    <n v="615"/>
    <n v="276.75"/>
    <n v="0.44999999999999996"/>
    <s v="En ligne"/>
  </r>
  <r>
    <s v="Ouest Gear"/>
    <n v="1185732"/>
    <d v="2021-04-21T00:00:00"/>
    <x v="0"/>
    <s v="Nord-est"/>
    <s v="Maryland"/>
    <s v="Baltimore"/>
    <x v="5"/>
    <n v="32"/>
    <n v="52"/>
    <n v="1664"/>
    <n v="732.16"/>
    <n v="0.44"/>
    <s v="En ligne"/>
  </r>
  <r>
    <s v="Ouest Gear"/>
    <n v="1185732"/>
    <d v="2021-05-20T00:00:00"/>
    <x v="1"/>
    <s v="Nord-est"/>
    <s v="Maryland"/>
    <s v="Baltimore"/>
    <x v="0"/>
    <n v="49"/>
    <n v="118"/>
    <n v="5782"/>
    <n v="3006.6400000000003"/>
    <n v="0.52"/>
    <s v="En ligne"/>
  </r>
  <r>
    <s v="Ouest Gear"/>
    <n v="1185732"/>
    <d v="2021-05-20T00:00:00"/>
    <x v="1"/>
    <s v="Nord-est"/>
    <s v="Maryland"/>
    <s v="Baltimore"/>
    <x v="1"/>
    <n v="42"/>
    <n v="47"/>
    <n v="1974"/>
    <n v="908.04"/>
    <n v="0.45999999999999996"/>
    <s v="En ligne"/>
  </r>
  <r>
    <s v="Ouest Gear"/>
    <n v="1185732"/>
    <d v="2021-05-20T00:00:00"/>
    <x v="1"/>
    <s v="Nord-est"/>
    <s v="Maryland"/>
    <s v="Baltimore"/>
    <x v="2"/>
    <n v="36"/>
    <n v="38"/>
    <n v="1368"/>
    <n v="656.64"/>
    <n v="0.48"/>
    <s v="En ligne"/>
  </r>
  <r>
    <s v="Ouest Gear"/>
    <n v="1185732"/>
    <d v="2021-05-20T00:00:00"/>
    <x v="1"/>
    <s v="Nord-est"/>
    <s v="Maryland"/>
    <s v="Baltimore"/>
    <x v="3"/>
    <n v="37"/>
    <n v="30"/>
    <n v="1110"/>
    <n v="532.79999999999995"/>
    <n v="0.48"/>
    <s v="En ligne"/>
  </r>
  <r>
    <s v="Ouest Gear"/>
    <n v="1185732"/>
    <d v="2021-05-20T00:00:00"/>
    <x v="1"/>
    <s v="Nord-est"/>
    <s v="Maryland"/>
    <s v="Baltimore"/>
    <x v="4"/>
    <n v="49"/>
    <n v="36"/>
    <n v="1764"/>
    <n v="740.88"/>
    <n v="0.42"/>
    <s v="En ligne"/>
  </r>
  <r>
    <s v="Ouest Gear"/>
    <n v="1185732"/>
    <d v="2021-05-20T00:00:00"/>
    <x v="1"/>
    <s v="Nord-est"/>
    <s v="Maryland"/>
    <s v="Baltimore"/>
    <x v="5"/>
    <n v="52"/>
    <n v="63"/>
    <n v="3276"/>
    <n v="1343.1599999999999"/>
    <n v="0.41"/>
    <s v="En ligne"/>
  </r>
  <r>
    <s v="Ouest Gear"/>
    <n v="1185732"/>
    <d v="2021-06-22T00:00:00"/>
    <x v="6"/>
    <s v="Nord-est"/>
    <s v="Maryland"/>
    <s v="Baltimore"/>
    <x v="0"/>
    <n v="47"/>
    <n v="125"/>
    <n v="5875"/>
    <n v="2937.5"/>
    <n v="0.5"/>
    <s v="En ligne"/>
  </r>
  <r>
    <s v="Ouest Gear"/>
    <n v="1185732"/>
    <d v="2021-06-22T00:00:00"/>
    <x v="6"/>
    <s v="Nord-est"/>
    <s v="Maryland"/>
    <s v="Baltimore"/>
    <x v="1"/>
    <n v="41"/>
    <n v="75"/>
    <n v="3075"/>
    <n v="1445.25"/>
    <n v="0.47"/>
    <s v="En ligne"/>
  </r>
  <r>
    <s v="Foot Locker"/>
    <n v="1185732"/>
    <d v="2021-06-22T00:00:00"/>
    <x v="6"/>
    <s v="Nord-est"/>
    <s v="Maryland"/>
    <s v="Baltimore"/>
    <x v="2"/>
    <n v="37"/>
    <n v="47"/>
    <n v="1739"/>
    <n v="869.5"/>
    <n v="0.5"/>
    <s v="En ligne"/>
  </r>
  <r>
    <s v="Foot Locker"/>
    <n v="1185732"/>
    <d v="2021-06-22T00:00:00"/>
    <x v="6"/>
    <s v="Nord-est"/>
    <s v="Maryland"/>
    <s v="Baltimore"/>
    <x v="3"/>
    <n v="37"/>
    <n v="44"/>
    <n v="1628"/>
    <n v="814"/>
    <n v="0.5"/>
    <s v="En ligne"/>
  </r>
  <r>
    <s v="Foot Locker"/>
    <n v="1185732"/>
    <d v="2021-06-22T00:00:00"/>
    <x v="6"/>
    <s v="Nord-est"/>
    <s v="Maryland"/>
    <s v="Baltimore"/>
    <x v="4"/>
    <n v="49"/>
    <n v="42"/>
    <n v="2058"/>
    <n v="905.52"/>
    <n v="0.44"/>
    <s v="En ligne"/>
  </r>
  <r>
    <s v="Foot Locker"/>
    <n v="1185732"/>
    <d v="2021-06-22T00:00:00"/>
    <x v="6"/>
    <s v="Nord-est"/>
    <s v="Maryland"/>
    <s v="Baltimore"/>
    <x v="5"/>
    <n v="53"/>
    <n v="84"/>
    <n v="4452"/>
    <n v="2003.3999999999999"/>
    <n v="0.44999999999999996"/>
    <s v="En ligne"/>
  </r>
  <r>
    <s v="Foot Locker"/>
    <n v="1185732"/>
    <d v="2021-07-20T00:00:00"/>
    <x v="6"/>
    <s v="Nord-est"/>
    <s v="Maryland"/>
    <s v="Baltimore"/>
    <x v="0"/>
    <n v="49"/>
    <n v="131"/>
    <n v="6419"/>
    <n v="3337.88"/>
    <n v="0.52"/>
    <s v="En ligne"/>
  </r>
  <r>
    <s v="Sports Direct"/>
    <n v="1185732"/>
    <d v="2021-07-20T00:00:00"/>
    <x v="6"/>
    <s v="Nord-est"/>
    <s v="Maryland"/>
    <s v="Baltimore"/>
    <x v="1"/>
    <n v="42"/>
    <n v="72"/>
    <n v="3024"/>
    <n v="1451.52"/>
    <n v="0.48"/>
    <s v="En ligne"/>
  </r>
  <r>
    <s v="Sports Direct"/>
    <n v="1185732"/>
    <d v="2021-07-20T00:00:00"/>
    <x v="6"/>
    <s v="Nord-est"/>
    <s v="Maryland"/>
    <s v="Baltimore"/>
    <x v="2"/>
    <n v="37"/>
    <n v="60"/>
    <n v="2220"/>
    <n v="1087.8"/>
    <n v="0.49"/>
    <s v="En ligne"/>
  </r>
  <r>
    <s v="Sports Direct"/>
    <n v="1185732"/>
    <d v="2021-07-20T00:00:00"/>
    <x v="6"/>
    <s v="Nord-est"/>
    <s v="Maryland"/>
    <s v="Baltimore"/>
    <x v="3"/>
    <n v="36"/>
    <n v="45"/>
    <n v="1620"/>
    <n v="761.4"/>
    <n v="0.47"/>
    <s v="En ligne"/>
  </r>
  <r>
    <s v="Sports Direct"/>
    <n v="1185732"/>
    <d v="2021-07-20T00:00:00"/>
    <x v="6"/>
    <s v="Nord-est"/>
    <s v="Maryland"/>
    <s v="Baltimore"/>
    <x v="4"/>
    <n v="46"/>
    <n v="51"/>
    <n v="2346"/>
    <n v="1055.6999999999998"/>
    <n v="0.44999999999999996"/>
    <s v="En ligne"/>
  </r>
  <r>
    <s v="Sports Direct"/>
    <n v="1185732"/>
    <d v="2021-07-20T00:00:00"/>
    <x v="6"/>
    <s v="Nord-est"/>
    <s v="Maryland"/>
    <s v="Baltimore"/>
    <x v="5"/>
    <n v="54"/>
    <n v="102"/>
    <n v="5508"/>
    <n v="2313.36"/>
    <n v="0.42"/>
    <s v="En ligne"/>
  </r>
  <r>
    <s v="Sports Direct"/>
    <n v="1185732"/>
    <d v="2021-08-21T00:00:00"/>
    <x v="3"/>
    <s v="Nord-est"/>
    <s v="Maryland"/>
    <s v="Baltimore"/>
    <x v="0"/>
    <n v="48"/>
    <n v="135"/>
    <n v="6480"/>
    <n v="3434.4"/>
    <n v="0.53"/>
    <s v="En ligne"/>
  </r>
  <r>
    <s v="Sports Direct"/>
    <n v="1185732"/>
    <d v="2021-08-21T00:00:00"/>
    <x v="3"/>
    <s v="Nord-est"/>
    <s v="Maryland"/>
    <s v="Baltimore"/>
    <x v="1"/>
    <n v="41"/>
    <n v="83"/>
    <n v="3403"/>
    <n v="1701.5"/>
    <n v="0.5"/>
    <s v="En ligne"/>
  </r>
  <r>
    <s v="Sports Direct"/>
    <n v="1185732"/>
    <d v="2021-08-21T00:00:00"/>
    <x v="3"/>
    <s v="Nord-est"/>
    <s v="Maryland"/>
    <s v="Baltimore"/>
    <x v="2"/>
    <n v="39"/>
    <n v="60"/>
    <n v="2340"/>
    <n v="1170"/>
    <n v="0.5"/>
    <s v="En ligne"/>
  </r>
  <r>
    <s v="Sports Direct"/>
    <n v="1185732"/>
    <d v="2021-08-21T00:00:00"/>
    <x v="3"/>
    <s v="Nord-est"/>
    <s v="Maryland"/>
    <s v="Baltimore"/>
    <x v="3"/>
    <n v="37"/>
    <n v="44"/>
    <n v="1628"/>
    <n v="748.88"/>
    <n v="0.45999999999999996"/>
    <s v="En ligne"/>
  </r>
  <r>
    <s v="Sports Direct"/>
    <n v="1185732"/>
    <d v="2021-08-21T00:00:00"/>
    <x v="3"/>
    <s v="Nord-est"/>
    <s v="Maryland"/>
    <s v="Baltimore"/>
    <x v="4"/>
    <n v="47"/>
    <n v="38"/>
    <n v="1786"/>
    <n v="803.69999999999993"/>
    <n v="0.44999999999999996"/>
    <s v="En ligne"/>
  </r>
  <r>
    <s v="Sports Direct"/>
    <n v="1185732"/>
    <d v="2021-08-21T00:00:00"/>
    <x v="3"/>
    <s v="Nord-est"/>
    <s v="Maryland"/>
    <s v="Baltimore"/>
    <x v="5"/>
    <n v="53"/>
    <n v="81"/>
    <n v="4293"/>
    <n v="1845.99"/>
    <n v="0.43"/>
    <s v="En ligne"/>
  </r>
  <r>
    <s v="Sports Direct"/>
    <n v="1185732"/>
    <d v="2021-09-20T00:00:00"/>
    <x v="5"/>
    <s v="Nord-est"/>
    <s v="Maryland"/>
    <s v="Baltimore"/>
    <x v="0"/>
    <n v="49"/>
    <n v="128"/>
    <n v="6272"/>
    <n v="3198.7200000000003"/>
    <n v="0.51"/>
    <s v="En ligne"/>
  </r>
  <r>
    <s v="Sports Direct"/>
    <n v="1185732"/>
    <d v="2021-09-20T00:00:00"/>
    <x v="5"/>
    <s v="Nord-est"/>
    <s v="Maryland"/>
    <s v="Baltimore"/>
    <x v="1"/>
    <n v="44"/>
    <n v="63"/>
    <n v="2772"/>
    <n v="1247.3999999999999"/>
    <n v="0.44999999999999996"/>
    <s v="En ligne"/>
  </r>
  <r>
    <s v="Sports Direct"/>
    <n v="1185732"/>
    <d v="2021-09-20T00:00:00"/>
    <x v="5"/>
    <s v="Nord-est"/>
    <s v="Maryland"/>
    <s v="Baltimore"/>
    <x v="2"/>
    <n v="38"/>
    <n v="36"/>
    <n v="1368"/>
    <n v="684"/>
    <n v="0.5"/>
    <s v="En ligne"/>
  </r>
  <r>
    <s v="Sports Direct"/>
    <n v="1185732"/>
    <d v="2021-09-20T00:00:00"/>
    <x v="5"/>
    <s v="Nord-est"/>
    <s v="Maryland"/>
    <s v="Baltimore"/>
    <x v="3"/>
    <n v="36"/>
    <n v="25"/>
    <n v="900"/>
    <n v="404.99999999999994"/>
    <n v="0.44999999999999996"/>
    <s v="En ligne"/>
  </r>
  <r>
    <s v="Sports Direct"/>
    <n v="1185732"/>
    <d v="2021-09-20T00:00:00"/>
    <x v="5"/>
    <s v="Nord-est"/>
    <s v="Maryland"/>
    <s v="Baltimore"/>
    <x v="4"/>
    <n v="48"/>
    <n v="30"/>
    <n v="1440"/>
    <n v="619.20000000000005"/>
    <n v="0.43"/>
    <s v="En ligne"/>
  </r>
  <r>
    <s v="Sports Direct"/>
    <n v="1185732"/>
    <d v="2021-09-20T00:00:00"/>
    <x v="5"/>
    <s v="Nord-est"/>
    <s v="Maryland"/>
    <s v="Baltimore"/>
    <x v="5"/>
    <n v="54"/>
    <n v="50"/>
    <n v="2700"/>
    <n v="1080"/>
    <n v="0.4"/>
    <s v="En ligne"/>
  </r>
  <r>
    <s v="Sports Direct"/>
    <n v="1185732"/>
    <d v="2021-10-22T00:00:00"/>
    <x v="2"/>
    <s v="Nord-est"/>
    <s v="Maryland"/>
    <s v="Baltimore"/>
    <x v="0"/>
    <n v="52"/>
    <n v="113"/>
    <n v="5876"/>
    <n v="3173.0400000000004"/>
    <n v="0.54"/>
    <s v="En ligne"/>
  </r>
  <r>
    <s v="Sports Direct"/>
    <n v="1185732"/>
    <d v="2021-10-22T00:00:00"/>
    <x v="2"/>
    <s v="Nord-est"/>
    <s v="Maryland"/>
    <s v="Baltimore"/>
    <x v="1"/>
    <n v="48"/>
    <n v="58"/>
    <n v="2784"/>
    <n v="1280.6399999999999"/>
    <n v="0.45999999999999996"/>
    <s v="En ligne"/>
  </r>
  <r>
    <s v="Sports Direct"/>
    <n v="1185732"/>
    <d v="2021-10-22T00:00:00"/>
    <x v="2"/>
    <s v="Nord-est"/>
    <s v="Maryland"/>
    <s v="Baltimore"/>
    <x v="2"/>
    <n v="49"/>
    <n v="25"/>
    <n v="1225"/>
    <n v="563.5"/>
    <n v="0.45999999999999996"/>
    <s v="En ligne"/>
  </r>
  <r>
    <s v="Foot Locker"/>
    <n v="1185732"/>
    <d v="2021-10-22T00:00:00"/>
    <x v="2"/>
    <s v="Nord-est"/>
    <s v="Maryland"/>
    <s v="Baltimore"/>
    <x v="3"/>
    <n v="49"/>
    <n v="21"/>
    <n v="1029"/>
    <n v="514.5"/>
    <n v="0.5"/>
    <s v="En ligne"/>
  </r>
  <r>
    <s v="Foot Locker"/>
    <n v="1185732"/>
    <d v="2021-10-22T00:00:00"/>
    <x v="2"/>
    <s v="Nord-est"/>
    <s v="Maryland"/>
    <s v="Baltimore"/>
    <x v="4"/>
    <n v="56"/>
    <n v="20"/>
    <n v="1120"/>
    <n v="448"/>
    <n v="0.4"/>
    <s v="En ligne"/>
  </r>
  <r>
    <s v="Foot Locker"/>
    <n v="1185732"/>
    <d v="2021-10-22T00:00:00"/>
    <x v="2"/>
    <s v="Nord-est"/>
    <s v="Maryland"/>
    <s v="Baltimore"/>
    <x v="5"/>
    <n v="60"/>
    <n v="52"/>
    <n v="3120"/>
    <n v="1248"/>
    <n v="0.4"/>
    <s v="En ligne"/>
  </r>
  <r>
    <s v="Foot Locker"/>
    <n v="1185732"/>
    <d v="2021-11-21T00:00:00"/>
    <x v="4"/>
    <s v="Nord-est"/>
    <s v="Maryland"/>
    <s v="Baltimore"/>
    <x v="0"/>
    <n v="58"/>
    <n v="88"/>
    <n v="5104"/>
    <n v="2807.2000000000003"/>
    <n v="0.55000000000000004"/>
    <s v="En ligne"/>
  </r>
  <r>
    <s v="Foot Locker"/>
    <n v="1185732"/>
    <d v="2021-11-21T00:00:00"/>
    <x v="4"/>
    <s v="Nord-est"/>
    <s v="Maryland"/>
    <s v="Baltimore"/>
    <x v="1"/>
    <n v="45"/>
    <n v="51"/>
    <n v="2295"/>
    <n v="1078.6499999999999"/>
    <n v="0.47"/>
    <s v="En ligne"/>
  </r>
  <r>
    <s v="Foot Locker"/>
    <n v="1185732"/>
    <d v="2021-11-21T00:00:00"/>
    <x v="4"/>
    <s v="Nord-est"/>
    <s v="Maryland"/>
    <s v="Baltimore"/>
    <x v="2"/>
    <n v="49"/>
    <n v="48"/>
    <n v="2352"/>
    <n v="1176"/>
    <n v="0.5"/>
    <s v="En ligne"/>
  </r>
  <r>
    <s v="Foot Locker"/>
    <n v="1185732"/>
    <d v="2021-11-21T00:00:00"/>
    <x v="4"/>
    <s v="Nord-est"/>
    <s v="Maryland"/>
    <s v="Baltimore"/>
    <x v="3"/>
    <n v="48"/>
    <n v="41"/>
    <n v="1968"/>
    <n v="905.28"/>
    <n v="0.45999999999999996"/>
    <s v="En ligne"/>
  </r>
  <r>
    <s v="Foot Locker"/>
    <n v="1185732"/>
    <d v="2021-11-21T00:00:00"/>
    <x v="4"/>
    <s v="Nord-est"/>
    <s v="Maryland"/>
    <s v="Baltimore"/>
    <x v="4"/>
    <n v="56"/>
    <n v="31"/>
    <n v="1736"/>
    <n v="763.84"/>
    <n v="0.44"/>
    <s v="En ligne"/>
  </r>
  <r>
    <s v="Foot Locker"/>
    <n v="1185732"/>
    <d v="2021-11-21T00:00:00"/>
    <x v="4"/>
    <s v="Nord-est"/>
    <s v="Maryland"/>
    <s v="Baltimore"/>
    <x v="5"/>
    <n v="62"/>
    <n v="63"/>
    <n v="3906"/>
    <n v="1679.58"/>
    <n v="0.43"/>
    <s v="En ligne"/>
  </r>
  <r>
    <s v="Foot Locker"/>
    <n v="1185732"/>
    <d v="2021-12-20T00:00:00"/>
    <x v="5"/>
    <s v="Nord-est"/>
    <s v="Maryland"/>
    <s v="Baltimore"/>
    <x v="0"/>
    <n v="57"/>
    <n v="122"/>
    <n v="6954"/>
    <n v="3477"/>
    <n v="0.5"/>
    <s v="En ligne"/>
  </r>
  <r>
    <s v="Foot Locker"/>
    <n v="1185732"/>
    <d v="2021-12-20T00:00:00"/>
    <x v="5"/>
    <s v="Nord-est"/>
    <s v="Maryland"/>
    <s v="Baltimore"/>
    <x v="1"/>
    <n v="46"/>
    <n v="65"/>
    <n v="2990"/>
    <n v="1495"/>
    <n v="0.5"/>
    <s v="En ligne"/>
  </r>
  <r>
    <s v="Foot Locker"/>
    <n v="1185732"/>
    <d v="2021-12-20T00:00:00"/>
    <x v="5"/>
    <s v="Nord-est"/>
    <s v="Maryland"/>
    <s v="Baltimore"/>
    <x v="2"/>
    <n v="45"/>
    <n v="65"/>
    <n v="2925"/>
    <n v="1374.75"/>
    <n v="0.47"/>
    <s v="En ligne"/>
  </r>
  <r>
    <s v="Foot Locker"/>
    <n v="1185732"/>
    <d v="2021-12-20T00:00:00"/>
    <x v="5"/>
    <s v="Nord-est"/>
    <s v="Maryland"/>
    <s v="Baltimore"/>
    <x v="3"/>
    <n v="49"/>
    <n v="44"/>
    <n v="2156"/>
    <n v="1013.3199999999999"/>
    <n v="0.47"/>
    <s v="En ligne"/>
  </r>
  <r>
    <s v="Foot Locker"/>
    <n v="1185732"/>
    <d v="2021-12-20T00:00:00"/>
    <x v="5"/>
    <s v="Nord-est"/>
    <s v="Maryland"/>
    <s v="Baltimore"/>
    <x v="4"/>
    <n v="54"/>
    <n v="51"/>
    <n v="2754"/>
    <n v="1129.1399999999999"/>
    <n v="0.41"/>
    <s v="En ligne"/>
  </r>
  <r>
    <s v="Foot Locker"/>
    <n v="1185732"/>
    <d v="2021-12-20T00:00:00"/>
    <x v="5"/>
    <s v="Nord-est"/>
    <s v="Maryland"/>
    <s v="Baltimore"/>
    <x v="5"/>
    <n v="61"/>
    <n v="72"/>
    <n v="4392"/>
    <n v="1844.6399999999999"/>
    <n v="0.42"/>
    <s v="En ligne"/>
  </r>
  <r>
    <s v="Foot Locker"/>
    <n v="1185732"/>
    <d v="2021-01-17T00:00:00"/>
    <x v="4"/>
    <s v="Nord-est"/>
    <s v="Maryland"/>
    <s v="Baltimore"/>
    <x v="0"/>
    <n v="36"/>
    <n v="137"/>
    <n v="4932"/>
    <n v="2219.3999999999996"/>
    <n v="0.44999999999999996"/>
    <s v="En ligne"/>
  </r>
  <r>
    <s v="Foot Locker"/>
    <n v="1185732"/>
    <d v="2021-01-17T00:00:00"/>
    <x v="4"/>
    <s v="Nord-est"/>
    <s v="Maryland"/>
    <s v="Baltimore"/>
    <x v="1"/>
    <n v="38"/>
    <n v="81"/>
    <n v="3078"/>
    <n v="1539"/>
    <n v="0.5"/>
    <s v="En ligne"/>
  </r>
  <r>
    <s v="Foot Locker"/>
    <n v="1185732"/>
    <d v="2021-01-17T00:00:00"/>
    <x v="4"/>
    <s v="Nord-est"/>
    <s v="Maryland"/>
    <s v="Baltimore"/>
    <x v="2"/>
    <n v="29"/>
    <n v="91"/>
    <n v="2639"/>
    <n v="1398.67"/>
    <n v="0.53"/>
    <s v="En ligne"/>
  </r>
  <r>
    <s v="Foot Locker"/>
    <n v="1185732"/>
    <d v="2021-01-17T00:00:00"/>
    <x v="4"/>
    <s v="Nord-est"/>
    <s v="Maryland"/>
    <s v="Baltimore"/>
    <x v="3"/>
    <n v="32"/>
    <n v="47"/>
    <n v="1504"/>
    <n v="827.2"/>
    <n v="0.55000000000000004"/>
    <s v="En ligne"/>
  </r>
  <r>
    <s v="Foot Locker"/>
    <n v="1185732"/>
    <d v="2021-01-17T00:00:00"/>
    <x v="4"/>
    <s v="Nord-est"/>
    <s v="Maryland"/>
    <s v="Baltimore"/>
    <x v="4"/>
    <n v="49"/>
    <n v="59"/>
    <n v="2891"/>
    <n v="1214.22"/>
    <n v="0.42"/>
    <s v="En ligne"/>
  </r>
  <r>
    <s v="Foot Locker"/>
    <n v="1185732"/>
    <d v="2021-01-17T00:00:00"/>
    <x v="4"/>
    <s v="Nord-est"/>
    <s v="Maryland"/>
    <s v="Baltimore"/>
    <x v="5"/>
    <n v="36"/>
    <n v="81"/>
    <n v="2916"/>
    <n v="1487.16"/>
    <n v="0.51"/>
    <s v="En ligne"/>
  </r>
  <r>
    <s v="Foot Locker"/>
    <n v="1185732"/>
    <d v="2021-02-15T00:00:00"/>
    <x v="5"/>
    <s v="Nord-est"/>
    <s v="Maryland"/>
    <s v="Baltimore"/>
    <x v="0"/>
    <n v="39"/>
    <n v="144"/>
    <n v="5616"/>
    <n v="2808"/>
    <n v="0.5"/>
    <s v="En ligne"/>
  </r>
  <r>
    <s v="Foot Locker"/>
    <n v="1185732"/>
    <d v="2021-02-15T00:00:00"/>
    <x v="5"/>
    <s v="Nord-est"/>
    <s v="Maryland"/>
    <s v="Baltimore"/>
    <x v="1"/>
    <n v="37"/>
    <n v="61"/>
    <n v="2257"/>
    <n v="1038.22"/>
    <n v="0.45999999999999996"/>
    <s v="En ligne"/>
  </r>
  <r>
    <s v="Foot Locker"/>
    <n v="1185732"/>
    <d v="2021-02-15T00:00:00"/>
    <x v="5"/>
    <s v="Nord-est"/>
    <s v="Maryland"/>
    <s v="Baltimore"/>
    <x v="2"/>
    <n v="27"/>
    <n v="69"/>
    <n v="1863"/>
    <n v="950.13"/>
    <n v="0.51"/>
    <s v="En ligne"/>
  </r>
  <r>
    <s v="Foot Locker"/>
    <n v="1185732"/>
    <d v="2021-02-15T00:00:00"/>
    <x v="5"/>
    <s v="Nord-est"/>
    <s v="Delaware"/>
    <s v="Wilmington"/>
    <x v="3"/>
    <n v="33"/>
    <n v="45"/>
    <n v="1485"/>
    <n v="816.75000000000011"/>
    <n v="0.55000000000000004"/>
    <s v="En ligne"/>
  </r>
  <r>
    <s v="Foot Locker"/>
    <n v="1185732"/>
    <d v="2021-02-15T00:00:00"/>
    <x v="5"/>
    <s v="Nord-est"/>
    <s v="Delaware"/>
    <s v="Wilmington"/>
    <x v="4"/>
    <n v="45"/>
    <n v="65"/>
    <n v="2925"/>
    <n v="1199.25"/>
    <n v="0.41"/>
    <s v="En ligne"/>
  </r>
  <r>
    <s v="Foot Locker"/>
    <n v="1185732"/>
    <d v="2021-02-15T00:00:00"/>
    <x v="5"/>
    <s v="Nord-est"/>
    <s v="Delaware"/>
    <s v="Wilmington"/>
    <x v="5"/>
    <n v="39"/>
    <n v="98"/>
    <n v="3822"/>
    <n v="2025.66"/>
    <n v="0.53"/>
    <s v="En ligne"/>
  </r>
  <r>
    <s v="Foot Locker"/>
    <n v="1185732"/>
    <d v="2021-03-13T00:00:00"/>
    <x v="3"/>
    <s v="Nord-est"/>
    <s v="Delaware"/>
    <s v="Wilmington"/>
    <x v="0"/>
    <n v="36"/>
    <n v="158"/>
    <n v="5688"/>
    <n v="2616.48"/>
    <n v="0.45999999999999996"/>
    <s v="En ligne"/>
  </r>
  <r>
    <s v="Foot Locker"/>
    <n v="1185732"/>
    <d v="2021-03-13T00:00:00"/>
    <x v="3"/>
    <s v="Nord-est"/>
    <s v="Delaware"/>
    <s v="Wilmington"/>
    <x v="1"/>
    <n v="39"/>
    <n v="68"/>
    <n v="2652"/>
    <n v="1193.3999999999999"/>
    <n v="0.44999999999999996"/>
    <s v="En ligne"/>
  </r>
  <r>
    <s v="Foot Locker"/>
    <n v="1185732"/>
    <d v="2021-03-13T00:00:00"/>
    <x v="3"/>
    <s v="Nord-est"/>
    <s v="Delaware"/>
    <s v="Wilmington"/>
    <x v="2"/>
    <n v="29"/>
    <n v="69"/>
    <n v="2001"/>
    <n v="1080.54"/>
    <n v="0.54"/>
    <s v="En ligne"/>
  </r>
  <r>
    <s v="Foot Locker"/>
    <n v="1185732"/>
    <d v="2021-03-13T00:00:00"/>
    <x v="3"/>
    <s v="Nord-est"/>
    <s v="Delaware"/>
    <s v="Wilmington"/>
    <x v="3"/>
    <n v="32"/>
    <n v="31"/>
    <n v="992"/>
    <n v="525.76"/>
    <n v="0.53"/>
    <s v="En ligne"/>
  </r>
  <r>
    <s v="Foot Locker"/>
    <n v="1185732"/>
    <d v="2021-03-13T00:00:00"/>
    <x v="3"/>
    <s v="Nord-est"/>
    <s v="Delaware"/>
    <s v="Wilmington"/>
    <x v="4"/>
    <n v="46"/>
    <n v="49"/>
    <n v="2254"/>
    <n v="924.14"/>
    <n v="0.41"/>
    <s v="En ligne"/>
  </r>
  <r>
    <s v="Foot Locker"/>
    <n v="1185732"/>
    <d v="2021-03-13T00:00:00"/>
    <x v="3"/>
    <s v="Nord-est"/>
    <s v="Delaware"/>
    <s v="Wilmington"/>
    <x v="5"/>
    <n v="39"/>
    <n v="72"/>
    <n v="2808"/>
    <n v="1404"/>
    <n v="0.5"/>
    <s v="En ligne"/>
  </r>
  <r>
    <s v="Foot Locker"/>
    <n v="1185732"/>
    <d v="2021-04-14T00:00:00"/>
    <x v="0"/>
    <s v="Nord-est"/>
    <s v="Delaware"/>
    <s v="Wilmington"/>
    <x v="0"/>
    <n v="36"/>
    <n v="131"/>
    <n v="4716"/>
    <n v="2358"/>
    <n v="0.5"/>
    <s v="En ligne"/>
  </r>
  <r>
    <s v="Foot Locker"/>
    <n v="1185732"/>
    <d v="2021-04-14T00:00:00"/>
    <x v="0"/>
    <s v="Nord-est"/>
    <s v="Delaware"/>
    <s v="Wilmington"/>
    <x v="1"/>
    <n v="38"/>
    <n v="61"/>
    <n v="2318"/>
    <n v="1089.46"/>
    <n v="0.47"/>
    <s v="En ligne"/>
  </r>
  <r>
    <s v="Foot Locker"/>
    <n v="1185732"/>
    <d v="2021-04-14T00:00:00"/>
    <x v="0"/>
    <s v="Nord-est"/>
    <s v="Delaware"/>
    <s v="Wilmington"/>
    <x v="2"/>
    <n v="27"/>
    <n v="59"/>
    <n v="1593"/>
    <n v="876.15000000000009"/>
    <n v="0.55000000000000004"/>
    <s v="En ligne"/>
  </r>
  <r>
    <s v="Foot Locker"/>
    <n v="1185732"/>
    <d v="2021-04-14T00:00:00"/>
    <x v="0"/>
    <s v="Nord-est"/>
    <s v="Delaware"/>
    <s v="Wilmington"/>
    <x v="3"/>
    <n v="32"/>
    <n v="44"/>
    <n v="1408"/>
    <n v="718.08"/>
    <n v="0.51"/>
    <s v="En ligne"/>
  </r>
  <r>
    <s v="Foot Locker"/>
    <n v="1185732"/>
    <d v="2021-04-14T00:00:00"/>
    <x v="0"/>
    <s v="Nord-est"/>
    <s v="Delaware"/>
    <s v="Wilmington"/>
    <x v="4"/>
    <n v="47"/>
    <n v="45"/>
    <n v="2115"/>
    <n v="951.74999999999989"/>
    <n v="0.44999999999999996"/>
    <s v="En ligne"/>
  </r>
  <r>
    <s v="Foot Locker"/>
    <n v="1185732"/>
    <d v="2021-04-14T00:00:00"/>
    <x v="0"/>
    <s v="Nord-est"/>
    <s v="Delaware"/>
    <s v="Wilmington"/>
    <x v="5"/>
    <n v="38"/>
    <n v="78"/>
    <n v="2964"/>
    <n v="1600.5600000000002"/>
    <n v="0.54"/>
    <s v="En ligne"/>
  </r>
  <r>
    <s v="Foot Locker"/>
    <n v="1185732"/>
    <d v="2021-05-13T00:00:00"/>
    <x v="1"/>
    <s v="Nord-est"/>
    <s v="Delaware"/>
    <s v="Wilmington"/>
    <x v="0"/>
    <n v="51"/>
    <n v="160"/>
    <n v="8160"/>
    <n v="3916.7999999999997"/>
    <n v="0.48"/>
    <s v="En ligne"/>
  </r>
  <r>
    <s v="Foot Locker"/>
    <n v="1185732"/>
    <d v="2021-05-13T00:00:00"/>
    <x v="1"/>
    <s v="Nord-est"/>
    <s v="Delaware"/>
    <s v="Wilmington"/>
    <x v="1"/>
    <n v="47"/>
    <n v="69"/>
    <n v="3243"/>
    <n v="1459.35"/>
    <n v="0.44999999999999996"/>
    <s v="En ligne"/>
  </r>
  <r>
    <s v="Foot Locker"/>
    <n v="1185732"/>
    <d v="2021-05-13T00:00:00"/>
    <x v="1"/>
    <s v="Nord-est"/>
    <s v="Delaware"/>
    <s v="Wilmington"/>
    <x v="2"/>
    <n v="41"/>
    <n v="81"/>
    <n v="3321"/>
    <n v="1726.92"/>
    <n v="0.52"/>
    <s v="En ligne"/>
  </r>
  <r>
    <s v="Foot Locker"/>
    <n v="1185732"/>
    <d v="2021-05-13T00:00:00"/>
    <x v="1"/>
    <s v="Nord-est"/>
    <s v="Delaware"/>
    <s v="Wilmington"/>
    <x v="3"/>
    <n v="41"/>
    <n v="65"/>
    <n v="2665"/>
    <n v="1385.8"/>
    <n v="0.52"/>
    <s v="En ligne"/>
  </r>
  <r>
    <s v="Foot Locker"/>
    <n v="1185732"/>
    <d v="2021-05-13T00:00:00"/>
    <x v="1"/>
    <s v="Nord-est"/>
    <s v="Delaware"/>
    <s v="Wilmington"/>
    <x v="4"/>
    <n v="50"/>
    <n v="74"/>
    <n v="3700"/>
    <n v="1554"/>
    <n v="0.42"/>
    <s v="En ligne"/>
  </r>
  <r>
    <s v="Foot Locker"/>
    <n v="1185732"/>
    <d v="2021-05-13T00:00:00"/>
    <x v="1"/>
    <s v="Nord-est"/>
    <s v="Delaware"/>
    <s v="Wilmington"/>
    <x v="5"/>
    <n v="54"/>
    <n v="104"/>
    <n v="5616"/>
    <n v="3088.8"/>
    <n v="0.55000000000000004"/>
    <s v="En ligne"/>
  </r>
  <r>
    <s v="Foot Locker"/>
    <n v="1185732"/>
    <d v="2021-06-15T00:00:00"/>
    <x v="6"/>
    <s v="Nord-est"/>
    <s v="Delaware"/>
    <s v="Wilmington"/>
    <x v="0"/>
    <n v="51"/>
    <n v="189"/>
    <n v="9639"/>
    <n v="4433.9399999999996"/>
    <n v="0.45999999999999996"/>
    <s v="En ligne"/>
  </r>
  <r>
    <s v="Foot Locker"/>
    <n v="1185732"/>
    <d v="2021-06-15T00:00:00"/>
    <x v="6"/>
    <s v="Nord-est"/>
    <s v="Delaware"/>
    <s v="Wilmington"/>
    <x v="1"/>
    <n v="48"/>
    <n v="120"/>
    <n v="5760"/>
    <n v="2591.9999999999995"/>
    <n v="0.44999999999999996"/>
    <s v="En ligne"/>
  </r>
  <r>
    <s v="Foot Locker"/>
    <n v="1185732"/>
    <d v="2021-06-15T00:00:00"/>
    <x v="6"/>
    <s v="Nord-est"/>
    <s v="Delaware"/>
    <s v="Wilmington"/>
    <x v="2"/>
    <n v="43"/>
    <n v="85"/>
    <n v="3655"/>
    <n v="1937.15"/>
    <n v="0.53"/>
    <s v="En ligne"/>
  </r>
  <r>
    <s v="Foot Locker"/>
    <n v="1185732"/>
    <d v="2021-06-15T00:00:00"/>
    <x v="6"/>
    <s v="Nord-est"/>
    <s v="Delaware"/>
    <s v="Wilmington"/>
    <x v="3"/>
    <n v="41"/>
    <n v="75"/>
    <n v="3075"/>
    <n v="1691.2500000000002"/>
    <n v="0.55000000000000004"/>
    <s v="En ligne"/>
  </r>
  <r>
    <s v="Foot Locker"/>
    <n v="1185732"/>
    <d v="2021-06-15T00:00:00"/>
    <x v="6"/>
    <s v="Nord-est"/>
    <s v="Delaware"/>
    <s v="Wilmington"/>
    <x v="4"/>
    <n v="50"/>
    <n v="75"/>
    <n v="3750"/>
    <n v="1500"/>
    <n v="0.4"/>
    <s v="En ligne"/>
  </r>
  <r>
    <s v="Foot Locker"/>
    <n v="1185732"/>
    <d v="2021-06-15T00:00:00"/>
    <x v="6"/>
    <s v="Nord-est"/>
    <s v="Delaware"/>
    <s v="Wilmington"/>
    <x v="5"/>
    <n v="56"/>
    <n v="135"/>
    <n v="7560"/>
    <n v="4006.8"/>
    <n v="0.53"/>
    <s v="En ligne"/>
  </r>
  <r>
    <s v="Foot Locker"/>
    <n v="1185732"/>
    <d v="2021-07-13T00:00:00"/>
    <x v="6"/>
    <s v="Nord-est"/>
    <s v="Delaware"/>
    <s v="Wilmington"/>
    <x v="0"/>
    <n v="53"/>
    <n v="182"/>
    <n v="9646"/>
    <n v="4823"/>
    <n v="0.5"/>
    <s v="En ligne"/>
  </r>
  <r>
    <s v="Foot Locker"/>
    <n v="1185732"/>
    <d v="2021-07-13T00:00:00"/>
    <x v="6"/>
    <s v="Nord-est"/>
    <s v="Delaware"/>
    <s v="Wilmington"/>
    <x v="1"/>
    <n v="47"/>
    <n v="119"/>
    <n v="5593"/>
    <n v="2516.85"/>
    <n v="0.44999999999999996"/>
    <s v="En ligne"/>
  </r>
  <r>
    <s v="Foot Locker"/>
    <n v="1185732"/>
    <d v="2021-07-13T00:00:00"/>
    <x v="6"/>
    <s v="Nord-est"/>
    <s v="Delaware"/>
    <s v="Wilmington"/>
    <x v="2"/>
    <n v="41"/>
    <n v="102"/>
    <n v="4182"/>
    <n v="2258.2800000000002"/>
    <n v="0.54"/>
    <s v="En ligne"/>
  </r>
  <r>
    <s v="Foot Locker"/>
    <n v="1185732"/>
    <d v="2021-07-13T00:00:00"/>
    <x v="6"/>
    <s v="Nord-est"/>
    <s v="Delaware"/>
    <s v="Wilmington"/>
    <x v="3"/>
    <n v="43"/>
    <n v="90"/>
    <n v="3870"/>
    <n v="2051.1"/>
    <n v="0.53"/>
    <s v="En ligne"/>
  </r>
  <r>
    <s v="Foot Locker"/>
    <n v="1185732"/>
    <d v="2021-07-13T00:00:00"/>
    <x v="6"/>
    <s v="Nord-est"/>
    <s v="Delaware"/>
    <s v="Wilmington"/>
    <x v="4"/>
    <n v="51"/>
    <n v="94"/>
    <n v="4794"/>
    <n v="1965.54"/>
    <n v="0.41"/>
    <s v="En ligne"/>
  </r>
  <r>
    <s v="Foot Locker"/>
    <n v="1185732"/>
    <d v="2021-07-13T00:00:00"/>
    <x v="6"/>
    <s v="Nord-est"/>
    <s v="Delaware"/>
    <s v="Wilmington"/>
    <x v="5"/>
    <n v="55"/>
    <n v="145"/>
    <n v="7975"/>
    <n v="3987.5"/>
    <n v="0.5"/>
    <s v="En ligne"/>
  </r>
  <r>
    <s v="Foot Locker"/>
    <n v="1185732"/>
    <d v="2021-08-14T00:00:00"/>
    <x v="3"/>
    <s v="Nord-est"/>
    <s v="Delaware"/>
    <s v="Wilmington"/>
    <x v="0"/>
    <n v="50"/>
    <n v="163"/>
    <n v="8150"/>
    <n v="3993.5"/>
    <n v="0.49"/>
    <s v="En ligne"/>
  </r>
  <r>
    <s v="Foot Locker"/>
    <n v="1185732"/>
    <d v="2021-08-14T00:00:00"/>
    <x v="3"/>
    <s v="Nord-est"/>
    <s v="Delaware"/>
    <s v="Wilmington"/>
    <x v="1"/>
    <n v="47"/>
    <n v="128"/>
    <n v="6016"/>
    <n v="2767.3599999999997"/>
    <n v="0.45999999999999996"/>
    <s v="En ligne"/>
  </r>
  <r>
    <s v="Foot Locker"/>
    <n v="1185732"/>
    <d v="2021-08-14T00:00:00"/>
    <x v="3"/>
    <s v="Nord-est"/>
    <s v="Delaware"/>
    <s v="Wilmington"/>
    <x v="2"/>
    <n v="42"/>
    <n v="105"/>
    <n v="4410"/>
    <n v="2205"/>
    <n v="0.5"/>
    <s v="En ligne"/>
  </r>
  <r>
    <s v="Foot Locker"/>
    <n v="1185732"/>
    <d v="2021-08-14T00:00:00"/>
    <x v="3"/>
    <s v="Nord-est"/>
    <s v="Delaware"/>
    <s v="Wilmington"/>
    <x v="3"/>
    <n v="41"/>
    <n v="63"/>
    <n v="2583"/>
    <n v="1291.5"/>
    <n v="0.5"/>
    <s v="En ligne"/>
  </r>
  <r>
    <s v="Foot Locker"/>
    <n v="1185732"/>
    <d v="2021-08-14T00:00:00"/>
    <x v="3"/>
    <s v="Nord-est"/>
    <s v="Delaware"/>
    <s v="Wilmington"/>
    <x v="4"/>
    <n v="50"/>
    <n v="63"/>
    <n v="3150"/>
    <n v="1417.4999999999998"/>
    <n v="0.44999999999999996"/>
    <s v="En ligne"/>
  </r>
  <r>
    <s v="Foot Locker"/>
    <n v="1185732"/>
    <d v="2021-08-14T00:00:00"/>
    <x v="3"/>
    <s v="Nord-est"/>
    <s v="Delaware"/>
    <s v="Wilmington"/>
    <x v="5"/>
    <n v="59"/>
    <n v="120"/>
    <n v="7080"/>
    <n v="3681.6"/>
    <n v="0.52"/>
    <s v="En ligne"/>
  </r>
  <r>
    <s v="Foot Locker"/>
    <n v="1185732"/>
    <d v="2021-09-13T00:00:00"/>
    <x v="5"/>
    <s v="Nord-est"/>
    <s v="Delaware"/>
    <s v="Wilmington"/>
    <x v="0"/>
    <n v="50"/>
    <n v="142"/>
    <n v="7100"/>
    <n v="3479"/>
    <n v="0.49"/>
    <s v="En ligne"/>
  </r>
  <r>
    <s v="Foot Locker"/>
    <n v="1185732"/>
    <d v="2021-09-13T00:00:00"/>
    <x v="5"/>
    <s v="Nord-est"/>
    <s v="Delaware"/>
    <s v="Wilmington"/>
    <x v="1"/>
    <n v="47"/>
    <n v="85"/>
    <n v="3995"/>
    <n v="1797.7499999999998"/>
    <n v="0.44999999999999996"/>
    <s v="En ligne"/>
  </r>
  <r>
    <s v="Foot Locker"/>
    <n v="1185732"/>
    <d v="2021-09-13T00:00:00"/>
    <x v="5"/>
    <s v="Nord-est"/>
    <s v="Delaware"/>
    <s v="Wilmington"/>
    <x v="2"/>
    <n v="43"/>
    <n v="61"/>
    <n v="2623"/>
    <n v="1337.73"/>
    <n v="0.51"/>
    <s v="En ligne"/>
  </r>
  <r>
    <s v="Foot Locker"/>
    <n v="1185732"/>
    <d v="2021-09-13T00:00:00"/>
    <x v="5"/>
    <s v="Nord-est"/>
    <s v="Delaware"/>
    <s v="Wilmington"/>
    <x v="3"/>
    <n v="41"/>
    <n v="60"/>
    <n v="2460"/>
    <n v="1254.5999999999999"/>
    <n v="0.51"/>
    <s v="En ligne"/>
  </r>
  <r>
    <s v="Foot Locker"/>
    <n v="1185732"/>
    <d v="2021-09-13T00:00:00"/>
    <x v="5"/>
    <s v="Nord-est"/>
    <s v="Delaware"/>
    <s v="Wilmington"/>
    <x v="4"/>
    <n v="50"/>
    <n v="60"/>
    <n v="3000"/>
    <n v="1320"/>
    <n v="0.44"/>
    <s v="En ligne"/>
  </r>
  <r>
    <s v="Foot Locker"/>
    <n v="1185732"/>
    <d v="2021-09-13T00:00:00"/>
    <x v="5"/>
    <s v="Nord-est"/>
    <s v="Delaware"/>
    <s v="Wilmington"/>
    <x v="5"/>
    <n v="58"/>
    <n v="84"/>
    <n v="4872"/>
    <n v="2630.88"/>
    <n v="0.54"/>
    <s v="En ligne"/>
  </r>
  <r>
    <s v="Foot Locker"/>
    <n v="1185732"/>
    <d v="2021-10-15T00:00:00"/>
    <x v="2"/>
    <s v="Nord-est"/>
    <s v="Delaware"/>
    <s v="Wilmington"/>
    <x v="0"/>
    <n v="56"/>
    <n v="128"/>
    <n v="7168"/>
    <n v="3225.5999999999995"/>
    <n v="0.44999999999999996"/>
    <s v="En ligne"/>
  </r>
  <r>
    <s v="Foot Locker"/>
    <n v="1185732"/>
    <d v="2021-10-15T00:00:00"/>
    <x v="2"/>
    <s v="Nord-est"/>
    <s v="Delaware"/>
    <s v="Wilmington"/>
    <x v="1"/>
    <n v="51"/>
    <n v="90"/>
    <n v="4590"/>
    <n v="2111.3999999999996"/>
    <n v="0.45999999999999996"/>
    <s v="En ligne"/>
  </r>
  <r>
    <s v="Foot Locker"/>
    <n v="1185732"/>
    <d v="2021-10-15T00:00:00"/>
    <x v="2"/>
    <s v="Nord-est"/>
    <s v="Delaware"/>
    <s v="Wilmington"/>
    <x v="2"/>
    <n v="50"/>
    <n v="52"/>
    <n v="2600"/>
    <n v="1430.0000000000002"/>
    <n v="0.55000000000000004"/>
    <s v="En ligne"/>
  </r>
  <r>
    <s v="Foot Locker"/>
    <n v="1185732"/>
    <d v="2021-10-15T00:00:00"/>
    <x v="2"/>
    <s v="Nord-est"/>
    <s v="Delaware"/>
    <s v="Wilmington"/>
    <x v="3"/>
    <n v="52"/>
    <n v="44"/>
    <n v="2288"/>
    <n v="1144"/>
    <n v="0.5"/>
    <s v="En ligne"/>
  </r>
  <r>
    <s v="Foot Locker"/>
    <n v="1185732"/>
    <d v="2021-10-15T00:00:00"/>
    <x v="2"/>
    <s v="Nord-est"/>
    <s v="Delaware"/>
    <s v="Wilmington"/>
    <x v="4"/>
    <n v="62"/>
    <n v="49"/>
    <n v="3038"/>
    <n v="1215.2"/>
    <n v="0.4"/>
    <s v="En ligne"/>
  </r>
  <r>
    <s v="Kohl's"/>
    <n v="1185732"/>
    <d v="2021-10-15T00:00:00"/>
    <x v="2"/>
    <s v="Nord-est"/>
    <s v="Delaware"/>
    <s v="Wilmington"/>
    <x v="5"/>
    <n v="63"/>
    <n v="78"/>
    <n v="4914"/>
    <n v="2702.7000000000003"/>
    <n v="0.55000000000000004"/>
    <s v="En ligne"/>
  </r>
  <r>
    <s v="Kohl's"/>
    <n v="1185732"/>
    <d v="2021-11-14T00:00:00"/>
    <x v="4"/>
    <s v="Nord-est"/>
    <s v="Delaware"/>
    <s v="Wilmington"/>
    <x v="0"/>
    <n v="60"/>
    <n v="135"/>
    <n v="8100"/>
    <n v="3807"/>
    <n v="0.47"/>
    <s v="En ligne"/>
  </r>
  <r>
    <s v="Kohl's"/>
    <n v="1185732"/>
    <d v="2021-11-14T00:00:00"/>
    <x v="4"/>
    <s v="Nord-est"/>
    <s v="Delaware"/>
    <s v="Wilmington"/>
    <x v="1"/>
    <n v="53"/>
    <n v="85"/>
    <n v="4505"/>
    <n v="2072.2999999999997"/>
    <n v="0.45999999999999996"/>
    <s v="En ligne"/>
  </r>
  <r>
    <s v="Kohl's"/>
    <n v="1185732"/>
    <d v="2021-11-14T00:00:00"/>
    <x v="4"/>
    <s v="Nord-est"/>
    <s v="Delaware"/>
    <s v="Wilmington"/>
    <x v="2"/>
    <n v="52"/>
    <n v="86"/>
    <n v="4472"/>
    <n v="2280.7200000000003"/>
    <n v="0.51"/>
    <s v="En ligne"/>
  </r>
  <r>
    <s v="Kohl's"/>
    <n v="1185732"/>
    <d v="2021-11-14T00:00:00"/>
    <x v="4"/>
    <s v="Nord-est"/>
    <s v="Delaware"/>
    <s v="Wilmington"/>
    <x v="3"/>
    <n v="51"/>
    <n v="84"/>
    <n v="4284"/>
    <n v="2270.52"/>
    <n v="0.53"/>
    <s v="En ligne"/>
  </r>
  <r>
    <s v="Kohl's"/>
    <n v="1185732"/>
    <d v="2021-11-14T00:00:00"/>
    <x v="4"/>
    <s v="Nord-est"/>
    <s v="Delaware"/>
    <s v="Wilmington"/>
    <x v="4"/>
    <n v="60"/>
    <n v="72"/>
    <n v="4320"/>
    <n v="1728"/>
    <n v="0.4"/>
    <s v="En ligne"/>
  </r>
  <r>
    <s v="Kohl's"/>
    <n v="1185732"/>
    <d v="2021-11-14T00:00:00"/>
    <x v="4"/>
    <s v="Nord-est"/>
    <s v="Delaware"/>
    <s v="Wilmington"/>
    <x v="5"/>
    <n v="64"/>
    <n v="98"/>
    <n v="6272"/>
    <n v="3449.6000000000004"/>
    <n v="0.55000000000000004"/>
    <s v="En ligne"/>
  </r>
  <r>
    <s v="Kohl's"/>
    <n v="1185732"/>
    <d v="2021-12-13T00:00:00"/>
    <x v="5"/>
    <s v="Nord-est"/>
    <s v="Delaware"/>
    <s v="Wilmington"/>
    <x v="0"/>
    <n v="62"/>
    <n v="168"/>
    <n v="10416"/>
    <n v="4895.5199999999995"/>
    <n v="0.47"/>
    <s v="En ligne"/>
  </r>
  <r>
    <s v="Kohl's"/>
    <n v="1185732"/>
    <d v="2021-12-13T00:00:00"/>
    <x v="5"/>
    <s v="Nord-est"/>
    <s v="Delaware"/>
    <s v="Wilmington"/>
    <x v="1"/>
    <n v="50"/>
    <n v="100"/>
    <n v="5000"/>
    <n v="2400"/>
    <n v="0.48"/>
    <s v="En ligne"/>
  </r>
  <r>
    <s v="Kohl's"/>
    <n v="1185732"/>
    <d v="2021-12-13T00:00:00"/>
    <x v="5"/>
    <s v="Nord-est"/>
    <s v="Delaware"/>
    <s v="Wilmington"/>
    <x v="2"/>
    <n v="50"/>
    <n v="109"/>
    <n v="5450"/>
    <n v="2943"/>
    <n v="0.54"/>
    <s v="En ligne"/>
  </r>
  <r>
    <s v="Kohl's"/>
    <n v="1185732"/>
    <d v="2021-12-13T00:00:00"/>
    <x v="5"/>
    <s v="Nord-est"/>
    <s v="Delaware"/>
    <s v="Wilmington"/>
    <x v="3"/>
    <n v="53"/>
    <n v="98"/>
    <n v="5194"/>
    <n v="2804.76"/>
    <n v="0.54"/>
    <s v="En ligne"/>
  </r>
  <r>
    <s v="Kohl's"/>
    <n v="1185732"/>
    <d v="2021-12-13T00:00:00"/>
    <x v="5"/>
    <s v="Nord-est"/>
    <s v="Delaware"/>
    <s v="Wilmington"/>
    <x v="4"/>
    <n v="61"/>
    <n v="91"/>
    <n v="5551"/>
    <n v="2220.4"/>
    <n v="0.4"/>
    <s v="En ligne"/>
  </r>
  <r>
    <s v="Kohl's"/>
    <n v="1185732"/>
    <d v="2021-12-13T00:00:00"/>
    <x v="5"/>
    <s v="Nord-est"/>
    <s v="Delaware"/>
    <s v="Wilmington"/>
    <x v="5"/>
    <n v="65"/>
    <n v="123"/>
    <n v="7995"/>
    <n v="3997.5"/>
    <n v="0.5"/>
    <s v="En ligne"/>
  </r>
  <r>
    <s v="Kohl's"/>
    <n v="1185732"/>
    <d v="2021-01-10T00:00:00"/>
    <x v="4"/>
    <s v="Nord-est"/>
    <s v="Delaware"/>
    <s v="Wilmington"/>
    <x v="0"/>
    <n v="32"/>
    <n v="138"/>
    <n v="4416"/>
    <n v="2208"/>
    <n v="0.5"/>
    <s v="En ligne"/>
  </r>
  <r>
    <s v="Kohl's"/>
    <n v="1185732"/>
    <d v="2021-01-10T00:00:00"/>
    <x v="4"/>
    <s v="Nord-est"/>
    <s v="Delaware"/>
    <s v="Wilmington"/>
    <x v="1"/>
    <n v="33"/>
    <n v="77"/>
    <n v="2541"/>
    <n v="1194.27"/>
    <n v="0.47"/>
    <s v="En ligne"/>
  </r>
  <r>
    <s v="Kohl's"/>
    <n v="1185732"/>
    <d v="2021-01-10T00:00:00"/>
    <x v="4"/>
    <s v="Nord-est"/>
    <s v="Delaware"/>
    <s v="Wilmington"/>
    <x v="2"/>
    <n v="24"/>
    <n v="72"/>
    <n v="1728"/>
    <n v="881.28"/>
    <n v="0.51"/>
    <s v="En ligne"/>
  </r>
  <r>
    <s v="Kohl's"/>
    <n v="1185732"/>
    <d v="2021-01-10T00:00:00"/>
    <x v="4"/>
    <s v="Nord-est"/>
    <s v="Delaware"/>
    <s v="Wilmington"/>
    <x v="3"/>
    <n v="27"/>
    <n v="38"/>
    <n v="1026"/>
    <n v="513"/>
    <n v="0.5"/>
    <s v="En ligne"/>
  </r>
  <r>
    <s v="Kohl's"/>
    <n v="1185732"/>
    <d v="2021-01-10T00:00:00"/>
    <x v="4"/>
    <s v="Nord-est"/>
    <s v="Delaware"/>
    <s v="Wilmington"/>
    <x v="4"/>
    <n v="41"/>
    <n v="47"/>
    <n v="1927"/>
    <n v="770.80000000000007"/>
    <n v="0.4"/>
    <s v="En ligne"/>
  </r>
  <r>
    <s v="Kohl's"/>
    <n v="1185732"/>
    <d v="2021-01-10T00:00:00"/>
    <x v="4"/>
    <s v="Nord-est"/>
    <s v="Delaware"/>
    <s v="Wilmington"/>
    <x v="5"/>
    <n v="33"/>
    <n v="69"/>
    <n v="2277"/>
    <n v="1252.3500000000001"/>
    <n v="0.55000000000000004"/>
    <s v="En ligne"/>
  </r>
  <r>
    <s v="Kohl's"/>
    <n v="1185732"/>
    <d v="2021-02-08T00:00:00"/>
    <x v="5"/>
    <s v="Nord-est"/>
    <s v="Delaware"/>
    <s v="Wilmington"/>
    <x v="0"/>
    <n v="34"/>
    <n v="147"/>
    <n v="4998"/>
    <n v="2399.04"/>
    <n v="0.48"/>
    <s v="En ligne"/>
  </r>
  <r>
    <s v="Kohl's"/>
    <n v="1185732"/>
    <d v="2021-02-08T00:00:00"/>
    <x v="5"/>
    <s v="Nord-est"/>
    <s v="Delaware"/>
    <s v="Wilmington"/>
    <x v="1"/>
    <n v="32"/>
    <n v="53"/>
    <n v="1696"/>
    <n v="848"/>
    <n v="0.5"/>
    <s v="En ligne"/>
  </r>
  <r>
    <s v="Kohl's"/>
    <n v="1185732"/>
    <d v="2021-02-08T00:00:00"/>
    <x v="5"/>
    <s v="Nord-est"/>
    <s v="Delaware"/>
    <s v="Wilmington"/>
    <x v="2"/>
    <n v="24"/>
    <n v="63"/>
    <n v="1512"/>
    <n v="771.12"/>
    <n v="0.51"/>
    <s v="En ligne"/>
  </r>
  <r>
    <s v="Kohl's"/>
    <n v="1185732"/>
    <d v="2021-02-08T00:00:00"/>
    <x v="5"/>
    <s v="Nord-est"/>
    <s v="New Jersey"/>
    <s v="Newark"/>
    <x v="3"/>
    <n v="29"/>
    <n v="30"/>
    <n v="870"/>
    <n v="461.1"/>
    <n v="0.53"/>
    <s v="En ligne"/>
  </r>
  <r>
    <s v="Kohl's"/>
    <n v="1185732"/>
    <d v="2021-02-08T00:00:00"/>
    <x v="5"/>
    <s v="Nord-est"/>
    <s v="New Jersey"/>
    <s v="Newark"/>
    <x v="4"/>
    <n v="41"/>
    <n v="47"/>
    <n v="1927"/>
    <n v="770.80000000000007"/>
    <n v="0.4"/>
    <s v="En ligne"/>
  </r>
  <r>
    <s v="Kohl's"/>
    <n v="1185732"/>
    <d v="2021-02-08T00:00:00"/>
    <x v="5"/>
    <s v="Nord-est"/>
    <s v="New Jersey"/>
    <s v="Newark"/>
    <x v="5"/>
    <n v="32"/>
    <n v="74"/>
    <n v="2368"/>
    <n v="1255.04"/>
    <n v="0.53"/>
    <s v="En ligne"/>
  </r>
  <r>
    <s v="Kohl's"/>
    <n v="1185732"/>
    <d v="2021-03-06T00:00:00"/>
    <x v="3"/>
    <s v="Nord-est"/>
    <s v="New Jersey"/>
    <s v="Newark"/>
    <x v="0"/>
    <n v="32"/>
    <n v="144"/>
    <n v="4608"/>
    <n v="2119.6799999999998"/>
    <n v="0.45999999999999996"/>
    <s v="En ligne"/>
  </r>
  <r>
    <s v="Kohl's"/>
    <n v="1185732"/>
    <d v="2021-03-06T00:00:00"/>
    <x v="3"/>
    <s v="Nord-est"/>
    <s v="New Jersey"/>
    <s v="Newark"/>
    <x v="1"/>
    <n v="32"/>
    <n v="58"/>
    <n v="1856"/>
    <n v="909.43999999999994"/>
    <n v="0.49"/>
    <s v="En ligne"/>
  </r>
  <r>
    <s v="Kohl's"/>
    <n v="1185732"/>
    <d v="2021-03-06T00:00:00"/>
    <x v="3"/>
    <s v="Nord-est"/>
    <s v="New Jersey"/>
    <s v="Newark"/>
    <x v="2"/>
    <n v="24"/>
    <n v="59"/>
    <n v="1416"/>
    <n v="750.48"/>
    <n v="0.53"/>
    <s v="En ligne"/>
  </r>
  <r>
    <s v="Kohl's"/>
    <n v="1185732"/>
    <d v="2021-03-06T00:00:00"/>
    <x v="3"/>
    <s v="Nord-est"/>
    <s v="New Jersey"/>
    <s v="Newark"/>
    <x v="3"/>
    <n v="27"/>
    <n v="22"/>
    <n v="594"/>
    <n v="308.88"/>
    <n v="0.52"/>
    <s v="En ligne"/>
  </r>
  <r>
    <s v="Kohl's"/>
    <n v="1185732"/>
    <d v="2021-03-06T00:00:00"/>
    <x v="3"/>
    <s v="Nord-est"/>
    <s v="New Jersey"/>
    <s v="Newark"/>
    <x v="4"/>
    <n v="43"/>
    <n v="34"/>
    <n v="1462"/>
    <n v="657.9"/>
    <n v="0.44999999999999996"/>
    <s v="En ligne"/>
  </r>
  <r>
    <s v="Kohl's"/>
    <n v="1185732"/>
    <d v="2021-03-06T00:00:00"/>
    <x v="3"/>
    <s v="Nord-est"/>
    <s v="New Jersey"/>
    <s v="Newark"/>
    <x v="5"/>
    <n v="32"/>
    <n v="61"/>
    <n v="1952"/>
    <n v="976"/>
    <n v="0.5"/>
    <s v="En ligne"/>
  </r>
  <r>
    <s v="Kohl's"/>
    <n v="1185732"/>
    <d v="2021-04-07T00:00:00"/>
    <x v="0"/>
    <s v="Nord-est"/>
    <s v="New Jersey"/>
    <s v="Newark"/>
    <x v="0"/>
    <n v="34"/>
    <n v="133"/>
    <n v="4522"/>
    <n v="2261"/>
    <n v="0.5"/>
    <s v="En ligne"/>
  </r>
  <r>
    <s v="Kohl's"/>
    <n v="1185732"/>
    <d v="2021-04-07T00:00:00"/>
    <x v="0"/>
    <s v="Nord-est"/>
    <s v="New Jersey"/>
    <s v="Newark"/>
    <x v="1"/>
    <n v="33"/>
    <n v="51"/>
    <n v="1683"/>
    <n v="774.18"/>
    <n v="0.45999999999999996"/>
    <s v="En ligne"/>
  </r>
  <r>
    <s v="Kohl's"/>
    <n v="1185732"/>
    <d v="2021-04-07T00:00:00"/>
    <x v="0"/>
    <s v="Nord-est"/>
    <s v="New Jersey"/>
    <s v="Newark"/>
    <x v="2"/>
    <n v="24"/>
    <n v="51"/>
    <n v="1224"/>
    <n v="612"/>
    <n v="0.5"/>
    <s v="En ligne"/>
  </r>
  <r>
    <s v="Kohl's"/>
    <n v="1185732"/>
    <d v="2021-04-07T00:00:00"/>
    <x v="0"/>
    <s v="Nord-est"/>
    <s v="New Jersey"/>
    <s v="Newark"/>
    <x v="3"/>
    <n v="27"/>
    <n v="27"/>
    <n v="729"/>
    <n v="371.79"/>
    <n v="0.51"/>
    <s v="En ligne"/>
  </r>
  <r>
    <s v="Kohl's"/>
    <n v="1185732"/>
    <d v="2021-04-07T00:00:00"/>
    <x v="0"/>
    <s v="Nord-est"/>
    <s v="New Jersey"/>
    <s v="Newark"/>
    <x v="4"/>
    <n v="44"/>
    <n v="27"/>
    <n v="1188"/>
    <n v="522.72"/>
    <n v="0.44"/>
    <s v="En ligne"/>
  </r>
  <r>
    <s v="Kohl's"/>
    <n v="1185732"/>
    <d v="2021-04-07T00:00:00"/>
    <x v="0"/>
    <s v="Nord-est"/>
    <s v="New Jersey"/>
    <s v="Newark"/>
    <x v="5"/>
    <n v="33"/>
    <n v="68"/>
    <n v="2244"/>
    <n v="1211.76"/>
    <n v="0.54"/>
    <s v="En ligne"/>
  </r>
  <r>
    <s v="Kohl's"/>
    <n v="1185732"/>
    <d v="2021-05-06T00:00:00"/>
    <x v="1"/>
    <s v="Nord-est"/>
    <s v="New Jersey"/>
    <s v="Newark"/>
    <x v="0"/>
    <n v="48"/>
    <n v="130"/>
    <n v="6240"/>
    <n v="2932.7999999999997"/>
    <n v="0.47"/>
    <s v="En ligne"/>
  </r>
  <r>
    <s v="Kohl's"/>
    <n v="1185732"/>
    <d v="2021-05-06T00:00:00"/>
    <x v="1"/>
    <s v="Nord-est"/>
    <s v="New Jersey"/>
    <s v="Newark"/>
    <x v="1"/>
    <n v="41"/>
    <n v="68"/>
    <n v="2788"/>
    <n v="1394"/>
    <n v="0.5"/>
    <s v="En ligne"/>
  </r>
  <r>
    <s v="Kohl's"/>
    <n v="1185732"/>
    <d v="2021-05-06T00:00:00"/>
    <x v="1"/>
    <s v="Nord-est"/>
    <s v="New Jersey"/>
    <s v="Newark"/>
    <x v="2"/>
    <n v="38"/>
    <n v="75"/>
    <n v="2850"/>
    <n v="1425"/>
    <n v="0.5"/>
    <s v="En ligne"/>
  </r>
  <r>
    <s v="Kohl's"/>
    <n v="1185732"/>
    <d v="2021-05-06T00:00:00"/>
    <x v="1"/>
    <s v="Nord-est"/>
    <s v="New Jersey"/>
    <s v="Newark"/>
    <x v="3"/>
    <n v="38"/>
    <n v="56"/>
    <n v="2128"/>
    <n v="1064"/>
    <n v="0.5"/>
    <s v="En ligne"/>
  </r>
  <r>
    <s v="Kohl's"/>
    <n v="1185732"/>
    <d v="2021-05-06T00:00:00"/>
    <x v="1"/>
    <s v="Nord-est"/>
    <s v="New Jersey"/>
    <s v="Newark"/>
    <x v="4"/>
    <n v="47"/>
    <n v="68"/>
    <n v="3196"/>
    <n v="1310.3599999999999"/>
    <n v="0.41"/>
    <s v="En ligne"/>
  </r>
  <r>
    <s v="Kohl's"/>
    <n v="1185732"/>
    <d v="2021-05-06T00:00:00"/>
    <x v="1"/>
    <s v="Nord-est"/>
    <s v="New Jersey"/>
    <s v="Newark"/>
    <x v="5"/>
    <n v="51"/>
    <n v="102"/>
    <n v="5202"/>
    <n v="2705.04"/>
    <n v="0.52"/>
    <s v="En ligne"/>
  </r>
  <r>
    <s v="Kohl's"/>
    <n v="1185732"/>
    <d v="2021-06-08T00:00:00"/>
    <x v="6"/>
    <s v="Nord-est"/>
    <s v="New Jersey"/>
    <s v="Newark"/>
    <x v="0"/>
    <n v="45"/>
    <n v="156"/>
    <n v="7020"/>
    <n v="3229.2"/>
    <n v="0.45999999999999996"/>
    <s v="En ligne"/>
  </r>
  <r>
    <s v="Kohl's"/>
    <n v="1185732"/>
    <d v="2021-06-08T00:00:00"/>
    <x v="6"/>
    <s v="Nord-est"/>
    <s v="New Jersey"/>
    <s v="Newark"/>
    <x v="1"/>
    <n v="44"/>
    <n v="105"/>
    <n v="4620"/>
    <n v="2125.1999999999998"/>
    <n v="0.45999999999999996"/>
    <s v="En ligne"/>
  </r>
  <r>
    <s v="Kohl's"/>
    <n v="1185732"/>
    <d v="2021-06-08T00:00:00"/>
    <x v="6"/>
    <s v="Nord-est"/>
    <s v="New Jersey"/>
    <s v="Newark"/>
    <x v="2"/>
    <n v="38"/>
    <n v="69"/>
    <n v="2622"/>
    <n v="1389.66"/>
    <n v="0.53"/>
    <s v="En ligne"/>
  </r>
  <r>
    <s v="Kohl's"/>
    <n v="1185732"/>
    <d v="2021-06-08T00:00:00"/>
    <x v="6"/>
    <s v="Nord-est"/>
    <s v="New Jersey"/>
    <s v="Newark"/>
    <x v="3"/>
    <n v="39"/>
    <n v="65"/>
    <n v="2535"/>
    <n v="1368.9"/>
    <n v="0.54"/>
    <s v="En ligne"/>
  </r>
  <r>
    <s v="Kohl's"/>
    <n v="1185732"/>
    <d v="2021-06-08T00:00:00"/>
    <x v="6"/>
    <s v="Nord-est"/>
    <s v="New Jersey"/>
    <s v="Newark"/>
    <x v="4"/>
    <n v="46"/>
    <n v="65"/>
    <n v="2990"/>
    <n v="1345.4999999999998"/>
    <n v="0.44999999999999996"/>
    <s v="En ligne"/>
  </r>
  <r>
    <s v="Kohl's"/>
    <n v="1185732"/>
    <d v="2021-06-08T00:00:00"/>
    <x v="6"/>
    <s v="Nord-est"/>
    <s v="New Jersey"/>
    <s v="Newark"/>
    <x v="5"/>
    <n v="50"/>
    <n v="120"/>
    <n v="6000"/>
    <n v="3000"/>
    <n v="0.5"/>
    <s v="En ligne"/>
  </r>
  <r>
    <s v="Kohl's"/>
    <n v="1185732"/>
    <d v="2021-07-06T00:00:00"/>
    <x v="6"/>
    <s v="Nord-est"/>
    <s v="New Jersey"/>
    <s v="Newark"/>
    <x v="0"/>
    <n v="47"/>
    <n v="188"/>
    <n v="8836"/>
    <n v="4152.92"/>
    <n v="0.47"/>
    <s v="En ligne"/>
  </r>
  <r>
    <s v="Kohl's"/>
    <n v="1185732"/>
    <d v="2021-07-06T00:00:00"/>
    <x v="6"/>
    <s v="Nord-est"/>
    <s v="New Jersey"/>
    <s v="Newark"/>
    <x v="1"/>
    <n v="42"/>
    <n v="98"/>
    <n v="4116"/>
    <n v="2058"/>
    <n v="0.5"/>
    <s v="En ligne"/>
  </r>
  <r>
    <s v="Kohl's"/>
    <n v="1185732"/>
    <d v="2021-07-06T00:00:00"/>
    <x v="6"/>
    <s v="Nord-est"/>
    <s v="New Jersey"/>
    <s v="Newark"/>
    <x v="2"/>
    <n v="37"/>
    <n v="81"/>
    <n v="2997"/>
    <n v="1558.44"/>
    <n v="0.52"/>
    <s v="En ligne"/>
  </r>
  <r>
    <s v="Kohl's"/>
    <n v="1185732"/>
    <d v="2021-07-06T00:00:00"/>
    <x v="6"/>
    <s v="Nord-est"/>
    <s v="New Jersey"/>
    <s v="Newark"/>
    <x v="3"/>
    <n v="36"/>
    <n v="63"/>
    <n v="2268"/>
    <n v="1224.72"/>
    <n v="0.54"/>
    <s v="En ligne"/>
  </r>
  <r>
    <s v="Kohl's"/>
    <n v="1185732"/>
    <d v="2021-07-06T00:00:00"/>
    <x v="6"/>
    <s v="Nord-est"/>
    <s v="New Jersey"/>
    <s v="Newark"/>
    <x v="4"/>
    <n v="48"/>
    <n v="74"/>
    <n v="3552"/>
    <n v="1527.36"/>
    <n v="0.43"/>
    <s v="En ligne"/>
  </r>
  <r>
    <s v="Kohl's"/>
    <n v="1185732"/>
    <d v="2021-07-06T00:00:00"/>
    <x v="6"/>
    <s v="Nord-est"/>
    <s v="New Jersey"/>
    <s v="Newark"/>
    <x v="5"/>
    <n v="54"/>
    <n v="131"/>
    <n v="7074"/>
    <n v="3749.2200000000003"/>
    <n v="0.53"/>
    <s v="En ligne"/>
  </r>
  <r>
    <s v="Kohl's"/>
    <n v="1185732"/>
    <d v="2021-08-07T00:00:00"/>
    <x v="3"/>
    <s v="Nord-est"/>
    <s v="New Jersey"/>
    <s v="Newark"/>
    <x v="0"/>
    <n v="47"/>
    <n v="180"/>
    <n v="8460"/>
    <n v="4060.7999999999997"/>
    <n v="0.48"/>
    <s v="En ligne"/>
  </r>
  <r>
    <s v="Kohl's"/>
    <n v="1185732"/>
    <d v="2021-08-07T00:00:00"/>
    <x v="3"/>
    <s v="Nord-est"/>
    <s v="New Jersey"/>
    <s v="Newark"/>
    <x v="1"/>
    <n v="42"/>
    <n v="101"/>
    <n v="4242"/>
    <n v="1993.7399999999998"/>
    <n v="0.47"/>
    <s v="En ligne"/>
  </r>
  <r>
    <s v="Kohl's"/>
    <n v="1185732"/>
    <d v="2021-08-07T00:00:00"/>
    <x v="3"/>
    <s v="Nord-est"/>
    <s v="New Jersey"/>
    <s v="Newark"/>
    <x v="2"/>
    <n v="37"/>
    <n v="75"/>
    <n v="2775"/>
    <n v="1498.5"/>
    <n v="0.54"/>
    <s v="En ligne"/>
  </r>
  <r>
    <s v="Kohl's"/>
    <n v="1185732"/>
    <d v="2021-08-07T00:00:00"/>
    <x v="3"/>
    <s v="Nord-est"/>
    <s v="New Jersey"/>
    <s v="Newark"/>
    <x v="3"/>
    <n v="36"/>
    <n v="52"/>
    <n v="1872"/>
    <n v="954.72"/>
    <n v="0.51"/>
    <s v="En ligne"/>
  </r>
  <r>
    <s v="Kohl's"/>
    <n v="1185732"/>
    <d v="2021-08-07T00:00:00"/>
    <x v="3"/>
    <s v="Nord-est"/>
    <s v="New Jersey"/>
    <s v="Newark"/>
    <x v="4"/>
    <n v="46"/>
    <n v="46"/>
    <n v="2116"/>
    <n v="909.88"/>
    <n v="0.43"/>
    <s v="En ligne"/>
  </r>
  <r>
    <s v="Kohl's"/>
    <n v="1185732"/>
    <d v="2021-08-07T00:00:00"/>
    <x v="3"/>
    <s v="Nord-est"/>
    <s v="New Jersey"/>
    <s v="Newark"/>
    <x v="5"/>
    <n v="52"/>
    <n v="105"/>
    <n v="5460"/>
    <n v="2893.8"/>
    <n v="0.53"/>
    <s v="En ligne"/>
  </r>
  <r>
    <s v="Kohl's"/>
    <n v="1185732"/>
    <d v="2021-09-06T00:00:00"/>
    <x v="5"/>
    <s v="Nord-est"/>
    <s v="New Jersey"/>
    <s v="Newark"/>
    <x v="0"/>
    <n v="46"/>
    <n v="124"/>
    <n v="5704"/>
    <n v="2794.96"/>
    <n v="0.49"/>
    <s v="En ligne"/>
  </r>
  <r>
    <s v="Kohl's"/>
    <n v="1185732"/>
    <d v="2021-09-06T00:00:00"/>
    <x v="5"/>
    <s v="Nord-est"/>
    <s v="New Jersey"/>
    <s v="Newark"/>
    <x v="1"/>
    <n v="41"/>
    <n v="72"/>
    <n v="2952"/>
    <n v="1476"/>
    <n v="0.5"/>
    <s v="En ligne"/>
  </r>
  <r>
    <s v="Kohl's"/>
    <n v="1185732"/>
    <d v="2021-09-06T00:00:00"/>
    <x v="5"/>
    <s v="Nord-est"/>
    <s v="New Jersey"/>
    <s v="Newark"/>
    <x v="2"/>
    <n v="39"/>
    <n v="51"/>
    <n v="1989"/>
    <n v="1054.17"/>
    <n v="0.53"/>
    <s v="En ligne"/>
  </r>
  <r>
    <s v="Kohl's"/>
    <n v="1185732"/>
    <d v="2021-09-06T00:00:00"/>
    <x v="5"/>
    <s v="Nord-est"/>
    <s v="New Jersey"/>
    <s v="Newark"/>
    <x v="3"/>
    <n v="37"/>
    <n v="38"/>
    <n v="1406"/>
    <n v="745.18000000000006"/>
    <n v="0.53"/>
    <s v="En ligne"/>
  </r>
  <r>
    <s v="Kohl's"/>
    <n v="1185732"/>
    <d v="2021-09-06T00:00:00"/>
    <x v="5"/>
    <s v="Nord-est"/>
    <s v="New Jersey"/>
    <s v="Newark"/>
    <x v="4"/>
    <n v="47"/>
    <n v="41"/>
    <n v="1927"/>
    <n v="790.06999999999994"/>
    <n v="0.41"/>
    <s v="En ligne"/>
  </r>
  <r>
    <s v="Kohl's"/>
    <n v="1185732"/>
    <d v="2021-09-06T00:00:00"/>
    <x v="5"/>
    <s v="Nord-est"/>
    <s v="New Jersey"/>
    <s v="Newark"/>
    <x v="5"/>
    <n v="50"/>
    <n v="73"/>
    <n v="3650"/>
    <n v="1934.5"/>
    <n v="0.53"/>
    <s v="En ligne"/>
  </r>
  <r>
    <s v="Kohl's"/>
    <n v="1185732"/>
    <d v="2021-10-08T00:00:00"/>
    <x v="2"/>
    <s v="Nord-est"/>
    <s v="New Jersey"/>
    <s v="Newark"/>
    <x v="0"/>
    <n v="53"/>
    <n v="119"/>
    <n v="6307"/>
    <n v="2901.22"/>
    <n v="0.45999999999999996"/>
    <s v="En ligne"/>
  </r>
  <r>
    <s v="Kohl's"/>
    <n v="1185732"/>
    <d v="2021-10-08T00:00:00"/>
    <x v="2"/>
    <s v="Nord-est"/>
    <s v="New Jersey"/>
    <s v="Newark"/>
    <x v="1"/>
    <n v="48"/>
    <n v="63"/>
    <n v="3024"/>
    <n v="1512"/>
    <n v="0.5"/>
    <s v="En ligne"/>
  </r>
  <r>
    <s v="Kohl's"/>
    <n v="1185732"/>
    <d v="2021-10-08T00:00:00"/>
    <x v="2"/>
    <s v="Nord-est"/>
    <s v="New Jersey"/>
    <s v="Newark"/>
    <x v="2"/>
    <n v="46"/>
    <n v="42"/>
    <n v="1932"/>
    <n v="966"/>
    <n v="0.5"/>
    <s v="En ligne"/>
  </r>
  <r>
    <s v="Kohl's"/>
    <n v="1185732"/>
    <d v="2021-10-08T00:00:00"/>
    <x v="2"/>
    <s v="Nord-est"/>
    <s v="New Jersey"/>
    <s v="Newark"/>
    <x v="3"/>
    <n v="48"/>
    <n v="31"/>
    <n v="1488"/>
    <n v="773.76"/>
    <n v="0.52"/>
    <s v="En ligne"/>
  </r>
  <r>
    <s v="Kohl's"/>
    <n v="1185732"/>
    <d v="2021-10-08T00:00:00"/>
    <x v="2"/>
    <s v="Nord-est"/>
    <s v="New Jersey"/>
    <s v="Newark"/>
    <x v="4"/>
    <n v="58"/>
    <n v="38"/>
    <n v="2204"/>
    <n v="903.64"/>
    <n v="0.41"/>
    <s v="En ligne"/>
  </r>
  <r>
    <s v="Sports Direct"/>
    <n v="1185732"/>
    <d v="2021-10-08T00:00:00"/>
    <x v="2"/>
    <s v="Nord-est"/>
    <s v="New Jersey"/>
    <s v="Newark"/>
    <x v="5"/>
    <n v="62"/>
    <n v="68"/>
    <n v="4216"/>
    <n v="2234.48"/>
    <n v="0.53"/>
    <s v="En ligne"/>
  </r>
  <r>
    <s v="Sports Direct"/>
    <n v="1185732"/>
    <d v="2021-11-07T00:00:00"/>
    <x v="4"/>
    <s v="Nord-est"/>
    <s v="New Jersey"/>
    <s v="Newark"/>
    <x v="0"/>
    <n v="59"/>
    <n v="108"/>
    <n v="6372"/>
    <n v="3058.56"/>
    <n v="0.48"/>
    <s v="En ligne"/>
  </r>
  <r>
    <s v="Sports Direct"/>
    <n v="1185732"/>
    <d v="2021-11-07T00:00:00"/>
    <x v="4"/>
    <s v="Nord-est"/>
    <s v="New Jersey"/>
    <s v="Newark"/>
    <x v="1"/>
    <n v="46"/>
    <n v="80"/>
    <n v="3680"/>
    <n v="1803.2"/>
    <n v="0.49"/>
    <s v="En ligne"/>
  </r>
  <r>
    <s v="Sports Direct"/>
    <n v="1185732"/>
    <d v="2021-11-07T00:00:00"/>
    <x v="4"/>
    <s v="Nord-est"/>
    <s v="New Jersey"/>
    <s v="Newark"/>
    <x v="2"/>
    <n v="48"/>
    <n v="68"/>
    <n v="3264"/>
    <n v="1664.64"/>
    <n v="0.51"/>
    <s v="En ligne"/>
  </r>
  <r>
    <s v="Sports Direct"/>
    <n v="1185732"/>
    <d v="2021-11-07T00:00:00"/>
    <x v="4"/>
    <s v="Nord-est"/>
    <s v="New Jersey"/>
    <s v="Newark"/>
    <x v="3"/>
    <n v="49"/>
    <n v="65"/>
    <n v="3185"/>
    <n v="1751.7500000000002"/>
    <n v="0.55000000000000004"/>
    <s v="En ligne"/>
  </r>
  <r>
    <s v="Sports Direct"/>
    <n v="1185732"/>
    <d v="2021-11-07T00:00:00"/>
    <x v="4"/>
    <s v="Nord-est"/>
    <s v="New Jersey"/>
    <s v="Newark"/>
    <x v="4"/>
    <n v="55"/>
    <n v="59"/>
    <n v="3245"/>
    <n v="1427.8"/>
    <n v="0.44"/>
    <s v="En ligne"/>
  </r>
  <r>
    <s v="Sports Direct"/>
    <n v="1185732"/>
    <d v="2021-11-07T00:00:00"/>
    <x v="4"/>
    <s v="Nord-est"/>
    <s v="New Jersey"/>
    <s v="Newark"/>
    <x v="5"/>
    <n v="59"/>
    <n v="91"/>
    <n v="5369"/>
    <n v="2845.57"/>
    <n v="0.53"/>
    <s v="En ligne"/>
  </r>
  <r>
    <s v="Sports Direct"/>
    <n v="1185732"/>
    <d v="2021-12-06T00:00:00"/>
    <x v="5"/>
    <s v="Nord-est"/>
    <s v="New Jersey"/>
    <s v="Newark"/>
    <x v="0"/>
    <n v="55"/>
    <n v="149"/>
    <n v="8195"/>
    <n v="3933.6"/>
    <n v="0.48"/>
    <s v="En ligne"/>
  </r>
  <r>
    <s v="Sports Direct"/>
    <n v="1185732"/>
    <d v="2021-12-06T00:00:00"/>
    <x v="5"/>
    <s v="Nord-est"/>
    <s v="New Jersey"/>
    <s v="Newark"/>
    <x v="1"/>
    <n v="49"/>
    <n v="105"/>
    <n v="5145"/>
    <n v="2469.6"/>
    <n v="0.48"/>
    <s v="En ligne"/>
  </r>
  <r>
    <s v="Sports Direct"/>
    <n v="1185732"/>
    <d v="2021-12-06T00:00:00"/>
    <x v="5"/>
    <s v="Nord-est"/>
    <s v="New Jersey"/>
    <s v="Newark"/>
    <x v="2"/>
    <n v="49"/>
    <n v="91"/>
    <n v="4459"/>
    <n v="2229.5"/>
    <n v="0.5"/>
    <s v="En ligne"/>
  </r>
  <r>
    <s v="Sports Direct"/>
    <n v="1185732"/>
    <d v="2021-12-06T00:00:00"/>
    <x v="5"/>
    <s v="Nord-est"/>
    <s v="New Jersey"/>
    <s v="Newark"/>
    <x v="3"/>
    <n v="47"/>
    <n v="83"/>
    <n v="3901"/>
    <n v="1989.51"/>
    <n v="0.51"/>
    <s v="En ligne"/>
  </r>
  <r>
    <s v="Sports Direct"/>
    <n v="1185732"/>
    <d v="2021-12-06T00:00:00"/>
    <x v="5"/>
    <s v="Nord-est"/>
    <s v="New Jersey"/>
    <s v="Newark"/>
    <x v="4"/>
    <n v="55"/>
    <n v="83"/>
    <n v="4565"/>
    <n v="2054.25"/>
    <n v="0.44999999999999996"/>
    <s v="En ligne"/>
  </r>
  <r>
    <s v="Sports Direct"/>
    <n v="1185732"/>
    <d v="2021-12-06T00:00:00"/>
    <x v="5"/>
    <s v="Nord-est"/>
    <s v="New Jersey"/>
    <s v="Newark"/>
    <x v="5"/>
    <n v="59"/>
    <n v="101"/>
    <n v="5959"/>
    <n v="3217.86"/>
    <n v="0.54"/>
    <s v="En ligne"/>
  </r>
  <r>
    <s v="Sports Direct"/>
    <n v="1185732"/>
    <d v="2021-01-07T00:00:00"/>
    <x v="1"/>
    <s v="Nord-est"/>
    <s v="New Jersey"/>
    <s v="Newark"/>
    <x v="0"/>
    <n v="38"/>
    <n v="125"/>
    <n v="4750"/>
    <n v="2422.5"/>
    <n v="0.51"/>
    <s v="En ligne"/>
  </r>
  <r>
    <s v="Sports Direct"/>
    <n v="1185732"/>
    <d v="2021-01-07T00:00:00"/>
    <x v="1"/>
    <s v="Nord-est"/>
    <s v="New Jersey"/>
    <s v="Newark"/>
    <x v="1"/>
    <n v="37"/>
    <n v="87"/>
    <n v="3219"/>
    <n v="1673.88"/>
    <n v="0.52"/>
    <s v="En ligne"/>
  </r>
  <r>
    <s v="Sports Direct"/>
    <n v="1185732"/>
    <d v="2021-01-07T00:00:00"/>
    <x v="1"/>
    <s v="Nord-est"/>
    <s v="New Jersey"/>
    <s v="Newark"/>
    <x v="2"/>
    <n v="28"/>
    <n v="90"/>
    <n v="2520"/>
    <n v="1008"/>
    <n v="0.4"/>
    <s v="En ligne"/>
  </r>
  <r>
    <s v="Sports Direct"/>
    <n v="1185732"/>
    <d v="2021-01-07T00:00:00"/>
    <x v="1"/>
    <s v="Nord-est"/>
    <s v="New Jersey"/>
    <s v="Newark"/>
    <x v="3"/>
    <n v="33"/>
    <n v="42"/>
    <n v="1386"/>
    <n v="609.84"/>
    <n v="0.44"/>
    <s v="En ligne"/>
  </r>
  <r>
    <s v="Sports Direct"/>
    <n v="1185732"/>
    <d v="2021-01-07T00:00:00"/>
    <x v="1"/>
    <s v="Nord-est"/>
    <s v="New Jersey"/>
    <s v="Newark"/>
    <x v="4"/>
    <n v="49"/>
    <n v="60"/>
    <n v="2940"/>
    <n v="1205.3999999999999"/>
    <n v="0.41"/>
    <s v="En ligne"/>
  </r>
  <r>
    <s v="Sports Direct"/>
    <n v="1185732"/>
    <d v="2021-01-07T00:00:00"/>
    <x v="1"/>
    <s v="Nord-est"/>
    <s v="New Jersey"/>
    <s v="Newark"/>
    <x v="5"/>
    <n v="37"/>
    <n v="81"/>
    <n v="2997"/>
    <n v="1498.5"/>
    <n v="0.5"/>
    <s v="En ligne"/>
  </r>
  <r>
    <s v="Sports Direct"/>
    <n v="1185732"/>
    <d v="2021-02-05T00:00:00"/>
    <x v="2"/>
    <s v="Nord-est"/>
    <s v="New Jersey"/>
    <s v="Newark"/>
    <x v="0"/>
    <n v="39"/>
    <n v="149"/>
    <n v="5811"/>
    <n v="2905.5"/>
    <n v="0.5"/>
    <s v="En ligne"/>
  </r>
  <r>
    <s v="Sports Direct"/>
    <n v="1185732"/>
    <d v="2021-02-05T00:00:00"/>
    <x v="2"/>
    <s v="Nord-est"/>
    <s v="New Jersey"/>
    <s v="Newark"/>
    <x v="1"/>
    <n v="37"/>
    <n v="54"/>
    <n v="1998"/>
    <n v="999"/>
    <n v="0.5"/>
    <s v="En ligne"/>
  </r>
  <r>
    <s v="Sports Direct"/>
    <n v="1185732"/>
    <d v="2021-02-05T00:00:00"/>
    <x v="2"/>
    <s v="Nord-est"/>
    <s v="New Jersey"/>
    <s v="Newark"/>
    <x v="2"/>
    <n v="29"/>
    <n v="65"/>
    <n v="1885"/>
    <n v="848.24999999999989"/>
    <n v="0.44999999999999996"/>
    <s v="En ligne"/>
  </r>
  <r>
    <s v="Sports Direct"/>
    <n v="1185732"/>
    <d v="2021-02-05T00:00:00"/>
    <x v="2"/>
    <s v="Nord-est"/>
    <s v="Connecticut"/>
    <s v="Hartford"/>
    <x v="3"/>
    <n v="32"/>
    <n v="34"/>
    <n v="1088"/>
    <n v="478.72"/>
    <n v="0.44"/>
    <s v="En ligne"/>
  </r>
  <r>
    <s v="Sports Direct"/>
    <n v="1185732"/>
    <d v="2021-02-05T00:00:00"/>
    <x v="2"/>
    <s v="Nord-est"/>
    <s v="Connecticut"/>
    <s v="Hartford"/>
    <x v="4"/>
    <n v="49"/>
    <n v="60"/>
    <n v="2940"/>
    <n v="1293.5999999999999"/>
    <n v="0.44"/>
    <s v="En ligne"/>
  </r>
  <r>
    <s v="Sports Direct"/>
    <n v="1185732"/>
    <d v="2021-02-05T00:00:00"/>
    <x v="2"/>
    <s v="Nord-est"/>
    <s v="Connecticut"/>
    <s v="Hartford"/>
    <x v="5"/>
    <n v="39"/>
    <n v="84"/>
    <n v="3276"/>
    <n v="1474.1999999999998"/>
    <n v="0.44999999999999996"/>
    <s v="En ligne"/>
  </r>
  <r>
    <s v="Sports Direct"/>
    <n v="1185732"/>
    <d v="2021-03-03T00:00:00"/>
    <x v="0"/>
    <s v="Nord-est"/>
    <s v="Connecticut"/>
    <s v="Hartford"/>
    <x v="0"/>
    <n v="39"/>
    <n v="130"/>
    <n v="5070"/>
    <n v="2535"/>
    <n v="0.5"/>
    <s v="En ligne"/>
  </r>
  <r>
    <s v="Sports Direct"/>
    <n v="1185732"/>
    <d v="2021-03-03T00:00:00"/>
    <x v="0"/>
    <s v="Nord-est"/>
    <s v="Connecticut"/>
    <s v="Hartford"/>
    <x v="1"/>
    <n v="38"/>
    <n v="56"/>
    <n v="2128"/>
    <n v="1149.1200000000001"/>
    <n v="0.54"/>
    <s v="En ligne"/>
  </r>
  <r>
    <s v="Sports Direct"/>
    <n v="1185732"/>
    <d v="2021-03-03T00:00:00"/>
    <x v="0"/>
    <s v="Nord-est"/>
    <s v="Connecticut"/>
    <s v="Hartford"/>
    <x v="2"/>
    <n v="29"/>
    <n v="68"/>
    <n v="1972"/>
    <n v="887.39999999999986"/>
    <n v="0.44999999999999996"/>
    <s v="En ligne"/>
  </r>
  <r>
    <s v="Sports Direct"/>
    <n v="1185732"/>
    <d v="2021-03-03T00:00:00"/>
    <x v="0"/>
    <s v="Nord-est"/>
    <s v="Connecticut"/>
    <s v="Hartford"/>
    <x v="3"/>
    <n v="32"/>
    <n v="30"/>
    <n v="960"/>
    <n v="403.2"/>
    <n v="0.42"/>
    <s v="En ligne"/>
  </r>
  <r>
    <s v="Sports Direct"/>
    <n v="1185732"/>
    <d v="2021-03-03T00:00:00"/>
    <x v="0"/>
    <s v="Nord-est"/>
    <s v="Connecticut"/>
    <s v="Hartford"/>
    <x v="4"/>
    <n v="48"/>
    <n v="39"/>
    <n v="1872"/>
    <n v="748.80000000000007"/>
    <n v="0.4"/>
    <s v="En ligne"/>
  </r>
  <r>
    <s v="Sports Direct"/>
    <n v="1185732"/>
    <d v="2021-03-03T00:00:00"/>
    <x v="0"/>
    <s v="Nord-est"/>
    <s v="Connecticut"/>
    <s v="Hartford"/>
    <x v="5"/>
    <n v="38"/>
    <n v="73"/>
    <n v="2774"/>
    <n v="1359.26"/>
    <n v="0.49"/>
    <s v="En ligne"/>
  </r>
  <r>
    <s v="Sports Direct"/>
    <n v="1185732"/>
    <d v="2021-04-04T00:00:00"/>
    <x v="4"/>
    <s v="Nord-est"/>
    <s v="Connecticut"/>
    <s v="Hartford"/>
    <x v="0"/>
    <n v="36"/>
    <n v="150"/>
    <n v="5400"/>
    <n v="2700"/>
    <n v="0.5"/>
    <s v="En ligne"/>
  </r>
  <r>
    <s v="Sports Direct"/>
    <n v="1185732"/>
    <d v="2021-04-04T00:00:00"/>
    <x v="4"/>
    <s v="Nord-est"/>
    <s v="Connecticut"/>
    <s v="Hartford"/>
    <x v="1"/>
    <n v="38"/>
    <n v="58"/>
    <n v="2204"/>
    <n v="1212.2"/>
    <n v="0.55000000000000004"/>
    <s v="En ligne"/>
  </r>
  <r>
    <s v="Sports Direct"/>
    <n v="1185732"/>
    <d v="2021-04-04T00:00:00"/>
    <x v="4"/>
    <s v="Nord-est"/>
    <s v="Connecticut"/>
    <s v="Hartford"/>
    <x v="2"/>
    <n v="29"/>
    <n v="56"/>
    <n v="1624"/>
    <n v="698.31999999999994"/>
    <n v="0.43"/>
    <s v="En ligne"/>
  </r>
  <r>
    <s v="Sports Direct"/>
    <n v="1185732"/>
    <d v="2021-04-04T00:00:00"/>
    <x v="4"/>
    <s v="Nord-est"/>
    <s v="Connecticut"/>
    <s v="Hartford"/>
    <x v="3"/>
    <n v="32"/>
    <n v="38"/>
    <n v="1216"/>
    <n v="547.19999999999993"/>
    <n v="0.44999999999999996"/>
    <s v="En ligne"/>
  </r>
  <r>
    <s v="Sports Direct"/>
    <n v="1185732"/>
    <d v="2021-04-04T00:00:00"/>
    <x v="4"/>
    <s v="Nord-est"/>
    <s v="Connecticut"/>
    <s v="Hartford"/>
    <x v="4"/>
    <n v="46"/>
    <n v="35"/>
    <n v="1610"/>
    <n v="724.49999999999989"/>
    <n v="0.44999999999999996"/>
    <s v="En ligne"/>
  </r>
  <r>
    <s v="Sports Direct"/>
    <n v="1185732"/>
    <d v="2021-04-04T00:00:00"/>
    <x v="4"/>
    <s v="Nord-est"/>
    <s v="Connecticut"/>
    <s v="Hartford"/>
    <x v="5"/>
    <n v="36"/>
    <n v="69"/>
    <n v="2484"/>
    <n v="1242"/>
    <n v="0.5"/>
    <s v="En ligne"/>
  </r>
  <r>
    <s v="Sports Direct"/>
    <n v="1185732"/>
    <d v="2021-05-03T00:00:00"/>
    <x v="5"/>
    <s v="Nord-est"/>
    <s v="Connecticut"/>
    <s v="Hartford"/>
    <x v="0"/>
    <n v="54"/>
    <n v="142"/>
    <n v="7668"/>
    <n v="3910.6800000000003"/>
    <n v="0.51"/>
    <s v="En ligne"/>
  </r>
  <r>
    <s v="Sports Direct"/>
    <n v="1185732"/>
    <d v="2021-05-03T00:00:00"/>
    <x v="5"/>
    <s v="Nord-est"/>
    <s v="Connecticut"/>
    <s v="Hartford"/>
    <x v="1"/>
    <n v="48"/>
    <n v="73"/>
    <n v="3504"/>
    <n v="1857.1200000000001"/>
    <n v="0.53"/>
    <s v="En ligne"/>
  </r>
  <r>
    <s v="Sports Direct"/>
    <n v="1185732"/>
    <d v="2021-05-03T00:00:00"/>
    <x v="5"/>
    <s v="Nord-est"/>
    <s v="Connecticut"/>
    <s v="Hartford"/>
    <x v="2"/>
    <n v="43"/>
    <n v="74"/>
    <n v="3182"/>
    <n v="1272.8000000000002"/>
    <n v="0.4"/>
    <s v="En ligne"/>
  </r>
  <r>
    <s v="Sports Direct"/>
    <n v="1185732"/>
    <d v="2021-05-03T00:00:00"/>
    <x v="5"/>
    <s v="Nord-est"/>
    <s v="Connecticut"/>
    <s v="Hartford"/>
    <x v="3"/>
    <n v="44"/>
    <n v="63"/>
    <n v="2772"/>
    <n v="1136.52"/>
    <n v="0.41"/>
    <s v="En ligne"/>
  </r>
  <r>
    <s v="Sports Direct"/>
    <n v="1185732"/>
    <d v="2021-05-03T00:00:00"/>
    <x v="5"/>
    <s v="Nord-est"/>
    <s v="Connecticut"/>
    <s v="Hartford"/>
    <x v="4"/>
    <n v="50"/>
    <n v="70"/>
    <n v="3500"/>
    <n v="1540"/>
    <n v="0.44"/>
    <s v="En ligne"/>
  </r>
  <r>
    <s v="Sports Direct"/>
    <n v="1185732"/>
    <d v="2021-05-03T00:00:00"/>
    <x v="5"/>
    <s v="Nord-est"/>
    <s v="Connecticut"/>
    <s v="Hartford"/>
    <x v="5"/>
    <n v="55"/>
    <n v="113"/>
    <n v="6215"/>
    <n v="3045.35"/>
    <n v="0.49"/>
    <s v="En ligne"/>
  </r>
  <r>
    <s v="Sports Direct"/>
    <n v="1185732"/>
    <d v="2021-06-05T00:00:00"/>
    <x v="3"/>
    <s v="Nord-est"/>
    <s v="Connecticut"/>
    <s v="Hartford"/>
    <x v="0"/>
    <n v="50"/>
    <n v="175"/>
    <n v="8750"/>
    <n v="4812.5"/>
    <n v="0.55000000000000004"/>
    <s v="En ligne"/>
  </r>
  <r>
    <s v="Sports Direct"/>
    <n v="1185732"/>
    <d v="2021-06-05T00:00:00"/>
    <x v="3"/>
    <s v="Nord-est"/>
    <s v="Connecticut"/>
    <s v="Hartford"/>
    <x v="1"/>
    <n v="48"/>
    <n v="94"/>
    <n v="4512"/>
    <n v="2256"/>
    <n v="0.5"/>
    <s v="En ligne"/>
  </r>
  <r>
    <s v="Sports Direct"/>
    <n v="1185732"/>
    <d v="2021-06-05T00:00:00"/>
    <x v="3"/>
    <s v="Nord-est"/>
    <s v="Connecticut"/>
    <s v="Hartford"/>
    <x v="2"/>
    <n v="42"/>
    <n v="87"/>
    <n v="3654"/>
    <n v="1644.2999999999997"/>
    <n v="0.44999999999999996"/>
    <s v="En ligne"/>
  </r>
  <r>
    <s v="Sports Direct"/>
    <n v="1185732"/>
    <d v="2021-06-05T00:00:00"/>
    <x v="3"/>
    <s v="Nord-est"/>
    <s v="Connecticut"/>
    <s v="Hartford"/>
    <x v="3"/>
    <n v="42"/>
    <n v="80"/>
    <n v="3360"/>
    <n v="1411.2"/>
    <n v="0.42"/>
    <s v="En ligne"/>
  </r>
  <r>
    <s v="Sports Direct"/>
    <n v="1185732"/>
    <d v="2021-06-05T00:00:00"/>
    <x v="3"/>
    <s v="Nord-est"/>
    <s v="Connecticut"/>
    <s v="Hartford"/>
    <x v="4"/>
    <n v="53"/>
    <n v="74"/>
    <n v="3922"/>
    <n v="1725.68"/>
    <n v="0.44"/>
    <s v="En ligne"/>
  </r>
  <r>
    <s v="Sports Direct"/>
    <n v="1185732"/>
    <d v="2021-06-05T00:00:00"/>
    <x v="3"/>
    <s v="Nord-est"/>
    <s v="Connecticut"/>
    <s v="Hartford"/>
    <x v="5"/>
    <n v="56"/>
    <n v="123"/>
    <n v="6888"/>
    <n v="3375.12"/>
    <n v="0.49"/>
    <s v="En ligne"/>
  </r>
  <r>
    <s v="Sports Direct"/>
    <n v="1185732"/>
    <d v="2021-07-03T00:00:00"/>
    <x v="3"/>
    <s v="Nord-est"/>
    <s v="Connecticut"/>
    <s v="Hartford"/>
    <x v="0"/>
    <n v="54"/>
    <n v="189"/>
    <n v="10206"/>
    <n v="5511.2400000000007"/>
    <n v="0.54"/>
    <s v="En ligne"/>
  </r>
  <r>
    <s v="Sports Direct"/>
    <n v="1185732"/>
    <d v="2021-07-03T00:00:00"/>
    <x v="3"/>
    <s v="Nord-est"/>
    <s v="Connecticut"/>
    <s v="Hartford"/>
    <x v="1"/>
    <n v="48"/>
    <n v="112"/>
    <n v="5376"/>
    <n v="2849.28"/>
    <n v="0.53"/>
    <s v="En ligne"/>
  </r>
  <r>
    <s v="Sports Direct"/>
    <n v="1185732"/>
    <d v="2021-07-03T00:00:00"/>
    <x v="3"/>
    <s v="Nord-est"/>
    <s v="Connecticut"/>
    <s v="Hartford"/>
    <x v="2"/>
    <n v="44"/>
    <n v="81"/>
    <n v="3564"/>
    <n v="1568.16"/>
    <n v="0.44"/>
    <s v="En ligne"/>
  </r>
  <r>
    <s v="Sports Direct"/>
    <n v="1185732"/>
    <d v="2021-07-03T00:00:00"/>
    <x v="3"/>
    <s v="Nord-est"/>
    <s v="Connecticut"/>
    <s v="Hartford"/>
    <x v="3"/>
    <n v="42"/>
    <n v="80"/>
    <n v="3360"/>
    <n v="1478.4"/>
    <n v="0.44"/>
    <s v="En ligne"/>
  </r>
  <r>
    <s v="Sports Direct"/>
    <n v="1185732"/>
    <d v="2021-07-03T00:00:00"/>
    <x v="3"/>
    <s v="Nord-est"/>
    <s v="Connecticut"/>
    <s v="Hartford"/>
    <x v="4"/>
    <n v="53"/>
    <n v="81"/>
    <n v="4293"/>
    <n v="1888.92"/>
    <n v="0.44"/>
    <s v="En ligne"/>
  </r>
  <r>
    <s v="Sports Direct"/>
    <n v="1185732"/>
    <d v="2021-07-03T00:00:00"/>
    <x v="3"/>
    <s v="Nord-est"/>
    <s v="Connecticut"/>
    <s v="Hartford"/>
    <x v="5"/>
    <n v="56"/>
    <n v="143"/>
    <n v="8008"/>
    <n v="3843.8399999999997"/>
    <n v="0.48"/>
    <s v="En ligne"/>
  </r>
  <r>
    <s v="Sports Direct"/>
    <n v="1185732"/>
    <d v="2021-08-04T00:00:00"/>
    <x v="0"/>
    <s v="Nord-est"/>
    <s v="Connecticut"/>
    <s v="Hartford"/>
    <x v="0"/>
    <n v="51"/>
    <n v="163"/>
    <n v="8313"/>
    <n v="4572.1500000000005"/>
    <n v="0.55000000000000004"/>
    <s v="En ligne"/>
  </r>
  <r>
    <s v="Sports Direct"/>
    <n v="1185732"/>
    <d v="2021-08-04T00:00:00"/>
    <x v="0"/>
    <s v="Nord-est"/>
    <s v="Connecticut"/>
    <s v="Hartford"/>
    <x v="1"/>
    <n v="48"/>
    <n v="108"/>
    <n v="5184"/>
    <n v="2851.2000000000003"/>
    <n v="0.55000000000000004"/>
    <s v="En ligne"/>
  </r>
  <r>
    <s v="Sports Direct"/>
    <n v="1185732"/>
    <d v="2021-08-04T00:00:00"/>
    <x v="0"/>
    <s v="Nord-est"/>
    <s v="Connecticut"/>
    <s v="Hartford"/>
    <x v="2"/>
    <n v="41"/>
    <n v="85"/>
    <n v="3485"/>
    <n v="1463.7"/>
    <n v="0.42"/>
    <s v="En ligne"/>
  </r>
  <r>
    <s v="Sports Direct"/>
    <n v="1185732"/>
    <d v="2021-08-04T00:00:00"/>
    <x v="0"/>
    <s v="Nord-est"/>
    <s v="Connecticut"/>
    <s v="Hartford"/>
    <x v="3"/>
    <n v="41"/>
    <n v="68"/>
    <n v="2788"/>
    <n v="1143.08"/>
    <n v="0.41"/>
    <s v="En ligne"/>
  </r>
  <r>
    <s v="Sports Direct"/>
    <n v="1185732"/>
    <d v="2021-08-04T00:00:00"/>
    <x v="0"/>
    <s v="Nord-est"/>
    <s v="Connecticut"/>
    <s v="Hartford"/>
    <x v="4"/>
    <n v="51"/>
    <n v="52"/>
    <n v="2652"/>
    <n v="1166.8800000000001"/>
    <n v="0.44"/>
    <s v="En ligne"/>
  </r>
  <r>
    <s v="Sports Direct"/>
    <n v="1185732"/>
    <d v="2021-08-04T00:00:00"/>
    <x v="0"/>
    <s v="Nord-est"/>
    <s v="Connecticut"/>
    <s v="Hartford"/>
    <x v="5"/>
    <n v="55"/>
    <n v="105"/>
    <n v="5775"/>
    <n v="2887.5"/>
    <n v="0.5"/>
    <s v="En ligne"/>
  </r>
  <r>
    <s v="Sports Direct"/>
    <n v="1185732"/>
    <d v="2021-09-03T00:00:00"/>
    <x v="2"/>
    <s v="Nord-est"/>
    <s v="Connecticut"/>
    <s v="Hartford"/>
    <x v="0"/>
    <n v="52"/>
    <n v="125"/>
    <n v="6500"/>
    <n v="3510.0000000000005"/>
    <n v="0.54"/>
    <s v="En ligne"/>
  </r>
  <r>
    <s v="Sports Direct"/>
    <n v="1185732"/>
    <d v="2021-09-03T00:00:00"/>
    <x v="2"/>
    <s v="Nord-est"/>
    <s v="Connecticut"/>
    <s v="Hartford"/>
    <x v="1"/>
    <n v="47"/>
    <n v="75"/>
    <n v="3525"/>
    <n v="1833"/>
    <n v="0.52"/>
    <s v="En ligne"/>
  </r>
  <r>
    <s v="Sports Direct"/>
    <n v="1185732"/>
    <d v="2021-09-03T00:00:00"/>
    <x v="2"/>
    <s v="Nord-est"/>
    <s v="Connecticut"/>
    <s v="Hartford"/>
    <x v="2"/>
    <n v="41"/>
    <n v="60"/>
    <n v="2460"/>
    <n v="1082.4000000000001"/>
    <n v="0.44"/>
    <s v="En ligne"/>
  </r>
  <r>
    <s v="Sports Direct"/>
    <n v="1185732"/>
    <d v="2021-09-03T00:00:00"/>
    <x v="2"/>
    <s v="Nord-est"/>
    <s v="Connecticut"/>
    <s v="Hartford"/>
    <x v="3"/>
    <n v="41"/>
    <n v="46"/>
    <n v="1886"/>
    <n v="848.69999999999993"/>
    <n v="0.44999999999999996"/>
    <s v="En ligne"/>
  </r>
  <r>
    <s v="Sports Direct"/>
    <n v="1185732"/>
    <d v="2021-09-03T00:00:00"/>
    <x v="2"/>
    <s v="Nord-est"/>
    <s v="Connecticut"/>
    <s v="Hartford"/>
    <x v="4"/>
    <n v="50"/>
    <n v="51"/>
    <n v="2550"/>
    <n v="1071"/>
    <n v="0.42"/>
    <s v="En ligne"/>
  </r>
  <r>
    <s v="Sports Direct"/>
    <n v="1185732"/>
    <d v="2021-09-03T00:00:00"/>
    <x v="2"/>
    <s v="Nord-est"/>
    <s v="Connecticut"/>
    <s v="Hartford"/>
    <x v="5"/>
    <n v="54"/>
    <n v="83"/>
    <n v="4482"/>
    <n v="2196.1799999999998"/>
    <n v="0.49"/>
    <s v="En ligne"/>
  </r>
  <r>
    <s v="Sports Direct"/>
    <n v="1185732"/>
    <d v="2021-10-05T00:00:00"/>
    <x v="6"/>
    <s v="Nord-est"/>
    <s v="Connecticut"/>
    <s v="Hartford"/>
    <x v="0"/>
    <n v="59"/>
    <n v="113"/>
    <n v="6667"/>
    <n v="3666.8500000000004"/>
    <n v="0.55000000000000004"/>
    <s v="En ligne"/>
  </r>
  <r>
    <s v="Sports Direct"/>
    <n v="1185732"/>
    <d v="2021-10-05T00:00:00"/>
    <x v="6"/>
    <s v="Nord-est"/>
    <s v="Connecticut"/>
    <s v="Hartford"/>
    <x v="1"/>
    <n v="52"/>
    <n v="72"/>
    <n v="3744"/>
    <n v="1872"/>
    <n v="0.5"/>
    <s v="En ligne"/>
  </r>
  <r>
    <s v="Sports Direct"/>
    <n v="1185732"/>
    <d v="2021-10-05T00:00:00"/>
    <x v="6"/>
    <s v="Nord-est"/>
    <s v="Connecticut"/>
    <s v="Hartford"/>
    <x v="2"/>
    <n v="53"/>
    <n v="49"/>
    <n v="2597"/>
    <n v="1116.71"/>
    <n v="0.43"/>
    <s v="En ligne"/>
  </r>
  <r>
    <s v="Sports Direct"/>
    <n v="1185732"/>
    <d v="2021-10-05T00:00:00"/>
    <x v="6"/>
    <s v="Nord-est"/>
    <s v="Connecticut"/>
    <s v="Hartford"/>
    <x v="3"/>
    <n v="50"/>
    <n v="38"/>
    <n v="1900"/>
    <n v="760"/>
    <n v="0.4"/>
    <s v="En ligne"/>
  </r>
  <r>
    <s v="Sports Direct"/>
    <n v="1185732"/>
    <d v="2021-10-05T00:00:00"/>
    <x v="6"/>
    <s v="Nord-est"/>
    <s v="Connecticut"/>
    <s v="Hartford"/>
    <x v="4"/>
    <n v="64"/>
    <n v="42"/>
    <n v="2688"/>
    <n v="1128.96"/>
    <n v="0.42"/>
    <s v="En ligne"/>
  </r>
  <r>
    <s v="Foot Locker"/>
    <n v="1185732"/>
    <d v="2021-10-05T00:00:00"/>
    <x v="6"/>
    <s v="Nord-est"/>
    <s v="Connecticut"/>
    <s v="Hartford"/>
    <x v="5"/>
    <n v="63"/>
    <n v="74"/>
    <n v="4662"/>
    <n v="2331"/>
    <n v="0.5"/>
    <s v="En ligne"/>
  </r>
  <r>
    <s v="Foot Locker"/>
    <n v="1185732"/>
    <d v="2021-11-04T00:00:00"/>
    <x v="1"/>
    <s v="Nord-est"/>
    <s v="Connecticut"/>
    <s v="Hartford"/>
    <x v="0"/>
    <n v="60"/>
    <n v="111"/>
    <n v="6660"/>
    <n v="3330"/>
    <n v="0.5"/>
    <s v="En ligne"/>
  </r>
  <r>
    <s v="Foot Locker"/>
    <n v="1185732"/>
    <d v="2021-11-04T00:00:00"/>
    <x v="1"/>
    <s v="Nord-est"/>
    <s v="Connecticut"/>
    <s v="Hartford"/>
    <x v="1"/>
    <n v="51"/>
    <n v="84"/>
    <n v="4284"/>
    <n v="2227.6800000000003"/>
    <n v="0.52"/>
    <s v="En ligne"/>
  </r>
  <r>
    <s v="Foot Locker"/>
    <n v="1185732"/>
    <d v="2021-11-04T00:00:00"/>
    <x v="1"/>
    <s v="Nord-est"/>
    <s v="Connecticut"/>
    <s v="Hartford"/>
    <x v="2"/>
    <n v="51"/>
    <n v="80"/>
    <n v="4080"/>
    <n v="1835.9999999999998"/>
    <n v="0.44999999999999996"/>
    <s v="En ligne"/>
  </r>
  <r>
    <s v="Foot Locker"/>
    <n v="1185732"/>
    <d v="2021-11-04T00:00:00"/>
    <x v="1"/>
    <s v="Nord-est"/>
    <s v="Connecticut"/>
    <s v="Hartford"/>
    <x v="3"/>
    <n v="50"/>
    <n v="80"/>
    <n v="4000"/>
    <n v="1680"/>
    <n v="0.42"/>
    <s v="En ligne"/>
  </r>
  <r>
    <s v="Foot Locker"/>
    <n v="1185732"/>
    <d v="2021-11-04T00:00:00"/>
    <x v="1"/>
    <s v="Nord-est"/>
    <s v="Connecticut"/>
    <s v="Hartford"/>
    <x v="4"/>
    <n v="60"/>
    <n v="68"/>
    <n v="4080"/>
    <n v="1795.2"/>
    <n v="0.44"/>
    <s v="En ligne"/>
  </r>
  <r>
    <s v="Foot Locker"/>
    <n v="1185732"/>
    <d v="2021-11-04T00:00:00"/>
    <x v="1"/>
    <s v="Nord-est"/>
    <s v="Connecticut"/>
    <s v="Hartford"/>
    <x v="5"/>
    <n v="67"/>
    <n v="95"/>
    <n v="6365"/>
    <n v="2991.5499999999997"/>
    <n v="0.47"/>
    <s v="En ligne"/>
  </r>
  <r>
    <s v="Foot Locker"/>
    <n v="1185732"/>
    <d v="2021-12-03T00:00:00"/>
    <x v="2"/>
    <s v="Nord-est"/>
    <s v="Connecticut"/>
    <s v="Hartford"/>
    <x v="0"/>
    <n v="59"/>
    <n v="150"/>
    <n v="8850"/>
    <n v="4513.5"/>
    <n v="0.51"/>
    <s v="En ligne"/>
  </r>
  <r>
    <s v="Foot Locker"/>
    <n v="1185732"/>
    <d v="2021-12-03T00:00:00"/>
    <x v="2"/>
    <s v="Nord-est"/>
    <s v="Connecticut"/>
    <s v="Hartford"/>
    <x v="1"/>
    <n v="51"/>
    <n v="101"/>
    <n v="5151"/>
    <n v="2627.01"/>
    <n v="0.51"/>
    <s v="En ligne"/>
  </r>
  <r>
    <s v="Foot Locker"/>
    <n v="1185732"/>
    <d v="2021-12-03T00:00:00"/>
    <x v="2"/>
    <s v="Nord-est"/>
    <s v="Connecticut"/>
    <s v="Hartford"/>
    <x v="2"/>
    <n v="50"/>
    <n v="88"/>
    <n v="4400"/>
    <n v="1979.9999999999998"/>
    <n v="0.44999999999999996"/>
    <s v="En ligne"/>
  </r>
  <r>
    <s v="Foot Locker"/>
    <n v="1185732"/>
    <d v="2021-12-03T00:00:00"/>
    <x v="2"/>
    <s v="Nord-est"/>
    <s v="Connecticut"/>
    <s v="Hartford"/>
    <x v="3"/>
    <n v="53"/>
    <n v="87"/>
    <n v="4611"/>
    <n v="1936.62"/>
    <n v="0.42"/>
    <s v="En ligne"/>
  </r>
  <r>
    <s v="Foot Locker"/>
    <n v="1185732"/>
    <d v="2021-12-03T00:00:00"/>
    <x v="2"/>
    <s v="Nord-est"/>
    <s v="Connecticut"/>
    <s v="Hartford"/>
    <x v="4"/>
    <n v="60"/>
    <n v="78"/>
    <n v="4680"/>
    <n v="2106"/>
    <n v="0.44999999999999996"/>
    <s v="En ligne"/>
  </r>
  <r>
    <s v="Foot Locker"/>
    <n v="1185732"/>
    <d v="2021-12-03T00:00:00"/>
    <x v="2"/>
    <s v="Nord-est"/>
    <s v="Connecticut"/>
    <s v="Hartford"/>
    <x v="5"/>
    <n v="67"/>
    <n v="112"/>
    <n v="7504"/>
    <n v="3451.8399999999997"/>
    <n v="0.45999999999999996"/>
    <s v="En ligne"/>
  </r>
  <r>
    <s v="Foot Locker"/>
    <n v="1185732"/>
    <d v="2021-01-10T00:00:00"/>
    <x v="4"/>
    <s v="Nord-est"/>
    <s v="Connecticut"/>
    <s v="Hartford"/>
    <x v="0"/>
    <n v="34"/>
    <n v="115"/>
    <n v="3910"/>
    <n v="1798.6"/>
    <n v="0.45999999999999996"/>
    <s v="En ligne"/>
  </r>
  <r>
    <s v="Foot Locker"/>
    <n v="1185732"/>
    <d v="2021-01-10T00:00:00"/>
    <x v="4"/>
    <s v="Nord-est"/>
    <s v="Connecticut"/>
    <s v="Hartford"/>
    <x v="1"/>
    <n v="34"/>
    <n v="63"/>
    <n v="2142"/>
    <n v="963.89999999999986"/>
    <n v="0.44999999999999996"/>
    <s v="En ligne"/>
  </r>
  <r>
    <s v="Foot Locker"/>
    <n v="1185732"/>
    <d v="2021-01-10T00:00:00"/>
    <x v="4"/>
    <s v="Nord-est"/>
    <s v="Connecticut"/>
    <s v="Hartford"/>
    <x v="2"/>
    <n v="24"/>
    <n v="63"/>
    <n v="1512"/>
    <n v="831.6"/>
    <n v="0.55000000000000004"/>
    <s v="En ligne"/>
  </r>
  <r>
    <s v="Foot Locker"/>
    <n v="1185732"/>
    <d v="2021-01-10T00:00:00"/>
    <x v="4"/>
    <s v="Nord-est"/>
    <s v="Connecticut"/>
    <s v="Hartford"/>
    <x v="3"/>
    <n v="29"/>
    <n v="20"/>
    <n v="580"/>
    <n v="307.40000000000003"/>
    <n v="0.53"/>
    <s v="En ligne"/>
  </r>
  <r>
    <s v="Foot Locker"/>
    <n v="1185732"/>
    <d v="2021-01-10T00:00:00"/>
    <x v="4"/>
    <s v="Nord-est"/>
    <s v="Connecticut"/>
    <s v="Hartford"/>
    <x v="4"/>
    <n v="44"/>
    <n v="33"/>
    <n v="1452"/>
    <n v="580.80000000000007"/>
    <n v="0.4"/>
    <s v="En ligne"/>
  </r>
  <r>
    <s v="Foot Locker"/>
    <n v="1185732"/>
    <d v="2021-01-10T00:00:00"/>
    <x v="4"/>
    <s v="Nord-est"/>
    <s v="Connecticut"/>
    <s v="Hartford"/>
    <x v="5"/>
    <n v="33"/>
    <n v="63"/>
    <n v="2079"/>
    <n v="1122.6600000000001"/>
    <n v="0.54"/>
    <s v="En ligne"/>
  </r>
  <r>
    <s v="Foot Locker"/>
    <n v="1185732"/>
    <d v="2021-02-08T00:00:00"/>
    <x v="5"/>
    <s v="Nord-est"/>
    <s v="Connecticut"/>
    <s v="Hartford"/>
    <x v="0"/>
    <n v="34"/>
    <n v="119"/>
    <n v="4046"/>
    <n v="1982.54"/>
    <n v="0.49"/>
    <s v="En ligne"/>
  </r>
  <r>
    <s v="Foot Locker"/>
    <n v="1185732"/>
    <d v="2021-02-08T00:00:00"/>
    <x v="5"/>
    <s v="Nord-est"/>
    <s v="Connecticut"/>
    <s v="Hartford"/>
    <x v="1"/>
    <n v="34"/>
    <n v="36"/>
    <n v="1224"/>
    <n v="575.28"/>
    <n v="0.47"/>
    <s v="En ligne"/>
  </r>
  <r>
    <s v="Foot Locker"/>
    <n v="1185732"/>
    <d v="2021-02-08T00:00:00"/>
    <x v="5"/>
    <s v="Nord-est"/>
    <s v="Connecticut"/>
    <s v="Hartford"/>
    <x v="2"/>
    <n v="24"/>
    <n v="49"/>
    <n v="1176"/>
    <n v="588"/>
    <n v="0.5"/>
    <s v="En ligne"/>
  </r>
  <r>
    <s v="Foot Locker"/>
    <n v="1185732"/>
    <d v="2021-02-08T00:00:00"/>
    <x v="5"/>
    <s v="Nord-est"/>
    <s v="Rhode Island"/>
    <s v="Providence"/>
    <x v="3"/>
    <n v="29"/>
    <n v="13"/>
    <n v="377"/>
    <n v="203.58"/>
    <n v="0.54"/>
    <s v="En ligne"/>
  </r>
  <r>
    <s v="Foot Locker"/>
    <n v="1185732"/>
    <d v="2021-02-08T00:00:00"/>
    <x v="5"/>
    <s v="Nord-est"/>
    <s v="Rhode Island"/>
    <s v="Providence"/>
    <x v="4"/>
    <n v="41"/>
    <n v="35"/>
    <n v="1435"/>
    <n v="588.34999999999991"/>
    <n v="0.41"/>
    <s v="En ligne"/>
  </r>
  <r>
    <s v="Foot Locker"/>
    <n v="1185732"/>
    <d v="2021-02-08T00:00:00"/>
    <x v="5"/>
    <s v="Nord-est"/>
    <s v="Rhode Island"/>
    <s v="Providence"/>
    <x v="5"/>
    <n v="33"/>
    <n v="65"/>
    <n v="2145"/>
    <n v="1136.8500000000001"/>
    <n v="0.53"/>
    <s v="En ligne"/>
  </r>
  <r>
    <s v="Foot Locker"/>
    <n v="1185732"/>
    <d v="2021-03-06T00:00:00"/>
    <x v="3"/>
    <s v="Nord-est"/>
    <s v="Rhode Island"/>
    <s v="Providence"/>
    <x v="0"/>
    <n v="34"/>
    <n v="111"/>
    <n v="3774"/>
    <n v="1887"/>
    <n v="0.5"/>
    <s v="En ligne"/>
  </r>
  <r>
    <s v="Foot Locker"/>
    <n v="1185732"/>
    <d v="2021-03-06T00:00:00"/>
    <x v="3"/>
    <s v="Nord-est"/>
    <s v="Rhode Island"/>
    <s v="Providence"/>
    <x v="1"/>
    <n v="34"/>
    <n v="44"/>
    <n v="1496"/>
    <n v="673.19999999999993"/>
    <n v="0.44999999999999996"/>
    <s v="En ligne"/>
  </r>
  <r>
    <s v="Foot Locker"/>
    <n v="1185732"/>
    <d v="2021-03-06T00:00:00"/>
    <x v="3"/>
    <s v="Nord-est"/>
    <s v="Rhode Island"/>
    <s v="Providence"/>
    <x v="2"/>
    <n v="23"/>
    <n v="51"/>
    <n v="1173"/>
    <n v="609.96"/>
    <n v="0.52"/>
    <s v="En ligne"/>
  </r>
  <r>
    <s v="Foot Locker"/>
    <n v="1185732"/>
    <d v="2021-03-06T00:00:00"/>
    <x v="3"/>
    <s v="Nord-est"/>
    <s v="Rhode Island"/>
    <s v="Providence"/>
    <x v="3"/>
    <n v="29"/>
    <n v="8"/>
    <n v="232"/>
    <n v="116"/>
    <n v="0.5"/>
    <s v="En ligne"/>
  </r>
  <r>
    <s v="Foot Locker"/>
    <n v="1185732"/>
    <d v="2021-03-06T00:00:00"/>
    <x v="3"/>
    <s v="Nord-est"/>
    <s v="Rhode Island"/>
    <s v="Providence"/>
    <x v="4"/>
    <n v="44"/>
    <n v="20"/>
    <n v="880"/>
    <n v="395.99999999999994"/>
    <n v="0.44999999999999996"/>
    <s v="En ligne"/>
  </r>
  <r>
    <s v="Foot Locker"/>
    <n v="1185732"/>
    <d v="2021-03-06T00:00:00"/>
    <x v="3"/>
    <s v="Nord-est"/>
    <s v="Rhode Island"/>
    <s v="Providence"/>
    <x v="5"/>
    <n v="32"/>
    <n v="51"/>
    <n v="1632"/>
    <n v="881.28000000000009"/>
    <n v="0.54"/>
    <s v="En ligne"/>
  </r>
  <r>
    <s v="Foot Locker"/>
    <n v="1185732"/>
    <d v="2021-04-07T00:00:00"/>
    <x v="0"/>
    <s v="Nord-est"/>
    <s v="Rhode Island"/>
    <s v="Providence"/>
    <x v="0"/>
    <n v="32"/>
    <n v="111"/>
    <n v="3552"/>
    <n v="1740.48"/>
    <n v="0.49"/>
    <s v="En ligne"/>
  </r>
  <r>
    <s v="Foot Locker"/>
    <n v="1185732"/>
    <d v="2021-04-07T00:00:00"/>
    <x v="0"/>
    <s v="Nord-est"/>
    <s v="Rhode Island"/>
    <s v="Providence"/>
    <x v="1"/>
    <n v="32"/>
    <n v="33"/>
    <n v="1056"/>
    <n v="528"/>
    <n v="0.5"/>
    <s v="En ligne"/>
  </r>
  <r>
    <s v="Foot Locker"/>
    <n v="1185732"/>
    <d v="2021-04-07T00:00:00"/>
    <x v="0"/>
    <s v="Nord-est"/>
    <s v="Rhode Island"/>
    <s v="Providence"/>
    <x v="2"/>
    <n v="24"/>
    <n v="36"/>
    <n v="864"/>
    <n v="449.28000000000003"/>
    <n v="0.52"/>
    <s v="En ligne"/>
  </r>
  <r>
    <s v="Foot Locker"/>
    <n v="1185732"/>
    <d v="2021-04-07T00:00:00"/>
    <x v="0"/>
    <s v="Nord-est"/>
    <s v="Rhode Island"/>
    <s v="Providence"/>
    <x v="3"/>
    <n v="29"/>
    <n v="13"/>
    <n v="377"/>
    <n v="199.81"/>
    <n v="0.53"/>
    <s v="En ligne"/>
  </r>
  <r>
    <s v="Foot Locker"/>
    <n v="1185732"/>
    <d v="2021-04-07T00:00:00"/>
    <x v="0"/>
    <s v="Nord-est"/>
    <s v="Rhode Island"/>
    <s v="Providence"/>
    <x v="4"/>
    <n v="44"/>
    <n v="15"/>
    <n v="660"/>
    <n v="264"/>
    <n v="0.4"/>
    <s v="En ligne"/>
  </r>
  <r>
    <s v="Foot Locker"/>
    <n v="1185732"/>
    <d v="2021-04-07T00:00:00"/>
    <x v="0"/>
    <s v="Nord-est"/>
    <s v="Rhode Island"/>
    <s v="Providence"/>
    <x v="5"/>
    <n v="33"/>
    <n v="50"/>
    <n v="1650"/>
    <n v="858"/>
    <n v="0.52"/>
    <s v="En ligne"/>
  </r>
  <r>
    <s v="Foot Locker"/>
    <n v="1185732"/>
    <d v="2021-05-06T00:00:00"/>
    <x v="1"/>
    <s v="Nord-est"/>
    <s v="Rhode Island"/>
    <s v="Providence"/>
    <x v="0"/>
    <n v="49"/>
    <n v="122"/>
    <n v="5978"/>
    <n v="2989"/>
    <n v="0.5"/>
    <s v="En ligne"/>
  </r>
  <r>
    <s v="Foot Locker"/>
    <n v="1185732"/>
    <d v="2021-05-06T00:00:00"/>
    <x v="1"/>
    <s v="Nord-est"/>
    <s v="Rhode Island"/>
    <s v="Providence"/>
    <x v="1"/>
    <n v="43"/>
    <n v="49"/>
    <n v="2107"/>
    <n v="948.14999999999986"/>
    <n v="0.44999999999999996"/>
    <s v="En ligne"/>
  </r>
  <r>
    <s v="Foot Locker"/>
    <n v="1185732"/>
    <d v="2021-05-06T00:00:00"/>
    <x v="1"/>
    <s v="Nord-est"/>
    <s v="Rhode Island"/>
    <s v="Providence"/>
    <x v="2"/>
    <n v="39"/>
    <n v="60"/>
    <n v="2340"/>
    <n v="1263.6000000000001"/>
    <n v="0.54"/>
    <s v="En ligne"/>
  </r>
  <r>
    <s v="Foot Locker"/>
    <n v="1185732"/>
    <d v="2021-05-06T00:00:00"/>
    <x v="1"/>
    <s v="Nord-est"/>
    <s v="Rhode Island"/>
    <s v="Providence"/>
    <x v="3"/>
    <n v="39"/>
    <n v="44"/>
    <n v="1716"/>
    <n v="892.32"/>
    <n v="0.52"/>
    <s v="En ligne"/>
  </r>
  <r>
    <s v="Foot Locker"/>
    <n v="1185732"/>
    <d v="2021-05-06T00:00:00"/>
    <x v="1"/>
    <s v="Nord-est"/>
    <s v="Rhode Island"/>
    <s v="Providence"/>
    <x v="4"/>
    <n v="49"/>
    <n v="46"/>
    <n v="2254"/>
    <n v="901.6"/>
    <n v="0.4"/>
    <s v="En ligne"/>
  </r>
  <r>
    <s v="Foot Locker"/>
    <n v="1185732"/>
    <d v="2021-05-06T00:00:00"/>
    <x v="1"/>
    <s v="Nord-est"/>
    <s v="Rhode Island"/>
    <s v="Providence"/>
    <x v="5"/>
    <n v="52"/>
    <n v="81"/>
    <n v="4212"/>
    <n v="2232.36"/>
    <n v="0.53"/>
    <s v="En ligne"/>
  </r>
  <r>
    <s v="Foot Locker"/>
    <n v="1185732"/>
    <d v="2021-06-08T00:00:00"/>
    <x v="6"/>
    <s v="Nord-est"/>
    <s v="Rhode Island"/>
    <s v="Providence"/>
    <x v="0"/>
    <n v="47"/>
    <n v="138"/>
    <n v="6486"/>
    <n v="2918.7"/>
    <n v="0.44999999999999996"/>
    <s v="En ligne"/>
  </r>
  <r>
    <s v="Foot Locker"/>
    <n v="1185732"/>
    <d v="2021-06-08T00:00:00"/>
    <x v="6"/>
    <s v="Nord-est"/>
    <s v="Rhode Island"/>
    <s v="Providence"/>
    <x v="1"/>
    <n v="41"/>
    <n v="90"/>
    <n v="3690"/>
    <n v="1808.1"/>
    <n v="0.49"/>
    <s v="En ligne"/>
  </r>
  <r>
    <s v="Foot Locker"/>
    <n v="1185732"/>
    <d v="2021-06-08T00:00:00"/>
    <x v="6"/>
    <s v="Nord-est"/>
    <s v="Rhode Island"/>
    <s v="Providence"/>
    <x v="2"/>
    <n v="39"/>
    <n v="65"/>
    <n v="2535"/>
    <n v="1394.25"/>
    <n v="0.55000000000000004"/>
    <s v="En ligne"/>
  </r>
  <r>
    <s v="Foot Locker"/>
    <n v="1185732"/>
    <d v="2021-06-08T00:00:00"/>
    <x v="6"/>
    <s v="Nord-est"/>
    <s v="Rhode Island"/>
    <s v="Providence"/>
    <x v="3"/>
    <n v="39"/>
    <n v="60"/>
    <n v="2340"/>
    <n v="1263.6000000000001"/>
    <n v="0.54"/>
    <s v="En ligne"/>
  </r>
  <r>
    <s v="Foot Locker"/>
    <n v="1185732"/>
    <d v="2021-06-08T00:00:00"/>
    <x v="6"/>
    <s v="Nord-est"/>
    <s v="Rhode Island"/>
    <s v="Providence"/>
    <x v="4"/>
    <n v="48"/>
    <n v="58"/>
    <n v="2784"/>
    <n v="1141.4399999999998"/>
    <n v="0.41"/>
    <s v="En ligne"/>
  </r>
  <r>
    <s v="Foot Locker"/>
    <n v="1185732"/>
    <d v="2021-06-08T00:00:00"/>
    <x v="6"/>
    <s v="Nord-est"/>
    <s v="Rhode Island"/>
    <s v="Providence"/>
    <x v="5"/>
    <n v="51"/>
    <n v="88"/>
    <n v="4488"/>
    <n v="2288.88"/>
    <n v="0.51"/>
    <s v="En ligne"/>
  </r>
  <r>
    <s v="Foot Locker"/>
    <n v="1185732"/>
    <d v="2021-07-06T00:00:00"/>
    <x v="6"/>
    <s v="Nord-est"/>
    <s v="Rhode Island"/>
    <s v="Providence"/>
    <x v="0"/>
    <n v="46"/>
    <n v="167"/>
    <n v="7682"/>
    <n v="3456.8999999999996"/>
    <n v="0.44999999999999996"/>
    <s v="En ligne"/>
  </r>
  <r>
    <s v="Foot Locker"/>
    <n v="1185732"/>
    <d v="2021-07-06T00:00:00"/>
    <x v="6"/>
    <s v="Nord-est"/>
    <s v="Rhode Island"/>
    <s v="Providence"/>
    <x v="1"/>
    <n v="41"/>
    <n v="81"/>
    <n v="3321"/>
    <n v="1660.5"/>
    <n v="0.5"/>
    <s v="En ligne"/>
  </r>
  <r>
    <s v="Foot Locker"/>
    <n v="1185732"/>
    <d v="2021-07-06T00:00:00"/>
    <x v="6"/>
    <s v="Nord-est"/>
    <s v="Rhode Island"/>
    <s v="Providence"/>
    <x v="2"/>
    <n v="37"/>
    <n v="65"/>
    <n v="2405"/>
    <n v="1250.6000000000001"/>
    <n v="0.52"/>
    <s v="En ligne"/>
  </r>
  <r>
    <s v="Foot Locker"/>
    <n v="1185732"/>
    <d v="2021-07-06T00:00:00"/>
    <x v="6"/>
    <s v="Nord-est"/>
    <s v="Rhode Island"/>
    <s v="Providence"/>
    <x v="3"/>
    <n v="37"/>
    <n v="58"/>
    <n v="2146"/>
    <n v="1115.92"/>
    <n v="0.52"/>
    <s v="En ligne"/>
  </r>
  <r>
    <s v="Foot Locker"/>
    <n v="1185732"/>
    <d v="2021-07-06T00:00:00"/>
    <x v="6"/>
    <s v="Nord-est"/>
    <s v="Rhode Island"/>
    <s v="Providence"/>
    <x v="4"/>
    <n v="47"/>
    <n v="63"/>
    <n v="2961"/>
    <n v="1184.4000000000001"/>
    <n v="0.4"/>
    <s v="En ligne"/>
  </r>
  <r>
    <s v="Foot Locker"/>
    <n v="1185732"/>
    <d v="2021-07-06T00:00:00"/>
    <x v="6"/>
    <s v="Nord-est"/>
    <s v="Rhode Island"/>
    <s v="Providence"/>
    <x v="5"/>
    <n v="50"/>
    <n v="116"/>
    <n v="5800"/>
    <n v="2900"/>
    <n v="0.5"/>
    <s v="En ligne"/>
  </r>
  <r>
    <s v="Foot Locker"/>
    <n v="1185732"/>
    <d v="2021-08-07T00:00:00"/>
    <x v="3"/>
    <s v="Nord-est"/>
    <s v="Rhode Island"/>
    <s v="Providence"/>
    <x v="0"/>
    <n v="46"/>
    <n v="143"/>
    <n v="6578"/>
    <n v="3157.44"/>
    <n v="0.48"/>
    <s v="En ligne"/>
  </r>
  <r>
    <s v="Foot Locker"/>
    <n v="1185732"/>
    <d v="2021-08-07T00:00:00"/>
    <x v="3"/>
    <s v="Nord-est"/>
    <s v="Rhode Island"/>
    <s v="Providence"/>
    <x v="1"/>
    <n v="42"/>
    <n v="91"/>
    <n v="3822"/>
    <n v="1796.34"/>
    <n v="0.47"/>
    <s v="En ligne"/>
  </r>
  <r>
    <s v="Foot Locker"/>
    <n v="1185732"/>
    <d v="2021-08-07T00:00:00"/>
    <x v="3"/>
    <s v="Nord-est"/>
    <s v="Rhode Island"/>
    <s v="Providence"/>
    <x v="2"/>
    <n v="38"/>
    <n v="75"/>
    <n v="2850"/>
    <n v="1567.5000000000002"/>
    <n v="0.55000000000000004"/>
    <s v="En ligne"/>
  </r>
  <r>
    <s v="Foot Locker"/>
    <n v="1185732"/>
    <d v="2021-08-07T00:00:00"/>
    <x v="3"/>
    <s v="Nord-est"/>
    <s v="Rhode Island"/>
    <s v="Providence"/>
    <x v="3"/>
    <n v="37"/>
    <n v="39"/>
    <n v="1443"/>
    <n v="764.79000000000008"/>
    <n v="0.53"/>
    <s v="En ligne"/>
  </r>
  <r>
    <s v="Foot Locker"/>
    <n v="1185732"/>
    <d v="2021-08-07T00:00:00"/>
    <x v="3"/>
    <s v="Nord-est"/>
    <s v="Rhode Island"/>
    <s v="Providence"/>
    <x v="4"/>
    <n v="45"/>
    <n v="31"/>
    <n v="1395"/>
    <n v="558"/>
    <n v="0.4"/>
    <s v="En ligne"/>
  </r>
  <r>
    <s v="Foot Locker"/>
    <n v="1185732"/>
    <d v="2021-08-07T00:00:00"/>
    <x v="3"/>
    <s v="Nord-est"/>
    <s v="Rhode Island"/>
    <s v="Providence"/>
    <x v="5"/>
    <n v="52"/>
    <n v="87"/>
    <n v="4524"/>
    <n v="2442.96"/>
    <n v="0.54"/>
    <s v="En ligne"/>
  </r>
  <r>
    <s v="Foot Locker"/>
    <n v="1185732"/>
    <d v="2021-09-06T00:00:00"/>
    <x v="5"/>
    <s v="Nord-est"/>
    <s v="Rhode Island"/>
    <s v="Providence"/>
    <x v="0"/>
    <n v="45"/>
    <n v="111"/>
    <n v="4995"/>
    <n v="2247.75"/>
    <n v="0.44999999999999996"/>
    <s v="En ligne"/>
  </r>
  <r>
    <s v="Foot Locker"/>
    <n v="1185732"/>
    <d v="2021-09-06T00:00:00"/>
    <x v="5"/>
    <s v="Nord-est"/>
    <s v="Rhode Island"/>
    <s v="Providence"/>
    <x v="1"/>
    <n v="43"/>
    <n v="56"/>
    <n v="2408"/>
    <n v="1155.8399999999999"/>
    <n v="0.48"/>
    <s v="En ligne"/>
  </r>
  <r>
    <s v="Foot Locker"/>
    <n v="1185732"/>
    <d v="2021-09-06T00:00:00"/>
    <x v="5"/>
    <s v="Nord-est"/>
    <s v="Rhode Island"/>
    <s v="Providence"/>
    <x v="2"/>
    <n v="36"/>
    <n v="38"/>
    <n v="1368"/>
    <n v="697.68000000000006"/>
    <n v="0.51"/>
    <s v="En ligne"/>
  </r>
  <r>
    <s v="Foot Locker"/>
    <n v="1185732"/>
    <d v="2021-09-06T00:00:00"/>
    <x v="5"/>
    <s v="Nord-est"/>
    <s v="Rhode Island"/>
    <s v="Providence"/>
    <x v="3"/>
    <n v="39"/>
    <n v="27"/>
    <n v="1053"/>
    <n v="568.62"/>
    <n v="0.54"/>
    <s v="En ligne"/>
  </r>
  <r>
    <s v="Foot Locker"/>
    <n v="1185732"/>
    <d v="2021-09-06T00:00:00"/>
    <x v="5"/>
    <s v="Nord-est"/>
    <s v="Rhode Island"/>
    <s v="Providence"/>
    <x v="4"/>
    <n v="47"/>
    <n v="27"/>
    <n v="1269"/>
    <n v="520.29"/>
    <n v="0.41"/>
    <s v="En ligne"/>
  </r>
  <r>
    <s v="Foot Locker"/>
    <n v="1185732"/>
    <d v="2021-09-06T00:00:00"/>
    <x v="5"/>
    <s v="Nord-est"/>
    <s v="Rhode Island"/>
    <s v="Providence"/>
    <x v="5"/>
    <n v="52"/>
    <n v="58"/>
    <n v="3016"/>
    <n v="1538.16"/>
    <n v="0.51"/>
    <s v="En ligne"/>
  </r>
  <r>
    <s v="Foot Locker"/>
    <n v="1185732"/>
    <d v="2021-10-08T00:00:00"/>
    <x v="2"/>
    <s v="Nord-est"/>
    <s v="Rhode Island"/>
    <s v="Providence"/>
    <x v="0"/>
    <n v="53"/>
    <n v="94"/>
    <n v="4982"/>
    <n v="2491"/>
    <n v="0.5"/>
    <s v="En ligne"/>
  </r>
  <r>
    <s v="Foot Locker"/>
    <n v="1185732"/>
    <d v="2021-10-08T00:00:00"/>
    <x v="2"/>
    <s v="Nord-est"/>
    <s v="Rhode Island"/>
    <s v="Providence"/>
    <x v="1"/>
    <n v="46"/>
    <n v="56"/>
    <n v="2576"/>
    <n v="1262.24"/>
    <n v="0.49"/>
    <s v="En ligne"/>
  </r>
  <r>
    <s v="Foot Locker"/>
    <n v="1185732"/>
    <d v="2021-10-08T00:00:00"/>
    <x v="2"/>
    <s v="Nord-est"/>
    <s v="Rhode Island"/>
    <s v="Providence"/>
    <x v="2"/>
    <n v="45"/>
    <n v="29"/>
    <n v="1305"/>
    <n v="678.6"/>
    <n v="0.52"/>
    <s v="En ligne"/>
  </r>
  <r>
    <s v="Foot Locker"/>
    <n v="1185732"/>
    <d v="2021-10-08T00:00:00"/>
    <x v="2"/>
    <s v="Nord-est"/>
    <s v="Rhode Island"/>
    <s v="Providence"/>
    <x v="3"/>
    <n v="47"/>
    <n v="23"/>
    <n v="1081"/>
    <n v="540.5"/>
    <n v="0.5"/>
    <s v="En ligne"/>
  </r>
  <r>
    <s v="Foot Locker"/>
    <n v="1185732"/>
    <d v="2021-10-08T00:00:00"/>
    <x v="2"/>
    <s v="Nord-est"/>
    <s v="Rhode Island"/>
    <s v="Providence"/>
    <x v="4"/>
    <n v="55"/>
    <n v="19"/>
    <n v="1045"/>
    <n v="418"/>
    <n v="0.4"/>
    <s v="En ligne"/>
  </r>
  <r>
    <s v="Sports Direct"/>
    <n v="1185732"/>
    <d v="2021-10-08T00:00:00"/>
    <x v="2"/>
    <s v="Nord-est"/>
    <s v="Rhode Island"/>
    <s v="Providence"/>
    <x v="5"/>
    <n v="64"/>
    <n v="58"/>
    <n v="3712"/>
    <n v="1893.1200000000001"/>
    <n v="0.51"/>
    <s v="En ligne"/>
  </r>
  <r>
    <s v="Sports Direct"/>
    <n v="1185732"/>
    <d v="2021-11-07T00:00:00"/>
    <x v="4"/>
    <s v="Nord-est"/>
    <s v="Rhode Island"/>
    <s v="Providence"/>
    <x v="0"/>
    <n v="55"/>
    <n v="95"/>
    <n v="5225"/>
    <n v="2560.25"/>
    <n v="0.49"/>
    <s v="En ligne"/>
  </r>
  <r>
    <s v="Sports Direct"/>
    <n v="1185732"/>
    <d v="2021-11-07T00:00:00"/>
    <x v="4"/>
    <s v="Nord-est"/>
    <s v="Rhode Island"/>
    <s v="Providence"/>
    <x v="1"/>
    <n v="46"/>
    <n v="63"/>
    <n v="2898"/>
    <n v="1304.0999999999999"/>
    <n v="0.44999999999999996"/>
    <s v="En ligne"/>
  </r>
  <r>
    <s v="Sports Direct"/>
    <n v="1185732"/>
    <d v="2021-11-07T00:00:00"/>
    <x v="4"/>
    <s v="Nord-est"/>
    <s v="Rhode Island"/>
    <s v="Providence"/>
    <x v="2"/>
    <n v="48"/>
    <n v="64"/>
    <n v="3072"/>
    <n v="1658.88"/>
    <n v="0.54"/>
    <s v="En ligne"/>
  </r>
  <r>
    <s v="Sports Direct"/>
    <n v="1185732"/>
    <d v="2021-11-07T00:00:00"/>
    <x v="4"/>
    <s v="Nord-est"/>
    <s v="Rhode Island"/>
    <s v="Providence"/>
    <x v="3"/>
    <n v="48"/>
    <n v="58"/>
    <n v="2784"/>
    <n v="1531.2"/>
    <n v="0.55000000000000004"/>
    <s v="En ligne"/>
  </r>
  <r>
    <s v="Sports Direct"/>
    <n v="1185732"/>
    <d v="2021-11-07T00:00:00"/>
    <x v="4"/>
    <s v="Nord-est"/>
    <s v="Rhode Island"/>
    <s v="Providence"/>
    <x v="4"/>
    <n v="58"/>
    <n v="44"/>
    <n v="2552"/>
    <n v="1122.8800000000001"/>
    <n v="0.44"/>
    <s v="En ligne"/>
  </r>
  <r>
    <s v="Sports Direct"/>
    <n v="1185732"/>
    <d v="2021-11-07T00:00:00"/>
    <x v="4"/>
    <s v="Nord-est"/>
    <s v="Rhode Island"/>
    <s v="Providence"/>
    <x v="5"/>
    <n v="60"/>
    <n v="77"/>
    <n v="4620"/>
    <n v="2402.4"/>
    <n v="0.52"/>
    <s v="En ligne"/>
  </r>
  <r>
    <s v="Sports Direct"/>
    <n v="1185732"/>
    <d v="2021-12-06T00:00:00"/>
    <x v="5"/>
    <s v="Nord-est"/>
    <s v="Rhode Island"/>
    <s v="Providence"/>
    <x v="0"/>
    <n v="54"/>
    <n v="135"/>
    <n v="7290"/>
    <n v="3645"/>
    <n v="0.5"/>
    <s v="En ligne"/>
  </r>
  <r>
    <s v="Sports Direct"/>
    <n v="1185732"/>
    <d v="2021-12-06T00:00:00"/>
    <x v="5"/>
    <s v="Nord-est"/>
    <s v="Rhode Island"/>
    <s v="Providence"/>
    <x v="1"/>
    <n v="45"/>
    <n v="78"/>
    <n v="3510"/>
    <n v="1684.8"/>
    <n v="0.48"/>
    <s v="En ligne"/>
  </r>
  <r>
    <s v="Sports Direct"/>
    <n v="1185732"/>
    <d v="2021-12-06T00:00:00"/>
    <x v="5"/>
    <s v="Nord-est"/>
    <s v="Rhode Island"/>
    <s v="Providence"/>
    <x v="2"/>
    <n v="47"/>
    <n v="74"/>
    <n v="3478"/>
    <n v="1773.78"/>
    <n v="0.51"/>
    <s v="En ligne"/>
  </r>
  <r>
    <s v="Sports Direct"/>
    <n v="1185732"/>
    <d v="2021-12-06T00:00:00"/>
    <x v="5"/>
    <s v="Nord-est"/>
    <s v="Rhode Island"/>
    <s v="Providence"/>
    <x v="3"/>
    <n v="48"/>
    <n v="65"/>
    <n v="3120"/>
    <n v="1560"/>
    <n v="0.5"/>
    <s v="En ligne"/>
  </r>
  <r>
    <s v="Sports Direct"/>
    <n v="1185732"/>
    <d v="2021-12-06T00:00:00"/>
    <x v="5"/>
    <s v="Nord-est"/>
    <s v="Rhode Island"/>
    <s v="Providence"/>
    <x v="4"/>
    <n v="56"/>
    <n v="68"/>
    <n v="3808"/>
    <n v="1637.44"/>
    <n v="0.43"/>
    <s v="En ligne"/>
  </r>
  <r>
    <s v="Sports Direct"/>
    <n v="1185732"/>
    <d v="2021-12-06T00:00:00"/>
    <x v="5"/>
    <s v="Nord-est"/>
    <s v="Rhode Island"/>
    <s v="Providence"/>
    <x v="5"/>
    <n v="60"/>
    <n v="85"/>
    <n v="5100"/>
    <n v="2805"/>
    <n v="0.55000000000000004"/>
    <s v="En ligne"/>
  </r>
  <r>
    <s v="Sports Direct"/>
    <n v="1185732"/>
    <d v="2021-01-17T00:00:00"/>
    <x v="4"/>
    <s v="Nord-est"/>
    <s v="Rhode Island"/>
    <s v="Providence"/>
    <x v="0"/>
    <n v="38"/>
    <n v="126"/>
    <n v="4788"/>
    <n v="2058.84"/>
    <n v="0.43"/>
    <s v="En ligne"/>
  </r>
  <r>
    <s v="Sports Direct"/>
    <n v="1185732"/>
    <d v="2021-01-17T00:00:00"/>
    <x v="4"/>
    <s v="Nord-est"/>
    <s v="Rhode Island"/>
    <s v="Providence"/>
    <x v="1"/>
    <n v="38"/>
    <n v="68"/>
    <n v="2584"/>
    <n v="1136.96"/>
    <n v="0.44"/>
    <s v="En ligne"/>
  </r>
  <r>
    <s v="Sports Direct"/>
    <n v="1185732"/>
    <d v="2021-01-17T00:00:00"/>
    <x v="4"/>
    <s v="Nord-est"/>
    <s v="Rhode Island"/>
    <s v="Providence"/>
    <x v="2"/>
    <n v="27"/>
    <n v="73"/>
    <n v="1971"/>
    <n v="709.56"/>
    <n v="0.36"/>
    <s v="En ligne"/>
  </r>
  <r>
    <s v="Sports Direct"/>
    <n v="1185732"/>
    <d v="2021-01-17T00:00:00"/>
    <x v="4"/>
    <s v="Nord-est"/>
    <s v="Rhode Island"/>
    <s v="Providence"/>
    <x v="3"/>
    <n v="34"/>
    <n v="26"/>
    <n v="884"/>
    <n v="335.92"/>
    <n v="0.38"/>
    <s v="En ligne"/>
  </r>
  <r>
    <s v="Sports Direct"/>
    <n v="1185732"/>
    <d v="2021-01-17T00:00:00"/>
    <x v="4"/>
    <s v="Nord-est"/>
    <s v="Rhode Island"/>
    <s v="Providence"/>
    <x v="4"/>
    <n v="48"/>
    <n v="41"/>
    <n v="1968"/>
    <n v="767.52"/>
    <n v="0.39"/>
    <s v="En ligne"/>
  </r>
  <r>
    <s v="Sports Direct"/>
    <n v="1185732"/>
    <d v="2021-01-17T00:00:00"/>
    <x v="4"/>
    <s v="Nord-est"/>
    <s v="Rhode Island"/>
    <s v="Providence"/>
    <x v="5"/>
    <n v="38"/>
    <n v="70"/>
    <n v="2660"/>
    <n v="1090.5999999999999"/>
    <n v="0.41"/>
    <s v="En ligne"/>
  </r>
  <r>
    <s v="Sports Direct"/>
    <n v="1185732"/>
    <d v="2021-02-15T00:00:00"/>
    <x v="5"/>
    <s v="Nord-est"/>
    <s v="Rhode Island"/>
    <s v="Providence"/>
    <x v="0"/>
    <n v="36"/>
    <n v="140"/>
    <n v="5040"/>
    <n v="2066.4"/>
    <n v="0.41"/>
    <s v="En ligne"/>
  </r>
  <r>
    <s v="Sports Direct"/>
    <n v="1185732"/>
    <d v="2021-02-15T00:00:00"/>
    <x v="5"/>
    <s v="Nord-est"/>
    <s v="Rhode Island"/>
    <s v="Providence"/>
    <x v="1"/>
    <n v="38"/>
    <n v="41"/>
    <n v="1558"/>
    <n v="654.36"/>
    <n v="0.42"/>
    <s v="En ligne"/>
  </r>
  <r>
    <s v="Sports Direct"/>
    <n v="1185732"/>
    <d v="2021-02-15T00:00:00"/>
    <x v="5"/>
    <s v="Nord-est"/>
    <s v="Rhode Island"/>
    <s v="Providence"/>
    <x v="2"/>
    <n v="29"/>
    <n v="60"/>
    <n v="1740"/>
    <n v="661.2"/>
    <n v="0.38"/>
    <s v="En ligne"/>
  </r>
  <r>
    <s v="Sports Direct"/>
    <n v="1185732"/>
    <d v="2021-02-15T00:00:00"/>
    <x v="5"/>
    <s v="Nord-est"/>
    <s v="Massachusetts"/>
    <s v="Boston"/>
    <x v="3"/>
    <n v="32"/>
    <n v="68"/>
    <n v="2176"/>
    <n v="826.88"/>
    <n v="0.38"/>
    <s v="En ligne"/>
  </r>
  <r>
    <s v="Sports Direct"/>
    <n v="1185732"/>
    <d v="2021-02-15T00:00:00"/>
    <x v="5"/>
    <s v="Nord-est"/>
    <s v="Massachusetts"/>
    <s v="Boston"/>
    <x v="4"/>
    <n v="48"/>
    <n v="41"/>
    <n v="1968"/>
    <n v="747.84"/>
    <n v="0.38"/>
    <s v="En ligne"/>
  </r>
  <r>
    <s v="Sports Direct"/>
    <n v="1185732"/>
    <d v="2021-02-15T00:00:00"/>
    <x v="5"/>
    <s v="Nord-est"/>
    <s v="Massachusetts"/>
    <s v="Boston"/>
    <x v="5"/>
    <n v="38"/>
    <n v="75"/>
    <n v="2850"/>
    <n v="1254"/>
    <n v="0.44"/>
    <s v="En ligne"/>
  </r>
  <r>
    <s v="Sports Direct"/>
    <n v="1185732"/>
    <d v="2021-03-13T00:00:00"/>
    <x v="3"/>
    <s v="Nord-est"/>
    <s v="Massachusetts"/>
    <s v="Boston"/>
    <x v="0"/>
    <n v="38"/>
    <n v="127"/>
    <n v="4826"/>
    <n v="2123.44"/>
    <n v="0.44"/>
    <s v="En ligne"/>
  </r>
  <r>
    <s v="Sports Direct"/>
    <n v="1185732"/>
    <d v="2021-03-13T00:00:00"/>
    <x v="3"/>
    <s v="Nord-est"/>
    <s v="Massachusetts"/>
    <s v="Boston"/>
    <x v="1"/>
    <n v="38"/>
    <n v="47"/>
    <n v="1786"/>
    <n v="803.69999999999993"/>
    <n v="0.44999999999999996"/>
    <s v="En ligne"/>
  </r>
  <r>
    <s v="Sports Direct"/>
    <n v="1185732"/>
    <d v="2021-03-13T00:00:00"/>
    <x v="3"/>
    <s v="Nord-est"/>
    <s v="Massachusetts"/>
    <s v="Boston"/>
    <x v="2"/>
    <n v="28"/>
    <n v="50"/>
    <n v="1400"/>
    <n v="546"/>
    <n v="0.39"/>
    <s v="En ligne"/>
  </r>
  <r>
    <s v="Sports Direct"/>
    <n v="1185732"/>
    <d v="2021-03-13T00:00:00"/>
    <x v="3"/>
    <s v="Nord-est"/>
    <s v="Massachusetts"/>
    <s v="Boston"/>
    <x v="3"/>
    <n v="34"/>
    <n v="87"/>
    <n v="2958"/>
    <n v="1064.8799999999999"/>
    <n v="0.36"/>
    <s v="En ligne"/>
  </r>
  <r>
    <s v="Sports Direct"/>
    <n v="1185732"/>
    <d v="2021-03-13T00:00:00"/>
    <x v="3"/>
    <s v="Nord-est"/>
    <s v="Massachusetts"/>
    <s v="Boston"/>
    <x v="4"/>
    <n v="46"/>
    <n v="29"/>
    <n v="1334"/>
    <n v="520.26"/>
    <n v="0.39"/>
    <s v="En ligne"/>
  </r>
  <r>
    <s v="Sports Direct"/>
    <n v="1185732"/>
    <d v="2021-03-13T00:00:00"/>
    <x v="3"/>
    <s v="Nord-est"/>
    <s v="Massachusetts"/>
    <s v="Boston"/>
    <x v="5"/>
    <n v="39"/>
    <n v="54"/>
    <n v="2106"/>
    <n v="863.45999999999992"/>
    <n v="0.41"/>
    <s v="En ligne"/>
  </r>
  <r>
    <s v="Sports Direct"/>
    <n v="1185732"/>
    <d v="2021-04-14T00:00:00"/>
    <x v="0"/>
    <s v="Nord-est"/>
    <s v="Massachusetts"/>
    <s v="Boston"/>
    <x v="0"/>
    <n v="38"/>
    <n v="117"/>
    <n v="4446"/>
    <n v="2000.6999999999998"/>
    <n v="0.44999999999999996"/>
    <s v="En ligne"/>
  </r>
  <r>
    <s v="Sports Direct"/>
    <n v="1185732"/>
    <d v="2021-04-14T00:00:00"/>
    <x v="0"/>
    <s v="Nord-est"/>
    <s v="Massachusetts"/>
    <s v="Boston"/>
    <x v="1"/>
    <n v="37"/>
    <n v="45"/>
    <n v="1665"/>
    <n v="732.6"/>
    <n v="0.44"/>
    <s v="En ligne"/>
  </r>
  <r>
    <s v="Sports Direct"/>
    <n v="1185732"/>
    <d v="2021-04-14T00:00:00"/>
    <x v="0"/>
    <s v="Nord-est"/>
    <s v="Massachusetts"/>
    <s v="Boston"/>
    <x v="2"/>
    <n v="29"/>
    <n v="41"/>
    <n v="1189"/>
    <n v="416.15"/>
    <n v="0.35"/>
    <s v="En ligne"/>
  </r>
  <r>
    <s v="Sports Direct"/>
    <n v="1185732"/>
    <d v="2021-04-14T00:00:00"/>
    <x v="0"/>
    <s v="Nord-est"/>
    <s v="Massachusetts"/>
    <s v="Boston"/>
    <x v="3"/>
    <n v="32"/>
    <n v="35"/>
    <n v="1120"/>
    <n v="436.8"/>
    <n v="0.39"/>
    <s v="En ligne"/>
  </r>
  <r>
    <s v="Sports Direct"/>
    <n v="1185732"/>
    <d v="2021-04-14T00:00:00"/>
    <x v="0"/>
    <s v="Nord-est"/>
    <s v="Massachusetts"/>
    <s v="Boston"/>
    <x v="4"/>
    <n v="49"/>
    <n v="33"/>
    <n v="1617"/>
    <n v="614.46"/>
    <n v="0.38"/>
    <s v="En ligne"/>
  </r>
  <r>
    <s v="Sports Direct"/>
    <n v="1185732"/>
    <d v="2021-04-14T00:00:00"/>
    <x v="0"/>
    <s v="Nord-est"/>
    <s v="Massachusetts"/>
    <s v="Boston"/>
    <x v="5"/>
    <n v="39"/>
    <n v="83"/>
    <n v="3237"/>
    <n v="1424.28"/>
    <n v="0.44"/>
    <s v="En ligne"/>
  </r>
  <r>
    <s v="Sports Direct"/>
    <n v="1185732"/>
    <d v="2021-05-13T00:00:00"/>
    <x v="1"/>
    <s v="Nord-est"/>
    <s v="Massachusetts"/>
    <s v="Boston"/>
    <x v="0"/>
    <n v="53"/>
    <n v="129"/>
    <n v="6837"/>
    <n v="2939.91"/>
    <n v="0.43"/>
    <s v="En ligne"/>
  </r>
  <r>
    <s v="Sports Direct"/>
    <n v="1185732"/>
    <d v="2021-05-13T00:00:00"/>
    <x v="1"/>
    <s v="Nord-est"/>
    <s v="Massachusetts"/>
    <s v="Boston"/>
    <x v="1"/>
    <n v="47"/>
    <n v="54"/>
    <n v="2538"/>
    <n v="1091.3399999999999"/>
    <n v="0.43"/>
    <s v="En ligne"/>
  </r>
  <r>
    <s v="Sports Direct"/>
    <n v="1185732"/>
    <d v="2021-05-13T00:00:00"/>
    <x v="1"/>
    <s v="Nord-est"/>
    <s v="Massachusetts"/>
    <s v="Boston"/>
    <x v="2"/>
    <n v="41"/>
    <n v="56"/>
    <n v="2296"/>
    <n v="918.40000000000009"/>
    <n v="0.4"/>
    <s v="En ligne"/>
  </r>
  <r>
    <s v="Sports Direct"/>
    <n v="1185732"/>
    <d v="2021-05-13T00:00:00"/>
    <x v="1"/>
    <s v="Nord-est"/>
    <s v="Massachusetts"/>
    <s v="Boston"/>
    <x v="3"/>
    <n v="44"/>
    <n v="47"/>
    <n v="2068"/>
    <n v="806.52"/>
    <n v="0.39"/>
    <s v="En ligne"/>
  </r>
  <r>
    <s v="Sports Direct"/>
    <n v="1185732"/>
    <d v="2021-05-13T00:00:00"/>
    <x v="1"/>
    <s v="Nord-est"/>
    <s v="Massachusetts"/>
    <s v="Boston"/>
    <x v="4"/>
    <n v="50"/>
    <n v="54"/>
    <n v="2700"/>
    <n v="1026"/>
    <n v="0.38"/>
    <s v="En ligne"/>
  </r>
  <r>
    <s v="Sports Direct"/>
    <n v="1185732"/>
    <d v="2021-05-13T00:00:00"/>
    <x v="1"/>
    <s v="Nord-est"/>
    <s v="Massachusetts"/>
    <s v="Boston"/>
    <x v="5"/>
    <n v="55"/>
    <n v="88"/>
    <n v="4840"/>
    <n v="1984.3999999999999"/>
    <n v="0.41"/>
    <s v="En ligne"/>
  </r>
  <r>
    <s v="Sports Direct"/>
    <n v="1185732"/>
    <d v="2021-06-15T00:00:00"/>
    <x v="6"/>
    <s v="Nord-est"/>
    <s v="Massachusetts"/>
    <s v="Boston"/>
    <x v="0"/>
    <n v="51"/>
    <n v="155"/>
    <n v="7905"/>
    <n v="3320.1"/>
    <n v="0.42"/>
    <s v="En ligne"/>
  </r>
  <r>
    <s v="Sports Direct"/>
    <n v="1185732"/>
    <d v="2021-06-15T00:00:00"/>
    <x v="6"/>
    <s v="Nord-est"/>
    <s v="Massachusetts"/>
    <s v="Boston"/>
    <x v="1"/>
    <n v="47"/>
    <n v="94"/>
    <n v="4418"/>
    <n v="1855.56"/>
    <n v="0.42"/>
    <s v="En ligne"/>
  </r>
  <r>
    <s v="Sports Direct"/>
    <n v="1185732"/>
    <d v="2021-06-15T00:00:00"/>
    <x v="6"/>
    <s v="Nord-est"/>
    <s v="Massachusetts"/>
    <s v="Boston"/>
    <x v="2"/>
    <n v="42"/>
    <n v="68"/>
    <n v="2856"/>
    <n v="1028.1599999999999"/>
    <n v="0.36"/>
    <s v="En ligne"/>
  </r>
  <r>
    <s v="Sports Direct"/>
    <n v="1185732"/>
    <d v="2021-06-15T00:00:00"/>
    <x v="6"/>
    <s v="Nord-est"/>
    <s v="Massachusetts"/>
    <s v="Boston"/>
    <x v="3"/>
    <n v="41"/>
    <n v="65"/>
    <n v="2665"/>
    <n v="932.74999999999989"/>
    <n v="0.35"/>
    <s v="En ligne"/>
  </r>
  <r>
    <s v="Sports Direct"/>
    <n v="1185732"/>
    <d v="2021-06-15T00:00:00"/>
    <x v="6"/>
    <s v="Nord-est"/>
    <s v="Massachusetts"/>
    <s v="Boston"/>
    <x v="4"/>
    <n v="51"/>
    <n v="59"/>
    <n v="3009"/>
    <n v="1143.42"/>
    <n v="0.38"/>
    <s v="En ligne"/>
  </r>
  <r>
    <s v="Sports Direct"/>
    <n v="1185732"/>
    <d v="2021-06-15T00:00:00"/>
    <x v="6"/>
    <s v="Nord-est"/>
    <s v="Massachusetts"/>
    <s v="Boston"/>
    <x v="5"/>
    <n v="54"/>
    <n v="101"/>
    <n v="5454"/>
    <n v="2181.6"/>
    <n v="0.4"/>
    <s v="En ligne"/>
  </r>
  <r>
    <s v="Sports Direct"/>
    <n v="1185732"/>
    <d v="2021-07-13T00:00:00"/>
    <x v="6"/>
    <s v="Nord-est"/>
    <s v="Massachusetts"/>
    <s v="Boston"/>
    <x v="0"/>
    <n v="52"/>
    <n v="150"/>
    <n v="7800"/>
    <n v="3276"/>
    <n v="0.42"/>
    <s v="En ligne"/>
  </r>
  <r>
    <s v="Sports Direct"/>
    <n v="1185732"/>
    <d v="2021-07-13T00:00:00"/>
    <x v="6"/>
    <s v="Nord-est"/>
    <s v="Massachusetts"/>
    <s v="Boston"/>
    <x v="1"/>
    <n v="49"/>
    <n v="105"/>
    <n v="5145"/>
    <n v="2212.35"/>
    <n v="0.43"/>
    <s v="En ligne"/>
  </r>
  <r>
    <s v="Sports Direct"/>
    <n v="1185732"/>
    <d v="2021-07-13T00:00:00"/>
    <x v="6"/>
    <s v="Nord-est"/>
    <s v="Massachusetts"/>
    <s v="Boston"/>
    <x v="2"/>
    <n v="41"/>
    <n v="77"/>
    <n v="3157"/>
    <n v="1168.0899999999999"/>
    <n v="0.37"/>
    <s v="En ligne"/>
  </r>
  <r>
    <s v="Sports Direct"/>
    <n v="1185732"/>
    <d v="2021-07-13T00:00:00"/>
    <x v="6"/>
    <s v="Nord-est"/>
    <s v="Massachusetts"/>
    <s v="Boston"/>
    <x v="3"/>
    <n v="44"/>
    <n v="56"/>
    <n v="2464"/>
    <n v="887.04"/>
    <n v="0.36"/>
    <s v="En ligne"/>
  </r>
  <r>
    <s v="Sports Direct"/>
    <n v="1185732"/>
    <d v="2021-07-13T00:00:00"/>
    <x v="6"/>
    <s v="Nord-est"/>
    <s v="Massachusetts"/>
    <s v="Boston"/>
    <x v="4"/>
    <n v="53"/>
    <n v="68"/>
    <n v="3604"/>
    <n v="1405.56"/>
    <n v="0.39"/>
    <s v="En ligne"/>
  </r>
  <r>
    <s v="Sports Direct"/>
    <n v="1185732"/>
    <d v="2021-07-13T00:00:00"/>
    <x v="6"/>
    <s v="Nord-est"/>
    <s v="Massachusetts"/>
    <s v="Boston"/>
    <x v="5"/>
    <n v="55"/>
    <n v="128"/>
    <n v="7040"/>
    <n v="2956.7999999999997"/>
    <n v="0.42"/>
    <s v="En ligne"/>
  </r>
  <r>
    <s v="Sports Direct"/>
    <n v="1185732"/>
    <d v="2021-08-14T00:00:00"/>
    <x v="3"/>
    <s v="Nord-est"/>
    <s v="Massachusetts"/>
    <s v="Boston"/>
    <x v="0"/>
    <n v="50"/>
    <n v="161"/>
    <n v="8050"/>
    <n v="3542"/>
    <n v="0.44"/>
    <s v="En ligne"/>
  </r>
  <r>
    <s v="Sports Direct"/>
    <n v="1185732"/>
    <d v="2021-08-14T00:00:00"/>
    <x v="3"/>
    <s v="Nord-est"/>
    <s v="Massachusetts"/>
    <s v="Boston"/>
    <x v="1"/>
    <n v="47"/>
    <n v="88"/>
    <n v="4136"/>
    <n v="1695.76"/>
    <n v="0.41"/>
    <s v="En ligne"/>
  </r>
  <r>
    <s v="Sports Direct"/>
    <n v="1185732"/>
    <d v="2021-08-14T00:00:00"/>
    <x v="3"/>
    <s v="Nord-est"/>
    <s v="Massachusetts"/>
    <s v="Boston"/>
    <x v="2"/>
    <n v="42"/>
    <n v="69"/>
    <n v="2898"/>
    <n v="1014.3"/>
    <n v="0.35"/>
    <s v="En ligne"/>
  </r>
  <r>
    <s v="Sports Direct"/>
    <n v="1185732"/>
    <d v="2021-08-14T00:00:00"/>
    <x v="3"/>
    <s v="Nord-est"/>
    <s v="Massachusetts"/>
    <s v="Boston"/>
    <x v="3"/>
    <n v="42"/>
    <n v="51"/>
    <n v="2142"/>
    <n v="771.12"/>
    <n v="0.36"/>
    <s v="En ligne"/>
  </r>
  <r>
    <s v="Sports Direct"/>
    <n v="1185732"/>
    <d v="2021-08-14T00:00:00"/>
    <x v="3"/>
    <s v="Nord-est"/>
    <s v="Massachusetts"/>
    <s v="Boston"/>
    <x v="4"/>
    <n v="50"/>
    <n v="44"/>
    <n v="2200"/>
    <n v="814"/>
    <n v="0.37"/>
    <s v="En ligne"/>
  </r>
  <r>
    <s v="Sports Direct"/>
    <n v="1185732"/>
    <d v="2021-08-14T00:00:00"/>
    <x v="3"/>
    <s v="Nord-est"/>
    <s v="Massachusetts"/>
    <s v="Boston"/>
    <x v="5"/>
    <n v="58"/>
    <n v="91"/>
    <n v="5278"/>
    <n v="2375.1"/>
    <n v="0.44999999999999996"/>
    <s v="En ligne"/>
  </r>
  <r>
    <s v="Sports Direct"/>
    <n v="1185732"/>
    <d v="2021-09-13T00:00:00"/>
    <x v="5"/>
    <s v="Nord-est"/>
    <s v="Massachusetts"/>
    <s v="Boston"/>
    <x v="0"/>
    <n v="53"/>
    <n v="135"/>
    <n v="7155"/>
    <n v="3005.1"/>
    <n v="0.42"/>
    <s v="En ligne"/>
  </r>
  <r>
    <s v="Sports Direct"/>
    <n v="1185732"/>
    <d v="2021-09-13T00:00:00"/>
    <x v="5"/>
    <s v="Nord-est"/>
    <s v="Massachusetts"/>
    <s v="Boston"/>
    <x v="1"/>
    <n v="49"/>
    <n v="63"/>
    <n v="3087"/>
    <n v="1234.8000000000002"/>
    <n v="0.4"/>
    <s v="En ligne"/>
  </r>
  <r>
    <s v="Sports Direct"/>
    <n v="1185732"/>
    <d v="2021-09-13T00:00:00"/>
    <x v="5"/>
    <s v="Nord-est"/>
    <s v="Massachusetts"/>
    <s v="Boston"/>
    <x v="2"/>
    <n v="41"/>
    <n v="39"/>
    <n v="1599"/>
    <n v="591.63"/>
    <n v="0.37"/>
    <s v="En ligne"/>
  </r>
  <r>
    <s v="Sports Direct"/>
    <n v="1185732"/>
    <d v="2021-09-13T00:00:00"/>
    <x v="5"/>
    <s v="Nord-est"/>
    <s v="Massachusetts"/>
    <s v="Boston"/>
    <x v="3"/>
    <n v="42"/>
    <n v="36"/>
    <n v="1512"/>
    <n v="604.80000000000007"/>
    <n v="0.4"/>
    <s v="En ligne"/>
  </r>
  <r>
    <s v="Sports Direct"/>
    <n v="1185732"/>
    <d v="2021-09-13T00:00:00"/>
    <x v="5"/>
    <s v="Nord-est"/>
    <s v="Massachusetts"/>
    <s v="Boston"/>
    <x v="4"/>
    <n v="52"/>
    <n v="34"/>
    <n v="1768"/>
    <n v="636.48"/>
    <n v="0.36"/>
    <s v="En ligne"/>
  </r>
  <r>
    <s v="Sports Direct"/>
    <n v="1185732"/>
    <d v="2021-09-13T00:00:00"/>
    <x v="5"/>
    <s v="Nord-est"/>
    <s v="Massachusetts"/>
    <s v="Boston"/>
    <x v="5"/>
    <n v="57"/>
    <n v="63"/>
    <n v="3591"/>
    <n v="1615.9499999999998"/>
    <n v="0.44999999999999996"/>
    <s v="En ligne"/>
  </r>
  <r>
    <s v="Sports Direct"/>
    <n v="1185732"/>
    <d v="2021-10-15T00:00:00"/>
    <x v="2"/>
    <s v="Nord-est"/>
    <s v="Massachusetts"/>
    <s v="Boston"/>
    <x v="0"/>
    <n v="57"/>
    <n v="120"/>
    <n v="6840"/>
    <n v="3077.9999999999995"/>
    <n v="0.44999999999999996"/>
    <s v="En ligne"/>
  </r>
  <r>
    <s v="Sports Direct"/>
    <n v="1185732"/>
    <d v="2021-10-15T00:00:00"/>
    <x v="2"/>
    <s v="Nord-est"/>
    <s v="Massachusetts"/>
    <s v="Boston"/>
    <x v="1"/>
    <n v="53"/>
    <n v="56"/>
    <n v="2968"/>
    <n v="1335.6"/>
    <n v="0.44999999999999996"/>
    <s v="En ligne"/>
  </r>
  <r>
    <s v="Sports Direct"/>
    <n v="1185732"/>
    <d v="2021-10-15T00:00:00"/>
    <x v="2"/>
    <s v="Nord-est"/>
    <s v="Massachusetts"/>
    <s v="Boston"/>
    <x v="2"/>
    <n v="53"/>
    <n v="34"/>
    <n v="1802"/>
    <n v="630.69999999999993"/>
    <n v="0.35"/>
    <s v="En ligne"/>
  </r>
  <r>
    <s v="Sports Direct"/>
    <n v="1185732"/>
    <d v="2021-10-15T00:00:00"/>
    <x v="2"/>
    <s v="Nord-est"/>
    <s v="Massachusetts"/>
    <s v="Boston"/>
    <x v="3"/>
    <n v="54"/>
    <n v="27"/>
    <n v="1458"/>
    <n v="554.04"/>
    <n v="0.38"/>
    <s v="En ligne"/>
  </r>
  <r>
    <s v="Sports Direct"/>
    <n v="1185732"/>
    <d v="2021-10-15T00:00:00"/>
    <x v="2"/>
    <s v="Nord-est"/>
    <s v="Massachusetts"/>
    <s v="Boston"/>
    <x v="4"/>
    <n v="62"/>
    <n v="27"/>
    <n v="1674"/>
    <n v="585.9"/>
    <n v="0.35"/>
    <s v="En ligne"/>
  </r>
  <r>
    <s v="Amazon"/>
    <n v="1185732"/>
    <d v="2021-10-15T00:00:00"/>
    <x v="2"/>
    <s v="Nord-est"/>
    <s v="Massachusetts"/>
    <s v="Boston"/>
    <x v="5"/>
    <n v="66"/>
    <n v="65"/>
    <n v="4290"/>
    <n v="1887.6"/>
    <n v="0.44"/>
    <s v="En ligne"/>
  </r>
  <r>
    <s v="Amazon"/>
    <n v="1185732"/>
    <d v="2021-11-14T00:00:00"/>
    <x v="4"/>
    <s v="Nord-est"/>
    <s v="Massachusetts"/>
    <s v="Boston"/>
    <x v="0"/>
    <n v="62"/>
    <n v="113"/>
    <n v="7006"/>
    <n v="3012.58"/>
    <n v="0.43"/>
    <s v="En ligne"/>
  </r>
  <r>
    <s v="Amazon"/>
    <n v="1185732"/>
    <d v="2021-11-14T00:00:00"/>
    <x v="4"/>
    <s v="Nord-est"/>
    <s v="Massachusetts"/>
    <s v="Boston"/>
    <x v="1"/>
    <n v="52"/>
    <n v="90"/>
    <n v="4680"/>
    <n v="2059.1999999999998"/>
    <n v="0.44"/>
    <s v="En ligne"/>
  </r>
  <r>
    <s v="Amazon"/>
    <n v="1185732"/>
    <d v="2021-11-14T00:00:00"/>
    <x v="4"/>
    <s v="Nord-est"/>
    <s v="Massachusetts"/>
    <s v="Boston"/>
    <x v="2"/>
    <n v="50"/>
    <n v="83"/>
    <n v="4150"/>
    <n v="1494"/>
    <n v="0.36"/>
    <s v="En ligne"/>
  </r>
  <r>
    <s v="Amazon"/>
    <n v="1185732"/>
    <d v="2021-11-14T00:00:00"/>
    <x v="4"/>
    <s v="Nord-est"/>
    <s v="Massachusetts"/>
    <s v="Boston"/>
    <x v="3"/>
    <n v="51"/>
    <n v="80"/>
    <n v="4080"/>
    <n v="1591.2"/>
    <n v="0.39"/>
    <s v="En ligne"/>
  </r>
  <r>
    <s v="Amazon"/>
    <n v="1185732"/>
    <d v="2021-11-14T00:00:00"/>
    <x v="4"/>
    <s v="Nord-est"/>
    <s v="Massachusetts"/>
    <s v="Boston"/>
    <x v="4"/>
    <n v="63"/>
    <n v="70"/>
    <n v="4410"/>
    <n v="1675.8"/>
    <n v="0.38"/>
    <s v="En ligne"/>
  </r>
  <r>
    <s v="Amazon"/>
    <n v="1185732"/>
    <d v="2021-11-14T00:00:00"/>
    <x v="4"/>
    <s v="Nord-est"/>
    <s v="Massachusetts"/>
    <s v="Boston"/>
    <x v="5"/>
    <n v="64"/>
    <n v="98"/>
    <n v="6272"/>
    <n v="2822.3999999999996"/>
    <n v="0.44999999999999996"/>
    <s v="En ligne"/>
  </r>
  <r>
    <s v="Amazon"/>
    <n v="1185732"/>
    <d v="2021-12-13T00:00:00"/>
    <x v="5"/>
    <s v="Nord-est"/>
    <s v="Massachusetts"/>
    <s v="Boston"/>
    <x v="0"/>
    <n v="64"/>
    <n v="150"/>
    <n v="9600"/>
    <n v="3935.9999999999995"/>
    <n v="0.41"/>
    <s v="En ligne"/>
  </r>
  <r>
    <s v="Amazon"/>
    <n v="1185732"/>
    <d v="2021-12-13T00:00:00"/>
    <x v="5"/>
    <s v="Nord-est"/>
    <s v="Massachusetts"/>
    <s v="Boston"/>
    <x v="1"/>
    <n v="53"/>
    <n v="105"/>
    <n v="5565"/>
    <n v="2226"/>
    <n v="0.4"/>
    <s v="En ligne"/>
  </r>
  <r>
    <s v="Amazon"/>
    <n v="1185732"/>
    <d v="2021-12-13T00:00:00"/>
    <x v="5"/>
    <s v="Nord-est"/>
    <s v="Massachusetts"/>
    <s v="Boston"/>
    <x v="2"/>
    <n v="51"/>
    <n v="98"/>
    <n v="4998"/>
    <n v="1949.22"/>
    <n v="0.39"/>
    <s v="En ligne"/>
  </r>
  <r>
    <s v="Amazon"/>
    <n v="1185732"/>
    <d v="2021-12-13T00:00:00"/>
    <x v="5"/>
    <s v="Nord-est"/>
    <s v="Massachusetts"/>
    <s v="Boston"/>
    <x v="3"/>
    <n v="52"/>
    <n v="75"/>
    <n v="3900"/>
    <n v="1482"/>
    <n v="0.38"/>
    <s v="En ligne"/>
  </r>
  <r>
    <s v="Amazon"/>
    <n v="1185732"/>
    <d v="2021-12-13T00:00:00"/>
    <x v="5"/>
    <s v="Nord-est"/>
    <s v="Massachusetts"/>
    <s v="Boston"/>
    <x v="4"/>
    <n v="62"/>
    <n v="84"/>
    <n v="5208"/>
    <n v="2031.1200000000001"/>
    <n v="0.39"/>
    <s v="En ligne"/>
  </r>
  <r>
    <s v="Amazon"/>
    <n v="1185732"/>
    <d v="2021-12-13T00:00:00"/>
    <x v="5"/>
    <s v="Nord-est"/>
    <s v="Massachusetts"/>
    <s v="Boston"/>
    <x v="5"/>
    <n v="65"/>
    <n v="112"/>
    <n v="7280"/>
    <n v="3203.2"/>
    <n v="0.44"/>
    <s v="En ligne"/>
  </r>
  <r>
    <s v="Amazon"/>
    <n v="1185732"/>
    <d v="2021-01-14T00:00:00"/>
    <x v="1"/>
    <s v="Nord-est"/>
    <s v="Massachusetts"/>
    <s v="Boston"/>
    <x v="0"/>
    <n v="44"/>
    <n v="152"/>
    <n v="6688"/>
    <n v="3678.4"/>
    <n v="0.55000000000000004"/>
    <s v="En ligne"/>
  </r>
  <r>
    <s v="Amazon"/>
    <n v="1185732"/>
    <d v="2021-01-14T00:00:00"/>
    <x v="1"/>
    <s v="Nord-est"/>
    <s v="Massachusetts"/>
    <s v="Boston"/>
    <x v="1"/>
    <n v="42"/>
    <n v="94"/>
    <n v="3948"/>
    <n v="2368.7999999999997"/>
    <n v="0.6"/>
    <s v="En ligne"/>
  </r>
  <r>
    <s v="Amazon"/>
    <n v="1185732"/>
    <d v="2021-01-14T00:00:00"/>
    <x v="1"/>
    <s v="Nord-est"/>
    <s v="Massachusetts"/>
    <s v="Boston"/>
    <x v="2"/>
    <n v="32"/>
    <n v="91"/>
    <n v="2912"/>
    <n v="1310.3999999999999"/>
    <n v="0.44999999999999996"/>
    <s v="En ligne"/>
  </r>
  <r>
    <s v="Amazon"/>
    <n v="1185732"/>
    <d v="2021-01-14T00:00:00"/>
    <x v="1"/>
    <s v="Nord-est"/>
    <s v="Massachusetts"/>
    <s v="Boston"/>
    <x v="3"/>
    <n v="39"/>
    <n v="44"/>
    <n v="1716"/>
    <n v="840.84"/>
    <n v="0.49"/>
    <s v="En ligne"/>
  </r>
  <r>
    <s v="Amazon"/>
    <n v="1185732"/>
    <d v="2021-01-14T00:00:00"/>
    <x v="1"/>
    <s v="Nord-est"/>
    <s v="Massachusetts"/>
    <s v="Boston"/>
    <x v="4"/>
    <n v="52"/>
    <n v="68"/>
    <n v="3536"/>
    <n v="1661.9199999999998"/>
    <n v="0.47"/>
    <s v="En ligne"/>
  </r>
  <r>
    <s v="Amazon"/>
    <n v="1185732"/>
    <d v="2021-01-14T00:00:00"/>
    <x v="1"/>
    <s v="Nord-est"/>
    <s v="Massachusetts"/>
    <s v="Boston"/>
    <x v="5"/>
    <n v="44"/>
    <n v="98"/>
    <n v="4312"/>
    <n v="2199.12"/>
    <n v="0.51"/>
    <s v="En ligne"/>
  </r>
  <r>
    <s v="Amazon"/>
    <n v="1185732"/>
    <d v="2021-02-12T00:00:00"/>
    <x v="2"/>
    <s v="Nord-est"/>
    <s v="Massachusetts"/>
    <s v="Boston"/>
    <x v="0"/>
    <n v="41"/>
    <n v="167"/>
    <n v="6847"/>
    <n v="3834.32"/>
    <n v="0.56000000000000005"/>
    <s v="En ligne"/>
  </r>
  <r>
    <s v="Amazon"/>
    <n v="1185732"/>
    <d v="2021-02-12T00:00:00"/>
    <x v="2"/>
    <s v="Nord-est"/>
    <s v="Massachusetts"/>
    <s v="Boston"/>
    <x v="1"/>
    <n v="44"/>
    <n v="61"/>
    <n v="2684"/>
    <n v="1610.3999999999999"/>
    <n v="0.6"/>
    <s v="En ligne"/>
  </r>
  <r>
    <s v="Amazon"/>
    <n v="1185732"/>
    <d v="2021-02-12T00:00:00"/>
    <x v="2"/>
    <s v="Nord-est"/>
    <s v="Massachusetts"/>
    <s v="Boston"/>
    <x v="2"/>
    <n v="33"/>
    <n v="74"/>
    <n v="2442"/>
    <n v="1221"/>
    <n v="0.5"/>
    <s v="En ligne"/>
  </r>
  <r>
    <s v="Amazon"/>
    <n v="1185732"/>
    <d v="2021-02-12T00:00:00"/>
    <x v="2"/>
    <s v="Nord-est"/>
    <s v="Vermont"/>
    <s v="Burlington"/>
    <x v="3"/>
    <n v="36"/>
    <n v="45"/>
    <n v="1620"/>
    <n v="745.19999999999993"/>
    <n v="0.45999999999999996"/>
    <s v="En ligne"/>
  </r>
  <r>
    <s v="Amazon"/>
    <n v="1185732"/>
    <d v="2021-02-12T00:00:00"/>
    <x v="2"/>
    <s v="Nord-est"/>
    <s v="Vermont"/>
    <s v="Burlington"/>
    <x v="4"/>
    <n v="54"/>
    <n v="63"/>
    <n v="3402"/>
    <n v="1701"/>
    <n v="0.5"/>
    <s v="En ligne"/>
  </r>
  <r>
    <s v="Amazon"/>
    <n v="1185732"/>
    <d v="2021-02-12T00:00:00"/>
    <x v="2"/>
    <s v="Nord-est"/>
    <s v="Vermont"/>
    <s v="Burlington"/>
    <x v="5"/>
    <n v="43"/>
    <n v="85"/>
    <n v="3655"/>
    <n v="1973.7"/>
    <n v="0.54"/>
    <s v="En ligne"/>
  </r>
  <r>
    <s v="Amazon"/>
    <n v="1185732"/>
    <d v="2021-03-10T00:00:00"/>
    <x v="0"/>
    <s v="Nord-est"/>
    <s v="Vermont"/>
    <s v="Burlington"/>
    <x v="0"/>
    <n v="44"/>
    <n v="142"/>
    <n v="6248"/>
    <n v="3748.7999999999997"/>
    <n v="0.6"/>
    <s v="En ligne"/>
  </r>
  <r>
    <s v="Amazon"/>
    <n v="1185732"/>
    <d v="2021-03-10T00:00:00"/>
    <x v="0"/>
    <s v="Nord-est"/>
    <s v="Vermont"/>
    <s v="Burlington"/>
    <x v="1"/>
    <n v="42"/>
    <n v="70"/>
    <n v="2940"/>
    <n v="1675.8000000000002"/>
    <n v="0.57000000000000006"/>
    <s v="En ligne"/>
  </r>
  <r>
    <s v="Amazon"/>
    <n v="1185732"/>
    <d v="2021-03-10T00:00:00"/>
    <x v="0"/>
    <s v="Nord-est"/>
    <s v="Vermont"/>
    <s v="Burlington"/>
    <x v="2"/>
    <n v="34"/>
    <n v="77"/>
    <n v="2618"/>
    <n v="1282.82"/>
    <n v="0.49"/>
    <s v="En ligne"/>
  </r>
  <r>
    <s v="Amazon"/>
    <n v="1185732"/>
    <d v="2021-03-10T00:00:00"/>
    <x v="0"/>
    <s v="Nord-est"/>
    <s v="Vermont"/>
    <s v="Burlington"/>
    <x v="3"/>
    <n v="36"/>
    <n v="38"/>
    <n v="1368"/>
    <n v="670.31999999999994"/>
    <n v="0.49"/>
    <s v="En ligne"/>
  </r>
  <r>
    <s v="Amazon"/>
    <n v="1185732"/>
    <d v="2021-03-10T00:00:00"/>
    <x v="0"/>
    <s v="Nord-est"/>
    <s v="Vermont"/>
    <s v="Burlington"/>
    <x v="4"/>
    <n v="51"/>
    <n v="47"/>
    <n v="2397"/>
    <n v="1174.53"/>
    <n v="0.49"/>
    <s v="En ligne"/>
  </r>
  <r>
    <s v="Amazon"/>
    <n v="1185732"/>
    <d v="2021-03-10T00:00:00"/>
    <x v="0"/>
    <s v="Nord-est"/>
    <s v="Vermont"/>
    <s v="Burlington"/>
    <x v="5"/>
    <n v="41"/>
    <n v="80"/>
    <n v="3280"/>
    <n v="1803.9999999999998"/>
    <n v="0.54999999999999993"/>
    <s v="En ligne"/>
  </r>
  <r>
    <s v="Amazon"/>
    <n v="1185732"/>
    <d v="2021-04-11T00:00:00"/>
    <x v="4"/>
    <s v="Nord-est"/>
    <s v="Vermont"/>
    <s v="Burlington"/>
    <x v="0"/>
    <n v="41"/>
    <n v="137"/>
    <n v="5617"/>
    <n v="3145.5200000000004"/>
    <n v="0.56000000000000005"/>
    <s v="En ligne"/>
  </r>
  <r>
    <s v="Amazon"/>
    <n v="1185732"/>
    <d v="2021-04-11T00:00:00"/>
    <x v="4"/>
    <s v="Nord-est"/>
    <s v="Vermont"/>
    <s v="Burlington"/>
    <x v="1"/>
    <n v="43"/>
    <n v="56"/>
    <n v="2408"/>
    <n v="1396.64"/>
    <n v="0.58000000000000007"/>
    <s v="En ligne"/>
  </r>
  <r>
    <s v="Amazon"/>
    <n v="1185732"/>
    <d v="2021-04-11T00:00:00"/>
    <x v="4"/>
    <s v="Nord-est"/>
    <s v="Vermont"/>
    <s v="Burlington"/>
    <x v="2"/>
    <n v="32"/>
    <n v="65"/>
    <n v="2080"/>
    <n v="1040"/>
    <n v="0.5"/>
    <s v="En ligne"/>
  </r>
  <r>
    <s v="Amazon"/>
    <n v="1185732"/>
    <d v="2021-04-11T00:00:00"/>
    <x v="4"/>
    <s v="Nord-est"/>
    <s v="Vermont"/>
    <s v="Burlington"/>
    <x v="3"/>
    <n v="36"/>
    <n v="44"/>
    <n v="1584"/>
    <n v="792"/>
    <n v="0.5"/>
    <s v="En ligne"/>
  </r>
  <r>
    <s v="Amazon"/>
    <n v="1185732"/>
    <d v="2021-04-11T00:00:00"/>
    <x v="4"/>
    <s v="Nord-est"/>
    <s v="Vermont"/>
    <s v="Burlington"/>
    <x v="4"/>
    <n v="51"/>
    <n v="38"/>
    <n v="1938"/>
    <n v="891.4799999999999"/>
    <n v="0.45999999999999996"/>
    <s v="En ligne"/>
  </r>
  <r>
    <s v="Amazon"/>
    <n v="1185732"/>
    <d v="2021-04-11T00:00:00"/>
    <x v="4"/>
    <s v="Nord-est"/>
    <s v="Vermont"/>
    <s v="Burlington"/>
    <x v="5"/>
    <n v="44"/>
    <n v="90"/>
    <n v="3960"/>
    <n v="2019.6000000000001"/>
    <n v="0.51"/>
    <s v="En ligne"/>
  </r>
  <r>
    <s v="Amazon"/>
    <n v="1185732"/>
    <d v="2021-05-10T00:00:00"/>
    <x v="5"/>
    <s v="Nord-est"/>
    <s v="Vermont"/>
    <s v="Burlington"/>
    <x v="0"/>
    <n v="55"/>
    <n v="154"/>
    <n v="8470"/>
    <n v="4827.9000000000005"/>
    <n v="0.57000000000000006"/>
    <s v="En ligne"/>
  </r>
  <r>
    <s v="Amazon"/>
    <n v="1185732"/>
    <d v="2021-05-10T00:00:00"/>
    <x v="5"/>
    <s v="Nord-est"/>
    <s v="Vermont"/>
    <s v="Burlington"/>
    <x v="1"/>
    <n v="54"/>
    <n v="80"/>
    <n v="4320"/>
    <n v="2419.2000000000003"/>
    <n v="0.56000000000000005"/>
    <s v="En ligne"/>
  </r>
  <r>
    <s v="Amazon"/>
    <n v="1185732"/>
    <d v="2021-05-10T00:00:00"/>
    <x v="5"/>
    <s v="Nord-est"/>
    <s v="Vermont"/>
    <s v="Burlington"/>
    <x v="2"/>
    <n v="49"/>
    <n v="75"/>
    <n v="3675"/>
    <n v="1690.4999999999998"/>
    <n v="0.45999999999999996"/>
    <s v="En ligne"/>
  </r>
  <r>
    <s v="Amazon"/>
    <n v="1185732"/>
    <d v="2021-05-10T00:00:00"/>
    <x v="5"/>
    <s v="Nord-est"/>
    <s v="Vermont"/>
    <s v="Burlington"/>
    <x v="3"/>
    <n v="46"/>
    <n v="65"/>
    <n v="2990"/>
    <n v="1405.3"/>
    <n v="0.47"/>
    <s v="En ligne"/>
  </r>
  <r>
    <s v="Amazon"/>
    <n v="1185732"/>
    <d v="2021-05-10T00:00:00"/>
    <x v="5"/>
    <s v="Nord-est"/>
    <s v="Vermont"/>
    <s v="Burlington"/>
    <x v="4"/>
    <n v="55"/>
    <n v="72"/>
    <n v="3960"/>
    <n v="1861.1999999999998"/>
    <n v="0.47"/>
    <s v="En ligne"/>
  </r>
  <r>
    <s v="Amazon"/>
    <n v="1185732"/>
    <d v="2021-05-10T00:00:00"/>
    <x v="5"/>
    <s v="Nord-est"/>
    <s v="Vermont"/>
    <s v="Burlington"/>
    <x v="5"/>
    <n v="60"/>
    <n v="120"/>
    <n v="7200"/>
    <n v="3744"/>
    <n v="0.52"/>
    <s v="En ligne"/>
  </r>
  <r>
    <s v="Amazon"/>
    <n v="1185732"/>
    <d v="2021-06-12T00:00:00"/>
    <x v="3"/>
    <s v="Nord-est"/>
    <s v="Vermont"/>
    <s v="Burlington"/>
    <x v="0"/>
    <n v="58"/>
    <n v="163"/>
    <n v="9454"/>
    <n v="5483.3200000000006"/>
    <n v="0.58000000000000007"/>
    <s v="En ligne"/>
  </r>
  <r>
    <s v="Amazon"/>
    <n v="1185732"/>
    <d v="2021-06-12T00:00:00"/>
    <x v="3"/>
    <s v="Nord-est"/>
    <s v="Vermont"/>
    <s v="Burlington"/>
    <x v="1"/>
    <n v="53"/>
    <n v="116"/>
    <n v="6148"/>
    <n v="3627.3200000000006"/>
    <n v="0.59000000000000008"/>
    <s v="En ligne"/>
  </r>
  <r>
    <s v="Amazon"/>
    <n v="1185732"/>
    <d v="2021-06-12T00:00:00"/>
    <x v="3"/>
    <s v="Nord-est"/>
    <s v="Vermont"/>
    <s v="Burlington"/>
    <x v="2"/>
    <n v="45"/>
    <n v="81"/>
    <n v="3645"/>
    <n v="1713.1499999999999"/>
    <n v="0.47"/>
    <s v="En ligne"/>
  </r>
  <r>
    <s v="Amazon"/>
    <n v="1185732"/>
    <d v="2021-06-12T00:00:00"/>
    <x v="3"/>
    <s v="Nord-est"/>
    <s v="Vermont"/>
    <s v="Burlington"/>
    <x v="3"/>
    <n v="47"/>
    <n v="90"/>
    <n v="4230"/>
    <n v="1903.4999999999998"/>
    <n v="0.44999999999999996"/>
    <s v="En ligne"/>
  </r>
  <r>
    <s v="Amazon"/>
    <n v="1185732"/>
    <d v="2021-06-12T00:00:00"/>
    <x v="3"/>
    <s v="Nord-est"/>
    <s v="Vermont"/>
    <s v="Burlington"/>
    <x v="4"/>
    <n v="58"/>
    <n v="81"/>
    <n v="4698"/>
    <n v="2349"/>
    <n v="0.5"/>
    <s v="En ligne"/>
  </r>
  <r>
    <s v="Amazon"/>
    <n v="1185732"/>
    <d v="2021-06-12T00:00:00"/>
    <x v="3"/>
    <s v="Nord-est"/>
    <s v="Vermont"/>
    <s v="Burlington"/>
    <x v="5"/>
    <n v="62"/>
    <n v="117"/>
    <n v="7254"/>
    <n v="3772.08"/>
    <n v="0.52"/>
    <s v="En ligne"/>
  </r>
  <r>
    <s v="Amazon"/>
    <n v="1185732"/>
    <d v="2021-07-10T00:00:00"/>
    <x v="3"/>
    <s v="Nord-est"/>
    <s v="Vermont"/>
    <s v="Burlington"/>
    <x v="0"/>
    <n v="54"/>
    <n v="182"/>
    <n v="9828"/>
    <n v="5601.9600000000009"/>
    <n v="0.57000000000000006"/>
    <s v="En ligne"/>
  </r>
  <r>
    <s v="Amazon"/>
    <n v="1185732"/>
    <d v="2021-07-10T00:00:00"/>
    <x v="3"/>
    <s v="Nord-est"/>
    <s v="Vermont"/>
    <s v="Burlington"/>
    <x v="1"/>
    <n v="51"/>
    <n v="115"/>
    <n v="5865"/>
    <n v="3284.4"/>
    <n v="0.56000000000000005"/>
    <s v="En ligne"/>
  </r>
  <r>
    <s v="Amazon"/>
    <n v="1185732"/>
    <d v="2021-07-10T00:00:00"/>
    <x v="3"/>
    <s v="Nord-est"/>
    <s v="Vermont"/>
    <s v="Burlington"/>
    <x v="2"/>
    <n v="46"/>
    <n v="98"/>
    <n v="4508"/>
    <n v="2163.84"/>
    <n v="0.48"/>
    <s v="En ligne"/>
  </r>
  <r>
    <s v="Amazon"/>
    <n v="1185732"/>
    <d v="2021-07-10T00:00:00"/>
    <x v="3"/>
    <s v="Nord-est"/>
    <s v="Vermont"/>
    <s v="Burlington"/>
    <x v="3"/>
    <n v="46"/>
    <n v="90"/>
    <n v="4140"/>
    <n v="2028.6"/>
    <n v="0.49"/>
    <s v="En ligne"/>
  </r>
  <r>
    <s v="Amazon"/>
    <n v="1185732"/>
    <d v="2021-07-10T00:00:00"/>
    <x v="3"/>
    <s v="Nord-est"/>
    <s v="Vermont"/>
    <s v="Burlington"/>
    <x v="4"/>
    <n v="54"/>
    <n v="94"/>
    <n v="5076"/>
    <n v="2385.7199999999998"/>
    <n v="0.47"/>
    <s v="En ligne"/>
  </r>
  <r>
    <s v="Amazon"/>
    <n v="1185732"/>
    <d v="2021-07-10T00:00:00"/>
    <x v="3"/>
    <s v="Nord-est"/>
    <s v="Vermont"/>
    <s v="Burlington"/>
    <x v="5"/>
    <n v="61"/>
    <n v="125"/>
    <n v="7625"/>
    <n v="3965"/>
    <n v="0.52"/>
    <s v="En ligne"/>
  </r>
  <r>
    <s v="Amazon"/>
    <n v="1185732"/>
    <d v="2021-08-11T00:00:00"/>
    <x v="0"/>
    <s v="Nord-est"/>
    <s v="Vermont"/>
    <s v="Burlington"/>
    <x v="0"/>
    <n v="58"/>
    <n v="176"/>
    <n v="10208"/>
    <n v="6124.8"/>
    <n v="0.6"/>
    <s v="En ligne"/>
  </r>
  <r>
    <s v="Amazon"/>
    <n v="1185732"/>
    <d v="2021-08-11T00:00:00"/>
    <x v="0"/>
    <s v="Nord-est"/>
    <s v="Vermont"/>
    <s v="Burlington"/>
    <x v="1"/>
    <n v="53"/>
    <n v="106"/>
    <n v="5618"/>
    <n v="3314.6200000000003"/>
    <n v="0.59000000000000008"/>
    <s v="En ligne"/>
  </r>
  <r>
    <s v="Amazon"/>
    <n v="1185732"/>
    <d v="2021-08-11T00:00:00"/>
    <x v="0"/>
    <s v="Nord-est"/>
    <s v="Vermont"/>
    <s v="Burlington"/>
    <x v="2"/>
    <n v="48"/>
    <n v="105"/>
    <n v="5040"/>
    <n v="2318.3999999999996"/>
    <n v="0.45999999999999996"/>
    <s v="En ligne"/>
  </r>
  <r>
    <s v="Amazon"/>
    <n v="1185732"/>
    <d v="2021-08-11T00:00:00"/>
    <x v="0"/>
    <s v="Nord-est"/>
    <s v="Vermont"/>
    <s v="Burlington"/>
    <x v="3"/>
    <n v="49"/>
    <n v="68"/>
    <n v="3332"/>
    <n v="1566.04"/>
    <n v="0.47"/>
    <s v="En ligne"/>
  </r>
  <r>
    <s v="Amazon"/>
    <n v="1185732"/>
    <d v="2021-08-11T00:00:00"/>
    <x v="0"/>
    <s v="Nord-est"/>
    <s v="Vermont"/>
    <s v="Burlington"/>
    <x v="4"/>
    <n v="57"/>
    <n v="65"/>
    <n v="3705"/>
    <n v="1815.45"/>
    <n v="0.49"/>
    <s v="En ligne"/>
  </r>
  <r>
    <s v="Amazon"/>
    <n v="1185732"/>
    <d v="2021-08-11T00:00:00"/>
    <x v="0"/>
    <s v="Nord-est"/>
    <s v="Vermont"/>
    <s v="Burlington"/>
    <x v="5"/>
    <n v="61"/>
    <n v="104"/>
    <n v="6344"/>
    <n v="3235.44"/>
    <n v="0.51"/>
    <s v="En ligne"/>
  </r>
  <r>
    <s v="Amazon"/>
    <n v="1185732"/>
    <d v="2021-09-10T00:00:00"/>
    <x v="2"/>
    <s v="Nord-est"/>
    <s v="Vermont"/>
    <s v="Burlington"/>
    <x v="0"/>
    <n v="56"/>
    <n v="137"/>
    <n v="7672"/>
    <n v="4373.0400000000009"/>
    <n v="0.57000000000000006"/>
    <s v="En ligne"/>
  </r>
  <r>
    <s v="Amazon"/>
    <n v="1185732"/>
    <d v="2021-09-10T00:00:00"/>
    <x v="2"/>
    <s v="Nord-est"/>
    <s v="Vermont"/>
    <s v="Burlington"/>
    <x v="1"/>
    <n v="50"/>
    <n v="85"/>
    <n v="4250"/>
    <n v="2550"/>
    <n v="0.6"/>
    <s v="En ligne"/>
  </r>
  <r>
    <s v="Amazon"/>
    <n v="1185732"/>
    <d v="2021-09-10T00:00:00"/>
    <x v="2"/>
    <s v="Nord-est"/>
    <s v="Vermont"/>
    <s v="Burlington"/>
    <x v="2"/>
    <n v="46"/>
    <n v="56"/>
    <n v="2576"/>
    <n v="1288"/>
    <n v="0.5"/>
    <s v="En ligne"/>
  </r>
  <r>
    <s v="Amazon"/>
    <n v="1185732"/>
    <d v="2021-09-10T00:00:00"/>
    <x v="2"/>
    <s v="Nord-est"/>
    <s v="Vermont"/>
    <s v="Burlington"/>
    <x v="3"/>
    <n v="45"/>
    <n v="52"/>
    <n v="2340"/>
    <n v="1146.5999999999999"/>
    <n v="0.49"/>
    <s v="En ligne"/>
  </r>
  <r>
    <s v="Amazon"/>
    <n v="1185732"/>
    <d v="2021-09-10T00:00:00"/>
    <x v="2"/>
    <s v="Nord-est"/>
    <s v="Vermont"/>
    <s v="Burlington"/>
    <x v="4"/>
    <n v="58"/>
    <n v="50"/>
    <n v="2900"/>
    <n v="1363"/>
    <n v="0.47"/>
    <s v="En ligne"/>
  </r>
  <r>
    <s v="Amazon"/>
    <n v="1185732"/>
    <d v="2021-09-10T00:00:00"/>
    <x v="2"/>
    <s v="Nord-est"/>
    <s v="Vermont"/>
    <s v="Burlington"/>
    <x v="5"/>
    <n v="59"/>
    <n v="78"/>
    <n v="4602"/>
    <n v="2531.1"/>
    <n v="0.54999999999999993"/>
    <s v="En ligne"/>
  </r>
  <r>
    <s v="Amazon"/>
    <n v="1185732"/>
    <d v="2021-10-12T00:00:00"/>
    <x v="6"/>
    <s v="Nord-est"/>
    <s v="Vermont"/>
    <s v="Burlington"/>
    <x v="0"/>
    <n v="62"/>
    <n v="133"/>
    <n v="8246"/>
    <n v="4947.5999999999995"/>
    <n v="0.6"/>
    <s v="En ligne"/>
  </r>
  <r>
    <s v="Amazon"/>
    <n v="1185732"/>
    <d v="2021-10-12T00:00:00"/>
    <x v="6"/>
    <s v="Nord-est"/>
    <s v="Vermont"/>
    <s v="Burlington"/>
    <x v="1"/>
    <n v="54"/>
    <n v="75"/>
    <n v="4050"/>
    <n v="2389.5000000000005"/>
    <n v="0.59000000000000008"/>
    <s v="En ligne"/>
  </r>
  <r>
    <s v="Amazon"/>
    <n v="1185732"/>
    <d v="2021-10-12T00:00:00"/>
    <x v="6"/>
    <s v="Nord-est"/>
    <s v="Vermont"/>
    <s v="Burlington"/>
    <x v="2"/>
    <n v="59"/>
    <n v="54"/>
    <n v="3186"/>
    <n v="1593"/>
    <n v="0.5"/>
    <s v="En ligne"/>
  </r>
  <r>
    <s v="Amazon"/>
    <n v="1185732"/>
    <d v="2021-10-12T00:00:00"/>
    <x v="6"/>
    <s v="Nord-est"/>
    <s v="Vermont"/>
    <s v="Burlington"/>
    <x v="3"/>
    <n v="55"/>
    <n v="46"/>
    <n v="2530"/>
    <n v="1214.3999999999999"/>
    <n v="0.48"/>
    <s v="En ligne"/>
  </r>
  <r>
    <s v="Amazon"/>
    <n v="1185732"/>
    <d v="2021-10-12T00:00:00"/>
    <x v="6"/>
    <s v="Nord-est"/>
    <s v="Vermont"/>
    <s v="Burlington"/>
    <x v="4"/>
    <n v="66"/>
    <n v="51"/>
    <n v="3366"/>
    <n v="1615.6799999999998"/>
    <n v="0.48"/>
    <s v="En ligne"/>
  </r>
  <r>
    <s v="Ouest Gear"/>
    <n v="1185732"/>
    <d v="2021-10-12T00:00:00"/>
    <x v="6"/>
    <s v="Nord-est"/>
    <s v="Vermont"/>
    <s v="Burlington"/>
    <x v="5"/>
    <n v="71"/>
    <n v="81"/>
    <n v="5751"/>
    <n v="3048.03"/>
    <n v="0.53"/>
    <s v="En ligne"/>
  </r>
  <r>
    <s v="Ouest Gear"/>
    <n v="1185732"/>
    <d v="2021-11-11T00:00:00"/>
    <x v="1"/>
    <s v="Nord-est"/>
    <s v="Vermont"/>
    <s v="Burlington"/>
    <x v="0"/>
    <n v="64"/>
    <n v="126"/>
    <n v="8064"/>
    <n v="4838.3999999999996"/>
    <n v="0.6"/>
    <s v="En ligne"/>
  </r>
  <r>
    <s v="Ouest Gear"/>
    <n v="1185732"/>
    <d v="2021-11-11T00:00:00"/>
    <x v="1"/>
    <s v="Nord-est"/>
    <s v="Vermont"/>
    <s v="Burlington"/>
    <x v="1"/>
    <n v="55"/>
    <n v="81"/>
    <n v="4455"/>
    <n v="2583.9"/>
    <n v="0.58000000000000007"/>
    <s v="En ligne"/>
  </r>
  <r>
    <s v="Ouest Gear"/>
    <n v="1185732"/>
    <d v="2021-11-11T00:00:00"/>
    <x v="1"/>
    <s v="Nord-est"/>
    <s v="Vermont"/>
    <s v="Burlington"/>
    <x v="2"/>
    <n v="57"/>
    <n v="96"/>
    <n v="5472"/>
    <n v="2626.56"/>
    <n v="0.48"/>
    <s v="En ligne"/>
  </r>
  <r>
    <s v="Amazon"/>
    <n v="1185732"/>
    <d v="2021-11-11T00:00:00"/>
    <x v="1"/>
    <s v="Nord-est"/>
    <s v="Vermont"/>
    <s v="Burlington"/>
    <x v="3"/>
    <n v="55"/>
    <n v="75"/>
    <n v="4125"/>
    <n v="2062.5"/>
    <n v="0.5"/>
    <s v="En ligne"/>
  </r>
  <r>
    <s v="Amazon"/>
    <n v="1185732"/>
    <d v="2021-11-11T00:00:00"/>
    <x v="1"/>
    <s v="Nord-est"/>
    <s v="Vermont"/>
    <s v="Burlington"/>
    <x v="4"/>
    <n v="67"/>
    <n v="80"/>
    <n v="5360"/>
    <n v="2680"/>
    <n v="0.5"/>
    <s v="En ligne"/>
  </r>
  <r>
    <s v="Amazon"/>
    <n v="1185732"/>
    <d v="2021-11-11T00:00:00"/>
    <x v="1"/>
    <s v="Nord-est"/>
    <s v="Vermont"/>
    <s v="Burlington"/>
    <x v="5"/>
    <n v="70"/>
    <n v="94"/>
    <n v="6580"/>
    <n v="3487.4"/>
    <n v="0.53"/>
    <s v="En ligne"/>
  </r>
  <r>
    <s v="Amazon"/>
    <n v="1185732"/>
    <d v="2021-12-10T00:00:00"/>
    <x v="2"/>
    <s v="Nord-est"/>
    <s v="Vermont"/>
    <s v="Burlington"/>
    <x v="0"/>
    <n v="64"/>
    <n v="168"/>
    <n v="10752"/>
    <n v="6451.2"/>
    <n v="0.6"/>
    <s v="En ligne"/>
  </r>
  <r>
    <s v="Amazon"/>
    <n v="1185732"/>
    <d v="2021-12-10T00:00:00"/>
    <x v="2"/>
    <s v="Nord-est"/>
    <s v="Vermont"/>
    <s v="Burlington"/>
    <x v="1"/>
    <n v="55"/>
    <n v="100"/>
    <n v="5500"/>
    <n v="3025.0000000000005"/>
    <n v="0.55000000000000004"/>
    <s v="En ligne"/>
  </r>
  <r>
    <s v="Amazon"/>
    <n v="1185732"/>
    <d v="2021-12-10T00:00:00"/>
    <x v="2"/>
    <s v="Nord-est"/>
    <s v="Vermont"/>
    <s v="Burlington"/>
    <x v="2"/>
    <n v="55"/>
    <n v="113"/>
    <n v="6215"/>
    <n v="2921.0499999999997"/>
    <n v="0.47"/>
    <s v="En ligne"/>
  </r>
  <r>
    <s v="Amazon"/>
    <n v="1185732"/>
    <d v="2021-12-10T00:00:00"/>
    <x v="2"/>
    <s v="Nord-est"/>
    <s v="Vermont"/>
    <s v="Burlington"/>
    <x v="3"/>
    <n v="56"/>
    <n v="81"/>
    <n v="4536"/>
    <n v="2041.1999999999998"/>
    <n v="0.44999999999999996"/>
    <s v="En ligne"/>
  </r>
  <r>
    <s v="Amazon"/>
    <n v="1185732"/>
    <d v="2021-12-10T00:00:00"/>
    <x v="2"/>
    <s v="Nord-est"/>
    <s v="Vermont"/>
    <s v="Burlington"/>
    <x v="4"/>
    <n v="67"/>
    <n v="81"/>
    <n v="5427"/>
    <n v="2604.96"/>
    <n v="0.48"/>
    <s v="En ligne"/>
  </r>
  <r>
    <s v="Amazon"/>
    <n v="1185732"/>
    <d v="2021-12-10T00:00:00"/>
    <x v="2"/>
    <s v="Nord-est"/>
    <s v="Vermont"/>
    <s v="Burlington"/>
    <x v="5"/>
    <n v="68"/>
    <n v="106"/>
    <n v="7208"/>
    <n v="3748.1600000000003"/>
    <n v="0.52"/>
    <s v="En ligne"/>
  </r>
  <r>
    <s v="Amazon"/>
    <n v="1185732"/>
    <d v="2021-01-21T00:00:00"/>
    <x v="1"/>
    <s v="Nord-est"/>
    <s v="Vermont"/>
    <s v="Burlington"/>
    <x v="0"/>
    <n v="49"/>
    <n v="131"/>
    <n v="6419"/>
    <n v="3530.4500000000003"/>
    <n v="0.55000000000000004"/>
    <s v="En ligne"/>
  </r>
  <r>
    <s v="Amazon"/>
    <n v="1185732"/>
    <d v="2021-01-21T00:00:00"/>
    <x v="1"/>
    <s v="Nord-est"/>
    <s v="Vermont"/>
    <s v="Burlington"/>
    <x v="1"/>
    <n v="45"/>
    <n v="91"/>
    <n v="4095"/>
    <n v="2170.35"/>
    <n v="0.53"/>
    <s v="En ligne"/>
  </r>
  <r>
    <s v="Amazon"/>
    <n v="1185732"/>
    <d v="2021-01-21T00:00:00"/>
    <x v="1"/>
    <s v="Nord-est"/>
    <s v="Vermont"/>
    <s v="Burlington"/>
    <x v="2"/>
    <n v="38"/>
    <n v="81"/>
    <n v="3078"/>
    <n v="1385.1"/>
    <n v="0.44999999999999996"/>
    <s v="En ligne"/>
  </r>
  <r>
    <s v="Amazon"/>
    <n v="1185732"/>
    <d v="2021-01-21T00:00:00"/>
    <x v="1"/>
    <s v="Nord-est"/>
    <s v="Vermont"/>
    <s v="Burlington"/>
    <x v="3"/>
    <n v="43"/>
    <n v="46"/>
    <n v="1978"/>
    <n v="791.2"/>
    <n v="0.4"/>
    <s v="En ligne"/>
  </r>
  <r>
    <s v="Amazon"/>
    <n v="1185732"/>
    <d v="2021-01-21T00:00:00"/>
    <x v="1"/>
    <s v="Nord-est"/>
    <s v="Vermont"/>
    <s v="Burlington"/>
    <x v="4"/>
    <n v="59"/>
    <n v="56"/>
    <n v="3304"/>
    <n v="1453.76"/>
    <n v="0.44"/>
    <s v="En ligne"/>
  </r>
  <r>
    <s v="Amazon"/>
    <n v="1185732"/>
    <d v="2021-01-21T00:00:00"/>
    <x v="1"/>
    <s v="Nord-est"/>
    <s v="Vermont"/>
    <s v="Burlington"/>
    <x v="5"/>
    <n v="49"/>
    <n v="88"/>
    <n v="4312"/>
    <n v="1940.3999999999999"/>
    <n v="0.44999999999999996"/>
    <s v="En ligne"/>
  </r>
  <r>
    <s v="Amazon"/>
    <n v="1185732"/>
    <d v="2021-02-19T00:00:00"/>
    <x v="2"/>
    <s v="Nord-est"/>
    <s v="Vermont"/>
    <s v="Burlington"/>
    <x v="0"/>
    <n v="49"/>
    <n v="180"/>
    <n v="8820"/>
    <n v="4674.6000000000004"/>
    <n v="0.53"/>
    <s v="En ligne"/>
  </r>
  <r>
    <s v="Amazon"/>
    <n v="1185732"/>
    <d v="2021-02-19T00:00:00"/>
    <x v="2"/>
    <s v="Nord-est"/>
    <s v="Vermont"/>
    <s v="Burlington"/>
    <x v="1"/>
    <n v="45"/>
    <n v="75"/>
    <n v="3375"/>
    <n v="1721.25"/>
    <n v="0.51"/>
    <s v="En ligne"/>
  </r>
  <r>
    <s v="Amazon"/>
    <n v="1185732"/>
    <d v="2021-02-19T00:00:00"/>
    <x v="2"/>
    <s v="Nord-est"/>
    <s v="Vermont"/>
    <s v="Burlington"/>
    <x v="2"/>
    <n v="39"/>
    <n v="90"/>
    <n v="3510"/>
    <n v="1544.4"/>
    <n v="0.44"/>
    <s v="En ligne"/>
  </r>
  <r>
    <s v="Amazon"/>
    <n v="1185732"/>
    <d v="2021-02-19T00:00:00"/>
    <x v="2"/>
    <s v="Nord-est"/>
    <s v="New Hampshire"/>
    <s v="Manchester"/>
    <x v="3"/>
    <n v="42"/>
    <n v="58"/>
    <n v="2436"/>
    <n v="1047.48"/>
    <n v="0.43"/>
    <s v="En ligne"/>
  </r>
  <r>
    <s v="Amazon"/>
    <n v="1185732"/>
    <d v="2021-02-19T00:00:00"/>
    <x v="2"/>
    <s v="Nord-est"/>
    <s v="New Hampshire"/>
    <s v="Manchester"/>
    <x v="4"/>
    <n v="56"/>
    <n v="83"/>
    <n v="4648"/>
    <n v="1998.6399999999999"/>
    <n v="0.43"/>
    <s v="En ligne"/>
  </r>
  <r>
    <s v="Amazon"/>
    <n v="1185732"/>
    <d v="2021-02-19T00:00:00"/>
    <x v="2"/>
    <s v="Nord-est"/>
    <s v="New Hampshire"/>
    <s v="Manchester"/>
    <x v="5"/>
    <n v="46"/>
    <n v="98"/>
    <n v="4508"/>
    <n v="2163.84"/>
    <n v="0.48"/>
    <s v="En ligne"/>
  </r>
  <r>
    <s v="Amazon"/>
    <n v="1185732"/>
    <d v="2021-03-17T00:00:00"/>
    <x v="0"/>
    <s v="Nord-est"/>
    <s v="New Hampshire"/>
    <s v="Manchester"/>
    <x v="0"/>
    <n v="49"/>
    <n v="165"/>
    <n v="8085"/>
    <n v="4042.5"/>
    <n v="0.5"/>
    <s v="En ligne"/>
  </r>
  <r>
    <s v="Amazon"/>
    <n v="1185732"/>
    <d v="2021-03-17T00:00:00"/>
    <x v="0"/>
    <s v="Nord-est"/>
    <s v="New Hampshire"/>
    <s v="Manchester"/>
    <x v="1"/>
    <n v="49"/>
    <n v="69"/>
    <n v="3381"/>
    <n v="1724.31"/>
    <n v="0.51"/>
    <s v="En ligne"/>
  </r>
  <r>
    <s v="Amazon"/>
    <n v="1185732"/>
    <d v="2021-03-17T00:00:00"/>
    <x v="0"/>
    <s v="Nord-est"/>
    <s v="New Hampshire"/>
    <s v="Manchester"/>
    <x v="2"/>
    <n v="38"/>
    <n v="75"/>
    <n v="2850"/>
    <n v="1168.5"/>
    <n v="0.41"/>
    <s v="En ligne"/>
  </r>
  <r>
    <s v="Amazon"/>
    <n v="1185732"/>
    <d v="2021-03-17T00:00:00"/>
    <x v="0"/>
    <s v="Nord-est"/>
    <s v="New Hampshire"/>
    <s v="Manchester"/>
    <x v="3"/>
    <n v="44"/>
    <n v="38"/>
    <n v="1672"/>
    <n v="702.24"/>
    <n v="0.42"/>
    <s v="En ligne"/>
  </r>
  <r>
    <s v="Amazon"/>
    <n v="1185732"/>
    <d v="2021-03-17T00:00:00"/>
    <x v="0"/>
    <s v="Nord-est"/>
    <s v="New Hampshire"/>
    <s v="Manchester"/>
    <x v="4"/>
    <n v="58"/>
    <n v="60"/>
    <n v="3480"/>
    <n v="1565.9999999999998"/>
    <n v="0.44999999999999996"/>
    <s v="En ligne"/>
  </r>
  <r>
    <s v="Amazon"/>
    <n v="1185732"/>
    <d v="2021-03-17T00:00:00"/>
    <x v="0"/>
    <s v="Nord-est"/>
    <s v="New Hampshire"/>
    <s v="Manchester"/>
    <x v="5"/>
    <n v="45"/>
    <n v="75"/>
    <n v="3375"/>
    <n v="1586.25"/>
    <n v="0.47"/>
    <s v="En ligne"/>
  </r>
  <r>
    <s v="Amazon"/>
    <n v="1185732"/>
    <d v="2021-04-18T00:00:00"/>
    <x v="4"/>
    <s v="Nord-est"/>
    <s v="New Hampshire"/>
    <s v="Manchester"/>
    <x v="0"/>
    <n v="48"/>
    <n v="154"/>
    <n v="7392"/>
    <n v="3917.76"/>
    <n v="0.53"/>
    <s v="En ligne"/>
  </r>
  <r>
    <s v="Amazon"/>
    <n v="1185732"/>
    <d v="2021-04-18T00:00:00"/>
    <x v="4"/>
    <s v="Nord-est"/>
    <s v="New Hampshire"/>
    <s v="Manchester"/>
    <x v="1"/>
    <n v="49"/>
    <n v="68"/>
    <n v="3332"/>
    <n v="1832.6000000000001"/>
    <n v="0.55000000000000004"/>
    <s v="En ligne"/>
  </r>
  <r>
    <s v="Amazon"/>
    <n v="1185732"/>
    <d v="2021-04-18T00:00:00"/>
    <x v="4"/>
    <s v="Nord-est"/>
    <s v="New Hampshire"/>
    <s v="Manchester"/>
    <x v="2"/>
    <n v="38"/>
    <n v="73"/>
    <n v="2774"/>
    <n v="1220.56"/>
    <n v="0.44"/>
    <s v="En ligne"/>
  </r>
  <r>
    <s v="Amazon"/>
    <n v="1185732"/>
    <d v="2021-04-18T00:00:00"/>
    <x v="4"/>
    <s v="Nord-est"/>
    <s v="New Hampshire"/>
    <s v="Manchester"/>
    <x v="3"/>
    <n v="44"/>
    <n v="49"/>
    <n v="2156"/>
    <n v="883.95999999999992"/>
    <n v="0.41"/>
    <s v="En ligne"/>
  </r>
  <r>
    <s v="Amazon"/>
    <n v="1185732"/>
    <d v="2021-04-18T00:00:00"/>
    <x v="4"/>
    <s v="Nord-est"/>
    <s v="New Hampshire"/>
    <s v="Manchester"/>
    <x v="4"/>
    <n v="57"/>
    <n v="53"/>
    <n v="3021"/>
    <n v="1359.4499999999998"/>
    <n v="0.44999999999999996"/>
    <s v="En ligne"/>
  </r>
  <r>
    <s v="Amazon"/>
    <n v="1185732"/>
    <d v="2021-04-18T00:00:00"/>
    <x v="4"/>
    <s v="Nord-est"/>
    <s v="New Hampshire"/>
    <s v="Manchester"/>
    <x v="5"/>
    <n v="46"/>
    <n v="98"/>
    <n v="4508"/>
    <n v="2073.6799999999998"/>
    <n v="0.45999999999999996"/>
    <s v="En ligne"/>
  </r>
  <r>
    <s v="Amazon"/>
    <n v="1185732"/>
    <d v="2021-05-17T00:00:00"/>
    <x v="5"/>
    <s v="Nord-est"/>
    <s v="New Hampshire"/>
    <s v="Manchester"/>
    <x v="0"/>
    <n v="64"/>
    <n v="173"/>
    <n v="11072"/>
    <n v="5868.16"/>
    <n v="0.53"/>
    <s v="En ligne"/>
  </r>
  <r>
    <s v="Amazon"/>
    <n v="1185732"/>
    <d v="2021-05-17T00:00:00"/>
    <x v="5"/>
    <s v="Nord-est"/>
    <s v="New Hampshire"/>
    <s v="Manchester"/>
    <x v="1"/>
    <n v="54"/>
    <n v="87"/>
    <n v="4698"/>
    <n v="2536.92"/>
    <n v="0.54"/>
    <s v="En ligne"/>
  </r>
  <r>
    <s v="Amazon"/>
    <n v="1185732"/>
    <d v="2021-05-17T00:00:00"/>
    <x v="5"/>
    <s v="Nord-est"/>
    <s v="New Hampshire"/>
    <s v="Manchester"/>
    <x v="2"/>
    <n v="51"/>
    <n v="98"/>
    <n v="4998"/>
    <n v="2099.16"/>
    <n v="0.42"/>
    <s v="En ligne"/>
  </r>
  <r>
    <s v="Amazon"/>
    <n v="1185732"/>
    <d v="2021-05-17T00:00:00"/>
    <x v="5"/>
    <s v="Nord-est"/>
    <s v="New Hampshire"/>
    <s v="Manchester"/>
    <x v="3"/>
    <n v="52"/>
    <n v="80"/>
    <n v="4160"/>
    <n v="1664"/>
    <n v="0.4"/>
    <s v="En ligne"/>
  </r>
  <r>
    <s v="Amazon"/>
    <n v="1185732"/>
    <d v="2021-05-17T00:00:00"/>
    <x v="5"/>
    <s v="Nord-est"/>
    <s v="New Hampshire"/>
    <s v="Manchester"/>
    <x v="4"/>
    <n v="63"/>
    <n v="78"/>
    <n v="4914"/>
    <n v="2211.2999999999997"/>
    <n v="0.44999999999999996"/>
    <s v="En ligne"/>
  </r>
  <r>
    <s v="Amazon"/>
    <n v="1185732"/>
    <d v="2021-05-17T00:00:00"/>
    <x v="5"/>
    <s v="Nord-est"/>
    <s v="New Hampshire"/>
    <s v="Manchester"/>
    <x v="5"/>
    <n v="65"/>
    <n v="115"/>
    <n v="7475"/>
    <n v="3438.4999999999995"/>
    <n v="0.45999999999999996"/>
    <s v="En ligne"/>
  </r>
  <r>
    <s v="Amazon"/>
    <n v="1185732"/>
    <d v="2021-06-19T00:00:00"/>
    <x v="3"/>
    <s v="Nord-est"/>
    <s v="New Hampshire"/>
    <s v="Manchester"/>
    <x v="0"/>
    <n v="59"/>
    <n v="169"/>
    <n v="9971"/>
    <n v="5284.63"/>
    <n v="0.53"/>
    <s v="En ligne"/>
  </r>
  <r>
    <s v="Amazon"/>
    <n v="1185732"/>
    <d v="2021-06-19T00:00:00"/>
    <x v="3"/>
    <s v="Nord-est"/>
    <s v="New Hampshire"/>
    <s v="Manchester"/>
    <x v="1"/>
    <n v="56"/>
    <n v="123"/>
    <n v="6888"/>
    <n v="3512.88"/>
    <n v="0.51"/>
    <s v="En ligne"/>
  </r>
  <r>
    <s v="Amazon"/>
    <n v="1185732"/>
    <d v="2021-06-19T00:00:00"/>
    <x v="3"/>
    <s v="Nord-est"/>
    <s v="New Hampshire"/>
    <s v="Manchester"/>
    <x v="2"/>
    <n v="53"/>
    <n v="88"/>
    <n v="4664"/>
    <n v="2052.16"/>
    <n v="0.44"/>
    <s v="En ligne"/>
  </r>
  <r>
    <s v="Amazon"/>
    <n v="1185732"/>
    <d v="2021-06-19T00:00:00"/>
    <x v="3"/>
    <s v="Nord-est"/>
    <s v="New Hampshire"/>
    <s v="Manchester"/>
    <x v="3"/>
    <n v="52"/>
    <n v="91"/>
    <n v="4732"/>
    <n v="1987.4399999999998"/>
    <n v="0.42"/>
    <s v="En ligne"/>
  </r>
  <r>
    <s v="Amazon"/>
    <n v="1185732"/>
    <d v="2021-06-19T00:00:00"/>
    <x v="3"/>
    <s v="Nord-est"/>
    <s v="New Hampshire"/>
    <s v="Manchester"/>
    <x v="4"/>
    <n v="60"/>
    <n v="94"/>
    <n v="5640"/>
    <n v="2425.1999999999998"/>
    <n v="0.43"/>
    <s v="En ligne"/>
  </r>
  <r>
    <s v="Amazon"/>
    <n v="1185732"/>
    <d v="2021-06-19T00:00:00"/>
    <x v="3"/>
    <s v="Nord-est"/>
    <s v="New Hampshire"/>
    <s v="Manchester"/>
    <x v="5"/>
    <n v="66"/>
    <n v="138"/>
    <n v="9108"/>
    <n v="4280.7599999999993"/>
    <n v="0.47"/>
    <s v="En ligne"/>
  </r>
  <r>
    <s v="Amazon"/>
    <n v="1185732"/>
    <d v="2021-07-17T00:00:00"/>
    <x v="3"/>
    <s v="Nord-est"/>
    <s v="New Hampshire"/>
    <s v="Manchester"/>
    <x v="0"/>
    <n v="64"/>
    <n v="196"/>
    <n v="12544"/>
    <n v="6648.3200000000006"/>
    <n v="0.53"/>
    <s v="En ligne"/>
  </r>
  <r>
    <s v="Amazon"/>
    <n v="1185732"/>
    <d v="2021-07-17T00:00:00"/>
    <x v="3"/>
    <s v="Nord-est"/>
    <s v="New Hampshire"/>
    <s v="Manchester"/>
    <x v="1"/>
    <n v="55"/>
    <n v="131"/>
    <n v="7205"/>
    <n v="3602.5"/>
    <n v="0.5"/>
    <s v="En ligne"/>
  </r>
  <r>
    <s v="Amazon"/>
    <n v="1185732"/>
    <d v="2021-07-17T00:00:00"/>
    <x v="3"/>
    <s v="Nord-est"/>
    <s v="New Hampshire"/>
    <s v="Manchester"/>
    <x v="2"/>
    <n v="54"/>
    <n v="109"/>
    <n v="5886"/>
    <n v="2413.2599999999998"/>
    <n v="0.41"/>
    <s v="En ligne"/>
  </r>
  <r>
    <s v="Amazon"/>
    <n v="1185732"/>
    <d v="2021-07-17T00:00:00"/>
    <x v="3"/>
    <s v="Nord-est"/>
    <s v="New Hampshire"/>
    <s v="Manchester"/>
    <x v="3"/>
    <n v="53"/>
    <n v="85"/>
    <n v="4505"/>
    <n v="1982.2"/>
    <n v="0.44"/>
    <s v="En ligne"/>
  </r>
  <r>
    <s v="Amazon"/>
    <n v="1185732"/>
    <d v="2021-07-17T00:00:00"/>
    <x v="3"/>
    <s v="Nord-est"/>
    <s v="New Hampshire"/>
    <s v="Manchester"/>
    <x v="4"/>
    <n v="60"/>
    <n v="102"/>
    <n v="6120"/>
    <n v="2509.1999999999998"/>
    <n v="0.41"/>
    <s v="En ligne"/>
  </r>
  <r>
    <s v="Amazon"/>
    <n v="1185732"/>
    <d v="2021-07-17T00:00:00"/>
    <x v="3"/>
    <s v="Nord-est"/>
    <s v="New Hampshire"/>
    <s v="Manchester"/>
    <x v="5"/>
    <n v="64"/>
    <n v="137"/>
    <n v="8768"/>
    <n v="4296.32"/>
    <n v="0.49"/>
    <s v="En ligne"/>
  </r>
  <r>
    <s v="Amazon"/>
    <n v="1185732"/>
    <d v="2021-08-18T00:00:00"/>
    <x v="0"/>
    <s v="Nord-est"/>
    <s v="New Hampshire"/>
    <s v="Manchester"/>
    <x v="0"/>
    <n v="60"/>
    <n v="196"/>
    <n v="11760"/>
    <n v="5997.6"/>
    <n v="0.51"/>
    <s v="En ligne"/>
  </r>
  <r>
    <s v="Amazon"/>
    <n v="1185732"/>
    <d v="2021-08-18T00:00:00"/>
    <x v="0"/>
    <s v="Nord-est"/>
    <s v="New Hampshire"/>
    <s v="Manchester"/>
    <x v="1"/>
    <n v="58"/>
    <n v="135"/>
    <n v="7830"/>
    <n v="4228.2000000000007"/>
    <n v="0.54"/>
    <s v="En ligne"/>
  </r>
  <r>
    <s v="Amazon"/>
    <n v="1185732"/>
    <d v="2021-08-18T00:00:00"/>
    <x v="0"/>
    <s v="Nord-est"/>
    <s v="New Hampshire"/>
    <s v="Manchester"/>
    <x v="2"/>
    <n v="52"/>
    <n v="105"/>
    <n v="5460"/>
    <n v="2456.9999999999995"/>
    <n v="0.44999999999999996"/>
    <s v="En ligne"/>
  </r>
  <r>
    <s v="Amazon"/>
    <n v="1185732"/>
    <d v="2021-08-18T00:00:00"/>
    <x v="0"/>
    <s v="Nord-est"/>
    <s v="New Hampshire"/>
    <s v="Manchester"/>
    <x v="3"/>
    <n v="51"/>
    <n v="72"/>
    <n v="3672"/>
    <n v="1542.24"/>
    <n v="0.42"/>
    <s v="En ligne"/>
  </r>
  <r>
    <s v="Amazon"/>
    <n v="1185732"/>
    <d v="2021-08-18T00:00:00"/>
    <x v="0"/>
    <s v="Nord-est"/>
    <s v="New Hampshire"/>
    <s v="Manchester"/>
    <x v="4"/>
    <n v="59"/>
    <n v="73"/>
    <n v="4307"/>
    <n v="1938.1499999999999"/>
    <n v="0.44999999999999996"/>
    <s v="En ligne"/>
  </r>
  <r>
    <s v="Amazon"/>
    <n v="1185732"/>
    <d v="2021-08-18T00:00:00"/>
    <x v="0"/>
    <s v="Nord-est"/>
    <s v="New Hampshire"/>
    <s v="Manchester"/>
    <x v="5"/>
    <n v="64"/>
    <n v="106"/>
    <n v="6784"/>
    <n v="3188.48"/>
    <n v="0.47"/>
    <s v="En ligne"/>
  </r>
  <r>
    <s v="Amazon"/>
    <n v="1185732"/>
    <d v="2021-09-17T00:00:00"/>
    <x v="2"/>
    <s v="Nord-est"/>
    <s v="New Hampshire"/>
    <s v="Manchester"/>
    <x v="0"/>
    <n v="59"/>
    <n v="154"/>
    <n v="9086"/>
    <n v="4724.72"/>
    <n v="0.52"/>
    <s v="En ligne"/>
  </r>
  <r>
    <s v="Amazon"/>
    <n v="1185732"/>
    <d v="2021-09-17T00:00:00"/>
    <x v="2"/>
    <s v="Nord-est"/>
    <s v="New Hampshire"/>
    <s v="Manchester"/>
    <x v="1"/>
    <n v="54"/>
    <n v="95"/>
    <n v="5130"/>
    <n v="2667.6"/>
    <n v="0.52"/>
    <s v="En ligne"/>
  </r>
  <r>
    <s v="Amazon"/>
    <n v="1185732"/>
    <d v="2021-09-17T00:00:00"/>
    <x v="2"/>
    <s v="Nord-est"/>
    <s v="New Hampshire"/>
    <s v="Manchester"/>
    <x v="2"/>
    <n v="52"/>
    <n v="75"/>
    <n v="3900"/>
    <n v="1677"/>
    <n v="0.43"/>
    <s v="En ligne"/>
  </r>
  <r>
    <s v="Amazon"/>
    <n v="1185732"/>
    <d v="2021-09-17T00:00:00"/>
    <x v="2"/>
    <s v="Nord-est"/>
    <s v="New Hampshire"/>
    <s v="Manchester"/>
    <x v="3"/>
    <n v="53"/>
    <n v="56"/>
    <n v="2968"/>
    <n v="1246.56"/>
    <n v="0.42"/>
    <s v="En ligne"/>
  </r>
  <r>
    <s v="Amazon"/>
    <n v="1185732"/>
    <d v="2021-09-17T00:00:00"/>
    <x v="2"/>
    <s v="Nord-est"/>
    <s v="New Hampshire"/>
    <s v="Manchester"/>
    <x v="4"/>
    <n v="64"/>
    <n v="63"/>
    <n v="4032"/>
    <n v="1733.76"/>
    <n v="0.43"/>
    <s v="En ligne"/>
  </r>
  <r>
    <s v="Amazon"/>
    <n v="1185732"/>
    <d v="2021-09-17T00:00:00"/>
    <x v="2"/>
    <s v="Nord-est"/>
    <s v="New Hampshire"/>
    <s v="Manchester"/>
    <x v="5"/>
    <n v="68"/>
    <n v="98"/>
    <n v="6664"/>
    <n v="3065.4399999999996"/>
    <n v="0.45999999999999996"/>
    <s v="En ligne"/>
  </r>
  <r>
    <s v="Foot Locker"/>
    <n v="1185732"/>
    <d v="2021-10-19T00:00:00"/>
    <x v="6"/>
    <s v="Nord-est"/>
    <s v="New Hampshire"/>
    <s v="Manchester"/>
    <x v="0"/>
    <n v="64"/>
    <n v="119"/>
    <n v="7616"/>
    <n v="4036.48"/>
    <n v="0.53"/>
    <s v="En ligne"/>
  </r>
  <r>
    <s v="Foot Locker"/>
    <n v="1185732"/>
    <d v="2021-10-19T00:00:00"/>
    <x v="6"/>
    <s v="Nord-est"/>
    <s v="New Hampshire"/>
    <s v="Manchester"/>
    <x v="1"/>
    <n v="62"/>
    <n v="84"/>
    <n v="5208"/>
    <n v="2760.2400000000002"/>
    <n v="0.53"/>
    <s v="En ligne"/>
  </r>
  <r>
    <s v="Foot Locker"/>
    <n v="1185732"/>
    <d v="2021-10-19T00:00:00"/>
    <x v="6"/>
    <s v="Nord-est"/>
    <s v="New Hampshire"/>
    <s v="Manchester"/>
    <x v="2"/>
    <n v="59"/>
    <n v="54"/>
    <n v="3186"/>
    <n v="1401.84"/>
    <n v="0.44"/>
    <s v="En ligne"/>
  </r>
  <r>
    <s v="Foot Locker"/>
    <n v="1185732"/>
    <d v="2021-10-19T00:00:00"/>
    <x v="6"/>
    <s v="Nord-est"/>
    <s v="New Hampshire"/>
    <s v="Manchester"/>
    <x v="3"/>
    <n v="62"/>
    <n v="47"/>
    <n v="2914"/>
    <n v="1253.02"/>
    <n v="0.43"/>
    <s v="En ligne"/>
  </r>
  <r>
    <s v="Foot Locker"/>
    <n v="1185732"/>
    <d v="2021-10-19T00:00:00"/>
    <x v="6"/>
    <s v="Nord-est"/>
    <s v="New Hampshire"/>
    <s v="Manchester"/>
    <x v="4"/>
    <n v="71"/>
    <n v="46"/>
    <n v="3266"/>
    <n v="1404.3799999999999"/>
    <n v="0.43"/>
    <s v="En ligne"/>
  </r>
  <r>
    <s v="Foot Locker"/>
    <n v="1185732"/>
    <d v="2021-10-19T00:00:00"/>
    <x v="6"/>
    <s v="Nord-est"/>
    <s v="New Hampshire"/>
    <s v="Manchester"/>
    <x v="5"/>
    <n v="72"/>
    <n v="81"/>
    <n v="5832"/>
    <n v="2799.3599999999997"/>
    <n v="0.48"/>
    <s v="En ligne"/>
  </r>
  <r>
    <s v="Foot Locker"/>
    <n v="1185732"/>
    <d v="2021-11-18T00:00:00"/>
    <x v="1"/>
    <s v="Nord-est"/>
    <s v="New Hampshire"/>
    <s v="Manchester"/>
    <x v="0"/>
    <n v="68"/>
    <n v="117"/>
    <n v="7956"/>
    <n v="4216.68"/>
    <n v="0.53"/>
    <s v="En ligne"/>
  </r>
  <r>
    <s v="Foot Locker"/>
    <n v="1185732"/>
    <d v="2021-11-18T00:00:00"/>
    <x v="1"/>
    <s v="Nord-est"/>
    <s v="New Hampshire"/>
    <s v="Manchester"/>
    <x v="1"/>
    <n v="62"/>
    <n v="98"/>
    <n v="6076"/>
    <n v="3159.52"/>
    <n v="0.52"/>
    <s v="En ligne"/>
  </r>
  <r>
    <s v="Foot Locker"/>
    <n v="1185732"/>
    <d v="2021-11-18T00:00:00"/>
    <x v="1"/>
    <s v="Nord-est"/>
    <s v="New Hampshire"/>
    <s v="Manchester"/>
    <x v="2"/>
    <n v="63"/>
    <n v="104"/>
    <n v="6552"/>
    <n v="2948.3999999999996"/>
    <n v="0.44999999999999996"/>
    <s v="En ligne"/>
  </r>
  <r>
    <s v="Foot Locker"/>
    <n v="1185732"/>
    <d v="2021-11-18T00:00:00"/>
    <x v="1"/>
    <s v="Nord-est"/>
    <s v="New Hampshire"/>
    <s v="Manchester"/>
    <x v="3"/>
    <n v="64"/>
    <n v="85"/>
    <n v="5440"/>
    <n v="2176"/>
    <n v="0.4"/>
    <s v="En ligne"/>
  </r>
  <r>
    <s v="Foot Locker"/>
    <n v="1185732"/>
    <d v="2021-11-18T00:00:00"/>
    <x v="1"/>
    <s v="Nord-est"/>
    <s v="New Hampshire"/>
    <s v="Manchester"/>
    <x v="4"/>
    <n v="71"/>
    <n v="81"/>
    <n v="5751"/>
    <n v="2415.42"/>
    <n v="0.42"/>
    <s v="En ligne"/>
  </r>
  <r>
    <s v="Foot Locker"/>
    <n v="1185732"/>
    <d v="2021-11-18T00:00:00"/>
    <x v="1"/>
    <s v="Nord-est"/>
    <s v="New Hampshire"/>
    <s v="Manchester"/>
    <x v="5"/>
    <n v="78"/>
    <n v="116"/>
    <n v="9048"/>
    <n v="4252.5599999999995"/>
    <n v="0.47"/>
    <s v="En ligne"/>
  </r>
  <r>
    <s v="Foot Locker"/>
    <n v="1185732"/>
    <d v="2021-12-17T00:00:00"/>
    <x v="2"/>
    <s v="Nord-est"/>
    <s v="New Hampshire"/>
    <s v="Manchester"/>
    <x v="0"/>
    <n v="71"/>
    <n v="169"/>
    <n v="11999"/>
    <n v="6599.4500000000007"/>
    <n v="0.55000000000000004"/>
    <s v="En ligne"/>
  </r>
  <r>
    <s v="Foot Locker"/>
    <n v="1185732"/>
    <d v="2021-12-17T00:00:00"/>
    <x v="2"/>
    <s v="Nord-est"/>
    <s v="New Hampshire"/>
    <s v="Manchester"/>
    <x v="1"/>
    <n v="59"/>
    <n v="115"/>
    <n v="6785"/>
    <n v="3731.7500000000005"/>
    <n v="0.55000000000000004"/>
    <s v="En ligne"/>
  </r>
  <r>
    <s v="Foot Locker"/>
    <n v="1185732"/>
    <d v="2021-12-17T00:00:00"/>
    <x v="2"/>
    <s v="Nord-est"/>
    <s v="New Hampshire"/>
    <s v="Manchester"/>
    <x v="2"/>
    <n v="62"/>
    <n v="108"/>
    <n v="6696"/>
    <n v="2812.3199999999997"/>
    <n v="0.42"/>
    <s v="En ligne"/>
  </r>
  <r>
    <s v="Foot Locker"/>
    <n v="1185732"/>
    <d v="2021-12-17T00:00:00"/>
    <x v="2"/>
    <s v="Nord-est"/>
    <s v="New Hampshire"/>
    <s v="Manchester"/>
    <x v="3"/>
    <n v="62"/>
    <n v="88"/>
    <n v="5456"/>
    <n v="2400.64"/>
    <n v="0.44"/>
    <s v="En ligne"/>
  </r>
  <r>
    <s v="Foot Locker"/>
    <n v="1185732"/>
    <d v="2021-12-17T00:00:00"/>
    <x v="2"/>
    <s v="Nord-est"/>
    <s v="New Hampshire"/>
    <s v="Manchester"/>
    <x v="4"/>
    <n v="74"/>
    <n v="105"/>
    <n v="7770"/>
    <n v="3341.1"/>
    <n v="0.43"/>
    <s v="En ligne"/>
  </r>
  <r>
    <s v="Foot Locker"/>
    <n v="1185732"/>
    <d v="2021-12-17T00:00:00"/>
    <x v="2"/>
    <s v="Nord-est"/>
    <s v="New Hampshire"/>
    <s v="Manchester"/>
    <x v="5"/>
    <n v="74"/>
    <n v="117"/>
    <n v="8658"/>
    <n v="4242.42"/>
    <n v="0.49"/>
    <s v="En ligne"/>
  </r>
  <r>
    <s v="Foot Locker"/>
    <n v="1185732"/>
    <d v="2021-01-24T00:00:00"/>
    <x v="4"/>
    <s v="Nord-est"/>
    <s v="New Hampshire"/>
    <s v="Manchester"/>
    <x v="0"/>
    <n v="52"/>
    <n v="145"/>
    <n v="7540"/>
    <n v="3468.4"/>
    <n v="0.46"/>
    <s v="En ligne"/>
  </r>
  <r>
    <s v="Foot Locker"/>
    <n v="1185732"/>
    <d v="2021-01-24T00:00:00"/>
    <x v="4"/>
    <s v="Nord-est"/>
    <s v="New Hampshire"/>
    <s v="Manchester"/>
    <x v="1"/>
    <n v="50"/>
    <n v="84"/>
    <n v="4200"/>
    <n v="1974.0000000000002"/>
    <n v="0.47000000000000003"/>
    <s v="En ligne"/>
  </r>
  <r>
    <s v="Foot Locker"/>
    <n v="1185732"/>
    <d v="2021-01-24T00:00:00"/>
    <x v="4"/>
    <s v="Nord-est"/>
    <s v="New Hampshire"/>
    <s v="Manchester"/>
    <x v="2"/>
    <n v="44"/>
    <n v="90"/>
    <n v="3960"/>
    <n v="1386"/>
    <n v="0.35"/>
    <s v="En ligne"/>
  </r>
  <r>
    <s v="Foot Locker"/>
    <n v="1185732"/>
    <d v="2021-01-24T00:00:00"/>
    <x v="4"/>
    <s v="Nord-est"/>
    <s v="New Hampshire"/>
    <s v="Manchester"/>
    <x v="3"/>
    <n v="49"/>
    <n v="39"/>
    <n v="1911"/>
    <n v="707.06999999999994"/>
    <n v="0.37"/>
    <s v="En ligne"/>
  </r>
  <r>
    <s v="Foot Locker"/>
    <n v="1185732"/>
    <d v="2021-01-24T00:00:00"/>
    <x v="4"/>
    <s v="Nord-est"/>
    <s v="New Hampshire"/>
    <s v="Manchester"/>
    <x v="4"/>
    <n v="60"/>
    <n v="54"/>
    <n v="3240"/>
    <n v="1198.8"/>
    <n v="0.37"/>
    <s v="En ligne"/>
  </r>
  <r>
    <s v="Foot Locker"/>
    <n v="1185732"/>
    <d v="2021-01-24T00:00:00"/>
    <x v="4"/>
    <s v="Nord-est"/>
    <s v="New Hampshire"/>
    <s v="Manchester"/>
    <x v="5"/>
    <n v="54"/>
    <n v="78"/>
    <n v="4212"/>
    <n v="1895.3999999999999"/>
    <n v="0.44999999999999996"/>
    <s v="En ligne"/>
  </r>
  <r>
    <s v="Foot Locker"/>
    <n v="1185732"/>
    <d v="2021-02-22T00:00:00"/>
    <x v="5"/>
    <s v="Nord-est"/>
    <s v="New Hampshire"/>
    <s v="Manchester"/>
    <x v="0"/>
    <n v="52"/>
    <n v="173"/>
    <n v="8996"/>
    <n v="4048.2000000000007"/>
    <n v="0.45000000000000007"/>
    <s v="En ligne"/>
  </r>
  <r>
    <s v="Foot Locker"/>
    <n v="1185732"/>
    <d v="2021-02-22T00:00:00"/>
    <x v="5"/>
    <s v="Nord-est"/>
    <s v="New Hampshire"/>
    <s v="Manchester"/>
    <x v="1"/>
    <n v="53"/>
    <n v="59"/>
    <n v="3127"/>
    <n v="1438.42"/>
    <n v="0.46"/>
    <s v="En ligne"/>
  </r>
  <r>
    <s v="Foot Locker"/>
    <n v="1185732"/>
    <d v="2021-02-22T00:00:00"/>
    <x v="5"/>
    <s v="Nord-est"/>
    <s v="New Hampshire"/>
    <s v="Manchester"/>
    <x v="2"/>
    <n v="43"/>
    <n v="83"/>
    <n v="3569"/>
    <n v="1427.6000000000001"/>
    <n v="0.4"/>
    <s v="En ligne"/>
  </r>
  <r>
    <s v="Foot Locker"/>
    <n v="1185732"/>
    <d v="2020-01-01T00:00:00"/>
    <x v="0"/>
    <s v="Nord-est"/>
    <s v="New York"/>
    <s v="New York"/>
    <x v="0"/>
    <n v="34"/>
    <n v="384"/>
    <n v="13056"/>
    <n v="6789.12"/>
    <n v="0.52"/>
    <s v="Sortie"/>
  </r>
  <r>
    <s v="Foot Locker"/>
    <n v="1185732"/>
    <d v="2020-01-02T00:00:00"/>
    <x v="1"/>
    <s v="Nord-est"/>
    <s v="New York"/>
    <s v="New York"/>
    <x v="1"/>
    <n v="36"/>
    <n v="320"/>
    <n v="11520"/>
    <n v="4031.9999999999995"/>
    <n v="0.35"/>
    <s v="Sortie"/>
  </r>
  <r>
    <s v="Foot Locker"/>
    <n v="1185732"/>
    <d v="2020-01-03T00:00:00"/>
    <x v="2"/>
    <s v="Nord-est"/>
    <s v="New York"/>
    <s v="New York"/>
    <x v="2"/>
    <n v="32"/>
    <n v="350"/>
    <n v="11200"/>
    <n v="4144"/>
    <n v="0.37"/>
    <s v="Sortie"/>
  </r>
  <r>
    <s v="Foot Locker"/>
    <n v="1185732"/>
    <d v="2020-01-04T00:00:00"/>
    <x v="3"/>
    <s v="Nord-est"/>
    <s v="New York"/>
    <s v="New York"/>
    <x v="3"/>
    <n v="36"/>
    <n v="281"/>
    <n v="10116"/>
    <n v="3742.92"/>
    <n v="0.37"/>
    <s v="Sortie"/>
  </r>
  <r>
    <s v="Foot Locker"/>
    <n v="1185732"/>
    <d v="2020-01-05T00:00:00"/>
    <x v="4"/>
    <s v="Nord-est"/>
    <s v="New York"/>
    <s v="New York"/>
    <x v="4"/>
    <n v="43"/>
    <n v="306"/>
    <n v="13158"/>
    <n v="4868.46"/>
    <n v="0.37"/>
    <s v="Sortie"/>
  </r>
  <r>
    <s v="Foot Locker"/>
    <n v="1185732"/>
    <d v="2020-01-06T00:00:00"/>
    <x v="5"/>
    <s v="Nord-est"/>
    <s v="New York"/>
    <s v="New York"/>
    <x v="5"/>
    <n v="38"/>
    <n v="330"/>
    <n v="12540"/>
    <n v="4012.8"/>
    <n v="0.32"/>
    <s v="Sortie"/>
  </r>
  <r>
    <s v="Foot Locker"/>
    <n v="1185732"/>
    <d v="2020-01-07T00:00:00"/>
    <x v="6"/>
    <s v="Nord-est"/>
    <s v="New York"/>
    <s v="New York"/>
    <x v="0"/>
    <n v="33"/>
    <n v="388"/>
    <n v="12804"/>
    <n v="6658.08"/>
    <n v="0.52"/>
    <s v="Sortie"/>
  </r>
  <r>
    <s v="Foot Locker"/>
    <n v="1185732"/>
    <d v="2020-01-08T00:00:00"/>
    <x v="0"/>
    <s v="Nord-est"/>
    <s v="New York"/>
    <s v="New York"/>
    <x v="1"/>
    <n v="39"/>
    <n v="315"/>
    <n v="12285"/>
    <n v="4054.0499999999997"/>
    <n v="0.32999999999999996"/>
    <s v="Sortie"/>
  </r>
  <r>
    <s v="Foot Locker"/>
    <n v="1185732"/>
    <d v="2020-01-21T00:00:00"/>
    <x v="6"/>
    <s v="Nord-est"/>
    <s v="New York"/>
    <s v="New York"/>
    <x v="2"/>
    <n v="32"/>
    <n v="323"/>
    <n v="10336"/>
    <n v="3927.68"/>
    <n v="0.38"/>
    <s v="Sortie"/>
  </r>
  <r>
    <s v="Foot Locker"/>
    <n v="1185732"/>
    <d v="2020-01-22T00:00:00"/>
    <x v="0"/>
    <s v="Nord-est"/>
    <s v="New York"/>
    <s v="New York"/>
    <x v="3"/>
    <n v="32"/>
    <n v="248"/>
    <n v="7936"/>
    <n v="3015.68"/>
    <n v="0.38"/>
    <s v="Sortie"/>
  </r>
  <r>
    <s v="Foot Locker"/>
    <n v="1185732"/>
    <d v="2020-01-23T00:00:00"/>
    <x v="1"/>
    <s v="Nord-est"/>
    <s v="New York"/>
    <s v="New York"/>
    <x v="4"/>
    <n v="43"/>
    <n v="306"/>
    <n v="13158"/>
    <n v="4605.2999999999993"/>
    <n v="0.35"/>
    <s v="Sortie"/>
  </r>
  <r>
    <s v="Foot Locker"/>
    <n v="1185732"/>
    <d v="2020-01-24T00:00:00"/>
    <x v="2"/>
    <s v="Nord-est"/>
    <s v="New York"/>
    <s v="New York"/>
    <x v="5"/>
    <n v="36"/>
    <n v="350"/>
    <n v="12600"/>
    <n v="3653.9999999999995"/>
    <n v="0.28999999999999998"/>
    <s v="Sortie"/>
  </r>
  <r>
    <s v="Foot Locker"/>
    <n v="1185732"/>
    <d v="2020-01-25T00:00:00"/>
    <x v="3"/>
    <s v="Nord-est"/>
    <s v="New York"/>
    <s v="New York"/>
    <x v="0"/>
    <n v="40"/>
    <n v="390"/>
    <n v="15600"/>
    <n v="8112"/>
    <n v="0.52"/>
    <s v="Sortie"/>
  </r>
  <r>
    <s v="Foot Locker"/>
    <n v="1185732"/>
    <d v="2020-01-26T00:00:00"/>
    <x v="4"/>
    <s v="Nord-est"/>
    <s v="New York"/>
    <s v="New York"/>
    <x v="1"/>
    <n v="35"/>
    <n v="315"/>
    <n v="11025"/>
    <n v="3969"/>
    <n v="0.36"/>
    <s v="Sortie"/>
  </r>
  <r>
    <s v="Foot Locker"/>
    <n v="1185732"/>
    <d v="2020-01-27T00:00:00"/>
    <x v="5"/>
    <s v="Nord-est"/>
    <s v="New York"/>
    <s v="New York"/>
    <x v="2"/>
    <n v="27"/>
    <n v="314"/>
    <n v="8478"/>
    <n v="3475.98"/>
    <n v="0.41"/>
    <s v="Sortie"/>
  </r>
  <r>
    <s v="Foot Locker"/>
    <n v="1185732"/>
    <d v="2020-01-28T00:00:00"/>
    <x v="6"/>
    <s v="Nord-est"/>
    <s v="New York"/>
    <s v="New York"/>
    <x v="3"/>
    <n v="31"/>
    <n v="240"/>
    <n v="7440"/>
    <n v="2975.9999999999995"/>
    <n v="0.39999999999999997"/>
    <s v="Sortie"/>
  </r>
  <r>
    <s v="Foot Locker"/>
    <n v="1185732"/>
    <d v="2020-01-29T00:00:00"/>
    <x v="0"/>
    <s v="Nord-est"/>
    <s v="New York"/>
    <s v="New York"/>
    <x v="4"/>
    <n v="43"/>
    <n v="289"/>
    <n v="12427"/>
    <n v="3976.64"/>
    <n v="0.32"/>
    <s v="Sortie"/>
  </r>
  <r>
    <s v="Foot Locker"/>
    <n v="1185732"/>
    <d v="2020-01-30T00:00:00"/>
    <x v="1"/>
    <s v="Nord-est"/>
    <s v="New York"/>
    <s v="New York"/>
    <x v="5"/>
    <n v="36"/>
    <n v="323"/>
    <n v="11628"/>
    <n v="3139.5600000000004"/>
    <n v="0.27"/>
    <s v="Sortie"/>
  </r>
  <r>
    <s v="Foot Locker"/>
    <n v="1185732"/>
    <d v="2020-01-31T00:00:00"/>
    <x v="2"/>
    <s v="Nord-est"/>
    <s v="New York"/>
    <s v="New York"/>
    <x v="0"/>
    <n v="33"/>
    <n v="372"/>
    <n v="12276"/>
    <n v="6629.0400000000009"/>
    <n v="0.54"/>
    <s v="Sortie"/>
  </r>
  <r>
    <s v="Foot Locker"/>
    <n v="1185732"/>
    <d v="2020-02-01T00:00:00"/>
    <x v="3"/>
    <s v="Nord-est"/>
    <s v="New York"/>
    <s v="New York"/>
    <x v="1"/>
    <n v="35"/>
    <n v="315"/>
    <n v="11025"/>
    <n v="3638.2499999999995"/>
    <n v="0.32999999999999996"/>
    <s v="Sortie"/>
  </r>
  <r>
    <s v="Foot Locker"/>
    <n v="1185732"/>
    <d v="2020-02-02T00:00:00"/>
    <x v="4"/>
    <s v="Nord-est"/>
    <s v="New York"/>
    <s v="New York"/>
    <x v="2"/>
    <n v="28"/>
    <n v="315"/>
    <n v="8820"/>
    <n v="3351.6"/>
    <n v="0.38"/>
    <s v="Sortie"/>
  </r>
  <r>
    <s v="Foot Locker"/>
    <n v="1185732"/>
    <d v="2020-02-03T00:00:00"/>
    <x v="5"/>
    <s v="Nord-est"/>
    <s v="New York"/>
    <s v="New York"/>
    <x v="3"/>
    <n v="31"/>
    <n v="289"/>
    <n v="8959"/>
    <n v="3314.83"/>
    <n v="0.37"/>
    <s v="Sortie"/>
  </r>
  <r>
    <s v="Foot Locker"/>
    <n v="1185732"/>
    <d v="2020-02-04T00:00:00"/>
    <x v="6"/>
    <s v="Nord-est"/>
    <s v="New York"/>
    <s v="New York"/>
    <x v="4"/>
    <n v="44"/>
    <n v="281"/>
    <n v="12364"/>
    <n v="4451.04"/>
    <n v="0.36"/>
    <s v="Sortie"/>
  </r>
  <r>
    <s v="Foot Locker"/>
    <n v="1185732"/>
    <d v="2020-02-05T00:00:00"/>
    <x v="0"/>
    <s v="Nord-est"/>
    <s v="New York"/>
    <s v="New York"/>
    <x v="5"/>
    <n v="39"/>
    <n v="333"/>
    <n v="12987"/>
    <n v="3506.4900000000002"/>
    <n v="0.27"/>
    <s v="Sortie"/>
  </r>
  <r>
    <s v="Foot Locker"/>
    <n v="1185732"/>
    <d v="2020-02-06T00:00:00"/>
    <x v="1"/>
    <s v="Nord-est"/>
    <s v="New York"/>
    <s v="New York"/>
    <x v="0"/>
    <n v="44"/>
    <n v="366"/>
    <n v="16104"/>
    <n v="8374.08"/>
    <n v="0.52"/>
    <s v="Sortie"/>
  </r>
  <r>
    <s v="Foot Locker"/>
    <n v="1185732"/>
    <d v="2020-02-07T00:00:00"/>
    <x v="2"/>
    <s v="Nord-est"/>
    <s v="New York"/>
    <s v="New York"/>
    <x v="1"/>
    <n v="37"/>
    <n v="296"/>
    <n v="10952"/>
    <n v="3833.2"/>
    <n v="0.35"/>
    <s v="Sortie"/>
  </r>
  <r>
    <s v="Foot Locker"/>
    <n v="1185732"/>
    <d v="2020-02-08T00:00:00"/>
    <x v="3"/>
    <s v="Nord-est"/>
    <s v="New York"/>
    <s v="New York"/>
    <x v="2"/>
    <n v="36"/>
    <n v="288"/>
    <n v="10368"/>
    <n v="4354.5599999999995"/>
    <n v="0.42"/>
    <s v="Sortie"/>
  </r>
  <r>
    <s v="Foot Locker"/>
    <n v="1185732"/>
    <d v="2020-02-09T00:00:00"/>
    <x v="4"/>
    <s v="Nord-est"/>
    <s v="New York"/>
    <s v="New York"/>
    <x v="3"/>
    <n v="33"/>
    <n v="289"/>
    <n v="9537"/>
    <n v="3814.7999999999997"/>
    <n v="0.39999999999999997"/>
    <s v="Sortie"/>
  </r>
  <r>
    <s v="Foot Locker"/>
    <n v="1185732"/>
    <d v="2020-02-10T00:00:00"/>
    <x v="5"/>
    <s v="Nord-est"/>
    <s v="New York"/>
    <s v="New York"/>
    <x v="4"/>
    <n v="47"/>
    <n v="280"/>
    <n v="13160"/>
    <n v="4606"/>
    <n v="0.35"/>
    <s v="Sortie"/>
  </r>
  <r>
    <s v="Foot Locker"/>
    <n v="1185732"/>
    <d v="2020-03-03T00:00:00"/>
    <x v="6"/>
    <s v="Nord-est"/>
    <s v="New York"/>
    <s v="New York"/>
    <x v="5"/>
    <n v="44"/>
    <n v="320"/>
    <n v="14080"/>
    <n v="4083.2"/>
    <n v="0.28999999999999998"/>
    <s v="Sortie"/>
  </r>
  <r>
    <s v="Foot Locker"/>
    <n v="1185732"/>
    <d v="2020-03-04T00:00:00"/>
    <x v="0"/>
    <s v="Nord-est"/>
    <s v="New York"/>
    <s v="New York"/>
    <x v="0"/>
    <n v="47"/>
    <n v="400"/>
    <n v="18800"/>
    <n v="9776"/>
    <n v="0.52"/>
    <s v="Sortie"/>
  </r>
  <r>
    <s v="Foot Locker"/>
    <n v="1185732"/>
    <d v="2020-03-05T00:00:00"/>
    <x v="1"/>
    <s v="Nord-est"/>
    <s v="New York"/>
    <s v="New York"/>
    <x v="1"/>
    <n v="41"/>
    <n v="340"/>
    <n v="13940"/>
    <n v="4739.5999999999995"/>
    <n v="0.33999999999999997"/>
    <s v="Sortie"/>
  </r>
  <r>
    <s v="Foot Locker"/>
    <n v="1185732"/>
    <d v="2020-03-06T00:00:00"/>
    <x v="2"/>
    <s v="Nord-est"/>
    <s v="New York"/>
    <s v="New York"/>
    <x v="2"/>
    <n v="37"/>
    <n v="296"/>
    <n v="10952"/>
    <n v="4490.32"/>
    <n v="0.41"/>
    <s v="Sortie"/>
  </r>
  <r>
    <s v="Foot Locker"/>
    <n v="1185732"/>
    <d v="2020-03-07T00:00:00"/>
    <x v="3"/>
    <s v="Nord-est"/>
    <s v="New York"/>
    <s v="New York"/>
    <x v="3"/>
    <n v="38"/>
    <n v="297"/>
    <n v="11286"/>
    <n v="4288.68"/>
    <n v="0.38"/>
    <s v="Sortie"/>
  </r>
  <r>
    <s v="Foot Locker"/>
    <n v="1185732"/>
    <d v="2020-03-08T00:00:00"/>
    <x v="4"/>
    <s v="Nord-est"/>
    <s v="New York"/>
    <s v="New York"/>
    <x v="4"/>
    <n v="45"/>
    <n v="288"/>
    <n v="12960"/>
    <n v="4406.3999999999996"/>
    <n v="0.33999999999999997"/>
    <s v="Sortie"/>
  </r>
  <r>
    <s v="Foot Locker"/>
    <n v="1185732"/>
    <d v="2020-03-09T00:00:00"/>
    <x v="5"/>
    <s v="Nord-est"/>
    <s v="New York"/>
    <s v="New York"/>
    <x v="5"/>
    <n v="46"/>
    <n v="347"/>
    <n v="15962"/>
    <n v="5107.84"/>
    <n v="0.32"/>
    <s v="Sortie"/>
  </r>
  <r>
    <s v="Foot Locker"/>
    <n v="1185732"/>
    <d v="2020-03-10T00:00:00"/>
    <x v="6"/>
    <s v="Nord-est"/>
    <s v="New York"/>
    <s v="New York"/>
    <x v="0"/>
    <n v="44"/>
    <n v="434"/>
    <n v="19096"/>
    <n v="9929.92"/>
    <n v="0.52"/>
    <s v="Sortie"/>
  </r>
  <r>
    <s v="Foot Locker"/>
    <n v="1185732"/>
    <d v="2020-03-11T00:00:00"/>
    <x v="0"/>
    <s v="Nord-est"/>
    <s v="New York"/>
    <s v="New York"/>
    <x v="1"/>
    <n v="41"/>
    <n v="318"/>
    <n v="13038"/>
    <n v="4824.0599999999995"/>
    <n v="0.37"/>
    <s v="Sortie"/>
  </r>
  <r>
    <s v="Foot Locker"/>
    <n v="1185732"/>
    <d v="2020-03-12T00:00:00"/>
    <x v="1"/>
    <s v="Nord-est"/>
    <s v="New York"/>
    <s v="New York"/>
    <x v="2"/>
    <n v="35"/>
    <n v="295"/>
    <n v="10325"/>
    <n v="4336.5"/>
    <n v="0.42"/>
    <s v="Sortie"/>
  </r>
  <r>
    <s v="Foot Locker"/>
    <n v="1185732"/>
    <d v="2020-03-13T00:00:00"/>
    <x v="2"/>
    <s v="Nord-est"/>
    <s v="New York"/>
    <s v="New York"/>
    <x v="3"/>
    <n v="35"/>
    <n v="270"/>
    <n v="9450"/>
    <n v="3496.5"/>
    <n v="0.37"/>
    <s v="Sortie"/>
  </r>
  <r>
    <s v="Foot Locker"/>
    <n v="1185732"/>
    <d v="2020-03-14T00:00:00"/>
    <x v="3"/>
    <s v="Nord-est"/>
    <s v="New York"/>
    <s v="New York"/>
    <x v="4"/>
    <n v="46"/>
    <n v="278"/>
    <n v="12788"/>
    <n v="4347.9199999999992"/>
    <n v="0.33999999999999997"/>
    <s v="Sortie"/>
  </r>
  <r>
    <s v="Foot Locker"/>
    <n v="1185732"/>
    <d v="2020-03-15T00:00:00"/>
    <x v="4"/>
    <s v="Nord-est"/>
    <s v="New York"/>
    <s v="New York"/>
    <x v="5"/>
    <n v="47"/>
    <n v="352"/>
    <n v="16544"/>
    <n v="4466.88"/>
    <n v="0.27"/>
    <s v="Sortie"/>
  </r>
  <r>
    <s v="Foot Locker"/>
    <n v="1185732"/>
    <d v="2020-03-16T00:00:00"/>
    <x v="5"/>
    <s v="Nord-est"/>
    <s v="New York"/>
    <s v="New York"/>
    <x v="0"/>
    <n v="41"/>
    <n v="375"/>
    <n v="15375"/>
    <n v="7995"/>
    <n v="0.52"/>
    <s v="Sortie"/>
  </r>
  <r>
    <s v="Foot Locker"/>
    <n v="1185732"/>
    <d v="2020-03-17T00:00:00"/>
    <x v="6"/>
    <s v="Nord-est"/>
    <s v="New York"/>
    <s v="New York"/>
    <x v="1"/>
    <n v="37"/>
    <n v="359"/>
    <n v="13283"/>
    <n v="4516.2199999999993"/>
    <n v="0.33999999999999997"/>
    <s v="Sortie"/>
  </r>
  <r>
    <s v="Foot Locker"/>
    <n v="1185732"/>
    <d v="2020-03-18T00:00:00"/>
    <x v="0"/>
    <s v="Nord-est"/>
    <s v="New York"/>
    <s v="New York"/>
    <x v="2"/>
    <n v="37"/>
    <n v="314"/>
    <n v="11618"/>
    <n v="4298.66"/>
    <n v="0.37"/>
    <s v="Sortie"/>
  </r>
  <r>
    <s v="Foot Locker"/>
    <n v="1185732"/>
    <d v="2020-03-31T00:00:00"/>
    <x v="6"/>
    <s v="Nord-est"/>
    <s v="New York"/>
    <s v="New York"/>
    <x v="3"/>
    <n v="40"/>
    <n v="324"/>
    <n v="12960"/>
    <n v="5184"/>
    <n v="0.39999999999999997"/>
    <s v="Sortie"/>
  </r>
  <r>
    <s v="Walmart"/>
    <n v="1185732"/>
    <d v="2020-04-17T00:00:00"/>
    <x v="2"/>
    <s v="Nord-est"/>
    <s v="New York"/>
    <s v="New York"/>
    <x v="4"/>
    <n v="43"/>
    <n v="279"/>
    <n v="11997"/>
    <n v="3959.0099999999993"/>
    <n v="0.32999999999999996"/>
    <s v="Sortie"/>
  </r>
  <r>
    <s v="Walmart"/>
    <n v="1185732"/>
    <d v="2020-04-18T00:00:00"/>
    <x v="3"/>
    <s v="Nord-est"/>
    <s v="New York"/>
    <s v="New York"/>
    <x v="5"/>
    <n v="48"/>
    <n v="355"/>
    <n v="17040"/>
    <n v="5112"/>
    <n v="0.3"/>
    <s v="Sortie"/>
  </r>
  <r>
    <s v="Walmart"/>
    <n v="1185732"/>
    <d v="2020-04-19T00:00:00"/>
    <x v="4"/>
    <s v="Nord-est"/>
    <s v="New York"/>
    <s v="New York"/>
    <x v="0"/>
    <n v="39"/>
    <n v="408"/>
    <n v="15912"/>
    <n v="8751.6"/>
    <n v="0.55000000000000004"/>
    <s v="Sortie"/>
  </r>
  <r>
    <s v="Walmart"/>
    <n v="1185732"/>
    <d v="2020-04-20T00:00:00"/>
    <x v="5"/>
    <s v="Nord-est"/>
    <s v="New York"/>
    <s v="New York"/>
    <x v="1"/>
    <n v="43"/>
    <n v="350"/>
    <n v="15050"/>
    <n v="4966.4999999999991"/>
    <n v="0.32999999999999996"/>
    <s v="Sortie"/>
  </r>
  <r>
    <s v="Walmart"/>
    <n v="1185732"/>
    <d v="2020-04-21T00:00:00"/>
    <x v="6"/>
    <s v="Nord-est"/>
    <s v="New York"/>
    <s v="New York"/>
    <x v="2"/>
    <n v="36"/>
    <n v="315"/>
    <n v="11340"/>
    <n v="4422.5999999999995"/>
    <n v="0.38999999999999996"/>
    <s v="Sortie"/>
  </r>
  <r>
    <s v="Walmart"/>
    <n v="1185732"/>
    <d v="2020-04-22T00:00:00"/>
    <x v="0"/>
    <s v="Nord-est"/>
    <s v="New York"/>
    <s v="New York"/>
    <x v="3"/>
    <n v="34"/>
    <n v="306"/>
    <n v="10404"/>
    <n v="4057.5599999999995"/>
    <n v="0.38999999999999996"/>
    <s v="Sortie"/>
  </r>
  <r>
    <s v="Walmart"/>
    <n v="1185732"/>
    <d v="2020-04-23T00:00:00"/>
    <x v="1"/>
    <s v="Nord-est"/>
    <s v="New York"/>
    <s v="New York"/>
    <x v="4"/>
    <n v="44"/>
    <n v="315"/>
    <n v="13860"/>
    <n v="5128.2"/>
    <n v="0.37"/>
    <s v="Sortie"/>
  </r>
  <r>
    <s v="Walmart"/>
    <n v="1185732"/>
    <d v="2020-04-24T00:00:00"/>
    <x v="2"/>
    <s v="Nord-est"/>
    <s v="New York"/>
    <s v="New York"/>
    <x v="5"/>
    <n v="45"/>
    <n v="350"/>
    <n v="15750"/>
    <n v="4725"/>
    <n v="0.3"/>
    <s v="Sortie"/>
  </r>
  <r>
    <s v="Walmart"/>
    <n v="1185732"/>
    <d v="2020-04-25T00:00:00"/>
    <x v="3"/>
    <s v="Nord-est"/>
    <s v="New York"/>
    <s v="New York"/>
    <x v="4"/>
    <n v="51"/>
    <n v="289"/>
    <n v="14739"/>
    <n v="4716.4800000000005"/>
    <n v="0.32"/>
    <s v="Sortie"/>
  </r>
  <r>
    <s v="Walmart"/>
    <n v="1185732"/>
    <d v="2020-04-26T00:00:00"/>
    <x v="4"/>
    <s v="Nord-est"/>
    <s v="New York"/>
    <s v="New York"/>
    <x v="5"/>
    <n v="50"/>
    <n v="330"/>
    <n v="16500"/>
    <n v="4620"/>
    <n v="0.28000000000000003"/>
    <s v="Sortie"/>
  </r>
  <r>
    <s v="Walmart"/>
    <n v="1185732"/>
    <d v="2020-04-27T00:00:00"/>
    <x v="5"/>
    <s v="Nord-est"/>
    <s v="New York"/>
    <s v="New York"/>
    <x v="0"/>
    <n v="46"/>
    <n v="403"/>
    <n v="18538"/>
    <n v="10381.280000000001"/>
    <n v="0.56000000000000005"/>
    <s v="Sortie"/>
  </r>
  <r>
    <s v="Walmart"/>
    <n v="1185732"/>
    <d v="2020-04-28T00:00:00"/>
    <x v="6"/>
    <s v="Nord-est"/>
    <s v="New York"/>
    <s v="New York"/>
    <x v="1"/>
    <n v="40"/>
    <n v="312"/>
    <n v="12480"/>
    <n v="4492.8"/>
    <n v="0.36"/>
    <s v="Sortie"/>
  </r>
  <r>
    <s v="Walmart"/>
    <n v="1185732"/>
    <d v="2020-04-29T00:00:00"/>
    <x v="0"/>
    <s v="Nord-est"/>
    <s v="New York"/>
    <s v="New York"/>
    <x v="2"/>
    <n v="43"/>
    <n v="294"/>
    <n v="12642"/>
    <n v="5309.6399999999994"/>
    <n v="0.42"/>
    <s v="Sortie"/>
  </r>
  <r>
    <s v="Walmart"/>
    <n v="1185732"/>
    <d v="2020-04-30T00:00:00"/>
    <x v="1"/>
    <s v="Nord-est"/>
    <s v="New York"/>
    <s v="New York"/>
    <x v="3"/>
    <n v="41"/>
    <n v="270"/>
    <n v="11070"/>
    <n v="4095.9"/>
    <n v="0.37"/>
    <s v="Sortie"/>
  </r>
  <r>
    <s v="Walmart"/>
    <n v="1185732"/>
    <d v="2020-05-01T00:00:00"/>
    <x v="2"/>
    <s v="Nord-est"/>
    <s v="New York"/>
    <s v="New York"/>
    <x v="4"/>
    <n v="47"/>
    <n v="280"/>
    <n v="13160"/>
    <n v="4737.5999999999995"/>
    <n v="0.36"/>
    <s v="Sortie"/>
  </r>
  <r>
    <s v="Walmart"/>
    <n v="1185732"/>
    <d v="2020-05-02T00:00:00"/>
    <x v="3"/>
    <s v="Nord-est"/>
    <s v="New York"/>
    <s v="New York"/>
    <x v="5"/>
    <n v="53"/>
    <n v="322"/>
    <n v="17066"/>
    <n v="4778.4800000000005"/>
    <n v="0.28000000000000003"/>
    <s v="Sortie"/>
  </r>
  <r>
    <s v="Walmart"/>
    <n v="1185732"/>
    <d v="2020-05-03T00:00:00"/>
    <x v="4"/>
    <s v="Nord-est"/>
    <s v="New York"/>
    <s v="New York"/>
    <x v="0"/>
    <n v="48"/>
    <n v="420"/>
    <n v="20160"/>
    <n v="11289.6"/>
    <n v="0.56000000000000005"/>
    <s v="Sortie"/>
  </r>
  <r>
    <s v="Walmart"/>
    <n v="1185732"/>
    <d v="2020-05-04T00:00:00"/>
    <x v="5"/>
    <s v="Nord-est"/>
    <s v="New York"/>
    <s v="New York"/>
    <x v="1"/>
    <n v="43"/>
    <n v="310"/>
    <n v="13330"/>
    <n v="4665.5"/>
    <n v="0.35"/>
    <s v="Sortie"/>
  </r>
  <r>
    <s v="Walmart"/>
    <n v="1185732"/>
    <d v="2020-05-05T00:00:00"/>
    <x v="6"/>
    <s v="Nord-est"/>
    <s v="New York"/>
    <s v="New York"/>
    <x v="2"/>
    <n v="42"/>
    <n v="333"/>
    <n v="13986"/>
    <n v="5594.4"/>
    <n v="0.39999999999999997"/>
    <s v="Sortie"/>
  </r>
  <r>
    <s v="Walmart"/>
    <n v="1185732"/>
    <d v="2020-05-06T00:00:00"/>
    <x v="0"/>
    <s v="Nord-est"/>
    <s v="New York"/>
    <s v="New York"/>
    <x v="3"/>
    <n v="41"/>
    <n v="306"/>
    <n v="12546"/>
    <n v="5018.3999999999996"/>
    <n v="0.39999999999999997"/>
    <s v="Sortie"/>
  </r>
  <r>
    <s v="Walmart"/>
    <n v="1185732"/>
    <d v="2020-05-07T00:00:00"/>
    <x v="1"/>
    <s v="Nord-est"/>
    <s v="New York"/>
    <s v="New York"/>
    <x v="4"/>
    <n v="48"/>
    <n v="279"/>
    <n v="13392"/>
    <n v="4955.04"/>
    <n v="0.37"/>
    <s v="Sortie"/>
  </r>
  <r>
    <s v="Walmart"/>
    <n v="1185732"/>
    <d v="2020-07-18T00:00:00"/>
    <x v="3"/>
    <s v="Nord-est"/>
    <s v="New York"/>
    <s v="New York"/>
    <x v="5"/>
    <n v="48"/>
    <n v="340"/>
    <n v="16320"/>
    <n v="4896"/>
    <n v="0.3"/>
    <s v="Sortie"/>
  </r>
  <r>
    <s v="Sports Direct"/>
    <n v="1197831"/>
    <d v="2020-07-19T00:00:00"/>
    <x v="4"/>
    <s v="Nord-est"/>
    <s v="New York"/>
    <s v="New York"/>
    <x v="0"/>
    <n v="20"/>
    <n v="270"/>
    <n v="5400"/>
    <n v="2105.9999999999995"/>
    <n v="0.38999999999999996"/>
    <s v="Sortie"/>
  </r>
  <r>
    <s v="Sports Direct"/>
    <n v="1197831"/>
    <d v="2020-07-20T00:00:00"/>
    <x v="5"/>
    <s v="Nord-est"/>
    <s v="New York"/>
    <s v="New York"/>
    <x v="1"/>
    <n v="26"/>
    <n v="270"/>
    <n v="7020"/>
    <n v="2597.4"/>
    <n v="0.37"/>
    <s v="Sortie"/>
  </r>
  <r>
    <s v="Sports Direct"/>
    <n v="1197831"/>
    <d v="2020-07-21T00:00:00"/>
    <x v="6"/>
    <s v="Nord-est"/>
    <s v="New York"/>
    <s v="New York"/>
    <x v="2"/>
    <n v="27"/>
    <n v="238"/>
    <n v="6426"/>
    <n v="2506.14"/>
    <n v="0.38999999999999996"/>
    <s v="Sortie"/>
  </r>
  <r>
    <s v="Sports Direct"/>
    <n v="1197831"/>
    <d v="2020-07-22T00:00:00"/>
    <x v="0"/>
    <s v="Nord-est"/>
    <s v="New York"/>
    <s v="New York"/>
    <x v="3"/>
    <n v="27"/>
    <n v="210"/>
    <n v="5670"/>
    <n v="2948.4"/>
    <n v="0.52"/>
    <s v="Sortie"/>
  </r>
  <r>
    <s v="Sports Direct"/>
    <n v="1197831"/>
    <d v="2020-07-23T00:00:00"/>
    <x v="1"/>
    <s v="Sud"/>
    <s v="Texas"/>
    <s v="Houston"/>
    <x v="4"/>
    <n v="26"/>
    <n v="176"/>
    <n v="4576"/>
    <n v="1555.84"/>
    <n v="0.33999999999999997"/>
    <s v="Sortie"/>
  </r>
  <r>
    <s v="Sports Direct"/>
    <n v="1197831"/>
    <d v="2020-07-24T00:00:00"/>
    <x v="2"/>
    <s v="Sud"/>
    <s v="Texas"/>
    <s v="Houston"/>
    <x v="5"/>
    <n v="25"/>
    <n v="224"/>
    <n v="5600"/>
    <n v="3136.0000000000005"/>
    <n v="0.56000000000000005"/>
    <s v="Sortie"/>
  </r>
  <r>
    <s v="Sports Direct"/>
    <n v="1197831"/>
    <d v="2020-07-25T00:00:00"/>
    <x v="3"/>
    <s v="Sud"/>
    <s v="Texas"/>
    <s v="Houston"/>
    <x v="0"/>
    <n v="20"/>
    <n v="255"/>
    <n v="5100"/>
    <n v="2091"/>
    <n v="0.41"/>
    <s v="Sortie"/>
  </r>
  <r>
    <s v="Sports Direct"/>
    <n v="1197831"/>
    <d v="2020-07-26T00:00:00"/>
    <x v="4"/>
    <s v="Sud"/>
    <s v="Texas"/>
    <s v="Houston"/>
    <x v="1"/>
    <n v="23"/>
    <n v="289"/>
    <n v="6647"/>
    <n v="2791.74"/>
    <n v="0.42"/>
    <s v="Sortie"/>
  </r>
  <r>
    <s v="Sports Direct"/>
    <n v="1197831"/>
    <d v="2020-07-27T00:00:00"/>
    <x v="5"/>
    <s v="Sud"/>
    <s v="Texas"/>
    <s v="Houston"/>
    <x v="2"/>
    <n v="27"/>
    <n v="236"/>
    <n v="6372"/>
    <n v="2612.52"/>
    <n v="0.41"/>
    <s v="Sortie"/>
  </r>
  <r>
    <s v="Sports Direct"/>
    <n v="1197831"/>
    <d v="2020-07-28T00:00:00"/>
    <x v="6"/>
    <s v="Sud"/>
    <s v="Texas"/>
    <s v="Houston"/>
    <x v="3"/>
    <n v="26"/>
    <n v="213"/>
    <n v="5538"/>
    <n v="2769"/>
    <n v="0.5"/>
    <s v="Sortie"/>
  </r>
  <r>
    <s v="Sports Direct"/>
    <n v="1197831"/>
    <d v="2020-07-29T00:00:00"/>
    <x v="0"/>
    <s v="Sud"/>
    <s v="Texas"/>
    <s v="Houston"/>
    <x v="4"/>
    <n v="28"/>
    <n v="160"/>
    <n v="4480"/>
    <n v="1478.3999999999999"/>
    <n v="0.32999999999999996"/>
    <s v="Sortie"/>
  </r>
  <r>
    <s v="Sports Direct"/>
    <n v="1197831"/>
    <d v="2020-07-30T00:00:00"/>
    <x v="1"/>
    <s v="Sud"/>
    <s v="Texas"/>
    <s v="Houston"/>
    <x v="5"/>
    <n v="26"/>
    <n v="231"/>
    <n v="6006"/>
    <n v="3303.3"/>
    <n v="0.55000000000000004"/>
    <s v="Sortie"/>
  </r>
  <r>
    <s v="Sports Direct"/>
    <n v="1197831"/>
    <d v="2020-07-31T00:00:00"/>
    <x v="2"/>
    <s v="Sud"/>
    <s v="Texas"/>
    <s v="Houston"/>
    <x v="0"/>
    <n v="20"/>
    <n v="306"/>
    <n v="6120"/>
    <n v="2570.4"/>
    <n v="0.42"/>
    <s v="Sortie"/>
  </r>
  <r>
    <s v="Sports Direct"/>
    <n v="1197831"/>
    <d v="2020-08-01T00:00:00"/>
    <x v="3"/>
    <s v="Sud"/>
    <s v="Texas"/>
    <s v="Houston"/>
    <x v="1"/>
    <n v="30"/>
    <n v="263"/>
    <n v="7890"/>
    <n v="3077.0999999999995"/>
    <n v="0.38999999999999996"/>
    <s v="Sortie"/>
  </r>
  <r>
    <s v="Sports Direct"/>
    <n v="1197831"/>
    <d v="2020-08-02T00:00:00"/>
    <x v="4"/>
    <s v="Sud"/>
    <s v="Texas"/>
    <s v="Houston"/>
    <x v="2"/>
    <n v="23"/>
    <n v="224"/>
    <n v="5152"/>
    <n v="2163.84"/>
    <n v="0.42"/>
    <s v="Sortie"/>
  </r>
  <r>
    <s v="Sports Direct"/>
    <n v="1197831"/>
    <d v="2020-08-03T00:00:00"/>
    <x v="5"/>
    <s v="Sud"/>
    <s v="Texas"/>
    <s v="Houston"/>
    <x v="3"/>
    <n v="30"/>
    <n v="204"/>
    <n v="6120"/>
    <n v="2937.6"/>
    <n v="0.48"/>
    <s v="Sortie"/>
  </r>
  <r>
    <s v="Sports Direct"/>
    <n v="1197831"/>
    <d v="2020-08-04T00:00:00"/>
    <x v="6"/>
    <s v="Sud"/>
    <s v="Texas"/>
    <s v="Houston"/>
    <x v="4"/>
    <n v="35"/>
    <n v="155"/>
    <n v="5425"/>
    <n v="1736"/>
    <n v="0.32"/>
    <s v="Sortie"/>
  </r>
  <r>
    <s v="Sports Direct"/>
    <n v="1197831"/>
    <d v="2020-08-05T00:00:00"/>
    <x v="0"/>
    <s v="Sud"/>
    <s v="Texas"/>
    <s v="Houston"/>
    <x v="5"/>
    <n v="29"/>
    <n v="228"/>
    <n v="6612"/>
    <n v="3636.6000000000004"/>
    <n v="0.55000000000000004"/>
    <s v="Sortie"/>
  </r>
  <r>
    <s v="Sports Direct"/>
    <n v="1197831"/>
    <d v="2020-08-06T00:00:00"/>
    <x v="1"/>
    <s v="Sud"/>
    <s v="Texas"/>
    <s v="Houston"/>
    <x v="0"/>
    <n v="23"/>
    <n v="306"/>
    <n v="7038"/>
    <n v="2604.06"/>
    <n v="0.37"/>
    <s v="Sortie"/>
  </r>
  <r>
    <s v="Sports Direct"/>
    <n v="1197831"/>
    <d v="2020-08-07T00:00:00"/>
    <x v="2"/>
    <s v="Sud"/>
    <s v="Texas"/>
    <s v="Houston"/>
    <x v="1"/>
    <n v="29"/>
    <n v="306"/>
    <n v="8874"/>
    <n v="3638.3399999999997"/>
    <n v="0.41"/>
    <s v="Sortie"/>
  </r>
  <r>
    <s v="Sports Direct"/>
    <n v="1197831"/>
    <d v="2020-08-08T00:00:00"/>
    <x v="3"/>
    <s v="Sud"/>
    <s v="Texas"/>
    <s v="Houston"/>
    <x v="2"/>
    <n v="24"/>
    <n v="232"/>
    <n v="5568"/>
    <n v="2060.16"/>
    <n v="0.37"/>
    <s v="Sortie"/>
  </r>
  <r>
    <s v="Sports Direct"/>
    <n v="1197831"/>
    <d v="2020-08-09T00:00:00"/>
    <x v="4"/>
    <s v="Sud"/>
    <s v="Texas"/>
    <s v="Houston"/>
    <x v="3"/>
    <n v="28"/>
    <n v="213"/>
    <n v="5964"/>
    <n v="2862.72"/>
    <n v="0.48"/>
    <s v="Sortie"/>
  </r>
  <r>
    <s v="Walmart"/>
    <n v="1197831"/>
    <d v="2020-08-10T00:00:00"/>
    <x v="5"/>
    <s v="Sud"/>
    <s v="Texas"/>
    <s v="Houston"/>
    <x v="4"/>
    <n v="34"/>
    <n v="179"/>
    <n v="6086"/>
    <n v="2069.2399999999998"/>
    <n v="0.33999999999999997"/>
    <s v="Sortie"/>
  </r>
  <r>
    <s v="Walmart"/>
    <n v="1197831"/>
    <d v="2020-08-11T00:00:00"/>
    <x v="6"/>
    <s v="Sud"/>
    <s v="Texas"/>
    <s v="Houston"/>
    <x v="5"/>
    <n v="27"/>
    <n v="272"/>
    <n v="7344"/>
    <n v="4039.2000000000003"/>
    <n v="0.55000000000000004"/>
    <s v="Sortie"/>
  </r>
  <r>
    <s v="Walmart"/>
    <n v="1197831"/>
    <d v="2020-08-12T00:00:00"/>
    <x v="0"/>
    <s v="Sud"/>
    <s v="Texas"/>
    <s v="Houston"/>
    <x v="0"/>
    <n v="24"/>
    <n v="315"/>
    <n v="7560"/>
    <n v="2948.3999999999996"/>
    <n v="0.38999999999999996"/>
    <s v="Sortie"/>
  </r>
  <r>
    <s v="Walmart"/>
    <n v="1197831"/>
    <d v="2020-08-13T00:00:00"/>
    <x v="1"/>
    <s v="Sud"/>
    <s v="Texas"/>
    <s v="Houston"/>
    <x v="1"/>
    <n v="30"/>
    <n v="287"/>
    <n v="8610"/>
    <n v="3616.2"/>
    <n v="0.42"/>
    <s v="Sortie"/>
  </r>
  <r>
    <s v="Walmart"/>
    <n v="1197831"/>
    <d v="2020-08-14T00:00:00"/>
    <x v="2"/>
    <s v="Sud"/>
    <s v="Texas"/>
    <s v="Houston"/>
    <x v="2"/>
    <n v="23"/>
    <n v="240"/>
    <n v="5520"/>
    <n v="2042.3999999999999"/>
    <n v="0.37"/>
    <s v="Sortie"/>
  </r>
  <r>
    <s v="Walmart"/>
    <n v="1197831"/>
    <d v="2020-08-15T00:00:00"/>
    <x v="3"/>
    <s v="Sud"/>
    <s v="Texas"/>
    <s v="Houston"/>
    <x v="3"/>
    <n v="31"/>
    <n v="245"/>
    <n v="7595"/>
    <n v="3873.4500000000003"/>
    <n v="0.51"/>
    <s v="Sortie"/>
  </r>
  <r>
    <s v="Walmart"/>
    <n v="1197831"/>
    <d v="2020-08-16T00:00:00"/>
    <x v="4"/>
    <s v="Sud"/>
    <s v="Texas"/>
    <s v="Houston"/>
    <x v="4"/>
    <n v="35"/>
    <n v="180"/>
    <n v="6300"/>
    <n v="2205"/>
    <n v="0.35"/>
    <s v="Sortie"/>
  </r>
  <r>
    <s v="Walmart"/>
    <n v="1197831"/>
    <d v="2020-08-17T00:00:00"/>
    <x v="5"/>
    <s v="Sud"/>
    <s v="Texas"/>
    <s v="Houston"/>
    <x v="5"/>
    <n v="32"/>
    <n v="295"/>
    <n v="9440"/>
    <n v="5380.8"/>
    <n v="0.57000000000000006"/>
    <s v="Sortie"/>
  </r>
  <r>
    <s v="Walmart"/>
    <n v="1197831"/>
    <d v="2020-08-18T00:00:00"/>
    <x v="6"/>
    <s v="Sud"/>
    <s v="Texas"/>
    <s v="Houston"/>
    <x v="0"/>
    <n v="28"/>
    <n v="295"/>
    <n v="8260"/>
    <n v="3386.6"/>
    <n v="0.41"/>
    <s v="Sortie"/>
  </r>
  <r>
    <s v="Walmart"/>
    <n v="1197831"/>
    <d v="2020-08-19T00:00:00"/>
    <x v="0"/>
    <s v="Sud"/>
    <s v="Texas"/>
    <s v="Houston"/>
    <x v="1"/>
    <n v="33"/>
    <n v="323"/>
    <n v="10659"/>
    <n v="4476.78"/>
    <n v="0.42"/>
    <s v="Sortie"/>
  </r>
  <r>
    <s v="Walmart"/>
    <n v="1197831"/>
    <d v="2020-08-20T00:00:00"/>
    <x v="1"/>
    <s v="Sud"/>
    <s v="Texas"/>
    <s v="Houston"/>
    <x v="2"/>
    <n v="27"/>
    <n v="264"/>
    <n v="7128"/>
    <n v="2851.2"/>
    <n v="0.39999999999999997"/>
    <s v="Sortie"/>
  </r>
  <r>
    <s v="Walmart"/>
    <n v="1197831"/>
    <d v="2020-08-21T00:00:00"/>
    <x v="2"/>
    <s v="Sud"/>
    <s v="Texas"/>
    <s v="Houston"/>
    <x v="3"/>
    <n v="26"/>
    <n v="263"/>
    <n v="6838"/>
    <n v="3282.24"/>
    <n v="0.48"/>
    <s v="Sortie"/>
  </r>
  <r>
    <s v="Walmart"/>
    <n v="1197831"/>
    <d v="2020-08-22T00:00:00"/>
    <x v="3"/>
    <s v="Sud"/>
    <s v="Texas"/>
    <s v="Houston"/>
    <x v="4"/>
    <n v="29"/>
    <n v="221"/>
    <n v="6409"/>
    <n v="2050.88"/>
    <n v="0.32"/>
    <s v="Sortie"/>
  </r>
  <r>
    <s v="Walmart"/>
    <n v="1197831"/>
    <d v="2020-08-23T00:00:00"/>
    <x v="4"/>
    <s v="Sud"/>
    <s v="Texas"/>
    <s v="Houston"/>
    <x v="5"/>
    <n v="38"/>
    <n v="350"/>
    <n v="13300"/>
    <n v="7581.0000000000009"/>
    <n v="0.57000000000000006"/>
    <s v="Sortie"/>
  </r>
  <r>
    <s v="Walmart"/>
    <n v="1197831"/>
    <d v="2020-08-24T00:00:00"/>
    <x v="5"/>
    <s v="Sud"/>
    <s v="Texas"/>
    <s v="Houston"/>
    <x v="0"/>
    <n v="29"/>
    <n v="295"/>
    <n v="8555"/>
    <n v="3421.9999999999995"/>
    <n v="0.39999999999999997"/>
    <s v="Sortie"/>
  </r>
  <r>
    <s v="Walmart"/>
    <n v="1197831"/>
    <d v="2020-08-25T00:00:00"/>
    <x v="6"/>
    <s v="Sud"/>
    <s v="Texas"/>
    <s v="Houston"/>
    <x v="1"/>
    <n v="32"/>
    <n v="285"/>
    <n v="9120"/>
    <n v="3830.3999999999996"/>
    <n v="0.42"/>
    <s v="Sortie"/>
  </r>
  <r>
    <s v="Walmart"/>
    <n v="1197831"/>
    <d v="2020-08-26T00:00:00"/>
    <x v="0"/>
    <s v="Sud"/>
    <s v="Texas"/>
    <s v="Houston"/>
    <x v="2"/>
    <n v="29"/>
    <n v="374"/>
    <n v="10846"/>
    <n v="4446.8599999999997"/>
    <n v="0.41"/>
    <s v="Sortie"/>
  </r>
  <r>
    <s v="Walmart"/>
    <n v="1197831"/>
    <d v="2020-08-27T00:00:00"/>
    <x v="1"/>
    <s v="Sud"/>
    <s v="Texas"/>
    <s v="Houston"/>
    <x v="3"/>
    <n v="28"/>
    <n v="224"/>
    <n v="6272"/>
    <n v="3261.44"/>
    <n v="0.52"/>
    <s v="Sortie"/>
  </r>
  <r>
    <s v="Walmart"/>
    <n v="1197831"/>
    <d v="2020-08-28T00:00:00"/>
    <x v="2"/>
    <s v="Sud"/>
    <s v="Texas"/>
    <s v="Houston"/>
    <x v="4"/>
    <n v="33"/>
    <n v="217"/>
    <n v="7161"/>
    <n v="2577.96"/>
    <n v="0.36"/>
    <s v="Sortie"/>
  </r>
  <r>
    <s v="Walmart"/>
    <n v="1197831"/>
    <d v="2020-08-29T00:00:00"/>
    <x v="3"/>
    <s v="Sud"/>
    <s v="Texas"/>
    <s v="Houston"/>
    <x v="5"/>
    <n v="36"/>
    <n v="302"/>
    <n v="10872"/>
    <n v="5653.4400000000005"/>
    <n v="0.52"/>
    <s v="Sortie"/>
  </r>
  <r>
    <s v="Walmart"/>
    <n v="1197831"/>
    <d v="2020-08-30T00:00:00"/>
    <x v="4"/>
    <s v="Sud"/>
    <s v="Texas"/>
    <s v="Houston"/>
    <x v="0"/>
    <n v="27"/>
    <n v="305"/>
    <n v="8235"/>
    <n v="3046.95"/>
    <n v="0.37"/>
    <s v="Sortie"/>
  </r>
  <r>
    <s v="Walmart"/>
    <n v="1197831"/>
    <d v="2020-08-31T00:00:00"/>
    <x v="5"/>
    <s v="Sud"/>
    <s v="Texas"/>
    <s v="Houston"/>
    <x v="1"/>
    <n v="33"/>
    <n v="305"/>
    <n v="10065"/>
    <n v="3824.7"/>
    <n v="0.38"/>
    <s v="Sortie"/>
  </r>
  <r>
    <s v="Walmart"/>
    <n v="1197831"/>
    <d v="2020-09-01T00:00:00"/>
    <x v="6"/>
    <s v="Sud"/>
    <s v="Texas"/>
    <s v="Houston"/>
    <x v="2"/>
    <n v="29"/>
    <n v="374"/>
    <n v="10846"/>
    <n v="4446.8599999999997"/>
    <n v="0.41"/>
    <s v="Sortie"/>
  </r>
  <r>
    <s v="Walmart"/>
    <n v="1197831"/>
    <d v="2020-09-02T00:00:00"/>
    <x v="0"/>
    <s v="Sud"/>
    <s v="Texas"/>
    <s v="Houston"/>
    <x v="3"/>
    <n v="30"/>
    <n v="215"/>
    <n v="6450"/>
    <n v="3096"/>
    <n v="0.48"/>
    <s v="Sortie"/>
  </r>
  <r>
    <s v="Walmart"/>
    <n v="1197831"/>
    <d v="2020-09-03T00:00:00"/>
    <x v="1"/>
    <s v="Sud"/>
    <s v="Texas"/>
    <s v="Houston"/>
    <x v="4"/>
    <n v="35"/>
    <n v="228"/>
    <n v="7980"/>
    <n v="2713.2"/>
    <n v="0.33999999999999997"/>
    <s v="Sortie"/>
  </r>
  <r>
    <s v="Walmart"/>
    <n v="1197831"/>
    <d v="2020-09-04T00:00:00"/>
    <x v="2"/>
    <s v="Sud"/>
    <s v="Texas"/>
    <s v="Houston"/>
    <x v="5"/>
    <n v="39"/>
    <n v="270"/>
    <n v="10530"/>
    <n v="5686.2000000000007"/>
    <n v="0.54"/>
    <s v="Sortie"/>
  </r>
  <r>
    <s v="Walmart"/>
    <n v="1197831"/>
    <d v="2020-09-05T00:00:00"/>
    <x v="3"/>
    <s v="Sud"/>
    <s v="Texas"/>
    <s v="Houston"/>
    <x v="0"/>
    <n v="33"/>
    <n v="264"/>
    <n v="8712"/>
    <n v="3659.04"/>
    <n v="0.42"/>
    <s v="Sortie"/>
  </r>
  <r>
    <s v="Walmart"/>
    <n v="1197831"/>
    <d v="2020-09-06T00:00:00"/>
    <x v="4"/>
    <s v="Sud"/>
    <s v="Texas"/>
    <s v="Houston"/>
    <x v="1"/>
    <n v="32"/>
    <n v="255"/>
    <n v="8160"/>
    <n v="3019.2"/>
    <n v="0.37"/>
    <s v="Sortie"/>
  </r>
  <r>
    <s v="Walmart"/>
    <n v="1197831"/>
    <d v="2020-09-07T00:00:00"/>
    <x v="5"/>
    <s v="Sud"/>
    <s v="Texas"/>
    <s v="Houston"/>
    <x v="2"/>
    <n v="36"/>
    <n v="315"/>
    <n v="11340"/>
    <n v="4309.2"/>
    <n v="0.38"/>
    <s v="Sortie"/>
  </r>
  <r>
    <s v="Walmart"/>
    <n v="1197831"/>
    <d v="2020-09-08T00:00:00"/>
    <x v="6"/>
    <s v="Sud"/>
    <s v="Texas"/>
    <s v="Houston"/>
    <x v="3"/>
    <n v="37"/>
    <n v="200"/>
    <n v="7400"/>
    <n v="3700"/>
    <n v="0.5"/>
    <s v="Sortie"/>
  </r>
  <r>
    <s v="Walmart"/>
    <n v="1197831"/>
    <d v="2020-09-09T00:00:00"/>
    <x v="0"/>
    <s v="Sud"/>
    <s v="Texas"/>
    <s v="Houston"/>
    <x v="4"/>
    <n v="36"/>
    <n v="206"/>
    <n v="7416"/>
    <n v="2669.7599999999998"/>
    <n v="0.36"/>
    <s v="Sortie"/>
  </r>
  <r>
    <s v="Walmart"/>
    <n v="1197831"/>
    <d v="2020-09-10T00:00:00"/>
    <x v="1"/>
    <s v="Sud"/>
    <s v="Texas"/>
    <s v="Houston"/>
    <x v="5"/>
    <n v="42"/>
    <n v="298"/>
    <n v="12516"/>
    <n v="7134.1200000000008"/>
    <n v="0.57000000000000006"/>
    <s v="Sortie"/>
  </r>
  <r>
    <s v="Walmart"/>
    <n v="1197831"/>
    <d v="2020-09-11T00:00:00"/>
    <x v="2"/>
    <s v="Sud"/>
    <s v="Texas"/>
    <s v="Houston"/>
    <x v="0"/>
    <n v="31"/>
    <n v="272"/>
    <n v="8432"/>
    <n v="3288.4799999999996"/>
    <n v="0.38999999999999996"/>
    <s v="Sortie"/>
  </r>
  <r>
    <s v="Walmart"/>
    <n v="1197831"/>
    <d v="2020-09-12T00:00:00"/>
    <x v="3"/>
    <s v="Sud"/>
    <s v="Texas"/>
    <s v="Houston"/>
    <x v="1"/>
    <n v="29"/>
    <n v="248"/>
    <n v="7192"/>
    <n v="2804.8799999999997"/>
    <n v="0.38999999999999996"/>
    <s v="Sortie"/>
  </r>
  <r>
    <s v="Walmart"/>
    <n v="1197831"/>
    <d v="2020-09-13T00:00:00"/>
    <x v="4"/>
    <s v="Sud"/>
    <s v="Texas"/>
    <s v="Houston"/>
    <x v="2"/>
    <n v="39"/>
    <n v="255"/>
    <n v="9945"/>
    <n v="3679.65"/>
    <n v="0.37"/>
    <s v="Sortie"/>
  </r>
  <r>
    <s v="Walmart"/>
    <n v="1197831"/>
    <d v="2020-09-14T00:00:00"/>
    <x v="5"/>
    <s v="Sud"/>
    <s v="Texas"/>
    <s v="Houston"/>
    <x v="3"/>
    <n v="36"/>
    <n v="204"/>
    <n v="7344"/>
    <n v="3451.6800000000003"/>
    <n v="0.47000000000000003"/>
    <s v="Sortie"/>
  </r>
  <r>
    <s v="Walmart"/>
    <n v="1197831"/>
    <d v="2020-09-15T00:00:00"/>
    <x v="6"/>
    <s v="Sud"/>
    <s v="Texas"/>
    <s v="Houston"/>
    <x v="4"/>
    <n v="35"/>
    <n v="184"/>
    <n v="6440"/>
    <n v="2382.8000000000002"/>
    <n v="0.37"/>
    <s v="Sortie"/>
  </r>
  <r>
    <s v="Walmart"/>
    <n v="1197831"/>
    <d v="2020-09-16T00:00:00"/>
    <x v="0"/>
    <s v="Sud"/>
    <s v="Texas"/>
    <s v="Houston"/>
    <x v="5"/>
    <n v="43"/>
    <n v="233"/>
    <n v="10019"/>
    <n v="5410.26"/>
    <n v="0.54"/>
    <s v="Sortie"/>
  </r>
  <r>
    <s v="Walmart"/>
    <n v="1197831"/>
    <d v="2020-10-20T00:00:00"/>
    <x v="6"/>
    <s v="Sud"/>
    <s v="Texas"/>
    <s v="Houston"/>
    <x v="0"/>
    <n v="34"/>
    <n v="270"/>
    <n v="9180"/>
    <n v="3488.4"/>
    <n v="0.38"/>
    <s v="Sortie"/>
  </r>
  <r>
    <s v="Walmart"/>
    <n v="1197831"/>
    <d v="2020-10-21T00:00:00"/>
    <x v="0"/>
    <s v="Sud"/>
    <s v="Texas"/>
    <s v="Houston"/>
    <x v="1"/>
    <n v="31"/>
    <n v="306"/>
    <n v="9486"/>
    <n v="3794.3999999999996"/>
    <n v="0.39999999999999997"/>
    <s v="Sortie"/>
  </r>
  <r>
    <s v="Walmart"/>
    <n v="1197831"/>
    <d v="2020-10-22T00:00:00"/>
    <x v="1"/>
    <s v="Sud"/>
    <s v="Texas"/>
    <s v="Houston"/>
    <x v="2"/>
    <n v="34"/>
    <n v="281"/>
    <n v="9554"/>
    <n v="3726.0599999999995"/>
    <n v="0.38999999999999996"/>
    <s v="Sortie"/>
  </r>
  <r>
    <s v="Walmart"/>
    <n v="1197831"/>
    <d v="2020-10-23T00:00:00"/>
    <x v="2"/>
    <s v="Sud"/>
    <s v="Texas"/>
    <s v="Houston"/>
    <x v="3"/>
    <n v="36"/>
    <n v="230"/>
    <n v="8280"/>
    <n v="4140"/>
    <n v="0.5"/>
    <s v="Sortie"/>
  </r>
  <r>
    <s v="Walmart"/>
    <n v="1197831"/>
    <d v="2020-10-24T00:00:00"/>
    <x v="3"/>
    <s v="Sud"/>
    <s v="Texas"/>
    <s v="Houston"/>
    <x v="4"/>
    <n v="30"/>
    <n v="195"/>
    <n v="5850"/>
    <n v="1872"/>
    <n v="0.32"/>
    <s v="Sortie"/>
  </r>
  <r>
    <s v="Walmart"/>
    <n v="1197831"/>
    <d v="2020-10-25T00:00:00"/>
    <x v="4"/>
    <s v="Sud"/>
    <s v="Texas"/>
    <s v="Houston"/>
    <x v="5"/>
    <n v="44"/>
    <n v="289"/>
    <n v="12716"/>
    <n v="7248.1200000000008"/>
    <n v="0.57000000000000006"/>
    <s v="Sortie"/>
  </r>
  <r>
    <s v="Walmart"/>
    <n v="1197831"/>
    <d v="2020-10-26T00:00:00"/>
    <x v="5"/>
    <s v="Sud"/>
    <s v="Texas"/>
    <s v="Houston"/>
    <x v="0"/>
    <n v="32"/>
    <n v="333"/>
    <n v="10656"/>
    <n v="4262.3999999999996"/>
    <n v="0.39999999999999997"/>
    <s v="Sortie"/>
  </r>
  <r>
    <s v="Walmart"/>
    <n v="1197831"/>
    <d v="2020-10-27T00:00:00"/>
    <x v="6"/>
    <s v="Sud"/>
    <s v="Texas"/>
    <s v="Houston"/>
    <x v="1"/>
    <n v="34"/>
    <n v="333"/>
    <n v="11322"/>
    <n v="4755.24"/>
    <n v="0.42"/>
    <s v="Sortie"/>
  </r>
  <r>
    <s v="Walmart"/>
    <n v="1197831"/>
    <d v="2020-10-28T00:00:00"/>
    <x v="0"/>
    <s v="Sud"/>
    <s v="Texas"/>
    <s v="Houston"/>
    <x v="2"/>
    <n v="38"/>
    <n v="298"/>
    <n v="11324"/>
    <n v="4303.12"/>
    <n v="0.38"/>
    <s v="Sortie"/>
  </r>
  <r>
    <s v="Walmart"/>
    <n v="1197831"/>
    <d v="2020-10-29T00:00:00"/>
    <x v="1"/>
    <s v="Sud"/>
    <s v="Texas"/>
    <s v="Houston"/>
    <x v="3"/>
    <n v="36"/>
    <n v="210"/>
    <n v="7560"/>
    <n v="3931.2000000000003"/>
    <n v="0.52"/>
    <s v="Sortie"/>
  </r>
  <r>
    <s v="Walmart"/>
    <n v="1197831"/>
    <d v="2020-10-30T00:00:00"/>
    <x v="2"/>
    <s v="Sud"/>
    <s v="Texas"/>
    <s v="Houston"/>
    <x v="4"/>
    <n v="30"/>
    <n v="208"/>
    <n v="6240"/>
    <n v="2246.4"/>
    <n v="0.36"/>
    <s v="Sortie"/>
  </r>
  <r>
    <s v="Walmart"/>
    <n v="1197831"/>
    <d v="2020-10-31T00:00:00"/>
    <x v="3"/>
    <s v="Sud"/>
    <s v="Texas"/>
    <s v="Houston"/>
    <x v="5"/>
    <n v="41"/>
    <n v="306"/>
    <n v="12546"/>
    <n v="6900.3"/>
    <n v="0.55000000000000004"/>
    <s v="Sortie"/>
  </r>
  <r>
    <s v="Ouest Gear"/>
    <n v="1128299"/>
    <d v="2020-11-01T00:00:00"/>
    <x v="4"/>
    <s v="Sud"/>
    <s v="Texas"/>
    <s v="Houston"/>
    <x v="0"/>
    <n v="30"/>
    <n v="264"/>
    <n v="7920"/>
    <n v="3088.8"/>
    <n v="0.39"/>
    <s v="Sortie"/>
  </r>
  <r>
    <s v="Ouest Gear"/>
    <n v="1128299"/>
    <d v="2020-11-02T00:00:00"/>
    <x v="5"/>
    <s v="Sud"/>
    <s v="Texas"/>
    <s v="Houston"/>
    <x v="1"/>
    <n v="33"/>
    <n v="248"/>
    <n v="8184"/>
    <n v="1882.3200000000002"/>
    <n v="0.23"/>
    <s v="Sortie"/>
  </r>
  <r>
    <s v="Ouest Gear"/>
    <n v="1128299"/>
    <d v="2020-11-03T00:00:00"/>
    <x v="6"/>
    <s v="Sud"/>
    <s v="Texas"/>
    <s v="Houston"/>
    <x v="2"/>
    <n v="33"/>
    <n v="271"/>
    <n v="8943"/>
    <n v="3756.0600000000004"/>
    <n v="0.42000000000000004"/>
    <s v="Sortie"/>
  </r>
  <r>
    <s v="Ouest Gear"/>
    <n v="1128299"/>
    <d v="2020-11-04T00:00:00"/>
    <x v="0"/>
    <s v="Sud"/>
    <s v="Texas"/>
    <s v="Houston"/>
    <x v="3"/>
    <n v="35"/>
    <n v="219"/>
    <n v="7665"/>
    <n v="2759.4"/>
    <n v="0.36"/>
    <s v="Sortie"/>
  </r>
  <r>
    <s v="Ouest Gear"/>
    <n v="1128299"/>
    <d v="2020-11-05T00:00:00"/>
    <x v="1"/>
    <s v="Ouest"/>
    <s v="California"/>
    <s v="San Francisco"/>
    <x v="4"/>
    <n v="38"/>
    <n v="173"/>
    <n v="6574"/>
    <n v="3549.96"/>
    <n v="0.54"/>
    <s v="Sortie"/>
  </r>
  <r>
    <s v="Ouest Gear"/>
    <n v="1128299"/>
    <d v="2020-11-06T00:00:00"/>
    <x v="2"/>
    <s v="Ouest"/>
    <s v="California"/>
    <s v="San Francisco"/>
    <x v="5"/>
    <n v="36"/>
    <n v="233"/>
    <n v="8388"/>
    <n v="1761.4800000000002"/>
    <n v="0.21000000000000002"/>
    <s v="Sortie"/>
  </r>
  <r>
    <s v="Ouest Gear"/>
    <n v="1128299"/>
    <d v="2020-11-07T00:00:00"/>
    <x v="3"/>
    <s v="Ouest"/>
    <s v="California"/>
    <s v="San Francisco"/>
    <x v="0"/>
    <n v="28"/>
    <n v="289"/>
    <n v="8092"/>
    <n v="3398.6400000000003"/>
    <n v="0.42000000000000004"/>
    <s v="Sortie"/>
  </r>
  <r>
    <s v="Ouest Gear"/>
    <n v="1128299"/>
    <d v="2020-11-08T00:00:00"/>
    <x v="4"/>
    <s v="Ouest"/>
    <s v="California"/>
    <s v="San Francisco"/>
    <x v="1"/>
    <n v="36"/>
    <n v="239"/>
    <n v="8604"/>
    <n v="2151"/>
    <n v="0.25"/>
    <s v="Sortie"/>
  </r>
  <r>
    <s v="Ouest Gear"/>
    <n v="1128299"/>
    <d v="2020-11-09T00:00:00"/>
    <x v="5"/>
    <s v="Ouest"/>
    <s v="California"/>
    <s v="San Francisco"/>
    <x v="2"/>
    <n v="40"/>
    <n v="247"/>
    <n v="9880"/>
    <n v="4050.8"/>
    <n v="0.41000000000000003"/>
    <s v="Sortie"/>
  </r>
  <r>
    <s v="Ouest Gear"/>
    <n v="1128299"/>
    <d v="2020-11-10T00:00:00"/>
    <x v="6"/>
    <s v="Ouest"/>
    <s v="California"/>
    <s v="San Francisco"/>
    <x v="3"/>
    <n v="39"/>
    <n v="190"/>
    <n v="7410"/>
    <n v="2519.3999999999996"/>
    <n v="0.33999999999999997"/>
    <s v="Sortie"/>
  </r>
  <r>
    <s v="Ouest Gear"/>
    <n v="1128299"/>
    <d v="2020-11-11T00:00:00"/>
    <x v="0"/>
    <s v="Ouest"/>
    <s v="California"/>
    <s v="San Francisco"/>
    <x v="4"/>
    <n v="42"/>
    <n v="165"/>
    <n v="6930"/>
    <n v="3950.1000000000004"/>
    <n v="0.57000000000000006"/>
    <s v="Sortie"/>
  </r>
  <r>
    <s v="Ouest Gear"/>
    <n v="1128299"/>
    <d v="2020-11-12T00:00:00"/>
    <x v="1"/>
    <s v="Ouest"/>
    <s v="California"/>
    <s v="San Francisco"/>
    <x v="5"/>
    <n v="33"/>
    <n v="210"/>
    <n v="6930"/>
    <n v="1524.6000000000001"/>
    <n v="0.22000000000000003"/>
    <s v="Sortie"/>
  </r>
  <r>
    <s v="Ouest Gear"/>
    <n v="1128299"/>
    <d v="2020-11-13T00:00:00"/>
    <x v="2"/>
    <s v="Ouest"/>
    <s v="California"/>
    <s v="San Francisco"/>
    <x v="0"/>
    <n v="36"/>
    <n v="272"/>
    <n v="9792"/>
    <n v="3818.88"/>
    <n v="0.39"/>
    <s v="Sortie"/>
  </r>
  <r>
    <s v="Ouest Gear"/>
    <n v="1128299"/>
    <d v="2020-11-14T00:00:00"/>
    <x v="3"/>
    <s v="Ouest"/>
    <s v="California"/>
    <s v="San Francisco"/>
    <x v="1"/>
    <n v="39"/>
    <n v="231"/>
    <n v="9009"/>
    <n v="2072.0700000000002"/>
    <n v="0.23"/>
    <s v="Sortie"/>
  </r>
  <r>
    <s v="Ouest Gear"/>
    <n v="1128299"/>
    <d v="2020-11-15T00:00:00"/>
    <x v="4"/>
    <s v="Ouest"/>
    <s v="California"/>
    <s v="San Francisco"/>
    <x v="2"/>
    <n v="47"/>
    <n v="210"/>
    <n v="9870"/>
    <n v="4145.4000000000005"/>
    <n v="0.42000000000000004"/>
    <s v="Sortie"/>
  </r>
  <r>
    <s v="Ouest Gear"/>
    <n v="1128299"/>
    <d v="2020-12-22T00:00:00"/>
    <x v="6"/>
    <s v="Ouest"/>
    <s v="California"/>
    <s v="San Francisco"/>
    <x v="3"/>
    <n v="48"/>
    <n v="204"/>
    <n v="9792"/>
    <n v="3133.44"/>
    <n v="0.32"/>
    <s v="Sortie"/>
  </r>
  <r>
    <s v="Ouest Gear"/>
    <n v="1128299"/>
    <d v="2020-12-23T00:00:00"/>
    <x v="0"/>
    <s v="Ouest"/>
    <s v="California"/>
    <s v="San Francisco"/>
    <x v="4"/>
    <n v="51"/>
    <n v="170"/>
    <n v="8670"/>
    <n v="4681.8"/>
    <n v="0.54"/>
    <s v="Sortie"/>
  </r>
  <r>
    <s v="Ouest Gear"/>
    <n v="1128299"/>
    <d v="2020-12-24T00:00:00"/>
    <x v="1"/>
    <s v="Ouest"/>
    <s v="California"/>
    <s v="San Francisco"/>
    <x v="5"/>
    <n v="41"/>
    <n v="245"/>
    <n v="10045"/>
    <n v="2009"/>
    <n v="0.2"/>
    <s v="Sortie"/>
  </r>
  <r>
    <s v="Ouest Gear"/>
    <n v="1128299"/>
    <d v="2020-12-25T00:00:00"/>
    <x v="2"/>
    <s v="Ouest"/>
    <s v="California"/>
    <s v="San Francisco"/>
    <x v="0"/>
    <n v="40"/>
    <n v="271"/>
    <n v="10840"/>
    <n v="4119.2"/>
    <n v="0.38"/>
    <s v="Sortie"/>
  </r>
  <r>
    <s v="Ouest Gear"/>
    <n v="1128299"/>
    <d v="2020-12-26T00:00:00"/>
    <x v="3"/>
    <s v="Ouest"/>
    <s v="California"/>
    <s v="San Francisco"/>
    <x v="1"/>
    <n v="51"/>
    <n v="216"/>
    <n v="11016"/>
    <n v="2754"/>
    <n v="0.25"/>
    <s v="Sortie"/>
  </r>
  <r>
    <s v="Ouest Gear"/>
    <n v="1128299"/>
    <d v="2020-12-27T00:00:00"/>
    <x v="4"/>
    <s v="Ouest"/>
    <s v="California"/>
    <s v="San Francisco"/>
    <x v="2"/>
    <n v="46"/>
    <n v="254"/>
    <n v="11684"/>
    <n v="4556.76"/>
    <n v="0.39"/>
    <s v="Sortie"/>
  </r>
  <r>
    <s v="Ouest Gear"/>
    <n v="1128299"/>
    <d v="2020-12-28T00:00:00"/>
    <x v="5"/>
    <s v="Ouest"/>
    <s v="California"/>
    <s v="San Francisco"/>
    <x v="3"/>
    <n v="48"/>
    <n v="188"/>
    <n v="9024"/>
    <n v="3068.16"/>
    <n v="0.33999999999999997"/>
    <s v="Sortie"/>
  </r>
  <r>
    <s v="Ouest Gear"/>
    <n v="1128299"/>
    <d v="2020-12-29T00:00:00"/>
    <x v="6"/>
    <s v="Ouest"/>
    <s v="California"/>
    <s v="San Francisco"/>
    <x v="4"/>
    <n v="47"/>
    <n v="158"/>
    <n v="7426"/>
    <n v="4158.5600000000004"/>
    <n v="0.56000000000000005"/>
    <s v="Sortie"/>
  </r>
  <r>
    <s v="Ouest Gear"/>
    <n v="1128299"/>
    <d v="2020-12-30T00:00:00"/>
    <x v="0"/>
    <s v="Ouest"/>
    <s v="California"/>
    <s v="San Francisco"/>
    <x v="5"/>
    <n v="62"/>
    <n v="245"/>
    <n v="15190"/>
    <n v="2886.1000000000004"/>
    <n v="0.19000000000000003"/>
    <s v="Sortie"/>
  </r>
  <r>
    <s v="Ouest Gear"/>
    <n v="1128299"/>
    <d v="2020-12-31T00:00:00"/>
    <x v="1"/>
    <s v="Ouest"/>
    <s v="California"/>
    <s v="San Francisco"/>
    <x v="0"/>
    <n v="44"/>
    <n v="270"/>
    <n v="11880"/>
    <n v="5227.2"/>
    <n v="0.44"/>
    <s v="Sortie"/>
  </r>
  <r>
    <s v="Ouest Gear"/>
    <n v="1128299"/>
    <d v="2021-01-01T00:00:00"/>
    <x v="2"/>
    <s v="Ouest"/>
    <s v="California"/>
    <s v="San Francisco"/>
    <x v="1"/>
    <n v="51"/>
    <n v="233"/>
    <n v="11883"/>
    <n v="3208.4100000000003"/>
    <n v="0.27"/>
    <s v="Sortie"/>
  </r>
  <r>
    <s v="Ouest Gear"/>
    <n v="1128299"/>
    <d v="2021-01-02T00:00:00"/>
    <x v="3"/>
    <s v="Ouest"/>
    <s v="California"/>
    <s v="San Francisco"/>
    <x v="2"/>
    <n v="46"/>
    <n v="225"/>
    <n v="10350"/>
    <n v="4554"/>
    <n v="0.44"/>
    <s v="Sortie"/>
  </r>
  <r>
    <s v="Ouest Gear"/>
    <n v="1128299"/>
    <d v="2021-01-03T00:00:00"/>
    <x v="4"/>
    <s v="Ouest"/>
    <s v="California"/>
    <s v="San Francisco"/>
    <x v="3"/>
    <n v="42"/>
    <n v="228"/>
    <n v="9576"/>
    <n v="4021.92"/>
    <n v="0.42"/>
    <s v="Sortie"/>
  </r>
  <r>
    <s v="Ouest Gear"/>
    <n v="1128299"/>
    <d v="2021-01-04T00:00:00"/>
    <x v="5"/>
    <s v="Ouest"/>
    <s v="California"/>
    <s v="San Francisco"/>
    <x v="4"/>
    <n v="49"/>
    <n v="182"/>
    <n v="8918"/>
    <n v="5083.26"/>
    <n v="0.57000000000000006"/>
    <s v="Sortie"/>
  </r>
  <r>
    <s v="Ouest Gear"/>
    <n v="1128299"/>
    <d v="2021-01-05T00:00:00"/>
    <x v="6"/>
    <s v="Ouest"/>
    <s v="California"/>
    <s v="San Francisco"/>
    <x v="5"/>
    <n v="58"/>
    <n v="225"/>
    <n v="13050"/>
    <n v="3001.5"/>
    <n v="0.23"/>
    <s v="Sortie"/>
  </r>
  <r>
    <s v="Ouest Gear"/>
    <n v="1128299"/>
    <d v="2021-01-06T00:00:00"/>
    <x v="0"/>
    <s v="Ouest"/>
    <s v="California"/>
    <s v="San Francisco"/>
    <x v="0"/>
    <n v="41"/>
    <n v="341"/>
    <n v="13981"/>
    <n v="6011.8300000000008"/>
    <n v="0.43000000000000005"/>
    <s v="Sortie"/>
  </r>
  <r>
    <s v="Ouest Gear"/>
    <n v="1128299"/>
    <d v="2021-01-07T00:00:00"/>
    <x v="1"/>
    <s v="Ouest"/>
    <s v="California"/>
    <s v="San Francisco"/>
    <x v="1"/>
    <n v="50"/>
    <n v="256"/>
    <n v="12800"/>
    <n v="3840"/>
    <n v="0.3"/>
    <s v="Sortie"/>
  </r>
  <r>
    <s v="Ouest Gear"/>
    <n v="1128299"/>
    <d v="2021-01-08T00:00:00"/>
    <x v="2"/>
    <s v="Ouest"/>
    <s v="California"/>
    <s v="San Francisco"/>
    <x v="2"/>
    <n v="42"/>
    <n v="281"/>
    <n v="11802"/>
    <n v="5310.9000000000005"/>
    <n v="0.45"/>
    <s v="Sortie"/>
  </r>
  <r>
    <s v="Ouest Gear"/>
    <n v="1128299"/>
    <d v="2021-01-09T00:00:00"/>
    <x v="3"/>
    <s v="Ouest"/>
    <s v="California"/>
    <s v="San Francisco"/>
    <x v="3"/>
    <n v="41"/>
    <n v="224"/>
    <n v="9184"/>
    <n v="3765.4399999999996"/>
    <n v="0.41"/>
    <s v="Sortie"/>
  </r>
  <r>
    <s v="Ouest Gear"/>
    <n v="1128299"/>
    <d v="2021-01-10T00:00:00"/>
    <x v="4"/>
    <s v="Ouest"/>
    <s v="California"/>
    <s v="San Francisco"/>
    <x v="4"/>
    <n v="44"/>
    <n v="196"/>
    <n v="8624"/>
    <n v="5260.6400000000012"/>
    <n v="0.6100000000000001"/>
    <s v="Sortie"/>
  </r>
  <r>
    <s v="Ouest Gear"/>
    <n v="1128299"/>
    <d v="2021-01-11T00:00:00"/>
    <x v="5"/>
    <s v="Ouest"/>
    <s v="California"/>
    <s v="San Francisco"/>
    <x v="5"/>
    <n v="60"/>
    <n v="306"/>
    <n v="18360"/>
    <n v="4773.6000000000004"/>
    <n v="0.26"/>
    <s v="Sortie"/>
  </r>
  <r>
    <s v="Ouest Gear"/>
    <n v="1128299"/>
    <d v="2021-01-12T00:00:00"/>
    <x v="6"/>
    <s v="Ouest"/>
    <s v="California"/>
    <s v="San Francisco"/>
    <x v="0"/>
    <n v="41"/>
    <n v="338"/>
    <n v="13858"/>
    <n v="5266.04"/>
    <n v="0.38"/>
    <s v="Sortie"/>
  </r>
  <r>
    <s v="Ouest Gear"/>
    <n v="1128299"/>
    <d v="2021-01-13T00:00:00"/>
    <x v="0"/>
    <s v="Ouest"/>
    <s v="California"/>
    <s v="San Francisco"/>
    <x v="1"/>
    <n v="49"/>
    <n v="263"/>
    <n v="12887"/>
    <n v="3092.88"/>
    <n v="0.24000000000000002"/>
    <s v="Sortie"/>
  </r>
  <r>
    <s v="Ouest Gear"/>
    <n v="1128299"/>
    <d v="2021-01-14T00:00:00"/>
    <x v="1"/>
    <s v="Ouest"/>
    <s v="California"/>
    <s v="San Francisco"/>
    <x v="2"/>
    <n v="46"/>
    <n v="264"/>
    <n v="12144"/>
    <n v="4857.6000000000004"/>
    <n v="0.4"/>
    <s v="Sortie"/>
  </r>
  <r>
    <s v="Ouest Gear"/>
    <n v="1128299"/>
    <d v="2021-01-15T00:00:00"/>
    <x v="2"/>
    <s v="Ouest"/>
    <s v="California"/>
    <s v="San Francisco"/>
    <x v="3"/>
    <n v="46"/>
    <n v="247"/>
    <n v="11362"/>
    <n v="4090.3199999999997"/>
    <n v="0.36"/>
    <s v="Sortie"/>
  </r>
  <r>
    <s v="Ouest Gear"/>
    <n v="1128299"/>
    <d v="2021-01-16T00:00:00"/>
    <x v="3"/>
    <s v="Ouest"/>
    <s v="California"/>
    <s v="San Francisco"/>
    <x v="4"/>
    <n v="44"/>
    <n v="240"/>
    <n v="10560"/>
    <n v="5913.6"/>
    <n v="0.56000000000000005"/>
    <s v="Sortie"/>
  </r>
  <r>
    <s v="Ouest Gear"/>
    <n v="1128299"/>
    <d v="2021-01-17T00:00:00"/>
    <x v="4"/>
    <s v="Ouest"/>
    <s v="California"/>
    <s v="San Francisco"/>
    <x v="5"/>
    <n v="56"/>
    <n v="264"/>
    <n v="14784"/>
    <n v="2808.9600000000005"/>
    <n v="0.19000000000000003"/>
    <s v="Sortie"/>
  </r>
  <r>
    <s v="Ouest Gear"/>
    <n v="1128299"/>
    <d v="2021-01-18T00:00:00"/>
    <x v="5"/>
    <s v="Ouest"/>
    <s v="California"/>
    <s v="San Francisco"/>
    <x v="0"/>
    <n v="45"/>
    <n v="302"/>
    <n v="13590"/>
    <n v="5436"/>
    <n v="0.4"/>
    <s v="Sortie"/>
  </r>
  <r>
    <s v="Ouest Gear"/>
    <n v="1128299"/>
    <d v="2021-01-19T00:00:00"/>
    <x v="6"/>
    <s v="Ouest"/>
    <s v="California"/>
    <s v="San Francisco"/>
    <x v="1"/>
    <n v="47"/>
    <n v="278"/>
    <n v="13066"/>
    <n v="2874.52"/>
    <n v="0.22"/>
    <s v="Sortie"/>
  </r>
  <r>
    <s v="Ouest Gear"/>
    <n v="1128299"/>
    <d v="2021-01-20T00:00:00"/>
    <x v="0"/>
    <s v="Ouest"/>
    <s v="California"/>
    <s v="San Francisco"/>
    <x v="2"/>
    <n v="51"/>
    <n v="248"/>
    <n v="12648"/>
    <n v="4932.72"/>
    <n v="0.39"/>
    <s v="Sortie"/>
  </r>
  <r>
    <s v="Ouest Gear"/>
    <n v="1128299"/>
    <d v="2021-01-21T00:00:00"/>
    <x v="1"/>
    <s v="Ouest"/>
    <s v="California"/>
    <s v="San Francisco"/>
    <x v="3"/>
    <n v="52"/>
    <n v="255"/>
    <n v="13260"/>
    <n v="4508.3999999999996"/>
    <n v="0.33999999999999997"/>
    <s v="Sortie"/>
  </r>
  <r>
    <s v="Ouest Gear"/>
    <n v="1128299"/>
    <d v="2021-01-22T00:00:00"/>
    <x v="2"/>
    <s v="Ouest"/>
    <s v="California"/>
    <s v="San Francisco"/>
    <x v="4"/>
    <n v="59"/>
    <n v="263"/>
    <n v="15517"/>
    <n v="8844.69"/>
    <n v="0.57000000000000006"/>
    <s v="Sortie"/>
  </r>
  <r>
    <s v="Ouest Gear"/>
    <n v="1128299"/>
    <d v="2021-01-23T00:00:00"/>
    <x v="3"/>
    <s v="Ouest"/>
    <s v="California"/>
    <s v="San Francisco"/>
    <x v="5"/>
    <n v="60"/>
    <n v="254"/>
    <n v="15240"/>
    <n v="3352.8000000000006"/>
    <n v="0.22000000000000003"/>
    <s v="Sortie"/>
  </r>
  <r>
    <s v="Ouest Gear"/>
    <n v="1128299"/>
    <d v="2021-01-24T00:00:00"/>
    <x v="4"/>
    <s v="Ouest"/>
    <s v="California"/>
    <s v="San Francisco"/>
    <x v="0"/>
    <n v="40"/>
    <n v="287"/>
    <n v="11480"/>
    <n v="4018.0000000000005"/>
    <n v="0.35000000000000003"/>
    <s v="Sortie"/>
  </r>
  <r>
    <s v="Ouest Gear"/>
    <n v="1128299"/>
    <d v="2021-01-25T00:00:00"/>
    <x v="5"/>
    <s v="Ouest"/>
    <s v="California"/>
    <s v="San Francisco"/>
    <x v="1"/>
    <n v="42"/>
    <n v="287"/>
    <n v="12054"/>
    <n v="2049.1799999999998"/>
    <n v="0.16999999999999998"/>
    <s v="Sortie"/>
  </r>
  <r>
    <s v="Ouest Gear"/>
    <n v="1128299"/>
    <d v="2021-01-26T00:00:00"/>
    <x v="6"/>
    <s v="Ouest"/>
    <s v="California"/>
    <s v="San Francisco"/>
    <x v="2"/>
    <n v="39"/>
    <n v="248"/>
    <n v="9672"/>
    <n v="3288.48"/>
    <n v="0.34"/>
    <s v="Sortie"/>
  </r>
  <r>
    <s v="Ouest Gear"/>
    <n v="1128299"/>
    <d v="2021-01-27T00:00:00"/>
    <x v="0"/>
    <s v="Ouest"/>
    <s v="California"/>
    <s v="San Francisco"/>
    <x v="3"/>
    <n v="39"/>
    <n v="247"/>
    <n v="9633"/>
    <n v="2600.91"/>
    <n v="0.26999999999999996"/>
    <s v="Sortie"/>
  </r>
  <r>
    <s v="Ouest Gear"/>
    <n v="1128299"/>
    <d v="2021-01-28T00:00:00"/>
    <x v="1"/>
    <s v="Ouest"/>
    <s v="California"/>
    <s v="San Francisco"/>
    <x v="4"/>
    <n v="43"/>
    <n v="225"/>
    <n v="9675"/>
    <n v="4644.0000000000009"/>
    <n v="0.48000000000000009"/>
    <s v="Sortie"/>
  </r>
  <r>
    <s v="Ouest Gear"/>
    <n v="1128299"/>
    <d v="2021-01-29T00:00:00"/>
    <x v="2"/>
    <s v="Ouest"/>
    <s v="California"/>
    <s v="San Francisco"/>
    <x v="5"/>
    <n v="51"/>
    <n v="264"/>
    <n v="13464"/>
    <n v="2019.6000000000004"/>
    <n v="0.15000000000000002"/>
    <s v="Sortie"/>
  </r>
  <r>
    <s v="Ouest Gear"/>
    <n v="1128299"/>
    <d v="2021-01-30T00:00:00"/>
    <x v="3"/>
    <s v="Ouest"/>
    <s v="California"/>
    <s v="San Francisco"/>
    <x v="0"/>
    <n v="36"/>
    <n v="289"/>
    <n v="10404"/>
    <n v="3433.3200000000006"/>
    <n v="0.33000000000000007"/>
    <s v="Sortie"/>
  </r>
  <r>
    <s v="Ouest Gear"/>
    <n v="1128299"/>
    <d v="2021-01-31T00:00:00"/>
    <x v="4"/>
    <s v="Ouest"/>
    <s v="California"/>
    <s v="San Francisco"/>
    <x v="1"/>
    <n v="39"/>
    <n v="280"/>
    <n v="10920"/>
    <n v="1965.6"/>
    <n v="0.18"/>
    <s v="Sortie"/>
  </r>
  <r>
    <s v="Ouest Gear"/>
    <n v="1128299"/>
    <d v="2021-02-01T00:00:00"/>
    <x v="5"/>
    <s v="Ouest"/>
    <s v="California"/>
    <s v="San Francisco"/>
    <x v="2"/>
    <n v="42"/>
    <n v="210"/>
    <n v="8820"/>
    <n v="2910.6000000000008"/>
    <n v="0.33000000000000007"/>
    <s v="Sortie"/>
  </r>
  <r>
    <s v="Ouest Gear"/>
    <n v="1128299"/>
    <d v="2021-02-02T00:00:00"/>
    <x v="6"/>
    <s v="Ouest"/>
    <s v="California"/>
    <s v="San Francisco"/>
    <x v="3"/>
    <n v="42"/>
    <n v="223"/>
    <n v="9366"/>
    <n v="2903.4599999999996"/>
    <n v="0.30999999999999994"/>
    <s v="Sortie"/>
  </r>
  <r>
    <s v="Ouest Gear"/>
    <n v="1128299"/>
    <d v="2021-02-03T00:00:00"/>
    <x v="0"/>
    <s v="Ouest"/>
    <s v="California"/>
    <s v="San Francisco"/>
    <x v="4"/>
    <n v="50"/>
    <n v="221"/>
    <n v="11050"/>
    <n v="5193.5000000000009"/>
    <n v="0.47000000000000008"/>
    <s v="Sortie"/>
  </r>
  <r>
    <s v="Ouest Gear"/>
    <n v="1128299"/>
    <d v="2021-02-04T00:00:00"/>
    <x v="1"/>
    <s v="Ouest"/>
    <s v="California"/>
    <s v="San Francisco"/>
    <x v="5"/>
    <n v="46"/>
    <n v="224"/>
    <n v="10304"/>
    <n v="1236.48"/>
    <n v="0.12000000000000001"/>
    <s v="Sortie"/>
  </r>
  <r>
    <s v="Ouest Gear"/>
    <n v="1128299"/>
    <d v="2021-02-05T00:00:00"/>
    <x v="2"/>
    <s v="Ouest"/>
    <s v="California"/>
    <s v="San Francisco"/>
    <x v="0"/>
    <n v="39"/>
    <n v="263"/>
    <n v="10257"/>
    <n v="3589.9500000000003"/>
    <n v="0.35000000000000003"/>
    <s v="Sortie"/>
  </r>
  <r>
    <s v="Ouest Gear"/>
    <n v="1128299"/>
    <d v="2021-02-06T00:00:00"/>
    <x v="3"/>
    <s v="Ouest"/>
    <s v="California"/>
    <s v="San Francisco"/>
    <x v="1"/>
    <n v="46"/>
    <n v="306"/>
    <n v="14076"/>
    <n v="2815.2000000000003"/>
    <n v="0.2"/>
    <s v="Sortie"/>
  </r>
  <r>
    <s v="Ouest Gear"/>
    <n v="1128299"/>
    <d v="2021-02-07T00:00:00"/>
    <x v="4"/>
    <s v="Ouest"/>
    <s v="California"/>
    <s v="San Francisco"/>
    <x v="2"/>
    <n v="40"/>
    <n v="247"/>
    <n v="9880"/>
    <n v="3359.2000000000003"/>
    <n v="0.34"/>
    <s v="Sortie"/>
  </r>
  <r>
    <s v="Ouest Gear"/>
    <n v="1128299"/>
    <d v="2021-02-08T00:00:00"/>
    <x v="5"/>
    <s v="Ouest"/>
    <s v="California"/>
    <s v="San Francisco"/>
    <x v="3"/>
    <n v="37"/>
    <n v="210"/>
    <n v="7770"/>
    <n v="2253.2999999999997"/>
    <n v="0.28999999999999998"/>
    <s v="Sortie"/>
  </r>
  <r>
    <s v="Ouest Gear"/>
    <n v="1128299"/>
    <d v="2021-02-09T00:00:00"/>
    <x v="6"/>
    <s v="Ouest"/>
    <s v="California"/>
    <s v="San Francisco"/>
    <x v="4"/>
    <n v="51"/>
    <n v="228"/>
    <n v="11628"/>
    <n v="5465.1600000000008"/>
    <n v="0.47000000000000008"/>
    <s v="Sortie"/>
  </r>
  <r>
    <s v="Ouest Gear"/>
    <n v="1128299"/>
    <d v="2021-02-10T00:00:00"/>
    <x v="0"/>
    <s v="Ouest"/>
    <s v="California"/>
    <s v="San Francisco"/>
    <x v="5"/>
    <n v="56"/>
    <n v="256"/>
    <n v="14336"/>
    <n v="2150.4000000000005"/>
    <n v="0.15000000000000002"/>
    <s v="Sortie"/>
  </r>
  <r>
    <s v="Ouest Gear"/>
    <n v="1128299"/>
    <d v="2021-02-11T00:00:00"/>
    <x v="1"/>
    <s v="Ouest"/>
    <s v="California"/>
    <s v="San Francisco"/>
    <x v="0"/>
    <n v="40"/>
    <n v="322"/>
    <n v="12880"/>
    <n v="4250.4000000000005"/>
    <n v="0.33000000000000007"/>
    <s v="Sortie"/>
  </r>
  <r>
    <s v="Ouest Gear"/>
    <n v="1128299"/>
    <d v="2021-02-12T00:00:00"/>
    <x v="2"/>
    <s v="Ouest"/>
    <s v="California"/>
    <s v="San Francisco"/>
    <x v="1"/>
    <n v="46"/>
    <n v="332"/>
    <n v="15272"/>
    <n v="3207.12"/>
    <n v="0.21"/>
    <s v="Sortie"/>
  </r>
  <r>
    <s v="Ouest Gear"/>
    <n v="1128299"/>
    <d v="2021-02-13T00:00:00"/>
    <x v="3"/>
    <s v="Ouest"/>
    <s v="California"/>
    <s v="San Francisco"/>
    <x v="2"/>
    <n v="44"/>
    <n v="256"/>
    <n v="11264"/>
    <n v="3717.1200000000008"/>
    <n v="0.33000000000000007"/>
    <s v="Sortie"/>
  </r>
  <r>
    <s v="Ouest Gear"/>
    <n v="1128299"/>
    <d v="2021-02-14T00:00:00"/>
    <x v="4"/>
    <s v="Ouest"/>
    <s v="California"/>
    <s v="San Francisco"/>
    <x v="3"/>
    <n v="40"/>
    <n v="271"/>
    <n v="10840"/>
    <n v="3252"/>
    <n v="0.3"/>
    <s v="Sortie"/>
  </r>
  <r>
    <s v="Ouest Gear"/>
    <n v="1128299"/>
    <d v="2021-02-15T00:00:00"/>
    <x v="5"/>
    <s v="Ouest"/>
    <s v="California"/>
    <s v="San Francisco"/>
    <x v="4"/>
    <n v="43"/>
    <n v="245"/>
    <n v="10535"/>
    <n v="5478.2"/>
    <n v="0.52"/>
    <s v="Sortie"/>
  </r>
  <r>
    <s v="Ouest Gear"/>
    <n v="1128299"/>
    <d v="2021-02-16T00:00:00"/>
    <x v="6"/>
    <s v="Ouest"/>
    <s v="California"/>
    <s v="San Francisco"/>
    <x v="5"/>
    <n v="50"/>
    <n v="256"/>
    <n v="12800"/>
    <n v="2176"/>
    <n v="0.17"/>
    <s v="Sortie"/>
  </r>
  <r>
    <s v="Kohl's"/>
    <n v="1189833"/>
    <d v="2021-02-17T00:00:00"/>
    <x v="0"/>
    <s v="Ouest"/>
    <s v="California"/>
    <s v="San Francisco"/>
    <x v="0"/>
    <n v="26"/>
    <n v="224"/>
    <n v="5824"/>
    <n v="2504.3200000000002"/>
    <n v="0.43000000000000005"/>
    <s v="Sortie"/>
  </r>
  <r>
    <s v="Kohl's"/>
    <n v="1189833"/>
    <d v="2021-02-18T00:00:00"/>
    <x v="1"/>
    <s v="Ouest"/>
    <s v="California"/>
    <s v="San Francisco"/>
    <x v="1"/>
    <n v="35"/>
    <n v="224"/>
    <n v="7840"/>
    <n v="2352"/>
    <n v="0.3"/>
    <s v="Sortie"/>
  </r>
  <r>
    <s v="Kohl's"/>
    <n v="1189833"/>
    <d v="2021-03-09T00:00:00"/>
    <x v="6"/>
    <s v="Ouest"/>
    <s v="California"/>
    <s v="San Francisco"/>
    <x v="2"/>
    <n v="36"/>
    <n v="217"/>
    <n v="7812"/>
    <n v="3281.0400000000004"/>
    <n v="0.42000000000000004"/>
    <s v="Sortie"/>
  </r>
  <r>
    <s v="Kohl's"/>
    <n v="1189833"/>
    <d v="2021-03-10T00:00:00"/>
    <x v="0"/>
    <s v="Ouest"/>
    <s v="California"/>
    <s v="San Francisco"/>
    <x v="3"/>
    <n v="33"/>
    <n v="182"/>
    <n v="6006"/>
    <n v="2282.2800000000002"/>
    <n v="0.38"/>
    <s v="Sortie"/>
  </r>
  <r>
    <s v="Kohl's"/>
    <n v="1189833"/>
    <d v="2021-03-11T00:00:00"/>
    <x v="1"/>
    <s v="Ouest"/>
    <s v="California"/>
    <s v="Los Angeles"/>
    <x v="4"/>
    <n v="36"/>
    <n v="155"/>
    <n v="5580"/>
    <n v="3292.2000000000003"/>
    <n v="0.59000000000000008"/>
    <s v="Sortie"/>
  </r>
  <r>
    <s v="Kohl's"/>
    <n v="1189833"/>
    <d v="2021-03-12T00:00:00"/>
    <x v="2"/>
    <s v="Ouest"/>
    <s v="California"/>
    <s v="Los Angeles"/>
    <x v="5"/>
    <n v="29"/>
    <n v="210"/>
    <n v="6090"/>
    <n v="1400.7"/>
    <n v="0.23"/>
    <s v="Sortie"/>
  </r>
  <r>
    <s v="Kohl's"/>
    <n v="1189833"/>
    <d v="2021-03-13T00:00:00"/>
    <x v="3"/>
    <s v="Ouest"/>
    <s v="California"/>
    <s v="Los Angeles"/>
    <x v="0"/>
    <n v="28"/>
    <n v="240"/>
    <n v="6720"/>
    <n v="3091.2000000000003"/>
    <n v="0.46"/>
    <s v="Sortie"/>
  </r>
  <r>
    <s v="Kohl's"/>
    <n v="1189833"/>
    <d v="2021-03-14T00:00:00"/>
    <x v="4"/>
    <s v="Ouest"/>
    <s v="California"/>
    <s v="Los Angeles"/>
    <x v="1"/>
    <n v="30"/>
    <n v="215"/>
    <n v="6450"/>
    <n v="1999.5"/>
    <n v="0.31"/>
    <s v="Sortie"/>
  </r>
  <r>
    <s v="Kohl's"/>
    <n v="1189833"/>
    <d v="2021-03-15T00:00:00"/>
    <x v="5"/>
    <s v="Ouest"/>
    <s v="California"/>
    <s v="Los Angeles"/>
    <x v="2"/>
    <n v="33"/>
    <n v="223"/>
    <n v="7359"/>
    <n v="3090.78"/>
    <n v="0.42000000000000004"/>
    <s v="Sortie"/>
  </r>
  <r>
    <s v="Kohl's"/>
    <n v="1189833"/>
    <d v="2021-03-16T00:00:00"/>
    <x v="6"/>
    <s v="Ouest"/>
    <s v="California"/>
    <s v="Los Angeles"/>
    <x v="3"/>
    <n v="34"/>
    <n v="179"/>
    <n v="6086"/>
    <n v="2495.2599999999998"/>
    <n v="0.41"/>
    <s v="Sortie"/>
  </r>
  <r>
    <s v="Kohl's"/>
    <n v="1189833"/>
    <d v="2021-03-17T00:00:00"/>
    <x v="0"/>
    <s v="Ouest"/>
    <s v="California"/>
    <s v="Los Angeles"/>
    <x v="4"/>
    <n v="40"/>
    <n v="140"/>
    <n v="5600"/>
    <n v="3192.0000000000005"/>
    <n v="0.57000000000000006"/>
    <s v="Sortie"/>
  </r>
  <r>
    <s v="Kohl's"/>
    <n v="1189833"/>
    <d v="2021-03-18T00:00:00"/>
    <x v="1"/>
    <s v="Ouest"/>
    <s v="California"/>
    <s v="Los Angeles"/>
    <x v="5"/>
    <n v="32"/>
    <n v="208"/>
    <n v="6656"/>
    <n v="1730.56"/>
    <n v="0.26"/>
    <s v="Sortie"/>
  </r>
  <r>
    <s v="Kohl's"/>
    <n v="1189833"/>
    <d v="2021-03-19T00:00:00"/>
    <x v="2"/>
    <s v="Ouest"/>
    <s v="California"/>
    <s v="Los Angeles"/>
    <x v="0"/>
    <n v="24"/>
    <n v="264"/>
    <n v="6336"/>
    <n v="2787.84"/>
    <n v="0.44"/>
    <s v="Sortie"/>
  </r>
  <r>
    <s v="Kohl's"/>
    <n v="1189833"/>
    <d v="2021-03-20T00:00:00"/>
    <x v="3"/>
    <s v="Ouest"/>
    <s v="California"/>
    <s v="Los Angeles"/>
    <x v="1"/>
    <n v="36"/>
    <n v="228"/>
    <n v="8208"/>
    <n v="2298.2400000000002"/>
    <n v="0.28000000000000003"/>
    <s v="Sortie"/>
  </r>
  <r>
    <s v="Kohl's"/>
    <n v="1189833"/>
    <d v="2021-03-21T00:00:00"/>
    <x v="4"/>
    <s v="Ouest"/>
    <s v="California"/>
    <s v="Los Angeles"/>
    <x v="2"/>
    <n v="33"/>
    <n v="221"/>
    <n v="7293"/>
    <n v="3354.78"/>
    <n v="0.46"/>
    <s v="Sortie"/>
  </r>
  <r>
    <s v="Kohl's"/>
    <n v="1189833"/>
    <d v="2021-03-22T00:00:00"/>
    <x v="5"/>
    <s v="Ouest"/>
    <s v="California"/>
    <s v="Los Angeles"/>
    <x v="3"/>
    <n v="36"/>
    <n v="176"/>
    <n v="6336"/>
    <n v="2471.0399999999995"/>
    <n v="0.38999999999999996"/>
    <s v="Sortie"/>
  </r>
  <r>
    <s v="Kohl's"/>
    <n v="1189833"/>
    <d v="2021-03-23T00:00:00"/>
    <x v="6"/>
    <s v="Ouest"/>
    <s v="California"/>
    <s v="Los Angeles"/>
    <x v="4"/>
    <n v="36"/>
    <n v="128"/>
    <n v="4608"/>
    <n v="2718.7200000000003"/>
    <n v="0.59000000000000008"/>
    <s v="Sortie"/>
  </r>
  <r>
    <s v="Kohl's"/>
    <n v="1189833"/>
    <d v="2021-04-06T00:00:00"/>
    <x v="6"/>
    <s v="Ouest"/>
    <s v="California"/>
    <s v="Los Angeles"/>
    <x v="5"/>
    <n v="33"/>
    <n v="194"/>
    <n v="6402"/>
    <n v="1472.46"/>
    <n v="0.23"/>
    <s v="Sortie"/>
  </r>
  <r>
    <s v="Kohl's"/>
    <n v="1189833"/>
    <d v="2021-04-07T00:00:00"/>
    <x v="0"/>
    <s v="Ouest"/>
    <s v="California"/>
    <s v="Los Angeles"/>
    <x v="0"/>
    <n v="31"/>
    <n v="248"/>
    <n v="7688"/>
    <n v="3536.48"/>
    <n v="0.46"/>
    <s v="Sortie"/>
  </r>
  <r>
    <s v="Kohl's"/>
    <n v="1189833"/>
    <d v="2021-04-08T00:00:00"/>
    <x v="1"/>
    <s v="Ouest"/>
    <s v="California"/>
    <s v="Los Angeles"/>
    <x v="1"/>
    <n v="34"/>
    <n v="210"/>
    <n v="7140"/>
    <n v="2070.6"/>
    <n v="0.28999999999999998"/>
    <s v="Sortie"/>
  </r>
  <r>
    <s v="Kohl's"/>
    <n v="1189833"/>
    <d v="2021-04-09T00:00:00"/>
    <x v="2"/>
    <s v="Ouest"/>
    <s v="California"/>
    <s v="Los Angeles"/>
    <x v="2"/>
    <n v="38"/>
    <n v="206"/>
    <n v="7828"/>
    <n v="3679.1600000000003"/>
    <n v="0.47000000000000003"/>
    <s v="Sortie"/>
  </r>
  <r>
    <s v="Kohl's"/>
    <n v="1189833"/>
    <d v="2021-04-10T00:00:00"/>
    <x v="3"/>
    <s v="Ouest"/>
    <s v="California"/>
    <s v="Los Angeles"/>
    <x v="3"/>
    <n v="31"/>
    <n v="173"/>
    <n v="5363"/>
    <n v="2037.94"/>
    <n v="0.38"/>
    <s v="Sortie"/>
  </r>
  <r>
    <s v="Kohl's"/>
    <n v="1189833"/>
    <d v="2021-04-11T00:00:00"/>
    <x v="4"/>
    <s v="Ouest"/>
    <s v="California"/>
    <s v="Los Angeles"/>
    <x v="4"/>
    <n v="38"/>
    <n v="149"/>
    <n v="5662"/>
    <n v="3453.8200000000006"/>
    <n v="0.6100000000000001"/>
    <s v="Sortie"/>
  </r>
  <r>
    <s v="Kohl's"/>
    <n v="1189833"/>
    <d v="2021-04-12T00:00:00"/>
    <x v="5"/>
    <s v="Ouest"/>
    <s v="California"/>
    <s v="Los Angeles"/>
    <x v="5"/>
    <n v="49"/>
    <n v="198"/>
    <n v="9702"/>
    <n v="2619.54"/>
    <n v="0.27"/>
    <s v="Sortie"/>
  </r>
  <r>
    <s v="Kohl's"/>
    <n v="1189833"/>
    <d v="2021-04-13T00:00:00"/>
    <x v="6"/>
    <s v="Ouest"/>
    <s v="California"/>
    <s v="Los Angeles"/>
    <x v="0"/>
    <n v="32"/>
    <n v="240"/>
    <n v="7680"/>
    <n v="3609.6000000000004"/>
    <n v="0.47000000000000003"/>
    <s v="Sortie"/>
  </r>
  <r>
    <s v="Kohl's"/>
    <n v="1189833"/>
    <d v="2021-04-14T00:00:00"/>
    <x v="0"/>
    <s v="Ouest"/>
    <s v="California"/>
    <s v="Los Angeles"/>
    <x v="1"/>
    <n v="34"/>
    <n v="221"/>
    <n v="7514"/>
    <n v="2254.1999999999998"/>
    <n v="0.3"/>
    <s v="Sortie"/>
  </r>
  <r>
    <s v="Kohl's"/>
    <n v="1189833"/>
    <d v="2021-04-15T00:00:00"/>
    <x v="1"/>
    <s v="Ouest"/>
    <s v="California"/>
    <s v="Los Angeles"/>
    <x v="2"/>
    <n v="36"/>
    <n v="215"/>
    <n v="7740"/>
    <n v="3483"/>
    <n v="0.45"/>
    <s v="Sortie"/>
  </r>
  <r>
    <s v="Kohl's"/>
    <n v="1189833"/>
    <d v="2021-04-16T00:00:00"/>
    <x v="2"/>
    <s v="Ouest"/>
    <s v="California"/>
    <s v="Los Angeles"/>
    <x v="3"/>
    <n v="33"/>
    <n v="193"/>
    <n v="6369"/>
    <n v="2420.2200000000003"/>
    <n v="0.38"/>
    <s v="Sortie"/>
  </r>
  <r>
    <s v="Kohl's"/>
    <n v="1189833"/>
    <d v="2021-04-17T00:00:00"/>
    <x v="3"/>
    <s v="Ouest"/>
    <s v="California"/>
    <s v="Los Angeles"/>
    <x v="4"/>
    <n v="38"/>
    <n v="140"/>
    <n v="5320"/>
    <n v="3138.8000000000006"/>
    <n v="0.59000000000000008"/>
    <s v="Sortie"/>
  </r>
  <r>
    <s v="Kohl's"/>
    <n v="1189833"/>
    <d v="2021-04-18T00:00:00"/>
    <x v="4"/>
    <s v="Ouest"/>
    <s v="California"/>
    <s v="Los Angeles"/>
    <x v="5"/>
    <n v="43"/>
    <n v="206"/>
    <n v="8858"/>
    <n v="1948.76"/>
    <n v="0.22"/>
    <s v="Sortie"/>
  </r>
  <r>
    <s v="Kohl's"/>
    <n v="1189833"/>
    <d v="2021-04-19T00:00:00"/>
    <x v="5"/>
    <s v="Ouest"/>
    <s v="California"/>
    <s v="Los Angeles"/>
    <x v="0"/>
    <n v="36"/>
    <n v="297"/>
    <n v="10692"/>
    <n v="4704.4800000000005"/>
    <n v="0.44"/>
    <s v="Sortie"/>
  </r>
  <r>
    <s v="Kohl's"/>
    <n v="1189833"/>
    <d v="2021-04-20T00:00:00"/>
    <x v="6"/>
    <s v="Ouest"/>
    <s v="California"/>
    <s v="Los Angeles"/>
    <x v="1"/>
    <n v="35"/>
    <n v="225"/>
    <n v="7875"/>
    <n v="2362.5"/>
    <n v="0.3"/>
    <s v="Sortie"/>
  </r>
  <r>
    <s v="Kohl's"/>
    <n v="1189833"/>
    <d v="2021-04-21T00:00:00"/>
    <x v="0"/>
    <s v="Ouest"/>
    <s v="California"/>
    <s v="Los Angeles"/>
    <x v="2"/>
    <n v="35"/>
    <n v="233"/>
    <n v="8155"/>
    <n v="3425.1000000000004"/>
    <n v="0.42000000000000004"/>
    <s v="Sortie"/>
  </r>
  <r>
    <s v="Kohl's"/>
    <n v="1189833"/>
    <d v="2021-04-22T00:00:00"/>
    <x v="1"/>
    <s v="Ouest"/>
    <s v="California"/>
    <s v="Los Angeles"/>
    <x v="3"/>
    <n v="32"/>
    <n v="194"/>
    <n v="6208"/>
    <n v="2296.96"/>
    <n v="0.37"/>
    <s v="Sortie"/>
  </r>
  <r>
    <s v="Kohl's"/>
    <n v="1189833"/>
    <d v="2021-04-23T00:00:00"/>
    <x v="2"/>
    <s v="Ouest"/>
    <s v="California"/>
    <s v="Los Angeles"/>
    <x v="4"/>
    <n v="39"/>
    <n v="165"/>
    <n v="6435"/>
    <n v="3861.0000000000005"/>
    <n v="0.60000000000000009"/>
    <s v="Sortie"/>
  </r>
  <r>
    <s v="Kohl's"/>
    <n v="1189833"/>
    <d v="2021-04-24T00:00:00"/>
    <x v="3"/>
    <s v="Ouest"/>
    <s v="California"/>
    <s v="Los Angeles"/>
    <x v="5"/>
    <n v="48"/>
    <n v="264"/>
    <n v="12672"/>
    <n v="2787.84"/>
    <n v="0.22"/>
    <s v="Sortie"/>
  </r>
  <r>
    <s v="Kohl's"/>
    <n v="1189833"/>
    <d v="2021-04-25T00:00:00"/>
    <x v="4"/>
    <s v="Ouest"/>
    <s v="California"/>
    <s v="Los Angeles"/>
    <x v="0"/>
    <n v="30"/>
    <n v="285"/>
    <n v="8550"/>
    <n v="4018.5000000000005"/>
    <n v="0.47000000000000003"/>
    <s v="Sortie"/>
  </r>
  <r>
    <s v="Kohl's"/>
    <n v="1189833"/>
    <d v="2021-04-26T00:00:00"/>
    <x v="5"/>
    <s v="Ouest"/>
    <s v="California"/>
    <s v="Los Angeles"/>
    <x v="1"/>
    <n v="37"/>
    <n v="272"/>
    <n v="10064"/>
    <n v="2918.56"/>
    <n v="0.28999999999999998"/>
    <s v="Sortie"/>
  </r>
  <r>
    <s v="Kohl's"/>
    <n v="1189833"/>
    <d v="2021-04-27T00:00:00"/>
    <x v="6"/>
    <s v="Ouest"/>
    <s v="California"/>
    <s v="Los Angeles"/>
    <x v="2"/>
    <n v="33"/>
    <n v="240"/>
    <n v="7920"/>
    <n v="3643.2000000000003"/>
    <n v="0.46"/>
    <s v="Sortie"/>
  </r>
  <r>
    <s v="Kohl's"/>
    <n v="1189833"/>
    <d v="2021-04-28T00:00:00"/>
    <x v="0"/>
    <s v="Ouest"/>
    <s v="California"/>
    <s v="Los Angeles"/>
    <x v="3"/>
    <n v="29"/>
    <n v="228"/>
    <n v="6612"/>
    <n v="2644.7999999999997"/>
    <n v="0.39999999999999997"/>
    <s v="Sortie"/>
  </r>
  <r>
    <s v="Kohl's"/>
    <n v="1189833"/>
    <d v="2021-04-29T00:00:00"/>
    <x v="1"/>
    <s v="Ouest"/>
    <s v="California"/>
    <s v="Los Angeles"/>
    <x v="4"/>
    <n v="38"/>
    <n v="224"/>
    <n v="8512"/>
    <n v="5107.2000000000007"/>
    <n v="0.60000000000000009"/>
    <s v="Sortie"/>
  </r>
  <r>
    <s v="Kohl's"/>
    <n v="1189833"/>
    <d v="2021-04-30T00:00:00"/>
    <x v="2"/>
    <s v="Ouest"/>
    <s v="California"/>
    <s v="Los Angeles"/>
    <x v="5"/>
    <n v="51"/>
    <n v="224"/>
    <n v="11424"/>
    <n v="2627.52"/>
    <n v="0.23"/>
    <s v="Sortie"/>
  </r>
  <r>
    <s v="Kohl's"/>
    <n v="1189833"/>
    <d v="2021-05-01T00:00:00"/>
    <x v="3"/>
    <s v="Ouest"/>
    <s v="California"/>
    <s v="Los Angeles"/>
    <x v="0"/>
    <n v="36"/>
    <n v="306"/>
    <n v="11016"/>
    <n v="4957.2"/>
    <n v="0.45"/>
    <s v="Sortie"/>
  </r>
  <r>
    <s v="Kohl's"/>
    <n v="1189833"/>
    <d v="2021-05-02T00:00:00"/>
    <x v="4"/>
    <s v="Ouest"/>
    <s v="California"/>
    <s v="Los Angeles"/>
    <x v="1"/>
    <n v="41"/>
    <n v="264"/>
    <n v="10824"/>
    <n v="3355.44"/>
    <n v="0.31"/>
    <s v="Sortie"/>
  </r>
  <r>
    <s v="Kohl's"/>
    <n v="1189833"/>
    <d v="2021-05-03T00:00:00"/>
    <x v="5"/>
    <s v="Ouest"/>
    <s v="California"/>
    <s v="Los Angeles"/>
    <x v="2"/>
    <n v="34"/>
    <n v="232"/>
    <n v="7888"/>
    <n v="3470.72"/>
    <n v="0.44"/>
    <s v="Sortie"/>
  </r>
  <r>
    <s v="Kohl's"/>
    <n v="1189833"/>
    <d v="2021-05-04T00:00:00"/>
    <x v="6"/>
    <s v="Ouest"/>
    <s v="California"/>
    <s v="Los Angeles"/>
    <x v="3"/>
    <n v="36"/>
    <n v="223"/>
    <n v="8028"/>
    <n v="3050.64"/>
    <n v="0.38"/>
    <s v="Sortie"/>
  </r>
  <r>
    <s v="Kohl's"/>
    <n v="1189833"/>
    <d v="2021-05-05T00:00:00"/>
    <x v="0"/>
    <s v="Ouest"/>
    <s v="California"/>
    <s v="Los Angeles"/>
    <x v="4"/>
    <n v="43"/>
    <n v="230"/>
    <n v="9890"/>
    <n v="6131.8000000000011"/>
    <n v="0.62000000000000011"/>
    <s v="Sortie"/>
  </r>
  <r>
    <s v="Kohl's"/>
    <n v="1189833"/>
    <d v="2021-05-06T00:00:00"/>
    <x v="1"/>
    <s v="Ouest"/>
    <s v="California"/>
    <s v="Los Angeles"/>
    <x v="5"/>
    <n v="46"/>
    <n v="208"/>
    <n v="9568"/>
    <n v="2200.64"/>
    <n v="0.23"/>
    <s v="Sortie"/>
  </r>
  <r>
    <s v="Kohl's"/>
    <n v="1189833"/>
    <d v="2021-05-07T00:00:00"/>
    <x v="2"/>
    <s v="Ouest"/>
    <s v="California"/>
    <s v="Los Angeles"/>
    <x v="0"/>
    <n v="38"/>
    <n v="289"/>
    <n v="10982"/>
    <n v="5051.72"/>
    <n v="0.46"/>
    <s v="Sortie"/>
  </r>
  <r>
    <s v="Kohl's"/>
    <n v="1189833"/>
    <d v="2021-05-08T00:00:00"/>
    <x v="3"/>
    <s v="Ouest"/>
    <s v="California"/>
    <s v="Los Angeles"/>
    <x v="1"/>
    <n v="39"/>
    <n v="264"/>
    <n v="10296"/>
    <n v="2779.92"/>
    <n v="0.27"/>
    <s v="Sortie"/>
  </r>
  <r>
    <s v="Kohl's"/>
    <n v="1189833"/>
    <d v="2021-05-09T00:00:00"/>
    <x v="4"/>
    <s v="Ouest"/>
    <s v="California"/>
    <s v="Los Angeles"/>
    <x v="2"/>
    <n v="38"/>
    <n v="210"/>
    <n v="7980"/>
    <n v="3591"/>
    <n v="0.45"/>
    <s v="Sortie"/>
  </r>
  <r>
    <s v="Kohl's"/>
    <n v="1189833"/>
    <d v="2021-05-10T00:00:00"/>
    <x v="5"/>
    <s v="Ouest"/>
    <s v="California"/>
    <s v="Los Angeles"/>
    <x v="3"/>
    <n v="39"/>
    <n v="195"/>
    <n v="7605"/>
    <n v="3041.9999999999995"/>
    <n v="0.39999999999999997"/>
    <s v="Sortie"/>
  </r>
  <r>
    <s v="Kohl's"/>
    <n v="1189833"/>
    <d v="2021-05-11T00:00:00"/>
    <x v="6"/>
    <s v="Ouest"/>
    <s v="California"/>
    <s v="Los Angeles"/>
    <x v="4"/>
    <n v="44"/>
    <n v="195"/>
    <n v="8580"/>
    <n v="5319.6000000000013"/>
    <n v="0.62000000000000011"/>
    <s v="Sortie"/>
  </r>
  <r>
    <s v="Kohl's"/>
    <n v="1189833"/>
    <d v="2021-05-12T00:00:00"/>
    <x v="0"/>
    <s v="Ouest"/>
    <s v="California"/>
    <s v="Los Angeles"/>
    <x v="5"/>
    <n v="49"/>
    <n v="210"/>
    <n v="10290"/>
    <n v="2263.8000000000002"/>
    <n v="0.22"/>
    <s v="Sortie"/>
  </r>
  <r>
    <s v="Kohl's"/>
    <n v="1189833"/>
    <d v="2021-05-13T00:00:00"/>
    <x v="1"/>
    <s v="Ouest"/>
    <s v="California"/>
    <s v="Los Angeles"/>
    <x v="0"/>
    <n v="36"/>
    <n v="256"/>
    <n v="9216"/>
    <n v="4331.5200000000004"/>
    <n v="0.47000000000000003"/>
    <s v="Sortie"/>
  </r>
  <r>
    <s v="Kohl's"/>
    <n v="1189833"/>
    <d v="2021-05-14T00:00:00"/>
    <x v="2"/>
    <s v="Ouest"/>
    <s v="California"/>
    <s v="Los Angeles"/>
    <x v="1"/>
    <n v="43"/>
    <n v="264"/>
    <n v="11352"/>
    <n v="3405.6"/>
    <n v="0.3"/>
    <s v="Sortie"/>
  </r>
  <r>
    <s v="Kohl's"/>
    <n v="1189833"/>
    <d v="2021-05-15T00:00:00"/>
    <x v="3"/>
    <s v="Ouest"/>
    <s v="California"/>
    <s v="Los Angeles"/>
    <x v="2"/>
    <n v="33"/>
    <n v="208"/>
    <n v="6864"/>
    <n v="2882.88"/>
    <n v="0.42000000000000004"/>
    <s v="Sortie"/>
  </r>
  <r>
    <s v="Kohl's"/>
    <n v="1189833"/>
    <d v="2021-05-16T00:00:00"/>
    <x v="4"/>
    <s v="Ouest"/>
    <s v="California"/>
    <s v="Los Angeles"/>
    <x v="3"/>
    <n v="33"/>
    <n v="213"/>
    <n v="7029"/>
    <n v="2952.18"/>
    <n v="0.42"/>
    <s v="Sortie"/>
  </r>
  <r>
    <s v="Kohl's"/>
    <n v="1189833"/>
    <d v="2021-05-17T00:00:00"/>
    <x v="5"/>
    <s v="Ouest"/>
    <s v="California"/>
    <s v="Los Angeles"/>
    <x v="4"/>
    <n v="46"/>
    <n v="210"/>
    <n v="9660"/>
    <n v="5989.2000000000007"/>
    <n v="0.62000000000000011"/>
    <s v="Sortie"/>
  </r>
  <r>
    <s v="Kohl's"/>
    <n v="1189833"/>
    <d v="2021-05-18T00:00:00"/>
    <x v="6"/>
    <s v="Ouest"/>
    <s v="California"/>
    <s v="Los Angeles"/>
    <x v="5"/>
    <n v="46"/>
    <n v="208"/>
    <n v="9568"/>
    <n v="2296.3200000000002"/>
    <n v="0.24000000000000002"/>
    <s v="Sortie"/>
  </r>
  <r>
    <s v="Kohl's"/>
    <n v="1189833"/>
    <d v="2021-05-19T00:00:00"/>
    <x v="0"/>
    <s v="Ouest"/>
    <s v="California"/>
    <s v="Los Angeles"/>
    <x v="0"/>
    <n v="40"/>
    <n v="272"/>
    <n v="10880"/>
    <n v="5004.8"/>
    <n v="0.46"/>
    <s v="Sortie"/>
  </r>
  <r>
    <s v="Kohl's"/>
    <n v="1189833"/>
    <d v="2021-05-20T00:00:00"/>
    <x v="1"/>
    <s v="Ouest"/>
    <s v="California"/>
    <s v="Los Angeles"/>
    <x v="1"/>
    <n v="42"/>
    <n v="264"/>
    <n v="11088"/>
    <n v="3326.4"/>
    <n v="0.3"/>
    <s v="Sortie"/>
  </r>
  <r>
    <s v="Kohl's"/>
    <n v="1189833"/>
    <d v="2021-05-21T00:00:00"/>
    <x v="2"/>
    <s v="Ouest"/>
    <s v="California"/>
    <s v="Los Angeles"/>
    <x v="2"/>
    <n v="35"/>
    <n v="223"/>
    <n v="7805"/>
    <n v="3590.3"/>
    <n v="0.46"/>
    <s v="Sortie"/>
  </r>
  <r>
    <s v="Kohl's"/>
    <n v="1189833"/>
    <d v="2021-05-22T00:00:00"/>
    <x v="3"/>
    <s v="Ouest"/>
    <s v="California"/>
    <s v="Los Angeles"/>
    <x v="3"/>
    <n v="33"/>
    <n v="221"/>
    <n v="7293"/>
    <n v="3063.06"/>
    <n v="0.42"/>
    <s v="Sortie"/>
  </r>
  <r>
    <s v="Kohl's"/>
    <n v="1189833"/>
    <d v="2021-05-23T00:00:00"/>
    <x v="4"/>
    <s v="Ouest"/>
    <s v="California"/>
    <s v="Los Angeles"/>
    <x v="4"/>
    <n v="46"/>
    <n v="204"/>
    <n v="9384"/>
    <n v="5348.880000000001"/>
    <n v="0.57000000000000006"/>
    <s v="Sortie"/>
  </r>
  <r>
    <s v="Kohl's"/>
    <n v="1189833"/>
    <d v="2021-05-24T00:00:00"/>
    <x v="5"/>
    <s v="Ouest"/>
    <s v="California"/>
    <s v="Los Angeles"/>
    <x v="5"/>
    <n v="49"/>
    <n v="238"/>
    <n v="11662"/>
    <n v="2798.88"/>
    <n v="0.24000000000000002"/>
    <s v="Sortie"/>
  </r>
  <r>
    <s v="Kohl's"/>
    <n v="1189833"/>
    <d v="2021-05-25T00:00:00"/>
    <x v="6"/>
    <s v="Ouest"/>
    <s v="California"/>
    <s v="Los Angeles"/>
    <x v="0"/>
    <n v="39"/>
    <n v="315"/>
    <n v="12285"/>
    <n v="5651.1"/>
    <n v="0.46"/>
    <s v="Sortie"/>
  </r>
  <r>
    <s v="Kohl's"/>
    <n v="1189833"/>
    <d v="2021-05-26T00:00:00"/>
    <x v="0"/>
    <s v="Ouest"/>
    <s v="California"/>
    <s v="Los Angeles"/>
    <x v="1"/>
    <n v="42"/>
    <n v="288"/>
    <n v="12096"/>
    <n v="3386.88"/>
    <n v="0.28000000000000003"/>
    <s v="Sortie"/>
  </r>
  <r>
    <s v="Kohl's"/>
    <n v="1189833"/>
    <d v="2021-05-27T00:00:00"/>
    <x v="1"/>
    <s v="Ouest"/>
    <s v="California"/>
    <s v="Los Angeles"/>
    <x v="2"/>
    <n v="39"/>
    <n v="231"/>
    <n v="9009"/>
    <n v="4144.1400000000003"/>
    <n v="0.46"/>
    <s v="Sortie"/>
  </r>
  <r>
    <s v="Kohl's"/>
    <n v="1189833"/>
    <d v="2021-05-28T00:00:00"/>
    <x v="2"/>
    <s v="Ouest"/>
    <s v="California"/>
    <s v="Los Angeles"/>
    <x v="3"/>
    <n v="35"/>
    <n v="224"/>
    <n v="7840"/>
    <n v="3135.9999999999995"/>
    <n v="0.39999999999999997"/>
    <s v="Sortie"/>
  </r>
  <r>
    <s v="Kohl's"/>
    <n v="1189833"/>
    <d v="2021-05-29T00:00:00"/>
    <x v="3"/>
    <s v="Ouest"/>
    <s v="California"/>
    <s v="Los Angeles"/>
    <x v="4"/>
    <n v="43"/>
    <n v="219"/>
    <n v="9417"/>
    <n v="5838.5400000000009"/>
    <n v="0.62000000000000011"/>
    <s v="Sortie"/>
  </r>
  <r>
    <s v="Kohl's"/>
    <n v="1189833"/>
    <d v="2021-05-30T00:00:00"/>
    <x v="4"/>
    <s v="Ouest"/>
    <s v="California"/>
    <s v="Los Angeles"/>
    <x v="5"/>
    <n v="44"/>
    <n v="232"/>
    <n v="10208"/>
    <n v="2552"/>
    <n v="0.25"/>
    <s v="Sortie"/>
  </r>
  <r>
    <s v="Foot Locker"/>
    <n v="1185732"/>
    <d v="2021-05-31T00:00:00"/>
    <x v="5"/>
    <s v="Ouest"/>
    <s v="California"/>
    <s v="Los Angeles"/>
    <x v="0"/>
    <n v="36"/>
    <n v="147"/>
    <n v="5292"/>
    <n v="2381.4"/>
    <n v="0.45"/>
    <s v="Sortie"/>
  </r>
  <r>
    <s v="Foot Locker"/>
    <n v="1185732"/>
    <d v="2021-06-01T00:00:00"/>
    <x v="6"/>
    <s v="Ouest"/>
    <s v="California"/>
    <s v="Los Angeles"/>
    <x v="1"/>
    <n v="31"/>
    <n v="91"/>
    <n v="2821"/>
    <n v="1156.6099999999999"/>
    <n v="0.41"/>
    <s v="Sortie"/>
  </r>
  <r>
    <s v="Foot Locker"/>
    <n v="1185732"/>
    <d v="2021-06-02T00:00:00"/>
    <x v="0"/>
    <s v="Ouest"/>
    <s v="California"/>
    <s v="Los Angeles"/>
    <x v="2"/>
    <n v="24"/>
    <n v="94"/>
    <n v="2256"/>
    <n v="879.83999999999992"/>
    <n v="0.38999999999999996"/>
    <s v="Sortie"/>
  </r>
  <r>
    <s v="Foot Locker"/>
    <n v="1185732"/>
    <d v="2021-06-03T00:00:00"/>
    <x v="1"/>
    <s v="Ouest"/>
    <s v="California"/>
    <s v="Los Angeles"/>
    <x v="3"/>
    <n v="27"/>
    <n v="41"/>
    <n v="1107"/>
    <n v="509.22"/>
    <n v="0.46"/>
    <s v="Sortie"/>
  </r>
  <r>
    <s v="Sports Direct"/>
    <n v="1197831"/>
    <d v="2021-08-15T00:00:00"/>
    <x v="4"/>
    <s v="Sud"/>
    <s v="Texas"/>
    <s v="Dallas"/>
    <x v="4"/>
    <n v="26"/>
    <n v="113"/>
    <n v="2938"/>
    <n v="793.2600000000001"/>
    <n v="0.27"/>
    <s v="Sortie"/>
  </r>
  <r>
    <s v="Sports Direct"/>
    <n v="1197831"/>
    <d v="2021-08-16T00:00:00"/>
    <x v="5"/>
    <s v="Sud"/>
    <s v="Texas"/>
    <s v="Dallas"/>
    <x v="5"/>
    <n v="24"/>
    <n v="163"/>
    <n v="3912"/>
    <n v="1877.76"/>
    <n v="0.48"/>
    <s v="Sortie"/>
  </r>
  <r>
    <s v="Sports Direct"/>
    <n v="1197831"/>
    <d v="2021-08-17T00:00:00"/>
    <x v="6"/>
    <s v="Sud"/>
    <s v="Texas"/>
    <s v="Dallas"/>
    <x v="0"/>
    <n v="19"/>
    <n v="230"/>
    <n v="4370"/>
    <n v="1398.4"/>
    <n v="0.32"/>
    <s v="Sortie"/>
  </r>
  <r>
    <s v="Sports Direct"/>
    <n v="1197831"/>
    <d v="2021-08-18T00:00:00"/>
    <x v="0"/>
    <s v="Sud"/>
    <s v="Texas"/>
    <s v="Dallas"/>
    <x v="1"/>
    <n v="23"/>
    <n v="215"/>
    <n v="4945"/>
    <n v="1780.2"/>
    <n v="0.36"/>
    <s v="Sortie"/>
  </r>
  <r>
    <s v="Sports Direct"/>
    <n v="1197831"/>
    <d v="2021-08-19T00:00:00"/>
    <x v="1"/>
    <s v="Sud"/>
    <s v="Texas"/>
    <s v="Dallas"/>
    <x v="2"/>
    <n v="27"/>
    <n v="143"/>
    <n v="3861"/>
    <n v="1351.35"/>
    <n v="0.35"/>
    <s v="Sortie"/>
  </r>
  <r>
    <s v="Sports Direct"/>
    <n v="1197831"/>
    <d v="2021-08-20T00:00:00"/>
    <x v="2"/>
    <s v="Sud"/>
    <s v="Texas"/>
    <s v="Dallas"/>
    <x v="3"/>
    <n v="28"/>
    <n v="136"/>
    <n v="3808"/>
    <n v="1713.6000000000001"/>
    <n v="0.45"/>
    <s v="Sortie"/>
  </r>
  <r>
    <s v="Sports Direct"/>
    <n v="1197831"/>
    <d v="2021-08-21T00:00:00"/>
    <x v="3"/>
    <s v="Sud"/>
    <s v="Texas"/>
    <s v="Dallas"/>
    <x v="4"/>
    <n v="26"/>
    <n v="93"/>
    <n v="2418"/>
    <n v="773.76"/>
    <n v="0.32"/>
    <s v="Sortie"/>
  </r>
  <r>
    <s v="Sports Direct"/>
    <n v="1197831"/>
    <d v="2021-08-22T00:00:00"/>
    <x v="4"/>
    <s v="Sud"/>
    <s v="Texas"/>
    <s v="Dallas"/>
    <x v="5"/>
    <n v="26"/>
    <n v="155"/>
    <n v="4030"/>
    <n v="2055.3000000000002"/>
    <n v="0.51"/>
    <s v="Sortie"/>
  </r>
  <r>
    <s v="Sports Direct"/>
    <n v="1197831"/>
    <d v="2021-08-23T00:00:00"/>
    <x v="5"/>
    <s v="Sud"/>
    <s v="Texas"/>
    <s v="Dallas"/>
    <x v="0"/>
    <n v="21"/>
    <n v="203"/>
    <n v="4263"/>
    <n v="1662.5699999999997"/>
    <n v="0.38999999999999996"/>
    <s v="Sortie"/>
  </r>
  <r>
    <s v="Sports Direct"/>
    <n v="1197831"/>
    <d v="2021-08-24T00:00:00"/>
    <x v="6"/>
    <s v="Sud"/>
    <s v="Texas"/>
    <s v="Dallas"/>
    <x v="1"/>
    <n v="31"/>
    <n v="236"/>
    <n v="7316"/>
    <n v="2926.3999999999996"/>
    <n v="0.39999999999999997"/>
    <s v="Sortie"/>
  </r>
  <r>
    <s v="Sports Direct"/>
    <n v="1197831"/>
    <d v="2021-08-25T00:00:00"/>
    <x v="0"/>
    <s v="Sud"/>
    <s v="Texas"/>
    <s v="Dallas"/>
    <x v="2"/>
    <n v="20"/>
    <n v="155"/>
    <n v="3100"/>
    <n v="1178"/>
    <n v="0.38"/>
    <s v="Sortie"/>
  </r>
  <r>
    <s v="Sports Direct"/>
    <n v="1197831"/>
    <d v="2021-08-26T00:00:00"/>
    <x v="1"/>
    <s v="Sud"/>
    <s v="Texas"/>
    <s v="Dallas"/>
    <x v="3"/>
    <n v="26"/>
    <n v="140"/>
    <n v="3640"/>
    <n v="1710.8000000000002"/>
    <n v="0.47000000000000003"/>
    <s v="Sortie"/>
  </r>
  <r>
    <s v="Sports Direct"/>
    <n v="1197831"/>
    <d v="2021-08-27T00:00:00"/>
    <x v="2"/>
    <s v="Sud"/>
    <s v="Texas"/>
    <s v="Dallas"/>
    <x v="4"/>
    <n v="29"/>
    <n v="96"/>
    <n v="2784"/>
    <n v="1030.08"/>
    <n v="0.37"/>
    <s v="Sortie"/>
  </r>
  <r>
    <s v="Sports Direct"/>
    <n v="1197831"/>
    <d v="2021-08-28T00:00:00"/>
    <x v="3"/>
    <s v="Sud"/>
    <s v="Texas"/>
    <s v="Dallas"/>
    <x v="5"/>
    <n v="27"/>
    <n v="153"/>
    <n v="4131"/>
    <n v="2230.7400000000002"/>
    <n v="0.54"/>
    <s v="Sortie"/>
  </r>
  <r>
    <s v="Sports Direct"/>
    <n v="1197831"/>
    <d v="2021-08-29T00:00:00"/>
    <x v="4"/>
    <s v="Sud"/>
    <s v="Texas"/>
    <s v="Dallas"/>
    <x v="0"/>
    <n v="13"/>
    <n v="231"/>
    <n v="3003"/>
    <n v="1201.1999999999998"/>
    <n v="0.39999999999999997"/>
    <s v="Sortie"/>
  </r>
  <r>
    <s v="Sports Direct"/>
    <n v="1197831"/>
    <d v="2021-08-30T00:00:00"/>
    <x v="5"/>
    <s v="Sud"/>
    <s v="Texas"/>
    <s v="Dallas"/>
    <x v="1"/>
    <n v="21"/>
    <n v="210"/>
    <n v="4410"/>
    <n v="1763.9999999999998"/>
    <n v="0.39999999999999997"/>
    <s v="Sortie"/>
  </r>
  <r>
    <s v="Sports Direct"/>
    <n v="1197831"/>
    <d v="2021-08-31T00:00:00"/>
    <x v="6"/>
    <s v="Sud"/>
    <s v="Texas"/>
    <s v="Dallas"/>
    <x v="2"/>
    <n v="20"/>
    <n v="179"/>
    <n v="3580"/>
    <n v="1396.1999999999998"/>
    <n v="0.38999999999999996"/>
    <s v="Sortie"/>
  </r>
  <r>
    <s v="Sports Direct"/>
    <n v="1197831"/>
    <d v="2021-09-01T00:00:00"/>
    <x v="0"/>
    <s v="Sud"/>
    <s v="Texas"/>
    <s v="Dallas"/>
    <x v="3"/>
    <n v="20"/>
    <n v="149"/>
    <n v="2980"/>
    <n v="1460.2"/>
    <n v="0.49"/>
    <s v="Sortie"/>
  </r>
  <r>
    <s v="Sports Direct"/>
    <n v="1197831"/>
    <d v="2021-09-02T00:00:00"/>
    <x v="1"/>
    <s v="Sud"/>
    <s v="Texas"/>
    <s v="Dallas"/>
    <x v="4"/>
    <n v="26"/>
    <n v="107"/>
    <n v="2782"/>
    <n v="1001.52"/>
    <n v="0.36"/>
    <s v="Sortie"/>
  </r>
  <r>
    <s v="Sports Direct"/>
    <n v="1197831"/>
    <d v="2021-09-03T00:00:00"/>
    <x v="2"/>
    <s v="Sud"/>
    <s v="Texas"/>
    <s v="Dallas"/>
    <x v="5"/>
    <n v="22"/>
    <n v="210"/>
    <n v="4620"/>
    <n v="2633.4"/>
    <n v="0.57000000000000006"/>
    <s v="Sortie"/>
  </r>
  <r>
    <s v="Sports Direct"/>
    <n v="1197831"/>
    <d v="2021-09-04T00:00:00"/>
    <x v="3"/>
    <s v="Sud"/>
    <s v="Texas"/>
    <s v="Dallas"/>
    <x v="0"/>
    <n v="13"/>
    <n v="233"/>
    <n v="3029"/>
    <n v="1151.02"/>
    <n v="0.38"/>
    <s v="Sortie"/>
  </r>
  <r>
    <s v="Sports Direct"/>
    <n v="1197831"/>
    <d v="2021-09-05T00:00:00"/>
    <x v="4"/>
    <s v="Sud"/>
    <s v="Texas"/>
    <s v="Dallas"/>
    <x v="1"/>
    <n v="22"/>
    <n v="248"/>
    <n v="5456"/>
    <n v="2291.52"/>
    <n v="0.42"/>
    <s v="Sortie"/>
  </r>
  <r>
    <s v="Sports Direct"/>
    <n v="1197831"/>
    <d v="2021-09-06T00:00:00"/>
    <x v="5"/>
    <s v="Sud"/>
    <s v="Texas"/>
    <s v="Dallas"/>
    <x v="2"/>
    <n v="19"/>
    <n v="200"/>
    <n v="3800"/>
    <n v="1519.9999999999998"/>
    <n v="0.39999999999999997"/>
    <s v="Sortie"/>
  </r>
  <r>
    <s v="Sports Direct"/>
    <n v="1197831"/>
    <d v="2021-09-07T00:00:00"/>
    <x v="6"/>
    <s v="Sud"/>
    <s v="Texas"/>
    <s v="Dallas"/>
    <x v="3"/>
    <n v="27"/>
    <n v="182"/>
    <n v="4914"/>
    <n v="2407.86"/>
    <n v="0.49"/>
    <s v="Sortie"/>
  </r>
  <r>
    <s v="Sports Direct"/>
    <n v="1197831"/>
    <d v="2021-09-08T00:00:00"/>
    <x v="0"/>
    <s v="Sud"/>
    <s v="Texas"/>
    <s v="Dallas"/>
    <x v="4"/>
    <n v="38"/>
    <n v="153"/>
    <n v="5814"/>
    <n v="2093.04"/>
    <n v="0.36"/>
    <s v="Sortie"/>
  </r>
  <r>
    <s v="Sports Direct"/>
    <n v="1197831"/>
    <d v="2021-09-09T00:00:00"/>
    <x v="1"/>
    <s v="Sud"/>
    <s v="Texas"/>
    <s v="Dallas"/>
    <x v="5"/>
    <n v="34"/>
    <n v="264"/>
    <n v="8976"/>
    <n v="4667.5200000000004"/>
    <n v="0.52"/>
    <s v="Sortie"/>
  </r>
  <r>
    <s v="Sports Direct"/>
    <n v="1197831"/>
    <d v="2021-09-10T00:00:00"/>
    <x v="2"/>
    <s v="Sud"/>
    <s v="Texas"/>
    <s v="Dallas"/>
    <x v="0"/>
    <n v="30"/>
    <n v="256"/>
    <n v="7680"/>
    <n v="2841.6"/>
    <n v="0.37"/>
    <s v="Sortie"/>
  </r>
  <r>
    <s v="Sports Direct"/>
    <n v="1197831"/>
    <d v="2021-09-11T00:00:00"/>
    <x v="3"/>
    <s v="Sud"/>
    <s v="Texas"/>
    <s v="Dallas"/>
    <x v="1"/>
    <n v="40"/>
    <n v="280"/>
    <n v="11200"/>
    <n v="4592"/>
    <n v="0.41"/>
    <s v="Sortie"/>
  </r>
  <r>
    <s v="Sports Direct"/>
    <n v="1197831"/>
    <d v="2021-09-12T00:00:00"/>
    <x v="4"/>
    <s v="Sud"/>
    <s v="Texas"/>
    <s v="Dallas"/>
    <x v="2"/>
    <n v="30"/>
    <n v="215"/>
    <n v="6450"/>
    <n v="2515.4999999999995"/>
    <n v="0.38999999999999996"/>
    <s v="Sortie"/>
  </r>
  <r>
    <s v="Sports Direct"/>
    <n v="1197831"/>
    <d v="2021-09-13T00:00:00"/>
    <x v="5"/>
    <s v="Sud"/>
    <s v="Texas"/>
    <s v="Dallas"/>
    <x v="3"/>
    <n v="29"/>
    <n v="192"/>
    <n v="5568"/>
    <n v="2728.32"/>
    <n v="0.49"/>
    <s v="Sortie"/>
  </r>
  <r>
    <s v="Sports Direct"/>
    <n v="1197831"/>
    <d v="2021-09-14T00:00:00"/>
    <x v="6"/>
    <s v="Sud"/>
    <s v="Texas"/>
    <s v="Dallas"/>
    <x v="4"/>
    <n v="40"/>
    <n v="150"/>
    <n v="6000"/>
    <n v="2220"/>
    <n v="0.37"/>
    <s v="Sortie"/>
  </r>
  <r>
    <s v="Sports Direct"/>
    <n v="1197831"/>
    <d v="2021-09-15T00:00:00"/>
    <x v="0"/>
    <s v="Sud"/>
    <s v="Texas"/>
    <s v="Dallas"/>
    <x v="5"/>
    <n v="42"/>
    <n v="280"/>
    <n v="11760"/>
    <n v="6468.0000000000009"/>
    <n v="0.55000000000000004"/>
    <s v="Sortie"/>
  </r>
  <r>
    <s v="Sports Direct"/>
    <n v="1197831"/>
    <d v="2021-09-16T00:00:00"/>
    <x v="1"/>
    <s v="Sud"/>
    <s v="Texas"/>
    <s v="Dallas"/>
    <x v="0"/>
    <n v="34"/>
    <n v="256"/>
    <n v="8704"/>
    <n v="3655.68"/>
    <n v="0.42"/>
    <s v="Sortie"/>
  </r>
  <r>
    <s v="Sports Direct"/>
    <n v="1197831"/>
    <d v="2021-09-17T00:00:00"/>
    <x v="2"/>
    <s v="Sud"/>
    <s v="Texas"/>
    <s v="Dallas"/>
    <x v="1"/>
    <n v="34"/>
    <n v="264"/>
    <n v="8976"/>
    <n v="3769.92"/>
    <n v="0.42"/>
    <s v="Sortie"/>
  </r>
  <r>
    <s v="Sports Direct"/>
    <n v="1197831"/>
    <d v="2021-09-18T00:00:00"/>
    <x v="3"/>
    <s v="Sud"/>
    <s v="Texas"/>
    <s v="Dallas"/>
    <x v="2"/>
    <n v="33"/>
    <n v="322"/>
    <n v="10626"/>
    <n v="4462.92"/>
    <n v="0.42"/>
    <s v="Sortie"/>
  </r>
  <r>
    <s v="Sports Direct"/>
    <n v="1197831"/>
    <d v="2021-09-19T00:00:00"/>
    <x v="4"/>
    <s v="Sud"/>
    <s v="Texas"/>
    <s v="Dallas"/>
    <x v="3"/>
    <n v="32"/>
    <n v="201"/>
    <n v="6432"/>
    <n v="3537.6000000000004"/>
    <n v="0.55000000000000004"/>
    <s v="Sortie"/>
  </r>
  <r>
    <s v="Sports Direct"/>
    <n v="1197831"/>
    <d v="2021-09-20T00:00:00"/>
    <x v="5"/>
    <s v="Sud"/>
    <s v="Texas"/>
    <s v="Dallas"/>
    <x v="4"/>
    <n v="39"/>
    <n v="184"/>
    <n v="7176"/>
    <n v="2726.88"/>
    <n v="0.38"/>
    <s v="Sortie"/>
  </r>
  <r>
    <s v="Sports Direct"/>
    <n v="1197831"/>
    <d v="2021-09-21T00:00:00"/>
    <x v="6"/>
    <s v="Sud"/>
    <s v="Texas"/>
    <s v="Dallas"/>
    <x v="5"/>
    <n v="47"/>
    <n v="272"/>
    <n v="12784"/>
    <n v="7286.880000000001"/>
    <n v="0.57000000000000006"/>
    <s v="Sortie"/>
  </r>
  <r>
    <s v="Sports Direct"/>
    <n v="1197831"/>
    <d v="2021-09-22T00:00:00"/>
    <x v="0"/>
    <s v="Sud"/>
    <s v="Texas"/>
    <s v="Dallas"/>
    <x v="0"/>
    <n v="34"/>
    <n v="248"/>
    <n v="8432"/>
    <n v="3625.7599999999993"/>
    <n v="0.42999999999999994"/>
    <s v="Sortie"/>
  </r>
  <r>
    <s v="Sports Direct"/>
    <n v="1197831"/>
    <d v="2021-09-23T00:00:00"/>
    <x v="1"/>
    <s v="Sud"/>
    <s v="Texas"/>
    <s v="Dallas"/>
    <x v="1"/>
    <n v="43"/>
    <n v="256"/>
    <n v="11008"/>
    <n v="5063.6799999999994"/>
    <n v="0.45999999999999996"/>
    <s v="Sortie"/>
  </r>
  <r>
    <s v="Sports Direct"/>
    <n v="1197831"/>
    <d v="2021-09-24T00:00:00"/>
    <x v="2"/>
    <s v="Sud"/>
    <s v="Texas"/>
    <s v="Dallas"/>
    <x v="2"/>
    <n v="35"/>
    <n v="332"/>
    <n v="11620"/>
    <n v="5461.4"/>
    <n v="0.47"/>
    <s v="Sortie"/>
  </r>
  <r>
    <s v="Sports Direct"/>
    <n v="1197831"/>
    <d v="2021-09-25T00:00:00"/>
    <x v="3"/>
    <s v="Sud"/>
    <s v="Texas"/>
    <s v="Dallas"/>
    <x v="3"/>
    <n v="38"/>
    <n v="158"/>
    <n v="6004"/>
    <n v="3242.1600000000003"/>
    <n v="0.54"/>
    <s v="Sortie"/>
  </r>
  <r>
    <s v="Sports Direct"/>
    <n v="1197831"/>
    <d v="2021-09-26T00:00:00"/>
    <x v="4"/>
    <s v="Sud"/>
    <s v="Texas"/>
    <s v="Dallas"/>
    <x v="4"/>
    <n v="43"/>
    <n v="158"/>
    <n v="6794"/>
    <n v="2785.54"/>
    <n v="0.41"/>
    <s v="Sortie"/>
  </r>
  <r>
    <s v="Sports Direct"/>
    <n v="1197831"/>
    <d v="2021-09-27T00:00:00"/>
    <x v="5"/>
    <s v="Sud"/>
    <s v="Texas"/>
    <s v="Dallas"/>
    <x v="5"/>
    <n v="43"/>
    <n v="240"/>
    <n v="10320"/>
    <n v="6192.0000000000009"/>
    <n v="0.60000000000000009"/>
    <s v="Sortie"/>
  </r>
  <r>
    <s v="Sports Direct"/>
    <n v="1197831"/>
    <d v="2021-09-28T00:00:00"/>
    <x v="6"/>
    <s v="Sud"/>
    <s v="Texas"/>
    <s v="Dallas"/>
    <x v="0"/>
    <n v="38"/>
    <n v="232"/>
    <n v="8816"/>
    <n v="4055.3599999999997"/>
    <n v="0.45999999999999996"/>
    <s v="Sortie"/>
  </r>
  <r>
    <s v="Sports Direct"/>
    <n v="1197831"/>
    <d v="2021-09-29T00:00:00"/>
    <x v="0"/>
    <s v="Sud"/>
    <s v="Texas"/>
    <s v="Dallas"/>
    <x v="1"/>
    <n v="38"/>
    <n v="203"/>
    <n v="7714"/>
    <n v="3625.58"/>
    <n v="0.47"/>
    <s v="Sortie"/>
  </r>
  <r>
    <s v="Sports Direct"/>
    <n v="1197831"/>
    <d v="2021-09-30T00:00:00"/>
    <x v="1"/>
    <s v="Sud"/>
    <s v="Texas"/>
    <s v="Dallas"/>
    <x v="2"/>
    <n v="47"/>
    <n v="254"/>
    <n v="11938"/>
    <n v="5372.0999999999995"/>
    <n v="0.44999999999999996"/>
    <s v="Sortie"/>
  </r>
  <r>
    <s v="Sports Direct"/>
    <n v="1197831"/>
    <d v="2021-10-01T00:00:00"/>
    <x v="2"/>
    <s v="Sud"/>
    <s v="Texas"/>
    <s v="Dallas"/>
    <x v="3"/>
    <n v="41"/>
    <n v="135"/>
    <n v="5535"/>
    <n v="3044.2500000000005"/>
    <n v="0.55000000000000004"/>
    <s v="Sortie"/>
  </r>
  <r>
    <s v="Sports Direct"/>
    <n v="1197831"/>
    <d v="2021-10-02T00:00:00"/>
    <x v="3"/>
    <s v="Sud"/>
    <s v="Texas"/>
    <s v="Dallas"/>
    <x v="4"/>
    <n v="37"/>
    <n v="149"/>
    <n v="5513"/>
    <n v="2205.1999999999998"/>
    <n v="0.39999999999999997"/>
    <s v="Sortie"/>
  </r>
  <r>
    <s v="Sports Direct"/>
    <n v="1197831"/>
    <d v="2021-10-03T00:00:00"/>
    <x v="4"/>
    <s v="Sud"/>
    <s v="Texas"/>
    <s v="Dallas"/>
    <x v="5"/>
    <n v="33"/>
    <n v="236"/>
    <n v="7788"/>
    <n v="4594.920000000001"/>
    <n v="0.59000000000000008"/>
    <s v="Sortie"/>
  </r>
  <r>
    <s v="Sports Direct"/>
    <n v="1197831"/>
    <d v="2021-10-04T00:00:00"/>
    <x v="5"/>
    <s v="Sud"/>
    <s v="Texas"/>
    <s v="Dallas"/>
    <x v="0"/>
    <n v="30"/>
    <n v="213"/>
    <n v="6390"/>
    <n v="2811.5999999999995"/>
    <n v="0.43999999999999995"/>
    <s v="Sortie"/>
  </r>
  <r>
    <s v="Sports Direct"/>
    <n v="1197831"/>
    <d v="2021-10-05T00:00:00"/>
    <x v="6"/>
    <s v="Sud"/>
    <s v="Texas"/>
    <s v="Dallas"/>
    <x v="1"/>
    <n v="29"/>
    <n v="219"/>
    <n v="6351"/>
    <n v="2984.97"/>
    <n v="0.47"/>
    <s v="Sortie"/>
  </r>
  <r>
    <s v="Sports Direct"/>
    <n v="1197831"/>
    <d v="2021-10-06T00:00:00"/>
    <x v="0"/>
    <s v="Sud"/>
    <s v="Texas"/>
    <s v="Dallas"/>
    <x v="2"/>
    <n v="32"/>
    <n v="190"/>
    <n v="6080"/>
    <n v="2675.2"/>
    <n v="0.43999999999999995"/>
    <s v="Sortie"/>
  </r>
  <r>
    <s v="Sports Direct"/>
    <n v="1197831"/>
    <d v="2021-10-07T00:00:00"/>
    <x v="1"/>
    <s v="Sud"/>
    <s v="Texas"/>
    <s v="Dallas"/>
    <x v="3"/>
    <n v="30"/>
    <n v="145"/>
    <n v="4350"/>
    <n v="2349"/>
    <n v="0.54"/>
    <s v="Sortie"/>
  </r>
  <r>
    <s v="Sports Direct"/>
    <n v="1197831"/>
    <d v="2021-10-08T00:00:00"/>
    <x v="2"/>
    <s v="Sud"/>
    <s v="Texas"/>
    <s v="Dallas"/>
    <x v="4"/>
    <n v="30"/>
    <n v="128"/>
    <n v="3840"/>
    <n v="1535.9999999999998"/>
    <n v="0.39999999999999997"/>
    <s v="Sortie"/>
  </r>
  <r>
    <s v="Sports Direct"/>
    <n v="1197831"/>
    <d v="2021-10-09T00:00:00"/>
    <x v="3"/>
    <s v="Sud"/>
    <s v="Texas"/>
    <s v="Dallas"/>
    <x v="5"/>
    <n v="39"/>
    <n v="190"/>
    <n v="7410"/>
    <n v="4297.8"/>
    <n v="0.58000000000000007"/>
    <s v="Sortie"/>
  </r>
  <r>
    <s v="Sports Direct"/>
    <n v="1197831"/>
    <d v="2021-10-10T00:00:00"/>
    <x v="4"/>
    <s v="Sud"/>
    <s v="Texas"/>
    <s v="Dallas"/>
    <x v="0"/>
    <n v="31"/>
    <n v="225"/>
    <n v="6975"/>
    <n v="2999.2499999999995"/>
    <n v="0.42999999999999994"/>
    <s v="Sortie"/>
  </r>
  <r>
    <s v="Sports Direct"/>
    <n v="1197831"/>
    <d v="2021-10-11T00:00:00"/>
    <x v="5"/>
    <s v="Sud"/>
    <s v="Texas"/>
    <s v="Dallas"/>
    <x v="1"/>
    <n v="27"/>
    <n v="218"/>
    <n v="5886"/>
    <n v="2648.7"/>
    <n v="0.44999999999999996"/>
    <s v="Sortie"/>
  </r>
  <r>
    <s v="Sports Direct"/>
    <n v="1197831"/>
    <d v="2021-10-12T00:00:00"/>
    <x v="6"/>
    <s v="Sud"/>
    <s v="Texas"/>
    <s v="Dallas"/>
    <x v="2"/>
    <n v="51"/>
    <n v="228"/>
    <n v="11628"/>
    <n v="5116.32"/>
    <n v="0.43999999999999995"/>
    <s v="Sortie"/>
  </r>
  <r>
    <s v="Sports Direct"/>
    <n v="1197831"/>
    <d v="2021-10-13T00:00:00"/>
    <x v="0"/>
    <s v="Sud"/>
    <s v="Texas"/>
    <s v="Dallas"/>
    <x v="3"/>
    <n v="50"/>
    <n v="160"/>
    <n v="8000"/>
    <n v="4160"/>
    <n v="0.52"/>
    <s v="Sortie"/>
  </r>
  <r>
    <s v="Sports Direct"/>
    <n v="1197831"/>
    <d v="2021-10-14T00:00:00"/>
    <x v="1"/>
    <s v="Sud"/>
    <s v="Texas"/>
    <s v="Dallas"/>
    <x v="4"/>
    <n v="46"/>
    <n v="162"/>
    <n v="7452"/>
    <n v="2906.2799999999997"/>
    <n v="0.38999999999999996"/>
    <s v="Sortie"/>
  </r>
  <r>
    <s v="Sports Direct"/>
    <n v="1197831"/>
    <d v="2021-10-15T00:00:00"/>
    <x v="2"/>
    <s v="Sud"/>
    <s v="Texas"/>
    <s v="Dallas"/>
    <x v="5"/>
    <n v="51"/>
    <n v="236"/>
    <n v="12036"/>
    <n v="7341.9600000000009"/>
    <n v="0.6100000000000001"/>
    <s v="Sortie"/>
  </r>
  <r>
    <s v="Sports Direct"/>
    <n v="1197831"/>
    <d v="2021-10-16T00:00:00"/>
    <x v="3"/>
    <s v="Sud"/>
    <s v="Texas"/>
    <s v="Dallas"/>
    <x v="0"/>
    <n v="46"/>
    <n v="281"/>
    <n v="12926"/>
    <n v="6075.2199999999993"/>
    <n v="0.47"/>
    <s v="Sortie"/>
  </r>
  <r>
    <s v="Sports Direct"/>
    <n v="1197831"/>
    <d v="2021-10-17T00:00:00"/>
    <x v="4"/>
    <s v="Sud"/>
    <s v="Texas"/>
    <s v="Dallas"/>
    <x v="1"/>
    <n v="39"/>
    <n v="248"/>
    <n v="9672"/>
    <n v="4062.24"/>
    <n v="0.42"/>
    <s v="Sortie"/>
  </r>
  <r>
    <s v="Sports Direct"/>
    <n v="1197831"/>
    <d v="2021-10-18T00:00:00"/>
    <x v="5"/>
    <s v="Sud"/>
    <s v="Texas"/>
    <s v="Dallas"/>
    <x v="2"/>
    <n v="46"/>
    <n v="239"/>
    <n v="10994"/>
    <n v="4837.3599999999997"/>
    <n v="0.43999999999999995"/>
    <s v="Sortie"/>
  </r>
  <r>
    <s v="Sports Direct"/>
    <n v="1197831"/>
    <d v="2021-10-19T00:00:00"/>
    <x v="6"/>
    <s v="Sud"/>
    <s v="Texas"/>
    <s v="Dallas"/>
    <x v="3"/>
    <n v="44"/>
    <n v="190"/>
    <n v="8360"/>
    <n v="4681.6000000000004"/>
    <n v="0.56000000000000005"/>
    <s v="Sortie"/>
  </r>
  <r>
    <s v="Sports Direct"/>
    <n v="1197831"/>
    <d v="2021-10-20T00:00:00"/>
    <x v="0"/>
    <s v="Sud"/>
    <s v="Texas"/>
    <s v="Dallas"/>
    <x v="4"/>
    <n v="47"/>
    <n v="168"/>
    <n v="7896"/>
    <n v="2921.52"/>
    <n v="0.37"/>
    <s v="Sortie"/>
  </r>
  <r>
    <s v="Sports Direct"/>
    <n v="1197831"/>
    <d v="2021-10-21T00:00:00"/>
    <x v="1"/>
    <s v="Sud"/>
    <s v="Texas"/>
    <s v="Dallas"/>
    <x v="5"/>
    <n v="54"/>
    <n v="256"/>
    <n v="13824"/>
    <n v="8294.4000000000015"/>
    <n v="0.60000000000000009"/>
    <s v="Sortie"/>
  </r>
  <r>
    <s v="Foot Locker"/>
    <n v="1185732"/>
    <d v="2021-10-22T00:00:00"/>
    <x v="2"/>
    <s v="Sud"/>
    <s v="Texas"/>
    <s v="Dallas"/>
    <x v="0"/>
    <n v="34"/>
    <n v="128"/>
    <n v="4352"/>
    <n v="2698.2400000000007"/>
    <n v="0.62000000000000011"/>
    <s v="Sortie"/>
  </r>
  <r>
    <s v="Foot Locker"/>
    <n v="1185732"/>
    <d v="2021-10-23T00:00:00"/>
    <x v="3"/>
    <s v="Sud"/>
    <s v="Texas"/>
    <s v="Dallas"/>
    <x v="1"/>
    <n v="34"/>
    <n v="68"/>
    <n v="2312"/>
    <n v="901.68"/>
    <n v="0.38999999999999996"/>
    <s v="Sortie"/>
  </r>
  <r>
    <s v="Foot Locker"/>
    <n v="1185732"/>
    <d v="2021-10-24T00:00:00"/>
    <x v="4"/>
    <s v="Sud"/>
    <s v="Texas"/>
    <s v="Dallas"/>
    <x v="2"/>
    <n v="28"/>
    <n v="72"/>
    <n v="2016"/>
    <n v="846.71999999999991"/>
    <n v="0.42"/>
    <s v="Sortie"/>
  </r>
  <r>
    <s v="Foot Locker"/>
    <n v="1185732"/>
    <d v="2021-10-25T00:00:00"/>
    <x v="5"/>
    <s v="Sud"/>
    <s v="Texas"/>
    <s v="Dallas"/>
    <x v="3"/>
    <n v="28"/>
    <n v="23"/>
    <n v="644"/>
    <n v="276.91999999999996"/>
    <n v="0.42999999999999994"/>
    <s v="Sortie"/>
  </r>
  <r>
    <s v="Foot Locker"/>
    <n v="1185732"/>
    <d v="2021-10-26T00:00:00"/>
    <x v="6"/>
    <s v="Nord-est"/>
    <s v="Pennsylvania"/>
    <s v="Philadelphia"/>
    <x v="4"/>
    <n v="42"/>
    <n v="41"/>
    <n v="1722"/>
    <n v="706.02"/>
    <n v="0.41"/>
    <s v="Sortie"/>
  </r>
  <r>
    <s v="Foot Locker"/>
    <n v="1185732"/>
    <d v="2021-10-27T00:00:00"/>
    <x v="0"/>
    <s v="Nord-est"/>
    <s v="Pennsylvania"/>
    <s v="Philadelphia"/>
    <x v="5"/>
    <n v="32"/>
    <n v="70"/>
    <n v="2240"/>
    <n v="761.59999999999991"/>
    <n v="0.33999999999999997"/>
    <s v="Sortie"/>
  </r>
  <r>
    <s v="Foot Locker"/>
    <n v="1185732"/>
    <d v="2021-10-28T00:00:00"/>
    <x v="1"/>
    <s v="Nord-est"/>
    <s v="Pennsylvania"/>
    <s v="Philadelphia"/>
    <x v="0"/>
    <n v="32"/>
    <n v="166"/>
    <n v="5312"/>
    <n v="3187.2000000000003"/>
    <n v="0.60000000000000009"/>
    <s v="Sortie"/>
  </r>
  <r>
    <s v="Foot Locker"/>
    <n v="1185732"/>
    <d v="2021-10-29T00:00:00"/>
    <x v="2"/>
    <s v="Nord-est"/>
    <s v="Pennsylvania"/>
    <s v="Philadelphia"/>
    <x v="1"/>
    <n v="32"/>
    <n v="44"/>
    <n v="1408"/>
    <n v="563.19999999999993"/>
    <n v="0.39999999999999997"/>
    <s v="Sortie"/>
  </r>
  <r>
    <s v="Foot Locker"/>
    <n v="1185732"/>
    <d v="2021-10-30T00:00:00"/>
    <x v="3"/>
    <s v="Nord-est"/>
    <s v="Pennsylvania"/>
    <s v="Philadelphia"/>
    <x v="2"/>
    <n v="25"/>
    <n v="54"/>
    <n v="1350"/>
    <n v="607.49999999999989"/>
    <n v="0.44999999999999996"/>
    <s v="Sortie"/>
  </r>
  <r>
    <s v="Foot Locker"/>
    <n v="1185732"/>
    <d v="2021-10-31T00:00:00"/>
    <x v="4"/>
    <s v="Nord-est"/>
    <s v="Pennsylvania"/>
    <s v="Philadelphia"/>
    <x v="3"/>
    <n v="28"/>
    <n v="17"/>
    <n v="476"/>
    <n v="199.92"/>
    <n v="0.42"/>
    <s v="Sortie"/>
  </r>
  <r>
    <s v="Foot Locker"/>
    <n v="1185732"/>
    <d v="2021-11-01T00:00:00"/>
    <x v="5"/>
    <s v="Nord-est"/>
    <s v="Pennsylvania"/>
    <s v="Philadelphia"/>
    <x v="4"/>
    <n v="39"/>
    <n v="40"/>
    <n v="1560"/>
    <n v="577.20000000000005"/>
    <n v="0.37"/>
    <s v="Sortie"/>
  </r>
  <r>
    <s v="Foot Locker"/>
    <n v="1185732"/>
    <d v="2021-11-02T00:00:00"/>
    <x v="6"/>
    <s v="Nord-est"/>
    <s v="Pennsylvania"/>
    <s v="Philadelphia"/>
    <x v="5"/>
    <n v="30"/>
    <n v="74"/>
    <n v="2220"/>
    <n v="777"/>
    <n v="0.35"/>
    <s v="Sortie"/>
  </r>
  <r>
    <s v="Foot Locker"/>
    <n v="1185732"/>
    <d v="2021-11-03T00:00:00"/>
    <x v="0"/>
    <s v="Nord-est"/>
    <s v="Pennsylvania"/>
    <s v="Philadelphia"/>
    <x v="0"/>
    <n v="39"/>
    <n v="156"/>
    <n v="6084"/>
    <n v="3528.7200000000003"/>
    <n v="0.58000000000000007"/>
    <s v="Sortie"/>
  </r>
  <r>
    <s v="Foot Locker"/>
    <n v="1185732"/>
    <d v="2021-11-04T00:00:00"/>
    <x v="1"/>
    <s v="Nord-est"/>
    <s v="Pennsylvania"/>
    <s v="Philadelphia"/>
    <x v="1"/>
    <n v="33"/>
    <n v="53"/>
    <n v="1749"/>
    <n v="647.13"/>
    <n v="0.37"/>
    <s v="Sortie"/>
  </r>
  <r>
    <s v="Foot Locker"/>
    <n v="1185732"/>
    <d v="2021-11-05T00:00:00"/>
    <x v="2"/>
    <s v="Nord-est"/>
    <s v="Pennsylvania"/>
    <s v="Philadelphia"/>
    <x v="2"/>
    <n v="29"/>
    <n v="58"/>
    <n v="1682"/>
    <n v="756.9"/>
    <n v="0.44999999999999996"/>
    <s v="Sortie"/>
  </r>
  <r>
    <s v="Foot Locker"/>
    <n v="1185732"/>
    <d v="2021-11-06T00:00:00"/>
    <x v="3"/>
    <s v="Nord-est"/>
    <s v="Pennsylvania"/>
    <s v="Philadelphia"/>
    <x v="3"/>
    <n v="32"/>
    <n v="8"/>
    <n v="256"/>
    <n v="112.63999999999999"/>
    <n v="0.43999999999999995"/>
    <s v="Sortie"/>
  </r>
  <r>
    <s v="Foot Locker"/>
    <n v="1185732"/>
    <d v="2021-11-07T00:00:00"/>
    <x v="4"/>
    <s v="Nord-est"/>
    <s v="Pennsylvania"/>
    <s v="Philadelphia"/>
    <x v="4"/>
    <n v="41"/>
    <n v="24"/>
    <n v="984"/>
    <n v="334.55999999999995"/>
    <n v="0.33999999999999997"/>
    <s v="Sortie"/>
  </r>
  <r>
    <s v="Foot Locker"/>
    <n v="1185732"/>
    <d v="2021-11-08T00:00:00"/>
    <x v="5"/>
    <s v="Nord-est"/>
    <s v="Pennsylvania"/>
    <s v="Philadelphia"/>
    <x v="5"/>
    <n v="38"/>
    <n v="61"/>
    <n v="2318"/>
    <n v="718.58"/>
    <n v="0.31"/>
    <s v="Sortie"/>
  </r>
  <r>
    <s v="Foot Locker"/>
    <n v="1185732"/>
    <d v="2021-11-09T00:00:00"/>
    <x v="6"/>
    <s v="Nord-est"/>
    <s v="Pennsylvania"/>
    <s v="Philadelphia"/>
    <x v="0"/>
    <n v="35"/>
    <n v="140"/>
    <n v="4900"/>
    <n v="2793.0000000000005"/>
    <n v="0.57000000000000006"/>
    <s v="Sortie"/>
  </r>
  <r>
    <s v="Foot Locker"/>
    <n v="1185732"/>
    <d v="2021-11-10T00:00:00"/>
    <x v="0"/>
    <s v="Nord-est"/>
    <s v="Pennsylvania"/>
    <s v="Philadelphia"/>
    <x v="1"/>
    <n v="37"/>
    <n v="51"/>
    <n v="1887"/>
    <n v="603.84"/>
    <n v="0.32"/>
    <s v="Sortie"/>
  </r>
  <r>
    <s v="Foot Locker"/>
    <n v="1185732"/>
    <d v="2021-11-11T00:00:00"/>
    <x v="1"/>
    <s v="Nord-est"/>
    <s v="Pennsylvania"/>
    <s v="Philadelphia"/>
    <x v="2"/>
    <n v="27"/>
    <n v="51"/>
    <n v="1377"/>
    <n v="578.34"/>
    <n v="0.42"/>
    <s v="Sortie"/>
  </r>
  <r>
    <s v="Foot Locker"/>
    <n v="1185732"/>
    <d v="2021-11-12T00:00:00"/>
    <x v="2"/>
    <s v="Nord-est"/>
    <s v="Pennsylvania"/>
    <s v="Philadelphia"/>
    <x v="3"/>
    <n v="36"/>
    <n v="24"/>
    <n v="864"/>
    <n v="328.32"/>
    <n v="0.38"/>
    <s v="Sortie"/>
  </r>
  <r>
    <s v="Foot Locker"/>
    <n v="1185732"/>
    <d v="2021-11-13T00:00:00"/>
    <x v="3"/>
    <s v="Nord-est"/>
    <s v="Pennsylvania"/>
    <s v="Philadelphia"/>
    <x v="4"/>
    <n v="45"/>
    <n v="26"/>
    <n v="1170"/>
    <n v="432.9"/>
    <n v="0.37"/>
    <s v="Sortie"/>
  </r>
  <r>
    <s v="Foot Locker"/>
    <n v="1185732"/>
    <d v="2021-11-14T00:00:00"/>
    <x v="4"/>
    <s v="Nord-est"/>
    <s v="Pennsylvania"/>
    <s v="Philadelphia"/>
    <x v="5"/>
    <n v="39"/>
    <n v="64"/>
    <n v="2496"/>
    <n v="673.92000000000007"/>
    <n v="0.27"/>
    <s v="Sortie"/>
  </r>
  <r>
    <s v="Foot Locker"/>
    <n v="1185732"/>
    <d v="2021-11-15T00:00:00"/>
    <x v="5"/>
    <s v="Nord-est"/>
    <s v="Pennsylvania"/>
    <s v="Philadelphia"/>
    <x v="0"/>
    <n v="44"/>
    <n v="150"/>
    <n v="6600"/>
    <n v="3432"/>
    <n v="0.52"/>
    <s v="Sortie"/>
  </r>
  <r>
    <s v="Foot Locker"/>
    <n v="1185732"/>
    <d v="2021-11-16T00:00:00"/>
    <x v="6"/>
    <s v="Nord-est"/>
    <s v="Pennsylvania"/>
    <s v="Philadelphia"/>
    <x v="1"/>
    <n v="40"/>
    <n v="54"/>
    <n v="2160"/>
    <n v="712.8"/>
    <n v="0.32999999999999996"/>
    <s v="Sortie"/>
  </r>
  <r>
    <s v="Foot Locker"/>
    <n v="1185732"/>
    <d v="2021-11-17T00:00:00"/>
    <x v="0"/>
    <s v="Nord-est"/>
    <s v="Pennsylvania"/>
    <s v="Philadelphia"/>
    <x v="2"/>
    <n v="38"/>
    <n v="53"/>
    <n v="2014"/>
    <n v="745.18"/>
    <n v="0.37"/>
    <s v="Sortie"/>
  </r>
  <r>
    <s v="Foot Locker"/>
    <n v="1185732"/>
    <d v="2021-11-18T00:00:00"/>
    <x v="1"/>
    <s v="Nord-est"/>
    <s v="Pennsylvania"/>
    <s v="Philadelphia"/>
    <x v="3"/>
    <n v="42"/>
    <n v="34"/>
    <n v="1428"/>
    <n v="571.19999999999993"/>
    <n v="0.39999999999999997"/>
    <s v="Sortie"/>
  </r>
  <r>
    <s v="Foot Locker"/>
    <n v="1185732"/>
    <d v="2021-11-19T00:00:00"/>
    <x v="2"/>
    <s v="Nord-est"/>
    <s v="Pennsylvania"/>
    <s v="Philadelphia"/>
    <x v="4"/>
    <n v="51"/>
    <n v="39"/>
    <n v="1989"/>
    <n v="735.93"/>
    <n v="0.37"/>
    <s v="Sortie"/>
  </r>
  <r>
    <s v="Foot Locker"/>
    <n v="1185732"/>
    <d v="2021-11-20T00:00:00"/>
    <x v="3"/>
    <s v="Nord-est"/>
    <s v="Pennsylvania"/>
    <s v="Philadelphia"/>
    <x v="5"/>
    <n v="51"/>
    <n v="78"/>
    <n v="3978"/>
    <n v="1471.86"/>
    <n v="0.37"/>
    <s v="Sortie"/>
  </r>
  <r>
    <s v="Foot Locker"/>
    <n v="1185732"/>
    <d v="2021-11-21T00:00:00"/>
    <x v="4"/>
    <s v="Nord-est"/>
    <s v="Pennsylvania"/>
    <s v="Philadelphia"/>
    <x v="0"/>
    <n v="49"/>
    <n v="170"/>
    <n v="8330"/>
    <n v="4748.1000000000004"/>
    <n v="0.57000000000000006"/>
    <s v="Sortie"/>
  </r>
  <r>
    <s v="Foot Locker"/>
    <n v="1185732"/>
    <d v="2021-11-22T00:00:00"/>
    <x v="5"/>
    <s v="Nord-est"/>
    <s v="Pennsylvania"/>
    <s v="Philadelphia"/>
    <x v="1"/>
    <n v="41"/>
    <n v="85"/>
    <n v="3485"/>
    <n v="1359.1499999999999"/>
    <n v="0.38999999999999996"/>
    <s v="Sortie"/>
  </r>
  <r>
    <s v="Foot Locker"/>
    <n v="1185732"/>
    <d v="2021-11-23T00:00:00"/>
    <x v="6"/>
    <s v="Nord-est"/>
    <s v="Pennsylvania"/>
    <s v="Philadelphia"/>
    <x v="2"/>
    <n v="42"/>
    <n v="54"/>
    <n v="2268"/>
    <n v="975.2399999999999"/>
    <n v="0.42999999999999994"/>
    <s v="Sortie"/>
  </r>
  <r>
    <s v="Foot Locker"/>
    <n v="1185732"/>
    <d v="2021-11-24T00:00:00"/>
    <x v="0"/>
    <s v="Nord-est"/>
    <s v="Pennsylvania"/>
    <s v="Philadelphia"/>
    <x v="3"/>
    <n v="43"/>
    <n v="53"/>
    <n v="2279"/>
    <n v="1071.1299999999999"/>
    <n v="0.47"/>
    <s v="Sortie"/>
  </r>
  <r>
    <s v="Foot Locker"/>
    <n v="1185732"/>
    <d v="2021-11-25T00:00:00"/>
    <x v="1"/>
    <s v="Nord-est"/>
    <s v="Pennsylvania"/>
    <s v="Philadelphia"/>
    <x v="4"/>
    <n v="43"/>
    <n v="48"/>
    <n v="2064"/>
    <n v="866.88"/>
    <n v="0.42"/>
    <s v="Sortie"/>
  </r>
  <r>
    <s v="Foot Locker"/>
    <n v="1185732"/>
    <d v="2021-11-26T00:00:00"/>
    <x v="2"/>
    <s v="Nord-est"/>
    <s v="Pennsylvania"/>
    <s v="Philadelphia"/>
    <x v="5"/>
    <n v="52"/>
    <n v="105"/>
    <n v="5460"/>
    <n v="1910.9999999999998"/>
    <n v="0.35"/>
    <s v="Sortie"/>
  </r>
  <r>
    <s v="Foot Locker"/>
    <n v="1185732"/>
    <d v="2021-11-27T00:00:00"/>
    <x v="3"/>
    <s v="Nord-est"/>
    <s v="Pennsylvania"/>
    <s v="Philadelphia"/>
    <x v="0"/>
    <n v="49"/>
    <n v="175"/>
    <n v="8575"/>
    <n v="4887.7500000000009"/>
    <n v="0.57000000000000006"/>
    <s v="Sortie"/>
  </r>
  <r>
    <s v="Foot Locker"/>
    <n v="1185732"/>
    <d v="2021-11-28T00:00:00"/>
    <x v="4"/>
    <s v="Nord-est"/>
    <s v="Pennsylvania"/>
    <s v="Philadelphia"/>
    <x v="1"/>
    <n v="45"/>
    <n v="99"/>
    <n v="4455"/>
    <n v="1737.4499999999998"/>
    <n v="0.38999999999999996"/>
    <s v="Sortie"/>
  </r>
  <r>
    <s v="Foot Locker"/>
    <n v="1185732"/>
    <d v="2021-11-29T00:00:00"/>
    <x v="5"/>
    <s v="Nord-est"/>
    <s v="Pennsylvania"/>
    <s v="Philadelphia"/>
    <x v="2"/>
    <n v="43"/>
    <n v="72"/>
    <n v="3096"/>
    <n v="1331.2799999999997"/>
    <n v="0.42999999999999994"/>
    <s v="Sortie"/>
  </r>
  <r>
    <s v="Foot Locker"/>
    <n v="1185732"/>
    <d v="2021-11-30T00:00:00"/>
    <x v="6"/>
    <s v="Nord-est"/>
    <s v="Pennsylvania"/>
    <s v="Philadelphia"/>
    <x v="3"/>
    <n v="39"/>
    <n v="56"/>
    <n v="2184"/>
    <n v="1026.48"/>
    <n v="0.47"/>
    <s v="Sortie"/>
  </r>
  <r>
    <s v="Foot Locker"/>
    <n v="1185732"/>
    <d v="2021-12-01T00:00:00"/>
    <x v="0"/>
    <s v="Nord-est"/>
    <s v="Pennsylvania"/>
    <s v="Philadelphia"/>
    <x v="4"/>
    <n v="50"/>
    <n v="64"/>
    <n v="3200"/>
    <n v="1280"/>
    <n v="0.39999999999999997"/>
    <s v="Sortie"/>
  </r>
  <r>
    <s v="Foot Locker"/>
    <n v="1185732"/>
    <d v="2021-12-02T00:00:00"/>
    <x v="1"/>
    <s v="Nord-est"/>
    <s v="Pennsylvania"/>
    <s v="Philadelphia"/>
    <x v="5"/>
    <n v="50"/>
    <n v="116"/>
    <n v="5800"/>
    <n v="2088"/>
    <n v="0.36"/>
    <s v="Sortie"/>
  </r>
  <r>
    <s v="Foot Locker"/>
    <n v="1185732"/>
    <d v="2021-12-03T00:00:00"/>
    <x v="2"/>
    <s v="Nord-est"/>
    <s v="Pennsylvania"/>
    <s v="Philadelphia"/>
    <x v="0"/>
    <n v="51"/>
    <n v="179"/>
    <n v="9129"/>
    <n v="5294.8200000000006"/>
    <n v="0.58000000000000007"/>
    <s v="Sortie"/>
  </r>
  <r>
    <s v="Foot Locker"/>
    <n v="1185732"/>
    <d v="2021-12-04T00:00:00"/>
    <x v="3"/>
    <s v="Nord-est"/>
    <s v="Pennsylvania"/>
    <s v="Philadelphia"/>
    <x v="1"/>
    <n v="44"/>
    <n v="102"/>
    <n v="4488"/>
    <n v="1884.96"/>
    <n v="0.42"/>
    <s v="Sortie"/>
  </r>
  <r>
    <s v="Foot Locker"/>
    <n v="1185732"/>
    <d v="2021-12-05T00:00:00"/>
    <x v="4"/>
    <s v="Nord-est"/>
    <s v="Pennsylvania"/>
    <s v="Philadelphia"/>
    <x v="2"/>
    <n v="38"/>
    <n v="79"/>
    <n v="3002"/>
    <n v="1410.9399999999998"/>
    <n v="0.47"/>
    <s v="Sortie"/>
  </r>
  <r>
    <s v="Foot Locker"/>
    <n v="1185732"/>
    <d v="2021-12-06T00:00:00"/>
    <x v="5"/>
    <s v="Nord-est"/>
    <s v="Pennsylvania"/>
    <s v="Philadelphia"/>
    <x v="3"/>
    <n v="43"/>
    <n v="62"/>
    <n v="2666"/>
    <n v="1226.3599999999999"/>
    <n v="0.45999999999999996"/>
    <s v="Sortie"/>
  </r>
  <r>
    <s v="Foot Locker"/>
    <n v="1185732"/>
    <d v="2021-12-07T00:00:00"/>
    <x v="6"/>
    <s v="Nord-est"/>
    <s v="Pennsylvania"/>
    <s v="Philadelphia"/>
    <x v="4"/>
    <n v="46"/>
    <n v="54"/>
    <n v="2484"/>
    <n v="968.75999999999988"/>
    <n v="0.38999999999999996"/>
    <s v="Sortie"/>
  </r>
  <r>
    <s v="Foot Locker"/>
    <n v="1185732"/>
    <d v="2021-12-08T00:00:00"/>
    <x v="0"/>
    <s v="Nord-est"/>
    <s v="Pennsylvania"/>
    <s v="Philadelphia"/>
    <x v="5"/>
    <n v="49"/>
    <n v="123"/>
    <n v="6027"/>
    <n v="2169.7199999999998"/>
    <n v="0.36"/>
    <s v="Sortie"/>
  </r>
  <r>
    <s v="Foot Locker"/>
    <n v="1185732"/>
    <d v="2021-12-09T00:00:00"/>
    <x v="1"/>
    <s v="Nord-est"/>
    <s v="Pennsylvania"/>
    <s v="Philadelphia"/>
    <x v="0"/>
    <n v="46"/>
    <n v="162"/>
    <n v="7452"/>
    <n v="3875.04"/>
    <n v="0.52"/>
    <s v="Sortie"/>
  </r>
  <r>
    <s v="Foot Locker"/>
    <n v="1185732"/>
    <d v="2021-12-10T00:00:00"/>
    <x v="2"/>
    <s v="Nord-est"/>
    <s v="Pennsylvania"/>
    <s v="Philadelphia"/>
    <x v="1"/>
    <n v="40"/>
    <n v="91"/>
    <n v="3640"/>
    <n v="1237.5999999999999"/>
    <n v="0.33999999999999997"/>
    <s v="Sortie"/>
  </r>
  <r>
    <s v="Foot Locker"/>
    <n v="1185732"/>
    <d v="2021-12-11T00:00:00"/>
    <x v="3"/>
    <s v="Nord-est"/>
    <s v="Pennsylvania"/>
    <s v="Philadelphia"/>
    <x v="2"/>
    <n v="32"/>
    <n v="60"/>
    <n v="1920"/>
    <n v="767.99999999999989"/>
    <n v="0.39999999999999997"/>
    <s v="Sortie"/>
  </r>
  <r>
    <s v="Foot Locker"/>
    <n v="1185732"/>
    <d v="2021-12-12T00:00:00"/>
    <x v="4"/>
    <s v="Nord-est"/>
    <s v="Pennsylvania"/>
    <s v="Philadelphia"/>
    <x v="3"/>
    <n v="32"/>
    <n v="53"/>
    <n v="1696"/>
    <n v="695.36"/>
    <n v="0.41"/>
    <s v="Sortie"/>
  </r>
  <r>
    <s v="Foot Locker"/>
    <n v="1185732"/>
    <d v="2021-12-13T00:00:00"/>
    <x v="5"/>
    <s v="Nord-est"/>
    <s v="Pennsylvania"/>
    <s v="Philadelphia"/>
    <x v="4"/>
    <n v="36"/>
    <n v="41"/>
    <n v="1476"/>
    <n v="501.84"/>
    <n v="0.33999999999999997"/>
    <s v="Sortie"/>
  </r>
  <r>
    <s v="Foot Locker"/>
    <n v="1185732"/>
    <d v="2021-12-14T00:00:00"/>
    <x v="6"/>
    <s v="Nord-est"/>
    <s v="Pennsylvania"/>
    <s v="Philadelphia"/>
    <x v="5"/>
    <n v="48"/>
    <n v="79"/>
    <n v="3792"/>
    <n v="1175.52"/>
    <n v="0.31"/>
    <s v="Sortie"/>
  </r>
  <r>
    <s v="Foot Locker"/>
    <n v="1185732"/>
    <d v="2021-12-15T00:00:00"/>
    <x v="0"/>
    <s v="Nord-est"/>
    <s v="Pennsylvania"/>
    <s v="Philadelphia"/>
    <x v="0"/>
    <n v="47"/>
    <n v="124"/>
    <n v="5828"/>
    <n v="3088.84"/>
    <n v="0.53"/>
    <s v="Sortie"/>
  </r>
  <r>
    <s v="Foot Locker"/>
    <n v="1185732"/>
    <d v="2021-12-16T00:00:00"/>
    <x v="1"/>
    <s v="Nord-est"/>
    <s v="Pennsylvania"/>
    <s v="Philadelphia"/>
    <x v="1"/>
    <n v="35"/>
    <n v="68"/>
    <n v="2380"/>
    <n v="761.6"/>
    <n v="0.32"/>
    <s v="Sortie"/>
  </r>
  <r>
    <s v="Foot Locker"/>
    <n v="1185732"/>
    <d v="2021-12-17T00:00:00"/>
    <x v="2"/>
    <s v="Nord-est"/>
    <s v="Pennsylvania"/>
    <s v="Philadelphia"/>
    <x v="2"/>
    <n v="38"/>
    <n v="38"/>
    <n v="1444"/>
    <n v="548.72"/>
    <n v="0.38"/>
    <s v="Sortie"/>
  </r>
  <r>
    <s v="Foot Locker"/>
    <n v="1185732"/>
    <d v="2021-12-18T00:00:00"/>
    <x v="3"/>
    <s v="Nord-est"/>
    <s v="Pennsylvania"/>
    <s v="Philadelphia"/>
    <x v="3"/>
    <n v="40"/>
    <n v="34"/>
    <n v="1360"/>
    <n v="516.79999999999995"/>
    <n v="0.38"/>
    <s v="Sortie"/>
  </r>
  <r>
    <s v="Foot Locker"/>
    <n v="1185732"/>
    <d v="2021-12-19T00:00:00"/>
    <x v="4"/>
    <s v="Nord-est"/>
    <s v="Pennsylvania"/>
    <s v="Philadelphia"/>
    <x v="4"/>
    <n v="43"/>
    <n v="30"/>
    <n v="1290"/>
    <n v="425.69999999999993"/>
    <n v="0.32999999999999996"/>
    <s v="Sortie"/>
  </r>
  <r>
    <s v="Foot Locker"/>
    <n v="1185732"/>
    <d v="2021-12-20T00:00:00"/>
    <x v="5"/>
    <s v="Nord-est"/>
    <s v="Pennsylvania"/>
    <s v="Philadelphia"/>
    <x v="5"/>
    <n v="42"/>
    <n v="74"/>
    <n v="3108"/>
    <n v="994.56000000000006"/>
    <n v="0.32"/>
    <s v="Sortie"/>
  </r>
  <r>
    <s v="Foot Locker"/>
    <n v="1185732"/>
    <d v="2021-12-21T00:00:00"/>
    <x v="6"/>
    <s v="Nord-est"/>
    <s v="Pennsylvania"/>
    <s v="Philadelphia"/>
    <x v="0"/>
    <n v="48"/>
    <n v="124"/>
    <n v="5952"/>
    <n v="3571.2000000000007"/>
    <n v="0.60000000000000009"/>
    <s v="Sortie"/>
  </r>
  <r>
    <s v="Foot Locker"/>
    <n v="1185732"/>
    <d v="2021-12-22T00:00:00"/>
    <x v="0"/>
    <s v="Nord-est"/>
    <s v="Pennsylvania"/>
    <s v="Philadelphia"/>
    <x v="1"/>
    <n v="43"/>
    <n v="68"/>
    <n v="2924"/>
    <n v="1228.08"/>
    <n v="0.42"/>
    <s v="Sortie"/>
  </r>
  <r>
    <s v="Foot Locker"/>
    <n v="1185732"/>
    <d v="2021-12-23T00:00:00"/>
    <x v="1"/>
    <s v="Nord-est"/>
    <s v="Pennsylvania"/>
    <s v="Philadelphia"/>
    <x v="2"/>
    <n v="47"/>
    <n v="66"/>
    <n v="3102"/>
    <n v="1364.8799999999999"/>
    <n v="0.43999999999999995"/>
    <s v="Sortie"/>
  </r>
  <r>
    <s v="Foot Locker"/>
    <n v="1185732"/>
    <d v="2021-12-24T00:00:00"/>
    <x v="2"/>
    <s v="Nord-est"/>
    <s v="Pennsylvania"/>
    <s v="Philadelphia"/>
    <x v="3"/>
    <n v="43"/>
    <n v="60"/>
    <n v="2580"/>
    <n v="1186.8"/>
    <n v="0.45999999999999996"/>
    <s v="Sortie"/>
  </r>
  <r>
    <s v="Foot Locker"/>
    <n v="1185732"/>
    <d v="2021-12-25T00:00:00"/>
    <x v="3"/>
    <s v="Nord-est"/>
    <s v="Pennsylvania"/>
    <s v="Philadelphia"/>
    <x v="4"/>
    <n v="51"/>
    <n v="48"/>
    <n v="2448"/>
    <n v="954.71999999999991"/>
    <n v="0.38999999999999996"/>
    <s v="Sortie"/>
  </r>
  <r>
    <s v="Foot Locker"/>
    <n v="1185732"/>
    <d v="2021-12-26T00:00:00"/>
    <x v="4"/>
    <s v="Nord-est"/>
    <s v="Pennsylvania"/>
    <s v="Philadelphia"/>
    <x v="5"/>
    <n v="53"/>
    <n v="75"/>
    <n v="3975"/>
    <n v="1431"/>
    <n v="0.36"/>
    <s v="Sortie"/>
  </r>
  <r>
    <s v="Foot Locker"/>
    <n v="1185732"/>
    <d v="2021-12-27T00:00:00"/>
    <x v="5"/>
    <s v="Nord-est"/>
    <s v="Pennsylvania"/>
    <s v="Philadelphia"/>
    <x v="0"/>
    <n v="53"/>
    <n v="143"/>
    <n v="7579"/>
    <n v="4623.1900000000005"/>
    <n v="0.6100000000000001"/>
    <s v="Sortie"/>
  </r>
  <r>
    <s v="Foot Locker"/>
    <n v="1185732"/>
    <d v="2021-12-28T00:00:00"/>
    <x v="6"/>
    <s v="Nord-est"/>
    <s v="Pennsylvania"/>
    <s v="Philadelphia"/>
    <x v="1"/>
    <n v="47"/>
    <n v="85"/>
    <n v="3995"/>
    <n v="1637.9499999999998"/>
    <n v="0.41"/>
    <s v="Sortie"/>
  </r>
  <r>
    <s v="Foot Locker"/>
    <n v="1185732"/>
    <d v="2021-12-29T00:00:00"/>
    <x v="0"/>
    <s v="Nord-est"/>
    <s v="Pennsylvania"/>
    <s v="Philadelphia"/>
    <x v="2"/>
    <n v="44"/>
    <n v="79"/>
    <n v="3476"/>
    <n v="1529.4399999999998"/>
    <n v="0.43999999999999995"/>
    <s v="Sortie"/>
  </r>
  <r>
    <s v="Foot Locker"/>
    <n v="1185732"/>
    <d v="2021-12-30T00:00:00"/>
    <x v="1"/>
    <s v="Nord-est"/>
    <s v="Pennsylvania"/>
    <s v="Philadelphia"/>
    <x v="3"/>
    <n v="40"/>
    <n v="53"/>
    <n v="2120"/>
    <n v="953.99999999999989"/>
    <n v="0.44999999999999996"/>
    <s v="Sortie"/>
  </r>
  <r>
    <s v="Foot Locker"/>
    <n v="1185732"/>
    <d v="2021-12-31T00:00:00"/>
    <x v="2"/>
    <s v="Nord-est"/>
    <s v="Pennsylvania"/>
    <s v="Philadelphia"/>
    <x v="4"/>
    <n v="46"/>
    <n v="56"/>
    <n v="2576"/>
    <n v="1004.6399999999999"/>
    <n v="0.38999999999999996"/>
    <s v="Sortie"/>
  </r>
  <r>
    <s v="Foot Locker"/>
    <n v="1185732"/>
    <d v="2020-01-01T00:00:00"/>
    <x v="0"/>
    <s v="Nord-est"/>
    <s v="Pennsylvania"/>
    <s v="Philadelphia"/>
    <x v="5"/>
    <n v="53"/>
    <n v="83"/>
    <n v="4399"/>
    <n v="1407.68"/>
    <n v="0.32"/>
    <s v="Sortie"/>
  </r>
  <r>
    <s v="Ouest Gear"/>
    <n v="1128299"/>
    <d v="2020-01-02T00:00:00"/>
    <x v="1"/>
    <s v="Nord-est"/>
    <s v="Pennsylvania"/>
    <s v="Philadelphia"/>
    <x v="0"/>
    <n v="27"/>
    <n v="158"/>
    <n v="4266"/>
    <n v="1791.7200000000003"/>
    <n v="0.42000000000000004"/>
    <s v="Sortie"/>
  </r>
  <r>
    <s v="Ouest Gear"/>
    <n v="1128299"/>
    <d v="2020-01-03T00:00:00"/>
    <x v="2"/>
    <s v="Nord-est"/>
    <s v="Pennsylvania"/>
    <s v="Philadelphia"/>
    <x v="1"/>
    <n v="35"/>
    <n v="135"/>
    <n v="4725"/>
    <n v="1464.75"/>
    <n v="0.31"/>
    <s v="Sortie"/>
  </r>
  <r>
    <s v="Ouest Gear"/>
    <n v="1128299"/>
    <d v="2020-01-04T00:00:00"/>
    <x v="3"/>
    <s v="Nord-est"/>
    <s v="Pennsylvania"/>
    <s v="Philadelphia"/>
    <x v="2"/>
    <n v="36"/>
    <n v="140"/>
    <n v="5040"/>
    <n v="2368.8000000000002"/>
    <n v="0.47000000000000003"/>
    <s v="Sortie"/>
  </r>
  <r>
    <s v="Ouest Gear"/>
    <n v="1128299"/>
    <d v="2020-01-05T00:00:00"/>
    <x v="4"/>
    <s v="Nord-est"/>
    <s v="Pennsylvania"/>
    <s v="Philadelphia"/>
    <x v="3"/>
    <n v="34"/>
    <n v="90"/>
    <n v="3060"/>
    <n v="1254.5999999999999"/>
    <n v="0.41"/>
    <s v="Sortie"/>
  </r>
  <r>
    <s v="Ouest Gear"/>
    <n v="1128299"/>
    <d v="2020-01-06T00:00:00"/>
    <x v="5"/>
    <s v="Ouest"/>
    <s v="Nevada"/>
    <s v="Las Vegas"/>
    <x v="4"/>
    <n v="37"/>
    <n v="80"/>
    <n v="2960"/>
    <n v="1687.2000000000003"/>
    <n v="0.57000000000000006"/>
    <s v="Sortie"/>
  </r>
  <r>
    <s v="Ouest Gear"/>
    <n v="1128299"/>
    <d v="2020-01-07T00:00:00"/>
    <x v="6"/>
    <s v="Ouest"/>
    <s v="Nevada"/>
    <s v="Las Vegas"/>
    <x v="5"/>
    <n v="36"/>
    <n v="166"/>
    <n v="5976"/>
    <n v="1434.24"/>
    <n v="0.24000000000000002"/>
    <s v="Sortie"/>
  </r>
  <r>
    <s v="Ouest Gear"/>
    <n v="1128299"/>
    <d v="2020-01-08T00:00:00"/>
    <x v="0"/>
    <s v="Ouest"/>
    <s v="Nevada"/>
    <s v="Las Vegas"/>
    <x v="0"/>
    <n v="27"/>
    <n v="173"/>
    <n v="4671"/>
    <n v="2008.5300000000002"/>
    <n v="0.43000000000000005"/>
    <s v="Sortie"/>
  </r>
  <r>
    <s v="Ouest Gear"/>
    <n v="1128299"/>
    <d v="2020-01-09T00:00:00"/>
    <x v="1"/>
    <s v="Ouest"/>
    <s v="Nevada"/>
    <s v="Las Vegas"/>
    <x v="1"/>
    <n v="35"/>
    <n v="145"/>
    <n v="5075"/>
    <n v="1573.25"/>
    <n v="0.31"/>
    <s v="Sortie"/>
  </r>
  <r>
    <s v="Ouest Gear"/>
    <n v="1128299"/>
    <d v="2020-01-10T00:00:00"/>
    <x v="2"/>
    <s v="Ouest"/>
    <s v="Nevada"/>
    <s v="Las Vegas"/>
    <x v="2"/>
    <n v="31"/>
    <n v="140"/>
    <n v="4340"/>
    <n v="1866.2000000000003"/>
    <n v="0.43000000000000005"/>
    <s v="Sortie"/>
  </r>
  <r>
    <s v="Ouest Gear"/>
    <n v="1128299"/>
    <d v="2020-01-11T00:00:00"/>
    <x v="3"/>
    <s v="Ouest"/>
    <s v="Nevada"/>
    <s v="Las Vegas"/>
    <x v="3"/>
    <n v="30"/>
    <n v="85"/>
    <n v="2550"/>
    <n v="1045.5"/>
    <n v="0.41"/>
    <s v="Sortie"/>
  </r>
  <r>
    <s v="Ouest Gear"/>
    <n v="1128299"/>
    <d v="2020-01-12T00:00:00"/>
    <x v="4"/>
    <s v="Ouest"/>
    <s v="Nevada"/>
    <s v="Las Vegas"/>
    <x v="4"/>
    <n v="37"/>
    <n v="70"/>
    <n v="2590"/>
    <n v="1579.9000000000003"/>
    <n v="0.6100000000000001"/>
    <s v="Sortie"/>
  </r>
  <r>
    <s v="Ouest Gear"/>
    <n v="1128299"/>
    <d v="2020-01-13T00:00:00"/>
    <x v="5"/>
    <s v="Ouest"/>
    <s v="Nevada"/>
    <s v="Las Vegas"/>
    <x v="5"/>
    <n v="31"/>
    <n v="140"/>
    <n v="4340"/>
    <n v="998.2"/>
    <n v="0.23"/>
    <s v="Sortie"/>
  </r>
  <r>
    <s v="Ouest Gear"/>
    <n v="1128299"/>
    <d v="2020-01-14T00:00:00"/>
    <x v="6"/>
    <s v="Ouest"/>
    <s v="Nevada"/>
    <s v="Las Vegas"/>
    <x v="0"/>
    <n v="31"/>
    <n v="182"/>
    <n v="5642"/>
    <n v="2538.9"/>
    <n v="0.45"/>
    <s v="Sortie"/>
  </r>
  <r>
    <s v="Ouest Gear"/>
    <n v="1128299"/>
    <d v="2020-01-15T00:00:00"/>
    <x v="0"/>
    <s v="Ouest"/>
    <s v="Nevada"/>
    <s v="Las Vegas"/>
    <x v="1"/>
    <n v="42"/>
    <n v="124"/>
    <n v="5208"/>
    <n v="1666.56"/>
    <n v="0.32"/>
    <s v="Sortie"/>
  </r>
  <r>
    <s v="Ouest Gear"/>
    <n v="1128299"/>
    <d v="2020-01-16T00:00:00"/>
    <x v="1"/>
    <s v="Ouest"/>
    <s v="Nevada"/>
    <s v="Las Vegas"/>
    <x v="2"/>
    <n v="43"/>
    <n v="128"/>
    <n v="5504"/>
    <n v="2586.88"/>
    <n v="0.47000000000000003"/>
    <s v="Sortie"/>
  </r>
  <r>
    <s v="Ouest Gear"/>
    <n v="1128299"/>
    <d v="2020-01-17T00:00:00"/>
    <x v="2"/>
    <s v="Ouest"/>
    <s v="Nevada"/>
    <s v="Las Vegas"/>
    <x v="3"/>
    <n v="41"/>
    <n v="93"/>
    <n v="3813"/>
    <n v="1563.33"/>
    <n v="0.41"/>
    <s v="Sortie"/>
  </r>
  <r>
    <s v="Ouest Gear"/>
    <n v="1128299"/>
    <d v="2020-01-18T00:00:00"/>
    <x v="3"/>
    <s v="Ouest"/>
    <s v="Nevada"/>
    <s v="Las Vegas"/>
    <x v="4"/>
    <n v="44"/>
    <n v="60"/>
    <n v="2640"/>
    <n v="1636.8000000000002"/>
    <n v="0.62000000000000011"/>
    <s v="Sortie"/>
  </r>
  <r>
    <s v="Ouest Gear"/>
    <n v="1128299"/>
    <d v="2020-01-19T00:00:00"/>
    <x v="4"/>
    <s v="Ouest"/>
    <s v="Nevada"/>
    <s v="Las Vegas"/>
    <x v="5"/>
    <n v="39"/>
    <n v="124"/>
    <n v="4836"/>
    <n v="1257.3600000000001"/>
    <n v="0.26"/>
    <s v="Sortie"/>
  </r>
  <r>
    <s v="Ouest Gear"/>
    <n v="1128299"/>
    <d v="2020-01-20T00:00:00"/>
    <x v="5"/>
    <s v="Ouest"/>
    <s v="Nevada"/>
    <s v="Las Vegas"/>
    <x v="0"/>
    <n v="41"/>
    <n v="171"/>
    <n v="7011"/>
    <n v="2944.6200000000003"/>
    <n v="0.42000000000000004"/>
    <s v="Sortie"/>
  </r>
  <r>
    <s v="Ouest Gear"/>
    <n v="1128299"/>
    <d v="2020-01-21T00:00:00"/>
    <x v="6"/>
    <s v="Ouest"/>
    <s v="Nevada"/>
    <s v="Las Vegas"/>
    <x v="1"/>
    <n v="46"/>
    <n v="116"/>
    <n v="5336"/>
    <n v="1547.4399999999998"/>
    <n v="0.28999999999999998"/>
    <s v="Sortie"/>
  </r>
  <r>
    <s v="Ouest Gear"/>
    <n v="1128299"/>
    <d v="2020-01-22T00:00:00"/>
    <x v="0"/>
    <s v="Ouest"/>
    <s v="Nevada"/>
    <s v="Las Vegas"/>
    <x v="2"/>
    <n v="47"/>
    <n v="120"/>
    <n v="5640"/>
    <n v="2538"/>
    <n v="0.45"/>
    <s v="Sortie"/>
  </r>
  <r>
    <s v="Ouest Gear"/>
    <n v="1128299"/>
    <d v="2020-01-23T00:00:00"/>
    <x v="1"/>
    <s v="Ouest"/>
    <s v="Nevada"/>
    <s v="Las Vegas"/>
    <x v="3"/>
    <n v="40"/>
    <n v="90"/>
    <n v="3600"/>
    <n v="1476"/>
    <n v="0.41"/>
    <s v="Sortie"/>
  </r>
  <r>
    <s v="Ouest Gear"/>
    <n v="1128299"/>
    <d v="2020-01-24T00:00:00"/>
    <x v="2"/>
    <s v="Ouest"/>
    <s v="Nevada"/>
    <s v="Las Vegas"/>
    <x v="4"/>
    <n v="47"/>
    <n v="62"/>
    <n v="2914"/>
    <n v="1777.5400000000002"/>
    <n v="0.6100000000000001"/>
    <s v="Sortie"/>
  </r>
  <r>
    <s v="Ouest Gear"/>
    <n v="1128299"/>
    <d v="2020-01-25T00:00:00"/>
    <x v="3"/>
    <s v="Ouest"/>
    <s v="Nevada"/>
    <s v="Las Vegas"/>
    <x v="5"/>
    <n v="54"/>
    <n v="123"/>
    <n v="6642"/>
    <n v="1793.3400000000001"/>
    <n v="0.27"/>
    <s v="Sortie"/>
  </r>
  <r>
    <s v="Ouest Gear"/>
    <n v="1128299"/>
    <d v="2020-01-26T00:00:00"/>
    <x v="4"/>
    <s v="Ouest"/>
    <s v="Nevada"/>
    <s v="Las Vegas"/>
    <x v="0"/>
    <n v="43"/>
    <n v="171"/>
    <n v="7353"/>
    <n v="3529.44"/>
    <n v="0.48"/>
    <s v="Sortie"/>
  </r>
  <r>
    <s v="Ouest Gear"/>
    <n v="1128299"/>
    <d v="2020-01-27T00:00:00"/>
    <x v="5"/>
    <s v="Ouest"/>
    <s v="Nevada"/>
    <s v="Las Vegas"/>
    <x v="1"/>
    <n v="43"/>
    <n v="120"/>
    <n v="5160"/>
    <n v="1805.9999999999998"/>
    <n v="0.35"/>
    <s v="Sortie"/>
  </r>
  <r>
    <s v="Ouest Gear"/>
    <n v="1128299"/>
    <d v="2020-01-28T00:00:00"/>
    <x v="6"/>
    <s v="Ouest"/>
    <s v="Nevada"/>
    <s v="Las Vegas"/>
    <x v="2"/>
    <n v="49"/>
    <n v="132"/>
    <n v="6468"/>
    <n v="3039.96"/>
    <n v="0.47000000000000003"/>
    <s v="Sortie"/>
  </r>
  <r>
    <s v="Ouest Gear"/>
    <n v="1128299"/>
    <d v="2020-01-29T00:00:00"/>
    <x v="0"/>
    <s v="Ouest"/>
    <s v="Nevada"/>
    <s v="Las Vegas"/>
    <x v="3"/>
    <n v="47"/>
    <n v="105"/>
    <n v="4935"/>
    <n v="2270.1"/>
    <n v="0.45999999999999996"/>
    <s v="Sortie"/>
  </r>
  <r>
    <s v="Ouest Gear"/>
    <n v="1128299"/>
    <d v="2020-01-30T00:00:00"/>
    <x v="1"/>
    <s v="Ouest"/>
    <s v="Nevada"/>
    <s v="Las Vegas"/>
    <x v="4"/>
    <n v="43"/>
    <n v="66"/>
    <n v="2838"/>
    <n v="1873.0800000000004"/>
    <n v="0.66000000000000014"/>
    <s v="Sortie"/>
  </r>
  <r>
    <s v="Ouest Gear"/>
    <n v="1128299"/>
    <d v="2020-01-31T00:00:00"/>
    <x v="2"/>
    <s v="Ouest"/>
    <s v="Nevada"/>
    <s v="Las Vegas"/>
    <x v="5"/>
    <n v="54"/>
    <n v="140"/>
    <n v="7560"/>
    <n v="2419.2000000000003"/>
    <n v="0.32"/>
    <s v="Sortie"/>
  </r>
  <r>
    <s v="Ouest Gear"/>
    <n v="1128299"/>
    <d v="2020-02-01T00:00:00"/>
    <x v="3"/>
    <s v="Ouest"/>
    <s v="Nevada"/>
    <s v="Las Vegas"/>
    <x v="0"/>
    <n v="47"/>
    <n v="245"/>
    <n v="11515"/>
    <n v="5757.5"/>
    <n v="0.5"/>
    <s v="Sortie"/>
  </r>
  <r>
    <s v="Ouest Gear"/>
    <n v="1128299"/>
    <d v="2020-02-02T00:00:00"/>
    <x v="4"/>
    <s v="Ouest"/>
    <s v="Nevada"/>
    <s v="Las Vegas"/>
    <x v="1"/>
    <n v="51"/>
    <n v="182"/>
    <n v="9282"/>
    <n v="3341.52"/>
    <n v="0.36"/>
    <s v="Sortie"/>
  </r>
  <r>
    <s v="Ouest Gear"/>
    <n v="1128299"/>
    <d v="2020-02-03T00:00:00"/>
    <x v="5"/>
    <s v="Ouest"/>
    <s v="Nevada"/>
    <s v="Las Vegas"/>
    <x v="2"/>
    <n v="46"/>
    <n v="176"/>
    <n v="8096"/>
    <n v="3886.08"/>
    <n v="0.48"/>
    <s v="Sortie"/>
  </r>
  <r>
    <s v="Ouest Gear"/>
    <n v="1128299"/>
    <d v="2020-02-04T00:00:00"/>
    <x v="6"/>
    <s v="Ouest"/>
    <s v="Nevada"/>
    <s v="Las Vegas"/>
    <x v="3"/>
    <n v="47"/>
    <n v="145"/>
    <n v="6815"/>
    <n v="3066.7499999999995"/>
    <n v="0.44999999999999996"/>
    <s v="Sortie"/>
  </r>
  <r>
    <s v="Ouest Gear"/>
    <n v="1128299"/>
    <d v="2020-02-05T00:00:00"/>
    <x v="0"/>
    <s v="Ouest"/>
    <s v="Nevada"/>
    <s v="Las Vegas"/>
    <x v="4"/>
    <n v="47"/>
    <n v="105"/>
    <n v="4935"/>
    <n v="3207.7500000000005"/>
    <n v="0.65000000000000013"/>
    <s v="Sortie"/>
  </r>
  <r>
    <s v="Ouest Gear"/>
    <n v="1128299"/>
    <d v="2020-02-06T00:00:00"/>
    <x v="1"/>
    <s v="Ouest"/>
    <s v="Nevada"/>
    <s v="Las Vegas"/>
    <x v="5"/>
    <n v="57"/>
    <n v="192"/>
    <n v="10944"/>
    <n v="3064.32"/>
    <n v="0.28000000000000003"/>
    <s v="Sortie"/>
  </r>
  <r>
    <s v="Ouest Gear"/>
    <n v="1128299"/>
    <d v="2020-02-07T00:00:00"/>
    <x v="2"/>
    <s v="Ouest"/>
    <s v="Nevada"/>
    <s v="Las Vegas"/>
    <x v="0"/>
    <n v="48"/>
    <n v="233"/>
    <n v="11184"/>
    <n v="4920.96"/>
    <n v="0.44"/>
    <s v="Sortie"/>
  </r>
  <r>
    <s v="Ouest Gear"/>
    <n v="1128299"/>
    <d v="2020-02-08T00:00:00"/>
    <x v="3"/>
    <s v="Ouest"/>
    <s v="Nevada"/>
    <s v="Las Vegas"/>
    <x v="1"/>
    <n v="46"/>
    <n v="204"/>
    <n v="9384"/>
    <n v="2533.6800000000003"/>
    <n v="0.27"/>
    <s v="Sortie"/>
  </r>
  <r>
    <s v="Ouest Gear"/>
    <n v="1128299"/>
    <d v="2020-02-09T00:00:00"/>
    <x v="4"/>
    <s v="Ouest"/>
    <s v="Nevada"/>
    <s v="Las Vegas"/>
    <x v="2"/>
    <n v="47"/>
    <n v="171"/>
    <n v="8037"/>
    <n v="3616.65"/>
    <n v="0.45"/>
    <s v="Sortie"/>
  </r>
  <r>
    <s v="Ouest Gear"/>
    <n v="1128299"/>
    <d v="2020-02-10T00:00:00"/>
    <x v="5"/>
    <s v="Ouest"/>
    <s v="Nevada"/>
    <s v="Las Vegas"/>
    <x v="3"/>
    <n v="46"/>
    <n v="140"/>
    <n v="6440"/>
    <n v="2704.7999999999997"/>
    <n v="0.42"/>
    <s v="Sortie"/>
  </r>
  <r>
    <s v="Ouest Gear"/>
    <n v="1128299"/>
    <d v="2020-02-11T00:00:00"/>
    <x v="6"/>
    <s v="Ouest"/>
    <s v="Nevada"/>
    <s v="Las Vegas"/>
    <x v="4"/>
    <n v="47"/>
    <n v="150"/>
    <n v="7050"/>
    <n v="4159.5000000000009"/>
    <n v="0.59000000000000008"/>
    <s v="Sortie"/>
  </r>
  <r>
    <s v="Ouest Gear"/>
    <n v="1128299"/>
    <d v="2020-02-12T00:00:00"/>
    <x v="0"/>
    <s v="Ouest"/>
    <s v="Nevada"/>
    <s v="Las Vegas"/>
    <x v="5"/>
    <n v="61"/>
    <n v="170"/>
    <n v="10370"/>
    <n v="2799.9"/>
    <n v="0.27"/>
    <s v="Sortie"/>
  </r>
  <r>
    <s v="Ouest Gear"/>
    <n v="1128299"/>
    <d v="2020-02-13T00:00:00"/>
    <x v="1"/>
    <s v="Ouest"/>
    <s v="Nevada"/>
    <s v="Las Vegas"/>
    <x v="0"/>
    <n v="44"/>
    <n v="238"/>
    <n v="10472"/>
    <n v="4817.12"/>
    <n v="0.46"/>
    <s v="Sortie"/>
  </r>
  <r>
    <s v="Ouest Gear"/>
    <n v="1128299"/>
    <d v="2020-02-14T00:00:00"/>
    <x v="2"/>
    <s v="Ouest"/>
    <s v="Nevada"/>
    <s v="Las Vegas"/>
    <x v="1"/>
    <n v="56"/>
    <n v="208"/>
    <n v="11648"/>
    <n v="3377.9199999999996"/>
    <n v="0.28999999999999998"/>
    <s v="Sortie"/>
  </r>
  <r>
    <s v="Ouest Gear"/>
    <n v="1128299"/>
    <d v="2020-02-15T00:00:00"/>
    <x v="3"/>
    <s v="Ouest"/>
    <s v="Nevada"/>
    <s v="Las Vegas"/>
    <x v="2"/>
    <n v="44"/>
    <n v="179"/>
    <n v="7876"/>
    <n v="3307.9200000000005"/>
    <n v="0.42000000000000004"/>
    <s v="Sortie"/>
  </r>
  <r>
    <s v="Ouest Gear"/>
    <n v="1128299"/>
    <d v="2020-02-16T00:00:00"/>
    <x v="4"/>
    <s v="Ouest"/>
    <s v="Nevada"/>
    <s v="Las Vegas"/>
    <x v="3"/>
    <n v="42"/>
    <n v="152"/>
    <n v="6384"/>
    <n v="2681.2799999999997"/>
    <n v="0.42"/>
    <s v="Sortie"/>
  </r>
  <r>
    <s v="Ouest Gear"/>
    <n v="1128299"/>
    <d v="2020-02-17T00:00:00"/>
    <x v="5"/>
    <s v="Ouest"/>
    <s v="Nevada"/>
    <s v="Las Vegas"/>
    <x v="4"/>
    <n v="50"/>
    <n v="152"/>
    <n v="7600"/>
    <n v="4484.0000000000009"/>
    <n v="0.59000000000000008"/>
    <s v="Sortie"/>
  </r>
  <r>
    <s v="Ouest Gear"/>
    <n v="1128299"/>
    <d v="2020-02-18T00:00:00"/>
    <x v="6"/>
    <s v="Ouest"/>
    <s v="Nevada"/>
    <s v="Las Vegas"/>
    <x v="5"/>
    <n v="55"/>
    <n v="128"/>
    <n v="7040"/>
    <n v="1830.4"/>
    <n v="0.26"/>
    <s v="Sortie"/>
  </r>
  <r>
    <s v="Ouest Gear"/>
    <n v="1128299"/>
    <d v="2020-02-19T00:00:00"/>
    <x v="0"/>
    <s v="Ouest"/>
    <s v="Nevada"/>
    <s v="Las Vegas"/>
    <x v="0"/>
    <n v="41"/>
    <n v="186"/>
    <n v="7626"/>
    <n v="2897.88"/>
    <n v="0.38"/>
    <s v="Sortie"/>
  </r>
  <r>
    <s v="Ouest Gear"/>
    <n v="1128299"/>
    <d v="2020-02-20T00:00:00"/>
    <x v="1"/>
    <s v="Ouest"/>
    <s v="Nevada"/>
    <s v="Las Vegas"/>
    <x v="1"/>
    <n v="51"/>
    <n v="180"/>
    <n v="9180"/>
    <n v="2478.6000000000004"/>
    <n v="0.27"/>
    <s v="Sortie"/>
  </r>
  <r>
    <s v="Ouest Gear"/>
    <n v="1128299"/>
    <d v="2020-02-21T00:00:00"/>
    <x v="2"/>
    <s v="Ouest"/>
    <s v="Nevada"/>
    <s v="Las Vegas"/>
    <x v="2"/>
    <n v="46"/>
    <n v="144"/>
    <n v="6624"/>
    <n v="2715.84"/>
    <n v="0.41000000000000003"/>
    <s v="Sortie"/>
  </r>
  <r>
    <s v="Ouest Gear"/>
    <n v="1128299"/>
    <d v="2020-02-22T00:00:00"/>
    <x v="3"/>
    <s v="Ouest"/>
    <s v="Nevada"/>
    <s v="Las Vegas"/>
    <x v="3"/>
    <n v="43"/>
    <n v="124"/>
    <n v="5332"/>
    <n v="1866.1999999999998"/>
    <n v="0.35"/>
    <s v="Sortie"/>
  </r>
  <r>
    <s v="Ouest Gear"/>
    <n v="1128299"/>
    <d v="2020-02-23T00:00:00"/>
    <x v="4"/>
    <s v="Ouest"/>
    <s v="Nevada"/>
    <s v="Las Vegas"/>
    <x v="4"/>
    <n v="53"/>
    <n v="128"/>
    <n v="6784"/>
    <n v="3595.5200000000009"/>
    <n v="0.53000000000000014"/>
    <s v="Sortie"/>
  </r>
  <r>
    <s v="Ouest Gear"/>
    <n v="1128299"/>
    <d v="2020-02-24T00:00:00"/>
    <x v="5"/>
    <s v="Ouest"/>
    <s v="Nevada"/>
    <s v="Las Vegas"/>
    <x v="5"/>
    <n v="54"/>
    <n v="140"/>
    <n v="7560"/>
    <n v="1587.6000000000001"/>
    <n v="0.21000000000000002"/>
    <s v="Sortie"/>
  </r>
  <r>
    <s v="Ouest Gear"/>
    <n v="1128299"/>
    <d v="2020-02-25T00:00:00"/>
    <x v="6"/>
    <s v="Ouest"/>
    <s v="Nevada"/>
    <s v="Las Vegas"/>
    <x v="0"/>
    <n v="47"/>
    <n v="171"/>
    <n v="8037"/>
    <n v="3214.8"/>
    <n v="0.4"/>
    <s v="Sortie"/>
  </r>
  <r>
    <s v="Ouest Gear"/>
    <n v="1128299"/>
    <d v="2020-02-26T00:00:00"/>
    <x v="0"/>
    <s v="Ouest"/>
    <s v="Nevada"/>
    <s v="Las Vegas"/>
    <x v="1"/>
    <n v="50"/>
    <n v="193"/>
    <n v="9650"/>
    <n v="2412.5"/>
    <n v="0.25"/>
    <s v="Sortie"/>
  </r>
  <r>
    <s v="Ouest Gear"/>
    <n v="1128299"/>
    <d v="2020-02-27T00:00:00"/>
    <x v="1"/>
    <s v="Ouest"/>
    <s v="Nevada"/>
    <s v="Las Vegas"/>
    <x v="2"/>
    <n v="47"/>
    <n v="113"/>
    <n v="5311"/>
    <n v="2230.6200000000003"/>
    <n v="0.42000000000000004"/>
    <s v="Sortie"/>
  </r>
  <r>
    <s v="Ouest Gear"/>
    <n v="1128299"/>
    <d v="2020-02-28T00:00:00"/>
    <x v="2"/>
    <s v="Ouest"/>
    <s v="Nevada"/>
    <s v="Las Vegas"/>
    <x v="3"/>
    <n v="43"/>
    <n v="119"/>
    <n v="5117"/>
    <n v="1688.61"/>
    <n v="0.32999999999999996"/>
    <s v="Sortie"/>
  </r>
  <r>
    <s v="Ouest Gear"/>
    <n v="1128299"/>
    <d v="2020-03-01T00:00:00"/>
    <x v="4"/>
    <s v="Ouest"/>
    <s v="Nevada"/>
    <s v="Las Vegas"/>
    <x v="4"/>
    <n v="48"/>
    <n v="107"/>
    <n v="5136"/>
    <n v="2773.440000000001"/>
    <n v="0.54000000000000015"/>
    <s v="Sortie"/>
  </r>
  <r>
    <s v="Ouest Gear"/>
    <n v="1128299"/>
    <d v="2020-03-02T00:00:00"/>
    <x v="5"/>
    <s v="Ouest"/>
    <s v="Nevada"/>
    <s v="Las Vegas"/>
    <x v="5"/>
    <n v="53"/>
    <n v="120"/>
    <n v="6360"/>
    <n v="1399.2000000000003"/>
    <n v="0.22000000000000003"/>
    <s v="Sortie"/>
  </r>
  <r>
    <s v="Ouest Gear"/>
    <n v="1128299"/>
    <d v="2020-03-03T00:00:00"/>
    <x v="6"/>
    <s v="Ouest"/>
    <s v="Nevada"/>
    <s v="Las Vegas"/>
    <x v="0"/>
    <n v="47"/>
    <n v="196"/>
    <n v="9212"/>
    <n v="3869.0400000000004"/>
    <n v="0.42000000000000004"/>
    <s v="Sortie"/>
  </r>
  <r>
    <s v="Ouest Gear"/>
    <n v="1128299"/>
    <d v="2020-03-04T00:00:00"/>
    <x v="0"/>
    <s v="Ouest"/>
    <s v="Nevada"/>
    <s v="Las Vegas"/>
    <x v="1"/>
    <n v="52"/>
    <n v="201"/>
    <n v="10452"/>
    <n v="2613"/>
    <n v="0.25"/>
    <s v="Sortie"/>
  </r>
  <r>
    <s v="Ouest Gear"/>
    <n v="1128299"/>
    <d v="2020-03-05T00:00:00"/>
    <x v="1"/>
    <s v="Ouest"/>
    <s v="Nevada"/>
    <s v="Las Vegas"/>
    <x v="2"/>
    <n v="44"/>
    <n v="140"/>
    <n v="6160"/>
    <n v="2587.2000000000003"/>
    <n v="0.42000000000000004"/>
    <s v="Sortie"/>
  </r>
  <r>
    <s v="Ouest Gear"/>
    <n v="1128299"/>
    <d v="2020-03-06T00:00:00"/>
    <x v="2"/>
    <s v="Ouest"/>
    <s v="Nevada"/>
    <s v="Las Vegas"/>
    <x v="3"/>
    <n v="43"/>
    <n v="132"/>
    <n v="5676"/>
    <n v="1986.6"/>
    <n v="0.35"/>
    <s v="Sortie"/>
  </r>
  <r>
    <s v="Ouest Gear"/>
    <n v="1128299"/>
    <d v="2020-03-07T00:00:00"/>
    <x v="3"/>
    <s v="Ouest"/>
    <s v="Nevada"/>
    <s v="Las Vegas"/>
    <x v="4"/>
    <n v="46"/>
    <n v="119"/>
    <n v="5474"/>
    <n v="2955.9600000000009"/>
    <n v="0.54000000000000015"/>
    <s v="Sortie"/>
  </r>
  <r>
    <s v="Ouest Gear"/>
    <n v="1128299"/>
    <d v="2020-03-08T00:00:00"/>
    <x v="4"/>
    <s v="Ouest"/>
    <s v="Nevada"/>
    <s v="Las Vegas"/>
    <x v="5"/>
    <n v="51"/>
    <n v="162"/>
    <n v="8262"/>
    <n v="1735.0200000000002"/>
    <n v="0.21000000000000002"/>
    <s v="Sortie"/>
  </r>
  <r>
    <s v="Ouest Gear"/>
    <n v="1128299"/>
    <d v="2020-03-09T00:00:00"/>
    <x v="5"/>
    <s v="Ouest"/>
    <s v="Nevada"/>
    <s v="Las Vegas"/>
    <x v="0"/>
    <n v="47"/>
    <n v="216"/>
    <n v="10152"/>
    <n v="3756.2400000000007"/>
    <n v="0.37000000000000005"/>
    <s v="Sortie"/>
  </r>
  <r>
    <s v="Ouest Gear"/>
    <n v="1128299"/>
    <d v="2020-03-10T00:00:00"/>
    <x v="6"/>
    <s v="Ouest"/>
    <s v="Nevada"/>
    <s v="Las Vegas"/>
    <x v="1"/>
    <n v="50"/>
    <n v="209"/>
    <n v="10450"/>
    <n v="2612.5"/>
    <n v="0.25"/>
    <s v="Sortie"/>
  </r>
  <r>
    <s v="Ouest Gear"/>
    <n v="1128299"/>
    <d v="2020-03-11T00:00:00"/>
    <x v="0"/>
    <s v="Ouest"/>
    <s v="Nevada"/>
    <s v="Las Vegas"/>
    <x v="2"/>
    <n v="47"/>
    <n v="166"/>
    <n v="7802"/>
    <n v="3276.84"/>
    <n v="0.42000000000000004"/>
    <s v="Sortie"/>
  </r>
  <r>
    <s v="Ouest Gear"/>
    <n v="1128299"/>
    <d v="2020-03-12T00:00:00"/>
    <x v="1"/>
    <s v="Ouest"/>
    <s v="Nevada"/>
    <s v="Las Vegas"/>
    <x v="3"/>
    <n v="40"/>
    <n v="166"/>
    <n v="6640"/>
    <n v="2390.4"/>
    <n v="0.36"/>
    <s v="Sortie"/>
  </r>
  <r>
    <s v="Ouest Gear"/>
    <n v="1128299"/>
    <d v="2020-03-13T00:00:00"/>
    <x v="2"/>
    <s v="Ouest"/>
    <s v="Nevada"/>
    <s v="Las Vegas"/>
    <x v="4"/>
    <n v="49"/>
    <n v="136"/>
    <n v="6664"/>
    <n v="3598.5600000000009"/>
    <n v="0.54000000000000015"/>
    <s v="Sortie"/>
  </r>
  <r>
    <s v="Ouest Gear"/>
    <n v="1128299"/>
    <d v="2020-03-14T00:00:00"/>
    <x v="3"/>
    <s v="Ouest"/>
    <s v="Nevada"/>
    <s v="Las Vegas"/>
    <x v="5"/>
    <n v="56"/>
    <n v="170"/>
    <n v="9520"/>
    <n v="1713.6000000000001"/>
    <n v="0.18000000000000002"/>
    <s v="Sortie"/>
  </r>
  <r>
    <s v="Ouest Gear"/>
    <n v="1128299"/>
    <d v="2020-03-15T00:00:00"/>
    <x v="4"/>
    <s v="Ouest"/>
    <s v="Nevada"/>
    <s v="Las Vegas"/>
    <x v="0"/>
    <n v="20"/>
    <n v="149"/>
    <n v="2980"/>
    <n v="1192"/>
    <n v="0.4"/>
    <s v="Sortie"/>
  </r>
  <r>
    <s v="Ouest Gear"/>
    <n v="1128299"/>
    <d v="2020-03-16T00:00:00"/>
    <x v="5"/>
    <s v="Ouest"/>
    <s v="Nevada"/>
    <s v="Las Vegas"/>
    <x v="1"/>
    <n v="31"/>
    <n v="145"/>
    <n v="4495"/>
    <n v="1123.75"/>
    <n v="0.25"/>
    <s v="Sortie"/>
  </r>
  <r>
    <s v="Ouest Gear"/>
    <n v="1128299"/>
    <d v="2020-03-17T00:00:00"/>
    <x v="6"/>
    <s v="Ouest"/>
    <s v="Nevada"/>
    <s v="Las Vegas"/>
    <x v="2"/>
    <n v="26"/>
    <n v="128"/>
    <n v="3328"/>
    <n v="1397.7600000000002"/>
    <n v="0.42000000000000004"/>
    <s v="Sortie"/>
  </r>
  <r>
    <s v="Ouest Gear"/>
    <n v="1128299"/>
    <d v="2020-03-18T00:00:00"/>
    <x v="0"/>
    <s v="Ouest"/>
    <s v="Nevada"/>
    <s v="Las Vegas"/>
    <x v="3"/>
    <n v="26"/>
    <n v="96"/>
    <n v="2496"/>
    <n v="848.63999999999987"/>
    <n v="0.33999999999999997"/>
    <s v="Sortie"/>
  </r>
  <r>
    <s v="Sports Direct"/>
    <n v="1197831"/>
    <d v="2021-03-14T00:00:00"/>
    <x v="4"/>
    <s v="Sud"/>
    <s v="Tennessee"/>
    <s v="Knoxville"/>
    <x v="4"/>
    <n v="30"/>
    <n v="123"/>
    <n v="3690"/>
    <n v="1254.5999999999999"/>
    <n v="0.33999999999999997"/>
    <s v="Sortie"/>
  </r>
  <r>
    <s v="Sports Direct"/>
    <n v="1197831"/>
    <d v="2021-03-15T00:00:00"/>
    <x v="5"/>
    <s v="Sud"/>
    <s v="Tennessee"/>
    <s v="Knoxville"/>
    <x v="5"/>
    <n v="24"/>
    <n v="170"/>
    <n v="4080"/>
    <n v="2162.4"/>
    <n v="0.53"/>
    <s v="Sortie"/>
  </r>
  <r>
    <s v="Sports Direct"/>
    <n v="1197831"/>
    <d v="2021-03-16T00:00:00"/>
    <x v="6"/>
    <s v="Sud"/>
    <s v="Tennessee"/>
    <s v="Knoxville"/>
    <x v="0"/>
    <n v="18"/>
    <n v="202"/>
    <n v="3636"/>
    <n v="1345.32"/>
    <n v="0.37"/>
    <s v="Sortie"/>
  </r>
  <r>
    <s v="Sports Direct"/>
    <n v="1197831"/>
    <d v="2021-03-17T00:00:00"/>
    <x v="0"/>
    <s v="Sud"/>
    <s v="Tennessee"/>
    <s v="Knoxville"/>
    <x v="1"/>
    <n v="23"/>
    <n v="219"/>
    <n v="5037"/>
    <n v="1964.4299999999998"/>
    <n v="0.38999999999999996"/>
    <s v="Sortie"/>
  </r>
  <r>
    <s v="Sports Direct"/>
    <n v="1197831"/>
    <d v="2021-03-18T00:00:00"/>
    <x v="1"/>
    <s v="Sud"/>
    <s v="Tennessee"/>
    <s v="Knoxville"/>
    <x v="2"/>
    <n v="23"/>
    <n v="140"/>
    <n v="3220"/>
    <n v="1255.8"/>
    <n v="0.38999999999999996"/>
    <s v="Sortie"/>
  </r>
  <r>
    <s v="Sports Direct"/>
    <n v="1197831"/>
    <d v="2021-03-19T00:00:00"/>
    <x v="2"/>
    <s v="Sud"/>
    <s v="Tennessee"/>
    <s v="Knoxville"/>
    <x v="3"/>
    <n v="28"/>
    <n v="128"/>
    <n v="3584"/>
    <n v="1756.1599999999999"/>
    <n v="0.49"/>
    <s v="Sortie"/>
  </r>
  <r>
    <s v="Sports Direct"/>
    <n v="1197831"/>
    <d v="2021-03-20T00:00:00"/>
    <x v="3"/>
    <s v="Sud"/>
    <s v="Tennessee"/>
    <s v="Knoxville"/>
    <x v="4"/>
    <n v="29"/>
    <n v="94"/>
    <n v="2726"/>
    <n v="872.32"/>
    <n v="0.32"/>
    <s v="Sortie"/>
  </r>
  <r>
    <s v="Sports Direct"/>
    <n v="1197831"/>
    <d v="2021-03-21T00:00:00"/>
    <x v="4"/>
    <s v="Sud"/>
    <s v="Tennessee"/>
    <s v="Knoxville"/>
    <x v="5"/>
    <n v="28"/>
    <n v="143"/>
    <n v="4004"/>
    <n v="2242.2400000000002"/>
    <n v="0.56000000000000005"/>
    <s v="Sortie"/>
  </r>
  <r>
    <s v="Sports Direct"/>
    <n v="1197831"/>
    <d v="2021-03-22T00:00:00"/>
    <x v="5"/>
    <s v="Sud"/>
    <s v="Tennessee"/>
    <s v="Knoxville"/>
    <x v="0"/>
    <n v="20"/>
    <n v="221"/>
    <n v="4420"/>
    <n v="1900.5999999999997"/>
    <n v="0.42999999999999994"/>
    <s v="Sortie"/>
  </r>
  <r>
    <s v="Sports Direct"/>
    <n v="1197831"/>
    <d v="2021-03-23T00:00:00"/>
    <x v="6"/>
    <s v="Sud"/>
    <s v="Tennessee"/>
    <s v="Knoxville"/>
    <x v="1"/>
    <n v="31"/>
    <n v="195"/>
    <n v="6045"/>
    <n v="2841.1499999999996"/>
    <n v="0.47"/>
    <s v="Sortie"/>
  </r>
  <r>
    <s v="Sports Direct"/>
    <n v="1197831"/>
    <d v="2021-03-24T00:00:00"/>
    <x v="0"/>
    <s v="Sud"/>
    <s v="Tennessee"/>
    <s v="Knoxville"/>
    <x v="2"/>
    <n v="22"/>
    <n v="166"/>
    <n v="3652"/>
    <n v="1570.3599999999997"/>
    <n v="0.42999999999999994"/>
    <s v="Sortie"/>
  </r>
  <r>
    <s v="Sports Direct"/>
    <n v="1197831"/>
    <d v="2021-03-25T00:00:00"/>
    <x v="1"/>
    <s v="Sud"/>
    <s v="Tennessee"/>
    <s v="Knoxville"/>
    <x v="3"/>
    <n v="25"/>
    <n v="124"/>
    <n v="3100"/>
    <n v="1736.0000000000002"/>
    <n v="0.56000000000000005"/>
    <s v="Sortie"/>
  </r>
  <r>
    <s v="Sports Direct"/>
    <n v="1197831"/>
    <d v="2021-03-26T00:00:00"/>
    <x v="2"/>
    <s v="Sud"/>
    <s v="Tennessee"/>
    <s v="Knoxville"/>
    <x v="4"/>
    <n v="27"/>
    <n v="88"/>
    <n v="2376"/>
    <n v="974.16"/>
    <n v="0.41"/>
    <s v="Sortie"/>
  </r>
  <r>
    <s v="Sports Direct"/>
    <n v="1197831"/>
    <d v="2021-03-27T00:00:00"/>
    <x v="3"/>
    <s v="Sud"/>
    <s v="Tennessee"/>
    <s v="Knoxville"/>
    <x v="5"/>
    <n v="25"/>
    <n v="145"/>
    <n v="3625"/>
    <n v="2211.2500000000005"/>
    <n v="0.6100000000000001"/>
    <s v="Sortie"/>
  </r>
  <r>
    <s v="Sports Direct"/>
    <n v="1197831"/>
    <d v="2021-03-28T00:00:00"/>
    <x v="4"/>
    <s v="Sud"/>
    <s v="Tennessee"/>
    <s v="Knoxville"/>
    <x v="0"/>
    <n v="13"/>
    <n v="203"/>
    <n v="2639"/>
    <n v="1187.55"/>
    <n v="0.44999999999999996"/>
    <s v="Sortie"/>
  </r>
  <r>
    <s v="Sports Direct"/>
    <n v="1197831"/>
    <d v="2021-03-29T00:00:00"/>
    <x v="5"/>
    <s v="Sud"/>
    <s v="Tennessee"/>
    <s v="Knoxville"/>
    <x v="1"/>
    <n v="17"/>
    <n v="203"/>
    <n v="3451"/>
    <n v="1449.4199999999998"/>
    <n v="0.42"/>
    <s v="Sortie"/>
  </r>
  <r>
    <s v="Sports Direct"/>
    <n v="1197831"/>
    <d v="2021-03-30T00:00:00"/>
    <x v="6"/>
    <s v="Sud"/>
    <s v="Tennessee"/>
    <s v="Knoxville"/>
    <x v="2"/>
    <n v="15"/>
    <n v="170"/>
    <n v="2550"/>
    <n v="1121.9999999999998"/>
    <n v="0.43999999999999995"/>
    <s v="Sortie"/>
  </r>
  <r>
    <s v="Sports Direct"/>
    <n v="1197831"/>
    <d v="2021-03-31T00:00:00"/>
    <x v="0"/>
    <s v="Sud"/>
    <s v="Tennessee"/>
    <s v="Knoxville"/>
    <x v="3"/>
    <n v="20"/>
    <n v="128"/>
    <n v="2560"/>
    <n v="1433.6000000000001"/>
    <n v="0.56000000000000005"/>
    <s v="Sortie"/>
  </r>
  <r>
    <s v="Sports Direct"/>
    <n v="1197831"/>
    <d v="2021-04-01T00:00:00"/>
    <x v="1"/>
    <s v="Sud"/>
    <s v="Tennessee"/>
    <s v="Knoxville"/>
    <x v="4"/>
    <n v="20"/>
    <n v="105"/>
    <n v="2100"/>
    <n v="798"/>
    <n v="0.38"/>
    <s v="Sortie"/>
  </r>
  <r>
    <s v="Sports Direct"/>
    <n v="1197831"/>
    <d v="2021-04-02T00:00:00"/>
    <x v="2"/>
    <s v="Sud"/>
    <s v="Tennessee"/>
    <s v="Knoxville"/>
    <x v="5"/>
    <n v="18"/>
    <n v="196"/>
    <n v="3528"/>
    <n v="2152.0800000000004"/>
    <n v="0.6100000000000001"/>
    <s v="Sortie"/>
  </r>
  <r>
    <s v="Sports Direct"/>
    <n v="1197831"/>
    <d v="2021-04-03T00:00:00"/>
    <x v="3"/>
    <s v="Sud"/>
    <s v="Tennessee"/>
    <s v="Knoxville"/>
    <x v="0"/>
    <n v="12"/>
    <n v="247"/>
    <n v="2964"/>
    <n v="1333.8"/>
    <n v="0.44999999999999996"/>
    <s v="Sortie"/>
  </r>
  <r>
    <s v="Sports Direct"/>
    <n v="1197831"/>
    <d v="2021-04-04T00:00:00"/>
    <x v="4"/>
    <s v="Sud"/>
    <s v="Tennessee"/>
    <s v="Knoxville"/>
    <x v="1"/>
    <n v="20"/>
    <n v="240"/>
    <n v="4800"/>
    <n v="2111.9999999999995"/>
    <n v="0.43999999999999995"/>
    <s v="Sortie"/>
  </r>
  <r>
    <s v="Sports Direct"/>
    <n v="1197831"/>
    <d v="2021-04-05T00:00:00"/>
    <x v="5"/>
    <s v="Sud"/>
    <s v="Tennessee"/>
    <s v="Knoxville"/>
    <x v="2"/>
    <n v="14"/>
    <n v="204"/>
    <n v="2856"/>
    <n v="1313.76"/>
    <n v="0.45999999999999996"/>
    <s v="Sortie"/>
  </r>
  <r>
    <s v="Sports Direct"/>
    <n v="1197831"/>
    <d v="2021-04-06T00:00:00"/>
    <x v="6"/>
    <s v="Sud"/>
    <s v="Tennessee"/>
    <s v="Knoxville"/>
    <x v="3"/>
    <n v="20"/>
    <n v="179"/>
    <n v="3580"/>
    <n v="1933.2"/>
    <n v="0.54"/>
    <s v="Sortie"/>
  </r>
  <r>
    <s v="Sports Direct"/>
    <n v="1197831"/>
    <d v="2021-04-07T00:00:00"/>
    <x v="0"/>
    <s v="Sud"/>
    <s v="Tennessee"/>
    <s v="Knoxville"/>
    <x v="4"/>
    <n v="33"/>
    <n v="132"/>
    <n v="4356"/>
    <n v="1785.9599999999998"/>
    <n v="0.41"/>
    <s v="Sortie"/>
  </r>
  <r>
    <s v="Sports Direct"/>
    <n v="1197831"/>
    <d v="2021-04-08T00:00:00"/>
    <x v="1"/>
    <s v="Sud"/>
    <s v="Tennessee"/>
    <s v="Knoxville"/>
    <x v="5"/>
    <n v="31"/>
    <n v="271"/>
    <n v="8401"/>
    <n v="4956.5900000000011"/>
    <n v="0.59000000000000008"/>
    <s v="Sortie"/>
  </r>
  <r>
    <s v="Sports Direct"/>
    <n v="1197831"/>
    <d v="2021-04-09T00:00:00"/>
    <x v="2"/>
    <s v="Sud"/>
    <s v="Tennessee"/>
    <s v="Knoxville"/>
    <x v="0"/>
    <n v="28"/>
    <n v="256"/>
    <n v="7168"/>
    <n v="3368.96"/>
    <n v="0.47"/>
    <s v="Sortie"/>
  </r>
  <r>
    <s v="Sports Direct"/>
    <n v="1197831"/>
    <d v="2021-04-10T00:00:00"/>
    <x v="3"/>
    <s v="Sud"/>
    <s v="Tennessee"/>
    <s v="Knoxville"/>
    <x v="1"/>
    <n v="32"/>
    <n v="240"/>
    <n v="7680"/>
    <n v="3609.6"/>
    <n v="0.47"/>
    <s v="Sortie"/>
  </r>
  <r>
    <s v="Sports Direct"/>
    <n v="1197831"/>
    <d v="2021-04-11T00:00:00"/>
    <x v="4"/>
    <s v="Sud"/>
    <s v="Tennessee"/>
    <s v="Knoxville"/>
    <x v="2"/>
    <n v="26"/>
    <n v="202"/>
    <n v="5252"/>
    <n v="2310.8799999999997"/>
    <n v="0.43999999999999995"/>
    <s v="Sortie"/>
  </r>
  <r>
    <s v="Sports Direct"/>
    <n v="1197831"/>
    <d v="2021-04-12T00:00:00"/>
    <x v="5"/>
    <s v="Sud"/>
    <s v="Tennessee"/>
    <s v="Knoxville"/>
    <x v="3"/>
    <n v="29"/>
    <n v="198"/>
    <n v="5742"/>
    <n v="3215.5200000000004"/>
    <n v="0.56000000000000005"/>
    <s v="Sortie"/>
  </r>
  <r>
    <s v="Sports Direct"/>
    <n v="1197831"/>
    <d v="2021-04-13T00:00:00"/>
    <x v="6"/>
    <s v="Sud"/>
    <s v="Tennessee"/>
    <s v="Knoxville"/>
    <x v="4"/>
    <n v="30"/>
    <n v="150"/>
    <n v="4500"/>
    <n v="1754.9999999999998"/>
    <n v="0.38999999999999996"/>
    <s v="Sortie"/>
  </r>
  <r>
    <s v="Sports Direct"/>
    <n v="1197831"/>
    <d v="2021-04-14T00:00:00"/>
    <x v="0"/>
    <s v="Sud"/>
    <s v="Tennessee"/>
    <s v="Knoxville"/>
    <x v="5"/>
    <n v="37"/>
    <n v="306"/>
    <n v="11322"/>
    <n v="6679.9800000000005"/>
    <n v="0.59000000000000008"/>
    <s v="Sortie"/>
  </r>
  <r>
    <s v="Sports Direct"/>
    <n v="1197831"/>
    <d v="2021-04-15T00:00:00"/>
    <x v="1"/>
    <s v="Sud"/>
    <s v="Tennessee"/>
    <s v="Knoxville"/>
    <x v="0"/>
    <n v="29"/>
    <n v="272"/>
    <n v="7888"/>
    <n v="3943.9999999999995"/>
    <n v="0.49999999999999994"/>
    <s v="Sortie"/>
  </r>
  <r>
    <s v="Sports Direct"/>
    <n v="1197831"/>
    <d v="2021-04-16T00:00:00"/>
    <x v="2"/>
    <s v="Sud"/>
    <s v="Tennessee"/>
    <s v="Knoxville"/>
    <x v="1"/>
    <n v="30"/>
    <n v="264"/>
    <n v="7920"/>
    <n v="3959.9999999999995"/>
    <n v="0.49999999999999994"/>
    <s v="Sortie"/>
  </r>
  <r>
    <s v="Sports Direct"/>
    <n v="1197831"/>
    <d v="2021-04-17T00:00:00"/>
    <x v="3"/>
    <s v="Sud"/>
    <s v="Tennessee"/>
    <s v="Knoxville"/>
    <x v="2"/>
    <n v="30"/>
    <n v="322"/>
    <n v="9660"/>
    <n v="4829.9999999999991"/>
    <n v="0.49999999999999994"/>
    <s v="Sortie"/>
  </r>
  <r>
    <s v="Sports Direct"/>
    <n v="1197831"/>
    <d v="2021-04-18T00:00:00"/>
    <x v="4"/>
    <s v="Sud"/>
    <s v="Tennessee"/>
    <s v="Knoxville"/>
    <x v="3"/>
    <n v="32"/>
    <n v="196"/>
    <n v="6272"/>
    <n v="3825.9200000000005"/>
    <n v="0.6100000000000001"/>
    <s v="Sortie"/>
  </r>
  <r>
    <s v="Sports Direct"/>
    <n v="1197831"/>
    <d v="2021-04-19T00:00:00"/>
    <x v="5"/>
    <s v="Sud"/>
    <s v="Tennessee"/>
    <s v="Knoxville"/>
    <x v="4"/>
    <n v="33"/>
    <n v="182"/>
    <n v="6006"/>
    <n v="2702.7"/>
    <n v="0.44999999999999996"/>
    <s v="Sortie"/>
  </r>
  <r>
    <s v="Sports Direct"/>
    <n v="1197831"/>
    <d v="2021-04-20T00:00:00"/>
    <x v="6"/>
    <s v="Sud"/>
    <s v="Tennessee"/>
    <s v="Knoxville"/>
    <x v="5"/>
    <n v="38"/>
    <n v="272"/>
    <n v="10336"/>
    <n v="6408.3200000000015"/>
    <n v="0.62000000000000011"/>
    <s v="Sortie"/>
  </r>
  <r>
    <s v="Sports Direct"/>
    <n v="1197831"/>
    <d v="2021-04-21T00:00:00"/>
    <x v="0"/>
    <s v="Sud"/>
    <s v="Tennessee"/>
    <s v="Knoxville"/>
    <x v="0"/>
    <n v="29"/>
    <n v="233"/>
    <n v="6757"/>
    <n v="3446.07"/>
    <n v="0.51"/>
    <s v="Sortie"/>
  </r>
  <r>
    <s v="Sports Direct"/>
    <n v="1197831"/>
    <d v="2021-04-22T00:00:00"/>
    <x v="1"/>
    <s v="Sud"/>
    <s v="Tennessee"/>
    <s v="Knoxville"/>
    <x v="1"/>
    <n v="44"/>
    <n v="271"/>
    <n v="11924"/>
    <n v="6081.24"/>
    <n v="0.51"/>
    <s v="Sortie"/>
  </r>
  <r>
    <s v="Sports Direct"/>
    <n v="1197831"/>
    <d v="2021-04-23T00:00:00"/>
    <x v="2"/>
    <s v="Sud"/>
    <s v="Tennessee"/>
    <s v="Knoxville"/>
    <x v="2"/>
    <n v="39"/>
    <n v="314"/>
    <n v="12246"/>
    <n v="5755.62"/>
    <n v="0.47"/>
    <s v="Sortie"/>
  </r>
  <r>
    <s v="Sports Direct"/>
    <n v="1197831"/>
    <d v="2021-04-24T00:00:00"/>
    <x v="3"/>
    <s v="Sud"/>
    <s v="Tennessee"/>
    <s v="Knoxville"/>
    <x v="3"/>
    <n v="32"/>
    <n v="162"/>
    <n v="5184"/>
    <n v="3058.5600000000004"/>
    <n v="0.59000000000000008"/>
    <s v="Sortie"/>
  </r>
  <r>
    <s v="Sports Direct"/>
    <n v="1197831"/>
    <d v="2021-04-25T00:00:00"/>
    <x v="4"/>
    <s v="Sud"/>
    <s v="Tennessee"/>
    <s v="Knoxville"/>
    <x v="4"/>
    <n v="35"/>
    <n v="143"/>
    <n v="5005"/>
    <n v="2252.25"/>
    <n v="0.44999999999999996"/>
    <s v="Sortie"/>
  </r>
  <r>
    <s v="Sports Direct"/>
    <n v="1197831"/>
    <d v="2021-04-26T00:00:00"/>
    <x v="5"/>
    <s v="Sud"/>
    <s v="Tennessee"/>
    <s v="Knoxville"/>
    <x v="5"/>
    <n v="40"/>
    <n v="232"/>
    <n v="9280"/>
    <n v="6217.6000000000013"/>
    <n v="0.67000000000000015"/>
    <s v="Sortie"/>
  </r>
  <r>
    <s v="Sports Direct"/>
    <n v="1197831"/>
    <d v="2021-04-27T00:00:00"/>
    <x v="6"/>
    <s v="Sud"/>
    <s v="Tennessee"/>
    <s v="Knoxville"/>
    <x v="0"/>
    <n v="40"/>
    <n v="209"/>
    <n v="8360"/>
    <n v="4179.9999999999991"/>
    <n v="0.49999999999999994"/>
    <s v="Sortie"/>
  </r>
  <r>
    <s v="Sports Direct"/>
    <n v="1197831"/>
    <d v="2021-04-28T00:00:00"/>
    <x v="0"/>
    <s v="Sud"/>
    <s v="Tennessee"/>
    <s v="Knoxville"/>
    <x v="1"/>
    <n v="33"/>
    <n v="213"/>
    <n v="7029"/>
    <n v="3303.6299999999997"/>
    <n v="0.47"/>
    <s v="Sortie"/>
  </r>
  <r>
    <s v="Sports Direct"/>
    <n v="1197831"/>
    <d v="2021-04-29T00:00:00"/>
    <x v="1"/>
    <s v="Sud"/>
    <s v="Tennessee"/>
    <s v="Knoxville"/>
    <x v="2"/>
    <n v="40"/>
    <n v="203"/>
    <n v="8120"/>
    <n v="4141.2"/>
    <n v="0.51"/>
    <s v="Sortie"/>
  </r>
  <r>
    <s v="Sports Direct"/>
    <n v="1197831"/>
    <d v="2021-04-30T00:00:00"/>
    <x v="2"/>
    <s v="Sud"/>
    <s v="Tennessee"/>
    <s v="Knoxville"/>
    <x v="3"/>
    <n v="40"/>
    <n v="136"/>
    <n v="5440"/>
    <n v="3100.8"/>
    <n v="0.57000000000000006"/>
    <s v="Sortie"/>
  </r>
  <r>
    <s v="Sports Direct"/>
    <n v="1197831"/>
    <d v="2021-05-01T00:00:00"/>
    <x v="3"/>
    <s v="Sud"/>
    <s v="Tennessee"/>
    <s v="Knoxville"/>
    <x v="4"/>
    <n v="39"/>
    <n v="120"/>
    <n v="4680"/>
    <n v="2012.3999999999996"/>
    <n v="0.42999999999999994"/>
    <s v="Sortie"/>
  </r>
  <r>
    <s v="Sports Direct"/>
    <n v="1197831"/>
    <d v="2021-05-02T00:00:00"/>
    <x v="4"/>
    <s v="Sud"/>
    <s v="Tennessee"/>
    <s v="Knoxville"/>
    <x v="5"/>
    <n v="30"/>
    <n v="219"/>
    <n v="6570"/>
    <n v="4073.4000000000005"/>
    <n v="0.62000000000000011"/>
    <s v="Sortie"/>
  </r>
  <r>
    <s v="Sports Direct"/>
    <n v="1197831"/>
    <d v="2021-05-03T00:00:00"/>
    <x v="5"/>
    <s v="Sud"/>
    <s v="Tennessee"/>
    <s v="Knoxville"/>
    <x v="0"/>
    <n v="28"/>
    <n v="201"/>
    <n v="5628"/>
    <n v="2926.56"/>
    <n v="0.52"/>
    <s v="Sortie"/>
  </r>
  <r>
    <s v="Sports Direct"/>
    <n v="1197831"/>
    <d v="2021-05-04T00:00:00"/>
    <x v="6"/>
    <s v="Sud"/>
    <s v="Tennessee"/>
    <s v="Knoxville"/>
    <x v="1"/>
    <n v="25"/>
    <n v="178"/>
    <n v="4450"/>
    <n v="2136"/>
    <n v="0.48"/>
    <s v="Sortie"/>
  </r>
  <r>
    <s v="Sports Direct"/>
    <n v="1197831"/>
    <d v="2021-05-05T00:00:00"/>
    <x v="0"/>
    <s v="Sud"/>
    <s v="Tennessee"/>
    <s v="Knoxville"/>
    <x v="2"/>
    <n v="27"/>
    <n v="163"/>
    <n v="4401"/>
    <n v="2112.48"/>
    <n v="0.48"/>
    <s v="Sortie"/>
  </r>
  <r>
    <s v="Sports Direct"/>
    <n v="1197831"/>
    <d v="2021-05-06T00:00:00"/>
    <x v="1"/>
    <s v="Sud"/>
    <s v="Tennessee"/>
    <s v="Knoxville"/>
    <x v="3"/>
    <n v="30"/>
    <n v="131"/>
    <n v="3930"/>
    <n v="2358.0000000000005"/>
    <n v="0.60000000000000009"/>
    <s v="Sortie"/>
  </r>
  <r>
    <s v="Sports Direct"/>
    <n v="1197831"/>
    <d v="2021-05-07T00:00:00"/>
    <x v="2"/>
    <s v="Sud"/>
    <s v="Tennessee"/>
    <s v="Knoxville"/>
    <x v="4"/>
    <n v="28"/>
    <n v="109"/>
    <n v="3052"/>
    <n v="1342.8799999999999"/>
    <n v="0.43999999999999995"/>
    <s v="Sortie"/>
  </r>
  <r>
    <s v="Sports Direct"/>
    <n v="1197831"/>
    <d v="2021-05-08T00:00:00"/>
    <x v="3"/>
    <s v="Sud"/>
    <s v="Tennessee"/>
    <s v="Knoxville"/>
    <x v="5"/>
    <n v="29"/>
    <n v="179"/>
    <n v="5191"/>
    <n v="3477.9700000000007"/>
    <n v="0.67000000000000015"/>
    <s v="Sortie"/>
  </r>
  <r>
    <s v="Sports Direct"/>
    <n v="1197831"/>
    <d v="2021-05-09T00:00:00"/>
    <x v="4"/>
    <s v="Sud"/>
    <s v="Tennessee"/>
    <s v="Knoxville"/>
    <x v="0"/>
    <n v="24"/>
    <n v="203"/>
    <n v="4872"/>
    <n v="2338.56"/>
    <n v="0.48"/>
    <s v="Sortie"/>
  </r>
  <r>
    <s v="Sports Direct"/>
    <n v="1197831"/>
    <d v="2021-05-10T00:00:00"/>
    <x v="5"/>
    <s v="Sud"/>
    <s v="Tennessee"/>
    <s v="Knoxville"/>
    <x v="1"/>
    <n v="21"/>
    <n v="223"/>
    <n v="4683"/>
    <n v="2294.6699999999996"/>
    <n v="0.48999999999999994"/>
    <s v="Sortie"/>
  </r>
  <r>
    <s v="Sports Direct"/>
    <n v="1197831"/>
    <d v="2021-05-11T00:00:00"/>
    <x v="6"/>
    <s v="Sud"/>
    <s v="Tennessee"/>
    <s v="Knoxville"/>
    <x v="2"/>
    <n v="37"/>
    <n v="204"/>
    <n v="7548"/>
    <n v="3547.56"/>
    <n v="0.47"/>
    <s v="Sortie"/>
  </r>
  <r>
    <s v="Sports Direct"/>
    <n v="1197831"/>
    <d v="2021-05-12T00:00:00"/>
    <x v="0"/>
    <s v="Sud"/>
    <s v="Tennessee"/>
    <s v="Knoxville"/>
    <x v="3"/>
    <n v="38"/>
    <n v="157"/>
    <n v="5966"/>
    <n v="3698.9200000000005"/>
    <n v="0.62000000000000011"/>
    <s v="Sortie"/>
  </r>
  <r>
    <s v="Sports Direct"/>
    <n v="1197831"/>
    <d v="2021-05-13T00:00:00"/>
    <x v="1"/>
    <s v="Sud"/>
    <s v="Tennessee"/>
    <s v="Knoxville"/>
    <x v="4"/>
    <n v="43"/>
    <n v="140"/>
    <n v="6020"/>
    <n v="2769.2"/>
    <n v="0.45999999999999996"/>
    <s v="Sortie"/>
  </r>
  <r>
    <s v="Sports Direct"/>
    <n v="1197831"/>
    <d v="2021-05-14T00:00:00"/>
    <x v="2"/>
    <s v="Sud"/>
    <s v="Tennessee"/>
    <s v="Knoxville"/>
    <x v="5"/>
    <n v="43"/>
    <n v="202"/>
    <n v="8686"/>
    <n v="5732.7600000000011"/>
    <n v="0.66000000000000014"/>
    <s v="Sortie"/>
  </r>
  <r>
    <s v="Sports Direct"/>
    <n v="1197831"/>
    <d v="2021-05-15T00:00:00"/>
    <x v="3"/>
    <s v="Sud"/>
    <s v="Tennessee"/>
    <s v="Knoxville"/>
    <x v="0"/>
    <n v="39"/>
    <n v="248"/>
    <n v="9672"/>
    <n v="4642.5599999999995"/>
    <n v="0.48"/>
    <s v="Sortie"/>
  </r>
  <r>
    <s v="Sports Direct"/>
    <n v="1197831"/>
    <d v="2021-05-16T00:00:00"/>
    <x v="4"/>
    <s v="Sud"/>
    <s v="Tennessee"/>
    <s v="Knoxville"/>
    <x v="1"/>
    <n v="37"/>
    <n v="264"/>
    <n v="9768"/>
    <n v="4786.32"/>
    <n v="0.48999999999999994"/>
    <s v="Sortie"/>
  </r>
  <r>
    <s v="Sports Direct"/>
    <n v="1197831"/>
    <d v="2021-05-17T00:00:00"/>
    <x v="5"/>
    <s v="Sud"/>
    <s v="Tennessee"/>
    <s v="Knoxville"/>
    <x v="2"/>
    <n v="44"/>
    <n v="210"/>
    <n v="9240"/>
    <n v="4712.3999999999996"/>
    <n v="0.51"/>
    <s v="Sortie"/>
  </r>
  <r>
    <s v="Sports Direct"/>
    <n v="1197831"/>
    <d v="2021-05-18T00:00:00"/>
    <x v="6"/>
    <s v="Sud"/>
    <s v="Tennessee"/>
    <s v="Knoxville"/>
    <x v="3"/>
    <n v="44"/>
    <n v="176"/>
    <n v="7744"/>
    <n v="4646.4000000000005"/>
    <n v="0.60000000000000009"/>
    <s v="Sortie"/>
  </r>
  <r>
    <s v="Sports Direct"/>
    <n v="1197831"/>
    <d v="2021-05-19T00:00:00"/>
    <x v="0"/>
    <s v="Sud"/>
    <s v="Tennessee"/>
    <s v="Knoxville"/>
    <x v="4"/>
    <n v="38"/>
    <n v="160"/>
    <n v="6080"/>
    <n v="2857.6"/>
    <n v="0.47"/>
    <s v="Sortie"/>
  </r>
  <r>
    <s v="Sports Direct"/>
    <n v="1197831"/>
    <d v="2021-05-20T00:00:00"/>
    <x v="1"/>
    <s v="Sud"/>
    <s v="Tennessee"/>
    <s v="Knoxville"/>
    <x v="5"/>
    <n v="49"/>
    <n v="225"/>
    <n v="11025"/>
    <n v="6945.7500000000009"/>
    <n v="0.63000000000000012"/>
    <s v="Sortie"/>
  </r>
  <r>
    <s v="Foot Locker"/>
    <n v="1185732"/>
    <d v="2021-05-21T00:00:00"/>
    <x v="2"/>
    <s v="Sud"/>
    <s v="Tennessee"/>
    <s v="Knoxville"/>
    <x v="0"/>
    <n v="27"/>
    <n v="140"/>
    <n v="3780"/>
    <n v="1663.2"/>
    <n v="0.44"/>
    <s v="Sortie"/>
  </r>
  <r>
    <s v="Foot Locker"/>
    <n v="1185732"/>
    <d v="2021-05-22T00:00:00"/>
    <x v="3"/>
    <s v="Sud"/>
    <s v="Tennessee"/>
    <s v="Knoxville"/>
    <x v="1"/>
    <n v="23"/>
    <n v="70"/>
    <n v="1610"/>
    <n v="660.09999999999991"/>
    <n v="0.41"/>
    <s v="Sortie"/>
  </r>
  <r>
    <s v="Foot Locker"/>
    <n v="1185732"/>
    <d v="2021-05-23T00:00:00"/>
    <x v="4"/>
    <s v="Sud"/>
    <s v="Tennessee"/>
    <s v="Knoxville"/>
    <x v="2"/>
    <n v="19"/>
    <n v="74"/>
    <n v="1406"/>
    <n v="548.33999999999992"/>
    <n v="0.38999999999999996"/>
    <s v="Sortie"/>
  </r>
  <r>
    <s v="Foot Locker"/>
    <n v="1185732"/>
    <d v="2021-05-24T00:00:00"/>
    <x v="5"/>
    <s v="Sud"/>
    <s v="Tennessee"/>
    <s v="Knoxville"/>
    <x v="3"/>
    <n v="22"/>
    <n v="23"/>
    <n v="506"/>
    <n v="217.58"/>
    <n v="0.43000000000000005"/>
    <s v="Sortie"/>
  </r>
  <r>
    <s v="Sports Direct"/>
    <n v="1197831"/>
    <d v="2021-08-05T00:00:00"/>
    <x v="1"/>
    <s v="Sud"/>
    <s v="Alabama"/>
    <s v="Birmingham"/>
    <x v="4"/>
    <n v="31"/>
    <n v="114"/>
    <n v="3534"/>
    <n v="1448.9399999999998"/>
    <n v="0.41"/>
    <s v="Sortie"/>
  </r>
  <r>
    <s v="Sports Direct"/>
    <n v="1197831"/>
    <d v="2021-08-06T00:00:00"/>
    <x v="2"/>
    <s v="Sud"/>
    <s v="Alabama"/>
    <s v="Birmingham"/>
    <x v="5"/>
    <n v="24"/>
    <n v="152"/>
    <n v="3648"/>
    <n v="2152.3200000000002"/>
    <n v="0.59000000000000008"/>
    <s v="Sortie"/>
  </r>
  <r>
    <s v="Sports Direct"/>
    <n v="1197831"/>
    <d v="2021-08-07T00:00:00"/>
    <x v="3"/>
    <s v="Sud"/>
    <s v="Alabama"/>
    <s v="Birmingham"/>
    <x v="0"/>
    <n v="16"/>
    <n v="206"/>
    <n v="3296"/>
    <n v="1549.12"/>
    <n v="0.47"/>
    <s v="Sortie"/>
  </r>
  <r>
    <s v="Sports Direct"/>
    <n v="1197831"/>
    <d v="2021-08-08T00:00:00"/>
    <x v="4"/>
    <s v="Sud"/>
    <s v="Alabama"/>
    <s v="Birmingham"/>
    <x v="1"/>
    <n v="26"/>
    <n v="192"/>
    <n v="4992"/>
    <n v="2096.64"/>
    <n v="0.42"/>
    <s v="Sortie"/>
  </r>
  <r>
    <s v="Sports Direct"/>
    <n v="1197831"/>
    <d v="2021-08-09T00:00:00"/>
    <x v="5"/>
    <s v="Sud"/>
    <s v="Alabama"/>
    <s v="Birmingham"/>
    <x v="2"/>
    <n v="26"/>
    <n v="136"/>
    <n v="3536"/>
    <n v="1555.84"/>
    <n v="0.43999999999999995"/>
    <s v="Sortie"/>
  </r>
  <r>
    <s v="Sports Direct"/>
    <n v="1197831"/>
    <d v="2021-08-10T00:00:00"/>
    <x v="6"/>
    <s v="Sud"/>
    <s v="Alabama"/>
    <s v="Birmingham"/>
    <x v="3"/>
    <n v="24"/>
    <n v="113"/>
    <n v="2712"/>
    <n v="1464.48"/>
    <n v="0.54"/>
    <s v="Sortie"/>
  </r>
  <r>
    <s v="Sports Direct"/>
    <n v="1197831"/>
    <d v="2021-08-11T00:00:00"/>
    <x v="0"/>
    <s v="Sud"/>
    <s v="Alabama"/>
    <s v="Birmingham"/>
    <x v="4"/>
    <n v="29"/>
    <n v="85"/>
    <n v="2465"/>
    <n v="961.34999999999991"/>
    <n v="0.38999999999999996"/>
    <s v="Sortie"/>
  </r>
  <r>
    <s v="Sports Direct"/>
    <n v="1197831"/>
    <d v="2021-08-12T00:00:00"/>
    <x v="1"/>
    <s v="Sud"/>
    <s v="Alabama"/>
    <s v="Birmingham"/>
    <x v="5"/>
    <n v="27"/>
    <n v="144"/>
    <n v="3888"/>
    <n v="2216.1600000000003"/>
    <n v="0.57000000000000006"/>
    <s v="Sortie"/>
  </r>
  <r>
    <s v="Sports Direct"/>
    <n v="1197831"/>
    <d v="2021-08-13T00:00:00"/>
    <x v="2"/>
    <s v="Sud"/>
    <s v="Alabama"/>
    <s v="Birmingham"/>
    <x v="0"/>
    <n v="23"/>
    <n v="194"/>
    <n v="4462"/>
    <n v="2186.3799999999997"/>
    <n v="0.48999999999999994"/>
    <s v="Sortie"/>
  </r>
  <r>
    <s v="Sports Direct"/>
    <n v="1197831"/>
    <d v="2021-08-14T00:00:00"/>
    <x v="3"/>
    <s v="Sud"/>
    <s v="Alabama"/>
    <s v="Birmingham"/>
    <x v="1"/>
    <n v="32"/>
    <n v="194"/>
    <n v="6208"/>
    <n v="2917.7599999999998"/>
    <n v="0.47"/>
    <s v="Sortie"/>
  </r>
  <r>
    <s v="Sports Direct"/>
    <n v="1197831"/>
    <d v="2021-08-15T00:00:00"/>
    <x v="4"/>
    <s v="Sud"/>
    <s v="Alabama"/>
    <s v="Birmingham"/>
    <x v="2"/>
    <n v="20"/>
    <n v="144"/>
    <n v="2880"/>
    <n v="1468.8"/>
    <n v="0.51"/>
    <s v="Sortie"/>
  </r>
  <r>
    <s v="Sports Direct"/>
    <n v="1197831"/>
    <d v="2021-08-16T00:00:00"/>
    <x v="5"/>
    <s v="Sud"/>
    <s v="Alabama"/>
    <s v="Birmingham"/>
    <x v="3"/>
    <n v="23"/>
    <n v="116"/>
    <n v="2668"/>
    <n v="1627.4800000000002"/>
    <n v="0.6100000000000001"/>
    <s v="Sortie"/>
  </r>
  <r>
    <s v="Sports Direct"/>
    <n v="1197831"/>
    <d v="2021-08-17T00:00:00"/>
    <x v="6"/>
    <s v="Sud"/>
    <s v="Alabama"/>
    <s v="Birmingham"/>
    <x v="4"/>
    <n v="28"/>
    <n v="88"/>
    <n v="2464"/>
    <n v="1133.4399999999998"/>
    <n v="0.45999999999999996"/>
    <s v="Sortie"/>
  </r>
  <r>
    <s v="Sports Direct"/>
    <n v="1197831"/>
    <d v="2021-08-18T00:00:00"/>
    <x v="0"/>
    <s v="Sud"/>
    <s v="Alabama"/>
    <s v="Birmingham"/>
    <x v="5"/>
    <n v="26"/>
    <n v="120"/>
    <n v="3120"/>
    <n v="2059.2000000000003"/>
    <n v="0.66000000000000014"/>
    <s v="Sortie"/>
  </r>
  <r>
    <s v="Sports Direct"/>
    <n v="1197831"/>
    <d v="2021-08-19T00:00:00"/>
    <x v="1"/>
    <s v="Sud"/>
    <s v="Alabama"/>
    <s v="Birmingham"/>
    <x v="0"/>
    <n v="15"/>
    <n v="215"/>
    <n v="3225"/>
    <n v="1677"/>
    <n v="0.52"/>
    <s v="Sortie"/>
  </r>
  <r>
    <s v="Sports Direct"/>
    <n v="1197831"/>
    <d v="2021-08-20T00:00:00"/>
    <x v="2"/>
    <s v="Sud"/>
    <s v="Alabama"/>
    <s v="Birmingham"/>
    <x v="1"/>
    <n v="16"/>
    <n v="202"/>
    <n v="3232"/>
    <n v="1519.04"/>
    <n v="0.47"/>
    <s v="Sortie"/>
  </r>
  <r>
    <s v="Sports Direct"/>
    <n v="1197831"/>
    <d v="2021-08-21T00:00:00"/>
    <x v="3"/>
    <s v="Sud"/>
    <s v="Alabama"/>
    <s v="Birmingham"/>
    <x v="2"/>
    <n v="11"/>
    <n v="152"/>
    <n v="1672"/>
    <n v="785.83999999999992"/>
    <n v="0.47"/>
    <s v="Sortie"/>
  </r>
  <r>
    <s v="Sports Direct"/>
    <n v="1197831"/>
    <d v="2021-08-22T00:00:00"/>
    <x v="4"/>
    <s v="Sud"/>
    <s v="Alabama"/>
    <s v="Birmingham"/>
    <x v="3"/>
    <n v="15"/>
    <n v="116"/>
    <n v="1740"/>
    <n v="1044.0000000000002"/>
    <n v="0.60000000000000009"/>
    <s v="Sortie"/>
  </r>
  <r>
    <s v="Sports Direct"/>
    <n v="1197831"/>
    <d v="2021-08-23T00:00:00"/>
    <x v="5"/>
    <s v="Sud"/>
    <s v="Alabama"/>
    <s v="Birmingham"/>
    <x v="4"/>
    <n v="19"/>
    <n v="88"/>
    <n v="1672"/>
    <n v="702.24"/>
    <n v="0.42"/>
    <s v="Sortie"/>
  </r>
  <r>
    <s v="Sports Direct"/>
    <n v="1197831"/>
    <d v="2021-08-24T00:00:00"/>
    <x v="6"/>
    <s v="Sud"/>
    <s v="Alabama"/>
    <s v="Birmingham"/>
    <x v="5"/>
    <n v="14"/>
    <n v="165"/>
    <n v="2310"/>
    <n v="1547.7000000000003"/>
    <n v="0.67000000000000015"/>
    <s v="Sortie"/>
  </r>
  <r>
    <s v="Sports Direct"/>
    <n v="1197831"/>
    <d v="2021-08-25T00:00:00"/>
    <x v="0"/>
    <s v="Sud"/>
    <s v="Alabama"/>
    <s v="Birmingham"/>
    <x v="0"/>
    <n v="7"/>
    <n v="224"/>
    <n v="1568"/>
    <n v="736.95999999999992"/>
    <n v="0.47"/>
    <s v="Sortie"/>
  </r>
  <r>
    <s v="Sports Direct"/>
    <n v="1197831"/>
    <d v="2021-08-26T00:00:00"/>
    <x v="1"/>
    <s v="Sud"/>
    <s v="Alabama"/>
    <s v="Birmingham"/>
    <x v="1"/>
    <n v="16"/>
    <n v="218"/>
    <n v="3488"/>
    <n v="1709.1199999999997"/>
    <n v="0.48999999999999994"/>
    <s v="Sortie"/>
  </r>
  <r>
    <s v="Sports Direct"/>
    <n v="1197831"/>
    <d v="2021-08-27T00:00:00"/>
    <x v="2"/>
    <s v="Sud"/>
    <s v="Alabama"/>
    <s v="Birmingham"/>
    <x v="2"/>
    <n v="11"/>
    <n v="190"/>
    <n v="2090"/>
    <n v="1086.8"/>
    <n v="0.52"/>
    <s v="Sortie"/>
  </r>
  <r>
    <s v="Sports Direct"/>
    <n v="1197831"/>
    <d v="2021-08-28T00:00:00"/>
    <x v="3"/>
    <s v="Sud"/>
    <s v="Alabama"/>
    <s v="Birmingham"/>
    <x v="3"/>
    <n v="26"/>
    <n v="165"/>
    <n v="4290"/>
    <n v="2616.9000000000005"/>
    <n v="0.6100000000000001"/>
    <s v="Sortie"/>
  </r>
  <r>
    <s v="Sports Direct"/>
    <n v="1197831"/>
    <d v="2021-08-29T00:00:00"/>
    <x v="4"/>
    <s v="Sud"/>
    <s v="Alabama"/>
    <s v="Birmingham"/>
    <x v="4"/>
    <n v="39"/>
    <n v="132"/>
    <n v="5148"/>
    <n v="2162.16"/>
    <n v="0.42"/>
    <s v="Sortie"/>
  </r>
  <r>
    <s v="Sports Direct"/>
    <n v="1197831"/>
    <d v="2021-08-30T00:00:00"/>
    <x v="5"/>
    <s v="Sud"/>
    <s v="Alabama"/>
    <s v="Birmingham"/>
    <x v="5"/>
    <n v="36"/>
    <n v="263"/>
    <n v="9468"/>
    <n v="6248.880000000001"/>
    <n v="0.66000000000000014"/>
    <s v="Sortie"/>
  </r>
  <r>
    <s v="Sports Direct"/>
    <n v="1197831"/>
    <d v="2021-08-31T00:00:00"/>
    <x v="6"/>
    <s v="Sud"/>
    <s v="Alabama"/>
    <s v="Birmingham"/>
    <x v="0"/>
    <n v="30"/>
    <n v="225"/>
    <n v="6750"/>
    <n v="3240"/>
    <n v="0.48"/>
    <s v="Sortie"/>
  </r>
  <r>
    <s v="Sports Direct"/>
    <n v="1197831"/>
    <d v="2021-09-01T00:00:00"/>
    <x v="0"/>
    <s v="Sud"/>
    <s v="Alabama"/>
    <s v="Birmingham"/>
    <x v="1"/>
    <n v="35"/>
    <n v="233"/>
    <n v="8155"/>
    <n v="3832.85"/>
    <n v="0.47"/>
    <s v="Sortie"/>
  </r>
  <r>
    <s v="Sports Direct"/>
    <n v="1197831"/>
    <d v="2021-09-02T00:00:00"/>
    <x v="1"/>
    <s v="Sud"/>
    <s v="Alabama"/>
    <s v="Birmingham"/>
    <x v="2"/>
    <n v="35"/>
    <n v="228"/>
    <n v="7980"/>
    <n v="4069.8"/>
    <n v="0.51"/>
    <s v="Sortie"/>
  </r>
  <r>
    <s v="Sports Direct"/>
    <n v="1197831"/>
    <d v="2021-09-03T00:00:00"/>
    <x v="2"/>
    <s v="Sud"/>
    <s v="Alabama"/>
    <s v="Birmingham"/>
    <x v="3"/>
    <n v="31"/>
    <n v="210"/>
    <n v="6510"/>
    <n v="3906.0000000000005"/>
    <n v="0.60000000000000009"/>
    <s v="Sortie"/>
  </r>
  <r>
    <s v="Sports Direct"/>
    <n v="1197831"/>
    <d v="2021-09-04T00:00:00"/>
    <x v="3"/>
    <s v="Sud"/>
    <s v="Alabama"/>
    <s v="Birmingham"/>
    <x v="4"/>
    <n v="38"/>
    <n v="165"/>
    <n v="6270"/>
    <n v="2946.8999999999996"/>
    <n v="0.47"/>
    <s v="Sortie"/>
  </r>
  <r>
    <s v="Sports Direct"/>
    <n v="1197831"/>
    <d v="2021-09-05T00:00:00"/>
    <x v="4"/>
    <s v="Sud"/>
    <s v="Alabama"/>
    <s v="Birmingham"/>
    <x v="5"/>
    <n v="36"/>
    <n v="280"/>
    <n v="10080"/>
    <n v="6451.2000000000016"/>
    <n v="0.64000000000000012"/>
    <s v="Sortie"/>
  </r>
  <r>
    <s v="Sports Direct"/>
    <n v="1197831"/>
    <d v="2021-09-06T00:00:00"/>
    <x v="5"/>
    <s v="Sud"/>
    <s v="Alabama"/>
    <s v="Birmingham"/>
    <x v="0"/>
    <n v="31"/>
    <n v="256"/>
    <n v="7936"/>
    <n v="4206.079999999999"/>
    <n v="0.52999999999999992"/>
    <s v="Sortie"/>
  </r>
  <r>
    <s v="Sports Direct"/>
    <n v="1197831"/>
    <d v="2021-09-07T00:00:00"/>
    <x v="6"/>
    <s v="Sud"/>
    <s v="Alabama"/>
    <s v="Birmingham"/>
    <x v="1"/>
    <n v="37"/>
    <n v="264"/>
    <n v="9768"/>
    <n v="5372.4"/>
    <n v="0.54999999999999993"/>
    <s v="Sortie"/>
  </r>
  <r>
    <s v="Sports Direct"/>
    <n v="1197831"/>
    <d v="2021-09-08T00:00:00"/>
    <x v="0"/>
    <s v="Sud"/>
    <s v="Alabama"/>
    <s v="Birmingham"/>
    <x v="2"/>
    <n v="31"/>
    <n v="322"/>
    <n v="9982"/>
    <n v="5589.9199999999992"/>
    <n v="0.55999999999999994"/>
    <s v="Sortie"/>
  </r>
  <r>
    <s v="Sports Direct"/>
    <n v="1197831"/>
    <d v="2021-09-09T00:00:00"/>
    <x v="1"/>
    <s v="Sud"/>
    <s v="Alabama"/>
    <s v="Birmingham"/>
    <x v="3"/>
    <n v="36"/>
    <n v="196"/>
    <n v="7056"/>
    <n v="4727.5200000000013"/>
    <n v="0.67000000000000015"/>
    <s v="Sortie"/>
  </r>
  <r>
    <s v="Sports Direct"/>
    <n v="1197831"/>
    <d v="2021-09-10T00:00:00"/>
    <x v="2"/>
    <s v="Sud"/>
    <s v="Alabama"/>
    <s v="Birmingham"/>
    <x v="4"/>
    <n v="35"/>
    <n v="179"/>
    <n v="6265"/>
    <n v="3257.8"/>
    <n v="0.52"/>
    <s v="Sortie"/>
  </r>
  <r>
    <s v="Sports Direct"/>
    <n v="1197831"/>
    <d v="2021-09-11T00:00:00"/>
    <x v="3"/>
    <s v="Sud"/>
    <s v="Alabama"/>
    <s v="Birmingham"/>
    <x v="5"/>
    <n v="47"/>
    <n v="280"/>
    <n v="13160"/>
    <n v="9212.0000000000018"/>
    <n v="0.70000000000000018"/>
    <s v="Sortie"/>
  </r>
  <r>
    <s v="Sports Direct"/>
    <n v="1197831"/>
    <d v="2021-09-12T00:00:00"/>
    <x v="4"/>
    <s v="Sud"/>
    <s v="Alabama"/>
    <s v="Birmingham"/>
    <x v="0"/>
    <n v="27"/>
    <n v="233"/>
    <n v="6291"/>
    <n v="3460.0499999999997"/>
    <n v="0.54999999999999993"/>
    <s v="Sortie"/>
  </r>
  <r>
    <s v="Sports Direct"/>
    <n v="1197831"/>
    <d v="2021-09-13T00:00:00"/>
    <x v="5"/>
    <s v="Sud"/>
    <s v="Alabama"/>
    <s v="Birmingham"/>
    <x v="1"/>
    <n v="39"/>
    <n v="233"/>
    <n v="9087"/>
    <n v="4906.9799999999996"/>
    <n v="0.53999999999999992"/>
    <s v="Sortie"/>
  </r>
  <r>
    <s v="Sports Direct"/>
    <n v="1197831"/>
    <d v="2021-09-14T00:00:00"/>
    <x v="6"/>
    <s v="Sud"/>
    <s v="Alabama"/>
    <s v="Birmingham"/>
    <x v="2"/>
    <n v="36"/>
    <n v="278"/>
    <n v="10008"/>
    <n v="5304.2399999999989"/>
    <n v="0.52999999999999992"/>
    <s v="Sortie"/>
  </r>
  <r>
    <s v="Sports Direct"/>
    <n v="1197831"/>
    <d v="2021-09-15T00:00:00"/>
    <x v="0"/>
    <s v="Sud"/>
    <s v="Alabama"/>
    <s v="Birmingham"/>
    <x v="3"/>
    <n v="37"/>
    <n v="140"/>
    <n v="5180"/>
    <n v="3315.2000000000007"/>
    <n v="0.64000000000000012"/>
    <s v="Sortie"/>
  </r>
  <r>
    <s v="Sports Direct"/>
    <n v="1197831"/>
    <d v="2021-09-16T00:00:00"/>
    <x v="1"/>
    <s v="Sud"/>
    <s v="Alabama"/>
    <s v="Birmingham"/>
    <x v="4"/>
    <n v="42"/>
    <n v="140"/>
    <n v="5880"/>
    <n v="2939.9999999999995"/>
    <n v="0.49999999999999994"/>
    <s v="Sortie"/>
  </r>
  <r>
    <s v="Sports Direct"/>
    <n v="1197831"/>
    <d v="2021-09-17T00:00:00"/>
    <x v="2"/>
    <s v="Sud"/>
    <s v="Alabama"/>
    <s v="Birmingham"/>
    <x v="5"/>
    <n v="39"/>
    <n v="203"/>
    <n v="7917"/>
    <n v="5621.0700000000015"/>
    <n v="0.71000000000000019"/>
    <s v="Sortie"/>
  </r>
  <r>
    <s v="Sports Direct"/>
    <n v="1197831"/>
    <d v="2021-09-18T00:00:00"/>
    <x v="3"/>
    <s v="Sud"/>
    <s v="Alabama"/>
    <s v="Birmingham"/>
    <x v="0"/>
    <n v="38"/>
    <n v="206"/>
    <n v="7828"/>
    <n v="4305.3999999999996"/>
    <n v="0.54999999999999993"/>
    <s v="Sortie"/>
  </r>
  <r>
    <s v="Sports Direct"/>
    <n v="1197831"/>
    <d v="2021-09-19T00:00:00"/>
    <x v="4"/>
    <s v="Sud"/>
    <s v="Alabama"/>
    <s v="Birmingham"/>
    <x v="1"/>
    <n v="36"/>
    <n v="173"/>
    <n v="6228"/>
    <n v="3425.3999999999996"/>
    <n v="0.54999999999999993"/>
    <s v="Sortie"/>
  </r>
  <r>
    <s v="Sports Direct"/>
    <n v="1197831"/>
    <d v="2021-09-20T00:00:00"/>
    <x v="5"/>
    <s v="Sud"/>
    <s v="Alabama"/>
    <s v="Birmingham"/>
    <x v="2"/>
    <n v="47"/>
    <n v="213"/>
    <n v="10011"/>
    <n v="5606.16"/>
    <n v="0.55999999999999994"/>
    <s v="Sortie"/>
  </r>
  <r>
    <s v="Sports Direct"/>
    <n v="1197831"/>
    <d v="2021-09-21T00:00:00"/>
    <x v="6"/>
    <s v="Sud"/>
    <s v="Alabama"/>
    <s v="Birmingham"/>
    <x v="3"/>
    <n v="44"/>
    <n v="105"/>
    <n v="4620"/>
    <n v="3049.2000000000007"/>
    <n v="0.66000000000000014"/>
    <s v="Sortie"/>
  </r>
  <r>
    <s v="Sports Direct"/>
    <n v="1197831"/>
    <d v="2021-09-22T00:00:00"/>
    <x v="0"/>
    <s v="Sud"/>
    <s v="Alabama"/>
    <s v="Birmingham"/>
    <x v="4"/>
    <n v="35"/>
    <n v="116"/>
    <n v="4060"/>
    <n v="1948.8"/>
    <n v="0.48"/>
    <s v="Sortie"/>
  </r>
  <r>
    <s v="Sports Direct"/>
    <n v="1197831"/>
    <d v="2021-09-23T00:00:00"/>
    <x v="1"/>
    <s v="Sud"/>
    <s v="Alabama"/>
    <s v="Birmingham"/>
    <x v="5"/>
    <n v="26"/>
    <n v="190"/>
    <n v="4940"/>
    <n v="3556.8000000000011"/>
    <n v="0.7200000000000002"/>
    <s v="Sortie"/>
  </r>
  <r>
    <s v="Sports Direct"/>
    <n v="1197831"/>
    <d v="2021-09-24T00:00:00"/>
    <x v="2"/>
    <s v="Sud"/>
    <s v="Alabama"/>
    <s v="Birmingham"/>
    <x v="0"/>
    <n v="20"/>
    <n v="184"/>
    <n v="3680"/>
    <n v="1913.5999999999997"/>
    <n v="0.51999999999999991"/>
    <s v="Sortie"/>
  </r>
  <r>
    <s v="Sports Direct"/>
    <n v="1197831"/>
    <d v="2021-09-25T00:00:00"/>
    <x v="3"/>
    <s v="Sud"/>
    <s v="Alabama"/>
    <s v="Birmingham"/>
    <x v="1"/>
    <n v="23"/>
    <n v="173"/>
    <n v="3979"/>
    <n v="2188.4499999999998"/>
    <n v="0.54999999999999993"/>
    <s v="Sortie"/>
  </r>
  <r>
    <s v="Sports Direct"/>
    <n v="1197831"/>
    <d v="2021-09-26T00:00:00"/>
    <x v="4"/>
    <s v="Sud"/>
    <s v="Alabama"/>
    <s v="Birmingham"/>
    <x v="2"/>
    <n v="24"/>
    <n v="166"/>
    <n v="3984"/>
    <n v="2151.3599999999997"/>
    <n v="0.53999999999999992"/>
    <s v="Sortie"/>
  </r>
  <r>
    <s v="Sports Direct"/>
    <n v="1197831"/>
    <d v="2021-09-27T00:00:00"/>
    <x v="5"/>
    <s v="Sud"/>
    <s v="Alabama"/>
    <s v="Birmingham"/>
    <x v="3"/>
    <n v="26"/>
    <n v="98"/>
    <n v="2548"/>
    <n v="1707.1600000000003"/>
    <n v="0.67000000000000015"/>
    <s v="Sortie"/>
  </r>
  <r>
    <s v="Sports Direct"/>
    <n v="1197831"/>
    <d v="2021-09-28T00:00:00"/>
    <x v="6"/>
    <s v="Sud"/>
    <s v="Alabama"/>
    <s v="Birmingham"/>
    <x v="4"/>
    <n v="22"/>
    <n v="105"/>
    <n v="2310"/>
    <n v="1131.8999999999999"/>
    <n v="0.48999999999999994"/>
    <s v="Sortie"/>
  </r>
  <r>
    <s v="Sports Direct"/>
    <n v="1197831"/>
    <d v="2021-09-29T00:00:00"/>
    <x v="0"/>
    <s v="Sud"/>
    <s v="Alabama"/>
    <s v="Birmingham"/>
    <x v="5"/>
    <n v="26"/>
    <n v="147"/>
    <n v="3822"/>
    <n v="2751.8400000000006"/>
    <n v="0.7200000000000002"/>
    <s v="Sortie"/>
  </r>
  <r>
    <s v="Sports Direct"/>
    <n v="1197831"/>
    <d v="2021-09-30T00:00:00"/>
    <x v="1"/>
    <s v="Sud"/>
    <s v="Alabama"/>
    <s v="Birmingham"/>
    <x v="0"/>
    <n v="14"/>
    <n v="188"/>
    <n v="2632"/>
    <n v="1500.2399999999998"/>
    <n v="0.56999999999999995"/>
    <s v="Sortie"/>
  </r>
  <r>
    <s v="Sports Direct"/>
    <n v="1197831"/>
    <d v="2021-10-01T00:00:00"/>
    <x v="2"/>
    <s v="Sud"/>
    <s v="Alabama"/>
    <s v="Birmingham"/>
    <x v="1"/>
    <n v="14"/>
    <n v="200"/>
    <n v="2800"/>
    <n v="1455.9999999999998"/>
    <n v="0.51999999999999991"/>
    <s v="Sortie"/>
  </r>
  <r>
    <s v="Sports Direct"/>
    <n v="1197831"/>
    <d v="2021-10-02T00:00:00"/>
    <x v="3"/>
    <s v="Sud"/>
    <s v="Alabama"/>
    <s v="Birmingham"/>
    <x v="2"/>
    <n v="33"/>
    <n v="196"/>
    <n v="6468"/>
    <n v="3557.3999999999996"/>
    <n v="0.54999999999999993"/>
    <s v="Sortie"/>
  </r>
  <r>
    <s v="Sports Direct"/>
    <n v="1197831"/>
    <d v="2021-10-03T00:00:00"/>
    <x v="4"/>
    <s v="Sud"/>
    <s v="Alabama"/>
    <s v="Birmingham"/>
    <x v="3"/>
    <n v="36"/>
    <n v="135"/>
    <n v="4860"/>
    <n v="3256.2000000000007"/>
    <n v="0.67000000000000015"/>
    <s v="Sortie"/>
  </r>
  <r>
    <s v="Sports Direct"/>
    <n v="1197831"/>
    <d v="2021-10-04T00:00:00"/>
    <x v="5"/>
    <s v="Sud"/>
    <s v="Alabama"/>
    <s v="Birmingham"/>
    <x v="4"/>
    <n v="37"/>
    <n v="149"/>
    <n v="5513"/>
    <n v="2646.24"/>
    <n v="0.48"/>
    <s v="Sortie"/>
  </r>
  <r>
    <s v="Sports Direct"/>
    <n v="1197831"/>
    <d v="2021-10-05T00:00:00"/>
    <x v="6"/>
    <s v="Sud"/>
    <s v="Alabama"/>
    <s v="Birmingham"/>
    <x v="5"/>
    <n v="45"/>
    <n v="188"/>
    <n v="8460"/>
    <n v="5837.4000000000015"/>
    <n v="0.69000000000000017"/>
    <s v="Sortie"/>
  </r>
  <r>
    <s v="Sports Direct"/>
    <n v="1197831"/>
    <d v="2021-10-06T00:00:00"/>
    <x v="0"/>
    <s v="Sud"/>
    <s v="Alabama"/>
    <s v="Birmingham"/>
    <x v="0"/>
    <n v="46"/>
    <n v="240"/>
    <n v="11040"/>
    <n v="6182.4"/>
    <n v="0.55999999999999994"/>
    <s v="Sortie"/>
  </r>
  <r>
    <s v="Sports Direct"/>
    <n v="1197831"/>
    <d v="2021-10-07T00:00:00"/>
    <x v="1"/>
    <s v="Sud"/>
    <s v="Alabama"/>
    <s v="Birmingham"/>
    <x v="1"/>
    <n v="40"/>
    <n v="248"/>
    <n v="9920"/>
    <n v="5257.5999999999995"/>
    <n v="0.52999999999999992"/>
    <s v="Sortie"/>
  </r>
  <r>
    <s v="Sports Direct"/>
    <n v="1197831"/>
    <d v="2021-10-08T00:00:00"/>
    <x v="2"/>
    <s v="Sud"/>
    <s v="Alabama"/>
    <s v="Birmingham"/>
    <x v="2"/>
    <n v="47"/>
    <n v="217"/>
    <n v="10199"/>
    <n v="5507.4599999999991"/>
    <n v="0.53999999999999992"/>
    <s v="Sortie"/>
  </r>
  <r>
    <s v="Sports Direct"/>
    <n v="1197831"/>
    <d v="2021-10-09T00:00:00"/>
    <x v="3"/>
    <s v="Sud"/>
    <s v="Alabama"/>
    <s v="Birmingham"/>
    <x v="3"/>
    <n v="52"/>
    <n v="193"/>
    <n v="10036"/>
    <n v="6322.6800000000012"/>
    <n v="0.63000000000000012"/>
    <s v="Sortie"/>
  </r>
  <r>
    <s v="Sports Direct"/>
    <n v="1197831"/>
    <d v="2021-10-10T00:00:00"/>
    <x v="4"/>
    <s v="Sud"/>
    <s v="Alabama"/>
    <s v="Birmingham"/>
    <x v="4"/>
    <n v="40"/>
    <n v="155"/>
    <n v="6200"/>
    <n v="2914"/>
    <n v="0.47"/>
    <s v="Sortie"/>
  </r>
  <r>
    <s v="Sports Direct"/>
    <n v="1197831"/>
    <d v="2021-10-11T00:00:00"/>
    <x v="5"/>
    <s v="Sud"/>
    <s v="Alabama"/>
    <s v="Birmingham"/>
    <x v="5"/>
    <n v="56"/>
    <n v="225"/>
    <n v="12600"/>
    <n v="9072.0000000000018"/>
    <n v="0.7200000000000002"/>
    <s v="Sortie"/>
  </r>
  <r>
    <s v="Amazon"/>
    <n v="1185732"/>
    <d v="2021-10-12T00:00:00"/>
    <x v="6"/>
    <s v="Sud"/>
    <s v="Alabama"/>
    <s v="Birmingham"/>
    <x v="0"/>
    <n v="27"/>
    <n v="140"/>
    <n v="3780"/>
    <n v="1474.1999999999998"/>
    <n v="0.38999999999999996"/>
    <s v="Sortie"/>
  </r>
  <r>
    <s v="Amazon"/>
    <n v="1185732"/>
    <d v="2021-10-13T00:00:00"/>
    <x v="0"/>
    <s v="Sud"/>
    <s v="Alabama"/>
    <s v="Birmingham"/>
    <x v="1"/>
    <n v="30"/>
    <n v="88"/>
    <n v="2640"/>
    <n v="1082.3999999999999"/>
    <n v="0.41"/>
    <s v="Sortie"/>
  </r>
  <r>
    <s v="Amazon"/>
    <n v="1185732"/>
    <d v="2021-10-14T00:00:00"/>
    <x v="1"/>
    <s v="Sud"/>
    <s v="Alabama"/>
    <s v="Birmingham"/>
    <x v="2"/>
    <n v="23"/>
    <n v="83"/>
    <n v="1909"/>
    <n v="801.78"/>
    <n v="0.42"/>
    <s v="Sortie"/>
  </r>
  <r>
    <s v="Amazon"/>
    <n v="1185732"/>
    <d v="2021-10-15T00:00:00"/>
    <x v="2"/>
    <s v="Sud"/>
    <s v="Alabama"/>
    <s v="Birmingham"/>
    <x v="3"/>
    <n v="25"/>
    <n v="30"/>
    <n v="750"/>
    <n v="247.49999999999997"/>
    <n v="0.32999999999999996"/>
    <s v="Sortie"/>
  </r>
  <r>
    <s v="Sports Direct"/>
    <n v="1128299"/>
    <d v="2021-02-17T00:00:00"/>
    <x v="0"/>
    <s v="Sud-est"/>
    <s v="Florida"/>
    <s v="Orlando"/>
    <x v="3"/>
    <n v="36"/>
    <n v="94"/>
    <n v="3384"/>
    <n v="1252.08"/>
    <n v="0.37"/>
    <s v="Sortie"/>
  </r>
  <r>
    <s v="Sports Direct"/>
    <n v="1128299"/>
    <d v="2021-02-17T00:00:00"/>
    <x v="0"/>
    <s v="Sud-est"/>
    <s v="Florida"/>
    <s v="Orlando"/>
    <x v="4"/>
    <n v="44"/>
    <n v="62"/>
    <n v="2728"/>
    <n v="654.72"/>
    <n v="0.24000000000000002"/>
    <s v="Sortie"/>
  </r>
  <r>
    <s v="Sports Direct"/>
    <n v="1128299"/>
    <d v="2021-02-17T00:00:00"/>
    <x v="0"/>
    <s v="Sud-est"/>
    <s v="Florida"/>
    <s v="Orlando"/>
    <x v="5"/>
    <n v="33"/>
    <n v="124"/>
    <n v="4092"/>
    <n v="2086.92"/>
    <n v="0.51"/>
    <s v="Sortie"/>
  </r>
  <r>
    <s v="Sports Direct"/>
    <n v="1128299"/>
    <d v="2021-03-16T00:00:00"/>
    <x v="6"/>
    <s v="Sud-est"/>
    <s v="Florida"/>
    <s v="Orlando"/>
    <x v="0"/>
    <n v="35"/>
    <n v="171"/>
    <n v="5985"/>
    <n v="2034.8999999999999"/>
    <n v="0.33999999999999997"/>
    <s v="Sortie"/>
  </r>
  <r>
    <s v="Sports Direct"/>
    <n v="1128299"/>
    <d v="2021-03-16T00:00:00"/>
    <x v="6"/>
    <s v="Sud-est"/>
    <s v="Florida"/>
    <s v="Orlando"/>
    <x v="1"/>
    <n v="44"/>
    <n v="124"/>
    <n v="5456"/>
    <n v="1691.36"/>
    <n v="0.31"/>
    <s v="Sortie"/>
  </r>
  <r>
    <s v="Sports Direct"/>
    <n v="1128299"/>
    <d v="2021-03-16T00:00:00"/>
    <x v="6"/>
    <s v="Sud-est"/>
    <s v="Florida"/>
    <s v="Orlando"/>
    <x v="2"/>
    <n v="47"/>
    <n v="149"/>
    <n v="7003"/>
    <n v="2240.96"/>
    <n v="0.32"/>
    <s v="Sortie"/>
  </r>
  <r>
    <s v="Sports Direct"/>
    <n v="1128299"/>
    <d v="2021-03-16T00:00:00"/>
    <x v="6"/>
    <s v="Sud-est"/>
    <s v="Florida"/>
    <s v="Orlando"/>
    <x v="3"/>
    <n v="42"/>
    <n v="114"/>
    <n v="4788"/>
    <n v="1675.8"/>
    <n v="0.35"/>
    <s v="Sortie"/>
  </r>
  <r>
    <s v="Sports Direct"/>
    <n v="1128299"/>
    <d v="2021-03-16T00:00:00"/>
    <x v="6"/>
    <s v="Sud-est"/>
    <s v="Florida"/>
    <s v="Orlando"/>
    <x v="4"/>
    <n v="44"/>
    <n v="60"/>
    <n v="2640"/>
    <n v="686.4"/>
    <n v="0.26"/>
    <s v="Sortie"/>
  </r>
  <r>
    <s v="Sports Direct"/>
    <n v="1128299"/>
    <d v="2021-03-16T00:00:00"/>
    <x v="6"/>
    <s v="Sud-est"/>
    <s v="Florida"/>
    <s v="Orlando"/>
    <x v="5"/>
    <n v="48"/>
    <n v="131"/>
    <n v="6288"/>
    <n v="2955.36"/>
    <n v="0.47000000000000003"/>
    <s v="Sortie"/>
  </r>
  <r>
    <s v="Walmart"/>
    <n v="1128299"/>
    <d v="2021-04-17T00:00:00"/>
    <x v="3"/>
    <s v="Sud-est"/>
    <s v="Florida"/>
    <s v="Orlando"/>
    <x v="0"/>
    <n v="47"/>
    <n v="171"/>
    <n v="8037"/>
    <n v="2893.3199999999997"/>
    <n v="0.36"/>
    <s v="Sortie"/>
  </r>
  <r>
    <s v="Walmart"/>
    <n v="1128299"/>
    <d v="2021-04-17T00:00:00"/>
    <x v="3"/>
    <s v="Sud-est"/>
    <s v="Florida"/>
    <s v="Orlando"/>
    <x v="1"/>
    <n v="51"/>
    <n v="105"/>
    <n v="5355"/>
    <n v="1445.8500000000001"/>
    <n v="0.27"/>
    <s v="Sortie"/>
  </r>
  <r>
    <s v="Walmart"/>
    <n v="1128299"/>
    <d v="2021-04-17T00:00:00"/>
    <x v="3"/>
    <s v="Sud-est"/>
    <s v="Florida"/>
    <s v="Orlando"/>
    <x v="2"/>
    <n v="49"/>
    <n v="132"/>
    <n v="6468"/>
    <n v="2199.12"/>
    <n v="0.33999999999999997"/>
    <s v="Sortie"/>
  </r>
  <r>
    <s v="Walmart"/>
    <n v="1128299"/>
    <d v="2021-04-17T00:00:00"/>
    <x v="3"/>
    <s v="Sud-est"/>
    <s v="Florida"/>
    <s v="Orlando"/>
    <x v="3"/>
    <n v="41"/>
    <n v="90"/>
    <n v="3690"/>
    <n v="1291.5"/>
    <n v="0.35"/>
    <s v="Sortie"/>
  </r>
  <r>
    <s v="Walmart"/>
    <n v="1128299"/>
    <d v="2021-04-17T00:00:00"/>
    <x v="3"/>
    <s v="Sud-est"/>
    <s v="Florida"/>
    <s v="Orlando"/>
    <x v="4"/>
    <n v="47"/>
    <n v="60"/>
    <n v="2820"/>
    <n v="620.4"/>
    <n v="0.22"/>
    <s v="Sortie"/>
  </r>
  <r>
    <s v="Walmart"/>
    <n v="1128299"/>
    <d v="2021-04-17T00:00:00"/>
    <x v="3"/>
    <s v="Sud-est"/>
    <s v="Florida"/>
    <s v="Orlando"/>
    <x v="5"/>
    <n v="57"/>
    <n v="113"/>
    <n v="6441"/>
    <n v="3220.5"/>
    <n v="0.5"/>
    <s v="Sortie"/>
  </r>
  <r>
    <s v="Walmart"/>
    <n v="1128299"/>
    <d v="2021-05-18T00:00:00"/>
    <x v="6"/>
    <s v="Sud-est"/>
    <s v="Florida"/>
    <s v="Orlando"/>
    <x v="0"/>
    <n v="44"/>
    <n v="201"/>
    <n v="8844"/>
    <n v="2918.5199999999995"/>
    <n v="0.32999999999999996"/>
    <s v="Sortie"/>
  </r>
  <r>
    <s v="Walmart"/>
    <n v="1128299"/>
    <d v="2021-05-18T00:00:00"/>
    <x v="6"/>
    <s v="Sud-est"/>
    <s v="Florida"/>
    <s v="Orlando"/>
    <x v="1"/>
    <n v="46"/>
    <n v="132"/>
    <n v="6072"/>
    <n v="1700.16"/>
    <n v="0.28000000000000003"/>
    <s v="Sortie"/>
  </r>
  <r>
    <s v="Walmart"/>
    <n v="1128299"/>
    <d v="2021-05-18T00:00:00"/>
    <x v="6"/>
    <s v="Sud-est"/>
    <s v="Florida"/>
    <s v="Orlando"/>
    <x v="2"/>
    <n v="46"/>
    <n v="132"/>
    <n v="6072"/>
    <n v="2185.92"/>
    <n v="0.36"/>
    <s v="Sortie"/>
  </r>
  <r>
    <s v="Walmart"/>
    <n v="1128299"/>
    <d v="2021-05-18T00:00:00"/>
    <x v="6"/>
    <s v="Sud-est"/>
    <s v="Florida"/>
    <s v="Orlando"/>
    <x v="3"/>
    <n v="39"/>
    <n v="107"/>
    <n v="4173"/>
    <n v="1418.82"/>
    <n v="0.33999999999999997"/>
    <s v="Sortie"/>
  </r>
  <r>
    <s v="Walmart"/>
    <n v="1128299"/>
    <d v="2021-05-18T00:00:00"/>
    <x v="6"/>
    <s v="Sud-est"/>
    <s v="Florida"/>
    <s v="Orlando"/>
    <x v="4"/>
    <n v="42"/>
    <n v="68"/>
    <n v="2856"/>
    <n v="714"/>
    <n v="0.25"/>
    <s v="Sortie"/>
  </r>
  <r>
    <s v="Walmart"/>
    <n v="1128299"/>
    <d v="2021-05-18T00:00:00"/>
    <x v="6"/>
    <s v="Sud-est"/>
    <s v="Florida"/>
    <s v="Orlando"/>
    <x v="5"/>
    <n v="48"/>
    <n v="173"/>
    <n v="8304"/>
    <n v="3902.88"/>
    <n v="0.47000000000000003"/>
    <s v="Sortie"/>
  </r>
  <r>
    <s v="Walmart"/>
    <n v="1128299"/>
    <d v="2021-06-17T00:00:00"/>
    <x v="1"/>
    <s v="Sud-est"/>
    <s v="Florida"/>
    <s v="Orlando"/>
    <x v="0"/>
    <n v="50"/>
    <n v="272"/>
    <n v="13600"/>
    <n v="4352"/>
    <n v="0.32"/>
    <s v="Sortie"/>
  </r>
  <r>
    <s v="Walmart"/>
    <n v="1128299"/>
    <d v="2021-06-17T00:00:00"/>
    <x v="1"/>
    <s v="Sud-est"/>
    <s v="Florida"/>
    <s v="Orlando"/>
    <x v="1"/>
    <n v="53"/>
    <n v="224"/>
    <n v="11872"/>
    <n v="3442.8799999999997"/>
    <n v="0.28999999999999998"/>
    <s v="Sortie"/>
  </r>
  <r>
    <s v="Walmart"/>
    <n v="1128299"/>
    <d v="2021-06-17T00:00:00"/>
    <x v="1"/>
    <s v="Sud-est"/>
    <s v="Florida"/>
    <s v="Orlando"/>
    <x v="2"/>
    <n v="60"/>
    <n v="238"/>
    <n v="14280"/>
    <n v="4712.3999999999996"/>
    <n v="0.32999999999999996"/>
    <s v="Sortie"/>
  </r>
  <r>
    <s v="Walmart"/>
    <n v="1128299"/>
    <d v="2021-06-17T00:00:00"/>
    <x v="1"/>
    <s v="Sud-est"/>
    <s v="Florida"/>
    <s v="Orlando"/>
    <x v="3"/>
    <n v="66"/>
    <n v="196"/>
    <n v="12936"/>
    <n v="4786.32"/>
    <n v="0.37"/>
    <s v="Sortie"/>
  </r>
  <r>
    <s v="Walmart"/>
    <n v="1128299"/>
    <d v="2021-06-17T00:00:00"/>
    <x v="1"/>
    <s v="Sud-est"/>
    <s v="Florida"/>
    <s v="Orlando"/>
    <x v="4"/>
    <n v="71"/>
    <n v="153"/>
    <n v="10863"/>
    <n v="2389.86"/>
    <n v="0.22"/>
    <s v="Sortie"/>
  </r>
  <r>
    <s v="Walmart"/>
    <n v="1128299"/>
    <d v="2021-06-17T00:00:00"/>
    <x v="1"/>
    <s v="Sud-est"/>
    <s v="Florida"/>
    <s v="Orlando"/>
    <x v="5"/>
    <n v="74"/>
    <n v="248"/>
    <n v="18352"/>
    <n v="8625.44"/>
    <n v="0.47000000000000003"/>
    <s v="Sortie"/>
  </r>
  <r>
    <s v="Walmart"/>
    <n v="1128299"/>
    <d v="2021-07-16T00:00:00"/>
    <x v="2"/>
    <s v="Sud-est"/>
    <s v="Florida"/>
    <s v="Orlando"/>
    <x v="0"/>
    <n v="68"/>
    <n v="297"/>
    <n v="20196"/>
    <n v="7472.5199999999995"/>
    <n v="0.37"/>
    <s v="Sortie"/>
  </r>
  <r>
    <s v="Walmart"/>
    <n v="1128299"/>
    <d v="2021-07-16T00:00:00"/>
    <x v="2"/>
    <s v="Sud-est"/>
    <s v="Florida"/>
    <s v="Orlando"/>
    <x v="1"/>
    <n v="74"/>
    <n v="263"/>
    <n v="19462"/>
    <n v="5449.3600000000006"/>
    <n v="0.28000000000000003"/>
    <s v="Sortie"/>
  </r>
  <r>
    <s v="Walmart"/>
    <n v="1128299"/>
    <d v="2021-07-16T00:00:00"/>
    <x v="2"/>
    <s v="Sud-est"/>
    <s v="Florida"/>
    <s v="Orlando"/>
    <x v="2"/>
    <n v="72"/>
    <n v="238"/>
    <n v="17136"/>
    <n v="5826.24"/>
    <n v="0.33999999999999997"/>
    <s v="Sortie"/>
  </r>
  <r>
    <s v="Walmart"/>
    <n v="1128299"/>
    <d v="2021-07-16T00:00:00"/>
    <x v="2"/>
    <s v="Sud-est"/>
    <s v="Florida"/>
    <s v="Orlando"/>
    <x v="3"/>
    <n v="59"/>
    <n v="186"/>
    <n v="10974"/>
    <n v="3621.4199999999996"/>
    <n v="0.32999999999999996"/>
    <s v="Sortie"/>
  </r>
  <r>
    <s v="Walmart"/>
    <n v="1128299"/>
    <d v="2021-07-16T00:00:00"/>
    <x v="2"/>
    <s v="Sud-est"/>
    <s v="Florida"/>
    <s v="Orlando"/>
    <x v="4"/>
    <n v="68"/>
    <n v="208"/>
    <n v="14144"/>
    <n v="3111.68"/>
    <n v="0.22"/>
    <s v="Sortie"/>
  </r>
  <r>
    <s v="Walmart"/>
    <n v="1128299"/>
    <d v="2021-07-16T00:00:00"/>
    <x v="2"/>
    <s v="Sud-est"/>
    <s v="Florida"/>
    <s v="Orlando"/>
    <x v="5"/>
    <n v="75"/>
    <n v="195"/>
    <n v="14625"/>
    <n v="6873.75"/>
    <n v="0.47000000000000003"/>
    <s v="Sortie"/>
  </r>
  <r>
    <s v="Walmart"/>
    <n v="1128299"/>
    <d v="2021-08-17T00:00:00"/>
    <x v="6"/>
    <s v="Sud-est"/>
    <s v="Florida"/>
    <s v="Orlando"/>
    <x v="0"/>
    <n v="68"/>
    <n v="255"/>
    <n v="17340"/>
    <n v="6242.4"/>
    <n v="0.36"/>
    <s v="Sortie"/>
  </r>
  <r>
    <s v="Walmart"/>
    <n v="1128299"/>
    <d v="2021-08-17T00:00:00"/>
    <x v="6"/>
    <s v="Sud-est"/>
    <s v="Florida"/>
    <s v="Orlando"/>
    <x v="1"/>
    <n v="60"/>
    <n v="272"/>
    <n v="16320"/>
    <n v="4406.4000000000005"/>
    <n v="0.27"/>
    <s v="Sortie"/>
  </r>
  <r>
    <s v="Walmart"/>
    <n v="1128299"/>
    <d v="2021-08-17T00:00:00"/>
    <x v="6"/>
    <s v="Sud-est"/>
    <s v="Florida"/>
    <s v="Orlando"/>
    <x v="2"/>
    <n v="62"/>
    <n v="231"/>
    <n v="14322"/>
    <n v="4726.2599999999993"/>
    <n v="0.32999999999999996"/>
    <s v="Sortie"/>
  </r>
  <r>
    <s v="Walmart"/>
    <n v="1128299"/>
    <d v="2021-08-17T00:00:00"/>
    <x v="6"/>
    <s v="Sud-est"/>
    <s v="Florida"/>
    <s v="Orlando"/>
    <x v="3"/>
    <n v="64"/>
    <n v="147"/>
    <n v="9408"/>
    <n v="3104.6399999999994"/>
    <n v="0.32999999999999996"/>
    <s v="Sortie"/>
  </r>
  <r>
    <s v="Walmart"/>
    <n v="1128299"/>
    <d v="2021-08-17T00:00:00"/>
    <x v="6"/>
    <s v="Sud-est"/>
    <s v="Florida"/>
    <s v="Orlando"/>
    <x v="4"/>
    <n v="63"/>
    <n v="166"/>
    <n v="10458"/>
    <n v="2509.92"/>
    <n v="0.24000000000000002"/>
    <s v="Sortie"/>
  </r>
  <r>
    <s v="Walmart"/>
    <n v="1128299"/>
    <d v="2021-08-17T00:00:00"/>
    <x v="6"/>
    <s v="Sud-est"/>
    <s v="Florida"/>
    <s v="Orlando"/>
    <x v="5"/>
    <n v="60"/>
    <n v="96"/>
    <n v="5760"/>
    <n v="2822.4"/>
    <n v="0.49"/>
    <s v="Sortie"/>
  </r>
  <r>
    <s v="Walmart"/>
    <n v="1128299"/>
    <d v="2021-09-18T00:00:00"/>
    <x v="3"/>
    <s v="Sud-est"/>
    <s v="Florida"/>
    <s v="Orlando"/>
    <x v="0"/>
    <n v="44"/>
    <n v="155"/>
    <n v="6820"/>
    <n v="2523.4"/>
    <n v="0.37"/>
    <s v="Sortie"/>
  </r>
  <r>
    <s v="Walmart"/>
    <n v="1128299"/>
    <d v="2021-09-18T00:00:00"/>
    <x v="3"/>
    <s v="Sud-est"/>
    <s v="Florida"/>
    <s v="Orlando"/>
    <x v="1"/>
    <n v="45"/>
    <n v="150"/>
    <n v="6750"/>
    <n v="2092.5"/>
    <n v="0.31"/>
    <s v="Sortie"/>
  </r>
  <r>
    <s v="Walmart"/>
    <n v="1128299"/>
    <d v="2021-09-18T00:00:00"/>
    <x v="3"/>
    <s v="Sud-est"/>
    <s v="Florida"/>
    <s v="Orlando"/>
    <x v="2"/>
    <n v="39"/>
    <n v="96"/>
    <n v="3744"/>
    <n v="1235.5199999999998"/>
    <n v="0.32999999999999996"/>
    <s v="Sortie"/>
  </r>
  <r>
    <s v="Walmart"/>
    <n v="1128299"/>
    <d v="2021-09-18T00:00:00"/>
    <x v="3"/>
    <s v="Sud-est"/>
    <s v="Florida"/>
    <s v="Orlando"/>
    <x v="3"/>
    <n v="44"/>
    <n v="78"/>
    <n v="3432"/>
    <n v="1269.8399999999999"/>
    <n v="0.37"/>
    <s v="Sortie"/>
  </r>
  <r>
    <s v="Walmart"/>
    <n v="1128299"/>
    <d v="2021-09-18T00:00:00"/>
    <x v="3"/>
    <s v="Sud-est"/>
    <s v="Florida"/>
    <s v="Orlando"/>
    <x v="4"/>
    <n v="54"/>
    <n v="94"/>
    <n v="5076"/>
    <n v="1167.48"/>
    <n v="0.23"/>
    <s v="Sortie"/>
  </r>
  <r>
    <s v="Walmart"/>
    <n v="1128299"/>
    <d v="2021-09-18T00:00:00"/>
    <x v="3"/>
    <s v="Sud-est"/>
    <s v="Florida"/>
    <s v="Orlando"/>
    <x v="5"/>
    <n v="42"/>
    <n v="99"/>
    <n v="4158"/>
    <n v="2037.42"/>
    <n v="0.49"/>
    <s v="Sortie"/>
  </r>
  <r>
    <s v="Walmart"/>
    <n v="1128299"/>
    <d v="2021-10-17T00:00:00"/>
    <x v="4"/>
    <s v="Sud-est"/>
    <s v="Florida"/>
    <s v="Orlando"/>
    <x v="0"/>
    <n v="39"/>
    <n v="140"/>
    <n v="5460"/>
    <n v="2020.2"/>
    <n v="0.37"/>
    <s v="Sortie"/>
  </r>
  <r>
    <s v="Walmart"/>
    <n v="1128299"/>
    <d v="2021-10-17T00:00:00"/>
    <x v="4"/>
    <s v="Sud-est"/>
    <s v="Florida"/>
    <s v="Orlando"/>
    <x v="1"/>
    <n v="43"/>
    <n v="190"/>
    <n v="8170"/>
    <n v="2369.2999999999997"/>
    <n v="0.28999999999999998"/>
    <s v="Sortie"/>
  </r>
  <r>
    <s v="Walmart"/>
    <n v="1128299"/>
    <d v="2021-10-17T00:00:00"/>
    <x v="4"/>
    <s v="Sud-est"/>
    <s v="Florida"/>
    <s v="Orlando"/>
    <x v="2"/>
    <n v="43"/>
    <n v="128"/>
    <n v="5504"/>
    <n v="1871.36"/>
    <n v="0.33999999999999997"/>
    <s v="Sortie"/>
  </r>
  <r>
    <s v="Walmart"/>
    <n v="1128299"/>
    <d v="2021-10-17T00:00:00"/>
    <x v="4"/>
    <s v="Sud-est"/>
    <s v="Florida"/>
    <s v="Orlando"/>
    <x v="3"/>
    <n v="40"/>
    <n v="120"/>
    <n v="4800"/>
    <n v="1680"/>
    <n v="0.35"/>
    <s v="Sortie"/>
  </r>
  <r>
    <s v="Walmart"/>
    <n v="1128299"/>
    <d v="2021-10-17T00:00:00"/>
    <x v="4"/>
    <s v="Sud-est"/>
    <s v="Florida"/>
    <s v="Orlando"/>
    <x v="4"/>
    <n v="47"/>
    <n v="116"/>
    <n v="5452"/>
    <n v="1199.44"/>
    <n v="0.22"/>
    <s v="Sortie"/>
  </r>
  <r>
    <s v="Walmart"/>
    <n v="1128299"/>
    <d v="2021-10-17T00:00:00"/>
    <x v="4"/>
    <s v="Sud-est"/>
    <s v="Florida"/>
    <s v="Orlando"/>
    <x v="5"/>
    <n v="53"/>
    <n v="140"/>
    <n v="7420"/>
    <n v="3858.4"/>
    <n v="0.52"/>
    <s v="Sortie"/>
  </r>
  <r>
    <s v="Walmart"/>
    <n v="1128299"/>
    <d v="2021-11-17T00:00:00"/>
    <x v="0"/>
    <s v="Sud-est"/>
    <s v="Florida"/>
    <s v="Orlando"/>
    <x v="0"/>
    <n v="41"/>
    <n v="188"/>
    <n v="7708"/>
    <n v="2620.7199999999998"/>
    <n v="0.33999999999999997"/>
    <s v="Sortie"/>
  </r>
  <r>
    <s v="Walmart"/>
    <n v="1128299"/>
    <d v="2021-11-17T00:00:00"/>
    <x v="0"/>
    <s v="Sud-est"/>
    <s v="Florida"/>
    <s v="Orlando"/>
    <x v="1"/>
    <n v="46"/>
    <n v="231"/>
    <n v="10626"/>
    <n v="3400.32"/>
    <n v="0.32"/>
    <s v="Sortie"/>
  </r>
  <r>
    <s v="Walmart"/>
    <n v="1128299"/>
    <d v="2021-11-17T00:00:00"/>
    <x v="0"/>
    <s v="Sud-est"/>
    <s v="Florida"/>
    <s v="Orlando"/>
    <x v="2"/>
    <n v="44"/>
    <n v="173"/>
    <n v="7612"/>
    <n v="2816.44"/>
    <n v="0.37"/>
    <s v="Sortie"/>
  </r>
  <r>
    <s v="Walmart"/>
    <n v="1128299"/>
    <d v="2021-11-17T00:00:00"/>
    <x v="0"/>
    <s v="Sud-est"/>
    <s v="Florida"/>
    <s v="Orlando"/>
    <x v="3"/>
    <n v="47"/>
    <n v="170"/>
    <n v="7990"/>
    <n v="2716.6"/>
    <n v="0.33999999999999997"/>
    <s v="Sortie"/>
  </r>
  <r>
    <s v="Walmart"/>
    <n v="1128299"/>
    <d v="2021-11-17T00:00:00"/>
    <x v="0"/>
    <s v="Sud-est"/>
    <s v="Florida"/>
    <s v="Orlando"/>
    <x v="4"/>
    <n v="58"/>
    <n v="147"/>
    <n v="8526"/>
    <n v="2302.02"/>
    <n v="0.27"/>
    <s v="Sortie"/>
  </r>
  <r>
    <s v="Walmart"/>
    <n v="1128299"/>
    <d v="2021-11-17T00:00:00"/>
    <x v="0"/>
    <s v="Sud-est"/>
    <s v="Florida"/>
    <s v="Orlando"/>
    <x v="5"/>
    <n v="66"/>
    <n v="198"/>
    <n v="13068"/>
    <n v="6534"/>
    <n v="0.5"/>
    <s v="Sortie"/>
  </r>
  <r>
    <s v="Walmart"/>
    <n v="1128299"/>
    <d v="2021-12-16T00:00:00"/>
    <x v="1"/>
    <s v="Sud-est"/>
    <s v="Florida"/>
    <s v="Orlando"/>
    <x v="0"/>
    <n v="58"/>
    <n v="280"/>
    <n v="16240"/>
    <n v="5846.4"/>
    <n v="0.36"/>
    <s v="Sortie"/>
  </r>
  <r>
    <s v="Walmart"/>
    <n v="1128299"/>
    <d v="2021-12-16T00:00:00"/>
    <x v="1"/>
    <s v="Sud-est"/>
    <s v="Florida"/>
    <s v="Orlando"/>
    <x v="1"/>
    <n v="55"/>
    <n v="256"/>
    <n v="14080"/>
    <n v="4364.8"/>
    <n v="0.31"/>
    <s v="Sortie"/>
  </r>
  <r>
    <s v="Ouest Gear"/>
    <n v="1128299"/>
    <d v="2021-12-16T00:00:00"/>
    <x v="1"/>
    <s v="Sud-est"/>
    <s v="Florida"/>
    <s v="Orlando"/>
    <x v="2"/>
    <n v="64"/>
    <n v="204"/>
    <n v="13056"/>
    <n v="4308.4799999999996"/>
    <n v="0.32999999999999996"/>
    <s v="Sortie"/>
  </r>
  <r>
    <s v="Ouest Gear"/>
    <n v="1128299"/>
    <d v="2021-12-16T00:00:00"/>
    <x v="1"/>
    <s v="Sud-est"/>
    <s v="Florida"/>
    <s v="Orlando"/>
    <x v="3"/>
    <n v="58"/>
    <n v="204"/>
    <n v="11832"/>
    <n v="4022.8799999999997"/>
    <n v="0.33999999999999997"/>
    <s v="Sortie"/>
  </r>
  <r>
    <s v="Ouest Gear"/>
    <n v="1128299"/>
    <d v="2021-12-16T00:00:00"/>
    <x v="1"/>
    <s v="Sud-est"/>
    <s v="Florida"/>
    <s v="Orlando"/>
    <x v="4"/>
    <n v="64"/>
    <n v="179"/>
    <n v="11456"/>
    <n v="2978.56"/>
    <n v="0.26"/>
    <s v="Sortie"/>
  </r>
  <r>
    <s v="Ouest Gear"/>
    <n v="1128299"/>
    <d v="2021-12-16T00:00:00"/>
    <x v="1"/>
    <s v="Sud-est"/>
    <s v="Florida"/>
    <s v="Orlando"/>
    <x v="5"/>
    <n v="64"/>
    <n v="200"/>
    <n v="12800"/>
    <n v="6144"/>
    <n v="0.48"/>
    <s v="Sortie"/>
  </r>
  <r>
    <s v="Ouest Gear"/>
    <n v="1185732"/>
    <d v="2021-01-12T00:00:00"/>
    <x v="6"/>
    <s v="Sud-est"/>
    <s v="Florida"/>
    <s v="Orlando"/>
    <x v="0"/>
    <n v="30"/>
    <n v="272"/>
    <n v="8160"/>
    <n v="4161.6000000000004"/>
    <n v="0.51"/>
    <s v="Sortie"/>
  </r>
  <r>
    <s v="Ouest Gear"/>
    <n v="1185732"/>
    <d v="2021-01-12T00:00:00"/>
    <x v="6"/>
    <s v="Sud-est"/>
    <s v="Florida"/>
    <s v="Orlando"/>
    <x v="1"/>
    <n v="36"/>
    <n v="221"/>
    <n v="7956"/>
    <n v="3182.3999999999996"/>
    <n v="0.39999999999999997"/>
    <s v="Sortie"/>
  </r>
  <r>
    <s v="Ouest Gear"/>
    <n v="1185732"/>
    <d v="2021-01-12T00:00:00"/>
    <x v="6"/>
    <s v="Sud-est"/>
    <s v="Florida"/>
    <s v="Orlando"/>
    <x v="2"/>
    <n v="26"/>
    <n v="202"/>
    <n v="5252"/>
    <n v="1523.08"/>
    <n v="0.28999999999999998"/>
    <s v="Sortie"/>
  </r>
  <r>
    <s v="Ouest Gear"/>
    <n v="1185732"/>
    <d v="2021-01-12T00:00:00"/>
    <x v="6"/>
    <s v="Sud-est"/>
    <s v="Florida"/>
    <s v="Orlando"/>
    <x v="3"/>
    <n v="30"/>
    <n v="170"/>
    <n v="5100"/>
    <n v="1887"/>
    <n v="0.37"/>
    <s v="Sortie"/>
  </r>
  <r>
    <s v="Ouest Gear"/>
    <n v="1185732"/>
    <d v="2021-01-12T00:00:00"/>
    <x v="6"/>
    <s v="Sud-est"/>
    <s v="Florida"/>
    <s v="Orlando"/>
    <x v="4"/>
    <n v="36"/>
    <n v="193"/>
    <n v="6948"/>
    <n v="2848.68"/>
    <n v="0.41"/>
    <s v="Sortie"/>
  </r>
  <r>
    <s v="Ouest Gear"/>
    <n v="1185732"/>
    <d v="2021-01-12T00:00:00"/>
    <x v="6"/>
    <s v="Sud-est"/>
    <s v="Florida"/>
    <s v="Orlando"/>
    <x v="5"/>
    <n v="35"/>
    <n v="221"/>
    <n v="7735"/>
    <n v="4254.25"/>
    <n v="0.55000000000000004"/>
    <s v="Sortie"/>
  </r>
  <r>
    <s v="Ouest Gear"/>
    <n v="1185732"/>
    <d v="2021-02-10T00:00:00"/>
    <x v="0"/>
    <s v="Sud-est"/>
    <s v="Florida"/>
    <s v="Orlando"/>
    <x v="0"/>
    <n v="36"/>
    <n v="288"/>
    <n v="10368"/>
    <n v="4872.96"/>
    <n v="0.47000000000000003"/>
    <s v="Sortie"/>
  </r>
  <r>
    <s v="Ouest Gear"/>
    <n v="1185732"/>
    <d v="2021-02-10T00:00:00"/>
    <x v="0"/>
    <s v="Sud-est"/>
    <s v="Florida"/>
    <s v="Orlando"/>
    <x v="1"/>
    <n v="31"/>
    <n v="165"/>
    <n v="5115"/>
    <n v="2097.15"/>
    <n v="0.41"/>
    <s v="Sortie"/>
  </r>
  <r>
    <s v="Ouest Gear"/>
    <n v="1185732"/>
    <d v="2021-02-10T00:00:00"/>
    <x v="0"/>
    <s v="Sud-est"/>
    <s v="Florida"/>
    <s v="Orlando"/>
    <x v="2"/>
    <n v="23"/>
    <n v="204"/>
    <n v="4692"/>
    <n v="1501.44"/>
    <n v="0.32"/>
    <s v="Sortie"/>
  </r>
  <r>
    <s v="Foot Locker"/>
    <n v="1128299"/>
    <d v="2021-02-24T00:00:00"/>
    <x v="0"/>
    <s v="Sud-est"/>
    <s v="Virginia"/>
    <s v="Richmond"/>
    <x v="3"/>
    <n v="28"/>
    <n v="64"/>
    <n v="1792"/>
    <n v="734.71999999999991"/>
    <n v="0.41"/>
    <s v="Sortie"/>
  </r>
  <r>
    <s v="Foot Locker"/>
    <n v="1128299"/>
    <d v="2021-02-24T00:00:00"/>
    <x v="0"/>
    <s v="Sud-est"/>
    <s v="Virginia"/>
    <s v="Richmond"/>
    <x v="4"/>
    <n v="29"/>
    <n v="39"/>
    <n v="1131"/>
    <n v="508.95"/>
    <n v="0.45"/>
    <s v="Sortie"/>
  </r>
  <r>
    <s v="Foot Locker"/>
    <n v="1128299"/>
    <d v="2021-02-24T00:00:00"/>
    <x v="0"/>
    <s v="Sud-est"/>
    <s v="Virginia"/>
    <s v="Richmond"/>
    <x v="5"/>
    <n v="30"/>
    <n v="107"/>
    <n v="3210"/>
    <n v="1155.5999999999999"/>
    <n v="0.36"/>
    <s v="Sortie"/>
  </r>
  <r>
    <s v="Foot Locker"/>
    <n v="1128299"/>
    <d v="2021-03-23T00:00:00"/>
    <x v="6"/>
    <s v="Sud-est"/>
    <s v="Virginia"/>
    <s v="Richmond"/>
    <x v="0"/>
    <n v="30"/>
    <n v="162"/>
    <n v="4860"/>
    <n v="1846.8"/>
    <n v="0.38"/>
    <s v="Sortie"/>
  </r>
  <r>
    <s v="Foot Locker"/>
    <n v="1128299"/>
    <d v="2021-03-23T00:00:00"/>
    <x v="6"/>
    <s v="Sud-est"/>
    <s v="Virginia"/>
    <s v="Richmond"/>
    <x v="1"/>
    <n v="35"/>
    <n v="98"/>
    <n v="3430"/>
    <n v="1406.3"/>
    <n v="0.41"/>
    <s v="Sortie"/>
  </r>
  <r>
    <s v="Foot Locker"/>
    <n v="1128299"/>
    <d v="2021-03-23T00:00:00"/>
    <x v="6"/>
    <s v="Sud-est"/>
    <s v="Virginia"/>
    <s v="Richmond"/>
    <x v="2"/>
    <n v="43"/>
    <n v="112"/>
    <n v="4816"/>
    <n v="1974.56"/>
    <n v="0.41"/>
    <s v="Sortie"/>
  </r>
  <r>
    <s v="Foot Locker"/>
    <n v="1128299"/>
    <d v="2021-03-23T00:00:00"/>
    <x v="6"/>
    <s v="Sud-est"/>
    <s v="Virginia"/>
    <s v="Richmond"/>
    <x v="3"/>
    <n v="38"/>
    <n v="78"/>
    <n v="2964"/>
    <n v="1155.9599999999998"/>
    <n v="0.38999999999999996"/>
    <s v="Sortie"/>
  </r>
  <r>
    <s v="Foot Locker"/>
    <n v="1128299"/>
    <d v="2021-03-23T00:00:00"/>
    <x v="6"/>
    <s v="Sud-est"/>
    <s v="Virginia"/>
    <s v="Richmond"/>
    <x v="4"/>
    <n v="43"/>
    <n v="33"/>
    <n v="1419"/>
    <n v="595.98"/>
    <n v="0.42000000000000004"/>
    <s v="Sortie"/>
  </r>
  <r>
    <s v="Foot Locker"/>
    <n v="1128299"/>
    <d v="2021-03-23T00:00:00"/>
    <x v="6"/>
    <s v="Sud-est"/>
    <s v="Virginia"/>
    <s v="Richmond"/>
    <x v="5"/>
    <n v="35"/>
    <n v="102"/>
    <n v="3570"/>
    <n v="1285.2"/>
    <n v="0.36"/>
    <s v="Sortie"/>
  </r>
  <r>
    <s v="Foot Locker"/>
    <n v="1128299"/>
    <d v="2021-04-24T00:00:00"/>
    <x v="3"/>
    <s v="Sud-est"/>
    <s v="Virginia"/>
    <s v="Richmond"/>
    <x v="0"/>
    <n v="38"/>
    <n v="147"/>
    <n v="5586"/>
    <n v="2066.8200000000002"/>
    <n v="0.37"/>
    <s v="Sortie"/>
  </r>
  <r>
    <s v="Foot Locker"/>
    <n v="1128299"/>
    <d v="2021-04-24T00:00:00"/>
    <x v="3"/>
    <s v="Sud-est"/>
    <s v="Virginia"/>
    <s v="Richmond"/>
    <x v="1"/>
    <n v="44"/>
    <n v="85"/>
    <n v="3740"/>
    <n v="1533.3999999999999"/>
    <n v="0.41"/>
    <s v="Sortie"/>
  </r>
  <r>
    <s v="Foot Locker"/>
    <n v="1128299"/>
    <d v="2021-04-24T00:00:00"/>
    <x v="3"/>
    <s v="Sud-est"/>
    <s v="Virginia"/>
    <s v="Richmond"/>
    <x v="2"/>
    <n v="41"/>
    <n v="114"/>
    <n v="4674"/>
    <n v="1729.3799999999999"/>
    <n v="0.37"/>
    <s v="Sortie"/>
  </r>
  <r>
    <s v="Foot Locker"/>
    <n v="1128299"/>
    <d v="2021-04-24T00:00:00"/>
    <x v="3"/>
    <s v="Sud-est"/>
    <s v="Virginia"/>
    <s v="Richmond"/>
    <x v="3"/>
    <n v="32"/>
    <n v="68"/>
    <n v="2176"/>
    <n v="913.92"/>
    <n v="0.42"/>
    <s v="Sortie"/>
  </r>
  <r>
    <s v="Foot Locker"/>
    <n v="1128299"/>
    <d v="2021-04-24T00:00:00"/>
    <x v="3"/>
    <s v="Sud-est"/>
    <s v="Virginia"/>
    <s v="Richmond"/>
    <x v="4"/>
    <n v="40"/>
    <n v="40"/>
    <n v="1600"/>
    <n v="672.00000000000011"/>
    <n v="0.42000000000000004"/>
    <s v="Sortie"/>
  </r>
  <r>
    <s v="Foot Locker"/>
    <n v="1128299"/>
    <d v="2021-04-24T00:00:00"/>
    <x v="3"/>
    <s v="Sud-est"/>
    <s v="Virginia"/>
    <s v="Richmond"/>
    <x v="5"/>
    <n v="47"/>
    <n v="90"/>
    <n v="4230"/>
    <n v="1522.8"/>
    <n v="0.36"/>
    <s v="Sortie"/>
  </r>
  <r>
    <s v="Foot Locker"/>
    <n v="1128299"/>
    <d v="2021-05-25T00:00:00"/>
    <x v="6"/>
    <s v="Sud-est"/>
    <s v="Virginia"/>
    <s v="Richmond"/>
    <x v="0"/>
    <n v="39"/>
    <n v="175"/>
    <n v="6825"/>
    <n v="2730"/>
    <n v="0.39999999999999997"/>
    <s v="Sortie"/>
  </r>
  <r>
    <s v="Foot Locker"/>
    <n v="1128299"/>
    <d v="2021-05-25T00:00:00"/>
    <x v="6"/>
    <s v="Sud-est"/>
    <s v="Virginia"/>
    <s v="Richmond"/>
    <x v="1"/>
    <n v="40"/>
    <n v="105"/>
    <n v="4200"/>
    <n v="1722"/>
    <n v="0.41"/>
    <s v="Sortie"/>
  </r>
  <r>
    <s v="Foot Locker"/>
    <n v="1128299"/>
    <d v="2021-05-25T00:00:00"/>
    <x v="6"/>
    <s v="Sud-est"/>
    <s v="Virginia"/>
    <s v="Richmond"/>
    <x v="2"/>
    <n v="37"/>
    <n v="109"/>
    <n v="4033"/>
    <n v="1492.21"/>
    <n v="0.37"/>
    <s v="Sortie"/>
  </r>
  <r>
    <s v="Foot Locker"/>
    <n v="1128299"/>
    <d v="2021-05-25T00:00:00"/>
    <x v="6"/>
    <s v="Sud-est"/>
    <s v="Virginia"/>
    <s v="Richmond"/>
    <x v="3"/>
    <n v="33"/>
    <n v="85"/>
    <n v="2805"/>
    <n v="1065.9000000000001"/>
    <n v="0.38"/>
    <s v="Sortie"/>
  </r>
  <r>
    <s v="Foot Locker"/>
    <n v="1128299"/>
    <d v="2021-05-25T00:00:00"/>
    <x v="6"/>
    <s v="Sud-est"/>
    <s v="Virginia"/>
    <s v="Richmond"/>
    <x v="4"/>
    <n v="34"/>
    <n v="54"/>
    <n v="1836"/>
    <n v="789.48000000000013"/>
    <n v="0.43000000000000005"/>
    <s v="Sortie"/>
  </r>
  <r>
    <s v="Foot Locker"/>
    <n v="1128299"/>
    <d v="2021-05-25T00:00:00"/>
    <x v="6"/>
    <s v="Sud-est"/>
    <s v="Virginia"/>
    <s v="Richmond"/>
    <x v="5"/>
    <n v="44"/>
    <n v="168"/>
    <n v="7392"/>
    <n v="2587.1999999999998"/>
    <n v="0.35"/>
    <s v="Sortie"/>
  </r>
  <r>
    <s v="Foot Locker"/>
    <n v="1128299"/>
    <d v="2021-06-24T00:00:00"/>
    <x v="1"/>
    <s v="Sud-est"/>
    <s v="Virginia"/>
    <s v="Richmond"/>
    <x v="0"/>
    <n v="37"/>
    <n v="233"/>
    <n v="8621"/>
    <n v="3189.77"/>
    <n v="0.37"/>
    <s v="Sortie"/>
  </r>
  <r>
    <s v="Foot Locker"/>
    <n v="1128299"/>
    <d v="2021-06-24T00:00:00"/>
    <x v="1"/>
    <s v="Sud-est"/>
    <s v="Virginia"/>
    <s v="Richmond"/>
    <x v="1"/>
    <n v="45"/>
    <n v="221"/>
    <n v="9945"/>
    <n v="4077.45"/>
    <n v="0.41"/>
    <s v="Sortie"/>
  </r>
  <r>
    <s v="Foot Locker"/>
    <n v="1128299"/>
    <d v="2021-06-24T00:00:00"/>
    <x v="1"/>
    <s v="Sud-est"/>
    <s v="Virginia"/>
    <s v="Richmond"/>
    <x v="2"/>
    <n v="58"/>
    <n v="208"/>
    <n v="12064"/>
    <n v="4463.68"/>
    <n v="0.37"/>
    <s v="Sortie"/>
  </r>
  <r>
    <s v="Foot Locker"/>
    <n v="1128299"/>
    <d v="2021-06-24T00:00:00"/>
    <x v="1"/>
    <s v="Sud-est"/>
    <s v="Virginia"/>
    <s v="Richmond"/>
    <x v="3"/>
    <n v="61"/>
    <n v="184"/>
    <n v="11224"/>
    <n v="4601.84"/>
    <n v="0.41"/>
    <s v="Sortie"/>
  </r>
  <r>
    <s v="Foot Locker"/>
    <n v="1128299"/>
    <d v="2021-06-24T00:00:00"/>
    <x v="1"/>
    <s v="Sud-est"/>
    <s v="Virginia"/>
    <s v="Richmond"/>
    <x v="4"/>
    <n v="68"/>
    <n v="128"/>
    <n v="8704"/>
    <n v="4003.84"/>
    <n v="0.46"/>
    <s v="Sortie"/>
  </r>
  <r>
    <s v="Foot Locker"/>
    <n v="1128299"/>
    <d v="2021-06-24T00:00:00"/>
    <x v="1"/>
    <s v="Sud-est"/>
    <s v="Virginia"/>
    <s v="Richmond"/>
    <x v="5"/>
    <n v="82"/>
    <n v="231"/>
    <n v="18942"/>
    <n v="7008.54"/>
    <n v="0.37"/>
    <s v="Sortie"/>
  </r>
  <r>
    <s v="Foot Locker"/>
    <n v="1128299"/>
    <d v="2021-07-23T00:00:00"/>
    <x v="2"/>
    <s v="Sud-est"/>
    <s v="Virginia"/>
    <s v="Richmond"/>
    <x v="0"/>
    <n v="60"/>
    <n v="272"/>
    <n v="16320"/>
    <n v="6038.4"/>
    <n v="0.37"/>
    <s v="Sortie"/>
  </r>
  <r>
    <s v="Foot Locker"/>
    <n v="1128299"/>
    <d v="2021-07-23T00:00:00"/>
    <x v="2"/>
    <s v="Sud-est"/>
    <s v="Virginia"/>
    <s v="Richmond"/>
    <x v="1"/>
    <n v="60"/>
    <n v="224"/>
    <n v="13440"/>
    <n v="5107.2"/>
    <n v="0.38"/>
    <s v="Sortie"/>
  </r>
  <r>
    <s v="Foot Locker"/>
    <n v="1128299"/>
    <d v="2021-07-23T00:00:00"/>
    <x v="2"/>
    <s v="Sud-est"/>
    <s v="Virginia"/>
    <s v="Richmond"/>
    <x v="2"/>
    <n v="62"/>
    <n v="208"/>
    <n v="12896"/>
    <n v="4900.4800000000005"/>
    <n v="0.38"/>
    <s v="Sortie"/>
  </r>
  <r>
    <s v="Foot Locker"/>
    <n v="1128299"/>
    <d v="2021-07-23T00:00:00"/>
    <x v="2"/>
    <s v="Sud-est"/>
    <s v="Virginia"/>
    <s v="Richmond"/>
    <x v="3"/>
    <n v="65"/>
    <n v="187"/>
    <n v="12155"/>
    <n v="5105.0999999999995"/>
    <n v="0.42"/>
    <s v="Sortie"/>
  </r>
  <r>
    <s v="Foot Locker"/>
    <n v="1128299"/>
    <d v="2021-07-23T00:00:00"/>
    <x v="2"/>
    <s v="Sud-est"/>
    <s v="Virginia"/>
    <s v="Richmond"/>
    <x v="4"/>
    <n v="72"/>
    <n v="210"/>
    <n v="15120"/>
    <n v="6501.6"/>
    <n v="0.43000000000000005"/>
    <s v="Sortie"/>
  </r>
  <r>
    <s v="Foot Locker"/>
    <n v="1128299"/>
    <d v="2021-07-23T00:00:00"/>
    <x v="2"/>
    <s v="Sud-est"/>
    <s v="Virginia"/>
    <s v="Richmond"/>
    <x v="5"/>
    <n v="82"/>
    <n v="186"/>
    <n v="15252"/>
    <n v="5033.1599999999989"/>
    <n v="0.32999999999999996"/>
    <s v="Sortie"/>
  </r>
  <r>
    <s v="Foot Locker"/>
    <n v="1128299"/>
    <d v="2021-08-24T00:00:00"/>
    <x v="6"/>
    <s v="Sud-est"/>
    <s v="Virginia"/>
    <s v="Richmond"/>
    <x v="0"/>
    <n v="67"/>
    <n v="272"/>
    <n v="18224"/>
    <n v="7289.5999999999995"/>
    <n v="0.39999999999999997"/>
    <s v="Sortie"/>
  </r>
  <r>
    <s v="Foot Locker"/>
    <n v="1128299"/>
    <d v="2021-08-24T00:00:00"/>
    <x v="6"/>
    <s v="Sud-est"/>
    <s v="Virginia"/>
    <s v="Richmond"/>
    <x v="1"/>
    <n v="53"/>
    <n v="240"/>
    <n v="12720"/>
    <n v="5342.4"/>
    <n v="0.42"/>
    <s v="Sortie"/>
  </r>
  <r>
    <s v="Foot Locker"/>
    <n v="1128299"/>
    <d v="2021-08-24T00:00:00"/>
    <x v="6"/>
    <s v="Sud-est"/>
    <s v="Virginia"/>
    <s v="Richmond"/>
    <x v="2"/>
    <n v="53"/>
    <n v="215"/>
    <n v="11395"/>
    <n v="4216.1499999999996"/>
    <n v="0.37"/>
    <s v="Sortie"/>
  </r>
  <r>
    <s v="Foot Locker"/>
    <n v="1128299"/>
    <d v="2021-08-24T00:00:00"/>
    <x v="6"/>
    <s v="Sud-est"/>
    <s v="Virginia"/>
    <s v="Richmond"/>
    <x v="3"/>
    <n v="52"/>
    <n v="136"/>
    <n v="7072"/>
    <n v="2758.08"/>
    <n v="0.38999999999999996"/>
    <s v="Sortie"/>
  </r>
  <r>
    <s v="Foot Locker"/>
    <n v="1128299"/>
    <d v="2021-08-24T00:00:00"/>
    <x v="6"/>
    <s v="Sud-est"/>
    <s v="Virginia"/>
    <s v="Richmond"/>
    <x v="4"/>
    <n v="51"/>
    <n v="132"/>
    <n v="6732"/>
    <n v="3029.4"/>
    <n v="0.45"/>
    <s v="Sortie"/>
  </r>
  <r>
    <s v="Foot Locker"/>
    <n v="1128299"/>
    <d v="2021-08-24T00:00:00"/>
    <x v="6"/>
    <s v="Sud-est"/>
    <s v="Virginia"/>
    <s v="Richmond"/>
    <x v="5"/>
    <n v="55"/>
    <n v="80"/>
    <n v="4400"/>
    <n v="1495.9999999999998"/>
    <n v="0.33999999999999997"/>
    <s v="Sortie"/>
  </r>
  <r>
    <s v="Foot Locker"/>
    <n v="1128299"/>
    <d v="2021-09-25T00:00:00"/>
    <x v="3"/>
    <s v="Sud-est"/>
    <s v="Virginia"/>
    <s v="Richmond"/>
    <x v="0"/>
    <n v="35"/>
    <n v="149"/>
    <n v="5215"/>
    <n v="2190.2999999999997"/>
    <n v="0.42"/>
    <s v="Sortie"/>
  </r>
  <r>
    <s v="Foot Locker"/>
    <n v="1128299"/>
    <d v="2021-09-25T00:00:00"/>
    <x v="3"/>
    <s v="Sud-est"/>
    <s v="Virginia"/>
    <s v="Richmond"/>
    <x v="1"/>
    <n v="43"/>
    <n v="153"/>
    <n v="6579"/>
    <n v="2565.81"/>
    <n v="0.38999999999999996"/>
    <s v="Sortie"/>
  </r>
  <r>
    <s v="Foot Locker"/>
    <n v="1128299"/>
    <d v="2021-09-25T00:00:00"/>
    <x v="3"/>
    <s v="Sud-est"/>
    <s v="Virginia"/>
    <s v="Richmond"/>
    <x v="2"/>
    <n v="34"/>
    <n v="78"/>
    <n v="2652"/>
    <n v="1060.8"/>
    <n v="0.39999999999999997"/>
    <s v="Sortie"/>
  </r>
  <r>
    <s v="Foot Locker"/>
    <n v="1128299"/>
    <d v="2021-09-25T00:00:00"/>
    <x v="3"/>
    <s v="Sud-est"/>
    <s v="Virginia"/>
    <s v="Richmond"/>
    <x v="3"/>
    <n v="37"/>
    <n v="70"/>
    <n v="2590"/>
    <n v="1036"/>
    <n v="0.39999999999999997"/>
    <s v="Sortie"/>
  </r>
  <r>
    <s v="Foot Locker"/>
    <n v="1128299"/>
    <d v="2021-09-25T00:00:00"/>
    <x v="3"/>
    <s v="Sud-est"/>
    <s v="Virginia"/>
    <s v="Richmond"/>
    <x v="4"/>
    <n v="39"/>
    <n v="74"/>
    <n v="2886"/>
    <n v="1356.42"/>
    <n v="0.47000000000000003"/>
    <s v="Sortie"/>
  </r>
  <r>
    <s v="Foot Locker"/>
    <n v="1128299"/>
    <d v="2021-09-25T00:00:00"/>
    <x v="3"/>
    <s v="Sud-est"/>
    <s v="Virginia"/>
    <s v="Richmond"/>
    <x v="5"/>
    <n v="33"/>
    <n v="83"/>
    <n v="2739"/>
    <n v="986.04"/>
    <n v="0.36"/>
    <s v="Sortie"/>
  </r>
  <r>
    <s v="Foot Locker"/>
    <n v="1128299"/>
    <d v="2021-10-24T00:00:00"/>
    <x v="4"/>
    <s v="Sud-est"/>
    <s v="Virginia"/>
    <s v="Richmond"/>
    <x v="0"/>
    <n v="28"/>
    <n v="119"/>
    <n v="3332"/>
    <n v="1332.8"/>
    <n v="0.39999999999999997"/>
    <s v="Sortie"/>
  </r>
  <r>
    <s v="Foot Locker"/>
    <n v="1128299"/>
    <d v="2021-10-24T00:00:00"/>
    <x v="4"/>
    <s v="Sud-est"/>
    <s v="Virginia"/>
    <s v="Richmond"/>
    <x v="1"/>
    <n v="39"/>
    <n v="173"/>
    <n v="6747"/>
    <n v="2563.86"/>
    <n v="0.38"/>
    <s v="Sortie"/>
  </r>
  <r>
    <s v="Foot Locker"/>
    <n v="1128299"/>
    <d v="2021-10-24T00:00:00"/>
    <x v="4"/>
    <s v="Sud-est"/>
    <s v="Virginia"/>
    <s v="Richmond"/>
    <x v="2"/>
    <n v="39"/>
    <n v="119"/>
    <n v="4641"/>
    <n v="1949.22"/>
    <n v="0.42"/>
    <s v="Sortie"/>
  </r>
  <r>
    <s v="Foot Locker"/>
    <n v="1128299"/>
    <d v="2021-10-24T00:00:00"/>
    <x v="4"/>
    <s v="Sud-est"/>
    <s v="Virginia"/>
    <s v="Richmond"/>
    <x v="3"/>
    <n v="31"/>
    <n v="101"/>
    <n v="3131"/>
    <n v="1158.47"/>
    <n v="0.37"/>
    <s v="Sortie"/>
  </r>
  <r>
    <s v="Foot Locker"/>
    <n v="1128299"/>
    <d v="2021-10-24T00:00:00"/>
    <x v="4"/>
    <s v="Sud-est"/>
    <s v="Virginia"/>
    <s v="Richmond"/>
    <x v="4"/>
    <n v="42"/>
    <n v="105"/>
    <n v="4410"/>
    <n v="2072.7000000000003"/>
    <n v="0.47000000000000003"/>
    <s v="Sortie"/>
  </r>
  <r>
    <s v="Foot Locker"/>
    <n v="1128299"/>
    <d v="2021-10-24T00:00:00"/>
    <x v="4"/>
    <s v="Sud-est"/>
    <s v="Virginia"/>
    <s v="Richmond"/>
    <x v="5"/>
    <n v="40"/>
    <n v="109"/>
    <n v="4360"/>
    <n v="1395.2"/>
    <n v="0.32"/>
    <s v="Sortie"/>
  </r>
  <r>
    <s v="Foot Locker"/>
    <n v="1128299"/>
    <d v="2021-11-24T00:00:00"/>
    <x v="0"/>
    <s v="Sud-est"/>
    <s v="Virginia"/>
    <s v="Richmond"/>
    <x v="0"/>
    <n v="34"/>
    <n v="173"/>
    <n v="5882"/>
    <n v="2470.44"/>
    <n v="0.42"/>
    <s v="Sortie"/>
  </r>
  <r>
    <s v="Foot Locker"/>
    <n v="1128299"/>
    <d v="2021-11-24T00:00:00"/>
    <x v="0"/>
    <s v="Sud-est"/>
    <s v="Virginia"/>
    <s v="Richmond"/>
    <x v="1"/>
    <n v="34"/>
    <n v="221"/>
    <n v="7514"/>
    <n v="2780.18"/>
    <n v="0.37"/>
    <s v="Sortie"/>
  </r>
  <r>
    <s v="Foot Locker"/>
    <n v="1128299"/>
    <d v="2021-11-24T00:00:00"/>
    <x v="0"/>
    <s v="Sud-est"/>
    <s v="Virginia"/>
    <s v="Richmond"/>
    <x v="2"/>
    <n v="33"/>
    <n v="143"/>
    <n v="4719"/>
    <n v="1840.4099999999999"/>
    <n v="0.38999999999999996"/>
    <s v="Sortie"/>
  </r>
  <r>
    <s v="Foot Locker"/>
    <n v="1128299"/>
    <d v="2021-11-24T00:00:00"/>
    <x v="0"/>
    <s v="Sud-est"/>
    <s v="Virginia"/>
    <s v="Richmond"/>
    <x v="3"/>
    <n v="36"/>
    <n v="144"/>
    <n v="5184"/>
    <n v="2021.7599999999998"/>
    <n v="0.38999999999999996"/>
    <s v="Sortie"/>
  </r>
  <r>
    <s v="Foot Locker"/>
    <n v="1128299"/>
    <d v="2021-11-24T00:00:00"/>
    <x v="0"/>
    <s v="Sud-est"/>
    <s v="Virginia"/>
    <s v="Richmond"/>
    <x v="4"/>
    <n v="56"/>
    <n v="136"/>
    <n v="7616"/>
    <n v="3351.04"/>
    <n v="0.44"/>
    <s v="Sortie"/>
  </r>
  <r>
    <s v="Foot Locker"/>
    <n v="1128299"/>
    <d v="2021-11-24T00:00:00"/>
    <x v="0"/>
    <s v="Sud-est"/>
    <s v="Virginia"/>
    <s v="Richmond"/>
    <x v="5"/>
    <n v="60"/>
    <n v="176"/>
    <n v="10560"/>
    <n v="3484.7999999999997"/>
    <n v="0.32999999999999996"/>
    <s v="Sortie"/>
  </r>
  <r>
    <s v="Foot Locker"/>
    <n v="1128299"/>
    <d v="2021-12-23T00:00:00"/>
    <x v="1"/>
    <s v="Sud-est"/>
    <s v="Virginia"/>
    <s v="Richmond"/>
    <x v="0"/>
    <n v="49"/>
    <n v="248"/>
    <n v="12152"/>
    <n v="4860.7999999999993"/>
    <n v="0.39999999999999997"/>
    <s v="Sortie"/>
  </r>
  <r>
    <s v="Foot Locker"/>
    <n v="1128299"/>
    <d v="2021-12-23T00:00:00"/>
    <x v="1"/>
    <s v="Sud-est"/>
    <s v="Virginia"/>
    <s v="Richmond"/>
    <x v="1"/>
    <n v="54"/>
    <n v="225"/>
    <n v="12150"/>
    <n v="4981.5"/>
    <n v="0.41"/>
    <s v="Sortie"/>
  </r>
  <r>
    <s v="Sports Direct"/>
    <n v="1128299"/>
    <d v="2021-12-23T00:00:00"/>
    <x v="1"/>
    <s v="Sud-est"/>
    <s v="Virginia"/>
    <s v="Richmond"/>
    <x v="2"/>
    <n v="53"/>
    <n v="165"/>
    <n v="8745"/>
    <n v="3497.9999999999995"/>
    <n v="0.39999999999999997"/>
    <s v="Sortie"/>
  </r>
  <r>
    <s v="Sports Direct"/>
    <n v="1128299"/>
    <d v="2021-12-23T00:00:00"/>
    <x v="1"/>
    <s v="Sud-est"/>
    <s v="Virginia"/>
    <s v="Richmond"/>
    <x v="3"/>
    <n v="51"/>
    <n v="176"/>
    <n v="8976"/>
    <n v="3500.6399999999994"/>
    <n v="0.38999999999999996"/>
    <s v="Sortie"/>
  </r>
  <r>
    <s v="Sports Direct"/>
    <n v="1128299"/>
    <d v="2021-12-23T00:00:00"/>
    <x v="1"/>
    <s v="Sud-est"/>
    <s v="Virginia"/>
    <s v="Richmond"/>
    <x v="4"/>
    <n v="59"/>
    <n v="157"/>
    <n v="9263"/>
    <n v="3890.4600000000005"/>
    <n v="0.42000000000000004"/>
    <s v="Sortie"/>
  </r>
  <r>
    <s v="Sports Direct"/>
    <n v="1128299"/>
    <d v="2021-12-23T00:00:00"/>
    <x v="1"/>
    <s v="Sud-est"/>
    <s v="Virginia"/>
    <s v="Richmond"/>
    <x v="5"/>
    <n v="65"/>
    <n v="190"/>
    <n v="12350"/>
    <n v="4322.5"/>
    <n v="0.35"/>
    <s v="Sortie"/>
  </r>
  <r>
    <s v="Sports Direct"/>
    <n v="1185732"/>
    <d v="2021-01-19T00:00:00"/>
    <x v="6"/>
    <s v="Sud-est"/>
    <s v="Virginia"/>
    <s v="Richmond"/>
    <x v="0"/>
    <n v="23"/>
    <n v="233"/>
    <n v="5359"/>
    <n v="2786.6800000000003"/>
    <n v="0.52"/>
    <s v="Sortie"/>
  </r>
  <r>
    <s v="Sports Direct"/>
    <n v="1185732"/>
    <d v="2021-01-19T00:00:00"/>
    <x v="6"/>
    <s v="Sud-est"/>
    <s v="Virginia"/>
    <s v="Richmond"/>
    <x v="1"/>
    <n v="28"/>
    <n v="187"/>
    <n v="5236"/>
    <n v="2460.92"/>
    <n v="0.47"/>
    <s v="Sortie"/>
  </r>
  <r>
    <s v="Sports Direct"/>
    <n v="1185732"/>
    <d v="2021-01-19T00:00:00"/>
    <x v="6"/>
    <s v="Sud-est"/>
    <s v="Virginia"/>
    <s v="Richmond"/>
    <x v="2"/>
    <n v="18"/>
    <n v="176"/>
    <n v="3168"/>
    <n v="1013.76"/>
    <n v="0.32"/>
    <s v="Sortie"/>
  </r>
  <r>
    <s v="Sports Direct"/>
    <n v="1185732"/>
    <d v="2021-01-19T00:00:00"/>
    <x v="6"/>
    <s v="Sud-est"/>
    <s v="Virginia"/>
    <s v="Richmond"/>
    <x v="3"/>
    <n v="21"/>
    <n v="136"/>
    <n v="2856"/>
    <n v="1199.52"/>
    <n v="0.42"/>
    <s v="Sortie"/>
  </r>
  <r>
    <s v="Sports Direct"/>
    <n v="1185732"/>
    <d v="2021-01-19T00:00:00"/>
    <x v="6"/>
    <s v="Sud-est"/>
    <s v="Virginia"/>
    <s v="Richmond"/>
    <x v="4"/>
    <n v="30"/>
    <n v="140"/>
    <n v="4200"/>
    <n v="1889.9999999999998"/>
    <n v="0.44999999999999996"/>
    <s v="Sortie"/>
  </r>
  <r>
    <s v="Sports Direct"/>
    <n v="1185732"/>
    <d v="2021-01-19T00:00:00"/>
    <x v="6"/>
    <s v="Sud-est"/>
    <s v="Virginia"/>
    <s v="Richmond"/>
    <x v="5"/>
    <n v="25"/>
    <n v="193"/>
    <n v="4825"/>
    <n v="2798.5000000000005"/>
    <n v="0.58000000000000007"/>
    <s v="Sortie"/>
  </r>
  <r>
    <s v="Sports Direct"/>
    <n v="1185732"/>
    <d v="2021-02-17T00:00:00"/>
    <x v="0"/>
    <s v="Sud-est"/>
    <s v="Virginia"/>
    <s v="Richmond"/>
    <x v="0"/>
    <n v="26"/>
    <n v="256"/>
    <n v="6656"/>
    <n v="3660.8"/>
    <n v="0.55000000000000004"/>
    <s v="Sortie"/>
  </r>
  <r>
    <s v="Sports Direct"/>
    <n v="1185732"/>
    <d v="2021-02-17T00:00:00"/>
    <x v="0"/>
    <s v="Sud-est"/>
    <s v="Virginia"/>
    <s v="Richmond"/>
    <x v="1"/>
    <n v="27"/>
    <n v="153"/>
    <n v="4131"/>
    <n v="1858.9499999999998"/>
    <n v="0.44999999999999996"/>
    <s v="Sortie"/>
  </r>
  <r>
    <s v="Sports Direct"/>
    <n v="1185732"/>
    <d v="2021-02-17T00:00:00"/>
    <x v="0"/>
    <s v="Sud-est"/>
    <s v="Virginia"/>
    <s v="Richmond"/>
    <x v="2"/>
    <n v="17"/>
    <n v="170"/>
    <n v="2890"/>
    <n v="1040.3999999999999"/>
    <n v="0.36"/>
    <s v="Sortie"/>
  </r>
  <r>
    <s v="Ouest Gear"/>
    <n v="1185732"/>
    <d v="2021-02-11T00:00:00"/>
    <x v="1"/>
    <s v="Ouest"/>
    <s v="Utah"/>
    <s v="Salt Lake City"/>
    <x v="3"/>
    <n v="16"/>
    <n v="93"/>
    <n v="1488"/>
    <n v="624.96"/>
    <n v="0.42000000000000004"/>
    <s v="Sortie"/>
  </r>
  <r>
    <s v="Ouest Gear"/>
    <n v="1185732"/>
    <d v="2021-02-11T00:00:00"/>
    <x v="1"/>
    <s v="Ouest"/>
    <s v="Utah"/>
    <s v="Salt Lake City"/>
    <x v="4"/>
    <n v="28"/>
    <n v="120"/>
    <n v="3360"/>
    <n v="1411.2"/>
    <n v="0.42"/>
    <s v="Sortie"/>
  </r>
  <r>
    <s v="Ouest Gear"/>
    <n v="1185732"/>
    <d v="2021-02-11T00:00:00"/>
    <x v="1"/>
    <s v="Ouest"/>
    <s v="Utah"/>
    <s v="Salt Lake City"/>
    <x v="5"/>
    <n v="18"/>
    <n v="149"/>
    <n v="2682"/>
    <n v="1475.1000000000001"/>
    <n v="0.55000000000000004"/>
    <s v="Sortie"/>
  </r>
  <r>
    <s v="Ouest Gear"/>
    <n v="1185732"/>
    <d v="2021-03-10T00:00:00"/>
    <x v="0"/>
    <s v="Ouest"/>
    <s v="Utah"/>
    <s v="Salt Lake City"/>
    <x v="0"/>
    <n v="20"/>
    <n v="228"/>
    <n v="4560"/>
    <n v="1960.8000000000002"/>
    <n v="0.43000000000000005"/>
    <s v="Sortie"/>
  </r>
  <r>
    <s v="Ouest Gear"/>
    <n v="1185732"/>
    <d v="2021-03-10T00:00:00"/>
    <x v="0"/>
    <s v="Ouest"/>
    <s v="Utah"/>
    <s v="Salt Lake City"/>
    <x v="1"/>
    <n v="22"/>
    <n v="105"/>
    <n v="2310"/>
    <n v="923.99999999999989"/>
    <n v="0.39999999999999997"/>
    <s v="Sortie"/>
  </r>
  <r>
    <s v="Ouest Gear"/>
    <n v="1185732"/>
    <d v="2021-03-10T00:00:00"/>
    <x v="0"/>
    <s v="Ouest"/>
    <s v="Utah"/>
    <s v="Salt Lake City"/>
    <x v="2"/>
    <n v="16"/>
    <n v="140"/>
    <n v="2240"/>
    <n v="873.59999999999991"/>
    <n v="0.38999999999999996"/>
    <s v="Sortie"/>
  </r>
  <r>
    <s v="Ouest Gear"/>
    <n v="1185732"/>
    <d v="2021-03-10T00:00:00"/>
    <x v="0"/>
    <s v="Ouest"/>
    <s v="Utah"/>
    <s v="Salt Lake City"/>
    <x v="3"/>
    <n v="20"/>
    <n v="75"/>
    <n v="1500"/>
    <n v="630.00000000000011"/>
    <n v="0.42000000000000004"/>
    <s v="Sortie"/>
  </r>
  <r>
    <s v="Ouest Gear"/>
    <n v="1185732"/>
    <d v="2021-03-10T00:00:00"/>
    <x v="0"/>
    <s v="Ouest"/>
    <s v="Utah"/>
    <s v="Salt Lake City"/>
    <x v="4"/>
    <n v="28"/>
    <n v="90"/>
    <n v="2520"/>
    <n v="1007.9999999999999"/>
    <n v="0.39999999999999997"/>
    <s v="Sortie"/>
  </r>
  <r>
    <s v="Ouest Gear"/>
    <n v="1185732"/>
    <d v="2021-03-10T00:00:00"/>
    <x v="0"/>
    <s v="Ouest"/>
    <s v="Utah"/>
    <s v="Salt Lake City"/>
    <x v="5"/>
    <n v="21"/>
    <n v="140"/>
    <n v="2940"/>
    <n v="1675.8000000000002"/>
    <n v="0.57000000000000006"/>
    <s v="Sortie"/>
  </r>
  <r>
    <s v="Ouest Gear"/>
    <n v="1185732"/>
    <d v="2021-04-11T00:00:00"/>
    <x v="4"/>
    <s v="Ouest"/>
    <s v="Utah"/>
    <s v="Salt Lake City"/>
    <x v="0"/>
    <n v="20"/>
    <n v="194"/>
    <n v="3880"/>
    <n v="1784.8000000000002"/>
    <n v="0.46"/>
    <s v="Sortie"/>
  </r>
  <r>
    <s v="Ouest Gear"/>
    <n v="1185732"/>
    <d v="2021-04-11T00:00:00"/>
    <x v="4"/>
    <s v="Ouest"/>
    <s v="Utah"/>
    <s v="Salt Lake City"/>
    <x v="1"/>
    <n v="20"/>
    <n v="111"/>
    <n v="2220"/>
    <n v="821.4"/>
    <n v="0.37"/>
    <s v="Sortie"/>
  </r>
  <r>
    <s v="Ouest Gear"/>
    <n v="1185732"/>
    <d v="2021-04-11T00:00:00"/>
    <x v="4"/>
    <s v="Ouest"/>
    <s v="Utah"/>
    <s v="Salt Lake City"/>
    <x v="2"/>
    <n v="10"/>
    <n v="107"/>
    <n v="1070"/>
    <n v="438.7"/>
    <n v="0.41"/>
    <s v="Sortie"/>
  </r>
  <r>
    <s v="Ouest Gear"/>
    <n v="1185732"/>
    <d v="2021-04-11T00:00:00"/>
    <x v="4"/>
    <s v="Ouest"/>
    <s v="Utah"/>
    <s v="Salt Lake City"/>
    <x v="3"/>
    <n v="14"/>
    <n v="75"/>
    <n v="1050"/>
    <n v="472.5"/>
    <n v="0.45"/>
    <s v="Sortie"/>
  </r>
  <r>
    <s v="Ouest Gear"/>
    <n v="1185732"/>
    <d v="2021-04-11T00:00:00"/>
    <x v="4"/>
    <s v="Ouest"/>
    <s v="Utah"/>
    <s v="Salt Lake City"/>
    <x v="4"/>
    <n v="24"/>
    <n v="88"/>
    <n v="2112"/>
    <n v="823.68"/>
    <n v="0.38999999999999996"/>
    <s v="Sortie"/>
  </r>
  <r>
    <s v="Ouest Gear"/>
    <n v="1185732"/>
    <d v="2021-04-11T00:00:00"/>
    <x v="4"/>
    <s v="Ouest"/>
    <s v="Utah"/>
    <s v="Salt Lake City"/>
    <x v="5"/>
    <n v="20"/>
    <n v="136"/>
    <n v="2720"/>
    <n v="1414.4"/>
    <n v="0.52"/>
    <s v="Sortie"/>
  </r>
  <r>
    <s v="Ouest Gear"/>
    <n v="1185732"/>
    <d v="2021-05-12T00:00:00"/>
    <x v="0"/>
    <s v="Ouest"/>
    <s v="Utah"/>
    <s v="Salt Lake City"/>
    <x v="0"/>
    <n v="27"/>
    <n v="228"/>
    <n v="6156"/>
    <n v="2647.0800000000004"/>
    <n v="0.43000000000000005"/>
    <s v="Sortie"/>
  </r>
  <r>
    <s v="Ouest Gear"/>
    <n v="1185732"/>
    <d v="2021-05-12T00:00:00"/>
    <x v="0"/>
    <s v="Ouest"/>
    <s v="Utah"/>
    <s v="Salt Lake City"/>
    <x v="1"/>
    <n v="22"/>
    <n v="128"/>
    <n v="2816"/>
    <n v="1182.72"/>
    <n v="0.42"/>
    <s v="Sortie"/>
  </r>
  <r>
    <s v="Ouest Gear"/>
    <n v="1185732"/>
    <d v="2021-05-12T00:00:00"/>
    <x v="0"/>
    <s v="Ouest"/>
    <s v="Utah"/>
    <s v="Salt Lake City"/>
    <x v="2"/>
    <n v="19"/>
    <n v="109"/>
    <n v="2071"/>
    <n v="786.98"/>
    <n v="0.38"/>
    <s v="Sortie"/>
  </r>
  <r>
    <s v="Ouest Gear"/>
    <n v="1185732"/>
    <d v="2021-05-12T00:00:00"/>
    <x v="0"/>
    <s v="Ouest"/>
    <s v="Utah"/>
    <s v="Salt Lake City"/>
    <x v="3"/>
    <n v="19"/>
    <n v="94"/>
    <n v="1786"/>
    <n v="767.98000000000013"/>
    <n v="0.43000000000000005"/>
    <s v="Sortie"/>
  </r>
  <r>
    <s v="Ouest Gear"/>
    <n v="1185732"/>
    <d v="2021-05-12T00:00:00"/>
    <x v="0"/>
    <s v="Ouest"/>
    <s v="Utah"/>
    <s v="Salt Lake City"/>
    <x v="4"/>
    <n v="29"/>
    <n v="90"/>
    <n v="2610"/>
    <n v="1096.2"/>
    <n v="0.42"/>
    <s v="Sortie"/>
  </r>
  <r>
    <s v="Ouest Gear"/>
    <n v="1185732"/>
    <d v="2021-05-12T00:00:00"/>
    <x v="0"/>
    <s v="Ouest"/>
    <s v="Utah"/>
    <s v="Salt Lake City"/>
    <x v="5"/>
    <n v="32"/>
    <n v="128"/>
    <n v="4096"/>
    <n v="2334.7200000000003"/>
    <n v="0.57000000000000006"/>
    <s v="Sortie"/>
  </r>
  <r>
    <s v="Ouest Gear"/>
    <n v="1185732"/>
    <d v="2021-06-11T00:00:00"/>
    <x v="2"/>
    <s v="Ouest"/>
    <s v="Utah"/>
    <s v="Salt Lake City"/>
    <x v="0"/>
    <n v="21"/>
    <n v="208"/>
    <n v="4368"/>
    <n v="1878.2400000000002"/>
    <n v="0.43000000000000005"/>
    <s v="Sortie"/>
  </r>
  <r>
    <s v="Ouest Gear"/>
    <n v="1185732"/>
    <d v="2021-06-11T00:00:00"/>
    <x v="2"/>
    <s v="Ouest"/>
    <s v="Utah"/>
    <s v="Salt Lake City"/>
    <x v="1"/>
    <n v="18"/>
    <n v="132"/>
    <n v="2376"/>
    <n v="950.4"/>
    <n v="0.39999999999999997"/>
    <s v="Sortie"/>
  </r>
  <r>
    <s v="Ouest Gear"/>
    <n v="1185732"/>
    <d v="2021-06-11T00:00:00"/>
    <x v="2"/>
    <s v="Ouest"/>
    <s v="Utah"/>
    <s v="Salt Lake City"/>
    <x v="2"/>
    <n v="13"/>
    <n v="128"/>
    <n v="1664"/>
    <n v="615.67999999999995"/>
    <n v="0.37"/>
    <s v="Sortie"/>
  </r>
  <r>
    <s v="Ouest Gear"/>
    <n v="1185732"/>
    <d v="2021-06-11T00:00:00"/>
    <x v="2"/>
    <s v="Ouest"/>
    <s v="Utah"/>
    <s v="Salt Lake City"/>
    <x v="3"/>
    <n v="13"/>
    <n v="132"/>
    <n v="1716"/>
    <n v="737.88000000000011"/>
    <n v="0.43000000000000005"/>
    <s v="Sortie"/>
  </r>
  <r>
    <s v="Ouest Gear"/>
    <n v="1185732"/>
    <d v="2021-06-11T00:00:00"/>
    <x v="2"/>
    <s v="Ouest"/>
    <s v="Utah"/>
    <s v="Salt Lake City"/>
    <x v="4"/>
    <n v="24"/>
    <n v="132"/>
    <n v="3168"/>
    <n v="1172.1600000000001"/>
    <n v="0.37"/>
    <s v="Sortie"/>
  </r>
  <r>
    <s v="Ouest Gear"/>
    <n v="1185732"/>
    <d v="2021-06-11T00:00:00"/>
    <x v="2"/>
    <s v="Ouest"/>
    <s v="Utah"/>
    <s v="Salt Lake City"/>
    <x v="5"/>
    <n v="32"/>
    <n v="190"/>
    <n v="6080"/>
    <n v="3283.2000000000003"/>
    <n v="0.54"/>
    <s v="Sortie"/>
  </r>
  <r>
    <s v="Ouest Gear"/>
    <n v="1185732"/>
    <d v="2021-07-10T00:00:00"/>
    <x v="3"/>
    <s v="Ouest"/>
    <s v="Utah"/>
    <s v="Salt Lake City"/>
    <x v="0"/>
    <n v="28"/>
    <n v="248"/>
    <n v="6944"/>
    <n v="2985.9200000000005"/>
    <n v="0.43000000000000005"/>
    <s v="Sortie"/>
  </r>
  <r>
    <s v="Ouest Gear"/>
    <n v="1185732"/>
    <d v="2021-07-10T00:00:00"/>
    <x v="3"/>
    <s v="Ouest"/>
    <s v="Utah"/>
    <s v="Salt Lake City"/>
    <x v="1"/>
    <n v="20"/>
    <n v="182"/>
    <n v="3640"/>
    <n v="1419.6"/>
    <n v="0.38999999999999996"/>
    <s v="Sortie"/>
  </r>
  <r>
    <s v="Ouest Gear"/>
    <n v="1185732"/>
    <d v="2021-07-10T00:00:00"/>
    <x v="3"/>
    <s v="Ouest"/>
    <s v="Utah"/>
    <s v="Salt Lake City"/>
    <x v="2"/>
    <n v="19"/>
    <n v="157"/>
    <n v="2983"/>
    <n v="1163.3699999999999"/>
    <n v="0.38999999999999996"/>
    <s v="Sortie"/>
  </r>
  <r>
    <s v="Ouest Gear"/>
    <n v="1185732"/>
    <d v="2021-07-10T00:00:00"/>
    <x v="3"/>
    <s v="Ouest"/>
    <s v="Utah"/>
    <s v="Salt Lake City"/>
    <x v="3"/>
    <n v="16"/>
    <n v="128"/>
    <n v="2048"/>
    <n v="962.56000000000006"/>
    <n v="0.47000000000000003"/>
    <s v="Sortie"/>
  </r>
  <r>
    <s v="Ouest Gear"/>
    <n v="1185732"/>
    <d v="2021-07-10T00:00:00"/>
    <x v="3"/>
    <s v="Ouest"/>
    <s v="Utah"/>
    <s v="Salt Lake City"/>
    <x v="4"/>
    <n v="28"/>
    <n v="140"/>
    <n v="3920"/>
    <n v="1489.6"/>
    <n v="0.38"/>
    <s v="Sortie"/>
  </r>
  <r>
    <s v="Ouest Gear"/>
    <n v="1185732"/>
    <d v="2021-07-10T00:00:00"/>
    <x v="3"/>
    <s v="Ouest"/>
    <s v="Utah"/>
    <s v="Salt Lake City"/>
    <x v="5"/>
    <n v="32"/>
    <n v="204"/>
    <n v="6528"/>
    <n v="3590.4"/>
    <n v="0.55000000000000004"/>
    <s v="Sortie"/>
  </r>
  <r>
    <s v="Ouest Gear"/>
    <n v="1185732"/>
    <d v="2021-08-11T00:00:00"/>
    <x v="0"/>
    <s v="Ouest"/>
    <s v="Utah"/>
    <s v="Salt Lake City"/>
    <x v="0"/>
    <n v="27"/>
    <n v="248"/>
    <n v="6696"/>
    <n v="3147.1200000000003"/>
    <n v="0.47000000000000003"/>
    <s v="Sortie"/>
  </r>
  <r>
    <s v="Ouest Gear"/>
    <n v="1185732"/>
    <d v="2021-08-11T00:00:00"/>
    <x v="0"/>
    <s v="Ouest"/>
    <s v="Utah"/>
    <s v="Salt Lake City"/>
    <x v="1"/>
    <n v="28"/>
    <n v="179"/>
    <n v="5012"/>
    <n v="2105.04"/>
    <n v="0.42"/>
    <s v="Sortie"/>
  </r>
  <r>
    <s v="Ouest Gear"/>
    <n v="1185732"/>
    <d v="2021-08-11T00:00:00"/>
    <x v="0"/>
    <s v="Ouest"/>
    <s v="Utah"/>
    <s v="Salt Lake City"/>
    <x v="2"/>
    <n v="23"/>
    <n v="158"/>
    <n v="3634"/>
    <n v="1489.9399999999998"/>
    <n v="0.41"/>
    <s v="Sortie"/>
  </r>
  <r>
    <s v="Ouest Gear"/>
    <n v="1185732"/>
    <d v="2021-08-11T00:00:00"/>
    <x v="0"/>
    <s v="Ouest"/>
    <s v="Utah"/>
    <s v="Salt Lake City"/>
    <x v="3"/>
    <n v="14"/>
    <n v="124"/>
    <n v="1736"/>
    <n v="815.92000000000007"/>
    <n v="0.47000000000000003"/>
    <s v="Sortie"/>
  </r>
  <r>
    <s v="Ouest Gear"/>
    <n v="1185732"/>
    <d v="2021-08-11T00:00:00"/>
    <x v="0"/>
    <s v="Ouest"/>
    <s v="Utah"/>
    <s v="Salt Lake City"/>
    <x v="4"/>
    <n v="23"/>
    <n v="109"/>
    <n v="2507"/>
    <n v="977.7299999999999"/>
    <n v="0.38999999999999996"/>
    <s v="Sortie"/>
  </r>
  <r>
    <s v="Ouest Gear"/>
    <n v="1185732"/>
    <d v="2021-08-11T00:00:00"/>
    <x v="0"/>
    <s v="Ouest"/>
    <s v="Utah"/>
    <s v="Salt Lake City"/>
    <x v="5"/>
    <n v="27"/>
    <n v="184"/>
    <n v="4968"/>
    <n v="2831.76"/>
    <n v="0.57000000000000006"/>
    <s v="Sortie"/>
  </r>
  <r>
    <s v="Ouest Gear"/>
    <n v="1185732"/>
    <d v="2021-09-12T00:00:00"/>
    <x v="4"/>
    <s v="Ouest"/>
    <s v="Utah"/>
    <s v="Salt Lake City"/>
    <x v="0"/>
    <n v="23"/>
    <n v="228"/>
    <n v="5244"/>
    <n v="2359.8000000000002"/>
    <n v="0.45"/>
    <s v="Sortie"/>
  </r>
  <r>
    <s v="Ouest Gear"/>
    <n v="1185732"/>
    <d v="2021-09-12T00:00:00"/>
    <x v="4"/>
    <s v="Ouest"/>
    <s v="Utah"/>
    <s v="Salt Lake City"/>
    <x v="1"/>
    <n v="19"/>
    <n v="158"/>
    <n v="3002"/>
    <n v="1140.76"/>
    <n v="0.38"/>
    <s v="Sortie"/>
  </r>
  <r>
    <s v="Ouest Gear"/>
    <n v="1185732"/>
    <d v="2021-09-12T00:00:00"/>
    <x v="4"/>
    <s v="Ouest"/>
    <s v="Utah"/>
    <s v="Salt Lake City"/>
    <x v="2"/>
    <n v="7"/>
    <n v="105"/>
    <n v="735"/>
    <n v="308.7"/>
    <n v="0.42"/>
    <s v="Sortie"/>
  </r>
  <r>
    <s v="Ouest Gear"/>
    <n v="1185732"/>
    <d v="2021-09-12T00:00:00"/>
    <x v="4"/>
    <s v="Ouest"/>
    <s v="Utah"/>
    <s v="Salt Lake City"/>
    <x v="3"/>
    <n v="7"/>
    <n v="111"/>
    <n v="777"/>
    <n v="357.42"/>
    <n v="0.46"/>
    <s v="Sortie"/>
  </r>
  <r>
    <s v="Ouest Gear"/>
    <n v="1185732"/>
    <d v="2021-09-12T00:00:00"/>
    <x v="4"/>
    <s v="Ouest"/>
    <s v="Utah"/>
    <s v="Salt Lake City"/>
    <x v="4"/>
    <n v="16"/>
    <n v="114"/>
    <n v="1824"/>
    <n v="747.83999999999992"/>
    <n v="0.41"/>
    <s v="Sortie"/>
  </r>
  <r>
    <s v="Ouest Gear"/>
    <n v="1185732"/>
    <d v="2021-09-12T00:00:00"/>
    <x v="4"/>
    <s v="Ouest"/>
    <s v="Utah"/>
    <s v="Salt Lake City"/>
    <x v="5"/>
    <n v="18"/>
    <n v="132"/>
    <n v="2376"/>
    <n v="1354.3200000000002"/>
    <n v="0.57000000000000006"/>
    <s v="Sortie"/>
  </r>
  <r>
    <s v="Ouest Gear"/>
    <n v="1185732"/>
    <d v="2021-10-11T00:00:00"/>
    <x v="5"/>
    <s v="Ouest"/>
    <s v="Utah"/>
    <s v="Salt Lake City"/>
    <x v="0"/>
    <n v="24"/>
    <n v="201"/>
    <n v="4824"/>
    <n v="2267.2800000000002"/>
    <n v="0.47000000000000003"/>
    <s v="Sortie"/>
  </r>
  <r>
    <s v="Ouest Gear"/>
    <n v="1185732"/>
    <d v="2021-10-11T00:00:00"/>
    <x v="5"/>
    <s v="Ouest"/>
    <s v="Utah"/>
    <s v="Salt Lake City"/>
    <x v="1"/>
    <n v="14"/>
    <n v="132"/>
    <n v="1848"/>
    <n v="739.19999999999993"/>
    <n v="0.39999999999999997"/>
    <s v="Sortie"/>
  </r>
  <r>
    <s v="Ouest Gear"/>
    <n v="1185732"/>
    <d v="2021-10-11T00:00:00"/>
    <x v="5"/>
    <s v="Ouest"/>
    <s v="Utah"/>
    <s v="Salt Lake City"/>
    <x v="2"/>
    <n v="13"/>
    <n v="90"/>
    <n v="1170"/>
    <n v="479.7"/>
    <n v="0.41"/>
    <s v="Sortie"/>
  </r>
  <r>
    <s v="Ouest Gear"/>
    <n v="1185732"/>
    <d v="2021-10-11T00:00:00"/>
    <x v="5"/>
    <s v="Ouest"/>
    <s v="Utah"/>
    <s v="Salt Lake City"/>
    <x v="3"/>
    <n v="13"/>
    <n v="94"/>
    <n v="1222"/>
    <n v="562.12"/>
    <n v="0.46"/>
    <s v="Sortie"/>
  </r>
  <r>
    <s v="Ouest Gear"/>
    <n v="1185732"/>
    <d v="2021-10-11T00:00:00"/>
    <x v="5"/>
    <s v="Ouest"/>
    <s v="Utah"/>
    <s v="Salt Lake City"/>
    <x v="4"/>
    <n v="20"/>
    <n v="85"/>
    <n v="1700"/>
    <n v="662.99999999999989"/>
    <n v="0.38999999999999996"/>
    <s v="Sortie"/>
  </r>
  <r>
    <s v="Ouest Gear"/>
    <n v="1185732"/>
    <d v="2021-10-11T00:00:00"/>
    <x v="5"/>
    <s v="Ouest"/>
    <s v="Utah"/>
    <s v="Salt Lake City"/>
    <x v="5"/>
    <n v="25"/>
    <n v="140"/>
    <n v="3500"/>
    <n v="1890.0000000000002"/>
    <n v="0.54"/>
    <s v="Sortie"/>
  </r>
  <r>
    <s v="Ouest Gear"/>
    <n v="1185732"/>
    <d v="2021-11-11T00:00:00"/>
    <x v="1"/>
    <s v="Ouest"/>
    <s v="Utah"/>
    <s v="Salt Lake City"/>
    <x v="0"/>
    <n v="22"/>
    <n v="165"/>
    <n v="3630"/>
    <n v="1560.9"/>
    <n v="0.43000000000000005"/>
    <s v="Sortie"/>
  </r>
  <r>
    <s v="Ouest Gear"/>
    <n v="1185732"/>
    <d v="2021-11-11T00:00:00"/>
    <x v="1"/>
    <s v="Ouest"/>
    <s v="Utah"/>
    <s v="Salt Lake City"/>
    <x v="1"/>
    <n v="14"/>
    <n v="136"/>
    <n v="1904"/>
    <n v="742.56"/>
    <n v="0.38999999999999996"/>
    <s v="Sortie"/>
  </r>
  <r>
    <s v="Ouest Gear"/>
    <n v="1185732"/>
    <d v="2021-11-11T00:00:00"/>
    <x v="1"/>
    <s v="Ouest"/>
    <s v="Utah"/>
    <s v="Salt Lake City"/>
    <x v="2"/>
    <n v="14"/>
    <n v="107"/>
    <n v="1498"/>
    <n v="629.16"/>
    <n v="0.42"/>
    <s v="Sortie"/>
  </r>
  <r>
    <s v="Ouest Gear"/>
    <n v="1185732"/>
    <d v="2021-11-11T00:00:00"/>
    <x v="1"/>
    <s v="Ouest"/>
    <s v="Utah"/>
    <s v="Salt Lake City"/>
    <x v="3"/>
    <n v="15"/>
    <n v="124"/>
    <n v="1860"/>
    <n v="781.2"/>
    <n v="0.42000000000000004"/>
    <s v="Sortie"/>
  </r>
  <r>
    <s v="Ouest Gear"/>
    <n v="1185732"/>
    <d v="2021-11-11T00:00:00"/>
    <x v="1"/>
    <s v="Ouest"/>
    <s v="Utah"/>
    <s v="Salt Lake City"/>
    <x v="4"/>
    <n v="28"/>
    <n v="123"/>
    <n v="3444"/>
    <n v="1308.72"/>
    <n v="0.38"/>
    <s v="Sortie"/>
  </r>
  <r>
    <s v="Ouest Gear"/>
    <n v="1185732"/>
    <d v="2021-11-11T00:00:00"/>
    <x v="1"/>
    <s v="Ouest"/>
    <s v="Utah"/>
    <s v="Salt Lake City"/>
    <x v="5"/>
    <n v="35"/>
    <n v="158"/>
    <n v="5530"/>
    <n v="3041.5000000000005"/>
    <n v="0.55000000000000004"/>
    <s v="Sortie"/>
  </r>
  <r>
    <s v="Ouest Gear"/>
    <n v="1185732"/>
    <d v="2021-12-10T00:00:00"/>
    <x v="2"/>
    <s v="Ouest"/>
    <s v="Utah"/>
    <s v="Salt Lake City"/>
    <x v="0"/>
    <n v="29"/>
    <n v="231"/>
    <n v="6699"/>
    <n v="3081.54"/>
    <n v="0.46"/>
    <s v="Sortie"/>
  </r>
  <r>
    <s v="Ouest Gear"/>
    <n v="1185732"/>
    <d v="2021-12-10T00:00:00"/>
    <x v="2"/>
    <s v="Ouest"/>
    <s v="Utah"/>
    <s v="Salt Lake City"/>
    <x v="1"/>
    <n v="22"/>
    <n v="170"/>
    <n v="3740"/>
    <n v="1570.8"/>
    <n v="0.42"/>
    <s v="Sortie"/>
  </r>
  <r>
    <s v="Ouest Gear"/>
    <n v="1185732"/>
    <d v="2021-12-10T00:00:00"/>
    <x v="2"/>
    <s v="Ouest"/>
    <s v="Utah"/>
    <s v="Salt Lake City"/>
    <x v="2"/>
    <n v="20"/>
    <n v="153"/>
    <n v="3060"/>
    <n v="1132.2"/>
    <n v="0.37"/>
    <s v="Sortie"/>
  </r>
  <r>
    <s v="Ouest Gear"/>
    <n v="1185732"/>
    <d v="2021-12-10T00:00:00"/>
    <x v="2"/>
    <s v="Ouest"/>
    <s v="Utah"/>
    <s v="Salt Lake City"/>
    <x v="3"/>
    <n v="22"/>
    <n v="136"/>
    <n v="2992"/>
    <n v="1256.6400000000001"/>
    <n v="0.42000000000000004"/>
    <s v="Sortie"/>
  </r>
  <r>
    <s v="Ouest Gear"/>
    <n v="1185732"/>
    <d v="2021-12-10T00:00:00"/>
    <x v="2"/>
    <s v="Ouest"/>
    <s v="Utah"/>
    <s v="Salt Lake City"/>
    <x v="4"/>
    <n v="27"/>
    <n v="124"/>
    <n v="3348"/>
    <n v="1372.6799999999998"/>
    <n v="0.41"/>
    <s v="Sortie"/>
  </r>
  <r>
    <s v="Ouest Gear"/>
    <n v="1185732"/>
    <d v="2021-12-10T00:00:00"/>
    <x v="2"/>
    <s v="Ouest"/>
    <s v="Utah"/>
    <s v="Salt Lake City"/>
    <x v="5"/>
    <n v="29"/>
    <n v="170"/>
    <n v="4930"/>
    <n v="2563.6"/>
    <n v="0.52"/>
    <s v="Sortie"/>
  </r>
  <r>
    <s v="Ouest Gear"/>
    <n v="1128299"/>
    <d v="2021-01-24T00:00:00"/>
    <x v="4"/>
    <s v="Ouest"/>
    <s v="Utah"/>
    <s v="Salt Lake City"/>
    <x v="0"/>
    <n v="24"/>
    <n v="109"/>
    <n v="2616"/>
    <n v="967.92"/>
    <n v="0.37"/>
    <s v="Sortie"/>
  </r>
  <r>
    <s v="Ouest Gear"/>
    <n v="1128299"/>
    <d v="2021-01-24T00:00:00"/>
    <x v="4"/>
    <s v="Ouest"/>
    <s v="Utah"/>
    <s v="Salt Lake City"/>
    <x v="1"/>
    <n v="29"/>
    <n v="123"/>
    <n v="3567"/>
    <n v="1426.8"/>
    <n v="0.39999999999999997"/>
    <s v="Sortie"/>
  </r>
  <r>
    <s v="Ouest Gear"/>
    <n v="1128299"/>
    <d v="2021-01-24T00:00:00"/>
    <x v="4"/>
    <s v="Ouest"/>
    <s v="Utah"/>
    <s v="Salt Lake City"/>
    <x v="2"/>
    <n v="31"/>
    <n v="105"/>
    <n v="3255"/>
    <n v="1269.4499999999998"/>
    <n v="0.38999999999999996"/>
    <s v="Sortie"/>
  </r>
  <r>
    <s v="Ouest Gear"/>
    <n v="1128299"/>
    <d v="2021-01-24T00:00:00"/>
    <x v="4"/>
    <s v="Ouest"/>
    <s v="Utah"/>
    <s v="Salt Lake City"/>
    <x v="3"/>
    <n v="30"/>
    <n v="68"/>
    <n v="2040"/>
    <n v="775.2"/>
    <n v="0.38"/>
    <s v="Sortie"/>
  </r>
  <r>
    <s v="Ouest Gear"/>
    <n v="1128299"/>
    <d v="2021-01-24T00:00:00"/>
    <x v="4"/>
    <s v="Ouest"/>
    <s v="Utah"/>
    <s v="Salt Lake City"/>
    <x v="4"/>
    <n v="35"/>
    <n v="53"/>
    <n v="1855"/>
    <n v="853.30000000000007"/>
    <n v="0.46"/>
    <s v="Sortie"/>
  </r>
  <r>
    <s v="Ouest Gear"/>
    <n v="1128299"/>
    <d v="2021-01-24T00:00:00"/>
    <x v="4"/>
    <s v="Ouest"/>
    <s v="Utah"/>
    <s v="Salt Lake City"/>
    <x v="5"/>
    <n v="28"/>
    <n v="132"/>
    <n v="3696"/>
    <n v="1256.6399999999999"/>
    <n v="0.33999999999999997"/>
    <s v="Sortie"/>
  </r>
  <r>
    <s v="Ouest Gear"/>
    <n v="1128299"/>
    <d v="2021-02-24T00:00:00"/>
    <x v="0"/>
    <s v="Ouest"/>
    <s v="Utah"/>
    <s v="Salt Lake City"/>
    <x v="0"/>
    <n v="22"/>
    <n v="153"/>
    <n v="3366"/>
    <n v="1380.06"/>
    <n v="0.41"/>
    <s v="Sortie"/>
  </r>
  <r>
    <s v="Ouest Gear"/>
    <n v="1128299"/>
    <d v="2021-02-24T00:00:00"/>
    <x v="0"/>
    <s v="Ouest"/>
    <s v="Utah"/>
    <s v="Salt Lake City"/>
    <x v="1"/>
    <n v="29"/>
    <n v="123"/>
    <n v="3567"/>
    <n v="1498.1399999999999"/>
    <n v="0.42"/>
    <s v="Sortie"/>
  </r>
  <r>
    <s v="Ouest Gear"/>
    <n v="1128299"/>
    <d v="2021-02-24T00:00:00"/>
    <x v="0"/>
    <s v="Ouest"/>
    <s v="Utah"/>
    <s v="Salt Lake City"/>
    <x v="2"/>
    <n v="28"/>
    <n v="123"/>
    <n v="3444"/>
    <n v="1274.28"/>
    <n v="0.37"/>
    <s v="Sortie"/>
  </r>
  <r>
    <s v="Ouest Gear"/>
    <n v="1128299"/>
    <d v="2021-02-24T00:00:00"/>
    <x v="0"/>
    <s v="Ouest"/>
    <s v="Oregon"/>
    <s v="Portland"/>
    <x v="3"/>
    <n v="29"/>
    <n v="64"/>
    <n v="1856"/>
    <n v="760.95999999999992"/>
    <n v="0.41"/>
    <s v="Sortie"/>
  </r>
  <r>
    <s v="Ouest Gear"/>
    <n v="1128299"/>
    <d v="2021-02-24T00:00:00"/>
    <x v="0"/>
    <s v="Ouest"/>
    <s v="Oregon"/>
    <s v="Portland"/>
    <x v="4"/>
    <n v="32"/>
    <n v="43"/>
    <n v="1376"/>
    <n v="605.44000000000005"/>
    <n v="0.44"/>
    <s v="Sortie"/>
  </r>
  <r>
    <s v="Ouest Gear"/>
    <n v="1128299"/>
    <d v="2021-02-24T00:00:00"/>
    <x v="0"/>
    <s v="Ouest"/>
    <s v="Oregon"/>
    <s v="Portland"/>
    <x v="5"/>
    <n v="28"/>
    <n v="98"/>
    <n v="2744"/>
    <n v="960.4"/>
    <n v="0.35"/>
    <s v="Sortie"/>
  </r>
  <r>
    <s v="Ouest Gear"/>
    <n v="1128299"/>
    <d v="2021-03-23T00:00:00"/>
    <x v="6"/>
    <s v="Ouest"/>
    <s v="Oregon"/>
    <s v="Portland"/>
    <x v="0"/>
    <n v="28"/>
    <n v="143"/>
    <n v="4004"/>
    <n v="1601.6"/>
    <n v="0.39999999999999997"/>
    <s v="Sortie"/>
  </r>
  <r>
    <s v="Ouest Gear"/>
    <n v="1128299"/>
    <d v="2021-03-23T00:00:00"/>
    <x v="6"/>
    <s v="Ouest"/>
    <s v="Oregon"/>
    <s v="Portland"/>
    <x v="1"/>
    <n v="40"/>
    <n v="98"/>
    <n v="3920"/>
    <n v="1607.1999999999998"/>
    <n v="0.41"/>
    <s v="Sortie"/>
  </r>
  <r>
    <s v="Ouest Gear"/>
    <n v="1128299"/>
    <d v="2021-03-23T00:00:00"/>
    <x v="6"/>
    <s v="Ouest"/>
    <s v="Oregon"/>
    <s v="Portland"/>
    <x v="2"/>
    <n v="41"/>
    <n v="112"/>
    <n v="4592"/>
    <n v="1744.96"/>
    <n v="0.38"/>
    <s v="Sortie"/>
  </r>
  <r>
    <s v="Ouest Gear"/>
    <n v="1128299"/>
    <d v="2021-03-23T00:00:00"/>
    <x v="6"/>
    <s v="Ouest"/>
    <s v="Oregon"/>
    <s v="Portland"/>
    <x v="3"/>
    <n v="39"/>
    <n v="75"/>
    <n v="2925"/>
    <n v="1082.25"/>
    <n v="0.37"/>
    <s v="Sortie"/>
  </r>
  <r>
    <s v="Ouest Gear"/>
    <n v="1128299"/>
    <d v="2021-03-23T00:00:00"/>
    <x v="6"/>
    <s v="Ouest"/>
    <s v="Oregon"/>
    <s v="Portland"/>
    <x v="4"/>
    <n v="43"/>
    <n v="30"/>
    <n v="1290"/>
    <n v="567.6"/>
    <n v="0.44"/>
    <s v="Sortie"/>
  </r>
  <r>
    <s v="Ouest Gear"/>
    <n v="1128299"/>
    <d v="2021-03-23T00:00:00"/>
    <x v="6"/>
    <s v="Ouest"/>
    <s v="Oregon"/>
    <s v="Portland"/>
    <x v="5"/>
    <n v="40"/>
    <n v="90"/>
    <n v="3600"/>
    <n v="1260"/>
    <n v="0.35"/>
    <s v="Sortie"/>
  </r>
  <r>
    <s v="Ouest Gear"/>
    <n v="1128299"/>
    <d v="2021-04-24T00:00:00"/>
    <x v="3"/>
    <s v="Ouest"/>
    <s v="Oregon"/>
    <s v="Portland"/>
    <x v="0"/>
    <n v="44"/>
    <n v="166"/>
    <n v="7304"/>
    <n v="2848.5599999999995"/>
    <n v="0.38999999999999996"/>
    <s v="Sortie"/>
  </r>
  <r>
    <s v="Ouest Gear"/>
    <n v="1128299"/>
    <d v="2021-04-24T00:00:00"/>
    <x v="3"/>
    <s v="Ouest"/>
    <s v="Oregon"/>
    <s v="Portland"/>
    <x v="1"/>
    <n v="39"/>
    <n v="88"/>
    <n v="3432"/>
    <n v="1407.12"/>
    <n v="0.41"/>
    <s v="Sortie"/>
  </r>
  <r>
    <s v="Ouest Gear"/>
    <n v="1128299"/>
    <d v="2021-04-24T00:00:00"/>
    <x v="3"/>
    <s v="Ouest"/>
    <s v="Oregon"/>
    <s v="Portland"/>
    <x v="2"/>
    <n v="47"/>
    <n v="114"/>
    <n v="5358"/>
    <n v="2196.7799999999997"/>
    <n v="0.41"/>
    <s v="Sortie"/>
  </r>
  <r>
    <s v="Ouest Gear"/>
    <n v="1128299"/>
    <d v="2021-04-24T00:00:00"/>
    <x v="3"/>
    <s v="Ouest"/>
    <s v="Oregon"/>
    <s v="Portland"/>
    <x v="3"/>
    <n v="34"/>
    <n v="70"/>
    <n v="2380"/>
    <n v="880.6"/>
    <n v="0.37"/>
    <s v="Sortie"/>
  </r>
  <r>
    <s v="Ouest Gear"/>
    <n v="1128299"/>
    <d v="2021-04-24T00:00:00"/>
    <x v="3"/>
    <s v="Ouest"/>
    <s v="Oregon"/>
    <s v="Portland"/>
    <x v="4"/>
    <n v="36"/>
    <n v="39"/>
    <n v="1404"/>
    <n v="589.68000000000006"/>
    <n v="0.42000000000000004"/>
    <s v="Sortie"/>
  </r>
  <r>
    <s v="Ouest Gear"/>
    <n v="1128299"/>
    <d v="2021-04-24T00:00:00"/>
    <x v="3"/>
    <s v="Ouest"/>
    <s v="Oregon"/>
    <s v="Portland"/>
    <x v="5"/>
    <n v="49"/>
    <n v="90"/>
    <n v="4410"/>
    <n v="1499.3999999999999"/>
    <n v="0.33999999999999997"/>
    <s v="Sortie"/>
  </r>
  <r>
    <s v="Ouest Gear"/>
    <n v="1128299"/>
    <d v="2021-05-25T00:00:00"/>
    <x v="6"/>
    <s v="Ouest"/>
    <s v="Oregon"/>
    <s v="Portland"/>
    <x v="0"/>
    <n v="39"/>
    <n v="155"/>
    <n v="6045"/>
    <n v="2538.9"/>
    <n v="0.42"/>
    <s v="Sortie"/>
  </r>
  <r>
    <s v="Ouest Gear"/>
    <n v="1128299"/>
    <d v="2021-05-25T00:00:00"/>
    <x v="6"/>
    <s v="Ouest"/>
    <s v="Oregon"/>
    <s v="Portland"/>
    <x v="1"/>
    <n v="36"/>
    <n v="109"/>
    <n v="3924"/>
    <n v="1569.6"/>
    <n v="0.39999999999999997"/>
    <s v="Sortie"/>
  </r>
  <r>
    <s v="Ouest Gear"/>
    <n v="1128299"/>
    <d v="2021-05-25T00:00:00"/>
    <x v="6"/>
    <s v="Ouest"/>
    <s v="Oregon"/>
    <s v="Portland"/>
    <x v="2"/>
    <n v="39"/>
    <n v="119"/>
    <n v="4641"/>
    <n v="1809.9899999999998"/>
    <n v="0.38999999999999996"/>
    <s v="Sortie"/>
  </r>
  <r>
    <s v="Ouest Gear"/>
    <n v="1128299"/>
    <d v="2021-05-25T00:00:00"/>
    <x v="6"/>
    <s v="Ouest"/>
    <s v="Oregon"/>
    <s v="Portland"/>
    <x v="3"/>
    <n v="33"/>
    <n v="94"/>
    <n v="3102"/>
    <n v="1209.78"/>
    <n v="0.38999999999999996"/>
    <s v="Sortie"/>
  </r>
  <r>
    <s v="Ouest Gear"/>
    <n v="1128299"/>
    <d v="2021-05-25T00:00:00"/>
    <x v="6"/>
    <s v="Ouest"/>
    <s v="Oregon"/>
    <s v="Portland"/>
    <x v="4"/>
    <n v="33"/>
    <n v="58"/>
    <n v="1914"/>
    <n v="842.16"/>
    <n v="0.44"/>
    <s v="Sortie"/>
  </r>
  <r>
    <s v="Ouest Gear"/>
    <n v="1128299"/>
    <d v="2021-05-25T00:00:00"/>
    <x v="6"/>
    <s v="Ouest"/>
    <s v="Oregon"/>
    <s v="Portland"/>
    <x v="5"/>
    <n v="46"/>
    <n v="173"/>
    <n v="7958"/>
    <n v="2864.88"/>
    <n v="0.36"/>
    <s v="Sortie"/>
  </r>
  <r>
    <s v="Ouest Gear"/>
    <n v="1128299"/>
    <d v="2021-06-24T00:00:00"/>
    <x v="1"/>
    <s v="Ouest"/>
    <s v="Oregon"/>
    <s v="Portland"/>
    <x v="0"/>
    <n v="43"/>
    <n v="240"/>
    <n v="10320"/>
    <n v="3921.6"/>
    <n v="0.38"/>
    <s v="Sortie"/>
  </r>
  <r>
    <s v="Ouest Gear"/>
    <n v="1128299"/>
    <d v="2021-06-24T00:00:00"/>
    <x v="1"/>
    <s v="Ouest"/>
    <s v="Oregon"/>
    <s v="Portland"/>
    <x v="1"/>
    <n v="47"/>
    <n v="202"/>
    <n v="9494"/>
    <n v="3892.54"/>
    <n v="0.41"/>
    <s v="Sortie"/>
  </r>
  <r>
    <s v="Ouest Gear"/>
    <n v="1128299"/>
    <d v="2021-06-24T00:00:00"/>
    <x v="1"/>
    <s v="Ouest"/>
    <s v="Oregon"/>
    <s v="Portland"/>
    <x v="2"/>
    <n v="53"/>
    <n v="208"/>
    <n v="11024"/>
    <n v="4299.3599999999997"/>
    <n v="0.38999999999999996"/>
    <s v="Sortie"/>
  </r>
  <r>
    <s v="Ouest Gear"/>
    <n v="1128299"/>
    <d v="2021-06-24T00:00:00"/>
    <x v="1"/>
    <s v="Ouest"/>
    <s v="Oregon"/>
    <s v="Portland"/>
    <x v="3"/>
    <n v="62"/>
    <n v="179"/>
    <n v="11098"/>
    <n v="4550.1799999999994"/>
    <n v="0.41"/>
    <s v="Sortie"/>
  </r>
  <r>
    <s v="Ouest Gear"/>
    <n v="1128299"/>
    <d v="2021-06-24T00:00:00"/>
    <x v="1"/>
    <s v="Ouest"/>
    <s v="Oregon"/>
    <s v="Portland"/>
    <x v="4"/>
    <n v="67"/>
    <n v="140"/>
    <n v="9380"/>
    <n v="4314.8"/>
    <n v="0.46"/>
    <s v="Sortie"/>
  </r>
  <r>
    <s v="Ouest Gear"/>
    <n v="1128299"/>
    <d v="2021-06-24T00:00:00"/>
    <x v="1"/>
    <s v="Ouest"/>
    <s v="Oregon"/>
    <s v="Portland"/>
    <x v="5"/>
    <n v="74"/>
    <n v="231"/>
    <n v="17094"/>
    <n v="5641.0199999999995"/>
    <n v="0.32999999999999996"/>
    <s v="Sortie"/>
  </r>
  <r>
    <s v="Ouest Gear"/>
    <n v="1128299"/>
    <d v="2021-07-23T00:00:00"/>
    <x v="2"/>
    <s v="Ouest"/>
    <s v="Oregon"/>
    <s v="Portland"/>
    <x v="0"/>
    <n v="60"/>
    <n v="298"/>
    <n v="17880"/>
    <n v="7509.5999999999995"/>
    <n v="0.42"/>
    <s v="Sortie"/>
  </r>
  <r>
    <s v="Ouest Gear"/>
    <n v="1128299"/>
    <d v="2021-07-23T00:00:00"/>
    <x v="2"/>
    <s v="Ouest"/>
    <s v="Oregon"/>
    <s v="Portland"/>
    <x v="1"/>
    <n v="66"/>
    <n v="217"/>
    <n v="14322"/>
    <n v="5872.0199999999995"/>
    <n v="0.41"/>
    <s v="Sortie"/>
  </r>
  <r>
    <s v="Ouest Gear"/>
    <n v="1128299"/>
    <d v="2021-07-23T00:00:00"/>
    <x v="2"/>
    <s v="Ouest"/>
    <s v="Oregon"/>
    <s v="Portland"/>
    <x v="2"/>
    <n v="66"/>
    <n v="221"/>
    <n v="14586"/>
    <n v="6126.12"/>
    <n v="0.42"/>
    <s v="Sortie"/>
  </r>
  <r>
    <s v="Ouest Gear"/>
    <n v="1128299"/>
    <d v="2021-07-23T00:00:00"/>
    <x v="2"/>
    <s v="Ouest"/>
    <s v="Oregon"/>
    <s v="Portland"/>
    <x v="3"/>
    <n v="61"/>
    <n v="171"/>
    <n v="10431"/>
    <n v="4276.71"/>
    <n v="0.41"/>
    <s v="Sortie"/>
  </r>
  <r>
    <s v="Ouest Gear"/>
    <n v="1128299"/>
    <d v="2021-07-23T00:00:00"/>
    <x v="2"/>
    <s v="Ouest"/>
    <s v="Oregon"/>
    <s v="Portland"/>
    <x v="4"/>
    <n v="68"/>
    <n v="198"/>
    <n v="13464"/>
    <n v="6193.4400000000005"/>
    <n v="0.46"/>
    <s v="Sortie"/>
  </r>
  <r>
    <s v="Ouest Gear"/>
    <n v="1128299"/>
    <d v="2021-07-23T00:00:00"/>
    <x v="2"/>
    <s v="Ouest"/>
    <s v="Oregon"/>
    <s v="Portland"/>
    <x v="5"/>
    <n v="78"/>
    <n v="204"/>
    <n v="15912"/>
    <n v="5569.2"/>
    <n v="0.35"/>
    <s v="Sortie"/>
  </r>
  <r>
    <s v="Ouest Gear"/>
    <n v="1128299"/>
    <d v="2021-08-24T00:00:00"/>
    <x v="6"/>
    <s v="Ouest"/>
    <s v="Oregon"/>
    <s v="Portland"/>
    <x v="0"/>
    <n v="69"/>
    <n v="256"/>
    <n v="17664"/>
    <n v="6535.68"/>
    <n v="0.37"/>
    <s v="Sortie"/>
  </r>
  <r>
    <s v="Ouest Gear"/>
    <n v="1128299"/>
    <d v="2021-08-24T00:00:00"/>
    <x v="6"/>
    <s v="Ouest"/>
    <s v="Oregon"/>
    <s v="Portland"/>
    <x v="1"/>
    <n v="62"/>
    <n v="256"/>
    <n v="15872"/>
    <n v="6666.24"/>
    <n v="0.42"/>
    <s v="Sortie"/>
  </r>
  <r>
    <s v="Ouest Gear"/>
    <n v="1128299"/>
    <d v="2021-08-24T00:00:00"/>
    <x v="6"/>
    <s v="Ouest"/>
    <s v="Oregon"/>
    <s v="Portland"/>
    <x v="2"/>
    <n v="50"/>
    <n v="215"/>
    <n v="10750"/>
    <n v="4300"/>
    <n v="0.39999999999999997"/>
    <s v="Sortie"/>
  </r>
  <r>
    <s v="Ouest Gear"/>
    <n v="1128299"/>
    <d v="2021-08-24T00:00:00"/>
    <x v="6"/>
    <s v="Ouest"/>
    <s v="Oregon"/>
    <s v="Portland"/>
    <x v="3"/>
    <n v="50"/>
    <n v="128"/>
    <n v="6400"/>
    <n v="2432"/>
    <n v="0.38"/>
    <s v="Sortie"/>
  </r>
  <r>
    <s v="Ouest Gear"/>
    <n v="1128299"/>
    <d v="2021-08-24T00:00:00"/>
    <x v="6"/>
    <s v="Ouest"/>
    <s v="Oregon"/>
    <s v="Portland"/>
    <x v="4"/>
    <n v="53"/>
    <n v="136"/>
    <n v="7208"/>
    <n v="3027.36"/>
    <n v="0.42000000000000004"/>
    <s v="Sortie"/>
  </r>
  <r>
    <s v="Ouest Gear"/>
    <n v="1128299"/>
    <d v="2021-08-24T00:00:00"/>
    <x v="6"/>
    <s v="Ouest"/>
    <s v="Oregon"/>
    <s v="Portland"/>
    <x v="5"/>
    <n v="53"/>
    <n v="88"/>
    <n v="4664"/>
    <n v="1725.68"/>
    <n v="0.37"/>
    <s v="Sortie"/>
  </r>
  <r>
    <s v="Ouest Gear"/>
    <n v="1128299"/>
    <d v="2021-09-25T00:00:00"/>
    <x v="3"/>
    <s v="Ouest"/>
    <s v="Oregon"/>
    <s v="Portland"/>
    <x v="0"/>
    <n v="34"/>
    <n v="149"/>
    <n v="5066"/>
    <n v="1874.42"/>
    <n v="0.37"/>
    <s v="Sortie"/>
  </r>
  <r>
    <s v="Ouest Gear"/>
    <n v="1128299"/>
    <d v="2021-09-25T00:00:00"/>
    <x v="3"/>
    <s v="Ouest"/>
    <s v="Oregon"/>
    <s v="Portland"/>
    <x v="1"/>
    <n v="43"/>
    <n v="158"/>
    <n v="6794"/>
    <n v="2581.7200000000003"/>
    <n v="0.38"/>
    <s v="Sortie"/>
  </r>
  <r>
    <s v="Ouest Gear"/>
    <n v="1128299"/>
    <d v="2021-09-25T00:00:00"/>
    <x v="3"/>
    <s v="Ouest"/>
    <s v="Oregon"/>
    <s v="Portland"/>
    <x v="2"/>
    <n v="39"/>
    <n v="83"/>
    <n v="3237"/>
    <n v="1359.54"/>
    <n v="0.42"/>
    <s v="Sortie"/>
  </r>
  <r>
    <s v="Ouest Gear"/>
    <n v="1128299"/>
    <d v="2021-09-25T00:00:00"/>
    <x v="3"/>
    <s v="Ouest"/>
    <s v="Oregon"/>
    <s v="Portland"/>
    <x v="3"/>
    <n v="38"/>
    <n v="62"/>
    <n v="2356"/>
    <n v="989.52"/>
    <n v="0.42"/>
    <s v="Sortie"/>
  </r>
  <r>
    <s v="Ouest Gear"/>
    <n v="1128299"/>
    <d v="2021-09-25T00:00:00"/>
    <x v="3"/>
    <s v="Ouest"/>
    <s v="Oregon"/>
    <s v="Portland"/>
    <x v="4"/>
    <n v="48"/>
    <n v="77"/>
    <n v="3696"/>
    <n v="1552.3200000000002"/>
    <n v="0.42000000000000004"/>
    <s v="Sortie"/>
  </r>
  <r>
    <s v="Ouest Gear"/>
    <n v="1128299"/>
    <d v="2021-09-25T00:00:00"/>
    <x v="3"/>
    <s v="Ouest"/>
    <s v="Oregon"/>
    <s v="Portland"/>
    <x v="5"/>
    <n v="36"/>
    <n v="85"/>
    <n v="3060"/>
    <n v="979.2"/>
    <n v="0.32"/>
    <s v="Sortie"/>
  </r>
  <r>
    <s v="Ouest Gear"/>
    <n v="1128299"/>
    <d v="2021-10-24T00:00:00"/>
    <x v="4"/>
    <s v="Ouest"/>
    <s v="Oregon"/>
    <s v="Portland"/>
    <x v="0"/>
    <n v="29"/>
    <n v="119"/>
    <n v="3451"/>
    <n v="1345.8899999999999"/>
    <n v="0.38999999999999996"/>
    <s v="Sortie"/>
  </r>
  <r>
    <s v="Ouest Gear"/>
    <n v="1128299"/>
    <d v="2021-10-24T00:00:00"/>
    <x v="4"/>
    <s v="Ouest"/>
    <s v="Oregon"/>
    <s v="Portland"/>
    <x v="1"/>
    <n v="37"/>
    <n v="179"/>
    <n v="6623"/>
    <n v="2516.7400000000002"/>
    <n v="0.38"/>
    <s v="Sortie"/>
  </r>
  <r>
    <s v="Ouest Gear"/>
    <n v="1128299"/>
    <d v="2021-10-24T00:00:00"/>
    <x v="4"/>
    <s v="Ouest"/>
    <s v="Oregon"/>
    <s v="Portland"/>
    <x v="2"/>
    <n v="37"/>
    <n v="109"/>
    <n v="4033"/>
    <n v="1492.21"/>
    <n v="0.37"/>
    <s v="Sortie"/>
  </r>
  <r>
    <s v="Ouest Gear"/>
    <n v="1128299"/>
    <d v="2021-10-24T00:00:00"/>
    <x v="4"/>
    <s v="Ouest"/>
    <s v="Oregon"/>
    <s v="Portland"/>
    <x v="3"/>
    <n v="34"/>
    <n v="114"/>
    <n v="3876"/>
    <n v="1511.6399999999999"/>
    <n v="0.38999999999999996"/>
    <s v="Sortie"/>
  </r>
  <r>
    <s v="Ouest Gear"/>
    <n v="1128299"/>
    <d v="2021-10-24T00:00:00"/>
    <x v="4"/>
    <s v="Ouest"/>
    <s v="Oregon"/>
    <s v="Portland"/>
    <x v="4"/>
    <n v="40"/>
    <n v="93"/>
    <n v="3720"/>
    <n v="1674"/>
    <n v="0.45"/>
    <s v="Sortie"/>
  </r>
  <r>
    <s v="Ouest Gear"/>
    <n v="1128299"/>
    <d v="2021-10-24T00:00:00"/>
    <x v="4"/>
    <s v="Ouest"/>
    <s v="Oregon"/>
    <s v="Portland"/>
    <x v="5"/>
    <n v="41"/>
    <n v="123"/>
    <n v="5043"/>
    <n v="1865.91"/>
    <n v="0.37"/>
    <s v="Sortie"/>
  </r>
  <r>
    <s v="Ouest Gear"/>
    <n v="1128299"/>
    <d v="2021-11-24T00:00:00"/>
    <x v="0"/>
    <s v="Ouest"/>
    <s v="Oregon"/>
    <s v="Portland"/>
    <x v="0"/>
    <n v="34"/>
    <n v="190"/>
    <n v="6460"/>
    <n v="2390.1999999999998"/>
    <n v="0.37"/>
    <s v="Sortie"/>
  </r>
  <r>
    <s v="Ouest Gear"/>
    <n v="1128299"/>
    <d v="2021-11-24T00:00:00"/>
    <x v="0"/>
    <s v="Ouest"/>
    <s v="Oregon"/>
    <s v="Portland"/>
    <x v="1"/>
    <n v="37"/>
    <n v="202"/>
    <n v="7474"/>
    <n v="2914.8599999999997"/>
    <n v="0.38999999999999996"/>
    <s v="Sortie"/>
  </r>
  <r>
    <s v="Ouest Gear"/>
    <n v="1128299"/>
    <d v="2021-11-24T00:00:00"/>
    <x v="0"/>
    <s v="Ouest"/>
    <s v="Oregon"/>
    <s v="Portland"/>
    <x v="2"/>
    <n v="32"/>
    <n v="152"/>
    <n v="4864"/>
    <n v="2042.8799999999999"/>
    <n v="0.42"/>
    <s v="Sortie"/>
  </r>
  <r>
    <s v="Ouest Gear"/>
    <n v="1128299"/>
    <d v="2021-11-24T00:00:00"/>
    <x v="0"/>
    <s v="Ouest"/>
    <s v="Oregon"/>
    <s v="Portland"/>
    <x v="3"/>
    <n v="39"/>
    <n v="149"/>
    <n v="5811"/>
    <n v="2382.5099999999998"/>
    <n v="0.41"/>
    <s v="Sortie"/>
  </r>
  <r>
    <s v="Ouest Gear"/>
    <n v="1128299"/>
    <d v="2021-11-24T00:00:00"/>
    <x v="0"/>
    <s v="Ouest"/>
    <s v="Oregon"/>
    <s v="Portland"/>
    <x v="4"/>
    <n v="50"/>
    <n v="145"/>
    <n v="7250"/>
    <n v="3335"/>
    <n v="0.46"/>
    <s v="Sortie"/>
  </r>
  <r>
    <s v="Ouest Gear"/>
    <n v="1128299"/>
    <d v="2021-11-24T00:00:00"/>
    <x v="0"/>
    <s v="Ouest"/>
    <s v="Oregon"/>
    <s v="Portland"/>
    <x v="5"/>
    <n v="53"/>
    <n v="165"/>
    <n v="8745"/>
    <n v="3235.65"/>
    <n v="0.37"/>
    <s v="Sortie"/>
  </r>
  <r>
    <s v="Ouest Gear"/>
    <n v="1128299"/>
    <d v="2021-12-23T00:00:00"/>
    <x v="1"/>
    <s v="Ouest"/>
    <s v="Oregon"/>
    <s v="Portland"/>
    <x v="0"/>
    <n v="51"/>
    <n v="225"/>
    <n v="11475"/>
    <n v="4819.5"/>
    <n v="0.42"/>
    <s v="Sortie"/>
  </r>
  <r>
    <s v="Ouest Gear"/>
    <n v="1128299"/>
    <d v="2021-12-23T00:00:00"/>
    <x v="1"/>
    <s v="Ouest"/>
    <s v="Oregon"/>
    <s v="Portland"/>
    <x v="1"/>
    <n v="56"/>
    <n v="233"/>
    <n v="13048"/>
    <n v="5219.2"/>
    <n v="0.39999999999999997"/>
    <s v="Sortie"/>
  </r>
  <r>
    <s v="Ouest Gear"/>
    <n v="1128299"/>
    <d v="2021-12-23T00:00:00"/>
    <x v="1"/>
    <s v="Ouest"/>
    <s v="Oregon"/>
    <s v="Portland"/>
    <x v="2"/>
    <n v="48"/>
    <n v="193"/>
    <n v="9264"/>
    <n v="3798.24"/>
    <n v="0.41"/>
    <s v="Sortie"/>
  </r>
  <r>
    <s v="Ouest Gear"/>
    <n v="1128299"/>
    <d v="2021-12-23T00:00:00"/>
    <x v="1"/>
    <s v="Ouest"/>
    <s v="Oregon"/>
    <s v="Portland"/>
    <x v="3"/>
    <n v="53"/>
    <n v="165"/>
    <n v="8745"/>
    <n v="3410.5499999999997"/>
    <n v="0.38999999999999996"/>
    <s v="Sortie"/>
  </r>
  <r>
    <s v="Ouest Gear"/>
    <n v="1128299"/>
    <d v="2021-12-23T00:00:00"/>
    <x v="1"/>
    <s v="Ouest"/>
    <s v="Oregon"/>
    <s v="Portland"/>
    <x v="4"/>
    <n v="54"/>
    <n v="157"/>
    <n v="8478"/>
    <n v="3984.6600000000003"/>
    <n v="0.47000000000000003"/>
    <s v="Sortie"/>
  </r>
  <r>
    <s v="Ouest Gear"/>
    <n v="1128299"/>
    <d v="2021-12-23T00:00:00"/>
    <x v="1"/>
    <s v="Ouest"/>
    <s v="Oregon"/>
    <s v="Portland"/>
    <x v="5"/>
    <n v="55"/>
    <n v="201"/>
    <n v="11055"/>
    <n v="3758.7"/>
    <n v="0.33999999999999997"/>
    <s v="Sortie"/>
  </r>
  <r>
    <s v="Ouest Gear"/>
    <n v="1128299"/>
    <d v="2021-01-17T00:00:00"/>
    <x v="4"/>
    <s v="Ouest"/>
    <s v="Oregon"/>
    <s v="Portland"/>
    <x v="0"/>
    <n v="28"/>
    <n v="120"/>
    <n v="3360"/>
    <n v="1411.2"/>
    <n v="0.42"/>
    <s v="Sortie"/>
  </r>
  <r>
    <s v="Ouest Gear"/>
    <n v="1128299"/>
    <d v="2021-01-17T00:00:00"/>
    <x v="4"/>
    <s v="Ouest"/>
    <s v="Oregon"/>
    <s v="Portland"/>
    <x v="1"/>
    <n v="31"/>
    <n v="124"/>
    <n v="3844"/>
    <n v="1691.36"/>
    <n v="0.43999999999999995"/>
    <s v="Sortie"/>
  </r>
  <r>
    <s v="Ouest Gear"/>
    <n v="1128299"/>
    <d v="2021-01-17T00:00:00"/>
    <x v="4"/>
    <s v="Ouest"/>
    <s v="Oregon"/>
    <s v="Portland"/>
    <x v="2"/>
    <n v="33"/>
    <n v="128"/>
    <n v="4224"/>
    <n v="1816.3199999999997"/>
    <n v="0.42999999999999994"/>
    <s v="Sortie"/>
  </r>
  <r>
    <s v="Ouest Gear"/>
    <n v="1128299"/>
    <d v="2021-01-17T00:00:00"/>
    <x v="4"/>
    <s v="Ouest"/>
    <s v="Oregon"/>
    <s v="Portland"/>
    <x v="3"/>
    <n v="34"/>
    <n v="78"/>
    <n v="2652"/>
    <n v="1219.9199999999998"/>
    <n v="0.45999999999999996"/>
    <s v="Sortie"/>
  </r>
  <r>
    <s v="Ouest Gear"/>
    <n v="1128299"/>
    <d v="2021-01-17T00:00:00"/>
    <x v="4"/>
    <s v="Ouest"/>
    <s v="Oregon"/>
    <s v="Portland"/>
    <x v="4"/>
    <n v="33"/>
    <n v="68"/>
    <n v="2244"/>
    <n v="1144.44"/>
    <n v="0.51"/>
    <s v="Sortie"/>
  </r>
  <r>
    <s v="Ouest Gear"/>
    <n v="1128299"/>
    <d v="2021-01-17T00:00:00"/>
    <x v="4"/>
    <s v="Ouest"/>
    <s v="Oregon"/>
    <s v="Portland"/>
    <x v="5"/>
    <n v="34"/>
    <n v="140"/>
    <n v="4760"/>
    <n v="1903.9999999999998"/>
    <n v="0.39999999999999997"/>
    <s v="Sortie"/>
  </r>
  <r>
    <s v="Ouest Gear"/>
    <n v="1128299"/>
    <d v="2021-02-17T00:00:00"/>
    <x v="0"/>
    <s v="Ouest"/>
    <s v="Oregon"/>
    <s v="Portland"/>
    <x v="0"/>
    <n v="24"/>
    <n v="175"/>
    <n v="4200"/>
    <n v="1889.9999999999998"/>
    <n v="0.44999999999999996"/>
    <s v="Sortie"/>
  </r>
  <r>
    <s v="Ouest Gear"/>
    <n v="1128299"/>
    <d v="2021-02-17T00:00:00"/>
    <x v="0"/>
    <s v="Ouest"/>
    <s v="Oregon"/>
    <s v="Portland"/>
    <x v="1"/>
    <n v="31"/>
    <n v="124"/>
    <n v="3844"/>
    <n v="1652.9199999999998"/>
    <n v="0.42999999999999994"/>
    <s v="Sortie"/>
  </r>
  <r>
    <s v="Ouest Gear"/>
    <n v="1128299"/>
    <d v="2021-02-17T00:00:00"/>
    <x v="0"/>
    <s v="Ouest"/>
    <s v="Oregon"/>
    <s v="Portland"/>
    <x v="2"/>
    <n v="34"/>
    <n v="132"/>
    <n v="4488"/>
    <n v="1929.8399999999997"/>
    <n v="0.42999999999999994"/>
    <s v="Sortie"/>
  </r>
  <r>
    <s v="Ouest Gear"/>
    <n v="1128299"/>
    <d v="2021-02-17T00:00:00"/>
    <x v="0"/>
    <s v="Sud"/>
    <s v="Louisiana"/>
    <s v="New Orleans"/>
    <x v="3"/>
    <n v="33"/>
    <n v="75"/>
    <n v="2475"/>
    <n v="1163.25"/>
    <n v="0.47"/>
    <s v="Sortie"/>
  </r>
  <r>
    <s v="Ouest Gear"/>
    <n v="1128299"/>
    <d v="2021-02-17T00:00:00"/>
    <x v="0"/>
    <s v="Sud"/>
    <s v="Louisiana"/>
    <s v="New Orleans"/>
    <x v="4"/>
    <n v="33"/>
    <n v="53"/>
    <n v="1749"/>
    <n v="822.03000000000009"/>
    <n v="0.47000000000000003"/>
    <s v="Sortie"/>
  </r>
  <r>
    <s v="Ouest Gear"/>
    <n v="1128299"/>
    <d v="2021-02-17T00:00:00"/>
    <x v="0"/>
    <s v="Sud"/>
    <s v="Louisiana"/>
    <s v="New Orleans"/>
    <x v="5"/>
    <n v="32"/>
    <n v="131"/>
    <n v="4192"/>
    <n v="1551.04"/>
    <n v="0.37"/>
    <s v="Sortie"/>
  </r>
  <r>
    <s v="Ouest Gear"/>
    <n v="1128299"/>
    <d v="2021-03-16T00:00:00"/>
    <x v="6"/>
    <s v="Sud"/>
    <s v="Louisiana"/>
    <s v="New Orleans"/>
    <x v="0"/>
    <n v="29"/>
    <n v="179"/>
    <n v="5191"/>
    <n v="2387.8599999999997"/>
    <n v="0.45999999999999996"/>
    <s v="Sortie"/>
  </r>
  <r>
    <s v="Ouest Gear"/>
    <n v="1128299"/>
    <d v="2021-03-16T00:00:00"/>
    <x v="6"/>
    <s v="Sud"/>
    <s v="Louisiana"/>
    <s v="New Orleans"/>
    <x v="1"/>
    <n v="38"/>
    <n v="120"/>
    <n v="4560"/>
    <n v="2006.3999999999999"/>
    <n v="0.43999999999999995"/>
    <s v="Sortie"/>
  </r>
  <r>
    <s v="Ouest Gear"/>
    <n v="1128299"/>
    <d v="2021-03-16T00:00:00"/>
    <x v="6"/>
    <s v="Sud"/>
    <s v="Louisiana"/>
    <s v="New Orleans"/>
    <x v="2"/>
    <n v="39"/>
    <n v="120"/>
    <n v="4680"/>
    <n v="2106"/>
    <n v="0.44999999999999996"/>
    <s v="Sortie"/>
  </r>
  <r>
    <s v="Ouest Gear"/>
    <n v="1128299"/>
    <d v="2021-03-16T00:00:00"/>
    <x v="6"/>
    <s v="Sud"/>
    <s v="Louisiana"/>
    <s v="New Orleans"/>
    <x v="3"/>
    <n v="43"/>
    <n v="96"/>
    <n v="4128"/>
    <n v="1775.0399999999997"/>
    <n v="0.42999999999999994"/>
    <s v="Sortie"/>
  </r>
  <r>
    <s v="Ouest Gear"/>
    <n v="1128299"/>
    <d v="2021-03-16T00:00:00"/>
    <x v="6"/>
    <s v="Sud"/>
    <s v="Louisiana"/>
    <s v="New Orleans"/>
    <x v="4"/>
    <n v="40"/>
    <n v="50"/>
    <n v="2000"/>
    <n v="1020"/>
    <n v="0.51"/>
    <s v="Sortie"/>
  </r>
  <r>
    <s v="Ouest Gear"/>
    <n v="1128299"/>
    <d v="2021-03-16T00:00:00"/>
    <x v="6"/>
    <s v="Sud"/>
    <s v="Louisiana"/>
    <s v="New Orleans"/>
    <x v="5"/>
    <n v="29"/>
    <n v="109"/>
    <n v="3161"/>
    <n v="1169.57"/>
    <n v="0.37"/>
    <s v="Sortie"/>
  </r>
  <r>
    <s v="Ouest Gear"/>
    <n v="1128299"/>
    <d v="2021-04-17T00:00:00"/>
    <x v="3"/>
    <s v="Sud"/>
    <s v="Louisiana"/>
    <s v="New Orleans"/>
    <x v="0"/>
    <n v="38"/>
    <n v="168"/>
    <n v="6384"/>
    <n v="3000.48"/>
    <n v="0.47"/>
    <s v="Sortie"/>
  </r>
  <r>
    <s v="Ouest Gear"/>
    <n v="1128299"/>
    <d v="2021-04-17T00:00:00"/>
    <x v="3"/>
    <s v="Sud"/>
    <s v="Louisiana"/>
    <s v="New Orleans"/>
    <x v="1"/>
    <n v="36"/>
    <n v="107"/>
    <n v="3852"/>
    <n v="1771.9199999999998"/>
    <n v="0.45999999999999996"/>
    <s v="Sortie"/>
  </r>
  <r>
    <s v="Ouest Gear"/>
    <n v="1128299"/>
    <d v="2021-04-17T00:00:00"/>
    <x v="3"/>
    <s v="Sud"/>
    <s v="Louisiana"/>
    <s v="New Orleans"/>
    <x v="2"/>
    <n v="40"/>
    <n v="120"/>
    <n v="4800"/>
    <n v="2016"/>
    <n v="0.42"/>
    <s v="Sortie"/>
  </r>
  <r>
    <s v="Ouest Gear"/>
    <n v="1128299"/>
    <d v="2021-04-17T00:00:00"/>
    <x v="3"/>
    <s v="Sud"/>
    <s v="Louisiana"/>
    <s v="New Orleans"/>
    <x v="3"/>
    <n v="27"/>
    <n v="91"/>
    <n v="2457"/>
    <n v="1105.6499999999999"/>
    <n v="0.44999999999999996"/>
    <s v="Sortie"/>
  </r>
  <r>
    <s v="Ouest Gear"/>
    <n v="1128299"/>
    <d v="2021-04-17T00:00:00"/>
    <x v="3"/>
    <s v="Sud"/>
    <s v="Louisiana"/>
    <s v="New Orleans"/>
    <x v="4"/>
    <n v="34"/>
    <n v="56"/>
    <n v="1904"/>
    <n v="971.04"/>
    <n v="0.51"/>
    <s v="Sortie"/>
  </r>
  <r>
    <s v="Ouest Gear"/>
    <n v="1128299"/>
    <d v="2021-04-17T00:00:00"/>
    <x v="3"/>
    <s v="Sud"/>
    <s v="Louisiana"/>
    <s v="New Orleans"/>
    <x v="5"/>
    <n v="39"/>
    <n v="123"/>
    <n v="4797"/>
    <n v="1774.8899999999999"/>
    <n v="0.37"/>
    <s v="Sortie"/>
  </r>
  <r>
    <s v="Ouest Gear"/>
    <n v="1128299"/>
    <d v="2021-05-18T00:00:00"/>
    <x v="6"/>
    <s v="Sud"/>
    <s v="Louisiana"/>
    <s v="New Orleans"/>
    <x v="0"/>
    <n v="32"/>
    <n v="176"/>
    <n v="5632"/>
    <n v="2421.7599999999998"/>
    <n v="0.42999999999999994"/>
    <s v="Sortie"/>
  </r>
  <r>
    <s v="Ouest Gear"/>
    <n v="1128299"/>
    <d v="2021-05-18T00:00:00"/>
    <x v="6"/>
    <s v="Sud"/>
    <s v="Louisiana"/>
    <s v="New Orleans"/>
    <x v="1"/>
    <n v="40"/>
    <n v="128"/>
    <n v="5120"/>
    <n v="2252.7999999999997"/>
    <n v="0.43999999999999995"/>
    <s v="Sortie"/>
  </r>
  <r>
    <s v="Ouest Gear"/>
    <n v="1128299"/>
    <d v="2021-05-18T00:00:00"/>
    <x v="6"/>
    <s v="Sud"/>
    <s v="Louisiana"/>
    <s v="New Orleans"/>
    <x v="2"/>
    <n v="37"/>
    <n v="136"/>
    <n v="5032"/>
    <n v="2113.44"/>
    <n v="0.42"/>
    <s v="Sortie"/>
  </r>
  <r>
    <s v="Ouest Gear"/>
    <n v="1128299"/>
    <d v="2021-05-18T00:00:00"/>
    <x v="6"/>
    <s v="Sud"/>
    <s v="Louisiana"/>
    <s v="New Orleans"/>
    <x v="3"/>
    <n v="33"/>
    <n v="101"/>
    <n v="3333"/>
    <n v="1433.1899999999998"/>
    <n v="0.42999999999999994"/>
    <s v="Sortie"/>
  </r>
  <r>
    <s v="Ouest Gear"/>
    <n v="1128299"/>
    <d v="2021-05-18T00:00:00"/>
    <x v="6"/>
    <s v="Sud"/>
    <s v="Louisiana"/>
    <s v="New Orleans"/>
    <x v="4"/>
    <n v="32"/>
    <n v="77"/>
    <n v="2464"/>
    <n v="1182.72"/>
    <n v="0.48"/>
    <s v="Sortie"/>
  </r>
  <r>
    <s v="Ouest Gear"/>
    <n v="1128299"/>
    <d v="2021-05-18T00:00:00"/>
    <x v="6"/>
    <s v="Sud"/>
    <s v="Louisiana"/>
    <s v="New Orleans"/>
    <x v="5"/>
    <n v="46"/>
    <n v="178"/>
    <n v="8188"/>
    <n v="3275.2"/>
    <n v="0.39999999999999997"/>
    <s v="Sortie"/>
  </r>
  <r>
    <s v="Ouest Gear"/>
    <n v="1128299"/>
    <d v="2021-06-17T00:00:00"/>
    <x v="1"/>
    <s v="Sud"/>
    <s v="Louisiana"/>
    <s v="New Orleans"/>
    <x v="0"/>
    <n v="47"/>
    <n v="256"/>
    <n v="12032"/>
    <n v="5655.04"/>
    <n v="0.47"/>
    <s v="Sortie"/>
  </r>
  <r>
    <s v="Ouest Gear"/>
    <n v="1128299"/>
    <d v="2021-06-17T00:00:00"/>
    <x v="1"/>
    <s v="Sud"/>
    <s v="Louisiana"/>
    <s v="New Orleans"/>
    <x v="1"/>
    <n v="55"/>
    <n v="224"/>
    <n v="12320"/>
    <n v="5543.9999999999991"/>
    <n v="0.44999999999999996"/>
    <s v="Sortie"/>
  </r>
  <r>
    <s v="Ouest Gear"/>
    <n v="1128299"/>
    <d v="2021-06-17T00:00:00"/>
    <x v="1"/>
    <s v="Sud"/>
    <s v="Louisiana"/>
    <s v="New Orleans"/>
    <x v="2"/>
    <n v="55"/>
    <n v="210"/>
    <n v="11550"/>
    <n v="5081.9999999999991"/>
    <n v="0.43999999999999995"/>
    <s v="Sortie"/>
  </r>
  <r>
    <s v="Ouest Gear"/>
    <n v="1128299"/>
    <d v="2021-06-17T00:00:00"/>
    <x v="1"/>
    <s v="Sud"/>
    <s v="Louisiana"/>
    <s v="New Orleans"/>
    <x v="3"/>
    <n v="59"/>
    <n v="184"/>
    <n v="10856"/>
    <n v="5102.32"/>
    <n v="0.47"/>
    <s v="Sortie"/>
  </r>
  <r>
    <s v="Ouest Gear"/>
    <n v="1128299"/>
    <d v="2021-06-17T00:00:00"/>
    <x v="1"/>
    <s v="Sud"/>
    <s v="Louisiana"/>
    <s v="New Orleans"/>
    <x v="4"/>
    <n v="70"/>
    <n v="153"/>
    <n v="10710"/>
    <n v="5033.7000000000007"/>
    <n v="0.47000000000000003"/>
    <s v="Sortie"/>
  </r>
  <r>
    <s v="Ouest Gear"/>
    <n v="1128299"/>
    <d v="2021-06-17T00:00:00"/>
    <x v="1"/>
    <s v="Sud"/>
    <s v="Louisiana"/>
    <s v="New Orleans"/>
    <x v="5"/>
    <n v="80"/>
    <n v="248"/>
    <n v="19840"/>
    <n v="8134.4"/>
    <n v="0.41"/>
    <s v="Sortie"/>
  </r>
  <r>
    <s v="Ouest Gear"/>
    <n v="1128299"/>
    <d v="2021-07-16T00:00:00"/>
    <x v="2"/>
    <s v="Sud"/>
    <s v="Louisiana"/>
    <s v="New Orleans"/>
    <x v="0"/>
    <n v="62"/>
    <n v="306"/>
    <n v="18972"/>
    <n v="8157.9599999999991"/>
    <n v="0.42999999999999994"/>
    <s v="Sortie"/>
  </r>
  <r>
    <s v="Ouest Gear"/>
    <n v="1128299"/>
    <d v="2021-07-16T00:00:00"/>
    <x v="2"/>
    <s v="Sud"/>
    <s v="Louisiana"/>
    <s v="New Orleans"/>
    <x v="1"/>
    <n v="67"/>
    <n v="248"/>
    <n v="16616"/>
    <n v="7643.36"/>
    <n v="0.45999999999999996"/>
    <s v="Sortie"/>
  </r>
  <r>
    <s v="Ouest Gear"/>
    <n v="1128299"/>
    <d v="2021-07-16T00:00:00"/>
    <x v="2"/>
    <s v="Sud"/>
    <s v="Louisiana"/>
    <s v="New Orleans"/>
    <x v="2"/>
    <n v="69"/>
    <n v="210"/>
    <n v="14490"/>
    <n v="6810.2999999999993"/>
    <n v="0.47"/>
    <s v="Sortie"/>
  </r>
  <r>
    <s v="Ouest Gear"/>
    <n v="1128299"/>
    <d v="2021-07-16T00:00:00"/>
    <x v="2"/>
    <s v="Sud"/>
    <s v="Louisiana"/>
    <s v="New Orleans"/>
    <x v="3"/>
    <n v="62"/>
    <n v="198"/>
    <n v="12276"/>
    <n v="5524.2"/>
    <n v="0.44999999999999996"/>
    <s v="Sortie"/>
  </r>
  <r>
    <s v="Ouest Gear"/>
    <n v="1128299"/>
    <d v="2021-07-16T00:00:00"/>
    <x v="2"/>
    <s v="Sud"/>
    <s v="Louisiana"/>
    <s v="New Orleans"/>
    <x v="4"/>
    <n v="73"/>
    <n v="221"/>
    <n v="16133"/>
    <n v="7905.17"/>
    <n v="0.49"/>
    <s v="Sortie"/>
  </r>
  <r>
    <s v="Ouest Gear"/>
    <n v="1128299"/>
    <d v="2021-07-16T00:00:00"/>
    <x v="2"/>
    <s v="Sud"/>
    <s v="Louisiana"/>
    <s v="New Orleans"/>
    <x v="5"/>
    <n v="81"/>
    <n v="208"/>
    <n v="16848"/>
    <n v="6907.6799999999994"/>
    <n v="0.41"/>
    <s v="Sortie"/>
  </r>
  <r>
    <s v="Ouest Gear"/>
    <n v="1128299"/>
    <d v="2021-08-17T00:00:00"/>
    <x v="6"/>
    <s v="Sud"/>
    <s v="Louisiana"/>
    <s v="New Orleans"/>
    <x v="0"/>
    <n v="73"/>
    <n v="255"/>
    <n v="18615"/>
    <n v="8749.0499999999993"/>
    <n v="0.47"/>
    <s v="Sortie"/>
  </r>
  <r>
    <s v="Ouest Gear"/>
    <n v="1128299"/>
    <d v="2021-08-17T00:00:00"/>
    <x v="6"/>
    <s v="Sud"/>
    <s v="Louisiana"/>
    <s v="New Orleans"/>
    <x v="1"/>
    <n v="57"/>
    <n v="256"/>
    <n v="14592"/>
    <n v="6420.48"/>
    <n v="0.43999999999999995"/>
    <s v="Sortie"/>
  </r>
  <r>
    <s v="Ouest Gear"/>
    <n v="1128299"/>
    <d v="2021-08-17T00:00:00"/>
    <x v="6"/>
    <s v="Sud"/>
    <s v="Louisiana"/>
    <s v="New Orleans"/>
    <x v="2"/>
    <n v="50"/>
    <n v="217"/>
    <n v="10850"/>
    <n v="4557"/>
    <n v="0.42"/>
    <s v="Sortie"/>
  </r>
  <r>
    <s v="Ouest Gear"/>
    <n v="1128299"/>
    <d v="2021-08-17T00:00:00"/>
    <x v="6"/>
    <s v="Sud"/>
    <s v="Louisiana"/>
    <s v="New Orleans"/>
    <x v="3"/>
    <n v="55"/>
    <n v="143"/>
    <n v="7865"/>
    <n v="3696.5499999999997"/>
    <n v="0.47"/>
    <s v="Sortie"/>
  </r>
  <r>
    <s v="Ouest Gear"/>
    <n v="1128299"/>
    <d v="2021-08-17T00:00:00"/>
    <x v="6"/>
    <s v="Sud"/>
    <s v="Louisiana"/>
    <s v="New Orleans"/>
    <x v="4"/>
    <n v="47"/>
    <n v="152"/>
    <n v="7144"/>
    <n v="3500.56"/>
    <n v="0.49"/>
    <s v="Sortie"/>
  </r>
  <r>
    <s v="Ouest Gear"/>
    <n v="1128299"/>
    <d v="2021-08-17T00:00:00"/>
    <x v="6"/>
    <s v="Sud"/>
    <s v="Louisiana"/>
    <s v="New Orleans"/>
    <x v="5"/>
    <n v="46"/>
    <n v="102"/>
    <n v="4692"/>
    <n v="1782.96"/>
    <n v="0.38"/>
    <s v="Sortie"/>
  </r>
  <r>
    <s v="Ouest Gear"/>
    <n v="1128299"/>
    <d v="2021-09-18T00:00:00"/>
    <x v="3"/>
    <s v="Sud"/>
    <s v="Louisiana"/>
    <s v="New Orleans"/>
    <x v="0"/>
    <n v="33"/>
    <n v="175"/>
    <n v="5775"/>
    <n v="2425.5"/>
    <n v="0.42"/>
    <s v="Sortie"/>
  </r>
  <r>
    <s v="Ouest Gear"/>
    <n v="1128299"/>
    <d v="2021-09-18T00:00:00"/>
    <x v="3"/>
    <s v="Sud"/>
    <s v="Louisiana"/>
    <s v="New Orleans"/>
    <x v="1"/>
    <n v="40"/>
    <n v="175"/>
    <n v="7000"/>
    <n v="3009.9999999999995"/>
    <n v="0.42999999999999994"/>
    <s v="Sortie"/>
  </r>
  <r>
    <s v="Ouest Gear"/>
    <n v="1128299"/>
    <d v="2021-09-18T00:00:00"/>
    <x v="3"/>
    <s v="Sud"/>
    <s v="Louisiana"/>
    <s v="New Orleans"/>
    <x v="2"/>
    <n v="30"/>
    <n v="96"/>
    <n v="2880"/>
    <n v="1324.8"/>
    <n v="0.45999999999999996"/>
    <s v="Sortie"/>
  </r>
  <r>
    <s v="Ouest Gear"/>
    <n v="1128299"/>
    <d v="2021-09-18T00:00:00"/>
    <x v="3"/>
    <s v="Sud"/>
    <s v="Louisiana"/>
    <s v="New Orleans"/>
    <x v="3"/>
    <n v="34"/>
    <n v="80"/>
    <n v="2720"/>
    <n v="1142.3999999999999"/>
    <n v="0.42"/>
    <s v="Sortie"/>
  </r>
  <r>
    <s v="Ouest Gear"/>
    <n v="1128299"/>
    <d v="2021-09-18T00:00:00"/>
    <x v="3"/>
    <s v="Sud"/>
    <s v="Louisiana"/>
    <s v="New Orleans"/>
    <x v="4"/>
    <n v="41"/>
    <n v="83"/>
    <n v="3403"/>
    <n v="1633.4399999999998"/>
    <n v="0.48"/>
    <s v="Sortie"/>
  </r>
  <r>
    <s v="Ouest Gear"/>
    <n v="1128299"/>
    <d v="2021-09-18T00:00:00"/>
    <x v="3"/>
    <s v="Sud"/>
    <s v="Louisiana"/>
    <s v="New Orleans"/>
    <x v="5"/>
    <n v="30"/>
    <n v="90"/>
    <n v="2700"/>
    <n v="1080"/>
    <n v="0.39999999999999997"/>
    <s v="Sortie"/>
  </r>
  <r>
    <s v="Ouest Gear"/>
    <n v="1128299"/>
    <d v="2021-10-17T00:00:00"/>
    <x v="4"/>
    <s v="Sud"/>
    <s v="Louisiana"/>
    <s v="New Orleans"/>
    <x v="0"/>
    <n v="25"/>
    <n v="124"/>
    <n v="3100"/>
    <n v="1332.9999999999998"/>
    <n v="0.42999999999999994"/>
    <s v="Sortie"/>
  </r>
  <r>
    <s v="Ouest Gear"/>
    <n v="1128299"/>
    <d v="2021-10-17T00:00:00"/>
    <x v="4"/>
    <s v="Sud"/>
    <s v="Louisiana"/>
    <s v="New Orleans"/>
    <x v="1"/>
    <n v="34"/>
    <n v="184"/>
    <n v="6256"/>
    <n v="2815.2"/>
    <n v="0.44999999999999996"/>
    <s v="Sortie"/>
  </r>
  <r>
    <s v="Ouest Gear"/>
    <n v="1128299"/>
    <d v="2021-10-17T00:00:00"/>
    <x v="4"/>
    <s v="Sud"/>
    <s v="Louisiana"/>
    <s v="New Orleans"/>
    <x v="2"/>
    <n v="33"/>
    <n v="128"/>
    <n v="4224"/>
    <n v="1900.7999999999997"/>
    <n v="0.44999999999999996"/>
    <s v="Sortie"/>
  </r>
  <r>
    <s v="Ouest Gear"/>
    <n v="1128299"/>
    <d v="2021-10-17T00:00:00"/>
    <x v="4"/>
    <s v="Sud"/>
    <s v="Louisiana"/>
    <s v="New Orleans"/>
    <x v="3"/>
    <n v="31"/>
    <n v="120"/>
    <n v="3720"/>
    <n v="1599.5999999999997"/>
    <n v="0.42999999999999994"/>
    <s v="Sortie"/>
  </r>
  <r>
    <s v="Ouest Gear"/>
    <n v="1128299"/>
    <d v="2021-10-17T00:00:00"/>
    <x v="4"/>
    <s v="Sud"/>
    <s v="Louisiana"/>
    <s v="New Orleans"/>
    <x v="4"/>
    <n v="39"/>
    <n v="112"/>
    <n v="4368"/>
    <n v="2096.64"/>
    <n v="0.48"/>
    <s v="Sortie"/>
  </r>
  <r>
    <s v="Ouest Gear"/>
    <n v="1128299"/>
    <d v="2021-10-17T00:00:00"/>
    <x v="4"/>
    <s v="Sud"/>
    <s v="Louisiana"/>
    <s v="New Orleans"/>
    <x v="5"/>
    <n v="44"/>
    <n v="140"/>
    <n v="6160"/>
    <n v="2464"/>
    <n v="0.39999999999999997"/>
    <s v="Sortie"/>
  </r>
  <r>
    <s v="Ouest Gear"/>
    <n v="1128299"/>
    <d v="2021-11-17T00:00:00"/>
    <x v="0"/>
    <s v="Sud"/>
    <s v="Louisiana"/>
    <s v="New Orleans"/>
    <x v="0"/>
    <n v="28"/>
    <n v="219"/>
    <n v="6132"/>
    <n v="2882.04"/>
    <n v="0.47"/>
    <s v="Sortie"/>
  </r>
  <r>
    <s v="Ouest Gear"/>
    <n v="1128299"/>
    <d v="2021-11-17T00:00:00"/>
    <x v="0"/>
    <s v="Sud"/>
    <s v="Louisiana"/>
    <s v="New Orleans"/>
    <x v="1"/>
    <n v="35"/>
    <n v="224"/>
    <n v="7840"/>
    <n v="3684.7999999999997"/>
    <n v="0.47"/>
    <s v="Sortie"/>
  </r>
  <r>
    <s v="Ouest Gear"/>
    <n v="1128299"/>
    <d v="2021-11-17T00:00:00"/>
    <x v="0"/>
    <s v="Sud"/>
    <s v="Louisiana"/>
    <s v="New Orleans"/>
    <x v="2"/>
    <n v="30"/>
    <n v="158"/>
    <n v="4740"/>
    <n v="2180.3999999999996"/>
    <n v="0.45999999999999996"/>
    <s v="Sortie"/>
  </r>
  <r>
    <s v="Ouest Gear"/>
    <n v="1128299"/>
    <d v="2021-11-17T00:00:00"/>
    <x v="0"/>
    <s v="Sud"/>
    <s v="Louisiana"/>
    <s v="New Orleans"/>
    <x v="3"/>
    <n v="40"/>
    <n v="155"/>
    <n v="6200"/>
    <n v="2852"/>
    <n v="0.45999999999999996"/>
    <s v="Sortie"/>
  </r>
  <r>
    <s v="Ouest Gear"/>
    <n v="1128299"/>
    <d v="2021-11-17T00:00:00"/>
    <x v="0"/>
    <s v="Sud"/>
    <s v="Louisiana"/>
    <s v="New Orleans"/>
    <x v="4"/>
    <n v="53"/>
    <n v="147"/>
    <n v="7791"/>
    <n v="3661.7700000000004"/>
    <n v="0.47000000000000003"/>
    <s v="Sortie"/>
  </r>
  <r>
    <s v="Ouest Gear"/>
    <n v="1128299"/>
    <d v="2021-11-17T00:00:00"/>
    <x v="0"/>
    <s v="Sud"/>
    <s v="Louisiana"/>
    <s v="New Orleans"/>
    <x v="5"/>
    <n v="64"/>
    <n v="180"/>
    <n v="11520"/>
    <n v="4723.2"/>
    <n v="0.41"/>
    <s v="Sortie"/>
  </r>
  <r>
    <s v="Ouest Gear"/>
    <n v="1128299"/>
    <d v="2021-12-16T00:00:00"/>
    <x v="1"/>
    <s v="Sud"/>
    <s v="Louisiana"/>
    <s v="New Orleans"/>
    <x v="0"/>
    <n v="46"/>
    <n v="272"/>
    <n v="12512"/>
    <n v="5755.5199999999995"/>
    <n v="0.45999999999999996"/>
    <s v="Sortie"/>
  </r>
  <r>
    <s v="Ouest Gear"/>
    <n v="1128299"/>
    <d v="2021-12-16T00:00:00"/>
    <x v="1"/>
    <s v="Sud"/>
    <s v="Louisiana"/>
    <s v="New Orleans"/>
    <x v="1"/>
    <n v="52"/>
    <n v="248"/>
    <n v="12896"/>
    <n v="5674.2399999999989"/>
    <n v="0.43999999999999995"/>
    <s v="Sortie"/>
  </r>
  <r>
    <s v="Foot Locker"/>
    <n v="1128299"/>
    <d v="2021-12-16T00:00:00"/>
    <x v="1"/>
    <s v="Sud"/>
    <s v="Louisiana"/>
    <s v="New Orleans"/>
    <x v="2"/>
    <n v="53"/>
    <n v="192"/>
    <n v="10176"/>
    <n v="4375.6799999999994"/>
    <n v="0.42999999999999994"/>
    <s v="Sortie"/>
  </r>
  <r>
    <s v="Foot Locker"/>
    <n v="1128299"/>
    <d v="2021-12-16T00:00:00"/>
    <x v="1"/>
    <s v="Sud"/>
    <s v="Louisiana"/>
    <s v="New Orleans"/>
    <x v="3"/>
    <n v="53"/>
    <n v="192"/>
    <n v="10176"/>
    <n v="4782.7199999999993"/>
    <n v="0.47"/>
    <s v="Sortie"/>
  </r>
  <r>
    <s v="Foot Locker"/>
    <n v="1128299"/>
    <d v="2021-12-16T00:00:00"/>
    <x v="1"/>
    <s v="Sud"/>
    <s v="Louisiana"/>
    <s v="New Orleans"/>
    <x v="4"/>
    <n v="55"/>
    <n v="168"/>
    <n v="9240"/>
    <n v="4435.2"/>
    <n v="0.48"/>
    <s v="Sortie"/>
  </r>
  <r>
    <s v="Foot Locker"/>
    <n v="1128299"/>
    <d v="2021-12-16T00:00:00"/>
    <x v="1"/>
    <s v="Sud"/>
    <s v="Louisiana"/>
    <s v="New Orleans"/>
    <x v="5"/>
    <n v="59"/>
    <n v="194"/>
    <n v="11446"/>
    <n v="4578.3999999999996"/>
    <n v="0.39999999999999997"/>
    <s v="Sortie"/>
  </r>
  <r>
    <s v="Foot Locker"/>
    <n v="1197831"/>
    <d v="2021-01-05T00:00:00"/>
    <x v="6"/>
    <s v="Sud"/>
    <s v="Louisiana"/>
    <s v="New Orleans"/>
    <x v="0"/>
    <n v="14"/>
    <n v="223"/>
    <n v="3122"/>
    <n v="1061.4799999999998"/>
    <n v="0.33999999999999997"/>
    <s v="Sortie"/>
  </r>
  <r>
    <s v="Foot Locker"/>
    <n v="1197831"/>
    <d v="2021-01-05T00:00:00"/>
    <x v="6"/>
    <s v="Sud"/>
    <s v="Louisiana"/>
    <s v="New Orleans"/>
    <x v="1"/>
    <n v="20"/>
    <n v="209"/>
    <n v="4180"/>
    <n v="1504.8"/>
    <n v="0.36"/>
    <s v="Sortie"/>
  </r>
  <r>
    <s v="Foot Locker"/>
    <n v="1197831"/>
    <d v="2021-01-05T00:00:00"/>
    <x v="6"/>
    <s v="Sud"/>
    <s v="Louisiana"/>
    <s v="New Orleans"/>
    <x v="2"/>
    <n v="21"/>
    <n v="162"/>
    <n v="3402"/>
    <n v="1258.74"/>
    <n v="0.37"/>
    <s v="Sortie"/>
  </r>
  <r>
    <s v="Foot Locker"/>
    <n v="1197831"/>
    <d v="2021-01-05T00:00:00"/>
    <x v="6"/>
    <s v="Sud"/>
    <s v="Louisiana"/>
    <s v="New Orleans"/>
    <x v="3"/>
    <n v="26"/>
    <n v="166"/>
    <n v="4316"/>
    <n v="1812.7200000000003"/>
    <n v="0.42000000000000004"/>
    <s v="Sortie"/>
  </r>
  <r>
    <s v="Foot Locker"/>
    <n v="1197831"/>
    <d v="2021-01-05T00:00:00"/>
    <x v="6"/>
    <s v="Sud"/>
    <s v="Louisiana"/>
    <s v="New Orleans"/>
    <x v="4"/>
    <n v="28"/>
    <n v="111"/>
    <n v="3108"/>
    <n v="870.24000000000012"/>
    <n v="0.28000000000000003"/>
    <s v="Sortie"/>
  </r>
  <r>
    <s v="Ouest Gear"/>
    <n v="1197831"/>
    <d v="2021-01-05T00:00:00"/>
    <x v="6"/>
    <s v="Sud"/>
    <s v="Louisiana"/>
    <s v="New Orleans"/>
    <x v="5"/>
    <n v="23"/>
    <n v="147"/>
    <n v="3381"/>
    <n v="1690.5"/>
    <n v="0.5"/>
    <s v="Sortie"/>
  </r>
  <r>
    <s v="Foot Locker"/>
    <n v="1197831"/>
    <d v="2021-02-04T00:00:00"/>
    <x v="1"/>
    <s v="Sud"/>
    <s v="Louisiana"/>
    <s v="New Orleans"/>
    <x v="0"/>
    <n v="18"/>
    <n v="200"/>
    <n v="3600"/>
    <n v="1152"/>
    <n v="0.32"/>
    <s v="Sortie"/>
  </r>
  <r>
    <s v="Foot Locker"/>
    <n v="1197831"/>
    <d v="2021-02-04T00:00:00"/>
    <x v="1"/>
    <s v="Sud"/>
    <s v="Louisiana"/>
    <s v="New Orleans"/>
    <x v="1"/>
    <n v="28"/>
    <n v="180"/>
    <n v="5040"/>
    <n v="1663.1999999999998"/>
    <n v="0.32999999999999996"/>
    <s v="Sortie"/>
  </r>
  <r>
    <s v="Foot Locker"/>
    <n v="1197831"/>
    <d v="2021-02-04T00:00:00"/>
    <x v="1"/>
    <s v="Sud"/>
    <s v="Louisiana"/>
    <s v="New Orleans"/>
    <x v="2"/>
    <n v="28"/>
    <n v="128"/>
    <n v="3584"/>
    <n v="1254.3999999999999"/>
    <n v="0.35"/>
    <s v="Sortie"/>
  </r>
  <r>
    <s v="Foot Locker"/>
    <n v="1197831"/>
    <d v="2021-02-04T00:00:00"/>
    <x v="1"/>
    <s v="Ouest"/>
    <s v="Idaho"/>
    <s v="Boise"/>
    <x v="3"/>
    <n v="27"/>
    <n v="116"/>
    <n v="3132"/>
    <n v="1315.44"/>
    <n v="0.42000000000000004"/>
    <s v="Sortie"/>
  </r>
  <r>
    <s v="Foot Locker"/>
    <n v="1197831"/>
    <d v="2021-02-04T00:00:00"/>
    <x v="1"/>
    <s v="Ouest"/>
    <s v="Idaho"/>
    <s v="Boise"/>
    <x v="4"/>
    <n v="31"/>
    <n v="88"/>
    <n v="2728"/>
    <n v="818.4"/>
    <n v="0.3"/>
    <s v="Sortie"/>
  </r>
  <r>
    <s v="Foot Locker"/>
    <n v="1197831"/>
    <d v="2021-02-04T00:00:00"/>
    <x v="1"/>
    <s v="Ouest"/>
    <s v="Idaho"/>
    <s v="Boise"/>
    <x v="5"/>
    <n v="26"/>
    <n v="135"/>
    <n v="3510"/>
    <n v="1825.2"/>
    <n v="0.52"/>
    <s v="Sortie"/>
  </r>
  <r>
    <s v="Foot Locker"/>
    <n v="1197831"/>
    <d v="2021-03-06T00:00:00"/>
    <x v="3"/>
    <s v="Ouest"/>
    <s v="Idaho"/>
    <s v="Boise"/>
    <x v="0"/>
    <n v="21"/>
    <n v="200"/>
    <n v="4200"/>
    <n v="1554"/>
    <n v="0.37"/>
    <s v="Sortie"/>
  </r>
  <r>
    <s v="Foot Locker"/>
    <n v="1197831"/>
    <d v="2021-03-06T00:00:00"/>
    <x v="3"/>
    <s v="Ouest"/>
    <s v="Idaho"/>
    <s v="Boise"/>
    <x v="1"/>
    <n v="27"/>
    <n v="188"/>
    <n v="5076"/>
    <n v="1979.6399999999999"/>
    <n v="0.38999999999999996"/>
    <s v="Sortie"/>
  </r>
  <r>
    <s v="Foot Locker"/>
    <n v="1197831"/>
    <d v="2021-03-06T00:00:00"/>
    <x v="3"/>
    <s v="Ouest"/>
    <s v="Idaho"/>
    <s v="Boise"/>
    <x v="2"/>
    <n v="20"/>
    <n v="135"/>
    <n v="2700"/>
    <n v="1026"/>
    <n v="0.38"/>
    <s v="Sortie"/>
  </r>
  <r>
    <s v="Foot Locker"/>
    <n v="1197831"/>
    <d v="2021-03-06T00:00:00"/>
    <x v="3"/>
    <s v="Ouest"/>
    <s v="Idaho"/>
    <s v="Boise"/>
    <x v="3"/>
    <n v="26"/>
    <n v="112"/>
    <n v="2912"/>
    <n v="1368.64"/>
    <n v="0.47000000000000003"/>
    <s v="Sortie"/>
  </r>
  <r>
    <s v="Ouest Gear"/>
    <n v="1197831"/>
    <d v="2021-03-06T00:00:00"/>
    <x v="3"/>
    <s v="Ouest"/>
    <s v="Idaho"/>
    <s v="Boise"/>
    <x v="4"/>
    <n v="32"/>
    <n v="88"/>
    <n v="2816"/>
    <n v="985.59999999999991"/>
    <n v="0.35"/>
    <s v="Sortie"/>
  </r>
  <r>
    <s v="Ouest Gear"/>
    <n v="1197831"/>
    <d v="2021-03-06T00:00:00"/>
    <x v="3"/>
    <s v="Ouest"/>
    <s v="Idaho"/>
    <s v="Boise"/>
    <x v="5"/>
    <n v="25"/>
    <n v="124"/>
    <n v="3100"/>
    <n v="1643"/>
    <n v="0.53"/>
    <s v="Sortie"/>
  </r>
  <r>
    <s v="Ouest Gear"/>
    <n v="1197831"/>
    <d v="2021-04-05T00:00:00"/>
    <x v="5"/>
    <s v="Ouest"/>
    <s v="Idaho"/>
    <s v="Boise"/>
    <x v="0"/>
    <n v="15"/>
    <n v="215"/>
    <n v="3225"/>
    <n v="1354.5"/>
    <n v="0.42"/>
    <s v="Sortie"/>
  </r>
  <r>
    <s v="Ouest Gear"/>
    <n v="1197831"/>
    <d v="2021-04-05T00:00:00"/>
    <x v="5"/>
    <s v="Ouest"/>
    <s v="Idaho"/>
    <s v="Boise"/>
    <x v="1"/>
    <n v="21"/>
    <n v="215"/>
    <n v="4515"/>
    <n v="1760.85"/>
    <n v="0.38999999999999996"/>
    <s v="Sortie"/>
  </r>
  <r>
    <s v="Ouest Gear"/>
    <n v="1197831"/>
    <d v="2021-04-05T00:00:00"/>
    <x v="5"/>
    <s v="Ouest"/>
    <s v="Idaho"/>
    <s v="Boise"/>
    <x v="2"/>
    <n v="19"/>
    <n v="162"/>
    <n v="3078"/>
    <n v="1138.8599999999999"/>
    <n v="0.37"/>
    <s v="Sortie"/>
  </r>
  <r>
    <s v="Ouest Gear"/>
    <n v="1197831"/>
    <d v="2021-04-05T00:00:00"/>
    <x v="5"/>
    <s v="Ouest"/>
    <s v="Idaho"/>
    <s v="Boise"/>
    <x v="3"/>
    <n v="20"/>
    <n v="116"/>
    <n v="2320"/>
    <n v="1136.8"/>
    <n v="0.49"/>
    <s v="Sortie"/>
  </r>
  <r>
    <s v="Ouest Gear"/>
    <n v="1197831"/>
    <d v="2021-04-05T00:00:00"/>
    <x v="5"/>
    <s v="Ouest"/>
    <s v="Idaho"/>
    <s v="Boise"/>
    <x v="4"/>
    <n v="27"/>
    <n v="91"/>
    <n v="2457"/>
    <n v="786.24"/>
    <n v="0.32"/>
    <s v="Sortie"/>
  </r>
  <r>
    <s v="Ouest Gear"/>
    <n v="1197831"/>
    <d v="2021-04-05T00:00:00"/>
    <x v="5"/>
    <s v="Ouest"/>
    <s v="Idaho"/>
    <s v="Boise"/>
    <x v="5"/>
    <n v="23"/>
    <n v="176"/>
    <n v="4048"/>
    <n v="2307.36"/>
    <n v="0.57000000000000006"/>
    <s v="Sortie"/>
  </r>
  <r>
    <s v="Ouest Gear"/>
    <n v="1197831"/>
    <d v="2021-05-05T00:00:00"/>
    <x v="0"/>
    <s v="Ouest"/>
    <s v="Idaho"/>
    <s v="Boise"/>
    <x v="0"/>
    <n v="14"/>
    <n v="210"/>
    <n v="2940"/>
    <n v="1234.8"/>
    <n v="0.42"/>
    <s v="Sortie"/>
  </r>
  <r>
    <s v="Ouest Gear"/>
    <n v="1197831"/>
    <d v="2021-05-05T00:00:00"/>
    <x v="0"/>
    <s v="Ouest"/>
    <s v="Idaho"/>
    <s v="Boise"/>
    <x v="1"/>
    <n v="22"/>
    <n v="247"/>
    <n v="5434"/>
    <n v="2227.94"/>
    <n v="0.41"/>
    <s v="Sortie"/>
  </r>
  <r>
    <s v="Ouest Gear"/>
    <n v="1197831"/>
    <d v="2021-05-05T00:00:00"/>
    <x v="0"/>
    <s v="Ouest"/>
    <s v="Idaho"/>
    <s v="Boise"/>
    <x v="2"/>
    <n v="18"/>
    <n v="184"/>
    <n v="3312"/>
    <n v="1291.6799999999998"/>
    <n v="0.38999999999999996"/>
    <s v="Sortie"/>
  </r>
  <r>
    <s v="Ouest Gear"/>
    <n v="1197831"/>
    <d v="2021-05-05T00:00:00"/>
    <x v="0"/>
    <s v="Ouest"/>
    <s v="Idaho"/>
    <s v="Boise"/>
    <x v="3"/>
    <n v="24"/>
    <n v="155"/>
    <n v="3720"/>
    <n v="1860"/>
    <n v="0.5"/>
    <s v="Sortie"/>
  </r>
  <r>
    <s v="Ouest Gear"/>
    <n v="1197831"/>
    <d v="2021-05-05T00:00:00"/>
    <x v="0"/>
    <s v="Ouest"/>
    <s v="Idaho"/>
    <s v="Boise"/>
    <x v="4"/>
    <n v="34"/>
    <n v="120"/>
    <n v="4080"/>
    <n v="1428"/>
    <n v="0.35"/>
    <s v="Sortie"/>
  </r>
  <r>
    <s v="Ouest Gear"/>
    <n v="1197831"/>
    <d v="2021-05-05T00:00:00"/>
    <x v="0"/>
    <s v="Ouest"/>
    <s v="Idaho"/>
    <s v="Boise"/>
    <x v="5"/>
    <n v="33"/>
    <n v="240"/>
    <n v="7920"/>
    <n v="4356"/>
    <n v="0.55000000000000004"/>
    <s v="Sortie"/>
  </r>
  <r>
    <s v="Ouest Gear"/>
    <n v="1197831"/>
    <d v="2021-06-04T00:00:00"/>
    <x v="2"/>
    <s v="Ouest"/>
    <s v="Idaho"/>
    <s v="Boise"/>
    <x v="0"/>
    <n v="31"/>
    <n v="233"/>
    <n v="7223"/>
    <n v="2744.7400000000002"/>
    <n v="0.38"/>
    <s v="Sortie"/>
  </r>
  <r>
    <s v="Ouest Gear"/>
    <n v="1197831"/>
    <d v="2021-06-04T00:00:00"/>
    <x v="2"/>
    <s v="Ouest"/>
    <s v="Idaho"/>
    <s v="Boise"/>
    <x v="1"/>
    <n v="35"/>
    <n v="263"/>
    <n v="9205"/>
    <n v="3774.0499999999997"/>
    <n v="0.41"/>
    <s v="Sortie"/>
  </r>
  <r>
    <s v="Ouest Gear"/>
    <n v="1197831"/>
    <d v="2021-06-04T00:00:00"/>
    <x v="2"/>
    <s v="Ouest"/>
    <s v="Idaho"/>
    <s v="Boise"/>
    <x v="2"/>
    <n v="34"/>
    <n v="186"/>
    <n v="6324"/>
    <n v="2592.8399999999997"/>
    <n v="0.41"/>
    <s v="Sortie"/>
  </r>
  <r>
    <s v="Ouest Gear"/>
    <n v="1197831"/>
    <d v="2021-06-04T00:00:00"/>
    <x v="2"/>
    <s v="Ouest"/>
    <s v="Idaho"/>
    <s v="Boise"/>
    <x v="3"/>
    <n v="33"/>
    <n v="187"/>
    <n v="6171"/>
    <n v="3023.79"/>
    <n v="0.49"/>
    <s v="Sortie"/>
  </r>
  <r>
    <s v="Ouest Gear"/>
    <n v="1197831"/>
    <d v="2021-06-04T00:00:00"/>
    <x v="2"/>
    <s v="Ouest"/>
    <s v="Idaho"/>
    <s v="Boise"/>
    <x v="4"/>
    <n v="43"/>
    <n v="158"/>
    <n v="6794"/>
    <n v="2309.9599999999996"/>
    <n v="0.33999999999999997"/>
    <s v="Sortie"/>
  </r>
  <r>
    <s v="Ouest Gear"/>
    <n v="1197831"/>
    <d v="2021-06-04T00:00:00"/>
    <x v="2"/>
    <s v="Ouest"/>
    <s v="Idaho"/>
    <s v="Boise"/>
    <x v="5"/>
    <n v="39"/>
    <n v="248"/>
    <n v="9672"/>
    <n v="5319.6"/>
    <n v="0.55000000000000004"/>
    <s v="Sortie"/>
  </r>
  <r>
    <s v="Ouest Gear"/>
    <n v="1197831"/>
    <d v="2021-07-06T00:00:00"/>
    <x v="6"/>
    <s v="Ouest"/>
    <s v="Idaho"/>
    <s v="Boise"/>
    <x v="0"/>
    <n v="35"/>
    <n v="264"/>
    <n v="9240"/>
    <n v="4250.3999999999996"/>
    <n v="0.45999999999999996"/>
    <s v="Sortie"/>
  </r>
  <r>
    <s v="Ouest Gear"/>
    <n v="1197831"/>
    <d v="2021-07-06T00:00:00"/>
    <x v="6"/>
    <s v="Ouest"/>
    <s v="Idaho"/>
    <s v="Boise"/>
    <x v="1"/>
    <n v="40"/>
    <n v="271"/>
    <n v="10840"/>
    <n v="4661.1999999999989"/>
    <n v="0.42999999999999994"/>
    <s v="Sortie"/>
  </r>
  <r>
    <s v="Ouest Gear"/>
    <n v="1197831"/>
    <d v="2021-07-06T00:00:00"/>
    <x v="6"/>
    <s v="Ouest"/>
    <s v="Idaho"/>
    <s v="Boise"/>
    <x v="2"/>
    <n v="34"/>
    <n v="278"/>
    <n v="9452"/>
    <n v="3969.8399999999997"/>
    <n v="0.42"/>
    <s v="Sortie"/>
  </r>
  <r>
    <s v="Ouest Gear"/>
    <n v="1197831"/>
    <d v="2021-07-06T00:00:00"/>
    <x v="6"/>
    <s v="Ouest"/>
    <s v="Idaho"/>
    <s v="Boise"/>
    <x v="3"/>
    <n v="38"/>
    <n v="158"/>
    <n v="6004"/>
    <n v="3182.1200000000003"/>
    <n v="0.53"/>
    <s v="Sortie"/>
  </r>
  <r>
    <s v="Ouest Gear"/>
    <n v="1197831"/>
    <d v="2021-07-06T00:00:00"/>
    <x v="6"/>
    <s v="Ouest"/>
    <s v="Idaho"/>
    <s v="Boise"/>
    <x v="4"/>
    <n v="43"/>
    <n v="173"/>
    <n v="7439"/>
    <n v="2975.6"/>
    <n v="0.39999999999999997"/>
    <s v="Sortie"/>
  </r>
  <r>
    <s v="Foot Locker"/>
    <n v="1197831"/>
    <d v="2021-07-06T00:00:00"/>
    <x v="6"/>
    <s v="Ouest"/>
    <s v="Idaho"/>
    <s v="Boise"/>
    <x v="5"/>
    <n v="51"/>
    <n v="264"/>
    <n v="13464"/>
    <n v="7943.7600000000011"/>
    <n v="0.59000000000000008"/>
    <s v="Sortie"/>
  </r>
  <r>
    <s v="Foot Locker"/>
    <n v="1197831"/>
    <d v="2021-08-08T00:00:00"/>
    <x v="4"/>
    <s v="Ouest"/>
    <s v="Idaho"/>
    <s v="Boise"/>
    <x v="0"/>
    <n v="38"/>
    <n v="233"/>
    <n v="8854"/>
    <n v="3718.68"/>
    <n v="0.42"/>
    <s v="Sortie"/>
  </r>
  <r>
    <s v="Foot Locker"/>
    <n v="1197831"/>
    <d v="2021-08-08T00:00:00"/>
    <x v="4"/>
    <s v="Ouest"/>
    <s v="Idaho"/>
    <s v="Boise"/>
    <x v="1"/>
    <n v="37"/>
    <n v="255"/>
    <n v="9435"/>
    <n v="4057.0499999999993"/>
    <n v="0.42999999999999994"/>
    <s v="Sortie"/>
  </r>
  <r>
    <s v="Foot Locker"/>
    <n v="1197831"/>
    <d v="2021-08-08T00:00:00"/>
    <x v="4"/>
    <s v="Ouest"/>
    <s v="Idaho"/>
    <s v="Boise"/>
    <x v="2"/>
    <n v="39"/>
    <n v="305"/>
    <n v="11895"/>
    <n v="5114.8499999999995"/>
    <n v="0.42999999999999994"/>
    <s v="Sortie"/>
  </r>
  <r>
    <s v="Foot Locker"/>
    <n v="1197831"/>
    <d v="2021-08-08T00:00:00"/>
    <x v="4"/>
    <s v="Ouest"/>
    <s v="Idaho"/>
    <s v="Boise"/>
    <x v="3"/>
    <n v="33"/>
    <n v="162"/>
    <n v="5346"/>
    <n v="2940.3"/>
    <n v="0.55000000000000004"/>
    <s v="Sortie"/>
  </r>
  <r>
    <s v="Sports Direct"/>
    <n v="1197831"/>
    <d v="2021-08-08T00:00:00"/>
    <x v="4"/>
    <s v="Ouest"/>
    <s v="Idaho"/>
    <s v="Boise"/>
    <x v="4"/>
    <n v="39"/>
    <n v="166"/>
    <n v="6474"/>
    <n v="2719.08"/>
    <n v="0.42"/>
    <s v="Sortie"/>
  </r>
  <r>
    <s v="Sports Direct"/>
    <n v="1197831"/>
    <d v="2021-08-08T00:00:00"/>
    <x v="4"/>
    <s v="Ouest"/>
    <s v="Idaho"/>
    <s v="Boise"/>
    <x v="5"/>
    <n v="44"/>
    <n v="239"/>
    <n v="10516"/>
    <n v="6414.7600000000011"/>
    <n v="0.6100000000000001"/>
    <s v="Sortie"/>
  </r>
  <r>
    <s v="Sports Direct"/>
    <n v="1197831"/>
    <d v="2021-09-05T00:00:00"/>
    <x v="4"/>
    <s v="Ouest"/>
    <s v="Idaho"/>
    <s v="Boise"/>
    <x v="0"/>
    <n v="41"/>
    <n v="230"/>
    <n v="9430"/>
    <n v="4337.7999999999993"/>
    <n v="0.45999999999999996"/>
    <s v="Sortie"/>
  </r>
  <r>
    <s v="Sports Direct"/>
    <n v="1197831"/>
    <d v="2021-09-05T00:00:00"/>
    <x v="4"/>
    <s v="Ouest"/>
    <s v="Idaho"/>
    <s v="Boise"/>
    <x v="1"/>
    <n v="38"/>
    <n v="219"/>
    <n v="8322"/>
    <n v="3578.4599999999996"/>
    <n v="0.42999999999999994"/>
    <s v="Sortie"/>
  </r>
  <r>
    <s v="Sports Direct"/>
    <n v="1197831"/>
    <d v="2021-09-05T00:00:00"/>
    <x v="4"/>
    <s v="Ouest"/>
    <s v="Idaho"/>
    <s v="Boise"/>
    <x v="2"/>
    <n v="43"/>
    <n v="203"/>
    <n v="8729"/>
    <n v="3928.0499999999997"/>
    <n v="0.44999999999999996"/>
    <s v="Sortie"/>
  </r>
  <r>
    <s v="Sports Direct"/>
    <n v="1197831"/>
    <d v="2021-09-05T00:00:00"/>
    <x v="4"/>
    <s v="Ouest"/>
    <s v="Idaho"/>
    <s v="Boise"/>
    <x v="3"/>
    <n v="40"/>
    <n v="136"/>
    <n v="5440"/>
    <n v="2992.0000000000005"/>
    <n v="0.55000000000000004"/>
    <s v="Sortie"/>
  </r>
  <r>
    <s v="Sports Direct"/>
    <n v="1197831"/>
    <d v="2021-09-05T00:00:00"/>
    <x v="4"/>
    <s v="Ouest"/>
    <s v="Idaho"/>
    <s v="Boise"/>
    <x v="4"/>
    <n v="42"/>
    <n v="140"/>
    <n v="5880"/>
    <n v="2410.7999999999997"/>
    <n v="0.41"/>
    <s v="Sortie"/>
  </r>
  <r>
    <s v="Sports Direct"/>
    <n v="1197831"/>
    <d v="2021-09-05T00:00:00"/>
    <x v="4"/>
    <s v="Ouest"/>
    <s v="Idaho"/>
    <s v="Boise"/>
    <x v="5"/>
    <n v="36"/>
    <n v="200"/>
    <n v="7200"/>
    <n v="4176.0000000000009"/>
    <n v="0.58000000000000007"/>
    <s v="Sortie"/>
  </r>
  <r>
    <s v="Sports Direct"/>
    <n v="1197831"/>
    <d v="2021-10-04T00:00:00"/>
    <x v="5"/>
    <s v="Ouest"/>
    <s v="Idaho"/>
    <s v="Boise"/>
    <x v="0"/>
    <n v="30"/>
    <n v="201"/>
    <n v="6030"/>
    <n v="2773.7999999999997"/>
    <n v="0.45999999999999996"/>
    <s v="Sortie"/>
  </r>
  <r>
    <s v="Sports Direct"/>
    <n v="1197831"/>
    <d v="2021-10-04T00:00:00"/>
    <x v="5"/>
    <s v="Ouest"/>
    <s v="Idaho"/>
    <s v="Boise"/>
    <x v="1"/>
    <n v="27"/>
    <n v="190"/>
    <n v="5130"/>
    <n v="2205.8999999999996"/>
    <n v="0.42999999999999994"/>
    <s v="Sortie"/>
  </r>
  <r>
    <s v="Sports Direct"/>
    <n v="1197831"/>
    <d v="2021-10-04T00:00:00"/>
    <x v="5"/>
    <s v="Ouest"/>
    <s v="Idaho"/>
    <s v="Boise"/>
    <x v="2"/>
    <n v="31"/>
    <n v="179"/>
    <n v="5549"/>
    <n v="2330.58"/>
    <n v="0.42"/>
    <s v="Sortie"/>
  </r>
  <r>
    <s v="Sports Direct"/>
    <n v="1197831"/>
    <d v="2021-10-04T00:00:00"/>
    <x v="5"/>
    <s v="Ouest"/>
    <s v="Idaho"/>
    <s v="Boise"/>
    <x v="3"/>
    <n v="35"/>
    <n v="116"/>
    <n v="4060"/>
    <n v="2151.8000000000002"/>
    <n v="0.53"/>
    <s v="Sortie"/>
  </r>
  <r>
    <s v="Sports Direct"/>
    <n v="1197831"/>
    <d v="2021-10-04T00:00:00"/>
    <x v="5"/>
    <s v="Ouest"/>
    <s v="Idaho"/>
    <s v="Boise"/>
    <x v="4"/>
    <n v="25"/>
    <n v="123"/>
    <n v="3075"/>
    <n v="1199.2499999999998"/>
    <n v="0.38999999999999996"/>
    <s v="Sortie"/>
  </r>
  <r>
    <s v="Sports Direct"/>
    <n v="1197831"/>
    <d v="2021-10-04T00:00:00"/>
    <x v="5"/>
    <s v="Ouest"/>
    <s v="Idaho"/>
    <s v="Boise"/>
    <x v="5"/>
    <n v="34"/>
    <n v="179"/>
    <n v="6086"/>
    <n v="3590.7400000000007"/>
    <n v="0.59000000000000008"/>
    <s v="Sortie"/>
  </r>
  <r>
    <s v="Sports Direct"/>
    <n v="1197831"/>
    <d v="2021-11-05T00:00:00"/>
    <x v="2"/>
    <s v="Ouest"/>
    <s v="Idaho"/>
    <s v="Boise"/>
    <x v="0"/>
    <n v="27"/>
    <n v="203"/>
    <n v="5481"/>
    <n v="2521.2599999999998"/>
    <n v="0.45999999999999996"/>
    <s v="Sortie"/>
  </r>
  <r>
    <s v="Sports Direct"/>
    <n v="1197831"/>
    <d v="2021-11-05T00:00:00"/>
    <x v="2"/>
    <s v="Ouest"/>
    <s v="Idaho"/>
    <s v="Boise"/>
    <x v="1"/>
    <n v="28"/>
    <n v="223"/>
    <n v="6244"/>
    <n v="2684.9199999999996"/>
    <n v="0.42999999999999994"/>
    <s v="Sortie"/>
  </r>
  <r>
    <s v="Sports Direct"/>
    <n v="1197831"/>
    <d v="2021-11-05T00:00:00"/>
    <x v="2"/>
    <s v="Ouest"/>
    <s v="Idaho"/>
    <s v="Boise"/>
    <x v="2"/>
    <n v="42"/>
    <n v="210"/>
    <n v="8820"/>
    <n v="3704.3999999999996"/>
    <n v="0.42"/>
    <s v="Sortie"/>
  </r>
  <r>
    <s v="Sports Direct"/>
    <n v="1197831"/>
    <d v="2021-11-05T00:00:00"/>
    <x v="2"/>
    <s v="Ouest"/>
    <s v="Idaho"/>
    <s v="Boise"/>
    <x v="3"/>
    <n v="43"/>
    <n v="158"/>
    <n v="6794"/>
    <n v="3532.88"/>
    <n v="0.52"/>
    <s v="Sortie"/>
  </r>
  <r>
    <s v="Sports Direct"/>
    <n v="1197831"/>
    <d v="2021-11-05T00:00:00"/>
    <x v="2"/>
    <s v="Ouest"/>
    <s v="Idaho"/>
    <s v="Boise"/>
    <x v="4"/>
    <n v="41"/>
    <n v="149"/>
    <n v="6109"/>
    <n v="2321.42"/>
    <n v="0.38"/>
    <s v="Sortie"/>
  </r>
  <r>
    <s v="Sports Direct"/>
    <n v="1197831"/>
    <d v="2021-11-05T00:00:00"/>
    <x v="2"/>
    <s v="Ouest"/>
    <s v="Idaho"/>
    <s v="Boise"/>
    <x v="5"/>
    <n v="51"/>
    <n v="194"/>
    <n v="9894"/>
    <n v="5837.4600000000009"/>
    <n v="0.59000000000000008"/>
    <s v="Sortie"/>
  </r>
  <r>
    <s v="Foot Locker"/>
    <n v="1197831"/>
    <d v="2021-12-04T00:00:00"/>
    <x v="3"/>
    <s v="Ouest"/>
    <s v="Idaho"/>
    <s v="Boise"/>
    <x v="0"/>
    <n v="40"/>
    <n v="240"/>
    <n v="9600"/>
    <n v="4320"/>
    <n v="0.44999999999999996"/>
    <s v="Sortie"/>
  </r>
  <r>
    <s v="Foot Locker"/>
    <n v="1197831"/>
    <d v="2021-12-04T00:00:00"/>
    <x v="3"/>
    <s v="Ouest"/>
    <s v="Idaho"/>
    <s v="Boise"/>
    <x v="1"/>
    <n v="41"/>
    <n v="240"/>
    <n v="9840"/>
    <n v="4526.3999999999996"/>
    <n v="0.45999999999999996"/>
    <s v="Sortie"/>
  </r>
  <r>
    <s v="Foot Locker"/>
    <n v="1197831"/>
    <d v="2021-12-04T00:00:00"/>
    <x v="3"/>
    <s v="Ouest"/>
    <s v="Idaho"/>
    <s v="Boise"/>
    <x v="2"/>
    <n v="47"/>
    <n v="223"/>
    <n v="10481"/>
    <n v="4611.6399999999994"/>
    <n v="0.43999999999999995"/>
    <s v="Sortie"/>
  </r>
  <r>
    <s v="Foot Locker"/>
    <n v="1197831"/>
    <d v="2021-12-04T00:00:00"/>
    <x v="3"/>
    <s v="Ouest"/>
    <s v="Idaho"/>
    <s v="Boise"/>
    <x v="3"/>
    <n v="44"/>
    <n v="184"/>
    <n v="8096"/>
    <n v="4209.92"/>
    <n v="0.52"/>
    <s v="Sortie"/>
  </r>
  <r>
    <s v="Foot Locker"/>
    <n v="1197831"/>
    <d v="2021-12-04T00:00:00"/>
    <x v="3"/>
    <s v="Ouest"/>
    <s v="Idaho"/>
    <s v="Boise"/>
    <x v="4"/>
    <n v="43"/>
    <n v="147"/>
    <n v="6321"/>
    <n v="2591.6099999999997"/>
    <n v="0.41"/>
    <s v="Sortie"/>
  </r>
  <r>
    <s v="Foot Locker"/>
    <n v="1197831"/>
    <d v="2021-12-04T00:00:00"/>
    <x v="3"/>
    <s v="Ouest"/>
    <s v="Idaho"/>
    <s v="Boise"/>
    <x v="5"/>
    <n v="47"/>
    <n v="232"/>
    <n v="10904"/>
    <n v="6651.4400000000014"/>
    <n v="0.6100000000000001"/>
    <s v="Sortie"/>
  </r>
  <r>
    <s v="Foot Locker"/>
    <n v="1128299"/>
    <d v="2021-01-23T00:00:00"/>
    <x v="3"/>
    <s v="Ouest"/>
    <s v="Idaho"/>
    <s v="Boise"/>
    <x v="0"/>
    <n v="23"/>
    <n v="136"/>
    <n v="3128"/>
    <n v="1251.1999999999998"/>
    <n v="0.39999999999999997"/>
    <s v="Sortie"/>
  </r>
  <r>
    <s v="Foot Locker"/>
    <n v="1128299"/>
    <d v="2021-01-23T00:00:00"/>
    <x v="3"/>
    <s v="Ouest"/>
    <s v="Idaho"/>
    <s v="Boise"/>
    <x v="1"/>
    <n v="30"/>
    <n v="140"/>
    <n v="4200"/>
    <n v="1806.0000000000002"/>
    <n v="0.43000000000000005"/>
    <s v="Sortie"/>
  </r>
  <r>
    <s v="Foot Locker"/>
    <n v="1128299"/>
    <d v="2021-01-23T00:00:00"/>
    <x v="3"/>
    <s v="Ouest"/>
    <s v="Idaho"/>
    <s v="Boise"/>
    <x v="2"/>
    <n v="31"/>
    <n v="145"/>
    <n v="4495"/>
    <n v="1753.0499999999997"/>
    <n v="0.38999999999999996"/>
    <s v="Sortie"/>
  </r>
  <r>
    <s v="Foot Locker"/>
    <n v="1128299"/>
    <d v="2021-01-23T00:00:00"/>
    <x v="3"/>
    <s v="Ouest"/>
    <s v="Idaho"/>
    <s v="Boise"/>
    <x v="3"/>
    <n v="30"/>
    <n v="88"/>
    <n v="2640"/>
    <n v="976.8"/>
    <n v="0.37"/>
    <s v="Sortie"/>
  </r>
  <r>
    <s v="Foot Locker"/>
    <n v="1128299"/>
    <d v="2021-01-23T00:00:00"/>
    <x v="3"/>
    <s v="Ouest"/>
    <s v="Idaho"/>
    <s v="Boise"/>
    <x v="4"/>
    <n v="35"/>
    <n v="68"/>
    <n v="2380"/>
    <n v="809.19999999999993"/>
    <n v="0.33999999999999997"/>
    <s v="Sortie"/>
  </r>
  <r>
    <s v="Foot Locker"/>
    <n v="1128299"/>
    <d v="2021-01-23T00:00:00"/>
    <x v="3"/>
    <s v="Ouest"/>
    <s v="Idaho"/>
    <s v="Boise"/>
    <x v="5"/>
    <n v="27"/>
    <n v="140"/>
    <n v="3780"/>
    <n v="1020.6"/>
    <n v="0.27"/>
    <s v="Sortie"/>
  </r>
  <r>
    <s v="Foot Locker"/>
    <n v="1128299"/>
    <d v="2021-02-23T00:00:00"/>
    <x v="6"/>
    <s v="Ouest"/>
    <s v="Idaho"/>
    <s v="Boise"/>
    <x v="0"/>
    <n v="21"/>
    <n v="162"/>
    <n v="3402"/>
    <n v="1258.74"/>
    <n v="0.37"/>
    <s v="Sortie"/>
  </r>
  <r>
    <s v="Foot Locker"/>
    <n v="1128299"/>
    <d v="2021-02-23T00:00:00"/>
    <x v="6"/>
    <s v="Ouest"/>
    <s v="Idaho"/>
    <s v="Boise"/>
    <x v="1"/>
    <n v="28"/>
    <n v="128"/>
    <n v="3584"/>
    <n v="1541.1200000000001"/>
    <n v="0.43000000000000005"/>
    <s v="Sortie"/>
  </r>
  <r>
    <s v="Foot Locker"/>
    <n v="1128299"/>
    <d v="2021-02-23T00:00:00"/>
    <x v="6"/>
    <s v="Ouest"/>
    <s v="Idaho"/>
    <s v="Boise"/>
    <x v="2"/>
    <n v="28"/>
    <n v="124"/>
    <n v="3472"/>
    <n v="1458.24"/>
    <n v="0.42"/>
    <s v="Sortie"/>
  </r>
  <r>
    <s v="Foot Locker"/>
    <n v="1128299"/>
    <d v="2021-02-23T00:00:00"/>
    <x v="6"/>
    <s v="Ouest"/>
    <s v="Arizona"/>
    <s v="Phoenix"/>
    <x v="3"/>
    <n v="26"/>
    <n v="68"/>
    <n v="1768"/>
    <n v="742.56"/>
    <n v="0.42"/>
    <s v="Sortie"/>
  </r>
  <r>
    <s v="Foot Locker"/>
    <n v="1128299"/>
    <d v="2021-02-23T00:00:00"/>
    <x v="6"/>
    <s v="Ouest"/>
    <s v="Arizona"/>
    <s v="Phoenix"/>
    <x v="4"/>
    <n v="36"/>
    <n v="51"/>
    <n v="1836"/>
    <n v="679.31999999999994"/>
    <n v="0.37"/>
    <s v="Sortie"/>
  </r>
  <r>
    <s v="Foot Locker"/>
    <n v="1128299"/>
    <d v="2021-02-23T00:00:00"/>
    <x v="6"/>
    <s v="Ouest"/>
    <s v="Arizona"/>
    <s v="Phoenix"/>
    <x v="5"/>
    <n v="31"/>
    <n v="116"/>
    <n v="3596"/>
    <n v="970.92000000000007"/>
    <n v="0.27"/>
    <s v="Sortie"/>
  </r>
  <r>
    <s v="Foot Locker"/>
    <n v="1128299"/>
    <d v="2021-03-22T00:00:00"/>
    <x v="5"/>
    <s v="Ouest"/>
    <s v="Arizona"/>
    <s v="Phoenix"/>
    <x v="0"/>
    <n v="29"/>
    <n v="160"/>
    <n v="4640"/>
    <n v="1855.9999999999998"/>
    <n v="0.39999999999999997"/>
    <s v="Sortie"/>
  </r>
  <r>
    <s v="Foot Locker"/>
    <n v="1128299"/>
    <d v="2021-03-22T00:00:00"/>
    <x v="5"/>
    <s v="Ouest"/>
    <s v="Arizona"/>
    <s v="Phoenix"/>
    <x v="1"/>
    <n v="38"/>
    <n v="116"/>
    <n v="4408"/>
    <n v="1939.52"/>
    <n v="0.44"/>
    <s v="Sortie"/>
  </r>
  <r>
    <s v="Foot Locker"/>
    <n v="1128299"/>
    <d v="2021-03-22T00:00:00"/>
    <x v="5"/>
    <s v="Ouest"/>
    <s v="Arizona"/>
    <s v="Phoenix"/>
    <x v="2"/>
    <n v="37"/>
    <n v="119"/>
    <n v="4403"/>
    <n v="1805.2299999999998"/>
    <n v="0.41"/>
    <s v="Sortie"/>
  </r>
  <r>
    <s v="Foot Locker"/>
    <n v="1128299"/>
    <d v="2021-03-22T00:00:00"/>
    <x v="5"/>
    <s v="Ouest"/>
    <s v="Arizona"/>
    <s v="Phoenix"/>
    <x v="3"/>
    <n v="38"/>
    <n v="68"/>
    <n v="2584"/>
    <n v="956.08"/>
    <n v="0.37"/>
    <s v="Sortie"/>
  </r>
  <r>
    <s v="Foot Locker"/>
    <n v="1128299"/>
    <d v="2021-03-22T00:00:00"/>
    <x v="5"/>
    <s v="Ouest"/>
    <s v="Arizona"/>
    <s v="Phoenix"/>
    <x v="4"/>
    <n v="41"/>
    <n v="39"/>
    <n v="1599"/>
    <n v="511.68"/>
    <n v="0.32"/>
    <s v="Sortie"/>
  </r>
  <r>
    <s v="Foot Locker"/>
    <n v="1128299"/>
    <d v="2021-03-22T00:00:00"/>
    <x v="5"/>
    <s v="Ouest"/>
    <s v="Arizona"/>
    <s v="Phoenix"/>
    <x v="5"/>
    <n v="37"/>
    <n v="107"/>
    <n v="3959"/>
    <n v="1068.93"/>
    <n v="0.27"/>
    <s v="Sortie"/>
  </r>
  <r>
    <s v="Foot Locker"/>
    <n v="1128299"/>
    <d v="2021-04-23T00:00:00"/>
    <x v="2"/>
    <s v="Ouest"/>
    <s v="Arizona"/>
    <s v="Phoenix"/>
    <x v="0"/>
    <n v="40"/>
    <n v="175"/>
    <n v="7000"/>
    <n v="2660"/>
    <n v="0.38"/>
    <s v="Sortie"/>
  </r>
  <r>
    <s v="Foot Locker"/>
    <n v="1128299"/>
    <d v="2021-04-23T00:00:00"/>
    <x v="2"/>
    <s v="Ouest"/>
    <s v="Arizona"/>
    <s v="Phoenix"/>
    <x v="1"/>
    <n v="37"/>
    <n v="90"/>
    <n v="3330"/>
    <n v="1465.2"/>
    <n v="0.44"/>
    <s v="Sortie"/>
  </r>
  <r>
    <s v="Foot Locker"/>
    <n v="1128299"/>
    <d v="2021-04-23T00:00:00"/>
    <x v="2"/>
    <s v="Ouest"/>
    <s v="Arizona"/>
    <s v="Phoenix"/>
    <x v="2"/>
    <n v="42"/>
    <n v="123"/>
    <n v="5166"/>
    <n v="1911.42"/>
    <n v="0.37"/>
    <s v="Sortie"/>
  </r>
  <r>
    <s v="Foot Locker"/>
    <n v="1128299"/>
    <d v="2021-04-23T00:00:00"/>
    <x v="2"/>
    <s v="Ouest"/>
    <s v="Arizona"/>
    <s v="Phoenix"/>
    <x v="3"/>
    <n v="40"/>
    <n v="78"/>
    <n v="3120"/>
    <n v="1248"/>
    <n v="0.39999999999999997"/>
    <s v="Sortie"/>
  </r>
  <r>
    <s v="Foot Locker"/>
    <n v="1128299"/>
    <d v="2021-04-23T00:00:00"/>
    <x v="2"/>
    <s v="Ouest"/>
    <s v="Arizona"/>
    <s v="Phoenix"/>
    <x v="4"/>
    <n v="43"/>
    <n v="47"/>
    <n v="2021"/>
    <n v="687.14"/>
    <n v="0.33999999999999997"/>
    <s v="Sortie"/>
  </r>
  <r>
    <s v="Foot Locker"/>
    <n v="1128299"/>
    <d v="2021-04-23T00:00:00"/>
    <x v="2"/>
    <s v="Ouest"/>
    <s v="Arizona"/>
    <s v="Phoenix"/>
    <x v="5"/>
    <n v="49"/>
    <n v="111"/>
    <n v="5439"/>
    <n v="1631.7"/>
    <n v="0.3"/>
    <s v="Sortie"/>
  </r>
  <r>
    <s v="Foot Locker"/>
    <n v="1128299"/>
    <d v="2021-05-24T00:00:00"/>
    <x v="5"/>
    <s v="Ouest"/>
    <s v="Arizona"/>
    <s v="Phoenix"/>
    <x v="0"/>
    <n v="38"/>
    <n v="184"/>
    <n v="6992"/>
    <n v="2656.96"/>
    <n v="0.38"/>
    <s v="Sortie"/>
  </r>
  <r>
    <s v="Foot Locker"/>
    <n v="1128299"/>
    <d v="2021-05-24T00:00:00"/>
    <x v="5"/>
    <s v="Ouest"/>
    <s v="Arizona"/>
    <s v="Phoenix"/>
    <x v="1"/>
    <n v="36"/>
    <n v="116"/>
    <n v="4176"/>
    <n v="1753.92"/>
    <n v="0.42000000000000004"/>
    <s v="Sortie"/>
  </r>
  <r>
    <s v="Foot Locker"/>
    <n v="1128299"/>
    <d v="2021-05-24T00:00:00"/>
    <x v="5"/>
    <s v="Ouest"/>
    <s v="Arizona"/>
    <s v="Phoenix"/>
    <x v="2"/>
    <n v="41"/>
    <n v="132"/>
    <n v="5412"/>
    <n v="2056.56"/>
    <n v="0.38"/>
    <s v="Sortie"/>
  </r>
  <r>
    <s v="Foot Locker"/>
    <n v="1128299"/>
    <d v="2021-05-24T00:00:00"/>
    <x v="5"/>
    <s v="Ouest"/>
    <s v="Arizona"/>
    <s v="Phoenix"/>
    <x v="3"/>
    <n v="39"/>
    <n v="93"/>
    <n v="3627"/>
    <n v="1341.99"/>
    <n v="0.37"/>
    <s v="Sortie"/>
  </r>
  <r>
    <s v="Foot Locker"/>
    <n v="1128299"/>
    <d v="2021-05-24T00:00:00"/>
    <x v="5"/>
    <s v="Ouest"/>
    <s v="Arizona"/>
    <s v="Phoenix"/>
    <x v="4"/>
    <n v="39"/>
    <n v="62"/>
    <n v="2418"/>
    <n v="797.93999999999994"/>
    <n v="0.32999999999999996"/>
    <s v="Sortie"/>
  </r>
  <r>
    <s v="Foot Locker"/>
    <n v="1128299"/>
    <d v="2021-05-24T00:00:00"/>
    <x v="5"/>
    <s v="Ouest"/>
    <s v="Arizona"/>
    <s v="Phoenix"/>
    <x v="5"/>
    <n v="53"/>
    <n v="124"/>
    <n v="6572"/>
    <n v="1905.8799999999999"/>
    <n v="0.28999999999999998"/>
    <s v="Sortie"/>
  </r>
  <r>
    <s v="Foot Locker"/>
    <n v="1128299"/>
    <d v="2021-06-23T00:00:00"/>
    <x v="0"/>
    <s v="Ouest"/>
    <s v="Arizona"/>
    <s v="Phoenix"/>
    <x v="0"/>
    <n v="37"/>
    <n v="194"/>
    <n v="7178"/>
    <n v="2799.4199999999996"/>
    <n v="0.38999999999999996"/>
    <s v="Sortie"/>
  </r>
  <r>
    <s v="Foot Locker"/>
    <n v="1128299"/>
    <d v="2021-06-23T00:00:00"/>
    <x v="0"/>
    <s v="Ouest"/>
    <s v="Arizona"/>
    <s v="Phoenix"/>
    <x v="1"/>
    <n v="36"/>
    <n v="143"/>
    <n v="5148"/>
    <n v="2162.1600000000003"/>
    <n v="0.42000000000000004"/>
    <s v="Sortie"/>
  </r>
  <r>
    <s v="Foot Locker"/>
    <n v="1128299"/>
    <d v="2021-06-23T00:00:00"/>
    <x v="0"/>
    <s v="Ouest"/>
    <s v="Arizona"/>
    <s v="Phoenix"/>
    <x v="2"/>
    <n v="41"/>
    <n v="147"/>
    <n v="6027"/>
    <n v="2290.2600000000002"/>
    <n v="0.38"/>
    <s v="Sortie"/>
  </r>
  <r>
    <s v="Foot Locker"/>
    <n v="1128299"/>
    <d v="2021-06-23T00:00:00"/>
    <x v="0"/>
    <s v="Ouest"/>
    <s v="Arizona"/>
    <s v="Phoenix"/>
    <x v="3"/>
    <n v="38"/>
    <n v="105"/>
    <n v="3990"/>
    <n v="1595.9999999999998"/>
    <n v="0.39999999999999997"/>
    <s v="Sortie"/>
  </r>
  <r>
    <s v="Foot Locker"/>
    <n v="1128299"/>
    <d v="2021-06-23T00:00:00"/>
    <x v="0"/>
    <s v="Ouest"/>
    <s v="Arizona"/>
    <s v="Phoenix"/>
    <x v="4"/>
    <n v="43"/>
    <n v="72"/>
    <n v="3096"/>
    <n v="1052.6399999999999"/>
    <n v="0.33999999999999997"/>
    <s v="Sortie"/>
  </r>
  <r>
    <s v="Foot Locker"/>
    <n v="1128299"/>
    <d v="2021-06-23T00:00:00"/>
    <x v="0"/>
    <s v="Ouest"/>
    <s v="Arizona"/>
    <s v="Phoenix"/>
    <x v="5"/>
    <n v="46"/>
    <n v="158"/>
    <n v="7268"/>
    <n v="2253.08"/>
    <n v="0.31"/>
    <s v="Sortie"/>
  </r>
  <r>
    <s v="Foot Locker"/>
    <n v="1128299"/>
    <d v="2021-07-22T00:00:00"/>
    <x v="1"/>
    <s v="Ouest"/>
    <s v="Arizona"/>
    <s v="Phoenix"/>
    <x v="0"/>
    <n v="40"/>
    <n v="216"/>
    <n v="8640"/>
    <n v="3196.8"/>
    <n v="0.37"/>
    <s v="Sortie"/>
  </r>
  <r>
    <s v="Foot Locker"/>
    <n v="1128299"/>
    <d v="2021-07-22T00:00:00"/>
    <x v="1"/>
    <s v="Ouest"/>
    <s v="Arizona"/>
    <s v="Phoenix"/>
    <x v="1"/>
    <n v="40"/>
    <n v="163"/>
    <n v="6520"/>
    <n v="2999.2000000000003"/>
    <n v="0.46"/>
    <s v="Sortie"/>
  </r>
  <r>
    <s v="Foot Locker"/>
    <n v="1128299"/>
    <d v="2021-07-22T00:00:00"/>
    <x v="1"/>
    <s v="Ouest"/>
    <s v="Arizona"/>
    <s v="Phoenix"/>
    <x v="2"/>
    <n v="39"/>
    <n v="157"/>
    <n v="6123"/>
    <n v="2387.9699999999998"/>
    <n v="0.38999999999999996"/>
    <s v="Sortie"/>
  </r>
  <r>
    <s v="Foot Locker"/>
    <n v="1128299"/>
    <d v="2021-07-22T00:00:00"/>
    <x v="1"/>
    <s v="Ouest"/>
    <s v="Arizona"/>
    <s v="Phoenix"/>
    <x v="3"/>
    <n v="36"/>
    <n v="113"/>
    <n v="4068"/>
    <n v="1545.84"/>
    <n v="0.38"/>
    <s v="Sortie"/>
  </r>
  <r>
    <s v="Foot Locker"/>
    <n v="1128299"/>
    <d v="2021-07-22T00:00:00"/>
    <x v="1"/>
    <s v="Ouest"/>
    <s v="Arizona"/>
    <s v="Phoenix"/>
    <x v="4"/>
    <n v="40"/>
    <n v="145"/>
    <n v="5800"/>
    <n v="2146"/>
    <n v="0.37"/>
    <s v="Sortie"/>
  </r>
  <r>
    <s v="Foot Locker"/>
    <n v="1128299"/>
    <d v="2021-07-22T00:00:00"/>
    <x v="1"/>
    <s v="Ouest"/>
    <s v="Arizona"/>
    <s v="Phoenix"/>
    <x v="5"/>
    <n v="46"/>
    <n v="145"/>
    <n v="6670"/>
    <n v="2001"/>
    <n v="0.3"/>
    <s v="Sortie"/>
  </r>
  <r>
    <s v="Foot Locker"/>
    <n v="1128299"/>
    <d v="2021-08-23T00:00:00"/>
    <x v="5"/>
    <s v="Ouest"/>
    <s v="Arizona"/>
    <s v="Phoenix"/>
    <x v="0"/>
    <n v="41"/>
    <n v="194"/>
    <n v="7954"/>
    <n v="3181.6"/>
    <n v="0.39999999999999997"/>
    <s v="Sortie"/>
  </r>
  <r>
    <s v="Foot Locker"/>
    <n v="1128299"/>
    <d v="2021-08-23T00:00:00"/>
    <x v="5"/>
    <s v="Ouest"/>
    <s v="Arizona"/>
    <s v="Phoenix"/>
    <x v="1"/>
    <n v="46"/>
    <n v="190"/>
    <n v="8740"/>
    <n v="3670.8"/>
    <n v="0.42000000000000004"/>
    <s v="Sortie"/>
  </r>
  <r>
    <s v="Foot Locker"/>
    <n v="1128299"/>
    <d v="2021-08-23T00:00:00"/>
    <x v="5"/>
    <s v="Ouest"/>
    <s v="Arizona"/>
    <s v="Phoenix"/>
    <x v="2"/>
    <n v="37"/>
    <n v="153"/>
    <n v="5661"/>
    <n v="2321.0099999999998"/>
    <n v="0.41"/>
    <s v="Sortie"/>
  </r>
  <r>
    <s v="Foot Locker"/>
    <n v="1128299"/>
    <d v="2021-08-23T00:00:00"/>
    <x v="5"/>
    <s v="Ouest"/>
    <s v="Arizona"/>
    <s v="Phoenix"/>
    <x v="3"/>
    <n v="43"/>
    <n v="120"/>
    <n v="5160"/>
    <n v="2167.1999999999998"/>
    <n v="0.42"/>
    <s v="Sortie"/>
  </r>
  <r>
    <s v="Foot Locker"/>
    <n v="1128299"/>
    <d v="2021-08-23T00:00:00"/>
    <x v="5"/>
    <s v="Ouest"/>
    <s v="Arizona"/>
    <s v="Phoenix"/>
    <x v="4"/>
    <n v="45"/>
    <n v="136"/>
    <n v="6120"/>
    <n v="2264.4"/>
    <n v="0.37"/>
    <s v="Sortie"/>
  </r>
  <r>
    <s v="Foot Locker"/>
    <n v="1128299"/>
    <d v="2021-08-23T00:00:00"/>
    <x v="5"/>
    <s v="Ouest"/>
    <s v="Arizona"/>
    <s v="Phoenix"/>
    <x v="5"/>
    <n v="48"/>
    <n v="131"/>
    <n v="6288"/>
    <n v="1760.64"/>
    <n v="0.28000000000000003"/>
    <s v="Sortie"/>
  </r>
  <r>
    <s v="Foot Locker"/>
    <n v="1128299"/>
    <d v="2021-09-24T00:00:00"/>
    <x v="2"/>
    <s v="Ouest"/>
    <s v="Arizona"/>
    <s v="Phoenix"/>
    <x v="0"/>
    <n v="35"/>
    <n v="184"/>
    <n v="6440"/>
    <n v="2704.7999999999997"/>
    <n v="0.42"/>
    <s v="Sortie"/>
  </r>
  <r>
    <s v="Foot Locker"/>
    <n v="1128299"/>
    <d v="2021-09-24T00:00:00"/>
    <x v="2"/>
    <s v="Ouest"/>
    <s v="Arizona"/>
    <s v="Phoenix"/>
    <x v="1"/>
    <n v="34"/>
    <n v="201"/>
    <n v="6834"/>
    <n v="3211.98"/>
    <n v="0.47000000000000003"/>
    <s v="Sortie"/>
  </r>
  <r>
    <s v="Foot Locker"/>
    <n v="1128299"/>
    <d v="2021-09-24T00:00:00"/>
    <x v="2"/>
    <s v="Ouest"/>
    <s v="Arizona"/>
    <s v="Phoenix"/>
    <x v="2"/>
    <n v="34"/>
    <n v="145"/>
    <n v="4930"/>
    <n v="1824.1"/>
    <n v="0.37"/>
    <s v="Sortie"/>
  </r>
  <r>
    <s v="Foot Locker"/>
    <n v="1128299"/>
    <d v="2021-09-24T00:00:00"/>
    <x v="2"/>
    <s v="Ouest"/>
    <s v="Arizona"/>
    <s v="Phoenix"/>
    <x v="3"/>
    <n v="33"/>
    <n v="124"/>
    <n v="4092"/>
    <n v="1514.04"/>
    <n v="0.37"/>
    <s v="Sortie"/>
  </r>
  <r>
    <s v="Foot Locker"/>
    <n v="1128299"/>
    <d v="2021-09-24T00:00:00"/>
    <x v="2"/>
    <s v="Ouest"/>
    <s v="Arizona"/>
    <s v="Phoenix"/>
    <x v="4"/>
    <n v="41"/>
    <n v="128"/>
    <n v="5248"/>
    <n v="1731.8399999999997"/>
    <n v="0.32999999999999996"/>
    <s v="Sortie"/>
  </r>
  <r>
    <s v="Foot Locker"/>
    <n v="1128299"/>
    <d v="2021-09-24T00:00:00"/>
    <x v="2"/>
    <s v="Ouest"/>
    <s v="Arizona"/>
    <s v="Phoenix"/>
    <x v="5"/>
    <n v="43"/>
    <n v="132"/>
    <n v="5676"/>
    <n v="1816.32"/>
    <n v="0.32"/>
    <s v="Sortie"/>
  </r>
  <r>
    <s v="Foot Locker"/>
    <n v="1128299"/>
    <d v="2021-10-23T00:00:00"/>
    <x v="3"/>
    <s v="Ouest"/>
    <s v="Arizona"/>
    <s v="Phoenix"/>
    <x v="0"/>
    <n v="36"/>
    <n v="170"/>
    <n v="6120"/>
    <n v="2570.4"/>
    <n v="0.42"/>
    <s v="Sortie"/>
  </r>
  <r>
    <s v="Foot Locker"/>
    <n v="1128299"/>
    <d v="2021-10-23T00:00:00"/>
    <x v="3"/>
    <s v="Ouest"/>
    <s v="Arizona"/>
    <s v="Phoenix"/>
    <x v="1"/>
    <n v="33"/>
    <n v="175"/>
    <n v="5775"/>
    <n v="2425.5000000000005"/>
    <n v="0.42000000000000004"/>
    <s v="Sortie"/>
  </r>
  <r>
    <s v="Foot Locker"/>
    <n v="1128299"/>
    <d v="2021-10-23T00:00:00"/>
    <x v="3"/>
    <s v="Ouest"/>
    <s v="Arizona"/>
    <s v="Phoenix"/>
    <x v="2"/>
    <n v="31"/>
    <n v="111"/>
    <n v="3441"/>
    <n v="1273.17"/>
    <n v="0.37"/>
    <s v="Sortie"/>
  </r>
  <r>
    <s v="Foot Locker"/>
    <n v="1128299"/>
    <d v="2021-10-23T00:00:00"/>
    <x v="3"/>
    <s v="Ouest"/>
    <s v="Arizona"/>
    <s v="Phoenix"/>
    <x v="3"/>
    <n v="32"/>
    <n v="102"/>
    <n v="3264"/>
    <n v="1272.9599999999998"/>
    <n v="0.38999999999999996"/>
    <s v="Sortie"/>
  </r>
  <r>
    <s v="Foot Locker"/>
    <n v="1128299"/>
    <d v="2021-10-23T00:00:00"/>
    <x v="3"/>
    <s v="Ouest"/>
    <s v="Arizona"/>
    <s v="Phoenix"/>
    <x v="4"/>
    <n v="44"/>
    <n v="88"/>
    <n v="3872"/>
    <n v="1432.6399999999999"/>
    <n v="0.37"/>
    <s v="Sortie"/>
  </r>
  <r>
    <s v="Foot Locker"/>
    <n v="1128299"/>
    <d v="2021-10-23T00:00:00"/>
    <x v="3"/>
    <s v="Ouest"/>
    <s v="Arizona"/>
    <s v="Phoenix"/>
    <x v="5"/>
    <n v="47"/>
    <n v="107"/>
    <n v="5029"/>
    <n v="1458.4099999999999"/>
    <n v="0.28999999999999998"/>
    <s v="Sortie"/>
  </r>
  <r>
    <s v="Foot Locker"/>
    <n v="1128299"/>
    <d v="2021-11-23T00:00:00"/>
    <x v="6"/>
    <s v="Ouest"/>
    <s v="Arizona"/>
    <s v="Phoenix"/>
    <x v="0"/>
    <n v="31"/>
    <n v="150"/>
    <n v="4650"/>
    <n v="1767"/>
    <n v="0.38"/>
    <s v="Sortie"/>
  </r>
  <r>
    <s v="Foot Locker"/>
    <n v="1128299"/>
    <d v="2021-11-23T00:00:00"/>
    <x v="6"/>
    <s v="Ouest"/>
    <s v="Arizona"/>
    <s v="Phoenix"/>
    <x v="1"/>
    <n v="38"/>
    <n v="163"/>
    <n v="6194"/>
    <n v="2911.1800000000003"/>
    <n v="0.47000000000000003"/>
    <s v="Sortie"/>
  </r>
  <r>
    <s v="Foot Locker"/>
    <n v="1128299"/>
    <d v="2021-11-23T00:00:00"/>
    <x v="6"/>
    <s v="Ouest"/>
    <s v="Arizona"/>
    <s v="Phoenix"/>
    <x v="2"/>
    <n v="33"/>
    <n v="124"/>
    <n v="4092"/>
    <n v="1595.8799999999999"/>
    <n v="0.38999999999999996"/>
    <s v="Sortie"/>
  </r>
  <r>
    <s v="Foot Locker"/>
    <n v="1128299"/>
    <d v="2021-11-23T00:00:00"/>
    <x v="6"/>
    <s v="Ouest"/>
    <s v="Arizona"/>
    <s v="Phoenix"/>
    <x v="3"/>
    <n v="33"/>
    <n v="116"/>
    <n v="3828"/>
    <n v="1607.76"/>
    <n v="0.42"/>
    <s v="Sortie"/>
  </r>
  <r>
    <s v="Foot Locker"/>
    <n v="1128299"/>
    <d v="2021-11-23T00:00:00"/>
    <x v="6"/>
    <s v="Ouest"/>
    <s v="Arizona"/>
    <s v="Phoenix"/>
    <x v="4"/>
    <n v="44"/>
    <n v="99"/>
    <n v="4356"/>
    <n v="1568.1599999999999"/>
    <n v="0.36"/>
    <s v="Sortie"/>
  </r>
  <r>
    <s v="Foot Locker"/>
    <n v="1128299"/>
    <d v="2021-11-23T00:00:00"/>
    <x v="6"/>
    <s v="Ouest"/>
    <s v="Arizona"/>
    <s v="Phoenix"/>
    <x v="5"/>
    <n v="39"/>
    <n v="140"/>
    <n v="5460"/>
    <n v="1528.8000000000002"/>
    <n v="0.28000000000000003"/>
    <s v="Sortie"/>
  </r>
  <r>
    <s v="Foot Locker"/>
    <n v="1128299"/>
    <d v="2021-12-22T00:00:00"/>
    <x v="0"/>
    <s v="Ouest"/>
    <s v="Arizona"/>
    <s v="Phoenix"/>
    <x v="0"/>
    <n v="35"/>
    <n v="194"/>
    <n v="6790"/>
    <n v="2716"/>
    <n v="0.39999999999999997"/>
    <s v="Sortie"/>
  </r>
  <r>
    <s v="Foot Locker"/>
    <n v="1128299"/>
    <d v="2021-12-22T00:00:00"/>
    <x v="0"/>
    <s v="Ouest"/>
    <s v="Arizona"/>
    <s v="Phoenix"/>
    <x v="1"/>
    <n v="33"/>
    <n v="213"/>
    <n v="7029"/>
    <n v="3233.34"/>
    <n v="0.46"/>
    <s v="Sortie"/>
  </r>
  <r>
    <s v="Kohl's"/>
    <n v="1128299"/>
    <d v="2021-12-22T00:00:00"/>
    <x v="0"/>
    <s v="Ouest"/>
    <s v="Arizona"/>
    <s v="Phoenix"/>
    <x v="2"/>
    <n v="35"/>
    <n v="136"/>
    <n v="4760"/>
    <n v="1951.6"/>
    <n v="0.41"/>
    <s v="Sortie"/>
  </r>
  <r>
    <s v="Kohl's"/>
    <n v="1128299"/>
    <d v="2021-12-22T00:00:00"/>
    <x v="0"/>
    <s v="Ouest"/>
    <s v="Arizona"/>
    <s v="Phoenix"/>
    <x v="3"/>
    <n v="32"/>
    <n v="128"/>
    <n v="4096"/>
    <n v="1679.36"/>
    <n v="0.41"/>
    <s v="Sortie"/>
  </r>
  <r>
    <s v="Kohl's"/>
    <n v="1128299"/>
    <d v="2021-12-22T00:00:00"/>
    <x v="0"/>
    <s v="Ouest"/>
    <s v="Arizona"/>
    <s v="Phoenix"/>
    <x v="4"/>
    <n v="42"/>
    <n v="109"/>
    <n v="4578"/>
    <n v="1556.5199999999998"/>
    <n v="0.33999999999999997"/>
    <s v="Sortie"/>
  </r>
  <r>
    <s v="Kohl's"/>
    <n v="1128299"/>
    <d v="2021-12-22T00:00:00"/>
    <x v="0"/>
    <s v="Ouest"/>
    <s v="Arizona"/>
    <s v="Phoenix"/>
    <x v="5"/>
    <n v="43"/>
    <n v="135"/>
    <n v="5805"/>
    <n v="1625.4"/>
    <n v="0.28000000000000003"/>
    <s v="Sortie"/>
  </r>
  <r>
    <s v="Kohl's"/>
    <n v="1128299"/>
    <d v="2021-01-26T00:00:00"/>
    <x v="6"/>
    <s v="Ouest"/>
    <s v="Arizona"/>
    <s v="Phoenix"/>
    <x v="0"/>
    <n v="27"/>
    <n v="152"/>
    <n v="4104"/>
    <n v="1682.6399999999999"/>
    <n v="0.41"/>
    <s v="Sortie"/>
  </r>
  <r>
    <s v="Kohl's"/>
    <n v="1128299"/>
    <d v="2021-01-26T00:00:00"/>
    <x v="6"/>
    <s v="Ouest"/>
    <s v="Arizona"/>
    <s v="Phoenix"/>
    <x v="1"/>
    <n v="30"/>
    <n v="147"/>
    <n v="4410"/>
    <n v="2072.7000000000003"/>
    <n v="0.47000000000000003"/>
    <s v="Sortie"/>
  </r>
  <r>
    <s v="Kohl's"/>
    <n v="1128299"/>
    <d v="2021-01-26T00:00:00"/>
    <x v="6"/>
    <s v="Ouest"/>
    <s v="Arizona"/>
    <s v="Phoenix"/>
    <x v="2"/>
    <n v="32"/>
    <n v="157"/>
    <n v="5024"/>
    <n v="1959.36"/>
    <n v="0.38999999999999996"/>
    <s v="Sortie"/>
  </r>
  <r>
    <s v="Kohl's"/>
    <n v="1128299"/>
    <d v="2021-01-26T00:00:00"/>
    <x v="6"/>
    <s v="Ouest"/>
    <s v="Arizona"/>
    <s v="Phoenix"/>
    <x v="3"/>
    <n v="30"/>
    <n v="101"/>
    <n v="3030"/>
    <n v="1151.4000000000001"/>
    <n v="0.38"/>
    <s v="Sortie"/>
  </r>
  <r>
    <s v="Kohl's"/>
    <n v="1128299"/>
    <d v="2021-01-26T00:00:00"/>
    <x v="6"/>
    <s v="Ouest"/>
    <s v="Arizona"/>
    <s v="Phoenix"/>
    <x v="4"/>
    <n v="33"/>
    <n v="94"/>
    <n v="3102"/>
    <n v="1147.74"/>
    <n v="0.37"/>
    <s v="Sortie"/>
  </r>
  <r>
    <s v="Kohl's"/>
    <n v="1128299"/>
    <d v="2021-01-26T00:00:00"/>
    <x v="6"/>
    <s v="Ouest"/>
    <s v="Arizona"/>
    <s v="Phoenix"/>
    <x v="5"/>
    <n v="36"/>
    <n v="166"/>
    <n v="5976"/>
    <n v="1613.5200000000002"/>
    <n v="0.27"/>
    <s v="Sortie"/>
  </r>
  <r>
    <s v="Kohl's"/>
    <n v="1128299"/>
    <d v="2021-02-26T00:00:00"/>
    <x v="2"/>
    <s v="Ouest"/>
    <s v="Arizona"/>
    <s v="Phoenix"/>
    <x v="0"/>
    <n v="27"/>
    <n v="173"/>
    <n v="4671"/>
    <n v="1868.3999999999999"/>
    <n v="0.39999999999999997"/>
    <s v="Sortie"/>
  </r>
  <r>
    <s v="Kohl's"/>
    <n v="1128299"/>
    <d v="2021-02-26T00:00:00"/>
    <x v="2"/>
    <s v="Ouest"/>
    <s v="Arizona"/>
    <s v="Phoenix"/>
    <x v="1"/>
    <n v="36"/>
    <n v="136"/>
    <n v="4896"/>
    <n v="2301.1200000000003"/>
    <n v="0.47000000000000003"/>
    <s v="Sortie"/>
  </r>
  <r>
    <s v="Kohl's"/>
    <n v="1128299"/>
    <d v="2021-02-26T00:00:00"/>
    <x v="2"/>
    <s v="Ouest"/>
    <s v="Arizona"/>
    <s v="Phoenix"/>
    <x v="2"/>
    <n v="35"/>
    <n v="132"/>
    <n v="4620"/>
    <n v="1847.9999999999998"/>
    <n v="0.39999999999999997"/>
    <s v="Sortie"/>
  </r>
  <r>
    <s v="Kohl's"/>
    <n v="1128299"/>
    <d v="2021-02-26T00:00:00"/>
    <x v="2"/>
    <s v="Ouest"/>
    <s v="New Mexico"/>
    <s v="Albuquerque"/>
    <x v="3"/>
    <n v="29"/>
    <n v="91"/>
    <n v="2639"/>
    <n v="976.43"/>
    <n v="0.37"/>
    <s v="Sortie"/>
  </r>
  <r>
    <s v="Kohl's"/>
    <n v="1128299"/>
    <d v="2021-02-26T00:00:00"/>
    <x v="2"/>
    <s v="Ouest"/>
    <s v="New Mexico"/>
    <s v="Albuquerque"/>
    <x v="4"/>
    <n v="34"/>
    <n v="62"/>
    <n v="2108"/>
    <n v="674.56000000000006"/>
    <n v="0.32"/>
    <s v="Sortie"/>
  </r>
  <r>
    <s v="Kohl's"/>
    <n v="1128299"/>
    <d v="2021-02-26T00:00:00"/>
    <x v="2"/>
    <s v="Ouest"/>
    <s v="New Mexico"/>
    <s v="Albuquerque"/>
    <x v="5"/>
    <n v="35"/>
    <n v="140"/>
    <n v="4900"/>
    <n v="1372.0000000000002"/>
    <n v="0.28000000000000003"/>
    <s v="Sortie"/>
  </r>
  <r>
    <s v="Kohl's"/>
    <n v="1128299"/>
    <d v="2021-03-25T00:00:00"/>
    <x v="1"/>
    <s v="Ouest"/>
    <s v="New Mexico"/>
    <s v="Albuquerque"/>
    <x v="0"/>
    <n v="30"/>
    <n v="187"/>
    <n v="5610"/>
    <n v="2300.1"/>
    <n v="0.41"/>
    <s v="Sortie"/>
  </r>
  <r>
    <s v="Kohl's"/>
    <n v="1128299"/>
    <d v="2021-03-25T00:00:00"/>
    <x v="1"/>
    <s v="Ouest"/>
    <s v="New Mexico"/>
    <s v="Albuquerque"/>
    <x v="1"/>
    <n v="36"/>
    <n v="136"/>
    <n v="4896"/>
    <n v="2203.2000000000003"/>
    <n v="0.45"/>
    <s v="Sortie"/>
  </r>
  <r>
    <s v="Kohl's"/>
    <n v="1128299"/>
    <d v="2021-03-25T00:00:00"/>
    <x v="1"/>
    <s v="Ouest"/>
    <s v="New Mexico"/>
    <s v="Albuquerque"/>
    <x v="2"/>
    <n v="44"/>
    <n v="124"/>
    <n v="5456"/>
    <n v="2073.2800000000002"/>
    <n v="0.38"/>
    <s v="Sortie"/>
  </r>
  <r>
    <s v="Kohl's"/>
    <n v="1128299"/>
    <d v="2021-03-25T00:00:00"/>
    <x v="1"/>
    <s v="Ouest"/>
    <s v="New Mexico"/>
    <s v="Albuquerque"/>
    <x v="3"/>
    <n v="37"/>
    <n v="88"/>
    <n v="3256"/>
    <n v="1269.8399999999999"/>
    <n v="0.38999999999999996"/>
    <s v="Sortie"/>
  </r>
  <r>
    <s v="Kohl's"/>
    <n v="1128299"/>
    <d v="2021-03-25T00:00:00"/>
    <x v="1"/>
    <s v="Ouest"/>
    <s v="New Mexico"/>
    <s v="Albuquerque"/>
    <x v="4"/>
    <n v="41"/>
    <n v="53"/>
    <n v="2173"/>
    <n v="695.36"/>
    <n v="0.32"/>
    <s v="Sortie"/>
  </r>
  <r>
    <s v="Kohl's"/>
    <n v="1128299"/>
    <d v="2021-03-25T00:00:00"/>
    <x v="1"/>
    <s v="Ouest"/>
    <s v="New Mexico"/>
    <s v="Albuquerque"/>
    <x v="5"/>
    <n v="44"/>
    <n v="131"/>
    <n v="5764"/>
    <n v="1786.84"/>
    <n v="0.31"/>
    <s v="Sortie"/>
  </r>
  <r>
    <s v="Kohl's"/>
    <n v="1128299"/>
    <d v="2021-04-26T00:00:00"/>
    <x v="5"/>
    <s v="Ouest"/>
    <s v="New Mexico"/>
    <s v="Albuquerque"/>
    <x v="0"/>
    <n v="41"/>
    <n v="165"/>
    <n v="6765"/>
    <n v="2841.2999999999997"/>
    <n v="0.42"/>
    <s v="Sortie"/>
  </r>
  <r>
    <s v="Kohl's"/>
    <n v="1128299"/>
    <d v="2021-04-26T00:00:00"/>
    <x v="5"/>
    <s v="Ouest"/>
    <s v="New Mexico"/>
    <s v="Albuquerque"/>
    <x v="1"/>
    <n v="43"/>
    <n v="109"/>
    <n v="4687"/>
    <n v="2156.02"/>
    <n v="0.46"/>
    <s v="Sortie"/>
  </r>
  <r>
    <s v="Kohl's"/>
    <n v="1128299"/>
    <d v="2021-04-26T00:00:00"/>
    <x v="5"/>
    <s v="Ouest"/>
    <s v="New Mexico"/>
    <s v="Albuquerque"/>
    <x v="2"/>
    <n v="44"/>
    <n v="140"/>
    <n v="6160"/>
    <n v="2587.1999999999998"/>
    <n v="0.42"/>
    <s v="Sortie"/>
  </r>
  <r>
    <s v="Kohl's"/>
    <n v="1128299"/>
    <d v="2021-04-26T00:00:00"/>
    <x v="5"/>
    <s v="Ouest"/>
    <s v="New Mexico"/>
    <s v="Albuquerque"/>
    <x v="3"/>
    <n v="37"/>
    <n v="96"/>
    <n v="3552"/>
    <n v="1385.2799999999997"/>
    <n v="0.38999999999999996"/>
    <s v="Sortie"/>
  </r>
  <r>
    <s v="Kohl's"/>
    <n v="1128299"/>
    <d v="2021-04-26T00:00:00"/>
    <x v="5"/>
    <s v="Ouest"/>
    <s v="New Mexico"/>
    <s v="Albuquerque"/>
    <x v="4"/>
    <n v="46"/>
    <n v="60"/>
    <n v="2760"/>
    <n v="965.99999999999989"/>
    <n v="0.35"/>
    <s v="Sortie"/>
  </r>
  <r>
    <s v="Kohl's"/>
    <n v="1128299"/>
    <d v="2021-04-26T00:00:00"/>
    <x v="5"/>
    <s v="Ouest"/>
    <s v="New Mexico"/>
    <s v="Albuquerque"/>
    <x v="5"/>
    <n v="56"/>
    <n v="116"/>
    <n v="6496"/>
    <n v="1818.88"/>
    <n v="0.28000000000000003"/>
    <s v="Sortie"/>
  </r>
  <r>
    <s v="Kohl's"/>
    <n v="1128299"/>
    <d v="2021-05-27T00:00:00"/>
    <x v="1"/>
    <s v="Ouest"/>
    <s v="New Mexico"/>
    <s v="Albuquerque"/>
    <x v="0"/>
    <n v="43"/>
    <n v="184"/>
    <n v="7912"/>
    <n v="3243.9199999999996"/>
    <n v="0.41"/>
    <s v="Sortie"/>
  </r>
  <r>
    <s v="Kohl's"/>
    <n v="1128299"/>
    <d v="2021-05-27T00:00:00"/>
    <x v="1"/>
    <s v="Ouest"/>
    <s v="New Mexico"/>
    <s v="Albuquerque"/>
    <x v="1"/>
    <n v="46"/>
    <n v="136"/>
    <n v="6256"/>
    <n v="2627.5200000000004"/>
    <n v="0.42000000000000004"/>
    <s v="Sortie"/>
  </r>
  <r>
    <s v="Kohl's"/>
    <n v="1128299"/>
    <d v="2021-05-27T00:00:00"/>
    <x v="1"/>
    <s v="Ouest"/>
    <s v="New Mexico"/>
    <s v="Albuquerque"/>
    <x v="2"/>
    <n v="46"/>
    <n v="135"/>
    <n v="6210"/>
    <n v="2546.1"/>
    <n v="0.41"/>
    <s v="Sortie"/>
  </r>
  <r>
    <s v="Kohl's"/>
    <n v="1128299"/>
    <d v="2021-05-27T00:00:00"/>
    <x v="1"/>
    <s v="Ouest"/>
    <s v="New Mexico"/>
    <s v="Albuquerque"/>
    <x v="3"/>
    <n v="43"/>
    <n v="109"/>
    <n v="4687"/>
    <n v="1921.6699999999998"/>
    <n v="0.41"/>
    <s v="Sortie"/>
  </r>
  <r>
    <s v="Kohl's"/>
    <n v="1128299"/>
    <d v="2021-05-27T00:00:00"/>
    <x v="1"/>
    <s v="Ouest"/>
    <s v="New Mexico"/>
    <s v="Albuquerque"/>
    <x v="4"/>
    <n v="45"/>
    <n v="78"/>
    <n v="3510"/>
    <n v="1228.5"/>
    <n v="0.35"/>
    <s v="Sortie"/>
  </r>
  <r>
    <s v="Kohl's"/>
    <n v="1128299"/>
    <d v="2021-05-27T00:00:00"/>
    <x v="1"/>
    <s v="Ouest"/>
    <s v="New Mexico"/>
    <s v="Albuquerque"/>
    <x v="5"/>
    <n v="56"/>
    <n v="132"/>
    <n v="7392"/>
    <n v="2143.6799999999998"/>
    <n v="0.28999999999999998"/>
    <s v="Sortie"/>
  </r>
  <r>
    <s v="Kohl's"/>
    <n v="1128299"/>
    <d v="2021-06-26T00:00:00"/>
    <x v="3"/>
    <s v="Ouest"/>
    <s v="New Mexico"/>
    <s v="Albuquerque"/>
    <x v="0"/>
    <n v="37"/>
    <n v="224"/>
    <n v="8288"/>
    <n v="3232.3199999999997"/>
    <n v="0.38999999999999996"/>
    <s v="Sortie"/>
  </r>
  <r>
    <s v="Kohl's"/>
    <n v="1128299"/>
    <d v="2021-06-26T00:00:00"/>
    <x v="3"/>
    <s v="Ouest"/>
    <s v="New Mexico"/>
    <s v="Albuquerque"/>
    <x v="1"/>
    <n v="47"/>
    <n v="187"/>
    <n v="8789"/>
    <n v="3779.2700000000004"/>
    <n v="0.43000000000000005"/>
    <s v="Sortie"/>
  </r>
  <r>
    <s v="Kohl's"/>
    <n v="1128299"/>
    <d v="2021-06-26T00:00:00"/>
    <x v="3"/>
    <s v="Ouest"/>
    <s v="New Mexico"/>
    <s v="Albuquerque"/>
    <x v="2"/>
    <n v="41"/>
    <n v="193"/>
    <n v="7913"/>
    <n v="3165.2"/>
    <n v="0.39999999999999997"/>
    <s v="Sortie"/>
  </r>
  <r>
    <s v="Kohl's"/>
    <n v="1128299"/>
    <d v="2021-06-26T00:00:00"/>
    <x v="3"/>
    <s v="Ouest"/>
    <s v="New Mexico"/>
    <s v="Albuquerque"/>
    <x v="3"/>
    <n v="37"/>
    <n v="128"/>
    <n v="4736"/>
    <n v="1894.3999999999999"/>
    <n v="0.39999999999999997"/>
    <s v="Sortie"/>
  </r>
  <r>
    <s v="Kohl's"/>
    <n v="1128299"/>
    <d v="2021-06-26T00:00:00"/>
    <x v="3"/>
    <s v="Ouest"/>
    <s v="New Mexico"/>
    <s v="Albuquerque"/>
    <x v="4"/>
    <n v="44"/>
    <n v="93"/>
    <n v="4092"/>
    <n v="1432.1999999999998"/>
    <n v="0.35"/>
    <s v="Sortie"/>
  </r>
  <r>
    <s v="Kohl's"/>
    <n v="1128299"/>
    <d v="2021-06-26T00:00:00"/>
    <x v="3"/>
    <s v="Ouest"/>
    <s v="New Mexico"/>
    <s v="Albuquerque"/>
    <x v="5"/>
    <n v="50"/>
    <n v="192"/>
    <n v="9600"/>
    <n v="2688.0000000000005"/>
    <n v="0.28000000000000003"/>
    <s v="Sortie"/>
  </r>
  <r>
    <s v="Kohl's"/>
    <n v="1128299"/>
    <d v="2021-07-25T00:00:00"/>
    <x v="4"/>
    <s v="Ouest"/>
    <s v="New Mexico"/>
    <s v="Albuquerque"/>
    <x v="0"/>
    <n v="41"/>
    <n v="248"/>
    <n v="10168"/>
    <n v="3965.5199999999995"/>
    <n v="0.38999999999999996"/>
    <s v="Sortie"/>
  </r>
  <r>
    <s v="Kohl's"/>
    <n v="1128299"/>
    <d v="2021-07-25T00:00:00"/>
    <x v="4"/>
    <s v="Ouest"/>
    <s v="New Mexico"/>
    <s v="Albuquerque"/>
    <x v="1"/>
    <n v="45"/>
    <n v="210"/>
    <n v="9450"/>
    <n v="4063.5000000000005"/>
    <n v="0.43000000000000005"/>
    <s v="Sortie"/>
  </r>
  <r>
    <s v="Kohl's"/>
    <n v="1128299"/>
    <d v="2021-07-25T00:00:00"/>
    <x v="4"/>
    <s v="Ouest"/>
    <s v="New Mexico"/>
    <s v="Albuquerque"/>
    <x v="2"/>
    <n v="39"/>
    <n v="171"/>
    <n v="6669"/>
    <n v="2467.5299999999997"/>
    <n v="0.37"/>
    <s v="Sortie"/>
  </r>
  <r>
    <s v="Kohl's"/>
    <n v="1128299"/>
    <d v="2021-07-25T00:00:00"/>
    <x v="4"/>
    <s v="Ouest"/>
    <s v="New Mexico"/>
    <s v="Albuquerque"/>
    <x v="3"/>
    <n v="39"/>
    <n v="149"/>
    <n v="5811"/>
    <n v="2440.62"/>
    <n v="0.42"/>
    <s v="Sortie"/>
  </r>
  <r>
    <s v="Kohl's"/>
    <n v="1128299"/>
    <d v="2021-07-25T00:00:00"/>
    <x v="4"/>
    <s v="Ouest"/>
    <s v="New Mexico"/>
    <s v="Albuquerque"/>
    <x v="4"/>
    <n v="40"/>
    <n v="160"/>
    <n v="6400"/>
    <n v="2048"/>
    <n v="0.32"/>
    <s v="Sortie"/>
  </r>
  <r>
    <s v="Kohl's"/>
    <n v="1128299"/>
    <d v="2021-07-25T00:00:00"/>
    <x v="4"/>
    <s v="Ouest"/>
    <s v="New Mexico"/>
    <s v="Albuquerque"/>
    <x v="5"/>
    <n v="49"/>
    <n v="160"/>
    <n v="7840"/>
    <n v="2508.8000000000002"/>
    <n v="0.32"/>
    <s v="Sortie"/>
  </r>
  <r>
    <s v="Kohl's"/>
    <n v="1128299"/>
    <d v="2021-08-26T00:00:00"/>
    <x v="1"/>
    <s v="Ouest"/>
    <s v="New Mexico"/>
    <s v="Albuquerque"/>
    <x v="0"/>
    <n v="40"/>
    <n v="224"/>
    <n v="8960"/>
    <n v="3315.2"/>
    <n v="0.37"/>
    <s v="Sortie"/>
  </r>
  <r>
    <s v="Kohl's"/>
    <n v="1128299"/>
    <d v="2021-08-26T00:00:00"/>
    <x v="1"/>
    <s v="Ouest"/>
    <s v="New Mexico"/>
    <s v="Albuquerque"/>
    <x v="1"/>
    <n v="44"/>
    <n v="208"/>
    <n v="9152"/>
    <n v="4026.88"/>
    <n v="0.44"/>
    <s v="Sortie"/>
  </r>
  <r>
    <s v="Kohl's"/>
    <n v="1128299"/>
    <d v="2021-08-26T00:00:00"/>
    <x v="1"/>
    <s v="Ouest"/>
    <s v="New Mexico"/>
    <s v="Albuquerque"/>
    <x v="2"/>
    <n v="46"/>
    <n v="163"/>
    <n v="7498"/>
    <n v="2999.2"/>
    <n v="0.39999999999999997"/>
    <s v="Sortie"/>
  </r>
  <r>
    <s v="Kohl's"/>
    <n v="1128299"/>
    <d v="2021-08-26T00:00:00"/>
    <x v="1"/>
    <s v="Ouest"/>
    <s v="New Mexico"/>
    <s v="Albuquerque"/>
    <x v="3"/>
    <n v="46"/>
    <n v="152"/>
    <n v="6992"/>
    <n v="2587.04"/>
    <n v="0.37"/>
    <s v="Sortie"/>
  </r>
  <r>
    <s v="Kohl's"/>
    <n v="1128299"/>
    <d v="2021-08-26T00:00:00"/>
    <x v="1"/>
    <s v="Ouest"/>
    <s v="New Mexico"/>
    <s v="Albuquerque"/>
    <x v="4"/>
    <n v="48"/>
    <n v="162"/>
    <n v="7776"/>
    <n v="2643.8399999999997"/>
    <n v="0.33999999999999997"/>
    <s v="Sortie"/>
  </r>
  <r>
    <s v="Kohl's"/>
    <n v="1128299"/>
    <d v="2021-08-26T00:00:00"/>
    <x v="1"/>
    <s v="Ouest"/>
    <s v="New Mexico"/>
    <s v="Albuquerque"/>
    <x v="5"/>
    <n v="50"/>
    <n v="153"/>
    <n v="7650"/>
    <n v="2448"/>
    <n v="0.32"/>
    <s v="Sortie"/>
  </r>
  <r>
    <s v="Kohl's"/>
    <n v="1128299"/>
    <d v="2021-09-27T00:00:00"/>
    <x v="5"/>
    <s v="Ouest"/>
    <s v="New Mexico"/>
    <s v="Albuquerque"/>
    <x v="0"/>
    <n v="37"/>
    <n v="206"/>
    <n v="7622"/>
    <n v="3201.24"/>
    <n v="0.42"/>
    <s v="Sortie"/>
  </r>
  <r>
    <s v="Kohl's"/>
    <n v="1128299"/>
    <d v="2021-09-27T00:00:00"/>
    <x v="5"/>
    <s v="Ouest"/>
    <s v="New Mexico"/>
    <s v="Albuquerque"/>
    <x v="1"/>
    <n v="39"/>
    <n v="188"/>
    <n v="7332"/>
    <n v="3372.7200000000003"/>
    <n v="0.46"/>
    <s v="Sortie"/>
  </r>
  <r>
    <s v="Kohl's"/>
    <n v="1128299"/>
    <d v="2021-09-27T00:00:00"/>
    <x v="5"/>
    <s v="Ouest"/>
    <s v="New Mexico"/>
    <s v="Albuquerque"/>
    <x v="2"/>
    <n v="39"/>
    <n v="147"/>
    <n v="5733"/>
    <n v="2407.86"/>
    <n v="0.42"/>
    <s v="Sortie"/>
  </r>
  <r>
    <s v="Kohl's"/>
    <n v="1128299"/>
    <d v="2021-09-27T00:00:00"/>
    <x v="5"/>
    <s v="Ouest"/>
    <s v="New Mexico"/>
    <s v="Albuquerque"/>
    <x v="3"/>
    <n v="37"/>
    <n v="145"/>
    <n v="5365"/>
    <n v="2199.65"/>
    <n v="0.41"/>
    <s v="Sortie"/>
  </r>
  <r>
    <s v="Kohl's"/>
    <n v="1128299"/>
    <d v="2021-09-27T00:00:00"/>
    <x v="5"/>
    <s v="Ouest"/>
    <s v="New Mexico"/>
    <s v="Albuquerque"/>
    <x v="4"/>
    <n v="40"/>
    <n v="145"/>
    <n v="5800"/>
    <n v="2029.9999999999998"/>
    <n v="0.35"/>
    <s v="Sortie"/>
  </r>
  <r>
    <s v="Kohl's"/>
    <n v="1128299"/>
    <d v="2021-09-27T00:00:00"/>
    <x v="5"/>
    <s v="Ouest"/>
    <s v="New Mexico"/>
    <s v="Albuquerque"/>
    <x v="5"/>
    <n v="48"/>
    <n v="157"/>
    <n v="7536"/>
    <n v="2260.7999999999997"/>
    <n v="0.3"/>
    <s v="Sortie"/>
  </r>
  <r>
    <s v="Kohl's"/>
    <n v="1128299"/>
    <d v="2021-10-26T00:00:00"/>
    <x v="6"/>
    <s v="Ouest"/>
    <s v="New Mexico"/>
    <s v="Albuquerque"/>
    <x v="0"/>
    <n v="35"/>
    <n v="171"/>
    <n v="5985"/>
    <n v="2214.4499999999998"/>
    <n v="0.37"/>
    <s v="Sortie"/>
  </r>
  <r>
    <s v="Kohl's"/>
    <n v="1128299"/>
    <d v="2021-10-26T00:00:00"/>
    <x v="6"/>
    <s v="Ouest"/>
    <s v="New Mexico"/>
    <s v="Albuquerque"/>
    <x v="1"/>
    <n v="38"/>
    <n v="182"/>
    <n v="6916"/>
    <n v="2973.8800000000006"/>
    <n v="0.43000000000000005"/>
    <s v="Sortie"/>
  </r>
  <r>
    <s v="Kohl's"/>
    <n v="1128299"/>
    <d v="2021-10-26T00:00:00"/>
    <x v="6"/>
    <s v="Ouest"/>
    <s v="New Mexico"/>
    <s v="Albuquerque"/>
    <x v="2"/>
    <n v="34"/>
    <n v="120"/>
    <n v="4080"/>
    <n v="1631.9999999999998"/>
    <n v="0.39999999999999997"/>
    <s v="Sortie"/>
  </r>
  <r>
    <s v="Kohl's"/>
    <n v="1128299"/>
    <d v="2021-10-26T00:00:00"/>
    <x v="6"/>
    <s v="Ouest"/>
    <s v="New Mexico"/>
    <s v="Albuquerque"/>
    <x v="3"/>
    <n v="35"/>
    <n v="112"/>
    <n v="3920"/>
    <n v="1646.3999999999999"/>
    <n v="0.42"/>
    <s v="Sortie"/>
  </r>
  <r>
    <s v="Kohl's"/>
    <n v="1128299"/>
    <d v="2021-10-26T00:00:00"/>
    <x v="6"/>
    <s v="Ouest"/>
    <s v="New Mexico"/>
    <s v="Albuquerque"/>
    <x v="4"/>
    <n v="41"/>
    <n v="114"/>
    <n v="4674"/>
    <n v="1542.4199999999998"/>
    <n v="0.32999999999999996"/>
    <s v="Sortie"/>
  </r>
  <r>
    <s v="Kohl's"/>
    <n v="1128299"/>
    <d v="2021-10-26T00:00:00"/>
    <x v="6"/>
    <s v="Ouest"/>
    <s v="New Mexico"/>
    <s v="Albuquerque"/>
    <x v="5"/>
    <n v="57"/>
    <n v="131"/>
    <n v="7467"/>
    <n v="2314.77"/>
    <n v="0.31"/>
    <s v="Sortie"/>
  </r>
  <r>
    <s v="Kohl's"/>
    <n v="1128299"/>
    <d v="2021-11-26T00:00:00"/>
    <x v="2"/>
    <s v="Ouest"/>
    <s v="New Mexico"/>
    <s v="Albuquerque"/>
    <x v="0"/>
    <n v="47"/>
    <n v="176"/>
    <n v="8272"/>
    <n v="3391.52"/>
    <n v="0.41"/>
    <s v="Sortie"/>
  </r>
  <r>
    <s v="Kohl's"/>
    <n v="1128299"/>
    <d v="2021-11-26T00:00:00"/>
    <x v="2"/>
    <s v="Ouest"/>
    <s v="New Mexico"/>
    <s v="Albuquerque"/>
    <x v="1"/>
    <n v="44"/>
    <n v="180"/>
    <n v="7920"/>
    <n v="3405.6000000000004"/>
    <n v="0.43000000000000005"/>
    <s v="Sortie"/>
  </r>
  <r>
    <s v="Kohl's"/>
    <n v="1128299"/>
    <d v="2021-11-26T00:00:00"/>
    <x v="2"/>
    <s v="Ouest"/>
    <s v="New Mexico"/>
    <s v="Albuquerque"/>
    <x v="2"/>
    <n v="46"/>
    <n v="149"/>
    <n v="6854"/>
    <n v="2535.98"/>
    <n v="0.37"/>
    <s v="Sortie"/>
  </r>
  <r>
    <s v="Kohl's"/>
    <n v="1128299"/>
    <d v="2021-11-26T00:00:00"/>
    <x v="2"/>
    <s v="Ouest"/>
    <s v="New Mexico"/>
    <s v="Albuquerque"/>
    <x v="3"/>
    <n v="40"/>
    <n v="136"/>
    <n v="5440"/>
    <n v="2230.4"/>
    <n v="0.41"/>
    <s v="Sortie"/>
  </r>
  <r>
    <s v="Kohl's"/>
    <n v="1128299"/>
    <d v="2021-11-26T00:00:00"/>
    <x v="2"/>
    <s v="Ouest"/>
    <s v="New Mexico"/>
    <s v="Albuquerque"/>
    <x v="4"/>
    <n v="54"/>
    <n v="131"/>
    <n v="7074"/>
    <n v="2617.38"/>
    <n v="0.37"/>
    <s v="Sortie"/>
  </r>
  <r>
    <s v="Kohl's"/>
    <n v="1128299"/>
    <d v="2021-11-26T00:00:00"/>
    <x v="2"/>
    <s v="Ouest"/>
    <s v="New Mexico"/>
    <s v="Albuquerque"/>
    <x v="5"/>
    <n v="56"/>
    <n v="170"/>
    <n v="9520"/>
    <n v="2856"/>
    <n v="0.3"/>
    <s v="Sortie"/>
  </r>
  <r>
    <s v="Kohl's"/>
    <n v="1128299"/>
    <d v="2021-12-25T00:00:00"/>
    <x v="3"/>
    <s v="Ouest"/>
    <s v="New Mexico"/>
    <s v="Albuquerque"/>
    <x v="0"/>
    <n v="44"/>
    <n v="238"/>
    <n v="10472"/>
    <n v="4398.24"/>
    <n v="0.42"/>
    <s v="Sortie"/>
  </r>
  <r>
    <s v="Kohl's"/>
    <n v="1128299"/>
    <d v="2021-12-25T00:00:00"/>
    <x v="3"/>
    <s v="Ouest"/>
    <s v="New Mexico"/>
    <s v="Albuquerque"/>
    <x v="1"/>
    <n v="47"/>
    <n v="217"/>
    <n v="10199"/>
    <n v="4793.5300000000007"/>
    <n v="0.47000000000000003"/>
    <s v="Sortie"/>
  </r>
  <r>
    <s v="Sports Direct"/>
    <n v="1128299"/>
    <d v="2021-12-25T00:00:00"/>
    <x v="3"/>
    <s v="Ouest"/>
    <s v="New Mexico"/>
    <s v="Albuquerque"/>
    <x v="2"/>
    <n v="44"/>
    <n v="150"/>
    <n v="6600"/>
    <n v="2706"/>
    <n v="0.41"/>
    <s v="Sortie"/>
  </r>
  <r>
    <s v="Sports Direct"/>
    <n v="1128299"/>
    <d v="2021-12-25T00:00:00"/>
    <x v="3"/>
    <s v="Ouest"/>
    <s v="New Mexico"/>
    <s v="Albuquerque"/>
    <x v="3"/>
    <n v="45"/>
    <n v="160"/>
    <n v="7200"/>
    <n v="2879.9999999999995"/>
    <n v="0.39999999999999997"/>
    <s v="Sortie"/>
  </r>
  <r>
    <s v="Sports Direct"/>
    <n v="1128299"/>
    <d v="2021-12-25T00:00:00"/>
    <x v="3"/>
    <s v="Ouest"/>
    <s v="New Mexico"/>
    <s v="Albuquerque"/>
    <x v="4"/>
    <n v="55"/>
    <n v="128"/>
    <n v="7040"/>
    <n v="2323.1999999999998"/>
    <n v="0.32999999999999996"/>
    <s v="Sortie"/>
  </r>
  <r>
    <s v="Sports Direct"/>
    <n v="1128299"/>
    <d v="2021-12-25T00:00:00"/>
    <x v="3"/>
    <s v="Ouest"/>
    <s v="New Mexico"/>
    <s v="Albuquerque"/>
    <x v="5"/>
    <n v="56"/>
    <n v="173"/>
    <n v="9688"/>
    <n v="2615.7600000000002"/>
    <n v="0.27"/>
    <s v="Sortie"/>
  </r>
  <r>
    <s v="Sports Direct"/>
    <n v="1128299"/>
    <d v="2021-01-13T00:00:00"/>
    <x v="0"/>
    <s v="Ouest"/>
    <s v="New Mexico"/>
    <s v="Albuquerque"/>
    <x v="0"/>
    <n v="24"/>
    <n v="149"/>
    <n v="3576"/>
    <n v="1644.96"/>
    <n v="0.46"/>
    <s v="Sortie"/>
  </r>
  <r>
    <s v="Sports Direct"/>
    <n v="1128299"/>
    <d v="2021-01-13T00:00:00"/>
    <x v="0"/>
    <s v="Ouest"/>
    <s v="New Mexico"/>
    <s v="Albuquerque"/>
    <x v="1"/>
    <n v="27"/>
    <n v="140"/>
    <n v="3780"/>
    <n v="1776.6000000000001"/>
    <n v="0.47000000000000003"/>
    <s v="Sortie"/>
  </r>
  <r>
    <s v="Sports Direct"/>
    <n v="1128299"/>
    <d v="2021-01-13T00:00:00"/>
    <x v="0"/>
    <s v="Ouest"/>
    <s v="New Mexico"/>
    <s v="Albuquerque"/>
    <x v="2"/>
    <n v="32"/>
    <n v="140"/>
    <n v="4480"/>
    <n v="1881.6"/>
    <n v="0.42"/>
    <s v="Sortie"/>
  </r>
  <r>
    <s v="Sports Direct"/>
    <n v="1128299"/>
    <d v="2021-01-13T00:00:00"/>
    <x v="0"/>
    <s v="Ouest"/>
    <s v="New Mexico"/>
    <s v="Albuquerque"/>
    <x v="3"/>
    <n v="28"/>
    <n v="99"/>
    <n v="2772"/>
    <n v="1164.24"/>
    <n v="0.42000000000000004"/>
    <s v="Sortie"/>
  </r>
  <r>
    <s v="Sports Direct"/>
    <n v="1128299"/>
    <d v="2021-01-13T00:00:00"/>
    <x v="0"/>
    <s v="Ouest"/>
    <s v="New Mexico"/>
    <s v="Albuquerque"/>
    <x v="4"/>
    <n v="35"/>
    <n v="75"/>
    <n v="2625"/>
    <n v="1050"/>
    <n v="0.39999999999999997"/>
    <s v="Sortie"/>
  </r>
  <r>
    <s v="Sports Direct"/>
    <n v="1128299"/>
    <d v="2021-01-13T00:00:00"/>
    <x v="0"/>
    <s v="Ouest"/>
    <s v="New Mexico"/>
    <s v="Albuquerque"/>
    <x v="5"/>
    <n v="28"/>
    <n v="140"/>
    <n v="3920"/>
    <n v="1254.4000000000001"/>
    <n v="0.32"/>
    <s v="Sortie"/>
  </r>
  <r>
    <s v="Sports Direct"/>
    <n v="1128299"/>
    <d v="2021-02-13T00:00:00"/>
    <x v="3"/>
    <s v="Ouest"/>
    <s v="New Mexico"/>
    <s v="Albuquerque"/>
    <x v="0"/>
    <n v="23"/>
    <n v="150"/>
    <n v="3450"/>
    <n v="1483.5000000000002"/>
    <n v="0.43000000000000005"/>
    <s v="Sortie"/>
  </r>
  <r>
    <s v="Sports Direct"/>
    <n v="1128299"/>
    <d v="2021-02-13T00:00:00"/>
    <x v="3"/>
    <s v="Ouest"/>
    <s v="New Mexico"/>
    <s v="Albuquerque"/>
    <x v="1"/>
    <n v="27"/>
    <n v="124"/>
    <n v="3348"/>
    <n v="1540.0800000000002"/>
    <n v="0.46"/>
    <s v="Sortie"/>
  </r>
  <r>
    <s v="Sports Direct"/>
    <n v="1128299"/>
    <d v="2021-02-13T00:00:00"/>
    <x v="3"/>
    <s v="Ouest"/>
    <s v="New Mexico"/>
    <s v="Albuquerque"/>
    <x v="2"/>
    <n v="28"/>
    <n v="120"/>
    <n v="3360"/>
    <n v="1377.6"/>
    <n v="0.41"/>
    <s v="Sortie"/>
  </r>
  <r>
    <s v="Sports Direct"/>
    <n v="1128299"/>
    <d v="2021-02-13T00:00:00"/>
    <x v="3"/>
    <s v="Sud-est"/>
    <s v="Georgia"/>
    <s v="Atlanta"/>
    <x v="3"/>
    <n v="30"/>
    <n v="80"/>
    <n v="2400"/>
    <n v="1056"/>
    <n v="0.44"/>
    <s v="Sortie"/>
  </r>
  <r>
    <s v="Sports Direct"/>
    <n v="1128299"/>
    <d v="2021-02-13T00:00:00"/>
    <x v="3"/>
    <s v="Sud-est"/>
    <s v="Georgia"/>
    <s v="Atlanta"/>
    <x v="4"/>
    <n v="34"/>
    <n v="60"/>
    <n v="2040"/>
    <n v="795.59999999999991"/>
    <n v="0.38999999999999996"/>
    <s v="Sortie"/>
  </r>
  <r>
    <s v="Sports Direct"/>
    <n v="1128299"/>
    <d v="2021-02-13T00:00:00"/>
    <x v="3"/>
    <s v="Sud-est"/>
    <s v="Georgia"/>
    <s v="Atlanta"/>
    <x v="5"/>
    <n v="28"/>
    <n v="131"/>
    <n v="3668"/>
    <n v="1063.72"/>
    <n v="0.28999999999999998"/>
    <s v="Sortie"/>
  </r>
  <r>
    <s v="Sports Direct"/>
    <n v="1128299"/>
    <d v="2021-03-12T00:00:00"/>
    <x v="2"/>
    <s v="Sud-est"/>
    <s v="Georgia"/>
    <s v="Atlanta"/>
    <x v="0"/>
    <n v="30"/>
    <n v="163"/>
    <n v="4890"/>
    <n v="2102.7000000000003"/>
    <n v="0.43000000000000005"/>
    <s v="Sortie"/>
  </r>
  <r>
    <s v="Sports Direct"/>
    <n v="1128299"/>
    <d v="2021-03-12T00:00:00"/>
    <x v="2"/>
    <s v="Sud-est"/>
    <s v="Georgia"/>
    <s v="Atlanta"/>
    <x v="1"/>
    <n v="37"/>
    <n v="113"/>
    <n v="4181"/>
    <n v="1839.64"/>
    <n v="0.44"/>
    <s v="Sortie"/>
  </r>
  <r>
    <s v="Sports Direct"/>
    <n v="1128299"/>
    <d v="2021-03-12T00:00:00"/>
    <x v="2"/>
    <s v="Sud-est"/>
    <s v="Georgia"/>
    <s v="Atlanta"/>
    <x v="2"/>
    <n v="39"/>
    <n v="124"/>
    <n v="4836"/>
    <n v="1837.68"/>
    <n v="0.38"/>
    <s v="Sortie"/>
  </r>
  <r>
    <s v="Sports Direct"/>
    <n v="1128299"/>
    <d v="2021-03-12T00:00:00"/>
    <x v="2"/>
    <s v="Sud-est"/>
    <s v="Georgia"/>
    <s v="Atlanta"/>
    <x v="3"/>
    <n v="38"/>
    <n v="78"/>
    <n v="2964"/>
    <n v="1333.8"/>
    <n v="0.45"/>
    <s v="Sortie"/>
  </r>
  <r>
    <s v="Sports Direct"/>
    <n v="1128299"/>
    <d v="2021-03-12T00:00:00"/>
    <x v="2"/>
    <s v="Sud-est"/>
    <s v="Georgia"/>
    <s v="Atlanta"/>
    <x v="4"/>
    <n v="41"/>
    <n v="45"/>
    <n v="1845"/>
    <n v="756.44999999999993"/>
    <n v="0.41"/>
    <s v="Sortie"/>
  </r>
  <r>
    <s v="Sports Direct"/>
    <n v="1128299"/>
    <d v="2021-03-12T00:00:00"/>
    <x v="2"/>
    <s v="Sud-est"/>
    <s v="Georgia"/>
    <s v="Atlanta"/>
    <x v="5"/>
    <n v="40"/>
    <n v="112"/>
    <n v="4480"/>
    <n v="1299.1999999999998"/>
    <n v="0.28999999999999998"/>
    <s v="Sortie"/>
  </r>
  <r>
    <s v="Sports Direct"/>
    <n v="1128299"/>
    <d v="2021-04-13T00:00:00"/>
    <x v="6"/>
    <s v="Sud-est"/>
    <s v="Georgia"/>
    <s v="Atlanta"/>
    <x v="0"/>
    <n v="37"/>
    <n v="179"/>
    <n v="6623"/>
    <n v="2847.8900000000003"/>
    <n v="0.43000000000000005"/>
    <s v="Sortie"/>
  </r>
  <r>
    <s v="Sports Direct"/>
    <n v="1128299"/>
    <d v="2021-04-13T00:00:00"/>
    <x v="6"/>
    <s v="Sud-est"/>
    <s v="Georgia"/>
    <s v="Atlanta"/>
    <x v="1"/>
    <n v="40"/>
    <n v="111"/>
    <n v="4440"/>
    <n v="1864.8000000000002"/>
    <n v="0.42000000000000004"/>
    <s v="Sortie"/>
  </r>
  <r>
    <s v="Sports Direct"/>
    <n v="1128299"/>
    <d v="2021-04-13T00:00:00"/>
    <x v="6"/>
    <s v="Sud-est"/>
    <s v="Georgia"/>
    <s v="Atlanta"/>
    <x v="2"/>
    <n v="36"/>
    <n v="113"/>
    <n v="4068"/>
    <n v="1505.16"/>
    <n v="0.37"/>
    <s v="Sortie"/>
  </r>
  <r>
    <s v="Sports Direct"/>
    <n v="1128299"/>
    <d v="2021-04-13T00:00:00"/>
    <x v="6"/>
    <s v="Sud-est"/>
    <s v="Georgia"/>
    <s v="Atlanta"/>
    <x v="3"/>
    <n v="40"/>
    <n v="96"/>
    <n v="3840"/>
    <n v="1728"/>
    <n v="0.45"/>
    <s v="Sortie"/>
  </r>
  <r>
    <s v="Sports Direct"/>
    <n v="1128299"/>
    <d v="2021-04-13T00:00:00"/>
    <x v="6"/>
    <s v="Sud-est"/>
    <s v="Georgia"/>
    <s v="Atlanta"/>
    <x v="4"/>
    <n v="38"/>
    <n v="56"/>
    <n v="2128"/>
    <n v="893.76"/>
    <n v="0.42"/>
    <s v="Sortie"/>
  </r>
  <r>
    <s v="Sports Direct"/>
    <n v="1128299"/>
    <d v="2021-04-13T00:00:00"/>
    <x v="6"/>
    <s v="Sud-est"/>
    <s v="Georgia"/>
    <s v="Atlanta"/>
    <x v="5"/>
    <n v="56"/>
    <n v="112"/>
    <n v="6272"/>
    <n v="1756.16"/>
    <n v="0.28000000000000003"/>
    <s v="Sortie"/>
  </r>
  <r>
    <s v="Sports Direct"/>
    <n v="1128299"/>
    <d v="2021-05-14T00:00:00"/>
    <x v="2"/>
    <s v="Sud-est"/>
    <s v="Georgia"/>
    <s v="Atlanta"/>
    <x v="0"/>
    <n v="37"/>
    <n v="187"/>
    <n v="6919"/>
    <n v="3182.7400000000002"/>
    <n v="0.46"/>
    <s v="Sortie"/>
  </r>
  <r>
    <s v="Sports Direct"/>
    <n v="1128299"/>
    <d v="2021-05-14T00:00:00"/>
    <x v="2"/>
    <s v="Sud-est"/>
    <s v="Georgia"/>
    <s v="Atlanta"/>
    <x v="1"/>
    <n v="36"/>
    <n v="136"/>
    <n v="4896"/>
    <n v="2203.2000000000003"/>
    <n v="0.45"/>
    <s v="Sortie"/>
  </r>
  <r>
    <s v="Sports Direct"/>
    <n v="1128299"/>
    <d v="2021-05-14T00:00:00"/>
    <x v="2"/>
    <s v="Sud-est"/>
    <s v="Georgia"/>
    <s v="Atlanta"/>
    <x v="2"/>
    <n v="40"/>
    <n v="145"/>
    <n v="5800"/>
    <n v="2261.9999999999995"/>
    <n v="0.38999999999999996"/>
    <s v="Sortie"/>
  </r>
  <r>
    <s v="Sports Direct"/>
    <n v="1128299"/>
    <d v="2021-05-14T00:00:00"/>
    <x v="2"/>
    <s v="Sud-est"/>
    <s v="Georgia"/>
    <s v="Atlanta"/>
    <x v="3"/>
    <n v="34"/>
    <n v="114"/>
    <n v="3876"/>
    <n v="1666.6800000000003"/>
    <n v="0.43000000000000005"/>
    <s v="Sortie"/>
  </r>
  <r>
    <s v="Sports Direct"/>
    <n v="1128299"/>
    <d v="2021-05-14T00:00:00"/>
    <x v="2"/>
    <s v="Sud-est"/>
    <s v="Georgia"/>
    <s v="Atlanta"/>
    <x v="4"/>
    <n v="39"/>
    <n v="74"/>
    <n v="2886"/>
    <n v="1212.1199999999999"/>
    <n v="0.42"/>
    <s v="Sortie"/>
  </r>
  <r>
    <s v="Sports Direct"/>
    <n v="1128299"/>
    <d v="2021-05-14T00:00:00"/>
    <x v="2"/>
    <s v="Sud-est"/>
    <s v="Georgia"/>
    <s v="Atlanta"/>
    <x v="5"/>
    <n v="53"/>
    <n v="124"/>
    <n v="6572"/>
    <n v="2037.32"/>
    <n v="0.31"/>
    <s v="Sortie"/>
  </r>
  <r>
    <s v="Sports Direct"/>
    <n v="1128299"/>
    <d v="2021-06-13T00:00:00"/>
    <x v="4"/>
    <s v="Sud-est"/>
    <s v="Georgia"/>
    <s v="Atlanta"/>
    <x v="0"/>
    <n v="35"/>
    <n v="203"/>
    <n v="7105"/>
    <n v="3055.1500000000005"/>
    <n v="0.43000000000000005"/>
    <s v="Sortie"/>
  </r>
  <r>
    <s v="Sports Direct"/>
    <n v="1128299"/>
    <d v="2021-06-13T00:00:00"/>
    <x v="4"/>
    <s v="Sud-est"/>
    <s v="Georgia"/>
    <s v="Atlanta"/>
    <x v="1"/>
    <n v="41"/>
    <n v="163"/>
    <n v="6683"/>
    <n v="2940.52"/>
    <n v="0.44"/>
    <s v="Sortie"/>
  </r>
  <r>
    <s v="Sports Direct"/>
    <n v="1128299"/>
    <d v="2021-06-13T00:00:00"/>
    <x v="4"/>
    <s v="Sud-est"/>
    <s v="Georgia"/>
    <s v="Atlanta"/>
    <x v="2"/>
    <n v="39"/>
    <n v="158"/>
    <n v="6162"/>
    <n v="2341.56"/>
    <n v="0.38"/>
    <s v="Sortie"/>
  </r>
  <r>
    <s v="Sports Direct"/>
    <n v="1128299"/>
    <d v="2021-06-13T00:00:00"/>
    <x v="4"/>
    <s v="Sud-est"/>
    <s v="Georgia"/>
    <s v="Atlanta"/>
    <x v="3"/>
    <n v="33"/>
    <n v="132"/>
    <n v="4356"/>
    <n v="1873.0800000000002"/>
    <n v="0.43000000000000005"/>
    <s v="Sortie"/>
  </r>
  <r>
    <s v="Sports Direct"/>
    <n v="1128299"/>
    <d v="2021-06-13T00:00:00"/>
    <x v="4"/>
    <s v="Sud-est"/>
    <s v="Georgia"/>
    <s v="Atlanta"/>
    <x v="4"/>
    <n v="42"/>
    <n v="94"/>
    <n v="3948"/>
    <n v="1539.7199999999998"/>
    <n v="0.38999999999999996"/>
    <s v="Sortie"/>
  </r>
  <r>
    <s v="Sports Direct"/>
    <n v="1128299"/>
    <d v="2021-06-13T00:00:00"/>
    <x v="4"/>
    <s v="Sud-est"/>
    <s v="Georgia"/>
    <s v="Atlanta"/>
    <x v="5"/>
    <n v="53"/>
    <n v="190"/>
    <n v="10070"/>
    <n v="3222.4"/>
    <n v="0.32"/>
    <s v="Sortie"/>
  </r>
  <r>
    <s v="Sports Direct"/>
    <n v="1128299"/>
    <d v="2021-07-12T00:00:00"/>
    <x v="5"/>
    <s v="Sud-est"/>
    <s v="Georgia"/>
    <s v="Atlanta"/>
    <x v="0"/>
    <n v="37"/>
    <n v="218"/>
    <n v="8066"/>
    <n v="3710.36"/>
    <n v="0.46"/>
    <s v="Sortie"/>
  </r>
  <r>
    <s v="Sports Direct"/>
    <n v="1128299"/>
    <d v="2021-07-12T00:00:00"/>
    <x v="5"/>
    <s v="Sud-est"/>
    <s v="Georgia"/>
    <s v="Atlanta"/>
    <x v="1"/>
    <n v="37"/>
    <n v="173"/>
    <n v="6401"/>
    <n v="2944.46"/>
    <n v="0.46"/>
    <s v="Sortie"/>
  </r>
  <r>
    <s v="Sports Direct"/>
    <n v="1128299"/>
    <d v="2021-07-12T00:00:00"/>
    <x v="5"/>
    <s v="Sud-est"/>
    <s v="Georgia"/>
    <s v="Atlanta"/>
    <x v="2"/>
    <n v="41"/>
    <n v="184"/>
    <n v="7544"/>
    <n v="3093.04"/>
    <n v="0.41"/>
    <s v="Sortie"/>
  </r>
  <r>
    <s v="Sports Direct"/>
    <n v="1128299"/>
    <d v="2021-07-12T00:00:00"/>
    <x v="5"/>
    <s v="Sud-est"/>
    <s v="Georgia"/>
    <s v="Atlanta"/>
    <x v="3"/>
    <n v="39"/>
    <n v="128"/>
    <n v="4992"/>
    <n v="2246.4"/>
    <n v="0.45"/>
    <s v="Sortie"/>
  </r>
  <r>
    <s v="Sports Direct"/>
    <n v="1128299"/>
    <d v="2021-07-12T00:00:00"/>
    <x v="5"/>
    <s v="Sud-est"/>
    <s v="Georgia"/>
    <s v="Atlanta"/>
    <x v="4"/>
    <n v="39"/>
    <n v="162"/>
    <n v="6318"/>
    <n v="2400.84"/>
    <n v="0.38"/>
    <s v="Sortie"/>
  </r>
  <r>
    <s v="Sports Direct"/>
    <n v="1128299"/>
    <d v="2021-07-12T00:00:00"/>
    <x v="5"/>
    <s v="Sud-est"/>
    <s v="Georgia"/>
    <s v="Atlanta"/>
    <x v="5"/>
    <n v="51"/>
    <n v="157"/>
    <n v="8007"/>
    <n v="2322.0299999999997"/>
    <n v="0.28999999999999998"/>
    <s v="Sortie"/>
  </r>
  <r>
    <s v="Sports Direct"/>
    <n v="1128299"/>
    <d v="2021-08-13T00:00:00"/>
    <x v="2"/>
    <s v="Sud-est"/>
    <s v="Georgia"/>
    <s v="Atlanta"/>
    <x v="0"/>
    <n v="39"/>
    <n v="209"/>
    <n v="8151"/>
    <n v="3749.46"/>
    <n v="0.46"/>
    <s v="Sortie"/>
  </r>
  <r>
    <s v="Sports Direct"/>
    <n v="1128299"/>
    <d v="2021-08-13T00:00:00"/>
    <x v="2"/>
    <s v="Sud-est"/>
    <s v="Georgia"/>
    <s v="Atlanta"/>
    <x v="1"/>
    <n v="44"/>
    <n v="200"/>
    <n v="8800"/>
    <n v="3696.0000000000005"/>
    <n v="0.42000000000000004"/>
    <s v="Sortie"/>
  </r>
  <r>
    <s v="Sports Direct"/>
    <n v="1128299"/>
    <d v="2021-08-13T00:00:00"/>
    <x v="2"/>
    <s v="Sud-est"/>
    <s v="Georgia"/>
    <s v="Atlanta"/>
    <x v="2"/>
    <n v="42"/>
    <n v="150"/>
    <n v="6300"/>
    <n v="2646"/>
    <n v="0.42"/>
    <s v="Sortie"/>
  </r>
  <r>
    <s v="Sports Direct"/>
    <n v="1128299"/>
    <d v="2021-08-13T00:00:00"/>
    <x v="2"/>
    <s v="Sud-est"/>
    <s v="Georgia"/>
    <s v="Atlanta"/>
    <x v="3"/>
    <n v="42"/>
    <n v="149"/>
    <n v="6258"/>
    <n v="2816.1"/>
    <n v="0.45"/>
    <s v="Sortie"/>
  </r>
  <r>
    <s v="Sports Direct"/>
    <n v="1128299"/>
    <d v="2021-08-13T00:00:00"/>
    <x v="2"/>
    <s v="Sud-est"/>
    <s v="Georgia"/>
    <s v="Atlanta"/>
    <x v="4"/>
    <n v="51"/>
    <n v="140"/>
    <n v="7140"/>
    <n v="2784.6"/>
    <n v="0.38999999999999996"/>
    <s v="Sortie"/>
  </r>
  <r>
    <s v="Sports Direct"/>
    <n v="1128299"/>
    <d v="2021-08-13T00:00:00"/>
    <x v="2"/>
    <s v="Sud-est"/>
    <s v="Georgia"/>
    <s v="Atlanta"/>
    <x v="5"/>
    <n v="50"/>
    <n v="128"/>
    <n v="6400"/>
    <n v="1855.9999999999998"/>
    <n v="0.28999999999999998"/>
    <s v="Sortie"/>
  </r>
  <r>
    <s v="Sports Direct"/>
    <n v="1128299"/>
    <d v="2021-09-14T00:00:00"/>
    <x v="6"/>
    <s v="Sud-est"/>
    <s v="Georgia"/>
    <s v="Atlanta"/>
    <x v="0"/>
    <n v="31"/>
    <n v="204"/>
    <n v="6324"/>
    <n v="2909.04"/>
    <n v="0.46"/>
    <s v="Sortie"/>
  </r>
  <r>
    <s v="Sports Direct"/>
    <n v="1128299"/>
    <d v="2021-09-14T00:00:00"/>
    <x v="6"/>
    <s v="Sud-est"/>
    <s v="Georgia"/>
    <s v="Atlanta"/>
    <x v="1"/>
    <n v="38"/>
    <n v="198"/>
    <n v="7524"/>
    <n v="3310.56"/>
    <n v="0.44"/>
    <s v="Sortie"/>
  </r>
  <r>
    <s v="Sports Direct"/>
    <n v="1128299"/>
    <d v="2021-09-14T00:00:00"/>
    <x v="6"/>
    <s v="Sud-est"/>
    <s v="Georgia"/>
    <s v="Atlanta"/>
    <x v="2"/>
    <n v="32"/>
    <n v="135"/>
    <n v="4320"/>
    <n v="1598.4"/>
    <n v="0.37"/>
    <s v="Sortie"/>
  </r>
  <r>
    <s v="Sports Direct"/>
    <n v="1128299"/>
    <d v="2021-09-14T00:00:00"/>
    <x v="6"/>
    <s v="Sud-est"/>
    <s v="Georgia"/>
    <s v="Atlanta"/>
    <x v="3"/>
    <n v="35"/>
    <n v="120"/>
    <n v="4200"/>
    <n v="1932"/>
    <n v="0.46"/>
    <s v="Sortie"/>
  </r>
  <r>
    <s v="Sports Direct"/>
    <n v="1128299"/>
    <d v="2021-09-14T00:00:00"/>
    <x v="6"/>
    <s v="Sud-est"/>
    <s v="Georgia"/>
    <s v="Atlanta"/>
    <x v="4"/>
    <n v="36"/>
    <n v="132"/>
    <n v="4752"/>
    <n v="1758.24"/>
    <n v="0.37"/>
    <s v="Sortie"/>
  </r>
  <r>
    <s v="Sports Direct"/>
    <n v="1128299"/>
    <d v="2021-09-14T00:00:00"/>
    <x v="6"/>
    <s v="Sud-est"/>
    <s v="Georgia"/>
    <s v="Atlanta"/>
    <x v="5"/>
    <n v="46"/>
    <n v="135"/>
    <n v="6210"/>
    <n v="1863"/>
    <n v="0.3"/>
    <s v="Sortie"/>
  </r>
  <r>
    <s v="Sports Direct"/>
    <n v="1128299"/>
    <d v="2021-10-13T00:00:00"/>
    <x v="0"/>
    <s v="Sud-est"/>
    <s v="Georgia"/>
    <s v="Atlanta"/>
    <x v="0"/>
    <n v="34"/>
    <n v="173"/>
    <n v="5882"/>
    <n v="2705.7200000000003"/>
    <n v="0.46"/>
    <s v="Sortie"/>
  </r>
  <r>
    <s v="Sports Direct"/>
    <n v="1128299"/>
    <d v="2021-10-13T00:00:00"/>
    <x v="0"/>
    <s v="Sud-est"/>
    <s v="Georgia"/>
    <s v="Atlanta"/>
    <x v="1"/>
    <n v="34"/>
    <n v="173"/>
    <n v="5882"/>
    <n v="2470.44"/>
    <n v="0.42000000000000004"/>
    <s v="Sortie"/>
  </r>
  <r>
    <s v="Sports Direct"/>
    <n v="1128299"/>
    <d v="2021-10-13T00:00:00"/>
    <x v="0"/>
    <s v="Sud-est"/>
    <s v="Georgia"/>
    <s v="Atlanta"/>
    <x v="2"/>
    <n v="32"/>
    <n v="123"/>
    <n v="3936"/>
    <n v="1495.68"/>
    <n v="0.38"/>
    <s v="Sortie"/>
  </r>
  <r>
    <s v="Sports Direct"/>
    <n v="1128299"/>
    <d v="2021-10-13T00:00:00"/>
    <x v="0"/>
    <s v="Sud-est"/>
    <s v="Georgia"/>
    <s v="Atlanta"/>
    <x v="3"/>
    <n v="32"/>
    <n v="114"/>
    <n v="3648"/>
    <n v="1605.1200000000001"/>
    <n v="0.44"/>
    <s v="Sortie"/>
  </r>
  <r>
    <s v="Sports Direct"/>
    <n v="1128299"/>
    <d v="2021-10-13T00:00:00"/>
    <x v="0"/>
    <s v="Sud-est"/>
    <s v="Georgia"/>
    <s v="Atlanta"/>
    <x v="4"/>
    <n v="41"/>
    <n v="102"/>
    <n v="4182"/>
    <n v="1672.8"/>
    <n v="0.39999999999999997"/>
    <s v="Sortie"/>
  </r>
  <r>
    <s v="Sports Direct"/>
    <n v="1128299"/>
    <d v="2021-10-13T00:00:00"/>
    <x v="0"/>
    <s v="Sud-est"/>
    <s v="Georgia"/>
    <s v="Atlanta"/>
    <x v="5"/>
    <n v="46"/>
    <n v="109"/>
    <n v="5014"/>
    <n v="1554.34"/>
    <n v="0.31"/>
    <s v="Sortie"/>
  </r>
  <r>
    <s v="Sports Direct"/>
    <n v="1128299"/>
    <d v="2021-11-13T00:00:00"/>
    <x v="3"/>
    <s v="Sud-est"/>
    <s v="Georgia"/>
    <s v="Atlanta"/>
    <x v="0"/>
    <n v="36"/>
    <n v="173"/>
    <n v="6228"/>
    <n v="2615.7600000000002"/>
    <n v="0.42000000000000004"/>
    <s v="Sortie"/>
  </r>
  <r>
    <s v="Sports Direct"/>
    <n v="1128299"/>
    <d v="2021-11-13T00:00:00"/>
    <x v="3"/>
    <s v="Sud-est"/>
    <s v="Georgia"/>
    <s v="Atlanta"/>
    <x v="1"/>
    <n v="40"/>
    <n v="184"/>
    <n v="7360"/>
    <n v="3238.4"/>
    <n v="0.44"/>
    <s v="Sortie"/>
  </r>
  <r>
    <s v="Sports Direct"/>
    <n v="1128299"/>
    <d v="2021-11-13T00:00:00"/>
    <x v="3"/>
    <s v="Sud-est"/>
    <s v="Georgia"/>
    <s v="Atlanta"/>
    <x v="2"/>
    <n v="39"/>
    <n v="145"/>
    <n v="5655"/>
    <n v="2262"/>
    <n v="0.39999999999999997"/>
    <s v="Sortie"/>
  </r>
  <r>
    <s v="Sports Direct"/>
    <n v="1128299"/>
    <d v="2021-11-13T00:00:00"/>
    <x v="3"/>
    <s v="Sud-est"/>
    <s v="Georgia"/>
    <s v="Atlanta"/>
    <x v="3"/>
    <n v="37"/>
    <n v="140"/>
    <n v="5180"/>
    <n v="2382.8000000000002"/>
    <n v="0.46"/>
    <s v="Sortie"/>
  </r>
  <r>
    <s v="Sports Direct"/>
    <n v="1128299"/>
    <d v="2021-11-13T00:00:00"/>
    <x v="3"/>
    <s v="Sud-est"/>
    <s v="Georgia"/>
    <s v="Atlanta"/>
    <x v="4"/>
    <n v="47"/>
    <n v="119"/>
    <n v="5593"/>
    <n v="2125.34"/>
    <n v="0.38"/>
    <s v="Sortie"/>
  </r>
  <r>
    <s v="Sports Direct"/>
    <n v="1128299"/>
    <d v="2021-11-13T00:00:00"/>
    <x v="3"/>
    <s v="Sud-est"/>
    <s v="Georgia"/>
    <s v="Atlanta"/>
    <x v="5"/>
    <n v="46"/>
    <n v="157"/>
    <n v="7222"/>
    <n v="2094.3799999999997"/>
    <n v="0.28999999999999998"/>
    <s v="Sortie"/>
  </r>
  <r>
    <s v="Sports Direct"/>
    <n v="1128299"/>
    <d v="2021-12-12T00:00:00"/>
    <x v="4"/>
    <s v="Sud-est"/>
    <s v="Georgia"/>
    <s v="Atlanta"/>
    <x v="0"/>
    <n v="42"/>
    <n v="209"/>
    <n v="8778"/>
    <n v="4125.66"/>
    <n v="0.47000000000000003"/>
    <s v="Sortie"/>
  </r>
  <r>
    <s v="Sports Direct"/>
    <n v="1128299"/>
    <d v="2021-12-12T00:00:00"/>
    <x v="4"/>
    <s v="Sud-est"/>
    <s v="Georgia"/>
    <s v="Atlanta"/>
    <x v="1"/>
    <n v="39"/>
    <n v="223"/>
    <n v="8697"/>
    <n v="4087.59"/>
    <n v="0.47000000000000003"/>
    <s v="Sortie"/>
  </r>
  <r>
    <s v="Foot Locker"/>
    <n v="1128299"/>
    <d v="2021-12-12T00:00:00"/>
    <x v="4"/>
    <s v="Sud-est"/>
    <s v="Georgia"/>
    <s v="Atlanta"/>
    <x v="2"/>
    <n v="36"/>
    <n v="147"/>
    <n v="5292"/>
    <n v="2222.64"/>
    <n v="0.42"/>
    <s v="Sortie"/>
  </r>
  <r>
    <s v="Foot Locker"/>
    <n v="1128299"/>
    <d v="2021-12-12T00:00:00"/>
    <x v="4"/>
    <s v="Sud-est"/>
    <s v="Georgia"/>
    <s v="Atlanta"/>
    <x v="3"/>
    <n v="40"/>
    <n v="143"/>
    <n v="5720"/>
    <n v="2459.6000000000004"/>
    <n v="0.43000000000000005"/>
    <s v="Sortie"/>
  </r>
  <r>
    <s v="Foot Locker"/>
    <n v="1128299"/>
    <d v="2021-12-12T00:00:00"/>
    <x v="4"/>
    <s v="Sud-est"/>
    <s v="Georgia"/>
    <s v="Atlanta"/>
    <x v="4"/>
    <n v="44"/>
    <n v="120"/>
    <n v="5280"/>
    <n v="2006.4"/>
    <n v="0.38"/>
    <s v="Sortie"/>
  </r>
  <r>
    <s v="Foot Locker"/>
    <n v="1128299"/>
    <d v="2021-12-12T00:00:00"/>
    <x v="4"/>
    <s v="Sud-est"/>
    <s v="Georgia"/>
    <s v="Atlanta"/>
    <x v="5"/>
    <n v="47"/>
    <n v="160"/>
    <n v="7520"/>
    <n v="2256"/>
    <n v="0.3"/>
    <s v="Sortie"/>
  </r>
  <r>
    <s v="Foot Locker"/>
    <n v="1185732"/>
    <d v="2021-01-09T00:00:00"/>
    <x v="3"/>
    <s v="Sud-est"/>
    <s v="Georgia"/>
    <s v="Atlanta"/>
    <x v="0"/>
    <n v="26"/>
    <n v="349"/>
    <n v="9074"/>
    <n v="4264.7800000000007"/>
    <n v="0.47000000000000003"/>
    <s v="Sortie"/>
  </r>
  <r>
    <s v="Foot Locker"/>
    <n v="1185732"/>
    <d v="2021-01-09T00:00:00"/>
    <x v="3"/>
    <s v="Sud-est"/>
    <s v="Georgia"/>
    <s v="Atlanta"/>
    <x v="1"/>
    <n v="30"/>
    <n v="256"/>
    <n v="7680"/>
    <n v="3071.9999999999995"/>
    <n v="0.39999999999999997"/>
    <s v="Sortie"/>
  </r>
  <r>
    <s v="Foot Locker"/>
    <n v="1185732"/>
    <d v="2021-01-09T00:00:00"/>
    <x v="3"/>
    <s v="Sud-est"/>
    <s v="Georgia"/>
    <s v="Atlanta"/>
    <x v="2"/>
    <n v="24"/>
    <n v="264"/>
    <n v="6336"/>
    <n v="2027.52"/>
    <n v="0.32"/>
    <s v="Sortie"/>
  </r>
  <r>
    <s v="Foot Locker"/>
    <n v="1185732"/>
    <d v="2021-01-09T00:00:00"/>
    <x v="3"/>
    <s v="Sud-est"/>
    <s v="Georgia"/>
    <s v="Atlanta"/>
    <x v="3"/>
    <n v="25"/>
    <n v="209"/>
    <n v="5225"/>
    <n v="1828.7499999999998"/>
    <n v="0.35"/>
    <s v="Sortie"/>
  </r>
  <r>
    <s v="Foot Locker"/>
    <n v="1185732"/>
    <d v="2021-01-09T00:00:00"/>
    <x v="3"/>
    <s v="Sud-est"/>
    <s v="Georgia"/>
    <s v="Atlanta"/>
    <x v="4"/>
    <n v="35"/>
    <n v="247"/>
    <n v="8645"/>
    <n v="3371.5499999999997"/>
    <n v="0.38999999999999996"/>
    <s v="Sortie"/>
  </r>
  <r>
    <s v="Foot Locker"/>
    <n v="1185732"/>
    <d v="2021-01-09T00:00:00"/>
    <x v="3"/>
    <s v="Sud-est"/>
    <s v="Georgia"/>
    <s v="Atlanta"/>
    <x v="5"/>
    <n v="30"/>
    <n v="281"/>
    <n v="8430"/>
    <n v="4467.9000000000005"/>
    <n v="0.53"/>
    <s v="Sortie"/>
  </r>
  <r>
    <s v="Foot Locker"/>
    <n v="1185732"/>
    <d v="2021-02-07T00:00:00"/>
    <x v="4"/>
    <s v="Sud-est"/>
    <s v="Georgia"/>
    <s v="Atlanta"/>
    <x v="0"/>
    <n v="31"/>
    <n v="376"/>
    <n v="11656"/>
    <n v="5594.88"/>
    <n v="0.48"/>
    <s v="Sortie"/>
  </r>
  <r>
    <s v="Foot Locker"/>
    <n v="1185732"/>
    <d v="2021-02-07T00:00:00"/>
    <x v="4"/>
    <s v="Sud-est"/>
    <s v="Georgia"/>
    <s v="Atlanta"/>
    <x v="1"/>
    <n v="27"/>
    <n v="247"/>
    <n v="6669"/>
    <n v="2534.2200000000003"/>
    <n v="0.38"/>
    <s v="Sortie"/>
  </r>
  <r>
    <s v="Foot Locker"/>
    <n v="1185732"/>
    <d v="2021-02-07T00:00:00"/>
    <x v="4"/>
    <s v="Sud-est"/>
    <s v="Georgia"/>
    <s v="Atlanta"/>
    <x v="2"/>
    <n v="21"/>
    <n v="248"/>
    <n v="5208"/>
    <n v="1562.3999999999999"/>
    <n v="0.3"/>
    <s v="Sortie"/>
  </r>
  <r>
    <s v="Foot Locker"/>
    <n v="1185732"/>
    <d v="2021-02-18T00:00:00"/>
    <x v="1"/>
    <s v="Sud"/>
    <s v="Mississippi"/>
    <s v="Jackson"/>
    <x v="3"/>
    <n v="19"/>
    <n v="98"/>
    <n v="1862"/>
    <n v="856.52"/>
    <n v="0.46"/>
    <s v="Sortie"/>
  </r>
  <r>
    <s v="Foot Locker"/>
    <n v="1185732"/>
    <d v="2021-02-18T00:00:00"/>
    <x v="1"/>
    <s v="Sud"/>
    <s v="Mississippi"/>
    <s v="Jackson"/>
    <x v="4"/>
    <n v="26"/>
    <n v="136"/>
    <n v="3536"/>
    <n v="1379.04"/>
    <n v="0.38999999999999996"/>
    <s v="Sortie"/>
  </r>
  <r>
    <s v="Foot Locker"/>
    <n v="1185732"/>
    <d v="2021-02-18T00:00:00"/>
    <x v="1"/>
    <s v="Sud"/>
    <s v="Mississippi"/>
    <s v="Jackson"/>
    <x v="5"/>
    <n v="20"/>
    <n v="160"/>
    <n v="3200"/>
    <n v="1824.0000000000002"/>
    <n v="0.57000000000000006"/>
    <s v="Sortie"/>
  </r>
  <r>
    <s v="Foot Locker"/>
    <n v="1185732"/>
    <d v="2021-03-16T00:00:00"/>
    <x v="6"/>
    <s v="Sud"/>
    <s v="Mississippi"/>
    <s v="Jackson"/>
    <x v="0"/>
    <n v="20"/>
    <n v="223"/>
    <n v="4460"/>
    <n v="2051.6"/>
    <n v="0.46"/>
    <s v="Sortie"/>
  </r>
  <r>
    <s v="Foot Locker"/>
    <n v="1185732"/>
    <d v="2021-03-16T00:00:00"/>
    <x v="6"/>
    <s v="Sud"/>
    <s v="Mississippi"/>
    <s v="Jackson"/>
    <x v="1"/>
    <n v="20"/>
    <n v="128"/>
    <n v="2560"/>
    <n v="998.39999999999986"/>
    <n v="0.38999999999999996"/>
    <s v="Sortie"/>
  </r>
  <r>
    <s v="Foot Locker"/>
    <n v="1185732"/>
    <d v="2021-03-16T00:00:00"/>
    <x v="6"/>
    <s v="Sud"/>
    <s v="Mississippi"/>
    <s v="Jackson"/>
    <x v="2"/>
    <n v="11"/>
    <n v="136"/>
    <n v="1496"/>
    <n v="703.12"/>
    <n v="0.47000000000000003"/>
    <s v="Sortie"/>
  </r>
  <r>
    <s v="Foot Locker"/>
    <n v="1185732"/>
    <d v="2021-03-16T00:00:00"/>
    <x v="6"/>
    <s v="Sud"/>
    <s v="Mississippi"/>
    <s v="Jackson"/>
    <x v="3"/>
    <n v="15"/>
    <n v="85"/>
    <n v="1275"/>
    <n v="573.75"/>
    <n v="0.45"/>
    <s v="Sortie"/>
  </r>
  <r>
    <s v="Foot Locker"/>
    <n v="1185732"/>
    <d v="2021-03-16T00:00:00"/>
    <x v="6"/>
    <s v="Sud"/>
    <s v="Mississippi"/>
    <s v="Jackson"/>
    <x v="4"/>
    <n v="25"/>
    <n v="104"/>
    <n v="2600"/>
    <n v="962"/>
    <n v="0.37"/>
    <s v="Sortie"/>
  </r>
  <r>
    <s v="Foot Locker"/>
    <n v="1185732"/>
    <d v="2021-03-16T00:00:00"/>
    <x v="6"/>
    <s v="Sud"/>
    <s v="Mississippi"/>
    <s v="Jackson"/>
    <x v="5"/>
    <n v="17"/>
    <n v="136"/>
    <n v="2312"/>
    <n v="1248.48"/>
    <n v="0.54"/>
    <s v="Sortie"/>
  </r>
  <r>
    <s v="Foot Locker"/>
    <n v="1185732"/>
    <d v="2021-04-17T00:00:00"/>
    <x v="3"/>
    <s v="Sud"/>
    <s v="Mississippi"/>
    <s v="Jackson"/>
    <x v="0"/>
    <n v="19"/>
    <n v="223"/>
    <n v="4237"/>
    <n v="1864.28"/>
    <n v="0.44"/>
    <s v="Sortie"/>
  </r>
  <r>
    <s v="Foot Locker"/>
    <n v="1185732"/>
    <d v="2021-04-17T00:00:00"/>
    <x v="3"/>
    <s v="Sud"/>
    <s v="Mississippi"/>
    <s v="Jackson"/>
    <x v="1"/>
    <n v="20"/>
    <n v="116"/>
    <n v="2320"/>
    <n v="927.99999999999989"/>
    <n v="0.39999999999999997"/>
    <s v="Sortie"/>
  </r>
  <r>
    <s v="Foot Locker"/>
    <n v="1185732"/>
    <d v="2021-04-17T00:00:00"/>
    <x v="3"/>
    <s v="Sud"/>
    <s v="Mississippi"/>
    <s v="Jackson"/>
    <x v="2"/>
    <n v="11"/>
    <n v="124"/>
    <n v="1364"/>
    <n v="613.80000000000007"/>
    <n v="0.45"/>
    <s v="Sortie"/>
  </r>
  <r>
    <s v="Foot Locker"/>
    <n v="1185732"/>
    <d v="2021-04-17T00:00:00"/>
    <x v="3"/>
    <s v="Sud"/>
    <s v="Mississippi"/>
    <s v="Jackson"/>
    <x v="3"/>
    <n v="16"/>
    <n v="96"/>
    <n v="1536"/>
    <n v="660.48"/>
    <n v="0.43000000000000005"/>
    <s v="Sortie"/>
  </r>
  <r>
    <s v="Foot Locker"/>
    <n v="1185732"/>
    <d v="2021-04-17T00:00:00"/>
    <x v="3"/>
    <s v="Sud"/>
    <s v="Mississippi"/>
    <s v="Jackson"/>
    <x v="4"/>
    <n v="30"/>
    <n v="98"/>
    <n v="2940"/>
    <n v="1176"/>
    <n v="0.39999999999999997"/>
    <s v="Sortie"/>
  </r>
  <r>
    <s v="Foot Locker"/>
    <n v="1185732"/>
    <d v="2021-04-17T00:00:00"/>
    <x v="3"/>
    <s v="Sud"/>
    <s v="Mississippi"/>
    <s v="Jackson"/>
    <x v="5"/>
    <n v="22"/>
    <n v="147"/>
    <n v="3234"/>
    <n v="1714.02"/>
    <n v="0.53"/>
    <s v="Sortie"/>
  </r>
  <r>
    <s v="Foot Locker"/>
    <n v="1185732"/>
    <d v="2021-05-16T00:00:00"/>
    <x v="4"/>
    <s v="Sud"/>
    <s v="Mississippi"/>
    <s v="Jackson"/>
    <x v="0"/>
    <n v="27"/>
    <n v="238"/>
    <n v="6426"/>
    <n v="2698.92"/>
    <n v="0.42000000000000004"/>
    <s v="Sortie"/>
  </r>
  <r>
    <s v="Foot Locker"/>
    <n v="1185732"/>
    <d v="2021-05-16T00:00:00"/>
    <x v="4"/>
    <s v="Sud"/>
    <s v="Mississippi"/>
    <s v="Jackson"/>
    <x v="1"/>
    <n v="28"/>
    <n v="140"/>
    <n v="3920"/>
    <n v="1607.1999999999998"/>
    <n v="0.41"/>
    <s v="Sortie"/>
  </r>
  <r>
    <s v="Foot Locker"/>
    <n v="1185732"/>
    <d v="2021-05-16T00:00:00"/>
    <x v="4"/>
    <s v="Sud"/>
    <s v="Mississippi"/>
    <s v="Jackson"/>
    <x v="2"/>
    <n v="26"/>
    <n v="136"/>
    <n v="3536"/>
    <n v="1520.4800000000002"/>
    <n v="0.43000000000000005"/>
    <s v="Sortie"/>
  </r>
  <r>
    <s v="Foot Locker"/>
    <n v="1185732"/>
    <d v="2021-05-16T00:00:00"/>
    <x v="4"/>
    <s v="Sud"/>
    <s v="Mississippi"/>
    <s v="Jackson"/>
    <x v="3"/>
    <n v="24"/>
    <n v="116"/>
    <n v="2784"/>
    <n v="1280.6400000000001"/>
    <n v="0.46"/>
    <s v="Sortie"/>
  </r>
  <r>
    <s v="Foot Locker"/>
    <n v="1185732"/>
    <d v="2021-05-16T00:00:00"/>
    <x v="4"/>
    <s v="Sud"/>
    <s v="Mississippi"/>
    <s v="Jackson"/>
    <x v="4"/>
    <n v="34"/>
    <n v="132"/>
    <n v="4488"/>
    <n v="1795.1999999999998"/>
    <n v="0.39999999999999997"/>
    <s v="Sortie"/>
  </r>
  <r>
    <s v="Foot Locker"/>
    <n v="1185732"/>
    <d v="2021-05-16T00:00:00"/>
    <x v="4"/>
    <s v="Sud"/>
    <s v="Mississippi"/>
    <s v="Jackson"/>
    <x v="5"/>
    <n v="35"/>
    <n v="150"/>
    <n v="5250"/>
    <n v="2940.0000000000005"/>
    <n v="0.56000000000000005"/>
    <s v="Sortie"/>
  </r>
  <r>
    <s v="Foot Locker"/>
    <n v="1185732"/>
    <d v="2021-06-18T00:00:00"/>
    <x v="2"/>
    <s v="Sud"/>
    <s v="Mississippi"/>
    <s v="Jackson"/>
    <x v="0"/>
    <n v="31"/>
    <n v="263"/>
    <n v="8153"/>
    <n v="3587.32"/>
    <n v="0.44"/>
    <s v="Sortie"/>
  </r>
  <r>
    <s v="Foot Locker"/>
    <n v="1185732"/>
    <d v="2021-06-18T00:00:00"/>
    <x v="2"/>
    <s v="Sud"/>
    <s v="Mississippi"/>
    <s v="Jackson"/>
    <x v="1"/>
    <n v="29"/>
    <n v="150"/>
    <n v="4350"/>
    <n v="1696.4999999999998"/>
    <n v="0.38999999999999996"/>
    <s v="Sortie"/>
  </r>
  <r>
    <s v="Foot Locker"/>
    <n v="1185732"/>
    <d v="2021-06-18T00:00:00"/>
    <x v="2"/>
    <s v="Sud"/>
    <s v="Mississippi"/>
    <s v="Jackson"/>
    <x v="2"/>
    <n v="33"/>
    <n v="157"/>
    <n v="5181"/>
    <n v="2383.2600000000002"/>
    <n v="0.46"/>
    <s v="Sortie"/>
  </r>
  <r>
    <s v="Foot Locker"/>
    <n v="1185732"/>
    <d v="2021-06-18T00:00:00"/>
    <x v="2"/>
    <s v="Sud"/>
    <s v="Mississippi"/>
    <s v="Jackson"/>
    <x v="3"/>
    <n v="34"/>
    <n v="149"/>
    <n v="5066"/>
    <n v="2178.38"/>
    <n v="0.43000000000000005"/>
    <s v="Sortie"/>
  </r>
  <r>
    <s v="Foot Locker"/>
    <n v="1185732"/>
    <d v="2021-06-18T00:00:00"/>
    <x v="2"/>
    <s v="Sud"/>
    <s v="Mississippi"/>
    <s v="Jackson"/>
    <x v="4"/>
    <n v="47"/>
    <n v="135"/>
    <n v="6345"/>
    <n v="2411.1"/>
    <n v="0.38"/>
    <s v="Sortie"/>
  </r>
  <r>
    <s v="Foot Locker"/>
    <n v="1185732"/>
    <d v="2021-06-18T00:00:00"/>
    <x v="2"/>
    <s v="Sud"/>
    <s v="Mississippi"/>
    <s v="Jackson"/>
    <x v="5"/>
    <n v="51"/>
    <n v="219"/>
    <n v="11169"/>
    <n v="5919.5700000000006"/>
    <n v="0.53"/>
    <s v="Sortie"/>
  </r>
  <r>
    <s v="Foot Locker"/>
    <n v="1185732"/>
    <d v="2021-07-16T00:00:00"/>
    <x v="2"/>
    <s v="Sud"/>
    <s v="Mississippi"/>
    <s v="Jackson"/>
    <x v="0"/>
    <n v="47"/>
    <n v="289"/>
    <n v="13583"/>
    <n v="6248.18"/>
    <n v="0.46"/>
    <s v="Sortie"/>
  </r>
  <r>
    <s v="Walmart"/>
    <n v="1185732"/>
    <d v="2021-07-16T00:00:00"/>
    <x v="2"/>
    <s v="Sud"/>
    <s v="Mississippi"/>
    <s v="Jackson"/>
    <x v="1"/>
    <n v="42"/>
    <n v="192"/>
    <n v="8064"/>
    <n v="3064.32"/>
    <n v="0.38"/>
    <s v="Sortie"/>
  </r>
  <r>
    <s v="Walmart"/>
    <n v="1185732"/>
    <d v="2021-07-16T00:00:00"/>
    <x v="2"/>
    <s v="Sud"/>
    <s v="Mississippi"/>
    <s v="Jackson"/>
    <x v="2"/>
    <n v="37"/>
    <n v="168"/>
    <n v="6216"/>
    <n v="2610.7200000000003"/>
    <n v="0.42000000000000004"/>
    <s v="Sortie"/>
  </r>
  <r>
    <s v="Walmart"/>
    <n v="1185732"/>
    <d v="2021-07-16T00:00:00"/>
    <x v="2"/>
    <s v="Sud"/>
    <s v="Mississippi"/>
    <s v="Jackson"/>
    <x v="3"/>
    <n v="33"/>
    <n v="143"/>
    <n v="4719"/>
    <n v="2029.1700000000003"/>
    <n v="0.43000000000000005"/>
    <s v="Sortie"/>
  </r>
  <r>
    <s v="Walmart"/>
    <n v="1185732"/>
    <d v="2021-07-16T00:00:00"/>
    <x v="2"/>
    <s v="Sud"/>
    <s v="Mississippi"/>
    <s v="Jackson"/>
    <x v="4"/>
    <n v="46"/>
    <n v="150"/>
    <n v="6900"/>
    <n v="2553"/>
    <n v="0.37"/>
    <s v="Sortie"/>
  </r>
  <r>
    <s v="Walmart"/>
    <n v="1185732"/>
    <d v="2021-07-16T00:00:00"/>
    <x v="2"/>
    <s v="Sud"/>
    <s v="Mississippi"/>
    <s v="Jackson"/>
    <x v="5"/>
    <n v="49"/>
    <n v="209"/>
    <n v="10241"/>
    <n v="5427.7300000000005"/>
    <n v="0.53"/>
    <s v="Sortie"/>
  </r>
  <r>
    <s v="Walmart"/>
    <n v="1185732"/>
    <d v="2021-08-17T00:00:00"/>
    <x v="6"/>
    <s v="Sud"/>
    <s v="Mississippi"/>
    <s v="Jackson"/>
    <x v="0"/>
    <n v="41"/>
    <n v="256"/>
    <n v="10496"/>
    <n v="4723.2"/>
    <n v="0.45"/>
    <s v="Sortie"/>
  </r>
  <r>
    <s v="Walmart"/>
    <n v="1185732"/>
    <d v="2021-08-17T00:00:00"/>
    <x v="6"/>
    <s v="Sud"/>
    <s v="Mississippi"/>
    <s v="Jackson"/>
    <x v="1"/>
    <n v="44"/>
    <n v="198"/>
    <n v="8712"/>
    <n v="3571.9199999999996"/>
    <n v="0.41"/>
    <s v="Sortie"/>
  </r>
  <r>
    <s v="Walmart"/>
    <n v="1185732"/>
    <d v="2021-08-17T00:00:00"/>
    <x v="6"/>
    <s v="Sud"/>
    <s v="Mississippi"/>
    <s v="Jackson"/>
    <x v="2"/>
    <n v="37"/>
    <n v="179"/>
    <n v="6623"/>
    <n v="2914.12"/>
    <n v="0.44"/>
    <s v="Sortie"/>
  </r>
  <r>
    <s v="Walmart"/>
    <n v="1185732"/>
    <d v="2021-08-17T00:00:00"/>
    <x v="6"/>
    <s v="Sud"/>
    <s v="Mississippi"/>
    <s v="Jackson"/>
    <x v="3"/>
    <n v="32"/>
    <n v="147"/>
    <n v="4704"/>
    <n v="1975.6800000000003"/>
    <n v="0.42000000000000004"/>
    <s v="Sortie"/>
  </r>
  <r>
    <s v="Walmart"/>
    <n v="1185732"/>
    <d v="2021-08-17T00:00:00"/>
    <x v="6"/>
    <s v="Sud"/>
    <s v="Mississippi"/>
    <s v="Jackson"/>
    <x v="4"/>
    <n v="35"/>
    <n v="158"/>
    <n v="5530"/>
    <n v="2322.6"/>
    <n v="0.42"/>
    <s v="Sortie"/>
  </r>
  <r>
    <s v="Walmart"/>
    <n v="1185732"/>
    <d v="2021-08-17T00:00:00"/>
    <x v="6"/>
    <s v="Sud"/>
    <s v="Mississippi"/>
    <s v="Jackson"/>
    <x v="5"/>
    <n v="42"/>
    <n v="206"/>
    <n v="8652"/>
    <n v="4758.6000000000004"/>
    <n v="0.55000000000000004"/>
    <s v="Sortie"/>
  </r>
  <r>
    <s v="Walmart"/>
    <n v="1185732"/>
    <d v="2021-09-16T00:00:00"/>
    <x v="1"/>
    <s v="Sud"/>
    <s v="Mississippi"/>
    <s v="Jackson"/>
    <x v="0"/>
    <n v="40"/>
    <n v="232"/>
    <n v="9280"/>
    <n v="4083.2"/>
    <n v="0.44"/>
    <s v="Sortie"/>
  </r>
  <r>
    <s v="Walmart"/>
    <n v="1185732"/>
    <d v="2021-09-16T00:00:00"/>
    <x v="1"/>
    <s v="Sud"/>
    <s v="Mississippi"/>
    <s v="Jackson"/>
    <x v="1"/>
    <n v="33"/>
    <n v="158"/>
    <n v="5214"/>
    <n v="2137.7399999999998"/>
    <n v="0.41"/>
    <s v="Sortie"/>
  </r>
  <r>
    <s v="Walmart"/>
    <n v="1185732"/>
    <d v="2021-09-16T00:00:00"/>
    <x v="1"/>
    <s v="Sud"/>
    <s v="Mississippi"/>
    <s v="Jackson"/>
    <x v="2"/>
    <n v="15"/>
    <n v="145"/>
    <n v="2175"/>
    <n v="1022.2500000000001"/>
    <n v="0.47000000000000003"/>
    <s v="Sortie"/>
  </r>
  <r>
    <s v="Walmart"/>
    <n v="1185732"/>
    <d v="2021-09-16T00:00:00"/>
    <x v="1"/>
    <s v="Sud"/>
    <s v="Mississippi"/>
    <s v="Jackson"/>
    <x v="3"/>
    <n v="16"/>
    <n v="120"/>
    <n v="1920"/>
    <n v="864"/>
    <n v="0.45"/>
    <s v="Sortie"/>
  </r>
  <r>
    <s v="Walmart"/>
    <n v="1185732"/>
    <d v="2021-09-16T00:00:00"/>
    <x v="1"/>
    <s v="Sud"/>
    <s v="Mississippi"/>
    <s v="Jackson"/>
    <x v="4"/>
    <n v="22"/>
    <n v="132"/>
    <n v="2904"/>
    <n v="1103.52"/>
    <n v="0.38"/>
    <s v="Sortie"/>
  </r>
  <r>
    <s v="Walmart"/>
    <n v="1185732"/>
    <d v="2021-09-16T00:00:00"/>
    <x v="1"/>
    <s v="Sud"/>
    <s v="Mississippi"/>
    <s v="Jackson"/>
    <x v="5"/>
    <n v="26"/>
    <n v="160"/>
    <n v="4160"/>
    <n v="2329.6000000000004"/>
    <n v="0.56000000000000005"/>
    <s v="Sortie"/>
  </r>
  <r>
    <s v="Walmart"/>
    <n v="1185732"/>
    <d v="2021-10-18T00:00:00"/>
    <x v="5"/>
    <s v="Sud"/>
    <s v="Mississippi"/>
    <s v="Jackson"/>
    <x v="0"/>
    <n v="24"/>
    <n v="216"/>
    <n v="5184"/>
    <n v="2384.6400000000003"/>
    <n v="0.46"/>
    <s v="Sortie"/>
  </r>
  <r>
    <s v="Walmart"/>
    <n v="1185732"/>
    <d v="2021-10-18T00:00:00"/>
    <x v="5"/>
    <s v="Sud"/>
    <s v="Mississippi"/>
    <s v="Jackson"/>
    <x v="1"/>
    <n v="17"/>
    <n v="165"/>
    <n v="2805"/>
    <n v="1037.8499999999999"/>
    <n v="0.37"/>
    <s v="Sortie"/>
  </r>
  <r>
    <s v="Walmart"/>
    <n v="1185732"/>
    <d v="2021-10-18T00:00:00"/>
    <x v="5"/>
    <s v="Sud"/>
    <s v="Mississippi"/>
    <s v="Jackson"/>
    <x v="2"/>
    <n v="19"/>
    <n v="120"/>
    <n v="2280"/>
    <n v="1071.6000000000001"/>
    <n v="0.47000000000000003"/>
    <s v="Sortie"/>
  </r>
  <r>
    <s v="Walmart"/>
    <n v="1185732"/>
    <d v="2021-10-18T00:00:00"/>
    <x v="5"/>
    <s v="Sud"/>
    <s v="Mississippi"/>
    <s v="Jackson"/>
    <x v="3"/>
    <n v="20"/>
    <n v="109"/>
    <n v="2180"/>
    <n v="981"/>
    <n v="0.45"/>
    <s v="Sortie"/>
  </r>
  <r>
    <s v="Walmart"/>
    <n v="1185732"/>
    <d v="2021-10-18T00:00:00"/>
    <x v="5"/>
    <s v="Sud"/>
    <s v="Mississippi"/>
    <s v="Jackson"/>
    <x v="4"/>
    <n v="25"/>
    <n v="105"/>
    <n v="2625"/>
    <n v="1102.5"/>
    <n v="0.42"/>
    <s v="Sortie"/>
  </r>
  <r>
    <s v="Sports Direct"/>
    <n v="1185732"/>
    <d v="2021-10-18T00:00:00"/>
    <x v="5"/>
    <s v="Sud"/>
    <s v="Mississippi"/>
    <s v="Jackson"/>
    <x v="5"/>
    <n v="27"/>
    <n v="162"/>
    <n v="4374"/>
    <n v="2361.96"/>
    <n v="0.54"/>
    <s v="Sortie"/>
  </r>
  <r>
    <s v="Sports Direct"/>
    <n v="1185732"/>
    <d v="2021-11-17T00:00:00"/>
    <x v="0"/>
    <s v="Sud"/>
    <s v="Mississippi"/>
    <s v="Jackson"/>
    <x v="0"/>
    <n v="22"/>
    <n v="206"/>
    <n v="4532"/>
    <n v="1994.08"/>
    <n v="0.44"/>
    <s v="Sortie"/>
  </r>
  <r>
    <s v="Sports Direct"/>
    <n v="1185732"/>
    <d v="2021-11-17T00:00:00"/>
    <x v="0"/>
    <s v="Sud"/>
    <s v="Mississippi"/>
    <s v="Jackson"/>
    <x v="1"/>
    <n v="15"/>
    <n v="153"/>
    <n v="2295"/>
    <n v="872.1"/>
    <n v="0.38"/>
    <s v="Sortie"/>
  </r>
  <r>
    <s v="Sports Direct"/>
    <n v="1185732"/>
    <d v="2021-11-17T00:00:00"/>
    <x v="0"/>
    <s v="Sud"/>
    <s v="Mississippi"/>
    <s v="Jackson"/>
    <x v="2"/>
    <n v="22"/>
    <n v="119"/>
    <n v="2618"/>
    <n v="1099.5600000000002"/>
    <n v="0.42000000000000004"/>
    <s v="Sortie"/>
  </r>
  <r>
    <s v="Sports Direct"/>
    <n v="1185732"/>
    <d v="2021-11-17T00:00:00"/>
    <x v="0"/>
    <s v="Sud"/>
    <s v="Mississippi"/>
    <s v="Jackson"/>
    <x v="3"/>
    <n v="43"/>
    <n v="153"/>
    <n v="6579"/>
    <n v="2894.76"/>
    <n v="0.44"/>
    <s v="Sortie"/>
  </r>
  <r>
    <s v="Sports Direct"/>
    <n v="1185732"/>
    <d v="2021-11-17T00:00:00"/>
    <x v="0"/>
    <s v="Sud"/>
    <s v="Mississippi"/>
    <s v="Jackson"/>
    <x v="4"/>
    <n v="59"/>
    <n v="132"/>
    <n v="7788"/>
    <n v="3115.2"/>
    <n v="0.39999999999999997"/>
    <s v="Sortie"/>
  </r>
  <r>
    <s v="Sports Direct"/>
    <n v="1185732"/>
    <d v="2021-11-17T00:00:00"/>
    <x v="0"/>
    <s v="Sud"/>
    <s v="Mississippi"/>
    <s v="Jackson"/>
    <x v="5"/>
    <n v="51"/>
    <n v="168"/>
    <n v="8568"/>
    <n v="4883.76"/>
    <n v="0.57000000000000006"/>
    <s v="Sortie"/>
  </r>
  <r>
    <s v="Sports Direct"/>
    <n v="1185732"/>
    <d v="2021-12-16T00:00:00"/>
    <x v="1"/>
    <s v="Sud"/>
    <s v="Mississippi"/>
    <s v="Jackson"/>
    <x v="0"/>
    <n v="48"/>
    <n v="256"/>
    <n v="12288"/>
    <n v="5775.3600000000006"/>
    <n v="0.47000000000000003"/>
    <s v="Sortie"/>
  </r>
  <r>
    <s v="Sports Direct"/>
    <n v="1185732"/>
    <d v="2021-12-16T00:00:00"/>
    <x v="1"/>
    <s v="Sud"/>
    <s v="Mississippi"/>
    <s v="Jackson"/>
    <x v="1"/>
    <n v="44"/>
    <n v="201"/>
    <n v="8844"/>
    <n v="3272.2799999999997"/>
    <n v="0.37"/>
    <s v="Sortie"/>
  </r>
  <r>
    <s v="Sports Direct"/>
    <n v="1185732"/>
    <d v="2021-12-16T00:00:00"/>
    <x v="1"/>
    <s v="Sud"/>
    <s v="Mississippi"/>
    <s v="Jackson"/>
    <x v="2"/>
    <n v="43"/>
    <n v="158"/>
    <n v="6794"/>
    <n v="3057.3"/>
    <n v="0.45"/>
    <s v="Sortie"/>
  </r>
  <r>
    <s v="Sports Direct"/>
    <n v="1185732"/>
    <d v="2021-12-16T00:00:00"/>
    <x v="1"/>
    <s v="Sud"/>
    <s v="Mississippi"/>
    <s v="Jackson"/>
    <x v="3"/>
    <n v="41"/>
    <n v="143"/>
    <n v="5863"/>
    <n v="2755.61"/>
    <n v="0.47000000000000003"/>
    <s v="Sortie"/>
  </r>
  <r>
    <s v="Sports Direct"/>
    <n v="1185732"/>
    <d v="2021-12-16T00:00:00"/>
    <x v="1"/>
    <s v="Sud"/>
    <s v="Mississippi"/>
    <s v="Jackson"/>
    <x v="4"/>
    <n v="54"/>
    <n v="157"/>
    <n v="8478"/>
    <n v="3221.64"/>
    <n v="0.38"/>
    <s v="Sortie"/>
  </r>
  <r>
    <s v="Sports Direct"/>
    <n v="1185732"/>
    <d v="2021-12-16T00:00:00"/>
    <x v="1"/>
    <s v="Sud"/>
    <s v="Mississippi"/>
    <s v="Jackson"/>
    <x v="5"/>
    <n v="53"/>
    <n v="178"/>
    <n v="9434"/>
    <n v="5188.7000000000007"/>
    <n v="0.55000000000000004"/>
    <s v="Sortie"/>
  </r>
  <r>
    <s v="Sports Direct"/>
    <n v="1197831"/>
    <d v="2021-01-23T00:00:00"/>
    <x v="3"/>
    <s v="Sud"/>
    <s v="Mississippi"/>
    <s v="Jackson"/>
    <x v="0"/>
    <n v="17"/>
    <n v="215"/>
    <n v="3655"/>
    <n v="1608.2"/>
    <n v="0.44"/>
    <s v="Sortie"/>
  </r>
  <r>
    <s v="Sports Direct"/>
    <n v="1197831"/>
    <d v="2021-01-23T00:00:00"/>
    <x v="3"/>
    <s v="Sud"/>
    <s v="Mississippi"/>
    <s v="Jackson"/>
    <x v="1"/>
    <n v="18"/>
    <n v="135"/>
    <n v="2430"/>
    <n v="971.99999999999989"/>
    <n v="0.39999999999999997"/>
    <s v="Sortie"/>
  </r>
  <r>
    <s v="Sports Direct"/>
    <n v="1197831"/>
    <d v="2021-01-23T00:00:00"/>
    <x v="3"/>
    <s v="Sud"/>
    <s v="Mississippi"/>
    <s v="Jackson"/>
    <x v="2"/>
    <n v="11"/>
    <n v="140"/>
    <n v="1540"/>
    <n v="677.6"/>
    <n v="0.44"/>
    <s v="Sortie"/>
  </r>
  <r>
    <s v="Sports Direct"/>
    <n v="1197831"/>
    <d v="2021-01-23T00:00:00"/>
    <x v="3"/>
    <s v="Sud"/>
    <s v="Mississippi"/>
    <s v="Jackson"/>
    <x v="3"/>
    <n v="13"/>
    <n v="102"/>
    <n v="1326"/>
    <n v="623.22"/>
    <n v="0.47000000000000003"/>
    <s v="Sortie"/>
  </r>
  <r>
    <s v="Sports Direct"/>
    <n v="1197831"/>
    <d v="2021-01-23T00:00:00"/>
    <x v="3"/>
    <s v="Sud"/>
    <s v="Mississippi"/>
    <s v="Jackson"/>
    <x v="4"/>
    <n v="26"/>
    <n v="123"/>
    <n v="3198"/>
    <n v="1215.24"/>
    <n v="0.38"/>
    <s v="Sortie"/>
  </r>
  <r>
    <s v="Sports Direct"/>
    <n v="1197831"/>
    <d v="2021-01-23T00:00:00"/>
    <x v="3"/>
    <s v="Sud"/>
    <s v="Mississippi"/>
    <s v="Jackson"/>
    <x v="5"/>
    <n v="18"/>
    <n v="158"/>
    <n v="2844"/>
    <n v="1222.92"/>
    <n v="0.43000000000000005"/>
    <s v="Sortie"/>
  </r>
  <r>
    <s v="Sports Direct"/>
    <n v="1197831"/>
    <d v="2021-02-21T00:00:00"/>
    <x v="4"/>
    <s v="Sud"/>
    <s v="Mississippi"/>
    <s v="Jackson"/>
    <x v="0"/>
    <n v="17"/>
    <n v="210"/>
    <n v="3570"/>
    <n v="1606.5"/>
    <n v="0.45"/>
    <s v="Sortie"/>
  </r>
  <r>
    <s v="Sports Direct"/>
    <n v="1197831"/>
    <d v="2021-02-21T00:00:00"/>
    <x v="4"/>
    <s v="Sud"/>
    <s v="Mississippi"/>
    <s v="Jackson"/>
    <x v="1"/>
    <n v="17"/>
    <n v="112"/>
    <n v="1904"/>
    <n v="742.56"/>
    <n v="0.38999999999999996"/>
    <s v="Sortie"/>
  </r>
  <r>
    <s v="Sports Direct"/>
    <n v="1197831"/>
    <d v="2021-02-21T00:00:00"/>
    <x v="4"/>
    <s v="Sud"/>
    <s v="Mississippi"/>
    <s v="Jackson"/>
    <x v="2"/>
    <n v="11"/>
    <n v="136"/>
    <n v="1496"/>
    <n v="628.32000000000005"/>
    <n v="0.42000000000000004"/>
    <s v="Sortie"/>
  </r>
  <r>
    <s v="Walmart"/>
    <n v="1197831"/>
    <d v="2021-02-21T00:00:00"/>
    <x v="4"/>
    <s v="Sud"/>
    <s v="Arkansas"/>
    <s v="Little Rock"/>
    <x v="3"/>
    <n v="15"/>
    <n v="78"/>
    <n v="1170"/>
    <n v="549.9"/>
    <n v="0.47000000000000003"/>
    <s v="Sortie"/>
  </r>
  <r>
    <s v="Walmart"/>
    <n v="1197831"/>
    <d v="2021-02-21T00:00:00"/>
    <x v="4"/>
    <s v="Sud"/>
    <s v="Arkansas"/>
    <s v="Little Rock"/>
    <x v="4"/>
    <n v="23"/>
    <n v="111"/>
    <n v="2553"/>
    <n v="944.61"/>
    <n v="0.37"/>
    <s v="Sortie"/>
  </r>
  <r>
    <s v="Walmart"/>
    <n v="1197831"/>
    <d v="2021-02-21T00:00:00"/>
    <x v="4"/>
    <s v="Sud"/>
    <s v="Arkansas"/>
    <s v="Little Rock"/>
    <x v="5"/>
    <n v="16"/>
    <n v="145"/>
    <n v="2320"/>
    <n v="974.40000000000009"/>
    <n v="0.42000000000000004"/>
    <s v="Sortie"/>
  </r>
  <r>
    <s v="Walmart"/>
    <n v="1197831"/>
    <d v="2021-03-19T00:00:00"/>
    <x v="2"/>
    <s v="Sud"/>
    <s v="Arkansas"/>
    <s v="Little Rock"/>
    <x v="0"/>
    <n v="15"/>
    <n v="206"/>
    <n v="3090"/>
    <n v="1452.3000000000002"/>
    <n v="0.47000000000000003"/>
    <s v="Sortie"/>
  </r>
  <r>
    <s v="Walmart"/>
    <n v="1197831"/>
    <d v="2021-03-19T00:00:00"/>
    <x v="2"/>
    <s v="Sud"/>
    <s v="Arkansas"/>
    <s v="Little Rock"/>
    <x v="1"/>
    <n v="14"/>
    <n v="107"/>
    <n v="1498"/>
    <n v="554.26"/>
    <n v="0.37"/>
    <s v="Sortie"/>
  </r>
  <r>
    <s v="Walmart"/>
    <n v="1197831"/>
    <d v="2021-03-19T00:00:00"/>
    <x v="2"/>
    <s v="Sud"/>
    <s v="Arkansas"/>
    <s v="Little Rock"/>
    <x v="2"/>
    <n v="8"/>
    <n v="112"/>
    <n v="896"/>
    <n v="403.2"/>
    <n v="0.45"/>
    <s v="Sortie"/>
  </r>
  <r>
    <s v="Walmart"/>
    <n v="1197831"/>
    <d v="2021-03-19T00:00:00"/>
    <x v="2"/>
    <s v="Sud"/>
    <s v="Arkansas"/>
    <s v="Little Rock"/>
    <x v="3"/>
    <n v="15"/>
    <n v="70"/>
    <n v="1050"/>
    <n v="493.50000000000006"/>
    <n v="0.47000000000000003"/>
    <s v="Sortie"/>
  </r>
  <r>
    <s v="Walmart"/>
    <n v="1197831"/>
    <d v="2021-03-19T00:00:00"/>
    <x v="2"/>
    <s v="Sud"/>
    <s v="Arkansas"/>
    <s v="Little Rock"/>
    <x v="4"/>
    <n v="24"/>
    <n v="88"/>
    <n v="2112"/>
    <n v="844.8"/>
    <n v="0.39999999999999997"/>
    <s v="Sortie"/>
  </r>
  <r>
    <s v="Walmart"/>
    <n v="1197831"/>
    <d v="2021-03-19T00:00:00"/>
    <x v="2"/>
    <s v="Sud"/>
    <s v="Arkansas"/>
    <s v="Little Rock"/>
    <x v="5"/>
    <n v="20"/>
    <n v="112"/>
    <n v="2240"/>
    <n v="1030.4000000000001"/>
    <n v="0.46"/>
    <s v="Sortie"/>
  </r>
  <r>
    <s v="Walmart"/>
    <n v="1197831"/>
    <d v="2021-04-20T00:00:00"/>
    <x v="6"/>
    <s v="Sud"/>
    <s v="Arkansas"/>
    <s v="Little Rock"/>
    <x v="0"/>
    <n v="19"/>
    <n v="204"/>
    <n v="3876"/>
    <n v="1744.2"/>
    <n v="0.45"/>
    <s v="Sortie"/>
  </r>
  <r>
    <s v="Walmart"/>
    <n v="1197831"/>
    <d v="2021-04-20T00:00:00"/>
    <x v="6"/>
    <s v="Sud"/>
    <s v="Arkansas"/>
    <s v="Little Rock"/>
    <x v="1"/>
    <n v="20"/>
    <n v="102"/>
    <n v="2040"/>
    <n v="815.99999999999989"/>
    <n v="0.39999999999999997"/>
    <s v="Sortie"/>
  </r>
  <r>
    <s v="Walmart"/>
    <n v="1197831"/>
    <d v="2021-04-20T00:00:00"/>
    <x v="6"/>
    <s v="Sud"/>
    <s v="Arkansas"/>
    <s v="Little Rock"/>
    <x v="2"/>
    <n v="11"/>
    <n v="96"/>
    <n v="1056"/>
    <n v="496.32000000000005"/>
    <n v="0.47000000000000003"/>
    <s v="Sortie"/>
  </r>
  <r>
    <s v="Walmart"/>
    <n v="1197831"/>
    <d v="2021-04-20T00:00:00"/>
    <x v="6"/>
    <s v="Sud"/>
    <s v="Arkansas"/>
    <s v="Little Rock"/>
    <x v="3"/>
    <n v="13"/>
    <n v="77"/>
    <n v="1001"/>
    <n v="470.47"/>
    <n v="0.47000000000000003"/>
    <s v="Sortie"/>
  </r>
  <r>
    <s v="Walmart"/>
    <n v="1197831"/>
    <d v="2021-04-20T00:00:00"/>
    <x v="6"/>
    <s v="Sud"/>
    <s v="Arkansas"/>
    <s v="Little Rock"/>
    <x v="4"/>
    <n v="31"/>
    <n v="75"/>
    <n v="2325"/>
    <n v="860.25"/>
    <n v="0.37"/>
    <s v="Sortie"/>
  </r>
  <r>
    <s v="Walmart"/>
    <n v="1197831"/>
    <d v="2021-04-20T00:00:00"/>
    <x v="6"/>
    <s v="Sud"/>
    <s v="Arkansas"/>
    <s v="Little Rock"/>
    <x v="5"/>
    <n v="24"/>
    <n v="120"/>
    <n v="2880"/>
    <n v="1267.2"/>
    <n v="0.44"/>
    <s v="Sortie"/>
  </r>
  <r>
    <s v="Walmart"/>
    <n v="1197831"/>
    <d v="2021-05-19T00:00:00"/>
    <x v="0"/>
    <s v="Sud"/>
    <s v="Arkansas"/>
    <s v="Little Rock"/>
    <x v="0"/>
    <n v="26"/>
    <n v="228"/>
    <n v="5928"/>
    <n v="2726.88"/>
    <n v="0.46"/>
    <s v="Sortie"/>
  </r>
  <r>
    <s v="Walmart"/>
    <n v="1197831"/>
    <d v="2021-05-19T00:00:00"/>
    <x v="0"/>
    <s v="Sud"/>
    <s v="Arkansas"/>
    <s v="Little Rock"/>
    <x v="1"/>
    <n v="28"/>
    <n v="116"/>
    <n v="3248"/>
    <n v="1364.1599999999999"/>
    <n v="0.42"/>
    <s v="Sortie"/>
  </r>
  <r>
    <s v="Walmart"/>
    <n v="1197831"/>
    <d v="2021-05-19T00:00:00"/>
    <x v="0"/>
    <s v="Sud"/>
    <s v="Arkansas"/>
    <s v="Little Rock"/>
    <x v="2"/>
    <n v="27"/>
    <n v="119"/>
    <n v="3213"/>
    <n v="1413.72"/>
    <n v="0.44"/>
    <s v="Sortie"/>
  </r>
  <r>
    <s v="Walmart"/>
    <n v="1197831"/>
    <d v="2021-05-19T00:00:00"/>
    <x v="0"/>
    <s v="Sud"/>
    <s v="Arkansas"/>
    <s v="Little Rock"/>
    <x v="3"/>
    <n v="24"/>
    <n v="90"/>
    <n v="2160"/>
    <n v="1015.2"/>
    <n v="0.47000000000000003"/>
    <s v="Sortie"/>
  </r>
  <r>
    <s v="Walmart"/>
    <n v="1197831"/>
    <d v="2021-05-19T00:00:00"/>
    <x v="0"/>
    <s v="Sud"/>
    <s v="Arkansas"/>
    <s v="Little Rock"/>
    <x v="4"/>
    <n v="32"/>
    <n v="111"/>
    <n v="3552"/>
    <n v="1385.2799999999997"/>
    <n v="0.38999999999999996"/>
    <s v="Sortie"/>
  </r>
  <r>
    <s v="Walmart"/>
    <n v="1197831"/>
    <d v="2021-05-19T00:00:00"/>
    <x v="0"/>
    <s v="Sud"/>
    <s v="Arkansas"/>
    <s v="Little Rock"/>
    <x v="5"/>
    <n v="33"/>
    <n v="145"/>
    <n v="4785"/>
    <n v="2248.9500000000003"/>
    <n v="0.47000000000000003"/>
    <s v="Sortie"/>
  </r>
  <r>
    <s v="Walmart"/>
    <n v="1197831"/>
    <d v="2021-06-21T00:00:00"/>
    <x v="5"/>
    <s v="Sud"/>
    <s v="Arkansas"/>
    <s v="Little Rock"/>
    <x v="0"/>
    <n v="28"/>
    <n v="236"/>
    <n v="6608"/>
    <n v="2907.52"/>
    <n v="0.44"/>
    <s v="Sortie"/>
  </r>
  <r>
    <s v="Walmart"/>
    <n v="1197831"/>
    <d v="2021-06-21T00:00:00"/>
    <x v="5"/>
    <s v="Sud"/>
    <s v="Arkansas"/>
    <s v="Little Rock"/>
    <x v="1"/>
    <n v="25"/>
    <n v="149"/>
    <n v="3725"/>
    <n v="1452.7499999999998"/>
    <n v="0.38999999999999996"/>
    <s v="Sortie"/>
  </r>
  <r>
    <s v="Walmart"/>
    <n v="1197831"/>
    <d v="2021-06-21T00:00:00"/>
    <x v="5"/>
    <s v="Sud"/>
    <s v="Arkansas"/>
    <s v="Little Rock"/>
    <x v="2"/>
    <n v="28"/>
    <n v="124"/>
    <n v="3472"/>
    <n v="1562.4"/>
    <n v="0.45"/>
    <s v="Sortie"/>
  </r>
  <r>
    <s v="Walmart"/>
    <n v="1197831"/>
    <d v="2021-06-21T00:00:00"/>
    <x v="5"/>
    <s v="Sud"/>
    <s v="Arkansas"/>
    <s v="Little Rock"/>
    <x v="3"/>
    <n v="29"/>
    <n v="124"/>
    <n v="3596"/>
    <n v="1582.24"/>
    <n v="0.44"/>
    <s v="Sortie"/>
  </r>
  <r>
    <s v="Walmart"/>
    <n v="1197831"/>
    <d v="2021-06-21T00:00:00"/>
    <x v="5"/>
    <s v="Sud"/>
    <s v="Arkansas"/>
    <s v="Little Rock"/>
    <x v="4"/>
    <n v="37"/>
    <n v="116"/>
    <n v="4292"/>
    <n v="1673.8799999999999"/>
    <n v="0.38999999999999996"/>
    <s v="Sortie"/>
  </r>
  <r>
    <s v="Walmart"/>
    <n v="1197831"/>
    <d v="2021-06-21T00:00:00"/>
    <x v="5"/>
    <s v="Sud"/>
    <s v="Arkansas"/>
    <s v="Little Rock"/>
    <x v="5"/>
    <n v="48"/>
    <n v="165"/>
    <n v="7920"/>
    <n v="3405.6000000000004"/>
    <n v="0.43000000000000005"/>
    <s v="Sortie"/>
  </r>
  <r>
    <s v="Walmart"/>
    <n v="1197831"/>
    <d v="2021-07-19T00:00:00"/>
    <x v="5"/>
    <s v="Sud"/>
    <s v="Arkansas"/>
    <s v="Little Rock"/>
    <x v="0"/>
    <n v="39"/>
    <n v="271"/>
    <n v="10569"/>
    <n v="4438.9800000000005"/>
    <n v="0.42000000000000004"/>
    <s v="Sortie"/>
  </r>
  <r>
    <s v="Walmart"/>
    <n v="1197831"/>
    <d v="2021-07-19T00:00:00"/>
    <x v="5"/>
    <s v="Sud"/>
    <s v="Arkansas"/>
    <s v="Little Rock"/>
    <x v="1"/>
    <n v="36"/>
    <n v="163"/>
    <n v="5868"/>
    <n v="2171.16"/>
    <n v="0.37"/>
    <s v="Sortie"/>
  </r>
  <r>
    <s v="Walmart"/>
    <n v="1197831"/>
    <d v="2021-07-19T00:00:00"/>
    <x v="5"/>
    <s v="Sud"/>
    <s v="Arkansas"/>
    <s v="Little Rock"/>
    <x v="2"/>
    <n v="32"/>
    <n v="140"/>
    <n v="4480"/>
    <n v="1971.2"/>
    <n v="0.44"/>
    <s v="Sortie"/>
  </r>
  <r>
    <s v="Walmart"/>
    <n v="1197831"/>
    <d v="2021-07-19T00:00:00"/>
    <x v="5"/>
    <s v="Sud"/>
    <s v="Arkansas"/>
    <s v="Little Rock"/>
    <x v="3"/>
    <n v="35"/>
    <n v="120"/>
    <n v="4200"/>
    <n v="1806.0000000000002"/>
    <n v="0.43000000000000005"/>
    <s v="Sortie"/>
  </r>
  <r>
    <s v="Walmart"/>
    <n v="1197831"/>
    <d v="2021-07-19T00:00:00"/>
    <x v="5"/>
    <s v="Sud"/>
    <s v="Arkansas"/>
    <s v="Little Rock"/>
    <x v="4"/>
    <n v="40"/>
    <n v="149"/>
    <n v="5960"/>
    <n v="2384"/>
    <n v="0.39999999999999997"/>
    <s v="Sortie"/>
  </r>
  <r>
    <s v="Walmart"/>
    <n v="1197831"/>
    <d v="2021-07-19T00:00:00"/>
    <x v="5"/>
    <s v="Sud"/>
    <s v="Arkansas"/>
    <s v="Little Rock"/>
    <x v="5"/>
    <n v="50"/>
    <n v="198"/>
    <n v="9900"/>
    <n v="4554"/>
    <n v="0.46"/>
    <s v="Sortie"/>
  </r>
  <r>
    <s v="Walmart"/>
    <n v="1197831"/>
    <d v="2021-08-20T00:00:00"/>
    <x v="2"/>
    <s v="Sud"/>
    <s v="Arkansas"/>
    <s v="Little Rock"/>
    <x v="0"/>
    <n v="43"/>
    <n v="233"/>
    <n v="10019"/>
    <n v="4508.55"/>
    <n v="0.45"/>
    <s v="Sortie"/>
  </r>
  <r>
    <s v="Walmart"/>
    <n v="1197831"/>
    <d v="2021-08-20T00:00:00"/>
    <x v="2"/>
    <s v="Sud"/>
    <s v="Arkansas"/>
    <s v="Little Rock"/>
    <x v="1"/>
    <n v="42"/>
    <n v="163"/>
    <n v="6846"/>
    <n v="2669.9399999999996"/>
    <n v="0.38999999999999996"/>
    <s v="Sortie"/>
  </r>
  <r>
    <s v="Walmart"/>
    <n v="1197831"/>
    <d v="2021-08-20T00:00:00"/>
    <x v="2"/>
    <s v="Sud"/>
    <s v="Arkansas"/>
    <s v="Little Rock"/>
    <x v="2"/>
    <n v="40"/>
    <n v="135"/>
    <n v="5400"/>
    <n v="2376"/>
    <n v="0.44"/>
    <s v="Sortie"/>
  </r>
  <r>
    <s v="Walmart"/>
    <n v="1197831"/>
    <d v="2021-08-20T00:00:00"/>
    <x v="2"/>
    <s v="Sud"/>
    <s v="Arkansas"/>
    <s v="Little Rock"/>
    <x v="3"/>
    <n v="29"/>
    <n v="132"/>
    <n v="3828"/>
    <n v="1722.6000000000001"/>
    <n v="0.45"/>
    <s v="Sortie"/>
  </r>
  <r>
    <s v="Walmart"/>
    <n v="1197831"/>
    <d v="2021-08-20T00:00:00"/>
    <x v="2"/>
    <s v="Sud"/>
    <s v="Arkansas"/>
    <s v="Little Rock"/>
    <x v="4"/>
    <n v="40"/>
    <n v="113"/>
    <n v="4520"/>
    <n v="1672.4"/>
    <n v="0.37"/>
    <s v="Sortie"/>
  </r>
  <r>
    <s v="Walmart"/>
    <n v="1197831"/>
    <d v="2021-08-20T00:00:00"/>
    <x v="2"/>
    <s v="Sud"/>
    <s v="Arkansas"/>
    <s v="Little Rock"/>
    <x v="5"/>
    <n v="40"/>
    <n v="193"/>
    <n v="7720"/>
    <n v="3628.4"/>
    <n v="0.47000000000000003"/>
    <s v="Sortie"/>
  </r>
  <r>
    <s v="Walmart"/>
    <n v="1197831"/>
    <d v="2021-09-19T00:00:00"/>
    <x v="4"/>
    <s v="Sud"/>
    <s v="Arkansas"/>
    <s v="Little Rock"/>
    <x v="0"/>
    <n v="35"/>
    <n v="221"/>
    <n v="7735"/>
    <n v="3326.05"/>
    <n v="0.43000000000000005"/>
    <s v="Sortie"/>
  </r>
  <r>
    <s v="Walmart"/>
    <n v="1197831"/>
    <d v="2021-09-19T00:00:00"/>
    <x v="4"/>
    <s v="Sud"/>
    <s v="Arkansas"/>
    <s v="Little Rock"/>
    <x v="1"/>
    <n v="26"/>
    <n v="135"/>
    <n v="3510"/>
    <n v="1439.1"/>
    <n v="0.41"/>
    <s v="Sortie"/>
  </r>
  <r>
    <s v="Walmart"/>
    <n v="1197831"/>
    <d v="2021-09-19T00:00:00"/>
    <x v="4"/>
    <s v="Sud"/>
    <s v="Arkansas"/>
    <s v="Little Rock"/>
    <x v="2"/>
    <n v="11"/>
    <n v="123"/>
    <n v="1353"/>
    <n v="635.91000000000008"/>
    <n v="0.47000000000000003"/>
    <s v="Sortie"/>
  </r>
  <r>
    <s v="Walmart"/>
    <n v="1197831"/>
    <d v="2021-09-19T00:00:00"/>
    <x v="4"/>
    <s v="Sud"/>
    <s v="Arkansas"/>
    <s v="Little Rock"/>
    <x v="3"/>
    <n v="12"/>
    <n v="104"/>
    <n v="1248"/>
    <n v="524.16000000000008"/>
    <n v="0.42000000000000004"/>
    <s v="Sortie"/>
  </r>
  <r>
    <s v="Walmart"/>
    <n v="1197831"/>
    <d v="2021-09-19T00:00:00"/>
    <x v="4"/>
    <s v="Sud"/>
    <s v="Arkansas"/>
    <s v="Little Rock"/>
    <x v="4"/>
    <n v="18"/>
    <n v="111"/>
    <n v="1998"/>
    <n v="779.21999999999991"/>
    <n v="0.38999999999999996"/>
    <s v="Sortie"/>
  </r>
  <r>
    <s v="Walmart"/>
    <n v="1197831"/>
    <d v="2021-09-19T00:00:00"/>
    <x v="4"/>
    <s v="Sud"/>
    <s v="Arkansas"/>
    <s v="Little Rock"/>
    <x v="5"/>
    <n v="22"/>
    <n v="140"/>
    <n v="3080"/>
    <n v="1293.6000000000001"/>
    <n v="0.42000000000000004"/>
    <s v="Sortie"/>
  </r>
  <r>
    <s v="Walmart"/>
    <n v="1197831"/>
    <d v="2021-10-21T00:00:00"/>
    <x v="1"/>
    <s v="Sud"/>
    <s v="Arkansas"/>
    <s v="Little Rock"/>
    <x v="0"/>
    <n v="21"/>
    <n v="180"/>
    <n v="3780"/>
    <n v="1701"/>
    <n v="0.45"/>
    <s v="Sortie"/>
  </r>
  <r>
    <s v="Walmart"/>
    <n v="1197831"/>
    <d v="2021-10-21T00:00:00"/>
    <x v="1"/>
    <s v="Sud"/>
    <s v="Arkansas"/>
    <s v="Little Rock"/>
    <x v="1"/>
    <n v="14"/>
    <n v="132"/>
    <n v="1848"/>
    <n v="739.19999999999993"/>
    <n v="0.39999999999999997"/>
    <s v="Sortie"/>
  </r>
  <r>
    <s v="Walmart"/>
    <n v="1197831"/>
    <d v="2021-10-21T00:00:00"/>
    <x v="1"/>
    <s v="Sud"/>
    <s v="Arkansas"/>
    <s v="Little Rock"/>
    <x v="2"/>
    <n v="16"/>
    <n v="99"/>
    <n v="1584"/>
    <n v="728.64"/>
    <n v="0.46"/>
    <s v="Sortie"/>
  </r>
  <r>
    <s v="Walmart"/>
    <n v="1197831"/>
    <d v="2021-10-21T00:00:00"/>
    <x v="1"/>
    <s v="Sud"/>
    <s v="Arkansas"/>
    <s v="Little Rock"/>
    <x v="3"/>
    <n v="15"/>
    <n v="94"/>
    <n v="1410"/>
    <n v="634.5"/>
    <n v="0.45"/>
    <s v="Sortie"/>
  </r>
  <r>
    <s v="Walmart"/>
    <n v="1197831"/>
    <d v="2021-10-21T00:00:00"/>
    <x v="1"/>
    <s v="Sud"/>
    <s v="Arkansas"/>
    <s v="Little Rock"/>
    <x v="4"/>
    <n v="21"/>
    <n v="91"/>
    <n v="1911"/>
    <n v="707.06999999999994"/>
    <n v="0.37"/>
    <s v="Sortie"/>
  </r>
  <r>
    <s v="Ouest Gear"/>
    <n v="1197831"/>
    <d v="2021-10-21T00:00:00"/>
    <x v="1"/>
    <s v="Sud"/>
    <s v="Arkansas"/>
    <s v="Little Rock"/>
    <x v="5"/>
    <n v="20"/>
    <n v="132"/>
    <n v="2640"/>
    <n v="1188"/>
    <n v="0.45"/>
    <s v="Sortie"/>
  </r>
  <r>
    <s v="Ouest Gear"/>
    <n v="1197831"/>
    <d v="2021-11-20T00:00:00"/>
    <x v="3"/>
    <s v="Sud"/>
    <s v="Arkansas"/>
    <s v="Little Rock"/>
    <x v="0"/>
    <n v="18"/>
    <n v="176"/>
    <n v="3168"/>
    <n v="1457.28"/>
    <n v="0.46"/>
    <s v="Sortie"/>
  </r>
  <r>
    <s v="Ouest Gear"/>
    <n v="1197831"/>
    <d v="2021-11-20T00:00:00"/>
    <x v="3"/>
    <s v="Sud"/>
    <s v="Arkansas"/>
    <s v="Little Rock"/>
    <x v="1"/>
    <n v="11"/>
    <n v="116"/>
    <n v="1276"/>
    <n v="535.91999999999996"/>
    <n v="0.42"/>
    <s v="Sortie"/>
  </r>
  <r>
    <s v="Ouest Gear"/>
    <n v="1197831"/>
    <d v="2021-11-20T00:00:00"/>
    <x v="3"/>
    <s v="Sud"/>
    <s v="Arkansas"/>
    <s v="Little Rock"/>
    <x v="2"/>
    <n v="19"/>
    <n v="102"/>
    <n v="1938"/>
    <n v="833.34000000000015"/>
    <n v="0.43000000000000005"/>
    <s v="Sortie"/>
  </r>
  <r>
    <s v="Ouest Gear"/>
    <n v="1197831"/>
    <d v="2021-11-20T00:00:00"/>
    <x v="3"/>
    <s v="Sud"/>
    <s v="Arkansas"/>
    <s v="Little Rock"/>
    <x v="3"/>
    <n v="41"/>
    <n v="128"/>
    <n v="5248"/>
    <n v="2309.12"/>
    <n v="0.44"/>
    <s v="Sortie"/>
  </r>
  <r>
    <s v="Ouest Gear"/>
    <n v="1197831"/>
    <d v="2021-11-20T00:00:00"/>
    <x v="3"/>
    <s v="Sud"/>
    <s v="Arkansas"/>
    <s v="Little Rock"/>
    <x v="4"/>
    <n v="56"/>
    <n v="105"/>
    <n v="5880"/>
    <n v="2410.7999999999997"/>
    <n v="0.41"/>
    <s v="Sortie"/>
  </r>
  <r>
    <s v="Ouest Gear"/>
    <n v="1197831"/>
    <d v="2021-11-20T00:00:00"/>
    <x v="3"/>
    <s v="Sud"/>
    <s v="Arkansas"/>
    <s v="Little Rock"/>
    <x v="5"/>
    <n v="53"/>
    <n v="135"/>
    <n v="7155"/>
    <n v="3219.75"/>
    <n v="0.45"/>
    <s v="Sortie"/>
  </r>
  <r>
    <s v="Ouest Gear"/>
    <n v="1197831"/>
    <d v="2021-12-19T00:00:00"/>
    <x v="4"/>
    <s v="Sud"/>
    <s v="Arkansas"/>
    <s v="Little Rock"/>
    <x v="0"/>
    <n v="55"/>
    <n v="238"/>
    <n v="13090"/>
    <n v="6021.4000000000005"/>
    <n v="0.46"/>
    <s v="Sortie"/>
  </r>
  <r>
    <s v="Ouest Gear"/>
    <n v="1197831"/>
    <d v="2021-12-19T00:00:00"/>
    <x v="4"/>
    <s v="Sud"/>
    <s v="Arkansas"/>
    <s v="Little Rock"/>
    <x v="1"/>
    <n v="46"/>
    <n v="155"/>
    <n v="7130"/>
    <n v="2851.9999999999995"/>
    <n v="0.39999999999999997"/>
    <s v="Sortie"/>
  </r>
  <r>
    <s v="Ouest Gear"/>
    <n v="1197831"/>
    <d v="2021-12-19T00:00:00"/>
    <x v="4"/>
    <s v="Sud"/>
    <s v="Arkansas"/>
    <s v="Little Rock"/>
    <x v="2"/>
    <n v="43"/>
    <n v="149"/>
    <n v="6407"/>
    <n v="2819.08"/>
    <n v="0.44"/>
    <s v="Sortie"/>
  </r>
  <r>
    <s v="Ouest Gear"/>
    <n v="1197831"/>
    <d v="2021-12-19T00:00:00"/>
    <x v="4"/>
    <s v="Sud"/>
    <s v="Arkansas"/>
    <s v="Little Rock"/>
    <x v="3"/>
    <n v="40"/>
    <n v="124"/>
    <n v="4960"/>
    <n v="2281.6"/>
    <n v="0.46"/>
    <s v="Sortie"/>
  </r>
  <r>
    <s v="Ouest Gear"/>
    <n v="1197831"/>
    <d v="2021-12-19T00:00:00"/>
    <x v="4"/>
    <s v="Sud"/>
    <s v="Arkansas"/>
    <s v="Little Rock"/>
    <x v="4"/>
    <n v="50"/>
    <n v="132"/>
    <n v="6600"/>
    <n v="2640"/>
    <n v="0.39999999999999997"/>
    <s v="Sortie"/>
  </r>
  <r>
    <s v="Ouest Gear"/>
    <n v="1197831"/>
    <d v="2021-12-19T00:00:00"/>
    <x v="4"/>
    <s v="Sud"/>
    <s v="Arkansas"/>
    <s v="Little Rock"/>
    <x v="5"/>
    <n v="55"/>
    <n v="170"/>
    <n v="9350"/>
    <n v="4207.5"/>
    <n v="0.45"/>
    <s v="Sortie"/>
  </r>
  <r>
    <s v="Ouest Gear"/>
    <n v="1197831"/>
    <d v="2021-01-23T00:00:00"/>
    <x v="3"/>
    <s v="Sud"/>
    <s v="Arkansas"/>
    <s v="Little Rock"/>
    <x v="0"/>
    <n v="17"/>
    <n v="178"/>
    <n v="3026"/>
    <n v="1422.22"/>
    <n v="0.47000000000000003"/>
    <s v="Sortie"/>
  </r>
  <r>
    <s v="Ouest Gear"/>
    <n v="1197831"/>
    <d v="2021-01-23T00:00:00"/>
    <x v="3"/>
    <s v="Sud"/>
    <s v="Arkansas"/>
    <s v="Little Rock"/>
    <x v="1"/>
    <n v="18"/>
    <n v="124"/>
    <n v="2232"/>
    <n v="848.16"/>
    <n v="0.38"/>
    <s v="Sortie"/>
  </r>
  <r>
    <s v="Ouest Gear"/>
    <n v="1197831"/>
    <d v="2021-01-23T00:00:00"/>
    <x v="3"/>
    <s v="Sud"/>
    <s v="Arkansas"/>
    <s v="Little Rock"/>
    <x v="2"/>
    <n v="10"/>
    <n v="131"/>
    <n v="1310"/>
    <n v="563.30000000000007"/>
    <n v="0.43000000000000005"/>
    <s v="Sortie"/>
  </r>
  <r>
    <s v="Ouest Gear"/>
    <n v="1197831"/>
    <d v="2021-01-23T00:00:00"/>
    <x v="3"/>
    <s v="Sud"/>
    <s v="Arkansas"/>
    <s v="Little Rock"/>
    <x v="3"/>
    <n v="13"/>
    <n v="74"/>
    <n v="962"/>
    <n v="413.66"/>
    <n v="0.43000000000000005"/>
    <s v="Sortie"/>
  </r>
  <r>
    <s v="Ouest Gear"/>
    <n v="1197831"/>
    <d v="2021-01-23T00:00:00"/>
    <x v="3"/>
    <s v="Sud"/>
    <s v="Arkansas"/>
    <s v="Little Rock"/>
    <x v="4"/>
    <n v="23"/>
    <n v="91"/>
    <n v="2093"/>
    <n v="858.13"/>
    <n v="0.41"/>
    <s v="Sortie"/>
  </r>
  <r>
    <s v="Ouest Gear"/>
    <n v="1197831"/>
    <d v="2021-01-23T00:00:00"/>
    <x v="3"/>
    <s v="Sud"/>
    <s v="Arkansas"/>
    <s v="Little Rock"/>
    <x v="5"/>
    <n v="18"/>
    <n v="124"/>
    <n v="2232"/>
    <n v="1004.4"/>
    <n v="0.45"/>
    <s v="Sortie"/>
  </r>
  <r>
    <s v="Ouest Gear"/>
    <n v="1197831"/>
    <d v="2021-02-21T00:00:00"/>
    <x v="4"/>
    <s v="Sud"/>
    <s v="Arkansas"/>
    <s v="Little Rock"/>
    <x v="0"/>
    <n v="18"/>
    <n v="206"/>
    <n v="3708"/>
    <n v="1631.52"/>
    <n v="0.44"/>
    <s v="Sortie"/>
  </r>
  <r>
    <s v="Ouest Gear"/>
    <n v="1197831"/>
    <d v="2021-02-21T00:00:00"/>
    <x v="4"/>
    <s v="Sud"/>
    <s v="Arkansas"/>
    <s v="Little Rock"/>
    <x v="1"/>
    <n v="17"/>
    <n v="83"/>
    <n v="1411"/>
    <n v="550.29"/>
    <n v="0.38999999999999996"/>
    <s v="Sortie"/>
  </r>
  <r>
    <s v="Ouest Gear"/>
    <n v="1197831"/>
    <d v="2021-02-21T00:00:00"/>
    <x v="4"/>
    <s v="Sud"/>
    <s v="Arkansas"/>
    <s v="Little Rock"/>
    <x v="2"/>
    <n v="12"/>
    <n v="98"/>
    <n v="1176"/>
    <n v="552.72"/>
    <n v="0.47000000000000003"/>
    <s v="Sortie"/>
  </r>
  <r>
    <s v="Ouest Gear"/>
    <n v="1197831"/>
    <d v="2021-02-21T00:00:00"/>
    <x v="4"/>
    <s v="Sud"/>
    <s v="Oklahoma"/>
    <s v="Oklahoma City"/>
    <x v="3"/>
    <n v="15"/>
    <n v="58"/>
    <n v="870"/>
    <n v="400.20000000000005"/>
    <n v="0.46"/>
    <s v="Sortie"/>
  </r>
  <r>
    <s v="Ouest Gear"/>
    <n v="1197831"/>
    <d v="2021-02-21T00:00:00"/>
    <x v="4"/>
    <s v="Sud"/>
    <s v="Oklahoma"/>
    <s v="Oklahoma City"/>
    <x v="4"/>
    <n v="24"/>
    <n v="85"/>
    <n v="2040"/>
    <n v="815.99999999999989"/>
    <n v="0.39999999999999997"/>
    <s v="Sortie"/>
  </r>
  <r>
    <s v="Ouest Gear"/>
    <n v="1197831"/>
    <d v="2021-02-21T00:00:00"/>
    <x v="4"/>
    <s v="Sud"/>
    <s v="Oklahoma"/>
    <s v="Oklahoma City"/>
    <x v="5"/>
    <n v="14"/>
    <n v="112"/>
    <n v="1568"/>
    <n v="721.28000000000009"/>
    <n v="0.46"/>
    <s v="Sortie"/>
  </r>
  <r>
    <s v="Ouest Gear"/>
    <n v="1197831"/>
    <d v="2021-03-19T00:00:00"/>
    <x v="2"/>
    <s v="Sud"/>
    <s v="Oklahoma"/>
    <s v="Oklahoma City"/>
    <x v="0"/>
    <n v="14"/>
    <n v="182"/>
    <n v="2548"/>
    <n v="1172.0800000000002"/>
    <n v="0.46"/>
    <s v="Sortie"/>
  </r>
  <r>
    <s v="Ouest Gear"/>
    <n v="1197831"/>
    <d v="2021-03-19T00:00:00"/>
    <x v="2"/>
    <s v="Sud"/>
    <s v="Oklahoma"/>
    <s v="Oklahoma City"/>
    <x v="1"/>
    <n v="15"/>
    <n v="78"/>
    <n v="1170"/>
    <n v="479.7"/>
    <n v="0.41"/>
    <s v="Sortie"/>
  </r>
  <r>
    <s v="Ouest Gear"/>
    <n v="1197831"/>
    <d v="2021-03-19T00:00:00"/>
    <x v="2"/>
    <s v="Sud"/>
    <s v="Oklahoma"/>
    <s v="Oklahoma City"/>
    <x v="2"/>
    <n v="7"/>
    <n v="83"/>
    <n v="581"/>
    <n v="261.45"/>
    <n v="0.45"/>
    <s v="Sortie"/>
  </r>
  <r>
    <s v="Ouest Gear"/>
    <n v="1197831"/>
    <d v="2021-03-19T00:00:00"/>
    <x v="2"/>
    <s v="Sud"/>
    <s v="Oklahoma"/>
    <s v="Oklahoma City"/>
    <x v="3"/>
    <n v="16"/>
    <n v="39"/>
    <n v="624"/>
    <n v="293.28000000000003"/>
    <n v="0.47000000000000003"/>
    <s v="Sortie"/>
  </r>
  <r>
    <s v="Ouest Gear"/>
    <n v="1197831"/>
    <d v="2021-03-19T00:00:00"/>
    <x v="2"/>
    <s v="Sud"/>
    <s v="Oklahoma"/>
    <s v="Oklahoma City"/>
    <x v="4"/>
    <n v="26"/>
    <n v="61"/>
    <n v="1586"/>
    <n v="666.12"/>
    <n v="0.42"/>
    <s v="Sortie"/>
  </r>
  <r>
    <s v="Ouest Gear"/>
    <n v="1197831"/>
    <d v="2021-03-19T00:00:00"/>
    <x v="2"/>
    <s v="Sud"/>
    <s v="Oklahoma"/>
    <s v="Oklahoma City"/>
    <x v="5"/>
    <n v="18"/>
    <n v="88"/>
    <n v="1584"/>
    <n v="728.64"/>
    <n v="0.46"/>
    <s v="Sortie"/>
  </r>
  <r>
    <s v="Ouest Gear"/>
    <n v="1197831"/>
    <d v="2021-04-20T00:00:00"/>
    <x v="6"/>
    <s v="Sud"/>
    <s v="Oklahoma"/>
    <s v="Oklahoma City"/>
    <x v="0"/>
    <n v="20"/>
    <n v="184"/>
    <n v="3680"/>
    <n v="1692.8000000000002"/>
    <n v="0.46"/>
    <s v="Sortie"/>
  </r>
  <r>
    <s v="Ouest Gear"/>
    <n v="1197831"/>
    <d v="2021-04-20T00:00:00"/>
    <x v="6"/>
    <s v="Sud"/>
    <s v="Oklahoma"/>
    <s v="Oklahoma City"/>
    <x v="1"/>
    <n v="18"/>
    <n v="79"/>
    <n v="1422"/>
    <n v="554.57999999999993"/>
    <n v="0.38999999999999996"/>
    <s v="Sortie"/>
  </r>
  <r>
    <s v="Ouest Gear"/>
    <n v="1197831"/>
    <d v="2021-04-20T00:00:00"/>
    <x v="6"/>
    <s v="Sud"/>
    <s v="Oklahoma"/>
    <s v="Oklahoma City"/>
    <x v="2"/>
    <n v="10"/>
    <n v="70"/>
    <n v="700"/>
    <n v="322"/>
    <n v="0.46"/>
    <s v="Sortie"/>
  </r>
  <r>
    <s v="Ouest Gear"/>
    <n v="1197831"/>
    <d v="2021-04-20T00:00:00"/>
    <x v="6"/>
    <s v="Sud"/>
    <s v="Oklahoma"/>
    <s v="Oklahoma City"/>
    <x v="3"/>
    <n v="15"/>
    <n v="47"/>
    <n v="705"/>
    <n v="303.15000000000003"/>
    <n v="0.43000000000000005"/>
    <s v="Sortie"/>
  </r>
  <r>
    <s v="Ouest Gear"/>
    <n v="1197831"/>
    <d v="2021-04-20T00:00:00"/>
    <x v="6"/>
    <s v="Sud"/>
    <s v="Oklahoma"/>
    <s v="Oklahoma City"/>
    <x v="4"/>
    <n v="27"/>
    <n v="54"/>
    <n v="1458"/>
    <n v="568.61999999999989"/>
    <n v="0.38999999999999996"/>
    <s v="Sortie"/>
  </r>
  <r>
    <s v="Ouest Gear"/>
    <n v="1197831"/>
    <d v="2021-04-20T00:00:00"/>
    <x v="6"/>
    <s v="Sud"/>
    <s v="Oklahoma"/>
    <s v="Oklahoma City"/>
    <x v="5"/>
    <n v="22"/>
    <n v="111"/>
    <n v="2442"/>
    <n v="1050.0600000000002"/>
    <n v="0.43000000000000005"/>
    <s v="Sortie"/>
  </r>
  <r>
    <s v="Ouest Gear"/>
    <n v="1197831"/>
    <d v="2021-05-19T00:00:00"/>
    <x v="0"/>
    <s v="Sud"/>
    <s v="Oklahoma"/>
    <s v="Oklahoma City"/>
    <x v="0"/>
    <n v="28"/>
    <n v="179"/>
    <n v="5012"/>
    <n v="2155.1600000000003"/>
    <n v="0.43000000000000005"/>
    <s v="Sortie"/>
  </r>
  <r>
    <s v="Ouest Gear"/>
    <n v="1197831"/>
    <d v="2021-05-19T00:00:00"/>
    <x v="0"/>
    <s v="Sud"/>
    <s v="Oklahoma"/>
    <s v="Oklahoma City"/>
    <x v="1"/>
    <n v="29"/>
    <n v="93"/>
    <n v="2697"/>
    <n v="1024.8599999999999"/>
    <n v="0.38"/>
    <s v="Sortie"/>
  </r>
  <r>
    <s v="Ouest Gear"/>
    <n v="1197831"/>
    <d v="2021-05-19T00:00:00"/>
    <x v="0"/>
    <s v="Sud"/>
    <s v="Oklahoma"/>
    <s v="Oklahoma City"/>
    <x v="2"/>
    <n v="27"/>
    <n v="88"/>
    <n v="2376"/>
    <n v="997.92000000000007"/>
    <n v="0.42000000000000004"/>
    <s v="Sortie"/>
  </r>
  <r>
    <s v="Ouest Gear"/>
    <n v="1197831"/>
    <d v="2021-05-19T00:00:00"/>
    <x v="0"/>
    <s v="Sud"/>
    <s v="Oklahoma"/>
    <s v="Oklahoma City"/>
    <x v="3"/>
    <n v="26"/>
    <n v="74"/>
    <n v="1924"/>
    <n v="808.08"/>
    <n v="0.42000000000000004"/>
    <s v="Sortie"/>
  </r>
  <r>
    <s v="Ouest Gear"/>
    <n v="1197831"/>
    <d v="2021-05-19T00:00:00"/>
    <x v="0"/>
    <s v="Sud"/>
    <s v="Oklahoma"/>
    <s v="Oklahoma City"/>
    <x v="4"/>
    <n v="33"/>
    <n v="80"/>
    <n v="2640"/>
    <n v="1082.3999999999999"/>
    <n v="0.41"/>
    <s v="Sortie"/>
  </r>
  <r>
    <s v="Ouest Gear"/>
    <n v="1197831"/>
    <d v="2021-05-19T00:00:00"/>
    <x v="0"/>
    <s v="Sud"/>
    <s v="Oklahoma"/>
    <s v="Oklahoma City"/>
    <x v="5"/>
    <n v="33"/>
    <n v="116"/>
    <n v="3828"/>
    <n v="1722.6000000000001"/>
    <n v="0.45"/>
    <s v="Sortie"/>
  </r>
  <r>
    <s v="Ouest Gear"/>
    <n v="1197831"/>
    <d v="2021-06-21T00:00:00"/>
    <x v="5"/>
    <s v="Sud"/>
    <s v="Oklahoma"/>
    <s v="Oklahoma City"/>
    <x v="0"/>
    <n v="32"/>
    <n v="192"/>
    <n v="6144"/>
    <n v="2826.2400000000002"/>
    <n v="0.46"/>
    <s v="Sortie"/>
  </r>
  <r>
    <s v="Ouest Gear"/>
    <n v="1197831"/>
    <d v="2021-06-21T00:00:00"/>
    <x v="5"/>
    <s v="Sud"/>
    <s v="Oklahoma"/>
    <s v="Oklahoma City"/>
    <x v="1"/>
    <n v="25"/>
    <n v="123"/>
    <n v="3075"/>
    <n v="1199.2499999999998"/>
    <n v="0.38999999999999996"/>
    <s v="Sortie"/>
  </r>
  <r>
    <s v="Ouest Gear"/>
    <n v="1197831"/>
    <d v="2021-06-21T00:00:00"/>
    <x v="5"/>
    <s v="Sud"/>
    <s v="Oklahoma"/>
    <s v="Oklahoma City"/>
    <x v="2"/>
    <n v="27"/>
    <n v="107"/>
    <n v="2889"/>
    <n v="1242.2700000000002"/>
    <n v="0.43000000000000005"/>
    <s v="Sortie"/>
  </r>
  <r>
    <s v="Ouest Gear"/>
    <n v="1197831"/>
    <d v="2021-06-21T00:00:00"/>
    <x v="5"/>
    <s v="Sud"/>
    <s v="Oklahoma"/>
    <s v="Oklahoma City"/>
    <x v="3"/>
    <n v="29"/>
    <n v="102"/>
    <n v="2958"/>
    <n v="1331.1000000000001"/>
    <n v="0.45"/>
    <s v="Sortie"/>
  </r>
  <r>
    <s v="Ouest Gear"/>
    <n v="1197831"/>
    <d v="2021-06-21T00:00:00"/>
    <x v="5"/>
    <s v="Sud"/>
    <s v="Oklahoma"/>
    <s v="Oklahoma City"/>
    <x v="4"/>
    <n v="41"/>
    <n v="105"/>
    <n v="4305"/>
    <n v="1635.9"/>
    <n v="0.38"/>
    <s v="Sortie"/>
  </r>
  <r>
    <s v="Ouest Gear"/>
    <n v="1197831"/>
    <d v="2021-06-21T00:00:00"/>
    <x v="5"/>
    <s v="Sud"/>
    <s v="Oklahoma"/>
    <s v="Oklahoma City"/>
    <x v="5"/>
    <n v="40"/>
    <n v="143"/>
    <n v="5720"/>
    <n v="2402.4"/>
    <n v="0.42000000000000004"/>
    <s v="Sortie"/>
  </r>
  <r>
    <s v="Ouest Gear"/>
    <n v="1197831"/>
    <d v="2021-07-19T00:00:00"/>
    <x v="5"/>
    <s v="Sud"/>
    <s v="Oklahoma"/>
    <s v="Oklahoma City"/>
    <x v="0"/>
    <n v="43"/>
    <n v="238"/>
    <n v="10234"/>
    <n v="4298.2800000000007"/>
    <n v="0.42000000000000004"/>
    <s v="Sortie"/>
  </r>
  <r>
    <s v="Ouest Gear"/>
    <n v="1197831"/>
    <d v="2021-07-19T00:00:00"/>
    <x v="5"/>
    <s v="Sud"/>
    <s v="Oklahoma"/>
    <s v="Oklahoma City"/>
    <x v="1"/>
    <n v="35"/>
    <n v="135"/>
    <n v="4725"/>
    <n v="1795.5"/>
    <n v="0.38"/>
    <s v="Sortie"/>
  </r>
  <r>
    <s v="Ouest Gear"/>
    <n v="1197831"/>
    <d v="2021-07-19T00:00:00"/>
    <x v="5"/>
    <s v="Sud"/>
    <s v="Oklahoma"/>
    <s v="Oklahoma City"/>
    <x v="2"/>
    <n v="33"/>
    <n v="131"/>
    <n v="4323"/>
    <n v="1858.89"/>
    <n v="0.43000000000000005"/>
    <s v="Sortie"/>
  </r>
  <r>
    <s v="Ouest Gear"/>
    <n v="1197831"/>
    <d v="2021-07-19T00:00:00"/>
    <x v="5"/>
    <s v="Sud"/>
    <s v="Oklahoma"/>
    <s v="Oklahoma City"/>
    <x v="3"/>
    <n v="36"/>
    <n v="107"/>
    <n v="3852"/>
    <n v="1771.92"/>
    <n v="0.46"/>
    <s v="Sortie"/>
  </r>
  <r>
    <s v="Ouest Gear"/>
    <n v="1197831"/>
    <d v="2021-07-19T00:00:00"/>
    <x v="5"/>
    <s v="Sud"/>
    <s v="Oklahoma"/>
    <s v="Oklahoma City"/>
    <x v="4"/>
    <n v="43"/>
    <n v="116"/>
    <n v="4988"/>
    <n v="2045.08"/>
    <n v="0.41"/>
    <s v="Sortie"/>
  </r>
  <r>
    <s v="Ouest Gear"/>
    <n v="1197831"/>
    <d v="2021-07-19T00:00:00"/>
    <x v="5"/>
    <s v="Sud"/>
    <s v="Oklahoma"/>
    <s v="Oklahoma City"/>
    <x v="5"/>
    <n v="45"/>
    <n v="163"/>
    <n v="7335"/>
    <n v="3447.4500000000003"/>
    <n v="0.47000000000000003"/>
    <s v="Sortie"/>
  </r>
  <r>
    <s v="Ouest Gear"/>
    <n v="1197831"/>
    <d v="2021-08-20T00:00:00"/>
    <x v="2"/>
    <s v="Sud"/>
    <s v="Oklahoma"/>
    <s v="Oklahoma City"/>
    <x v="0"/>
    <n v="41"/>
    <n v="230"/>
    <n v="9430"/>
    <n v="3960.6000000000004"/>
    <n v="0.42000000000000004"/>
    <s v="Sortie"/>
  </r>
  <r>
    <s v="Ouest Gear"/>
    <n v="1197831"/>
    <d v="2021-08-20T00:00:00"/>
    <x v="2"/>
    <s v="Sud"/>
    <s v="Oklahoma"/>
    <s v="Oklahoma City"/>
    <x v="1"/>
    <n v="37"/>
    <n v="140"/>
    <n v="5180"/>
    <n v="2175.6"/>
    <n v="0.42"/>
    <s v="Sortie"/>
  </r>
  <r>
    <s v="Ouest Gear"/>
    <n v="1197831"/>
    <d v="2021-08-20T00:00:00"/>
    <x v="2"/>
    <s v="Sud"/>
    <s v="Oklahoma"/>
    <s v="Oklahoma City"/>
    <x v="2"/>
    <n v="38"/>
    <n v="113"/>
    <n v="4294"/>
    <n v="2018.18"/>
    <n v="0.47000000000000003"/>
    <s v="Sortie"/>
  </r>
  <r>
    <s v="Ouest Gear"/>
    <n v="1197831"/>
    <d v="2021-08-20T00:00:00"/>
    <x v="2"/>
    <s v="Sud"/>
    <s v="Oklahoma"/>
    <s v="Oklahoma City"/>
    <x v="3"/>
    <n v="32"/>
    <n v="111"/>
    <n v="3552"/>
    <n v="1491.8400000000001"/>
    <n v="0.42000000000000004"/>
    <s v="Sortie"/>
  </r>
  <r>
    <s v="Ouest Gear"/>
    <n v="1197831"/>
    <d v="2021-08-20T00:00:00"/>
    <x v="2"/>
    <s v="Sud"/>
    <s v="Oklahoma"/>
    <s v="Oklahoma City"/>
    <x v="4"/>
    <n v="40"/>
    <n v="105"/>
    <n v="4200"/>
    <n v="1554"/>
    <n v="0.37"/>
    <s v="Sortie"/>
  </r>
  <r>
    <s v="Ouest Gear"/>
    <n v="1197831"/>
    <d v="2021-08-20T00:00:00"/>
    <x v="2"/>
    <s v="Sud"/>
    <s v="Oklahoma"/>
    <s v="Oklahoma City"/>
    <x v="5"/>
    <n v="40"/>
    <n v="166"/>
    <n v="6640"/>
    <n v="3120.8"/>
    <n v="0.47000000000000003"/>
    <s v="Sortie"/>
  </r>
  <r>
    <s v="Ouest Gear"/>
    <n v="1197831"/>
    <d v="2021-09-19T00:00:00"/>
    <x v="4"/>
    <s v="Sud"/>
    <s v="Oklahoma"/>
    <s v="Oklahoma City"/>
    <x v="0"/>
    <n v="35"/>
    <n v="196"/>
    <n v="6860"/>
    <n v="3155.6000000000004"/>
    <n v="0.46"/>
    <s v="Sortie"/>
  </r>
  <r>
    <s v="Ouest Gear"/>
    <n v="1197831"/>
    <d v="2021-09-19T00:00:00"/>
    <x v="4"/>
    <s v="Sud"/>
    <s v="Oklahoma"/>
    <s v="Oklahoma City"/>
    <x v="1"/>
    <n v="28"/>
    <n v="128"/>
    <n v="3584"/>
    <n v="1469.4399999999998"/>
    <n v="0.41"/>
    <s v="Sortie"/>
  </r>
  <r>
    <s v="Ouest Gear"/>
    <n v="1197831"/>
    <d v="2021-09-19T00:00:00"/>
    <x v="4"/>
    <s v="Sud"/>
    <s v="Oklahoma"/>
    <s v="Oklahoma City"/>
    <x v="2"/>
    <n v="12"/>
    <n v="91"/>
    <n v="1092"/>
    <n v="458.64000000000004"/>
    <n v="0.42000000000000004"/>
    <s v="Sortie"/>
  </r>
  <r>
    <s v="Ouest Gear"/>
    <n v="1197831"/>
    <d v="2021-09-19T00:00:00"/>
    <x v="4"/>
    <s v="Sud"/>
    <s v="Oklahoma"/>
    <s v="Oklahoma City"/>
    <x v="3"/>
    <n v="12"/>
    <n v="83"/>
    <n v="996"/>
    <n v="418.32000000000005"/>
    <n v="0.42000000000000004"/>
    <s v="Sortie"/>
  </r>
  <r>
    <s v="Ouest Gear"/>
    <n v="1197831"/>
    <d v="2021-09-19T00:00:00"/>
    <x v="4"/>
    <s v="Sud"/>
    <s v="Oklahoma"/>
    <s v="Oklahoma City"/>
    <x v="4"/>
    <n v="20"/>
    <n v="78"/>
    <n v="1560"/>
    <n v="592.79999999999995"/>
    <n v="0.38"/>
    <s v="Sortie"/>
  </r>
  <r>
    <s v="Ouest Gear"/>
    <n v="1197831"/>
    <d v="2021-09-19T00:00:00"/>
    <x v="4"/>
    <s v="Sud"/>
    <s v="Oklahoma"/>
    <s v="Oklahoma City"/>
    <x v="5"/>
    <n v="23"/>
    <n v="119"/>
    <n v="2737"/>
    <n v="1286.3900000000001"/>
    <n v="0.47000000000000003"/>
    <s v="Sortie"/>
  </r>
  <r>
    <s v="Ouest Gear"/>
    <n v="1197831"/>
    <d v="2021-10-21T00:00:00"/>
    <x v="1"/>
    <s v="Sud"/>
    <s v="Oklahoma"/>
    <s v="Oklahoma City"/>
    <x v="0"/>
    <n v="20"/>
    <n v="173"/>
    <n v="3460"/>
    <n v="1626.2"/>
    <n v="0.47000000000000003"/>
    <s v="Sortie"/>
  </r>
  <r>
    <s v="Ouest Gear"/>
    <n v="1197831"/>
    <d v="2021-10-21T00:00:00"/>
    <x v="1"/>
    <s v="Sud"/>
    <s v="Oklahoma"/>
    <s v="Oklahoma City"/>
    <x v="1"/>
    <n v="14"/>
    <n v="112"/>
    <n v="1568"/>
    <n v="658.56"/>
    <n v="0.42"/>
    <s v="Sortie"/>
  </r>
  <r>
    <s v="Ouest Gear"/>
    <n v="1197831"/>
    <d v="2021-10-21T00:00:00"/>
    <x v="1"/>
    <s v="Sud"/>
    <s v="Oklahoma"/>
    <s v="Oklahoma City"/>
    <x v="2"/>
    <n v="14"/>
    <n v="74"/>
    <n v="1036"/>
    <n v="435.12000000000006"/>
    <n v="0.42000000000000004"/>
    <s v="Sortie"/>
  </r>
  <r>
    <s v="Ouest Gear"/>
    <n v="1197831"/>
    <d v="2021-10-21T00:00:00"/>
    <x v="1"/>
    <s v="Sud"/>
    <s v="Oklahoma"/>
    <s v="Oklahoma City"/>
    <x v="3"/>
    <n v="15"/>
    <n v="62"/>
    <n v="930"/>
    <n v="390.6"/>
    <n v="0.42000000000000004"/>
    <s v="Sortie"/>
  </r>
  <r>
    <s v="Ouest Gear"/>
    <n v="1197831"/>
    <d v="2021-10-21T00:00:00"/>
    <x v="1"/>
    <s v="Sud"/>
    <s v="Oklahoma"/>
    <s v="Oklahoma City"/>
    <x v="4"/>
    <n v="22"/>
    <n v="68"/>
    <n v="1496"/>
    <n v="568.48"/>
    <n v="0.38"/>
    <s v="Sortie"/>
  </r>
  <r>
    <s v="Kohl's"/>
    <n v="1197831"/>
    <d v="2021-10-21T00:00:00"/>
    <x v="1"/>
    <s v="Sud"/>
    <s v="Oklahoma"/>
    <s v="Oklahoma City"/>
    <x v="5"/>
    <n v="22"/>
    <n v="101"/>
    <n v="2222"/>
    <n v="1044.3400000000001"/>
    <n v="0.47000000000000003"/>
    <s v="Sortie"/>
  </r>
  <r>
    <s v="Kohl's"/>
    <n v="1197831"/>
    <d v="2021-11-20T00:00:00"/>
    <x v="3"/>
    <s v="Sud"/>
    <s v="Oklahoma"/>
    <s v="Oklahoma City"/>
    <x v="0"/>
    <n v="16"/>
    <n v="166"/>
    <n v="2656"/>
    <n v="1168.6400000000001"/>
    <n v="0.44"/>
    <s v="Sortie"/>
  </r>
  <r>
    <s v="Kohl's"/>
    <n v="1197831"/>
    <d v="2021-11-20T00:00:00"/>
    <x v="3"/>
    <s v="Sud"/>
    <s v="Oklahoma"/>
    <s v="Oklahoma City"/>
    <x v="1"/>
    <n v="11"/>
    <n v="96"/>
    <n v="1056"/>
    <n v="401.28000000000003"/>
    <n v="0.38"/>
    <s v="Sortie"/>
  </r>
  <r>
    <s v="Kohl's"/>
    <n v="1197831"/>
    <d v="2021-11-20T00:00:00"/>
    <x v="3"/>
    <s v="Sud"/>
    <s v="Oklahoma"/>
    <s v="Oklahoma City"/>
    <x v="2"/>
    <n v="19"/>
    <n v="81"/>
    <n v="1539"/>
    <n v="661.7700000000001"/>
    <n v="0.43000000000000005"/>
    <s v="Sortie"/>
  </r>
  <r>
    <s v="Kohl's"/>
    <n v="1197831"/>
    <d v="2021-11-20T00:00:00"/>
    <x v="3"/>
    <s v="Sud"/>
    <s v="Oklahoma"/>
    <s v="Oklahoma City"/>
    <x v="3"/>
    <n v="37"/>
    <n v="90"/>
    <n v="3330"/>
    <n v="1565.1000000000001"/>
    <n v="0.47000000000000003"/>
    <s v="Sortie"/>
  </r>
  <r>
    <s v="Kohl's"/>
    <n v="1197831"/>
    <d v="2021-11-20T00:00:00"/>
    <x v="3"/>
    <s v="Sud"/>
    <s v="Oklahoma"/>
    <s v="Oklahoma City"/>
    <x v="4"/>
    <n v="60"/>
    <n v="85"/>
    <n v="5100"/>
    <n v="2039.9999999999998"/>
    <n v="0.39999999999999997"/>
    <s v="Sortie"/>
  </r>
  <r>
    <s v="Kohl's"/>
    <n v="1197831"/>
    <d v="2021-11-20T00:00:00"/>
    <x v="3"/>
    <s v="Sud"/>
    <s v="Oklahoma"/>
    <s v="Oklahoma City"/>
    <x v="5"/>
    <n v="60"/>
    <n v="128"/>
    <n v="7680"/>
    <n v="3302.4000000000005"/>
    <n v="0.43000000000000005"/>
    <s v="Sortie"/>
  </r>
  <r>
    <s v="Kohl's"/>
    <n v="1197831"/>
    <d v="2021-12-19T00:00:00"/>
    <x v="4"/>
    <s v="Sud"/>
    <s v="Oklahoma"/>
    <s v="Oklahoma City"/>
    <x v="0"/>
    <n v="55"/>
    <n v="200"/>
    <n v="11000"/>
    <n v="4620"/>
    <n v="0.42000000000000004"/>
    <s v="Sortie"/>
  </r>
  <r>
    <s v="Kohl's"/>
    <n v="1197831"/>
    <d v="2021-12-19T00:00:00"/>
    <x v="4"/>
    <s v="Sud"/>
    <s v="Oklahoma"/>
    <s v="Oklahoma City"/>
    <x v="1"/>
    <n v="47"/>
    <n v="149"/>
    <n v="7003"/>
    <n v="2661.14"/>
    <n v="0.38"/>
    <s v="Sortie"/>
  </r>
  <r>
    <s v="Kohl's"/>
    <n v="1197831"/>
    <d v="2021-12-19T00:00:00"/>
    <x v="4"/>
    <s v="Sud"/>
    <s v="Oklahoma"/>
    <s v="Oklahoma City"/>
    <x v="2"/>
    <n v="44"/>
    <n v="131"/>
    <n v="5764"/>
    <n v="2593.8000000000002"/>
    <n v="0.45"/>
    <s v="Sortie"/>
  </r>
  <r>
    <s v="Kohl's"/>
    <n v="1197831"/>
    <d v="2021-12-19T00:00:00"/>
    <x v="4"/>
    <s v="Sud"/>
    <s v="Oklahoma"/>
    <s v="Oklahoma City"/>
    <x v="3"/>
    <n v="45"/>
    <n v="114"/>
    <n v="5130"/>
    <n v="2308.5"/>
    <n v="0.45"/>
    <s v="Sortie"/>
  </r>
  <r>
    <s v="Kohl's"/>
    <n v="1197831"/>
    <d v="2021-12-19T00:00:00"/>
    <x v="4"/>
    <s v="Sud"/>
    <s v="Oklahoma"/>
    <s v="Oklahoma City"/>
    <x v="4"/>
    <n v="55"/>
    <n v="98"/>
    <n v="5390"/>
    <n v="2156"/>
    <n v="0.39999999999999997"/>
    <s v="Sortie"/>
  </r>
  <r>
    <s v="Kohl's"/>
    <n v="1197831"/>
    <d v="2021-12-19T00:00:00"/>
    <x v="4"/>
    <s v="Sud"/>
    <s v="Oklahoma"/>
    <s v="Oklahoma City"/>
    <x v="5"/>
    <n v="51"/>
    <n v="128"/>
    <n v="6528"/>
    <n v="2807.0400000000004"/>
    <n v="0.43000000000000005"/>
    <s v="Sortie"/>
  </r>
  <r>
    <s v="Kohl's"/>
    <n v="1197831"/>
    <d v="2021-01-16T00:00:00"/>
    <x v="3"/>
    <s v="Sud"/>
    <s v="Oklahoma"/>
    <s v="Oklahoma City"/>
    <x v="0"/>
    <n v="17"/>
    <n v="176"/>
    <n v="2992"/>
    <n v="1136.96"/>
    <n v="0.38"/>
    <s v="Sortie"/>
  </r>
  <r>
    <s v="Kohl's"/>
    <n v="1197831"/>
    <d v="2021-01-16T00:00:00"/>
    <x v="3"/>
    <s v="Sud"/>
    <s v="Oklahoma"/>
    <s v="Oklahoma City"/>
    <x v="1"/>
    <n v="16"/>
    <n v="105"/>
    <n v="1680"/>
    <n v="638.4"/>
    <n v="0.38"/>
    <s v="Sortie"/>
  </r>
  <r>
    <s v="Kohl's"/>
    <n v="1197831"/>
    <d v="2021-01-16T00:00:00"/>
    <x v="3"/>
    <s v="Sud"/>
    <s v="Oklahoma"/>
    <s v="Oklahoma City"/>
    <x v="2"/>
    <n v="12"/>
    <n v="116"/>
    <n v="1392"/>
    <n v="556.79999999999995"/>
    <n v="0.39999999999999997"/>
    <s v="Sortie"/>
  </r>
  <r>
    <s v="Kohl's"/>
    <n v="1197831"/>
    <d v="2021-01-16T00:00:00"/>
    <x v="3"/>
    <s v="Sud"/>
    <s v="Oklahoma"/>
    <s v="Oklahoma City"/>
    <x v="3"/>
    <n v="16"/>
    <n v="70"/>
    <n v="1120"/>
    <n v="447.99999999999994"/>
    <n v="0.39999999999999997"/>
    <s v="Sortie"/>
  </r>
  <r>
    <s v="Kohl's"/>
    <n v="1197831"/>
    <d v="2021-01-16T00:00:00"/>
    <x v="3"/>
    <s v="Sud"/>
    <s v="Oklahoma"/>
    <s v="Oklahoma City"/>
    <x v="4"/>
    <n v="28"/>
    <n v="88"/>
    <n v="2464"/>
    <n v="1010.2399999999999"/>
    <n v="0.41"/>
    <s v="Sortie"/>
  </r>
  <r>
    <s v="Kohl's"/>
    <n v="1197831"/>
    <d v="2021-01-16T00:00:00"/>
    <x v="3"/>
    <s v="Sud"/>
    <s v="Oklahoma"/>
    <s v="Oklahoma City"/>
    <x v="5"/>
    <n v="17"/>
    <n v="119"/>
    <n v="2023"/>
    <n v="748.51"/>
    <n v="0.37"/>
    <s v="Sortie"/>
  </r>
  <r>
    <s v="Kohl's"/>
    <n v="1197831"/>
    <d v="2021-02-14T00:00:00"/>
    <x v="4"/>
    <s v="Sud"/>
    <s v="Oklahoma"/>
    <s v="Oklahoma City"/>
    <x v="0"/>
    <n v="18"/>
    <n v="204"/>
    <n v="3672"/>
    <n v="1468.8"/>
    <n v="0.39999999999999997"/>
    <s v="Sortie"/>
  </r>
  <r>
    <s v="Kohl's"/>
    <n v="1197831"/>
    <d v="2021-02-14T00:00:00"/>
    <x v="4"/>
    <s v="Sud"/>
    <s v="Oklahoma"/>
    <s v="Oklahoma City"/>
    <x v="1"/>
    <n v="17"/>
    <n v="75"/>
    <n v="1275"/>
    <n v="522.75"/>
    <n v="0.41"/>
    <s v="Sortie"/>
  </r>
  <r>
    <s v="Kohl's"/>
    <n v="1197831"/>
    <d v="2021-02-14T00:00:00"/>
    <x v="4"/>
    <s v="Sud"/>
    <s v="Oklahoma"/>
    <s v="Oklahoma City"/>
    <x v="2"/>
    <n v="11"/>
    <n v="90"/>
    <n v="990"/>
    <n v="386.09999999999997"/>
    <n v="0.38999999999999996"/>
    <s v="Sortie"/>
  </r>
  <r>
    <s v="Sports Direct"/>
    <n v="1185732"/>
    <d v="2021-02-05T00:00:00"/>
    <x v="2"/>
    <s v="Nord-est"/>
    <s v="Connecticut"/>
    <s v="Hartford"/>
    <x v="3"/>
    <n v="24"/>
    <n v="39"/>
    <n v="936"/>
    <n v="308.87999999999994"/>
    <n v="0.32999999999999996"/>
    <s v="Sortie"/>
  </r>
  <r>
    <s v="Sports Direct"/>
    <n v="1185732"/>
    <d v="2021-02-05T00:00:00"/>
    <x v="2"/>
    <s v="Nord-est"/>
    <s v="Connecticut"/>
    <s v="Hartford"/>
    <x v="4"/>
    <n v="39"/>
    <n v="66"/>
    <n v="2574"/>
    <n v="952.38"/>
    <n v="0.37"/>
    <s v="Sortie"/>
  </r>
  <r>
    <s v="Sports Direct"/>
    <n v="1185732"/>
    <d v="2021-02-05T00:00:00"/>
    <x v="2"/>
    <s v="Nord-est"/>
    <s v="Connecticut"/>
    <s v="Hartford"/>
    <x v="5"/>
    <n v="32"/>
    <n v="96"/>
    <n v="3072"/>
    <n v="1198.08"/>
    <n v="0.38999999999999996"/>
    <s v="Sortie"/>
  </r>
  <r>
    <s v="Sports Direct"/>
    <n v="1185732"/>
    <d v="2021-03-03T00:00:00"/>
    <x v="0"/>
    <s v="Nord-est"/>
    <s v="Connecticut"/>
    <s v="Hartford"/>
    <x v="0"/>
    <n v="26"/>
    <n v="182"/>
    <n v="4732"/>
    <n v="2034.7600000000002"/>
    <n v="0.43000000000000005"/>
    <s v="Sortie"/>
  </r>
  <r>
    <s v="Sports Direct"/>
    <n v="1185732"/>
    <d v="2021-03-03T00:00:00"/>
    <x v="0"/>
    <s v="Nord-est"/>
    <s v="Connecticut"/>
    <s v="Hartford"/>
    <x v="1"/>
    <n v="32"/>
    <n v="68"/>
    <n v="2176"/>
    <n v="979.2"/>
    <n v="0.45"/>
    <s v="Sortie"/>
  </r>
  <r>
    <s v="Sports Direct"/>
    <n v="1185732"/>
    <d v="2021-03-03T00:00:00"/>
    <x v="0"/>
    <s v="Nord-est"/>
    <s v="Connecticut"/>
    <s v="Hartford"/>
    <x v="2"/>
    <n v="23"/>
    <n v="75"/>
    <n v="1725"/>
    <n v="552"/>
    <n v="0.32"/>
    <s v="Sortie"/>
  </r>
  <r>
    <s v="Sports Direct"/>
    <n v="1185732"/>
    <d v="2021-03-03T00:00:00"/>
    <x v="0"/>
    <s v="Nord-est"/>
    <s v="Connecticut"/>
    <s v="Hartford"/>
    <x v="3"/>
    <n v="27"/>
    <n v="34"/>
    <n v="918"/>
    <n v="293.76"/>
    <n v="0.32"/>
    <s v="Sortie"/>
  </r>
  <r>
    <s v="Sports Direct"/>
    <n v="1185732"/>
    <d v="2021-03-03T00:00:00"/>
    <x v="0"/>
    <s v="Nord-est"/>
    <s v="Connecticut"/>
    <s v="Hartford"/>
    <x v="4"/>
    <n v="39"/>
    <n v="53"/>
    <n v="2067"/>
    <n v="702.78"/>
    <n v="0.33999999999999997"/>
    <s v="Sortie"/>
  </r>
  <r>
    <s v="Sports Direct"/>
    <n v="1185732"/>
    <d v="2021-03-03T00:00:00"/>
    <x v="0"/>
    <s v="Nord-est"/>
    <s v="Connecticut"/>
    <s v="Hartford"/>
    <x v="5"/>
    <n v="29"/>
    <n v="85"/>
    <n v="2465"/>
    <n v="961.34999999999991"/>
    <n v="0.38999999999999996"/>
    <s v="Sortie"/>
  </r>
  <r>
    <s v="Sports Direct"/>
    <n v="1185732"/>
    <d v="2021-04-04T00:00:00"/>
    <x v="4"/>
    <s v="Nord-est"/>
    <s v="Connecticut"/>
    <s v="Hartford"/>
    <x v="0"/>
    <n v="28"/>
    <n v="155"/>
    <n v="4340"/>
    <n v="1996.4"/>
    <n v="0.46"/>
    <s v="Sortie"/>
  </r>
  <r>
    <s v="Sports Direct"/>
    <n v="1185732"/>
    <d v="2021-04-04T00:00:00"/>
    <x v="4"/>
    <s v="Nord-est"/>
    <s v="Connecticut"/>
    <s v="Hartford"/>
    <x v="1"/>
    <n v="30"/>
    <n v="64"/>
    <n v="1920"/>
    <n v="844.8"/>
    <n v="0.44"/>
    <s v="Sortie"/>
  </r>
  <r>
    <s v="Sports Direct"/>
    <n v="1185732"/>
    <d v="2021-04-04T00:00:00"/>
    <x v="4"/>
    <s v="Nord-est"/>
    <s v="Connecticut"/>
    <s v="Hartford"/>
    <x v="2"/>
    <n v="20"/>
    <n v="64"/>
    <n v="1280"/>
    <n v="460.79999999999995"/>
    <n v="0.36"/>
    <s v="Sortie"/>
  </r>
  <r>
    <s v="Sports Direct"/>
    <n v="1185732"/>
    <d v="2021-04-04T00:00:00"/>
    <x v="4"/>
    <s v="Nord-est"/>
    <s v="Connecticut"/>
    <s v="Hartford"/>
    <x v="3"/>
    <n v="26"/>
    <n v="41"/>
    <n v="1066"/>
    <n v="341.12"/>
    <n v="0.32"/>
    <s v="Sortie"/>
  </r>
  <r>
    <s v="Sports Direct"/>
    <n v="1185732"/>
    <d v="2021-04-04T00:00:00"/>
    <x v="4"/>
    <s v="Nord-est"/>
    <s v="Connecticut"/>
    <s v="Hartford"/>
    <x v="4"/>
    <n v="37"/>
    <n v="40"/>
    <n v="1480"/>
    <n v="503.19999999999993"/>
    <n v="0.33999999999999997"/>
    <s v="Sortie"/>
  </r>
  <r>
    <s v="Sports Direct"/>
    <n v="1185732"/>
    <d v="2021-04-04T00:00:00"/>
    <x v="4"/>
    <s v="Nord-est"/>
    <s v="Connecticut"/>
    <s v="Hartford"/>
    <x v="5"/>
    <n v="26"/>
    <n v="94"/>
    <n v="2444"/>
    <n v="1026.48"/>
    <n v="0.42"/>
    <s v="Sortie"/>
  </r>
  <r>
    <s v="Sports Direct"/>
    <n v="1185732"/>
    <d v="2021-05-03T00:00:00"/>
    <x v="5"/>
    <s v="Nord-est"/>
    <s v="Connecticut"/>
    <s v="Hartford"/>
    <x v="0"/>
    <n v="40"/>
    <n v="191"/>
    <n v="7640"/>
    <n v="3361.6"/>
    <n v="0.44"/>
    <s v="Sortie"/>
  </r>
  <r>
    <s v="Sports Direct"/>
    <n v="1185732"/>
    <d v="2021-05-03T00:00:00"/>
    <x v="5"/>
    <s v="Nord-est"/>
    <s v="Connecticut"/>
    <s v="Hartford"/>
    <x v="1"/>
    <n v="35"/>
    <n v="83"/>
    <n v="2905"/>
    <n v="1278.2"/>
    <n v="0.44"/>
    <s v="Sortie"/>
  </r>
  <r>
    <s v="Sports Direct"/>
    <n v="1185732"/>
    <d v="2021-05-03T00:00:00"/>
    <x v="5"/>
    <s v="Nord-est"/>
    <s v="Connecticut"/>
    <s v="Hartford"/>
    <x v="2"/>
    <n v="32"/>
    <n v="83"/>
    <n v="2656"/>
    <n v="903.04"/>
    <n v="0.33999999999999997"/>
    <s v="Sortie"/>
  </r>
  <r>
    <s v="Sports Direct"/>
    <n v="1185732"/>
    <d v="2021-05-03T00:00:00"/>
    <x v="5"/>
    <s v="Nord-est"/>
    <s v="Connecticut"/>
    <s v="Hartford"/>
    <x v="3"/>
    <n v="32"/>
    <n v="74"/>
    <n v="2368"/>
    <n v="781.43999999999994"/>
    <n v="0.32999999999999996"/>
    <s v="Sortie"/>
  </r>
  <r>
    <s v="Sports Direct"/>
    <n v="1185732"/>
    <d v="2021-05-03T00:00:00"/>
    <x v="5"/>
    <s v="Nord-est"/>
    <s v="Connecticut"/>
    <s v="Hartford"/>
    <x v="4"/>
    <n v="37"/>
    <n v="83"/>
    <n v="3071"/>
    <n v="1074.8499999999999"/>
    <n v="0.35"/>
    <s v="Sortie"/>
  </r>
  <r>
    <s v="Sports Direct"/>
    <n v="1185732"/>
    <d v="2021-05-03T00:00:00"/>
    <x v="5"/>
    <s v="Nord-est"/>
    <s v="Connecticut"/>
    <s v="Hartford"/>
    <x v="5"/>
    <n v="41"/>
    <n v="128"/>
    <n v="5248"/>
    <n v="2204.16"/>
    <n v="0.42"/>
    <s v="Sortie"/>
  </r>
  <r>
    <s v="Sports Direct"/>
    <n v="1185732"/>
    <d v="2021-06-05T00:00:00"/>
    <x v="3"/>
    <s v="Nord-est"/>
    <s v="Connecticut"/>
    <s v="Hartford"/>
    <x v="0"/>
    <n v="40"/>
    <n v="206"/>
    <n v="8240"/>
    <n v="3872.8"/>
    <n v="0.47000000000000003"/>
    <s v="Sortie"/>
  </r>
  <r>
    <s v="Sports Direct"/>
    <n v="1185732"/>
    <d v="2021-06-05T00:00:00"/>
    <x v="3"/>
    <s v="Nord-est"/>
    <s v="Connecticut"/>
    <s v="Hartford"/>
    <x v="1"/>
    <n v="38"/>
    <n v="124"/>
    <n v="4712"/>
    <n v="2214.6400000000003"/>
    <n v="0.47000000000000003"/>
    <s v="Sortie"/>
  </r>
  <r>
    <s v="Sports Direct"/>
    <n v="1185732"/>
    <d v="2021-06-05T00:00:00"/>
    <x v="3"/>
    <s v="Nord-est"/>
    <s v="Connecticut"/>
    <s v="Hartford"/>
    <x v="2"/>
    <n v="35"/>
    <n v="96"/>
    <n v="3360"/>
    <n v="1108.8"/>
    <n v="0.32999999999999996"/>
    <s v="Sortie"/>
  </r>
  <r>
    <s v="Sports Direct"/>
    <n v="1185732"/>
    <d v="2021-06-05T00:00:00"/>
    <x v="3"/>
    <s v="Nord-est"/>
    <s v="Connecticut"/>
    <s v="Hartford"/>
    <x v="3"/>
    <n v="35"/>
    <n v="85"/>
    <n v="2975"/>
    <n v="1041.25"/>
    <n v="0.35"/>
    <s v="Sortie"/>
  </r>
  <r>
    <s v="Sports Direct"/>
    <n v="1185732"/>
    <d v="2021-06-05T00:00:00"/>
    <x v="3"/>
    <s v="Nord-est"/>
    <s v="Connecticut"/>
    <s v="Hartford"/>
    <x v="4"/>
    <n v="36"/>
    <n v="91"/>
    <n v="3276"/>
    <n v="1048.32"/>
    <n v="0.32"/>
    <s v="Sortie"/>
  </r>
  <r>
    <s v="Sports Direct"/>
    <n v="1185732"/>
    <d v="2021-06-05T00:00:00"/>
    <x v="3"/>
    <s v="Nord-est"/>
    <s v="Connecticut"/>
    <s v="Hartford"/>
    <x v="5"/>
    <n v="39"/>
    <n v="128"/>
    <n v="4992"/>
    <n v="1946.8799999999999"/>
    <n v="0.38999999999999996"/>
    <s v="Sortie"/>
  </r>
  <r>
    <s v="Sports Direct"/>
    <n v="1185732"/>
    <d v="2021-07-03T00:00:00"/>
    <x v="3"/>
    <s v="Nord-est"/>
    <s v="Connecticut"/>
    <s v="Hartford"/>
    <x v="0"/>
    <n v="42"/>
    <n v="195"/>
    <n v="8190"/>
    <n v="3685.5"/>
    <n v="0.45"/>
    <s v="Sortie"/>
  </r>
  <r>
    <s v="Sports Direct"/>
    <n v="1185732"/>
    <d v="2021-07-03T00:00:00"/>
    <x v="3"/>
    <s v="Nord-est"/>
    <s v="Connecticut"/>
    <s v="Hartford"/>
    <x v="1"/>
    <n v="38"/>
    <n v="120"/>
    <n v="4560"/>
    <n v="1915.2000000000003"/>
    <n v="0.42000000000000004"/>
    <s v="Sortie"/>
  </r>
  <r>
    <s v="Sports Direct"/>
    <n v="1185732"/>
    <d v="2021-07-03T00:00:00"/>
    <x v="3"/>
    <s v="Nord-est"/>
    <s v="Connecticut"/>
    <s v="Hartford"/>
    <x v="2"/>
    <n v="29"/>
    <n v="111"/>
    <n v="3219"/>
    <n v="1094.4599999999998"/>
    <n v="0.33999999999999997"/>
    <s v="Sortie"/>
  </r>
  <r>
    <s v="Sports Direct"/>
    <n v="1185732"/>
    <d v="2021-07-03T00:00:00"/>
    <x v="3"/>
    <s v="Nord-est"/>
    <s v="Connecticut"/>
    <s v="Hartford"/>
    <x v="3"/>
    <n v="34"/>
    <n v="94"/>
    <n v="3196"/>
    <n v="1150.56"/>
    <n v="0.36"/>
    <s v="Sortie"/>
  </r>
  <r>
    <s v="Sports Direct"/>
    <n v="1185732"/>
    <d v="2021-07-03T00:00:00"/>
    <x v="3"/>
    <s v="Nord-est"/>
    <s v="Connecticut"/>
    <s v="Hartford"/>
    <x v="4"/>
    <n v="43"/>
    <n v="93"/>
    <n v="3999"/>
    <n v="1319.6699999999998"/>
    <n v="0.32999999999999996"/>
    <s v="Sortie"/>
  </r>
  <r>
    <s v="Sports Direct"/>
    <n v="1185732"/>
    <d v="2021-07-03T00:00:00"/>
    <x v="3"/>
    <s v="Nord-est"/>
    <s v="Connecticut"/>
    <s v="Hartford"/>
    <x v="5"/>
    <n v="40"/>
    <n v="152"/>
    <n v="6080"/>
    <n v="2310.4"/>
    <n v="0.38"/>
    <s v="Sortie"/>
  </r>
  <r>
    <s v="Sports Direct"/>
    <n v="1185732"/>
    <d v="2021-08-04T00:00:00"/>
    <x v="0"/>
    <s v="Nord-est"/>
    <s v="Connecticut"/>
    <s v="Hartford"/>
    <x v="0"/>
    <n v="40"/>
    <n v="194"/>
    <n v="7760"/>
    <n v="3259.2000000000003"/>
    <n v="0.42000000000000004"/>
    <s v="Sortie"/>
  </r>
  <r>
    <s v="Sports Direct"/>
    <n v="1185732"/>
    <d v="2021-08-04T00:00:00"/>
    <x v="0"/>
    <s v="Nord-est"/>
    <s v="Connecticut"/>
    <s v="Hartford"/>
    <x v="1"/>
    <n v="34"/>
    <n v="128"/>
    <n v="4352"/>
    <n v="1871.3600000000001"/>
    <n v="0.43000000000000005"/>
    <s v="Sortie"/>
  </r>
  <r>
    <s v="Sports Direct"/>
    <n v="1185732"/>
    <d v="2021-08-04T00:00:00"/>
    <x v="0"/>
    <s v="Nord-est"/>
    <s v="Connecticut"/>
    <s v="Hartford"/>
    <x v="2"/>
    <n v="36"/>
    <n v="107"/>
    <n v="3852"/>
    <n v="1348.1999999999998"/>
    <n v="0.35"/>
    <s v="Sortie"/>
  </r>
  <r>
    <s v="Sports Direct"/>
    <n v="1185732"/>
    <d v="2021-08-04T00:00:00"/>
    <x v="0"/>
    <s v="Nord-est"/>
    <s v="Connecticut"/>
    <s v="Hartford"/>
    <x v="3"/>
    <n v="32"/>
    <n v="72"/>
    <n v="2304"/>
    <n v="760.31999999999994"/>
    <n v="0.32999999999999996"/>
    <s v="Sortie"/>
  </r>
  <r>
    <s v="Sports Direct"/>
    <n v="1185732"/>
    <d v="2021-08-04T00:00:00"/>
    <x v="0"/>
    <s v="Nord-est"/>
    <s v="Connecticut"/>
    <s v="Hartford"/>
    <x v="4"/>
    <n v="43"/>
    <n v="62"/>
    <n v="2666"/>
    <n v="879.77999999999986"/>
    <n v="0.32999999999999996"/>
    <s v="Sortie"/>
  </r>
  <r>
    <s v="Sports Direct"/>
    <n v="1185732"/>
    <d v="2021-08-04T00:00:00"/>
    <x v="0"/>
    <s v="Nord-est"/>
    <s v="Connecticut"/>
    <s v="Hartford"/>
    <x v="5"/>
    <n v="44"/>
    <n v="124"/>
    <n v="5456"/>
    <n v="2073.2800000000002"/>
    <n v="0.38"/>
    <s v="Sortie"/>
  </r>
  <r>
    <s v="Sports Direct"/>
    <n v="1185732"/>
    <d v="2021-09-03T00:00:00"/>
    <x v="2"/>
    <s v="Nord-est"/>
    <s v="Connecticut"/>
    <s v="Hartford"/>
    <x v="0"/>
    <n v="43"/>
    <n v="170"/>
    <n v="7310"/>
    <n v="3435.7000000000003"/>
    <n v="0.47000000000000003"/>
    <s v="Sortie"/>
  </r>
  <r>
    <s v="Sports Direct"/>
    <n v="1185732"/>
    <d v="2021-09-03T00:00:00"/>
    <x v="2"/>
    <s v="Nord-est"/>
    <s v="Connecticut"/>
    <s v="Hartford"/>
    <x v="1"/>
    <n v="40"/>
    <n v="93"/>
    <n v="3720"/>
    <n v="1748.4"/>
    <n v="0.47000000000000003"/>
    <s v="Sortie"/>
  </r>
  <r>
    <s v="Sports Direct"/>
    <n v="1185732"/>
    <d v="2021-09-03T00:00:00"/>
    <x v="2"/>
    <s v="Nord-est"/>
    <s v="Connecticut"/>
    <s v="Hartford"/>
    <x v="2"/>
    <n v="33"/>
    <n v="64"/>
    <n v="2112"/>
    <n v="675.84"/>
    <n v="0.32"/>
    <s v="Sortie"/>
  </r>
  <r>
    <s v="Sports Direct"/>
    <n v="1185732"/>
    <d v="2021-09-03T00:00:00"/>
    <x v="2"/>
    <s v="Nord-est"/>
    <s v="Connecticut"/>
    <s v="Hartford"/>
    <x v="3"/>
    <n v="30"/>
    <n v="58"/>
    <n v="1740"/>
    <n v="591.59999999999991"/>
    <n v="0.33999999999999997"/>
    <s v="Sortie"/>
  </r>
  <r>
    <s v="Sports Direct"/>
    <n v="1185732"/>
    <d v="2021-09-03T00:00:00"/>
    <x v="2"/>
    <s v="Nord-est"/>
    <s v="Connecticut"/>
    <s v="Hartford"/>
    <x v="4"/>
    <n v="41"/>
    <n v="58"/>
    <n v="2378"/>
    <n v="856.07999999999993"/>
    <n v="0.36"/>
    <s v="Sortie"/>
  </r>
  <r>
    <s v="Sports Direct"/>
    <n v="1185732"/>
    <d v="2021-09-03T00:00:00"/>
    <x v="2"/>
    <s v="Nord-est"/>
    <s v="Connecticut"/>
    <s v="Hartford"/>
    <x v="5"/>
    <n v="45"/>
    <n v="83"/>
    <n v="3735"/>
    <n v="1568.7"/>
    <n v="0.42"/>
    <s v="Sortie"/>
  </r>
  <r>
    <s v="Sports Direct"/>
    <n v="1185732"/>
    <d v="2021-10-05T00:00:00"/>
    <x v="6"/>
    <s v="Nord-est"/>
    <s v="Connecticut"/>
    <s v="Hartford"/>
    <x v="0"/>
    <n v="46"/>
    <n v="153"/>
    <n v="7038"/>
    <n v="2955.9600000000005"/>
    <n v="0.42000000000000004"/>
    <s v="Sortie"/>
  </r>
  <r>
    <s v="Sports Direct"/>
    <n v="1185732"/>
    <d v="2021-10-05T00:00:00"/>
    <x v="6"/>
    <s v="Nord-est"/>
    <s v="Connecticut"/>
    <s v="Hartford"/>
    <x v="1"/>
    <n v="39"/>
    <n v="94"/>
    <n v="3666"/>
    <n v="1613.04"/>
    <n v="0.44"/>
    <s v="Sortie"/>
  </r>
  <r>
    <s v="Sports Direct"/>
    <n v="1185732"/>
    <d v="2021-10-05T00:00:00"/>
    <x v="6"/>
    <s v="Nord-est"/>
    <s v="Connecticut"/>
    <s v="Hartford"/>
    <x v="2"/>
    <n v="36"/>
    <n v="61"/>
    <n v="2196"/>
    <n v="812.52"/>
    <n v="0.37"/>
    <s v="Sortie"/>
  </r>
  <r>
    <s v="Sports Direct"/>
    <n v="1185732"/>
    <d v="2021-10-05T00:00:00"/>
    <x v="6"/>
    <s v="Nord-est"/>
    <s v="Connecticut"/>
    <s v="Hartford"/>
    <x v="3"/>
    <n v="43"/>
    <n v="45"/>
    <n v="1935"/>
    <n v="696.6"/>
    <n v="0.36"/>
    <s v="Sortie"/>
  </r>
  <r>
    <s v="Sports Direct"/>
    <n v="1185732"/>
    <d v="2021-10-05T00:00:00"/>
    <x v="6"/>
    <s v="Nord-est"/>
    <s v="Connecticut"/>
    <s v="Hartford"/>
    <x v="4"/>
    <n v="50"/>
    <n v="45"/>
    <n v="2250"/>
    <n v="742.49999999999989"/>
    <n v="0.32999999999999996"/>
    <s v="Sortie"/>
  </r>
  <r>
    <s v="Foot Locker"/>
    <n v="1185732"/>
    <d v="2021-10-05T00:00:00"/>
    <x v="6"/>
    <s v="Nord-est"/>
    <s v="Connecticut"/>
    <s v="Hartford"/>
    <x v="5"/>
    <n v="46"/>
    <n v="94"/>
    <n v="4324"/>
    <n v="1816.08"/>
    <n v="0.42"/>
    <s v="Sortie"/>
  </r>
  <r>
    <s v="Foot Locker"/>
    <n v="1185732"/>
    <d v="2021-11-04T00:00:00"/>
    <x v="1"/>
    <s v="Nord-est"/>
    <s v="Connecticut"/>
    <s v="Hartford"/>
    <x v="0"/>
    <n v="51"/>
    <n v="149"/>
    <n v="7599"/>
    <n v="3267.57"/>
    <n v="0.43000000000000005"/>
    <s v="Sortie"/>
  </r>
  <r>
    <s v="Foot Locker"/>
    <n v="1185732"/>
    <d v="2021-11-04T00:00:00"/>
    <x v="1"/>
    <s v="Nord-est"/>
    <s v="Connecticut"/>
    <s v="Hartford"/>
    <x v="1"/>
    <n v="37"/>
    <n v="105"/>
    <n v="3885"/>
    <n v="1787.1000000000001"/>
    <n v="0.46"/>
    <s v="Sortie"/>
  </r>
  <r>
    <s v="Foot Locker"/>
    <n v="1185732"/>
    <d v="2021-11-04T00:00:00"/>
    <x v="1"/>
    <s v="Nord-est"/>
    <s v="Connecticut"/>
    <s v="Hartford"/>
    <x v="2"/>
    <n v="36"/>
    <n v="103"/>
    <n v="3708"/>
    <n v="1371.96"/>
    <n v="0.37"/>
    <s v="Sortie"/>
  </r>
  <r>
    <s v="Foot Locker"/>
    <n v="1185732"/>
    <d v="2021-11-04T00:00:00"/>
    <x v="1"/>
    <s v="Nord-est"/>
    <s v="Connecticut"/>
    <s v="Hartford"/>
    <x v="3"/>
    <n v="39"/>
    <n v="83"/>
    <n v="3237"/>
    <n v="1197.69"/>
    <n v="0.37"/>
    <s v="Sortie"/>
  </r>
  <r>
    <s v="Foot Locker"/>
    <n v="1185732"/>
    <d v="2021-11-04T00:00:00"/>
    <x v="1"/>
    <s v="Nord-est"/>
    <s v="Connecticut"/>
    <s v="Hartford"/>
    <x v="4"/>
    <n v="44"/>
    <n v="88"/>
    <n v="3872"/>
    <n v="1393.9199999999998"/>
    <n v="0.36"/>
    <s v="Sortie"/>
  </r>
  <r>
    <s v="Foot Locker"/>
    <n v="1185732"/>
    <d v="2021-11-04T00:00:00"/>
    <x v="1"/>
    <s v="Nord-est"/>
    <s v="Connecticut"/>
    <s v="Hartford"/>
    <x v="5"/>
    <n v="52"/>
    <n v="116"/>
    <n v="6032"/>
    <n v="2352.4799999999996"/>
    <n v="0.38999999999999996"/>
    <s v="Sortie"/>
  </r>
  <r>
    <s v="Foot Locker"/>
    <n v="1185732"/>
    <d v="2021-12-03T00:00:00"/>
    <x v="2"/>
    <s v="Nord-est"/>
    <s v="Connecticut"/>
    <s v="Hartford"/>
    <x v="0"/>
    <n v="45"/>
    <n v="173"/>
    <n v="7785"/>
    <n v="3269.7000000000003"/>
    <n v="0.42000000000000004"/>
    <s v="Sortie"/>
  </r>
  <r>
    <s v="Foot Locker"/>
    <n v="1185732"/>
    <d v="2021-12-03T00:00:00"/>
    <x v="2"/>
    <s v="Nord-est"/>
    <s v="Connecticut"/>
    <s v="Hartford"/>
    <x v="1"/>
    <n v="37"/>
    <n v="131"/>
    <n v="4847"/>
    <n v="2181.15"/>
    <n v="0.45"/>
    <s v="Sortie"/>
  </r>
  <r>
    <s v="Foot Locker"/>
    <n v="1185732"/>
    <d v="2021-12-03T00:00:00"/>
    <x v="2"/>
    <s v="Nord-est"/>
    <s v="Connecticut"/>
    <s v="Hartford"/>
    <x v="2"/>
    <n v="43"/>
    <n v="116"/>
    <n v="4988"/>
    <n v="1646.0399999999997"/>
    <n v="0.32999999999999996"/>
    <s v="Sortie"/>
  </r>
  <r>
    <s v="Foot Locker"/>
    <n v="1185732"/>
    <d v="2021-12-03T00:00:00"/>
    <x v="2"/>
    <s v="Nord-est"/>
    <s v="Connecticut"/>
    <s v="Hartford"/>
    <x v="3"/>
    <n v="38"/>
    <n v="96"/>
    <n v="3648"/>
    <n v="1276.8"/>
    <n v="0.35"/>
    <s v="Sortie"/>
  </r>
  <r>
    <s v="Foot Locker"/>
    <n v="1185732"/>
    <d v="2021-12-03T00:00:00"/>
    <x v="2"/>
    <s v="Nord-est"/>
    <s v="Connecticut"/>
    <s v="Hartford"/>
    <x v="4"/>
    <n v="42"/>
    <n v="99"/>
    <n v="4158"/>
    <n v="1455.3"/>
    <n v="0.35"/>
    <s v="Sortie"/>
  </r>
  <r>
    <s v="Foot Locker"/>
    <n v="1185732"/>
    <d v="2021-12-03T00:00:00"/>
    <x v="2"/>
    <s v="Nord-est"/>
    <s v="Connecticut"/>
    <s v="Hartford"/>
    <x v="5"/>
    <n v="52"/>
    <n v="120"/>
    <n v="6240"/>
    <n v="2308.8000000000002"/>
    <n v="0.37"/>
    <s v="Sortie"/>
  </r>
  <r>
    <s v="Foot Locker"/>
    <n v="1185732"/>
    <d v="2021-01-10T00:00:00"/>
    <x v="4"/>
    <s v="Nord-est"/>
    <s v="Connecticut"/>
    <s v="Hartford"/>
    <x v="0"/>
    <n v="23"/>
    <n v="149"/>
    <n v="3427"/>
    <n v="1439.34"/>
    <n v="0.42"/>
    <s v="Sortie"/>
  </r>
  <r>
    <s v="Foot Locker"/>
    <n v="1185732"/>
    <d v="2021-01-10T00:00:00"/>
    <x v="4"/>
    <s v="Nord-est"/>
    <s v="Connecticut"/>
    <s v="Hartford"/>
    <x v="1"/>
    <n v="28"/>
    <n v="79"/>
    <n v="2212"/>
    <n v="884.8"/>
    <n v="0.39999999999999997"/>
    <s v="Sortie"/>
  </r>
  <r>
    <s v="Foot Locker"/>
    <n v="1185732"/>
    <d v="2021-01-10T00:00:00"/>
    <x v="4"/>
    <s v="Nord-est"/>
    <s v="Connecticut"/>
    <s v="Hartford"/>
    <x v="2"/>
    <n v="19"/>
    <n v="72"/>
    <n v="1368"/>
    <n v="574.56000000000006"/>
    <n v="0.42000000000000004"/>
    <s v="Sortie"/>
  </r>
  <r>
    <s v="Foot Locker"/>
    <n v="1185732"/>
    <d v="2021-01-10T00:00:00"/>
    <x v="4"/>
    <s v="Nord-est"/>
    <s v="Connecticut"/>
    <s v="Hartford"/>
    <x v="3"/>
    <n v="24"/>
    <n v="24"/>
    <n v="576"/>
    <n v="264.96000000000004"/>
    <n v="0.46"/>
    <s v="Sortie"/>
  </r>
  <r>
    <s v="Foot Locker"/>
    <n v="1185732"/>
    <d v="2021-01-10T00:00:00"/>
    <x v="4"/>
    <s v="Nord-est"/>
    <s v="Connecticut"/>
    <s v="Hartford"/>
    <x v="4"/>
    <n v="34"/>
    <n v="44"/>
    <n v="1496"/>
    <n v="538.55999999999995"/>
    <n v="0.36"/>
    <s v="Sortie"/>
  </r>
  <r>
    <s v="Foot Locker"/>
    <n v="1185732"/>
    <d v="2021-01-10T00:00:00"/>
    <x v="4"/>
    <s v="Nord-est"/>
    <s v="Connecticut"/>
    <s v="Hartford"/>
    <x v="5"/>
    <n v="26"/>
    <n v="72"/>
    <n v="1872"/>
    <n v="879.84"/>
    <n v="0.47000000000000003"/>
    <s v="Sortie"/>
  </r>
  <r>
    <s v="Foot Locker"/>
    <n v="1185732"/>
    <d v="2021-02-08T00:00:00"/>
    <x v="5"/>
    <s v="Nord-est"/>
    <s v="Connecticut"/>
    <s v="Hartford"/>
    <x v="0"/>
    <n v="24"/>
    <n v="162"/>
    <n v="3888"/>
    <n v="1555.1999999999998"/>
    <n v="0.39999999999999997"/>
    <s v="Sortie"/>
  </r>
  <r>
    <s v="Foot Locker"/>
    <n v="1185732"/>
    <d v="2021-02-08T00:00:00"/>
    <x v="5"/>
    <s v="Nord-est"/>
    <s v="Connecticut"/>
    <s v="Hartford"/>
    <x v="1"/>
    <n v="24"/>
    <n v="41"/>
    <n v="984"/>
    <n v="383.75999999999993"/>
    <n v="0.38999999999999996"/>
    <s v="Sortie"/>
  </r>
  <r>
    <s v="Foot Locker"/>
    <n v="1185732"/>
    <d v="2021-02-08T00:00:00"/>
    <x v="5"/>
    <s v="Nord-est"/>
    <s v="Connecticut"/>
    <s v="Hartford"/>
    <x v="2"/>
    <n v="18"/>
    <n v="53"/>
    <n v="954"/>
    <n v="410.22"/>
    <n v="0.43000000000000005"/>
    <s v="Sortie"/>
  </r>
  <r>
    <s v="Foot Locker"/>
    <n v="1185732"/>
    <d v="2021-02-08T00:00:00"/>
    <x v="5"/>
    <s v="Nord-est"/>
    <s v="Rhode Island"/>
    <s v="Providence"/>
    <x v="3"/>
    <n v="20"/>
    <n v="16"/>
    <n v="320"/>
    <n v="144"/>
    <n v="0.45"/>
    <s v="Sortie"/>
  </r>
  <r>
    <s v="Foot Locker"/>
    <n v="1185732"/>
    <d v="2021-02-08T00:00:00"/>
    <x v="5"/>
    <s v="Nord-est"/>
    <s v="Rhode Island"/>
    <s v="Providence"/>
    <x v="4"/>
    <n v="34"/>
    <n v="40"/>
    <n v="1360"/>
    <n v="489.59999999999997"/>
    <n v="0.36"/>
    <s v="Sortie"/>
  </r>
  <r>
    <s v="Foot Locker"/>
    <n v="1185732"/>
    <d v="2021-02-08T00:00:00"/>
    <x v="5"/>
    <s v="Nord-est"/>
    <s v="Rhode Island"/>
    <s v="Providence"/>
    <x v="5"/>
    <n v="27"/>
    <n v="77"/>
    <n v="2079"/>
    <n v="977.13000000000011"/>
    <n v="0.47000000000000003"/>
    <s v="Sortie"/>
  </r>
  <r>
    <s v="Foot Locker"/>
    <n v="1185732"/>
    <d v="2021-03-06T00:00:00"/>
    <x v="3"/>
    <s v="Nord-est"/>
    <s v="Rhode Island"/>
    <s v="Providence"/>
    <x v="0"/>
    <n v="26"/>
    <n v="156"/>
    <n v="4056"/>
    <n v="1500.72"/>
    <n v="0.37"/>
    <s v="Sortie"/>
  </r>
  <r>
    <s v="Foot Locker"/>
    <n v="1185732"/>
    <d v="2021-03-06T00:00:00"/>
    <x v="3"/>
    <s v="Nord-est"/>
    <s v="Rhode Island"/>
    <s v="Providence"/>
    <x v="1"/>
    <n v="27"/>
    <n v="45"/>
    <n v="1215"/>
    <n v="473.84999999999997"/>
    <n v="0.38999999999999996"/>
    <s v="Sortie"/>
  </r>
  <r>
    <s v="Foot Locker"/>
    <n v="1185732"/>
    <d v="2021-03-06T00:00:00"/>
    <x v="3"/>
    <s v="Nord-est"/>
    <s v="Rhode Island"/>
    <s v="Providence"/>
    <x v="2"/>
    <n v="17"/>
    <n v="56"/>
    <n v="952"/>
    <n v="447.44000000000005"/>
    <n v="0.47000000000000003"/>
    <s v="Sortie"/>
  </r>
  <r>
    <s v="Foot Locker"/>
    <n v="1185732"/>
    <d v="2021-03-06T00:00:00"/>
    <x v="3"/>
    <s v="Nord-est"/>
    <s v="Rhode Island"/>
    <s v="Providence"/>
    <x v="3"/>
    <n v="20"/>
    <n v="8"/>
    <n v="160"/>
    <n v="75.2"/>
    <n v="0.47000000000000003"/>
    <s v="Sortie"/>
  </r>
  <r>
    <s v="Foot Locker"/>
    <n v="1185732"/>
    <d v="2021-03-06T00:00:00"/>
    <x v="3"/>
    <s v="Nord-est"/>
    <s v="Rhode Island"/>
    <s v="Providence"/>
    <x v="4"/>
    <n v="33"/>
    <n v="25"/>
    <n v="825"/>
    <n v="297"/>
    <n v="0.36"/>
    <s v="Sortie"/>
  </r>
  <r>
    <s v="Foot Locker"/>
    <n v="1185732"/>
    <d v="2021-03-06T00:00:00"/>
    <x v="3"/>
    <s v="Nord-est"/>
    <s v="Rhode Island"/>
    <s v="Providence"/>
    <x v="5"/>
    <n v="25"/>
    <n v="58"/>
    <n v="1450"/>
    <n v="638"/>
    <n v="0.44"/>
    <s v="Sortie"/>
  </r>
  <r>
    <s v="Foot Locker"/>
    <n v="1185732"/>
    <d v="2021-04-07T00:00:00"/>
    <x v="0"/>
    <s v="Nord-est"/>
    <s v="Rhode Island"/>
    <s v="Providence"/>
    <x v="0"/>
    <n v="28"/>
    <n v="132"/>
    <n v="3696"/>
    <n v="1552.32"/>
    <n v="0.42"/>
    <s v="Sortie"/>
  </r>
  <r>
    <s v="Foot Locker"/>
    <n v="1185732"/>
    <d v="2021-04-07T00:00:00"/>
    <x v="0"/>
    <s v="Nord-est"/>
    <s v="Rhode Island"/>
    <s v="Providence"/>
    <x v="1"/>
    <n v="23"/>
    <n v="40"/>
    <n v="920"/>
    <n v="367.99999999999994"/>
    <n v="0.39999999999999997"/>
    <s v="Sortie"/>
  </r>
  <r>
    <s v="Foot Locker"/>
    <n v="1185732"/>
    <d v="2021-04-07T00:00:00"/>
    <x v="0"/>
    <s v="Nord-est"/>
    <s v="Rhode Island"/>
    <s v="Providence"/>
    <x v="2"/>
    <n v="16"/>
    <n v="44"/>
    <n v="704"/>
    <n v="295.68"/>
    <n v="0.42000000000000004"/>
    <s v="Sortie"/>
  </r>
  <r>
    <s v="Foot Locker"/>
    <n v="1185732"/>
    <d v="2021-04-07T00:00:00"/>
    <x v="0"/>
    <s v="Nord-est"/>
    <s v="Rhode Island"/>
    <s v="Providence"/>
    <x v="3"/>
    <n v="21"/>
    <n v="17"/>
    <n v="357"/>
    <n v="160.65"/>
    <n v="0.45"/>
    <s v="Sortie"/>
  </r>
  <r>
    <s v="Foot Locker"/>
    <n v="1185732"/>
    <d v="2021-04-07T00:00:00"/>
    <x v="0"/>
    <s v="Nord-est"/>
    <s v="Rhode Island"/>
    <s v="Providence"/>
    <x v="4"/>
    <n v="33"/>
    <n v="15"/>
    <n v="495"/>
    <n v="158.4"/>
    <n v="0.32"/>
    <s v="Sortie"/>
  </r>
  <r>
    <s v="Foot Locker"/>
    <n v="1185732"/>
    <d v="2021-04-07T00:00:00"/>
    <x v="0"/>
    <s v="Nord-est"/>
    <s v="Rhode Island"/>
    <s v="Providence"/>
    <x v="5"/>
    <n v="26"/>
    <n v="60"/>
    <n v="1560"/>
    <n v="686.4"/>
    <n v="0.44"/>
    <s v="Sortie"/>
  </r>
  <r>
    <s v="Foot Locker"/>
    <n v="1185732"/>
    <d v="2021-05-06T00:00:00"/>
    <x v="1"/>
    <s v="Nord-est"/>
    <s v="Rhode Island"/>
    <s v="Providence"/>
    <x v="0"/>
    <n v="39"/>
    <n v="150"/>
    <n v="5850"/>
    <n v="2398.5"/>
    <n v="0.41"/>
    <s v="Sortie"/>
  </r>
  <r>
    <s v="Foot Locker"/>
    <n v="1185732"/>
    <d v="2021-05-06T00:00:00"/>
    <x v="1"/>
    <s v="Nord-est"/>
    <s v="Rhode Island"/>
    <s v="Providence"/>
    <x v="1"/>
    <n v="32"/>
    <n v="58"/>
    <n v="1856"/>
    <n v="686.72"/>
    <n v="0.37"/>
    <s v="Sortie"/>
  </r>
  <r>
    <s v="Foot Locker"/>
    <n v="1185732"/>
    <d v="2021-05-06T00:00:00"/>
    <x v="1"/>
    <s v="Nord-est"/>
    <s v="Rhode Island"/>
    <s v="Providence"/>
    <x v="2"/>
    <n v="32"/>
    <n v="60"/>
    <n v="1920"/>
    <n v="806.40000000000009"/>
    <n v="0.42000000000000004"/>
    <s v="Sortie"/>
  </r>
  <r>
    <s v="Foot Locker"/>
    <n v="1185732"/>
    <d v="2021-05-06T00:00:00"/>
    <x v="1"/>
    <s v="Nord-est"/>
    <s v="Rhode Island"/>
    <s v="Providence"/>
    <x v="3"/>
    <n v="27"/>
    <n v="51"/>
    <n v="1377"/>
    <n v="633.42000000000007"/>
    <n v="0.46"/>
    <s v="Sortie"/>
  </r>
  <r>
    <s v="Foot Locker"/>
    <n v="1185732"/>
    <d v="2021-05-06T00:00:00"/>
    <x v="1"/>
    <s v="Nord-est"/>
    <s v="Rhode Island"/>
    <s v="Providence"/>
    <x v="4"/>
    <n v="40"/>
    <n v="54"/>
    <n v="2160"/>
    <n v="799.2"/>
    <n v="0.37"/>
    <s v="Sortie"/>
  </r>
  <r>
    <s v="Foot Locker"/>
    <n v="1185732"/>
    <d v="2021-05-06T00:00:00"/>
    <x v="1"/>
    <s v="Nord-est"/>
    <s v="Rhode Island"/>
    <s v="Providence"/>
    <x v="5"/>
    <n v="36"/>
    <n v="93"/>
    <n v="3348"/>
    <n v="1473.1200000000001"/>
    <n v="0.44"/>
    <s v="Sortie"/>
  </r>
  <r>
    <s v="Foot Locker"/>
    <n v="1185732"/>
    <d v="2021-06-08T00:00:00"/>
    <x v="6"/>
    <s v="Nord-est"/>
    <s v="Rhode Island"/>
    <s v="Providence"/>
    <x v="0"/>
    <n v="36"/>
    <n v="176"/>
    <n v="6336"/>
    <n v="2534.3999999999996"/>
    <n v="0.39999999999999997"/>
    <s v="Sortie"/>
  </r>
  <r>
    <s v="Foot Locker"/>
    <n v="1185732"/>
    <d v="2021-06-08T00:00:00"/>
    <x v="6"/>
    <s v="Nord-est"/>
    <s v="Rhode Island"/>
    <s v="Providence"/>
    <x v="1"/>
    <n v="35"/>
    <n v="105"/>
    <n v="3675"/>
    <n v="1433.2499999999998"/>
    <n v="0.38999999999999996"/>
    <s v="Sortie"/>
  </r>
  <r>
    <s v="Foot Locker"/>
    <n v="1185732"/>
    <d v="2021-06-08T00:00:00"/>
    <x v="6"/>
    <s v="Nord-est"/>
    <s v="Rhode Island"/>
    <s v="Providence"/>
    <x v="2"/>
    <n v="32"/>
    <n v="74"/>
    <n v="2368"/>
    <n v="994.56000000000006"/>
    <n v="0.42000000000000004"/>
    <s v="Sortie"/>
  </r>
  <r>
    <s v="Foot Locker"/>
    <n v="1185732"/>
    <d v="2021-06-08T00:00:00"/>
    <x v="6"/>
    <s v="Nord-est"/>
    <s v="Rhode Island"/>
    <s v="Providence"/>
    <x v="3"/>
    <n v="26"/>
    <n v="70"/>
    <n v="1820"/>
    <n v="837.2"/>
    <n v="0.46"/>
    <s v="Sortie"/>
  </r>
  <r>
    <s v="Foot Locker"/>
    <n v="1185732"/>
    <d v="2021-06-08T00:00:00"/>
    <x v="6"/>
    <s v="Nord-est"/>
    <s v="Rhode Island"/>
    <s v="Providence"/>
    <x v="4"/>
    <n v="39"/>
    <n v="66"/>
    <n v="2574"/>
    <n v="900.9"/>
    <n v="0.35"/>
    <s v="Sortie"/>
  </r>
  <r>
    <s v="Foot Locker"/>
    <n v="1185732"/>
    <d v="2021-06-08T00:00:00"/>
    <x v="6"/>
    <s v="Nord-est"/>
    <s v="Rhode Island"/>
    <s v="Providence"/>
    <x v="5"/>
    <n v="43"/>
    <n v="119"/>
    <n v="5117"/>
    <n v="2302.65"/>
    <n v="0.45"/>
    <s v="Sortie"/>
  </r>
  <r>
    <s v="Foot Locker"/>
    <n v="1185732"/>
    <d v="2021-07-06T00:00:00"/>
    <x v="6"/>
    <s v="Nord-est"/>
    <s v="Rhode Island"/>
    <s v="Providence"/>
    <x v="0"/>
    <n v="38"/>
    <n v="173"/>
    <n v="6574"/>
    <n v="2498.12"/>
    <n v="0.38"/>
    <s v="Sortie"/>
  </r>
  <r>
    <s v="Foot Locker"/>
    <n v="1185732"/>
    <d v="2021-07-06T00:00:00"/>
    <x v="6"/>
    <s v="Nord-est"/>
    <s v="Rhode Island"/>
    <s v="Providence"/>
    <x v="1"/>
    <n v="32"/>
    <n v="114"/>
    <n v="3648"/>
    <n v="1349.76"/>
    <n v="0.37"/>
    <s v="Sortie"/>
  </r>
  <r>
    <s v="Foot Locker"/>
    <n v="1185732"/>
    <d v="2021-07-06T00:00:00"/>
    <x v="6"/>
    <s v="Nord-est"/>
    <s v="Rhode Island"/>
    <s v="Providence"/>
    <x v="2"/>
    <n v="27"/>
    <n v="78"/>
    <n v="2106"/>
    <n v="947.7"/>
    <n v="0.45"/>
    <s v="Sortie"/>
  </r>
  <r>
    <s v="Foot Locker"/>
    <n v="1185732"/>
    <d v="2021-07-06T00:00:00"/>
    <x v="6"/>
    <s v="Nord-est"/>
    <s v="Rhode Island"/>
    <s v="Providence"/>
    <x v="3"/>
    <n v="31"/>
    <n v="60"/>
    <n v="1860"/>
    <n v="855.6"/>
    <n v="0.46"/>
    <s v="Sortie"/>
  </r>
  <r>
    <s v="Foot Locker"/>
    <n v="1185732"/>
    <d v="2021-07-06T00:00:00"/>
    <x v="6"/>
    <s v="Nord-est"/>
    <s v="Rhode Island"/>
    <s v="Providence"/>
    <x v="4"/>
    <n v="33"/>
    <n v="68"/>
    <n v="2244"/>
    <n v="762.95999999999992"/>
    <n v="0.33999999999999997"/>
    <s v="Sortie"/>
  </r>
  <r>
    <s v="Foot Locker"/>
    <n v="1185732"/>
    <d v="2021-07-06T00:00:00"/>
    <x v="6"/>
    <s v="Nord-est"/>
    <s v="Rhode Island"/>
    <s v="Providence"/>
    <x v="5"/>
    <n v="38"/>
    <n v="136"/>
    <n v="5168"/>
    <n v="2170.5600000000004"/>
    <n v="0.42000000000000004"/>
    <s v="Sortie"/>
  </r>
  <r>
    <s v="Foot Locker"/>
    <n v="1185732"/>
    <d v="2021-08-07T00:00:00"/>
    <x v="3"/>
    <s v="Nord-est"/>
    <s v="Rhode Island"/>
    <s v="Providence"/>
    <x v="0"/>
    <n v="38"/>
    <n v="182"/>
    <n v="6916"/>
    <n v="2835.56"/>
    <n v="0.41"/>
    <s v="Sortie"/>
  </r>
  <r>
    <s v="Foot Locker"/>
    <n v="1185732"/>
    <d v="2021-08-07T00:00:00"/>
    <x v="3"/>
    <s v="Nord-est"/>
    <s v="Rhode Island"/>
    <s v="Providence"/>
    <x v="1"/>
    <n v="31"/>
    <n v="111"/>
    <n v="3441"/>
    <n v="1307.58"/>
    <n v="0.38"/>
    <s v="Sortie"/>
  </r>
  <r>
    <s v="Foot Locker"/>
    <n v="1185732"/>
    <d v="2021-08-07T00:00:00"/>
    <x v="3"/>
    <s v="Nord-est"/>
    <s v="Rhode Island"/>
    <s v="Providence"/>
    <x v="2"/>
    <n v="30"/>
    <n v="85"/>
    <n v="2550"/>
    <n v="1096.5000000000002"/>
    <n v="0.43000000000000005"/>
    <s v="Sortie"/>
  </r>
  <r>
    <s v="Foot Locker"/>
    <n v="1185732"/>
    <d v="2021-08-07T00:00:00"/>
    <x v="3"/>
    <s v="Nord-est"/>
    <s v="Rhode Island"/>
    <s v="Providence"/>
    <x v="3"/>
    <n v="29"/>
    <n v="47"/>
    <n v="1363"/>
    <n v="586.09"/>
    <n v="0.43000000000000005"/>
    <s v="Sortie"/>
  </r>
  <r>
    <s v="Foot Locker"/>
    <n v="1185732"/>
    <d v="2021-08-07T00:00:00"/>
    <x v="3"/>
    <s v="Nord-est"/>
    <s v="Rhode Island"/>
    <s v="Providence"/>
    <x v="4"/>
    <n v="37"/>
    <n v="40"/>
    <n v="1480"/>
    <n v="532.79999999999995"/>
    <n v="0.36"/>
    <s v="Sortie"/>
  </r>
  <r>
    <s v="Foot Locker"/>
    <n v="1185732"/>
    <d v="2021-08-07T00:00:00"/>
    <x v="3"/>
    <s v="Nord-est"/>
    <s v="Rhode Island"/>
    <s v="Providence"/>
    <x v="5"/>
    <n v="38"/>
    <n v="96"/>
    <n v="3648"/>
    <n v="1714.5600000000002"/>
    <n v="0.47000000000000003"/>
    <s v="Sortie"/>
  </r>
  <r>
    <s v="Foot Locker"/>
    <n v="1185732"/>
    <d v="2021-09-06T00:00:00"/>
    <x v="5"/>
    <s v="Nord-est"/>
    <s v="Rhode Island"/>
    <s v="Providence"/>
    <x v="0"/>
    <n v="39"/>
    <n v="128"/>
    <n v="4992"/>
    <n v="2096.64"/>
    <n v="0.42"/>
    <s v="Sortie"/>
  </r>
  <r>
    <s v="Foot Locker"/>
    <n v="1185732"/>
    <d v="2021-09-06T00:00:00"/>
    <x v="5"/>
    <s v="Nord-est"/>
    <s v="Rhode Island"/>
    <s v="Providence"/>
    <x v="1"/>
    <n v="30"/>
    <n v="79"/>
    <n v="2370"/>
    <n v="876.9"/>
    <n v="0.37"/>
    <s v="Sortie"/>
  </r>
  <r>
    <s v="Foot Locker"/>
    <n v="1185732"/>
    <d v="2021-09-06T00:00:00"/>
    <x v="5"/>
    <s v="Nord-est"/>
    <s v="Rhode Island"/>
    <s v="Providence"/>
    <x v="2"/>
    <n v="29"/>
    <n v="39"/>
    <n v="1131"/>
    <n v="486.33000000000004"/>
    <n v="0.43000000000000005"/>
    <s v="Sortie"/>
  </r>
  <r>
    <s v="Foot Locker"/>
    <n v="1185732"/>
    <d v="2021-09-06T00:00:00"/>
    <x v="5"/>
    <s v="Nord-est"/>
    <s v="Rhode Island"/>
    <s v="Providence"/>
    <x v="3"/>
    <n v="30"/>
    <n v="32"/>
    <n v="960"/>
    <n v="441.6"/>
    <n v="0.46"/>
    <s v="Sortie"/>
  </r>
  <r>
    <s v="Foot Locker"/>
    <n v="1185732"/>
    <d v="2021-09-06T00:00:00"/>
    <x v="5"/>
    <s v="Nord-est"/>
    <s v="Rhode Island"/>
    <s v="Providence"/>
    <x v="4"/>
    <n v="34"/>
    <n v="33"/>
    <n v="1122"/>
    <n v="403.91999999999996"/>
    <n v="0.36"/>
    <s v="Sortie"/>
  </r>
  <r>
    <s v="Foot Locker"/>
    <n v="1185732"/>
    <d v="2021-09-06T00:00:00"/>
    <x v="5"/>
    <s v="Nord-est"/>
    <s v="Rhode Island"/>
    <s v="Providence"/>
    <x v="5"/>
    <n v="41"/>
    <n v="64"/>
    <n v="2624"/>
    <n v="1180.8"/>
    <n v="0.45"/>
    <s v="Sortie"/>
  </r>
  <r>
    <s v="Foot Locker"/>
    <n v="1185732"/>
    <d v="2021-10-08T00:00:00"/>
    <x v="2"/>
    <s v="Nord-est"/>
    <s v="Rhode Island"/>
    <s v="Providence"/>
    <x v="0"/>
    <n v="37"/>
    <n v="113"/>
    <n v="4181"/>
    <n v="1714.2099999999998"/>
    <n v="0.41"/>
    <s v="Sortie"/>
  </r>
  <r>
    <s v="Foot Locker"/>
    <n v="1185732"/>
    <d v="2021-10-08T00:00:00"/>
    <x v="2"/>
    <s v="Nord-est"/>
    <s v="Rhode Island"/>
    <s v="Providence"/>
    <x v="1"/>
    <n v="38"/>
    <n v="68"/>
    <n v="2584"/>
    <n v="981.92"/>
    <n v="0.38"/>
    <s v="Sortie"/>
  </r>
  <r>
    <s v="Foot Locker"/>
    <n v="1185732"/>
    <d v="2021-10-08T00:00:00"/>
    <x v="2"/>
    <s v="Nord-est"/>
    <s v="Rhode Island"/>
    <s v="Providence"/>
    <x v="2"/>
    <n v="40"/>
    <n v="30"/>
    <n v="1200"/>
    <n v="528"/>
    <n v="0.44"/>
    <s v="Sortie"/>
  </r>
  <r>
    <s v="Foot Locker"/>
    <n v="1185732"/>
    <d v="2021-10-08T00:00:00"/>
    <x v="2"/>
    <s v="Nord-est"/>
    <s v="Rhode Island"/>
    <s v="Providence"/>
    <x v="3"/>
    <n v="39"/>
    <n v="23"/>
    <n v="897"/>
    <n v="403.65000000000003"/>
    <n v="0.45"/>
    <s v="Sortie"/>
  </r>
  <r>
    <s v="Foot Locker"/>
    <n v="1185732"/>
    <d v="2021-10-08T00:00:00"/>
    <x v="2"/>
    <s v="Nord-est"/>
    <s v="Rhode Island"/>
    <s v="Providence"/>
    <x v="4"/>
    <n v="40"/>
    <n v="23"/>
    <n v="920"/>
    <n v="303.59999999999997"/>
    <n v="0.32999999999999996"/>
    <s v="Sortie"/>
  </r>
  <r>
    <s v="Sports Direct"/>
    <n v="1185732"/>
    <d v="2021-10-08T00:00:00"/>
    <x v="2"/>
    <s v="Nord-est"/>
    <s v="Rhode Island"/>
    <s v="Providence"/>
    <x v="5"/>
    <n v="47"/>
    <n v="66"/>
    <n v="3102"/>
    <n v="1364.88"/>
    <n v="0.44"/>
    <s v="Sortie"/>
  </r>
  <r>
    <s v="Sports Direct"/>
    <n v="1185732"/>
    <d v="2021-11-07T00:00:00"/>
    <x v="4"/>
    <s v="Nord-est"/>
    <s v="Rhode Island"/>
    <s v="Providence"/>
    <x v="0"/>
    <n v="40"/>
    <n v="105"/>
    <n v="4200"/>
    <n v="1764"/>
    <n v="0.42"/>
    <s v="Sortie"/>
  </r>
  <r>
    <s v="Sports Direct"/>
    <n v="1185732"/>
    <d v="2021-11-07T00:00:00"/>
    <x v="4"/>
    <s v="Nord-est"/>
    <s v="Rhode Island"/>
    <s v="Providence"/>
    <x v="1"/>
    <n v="40"/>
    <n v="74"/>
    <n v="2960"/>
    <n v="1243.2"/>
    <n v="0.42"/>
    <s v="Sortie"/>
  </r>
  <r>
    <s v="Sports Direct"/>
    <n v="1185732"/>
    <d v="2021-11-07T00:00:00"/>
    <x v="4"/>
    <s v="Nord-est"/>
    <s v="Rhode Island"/>
    <s v="Providence"/>
    <x v="2"/>
    <n v="37"/>
    <n v="68"/>
    <n v="2516"/>
    <n v="1132.2"/>
    <n v="0.45"/>
    <s v="Sortie"/>
  </r>
  <r>
    <s v="Sports Direct"/>
    <n v="1185732"/>
    <d v="2021-11-07T00:00:00"/>
    <x v="4"/>
    <s v="Nord-est"/>
    <s v="Rhode Island"/>
    <s v="Providence"/>
    <x v="3"/>
    <n v="36"/>
    <n v="68"/>
    <n v="2448"/>
    <n v="1101.6000000000001"/>
    <n v="0.45"/>
    <s v="Sortie"/>
  </r>
  <r>
    <s v="Sports Direct"/>
    <n v="1185732"/>
    <d v="2021-11-07T00:00:00"/>
    <x v="4"/>
    <s v="Nord-est"/>
    <s v="Rhode Island"/>
    <s v="Providence"/>
    <x v="4"/>
    <n v="43"/>
    <n v="61"/>
    <n v="2623"/>
    <n v="865.58999999999992"/>
    <n v="0.32999999999999996"/>
    <s v="Sortie"/>
  </r>
  <r>
    <s v="Sports Direct"/>
    <n v="1185732"/>
    <d v="2021-11-07T00:00:00"/>
    <x v="4"/>
    <s v="Nord-est"/>
    <s v="Rhode Island"/>
    <s v="Providence"/>
    <x v="5"/>
    <n v="46"/>
    <n v="83"/>
    <n v="3818"/>
    <n v="1679.92"/>
    <n v="0.44"/>
    <s v="Sortie"/>
  </r>
  <r>
    <s v="Sports Direct"/>
    <n v="1185732"/>
    <d v="2021-12-06T00:00:00"/>
    <x v="5"/>
    <s v="Nord-est"/>
    <s v="Rhode Island"/>
    <s v="Providence"/>
    <x v="0"/>
    <n v="48"/>
    <n v="160"/>
    <n v="7680"/>
    <n v="2995.2"/>
    <n v="0.38999999999999996"/>
    <s v="Sortie"/>
  </r>
  <r>
    <s v="Sports Direct"/>
    <n v="1185732"/>
    <d v="2021-12-06T00:00:00"/>
    <x v="5"/>
    <s v="Nord-est"/>
    <s v="Rhode Island"/>
    <s v="Providence"/>
    <x v="1"/>
    <n v="37"/>
    <n v="102"/>
    <n v="3774"/>
    <n v="1396.3799999999999"/>
    <n v="0.37"/>
    <s v="Sortie"/>
  </r>
  <r>
    <s v="Sports Direct"/>
    <n v="1185732"/>
    <d v="2021-12-06T00:00:00"/>
    <x v="5"/>
    <s v="Nord-est"/>
    <s v="Rhode Island"/>
    <s v="Providence"/>
    <x v="2"/>
    <n v="40"/>
    <n v="88"/>
    <n v="3520"/>
    <n v="1654.4"/>
    <n v="0.47000000000000003"/>
    <s v="Sortie"/>
  </r>
  <r>
    <s v="Sports Direct"/>
    <n v="1185732"/>
    <d v="2021-12-06T00:00:00"/>
    <x v="5"/>
    <s v="Nord-est"/>
    <s v="Rhode Island"/>
    <s v="Providence"/>
    <x v="3"/>
    <n v="34"/>
    <n v="77"/>
    <n v="2618"/>
    <n v="1125.7400000000002"/>
    <n v="0.43000000000000005"/>
    <s v="Sortie"/>
  </r>
  <r>
    <s v="Sports Direct"/>
    <n v="1185732"/>
    <d v="2021-12-06T00:00:00"/>
    <x v="5"/>
    <s v="Nord-est"/>
    <s v="Rhode Island"/>
    <s v="Providence"/>
    <x v="4"/>
    <n v="41"/>
    <n v="74"/>
    <n v="3034"/>
    <n v="1122.58"/>
    <n v="0.37"/>
    <s v="Sortie"/>
  </r>
  <r>
    <s v="Sports Direct"/>
    <n v="1185732"/>
    <d v="2021-12-06T00:00:00"/>
    <x v="5"/>
    <s v="Nord-est"/>
    <s v="Rhode Island"/>
    <s v="Providence"/>
    <x v="5"/>
    <n v="51"/>
    <n v="111"/>
    <n v="5661"/>
    <n v="2434.2300000000005"/>
    <n v="0.43000000000000005"/>
    <s v="Sortie"/>
  </r>
  <r>
    <s v="Sports Direct"/>
    <n v="1185732"/>
    <d v="2021-01-17T00:00:00"/>
    <x v="4"/>
    <s v="Nord-est"/>
    <s v="Rhode Island"/>
    <s v="Providence"/>
    <x v="0"/>
    <n v="28"/>
    <n v="140"/>
    <n v="3920"/>
    <n v="1293.5999999999999"/>
    <n v="0.32999999999999996"/>
    <s v="Sortie"/>
  </r>
  <r>
    <s v="Sports Direct"/>
    <n v="1185732"/>
    <d v="2021-01-17T00:00:00"/>
    <x v="4"/>
    <s v="Nord-est"/>
    <s v="Rhode Island"/>
    <s v="Providence"/>
    <x v="1"/>
    <n v="28"/>
    <n v="88"/>
    <n v="2464"/>
    <n v="837.75999999999988"/>
    <n v="0.33999999999999997"/>
    <s v="Sortie"/>
  </r>
  <r>
    <s v="Sports Direct"/>
    <n v="1185732"/>
    <d v="2021-01-17T00:00:00"/>
    <x v="4"/>
    <s v="Nord-est"/>
    <s v="Rhode Island"/>
    <s v="Providence"/>
    <x v="2"/>
    <n v="22"/>
    <n v="75"/>
    <n v="1650"/>
    <n v="478.49999999999994"/>
    <n v="0.28999999999999998"/>
    <s v="Sortie"/>
  </r>
  <r>
    <s v="Sports Direct"/>
    <n v="1185732"/>
    <d v="2021-01-17T00:00:00"/>
    <x v="4"/>
    <s v="Nord-est"/>
    <s v="Rhode Island"/>
    <s v="Providence"/>
    <x v="3"/>
    <n v="25"/>
    <n v="33"/>
    <n v="825"/>
    <n v="255.75"/>
    <n v="0.31"/>
    <s v="Sortie"/>
  </r>
  <r>
    <s v="Sports Direct"/>
    <n v="1185732"/>
    <d v="2021-01-17T00:00:00"/>
    <x v="4"/>
    <s v="Nord-est"/>
    <s v="Rhode Island"/>
    <s v="Providence"/>
    <x v="4"/>
    <n v="39"/>
    <n v="47"/>
    <n v="1833"/>
    <n v="586.56000000000006"/>
    <n v="0.32"/>
    <s v="Sortie"/>
  </r>
  <r>
    <s v="Sports Direct"/>
    <n v="1185732"/>
    <d v="2021-01-17T00:00:00"/>
    <x v="4"/>
    <s v="Nord-est"/>
    <s v="Rhode Island"/>
    <s v="Providence"/>
    <x v="5"/>
    <n v="26"/>
    <n v="83"/>
    <n v="2158"/>
    <n v="733.71999999999991"/>
    <n v="0.33999999999999997"/>
    <s v="Sortie"/>
  </r>
  <r>
    <s v="Sports Direct"/>
    <n v="1185732"/>
    <d v="2021-02-15T00:00:00"/>
    <x v="5"/>
    <s v="Nord-est"/>
    <s v="Rhode Island"/>
    <s v="Providence"/>
    <x v="0"/>
    <n v="26"/>
    <n v="155"/>
    <n v="4030"/>
    <n v="1491.1"/>
    <n v="0.37"/>
    <s v="Sortie"/>
  </r>
  <r>
    <s v="Sports Direct"/>
    <n v="1185732"/>
    <d v="2021-02-15T00:00:00"/>
    <x v="5"/>
    <s v="Nord-est"/>
    <s v="Rhode Island"/>
    <s v="Providence"/>
    <x v="1"/>
    <n v="31"/>
    <n v="53"/>
    <n v="1643"/>
    <n v="575.04999999999995"/>
    <n v="0.35"/>
    <s v="Sortie"/>
  </r>
  <r>
    <s v="Sports Direct"/>
    <n v="1185732"/>
    <d v="2021-02-15T00:00:00"/>
    <x v="5"/>
    <s v="Nord-est"/>
    <s v="Rhode Island"/>
    <s v="Providence"/>
    <x v="2"/>
    <n v="24"/>
    <n v="70"/>
    <n v="1680"/>
    <n v="487.2"/>
    <n v="0.28999999999999998"/>
    <s v="Sortie"/>
  </r>
  <r>
    <s v="Sports Direct"/>
    <n v="1185732"/>
    <d v="2021-02-15T00:00:00"/>
    <x v="5"/>
    <s v="Nord-est"/>
    <s v="Massachusetts"/>
    <s v="Boston"/>
    <x v="3"/>
    <n v="27"/>
    <n v="75"/>
    <n v="2025"/>
    <n v="648"/>
    <n v="0.32"/>
    <s v="Sortie"/>
  </r>
  <r>
    <s v="Sports Direct"/>
    <n v="1185732"/>
    <d v="2021-02-15T00:00:00"/>
    <x v="5"/>
    <s v="Nord-est"/>
    <s v="Massachusetts"/>
    <s v="Boston"/>
    <x v="4"/>
    <n v="36"/>
    <n v="53"/>
    <n v="1908"/>
    <n v="515.16000000000008"/>
    <n v="0.27"/>
    <s v="Sortie"/>
  </r>
  <r>
    <s v="Sports Direct"/>
    <n v="1185732"/>
    <d v="2021-02-15T00:00:00"/>
    <x v="5"/>
    <s v="Nord-est"/>
    <s v="Massachusetts"/>
    <s v="Boston"/>
    <x v="5"/>
    <n v="30"/>
    <n v="80"/>
    <n v="2400"/>
    <n v="768"/>
    <n v="0.32"/>
    <s v="Sortie"/>
  </r>
  <r>
    <s v="Sports Direct"/>
    <n v="1185732"/>
    <d v="2021-03-13T00:00:00"/>
    <x v="3"/>
    <s v="Nord-est"/>
    <s v="Massachusetts"/>
    <s v="Boston"/>
    <x v="0"/>
    <n v="28"/>
    <n v="155"/>
    <n v="4340"/>
    <n v="1475.6"/>
    <n v="0.33999999999999997"/>
    <s v="Sortie"/>
  </r>
  <r>
    <s v="Sports Direct"/>
    <n v="1185732"/>
    <d v="2021-03-13T00:00:00"/>
    <x v="3"/>
    <s v="Nord-est"/>
    <s v="Massachusetts"/>
    <s v="Boston"/>
    <x v="1"/>
    <n v="31"/>
    <n v="61"/>
    <n v="1891"/>
    <n v="642.93999999999994"/>
    <n v="0.33999999999999997"/>
    <s v="Sortie"/>
  </r>
  <r>
    <s v="Sports Direct"/>
    <n v="1185732"/>
    <d v="2021-03-13T00:00:00"/>
    <x v="3"/>
    <s v="Nord-est"/>
    <s v="Massachusetts"/>
    <s v="Boston"/>
    <x v="2"/>
    <n v="23"/>
    <n v="60"/>
    <n v="1380"/>
    <n v="441.6"/>
    <n v="0.32"/>
    <s v="Sortie"/>
  </r>
  <r>
    <s v="Sports Direct"/>
    <n v="1185732"/>
    <d v="2021-03-13T00:00:00"/>
    <x v="3"/>
    <s v="Nord-est"/>
    <s v="Massachusetts"/>
    <s v="Boston"/>
    <x v="3"/>
    <n v="25"/>
    <n v="93"/>
    <n v="2325"/>
    <n v="651.00000000000011"/>
    <n v="0.28000000000000003"/>
    <s v="Sortie"/>
  </r>
  <r>
    <s v="Sports Direct"/>
    <n v="1185732"/>
    <d v="2021-03-13T00:00:00"/>
    <x v="3"/>
    <s v="Nord-est"/>
    <s v="Massachusetts"/>
    <s v="Boston"/>
    <x v="4"/>
    <n v="36"/>
    <n v="31"/>
    <n v="1116"/>
    <n v="334.8"/>
    <n v="0.3"/>
    <s v="Sortie"/>
  </r>
  <r>
    <s v="Sports Direct"/>
    <n v="1185732"/>
    <d v="2021-03-13T00:00:00"/>
    <x v="3"/>
    <s v="Nord-est"/>
    <s v="Massachusetts"/>
    <s v="Boston"/>
    <x v="5"/>
    <n v="31"/>
    <n v="68"/>
    <n v="2108"/>
    <n v="779.96"/>
    <n v="0.37"/>
    <s v="Sortie"/>
  </r>
  <r>
    <s v="Sports Direct"/>
    <n v="1185732"/>
    <d v="2021-04-14T00:00:00"/>
    <x v="0"/>
    <s v="Nord-est"/>
    <s v="Massachusetts"/>
    <s v="Boston"/>
    <x v="0"/>
    <n v="28"/>
    <n v="149"/>
    <n v="4172"/>
    <n v="1376.7599999999998"/>
    <n v="0.32999999999999996"/>
    <s v="Sortie"/>
  </r>
  <r>
    <s v="Sports Direct"/>
    <n v="1185732"/>
    <d v="2021-04-14T00:00:00"/>
    <x v="0"/>
    <s v="Nord-est"/>
    <s v="Massachusetts"/>
    <s v="Boston"/>
    <x v="1"/>
    <n v="28"/>
    <n v="51"/>
    <n v="1428"/>
    <n v="514.07999999999993"/>
    <n v="0.36"/>
    <s v="Sortie"/>
  </r>
  <r>
    <s v="Sports Direct"/>
    <n v="1185732"/>
    <d v="2021-04-14T00:00:00"/>
    <x v="0"/>
    <s v="Nord-est"/>
    <s v="Massachusetts"/>
    <s v="Boston"/>
    <x v="2"/>
    <n v="22"/>
    <n v="51"/>
    <n v="1122"/>
    <n v="347.82"/>
    <n v="0.31"/>
    <s v="Sortie"/>
  </r>
  <r>
    <s v="Sports Direct"/>
    <n v="1185732"/>
    <d v="2021-04-14T00:00:00"/>
    <x v="0"/>
    <s v="Nord-est"/>
    <s v="Massachusetts"/>
    <s v="Boston"/>
    <x v="3"/>
    <n v="23"/>
    <n v="39"/>
    <n v="897"/>
    <n v="251.16000000000003"/>
    <n v="0.28000000000000003"/>
    <s v="Sortie"/>
  </r>
  <r>
    <s v="Sports Direct"/>
    <n v="1185732"/>
    <d v="2021-04-14T00:00:00"/>
    <x v="0"/>
    <s v="Nord-est"/>
    <s v="Massachusetts"/>
    <s v="Boston"/>
    <x v="4"/>
    <n v="33"/>
    <n v="44"/>
    <n v="1452"/>
    <n v="392.04"/>
    <n v="0.27"/>
    <s v="Sortie"/>
  </r>
  <r>
    <s v="Sports Direct"/>
    <n v="1185732"/>
    <d v="2021-04-14T00:00:00"/>
    <x v="0"/>
    <s v="Nord-est"/>
    <s v="Massachusetts"/>
    <s v="Boston"/>
    <x v="5"/>
    <n v="30"/>
    <n v="94"/>
    <n v="2820"/>
    <n v="1015.1999999999999"/>
    <n v="0.36"/>
    <s v="Sortie"/>
  </r>
  <r>
    <s v="Sports Direct"/>
    <n v="1185732"/>
    <d v="2021-05-13T00:00:00"/>
    <x v="1"/>
    <s v="Nord-est"/>
    <s v="Massachusetts"/>
    <s v="Boston"/>
    <x v="0"/>
    <n v="41"/>
    <n v="173"/>
    <n v="7093"/>
    <n v="2553.48"/>
    <n v="0.36"/>
    <s v="Sortie"/>
  </r>
  <r>
    <s v="Sports Direct"/>
    <n v="1185732"/>
    <d v="2021-05-13T00:00:00"/>
    <x v="1"/>
    <s v="Nord-est"/>
    <s v="Massachusetts"/>
    <s v="Boston"/>
    <x v="1"/>
    <n v="34"/>
    <n v="68"/>
    <n v="2312"/>
    <n v="832.31999999999994"/>
    <n v="0.36"/>
    <s v="Sortie"/>
  </r>
  <r>
    <s v="Sports Direct"/>
    <n v="1185732"/>
    <d v="2021-05-13T00:00:00"/>
    <x v="1"/>
    <s v="Nord-est"/>
    <s v="Massachusetts"/>
    <s v="Boston"/>
    <x v="2"/>
    <n v="30"/>
    <n v="68"/>
    <n v="2040"/>
    <n v="632.4"/>
    <n v="0.31"/>
    <s v="Sortie"/>
  </r>
  <r>
    <s v="Sports Direct"/>
    <n v="1185732"/>
    <d v="2021-05-13T00:00:00"/>
    <x v="1"/>
    <s v="Nord-est"/>
    <s v="Massachusetts"/>
    <s v="Boston"/>
    <x v="3"/>
    <n v="32"/>
    <n v="54"/>
    <n v="1728"/>
    <n v="518.4"/>
    <n v="0.3"/>
    <s v="Sortie"/>
  </r>
  <r>
    <s v="Sports Direct"/>
    <n v="1185732"/>
    <d v="2021-05-13T00:00:00"/>
    <x v="1"/>
    <s v="Nord-est"/>
    <s v="Massachusetts"/>
    <s v="Boston"/>
    <x v="4"/>
    <n v="39"/>
    <n v="60"/>
    <n v="2340"/>
    <n v="655.20000000000005"/>
    <n v="0.28000000000000003"/>
    <s v="Sortie"/>
  </r>
  <r>
    <s v="Sports Direct"/>
    <n v="1185732"/>
    <d v="2021-05-13T00:00:00"/>
    <x v="1"/>
    <s v="Nord-est"/>
    <s v="Massachusetts"/>
    <s v="Boston"/>
    <x v="5"/>
    <n v="43"/>
    <n v="104"/>
    <n v="4472"/>
    <n v="1520.4799999999998"/>
    <n v="0.33999999999999997"/>
    <s v="Sortie"/>
  </r>
  <r>
    <s v="Sports Direct"/>
    <n v="1185732"/>
    <d v="2021-06-15T00:00:00"/>
    <x v="6"/>
    <s v="Nord-est"/>
    <s v="Massachusetts"/>
    <s v="Boston"/>
    <x v="0"/>
    <n v="39"/>
    <n v="196"/>
    <n v="7644"/>
    <n v="2675.3999999999996"/>
    <n v="0.35"/>
    <s v="Sortie"/>
  </r>
  <r>
    <s v="Sports Direct"/>
    <n v="1185732"/>
    <d v="2021-06-15T00:00:00"/>
    <x v="6"/>
    <s v="Nord-est"/>
    <s v="Massachusetts"/>
    <s v="Boston"/>
    <x v="1"/>
    <n v="36"/>
    <n v="114"/>
    <n v="4104"/>
    <n v="1313.28"/>
    <n v="0.32"/>
    <s v="Sortie"/>
  </r>
  <r>
    <s v="Sports Direct"/>
    <n v="1185732"/>
    <d v="2021-06-15T00:00:00"/>
    <x v="6"/>
    <s v="Nord-est"/>
    <s v="Massachusetts"/>
    <s v="Boston"/>
    <x v="2"/>
    <n v="36"/>
    <n v="75"/>
    <n v="2700"/>
    <n v="837"/>
    <n v="0.31"/>
    <s v="Sortie"/>
  </r>
  <r>
    <s v="Sports Direct"/>
    <n v="1185732"/>
    <d v="2021-06-15T00:00:00"/>
    <x v="6"/>
    <s v="Nord-est"/>
    <s v="Massachusetts"/>
    <s v="Boston"/>
    <x v="3"/>
    <n v="34"/>
    <n v="72"/>
    <n v="2448"/>
    <n v="685.44"/>
    <n v="0.28000000000000003"/>
    <s v="Sortie"/>
  </r>
  <r>
    <s v="Sports Direct"/>
    <n v="1185732"/>
    <d v="2021-06-15T00:00:00"/>
    <x v="6"/>
    <s v="Nord-est"/>
    <s v="Massachusetts"/>
    <s v="Boston"/>
    <x v="4"/>
    <n v="39"/>
    <n v="74"/>
    <n v="2886"/>
    <n v="923.52"/>
    <n v="0.32"/>
    <s v="Sortie"/>
  </r>
  <r>
    <s v="Sports Direct"/>
    <n v="1185732"/>
    <d v="2021-06-15T00:00:00"/>
    <x v="6"/>
    <s v="Nord-est"/>
    <s v="Massachusetts"/>
    <s v="Boston"/>
    <x v="5"/>
    <n v="47"/>
    <n v="120"/>
    <n v="5640"/>
    <n v="1973.9999999999998"/>
    <n v="0.35"/>
    <s v="Sortie"/>
  </r>
  <r>
    <s v="Sports Direct"/>
    <n v="1185732"/>
    <d v="2021-07-13T00:00:00"/>
    <x v="6"/>
    <s v="Nord-est"/>
    <s v="Massachusetts"/>
    <s v="Boston"/>
    <x v="0"/>
    <n v="37"/>
    <n v="180"/>
    <n v="6660"/>
    <n v="2197.7999999999997"/>
    <n v="0.32999999999999996"/>
    <s v="Sortie"/>
  </r>
  <r>
    <s v="Sports Direct"/>
    <n v="1185732"/>
    <d v="2021-07-13T00:00:00"/>
    <x v="6"/>
    <s v="Nord-est"/>
    <s v="Massachusetts"/>
    <s v="Boston"/>
    <x v="1"/>
    <n v="36"/>
    <n v="105"/>
    <n v="3780"/>
    <n v="1398.6"/>
    <n v="0.37"/>
    <s v="Sortie"/>
  </r>
  <r>
    <s v="Sports Direct"/>
    <n v="1185732"/>
    <d v="2021-07-13T00:00:00"/>
    <x v="6"/>
    <s v="Nord-est"/>
    <s v="Massachusetts"/>
    <s v="Boston"/>
    <x v="2"/>
    <n v="32"/>
    <n v="88"/>
    <n v="2816"/>
    <n v="844.8"/>
    <n v="0.3"/>
    <s v="Sortie"/>
  </r>
  <r>
    <s v="Sports Direct"/>
    <n v="1185732"/>
    <d v="2021-07-13T00:00:00"/>
    <x v="6"/>
    <s v="Nord-est"/>
    <s v="Massachusetts"/>
    <s v="Boston"/>
    <x v="3"/>
    <n v="34"/>
    <n v="77"/>
    <n v="2618"/>
    <n v="837.76"/>
    <n v="0.32"/>
    <s v="Sortie"/>
  </r>
  <r>
    <s v="Sports Direct"/>
    <n v="1185732"/>
    <d v="2021-07-13T00:00:00"/>
    <x v="6"/>
    <s v="Nord-est"/>
    <s v="Massachusetts"/>
    <s v="Boston"/>
    <x v="4"/>
    <n v="41"/>
    <n v="80"/>
    <n v="3280"/>
    <n v="1016.8"/>
    <n v="0.31"/>
    <s v="Sortie"/>
  </r>
  <r>
    <s v="Sports Direct"/>
    <n v="1185732"/>
    <d v="2021-07-13T00:00:00"/>
    <x v="6"/>
    <s v="Nord-est"/>
    <s v="Massachusetts"/>
    <s v="Boston"/>
    <x v="5"/>
    <n v="41"/>
    <n v="132"/>
    <n v="5412"/>
    <n v="1731.8400000000001"/>
    <n v="0.32"/>
    <s v="Sortie"/>
  </r>
  <r>
    <s v="Sports Direct"/>
    <n v="1185732"/>
    <d v="2021-08-14T00:00:00"/>
    <x v="3"/>
    <s v="Nord-est"/>
    <s v="Massachusetts"/>
    <s v="Boston"/>
    <x v="0"/>
    <n v="40"/>
    <n v="196"/>
    <n v="7840"/>
    <n v="2587.1999999999998"/>
    <n v="0.32999999999999996"/>
    <s v="Sortie"/>
  </r>
  <r>
    <s v="Sports Direct"/>
    <n v="1185732"/>
    <d v="2021-08-14T00:00:00"/>
    <x v="3"/>
    <s v="Nord-est"/>
    <s v="Massachusetts"/>
    <s v="Boston"/>
    <x v="1"/>
    <n v="33"/>
    <n v="112"/>
    <n v="3696"/>
    <n v="1182.72"/>
    <n v="0.32"/>
    <s v="Sortie"/>
  </r>
  <r>
    <s v="Sports Direct"/>
    <n v="1185732"/>
    <d v="2021-08-14T00:00:00"/>
    <x v="3"/>
    <s v="Nord-est"/>
    <s v="Massachusetts"/>
    <s v="Boston"/>
    <x v="2"/>
    <n v="29"/>
    <n v="85"/>
    <n v="2465"/>
    <n v="764.15"/>
    <n v="0.31"/>
    <s v="Sortie"/>
  </r>
  <r>
    <s v="Sports Direct"/>
    <n v="1185732"/>
    <d v="2021-08-14T00:00:00"/>
    <x v="3"/>
    <s v="Nord-est"/>
    <s v="Massachusetts"/>
    <s v="Boston"/>
    <x v="3"/>
    <n v="31"/>
    <n v="58"/>
    <n v="1798"/>
    <n v="503.44000000000005"/>
    <n v="0.28000000000000003"/>
    <s v="Sortie"/>
  </r>
  <r>
    <s v="Sports Direct"/>
    <n v="1185732"/>
    <d v="2021-08-14T00:00:00"/>
    <x v="3"/>
    <s v="Nord-est"/>
    <s v="Massachusetts"/>
    <s v="Boston"/>
    <x v="4"/>
    <n v="40"/>
    <n v="51"/>
    <n v="2040"/>
    <n v="550.80000000000007"/>
    <n v="0.27"/>
    <s v="Sortie"/>
  </r>
  <r>
    <s v="Sports Direct"/>
    <n v="1185732"/>
    <d v="2021-08-14T00:00:00"/>
    <x v="3"/>
    <s v="Nord-est"/>
    <s v="Massachusetts"/>
    <s v="Boston"/>
    <x v="5"/>
    <n v="46"/>
    <n v="98"/>
    <n v="4508"/>
    <n v="1577.8"/>
    <n v="0.35"/>
    <s v="Sortie"/>
  </r>
  <r>
    <s v="Sports Direct"/>
    <n v="1185732"/>
    <d v="2021-09-13T00:00:00"/>
    <x v="5"/>
    <s v="Nord-est"/>
    <s v="Massachusetts"/>
    <s v="Boston"/>
    <x v="0"/>
    <n v="36"/>
    <n v="153"/>
    <n v="5508"/>
    <n v="1872.7199999999998"/>
    <n v="0.33999999999999997"/>
    <s v="Sortie"/>
  </r>
  <r>
    <s v="Sports Direct"/>
    <n v="1185732"/>
    <d v="2021-09-13T00:00:00"/>
    <x v="5"/>
    <s v="Nord-est"/>
    <s v="Massachusetts"/>
    <s v="Boston"/>
    <x v="1"/>
    <n v="35"/>
    <n v="88"/>
    <n v="3080"/>
    <n v="1139.5999999999999"/>
    <n v="0.37"/>
    <s v="Sortie"/>
  </r>
  <r>
    <s v="Sports Direct"/>
    <n v="1185732"/>
    <d v="2021-09-13T00:00:00"/>
    <x v="5"/>
    <s v="Nord-est"/>
    <s v="Massachusetts"/>
    <s v="Boston"/>
    <x v="2"/>
    <n v="30"/>
    <n v="47"/>
    <n v="1410"/>
    <n v="423"/>
    <n v="0.3"/>
    <s v="Sortie"/>
  </r>
  <r>
    <s v="Sports Direct"/>
    <n v="1185732"/>
    <d v="2021-09-13T00:00:00"/>
    <x v="5"/>
    <s v="Nord-est"/>
    <s v="Massachusetts"/>
    <s v="Boston"/>
    <x v="3"/>
    <n v="34"/>
    <n v="39"/>
    <n v="1326"/>
    <n v="358.02000000000004"/>
    <n v="0.27"/>
    <s v="Sortie"/>
  </r>
  <r>
    <s v="Sports Direct"/>
    <n v="1185732"/>
    <d v="2021-09-13T00:00:00"/>
    <x v="5"/>
    <s v="Nord-est"/>
    <s v="Massachusetts"/>
    <s v="Boston"/>
    <x v="4"/>
    <n v="39"/>
    <n v="41"/>
    <n v="1599"/>
    <n v="495.69"/>
    <n v="0.31"/>
    <s v="Sortie"/>
  </r>
  <r>
    <s v="Sports Direct"/>
    <n v="1185732"/>
    <d v="2021-09-13T00:00:00"/>
    <x v="5"/>
    <s v="Nord-est"/>
    <s v="Massachusetts"/>
    <s v="Boston"/>
    <x v="5"/>
    <n v="41"/>
    <n v="77"/>
    <n v="3157"/>
    <n v="1041.81"/>
    <n v="0.32999999999999996"/>
    <s v="Sortie"/>
  </r>
  <r>
    <s v="Sports Direct"/>
    <n v="1185732"/>
    <d v="2021-10-15T00:00:00"/>
    <x v="2"/>
    <s v="Nord-est"/>
    <s v="Massachusetts"/>
    <s v="Boston"/>
    <x v="0"/>
    <n v="40"/>
    <n v="132"/>
    <n v="5280"/>
    <n v="1742.3999999999999"/>
    <n v="0.32999999999999996"/>
    <s v="Sortie"/>
  </r>
  <r>
    <s v="Sports Direct"/>
    <n v="1185732"/>
    <d v="2021-10-15T00:00:00"/>
    <x v="2"/>
    <s v="Nord-est"/>
    <s v="Massachusetts"/>
    <s v="Boston"/>
    <x v="1"/>
    <n v="37"/>
    <n v="68"/>
    <n v="2516"/>
    <n v="880.59999999999991"/>
    <n v="0.35"/>
    <s v="Sortie"/>
  </r>
  <r>
    <s v="Sports Direct"/>
    <n v="1185732"/>
    <d v="2021-10-15T00:00:00"/>
    <x v="2"/>
    <s v="Nord-est"/>
    <s v="Massachusetts"/>
    <s v="Boston"/>
    <x v="2"/>
    <n v="41"/>
    <n v="38"/>
    <n v="1558"/>
    <n v="467.4"/>
    <n v="0.3"/>
    <s v="Sortie"/>
  </r>
  <r>
    <s v="Sports Direct"/>
    <n v="1185732"/>
    <d v="2021-10-15T00:00:00"/>
    <x v="2"/>
    <s v="Nord-est"/>
    <s v="Massachusetts"/>
    <s v="Boston"/>
    <x v="3"/>
    <n v="38"/>
    <n v="32"/>
    <n v="1216"/>
    <n v="328.32000000000005"/>
    <n v="0.27"/>
    <s v="Sortie"/>
  </r>
  <r>
    <s v="Sports Direct"/>
    <n v="1185732"/>
    <d v="2021-10-15T00:00:00"/>
    <x v="2"/>
    <s v="Nord-est"/>
    <s v="Massachusetts"/>
    <s v="Boston"/>
    <x v="4"/>
    <n v="51"/>
    <n v="34"/>
    <n v="1734"/>
    <n v="485.52000000000004"/>
    <n v="0.28000000000000003"/>
    <s v="Sortie"/>
  </r>
  <r>
    <s v="Amazon"/>
    <n v="1185732"/>
    <d v="2021-10-15T00:00:00"/>
    <x v="2"/>
    <s v="Nord-est"/>
    <s v="Massachusetts"/>
    <s v="Boston"/>
    <x v="5"/>
    <n v="51"/>
    <n v="68"/>
    <n v="3468"/>
    <n v="1213.8"/>
    <n v="0.35"/>
    <s v="Sortie"/>
  </r>
  <r>
    <s v="Amazon"/>
    <n v="1185732"/>
    <d v="2021-11-14T00:00:00"/>
    <x v="4"/>
    <s v="Nord-est"/>
    <s v="Massachusetts"/>
    <s v="Boston"/>
    <x v="0"/>
    <n v="49"/>
    <n v="120"/>
    <n v="5880"/>
    <n v="2058"/>
    <n v="0.35"/>
    <s v="Sortie"/>
  </r>
  <r>
    <s v="Amazon"/>
    <n v="1185732"/>
    <d v="2021-11-14T00:00:00"/>
    <x v="4"/>
    <s v="Nord-est"/>
    <s v="Massachusetts"/>
    <s v="Boston"/>
    <x v="1"/>
    <n v="40"/>
    <n v="102"/>
    <n v="4080"/>
    <n v="1428"/>
    <n v="0.35"/>
    <s v="Sortie"/>
  </r>
  <r>
    <s v="Amazon"/>
    <n v="1185732"/>
    <d v="2021-11-14T00:00:00"/>
    <x v="4"/>
    <s v="Nord-est"/>
    <s v="Massachusetts"/>
    <s v="Boston"/>
    <x v="2"/>
    <n v="44"/>
    <n v="91"/>
    <n v="4004"/>
    <n v="1201.2"/>
    <n v="0.3"/>
    <s v="Sortie"/>
  </r>
  <r>
    <s v="Amazon"/>
    <n v="1185732"/>
    <d v="2021-11-14T00:00:00"/>
    <x v="4"/>
    <s v="Nord-est"/>
    <s v="Massachusetts"/>
    <s v="Boston"/>
    <x v="3"/>
    <n v="42"/>
    <n v="83"/>
    <n v="3486"/>
    <n v="1010.9399999999999"/>
    <n v="0.28999999999999998"/>
    <s v="Sortie"/>
  </r>
  <r>
    <s v="Amazon"/>
    <n v="1185732"/>
    <d v="2021-11-14T00:00:00"/>
    <x v="4"/>
    <s v="Nord-est"/>
    <s v="Massachusetts"/>
    <s v="Boston"/>
    <x v="4"/>
    <n v="50"/>
    <n v="78"/>
    <n v="3900"/>
    <n v="1248"/>
    <n v="0.32"/>
    <s v="Sortie"/>
  </r>
  <r>
    <s v="Amazon"/>
    <n v="1185732"/>
    <d v="2021-11-14T00:00:00"/>
    <x v="4"/>
    <s v="Nord-est"/>
    <s v="Massachusetts"/>
    <s v="Boston"/>
    <x v="5"/>
    <n v="48"/>
    <n v="123"/>
    <n v="5904"/>
    <n v="2066.4"/>
    <n v="0.35"/>
    <s v="Sortie"/>
  </r>
  <r>
    <s v="Amazon"/>
    <n v="1185732"/>
    <d v="2021-12-13T00:00:00"/>
    <x v="5"/>
    <s v="Nord-est"/>
    <s v="Massachusetts"/>
    <s v="Boston"/>
    <x v="0"/>
    <n v="51"/>
    <n v="178"/>
    <n v="9078"/>
    <n v="3177.2999999999997"/>
    <n v="0.35"/>
    <s v="Sortie"/>
  </r>
  <r>
    <s v="Amazon"/>
    <n v="1185732"/>
    <d v="2021-12-13T00:00:00"/>
    <x v="5"/>
    <s v="Nord-est"/>
    <s v="Massachusetts"/>
    <s v="Boston"/>
    <x v="1"/>
    <n v="37"/>
    <n v="113"/>
    <n v="4181"/>
    <n v="1337.92"/>
    <n v="0.32"/>
    <s v="Sortie"/>
  </r>
  <r>
    <s v="Amazon"/>
    <n v="1185732"/>
    <d v="2021-12-13T00:00:00"/>
    <x v="5"/>
    <s v="Nord-est"/>
    <s v="Massachusetts"/>
    <s v="Boston"/>
    <x v="2"/>
    <n v="36"/>
    <n v="112"/>
    <n v="4032"/>
    <n v="1088.6400000000001"/>
    <n v="0.27"/>
    <s v="Sortie"/>
  </r>
  <r>
    <s v="Amazon"/>
    <n v="1185732"/>
    <d v="2021-12-13T00:00:00"/>
    <x v="5"/>
    <s v="Nord-est"/>
    <s v="Massachusetts"/>
    <s v="Boston"/>
    <x v="3"/>
    <n v="43"/>
    <n v="105"/>
    <n v="4515"/>
    <n v="1264.2"/>
    <n v="0.28000000000000003"/>
    <s v="Sortie"/>
  </r>
  <r>
    <s v="Amazon"/>
    <n v="1185732"/>
    <d v="2021-12-13T00:00:00"/>
    <x v="5"/>
    <s v="Nord-est"/>
    <s v="Massachusetts"/>
    <s v="Boston"/>
    <x v="4"/>
    <n v="52"/>
    <n v="90"/>
    <n v="4680"/>
    <n v="1357.1999999999998"/>
    <n v="0.28999999999999998"/>
    <s v="Sortie"/>
  </r>
  <r>
    <s v="Amazon"/>
    <n v="1185732"/>
    <d v="2021-12-13T00:00:00"/>
    <x v="5"/>
    <s v="Nord-est"/>
    <s v="Massachusetts"/>
    <s v="Boston"/>
    <x v="5"/>
    <n v="51"/>
    <n v="128"/>
    <n v="6528"/>
    <n v="2154.2399999999998"/>
    <n v="0.32999999999999996"/>
    <s v="Sortie"/>
  </r>
  <r>
    <s v="Amazon"/>
    <n v="1185732"/>
    <d v="2021-01-14T00:00:00"/>
    <x v="1"/>
    <s v="Nord-est"/>
    <s v="Massachusetts"/>
    <s v="Boston"/>
    <x v="0"/>
    <n v="35"/>
    <n v="179"/>
    <n v="6265"/>
    <n v="3257.8"/>
    <n v="0.52"/>
    <s v="Sortie"/>
  </r>
  <r>
    <s v="Amazon"/>
    <n v="1185732"/>
    <d v="2021-01-14T00:00:00"/>
    <x v="1"/>
    <s v="Nord-est"/>
    <s v="Massachusetts"/>
    <s v="Boston"/>
    <x v="1"/>
    <n v="36"/>
    <n v="107"/>
    <n v="3852"/>
    <n v="1887.48"/>
    <n v="0.49"/>
    <s v="Sortie"/>
  </r>
  <r>
    <s v="Amazon"/>
    <n v="1185732"/>
    <d v="2021-01-14T00:00:00"/>
    <x v="1"/>
    <s v="Nord-est"/>
    <s v="Massachusetts"/>
    <s v="Boston"/>
    <x v="2"/>
    <n v="27"/>
    <n v="101"/>
    <n v="2727"/>
    <n v="1090.8"/>
    <n v="0.39999999999999997"/>
    <s v="Sortie"/>
  </r>
  <r>
    <s v="Amazon"/>
    <n v="1185732"/>
    <d v="2021-01-14T00:00:00"/>
    <x v="1"/>
    <s v="Nord-est"/>
    <s v="Massachusetts"/>
    <s v="Boston"/>
    <x v="3"/>
    <n v="29"/>
    <n v="53"/>
    <n v="1537"/>
    <n v="599.42999999999995"/>
    <n v="0.38999999999999996"/>
    <s v="Sortie"/>
  </r>
  <r>
    <s v="Amazon"/>
    <n v="1185732"/>
    <d v="2021-01-14T00:00:00"/>
    <x v="1"/>
    <s v="Nord-est"/>
    <s v="Massachusetts"/>
    <s v="Boston"/>
    <x v="4"/>
    <n v="37"/>
    <n v="70"/>
    <n v="2590"/>
    <n v="1061.8999999999999"/>
    <n v="0.41"/>
    <s v="Sortie"/>
  </r>
  <r>
    <s v="Amazon"/>
    <n v="1185732"/>
    <d v="2021-01-14T00:00:00"/>
    <x v="1"/>
    <s v="Nord-est"/>
    <s v="Massachusetts"/>
    <s v="Boston"/>
    <x v="5"/>
    <n v="34"/>
    <n v="104"/>
    <n v="3536"/>
    <n v="1520.4799999999998"/>
    <n v="0.42999999999999994"/>
    <s v="Sortie"/>
  </r>
  <r>
    <s v="Amazon"/>
    <n v="1185732"/>
    <d v="2021-02-12T00:00:00"/>
    <x v="2"/>
    <s v="Nord-est"/>
    <s v="Massachusetts"/>
    <s v="Boston"/>
    <x v="0"/>
    <n v="33"/>
    <n v="184"/>
    <n v="6072"/>
    <n v="2853.84"/>
    <n v="0.47000000000000003"/>
    <s v="Sortie"/>
  </r>
  <r>
    <s v="Amazon"/>
    <n v="1185732"/>
    <d v="2021-02-12T00:00:00"/>
    <x v="2"/>
    <s v="Nord-est"/>
    <s v="Massachusetts"/>
    <s v="Boston"/>
    <x v="1"/>
    <n v="33"/>
    <n v="72"/>
    <n v="2376"/>
    <n v="1116.72"/>
    <n v="0.47000000000000003"/>
    <s v="Sortie"/>
  </r>
  <r>
    <s v="Amazon"/>
    <n v="1185732"/>
    <d v="2021-02-12T00:00:00"/>
    <x v="2"/>
    <s v="Nord-est"/>
    <s v="Massachusetts"/>
    <s v="Boston"/>
    <x v="2"/>
    <n v="25"/>
    <n v="85"/>
    <n v="2125"/>
    <n v="849.99999999999989"/>
    <n v="0.39999999999999997"/>
    <s v="Sortie"/>
  </r>
  <r>
    <s v="Amazon"/>
    <n v="1185732"/>
    <d v="2021-02-12T00:00:00"/>
    <x v="2"/>
    <s v="Nord-est"/>
    <s v="Vermont"/>
    <s v="Burlington"/>
    <x v="3"/>
    <n v="30"/>
    <n v="48"/>
    <n v="1440"/>
    <n v="547.20000000000005"/>
    <n v="0.38"/>
    <s v="Sortie"/>
  </r>
  <r>
    <s v="Amazon"/>
    <n v="1185732"/>
    <d v="2021-02-12T00:00:00"/>
    <x v="2"/>
    <s v="Nord-est"/>
    <s v="Vermont"/>
    <s v="Burlington"/>
    <x v="4"/>
    <n v="36"/>
    <n v="68"/>
    <n v="2448"/>
    <n v="954.71999999999991"/>
    <n v="0.38999999999999996"/>
    <s v="Sortie"/>
  </r>
  <r>
    <s v="Amazon"/>
    <n v="1185732"/>
    <d v="2021-02-12T00:00:00"/>
    <x v="2"/>
    <s v="Nord-est"/>
    <s v="Vermont"/>
    <s v="Burlington"/>
    <x v="5"/>
    <n v="35"/>
    <n v="107"/>
    <n v="3745"/>
    <n v="1760.1499999999999"/>
    <n v="0.47"/>
    <s v="Sortie"/>
  </r>
  <r>
    <s v="Amazon"/>
    <n v="1185732"/>
    <d v="2021-03-10T00:00:00"/>
    <x v="0"/>
    <s v="Nord-est"/>
    <s v="Vermont"/>
    <s v="Burlington"/>
    <x v="0"/>
    <n v="35"/>
    <n v="185"/>
    <n v="6475"/>
    <n v="3172.75"/>
    <n v="0.49"/>
    <s v="Sortie"/>
  </r>
  <r>
    <s v="Amazon"/>
    <n v="1185732"/>
    <d v="2021-03-10T00:00:00"/>
    <x v="0"/>
    <s v="Nord-est"/>
    <s v="Vermont"/>
    <s v="Burlington"/>
    <x v="1"/>
    <n v="36"/>
    <n v="80"/>
    <n v="2880"/>
    <n v="1440"/>
    <n v="0.5"/>
    <s v="Sortie"/>
  </r>
  <r>
    <s v="Amazon"/>
    <n v="1185732"/>
    <d v="2021-03-10T00:00:00"/>
    <x v="0"/>
    <s v="Nord-est"/>
    <s v="Vermont"/>
    <s v="Burlington"/>
    <x v="2"/>
    <n v="23"/>
    <n v="85"/>
    <n v="1955"/>
    <n v="742.9"/>
    <n v="0.38"/>
    <s v="Sortie"/>
  </r>
  <r>
    <s v="Amazon"/>
    <n v="1185732"/>
    <d v="2021-03-10T00:00:00"/>
    <x v="0"/>
    <s v="Nord-est"/>
    <s v="Vermont"/>
    <s v="Burlington"/>
    <x v="3"/>
    <n v="30"/>
    <n v="39"/>
    <n v="1170"/>
    <n v="467.99999999999994"/>
    <n v="0.39999999999999997"/>
    <s v="Sortie"/>
  </r>
  <r>
    <s v="Amazon"/>
    <n v="1185732"/>
    <d v="2021-03-10T00:00:00"/>
    <x v="0"/>
    <s v="Nord-est"/>
    <s v="Vermont"/>
    <s v="Burlington"/>
    <x v="4"/>
    <n v="36"/>
    <n v="56"/>
    <n v="2016"/>
    <n v="786.2399999999999"/>
    <n v="0.38999999999999996"/>
    <s v="Sortie"/>
  </r>
  <r>
    <s v="Amazon"/>
    <n v="1185732"/>
    <d v="2021-03-10T00:00:00"/>
    <x v="0"/>
    <s v="Nord-est"/>
    <s v="Vermont"/>
    <s v="Burlington"/>
    <x v="5"/>
    <n v="29"/>
    <n v="96"/>
    <n v="2784"/>
    <n v="1280.6399999999999"/>
    <n v="0.45999999999999996"/>
    <s v="Sortie"/>
  </r>
  <r>
    <s v="Amazon"/>
    <n v="1185732"/>
    <d v="2021-04-11T00:00:00"/>
    <x v="4"/>
    <s v="Nord-est"/>
    <s v="Vermont"/>
    <s v="Burlington"/>
    <x v="0"/>
    <n v="30"/>
    <n v="168"/>
    <n v="5040"/>
    <n v="2620.8000000000002"/>
    <n v="0.52"/>
    <s v="Sortie"/>
  </r>
  <r>
    <s v="Amazon"/>
    <n v="1185732"/>
    <d v="2021-04-11T00:00:00"/>
    <x v="4"/>
    <s v="Nord-est"/>
    <s v="Vermont"/>
    <s v="Burlington"/>
    <x v="1"/>
    <n v="35"/>
    <n v="68"/>
    <n v="2380"/>
    <n v="1118.6000000000001"/>
    <n v="0.47000000000000003"/>
    <s v="Sortie"/>
  </r>
  <r>
    <s v="Amazon"/>
    <n v="1185732"/>
    <d v="2021-04-11T00:00:00"/>
    <x v="4"/>
    <s v="Nord-est"/>
    <s v="Vermont"/>
    <s v="Burlington"/>
    <x v="2"/>
    <n v="25"/>
    <n v="74"/>
    <n v="1850"/>
    <n v="777"/>
    <n v="0.42"/>
    <s v="Sortie"/>
  </r>
  <r>
    <s v="Amazon"/>
    <n v="1185732"/>
    <d v="2021-04-11T00:00:00"/>
    <x v="4"/>
    <s v="Nord-est"/>
    <s v="Vermont"/>
    <s v="Burlington"/>
    <x v="3"/>
    <n v="30"/>
    <n v="50"/>
    <n v="1500"/>
    <n v="600"/>
    <n v="0.39999999999999997"/>
    <s v="Sortie"/>
  </r>
  <r>
    <s v="Amazon"/>
    <n v="1185732"/>
    <d v="2021-04-11T00:00:00"/>
    <x v="4"/>
    <s v="Nord-est"/>
    <s v="Vermont"/>
    <s v="Burlington"/>
    <x v="4"/>
    <n v="41"/>
    <n v="53"/>
    <n v="2173"/>
    <n v="912.66"/>
    <n v="0.42"/>
    <s v="Sortie"/>
  </r>
  <r>
    <s v="Amazon"/>
    <n v="1185732"/>
    <d v="2021-04-11T00:00:00"/>
    <x v="4"/>
    <s v="Nord-est"/>
    <s v="Vermont"/>
    <s v="Burlington"/>
    <x v="5"/>
    <n v="36"/>
    <n v="90"/>
    <n v="3240"/>
    <n v="1425.6"/>
    <n v="0.43999999999999995"/>
    <s v="Sortie"/>
  </r>
  <r>
    <s v="Amazon"/>
    <n v="1185732"/>
    <d v="2021-05-10T00:00:00"/>
    <x v="5"/>
    <s v="Nord-est"/>
    <s v="Vermont"/>
    <s v="Burlington"/>
    <x v="0"/>
    <n v="48"/>
    <n v="177"/>
    <n v="8496"/>
    <n v="4332.96"/>
    <n v="0.51"/>
    <s v="Sortie"/>
  </r>
  <r>
    <s v="Amazon"/>
    <n v="1185732"/>
    <d v="2021-05-10T00:00:00"/>
    <x v="5"/>
    <s v="Nord-est"/>
    <s v="Vermont"/>
    <s v="Burlington"/>
    <x v="1"/>
    <n v="41"/>
    <n v="94"/>
    <n v="3854"/>
    <n v="1965.54"/>
    <n v="0.51"/>
    <s v="Sortie"/>
  </r>
  <r>
    <s v="Amazon"/>
    <n v="1185732"/>
    <d v="2021-05-10T00:00:00"/>
    <x v="5"/>
    <s v="Nord-est"/>
    <s v="Vermont"/>
    <s v="Burlington"/>
    <x v="2"/>
    <n v="37"/>
    <n v="96"/>
    <n v="3552"/>
    <n v="1314.24"/>
    <n v="0.37"/>
    <s v="Sortie"/>
  </r>
  <r>
    <s v="Amazon"/>
    <n v="1185732"/>
    <d v="2021-05-10T00:00:00"/>
    <x v="5"/>
    <s v="Nord-est"/>
    <s v="Vermont"/>
    <s v="Burlington"/>
    <x v="3"/>
    <n v="40"/>
    <n v="83"/>
    <n v="3320"/>
    <n v="1328"/>
    <n v="0.39999999999999997"/>
    <s v="Sortie"/>
  </r>
  <r>
    <s v="Amazon"/>
    <n v="1185732"/>
    <d v="2021-05-10T00:00:00"/>
    <x v="5"/>
    <s v="Nord-est"/>
    <s v="Vermont"/>
    <s v="Burlington"/>
    <x v="4"/>
    <n v="46"/>
    <n v="91"/>
    <n v="4186"/>
    <n v="1716.26"/>
    <n v="0.41"/>
    <s v="Sortie"/>
  </r>
  <r>
    <s v="Amazon"/>
    <n v="1185732"/>
    <d v="2021-05-10T00:00:00"/>
    <x v="5"/>
    <s v="Nord-est"/>
    <s v="Vermont"/>
    <s v="Burlington"/>
    <x v="5"/>
    <n v="47"/>
    <n v="120"/>
    <n v="5640"/>
    <n v="2594.3999999999996"/>
    <n v="0.45999999999999996"/>
    <s v="Sortie"/>
  </r>
  <r>
    <s v="Amazon"/>
    <n v="1185732"/>
    <d v="2021-06-12T00:00:00"/>
    <x v="3"/>
    <s v="Nord-est"/>
    <s v="Vermont"/>
    <s v="Burlington"/>
    <x v="0"/>
    <n v="47"/>
    <n v="195"/>
    <n v="9165"/>
    <n v="4490.8500000000004"/>
    <n v="0.49"/>
    <s v="Sortie"/>
  </r>
  <r>
    <s v="Amazon"/>
    <n v="1185732"/>
    <d v="2021-06-12T00:00:00"/>
    <x v="3"/>
    <s v="Nord-est"/>
    <s v="Vermont"/>
    <s v="Burlington"/>
    <x v="1"/>
    <n v="44"/>
    <n v="120"/>
    <n v="5280"/>
    <n v="2640"/>
    <n v="0.5"/>
    <s v="Sortie"/>
  </r>
  <r>
    <s v="Amazon"/>
    <n v="1185732"/>
    <d v="2021-06-12T00:00:00"/>
    <x v="3"/>
    <s v="Nord-est"/>
    <s v="Vermont"/>
    <s v="Burlington"/>
    <x v="2"/>
    <n v="35"/>
    <n v="104"/>
    <n v="3640"/>
    <n v="1419.6"/>
    <n v="0.38999999999999996"/>
    <s v="Sortie"/>
  </r>
  <r>
    <s v="Amazon"/>
    <n v="1185732"/>
    <d v="2021-06-12T00:00:00"/>
    <x v="3"/>
    <s v="Nord-est"/>
    <s v="Vermont"/>
    <s v="Burlington"/>
    <x v="3"/>
    <n v="38"/>
    <n v="102"/>
    <n v="3876"/>
    <n v="1550.3999999999999"/>
    <n v="0.39999999999999997"/>
    <s v="Sortie"/>
  </r>
  <r>
    <s v="Amazon"/>
    <n v="1185732"/>
    <d v="2021-06-12T00:00:00"/>
    <x v="3"/>
    <s v="Nord-est"/>
    <s v="Vermont"/>
    <s v="Burlington"/>
    <x v="4"/>
    <n v="44"/>
    <n v="105"/>
    <n v="4620"/>
    <n v="1894.1999999999998"/>
    <n v="0.41"/>
    <s v="Sortie"/>
  </r>
  <r>
    <s v="Amazon"/>
    <n v="1185732"/>
    <d v="2021-06-12T00:00:00"/>
    <x v="3"/>
    <s v="Nord-est"/>
    <s v="Vermont"/>
    <s v="Burlington"/>
    <x v="5"/>
    <n v="49"/>
    <n v="158"/>
    <n v="7742"/>
    <n v="3483.8999999999996"/>
    <n v="0.44999999999999996"/>
    <s v="Sortie"/>
  </r>
  <r>
    <s v="Amazon"/>
    <n v="1185732"/>
    <d v="2021-07-10T00:00:00"/>
    <x v="3"/>
    <s v="Nord-est"/>
    <s v="Vermont"/>
    <s v="Burlington"/>
    <x v="0"/>
    <n v="45"/>
    <n v="209"/>
    <n v="9405"/>
    <n v="4890.6000000000004"/>
    <n v="0.52"/>
    <s v="Sortie"/>
  </r>
  <r>
    <s v="Amazon"/>
    <n v="1185732"/>
    <d v="2021-07-10T00:00:00"/>
    <x v="3"/>
    <s v="Nord-est"/>
    <s v="Vermont"/>
    <s v="Burlington"/>
    <x v="1"/>
    <n v="42"/>
    <n v="145"/>
    <n v="6090"/>
    <n v="3045"/>
    <n v="0.5"/>
    <s v="Sortie"/>
  </r>
  <r>
    <s v="Amazon"/>
    <n v="1185732"/>
    <d v="2021-07-10T00:00:00"/>
    <x v="3"/>
    <s v="Nord-est"/>
    <s v="Vermont"/>
    <s v="Burlington"/>
    <x v="2"/>
    <n v="33"/>
    <n v="109"/>
    <n v="3597"/>
    <n v="1330.8899999999999"/>
    <n v="0.37"/>
    <s v="Sortie"/>
  </r>
  <r>
    <s v="Amazon"/>
    <n v="1185732"/>
    <d v="2021-07-10T00:00:00"/>
    <x v="3"/>
    <s v="Nord-est"/>
    <s v="Vermont"/>
    <s v="Burlington"/>
    <x v="3"/>
    <n v="36"/>
    <n v="96"/>
    <n v="3456"/>
    <n v="1451.52"/>
    <n v="0.42"/>
    <s v="Sortie"/>
  </r>
  <r>
    <s v="Amazon"/>
    <n v="1185732"/>
    <d v="2021-07-10T00:00:00"/>
    <x v="3"/>
    <s v="Nord-est"/>
    <s v="Vermont"/>
    <s v="Burlington"/>
    <x v="4"/>
    <n v="39"/>
    <n v="114"/>
    <n v="4446"/>
    <n v="1689.48"/>
    <n v="0.38"/>
    <s v="Sortie"/>
  </r>
  <r>
    <s v="Amazon"/>
    <n v="1185732"/>
    <d v="2021-07-10T00:00:00"/>
    <x v="3"/>
    <s v="Nord-est"/>
    <s v="Vermont"/>
    <s v="Burlington"/>
    <x v="5"/>
    <n v="49"/>
    <n v="175"/>
    <n v="8575"/>
    <n v="4030.2499999999995"/>
    <n v="0.47"/>
    <s v="Sortie"/>
  </r>
  <r>
    <s v="Amazon"/>
    <n v="1185732"/>
    <d v="2021-08-11T00:00:00"/>
    <x v="0"/>
    <s v="Nord-est"/>
    <s v="Vermont"/>
    <s v="Burlington"/>
    <x v="0"/>
    <n v="42"/>
    <n v="215"/>
    <n v="9030"/>
    <n v="4605.3"/>
    <n v="0.51"/>
    <s v="Sortie"/>
  </r>
  <r>
    <s v="Amazon"/>
    <n v="1185732"/>
    <d v="2021-08-11T00:00:00"/>
    <x v="0"/>
    <s v="Nord-est"/>
    <s v="Vermont"/>
    <s v="Burlington"/>
    <x v="1"/>
    <n v="43"/>
    <n v="149"/>
    <n v="6407"/>
    <n v="3331.6400000000003"/>
    <n v="0.52"/>
    <s v="Sortie"/>
  </r>
  <r>
    <s v="Amazon"/>
    <n v="1185732"/>
    <d v="2021-08-11T00:00:00"/>
    <x v="0"/>
    <s v="Nord-est"/>
    <s v="Vermont"/>
    <s v="Burlington"/>
    <x v="2"/>
    <n v="34"/>
    <n v="116"/>
    <n v="3944"/>
    <n v="1538.1599999999999"/>
    <n v="0.38999999999999996"/>
    <s v="Sortie"/>
  </r>
  <r>
    <s v="Amazon"/>
    <n v="1185732"/>
    <d v="2021-08-11T00:00:00"/>
    <x v="0"/>
    <s v="Nord-est"/>
    <s v="Vermont"/>
    <s v="Burlington"/>
    <x v="3"/>
    <n v="40"/>
    <n v="85"/>
    <n v="3400"/>
    <n v="1428"/>
    <n v="0.42"/>
    <s v="Sortie"/>
  </r>
  <r>
    <s v="Amazon"/>
    <n v="1185732"/>
    <d v="2021-08-11T00:00:00"/>
    <x v="0"/>
    <s v="Nord-est"/>
    <s v="Vermont"/>
    <s v="Burlington"/>
    <x v="4"/>
    <n v="43"/>
    <n v="72"/>
    <n v="3096"/>
    <n v="1207.4399999999998"/>
    <n v="0.38999999999999996"/>
    <s v="Sortie"/>
  </r>
  <r>
    <s v="Amazon"/>
    <n v="1185732"/>
    <d v="2021-08-11T00:00:00"/>
    <x v="0"/>
    <s v="Nord-est"/>
    <s v="Vermont"/>
    <s v="Burlington"/>
    <x v="5"/>
    <n v="44"/>
    <n v="136"/>
    <n v="5984"/>
    <n v="2573.1199999999994"/>
    <n v="0.42999999999999994"/>
    <s v="Sortie"/>
  </r>
  <r>
    <s v="Amazon"/>
    <n v="1185732"/>
    <d v="2021-09-10T00:00:00"/>
    <x v="2"/>
    <s v="Nord-est"/>
    <s v="Vermont"/>
    <s v="Burlington"/>
    <x v="0"/>
    <n v="44"/>
    <n v="179"/>
    <n v="7876"/>
    <n v="3859.24"/>
    <n v="0.49"/>
    <s v="Sortie"/>
  </r>
  <r>
    <s v="Amazon"/>
    <n v="1185732"/>
    <d v="2021-09-10T00:00:00"/>
    <x v="2"/>
    <s v="Nord-est"/>
    <s v="Vermont"/>
    <s v="Burlington"/>
    <x v="1"/>
    <n v="42"/>
    <n v="111"/>
    <n v="4662"/>
    <n v="2377.62"/>
    <n v="0.51"/>
    <s v="Sortie"/>
  </r>
  <r>
    <s v="Amazon"/>
    <n v="1185732"/>
    <d v="2021-09-10T00:00:00"/>
    <x v="2"/>
    <s v="Nord-est"/>
    <s v="Vermont"/>
    <s v="Burlington"/>
    <x v="2"/>
    <n v="40"/>
    <n v="72"/>
    <n v="2880"/>
    <n v="1209.5999999999999"/>
    <n v="0.42"/>
    <s v="Sortie"/>
  </r>
  <r>
    <s v="Amazon"/>
    <n v="1185732"/>
    <d v="2021-09-10T00:00:00"/>
    <x v="2"/>
    <s v="Nord-est"/>
    <s v="Vermont"/>
    <s v="Burlington"/>
    <x v="3"/>
    <n v="35"/>
    <n v="66"/>
    <n v="2310"/>
    <n v="923.99999999999989"/>
    <n v="0.39999999999999997"/>
    <s v="Sortie"/>
  </r>
  <r>
    <s v="Amazon"/>
    <n v="1185732"/>
    <d v="2021-09-10T00:00:00"/>
    <x v="2"/>
    <s v="Nord-est"/>
    <s v="Vermont"/>
    <s v="Burlington"/>
    <x v="4"/>
    <n v="48"/>
    <n v="68"/>
    <n v="3264"/>
    <n v="1207.68"/>
    <n v="0.37"/>
    <s v="Sortie"/>
  </r>
  <r>
    <s v="Amazon"/>
    <n v="1185732"/>
    <d v="2021-09-10T00:00:00"/>
    <x v="2"/>
    <s v="Nord-est"/>
    <s v="Vermont"/>
    <s v="Burlington"/>
    <x v="5"/>
    <n v="45"/>
    <n v="93"/>
    <n v="4185"/>
    <n v="1925.1"/>
    <n v="0.45999999999999996"/>
    <s v="Sortie"/>
  </r>
  <r>
    <s v="Amazon"/>
    <n v="1185732"/>
    <d v="2021-10-12T00:00:00"/>
    <x v="6"/>
    <s v="Nord-est"/>
    <s v="Vermont"/>
    <s v="Burlington"/>
    <x v="0"/>
    <n v="44"/>
    <n v="157"/>
    <n v="6908"/>
    <n v="3246.76"/>
    <n v="0.47000000000000003"/>
    <s v="Sortie"/>
  </r>
  <r>
    <s v="Amazon"/>
    <n v="1185732"/>
    <d v="2021-10-12T00:00:00"/>
    <x v="6"/>
    <s v="Nord-est"/>
    <s v="Vermont"/>
    <s v="Burlington"/>
    <x v="1"/>
    <n v="44"/>
    <n v="99"/>
    <n v="4356"/>
    <n v="2134.44"/>
    <n v="0.49"/>
    <s v="Sortie"/>
  </r>
  <r>
    <s v="Amazon"/>
    <n v="1185732"/>
    <d v="2021-10-12T00:00:00"/>
    <x v="6"/>
    <s v="Nord-est"/>
    <s v="Vermont"/>
    <s v="Burlington"/>
    <x v="2"/>
    <n v="40"/>
    <n v="66"/>
    <n v="2640"/>
    <n v="976.8"/>
    <n v="0.37"/>
    <s v="Sortie"/>
  </r>
  <r>
    <s v="Amazon"/>
    <n v="1185732"/>
    <d v="2021-10-12T00:00:00"/>
    <x v="6"/>
    <s v="Nord-est"/>
    <s v="Vermont"/>
    <s v="Burlington"/>
    <x v="3"/>
    <n v="46"/>
    <n v="61"/>
    <n v="2806"/>
    <n v="1038.22"/>
    <n v="0.37"/>
    <s v="Sortie"/>
  </r>
  <r>
    <s v="Amazon"/>
    <n v="1185732"/>
    <d v="2021-10-12T00:00:00"/>
    <x v="6"/>
    <s v="Nord-est"/>
    <s v="Vermont"/>
    <s v="Burlington"/>
    <x v="4"/>
    <n v="55"/>
    <n v="58"/>
    <n v="3190"/>
    <n v="1180.3"/>
    <n v="0.37"/>
    <s v="Sortie"/>
  </r>
  <r>
    <s v="Ouest Gear"/>
    <n v="1185732"/>
    <d v="2021-10-12T00:00:00"/>
    <x v="6"/>
    <s v="Nord-est"/>
    <s v="Vermont"/>
    <s v="Burlington"/>
    <x v="5"/>
    <n v="54"/>
    <n v="90"/>
    <n v="4860"/>
    <n v="2235.6"/>
    <n v="0.45999999999999996"/>
    <s v="Sortie"/>
  </r>
  <r>
    <s v="Ouest Gear"/>
    <n v="1185732"/>
    <d v="2021-11-11T00:00:00"/>
    <x v="1"/>
    <s v="Nord-est"/>
    <s v="Vermont"/>
    <s v="Burlington"/>
    <x v="0"/>
    <n v="54"/>
    <n v="140"/>
    <n v="7560"/>
    <n v="3780"/>
    <n v="0.5"/>
    <s v="Sortie"/>
  </r>
  <r>
    <s v="Ouest Gear"/>
    <n v="1185732"/>
    <d v="2021-11-11T00:00:00"/>
    <x v="1"/>
    <s v="Nord-est"/>
    <s v="Vermont"/>
    <s v="Burlington"/>
    <x v="1"/>
    <n v="47"/>
    <n v="98"/>
    <n v="4606"/>
    <n v="2256.94"/>
    <n v="0.49"/>
    <s v="Sortie"/>
  </r>
  <r>
    <s v="Ouest Gear"/>
    <n v="1185732"/>
    <d v="2021-11-11T00:00:00"/>
    <x v="1"/>
    <s v="Nord-est"/>
    <s v="Vermont"/>
    <s v="Burlington"/>
    <x v="2"/>
    <n v="46"/>
    <n v="102"/>
    <n v="4692"/>
    <n v="1736.04"/>
    <n v="0.37"/>
    <s v="Sortie"/>
  </r>
  <r>
    <s v="Amazon"/>
    <n v="1185732"/>
    <d v="2021-11-11T00:00:00"/>
    <x v="1"/>
    <s v="Nord-est"/>
    <s v="Vermont"/>
    <s v="Burlington"/>
    <x v="3"/>
    <n v="42"/>
    <n v="96"/>
    <n v="4032"/>
    <n v="1572.4799999999998"/>
    <n v="0.38999999999999996"/>
    <s v="Sortie"/>
  </r>
  <r>
    <s v="Amazon"/>
    <n v="1185732"/>
    <d v="2021-11-11T00:00:00"/>
    <x v="1"/>
    <s v="Nord-est"/>
    <s v="Vermont"/>
    <s v="Burlington"/>
    <x v="4"/>
    <n v="50"/>
    <n v="91"/>
    <n v="4550"/>
    <n v="1774.4999999999998"/>
    <n v="0.38999999999999996"/>
    <s v="Sortie"/>
  </r>
  <r>
    <s v="Amazon"/>
    <n v="1185732"/>
    <d v="2021-11-11T00:00:00"/>
    <x v="1"/>
    <s v="Nord-est"/>
    <s v="Vermont"/>
    <s v="Burlington"/>
    <x v="5"/>
    <n v="57"/>
    <n v="128"/>
    <n v="7296"/>
    <n v="3429.12"/>
    <n v="0.47"/>
    <s v="Sortie"/>
  </r>
  <r>
    <s v="Amazon"/>
    <n v="1185732"/>
    <d v="2021-12-10T00:00:00"/>
    <x v="2"/>
    <s v="Nord-est"/>
    <s v="Vermont"/>
    <s v="Burlington"/>
    <x v="0"/>
    <n v="48"/>
    <n v="186"/>
    <n v="8928"/>
    <n v="4285.4399999999996"/>
    <n v="0.48"/>
    <s v="Sortie"/>
  </r>
  <r>
    <s v="Amazon"/>
    <n v="1185732"/>
    <d v="2021-12-10T00:00:00"/>
    <x v="2"/>
    <s v="Nord-est"/>
    <s v="Vermont"/>
    <s v="Burlington"/>
    <x v="1"/>
    <n v="41"/>
    <n v="132"/>
    <n v="5412"/>
    <n v="2760.12"/>
    <n v="0.51"/>
    <s v="Sortie"/>
  </r>
  <r>
    <s v="Amazon"/>
    <n v="1185732"/>
    <d v="2021-12-10T00:00:00"/>
    <x v="2"/>
    <s v="Nord-est"/>
    <s v="Vermont"/>
    <s v="Burlington"/>
    <x v="2"/>
    <n v="44"/>
    <n v="131"/>
    <n v="5764"/>
    <n v="2305.6"/>
    <n v="0.39999999999999997"/>
    <s v="Sortie"/>
  </r>
  <r>
    <s v="Amazon"/>
    <n v="1185732"/>
    <d v="2021-12-10T00:00:00"/>
    <x v="2"/>
    <s v="Nord-est"/>
    <s v="Vermont"/>
    <s v="Burlington"/>
    <x v="3"/>
    <n v="44"/>
    <n v="101"/>
    <n v="4444"/>
    <n v="1866.48"/>
    <n v="0.42"/>
    <s v="Sortie"/>
  </r>
  <r>
    <s v="Amazon"/>
    <n v="1185732"/>
    <d v="2021-12-10T00:00:00"/>
    <x v="2"/>
    <s v="Nord-est"/>
    <s v="Vermont"/>
    <s v="Burlington"/>
    <x v="4"/>
    <n v="48"/>
    <n v="104"/>
    <n v="4992"/>
    <n v="2096.64"/>
    <n v="0.42"/>
    <s v="Sortie"/>
  </r>
  <r>
    <s v="Amazon"/>
    <n v="1185732"/>
    <d v="2021-12-10T00:00:00"/>
    <x v="2"/>
    <s v="Nord-est"/>
    <s v="Vermont"/>
    <s v="Burlington"/>
    <x v="5"/>
    <n v="60"/>
    <n v="145"/>
    <n v="8700"/>
    <n v="4088.9999999999995"/>
    <n v="0.47"/>
    <s v="Sortie"/>
  </r>
  <r>
    <s v="Amazon"/>
    <n v="1185732"/>
    <d v="2021-01-21T00:00:00"/>
    <x v="1"/>
    <s v="Nord-est"/>
    <s v="Vermont"/>
    <s v="Burlington"/>
    <x v="0"/>
    <n v="34"/>
    <n v="173"/>
    <n v="5882"/>
    <n v="2529.2600000000002"/>
    <n v="0.43000000000000005"/>
    <s v="Sortie"/>
  </r>
  <r>
    <s v="Amazon"/>
    <n v="1185732"/>
    <d v="2021-01-21T00:00:00"/>
    <x v="1"/>
    <s v="Nord-est"/>
    <s v="Vermont"/>
    <s v="Burlington"/>
    <x v="1"/>
    <n v="39"/>
    <n v="111"/>
    <n v="4329"/>
    <n v="1861.4700000000003"/>
    <n v="0.43000000000000005"/>
    <s v="Sortie"/>
  </r>
  <r>
    <s v="Amazon"/>
    <n v="1185732"/>
    <d v="2021-01-21T00:00:00"/>
    <x v="1"/>
    <s v="Nord-est"/>
    <s v="Vermont"/>
    <s v="Burlington"/>
    <x v="2"/>
    <n v="28"/>
    <n v="101"/>
    <n v="2828"/>
    <n v="1018.0799999999999"/>
    <n v="0.36"/>
    <s v="Sortie"/>
  </r>
  <r>
    <s v="Amazon"/>
    <n v="1185732"/>
    <d v="2021-01-21T00:00:00"/>
    <x v="1"/>
    <s v="Nord-est"/>
    <s v="Vermont"/>
    <s v="Burlington"/>
    <x v="3"/>
    <n v="36"/>
    <n v="60"/>
    <n v="2160"/>
    <n v="691.2"/>
    <n v="0.32"/>
    <s v="Sortie"/>
  </r>
  <r>
    <s v="Amazon"/>
    <n v="1185732"/>
    <d v="2021-01-21T00:00:00"/>
    <x v="1"/>
    <s v="Nord-est"/>
    <s v="Vermont"/>
    <s v="Burlington"/>
    <x v="4"/>
    <n v="43"/>
    <n v="74"/>
    <n v="3182"/>
    <n v="1050.06"/>
    <n v="0.32999999999999996"/>
    <s v="Sortie"/>
  </r>
  <r>
    <s v="Amazon"/>
    <n v="1185732"/>
    <d v="2021-01-21T00:00:00"/>
    <x v="1"/>
    <s v="Nord-est"/>
    <s v="Vermont"/>
    <s v="Burlington"/>
    <x v="5"/>
    <n v="35"/>
    <n v="101"/>
    <n v="3535"/>
    <n v="1413.9999999999998"/>
    <n v="0.39999999999999997"/>
    <s v="Sortie"/>
  </r>
  <r>
    <s v="Amazon"/>
    <n v="1185732"/>
    <d v="2021-02-19T00:00:00"/>
    <x v="2"/>
    <s v="Nord-est"/>
    <s v="Vermont"/>
    <s v="Burlington"/>
    <x v="0"/>
    <n v="34"/>
    <n v="186"/>
    <n v="6324"/>
    <n v="2782.56"/>
    <n v="0.44"/>
    <s v="Sortie"/>
  </r>
  <r>
    <s v="Amazon"/>
    <n v="1185732"/>
    <d v="2021-02-19T00:00:00"/>
    <x v="2"/>
    <s v="Nord-est"/>
    <s v="Vermont"/>
    <s v="Burlington"/>
    <x v="1"/>
    <n v="37"/>
    <n v="85"/>
    <n v="3145"/>
    <n v="1352.3500000000001"/>
    <n v="0.43000000000000005"/>
    <s v="Sortie"/>
  </r>
  <r>
    <s v="Amazon"/>
    <n v="1185732"/>
    <d v="2021-02-19T00:00:00"/>
    <x v="2"/>
    <s v="Nord-est"/>
    <s v="Vermont"/>
    <s v="Burlington"/>
    <x v="2"/>
    <n v="31"/>
    <n v="96"/>
    <n v="2976"/>
    <n v="1011.8399999999999"/>
    <n v="0.33999999999999997"/>
    <s v="Sortie"/>
  </r>
  <r>
    <s v="Amazon"/>
    <n v="1185732"/>
    <d v="2021-02-19T00:00:00"/>
    <x v="2"/>
    <s v="Nord-est"/>
    <s v="New Hampshire"/>
    <s v="Manchester"/>
    <x v="3"/>
    <n v="31"/>
    <n v="68"/>
    <n v="2108"/>
    <n v="716.71999999999991"/>
    <n v="0.33999999999999997"/>
    <s v="Sortie"/>
  </r>
  <r>
    <s v="Amazon"/>
    <n v="1185732"/>
    <d v="2021-02-19T00:00:00"/>
    <x v="2"/>
    <s v="Nord-est"/>
    <s v="New Hampshire"/>
    <s v="Manchester"/>
    <x v="4"/>
    <n v="41"/>
    <n v="96"/>
    <n v="3936"/>
    <n v="1298.8799999999999"/>
    <n v="0.32999999999999996"/>
    <s v="Sortie"/>
  </r>
  <r>
    <s v="Amazon"/>
    <n v="1185732"/>
    <d v="2021-02-19T00:00:00"/>
    <x v="2"/>
    <s v="Nord-est"/>
    <s v="New Hampshire"/>
    <s v="Manchester"/>
    <x v="5"/>
    <n v="36"/>
    <n v="124"/>
    <n v="4464"/>
    <n v="1785.6"/>
    <n v="0.39999999999999997"/>
    <s v="Sortie"/>
  </r>
  <r>
    <s v="Amazon"/>
    <n v="1185732"/>
    <d v="2021-03-17T00:00:00"/>
    <x v="0"/>
    <s v="Nord-est"/>
    <s v="New Hampshire"/>
    <s v="Manchester"/>
    <x v="0"/>
    <n v="39"/>
    <n v="188"/>
    <n v="7332"/>
    <n v="3372.7200000000003"/>
    <n v="0.46"/>
    <s v="Sortie"/>
  </r>
  <r>
    <s v="Amazon"/>
    <n v="1185732"/>
    <d v="2021-03-17T00:00:00"/>
    <x v="0"/>
    <s v="Nord-est"/>
    <s v="New Hampshire"/>
    <s v="Manchester"/>
    <x v="1"/>
    <n v="36"/>
    <n v="88"/>
    <n v="3168"/>
    <n v="1457.28"/>
    <n v="0.46"/>
    <s v="Sortie"/>
  </r>
  <r>
    <s v="Amazon"/>
    <n v="1185732"/>
    <d v="2021-03-17T00:00:00"/>
    <x v="0"/>
    <s v="Nord-est"/>
    <s v="New Hampshire"/>
    <s v="Manchester"/>
    <x v="2"/>
    <n v="32"/>
    <n v="105"/>
    <n v="3360"/>
    <n v="1142.3999999999999"/>
    <n v="0.33999999999999997"/>
    <s v="Sortie"/>
  </r>
  <r>
    <s v="Amazon"/>
    <n v="1185732"/>
    <d v="2021-03-17T00:00:00"/>
    <x v="0"/>
    <s v="Nord-est"/>
    <s v="New Hampshire"/>
    <s v="Manchester"/>
    <x v="3"/>
    <n v="33"/>
    <n v="45"/>
    <n v="1485"/>
    <n v="549.45000000000005"/>
    <n v="0.37"/>
    <s v="Sortie"/>
  </r>
  <r>
    <s v="Amazon"/>
    <n v="1185732"/>
    <d v="2021-03-17T00:00:00"/>
    <x v="0"/>
    <s v="Nord-est"/>
    <s v="New Hampshire"/>
    <s v="Manchester"/>
    <x v="4"/>
    <n v="47"/>
    <n v="60"/>
    <n v="2820"/>
    <n v="930.59999999999991"/>
    <n v="0.32999999999999996"/>
    <s v="Sortie"/>
  </r>
  <r>
    <s v="Amazon"/>
    <n v="1185732"/>
    <d v="2021-03-17T00:00:00"/>
    <x v="0"/>
    <s v="Nord-est"/>
    <s v="New Hampshire"/>
    <s v="Manchester"/>
    <x v="5"/>
    <n v="36"/>
    <n v="99"/>
    <n v="3564"/>
    <n v="1354.32"/>
    <n v="0.38"/>
    <s v="Sortie"/>
  </r>
  <r>
    <s v="Amazon"/>
    <n v="1185732"/>
    <d v="2021-04-18T00:00:00"/>
    <x v="4"/>
    <s v="Nord-est"/>
    <s v="New Hampshire"/>
    <s v="Manchester"/>
    <x v="0"/>
    <n v="33"/>
    <n v="187"/>
    <n v="6171"/>
    <n v="2591.8200000000002"/>
    <n v="0.42000000000000004"/>
    <s v="Sortie"/>
  </r>
  <r>
    <s v="Amazon"/>
    <n v="1185732"/>
    <d v="2021-04-18T00:00:00"/>
    <x v="4"/>
    <s v="Nord-est"/>
    <s v="New Hampshire"/>
    <s v="Manchester"/>
    <x v="1"/>
    <n v="38"/>
    <n v="85"/>
    <n v="3230"/>
    <n v="1356.6000000000001"/>
    <n v="0.42000000000000004"/>
    <s v="Sortie"/>
  </r>
  <r>
    <s v="Amazon"/>
    <n v="1185732"/>
    <d v="2021-04-18T00:00:00"/>
    <x v="4"/>
    <s v="Nord-est"/>
    <s v="New Hampshire"/>
    <s v="Manchester"/>
    <x v="2"/>
    <n v="26"/>
    <n v="80"/>
    <n v="2080"/>
    <n v="707.19999999999993"/>
    <n v="0.33999999999999997"/>
    <s v="Sortie"/>
  </r>
  <r>
    <s v="Amazon"/>
    <n v="1185732"/>
    <d v="2021-04-18T00:00:00"/>
    <x v="4"/>
    <s v="Nord-est"/>
    <s v="New Hampshire"/>
    <s v="Manchester"/>
    <x v="3"/>
    <n v="35"/>
    <n v="53"/>
    <n v="1855"/>
    <n v="593.6"/>
    <n v="0.32"/>
    <s v="Sortie"/>
  </r>
  <r>
    <s v="Amazon"/>
    <n v="1185732"/>
    <d v="2021-04-18T00:00:00"/>
    <x v="4"/>
    <s v="Nord-est"/>
    <s v="New Hampshire"/>
    <s v="Manchester"/>
    <x v="4"/>
    <n v="40"/>
    <n v="61"/>
    <n v="2440"/>
    <n v="805.19999999999993"/>
    <n v="0.32999999999999996"/>
    <s v="Sortie"/>
  </r>
  <r>
    <s v="Amazon"/>
    <n v="1185732"/>
    <d v="2021-04-18T00:00:00"/>
    <x v="4"/>
    <s v="Nord-est"/>
    <s v="New Hampshire"/>
    <s v="Manchester"/>
    <x v="5"/>
    <n v="33"/>
    <n v="101"/>
    <n v="3333"/>
    <n v="1233.21"/>
    <n v="0.37"/>
    <s v="Sortie"/>
  </r>
  <r>
    <s v="Amazon"/>
    <n v="1185732"/>
    <d v="2021-05-17T00:00:00"/>
    <x v="5"/>
    <s v="Nord-est"/>
    <s v="New Hampshire"/>
    <s v="Manchester"/>
    <x v="0"/>
    <n v="47"/>
    <n v="196"/>
    <n v="9212"/>
    <n v="3961.1600000000003"/>
    <n v="0.43000000000000005"/>
    <s v="Sortie"/>
  </r>
  <r>
    <s v="Amazon"/>
    <n v="1185732"/>
    <d v="2021-05-17T00:00:00"/>
    <x v="5"/>
    <s v="Nord-est"/>
    <s v="New Hampshire"/>
    <s v="Manchester"/>
    <x v="1"/>
    <n v="40"/>
    <n v="93"/>
    <n v="3720"/>
    <n v="1599.6000000000001"/>
    <n v="0.43000000000000005"/>
    <s v="Sortie"/>
  </r>
  <r>
    <s v="Amazon"/>
    <n v="1185732"/>
    <d v="2021-05-17T00:00:00"/>
    <x v="5"/>
    <s v="Nord-est"/>
    <s v="New Hampshire"/>
    <s v="Manchester"/>
    <x v="2"/>
    <n v="42"/>
    <n v="101"/>
    <n v="4242"/>
    <n v="1442.28"/>
    <n v="0.33999999999999997"/>
    <s v="Sortie"/>
  </r>
  <r>
    <s v="Amazon"/>
    <n v="1185732"/>
    <d v="2021-05-17T00:00:00"/>
    <x v="5"/>
    <s v="Nord-est"/>
    <s v="New Hampshire"/>
    <s v="Manchester"/>
    <x v="3"/>
    <n v="41"/>
    <n v="91"/>
    <n v="3731"/>
    <n v="1268.54"/>
    <n v="0.33999999999999997"/>
    <s v="Sortie"/>
  </r>
  <r>
    <s v="Amazon"/>
    <n v="1185732"/>
    <d v="2021-05-17T00:00:00"/>
    <x v="5"/>
    <s v="Nord-est"/>
    <s v="New Hampshire"/>
    <s v="Manchester"/>
    <x v="4"/>
    <n v="52"/>
    <n v="90"/>
    <n v="4680"/>
    <n v="1497.6000000000001"/>
    <n v="0.32"/>
    <s v="Sortie"/>
  </r>
  <r>
    <s v="Amazon"/>
    <n v="1185732"/>
    <d v="2021-05-17T00:00:00"/>
    <x v="5"/>
    <s v="Nord-est"/>
    <s v="New Hampshire"/>
    <s v="Manchester"/>
    <x v="5"/>
    <n v="46"/>
    <n v="140"/>
    <n v="6440"/>
    <n v="2511.6"/>
    <n v="0.38999999999999996"/>
    <s v="Sortie"/>
  </r>
  <r>
    <s v="Amazon"/>
    <n v="1185732"/>
    <d v="2021-06-19T00:00:00"/>
    <x v="3"/>
    <s v="Nord-est"/>
    <s v="New Hampshire"/>
    <s v="Manchester"/>
    <x v="0"/>
    <n v="44"/>
    <n v="216"/>
    <n v="9504"/>
    <n v="4371.84"/>
    <n v="0.46"/>
    <s v="Sortie"/>
  </r>
  <r>
    <s v="Amazon"/>
    <n v="1185732"/>
    <d v="2021-06-19T00:00:00"/>
    <x v="3"/>
    <s v="Nord-est"/>
    <s v="New Hampshire"/>
    <s v="Manchester"/>
    <x v="1"/>
    <n v="40"/>
    <n v="140"/>
    <n v="5600"/>
    <n v="2632"/>
    <n v="0.47000000000000003"/>
    <s v="Sortie"/>
  </r>
  <r>
    <s v="Amazon"/>
    <n v="1185732"/>
    <d v="2021-06-19T00:00:00"/>
    <x v="3"/>
    <s v="Nord-est"/>
    <s v="New Hampshire"/>
    <s v="Manchester"/>
    <x v="2"/>
    <n v="43"/>
    <n v="109"/>
    <n v="4687"/>
    <n v="1687.32"/>
    <n v="0.36"/>
    <s v="Sortie"/>
  </r>
  <r>
    <s v="Amazon"/>
    <n v="1185732"/>
    <d v="2021-06-19T00:00:00"/>
    <x v="3"/>
    <s v="Nord-est"/>
    <s v="New Hampshire"/>
    <s v="Manchester"/>
    <x v="3"/>
    <n v="37"/>
    <n v="104"/>
    <n v="3848"/>
    <n v="1308.32"/>
    <n v="0.33999999999999997"/>
    <s v="Sortie"/>
  </r>
  <r>
    <s v="Amazon"/>
    <n v="1185732"/>
    <d v="2021-06-19T00:00:00"/>
    <x v="3"/>
    <s v="Nord-est"/>
    <s v="New Hampshire"/>
    <s v="Manchester"/>
    <x v="4"/>
    <n v="47"/>
    <n v="114"/>
    <n v="5358"/>
    <n v="1982.46"/>
    <n v="0.37"/>
    <s v="Sortie"/>
  </r>
  <r>
    <s v="Amazon"/>
    <n v="1185732"/>
    <d v="2021-06-19T00:00:00"/>
    <x v="3"/>
    <s v="Nord-est"/>
    <s v="New Hampshire"/>
    <s v="Manchester"/>
    <x v="5"/>
    <n v="50"/>
    <n v="162"/>
    <n v="8100"/>
    <n v="3402"/>
    <n v="0.42"/>
    <s v="Sortie"/>
  </r>
  <r>
    <s v="Amazon"/>
    <n v="1185732"/>
    <d v="2021-07-17T00:00:00"/>
    <x v="3"/>
    <s v="Nord-est"/>
    <s v="New Hampshire"/>
    <s v="Manchester"/>
    <x v="0"/>
    <n v="49"/>
    <n v="224"/>
    <n v="10976"/>
    <n v="4609.92"/>
    <n v="0.42000000000000004"/>
    <s v="Sortie"/>
  </r>
  <r>
    <s v="Amazon"/>
    <n v="1185732"/>
    <d v="2021-07-17T00:00:00"/>
    <x v="3"/>
    <s v="Nord-est"/>
    <s v="New Hampshire"/>
    <s v="Manchester"/>
    <x v="1"/>
    <n v="47"/>
    <n v="149"/>
    <n v="7003"/>
    <n v="3081.32"/>
    <n v="0.44"/>
    <s v="Sortie"/>
  </r>
  <r>
    <s v="Amazon"/>
    <n v="1185732"/>
    <d v="2021-07-17T00:00:00"/>
    <x v="3"/>
    <s v="Nord-est"/>
    <s v="New Hampshire"/>
    <s v="Manchester"/>
    <x v="2"/>
    <n v="37"/>
    <n v="128"/>
    <n v="4736"/>
    <n v="1704.96"/>
    <n v="0.36"/>
    <s v="Sortie"/>
  </r>
  <r>
    <s v="Amazon"/>
    <n v="1185732"/>
    <d v="2021-07-17T00:00:00"/>
    <x v="3"/>
    <s v="Nord-est"/>
    <s v="New Hampshire"/>
    <s v="Manchester"/>
    <x v="3"/>
    <n v="39"/>
    <n v="107"/>
    <n v="4173"/>
    <n v="1460.55"/>
    <n v="0.35"/>
    <s v="Sortie"/>
  </r>
  <r>
    <s v="Amazon"/>
    <n v="1185732"/>
    <d v="2021-07-17T00:00:00"/>
    <x v="3"/>
    <s v="Nord-est"/>
    <s v="New Hampshire"/>
    <s v="Manchester"/>
    <x v="4"/>
    <n v="47"/>
    <n v="119"/>
    <n v="5593"/>
    <n v="2069.41"/>
    <n v="0.37"/>
    <s v="Sortie"/>
  </r>
  <r>
    <s v="Amazon"/>
    <n v="1185732"/>
    <d v="2021-07-17T00:00:00"/>
    <x v="3"/>
    <s v="Nord-est"/>
    <s v="New Hampshire"/>
    <s v="Manchester"/>
    <x v="5"/>
    <n v="47"/>
    <n v="163"/>
    <n v="7661"/>
    <n v="3064.3999999999996"/>
    <n v="0.39999999999999997"/>
    <s v="Sortie"/>
  </r>
  <r>
    <s v="Amazon"/>
    <n v="1185732"/>
    <d v="2021-08-18T00:00:00"/>
    <x v="0"/>
    <s v="Nord-est"/>
    <s v="New Hampshire"/>
    <s v="Manchester"/>
    <x v="0"/>
    <n v="48"/>
    <n v="203"/>
    <n v="9744"/>
    <n v="4482.24"/>
    <n v="0.46"/>
    <s v="Sortie"/>
  </r>
  <r>
    <s v="Amazon"/>
    <n v="1185732"/>
    <d v="2021-08-18T00:00:00"/>
    <x v="0"/>
    <s v="Nord-est"/>
    <s v="New Hampshire"/>
    <s v="Manchester"/>
    <x v="1"/>
    <n v="39"/>
    <n v="135"/>
    <n v="5265"/>
    <n v="2474.5500000000002"/>
    <n v="0.47000000000000003"/>
    <s v="Sortie"/>
  </r>
  <r>
    <s v="Amazon"/>
    <n v="1185732"/>
    <d v="2021-08-18T00:00:00"/>
    <x v="0"/>
    <s v="Nord-est"/>
    <s v="New Hampshire"/>
    <s v="Manchester"/>
    <x v="2"/>
    <n v="39"/>
    <n v="113"/>
    <n v="4407"/>
    <n v="1542.4499999999998"/>
    <n v="0.35"/>
    <s v="Sortie"/>
  </r>
  <r>
    <s v="Amazon"/>
    <n v="1185732"/>
    <d v="2021-08-18T00:00:00"/>
    <x v="0"/>
    <s v="Nord-est"/>
    <s v="New Hampshire"/>
    <s v="Manchester"/>
    <x v="3"/>
    <n v="42"/>
    <n v="88"/>
    <n v="3696"/>
    <n v="1182.72"/>
    <n v="0.32"/>
    <s v="Sortie"/>
  </r>
  <r>
    <s v="Amazon"/>
    <n v="1185732"/>
    <d v="2021-08-18T00:00:00"/>
    <x v="0"/>
    <s v="Nord-est"/>
    <s v="New Hampshire"/>
    <s v="Manchester"/>
    <x v="4"/>
    <n v="45"/>
    <n v="80"/>
    <n v="3600"/>
    <n v="1187.9999999999998"/>
    <n v="0.32999999999999996"/>
    <s v="Sortie"/>
  </r>
  <r>
    <s v="Amazon"/>
    <n v="1185732"/>
    <d v="2021-08-18T00:00:00"/>
    <x v="0"/>
    <s v="Nord-est"/>
    <s v="New Hampshire"/>
    <s v="Manchester"/>
    <x v="5"/>
    <n v="46"/>
    <n v="145"/>
    <n v="6670"/>
    <n v="2467.9"/>
    <n v="0.37"/>
    <s v="Sortie"/>
  </r>
  <r>
    <s v="Amazon"/>
    <n v="1185732"/>
    <d v="2021-09-17T00:00:00"/>
    <x v="2"/>
    <s v="Nord-est"/>
    <s v="New Hampshire"/>
    <s v="Manchester"/>
    <x v="0"/>
    <n v="51"/>
    <n v="193"/>
    <n v="9843"/>
    <n v="4330.92"/>
    <n v="0.44"/>
    <s v="Sortie"/>
  </r>
  <r>
    <s v="Amazon"/>
    <n v="1185732"/>
    <d v="2021-09-17T00:00:00"/>
    <x v="2"/>
    <s v="Nord-est"/>
    <s v="New Hampshire"/>
    <s v="Manchester"/>
    <x v="1"/>
    <n v="43"/>
    <n v="116"/>
    <n v="4988"/>
    <n v="2094.96"/>
    <n v="0.42000000000000004"/>
    <s v="Sortie"/>
  </r>
  <r>
    <s v="Amazon"/>
    <n v="1185732"/>
    <d v="2021-09-17T00:00:00"/>
    <x v="2"/>
    <s v="Nord-est"/>
    <s v="New Hampshire"/>
    <s v="Manchester"/>
    <x v="2"/>
    <n v="43"/>
    <n v="78"/>
    <n v="3354"/>
    <n v="1106.82"/>
    <n v="0.32999999999999996"/>
    <s v="Sortie"/>
  </r>
  <r>
    <s v="Amazon"/>
    <n v="1185732"/>
    <d v="2021-09-17T00:00:00"/>
    <x v="2"/>
    <s v="Nord-est"/>
    <s v="New Hampshire"/>
    <s v="Manchester"/>
    <x v="3"/>
    <n v="41"/>
    <n v="74"/>
    <n v="3034"/>
    <n v="1122.58"/>
    <n v="0.37"/>
    <s v="Sortie"/>
  </r>
  <r>
    <s v="Amazon"/>
    <n v="1185732"/>
    <d v="2021-09-17T00:00:00"/>
    <x v="2"/>
    <s v="Nord-est"/>
    <s v="New Hampshire"/>
    <s v="Manchester"/>
    <x v="4"/>
    <n v="48"/>
    <n v="70"/>
    <n v="3360"/>
    <n v="1209.5999999999999"/>
    <n v="0.36"/>
    <s v="Sortie"/>
  </r>
  <r>
    <s v="Amazon"/>
    <n v="1185732"/>
    <d v="2021-09-17T00:00:00"/>
    <x v="2"/>
    <s v="Nord-est"/>
    <s v="New Hampshire"/>
    <s v="Manchester"/>
    <x v="5"/>
    <n v="53"/>
    <n v="104"/>
    <n v="5512"/>
    <n v="2039.44"/>
    <n v="0.37"/>
    <s v="Sortie"/>
  </r>
  <r>
    <s v="Foot Locker"/>
    <n v="1185732"/>
    <d v="2021-10-19T00:00:00"/>
    <x v="6"/>
    <s v="Nord-est"/>
    <s v="New Hampshire"/>
    <s v="Manchester"/>
    <x v="0"/>
    <n v="52"/>
    <n v="162"/>
    <n v="8424"/>
    <n v="3538.0800000000004"/>
    <n v="0.42000000000000004"/>
    <s v="Sortie"/>
  </r>
  <r>
    <s v="Foot Locker"/>
    <n v="1185732"/>
    <d v="2021-10-19T00:00:00"/>
    <x v="6"/>
    <s v="Nord-est"/>
    <s v="New Hampshire"/>
    <s v="Manchester"/>
    <x v="1"/>
    <n v="44"/>
    <n v="99"/>
    <n v="4356"/>
    <n v="1916.64"/>
    <n v="0.44"/>
    <s v="Sortie"/>
  </r>
  <r>
    <s v="Foot Locker"/>
    <n v="1185732"/>
    <d v="2021-10-19T00:00:00"/>
    <x v="6"/>
    <s v="Nord-est"/>
    <s v="New Hampshire"/>
    <s v="Manchester"/>
    <x v="2"/>
    <n v="52"/>
    <n v="60"/>
    <n v="3120"/>
    <n v="1029.5999999999999"/>
    <n v="0.32999999999999996"/>
    <s v="Sortie"/>
  </r>
  <r>
    <s v="Foot Locker"/>
    <n v="1185732"/>
    <d v="2021-10-19T00:00:00"/>
    <x v="6"/>
    <s v="Nord-est"/>
    <s v="New Hampshire"/>
    <s v="Manchester"/>
    <x v="3"/>
    <n v="44"/>
    <n v="61"/>
    <n v="2684"/>
    <n v="858.88"/>
    <n v="0.32"/>
    <s v="Sortie"/>
  </r>
  <r>
    <s v="Foot Locker"/>
    <n v="1185732"/>
    <d v="2021-10-19T00:00:00"/>
    <x v="6"/>
    <s v="Nord-est"/>
    <s v="New Hampshire"/>
    <s v="Manchester"/>
    <x v="4"/>
    <n v="50"/>
    <n v="58"/>
    <n v="2900"/>
    <n v="928"/>
    <n v="0.32"/>
    <s v="Sortie"/>
  </r>
  <r>
    <s v="Foot Locker"/>
    <n v="1185732"/>
    <d v="2021-10-19T00:00:00"/>
    <x v="6"/>
    <s v="Nord-est"/>
    <s v="New Hampshire"/>
    <s v="Manchester"/>
    <x v="5"/>
    <n v="64"/>
    <n v="90"/>
    <n v="5760"/>
    <n v="2246.3999999999996"/>
    <n v="0.38999999999999996"/>
    <s v="Sortie"/>
  </r>
  <r>
    <s v="Foot Locker"/>
    <n v="1185732"/>
    <d v="2021-11-18T00:00:00"/>
    <x v="1"/>
    <s v="Nord-est"/>
    <s v="New Hampshire"/>
    <s v="Manchester"/>
    <x v="0"/>
    <n v="59"/>
    <n v="149"/>
    <n v="8791"/>
    <n v="3780.1300000000006"/>
    <n v="0.43000000000000005"/>
    <s v="Sortie"/>
  </r>
  <r>
    <s v="Foot Locker"/>
    <n v="1185732"/>
    <d v="2021-11-18T00:00:00"/>
    <x v="1"/>
    <s v="Nord-est"/>
    <s v="New Hampshire"/>
    <s v="Manchester"/>
    <x v="1"/>
    <n v="42"/>
    <n v="114"/>
    <n v="4788"/>
    <n v="2058.84"/>
    <n v="0.43000000000000005"/>
    <s v="Sortie"/>
  </r>
  <r>
    <s v="Foot Locker"/>
    <n v="1185732"/>
    <d v="2021-11-18T00:00:00"/>
    <x v="1"/>
    <s v="Nord-est"/>
    <s v="New Hampshire"/>
    <s v="Manchester"/>
    <x v="2"/>
    <n v="51"/>
    <n v="114"/>
    <n v="5814"/>
    <n v="2034.8999999999999"/>
    <n v="0.35"/>
    <s v="Sortie"/>
  </r>
  <r>
    <s v="Foot Locker"/>
    <n v="1185732"/>
    <d v="2021-11-18T00:00:00"/>
    <x v="1"/>
    <s v="Nord-est"/>
    <s v="New Hampshire"/>
    <s v="Manchester"/>
    <x v="3"/>
    <n v="43"/>
    <n v="114"/>
    <n v="4902"/>
    <n v="1666.6799999999998"/>
    <n v="0.33999999999999997"/>
    <s v="Sortie"/>
  </r>
  <r>
    <s v="Foot Locker"/>
    <n v="1185732"/>
    <d v="2021-11-18T00:00:00"/>
    <x v="1"/>
    <s v="Nord-est"/>
    <s v="New Hampshire"/>
    <s v="Manchester"/>
    <x v="4"/>
    <n v="59"/>
    <n v="96"/>
    <n v="5664"/>
    <n v="1925.7599999999998"/>
    <n v="0.33999999999999997"/>
    <s v="Sortie"/>
  </r>
  <r>
    <s v="Foot Locker"/>
    <n v="1185732"/>
    <d v="2021-11-18T00:00:00"/>
    <x v="1"/>
    <s v="Nord-est"/>
    <s v="New Hampshire"/>
    <s v="Manchester"/>
    <x v="5"/>
    <n v="61"/>
    <n v="120"/>
    <n v="7320"/>
    <n v="3001.2"/>
    <n v="0.41"/>
    <s v="Sortie"/>
  </r>
  <r>
    <s v="Foot Locker"/>
    <n v="1185732"/>
    <d v="2021-12-17T00:00:00"/>
    <x v="2"/>
    <s v="Nord-est"/>
    <s v="New Hampshire"/>
    <s v="Manchester"/>
    <x v="0"/>
    <n v="49"/>
    <n v="200"/>
    <n v="9800"/>
    <n v="4606"/>
    <n v="0.47000000000000003"/>
    <s v="Sortie"/>
  </r>
  <r>
    <s v="Foot Locker"/>
    <n v="1185732"/>
    <d v="2021-12-17T00:00:00"/>
    <x v="2"/>
    <s v="Nord-est"/>
    <s v="New Hampshire"/>
    <s v="Manchester"/>
    <x v="1"/>
    <n v="49"/>
    <n v="128"/>
    <n v="6272"/>
    <n v="2634.2400000000002"/>
    <n v="0.42000000000000004"/>
    <s v="Sortie"/>
  </r>
  <r>
    <s v="Foot Locker"/>
    <n v="1185732"/>
    <d v="2021-12-17T00:00:00"/>
    <x v="2"/>
    <s v="Nord-est"/>
    <s v="New Hampshire"/>
    <s v="Manchester"/>
    <x v="2"/>
    <n v="47"/>
    <n v="128"/>
    <n v="6016"/>
    <n v="2165.7599999999998"/>
    <n v="0.36"/>
    <s v="Sortie"/>
  </r>
  <r>
    <s v="Foot Locker"/>
    <n v="1185732"/>
    <d v="2021-12-17T00:00:00"/>
    <x v="2"/>
    <s v="Nord-est"/>
    <s v="New Hampshire"/>
    <s v="Manchester"/>
    <x v="3"/>
    <n v="49"/>
    <n v="116"/>
    <n v="5684"/>
    <n v="1989.3999999999999"/>
    <n v="0.35"/>
    <s v="Sortie"/>
  </r>
  <r>
    <s v="Foot Locker"/>
    <n v="1185732"/>
    <d v="2021-12-17T00:00:00"/>
    <x v="2"/>
    <s v="Nord-est"/>
    <s v="New Hampshire"/>
    <s v="Manchester"/>
    <x v="4"/>
    <n v="50"/>
    <n v="123"/>
    <n v="6150"/>
    <n v="2275.5"/>
    <n v="0.37"/>
    <s v="Sortie"/>
  </r>
  <r>
    <s v="Foot Locker"/>
    <n v="1185732"/>
    <d v="2021-12-17T00:00:00"/>
    <x v="2"/>
    <s v="Nord-est"/>
    <s v="New Hampshire"/>
    <s v="Manchester"/>
    <x v="5"/>
    <n v="61"/>
    <n v="144"/>
    <n v="8784"/>
    <n v="3513.6"/>
    <n v="0.39999999999999997"/>
    <s v="Sortie"/>
  </r>
  <r>
    <s v="Foot Locker"/>
    <n v="1185732"/>
    <d v="2021-01-24T00:00:00"/>
    <x v="4"/>
    <s v="Nord-est"/>
    <s v="New Hampshire"/>
    <s v="Manchester"/>
    <x v="0"/>
    <n v="36"/>
    <n v="165"/>
    <n v="5940"/>
    <n v="2197.8000000000002"/>
    <n v="0.37000000000000005"/>
    <s v="Sortie"/>
  </r>
  <r>
    <s v="Foot Locker"/>
    <n v="1185732"/>
    <d v="2021-01-24T00:00:00"/>
    <x v="4"/>
    <s v="Nord-est"/>
    <s v="New Hampshire"/>
    <s v="Manchester"/>
    <x v="1"/>
    <n v="36"/>
    <n v="93"/>
    <n v="3348"/>
    <n v="1339.2"/>
    <n v="0.4"/>
    <s v="Sortie"/>
  </r>
  <r>
    <s v="Foot Locker"/>
    <n v="1185732"/>
    <d v="2021-01-24T00:00:00"/>
    <x v="4"/>
    <s v="Nord-est"/>
    <s v="New Hampshire"/>
    <s v="Manchester"/>
    <x v="2"/>
    <n v="35"/>
    <n v="99"/>
    <n v="3465"/>
    <n v="935.55000000000007"/>
    <n v="0.27"/>
    <s v="Sortie"/>
  </r>
  <r>
    <s v="Foot Locker"/>
    <n v="1185732"/>
    <d v="2021-01-24T00:00:00"/>
    <x v="4"/>
    <s v="Nord-est"/>
    <s v="New Hampshire"/>
    <s v="Manchester"/>
    <x v="3"/>
    <n v="33"/>
    <n v="51"/>
    <n v="1683"/>
    <n v="471.24000000000007"/>
    <n v="0.28000000000000003"/>
    <s v="Sortie"/>
  </r>
  <r>
    <s v="Foot Locker"/>
    <n v="1185732"/>
    <d v="2021-01-24T00:00:00"/>
    <x v="4"/>
    <s v="Nord-est"/>
    <s v="New Hampshire"/>
    <s v="Manchester"/>
    <x v="4"/>
    <n v="50"/>
    <n v="64"/>
    <n v="3200"/>
    <n v="896.00000000000011"/>
    <n v="0.28000000000000003"/>
    <s v="Sortie"/>
  </r>
  <r>
    <s v="Foot Locker"/>
    <n v="1185732"/>
    <d v="2021-01-24T00:00:00"/>
    <x v="4"/>
    <s v="Nord-est"/>
    <s v="New Hampshire"/>
    <s v="Manchester"/>
    <x v="5"/>
    <n v="41"/>
    <n v="105"/>
    <n v="4305"/>
    <n v="1377.6000000000001"/>
    <n v="0.32"/>
    <s v="Sortie"/>
  </r>
  <r>
    <s v="Foot Locker"/>
    <n v="1185732"/>
    <d v="2021-02-22T00:00:00"/>
    <x v="5"/>
    <s v="Nord-est"/>
    <s v="New Hampshire"/>
    <s v="Manchester"/>
    <x v="0"/>
    <n v="41"/>
    <n v="184"/>
    <n v="7544"/>
    <n v="2791.28"/>
    <n v="0.37000000000000005"/>
    <s v="Sortie"/>
  </r>
  <r>
    <s v="Foot Locker"/>
    <n v="1185732"/>
    <d v="2021-02-22T00:00:00"/>
    <x v="5"/>
    <s v="Nord-est"/>
    <s v="New Hampshire"/>
    <s v="Manchester"/>
    <x v="1"/>
    <n v="42"/>
    <n v="70"/>
    <n v="2940"/>
    <n v="1234.8000000000002"/>
    <n v="0.42000000000000004"/>
    <s v="Sortie"/>
  </r>
  <r>
    <s v="Foot Locker"/>
    <n v="1185732"/>
    <d v="2021-02-22T00:00:00"/>
    <x v="5"/>
    <s v="Nord-est"/>
    <s v="New Hampshire"/>
    <s v="Manchester"/>
    <x v="2"/>
    <n v="29"/>
    <n v="83"/>
    <n v="2407"/>
    <n v="649.89"/>
    <n v="0.27"/>
    <s v="Sortie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</r>
  <r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</r>
  <r>
    <x v="1"/>
  </r>
  <r>
    <x v="2"/>
  </r>
  <r>
    <x v="3"/>
  </r>
  <r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</r>
  <r>
    <x v="1"/>
  </r>
  <r>
    <x v="2"/>
  </r>
  <r>
    <x v="3"/>
  </r>
  <r>
    <x v="4"/>
  </r>
  <r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4DA2C5-EBF1-496E-A806-067CCB0DD7D3}" name="TDC2" cacheId="5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8:C23" firstHeaderRow="0" firstDataRow="1" firstDataCol="1"/>
  <pivotFields count="14">
    <pivotField showAll="0"/>
    <pivotField showAll="0"/>
    <pivotField numFmtId="14" showAll="0"/>
    <pivotField axis="axisRow" showAll="0" measureFilter="1">
      <items count="8">
        <item x="5"/>
        <item x="6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>
      <items count="7">
        <item h="1" x="2"/>
        <item h="1" x="0"/>
        <item x="3"/>
        <item h="1" x="1"/>
        <item h="1" x="5"/>
        <item h="1" x="4"/>
        <item t="default"/>
      </items>
    </pivotField>
    <pivotField numFmtId="164" showAll="0"/>
    <pivotField dataField="1" numFmtId="3" showAll="0"/>
    <pivotField dataField="1" numFmtId="165" showAll="0"/>
    <pivotField numFmtId="165" showAll="0"/>
    <pivotField numFmtId="9" showAll="0"/>
    <pivotField showAll="0"/>
  </pivotFields>
  <rowFields count="1">
    <field x="3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Unité vendu" fld="9" baseField="0" baseItem="0"/>
    <dataField name="Somme de Total vente" fld="10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3B998D-7EBA-4D4F-8564-5DF11081B208}" name="TCD1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E12" firstHeaderRow="1" firstDataRow="2" firstDataCol="1"/>
  <pivotFields count="18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Row" showAll="0">
      <items count="8">
        <item x="5"/>
        <item x="6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>
      <items count="7">
        <item h="1" x="2"/>
        <item h="1" x="0"/>
        <item h="1" x="3"/>
        <item h="1" x="1"/>
        <item x="5"/>
        <item h="1" x="4"/>
        <item t="default"/>
      </items>
    </pivotField>
    <pivotField numFmtId="164" showAll="0"/>
    <pivotField numFmtId="3" showAll="0"/>
    <pivotField dataField="1" numFmtId="165" showAll="0"/>
    <pivotField numFmtId="165" showAll="0"/>
    <pivotField numFmtId="9" showAll="0"/>
    <pivotField axis="axisCol" showAll="0">
      <items count="4">
        <item x="2"/>
        <item x="0"/>
        <item x="1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Moyenne de Total vent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B47BD3-359B-4071-8BF1-78AA9A9286F7}" name="pvtProduit" cacheId="1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U1:U8" firstHeaderRow="1" firstDataRow="1" firstDataCol="1"/>
  <pivotFields count="1"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71A16B-E1C1-4103-AC9C-CD4F56009B56}" name="pvtRegion" cacheId="1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S1:S7" firstHeaderRow="1" firstDataRow="1" firstDataCol="1"/>
  <pivotFields count="1"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F6DBD9-5AD9-4C5B-BE08-B6BD234D1978}" name="pvtAnnee" cacheId="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Q1:Q4" firstHeaderRow="1" firstDataRow="1" firstDataCol="1"/>
  <pivotFields count="1">
    <pivotField axis="axisRow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roduit1" xr10:uid="{A27A4CDC-2741-4F41-A158-7753D00837C1}" sourceName="Produit">
  <pivotTables>
    <pivotTable tabId="2" name="TCD1"/>
  </pivotTables>
  <data>
    <tabular pivotCacheId="907131653">
      <items count="6">
        <i x="2"/>
        <i x="0"/>
        <i x="3"/>
        <i x="1"/>
        <i x="5" s="1"/>
        <i x="4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nnée" xr10:uid="{B5EEC1C8-CEA6-4052-BC99-96833AFC29F3}" sourceName="Année">
  <pivotTables>
    <pivotTable tabId="4" name="pvtAnnee"/>
  </pivotTables>
  <data>
    <tabular pivotCacheId="269075795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égion" xr10:uid="{86790F32-7CCA-4B3E-ADAF-8FEBBF9C9689}" sourceName="Région">
  <pivotTables>
    <pivotTable tabId="4" name="pvtRegion"/>
  </pivotTables>
  <data>
    <tabular pivotCacheId="1679843180">
      <items count="5">
        <i x="0" s="1"/>
        <i x="1" s="1"/>
        <i x="2" s="1"/>
        <i x="3" s="1"/>
        <i x="4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roduit" xr10:uid="{2B92F669-173A-498C-B76B-9704612A5893}" sourceName="Produit">
  <pivotTables>
    <pivotTable tabId="4" name="pvtProduit"/>
  </pivotTables>
  <data>
    <tabular pivotCacheId="774740559">
      <items count="6">
        <i x="0" s="1"/>
        <i x="1" s="1"/>
        <i x="2" s="1"/>
        <i x="3" s="1"/>
        <i x="4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it 1" xr10:uid="{6A37BE18-AE04-4B48-9EB3-97844B1CBB6D}" cache="Segment_Produit1" caption="Produit" startItem="1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née" xr10:uid="{70F1C072-11BE-4EAC-971A-E68B750C253C}" cache="Segment_Année" caption="Années (Date Facture)" style="SlicerStyleDark1" rowHeight="234950"/>
  <slicer name="Région" xr10:uid="{B049E136-EF3B-49E0-8CD7-847FC9679AFC}" cache="Segment_Région" caption="Région" style="SlicerStyleDark1" rowHeight="234950"/>
  <slicer name="Produit" xr10:uid="{44D9C671-FBC2-40B6-B876-E2B8CA43AF4B}" cache="Segment_Produit" caption="Produit" style="SlicerStyleDark1" rowHeight="23495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FDD6009-1789-4D04-827E-BCB224FEF31A}">
  <we:reference id="wa200009404" version="1.0.0.8" store="fr-FR" storeType="OMEX"/>
  <we:alternateReferences>
    <we:reference id="WA200009404" version="1.0.0.8" store="" storeType="OMEX"/>
  </we:alternateReferences>
  <we:properties>
    <we:property name="claude.fileId" value="&quot;34979477-6961-4554-bc8a-77886197590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34B51-563A-48B3-AB18-F0A24C0F0318}">
  <dimension ref="A2:E23"/>
  <sheetViews>
    <sheetView workbookViewId="0">
      <selection activeCell="A3" sqref="A3:XFD3"/>
    </sheetView>
  </sheetViews>
  <sheetFormatPr baseColWidth="10" defaultRowHeight="14.4" x14ac:dyDescent="0.3"/>
  <cols>
    <col min="1" max="1" width="21.77734375" bestFit="1" customWidth="1"/>
    <col min="2" max="2" width="22.33203125" bestFit="1" customWidth="1"/>
    <col min="3" max="5" width="12" bestFit="1" customWidth="1"/>
    <col min="6" max="6" width="21.77734375" bestFit="1" customWidth="1"/>
    <col min="7" max="7" width="13.5546875" bestFit="1" customWidth="1"/>
    <col min="8" max="8" width="26.5546875" bestFit="1" customWidth="1"/>
    <col min="9" max="9" width="18.33203125" bestFit="1" customWidth="1"/>
  </cols>
  <sheetData>
    <row r="2" spans="1:5" ht="129" customHeight="1" x14ac:dyDescent="0.3"/>
    <row r="3" spans="1:5" x14ac:dyDescent="0.3">
      <c r="A3" s="9" t="s">
        <v>137</v>
      </c>
      <c r="B3" s="9" t="s">
        <v>138</v>
      </c>
    </row>
    <row r="4" spans="1:5" x14ac:dyDescent="0.3">
      <c r="A4" s="9" t="s">
        <v>134</v>
      </c>
      <c r="B4" t="s">
        <v>82</v>
      </c>
      <c r="C4" t="s">
        <v>17</v>
      </c>
      <c r="D4" t="s">
        <v>23</v>
      </c>
      <c r="E4" t="s">
        <v>135</v>
      </c>
    </row>
    <row r="5" spans="1:5" x14ac:dyDescent="0.3">
      <c r="A5" s="10" t="s">
        <v>140</v>
      </c>
      <c r="B5" s="11">
        <v>65793.990825688074</v>
      </c>
      <c r="C5" s="11">
        <v>235416.66666666666</v>
      </c>
      <c r="D5" s="11">
        <v>110117.41935483871</v>
      </c>
      <c r="E5" s="11">
        <v>110381.30952380953</v>
      </c>
    </row>
    <row r="6" spans="1:5" x14ac:dyDescent="0.3">
      <c r="A6" s="10" t="s">
        <v>141</v>
      </c>
      <c r="B6" s="11">
        <v>51314.330645161288</v>
      </c>
      <c r="C6" s="11">
        <v>239090.90909090909</v>
      </c>
      <c r="D6" s="11">
        <v>114494.7012987013</v>
      </c>
      <c r="E6" s="11">
        <v>104894.15918367347</v>
      </c>
    </row>
    <row r="7" spans="1:5" x14ac:dyDescent="0.3">
      <c r="A7" s="10" t="s">
        <v>142</v>
      </c>
      <c r="B7" s="11">
        <v>53471.532710280371</v>
      </c>
      <c r="C7" s="11">
        <v>229281.91489361701</v>
      </c>
      <c r="D7" s="11">
        <v>108429.70149253731</v>
      </c>
      <c r="E7" s="11">
        <v>107522.59728506787</v>
      </c>
    </row>
    <row r="8" spans="1:5" x14ac:dyDescent="0.3">
      <c r="A8" s="10" t="s">
        <v>143</v>
      </c>
      <c r="B8" s="11">
        <v>64893.111111111109</v>
      </c>
      <c r="C8" s="11">
        <v>322692.30769230769</v>
      </c>
      <c r="D8" s="11">
        <v>132372.85915492958</v>
      </c>
      <c r="E8" s="11">
        <v>130290.60352422908</v>
      </c>
    </row>
    <row r="9" spans="1:5" x14ac:dyDescent="0.3">
      <c r="A9" s="10" t="s">
        <v>144</v>
      </c>
      <c r="B9" s="11">
        <v>77202.747967479678</v>
      </c>
      <c r="C9" s="11">
        <v>257072.36842105264</v>
      </c>
      <c r="D9" s="11">
        <v>118790.28571428571</v>
      </c>
      <c r="E9" s="11">
        <v>119376.21848739496</v>
      </c>
    </row>
    <row r="10" spans="1:5" x14ac:dyDescent="0.3">
      <c r="A10" s="10" t="s">
        <v>145</v>
      </c>
      <c r="B10" s="11">
        <v>53649.373913043477</v>
      </c>
      <c r="C10" s="11">
        <v>214329.26829268291</v>
      </c>
      <c r="D10" s="11">
        <v>117917.90909090909</v>
      </c>
      <c r="E10" s="11">
        <v>103162.47639484979</v>
      </c>
    </row>
    <row r="11" spans="1:5" x14ac:dyDescent="0.3">
      <c r="A11" s="10" t="s">
        <v>146</v>
      </c>
      <c r="B11" s="11">
        <v>60408.908333333333</v>
      </c>
      <c r="C11" s="11">
        <v>205476.19047619047</v>
      </c>
      <c r="D11" s="11">
        <v>117969.29166666667</v>
      </c>
      <c r="E11" s="11">
        <v>104157.51282051283</v>
      </c>
    </row>
    <row r="12" spans="1:5" x14ac:dyDescent="0.3">
      <c r="A12" s="10" t="s">
        <v>135</v>
      </c>
      <c r="B12" s="11">
        <v>61059.085889570553</v>
      </c>
      <c r="C12" s="11">
        <v>242237.06896551725</v>
      </c>
      <c r="D12" s="11">
        <v>117349.8111332008</v>
      </c>
      <c r="E12" s="11">
        <v>111342.57462686567</v>
      </c>
    </row>
    <row r="15" spans="1:5" x14ac:dyDescent="0.3">
      <c r="A15" t="s">
        <v>147</v>
      </c>
    </row>
    <row r="16" spans="1:5" x14ac:dyDescent="0.3">
      <c r="A16" t="s">
        <v>148</v>
      </c>
    </row>
    <row r="18" spans="1:3" x14ac:dyDescent="0.3">
      <c r="A18" s="9" t="s">
        <v>134</v>
      </c>
      <c r="B18" t="s">
        <v>149</v>
      </c>
      <c r="C18" t="s">
        <v>136</v>
      </c>
    </row>
    <row r="19" spans="1:3" x14ac:dyDescent="0.3">
      <c r="A19" s="10" t="s">
        <v>141</v>
      </c>
      <c r="B19" s="11">
        <v>375302</v>
      </c>
      <c r="C19" s="11">
        <v>137138087</v>
      </c>
    </row>
    <row r="20" spans="1:3" x14ac:dyDescent="0.3">
      <c r="A20" s="10" t="s">
        <v>142</v>
      </c>
      <c r="B20" s="11">
        <v>349356</v>
      </c>
      <c r="C20" s="11">
        <v>120114465</v>
      </c>
    </row>
    <row r="21" spans="1:3" x14ac:dyDescent="0.3">
      <c r="A21" s="10" t="s">
        <v>143</v>
      </c>
      <c r="B21" s="11">
        <v>371771</v>
      </c>
      <c r="C21" s="11">
        <v>145683120</v>
      </c>
    </row>
    <row r="22" spans="1:3" x14ac:dyDescent="0.3">
      <c r="A22" s="10" t="s">
        <v>144</v>
      </c>
      <c r="B22" s="11">
        <v>381379</v>
      </c>
      <c r="C22" s="11">
        <v>146683099</v>
      </c>
    </row>
    <row r="23" spans="1:3" x14ac:dyDescent="0.3">
      <c r="A23" s="10" t="s">
        <v>135</v>
      </c>
      <c r="B23" s="11">
        <v>1477808</v>
      </c>
      <c r="C23" s="11">
        <v>549618771</v>
      </c>
    </row>
  </sheetData>
  <sortState xmlns:xlrd2="http://schemas.microsoft.com/office/spreadsheetml/2017/richdata2" columnSort="1" ref="A18:C26">
    <sortCondition descending="1" ref="C18"/>
  </sortState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DFE79-234E-4EC4-9237-A3FB211E570E}">
  <dimension ref="A1:T40"/>
  <sheetViews>
    <sheetView showGridLines="0" tabSelected="1" zoomScale="69" zoomScaleNormal="69" workbookViewId="0">
      <selection activeCell="K44" sqref="K44"/>
    </sheetView>
  </sheetViews>
  <sheetFormatPr baseColWidth="10" defaultRowHeight="14.4" x14ac:dyDescent="0.3"/>
  <cols>
    <col min="1" max="1" width="29.6640625" customWidth="1"/>
    <col min="2" max="2" width="11.109375" customWidth="1"/>
    <col min="3" max="3" width="2.21875" customWidth="1"/>
    <col min="4" max="19" width="11.6640625" customWidth="1"/>
    <col min="20" max="20" width="7.44140625" customWidth="1"/>
  </cols>
  <sheetData>
    <row r="1" spans="1:20" ht="28.05" customHeight="1" x14ac:dyDescent="0.3">
      <c r="A1" s="17" t="s">
        <v>158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28.0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ht="28.05" customHeigh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spans="1:20" ht="25.95" customHeight="1" x14ac:dyDescent="0.3"/>
    <row r="5" spans="1:20" ht="24" customHeight="1" x14ac:dyDescent="0.3">
      <c r="A5" s="23" t="s">
        <v>159</v>
      </c>
      <c r="B5" s="15"/>
      <c r="D5" s="18" t="s">
        <v>154</v>
      </c>
      <c r="E5" s="18"/>
      <c r="F5" s="18"/>
      <c r="G5" s="18"/>
      <c r="H5" s="18" t="s">
        <v>155</v>
      </c>
      <c r="I5" s="18"/>
      <c r="J5" s="18"/>
      <c r="K5" s="18"/>
      <c r="L5" s="18" t="s">
        <v>156</v>
      </c>
      <c r="M5" s="18"/>
      <c r="N5" s="18"/>
      <c r="O5" s="18"/>
      <c r="P5" s="18" t="s">
        <v>11</v>
      </c>
      <c r="Q5" s="18"/>
      <c r="R5" s="18"/>
      <c r="S5" s="18"/>
    </row>
    <row r="6" spans="1:20" ht="36" customHeight="1" x14ac:dyDescent="0.3">
      <c r="A6" s="24" t="s">
        <v>160</v>
      </c>
      <c r="B6" s="16"/>
      <c r="D6" s="19">
        <f>SUM(donneesVentes!$U:$U)</f>
        <v>899902125</v>
      </c>
      <c r="E6" s="20"/>
      <c r="F6" s="20"/>
      <c r="G6" s="20"/>
      <c r="H6" s="21">
        <f>SUM(donneesVentes!$V:$V)</f>
        <v>2478861</v>
      </c>
      <c r="I6" s="20"/>
      <c r="J6" s="20"/>
      <c r="K6" s="20"/>
      <c r="L6" s="19">
        <f>SUM(donneesVentes!$W:$W)</f>
        <v>332134761.44999886</v>
      </c>
      <c r="M6" s="20"/>
      <c r="N6" s="20"/>
      <c r="O6" s="20"/>
      <c r="P6" s="22">
        <f>IF($D$6=0,0,$L$6/$D$6)</f>
        <v>0.36907876114860699</v>
      </c>
      <c r="Q6" s="20"/>
      <c r="R6" s="20"/>
      <c r="S6" s="20"/>
    </row>
    <row r="7" spans="1:20" ht="10.050000000000001" customHeight="1" x14ac:dyDescent="0.3"/>
    <row r="8" spans="1:20" x14ac:dyDescent="0.3">
      <c r="B8" s="13"/>
    </row>
    <row r="9" spans="1:20" ht="6" customHeight="1" x14ac:dyDescent="0.3">
      <c r="A9" s="13"/>
      <c r="B9" s="13"/>
    </row>
    <row r="10" spans="1:20" x14ac:dyDescent="0.3">
      <c r="A10" s="13"/>
      <c r="B10" s="13"/>
    </row>
    <row r="11" spans="1:20" ht="19.95" customHeight="1" x14ac:dyDescent="0.3">
      <c r="A11" s="13"/>
      <c r="B11" s="13"/>
    </row>
    <row r="12" spans="1:20" ht="19.95" customHeight="1" x14ac:dyDescent="0.3">
      <c r="A12" s="13"/>
      <c r="B12" s="13"/>
    </row>
    <row r="13" spans="1:20" x14ac:dyDescent="0.3">
      <c r="A13" s="13"/>
      <c r="B13" s="13"/>
    </row>
    <row r="14" spans="1:20" x14ac:dyDescent="0.3">
      <c r="A14" s="13"/>
      <c r="B14" s="13"/>
    </row>
    <row r="15" spans="1:20" ht="19.95" customHeight="1" x14ac:dyDescent="0.3">
      <c r="A15" s="13"/>
      <c r="B15" s="13"/>
    </row>
    <row r="16" spans="1:20" ht="19.95" customHeight="1" x14ac:dyDescent="0.3">
      <c r="A16" s="13"/>
      <c r="B16" s="13"/>
    </row>
    <row r="17" spans="1:2" ht="19.95" customHeight="1" x14ac:dyDescent="0.3">
      <c r="A17" s="13"/>
      <c r="B17" s="13"/>
    </row>
    <row r="18" spans="1:2" ht="19.95" customHeight="1" x14ac:dyDescent="0.3">
      <c r="A18" s="13"/>
      <c r="B18" s="13"/>
    </row>
    <row r="19" spans="1:2" ht="19.95" customHeight="1" x14ac:dyDescent="0.3">
      <c r="A19" s="13"/>
      <c r="B19" s="13"/>
    </row>
    <row r="20" spans="1:2" x14ac:dyDescent="0.3">
      <c r="A20" s="13"/>
      <c r="B20" s="13"/>
    </row>
    <row r="21" spans="1:2" x14ac:dyDescent="0.3">
      <c r="A21" s="13"/>
      <c r="B21" s="13"/>
    </row>
    <row r="22" spans="1:2" ht="19.95" customHeight="1" x14ac:dyDescent="0.3">
      <c r="A22" s="13"/>
      <c r="B22" s="13"/>
    </row>
    <row r="23" spans="1:2" ht="19.95" customHeight="1" x14ac:dyDescent="0.3">
      <c r="A23" s="13"/>
      <c r="B23" s="13"/>
    </row>
    <row r="24" spans="1:2" ht="19.95" customHeight="1" x14ac:dyDescent="0.3">
      <c r="A24" s="13"/>
      <c r="B24" s="13"/>
    </row>
    <row r="25" spans="1:2" ht="19.95" customHeight="1" x14ac:dyDescent="0.3">
      <c r="A25" s="13"/>
      <c r="B25" s="13"/>
    </row>
    <row r="26" spans="1:2" ht="19.95" customHeight="1" x14ac:dyDescent="0.3">
      <c r="A26" s="13"/>
      <c r="B26" s="13"/>
    </row>
    <row r="27" spans="1:2" ht="19.95" customHeight="1" x14ac:dyDescent="0.3">
      <c r="A27" s="13"/>
      <c r="B27" s="13"/>
    </row>
    <row r="28" spans="1:2" x14ac:dyDescent="0.3">
      <c r="A28" s="13"/>
      <c r="B28" s="13"/>
    </row>
    <row r="29" spans="1:2" x14ac:dyDescent="0.3">
      <c r="A29" s="13"/>
      <c r="B29" s="13"/>
    </row>
    <row r="30" spans="1:2" x14ac:dyDescent="0.3">
      <c r="A30" s="13"/>
      <c r="B30" s="13"/>
    </row>
    <row r="31" spans="1:2" x14ac:dyDescent="0.3">
      <c r="A31" s="13"/>
      <c r="B31" s="13"/>
    </row>
    <row r="32" spans="1:2" x14ac:dyDescent="0.3">
      <c r="A32" s="13"/>
      <c r="B32" s="13"/>
    </row>
    <row r="33" spans="1:2" x14ac:dyDescent="0.3">
      <c r="A33" s="13"/>
      <c r="B33" s="13"/>
    </row>
    <row r="34" spans="1:2" x14ac:dyDescent="0.3">
      <c r="A34" s="13"/>
      <c r="B34" s="13"/>
    </row>
    <row r="35" spans="1:2" x14ac:dyDescent="0.3">
      <c r="A35" s="13"/>
      <c r="B35" s="13"/>
    </row>
    <row r="36" spans="1:2" x14ac:dyDescent="0.3">
      <c r="A36" s="13"/>
      <c r="B36" s="13"/>
    </row>
    <row r="37" spans="1:2" x14ac:dyDescent="0.3">
      <c r="A37" s="13"/>
      <c r="B37" s="13"/>
    </row>
    <row r="38" spans="1:2" x14ac:dyDescent="0.3">
      <c r="A38" s="13"/>
      <c r="B38" s="13"/>
    </row>
    <row r="39" spans="1:2" x14ac:dyDescent="0.3">
      <c r="A39" s="13"/>
      <c r="B39" s="13"/>
    </row>
    <row r="40" spans="1:2" x14ac:dyDescent="0.3">
      <c r="A40" s="13"/>
      <c r="B40" s="13"/>
    </row>
  </sheetData>
  <mergeCells count="9">
    <mergeCell ref="P6:S6"/>
    <mergeCell ref="A1:T3"/>
    <mergeCell ref="D5:G5"/>
    <mergeCell ref="D6:G6"/>
    <mergeCell ref="H5:K5"/>
    <mergeCell ref="H6:K6"/>
    <mergeCell ref="L5:O5"/>
    <mergeCell ref="L6:O6"/>
    <mergeCell ref="P5:S5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649"/>
  <sheetViews>
    <sheetView workbookViewId="0">
      <selection activeCell="G5" sqref="G5"/>
    </sheetView>
  </sheetViews>
  <sheetFormatPr baseColWidth="10" defaultColWidth="14.44140625" defaultRowHeight="15" customHeight="1" x14ac:dyDescent="0.3"/>
  <cols>
    <col min="1" max="1" width="12.33203125" customWidth="1"/>
    <col min="2" max="2" width="11.44140625" customWidth="1"/>
    <col min="3" max="5" width="12.109375" customWidth="1"/>
    <col min="6" max="6" width="15.109375" customWidth="1"/>
    <col min="7" max="7" width="13.88671875" customWidth="1"/>
    <col min="8" max="8" width="32" customWidth="1"/>
    <col min="9" max="9" width="14.88671875" customWidth="1"/>
    <col min="10" max="10" width="12" customWidth="1"/>
    <col min="11" max="11" width="11" customWidth="1"/>
    <col min="12" max="12" width="22.109375" customWidth="1"/>
    <col min="13" max="13" width="19.88671875" customWidth="1"/>
    <col min="14" max="14" width="17.6640625" customWidth="1"/>
  </cols>
  <sheetData>
    <row r="1" spans="1:23" ht="15.75" customHeight="1" x14ac:dyDescent="0.3">
      <c r="A1" s="1" t="s">
        <v>0</v>
      </c>
      <c r="B1" s="1" t="s">
        <v>1</v>
      </c>
      <c r="C1" s="1" t="s">
        <v>2</v>
      </c>
      <c r="D1" s="1" t="s">
        <v>139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t="s">
        <v>150</v>
      </c>
      <c r="P1" t="s">
        <v>151</v>
      </c>
      <c r="Q1" t="s">
        <v>152</v>
      </c>
      <c r="R1" t="s">
        <v>153</v>
      </c>
      <c r="S1" t="s">
        <v>161</v>
      </c>
      <c r="T1" t="s">
        <v>162</v>
      </c>
      <c r="U1" t="s">
        <v>163</v>
      </c>
      <c r="V1" t="s">
        <v>164</v>
      </c>
      <c r="W1" t="s">
        <v>165</v>
      </c>
    </row>
    <row r="2" spans="1:23" ht="15.75" customHeight="1" x14ac:dyDescent="0.3">
      <c r="A2" s="2" t="s">
        <v>13</v>
      </c>
      <c r="B2" s="2">
        <v>1185732</v>
      </c>
      <c r="C2" s="3">
        <v>43831</v>
      </c>
      <c r="D2" s="12" t="str" cm="1">
        <f t="array" ref="D2">_xlfn.SWITCH(WEEKDAY(C2,2), 1, "Lundi", 2, "Mardi", 3, "Mercredi", 4, "Jeudi", 5, "Vendredi", 6, "Samedi", 7, "Dimanche", "Erreur")</f>
        <v>Mercredi</v>
      </c>
      <c r="E2" s="2" t="s">
        <v>14</v>
      </c>
      <c r="F2" s="2" t="s">
        <v>15</v>
      </c>
      <c r="G2" s="2" t="s">
        <v>15</v>
      </c>
      <c r="H2" s="4" t="s">
        <v>16</v>
      </c>
      <c r="I2" s="5">
        <v>50</v>
      </c>
      <c r="J2" s="6">
        <v>1200</v>
      </c>
      <c r="K2" s="7">
        <v>600000</v>
      </c>
      <c r="L2" s="7">
        <v>300000</v>
      </c>
      <c r="M2" s="8">
        <v>0.5</v>
      </c>
      <c r="N2" s="2" t="s">
        <v>17</v>
      </c>
      <c r="O2">
        <f>YEAR($C2)</f>
        <v>2020</v>
      </c>
      <c r="P2">
        <f>MONTH($C2)</f>
        <v>1</v>
      </c>
      <c r="Q2" t="str">
        <f>TEXT($C2,"mmm")</f>
        <v>janv</v>
      </c>
      <c r="R2" t="str">
        <f>SUBSTITUTE(SUBSTITUTE($F2,"Sud ","South "),"Ouest ","West ")</f>
        <v>New York</v>
      </c>
      <c r="S2" t="str">
        <f>TEXT($C2,"aaaa-mm")</f>
        <v>2020-01</v>
      </c>
      <c r="T2">
        <f>IF(AND(COUNTIF(Calculs!$Q$2:$Q$12,$O2)&gt;0,COUNTIF(Calculs!$S$2:$S$12,$E2)&gt;0,COUNTIF(Calculs!$U$2:$U$12,$H2)&gt;0),1,0)</f>
        <v>1</v>
      </c>
      <c r="U2">
        <f>$K2*$T2</f>
        <v>600000</v>
      </c>
      <c r="V2">
        <f>$J2*$T2</f>
        <v>1200</v>
      </c>
      <c r="W2">
        <f>$L2*$T2</f>
        <v>300000</v>
      </c>
    </row>
    <row r="3" spans="1:23" ht="15.75" customHeight="1" x14ac:dyDescent="0.3">
      <c r="A3" s="2" t="s">
        <v>13</v>
      </c>
      <c r="B3" s="2">
        <v>1185732</v>
      </c>
      <c r="C3" s="3">
        <v>43832</v>
      </c>
      <c r="D3" s="12" t="str" cm="1">
        <f t="array" ref="D3">_xlfn.SWITCH(WEEKDAY(C3,2), 1, "Lundi", 2, "Mardi", 3, "Mercredi", 4, "Jeudi", 5, "Vendredi", 6, "Samedi", 7, "Dimanche", "Erreur")</f>
        <v>Jeudi</v>
      </c>
      <c r="E3" s="2" t="s">
        <v>14</v>
      </c>
      <c r="F3" s="2" t="s">
        <v>15</v>
      </c>
      <c r="G3" s="2" t="s">
        <v>15</v>
      </c>
      <c r="H3" s="4" t="s">
        <v>18</v>
      </c>
      <c r="I3" s="5">
        <v>50</v>
      </c>
      <c r="J3" s="6">
        <v>1000</v>
      </c>
      <c r="K3" s="7">
        <v>500000</v>
      </c>
      <c r="L3" s="7">
        <v>150000</v>
      </c>
      <c r="M3" s="8">
        <v>0.3</v>
      </c>
      <c r="N3" s="2" t="s">
        <v>17</v>
      </c>
      <c r="O3">
        <f t="shared" ref="O3:O66" si="0">YEAR($C3)</f>
        <v>2020</v>
      </c>
      <c r="P3">
        <f t="shared" ref="P3:P66" si="1">MONTH($C3)</f>
        <v>1</v>
      </c>
      <c r="Q3" t="str">
        <f t="shared" ref="Q3:Q66" si="2">TEXT($C3,"mmm")</f>
        <v>janv</v>
      </c>
      <c r="R3" t="str">
        <f t="shared" ref="R3:R66" si="3">SUBSTITUTE(SUBSTITUTE($F3,"Sud ","South "),"Ouest ","West ")</f>
        <v>New York</v>
      </c>
      <c r="S3" t="str">
        <f t="shared" ref="S3:S66" si="4">TEXT($C3,"aaaa-mm")</f>
        <v>2020-01</v>
      </c>
      <c r="T3">
        <f>IF(AND(COUNTIF(Calculs!$Q$2:$Q$12,$O3)&gt;0,COUNTIF(Calculs!$S$2:$S$12,$E3)&gt;0,COUNTIF(Calculs!$U$2:$U$12,$H3)&gt;0),1,0)</f>
        <v>1</v>
      </c>
      <c r="U3">
        <f t="shared" ref="U3:U66" si="5">$K3*$T3</f>
        <v>500000</v>
      </c>
      <c r="V3">
        <f t="shared" ref="V3:V66" si="6">$J3*$T3</f>
        <v>1000</v>
      </c>
      <c r="W3">
        <f t="shared" ref="W3:W66" si="7">$L3*$T3</f>
        <v>150000</v>
      </c>
    </row>
    <row r="4" spans="1:23" ht="15.75" customHeight="1" x14ac:dyDescent="0.3">
      <c r="A4" s="2" t="s">
        <v>13</v>
      </c>
      <c r="B4" s="2">
        <v>1185732</v>
      </c>
      <c r="C4" s="3">
        <v>43833</v>
      </c>
      <c r="D4" s="12" t="str" cm="1">
        <f t="array" ref="D4">_xlfn.SWITCH(WEEKDAY(C4,2), 1, "Lundi", 2, "Mardi", 3, "Mercredi", 4, "Jeudi", 5, "Vendredi", 6, "Samedi", 7, "Dimanche", "Erreur")</f>
        <v>Vendredi</v>
      </c>
      <c r="E4" s="2" t="s">
        <v>14</v>
      </c>
      <c r="F4" s="2" t="s">
        <v>15</v>
      </c>
      <c r="G4" s="2" t="s">
        <v>15</v>
      </c>
      <c r="H4" s="4" t="s">
        <v>19</v>
      </c>
      <c r="I4" s="5">
        <v>40</v>
      </c>
      <c r="J4" s="6">
        <v>1000</v>
      </c>
      <c r="K4" s="7">
        <v>400000</v>
      </c>
      <c r="L4" s="7">
        <v>140000</v>
      </c>
      <c r="M4" s="8">
        <v>0.35</v>
      </c>
      <c r="N4" s="2" t="s">
        <v>17</v>
      </c>
      <c r="O4">
        <f t="shared" si="0"/>
        <v>2020</v>
      </c>
      <c r="P4">
        <f t="shared" si="1"/>
        <v>1</v>
      </c>
      <c r="Q4" t="str">
        <f t="shared" si="2"/>
        <v>janv</v>
      </c>
      <c r="R4" t="str">
        <f t="shared" si="3"/>
        <v>New York</v>
      </c>
      <c r="S4" t="str">
        <f t="shared" si="4"/>
        <v>2020-01</v>
      </c>
      <c r="T4">
        <f>IF(AND(COUNTIF(Calculs!$Q$2:$Q$12,$O4)&gt;0,COUNTIF(Calculs!$S$2:$S$12,$E4)&gt;0,COUNTIF(Calculs!$U$2:$U$12,$H4)&gt;0),1,0)</f>
        <v>1</v>
      </c>
      <c r="U4">
        <f t="shared" si="5"/>
        <v>400000</v>
      </c>
      <c r="V4">
        <f t="shared" si="6"/>
        <v>1000</v>
      </c>
      <c r="W4">
        <f t="shared" si="7"/>
        <v>140000</v>
      </c>
    </row>
    <row r="5" spans="1:23" ht="15.75" customHeight="1" x14ac:dyDescent="0.3">
      <c r="A5" s="2" t="s">
        <v>13</v>
      </c>
      <c r="B5" s="2">
        <v>1185732</v>
      </c>
      <c r="C5" s="3">
        <v>43834</v>
      </c>
      <c r="D5" s="12" t="str" cm="1">
        <f t="array" ref="D5">_xlfn.SWITCH(WEEKDAY(C5,2), 1, "Lundi", 2, "Mardi", 3, "Mercredi", 4, "Jeudi", 5, "Vendredi", 6, "Samedi", 7, "Dimanche", "Erreur")</f>
        <v>Samedi</v>
      </c>
      <c r="E5" s="2" t="s">
        <v>14</v>
      </c>
      <c r="F5" s="2" t="s">
        <v>15</v>
      </c>
      <c r="G5" s="2" t="s">
        <v>15</v>
      </c>
      <c r="H5" s="4" t="s">
        <v>20</v>
      </c>
      <c r="I5" s="5">
        <v>45</v>
      </c>
      <c r="J5" s="6">
        <v>850</v>
      </c>
      <c r="K5" s="7">
        <v>382500</v>
      </c>
      <c r="L5" s="7">
        <v>133875</v>
      </c>
      <c r="M5" s="8">
        <v>0.35</v>
      </c>
      <c r="N5" s="2" t="s">
        <v>17</v>
      </c>
      <c r="O5">
        <f t="shared" si="0"/>
        <v>2020</v>
      </c>
      <c r="P5">
        <f t="shared" si="1"/>
        <v>1</v>
      </c>
      <c r="Q5" t="str">
        <f t="shared" si="2"/>
        <v>janv</v>
      </c>
      <c r="R5" t="str">
        <f t="shared" si="3"/>
        <v>New York</v>
      </c>
      <c r="S5" t="str">
        <f t="shared" si="4"/>
        <v>2020-01</v>
      </c>
      <c r="T5">
        <f>IF(AND(COUNTIF(Calculs!$Q$2:$Q$12,$O5)&gt;0,COUNTIF(Calculs!$S$2:$S$12,$E5)&gt;0,COUNTIF(Calculs!$U$2:$U$12,$H5)&gt;0),1,0)</f>
        <v>1</v>
      </c>
      <c r="U5">
        <f t="shared" si="5"/>
        <v>382500</v>
      </c>
      <c r="V5">
        <f t="shared" si="6"/>
        <v>850</v>
      </c>
      <c r="W5">
        <f t="shared" si="7"/>
        <v>133875</v>
      </c>
    </row>
    <row r="6" spans="1:23" ht="15.75" customHeight="1" x14ac:dyDescent="0.3">
      <c r="A6" s="2" t="s">
        <v>13</v>
      </c>
      <c r="B6" s="2">
        <v>1185732</v>
      </c>
      <c r="C6" s="3">
        <v>43835</v>
      </c>
      <c r="D6" s="12" t="str" cm="1">
        <f t="array" ref="D6">_xlfn.SWITCH(WEEKDAY(C6,2), 1, "Lundi", 2, "Mardi", 3, "Mercredi", 4, "Jeudi", 5, "Vendredi", 6, "Samedi", 7, "Dimanche", "Erreur")</f>
        <v>Dimanche</v>
      </c>
      <c r="E6" s="2" t="s">
        <v>14</v>
      </c>
      <c r="F6" s="2" t="s">
        <v>15</v>
      </c>
      <c r="G6" s="2" t="s">
        <v>15</v>
      </c>
      <c r="H6" s="4" t="s">
        <v>21</v>
      </c>
      <c r="I6" s="5">
        <v>60</v>
      </c>
      <c r="J6" s="6">
        <v>900</v>
      </c>
      <c r="K6" s="7">
        <v>540000</v>
      </c>
      <c r="L6" s="7">
        <v>162000</v>
      </c>
      <c r="M6" s="8">
        <v>0.3</v>
      </c>
      <c r="N6" s="2" t="s">
        <v>17</v>
      </c>
      <c r="O6">
        <f t="shared" si="0"/>
        <v>2020</v>
      </c>
      <c r="P6">
        <f t="shared" si="1"/>
        <v>1</v>
      </c>
      <c r="Q6" t="str">
        <f t="shared" si="2"/>
        <v>janv</v>
      </c>
      <c r="R6" t="str">
        <f t="shared" si="3"/>
        <v>New York</v>
      </c>
      <c r="S6" t="str">
        <f t="shared" si="4"/>
        <v>2020-01</v>
      </c>
      <c r="T6">
        <f>IF(AND(COUNTIF(Calculs!$Q$2:$Q$12,$O6)&gt;0,COUNTIF(Calculs!$S$2:$S$12,$E6)&gt;0,COUNTIF(Calculs!$U$2:$U$12,$H6)&gt;0),1,0)</f>
        <v>1</v>
      </c>
      <c r="U6">
        <f t="shared" si="5"/>
        <v>540000</v>
      </c>
      <c r="V6">
        <f t="shared" si="6"/>
        <v>900</v>
      </c>
      <c r="W6">
        <f t="shared" si="7"/>
        <v>162000</v>
      </c>
    </row>
    <row r="7" spans="1:23" ht="15.75" customHeight="1" x14ac:dyDescent="0.3">
      <c r="A7" s="2" t="s">
        <v>13</v>
      </c>
      <c r="B7" s="2">
        <v>1185732</v>
      </c>
      <c r="C7" s="3">
        <v>43836</v>
      </c>
      <c r="D7" s="12" t="str" cm="1">
        <f t="array" ref="D7">_xlfn.SWITCH(WEEKDAY(C7,2), 1, "Lundi", 2, "Mardi", 3, "Mercredi", 4, "Jeudi", 5, "Vendredi", 6, "Samedi", 7, "Dimanche", "Erreur")</f>
        <v>Lundi</v>
      </c>
      <c r="E7" s="2" t="s">
        <v>14</v>
      </c>
      <c r="F7" s="2" t="s">
        <v>15</v>
      </c>
      <c r="G7" s="2" t="s">
        <v>15</v>
      </c>
      <c r="H7" s="4" t="s">
        <v>22</v>
      </c>
      <c r="I7" s="5">
        <v>50</v>
      </c>
      <c r="J7" s="6">
        <v>1000</v>
      </c>
      <c r="K7" s="7">
        <v>500000</v>
      </c>
      <c r="L7" s="7">
        <v>125000</v>
      </c>
      <c r="M7" s="8">
        <v>0.25</v>
      </c>
      <c r="N7" s="2" t="s">
        <v>17</v>
      </c>
      <c r="O7">
        <f t="shared" si="0"/>
        <v>2020</v>
      </c>
      <c r="P7">
        <f t="shared" si="1"/>
        <v>1</v>
      </c>
      <c r="Q7" t="str">
        <f t="shared" si="2"/>
        <v>janv</v>
      </c>
      <c r="R7" t="str">
        <f t="shared" si="3"/>
        <v>New York</v>
      </c>
      <c r="S7" t="str">
        <f t="shared" si="4"/>
        <v>2020-01</v>
      </c>
      <c r="T7">
        <f>IF(AND(COUNTIF(Calculs!$Q$2:$Q$12,$O7)&gt;0,COUNTIF(Calculs!$S$2:$S$12,$E7)&gt;0,COUNTIF(Calculs!$U$2:$U$12,$H7)&gt;0),1,0)</f>
        <v>1</v>
      </c>
      <c r="U7">
        <f t="shared" si="5"/>
        <v>500000</v>
      </c>
      <c r="V7">
        <f t="shared" si="6"/>
        <v>1000</v>
      </c>
      <c r="W7">
        <f t="shared" si="7"/>
        <v>125000</v>
      </c>
    </row>
    <row r="8" spans="1:23" ht="15.75" customHeight="1" x14ac:dyDescent="0.3">
      <c r="A8" s="2" t="s">
        <v>13</v>
      </c>
      <c r="B8" s="2">
        <v>1185732</v>
      </c>
      <c r="C8" s="3">
        <v>43837</v>
      </c>
      <c r="D8" s="12" t="str" cm="1">
        <f t="array" ref="D8">_xlfn.SWITCH(WEEKDAY(C8,2), 1, "Lundi", 2, "Mardi", 3, "Mercredi", 4, "Jeudi", 5, "Vendredi", 6, "Samedi", 7, "Dimanche", "Erreur")</f>
        <v>Mardi</v>
      </c>
      <c r="E8" s="2" t="s">
        <v>14</v>
      </c>
      <c r="F8" s="2" t="s">
        <v>15</v>
      </c>
      <c r="G8" s="2" t="s">
        <v>15</v>
      </c>
      <c r="H8" s="4" t="s">
        <v>16</v>
      </c>
      <c r="I8" s="5">
        <v>50</v>
      </c>
      <c r="J8" s="6">
        <v>1250</v>
      </c>
      <c r="K8" s="7">
        <v>625000</v>
      </c>
      <c r="L8" s="7">
        <v>312500</v>
      </c>
      <c r="M8" s="8">
        <v>0.5</v>
      </c>
      <c r="N8" s="2" t="s">
        <v>17</v>
      </c>
      <c r="O8">
        <f t="shared" si="0"/>
        <v>2020</v>
      </c>
      <c r="P8">
        <f t="shared" si="1"/>
        <v>1</v>
      </c>
      <c r="Q8" t="str">
        <f t="shared" si="2"/>
        <v>janv</v>
      </c>
      <c r="R8" t="str">
        <f t="shared" si="3"/>
        <v>New York</v>
      </c>
      <c r="S8" t="str">
        <f t="shared" si="4"/>
        <v>2020-01</v>
      </c>
      <c r="T8">
        <f>IF(AND(COUNTIF(Calculs!$Q$2:$Q$12,$O8)&gt;0,COUNTIF(Calculs!$S$2:$S$12,$E8)&gt;0,COUNTIF(Calculs!$U$2:$U$12,$H8)&gt;0),1,0)</f>
        <v>1</v>
      </c>
      <c r="U8">
        <f t="shared" si="5"/>
        <v>625000</v>
      </c>
      <c r="V8">
        <f t="shared" si="6"/>
        <v>1250</v>
      </c>
      <c r="W8">
        <f t="shared" si="7"/>
        <v>312500</v>
      </c>
    </row>
    <row r="9" spans="1:23" ht="15.75" customHeight="1" x14ac:dyDescent="0.3">
      <c r="A9" s="2" t="s">
        <v>13</v>
      </c>
      <c r="B9" s="2">
        <v>1185732</v>
      </c>
      <c r="C9" s="3">
        <v>43838</v>
      </c>
      <c r="D9" s="12" t="str" cm="1">
        <f t="array" ref="D9">_xlfn.SWITCH(WEEKDAY(C9,2), 1, "Lundi", 2, "Mardi", 3, "Mercredi", 4, "Jeudi", 5, "Vendredi", 6, "Samedi", 7, "Dimanche", "Erreur")</f>
        <v>Mercredi</v>
      </c>
      <c r="E9" s="2" t="s">
        <v>14</v>
      </c>
      <c r="F9" s="2" t="s">
        <v>15</v>
      </c>
      <c r="G9" s="2" t="s">
        <v>15</v>
      </c>
      <c r="H9" s="4" t="s">
        <v>18</v>
      </c>
      <c r="I9" s="5">
        <v>50</v>
      </c>
      <c r="J9" s="6">
        <v>900</v>
      </c>
      <c r="K9" s="7">
        <v>450000</v>
      </c>
      <c r="L9" s="7">
        <v>135000</v>
      </c>
      <c r="M9" s="8">
        <v>0.3</v>
      </c>
      <c r="N9" s="2" t="s">
        <v>23</v>
      </c>
      <c r="O9">
        <f t="shared" si="0"/>
        <v>2020</v>
      </c>
      <c r="P9">
        <f t="shared" si="1"/>
        <v>1</v>
      </c>
      <c r="Q9" t="str">
        <f t="shared" si="2"/>
        <v>janv</v>
      </c>
      <c r="R9" t="str">
        <f t="shared" si="3"/>
        <v>New York</v>
      </c>
      <c r="S9" t="str">
        <f t="shared" si="4"/>
        <v>2020-01</v>
      </c>
      <c r="T9">
        <f>IF(AND(COUNTIF(Calculs!$Q$2:$Q$12,$O9)&gt;0,COUNTIF(Calculs!$S$2:$S$12,$E9)&gt;0,COUNTIF(Calculs!$U$2:$U$12,$H9)&gt;0),1,0)</f>
        <v>1</v>
      </c>
      <c r="U9">
        <f t="shared" si="5"/>
        <v>450000</v>
      </c>
      <c r="V9">
        <f t="shared" si="6"/>
        <v>900</v>
      </c>
      <c r="W9">
        <f t="shared" si="7"/>
        <v>135000</v>
      </c>
    </row>
    <row r="10" spans="1:23" ht="15.75" customHeight="1" x14ac:dyDescent="0.3">
      <c r="A10" s="2" t="s">
        <v>13</v>
      </c>
      <c r="B10" s="2">
        <v>1185732</v>
      </c>
      <c r="C10" s="3">
        <v>43851</v>
      </c>
      <c r="D10" s="12" t="str" cm="1">
        <f t="array" ref="D10">_xlfn.SWITCH(WEEKDAY(C10,2), 1, "Lundi", 2, "Mardi", 3, "Mercredi", 4, "Jeudi", 5, "Vendredi", 6, "Samedi", 7, "Dimanche", "Erreur")</f>
        <v>Mardi</v>
      </c>
      <c r="E10" s="2" t="s">
        <v>14</v>
      </c>
      <c r="F10" s="2" t="s">
        <v>15</v>
      </c>
      <c r="G10" s="2" t="s">
        <v>15</v>
      </c>
      <c r="H10" s="4" t="s">
        <v>19</v>
      </c>
      <c r="I10" s="5">
        <v>40</v>
      </c>
      <c r="J10" s="6">
        <v>950</v>
      </c>
      <c r="K10" s="7">
        <v>380000</v>
      </c>
      <c r="L10" s="7">
        <v>133000</v>
      </c>
      <c r="M10" s="8">
        <v>0.35</v>
      </c>
      <c r="N10" s="2" t="s">
        <v>23</v>
      </c>
      <c r="O10">
        <f t="shared" si="0"/>
        <v>2020</v>
      </c>
      <c r="P10">
        <f t="shared" si="1"/>
        <v>1</v>
      </c>
      <c r="Q10" t="str">
        <f t="shared" si="2"/>
        <v>janv</v>
      </c>
      <c r="R10" t="str">
        <f t="shared" si="3"/>
        <v>New York</v>
      </c>
      <c r="S10" t="str">
        <f t="shared" si="4"/>
        <v>2020-01</v>
      </c>
      <c r="T10">
        <f>IF(AND(COUNTIF(Calculs!$Q$2:$Q$12,$O10)&gt;0,COUNTIF(Calculs!$S$2:$S$12,$E10)&gt;0,COUNTIF(Calculs!$U$2:$U$12,$H10)&gt;0),1,0)</f>
        <v>1</v>
      </c>
      <c r="U10">
        <f t="shared" si="5"/>
        <v>380000</v>
      </c>
      <c r="V10">
        <f t="shared" si="6"/>
        <v>950</v>
      </c>
      <c r="W10">
        <f t="shared" si="7"/>
        <v>133000</v>
      </c>
    </row>
    <row r="11" spans="1:23" ht="15.75" customHeight="1" x14ac:dyDescent="0.3">
      <c r="A11" s="2" t="s">
        <v>13</v>
      </c>
      <c r="B11" s="2">
        <v>1185732</v>
      </c>
      <c r="C11" s="3">
        <v>43852</v>
      </c>
      <c r="D11" s="12" t="str" cm="1">
        <f t="array" ref="D11">_xlfn.SWITCH(WEEKDAY(C11,2), 1, "Lundi", 2, "Mardi", 3, "Mercredi", 4, "Jeudi", 5, "Vendredi", 6, "Samedi", 7, "Dimanche", "Erreur")</f>
        <v>Mercredi</v>
      </c>
      <c r="E11" s="2" t="s">
        <v>14</v>
      </c>
      <c r="F11" s="2" t="s">
        <v>15</v>
      </c>
      <c r="G11" s="2" t="s">
        <v>15</v>
      </c>
      <c r="H11" s="4" t="s">
        <v>20</v>
      </c>
      <c r="I11" s="5">
        <v>45</v>
      </c>
      <c r="J11" s="6">
        <v>825</v>
      </c>
      <c r="K11" s="7">
        <v>371250</v>
      </c>
      <c r="L11" s="7">
        <v>129937.49999999999</v>
      </c>
      <c r="M11" s="8">
        <v>0.35</v>
      </c>
      <c r="N11" s="2" t="s">
        <v>23</v>
      </c>
      <c r="O11">
        <f t="shared" si="0"/>
        <v>2020</v>
      </c>
      <c r="P11">
        <f t="shared" si="1"/>
        <v>1</v>
      </c>
      <c r="Q11" t="str">
        <f t="shared" si="2"/>
        <v>janv</v>
      </c>
      <c r="R11" t="str">
        <f t="shared" si="3"/>
        <v>New York</v>
      </c>
      <c r="S11" t="str">
        <f t="shared" si="4"/>
        <v>2020-01</v>
      </c>
      <c r="T11">
        <f>IF(AND(COUNTIF(Calculs!$Q$2:$Q$12,$O11)&gt;0,COUNTIF(Calculs!$S$2:$S$12,$E11)&gt;0,COUNTIF(Calculs!$U$2:$U$12,$H11)&gt;0),1,0)</f>
        <v>1</v>
      </c>
      <c r="U11">
        <f t="shared" si="5"/>
        <v>371250</v>
      </c>
      <c r="V11">
        <f t="shared" si="6"/>
        <v>825</v>
      </c>
      <c r="W11">
        <f t="shared" si="7"/>
        <v>129937.49999999999</v>
      </c>
    </row>
    <row r="12" spans="1:23" ht="15.75" customHeight="1" x14ac:dyDescent="0.3">
      <c r="A12" s="2" t="s">
        <v>13</v>
      </c>
      <c r="B12" s="2">
        <v>1185732</v>
      </c>
      <c r="C12" s="3">
        <v>43853</v>
      </c>
      <c r="D12" s="12" t="str" cm="1">
        <f t="array" ref="D12">_xlfn.SWITCH(WEEKDAY(C12,2), 1, "Lundi", 2, "Mardi", 3, "Mercredi", 4, "Jeudi", 5, "Vendredi", 6, "Samedi", 7, "Dimanche", "Erreur")</f>
        <v>Jeudi</v>
      </c>
      <c r="E12" s="2" t="s">
        <v>14</v>
      </c>
      <c r="F12" s="2" t="s">
        <v>15</v>
      </c>
      <c r="G12" s="2" t="s">
        <v>15</v>
      </c>
      <c r="H12" s="4" t="s">
        <v>21</v>
      </c>
      <c r="I12" s="5">
        <v>60</v>
      </c>
      <c r="J12" s="6">
        <v>900</v>
      </c>
      <c r="K12" s="7">
        <v>540000</v>
      </c>
      <c r="L12" s="7">
        <v>162000</v>
      </c>
      <c r="M12" s="8">
        <v>0.3</v>
      </c>
      <c r="N12" s="2" t="s">
        <v>23</v>
      </c>
      <c r="O12">
        <f t="shared" si="0"/>
        <v>2020</v>
      </c>
      <c r="P12">
        <f t="shared" si="1"/>
        <v>1</v>
      </c>
      <c r="Q12" t="str">
        <f t="shared" si="2"/>
        <v>janv</v>
      </c>
      <c r="R12" t="str">
        <f t="shared" si="3"/>
        <v>New York</v>
      </c>
      <c r="S12" t="str">
        <f t="shared" si="4"/>
        <v>2020-01</v>
      </c>
      <c r="T12">
        <f>IF(AND(COUNTIF(Calculs!$Q$2:$Q$12,$O12)&gt;0,COUNTIF(Calculs!$S$2:$S$12,$E12)&gt;0,COUNTIF(Calculs!$U$2:$U$12,$H12)&gt;0),1,0)</f>
        <v>1</v>
      </c>
      <c r="U12">
        <f t="shared" si="5"/>
        <v>540000</v>
      </c>
      <c r="V12">
        <f t="shared" si="6"/>
        <v>900</v>
      </c>
      <c r="W12">
        <f t="shared" si="7"/>
        <v>162000</v>
      </c>
    </row>
    <row r="13" spans="1:23" ht="15.75" customHeight="1" x14ac:dyDescent="0.3">
      <c r="A13" s="2" t="s">
        <v>13</v>
      </c>
      <c r="B13" s="2">
        <v>1185732</v>
      </c>
      <c r="C13" s="3">
        <v>43854</v>
      </c>
      <c r="D13" s="12" t="str" cm="1">
        <f t="array" ref="D13">_xlfn.SWITCH(WEEKDAY(C13,2), 1, "Lundi", 2, "Mardi", 3, "Mercredi", 4, "Jeudi", 5, "Vendredi", 6, "Samedi", 7, "Dimanche", "Erreur")</f>
        <v>Vendredi</v>
      </c>
      <c r="E13" s="2" t="s">
        <v>14</v>
      </c>
      <c r="F13" s="2" t="s">
        <v>15</v>
      </c>
      <c r="G13" s="2" t="s">
        <v>15</v>
      </c>
      <c r="H13" s="4" t="s">
        <v>22</v>
      </c>
      <c r="I13" s="5">
        <v>50</v>
      </c>
      <c r="J13" s="6">
        <v>1000</v>
      </c>
      <c r="K13" s="7">
        <v>500000</v>
      </c>
      <c r="L13" s="7">
        <v>125000</v>
      </c>
      <c r="M13" s="8">
        <v>0.25</v>
      </c>
      <c r="N13" s="2" t="s">
        <v>23</v>
      </c>
      <c r="O13">
        <f t="shared" si="0"/>
        <v>2020</v>
      </c>
      <c r="P13">
        <f t="shared" si="1"/>
        <v>1</v>
      </c>
      <c r="Q13" t="str">
        <f t="shared" si="2"/>
        <v>janv</v>
      </c>
      <c r="R13" t="str">
        <f t="shared" si="3"/>
        <v>New York</v>
      </c>
      <c r="S13" t="str">
        <f t="shared" si="4"/>
        <v>2020-01</v>
      </c>
      <c r="T13">
        <f>IF(AND(COUNTIF(Calculs!$Q$2:$Q$12,$O13)&gt;0,COUNTIF(Calculs!$S$2:$S$12,$E13)&gt;0,COUNTIF(Calculs!$U$2:$U$12,$H13)&gt;0),1,0)</f>
        <v>1</v>
      </c>
      <c r="U13">
        <f t="shared" si="5"/>
        <v>500000</v>
      </c>
      <c r="V13">
        <f t="shared" si="6"/>
        <v>1000</v>
      </c>
      <c r="W13">
        <f t="shared" si="7"/>
        <v>125000</v>
      </c>
    </row>
    <row r="14" spans="1:23" ht="15.75" customHeight="1" x14ac:dyDescent="0.3">
      <c r="A14" s="2" t="s">
        <v>13</v>
      </c>
      <c r="B14" s="2">
        <v>1185732</v>
      </c>
      <c r="C14" s="3">
        <v>43855</v>
      </c>
      <c r="D14" s="12" t="str" cm="1">
        <f t="array" ref="D14">_xlfn.SWITCH(WEEKDAY(C14,2), 1, "Lundi", 2, "Mardi", 3, "Mercredi", 4, "Jeudi", 5, "Vendredi", 6, "Samedi", 7, "Dimanche", "Erreur")</f>
        <v>Samedi</v>
      </c>
      <c r="E14" s="2" t="s">
        <v>14</v>
      </c>
      <c r="F14" s="2" t="s">
        <v>15</v>
      </c>
      <c r="G14" s="2" t="s">
        <v>15</v>
      </c>
      <c r="H14" s="4" t="s">
        <v>16</v>
      </c>
      <c r="I14" s="5">
        <v>50</v>
      </c>
      <c r="J14" s="6">
        <v>1220</v>
      </c>
      <c r="K14" s="7">
        <v>610000</v>
      </c>
      <c r="L14" s="7">
        <v>305000</v>
      </c>
      <c r="M14" s="8">
        <v>0.5</v>
      </c>
      <c r="N14" s="2" t="s">
        <v>23</v>
      </c>
      <c r="O14">
        <f t="shared" si="0"/>
        <v>2020</v>
      </c>
      <c r="P14">
        <f t="shared" si="1"/>
        <v>1</v>
      </c>
      <c r="Q14" t="str">
        <f t="shared" si="2"/>
        <v>janv</v>
      </c>
      <c r="R14" t="str">
        <f t="shared" si="3"/>
        <v>New York</v>
      </c>
      <c r="S14" t="str">
        <f t="shared" si="4"/>
        <v>2020-01</v>
      </c>
      <c r="T14">
        <f>IF(AND(COUNTIF(Calculs!$Q$2:$Q$12,$O14)&gt;0,COUNTIF(Calculs!$S$2:$S$12,$E14)&gt;0,COUNTIF(Calculs!$U$2:$U$12,$H14)&gt;0),1,0)</f>
        <v>1</v>
      </c>
      <c r="U14">
        <f t="shared" si="5"/>
        <v>610000</v>
      </c>
      <c r="V14">
        <f t="shared" si="6"/>
        <v>1220</v>
      </c>
      <c r="W14">
        <f t="shared" si="7"/>
        <v>305000</v>
      </c>
    </row>
    <row r="15" spans="1:23" ht="15.75" customHeight="1" x14ac:dyDescent="0.3">
      <c r="A15" s="2" t="s">
        <v>13</v>
      </c>
      <c r="B15" s="2">
        <v>1185732</v>
      </c>
      <c r="C15" s="3">
        <v>43856</v>
      </c>
      <c r="D15" s="12" t="str" cm="1">
        <f t="array" ref="D15">_xlfn.SWITCH(WEEKDAY(C15,2), 1, "Lundi", 2, "Mardi", 3, "Mercredi", 4, "Jeudi", 5, "Vendredi", 6, "Samedi", 7, "Dimanche", "Erreur")</f>
        <v>Dimanche</v>
      </c>
      <c r="E15" s="2" t="s">
        <v>14</v>
      </c>
      <c r="F15" s="2" t="s">
        <v>15</v>
      </c>
      <c r="G15" s="2" t="s">
        <v>15</v>
      </c>
      <c r="H15" s="4" t="s">
        <v>18</v>
      </c>
      <c r="I15" s="5">
        <v>50</v>
      </c>
      <c r="J15" s="6">
        <v>925</v>
      </c>
      <c r="K15" s="7">
        <v>462500</v>
      </c>
      <c r="L15" s="7">
        <v>138750</v>
      </c>
      <c r="M15" s="8">
        <v>0.3</v>
      </c>
      <c r="N15" s="2" t="s">
        <v>23</v>
      </c>
      <c r="O15">
        <f t="shared" si="0"/>
        <v>2020</v>
      </c>
      <c r="P15">
        <f t="shared" si="1"/>
        <v>1</v>
      </c>
      <c r="Q15" t="str">
        <f t="shared" si="2"/>
        <v>janv</v>
      </c>
      <c r="R15" t="str">
        <f t="shared" si="3"/>
        <v>New York</v>
      </c>
      <c r="S15" t="str">
        <f t="shared" si="4"/>
        <v>2020-01</v>
      </c>
      <c r="T15">
        <f>IF(AND(COUNTIF(Calculs!$Q$2:$Q$12,$O15)&gt;0,COUNTIF(Calculs!$S$2:$S$12,$E15)&gt;0,COUNTIF(Calculs!$U$2:$U$12,$H15)&gt;0),1,0)</f>
        <v>1</v>
      </c>
      <c r="U15">
        <f t="shared" si="5"/>
        <v>462500</v>
      </c>
      <c r="V15">
        <f t="shared" si="6"/>
        <v>925</v>
      </c>
      <c r="W15">
        <f t="shared" si="7"/>
        <v>138750</v>
      </c>
    </row>
    <row r="16" spans="1:23" ht="15.75" customHeight="1" x14ac:dyDescent="0.3">
      <c r="A16" s="2" t="s">
        <v>13</v>
      </c>
      <c r="B16" s="2">
        <v>1185732</v>
      </c>
      <c r="C16" s="3">
        <v>43857</v>
      </c>
      <c r="D16" s="12" t="str" cm="1">
        <f t="array" ref="D16">_xlfn.SWITCH(WEEKDAY(C16,2), 1, "Lundi", 2, "Mardi", 3, "Mercredi", 4, "Jeudi", 5, "Vendredi", 6, "Samedi", 7, "Dimanche", "Erreur")</f>
        <v>Lundi</v>
      </c>
      <c r="E16" s="2" t="s">
        <v>14</v>
      </c>
      <c r="F16" s="2" t="s">
        <v>15</v>
      </c>
      <c r="G16" s="2" t="s">
        <v>15</v>
      </c>
      <c r="H16" s="4" t="s">
        <v>19</v>
      </c>
      <c r="I16" s="5">
        <v>40</v>
      </c>
      <c r="J16" s="6">
        <v>950</v>
      </c>
      <c r="K16" s="7">
        <v>380000</v>
      </c>
      <c r="L16" s="7">
        <v>133000</v>
      </c>
      <c r="M16" s="8">
        <v>0.35</v>
      </c>
      <c r="N16" s="2" t="s">
        <v>23</v>
      </c>
      <c r="O16">
        <f t="shared" si="0"/>
        <v>2020</v>
      </c>
      <c r="P16">
        <f t="shared" si="1"/>
        <v>1</v>
      </c>
      <c r="Q16" t="str">
        <f t="shared" si="2"/>
        <v>janv</v>
      </c>
      <c r="R16" t="str">
        <f t="shared" si="3"/>
        <v>New York</v>
      </c>
      <c r="S16" t="str">
        <f t="shared" si="4"/>
        <v>2020-01</v>
      </c>
      <c r="T16">
        <f>IF(AND(COUNTIF(Calculs!$Q$2:$Q$12,$O16)&gt;0,COUNTIF(Calculs!$S$2:$S$12,$E16)&gt;0,COUNTIF(Calculs!$U$2:$U$12,$H16)&gt;0),1,0)</f>
        <v>1</v>
      </c>
      <c r="U16">
        <f t="shared" si="5"/>
        <v>380000</v>
      </c>
      <c r="V16">
        <f t="shared" si="6"/>
        <v>950</v>
      </c>
      <c r="W16">
        <f t="shared" si="7"/>
        <v>133000</v>
      </c>
    </row>
    <row r="17" spans="1:23" ht="15.75" customHeight="1" x14ac:dyDescent="0.3">
      <c r="A17" s="2" t="s">
        <v>13</v>
      </c>
      <c r="B17" s="2">
        <v>1185732</v>
      </c>
      <c r="C17" s="3">
        <v>43858</v>
      </c>
      <c r="D17" s="12" t="str" cm="1">
        <f t="array" ref="D17">_xlfn.SWITCH(WEEKDAY(C17,2), 1, "Lundi", 2, "Mardi", 3, "Mercredi", 4, "Jeudi", 5, "Vendredi", 6, "Samedi", 7, "Dimanche", "Erreur")</f>
        <v>Mardi</v>
      </c>
      <c r="E17" s="2" t="s">
        <v>14</v>
      </c>
      <c r="F17" s="2" t="s">
        <v>15</v>
      </c>
      <c r="G17" s="2" t="s">
        <v>15</v>
      </c>
      <c r="H17" s="4" t="s">
        <v>20</v>
      </c>
      <c r="I17" s="5">
        <v>45</v>
      </c>
      <c r="J17" s="6">
        <v>800</v>
      </c>
      <c r="K17" s="7">
        <v>360000</v>
      </c>
      <c r="L17" s="7">
        <v>125999.99999999999</v>
      </c>
      <c r="M17" s="8">
        <v>0.35</v>
      </c>
      <c r="N17" s="2" t="s">
        <v>23</v>
      </c>
      <c r="O17">
        <f t="shared" si="0"/>
        <v>2020</v>
      </c>
      <c r="P17">
        <f t="shared" si="1"/>
        <v>1</v>
      </c>
      <c r="Q17" t="str">
        <f t="shared" si="2"/>
        <v>janv</v>
      </c>
      <c r="R17" t="str">
        <f t="shared" si="3"/>
        <v>New York</v>
      </c>
      <c r="S17" t="str">
        <f t="shared" si="4"/>
        <v>2020-01</v>
      </c>
      <c r="T17">
        <f>IF(AND(COUNTIF(Calculs!$Q$2:$Q$12,$O17)&gt;0,COUNTIF(Calculs!$S$2:$S$12,$E17)&gt;0,COUNTIF(Calculs!$U$2:$U$12,$H17)&gt;0),1,0)</f>
        <v>1</v>
      </c>
      <c r="U17">
        <f t="shared" si="5"/>
        <v>360000</v>
      </c>
      <c r="V17">
        <f t="shared" si="6"/>
        <v>800</v>
      </c>
      <c r="W17">
        <f t="shared" si="7"/>
        <v>125999.99999999999</v>
      </c>
    </row>
    <row r="18" spans="1:23" ht="15.75" customHeight="1" x14ac:dyDescent="0.3">
      <c r="A18" s="2" t="s">
        <v>13</v>
      </c>
      <c r="B18" s="2">
        <v>1185732</v>
      </c>
      <c r="C18" s="3">
        <v>43859</v>
      </c>
      <c r="D18" s="12" t="str" cm="1">
        <f t="array" ref="D18">_xlfn.SWITCH(WEEKDAY(C18,2), 1, "Lundi", 2, "Mardi", 3, "Mercredi", 4, "Jeudi", 5, "Vendredi", 6, "Samedi", 7, "Dimanche", "Erreur")</f>
        <v>Mercredi</v>
      </c>
      <c r="E18" s="2" t="s">
        <v>14</v>
      </c>
      <c r="F18" s="2" t="s">
        <v>15</v>
      </c>
      <c r="G18" s="2" t="s">
        <v>15</v>
      </c>
      <c r="H18" s="4" t="s">
        <v>21</v>
      </c>
      <c r="I18" s="5">
        <v>60</v>
      </c>
      <c r="J18" s="6">
        <v>850</v>
      </c>
      <c r="K18" s="7">
        <v>510000</v>
      </c>
      <c r="L18" s="7">
        <v>153000</v>
      </c>
      <c r="M18" s="8">
        <v>0.3</v>
      </c>
      <c r="N18" s="2" t="s">
        <v>23</v>
      </c>
      <c r="O18">
        <f t="shared" si="0"/>
        <v>2020</v>
      </c>
      <c r="P18">
        <f t="shared" si="1"/>
        <v>1</v>
      </c>
      <c r="Q18" t="str">
        <f t="shared" si="2"/>
        <v>janv</v>
      </c>
      <c r="R18" t="str">
        <f t="shared" si="3"/>
        <v>New York</v>
      </c>
      <c r="S18" t="str">
        <f t="shared" si="4"/>
        <v>2020-01</v>
      </c>
      <c r="T18">
        <f>IF(AND(COUNTIF(Calculs!$Q$2:$Q$12,$O18)&gt;0,COUNTIF(Calculs!$S$2:$S$12,$E18)&gt;0,COUNTIF(Calculs!$U$2:$U$12,$H18)&gt;0),1,0)</f>
        <v>1</v>
      </c>
      <c r="U18">
        <f t="shared" si="5"/>
        <v>510000</v>
      </c>
      <c r="V18">
        <f t="shared" si="6"/>
        <v>850</v>
      </c>
      <c r="W18">
        <f t="shared" si="7"/>
        <v>153000</v>
      </c>
    </row>
    <row r="19" spans="1:23" ht="15.75" customHeight="1" x14ac:dyDescent="0.3">
      <c r="A19" s="2" t="s">
        <v>13</v>
      </c>
      <c r="B19" s="2">
        <v>1185732</v>
      </c>
      <c r="C19" s="3">
        <v>43860</v>
      </c>
      <c r="D19" s="12" t="str" cm="1">
        <f t="array" ref="D19">_xlfn.SWITCH(WEEKDAY(C19,2), 1, "Lundi", 2, "Mardi", 3, "Mercredi", 4, "Jeudi", 5, "Vendredi", 6, "Samedi", 7, "Dimanche", "Erreur")</f>
        <v>Jeudi</v>
      </c>
      <c r="E19" s="2" t="s">
        <v>14</v>
      </c>
      <c r="F19" s="2" t="s">
        <v>15</v>
      </c>
      <c r="G19" s="2" t="s">
        <v>15</v>
      </c>
      <c r="H19" s="4" t="s">
        <v>22</v>
      </c>
      <c r="I19" s="5">
        <v>50</v>
      </c>
      <c r="J19" s="6">
        <v>950</v>
      </c>
      <c r="K19" s="7">
        <v>475000</v>
      </c>
      <c r="L19" s="7">
        <v>118750</v>
      </c>
      <c r="M19" s="8">
        <v>0.25</v>
      </c>
      <c r="N19" s="2" t="s">
        <v>23</v>
      </c>
      <c r="O19">
        <f t="shared" si="0"/>
        <v>2020</v>
      </c>
      <c r="P19">
        <f t="shared" si="1"/>
        <v>1</v>
      </c>
      <c r="Q19" t="str">
        <f t="shared" si="2"/>
        <v>janv</v>
      </c>
      <c r="R19" t="str">
        <f t="shared" si="3"/>
        <v>New York</v>
      </c>
      <c r="S19" t="str">
        <f t="shared" si="4"/>
        <v>2020-01</v>
      </c>
      <c r="T19">
        <f>IF(AND(COUNTIF(Calculs!$Q$2:$Q$12,$O19)&gt;0,COUNTIF(Calculs!$S$2:$S$12,$E19)&gt;0,COUNTIF(Calculs!$U$2:$U$12,$H19)&gt;0),1,0)</f>
        <v>1</v>
      </c>
      <c r="U19">
        <f t="shared" si="5"/>
        <v>475000</v>
      </c>
      <c r="V19">
        <f t="shared" si="6"/>
        <v>950</v>
      </c>
      <c r="W19">
        <f t="shared" si="7"/>
        <v>118750</v>
      </c>
    </row>
    <row r="20" spans="1:23" ht="15.75" customHeight="1" x14ac:dyDescent="0.3">
      <c r="A20" s="2" t="s">
        <v>13</v>
      </c>
      <c r="B20" s="2">
        <v>1185732</v>
      </c>
      <c r="C20" s="3">
        <v>43861</v>
      </c>
      <c r="D20" s="12" t="str" cm="1">
        <f t="array" ref="D20">_xlfn.SWITCH(WEEKDAY(C20,2), 1, "Lundi", 2, "Mardi", 3, "Mercredi", 4, "Jeudi", 5, "Vendredi", 6, "Samedi", 7, "Dimanche", "Erreur")</f>
        <v>Vendredi</v>
      </c>
      <c r="E20" s="2" t="s">
        <v>14</v>
      </c>
      <c r="F20" s="2" t="s">
        <v>15</v>
      </c>
      <c r="G20" s="2" t="s">
        <v>15</v>
      </c>
      <c r="H20" s="4" t="s">
        <v>16</v>
      </c>
      <c r="I20" s="5">
        <v>50</v>
      </c>
      <c r="J20" s="6">
        <v>1200</v>
      </c>
      <c r="K20" s="7">
        <v>600000</v>
      </c>
      <c r="L20" s="7">
        <v>300000</v>
      </c>
      <c r="M20" s="8">
        <v>0.5</v>
      </c>
      <c r="N20" s="2" t="s">
        <v>23</v>
      </c>
      <c r="O20">
        <f t="shared" si="0"/>
        <v>2020</v>
      </c>
      <c r="P20">
        <f t="shared" si="1"/>
        <v>1</v>
      </c>
      <c r="Q20" t="str">
        <f t="shared" si="2"/>
        <v>janv</v>
      </c>
      <c r="R20" t="str">
        <f t="shared" si="3"/>
        <v>New York</v>
      </c>
      <c r="S20" t="str">
        <f t="shared" si="4"/>
        <v>2020-01</v>
      </c>
      <c r="T20">
        <f>IF(AND(COUNTIF(Calculs!$Q$2:$Q$12,$O20)&gt;0,COUNTIF(Calculs!$S$2:$S$12,$E20)&gt;0,COUNTIF(Calculs!$U$2:$U$12,$H20)&gt;0),1,0)</f>
        <v>1</v>
      </c>
      <c r="U20">
        <f t="shared" si="5"/>
        <v>600000</v>
      </c>
      <c r="V20">
        <f t="shared" si="6"/>
        <v>1200</v>
      </c>
      <c r="W20">
        <f t="shared" si="7"/>
        <v>300000</v>
      </c>
    </row>
    <row r="21" spans="1:23" ht="15.75" customHeight="1" x14ac:dyDescent="0.3">
      <c r="A21" s="2" t="s">
        <v>13</v>
      </c>
      <c r="B21" s="2">
        <v>1185732</v>
      </c>
      <c r="C21" s="3">
        <v>43862</v>
      </c>
      <c r="D21" s="12" t="str" cm="1">
        <f t="array" ref="D21">_xlfn.SWITCH(WEEKDAY(C21,2), 1, "Lundi", 2, "Mardi", 3, "Mercredi", 4, "Jeudi", 5, "Vendredi", 6, "Samedi", 7, "Dimanche", "Erreur")</f>
        <v>Samedi</v>
      </c>
      <c r="E21" s="2" t="s">
        <v>14</v>
      </c>
      <c r="F21" s="2" t="s">
        <v>15</v>
      </c>
      <c r="G21" s="2" t="s">
        <v>15</v>
      </c>
      <c r="H21" s="4" t="s">
        <v>18</v>
      </c>
      <c r="I21" s="5">
        <v>50</v>
      </c>
      <c r="J21" s="6">
        <v>900</v>
      </c>
      <c r="K21" s="7">
        <v>450000</v>
      </c>
      <c r="L21" s="7">
        <v>135000</v>
      </c>
      <c r="M21" s="8">
        <v>0.3</v>
      </c>
      <c r="N21" s="2" t="s">
        <v>23</v>
      </c>
      <c r="O21">
        <f t="shared" si="0"/>
        <v>2020</v>
      </c>
      <c r="P21">
        <f t="shared" si="1"/>
        <v>2</v>
      </c>
      <c r="Q21" t="str">
        <f t="shared" si="2"/>
        <v>févr</v>
      </c>
      <c r="R21" t="str">
        <f t="shared" si="3"/>
        <v>New York</v>
      </c>
      <c r="S21" t="str">
        <f t="shared" si="4"/>
        <v>2020-02</v>
      </c>
      <c r="T21">
        <f>IF(AND(COUNTIF(Calculs!$Q$2:$Q$12,$O21)&gt;0,COUNTIF(Calculs!$S$2:$S$12,$E21)&gt;0,COUNTIF(Calculs!$U$2:$U$12,$H21)&gt;0),1,0)</f>
        <v>1</v>
      </c>
      <c r="U21">
        <f t="shared" si="5"/>
        <v>450000</v>
      </c>
      <c r="V21">
        <f t="shared" si="6"/>
        <v>900</v>
      </c>
      <c r="W21">
        <f t="shared" si="7"/>
        <v>135000</v>
      </c>
    </row>
    <row r="22" spans="1:23" ht="15.75" customHeight="1" x14ac:dyDescent="0.3">
      <c r="A22" s="2" t="s">
        <v>13</v>
      </c>
      <c r="B22" s="2">
        <v>1185732</v>
      </c>
      <c r="C22" s="3">
        <v>43863</v>
      </c>
      <c r="D22" s="12" t="str" cm="1">
        <f t="array" ref="D22">_xlfn.SWITCH(WEEKDAY(C22,2), 1, "Lundi", 2, "Mardi", 3, "Mercredi", 4, "Jeudi", 5, "Vendredi", 6, "Samedi", 7, "Dimanche", "Erreur")</f>
        <v>Dimanche</v>
      </c>
      <c r="E22" s="2" t="s">
        <v>14</v>
      </c>
      <c r="F22" s="2" t="s">
        <v>15</v>
      </c>
      <c r="G22" s="2" t="s">
        <v>15</v>
      </c>
      <c r="H22" s="4" t="s">
        <v>19</v>
      </c>
      <c r="I22" s="5">
        <v>40</v>
      </c>
      <c r="J22" s="6">
        <v>900</v>
      </c>
      <c r="K22" s="7">
        <v>360000</v>
      </c>
      <c r="L22" s="7">
        <v>125999.99999999999</v>
      </c>
      <c r="M22" s="8">
        <v>0.35</v>
      </c>
      <c r="N22" s="2" t="s">
        <v>23</v>
      </c>
      <c r="O22">
        <f t="shared" si="0"/>
        <v>2020</v>
      </c>
      <c r="P22">
        <f t="shared" si="1"/>
        <v>2</v>
      </c>
      <c r="Q22" t="str">
        <f t="shared" si="2"/>
        <v>févr</v>
      </c>
      <c r="R22" t="str">
        <f t="shared" si="3"/>
        <v>New York</v>
      </c>
      <c r="S22" t="str">
        <f t="shared" si="4"/>
        <v>2020-02</v>
      </c>
      <c r="T22">
        <f>IF(AND(COUNTIF(Calculs!$Q$2:$Q$12,$O22)&gt;0,COUNTIF(Calculs!$S$2:$S$12,$E22)&gt;0,COUNTIF(Calculs!$U$2:$U$12,$H22)&gt;0),1,0)</f>
        <v>1</v>
      </c>
      <c r="U22">
        <f t="shared" si="5"/>
        <v>360000</v>
      </c>
      <c r="V22">
        <f t="shared" si="6"/>
        <v>900</v>
      </c>
      <c r="W22">
        <f t="shared" si="7"/>
        <v>125999.99999999999</v>
      </c>
    </row>
    <row r="23" spans="1:23" ht="15.75" customHeight="1" x14ac:dyDescent="0.3">
      <c r="A23" s="2" t="s">
        <v>13</v>
      </c>
      <c r="B23" s="2">
        <v>1185732</v>
      </c>
      <c r="C23" s="3">
        <v>43864</v>
      </c>
      <c r="D23" s="12" t="str" cm="1">
        <f t="array" ref="D23">_xlfn.SWITCH(WEEKDAY(C23,2), 1, "Lundi", 2, "Mardi", 3, "Mercredi", 4, "Jeudi", 5, "Vendredi", 6, "Samedi", 7, "Dimanche", "Erreur")</f>
        <v>Lundi</v>
      </c>
      <c r="E23" s="2" t="s">
        <v>14</v>
      </c>
      <c r="F23" s="2" t="s">
        <v>15</v>
      </c>
      <c r="G23" s="2" t="s">
        <v>15</v>
      </c>
      <c r="H23" s="4" t="s">
        <v>20</v>
      </c>
      <c r="I23" s="5">
        <v>45</v>
      </c>
      <c r="J23" s="6">
        <v>825</v>
      </c>
      <c r="K23" s="7">
        <v>371250</v>
      </c>
      <c r="L23" s="7">
        <v>129937.49999999999</v>
      </c>
      <c r="M23" s="8">
        <v>0.35</v>
      </c>
      <c r="N23" s="2" t="s">
        <v>23</v>
      </c>
      <c r="O23">
        <f t="shared" si="0"/>
        <v>2020</v>
      </c>
      <c r="P23">
        <f t="shared" si="1"/>
        <v>2</v>
      </c>
      <c r="Q23" t="str">
        <f t="shared" si="2"/>
        <v>févr</v>
      </c>
      <c r="R23" t="str">
        <f t="shared" si="3"/>
        <v>New York</v>
      </c>
      <c r="S23" t="str">
        <f t="shared" si="4"/>
        <v>2020-02</v>
      </c>
      <c r="T23">
        <f>IF(AND(COUNTIF(Calculs!$Q$2:$Q$12,$O23)&gt;0,COUNTIF(Calculs!$S$2:$S$12,$E23)&gt;0,COUNTIF(Calculs!$U$2:$U$12,$H23)&gt;0),1,0)</f>
        <v>1</v>
      </c>
      <c r="U23">
        <f t="shared" si="5"/>
        <v>371250</v>
      </c>
      <c r="V23">
        <f t="shared" si="6"/>
        <v>825</v>
      </c>
      <c r="W23">
        <f t="shared" si="7"/>
        <v>129937.49999999999</v>
      </c>
    </row>
    <row r="24" spans="1:23" ht="15.75" customHeight="1" x14ac:dyDescent="0.3">
      <c r="A24" s="2" t="s">
        <v>13</v>
      </c>
      <c r="B24" s="2">
        <v>1185732</v>
      </c>
      <c r="C24" s="3">
        <v>43865</v>
      </c>
      <c r="D24" s="12" t="str" cm="1">
        <f t="array" ref="D24">_xlfn.SWITCH(WEEKDAY(C24,2), 1, "Lundi", 2, "Mardi", 3, "Mercredi", 4, "Jeudi", 5, "Vendredi", 6, "Samedi", 7, "Dimanche", "Erreur")</f>
        <v>Mardi</v>
      </c>
      <c r="E24" s="2" t="s">
        <v>14</v>
      </c>
      <c r="F24" s="2" t="s">
        <v>15</v>
      </c>
      <c r="G24" s="2" t="s">
        <v>15</v>
      </c>
      <c r="H24" s="4" t="s">
        <v>21</v>
      </c>
      <c r="I24" s="5">
        <v>60</v>
      </c>
      <c r="J24" s="6">
        <v>825</v>
      </c>
      <c r="K24" s="7">
        <v>495000</v>
      </c>
      <c r="L24" s="7">
        <v>148500</v>
      </c>
      <c r="M24" s="8">
        <v>0.3</v>
      </c>
      <c r="N24" s="2" t="s">
        <v>23</v>
      </c>
      <c r="O24">
        <f t="shared" si="0"/>
        <v>2020</v>
      </c>
      <c r="P24">
        <f t="shared" si="1"/>
        <v>2</v>
      </c>
      <c r="Q24" t="str">
        <f t="shared" si="2"/>
        <v>févr</v>
      </c>
      <c r="R24" t="str">
        <f t="shared" si="3"/>
        <v>New York</v>
      </c>
      <c r="S24" t="str">
        <f t="shared" si="4"/>
        <v>2020-02</v>
      </c>
      <c r="T24">
        <f>IF(AND(COUNTIF(Calculs!$Q$2:$Q$12,$O24)&gt;0,COUNTIF(Calculs!$S$2:$S$12,$E24)&gt;0,COUNTIF(Calculs!$U$2:$U$12,$H24)&gt;0),1,0)</f>
        <v>1</v>
      </c>
      <c r="U24">
        <f t="shared" si="5"/>
        <v>495000</v>
      </c>
      <c r="V24">
        <f t="shared" si="6"/>
        <v>825</v>
      </c>
      <c r="W24">
        <f t="shared" si="7"/>
        <v>148500</v>
      </c>
    </row>
    <row r="25" spans="1:23" ht="15.75" customHeight="1" x14ac:dyDescent="0.3">
      <c r="A25" s="2" t="s">
        <v>13</v>
      </c>
      <c r="B25" s="2">
        <v>1185732</v>
      </c>
      <c r="C25" s="3">
        <v>43866</v>
      </c>
      <c r="D25" s="12" t="str" cm="1">
        <f t="array" ref="D25">_xlfn.SWITCH(WEEKDAY(C25,2), 1, "Lundi", 2, "Mardi", 3, "Mercredi", 4, "Jeudi", 5, "Vendredi", 6, "Samedi", 7, "Dimanche", "Erreur")</f>
        <v>Mercredi</v>
      </c>
      <c r="E25" s="2" t="s">
        <v>14</v>
      </c>
      <c r="F25" s="2" t="s">
        <v>15</v>
      </c>
      <c r="G25" s="2" t="s">
        <v>15</v>
      </c>
      <c r="H25" s="4" t="s">
        <v>22</v>
      </c>
      <c r="I25" s="5">
        <v>50</v>
      </c>
      <c r="J25" s="6">
        <v>950</v>
      </c>
      <c r="K25" s="7">
        <v>475000</v>
      </c>
      <c r="L25" s="7">
        <v>118750</v>
      </c>
      <c r="M25" s="8">
        <v>0.25</v>
      </c>
      <c r="N25" s="2" t="s">
        <v>23</v>
      </c>
      <c r="O25">
        <f t="shared" si="0"/>
        <v>2020</v>
      </c>
      <c r="P25">
        <f t="shared" si="1"/>
        <v>2</v>
      </c>
      <c r="Q25" t="str">
        <f t="shared" si="2"/>
        <v>févr</v>
      </c>
      <c r="R25" t="str">
        <f t="shared" si="3"/>
        <v>New York</v>
      </c>
      <c r="S25" t="str">
        <f t="shared" si="4"/>
        <v>2020-02</v>
      </c>
      <c r="T25">
        <f>IF(AND(COUNTIF(Calculs!$Q$2:$Q$12,$O25)&gt;0,COUNTIF(Calculs!$S$2:$S$12,$E25)&gt;0,COUNTIF(Calculs!$U$2:$U$12,$H25)&gt;0),1,0)</f>
        <v>1</v>
      </c>
      <c r="U25">
        <f t="shared" si="5"/>
        <v>475000</v>
      </c>
      <c r="V25">
        <f t="shared" si="6"/>
        <v>950</v>
      </c>
      <c r="W25">
        <f t="shared" si="7"/>
        <v>118750</v>
      </c>
    </row>
    <row r="26" spans="1:23" ht="15.75" customHeight="1" x14ac:dyDescent="0.3">
      <c r="A26" s="2" t="s">
        <v>13</v>
      </c>
      <c r="B26" s="2">
        <v>1185732</v>
      </c>
      <c r="C26" s="3">
        <v>43867</v>
      </c>
      <c r="D26" s="12" t="str" cm="1">
        <f t="array" ref="D26">_xlfn.SWITCH(WEEKDAY(C26,2), 1, "Lundi", 2, "Mardi", 3, "Mercredi", 4, "Jeudi", 5, "Vendredi", 6, "Samedi", 7, "Dimanche", "Erreur")</f>
        <v>Jeudi</v>
      </c>
      <c r="E26" s="2" t="s">
        <v>14</v>
      </c>
      <c r="F26" s="2" t="s">
        <v>15</v>
      </c>
      <c r="G26" s="2" t="s">
        <v>15</v>
      </c>
      <c r="H26" s="4" t="s">
        <v>16</v>
      </c>
      <c r="I26" s="5">
        <v>60</v>
      </c>
      <c r="J26" s="6">
        <v>1220</v>
      </c>
      <c r="K26" s="7">
        <v>732000</v>
      </c>
      <c r="L26" s="7">
        <v>366000</v>
      </c>
      <c r="M26" s="8">
        <v>0.5</v>
      </c>
      <c r="N26" s="2" t="s">
        <v>23</v>
      </c>
      <c r="O26">
        <f t="shared" si="0"/>
        <v>2020</v>
      </c>
      <c r="P26">
        <f t="shared" si="1"/>
        <v>2</v>
      </c>
      <c r="Q26" t="str">
        <f t="shared" si="2"/>
        <v>févr</v>
      </c>
      <c r="R26" t="str">
        <f t="shared" si="3"/>
        <v>New York</v>
      </c>
      <c r="S26" t="str">
        <f t="shared" si="4"/>
        <v>2020-02</v>
      </c>
      <c r="T26">
        <f>IF(AND(COUNTIF(Calculs!$Q$2:$Q$12,$O26)&gt;0,COUNTIF(Calculs!$S$2:$S$12,$E26)&gt;0,COUNTIF(Calculs!$U$2:$U$12,$H26)&gt;0),1,0)</f>
        <v>1</v>
      </c>
      <c r="U26">
        <f t="shared" si="5"/>
        <v>732000</v>
      </c>
      <c r="V26">
        <f t="shared" si="6"/>
        <v>1220</v>
      </c>
      <c r="W26">
        <f t="shared" si="7"/>
        <v>366000</v>
      </c>
    </row>
    <row r="27" spans="1:23" ht="15.75" customHeight="1" x14ac:dyDescent="0.3">
      <c r="A27" s="2" t="s">
        <v>13</v>
      </c>
      <c r="B27" s="2">
        <v>1185732</v>
      </c>
      <c r="C27" s="3">
        <v>43868</v>
      </c>
      <c r="D27" s="12" t="str" cm="1">
        <f t="array" ref="D27">_xlfn.SWITCH(WEEKDAY(C27,2), 1, "Lundi", 2, "Mardi", 3, "Mercredi", 4, "Jeudi", 5, "Vendredi", 6, "Samedi", 7, "Dimanche", "Erreur")</f>
        <v>Vendredi</v>
      </c>
      <c r="E27" s="2" t="s">
        <v>14</v>
      </c>
      <c r="F27" s="2" t="s">
        <v>15</v>
      </c>
      <c r="G27" s="2" t="s">
        <v>15</v>
      </c>
      <c r="H27" s="4" t="s">
        <v>18</v>
      </c>
      <c r="I27" s="5">
        <v>55.000000000000007</v>
      </c>
      <c r="J27" s="6">
        <v>925</v>
      </c>
      <c r="K27" s="7">
        <v>508750.00000000006</v>
      </c>
      <c r="L27" s="7">
        <v>152625</v>
      </c>
      <c r="M27" s="8">
        <v>0.3</v>
      </c>
      <c r="N27" s="2" t="s">
        <v>23</v>
      </c>
      <c r="O27">
        <f t="shared" si="0"/>
        <v>2020</v>
      </c>
      <c r="P27">
        <f t="shared" si="1"/>
        <v>2</v>
      </c>
      <c r="Q27" t="str">
        <f t="shared" si="2"/>
        <v>févr</v>
      </c>
      <c r="R27" t="str">
        <f t="shared" si="3"/>
        <v>New York</v>
      </c>
      <c r="S27" t="str">
        <f t="shared" si="4"/>
        <v>2020-02</v>
      </c>
      <c r="T27">
        <f>IF(AND(COUNTIF(Calculs!$Q$2:$Q$12,$O27)&gt;0,COUNTIF(Calculs!$S$2:$S$12,$E27)&gt;0,COUNTIF(Calculs!$U$2:$U$12,$H27)&gt;0),1,0)</f>
        <v>1</v>
      </c>
      <c r="U27">
        <f t="shared" si="5"/>
        <v>508750.00000000006</v>
      </c>
      <c r="V27">
        <f t="shared" si="6"/>
        <v>925</v>
      </c>
      <c r="W27">
        <f t="shared" si="7"/>
        <v>152625</v>
      </c>
    </row>
    <row r="28" spans="1:23" ht="15.75" customHeight="1" x14ac:dyDescent="0.3">
      <c r="A28" s="2" t="s">
        <v>13</v>
      </c>
      <c r="B28" s="2">
        <v>1185732</v>
      </c>
      <c r="C28" s="3">
        <v>43869</v>
      </c>
      <c r="D28" s="12" t="str" cm="1">
        <f t="array" ref="D28">_xlfn.SWITCH(WEEKDAY(C28,2), 1, "Lundi", 2, "Mardi", 3, "Mercredi", 4, "Jeudi", 5, "Vendredi", 6, "Samedi", 7, "Dimanche", "Erreur")</f>
        <v>Samedi</v>
      </c>
      <c r="E28" s="2" t="s">
        <v>14</v>
      </c>
      <c r="F28" s="2" t="s">
        <v>15</v>
      </c>
      <c r="G28" s="2" t="s">
        <v>15</v>
      </c>
      <c r="H28" s="4" t="s">
        <v>19</v>
      </c>
      <c r="I28" s="5">
        <v>50</v>
      </c>
      <c r="J28" s="6">
        <v>900</v>
      </c>
      <c r="K28" s="7">
        <v>450000</v>
      </c>
      <c r="L28" s="7">
        <v>157500</v>
      </c>
      <c r="M28" s="8">
        <v>0.35</v>
      </c>
      <c r="N28" s="2" t="s">
        <v>23</v>
      </c>
      <c r="O28">
        <f t="shared" si="0"/>
        <v>2020</v>
      </c>
      <c r="P28">
        <f t="shared" si="1"/>
        <v>2</v>
      </c>
      <c r="Q28" t="str">
        <f t="shared" si="2"/>
        <v>févr</v>
      </c>
      <c r="R28" t="str">
        <f t="shared" si="3"/>
        <v>New York</v>
      </c>
      <c r="S28" t="str">
        <f t="shared" si="4"/>
        <v>2020-02</v>
      </c>
      <c r="T28">
        <f>IF(AND(COUNTIF(Calculs!$Q$2:$Q$12,$O28)&gt;0,COUNTIF(Calculs!$S$2:$S$12,$E28)&gt;0,COUNTIF(Calculs!$U$2:$U$12,$H28)&gt;0),1,0)</f>
        <v>1</v>
      </c>
      <c r="U28">
        <f t="shared" si="5"/>
        <v>450000</v>
      </c>
      <c r="V28">
        <f t="shared" si="6"/>
        <v>900</v>
      </c>
      <c r="W28">
        <f t="shared" si="7"/>
        <v>157500</v>
      </c>
    </row>
    <row r="29" spans="1:23" ht="15.75" customHeight="1" x14ac:dyDescent="0.3">
      <c r="A29" s="2" t="s">
        <v>13</v>
      </c>
      <c r="B29" s="2">
        <v>1185732</v>
      </c>
      <c r="C29" s="3">
        <v>43870</v>
      </c>
      <c r="D29" s="12" t="str" cm="1">
        <f t="array" ref="D29">_xlfn.SWITCH(WEEKDAY(C29,2), 1, "Lundi", 2, "Mardi", 3, "Mercredi", 4, "Jeudi", 5, "Vendredi", 6, "Samedi", 7, "Dimanche", "Erreur")</f>
        <v>Dimanche</v>
      </c>
      <c r="E29" s="2" t="s">
        <v>14</v>
      </c>
      <c r="F29" s="2" t="s">
        <v>15</v>
      </c>
      <c r="G29" s="2" t="s">
        <v>15</v>
      </c>
      <c r="H29" s="4" t="s">
        <v>20</v>
      </c>
      <c r="I29" s="5">
        <v>50</v>
      </c>
      <c r="J29" s="6">
        <v>850</v>
      </c>
      <c r="K29" s="7">
        <v>425000</v>
      </c>
      <c r="L29" s="7">
        <v>148750</v>
      </c>
      <c r="M29" s="8">
        <v>0.35</v>
      </c>
      <c r="N29" s="2" t="s">
        <v>23</v>
      </c>
      <c r="O29">
        <f t="shared" si="0"/>
        <v>2020</v>
      </c>
      <c r="P29">
        <f t="shared" si="1"/>
        <v>2</v>
      </c>
      <c r="Q29" t="str">
        <f t="shared" si="2"/>
        <v>févr</v>
      </c>
      <c r="R29" t="str">
        <f t="shared" si="3"/>
        <v>New York</v>
      </c>
      <c r="S29" t="str">
        <f t="shared" si="4"/>
        <v>2020-02</v>
      </c>
      <c r="T29">
        <f>IF(AND(COUNTIF(Calculs!$Q$2:$Q$12,$O29)&gt;0,COUNTIF(Calculs!$S$2:$S$12,$E29)&gt;0,COUNTIF(Calculs!$U$2:$U$12,$H29)&gt;0),1,0)</f>
        <v>1</v>
      </c>
      <c r="U29">
        <f t="shared" si="5"/>
        <v>425000</v>
      </c>
      <c r="V29">
        <f t="shared" si="6"/>
        <v>850</v>
      </c>
      <c r="W29">
        <f t="shared" si="7"/>
        <v>148750</v>
      </c>
    </row>
    <row r="30" spans="1:23" ht="15.75" customHeight="1" x14ac:dyDescent="0.3">
      <c r="A30" s="2" t="s">
        <v>13</v>
      </c>
      <c r="B30" s="2">
        <v>1185732</v>
      </c>
      <c r="C30" s="3">
        <v>43871</v>
      </c>
      <c r="D30" s="12" t="str" cm="1">
        <f t="array" ref="D30">_xlfn.SWITCH(WEEKDAY(C30,2), 1, "Lundi", 2, "Mardi", 3, "Mercredi", 4, "Jeudi", 5, "Vendredi", 6, "Samedi", 7, "Dimanche", "Erreur")</f>
        <v>Lundi</v>
      </c>
      <c r="E30" s="2" t="s">
        <v>14</v>
      </c>
      <c r="F30" s="2" t="s">
        <v>15</v>
      </c>
      <c r="G30" s="2" t="s">
        <v>15</v>
      </c>
      <c r="H30" s="4" t="s">
        <v>21</v>
      </c>
      <c r="I30" s="5">
        <v>60</v>
      </c>
      <c r="J30" s="6">
        <v>875</v>
      </c>
      <c r="K30" s="7">
        <v>525000</v>
      </c>
      <c r="L30" s="7">
        <v>157500</v>
      </c>
      <c r="M30" s="8">
        <v>0.3</v>
      </c>
      <c r="N30" s="2" t="s">
        <v>23</v>
      </c>
      <c r="O30">
        <f t="shared" si="0"/>
        <v>2020</v>
      </c>
      <c r="P30">
        <f t="shared" si="1"/>
        <v>2</v>
      </c>
      <c r="Q30" t="str">
        <f t="shared" si="2"/>
        <v>févr</v>
      </c>
      <c r="R30" t="str">
        <f t="shared" si="3"/>
        <v>New York</v>
      </c>
      <c r="S30" t="str">
        <f t="shared" si="4"/>
        <v>2020-02</v>
      </c>
      <c r="T30">
        <f>IF(AND(COUNTIF(Calculs!$Q$2:$Q$12,$O30)&gt;0,COUNTIF(Calculs!$S$2:$S$12,$E30)&gt;0,COUNTIF(Calculs!$U$2:$U$12,$H30)&gt;0),1,0)</f>
        <v>1</v>
      </c>
      <c r="U30">
        <f t="shared" si="5"/>
        <v>525000</v>
      </c>
      <c r="V30">
        <f t="shared" si="6"/>
        <v>875</v>
      </c>
      <c r="W30">
        <f t="shared" si="7"/>
        <v>157500</v>
      </c>
    </row>
    <row r="31" spans="1:23" ht="15.75" customHeight="1" x14ac:dyDescent="0.3">
      <c r="A31" s="2" t="s">
        <v>13</v>
      </c>
      <c r="B31" s="2">
        <v>1185732</v>
      </c>
      <c r="C31" s="3">
        <v>43893</v>
      </c>
      <c r="D31" s="12" t="str" cm="1">
        <f t="array" ref="D31">_xlfn.SWITCH(WEEKDAY(C31,2), 1, "Lundi", 2, "Mardi", 3, "Mercredi", 4, "Jeudi", 5, "Vendredi", 6, "Samedi", 7, "Dimanche", "Erreur")</f>
        <v>Mardi</v>
      </c>
      <c r="E31" s="2" t="s">
        <v>14</v>
      </c>
      <c r="F31" s="2" t="s">
        <v>15</v>
      </c>
      <c r="G31" s="2" t="s">
        <v>15</v>
      </c>
      <c r="H31" s="4" t="s">
        <v>22</v>
      </c>
      <c r="I31" s="5">
        <v>65</v>
      </c>
      <c r="J31" s="6">
        <v>1000</v>
      </c>
      <c r="K31" s="7">
        <v>650000</v>
      </c>
      <c r="L31" s="7">
        <v>162500</v>
      </c>
      <c r="M31" s="8">
        <v>0.25</v>
      </c>
      <c r="N31" s="2" t="s">
        <v>23</v>
      </c>
      <c r="O31">
        <f t="shared" si="0"/>
        <v>2020</v>
      </c>
      <c r="P31">
        <f t="shared" si="1"/>
        <v>3</v>
      </c>
      <c r="Q31" t="str">
        <f t="shared" si="2"/>
        <v>mars</v>
      </c>
      <c r="R31" t="str">
        <f t="shared" si="3"/>
        <v>New York</v>
      </c>
      <c r="S31" t="str">
        <f t="shared" si="4"/>
        <v>2020-03</v>
      </c>
      <c r="T31">
        <f>IF(AND(COUNTIF(Calculs!$Q$2:$Q$12,$O31)&gt;0,COUNTIF(Calculs!$S$2:$S$12,$E31)&gt;0,COUNTIF(Calculs!$U$2:$U$12,$H31)&gt;0),1,0)</f>
        <v>1</v>
      </c>
      <c r="U31">
        <f t="shared" si="5"/>
        <v>650000</v>
      </c>
      <c r="V31">
        <f t="shared" si="6"/>
        <v>1000</v>
      </c>
      <c r="W31">
        <f t="shared" si="7"/>
        <v>162500</v>
      </c>
    </row>
    <row r="32" spans="1:23" ht="15.75" customHeight="1" x14ac:dyDescent="0.3">
      <c r="A32" s="2" t="s">
        <v>13</v>
      </c>
      <c r="B32" s="2">
        <v>1185732</v>
      </c>
      <c r="C32" s="3">
        <v>43894</v>
      </c>
      <c r="D32" s="12" t="str" cm="1">
        <f t="array" ref="D32">_xlfn.SWITCH(WEEKDAY(C32,2), 1, "Lundi", 2, "Mardi", 3, "Mercredi", 4, "Jeudi", 5, "Vendredi", 6, "Samedi", 7, "Dimanche", "Erreur")</f>
        <v>Mercredi</v>
      </c>
      <c r="E32" s="2" t="s">
        <v>14</v>
      </c>
      <c r="F32" s="2" t="s">
        <v>15</v>
      </c>
      <c r="G32" s="2" t="s">
        <v>15</v>
      </c>
      <c r="H32" s="4" t="s">
        <v>16</v>
      </c>
      <c r="I32" s="5">
        <v>60</v>
      </c>
      <c r="J32" s="6">
        <v>1250</v>
      </c>
      <c r="K32" s="7">
        <v>750000</v>
      </c>
      <c r="L32" s="7">
        <v>375000</v>
      </c>
      <c r="M32" s="8">
        <v>0.5</v>
      </c>
      <c r="N32" s="2" t="s">
        <v>23</v>
      </c>
      <c r="O32">
        <f t="shared" si="0"/>
        <v>2020</v>
      </c>
      <c r="P32">
        <f t="shared" si="1"/>
        <v>3</v>
      </c>
      <c r="Q32" t="str">
        <f t="shared" si="2"/>
        <v>mars</v>
      </c>
      <c r="R32" t="str">
        <f t="shared" si="3"/>
        <v>New York</v>
      </c>
      <c r="S32" t="str">
        <f t="shared" si="4"/>
        <v>2020-03</v>
      </c>
      <c r="T32">
        <f>IF(AND(COUNTIF(Calculs!$Q$2:$Q$12,$O32)&gt;0,COUNTIF(Calculs!$S$2:$S$12,$E32)&gt;0,COUNTIF(Calculs!$U$2:$U$12,$H32)&gt;0),1,0)</f>
        <v>1</v>
      </c>
      <c r="U32">
        <f t="shared" si="5"/>
        <v>750000</v>
      </c>
      <c r="V32">
        <f t="shared" si="6"/>
        <v>1250</v>
      </c>
      <c r="W32">
        <f t="shared" si="7"/>
        <v>375000</v>
      </c>
    </row>
    <row r="33" spans="1:23" ht="15.75" customHeight="1" x14ac:dyDescent="0.3">
      <c r="A33" s="2" t="s">
        <v>13</v>
      </c>
      <c r="B33" s="2">
        <v>1185732</v>
      </c>
      <c r="C33" s="3">
        <v>43895</v>
      </c>
      <c r="D33" s="12" t="str" cm="1">
        <f t="array" ref="D33">_xlfn.SWITCH(WEEKDAY(C33,2), 1, "Lundi", 2, "Mardi", 3, "Mercredi", 4, "Jeudi", 5, "Vendredi", 6, "Samedi", 7, "Dimanche", "Erreur")</f>
        <v>Jeudi</v>
      </c>
      <c r="E33" s="2" t="s">
        <v>14</v>
      </c>
      <c r="F33" s="2" t="s">
        <v>15</v>
      </c>
      <c r="G33" s="2" t="s">
        <v>15</v>
      </c>
      <c r="H33" s="4" t="s">
        <v>18</v>
      </c>
      <c r="I33" s="5">
        <v>55.000000000000007</v>
      </c>
      <c r="J33" s="6">
        <v>1000</v>
      </c>
      <c r="K33" s="7">
        <v>550000.00000000012</v>
      </c>
      <c r="L33" s="7">
        <v>165000.00000000003</v>
      </c>
      <c r="M33" s="8">
        <v>0.3</v>
      </c>
      <c r="N33" s="2" t="s">
        <v>23</v>
      </c>
      <c r="O33">
        <f t="shared" si="0"/>
        <v>2020</v>
      </c>
      <c r="P33">
        <f t="shared" si="1"/>
        <v>3</v>
      </c>
      <c r="Q33" t="str">
        <f t="shared" si="2"/>
        <v>mars</v>
      </c>
      <c r="R33" t="str">
        <f t="shared" si="3"/>
        <v>New York</v>
      </c>
      <c r="S33" t="str">
        <f t="shared" si="4"/>
        <v>2020-03</v>
      </c>
      <c r="T33">
        <f>IF(AND(COUNTIF(Calculs!$Q$2:$Q$12,$O33)&gt;0,COUNTIF(Calculs!$S$2:$S$12,$E33)&gt;0,COUNTIF(Calculs!$U$2:$U$12,$H33)&gt;0),1,0)</f>
        <v>1</v>
      </c>
      <c r="U33">
        <f t="shared" si="5"/>
        <v>550000.00000000012</v>
      </c>
      <c r="V33">
        <f t="shared" si="6"/>
        <v>1000</v>
      </c>
      <c r="W33">
        <f t="shared" si="7"/>
        <v>165000.00000000003</v>
      </c>
    </row>
    <row r="34" spans="1:23" ht="15.75" customHeight="1" x14ac:dyDescent="0.3">
      <c r="A34" s="2" t="s">
        <v>13</v>
      </c>
      <c r="B34" s="2">
        <v>1185732</v>
      </c>
      <c r="C34" s="3">
        <v>43896</v>
      </c>
      <c r="D34" s="12" t="str" cm="1">
        <f t="array" ref="D34">_xlfn.SWITCH(WEEKDAY(C34,2), 1, "Lundi", 2, "Mardi", 3, "Mercredi", 4, "Jeudi", 5, "Vendredi", 6, "Samedi", 7, "Dimanche", "Erreur")</f>
        <v>Vendredi</v>
      </c>
      <c r="E34" s="2" t="s">
        <v>14</v>
      </c>
      <c r="F34" s="2" t="s">
        <v>15</v>
      </c>
      <c r="G34" s="2" t="s">
        <v>15</v>
      </c>
      <c r="H34" s="4" t="s">
        <v>19</v>
      </c>
      <c r="I34" s="5">
        <v>50</v>
      </c>
      <c r="J34" s="6">
        <v>925</v>
      </c>
      <c r="K34" s="7">
        <v>462500</v>
      </c>
      <c r="L34" s="7">
        <v>161875</v>
      </c>
      <c r="M34" s="8">
        <v>0.35</v>
      </c>
      <c r="N34" s="2" t="s">
        <v>23</v>
      </c>
      <c r="O34">
        <f t="shared" si="0"/>
        <v>2020</v>
      </c>
      <c r="P34">
        <f t="shared" si="1"/>
        <v>3</v>
      </c>
      <c r="Q34" t="str">
        <f t="shared" si="2"/>
        <v>mars</v>
      </c>
      <c r="R34" t="str">
        <f t="shared" si="3"/>
        <v>New York</v>
      </c>
      <c r="S34" t="str">
        <f t="shared" si="4"/>
        <v>2020-03</v>
      </c>
      <c r="T34">
        <f>IF(AND(COUNTIF(Calculs!$Q$2:$Q$12,$O34)&gt;0,COUNTIF(Calculs!$S$2:$S$12,$E34)&gt;0,COUNTIF(Calculs!$U$2:$U$12,$H34)&gt;0),1,0)</f>
        <v>1</v>
      </c>
      <c r="U34">
        <f t="shared" si="5"/>
        <v>462500</v>
      </c>
      <c r="V34">
        <f t="shared" si="6"/>
        <v>925</v>
      </c>
      <c r="W34">
        <f t="shared" si="7"/>
        <v>161875</v>
      </c>
    </row>
    <row r="35" spans="1:23" ht="15.75" customHeight="1" x14ac:dyDescent="0.3">
      <c r="A35" s="2" t="s">
        <v>13</v>
      </c>
      <c r="B35" s="2">
        <v>1185732</v>
      </c>
      <c r="C35" s="3">
        <v>43897</v>
      </c>
      <c r="D35" s="12" t="str" cm="1">
        <f t="array" ref="D35">_xlfn.SWITCH(WEEKDAY(C35,2), 1, "Lundi", 2, "Mardi", 3, "Mercredi", 4, "Jeudi", 5, "Vendredi", 6, "Samedi", 7, "Dimanche", "Erreur")</f>
        <v>Samedi</v>
      </c>
      <c r="E35" s="2" t="s">
        <v>14</v>
      </c>
      <c r="F35" s="2" t="s">
        <v>15</v>
      </c>
      <c r="G35" s="2" t="s">
        <v>15</v>
      </c>
      <c r="H35" s="4" t="s">
        <v>20</v>
      </c>
      <c r="I35" s="5">
        <v>50</v>
      </c>
      <c r="J35" s="6">
        <v>900</v>
      </c>
      <c r="K35" s="7">
        <v>450000</v>
      </c>
      <c r="L35" s="7">
        <v>157500</v>
      </c>
      <c r="M35" s="8">
        <v>0.35</v>
      </c>
      <c r="N35" s="2" t="s">
        <v>23</v>
      </c>
      <c r="O35">
        <f t="shared" si="0"/>
        <v>2020</v>
      </c>
      <c r="P35">
        <f t="shared" si="1"/>
        <v>3</v>
      </c>
      <c r="Q35" t="str">
        <f t="shared" si="2"/>
        <v>mars</v>
      </c>
      <c r="R35" t="str">
        <f t="shared" si="3"/>
        <v>New York</v>
      </c>
      <c r="S35" t="str">
        <f t="shared" si="4"/>
        <v>2020-03</v>
      </c>
      <c r="T35">
        <f>IF(AND(COUNTIF(Calculs!$Q$2:$Q$12,$O35)&gt;0,COUNTIF(Calculs!$S$2:$S$12,$E35)&gt;0,COUNTIF(Calculs!$U$2:$U$12,$H35)&gt;0),1,0)</f>
        <v>1</v>
      </c>
      <c r="U35">
        <f t="shared" si="5"/>
        <v>450000</v>
      </c>
      <c r="V35">
        <f t="shared" si="6"/>
        <v>900</v>
      </c>
      <c r="W35">
        <f t="shared" si="7"/>
        <v>157500</v>
      </c>
    </row>
    <row r="36" spans="1:23" ht="15.75" customHeight="1" x14ac:dyDescent="0.3">
      <c r="A36" s="2" t="s">
        <v>13</v>
      </c>
      <c r="B36" s="2">
        <v>1185732</v>
      </c>
      <c r="C36" s="3">
        <v>43898</v>
      </c>
      <c r="D36" s="12" t="str" cm="1">
        <f t="array" ref="D36">_xlfn.SWITCH(WEEKDAY(C36,2), 1, "Lundi", 2, "Mardi", 3, "Mercredi", 4, "Jeudi", 5, "Vendredi", 6, "Samedi", 7, "Dimanche", "Erreur")</f>
        <v>Dimanche</v>
      </c>
      <c r="E36" s="2" t="s">
        <v>14</v>
      </c>
      <c r="F36" s="2" t="s">
        <v>15</v>
      </c>
      <c r="G36" s="2" t="s">
        <v>15</v>
      </c>
      <c r="H36" s="4" t="s">
        <v>21</v>
      </c>
      <c r="I36" s="5">
        <v>60</v>
      </c>
      <c r="J36" s="6">
        <v>900</v>
      </c>
      <c r="K36" s="7">
        <v>540000</v>
      </c>
      <c r="L36" s="7">
        <v>162000</v>
      </c>
      <c r="M36" s="8">
        <v>0.3</v>
      </c>
      <c r="N36" s="2" t="s">
        <v>23</v>
      </c>
      <c r="O36">
        <f t="shared" si="0"/>
        <v>2020</v>
      </c>
      <c r="P36">
        <f t="shared" si="1"/>
        <v>3</v>
      </c>
      <c r="Q36" t="str">
        <f t="shared" si="2"/>
        <v>mars</v>
      </c>
      <c r="R36" t="str">
        <f t="shared" si="3"/>
        <v>New York</v>
      </c>
      <c r="S36" t="str">
        <f t="shared" si="4"/>
        <v>2020-03</v>
      </c>
      <c r="T36">
        <f>IF(AND(COUNTIF(Calculs!$Q$2:$Q$12,$O36)&gt;0,COUNTIF(Calculs!$S$2:$S$12,$E36)&gt;0,COUNTIF(Calculs!$U$2:$U$12,$H36)&gt;0),1,0)</f>
        <v>1</v>
      </c>
      <c r="U36">
        <f t="shared" si="5"/>
        <v>540000</v>
      </c>
      <c r="V36">
        <f t="shared" si="6"/>
        <v>900</v>
      </c>
      <c r="W36">
        <f t="shared" si="7"/>
        <v>162000</v>
      </c>
    </row>
    <row r="37" spans="1:23" ht="15.75" customHeight="1" x14ac:dyDescent="0.3">
      <c r="A37" s="2" t="s">
        <v>13</v>
      </c>
      <c r="B37" s="2">
        <v>1185732</v>
      </c>
      <c r="C37" s="3">
        <v>43899</v>
      </c>
      <c r="D37" s="12" t="str" cm="1">
        <f t="array" ref="D37">_xlfn.SWITCH(WEEKDAY(C37,2), 1, "Lundi", 2, "Mardi", 3, "Mercredi", 4, "Jeudi", 5, "Vendredi", 6, "Samedi", 7, "Dimanche", "Erreur")</f>
        <v>Lundi</v>
      </c>
      <c r="E37" s="2" t="s">
        <v>14</v>
      </c>
      <c r="F37" s="2" t="s">
        <v>15</v>
      </c>
      <c r="G37" s="2" t="s">
        <v>15</v>
      </c>
      <c r="H37" s="4" t="s">
        <v>22</v>
      </c>
      <c r="I37" s="5">
        <v>65</v>
      </c>
      <c r="J37" s="6">
        <v>1050</v>
      </c>
      <c r="K37" s="7">
        <v>682500</v>
      </c>
      <c r="L37" s="7">
        <v>170625</v>
      </c>
      <c r="M37" s="8">
        <v>0.25</v>
      </c>
      <c r="N37" s="2" t="s">
        <v>23</v>
      </c>
      <c r="O37">
        <f t="shared" si="0"/>
        <v>2020</v>
      </c>
      <c r="P37">
        <f t="shared" si="1"/>
        <v>3</v>
      </c>
      <c r="Q37" t="str">
        <f t="shared" si="2"/>
        <v>mars</v>
      </c>
      <c r="R37" t="str">
        <f t="shared" si="3"/>
        <v>New York</v>
      </c>
      <c r="S37" t="str">
        <f t="shared" si="4"/>
        <v>2020-03</v>
      </c>
      <c r="T37">
        <f>IF(AND(COUNTIF(Calculs!$Q$2:$Q$12,$O37)&gt;0,COUNTIF(Calculs!$S$2:$S$12,$E37)&gt;0,COUNTIF(Calculs!$U$2:$U$12,$H37)&gt;0),1,0)</f>
        <v>1</v>
      </c>
      <c r="U37">
        <f t="shared" si="5"/>
        <v>682500</v>
      </c>
      <c r="V37">
        <f t="shared" si="6"/>
        <v>1050</v>
      </c>
      <c r="W37">
        <f t="shared" si="7"/>
        <v>170625</v>
      </c>
    </row>
    <row r="38" spans="1:23" ht="15.75" customHeight="1" x14ac:dyDescent="0.3">
      <c r="A38" s="2" t="s">
        <v>13</v>
      </c>
      <c r="B38" s="2">
        <v>1185732</v>
      </c>
      <c r="C38" s="3">
        <v>43900</v>
      </c>
      <c r="D38" s="12" t="str" cm="1">
        <f t="array" ref="D38">_xlfn.SWITCH(WEEKDAY(C38,2), 1, "Lundi", 2, "Mardi", 3, "Mercredi", 4, "Jeudi", 5, "Vendredi", 6, "Samedi", 7, "Dimanche", "Erreur")</f>
        <v>Mardi</v>
      </c>
      <c r="E38" s="2" t="s">
        <v>14</v>
      </c>
      <c r="F38" s="2" t="s">
        <v>15</v>
      </c>
      <c r="G38" s="2" t="s">
        <v>15</v>
      </c>
      <c r="H38" s="4" t="s">
        <v>16</v>
      </c>
      <c r="I38" s="5">
        <v>60</v>
      </c>
      <c r="J38" s="6">
        <v>1275</v>
      </c>
      <c r="K38" s="7">
        <v>765000</v>
      </c>
      <c r="L38" s="7">
        <v>382500</v>
      </c>
      <c r="M38" s="8">
        <v>0.5</v>
      </c>
      <c r="N38" s="2" t="s">
        <v>23</v>
      </c>
      <c r="O38">
        <f t="shared" si="0"/>
        <v>2020</v>
      </c>
      <c r="P38">
        <f t="shared" si="1"/>
        <v>3</v>
      </c>
      <c r="Q38" t="str">
        <f t="shared" si="2"/>
        <v>mars</v>
      </c>
      <c r="R38" t="str">
        <f t="shared" si="3"/>
        <v>New York</v>
      </c>
      <c r="S38" t="str">
        <f t="shared" si="4"/>
        <v>2020-03</v>
      </c>
      <c r="T38">
        <f>IF(AND(COUNTIF(Calculs!$Q$2:$Q$12,$O38)&gt;0,COUNTIF(Calculs!$S$2:$S$12,$E38)&gt;0,COUNTIF(Calculs!$U$2:$U$12,$H38)&gt;0),1,0)</f>
        <v>1</v>
      </c>
      <c r="U38">
        <f t="shared" si="5"/>
        <v>765000</v>
      </c>
      <c r="V38">
        <f t="shared" si="6"/>
        <v>1275</v>
      </c>
      <c r="W38">
        <f t="shared" si="7"/>
        <v>382500</v>
      </c>
    </row>
    <row r="39" spans="1:23" ht="15.75" customHeight="1" x14ac:dyDescent="0.3">
      <c r="A39" s="2" t="s">
        <v>13</v>
      </c>
      <c r="B39" s="2">
        <v>1185732</v>
      </c>
      <c r="C39" s="3">
        <v>43901</v>
      </c>
      <c r="D39" s="12" t="str" cm="1">
        <f t="array" ref="D39">_xlfn.SWITCH(WEEKDAY(C39,2), 1, "Lundi", 2, "Mardi", 3, "Mercredi", 4, "Jeudi", 5, "Vendredi", 6, "Samedi", 7, "Dimanche", "Erreur")</f>
        <v>Mercredi</v>
      </c>
      <c r="E39" s="2" t="s">
        <v>14</v>
      </c>
      <c r="F39" s="2" t="s">
        <v>15</v>
      </c>
      <c r="G39" s="2" t="s">
        <v>15</v>
      </c>
      <c r="H39" s="4" t="s">
        <v>18</v>
      </c>
      <c r="I39" s="5">
        <v>55.000000000000007</v>
      </c>
      <c r="J39" s="6">
        <v>1025</v>
      </c>
      <c r="K39" s="7">
        <v>563750.00000000012</v>
      </c>
      <c r="L39" s="7">
        <v>169125.00000000003</v>
      </c>
      <c r="M39" s="8">
        <v>0.3</v>
      </c>
      <c r="N39" s="2" t="s">
        <v>23</v>
      </c>
      <c r="O39">
        <f t="shared" si="0"/>
        <v>2020</v>
      </c>
      <c r="P39">
        <f t="shared" si="1"/>
        <v>3</v>
      </c>
      <c r="Q39" t="str">
        <f t="shared" si="2"/>
        <v>mars</v>
      </c>
      <c r="R39" t="str">
        <f t="shared" si="3"/>
        <v>New York</v>
      </c>
      <c r="S39" t="str">
        <f t="shared" si="4"/>
        <v>2020-03</v>
      </c>
      <c r="T39">
        <f>IF(AND(COUNTIF(Calculs!$Q$2:$Q$12,$O39)&gt;0,COUNTIF(Calculs!$S$2:$S$12,$E39)&gt;0,COUNTIF(Calculs!$U$2:$U$12,$H39)&gt;0),1,0)</f>
        <v>1</v>
      </c>
      <c r="U39">
        <f t="shared" si="5"/>
        <v>563750.00000000012</v>
      </c>
      <c r="V39">
        <f t="shared" si="6"/>
        <v>1025</v>
      </c>
      <c r="W39">
        <f t="shared" si="7"/>
        <v>169125.00000000003</v>
      </c>
    </row>
    <row r="40" spans="1:23" ht="15.75" customHeight="1" x14ac:dyDescent="0.3">
      <c r="A40" s="2" t="s">
        <v>13</v>
      </c>
      <c r="B40" s="2">
        <v>1185732</v>
      </c>
      <c r="C40" s="3">
        <v>43902</v>
      </c>
      <c r="D40" s="12" t="str" cm="1">
        <f t="array" ref="D40">_xlfn.SWITCH(WEEKDAY(C40,2), 1, "Lundi", 2, "Mardi", 3, "Mercredi", 4, "Jeudi", 5, "Vendredi", 6, "Samedi", 7, "Dimanche", "Erreur")</f>
        <v>Jeudi</v>
      </c>
      <c r="E40" s="2" t="s">
        <v>14</v>
      </c>
      <c r="F40" s="2" t="s">
        <v>15</v>
      </c>
      <c r="G40" s="2" t="s">
        <v>15</v>
      </c>
      <c r="H40" s="4" t="s">
        <v>19</v>
      </c>
      <c r="I40" s="5">
        <v>50</v>
      </c>
      <c r="J40" s="6">
        <v>950</v>
      </c>
      <c r="K40" s="7">
        <v>475000</v>
      </c>
      <c r="L40" s="7">
        <v>166250</v>
      </c>
      <c r="M40" s="8">
        <v>0.35</v>
      </c>
      <c r="N40" s="2" t="s">
        <v>23</v>
      </c>
      <c r="O40">
        <f t="shared" si="0"/>
        <v>2020</v>
      </c>
      <c r="P40">
        <f t="shared" si="1"/>
        <v>3</v>
      </c>
      <c r="Q40" t="str">
        <f t="shared" si="2"/>
        <v>mars</v>
      </c>
      <c r="R40" t="str">
        <f t="shared" si="3"/>
        <v>New York</v>
      </c>
      <c r="S40" t="str">
        <f t="shared" si="4"/>
        <v>2020-03</v>
      </c>
      <c r="T40">
        <f>IF(AND(COUNTIF(Calculs!$Q$2:$Q$12,$O40)&gt;0,COUNTIF(Calculs!$S$2:$S$12,$E40)&gt;0,COUNTIF(Calculs!$U$2:$U$12,$H40)&gt;0),1,0)</f>
        <v>1</v>
      </c>
      <c r="U40">
        <f t="shared" si="5"/>
        <v>475000</v>
      </c>
      <c r="V40">
        <f t="shared" si="6"/>
        <v>950</v>
      </c>
      <c r="W40">
        <f t="shared" si="7"/>
        <v>166250</v>
      </c>
    </row>
    <row r="41" spans="1:23" ht="15.75" customHeight="1" x14ac:dyDescent="0.3">
      <c r="A41" s="2" t="s">
        <v>13</v>
      </c>
      <c r="B41" s="2">
        <v>1185732</v>
      </c>
      <c r="C41" s="3">
        <v>43903</v>
      </c>
      <c r="D41" s="12" t="str" cm="1">
        <f t="array" ref="D41">_xlfn.SWITCH(WEEKDAY(C41,2), 1, "Lundi", 2, "Mardi", 3, "Mercredi", 4, "Jeudi", 5, "Vendredi", 6, "Samedi", 7, "Dimanche", "Erreur")</f>
        <v>Vendredi</v>
      </c>
      <c r="E41" s="2" t="s">
        <v>14</v>
      </c>
      <c r="F41" s="2" t="s">
        <v>15</v>
      </c>
      <c r="G41" s="2" t="s">
        <v>15</v>
      </c>
      <c r="H41" s="4" t="s">
        <v>20</v>
      </c>
      <c r="I41" s="5">
        <v>50</v>
      </c>
      <c r="J41" s="6">
        <v>900</v>
      </c>
      <c r="K41" s="7">
        <v>450000</v>
      </c>
      <c r="L41" s="7">
        <v>157500</v>
      </c>
      <c r="M41" s="8">
        <v>0.35</v>
      </c>
      <c r="N41" s="2" t="s">
        <v>23</v>
      </c>
      <c r="O41">
        <f t="shared" si="0"/>
        <v>2020</v>
      </c>
      <c r="P41">
        <f t="shared" si="1"/>
        <v>3</v>
      </c>
      <c r="Q41" t="str">
        <f t="shared" si="2"/>
        <v>mars</v>
      </c>
      <c r="R41" t="str">
        <f t="shared" si="3"/>
        <v>New York</v>
      </c>
      <c r="S41" t="str">
        <f t="shared" si="4"/>
        <v>2020-03</v>
      </c>
      <c r="T41">
        <f>IF(AND(COUNTIF(Calculs!$Q$2:$Q$12,$O41)&gt;0,COUNTIF(Calculs!$S$2:$S$12,$E41)&gt;0,COUNTIF(Calculs!$U$2:$U$12,$H41)&gt;0),1,0)</f>
        <v>1</v>
      </c>
      <c r="U41">
        <f t="shared" si="5"/>
        <v>450000</v>
      </c>
      <c r="V41">
        <f t="shared" si="6"/>
        <v>900</v>
      </c>
      <c r="W41">
        <f t="shared" si="7"/>
        <v>157500</v>
      </c>
    </row>
    <row r="42" spans="1:23" ht="15.75" customHeight="1" x14ac:dyDescent="0.3">
      <c r="A42" s="2" t="s">
        <v>13</v>
      </c>
      <c r="B42" s="2">
        <v>1185732</v>
      </c>
      <c r="C42" s="3">
        <v>43904</v>
      </c>
      <c r="D42" s="12" t="str" cm="1">
        <f t="array" ref="D42">_xlfn.SWITCH(WEEKDAY(C42,2), 1, "Lundi", 2, "Mardi", 3, "Mercredi", 4, "Jeudi", 5, "Vendredi", 6, "Samedi", 7, "Dimanche", "Erreur")</f>
        <v>Samedi</v>
      </c>
      <c r="E42" s="2" t="s">
        <v>14</v>
      </c>
      <c r="F42" s="2" t="s">
        <v>15</v>
      </c>
      <c r="G42" s="2" t="s">
        <v>15</v>
      </c>
      <c r="H42" s="4" t="s">
        <v>21</v>
      </c>
      <c r="I42" s="5">
        <v>60</v>
      </c>
      <c r="J42" s="6">
        <v>925</v>
      </c>
      <c r="K42" s="7">
        <v>555000</v>
      </c>
      <c r="L42" s="7">
        <v>166500</v>
      </c>
      <c r="M42" s="8">
        <v>0.3</v>
      </c>
      <c r="N42" s="2" t="s">
        <v>23</v>
      </c>
      <c r="O42">
        <f t="shared" si="0"/>
        <v>2020</v>
      </c>
      <c r="P42">
        <f t="shared" si="1"/>
        <v>3</v>
      </c>
      <c r="Q42" t="str">
        <f t="shared" si="2"/>
        <v>mars</v>
      </c>
      <c r="R42" t="str">
        <f t="shared" si="3"/>
        <v>New York</v>
      </c>
      <c r="S42" t="str">
        <f t="shared" si="4"/>
        <v>2020-03</v>
      </c>
      <c r="T42">
        <f>IF(AND(COUNTIF(Calculs!$Q$2:$Q$12,$O42)&gt;0,COUNTIF(Calculs!$S$2:$S$12,$E42)&gt;0,COUNTIF(Calculs!$U$2:$U$12,$H42)&gt;0),1,0)</f>
        <v>1</v>
      </c>
      <c r="U42">
        <f t="shared" si="5"/>
        <v>555000</v>
      </c>
      <c r="V42">
        <f t="shared" si="6"/>
        <v>925</v>
      </c>
      <c r="W42">
        <f t="shared" si="7"/>
        <v>166500</v>
      </c>
    </row>
    <row r="43" spans="1:23" ht="15.75" customHeight="1" x14ac:dyDescent="0.3">
      <c r="A43" s="2" t="s">
        <v>13</v>
      </c>
      <c r="B43" s="2">
        <v>1185732</v>
      </c>
      <c r="C43" s="3">
        <v>43905</v>
      </c>
      <c r="D43" s="12" t="str" cm="1">
        <f t="array" ref="D43">_xlfn.SWITCH(WEEKDAY(C43,2), 1, "Lundi", 2, "Mardi", 3, "Mercredi", 4, "Jeudi", 5, "Vendredi", 6, "Samedi", 7, "Dimanche", "Erreur")</f>
        <v>Dimanche</v>
      </c>
      <c r="E43" s="2" t="s">
        <v>14</v>
      </c>
      <c r="F43" s="2" t="s">
        <v>15</v>
      </c>
      <c r="G43" s="2" t="s">
        <v>15</v>
      </c>
      <c r="H43" s="4" t="s">
        <v>22</v>
      </c>
      <c r="I43" s="5">
        <v>65</v>
      </c>
      <c r="J43" s="6">
        <v>1100</v>
      </c>
      <c r="K43" s="7">
        <v>715000</v>
      </c>
      <c r="L43" s="7">
        <v>178750</v>
      </c>
      <c r="M43" s="8">
        <v>0.25</v>
      </c>
      <c r="N43" s="2" t="s">
        <v>23</v>
      </c>
      <c r="O43">
        <f t="shared" si="0"/>
        <v>2020</v>
      </c>
      <c r="P43">
        <f t="shared" si="1"/>
        <v>3</v>
      </c>
      <c r="Q43" t="str">
        <f t="shared" si="2"/>
        <v>mars</v>
      </c>
      <c r="R43" t="str">
        <f t="shared" si="3"/>
        <v>New York</v>
      </c>
      <c r="S43" t="str">
        <f t="shared" si="4"/>
        <v>2020-03</v>
      </c>
      <c r="T43">
        <f>IF(AND(COUNTIF(Calculs!$Q$2:$Q$12,$O43)&gt;0,COUNTIF(Calculs!$S$2:$S$12,$E43)&gt;0,COUNTIF(Calculs!$U$2:$U$12,$H43)&gt;0),1,0)</f>
        <v>1</v>
      </c>
      <c r="U43">
        <f t="shared" si="5"/>
        <v>715000</v>
      </c>
      <c r="V43">
        <f t="shared" si="6"/>
        <v>1100</v>
      </c>
      <c r="W43">
        <f t="shared" si="7"/>
        <v>178750</v>
      </c>
    </row>
    <row r="44" spans="1:23" ht="15.75" customHeight="1" x14ac:dyDescent="0.3">
      <c r="A44" s="2" t="s">
        <v>13</v>
      </c>
      <c r="B44" s="2">
        <v>1185732</v>
      </c>
      <c r="C44" s="3">
        <v>43906</v>
      </c>
      <c r="D44" s="12" t="str" cm="1">
        <f t="array" ref="D44">_xlfn.SWITCH(WEEKDAY(C44,2), 1, "Lundi", 2, "Mardi", 3, "Mercredi", 4, "Jeudi", 5, "Vendredi", 6, "Samedi", 7, "Dimanche", "Erreur")</f>
        <v>Lundi</v>
      </c>
      <c r="E44" s="2" t="s">
        <v>14</v>
      </c>
      <c r="F44" s="2" t="s">
        <v>15</v>
      </c>
      <c r="G44" s="2" t="s">
        <v>15</v>
      </c>
      <c r="H44" s="4" t="s">
        <v>16</v>
      </c>
      <c r="I44" s="5">
        <v>60</v>
      </c>
      <c r="J44" s="6">
        <v>1250</v>
      </c>
      <c r="K44" s="7">
        <v>750000</v>
      </c>
      <c r="L44" s="7">
        <v>375000</v>
      </c>
      <c r="M44" s="8">
        <v>0.5</v>
      </c>
      <c r="N44" s="2" t="s">
        <v>23</v>
      </c>
      <c r="O44">
        <f t="shared" si="0"/>
        <v>2020</v>
      </c>
      <c r="P44">
        <f t="shared" si="1"/>
        <v>3</v>
      </c>
      <c r="Q44" t="str">
        <f t="shared" si="2"/>
        <v>mars</v>
      </c>
      <c r="R44" t="str">
        <f t="shared" si="3"/>
        <v>New York</v>
      </c>
      <c r="S44" t="str">
        <f t="shared" si="4"/>
        <v>2020-03</v>
      </c>
      <c r="T44">
        <f>IF(AND(COUNTIF(Calculs!$Q$2:$Q$12,$O44)&gt;0,COUNTIF(Calculs!$S$2:$S$12,$E44)&gt;0,COUNTIF(Calculs!$U$2:$U$12,$H44)&gt;0),1,0)</f>
        <v>1</v>
      </c>
      <c r="U44">
        <f t="shared" si="5"/>
        <v>750000</v>
      </c>
      <c r="V44">
        <f t="shared" si="6"/>
        <v>1250</v>
      </c>
      <c r="W44">
        <f t="shared" si="7"/>
        <v>375000</v>
      </c>
    </row>
    <row r="45" spans="1:23" ht="15.75" customHeight="1" x14ac:dyDescent="0.3">
      <c r="A45" s="2" t="s">
        <v>13</v>
      </c>
      <c r="B45" s="2">
        <v>1185732</v>
      </c>
      <c r="C45" s="3">
        <v>43907</v>
      </c>
      <c r="D45" s="12" t="str" cm="1">
        <f t="array" ref="D45">_xlfn.SWITCH(WEEKDAY(C45,2), 1, "Lundi", 2, "Mardi", 3, "Mercredi", 4, "Jeudi", 5, "Vendredi", 6, "Samedi", 7, "Dimanche", "Erreur")</f>
        <v>Mardi</v>
      </c>
      <c r="E45" s="2" t="s">
        <v>14</v>
      </c>
      <c r="F45" s="2" t="s">
        <v>15</v>
      </c>
      <c r="G45" s="2" t="s">
        <v>15</v>
      </c>
      <c r="H45" s="4" t="s">
        <v>18</v>
      </c>
      <c r="I45" s="5">
        <v>55.000000000000007</v>
      </c>
      <c r="J45" s="6">
        <v>1025</v>
      </c>
      <c r="K45" s="7">
        <v>563750.00000000012</v>
      </c>
      <c r="L45" s="7">
        <v>169125.00000000003</v>
      </c>
      <c r="M45" s="8">
        <v>0.3</v>
      </c>
      <c r="N45" s="2" t="s">
        <v>23</v>
      </c>
      <c r="O45">
        <f t="shared" si="0"/>
        <v>2020</v>
      </c>
      <c r="P45">
        <f t="shared" si="1"/>
        <v>3</v>
      </c>
      <c r="Q45" t="str">
        <f t="shared" si="2"/>
        <v>mars</v>
      </c>
      <c r="R45" t="str">
        <f t="shared" si="3"/>
        <v>New York</v>
      </c>
      <c r="S45" t="str">
        <f t="shared" si="4"/>
        <v>2020-03</v>
      </c>
      <c r="T45">
        <f>IF(AND(COUNTIF(Calculs!$Q$2:$Q$12,$O45)&gt;0,COUNTIF(Calculs!$S$2:$S$12,$E45)&gt;0,COUNTIF(Calculs!$U$2:$U$12,$H45)&gt;0),1,0)</f>
        <v>1</v>
      </c>
      <c r="U45">
        <f t="shared" si="5"/>
        <v>563750.00000000012</v>
      </c>
      <c r="V45">
        <f t="shared" si="6"/>
        <v>1025</v>
      </c>
      <c r="W45">
        <f t="shared" si="7"/>
        <v>169125.00000000003</v>
      </c>
    </row>
    <row r="46" spans="1:23" ht="15.75" customHeight="1" x14ac:dyDescent="0.3">
      <c r="A46" s="2" t="s">
        <v>13</v>
      </c>
      <c r="B46" s="2">
        <v>1185732</v>
      </c>
      <c r="C46" s="3">
        <v>43908</v>
      </c>
      <c r="D46" s="12" t="str" cm="1">
        <f t="array" ref="D46">_xlfn.SWITCH(WEEKDAY(C46,2), 1, "Lundi", 2, "Mardi", 3, "Mercredi", 4, "Jeudi", 5, "Vendredi", 6, "Samedi", 7, "Dimanche", "Erreur")</f>
        <v>Mercredi</v>
      </c>
      <c r="E46" s="2" t="s">
        <v>14</v>
      </c>
      <c r="F46" s="2" t="s">
        <v>15</v>
      </c>
      <c r="G46" s="2" t="s">
        <v>15</v>
      </c>
      <c r="H46" s="4" t="s">
        <v>19</v>
      </c>
      <c r="I46" s="5">
        <v>50</v>
      </c>
      <c r="J46" s="6">
        <v>950</v>
      </c>
      <c r="K46" s="7">
        <v>475000</v>
      </c>
      <c r="L46" s="7">
        <v>166250</v>
      </c>
      <c r="M46" s="8">
        <v>0.35</v>
      </c>
      <c r="N46" s="2" t="s">
        <v>23</v>
      </c>
      <c r="O46">
        <f t="shared" si="0"/>
        <v>2020</v>
      </c>
      <c r="P46">
        <f t="shared" si="1"/>
        <v>3</v>
      </c>
      <c r="Q46" t="str">
        <f t="shared" si="2"/>
        <v>mars</v>
      </c>
      <c r="R46" t="str">
        <f t="shared" si="3"/>
        <v>New York</v>
      </c>
      <c r="S46" t="str">
        <f t="shared" si="4"/>
        <v>2020-03</v>
      </c>
      <c r="T46">
        <f>IF(AND(COUNTIF(Calculs!$Q$2:$Q$12,$O46)&gt;0,COUNTIF(Calculs!$S$2:$S$12,$E46)&gt;0,COUNTIF(Calculs!$U$2:$U$12,$H46)&gt;0),1,0)</f>
        <v>1</v>
      </c>
      <c r="U46">
        <f t="shared" si="5"/>
        <v>475000</v>
      </c>
      <c r="V46">
        <f t="shared" si="6"/>
        <v>950</v>
      </c>
      <c r="W46">
        <f t="shared" si="7"/>
        <v>166250</v>
      </c>
    </row>
    <row r="47" spans="1:23" ht="15.75" customHeight="1" x14ac:dyDescent="0.3">
      <c r="A47" s="2" t="s">
        <v>13</v>
      </c>
      <c r="B47" s="2">
        <v>1185732</v>
      </c>
      <c r="C47" s="3">
        <v>43921</v>
      </c>
      <c r="D47" s="12" t="str" cm="1">
        <f t="array" ref="D47">_xlfn.SWITCH(WEEKDAY(C47,2), 1, "Lundi", 2, "Mardi", 3, "Mercredi", 4, "Jeudi", 5, "Vendredi", 6, "Samedi", 7, "Dimanche", "Erreur")</f>
        <v>Mardi</v>
      </c>
      <c r="E47" s="2" t="s">
        <v>14</v>
      </c>
      <c r="F47" s="2" t="s">
        <v>15</v>
      </c>
      <c r="G47" s="2" t="s">
        <v>15</v>
      </c>
      <c r="H47" s="4" t="s">
        <v>20</v>
      </c>
      <c r="I47" s="5">
        <v>50</v>
      </c>
      <c r="J47" s="6">
        <v>925</v>
      </c>
      <c r="K47" s="7">
        <v>462500</v>
      </c>
      <c r="L47" s="7">
        <v>161875</v>
      </c>
      <c r="M47" s="8">
        <v>0.35</v>
      </c>
      <c r="N47" s="2" t="s">
        <v>23</v>
      </c>
      <c r="O47">
        <f t="shared" si="0"/>
        <v>2020</v>
      </c>
      <c r="P47">
        <f t="shared" si="1"/>
        <v>3</v>
      </c>
      <c r="Q47" t="str">
        <f t="shared" si="2"/>
        <v>mars</v>
      </c>
      <c r="R47" t="str">
        <f t="shared" si="3"/>
        <v>New York</v>
      </c>
      <c r="S47" t="str">
        <f t="shared" si="4"/>
        <v>2020-03</v>
      </c>
      <c r="T47">
        <f>IF(AND(COUNTIF(Calculs!$Q$2:$Q$12,$O47)&gt;0,COUNTIF(Calculs!$S$2:$S$12,$E47)&gt;0,COUNTIF(Calculs!$U$2:$U$12,$H47)&gt;0),1,0)</f>
        <v>1</v>
      </c>
      <c r="U47">
        <f t="shared" si="5"/>
        <v>462500</v>
      </c>
      <c r="V47">
        <f t="shared" si="6"/>
        <v>925</v>
      </c>
      <c r="W47">
        <f t="shared" si="7"/>
        <v>161875</v>
      </c>
    </row>
    <row r="48" spans="1:23" ht="15.75" customHeight="1" x14ac:dyDescent="0.3">
      <c r="A48" s="2" t="s">
        <v>24</v>
      </c>
      <c r="B48" s="2">
        <v>1185732</v>
      </c>
      <c r="C48" s="3">
        <v>43938</v>
      </c>
      <c r="D48" s="12" t="str" cm="1">
        <f t="array" ref="D48">_xlfn.SWITCH(WEEKDAY(C48,2), 1, "Lundi", 2, "Mardi", 3, "Mercredi", 4, "Jeudi", 5, "Vendredi", 6, "Samedi", 7, "Dimanche", "Erreur")</f>
        <v>Vendredi</v>
      </c>
      <c r="E48" s="2" t="s">
        <v>14</v>
      </c>
      <c r="F48" s="2" t="s">
        <v>15</v>
      </c>
      <c r="G48" s="2" t="s">
        <v>15</v>
      </c>
      <c r="H48" s="4" t="s">
        <v>21</v>
      </c>
      <c r="I48" s="5">
        <v>60</v>
      </c>
      <c r="J48" s="6">
        <v>900</v>
      </c>
      <c r="K48" s="7">
        <v>540000</v>
      </c>
      <c r="L48" s="7">
        <v>162000</v>
      </c>
      <c r="M48" s="8">
        <v>0.3</v>
      </c>
      <c r="N48" s="2" t="s">
        <v>23</v>
      </c>
      <c r="O48">
        <f t="shared" si="0"/>
        <v>2020</v>
      </c>
      <c r="P48">
        <f t="shared" si="1"/>
        <v>4</v>
      </c>
      <c r="Q48" t="str">
        <f t="shared" si="2"/>
        <v>avr</v>
      </c>
      <c r="R48" t="str">
        <f t="shared" si="3"/>
        <v>New York</v>
      </c>
      <c r="S48" t="str">
        <f t="shared" si="4"/>
        <v>2020-04</v>
      </c>
      <c r="T48">
        <f>IF(AND(COUNTIF(Calculs!$Q$2:$Q$12,$O48)&gt;0,COUNTIF(Calculs!$S$2:$S$12,$E48)&gt;0,COUNTIF(Calculs!$U$2:$U$12,$H48)&gt;0),1,0)</f>
        <v>1</v>
      </c>
      <c r="U48">
        <f t="shared" si="5"/>
        <v>540000</v>
      </c>
      <c r="V48">
        <f t="shared" si="6"/>
        <v>900</v>
      </c>
      <c r="W48">
        <f t="shared" si="7"/>
        <v>162000</v>
      </c>
    </row>
    <row r="49" spans="1:23" ht="15.75" customHeight="1" x14ac:dyDescent="0.3">
      <c r="A49" s="2" t="s">
        <v>24</v>
      </c>
      <c r="B49" s="2">
        <v>1185732</v>
      </c>
      <c r="C49" s="3">
        <v>43939</v>
      </c>
      <c r="D49" s="12" t="str" cm="1">
        <f t="array" ref="D49">_xlfn.SWITCH(WEEKDAY(C49,2), 1, "Lundi", 2, "Mardi", 3, "Mercredi", 4, "Jeudi", 5, "Vendredi", 6, "Samedi", 7, "Dimanche", "Erreur")</f>
        <v>Samedi</v>
      </c>
      <c r="E49" s="2" t="s">
        <v>14</v>
      </c>
      <c r="F49" s="2" t="s">
        <v>15</v>
      </c>
      <c r="G49" s="2" t="s">
        <v>15</v>
      </c>
      <c r="H49" s="4" t="s">
        <v>22</v>
      </c>
      <c r="I49" s="5">
        <v>65</v>
      </c>
      <c r="J49" s="6">
        <v>1075</v>
      </c>
      <c r="K49" s="7">
        <v>698750</v>
      </c>
      <c r="L49" s="7">
        <v>174687.5</v>
      </c>
      <c r="M49" s="8">
        <v>0.25</v>
      </c>
      <c r="N49" s="2" t="s">
        <v>23</v>
      </c>
      <c r="O49">
        <f t="shared" si="0"/>
        <v>2020</v>
      </c>
      <c r="P49">
        <f t="shared" si="1"/>
        <v>4</v>
      </c>
      <c r="Q49" t="str">
        <f t="shared" si="2"/>
        <v>avr</v>
      </c>
      <c r="R49" t="str">
        <f t="shared" si="3"/>
        <v>New York</v>
      </c>
      <c r="S49" t="str">
        <f t="shared" si="4"/>
        <v>2020-04</v>
      </c>
      <c r="T49">
        <f>IF(AND(COUNTIF(Calculs!$Q$2:$Q$12,$O49)&gt;0,COUNTIF(Calculs!$S$2:$S$12,$E49)&gt;0,COUNTIF(Calculs!$U$2:$U$12,$H49)&gt;0),1,0)</f>
        <v>1</v>
      </c>
      <c r="U49">
        <f t="shared" si="5"/>
        <v>698750</v>
      </c>
      <c r="V49">
        <f t="shared" si="6"/>
        <v>1075</v>
      </c>
      <c r="W49">
        <f t="shared" si="7"/>
        <v>174687.5</v>
      </c>
    </row>
    <row r="50" spans="1:23" ht="15.75" customHeight="1" x14ac:dyDescent="0.3">
      <c r="A50" s="2" t="s">
        <v>24</v>
      </c>
      <c r="B50" s="2">
        <v>1185732</v>
      </c>
      <c r="C50" s="3">
        <v>43940</v>
      </c>
      <c r="D50" s="12" t="str" cm="1">
        <f t="array" ref="D50">_xlfn.SWITCH(WEEKDAY(C50,2), 1, "Lundi", 2, "Mardi", 3, "Mercredi", 4, "Jeudi", 5, "Vendredi", 6, "Samedi", 7, "Dimanche", "Erreur")</f>
        <v>Dimanche</v>
      </c>
      <c r="E50" s="2" t="s">
        <v>14</v>
      </c>
      <c r="F50" s="2" t="s">
        <v>15</v>
      </c>
      <c r="G50" s="2" t="s">
        <v>15</v>
      </c>
      <c r="H50" s="4" t="s">
        <v>16</v>
      </c>
      <c r="I50" s="5">
        <v>60</v>
      </c>
      <c r="J50" s="6">
        <v>1200</v>
      </c>
      <c r="K50" s="7">
        <v>720000</v>
      </c>
      <c r="L50" s="7">
        <v>360000</v>
      </c>
      <c r="M50" s="8">
        <v>0.5</v>
      </c>
      <c r="N50" s="2" t="s">
        <v>23</v>
      </c>
      <c r="O50">
        <f t="shared" si="0"/>
        <v>2020</v>
      </c>
      <c r="P50">
        <f t="shared" si="1"/>
        <v>4</v>
      </c>
      <c r="Q50" t="str">
        <f t="shared" si="2"/>
        <v>avr</v>
      </c>
      <c r="R50" t="str">
        <f t="shared" si="3"/>
        <v>New York</v>
      </c>
      <c r="S50" t="str">
        <f t="shared" si="4"/>
        <v>2020-04</v>
      </c>
      <c r="T50">
        <f>IF(AND(COUNTIF(Calculs!$Q$2:$Q$12,$O50)&gt;0,COUNTIF(Calculs!$S$2:$S$12,$E50)&gt;0,COUNTIF(Calculs!$U$2:$U$12,$H50)&gt;0),1,0)</f>
        <v>1</v>
      </c>
      <c r="U50">
        <f t="shared" si="5"/>
        <v>720000</v>
      </c>
      <c r="V50">
        <f t="shared" si="6"/>
        <v>1200</v>
      </c>
      <c r="W50">
        <f t="shared" si="7"/>
        <v>360000</v>
      </c>
    </row>
    <row r="51" spans="1:23" ht="15.75" customHeight="1" x14ac:dyDescent="0.3">
      <c r="A51" s="2" t="s">
        <v>24</v>
      </c>
      <c r="B51" s="2">
        <v>1185732</v>
      </c>
      <c r="C51" s="3">
        <v>43941</v>
      </c>
      <c r="D51" s="12" t="str" cm="1">
        <f t="array" ref="D51">_xlfn.SWITCH(WEEKDAY(C51,2), 1, "Lundi", 2, "Mardi", 3, "Mercredi", 4, "Jeudi", 5, "Vendredi", 6, "Samedi", 7, "Dimanche", "Erreur")</f>
        <v>Lundi</v>
      </c>
      <c r="E51" s="2" t="s">
        <v>14</v>
      </c>
      <c r="F51" s="2" t="s">
        <v>15</v>
      </c>
      <c r="G51" s="2" t="s">
        <v>15</v>
      </c>
      <c r="H51" s="4" t="s">
        <v>18</v>
      </c>
      <c r="I51" s="5">
        <v>55.000000000000007</v>
      </c>
      <c r="J51" s="6">
        <v>1000</v>
      </c>
      <c r="K51" s="7">
        <v>550000.00000000012</v>
      </c>
      <c r="L51" s="7">
        <v>165000.00000000003</v>
      </c>
      <c r="M51" s="8">
        <v>0.3</v>
      </c>
      <c r="N51" s="2" t="s">
        <v>23</v>
      </c>
      <c r="O51">
        <f t="shared" si="0"/>
        <v>2020</v>
      </c>
      <c r="P51">
        <f t="shared" si="1"/>
        <v>4</v>
      </c>
      <c r="Q51" t="str">
        <f t="shared" si="2"/>
        <v>avr</v>
      </c>
      <c r="R51" t="str">
        <f t="shared" si="3"/>
        <v>New York</v>
      </c>
      <c r="S51" t="str">
        <f t="shared" si="4"/>
        <v>2020-04</v>
      </c>
      <c r="T51">
        <f>IF(AND(COUNTIF(Calculs!$Q$2:$Q$12,$O51)&gt;0,COUNTIF(Calculs!$S$2:$S$12,$E51)&gt;0,COUNTIF(Calculs!$U$2:$U$12,$H51)&gt;0),1,0)</f>
        <v>1</v>
      </c>
      <c r="U51">
        <f t="shared" si="5"/>
        <v>550000.00000000012</v>
      </c>
      <c r="V51">
        <f t="shared" si="6"/>
        <v>1000</v>
      </c>
      <c r="W51">
        <f t="shared" si="7"/>
        <v>165000.00000000003</v>
      </c>
    </row>
    <row r="52" spans="1:23" ht="15.75" customHeight="1" x14ac:dyDescent="0.3">
      <c r="A52" s="2" t="s">
        <v>24</v>
      </c>
      <c r="B52" s="2">
        <v>1185732</v>
      </c>
      <c r="C52" s="3">
        <v>43942</v>
      </c>
      <c r="D52" s="12" t="str" cm="1">
        <f t="array" ref="D52">_xlfn.SWITCH(WEEKDAY(C52,2), 1, "Lundi", 2, "Mardi", 3, "Mercredi", 4, "Jeudi", 5, "Vendredi", 6, "Samedi", 7, "Dimanche", "Erreur")</f>
        <v>Mardi</v>
      </c>
      <c r="E52" s="2" t="s">
        <v>14</v>
      </c>
      <c r="F52" s="2" t="s">
        <v>15</v>
      </c>
      <c r="G52" s="2" t="s">
        <v>15</v>
      </c>
      <c r="H52" s="4" t="s">
        <v>19</v>
      </c>
      <c r="I52" s="5">
        <v>50</v>
      </c>
      <c r="J52" s="6">
        <v>925</v>
      </c>
      <c r="K52" s="7">
        <v>462500</v>
      </c>
      <c r="L52" s="7">
        <v>161875</v>
      </c>
      <c r="M52" s="8">
        <v>0.35</v>
      </c>
      <c r="N52" s="2" t="s">
        <v>23</v>
      </c>
      <c r="O52">
        <f t="shared" si="0"/>
        <v>2020</v>
      </c>
      <c r="P52">
        <f t="shared" si="1"/>
        <v>4</v>
      </c>
      <c r="Q52" t="str">
        <f t="shared" si="2"/>
        <v>avr</v>
      </c>
      <c r="R52" t="str">
        <f t="shared" si="3"/>
        <v>New York</v>
      </c>
      <c r="S52" t="str">
        <f t="shared" si="4"/>
        <v>2020-04</v>
      </c>
      <c r="T52">
        <f>IF(AND(COUNTIF(Calculs!$Q$2:$Q$12,$O52)&gt;0,COUNTIF(Calculs!$S$2:$S$12,$E52)&gt;0,COUNTIF(Calculs!$U$2:$U$12,$H52)&gt;0),1,0)</f>
        <v>1</v>
      </c>
      <c r="U52">
        <f t="shared" si="5"/>
        <v>462500</v>
      </c>
      <c r="V52">
        <f t="shared" si="6"/>
        <v>925</v>
      </c>
      <c r="W52">
        <f t="shared" si="7"/>
        <v>161875</v>
      </c>
    </row>
    <row r="53" spans="1:23" ht="15.75" customHeight="1" x14ac:dyDescent="0.3">
      <c r="A53" s="2" t="s">
        <v>24</v>
      </c>
      <c r="B53" s="2">
        <v>1185732</v>
      </c>
      <c r="C53" s="3">
        <v>43943</v>
      </c>
      <c r="D53" s="12" t="str" cm="1">
        <f t="array" ref="D53">_xlfn.SWITCH(WEEKDAY(C53,2), 1, "Lundi", 2, "Mardi", 3, "Mercredi", 4, "Jeudi", 5, "Vendredi", 6, "Samedi", 7, "Dimanche", "Erreur")</f>
        <v>Mercredi</v>
      </c>
      <c r="E53" s="2" t="s">
        <v>14</v>
      </c>
      <c r="F53" s="2" t="s">
        <v>15</v>
      </c>
      <c r="G53" s="2" t="s">
        <v>15</v>
      </c>
      <c r="H53" s="4" t="s">
        <v>20</v>
      </c>
      <c r="I53" s="5">
        <v>50</v>
      </c>
      <c r="J53" s="6">
        <v>900</v>
      </c>
      <c r="K53" s="7">
        <v>450000</v>
      </c>
      <c r="L53" s="7">
        <v>157500</v>
      </c>
      <c r="M53" s="8">
        <v>0.35</v>
      </c>
      <c r="N53" s="2" t="s">
        <v>23</v>
      </c>
      <c r="O53">
        <f t="shared" si="0"/>
        <v>2020</v>
      </c>
      <c r="P53">
        <f t="shared" si="1"/>
        <v>4</v>
      </c>
      <c r="Q53" t="str">
        <f t="shared" si="2"/>
        <v>avr</v>
      </c>
      <c r="R53" t="str">
        <f t="shared" si="3"/>
        <v>New York</v>
      </c>
      <c r="S53" t="str">
        <f t="shared" si="4"/>
        <v>2020-04</v>
      </c>
      <c r="T53">
        <f>IF(AND(COUNTIF(Calculs!$Q$2:$Q$12,$O53)&gt;0,COUNTIF(Calculs!$S$2:$S$12,$E53)&gt;0,COUNTIF(Calculs!$U$2:$U$12,$H53)&gt;0),1,0)</f>
        <v>1</v>
      </c>
      <c r="U53">
        <f t="shared" si="5"/>
        <v>450000</v>
      </c>
      <c r="V53">
        <f t="shared" si="6"/>
        <v>900</v>
      </c>
      <c r="W53">
        <f t="shared" si="7"/>
        <v>157500</v>
      </c>
    </row>
    <row r="54" spans="1:23" ht="15.75" customHeight="1" x14ac:dyDescent="0.3">
      <c r="A54" s="2" t="s">
        <v>24</v>
      </c>
      <c r="B54" s="2">
        <v>1185732</v>
      </c>
      <c r="C54" s="3">
        <v>43944</v>
      </c>
      <c r="D54" s="12" t="str" cm="1">
        <f t="array" ref="D54">_xlfn.SWITCH(WEEKDAY(C54,2), 1, "Lundi", 2, "Mardi", 3, "Mercredi", 4, "Jeudi", 5, "Vendredi", 6, "Samedi", 7, "Dimanche", "Erreur")</f>
        <v>Jeudi</v>
      </c>
      <c r="E54" s="2" t="s">
        <v>14</v>
      </c>
      <c r="F54" s="2" t="s">
        <v>15</v>
      </c>
      <c r="G54" s="2" t="s">
        <v>15</v>
      </c>
      <c r="H54" s="4" t="s">
        <v>21</v>
      </c>
      <c r="I54" s="5">
        <v>60</v>
      </c>
      <c r="J54" s="6">
        <v>900</v>
      </c>
      <c r="K54" s="7">
        <v>540000</v>
      </c>
      <c r="L54" s="7">
        <v>162000</v>
      </c>
      <c r="M54" s="8">
        <v>0.3</v>
      </c>
      <c r="N54" s="2" t="s">
        <v>23</v>
      </c>
      <c r="O54">
        <f t="shared" si="0"/>
        <v>2020</v>
      </c>
      <c r="P54">
        <f t="shared" si="1"/>
        <v>4</v>
      </c>
      <c r="Q54" t="str">
        <f t="shared" si="2"/>
        <v>avr</v>
      </c>
      <c r="R54" t="str">
        <f t="shared" si="3"/>
        <v>New York</v>
      </c>
      <c r="S54" t="str">
        <f t="shared" si="4"/>
        <v>2020-04</v>
      </c>
      <c r="T54">
        <f>IF(AND(COUNTIF(Calculs!$Q$2:$Q$12,$O54)&gt;0,COUNTIF(Calculs!$S$2:$S$12,$E54)&gt;0,COUNTIF(Calculs!$U$2:$U$12,$H54)&gt;0),1,0)</f>
        <v>1</v>
      </c>
      <c r="U54">
        <f t="shared" si="5"/>
        <v>540000</v>
      </c>
      <c r="V54">
        <f t="shared" si="6"/>
        <v>900</v>
      </c>
      <c r="W54">
        <f t="shared" si="7"/>
        <v>162000</v>
      </c>
    </row>
    <row r="55" spans="1:23" ht="15.75" customHeight="1" x14ac:dyDescent="0.3">
      <c r="A55" s="2" t="s">
        <v>24</v>
      </c>
      <c r="B55" s="2">
        <v>1185732</v>
      </c>
      <c r="C55" s="3">
        <v>43945</v>
      </c>
      <c r="D55" s="12" t="str" cm="1">
        <f t="array" ref="D55">_xlfn.SWITCH(WEEKDAY(C55,2), 1, "Lundi", 2, "Mardi", 3, "Mercredi", 4, "Jeudi", 5, "Vendredi", 6, "Samedi", 7, "Dimanche", "Erreur")</f>
        <v>Vendredi</v>
      </c>
      <c r="E55" s="2" t="s">
        <v>14</v>
      </c>
      <c r="F55" s="2" t="s">
        <v>15</v>
      </c>
      <c r="G55" s="2" t="s">
        <v>15</v>
      </c>
      <c r="H55" s="4" t="s">
        <v>22</v>
      </c>
      <c r="I55" s="5">
        <v>65</v>
      </c>
      <c r="J55" s="6">
        <v>1000</v>
      </c>
      <c r="K55" s="7">
        <v>650000</v>
      </c>
      <c r="L55" s="7">
        <v>162500</v>
      </c>
      <c r="M55" s="8">
        <v>0.25</v>
      </c>
      <c r="N55" s="2" t="s">
        <v>23</v>
      </c>
      <c r="O55">
        <f t="shared" si="0"/>
        <v>2020</v>
      </c>
      <c r="P55">
        <f t="shared" si="1"/>
        <v>4</v>
      </c>
      <c r="Q55" t="str">
        <f t="shared" si="2"/>
        <v>avr</v>
      </c>
      <c r="R55" t="str">
        <f t="shared" si="3"/>
        <v>New York</v>
      </c>
      <c r="S55" t="str">
        <f t="shared" si="4"/>
        <v>2020-04</v>
      </c>
      <c r="T55">
        <f>IF(AND(COUNTIF(Calculs!$Q$2:$Q$12,$O55)&gt;0,COUNTIF(Calculs!$S$2:$S$12,$E55)&gt;0,COUNTIF(Calculs!$U$2:$U$12,$H55)&gt;0),1,0)</f>
        <v>1</v>
      </c>
      <c r="U55">
        <f t="shared" si="5"/>
        <v>650000</v>
      </c>
      <c r="V55">
        <f t="shared" si="6"/>
        <v>1000</v>
      </c>
      <c r="W55">
        <f t="shared" si="7"/>
        <v>162500</v>
      </c>
    </row>
    <row r="56" spans="1:23" ht="15.75" customHeight="1" x14ac:dyDescent="0.3">
      <c r="A56" s="2" t="s">
        <v>24</v>
      </c>
      <c r="B56" s="2">
        <v>1185732</v>
      </c>
      <c r="C56" s="3">
        <v>43946</v>
      </c>
      <c r="D56" s="12" t="str" cm="1">
        <f t="array" ref="D56">_xlfn.SWITCH(WEEKDAY(C56,2), 1, "Lundi", 2, "Mardi", 3, "Mercredi", 4, "Jeudi", 5, "Vendredi", 6, "Samedi", 7, "Dimanche", "Erreur")</f>
        <v>Samedi</v>
      </c>
      <c r="E56" s="2" t="s">
        <v>14</v>
      </c>
      <c r="F56" s="2" t="s">
        <v>15</v>
      </c>
      <c r="G56" s="2" t="s">
        <v>15</v>
      </c>
      <c r="H56" s="4" t="s">
        <v>21</v>
      </c>
      <c r="I56" s="5">
        <v>65</v>
      </c>
      <c r="J56" s="6">
        <v>875</v>
      </c>
      <c r="K56" s="7">
        <v>568750</v>
      </c>
      <c r="L56" s="7">
        <v>170625</v>
      </c>
      <c r="M56" s="8">
        <v>0.3</v>
      </c>
      <c r="N56" s="2" t="s">
        <v>23</v>
      </c>
      <c r="O56">
        <f t="shared" si="0"/>
        <v>2020</v>
      </c>
      <c r="P56">
        <f t="shared" si="1"/>
        <v>4</v>
      </c>
      <c r="Q56" t="str">
        <f t="shared" si="2"/>
        <v>avr</v>
      </c>
      <c r="R56" t="str">
        <f t="shared" si="3"/>
        <v>New York</v>
      </c>
      <c r="S56" t="str">
        <f t="shared" si="4"/>
        <v>2020-04</v>
      </c>
      <c r="T56">
        <f>IF(AND(COUNTIF(Calculs!$Q$2:$Q$12,$O56)&gt;0,COUNTIF(Calculs!$S$2:$S$12,$E56)&gt;0,COUNTIF(Calculs!$U$2:$U$12,$H56)&gt;0),1,0)</f>
        <v>1</v>
      </c>
      <c r="U56">
        <f t="shared" si="5"/>
        <v>568750</v>
      </c>
      <c r="V56">
        <f t="shared" si="6"/>
        <v>875</v>
      </c>
      <c r="W56">
        <f t="shared" si="7"/>
        <v>170625</v>
      </c>
    </row>
    <row r="57" spans="1:23" ht="15.75" customHeight="1" x14ac:dyDescent="0.3">
      <c r="A57" s="2" t="s">
        <v>24</v>
      </c>
      <c r="B57" s="2">
        <v>1185732</v>
      </c>
      <c r="C57" s="3">
        <v>43947</v>
      </c>
      <c r="D57" s="12" t="str" cm="1">
        <f t="array" ref="D57">_xlfn.SWITCH(WEEKDAY(C57,2), 1, "Lundi", 2, "Mardi", 3, "Mercredi", 4, "Jeudi", 5, "Vendredi", 6, "Samedi", 7, "Dimanche", "Erreur")</f>
        <v>Dimanche</v>
      </c>
      <c r="E57" s="2" t="s">
        <v>14</v>
      </c>
      <c r="F57" s="2" t="s">
        <v>15</v>
      </c>
      <c r="G57" s="2" t="s">
        <v>15</v>
      </c>
      <c r="H57" s="4" t="s">
        <v>22</v>
      </c>
      <c r="I57" s="5">
        <v>70</v>
      </c>
      <c r="J57" s="6">
        <v>1000</v>
      </c>
      <c r="K57" s="7">
        <v>700000</v>
      </c>
      <c r="L57" s="7">
        <v>175000</v>
      </c>
      <c r="M57" s="8">
        <v>0.25</v>
      </c>
      <c r="N57" s="2" t="s">
        <v>23</v>
      </c>
      <c r="O57">
        <f t="shared" si="0"/>
        <v>2020</v>
      </c>
      <c r="P57">
        <f t="shared" si="1"/>
        <v>4</v>
      </c>
      <c r="Q57" t="str">
        <f t="shared" si="2"/>
        <v>avr</v>
      </c>
      <c r="R57" t="str">
        <f t="shared" si="3"/>
        <v>New York</v>
      </c>
      <c r="S57" t="str">
        <f t="shared" si="4"/>
        <v>2020-04</v>
      </c>
      <c r="T57">
        <f>IF(AND(COUNTIF(Calculs!$Q$2:$Q$12,$O57)&gt;0,COUNTIF(Calculs!$S$2:$S$12,$E57)&gt;0,COUNTIF(Calculs!$U$2:$U$12,$H57)&gt;0),1,0)</f>
        <v>1</v>
      </c>
      <c r="U57">
        <f t="shared" si="5"/>
        <v>700000</v>
      </c>
      <c r="V57">
        <f t="shared" si="6"/>
        <v>1000</v>
      </c>
      <c r="W57">
        <f t="shared" si="7"/>
        <v>175000</v>
      </c>
    </row>
    <row r="58" spans="1:23" ht="15.75" customHeight="1" x14ac:dyDescent="0.3">
      <c r="A58" s="2" t="s">
        <v>24</v>
      </c>
      <c r="B58" s="2">
        <v>1185732</v>
      </c>
      <c r="C58" s="3">
        <v>43948</v>
      </c>
      <c r="D58" s="12" t="str" cm="1">
        <f t="array" ref="D58">_xlfn.SWITCH(WEEKDAY(C58,2), 1, "Lundi", 2, "Mardi", 3, "Mercredi", 4, "Jeudi", 5, "Vendredi", 6, "Samedi", 7, "Dimanche", "Erreur")</f>
        <v>Lundi</v>
      </c>
      <c r="E58" s="2" t="s">
        <v>14</v>
      </c>
      <c r="F58" s="2" t="s">
        <v>15</v>
      </c>
      <c r="G58" s="2" t="s">
        <v>15</v>
      </c>
      <c r="H58" s="4" t="s">
        <v>16</v>
      </c>
      <c r="I58" s="5">
        <v>65</v>
      </c>
      <c r="J58" s="6">
        <v>1150</v>
      </c>
      <c r="K58" s="7">
        <v>747500</v>
      </c>
      <c r="L58" s="7">
        <v>373750</v>
      </c>
      <c r="M58" s="8">
        <v>0.5</v>
      </c>
      <c r="N58" s="2" t="s">
        <v>23</v>
      </c>
      <c r="O58">
        <f t="shared" si="0"/>
        <v>2020</v>
      </c>
      <c r="P58">
        <f t="shared" si="1"/>
        <v>4</v>
      </c>
      <c r="Q58" t="str">
        <f t="shared" si="2"/>
        <v>avr</v>
      </c>
      <c r="R58" t="str">
        <f t="shared" si="3"/>
        <v>New York</v>
      </c>
      <c r="S58" t="str">
        <f t="shared" si="4"/>
        <v>2020-04</v>
      </c>
      <c r="T58">
        <f>IF(AND(COUNTIF(Calculs!$Q$2:$Q$12,$O58)&gt;0,COUNTIF(Calculs!$S$2:$S$12,$E58)&gt;0,COUNTIF(Calculs!$U$2:$U$12,$H58)&gt;0),1,0)</f>
        <v>1</v>
      </c>
      <c r="U58">
        <f t="shared" si="5"/>
        <v>747500</v>
      </c>
      <c r="V58">
        <f t="shared" si="6"/>
        <v>1150</v>
      </c>
      <c r="W58">
        <f t="shared" si="7"/>
        <v>373750</v>
      </c>
    </row>
    <row r="59" spans="1:23" ht="15.75" customHeight="1" x14ac:dyDescent="0.3">
      <c r="A59" s="2" t="s">
        <v>24</v>
      </c>
      <c r="B59" s="2">
        <v>1185732</v>
      </c>
      <c r="C59" s="3">
        <v>43949</v>
      </c>
      <c r="D59" s="12" t="str" cm="1">
        <f t="array" ref="D59">_xlfn.SWITCH(WEEKDAY(C59,2), 1, "Lundi", 2, "Mardi", 3, "Mercredi", 4, "Jeudi", 5, "Vendredi", 6, "Samedi", 7, "Dimanche", "Erreur")</f>
        <v>Mardi</v>
      </c>
      <c r="E59" s="2" t="s">
        <v>14</v>
      </c>
      <c r="F59" s="2" t="s">
        <v>15</v>
      </c>
      <c r="G59" s="2" t="s">
        <v>15</v>
      </c>
      <c r="H59" s="4" t="s">
        <v>18</v>
      </c>
      <c r="I59" s="5">
        <v>55.000000000000007</v>
      </c>
      <c r="J59" s="6">
        <v>975</v>
      </c>
      <c r="K59" s="7">
        <v>536250.00000000012</v>
      </c>
      <c r="L59" s="7">
        <v>160875.00000000003</v>
      </c>
      <c r="M59" s="8">
        <v>0.3</v>
      </c>
      <c r="N59" s="2" t="s">
        <v>23</v>
      </c>
      <c r="O59">
        <f t="shared" si="0"/>
        <v>2020</v>
      </c>
      <c r="P59">
        <f t="shared" si="1"/>
        <v>4</v>
      </c>
      <c r="Q59" t="str">
        <f t="shared" si="2"/>
        <v>avr</v>
      </c>
      <c r="R59" t="str">
        <f t="shared" si="3"/>
        <v>New York</v>
      </c>
      <c r="S59" t="str">
        <f t="shared" si="4"/>
        <v>2020-04</v>
      </c>
      <c r="T59">
        <f>IF(AND(COUNTIF(Calculs!$Q$2:$Q$12,$O59)&gt;0,COUNTIF(Calculs!$S$2:$S$12,$E59)&gt;0,COUNTIF(Calculs!$U$2:$U$12,$H59)&gt;0),1,0)</f>
        <v>1</v>
      </c>
      <c r="U59">
        <f t="shared" si="5"/>
        <v>536250.00000000012</v>
      </c>
      <c r="V59">
        <f t="shared" si="6"/>
        <v>975</v>
      </c>
      <c r="W59">
        <f t="shared" si="7"/>
        <v>160875.00000000003</v>
      </c>
    </row>
    <row r="60" spans="1:23" ht="15.75" customHeight="1" x14ac:dyDescent="0.3">
      <c r="A60" s="2" t="s">
        <v>24</v>
      </c>
      <c r="B60" s="2">
        <v>1185732</v>
      </c>
      <c r="C60" s="3">
        <v>43950</v>
      </c>
      <c r="D60" s="12" t="str" cm="1">
        <f t="array" ref="D60">_xlfn.SWITCH(WEEKDAY(C60,2), 1, "Lundi", 2, "Mardi", 3, "Mercredi", 4, "Jeudi", 5, "Vendredi", 6, "Samedi", 7, "Dimanche", "Erreur")</f>
        <v>Mercredi</v>
      </c>
      <c r="E60" s="2" t="s">
        <v>14</v>
      </c>
      <c r="F60" s="2" t="s">
        <v>15</v>
      </c>
      <c r="G60" s="2" t="s">
        <v>15</v>
      </c>
      <c r="H60" s="4" t="s">
        <v>19</v>
      </c>
      <c r="I60" s="5">
        <v>55.000000000000007</v>
      </c>
      <c r="J60" s="6">
        <v>920</v>
      </c>
      <c r="K60" s="7">
        <v>506000.00000000006</v>
      </c>
      <c r="L60" s="7">
        <v>177100</v>
      </c>
      <c r="M60" s="8">
        <v>0.35</v>
      </c>
      <c r="N60" s="2" t="s">
        <v>23</v>
      </c>
      <c r="O60">
        <f t="shared" si="0"/>
        <v>2020</v>
      </c>
      <c r="P60">
        <f t="shared" si="1"/>
        <v>4</v>
      </c>
      <c r="Q60" t="str">
        <f t="shared" si="2"/>
        <v>avr</v>
      </c>
      <c r="R60" t="str">
        <f t="shared" si="3"/>
        <v>New York</v>
      </c>
      <c r="S60" t="str">
        <f t="shared" si="4"/>
        <v>2020-04</v>
      </c>
      <c r="T60">
        <f>IF(AND(COUNTIF(Calculs!$Q$2:$Q$12,$O60)&gt;0,COUNTIF(Calculs!$S$2:$S$12,$E60)&gt;0,COUNTIF(Calculs!$U$2:$U$12,$H60)&gt;0),1,0)</f>
        <v>1</v>
      </c>
      <c r="U60">
        <f t="shared" si="5"/>
        <v>506000.00000000006</v>
      </c>
      <c r="V60">
        <f t="shared" si="6"/>
        <v>920</v>
      </c>
      <c r="W60">
        <f t="shared" si="7"/>
        <v>177100</v>
      </c>
    </row>
    <row r="61" spans="1:23" ht="15.75" customHeight="1" x14ac:dyDescent="0.3">
      <c r="A61" s="2" t="s">
        <v>24</v>
      </c>
      <c r="B61" s="2">
        <v>1185732</v>
      </c>
      <c r="C61" s="3">
        <v>43951</v>
      </c>
      <c r="D61" s="12" t="str" cm="1">
        <f t="array" ref="D61">_xlfn.SWITCH(WEEKDAY(C61,2), 1, "Lundi", 2, "Mardi", 3, "Mercredi", 4, "Jeudi", 5, "Vendredi", 6, "Samedi", 7, "Dimanche", "Erreur")</f>
        <v>Jeudi</v>
      </c>
      <c r="E61" s="2" t="s">
        <v>14</v>
      </c>
      <c r="F61" s="2" t="s">
        <v>15</v>
      </c>
      <c r="G61" s="2" t="s">
        <v>15</v>
      </c>
      <c r="H61" s="4" t="s">
        <v>20</v>
      </c>
      <c r="I61" s="5">
        <v>55.000000000000007</v>
      </c>
      <c r="J61" s="6">
        <v>900</v>
      </c>
      <c r="K61" s="7">
        <v>495000.00000000006</v>
      </c>
      <c r="L61" s="7">
        <v>173250</v>
      </c>
      <c r="M61" s="8">
        <v>0.35</v>
      </c>
      <c r="N61" s="2" t="s">
        <v>23</v>
      </c>
      <c r="O61">
        <f t="shared" si="0"/>
        <v>2020</v>
      </c>
      <c r="P61">
        <f t="shared" si="1"/>
        <v>4</v>
      </c>
      <c r="Q61" t="str">
        <f t="shared" si="2"/>
        <v>avr</v>
      </c>
      <c r="R61" t="str">
        <f t="shared" si="3"/>
        <v>New York</v>
      </c>
      <c r="S61" t="str">
        <f t="shared" si="4"/>
        <v>2020-04</v>
      </c>
      <c r="T61">
        <f>IF(AND(COUNTIF(Calculs!$Q$2:$Q$12,$O61)&gt;0,COUNTIF(Calculs!$S$2:$S$12,$E61)&gt;0,COUNTIF(Calculs!$U$2:$U$12,$H61)&gt;0),1,0)</f>
        <v>1</v>
      </c>
      <c r="U61">
        <f t="shared" si="5"/>
        <v>495000.00000000006</v>
      </c>
      <c r="V61">
        <f t="shared" si="6"/>
        <v>900</v>
      </c>
      <c r="W61">
        <f t="shared" si="7"/>
        <v>173250</v>
      </c>
    </row>
    <row r="62" spans="1:23" ht="15.75" customHeight="1" x14ac:dyDescent="0.3">
      <c r="A62" s="2" t="s">
        <v>24</v>
      </c>
      <c r="B62" s="2">
        <v>1185732</v>
      </c>
      <c r="C62" s="3">
        <v>43952</v>
      </c>
      <c r="D62" s="12" t="str" cm="1">
        <f t="array" ref="D62">_xlfn.SWITCH(WEEKDAY(C62,2), 1, "Lundi", 2, "Mardi", 3, "Mercredi", 4, "Jeudi", 5, "Vendredi", 6, "Samedi", 7, "Dimanche", "Erreur")</f>
        <v>Vendredi</v>
      </c>
      <c r="E62" s="2" t="s">
        <v>14</v>
      </c>
      <c r="F62" s="2" t="s">
        <v>15</v>
      </c>
      <c r="G62" s="2" t="s">
        <v>15</v>
      </c>
      <c r="H62" s="4" t="s">
        <v>21</v>
      </c>
      <c r="I62" s="5">
        <v>65</v>
      </c>
      <c r="J62" s="6">
        <v>875</v>
      </c>
      <c r="K62" s="7">
        <v>568750</v>
      </c>
      <c r="L62" s="7">
        <v>170625</v>
      </c>
      <c r="M62" s="8">
        <v>0.3</v>
      </c>
      <c r="N62" s="2" t="s">
        <v>23</v>
      </c>
      <c r="O62">
        <f t="shared" si="0"/>
        <v>2020</v>
      </c>
      <c r="P62">
        <f t="shared" si="1"/>
        <v>5</v>
      </c>
      <c r="Q62" t="str">
        <f t="shared" si="2"/>
        <v>mai</v>
      </c>
      <c r="R62" t="str">
        <f t="shared" si="3"/>
        <v>New York</v>
      </c>
      <c r="S62" t="str">
        <f t="shared" si="4"/>
        <v>2020-05</v>
      </c>
      <c r="T62">
        <f>IF(AND(COUNTIF(Calculs!$Q$2:$Q$12,$O62)&gt;0,COUNTIF(Calculs!$S$2:$S$12,$E62)&gt;0,COUNTIF(Calculs!$U$2:$U$12,$H62)&gt;0),1,0)</f>
        <v>1</v>
      </c>
      <c r="U62">
        <f t="shared" si="5"/>
        <v>568750</v>
      </c>
      <c r="V62">
        <f t="shared" si="6"/>
        <v>875</v>
      </c>
      <c r="W62">
        <f t="shared" si="7"/>
        <v>170625</v>
      </c>
    </row>
    <row r="63" spans="1:23" ht="15.75" customHeight="1" x14ac:dyDescent="0.3">
      <c r="A63" s="2" t="s">
        <v>24</v>
      </c>
      <c r="B63" s="2">
        <v>1185732</v>
      </c>
      <c r="C63" s="3">
        <v>43953</v>
      </c>
      <c r="D63" s="12" t="str" cm="1">
        <f t="array" ref="D63">_xlfn.SWITCH(WEEKDAY(C63,2), 1, "Lundi", 2, "Mardi", 3, "Mercredi", 4, "Jeudi", 5, "Vendredi", 6, "Samedi", 7, "Dimanche", "Erreur")</f>
        <v>Samedi</v>
      </c>
      <c r="E63" s="2" t="s">
        <v>14</v>
      </c>
      <c r="F63" s="2" t="s">
        <v>15</v>
      </c>
      <c r="G63" s="2" t="s">
        <v>15</v>
      </c>
      <c r="H63" s="4" t="s">
        <v>22</v>
      </c>
      <c r="I63" s="5">
        <v>70</v>
      </c>
      <c r="J63" s="6">
        <v>975</v>
      </c>
      <c r="K63" s="7">
        <v>682500</v>
      </c>
      <c r="L63" s="7">
        <v>170625</v>
      </c>
      <c r="M63" s="8">
        <v>0.25</v>
      </c>
      <c r="N63" s="2" t="s">
        <v>23</v>
      </c>
      <c r="O63">
        <f t="shared" si="0"/>
        <v>2020</v>
      </c>
      <c r="P63">
        <f t="shared" si="1"/>
        <v>5</v>
      </c>
      <c r="Q63" t="str">
        <f t="shared" si="2"/>
        <v>mai</v>
      </c>
      <c r="R63" t="str">
        <f t="shared" si="3"/>
        <v>New York</v>
      </c>
      <c r="S63" t="str">
        <f t="shared" si="4"/>
        <v>2020-05</v>
      </c>
      <c r="T63">
        <f>IF(AND(COUNTIF(Calculs!$Q$2:$Q$12,$O63)&gt;0,COUNTIF(Calculs!$S$2:$S$12,$E63)&gt;0,COUNTIF(Calculs!$U$2:$U$12,$H63)&gt;0),1,0)</f>
        <v>1</v>
      </c>
      <c r="U63">
        <f t="shared" si="5"/>
        <v>682500</v>
      </c>
      <c r="V63">
        <f t="shared" si="6"/>
        <v>975</v>
      </c>
      <c r="W63">
        <f t="shared" si="7"/>
        <v>170625</v>
      </c>
    </row>
    <row r="64" spans="1:23" ht="15.75" customHeight="1" x14ac:dyDescent="0.3">
      <c r="A64" s="2" t="s">
        <v>24</v>
      </c>
      <c r="B64" s="2">
        <v>1185732</v>
      </c>
      <c r="C64" s="3">
        <v>43954</v>
      </c>
      <c r="D64" s="12" t="str" cm="1">
        <f t="array" ref="D64">_xlfn.SWITCH(WEEKDAY(C64,2), 1, "Lundi", 2, "Mardi", 3, "Mercredi", 4, "Jeudi", 5, "Vendredi", 6, "Samedi", 7, "Dimanche", "Erreur")</f>
        <v>Dimanche</v>
      </c>
      <c r="E64" s="2" t="s">
        <v>14</v>
      </c>
      <c r="F64" s="2" t="s">
        <v>15</v>
      </c>
      <c r="G64" s="2" t="s">
        <v>15</v>
      </c>
      <c r="H64" s="4" t="s">
        <v>16</v>
      </c>
      <c r="I64" s="5">
        <v>65</v>
      </c>
      <c r="J64" s="6">
        <v>1200</v>
      </c>
      <c r="K64" s="7">
        <v>780000</v>
      </c>
      <c r="L64" s="7">
        <v>390000</v>
      </c>
      <c r="M64" s="8">
        <v>0.5</v>
      </c>
      <c r="N64" s="2" t="s">
        <v>23</v>
      </c>
      <c r="O64">
        <f t="shared" si="0"/>
        <v>2020</v>
      </c>
      <c r="P64">
        <f t="shared" si="1"/>
        <v>5</v>
      </c>
      <c r="Q64" t="str">
        <f t="shared" si="2"/>
        <v>mai</v>
      </c>
      <c r="R64" t="str">
        <f t="shared" si="3"/>
        <v>New York</v>
      </c>
      <c r="S64" t="str">
        <f t="shared" si="4"/>
        <v>2020-05</v>
      </c>
      <c r="T64">
        <f>IF(AND(COUNTIF(Calculs!$Q$2:$Q$12,$O64)&gt;0,COUNTIF(Calculs!$S$2:$S$12,$E64)&gt;0,COUNTIF(Calculs!$U$2:$U$12,$H64)&gt;0),1,0)</f>
        <v>1</v>
      </c>
      <c r="U64">
        <f t="shared" si="5"/>
        <v>780000</v>
      </c>
      <c r="V64">
        <f t="shared" si="6"/>
        <v>1200</v>
      </c>
      <c r="W64">
        <f t="shared" si="7"/>
        <v>390000</v>
      </c>
    </row>
    <row r="65" spans="1:23" ht="15.75" customHeight="1" x14ac:dyDescent="0.3">
      <c r="A65" s="2" t="s">
        <v>24</v>
      </c>
      <c r="B65" s="2">
        <v>1185732</v>
      </c>
      <c r="C65" s="3">
        <v>43955</v>
      </c>
      <c r="D65" s="12" t="str" cm="1">
        <f t="array" ref="D65">_xlfn.SWITCH(WEEKDAY(C65,2), 1, "Lundi", 2, "Mardi", 3, "Mercredi", 4, "Jeudi", 5, "Vendredi", 6, "Samedi", 7, "Dimanche", "Erreur")</f>
        <v>Lundi</v>
      </c>
      <c r="E65" s="2" t="s">
        <v>14</v>
      </c>
      <c r="F65" s="2" t="s">
        <v>15</v>
      </c>
      <c r="G65" s="2" t="s">
        <v>15</v>
      </c>
      <c r="H65" s="4" t="s">
        <v>18</v>
      </c>
      <c r="I65" s="5">
        <v>55.000000000000007</v>
      </c>
      <c r="J65" s="6">
        <v>1000</v>
      </c>
      <c r="K65" s="7">
        <v>550000.00000000012</v>
      </c>
      <c r="L65" s="7">
        <v>165000.00000000003</v>
      </c>
      <c r="M65" s="8">
        <v>0.3</v>
      </c>
      <c r="N65" s="2" t="s">
        <v>23</v>
      </c>
      <c r="O65">
        <f t="shared" si="0"/>
        <v>2020</v>
      </c>
      <c r="P65">
        <f t="shared" si="1"/>
        <v>5</v>
      </c>
      <c r="Q65" t="str">
        <f t="shared" si="2"/>
        <v>mai</v>
      </c>
      <c r="R65" t="str">
        <f t="shared" si="3"/>
        <v>New York</v>
      </c>
      <c r="S65" t="str">
        <f t="shared" si="4"/>
        <v>2020-05</v>
      </c>
      <c r="T65">
        <f>IF(AND(COUNTIF(Calculs!$Q$2:$Q$12,$O65)&gt;0,COUNTIF(Calculs!$S$2:$S$12,$E65)&gt;0,COUNTIF(Calculs!$U$2:$U$12,$H65)&gt;0),1,0)</f>
        <v>1</v>
      </c>
      <c r="U65">
        <f t="shared" si="5"/>
        <v>550000.00000000012</v>
      </c>
      <c r="V65">
        <f t="shared" si="6"/>
        <v>1000</v>
      </c>
      <c r="W65">
        <f t="shared" si="7"/>
        <v>165000.00000000003</v>
      </c>
    </row>
    <row r="66" spans="1:23" ht="15.75" customHeight="1" x14ac:dyDescent="0.3">
      <c r="A66" s="2" t="s">
        <v>24</v>
      </c>
      <c r="B66" s="2">
        <v>1185732</v>
      </c>
      <c r="C66" s="3">
        <v>43956</v>
      </c>
      <c r="D66" s="12" t="str" cm="1">
        <f t="array" ref="D66">_xlfn.SWITCH(WEEKDAY(C66,2), 1, "Lundi", 2, "Mardi", 3, "Mercredi", 4, "Jeudi", 5, "Vendredi", 6, "Samedi", 7, "Dimanche", "Erreur")</f>
        <v>Mardi</v>
      </c>
      <c r="E66" s="2" t="s">
        <v>14</v>
      </c>
      <c r="F66" s="2" t="s">
        <v>15</v>
      </c>
      <c r="G66" s="2" t="s">
        <v>15</v>
      </c>
      <c r="H66" s="4" t="s">
        <v>19</v>
      </c>
      <c r="I66" s="5">
        <v>55.000000000000007</v>
      </c>
      <c r="J66" s="6">
        <v>950</v>
      </c>
      <c r="K66" s="7">
        <v>522500.00000000006</v>
      </c>
      <c r="L66" s="7">
        <v>182875</v>
      </c>
      <c r="M66" s="8">
        <v>0.35</v>
      </c>
      <c r="N66" s="2" t="s">
        <v>23</v>
      </c>
      <c r="O66">
        <f t="shared" si="0"/>
        <v>2020</v>
      </c>
      <c r="P66">
        <f t="shared" si="1"/>
        <v>5</v>
      </c>
      <c r="Q66" t="str">
        <f t="shared" si="2"/>
        <v>mai</v>
      </c>
      <c r="R66" t="str">
        <f t="shared" si="3"/>
        <v>New York</v>
      </c>
      <c r="S66" t="str">
        <f t="shared" si="4"/>
        <v>2020-05</v>
      </c>
      <c r="T66">
        <f>IF(AND(COUNTIF(Calculs!$Q$2:$Q$12,$O66)&gt;0,COUNTIF(Calculs!$S$2:$S$12,$E66)&gt;0,COUNTIF(Calculs!$U$2:$U$12,$H66)&gt;0),1,0)</f>
        <v>1</v>
      </c>
      <c r="U66">
        <f t="shared" si="5"/>
        <v>522500.00000000006</v>
      </c>
      <c r="V66">
        <f t="shared" si="6"/>
        <v>950</v>
      </c>
      <c r="W66">
        <f t="shared" si="7"/>
        <v>182875</v>
      </c>
    </row>
    <row r="67" spans="1:23" ht="15.75" customHeight="1" x14ac:dyDescent="0.3">
      <c r="A67" s="2" t="s">
        <v>24</v>
      </c>
      <c r="B67" s="2">
        <v>1185732</v>
      </c>
      <c r="C67" s="3">
        <v>43957</v>
      </c>
      <c r="D67" s="12" t="str" cm="1">
        <f t="array" ref="D67">_xlfn.SWITCH(WEEKDAY(C67,2), 1, "Lundi", 2, "Mardi", 3, "Mercredi", 4, "Jeudi", 5, "Vendredi", 6, "Samedi", 7, "Dimanche", "Erreur")</f>
        <v>Mercredi</v>
      </c>
      <c r="E67" s="2" t="s">
        <v>14</v>
      </c>
      <c r="F67" s="2" t="s">
        <v>15</v>
      </c>
      <c r="G67" s="2" t="s">
        <v>15</v>
      </c>
      <c r="H67" s="4" t="s">
        <v>20</v>
      </c>
      <c r="I67" s="5">
        <v>55.000000000000007</v>
      </c>
      <c r="J67" s="6">
        <v>900</v>
      </c>
      <c r="K67" s="7">
        <v>495000.00000000006</v>
      </c>
      <c r="L67" s="7">
        <v>173250</v>
      </c>
      <c r="M67" s="8">
        <v>0.35</v>
      </c>
      <c r="N67" s="2" t="s">
        <v>23</v>
      </c>
      <c r="O67">
        <f t="shared" ref="O67:O130" si="8">YEAR($C67)</f>
        <v>2020</v>
      </c>
      <c r="P67">
        <f t="shared" ref="P67:P130" si="9">MONTH($C67)</f>
        <v>5</v>
      </c>
      <c r="Q67" t="str">
        <f t="shared" ref="Q67:Q130" si="10">TEXT($C67,"mmm")</f>
        <v>mai</v>
      </c>
      <c r="R67" t="str">
        <f t="shared" ref="R67:R130" si="11">SUBSTITUTE(SUBSTITUTE($F67,"Sud ","South "),"Ouest ","West ")</f>
        <v>New York</v>
      </c>
      <c r="S67" t="str">
        <f t="shared" ref="S67:S130" si="12">TEXT($C67,"aaaa-mm")</f>
        <v>2020-05</v>
      </c>
      <c r="T67">
        <f>IF(AND(COUNTIF(Calculs!$Q$2:$Q$12,$O67)&gt;0,COUNTIF(Calculs!$S$2:$S$12,$E67)&gt;0,COUNTIF(Calculs!$U$2:$U$12,$H67)&gt;0),1,0)</f>
        <v>1</v>
      </c>
      <c r="U67">
        <f t="shared" ref="U67:U130" si="13">$K67*$T67</f>
        <v>495000.00000000006</v>
      </c>
      <c r="V67">
        <f t="shared" ref="V67:V130" si="14">$J67*$T67</f>
        <v>900</v>
      </c>
      <c r="W67">
        <f t="shared" ref="W67:W130" si="15">$L67*$T67</f>
        <v>173250</v>
      </c>
    </row>
    <row r="68" spans="1:23" ht="15.75" customHeight="1" x14ac:dyDescent="0.3">
      <c r="A68" s="2" t="s">
        <v>24</v>
      </c>
      <c r="B68" s="2">
        <v>1185732</v>
      </c>
      <c r="C68" s="3">
        <v>43958</v>
      </c>
      <c r="D68" s="12" t="str" cm="1">
        <f t="array" ref="D68">_xlfn.SWITCH(WEEKDAY(C68,2), 1, "Lundi", 2, "Mardi", 3, "Mercredi", 4, "Jeudi", 5, "Vendredi", 6, "Samedi", 7, "Dimanche", "Erreur")</f>
        <v>Jeudi</v>
      </c>
      <c r="E68" s="2" t="s">
        <v>14</v>
      </c>
      <c r="F68" s="2" t="s">
        <v>15</v>
      </c>
      <c r="G68" s="2" t="s">
        <v>15</v>
      </c>
      <c r="H68" s="4" t="s">
        <v>21</v>
      </c>
      <c r="I68" s="5">
        <v>65</v>
      </c>
      <c r="J68" s="6">
        <v>900</v>
      </c>
      <c r="K68" s="7">
        <v>585000</v>
      </c>
      <c r="L68" s="7">
        <v>175500</v>
      </c>
      <c r="M68" s="8">
        <v>0.3</v>
      </c>
      <c r="N68" s="2" t="s">
        <v>23</v>
      </c>
      <c r="O68">
        <f t="shared" si="8"/>
        <v>2020</v>
      </c>
      <c r="P68">
        <f t="shared" si="9"/>
        <v>5</v>
      </c>
      <c r="Q68" t="str">
        <f t="shared" si="10"/>
        <v>mai</v>
      </c>
      <c r="R68" t="str">
        <f t="shared" si="11"/>
        <v>New York</v>
      </c>
      <c r="S68" t="str">
        <f t="shared" si="12"/>
        <v>2020-05</v>
      </c>
      <c r="T68">
        <f>IF(AND(COUNTIF(Calculs!$Q$2:$Q$12,$O68)&gt;0,COUNTIF(Calculs!$S$2:$S$12,$E68)&gt;0,COUNTIF(Calculs!$U$2:$U$12,$H68)&gt;0),1,0)</f>
        <v>1</v>
      </c>
      <c r="U68">
        <f t="shared" si="13"/>
        <v>585000</v>
      </c>
      <c r="V68">
        <f t="shared" si="14"/>
        <v>900</v>
      </c>
      <c r="W68">
        <f t="shared" si="15"/>
        <v>175500</v>
      </c>
    </row>
    <row r="69" spans="1:23" ht="15.75" customHeight="1" x14ac:dyDescent="0.3">
      <c r="A69" s="2" t="s">
        <v>24</v>
      </c>
      <c r="B69" s="2">
        <v>1185732</v>
      </c>
      <c r="C69" s="3">
        <v>44030</v>
      </c>
      <c r="D69" s="12" t="str" cm="1">
        <f t="array" ref="D69">_xlfn.SWITCH(WEEKDAY(C69,2), 1, "Lundi", 2, "Mardi", 3, "Mercredi", 4, "Jeudi", 5, "Vendredi", 6, "Samedi", 7, "Dimanche", "Erreur")</f>
        <v>Samedi</v>
      </c>
      <c r="E69" s="2" t="s">
        <v>14</v>
      </c>
      <c r="F69" s="2" t="s">
        <v>15</v>
      </c>
      <c r="G69" s="2" t="s">
        <v>15</v>
      </c>
      <c r="H69" s="4" t="s">
        <v>22</v>
      </c>
      <c r="I69" s="5">
        <v>70</v>
      </c>
      <c r="J69" s="6">
        <v>1000</v>
      </c>
      <c r="K69" s="7">
        <v>700000</v>
      </c>
      <c r="L69" s="7">
        <v>175000</v>
      </c>
      <c r="M69" s="8">
        <v>0.25</v>
      </c>
      <c r="N69" s="2" t="s">
        <v>23</v>
      </c>
      <c r="O69">
        <f t="shared" si="8"/>
        <v>2020</v>
      </c>
      <c r="P69">
        <f t="shared" si="9"/>
        <v>7</v>
      </c>
      <c r="Q69" t="str">
        <f t="shared" si="10"/>
        <v>juil</v>
      </c>
      <c r="R69" t="str">
        <f t="shared" si="11"/>
        <v>New York</v>
      </c>
      <c r="S69" t="str">
        <f t="shared" si="12"/>
        <v>2020-07</v>
      </c>
      <c r="T69">
        <f>IF(AND(COUNTIF(Calculs!$Q$2:$Q$12,$O69)&gt;0,COUNTIF(Calculs!$S$2:$S$12,$E69)&gt;0,COUNTIF(Calculs!$U$2:$U$12,$H69)&gt;0),1,0)</f>
        <v>1</v>
      </c>
      <c r="U69">
        <f t="shared" si="13"/>
        <v>700000</v>
      </c>
      <c r="V69">
        <f t="shared" si="14"/>
        <v>1000</v>
      </c>
      <c r="W69">
        <f t="shared" si="15"/>
        <v>175000</v>
      </c>
    </row>
    <row r="70" spans="1:23" ht="15.75" customHeight="1" x14ac:dyDescent="0.3">
      <c r="A70" s="2" t="s">
        <v>25</v>
      </c>
      <c r="B70" s="2">
        <v>1197831</v>
      </c>
      <c r="C70" s="3">
        <v>44031</v>
      </c>
      <c r="D70" s="12" t="str" cm="1">
        <f t="array" ref="D70">_xlfn.SWITCH(WEEKDAY(C70,2), 1, "Lundi", 2, "Mardi", 3, "Mercredi", 4, "Jeudi", 5, "Vendredi", 6, "Samedi", 7, "Dimanche", "Erreur")</f>
        <v>Dimanche</v>
      </c>
      <c r="E70" s="2" t="s">
        <v>14</v>
      </c>
      <c r="F70" s="2" t="s">
        <v>15</v>
      </c>
      <c r="G70" s="2" t="s">
        <v>15</v>
      </c>
      <c r="H70" s="4" t="s">
        <v>16</v>
      </c>
      <c r="I70" s="5">
        <v>25</v>
      </c>
      <c r="J70" s="6">
        <v>900</v>
      </c>
      <c r="K70" s="7">
        <v>225000</v>
      </c>
      <c r="L70" s="7">
        <v>78750</v>
      </c>
      <c r="M70" s="8">
        <v>0.35</v>
      </c>
      <c r="N70" s="2" t="s">
        <v>23</v>
      </c>
      <c r="O70">
        <f t="shared" si="8"/>
        <v>2020</v>
      </c>
      <c r="P70">
        <f t="shared" si="9"/>
        <v>7</v>
      </c>
      <c r="Q70" t="str">
        <f t="shared" si="10"/>
        <v>juil</v>
      </c>
      <c r="R70" t="str">
        <f t="shared" si="11"/>
        <v>New York</v>
      </c>
      <c r="S70" t="str">
        <f t="shared" si="12"/>
        <v>2020-07</v>
      </c>
      <c r="T70">
        <f>IF(AND(COUNTIF(Calculs!$Q$2:$Q$12,$O70)&gt;0,COUNTIF(Calculs!$S$2:$S$12,$E70)&gt;0,COUNTIF(Calculs!$U$2:$U$12,$H70)&gt;0),1,0)</f>
        <v>1</v>
      </c>
      <c r="U70">
        <f t="shared" si="13"/>
        <v>225000</v>
      </c>
      <c r="V70">
        <f t="shared" si="14"/>
        <v>900</v>
      </c>
      <c r="W70">
        <f t="shared" si="15"/>
        <v>78750</v>
      </c>
    </row>
    <row r="71" spans="1:23" ht="15.75" customHeight="1" x14ac:dyDescent="0.3">
      <c r="A71" s="2" t="s">
        <v>25</v>
      </c>
      <c r="B71" s="2">
        <v>1197831</v>
      </c>
      <c r="C71" s="3">
        <v>44032</v>
      </c>
      <c r="D71" s="12" t="str" cm="1">
        <f t="array" ref="D71">_xlfn.SWITCH(WEEKDAY(C71,2), 1, "Lundi", 2, "Mardi", 3, "Mercredi", 4, "Jeudi", 5, "Vendredi", 6, "Samedi", 7, "Dimanche", "Erreur")</f>
        <v>Lundi</v>
      </c>
      <c r="E71" s="2" t="s">
        <v>14</v>
      </c>
      <c r="F71" s="2" t="s">
        <v>15</v>
      </c>
      <c r="G71" s="2" t="s">
        <v>15</v>
      </c>
      <c r="H71" s="4" t="s">
        <v>18</v>
      </c>
      <c r="I71" s="5">
        <v>35</v>
      </c>
      <c r="J71" s="6">
        <v>900</v>
      </c>
      <c r="K71" s="7">
        <v>315000</v>
      </c>
      <c r="L71" s="7">
        <v>110250</v>
      </c>
      <c r="M71" s="8">
        <v>0.35</v>
      </c>
      <c r="N71" s="2" t="s">
        <v>23</v>
      </c>
      <c r="O71">
        <f t="shared" si="8"/>
        <v>2020</v>
      </c>
      <c r="P71">
        <f t="shared" si="9"/>
        <v>7</v>
      </c>
      <c r="Q71" t="str">
        <f t="shared" si="10"/>
        <v>juil</v>
      </c>
      <c r="R71" t="str">
        <f t="shared" si="11"/>
        <v>New York</v>
      </c>
      <c r="S71" t="str">
        <f t="shared" si="12"/>
        <v>2020-07</v>
      </c>
      <c r="T71">
        <f>IF(AND(COUNTIF(Calculs!$Q$2:$Q$12,$O71)&gt;0,COUNTIF(Calculs!$S$2:$S$12,$E71)&gt;0,COUNTIF(Calculs!$U$2:$U$12,$H71)&gt;0),1,0)</f>
        <v>1</v>
      </c>
      <c r="U71">
        <f t="shared" si="13"/>
        <v>315000</v>
      </c>
      <c r="V71">
        <f t="shared" si="14"/>
        <v>900</v>
      </c>
      <c r="W71">
        <f t="shared" si="15"/>
        <v>110250</v>
      </c>
    </row>
    <row r="72" spans="1:23" ht="15.75" customHeight="1" x14ac:dyDescent="0.3">
      <c r="A72" s="2" t="s">
        <v>25</v>
      </c>
      <c r="B72" s="2">
        <v>1197831</v>
      </c>
      <c r="C72" s="3">
        <v>44033</v>
      </c>
      <c r="D72" s="12" t="str" cm="1">
        <f t="array" ref="D72">_xlfn.SWITCH(WEEKDAY(C72,2), 1, "Lundi", 2, "Mardi", 3, "Mercredi", 4, "Jeudi", 5, "Vendredi", 6, "Samedi", 7, "Dimanche", "Erreur")</f>
        <v>Mardi</v>
      </c>
      <c r="E72" s="2" t="s">
        <v>14</v>
      </c>
      <c r="F72" s="2" t="s">
        <v>15</v>
      </c>
      <c r="G72" s="2" t="s">
        <v>15</v>
      </c>
      <c r="H72" s="4" t="s">
        <v>19</v>
      </c>
      <c r="I72" s="5">
        <v>35</v>
      </c>
      <c r="J72" s="6">
        <v>700</v>
      </c>
      <c r="K72" s="7">
        <v>245000</v>
      </c>
      <c r="L72" s="7">
        <v>85750</v>
      </c>
      <c r="M72" s="8">
        <v>0.35</v>
      </c>
      <c r="N72" s="2" t="s">
        <v>23</v>
      </c>
      <c r="O72">
        <f t="shared" si="8"/>
        <v>2020</v>
      </c>
      <c r="P72">
        <f t="shared" si="9"/>
        <v>7</v>
      </c>
      <c r="Q72" t="str">
        <f t="shared" si="10"/>
        <v>juil</v>
      </c>
      <c r="R72" t="str">
        <f t="shared" si="11"/>
        <v>New York</v>
      </c>
      <c r="S72" t="str">
        <f t="shared" si="12"/>
        <v>2020-07</v>
      </c>
      <c r="T72">
        <f>IF(AND(COUNTIF(Calculs!$Q$2:$Q$12,$O72)&gt;0,COUNTIF(Calculs!$S$2:$S$12,$E72)&gt;0,COUNTIF(Calculs!$U$2:$U$12,$H72)&gt;0),1,0)</f>
        <v>1</v>
      </c>
      <c r="U72">
        <f t="shared" si="13"/>
        <v>245000</v>
      </c>
      <c r="V72">
        <f t="shared" si="14"/>
        <v>700</v>
      </c>
      <c r="W72">
        <f t="shared" si="15"/>
        <v>85750</v>
      </c>
    </row>
    <row r="73" spans="1:23" ht="15.75" customHeight="1" x14ac:dyDescent="0.3">
      <c r="A73" s="2" t="s">
        <v>25</v>
      </c>
      <c r="B73" s="2">
        <v>1197831</v>
      </c>
      <c r="C73" s="3">
        <v>44034</v>
      </c>
      <c r="D73" s="12" t="str" cm="1">
        <f t="array" ref="D73">_xlfn.SWITCH(WEEKDAY(C73,2), 1, "Lundi", 2, "Mardi", 3, "Mercredi", 4, "Jeudi", 5, "Vendredi", 6, "Samedi", 7, "Dimanche", "Erreur")</f>
        <v>Mercredi</v>
      </c>
      <c r="E73" s="2" t="s">
        <v>14</v>
      </c>
      <c r="F73" s="2" t="s">
        <v>15</v>
      </c>
      <c r="G73" s="2" t="s">
        <v>15</v>
      </c>
      <c r="H73" s="4" t="s">
        <v>20</v>
      </c>
      <c r="I73" s="5">
        <v>35</v>
      </c>
      <c r="J73" s="6">
        <v>700</v>
      </c>
      <c r="K73" s="7">
        <v>245000</v>
      </c>
      <c r="L73" s="7">
        <v>110250</v>
      </c>
      <c r="M73" s="8">
        <v>0.45</v>
      </c>
      <c r="N73" s="2" t="s">
        <v>23</v>
      </c>
      <c r="O73">
        <f t="shared" si="8"/>
        <v>2020</v>
      </c>
      <c r="P73">
        <f t="shared" si="9"/>
        <v>7</v>
      </c>
      <c r="Q73" t="str">
        <f t="shared" si="10"/>
        <v>juil</v>
      </c>
      <c r="R73" t="str">
        <f t="shared" si="11"/>
        <v>New York</v>
      </c>
      <c r="S73" t="str">
        <f t="shared" si="12"/>
        <v>2020-07</v>
      </c>
      <c r="T73">
        <f>IF(AND(COUNTIF(Calculs!$Q$2:$Q$12,$O73)&gt;0,COUNTIF(Calculs!$S$2:$S$12,$E73)&gt;0,COUNTIF(Calculs!$U$2:$U$12,$H73)&gt;0),1,0)</f>
        <v>1</v>
      </c>
      <c r="U73">
        <f t="shared" si="13"/>
        <v>245000</v>
      </c>
      <c r="V73">
        <f t="shared" si="14"/>
        <v>700</v>
      </c>
      <c r="W73">
        <f t="shared" si="15"/>
        <v>110250</v>
      </c>
    </row>
    <row r="74" spans="1:23" ht="15.75" customHeight="1" x14ac:dyDescent="0.3">
      <c r="A74" s="2" t="s">
        <v>25</v>
      </c>
      <c r="B74" s="2">
        <v>1197831</v>
      </c>
      <c r="C74" s="3">
        <v>44035</v>
      </c>
      <c r="D74" s="12" t="str" cm="1">
        <f t="array" ref="D74">_xlfn.SWITCH(WEEKDAY(C74,2), 1, "Lundi", 2, "Mardi", 3, "Mercredi", 4, "Jeudi", 5, "Vendredi", 6, "Samedi", 7, "Dimanche", "Erreur")</f>
        <v>Jeudi</v>
      </c>
      <c r="E74" s="2" t="s">
        <v>26</v>
      </c>
      <c r="F74" s="2" t="s">
        <v>27</v>
      </c>
      <c r="G74" s="2" t="s">
        <v>28</v>
      </c>
      <c r="H74" s="4" t="s">
        <v>21</v>
      </c>
      <c r="I74" s="5">
        <v>40</v>
      </c>
      <c r="J74" s="6">
        <v>550</v>
      </c>
      <c r="K74" s="7">
        <v>220000</v>
      </c>
      <c r="L74" s="7">
        <v>66000</v>
      </c>
      <c r="M74" s="8">
        <v>0.3</v>
      </c>
      <c r="N74" s="2" t="s">
        <v>23</v>
      </c>
      <c r="O74">
        <f t="shared" si="8"/>
        <v>2020</v>
      </c>
      <c r="P74">
        <f t="shared" si="9"/>
        <v>7</v>
      </c>
      <c r="Q74" t="str">
        <f t="shared" si="10"/>
        <v>juil</v>
      </c>
      <c r="R74" t="str">
        <f t="shared" si="11"/>
        <v>Texas</v>
      </c>
      <c r="S74" t="str">
        <f t="shared" si="12"/>
        <v>2020-07</v>
      </c>
      <c r="T74">
        <f>IF(AND(COUNTIF(Calculs!$Q$2:$Q$12,$O74)&gt;0,COUNTIF(Calculs!$S$2:$S$12,$E74)&gt;0,COUNTIF(Calculs!$U$2:$U$12,$H74)&gt;0),1,0)</f>
        <v>1</v>
      </c>
      <c r="U74">
        <f t="shared" si="13"/>
        <v>220000</v>
      </c>
      <c r="V74">
        <f t="shared" si="14"/>
        <v>550</v>
      </c>
      <c r="W74">
        <f t="shared" si="15"/>
        <v>66000</v>
      </c>
    </row>
    <row r="75" spans="1:23" ht="15.75" customHeight="1" x14ac:dyDescent="0.3">
      <c r="A75" s="2" t="s">
        <v>25</v>
      </c>
      <c r="B75" s="2">
        <v>1197831</v>
      </c>
      <c r="C75" s="3">
        <v>44036</v>
      </c>
      <c r="D75" s="12" t="str" cm="1">
        <f t="array" ref="D75">_xlfn.SWITCH(WEEKDAY(C75,2), 1, "Lundi", 2, "Mardi", 3, "Mercredi", 4, "Jeudi", 5, "Vendredi", 6, "Samedi", 7, "Dimanche", "Erreur")</f>
        <v>Vendredi</v>
      </c>
      <c r="E75" s="2" t="s">
        <v>26</v>
      </c>
      <c r="F75" s="2" t="s">
        <v>27</v>
      </c>
      <c r="G75" s="2" t="s">
        <v>28</v>
      </c>
      <c r="H75" s="4" t="s">
        <v>22</v>
      </c>
      <c r="I75" s="5">
        <v>35</v>
      </c>
      <c r="J75" s="6">
        <v>700</v>
      </c>
      <c r="K75" s="7">
        <v>245000</v>
      </c>
      <c r="L75" s="7">
        <v>122500</v>
      </c>
      <c r="M75" s="8">
        <v>0.5</v>
      </c>
      <c r="N75" s="2" t="s">
        <v>23</v>
      </c>
      <c r="O75">
        <f t="shared" si="8"/>
        <v>2020</v>
      </c>
      <c r="P75">
        <f t="shared" si="9"/>
        <v>7</v>
      </c>
      <c r="Q75" t="str">
        <f t="shared" si="10"/>
        <v>juil</v>
      </c>
      <c r="R75" t="str">
        <f t="shared" si="11"/>
        <v>Texas</v>
      </c>
      <c r="S75" t="str">
        <f t="shared" si="12"/>
        <v>2020-07</v>
      </c>
      <c r="T75">
        <f>IF(AND(COUNTIF(Calculs!$Q$2:$Q$12,$O75)&gt;0,COUNTIF(Calculs!$S$2:$S$12,$E75)&gt;0,COUNTIF(Calculs!$U$2:$U$12,$H75)&gt;0),1,0)</f>
        <v>1</v>
      </c>
      <c r="U75">
        <f t="shared" si="13"/>
        <v>245000</v>
      </c>
      <c r="V75">
        <f t="shared" si="14"/>
        <v>700</v>
      </c>
      <c r="W75">
        <f t="shared" si="15"/>
        <v>122500</v>
      </c>
    </row>
    <row r="76" spans="1:23" ht="15.75" customHeight="1" x14ac:dyDescent="0.3">
      <c r="A76" s="2" t="s">
        <v>25</v>
      </c>
      <c r="B76" s="2">
        <v>1197831</v>
      </c>
      <c r="C76" s="3">
        <v>44037</v>
      </c>
      <c r="D76" s="12" t="str" cm="1">
        <f t="array" ref="D76">_xlfn.SWITCH(WEEKDAY(C76,2), 1, "Lundi", 2, "Mardi", 3, "Mercredi", 4, "Jeudi", 5, "Vendredi", 6, "Samedi", 7, "Dimanche", "Erreur")</f>
        <v>Samedi</v>
      </c>
      <c r="E76" s="2" t="s">
        <v>26</v>
      </c>
      <c r="F76" s="2" t="s">
        <v>27</v>
      </c>
      <c r="G76" s="2" t="s">
        <v>28</v>
      </c>
      <c r="H76" s="4" t="s">
        <v>16</v>
      </c>
      <c r="I76" s="5">
        <v>25</v>
      </c>
      <c r="J76" s="6">
        <v>850</v>
      </c>
      <c r="K76" s="7">
        <v>212500</v>
      </c>
      <c r="L76" s="7">
        <v>74375</v>
      </c>
      <c r="M76" s="8">
        <v>0.35</v>
      </c>
      <c r="N76" s="2" t="s">
        <v>23</v>
      </c>
      <c r="O76">
        <f t="shared" si="8"/>
        <v>2020</v>
      </c>
      <c r="P76">
        <f t="shared" si="9"/>
        <v>7</v>
      </c>
      <c r="Q76" t="str">
        <f t="shared" si="10"/>
        <v>juil</v>
      </c>
      <c r="R76" t="str">
        <f t="shared" si="11"/>
        <v>Texas</v>
      </c>
      <c r="S76" t="str">
        <f t="shared" si="12"/>
        <v>2020-07</v>
      </c>
      <c r="T76">
        <f>IF(AND(COUNTIF(Calculs!$Q$2:$Q$12,$O76)&gt;0,COUNTIF(Calculs!$S$2:$S$12,$E76)&gt;0,COUNTIF(Calculs!$U$2:$U$12,$H76)&gt;0),1,0)</f>
        <v>1</v>
      </c>
      <c r="U76">
        <f t="shared" si="13"/>
        <v>212500</v>
      </c>
      <c r="V76">
        <f t="shared" si="14"/>
        <v>850</v>
      </c>
      <c r="W76">
        <f t="shared" si="15"/>
        <v>74375</v>
      </c>
    </row>
    <row r="77" spans="1:23" ht="15.75" customHeight="1" x14ac:dyDescent="0.3">
      <c r="A77" s="2" t="s">
        <v>25</v>
      </c>
      <c r="B77" s="2">
        <v>1197831</v>
      </c>
      <c r="C77" s="3">
        <v>44038</v>
      </c>
      <c r="D77" s="12" t="str" cm="1">
        <f t="array" ref="D77">_xlfn.SWITCH(WEEKDAY(C77,2), 1, "Lundi", 2, "Mardi", 3, "Mercredi", 4, "Jeudi", 5, "Vendredi", 6, "Samedi", 7, "Dimanche", "Erreur")</f>
        <v>Dimanche</v>
      </c>
      <c r="E77" s="2" t="s">
        <v>26</v>
      </c>
      <c r="F77" s="2" t="s">
        <v>27</v>
      </c>
      <c r="G77" s="2" t="s">
        <v>28</v>
      </c>
      <c r="H77" s="4" t="s">
        <v>18</v>
      </c>
      <c r="I77" s="5">
        <v>35</v>
      </c>
      <c r="J77" s="6">
        <v>850</v>
      </c>
      <c r="K77" s="7">
        <v>297500</v>
      </c>
      <c r="L77" s="7">
        <v>104125</v>
      </c>
      <c r="M77" s="8">
        <v>0.35</v>
      </c>
      <c r="N77" s="2" t="s">
        <v>23</v>
      </c>
      <c r="O77">
        <f t="shared" si="8"/>
        <v>2020</v>
      </c>
      <c r="P77">
        <f t="shared" si="9"/>
        <v>7</v>
      </c>
      <c r="Q77" t="str">
        <f t="shared" si="10"/>
        <v>juil</v>
      </c>
      <c r="R77" t="str">
        <f t="shared" si="11"/>
        <v>Texas</v>
      </c>
      <c r="S77" t="str">
        <f t="shared" si="12"/>
        <v>2020-07</v>
      </c>
      <c r="T77">
        <f>IF(AND(COUNTIF(Calculs!$Q$2:$Q$12,$O77)&gt;0,COUNTIF(Calculs!$S$2:$S$12,$E77)&gt;0,COUNTIF(Calculs!$U$2:$U$12,$H77)&gt;0),1,0)</f>
        <v>1</v>
      </c>
      <c r="U77">
        <f t="shared" si="13"/>
        <v>297500</v>
      </c>
      <c r="V77">
        <f t="shared" si="14"/>
        <v>850</v>
      </c>
      <c r="W77">
        <f t="shared" si="15"/>
        <v>104125</v>
      </c>
    </row>
    <row r="78" spans="1:23" ht="15.75" customHeight="1" x14ac:dyDescent="0.3">
      <c r="A78" s="2" t="s">
        <v>25</v>
      </c>
      <c r="B78" s="2">
        <v>1197831</v>
      </c>
      <c r="C78" s="3">
        <v>44039</v>
      </c>
      <c r="D78" s="12" t="str" cm="1">
        <f t="array" ref="D78">_xlfn.SWITCH(WEEKDAY(C78,2), 1, "Lundi", 2, "Mardi", 3, "Mercredi", 4, "Jeudi", 5, "Vendredi", 6, "Samedi", 7, "Dimanche", "Erreur")</f>
        <v>Lundi</v>
      </c>
      <c r="E78" s="2" t="s">
        <v>26</v>
      </c>
      <c r="F78" s="2" t="s">
        <v>27</v>
      </c>
      <c r="G78" s="2" t="s">
        <v>28</v>
      </c>
      <c r="H78" s="4" t="s">
        <v>19</v>
      </c>
      <c r="I78" s="5">
        <v>35</v>
      </c>
      <c r="J78" s="6">
        <v>675</v>
      </c>
      <c r="K78" s="7">
        <v>236250</v>
      </c>
      <c r="L78" s="7">
        <v>82687.5</v>
      </c>
      <c r="M78" s="8">
        <v>0.35</v>
      </c>
      <c r="N78" s="2" t="s">
        <v>23</v>
      </c>
      <c r="O78">
        <f t="shared" si="8"/>
        <v>2020</v>
      </c>
      <c r="P78">
        <f t="shared" si="9"/>
        <v>7</v>
      </c>
      <c r="Q78" t="str">
        <f t="shared" si="10"/>
        <v>juil</v>
      </c>
      <c r="R78" t="str">
        <f t="shared" si="11"/>
        <v>Texas</v>
      </c>
      <c r="S78" t="str">
        <f t="shared" si="12"/>
        <v>2020-07</v>
      </c>
      <c r="T78">
        <f>IF(AND(COUNTIF(Calculs!$Q$2:$Q$12,$O78)&gt;0,COUNTIF(Calculs!$S$2:$S$12,$E78)&gt;0,COUNTIF(Calculs!$U$2:$U$12,$H78)&gt;0),1,0)</f>
        <v>1</v>
      </c>
      <c r="U78">
        <f t="shared" si="13"/>
        <v>236250</v>
      </c>
      <c r="V78">
        <f t="shared" si="14"/>
        <v>675</v>
      </c>
      <c r="W78">
        <f t="shared" si="15"/>
        <v>82687.5</v>
      </c>
    </row>
    <row r="79" spans="1:23" ht="15.75" customHeight="1" x14ac:dyDescent="0.3">
      <c r="A79" s="2" t="s">
        <v>25</v>
      </c>
      <c r="B79" s="2">
        <v>1197831</v>
      </c>
      <c r="C79" s="3">
        <v>44040</v>
      </c>
      <c r="D79" s="12" t="str" cm="1">
        <f t="array" ref="D79">_xlfn.SWITCH(WEEKDAY(C79,2), 1, "Lundi", 2, "Mardi", 3, "Mercredi", 4, "Jeudi", 5, "Vendredi", 6, "Samedi", 7, "Dimanche", "Erreur")</f>
        <v>Mardi</v>
      </c>
      <c r="E79" s="2" t="s">
        <v>26</v>
      </c>
      <c r="F79" s="2" t="s">
        <v>27</v>
      </c>
      <c r="G79" s="2" t="s">
        <v>28</v>
      </c>
      <c r="H79" s="4" t="s">
        <v>20</v>
      </c>
      <c r="I79" s="5">
        <v>35</v>
      </c>
      <c r="J79" s="6">
        <v>625</v>
      </c>
      <c r="K79" s="7">
        <v>218750</v>
      </c>
      <c r="L79" s="7">
        <v>98437.5</v>
      </c>
      <c r="M79" s="8">
        <v>0.45</v>
      </c>
      <c r="N79" s="2" t="s">
        <v>23</v>
      </c>
      <c r="O79">
        <f t="shared" si="8"/>
        <v>2020</v>
      </c>
      <c r="P79">
        <f t="shared" si="9"/>
        <v>7</v>
      </c>
      <c r="Q79" t="str">
        <f t="shared" si="10"/>
        <v>juil</v>
      </c>
      <c r="R79" t="str">
        <f t="shared" si="11"/>
        <v>Texas</v>
      </c>
      <c r="S79" t="str">
        <f t="shared" si="12"/>
        <v>2020-07</v>
      </c>
      <c r="T79">
        <f>IF(AND(COUNTIF(Calculs!$Q$2:$Q$12,$O79)&gt;0,COUNTIF(Calculs!$S$2:$S$12,$E79)&gt;0,COUNTIF(Calculs!$U$2:$U$12,$H79)&gt;0),1,0)</f>
        <v>1</v>
      </c>
      <c r="U79">
        <f t="shared" si="13"/>
        <v>218750</v>
      </c>
      <c r="V79">
        <f t="shared" si="14"/>
        <v>625</v>
      </c>
      <c r="W79">
        <f t="shared" si="15"/>
        <v>98437.5</v>
      </c>
    </row>
    <row r="80" spans="1:23" ht="15.75" customHeight="1" x14ac:dyDescent="0.3">
      <c r="A80" s="2" t="s">
        <v>25</v>
      </c>
      <c r="B80" s="2">
        <v>1197831</v>
      </c>
      <c r="C80" s="3">
        <v>44041</v>
      </c>
      <c r="D80" s="12" t="str" cm="1">
        <f t="array" ref="D80">_xlfn.SWITCH(WEEKDAY(C80,2), 1, "Lundi", 2, "Mardi", 3, "Mercredi", 4, "Jeudi", 5, "Vendredi", 6, "Samedi", 7, "Dimanche", "Erreur")</f>
        <v>Mercredi</v>
      </c>
      <c r="E80" s="2" t="s">
        <v>26</v>
      </c>
      <c r="F80" s="2" t="s">
        <v>27</v>
      </c>
      <c r="G80" s="2" t="s">
        <v>28</v>
      </c>
      <c r="H80" s="4" t="s">
        <v>21</v>
      </c>
      <c r="I80" s="5">
        <v>40</v>
      </c>
      <c r="J80" s="6">
        <v>500</v>
      </c>
      <c r="K80" s="7">
        <v>200000</v>
      </c>
      <c r="L80" s="7">
        <v>60000</v>
      </c>
      <c r="M80" s="8">
        <v>0.3</v>
      </c>
      <c r="N80" s="2" t="s">
        <v>23</v>
      </c>
      <c r="O80">
        <f t="shared" si="8"/>
        <v>2020</v>
      </c>
      <c r="P80">
        <f t="shared" si="9"/>
        <v>7</v>
      </c>
      <c r="Q80" t="str">
        <f t="shared" si="10"/>
        <v>juil</v>
      </c>
      <c r="R80" t="str">
        <f t="shared" si="11"/>
        <v>Texas</v>
      </c>
      <c r="S80" t="str">
        <f t="shared" si="12"/>
        <v>2020-07</v>
      </c>
      <c r="T80">
        <f>IF(AND(COUNTIF(Calculs!$Q$2:$Q$12,$O80)&gt;0,COUNTIF(Calculs!$S$2:$S$12,$E80)&gt;0,COUNTIF(Calculs!$U$2:$U$12,$H80)&gt;0),1,0)</f>
        <v>1</v>
      </c>
      <c r="U80">
        <f t="shared" si="13"/>
        <v>200000</v>
      </c>
      <c r="V80">
        <f t="shared" si="14"/>
        <v>500</v>
      </c>
      <c r="W80">
        <f t="shared" si="15"/>
        <v>60000</v>
      </c>
    </row>
    <row r="81" spans="1:23" ht="15.75" customHeight="1" x14ac:dyDescent="0.3">
      <c r="A81" s="2" t="s">
        <v>25</v>
      </c>
      <c r="B81" s="2">
        <v>1197831</v>
      </c>
      <c r="C81" s="3">
        <v>44042</v>
      </c>
      <c r="D81" s="12" t="str" cm="1">
        <f t="array" ref="D81">_xlfn.SWITCH(WEEKDAY(C81,2), 1, "Lundi", 2, "Mardi", 3, "Mercredi", 4, "Jeudi", 5, "Vendredi", 6, "Samedi", 7, "Dimanche", "Erreur")</f>
        <v>Jeudi</v>
      </c>
      <c r="E81" s="2" t="s">
        <v>26</v>
      </c>
      <c r="F81" s="2" t="s">
        <v>27</v>
      </c>
      <c r="G81" s="2" t="s">
        <v>28</v>
      </c>
      <c r="H81" s="4" t="s">
        <v>22</v>
      </c>
      <c r="I81" s="5">
        <v>35</v>
      </c>
      <c r="J81" s="6">
        <v>700</v>
      </c>
      <c r="K81" s="7">
        <v>245000</v>
      </c>
      <c r="L81" s="7">
        <v>122500</v>
      </c>
      <c r="M81" s="8">
        <v>0.5</v>
      </c>
      <c r="N81" s="2" t="s">
        <v>23</v>
      </c>
      <c r="O81">
        <f t="shared" si="8"/>
        <v>2020</v>
      </c>
      <c r="P81">
        <f t="shared" si="9"/>
        <v>7</v>
      </c>
      <c r="Q81" t="str">
        <f t="shared" si="10"/>
        <v>juil</v>
      </c>
      <c r="R81" t="str">
        <f t="shared" si="11"/>
        <v>Texas</v>
      </c>
      <c r="S81" t="str">
        <f t="shared" si="12"/>
        <v>2020-07</v>
      </c>
      <c r="T81">
        <f>IF(AND(COUNTIF(Calculs!$Q$2:$Q$12,$O81)&gt;0,COUNTIF(Calculs!$S$2:$S$12,$E81)&gt;0,COUNTIF(Calculs!$U$2:$U$12,$H81)&gt;0),1,0)</f>
        <v>1</v>
      </c>
      <c r="U81">
        <f t="shared" si="13"/>
        <v>245000</v>
      </c>
      <c r="V81">
        <f t="shared" si="14"/>
        <v>700</v>
      </c>
      <c r="W81">
        <f t="shared" si="15"/>
        <v>122500</v>
      </c>
    </row>
    <row r="82" spans="1:23" ht="15.75" customHeight="1" x14ac:dyDescent="0.3">
      <c r="A82" s="2" t="s">
        <v>25</v>
      </c>
      <c r="B82" s="2">
        <v>1197831</v>
      </c>
      <c r="C82" s="3">
        <v>44043</v>
      </c>
      <c r="D82" s="12" t="str" cm="1">
        <f t="array" ref="D82">_xlfn.SWITCH(WEEKDAY(C82,2), 1, "Lundi", 2, "Mardi", 3, "Mercredi", 4, "Jeudi", 5, "Vendredi", 6, "Samedi", 7, "Dimanche", "Erreur")</f>
        <v>Vendredi</v>
      </c>
      <c r="E82" s="2" t="s">
        <v>26</v>
      </c>
      <c r="F82" s="2" t="s">
        <v>27</v>
      </c>
      <c r="G82" s="2" t="s">
        <v>28</v>
      </c>
      <c r="H82" s="4" t="s">
        <v>16</v>
      </c>
      <c r="I82" s="5">
        <v>30</v>
      </c>
      <c r="J82" s="6">
        <v>875</v>
      </c>
      <c r="K82" s="7">
        <v>262500</v>
      </c>
      <c r="L82" s="7">
        <v>91875</v>
      </c>
      <c r="M82" s="8">
        <v>0.35</v>
      </c>
      <c r="N82" s="2" t="s">
        <v>23</v>
      </c>
      <c r="O82">
        <f t="shared" si="8"/>
        <v>2020</v>
      </c>
      <c r="P82">
        <f t="shared" si="9"/>
        <v>7</v>
      </c>
      <c r="Q82" t="str">
        <f t="shared" si="10"/>
        <v>juil</v>
      </c>
      <c r="R82" t="str">
        <f t="shared" si="11"/>
        <v>Texas</v>
      </c>
      <c r="S82" t="str">
        <f t="shared" si="12"/>
        <v>2020-07</v>
      </c>
      <c r="T82">
        <f>IF(AND(COUNTIF(Calculs!$Q$2:$Q$12,$O82)&gt;0,COUNTIF(Calculs!$S$2:$S$12,$E82)&gt;0,COUNTIF(Calculs!$U$2:$U$12,$H82)&gt;0),1,0)</f>
        <v>1</v>
      </c>
      <c r="U82">
        <f t="shared" si="13"/>
        <v>262500</v>
      </c>
      <c r="V82">
        <f t="shared" si="14"/>
        <v>875</v>
      </c>
      <c r="W82">
        <f t="shared" si="15"/>
        <v>91875</v>
      </c>
    </row>
    <row r="83" spans="1:23" ht="15.75" customHeight="1" x14ac:dyDescent="0.3">
      <c r="A83" s="2" t="s">
        <v>25</v>
      </c>
      <c r="B83" s="2">
        <v>1197831</v>
      </c>
      <c r="C83" s="3">
        <v>44044</v>
      </c>
      <c r="D83" s="12" t="str" cm="1">
        <f t="array" ref="D83">_xlfn.SWITCH(WEEKDAY(C83,2), 1, "Lundi", 2, "Mardi", 3, "Mercredi", 4, "Jeudi", 5, "Vendredi", 6, "Samedi", 7, "Dimanche", "Erreur")</f>
        <v>Samedi</v>
      </c>
      <c r="E83" s="2" t="s">
        <v>26</v>
      </c>
      <c r="F83" s="2" t="s">
        <v>27</v>
      </c>
      <c r="G83" s="2" t="s">
        <v>28</v>
      </c>
      <c r="H83" s="4" t="s">
        <v>18</v>
      </c>
      <c r="I83" s="5">
        <v>40</v>
      </c>
      <c r="J83" s="6">
        <v>875</v>
      </c>
      <c r="K83" s="7">
        <v>350000</v>
      </c>
      <c r="L83" s="7">
        <v>122499.99999999999</v>
      </c>
      <c r="M83" s="8">
        <v>0.35</v>
      </c>
      <c r="N83" s="2" t="s">
        <v>23</v>
      </c>
      <c r="O83">
        <f t="shared" si="8"/>
        <v>2020</v>
      </c>
      <c r="P83">
        <f t="shared" si="9"/>
        <v>8</v>
      </c>
      <c r="Q83" t="str">
        <f t="shared" si="10"/>
        <v>août</v>
      </c>
      <c r="R83" t="str">
        <f t="shared" si="11"/>
        <v>Texas</v>
      </c>
      <c r="S83" t="str">
        <f t="shared" si="12"/>
        <v>2020-08</v>
      </c>
      <c r="T83">
        <f>IF(AND(COUNTIF(Calculs!$Q$2:$Q$12,$O83)&gt;0,COUNTIF(Calculs!$S$2:$S$12,$E83)&gt;0,COUNTIF(Calculs!$U$2:$U$12,$H83)&gt;0),1,0)</f>
        <v>1</v>
      </c>
      <c r="U83">
        <f t="shared" si="13"/>
        <v>350000</v>
      </c>
      <c r="V83">
        <f t="shared" si="14"/>
        <v>875</v>
      </c>
      <c r="W83">
        <f t="shared" si="15"/>
        <v>122499.99999999999</v>
      </c>
    </row>
    <row r="84" spans="1:23" ht="15.75" customHeight="1" x14ac:dyDescent="0.3">
      <c r="A84" s="2" t="s">
        <v>25</v>
      </c>
      <c r="B84" s="2">
        <v>1197831</v>
      </c>
      <c r="C84" s="3">
        <v>44045</v>
      </c>
      <c r="D84" s="12" t="str" cm="1">
        <f t="array" ref="D84">_xlfn.SWITCH(WEEKDAY(C84,2), 1, "Lundi", 2, "Mardi", 3, "Mercredi", 4, "Jeudi", 5, "Vendredi", 6, "Samedi", 7, "Dimanche", "Erreur")</f>
        <v>Dimanche</v>
      </c>
      <c r="E84" s="2" t="s">
        <v>26</v>
      </c>
      <c r="F84" s="2" t="s">
        <v>27</v>
      </c>
      <c r="G84" s="2" t="s">
        <v>28</v>
      </c>
      <c r="H84" s="4" t="s">
        <v>19</v>
      </c>
      <c r="I84" s="5">
        <v>35</v>
      </c>
      <c r="J84" s="6">
        <v>700</v>
      </c>
      <c r="K84" s="7">
        <v>245000</v>
      </c>
      <c r="L84" s="7">
        <v>85750</v>
      </c>
      <c r="M84" s="8">
        <v>0.35</v>
      </c>
      <c r="N84" s="2" t="s">
        <v>23</v>
      </c>
      <c r="O84">
        <f t="shared" si="8"/>
        <v>2020</v>
      </c>
      <c r="P84">
        <f t="shared" si="9"/>
        <v>8</v>
      </c>
      <c r="Q84" t="str">
        <f t="shared" si="10"/>
        <v>août</v>
      </c>
      <c r="R84" t="str">
        <f t="shared" si="11"/>
        <v>Texas</v>
      </c>
      <c r="S84" t="str">
        <f t="shared" si="12"/>
        <v>2020-08</v>
      </c>
      <c r="T84">
        <f>IF(AND(COUNTIF(Calculs!$Q$2:$Q$12,$O84)&gt;0,COUNTIF(Calculs!$S$2:$S$12,$E84)&gt;0,COUNTIF(Calculs!$U$2:$U$12,$H84)&gt;0),1,0)</f>
        <v>1</v>
      </c>
      <c r="U84">
        <f t="shared" si="13"/>
        <v>245000</v>
      </c>
      <c r="V84">
        <f t="shared" si="14"/>
        <v>700</v>
      </c>
      <c r="W84">
        <f t="shared" si="15"/>
        <v>85750</v>
      </c>
    </row>
    <row r="85" spans="1:23" ht="15.75" customHeight="1" x14ac:dyDescent="0.3">
      <c r="A85" s="2" t="s">
        <v>25</v>
      </c>
      <c r="B85" s="2">
        <v>1197831</v>
      </c>
      <c r="C85" s="3">
        <v>44046</v>
      </c>
      <c r="D85" s="12" t="str" cm="1">
        <f t="array" ref="D85">_xlfn.SWITCH(WEEKDAY(C85,2), 1, "Lundi", 2, "Mardi", 3, "Mercredi", 4, "Jeudi", 5, "Vendredi", 6, "Samedi", 7, "Dimanche", "Erreur")</f>
        <v>Lundi</v>
      </c>
      <c r="E85" s="2" t="s">
        <v>26</v>
      </c>
      <c r="F85" s="2" t="s">
        <v>27</v>
      </c>
      <c r="G85" s="2" t="s">
        <v>28</v>
      </c>
      <c r="H85" s="4" t="s">
        <v>20</v>
      </c>
      <c r="I85" s="5">
        <v>40</v>
      </c>
      <c r="J85" s="6">
        <v>600</v>
      </c>
      <c r="K85" s="7">
        <v>240000</v>
      </c>
      <c r="L85" s="7">
        <v>108000</v>
      </c>
      <c r="M85" s="8">
        <v>0.45</v>
      </c>
      <c r="N85" s="2" t="s">
        <v>23</v>
      </c>
      <c r="O85">
        <f t="shared" si="8"/>
        <v>2020</v>
      </c>
      <c r="P85">
        <f t="shared" si="9"/>
        <v>8</v>
      </c>
      <c r="Q85" t="str">
        <f t="shared" si="10"/>
        <v>août</v>
      </c>
      <c r="R85" t="str">
        <f t="shared" si="11"/>
        <v>Texas</v>
      </c>
      <c r="S85" t="str">
        <f t="shared" si="12"/>
        <v>2020-08</v>
      </c>
      <c r="T85">
        <f>IF(AND(COUNTIF(Calculs!$Q$2:$Q$12,$O85)&gt;0,COUNTIF(Calculs!$S$2:$S$12,$E85)&gt;0,COUNTIF(Calculs!$U$2:$U$12,$H85)&gt;0),1,0)</f>
        <v>1</v>
      </c>
      <c r="U85">
        <f t="shared" si="13"/>
        <v>240000</v>
      </c>
      <c r="V85">
        <f t="shared" si="14"/>
        <v>600</v>
      </c>
      <c r="W85">
        <f t="shared" si="15"/>
        <v>108000</v>
      </c>
    </row>
    <row r="86" spans="1:23" ht="15.75" customHeight="1" x14ac:dyDescent="0.3">
      <c r="A86" s="2" t="s">
        <v>25</v>
      </c>
      <c r="B86" s="2">
        <v>1197831</v>
      </c>
      <c r="C86" s="3">
        <v>44047</v>
      </c>
      <c r="D86" s="12" t="str" cm="1">
        <f t="array" ref="D86">_xlfn.SWITCH(WEEKDAY(C86,2), 1, "Lundi", 2, "Mardi", 3, "Mercredi", 4, "Jeudi", 5, "Vendredi", 6, "Samedi", 7, "Dimanche", "Erreur")</f>
        <v>Mardi</v>
      </c>
      <c r="E86" s="2" t="s">
        <v>26</v>
      </c>
      <c r="F86" s="2" t="s">
        <v>27</v>
      </c>
      <c r="G86" s="2" t="s">
        <v>28</v>
      </c>
      <c r="H86" s="4" t="s">
        <v>21</v>
      </c>
      <c r="I86" s="5">
        <v>45</v>
      </c>
      <c r="J86" s="6">
        <v>500</v>
      </c>
      <c r="K86" s="7">
        <v>225000</v>
      </c>
      <c r="L86" s="7">
        <v>67500</v>
      </c>
      <c r="M86" s="8">
        <v>0.3</v>
      </c>
      <c r="N86" s="2" t="s">
        <v>23</v>
      </c>
      <c r="O86">
        <f t="shared" si="8"/>
        <v>2020</v>
      </c>
      <c r="P86">
        <f t="shared" si="9"/>
        <v>8</v>
      </c>
      <c r="Q86" t="str">
        <f t="shared" si="10"/>
        <v>août</v>
      </c>
      <c r="R86" t="str">
        <f t="shared" si="11"/>
        <v>Texas</v>
      </c>
      <c r="S86" t="str">
        <f t="shared" si="12"/>
        <v>2020-08</v>
      </c>
      <c r="T86">
        <f>IF(AND(COUNTIF(Calculs!$Q$2:$Q$12,$O86)&gt;0,COUNTIF(Calculs!$S$2:$S$12,$E86)&gt;0,COUNTIF(Calculs!$U$2:$U$12,$H86)&gt;0),1,0)</f>
        <v>1</v>
      </c>
      <c r="U86">
        <f t="shared" si="13"/>
        <v>225000</v>
      </c>
      <c r="V86">
        <f t="shared" si="14"/>
        <v>500</v>
      </c>
      <c r="W86">
        <f t="shared" si="15"/>
        <v>67500</v>
      </c>
    </row>
    <row r="87" spans="1:23" ht="15.75" customHeight="1" x14ac:dyDescent="0.3">
      <c r="A87" s="2" t="s">
        <v>25</v>
      </c>
      <c r="B87" s="2">
        <v>1197831</v>
      </c>
      <c r="C87" s="3">
        <v>44048</v>
      </c>
      <c r="D87" s="12" t="str" cm="1">
        <f t="array" ref="D87">_xlfn.SWITCH(WEEKDAY(C87,2), 1, "Lundi", 2, "Mardi", 3, "Mercredi", 4, "Jeudi", 5, "Vendredi", 6, "Samedi", 7, "Dimanche", "Erreur")</f>
        <v>Mercredi</v>
      </c>
      <c r="E87" s="2" t="s">
        <v>26</v>
      </c>
      <c r="F87" s="2" t="s">
        <v>27</v>
      </c>
      <c r="G87" s="2" t="s">
        <v>28</v>
      </c>
      <c r="H87" s="4" t="s">
        <v>22</v>
      </c>
      <c r="I87" s="5">
        <v>40</v>
      </c>
      <c r="J87" s="6">
        <v>650</v>
      </c>
      <c r="K87" s="7">
        <v>260000</v>
      </c>
      <c r="L87" s="7">
        <v>130000</v>
      </c>
      <c r="M87" s="8">
        <v>0.5</v>
      </c>
      <c r="N87" s="2" t="s">
        <v>23</v>
      </c>
      <c r="O87">
        <f t="shared" si="8"/>
        <v>2020</v>
      </c>
      <c r="P87">
        <f t="shared" si="9"/>
        <v>8</v>
      </c>
      <c r="Q87" t="str">
        <f t="shared" si="10"/>
        <v>août</v>
      </c>
      <c r="R87" t="str">
        <f t="shared" si="11"/>
        <v>Texas</v>
      </c>
      <c r="S87" t="str">
        <f t="shared" si="12"/>
        <v>2020-08</v>
      </c>
      <c r="T87">
        <f>IF(AND(COUNTIF(Calculs!$Q$2:$Q$12,$O87)&gt;0,COUNTIF(Calculs!$S$2:$S$12,$E87)&gt;0,COUNTIF(Calculs!$U$2:$U$12,$H87)&gt;0),1,0)</f>
        <v>1</v>
      </c>
      <c r="U87">
        <f t="shared" si="13"/>
        <v>260000</v>
      </c>
      <c r="V87">
        <f t="shared" si="14"/>
        <v>650</v>
      </c>
      <c r="W87">
        <f t="shared" si="15"/>
        <v>130000</v>
      </c>
    </row>
    <row r="88" spans="1:23" ht="15.75" customHeight="1" x14ac:dyDescent="0.3">
      <c r="A88" s="2" t="s">
        <v>25</v>
      </c>
      <c r="B88" s="2">
        <v>1197831</v>
      </c>
      <c r="C88" s="3">
        <v>44049</v>
      </c>
      <c r="D88" s="12" t="str" cm="1">
        <f t="array" ref="D88">_xlfn.SWITCH(WEEKDAY(C88,2), 1, "Lundi", 2, "Mardi", 3, "Mercredi", 4, "Jeudi", 5, "Vendredi", 6, "Samedi", 7, "Dimanche", "Erreur")</f>
        <v>Jeudi</v>
      </c>
      <c r="E88" s="2" t="s">
        <v>26</v>
      </c>
      <c r="F88" s="2" t="s">
        <v>27</v>
      </c>
      <c r="G88" s="2" t="s">
        <v>28</v>
      </c>
      <c r="H88" s="4" t="s">
        <v>16</v>
      </c>
      <c r="I88" s="5">
        <v>30</v>
      </c>
      <c r="J88" s="6">
        <v>900</v>
      </c>
      <c r="K88" s="7">
        <v>270000</v>
      </c>
      <c r="L88" s="7">
        <v>94500</v>
      </c>
      <c r="M88" s="8">
        <v>0.35</v>
      </c>
      <c r="N88" s="2" t="s">
        <v>23</v>
      </c>
      <c r="O88">
        <f t="shared" si="8"/>
        <v>2020</v>
      </c>
      <c r="P88">
        <f t="shared" si="9"/>
        <v>8</v>
      </c>
      <c r="Q88" t="str">
        <f t="shared" si="10"/>
        <v>août</v>
      </c>
      <c r="R88" t="str">
        <f t="shared" si="11"/>
        <v>Texas</v>
      </c>
      <c r="S88" t="str">
        <f t="shared" si="12"/>
        <v>2020-08</v>
      </c>
      <c r="T88">
        <f>IF(AND(COUNTIF(Calculs!$Q$2:$Q$12,$O88)&gt;0,COUNTIF(Calculs!$S$2:$S$12,$E88)&gt;0,COUNTIF(Calculs!$U$2:$U$12,$H88)&gt;0),1,0)</f>
        <v>1</v>
      </c>
      <c r="U88">
        <f t="shared" si="13"/>
        <v>270000</v>
      </c>
      <c r="V88">
        <f t="shared" si="14"/>
        <v>900</v>
      </c>
      <c r="W88">
        <f t="shared" si="15"/>
        <v>94500</v>
      </c>
    </row>
    <row r="89" spans="1:23" ht="15.75" customHeight="1" x14ac:dyDescent="0.3">
      <c r="A89" s="2" t="s">
        <v>25</v>
      </c>
      <c r="B89" s="2">
        <v>1197831</v>
      </c>
      <c r="C89" s="3">
        <v>44050</v>
      </c>
      <c r="D89" s="12" t="str" cm="1">
        <f t="array" ref="D89">_xlfn.SWITCH(WEEKDAY(C89,2), 1, "Lundi", 2, "Mardi", 3, "Mercredi", 4, "Jeudi", 5, "Vendredi", 6, "Samedi", 7, "Dimanche", "Erreur")</f>
        <v>Vendredi</v>
      </c>
      <c r="E89" s="2" t="s">
        <v>26</v>
      </c>
      <c r="F89" s="2" t="s">
        <v>27</v>
      </c>
      <c r="G89" s="2" t="s">
        <v>28</v>
      </c>
      <c r="H89" s="4" t="s">
        <v>18</v>
      </c>
      <c r="I89" s="5">
        <v>40</v>
      </c>
      <c r="J89" s="6">
        <v>900</v>
      </c>
      <c r="K89" s="7">
        <v>360000</v>
      </c>
      <c r="L89" s="7">
        <v>125999.99999999999</v>
      </c>
      <c r="M89" s="8">
        <v>0.35</v>
      </c>
      <c r="N89" s="2" t="s">
        <v>23</v>
      </c>
      <c r="O89">
        <f t="shared" si="8"/>
        <v>2020</v>
      </c>
      <c r="P89">
        <f t="shared" si="9"/>
        <v>8</v>
      </c>
      <c r="Q89" t="str">
        <f t="shared" si="10"/>
        <v>août</v>
      </c>
      <c r="R89" t="str">
        <f t="shared" si="11"/>
        <v>Texas</v>
      </c>
      <c r="S89" t="str">
        <f t="shared" si="12"/>
        <v>2020-08</v>
      </c>
      <c r="T89">
        <f>IF(AND(COUNTIF(Calculs!$Q$2:$Q$12,$O89)&gt;0,COUNTIF(Calculs!$S$2:$S$12,$E89)&gt;0,COUNTIF(Calculs!$U$2:$U$12,$H89)&gt;0),1,0)</f>
        <v>1</v>
      </c>
      <c r="U89">
        <f t="shared" si="13"/>
        <v>360000</v>
      </c>
      <c r="V89">
        <f t="shared" si="14"/>
        <v>900</v>
      </c>
      <c r="W89">
        <f t="shared" si="15"/>
        <v>125999.99999999999</v>
      </c>
    </row>
    <row r="90" spans="1:23" ht="15.75" customHeight="1" x14ac:dyDescent="0.3">
      <c r="A90" s="2" t="s">
        <v>25</v>
      </c>
      <c r="B90" s="2">
        <v>1197831</v>
      </c>
      <c r="C90" s="3">
        <v>44051</v>
      </c>
      <c r="D90" s="12" t="str" cm="1">
        <f t="array" ref="D90">_xlfn.SWITCH(WEEKDAY(C90,2), 1, "Lundi", 2, "Mardi", 3, "Mercredi", 4, "Jeudi", 5, "Vendredi", 6, "Samedi", 7, "Dimanche", "Erreur")</f>
        <v>Samedi</v>
      </c>
      <c r="E90" s="2" t="s">
        <v>26</v>
      </c>
      <c r="F90" s="2" t="s">
        <v>27</v>
      </c>
      <c r="G90" s="2" t="s">
        <v>28</v>
      </c>
      <c r="H90" s="4" t="s">
        <v>19</v>
      </c>
      <c r="I90" s="5">
        <v>35</v>
      </c>
      <c r="J90" s="6">
        <v>725</v>
      </c>
      <c r="K90" s="7">
        <v>253750</v>
      </c>
      <c r="L90" s="7">
        <v>88812.5</v>
      </c>
      <c r="M90" s="8">
        <v>0.35</v>
      </c>
      <c r="N90" s="2" t="s">
        <v>23</v>
      </c>
      <c r="O90">
        <f t="shared" si="8"/>
        <v>2020</v>
      </c>
      <c r="P90">
        <f t="shared" si="9"/>
        <v>8</v>
      </c>
      <c r="Q90" t="str">
        <f t="shared" si="10"/>
        <v>août</v>
      </c>
      <c r="R90" t="str">
        <f t="shared" si="11"/>
        <v>Texas</v>
      </c>
      <c r="S90" t="str">
        <f t="shared" si="12"/>
        <v>2020-08</v>
      </c>
      <c r="T90">
        <f>IF(AND(COUNTIF(Calculs!$Q$2:$Q$12,$O90)&gt;0,COUNTIF(Calculs!$S$2:$S$12,$E90)&gt;0,COUNTIF(Calculs!$U$2:$U$12,$H90)&gt;0),1,0)</f>
        <v>1</v>
      </c>
      <c r="U90">
        <f t="shared" si="13"/>
        <v>253750</v>
      </c>
      <c r="V90">
        <f t="shared" si="14"/>
        <v>725</v>
      </c>
      <c r="W90">
        <f t="shared" si="15"/>
        <v>88812.5</v>
      </c>
    </row>
    <row r="91" spans="1:23" ht="15.75" customHeight="1" x14ac:dyDescent="0.3">
      <c r="A91" s="2" t="s">
        <v>25</v>
      </c>
      <c r="B91" s="2">
        <v>1197831</v>
      </c>
      <c r="C91" s="3">
        <v>44052</v>
      </c>
      <c r="D91" s="12" t="str" cm="1">
        <f t="array" ref="D91">_xlfn.SWITCH(WEEKDAY(C91,2), 1, "Lundi", 2, "Mardi", 3, "Mercredi", 4, "Jeudi", 5, "Vendredi", 6, "Samedi", 7, "Dimanche", "Erreur")</f>
        <v>Dimanche</v>
      </c>
      <c r="E91" s="2" t="s">
        <v>26</v>
      </c>
      <c r="F91" s="2" t="s">
        <v>27</v>
      </c>
      <c r="G91" s="2" t="s">
        <v>28</v>
      </c>
      <c r="H91" s="4" t="s">
        <v>20</v>
      </c>
      <c r="I91" s="5">
        <v>40</v>
      </c>
      <c r="J91" s="6">
        <v>625</v>
      </c>
      <c r="K91" s="7">
        <v>250000</v>
      </c>
      <c r="L91" s="7">
        <v>112500</v>
      </c>
      <c r="M91" s="8">
        <v>0.45</v>
      </c>
      <c r="N91" s="2" t="s">
        <v>23</v>
      </c>
      <c r="O91">
        <f t="shared" si="8"/>
        <v>2020</v>
      </c>
      <c r="P91">
        <f t="shared" si="9"/>
        <v>8</v>
      </c>
      <c r="Q91" t="str">
        <f t="shared" si="10"/>
        <v>août</v>
      </c>
      <c r="R91" t="str">
        <f t="shared" si="11"/>
        <v>Texas</v>
      </c>
      <c r="S91" t="str">
        <f t="shared" si="12"/>
        <v>2020-08</v>
      </c>
      <c r="T91">
        <f>IF(AND(COUNTIF(Calculs!$Q$2:$Q$12,$O91)&gt;0,COUNTIF(Calculs!$S$2:$S$12,$E91)&gt;0,COUNTIF(Calculs!$U$2:$U$12,$H91)&gt;0),1,0)</f>
        <v>1</v>
      </c>
      <c r="U91">
        <f t="shared" si="13"/>
        <v>250000</v>
      </c>
      <c r="V91">
        <f t="shared" si="14"/>
        <v>625</v>
      </c>
      <c r="W91">
        <f t="shared" si="15"/>
        <v>112500</v>
      </c>
    </row>
    <row r="92" spans="1:23" ht="15.75" customHeight="1" x14ac:dyDescent="0.3">
      <c r="A92" s="2" t="s">
        <v>24</v>
      </c>
      <c r="B92" s="2">
        <v>1197831</v>
      </c>
      <c r="C92" s="3">
        <v>44053</v>
      </c>
      <c r="D92" s="12" t="str" cm="1">
        <f t="array" ref="D92">_xlfn.SWITCH(WEEKDAY(C92,2), 1, "Lundi", 2, "Mardi", 3, "Mercredi", 4, "Jeudi", 5, "Vendredi", 6, "Samedi", 7, "Dimanche", "Erreur")</f>
        <v>Lundi</v>
      </c>
      <c r="E92" s="2" t="s">
        <v>26</v>
      </c>
      <c r="F92" s="2" t="s">
        <v>27</v>
      </c>
      <c r="G92" s="2" t="s">
        <v>28</v>
      </c>
      <c r="H92" s="4" t="s">
        <v>21</v>
      </c>
      <c r="I92" s="5">
        <v>45</v>
      </c>
      <c r="J92" s="6">
        <v>525</v>
      </c>
      <c r="K92" s="7">
        <v>236250</v>
      </c>
      <c r="L92" s="7">
        <v>70875</v>
      </c>
      <c r="M92" s="8">
        <v>0.3</v>
      </c>
      <c r="N92" s="2" t="s">
        <v>23</v>
      </c>
      <c r="O92">
        <f t="shared" si="8"/>
        <v>2020</v>
      </c>
      <c r="P92">
        <f t="shared" si="9"/>
        <v>8</v>
      </c>
      <c r="Q92" t="str">
        <f t="shared" si="10"/>
        <v>août</v>
      </c>
      <c r="R92" t="str">
        <f t="shared" si="11"/>
        <v>Texas</v>
      </c>
      <c r="S92" t="str">
        <f t="shared" si="12"/>
        <v>2020-08</v>
      </c>
      <c r="T92">
        <f>IF(AND(COUNTIF(Calculs!$Q$2:$Q$12,$O92)&gt;0,COUNTIF(Calculs!$S$2:$S$12,$E92)&gt;0,COUNTIF(Calculs!$U$2:$U$12,$H92)&gt;0),1,0)</f>
        <v>1</v>
      </c>
      <c r="U92">
        <f t="shared" si="13"/>
        <v>236250</v>
      </c>
      <c r="V92">
        <f t="shared" si="14"/>
        <v>525</v>
      </c>
      <c r="W92">
        <f t="shared" si="15"/>
        <v>70875</v>
      </c>
    </row>
    <row r="93" spans="1:23" ht="15.75" customHeight="1" x14ac:dyDescent="0.3">
      <c r="A93" s="2" t="s">
        <v>24</v>
      </c>
      <c r="B93" s="2">
        <v>1197831</v>
      </c>
      <c r="C93" s="3">
        <v>44054</v>
      </c>
      <c r="D93" s="12" t="str" cm="1">
        <f t="array" ref="D93">_xlfn.SWITCH(WEEKDAY(C93,2), 1, "Lundi", 2, "Mardi", 3, "Mercredi", 4, "Jeudi", 5, "Vendredi", 6, "Samedi", 7, "Dimanche", "Erreur")</f>
        <v>Mardi</v>
      </c>
      <c r="E93" s="2" t="s">
        <v>26</v>
      </c>
      <c r="F93" s="2" t="s">
        <v>27</v>
      </c>
      <c r="G93" s="2" t="s">
        <v>28</v>
      </c>
      <c r="H93" s="4" t="s">
        <v>22</v>
      </c>
      <c r="I93" s="5">
        <v>40</v>
      </c>
      <c r="J93" s="6">
        <v>800</v>
      </c>
      <c r="K93" s="7">
        <v>320000</v>
      </c>
      <c r="L93" s="7">
        <v>160000</v>
      </c>
      <c r="M93" s="8">
        <v>0.5</v>
      </c>
      <c r="N93" s="2" t="s">
        <v>23</v>
      </c>
      <c r="O93">
        <f t="shared" si="8"/>
        <v>2020</v>
      </c>
      <c r="P93">
        <f t="shared" si="9"/>
        <v>8</v>
      </c>
      <c r="Q93" t="str">
        <f t="shared" si="10"/>
        <v>août</v>
      </c>
      <c r="R93" t="str">
        <f t="shared" si="11"/>
        <v>Texas</v>
      </c>
      <c r="S93" t="str">
        <f t="shared" si="12"/>
        <v>2020-08</v>
      </c>
      <c r="T93">
        <f>IF(AND(COUNTIF(Calculs!$Q$2:$Q$12,$O93)&gt;0,COUNTIF(Calculs!$S$2:$S$12,$E93)&gt;0,COUNTIF(Calculs!$U$2:$U$12,$H93)&gt;0),1,0)</f>
        <v>1</v>
      </c>
      <c r="U93">
        <f t="shared" si="13"/>
        <v>320000</v>
      </c>
      <c r="V93">
        <f t="shared" si="14"/>
        <v>800</v>
      </c>
      <c r="W93">
        <f t="shared" si="15"/>
        <v>160000</v>
      </c>
    </row>
    <row r="94" spans="1:23" ht="15.75" customHeight="1" x14ac:dyDescent="0.3">
      <c r="A94" s="2" t="s">
        <v>24</v>
      </c>
      <c r="B94" s="2">
        <v>1197831</v>
      </c>
      <c r="C94" s="3">
        <v>44055</v>
      </c>
      <c r="D94" s="12" t="str" cm="1">
        <f t="array" ref="D94">_xlfn.SWITCH(WEEKDAY(C94,2), 1, "Lundi", 2, "Mardi", 3, "Mercredi", 4, "Jeudi", 5, "Vendredi", 6, "Samedi", 7, "Dimanche", "Erreur")</f>
        <v>Mercredi</v>
      </c>
      <c r="E94" s="2" t="s">
        <v>26</v>
      </c>
      <c r="F94" s="2" t="s">
        <v>27</v>
      </c>
      <c r="G94" s="2" t="s">
        <v>28</v>
      </c>
      <c r="H94" s="4" t="s">
        <v>16</v>
      </c>
      <c r="I94" s="5">
        <v>30</v>
      </c>
      <c r="J94" s="6">
        <v>925</v>
      </c>
      <c r="K94" s="7">
        <v>277500</v>
      </c>
      <c r="L94" s="7">
        <v>97125</v>
      </c>
      <c r="M94" s="8">
        <v>0.35</v>
      </c>
      <c r="N94" s="2" t="s">
        <v>23</v>
      </c>
      <c r="O94">
        <f t="shared" si="8"/>
        <v>2020</v>
      </c>
      <c r="P94">
        <f t="shared" si="9"/>
        <v>8</v>
      </c>
      <c r="Q94" t="str">
        <f t="shared" si="10"/>
        <v>août</v>
      </c>
      <c r="R94" t="str">
        <f t="shared" si="11"/>
        <v>Texas</v>
      </c>
      <c r="S94" t="str">
        <f t="shared" si="12"/>
        <v>2020-08</v>
      </c>
      <c r="T94">
        <f>IF(AND(COUNTIF(Calculs!$Q$2:$Q$12,$O94)&gt;0,COUNTIF(Calculs!$S$2:$S$12,$E94)&gt;0,COUNTIF(Calculs!$U$2:$U$12,$H94)&gt;0),1,0)</f>
        <v>1</v>
      </c>
      <c r="U94">
        <f t="shared" si="13"/>
        <v>277500</v>
      </c>
      <c r="V94">
        <f t="shared" si="14"/>
        <v>925</v>
      </c>
      <c r="W94">
        <f t="shared" si="15"/>
        <v>97125</v>
      </c>
    </row>
    <row r="95" spans="1:23" ht="15.75" customHeight="1" x14ac:dyDescent="0.3">
      <c r="A95" s="2" t="s">
        <v>24</v>
      </c>
      <c r="B95" s="2">
        <v>1197831</v>
      </c>
      <c r="C95" s="3">
        <v>44056</v>
      </c>
      <c r="D95" s="12" t="str" cm="1">
        <f t="array" ref="D95">_xlfn.SWITCH(WEEKDAY(C95,2), 1, "Lundi", 2, "Mardi", 3, "Mercredi", 4, "Jeudi", 5, "Vendredi", 6, "Samedi", 7, "Dimanche", "Erreur")</f>
        <v>Jeudi</v>
      </c>
      <c r="E95" s="2" t="s">
        <v>26</v>
      </c>
      <c r="F95" s="2" t="s">
        <v>27</v>
      </c>
      <c r="G95" s="2" t="s">
        <v>28</v>
      </c>
      <c r="H95" s="4" t="s">
        <v>18</v>
      </c>
      <c r="I95" s="5">
        <v>40</v>
      </c>
      <c r="J95" s="6">
        <v>925</v>
      </c>
      <c r="K95" s="7">
        <v>370000</v>
      </c>
      <c r="L95" s="7">
        <v>129499.99999999999</v>
      </c>
      <c r="M95" s="8">
        <v>0.35</v>
      </c>
      <c r="N95" s="2" t="s">
        <v>23</v>
      </c>
      <c r="O95">
        <f t="shared" si="8"/>
        <v>2020</v>
      </c>
      <c r="P95">
        <f t="shared" si="9"/>
        <v>8</v>
      </c>
      <c r="Q95" t="str">
        <f t="shared" si="10"/>
        <v>août</v>
      </c>
      <c r="R95" t="str">
        <f t="shared" si="11"/>
        <v>Texas</v>
      </c>
      <c r="S95" t="str">
        <f t="shared" si="12"/>
        <v>2020-08</v>
      </c>
      <c r="T95">
        <f>IF(AND(COUNTIF(Calculs!$Q$2:$Q$12,$O95)&gt;0,COUNTIF(Calculs!$S$2:$S$12,$E95)&gt;0,COUNTIF(Calculs!$U$2:$U$12,$H95)&gt;0),1,0)</f>
        <v>1</v>
      </c>
      <c r="U95">
        <f t="shared" si="13"/>
        <v>370000</v>
      </c>
      <c r="V95">
        <f t="shared" si="14"/>
        <v>925</v>
      </c>
      <c r="W95">
        <f t="shared" si="15"/>
        <v>129499.99999999999</v>
      </c>
    </row>
    <row r="96" spans="1:23" ht="15.75" customHeight="1" x14ac:dyDescent="0.3">
      <c r="A96" s="2" t="s">
        <v>24</v>
      </c>
      <c r="B96" s="2">
        <v>1197831</v>
      </c>
      <c r="C96" s="3">
        <v>44057</v>
      </c>
      <c r="D96" s="12" t="str" cm="1">
        <f t="array" ref="D96">_xlfn.SWITCH(WEEKDAY(C96,2), 1, "Lundi", 2, "Mardi", 3, "Mercredi", 4, "Jeudi", 5, "Vendredi", 6, "Samedi", 7, "Dimanche", "Erreur")</f>
        <v>Vendredi</v>
      </c>
      <c r="E96" s="2" t="s">
        <v>26</v>
      </c>
      <c r="F96" s="2" t="s">
        <v>27</v>
      </c>
      <c r="G96" s="2" t="s">
        <v>28</v>
      </c>
      <c r="H96" s="4" t="s">
        <v>19</v>
      </c>
      <c r="I96" s="5">
        <v>35</v>
      </c>
      <c r="J96" s="6">
        <v>775</v>
      </c>
      <c r="K96" s="7">
        <v>271250</v>
      </c>
      <c r="L96" s="7">
        <v>94937.5</v>
      </c>
      <c r="M96" s="8">
        <v>0.35</v>
      </c>
      <c r="N96" s="2" t="s">
        <v>23</v>
      </c>
      <c r="O96">
        <f t="shared" si="8"/>
        <v>2020</v>
      </c>
      <c r="P96">
        <f t="shared" si="9"/>
        <v>8</v>
      </c>
      <c r="Q96" t="str">
        <f t="shared" si="10"/>
        <v>août</v>
      </c>
      <c r="R96" t="str">
        <f t="shared" si="11"/>
        <v>Texas</v>
      </c>
      <c r="S96" t="str">
        <f t="shared" si="12"/>
        <v>2020-08</v>
      </c>
      <c r="T96">
        <f>IF(AND(COUNTIF(Calculs!$Q$2:$Q$12,$O96)&gt;0,COUNTIF(Calculs!$S$2:$S$12,$E96)&gt;0,COUNTIF(Calculs!$U$2:$U$12,$H96)&gt;0),1,0)</f>
        <v>1</v>
      </c>
      <c r="U96">
        <f t="shared" si="13"/>
        <v>271250</v>
      </c>
      <c r="V96">
        <f t="shared" si="14"/>
        <v>775</v>
      </c>
      <c r="W96">
        <f t="shared" si="15"/>
        <v>94937.5</v>
      </c>
    </row>
    <row r="97" spans="1:23" ht="15.75" customHeight="1" x14ac:dyDescent="0.3">
      <c r="A97" s="2" t="s">
        <v>24</v>
      </c>
      <c r="B97" s="2">
        <v>1197831</v>
      </c>
      <c r="C97" s="3">
        <v>44058</v>
      </c>
      <c r="D97" s="12" t="str" cm="1">
        <f t="array" ref="D97">_xlfn.SWITCH(WEEKDAY(C97,2), 1, "Lundi", 2, "Mardi", 3, "Mercredi", 4, "Jeudi", 5, "Vendredi", 6, "Samedi", 7, "Dimanche", "Erreur")</f>
        <v>Samedi</v>
      </c>
      <c r="E97" s="2" t="s">
        <v>26</v>
      </c>
      <c r="F97" s="2" t="s">
        <v>27</v>
      </c>
      <c r="G97" s="2" t="s">
        <v>28</v>
      </c>
      <c r="H97" s="4" t="s">
        <v>20</v>
      </c>
      <c r="I97" s="5">
        <v>40</v>
      </c>
      <c r="J97" s="6">
        <v>700</v>
      </c>
      <c r="K97" s="7">
        <v>280000</v>
      </c>
      <c r="L97" s="7">
        <v>126000</v>
      </c>
      <c r="M97" s="8">
        <v>0.45</v>
      </c>
      <c r="N97" s="2" t="s">
        <v>23</v>
      </c>
      <c r="O97">
        <f t="shared" si="8"/>
        <v>2020</v>
      </c>
      <c r="P97">
        <f t="shared" si="9"/>
        <v>8</v>
      </c>
      <c r="Q97" t="str">
        <f t="shared" si="10"/>
        <v>août</v>
      </c>
      <c r="R97" t="str">
        <f t="shared" si="11"/>
        <v>Texas</v>
      </c>
      <c r="S97" t="str">
        <f t="shared" si="12"/>
        <v>2020-08</v>
      </c>
      <c r="T97">
        <f>IF(AND(COUNTIF(Calculs!$Q$2:$Q$12,$O97)&gt;0,COUNTIF(Calculs!$S$2:$S$12,$E97)&gt;0,COUNTIF(Calculs!$U$2:$U$12,$H97)&gt;0),1,0)</f>
        <v>1</v>
      </c>
      <c r="U97">
        <f t="shared" si="13"/>
        <v>280000</v>
      </c>
      <c r="V97">
        <f t="shared" si="14"/>
        <v>700</v>
      </c>
      <c r="W97">
        <f t="shared" si="15"/>
        <v>126000</v>
      </c>
    </row>
    <row r="98" spans="1:23" ht="15.75" customHeight="1" x14ac:dyDescent="0.3">
      <c r="A98" s="2" t="s">
        <v>24</v>
      </c>
      <c r="B98" s="2">
        <v>1197831</v>
      </c>
      <c r="C98" s="3">
        <v>44059</v>
      </c>
      <c r="D98" s="12" t="str" cm="1">
        <f t="array" ref="D98">_xlfn.SWITCH(WEEKDAY(C98,2), 1, "Lundi", 2, "Mardi", 3, "Mercredi", 4, "Jeudi", 5, "Vendredi", 6, "Samedi", 7, "Dimanche", "Erreur")</f>
        <v>Dimanche</v>
      </c>
      <c r="E98" s="2" t="s">
        <v>26</v>
      </c>
      <c r="F98" s="2" t="s">
        <v>27</v>
      </c>
      <c r="G98" s="2" t="s">
        <v>28</v>
      </c>
      <c r="H98" s="4" t="s">
        <v>21</v>
      </c>
      <c r="I98" s="5">
        <v>45</v>
      </c>
      <c r="J98" s="6">
        <v>600</v>
      </c>
      <c r="K98" s="7">
        <v>270000</v>
      </c>
      <c r="L98" s="7">
        <v>81000</v>
      </c>
      <c r="M98" s="8">
        <v>0.3</v>
      </c>
      <c r="N98" s="2" t="s">
        <v>23</v>
      </c>
      <c r="O98">
        <f t="shared" si="8"/>
        <v>2020</v>
      </c>
      <c r="P98">
        <f t="shared" si="9"/>
        <v>8</v>
      </c>
      <c r="Q98" t="str">
        <f t="shared" si="10"/>
        <v>août</v>
      </c>
      <c r="R98" t="str">
        <f t="shared" si="11"/>
        <v>Texas</v>
      </c>
      <c r="S98" t="str">
        <f t="shared" si="12"/>
        <v>2020-08</v>
      </c>
      <c r="T98">
        <f>IF(AND(COUNTIF(Calculs!$Q$2:$Q$12,$O98)&gt;0,COUNTIF(Calculs!$S$2:$S$12,$E98)&gt;0,COUNTIF(Calculs!$U$2:$U$12,$H98)&gt;0),1,0)</f>
        <v>1</v>
      </c>
      <c r="U98">
        <f t="shared" si="13"/>
        <v>270000</v>
      </c>
      <c r="V98">
        <f t="shared" si="14"/>
        <v>600</v>
      </c>
      <c r="W98">
        <f t="shared" si="15"/>
        <v>81000</v>
      </c>
    </row>
    <row r="99" spans="1:23" ht="15.75" customHeight="1" x14ac:dyDescent="0.3">
      <c r="A99" s="2" t="s">
        <v>24</v>
      </c>
      <c r="B99" s="2">
        <v>1197831</v>
      </c>
      <c r="C99" s="3">
        <v>44060</v>
      </c>
      <c r="D99" s="12" t="str" cm="1">
        <f t="array" ref="D99">_xlfn.SWITCH(WEEKDAY(C99,2), 1, "Lundi", 2, "Mardi", 3, "Mercredi", 4, "Jeudi", 5, "Vendredi", 6, "Samedi", 7, "Dimanche", "Erreur")</f>
        <v>Lundi</v>
      </c>
      <c r="E99" s="2" t="s">
        <v>26</v>
      </c>
      <c r="F99" s="2" t="s">
        <v>27</v>
      </c>
      <c r="G99" s="2" t="s">
        <v>28</v>
      </c>
      <c r="H99" s="4" t="s">
        <v>22</v>
      </c>
      <c r="I99" s="5">
        <v>40</v>
      </c>
      <c r="J99" s="6">
        <v>950</v>
      </c>
      <c r="K99" s="7">
        <v>380000</v>
      </c>
      <c r="L99" s="7">
        <v>190000</v>
      </c>
      <c r="M99" s="8">
        <v>0.5</v>
      </c>
      <c r="N99" s="2" t="s">
        <v>23</v>
      </c>
      <c r="O99">
        <f t="shared" si="8"/>
        <v>2020</v>
      </c>
      <c r="P99">
        <f t="shared" si="9"/>
        <v>8</v>
      </c>
      <c r="Q99" t="str">
        <f t="shared" si="10"/>
        <v>août</v>
      </c>
      <c r="R99" t="str">
        <f t="shared" si="11"/>
        <v>Texas</v>
      </c>
      <c r="S99" t="str">
        <f t="shared" si="12"/>
        <v>2020-08</v>
      </c>
      <c r="T99">
        <f>IF(AND(COUNTIF(Calculs!$Q$2:$Q$12,$O99)&gt;0,COUNTIF(Calculs!$S$2:$S$12,$E99)&gt;0,COUNTIF(Calculs!$U$2:$U$12,$H99)&gt;0),1,0)</f>
        <v>1</v>
      </c>
      <c r="U99">
        <f t="shared" si="13"/>
        <v>380000</v>
      </c>
      <c r="V99">
        <f t="shared" si="14"/>
        <v>950</v>
      </c>
      <c r="W99">
        <f t="shared" si="15"/>
        <v>190000</v>
      </c>
    </row>
    <row r="100" spans="1:23" ht="15.75" customHeight="1" x14ac:dyDescent="0.3">
      <c r="A100" s="2" t="s">
        <v>24</v>
      </c>
      <c r="B100" s="2">
        <v>1197831</v>
      </c>
      <c r="C100" s="3">
        <v>44061</v>
      </c>
      <c r="D100" s="12" t="str" cm="1">
        <f t="array" ref="D100">_xlfn.SWITCH(WEEKDAY(C100,2), 1, "Lundi", 2, "Mardi", 3, "Mercredi", 4, "Jeudi", 5, "Vendredi", 6, "Samedi", 7, "Dimanche", "Erreur")</f>
        <v>Mardi</v>
      </c>
      <c r="E100" s="2" t="s">
        <v>26</v>
      </c>
      <c r="F100" s="2" t="s">
        <v>27</v>
      </c>
      <c r="G100" s="2" t="s">
        <v>28</v>
      </c>
      <c r="H100" s="4" t="s">
        <v>16</v>
      </c>
      <c r="I100" s="5">
        <v>40</v>
      </c>
      <c r="J100" s="6">
        <v>950</v>
      </c>
      <c r="K100" s="7">
        <v>380000</v>
      </c>
      <c r="L100" s="7">
        <v>133000</v>
      </c>
      <c r="M100" s="8">
        <v>0.35</v>
      </c>
      <c r="N100" s="2" t="s">
        <v>23</v>
      </c>
      <c r="O100">
        <f t="shared" si="8"/>
        <v>2020</v>
      </c>
      <c r="P100">
        <f t="shared" si="9"/>
        <v>8</v>
      </c>
      <c r="Q100" t="str">
        <f t="shared" si="10"/>
        <v>août</v>
      </c>
      <c r="R100" t="str">
        <f t="shared" si="11"/>
        <v>Texas</v>
      </c>
      <c r="S100" t="str">
        <f t="shared" si="12"/>
        <v>2020-08</v>
      </c>
      <c r="T100">
        <f>IF(AND(COUNTIF(Calculs!$Q$2:$Q$12,$O100)&gt;0,COUNTIF(Calculs!$S$2:$S$12,$E100)&gt;0,COUNTIF(Calculs!$U$2:$U$12,$H100)&gt;0),1,0)</f>
        <v>1</v>
      </c>
      <c r="U100">
        <f t="shared" si="13"/>
        <v>380000</v>
      </c>
      <c r="V100">
        <f t="shared" si="14"/>
        <v>950</v>
      </c>
      <c r="W100">
        <f t="shared" si="15"/>
        <v>133000</v>
      </c>
    </row>
    <row r="101" spans="1:23" ht="15.75" customHeight="1" x14ac:dyDescent="0.3">
      <c r="A101" s="2" t="s">
        <v>24</v>
      </c>
      <c r="B101" s="2">
        <v>1197831</v>
      </c>
      <c r="C101" s="3">
        <v>44062</v>
      </c>
      <c r="D101" s="12" t="str" cm="1">
        <f t="array" ref="D101">_xlfn.SWITCH(WEEKDAY(C101,2), 1, "Lundi", 2, "Mardi", 3, "Mercredi", 4, "Jeudi", 5, "Vendredi", 6, "Samedi", 7, "Dimanche", "Erreur")</f>
        <v>Mercredi</v>
      </c>
      <c r="E101" s="2" t="s">
        <v>26</v>
      </c>
      <c r="F101" s="2" t="s">
        <v>27</v>
      </c>
      <c r="G101" s="2" t="s">
        <v>28</v>
      </c>
      <c r="H101" s="4" t="s">
        <v>18</v>
      </c>
      <c r="I101" s="5">
        <v>45</v>
      </c>
      <c r="J101" s="6">
        <v>950</v>
      </c>
      <c r="K101" s="7">
        <v>427500</v>
      </c>
      <c r="L101" s="7">
        <v>149625</v>
      </c>
      <c r="M101" s="8">
        <v>0.35</v>
      </c>
      <c r="N101" s="2" t="s">
        <v>23</v>
      </c>
      <c r="O101">
        <f t="shared" si="8"/>
        <v>2020</v>
      </c>
      <c r="P101">
        <f t="shared" si="9"/>
        <v>8</v>
      </c>
      <c r="Q101" t="str">
        <f t="shared" si="10"/>
        <v>août</v>
      </c>
      <c r="R101" t="str">
        <f t="shared" si="11"/>
        <v>Texas</v>
      </c>
      <c r="S101" t="str">
        <f t="shared" si="12"/>
        <v>2020-08</v>
      </c>
      <c r="T101">
        <f>IF(AND(COUNTIF(Calculs!$Q$2:$Q$12,$O101)&gt;0,COUNTIF(Calculs!$S$2:$S$12,$E101)&gt;0,COUNTIF(Calculs!$U$2:$U$12,$H101)&gt;0),1,0)</f>
        <v>1</v>
      </c>
      <c r="U101">
        <f t="shared" si="13"/>
        <v>427500</v>
      </c>
      <c r="V101">
        <f t="shared" si="14"/>
        <v>950</v>
      </c>
      <c r="W101">
        <f t="shared" si="15"/>
        <v>149625</v>
      </c>
    </row>
    <row r="102" spans="1:23" ht="15.75" customHeight="1" x14ac:dyDescent="0.3">
      <c r="A102" s="2" t="s">
        <v>24</v>
      </c>
      <c r="B102" s="2">
        <v>1197831</v>
      </c>
      <c r="C102" s="3">
        <v>44063</v>
      </c>
      <c r="D102" s="12" t="str" cm="1">
        <f t="array" ref="D102">_xlfn.SWITCH(WEEKDAY(C102,2), 1, "Lundi", 2, "Mardi", 3, "Mercredi", 4, "Jeudi", 5, "Vendredi", 6, "Samedi", 7, "Dimanche", "Erreur")</f>
        <v>Jeudi</v>
      </c>
      <c r="E102" s="2" t="s">
        <v>26</v>
      </c>
      <c r="F102" s="2" t="s">
        <v>27</v>
      </c>
      <c r="G102" s="2" t="s">
        <v>28</v>
      </c>
      <c r="H102" s="4" t="s">
        <v>19</v>
      </c>
      <c r="I102" s="5">
        <v>40</v>
      </c>
      <c r="J102" s="6">
        <v>800</v>
      </c>
      <c r="K102" s="7">
        <v>320000</v>
      </c>
      <c r="L102" s="7">
        <v>112000</v>
      </c>
      <c r="M102" s="8">
        <v>0.35</v>
      </c>
      <c r="N102" s="2" t="s">
        <v>23</v>
      </c>
      <c r="O102">
        <f t="shared" si="8"/>
        <v>2020</v>
      </c>
      <c r="P102">
        <f t="shared" si="9"/>
        <v>8</v>
      </c>
      <c r="Q102" t="str">
        <f t="shared" si="10"/>
        <v>août</v>
      </c>
      <c r="R102" t="str">
        <f t="shared" si="11"/>
        <v>Texas</v>
      </c>
      <c r="S102" t="str">
        <f t="shared" si="12"/>
        <v>2020-08</v>
      </c>
      <c r="T102">
        <f>IF(AND(COUNTIF(Calculs!$Q$2:$Q$12,$O102)&gt;0,COUNTIF(Calculs!$S$2:$S$12,$E102)&gt;0,COUNTIF(Calculs!$U$2:$U$12,$H102)&gt;0),1,0)</f>
        <v>1</v>
      </c>
      <c r="U102">
        <f t="shared" si="13"/>
        <v>320000</v>
      </c>
      <c r="V102">
        <f t="shared" si="14"/>
        <v>800</v>
      </c>
      <c r="W102">
        <f t="shared" si="15"/>
        <v>112000</v>
      </c>
    </row>
    <row r="103" spans="1:23" ht="15.75" customHeight="1" x14ac:dyDescent="0.3">
      <c r="A103" s="2" t="s">
        <v>24</v>
      </c>
      <c r="B103" s="2">
        <v>1197831</v>
      </c>
      <c r="C103" s="3">
        <v>44064</v>
      </c>
      <c r="D103" s="12" t="str" cm="1">
        <f t="array" ref="D103">_xlfn.SWITCH(WEEKDAY(C103,2), 1, "Lundi", 2, "Mardi", 3, "Mercredi", 4, "Jeudi", 5, "Vendredi", 6, "Samedi", 7, "Dimanche", "Erreur")</f>
        <v>Vendredi</v>
      </c>
      <c r="E103" s="2" t="s">
        <v>26</v>
      </c>
      <c r="F103" s="2" t="s">
        <v>27</v>
      </c>
      <c r="G103" s="2" t="s">
        <v>28</v>
      </c>
      <c r="H103" s="4" t="s">
        <v>20</v>
      </c>
      <c r="I103" s="5">
        <v>40</v>
      </c>
      <c r="J103" s="6">
        <v>750</v>
      </c>
      <c r="K103" s="7">
        <v>300000</v>
      </c>
      <c r="L103" s="7">
        <v>135000</v>
      </c>
      <c r="M103" s="8">
        <v>0.45</v>
      </c>
      <c r="N103" s="2" t="s">
        <v>23</v>
      </c>
      <c r="O103">
        <f t="shared" si="8"/>
        <v>2020</v>
      </c>
      <c r="P103">
        <f t="shared" si="9"/>
        <v>8</v>
      </c>
      <c r="Q103" t="str">
        <f t="shared" si="10"/>
        <v>août</v>
      </c>
      <c r="R103" t="str">
        <f t="shared" si="11"/>
        <v>Texas</v>
      </c>
      <c r="S103" t="str">
        <f t="shared" si="12"/>
        <v>2020-08</v>
      </c>
      <c r="T103">
        <f>IF(AND(COUNTIF(Calculs!$Q$2:$Q$12,$O103)&gt;0,COUNTIF(Calculs!$S$2:$S$12,$E103)&gt;0,COUNTIF(Calculs!$U$2:$U$12,$H103)&gt;0),1,0)</f>
        <v>1</v>
      </c>
      <c r="U103">
        <f t="shared" si="13"/>
        <v>300000</v>
      </c>
      <c r="V103">
        <f t="shared" si="14"/>
        <v>750</v>
      </c>
      <c r="W103">
        <f t="shared" si="15"/>
        <v>135000</v>
      </c>
    </row>
    <row r="104" spans="1:23" ht="15.75" customHeight="1" x14ac:dyDescent="0.3">
      <c r="A104" s="2" t="s">
        <v>24</v>
      </c>
      <c r="B104" s="2">
        <v>1197831</v>
      </c>
      <c r="C104" s="3">
        <v>44065</v>
      </c>
      <c r="D104" s="12" t="str" cm="1">
        <f t="array" ref="D104">_xlfn.SWITCH(WEEKDAY(C104,2), 1, "Lundi", 2, "Mardi", 3, "Mercredi", 4, "Jeudi", 5, "Vendredi", 6, "Samedi", 7, "Dimanche", "Erreur")</f>
        <v>Samedi</v>
      </c>
      <c r="E104" s="2" t="s">
        <v>26</v>
      </c>
      <c r="F104" s="2" t="s">
        <v>27</v>
      </c>
      <c r="G104" s="2" t="s">
        <v>28</v>
      </c>
      <c r="H104" s="4" t="s">
        <v>21</v>
      </c>
      <c r="I104" s="5">
        <v>45</v>
      </c>
      <c r="J104" s="6">
        <v>650</v>
      </c>
      <c r="K104" s="7">
        <v>292500</v>
      </c>
      <c r="L104" s="7">
        <v>87750</v>
      </c>
      <c r="M104" s="8">
        <v>0.3</v>
      </c>
      <c r="N104" s="2" t="s">
        <v>23</v>
      </c>
      <c r="O104">
        <f t="shared" si="8"/>
        <v>2020</v>
      </c>
      <c r="P104">
        <f t="shared" si="9"/>
        <v>8</v>
      </c>
      <c r="Q104" t="str">
        <f t="shared" si="10"/>
        <v>août</v>
      </c>
      <c r="R104" t="str">
        <f t="shared" si="11"/>
        <v>Texas</v>
      </c>
      <c r="S104" t="str">
        <f t="shared" si="12"/>
        <v>2020-08</v>
      </c>
      <c r="T104">
        <f>IF(AND(COUNTIF(Calculs!$Q$2:$Q$12,$O104)&gt;0,COUNTIF(Calculs!$S$2:$S$12,$E104)&gt;0,COUNTIF(Calculs!$U$2:$U$12,$H104)&gt;0),1,0)</f>
        <v>1</v>
      </c>
      <c r="U104">
        <f t="shared" si="13"/>
        <v>292500</v>
      </c>
      <c r="V104">
        <f t="shared" si="14"/>
        <v>650</v>
      </c>
      <c r="W104">
        <f t="shared" si="15"/>
        <v>87750</v>
      </c>
    </row>
    <row r="105" spans="1:23" ht="15.75" customHeight="1" x14ac:dyDescent="0.3">
      <c r="A105" s="2" t="s">
        <v>24</v>
      </c>
      <c r="B105" s="2">
        <v>1197831</v>
      </c>
      <c r="C105" s="3">
        <v>44066</v>
      </c>
      <c r="D105" s="12" t="str" cm="1">
        <f t="array" ref="D105">_xlfn.SWITCH(WEEKDAY(C105,2), 1, "Lundi", 2, "Mardi", 3, "Mercredi", 4, "Jeudi", 5, "Vendredi", 6, "Samedi", 7, "Dimanche", "Erreur")</f>
        <v>Dimanche</v>
      </c>
      <c r="E105" s="2" t="s">
        <v>26</v>
      </c>
      <c r="F105" s="2" t="s">
        <v>27</v>
      </c>
      <c r="G105" s="2" t="s">
        <v>28</v>
      </c>
      <c r="H105" s="4" t="s">
        <v>22</v>
      </c>
      <c r="I105" s="5">
        <v>50</v>
      </c>
      <c r="J105" s="6">
        <v>1000</v>
      </c>
      <c r="K105" s="7">
        <v>500000</v>
      </c>
      <c r="L105" s="7">
        <v>250000</v>
      </c>
      <c r="M105" s="8">
        <v>0.5</v>
      </c>
      <c r="N105" s="2" t="s">
        <v>23</v>
      </c>
      <c r="O105">
        <f t="shared" si="8"/>
        <v>2020</v>
      </c>
      <c r="P105">
        <f t="shared" si="9"/>
        <v>8</v>
      </c>
      <c r="Q105" t="str">
        <f t="shared" si="10"/>
        <v>août</v>
      </c>
      <c r="R105" t="str">
        <f t="shared" si="11"/>
        <v>Texas</v>
      </c>
      <c r="S105" t="str">
        <f t="shared" si="12"/>
        <v>2020-08</v>
      </c>
      <c r="T105">
        <f>IF(AND(COUNTIF(Calculs!$Q$2:$Q$12,$O105)&gt;0,COUNTIF(Calculs!$S$2:$S$12,$E105)&gt;0,COUNTIF(Calculs!$U$2:$U$12,$H105)&gt;0),1,0)</f>
        <v>1</v>
      </c>
      <c r="U105">
        <f t="shared" si="13"/>
        <v>500000</v>
      </c>
      <c r="V105">
        <f t="shared" si="14"/>
        <v>1000</v>
      </c>
      <c r="W105">
        <f t="shared" si="15"/>
        <v>250000</v>
      </c>
    </row>
    <row r="106" spans="1:23" ht="15.75" customHeight="1" x14ac:dyDescent="0.3">
      <c r="A106" s="2" t="s">
        <v>24</v>
      </c>
      <c r="B106" s="2">
        <v>1197831</v>
      </c>
      <c r="C106" s="3">
        <v>44067</v>
      </c>
      <c r="D106" s="12" t="str" cm="1">
        <f t="array" ref="D106">_xlfn.SWITCH(WEEKDAY(C106,2), 1, "Lundi", 2, "Mardi", 3, "Mercredi", 4, "Jeudi", 5, "Vendredi", 6, "Samedi", 7, "Dimanche", "Erreur")</f>
        <v>Lundi</v>
      </c>
      <c r="E106" s="2" t="s">
        <v>26</v>
      </c>
      <c r="F106" s="2" t="s">
        <v>27</v>
      </c>
      <c r="G106" s="2" t="s">
        <v>28</v>
      </c>
      <c r="H106" s="4" t="s">
        <v>16</v>
      </c>
      <c r="I106" s="5">
        <v>40</v>
      </c>
      <c r="J106" s="6">
        <v>950</v>
      </c>
      <c r="K106" s="7">
        <v>380000</v>
      </c>
      <c r="L106" s="7">
        <v>133000</v>
      </c>
      <c r="M106" s="8">
        <v>0.35</v>
      </c>
      <c r="N106" s="2" t="s">
        <v>23</v>
      </c>
      <c r="O106">
        <f t="shared" si="8"/>
        <v>2020</v>
      </c>
      <c r="P106">
        <f t="shared" si="9"/>
        <v>8</v>
      </c>
      <c r="Q106" t="str">
        <f t="shared" si="10"/>
        <v>août</v>
      </c>
      <c r="R106" t="str">
        <f t="shared" si="11"/>
        <v>Texas</v>
      </c>
      <c r="S106" t="str">
        <f t="shared" si="12"/>
        <v>2020-08</v>
      </c>
      <c r="T106">
        <f>IF(AND(COUNTIF(Calculs!$Q$2:$Q$12,$O106)&gt;0,COUNTIF(Calculs!$S$2:$S$12,$E106)&gt;0,COUNTIF(Calculs!$U$2:$U$12,$H106)&gt;0),1,0)</f>
        <v>1</v>
      </c>
      <c r="U106">
        <f t="shared" si="13"/>
        <v>380000</v>
      </c>
      <c r="V106">
        <f t="shared" si="14"/>
        <v>950</v>
      </c>
      <c r="W106">
        <f t="shared" si="15"/>
        <v>133000</v>
      </c>
    </row>
    <row r="107" spans="1:23" ht="15.75" customHeight="1" x14ac:dyDescent="0.3">
      <c r="A107" s="2" t="s">
        <v>24</v>
      </c>
      <c r="B107" s="2">
        <v>1197831</v>
      </c>
      <c r="C107" s="3">
        <v>44068</v>
      </c>
      <c r="D107" s="12" t="str" cm="1">
        <f t="array" ref="D107">_xlfn.SWITCH(WEEKDAY(C107,2), 1, "Lundi", 2, "Mardi", 3, "Mercredi", 4, "Jeudi", 5, "Vendredi", 6, "Samedi", 7, "Dimanche", "Erreur")</f>
        <v>Mardi</v>
      </c>
      <c r="E107" s="2" t="s">
        <v>26</v>
      </c>
      <c r="F107" s="2" t="s">
        <v>27</v>
      </c>
      <c r="G107" s="2" t="s">
        <v>28</v>
      </c>
      <c r="H107" s="4" t="s">
        <v>18</v>
      </c>
      <c r="I107" s="5">
        <v>45</v>
      </c>
      <c r="J107" s="6">
        <v>950</v>
      </c>
      <c r="K107" s="7">
        <v>427500</v>
      </c>
      <c r="L107" s="7">
        <v>149625</v>
      </c>
      <c r="M107" s="8">
        <v>0.35</v>
      </c>
      <c r="N107" s="2" t="s">
        <v>23</v>
      </c>
      <c r="O107">
        <f t="shared" si="8"/>
        <v>2020</v>
      </c>
      <c r="P107">
        <f t="shared" si="9"/>
        <v>8</v>
      </c>
      <c r="Q107" t="str">
        <f t="shared" si="10"/>
        <v>août</v>
      </c>
      <c r="R107" t="str">
        <f t="shared" si="11"/>
        <v>Texas</v>
      </c>
      <c r="S107" t="str">
        <f t="shared" si="12"/>
        <v>2020-08</v>
      </c>
      <c r="T107">
        <f>IF(AND(COUNTIF(Calculs!$Q$2:$Q$12,$O107)&gt;0,COUNTIF(Calculs!$S$2:$S$12,$E107)&gt;0,COUNTIF(Calculs!$U$2:$U$12,$H107)&gt;0),1,0)</f>
        <v>1</v>
      </c>
      <c r="U107">
        <f t="shared" si="13"/>
        <v>427500</v>
      </c>
      <c r="V107">
        <f t="shared" si="14"/>
        <v>950</v>
      </c>
      <c r="W107">
        <f t="shared" si="15"/>
        <v>149625</v>
      </c>
    </row>
    <row r="108" spans="1:23" ht="15.75" customHeight="1" x14ac:dyDescent="0.3">
      <c r="A108" s="2" t="s">
        <v>24</v>
      </c>
      <c r="B108" s="2">
        <v>1197831</v>
      </c>
      <c r="C108" s="3">
        <v>44069</v>
      </c>
      <c r="D108" s="12" t="str" cm="1">
        <f t="array" ref="D108">_xlfn.SWITCH(WEEKDAY(C108,2), 1, "Lundi", 2, "Mardi", 3, "Mercredi", 4, "Jeudi", 5, "Vendredi", 6, "Samedi", 7, "Dimanche", "Erreur")</f>
        <v>Mercredi</v>
      </c>
      <c r="E108" s="2" t="s">
        <v>26</v>
      </c>
      <c r="F108" s="2" t="s">
        <v>27</v>
      </c>
      <c r="G108" s="2" t="s">
        <v>28</v>
      </c>
      <c r="H108" s="4" t="s">
        <v>19</v>
      </c>
      <c r="I108" s="5">
        <v>40</v>
      </c>
      <c r="J108" s="6">
        <v>1100</v>
      </c>
      <c r="K108" s="7">
        <v>440000</v>
      </c>
      <c r="L108" s="7">
        <v>154000</v>
      </c>
      <c r="M108" s="8">
        <v>0.35</v>
      </c>
      <c r="N108" s="2" t="s">
        <v>23</v>
      </c>
      <c r="O108">
        <f t="shared" si="8"/>
        <v>2020</v>
      </c>
      <c r="P108">
        <f t="shared" si="9"/>
        <v>8</v>
      </c>
      <c r="Q108" t="str">
        <f t="shared" si="10"/>
        <v>août</v>
      </c>
      <c r="R108" t="str">
        <f t="shared" si="11"/>
        <v>Texas</v>
      </c>
      <c r="S108" t="str">
        <f t="shared" si="12"/>
        <v>2020-08</v>
      </c>
      <c r="T108">
        <f>IF(AND(COUNTIF(Calculs!$Q$2:$Q$12,$O108)&gt;0,COUNTIF(Calculs!$S$2:$S$12,$E108)&gt;0,COUNTIF(Calculs!$U$2:$U$12,$H108)&gt;0),1,0)</f>
        <v>1</v>
      </c>
      <c r="U108">
        <f t="shared" si="13"/>
        <v>440000</v>
      </c>
      <c r="V108">
        <f t="shared" si="14"/>
        <v>1100</v>
      </c>
      <c r="W108">
        <f t="shared" si="15"/>
        <v>154000</v>
      </c>
    </row>
    <row r="109" spans="1:23" ht="15.75" customHeight="1" x14ac:dyDescent="0.3">
      <c r="A109" s="2" t="s">
        <v>24</v>
      </c>
      <c r="B109" s="2">
        <v>1197831</v>
      </c>
      <c r="C109" s="3">
        <v>44070</v>
      </c>
      <c r="D109" s="12" t="str" cm="1">
        <f t="array" ref="D109">_xlfn.SWITCH(WEEKDAY(C109,2), 1, "Lundi", 2, "Mardi", 3, "Mercredi", 4, "Jeudi", 5, "Vendredi", 6, "Samedi", 7, "Dimanche", "Erreur")</f>
        <v>Jeudi</v>
      </c>
      <c r="E109" s="2" t="s">
        <v>26</v>
      </c>
      <c r="F109" s="2" t="s">
        <v>27</v>
      </c>
      <c r="G109" s="2" t="s">
        <v>28</v>
      </c>
      <c r="H109" s="4" t="s">
        <v>20</v>
      </c>
      <c r="I109" s="5">
        <v>40</v>
      </c>
      <c r="J109" s="6">
        <v>700</v>
      </c>
      <c r="K109" s="7">
        <v>280000</v>
      </c>
      <c r="L109" s="7">
        <v>126000</v>
      </c>
      <c r="M109" s="8">
        <v>0.45</v>
      </c>
      <c r="N109" s="2" t="s">
        <v>23</v>
      </c>
      <c r="O109">
        <f t="shared" si="8"/>
        <v>2020</v>
      </c>
      <c r="P109">
        <f t="shared" si="9"/>
        <v>8</v>
      </c>
      <c r="Q109" t="str">
        <f t="shared" si="10"/>
        <v>août</v>
      </c>
      <c r="R109" t="str">
        <f t="shared" si="11"/>
        <v>Texas</v>
      </c>
      <c r="S109" t="str">
        <f t="shared" si="12"/>
        <v>2020-08</v>
      </c>
      <c r="T109">
        <f>IF(AND(COUNTIF(Calculs!$Q$2:$Q$12,$O109)&gt;0,COUNTIF(Calculs!$S$2:$S$12,$E109)&gt;0,COUNTIF(Calculs!$U$2:$U$12,$H109)&gt;0),1,0)</f>
        <v>1</v>
      </c>
      <c r="U109">
        <f t="shared" si="13"/>
        <v>280000</v>
      </c>
      <c r="V109">
        <f t="shared" si="14"/>
        <v>700</v>
      </c>
      <c r="W109">
        <f t="shared" si="15"/>
        <v>126000</v>
      </c>
    </row>
    <row r="110" spans="1:23" ht="15.75" customHeight="1" x14ac:dyDescent="0.3">
      <c r="A110" s="2" t="s">
        <v>24</v>
      </c>
      <c r="B110" s="2">
        <v>1197831</v>
      </c>
      <c r="C110" s="3">
        <v>44071</v>
      </c>
      <c r="D110" s="12" t="str" cm="1">
        <f t="array" ref="D110">_xlfn.SWITCH(WEEKDAY(C110,2), 1, "Lundi", 2, "Mardi", 3, "Mercredi", 4, "Jeudi", 5, "Vendredi", 6, "Samedi", 7, "Dimanche", "Erreur")</f>
        <v>Vendredi</v>
      </c>
      <c r="E110" s="2" t="s">
        <v>26</v>
      </c>
      <c r="F110" s="2" t="s">
        <v>27</v>
      </c>
      <c r="G110" s="2" t="s">
        <v>28</v>
      </c>
      <c r="H110" s="4" t="s">
        <v>21</v>
      </c>
      <c r="I110" s="5">
        <v>45</v>
      </c>
      <c r="J110" s="6">
        <v>700</v>
      </c>
      <c r="K110" s="7">
        <v>315000</v>
      </c>
      <c r="L110" s="7">
        <v>94500</v>
      </c>
      <c r="M110" s="8">
        <v>0.3</v>
      </c>
      <c r="N110" s="2" t="s">
        <v>23</v>
      </c>
      <c r="O110">
        <f t="shared" si="8"/>
        <v>2020</v>
      </c>
      <c r="P110">
        <f t="shared" si="9"/>
        <v>8</v>
      </c>
      <c r="Q110" t="str">
        <f t="shared" si="10"/>
        <v>août</v>
      </c>
      <c r="R110" t="str">
        <f t="shared" si="11"/>
        <v>Texas</v>
      </c>
      <c r="S110" t="str">
        <f t="shared" si="12"/>
        <v>2020-08</v>
      </c>
      <c r="T110">
        <f>IF(AND(COUNTIF(Calculs!$Q$2:$Q$12,$O110)&gt;0,COUNTIF(Calculs!$S$2:$S$12,$E110)&gt;0,COUNTIF(Calculs!$U$2:$U$12,$H110)&gt;0),1,0)</f>
        <v>1</v>
      </c>
      <c r="U110">
        <f t="shared" si="13"/>
        <v>315000</v>
      </c>
      <c r="V110">
        <f t="shared" si="14"/>
        <v>700</v>
      </c>
      <c r="W110">
        <f t="shared" si="15"/>
        <v>94500</v>
      </c>
    </row>
    <row r="111" spans="1:23" ht="15.75" customHeight="1" x14ac:dyDescent="0.3">
      <c r="A111" s="2" t="s">
        <v>24</v>
      </c>
      <c r="B111" s="2">
        <v>1197831</v>
      </c>
      <c r="C111" s="3">
        <v>44072</v>
      </c>
      <c r="D111" s="12" t="str" cm="1">
        <f t="array" ref="D111">_xlfn.SWITCH(WEEKDAY(C111,2), 1, "Lundi", 2, "Mardi", 3, "Mercredi", 4, "Jeudi", 5, "Vendredi", 6, "Samedi", 7, "Dimanche", "Erreur")</f>
        <v>Samedi</v>
      </c>
      <c r="E111" s="2" t="s">
        <v>26</v>
      </c>
      <c r="F111" s="2" t="s">
        <v>27</v>
      </c>
      <c r="G111" s="2" t="s">
        <v>28</v>
      </c>
      <c r="H111" s="4" t="s">
        <v>22</v>
      </c>
      <c r="I111" s="5">
        <v>50</v>
      </c>
      <c r="J111" s="6">
        <v>975</v>
      </c>
      <c r="K111" s="7">
        <v>487500</v>
      </c>
      <c r="L111" s="7">
        <v>243750</v>
      </c>
      <c r="M111" s="8">
        <v>0.5</v>
      </c>
      <c r="N111" s="2" t="s">
        <v>23</v>
      </c>
      <c r="O111">
        <f t="shared" si="8"/>
        <v>2020</v>
      </c>
      <c r="P111">
        <f t="shared" si="9"/>
        <v>8</v>
      </c>
      <c r="Q111" t="str">
        <f t="shared" si="10"/>
        <v>août</v>
      </c>
      <c r="R111" t="str">
        <f t="shared" si="11"/>
        <v>Texas</v>
      </c>
      <c r="S111" t="str">
        <f t="shared" si="12"/>
        <v>2020-08</v>
      </c>
      <c r="T111">
        <f>IF(AND(COUNTIF(Calculs!$Q$2:$Q$12,$O111)&gt;0,COUNTIF(Calculs!$S$2:$S$12,$E111)&gt;0,COUNTIF(Calculs!$U$2:$U$12,$H111)&gt;0),1,0)</f>
        <v>1</v>
      </c>
      <c r="U111">
        <f t="shared" si="13"/>
        <v>487500</v>
      </c>
      <c r="V111">
        <f t="shared" si="14"/>
        <v>975</v>
      </c>
      <c r="W111">
        <f t="shared" si="15"/>
        <v>243750</v>
      </c>
    </row>
    <row r="112" spans="1:23" ht="15.75" customHeight="1" x14ac:dyDescent="0.3">
      <c r="A112" s="2" t="s">
        <v>24</v>
      </c>
      <c r="B112" s="2">
        <v>1197831</v>
      </c>
      <c r="C112" s="3">
        <v>44073</v>
      </c>
      <c r="D112" s="12" t="str" cm="1">
        <f t="array" ref="D112">_xlfn.SWITCH(WEEKDAY(C112,2), 1, "Lundi", 2, "Mardi", 3, "Mercredi", 4, "Jeudi", 5, "Vendredi", 6, "Samedi", 7, "Dimanche", "Erreur")</f>
        <v>Dimanche</v>
      </c>
      <c r="E112" s="2" t="s">
        <v>26</v>
      </c>
      <c r="F112" s="2" t="s">
        <v>27</v>
      </c>
      <c r="G112" s="2" t="s">
        <v>28</v>
      </c>
      <c r="H112" s="4" t="s">
        <v>16</v>
      </c>
      <c r="I112" s="5">
        <v>40</v>
      </c>
      <c r="J112" s="6">
        <v>925</v>
      </c>
      <c r="K112" s="7">
        <v>370000</v>
      </c>
      <c r="L112" s="7">
        <v>129499.99999999999</v>
      </c>
      <c r="M112" s="8">
        <v>0.35</v>
      </c>
      <c r="N112" s="2" t="s">
        <v>23</v>
      </c>
      <c r="O112">
        <f t="shared" si="8"/>
        <v>2020</v>
      </c>
      <c r="P112">
        <f t="shared" si="9"/>
        <v>8</v>
      </c>
      <c r="Q112" t="str">
        <f t="shared" si="10"/>
        <v>août</v>
      </c>
      <c r="R112" t="str">
        <f t="shared" si="11"/>
        <v>Texas</v>
      </c>
      <c r="S112" t="str">
        <f t="shared" si="12"/>
        <v>2020-08</v>
      </c>
      <c r="T112">
        <f>IF(AND(COUNTIF(Calculs!$Q$2:$Q$12,$O112)&gt;0,COUNTIF(Calculs!$S$2:$S$12,$E112)&gt;0,COUNTIF(Calculs!$U$2:$U$12,$H112)&gt;0),1,0)</f>
        <v>1</v>
      </c>
      <c r="U112">
        <f t="shared" si="13"/>
        <v>370000</v>
      </c>
      <c r="V112">
        <f t="shared" si="14"/>
        <v>925</v>
      </c>
      <c r="W112">
        <f t="shared" si="15"/>
        <v>129499.99999999999</v>
      </c>
    </row>
    <row r="113" spans="1:23" ht="15.75" customHeight="1" x14ac:dyDescent="0.3">
      <c r="A113" s="2" t="s">
        <v>24</v>
      </c>
      <c r="B113" s="2">
        <v>1197831</v>
      </c>
      <c r="C113" s="3">
        <v>44074</v>
      </c>
      <c r="D113" s="12" t="str" cm="1">
        <f t="array" ref="D113">_xlfn.SWITCH(WEEKDAY(C113,2), 1, "Lundi", 2, "Mardi", 3, "Mercredi", 4, "Jeudi", 5, "Vendredi", 6, "Samedi", 7, "Dimanche", "Erreur")</f>
        <v>Lundi</v>
      </c>
      <c r="E113" s="2" t="s">
        <v>26</v>
      </c>
      <c r="F113" s="2" t="s">
        <v>27</v>
      </c>
      <c r="G113" s="2" t="s">
        <v>28</v>
      </c>
      <c r="H113" s="4" t="s">
        <v>18</v>
      </c>
      <c r="I113" s="5">
        <v>45</v>
      </c>
      <c r="J113" s="6">
        <v>925</v>
      </c>
      <c r="K113" s="7">
        <v>416250</v>
      </c>
      <c r="L113" s="7">
        <v>145687.5</v>
      </c>
      <c r="M113" s="8">
        <v>0.35</v>
      </c>
      <c r="N113" s="2" t="s">
        <v>23</v>
      </c>
      <c r="O113">
        <f t="shared" si="8"/>
        <v>2020</v>
      </c>
      <c r="P113">
        <f t="shared" si="9"/>
        <v>8</v>
      </c>
      <c r="Q113" t="str">
        <f t="shared" si="10"/>
        <v>août</v>
      </c>
      <c r="R113" t="str">
        <f t="shared" si="11"/>
        <v>Texas</v>
      </c>
      <c r="S113" t="str">
        <f t="shared" si="12"/>
        <v>2020-08</v>
      </c>
      <c r="T113">
        <f>IF(AND(COUNTIF(Calculs!$Q$2:$Q$12,$O113)&gt;0,COUNTIF(Calculs!$S$2:$S$12,$E113)&gt;0,COUNTIF(Calculs!$U$2:$U$12,$H113)&gt;0),1,0)</f>
        <v>1</v>
      </c>
      <c r="U113">
        <f t="shared" si="13"/>
        <v>416250</v>
      </c>
      <c r="V113">
        <f t="shared" si="14"/>
        <v>925</v>
      </c>
      <c r="W113">
        <f t="shared" si="15"/>
        <v>145687.5</v>
      </c>
    </row>
    <row r="114" spans="1:23" ht="15.75" customHeight="1" x14ac:dyDescent="0.3">
      <c r="A114" s="2" t="s">
        <v>24</v>
      </c>
      <c r="B114" s="2">
        <v>1197831</v>
      </c>
      <c r="C114" s="3">
        <v>44075</v>
      </c>
      <c r="D114" s="12" t="str" cm="1">
        <f t="array" ref="D114">_xlfn.SWITCH(WEEKDAY(C114,2), 1, "Lundi", 2, "Mardi", 3, "Mercredi", 4, "Jeudi", 5, "Vendredi", 6, "Samedi", 7, "Dimanche", "Erreur")</f>
        <v>Mardi</v>
      </c>
      <c r="E114" s="2" t="s">
        <v>26</v>
      </c>
      <c r="F114" s="2" t="s">
        <v>27</v>
      </c>
      <c r="G114" s="2" t="s">
        <v>28</v>
      </c>
      <c r="H114" s="4" t="s">
        <v>19</v>
      </c>
      <c r="I114" s="5">
        <v>40</v>
      </c>
      <c r="J114" s="6">
        <v>1100</v>
      </c>
      <c r="K114" s="7">
        <v>440000</v>
      </c>
      <c r="L114" s="7">
        <v>154000</v>
      </c>
      <c r="M114" s="8">
        <v>0.35</v>
      </c>
      <c r="N114" s="2" t="s">
        <v>23</v>
      </c>
      <c r="O114">
        <f t="shared" si="8"/>
        <v>2020</v>
      </c>
      <c r="P114">
        <f t="shared" si="9"/>
        <v>9</v>
      </c>
      <c r="Q114" t="str">
        <f t="shared" si="10"/>
        <v>sept</v>
      </c>
      <c r="R114" t="str">
        <f t="shared" si="11"/>
        <v>Texas</v>
      </c>
      <c r="S114" t="str">
        <f t="shared" si="12"/>
        <v>2020-09</v>
      </c>
      <c r="T114">
        <f>IF(AND(COUNTIF(Calculs!$Q$2:$Q$12,$O114)&gt;0,COUNTIF(Calculs!$S$2:$S$12,$E114)&gt;0,COUNTIF(Calculs!$U$2:$U$12,$H114)&gt;0),1,0)</f>
        <v>1</v>
      </c>
      <c r="U114">
        <f t="shared" si="13"/>
        <v>440000</v>
      </c>
      <c r="V114">
        <f t="shared" si="14"/>
        <v>1100</v>
      </c>
      <c r="W114">
        <f t="shared" si="15"/>
        <v>154000</v>
      </c>
    </row>
    <row r="115" spans="1:23" ht="15.75" customHeight="1" x14ac:dyDescent="0.3">
      <c r="A115" s="2" t="s">
        <v>24</v>
      </c>
      <c r="B115" s="2">
        <v>1197831</v>
      </c>
      <c r="C115" s="3">
        <v>44076</v>
      </c>
      <c r="D115" s="12" t="str" cm="1">
        <f t="array" ref="D115">_xlfn.SWITCH(WEEKDAY(C115,2), 1, "Lundi", 2, "Mardi", 3, "Mercredi", 4, "Jeudi", 5, "Vendredi", 6, "Samedi", 7, "Dimanche", "Erreur")</f>
        <v>Mercredi</v>
      </c>
      <c r="E115" s="2" t="s">
        <v>26</v>
      </c>
      <c r="F115" s="2" t="s">
        <v>27</v>
      </c>
      <c r="G115" s="2" t="s">
        <v>28</v>
      </c>
      <c r="H115" s="4" t="s">
        <v>20</v>
      </c>
      <c r="I115" s="5">
        <v>40</v>
      </c>
      <c r="J115" s="6">
        <v>650</v>
      </c>
      <c r="K115" s="7">
        <v>260000</v>
      </c>
      <c r="L115" s="7">
        <v>117000</v>
      </c>
      <c r="M115" s="8">
        <v>0.45</v>
      </c>
      <c r="N115" s="2" t="s">
        <v>23</v>
      </c>
      <c r="O115">
        <f t="shared" si="8"/>
        <v>2020</v>
      </c>
      <c r="P115">
        <f t="shared" si="9"/>
        <v>9</v>
      </c>
      <c r="Q115" t="str">
        <f t="shared" si="10"/>
        <v>sept</v>
      </c>
      <c r="R115" t="str">
        <f t="shared" si="11"/>
        <v>Texas</v>
      </c>
      <c r="S115" t="str">
        <f t="shared" si="12"/>
        <v>2020-09</v>
      </c>
      <c r="T115">
        <f>IF(AND(COUNTIF(Calculs!$Q$2:$Q$12,$O115)&gt;0,COUNTIF(Calculs!$S$2:$S$12,$E115)&gt;0,COUNTIF(Calculs!$U$2:$U$12,$H115)&gt;0),1,0)</f>
        <v>1</v>
      </c>
      <c r="U115">
        <f t="shared" si="13"/>
        <v>260000</v>
      </c>
      <c r="V115">
        <f t="shared" si="14"/>
        <v>650</v>
      </c>
      <c r="W115">
        <f t="shared" si="15"/>
        <v>117000</v>
      </c>
    </row>
    <row r="116" spans="1:23" ht="15.75" customHeight="1" x14ac:dyDescent="0.3">
      <c r="A116" s="2" t="s">
        <v>24</v>
      </c>
      <c r="B116" s="2">
        <v>1197831</v>
      </c>
      <c r="C116" s="3">
        <v>44077</v>
      </c>
      <c r="D116" s="12" t="str" cm="1">
        <f t="array" ref="D116">_xlfn.SWITCH(WEEKDAY(C116,2), 1, "Lundi", 2, "Mardi", 3, "Mercredi", 4, "Jeudi", 5, "Vendredi", 6, "Samedi", 7, "Dimanche", "Erreur")</f>
        <v>Jeudi</v>
      </c>
      <c r="E116" s="2" t="s">
        <v>26</v>
      </c>
      <c r="F116" s="2" t="s">
        <v>27</v>
      </c>
      <c r="G116" s="2" t="s">
        <v>28</v>
      </c>
      <c r="H116" s="4" t="s">
        <v>21</v>
      </c>
      <c r="I116" s="5">
        <v>45</v>
      </c>
      <c r="J116" s="6">
        <v>650</v>
      </c>
      <c r="K116" s="7">
        <v>292500</v>
      </c>
      <c r="L116" s="7">
        <v>87750</v>
      </c>
      <c r="M116" s="8">
        <v>0.3</v>
      </c>
      <c r="N116" s="2" t="s">
        <v>23</v>
      </c>
      <c r="O116">
        <f t="shared" si="8"/>
        <v>2020</v>
      </c>
      <c r="P116">
        <f t="shared" si="9"/>
        <v>9</v>
      </c>
      <c r="Q116" t="str">
        <f t="shared" si="10"/>
        <v>sept</v>
      </c>
      <c r="R116" t="str">
        <f t="shared" si="11"/>
        <v>Texas</v>
      </c>
      <c r="S116" t="str">
        <f t="shared" si="12"/>
        <v>2020-09</v>
      </c>
      <c r="T116">
        <f>IF(AND(COUNTIF(Calculs!$Q$2:$Q$12,$O116)&gt;0,COUNTIF(Calculs!$S$2:$S$12,$E116)&gt;0,COUNTIF(Calculs!$U$2:$U$12,$H116)&gt;0),1,0)</f>
        <v>1</v>
      </c>
      <c r="U116">
        <f t="shared" si="13"/>
        <v>292500</v>
      </c>
      <c r="V116">
        <f t="shared" si="14"/>
        <v>650</v>
      </c>
      <c r="W116">
        <f t="shared" si="15"/>
        <v>87750</v>
      </c>
    </row>
    <row r="117" spans="1:23" ht="15.75" customHeight="1" x14ac:dyDescent="0.3">
      <c r="A117" s="2" t="s">
        <v>24</v>
      </c>
      <c r="B117" s="2">
        <v>1197831</v>
      </c>
      <c r="C117" s="3">
        <v>44078</v>
      </c>
      <c r="D117" s="12" t="str" cm="1">
        <f t="array" ref="D117">_xlfn.SWITCH(WEEKDAY(C117,2), 1, "Lundi", 2, "Mardi", 3, "Mercredi", 4, "Jeudi", 5, "Vendredi", 6, "Samedi", 7, "Dimanche", "Erreur")</f>
        <v>Vendredi</v>
      </c>
      <c r="E117" s="2" t="s">
        <v>26</v>
      </c>
      <c r="F117" s="2" t="s">
        <v>27</v>
      </c>
      <c r="G117" s="2" t="s">
        <v>28</v>
      </c>
      <c r="H117" s="4" t="s">
        <v>22</v>
      </c>
      <c r="I117" s="5">
        <v>50</v>
      </c>
      <c r="J117" s="6">
        <v>900</v>
      </c>
      <c r="K117" s="7">
        <v>450000</v>
      </c>
      <c r="L117" s="7">
        <v>225000</v>
      </c>
      <c r="M117" s="8">
        <v>0.5</v>
      </c>
      <c r="N117" s="2" t="s">
        <v>23</v>
      </c>
      <c r="O117">
        <f t="shared" si="8"/>
        <v>2020</v>
      </c>
      <c r="P117">
        <f t="shared" si="9"/>
        <v>9</v>
      </c>
      <c r="Q117" t="str">
        <f t="shared" si="10"/>
        <v>sept</v>
      </c>
      <c r="R117" t="str">
        <f t="shared" si="11"/>
        <v>Texas</v>
      </c>
      <c r="S117" t="str">
        <f t="shared" si="12"/>
        <v>2020-09</v>
      </c>
      <c r="T117">
        <f>IF(AND(COUNTIF(Calculs!$Q$2:$Q$12,$O117)&gt;0,COUNTIF(Calculs!$S$2:$S$12,$E117)&gt;0,COUNTIF(Calculs!$U$2:$U$12,$H117)&gt;0),1,0)</f>
        <v>1</v>
      </c>
      <c r="U117">
        <f t="shared" si="13"/>
        <v>450000</v>
      </c>
      <c r="V117">
        <f t="shared" si="14"/>
        <v>900</v>
      </c>
      <c r="W117">
        <f t="shared" si="15"/>
        <v>225000</v>
      </c>
    </row>
    <row r="118" spans="1:23" ht="15.75" customHeight="1" x14ac:dyDescent="0.3">
      <c r="A118" s="2" t="s">
        <v>24</v>
      </c>
      <c r="B118" s="2">
        <v>1197831</v>
      </c>
      <c r="C118" s="3">
        <v>44079</v>
      </c>
      <c r="D118" s="12" t="str" cm="1">
        <f t="array" ref="D118">_xlfn.SWITCH(WEEKDAY(C118,2), 1, "Lundi", 2, "Mardi", 3, "Mercredi", 4, "Jeudi", 5, "Vendredi", 6, "Samedi", 7, "Dimanche", "Erreur")</f>
        <v>Samedi</v>
      </c>
      <c r="E118" s="2" t="s">
        <v>26</v>
      </c>
      <c r="F118" s="2" t="s">
        <v>27</v>
      </c>
      <c r="G118" s="2" t="s">
        <v>28</v>
      </c>
      <c r="H118" s="4" t="s">
        <v>16</v>
      </c>
      <c r="I118" s="5">
        <v>45</v>
      </c>
      <c r="J118" s="6">
        <v>850</v>
      </c>
      <c r="K118" s="7">
        <v>382500</v>
      </c>
      <c r="L118" s="7">
        <v>133875</v>
      </c>
      <c r="M118" s="8">
        <v>0.35</v>
      </c>
      <c r="N118" s="2" t="s">
        <v>23</v>
      </c>
      <c r="O118">
        <f t="shared" si="8"/>
        <v>2020</v>
      </c>
      <c r="P118">
        <f t="shared" si="9"/>
        <v>9</v>
      </c>
      <c r="Q118" t="str">
        <f t="shared" si="10"/>
        <v>sept</v>
      </c>
      <c r="R118" t="str">
        <f t="shared" si="11"/>
        <v>Texas</v>
      </c>
      <c r="S118" t="str">
        <f t="shared" si="12"/>
        <v>2020-09</v>
      </c>
      <c r="T118">
        <f>IF(AND(COUNTIF(Calculs!$Q$2:$Q$12,$O118)&gt;0,COUNTIF(Calculs!$S$2:$S$12,$E118)&gt;0,COUNTIF(Calculs!$U$2:$U$12,$H118)&gt;0),1,0)</f>
        <v>1</v>
      </c>
      <c r="U118">
        <f t="shared" si="13"/>
        <v>382500</v>
      </c>
      <c r="V118">
        <f t="shared" si="14"/>
        <v>850</v>
      </c>
      <c r="W118">
        <f t="shared" si="15"/>
        <v>133875</v>
      </c>
    </row>
    <row r="119" spans="1:23" ht="15.75" customHeight="1" x14ac:dyDescent="0.3">
      <c r="A119" s="2" t="s">
        <v>24</v>
      </c>
      <c r="B119" s="2">
        <v>1197831</v>
      </c>
      <c r="C119" s="3">
        <v>44080</v>
      </c>
      <c r="D119" s="12" t="str" cm="1">
        <f t="array" ref="D119">_xlfn.SWITCH(WEEKDAY(C119,2), 1, "Lundi", 2, "Mardi", 3, "Mercredi", 4, "Jeudi", 5, "Vendredi", 6, "Samedi", 7, "Dimanche", "Erreur")</f>
        <v>Dimanche</v>
      </c>
      <c r="E119" s="2" t="s">
        <v>26</v>
      </c>
      <c r="F119" s="2" t="s">
        <v>27</v>
      </c>
      <c r="G119" s="2" t="s">
        <v>28</v>
      </c>
      <c r="H119" s="4" t="s">
        <v>18</v>
      </c>
      <c r="I119" s="5">
        <v>45</v>
      </c>
      <c r="J119" s="6">
        <v>850</v>
      </c>
      <c r="K119" s="7">
        <v>382500</v>
      </c>
      <c r="L119" s="7">
        <v>133875</v>
      </c>
      <c r="M119" s="8">
        <v>0.35</v>
      </c>
      <c r="N119" s="2" t="s">
        <v>23</v>
      </c>
      <c r="O119">
        <f t="shared" si="8"/>
        <v>2020</v>
      </c>
      <c r="P119">
        <f t="shared" si="9"/>
        <v>9</v>
      </c>
      <c r="Q119" t="str">
        <f t="shared" si="10"/>
        <v>sept</v>
      </c>
      <c r="R119" t="str">
        <f t="shared" si="11"/>
        <v>Texas</v>
      </c>
      <c r="S119" t="str">
        <f t="shared" si="12"/>
        <v>2020-09</v>
      </c>
      <c r="T119">
        <f>IF(AND(COUNTIF(Calculs!$Q$2:$Q$12,$O119)&gt;0,COUNTIF(Calculs!$S$2:$S$12,$E119)&gt;0,COUNTIF(Calculs!$U$2:$U$12,$H119)&gt;0),1,0)</f>
        <v>1</v>
      </c>
      <c r="U119">
        <f t="shared" si="13"/>
        <v>382500</v>
      </c>
      <c r="V119">
        <f t="shared" si="14"/>
        <v>850</v>
      </c>
      <c r="W119">
        <f t="shared" si="15"/>
        <v>133875</v>
      </c>
    </row>
    <row r="120" spans="1:23" ht="15.75" customHeight="1" x14ac:dyDescent="0.3">
      <c r="A120" s="2" t="s">
        <v>24</v>
      </c>
      <c r="B120" s="2">
        <v>1197831</v>
      </c>
      <c r="C120" s="3">
        <v>44081</v>
      </c>
      <c r="D120" s="12" t="str" cm="1">
        <f t="array" ref="D120">_xlfn.SWITCH(WEEKDAY(C120,2), 1, "Lundi", 2, "Mardi", 3, "Mercredi", 4, "Jeudi", 5, "Vendredi", 6, "Samedi", 7, "Dimanche", "Erreur")</f>
        <v>Lundi</v>
      </c>
      <c r="E120" s="2" t="s">
        <v>26</v>
      </c>
      <c r="F120" s="2" t="s">
        <v>27</v>
      </c>
      <c r="G120" s="2" t="s">
        <v>28</v>
      </c>
      <c r="H120" s="4" t="s">
        <v>19</v>
      </c>
      <c r="I120" s="5">
        <v>50</v>
      </c>
      <c r="J120" s="6">
        <v>900</v>
      </c>
      <c r="K120" s="7">
        <v>450000</v>
      </c>
      <c r="L120" s="7">
        <v>157500</v>
      </c>
      <c r="M120" s="8">
        <v>0.35</v>
      </c>
      <c r="N120" s="2" t="s">
        <v>23</v>
      </c>
      <c r="O120">
        <f t="shared" si="8"/>
        <v>2020</v>
      </c>
      <c r="P120">
        <f t="shared" si="9"/>
        <v>9</v>
      </c>
      <c r="Q120" t="str">
        <f t="shared" si="10"/>
        <v>sept</v>
      </c>
      <c r="R120" t="str">
        <f t="shared" si="11"/>
        <v>Texas</v>
      </c>
      <c r="S120" t="str">
        <f t="shared" si="12"/>
        <v>2020-09</v>
      </c>
      <c r="T120">
        <f>IF(AND(COUNTIF(Calculs!$Q$2:$Q$12,$O120)&gt;0,COUNTIF(Calculs!$S$2:$S$12,$E120)&gt;0,COUNTIF(Calculs!$U$2:$U$12,$H120)&gt;0),1,0)</f>
        <v>1</v>
      </c>
      <c r="U120">
        <f t="shared" si="13"/>
        <v>450000</v>
      </c>
      <c r="V120">
        <f t="shared" si="14"/>
        <v>900</v>
      </c>
      <c r="W120">
        <f t="shared" si="15"/>
        <v>157500</v>
      </c>
    </row>
    <row r="121" spans="1:23" ht="15.75" customHeight="1" x14ac:dyDescent="0.3">
      <c r="A121" s="2" t="s">
        <v>24</v>
      </c>
      <c r="B121" s="2">
        <v>1197831</v>
      </c>
      <c r="C121" s="3">
        <v>44082</v>
      </c>
      <c r="D121" s="12" t="str" cm="1">
        <f t="array" ref="D121">_xlfn.SWITCH(WEEKDAY(C121,2), 1, "Lundi", 2, "Mardi", 3, "Mercredi", 4, "Jeudi", 5, "Vendredi", 6, "Samedi", 7, "Dimanche", "Erreur")</f>
        <v>Mardi</v>
      </c>
      <c r="E121" s="2" t="s">
        <v>26</v>
      </c>
      <c r="F121" s="2" t="s">
        <v>27</v>
      </c>
      <c r="G121" s="2" t="s">
        <v>28</v>
      </c>
      <c r="H121" s="4" t="s">
        <v>20</v>
      </c>
      <c r="I121" s="5">
        <v>50</v>
      </c>
      <c r="J121" s="6">
        <v>625</v>
      </c>
      <c r="K121" s="7">
        <v>312500</v>
      </c>
      <c r="L121" s="7">
        <v>140625</v>
      </c>
      <c r="M121" s="8">
        <v>0.45</v>
      </c>
      <c r="N121" s="2" t="s">
        <v>23</v>
      </c>
      <c r="O121">
        <f t="shared" si="8"/>
        <v>2020</v>
      </c>
      <c r="P121">
        <f t="shared" si="9"/>
        <v>9</v>
      </c>
      <c r="Q121" t="str">
        <f t="shared" si="10"/>
        <v>sept</v>
      </c>
      <c r="R121" t="str">
        <f t="shared" si="11"/>
        <v>Texas</v>
      </c>
      <c r="S121" t="str">
        <f t="shared" si="12"/>
        <v>2020-09</v>
      </c>
      <c r="T121">
        <f>IF(AND(COUNTIF(Calculs!$Q$2:$Q$12,$O121)&gt;0,COUNTIF(Calculs!$S$2:$S$12,$E121)&gt;0,COUNTIF(Calculs!$U$2:$U$12,$H121)&gt;0),1,0)</f>
        <v>1</v>
      </c>
      <c r="U121">
        <f t="shared" si="13"/>
        <v>312500</v>
      </c>
      <c r="V121">
        <f t="shared" si="14"/>
        <v>625</v>
      </c>
      <c r="W121">
        <f t="shared" si="15"/>
        <v>140625</v>
      </c>
    </row>
    <row r="122" spans="1:23" ht="15.75" customHeight="1" x14ac:dyDescent="0.3">
      <c r="A122" s="2" t="s">
        <v>24</v>
      </c>
      <c r="B122" s="2">
        <v>1197831</v>
      </c>
      <c r="C122" s="3">
        <v>44083</v>
      </c>
      <c r="D122" s="12" t="str" cm="1">
        <f t="array" ref="D122">_xlfn.SWITCH(WEEKDAY(C122,2), 1, "Lundi", 2, "Mardi", 3, "Mercredi", 4, "Jeudi", 5, "Vendredi", 6, "Samedi", 7, "Dimanche", "Erreur")</f>
        <v>Mercredi</v>
      </c>
      <c r="E122" s="2" t="s">
        <v>26</v>
      </c>
      <c r="F122" s="2" t="s">
        <v>27</v>
      </c>
      <c r="G122" s="2" t="s">
        <v>28</v>
      </c>
      <c r="H122" s="4" t="s">
        <v>21</v>
      </c>
      <c r="I122" s="5">
        <v>45</v>
      </c>
      <c r="J122" s="6">
        <v>625</v>
      </c>
      <c r="K122" s="7">
        <v>281250</v>
      </c>
      <c r="L122" s="7">
        <v>84375</v>
      </c>
      <c r="M122" s="8">
        <v>0.3</v>
      </c>
      <c r="N122" s="2" t="s">
        <v>23</v>
      </c>
      <c r="O122">
        <f t="shared" si="8"/>
        <v>2020</v>
      </c>
      <c r="P122">
        <f t="shared" si="9"/>
        <v>9</v>
      </c>
      <c r="Q122" t="str">
        <f t="shared" si="10"/>
        <v>sept</v>
      </c>
      <c r="R122" t="str">
        <f t="shared" si="11"/>
        <v>Texas</v>
      </c>
      <c r="S122" t="str">
        <f t="shared" si="12"/>
        <v>2020-09</v>
      </c>
      <c r="T122">
        <f>IF(AND(COUNTIF(Calculs!$Q$2:$Q$12,$O122)&gt;0,COUNTIF(Calculs!$S$2:$S$12,$E122)&gt;0,COUNTIF(Calculs!$U$2:$U$12,$H122)&gt;0),1,0)</f>
        <v>1</v>
      </c>
      <c r="U122">
        <f t="shared" si="13"/>
        <v>281250</v>
      </c>
      <c r="V122">
        <f t="shared" si="14"/>
        <v>625</v>
      </c>
      <c r="W122">
        <f t="shared" si="15"/>
        <v>84375</v>
      </c>
    </row>
    <row r="123" spans="1:23" ht="15.75" customHeight="1" x14ac:dyDescent="0.3">
      <c r="A123" s="2" t="s">
        <v>24</v>
      </c>
      <c r="B123" s="2">
        <v>1197831</v>
      </c>
      <c r="C123" s="3">
        <v>44084</v>
      </c>
      <c r="D123" s="12" t="str" cm="1">
        <f t="array" ref="D123">_xlfn.SWITCH(WEEKDAY(C123,2), 1, "Lundi", 2, "Mardi", 3, "Mercredi", 4, "Jeudi", 5, "Vendredi", 6, "Samedi", 7, "Dimanche", "Erreur")</f>
        <v>Jeudi</v>
      </c>
      <c r="E123" s="2" t="s">
        <v>26</v>
      </c>
      <c r="F123" s="2" t="s">
        <v>27</v>
      </c>
      <c r="G123" s="2" t="s">
        <v>28</v>
      </c>
      <c r="H123" s="4" t="s">
        <v>22</v>
      </c>
      <c r="I123" s="5">
        <v>55.000000000000007</v>
      </c>
      <c r="J123" s="6">
        <v>850</v>
      </c>
      <c r="K123" s="7">
        <v>467500.00000000006</v>
      </c>
      <c r="L123" s="7">
        <v>233750.00000000003</v>
      </c>
      <c r="M123" s="8">
        <v>0.5</v>
      </c>
      <c r="N123" s="2" t="s">
        <v>23</v>
      </c>
      <c r="O123">
        <f t="shared" si="8"/>
        <v>2020</v>
      </c>
      <c r="P123">
        <f t="shared" si="9"/>
        <v>9</v>
      </c>
      <c r="Q123" t="str">
        <f t="shared" si="10"/>
        <v>sept</v>
      </c>
      <c r="R123" t="str">
        <f t="shared" si="11"/>
        <v>Texas</v>
      </c>
      <c r="S123" t="str">
        <f t="shared" si="12"/>
        <v>2020-09</v>
      </c>
      <c r="T123">
        <f>IF(AND(COUNTIF(Calculs!$Q$2:$Q$12,$O123)&gt;0,COUNTIF(Calculs!$S$2:$S$12,$E123)&gt;0,COUNTIF(Calculs!$U$2:$U$12,$H123)&gt;0),1,0)</f>
        <v>1</v>
      </c>
      <c r="U123">
        <f t="shared" si="13"/>
        <v>467500.00000000006</v>
      </c>
      <c r="V123">
        <f t="shared" si="14"/>
        <v>850</v>
      </c>
      <c r="W123">
        <f t="shared" si="15"/>
        <v>233750.00000000003</v>
      </c>
    </row>
    <row r="124" spans="1:23" ht="15.75" customHeight="1" x14ac:dyDescent="0.3">
      <c r="A124" s="2" t="s">
        <v>24</v>
      </c>
      <c r="B124" s="2">
        <v>1197831</v>
      </c>
      <c r="C124" s="3">
        <v>44085</v>
      </c>
      <c r="D124" s="12" t="str" cm="1">
        <f t="array" ref="D124">_xlfn.SWITCH(WEEKDAY(C124,2), 1, "Lundi", 2, "Mardi", 3, "Mercredi", 4, "Jeudi", 5, "Vendredi", 6, "Samedi", 7, "Dimanche", "Erreur")</f>
        <v>Vendredi</v>
      </c>
      <c r="E124" s="2" t="s">
        <v>26</v>
      </c>
      <c r="F124" s="2" t="s">
        <v>27</v>
      </c>
      <c r="G124" s="2" t="s">
        <v>28</v>
      </c>
      <c r="H124" s="4" t="s">
        <v>16</v>
      </c>
      <c r="I124" s="5">
        <v>45</v>
      </c>
      <c r="J124" s="6">
        <v>800</v>
      </c>
      <c r="K124" s="7">
        <v>360000</v>
      </c>
      <c r="L124" s="7">
        <v>125999.99999999999</v>
      </c>
      <c r="M124" s="8">
        <v>0.35</v>
      </c>
      <c r="N124" s="2" t="s">
        <v>23</v>
      </c>
      <c r="O124">
        <f t="shared" si="8"/>
        <v>2020</v>
      </c>
      <c r="P124">
        <f t="shared" si="9"/>
        <v>9</v>
      </c>
      <c r="Q124" t="str">
        <f t="shared" si="10"/>
        <v>sept</v>
      </c>
      <c r="R124" t="str">
        <f t="shared" si="11"/>
        <v>Texas</v>
      </c>
      <c r="S124" t="str">
        <f t="shared" si="12"/>
        <v>2020-09</v>
      </c>
      <c r="T124">
        <f>IF(AND(COUNTIF(Calculs!$Q$2:$Q$12,$O124)&gt;0,COUNTIF(Calculs!$S$2:$S$12,$E124)&gt;0,COUNTIF(Calculs!$U$2:$U$12,$H124)&gt;0),1,0)</f>
        <v>1</v>
      </c>
      <c r="U124">
        <f t="shared" si="13"/>
        <v>360000</v>
      </c>
      <c r="V124">
        <f t="shared" si="14"/>
        <v>800</v>
      </c>
      <c r="W124">
        <f t="shared" si="15"/>
        <v>125999.99999999999</v>
      </c>
    </row>
    <row r="125" spans="1:23" ht="15.75" customHeight="1" x14ac:dyDescent="0.3">
      <c r="A125" s="2" t="s">
        <v>24</v>
      </c>
      <c r="B125" s="2">
        <v>1197831</v>
      </c>
      <c r="C125" s="3">
        <v>44086</v>
      </c>
      <c r="D125" s="12" t="str" cm="1">
        <f t="array" ref="D125">_xlfn.SWITCH(WEEKDAY(C125,2), 1, "Lundi", 2, "Mardi", 3, "Mercredi", 4, "Jeudi", 5, "Vendredi", 6, "Samedi", 7, "Dimanche", "Erreur")</f>
        <v>Samedi</v>
      </c>
      <c r="E125" s="2" t="s">
        <v>26</v>
      </c>
      <c r="F125" s="2" t="s">
        <v>27</v>
      </c>
      <c r="G125" s="2" t="s">
        <v>28</v>
      </c>
      <c r="H125" s="4" t="s">
        <v>18</v>
      </c>
      <c r="I125" s="5">
        <v>45</v>
      </c>
      <c r="J125" s="6">
        <v>800</v>
      </c>
      <c r="K125" s="7">
        <v>360000</v>
      </c>
      <c r="L125" s="7">
        <v>125999.99999999999</v>
      </c>
      <c r="M125" s="8">
        <v>0.35</v>
      </c>
      <c r="N125" s="2" t="s">
        <v>23</v>
      </c>
      <c r="O125">
        <f t="shared" si="8"/>
        <v>2020</v>
      </c>
      <c r="P125">
        <f t="shared" si="9"/>
        <v>9</v>
      </c>
      <c r="Q125" t="str">
        <f t="shared" si="10"/>
        <v>sept</v>
      </c>
      <c r="R125" t="str">
        <f t="shared" si="11"/>
        <v>Texas</v>
      </c>
      <c r="S125" t="str">
        <f t="shared" si="12"/>
        <v>2020-09</v>
      </c>
      <c r="T125">
        <f>IF(AND(COUNTIF(Calculs!$Q$2:$Q$12,$O125)&gt;0,COUNTIF(Calculs!$S$2:$S$12,$E125)&gt;0,COUNTIF(Calculs!$U$2:$U$12,$H125)&gt;0),1,0)</f>
        <v>1</v>
      </c>
      <c r="U125">
        <f t="shared" si="13"/>
        <v>360000</v>
      </c>
      <c r="V125">
        <f t="shared" si="14"/>
        <v>800</v>
      </c>
      <c r="W125">
        <f t="shared" si="15"/>
        <v>125999.99999999999</v>
      </c>
    </row>
    <row r="126" spans="1:23" ht="15.75" customHeight="1" x14ac:dyDescent="0.3">
      <c r="A126" s="2" t="s">
        <v>24</v>
      </c>
      <c r="B126" s="2">
        <v>1197831</v>
      </c>
      <c r="C126" s="3">
        <v>44087</v>
      </c>
      <c r="D126" s="12" t="str" cm="1">
        <f t="array" ref="D126">_xlfn.SWITCH(WEEKDAY(C126,2), 1, "Lundi", 2, "Mardi", 3, "Mercredi", 4, "Jeudi", 5, "Vendredi", 6, "Samedi", 7, "Dimanche", "Erreur")</f>
        <v>Dimanche</v>
      </c>
      <c r="E126" s="2" t="s">
        <v>26</v>
      </c>
      <c r="F126" s="2" t="s">
        <v>27</v>
      </c>
      <c r="G126" s="2" t="s">
        <v>28</v>
      </c>
      <c r="H126" s="4" t="s">
        <v>19</v>
      </c>
      <c r="I126" s="5">
        <v>50</v>
      </c>
      <c r="J126" s="6">
        <v>750</v>
      </c>
      <c r="K126" s="7">
        <v>375000</v>
      </c>
      <c r="L126" s="7">
        <v>131250</v>
      </c>
      <c r="M126" s="8">
        <v>0.35</v>
      </c>
      <c r="N126" s="2" t="s">
        <v>23</v>
      </c>
      <c r="O126">
        <f t="shared" si="8"/>
        <v>2020</v>
      </c>
      <c r="P126">
        <f t="shared" si="9"/>
        <v>9</v>
      </c>
      <c r="Q126" t="str">
        <f t="shared" si="10"/>
        <v>sept</v>
      </c>
      <c r="R126" t="str">
        <f t="shared" si="11"/>
        <v>Texas</v>
      </c>
      <c r="S126" t="str">
        <f t="shared" si="12"/>
        <v>2020-09</v>
      </c>
      <c r="T126">
        <f>IF(AND(COUNTIF(Calculs!$Q$2:$Q$12,$O126)&gt;0,COUNTIF(Calculs!$S$2:$S$12,$E126)&gt;0,COUNTIF(Calculs!$U$2:$U$12,$H126)&gt;0),1,0)</f>
        <v>1</v>
      </c>
      <c r="U126">
        <f t="shared" si="13"/>
        <v>375000</v>
      </c>
      <c r="V126">
        <f t="shared" si="14"/>
        <v>750</v>
      </c>
      <c r="W126">
        <f t="shared" si="15"/>
        <v>131250</v>
      </c>
    </row>
    <row r="127" spans="1:23" ht="15.75" customHeight="1" x14ac:dyDescent="0.3">
      <c r="A127" s="2" t="s">
        <v>24</v>
      </c>
      <c r="B127" s="2">
        <v>1197831</v>
      </c>
      <c r="C127" s="3">
        <v>44088</v>
      </c>
      <c r="D127" s="12" t="str" cm="1">
        <f t="array" ref="D127">_xlfn.SWITCH(WEEKDAY(C127,2), 1, "Lundi", 2, "Mardi", 3, "Mercredi", 4, "Jeudi", 5, "Vendredi", 6, "Samedi", 7, "Dimanche", "Erreur")</f>
        <v>Lundi</v>
      </c>
      <c r="E127" s="2" t="s">
        <v>26</v>
      </c>
      <c r="F127" s="2" t="s">
        <v>27</v>
      </c>
      <c r="G127" s="2" t="s">
        <v>28</v>
      </c>
      <c r="H127" s="4" t="s">
        <v>20</v>
      </c>
      <c r="I127" s="5">
        <v>50</v>
      </c>
      <c r="J127" s="6">
        <v>600</v>
      </c>
      <c r="K127" s="7">
        <v>300000</v>
      </c>
      <c r="L127" s="7">
        <v>135000</v>
      </c>
      <c r="M127" s="8">
        <v>0.45</v>
      </c>
      <c r="N127" s="2" t="s">
        <v>23</v>
      </c>
      <c r="O127">
        <f t="shared" si="8"/>
        <v>2020</v>
      </c>
      <c r="P127">
        <f t="shared" si="9"/>
        <v>9</v>
      </c>
      <c r="Q127" t="str">
        <f t="shared" si="10"/>
        <v>sept</v>
      </c>
      <c r="R127" t="str">
        <f t="shared" si="11"/>
        <v>Texas</v>
      </c>
      <c r="S127" t="str">
        <f t="shared" si="12"/>
        <v>2020-09</v>
      </c>
      <c r="T127">
        <f>IF(AND(COUNTIF(Calculs!$Q$2:$Q$12,$O127)&gt;0,COUNTIF(Calculs!$S$2:$S$12,$E127)&gt;0,COUNTIF(Calculs!$U$2:$U$12,$H127)&gt;0),1,0)</f>
        <v>1</v>
      </c>
      <c r="U127">
        <f t="shared" si="13"/>
        <v>300000</v>
      </c>
      <c r="V127">
        <f t="shared" si="14"/>
        <v>600</v>
      </c>
      <c r="W127">
        <f t="shared" si="15"/>
        <v>135000</v>
      </c>
    </row>
    <row r="128" spans="1:23" ht="15.75" customHeight="1" x14ac:dyDescent="0.3">
      <c r="A128" s="2" t="s">
        <v>24</v>
      </c>
      <c r="B128" s="2">
        <v>1197831</v>
      </c>
      <c r="C128" s="3">
        <v>44089</v>
      </c>
      <c r="D128" s="12" t="str" cm="1">
        <f t="array" ref="D128">_xlfn.SWITCH(WEEKDAY(C128,2), 1, "Lundi", 2, "Mardi", 3, "Mercredi", 4, "Jeudi", 5, "Vendredi", 6, "Samedi", 7, "Dimanche", "Erreur")</f>
        <v>Mardi</v>
      </c>
      <c r="E128" s="2" t="s">
        <v>26</v>
      </c>
      <c r="F128" s="2" t="s">
        <v>27</v>
      </c>
      <c r="G128" s="2" t="s">
        <v>28</v>
      </c>
      <c r="H128" s="4" t="s">
        <v>21</v>
      </c>
      <c r="I128" s="5">
        <v>45</v>
      </c>
      <c r="J128" s="6">
        <v>575</v>
      </c>
      <c r="K128" s="7">
        <v>258750</v>
      </c>
      <c r="L128" s="7">
        <v>77625</v>
      </c>
      <c r="M128" s="8">
        <v>0.3</v>
      </c>
      <c r="N128" s="2" t="s">
        <v>23</v>
      </c>
      <c r="O128">
        <f t="shared" si="8"/>
        <v>2020</v>
      </c>
      <c r="P128">
        <f t="shared" si="9"/>
        <v>9</v>
      </c>
      <c r="Q128" t="str">
        <f t="shared" si="10"/>
        <v>sept</v>
      </c>
      <c r="R128" t="str">
        <f t="shared" si="11"/>
        <v>Texas</v>
      </c>
      <c r="S128" t="str">
        <f t="shared" si="12"/>
        <v>2020-09</v>
      </c>
      <c r="T128">
        <f>IF(AND(COUNTIF(Calculs!$Q$2:$Q$12,$O128)&gt;0,COUNTIF(Calculs!$S$2:$S$12,$E128)&gt;0,COUNTIF(Calculs!$U$2:$U$12,$H128)&gt;0),1,0)</f>
        <v>1</v>
      </c>
      <c r="U128">
        <f t="shared" si="13"/>
        <v>258750</v>
      </c>
      <c r="V128">
        <f t="shared" si="14"/>
        <v>575</v>
      </c>
      <c r="W128">
        <f t="shared" si="15"/>
        <v>77625</v>
      </c>
    </row>
    <row r="129" spans="1:23" ht="15.75" customHeight="1" x14ac:dyDescent="0.3">
      <c r="A129" s="2" t="s">
        <v>24</v>
      </c>
      <c r="B129" s="2">
        <v>1197831</v>
      </c>
      <c r="C129" s="3">
        <v>44090</v>
      </c>
      <c r="D129" s="12" t="str" cm="1">
        <f t="array" ref="D129">_xlfn.SWITCH(WEEKDAY(C129,2), 1, "Lundi", 2, "Mardi", 3, "Mercredi", 4, "Jeudi", 5, "Vendredi", 6, "Samedi", 7, "Dimanche", "Erreur")</f>
        <v>Mercredi</v>
      </c>
      <c r="E129" s="2" t="s">
        <v>26</v>
      </c>
      <c r="F129" s="2" t="s">
        <v>27</v>
      </c>
      <c r="G129" s="2" t="s">
        <v>28</v>
      </c>
      <c r="H129" s="4" t="s">
        <v>22</v>
      </c>
      <c r="I129" s="5">
        <v>55.000000000000007</v>
      </c>
      <c r="J129" s="6">
        <v>750</v>
      </c>
      <c r="K129" s="7">
        <v>412500.00000000006</v>
      </c>
      <c r="L129" s="7">
        <v>206250.00000000003</v>
      </c>
      <c r="M129" s="8">
        <v>0.5</v>
      </c>
      <c r="N129" s="2" t="s">
        <v>23</v>
      </c>
      <c r="O129">
        <f t="shared" si="8"/>
        <v>2020</v>
      </c>
      <c r="P129">
        <f t="shared" si="9"/>
        <v>9</v>
      </c>
      <c r="Q129" t="str">
        <f t="shared" si="10"/>
        <v>sept</v>
      </c>
      <c r="R129" t="str">
        <f t="shared" si="11"/>
        <v>Texas</v>
      </c>
      <c r="S129" t="str">
        <f t="shared" si="12"/>
        <v>2020-09</v>
      </c>
      <c r="T129">
        <f>IF(AND(COUNTIF(Calculs!$Q$2:$Q$12,$O129)&gt;0,COUNTIF(Calculs!$S$2:$S$12,$E129)&gt;0,COUNTIF(Calculs!$U$2:$U$12,$H129)&gt;0),1,0)</f>
        <v>1</v>
      </c>
      <c r="U129">
        <f t="shared" si="13"/>
        <v>412500.00000000006</v>
      </c>
      <c r="V129">
        <f t="shared" si="14"/>
        <v>750</v>
      </c>
      <c r="W129">
        <f t="shared" si="15"/>
        <v>206250.00000000003</v>
      </c>
    </row>
    <row r="130" spans="1:23" ht="15.75" customHeight="1" x14ac:dyDescent="0.3">
      <c r="A130" s="2" t="s">
        <v>24</v>
      </c>
      <c r="B130" s="2">
        <v>1197831</v>
      </c>
      <c r="C130" s="3">
        <v>44124</v>
      </c>
      <c r="D130" s="12" t="str" cm="1">
        <f t="array" ref="D130">_xlfn.SWITCH(WEEKDAY(C130,2), 1, "Lundi", 2, "Mardi", 3, "Mercredi", 4, "Jeudi", 5, "Vendredi", 6, "Samedi", 7, "Dimanche", "Erreur")</f>
        <v>Mardi</v>
      </c>
      <c r="E130" s="2" t="s">
        <v>26</v>
      </c>
      <c r="F130" s="2" t="s">
        <v>27</v>
      </c>
      <c r="G130" s="2" t="s">
        <v>28</v>
      </c>
      <c r="H130" s="4" t="s">
        <v>16</v>
      </c>
      <c r="I130" s="5">
        <v>45</v>
      </c>
      <c r="J130" s="6">
        <v>900</v>
      </c>
      <c r="K130" s="7">
        <v>405000</v>
      </c>
      <c r="L130" s="7">
        <v>141750</v>
      </c>
      <c r="M130" s="8">
        <v>0.35</v>
      </c>
      <c r="N130" s="2" t="s">
        <v>23</v>
      </c>
      <c r="O130">
        <f t="shared" si="8"/>
        <v>2020</v>
      </c>
      <c r="P130">
        <f t="shared" si="9"/>
        <v>10</v>
      </c>
      <c r="Q130" t="str">
        <f t="shared" si="10"/>
        <v>oct</v>
      </c>
      <c r="R130" t="str">
        <f t="shared" si="11"/>
        <v>Texas</v>
      </c>
      <c r="S130" t="str">
        <f t="shared" si="12"/>
        <v>2020-10</v>
      </c>
      <c r="T130">
        <f>IF(AND(COUNTIF(Calculs!$Q$2:$Q$12,$O130)&gt;0,COUNTIF(Calculs!$S$2:$S$12,$E130)&gt;0,COUNTIF(Calculs!$U$2:$U$12,$H130)&gt;0),1,0)</f>
        <v>1</v>
      </c>
      <c r="U130">
        <f t="shared" si="13"/>
        <v>405000</v>
      </c>
      <c r="V130">
        <f t="shared" si="14"/>
        <v>900</v>
      </c>
      <c r="W130">
        <f t="shared" si="15"/>
        <v>141750</v>
      </c>
    </row>
    <row r="131" spans="1:23" ht="15.75" customHeight="1" x14ac:dyDescent="0.3">
      <c r="A131" s="2" t="s">
        <v>24</v>
      </c>
      <c r="B131" s="2">
        <v>1197831</v>
      </c>
      <c r="C131" s="3">
        <v>44125</v>
      </c>
      <c r="D131" s="12" t="str" cm="1">
        <f t="array" ref="D131">_xlfn.SWITCH(WEEKDAY(C131,2), 1, "Lundi", 2, "Mardi", 3, "Mercredi", 4, "Jeudi", 5, "Vendredi", 6, "Samedi", 7, "Dimanche", "Erreur")</f>
        <v>Mercredi</v>
      </c>
      <c r="E131" s="2" t="s">
        <v>26</v>
      </c>
      <c r="F131" s="2" t="s">
        <v>27</v>
      </c>
      <c r="G131" s="2" t="s">
        <v>28</v>
      </c>
      <c r="H131" s="4" t="s">
        <v>18</v>
      </c>
      <c r="I131" s="5">
        <v>45</v>
      </c>
      <c r="J131" s="6">
        <v>900</v>
      </c>
      <c r="K131" s="7">
        <v>405000</v>
      </c>
      <c r="L131" s="7">
        <v>141750</v>
      </c>
      <c r="M131" s="8">
        <v>0.35</v>
      </c>
      <c r="N131" s="2" t="s">
        <v>23</v>
      </c>
      <c r="O131">
        <f t="shared" ref="O131:O194" si="16">YEAR($C131)</f>
        <v>2020</v>
      </c>
      <c r="P131">
        <f t="shared" ref="P131:P194" si="17">MONTH($C131)</f>
        <v>10</v>
      </c>
      <c r="Q131" t="str">
        <f t="shared" ref="Q131:Q194" si="18">TEXT($C131,"mmm")</f>
        <v>oct</v>
      </c>
      <c r="R131" t="str">
        <f t="shared" ref="R131:R194" si="19">SUBSTITUTE(SUBSTITUTE($F131,"Sud ","South "),"Ouest ","West ")</f>
        <v>Texas</v>
      </c>
      <c r="S131" t="str">
        <f t="shared" ref="S131:S194" si="20">TEXT($C131,"aaaa-mm")</f>
        <v>2020-10</v>
      </c>
      <c r="T131">
        <f>IF(AND(COUNTIF(Calculs!$Q$2:$Q$12,$O131)&gt;0,COUNTIF(Calculs!$S$2:$S$12,$E131)&gt;0,COUNTIF(Calculs!$U$2:$U$12,$H131)&gt;0),1,0)</f>
        <v>1</v>
      </c>
      <c r="U131">
        <f t="shared" ref="U131:U194" si="21">$K131*$T131</f>
        <v>405000</v>
      </c>
      <c r="V131">
        <f t="shared" ref="V131:V194" si="22">$J131*$T131</f>
        <v>900</v>
      </c>
      <c r="W131">
        <f t="shared" ref="W131:W194" si="23">$L131*$T131</f>
        <v>141750</v>
      </c>
    </row>
    <row r="132" spans="1:23" ht="15.75" customHeight="1" x14ac:dyDescent="0.3">
      <c r="A132" s="2" t="s">
        <v>24</v>
      </c>
      <c r="B132" s="2">
        <v>1197831</v>
      </c>
      <c r="C132" s="3">
        <v>44126</v>
      </c>
      <c r="D132" s="12" t="str" cm="1">
        <f t="array" ref="D132">_xlfn.SWITCH(WEEKDAY(C132,2), 1, "Lundi", 2, "Mardi", 3, "Mercredi", 4, "Jeudi", 5, "Vendredi", 6, "Samedi", 7, "Dimanche", "Erreur")</f>
        <v>Jeudi</v>
      </c>
      <c r="E132" s="2" t="s">
        <v>26</v>
      </c>
      <c r="F132" s="2" t="s">
        <v>27</v>
      </c>
      <c r="G132" s="2" t="s">
        <v>28</v>
      </c>
      <c r="H132" s="4" t="s">
        <v>19</v>
      </c>
      <c r="I132" s="5">
        <v>50</v>
      </c>
      <c r="J132" s="6">
        <v>825</v>
      </c>
      <c r="K132" s="7">
        <v>412500</v>
      </c>
      <c r="L132" s="7">
        <v>144375</v>
      </c>
      <c r="M132" s="8">
        <v>0.35</v>
      </c>
      <c r="N132" s="2" t="s">
        <v>23</v>
      </c>
      <c r="O132">
        <f t="shared" si="16"/>
        <v>2020</v>
      </c>
      <c r="P132">
        <f t="shared" si="17"/>
        <v>10</v>
      </c>
      <c r="Q132" t="str">
        <f t="shared" si="18"/>
        <v>oct</v>
      </c>
      <c r="R132" t="str">
        <f t="shared" si="19"/>
        <v>Texas</v>
      </c>
      <c r="S132" t="str">
        <f t="shared" si="20"/>
        <v>2020-10</v>
      </c>
      <c r="T132">
        <f>IF(AND(COUNTIF(Calculs!$Q$2:$Q$12,$O132)&gt;0,COUNTIF(Calculs!$S$2:$S$12,$E132)&gt;0,COUNTIF(Calculs!$U$2:$U$12,$H132)&gt;0),1,0)</f>
        <v>1</v>
      </c>
      <c r="U132">
        <f t="shared" si="21"/>
        <v>412500</v>
      </c>
      <c r="V132">
        <f t="shared" si="22"/>
        <v>825</v>
      </c>
      <c r="W132">
        <f t="shared" si="23"/>
        <v>144375</v>
      </c>
    </row>
    <row r="133" spans="1:23" ht="15.75" customHeight="1" x14ac:dyDescent="0.3">
      <c r="A133" s="2" t="s">
        <v>24</v>
      </c>
      <c r="B133" s="2">
        <v>1197831</v>
      </c>
      <c r="C133" s="3">
        <v>44127</v>
      </c>
      <c r="D133" s="12" t="str" cm="1">
        <f t="array" ref="D133">_xlfn.SWITCH(WEEKDAY(C133,2), 1, "Lundi", 2, "Mardi", 3, "Mercredi", 4, "Jeudi", 5, "Vendredi", 6, "Samedi", 7, "Dimanche", "Erreur")</f>
        <v>Vendredi</v>
      </c>
      <c r="E133" s="2" t="s">
        <v>26</v>
      </c>
      <c r="F133" s="2" t="s">
        <v>27</v>
      </c>
      <c r="G133" s="2" t="s">
        <v>28</v>
      </c>
      <c r="H133" s="4" t="s">
        <v>20</v>
      </c>
      <c r="I133" s="5">
        <v>50</v>
      </c>
      <c r="J133" s="6">
        <v>675</v>
      </c>
      <c r="K133" s="7">
        <v>337500</v>
      </c>
      <c r="L133" s="7">
        <v>151875</v>
      </c>
      <c r="M133" s="8">
        <v>0.45</v>
      </c>
      <c r="N133" s="2" t="s">
        <v>23</v>
      </c>
      <c r="O133">
        <f t="shared" si="16"/>
        <v>2020</v>
      </c>
      <c r="P133">
        <f t="shared" si="17"/>
        <v>10</v>
      </c>
      <c r="Q133" t="str">
        <f t="shared" si="18"/>
        <v>oct</v>
      </c>
      <c r="R133" t="str">
        <f t="shared" si="19"/>
        <v>Texas</v>
      </c>
      <c r="S133" t="str">
        <f t="shared" si="20"/>
        <v>2020-10</v>
      </c>
      <c r="T133">
        <f>IF(AND(COUNTIF(Calculs!$Q$2:$Q$12,$O133)&gt;0,COUNTIF(Calculs!$S$2:$S$12,$E133)&gt;0,COUNTIF(Calculs!$U$2:$U$12,$H133)&gt;0),1,0)</f>
        <v>1</v>
      </c>
      <c r="U133">
        <f t="shared" si="21"/>
        <v>337500</v>
      </c>
      <c r="V133">
        <f t="shared" si="22"/>
        <v>675</v>
      </c>
      <c r="W133">
        <f t="shared" si="23"/>
        <v>151875</v>
      </c>
    </row>
    <row r="134" spans="1:23" ht="15.75" customHeight="1" x14ac:dyDescent="0.3">
      <c r="A134" s="2" t="s">
        <v>24</v>
      </c>
      <c r="B134" s="2">
        <v>1197831</v>
      </c>
      <c r="C134" s="3">
        <v>44128</v>
      </c>
      <c r="D134" s="12" t="str" cm="1">
        <f t="array" ref="D134">_xlfn.SWITCH(WEEKDAY(C134,2), 1, "Lundi", 2, "Mardi", 3, "Mercredi", 4, "Jeudi", 5, "Vendredi", 6, "Samedi", 7, "Dimanche", "Erreur")</f>
        <v>Samedi</v>
      </c>
      <c r="E134" s="2" t="s">
        <v>26</v>
      </c>
      <c r="F134" s="2" t="s">
        <v>27</v>
      </c>
      <c r="G134" s="2" t="s">
        <v>28</v>
      </c>
      <c r="H134" s="4" t="s">
        <v>21</v>
      </c>
      <c r="I134" s="5">
        <v>45</v>
      </c>
      <c r="J134" s="6">
        <v>650</v>
      </c>
      <c r="K134" s="7">
        <v>292500</v>
      </c>
      <c r="L134" s="7">
        <v>87750</v>
      </c>
      <c r="M134" s="8">
        <v>0.3</v>
      </c>
      <c r="N134" s="2" t="s">
        <v>23</v>
      </c>
      <c r="O134">
        <f t="shared" si="16"/>
        <v>2020</v>
      </c>
      <c r="P134">
        <f t="shared" si="17"/>
        <v>10</v>
      </c>
      <c r="Q134" t="str">
        <f t="shared" si="18"/>
        <v>oct</v>
      </c>
      <c r="R134" t="str">
        <f t="shared" si="19"/>
        <v>Texas</v>
      </c>
      <c r="S134" t="str">
        <f t="shared" si="20"/>
        <v>2020-10</v>
      </c>
      <c r="T134">
        <f>IF(AND(COUNTIF(Calculs!$Q$2:$Q$12,$O134)&gt;0,COUNTIF(Calculs!$S$2:$S$12,$E134)&gt;0,COUNTIF(Calculs!$U$2:$U$12,$H134)&gt;0),1,0)</f>
        <v>1</v>
      </c>
      <c r="U134">
        <f t="shared" si="21"/>
        <v>292500</v>
      </c>
      <c r="V134">
        <f t="shared" si="22"/>
        <v>650</v>
      </c>
      <c r="W134">
        <f t="shared" si="23"/>
        <v>87750</v>
      </c>
    </row>
    <row r="135" spans="1:23" ht="15.75" customHeight="1" x14ac:dyDescent="0.3">
      <c r="A135" s="2" t="s">
        <v>24</v>
      </c>
      <c r="B135" s="2">
        <v>1197831</v>
      </c>
      <c r="C135" s="3">
        <v>44129</v>
      </c>
      <c r="D135" s="12" t="str" cm="1">
        <f t="array" ref="D135">_xlfn.SWITCH(WEEKDAY(C135,2), 1, "Lundi", 2, "Mardi", 3, "Mercredi", 4, "Jeudi", 5, "Vendredi", 6, "Samedi", 7, "Dimanche", "Erreur")</f>
        <v>Dimanche</v>
      </c>
      <c r="E135" s="2" t="s">
        <v>26</v>
      </c>
      <c r="F135" s="2" t="s">
        <v>27</v>
      </c>
      <c r="G135" s="2" t="s">
        <v>28</v>
      </c>
      <c r="H135" s="4" t="s">
        <v>22</v>
      </c>
      <c r="I135" s="5">
        <v>55.000000000000007</v>
      </c>
      <c r="J135" s="6">
        <v>850</v>
      </c>
      <c r="K135" s="7">
        <v>467500.00000000006</v>
      </c>
      <c r="L135" s="7">
        <v>233750.00000000003</v>
      </c>
      <c r="M135" s="8">
        <v>0.5</v>
      </c>
      <c r="N135" s="2" t="s">
        <v>23</v>
      </c>
      <c r="O135">
        <f t="shared" si="16"/>
        <v>2020</v>
      </c>
      <c r="P135">
        <f t="shared" si="17"/>
        <v>10</v>
      </c>
      <c r="Q135" t="str">
        <f t="shared" si="18"/>
        <v>oct</v>
      </c>
      <c r="R135" t="str">
        <f t="shared" si="19"/>
        <v>Texas</v>
      </c>
      <c r="S135" t="str">
        <f t="shared" si="20"/>
        <v>2020-10</v>
      </c>
      <c r="T135">
        <f>IF(AND(COUNTIF(Calculs!$Q$2:$Q$12,$O135)&gt;0,COUNTIF(Calculs!$S$2:$S$12,$E135)&gt;0,COUNTIF(Calculs!$U$2:$U$12,$H135)&gt;0),1,0)</f>
        <v>1</v>
      </c>
      <c r="U135">
        <f t="shared" si="21"/>
        <v>467500.00000000006</v>
      </c>
      <c r="V135">
        <f t="shared" si="22"/>
        <v>850</v>
      </c>
      <c r="W135">
        <f t="shared" si="23"/>
        <v>233750.00000000003</v>
      </c>
    </row>
    <row r="136" spans="1:23" ht="15.75" customHeight="1" x14ac:dyDescent="0.3">
      <c r="A136" s="2" t="s">
        <v>24</v>
      </c>
      <c r="B136" s="2">
        <v>1197831</v>
      </c>
      <c r="C136" s="3">
        <v>44130</v>
      </c>
      <c r="D136" s="12" t="str" cm="1">
        <f t="array" ref="D136">_xlfn.SWITCH(WEEKDAY(C136,2), 1, "Lundi", 2, "Mardi", 3, "Mercredi", 4, "Jeudi", 5, "Vendredi", 6, "Samedi", 7, "Dimanche", "Erreur")</f>
        <v>Lundi</v>
      </c>
      <c r="E136" s="2" t="s">
        <v>26</v>
      </c>
      <c r="F136" s="2" t="s">
        <v>27</v>
      </c>
      <c r="G136" s="2" t="s">
        <v>28</v>
      </c>
      <c r="H136" s="4" t="s">
        <v>16</v>
      </c>
      <c r="I136" s="5">
        <v>45</v>
      </c>
      <c r="J136" s="6">
        <v>950</v>
      </c>
      <c r="K136" s="7">
        <v>427500</v>
      </c>
      <c r="L136" s="7">
        <v>149625</v>
      </c>
      <c r="M136" s="8">
        <v>0.35</v>
      </c>
      <c r="N136" s="2" t="s">
        <v>23</v>
      </c>
      <c r="O136">
        <f t="shared" si="16"/>
        <v>2020</v>
      </c>
      <c r="P136">
        <f t="shared" si="17"/>
        <v>10</v>
      </c>
      <c r="Q136" t="str">
        <f t="shared" si="18"/>
        <v>oct</v>
      </c>
      <c r="R136" t="str">
        <f t="shared" si="19"/>
        <v>Texas</v>
      </c>
      <c r="S136" t="str">
        <f t="shared" si="20"/>
        <v>2020-10</v>
      </c>
      <c r="T136">
        <f>IF(AND(COUNTIF(Calculs!$Q$2:$Q$12,$O136)&gt;0,COUNTIF(Calculs!$S$2:$S$12,$E136)&gt;0,COUNTIF(Calculs!$U$2:$U$12,$H136)&gt;0),1,0)</f>
        <v>1</v>
      </c>
      <c r="U136">
        <f t="shared" si="21"/>
        <v>427500</v>
      </c>
      <c r="V136">
        <f t="shared" si="22"/>
        <v>950</v>
      </c>
      <c r="W136">
        <f t="shared" si="23"/>
        <v>149625</v>
      </c>
    </row>
    <row r="137" spans="1:23" ht="15.75" customHeight="1" x14ac:dyDescent="0.3">
      <c r="A137" s="2" t="s">
        <v>24</v>
      </c>
      <c r="B137" s="2">
        <v>1197831</v>
      </c>
      <c r="C137" s="3">
        <v>44131</v>
      </c>
      <c r="D137" s="12" t="str" cm="1">
        <f t="array" ref="D137">_xlfn.SWITCH(WEEKDAY(C137,2), 1, "Lundi", 2, "Mardi", 3, "Mercredi", 4, "Jeudi", 5, "Vendredi", 6, "Samedi", 7, "Dimanche", "Erreur")</f>
        <v>Mardi</v>
      </c>
      <c r="E137" s="2" t="s">
        <v>26</v>
      </c>
      <c r="F137" s="2" t="s">
        <v>27</v>
      </c>
      <c r="G137" s="2" t="s">
        <v>28</v>
      </c>
      <c r="H137" s="4" t="s">
        <v>18</v>
      </c>
      <c r="I137" s="5">
        <v>45</v>
      </c>
      <c r="J137" s="6">
        <v>950</v>
      </c>
      <c r="K137" s="7">
        <v>427500</v>
      </c>
      <c r="L137" s="7">
        <v>149625</v>
      </c>
      <c r="M137" s="8">
        <v>0.35</v>
      </c>
      <c r="N137" s="2" t="s">
        <v>23</v>
      </c>
      <c r="O137">
        <f t="shared" si="16"/>
        <v>2020</v>
      </c>
      <c r="P137">
        <f t="shared" si="17"/>
        <v>10</v>
      </c>
      <c r="Q137" t="str">
        <f t="shared" si="18"/>
        <v>oct</v>
      </c>
      <c r="R137" t="str">
        <f t="shared" si="19"/>
        <v>Texas</v>
      </c>
      <c r="S137" t="str">
        <f t="shared" si="20"/>
        <v>2020-10</v>
      </c>
      <c r="T137">
        <f>IF(AND(COUNTIF(Calculs!$Q$2:$Q$12,$O137)&gt;0,COUNTIF(Calculs!$S$2:$S$12,$E137)&gt;0,COUNTIF(Calculs!$U$2:$U$12,$H137)&gt;0),1,0)</f>
        <v>1</v>
      </c>
      <c r="U137">
        <f t="shared" si="21"/>
        <v>427500</v>
      </c>
      <c r="V137">
        <f t="shared" si="22"/>
        <v>950</v>
      </c>
      <c r="W137">
        <f t="shared" si="23"/>
        <v>149625</v>
      </c>
    </row>
    <row r="138" spans="1:23" ht="15.75" customHeight="1" x14ac:dyDescent="0.3">
      <c r="A138" s="2" t="s">
        <v>24</v>
      </c>
      <c r="B138" s="2">
        <v>1197831</v>
      </c>
      <c r="C138" s="3">
        <v>44132</v>
      </c>
      <c r="D138" s="12" t="str" cm="1">
        <f t="array" ref="D138">_xlfn.SWITCH(WEEKDAY(C138,2), 1, "Lundi", 2, "Mardi", 3, "Mercredi", 4, "Jeudi", 5, "Vendredi", 6, "Samedi", 7, "Dimanche", "Erreur")</f>
        <v>Mercredi</v>
      </c>
      <c r="E138" s="2" t="s">
        <v>26</v>
      </c>
      <c r="F138" s="2" t="s">
        <v>27</v>
      </c>
      <c r="G138" s="2" t="s">
        <v>28</v>
      </c>
      <c r="H138" s="4" t="s">
        <v>19</v>
      </c>
      <c r="I138" s="5">
        <v>50</v>
      </c>
      <c r="J138" s="6">
        <v>850</v>
      </c>
      <c r="K138" s="7">
        <v>425000</v>
      </c>
      <c r="L138" s="7">
        <v>148750</v>
      </c>
      <c r="M138" s="8">
        <v>0.35</v>
      </c>
      <c r="N138" s="2" t="s">
        <v>23</v>
      </c>
      <c r="O138">
        <f t="shared" si="16"/>
        <v>2020</v>
      </c>
      <c r="P138">
        <f t="shared" si="17"/>
        <v>10</v>
      </c>
      <c r="Q138" t="str">
        <f t="shared" si="18"/>
        <v>oct</v>
      </c>
      <c r="R138" t="str">
        <f t="shared" si="19"/>
        <v>Texas</v>
      </c>
      <c r="S138" t="str">
        <f t="shared" si="20"/>
        <v>2020-10</v>
      </c>
      <c r="T138">
        <f>IF(AND(COUNTIF(Calculs!$Q$2:$Q$12,$O138)&gt;0,COUNTIF(Calculs!$S$2:$S$12,$E138)&gt;0,COUNTIF(Calculs!$U$2:$U$12,$H138)&gt;0),1,0)</f>
        <v>1</v>
      </c>
      <c r="U138">
        <f t="shared" si="21"/>
        <v>425000</v>
      </c>
      <c r="V138">
        <f t="shared" si="22"/>
        <v>850</v>
      </c>
      <c r="W138">
        <f t="shared" si="23"/>
        <v>148750</v>
      </c>
    </row>
    <row r="139" spans="1:23" ht="15.75" customHeight="1" x14ac:dyDescent="0.3">
      <c r="A139" s="2" t="s">
        <v>24</v>
      </c>
      <c r="B139" s="2">
        <v>1197831</v>
      </c>
      <c r="C139" s="3">
        <v>44133</v>
      </c>
      <c r="D139" s="12" t="str" cm="1">
        <f t="array" ref="D139">_xlfn.SWITCH(WEEKDAY(C139,2), 1, "Lundi", 2, "Mardi", 3, "Mercredi", 4, "Jeudi", 5, "Vendredi", 6, "Samedi", 7, "Dimanche", "Erreur")</f>
        <v>Jeudi</v>
      </c>
      <c r="E139" s="2" t="s">
        <v>26</v>
      </c>
      <c r="F139" s="2" t="s">
        <v>27</v>
      </c>
      <c r="G139" s="2" t="s">
        <v>28</v>
      </c>
      <c r="H139" s="4" t="s">
        <v>20</v>
      </c>
      <c r="I139" s="5">
        <v>50</v>
      </c>
      <c r="J139" s="6">
        <v>700</v>
      </c>
      <c r="K139" s="7">
        <v>350000</v>
      </c>
      <c r="L139" s="7">
        <v>157500</v>
      </c>
      <c r="M139" s="8">
        <v>0.45</v>
      </c>
      <c r="N139" s="2" t="s">
        <v>23</v>
      </c>
      <c r="O139">
        <f t="shared" si="16"/>
        <v>2020</v>
      </c>
      <c r="P139">
        <f t="shared" si="17"/>
        <v>10</v>
      </c>
      <c r="Q139" t="str">
        <f t="shared" si="18"/>
        <v>oct</v>
      </c>
      <c r="R139" t="str">
        <f t="shared" si="19"/>
        <v>Texas</v>
      </c>
      <c r="S139" t="str">
        <f t="shared" si="20"/>
        <v>2020-10</v>
      </c>
      <c r="T139">
        <f>IF(AND(COUNTIF(Calculs!$Q$2:$Q$12,$O139)&gt;0,COUNTIF(Calculs!$S$2:$S$12,$E139)&gt;0,COUNTIF(Calculs!$U$2:$U$12,$H139)&gt;0),1,0)</f>
        <v>1</v>
      </c>
      <c r="U139">
        <f t="shared" si="21"/>
        <v>350000</v>
      </c>
      <c r="V139">
        <f t="shared" si="22"/>
        <v>700</v>
      </c>
      <c r="W139">
        <f t="shared" si="23"/>
        <v>157500</v>
      </c>
    </row>
    <row r="140" spans="1:23" ht="15.75" customHeight="1" x14ac:dyDescent="0.3">
      <c r="A140" s="2" t="s">
        <v>24</v>
      </c>
      <c r="B140" s="2">
        <v>1197831</v>
      </c>
      <c r="C140" s="3">
        <v>44134</v>
      </c>
      <c r="D140" s="12" t="str" cm="1">
        <f t="array" ref="D140">_xlfn.SWITCH(WEEKDAY(C140,2), 1, "Lundi", 2, "Mardi", 3, "Mercredi", 4, "Jeudi", 5, "Vendredi", 6, "Samedi", 7, "Dimanche", "Erreur")</f>
        <v>Vendredi</v>
      </c>
      <c r="E140" s="2" t="s">
        <v>26</v>
      </c>
      <c r="F140" s="2" t="s">
        <v>27</v>
      </c>
      <c r="G140" s="2" t="s">
        <v>28</v>
      </c>
      <c r="H140" s="4" t="s">
        <v>21</v>
      </c>
      <c r="I140" s="5">
        <v>45</v>
      </c>
      <c r="J140" s="6">
        <v>650</v>
      </c>
      <c r="K140" s="7">
        <v>292500</v>
      </c>
      <c r="L140" s="7">
        <v>87750</v>
      </c>
      <c r="M140" s="8">
        <v>0.3</v>
      </c>
      <c r="N140" s="2" t="s">
        <v>23</v>
      </c>
      <c r="O140">
        <f t="shared" si="16"/>
        <v>2020</v>
      </c>
      <c r="P140">
        <f t="shared" si="17"/>
        <v>10</v>
      </c>
      <c r="Q140" t="str">
        <f t="shared" si="18"/>
        <v>oct</v>
      </c>
      <c r="R140" t="str">
        <f t="shared" si="19"/>
        <v>Texas</v>
      </c>
      <c r="S140" t="str">
        <f t="shared" si="20"/>
        <v>2020-10</v>
      </c>
      <c r="T140">
        <f>IF(AND(COUNTIF(Calculs!$Q$2:$Q$12,$O140)&gt;0,COUNTIF(Calculs!$S$2:$S$12,$E140)&gt;0,COUNTIF(Calculs!$U$2:$U$12,$H140)&gt;0),1,0)</f>
        <v>1</v>
      </c>
      <c r="U140">
        <f t="shared" si="21"/>
        <v>292500</v>
      </c>
      <c r="V140">
        <f t="shared" si="22"/>
        <v>650</v>
      </c>
      <c r="W140">
        <f t="shared" si="23"/>
        <v>87750</v>
      </c>
    </row>
    <row r="141" spans="1:23" ht="15.75" customHeight="1" x14ac:dyDescent="0.3">
      <c r="A141" s="2" t="s">
        <v>24</v>
      </c>
      <c r="B141" s="2">
        <v>1197831</v>
      </c>
      <c r="C141" s="3">
        <v>44135</v>
      </c>
      <c r="D141" s="12" t="str" cm="1">
        <f t="array" ref="D141">_xlfn.SWITCH(WEEKDAY(C141,2), 1, "Lundi", 2, "Mardi", 3, "Mercredi", 4, "Jeudi", 5, "Vendredi", 6, "Samedi", 7, "Dimanche", "Erreur")</f>
        <v>Samedi</v>
      </c>
      <c r="E141" s="2" t="s">
        <v>26</v>
      </c>
      <c r="F141" s="2" t="s">
        <v>27</v>
      </c>
      <c r="G141" s="2" t="s">
        <v>28</v>
      </c>
      <c r="H141" s="4" t="s">
        <v>22</v>
      </c>
      <c r="I141" s="5">
        <v>55.000000000000007</v>
      </c>
      <c r="J141" s="6">
        <v>900</v>
      </c>
      <c r="K141" s="7">
        <v>495000.00000000006</v>
      </c>
      <c r="L141" s="7">
        <v>247500.00000000003</v>
      </c>
      <c r="M141" s="8">
        <v>0.5</v>
      </c>
      <c r="N141" s="2" t="s">
        <v>23</v>
      </c>
      <c r="O141">
        <f t="shared" si="16"/>
        <v>2020</v>
      </c>
      <c r="P141">
        <f t="shared" si="17"/>
        <v>10</v>
      </c>
      <c r="Q141" t="str">
        <f t="shared" si="18"/>
        <v>oct</v>
      </c>
      <c r="R141" t="str">
        <f t="shared" si="19"/>
        <v>Texas</v>
      </c>
      <c r="S141" t="str">
        <f t="shared" si="20"/>
        <v>2020-10</v>
      </c>
      <c r="T141">
        <f>IF(AND(COUNTIF(Calculs!$Q$2:$Q$12,$O141)&gt;0,COUNTIF(Calculs!$S$2:$S$12,$E141)&gt;0,COUNTIF(Calculs!$U$2:$U$12,$H141)&gt;0),1,0)</f>
        <v>1</v>
      </c>
      <c r="U141">
        <f t="shared" si="21"/>
        <v>495000.00000000006</v>
      </c>
      <c r="V141">
        <f t="shared" si="22"/>
        <v>900</v>
      </c>
      <c r="W141">
        <f t="shared" si="23"/>
        <v>247500.00000000003</v>
      </c>
    </row>
    <row r="142" spans="1:23" ht="15.75" customHeight="1" x14ac:dyDescent="0.3">
      <c r="A142" s="2" t="s">
        <v>29</v>
      </c>
      <c r="B142" s="2">
        <v>1128299</v>
      </c>
      <c r="C142" s="3">
        <v>44136</v>
      </c>
      <c r="D142" s="12" t="str" cm="1">
        <f t="array" ref="D142">_xlfn.SWITCH(WEEKDAY(C142,2), 1, "Lundi", 2, "Mardi", 3, "Mercredi", 4, "Jeudi", 5, "Vendredi", 6, "Samedi", 7, "Dimanche", "Erreur")</f>
        <v>Dimanche</v>
      </c>
      <c r="E142" s="2" t="s">
        <v>26</v>
      </c>
      <c r="F142" s="2" t="s">
        <v>27</v>
      </c>
      <c r="G142" s="2" t="s">
        <v>28</v>
      </c>
      <c r="H142" s="4" t="s">
        <v>16</v>
      </c>
      <c r="I142" s="5">
        <v>40</v>
      </c>
      <c r="J142" s="6">
        <v>775</v>
      </c>
      <c r="K142" s="7">
        <v>310000</v>
      </c>
      <c r="L142" s="7">
        <v>108500.00000000001</v>
      </c>
      <c r="M142" s="8">
        <v>0.35000000000000003</v>
      </c>
      <c r="N142" s="2" t="s">
        <v>23</v>
      </c>
      <c r="O142">
        <f t="shared" si="16"/>
        <v>2020</v>
      </c>
      <c r="P142">
        <f t="shared" si="17"/>
        <v>11</v>
      </c>
      <c r="Q142" t="str">
        <f t="shared" si="18"/>
        <v>nov</v>
      </c>
      <c r="R142" t="str">
        <f t="shared" si="19"/>
        <v>Texas</v>
      </c>
      <c r="S142" t="str">
        <f t="shared" si="20"/>
        <v>2020-11</v>
      </c>
      <c r="T142">
        <f>IF(AND(COUNTIF(Calculs!$Q$2:$Q$12,$O142)&gt;0,COUNTIF(Calculs!$S$2:$S$12,$E142)&gt;0,COUNTIF(Calculs!$U$2:$U$12,$H142)&gt;0),1,0)</f>
        <v>1</v>
      </c>
      <c r="U142">
        <f t="shared" si="21"/>
        <v>310000</v>
      </c>
      <c r="V142">
        <f t="shared" si="22"/>
        <v>775</v>
      </c>
      <c r="W142">
        <f t="shared" si="23"/>
        <v>108500.00000000001</v>
      </c>
    </row>
    <row r="143" spans="1:23" ht="15.75" customHeight="1" x14ac:dyDescent="0.3">
      <c r="A143" s="2" t="s">
        <v>29</v>
      </c>
      <c r="B143" s="2">
        <v>1128299</v>
      </c>
      <c r="C143" s="3">
        <v>44137</v>
      </c>
      <c r="D143" s="12" t="str" cm="1">
        <f t="array" ref="D143">_xlfn.SWITCH(WEEKDAY(C143,2), 1, "Lundi", 2, "Mardi", 3, "Mercredi", 4, "Jeudi", 5, "Vendredi", 6, "Samedi", 7, "Dimanche", "Erreur")</f>
        <v>Lundi</v>
      </c>
      <c r="E143" s="2" t="s">
        <v>26</v>
      </c>
      <c r="F143" s="2" t="s">
        <v>27</v>
      </c>
      <c r="G143" s="2" t="s">
        <v>28</v>
      </c>
      <c r="H143" s="4" t="s">
        <v>18</v>
      </c>
      <c r="I143" s="5">
        <v>50</v>
      </c>
      <c r="J143" s="6">
        <v>775</v>
      </c>
      <c r="K143" s="7">
        <v>387500</v>
      </c>
      <c r="L143" s="7">
        <v>77500</v>
      </c>
      <c r="M143" s="8">
        <v>0.2</v>
      </c>
      <c r="N143" s="2" t="s">
        <v>23</v>
      </c>
      <c r="O143">
        <f t="shared" si="16"/>
        <v>2020</v>
      </c>
      <c r="P143">
        <f t="shared" si="17"/>
        <v>11</v>
      </c>
      <c r="Q143" t="str">
        <f t="shared" si="18"/>
        <v>nov</v>
      </c>
      <c r="R143" t="str">
        <f t="shared" si="19"/>
        <v>Texas</v>
      </c>
      <c r="S143" t="str">
        <f t="shared" si="20"/>
        <v>2020-11</v>
      </c>
      <c r="T143">
        <f>IF(AND(COUNTIF(Calculs!$Q$2:$Q$12,$O143)&gt;0,COUNTIF(Calculs!$S$2:$S$12,$E143)&gt;0,COUNTIF(Calculs!$U$2:$U$12,$H143)&gt;0),1,0)</f>
        <v>1</v>
      </c>
      <c r="U143">
        <f t="shared" si="21"/>
        <v>387500</v>
      </c>
      <c r="V143">
        <f t="shared" si="22"/>
        <v>775</v>
      </c>
      <c r="W143">
        <f t="shared" si="23"/>
        <v>77500</v>
      </c>
    </row>
    <row r="144" spans="1:23" ht="15.75" customHeight="1" x14ac:dyDescent="0.3">
      <c r="A144" s="2" t="s">
        <v>29</v>
      </c>
      <c r="B144" s="2">
        <v>1128299</v>
      </c>
      <c r="C144" s="3">
        <v>44138</v>
      </c>
      <c r="D144" s="12" t="str" cm="1">
        <f t="array" ref="D144">_xlfn.SWITCH(WEEKDAY(C144,2), 1, "Lundi", 2, "Mardi", 3, "Mercredi", 4, "Jeudi", 5, "Vendredi", 6, "Samedi", 7, "Dimanche", "Erreur")</f>
        <v>Mardi</v>
      </c>
      <c r="E144" s="2" t="s">
        <v>26</v>
      </c>
      <c r="F144" s="2" t="s">
        <v>27</v>
      </c>
      <c r="G144" s="2" t="s">
        <v>28</v>
      </c>
      <c r="H144" s="4" t="s">
        <v>19</v>
      </c>
      <c r="I144" s="5">
        <v>50</v>
      </c>
      <c r="J144" s="6">
        <v>775</v>
      </c>
      <c r="K144" s="7">
        <v>387500</v>
      </c>
      <c r="L144" s="7">
        <v>135625</v>
      </c>
      <c r="M144" s="8">
        <v>0.35000000000000003</v>
      </c>
      <c r="N144" s="2" t="s">
        <v>23</v>
      </c>
      <c r="O144">
        <f t="shared" si="16"/>
        <v>2020</v>
      </c>
      <c r="P144">
        <f t="shared" si="17"/>
        <v>11</v>
      </c>
      <c r="Q144" t="str">
        <f t="shared" si="18"/>
        <v>nov</v>
      </c>
      <c r="R144" t="str">
        <f t="shared" si="19"/>
        <v>Texas</v>
      </c>
      <c r="S144" t="str">
        <f t="shared" si="20"/>
        <v>2020-11</v>
      </c>
      <c r="T144">
        <f>IF(AND(COUNTIF(Calculs!$Q$2:$Q$12,$O144)&gt;0,COUNTIF(Calculs!$S$2:$S$12,$E144)&gt;0,COUNTIF(Calculs!$U$2:$U$12,$H144)&gt;0),1,0)</f>
        <v>1</v>
      </c>
      <c r="U144">
        <f t="shared" si="21"/>
        <v>387500</v>
      </c>
      <c r="V144">
        <f t="shared" si="22"/>
        <v>775</v>
      </c>
      <c r="W144">
        <f t="shared" si="23"/>
        <v>135625</v>
      </c>
    </row>
    <row r="145" spans="1:23" ht="15.75" customHeight="1" x14ac:dyDescent="0.3">
      <c r="A145" s="2" t="s">
        <v>29</v>
      </c>
      <c r="B145" s="2">
        <v>1128299</v>
      </c>
      <c r="C145" s="3">
        <v>44139</v>
      </c>
      <c r="D145" s="12" t="str" cm="1">
        <f t="array" ref="D145">_xlfn.SWITCH(WEEKDAY(C145,2), 1, "Lundi", 2, "Mardi", 3, "Mercredi", 4, "Jeudi", 5, "Vendredi", 6, "Samedi", 7, "Dimanche", "Erreur")</f>
        <v>Mercredi</v>
      </c>
      <c r="E145" s="2" t="s">
        <v>26</v>
      </c>
      <c r="F145" s="2" t="s">
        <v>27</v>
      </c>
      <c r="G145" s="2" t="s">
        <v>28</v>
      </c>
      <c r="H145" s="4" t="s">
        <v>20</v>
      </c>
      <c r="I145" s="5">
        <v>50</v>
      </c>
      <c r="J145" s="6">
        <v>625</v>
      </c>
      <c r="K145" s="7">
        <v>312500</v>
      </c>
      <c r="L145" s="7">
        <v>93750</v>
      </c>
      <c r="M145" s="8">
        <v>0.3</v>
      </c>
      <c r="N145" s="2" t="s">
        <v>23</v>
      </c>
      <c r="O145">
        <f t="shared" si="16"/>
        <v>2020</v>
      </c>
      <c r="P145">
        <f t="shared" si="17"/>
        <v>11</v>
      </c>
      <c r="Q145" t="str">
        <f t="shared" si="18"/>
        <v>nov</v>
      </c>
      <c r="R145" t="str">
        <f t="shared" si="19"/>
        <v>Texas</v>
      </c>
      <c r="S145" t="str">
        <f t="shared" si="20"/>
        <v>2020-11</v>
      </c>
      <c r="T145">
        <f>IF(AND(COUNTIF(Calculs!$Q$2:$Q$12,$O145)&gt;0,COUNTIF(Calculs!$S$2:$S$12,$E145)&gt;0,COUNTIF(Calculs!$U$2:$U$12,$H145)&gt;0),1,0)</f>
        <v>1</v>
      </c>
      <c r="U145">
        <f t="shared" si="21"/>
        <v>312500</v>
      </c>
      <c r="V145">
        <f t="shared" si="22"/>
        <v>625</v>
      </c>
      <c r="W145">
        <f t="shared" si="23"/>
        <v>93750</v>
      </c>
    </row>
    <row r="146" spans="1:23" ht="15.75" customHeight="1" x14ac:dyDescent="0.3">
      <c r="A146" s="2" t="s">
        <v>29</v>
      </c>
      <c r="B146" s="2">
        <v>1128299</v>
      </c>
      <c r="C146" s="3">
        <v>44140</v>
      </c>
      <c r="D146" s="12" t="str" cm="1">
        <f t="array" ref="D146">_xlfn.SWITCH(WEEKDAY(C146,2), 1, "Lundi", 2, "Mardi", 3, "Mercredi", 4, "Jeudi", 5, "Vendredi", 6, "Samedi", 7, "Dimanche", "Erreur")</f>
        <v>Jeudi</v>
      </c>
      <c r="E146" s="2" t="s">
        <v>30</v>
      </c>
      <c r="F146" s="2" t="s">
        <v>31</v>
      </c>
      <c r="G146" s="2" t="s">
        <v>32</v>
      </c>
      <c r="H146" s="4" t="s">
        <v>21</v>
      </c>
      <c r="I146" s="5">
        <v>55.000000000000007</v>
      </c>
      <c r="J146" s="6">
        <v>575</v>
      </c>
      <c r="K146" s="7">
        <v>316250.00000000006</v>
      </c>
      <c r="L146" s="7">
        <v>158125.00000000003</v>
      </c>
      <c r="M146" s="8">
        <v>0.5</v>
      </c>
      <c r="N146" s="2" t="s">
        <v>23</v>
      </c>
      <c r="O146">
        <f t="shared" si="16"/>
        <v>2020</v>
      </c>
      <c r="P146">
        <f t="shared" si="17"/>
        <v>11</v>
      </c>
      <c r="Q146" t="str">
        <f t="shared" si="18"/>
        <v>nov</v>
      </c>
      <c r="R146" t="str">
        <f t="shared" si="19"/>
        <v>California</v>
      </c>
      <c r="S146" t="str">
        <f t="shared" si="20"/>
        <v>2020-11</v>
      </c>
      <c r="T146">
        <f>IF(AND(COUNTIF(Calculs!$Q$2:$Q$12,$O146)&gt;0,COUNTIF(Calculs!$S$2:$S$12,$E146)&gt;0,COUNTIF(Calculs!$U$2:$U$12,$H146)&gt;0),1,0)</f>
        <v>1</v>
      </c>
      <c r="U146">
        <f t="shared" si="21"/>
        <v>316250.00000000006</v>
      </c>
      <c r="V146">
        <f t="shared" si="22"/>
        <v>575</v>
      </c>
      <c r="W146">
        <f t="shared" si="23"/>
        <v>158125.00000000003</v>
      </c>
    </row>
    <row r="147" spans="1:23" ht="15.75" customHeight="1" x14ac:dyDescent="0.3">
      <c r="A147" s="2" t="s">
        <v>29</v>
      </c>
      <c r="B147" s="2">
        <v>1128299</v>
      </c>
      <c r="C147" s="3">
        <v>44141</v>
      </c>
      <c r="D147" s="12" t="str" cm="1">
        <f t="array" ref="D147">_xlfn.SWITCH(WEEKDAY(C147,2), 1, "Lundi", 2, "Mardi", 3, "Mercredi", 4, "Jeudi", 5, "Vendredi", 6, "Samedi", 7, "Dimanche", "Erreur")</f>
        <v>Vendredi</v>
      </c>
      <c r="E147" s="2" t="s">
        <v>30</v>
      </c>
      <c r="F147" s="2" t="s">
        <v>31</v>
      </c>
      <c r="G147" s="2" t="s">
        <v>32</v>
      </c>
      <c r="H147" s="4" t="s">
        <v>22</v>
      </c>
      <c r="I147" s="5">
        <v>50</v>
      </c>
      <c r="J147" s="6">
        <v>775</v>
      </c>
      <c r="K147" s="7">
        <v>387500</v>
      </c>
      <c r="L147" s="7">
        <v>58125.000000000007</v>
      </c>
      <c r="M147" s="8">
        <v>0.15000000000000002</v>
      </c>
      <c r="N147" s="2" t="s">
        <v>23</v>
      </c>
      <c r="O147">
        <f t="shared" si="16"/>
        <v>2020</v>
      </c>
      <c r="P147">
        <f t="shared" si="17"/>
        <v>11</v>
      </c>
      <c r="Q147" t="str">
        <f t="shared" si="18"/>
        <v>nov</v>
      </c>
      <c r="R147" t="str">
        <f t="shared" si="19"/>
        <v>California</v>
      </c>
      <c r="S147" t="str">
        <f t="shared" si="20"/>
        <v>2020-11</v>
      </c>
      <c r="T147">
        <f>IF(AND(COUNTIF(Calculs!$Q$2:$Q$12,$O147)&gt;0,COUNTIF(Calculs!$S$2:$S$12,$E147)&gt;0,COUNTIF(Calculs!$U$2:$U$12,$H147)&gt;0),1,0)</f>
        <v>1</v>
      </c>
      <c r="U147">
        <f t="shared" si="21"/>
        <v>387500</v>
      </c>
      <c r="V147">
        <f t="shared" si="22"/>
        <v>775</v>
      </c>
      <c r="W147">
        <f t="shared" si="23"/>
        <v>58125.000000000007</v>
      </c>
    </row>
    <row r="148" spans="1:23" ht="15.75" customHeight="1" x14ac:dyDescent="0.3">
      <c r="A148" s="2" t="s">
        <v>29</v>
      </c>
      <c r="B148" s="2">
        <v>1128299</v>
      </c>
      <c r="C148" s="3">
        <v>44142</v>
      </c>
      <c r="D148" s="12" t="str" cm="1">
        <f t="array" ref="D148">_xlfn.SWITCH(WEEKDAY(C148,2), 1, "Lundi", 2, "Mardi", 3, "Mercredi", 4, "Jeudi", 5, "Vendredi", 6, "Samedi", 7, "Dimanche", "Erreur")</f>
        <v>Samedi</v>
      </c>
      <c r="E148" s="2" t="s">
        <v>30</v>
      </c>
      <c r="F148" s="2" t="s">
        <v>31</v>
      </c>
      <c r="G148" s="2" t="s">
        <v>32</v>
      </c>
      <c r="H148" s="4" t="s">
        <v>16</v>
      </c>
      <c r="I148" s="5">
        <v>40</v>
      </c>
      <c r="J148" s="6">
        <v>825</v>
      </c>
      <c r="K148" s="7">
        <v>330000</v>
      </c>
      <c r="L148" s="7">
        <v>115500.00000000001</v>
      </c>
      <c r="M148" s="8">
        <v>0.35000000000000003</v>
      </c>
      <c r="N148" s="2" t="s">
        <v>23</v>
      </c>
      <c r="O148">
        <f t="shared" si="16"/>
        <v>2020</v>
      </c>
      <c r="P148">
        <f t="shared" si="17"/>
        <v>11</v>
      </c>
      <c r="Q148" t="str">
        <f t="shared" si="18"/>
        <v>nov</v>
      </c>
      <c r="R148" t="str">
        <f t="shared" si="19"/>
        <v>California</v>
      </c>
      <c r="S148" t="str">
        <f t="shared" si="20"/>
        <v>2020-11</v>
      </c>
      <c r="T148">
        <f>IF(AND(COUNTIF(Calculs!$Q$2:$Q$12,$O148)&gt;0,COUNTIF(Calculs!$S$2:$S$12,$E148)&gt;0,COUNTIF(Calculs!$U$2:$U$12,$H148)&gt;0),1,0)</f>
        <v>1</v>
      </c>
      <c r="U148">
        <f t="shared" si="21"/>
        <v>330000</v>
      </c>
      <c r="V148">
        <f t="shared" si="22"/>
        <v>825</v>
      </c>
      <c r="W148">
        <f t="shared" si="23"/>
        <v>115500.00000000001</v>
      </c>
    </row>
    <row r="149" spans="1:23" ht="15.75" customHeight="1" x14ac:dyDescent="0.3">
      <c r="A149" s="2" t="s">
        <v>29</v>
      </c>
      <c r="B149" s="2">
        <v>1128299</v>
      </c>
      <c r="C149" s="3">
        <v>44143</v>
      </c>
      <c r="D149" s="12" t="str" cm="1">
        <f t="array" ref="D149">_xlfn.SWITCH(WEEKDAY(C149,2), 1, "Lundi", 2, "Mardi", 3, "Mercredi", 4, "Jeudi", 5, "Vendredi", 6, "Samedi", 7, "Dimanche", "Erreur")</f>
        <v>Dimanche</v>
      </c>
      <c r="E149" s="2" t="s">
        <v>30</v>
      </c>
      <c r="F149" s="2" t="s">
        <v>31</v>
      </c>
      <c r="G149" s="2" t="s">
        <v>32</v>
      </c>
      <c r="H149" s="4" t="s">
        <v>18</v>
      </c>
      <c r="I149" s="5">
        <v>50</v>
      </c>
      <c r="J149" s="6">
        <v>725</v>
      </c>
      <c r="K149" s="7">
        <v>362500</v>
      </c>
      <c r="L149" s="7">
        <v>72500</v>
      </c>
      <c r="M149" s="8">
        <v>0.2</v>
      </c>
      <c r="N149" s="2" t="s">
        <v>23</v>
      </c>
      <c r="O149">
        <f t="shared" si="16"/>
        <v>2020</v>
      </c>
      <c r="P149">
        <f t="shared" si="17"/>
        <v>11</v>
      </c>
      <c r="Q149" t="str">
        <f t="shared" si="18"/>
        <v>nov</v>
      </c>
      <c r="R149" t="str">
        <f t="shared" si="19"/>
        <v>California</v>
      </c>
      <c r="S149" t="str">
        <f t="shared" si="20"/>
        <v>2020-11</v>
      </c>
      <c r="T149">
        <f>IF(AND(COUNTIF(Calculs!$Q$2:$Q$12,$O149)&gt;0,COUNTIF(Calculs!$S$2:$S$12,$E149)&gt;0,COUNTIF(Calculs!$U$2:$U$12,$H149)&gt;0),1,0)</f>
        <v>1</v>
      </c>
      <c r="U149">
        <f t="shared" si="21"/>
        <v>362500</v>
      </c>
      <c r="V149">
        <f t="shared" si="22"/>
        <v>725</v>
      </c>
      <c r="W149">
        <f t="shared" si="23"/>
        <v>72500</v>
      </c>
    </row>
    <row r="150" spans="1:23" ht="15.75" customHeight="1" x14ac:dyDescent="0.3">
      <c r="A150" s="2" t="s">
        <v>29</v>
      </c>
      <c r="B150" s="2">
        <v>1128299</v>
      </c>
      <c r="C150" s="3">
        <v>44144</v>
      </c>
      <c r="D150" s="12" t="str" cm="1">
        <f t="array" ref="D150">_xlfn.SWITCH(WEEKDAY(C150,2), 1, "Lundi", 2, "Mardi", 3, "Mercredi", 4, "Jeudi", 5, "Vendredi", 6, "Samedi", 7, "Dimanche", "Erreur")</f>
        <v>Lundi</v>
      </c>
      <c r="E150" s="2" t="s">
        <v>30</v>
      </c>
      <c r="F150" s="2" t="s">
        <v>31</v>
      </c>
      <c r="G150" s="2" t="s">
        <v>32</v>
      </c>
      <c r="H150" s="4" t="s">
        <v>19</v>
      </c>
      <c r="I150" s="5">
        <v>50</v>
      </c>
      <c r="J150" s="6">
        <v>725</v>
      </c>
      <c r="K150" s="7">
        <v>362500</v>
      </c>
      <c r="L150" s="7">
        <v>126875.00000000001</v>
      </c>
      <c r="M150" s="8">
        <v>0.35000000000000003</v>
      </c>
      <c r="N150" s="2" t="s">
        <v>23</v>
      </c>
      <c r="O150">
        <f t="shared" si="16"/>
        <v>2020</v>
      </c>
      <c r="P150">
        <f t="shared" si="17"/>
        <v>11</v>
      </c>
      <c r="Q150" t="str">
        <f t="shared" si="18"/>
        <v>nov</v>
      </c>
      <c r="R150" t="str">
        <f t="shared" si="19"/>
        <v>California</v>
      </c>
      <c r="S150" t="str">
        <f t="shared" si="20"/>
        <v>2020-11</v>
      </c>
      <c r="T150">
        <f>IF(AND(COUNTIF(Calculs!$Q$2:$Q$12,$O150)&gt;0,COUNTIF(Calculs!$S$2:$S$12,$E150)&gt;0,COUNTIF(Calculs!$U$2:$U$12,$H150)&gt;0),1,0)</f>
        <v>1</v>
      </c>
      <c r="U150">
        <f t="shared" si="21"/>
        <v>362500</v>
      </c>
      <c r="V150">
        <f t="shared" si="22"/>
        <v>725</v>
      </c>
      <c r="W150">
        <f t="shared" si="23"/>
        <v>126875.00000000001</v>
      </c>
    </row>
    <row r="151" spans="1:23" ht="15.75" customHeight="1" x14ac:dyDescent="0.3">
      <c r="A151" s="2" t="s">
        <v>29</v>
      </c>
      <c r="B151" s="2">
        <v>1128299</v>
      </c>
      <c r="C151" s="3">
        <v>44145</v>
      </c>
      <c r="D151" s="12" t="str" cm="1">
        <f t="array" ref="D151">_xlfn.SWITCH(WEEKDAY(C151,2), 1, "Lundi", 2, "Mardi", 3, "Mercredi", 4, "Jeudi", 5, "Vendredi", 6, "Samedi", 7, "Dimanche", "Erreur")</f>
        <v>Mardi</v>
      </c>
      <c r="E151" s="2" t="s">
        <v>30</v>
      </c>
      <c r="F151" s="2" t="s">
        <v>31</v>
      </c>
      <c r="G151" s="2" t="s">
        <v>32</v>
      </c>
      <c r="H151" s="4" t="s">
        <v>20</v>
      </c>
      <c r="I151" s="5">
        <v>50</v>
      </c>
      <c r="J151" s="6">
        <v>575</v>
      </c>
      <c r="K151" s="7">
        <v>287500</v>
      </c>
      <c r="L151" s="7">
        <v>86250</v>
      </c>
      <c r="M151" s="8">
        <v>0.3</v>
      </c>
      <c r="N151" s="2" t="s">
        <v>23</v>
      </c>
      <c r="O151">
        <f t="shared" si="16"/>
        <v>2020</v>
      </c>
      <c r="P151">
        <f t="shared" si="17"/>
        <v>11</v>
      </c>
      <c r="Q151" t="str">
        <f t="shared" si="18"/>
        <v>nov</v>
      </c>
      <c r="R151" t="str">
        <f t="shared" si="19"/>
        <v>California</v>
      </c>
      <c r="S151" t="str">
        <f t="shared" si="20"/>
        <v>2020-11</v>
      </c>
      <c r="T151">
        <f>IF(AND(COUNTIF(Calculs!$Q$2:$Q$12,$O151)&gt;0,COUNTIF(Calculs!$S$2:$S$12,$E151)&gt;0,COUNTIF(Calculs!$U$2:$U$12,$H151)&gt;0),1,0)</f>
        <v>1</v>
      </c>
      <c r="U151">
        <f t="shared" si="21"/>
        <v>287500</v>
      </c>
      <c r="V151">
        <f t="shared" si="22"/>
        <v>575</v>
      </c>
      <c r="W151">
        <f t="shared" si="23"/>
        <v>86250</v>
      </c>
    </row>
    <row r="152" spans="1:23" ht="15.75" customHeight="1" x14ac:dyDescent="0.3">
      <c r="A152" s="2" t="s">
        <v>29</v>
      </c>
      <c r="B152" s="2">
        <v>1128299</v>
      </c>
      <c r="C152" s="3">
        <v>44146</v>
      </c>
      <c r="D152" s="12" t="str" cm="1">
        <f t="array" ref="D152">_xlfn.SWITCH(WEEKDAY(C152,2), 1, "Lundi", 2, "Mardi", 3, "Mercredi", 4, "Jeudi", 5, "Vendredi", 6, "Samedi", 7, "Dimanche", "Erreur")</f>
        <v>Mercredi</v>
      </c>
      <c r="E152" s="2" t="s">
        <v>30</v>
      </c>
      <c r="F152" s="2" t="s">
        <v>31</v>
      </c>
      <c r="G152" s="2" t="s">
        <v>32</v>
      </c>
      <c r="H152" s="4" t="s">
        <v>21</v>
      </c>
      <c r="I152" s="5">
        <v>55.000000000000007</v>
      </c>
      <c r="J152" s="6">
        <v>500</v>
      </c>
      <c r="K152" s="7">
        <v>275000.00000000006</v>
      </c>
      <c r="L152" s="7">
        <v>137500.00000000003</v>
      </c>
      <c r="M152" s="8">
        <v>0.5</v>
      </c>
      <c r="N152" s="2" t="s">
        <v>23</v>
      </c>
      <c r="O152">
        <f t="shared" si="16"/>
        <v>2020</v>
      </c>
      <c r="P152">
        <f t="shared" si="17"/>
        <v>11</v>
      </c>
      <c r="Q152" t="str">
        <f t="shared" si="18"/>
        <v>nov</v>
      </c>
      <c r="R152" t="str">
        <f t="shared" si="19"/>
        <v>California</v>
      </c>
      <c r="S152" t="str">
        <f t="shared" si="20"/>
        <v>2020-11</v>
      </c>
      <c r="T152">
        <f>IF(AND(COUNTIF(Calculs!$Q$2:$Q$12,$O152)&gt;0,COUNTIF(Calculs!$S$2:$S$12,$E152)&gt;0,COUNTIF(Calculs!$U$2:$U$12,$H152)&gt;0),1,0)</f>
        <v>1</v>
      </c>
      <c r="U152">
        <f t="shared" si="21"/>
        <v>275000.00000000006</v>
      </c>
      <c r="V152">
        <f t="shared" si="22"/>
        <v>500</v>
      </c>
      <c r="W152">
        <f t="shared" si="23"/>
        <v>137500.00000000003</v>
      </c>
    </row>
    <row r="153" spans="1:23" ht="15.75" customHeight="1" x14ac:dyDescent="0.3">
      <c r="A153" s="2" t="s">
        <v>29</v>
      </c>
      <c r="B153" s="2">
        <v>1128299</v>
      </c>
      <c r="C153" s="3">
        <v>44147</v>
      </c>
      <c r="D153" s="12" t="str" cm="1">
        <f t="array" ref="D153">_xlfn.SWITCH(WEEKDAY(C153,2), 1, "Lundi", 2, "Mardi", 3, "Mercredi", 4, "Jeudi", 5, "Vendredi", 6, "Samedi", 7, "Dimanche", "Erreur")</f>
        <v>Jeudi</v>
      </c>
      <c r="E153" s="2" t="s">
        <v>30</v>
      </c>
      <c r="F153" s="2" t="s">
        <v>31</v>
      </c>
      <c r="G153" s="2" t="s">
        <v>32</v>
      </c>
      <c r="H153" s="4" t="s">
        <v>22</v>
      </c>
      <c r="I153" s="5">
        <v>50</v>
      </c>
      <c r="J153" s="6">
        <v>700</v>
      </c>
      <c r="K153" s="7">
        <v>350000</v>
      </c>
      <c r="L153" s="7">
        <v>52500.000000000007</v>
      </c>
      <c r="M153" s="8">
        <v>0.15000000000000002</v>
      </c>
      <c r="N153" s="2" t="s">
        <v>23</v>
      </c>
      <c r="O153">
        <f t="shared" si="16"/>
        <v>2020</v>
      </c>
      <c r="P153">
        <f t="shared" si="17"/>
        <v>11</v>
      </c>
      <c r="Q153" t="str">
        <f t="shared" si="18"/>
        <v>nov</v>
      </c>
      <c r="R153" t="str">
        <f t="shared" si="19"/>
        <v>California</v>
      </c>
      <c r="S153" t="str">
        <f t="shared" si="20"/>
        <v>2020-11</v>
      </c>
      <c r="T153">
        <f>IF(AND(COUNTIF(Calculs!$Q$2:$Q$12,$O153)&gt;0,COUNTIF(Calculs!$S$2:$S$12,$E153)&gt;0,COUNTIF(Calculs!$U$2:$U$12,$H153)&gt;0),1,0)</f>
        <v>1</v>
      </c>
      <c r="U153">
        <f t="shared" si="21"/>
        <v>350000</v>
      </c>
      <c r="V153">
        <f t="shared" si="22"/>
        <v>700</v>
      </c>
      <c r="W153">
        <f t="shared" si="23"/>
        <v>52500.000000000007</v>
      </c>
    </row>
    <row r="154" spans="1:23" ht="15.75" customHeight="1" x14ac:dyDescent="0.3">
      <c r="A154" s="2" t="s">
        <v>29</v>
      </c>
      <c r="B154" s="2">
        <v>1128299</v>
      </c>
      <c r="C154" s="3">
        <v>44148</v>
      </c>
      <c r="D154" s="12" t="str" cm="1">
        <f t="array" ref="D154">_xlfn.SWITCH(WEEKDAY(C154,2), 1, "Lundi", 2, "Mardi", 3, "Mercredi", 4, "Jeudi", 5, "Vendredi", 6, "Samedi", 7, "Dimanche", "Erreur")</f>
        <v>Vendredi</v>
      </c>
      <c r="E154" s="2" t="s">
        <v>30</v>
      </c>
      <c r="F154" s="2" t="s">
        <v>31</v>
      </c>
      <c r="G154" s="2" t="s">
        <v>32</v>
      </c>
      <c r="H154" s="4" t="s">
        <v>16</v>
      </c>
      <c r="I154" s="5">
        <v>50</v>
      </c>
      <c r="J154" s="6">
        <v>850</v>
      </c>
      <c r="K154" s="7">
        <v>425000</v>
      </c>
      <c r="L154" s="7">
        <v>148750</v>
      </c>
      <c r="M154" s="8">
        <v>0.35000000000000003</v>
      </c>
      <c r="N154" s="2" t="s">
        <v>23</v>
      </c>
      <c r="O154">
        <f t="shared" si="16"/>
        <v>2020</v>
      </c>
      <c r="P154">
        <f t="shared" si="17"/>
        <v>11</v>
      </c>
      <c r="Q154" t="str">
        <f t="shared" si="18"/>
        <v>nov</v>
      </c>
      <c r="R154" t="str">
        <f t="shared" si="19"/>
        <v>California</v>
      </c>
      <c r="S154" t="str">
        <f t="shared" si="20"/>
        <v>2020-11</v>
      </c>
      <c r="T154">
        <f>IF(AND(COUNTIF(Calculs!$Q$2:$Q$12,$O154)&gt;0,COUNTIF(Calculs!$S$2:$S$12,$E154)&gt;0,COUNTIF(Calculs!$U$2:$U$12,$H154)&gt;0),1,0)</f>
        <v>1</v>
      </c>
      <c r="U154">
        <f t="shared" si="21"/>
        <v>425000</v>
      </c>
      <c r="V154">
        <f t="shared" si="22"/>
        <v>850</v>
      </c>
      <c r="W154">
        <f t="shared" si="23"/>
        <v>148750</v>
      </c>
    </row>
    <row r="155" spans="1:23" ht="15.75" customHeight="1" x14ac:dyDescent="0.3">
      <c r="A155" s="2" t="s">
        <v>29</v>
      </c>
      <c r="B155" s="2">
        <v>1128299</v>
      </c>
      <c r="C155" s="3">
        <v>44149</v>
      </c>
      <c r="D155" s="12" t="str" cm="1">
        <f t="array" ref="D155">_xlfn.SWITCH(WEEKDAY(C155,2), 1, "Lundi", 2, "Mardi", 3, "Mercredi", 4, "Jeudi", 5, "Vendredi", 6, "Samedi", 7, "Dimanche", "Erreur")</f>
        <v>Samedi</v>
      </c>
      <c r="E155" s="2" t="s">
        <v>30</v>
      </c>
      <c r="F155" s="2" t="s">
        <v>31</v>
      </c>
      <c r="G155" s="2" t="s">
        <v>32</v>
      </c>
      <c r="H155" s="4" t="s">
        <v>18</v>
      </c>
      <c r="I155" s="5">
        <v>60</v>
      </c>
      <c r="J155" s="6">
        <v>700</v>
      </c>
      <c r="K155" s="7">
        <v>420000</v>
      </c>
      <c r="L155" s="7">
        <v>84000</v>
      </c>
      <c r="M155" s="8">
        <v>0.2</v>
      </c>
      <c r="N155" s="2" t="s">
        <v>23</v>
      </c>
      <c r="O155">
        <f t="shared" si="16"/>
        <v>2020</v>
      </c>
      <c r="P155">
        <f t="shared" si="17"/>
        <v>11</v>
      </c>
      <c r="Q155" t="str">
        <f t="shared" si="18"/>
        <v>nov</v>
      </c>
      <c r="R155" t="str">
        <f t="shared" si="19"/>
        <v>California</v>
      </c>
      <c r="S155" t="str">
        <f t="shared" si="20"/>
        <v>2020-11</v>
      </c>
      <c r="T155">
        <f>IF(AND(COUNTIF(Calculs!$Q$2:$Q$12,$O155)&gt;0,COUNTIF(Calculs!$S$2:$S$12,$E155)&gt;0,COUNTIF(Calculs!$U$2:$U$12,$H155)&gt;0),1,0)</f>
        <v>1</v>
      </c>
      <c r="U155">
        <f t="shared" si="21"/>
        <v>420000</v>
      </c>
      <c r="V155">
        <f t="shared" si="22"/>
        <v>700</v>
      </c>
      <c r="W155">
        <f t="shared" si="23"/>
        <v>84000</v>
      </c>
    </row>
    <row r="156" spans="1:23" ht="15.75" customHeight="1" x14ac:dyDescent="0.3">
      <c r="A156" s="2" t="s">
        <v>29</v>
      </c>
      <c r="B156" s="2">
        <v>1128299</v>
      </c>
      <c r="C156" s="3">
        <v>44150</v>
      </c>
      <c r="D156" s="12" t="str" cm="1">
        <f t="array" ref="D156">_xlfn.SWITCH(WEEKDAY(C156,2), 1, "Lundi", 2, "Mardi", 3, "Mercredi", 4, "Jeudi", 5, "Vendredi", 6, "Samedi", 7, "Dimanche", "Erreur")</f>
        <v>Dimanche</v>
      </c>
      <c r="E156" s="2" t="s">
        <v>30</v>
      </c>
      <c r="F156" s="2" t="s">
        <v>31</v>
      </c>
      <c r="G156" s="2" t="s">
        <v>32</v>
      </c>
      <c r="H156" s="4" t="s">
        <v>19</v>
      </c>
      <c r="I156" s="5">
        <v>60</v>
      </c>
      <c r="J156" s="6">
        <v>700</v>
      </c>
      <c r="K156" s="7">
        <v>420000</v>
      </c>
      <c r="L156" s="7">
        <v>147000</v>
      </c>
      <c r="M156" s="8">
        <v>0.35000000000000003</v>
      </c>
      <c r="N156" s="2" t="s">
        <v>23</v>
      </c>
      <c r="O156">
        <f t="shared" si="16"/>
        <v>2020</v>
      </c>
      <c r="P156">
        <f t="shared" si="17"/>
        <v>11</v>
      </c>
      <c r="Q156" t="str">
        <f t="shared" si="18"/>
        <v>nov</v>
      </c>
      <c r="R156" t="str">
        <f t="shared" si="19"/>
        <v>California</v>
      </c>
      <c r="S156" t="str">
        <f t="shared" si="20"/>
        <v>2020-11</v>
      </c>
      <c r="T156">
        <f>IF(AND(COUNTIF(Calculs!$Q$2:$Q$12,$O156)&gt;0,COUNTIF(Calculs!$S$2:$S$12,$E156)&gt;0,COUNTIF(Calculs!$U$2:$U$12,$H156)&gt;0),1,0)</f>
        <v>1</v>
      </c>
      <c r="U156">
        <f t="shared" si="21"/>
        <v>420000</v>
      </c>
      <c r="V156">
        <f t="shared" si="22"/>
        <v>700</v>
      </c>
      <c r="W156">
        <f t="shared" si="23"/>
        <v>147000</v>
      </c>
    </row>
    <row r="157" spans="1:23" ht="15.75" customHeight="1" x14ac:dyDescent="0.3">
      <c r="A157" s="2" t="s">
        <v>29</v>
      </c>
      <c r="B157" s="2">
        <v>1128299</v>
      </c>
      <c r="C157" s="3">
        <v>44187</v>
      </c>
      <c r="D157" s="12" t="str" cm="1">
        <f t="array" ref="D157">_xlfn.SWITCH(WEEKDAY(C157,2), 1, "Lundi", 2, "Mardi", 3, "Mercredi", 4, "Jeudi", 5, "Vendredi", 6, "Samedi", 7, "Dimanche", "Erreur")</f>
        <v>Mardi</v>
      </c>
      <c r="E157" s="2" t="s">
        <v>30</v>
      </c>
      <c r="F157" s="2" t="s">
        <v>31</v>
      </c>
      <c r="G157" s="2" t="s">
        <v>32</v>
      </c>
      <c r="H157" s="4" t="s">
        <v>20</v>
      </c>
      <c r="I157" s="5">
        <v>60</v>
      </c>
      <c r="J157" s="6">
        <v>600</v>
      </c>
      <c r="K157" s="7">
        <v>360000</v>
      </c>
      <c r="L157" s="7">
        <v>108000</v>
      </c>
      <c r="M157" s="8">
        <v>0.3</v>
      </c>
      <c r="N157" s="2" t="s">
        <v>23</v>
      </c>
      <c r="O157">
        <f t="shared" si="16"/>
        <v>2020</v>
      </c>
      <c r="P157">
        <f t="shared" si="17"/>
        <v>12</v>
      </c>
      <c r="Q157" t="str">
        <f t="shared" si="18"/>
        <v>déc</v>
      </c>
      <c r="R157" t="str">
        <f t="shared" si="19"/>
        <v>California</v>
      </c>
      <c r="S157" t="str">
        <f t="shared" si="20"/>
        <v>2020-12</v>
      </c>
      <c r="T157">
        <f>IF(AND(COUNTIF(Calculs!$Q$2:$Q$12,$O157)&gt;0,COUNTIF(Calculs!$S$2:$S$12,$E157)&gt;0,COUNTIF(Calculs!$U$2:$U$12,$H157)&gt;0),1,0)</f>
        <v>1</v>
      </c>
      <c r="U157">
        <f t="shared" si="21"/>
        <v>360000</v>
      </c>
      <c r="V157">
        <f t="shared" si="22"/>
        <v>600</v>
      </c>
      <c r="W157">
        <f t="shared" si="23"/>
        <v>108000</v>
      </c>
    </row>
    <row r="158" spans="1:23" ht="15.75" customHeight="1" x14ac:dyDescent="0.3">
      <c r="A158" s="2" t="s">
        <v>29</v>
      </c>
      <c r="B158" s="2">
        <v>1128299</v>
      </c>
      <c r="C158" s="3">
        <v>44188</v>
      </c>
      <c r="D158" s="12" t="str" cm="1">
        <f t="array" ref="D158">_xlfn.SWITCH(WEEKDAY(C158,2), 1, "Lundi", 2, "Mardi", 3, "Mercredi", 4, "Jeudi", 5, "Vendredi", 6, "Samedi", 7, "Dimanche", "Erreur")</f>
        <v>Mercredi</v>
      </c>
      <c r="E158" s="2" t="s">
        <v>30</v>
      </c>
      <c r="F158" s="2" t="s">
        <v>31</v>
      </c>
      <c r="G158" s="2" t="s">
        <v>32</v>
      </c>
      <c r="H158" s="4" t="s">
        <v>21</v>
      </c>
      <c r="I158" s="5">
        <v>65</v>
      </c>
      <c r="J158" s="6">
        <v>500</v>
      </c>
      <c r="K158" s="7">
        <v>325000</v>
      </c>
      <c r="L158" s="7">
        <v>162500</v>
      </c>
      <c r="M158" s="8">
        <v>0.5</v>
      </c>
      <c r="N158" s="2" t="s">
        <v>23</v>
      </c>
      <c r="O158">
        <f t="shared" si="16"/>
        <v>2020</v>
      </c>
      <c r="P158">
        <f t="shared" si="17"/>
        <v>12</v>
      </c>
      <c r="Q158" t="str">
        <f t="shared" si="18"/>
        <v>déc</v>
      </c>
      <c r="R158" t="str">
        <f t="shared" si="19"/>
        <v>California</v>
      </c>
      <c r="S158" t="str">
        <f t="shared" si="20"/>
        <v>2020-12</v>
      </c>
      <c r="T158">
        <f>IF(AND(COUNTIF(Calculs!$Q$2:$Q$12,$O158)&gt;0,COUNTIF(Calculs!$S$2:$S$12,$E158)&gt;0,COUNTIF(Calculs!$U$2:$U$12,$H158)&gt;0),1,0)</f>
        <v>1</v>
      </c>
      <c r="U158">
        <f t="shared" si="21"/>
        <v>325000</v>
      </c>
      <c r="V158">
        <f t="shared" si="22"/>
        <v>500</v>
      </c>
      <c r="W158">
        <f t="shared" si="23"/>
        <v>162500</v>
      </c>
    </row>
    <row r="159" spans="1:23" ht="15.75" customHeight="1" x14ac:dyDescent="0.3">
      <c r="A159" s="2" t="s">
        <v>29</v>
      </c>
      <c r="B159" s="2">
        <v>1128299</v>
      </c>
      <c r="C159" s="3">
        <v>44189</v>
      </c>
      <c r="D159" s="12" t="str" cm="1">
        <f t="array" ref="D159">_xlfn.SWITCH(WEEKDAY(C159,2), 1, "Lundi", 2, "Mardi", 3, "Mercredi", 4, "Jeudi", 5, "Vendredi", 6, "Samedi", 7, "Dimanche", "Erreur")</f>
        <v>Jeudi</v>
      </c>
      <c r="E159" s="2" t="s">
        <v>30</v>
      </c>
      <c r="F159" s="2" t="s">
        <v>31</v>
      </c>
      <c r="G159" s="2" t="s">
        <v>32</v>
      </c>
      <c r="H159" s="4" t="s">
        <v>22</v>
      </c>
      <c r="I159" s="5">
        <v>60</v>
      </c>
      <c r="J159" s="6">
        <v>700</v>
      </c>
      <c r="K159" s="7">
        <v>420000</v>
      </c>
      <c r="L159" s="7">
        <v>63000.000000000007</v>
      </c>
      <c r="M159" s="8">
        <v>0.15000000000000002</v>
      </c>
      <c r="N159" s="2" t="s">
        <v>23</v>
      </c>
      <c r="O159">
        <f t="shared" si="16"/>
        <v>2020</v>
      </c>
      <c r="P159">
        <f t="shared" si="17"/>
        <v>12</v>
      </c>
      <c r="Q159" t="str">
        <f t="shared" si="18"/>
        <v>déc</v>
      </c>
      <c r="R159" t="str">
        <f t="shared" si="19"/>
        <v>California</v>
      </c>
      <c r="S159" t="str">
        <f t="shared" si="20"/>
        <v>2020-12</v>
      </c>
      <c r="T159">
        <f>IF(AND(COUNTIF(Calculs!$Q$2:$Q$12,$O159)&gt;0,COUNTIF(Calculs!$S$2:$S$12,$E159)&gt;0,COUNTIF(Calculs!$U$2:$U$12,$H159)&gt;0),1,0)</f>
        <v>1</v>
      </c>
      <c r="U159">
        <f t="shared" si="21"/>
        <v>420000</v>
      </c>
      <c r="V159">
        <f t="shared" si="22"/>
        <v>700</v>
      </c>
      <c r="W159">
        <f t="shared" si="23"/>
        <v>63000.000000000007</v>
      </c>
    </row>
    <row r="160" spans="1:23" ht="15.75" customHeight="1" x14ac:dyDescent="0.3">
      <c r="A160" s="2" t="s">
        <v>29</v>
      </c>
      <c r="B160" s="2">
        <v>1128299</v>
      </c>
      <c r="C160" s="3">
        <v>44190</v>
      </c>
      <c r="D160" s="12" t="str" cm="1">
        <f t="array" ref="D160">_xlfn.SWITCH(WEEKDAY(C160,2), 1, "Lundi", 2, "Mardi", 3, "Mercredi", 4, "Jeudi", 5, "Vendredi", 6, "Samedi", 7, "Dimanche", "Erreur")</f>
        <v>Vendredi</v>
      </c>
      <c r="E160" s="2" t="s">
        <v>30</v>
      </c>
      <c r="F160" s="2" t="s">
        <v>31</v>
      </c>
      <c r="G160" s="2" t="s">
        <v>32</v>
      </c>
      <c r="H160" s="4" t="s">
        <v>16</v>
      </c>
      <c r="I160" s="5">
        <v>60</v>
      </c>
      <c r="J160" s="6">
        <v>875</v>
      </c>
      <c r="K160" s="7">
        <v>525000</v>
      </c>
      <c r="L160" s="7">
        <v>183750.00000000003</v>
      </c>
      <c r="M160" s="8">
        <v>0.35000000000000003</v>
      </c>
      <c r="N160" s="2" t="s">
        <v>23</v>
      </c>
      <c r="O160">
        <f t="shared" si="16"/>
        <v>2020</v>
      </c>
      <c r="P160">
        <f t="shared" si="17"/>
        <v>12</v>
      </c>
      <c r="Q160" t="str">
        <f t="shared" si="18"/>
        <v>déc</v>
      </c>
      <c r="R160" t="str">
        <f t="shared" si="19"/>
        <v>California</v>
      </c>
      <c r="S160" t="str">
        <f t="shared" si="20"/>
        <v>2020-12</v>
      </c>
      <c r="T160">
        <f>IF(AND(COUNTIF(Calculs!$Q$2:$Q$12,$O160)&gt;0,COUNTIF(Calculs!$S$2:$S$12,$E160)&gt;0,COUNTIF(Calculs!$U$2:$U$12,$H160)&gt;0),1,0)</f>
        <v>1</v>
      </c>
      <c r="U160">
        <f t="shared" si="21"/>
        <v>525000</v>
      </c>
      <c r="V160">
        <f t="shared" si="22"/>
        <v>875</v>
      </c>
      <c r="W160">
        <f t="shared" si="23"/>
        <v>183750.00000000003</v>
      </c>
    </row>
    <row r="161" spans="1:23" ht="15.75" customHeight="1" x14ac:dyDescent="0.3">
      <c r="A161" s="2" t="s">
        <v>29</v>
      </c>
      <c r="B161" s="2">
        <v>1128299</v>
      </c>
      <c r="C161" s="3">
        <v>44191</v>
      </c>
      <c r="D161" s="12" t="str" cm="1">
        <f t="array" ref="D161">_xlfn.SWITCH(WEEKDAY(C161,2), 1, "Lundi", 2, "Mardi", 3, "Mercredi", 4, "Jeudi", 5, "Vendredi", 6, "Samedi", 7, "Dimanche", "Erreur")</f>
        <v>Samedi</v>
      </c>
      <c r="E161" s="2" t="s">
        <v>30</v>
      </c>
      <c r="F161" s="2" t="s">
        <v>31</v>
      </c>
      <c r="G161" s="2" t="s">
        <v>32</v>
      </c>
      <c r="H161" s="4" t="s">
        <v>18</v>
      </c>
      <c r="I161" s="5">
        <v>65</v>
      </c>
      <c r="J161" s="6">
        <v>675</v>
      </c>
      <c r="K161" s="7">
        <v>438750</v>
      </c>
      <c r="L161" s="7">
        <v>87750</v>
      </c>
      <c r="M161" s="8">
        <v>0.2</v>
      </c>
      <c r="N161" s="2" t="s">
        <v>23</v>
      </c>
      <c r="O161">
        <f t="shared" si="16"/>
        <v>2020</v>
      </c>
      <c r="P161">
        <f t="shared" si="17"/>
        <v>12</v>
      </c>
      <c r="Q161" t="str">
        <f t="shared" si="18"/>
        <v>déc</v>
      </c>
      <c r="R161" t="str">
        <f t="shared" si="19"/>
        <v>California</v>
      </c>
      <c r="S161" t="str">
        <f t="shared" si="20"/>
        <v>2020-12</v>
      </c>
      <c r="T161">
        <f>IF(AND(COUNTIF(Calculs!$Q$2:$Q$12,$O161)&gt;0,COUNTIF(Calculs!$S$2:$S$12,$E161)&gt;0,COUNTIF(Calculs!$U$2:$U$12,$H161)&gt;0),1,0)</f>
        <v>1</v>
      </c>
      <c r="U161">
        <f t="shared" si="21"/>
        <v>438750</v>
      </c>
      <c r="V161">
        <f t="shared" si="22"/>
        <v>675</v>
      </c>
      <c r="W161">
        <f t="shared" si="23"/>
        <v>87750</v>
      </c>
    </row>
    <row r="162" spans="1:23" ht="15.75" customHeight="1" x14ac:dyDescent="0.3">
      <c r="A162" s="2" t="s">
        <v>29</v>
      </c>
      <c r="B162" s="2">
        <v>1128299</v>
      </c>
      <c r="C162" s="3">
        <v>44192</v>
      </c>
      <c r="D162" s="12" t="str" cm="1">
        <f t="array" ref="D162">_xlfn.SWITCH(WEEKDAY(C162,2), 1, "Lundi", 2, "Mardi", 3, "Mercredi", 4, "Jeudi", 5, "Vendredi", 6, "Samedi", 7, "Dimanche", "Erreur")</f>
        <v>Dimanche</v>
      </c>
      <c r="E162" s="2" t="s">
        <v>30</v>
      </c>
      <c r="F162" s="2" t="s">
        <v>31</v>
      </c>
      <c r="G162" s="2" t="s">
        <v>32</v>
      </c>
      <c r="H162" s="4" t="s">
        <v>19</v>
      </c>
      <c r="I162" s="5">
        <v>65</v>
      </c>
      <c r="J162" s="6">
        <v>725</v>
      </c>
      <c r="K162" s="7">
        <v>471250</v>
      </c>
      <c r="L162" s="7">
        <v>164937.50000000003</v>
      </c>
      <c r="M162" s="8">
        <v>0.35000000000000003</v>
      </c>
      <c r="N162" s="2" t="s">
        <v>23</v>
      </c>
      <c r="O162">
        <f t="shared" si="16"/>
        <v>2020</v>
      </c>
      <c r="P162">
        <f t="shared" si="17"/>
        <v>12</v>
      </c>
      <c r="Q162" t="str">
        <f t="shared" si="18"/>
        <v>déc</v>
      </c>
      <c r="R162" t="str">
        <f t="shared" si="19"/>
        <v>California</v>
      </c>
      <c r="S162" t="str">
        <f t="shared" si="20"/>
        <v>2020-12</v>
      </c>
      <c r="T162">
        <f>IF(AND(COUNTIF(Calculs!$Q$2:$Q$12,$O162)&gt;0,COUNTIF(Calculs!$S$2:$S$12,$E162)&gt;0,COUNTIF(Calculs!$U$2:$U$12,$H162)&gt;0),1,0)</f>
        <v>1</v>
      </c>
      <c r="U162">
        <f t="shared" si="21"/>
        <v>471250</v>
      </c>
      <c r="V162">
        <f t="shared" si="22"/>
        <v>725</v>
      </c>
      <c r="W162">
        <f t="shared" si="23"/>
        <v>164937.50000000003</v>
      </c>
    </row>
    <row r="163" spans="1:23" ht="15.75" customHeight="1" x14ac:dyDescent="0.3">
      <c r="A163" s="2" t="s">
        <v>29</v>
      </c>
      <c r="B163" s="2">
        <v>1128299</v>
      </c>
      <c r="C163" s="3">
        <v>44193</v>
      </c>
      <c r="D163" s="12" t="str" cm="1">
        <f t="array" ref="D163">_xlfn.SWITCH(WEEKDAY(C163,2), 1, "Lundi", 2, "Mardi", 3, "Mercredi", 4, "Jeudi", 5, "Vendredi", 6, "Samedi", 7, "Dimanche", "Erreur")</f>
        <v>Lundi</v>
      </c>
      <c r="E163" s="2" t="s">
        <v>30</v>
      </c>
      <c r="F163" s="2" t="s">
        <v>31</v>
      </c>
      <c r="G163" s="2" t="s">
        <v>32</v>
      </c>
      <c r="H163" s="4" t="s">
        <v>20</v>
      </c>
      <c r="I163" s="5">
        <v>60</v>
      </c>
      <c r="J163" s="6">
        <v>625</v>
      </c>
      <c r="K163" s="7">
        <v>375000</v>
      </c>
      <c r="L163" s="7">
        <v>112500</v>
      </c>
      <c r="M163" s="8">
        <v>0.3</v>
      </c>
      <c r="N163" s="2" t="s">
        <v>23</v>
      </c>
      <c r="O163">
        <f t="shared" si="16"/>
        <v>2020</v>
      </c>
      <c r="P163">
        <f t="shared" si="17"/>
        <v>12</v>
      </c>
      <c r="Q163" t="str">
        <f t="shared" si="18"/>
        <v>déc</v>
      </c>
      <c r="R163" t="str">
        <f t="shared" si="19"/>
        <v>California</v>
      </c>
      <c r="S163" t="str">
        <f t="shared" si="20"/>
        <v>2020-12</v>
      </c>
      <c r="T163">
        <f>IF(AND(COUNTIF(Calculs!$Q$2:$Q$12,$O163)&gt;0,COUNTIF(Calculs!$S$2:$S$12,$E163)&gt;0,COUNTIF(Calculs!$U$2:$U$12,$H163)&gt;0),1,0)</f>
        <v>1</v>
      </c>
      <c r="U163">
        <f t="shared" si="21"/>
        <v>375000</v>
      </c>
      <c r="V163">
        <f t="shared" si="22"/>
        <v>625</v>
      </c>
      <c r="W163">
        <f t="shared" si="23"/>
        <v>112500</v>
      </c>
    </row>
    <row r="164" spans="1:23" ht="15.75" customHeight="1" x14ac:dyDescent="0.3">
      <c r="A164" s="2" t="s">
        <v>29</v>
      </c>
      <c r="B164" s="2">
        <v>1128299</v>
      </c>
      <c r="C164" s="3">
        <v>44194</v>
      </c>
      <c r="D164" s="12" t="str" cm="1">
        <f t="array" ref="D164">_xlfn.SWITCH(WEEKDAY(C164,2), 1, "Lundi", 2, "Mardi", 3, "Mercredi", 4, "Jeudi", 5, "Vendredi", 6, "Samedi", 7, "Dimanche", "Erreur")</f>
        <v>Mardi</v>
      </c>
      <c r="E164" s="2" t="s">
        <v>30</v>
      </c>
      <c r="F164" s="2" t="s">
        <v>31</v>
      </c>
      <c r="G164" s="2" t="s">
        <v>32</v>
      </c>
      <c r="H164" s="4" t="s">
        <v>21</v>
      </c>
      <c r="I164" s="5">
        <v>65</v>
      </c>
      <c r="J164" s="6">
        <v>525</v>
      </c>
      <c r="K164" s="7">
        <v>341250</v>
      </c>
      <c r="L164" s="7">
        <v>170625</v>
      </c>
      <c r="M164" s="8">
        <v>0.5</v>
      </c>
      <c r="N164" s="2" t="s">
        <v>23</v>
      </c>
      <c r="O164">
        <f t="shared" si="16"/>
        <v>2020</v>
      </c>
      <c r="P164">
        <f t="shared" si="17"/>
        <v>12</v>
      </c>
      <c r="Q164" t="str">
        <f t="shared" si="18"/>
        <v>déc</v>
      </c>
      <c r="R164" t="str">
        <f t="shared" si="19"/>
        <v>California</v>
      </c>
      <c r="S164" t="str">
        <f t="shared" si="20"/>
        <v>2020-12</v>
      </c>
      <c r="T164">
        <f>IF(AND(COUNTIF(Calculs!$Q$2:$Q$12,$O164)&gt;0,COUNTIF(Calculs!$S$2:$S$12,$E164)&gt;0,COUNTIF(Calculs!$U$2:$U$12,$H164)&gt;0),1,0)</f>
        <v>1</v>
      </c>
      <c r="U164">
        <f t="shared" si="21"/>
        <v>341250</v>
      </c>
      <c r="V164">
        <f t="shared" si="22"/>
        <v>525</v>
      </c>
      <c r="W164">
        <f t="shared" si="23"/>
        <v>170625</v>
      </c>
    </row>
    <row r="165" spans="1:23" ht="15.75" customHeight="1" x14ac:dyDescent="0.3">
      <c r="A165" s="2" t="s">
        <v>29</v>
      </c>
      <c r="B165" s="2">
        <v>1128299</v>
      </c>
      <c r="C165" s="3">
        <v>44195</v>
      </c>
      <c r="D165" s="12" t="str" cm="1">
        <f t="array" ref="D165">_xlfn.SWITCH(WEEKDAY(C165,2), 1, "Lundi", 2, "Mardi", 3, "Mercredi", 4, "Jeudi", 5, "Vendredi", 6, "Samedi", 7, "Dimanche", "Erreur")</f>
        <v>Mercredi</v>
      </c>
      <c r="E165" s="2" t="s">
        <v>30</v>
      </c>
      <c r="F165" s="2" t="s">
        <v>31</v>
      </c>
      <c r="G165" s="2" t="s">
        <v>32</v>
      </c>
      <c r="H165" s="4" t="s">
        <v>22</v>
      </c>
      <c r="I165" s="5">
        <v>80</v>
      </c>
      <c r="J165" s="6">
        <v>700</v>
      </c>
      <c r="K165" s="7">
        <v>560000</v>
      </c>
      <c r="L165" s="7">
        <v>84000.000000000015</v>
      </c>
      <c r="M165" s="8">
        <v>0.15000000000000002</v>
      </c>
      <c r="N165" s="2" t="s">
        <v>23</v>
      </c>
      <c r="O165">
        <f t="shared" si="16"/>
        <v>2020</v>
      </c>
      <c r="P165">
        <f t="shared" si="17"/>
        <v>12</v>
      </c>
      <c r="Q165" t="str">
        <f t="shared" si="18"/>
        <v>déc</v>
      </c>
      <c r="R165" t="str">
        <f t="shared" si="19"/>
        <v>California</v>
      </c>
      <c r="S165" t="str">
        <f t="shared" si="20"/>
        <v>2020-12</v>
      </c>
      <c r="T165">
        <f>IF(AND(COUNTIF(Calculs!$Q$2:$Q$12,$O165)&gt;0,COUNTIF(Calculs!$S$2:$S$12,$E165)&gt;0,COUNTIF(Calculs!$U$2:$U$12,$H165)&gt;0),1,0)</f>
        <v>1</v>
      </c>
      <c r="U165">
        <f t="shared" si="21"/>
        <v>560000</v>
      </c>
      <c r="V165">
        <f t="shared" si="22"/>
        <v>700</v>
      </c>
      <c r="W165">
        <f t="shared" si="23"/>
        <v>84000.000000000015</v>
      </c>
    </row>
    <row r="166" spans="1:23" ht="15.75" customHeight="1" x14ac:dyDescent="0.3">
      <c r="A166" s="2" t="s">
        <v>29</v>
      </c>
      <c r="B166" s="2">
        <v>1128299</v>
      </c>
      <c r="C166" s="3">
        <v>44196</v>
      </c>
      <c r="D166" s="12" t="str" cm="1">
        <f t="array" ref="D166">_xlfn.SWITCH(WEEKDAY(C166,2), 1, "Lundi", 2, "Mardi", 3, "Mercredi", 4, "Jeudi", 5, "Vendredi", 6, "Samedi", 7, "Dimanche", "Erreur")</f>
        <v>Jeudi</v>
      </c>
      <c r="E166" s="2" t="s">
        <v>30</v>
      </c>
      <c r="F166" s="2" t="s">
        <v>31</v>
      </c>
      <c r="G166" s="2" t="s">
        <v>32</v>
      </c>
      <c r="H166" s="4" t="s">
        <v>16</v>
      </c>
      <c r="I166" s="5">
        <v>60</v>
      </c>
      <c r="J166" s="6">
        <v>900</v>
      </c>
      <c r="K166" s="7">
        <v>540000</v>
      </c>
      <c r="L166" s="7">
        <v>216000</v>
      </c>
      <c r="M166" s="8">
        <v>0.4</v>
      </c>
      <c r="N166" s="2" t="s">
        <v>23</v>
      </c>
      <c r="O166">
        <f t="shared" si="16"/>
        <v>2020</v>
      </c>
      <c r="P166">
        <f t="shared" si="17"/>
        <v>12</v>
      </c>
      <c r="Q166" t="str">
        <f t="shared" si="18"/>
        <v>déc</v>
      </c>
      <c r="R166" t="str">
        <f t="shared" si="19"/>
        <v>California</v>
      </c>
      <c r="S166" t="str">
        <f t="shared" si="20"/>
        <v>2020-12</v>
      </c>
      <c r="T166">
        <f>IF(AND(COUNTIF(Calculs!$Q$2:$Q$12,$O166)&gt;0,COUNTIF(Calculs!$S$2:$S$12,$E166)&gt;0,COUNTIF(Calculs!$U$2:$U$12,$H166)&gt;0),1,0)</f>
        <v>1</v>
      </c>
      <c r="U166">
        <f t="shared" si="21"/>
        <v>540000</v>
      </c>
      <c r="V166">
        <f t="shared" si="22"/>
        <v>900</v>
      </c>
      <c r="W166">
        <f t="shared" si="23"/>
        <v>216000</v>
      </c>
    </row>
    <row r="167" spans="1:23" ht="15.75" customHeight="1" x14ac:dyDescent="0.3">
      <c r="A167" s="2" t="s">
        <v>29</v>
      </c>
      <c r="B167" s="2">
        <v>1128299</v>
      </c>
      <c r="C167" s="3">
        <v>44197</v>
      </c>
      <c r="D167" s="12" t="str" cm="1">
        <f t="array" ref="D167">_xlfn.SWITCH(WEEKDAY(C167,2), 1, "Lundi", 2, "Mardi", 3, "Mercredi", 4, "Jeudi", 5, "Vendredi", 6, "Samedi", 7, "Dimanche", "Erreur")</f>
        <v>Vendredi</v>
      </c>
      <c r="E167" s="2" t="s">
        <v>30</v>
      </c>
      <c r="F167" s="2" t="s">
        <v>31</v>
      </c>
      <c r="G167" s="2" t="s">
        <v>32</v>
      </c>
      <c r="H167" s="4" t="s">
        <v>18</v>
      </c>
      <c r="I167" s="5">
        <v>65</v>
      </c>
      <c r="J167" s="6">
        <v>750</v>
      </c>
      <c r="K167" s="7">
        <v>487500</v>
      </c>
      <c r="L167" s="7">
        <v>121875</v>
      </c>
      <c r="M167" s="8">
        <v>0.25</v>
      </c>
      <c r="N167" s="2" t="s">
        <v>23</v>
      </c>
      <c r="O167">
        <f t="shared" si="16"/>
        <v>2021</v>
      </c>
      <c r="P167">
        <f t="shared" si="17"/>
        <v>1</v>
      </c>
      <c r="Q167" t="str">
        <f t="shared" si="18"/>
        <v>janv</v>
      </c>
      <c r="R167" t="str">
        <f t="shared" si="19"/>
        <v>California</v>
      </c>
      <c r="S167" t="str">
        <f t="shared" si="20"/>
        <v>2021-01</v>
      </c>
      <c r="T167">
        <f>IF(AND(COUNTIF(Calculs!$Q$2:$Q$12,$O167)&gt;0,COUNTIF(Calculs!$S$2:$S$12,$E167)&gt;0,COUNTIF(Calculs!$U$2:$U$12,$H167)&gt;0),1,0)</f>
        <v>1</v>
      </c>
      <c r="U167">
        <f t="shared" si="21"/>
        <v>487500</v>
      </c>
      <c r="V167">
        <f t="shared" si="22"/>
        <v>750</v>
      </c>
      <c r="W167">
        <f t="shared" si="23"/>
        <v>121875</v>
      </c>
    </row>
    <row r="168" spans="1:23" ht="15.75" customHeight="1" x14ac:dyDescent="0.3">
      <c r="A168" s="2" t="s">
        <v>29</v>
      </c>
      <c r="B168" s="2">
        <v>1128299</v>
      </c>
      <c r="C168" s="3">
        <v>44198</v>
      </c>
      <c r="D168" s="12" t="str" cm="1">
        <f t="array" ref="D168">_xlfn.SWITCH(WEEKDAY(C168,2), 1, "Lundi", 2, "Mardi", 3, "Mercredi", 4, "Jeudi", 5, "Vendredi", 6, "Samedi", 7, "Dimanche", "Erreur")</f>
        <v>Samedi</v>
      </c>
      <c r="E168" s="2" t="s">
        <v>30</v>
      </c>
      <c r="F168" s="2" t="s">
        <v>31</v>
      </c>
      <c r="G168" s="2" t="s">
        <v>32</v>
      </c>
      <c r="H168" s="4" t="s">
        <v>19</v>
      </c>
      <c r="I168" s="5">
        <v>65</v>
      </c>
      <c r="J168" s="6">
        <v>750</v>
      </c>
      <c r="K168" s="7">
        <v>487500</v>
      </c>
      <c r="L168" s="7">
        <v>195000</v>
      </c>
      <c r="M168" s="8">
        <v>0.4</v>
      </c>
      <c r="N168" s="2" t="s">
        <v>23</v>
      </c>
      <c r="O168">
        <f t="shared" si="16"/>
        <v>2021</v>
      </c>
      <c r="P168">
        <f t="shared" si="17"/>
        <v>1</v>
      </c>
      <c r="Q168" t="str">
        <f t="shared" si="18"/>
        <v>janv</v>
      </c>
      <c r="R168" t="str">
        <f t="shared" si="19"/>
        <v>California</v>
      </c>
      <c r="S168" t="str">
        <f t="shared" si="20"/>
        <v>2021-01</v>
      </c>
      <c r="T168">
        <f>IF(AND(COUNTIF(Calculs!$Q$2:$Q$12,$O168)&gt;0,COUNTIF(Calculs!$S$2:$S$12,$E168)&gt;0,COUNTIF(Calculs!$U$2:$U$12,$H168)&gt;0),1,0)</f>
        <v>1</v>
      </c>
      <c r="U168">
        <f t="shared" si="21"/>
        <v>487500</v>
      </c>
      <c r="V168">
        <f t="shared" si="22"/>
        <v>750</v>
      </c>
      <c r="W168">
        <f t="shared" si="23"/>
        <v>195000</v>
      </c>
    </row>
    <row r="169" spans="1:23" ht="15.75" customHeight="1" x14ac:dyDescent="0.3">
      <c r="A169" s="2" t="s">
        <v>29</v>
      </c>
      <c r="B169" s="2">
        <v>1128299</v>
      </c>
      <c r="C169" s="3">
        <v>44199</v>
      </c>
      <c r="D169" s="12" t="str" cm="1">
        <f t="array" ref="D169">_xlfn.SWITCH(WEEKDAY(C169,2), 1, "Lundi", 2, "Mardi", 3, "Mercredi", 4, "Jeudi", 5, "Vendredi", 6, "Samedi", 7, "Dimanche", "Erreur")</f>
        <v>Dimanche</v>
      </c>
      <c r="E169" s="2" t="s">
        <v>30</v>
      </c>
      <c r="F169" s="2" t="s">
        <v>31</v>
      </c>
      <c r="G169" s="2" t="s">
        <v>32</v>
      </c>
      <c r="H169" s="4" t="s">
        <v>20</v>
      </c>
      <c r="I169" s="5">
        <v>60</v>
      </c>
      <c r="J169" s="6">
        <v>650</v>
      </c>
      <c r="K169" s="7">
        <v>390000</v>
      </c>
      <c r="L169" s="7">
        <v>136500</v>
      </c>
      <c r="M169" s="8">
        <v>0.35</v>
      </c>
      <c r="N169" s="2" t="s">
        <v>23</v>
      </c>
      <c r="O169">
        <f t="shared" si="16"/>
        <v>2021</v>
      </c>
      <c r="P169">
        <f t="shared" si="17"/>
        <v>1</v>
      </c>
      <c r="Q169" t="str">
        <f t="shared" si="18"/>
        <v>janv</v>
      </c>
      <c r="R169" t="str">
        <f t="shared" si="19"/>
        <v>California</v>
      </c>
      <c r="S169" t="str">
        <f t="shared" si="20"/>
        <v>2021-01</v>
      </c>
      <c r="T169">
        <f>IF(AND(COUNTIF(Calculs!$Q$2:$Q$12,$O169)&gt;0,COUNTIF(Calculs!$S$2:$S$12,$E169)&gt;0,COUNTIF(Calculs!$U$2:$U$12,$H169)&gt;0),1,0)</f>
        <v>1</v>
      </c>
      <c r="U169">
        <f t="shared" si="21"/>
        <v>390000</v>
      </c>
      <c r="V169">
        <f t="shared" si="22"/>
        <v>650</v>
      </c>
      <c r="W169">
        <f t="shared" si="23"/>
        <v>136500</v>
      </c>
    </row>
    <row r="170" spans="1:23" ht="15.75" customHeight="1" x14ac:dyDescent="0.3">
      <c r="A170" s="2" t="s">
        <v>29</v>
      </c>
      <c r="B170" s="2">
        <v>1128299</v>
      </c>
      <c r="C170" s="3">
        <v>44200</v>
      </c>
      <c r="D170" s="12" t="str" cm="1">
        <f t="array" ref="D170">_xlfn.SWITCH(WEEKDAY(C170,2), 1, "Lundi", 2, "Mardi", 3, "Mercredi", 4, "Jeudi", 5, "Vendredi", 6, "Samedi", 7, "Dimanche", "Erreur")</f>
        <v>Lundi</v>
      </c>
      <c r="E170" s="2" t="s">
        <v>30</v>
      </c>
      <c r="F170" s="2" t="s">
        <v>31</v>
      </c>
      <c r="G170" s="2" t="s">
        <v>32</v>
      </c>
      <c r="H170" s="4" t="s">
        <v>21</v>
      </c>
      <c r="I170" s="5">
        <v>65</v>
      </c>
      <c r="J170" s="6">
        <v>550</v>
      </c>
      <c r="K170" s="7">
        <v>357500</v>
      </c>
      <c r="L170" s="7">
        <v>196625.00000000003</v>
      </c>
      <c r="M170" s="8">
        <v>0.55000000000000004</v>
      </c>
      <c r="N170" s="2" t="s">
        <v>23</v>
      </c>
      <c r="O170">
        <f t="shared" si="16"/>
        <v>2021</v>
      </c>
      <c r="P170">
        <f t="shared" si="17"/>
        <v>1</v>
      </c>
      <c r="Q170" t="str">
        <f t="shared" si="18"/>
        <v>janv</v>
      </c>
      <c r="R170" t="str">
        <f t="shared" si="19"/>
        <v>California</v>
      </c>
      <c r="S170" t="str">
        <f t="shared" si="20"/>
        <v>2021-01</v>
      </c>
      <c r="T170">
        <f>IF(AND(COUNTIF(Calculs!$Q$2:$Q$12,$O170)&gt;0,COUNTIF(Calculs!$S$2:$S$12,$E170)&gt;0,COUNTIF(Calculs!$U$2:$U$12,$H170)&gt;0),1,0)</f>
        <v>1</v>
      </c>
      <c r="U170">
        <f t="shared" si="21"/>
        <v>357500</v>
      </c>
      <c r="V170">
        <f t="shared" si="22"/>
        <v>550</v>
      </c>
      <c r="W170">
        <f t="shared" si="23"/>
        <v>196625.00000000003</v>
      </c>
    </row>
    <row r="171" spans="1:23" ht="15.75" customHeight="1" x14ac:dyDescent="0.3">
      <c r="A171" s="2" t="s">
        <v>29</v>
      </c>
      <c r="B171" s="2">
        <v>1128299</v>
      </c>
      <c r="C171" s="3">
        <v>44201</v>
      </c>
      <c r="D171" s="12" t="str" cm="1">
        <f t="array" ref="D171">_xlfn.SWITCH(WEEKDAY(C171,2), 1, "Lundi", 2, "Mardi", 3, "Mercredi", 4, "Jeudi", 5, "Vendredi", 6, "Samedi", 7, "Dimanche", "Erreur")</f>
        <v>Mardi</v>
      </c>
      <c r="E171" s="2" t="s">
        <v>30</v>
      </c>
      <c r="F171" s="2" t="s">
        <v>31</v>
      </c>
      <c r="G171" s="2" t="s">
        <v>32</v>
      </c>
      <c r="H171" s="4" t="s">
        <v>22</v>
      </c>
      <c r="I171" s="5">
        <v>80</v>
      </c>
      <c r="J171" s="6">
        <v>725</v>
      </c>
      <c r="K171" s="7">
        <v>580000</v>
      </c>
      <c r="L171" s="7">
        <v>116000</v>
      </c>
      <c r="M171" s="8">
        <v>0.2</v>
      </c>
      <c r="N171" s="2" t="s">
        <v>23</v>
      </c>
      <c r="O171">
        <f t="shared" si="16"/>
        <v>2021</v>
      </c>
      <c r="P171">
        <f t="shared" si="17"/>
        <v>1</v>
      </c>
      <c r="Q171" t="str">
        <f t="shared" si="18"/>
        <v>janv</v>
      </c>
      <c r="R171" t="str">
        <f t="shared" si="19"/>
        <v>California</v>
      </c>
      <c r="S171" t="str">
        <f t="shared" si="20"/>
        <v>2021-01</v>
      </c>
      <c r="T171">
        <f>IF(AND(COUNTIF(Calculs!$Q$2:$Q$12,$O171)&gt;0,COUNTIF(Calculs!$S$2:$S$12,$E171)&gt;0,COUNTIF(Calculs!$U$2:$U$12,$H171)&gt;0),1,0)</f>
        <v>1</v>
      </c>
      <c r="U171">
        <f t="shared" si="21"/>
        <v>580000</v>
      </c>
      <c r="V171">
        <f t="shared" si="22"/>
        <v>725</v>
      </c>
      <c r="W171">
        <f t="shared" si="23"/>
        <v>116000</v>
      </c>
    </row>
    <row r="172" spans="1:23" ht="15.75" customHeight="1" x14ac:dyDescent="0.3">
      <c r="A172" s="2" t="s">
        <v>29</v>
      </c>
      <c r="B172" s="2">
        <v>1128299</v>
      </c>
      <c r="C172" s="3">
        <v>44202</v>
      </c>
      <c r="D172" s="12" t="str" cm="1">
        <f t="array" ref="D172">_xlfn.SWITCH(WEEKDAY(C172,2), 1, "Lundi", 2, "Mardi", 3, "Mercredi", 4, "Jeudi", 5, "Vendredi", 6, "Samedi", 7, "Dimanche", "Erreur")</f>
        <v>Mercredi</v>
      </c>
      <c r="E172" s="2" t="s">
        <v>30</v>
      </c>
      <c r="F172" s="2" t="s">
        <v>31</v>
      </c>
      <c r="G172" s="2" t="s">
        <v>32</v>
      </c>
      <c r="H172" s="4" t="s">
        <v>16</v>
      </c>
      <c r="I172" s="5">
        <v>60</v>
      </c>
      <c r="J172" s="6">
        <v>975</v>
      </c>
      <c r="K172" s="7">
        <v>585000</v>
      </c>
      <c r="L172" s="7">
        <v>234000</v>
      </c>
      <c r="M172" s="8">
        <v>0.4</v>
      </c>
      <c r="N172" s="2" t="s">
        <v>23</v>
      </c>
      <c r="O172">
        <f t="shared" si="16"/>
        <v>2021</v>
      </c>
      <c r="P172">
        <f t="shared" si="17"/>
        <v>1</v>
      </c>
      <c r="Q172" t="str">
        <f t="shared" si="18"/>
        <v>janv</v>
      </c>
      <c r="R172" t="str">
        <f t="shared" si="19"/>
        <v>California</v>
      </c>
      <c r="S172" t="str">
        <f t="shared" si="20"/>
        <v>2021-01</v>
      </c>
      <c r="T172">
        <f>IF(AND(COUNTIF(Calculs!$Q$2:$Q$12,$O172)&gt;0,COUNTIF(Calculs!$S$2:$S$12,$E172)&gt;0,COUNTIF(Calculs!$U$2:$U$12,$H172)&gt;0),1,0)</f>
        <v>1</v>
      </c>
      <c r="U172">
        <f t="shared" si="21"/>
        <v>585000</v>
      </c>
      <c r="V172">
        <f t="shared" si="22"/>
        <v>975</v>
      </c>
      <c r="W172">
        <f t="shared" si="23"/>
        <v>234000</v>
      </c>
    </row>
    <row r="173" spans="1:23" ht="15.75" customHeight="1" x14ac:dyDescent="0.3">
      <c r="A173" s="2" t="s">
        <v>29</v>
      </c>
      <c r="B173" s="2">
        <v>1128299</v>
      </c>
      <c r="C173" s="3">
        <v>44203</v>
      </c>
      <c r="D173" s="12" t="str" cm="1">
        <f t="array" ref="D173">_xlfn.SWITCH(WEEKDAY(C173,2), 1, "Lundi", 2, "Mardi", 3, "Mercredi", 4, "Jeudi", 5, "Vendredi", 6, "Samedi", 7, "Dimanche", "Erreur")</f>
        <v>Jeudi</v>
      </c>
      <c r="E173" s="2" t="s">
        <v>30</v>
      </c>
      <c r="F173" s="2" t="s">
        <v>31</v>
      </c>
      <c r="G173" s="2" t="s">
        <v>32</v>
      </c>
      <c r="H173" s="4" t="s">
        <v>18</v>
      </c>
      <c r="I173" s="5">
        <v>65</v>
      </c>
      <c r="J173" s="6">
        <v>825</v>
      </c>
      <c r="K173" s="7">
        <v>536250</v>
      </c>
      <c r="L173" s="7">
        <v>134062.5</v>
      </c>
      <c r="M173" s="8">
        <v>0.25</v>
      </c>
      <c r="N173" s="2" t="s">
        <v>23</v>
      </c>
      <c r="O173">
        <f t="shared" si="16"/>
        <v>2021</v>
      </c>
      <c r="P173">
        <f t="shared" si="17"/>
        <v>1</v>
      </c>
      <c r="Q173" t="str">
        <f t="shared" si="18"/>
        <v>janv</v>
      </c>
      <c r="R173" t="str">
        <f t="shared" si="19"/>
        <v>California</v>
      </c>
      <c r="S173" t="str">
        <f t="shared" si="20"/>
        <v>2021-01</v>
      </c>
      <c r="T173">
        <f>IF(AND(COUNTIF(Calculs!$Q$2:$Q$12,$O173)&gt;0,COUNTIF(Calculs!$S$2:$S$12,$E173)&gt;0,COUNTIF(Calculs!$U$2:$U$12,$H173)&gt;0),1,0)</f>
        <v>1</v>
      </c>
      <c r="U173">
        <f t="shared" si="21"/>
        <v>536250</v>
      </c>
      <c r="V173">
        <f t="shared" si="22"/>
        <v>825</v>
      </c>
      <c r="W173">
        <f t="shared" si="23"/>
        <v>134062.5</v>
      </c>
    </row>
    <row r="174" spans="1:23" ht="15.75" customHeight="1" x14ac:dyDescent="0.3">
      <c r="A174" s="2" t="s">
        <v>29</v>
      </c>
      <c r="B174" s="2">
        <v>1128299</v>
      </c>
      <c r="C174" s="3">
        <v>44204</v>
      </c>
      <c r="D174" s="12" t="str" cm="1">
        <f t="array" ref="D174">_xlfn.SWITCH(WEEKDAY(C174,2), 1, "Lundi", 2, "Mardi", 3, "Mercredi", 4, "Jeudi", 5, "Vendredi", 6, "Samedi", 7, "Dimanche", "Erreur")</f>
        <v>Vendredi</v>
      </c>
      <c r="E174" s="2" t="s">
        <v>30</v>
      </c>
      <c r="F174" s="2" t="s">
        <v>31</v>
      </c>
      <c r="G174" s="2" t="s">
        <v>32</v>
      </c>
      <c r="H174" s="4" t="s">
        <v>19</v>
      </c>
      <c r="I174" s="5">
        <v>65</v>
      </c>
      <c r="J174" s="6">
        <v>825</v>
      </c>
      <c r="K174" s="7">
        <v>536250</v>
      </c>
      <c r="L174" s="7">
        <v>214500</v>
      </c>
      <c r="M174" s="8">
        <v>0.4</v>
      </c>
      <c r="N174" s="2" t="s">
        <v>23</v>
      </c>
      <c r="O174">
        <f t="shared" si="16"/>
        <v>2021</v>
      </c>
      <c r="P174">
        <f t="shared" si="17"/>
        <v>1</v>
      </c>
      <c r="Q174" t="str">
        <f t="shared" si="18"/>
        <v>janv</v>
      </c>
      <c r="R174" t="str">
        <f t="shared" si="19"/>
        <v>California</v>
      </c>
      <c r="S174" t="str">
        <f t="shared" si="20"/>
        <v>2021-01</v>
      </c>
      <c r="T174">
        <f>IF(AND(COUNTIF(Calculs!$Q$2:$Q$12,$O174)&gt;0,COUNTIF(Calculs!$S$2:$S$12,$E174)&gt;0,COUNTIF(Calculs!$U$2:$U$12,$H174)&gt;0),1,0)</f>
        <v>1</v>
      </c>
      <c r="U174">
        <f t="shared" si="21"/>
        <v>536250</v>
      </c>
      <c r="V174">
        <f t="shared" si="22"/>
        <v>825</v>
      </c>
      <c r="W174">
        <f t="shared" si="23"/>
        <v>214500</v>
      </c>
    </row>
    <row r="175" spans="1:23" ht="15.75" customHeight="1" x14ac:dyDescent="0.3">
      <c r="A175" s="2" t="s">
        <v>29</v>
      </c>
      <c r="B175" s="2">
        <v>1128299</v>
      </c>
      <c r="C175" s="3">
        <v>44205</v>
      </c>
      <c r="D175" s="12" t="str" cm="1">
        <f t="array" ref="D175">_xlfn.SWITCH(WEEKDAY(C175,2), 1, "Lundi", 2, "Mardi", 3, "Mercredi", 4, "Jeudi", 5, "Vendredi", 6, "Samedi", 7, "Dimanche", "Erreur")</f>
        <v>Samedi</v>
      </c>
      <c r="E175" s="2" t="s">
        <v>30</v>
      </c>
      <c r="F175" s="2" t="s">
        <v>31</v>
      </c>
      <c r="G175" s="2" t="s">
        <v>32</v>
      </c>
      <c r="H175" s="4" t="s">
        <v>20</v>
      </c>
      <c r="I175" s="5">
        <v>60</v>
      </c>
      <c r="J175" s="6">
        <v>700</v>
      </c>
      <c r="K175" s="7">
        <v>420000</v>
      </c>
      <c r="L175" s="7">
        <v>147000</v>
      </c>
      <c r="M175" s="8">
        <v>0.35</v>
      </c>
      <c r="N175" s="2" t="s">
        <v>23</v>
      </c>
      <c r="O175">
        <f t="shared" si="16"/>
        <v>2021</v>
      </c>
      <c r="P175">
        <f t="shared" si="17"/>
        <v>1</v>
      </c>
      <c r="Q175" t="str">
        <f t="shared" si="18"/>
        <v>janv</v>
      </c>
      <c r="R175" t="str">
        <f t="shared" si="19"/>
        <v>California</v>
      </c>
      <c r="S175" t="str">
        <f t="shared" si="20"/>
        <v>2021-01</v>
      </c>
      <c r="T175">
        <f>IF(AND(COUNTIF(Calculs!$Q$2:$Q$12,$O175)&gt;0,COUNTIF(Calculs!$S$2:$S$12,$E175)&gt;0,COUNTIF(Calculs!$U$2:$U$12,$H175)&gt;0),1,0)</f>
        <v>1</v>
      </c>
      <c r="U175">
        <f t="shared" si="21"/>
        <v>420000</v>
      </c>
      <c r="V175">
        <f t="shared" si="22"/>
        <v>700</v>
      </c>
      <c r="W175">
        <f t="shared" si="23"/>
        <v>147000</v>
      </c>
    </row>
    <row r="176" spans="1:23" ht="15.75" customHeight="1" x14ac:dyDescent="0.3">
      <c r="A176" s="2" t="s">
        <v>29</v>
      </c>
      <c r="B176" s="2">
        <v>1128299</v>
      </c>
      <c r="C176" s="3">
        <v>44206</v>
      </c>
      <c r="D176" s="12" t="str" cm="1">
        <f t="array" ref="D176">_xlfn.SWITCH(WEEKDAY(C176,2), 1, "Lundi", 2, "Mardi", 3, "Mercredi", 4, "Jeudi", 5, "Vendredi", 6, "Samedi", 7, "Dimanche", "Erreur")</f>
        <v>Dimanche</v>
      </c>
      <c r="E176" s="2" t="s">
        <v>30</v>
      </c>
      <c r="F176" s="2" t="s">
        <v>31</v>
      </c>
      <c r="G176" s="2" t="s">
        <v>32</v>
      </c>
      <c r="H176" s="4" t="s">
        <v>21</v>
      </c>
      <c r="I176" s="5">
        <v>65</v>
      </c>
      <c r="J176" s="6">
        <v>575</v>
      </c>
      <c r="K176" s="7">
        <v>373750</v>
      </c>
      <c r="L176" s="7">
        <v>205562.50000000003</v>
      </c>
      <c r="M176" s="8">
        <v>0.55000000000000004</v>
      </c>
      <c r="N176" s="2" t="s">
        <v>23</v>
      </c>
      <c r="O176">
        <f t="shared" si="16"/>
        <v>2021</v>
      </c>
      <c r="P176">
        <f t="shared" si="17"/>
        <v>1</v>
      </c>
      <c r="Q176" t="str">
        <f t="shared" si="18"/>
        <v>janv</v>
      </c>
      <c r="R176" t="str">
        <f t="shared" si="19"/>
        <v>California</v>
      </c>
      <c r="S176" t="str">
        <f t="shared" si="20"/>
        <v>2021-01</v>
      </c>
      <c r="T176">
        <f>IF(AND(COUNTIF(Calculs!$Q$2:$Q$12,$O176)&gt;0,COUNTIF(Calculs!$S$2:$S$12,$E176)&gt;0,COUNTIF(Calculs!$U$2:$U$12,$H176)&gt;0),1,0)</f>
        <v>1</v>
      </c>
      <c r="U176">
        <f t="shared" si="21"/>
        <v>373750</v>
      </c>
      <c r="V176">
        <f t="shared" si="22"/>
        <v>575</v>
      </c>
      <c r="W176">
        <f t="shared" si="23"/>
        <v>205562.50000000003</v>
      </c>
    </row>
    <row r="177" spans="1:23" ht="15.75" customHeight="1" x14ac:dyDescent="0.3">
      <c r="A177" s="2" t="s">
        <v>29</v>
      </c>
      <c r="B177" s="2">
        <v>1128299</v>
      </c>
      <c r="C177" s="3">
        <v>44207</v>
      </c>
      <c r="D177" s="12" t="str" cm="1">
        <f t="array" ref="D177">_xlfn.SWITCH(WEEKDAY(C177,2), 1, "Lundi", 2, "Mardi", 3, "Mercredi", 4, "Jeudi", 5, "Vendredi", 6, "Samedi", 7, "Dimanche", "Erreur")</f>
        <v>Lundi</v>
      </c>
      <c r="E177" s="2" t="s">
        <v>30</v>
      </c>
      <c r="F177" s="2" t="s">
        <v>31</v>
      </c>
      <c r="G177" s="2" t="s">
        <v>32</v>
      </c>
      <c r="H177" s="4" t="s">
        <v>22</v>
      </c>
      <c r="I177" s="5">
        <v>80</v>
      </c>
      <c r="J177" s="6">
        <v>875</v>
      </c>
      <c r="K177" s="7">
        <v>700000</v>
      </c>
      <c r="L177" s="7">
        <v>140000</v>
      </c>
      <c r="M177" s="8">
        <v>0.2</v>
      </c>
      <c r="N177" s="2" t="s">
        <v>23</v>
      </c>
      <c r="O177">
        <f t="shared" si="16"/>
        <v>2021</v>
      </c>
      <c r="P177">
        <f t="shared" si="17"/>
        <v>1</v>
      </c>
      <c r="Q177" t="str">
        <f t="shared" si="18"/>
        <v>janv</v>
      </c>
      <c r="R177" t="str">
        <f t="shared" si="19"/>
        <v>California</v>
      </c>
      <c r="S177" t="str">
        <f t="shared" si="20"/>
        <v>2021-01</v>
      </c>
      <c r="T177">
        <f>IF(AND(COUNTIF(Calculs!$Q$2:$Q$12,$O177)&gt;0,COUNTIF(Calculs!$S$2:$S$12,$E177)&gt;0,COUNTIF(Calculs!$U$2:$U$12,$H177)&gt;0),1,0)</f>
        <v>1</v>
      </c>
      <c r="U177">
        <f t="shared" si="21"/>
        <v>700000</v>
      </c>
      <c r="V177">
        <f t="shared" si="22"/>
        <v>875</v>
      </c>
      <c r="W177">
        <f t="shared" si="23"/>
        <v>140000</v>
      </c>
    </row>
    <row r="178" spans="1:23" ht="15.75" customHeight="1" x14ac:dyDescent="0.3">
      <c r="A178" s="2" t="s">
        <v>29</v>
      </c>
      <c r="B178" s="2">
        <v>1128299</v>
      </c>
      <c r="C178" s="3">
        <v>44208</v>
      </c>
      <c r="D178" s="12" t="str" cm="1">
        <f t="array" ref="D178">_xlfn.SWITCH(WEEKDAY(C178,2), 1, "Lundi", 2, "Mardi", 3, "Mercredi", 4, "Jeudi", 5, "Vendredi", 6, "Samedi", 7, "Dimanche", "Erreur")</f>
        <v>Mardi</v>
      </c>
      <c r="E178" s="2" t="s">
        <v>30</v>
      </c>
      <c r="F178" s="2" t="s">
        <v>31</v>
      </c>
      <c r="G178" s="2" t="s">
        <v>32</v>
      </c>
      <c r="H178" s="4" t="s">
        <v>16</v>
      </c>
      <c r="I178" s="5">
        <v>60</v>
      </c>
      <c r="J178" s="6">
        <v>1025</v>
      </c>
      <c r="K178" s="7">
        <v>615000</v>
      </c>
      <c r="L178" s="7">
        <v>215250.00000000003</v>
      </c>
      <c r="M178" s="8">
        <v>0.35000000000000003</v>
      </c>
      <c r="N178" s="2" t="s">
        <v>23</v>
      </c>
      <c r="O178">
        <f t="shared" si="16"/>
        <v>2021</v>
      </c>
      <c r="P178">
        <f t="shared" si="17"/>
        <v>1</v>
      </c>
      <c r="Q178" t="str">
        <f t="shared" si="18"/>
        <v>janv</v>
      </c>
      <c r="R178" t="str">
        <f t="shared" si="19"/>
        <v>California</v>
      </c>
      <c r="S178" t="str">
        <f t="shared" si="20"/>
        <v>2021-01</v>
      </c>
      <c r="T178">
        <f>IF(AND(COUNTIF(Calculs!$Q$2:$Q$12,$O178)&gt;0,COUNTIF(Calculs!$S$2:$S$12,$E178)&gt;0,COUNTIF(Calculs!$U$2:$U$12,$H178)&gt;0),1,0)</f>
        <v>1</v>
      </c>
      <c r="U178">
        <f t="shared" si="21"/>
        <v>615000</v>
      </c>
      <c r="V178">
        <f t="shared" si="22"/>
        <v>1025</v>
      </c>
      <c r="W178">
        <f t="shared" si="23"/>
        <v>215250.00000000003</v>
      </c>
    </row>
    <row r="179" spans="1:23" ht="15.75" customHeight="1" x14ac:dyDescent="0.3">
      <c r="A179" s="2" t="s">
        <v>29</v>
      </c>
      <c r="B179" s="2">
        <v>1128299</v>
      </c>
      <c r="C179" s="3">
        <v>44209</v>
      </c>
      <c r="D179" s="12" t="str" cm="1">
        <f t="array" ref="D179">_xlfn.SWITCH(WEEKDAY(C179,2), 1, "Lundi", 2, "Mardi", 3, "Mercredi", 4, "Jeudi", 5, "Vendredi", 6, "Samedi", 7, "Dimanche", "Erreur")</f>
        <v>Mercredi</v>
      </c>
      <c r="E179" s="2" t="s">
        <v>30</v>
      </c>
      <c r="F179" s="2" t="s">
        <v>31</v>
      </c>
      <c r="G179" s="2" t="s">
        <v>32</v>
      </c>
      <c r="H179" s="4" t="s">
        <v>18</v>
      </c>
      <c r="I179" s="5">
        <v>65</v>
      </c>
      <c r="J179" s="6">
        <v>875</v>
      </c>
      <c r="K179" s="7">
        <v>568750</v>
      </c>
      <c r="L179" s="7">
        <v>113750</v>
      </c>
      <c r="M179" s="8">
        <v>0.2</v>
      </c>
      <c r="N179" s="2" t="s">
        <v>23</v>
      </c>
      <c r="O179">
        <f t="shared" si="16"/>
        <v>2021</v>
      </c>
      <c r="P179">
        <f t="shared" si="17"/>
        <v>1</v>
      </c>
      <c r="Q179" t="str">
        <f t="shared" si="18"/>
        <v>janv</v>
      </c>
      <c r="R179" t="str">
        <f t="shared" si="19"/>
        <v>California</v>
      </c>
      <c r="S179" t="str">
        <f t="shared" si="20"/>
        <v>2021-01</v>
      </c>
      <c r="T179">
        <f>IF(AND(COUNTIF(Calculs!$Q$2:$Q$12,$O179)&gt;0,COUNTIF(Calculs!$S$2:$S$12,$E179)&gt;0,COUNTIF(Calculs!$U$2:$U$12,$H179)&gt;0),1,0)</f>
        <v>1</v>
      </c>
      <c r="U179">
        <f t="shared" si="21"/>
        <v>568750</v>
      </c>
      <c r="V179">
        <f t="shared" si="22"/>
        <v>875</v>
      </c>
      <c r="W179">
        <f t="shared" si="23"/>
        <v>113750</v>
      </c>
    </row>
    <row r="180" spans="1:23" ht="15.75" customHeight="1" x14ac:dyDescent="0.3">
      <c r="A180" s="2" t="s">
        <v>29</v>
      </c>
      <c r="B180" s="2">
        <v>1128299</v>
      </c>
      <c r="C180" s="3">
        <v>44210</v>
      </c>
      <c r="D180" s="12" t="str" cm="1">
        <f t="array" ref="D180">_xlfn.SWITCH(WEEKDAY(C180,2), 1, "Lundi", 2, "Mardi", 3, "Mercredi", 4, "Jeudi", 5, "Vendredi", 6, "Samedi", 7, "Dimanche", "Erreur")</f>
        <v>Jeudi</v>
      </c>
      <c r="E180" s="2" t="s">
        <v>30</v>
      </c>
      <c r="F180" s="2" t="s">
        <v>31</v>
      </c>
      <c r="G180" s="2" t="s">
        <v>32</v>
      </c>
      <c r="H180" s="4" t="s">
        <v>19</v>
      </c>
      <c r="I180" s="5">
        <v>65</v>
      </c>
      <c r="J180" s="6">
        <v>825</v>
      </c>
      <c r="K180" s="7">
        <v>536250</v>
      </c>
      <c r="L180" s="7">
        <v>187687.50000000003</v>
      </c>
      <c r="M180" s="8">
        <v>0.35000000000000003</v>
      </c>
      <c r="N180" s="2" t="s">
        <v>23</v>
      </c>
      <c r="O180">
        <f t="shared" si="16"/>
        <v>2021</v>
      </c>
      <c r="P180">
        <f t="shared" si="17"/>
        <v>1</v>
      </c>
      <c r="Q180" t="str">
        <f t="shared" si="18"/>
        <v>janv</v>
      </c>
      <c r="R180" t="str">
        <f t="shared" si="19"/>
        <v>California</v>
      </c>
      <c r="S180" t="str">
        <f t="shared" si="20"/>
        <v>2021-01</v>
      </c>
      <c r="T180">
        <f>IF(AND(COUNTIF(Calculs!$Q$2:$Q$12,$O180)&gt;0,COUNTIF(Calculs!$S$2:$S$12,$E180)&gt;0,COUNTIF(Calculs!$U$2:$U$12,$H180)&gt;0),1,0)</f>
        <v>1</v>
      </c>
      <c r="U180">
        <f t="shared" si="21"/>
        <v>536250</v>
      </c>
      <c r="V180">
        <f t="shared" si="22"/>
        <v>825</v>
      </c>
      <c r="W180">
        <f t="shared" si="23"/>
        <v>187687.50000000003</v>
      </c>
    </row>
    <row r="181" spans="1:23" ht="15.75" customHeight="1" x14ac:dyDescent="0.3">
      <c r="A181" s="2" t="s">
        <v>29</v>
      </c>
      <c r="B181" s="2">
        <v>1128299</v>
      </c>
      <c r="C181" s="3">
        <v>44211</v>
      </c>
      <c r="D181" s="12" t="str" cm="1">
        <f t="array" ref="D181">_xlfn.SWITCH(WEEKDAY(C181,2), 1, "Lundi", 2, "Mardi", 3, "Mercredi", 4, "Jeudi", 5, "Vendredi", 6, "Samedi", 7, "Dimanche", "Erreur")</f>
        <v>Vendredi</v>
      </c>
      <c r="E181" s="2" t="s">
        <v>30</v>
      </c>
      <c r="F181" s="2" t="s">
        <v>31</v>
      </c>
      <c r="G181" s="2" t="s">
        <v>32</v>
      </c>
      <c r="H181" s="4" t="s">
        <v>20</v>
      </c>
      <c r="I181" s="5">
        <v>60</v>
      </c>
      <c r="J181" s="6">
        <v>725</v>
      </c>
      <c r="K181" s="7">
        <v>435000</v>
      </c>
      <c r="L181" s="7">
        <v>130500</v>
      </c>
      <c r="M181" s="8">
        <v>0.3</v>
      </c>
      <c r="N181" s="2" t="s">
        <v>23</v>
      </c>
      <c r="O181">
        <f t="shared" si="16"/>
        <v>2021</v>
      </c>
      <c r="P181">
        <f t="shared" si="17"/>
        <v>1</v>
      </c>
      <c r="Q181" t="str">
        <f t="shared" si="18"/>
        <v>janv</v>
      </c>
      <c r="R181" t="str">
        <f t="shared" si="19"/>
        <v>California</v>
      </c>
      <c r="S181" t="str">
        <f t="shared" si="20"/>
        <v>2021-01</v>
      </c>
      <c r="T181">
        <f>IF(AND(COUNTIF(Calculs!$Q$2:$Q$12,$O181)&gt;0,COUNTIF(Calculs!$S$2:$S$12,$E181)&gt;0,COUNTIF(Calculs!$U$2:$U$12,$H181)&gt;0),1,0)</f>
        <v>1</v>
      </c>
      <c r="U181">
        <f t="shared" si="21"/>
        <v>435000</v>
      </c>
      <c r="V181">
        <f t="shared" si="22"/>
        <v>725</v>
      </c>
      <c r="W181">
        <f t="shared" si="23"/>
        <v>130500</v>
      </c>
    </row>
    <row r="182" spans="1:23" ht="15.75" customHeight="1" x14ac:dyDescent="0.3">
      <c r="A182" s="2" t="s">
        <v>29</v>
      </c>
      <c r="B182" s="2">
        <v>1128299</v>
      </c>
      <c r="C182" s="3">
        <v>44212</v>
      </c>
      <c r="D182" s="12" t="str" cm="1">
        <f t="array" ref="D182">_xlfn.SWITCH(WEEKDAY(C182,2), 1, "Lundi", 2, "Mardi", 3, "Mercredi", 4, "Jeudi", 5, "Vendredi", 6, "Samedi", 7, "Dimanche", "Erreur")</f>
        <v>Samedi</v>
      </c>
      <c r="E182" s="2" t="s">
        <v>30</v>
      </c>
      <c r="F182" s="2" t="s">
        <v>31</v>
      </c>
      <c r="G182" s="2" t="s">
        <v>32</v>
      </c>
      <c r="H182" s="4" t="s">
        <v>21</v>
      </c>
      <c r="I182" s="5">
        <v>65</v>
      </c>
      <c r="J182" s="6">
        <v>775</v>
      </c>
      <c r="K182" s="7">
        <v>503750</v>
      </c>
      <c r="L182" s="7">
        <v>251875</v>
      </c>
      <c r="M182" s="8">
        <v>0.5</v>
      </c>
      <c r="N182" s="2" t="s">
        <v>23</v>
      </c>
      <c r="O182">
        <f t="shared" si="16"/>
        <v>2021</v>
      </c>
      <c r="P182">
        <f t="shared" si="17"/>
        <v>1</v>
      </c>
      <c r="Q182" t="str">
        <f t="shared" si="18"/>
        <v>janv</v>
      </c>
      <c r="R182" t="str">
        <f t="shared" si="19"/>
        <v>California</v>
      </c>
      <c r="S182" t="str">
        <f t="shared" si="20"/>
        <v>2021-01</v>
      </c>
      <c r="T182">
        <f>IF(AND(COUNTIF(Calculs!$Q$2:$Q$12,$O182)&gt;0,COUNTIF(Calculs!$S$2:$S$12,$E182)&gt;0,COUNTIF(Calculs!$U$2:$U$12,$H182)&gt;0),1,0)</f>
        <v>1</v>
      </c>
      <c r="U182">
        <f t="shared" si="21"/>
        <v>503750</v>
      </c>
      <c r="V182">
        <f t="shared" si="22"/>
        <v>775</v>
      </c>
      <c r="W182">
        <f t="shared" si="23"/>
        <v>251875</v>
      </c>
    </row>
    <row r="183" spans="1:23" ht="15.75" customHeight="1" x14ac:dyDescent="0.3">
      <c r="A183" s="2" t="s">
        <v>29</v>
      </c>
      <c r="B183" s="2">
        <v>1128299</v>
      </c>
      <c r="C183" s="3">
        <v>44213</v>
      </c>
      <c r="D183" s="12" t="str" cm="1">
        <f t="array" ref="D183">_xlfn.SWITCH(WEEKDAY(C183,2), 1, "Lundi", 2, "Mardi", 3, "Mercredi", 4, "Jeudi", 5, "Vendredi", 6, "Samedi", 7, "Dimanche", "Erreur")</f>
        <v>Dimanche</v>
      </c>
      <c r="E183" s="2" t="s">
        <v>30</v>
      </c>
      <c r="F183" s="2" t="s">
        <v>31</v>
      </c>
      <c r="G183" s="2" t="s">
        <v>32</v>
      </c>
      <c r="H183" s="4" t="s">
        <v>22</v>
      </c>
      <c r="I183" s="5">
        <v>80</v>
      </c>
      <c r="J183" s="6">
        <v>775</v>
      </c>
      <c r="K183" s="7">
        <v>620000</v>
      </c>
      <c r="L183" s="7">
        <v>93000.000000000015</v>
      </c>
      <c r="M183" s="8">
        <v>0.15000000000000002</v>
      </c>
      <c r="N183" s="2" t="s">
        <v>23</v>
      </c>
      <c r="O183">
        <f t="shared" si="16"/>
        <v>2021</v>
      </c>
      <c r="P183">
        <f t="shared" si="17"/>
        <v>1</v>
      </c>
      <c r="Q183" t="str">
        <f t="shared" si="18"/>
        <v>janv</v>
      </c>
      <c r="R183" t="str">
        <f t="shared" si="19"/>
        <v>California</v>
      </c>
      <c r="S183" t="str">
        <f t="shared" si="20"/>
        <v>2021-01</v>
      </c>
      <c r="T183">
        <f>IF(AND(COUNTIF(Calculs!$Q$2:$Q$12,$O183)&gt;0,COUNTIF(Calculs!$S$2:$S$12,$E183)&gt;0,COUNTIF(Calculs!$U$2:$U$12,$H183)&gt;0),1,0)</f>
        <v>1</v>
      </c>
      <c r="U183">
        <f t="shared" si="21"/>
        <v>620000</v>
      </c>
      <c r="V183">
        <f t="shared" si="22"/>
        <v>775</v>
      </c>
      <c r="W183">
        <f t="shared" si="23"/>
        <v>93000.000000000015</v>
      </c>
    </row>
    <row r="184" spans="1:23" ht="15.75" customHeight="1" x14ac:dyDescent="0.3">
      <c r="A184" s="2" t="s">
        <v>29</v>
      </c>
      <c r="B184" s="2">
        <v>1128299</v>
      </c>
      <c r="C184" s="3">
        <v>44214</v>
      </c>
      <c r="D184" s="12" t="str" cm="1">
        <f t="array" ref="D184">_xlfn.SWITCH(WEEKDAY(C184,2), 1, "Lundi", 2, "Mardi", 3, "Mercredi", 4, "Jeudi", 5, "Vendredi", 6, "Samedi", 7, "Dimanche", "Erreur")</f>
        <v>Lundi</v>
      </c>
      <c r="E184" s="2" t="s">
        <v>30</v>
      </c>
      <c r="F184" s="2" t="s">
        <v>31</v>
      </c>
      <c r="G184" s="2" t="s">
        <v>32</v>
      </c>
      <c r="H184" s="4" t="s">
        <v>16</v>
      </c>
      <c r="I184" s="5">
        <v>65</v>
      </c>
      <c r="J184" s="6">
        <v>975</v>
      </c>
      <c r="K184" s="7">
        <v>633750</v>
      </c>
      <c r="L184" s="7">
        <v>221812.50000000003</v>
      </c>
      <c r="M184" s="8">
        <v>0.35000000000000003</v>
      </c>
      <c r="N184" s="2" t="s">
        <v>23</v>
      </c>
      <c r="O184">
        <f t="shared" si="16"/>
        <v>2021</v>
      </c>
      <c r="P184">
        <f t="shared" si="17"/>
        <v>1</v>
      </c>
      <c r="Q184" t="str">
        <f t="shared" si="18"/>
        <v>janv</v>
      </c>
      <c r="R184" t="str">
        <f t="shared" si="19"/>
        <v>California</v>
      </c>
      <c r="S184" t="str">
        <f t="shared" si="20"/>
        <v>2021-01</v>
      </c>
      <c r="T184">
        <f>IF(AND(COUNTIF(Calculs!$Q$2:$Q$12,$O184)&gt;0,COUNTIF(Calculs!$S$2:$S$12,$E184)&gt;0,COUNTIF(Calculs!$U$2:$U$12,$H184)&gt;0),1,0)</f>
        <v>1</v>
      </c>
      <c r="U184">
        <f t="shared" si="21"/>
        <v>633750</v>
      </c>
      <c r="V184">
        <f t="shared" si="22"/>
        <v>975</v>
      </c>
      <c r="W184">
        <f t="shared" si="23"/>
        <v>221812.50000000003</v>
      </c>
    </row>
    <row r="185" spans="1:23" ht="15.75" customHeight="1" x14ac:dyDescent="0.3">
      <c r="A185" s="2" t="s">
        <v>29</v>
      </c>
      <c r="B185" s="2">
        <v>1128299</v>
      </c>
      <c r="C185" s="3">
        <v>44215</v>
      </c>
      <c r="D185" s="12" t="str" cm="1">
        <f t="array" ref="D185">_xlfn.SWITCH(WEEKDAY(C185,2), 1, "Lundi", 2, "Mardi", 3, "Mercredi", 4, "Jeudi", 5, "Vendredi", 6, "Samedi", 7, "Dimanche", "Erreur")</f>
        <v>Mardi</v>
      </c>
      <c r="E185" s="2" t="s">
        <v>30</v>
      </c>
      <c r="F185" s="2" t="s">
        <v>31</v>
      </c>
      <c r="G185" s="2" t="s">
        <v>32</v>
      </c>
      <c r="H185" s="4" t="s">
        <v>18</v>
      </c>
      <c r="I185" s="5">
        <v>70</v>
      </c>
      <c r="J185" s="6">
        <v>925</v>
      </c>
      <c r="K185" s="7">
        <v>647500</v>
      </c>
      <c r="L185" s="7">
        <v>129500</v>
      </c>
      <c r="M185" s="8">
        <v>0.2</v>
      </c>
      <c r="N185" s="2" t="s">
        <v>23</v>
      </c>
      <c r="O185">
        <f t="shared" si="16"/>
        <v>2021</v>
      </c>
      <c r="P185">
        <f t="shared" si="17"/>
        <v>1</v>
      </c>
      <c r="Q185" t="str">
        <f t="shared" si="18"/>
        <v>janv</v>
      </c>
      <c r="R185" t="str">
        <f t="shared" si="19"/>
        <v>California</v>
      </c>
      <c r="S185" t="str">
        <f t="shared" si="20"/>
        <v>2021-01</v>
      </c>
      <c r="T185">
        <f>IF(AND(COUNTIF(Calculs!$Q$2:$Q$12,$O185)&gt;0,COUNTIF(Calculs!$S$2:$S$12,$E185)&gt;0,COUNTIF(Calculs!$U$2:$U$12,$H185)&gt;0),1,0)</f>
        <v>1</v>
      </c>
      <c r="U185">
        <f t="shared" si="21"/>
        <v>647500</v>
      </c>
      <c r="V185">
        <f t="shared" si="22"/>
        <v>925</v>
      </c>
      <c r="W185">
        <f t="shared" si="23"/>
        <v>129500</v>
      </c>
    </row>
    <row r="186" spans="1:23" ht="15.75" customHeight="1" x14ac:dyDescent="0.3">
      <c r="A186" s="2" t="s">
        <v>29</v>
      </c>
      <c r="B186" s="2">
        <v>1128299</v>
      </c>
      <c r="C186" s="3">
        <v>44216</v>
      </c>
      <c r="D186" s="12" t="str" cm="1">
        <f t="array" ref="D186">_xlfn.SWITCH(WEEKDAY(C186,2), 1, "Lundi", 2, "Mardi", 3, "Mercredi", 4, "Jeudi", 5, "Vendredi", 6, "Samedi", 7, "Dimanche", "Erreur")</f>
        <v>Mercredi</v>
      </c>
      <c r="E186" s="2" t="s">
        <v>30</v>
      </c>
      <c r="F186" s="2" t="s">
        <v>31</v>
      </c>
      <c r="G186" s="2" t="s">
        <v>32</v>
      </c>
      <c r="H186" s="4" t="s">
        <v>19</v>
      </c>
      <c r="I186" s="5">
        <v>65</v>
      </c>
      <c r="J186" s="6">
        <v>800</v>
      </c>
      <c r="K186" s="7">
        <v>520000</v>
      </c>
      <c r="L186" s="7">
        <v>182000.00000000003</v>
      </c>
      <c r="M186" s="8">
        <v>0.35000000000000003</v>
      </c>
      <c r="N186" s="2" t="s">
        <v>23</v>
      </c>
      <c r="O186">
        <f t="shared" si="16"/>
        <v>2021</v>
      </c>
      <c r="P186">
        <f t="shared" si="17"/>
        <v>1</v>
      </c>
      <c r="Q186" t="str">
        <f t="shared" si="18"/>
        <v>janv</v>
      </c>
      <c r="R186" t="str">
        <f t="shared" si="19"/>
        <v>California</v>
      </c>
      <c r="S186" t="str">
        <f t="shared" si="20"/>
        <v>2021-01</v>
      </c>
      <c r="T186">
        <f>IF(AND(COUNTIF(Calculs!$Q$2:$Q$12,$O186)&gt;0,COUNTIF(Calculs!$S$2:$S$12,$E186)&gt;0,COUNTIF(Calculs!$U$2:$U$12,$H186)&gt;0),1,0)</f>
        <v>1</v>
      </c>
      <c r="U186">
        <f t="shared" si="21"/>
        <v>520000</v>
      </c>
      <c r="V186">
        <f t="shared" si="22"/>
        <v>800</v>
      </c>
      <c r="W186">
        <f t="shared" si="23"/>
        <v>182000.00000000003</v>
      </c>
    </row>
    <row r="187" spans="1:23" ht="15.75" customHeight="1" x14ac:dyDescent="0.3">
      <c r="A187" s="2" t="s">
        <v>29</v>
      </c>
      <c r="B187" s="2">
        <v>1128299</v>
      </c>
      <c r="C187" s="3">
        <v>44217</v>
      </c>
      <c r="D187" s="12" t="str" cm="1">
        <f t="array" ref="D187">_xlfn.SWITCH(WEEKDAY(C187,2), 1, "Lundi", 2, "Mardi", 3, "Mercredi", 4, "Jeudi", 5, "Vendredi", 6, "Samedi", 7, "Dimanche", "Erreur")</f>
        <v>Jeudi</v>
      </c>
      <c r="E187" s="2" t="s">
        <v>30</v>
      </c>
      <c r="F187" s="2" t="s">
        <v>31</v>
      </c>
      <c r="G187" s="2" t="s">
        <v>32</v>
      </c>
      <c r="H187" s="4" t="s">
        <v>20</v>
      </c>
      <c r="I187" s="5">
        <v>65</v>
      </c>
      <c r="J187" s="6">
        <v>750</v>
      </c>
      <c r="K187" s="7">
        <v>487500</v>
      </c>
      <c r="L187" s="7">
        <v>146250</v>
      </c>
      <c r="M187" s="8">
        <v>0.3</v>
      </c>
      <c r="N187" s="2" t="s">
        <v>23</v>
      </c>
      <c r="O187">
        <f t="shared" si="16"/>
        <v>2021</v>
      </c>
      <c r="P187">
        <f t="shared" si="17"/>
        <v>1</v>
      </c>
      <c r="Q187" t="str">
        <f t="shared" si="18"/>
        <v>janv</v>
      </c>
      <c r="R187" t="str">
        <f t="shared" si="19"/>
        <v>California</v>
      </c>
      <c r="S187" t="str">
        <f t="shared" si="20"/>
        <v>2021-01</v>
      </c>
      <c r="T187">
        <f>IF(AND(COUNTIF(Calculs!$Q$2:$Q$12,$O187)&gt;0,COUNTIF(Calculs!$S$2:$S$12,$E187)&gt;0,COUNTIF(Calculs!$U$2:$U$12,$H187)&gt;0),1,0)</f>
        <v>1</v>
      </c>
      <c r="U187">
        <f t="shared" si="21"/>
        <v>487500</v>
      </c>
      <c r="V187">
        <f t="shared" si="22"/>
        <v>750</v>
      </c>
      <c r="W187">
        <f t="shared" si="23"/>
        <v>146250</v>
      </c>
    </row>
    <row r="188" spans="1:23" ht="15.75" customHeight="1" x14ac:dyDescent="0.3">
      <c r="A188" s="2" t="s">
        <v>29</v>
      </c>
      <c r="B188" s="2">
        <v>1128299</v>
      </c>
      <c r="C188" s="3">
        <v>44218</v>
      </c>
      <c r="D188" s="12" t="str" cm="1">
        <f t="array" ref="D188">_xlfn.SWITCH(WEEKDAY(C188,2), 1, "Lundi", 2, "Mardi", 3, "Mercredi", 4, "Jeudi", 5, "Vendredi", 6, "Samedi", 7, "Dimanche", "Erreur")</f>
        <v>Vendredi</v>
      </c>
      <c r="E188" s="2" t="s">
        <v>30</v>
      </c>
      <c r="F188" s="2" t="s">
        <v>31</v>
      </c>
      <c r="G188" s="2" t="s">
        <v>32</v>
      </c>
      <c r="H188" s="4" t="s">
        <v>21</v>
      </c>
      <c r="I188" s="5">
        <v>75</v>
      </c>
      <c r="J188" s="6">
        <v>750</v>
      </c>
      <c r="K188" s="7">
        <v>562500</v>
      </c>
      <c r="L188" s="7">
        <v>281250</v>
      </c>
      <c r="M188" s="8">
        <v>0.5</v>
      </c>
      <c r="N188" s="2" t="s">
        <v>23</v>
      </c>
      <c r="O188">
        <f t="shared" si="16"/>
        <v>2021</v>
      </c>
      <c r="P188">
        <f t="shared" si="17"/>
        <v>1</v>
      </c>
      <c r="Q188" t="str">
        <f t="shared" si="18"/>
        <v>janv</v>
      </c>
      <c r="R188" t="str">
        <f t="shared" si="19"/>
        <v>California</v>
      </c>
      <c r="S188" t="str">
        <f t="shared" si="20"/>
        <v>2021-01</v>
      </c>
      <c r="T188">
        <f>IF(AND(COUNTIF(Calculs!$Q$2:$Q$12,$O188)&gt;0,COUNTIF(Calculs!$S$2:$S$12,$E188)&gt;0,COUNTIF(Calculs!$U$2:$U$12,$H188)&gt;0),1,0)</f>
        <v>1</v>
      </c>
      <c r="U188">
        <f t="shared" si="21"/>
        <v>562500</v>
      </c>
      <c r="V188">
        <f t="shared" si="22"/>
        <v>750</v>
      </c>
      <c r="W188">
        <f t="shared" si="23"/>
        <v>281250</v>
      </c>
    </row>
    <row r="189" spans="1:23" ht="15.75" customHeight="1" x14ac:dyDescent="0.3">
      <c r="A189" s="2" t="s">
        <v>29</v>
      </c>
      <c r="B189" s="2">
        <v>1128299</v>
      </c>
      <c r="C189" s="3">
        <v>44219</v>
      </c>
      <c r="D189" s="12" t="str" cm="1">
        <f t="array" ref="D189">_xlfn.SWITCH(WEEKDAY(C189,2), 1, "Lundi", 2, "Mardi", 3, "Mercredi", 4, "Jeudi", 5, "Vendredi", 6, "Samedi", 7, "Dimanche", "Erreur")</f>
        <v>Samedi</v>
      </c>
      <c r="E189" s="2" t="s">
        <v>30</v>
      </c>
      <c r="F189" s="2" t="s">
        <v>31</v>
      </c>
      <c r="G189" s="2" t="s">
        <v>32</v>
      </c>
      <c r="H189" s="4" t="s">
        <v>22</v>
      </c>
      <c r="I189" s="5">
        <v>80</v>
      </c>
      <c r="J189" s="6">
        <v>725</v>
      </c>
      <c r="K189" s="7">
        <v>580000</v>
      </c>
      <c r="L189" s="7">
        <v>87000.000000000015</v>
      </c>
      <c r="M189" s="8">
        <v>0.15000000000000002</v>
      </c>
      <c r="N189" s="2" t="s">
        <v>23</v>
      </c>
      <c r="O189">
        <f t="shared" si="16"/>
        <v>2021</v>
      </c>
      <c r="P189">
        <f t="shared" si="17"/>
        <v>1</v>
      </c>
      <c r="Q189" t="str">
        <f t="shared" si="18"/>
        <v>janv</v>
      </c>
      <c r="R189" t="str">
        <f t="shared" si="19"/>
        <v>California</v>
      </c>
      <c r="S189" t="str">
        <f t="shared" si="20"/>
        <v>2021-01</v>
      </c>
      <c r="T189">
        <f>IF(AND(COUNTIF(Calculs!$Q$2:$Q$12,$O189)&gt;0,COUNTIF(Calculs!$S$2:$S$12,$E189)&gt;0,COUNTIF(Calculs!$U$2:$U$12,$H189)&gt;0),1,0)</f>
        <v>1</v>
      </c>
      <c r="U189">
        <f t="shared" si="21"/>
        <v>580000</v>
      </c>
      <c r="V189">
        <f t="shared" si="22"/>
        <v>725</v>
      </c>
      <c r="W189">
        <f t="shared" si="23"/>
        <v>87000.000000000015</v>
      </c>
    </row>
    <row r="190" spans="1:23" ht="15.75" customHeight="1" x14ac:dyDescent="0.3">
      <c r="A190" s="2" t="s">
        <v>29</v>
      </c>
      <c r="B190" s="2">
        <v>1128299</v>
      </c>
      <c r="C190" s="3">
        <v>44220</v>
      </c>
      <c r="D190" s="12" t="str" cm="1">
        <f t="array" ref="D190">_xlfn.SWITCH(WEEKDAY(C190,2), 1, "Lundi", 2, "Mardi", 3, "Mercredi", 4, "Jeudi", 5, "Vendredi", 6, "Samedi", 7, "Dimanche", "Erreur")</f>
        <v>Dimanche</v>
      </c>
      <c r="E190" s="2" t="s">
        <v>30</v>
      </c>
      <c r="F190" s="2" t="s">
        <v>31</v>
      </c>
      <c r="G190" s="2" t="s">
        <v>32</v>
      </c>
      <c r="H190" s="4" t="s">
        <v>16</v>
      </c>
      <c r="I190" s="5">
        <v>55.000000000000007</v>
      </c>
      <c r="J190" s="6">
        <v>925</v>
      </c>
      <c r="K190" s="7">
        <v>508750.00000000006</v>
      </c>
      <c r="L190" s="7">
        <v>152625.00000000003</v>
      </c>
      <c r="M190" s="8">
        <v>0.30000000000000004</v>
      </c>
      <c r="N190" s="2" t="s">
        <v>23</v>
      </c>
      <c r="O190">
        <f t="shared" si="16"/>
        <v>2021</v>
      </c>
      <c r="P190">
        <f t="shared" si="17"/>
        <v>1</v>
      </c>
      <c r="Q190" t="str">
        <f t="shared" si="18"/>
        <v>janv</v>
      </c>
      <c r="R190" t="str">
        <f t="shared" si="19"/>
        <v>California</v>
      </c>
      <c r="S190" t="str">
        <f t="shared" si="20"/>
        <v>2021-01</v>
      </c>
      <c r="T190">
        <f>IF(AND(COUNTIF(Calculs!$Q$2:$Q$12,$O190)&gt;0,COUNTIF(Calculs!$S$2:$S$12,$E190)&gt;0,COUNTIF(Calculs!$U$2:$U$12,$H190)&gt;0),1,0)</f>
        <v>1</v>
      </c>
      <c r="U190">
        <f t="shared" si="21"/>
        <v>508750.00000000006</v>
      </c>
      <c r="V190">
        <f t="shared" si="22"/>
        <v>925</v>
      </c>
      <c r="W190">
        <f t="shared" si="23"/>
        <v>152625.00000000003</v>
      </c>
    </row>
    <row r="191" spans="1:23" ht="15.75" customHeight="1" x14ac:dyDescent="0.3">
      <c r="A191" s="2" t="s">
        <v>29</v>
      </c>
      <c r="B191" s="2">
        <v>1128299</v>
      </c>
      <c r="C191" s="3">
        <v>44221</v>
      </c>
      <c r="D191" s="12" t="str" cm="1">
        <f t="array" ref="D191">_xlfn.SWITCH(WEEKDAY(C191,2), 1, "Lundi", 2, "Mardi", 3, "Mercredi", 4, "Jeudi", 5, "Vendredi", 6, "Samedi", 7, "Dimanche", "Erreur")</f>
        <v>Lundi</v>
      </c>
      <c r="E191" s="2" t="s">
        <v>30</v>
      </c>
      <c r="F191" s="2" t="s">
        <v>31</v>
      </c>
      <c r="G191" s="2" t="s">
        <v>32</v>
      </c>
      <c r="H191" s="4" t="s">
        <v>18</v>
      </c>
      <c r="I191" s="5">
        <v>60.000000000000007</v>
      </c>
      <c r="J191" s="6">
        <v>925</v>
      </c>
      <c r="K191" s="7">
        <v>555000.00000000012</v>
      </c>
      <c r="L191" s="7">
        <v>83250.000000000015</v>
      </c>
      <c r="M191" s="8">
        <v>0.15</v>
      </c>
      <c r="N191" s="2" t="s">
        <v>23</v>
      </c>
      <c r="O191">
        <f t="shared" si="16"/>
        <v>2021</v>
      </c>
      <c r="P191">
        <f t="shared" si="17"/>
        <v>1</v>
      </c>
      <c r="Q191" t="str">
        <f t="shared" si="18"/>
        <v>janv</v>
      </c>
      <c r="R191" t="str">
        <f t="shared" si="19"/>
        <v>California</v>
      </c>
      <c r="S191" t="str">
        <f t="shared" si="20"/>
        <v>2021-01</v>
      </c>
      <c r="T191">
        <f>IF(AND(COUNTIF(Calculs!$Q$2:$Q$12,$O191)&gt;0,COUNTIF(Calculs!$S$2:$S$12,$E191)&gt;0,COUNTIF(Calculs!$U$2:$U$12,$H191)&gt;0),1,0)</f>
        <v>1</v>
      </c>
      <c r="U191">
        <f t="shared" si="21"/>
        <v>555000.00000000012</v>
      </c>
      <c r="V191">
        <f t="shared" si="22"/>
        <v>925</v>
      </c>
      <c r="W191">
        <f t="shared" si="23"/>
        <v>83250.000000000015</v>
      </c>
    </row>
    <row r="192" spans="1:23" ht="15.75" customHeight="1" x14ac:dyDescent="0.3">
      <c r="A192" s="2" t="s">
        <v>29</v>
      </c>
      <c r="B192" s="2">
        <v>1128299</v>
      </c>
      <c r="C192" s="3">
        <v>44222</v>
      </c>
      <c r="D192" s="12" t="str" cm="1">
        <f t="array" ref="D192">_xlfn.SWITCH(WEEKDAY(C192,2), 1, "Lundi", 2, "Mardi", 3, "Mercredi", 4, "Jeudi", 5, "Vendredi", 6, "Samedi", 7, "Dimanche", "Erreur")</f>
        <v>Mardi</v>
      </c>
      <c r="E192" s="2" t="s">
        <v>30</v>
      </c>
      <c r="F192" s="2" t="s">
        <v>31</v>
      </c>
      <c r="G192" s="2" t="s">
        <v>32</v>
      </c>
      <c r="H192" s="4" t="s">
        <v>19</v>
      </c>
      <c r="I192" s="5">
        <v>55.000000000000007</v>
      </c>
      <c r="J192" s="6">
        <v>775</v>
      </c>
      <c r="K192" s="7">
        <v>426250.00000000006</v>
      </c>
      <c r="L192" s="7">
        <v>127875.00000000004</v>
      </c>
      <c r="M192" s="8">
        <v>0.30000000000000004</v>
      </c>
      <c r="N192" s="2" t="s">
        <v>23</v>
      </c>
      <c r="O192">
        <f t="shared" si="16"/>
        <v>2021</v>
      </c>
      <c r="P192">
        <f t="shared" si="17"/>
        <v>1</v>
      </c>
      <c r="Q192" t="str">
        <f t="shared" si="18"/>
        <v>janv</v>
      </c>
      <c r="R192" t="str">
        <f t="shared" si="19"/>
        <v>California</v>
      </c>
      <c r="S192" t="str">
        <f t="shared" si="20"/>
        <v>2021-01</v>
      </c>
      <c r="T192">
        <f>IF(AND(COUNTIF(Calculs!$Q$2:$Q$12,$O192)&gt;0,COUNTIF(Calculs!$S$2:$S$12,$E192)&gt;0,COUNTIF(Calculs!$U$2:$U$12,$H192)&gt;0),1,0)</f>
        <v>1</v>
      </c>
      <c r="U192">
        <f t="shared" si="21"/>
        <v>426250.00000000006</v>
      </c>
      <c r="V192">
        <f t="shared" si="22"/>
        <v>775</v>
      </c>
      <c r="W192">
        <f t="shared" si="23"/>
        <v>127875.00000000004</v>
      </c>
    </row>
    <row r="193" spans="1:23" ht="15.75" customHeight="1" x14ac:dyDescent="0.3">
      <c r="A193" s="2" t="s">
        <v>29</v>
      </c>
      <c r="B193" s="2">
        <v>1128299</v>
      </c>
      <c r="C193" s="3">
        <v>44223</v>
      </c>
      <c r="D193" s="12" t="str" cm="1">
        <f t="array" ref="D193">_xlfn.SWITCH(WEEKDAY(C193,2), 1, "Lundi", 2, "Mardi", 3, "Mercredi", 4, "Jeudi", 5, "Vendredi", 6, "Samedi", 7, "Dimanche", "Erreur")</f>
        <v>Mercredi</v>
      </c>
      <c r="E193" s="2" t="s">
        <v>30</v>
      </c>
      <c r="F193" s="2" t="s">
        <v>31</v>
      </c>
      <c r="G193" s="2" t="s">
        <v>32</v>
      </c>
      <c r="H193" s="4" t="s">
        <v>20</v>
      </c>
      <c r="I193" s="5">
        <v>55.000000000000007</v>
      </c>
      <c r="J193" s="6">
        <v>725</v>
      </c>
      <c r="K193" s="7">
        <v>398750.00000000006</v>
      </c>
      <c r="L193" s="7">
        <v>99687.5</v>
      </c>
      <c r="M193" s="8">
        <v>0.24999999999999997</v>
      </c>
      <c r="N193" s="2" t="s">
        <v>23</v>
      </c>
      <c r="O193">
        <f t="shared" si="16"/>
        <v>2021</v>
      </c>
      <c r="P193">
        <f t="shared" si="17"/>
        <v>1</v>
      </c>
      <c r="Q193" t="str">
        <f t="shared" si="18"/>
        <v>janv</v>
      </c>
      <c r="R193" t="str">
        <f t="shared" si="19"/>
        <v>California</v>
      </c>
      <c r="S193" t="str">
        <f t="shared" si="20"/>
        <v>2021-01</v>
      </c>
      <c r="T193">
        <f>IF(AND(COUNTIF(Calculs!$Q$2:$Q$12,$O193)&gt;0,COUNTIF(Calculs!$S$2:$S$12,$E193)&gt;0,COUNTIF(Calculs!$U$2:$U$12,$H193)&gt;0),1,0)</f>
        <v>1</v>
      </c>
      <c r="U193">
        <f t="shared" si="21"/>
        <v>398750.00000000006</v>
      </c>
      <c r="V193">
        <f t="shared" si="22"/>
        <v>725</v>
      </c>
      <c r="W193">
        <f t="shared" si="23"/>
        <v>99687.5</v>
      </c>
    </row>
    <row r="194" spans="1:23" ht="15.75" customHeight="1" x14ac:dyDescent="0.3">
      <c r="A194" s="2" t="s">
        <v>29</v>
      </c>
      <c r="B194" s="2">
        <v>1128299</v>
      </c>
      <c r="C194" s="3">
        <v>44224</v>
      </c>
      <c r="D194" s="12" t="str" cm="1">
        <f t="array" ref="D194">_xlfn.SWITCH(WEEKDAY(C194,2), 1, "Lundi", 2, "Mardi", 3, "Mercredi", 4, "Jeudi", 5, "Vendredi", 6, "Samedi", 7, "Dimanche", "Erreur")</f>
        <v>Jeudi</v>
      </c>
      <c r="E194" s="2" t="s">
        <v>30</v>
      </c>
      <c r="F194" s="2" t="s">
        <v>31</v>
      </c>
      <c r="G194" s="2" t="s">
        <v>32</v>
      </c>
      <c r="H194" s="4" t="s">
        <v>21</v>
      </c>
      <c r="I194" s="5">
        <v>65</v>
      </c>
      <c r="J194" s="6">
        <v>725</v>
      </c>
      <c r="K194" s="7">
        <v>471250</v>
      </c>
      <c r="L194" s="7">
        <v>212062.50000000003</v>
      </c>
      <c r="M194" s="8">
        <v>0.45000000000000007</v>
      </c>
      <c r="N194" s="2" t="s">
        <v>23</v>
      </c>
      <c r="O194">
        <f t="shared" si="16"/>
        <v>2021</v>
      </c>
      <c r="P194">
        <f t="shared" si="17"/>
        <v>1</v>
      </c>
      <c r="Q194" t="str">
        <f t="shared" si="18"/>
        <v>janv</v>
      </c>
      <c r="R194" t="str">
        <f t="shared" si="19"/>
        <v>California</v>
      </c>
      <c r="S194" t="str">
        <f t="shared" si="20"/>
        <v>2021-01</v>
      </c>
      <c r="T194">
        <f>IF(AND(COUNTIF(Calculs!$Q$2:$Q$12,$O194)&gt;0,COUNTIF(Calculs!$S$2:$S$12,$E194)&gt;0,COUNTIF(Calculs!$U$2:$U$12,$H194)&gt;0),1,0)</f>
        <v>1</v>
      </c>
      <c r="U194">
        <f t="shared" si="21"/>
        <v>471250</v>
      </c>
      <c r="V194">
        <f t="shared" si="22"/>
        <v>725</v>
      </c>
      <c r="W194">
        <f t="shared" si="23"/>
        <v>212062.50000000003</v>
      </c>
    </row>
    <row r="195" spans="1:23" ht="15.75" customHeight="1" x14ac:dyDescent="0.3">
      <c r="A195" s="2" t="s">
        <v>29</v>
      </c>
      <c r="B195" s="2">
        <v>1128299</v>
      </c>
      <c r="C195" s="3">
        <v>44225</v>
      </c>
      <c r="D195" s="12" t="str" cm="1">
        <f t="array" ref="D195">_xlfn.SWITCH(WEEKDAY(C195,2), 1, "Lundi", 2, "Mardi", 3, "Mercredi", 4, "Jeudi", 5, "Vendredi", 6, "Samedi", 7, "Dimanche", "Erreur")</f>
        <v>Vendredi</v>
      </c>
      <c r="E195" s="2" t="s">
        <v>30</v>
      </c>
      <c r="F195" s="2" t="s">
        <v>31</v>
      </c>
      <c r="G195" s="2" t="s">
        <v>32</v>
      </c>
      <c r="H195" s="4" t="s">
        <v>22</v>
      </c>
      <c r="I195" s="5">
        <v>70</v>
      </c>
      <c r="J195" s="6">
        <v>775</v>
      </c>
      <c r="K195" s="7">
        <v>542500</v>
      </c>
      <c r="L195" s="7">
        <v>54250</v>
      </c>
      <c r="M195" s="8">
        <v>0.1</v>
      </c>
      <c r="N195" s="2" t="s">
        <v>23</v>
      </c>
      <c r="O195">
        <f t="shared" ref="O195:O258" si="24">YEAR($C195)</f>
        <v>2021</v>
      </c>
      <c r="P195">
        <f t="shared" ref="P195:P258" si="25">MONTH($C195)</f>
        <v>1</v>
      </c>
      <c r="Q195" t="str">
        <f t="shared" ref="Q195:Q258" si="26">TEXT($C195,"mmm")</f>
        <v>janv</v>
      </c>
      <c r="R195" t="str">
        <f t="shared" ref="R195:R258" si="27">SUBSTITUTE(SUBSTITUTE($F195,"Sud ","South "),"Ouest ","West ")</f>
        <v>California</v>
      </c>
      <c r="S195" t="str">
        <f t="shared" ref="S195:S258" si="28">TEXT($C195,"aaaa-mm")</f>
        <v>2021-01</v>
      </c>
      <c r="T195">
        <f>IF(AND(COUNTIF(Calculs!$Q$2:$Q$12,$O195)&gt;0,COUNTIF(Calculs!$S$2:$S$12,$E195)&gt;0,COUNTIF(Calculs!$U$2:$U$12,$H195)&gt;0),1,0)</f>
        <v>1</v>
      </c>
      <c r="U195">
        <f t="shared" ref="U195:U258" si="29">$K195*$T195</f>
        <v>542500</v>
      </c>
      <c r="V195">
        <f t="shared" ref="V195:V258" si="30">$J195*$T195</f>
        <v>775</v>
      </c>
      <c r="W195">
        <f t="shared" ref="W195:W258" si="31">$L195*$T195</f>
        <v>54250</v>
      </c>
    </row>
    <row r="196" spans="1:23" ht="15.75" customHeight="1" x14ac:dyDescent="0.3">
      <c r="A196" s="2" t="s">
        <v>29</v>
      </c>
      <c r="B196" s="2">
        <v>1128299</v>
      </c>
      <c r="C196" s="3">
        <v>44226</v>
      </c>
      <c r="D196" s="12" t="str" cm="1">
        <f t="array" ref="D196">_xlfn.SWITCH(WEEKDAY(C196,2), 1, "Lundi", 2, "Mardi", 3, "Mercredi", 4, "Jeudi", 5, "Vendredi", 6, "Samedi", 7, "Dimanche", "Erreur")</f>
        <v>Samedi</v>
      </c>
      <c r="E196" s="2" t="s">
        <v>30</v>
      </c>
      <c r="F196" s="2" t="s">
        <v>31</v>
      </c>
      <c r="G196" s="2" t="s">
        <v>32</v>
      </c>
      <c r="H196" s="4" t="s">
        <v>16</v>
      </c>
      <c r="I196" s="5">
        <v>55.000000000000007</v>
      </c>
      <c r="J196" s="6">
        <v>875</v>
      </c>
      <c r="K196" s="7">
        <v>481250.00000000006</v>
      </c>
      <c r="L196" s="7">
        <v>144375.00000000003</v>
      </c>
      <c r="M196" s="8">
        <v>0.30000000000000004</v>
      </c>
      <c r="N196" s="2" t="s">
        <v>23</v>
      </c>
      <c r="O196">
        <f t="shared" si="24"/>
        <v>2021</v>
      </c>
      <c r="P196">
        <f t="shared" si="25"/>
        <v>1</v>
      </c>
      <c r="Q196" t="str">
        <f t="shared" si="26"/>
        <v>janv</v>
      </c>
      <c r="R196" t="str">
        <f t="shared" si="27"/>
        <v>California</v>
      </c>
      <c r="S196" t="str">
        <f t="shared" si="28"/>
        <v>2021-01</v>
      </c>
      <c r="T196">
        <f>IF(AND(COUNTIF(Calculs!$Q$2:$Q$12,$O196)&gt;0,COUNTIF(Calculs!$S$2:$S$12,$E196)&gt;0,COUNTIF(Calculs!$U$2:$U$12,$H196)&gt;0),1,0)</f>
        <v>1</v>
      </c>
      <c r="U196">
        <f t="shared" si="29"/>
        <v>481250.00000000006</v>
      </c>
      <c r="V196">
        <f t="shared" si="30"/>
        <v>875</v>
      </c>
      <c r="W196">
        <f t="shared" si="31"/>
        <v>144375.00000000003</v>
      </c>
    </row>
    <row r="197" spans="1:23" ht="15.75" customHeight="1" x14ac:dyDescent="0.3">
      <c r="A197" s="2" t="s">
        <v>29</v>
      </c>
      <c r="B197" s="2">
        <v>1128299</v>
      </c>
      <c r="C197" s="3">
        <v>44227</v>
      </c>
      <c r="D197" s="12" t="str" cm="1">
        <f t="array" ref="D197">_xlfn.SWITCH(WEEKDAY(C197,2), 1, "Lundi", 2, "Mardi", 3, "Mercredi", 4, "Jeudi", 5, "Vendredi", 6, "Samedi", 7, "Dimanche", "Erreur")</f>
        <v>Dimanche</v>
      </c>
      <c r="E197" s="2" t="s">
        <v>30</v>
      </c>
      <c r="F197" s="2" t="s">
        <v>31</v>
      </c>
      <c r="G197" s="2" t="s">
        <v>32</v>
      </c>
      <c r="H197" s="4" t="s">
        <v>18</v>
      </c>
      <c r="I197" s="5">
        <v>60.000000000000007</v>
      </c>
      <c r="J197" s="6">
        <v>875</v>
      </c>
      <c r="K197" s="7">
        <v>525000.00000000012</v>
      </c>
      <c r="L197" s="7">
        <v>78750.000000000015</v>
      </c>
      <c r="M197" s="8">
        <v>0.15</v>
      </c>
      <c r="N197" s="2" t="s">
        <v>23</v>
      </c>
      <c r="O197">
        <f t="shared" si="24"/>
        <v>2021</v>
      </c>
      <c r="P197">
        <f t="shared" si="25"/>
        <v>1</v>
      </c>
      <c r="Q197" t="str">
        <f t="shared" si="26"/>
        <v>janv</v>
      </c>
      <c r="R197" t="str">
        <f t="shared" si="27"/>
        <v>California</v>
      </c>
      <c r="S197" t="str">
        <f t="shared" si="28"/>
        <v>2021-01</v>
      </c>
      <c r="T197">
        <f>IF(AND(COUNTIF(Calculs!$Q$2:$Q$12,$O197)&gt;0,COUNTIF(Calculs!$S$2:$S$12,$E197)&gt;0,COUNTIF(Calculs!$U$2:$U$12,$H197)&gt;0),1,0)</f>
        <v>1</v>
      </c>
      <c r="U197">
        <f t="shared" si="29"/>
        <v>525000.00000000012</v>
      </c>
      <c r="V197">
        <f t="shared" si="30"/>
        <v>875</v>
      </c>
      <c r="W197">
        <f t="shared" si="31"/>
        <v>78750.000000000015</v>
      </c>
    </row>
    <row r="198" spans="1:23" ht="15.75" customHeight="1" x14ac:dyDescent="0.3">
      <c r="A198" s="2" t="s">
        <v>29</v>
      </c>
      <c r="B198" s="2">
        <v>1128299</v>
      </c>
      <c r="C198" s="3">
        <v>44228</v>
      </c>
      <c r="D198" s="12" t="str" cm="1">
        <f t="array" ref="D198">_xlfn.SWITCH(WEEKDAY(C198,2), 1, "Lundi", 2, "Mardi", 3, "Mercredi", 4, "Jeudi", 5, "Vendredi", 6, "Samedi", 7, "Dimanche", "Erreur")</f>
        <v>Lundi</v>
      </c>
      <c r="E198" s="2" t="s">
        <v>30</v>
      </c>
      <c r="F198" s="2" t="s">
        <v>31</v>
      </c>
      <c r="G198" s="2" t="s">
        <v>32</v>
      </c>
      <c r="H198" s="4" t="s">
        <v>19</v>
      </c>
      <c r="I198" s="5">
        <v>55.000000000000007</v>
      </c>
      <c r="J198" s="6">
        <v>700</v>
      </c>
      <c r="K198" s="7">
        <v>385000.00000000006</v>
      </c>
      <c r="L198" s="7">
        <v>115500.00000000003</v>
      </c>
      <c r="M198" s="8">
        <v>0.30000000000000004</v>
      </c>
      <c r="N198" s="2" t="s">
        <v>23</v>
      </c>
      <c r="O198">
        <f t="shared" si="24"/>
        <v>2021</v>
      </c>
      <c r="P198">
        <f t="shared" si="25"/>
        <v>2</v>
      </c>
      <c r="Q198" t="str">
        <f t="shared" si="26"/>
        <v>févr</v>
      </c>
      <c r="R198" t="str">
        <f t="shared" si="27"/>
        <v>California</v>
      </c>
      <c r="S198" t="str">
        <f t="shared" si="28"/>
        <v>2021-02</v>
      </c>
      <c r="T198">
        <f>IF(AND(COUNTIF(Calculs!$Q$2:$Q$12,$O198)&gt;0,COUNTIF(Calculs!$S$2:$S$12,$E198)&gt;0,COUNTIF(Calculs!$U$2:$U$12,$H198)&gt;0),1,0)</f>
        <v>1</v>
      </c>
      <c r="U198">
        <f t="shared" si="29"/>
        <v>385000.00000000006</v>
      </c>
      <c r="V198">
        <f t="shared" si="30"/>
        <v>700</v>
      </c>
      <c r="W198">
        <f t="shared" si="31"/>
        <v>115500.00000000003</v>
      </c>
    </row>
    <row r="199" spans="1:23" ht="15.75" customHeight="1" x14ac:dyDescent="0.3">
      <c r="A199" s="2" t="s">
        <v>29</v>
      </c>
      <c r="B199" s="2">
        <v>1128299</v>
      </c>
      <c r="C199" s="3">
        <v>44229</v>
      </c>
      <c r="D199" s="12" t="str" cm="1">
        <f t="array" ref="D199">_xlfn.SWITCH(WEEKDAY(C199,2), 1, "Lundi", 2, "Mardi", 3, "Mercredi", 4, "Jeudi", 5, "Vendredi", 6, "Samedi", 7, "Dimanche", "Erreur")</f>
        <v>Mardi</v>
      </c>
      <c r="E199" s="2" t="s">
        <v>30</v>
      </c>
      <c r="F199" s="2" t="s">
        <v>31</v>
      </c>
      <c r="G199" s="2" t="s">
        <v>32</v>
      </c>
      <c r="H199" s="4" t="s">
        <v>20</v>
      </c>
      <c r="I199" s="5">
        <v>55.000000000000007</v>
      </c>
      <c r="J199" s="6">
        <v>675</v>
      </c>
      <c r="K199" s="7">
        <v>371250.00000000006</v>
      </c>
      <c r="L199" s="7">
        <v>92812.5</v>
      </c>
      <c r="M199" s="8">
        <v>0.24999999999999997</v>
      </c>
      <c r="N199" s="2" t="s">
        <v>23</v>
      </c>
      <c r="O199">
        <f t="shared" si="24"/>
        <v>2021</v>
      </c>
      <c r="P199">
        <f t="shared" si="25"/>
        <v>2</v>
      </c>
      <c r="Q199" t="str">
        <f t="shared" si="26"/>
        <v>févr</v>
      </c>
      <c r="R199" t="str">
        <f t="shared" si="27"/>
        <v>California</v>
      </c>
      <c r="S199" t="str">
        <f t="shared" si="28"/>
        <v>2021-02</v>
      </c>
      <c r="T199">
        <f>IF(AND(COUNTIF(Calculs!$Q$2:$Q$12,$O199)&gt;0,COUNTIF(Calculs!$S$2:$S$12,$E199)&gt;0,COUNTIF(Calculs!$U$2:$U$12,$H199)&gt;0),1,0)</f>
        <v>1</v>
      </c>
      <c r="U199">
        <f t="shared" si="29"/>
        <v>371250.00000000006</v>
      </c>
      <c r="V199">
        <f t="shared" si="30"/>
        <v>675</v>
      </c>
      <c r="W199">
        <f t="shared" si="31"/>
        <v>92812.5</v>
      </c>
    </row>
    <row r="200" spans="1:23" ht="15.75" customHeight="1" x14ac:dyDescent="0.3">
      <c r="A200" s="2" t="s">
        <v>29</v>
      </c>
      <c r="B200" s="2">
        <v>1128299</v>
      </c>
      <c r="C200" s="3">
        <v>44230</v>
      </c>
      <c r="D200" s="12" t="str" cm="1">
        <f t="array" ref="D200">_xlfn.SWITCH(WEEKDAY(C200,2), 1, "Lundi", 2, "Mardi", 3, "Mercredi", 4, "Jeudi", 5, "Vendredi", 6, "Samedi", 7, "Dimanche", "Erreur")</f>
        <v>Mercredi</v>
      </c>
      <c r="E200" s="2" t="s">
        <v>30</v>
      </c>
      <c r="F200" s="2" t="s">
        <v>31</v>
      </c>
      <c r="G200" s="2" t="s">
        <v>32</v>
      </c>
      <c r="H200" s="4" t="s">
        <v>21</v>
      </c>
      <c r="I200" s="5">
        <v>65</v>
      </c>
      <c r="J200" s="6">
        <v>650</v>
      </c>
      <c r="K200" s="7">
        <v>422500</v>
      </c>
      <c r="L200" s="7">
        <v>190125.00000000003</v>
      </c>
      <c r="M200" s="8">
        <v>0.45000000000000007</v>
      </c>
      <c r="N200" s="2" t="s">
        <v>23</v>
      </c>
      <c r="O200">
        <f t="shared" si="24"/>
        <v>2021</v>
      </c>
      <c r="P200">
        <f t="shared" si="25"/>
        <v>2</v>
      </c>
      <c r="Q200" t="str">
        <f t="shared" si="26"/>
        <v>févr</v>
      </c>
      <c r="R200" t="str">
        <f t="shared" si="27"/>
        <v>California</v>
      </c>
      <c r="S200" t="str">
        <f t="shared" si="28"/>
        <v>2021-02</v>
      </c>
      <c r="T200">
        <f>IF(AND(COUNTIF(Calculs!$Q$2:$Q$12,$O200)&gt;0,COUNTIF(Calculs!$S$2:$S$12,$E200)&gt;0,COUNTIF(Calculs!$U$2:$U$12,$H200)&gt;0),1,0)</f>
        <v>1</v>
      </c>
      <c r="U200">
        <f t="shared" si="29"/>
        <v>422500</v>
      </c>
      <c r="V200">
        <f t="shared" si="30"/>
        <v>650</v>
      </c>
      <c r="W200">
        <f t="shared" si="31"/>
        <v>190125.00000000003</v>
      </c>
    </row>
    <row r="201" spans="1:23" ht="15.75" customHeight="1" x14ac:dyDescent="0.3">
      <c r="A201" s="2" t="s">
        <v>29</v>
      </c>
      <c r="B201" s="2">
        <v>1128299</v>
      </c>
      <c r="C201" s="3">
        <v>44231</v>
      </c>
      <c r="D201" s="12" t="str" cm="1">
        <f t="array" ref="D201">_xlfn.SWITCH(WEEKDAY(C201,2), 1, "Lundi", 2, "Mardi", 3, "Mercredi", 4, "Jeudi", 5, "Vendredi", 6, "Samedi", 7, "Dimanche", "Erreur")</f>
        <v>Jeudi</v>
      </c>
      <c r="E201" s="2" t="s">
        <v>30</v>
      </c>
      <c r="F201" s="2" t="s">
        <v>31</v>
      </c>
      <c r="G201" s="2" t="s">
        <v>32</v>
      </c>
      <c r="H201" s="4" t="s">
        <v>22</v>
      </c>
      <c r="I201" s="5">
        <v>70</v>
      </c>
      <c r="J201" s="6">
        <v>700</v>
      </c>
      <c r="K201" s="7">
        <v>490000</v>
      </c>
      <c r="L201" s="7">
        <v>49000</v>
      </c>
      <c r="M201" s="8">
        <v>0.1</v>
      </c>
      <c r="N201" s="2" t="s">
        <v>23</v>
      </c>
      <c r="O201">
        <f t="shared" si="24"/>
        <v>2021</v>
      </c>
      <c r="P201">
        <f t="shared" si="25"/>
        <v>2</v>
      </c>
      <c r="Q201" t="str">
        <f t="shared" si="26"/>
        <v>févr</v>
      </c>
      <c r="R201" t="str">
        <f t="shared" si="27"/>
        <v>California</v>
      </c>
      <c r="S201" t="str">
        <f t="shared" si="28"/>
        <v>2021-02</v>
      </c>
      <c r="T201">
        <f>IF(AND(COUNTIF(Calculs!$Q$2:$Q$12,$O201)&gt;0,COUNTIF(Calculs!$S$2:$S$12,$E201)&gt;0,COUNTIF(Calculs!$U$2:$U$12,$H201)&gt;0),1,0)</f>
        <v>1</v>
      </c>
      <c r="U201">
        <f t="shared" si="29"/>
        <v>490000</v>
      </c>
      <c r="V201">
        <f t="shared" si="30"/>
        <v>700</v>
      </c>
      <c r="W201">
        <f t="shared" si="31"/>
        <v>49000</v>
      </c>
    </row>
    <row r="202" spans="1:23" ht="15.75" customHeight="1" x14ac:dyDescent="0.3">
      <c r="A202" s="2" t="s">
        <v>29</v>
      </c>
      <c r="B202" s="2">
        <v>1128299</v>
      </c>
      <c r="C202" s="3">
        <v>44232</v>
      </c>
      <c r="D202" s="12" t="str" cm="1">
        <f t="array" ref="D202">_xlfn.SWITCH(WEEKDAY(C202,2), 1, "Lundi", 2, "Mardi", 3, "Mercredi", 4, "Jeudi", 5, "Vendredi", 6, "Samedi", 7, "Dimanche", "Erreur")</f>
        <v>Vendredi</v>
      </c>
      <c r="E202" s="2" t="s">
        <v>30</v>
      </c>
      <c r="F202" s="2" t="s">
        <v>31</v>
      </c>
      <c r="G202" s="2" t="s">
        <v>32</v>
      </c>
      <c r="H202" s="4" t="s">
        <v>16</v>
      </c>
      <c r="I202" s="5">
        <v>55.000000000000007</v>
      </c>
      <c r="J202" s="6">
        <v>875</v>
      </c>
      <c r="K202" s="7">
        <v>481250.00000000006</v>
      </c>
      <c r="L202" s="7">
        <v>144375.00000000003</v>
      </c>
      <c r="M202" s="8">
        <v>0.30000000000000004</v>
      </c>
      <c r="N202" s="2" t="s">
        <v>23</v>
      </c>
      <c r="O202">
        <f t="shared" si="24"/>
        <v>2021</v>
      </c>
      <c r="P202">
        <f t="shared" si="25"/>
        <v>2</v>
      </c>
      <c r="Q202" t="str">
        <f t="shared" si="26"/>
        <v>févr</v>
      </c>
      <c r="R202" t="str">
        <f t="shared" si="27"/>
        <v>California</v>
      </c>
      <c r="S202" t="str">
        <f t="shared" si="28"/>
        <v>2021-02</v>
      </c>
      <c r="T202">
        <f>IF(AND(COUNTIF(Calculs!$Q$2:$Q$12,$O202)&gt;0,COUNTIF(Calculs!$S$2:$S$12,$E202)&gt;0,COUNTIF(Calculs!$U$2:$U$12,$H202)&gt;0),1,0)</f>
        <v>1</v>
      </c>
      <c r="U202">
        <f t="shared" si="29"/>
        <v>481250.00000000006</v>
      </c>
      <c r="V202">
        <f t="shared" si="30"/>
        <v>875</v>
      </c>
      <c r="W202">
        <f t="shared" si="31"/>
        <v>144375.00000000003</v>
      </c>
    </row>
    <row r="203" spans="1:23" ht="15.75" customHeight="1" x14ac:dyDescent="0.3">
      <c r="A203" s="2" t="s">
        <v>29</v>
      </c>
      <c r="B203" s="2">
        <v>1128299</v>
      </c>
      <c r="C203" s="3">
        <v>44233</v>
      </c>
      <c r="D203" s="12" t="str" cm="1">
        <f t="array" ref="D203">_xlfn.SWITCH(WEEKDAY(C203,2), 1, "Lundi", 2, "Mardi", 3, "Mercredi", 4, "Jeudi", 5, "Vendredi", 6, "Samedi", 7, "Dimanche", "Erreur")</f>
        <v>Samedi</v>
      </c>
      <c r="E203" s="2" t="s">
        <v>30</v>
      </c>
      <c r="F203" s="2" t="s">
        <v>31</v>
      </c>
      <c r="G203" s="2" t="s">
        <v>32</v>
      </c>
      <c r="H203" s="4" t="s">
        <v>18</v>
      </c>
      <c r="I203" s="5">
        <v>60.000000000000007</v>
      </c>
      <c r="J203" s="6">
        <v>875</v>
      </c>
      <c r="K203" s="7">
        <v>525000.00000000012</v>
      </c>
      <c r="L203" s="7">
        <v>78750.000000000015</v>
      </c>
      <c r="M203" s="8">
        <v>0.15</v>
      </c>
      <c r="N203" s="2" t="s">
        <v>23</v>
      </c>
      <c r="O203">
        <f t="shared" si="24"/>
        <v>2021</v>
      </c>
      <c r="P203">
        <f t="shared" si="25"/>
        <v>2</v>
      </c>
      <c r="Q203" t="str">
        <f t="shared" si="26"/>
        <v>févr</v>
      </c>
      <c r="R203" t="str">
        <f t="shared" si="27"/>
        <v>California</v>
      </c>
      <c r="S203" t="str">
        <f t="shared" si="28"/>
        <v>2021-02</v>
      </c>
      <c r="T203">
        <f>IF(AND(COUNTIF(Calculs!$Q$2:$Q$12,$O203)&gt;0,COUNTIF(Calculs!$S$2:$S$12,$E203)&gt;0,COUNTIF(Calculs!$U$2:$U$12,$H203)&gt;0),1,0)</f>
        <v>1</v>
      </c>
      <c r="U203">
        <f t="shared" si="29"/>
        <v>525000.00000000012</v>
      </c>
      <c r="V203">
        <f t="shared" si="30"/>
        <v>875</v>
      </c>
      <c r="W203">
        <f t="shared" si="31"/>
        <v>78750.000000000015</v>
      </c>
    </row>
    <row r="204" spans="1:23" ht="15.75" customHeight="1" x14ac:dyDescent="0.3">
      <c r="A204" s="2" t="s">
        <v>29</v>
      </c>
      <c r="B204" s="2">
        <v>1128299</v>
      </c>
      <c r="C204" s="3">
        <v>44234</v>
      </c>
      <c r="D204" s="12" t="str" cm="1">
        <f t="array" ref="D204">_xlfn.SWITCH(WEEKDAY(C204,2), 1, "Lundi", 2, "Mardi", 3, "Mercredi", 4, "Jeudi", 5, "Vendredi", 6, "Samedi", 7, "Dimanche", "Erreur")</f>
        <v>Dimanche</v>
      </c>
      <c r="E204" s="2" t="s">
        <v>30</v>
      </c>
      <c r="F204" s="2" t="s">
        <v>31</v>
      </c>
      <c r="G204" s="2" t="s">
        <v>32</v>
      </c>
      <c r="H204" s="4" t="s">
        <v>19</v>
      </c>
      <c r="I204" s="5">
        <v>55.000000000000007</v>
      </c>
      <c r="J204" s="6">
        <v>725</v>
      </c>
      <c r="K204" s="7">
        <v>398750.00000000006</v>
      </c>
      <c r="L204" s="7">
        <v>119625.00000000003</v>
      </c>
      <c r="M204" s="8">
        <v>0.30000000000000004</v>
      </c>
      <c r="N204" s="2" t="s">
        <v>23</v>
      </c>
      <c r="O204">
        <f t="shared" si="24"/>
        <v>2021</v>
      </c>
      <c r="P204">
        <f t="shared" si="25"/>
        <v>2</v>
      </c>
      <c r="Q204" t="str">
        <f t="shared" si="26"/>
        <v>févr</v>
      </c>
      <c r="R204" t="str">
        <f t="shared" si="27"/>
        <v>California</v>
      </c>
      <c r="S204" t="str">
        <f t="shared" si="28"/>
        <v>2021-02</v>
      </c>
      <c r="T204">
        <f>IF(AND(COUNTIF(Calculs!$Q$2:$Q$12,$O204)&gt;0,COUNTIF(Calculs!$S$2:$S$12,$E204)&gt;0,COUNTIF(Calculs!$U$2:$U$12,$H204)&gt;0),1,0)</f>
        <v>1</v>
      </c>
      <c r="U204">
        <f t="shared" si="29"/>
        <v>398750.00000000006</v>
      </c>
      <c r="V204">
        <f t="shared" si="30"/>
        <v>725</v>
      </c>
      <c r="W204">
        <f t="shared" si="31"/>
        <v>119625.00000000003</v>
      </c>
    </row>
    <row r="205" spans="1:23" ht="15.75" customHeight="1" x14ac:dyDescent="0.3">
      <c r="A205" s="2" t="s">
        <v>29</v>
      </c>
      <c r="B205" s="2">
        <v>1128299</v>
      </c>
      <c r="C205" s="3">
        <v>44235</v>
      </c>
      <c r="D205" s="12" t="str" cm="1">
        <f t="array" ref="D205">_xlfn.SWITCH(WEEKDAY(C205,2), 1, "Lundi", 2, "Mardi", 3, "Mercredi", 4, "Jeudi", 5, "Vendredi", 6, "Samedi", 7, "Dimanche", "Erreur")</f>
        <v>Lundi</v>
      </c>
      <c r="E205" s="2" t="s">
        <v>30</v>
      </c>
      <c r="F205" s="2" t="s">
        <v>31</v>
      </c>
      <c r="G205" s="2" t="s">
        <v>32</v>
      </c>
      <c r="H205" s="4" t="s">
        <v>20</v>
      </c>
      <c r="I205" s="5">
        <v>55.000000000000007</v>
      </c>
      <c r="J205" s="6">
        <v>700</v>
      </c>
      <c r="K205" s="7">
        <v>385000.00000000006</v>
      </c>
      <c r="L205" s="7">
        <v>96250</v>
      </c>
      <c r="M205" s="8">
        <v>0.24999999999999997</v>
      </c>
      <c r="N205" s="2" t="s">
        <v>23</v>
      </c>
      <c r="O205">
        <f t="shared" si="24"/>
        <v>2021</v>
      </c>
      <c r="P205">
        <f t="shared" si="25"/>
        <v>2</v>
      </c>
      <c r="Q205" t="str">
        <f t="shared" si="26"/>
        <v>févr</v>
      </c>
      <c r="R205" t="str">
        <f t="shared" si="27"/>
        <v>California</v>
      </c>
      <c r="S205" t="str">
        <f t="shared" si="28"/>
        <v>2021-02</v>
      </c>
      <c r="T205">
        <f>IF(AND(COUNTIF(Calculs!$Q$2:$Q$12,$O205)&gt;0,COUNTIF(Calculs!$S$2:$S$12,$E205)&gt;0,COUNTIF(Calculs!$U$2:$U$12,$H205)&gt;0),1,0)</f>
        <v>1</v>
      </c>
      <c r="U205">
        <f t="shared" si="29"/>
        <v>385000.00000000006</v>
      </c>
      <c r="V205">
        <f t="shared" si="30"/>
        <v>700</v>
      </c>
      <c r="W205">
        <f t="shared" si="31"/>
        <v>96250</v>
      </c>
    </row>
    <row r="206" spans="1:23" ht="15.75" customHeight="1" x14ac:dyDescent="0.3">
      <c r="A206" s="2" t="s">
        <v>29</v>
      </c>
      <c r="B206" s="2">
        <v>1128299</v>
      </c>
      <c r="C206" s="3">
        <v>44236</v>
      </c>
      <c r="D206" s="12" t="str" cm="1">
        <f t="array" ref="D206">_xlfn.SWITCH(WEEKDAY(C206,2), 1, "Lundi", 2, "Mardi", 3, "Mercredi", 4, "Jeudi", 5, "Vendredi", 6, "Samedi", 7, "Dimanche", "Erreur")</f>
        <v>Mardi</v>
      </c>
      <c r="E206" s="2" t="s">
        <v>30</v>
      </c>
      <c r="F206" s="2" t="s">
        <v>31</v>
      </c>
      <c r="G206" s="2" t="s">
        <v>32</v>
      </c>
      <c r="H206" s="4" t="s">
        <v>21</v>
      </c>
      <c r="I206" s="5">
        <v>65</v>
      </c>
      <c r="J206" s="6">
        <v>650</v>
      </c>
      <c r="K206" s="7">
        <v>422500</v>
      </c>
      <c r="L206" s="7">
        <v>190125.00000000003</v>
      </c>
      <c r="M206" s="8">
        <v>0.45000000000000007</v>
      </c>
      <c r="N206" s="2" t="s">
        <v>23</v>
      </c>
      <c r="O206">
        <f t="shared" si="24"/>
        <v>2021</v>
      </c>
      <c r="P206">
        <f t="shared" si="25"/>
        <v>2</v>
      </c>
      <c r="Q206" t="str">
        <f t="shared" si="26"/>
        <v>févr</v>
      </c>
      <c r="R206" t="str">
        <f t="shared" si="27"/>
        <v>California</v>
      </c>
      <c r="S206" t="str">
        <f t="shared" si="28"/>
        <v>2021-02</v>
      </c>
      <c r="T206">
        <f>IF(AND(COUNTIF(Calculs!$Q$2:$Q$12,$O206)&gt;0,COUNTIF(Calculs!$S$2:$S$12,$E206)&gt;0,COUNTIF(Calculs!$U$2:$U$12,$H206)&gt;0),1,0)</f>
        <v>1</v>
      </c>
      <c r="U206">
        <f t="shared" si="29"/>
        <v>422500</v>
      </c>
      <c r="V206">
        <f t="shared" si="30"/>
        <v>650</v>
      </c>
      <c r="W206">
        <f t="shared" si="31"/>
        <v>190125.00000000003</v>
      </c>
    </row>
    <row r="207" spans="1:23" ht="15.75" customHeight="1" x14ac:dyDescent="0.3">
      <c r="A207" s="2" t="s">
        <v>29</v>
      </c>
      <c r="B207" s="2">
        <v>1128299</v>
      </c>
      <c r="C207" s="3">
        <v>44237</v>
      </c>
      <c r="D207" s="12" t="str" cm="1">
        <f t="array" ref="D207">_xlfn.SWITCH(WEEKDAY(C207,2), 1, "Lundi", 2, "Mardi", 3, "Mercredi", 4, "Jeudi", 5, "Vendredi", 6, "Samedi", 7, "Dimanche", "Erreur")</f>
        <v>Mercredi</v>
      </c>
      <c r="E207" s="2" t="s">
        <v>30</v>
      </c>
      <c r="F207" s="2" t="s">
        <v>31</v>
      </c>
      <c r="G207" s="2" t="s">
        <v>32</v>
      </c>
      <c r="H207" s="4" t="s">
        <v>22</v>
      </c>
      <c r="I207" s="5">
        <v>70</v>
      </c>
      <c r="J207" s="6">
        <v>775</v>
      </c>
      <c r="K207" s="7">
        <v>542500</v>
      </c>
      <c r="L207" s="7">
        <v>54250</v>
      </c>
      <c r="M207" s="8">
        <v>0.1</v>
      </c>
      <c r="N207" s="2" t="s">
        <v>23</v>
      </c>
      <c r="O207">
        <f t="shared" si="24"/>
        <v>2021</v>
      </c>
      <c r="P207">
        <f t="shared" si="25"/>
        <v>2</v>
      </c>
      <c r="Q207" t="str">
        <f t="shared" si="26"/>
        <v>févr</v>
      </c>
      <c r="R207" t="str">
        <f t="shared" si="27"/>
        <v>California</v>
      </c>
      <c r="S207" t="str">
        <f t="shared" si="28"/>
        <v>2021-02</v>
      </c>
      <c r="T207">
        <f>IF(AND(COUNTIF(Calculs!$Q$2:$Q$12,$O207)&gt;0,COUNTIF(Calculs!$S$2:$S$12,$E207)&gt;0,COUNTIF(Calculs!$U$2:$U$12,$H207)&gt;0),1,0)</f>
        <v>1</v>
      </c>
      <c r="U207">
        <f t="shared" si="29"/>
        <v>542500</v>
      </c>
      <c r="V207">
        <f t="shared" si="30"/>
        <v>775</v>
      </c>
      <c r="W207">
        <f t="shared" si="31"/>
        <v>54250</v>
      </c>
    </row>
    <row r="208" spans="1:23" ht="15.75" customHeight="1" x14ac:dyDescent="0.3">
      <c r="A208" s="2" t="s">
        <v>29</v>
      </c>
      <c r="B208" s="2">
        <v>1128299</v>
      </c>
      <c r="C208" s="3">
        <v>44238</v>
      </c>
      <c r="D208" s="12" t="str" cm="1">
        <f t="array" ref="D208">_xlfn.SWITCH(WEEKDAY(C208,2), 1, "Lundi", 2, "Mardi", 3, "Mercredi", 4, "Jeudi", 5, "Vendredi", 6, "Samedi", 7, "Dimanche", "Erreur")</f>
        <v>Jeudi</v>
      </c>
      <c r="E208" s="2" t="s">
        <v>30</v>
      </c>
      <c r="F208" s="2" t="s">
        <v>31</v>
      </c>
      <c r="G208" s="2" t="s">
        <v>32</v>
      </c>
      <c r="H208" s="4" t="s">
        <v>16</v>
      </c>
      <c r="I208" s="5">
        <v>55.000000000000007</v>
      </c>
      <c r="J208" s="6">
        <v>975</v>
      </c>
      <c r="K208" s="7">
        <v>536250.00000000012</v>
      </c>
      <c r="L208" s="7">
        <v>160875.00000000006</v>
      </c>
      <c r="M208" s="8">
        <v>0.30000000000000004</v>
      </c>
      <c r="N208" s="2" t="s">
        <v>23</v>
      </c>
      <c r="O208">
        <f t="shared" si="24"/>
        <v>2021</v>
      </c>
      <c r="P208">
        <f t="shared" si="25"/>
        <v>2</v>
      </c>
      <c r="Q208" t="str">
        <f t="shared" si="26"/>
        <v>févr</v>
      </c>
      <c r="R208" t="str">
        <f t="shared" si="27"/>
        <v>California</v>
      </c>
      <c r="S208" t="str">
        <f t="shared" si="28"/>
        <v>2021-02</v>
      </c>
      <c r="T208">
        <f>IF(AND(COUNTIF(Calculs!$Q$2:$Q$12,$O208)&gt;0,COUNTIF(Calculs!$S$2:$S$12,$E208)&gt;0,COUNTIF(Calculs!$U$2:$U$12,$H208)&gt;0),1,0)</f>
        <v>1</v>
      </c>
      <c r="U208">
        <f t="shared" si="29"/>
        <v>536250.00000000012</v>
      </c>
      <c r="V208">
        <f t="shared" si="30"/>
        <v>975</v>
      </c>
      <c r="W208">
        <f t="shared" si="31"/>
        <v>160875.00000000006</v>
      </c>
    </row>
    <row r="209" spans="1:23" ht="15.75" customHeight="1" x14ac:dyDescent="0.3">
      <c r="A209" s="2" t="s">
        <v>29</v>
      </c>
      <c r="B209" s="2">
        <v>1128299</v>
      </c>
      <c r="C209" s="3">
        <v>44239</v>
      </c>
      <c r="D209" s="12" t="str" cm="1">
        <f t="array" ref="D209">_xlfn.SWITCH(WEEKDAY(C209,2), 1, "Lundi", 2, "Mardi", 3, "Mercredi", 4, "Jeudi", 5, "Vendredi", 6, "Samedi", 7, "Dimanche", "Erreur")</f>
        <v>Vendredi</v>
      </c>
      <c r="E209" s="2" t="s">
        <v>30</v>
      </c>
      <c r="F209" s="2" t="s">
        <v>31</v>
      </c>
      <c r="G209" s="2" t="s">
        <v>32</v>
      </c>
      <c r="H209" s="4" t="s">
        <v>18</v>
      </c>
      <c r="I209" s="5">
        <v>60.000000000000007</v>
      </c>
      <c r="J209" s="6">
        <v>975</v>
      </c>
      <c r="K209" s="7">
        <v>585000.00000000012</v>
      </c>
      <c r="L209" s="7">
        <v>87750.000000000015</v>
      </c>
      <c r="M209" s="8">
        <v>0.15</v>
      </c>
      <c r="N209" s="2" t="s">
        <v>23</v>
      </c>
      <c r="O209">
        <f t="shared" si="24"/>
        <v>2021</v>
      </c>
      <c r="P209">
        <f t="shared" si="25"/>
        <v>2</v>
      </c>
      <c r="Q209" t="str">
        <f t="shared" si="26"/>
        <v>févr</v>
      </c>
      <c r="R209" t="str">
        <f t="shared" si="27"/>
        <v>California</v>
      </c>
      <c r="S209" t="str">
        <f t="shared" si="28"/>
        <v>2021-02</v>
      </c>
      <c r="T209">
        <f>IF(AND(COUNTIF(Calculs!$Q$2:$Q$12,$O209)&gt;0,COUNTIF(Calculs!$S$2:$S$12,$E209)&gt;0,COUNTIF(Calculs!$U$2:$U$12,$H209)&gt;0),1,0)</f>
        <v>1</v>
      </c>
      <c r="U209">
        <f t="shared" si="29"/>
        <v>585000.00000000012</v>
      </c>
      <c r="V209">
        <f t="shared" si="30"/>
        <v>975</v>
      </c>
      <c r="W209">
        <f t="shared" si="31"/>
        <v>87750.000000000015</v>
      </c>
    </row>
    <row r="210" spans="1:23" ht="15.75" customHeight="1" x14ac:dyDescent="0.3">
      <c r="A210" s="2" t="s">
        <v>29</v>
      </c>
      <c r="B210" s="2">
        <v>1128299</v>
      </c>
      <c r="C210" s="3">
        <v>44240</v>
      </c>
      <c r="D210" s="12" t="str" cm="1">
        <f t="array" ref="D210">_xlfn.SWITCH(WEEKDAY(C210,2), 1, "Lundi", 2, "Mardi", 3, "Mercredi", 4, "Jeudi", 5, "Vendredi", 6, "Samedi", 7, "Dimanche", "Erreur")</f>
        <v>Samedi</v>
      </c>
      <c r="E210" s="2" t="s">
        <v>30</v>
      </c>
      <c r="F210" s="2" t="s">
        <v>31</v>
      </c>
      <c r="G210" s="2" t="s">
        <v>32</v>
      </c>
      <c r="H210" s="4" t="s">
        <v>19</v>
      </c>
      <c r="I210" s="5">
        <v>55.000000000000007</v>
      </c>
      <c r="J210" s="6">
        <v>775</v>
      </c>
      <c r="K210" s="7">
        <v>426250.00000000006</v>
      </c>
      <c r="L210" s="7">
        <v>127875.00000000004</v>
      </c>
      <c r="M210" s="8">
        <v>0.30000000000000004</v>
      </c>
      <c r="N210" s="2" t="s">
        <v>23</v>
      </c>
      <c r="O210">
        <f t="shared" si="24"/>
        <v>2021</v>
      </c>
      <c r="P210">
        <f t="shared" si="25"/>
        <v>2</v>
      </c>
      <c r="Q210" t="str">
        <f t="shared" si="26"/>
        <v>févr</v>
      </c>
      <c r="R210" t="str">
        <f t="shared" si="27"/>
        <v>California</v>
      </c>
      <c r="S210" t="str">
        <f t="shared" si="28"/>
        <v>2021-02</v>
      </c>
      <c r="T210">
        <f>IF(AND(COUNTIF(Calculs!$Q$2:$Q$12,$O210)&gt;0,COUNTIF(Calculs!$S$2:$S$12,$E210)&gt;0,COUNTIF(Calculs!$U$2:$U$12,$H210)&gt;0),1,0)</f>
        <v>1</v>
      </c>
      <c r="U210">
        <f t="shared" si="29"/>
        <v>426250.00000000006</v>
      </c>
      <c r="V210">
        <f t="shared" si="30"/>
        <v>775</v>
      </c>
      <c r="W210">
        <f t="shared" si="31"/>
        <v>127875.00000000004</v>
      </c>
    </row>
    <row r="211" spans="1:23" ht="15.75" customHeight="1" x14ac:dyDescent="0.3">
      <c r="A211" s="2" t="s">
        <v>29</v>
      </c>
      <c r="B211" s="2">
        <v>1128299</v>
      </c>
      <c r="C211" s="3">
        <v>44241</v>
      </c>
      <c r="D211" s="12" t="str" cm="1">
        <f t="array" ref="D211">_xlfn.SWITCH(WEEKDAY(C211,2), 1, "Lundi", 2, "Mardi", 3, "Mercredi", 4, "Jeudi", 5, "Vendredi", 6, "Samedi", 7, "Dimanche", "Erreur")</f>
        <v>Dimanche</v>
      </c>
      <c r="E211" s="2" t="s">
        <v>30</v>
      </c>
      <c r="F211" s="2" t="s">
        <v>31</v>
      </c>
      <c r="G211" s="2" t="s">
        <v>32</v>
      </c>
      <c r="H211" s="4" t="s">
        <v>20</v>
      </c>
      <c r="I211" s="5">
        <v>55.000000000000007</v>
      </c>
      <c r="J211" s="6">
        <v>775</v>
      </c>
      <c r="K211" s="7">
        <v>426250.00000000006</v>
      </c>
      <c r="L211" s="7">
        <v>106562.5</v>
      </c>
      <c r="M211" s="8">
        <v>0.24999999999999997</v>
      </c>
      <c r="N211" s="2" t="s">
        <v>23</v>
      </c>
      <c r="O211">
        <f t="shared" si="24"/>
        <v>2021</v>
      </c>
      <c r="P211">
        <f t="shared" si="25"/>
        <v>2</v>
      </c>
      <c r="Q211" t="str">
        <f t="shared" si="26"/>
        <v>févr</v>
      </c>
      <c r="R211" t="str">
        <f t="shared" si="27"/>
        <v>California</v>
      </c>
      <c r="S211" t="str">
        <f t="shared" si="28"/>
        <v>2021-02</v>
      </c>
      <c r="T211">
        <f>IF(AND(COUNTIF(Calculs!$Q$2:$Q$12,$O211)&gt;0,COUNTIF(Calculs!$S$2:$S$12,$E211)&gt;0,COUNTIF(Calculs!$U$2:$U$12,$H211)&gt;0),1,0)</f>
        <v>1</v>
      </c>
      <c r="U211">
        <f t="shared" si="29"/>
        <v>426250.00000000006</v>
      </c>
      <c r="V211">
        <f t="shared" si="30"/>
        <v>775</v>
      </c>
      <c r="W211">
        <f t="shared" si="31"/>
        <v>106562.5</v>
      </c>
    </row>
    <row r="212" spans="1:23" ht="15.75" customHeight="1" x14ac:dyDescent="0.3">
      <c r="A212" s="2" t="s">
        <v>29</v>
      </c>
      <c r="B212" s="2">
        <v>1128299</v>
      </c>
      <c r="C212" s="3">
        <v>44242</v>
      </c>
      <c r="D212" s="12" t="str" cm="1">
        <f t="array" ref="D212">_xlfn.SWITCH(WEEKDAY(C212,2), 1, "Lundi", 2, "Mardi", 3, "Mercredi", 4, "Jeudi", 5, "Vendredi", 6, "Samedi", 7, "Dimanche", "Erreur")</f>
        <v>Lundi</v>
      </c>
      <c r="E212" s="2" t="s">
        <v>30</v>
      </c>
      <c r="F212" s="2" t="s">
        <v>31</v>
      </c>
      <c r="G212" s="2" t="s">
        <v>32</v>
      </c>
      <c r="H212" s="4" t="s">
        <v>21</v>
      </c>
      <c r="I212" s="5">
        <v>65</v>
      </c>
      <c r="J212" s="6">
        <v>700</v>
      </c>
      <c r="K212" s="7">
        <v>455000</v>
      </c>
      <c r="L212" s="7">
        <v>204750.00000000003</v>
      </c>
      <c r="M212" s="8">
        <v>0.45000000000000007</v>
      </c>
      <c r="N212" s="2" t="s">
        <v>23</v>
      </c>
      <c r="O212">
        <f t="shared" si="24"/>
        <v>2021</v>
      </c>
      <c r="P212">
        <f t="shared" si="25"/>
        <v>2</v>
      </c>
      <c r="Q212" t="str">
        <f t="shared" si="26"/>
        <v>févr</v>
      </c>
      <c r="R212" t="str">
        <f t="shared" si="27"/>
        <v>California</v>
      </c>
      <c r="S212" t="str">
        <f t="shared" si="28"/>
        <v>2021-02</v>
      </c>
      <c r="T212">
        <f>IF(AND(COUNTIF(Calculs!$Q$2:$Q$12,$O212)&gt;0,COUNTIF(Calculs!$S$2:$S$12,$E212)&gt;0,COUNTIF(Calculs!$U$2:$U$12,$H212)&gt;0),1,0)</f>
        <v>1</v>
      </c>
      <c r="U212">
        <f t="shared" si="29"/>
        <v>455000</v>
      </c>
      <c r="V212">
        <f t="shared" si="30"/>
        <v>700</v>
      </c>
      <c r="W212">
        <f t="shared" si="31"/>
        <v>204750.00000000003</v>
      </c>
    </row>
    <row r="213" spans="1:23" ht="15.75" customHeight="1" x14ac:dyDescent="0.3">
      <c r="A213" s="2" t="s">
        <v>29</v>
      </c>
      <c r="B213" s="2">
        <v>1128299</v>
      </c>
      <c r="C213" s="3">
        <v>44243</v>
      </c>
      <c r="D213" s="12" t="str" cm="1">
        <f t="array" ref="D213">_xlfn.SWITCH(WEEKDAY(C213,2), 1, "Lundi", 2, "Mardi", 3, "Mercredi", 4, "Jeudi", 5, "Vendredi", 6, "Samedi", 7, "Dimanche", "Erreur")</f>
        <v>Mardi</v>
      </c>
      <c r="E213" s="2" t="s">
        <v>30</v>
      </c>
      <c r="F213" s="2" t="s">
        <v>31</v>
      </c>
      <c r="G213" s="2" t="s">
        <v>32</v>
      </c>
      <c r="H213" s="4" t="s">
        <v>22</v>
      </c>
      <c r="I213" s="5">
        <v>70</v>
      </c>
      <c r="J213" s="6">
        <v>800</v>
      </c>
      <c r="K213" s="7">
        <v>560000</v>
      </c>
      <c r="L213" s="7">
        <v>56000</v>
      </c>
      <c r="M213" s="8">
        <v>0.1</v>
      </c>
      <c r="N213" s="2" t="s">
        <v>23</v>
      </c>
      <c r="O213">
        <f t="shared" si="24"/>
        <v>2021</v>
      </c>
      <c r="P213">
        <f t="shared" si="25"/>
        <v>2</v>
      </c>
      <c r="Q213" t="str">
        <f t="shared" si="26"/>
        <v>févr</v>
      </c>
      <c r="R213" t="str">
        <f t="shared" si="27"/>
        <v>California</v>
      </c>
      <c r="S213" t="str">
        <f t="shared" si="28"/>
        <v>2021-02</v>
      </c>
      <c r="T213">
        <f>IF(AND(COUNTIF(Calculs!$Q$2:$Q$12,$O213)&gt;0,COUNTIF(Calculs!$S$2:$S$12,$E213)&gt;0,COUNTIF(Calculs!$U$2:$U$12,$H213)&gt;0),1,0)</f>
        <v>1</v>
      </c>
      <c r="U213">
        <f t="shared" si="29"/>
        <v>560000</v>
      </c>
      <c r="V213">
        <f t="shared" si="30"/>
        <v>800</v>
      </c>
      <c r="W213">
        <f t="shared" si="31"/>
        <v>56000</v>
      </c>
    </row>
    <row r="214" spans="1:23" ht="15.75" customHeight="1" x14ac:dyDescent="0.3">
      <c r="A214" s="2" t="s">
        <v>33</v>
      </c>
      <c r="B214" s="2">
        <v>1189833</v>
      </c>
      <c r="C214" s="3">
        <v>44244</v>
      </c>
      <c r="D214" s="12" t="str" cm="1">
        <f t="array" ref="D214">_xlfn.SWITCH(WEEKDAY(C214,2), 1, "Lundi", 2, "Mardi", 3, "Mercredi", 4, "Jeudi", 5, "Vendredi", 6, "Samedi", 7, "Dimanche", "Erreur")</f>
        <v>Mercredi</v>
      </c>
      <c r="E214" s="2" t="s">
        <v>30</v>
      </c>
      <c r="F214" s="2" t="s">
        <v>31</v>
      </c>
      <c r="G214" s="2" t="s">
        <v>32</v>
      </c>
      <c r="H214" s="4" t="s">
        <v>16</v>
      </c>
      <c r="I214" s="5">
        <v>35</v>
      </c>
      <c r="J214" s="6">
        <v>700</v>
      </c>
      <c r="K214" s="7">
        <v>245000</v>
      </c>
      <c r="L214" s="7">
        <v>98000</v>
      </c>
      <c r="M214" s="8">
        <v>0.4</v>
      </c>
      <c r="N214" s="2" t="s">
        <v>23</v>
      </c>
      <c r="O214">
        <f t="shared" si="24"/>
        <v>2021</v>
      </c>
      <c r="P214">
        <f t="shared" si="25"/>
        <v>2</v>
      </c>
      <c r="Q214" t="str">
        <f t="shared" si="26"/>
        <v>févr</v>
      </c>
      <c r="R214" t="str">
        <f t="shared" si="27"/>
        <v>California</v>
      </c>
      <c r="S214" t="str">
        <f t="shared" si="28"/>
        <v>2021-02</v>
      </c>
      <c r="T214">
        <f>IF(AND(COUNTIF(Calculs!$Q$2:$Q$12,$O214)&gt;0,COUNTIF(Calculs!$S$2:$S$12,$E214)&gt;0,COUNTIF(Calculs!$U$2:$U$12,$H214)&gt;0),1,0)</f>
        <v>1</v>
      </c>
      <c r="U214">
        <f t="shared" si="29"/>
        <v>245000</v>
      </c>
      <c r="V214">
        <f t="shared" si="30"/>
        <v>700</v>
      </c>
      <c r="W214">
        <f t="shared" si="31"/>
        <v>98000</v>
      </c>
    </row>
    <row r="215" spans="1:23" ht="15.75" customHeight="1" x14ac:dyDescent="0.3">
      <c r="A215" s="2" t="s">
        <v>33</v>
      </c>
      <c r="B215" s="2">
        <v>1189833</v>
      </c>
      <c r="C215" s="3">
        <v>44245</v>
      </c>
      <c r="D215" s="12" t="str" cm="1">
        <f t="array" ref="D215">_xlfn.SWITCH(WEEKDAY(C215,2), 1, "Lundi", 2, "Mardi", 3, "Mercredi", 4, "Jeudi", 5, "Vendredi", 6, "Samedi", 7, "Dimanche", "Erreur")</f>
        <v>Jeudi</v>
      </c>
      <c r="E215" s="2" t="s">
        <v>30</v>
      </c>
      <c r="F215" s="2" t="s">
        <v>31</v>
      </c>
      <c r="G215" s="2" t="s">
        <v>32</v>
      </c>
      <c r="H215" s="4" t="s">
        <v>18</v>
      </c>
      <c r="I215" s="5">
        <v>45</v>
      </c>
      <c r="J215" s="6">
        <v>700</v>
      </c>
      <c r="K215" s="7">
        <v>315000</v>
      </c>
      <c r="L215" s="7">
        <v>78750</v>
      </c>
      <c r="M215" s="8">
        <v>0.25</v>
      </c>
      <c r="N215" s="2" t="s">
        <v>23</v>
      </c>
      <c r="O215">
        <f t="shared" si="24"/>
        <v>2021</v>
      </c>
      <c r="P215">
        <f t="shared" si="25"/>
        <v>2</v>
      </c>
      <c r="Q215" t="str">
        <f t="shared" si="26"/>
        <v>févr</v>
      </c>
      <c r="R215" t="str">
        <f t="shared" si="27"/>
        <v>California</v>
      </c>
      <c r="S215" t="str">
        <f t="shared" si="28"/>
        <v>2021-02</v>
      </c>
      <c r="T215">
        <f>IF(AND(COUNTIF(Calculs!$Q$2:$Q$12,$O215)&gt;0,COUNTIF(Calculs!$S$2:$S$12,$E215)&gt;0,COUNTIF(Calculs!$U$2:$U$12,$H215)&gt;0),1,0)</f>
        <v>1</v>
      </c>
      <c r="U215">
        <f t="shared" si="29"/>
        <v>315000</v>
      </c>
      <c r="V215">
        <f t="shared" si="30"/>
        <v>700</v>
      </c>
      <c r="W215">
        <f t="shared" si="31"/>
        <v>78750</v>
      </c>
    </row>
    <row r="216" spans="1:23" ht="15.75" customHeight="1" x14ac:dyDescent="0.3">
      <c r="A216" s="2" t="s">
        <v>33</v>
      </c>
      <c r="B216" s="2">
        <v>1189833</v>
      </c>
      <c r="C216" s="3">
        <v>44264</v>
      </c>
      <c r="D216" s="12" t="str" cm="1">
        <f t="array" ref="D216">_xlfn.SWITCH(WEEKDAY(C216,2), 1, "Lundi", 2, "Mardi", 3, "Mercredi", 4, "Jeudi", 5, "Vendredi", 6, "Samedi", 7, "Dimanche", "Erreur")</f>
        <v>Mardi</v>
      </c>
      <c r="E216" s="2" t="s">
        <v>30</v>
      </c>
      <c r="F216" s="2" t="s">
        <v>31</v>
      </c>
      <c r="G216" s="2" t="s">
        <v>32</v>
      </c>
      <c r="H216" s="4" t="s">
        <v>19</v>
      </c>
      <c r="I216" s="5">
        <v>45</v>
      </c>
      <c r="J216" s="6">
        <v>700</v>
      </c>
      <c r="K216" s="7">
        <v>315000</v>
      </c>
      <c r="L216" s="7">
        <v>126000</v>
      </c>
      <c r="M216" s="8">
        <v>0.4</v>
      </c>
      <c r="N216" s="2" t="s">
        <v>23</v>
      </c>
      <c r="O216">
        <f t="shared" si="24"/>
        <v>2021</v>
      </c>
      <c r="P216">
        <f t="shared" si="25"/>
        <v>3</v>
      </c>
      <c r="Q216" t="str">
        <f t="shared" si="26"/>
        <v>mars</v>
      </c>
      <c r="R216" t="str">
        <f t="shared" si="27"/>
        <v>California</v>
      </c>
      <c r="S216" t="str">
        <f t="shared" si="28"/>
        <v>2021-03</v>
      </c>
      <c r="T216">
        <f>IF(AND(COUNTIF(Calculs!$Q$2:$Q$12,$O216)&gt;0,COUNTIF(Calculs!$S$2:$S$12,$E216)&gt;0,COUNTIF(Calculs!$U$2:$U$12,$H216)&gt;0),1,0)</f>
        <v>1</v>
      </c>
      <c r="U216">
        <f t="shared" si="29"/>
        <v>315000</v>
      </c>
      <c r="V216">
        <f t="shared" si="30"/>
        <v>700</v>
      </c>
      <c r="W216">
        <f t="shared" si="31"/>
        <v>126000</v>
      </c>
    </row>
    <row r="217" spans="1:23" ht="15.75" customHeight="1" x14ac:dyDescent="0.3">
      <c r="A217" s="2" t="s">
        <v>33</v>
      </c>
      <c r="B217" s="2">
        <v>1189833</v>
      </c>
      <c r="C217" s="3">
        <v>44265</v>
      </c>
      <c r="D217" s="12" t="str" cm="1">
        <f t="array" ref="D217">_xlfn.SWITCH(WEEKDAY(C217,2), 1, "Lundi", 2, "Mardi", 3, "Mercredi", 4, "Jeudi", 5, "Vendredi", 6, "Samedi", 7, "Dimanche", "Erreur")</f>
        <v>Mercredi</v>
      </c>
      <c r="E217" s="2" t="s">
        <v>30</v>
      </c>
      <c r="F217" s="2" t="s">
        <v>31</v>
      </c>
      <c r="G217" s="2" t="s">
        <v>32</v>
      </c>
      <c r="H217" s="4" t="s">
        <v>20</v>
      </c>
      <c r="I217" s="5">
        <v>45</v>
      </c>
      <c r="J217" s="6">
        <v>550</v>
      </c>
      <c r="K217" s="7">
        <v>247500</v>
      </c>
      <c r="L217" s="7">
        <v>86625</v>
      </c>
      <c r="M217" s="8">
        <v>0.35</v>
      </c>
      <c r="N217" s="2" t="s">
        <v>23</v>
      </c>
      <c r="O217">
        <f t="shared" si="24"/>
        <v>2021</v>
      </c>
      <c r="P217">
        <f t="shared" si="25"/>
        <v>3</v>
      </c>
      <c r="Q217" t="str">
        <f t="shared" si="26"/>
        <v>mars</v>
      </c>
      <c r="R217" t="str">
        <f t="shared" si="27"/>
        <v>California</v>
      </c>
      <c r="S217" t="str">
        <f t="shared" si="28"/>
        <v>2021-03</v>
      </c>
      <c r="T217">
        <f>IF(AND(COUNTIF(Calculs!$Q$2:$Q$12,$O217)&gt;0,COUNTIF(Calculs!$S$2:$S$12,$E217)&gt;0,COUNTIF(Calculs!$U$2:$U$12,$H217)&gt;0),1,0)</f>
        <v>1</v>
      </c>
      <c r="U217">
        <f t="shared" si="29"/>
        <v>247500</v>
      </c>
      <c r="V217">
        <f t="shared" si="30"/>
        <v>550</v>
      </c>
      <c r="W217">
        <f t="shared" si="31"/>
        <v>86625</v>
      </c>
    </row>
    <row r="218" spans="1:23" ht="15.75" customHeight="1" x14ac:dyDescent="0.3">
      <c r="A218" s="2" t="s">
        <v>33</v>
      </c>
      <c r="B218" s="2">
        <v>1189833</v>
      </c>
      <c r="C218" s="3">
        <v>44266</v>
      </c>
      <c r="D218" s="12" t="str" cm="1">
        <f t="array" ref="D218">_xlfn.SWITCH(WEEKDAY(C218,2), 1, "Lundi", 2, "Mardi", 3, "Mercredi", 4, "Jeudi", 5, "Vendredi", 6, "Samedi", 7, "Dimanche", "Erreur")</f>
        <v>Jeudi</v>
      </c>
      <c r="E218" s="2" t="s">
        <v>30</v>
      </c>
      <c r="F218" s="2" t="s">
        <v>31</v>
      </c>
      <c r="G218" s="2" t="s">
        <v>34</v>
      </c>
      <c r="H218" s="4" t="s">
        <v>21</v>
      </c>
      <c r="I218" s="5">
        <v>50</v>
      </c>
      <c r="J218" s="6">
        <v>500</v>
      </c>
      <c r="K218" s="7">
        <v>250000</v>
      </c>
      <c r="L218" s="7">
        <v>137500</v>
      </c>
      <c r="M218" s="8">
        <v>0.55000000000000004</v>
      </c>
      <c r="N218" s="2" t="s">
        <v>23</v>
      </c>
      <c r="O218">
        <f t="shared" si="24"/>
        <v>2021</v>
      </c>
      <c r="P218">
        <f t="shared" si="25"/>
        <v>3</v>
      </c>
      <c r="Q218" t="str">
        <f t="shared" si="26"/>
        <v>mars</v>
      </c>
      <c r="R218" t="str">
        <f t="shared" si="27"/>
        <v>California</v>
      </c>
      <c r="S218" t="str">
        <f t="shared" si="28"/>
        <v>2021-03</v>
      </c>
      <c r="T218">
        <f>IF(AND(COUNTIF(Calculs!$Q$2:$Q$12,$O218)&gt;0,COUNTIF(Calculs!$S$2:$S$12,$E218)&gt;0,COUNTIF(Calculs!$U$2:$U$12,$H218)&gt;0),1,0)</f>
        <v>1</v>
      </c>
      <c r="U218">
        <f t="shared" si="29"/>
        <v>250000</v>
      </c>
      <c r="V218">
        <f t="shared" si="30"/>
        <v>500</v>
      </c>
      <c r="W218">
        <f t="shared" si="31"/>
        <v>137500</v>
      </c>
    </row>
    <row r="219" spans="1:23" ht="15.75" customHeight="1" x14ac:dyDescent="0.3">
      <c r="A219" s="2" t="s">
        <v>33</v>
      </c>
      <c r="B219" s="2">
        <v>1189833</v>
      </c>
      <c r="C219" s="3">
        <v>44267</v>
      </c>
      <c r="D219" s="12" t="str" cm="1">
        <f t="array" ref="D219">_xlfn.SWITCH(WEEKDAY(C219,2), 1, "Lundi", 2, "Mardi", 3, "Mercredi", 4, "Jeudi", 5, "Vendredi", 6, "Samedi", 7, "Dimanche", "Erreur")</f>
        <v>Vendredi</v>
      </c>
      <c r="E219" s="2" t="s">
        <v>30</v>
      </c>
      <c r="F219" s="2" t="s">
        <v>31</v>
      </c>
      <c r="G219" s="2" t="s">
        <v>34</v>
      </c>
      <c r="H219" s="4" t="s">
        <v>22</v>
      </c>
      <c r="I219" s="5">
        <v>45</v>
      </c>
      <c r="J219" s="6">
        <v>700</v>
      </c>
      <c r="K219" s="7">
        <v>315000</v>
      </c>
      <c r="L219" s="7">
        <v>63000</v>
      </c>
      <c r="M219" s="8">
        <v>0.2</v>
      </c>
      <c r="N219" s="2" t="s">
        <v>23</v>
      </c>
      <c r="O219">
        <f t="shared" si="24"/>
        <v>2021</v>
      </c>
      <c r="P219">
        <f t="shared" si="25"/>
        <v>3</v>
      </c>
      <c r="Q219" t="str">
        <f t="shared" si="26"/>
        <v>mars</v>
      </c>
      <c r="R219" t="str">
        <f t="shared" si="27"/>
        <v>California</v>
      </c>
      <c r="S219" t="str">
        <f t="shared" si="28"/>
        <v>2021-03</v>
      </c>
      <c r="T219">
        <f>IF(AND(COUNTIF(Calculs!$Q$2:$Q$12,$O219)&gt;0,COUNTIF(Calculs!$S$2:$S$12,$E219)&gt;0,COUNTIF(Calculs!$U$2:$U$12,$H219)&gt;0),1,0)</f>
        <v>1</v>
      </c>
      <c r="U219">
        <f t="shared" si="29"/>
        <v>315000</v>
      </c>
      <c r="V219">
        <f t="shared" si="30"/>
        <v>700</v>
      </c>
      <c r="W219">
        <f t="shared" si="31"/>
        <v>63000</v>
      </c>
    </row>
    <row r="220" spans="1:23" ht="15.75" customHeight="1" x14ac:dyDescent="0.3">
      <c r="A220" s="2" t="s">
        <v>33</v>
      </c>
      <c r="B220" s="2">
        <v>1189833</v>
      </c>
      <c r="C220" s="3">
        <v>44268</v>
      </c>
      <c r="D220" s="12" t="str" cm="1">
        <f t="array" ref="D220">_xlfn.SWITCH(WEEKDAY(C220,2), 1, "Lundi", 2, "Mardi", 3, "Mercredi", 4, "Jeudi", 5, "Vendredi", 6, "Samedi", 7, "Dimanche", "Erreur")</f>
        <v>Samedi</v>
      </c>
      <c r="E220" s="2" t="s">
        <v>30</v>
      </c>
      <c r="F220" s="2" t="s">
        <v>31</v>
      </c>
      <c r="G220" s="2" t="s">
        <v>34</v>
      </c>
      <c r="H220" s="4" t="s">
        <v>16</v>
      </c>
      <c r="I220" s="5">
        <v>35</v>
      </c>
      <c r="J220" s="6">
        <v>750</v>
      </c>
      <c r="K220" s="7">
        <v>262500</v>
      </c>
      <c r="L220" s="7">
        <v>105000</v>
      </c>
      <c r="M220" s="8">
        <v>0.4</v>
      </c>
      <c r="N220" s="2" t="s">
        <v>23</v>
      </c>
      <c r="O220">
        <f t="shared" si="24"/>
        <v>2021</v>
      </c>
      <c r="P220">
        <f t="shared" si="25"/>
        <v>3</v>
      </c>
      <c r="Q220" t="str">
        <f t="shared" si="26"/>
        <v>mars</v>
      </c>
      <c r="R220" t="str">
        <f t="shared" si="27"/>
        <v>California</v>
      </c>
      <c r="S220" t="str">
        <f t="shared" si="28"/>
        <v>2021-03</v>
      </c>
      <c r="T220">
        <f>IF(AND(COUNTIF(Calculs!$Q$2:$Q$12,$O220)&gt;0,COUNTIF(Calculs!$S$2:$S$12,$E220)&gt;0,COUNTIF(Calculs!$U$2:$U$12,$H220)&gt;0),1,0)</f>
        <v>1</v>
      </c>
      <c r="U220">
        <f t="shared" si="29"/>
        <v>262500</v>
      </c>
      <c r="V220">
        <f t="shared" si="30"/>
        <v>750</v>
      </c>
      <c r="W220">
        <f t="shared" si="31"/>
        <v>105000</v>
      </c>
    </row>
    <row r="221" spans="1:23" ht="15.75" customHeight="1" x14ac:dyDescent="0.3">
      <c r="A221" s="2" t="s">
        <v>33</v>
      </c>
      <c r="B221" s="2">
        <v>1189833</v>
      </c>
      <c r="C221" s="3">
        <v>44269</v>
      </c>
      <c r="D221" s="12" t="str" cm="1">
        <f t="array" ref="D221">_xlfn.SWITCH(WEEKDAY(C221,2), 1, "Lundi", 2, "Mardi", 3, "Mercredi", 4, "Jeudi", 5, "Vendredi", 6, "Samedi", 7, "Dimanche", "Erreur")</f>
        <v>Dimanche</v>
      </c>
      <c r="E221" s="2" t="s">
        <v>30</v>
      </c>
      <c r="F221" s="2" t="s">
        <v>31</v>
      </c>
      <c r="G221" s="2" t="s">
        <v>34</v>
      </c>
      <c r="H221" s="4" t="s">
        <v>18</v>
      </c>
      <c r="I221" s="5">
        <v>45</v>
      </c>
      <c r="J221" s="6">
        <v>650</v>
      </c>
      <c r="K221" s="7">
        <v>292500</v>
      </c>
      <c r="L221" s="7">
        <v>73125</v>
      </c>
      <c r="M221" s="8">
        <v>0.25</v>
      </c>
      <c r="N221" s="2" t="s">
        <v>23</v>
      </c>
      <c r="O221">
        <f t="shared" si="24"/>
        <v>2021</v>
      </c>
      <c r="P221">
        <f t="shared" si="25"/>
        <v>3</v>
      </c>
      <c r="Q221" t="str">
        <f t="shared" si="26"/>
        <v>mars</v>
      </c>
      <c r="R221" t="str">
        <f t="shared" si="27"/>
        <v>California</v>
      </c>
      <c r="S221" t="str">
        <f t="shared" si="28"/>
        <v>2021-03</v>
      </c>
      <c r="T221">
        <f>IF(AND(COUNTIF(Calculs!$Q$2:$Q$12,$O221)&gt;0,COUNTIF(Calculs!$S$2:$S$12,$E221)&gt;0,COUNTIF(Calculs!$U$2:$U$12,$H221)&gt;0),1,0)</f>
        <v>1</v>
      </c>
      <c r="U221">
        <f t="shared" si="29"/>
        <v>292500</v>
      </c>
      <c r="V221">
        <f t="shared" si="30"/>
        <v>650</v>
      </c>
      <c r="W221">
        <f t="shared" si="31"/>
        <v>73125</v>
      </c>
    </row>
    <row r="222" spans="1:23" ht="15.75" customHeight="1" x14ac:dyDescent="0.3">
      <c r="A222" s="2" t="s">
        <v>33</v>
      </c>
      <c r="B222" s="2">
        <v>1189833</v>
      </c>
      <c r="C222" s="3">
        <v>44270</v>
      </c>
      <c r="D222" s="12" t="str" cm="1">
        <f t="array" ref="D222">_xlfn.SWITCH(WEEKDAY(C222,2), 1, "Lundi", 2, "Mardi", 3, "Mercredi", 4, "Jeudi", 5, "Vendredi", 6, "Samedi", 7, "Dimanche", "Erreur")</f>
        <v>Lundi</v>
      </c>
      <c r="E222" s="2" t="s">
        <v>30</v>
      </c>
      <c r="F222" s="2" t="s">
        <v>31</v>
      </c>
      <c r="G222" s="2" t="s">
        <v>34</v>
      </c>
      <c r="H222" s="4" t="s">
        <v>19</v>
      </c>
      <c r="I222" s="5">
        <v>45</v>
      </c>
      <c r="J222" s="6">
        <v>675</v>
      </c>
      <c r="K222" s="7">
        <v>303750</v>
      </c>
      <c r="L222" s="7">
        <v>121500</v>
      </c>
      <c r="M222" s="8">
        <v>0.4</v>
      </c>
      <c r="N222" s="2" t="s">
        <v>23</v>
      </c>
      <c r="O222">
        <f t="shared" si="24"/>
        <v>2021</v>
      </c>
      <c r="P222">
        <f t="shared" si="25"/>
        <v>3</v>
      </c>
      <c r="Q222" t="str">
        <f t="shared" si="26"/>
        <v>mars</v>
      </c>
      <c r="R222" t="str">
        <f t="shared" si="27"/>
        <v>California</v>
      </c>
      <c r="S222" t="str">
        <f t="shared" si="28"/>
        <v>2021-03</v>
      </c>
      <c r="T222">
        <f>IF(AND(COUNTIF(Calculs!$Q$2:$Q$12,$O222)&gt;0,COUNTIF(Calculs!$S$2:$S$12,$E222)&gt;0,COUNTIF(Calculs!$U$2:$U$12,$H222)&gt;0),1,0)</f>
        <v>1</v>
      </c>
      <c r="U222">
        <f t="shared" si="29"/>
        <v>303750</v>
      </c>
      <c r="V222">
        <f t="shared" si="30"/>
        <v>675</v>
      </c>
      <c r="W222">
        <f t="shared" si="31"/>
        <v>121500</v>
      </c>
    </row>
    <row r="223" spans="1:23" ht="15.75" customHeight="1" x14ac:dyDescent="0.3">
      <c r="A223" s="2" t="s">
        <v>33</v>
      </c>
      <c r="B223" s="2">
        <v>1189833</v>
      </c>
      <c r="C223" s="3">
        <v>44271</v>
      </c>
      <c r="D223" s="12" t="str" cm="1">
        <f t="array" ref="D223">_xlfn.SWITCH(WEEKDAY(C223,2), 1, "Lundi", 2, "Mardi", 3, "Mercredi", 4, "Jeudi", 5, "Vendredi", 6, "Samedi", 7, "Dimanche", "Erreur")</f>
        <v>Mardi</v>
      </c>
      <c r="E223" s="2" t="s">
        <v>30</v>
      </c>
      <c r="F223" s="2" t="s">
        <v>31</v>
      </c>
      <c r="G223" s="2" t="s">
        <v>34</v>
      </c>
      <c r="H223" s="4" t="s">
        <v>20</v>
      </c>
      <c r="I223" s="5">
        <v>45</v>
      </c>
      <c r="J223" s="6">
        <v>525</v>
      </c>
      <c r="K223" s="7">
        <v>236250</v>
      </c>
      <c r="L223" s="7">
        <v>82687.5</v>
      </c>
      <c r="M223" s="8">
        <v>0.35</v>
      </c>
      <c r="N223" s="2" t="s">
        <v>23</v>
      </c>
      <c r="O223">
        <f t="shared" si="24"/>
        <v>2021</v>
      </c>
      <c r="P223">
        <f t="shared" si="25"/>
        <v>3</v>
      </c>
      <c r="Q223" t="str">
        <f t="shared" si="26"/>
        <v>mars</v>
      </c>
      <c r="R223" t="str">
        <f t="shared" si="27"/>
        <v>California</v>
      </c>
      <c r="S223" t="str">
        <f t="shared" si="28"/>
        <v>2021-03</v>
      </c>
      <c r="T223">
        <f>IF(AND(COUNTIF(Calculs!$Q$2:$Q$12,$O223)&gt;0,COUNTIF(Calculs!$S$2:$S$12,$E223)&gt;0,COUNTIF(Calculs!$U$2:$U$12,$H223)&gt;0),1,0)</f>
        <v>1</v>
      </c>
      <c r="U223">
        <f t="shared" si="29"/>
        <v>236250</v>
      </c>
      <c r="V223">
        <f t="shared" si="30"/>
        <v>525</v>
      </c>
      <c r="W223">
        <f t="shared" si="31"/>
        <v>82687.5</v>
      </c>
    </row>
    <row r="224" spans="1:23" ht="15.75" customHeight="1" x14ac:dyDescent="0.3">
      <c r="A224" s="2" t="s">
        <v>33</v>
      </c>
      <c r="B224" s="2">
        <v>1189833</v>
      </c>
      <c r="C224" s="3">
        <v>44272</v>
      </c>
      <c r="D224" s="12" t="str" cm="1">
        <f t="array" ref="D224">_xlfn.SWITCH(WEEKDAY(C224,2), 1, "Lundi", 2, "Mardi", 3, "Mercredi", 4, "Jeudi", 5, "Vendredi", 6, "Samedi", 7, "Dimanche", "Erreur")</f>
        <v>Mercredi</v>
      </c>
      <c r="E224" s="2" t="s">
        <v>30</v>
      </c>
      <c r="F224" s="2" t="s">
        <v>31</v>
      </c>
      <c r="G224" s="2" t="s">
        <v>34</v>
      </c>
      <c r="H224" s="4" t="s">
        <v>21</v>
      </c>
      <c r="I224" s="5">
        <v>50</v>
      </c>
      <c r="J224" s="6">
        <v>450</v>
      </c>
      <c r="K224" s="7">
        <v>225000</v>
      </c>
      <c r="L224" s="7">
        <v>123750.00000000001</v>
      </c>
      <c r="M224" s="8">
        <v>0.55000000000000004</v>
      </c>
      <c r="N224" s="2" t="s">
        <v>23</v>
      </c>
      <c r="O224">
        <f t="shared" si="24"/>
        <v>2021</v>
      </c>
      <c r="P224">
        <f t="shared" si="25"/>
        <v>3</v>
      </c>
      <c r="Q224" t="str">
        <f t="shared" si="26"/>
        <v>mars</v>
      </c>
      <c r="R224" t="str">
        <f t="shared" si="27"/>
        <v>California</v>
      </c>
      <c r="S224" t="str">
        <f t="shared" si="28"/>
        <v>2021-03</v>
      </c>
      <c r="T224">
        <f>IF(AND(COUNTIF(Calculs!$Q$2:$Q$12,$O224)&gt;0,COUNTIF(Calculs!$S$2:$S$12,$E224)&gt;0,COUNTIF(Calculs!$U$2:$U$12,$H224)&gt;0),1,0)</f>
        <v>1</v>
      </c>
      <c r="U224">
        <f t="shared" si="29"/>
        <v>225000</v>
      </c>
      <c r="V224">
        <f t="shared" si="30"/>
        <v>450</v>
      </c>
      <c r="W224">
        <f t="shared" si="31"/>
        <v>123750.00000000001</v>
      </c>
    </row>
    <row r="225" spans="1:23" ht="15.75" customHeight="1" x14ac:dyDescent="0.3">
      <c r="A225" s="2" t="s">
        <v>33</v>
      </c>
      <c r="B225" s="2">
        <v>1189833</v>
      </c>
      <c r="C225" s="3">
        <v>44273</v>
      </c>
      <c r="D225" s="12" t="str" cm="1">
        <f t="array" ref="D225">_xlfn.SWITCH(WEEKDAY(C225,2), 1, "Lundi", 2, "Mardi", 3, "Mercredi", 4, "Jeudi", 5, "Vendredi", 6, "Samedi", 7, "Dimanche", "Erreur")</f>
        <v>Jeudi</v>
      </c>
      <c r="E225" s="2" t="s">
        <v>30</v>
      </c>
      <c r="F225" s="2" t="s">
        <v>31</v>
      </c>
      <c r="G225" s="2" t="s">
        <v>34</v>
      </c>
      <c r="H225" s="4" t="s">
        <v>22</v>
      </c>
      <c r="I225" s="5">
        <v>45</v>
      </c>
      <c r="J225" s="6">
        <v>650</v>
      </c>
      <c r="K225" s="7">
        <v>292500</v>
      </c>
      <c r="L225" s="7">
        <v>58500</v>
      </c>
      <c r="M225" s="8">
        <v>0.2</v>
      </c>
      <c r="N225" s="2" t="s">
        <v>23</v>
      </c>
      <c r="O225">
        <f t="shared" si="24"/>
        <v>2021</v>
      </c>
      <c r="P225">
        <f t="shared" si="25"/>
        <v>3</v>
      </c>
      <c r="Q225" t="str">
        <f t="shared" si="26"/>
        <v>mars</v>
      </c>
      <c r="R225" t="str">
        <f t="shared" si="27"/>
        <v>California</v>
      </c>
      <c r="S225" t="str">
        <f t="shared" si="28"/>
        <v>2021-03</v>
      </c>
      <c r="T225">
        <f>IF(AND(COUNTIF(Calculs!$Q$2:$Q$12,$O225)&gt;0,COUNTIF(Calculs!$S$2:$S$12,$E225)&gt;0,COUNTIF(Calculs!$U$2:$U$12,$H225)&gt;0),1,0)</f>
        <v>1</v>
      </c>
      <c r="U225">
        <f t="shared" si="29"/>
        <v>292500</v>
      </c>
      <c r="V225">
        <f t="shared" si="30"/>
        <v>650</v>
      </c>
      <c r="W225">
        <f t="shared" si="31"/>
        <v>58500</v>
      </c>
    </row>
    <row r="226" spans="1:23" ht="15.75" customHeight="1" x14ac:dyDescent="0.3">
      <c r="A226" s="2" t="s">
        <v>33</v>
      </c>
      <c r="B226" s="2">
        <v>1189833</v>
      </c>
      <c r="C226" s="3">
        <v>44274</v>
      </c>
      <c r="D226" s="12" t="str" cm="1">
        <f t="array" ref="D226">_xlfn.SWITCH(WEEKDAY(C226,2), 1, "Lundi", 2, "Mardi", 3, "Mercredi", 4, "Jeudi", 5, "Vendredi", 6, "Samedi", 7, "Dimanche", "Erreur")</f>
        <v>Vendredi</v>
      </c>
      <c r="E226" s="2" t="s">
        <v>30</v>
      </c>
      <c r="F226" s="2" t="s">
        <v>31</v>
      </c>
      <c r="G226" s="2" t="s">
        <v>34</v>
      </c>
      <c r="H226" s="4" t="s">
        <v>16</v>
      </c>
      <c r="I226" s="5">
        <v>35</v>
      </c>
      <c r="J226" s="6">
        <v>800</v>
      </c>
      <c r="K226" s="7">
        <v>280000</v>
      </c>
      <c r="L226" s="7">
        <v>112000</v>
      </c>
      <c r="M226" s="8">
        <v>0.4</v>
      </c>
      <c r="N226" s="2" t="s">
        <v>23</v>
      </c>
      <c r="O226">
        <f t="shared" si="24"/>
        <v>2021</v>
      </c>
      <c r="P226">
        <f t="shared" si="25"/>
        <v>3</v>
      </c>
      <c r="Q226" t="str">
        <f t="shared" si="26"/>
        <v>mars</v>
      </c>
      <c r="R226" t="str">
        <f t="shared" si="27"/>
        <v>California</v>
      </c>
      <c r="S226" t="str">
        <f t="shared" si="28"/>
        <v>2021-03</v>
      </c>
      <c r="T226">
        <f>IF(AND(COUNTIF(Calculs!$Q$2:$Q$12,$O226)&gt;0,COUNTIF(Calculs!$S$2:$S$12,$E226)&gt;0,COUNTIF(Calculs!$U$2:$U$12,$H226)&gt;0),1,0)</f>
        <v>1</v>
      </c>
      <c r="U226">
        <f t="shared" si="29"/>
        <v>280000</v>
      </c>
      <c r="V226">
        <f t="shared" si="30"/>
        <v>800</v>
      </c>
      <c r="W226">
        <f t="shared" si="31"/>
        <v>112000</v>
      </c>
    </row>
    <row r="227" spans="1:23" ht="15.75" customHeight="1" x14ac:dyDescent="0.3">
      <c r="A227" s="2" t="s">
        <v>33</v>
      </c>
      <c r="B227" s="2">
        <v>1189833</v>
      </c>
      <c r="C227" s="3">
        <v>44275</v>
      </c>
      <c r="D227" s="12" t="str" cm="1">
        <f t="array" ref="D227">_xlfn.SWITCH(WEEKDAY(C227,2), 1, "Lundi", 2, "Mardi", 3, "Mercredi", 4, "Jeudi", 5, "Vendredi", 6, "Samedi", 7, "Dimanche", "Erreur")</f>
        <v>Samedi</v>
      </c>
      <c r="E227" s="2" t="s">
        <v>30</v>
      </c>
      <c r="F227" s="2" t="s">
        <v>31</v>
      </c>
      <c r="G227" s="2" t="s">
        <v>34</v>
      </c>
      <c r="H227" s="4" t="s">
        <v>18</v>
      </c>
      <c r="I227" s="5">
        <v>45</v>
      </c>
      <c r="J227" s="6">
        <v>650</v>
      </c>
      <c r="K227" s="7">
        <v>292500</v>
      </c>
      <c r="L227" s="7">
        <v>73125</v>
      </c>
      <c r="M227" s="8">
        <v>0.25</v>
      </c>
      <c r="N227" s="2" t="s">
        <v>23</v>
      </c>
      <c r="O227">
        <f t="shared" si="24"/>
        <v>2021</v>
      </c>
      <c r="P227">
        <f t="shared" si="25"/>
        <v>3</v>
      </c>
      <c r="Q227" t="str">
        <f t="shared" si="26"/>
        <v>mars</v>
      </c>
      <c r="R227" t="str">
        <f t="shared" si="27"/>
        <v>California</v>
      </c>
      <c r="S227" t="str">
        <f t="shared" si="28"/>
        <v>2021-03</v>
      </c>
      <c r="T227">
        <f>IF(AND(COUNTIF(Calculs!$Q$2:$Q$12,$O227)&gt;0,COUNTIF(Calculs!$S$2:$S$12,$E227)&gt;0,COUNTIF(Calculs!$U$2:$U$12,$H227)&gt;0),1,0)</f>
        <v>1</v>
      </c>
      <c r="U227">
        <f t="shared" si="29"/>
        <v>292500</v>
      </c>
      <c r="V227">
        <f t="shared" si="30"/>
        <v>650</v>
      </c>
      <c r="W227">
        <f t="shared" si="31"/>
        <v>73125</v>
      </c>
    </row>
    <row r="228" spans="1:23" ht="15.75" customHeight="1" x14ac:dyDescent="0.3">
      <c r="A228" s="2" t="s">
        <v>33</v>
      </c>
      <c r="B228" s="2">
        <v>1189833</v>
      </c>
      <c r="C228" s="3">
        <v>44276</v>
      </c>
      <c r="D228" s="12" t="str" cm="1">
        <f t="array" ref="D228">_xlfn.SWITCH(WEEKDAY(C228,2), 1, "Lundi", 2, "Mardi", 3, "Mercredi", 4, "Jeudi", 5, "Vendredi", 6, "Samedi", 7, "Dimanche", "Erreur")</f>
        <v>Dimanche</v>
      </c>
      <c r="E228" s="2" t="s">
        <v>30</v>
      </c>
      <c r="F228" s="2" t="s">
        <v>31</v>
      </c>
      <c r="G228" s="2" t="s">
        <v>34</v>
      </c>
      <c r="H228" s="4" t="s">
        <v>19</v>
      </c>
      <c r="I228" s="5">
        <v>45</v>
      </c>
      <c r="J228" s="6">
        <v>650</v>
      </c>
      <c r="K228" s="7">
        <v>292500</v>
      </c>
      <c r="L228" s="7">
        <v>117000</v>
      </c>
      <c r="M228" s="8">
        <v>0.4</v>
      </c>
      <c r="N228" s="2" t="s">
        <v>23</v>
      </c>
      <c r="O228">
        <f t="shared" si="24"/>
        <v>2021</v>
      </c>
      <c r="P228">
        <f t="shared" si="25"/>
        <v>3</v>
      </c>
      <c r="Q228" t="str">
        <f t="shared" si="26"/>
        <v>mars</v>
      </c>
      <c r="R228" t="str">
        <f t="shared" si="27"/>
        <v>California</v>
      </c>
      <c r="S228" t="str">
        <f t="shared" si="28"/>
        <v>2021-03</v>
      </c>
      <c r="T228">
        <f>IF(AND(COUNTIF(Calculs!$Q$2:$Q$12,$O228)&gt;0,COUNTIF(Calculs!$S$2:$S$12,$E228)&gt;0,COUNTIF(Calculs!$U$2:$U$12,$H228)&gt;0),1,0)</f>
        <v>1</v>
      </c>
      <c r="U228">
        <f t="shared" si="29"/>
        <v>292500</v>
      </c>
      <c r="V228">
        <f t="shared" si="30"/>
        <v>650</v>
      </c>
      <c r="W228">
        <f t="shared" si="31"/>
        <v>117000</v>
      </c>
    </row>
    <row r="229" spans="1:23" ht="15.75" customHeight="1" x14ac:dyDescent="0.3">
      <c r="A229" s="2" t="s">
        <v>33</v>
      </c>
      <c r="B229" s="2">
        <v>1189833</v>
      </c>
      <c r="C229" s="3">
        <v>44277</v>
      </c>
      <c r="D229" s="12" t="str" cm="1">
        <f t="array" ref="D229">_xlfn.SWITCH(WEEKDAY(C229,2), 1, "Lundi", 2, "Mardi", 3, "Mercredi", 4, "Jeudi", 5, "Vendredi", 6, "Samedi", 7, "Dimanche", "Erreur")</f>
        <v>Lundi</v>
      </c>
      <c r="E229" s="2" t="s">
        <v>30</v>
      </c>
      <c r="F229" s="2" t="s">
        <v>31</v>
      </c>
      <c r="G229" s="2" t="s">
        <v>34</v>
      </c>
      <c r="H229" s="4" t="s">
        <v>20</v>
      </c>
      <c r="I229" s="5">
        <v>45</v>
      </c>
      <c r="J229" s="6">
        <v>550</v>
      </c>
      <c r="K229" s="7">
        <v>247500</v>
      </c>
      <c r="L229" s="7">
        <v>86625</v>
      </c>
      <c r="M229" s="8">
        <v>0.35</v>
      </c>
      <c r="N229" s="2" t="s">
        <v>23</v>
      </c>
      <c r="O229">
        <f t="shared" si="24"/>
        <v>2021</v>
      </c>
      <c r="P229">
        <f t="shared" si="25"/>
        <v>3</v>
      </c>
      <c r="Q229" t="str">
        <f t="shared" si="26"/>
        <v>mars</v>
      </c>
      <c r="R229" t="str">
        <f t="shared" si="27"/>
        <v>California</v>
      </c>
      <c r="S229" t="str">
        <f t="shared" si="28"/>
        <v>2021-03</v>
      </c>
      <c r="T229">
        <f>IF(AND(COUNTIF(Calculs!$Q$2:$Q$12,$O229)&gt;0,COUNTIF(Calculs!$S$2:$S$12,$E229)&gt;0,COUNTIF(Calculs!$U$2:$U$12,$H229)&gt;0),1,0)</f>
        <v>1</v>
      </c>
      <c r="U229">
        <f t="shared" si="29"/>
        <v>247500</v>
      </c>
      <c r="V229">
        <f t="shared" si="30"/>
        <v>550</v>
      </c>
      <c r="W229">
        <f t="shared" si="31"/>
        <v>86625</v>
      </c>
    </row>
    <row r="230" spans="1:23" ht="15.75" customHeight="1" x14ac:dyDescent="0.3">
      <c r="A230" s="2" t="s">
        <v>33</v>
      </c>
      <c r="B230" s="2">
        <v>1189833</v>
      </c>
      <c r="C230" s="3">
        <v>44278</v>
      </c>
      <c r="D230" s="12" t="str" cm="1">
        <f t="array" ref="D230">_xlfn.SWITCH(WEEKDAY(C230,2), 1, "Lundi", 2, "Mardi", 3, "Mercredi", 4, "Jeudi", 5, "Vendredi", 6, "Samedi", 7, "Dimanche", "Erreur")</f>
        <v>Mardi</v>
      </c>
      <c r="E230" s="2" t="s">
        <v>30</v>
      </c>
      <c r="F230" s="2" t="s">
        <v>31</v>
      </c>
      <c r="G230" s="2" t="s">
        <v>34</v>
      </c>
      <c r="H230" s="4" t="s">
        <v>21</v>
      </c>
      <c r="I230" s="5">
        <v>50</v>
      </c>
      <c r="J230" s="6">
        <v>425</v>
      </c>
      <c r="K230" s="7">
        <v>212500</v>
      </c>
      <c r="L230" s="7">
        <v>116875.00000000001</v>
      </c>
      <c r="M230" s="8">
        <v>0.55000000000000004</v>
      </c>
      <c r="N230" s="2" t="s">
        <v>23</v>
      </c>
      <c r="O230">
        <f t="shared" si="24"/>
        <v>2021</v>
      </c>
      <c r="P230">
        <f t="shared" si="25"/>
        <v>3</v>
      </c>
      <c r="Q230" t="str">
        <f t="shared" si="26"/>
        <v>mars</v>
      </c>
      <c r="R230" t="str">
        <f t="shared" si="27"/>
        <v>California</v>
      </c>
      <c r="S230" t="str">
        <f t="shared" si="28"/>
        <v>2021-03</v>
      </c>
      <c r="T230">
        <f>IF(AND(COUNTIF(Calculs!$Q$2:$Q$12,$O230)&gt;0,COUNTIF(Calculs!$S$2:$S$12,$E230)&gt;0,COUNTIF(Calculs!$U$2:$U$12,$H230)&gt;0),1,0)</f>
        <v>1</v>
      </c>
      <c r="U230">
        <f t="shared" si="29"/>
        <v>212500</v>
      </c>
      <c r="V230">
        <f t="shared" si="30"/>
        <v>425</v>
      </c>
      <c r="W230">
        <f t="shared" si="31"/>
        <v>116875.00000000001</v>
      </c>
    </row>
    <row r="231" spans="1:23" ht="15.75" customHeight="1" x14ac:dyDescent="0.3">
      <c r="A231" s="2" t="s">
        <v>33</v>
      </c>
      <c r="B231" s="2">
        <v>1189833</v>
      </c>
      <c r="C231" s="3">
        <v>44292</v>
      </c>
      <c r="D231" s="12" t="str" cm="1">
        <f t="array" ref="D231">_xlfn.SWITCH(WEEKDAY(C231,2), 1, "Lundi", 2, "Mardi", 3, "Mercredi", 4, "Jeudi", 5, "Vendredi", 6, "Samedi", 7, "Dimanche", "Erreur")</f>
        <v>Mardi</v>
      </c>
      <c r="E231" s="2" t="s">
        <v>30</v>
      </c>
      <c r="F231" s="2" t="s">
        <v>31</v>
      </c>
      <c r="G231" s="2" t="s">
        <v>34</v>
      </c>
      <c r="H231" s="4" t="s">
        <v>22</v>
      </c>
      <c r="I231" s="5">
        <v>45</v>
      </c>
      <c r="J231" s="6">
        <v>625</v>
      </c>
      <c r="K231" s="7">
        <v>281250</v>
      </c>
      <c r="L231" s="7">
        <v>56250</v>
      </c>
      <c r="M231" s="8">
        <v>0.2</v>
      </c>
      <c r="N231" s="2" t="s">
        <v>23</v>
      </c>
      <c r="O231">
        <f t="shared" si="24"/>
        <v>2021</v>
      </c>
      <c r="P231">
        <f t="shared" si="25"/>
        <v>4</v>
      </c>
      <c r="Q231" t="str">
        <f t="shared" si="26"/>
        <v>avr</v>
      </c>
      <c r="R231" t="str">
        <f t="shared" si="27"/>
        <v>California</v>
      </c>
      <c r="S231" t="str">
        <f t="shared" si="28"/>
        <v>2021-04</v>
      </c>
      <c r="T231">
        <f>IF(AND(COUNTIF(Calculs!$Q$2:$Q$12,$O231)&gt;0,COUNTIF(Calculs!$S$2:$S$12,$E231)&gt;0,COUNTIF(Calculs!$U$2:$U$12,$H231)&gt;0),1,0)</f>
        <v>1</v>
      </c>
      <c r="U231">
        <f t="shared" si="29"/>
        <v>281250</v>
      </c>
      <c r="V231">
        <f t="shared" si="30"/>
        <v>625</v>
      </c>
      <c r="W231">
        <f t="shared" si="31"/>
        <v>56250</v>
      </c>
    </row>
    <row r="232" spans="1:23" ht="15.75" customHeight="1" x14ac:dyDescent="0.3">
      <c r="A232" s="2" t="s">
        <v>33</v>
      </c>
      <c r="B232" s="2">
        <v>1189833</v>
      </c>
      <c r="C232" s="3">
        <v>44293</v>
      </c>
      <c r="D232" s="12" t="str" cm="1">
        <f t="array" ref="D232">_xlfn.SWITCH(WEEKDAY(C232,2), 1, "Lundi", 2, "Mardi", 3, "Mercredi", 4, "Jeudi", 5, "Vendredi", 6, "Samedi", 7, "Dimanche", "Erreur")</f>
        <v>Mercredi</v>
      </c>
      <c r="E232" s="2" t="s">
        <v>30</v>
      </c>
      <c r="F232" s="2" t="s">
        <v>31</v>
      </c>
      <c r="G232" s="2" t="s">
        <v>34</v>
      </c>
      <c r="H232" s="4" t="s">
        <v>16</v>
      </c>
      <c r="I232" s="5">
        <v>45</v>
      </c>
      <c r="J232" s="6">
        <v>800</v>
      </c>
      <c r="K232" s="7">
        <v>360000</v>
      </c>
      <c r="L232" s="7">
        <v>144000</v>
      </c>
      <c r="M232" s="8">
        <v>0.4</v>
      </c>
      <c r="N232" s="2" t="s">
        <v>23</v>
      </c>
      <c r="O232">
        <f t="shared" si="24"/>
        <v>2021</v>
      </c>
      <c r="P232">
        <f t="shared" si="25"/>
        <v>4</v>
      </c>
      <c r="Q232" t="str">
        <f t="shared" si="26"/>
        <v>avr</v>
      </c>
      <c r="R232" t="str">
        <f t="shared" si="27"/>
        <v>California</v>
      </c>
      <c r="S232" t="str">
        <f t="shared" si="28"/>
        <v>2021-04</v>
      </c>
      <c r="T232">
        <f>IF(AND(COUNTIF(Calculs!$Q$2:$Q$12,$O232)&gt;0,COUNTIF(Calculs!$S$2:$S$12,$E232)&gt;0,COUNTIF(Calculs!$U$2:$U$12,$H232)&gt;0),1,0)</f>
        <v>1</v>
      </c>
      <c r="U232">
        <f t="shared" si="29"/>
        <v>360000</v>
      </c>
      <c r="V232">
        <f t="shared" si="30"/>
        <v>800</v>
      </c>
      <c r="W232">
        <f t="shared" si="31"/>
        <v>144000</v>
      </c>
    </row>
    <row r="233" spans="1:23" ht="15.75" customHeight="1" x14ac:dyDescent="0.3">
      <c r="A233" s="2" t="s">
        <v>33</v>
      </c>
      <c r="B233" s="2">
        <v>1189833</v>
      </c>
      <c r="C233" s="3">
        <v>44294</v>
      </c>
      <c r="D233" s="12" t="str" cm="1">
        <f t="array" ref="D233">_xlfn.SWITCH(WEEKDAY(C233,2), 1, "Lundi", 2, "Mardi", 3, "Mercredi", 4, "Jeudi", 5, "Vendredi", 6, "Samedi", 7, "Dimanche", "Erreur")</f>
        <v>Jeudi</v>
      </c>
      <c r="E233" s="2" t="s">
        <v>30</v>
      </c>
      <c r="F233" s="2" t="s">
        <v>31</v>
      </c>
      <c r="G233" s="2" t="s">
        <v>34</v>
      </c>
      <c r="H233" s="4" t="s">
        <v>18</v>
      </c>
      <c r="I233" s="5">
        <v>50</v>
      </c>
      <c r="J233" s="6">
        <v>600</v>
      </c>
      <c r="K233" s="7">
        <v>300000</v>
      </c>
      <c r="L233" s="7">
        <v>75000</v>
      </c>
      <c r="M233" s="8">
        <v>0.25</v>
      </c>
      <c r="N233" s="2" t="s">
        <v>23</v>
      </c>
      <c r="O233">
        <f t="shared" si="24"/>
        <v>2021</v>
      </c>
      <c r="P233">
        <f t="shared" si="25"/>
        <v>4</v>
      </c>
      <c r="Q233" t="str">
        <f t="shared" si="26"/>
        <v>avr</v>
      </c>
      <c r="R233" t="str">
        <f t="shared" si="27"/>
        <v>California</v>
      </c>
      <c r="S233" t="str">
        <f t="shared" si="28"/>
        <v>2021-04</v>
      </c>
      <c r="T233">
        <f>IF(AND(COUNTIF(Calculs!$Q$2:$Q$12,$O233)&gt;0,COUNTIF(Calculs!$S$2:$S$12,$E233)&gt;0,COUNTIF(Calculs!$U$2:$U$12,$H233)&gt;0),1,0)</f>
        <v>1</v>
      </c>
      <c r="U233">
        <f t="shared" si="29"/>
        <v>300000</v>
      </c>
      <c r="V233">
        <f t="shared" si="30"/>
        <v>600</v>
      </c>
      <c r="W233">
        <f t="shared" si="31"/>
        <v>75000</v>
      </c>
    </row>
    <row r="234" spans="1:23" ht="15.75" customHeight="1" x14ac:dyDescent="0.3">
      <c r="A234" s="2" t="s">
        <v>33</v>
      </c>
      <c r="B234" s="2">
        <v>1189833</v>
      </c>
      <c r="C234" s="3">
        <v>44295</v>
      </c>
      <c r="D234" s="12" t="str" cm="1">
        <f t="array" ref="D234">_xlfn.SWITCH(WEEKDAY(C234,2), 1, "Lundi", 2, "Mardi", 3, "Mercredi", 4, "Jeudi", 5, "Vendredi", 6, "Samedi", 7, "Dimanche", "Erreur")</f>
        <v>Vendredi</v>
      </c>
      <c r="E234" s="2" t="s">
        <v>30</v>
      </c>
      <c r="F234" s="2" t="s">
        <v>31</v>
      </c>
      <c r="G234" s="2" t="s">
        <v>34</v>
      </c>
      <c r="H234" s="4" t="s">
        <v>19</v>
      </c>
      <c r="I234" s="5">
        <v>50</v>
      </c>
      <c r="J234" s="6">
        <v>625</v>
      </c>
      <c r="K234" s="7">
        <v>312500</v>
      </c>
      <c r="L234" s="7">
        <v>125000</v>
      </c>
      <c r="M234" s="8">
        <v>0.4</v>
      </c>
      <c r="N234" s="2" t="s">
        <v>23</v>
      </c>
      <c r="O234">
        <f t="shared" si="24"/>
        <v>2021</v>
      </c>
      <c r="P234">
        <f t="shared" si="25"/>
        <v>4</v>
      </c>
      <c r="Q234" t="str">
        <f t="shared" si="26"/>
        <v>avr</v>
      </c>
      <c r="R234" t="str">
        <f t="shared" si="27"/>
        <v>California</v>
      </c>
      <c r="S234" t="str">
        <f t="shared" si="28"/>
        <v>2021-04</v>
      </c>
      <c r="T234">
        <f>IF(AND(COUNTIF(Calculs!$Q$2:$Q$12,$O234)&gt;0,COUNTIF(Calculs!$S$2:$S$12,$E234)&gt;0,COUNTIF(Calculs!$U$2:$U$12,$H234)&gt;0),1,0)</f>
        <v>1</v>
      </c>
      <c r="U234">
        <f t="shared" si="29"/>
        <v>312500</v>
      </c>
      <c r="V234">
        <f t="shared" si="30"/>
        <v>625</v>
      </c>
      <c r="W234">
        <f t="shared" si="31"/>
        <v>125000</v>
      </c>
    </row>
    <row r="235" spans="1:23" ht="15.75" customHeight="1" x14ac:dyDescent="0.3">
      <c r="A235" s="2" t="s">
        <v>33</v>
      </c>
      <c r="B235" s="2">
        <v>1189833</v>
      </c>
      <c r="C235" s="3">
        <v>44296</v>
      </c>
      <c r="D235" s="12" t="str" cm="1">
        <f t="array" ref="D235">_xlfn.SWITCH(WEEKDAY(C235,2), 1, "Lundi", 2, "Mardi", 3, "Mercredi", 4, "Jeudi", 5, "Vendredi", 6, "Samedi", 7, "Dimanche", "Erreur")</f>
        <v>Samedi</v>
      </c>
      <c r="E235" s="2" t="s">
        <v>30</v>
      </c>
      <c r="F235" s="2" t="s">
        <v>31</v>
      </c>
      <c r="G235" s="2" t="s">
        <v>34</v>
      </c>
      <c r="H235" s="4" t="s">
        <v>20</v>
      </c>
      <c r="I235" s="5">
        <v>45</v>
      </c>
      <c r="J235" s="6">
        <v>525</v>
      </c>
      <c r="K235" s="7">
        <v>236250</v>
      </c>
      <c r="L235" s="7">
        <v>82687.5</v>
      </c>
      <c r="M235" s="8">
        <v>0.35</v>
      </c>
      <c r="N235" s="2" t="s">
        <v>23</v>
      </c>
      <c r="O235">
        <f t="shared" si="24"/>
        <v>2021</v>
      </c>
      <c r="P235">
        <f t="shared" si="25"/>
        <v>4</v>
      </c>
      <c r="Q235" t="str">
        <f t="shared" si="26"/>
        <v>avr</v>
      </c>
      <c r="R235" t="str">
        <f t="shared" si="27"/>
        <v>California</v>
      </c>
      <c r="S235" t="str">
        <f t="shared" si="28"/>
        <v>2021-04</v>
      </c>
      <c r="T235">
        <f>IF(AND(COUNTIF(Calculs!$Q$2:$Q$12,$O235)&gt;0,COUNTIF(Calculs!$S$2:$S$12,$E235)&gt;0,COUNTIF(Calculs!$U$2:$U$12,$H235)&gt;0),1,0)</f>
        <v>1</v>
      </c>
      <c r="U235">
        <f t="shared" si="29"/>
        <v>236250</v>
      </c>
      <c r="V235">
        <f t="shared" si="30"/>
        <v>525</v>
      </c>
      <c r="W235">
        <f t="shared" si="31"/>
        <v>82687.5</v>
      </c>
    </row>
    <row r="236" spans="1:23" ht="15.75" customHeight="1" x14ac:dyDescent="0.3">
      <c r="A236" s="2" t="s">
        <v>33</v>
      </c>
      <c r="B236" s="2">
        <v>1189833</v>
      </c>
      <c r="C236" s="3">
        <v>44297</v>
      </c>
      <c r="D236" s="12" t="str" cm="1">
        <f t="array" ref="D236">_xlfn.SWITCH(WEEKDAY(C236,2), 1, "Lundi", 2, "Mardi", 3, "Mercredi", 4, "Jeudi", 5, "Vendredi", 6, "Samedi", 7, "Dimanche", "Erreur")</f>
        <v>Dimanche</v>
      </c>
      <c r="E236" s="2" t="s">
        <v>30</v>
      </c>
      <c r="F236" s="2" t="s">
        <v>31</v>
      </c>
      <c r="G236" s="2" t="s">
        <v>34</v>
      </c>
      <c r="H236" s="4" t="s">
        <v>21</v>
      </c>
      <c r="I236" s="5">
        <v>50</v>
      </c>
      <c r="J236" s="6">
        <v>425</v>
      </c>
      <c r="K236" s="7">
        <v>212500</v>
      </c>
      <c r="L236" s="7">
        <v>116875.00000000001</v>
      </c>
      <c r="M236" s="8">
        <v>0.55000000000000004</v>
      </c>
      <c r="N236" s="2" t="s">
        <v>23</v>
      </c>
      <c r="O236">
        <f t="shared" si="24"/>
        <v>2021</v>
      </c>
      <c r="P236">
        <f t="shared" si="25"/>
        <v>4</v>
      </c>
      <c r="Q236" t="str">
        <f t="shared" si="26"/>
        <v>avr</v>
      </c>
      <c r="R236" t="str">
        <f t="shared" si="27"/>
        <v>California</v>
      </c>
      <c r="S236" t="str">
        <f t="shared" si="28"/>
        <v>2021-04</v>
      </c>
      <c r="T236">
        <f>IF(AND(COUNTIF(Calculs!$Q$2:$Q$12,$O236)&gt;0,COUNTIF(Calculs!$S$2:$S$12,$E236)&gt;0,COUNTIF(Calculs!$U$2:$U$12,$H236)&gt;0),1,0)</f>
        <v>1</v>
      </c>
      <c r="U236">
        <f t="shared" si="29"/>
        <v>212500</v>
      </c>
      <c r="V236">
        <f t="shared" si="30"/>
        <v>425</v>
      </c>
      <c r="W236">
        <f t="shared" si="31"/>
        <v>116875.00000000001</v>
      </c>
    </row>
    <row r="237" spans="1:23" ht="15.75" customHeight="1" x14ac:dyDescent="0.3">
      <c r="A237" s="2" t="s">
        <v>33</v>
      </c>
      <c r="B237" s="2">
        <v>1189833</v>
      </c>
      <c r="C237" s="3">
        <v>44298</v>
      </c>
      <c r="D237" s="12" t="str" cm="1">
        <f t="array" ref="D237">_xlfn.SWITCH(WEEKDAY(C237,2), 1, "Lundi", 2, "Mardi", 3, "Mercredi", 4, "Jeudi", 5, "Vendredi", 6, "Samedi", 7, "Dimanche", "Erreur")</f>
        <v>Lundi</v>
      </c>
      <c r="E237" s="2" t="s">
        <v>30</v>
      </c>
      <c r="F237" s="2" t="s">
        <v>31</v>
      </c>
      <c r="G237" s="2" t="s">
        <v>34</v>
      </c>
      <c r="H237" s="4" t="s">
        <v>22</v>
      </c>
      <c r="I237" s="5">
        <v>65</v>
      </c>
      <c r="J237" s="6">
        <v>600</v>
      </c>
      <c r="K237" s="7">
        <v>390000</v>
      </c>
      <c r="L237" s="7">
        <v>78000</v>
      </c>
      <c r="M237" s="8">
        <v>0.2</v>
      </c>
      <c r="N237" s="2" t="s">
        <v>23</v>
      </c>
      <c r="O237">
        <f t="shared" si="24"/>
        <v>2021</v>
      </c>
      <c r="P237">
        <f t="shared" si="25"/>
        <v>4</v>
      </c>
      <c r="Q237" t="str">
        <f t="shared" si="26"/>
        <v>avr</v>
      </c>
      <c r="R237" t="str">
        <f t="shared" si="27"/>
        <v>California</v>
      </c>
      <c r="S237" t="str">
        <f t="shared" si="28"/>
        <v>2021-04</v>
      </c>
      <c r="T237">
        <f>IF(AND(COUNTIF(Calculs!$Q$2:$Q$12,$O237)&gt;0,COUNTIF(Calculs!$S$2:$S$12,$E237)&gt;0,COUNTIF(Calculs!$U$2:$U$12,$H237)&gt;0),1,0)</f>
        <v>1</v>
      </c>
      <c r="U237">
        <f t="shared" si="29"/>
        <v>390000</v>
      </c>
      <c r="V237">
        <f t="shared" si="30"/>
        <v>600</v>
      </c>
      <c r="W237">
        <f t="shared" si="31"/>
        <v>78000</v>
      </c>
    </row>
    <row r="238" spans="1:23" ht="15.75" customHeight="1" x14ac:dyDescent="0.3">
      <c r="A238" s="2" t="s">
        <v>33</v>
      </c>
      <c r="B238" s="2">
        <v>1189833</v>
      </c>
      <c r="C238" s="3">
        <v>44299</v>
      </c>
      <c r="D238" s="12" t="str" cm="1">
        <f t="array" ref="D238">_xlfn.SWITCH(WEEKDAY(C238,2), 1, "Lundi", 2, "Mardi", 3, "Mercredi", 4, "Jeudi", 5, "Vendredi", 6, "Samedi", 7, "Dimanche", "Erreur")</f>
        <v>Mardi</v>
      </c>
      <c r="E238" s="2" t="s">
        <v>30</v>
      </c>
      <c r="F238" s="2" t="s">
        <v>31</v>
      </c>
      <c r="G238" s="2" t="s">
        <v>34</v>
      </c>
      <c r="H238" s="4" t="s">
        <v>16</v>
      </c>
      <c r="I238" s="5">
        <v>45</v>
      </c>
      <c r="J238" s="6">
        <v>800</v>
      </c>
      <c r="K238" s="7">
        <v>360000</v>
      </c>
      <c r="L238" s="7">
        <v>144000</v>
      </c>
      <c r="M238" s="8">
        <v>0.4</v>
      </c>
      <c r="N238" s="2" t="s">
        <v>23</v>
      </c>
      <c r="O238">
        <f t="shared" si="24"/>
        <v>2021</v>
      </c>
      <c r="P238">
        <f t="shared" si="25"/>
        <v>4</v>
      </c>
      <c r="Q238" t="str">
        <f t="shared" si="26"/>
        <v>avr</v>
      </c>
      <c r="R238" t="str">
        <f t="shared" si="27"/>
        <v>California</v>
      </c>
      <c r="S238" t="str">
        <f t="shared" si="28"/>
        <v>2021-04</v>
      </c>
      <c r="T238">
        <f>IF(AND(COUNTIF(Calculs!$Q$2:$Q$12,$O238)&gt;0,COUNTIF(Calculs!$S$2:$S$12,$E238)&gt;0,COUNTIF(Calculs!$U$2:$U$12,$H238)&gt;0),1,0)</f>
        <v>1</v>
      </c>
      <c r="U238">
        <f t="shared" si="29"/>
        <v>360000</v>
      </c>
      <c r="V238">
        <f t="shared" si="30"/>
        <v>800</v>
      </c>
      <c r="W238">
        <f t="shared" si="31"/>
        <v>144000</v>
      </c>
    </row>
    <row r="239" spans="1:23" ht="15.75" customHeight="1" x14ac:dyDescent="0.3">
      <c r="A239" s="2" t="s">
        <v>33</v>
      </c>
      <c r="B239" s="2">
        <v>1189833</v>
      </c>
      <c r="C239" s="3">
        <v>44300</v>
      </c>
      <c r="D239" s="12" t="str" cm="1">
        <f t="array" ref="D239">_xlfn.SWITCH(WEEKDAY(C239,2), 1, "Lundi", 2, "Mardi", 3, "Mercredi", 4, "Jeudi", 5, "Vendredi", 6, "Samedi", 7, "Dimanche", "Erreur")</f>
        <v>Mercredi</v>
      </c>
      <c r="E239" s="2" t="s">
        <v>30</v>
      </c>
      <c r="F239" s="2" t="s">
        <v>31</v>
      </c>
      <c r="G239" s="2" t="s">
        <v>34</v>
      </c>
      <c r="H239" s="4" t="s">
        <v>18</v>
      </c>
      <c r="I239" s="5">
        <v>50</v>
      </c>
      <c r="J239" s="6">
        <v>650</v>
      </c>
      <c r="K239" s="7">
        <v>325000</v>
      </c>
      <c r="L239" s="7">
        <v>81250</v>
      </c>
      <c r="M239" s="8">
        <v>0.25</v>
      </c>
      <c r="N239" s="2" t="s">
        <v>23</v>
      </c>
      <c r="O239">
        <f t="shared" si="24"/>
        <v>2021</v>
      </c>
      <c r="P239">
        <f t="shared" si="25"/>
        <v>4</v>
      </c>
      <c r="Q239" t="str">
        <f t="shared" si="26"/>
        <v>avr</v>
      </c>
      <c r="R239" t="str">
        <f t="shared" si="27"/>
        <v>California</v>
      </c>
      <c r="S239" t="str">
        <f t="shared" si="28"/>
        <v>2021-04</v>
      </c>
      <c r="T239">
        <f>IF(AND(COUNTIF(Calculs!$Q$2:$Q$12,$O239)&gt;0,COUNTIF(Calculs!$S$2:$S$12,$E239)&gt;0,COUNTIF(Calculs!$U$2:$U$12,$H239)&gt;0),1,0)</f>
        <v>1</v>
      </c>
      <c r="U239">
        <f t="shared" si="29"/>
        <v>325000</v>
      </c>
      <c r="V239">
        <f t="shared" si="30"/>
        <v>650</v>
      </c>
      <c r="W239">
        <f t="shared" si="31"/>
        <v>81250</v>
      </c>
    </row>
    <row r="240" spans="1:23" ht="15.75" customHeight="1" x14ac:dyDescent="0.3">
      <c r="A240" s="2" t="s">
        <v>33</v>
      </c>
      <c r="B240" s="2">
        <v>1189833</v>
      </c>
      <c r="C240" s="3">
        <v>44301</v>
      </c>
      <c r="D240" s="12" t="str" cm="1">
        <f t="array" ref="D240">_xlfn.SWITCH(WEEKDAY(C240,2), 1, "Lundi", 2, "Mardi", 3, "Mercredi", 4, "Jeudi", 5, "Vendredi", 6, "Samedi", 7, "Dimanche", "Erreur")</f>
        <v>Jeudi</v>
      </c>
      <c r="E240" s="2" t="s">
        <v>30</v>
      </c>
      <c r="F240" s="2" t="s">
        <v>31</v>
      </c>
      <c r="G240" s="2" t="s">
        <v>34</v>
      </c>
      <c r="H240" s="4" t="s">
        <v>19</v>
      </c>
      <c r="I240" s="5">
        <v>50</v>
      </c>
      <c r="J240" s="6">
        <v>650</v>
      </c>
      <c r="K240" s="7">
        <v>325000</v>
      </c>
      <c r="L240" s="7">
        <v>130000</v>
      </c>
      <c r="M240" s="8">
        <v>0.4</v>
      </c>
      <c r="N240" s="2" t="s">
        <v>23</v>
      </c>
      <c r="O240">
        <f t="shared" si="24"/>
        <v>2021</v>
      </c>
      <c r="P240">
        <f t="shared" si="25"/>
        <v>4</v>
      </c>
      <c r="Q240" t="str">
        <f t="shared" si="26"/>
        <v>avr</v>
      </c>
      <c r="R240" t="str">
        <f t="shared" si="27"/>
        <v>California</v>
      </c>
      <c r="S240" t="str">
        <f t="shared" si="28"/>
        <v>2021-04</v>
      </c>
      <c r="T240">
        <f>IF(AND(COUNTIF(Calculs!$Q$2:$Q$12,$O240)&gt;0,COUNTIF(Calculs!$S$2:$S$12,$E240)&gt;0,COUNTIF(Calculs!$U$2:$U$12,$H240)&gt;0),1,0)</f>
        <v>1</v>
      </c>
      <c r="U240">
        <f t="shared" si="29"/>
        <v>325000</v>
      </c>
      <c r="V240">
        <f t="shared" si="30"/>
        <v>650</v>
      </c>
      <c r="W240">
        <f t="shared" si="31"/>
        <v>130000</v>
      </c>
    </row>
    <row r="241" spans="1:23" ht="15.75" customHeight="1" x14ac:dyDescent="0.3">
      <c r="A241" s="2" t="s">
        <v>33</v>
      </c>
      <c r="B241" s="2">
        <v>1189833</v>
      </c>
      <c r="C241" s="3">
        <v>44302</v>
      </c>
      <c r="D241" s="12" t="str" cm="1">
        <f t="array" ref="D241">_xlfn.SWITCH(WEEKDAY(C241,2), 1, "Lundi", 2, "Mardi", 3, "Mercredi", 4, "Jeudi", 5, "Vendredi", 6, "Samedi", 7, "Dimanche", "Erreur")</f>
        <v>Vendredi</v>
      </c>
      <c r="E241" s="2" t="s">
        <v>30</v>
      </c>
      <c r="F241" s="2" t="s">
        <v>31</v>
      </c>
      <c r="G241" s="2" t="s">
        <v>34</v>
      </c>
      <c r="H241" s="4" t="s">
        <v>20</v>
      </c>
      <c r="I241" s="5">
        <v>45</v>
      </c>
      <c r="J241" s="6">
        <v>550</v>
      </c>
      <c r="K241" s="7">
        <v>247500</v>
      </c>
      <c r="L241" s="7">
        <v>86625</v>
      </c>
      <c r="M241" s="8">
        <v>0.35</v>
      </c>
      <c r="N241" s="2" t="s">
        <v>23</v>
      </c>
      <c r="O241">
        <f t="shared" si="24"/>
        <v>2021</v>
      </c>
      <c r="P241">
        <f t="shared" si="25"/>
        <v>4</v>
      </c>
      <c r="Q241" t="str">
        <f t="shared" si="26"/>
        <v>avr</v>
      </c>
      <c r="R241" t="str">
        <f t="shared" si="27"/>
        <v>California</v>
      </c>
      <c r="S241" t="str">
        <f t="shared" si="28"/>
        <v>2021-04</v>
      </c>
      <c r="T241">
        <f>IF(AND(COUNTIF(Calculs!$Q$2:$Q$12,$O241)&gt;0,COUNTIF(Calculs!$S$2:$S$12,$E241)&gt;0,COUNTIF(Calculs!$U$2:$U$12,$H241)&gt;0),1,0)</f>
        <v>1</v>
      </c>
      <c r="U241">
        <f t="shared" si="29"/>
        <v>247500</v>
      </c>
      <c r="V241">
        <f t="shared" si="30"/>
        <v>550</v>
      </c>
      <c r="W241">
        <f t="shared" si="31"/>
        <v>86625</v>
      </c>
    </row>
    <row r="242" spans="1:23" ht="15.75" customHeight="1" x14ac:dyDescent="0.3">
      <c r="A242" s="2" t="s">
        <v>33</v>
      </c>
      <c r="B242" s="2">
        <v>1189833</v>
      </c>
      <c r="C242" s="3">
        <v>44303</v>
      </c>
      <c r="D242" s="12" t="str" cm="1">
        <f t="array" ref="D242">_xlfn.SWITCH(WEEKDAY(C242,2), 1, "Lundi", 2, "Mardi", 3, "Mercredi", 4, "Jeudi", 5, "Vendredi", 6, "Samedi", 7, "Dimanche", "Erreur")</f>
        <v>Samedi</v>
      </c>
      <c r="E242" s="2" t="s">
        <v>30</v>
      </c>
      <c r="F242" s="2" t="s">
        <v>31</v>
      </c>
      <c r="G242" s="2" t="s">
        <v>34</v>
      </c>
      <c r="H242" s="4" t="s">
        <v>21</v>
      </c>
      <c r="I242" s="5">
        <v>50</v>
      </c>
      <c r="J242" s="6">
        <v>450</v>
      </c>
      <c r="K242" s="7">
        <v>225000</v>
      </c>
      <c r="L242" s="7">
        <v>123750.00000000001</v>
      </c>
      <c r="M242" s="8">
        <v>0.55000000000000004</v>
      </c>
      <c r="N242" s="2" t="s">
        <v>23</v>
      </c>
      <c r="O242">
        <f t="shared" si="24"/>
        <v>2021</v>
      </c>
      <c r="P242">
        <f t="shared" si="25"/>
        <v>4</v>
      </c>
      <c r="Q242" t="str">
        <f t="shared" si="26"/>
        <v>avr</v>
      </c>
      <c r="R242" t="str">
        <f t="shared" si="27"/>
        <v>California</v>
      </c>
      <c r="S242" t="str">
        <f t="shared" si="28"/>
        <v>2021-04</v>
      </c>
      <c r="T242">
        <f>IF(AND(COUNTIF(Calculs!$Q$2:$Q$12,$O242)&gt;0,COUNTIF(Calculs!$S$2:$S$12,$E242)&gt;0,COUNTIF(Calculs!$U$2:$U$12,$H242)&gt;0),1,0)</f>
        <v>1</v>
      </c>
      <c r="U242">
        <f t="shared" si="29"/>
        <v>225000</v>
      </c>
      <c r="V242">
        <f t="shared" si="30"/>
        <v>450</v>
      </c>
      <c r="W242">
        <f t="shared" si="31"/>
        <v>123750.00000000001</v>
      </c>
    </row>
    <row r="243" spans="1:23" ht="15.75" customHeight="1" x14ac:dyDescent="0.3">
      <c r="A243" s="2" t="s">
        <v>33</v>
      </c>
      <c r="B243" s="2">
        <v>1189833</v>
      </c>
      <c r="C243" s="3">
        <v>44304</v>
      </c>
      <c r="D243" s="12" t="str" cm="1">
        <f t="array" ref="D243">_xlfn.SWITCH(WEEKDAY(C243,2), 1, "Lundi", 2, "Mardi", 3, "Mercredi", 4, "Jeudi", 5, "Vendredi", 6, "Samedi", 7, "Dimanche", "Erreur")</f>
        <v>Dimanche</v>
      </c>
      <c r="E243" s="2" t="s">
        <v>30</v>
      </c>
      <c r="F243" s="2" t="s">
        <v>31</v>
      </c>
      <c r="G243" s="2" t="s">
        <v>34</v>
      </c>
      <c r="H243" s="4" t="s">
        <v>22</v>
      </c>
      <c r="I243" s="5">
        <v>65</v>
      </c>
      <c r="J243" s="6">
        <v>625</v>
      </c>
      <c r="K243" s="7">
        <v>406250</v>
      </c>
      <c r="L243" s="7">
        <v>81250</v>
      </c>
      <c r="M243" s="8">
        <v>0.2</v>
      </c>
      <c r="N243" s="2" t="s">
        <v>23</v>
      </c>
      <c r="O243">
        <f t="shared" si="24"/>
        <v>2021</v>
      </c>
      <c r="P243">
        <f t="shared" si="25"/>
        <v>4</v>
      </c>
      <c r="Q243" t="str">
        <f t="shared" si="26"/>
        <v>avr</v>
      </c>
      <c r="R243" t="str">
        <f t="shared" si="27"/>
        <v>California</v>
      </c>
      <c r="S243" t="str">
        <f t="shared" si="28"/>
        <v>2021-04</v>
      </c>
      <c r="T243">
        <f>IF(AND(COUNTIF(Calculs!$Q$2:$Q$12,$O243)&gt;0,COUNTIF(Calculs!$S$2:$S$12,$E243)&gt;0,COUNTIF(Calculs!$U$2:$U$12,$H243)&gt;0),1,0)</f>
        <v>1</v>
      </c>
      <c r="U243">
        <f t="shared" si="29"/>
        <v>406250</v>
      </c>
      <c r="V243">
        <f t="shared" si="30"/>
        <v>625</v>
      </c>
      <c r="W243">
        <f t="shared" si="31"/>
        <v>81250</v>
      </c>
    </row>
    <row r="244" spans="1:23" ht="15.75" customHeight="1" x14ac:dyDescent="0.3">
      <c r="A244" s="2" t="s">
        <v>33</v>
      </c>
      <c r="B244" s="2">
        <v>1189833</v>
      </c>
      <c r="C244" s="3">
        <v>44305</v>
      </c>
      <c r="D244" s="12" t="str" cm="1">
        <f t="array" ref="D244">_xlfn.SWITCH(WEEKDAY(C244,2), 1, "Lundi", 2, "Mardi", 3, "Mercredi", 4, "Jeudi", 5, "Vendredi", 6, "Samedi", 7, "Dimanche", "Erreur")</f>
        <v>Lundi</v>
      </c>
      <c r="E244" s="2" t="s">
        <v>30</v>
      </c>
      <c r="F244" s="2" t="s">
        <v>31</v>
      </c>
      <c r="G244" s="2" t="s">
        <v>34</v>
      </c>
      <c r="H244" s="4" t="s">
        <v>16</v>
      </c>
      <c r="I244" s="5">
        <v>45</v>
      </c>
      <c r="J244" s="6">
        <v>900</v>
      </c>
      <c r="K244" s="7">
        <v>405000</v>
      </c>
      <c r="L244" s="7">
        <v>162000</v>
      </c>
      <c r="M244" s="8">
        <v>0.4</v>
      </c>
      <c r="N244" s="2" t="s">
        <v>23</v>
      </c>
      <c r="O244">
        <f t="shared" si="24"/>
        <v>2021</v>
      </c>
      <c r="P244">
        <f t="shared" si="25"/>
        <v>4</v>
      </c>
      <c r="Q244" t="str">
        <f t="shared" si="26"/>
        <v>avr</v>
      </c>
      <c r="R244" t="str">
        <f t="shared" si="27"/>
        <v>California</v>
      </c>
      <c r="S244" t="str">
        <f t="shared" si="28"/>
        <v>2021-04</v>
      </c>
      <c r="T244">
        <f>IF(AND(COUNTIF(Calculs!$Q$2:$Q$12,$O244)&gt;0,COUNTIF(Calculs!$S$2:$S$12,$E244)&gt;0,COUNTIF(Calculs!$U$2:$U$12,$H244)&gt;0),1,0)</f>
        <v>1</v>
      </c>
      <c r="U244">
        <f t="shared" si="29"/>
        <v>405000</v>
      </c>
      <c r="V244">
        <f t="shared" si="30"/>
        <v>900</v>
      </c>
      <c r="W244">
        <f t="shared" si="31"/>
        <v>162000</v>
      </c>
    </row>
    <row r="245" spans="1:23" ht="15.75" customHeight="1" x14ac:dyDescent="0.3">
      <c r="A245" s="2" t="s">
        <v>33</v>
      </c>
      <c r="B245" s="2">
        <v>1189833</v>
      </c>
      <c r="C245" s="3">
        <v>44306</v>
      </c>
      <c r="D245" s="12" t="str" cm="1">
        <f t="array" ref="D245">_xlfn.SWITCH(WEEKDAY(C245,2), 1, "Lundi", 2, "Mardi", 3, "Mercredi", 4, "Jeudi", 5, "Vendredi", 6, "Samedi", 7, "Dimanche", "Erreur")</f>
        <v>Mardi</v>
      </c>
      <c r="E245" s="2" t="s">
        <v>30</v>
      </c>
      <c r="F245" s="2" t="s">
        <v>31</v>
      </c>
      <c r="G245" s="2" t="s">
        <v>34</v>
      </c>
      <c r="H245" s="4" t="s">
        <v>18</v>
      </c>
      <c r="I245" s="5">
        <v>50</v>
      </c>
      <c r="J245" s="6">
        <v>750</v>
      </c>
      <c r="K245" s="7">
        <v>375000</v>
      </c>
      <c r="L245" s="7">
        <v>93750</v>
      </c>
      <c r="M245" s="8">
        <v>0.25</v>
      </c>
      <c r="N245" s="2" t="s">
        <v>23</v>
      </c>
      <c r="O245">
        <f t="shared" si="24"/>
        <v>2021</v>
      </c>
      <c r="P245">
        <f t="shared" si="25"/>
        <v>4</v>
      </c>
      <c r="Q245" t="str">
        <f t="shared" si="26"/>
        <v>avr</v>
      </c>
      <c r="R245" t="str">
        <f t="shared" si="27"/>
        <v>California</v>
      </c>
      <c r="S245" t="str">
        <f t="shared" si="28"/>
        <v>2021-04</v>
      </c>
      <c r="T245">
        <f>IF(AND(COUNTIF(Calculs!$Q$2:$Q$12,$O245)&gt;0,COUNTIF(Calculs!$S$2:$S$12,$E245)&gt;0,COUNTIF(Calculs!$U$2:$U$12,$H245)&gt;0),1,0)</f>
        <v>1</v>
      </c>
      <c r="U245">
        <f t="shared" si="29"/>
        <v>375000</v>
      </c>
      <c r="V245">
        <f t="shared" si="30"/>
        <v>750</v>
      </c>
      <c r="W245">
        <f t="shared" si="31"/>
        <v>93750</v>
      </c>
    </row>
    <row r="246" spans="1:23" ht="15.75" customHeight="1" x14ac:dyDescent="0.3">
      <c r="A246" s="2" t="s">
        <v>33</v>
      </c>
      <c r="B246" s="2">
        <v>1189833</v>
      </c>
      <c r="C246" s="3">
        <v>44307</v>
      </c>
      <c r="D246" s="12" t="str" cm="1">
        <f t="array" ref="D246">_xlfn.SWITCH(WEEKDAY(C246,2), 1, "Lundi", 2, "Mardi", 3, "Mercredi", 4, "Jeudi", 5, "Vendredi", 6, "Samedi", 7, "Dimanche", "Erreur")</f>
        <v>Mercredi</v>
      </c>
      <c r="E246" s="2" t="s">
        <v>30</v>
      </c>
      <c r="F246" s="2" t="s">
        <v>31</v>
      </c>
      <c r="G246" s="2" t="s">
        <v>34</v>
      </c>
      <c r="H246" s="4" t="s">
        <v>19</v>
      </c>
      <c r="I246" s="5">
        <v>50</v>
      </c>
      <c r="J246" s="6">
        <v>750</v>
      </c>
      <c r="K246" s="7">
        <v>375000</v>
      </c>
      <c r="L246" s="7">
        <v>150000</v>
      </c>
      <c r="M246" s="8">
        <v>0.4</v>
      </c>
      <c r="N246" s="2" t="s">
        <v>23</v>
      </c>
      <c r="O246">
        <f t="shared" si="24"/>
        <v>2021</v>
      </c>
      <c r="P246">
        <f t="shared" si="25"/>
        <v>4</v>
      </c>
      <c r="Q246" t="str">
        <f t="shared" si="26"/>
        <v>avr</v>
      </c>
      <c r="R246" t="str">
        <f t="shared" si="27"/>
        <v>California</v>
      </c>
      <c r="S246" t="str">
        <f t="shared" si="28"/>
        <v>2021-04</v>
      </c>
      <c r="T246">
        <f>IF(AND(COUNTIF(Calculs!$Q$2:$Q$12,$O246)&gt;0,COUNTIF(Calculs!$S$2:$S$12,$E246)&gt;0,COUNTIF(Calculs!$U$2:$U$12,$H246)&gt;0),1,0)</f>
        <v>1</v>
      </c>
      <c r="U246">
        <f t="shared" si="29"/>
        <v>375000</v>
      </c>
      <c r="V246">
        <f t="shared" si="30"/>
        <v>750</v>
      </c>
      <c r="W246">
        <f t="shared" si="31"/>
        <v>150000</v>
      </c>
    </row>
    <row r="247" spans="1:23" ht="15.75" customHeight="1" x14ac:dyDescent="0.3">
      <c r="A247" s="2" t="s">
        <v>33</v>
      </c>
      <c r="B247" s="2">
        <v>1189833</v>
      </c>
      <c r="C247" s="3">
        <v>44308</v>
      </c>
      <c r="D247" s="12" t="str" cm="1">
        <f t="array" ref="D247">_xlfn.SWITCH(WEEKDAY(C247,2), 1, "Lundi", 2, "Mardi", 3, "Mercredi", 4, "Jeudi", 5, "Vendredi", 6, "Samedi", 7, "Dimanche", "Erreur")</f>
        <v>Jeudi</v>
      </c>
      <c r="E247" s="2" t="s">
        <v>30</v>
      </c>
      <c r="F247" s="2" t="s">
        <v>31</v>
      </c>
      <c r="G247" s="2" t="s">
        <v>34</v>
      </c>
      <c r="H247" s="4" t="s">
        <v>20</v>
      </c>
      <c r="I247" s="5">
        <v>45</v>
      </c>
      <c r="J247" s="6">
        <v>625</v>
      </c>
      <c r="K247" s="7">
        <v>281250</v>
      </c>
      <c r="L247" s="7">
        <v>98437.5</v>
      </c>
      <c r="M247" s="8">
        <v>0.35</v>
      </c>
      <c r="N247" s="2" t="s">
        <v>23</v>
      </c>
      <c r="O247">
        <f t="shared" si="24"/>
        <v>2021</v>
      </c>
      <c r="P247">
        <f t="shared" si="25"/>
        <v>4</v>
      </c>
      <c r="Q247" t="str">
        <f t="shared" si="26"/>
        <v>avr</v>
      </c>
      <c r="R247" t="str">
        <f t="shared" si="27"/>
        <v>California</v>
      </c>
      <c r="S247" t="str">
        <f t="shared" si="28"/>
        <v>2021-04</v>
      </c>
      <c r="T247">
        <f>IF(AND(COUNTIF(Calculs!$Q$2:$Q$12,$O247)&gt;0,COUNTIF(Calculs!$S$2:$S$12,$E247)&gt;0,COUNTIF(Calculs!$U$2:$U$12,$H247)&gt;0),1,0)</f>
        <v>1</v>
      </c>
      <c r="U247">
        <f t="shared" si="29"/>
        <v>281250</v>
      </c>
      <c r="V247">
        <f t="shared" si="30"/>
        <v>625</v>
      </c>
      <c r="W247">
        <f t="shared" si="31"/>
        <v>98437.5</v>
      </c>
    </row>
    <row r="248" spans="1:23" ht="15.75" customHeight="1" x14ac:dyDescent="0.3">
      <c r="A248" s="2" t="s">
        <v>33</v>
      </c>
      <c r="B248" s="2">
        <v>1189833</v>
      </c>
      <c r="C248" s="3">
        <v>44309</v>
      </c>
      <c r="D248" s="12" t="str" cm="1">
        <f t="array" ref="D248">_xlfn.SWITCH(WEEKDAY(C248,2), 1, "Lundi", 2, "Mardi", 3, "Mercredi", 4, "Jeudi", 5, "Vendredi", 6, "Samedi", 7, "Dimanche", "Erreur")</f>
        <v>Vendredi</v>
      </c>
      <c r="E248" s="2" t="s">
        <v>30</v>
      </c>
      <c r="F248" s="2" t="s">
        <v>31</v>
      </c>
      <c r="G248" s="2" t="s">
        <v>34</v>
      </c>
      <c r="H248" s="4" t="s">
        <v>21</v>
      </c>
      <c r="I248" s="5">
        <v>50</v>
      </c>
      <c r="J248" s="6">
        <v>500</v>
      </c>
      <c r="K248" s="7">
        <v>250000</v>
      </c>
      <c r="L248" s="7">
        <v>137500</v>
      </c>
      <c r="M248" s="8">
        <v>0.55000000000000004</v>
      </c>
      <c r="N248" s="2" t="s">
        <v>23</v>
      </c>
      <c r="O248">
        <f t="shared" si="24"/>
        <v>2021</v>
      </c>
      <c r="P248">
        <f t="shared" si="25"/>
        <v>4</v>
      </c>
      <c r="Q248" t="str">
        <f t="shared" si="26"/>
        <v>avr</v>
      </c>
      <c r="R248" t="str">
        <f t="shared" si="27"/>
        <v>California</v>
      </c>
      <c r="S248" t="str">
        <f t="shared" si="28"/>
        <v>2021-04</v>
      </c>
      <c r="T248">
        <f>IF(AND(COUNTIF(Calculs!$Q$2:$Q$12,$O248)&gt;0,COUNTIF(Calculs!$S$2:$S$12,$E248)&gt;0,COUNTIF(Calculs!$U$2:$U$12,$H248)&gt;0),1,0)</f>
        <v>1</v>
      </c>
      <c r="U248">
        <f t="shared" si="29"/>
        <v>250000</v>
      </c>
      <c r="V248">
        <f t="shared" si="30"/>
        <v>500</v>
      </c>
      <c r="W248">
        <f t="shared" si="31"/>
        <v>137500</v>
      </c>
    </row>
    <row r="249" spans="1:23" ht="15.75" customHeight="1" x14ac:dyDescent="0.3">
      <c r="A249" s="2" t="s">
        <v>33</v>
      </c>
      <c r="B249" s="2">
        <v>1189833</v>
      </c>
      <c r="C249" s="3">
        <v>44310</v>
      </c>
      <c r="D249" s="12" t="str" cm="1">
        <f t="array" ref="D249">_xlfn.SWITCH(WEEKDAY(C249,2), 1, "Lundi", 2, "Mardi", 3, "Mercredi", 4, "Jeudi", 5, "Vendredi", 6, "Samedi", 7, "Dimanche", "Erreur")</f>
        <v>Samedi</v>
      </c>
      <c r="E249" s="2" t="s">
        <v>30</v>
      </c>
      <c r="F249" s="2" t="s">
        <v>31</v>
      </c>
      <c r="G249" s="2" t="s">
        <v>34</v>
      </c>
      <c r="H249" s="4" t="s">
        <v>22</v>
      </c>
      <c r="I249" s="5">
        <v>65</v>
      </c>
      <c r="J249" s="6">
        <v>800</v>
      </c>
      <c r="K249" s="7">
        <v>520000</v>
      </c>
      <c r="L249" s="7">
        <v>104000</v>
      </c>
      <c r="M249" s="8">
        <v>0.2</v>
      </c>
      <c r="N249" s="2" t="s">
        <v>23</v>
      </c>
      <c r="O249">
        <f t="shared" si="24"/>
        <v>2021</v>
      </c>
      <c r="P249">
        <f t="shared" si="25"/>
        <v>4</v>
      </c>
      <c r="Q249" t="str">
        <f t="shared" si="26"/>
        <v>avr</v>
      </c>
      <c r="R249" t="str">
        <f t="shared" si="27"/>
        <v>California</v>
      </c>
      <c r="S249" t="str">
        <f t="shared" si="28"/>
        <v>2021-04</v>
      </c>
      <c r="T249">
        <f>IF(AND(COUNTIF(Calculs!$Q$2:$Q$12,$O249)&gt;0,COUNTIF(Calculs!$S$2:$S$12,$E249)&gt;0,COUNTIF(Calculs!$U$2:$U$12,$H249)&gt;0),1,0)</f>
        <v>1</v>
      </c>
      <c r="U249">
        <f t="shared" si="29"/>
        <v>520000</v>
      </c>
      <c r="V249">
        <f t="shared" si="30"/>
        <v>800</v>
      </c>
      <c r="W249">
        <f t="shared" si="31"/>
        <v>104000</v>
      </c>
    </row>
    <row r="250" spans="1:23" ht="15.75" customHeight="1" x14ac:dyDescent="0.3">
      <c r="A250" s="2" t="s">
        <v>33</v>
      </c>
      <c r="B250" s="2">
        <v>1189833</v>
      </c>
      <c r="C250" s="3">
        <v>44311</v>
      </c>
      <c r="D250" s="12" t="str" cm="1">
        <f t="array" ref="D250">_xlfn.SWITCH(WEEKDAY(C250,2), 1, "Lundi", 2, "Mardi", 3, "Mercredi", 4, "Jeudi", 5, "Vendredi", 6, "Samedi", 7, "Dimanche", "Erreur")</f>
        <v>Dimanche</v>
      </c>
      <c r="E250" s="2" t="s">
        <v>30</v>
      </c>
      <c r="F250" s="2" t="s">
        <v>31</v>
      </c>
      <c r="G250" s="2" t="s">
        <v>34</v>
      </c>
      <c r="H250" s="4" t="s">
        <v>16</v>
      </c>
      <c r="I250" s="5">
        <v>45</v>
      </c>
      <c r="J250" s="6">
        <v>950</v>
      </c>
      <c r="K250" s="7">
        <v>427500</v>
      </c>
      <c r="L250" s="7">
        <v>171000</v>
      </c>
      <c r="M250" s="8">
        <v>0.4</v>
      </c>
      <c r="N250" s="2" t="s">
        <v>23</v>
      </c>
      <c r="O250">
        <f t="shared" si="24"/>
        <v>2021</v>
      </c>
      <c r="P250">
        <f t="shared" si="25"/>
        <v>4</v>
      </c>
      <c r="Q250" t="str">
        <f t="shared" si="26"/>
        <v>avr</v>
      </c>
      <c r="R250" t="str">
        <f t="shared" si="27"/>
        <v>California</v>
      </c>
      <c r="S250" t="str">
        <f t="shared" si="28"/>
        <v>2021-04</v>
      </c>
      <c r="T250">
        <f>IF(AND(COUNTIF(Calculs!$Q$2:$Q$12,$O250)&gt;0,COUNTIF(Calculs!$S$2:$S$12,$E250)&gt;0,COUNTIF(Calculs!$U$2:$U$12,$H250)&gt;0),1,0)</f>
        <v>1</v>
      </c>
      <c r="U250">
        <f t="shared" si="29"/>
        <v>427500</v>
      </c>
      <c r="V250">
        <f t="shared" si="30"/>
        <v>950</v>
      </c>
      <c r="W250">
        <f t="shared" si="31"/>
        <v>171000</v>
      </c>
    </row>
    <row r="251" spans="1:23" ht="15.75" customHeight="1" x14ac:dyDescent="0.3">
      <c r="A251" s="2" t="s">
        <v>33</v>
      </c>
      <c r="B251" s="2">
        <v>1189833</v>
      </c>
      <c r="C251" s="3">
        <v>44312</v>
      </c>
      <c r="D251" s="12" t="str" cm="1">
        <f t="array" ref="D251">_xlfn.SWITCH(WEEKDAY(C251,2), 1, "Lundi", 2, "Mardi", 3, "Mercredi", 4, "Jeudi", 5, "Vendredi", 6, "Samedi", 7, "Dimanche", "Erreur")</f>
        <v>Lundi</v>
      </c>
      <c r="E251" s="2" t="s">
        <v>30</v>
      </c>
      <c r="F251" s="2" t="s">
        <v>31</v>
      </c>
      <c r="G251" s="2" t="s">
        <v>34</v>
      </c>
      <c r="H251" s="4" t="s">
        <v>18</v>
      </c>
      <c r="I251" s="5">
        <v>50</v>
      </c>
      <c r="J251" s="6">
        <v>800</v>
      </c>
      <c r="K251" s="7">
        <v>400000</v>
      </c>
      <c r="L251" s="7">
        <v>100000</v>
      </c>
      <c r="M251" s="8">
        <v>0.25</v>
      </c>
      <c r="N251" s="2" t="s">
        <v>23</v>
      </c>
      <c r="O251">
        <f t="shared" si="24"/>
        <v>2021</v>
      </c>
      <c r="P251">
        <f t="shared" si="25"/>
        <v>4</v>
      </c>
      <c r="Q251" t="str">
        <f t="shared" si="26"/>
        <v>avr</v>
      </c>
      <c r="R251" t="str">
        <f t="shared" si="27"/>
        <v>California</v>
      </c>
      <c r="S251" t="str">
        <f t="shared" si="28"/>
        <v>2021-04</v>
      </c>
      <c r="T251">
        <f>IF(AND(COUNTIF(Calculs!$Q$2:$Q$12,$O251)&gt;0,COUNTIF(Calculs!$S$2:$S$12,$E251)&gt;0,COUNTIF(Calculs!$U$2:$U$12,$H251)&gt;0),1,0)</f>
        <v>1</v>
      </c>
      <c r="U251">
        <f t="shared" si="29"/>
        <v>400000</v>
      </c>
      <c r="V251">
        <f t="shared" si="30"/>
        <v>800</v>
      </c>
      <c r="W251">
        <f t="shared" si="31"/>
        <v>100000</v>
      </c>
    </row>
    <row r="252" spans="1:23" ht="15.75" customHeight="1" x14ac:dyDescent="0.3">
      <c r="A252" s="2" t="s">
        <v>33</v>
      </c>
      <c r="B252" s="2">
        <v>1189833</v>
      </c>
      <c r="C252" s="3">
        <v>44313</v>
      </c>
      <c r="D252" s="12" t="str" cm="1">
        <f t="array" ref="D252">_xlfn.SWITCH(WEEKDAY(C252,2), 1, "Lundi", 2, "Mardi", 3, "Mercredi", 4, "Jeudi", 5, "Vendredi", 6, "Samedi", 7, "Dimanche", "Erreur")</f>
        <v>Mardi</v>
      </c>
      <c r="E252" s="2" t="s">
        <v>30</v>
      </c>
      <c r="F252" s="2" t="s">
        <v>31</v>
      </c>
      <c r="G252" s="2" t="s">
        <v>34</v>
      </c>
      <c r="H252" s="4" t="s">
        <v>19</v>
      </c>
      <c r="I252" s="5">
        <v>50</v>
      </c>
      <c r="J252" s="6">
        <v>750</v>
      </c>
      <c r="K252" s="7">
        <v>375000</v>
      </c>
      <c r="L252" s="7">
        <v>150000</v>
      </c>
      <c r="M252" s="8">
        <v>0.4</v>
      </c>
      <c r="N252" s="2" t="s">
        <v>23</v>
      </c>
      <c r="O252">
        <f t="shared" si="24"/>
        <v>2021</v>
      </c>
      <c r="P252">
        <f t="shared" si="25"/>
        <v>4</v>
      </c>
      <c r="Q252" t="str">
        <f t="shared" si="26"/>
        <v>avr</v>
      </c>
      <c r="R252" t="str">
        <f t="shared" si="27"/>
        <v>California</v>
      </c>
      <c r="S252" t="str">
        <f t="shared" si="28"/>
        <v>2021-04</v>
      </c>
      <c r="T252">
        <f>IF(AND(COUNTIF(Calculs!$Q$2:$Q$12,$O252)&gt;0,COUNTIF(Calculs!$S$2:$S$12,$E252)&gt;0,COUNTIF(Calculs!$U$2:$U$12,$H252)&gt;0),1,0)</f>
        <v>1</v>
      </c>
      <c r="U252">
        <f t="shared" si="29"/>
        <v>375000</v>
      </c>
      <c r="V252">
        <f t="shared" si="30"/>
        <v>750</v>
      </c>
      <c r="W252">
        <f t="shared" si="31"/>
        <v>150000</v>
      </c>
    </row>
    <row r="253" spans="1:23" ht="15.75" customHeight="1" x14ac:dyDescent="0.3">
      <c r="A253" s="2" t="s">
        <v>33</v>
      </c>
      <c r="B253" s="2">
        <v>1189833</v>
      </c>
      <c r="C253" s="3">
        <v>44314</v>
      </c>
      <c r="D253" s="12" t="str" cm="1">
        <f t="array" ref="D253">_xlfn.SWITCH(WEEKDAY(C253,2), 1, "Lundi", 2, "Mardi", 3, "Mercredi", 4, "Jeudi", 5, "Vendredi", 6, "Samedi", 7, "Dimanche", "Erreur")</f>
        <v>Mercredi</v>
      </c>
      <c r="E253" s="2" t="s">
        <v>30</v>
      </c>
      <c r="F253" s="2" t="s">
        <v>31</v>
      </c>
      <c r="G253" s="2" t="s">
        <v>34</v>
      </c>
      <c r="H253" s="4" t="s">
        <v>20</v>
      </c>
      <c r="I253" s="5">
        <v>45</v>
      </c>
      <c r="J253" s="6">
        <v>650</v>
      </c>
      <c r="K253" s="7">
        <v>292500</v>
      </c>
      <c r="L253" s="7">
        <v>102375</v>
      </c>
      <c r="M253" s="8">
        <v>0.35</v>
      </c>
      <c r="N253" s="2" t="s">
        <v>23</v>
      </c>
      <c r="O253">
        <f t="shared" si="24"/>
        <v>2021</v>
      </c>
      <c r="P253">
        <f t="shared" si="25"/>
        <v>4</v>
      </c>
      <c r="Q253" t="str">
        <f t="shared" si="26"/>
        <v>avr</v>
      </c>
      <c r="R253" t="str">
        <f t="shared" si="27"/>
        <v>California</v>
      </c>
      <c r="S253" t="str">
        <f t="shared" si="28"/>
        <v>2021-04</v>
      </c>
      <c r="T253">
        <f>IF(AND(COUNTIF(Calculs!$Q$2:$Q$12,$O253)&gt;0,COUNTIF(Calculs!$S$2:$S$12,$E253)&gt;0,COUNTIF(Calculs!$U$2:$U$12,$H253)&gt;0),1,0)</f>
        <v>1</v>
      </c>
      <c r="U253">
        <f t="shared" si="29"/>
        <v>292500</v>
      </c>
      <c r="V253">
        <f t="shared" si="30"/>
        <v>650</v>
      </c>
      <c r="W253">
        <f t="shared" si="31"/>
        <v>102375</v>
      </c>
    </row>
    <row r="254" spans="1:23" ht="15.75" customHeight="1" x14ac:dyDescent="0.3">
      <c r="A254" s="2" t="s">
        <v>33</v>
      </c>
      <c r="B254" s="2">
        <v>1189833</v>
      </c>
      <c r="C254" s="3">
        <v>44315</v>
      </c>
      <c r="D254" s="12" t="str" cm="1">
        <f t="array" ref="D254">_xlfn.SWITCH(WEEKDAY(C254,2), 1, "Lundi", 2, "Mardi", 3, "Mercredi", 4, "Jeudi", 5, "Vendredi", 6, "Samedi", 7, "Dimanche", "Erreur")</f>
        <v>Jeudi</v>
      </c>
      <c r="E254" s="2" t="s">
        <v>30</v>
      </c>
      <c r="F254" s="2" t="s">
        <v>31</v>
      </c>
      <c r="G254" s="2" t="s">
        <v>34</v>
      </c>
      <c r="H254" s="4" t="s">
        <v>21</v>
      </c>
      <c r="I254" s="5">
        <v>50</v>
      </c>
      <c r="J254" s="6">
        <v>700</v>
      </c>
      <c r="K254" s="7">
        <v>350000</v>
      </c>
      <c r="L254" s="7">
        <v>192500.00000000003</v>
      </c>
      <c r="M254" s="8">
        <v>0.55000000000000004</v>
      </c>
      <c r="N254" s="2" t="s">
        <v>23</v>
      </c>
      <c r="O254">
        <f t="shared" si="24"/>
        <v>2021</v>
      </c>
      <c r="P254">
        <f t="shared" si="25"/>
        <v>4</v>
      </c>
      <c r="Q254" t="str">
        <f t="shared" si="26"/>
        <v>avr</v>
      </c>
      <c r="R254" t="str">
        <f t="shared" si="27"/>
        <v>California</v>
      </c>
      <c r="S254" t="str">
        <f t="shared" si="28"/>
        <v>2021-04</v>
      </c>
      <c r="T254">
        <f>IF(AND(COUNTIF(Calculs!$Q$2:$Q$12,$O254)&gt;0,COUNTIF(Calculs!$S$2:$S$12,$E254)&gt;0,COUNTIF(Calculs!$U$2:$U$12,$H254)&gt;0),1,0)</f>
        <v>1</v>
      </c>
      <c r="U254">
        <f t="shared" si="29"/>
        <v>350000</v>
      </c>
      <c r="V254">
        <f t="shared" si="30"/>
        <v>700</v>
      </c>
      <c r="W254">
        <f t="shared" si="31"/>
        <v>192500.00000000003</v>
      </c>
    </row>
    <row r="255" spans="1:23" ht="15.75" customHeight="1" x14ac:dyDescent="0.3">
      <c r="A255" s="2" t="s">
        <v>33</v>
      </c>
      <c r="B255" s="2">
        <v>1189833</v>
      </c>
      <c r="C255" s="3">
        <v>44316</v>
      </c>
      <c r="D255" s="12" t="str" cm="1">
        <f t="array" ref="D255">_xlfn.SWITCH(WEEKDAY(C255,2), 1, "Lundi", 2, "Mardi", 3, "Mercredi", 4, "Jeudi", 5, "Vendredi", 6, "Samedi", 7, "Dimanche", "Erreur")</f>
        <v>Vendredi</v>
      </c>
      <c r="E255" s="2" t="s">
        <v>30</v>
      </c>
      <c r="F255" s="2" t="s">
        <v>31</v>
      </c>
      <c r="G255" s="2" t="s">
        <v>34</v>
      </c>
      <c r="H255" s="4" t="s">
        <v>22</v>
      </c>
      <c r="I255" s="5">
        <v>65</v>
      </c>
      <c r="J255" s="6">
        <v>700</v>
      </c>
      <c r="K255" s="7">
        <v>455000</v>
      </c>
      <c r="L255" s="7">
        <v>91000</v>
      </c>
      <c r="M255" s="8">
        <v>0.2</v>
      </c>
      <c r="N255" s="2" t="s">
        <v>23</v>
      </c>
      <c r="O255">
        <f t="shared" si="24"/>
        <v>2021</v>
      </c>
      <c r="P255">
        <f t="shared" si="25"/>
        <v>4</v>
      </c>
      <c r="Q255" t="str">
        <f t="shared" si="26"/>
        <v>avr</v>
      </c>
      <c r="R255" t="str">
        <f t="shared" si="27"/>
        <v>California</v>
      </c>
      <c r="S255" t="str">
        <f t="shared" si="28"/>
        <v>2021-04</v>
      </c>
      <c r="T255">
        <f>IF(AND(COUNTIF(Calculs!$Q$2:$Q$12,$O255)&gt;0,COUNTIF(Calculs!$S$2:$S$12,$E255)&gt;0,COUNTIF(Calculs!$U$2:$U$12,$H255)&gt;0),1,0)</f>
        <v>1</v>
      </c>
      <c r="U255">
        <f t="shared" si="29"/>
        <v>455000</v>
      </c>
      <c r="V255">
        <f t="shared" si="30"/>
        <v>700</v>
      </c>
      <c r="W255">
        <f t="shared" si="31"/>
        <v>91000</v>
      </c>
    </row>
    <row r="256" spans="1:23" ht="15.75" customHeight="1" x14ac:dyDescent="0.3">
      <c r="A256" s="2" t="s">
        <v>33</v>
      </c>
      <c r="B256" s="2">
        <v>1189833</v>
      </c>
      <c r="C256" s="3">
        <v>44317</v>
      </c>
      <c r="D256" s="12" t="str" cm="1">
        <f t="array" ref="D256">_xlfn.SWITCH(WEEKDAY(C256,2), 1, "Lundi", 2, "Mardi", 3, "Mercredi", 4, "Jeudi", 5, "Vendredi", 6, "Samedi", 7, "Dimanche", "Erreur")</f>
        <v>Samedi</v>
      </c>
      <c r="E256" s="2" t="s">
        <v>30</v>
      </c>
      <c r="F256" s="2" t="s">
        <v>31</v>
      </c>
      <c r="G256" s="2" t="s">
        <v>34</v>
      </c>
      <c r="H256" s="4" t="s">
        <v>16</v>
      </c>
      <c r="I256" s="5">
        <v>50</v>
      </c>
      <c r="J256" s="6">
        <v>900</v>
      </c>
      <c r="K256" s="7">
        <v>450000</v>
      </c>
      <c r="L256" s="7">
        <v>180000</v>
      </c>
      <c r="M256" s="8">
        <v>0.4</v>
      </c>
      <c r="N256" s="2" t="s">
        <v>23</v>
      </c>
      <c r="O256">
        <f t="shared" si="24"/>
        <v>2021</v>
      </c>
      <c r="P256">
        <f t="shared" si="25"/>
        <v>5</v>
      </c>
      <c r="Q256" t="str">
        <f t="shared" si="26"/>
        <v>mai</v>
      </c>
      <c r="R256" t="str">
        <f t="shared" si="27"/>
        <v>California</v>
      </c>
      <c r="S256" t="str">
        <f t="shared" si="28"/>
        <v>2021-05</v>
      </c>
      <c r="T256">
        <f>IF(AND(COUNTIF(Calculs!$Q$2:$Q$12,$O256)&gt;0,COUNTIF(Calculs!$S$2:$S$12,$E256)&gt;0,COUNTIF(Calculs!$U$2:$U$12,$H256)&gt;0),1,0)</f>
        <v>1</v>
      </c>
      <c r="U256">
        <f t="shared" si="29"/>
        <v>450000</v>
      </c>
      <c r="V256">
        <f t="shared" si="30"/>
        <v>900</v>
      </c>
      <c r="W256">
        <f t="shared" si="31"/>
        <v>180000</v>
      </c>
    </row>
    <row r="257" spans="1:23" ht="15.75" customHeight="1" x14ac:dyDescent="0.3">
      <c r="A257" s="2" t="s">
        <v>33</v>
      </c>
      <c r="B257" s="2">
        <v>1189833</v>
      </c>
      <c r="C257" s="3">
        <v>44318</v>
      </c>
      <c r="D257" s="12" t="str" cm="1">
        <f t="array" ref="D257">_xlfn.SWITCH(WEEKDAY(C257,2), 1, "Lundi", 2, "Mardi", 3, "Mercredi", 4, "Jeudi", 5, "Vendredi", 6, "Samedi", 7, "Dimanche", "Erreur")</f>
        <v>Dimanche</v>
      </c>
      <c r="E257" s="2" t="s">
        <v>30</v>
      </c>
      <c r="F257" s="2" t="s">
        <v>31</v>
      </c>
      <c r="G257" s="2" t="s">
        <v>34</v>
      </c>
      <c r="H257" s="4" t="s">
        <v>18</v>
      </c>
      <c r="I257" s="5">
        <v>55.000000000000007</v>
      </c>
      <c r="J257" s="6">
        <v>850</v>
      </c>
      <c r="K257" s="7">
        <v>467500.00000000006</v>
      </c>
      <c r="L257" s="7">
        <v>116875.00000000001</v>
      </c>
      <c r="M257" s="8">
        <v>0.25</v>
      </c>
      <c r="N257" s="2" t="s">
        <v>23</v>
      </c>
      <c r="O257">
        <f t="shared" si="24"/>
        <v>2021</v>
      </c>
      <c r="P257">
        <f t="shared" si="25"/>
        <v>5</v>
      </c>
      <c r="Q257" t="str">
        <f t="shared" si="26"/>
        <v>mai</v>
      </c>
      <c r="R257" t="str">
        <f t="shared" si="27"/>
        <v>California</v>
      </c>
      <c r="S257" t="str">
        <f t="shared" si="28"/>
        <v>2021-05</v>
      </c>
      <c r="T257">
        <f>IF(AND(COUNTIF(Calculs!$Q$2:$Q$12,$O257)&gt;0,COUNTIF(Calculs!$S$2:$S$12,$E257)&gt;0,COUNTIF(Calculs!$U$2:$U$12,$H257)&gt;0),1,0)</f>
        <v>1</v>
      </c>
      <c r="U257">
        <f t="shared" si="29"/>
        <v>467500.00000000006</v>
      </c>
      <c r="V257">
        <f t="shared" si="30"/>
        <v>850</v>
      </c>
      <c r="W257">
        <f t="shared" si="31"/>
        <v>116875.00000000001</v>
      </c>
    </row>
    <row r="258" spans="1:23" ht="15.75" customHeight="1" x14ac:dyDescent="0.3">
      <c r="A258" s="2" t="s">
        <v>33</v>
      </c>
      <c r="B258" s="2">
        <v>1189833</v>
      </c>
      <c r="C258" s="3">
        <v>44319</v>
      </c>
      <c r="D258" s="12" t="str" cm="1">
        <f t="array" ref="D258">_xlfn.SWITCH(WEEKDAY(C258,2), 1, "Lundi", 2, "Mardi", 3, "Mercredi", 4, "Jeudi", 5, "Vendredi", 6, "Samedi", 7, "Dimanche", "Erreur")</f>
        <v>Lundi</v>
      </c>
      <c r="E258" s="2" t="s">
        <v>30</v>
      </c>
      <c r="F258" s="2" t="s">
        <v>31</v>
      </c>
      <c r="G258" s="2" t="s">
        <v>34</v>
      </c>
      <c r="H258" s="4" t="s">
        <v>19</v>
      </c>
      <c r="I258" s="5">
        <v>50</v>
      </c>
      <c r="J258" s="6">
        <v>725</v>
      </c>
      <c r="K258" s="7">
        <v>362500</v>
      </c>
      <c r="L258" s="7">
        <v>145000</v>
      </c>
      <c r="M258" s="8">
        <v>0.4</v>
      </c>
      <c r="N258" s="2" t="s">
        <v>23</v>
      </c>
      <c r="O258">
        <f t="shared" si="24"/>
        <v>2021</v>
      </c>
      <c r="P258">
        <f t="shared" si="25"/>
        <v>5</v>
      </c>
      <c r="Q258" t="str">
        <f t="shared" si="26"/>
        <v>mai</v>
      </c>
      <c r="R258" t="str">
        <f t="shared" si="27"/>
        <v>California</v>
      </c>
      <c r="S258" t="str">
        <f t="shared" si="28"/>
        <v>2021-05</v>
      </c>
      <c r="T258">
        <f>IF(AND(COUNTIF(Calculs!$Q$2:$Q$12,$O258)&gt;0,COUNTIF(Calculs!$S$2:$S$12,$E258)&gt;0,COUNTIF(Calculs!$U$2:$U$12,$H258)&gt;0),1,0)</f>
        <v>1</v>
      </c>
      <c r="U258">
        <f t="shared" si="29"/>
        <v>362500</v>
      </c>
      <c r="V258">
        <f t="shared" si="30"/>
        <v>725</v>
      </c>
      <c r="W258">
        <f t="shared" si="31"/>
        <v>145000</v>
      </c>
    </row>
    <row r="259" spans="1:23" ht="15.75" customHeight="1" x14ac:dyDescent="0.3">
      <c r="A259" s="2" t="s">
        <v>33</v>
      </c>
      <c r="B259" s="2">
        <v>1189833</v>
      </c>
      <c r="C259" s="3">
        <v>44320</v>
      </c>
      <c r="D259" s="12" t="str" cm="1">
        <f t="array" ref="D259">_xlfn.SWITCH(WEEKDAY(C259,2), 1, "Lundi", 2, "Mardi", 3, "Mercredi", 4, "Jeudi", 5, "Vendredi", 6, "Samedi", 7, "Dimanche", "Erreur")</f>
        <v>Mardi</v>
      </c>
      <c r="E259" s="2" t="s">
        <v>30</v>
      </c>
      <c r="F259" s="2" t="s">
        <v>31</v>
      </c>
      <c r="G259" s="2" t="s">
        <v>34</v>
      </c>
      <c r="H259" s="4" t="s">
        <v>20</v>
      </c>
      <c r="I259" s="5">
        <v>50</v>
      </c>
      <c r="J259" s="6">
        <v>675</v>
      </c>
      <c r="K259" s="7">
        <v>337500</v>
      </c>
      <c r="L259" s="7">
        <v>118124.99999999999</v>
      </c>
      <c r="M259" s="8">
        <v>0.35</v>
      </c>
      <c r="N259" s="2" t="s">
        <v>23</v>
      </c>
      <c r="O259">
        <f t="shared" ref="O259:O322" si="32">YEAR($C259)</f>
        <v>2021</v>
      </c>
      <c r="P259">
        <f t="shared" ref="P259:P322" si="33">MONTH($C259)</f>
        <v>5</v>
      </c>
      <c r="Q259" t="str">
        <f t="shared" ref="Q259:Q322" si="34">TEXT($C259,"mmm")</f>
        <v>mai</v>
      </c>
      <c r="R259" t="str">
        <f t="shared" ref="R259:R322" si="35">SUBSTITUTE(SUBSTITUTE($F259,"Sud ","South "),"Ouest ","West ")</f>
        <v>California</v>
      </c>
      <c r="S259" t="str">
        <f t="shared" ref="S259:S322" si="36">TEXT($C259,"aaaa-mm")</f>
        <v>2021-05</v>
      </c>
      <c r="T259">
        <f>IF(AND(COUNTIF(Calculs!$Q$2:$Q$12,$O259)&gt;0,COUNTIF(Calculs!$S$2:$S$12,$E259)&gt;0,COUNTIF(Calculs!$U$2:$U$12,$H259)&gt;0),1,0)</f>
        <v>1</v>
      </c>
      <c r="U259">
        <f t="shared" ref="U259:U322" si="37">$K259*$T259</f>
        <v>337500</v>
      </c>
      <c r="V259">
        <f t="shared" ref="V259:V322" si="38">$J259*$T259</f>
        <v>675</v>
      </c>
      <c r="W259">
        <f t="shared" ref="W259:W322" si="39">$L259*$T259</f>
        <v>118124.99999999999</v>
      </c>
    </row>
    <row r="260" spans="1:23" ht="15.75" customHeight="1" x14ac:dyDescent="0.3">
      <c r="A260" s="2" t="s">
        <v>33</v>
      </c>
      <c r="B260" s="2">
        <v>1189833</v>
      </c>
      <c r="C260" s="3">
        <v>44321</v>
      </c>
      <c r="D260" s="12" t="str" cm="1">
        <f t="array" ref="D260">_xlfn.SWITCH(WEEKDAY(C260,2), 1, "Lundi", 2, "Mardi", 3, "Mercredi", 4, "Jeudi", 5, "Vendredi", 6, "Samedi", 7, "Dimanche", "Erreur")</f>
        <v>Mercredi</v>
      </c>
      <c r="E260" s="2" t="s">
        <v>30</v>
      </c>
      <c r="F260" s="2" t="s">
        <v>31</v>
      </c>
      <c r="G260" s="2" t="s">
        <v>34</v>
      </c>
      <c r="H260" s="4" t="s">
        <v>21</v>
      </c>
      <c r="I260" s="5">
        <v>60</v>
      </c>
      <c r="J260" s="6">
        <v>675</v>
      </c>
      <c r="K260" s="7">
        <v>405000</v>
      </c>
      <c r="L260" s="7">
        <v>222750.00000000003</v>
      </c>
      <c r="M260" s="8">
        <v>0.55000000000000004</v>
      </c>
      <c r="N260" s="2" t="s">
        <v>23</v>
      </c>
      <c r="O260">
        <f t="shared" si="32"/>
        <v>2021</v>
      </c>
      <c r="P260">
        <f t="shared" si="33"/>
        <v>5</v>
      </c>
      <c r="Q260" t="str">
        <f t="shared" si="34"/>
        <v>mai</v>
      </c>
      <c r="R260" t="str">
        <f t="shared" si="35"/>
        <v>California</v>
      </c>
      <c r="S260" t="str">
        <f t="shared" si="36"/>
        <v>2021-05</v>
      </c>
      <c r="T260">
        <f>IF(AND(COUNTIF(Calculs!$Q$2:$Q$12,$O260)&gt;0,COUNTIF(Calculs!$S$2:$S$12,$E260)&gt;0,COUNTIF(Calculs!$U$2:$U$12,$H260)&gt;0),1,0)</f>
        <v>1</v>
      </c>
      <c r="U260">
        <f t="shared" si="37"/>
        <v>405000</v>
      </c>
      <c r="V260">
        <f t="shared" si="38"/>
        <v>675</v>
      </c>
      <c r="W260">
        <f t="shared" si="39"/>
        <v>222750.00000000003</v>
      </c>
    </row>
    <row r="261" spans="1:23" ht="15.75" customHeight="1" x14ac:dyDescent="0.3">
      <c r="A261" s="2" t="s">
        <v>33</v>
      </c>
      <c r="B261" s="2">
        <v>1189833</v>
      </c>
      <c r="C261" s="3">
        <v>44322</v>
      </c>
      <c r="D261" s="12" t="str" cm="1">
        <f t="array" ref="D261">_xlfn.SWITCH(WEEKDAY(C261,2), 1, "Lundi", 2, "Mardi", 3, "Mercredi", 4, "Jeudi", 5, "Vendredi", 6, "Samedi", 7, "Dimanche", "Erreur")</f>
        <v>Jeudi</v>
      </c>
      <c r="E261" s="2" t="s">
        <v>30</v>
      </c>
      <c r="F261" s="2" t="s">
        <v>31</v>
      </c>
      <c r="G261" s="2" t="s">
        <v>34</v>
      </c>
      <c r="H261" s="4" t="s">
        <v>22</v>
      </c>
      <c r="I261" s="5">
        <v>65</v>
      </c>
      <c r="J261" s="6">
        <v>650</v>
      </c>
      <c r="K261" s="7">
        <v>422500</v>
      </c>
      <c r="L261" s="7">
        <v>84500</v>
      </c>
      <c r="M261" s="8">
        <v>0.2</v>
      </c>
      <c r="N261" s="2" t="s">
        <v>23</v>
      </c>
      <c r="O261">
        <f t="shared" si="32"/>
        <v>2021</v>
      </c>
      <c r="P261">
        <f t="shared" si="33"/>
        <v>5</v>
      </c>
      <c r="Q261" t="str">
        <f t="shared" si="34"/>
        <v>mai</v>
      </c>
      <c r="R261" t="str">
        <f t="shared" si="35"/>
        <v>California</v>
      </c>
      <c r="S261" t="str">
        <f t="shared" si="36"/>
        <v>2021-05</v>
      </c>
      <c r="T261">
        <f>IF(AND(COUNTIF(Calculs!$Q$2:$Q$12,$O261)&gt;0,COUNTIF(Calculs!$S$2:$S$12,$E261)&gt;0,COUNTIF(Calculs!$U$2:$U$12,$H261)&gt;0),1,0)</f>
        <v>1</v>
      </c>
      <c r="U261">
        <f t="shared" si="37"/>
        <v>422500</v>
      </c>
      <c r="V261">
        <f t="shared" si="38"/>
        <v>650</v>
      </c>
      <c r="W261">
        <f t="shared" si="39"/>
        <v>84500</v>
      </c>
    </row>
    <row r="262" spans="1:23" ht="15.75" customHeight="1" x14ac:dyDescent="0.3">
      <c r="A262" s="2" t="s">
        <v>33</v>
      </c>
      <c r="B262" s="2">
        <v>1189833</v>
      </c>
      <c r="C262" s="3">
        <v>44323</v>
      </c>
      <c r="D262" s="12" t="str" cm="1">
        <f t="array" ref="D262">_xlfn.SWITCH(WEEKDAY(C262,2), 1, "Lundi", 2, "Mardi", 3, "Mercredi", 4, "Jeudi", 5, "Vendredi", 6, "Samedi", 7, "Dimanche", "Erreur")</f>
        <v>Vendredi</v>
      </c>
      <c r="E262" s="2" t="s">
        <v>30</v>
      </c>
      <c r="F262" s="2" t="s">
        <v>31</v>
      </c>
      <c r="G262" s="2" t="s">
        <v>34</v>
      </c>
      <c r="H262" s="4" t="s">
        <v>16</v>
      </c>
      <c r="I262" s="5">
        <v>50</v>
      </c>
      <c r="J262" s="6">
        <v>850</v>
      </c>
      <c r="K262" s="7">
        <v>425000</v>
      </c>
      <c r="L262" s="7">
        <v>170000</v>
      </c>
      <c r="M262" s="8">
        <v>0.4</v>
      </c>
      <c r="N262" s="2" t="s">
        <v>23</v>
      </c>
      <c r="O262">
        <f t="shared" si="32"/>
        <v>2021</v>
      </c>
      <c r="P262">
        <f t="shared" si="33"/>
        <v>5</v>
      </c>
      <c r="Q262" t="str">
        <f t="shared" si="34"/>
        <v>mai</v>
      </c>
      <c r="R262" t="str">
        <f t="shared" si="35"/>
        <v>California</v>
      </c>
      <c r="S262" t="str">
        <f t="shared" si="36"/>
        <v>2021-05</v>
      </c>
      <c r="T262">
        <f>IF(AND(COUNTIF(Calculs!$Q$2:$Q$12,$O262)&gt;0,COUNTIF(Calculs!$S$2:$S$12,$E262)&gt;0,COUNTIF(Calculs!$U$2:$U$12,$H262)&gt;0),1,0)</f>
        <v>1</v>
      </c>
      <c r="U262">
        <f t="shared" si="37"/>
        <v>425000</v>
      </c>
      <c r="V262">
        <f t="shared" si="38"/>
        <v>850</v>
      </c>
      <c r="W262">
        <f t="shared" si="39"/>
        <v>170000</v>
      </c>
    </row>
    <row r="263" spans="1:23" ht="15.75" customHeight="1" x14ac:dyDescent="0.3">
      <c r="A263" s="2" t="s">
        <v>33</v>
      </c>
      <c r="B263" s="2">
        <v>1189833</v>
      </c>
      <c r="C263" s="3">
        <v>44324</v>
      </c>
      <c r="D263" s="12" t="str" cm="1">
        <f t="array" ref="D263">_xlfn.SWITCH(WEEKDAY(C263,2), 1, "Lundi", 2, "Mardi", 3, "Mercredi", 4, "Jeudi", 5, "Vendredi", 6, "Samedi", 7, "Dimanche", "Erreur")</f>
        <v>Samedi</v>
      </c>
      <c r="E263" s="2" t="s">
        <v>30</v>
      </c>
      <c r="F263" s="2" t="s">
        <v>31</v>
      </c>
      <c r="G263" s="2" t="s">
        <v>34</v>
      </c>
      <c r="H263" s="4" t="s">
        <v>18</v>
      </c>
      <c r="I263" s="5">
        <v>55.000000000000007</v>
      </c>
      <c r="J263" s="6">
        <v>850</v>
      </c>
      <c r="K263" s="7">
        <v>467500.00000000006</v>
      </c>
      <c r="L263" s="7">
        <v>116875.00000000001</v>
      </c>
      <c r="M263" s="8">
        <v>0.25</v>
      </c>
      <c r="N263" s="2" t="s">
        <v>23</v>
      </c>
      <c r="O263">
        <f t="shared" si="32"/>
        <v>2021</v>
      </c>
      <c r="P263">
        <f t="shared" si="33"/>
        <v>5</v>
      </c>
      <c r="Q263" t="str">
        <f t="shared" si="34"/>
        <v>mai</v>
      </c>
      <c r="R263" t="str">
        <f t="shared" si="35"/>
        <v>California</v>
      </c>
      <c r="S263" t="str">
        <f t="shared" si="36"/>
        <v>2021-05</v>
      </c>
      <c r="T263">
        <f>IF(AND(COUNTIF(Calculs!$Q$2:$Q$12,$O263)&gt;0,COUNTIF(Calculs!$S$2:$S$12,$E263)&gt;0,COUNTIF(Calculs!$U$2:$U$12,$H263)&gt;0),1,0)</f>
        <v>1</v>
      </c>
      <c r="U263">
        <f t="shared" si="37"/>
        <v>467500.00000000006</v>
      </c>
      <c r="V263">
        <f t="shared" si="38"/>
        <v>850</v>
      </c>
      <c r="W263">
        <f t="shared" si="39"/>
        <v>116875.00000000001</v>
      </c>
    </row>
    <row r="264" spans="1:23" ht="15.75" customHeight="1" x14ac:dyDescent="0.3">
      <c r="A264" s="2" t="s">
        <v>33</v>
      </c>
      <c r="B264" s="2">
        <v>1189833</v>
      </c>
      <c r="C264" s="3">
        <v>44325</v>
      </c>
      <c r="D264" s="12" t="str" cm="1">
        <f t="array" ref="D264">_xlfn.SWITCH(WEEKDAY(C264,2), 1, "Lundi", 2, "Mardi", 3, "Mercredi", 4, "Jeudi", 5, "Vendredi", 6, "Samedi", 7, "Dimanche", "Erreur")</f>
        <v>Dimanche</v>
      </c>
      <c r="E264" s="2" t="s">
        <v>30</v>
      </c>
      <c r="F264" s="2" t="s">
        <v>31</v>
      </c>
      <c r="G264" s="2" t="s">
        <v>34</v>
      </c>
      <c r="H264" s="4" t="s">
        <v>19</v>
      </c>
      <c r="I264" s="5">
        <v>50</v>
      </c>
      <c r="J264" s="6">
        <v>700</v>
      </c>
      <c r="K264" s="7">
        <v>350000</v>
      </c>
      <c r="L264" s="7">
        <v>140000</v>
      </c>
      <c r="M264" s="8">
        <v>0.4</v>
      </c>
      <c r="N264" s="2" t="s">
        <v>23</v>
      </c>
      <c r="O264">
        <f t="shared" si="32"/>
        <v>2021</v>
      </c>
      <c r="P264">
        <f t="shared" si="33"/>
        <v>5</v>
      </c>
      <c r="Q264" t="str">
        <f t="shared" si="34"/>
        <v>mai</v>
      </c>
      <c r="R264" t="str">
        <f t="shared" si="35"/>
        <v>California</v>
      </c>
      <c r="S264" t="str">
        <f t="shared" si="36"/>
        <v>2021-05</v>
      </c>
      <c r="T264">
        <f>IF(AND(COUNTIF(Calculs!$Q$2:$Q$12,$O264)&gt;0,COUNTIF(Calculs!$S$2:$S$12,$E264)&gt;0,COUNTIF(Calculs!$U$2:$U$12,$H264)&gt;0),1,0)</f>
        <v>1</v>
      </c>
      <c r="U264">
        <f t="shared" si="37"/>
        <v>350000</v>
      </c>
      <c r="V264">
        <f t="shared" si="38"/>
        <v>700</v>
      </c>
      <c r="W264">
        <f t="shared" si="39"/>
        <v>140000</v>
      </c>
    </row>
    <row r="265" spans="1:23" ht="15.75" customHeight="1" x14ac:dyDescent="0.3">
      <c r="A265" s="2" t="s">
        <v>33</v>
      </c>
      <c r="B265" s="2">
        <v>1189833</v>
      </c>
      <c r="C265" s="3">
        <v>44326</v>
      </c>
      <c r="D265" s="12" t="str" cm="1">
        <f t="array" ref="D265">_xlfn.SWITCH(WEEKDAY(C265,2), 1, "Lundi", 2, "Mardi", 3, "Mercredi", 4, "Jeudi", 5, "Vendredi", 6, "Samedi", 7, "Dimanche", "Erreur")</f>
        <v>Lundi</v>
      </c>
      <c r="E265" s="2" t="s">
        <v>30</v>
      </c>
      <c r="F265" s="2" t="s">
        <v>31</v>
      </c>
      <c r="G265" s="2" t="s">
        <v>34</v>
      </c>
      <c r="H265" s="4" t="s">
        <v>20</v>
      </c>
      <c r="I265" s="5">
        <v>50</v>
      </c>
      <c r="J265" s="6">
        <v>650</v>
      </c>
      <c r="K265" s="7">
        <v>325000</v>
      </c>
      <c r="L265" s="7">
        <v>113750</v>
      </c>
      <c r="M265" s="8">
        <v>0.35</v>
      </c>
      <c r="N265" s="2" t="s">
        <v>23</v>
      </c>
      <c r="O265">
        <f t="shared" si="32"/>
        <v>2021</v>
      </c>
      <c r="P265">
        <f t="shared" si="33"/>
        <v>5</v>
      </c>
      <c r="Q265" t="str">
        <f t="shared" si="34"/>
        <v>mai</v>
      </c>
      <c r="R265" t="str">
        <f t="shared" si="35"/>
        <v>California</v>
      </c>
      <c r="S265" t="str">
        <f t="shared" si="36"/>
        <v>2021-05</v>
      </c>
      <c r="T265">
        <f>IF(AND(COUNTIF(Calculs!$Q$2:$Q$12,$O265)&gt;0,COUNTIF(Calculs!$S$2:$S$12,$E265)&gt;0,COUNTIF(Calculs!$U$2:$U$12,$H265)&gt;0),1,0)</f>
        <v>1</v>
      </c>
      <c r="U265">
        <f t="shared" si="37"/>
        <v>325000</v>
      </c>
      <c r="V265">
        <f t="shared" si="38"/>
        <v>650</v>
      </c>
      <c r="W265">
        <f t="shared" si="39"/>
        <v>113750</v>
      </c>
    </row>
    <row r="266" spans="1:23" ht="15.75" customHeight="1" x14ac:dyDescent="0.3">
      <c r="A266" s="2" t="s">
        <v>33</v>
      </c>
      <c r="B266" s="2">
        <v>1189833</v>
      </c>
      <c r="C266" s="3">
        <v>44327</v>
      </c>
      <c r="D266" s="12" t="str" cm="1">
        <f t="array" ref="D266">_xlfn.SWITCH(WEEKDAY(C266,2), 1, "Lundi", 2, "Mardi", 3, "Mercredi", 4, "Jeudi", 5, "Vendredi", 6, "Samedi", 7, "Dimanche", "Erreur")</f>
        <v>Mardi</v>
      </c>
      <c r="E266" s="2" t="s">
        <v>30</v>
      </c>
      <c r="F266" s="2" t="s">
        <v>31</v>
      </c>
      <c r="G266" s="2" t="s">
        <v>34</v>
      </c>
      <c r="H266" s="4" t="s">
        <v>21</v>
      </c>
      <c r="I266" s="5">
        <v>60</v>
      </c>
      <c r="J266" s="6">
        <v>650</v>
      </c>
      <c r="K266" s="7">
        <v>390000</v>
      </c>
      <c r="L266" s="7">
        <v>214500.00000000003</v>
      </c>
      <c r="M266" s="8">
        <v>0.55000000000000004</v>
      </c>
      <c r="N266" s="2" t="s">
        <v>23</v>
      </c>
      <c r="O266">
        <f t="shared" si="32"/>
        <v>2021</v>
      </c>
      <c r="P266">
        <f t="shared" si="33"/>
        <v>5</v>
      </c>
      <c r="Q266" t="str">
        <f t="shared" si="34"/>
        <v>mai</v>
      </c>
      <c r="R266" t="str">
        <f t="shared" si="35"/>
        <v>California</v>
      </c>
      <c r="S266" t="str">
        <f t="shared" si="36"/>
        <v>2021-05</v>
      </c>
      <c r="T266">
        <f>IF(AND(COUNTIF(Calculs!$Q$2:$Q$12,$O266)&gt;0,COUNTIF(Calculs!$S$2:$S$12,$E266)&gt;0,COUNTIF(Calculs!$U$2:$U$12,$H266)&gt;0),1,0)</f>
        <v>1</v>
      </c>
      <c r="U266">
        <f t="shared" si="37"/>
        <v>390000</v>
      </c>
      <c r="V266">
        <f t="shared" si="38"/>
        <v>650</v>
      </c>
      <c r="W266">
        <f t="shared" si="39"/>
        <v>214500.00000000003</v>
      </c>
    </row>
    <row r="267" spans="1:23" ht="15.75" customHeight="1" x14ac:dyDescent="0.3">
      <c r="A267" s="2" t="s">
        <v>33</v>
      </c>
      <c r="B267" s="2">
        <v>1189833</v>
      </c>
      <c r="C267" s="3">
        <v>44328</v>
      </c>
      <c r="D267" s="12" t="str" cm="1">
        <f t="array" ref="D267">_xlfn.SWITCH(WEEKDAY(C267,2), 1, "Lundi", 2, "Mardi", 3, "Mercredi", 4, "Jeudi", 5, "Vendredi", 6, "Samedi", 7, "Dimanche", "Erreur")</f>
        <v>Mercredi</v>
      </c>
      <c r="E267" s="2" t="s">
        <v>30</v>
      </c>
      <c r="F267" s="2" t="s">
        <v>31</v>
      </c>
      <c r="G267" s="2" t="s">
        <v>34</v>
      </c>
      <c r="H267" s="4" t="s">
        <v>22</v>
      </c>
      <c r="I267" s="5">
        <v>65</v>
      </c>
      <c r="J267" s="6">
        <v>700</v>
      </c>
      <c r="K267" s="7">
        <v>455000</v>
      </c>
      <c r="L267" s="7">
        <v>91000</v>
      </c>
      <c r="M267" s="8">
        <v>0.2</v>
      </c>
      <c r="N267" s="2" t="s">
        <v>23</v>
      </c>
      <c r="O267">
        <f t="shared" si="32"/>
        <v>2021</v>
      </c>
      <c r="P267">
        <f t="shared" si="33"/>
        <v>5</v>
      </c>
      <c r="Q267" t="str">
        <f t="shared" si="34"/>
        <v>mai</v>
      </c>
      <c r="R267" t="str">
        <f t="shared" si="35"/>
        <v>California</v>
      </c>
      <c r="S267" t="str">
        <f t="shared" si="36"/>
        <v>2021-05</v>
      </c>
      <c r="T267">
        <f>IF(AND(COUNTIF(Calculs!$Q$2:$Q$12,$O267)&gt;0,COUNTIF(Calculs!$S$2:$S$12,$E267)&gt;0,COUNTIF(Calculs!$U$2:$U$12,$H267)&gt;0),1,0)</f>
        <v>1</v>
      </c>
      <c r="U267">
        <f t="shared" si="37"/>
        <v>455000</v>
      </c>
      <c r="V267">
        <f t="shared" si="38"/>
        <v>700</v>
      </c>
      <c r="W267">
        <f t="shared" si="39"/>
        <v>91000</v>
      </c>
    </row>
    <row r="268" spans="1:23" ht="15.75" customHeight="1" x14ac:dyDescent="0.3">
      <c r="A268" s="2" t="s">
        <v>33</v>
      </c>
      <c r="B268" s="2">
        <v>1189833</v>
      </c>
      <c r="C268" s="3">
        <v>44329</v>
      </c>
      <c r="D268" s="12" t="str" cm="1">
        <f t="array" ref="D268">_xlfn.SWITCH(WEEKDAY(C268,2), 1, "Lundi", 2, "Mardi", 3, "Mercredi", 4, "Jeudi", 5, "Vendredi", 6, "Samedi", 7, "Dimanche", "Erreur")</f>
        <v>Jeudi</v>
      </c>
      <c r="E268" s="2" t="s">
        <v>30</v>
      </c>
      <c r="F268" s="2" t="s">
        <v>31</v>
      </c>
      <c r="G268" s="2" t="s">
        <v>34</v>
      </c>
      <c r="H268" s="4" t="s">
        <v>16</v>
      </c>
      <c r="I268" s="5">
        <v>50</v>
      </c>
      <c r="J268" s="6">
        <v>800</v>
      </c>
      <c r="K268" s="7">
        <v>400000</v>
      </c>
      <c r="L268" s="7">
        <v>160000</v>
      </c>
      <c r="M268" s="8">
        <v>0.4</v>
      </c>
      <c r="N268" s="2" t="s">
        <v>23</v>
      </c>
      <c r="O268">
        <f t="shared" si="32"/>
        <v>2021</v>
      </c>
      <c r="P268">
        <f t="shared" si="33"/>
        <v>5</v>
      </c>
      <c r="Q268" t="str">
        <f t="shared" si="34"/>
        <v>mai</v>
      </c>
      <c r="R268" t="str">
        <f t="shared" si="35"/>
        <v>California</v>
      </c>
      <c r="S268" t="str">
        <f t="shared" si="36"/>
        <v>2021-05</v>
      </c>
      <c r="T268">
        <f>IF(AND(COUNTIF(Calculs!$Q$2:$Q$12,$O268)&gt;0,COUNTIF(Calculs!$S$2:$S$12,$E268)&gt;0,COUNTIF(Calculs!$U$2:$U$12,$H268)&gt;0),1,0)</f>
        <v>1</v>
      </c>
      <c r="U268">
        <f t="shared" si="37"/>
        <v>400000</v>
      </c>
      <c r="V268">
        <f t="shared" si="38"/>
        <v>800</v>
      </c>
      <c r="W268">
        <f t="shared" si="39"/>
        <v>160000</v>
      </c>
    </row>
    <row r="269" spans="1:23" ht="15.75" customHeight="1" x14ac:dyDescent="0.3">
      <c r="A269" s="2" t="s">
        <v>33</v>
      </c>
      <c r="B269" s="2">
        <v>1189833</v>
      </c>
      <c r="C269" s="3">
        <v>44330</v>
      </c>
      <c r="D269" s="12" t="str" cm="1">
        <f t="array" ref="D269">_xlfn.SWITCH(WEEKDAY(C269,2), 1, "Lundi", 2, "Mardi", 3, "Mercredi", 4, "Jeudi", 5, "Vendredi", 6, "Samedi", 7, "Dimanche", "Erreur")</f>
        <v>Vendredi</v>
      </c>
      <c r="E269" s="2" t="s">
        <v>30</v>
      </c>
      <c r="F269" s="2" t="s">
        <v>31</v>
      </c>
      <c r="G269" s="2" t="s">
        <v>34</v>
      </c>
      <c r="H269" s="4" t="s">
        <v>18</v>
      </c>
      <c r="I269" s="5">
        <v>55.000000000000007</v>
      </c>
      <c r="J269" s="6">
        <v>800</v>
      </c>
      <c r="K269" s="7">
        <v>440000.00000000006</v>
      </c>
      <c r="L269" s="7">
        <v>110000.00000000001</v>
      </c>
      <c r="M269" s="8">
        <v>0.25</v>
      </c>
      <c r="N269" s="2" t="s">
        <v>23</v>
      </c>
      <c r="O269">
        <f t="shared" si="32"/>
        <v>2021</v>
      </c>
      <c r="P269">
        <f t="shared" si="33"/>
        <v>5</v>
      </c>
      <c r="Q269" t="str">
        <f t="shared" si="34"/>
        <v>mai</v>
      </c>
      <c r="R269" t="str">
        <f t="shared" si="35"/>
        <v>California</v>
      </c>
      <c r="S269" t="str">
        <f t="shared" si="36"/>
        <v>2021-05</v>
      </c>
      <c r="T269">
        <f>IF(AND(COUNTIF(Calculs!$Q$2:$Q$12,$O269)&gt;0,COUNTIF(Calculs!$S$2:$S$12,$E269)&gt;0,COUNTIF(Calculs!$U$2:$U$12,$H269)&gt;0),1,0)</f>
        <v>1</v>
      </c>
      <c r="U269">
        <f t="shared" si="37"/>
        <v>440000.00000000006</v>
      </c>
      <c r="V269">
        <f t="shared" si="38"/>
        <v>800</v>
      </c>
      <c r="W269">
        <f t="shared" si="39"/>
        <v>110000.00000000001</v>
      </c>
    </row>
    <row r="270" spans="1:23" ht="15.75" customHeight="1" x14ac:dyDescent="0.3">
      <c r="A270" s="2" t="s">
        <v>33</v>
      </c>
      <c r="B270" s="2">
        <v>1189833</v>
      </c>
      <c r="C270" s="3">
        <v>44331</v>
      </c>
      <c r="D270" s="12" t="str" cm="1">
        <f t="array" ref="D270">_xlfn.SWITCH(WEEKDAY(C270,2), 1, "Lundi", 2, "Mardi", 3, "Mercredi", 4, "Jeudi", 5, "Vendredi", 6, "Samedi", 7, "Dimanche", "Erreur")</f>
        <v>Samedi</v>
      </c>
      <c r="E270" s="2" t="s">
        <v>30</v>
      </c>
      <c r="F270" s="2" t="s">
        <v>31</v>
      </c>
      <c r="G270" s="2" t="s">
        <v>34</v>
      </c>
      <c r="H270" s="4" t="s">
        <v>19</v>
      </c>
      <c r="I270" s="5">
        <v>50</v>
      </c>
      <c r="J270" s="6">
        <v>650</v>
      </c>
      <c r="K270" s="7">
        <v>325000</v>
      </c>
      <c r="L270" s="7">
        <v>130000</v>
      </c>
      <c r="M270" s="8">
        <v>0.4</v>
      </c>
      <c r="N270" s="2" t="s">
        <v>23</v>
      </c>
      <c r="O270">
        <f t="shared" si="32"/>
        <v>2021</v>
      </c>
      <c r="P270">
        <f t="shared" si="33"/>
        <v>5</v>
      </c>
      <c r="Q270" t="str">
        <f t="shared" si="34"/>
        <v>mai</v>
      </c>
      <c r="R270" t="str">
        <f t="shared" si="35"/>
        <v>California</v>
      </c>
      <c r="S270" t="str">
        <f t="shared" si="36"/>
        <v>2021-05</v>
      </c>
      <c r="T270">
        <f>IF(AND(COUNTIF(Calculs!$Q$2:$Q$12,$O270)&gt;0,COUNTIF(Calculs!$S$2:$S$12,$E270)&gt;0,COUNTIF(Calculs!$U$2:$U$12,$H270)&gt;0),1,0)</f>
        <v>1</v>
      </c>
      <c r="U270">
        <f t="shared" si="37"/>
        <v>325000</v>
      </c>
      <c r="V270">
        <f t="shared" si="38"/>
        <v>650</v>
      </c>
      <c r="W270">
        <f t="shared" si="39"/>
        <v>130000</v>
      </c>
    </row>
    <row r="271" spans="1:23" ht="15.75" customHeight="1" x14ac:dyDescent="0.3">
      <c r="A271" s="2" t="s">
        <v>33</v>
      </c>
      <c r="B271" s="2">
        <v>1189833</v>
      </c>
      <c r="C271" s="3">
        <v>44332</v>
      </c>
      <c r="D271" s="12" t="str" cm="1">
        <f t="array" ref="D271">_xlfn.SWITCH(WEEKDAY(C271,2), 1, "Lundi", 2, "Mardi", 3, "Mercredi", 4, "Jeudi", 5, "Vendredi", 6, "Samedi", 7, "Dimanche", "Erreur")</f>
        <v>Dimanche</v>
      </c>
      <c r="E271" s="2" t="s">
        <v>30</v>
      </c>
      <c r="F271" s="2" t="s">
        <v>31</v>
      </c>
      <c r="G271" s="2" t="s">
        <v>34</v>
      </c>
      <c r="H271" s="4" t="s">
        <v>20</v>
      </c>
      <c r="I271" s="5">
        <v>50</v>
      </c>
      <c r="J271" s="6">
        <v>625</v>
      </c>
      <c r="K271" s="7">
        <v>312500</v>
      </c>
      <c r="L271" s="7">
        <v>109375</v>
      </c>
      <c r="M271" s="8">
        <v>0.35</v>
      </c>
      <c r="N271" s="2" t="s">
        <v>23</v>
      </c>
      <c r="O271">
        <f t="shared" si="32"/>
        <v>2021</v>
      </c>
      <c r="P271">
        <f t="shared" si="33"/>
        <v>5</v>
      </c>
      <c r="Q271" t="str">
        <f t="shared" si="34"/>
        <v>mai</v>
      </c>
      <c r="R271" t="str">
        <f t="shared" si="35"/>
        <v>California</v>
      </c>
      <c r="S271" t="str">
        <f t="shared" si="36"/>
        <v>2021-05</v>
      </c>
      <c r="T271">
        <f>IF(AND(COUNTIF(Calculs!$Q$2:$Q$12,$O271)&gt;0,COUNTIF(Calculs!$S$2:$S$12,$E271)&gt;0,COUNTIF(Calculs!$U$2:$U$12,$H271)&gt;0),1,0)</f>
        <v>1</v>
      </c>
      <c r="U271">
        <f t="shared" si="37"/>
        <v>312500</v>
      </c>
      <c r="V271">
        <f t="shared" si="38"/>
        <v>625</v>
      </c>
      <c r="W271">
        <f t="shared" si="39"/>
        <v>109375</v>
      </c>
    </row>
    <row r="272" spans="1:23" ht="15.75" customHeight="1" x14ac:dyDescent="0.3">
      <c r="A272" s="2" t="s">
        <v>33</v>
      </c>
      <c r="B272" s="2">
        <v>1189833</v>
      </c>
      <c r="C272" s="3">
        <v>44333</v>
      </c>
      <c r="D272" s="12" t="str" cm="1">
        <f t="array" ref="D272">_xlfn.SWITCH(WEEKDAY(C272,2), 1, "Lundi", 2, "Mardi", 3, "Mercredi", 4, "Jeudi", 5, "Vendredi", 6, "Samedi", 7, "Dimanche", "Erreur")</f>
        <v>Lundi</v>
      </c>
      <c r="E272" s="2" t="s">
        <v>30</v>
      </c>
      <c r="F272" s="2" t="s">
        <v>31</v>
      </c>
      <c r="G272" s="2" t="s">
        <v>34</v>
      </c>
      <c r="H272" s="4" t="s">
        <v>21</v>
      </c>
      <c r="I272" s="5">
        <v>60</v>
      </c>
      <c r="J272" s="6">
        <v>600</v>
      </c>
      <c r="K272" s="7">
        <v>360000</v>
      </c>
      <c r="L272" s="7">
        <v>198000.00000000003</v>
      </c>
      <c r="M272" s="8">
        <v>0.55000000000000004</v>
      </c>
      <c r="N272" s="2" t="s">
        <v>23</v>
      </c>
      <c r="O272">
        <f t="shared" si="32"/>
        <v>2021</v>
      </c>
      <c r="P272">
        <f t="shared" si="33"/>
        <v>5</v>
      </c>
      <c r="Q272" t="str">
        <f t="shared" si="34"/>
        <v>mai</v>
      </c>
      <c r="R272" t="str">
        <f t="shared" si="35"/>
        <v>California</v>
      </c>
      <c r="S272" t="str">
        <f t="shared" si="36"/>
        <v>2021-05</v>
      </c>
      <c r="T272">
        <f>IF(AND(COUNTIF(Calculs!$Q$2:$Q$12,$O272)&gt;0,COUNTIF(Calculs!$S$2:$S$12,$E272)&gt;0,COUNTIF(Calculs!$U$2:$U$12,$H272)&gt;0),1,0)</f>
        <v>1</v>
      </c>
      <c r="U272">
        <f t="shared" si="37"/>
        <v>360000</v>
      </c>
      <c r="V272">
        <f t="shared" si="38"/>
        <v>600</v>
      </c>
      <c r="W272">
        <f t="shared" si="39"/>
        <v>198000.00000000003</v>
      </c>
    </row>
    <row r="273" spans="1:23" ht="15.75" customHeight="1" x14ac:dyDescent="0.3">
      <c r="A273" s="2" t="s">
        <v>33</v>
      </c>
      <c r="B273" s="2">
        <v>1189833</v>
      </c>
      <c r="C273" s="3">
        <v>44334</v>
      </c>
      <c r="D273" s="12" t="str" cm="1">
        <f t="array" ref="D273">_xlfn.SWITCH(WEEKDAY(C273,2), 1, "Lundi", 2, "Mardi", 3, "Mercredi", 4, "Jeudi", 5, "Vendredi", 6, "Samedi", 7, "Dimanche", "Erreur")</f>
        <v>Mardi</v>
      </c>
      <c r="E273" s="2" t="s">
        <v>30</v>
      </c>
      <c r="F273" s="2" t="s">
        <v>31</v>
      </c>
      <c r="G273" s="2" t="s">
        <v>34</v>
      </c>
      <c r="H273" s="4" t="s">
        <v>22</v>
      </c>
      <c r="I273" s="5">
        <v>65</v>
      </c>
      <c r="J273" s="6">
        <v>650</v>
      </c>
      <c r="K273" s="7">
        <v>422500</v>
      </c>
      <c r="L273" s="7">
        <v>84500</v>
      </c>
      <c r="M273" s="8">
        <v>0.2</v>
      </c>
      <c r="N273" s="2" t="s">
        <v>23</v>
      </c>
      <c r="O273">
        <f t="shared" si="32"/>
        <v>2021</v>
      </c>
      <c r="P273">
        <f t="shared" si="33"/>
        <v>5</v>
      </c>
      <c r="Q273" t="str">
        <f t="shared" si="34"/>
        <v>mai</v>
      </c>
      <c r="R273" t="str">
        <f t="shared" si="35"/>
        <v>California</v>
      </c>
      <c r="S273" t="str">
        <f t="shared" si="36"/>
        <v>2021-05</v>
      </c>
      <c r="T273">
        <f>IF(AND(COUNTIF(Calculs!$Q$2:$Q$12,$O273)&gt;0,COUNTIF(Calculs!$S$2:$S$12,$E273)&gt;0,COUNTIF(Calculs!$U$2:$U$12,$H273)&gt;0),1,0)</f>
        <v>1</v>
      </c>
      <c r="U273">
        <f t="shared" si="37"/>
        <v>422500</v>
      </c>
      <c r="V273">
        <f t="shared" si="38"/>
        <v>650</v>
      </c>
      <c r="W273">
        <f t="shared" si="39"/>
        <v>84500</v>
      </c>
    </row>
    <row r="274" spans="1:23" ht="15.75" customHeight="1" x14ac:dyDescent="0.3">
      <c r="A274" s="2" t="s">
        <v>33</v>
      </c>
      <c r="B274" s="2">
        <v>1189833</v>
      </c>
      <c r="C274" s="3">
        <v>44335</v>
      </c>
      <c r="D274" s="12" t="str" cm="1">
        <f t="array" ref="D274">_xlfn.SWITCH(WEEKDAY(C274,2), 1, "Lundi", 2, "Mardi", 3, "Mercredi", 4, "Jeudi", 5, "Vendredi", 6, "Samedi", 7, "Dimanche", "Erreur")</f>
        <v>Mercredi</v>
      </c>
      <c r="E274" s="2" t="s">
        <v>30</v>
      </c>
      <c r="F274" s="2" t="s">
        <v>31</v>
      </c>
      <c r="G274" s="2" t="s">
        <v>34</v>
      </c>
      <c r="H274" s="4" t="s">
        <v>16</v>
      </c>
      <c r="I274" s="5">
        <v>50</v>
      </c>
      <c r="J274" s="6">
        <v>825</v>
      </c>
      <c r="K274" s="7">
        <v>412500</v>
      </c>
      <c r="L274" s="7">
        <v>165000</v>
      </c>
      <c r="M274" s="8">
        <v>0.4</v>
      </c>
      <c r="N274" s="2" t="s">
        <v>23</v>
      </c>
      <c r="O274">
        <f t="shared" si="32"/>
        <v>2021</v>
      </c>
      <c r="P274">
        <f t="shared" si="33"/>
        <v>5</v>
      </c>
      <c r="Q274" t="str">
        <f t="shared" si="34"/>
        <v>mai</v>
      </c>
      <c r="R274" t="str">
        <f t="shared" si="35"/>
        <v>California</v>
      </c>
      <c r="S274" t="str">
        <f t="shared" si="36"/>
        <v>2021-05</v>
      </c>
      <c r="T274">
        <f>IF(AND(COUNTIF(Calculs!$Q$2:$Q$12,$O274)&gt;0,COUNTIF(Calculs!$S$2:$S$12,$E274)&gt;0,COUNTIF(Calculs!$U$2:$U$12,$H274)&gt;0),1,0)</f>
        <v>1</v>
      </c>
      <c r="U274">
        <f t="shared" si="37"/>
        <v>412500</v>
      </c>
      <c r="V274">
        <f t="shared" si="38"/>
        <v>825</v>
      </c>
      <c r="W274">
        <f t="shared" si="39"/>
        <v>165000</v>
      </c>
    </row>
    <row r="275" spans="1:23" ht="15.75" customHeight="1" x14ac:dyDescent="0.3">
      <c r="A275" s="2" t="s">
        <v>33</v>
      </c>
      <c r="B275" s="2">
        <v>1189833</v>
      </c>
      <c r="C275" s="3">
        <v>44336</v>
      </c>
      <c r="D275" s="12" t="str" cm="1">
        <f t="array" ref="D275">_xlfn.SWITCH(WEEKDAY(C275,2), 1, "Lundi", 2, "Mardi", 3, "Mercredi", 4, "Jeudi", 5, "Vendredi", 6, "Samedi", 7, "Dimanche", "Erreur")</f>
        <v>Jeudi</v>
      </c>
      <c r="E275" s="2" t="s">
        <v>30</v>
      </c>
      <c r="F275" s="2" t="s">
        <v>31</v>
      </c>
      <c r="G275" s="2" t="s">
        <v>34</v>
      </c>
      <c r="H275" s="4" t="s">
        <v>18</v>
      </c>
      <c r="I275" s="5">
        <v>55.000000000000007</v>
      </c>
      <c r="J275" s="6">
        <v>825</v>
      </c>
      <c r="K275" s="7">
        <v>453750.00000000006</v>
      </c>
      <c r="L275" s="7">
        <v>113437.50000000001</v>
      </c>
      <c r="M275" s="8">
        <v>0.25</v>
      </c>
      <c r="N275" s="2" t="s">
        <v>23</v>
      </c>
      <c r="O275">
        <f t="shared" si="32"/>
        <v>2021</v>
      </c>
      <c r="P275">
        <f t="shared" si="33"/>
        <v>5</v>
      </c>
      <c r="Q275" t="str">
        <f t="shared" si="34"/>
        <v>mai</v>
      </c>
      <c r="R275" t="str">
        <f t="shared" si="35"/>
        <v>California</v>
      </c>
      <c r="S275" t="str">
        <f t="shared" si="36"/>
        <v>2021-05</v>
      </c>
      <c r="T275">
        <f>IF(AND(COUNTIF(Calculs!$Q$2:$Q$12,$O275)&gt;0,COUNTIF(Calculs!$S$2:$S$12,$E275)&gt;0,COUNTIF(Calculs!$U$2:$U$12,$H275)&gt;0),1,0)</f>
        <v>1</v>
      </c>
      <c r="U275">
        <f t="shared" si="37"/>
        <v>453750.00000000006</v>
      </c>
      <c r="V275">
        <f t="shared" si="38"/>
        <v>825</v>
      </c>
      <c r="W275">
        <f t="shared" si="39"/>
        <v>113437.50000000001</v>
      </c>
    </row>
    <row r="276" spans="1:23" ht="15.75" customHeight="1" x14ac:dyDescent="0.3">
      <c r="A276" s="2" t="s">
        <v>33</v>
      </c>
      <c r="B276" s="2">
        <v>1189833</v>
      </c>
      <c r="C276" s="3">
        <v>44337</v>
      </c>
      <c r="D276" s="12" t="str" cm="1">
        <f t="array" ref="D276">_xlfn.SWITCH(WEEKDAY(C276,2), 1, "Lundi", 2, "Mardi", 3, "Mercredi", 4, "Jeudi", 5, "Vendredi", 6, "Samedi", 7, "Dimanche", "Erreur")</f>
        <v>Vendredi</v>
      </c>
      <c r="E276" s="2" t="s">
        <v>30</v>
      </c>
      <c r="F276" s="2" t="s">
        <v>31</v>
      </c>
      <c r="G276" s="2" t="s">
        <v>34</v>
      </c>
      <c r="H276" s="4" t="s">
        <v>19</v>
      </c>
      <c r="I276" s="5">
        <v>50</v>
      </c>
      <c r="J276" s="6">
        <v>675</v>
      </c>
      <c r="K276" s="7">
        <v>337500</v>
      </c>
      <c r="L276" s="7">
        <v>135000</v>
      </c>
      <c r="M276" s="8">
        <v>0.4</v>
      </c>
      <c r="N276" s="2" t="s">
        <v>23</v>
      </c>
      <c r="O276">
        <f t="shared" si="32"/>
        <v>2021</v>
      </c>
      <c r="P276">
        <f t="shared" si="33"/>
        <v>5</v>
      </c>
      <c r="Q276" t="str">
        <f t="shared" si="34"/>
        <v>mai</v>
      </c>
      <c r="R276" t="str">
        <f t="shared" si="35"/>
        <v>California</v>
      </c>
      <c r="S276" t="str">
        <f t="shared" si="36"/>
        <v>2021-05</v>
      </c>
      <c r="T276">
        <f>IF(AND(COUNTIF(Calculs!$Q$2:$Q$12,$O276)&gt;0,COUNTIF(Calculs!$S$2:$S$12,$E276)&gt;0,COUNTIF(Calculs!$U$2:$U$12,$H276)&gt;0),1,0)</f>
        <v>1</v>
      </c>
      <c r="U276">
        <f t="shared" si="37"/>
        <v>337500</v>
      </c>
      <c r="V276">
        <f t="shared" si="38"/>
        <v>675</v>
      </c>
      <c r="W276">
        <f t="shared" si="39"/>
        <v>135000</v>
      </c>
    </row>
    <row r="277" spans="1:23" ht="15.75" customHeight="1" x14ac:dyDescent="0.3">
      <c r="A277" s="2" t="s">
        <v>33</v>
      </c>
      <c r="B277" s="2">
        <v>1189833</v>
      </c>
      <c r="C277" s="3">
        <v>44338</v>
      </c>
      <c r="D277" s="12" t="str" cm="1">
        <f t="array" ref="D277">_xlfn.SWITCH(WEEKDAY(C277,2), 1, "Lundi", 2, "Mardi", 3, "Mercredi", 4, "Jeudi", 5, "Vendredi", 6, "Samedi", 7, "Dimanche", "Erreur")</f>
        <v>Samedi</v>
      </c>
      <c r="E277" s="2" t="s">
        <v>30</v>
      </c>
      <c r="F277" s="2" t="s">
        <v>31</v>
      </c>
      <c r="G277" s="2" t="s">
        <v>34</v>
      </c>
      <c r="H277" s="4" t="s">
        <v>20</v>
      </c>
      <c r="I277" s="5">
        <v>50</v>
      </c>
      <c r="J277" s="6">
        <v>650</v>
      </c>
      <c r="K277" s="7">
        <v>325000</v>
      </c>
      <c r="L277" s="7">
        <v>113750</v>
      </c>
      <c r="M277" s="8">
        <v>0.35</v>
      </c>
      <c r="N277" s="2" t="s">
        <v>23</v>
      </c>
      <c r="O277">
        <f t="shared" si="32"/>
        <v>2021</v>
      </c>
      <c r="P277">
        <f t="shared" si="33"/>
        <v>5</v>
      </c>
      <c r="Q277" t="str">
        <f t="shared" si="34"/>
        <v>mai</v>
      </c>
      <c r="R277" t="str">
        <f t="shared" si="35"/>
        <v>California</v>
      </c>
      <c r="S277" t="str">
        <f t="shared" si="36"/>
        <v>2021-05</v>
      </c>
      <c r="T277">
        <f>IF(AND(COUNTIF(Calculs!$Q$2:$Q$12,$O277)&gt;0,COUNTIF(Calculs!$S$2:$S$12,$E277)&gt;0,COUNTIF(Calculs!$U$2:$U$12,$H277)&gt;0),1,0)</f>
        <v>1</v>
      </c>
      <c r="U277">
        <f t="shared" si="37"/>
        <v>325000</v>
      </c>
      <c r="V277">
        <f t="shared" si="38"/>
        <v>650</v>
      </c>
      <c r="W277">
        <f t="shared" si="39"/>
        <v>113750</v>
      </c>
    </row>
    <row r="278" spans="1:23" ht="15.75" customHeight="1" x14ac:dyDescent="0.3">
      <c r="A278" s="2" t="s">
        <v>33</v>
      </c>
      <c r="B278" s="2">
        <v>1189833</v>
      </c>
      <c r="C278" s="3">
        <v>44339</v>
      </c>
      <c r="D278" s="12" t="str" cm="1">
        <f t="array" ref="D278">_xlfn.SWITCH(WEEKDAY(C278,2), 1, "Lundi", 2, "Mardi", 3, "Mercredi", 4, "Jeudi", 5, "Vendredi", 6, "Samedi", 7, "Dimanche", "Erreur")</f>
        <v>Dimanche</v>
      </c>
      <c r="E278" s="2" t="s">
        <v>30</v>
      </c>
      <c r="F278" s="2" t="s">
        <v>31</v>
      </c>
      <c r="G278" s="2" t="s">
        <v>34</v>
      </c>
      <c r="H278" s="4" t="s">
        <v>21</v>
      </c>
      <c r="I278" s="5">
        <v>60</v>
      </c>
      <c r="J278" s="6">
        <v>600</v>
      </c>
      <c r="K278" s="7">
        <v>360000</v>
      </c>
      <c r="L278" s="7">
        <v>198000.00000000003</v>
      </c>
      <c r="M278" s="8">
        <v>0.55000000000000004</v>
      </c>
      <c r="N278" s="2" t="s">
        <v>23</v>
      </c>
      <c r="O278">
        <f t="shared" si="32"/>
        <v>2021</v>
      </c>
      <c r="P278">
        <f t="shared" si="33"/>
        <v>5</v>
      </c>
      <c r="Q278" t="str">
        <f t="shared" si="34"/>
        <v>mai</v>
      </c>
      <c r="R278" t="str">
        <f t="shared" si="35"/>
        <v>California</v>
      </c>
      <c r="S278" t="str">
        <f t="shared" si="36"/>
        <v>2021-05</v>
      </c>
      <c r="T278">
        <f>IF(AND(COUNTIF(Calculs!$Q$2:$Q$12,$O278)&gt;0,COUNTIF(Calculs!$S$2:$S$12,$E278)&gt;0,COUNTIF(Calculs!$U$2:$U$12,$H278)&gt;0),1,0)</f>
        <v>1</v>
      </c>
      <c r="U278">
        <f t="shared" si="37"/>
        <v>360000</v>
      </c>
      <c r="V278">
        <f t="shared" si="38"/>
        <v>600</v>
      </c>
      <c r="W278">
        <f t="shared" si="39"/>
        <v>198000.00000000003</v>
      </c>
    </row>
    <row r="279" spans="1:23" ht="15.75" customHeight="1" x14ac:dyDescent="0.3">
      <c r="A279" s="2" t="s">
        <v>33</v>
      </c>
      <c r="B279" s="2">
        <v>1189833</v>
      </c>
      <c r="C279" s="3">
        <v>44340</v>
      </c>
      <c r="D279" s="12" t="str" cm="1">
        <f t="array" ref="D279">_xlfn.SWITCH(WEEKDAY(C279,2), 1, "Lundi", 2, "Mardi", 3, "Mercredi", 4, "Jeudi", 5, "Vendredi", 6, "Samedi", 7, "Dimanche", "Erreur")</f>
        <v>Lundi</v>
      </c>
      <c r="E279" s="2" t="s">
        <v>30</v>
      </c>
      <c r="F279" s="2" t="s">
        <v>31</v>
      </c>
      <c r="G279" s="2" t="s">
        <v>34</v>
      </c>
      <c r="H279" s="4" t="s">
        <v>22</v>
      </c>
      <c r="I279" s="5">
        <v>65</v>
      </c>
      <c r="J279" s="6">
        <v>700</v>
      </c>
      <c r="K279" s="7">
        <v>455000</v>
      </c>
      <c r="L279" s="7">
        <v>91000</v>
      </c>
      <c r="M279" s="8">
        <v>0.2</v>
      </c>
      <c r="N279" s="2" t="s">
        <v>23</v>
      </c>
      <c r="O279">
        <f t="shared" si="32"/>
        <v>2021</v>
      </c>
      <c r="P279">
        <f t="shared" si="33"/>
        <v>5</v>
      </c>
      <c r="Q279" t="str">
        <f t="shared" si="34"/>
        <v>mai</v>
      </c>
      <c r="R279" t="str">
        <f t="shared" si="35"/>
        <v>California</v>
      </c>
      <c r="S279" t="str">
        <f t="shared" si="36"/>
        <v>2021-05</v>
      </c>
      <c r="T279">
        <f>IF(AND(COUNTIF(Calculs!$Q$2:$Q$12,$O279)&gt;0,COUNTIF(Calculs!$S$2:$S$12,$E279)&gt;0,COUNTIF(Calculs!$U$2:$U$12,$H279)&gt;0),1,0)</f>
        <v>1</v>
      </c>
      <c r="U279">
        <f t="shared" si="37"/>
        <v>455000</v>
      </c>
      <c r="V279">
        <f t="shared" si="38"/>
        <v>700</v>
      </c>
      <c r="W279">
        <f t="shared" si="39"/>
        <v>91000</v>
      </c>
    </row>
    <row r="280" spans="1:23" ht="15.75" customHeight="1" x14ac:dyDescent="0.3">
      <c r="A280" s="2" t="s">
        <v>33</v>
      </c>
      <c r="B280" s="2">
        <v>1189833</v>
      </c>
      <c r="C280" s="3">
        <v>44341</v>
      </c>
      <c r="D280" s="12" t="str" cm="1">
        <f t="array" ref="D280">_xlfn.SWITCH(WEEKDAY(C280,2), 1, "Lundi", 2, "Mardi", 3, "Mercredi", 4, "Jeudi", 5, "Vendredi", 6, "Samedi", 7, "Dimanche", "Erreur")</f>
        <v>Mardi</v>
      </c>
      <c r="E280" s="2" t="s">
        <v>30</v>
      </c>
      <c r="F280" s="2" t="s">
        <v>31</v>
      </c>
      <c r="G280" s="2" t="s">
        <v>34</v>
      </c>
      <c r="H280" s="4" t="s">
        <v>16</v>
      </c>
      <c r="I280" s="5">
        <v>50</v>
      </c>
      <c r="J280" s="6">
        <v>900</v>
      </c>
      <c r="K280" s="7">
        <v>450000</v>
      </c>
      <c r="L280" s="7">
        <v>180000</v>
      </c>
      <c r="M280" s="8">
        <v>0.4</v>
      </c>
      <c r="N280" s="2" t="s">
        <v>23</v>
      </c>
      <c r="O280">
        <f t="shared" si="32"/>
        <v>2021</v>
      </c>
      <c r="P280">
        <f t="shared" si="33"/>
        <v>5</v>
      </c>
      <c r="Q280" t="str">
        <f t="shared" si="34"/>
        <v>mai</v>
      </c>
      <c r="R280" t="str">
        <f t="shared" si="35"/>
        <v>California</v>
      </c>
      <c r="S280" t="str">
        <f t="shared" si="36"/>
        <v>2021-05</v>
      </c>
      <c r="T280">
        <f>IF(AND(COUNTIF(Calculs!$Q$2:$Q$12,$O280)&gt;0,COUNTIF(Calculs!$S$2:$S$12,$E280)&gt;0,COUNTIF(Calculs!$U$2:$U$12,$H280)&gt;0),1,0)</f>
        <v>1</v>
      </c>
      <c r="U280">
        <f t="shared" si="37"/>
        <v>450000</v>
      </c>
      <c r="V280">
        <f t="shared" si="38"/>
        <v>900</v>
      </c>
      <c r="W280">
        <f t="shared" si="39"/>
        <v>180000</v>
      </c>
    </row>
    <row r="281" spans="1:23" ht="15.75" customHeight="1" x14ac:dyDescent="0.3">
      <c r="A281" s="2" t="s">
        <v>33</v>
      </c>
      <c r="B281" s="2">
        <v>1189833</v>
      </c>
      <c r="C281" s="3">
        <v>44342</v>
      </c>
      <c r="D281" s="12" t="str" cm="1">
        <f t="array" ref="D281">_xlfn.SWITCH(WEEKDAY(C281,2), 1, "Lundi", 2, "Mardi", 3, "Mercredi", 4, "Jeudi", 5, "Vendredi", 6, "Samedi", 7, "Dimanche", "Erreur")</f>
        <v>Mercredi</v>
      </c>
      <c r="E281" s="2" t="s">
        <v>30</v>
      </c>
      <c r="F281" s="2" t="s">
        <v>31</v>
      </c>
      <c r="G281" s="2" t="s">
        <v>34</v>
      </c>
      <c r="H281" s="4" t="s">
        <v>18</v>
      </c>
      <c r="I281" s="5">
        <v>55.000000000000007</v>
      </c>
      <c r="J281" s="6">
        <v>900</v>
      </c>
      <c r="K281" s="7">
        <v>495000.00000000006</v>
      </c>
      <c r="L281" s="7">
        <v>123750.00000000001</v>
      </c>
      <c r="M281" s="8">
        <v>0.25</v>
      </c>
      <c r="N281" s="2" t="s">
        <v>23</v>
      </c>
      <c r="O281">
        <f t="shared" si="32"/>
        <v>2021</v>
      </c>
      <c r="P281">
        <f t="shared" si="33"/>
        <v>5</v>
      </c>
      <c r="Q281" t="str">
        <f t="shared" si="34"/>
        <v>mai</v>
      </c>
      <c r="R281" t="str">
        <f t="shared" si="35"/>
        <v>California</v>
      </c>
      <c r="S281" t="str">
        <f t="shared" si="36"/>
        <v>2021-05</v>
      </c>
      <c r="T281">
        <f>IF(AND(COUNTIF(Calculs!$Q$2:$Q$12,$O281)&gt;0,COUNTIF(Calculs!$S$2:$S$12,$E281)&gt;0,COUNTIF(Calculs!$U$2:$U$12,$H281)&gt;0),1,0)</f>
        <v>1</v>
      </c>
      <c r="U281">
        <f t="shared" si="37"/>
        <v>495000.00000000006</v>
      </c>
      <c r="V281">
        <f t="shared" si="38"/>
        <v>900</v>
      </c>
      <c r="W281">
        <f t="shared" si="39"/>
        <v>123750.00000000001</v>
      </c>
    </row>
    <row r="282" spans="1:23" ht="15.75" customHeight="1" x14ac:dyDescent="0.3">
      <c r="A282" s="2" t="s">
        <v>33</v>
      </c>
      <c r="B282" s="2">
        <v>1189833</v>
      </c>
      <c r="C282" s="3">
        <v>44343</v>
      </c>
      <c r="D282" s="12" t="str" cm="1">
        <f t="array" ref="D282">_xlfn.SWITCH(WEEKDAY(C282,2), 1, "Lundi", 2, "Mardi", 3, "Mercredi", 4, "Jeudi", 5, "Vendredi", 6, "Samedi", 7, "Dimanche", "Erreur")</f>
        <v>Jeudi</v>
      </c>
      <c r="E282" s="2" t="s">
        <v>30</v>
      </c>
      <c r="F282" s="2" t="s">
        <v>31</v>
      </c>
      <c r="G282" s="2" t="s">
        <v>34</v>
      </c>
      <c r="H282" s="4" t="s">
        <v>19</v>
      </c>
      <c r="I282" s="5">
        <v>50</v>
      </c>
      <c r="J282" s="6">
        <v>700</v>
      </c>
      <c r="K282" s="7">
        <v>350000</v>
      </c>
      <c r="L282" s="7">
        <v>140000</v>
      </c>
      <c r="M282" s="8">
        <v>0.4</v>
      </c>
      <c r="N282" s="2" t="s">
        <v>23</v>
      </c>
      <c r="O282">
        <f t="shared" si="32"/>
        <v>2021</v>
      </c>
      <c r="P282">
        <f t="shared" si="33"/>
        <v>5</v>
      </c>
      <c r="Q282" t="str">
        <f t="shared" si="34"/>
        <v>mai</v>
      </c>
      <c r="R282" t="str">
        <f t="shared" si="35"/>
        <v>California</v>
      </c>
      <c r="S282" t="str">
        <f t="shared" si="36"/>
        <v>2021-05</v>
      </c>
      <c r="T282">
        <f>IF(AND(COUNTIF(Calculs!$Q$2:$Q$12,$O282)&gt;0,COUNTIF(Calculs!$S$2:$S$12,$E282)&gt;0,COUNTIF(Calculs!$U$2:$U$12,$H282)&gt;0),1,0)</f>
        <v>1</v>
      </c>
      <c r="U282">
        <f t="shared" si="37"/>
        <v>350000</v>
      </c>
      <c r="V282">
        <f t="shared" si="38"/>
        <v>700</v>
      </c>
      <c r="W282">
        <f t="shared" si="39"/>
        <v>140000</v>
      </c>
    </row>
    <row r="283" spans="1:23" ht="15.75" customHeight="1" x14ac:dyDescent="0.3">
      <c r="A283" s="2" t="s">
        <v>33</v>
      </c>
      <c r="B283" s="2">
        <v>1189833</v>
      </c>
      <c r="C283" s="3">
        <v>44344</v>
      </c>
      <c r="D283" s="12" t="str" cm="1">
        <f t="array" ref="D283">_xlfn.SWITCH(WEEKDAY(C283,2), 1, "Lundi", 2, "Mardi", 3, "Mercredi", 4, "Jeudi", 5, "Vendredi", 6, "Samedi", 7, "Dimanche", "Erreur")</f>
        <v>Vendredi</v>
      </c>
      <c r="E283" s="2" t="s">
        <v>30</v>
      </c>
      <c r="F283" s="2" t="s">
        <v>31</v>
      </c>
      <c r="G283" s="2" t="s">
        <v>34</v>
      </c>
      <c r="H283" s="4" t="s">
        <v>20</v>
      </c>
      <c r="I283" s="5">
        <v>50</v>
      </c>
      <c r="J283" s="6">
        <v>700</v>
      </c>
      <c r="K283" s="7">
        <v>350000</v>
      </c>
      <c r="L283" s="7">
        <v>122499.99999999999</v>
      </c>
      <c r="M283" s="8">
        <v>0.35</v>
      </c>
      <c r="N283" s="2" t="s">
        <v>23</v>
      </c>
      <c r="O283">
        <f t="shared" si="32"/>
        <v>2021</v>
      </c>
      <c r="P283">
        <f t="shared" si="33"/>
        <v>5</v>
      </c>
      <c r="Q283" t="str">
        <f t="shared" si="34"/>
        <v>mai</v>
      </c>
      <c r="R283" t="str">
        <f t="shared" si="35"/>
        <v>California</v>
      </c>
      <c r="S283" t="str">
        <f t="shared" si="36"/>
        <v>2021-05</v>
      </c>
      <c r="T283">
        <f>IF(AND(COUNTIF(Calculs!$Q$2:$Q$12,$O283)&gt;0,COUNTIF(Calculs!$S$2:$S$12,$E283)&gt;0,COUNTIF(Calculs!$U$2:$U$12,$H283)&gt;0),1,0)</f>
        <v>1</v>
      </c>
      <c r="U283">
        <f t="shared" si="37"/>
        <v>350000</v>
      </c>
      <c r="V283">
        <f t="shared" si="38"/>
        <v>700</v>
      </c>
      <c r="W283">
        <f t="shared" si="39"/>
        <v>122499.99999999999</v>
      </c>
    </row>
    <row r="284" spans="1:23" ht="15.75" customHeight="1" x14ac:dyDescent="0.3">
      <c r="A284" s="2" t="s">
        <v>33</v>
      </c>
      <c r="B284" s="2">
        <v>1189833</v>
      </c>
      <c r="C284" s="3">
        <v>44345</v>
      </c>
      <c r="D284" s="12" t="str" cm="1">
        <f t="array" ref="D284">_xlfn.SWITCH(WEEKDAY(C284,2), 1, "Lundi", 2, "Mardi", 3, "Mercredi", 4, "Jeudi", 5, "Vendredi", 6, "Samedi", 7, "Dimanche", "Erreur")</f>
        <v>Samedi</v>
      </c>
      <c r="E284" s="2" t="s">
        <v>30</v>
      </c>
      <c r="F284" s="2" t="s">
        <v>31</v>
      </c>
      <c r="G284" s="2" t="s">
        <v>34</v>
      </c>
      <c r="H284" s="4" t="s">
        <v>21</v>
      </c>
      <c r="I284" s="5">
        <v>60</v>
      </c>
      <c r="J284" s="6">
        <v>625</v>
      </c>
      <c r="K284" s="7">
        <v>375000</v>
      </c>
      <c r="L284" s="7">
        <v>206250.00000000003</v>
      </c>
      <c r="M284" s="8">
        <v>0.55000000000000004</v>
      </c>
      <c r="N284" s="2" t="s">
        <v>23</v>
      </c>
      <c r="O284">
        <f t="shared" si="32"/>
        <v>2021</v>
      </c>
      <c r="P284">
        <f t="shared" si="33"/>
        <v>5</v>
      </c>
      <c r="Q284" t="str">
        <f t="shared" si="34"/>
        <v>mai</v>
      </c>
      <c r="R284" t="str">
        <f t="shared" si="35"/>
        <v>California</v>
      </c>
      <c r="S284" t="str">
        <f t="shared" si="36"/>
        <v>2021-05</v>
      </c>
      <c r="T284">
        <f>IF(AND(COUNTIF(Calculs!$Q$2:$Q$12,$O284)&gt;0,COUNTIF(Calculs!$S$2:$S$12,$E284)&gt;0,COUNTIF(Calculs!$U$2:$U$12,$H284)&gt;0),1,0)</f>
        <v>1</v>
      </c>
      <c r="U284">
        <f t="shared" si="37"/>
        <v>375000</v>
      </c>
      <c r="V284">
        <f t="shared" si="38"/>
        <v>625</v>
      </c>
      <c r="W284">
        <f t="shared" si="39"/>
        <v>206250.00000000003</v>
      </c>
    </row>
    <row r="285" spans="1:23" ht="15.75" customHeight="1" x14ac:dyDescent="0.3">
      <c r="A285" s="2" t="s">
        <v>33</v>
      </c>
      <c r="B285" s="2">
        <v>1189833</v>
      </c>
      <c r="C285" s="3">
        <v>44346</v>
      </c>
      <c r="D285" s="12" t="str" cm="1">
        <f t="array" ref="D285">_xlfn.SWITCH(WEEKDAY(C285,2), 1, "Lundi", 2, "Mardi", 3, "Mercredi", 4, "Jeudi", 5, "Vendredi", 6, "Samedi", 7, "Dimanche", "Erreur")</f>
        <v>Dimanche</v>
      </c>
      <c r="E285" s="2" t="s">
        <v>30</v>
      </c>
      <c r="F285" s="2" t="s">
        <v>31</v>
      </c>
      <c r="G285" s="2" t="s">
        <v>34</v>
      </c>
      <c r="H285" s="4" t="s">
        <v>22</v>
      </c>
      <c r="I285" s="5">
        <v>65</v>
      </c>
      <c r="J285" s="6">
        <v>725</v>
      </c>
      <c r="K285" s="7">
        <v>471250</v>
      </c>
      <c r="L285" s="7">
        <v>94250</v>
      </c>
      <c r="M285" s="8">
        <v>0.2</v>
      </c>
      <c r="N285" s="2" t="s">
        <v>23</v>
      </c>
      <c r="O285">
        <f t="shared" si="32"/>
        <v>2021</v>
      </c>
      <c r="P285">
        <f t="shared" si="33"/>
        <v>5</v>
      </c>
      <c r="Q285" t="str">
        <f t="shared" si="34"/>
        <v>mai</v>
      </c>
      <c r="R285" t="str">
        <f t="shared" si="35"/>
        <v>California</v>
      </c>
      <c r="S285" t="str">
        <f t="shared" si="36"/>
        <v>2021-05</v>
      </c>
      <c r="T285">
        <f>IF(AND(COUNTIF(Calculs!$Q$2:$Q$12,$O285)&gt;0,COUNTIF(Calculs!$S$2:$S$12,$E285)&gt;0,COUNTIF(Calculs!$U$2:$U$12,$H285)&gt;0),1,0)</f>
        <v>1</v>
      </c>
      <c r="U285">
        <f t="shared" si="37"/>
        <v>471250</v>
      </c>
      <c r="V285">
        <f t="shared" si="38"/>
        <v>725</v>
      </c>
      <c r="W285">
        <f t="shared" si="39"/>
        <v>94250</v>
      </c>
    </row>
    <row r="286" spans="1:23" ht="15.75" customHeight="1" x14ac:dyDescent="0.3">
      <c r="A286" s="2" t="s">
        <v>13</v>
      </c>
      <c r="B286" s="2">
        <v>1185732</v>
      </c>
      <c r="C286" s="3">
        <v>44347</v>
      </c>
      <c r="D286" s="12" t="str" cm="1">
        <f t="array" ref="D286">_xlfn.SWITCH(WEEKDAY(C286,2), 1, "Lundi", 2, "Mardi", 3, "Mercredi", 4, "Jeudi", 5, "Vendredi", 6, "Samedi", 7, "Dimanche", "Erreur")</f>
        <v>Lundi</v>
      </c>
      <c r="E286" s="2" t="s">
        <v>30</v>
      </c>
      <c r="F286" s="2" t="s">
        <v>31</v>
      </c>
      <c r="G286" s="2" t="s">
        <v>34</v>
      </c>
      <c r="H286" s="4" t="s">
        <v>16</v>
      </c>
      <c r="I286" s="5">
        <v>45</v>
      </c>
      <c r="J286" s="6">
        <v>475</v>
      </c>
      <c r="K286" s="7">
        <v>213750</v>
      </c>
      <c r="L286" s="7">
        <v>85500</v>
      </c>
      <c r="M286" s="8">
        <v>0.4</v>
      </c>
      <c r="N286" s="2" t="s">
        <v>23</v>
      </c>
      <c r="O286">
        <f t="shared" si="32"/>
        <v>2021</v>
      </c>
      <c r="P286">
        <f t="shared" si="33"/>
        <v>5</v>
      </c>
      <c r="Q286" t="str">
        <f t="shared" si="34"/>
        <v>mai</v>
      </c>
      <c r="R286" t="str">
        <f t="shared" si="35"/>
        <v>California</v>
      </c>
      <c r="S286" t="str">
        <f t="shared" si="36"/>
        <v>2021-05</v>
      </c>
      <c r="T286">
        <f>IF(AND(COUNTIF(Calculs!$Q$2:$Q$12,$O286)&gt;0,COUNTIF(Calculs!$S$2:$S$12,$E286)&gt;0,COUNTIF(Calculs!$U$2:$U$12,$H286)&gt;0),1,0)</f>
        <v>1</v>
      </c>
      <c r="U286">
        <f t="shared" si="37"/>
        <v>213750</v>
      </c>
      <c r="V286">
        <f t="shared" si="38"/>
        <v>475</v>
      </c>
      <c r="W286">
        <f t="shared" si="39"/>
        <v>85500</v>
      </c>
    </row>
    <row r="287" spans="1:23" ht="15.75" customHeight="1" x14ac:dyDescent="0.3">
      <c r="A287" s="2" t="s">
        <v>13</v>
      </c>
      <c r="B287" s="2">
        <v>1185732</v>
      </c>
      <c r="C287" s="3">
        <v>44348</v>
      </c>
      <c r="D287" s="12" t="str" cm="1">
        <f t="array" ref="D287">_xlfn.SWITCH(WEEKDAY(C287,2), 1, "Lundi", 2, "Mardi", 3, "Mercredi", 4, "Jeudi", 5, "Vendredi", 6, "Samedi", 7, "Dimanche", "Erreur")</f>
        <v>Mardi</v>
      </c>
      <c r="E287" s="2" t="s">
        <v>30</v>
      </c>
      <c r="F287" s="2" t="s">
        <v>31</v>
      </c>
      <c r="G287" s="2" t="s">
        <v>34</v>
      </c>
      <c r="H287" s="4" t="s">
        <v>18</v>
      </c>
      <c r="I287" s="5">
        <v>45</v>
      </c>
      <c r="J287" s="6">
        <v>275</v>
      </c>
      <c r="K287" s="7">
        <v>123750</v>
      </c>
      <c r="L287" s="7">
        <v>43312.5</v>
      </c>
      <c r="M287" s="8">
        <v>0.35</v>
      </c>
      <c r="N287" s="2" t="s">
        <v>23</v>
      </c>
      <c r="O287">
        <f t="shared" si="32"/>
        <v>2021</v>
      </c>
      <c r="P287">
        <f t="shared" si="33"/>
        <v>6</v>
      </c>
      <c r="Q287" t="str">
        <f t="shared" si="34"/>
        <v>juin</v>
      </c>
      <c r="R287" t="str">
        <f t="shared" si="35"/>
        <v>California</v>
      </c>
      <c r="S287" t="str">
        <f t="shared" si="36"/>
        <v>2021-06</v>
      </c>
      <c r="T287">
        <f>IF(AND(COUNTIF(Calculs!$Q$2:$Q$12,$O287)&gt;0,COUNTIF(Calculs!$S$2:$S$12,$E287)&gt;0,COUNTIF(Calculs!$U$2:$U$12,$H287)&gt;0),1,0)</f>
        <v>1</v>
      </c>
      <c r="U287">
        <f t="shared" si="37"/>
        <v>123750</v>
      </c>
      <c r="V287">
        <f t="shared" si="38"/>
        <v>275</v>
      </c>
      <c r="W287">
        <f t="shared" si="39"/>
        <v>43312.5</v>
      </c>
    </row>
    <row r="288" spans="1:23" ht="15.75" customHeight="1" x14ac:dyDescent="0.3">
      <c r="A288" s="2" t="s">
        <v>13</v>
      </c>
      <c r="B288" s="2">
        <v>1185732</v>
      </c>
      <c r="C288" s="3">
        <v>44349</v>
      </c>
      <c r="D288" s="12" t="str" cm="1">
        <f t="array" ref="D288">_xlfn.SWITCH(WEEKDAY(C288,2), 1, "Lundi", 2, "Mardi", 3, "Mercredi", 4, "Jeudi", 5, "Vendredi", 6, "Samedi", 7, "Dimanche", "Erreur")</f>
        <v>Mercredi</v>
      </c>
      <c r="E288" s="2" t="s">
        <v>30</v>
      </c>
      <c r="F288" s="2" t="s">
        <v>31</v>
      </c>
      <c r="G288" s="2" t="s">
        <v>34</v>
      </c>
      <c r="H288" s="4" t="s">
        <v>19</v>
      </c>
      <c r="I288" s="5">
        <v>35</v>
      </c>
      <c r="J288" s="6">
        <v>275</v>
      </c>
      <c r="K288" s="7">
        <v>96250</v>
      </c>
      <c r="L288" s="7">
        <v>33687.5</v>
      </c>
      <c r="M288" s="8">
        <v>0.35</v>
      </c>
      <c r="N288" s="2" t="s">
        <v>23</v>
      </c>
      <c r="O288">
        <f t="shared" si="32"/>
        <v>2021</v>
      </c>
      <c r="P288">
        <f t="shared" si="33"/>
        <v>6</v>
      </c>
      <c r="Q288" t="str">
        <f t="shared" si="34"/>
        <v>juin</v>
      </c>
      <c r="R288" t="str">
        <f t="shared" si="35"/>
        <v>California</v>
      </c>
      <c r="S288" t="str">
        <f t="shared" si="36"/>
        <v>2021-06</v>
      </c>
      <c r="T288">
        <f>IF(AND(COUNTIF(Calculs!$Q$2:$Q$12,$O288)&gt;0,COUNTIF(Calculs!$S$2:$S$12,$E288)&gt;0,COUNTIF(Calculs!$U$2:$U$12,$H288)&gt;0),1,0)</f>
        <v>1</v>
      </c>
      <c r="U288">
        <f t="shared" si="37"/>
        <v>96250</v>
      </c>
      <c r="V288">
        <f t="shared" si="38"/>
        <v>275</v>
      </c>
      <c r="W288">
        <f t="shared" si="39"/>
        <v>33687.5</v>
      </c>
    </row>
    <row r="289" spans="1:23" ht="15.75" customHeight="1" x14ac:dyDescent="0.3">
      <c r="A289" s="2" t="s">
        <v>13</v>
      </c>
      <c r="B289" s="2">
        <v>1185732</v>
      </c>
      <c r="C289" s="3">
        <v>44350</v>
      </c>
      <c r="D289" s="12" t="str" cm="1">
        <f t="array" ref="D289">_xlfn.SWITCH(WEEKDAY(C289,2), 1, "Lundi", 2, "Mardi", 3, "Mercredi", 4, "Jeudi", 5, "Vendredi", 6, "Samedi", 7, "Dimanche", "Erreur")</f>
        <v>Jeudi</v>
      </c>
      <c r="E289" s="2" t="s">
        <v>30</v>
      </c>
      <c r="F289" s="2" t="s">
        <v>31</v>
      </c>
      <c r="G289" s="2" t="s">
        <v>34</v>
      </c>
      <c r="H289" s="4" t="s">
        <v>20</v>
      </c>
      <c r="I289" s="5">
        <v>40</v>
      </c>
      <c r="J289" s="6">
        <v>125</v>
      </c>
      <c r="K289" s="7">
        <v>50000</v>
      </c>
      <c r="L289" s="7">
        <v>20000</v>
      </c>
      <c r="M289" s="8">
        <v>0.4</v>
      </c>
      <c r="N289" s="2" t="s">
        <v>23</v>
      </c>
      <c r="O289">
        <f t="shared" si="32"/>
        <v>2021</v>
      </c>
      <c r="P289">
        <f t="shared" si="33"/>
        <v>6</v>
      </c>
      <c r="Q289" t="str">
        <f t="shared" si="34"/>
        <v>juin</v>
      </c>
      <c r="R289" t="str">
        <f t="shared" si="35"/>
        <v>California</v>
      </c>
      <c r="S289" t="str">
        <f t="shared" si="36"/>
        <v>2021-06</v>
      </c>
      <c r="T289">
        <f>IF(AND(COUNTIF(Calculs!$Q$2:$Q$12,$O289)&gt;0,COUNTIF(Calculs!$S$2:$S$12,$E289)&gt;0,COUNTIF(Calculs!$U$2:$U$12,$H289)&gt;0),1,0)</f>
        <v>1</v>
      </c>
      <c r="U289">
        <f t="shared" si="37"/>
        <v>50000</v>
      </c>
      <c r="V289">
        <f t="shared" si="38"/>
        <v>125</v>
      </c>
      <c r="W289">
        <f t="shared" si="39"/>
        <v>20000</v>
      </c>
    </row>
    <row r="290" spans="1:23" ht="15.75" customHeight="1" x14ac:dyDescent="0.3">
      <c r="A290" s="2" t="s">
        <v>13</v>
      </c>
      <c r="B290" s="2">
        <v>1185732</v>
      </c>
      <c r="C290" s="3">
        <v>44351</v>
      </c>
      <c r="D290" s="12" t="str" cm="1">
        <f t="array" ref="D290">_xlfn.SWITCH(WEEKDAY(C290,2), 1, "Lundi", 2, "Mardi", 3, "Mercredi", 4, "Jeudi", 5, "Vendredi", 6, "Samedi", 7, "Dimanche", "Erreur")</f>
        <v>Vendredi</v>
      </c>
      <c r="E290" s="2" t="s">
        <v>35</v>
      </c>
      <c r="F290" s="2" t="s">
        <v>36</v>
      </c>
      <c r="G290" s="2" t="s">
        <v>37</v>
      </c>
      <c r="H290" s="4" t="s">
        <v>21</v>
      </c>
      <c r="I290" s="5">
        <v>54.999999999999993</v>
      </c>
      <c r="J290" s="6">
        <v>175</v>
      </c>
      <c r="K290" s="7">
        <v>96249.999999999985</v>
      </c>
      <c r="L290" s="7">
        <v>33687.499999999993</v>
      </c>
      <c r="M290" s="8">
        <v>0.35</v>
      </c>
      <c r="N290" s="2" t="s">
        <v>23</v>
      </c>
      <c r="O290">
        <f t="shared" si="32"/>
        <v>2021</v>
      </c>
      <c r="P290">
        <f t="shared" si="33"/>
        <v>6</v>
      </c>
      <c r="Q290" t="str">
        <f t="shared" si="34"/>
        <v>juin</v>
      </c>
      <c r="R290" t="str">
        <f t="shared" si="35"/>
        <v>Illinois</v>
      </c>
      <c r="S290" t="str">
        <f t="shared" si="36"/>
        <v>2021-06</v>
      </c>
      <c r="T290">
        <f>IF(AND(COUNTIF(Calculs!$Q$2:$Q$12,$O290)&gt;0,COUNTIF(Calculs!$S$2:$S$12,$E290)&gt;0,COUNTIF(Calculs!$U$2:$U$12,$H290)&gt;0),1,0)</f>
        <v>1</v>
      </c>
      <c r="U290">
        <f t="shared" si="37"/>
        <v>96249.999999999985</v>
      </c>
      <c r="V290">
        <f t="shared" si="38"/>
        <v>175</v>
      </c>
      <c r="W290">
        <f t="shared" si="39"/>
        <v>33687.499999999993</v>
      </c>
    </row>
    <row r="291" spans="1:23" ht="15.75" customHeight="1" x14ac:dyDescent="0.3">
      <c r="A291" s="2" t="s">
        <v>13</v>
      </c>
      <c r="B291" s="2">
        <v>1185732</v>
      </c>
      <c r="C291" s="3">
        <v>44352</v>
      </c>
      <c r="D291" s="12" t="str" cm="1">
        <f t="array" ref="D291">_xlfn.SWITCH(WEEKDAY(C291,2), 1, "Lundi", 2, "Mardi", 3, "Mercredi", 4, "Jeudi", 5, "Vendredi", 6, "Samedi", 7, "Dimanche", "Erreur")</f>
        <v>Samedi</v>
      </c>
      <c r="E291" s="2" t="s">
        <v>35</v>
      </c>
      <c r="F291" s="2" t="s">
        <v>36</v>
      </c>
      <c r="G291" s="2" t="s">
        <v>37</v>
      </c>
      <c r="H291" s="4" t="s">
        <v>22</v>
      </c>
      <c r="I291" s="5">
        <v>45</v>
      </c>
      <c r="J291" s="6">
        <v>275</v>
      </c>
      <c r="K291" s="7">
        <v>123750</v>
      </c>
      <c r="L291" s="7">
        <v>61875</v>
      </c>
      <c r="M291" s="8">
        <v>0.5</v>
      </c>
      <c r="N291" s="2" t="s">
        <v>23</v>
      </c>
      <c r="O291">
        <f t="shared" si="32"/>
        <v>2021</v>
      </c>
      <c r="P291">
        <f t="shared" si="33"/>
        <v>6</v>
      </c>
      <c r="Q291" t="str">
        <f t="shared" si="34"/>
        <v>juin</v>
      </c>
      <c r="R291" t="str">
        <f t="shared" si="35"/>
        <v>Illinois</v>
      </c>
      <c r="S291" t="str">
        <f t="shared" si="36"/>
        <v>2021-06</v>
      </c>
      <c r="T291">
        <f>IF(AND(COUNTIF(Calculs!$Q$2:$Q$12,$O291)&gt;0,COUNTIF(Calculs!$S$2:$S$12,$E291)&gt;0,COUNTIF(Calculs!$U$2:$U$12,$H291)&gt;0),1,0)</f>
        <v>1</v>
      </c>
      <c r="U291">
        <f t="shared" si="37"/>
        <v>123750</v>
      </c>
      <c r="V291">
        <f t="shared" si="38"/>
        <v>275</v>
      </c>
      <c r="W291">
        <f t="shared" si="39"/>
        <v>61875</v>
      </c>
    </row>
    <row r="292" spans="1:23" ht="15.75" customHeight="1" x14ac:dyDescent="0.3">
      <c r="A292" s="2" t="s">
        <v>13</v>
      </c>
      <c r="B292" s="2">
        <v>1185732</v>
      </c>
      <c r="C292" s="3">
        <v>44353</v>
      </c>
      <c r="D292" s="12" t="str" cm="1">
        <f t="array" ref="D292">_xlfn.SWITCH(WEEKDAY(C292,2), 1, "Lundi", 2, "Mardi", 3, "Mercredi", 4, "Jeudi", 5, "Vendredi", 6, "Samedi", 7, "Dimanche", "Erreur")</f>
        <v>Dimanche</v>
      </c>
      <c r="E292" s="2" t="s">
        <v>35</v>
      </c>
      <c r="F292" s="2" t="s">
        <v>36</v>
      </c>
      <c r="G292" s="2" t="s">
        <v>37</v>
      </c>
      <c r="H292" s="4" t="s">
        <v>16</v>
      </c>
      <c r="I292" s="5">
        <v>45</v>
      </c>
      <c r="J292" s="6">
        <v>525</v>
      </c>
      <c r="K292" s="7">
        <v>236250</v>
      </c>
      <c r="L292" s="7">
        <v>94500</v>
      </c>
      <c r="M292" s="8">
        <v>0.4</v>
      </c>
      <c r="N292" s="2" t="s">
        <v>23</v>
      </c>
      <c r="O292">
        <f t="shared" si="32"/>
        <v>2021</v>
      </c>
      <c r="P292">
        <f t="shared" si="33"/>
        <v>6</v>
      </c>
      <c r="Q292" t="str">
        <f t="shared" si="34"/>
        <v>juin</v>
      </c>
      <c r="R292" t="str">
        <f t="shared" si="35"/>
        <v>Illinois</v>
      </c>
      <c r="S292" t="str">
        <f t="shared" si="36"/>
        <v>2021-06</v>
      </c>
      <c r="T292">
        <f>IF(AND(COUNTIF(Calculs!$Q$2:$Q$12,$O292)&gt;0,COUNTIF(Calculs!$S$2:$S$12,$E292)&gt;0,COUNTIF(Calculs!$U$2:$U$12,$H292)&gt;0),1,0)</f>
        <v>1</v>
      </c>
      <c r="U292">
        <f t="shared" si="37"/>
        <v>236250</v>
      </c>
      <c r="V292">
        <f t="shared" si="38"/>
        <v>525</v>
      </c>
      <c r="W292">
        <f t="shared" si="39"/>
        <v>94500</v>
      </c>
    </row>
    <row r="293" spans="1:23" ht="15.75" customHeight="1" x14ac:dyDescent="0.3">
      <c r="A293" s="2" t="s">
        <v>13</v>
      </c>
      <c r="B293" s="2">
        <v>1185732</v>
      </c>
      <c r="C293" s="3">
        <v>44354</v>
      </c>
      <c r="D293" s="12" t="str" cm="1">
        <f t="array" ref="D293">_xlfn.SWITCH(WEEKDAY(C293,2), 1, "Lundi", 2, "Mardi", 3, "Mercredi", 4, "Jeudi", 5, "Vendredi", 6, "Samedi", 7, "Dimanche", "Erreur")</f>
        <v>Lundi</v>
      </c>
      <c r="E293" s="2" t="s">
        <v>35</v>
      </c>
      <c r="F293" s="2" t="s">
        <v>36</v>
      </c>
      <c r="G293" s="2" t="s">
        <v>37</v>
      </c>
      <c r="H293" s="4" t="s">
        <v>18</v>
      </c>
      <c r="I293" s="5">
        <v>45</v>
      </c>
      <c r="J293" s="6">
        <v>175</v>
      </c>
      <c r="K293" s="7">
        <v>78750</v>
      </c>
      <c r="L293" s="7">
        <v>27562.5</v>
      </c>
      <c r="M293" s="8">
        <v>0.35</v>
      </c>
      <c r="N293" s="2" t="s">
        <v>23</v>
      </c>
      <c r="O293">
        <f t="shared" si="32"/>
        <v>2021</v>
      </c>
      <c r="P293">
        <f t="shared" si="33"/>
        <v>6</v>
      </c>
      <c r="Q293" t="str">
        <f t="shared" si="34"/>
        <v>juin</v>
      </c>
      <c r="R293" t="str">
        <f t="shared" si="35"/>
        <v>Illinois</v>
      </c>
      <c r="S293" t="str">
        <f t="shared" si="36"/>
        <v>2021-06</v>
      </c>
      <c r="T293">
        <f>IF(AND(COUNTIF(Calculs!$Q$2:$Q$12,$O293)&gt;0,COUNTIF(Calculs!$S$2:$S$12,$E293)&gt;0,COUNTIF(Calculs!$U$2:$U$12,$H293)&gt;0),1,0)</f>
        <v>1</v>
      </c>
      <c r="U293">
        <f t="shared" si="37"/>
        <v>78750</v>
      </c>
      <c r="V293">
        <f t="shared" si="38"/>
        <v>175</v>
      </c>
      <c r="W293">
        <f t="shared" si="39"/>
        <v>27562.5</v>
      </c>
    </row>
    <row r="294" spans="1:23" ht="15.75" customHeight="1" x14ac:dyDescent="0.3">
      <c r="A294" s="2" t="s">
        <v>13</v>
      </c>
      <c r="B294" s="2">
        <v>1185732</v>
      </c>
      <c r="C294" s="3">
        <v>44355</v>
      </c>
      <c r="D294" s="12" t="str" cm="1">
        <f t="array" ref="D294">_xlfn.SWITCH(WEEKDAY(C294,2), 1, "Lundi", 2, "Mardi", 3, "Mercredi", 4, "Jeudi", 5, "Vendredi", 6, "Samedi", 7, "Dimanche", "Erreur")</f>
        <v>Mardi</v>
      </c>
      <c r="E294" s="2" t="s">
        <v>35</v>
      </c>
      <c r="F294" s="2" t="s">
        <v>36</v>
      </c>
      <c r="G294" s="2" t="s">
        <v>37</v>
      </c>
      <c r="H294" s="4" t="s">
        <v>19</v>
      </c>
      <c r="I294" s="5">
        <v>35</v>
      </c>
      <c r="J294" s="6">
        <v>225</v>
      </c>
      <c r="K294" s="7">
        <v>78750</v>
      </c>
      <c r="L294" s="7">
        <v>27562.5</v>
      </c>
      <c r="M294" s="8">
        <v>0.35</v>
      </c>
      <c r="N294" s="2" t="s">
        <v>23</v>
      </c>
      <c r="O294">
        <f t="shared" si="32"/>
        <v>2021</v>
      </c>
      <c r="P294">
        <f t="shared" si="33"/>
        <v>6</v>
      </c>
      <c r="Q294" t="str">
        <f t="shared" si="34"/>
        <v>juin</v>
      </c>
      <c r="R294" t="str">
        <f t="shared" si="35"/>
        <v>Illinois</v>
      </c>
      <c r="S294" t="str">
        <f t="shared" si="36"/>
        <v>2021-06</v>
      </c>
      <c r="T294">
        <f>IF(AND(COUNTIF(Calculs!$Q$2:$Q$12,$O294)&gt;0,COUNTIF(Calculs!$S$2:$S$12,$E294)&gt;0,COUNTIF(Calculs!$U$2:$U$12,$H294)&gt;0),1,0)</f>
        <v>1</v>
      </c>
      <c r="U294">
        <f t="shared" si="37"/>
        <v>78750</v>
      </c>
      <c r="V294">
        <f t="shared" si="38"/>
        <v>225</v>
      </c>
      <c r="W294">
        <f t="shared" si="39"/>
        <v>27562.5</v>
      </c>
    </row>
    <row r="295" spans="1:23" ht="15.75" customHeight="1" x14ac:dyDescent="0.3">
      <c r="A295" s="2" t="s">
        <v>13</v>
      </c>
      <c r="B295" s="2">
        <v>1185732</v>
      </c>
      <c r="C295" s="3">
        <v>44356</v>
      </c>
      <c r="D295" s="12" t="str" cm="1">
        <f t="array" ref="D295">_xlfn.SWITCH(WEEKDAY(C295,2), 1, "Lundi", 2, "Mardi", 3, "Mercredi", 4, "Jeudi", 5, "Vendredi", 6, "Samedi", 7, "Dimanche", "Erreur")</f>
        <v>Mercredi</v>
      </c>
      <c r="E295" s="2" t="s">
        <v>35</v>
      </c>
      <c r="F295" s="2" t="s">
        <v>36</v>
      </c>
      <c r="G295" s="2" t="s">
        <v>37</v>
      </c>
      <c r="H295" s="4" t="s">
        <v>20</v>
      </c>
      <c r="I295" s="5">
        <v>40</v>
      </c>
      <c r="J295" s="6">
        <v>100</v>
      </c>
      <c r="K295" s="7">
        <v>40000</v>
      </c>
      <c r="L295" s="7">
        <v>16000</v>
      </c>
      <c r="M295" s="8">
        <v>0.4</v>
      </c>
      <c r="N295" s="2" t="s">
        <v>23</v>
      </c>
      <c r="O295">
        <f t="shared" si="32"/>
        <v>2021</v>
      </c>
      <c r="P295">
        <f t="shared" si="33"/>
        <v>6</v>
      </c>
      <c r="Q295" t="str">
        <f t="shared" si="34"/>
        <v>juin</v>
      </c>
      <c r="R295" t="str">
        <f t="shared" si="35"/>
        <v>Illinois</v>
      </c>
      <c r="S295" t="str">
        <f t="shared" si="36"/>
        <v>2021-06</v>
      </c>
      <c r="T295">
        <f>IF(AND(COUNTIF(Calculs!$Q$2:$Q$12,$O295)&gt;0,COUNTIF(Calculs!$S$2:$S$12,$E295)&gt;0,COUNTIF(Calculs!$U$2:$U$12,$H295)&gt;0),1,0)</f>
        <v>1</v>
      </c>
      <c r="U295">
        <f t="shared" si="37"/>
        <v>40000</v>
      </c>
      <c r="V295">
        <f t="shared" si="38"/>
        <v>100</v>
      </c>
      <c r="W295">
        <f t="shared" si="39"/>
        <v>16000</v>
      </c>
    </row>
    <row r="296" spans="1:23" ht="15.75" customHeight="1" x14ac:dyDescent="0.3">
      <c r="A296" s="2" t="s">
        <v>13</v>
      </c>
      <c r="B296" s="2">
        <v>1185732</v>
      </c>
      <c r="C296" s="3">
        <v>44357</v>
      </c>
      <c r="D296" s="12" t="str" cm="1">
        <f t="array" ref="D296">_xlfn.SWITCH(WEEKDAY(C296,2), 1, "Lundi", 2, "Mardi", 3, "Mercredi", 4, "Jeudi", 5, "Vendredi", 6, "Samedi", 7, "Dimanche", "Erreur")</f>
        <v>Jeudi</v>
      </c>
      <c r="E296" s="2" t="s">
        <v>35</v>
      </c>
      <c r="F296" s="2" t="s">
        <v>36</v>
      </c>
      <c r="G296" s="2" t="s">
        <v>37</v>
      </c>
      <c r="H296" s="4" t="s">
        <v>21</v>
      </c>
      <c r="I296" s="5">
        <v>54.999999999999993</v>
      </c>
      <c r="J296" s="6">
        <v>175</v>
      </c>
      <c r="K296" s="7">
        <v>96249.999999999985</v>
      </c>
      <c r="L296" s="7">
        <v>33687.499999999993</v>
      </c>
      <c r="M296" s="8">
        <v>0.35</v>
      </c>
      <c r="N296" s="2" t="s">
        <v>23</v>
      </c>
      <c r="O296">
        <f t="shared" si="32"/>
        <v>2021</v>
      </c>
      <c r="P296">
        <f t="shared" si="33"/>
        <v>6</v>
      </c>
      <c r="Q296" t="str">
        <f t="shared" si="34"/>
        <v>juin</v>
      </c>
      <c r="R296" t="str">
        <f t="shared" si="35"/>
        <v>Illinois</v>
      </c>
      <c r="S296" t="str">
        <f t="shared" si="36"/>
        <v>2021-06</v>
      </c>
      <c r="T296">
        <f>IF(AND(COUNTIF(Calculs!$Q$2:$Q$12,$O296)&gt;0,COUNTIF(Calculs!$S$2:$S$12,$E296)&gt;0,COUNTIF(Calculs!$U$2:$U$12,$H296)&gt;0),1,0)</f>
        <v>1</v>
      </c>
      <c r="U296">
        <f t="shared" si="37"/>
        <v>96249.999999999985</v>
      </c>
      <c r="V296">
        <f t="shared" si="38"/>
        <v>175</v>
      </c>
      <c r="W296">
        <f t="shared" si="39"/>
        <v>33687.499999999993</v>
      </c>
    </row>
    <row r="297" spans="1:23" ht="15.75" customHeight="1" x14ac:dyDescent="0.3">
      <c r="A297" s="2" t="s">
        <v>13</v>
      </c>
      <c r="B297" s="2">
        <v>1185732</v>
      </c>
      <c r="C297" s="3">
        <v>44358</v>
      </c>
      <c r="D297" s="12" t="str" cm="1">
        <f t="array" ref="D297">_xlfn.SWITCH(WEEKDAY(C297,2), 1, "Lundi", 2, "Mardi", 3, "Mercredi", 4, "Jeudi", 5, "Vendredi", 6, "Samedi", 7, "Dimanche", "Erreur")</f>
        <v>Vendredi</v>
      </c>
      <c r="E297" s="2" t="s">
        <v>35</v>
      </c>
      <c r="F297" s="2" t="s">
        <v>36</v>
      </c>
      <c r="G297" s="2" t="s">
        <v>37</v>
      </c>
      <c r="H297" s="4" t="s">
        <v>22</v>
      </c>
      <c r="I297" s="5">
        <v>45</v>
      </c>
      <c r="J297" s="6">
        <v>275</v>
      </c>
      <c r="K297" s="7">
        <v>123750</v>
      </c>
      <c r="L297" s="7">
        <v>61875</v>
      </c>
      <c r="M297" s="8">
        <v>0.5</v>
      </c>
      <c r="N297" s="2" t="s">
        <v>23</v>
      </c>
      <c r="O297">
        <f t="shared" si="32"/>
        <v>2021</v>
      </c>
      <c r="P297">
        <f t="shared" si="33"/>
        <v>6</v>
      </c>
      <c r="Q297" t="str">
        <f t="shared" si="34"/>
        <v>juin</v>
      </c>
      <c r="R297" t="str">
        <f t="shared" si="35"/>
        <v>Illinois</v>
      </c>
      <c r="S297" t="str">
        <f t="shared" si="36"/>
        <v>2021-06</v>
      </c>
      <c r="T297">
        <f>IF(AND(COUNTIF(Calculs!$Q$2:$Q$12,$O297)&gt;0,COUNTIF(Calculs!$S$2:$S$12,$E297)&gt;0,COUNTIF(Calculs!$U$2:$U$12,$H297)&gt;0),1,0)</f>
        <v>1</v>
      </c>
      <c r="U297">
        <f t="shared" si="37"/>
        <v>123750</v>
      </c>
      <c r="V297">
        <f t="shared" si="38"/>
        <v>275</v>
      </c>
      <c r="W297">
        <f t="shared" si="39"/>
        <v>61875</v>
      </c>
    </row>
    <row r="298" spans="1:23" ht="15.75" customHeight="1" x14ac:dyDescent="0.3">
      <c r="A298" s="2" t="s">
        <v>13</v>
      </c>
      <c r="B298" s="2">
        <v>1185732</v>
      </c>
      <c r="C298" s="3">
        <v>44359</v>
      </c>
      <c r="D298" s="12" t="str" cm="1">
        <f t="array" ref="D298">_xlfn.SWITCH(WEEKDAY(C298,2), 1, "Lundi", 2, "Mardi", 3, "Mercredi", 4, "Jeudi", 5, "Vendredi", 6, "Samedi", 7, "Dimanche", "Erreur")</f>
        <v>Samedi</v>
      </c>
      <c r="E298" s="2" t="s">
        <v>35</v>
      </c>
      <c r="F298" s="2" t="s">
        <v>36</v>
      </c>
      <c r="G298" s="2" t="s">
        <v>37</v>
      </c>
      <c r="H298" s="4" t="s">
        <v>16</v>
      </c>
      <c r="I298" s="5">
        <v>50</v>
      </c>
      <c r="J298" s="6">
        <v>495</v>
      </c>
      <c r="K298" s="7">
        <v>247500</v>
      </c>
      <c r="L298" s="7">
        <v>99000</v>
      </c>
      <c r="M298" s="8">
        <v>0.4</v>
      </c>
      <c r="N298" s="2" t="s">
        <v>23</v>
      </c>
      <c r="O298">
        <f t="shared" si="32"/>
        <v>2021</v>
      </c>
      <c r="P298">
        <f t="shared" si="33"/>
        <v>6</v>
      </c>
      <c r="Q298" t="str">
        <f t="shared" si="34"/>
        <v>juin</v>
      </c>
      <c r="R298" t="str">
        <f t="shared" si="35"/>
        <v>Illinois</v>
      </c>
      <c r="S298" t="str">
        <f t="shared" si="36"/>
        <v>2021-06</v>
      </c>
      <c r="T298">
        <f>IF(AND(COUNTIF(Calculs!$Q$2:$Q$12,$O298)&gt;0,COUNTIF(Calculs!$S$2:$S$12,$E298)&gt;0,COUNTIF(Calculs!$U$2:$U$12,$H298)&gt;0),1,0)</f>
        <v>1</v>
      </c>
      <c r="U298">
        <f t="shared" si="37"/>
        <v>247500</v>
      </c>
      <c r="V298">
        <f t="shared" si="38"/>
        <v>495</v>
      </c>
      <c r="W298">
        <f t="shared" si="39"/>
        <v>99000</v>
      </c>
    </row>
    <row r="299" spans="1:23" ht="15.75" customHeight="1" x14ac:dyDescent="0.3">
      <c r="A299" s="2" t="s">
        <v>13</v>
      </c>
      <c r="B299" s="2">
        <v>1185732</v>
      </c>
      <c r="C299" s="3">
        <v>44360</v>
      </c>
      <c r="D299" s="12" t="str" cm="1">
        <f t="array" ref="D299">_xlfn.SWITCH(WEEKDAY(C299,2), 1, "Lundi", 2, "Mardi", 3, "Mercredi", 4, "Jeudi", 5, "Vendredi", 6, "Samedi", 7, "Dimanche", "Erreur")</f>
        <v>Dimanche</v>
      </c>
      <c r="E299" s="2" t="s">
        <v>35</v>
      </c>
      <c r="F299" s="2" t="s">
        <v>36</v>
      </c>
      <c r="G299" s="2" t="s">
        <v>37</v>
      </c>
      <c r="H299" s="4" t="s">
        <v>18</v>
      </c>
      <c r="I299" s="5">
        <v>50</v>
      </c>
      <c r="J299" s="6">
        <v>200</v>
      </c>
      <c r="K299" s="7">
        <v>100000</v>
      </c>
      <c r="L299" s="7">
        <v>35000</v>
      </c>
      <c r="M299" s="8">
        <v>0.35</v>
      </c>
      <c r="N299" s="2" t="s">
        <v>23</v>
      </c>
      <c r="O299">
        <f t="shared" si="32"/>
        <v>2021</v>
      </c>
      <c r="P299">
        <f t="shared" si="33"/>
        <v>6</v>
      </c>
      <c r="Q299" t="str">
        <f t="shared" si="34"/>
        <v>juin</v>
      </c>
      <c r="R299" t="str">
        <f t="shared" si="35"/>
        <v>Illinois</v>
      </c>
      <c r="S299" t="str">
        <f t="shared" si="36"/>
        <v>2021-06</v>
      </c>
      <c r="T299">
        <f>IF(AND(COUNTIF(Calculs!$Q$2:$Q$12,$O299)&gt;0,COUNTIF(Calculs!$S$2:$S$12,$E299)&gt;0,COUNTIF(Calculs!$U$2:$U$12,$H299)&gt;0),1,0)</f>
        <v>1</v>
      </c>
      <c r="U299">
        <f t="shared" si="37"/>
        <v>100000</v>
      </c>
      <c r="V299">
        <f t="shared" si="38"/>
        <v>200</v>
      </c>
      <c r="W299">
        <f t="shared" si="39"/>
        <v>35000</v>
      </c>
    </row>
    <row r="300" spans="1:23" ht="15.75" customHeight="1" x14ac:dyDescent="0.3">
      <c r="A300" s="2" t="s">
        <v>13</v>
      </c>
      <c r="B300" s="2">
        <v>1185732</v>
      </c>
      <c r="C300" s="3">
        <v>44361</v>
      </c>
      <c r="D300" s="12" t="str" cm="1">
        <f t="array" ref="D300">_xlfn.SWITCH(WEEKDAY(C300,2), 1, "Lundi", 2, "Mardi", 3, "Mercredi", 4, "Jeudi", 5, "Vendredi", 6, "Samedi", 7, "Dimanche", "Erreur")</f>
        <v>Lundi</v>
      </c>
      <c r="E300" s="2" t="s">
        <v>35</v>
      </c>
      <c r="F300" s="2" t="s">
        <v>36</v>
      </c>
      <c r="G300" s="2" t="s">
        <v>37</v>
      </c>
      <c r="H300" s="4" t="s">
        <v>19</v>
      </c>
      <c r="I300" s="5">
        <v>40</v>
      </c>
      <c r="J300" s="6">
        <v>225</v>
      </c>
      <c r="K300" s="7">
        <v>90000</v>
      </c>
      <c r="L300" s="7">
        <v>31499.999999999996</v>
      </c>
      <c r="M300" s="8">
        <v>0.35</v>
      </c>
      <c r="N300" s="2" t="s">
        <v>23</v>
      </c>
      <c r="O300">
        <f t="shared" si="32"/>
        <v>2021</v>
      </c>
      <c r="P300">
        <f t="shared" si="33"/>
        <v>6</v>
      </c>
      <c r="Q300" t="str">
        <f t="shared" si="34"/>
        <v>juin</v>
      </c>
      <c r="R300" t="str">
        <f t="shared" si="35"/>
        <v>Illinois</v>
      </c>
      <c r="S300" t="str">
        <f t="shared" si="36"/>
        <v>2021-06</v>
      </c>
      <c r="T300">
        <f>IF(AND(COUNTIF(Calculs!$Q$2:$Q$12,$O300)&gt;0,COUNTIF(Calculs!$S$2:$S$12,$E300)&gt;0,COUNTIF(Calculs!$U$2:$U$12,$H300)&gt;0),1,0)</f>
        <v>1</v>
      </c>
      <c r="U300">
        <f t="shared" si="37"/>
        <v>90000</v>
      </c>
      <c r="V300">
        <f t="shared" si="38"/>
        <v>225</v>
      </c>
      <c r="W300">
        <f t="shared" si="39"/>
        <v>31499.999999999996</v>
      </c>
    </row>
    <row r="301" spans="1:23" ht="15.75" customHeight="1" x14ac:dyDescent="0.3">
      <c r="A301" s="2" t="s">
        <v>13</v>
      </c>
      <c r="B301" s="2">
        <v>1185732</v>
      </c>
      <c r="C301" s="3">
        <v>44362</v>
      </c>
      <c r="D301" s="12" t="str" cm="1">
        <f t="array" ref="D301">_xlfn.SWITCH(WEEKDAY(C301,2), 1, "Lundi", 2, "Mardi", 3, "Mercredi", 4, "Jeudi", 5, "Vendredi", 6, "Samedi", 7, "Dimanche", "Erreur")</f>
        <v>Mardi</v>
      </c>
      <c r="E301" s="2" t="s">
        <v>35</v>
      </c>
      <c r="F301" s="2" t="s">
        <v>36</v>
      </c>
      <c r="G301" s="2" t="s">
        <v>37</v>
      </c>
      <c r="H301" s="4" t="s">
        <v>20</v>
      </c>
      <c r="I301" s="5">
        <v>45</v>
      </c>
      <c r="J301" s="6">
        <v>75</v>
      </c>
      <c r="K301" s="7">
        <v>33750</v>
      </c>
      <c r="L301" s="7">
        <v>13500</v>
      </c>
      <c r="M301" s="8">
        <v>0.4</v>
      </c>
      <c r="N301" s="2" t="s">
        <v>23</v>
      </c>
      <c r="O301">
        <f t="shared" si="32"/>
        <v>2021</v>
      </c>
      <c r="P301">
        <f t="shared" si="33"/>
        <v>6</v>
      </c>
      <c r="Q301" t="str">
        <f t="shared" si="34"/>
        <v>juin</v>
      </c>
      <c r="R301" t="str">
        <f t="shared" si="35"/>
        <v>Illinois</v>
      </c>
      <c r="S301" t="str">
        <f t="shared" si="36"/>
        <v>2021-06</v>
      </c>
      <c r="T301">
        <f>IF(AND(COUNTIF(Calculs!$Q$2:$Q$12,$O301)&gt;0,COUNTIF(Calculs!$S$2:$S$12,$E301)&gt;0,COUNTIF(Calculs!$U$2:$U$12,$H301)&gt;0),1,0)</f>
        <v>1</v>
      </c>
      <c r="U301">
        <f t="shared" si="37"/>
        <v>33750</v>
      </c>
      <c r="V301">
        <f t="shared" si="38"/>
        <v>75</v>
      </c>
      <c r="W301">
        <f t="shared" si="39"/>
        <v>13500</v>
      </c>
    </row>
    <row r="302" spans="1:23" ht="15.75" customHeight="1" x14ac:dyDescent="0.3">
      <c r="A302" s="2" t="s">
        <v>13</v>
      </c>
      <c r="B302" s="2">
        <v>1185732</v>
      </c>
      <c r="C302" s="3">
        <v>44363</v>
      </c>
      <c r="D302" s="12" t="str" cm="1">
        <f t="array" ref="D302">_xlfn.SWITCH(WEEKDAY(C302,2), 1, "Lundi", 2, "Mardi", 3, "Mercredi", 4, "Jeudi", 5, "Vendredi", 6, "Samedi", 7, "Dimanche", "Erreur")</f>
        <v>Mercredi</v>
      </c>
      <c r="E302" s="2" t="s">
        <v>35</v>
      </c>
      <c r="F302" s="2" t="s">
        <v>36</v>
      </c>
      <c r="G302" s="2" t="s">
        <v>37</v>
      </c>
      <c r="H302" s="4" t="s">
        <v>21</v>
      </c>
      <c r="I302" s="5">
        <v>60</v>
      </c>
      <c r="J302" s="6">
        <v>125</v>
      </c>
      <c r="K302" s="7">
        <v>75000</v>
      </c>
      <c r="L302" s="7">
        <v>26250</v>
      </c>
      <c r="M302" s="8">
        <v>0.35</v>
      </c>
      <c r="N302" s="2" t="s">
        <v>23</v>
      </c>
      <c r="O302">
        <f t="shared" si="32"/>
        <v>2021</v>
      </c>
      <c r="P302">
        <f t="shared" si="33"/>
        <v>6</v>
      </c>
      <c r="Q302" t="str">
        <f t="shared" si="34"/>
        <v>juin</v>
      </c>
      <c r="R302" t="str">
        <f t="shared" si="35"/>
        <v>Illinois</v>
      </c>
      <c r="S302" t="str">
        <f t="shared" si="36"/>
        <v>2021-06</v>
      </c>
      <c r="T302">
        <f>IF(AND(COUNTIF(Calculs!$Q$2:$Q$12,$O302)&gt;0,COUNTIF(Calculs!$S$2:$S$12,$E302)&gt;0,COUNTIF(Calculs!$U$2:$U$12,$H302)&gt;0),1,0)</f>
        <v>1</v>
      </c>
      <c r="U302">
        <f t="shared" si="37"/>
        <v>75000</v>
      </c>
      <c r="V302">
        <f t="shared" si="38"/>
        <v>125</v>
      </c>
      <c r="W302">
        <f t="shared" si="39"/>
        <v>26250</v>
      </c>
    </row>
    <row r="303" spans="1:23" ht="15.75" customHeight="1" x14ac:dyDescent="0.3">
      <c r="A303" s="2" t="s">
        <v>13</v>
      </c>
      <c r="B303" s="2">
        <v>1185732</v>
      </c>
      <c r="C303" s="3">
        <v>44364</v>
      </c>
      <c r="D303" s="12" t="str" cm="1">
        <f t="array" ref="D303">_xlfn.SWITCH(WEEKDAY(C303,2), 1, "Lundi", 2, "Mardi", 3, "Mercredi", 4, "Jeudi", 5, "Vendredi", 6, "Samedi", 7, "Dimanche", "Erreur")</f>
        <v>Jeudi</v>
      </c>
      <c r="E303" s="2" t="s">
        <v>35</v>
      </c>
      <c r="F303" s="2" t="s">
        <v>36</v>
      </c>
      <c r="G303" s="2" t="s">
        <v>37</v>
      </c>
      <c r="H303" s="4" t="s">
        <v>22</v>
      </c>
      <c r="I303" s="5">
        <v>50</v>
      </c>
      <c r="J303" s="6">
        <v>225</v>
      </c>
      <c r="K303" s="7">
        <v>112500</v>
      </c>
      <c r="L303" s="7">
        <v>56250</v>
      </c>
      <c r="M303" s="8">
        <v>0.5</v>
      </c>
      <c r="N303" s="2" t="s">
        <v>23</v>
      </c>
      <c r="O303">
        <f t="shared" si="32"/>
        <v>2021</v>
      </c>
      <c r="P303">
        <f t="shared" si="33"/>
        <v>6</v>
      </c>
      <c r="Q303" t="str">
        <f t="shared" si="34"/>
        <v>juin</v>
      </c>
      <c r="R303" t="str">
        <f t="shared" si="35"/>
        <v>Illinois</v>
      </c>
      <c r="S303" t="str">
        <f t="shared" si="36"/>
        <v>2021-06</v>
      </c>
      <c r="T303">
        <f>IF(AND(COUNTIF(Calculs!$Q$2:$Q$12,$O303)&gt;0,COUNTIF(Calculs!$S$2:$S$12,$E303)&gt;0,COUNTIF(Calculs!$U$2:$U$12,$H303)&gt;0),1,0)</f>
        <v>1</v>
      </c>
      <c r="U303">
        <f t="shared" si="37"/>
        <v>112500</v>
      </c>
      <c r="V303">
        <f t="shared" si="38"/>
        <v>225</v>
      </c>
      <c r="W303">
        <f t="shared" si="39"/>
        <v>56250</v>
      </c>
    </row>
    <row r="304" spans="1:23" ht="15.75" customHeight="1" x14ac:dyDescent="0.3">
      <c r="A304" s="2" t="s">
        <v>13</v>
      </c>
      <c r="B304" s="2">
        <v>1185732</v>
      </c>
      <c r="C304" s="3">
        <v>44365</v>
      </c>
      <c r="D304" s="12" t="str" cm="1">
        <f t="array" ref="D304">_xlfn.SWITCH(WEEKDAY(C304,2), 1, "Lundi", 2, "Mardi", 3, "Mercredi", 4, "Jeudi", 5, "Vendredi", 6, "Samedi", 7, "Dimanche", "Erreur")</f>
        <v>Vendredi</v>
      </c>
      <c r="E304" s="2" t="s">
        <v>35</v>
      </c>
      <c r="F304" s="2" t="s">
        <v>36</v>
      </c>
      <c r="G304" s="2" t="s">
        <v>37</v>
      </c>
      <c r="H304" s="4" t="s">
        <v>16</v>
      </c>
      <c r="I304" s="5">
        <v>50</v>
      </c>
      <c r="J304" s="6">
        <v>450</v>
      </c>
      <c r="K304" s="7">
        <v>225000</v>
      </c>
      <c r="L304" s="7">
        <v>90000</v>
      </c>
      <c r="M304" s="8">
        <v>0.4</v>
      </c>
      <c r="N304" s="2" t="s">
        <v>23</v>
      </c>
      <c r="O304">
        <f t="shared" si="32"/>
        <v>2021</v>
      </c>
      <c r="P304">
        <f t="shared" si="33"/>
        <v>6</v>
      </c>
      <c r="Q304" t="str">
        <f t="shared" si="34"/>
        <v>juin</v>
      </c>
      <c r="R304" t="str">
        <f t="shared" si="35"/>
        <v>Illinois</v>
      </c>
      <c r="S304" t="str">
        <f t="shared" si="36"/>
        <v>2021-06</v>
      </c>
      <c r="T304">
        <f>IF(AND(COUNTIF(Calculs!$Q$2:$Q$12,$O304)&gt;0,COUNTIF(Calculs!$S$2:$S$12,$E304)&gt;0,COUNTIF(Calculs!$U$2:$U$12,$H304)&gt;0),1,0)</f>
        <v>1</v>
      </c>
      <c r="U304">
        <f t="shared" si="37"/>
        <v>225000</v>
      </c>
      <c r="V304">
        <f t="shared" si="38"/>
        <v>450</v>
      </c>
      <c r="W304">
        <f t="shared" si="39"/>
        <v>90000</v>
      </c>
    </row>
    <row r="305" spans="1:23" ht="15.75" customHeight="1" x14ac:dyDescent="0.3">
      <c r="A305" s="2" t="s">
        <v>13</v>
      </c>
      <c r="B305" s="2">
        <v>1185732</v>
      </c>
      <c r="C305" s="3">
        <v>44366</v>
      </c>
      <c r="D305" s="12" t="str" cm="1">
        <f t="array" ref="D305">_xlfn.SWITCH(WEEKDAY(C305,2), 1, "Lundi", 2, "Mardi", 3, "Mercredi", 4, "Jeudi", 5, "Vendredi", 6, "Samedi", 7, "Dimanche", "Erreur")</f>
        <v>Samedi</v>
      </c>
      <c r="E305" s="2" t="s">
        <v>35</v>
      </c>
      <c r="F305" s="2" t="s">
        <v>36</v>
      </c>
      <c r="G305" s="2" t="s">
        <v>37</v>
      </c>
      <c r="H305" s="4" t="s">
        <v>18</v>
      </c>
      <c r="I305" s="5">
        <v>50</v>
      </c>
      <c r="J305" s="6">
        <v>150</v>
      </c>
      <c r="K305" s="7">
        <v>75000</v>
      </c>
      <c r="L305" s="7">
        <v>26250</v>
      </c>
      <c r="M305" s="8">
        <v>0.35</v>
      </c>
      <c r="N305" s="2" t="s">
        <v>23</v>
      </c>
      <c r="O305">
        <f t="shared" si="32"/>
        <v>2021</v>
      </c>
      <c r="P305">
        <f t="shared" si="33"/>
        <v>6</v>
      </c>
      <c r="Q305" t="str">
        <f t="shared" si="34"/>
        <v>juin</v>
      </c>
      <c r="R305" t="str">
        <f t="shared" si="35"/>
        <v>Illinois</v>
      </c>
      <c r="S305" t="str">
        <f t="shared" si="36"/>
        <v>2021-06</v>
      </c>
      <c r="T305">
        <f>IF(AND(COUNTIF(Calculs!$Q$2:$Q$12,$O305)&gt;0,COUNTIF(Calculs!$S$2:$S$12,$E305)&gt;0,COUNTIF(Calculs!$U$2:$U$12,$H305)&gt;0),1,0)</f>
        <v>1</v>
      </c>
      <c r="U305">
        <f t="shared" si="37"/>
        <v>75000</v>
      </c>
      <c r="V305">
        <f t="shared" si="38"/>
        <v>150</v>
      </c>
      <c r="W305">
        <f t="shared" si="39"/>
        <v>26250</v>
      </c>
    </row>
    <row r="306" spans="1:23" ht="15.75" customHeight="1" x14ac:dyDescent="0.3">
      <c r="A306" s="2" t="s">
        <v>13</v>
      </c>
      <c r="B306" s="2">
        <v>1185732</v>
      </c>
      <c r="C306" s="3">
        <v>44367</v>
      </c>
      <c r="D306" s="12" t="str" cm="1">
        <f t="array" ref="D306">_xlfn.SWITCH(WEEKDAY(C306,2), 1, "Lundi", 2, "Mardi", 3, "Mercredi", 4, "Jeudi", 5, "Vendredi", 6, "Samedi", 7, "Dimanche", "Erreur")</f>
        <v>Dimanche</v>
      </c>
      <c r="E306" s="2" t="s">
        <v>35</v>
      </c>
      <c r="F306" s="2" t="s">
        <v>36</v>
      </c>
      <c r="G306" s="2" t="s">
        <v>37</v>
      </c>
      <c r="H306" s="4" t="s">
        <v>19</v>
      </c>
      <c r="I306" s="5">
        <v>40</v>
      </c>
      <c r="J306" s="6">
        <v>150</v>
      </c>
      <c r="K306" s="7">
        <v>60000</v>
      </c>
      <c r="L306" s="7">
        <v>21000</v>
      </c>
      <c r="M306" s="8">
        <v>0.35</v>
      </c>
      <c r="N306" s="2" t="s">
        <v>23</v>
      </c>
      <c r="O306">
        <f t="shared" si="32"/>
        <v>2021</v>
      </c>
      <c r="P306">
        <f t="shared" si="33"/>
        <v>6</v>
      </c>
      <c r="Q306" t="str">
        <f t="shared" si="34"/>
        <v>juin</v>
      </c>
      <c r="R306" t="str">
        <f t="shared" si="35"/>
        <v>Illinois</v>
      </c>
      <c r="S306" t="str">
        <f t="shared" si="36"/>
        <v>2021-06</v>
      </c>
      <c r="T306">
        <f>IF(AND(COUNTIF(Calculs!$Q$2:$Q$12,$O306)&gt;0,COUNTIF(Calculs!$S$2:$S$12,$E306)&gt;0,COUNTIF(Calculs!$U$2:$U$12,$H306)&gt;0),1,0)</f>
        <v>1</v>
      </c>
      <c r="U306">
        <f t="shared" si="37"/>
        <v>60000</v>
      </c>
      <c r="V306">
        <f t="shared" si="38"/>
        <v>150</v>
      </c>
      <c r="W306">
        <f t="shared" si="39"/>
        <v>21000</v>
      </c>
    </row>
    <row r="307" spans="1:23" ht="15.75" customHeight="1" x14ac:dyDescent="0.3">
      <c r="A307" s="2" t="s">
        <v>13</v>
      </c>
      <c r="B307" s="2">
        <v>1185732</v>
      </c>
      <c r="C307" s="3">
        <v>44368</v>
      </c>
      <c r="D307" s="12" t="str" cm="1">
        <f t="array" ref="D307">_xlfn.SWITCH(WEEKDAY(C307,2), 1, "Lundi", 2, "Mardi", 3, "Mercredi", 4, "Jeudi", 5, "Vendredi", 6, "Samedi", 7, "Dimanche", "Erreur")</f>
        <v>Lundi</v>
      </c>
      <c r="E307" s="2" t="s">
        <v>35</v>
      </c>
      <c r="F307" s="2" t="s">
        <v>36</v>
      </c>
      <c r="G307" s="2" t="s">
        <v>37</v>
      </c>
      <c r="H307" s="4" t="s">
        <v>20</v>
      </c>
      <c r="I307" s="5">
        <v>45</v>
      </c>
      <c r="J307" s="6">
        <v>75</v>
      </c>
      <c r="K307" s="7">
        <v>33750</v>
      </c>
      <c r="L307" s="7">
        <v>13500</v>
      </c>
      <c r="M307" s="8">
        <v>0.4</v>
      </c>
      <c r="N307" s="2" t="s">
        <v>23</v>
      </c>
      <c r="O307">
        <f t="shared" si="32"/>
        <v>2021</v>
      </c>
      <c r="P307">
        <f t="shared" si="33"/>
        <v>6</v>
      </c>
      <c r="Q307" t="str">
        <f t="shared" si="34"/>
        <v>juin</v>
      </c>
      <c r="R307" t="str">
        <f t="shared" si="35"/>
        <v>Illinois</v>
      </c>
      <c r="S307" t="str">
        <f t="shared" si="36"/>
        <v>2021-06</v>
      </c>
      <c r="T307">
        <f>IF(AND(COUNTIF(Calculs!$Q$2:$Q$12,$O307)&gt;0,COUNTIF(Calculs!$S$2:$S$12,$E307)&gt;0,COUNTIF(Calculs!$U$2:$U$12,$H307)&gt;0),1,0)</f>
        <v>1</v>
      </c>
      <c r="U307">
        <f t="shared" si="37"/>
        <v>33750</v>
      </c>
      <c r="V307">
        <f t="shared" si="38"/>
        <v>75</v>
      </c>
      <c r="W307">
        <f t="shared" si="39"/>
        <v>13500</v>
      </c>
    </row>
    <row r="308" spans="1:23" ht="15.75" customHeight="1" x14ac:dyDescent="0.3">
      <c r="A308" s="2" t="s">
        <v>13</v>
      </c>
      <c r="B308" s="2">
        <v>1185732</v>
      </c>
      <c r="C308" s="3">
        <v>44369</v>
      </c>
      <c r="D308" s="12" t="str" cm="1">
        <f t="array" ref="D308">_xlfn.SWITCH(WEEKDAY(C308,2), 1, "Lundi", 2, "Mardi", 3, "Mercredi", 4, "Jeudi", 5, "Vendredi", 6, "Samedi", 7, "Dimanche", "Erreur")</f>
        <v>Mardi</v>
      </c>
      <c r="E308" s="2" t="s">
        <v>35</v>
      </c>
      <c r="F308" s="2" t="s">
        <v>36</v>
      </c>
      <c r="G308" s="2" t="s">
        <v>37</v>
      </c>
      <c r="H308" s="4" t="s">
        <v>21</v>
      </c>
      <c r="I308" s="5">
        <v>60</v>
      </c>
      <c r="J308" s="6">
        <v>100</v>
      </c>
      <c r="K308" s="7">
        <v>60000</v>
      </c>
      <c r="L308" s="7">
        <v>21000</v>
      </c>
      <c r="M308" s="8">
        <v>0.35</v>
      </c>
      <c r="N308" s="2" t="s">
        <v>23</v>
      </c>
      <c r="O308">
        <f t="shared" si="32"/>
        <v>2021</v>
      </c>
      <c r="P308">
        <f t="shared" si="33"/>
        <v>6</v>
      </c>
      <c r="Q308" t="str">
        <f t="shared" si="34"/>
        <v>juin</v>
      </c>
      <c r="R308" t="str">
        <f t="shared" si="35"/>
        <v>Illinois</v>
      </c>
      <c r="S308" t="str">
        <f t="shared" si="36"/>
        <v>2021-06</v>
      </c>
      <c r="T308">
        <f>IF(AND(COUNTIF(Calculs!$Q$2:$Q$12,$O308)&gt;0,COUNTIF(Calculs!$S$2:$S$12,$E308)&gt;0,COUNTIF(Calculs!$U$2:$U$12,$H308)&gt;0),1,0)</f>
        <v>1</v>
      </c>
      <c r="U308">
        <f t="shared" si="37"/>
        <v>60000</v>
      </c>
      <c r="V308">
        <f t="shared" si="38"/>
        <v>100</v>
      </c>
      <c r="W308">
        <f t="shared" si="39"/>
        <v>21000</v>
      </c>
    </row>
    <row r="309" spans="1:23" ht="15.75" customHeight="1" x14ac:dyDescent="0.3">
      <c r="A309" s="2" t="s">
        <v>13</v>
      </c>
      <c r="B309" s="2">
        <v>1185732</v>
      </c>
      <c r="C309" s="3">
        <v>44370</v>
      </c>
      <c r="D309" s="12" t="str" cm="1">
        <f t="array" ref="D309">_xlfn.SWITCH(WEEKDAY(C309,2), 1, "Lundi", 2, "Mardi", 3, "Mercredi", 4, "Jeudi", 5, "Vendredi", 6, "Samedi", 7, "Dimanche", "Erreur")</f>
        <v>Mercredi</v>
      </c>
      <c r="E309" s="2" t="s">
        <v>35</v>
      </c>
      <c r="F309" s="2" t="s">
        <v>36</v>
      </c>
      <c r="G309" s="2" t="s">
        <v>37</v>
      </c>
      <c r="H309" s="4" t="s">
        <v>22</v>
      </c>
      <c r="I309" s="5">
        <v>50</v>
      </c>
      <c r="J309" s="6">
        <v>225</v>
      </c>
      <c r="K309" s="7">
        <v>112500</v>
      </c>
      <c r="L309" s="7">
        <v>56250</v>
      </c>
      <c r="M309" s="8">
        <v>0.5</v>
      </c>
      <c r="N309" s="2" t="s">
        <v>23</v>
      </c>
      <c r="O309">
        <f t="shared" si="32"/>
        <v>2021</v>
      </c>
      <c r="P309">
        <f t="shared" si="33"/>
        <v>6</v>
      </c>
      <c r="Q309" t="str">
        <f t="shared" si="34"/>
        <v>juin</v>
      </c>
      <c r="R309" t="str">
        <f t="shared" si="35"/>
        <v>Illinois</v>
      </c>
      <c r="S309" t="str">
        <f t="shared" si="36"/>
        <v>2021-06</v>
      </c>
      <c r="T309">
        <f>IF(AND(COUNTIF(Calculs!$Q$2:$Q$12,$O309)&gt;0,COUNTIF(Calculs!$S$2:$S$12,$E309)&gt;0,COUNTIF(Calculs!$U$2:$U$12,$H309)&gt;0),1,0)</f>
        <v>1</v>
      </c>
      <c r="U309">
        <f t="shared" si="37"/>
        <v>112500</v>
      </c>
      <c r="V309">
        <f t="shared" si="38"/>
        <v>225</v>
      </c>
      <c r="W309">
        <f t="shared" si="39"/>
        <v>56250</v>
      </c>
    </row>
    <row r="310" spans="1:23" ht="15.75" customHeight="1" x14ac:dyDescent="0.3">
      <c r="A310" s="2" t="s">
        <v>13</v>
      </c>
      <c r="B310" s="2">
        <v>1185732</v>
      </c>
      <c r="C310" s="3">
        <v>44371</v>
      </c>
      <c r="D310" s="12" t="str" cm="1">
        <f t="array" ref="D310">_xlfn.SWITCH(WEEKDAY(C310,2), 1, "Lundi", 2, "Mardi", 3, "Mercredi", 4, "Jeudi", 5, "Vendredi", 6, "Samedi", 7, "Dimanche", "Erreur")</f>
        <v>Jeudi</v>
      </c>
      <c r="E310" s="2" t="s">
        <v>35</v>
      </c>
      <c r="F310" s="2" t="s">
        <v>36</v>
      </c>
      <c r="G310" s="2" t="s">
        <v>37</v>
      </c>
      <c r="H310" s="4" t="s">
        <v>16</v>
      </c>
      <c r="I310" s="5">
        <v>60</v>
      </c>
      <c r="J310" s="6">
        <v>495</v>
      </c>
      <c r="K310" s="7">
        <v>297000</v>
      </c>
      <c r="L310" s="7">
        <v>118800</v>
      </c>
      <c r="M310" s="8">
        <v>0.4</v>
      </c>
      <c r="N310" s="2" t="s">
        <v>23</v>
      </c>
      <c r="O310">
        <f t="shared" si="32"/>
        <v>2021</v>
      </c>
      <c r="P310">
        <f t="shared" si="33"/>
        <v>6</v>
      </c>
      <c r="Q310" t="str">
        <f t="shared" si="34"/>
        <v>juin</v>
      </c>
      <c r="R310" t="str">
        <f t="shared" si="35"/>
        <v>Illinois</v>
      </c>
      <c r="S310" t="str">
        <f t="shared" si="36"/>
        <v>2021-06</v>
      </c>
      <c r="T310">
        <f>IF(AND(COUNTIF(Calculs!$Q$2:$Q$12,$O310)&gt;0,COUNTIF(Calculs!$S$2:$S$12,$E310)&gt;0,COUNTIF(Calculs!$U$2:$U$12,$H310)&gt;0),1,0)</f>
        <v>1</v>
      </c>
      <c r="U310">
        <f t="shared" si="37"/>
        <v>297000</v>
      </c>
      <c r="V310">
        <f t="shared" si="38"/>
        <v>495</v>
      </c>
      <c r="W310">
        <f t="shared" si="39"/>
        <v>118800</v>
      </c>
    </row>
    <row r="311" spans="1:23" ht="15.75" customHeight="1" x14ac:dyDescent="0.3">
      <c r="A311" s="2" t="s">
        <v>13</v>
      </c>
      <c r="B311" s="2">
        <v>1185732</v>
      </c>
      <c r="C311" s="3">
        <v>44372</v>
      </c>
      <c r="D311" s="12" t="str" cm="1">
        <f t="array" ref="D311">_xlfn.SWITCH(WEEKDAY(C311,2), 1, "Lundi", 2, "Mardi", 3, "Mercredi", 4, "Jeudi", 5, "Vendredi", 6, "Samedi", 7, "Dimanche", "Erreur")</f>
        <v>Vendredi</v>
      </c>
      <c r="E311" s="2" t="s">
        <v>35</v>
      </c>
      <c r="F311" s="2" t="s">
        <v>36</v>
      </c>
      <c r="G311" s="2" t="s">
        <v>37</v>
      </c>
      <c r="H311" s="4" t="s">
        <v>18</v>
      </c>
      <c r="I311" s="5">
        <v>55.000000000000007</v>
      </c>
      <c r="J311" s="6">
        <v>200</v>
      </c>
      <c r="K311" s="7">
        <v>110000.00000000001</v>
      </c>
      <c r="L311" s="7">
        <v>38500</v>
      </c>
      <c r="M311" s="8">
        <v>0.35</v>
      </c>
      <c r="N311" s="2" t="s">
        <v>23</v>
      </c>
      <c r="O311">
        <f t="shared" si="32"/>
        <v>2021</v>
      </c>
      <c r="P311">
        <f t="shared" si="33"/>
        <v>6</v>
      </c>
      <c r="Q311" t="str">
        <f t="shared" si="34"/>
        <v>juin</v>
      </c>
      <c r="R311" t="str">
        <f t="shared" si="35"/>
        <v>Illinois</v>
      </c>
      <c r="S311" t="str">
        <f t="shared" si="36"/>
        <v>2021-06</v>
      </c>
      <c r="T311">
        <f>IF(AND(COUNTIF(Calculs!$Q$2:$Q$12,$O311)&gt;0,COUNTIF(Calculs!$S$2:$S$12,$E311)&gt;0,COUNTIF(Calculs!$U$2:$U$12,$H311)&gt;0),1,0)</f>
        <v>1</v>
      </c>
      <c r="U311">
        <f t="shared" si="37"/>
        <v>110000.00000000001</v>
      </c>
      <c r="V311">
        <f t="shared" si="38"/>
        <v>200</v>
      </c>
      <c r="W311">
        <f t="shared" si="39"/>
        <v>38500</v>
      </c>
    </row>
    <row r="312" spans="1:23" ht="15.75" customHeight="1" x14ac:dyDescent="0.3">
      <c r="A312" s="2" t="s">
        <v>13</v>
      </c>
      <c r="B312" s="2">
        <v>1185732</v>
      </c>
      <c r="C312" s="3">
        <v>44373</v>
      </c>
      <c r="D312" s="12" t="str" cm="1">
        <f t="array" ref="D312">_xlfn.SWITCH(WEEKDAY(C312,2), 1, "Lundi", 2, "Mardi", 3, "Mercredi", 4, "Jeudi", 5, "Vendredi", 6, "Samedi", 7, "Dimanche", "Erreur")</f>
        <v>Samedi</v>
      </c>
      <c r="E312" s="2" t="s">
        <v>35</v>
      </c>
      <c r="F312" s="2" t="s">
        <v>36</v>
      </c>
      <c r="G312" s="2" t="s">
        <v>37</v>
      </c>
      <c r="H312" s="4" t="s">
        <v>19</v>
      </c>
      <c r="I312" s="5">
        <v>50</v>
      </c>
      <c r="J312" s="6">
        <v>175</v>
      </c>
      <c r="K312" s="7">
        <v>87500</v>
      </c>
      <c r="L312" s="7">
        <v>30624.999999999996</v>
      </c>
      <c r="M312" s="8">
        <v>0.35</v>
      </c>
      <c r="N312" s="2" t="s">
        <v>23</v>
      </c>
      <c r="O312">
        <f t="shared" si="32"/>
        <v>2021</v>
      </c>
      <c r="P312">
        <f t="shared" si="33"/>
        <v>6</v>
      </c>
      <c r="Q312" t="str">
        <f t="shared" si="34"/>
        <v>juin</v>
      </c>
      <c r="R312" t="str">
        <f t="shared" si="35"/>
        <v>Illinois</v>
      </c>
      <c r="S312" t="str">
        <f t="shared" si="36"/>
        <v>2021-06</v>
      </c>
      <c r="T312">
        <f>IF(AND(COUNTIF(Calculs!$Q$2:$Q$12,$O312)&gt;0,COUNTIF(Calculs!$S$2:$S$12,$E312)&gt;0,COUNTIF(Calculs!$U$2:$U$12,$H312)&gt;0),1,0)</f>
        <v>1</v>
      </c>
      <c r="U312">
        <f t="shared" si="37"/>
        <v>87500</v>
      </c>
      <c r="V312">
        <f t="shared" si="38"/>
        <v>175</v>
      </c>
      <c r="W312">
        <f t="shared" si="39"/>
        <v>30624.999999999996</v>
      </c>
    </row>
    <row r="313" spans="1:23" ht="15.75" customHeight="1" x14ac:dyDescent="0.3">
      <c r="A313" s="2" t="s">
        <v>13</v>
      </c>
      <c r="B313" s="2">
        <v>1185732</v>
      </c>
      <c r="C313" s="3">
        <v>44374</v>
      </c>
      <c r="D313" s="12" t="str" cm="1">
        <f t="array" ref="D313">_xlfn.SWITCH(WEEKDAY(C313,2), 1, "Lundi", 2, "Mardi", 3, "Mercredi", 4, "Jeudi", 5, "Vendredi", 6, "Samedi", 7, "Dimanche", "Erreur")</f>
        <v>Dimanche</v>
      </c>
      <c r="E313" s="2" t="s">
        <v>35</v>
      </c>
      <c r="F313" s="2" t="s">
        <v>36</v>
      </c>
      <c r="G313" s="2" t="s">
        <v>37</v>
      </c>
      <c r="H313" s="4" t="s">
        <v>20</v>
      </c>
      <c r="I313" s="5">
        <v>50</v>
      </c>
      <c r="J313" s="6">
        <v>100</v>
      </c>
      <c r="K313" s="7">
        <v>50000</v>
      </c>
      <c r="L313" s="7">
        <v>20000</v>
      </c>
      <c r="M313" s="8">
        <v>0.4</v>
      </c>
      <c r="N313" s="2" t="s">
        <v>23</v>
      </c>
      <c r="O313">
        <f t="shared" si="32"/>
        <v>2021</v>
      </c>
      <c r="P313">
        <f t="shared" si="33"/>
        <v>6</v>
      </c>
      <c r="Q313" t="str">
        <f t="shared" si="34"/>
        <v>juin</v>
      </c>
      <c r="R313" t="str">
        <f t="shared" si="35"/>
        <v>Illinois</v>
      </c>
      <c r="S313" t="str">
        <f t="shared" si="36"/>
        <v>2021-06</v>
      </c>
      <c r="T313">
        <f>IF(AND(COUNTIF(Calculs!$Q$2:$Q$12,$O313)&gt;0,COUNTIF(Calculs!$S$2:$S$12,$E313)&gt;0,COUNTIF(Calculs!$U$2:$U$12,$H313)&gt;0),1,0)</f>
        <v>1</v>
      </c>
      <c r="U313">
        <f t="shared" si="37"/>
        <v>50000</v>
      </c>
      <c r="V313">
        <f t="shared" si="38"/>
        <v>100</v>
      </c>
      <c r="W313">
        <f t="shared" si="39"/>
        <v>20000</v>
      </c>
    </row>
    <row r="314" spans="1:23" ht="15.75" customHeight="1" x14ac:dyDescent="0.3">
      <c r="A314" s="2" t="s">
        <v>13</v>
      </c>
      <c r="B314" s="2">
        <v>1185732</v>
      </c>
      <c r="C314" s="3">
        <v>44375</v>
      </c>
      <c r="D314" s="12" t="str" cm="1">
        <f t="array" ref="D314">_xlfn.SWITCH(WEEKDAY(C314,2), 1, "Lundi", 2, "Mardi", 3, "Mercredi", 4, "Jeudi", 5, "Vendredi", 6, "Samedi", 7, "Dimanche", "Erreur")</f>
        <v>Lundi</v>
      </c>
      <c r="E314" s="2" t="s">
        <v>35</v>
      </c>
      <c r="F314" s="2" t="s">
        <v>36</v>
      </c>
      <c r="G314" s="2" t="s">
        <v>37</v>
      </c>
      <c r="H314" s="4" t="s">
        <v>21</v>
      </c>
      <c r="I314" s="5">
        <v>60</v>
      </c>
      <c r="J314" s="6">
        <v>125</v>
      </c>
      <c r="K314" s="7">
        <v>75000</v>
      </c>
      <c r="L314" s="7">
        <v>26250</v>
      </c>
      <c r="M314" s="8">
        <v>0.35</v>
      </c>
      <c r="N314" s="2" t="s">
        <v>23</v>
      </c>
      <c r="O314">
        <f t="shared" si="32"/>
        <v>2021</v>
      </c>
      <c r="P314">
        <f t="shared" si="33"/>
        <v>6</v>
      </c>
      <c r="Q314" t="str">
        <f t="shared" si="34"/>
        <v>juin</v>
      </c>
      <c r="R314" t="str">
        <f t="shared" si="35"/>
        <v>Illinois</v>
      </c>
      <c r="S314" t="str">
        <f t="shared" si="36"/>
        <v>2021-06</v>
      </c>
      <c r="T314">
        <f>IF(AND(COUNTIF(Calculs!$Q$2:$Q$12,$O314)&gt;0,COUNTIF(Calculs!$S$2:$S$12,$E314)&gt;0,COUNTIF(Calculs!$U$2:$U$12,$H314)&gt;0),1,0)</f>
        <v>1</v>
      </c>
      <c r="U314">
        <f t="shared" si="37"/>
        <v>75000</v>
      </c>
      <c r="V314">
        <f t="shared" si="38"/>
        <v>125</v>
      </c>
      <c r="W314">
        <f t="shared" si="39"/>
        <v>26250</v>
      </c>
    </row>
    <row r="315" spans="1:23" ht="15.75" customHeight="1" x14ac:dyDescent="0.3">
      <c r="A315" s="2" t="s">
        <v>13</v>
      </c>
      <c r="B315" s="2">
        <v>1185732</v>
      </c>
      <c r="C315" s="3">
        <v>44376</v>
      </c>
      <c r="D315" s="12" t="str" cm="1">
        <f t="array" ref="D315">_xlfn.SWITCH(WEEKDAY(C315,2), 1, "Lundi", 2, "Mardi", 3, "Mercredi", 4, "Jeudi", 5, "Vendredi", 6, "Samedi", 7, "Dimanche", "Erreur")</f>
        <v>Mardi</v>
      </c>
      <c r="E315" s="2" t="s">
        <v>35</v>
      </c>
      <c r="F315" s="2" t="s">
        <v>36</v>
      </c>
      <c r="G315" s="2" t="s">
        <v>37</v>
      </c>
      <c r="H315" s="4" t="s">
        <v>22</v>
      </c>
      <c r="I315" s="5">
        <v>65</v>
      </c>
      <c r="J315" s="6">
        <v>250</v>
      </c>
      <c r="K315" s="7">
        <v>162500</v>
      </c>
      <c r="L315" s="7">
        <v>81250</v>
      </c>
      <c r="M315" s="8">
        <v>0.5</v>
      </c>
      <c r="N315" s="2" t="s">
        <v>23</v>
      </c>
      <c r="O315">
        <f t="shared" si="32"/>
        <v>2021</v>
      </c>
      <c r="P315">
        <f t="shared" si="33"/>
        <v>6</v>
      </c>
      <c r="Q315" t="str">
        <f t="shared" si="34"/>
        <v>juin</v>
      </c>
      <c r="R315" t="str">
        <f t="shared" si="35"/>
        <v>Illinois</v>
      </c>
      <c r="S315" t="str">
        <f t="shared" si="36"/>
        <v>2021-06</v>
      </c>
      <c r="T315">
        <f>IF(AND(COUNTIF(Calculs!$Q$2:$Q$12,$O315)&gt;0,COUNTIF(Calculs!$S$2:$S$12,$E315)&gt;0,COUNTIF(Calculs!$U$2:$U$12,$H315)&gt;0),1,0)</f>
        <v>1</v>
      </c>
      <c r="U315">
        <f t="shared" si="37"/>
        <v>162500</v>
      </c>
      <c r="V315">
        <f t="shared" si="38"/>
        <v>250</v>
      </c>
      <c r="W315">
        <f t="shared" si="39"/>
        <v>81250</v>
      </c>
    </row>
    <row r="316" spans="1:23" ht="15.75" customHeight="1" x14ac:dyDescent="0.3">
      <c r="A316" s="2" t="s">
        <v>13</v>
      </c>
      <c r="B316" s="2">
        <v>1185732</v>
      </c>
      <c r="C316" s="3">
        <v>44377</v>
      </c>
      <c r="D316" s="12" t="str" cm="1">
        <f t="array" ref="D316">_xlfn.SWITCH(WEEKDAY(C316,2), 1, "Lundi", 2, "Mardi", 3, "Mercredi", 4, "Jeudi", 5, "Vendredi", 6, "Samedi", 7, "Dimanche", "Erreur")</f>
        <v>Mercredi</v>
      </c>
      <c r="E316" s="2" t="s">
        <v>35</v>
      </c>
      <c r="F316" s="2" t="s">
        <v>36</v>
      </c>
      <c r="G316" s="2" t="s">
        <v>37</v>
      </c>
      <c r="H316" s="4" t="s">
        <v>16</v>
      </c>
      <c r="I316" s="5">
        <v>50</v>
      </c>
      <c r="J316" s="6">
        <v>500</v>
      </c>
      <c r="K316" s="7">
        <v>250000</v>
      </c>
      <c r="L316" s="7">
        <v>100000</v>
      </c>
      <c r="M316" s="8">
        <v>0.4</v>
      </c>
      <c r="N316" s="2" t="s">
        <v>23</v>
      </c>
      <c r="O316">
        <f t="shared" si="32"/>
        <v>2021</v>
      </c>
      <c r="P316">
        <f t="shared" si="33"/>
        <v>6</v>
      </c>
      <c r="Q316" t="str">
        <f t="shared" si="34"/>
        <v>juin</v>
      </c>
      <c r="R316" t="str">
        <f t="shared" si="35"/>
        <v>Illinois</v>
      </c>
      <c r="S316" t="str">
        <f t="shared" si="36"/>
        <v>2021-06</v>
      </c>
      <c r="T316">
        <f>IF(AND(COUNTIF(Calculs!$Q$2:$Q$12,$O316)&gt;0,COUNTIF(Calculs!$S$2:$S$12,$E316)&gt;0,COUNTIF(Calculs!$U$2:$U$12,$H316)&gt;0),1,0)</f>
        <v>1</v>
      </c>
      <c r="U316">
        <f t="shared" si="37"/>
        <v>250000</v>
      </c>
      <c r="V316">
        <f t="shared" si="38"/>
        <v>500</v>
      </c>
      <c r="W316">
        <f t="shared" si="39"/>
        <v>100000</v>
      </c>
    </row>
    <row r="317" spans="1:23" ht="15.75" customHeight="1" x14ac:dyDescent="0.3">
      <c r="A317" s="2" t="s">
        <v>13</v>
      </c>
      <c r="B317" s="2">
        <v>1185732</v>
      </c>
      <c r="C317" s="3">
        <v>44378</v>
      </c>
      <c r="D317" s="12" t="str" cm="1">
        <f t="array" ref="D317">_xlfn.SWITCH(WEEKDAY(C317,2), 1, "Lundi", 2, "Mardi", 3, "Mercredi", 4, "Jeudi", 5, "Vendredi", 6, "Samedi", 7, "Dimanche", "Erreur")</f>
        <v>Jeudi</v>
      </c>
      <c r="E317" s="2" t="s">
        <v>35</v>
      </c>
      <c r="F317" s="2" t="s">
        <v>36</v>
      </c>
      <c r="G317" s="2" t="s">
        <v>37</v>
      </c>
      <c r="H317" s="4" t="s">
        <v>18</v>
      </c>
      <c r="I317" s="5">
        <v>45.000000000000007</v>
      </c>
      <c r="J317" s="6">
        <v>250</v>
      </c>
      <c r="K317" s="7">
        <v>112500.00000000001</v>
      </c>
      <c r="L317" s="7">
        <v>39375</v>
      </c>
      <c r="M317" s="8">
        <v>0.35</v>
      </c>
      <c r="N317" s="2" t="s">
        <v>23</v>
      </c>
      <c r="O317">
        <f t="shared" si="32"/>
        <v>2021</v>
      </c>
      <c r="P317">
        <f t="shared" si="33"/>
        <v>7</v>
      </c>
      <c r="Q317" t="str">
        <f t="shared" si="34"/>
        <v>juil</v>
      </c>
      <c r="R317" t="str">
        <f t="shared" si="35"/>
        <v>Illinois</v>
      </c>
      <c r="S317" t="str">
        <f t="shared" si="36"/>
        <v>2021-07</v>
      </c>
      <c r="T317">
        <f>IF(AND(COUNTIF(Calculs!$Q$2:$Q$12,$O317)&gt;0,COUNTIF(Calculs!$S$2:$S$12,$E317)&gt;0,COUNTIF(Calculs!$U$2:$U$12,$H317)&gt;0),1,0)</f>
        <v>1</v>
      </c>
      <c r="U317">
        <f t="shared" si="37"/>
        <v>112500.00000000001</v>
      </c>
      <c r="V317">
        <f t="shared" si="38"/>
        <v>250</v>
      </c>
      <c r="W317">
        <f t="shared" si="39"/>
        <v>39375</v>
      </c>
    </row>
    <row r="318" spans="1:23" ht="15.75" customHeight="1" x14ac:dyDescent="0.3">
      <c r="A318" s="2" t="s">
        <v>13</v>
      </c>
      <c r="B318" s="2">
        <v>1185732</v>
      </c>
      <c r="C318" s="3">
        <v>44379</v>
      </c>
      <c r="D318" s="12" t="str" cm="1">
        <f t="array" ref="D318">_xlfn.SWITCH(WEEKDAY(C318,2), 1, "Lundi", 2, "Mardi", 3, "Mercredi", 4, "Jeudi", 5, "Vendredi", 6, "Samedi", 7, "Dimanche", "Erreur")</f>
        <v>Vendredi</v>
      </c>
      <c r="E318" s="2" t="s">
        <v>35</v>
      </c>
      <c r="F318" s="2" t="s">
        <v>36</v>
      </c>
      <c r="G318" s="2" t="s">
        <v>37</v>
      </c>
      <c r="H318" s="4" t="s">
        <v>19</v>
      </c>
      <c r="I318" s="5">
        <v>40</v>
      </c>
      <c r="J318" s="6">
        <v>200</v>
      </c>
      <c r="K318" s="7">
        <v>80000</v>
      </c>
      <c r="L318" s="7">
        <v>28000</v>
      </c>
      <c r="M318" s="8">
        <v>0.35</v>
      </c>
      <c r="N318" s="2" t="s">
        <v>23</v>
      </c>
      <c r="O318">
        <f t="shared" si="32"/>
        <v>2021</v>
      </c>
      <c r="P318">
        <f t="shared" si="33"/>
        <v>7</v>
      </c>
      <c r="Q318" t="str">
        <f t="shared" si="34"/>
        <v>juil</v>
      </c>
      <c r="R318" t="str">
        <f t="shared" si="35"/>
        <v>Illinois</v>
      </c>
      <c r="S318" t="str">
        <f t="shared" si="36"/>
        <v>2021-07</v>
      </c>
      <c r="T318">
        <f>IF(AND(COUNTIF(Calculs!$Q$2:$Q$12,$O318)&gt;0,COUNTIF(Calculs!$S$2:$S$12,$E318)&gt;0,COUNTIF(Calculs!$U$2:$U$12,$H318)&gt;0),1,0)</f>
        <v>1</v>
      </c>
      <c r="U318">
        <f t="shared" si="37"/>
        <v>80000</v>
      </c>
      <c r="V318">
        <f t="shared" si="38"/>
        <v>200</v>
      </c>
      <c r="W318">
        <f t="shared" si="39"/>
        <v>28000</v>
      </c>
    </row>
    <row r="319" spans="1:23" ht="15.75" customHeight="1" x14ac:dyDescent="0.3">
      <c r="A319" s="2" t="s">
        <v>13</v>
      </c>
      <c r="B319" s="2">
        <v>1185732</v>
      </c>
      <c r="C319" s="3">
        <v>44380</v>
      </c>
      <c r="D319" s="12" t="str" cm="1">
        <f t="array" ref="D319">_xlfn.SWITCH(WEEKDAY(C319,2), 1, "Lundi", 2, "Mardi", 3, "Mercredi", 4, "Jeudi", 5, "Vendredi", 6, "Samedi", 7, "Dimanche", "Erreur")</f>
        <v>Samedi</v>
      </c>
      <c r="E319" s="2" t="s">
        <v>35</v>
      </c>
      <c r="F319" s="2" t="s">
        <v>36</v>
      </c>
      <c r="G319" s="2" t="s">
        <v>37</v>
      </c>
      <c r="H319" s="4" t="s">
        <v>20</v>
      </c>
      <c r="I319" s="5">
        <v>40</v>
      </c>
      <c r="J319" s="6">
        <v>175</v>
      </c>
      <c r="K319" s="7">
        <v>70000</v>
      </c>
      <c r="L319" s="7">
        <v>28000</v>
      </c>
      <c r="M319" s="8">
        <v>0.4</v>
      </c>
      <c r="N319" s="2" t="s">
        <v>23</v>
      </c>
      <c r="O319">
        <f t="shared" si="32"/>
        <v>2021</v>
      </c>
      <c r="P319">
        <f t="shared" si="33"/>
        <v>7</v>
      </c>
      <c r="Q319" t="str">
        <f t="shared" si="34"/>
        <v>juil</v>
      </c>
      <c r="R319" t="str">
        <f t="shared" si="35"/>
        <v>Illinois</v>
      </c>
      <c r="S319" t="str">
        <f t="shared" si="36"/>
        <v>2021-07</v>
      </c>
      <c r="T319">
        <f>IF(AND(COUNTIF(Calculs!$Q$2:$Q$12,$O319)&gt;0,COUNTIF(Calculs!$S$2:$S$12,$E319)&gt;0,COUNTIF(Calculs!$U$2:$U$12,$H319)&gt;0),1,0)</f>
        <v>1</v>
      </c>
      <c r="U319">
        <f t="shared" si="37"/>
        <v>70000</v>
      </c>
      <c r="V319">
        <f t="shared" si="38"/>
        <v>175</v>
      </c>
      <c r="W319">
        <f t="shared" si="39"/>
        <v>28000</v>
      </c>
    </row>
    <row r="320" spans="1:23" ht="15.75" customHeight="1" x14ac:dyDescent="0.3">
      <c r="A320" s="2" t="s">
        <v>13</v>
      </c>
      <c r="B320" s="2">
        <v>1185732</v>
      </c>
      <c r="C320" s="3">
        <v>44381</v>
      </c>
      <c r="D320" s="12" t="str" cm="1">
        <f t="array" ref="D320">_xlfn.SWITCH(WEEKDAY(C320,2), 1, "Lundi", 2, "Mardi", 3, "Mercredi", 4, "Jeudi", 5, "Vendredi", 6, "Samedi", 7, "Dimanche", "Erreur")</f>
        <v>Dimanche</v>
      </c>
      <c r="E320" s="2" t="s">
        <v>35</v>
      </c>
      <c r="F320" s="2" t="s">
        <v>36</v>
      </c>
      <c r="G320" s="2" t="s">
        <v>37</v>
      </c>
      <c r="H320" s="4" t="s">
        <v>21</v>
      </c>
      <c r="I320" s="5">
        <v>50</v>
      </c>
      <c r="J320" s="6">
        <v>175</v>
      </c>
      <c r="K320" s="7">
        <v>87500</v>
      </c>
      <c r="L320" s="7">
        <v>30624.999999999996</v>
      </c>
      <c r="M320" s="8">
        <v>0.35</v>
      </c>
      <c r="N320" s="2" t="s">
        <v>23</v>
      </c>
      <c r="O320">
        <f t="shared" si="32"/>
        <v>2021</v>
      </c>
      <c r="P320">
        <f t="shared" si="33"/>
        <v>7</v>
      </c>
      <c r="Q320" t="str">
        <f t="shared" si="34"/>
        <v>juil</v>
      </c>
      <c r="R320" t="str">
        <f t="shared" si="35"/>
        <v>Illinois</v>
      </c>
      <c r="S320" t="str">
        <f t="shared" si="36"/>
        <v>2021-07</v>
      </c>
      <c r="T320">
        <f>IF(AND(COUNTIF(Calculs!$Q$2:$Q$12,$O320)&gt;0,COUNTIF(Calculs!$S$2:$S$12,$E320)&gt;0,COUNTIF(Calculs!$U$2:$U$12,$H320)&gt;0),1,0)</f>
        <v>1</v>
      </c>
      <c r="U320">
        <f t="shared" si="37"/>
        <v>87500</v>
      </c>
      <c r="V320">
        <f t="shared" si="38"/>
        <v>175</v>
      </c>
      <c r="W320">
        <f t="shared" si="39"/>
        <v>30624.999999999996</v>
      </c>
    </row>
    <row r="321" spans="1:23" ht="15.75" customHeight="1" x14ac:dyDescent="0.3">
      <c r="A321" s="2" t="s">
        <v>13</v>
      </c>
      <c r="B321" s="2">
        <v>1185732</v>
      </c>
      <c r="C321" s="3">
        <v>44382</v>
      </c>
      <c r="D321" s="12" t="str" cm="1">
        <f t="array" ref="D321">_xlfn.SWITCH(WEEKDAY(C321,2), 1, "Lundi", 2, "Mardi", 3, "Mercredi", 4, "Jeudi", 5, "Vendredi", 6, "Samedi", 7, "Dimanche", "Erreur")</f>
        <v>Lundi</v>
      </c>
      <c r="E321" s="2" t="s">
        <v>35</v>
      </c>
      <c r="F321" s="2" t="s">
        <v>36</v>
      </c>
      <c r="G321" s="2" t="s">
        <v>37</v>
      </c>
      <c r="H321" s="4" t="s">
        <v>22</v>
      </c>
      <c r="I321" s="5">
        <v>55.000000000000007</v>
      </c>
      <c r="J321" s="6">
        <v>350</v>
      </c>
      <c r="K321" s="7">
        <v>192500.00000000003</v>
      </c>
      <c r="L321" s="7">
        <v>96250.000000000015</v>
      </c>
      <c r="M321" s="8">
        <v>0.5</v>
      </c>
      <c r="N321" s="2" t="s">
        <v>23</v>
      </c>
      <c r="O321">
        <f t="shared" si="32"/>
        <v>2021</v>
      </c>
      <c r="P321">
        <f t="shared" si="33"/>
        <v>7</v>
      </c>
      <c r="Q321" t="str">
        <f t="shared" si="34"/>
        <v>juil</v>
      </c>
      <c r="R321" t="str">
        <f t="shared" si="35"/>
        <v>Illinois</v>
      </c>
      <c r="S321" t="str">
        <f t="shared" si="36"/>
        <v>2021-07</v>
      </c>
      <c r="T321">
        <f>IF(AND(COUNTIF(Calculs!$Q$2:$Q$12,$O321)&gt;0,COUNTIF(Calculs!$S$2:$S$12,$E321)&gt;0,COUNTIF(Calculs!$U$2:$U$12,$H321)&gt;0),1,0)</f>
        <v>1</v>
      </c>
      <c r="U321">
        <f t="shared" si="37"/>
        <v>192500.00000000003</v>
      </c>
      <c r="V321">
        <f t="shared" si="38"/>
        <v>350</v>
      </c>
      <c r="W321">
        <f t="shared" si="39"/>
        <v>96250.000000000015</v>
      </c>
    </row>
    <row r="322" spans="1:23" ht="15.75" customHeight="1" x14ac:dyDescent="0.3">
      <c r="A322" s="2" t="s">
        <v>13</v>
      </c>
      <c r="B322" s="2">
        <v>1185732</v>
      </c>
      <c r="C322" s="3">
        <v>44383</v>
      </c>
      <c r="D322" s="12" t="str" cm="1">
        <f t="array" ref="D322">_xlfn.SWITCH(WEEKDAY(C322,2), 1, "Lundi", 2, "Mardi", 3, "Mercredi", 4, "Jeudi", 5, "Vendredi", 6, "Samedi", 7, "Dimanche", "Erreur")</f>
        <v>Mardi</v>
      </c>
      <c r="E322" s="2" t="s">
        <v>35</v>
      </c>
      <c r="F322" s="2" t="s">
        <v>36</v>
      </c>
      <c r="G322" s="2" t="s">
        <v>37</v>
      </c>
      <c r="H322" s="4" t="s">
        <v>16</v>
      </c>
      <c r="I322" s="5">
        <v>50</v>
      </c>
      <c r="J322" s="6">
        <v>575</v>
      </c>
      <c r="K322" s="7">
        <v>287500</v>
      </c>
      <c r="L322" s="7">
        <v>115000</v>
      </c>
      <c r="M322" s="8">
        <v>0.4</v>
      </c>
      <c r="N322" s="2" t="s">
        <v>23</v>
      </c>
      <c r="O322">
        <f t="shared" si="32"/>
        <v>2021</v>
      </c>
      <c r="P322">
        <f t="shared" si="33"/>
        <v>7</v>
      </c>
      <c r="Q322" t="str">
        <f t="shared" si="34"/>
        <v>juil</v>
      </c>
      <c r="R322" t="str">
        <f t="shared" si="35"/>
        <v>Illinois</v>
      </c>
      <c r="S322" t="str">
        <f t="shared" si="36"/>
        <v>2021-07</v>
      </c>
      <c r="T322">
        <f>IF(AND(COUNTIF(Calculs!$Q$2:$Q$12,$O322)&gt;0,COUNTIF(Calculs!$S$2:$S$12,$E322)&gt;0,COUNTIF(Calculs!$U$2:$U$12,$H322)&gt;0),1,0)</f>
        <v>1</v>
      </c>
      <c r="U322">
        <f t="shared" si="37"/>
        <v>287500</v>
      </c>
      <c r="V322">
        <f t="shared" si="38"/>
        <v>575</v>
      </c>
      <c r="W322">
        <f t="shared" si="39"/>
        <v>115000</v>
      </c>
    </row>
    <row r="323" spans="1:23" ht="15.75" customHeight="1" x14ac:dyDescent="0.3">
      <c r="A323" s="2" t="s">
        <v>13</v>
      </c>
      <c r="B323" s="2">
        <v>1185732</v>
      </c>
      <c r="C323" s="3">
        <v>44384</v>
      </c>
      <c r="D323" s="12" t="str" cm="1">
        <f t="array" ref="D323">_xlfn.SWITCH(WEEKDAY(C323,2), 1, "Lundi", 2, "Mardi", 3, "Mercredi", 4, "Jeudi", 5, "Vendredi", 6, "Samedi", 7, "Dimanche", "Erreur")</f>
        <v>Mercredi</v>
      </c>
      <c r="E323" s="2" t="s">
        <v>35</v>
      </c>
      <c r="F323" s="2" t="s">
        <v>36</v>
      </c>
      <c r="G323" s="2" t="s">
        <v>37</v>
      </c>
      <c r="H323" s="4" t="s">
        <v>18</v>
      </c>
      <c r="I323" s="5">
        <v>45.000000000000007</v>
      </c>
      <c r="J323" s="6">
        <v>325</v>
      </c>
      <c r="K323" s="7">
        <v>146250.00000000003</v>
      </c>
      <c r="L323" s="7">
        <v>51187.500000000007</v>
      </c>
      <c r="M323" s="8">
        <v>0.35</v>
      </c>
      <c r="N323" s="2" t="s">
        <v>23</v>
      </c>
      <c r="O323">
        <f t="shared" ref="O323:O386" si="40">YEAR($C323)</f>
        <v>2021</v>
      </c>
      <c r="P323">
        <f t="shared" ref="P323:P386" si="41">MONTH($C323)</f>
        <v>7</v>
      </c>
      <c r="Q323" t="str">
        <f t="shared" ref="Q323:Q386" si="42">TEXT($C323,"mmm")</f>
        <v>juil</v>
      </c>
      <c r="R323" t="str">
        <f t="shared" ref="R323:R386" si="43">SUBSTITUTE(SUBSTITUTE($F323,"Sud ","South "),"Ouest ","West ")</f>
        <v>Illinois</v>
      </c>
      <c r="S323" t="str">
        <f t="shared" ref="S323:S386" si="44">TEXT($C323,"aaaa-mm")</f>
        <v>2021-07</v>
      </c>
      <c r="T323">
        <f>IF(AND(COUNTIF(Calculs!$Q$2:$Q$12,$O323)&gt;0,COUNTIF(Calculs!$S$2:$S$12,$E323)&gt;0,COUNTIF(Calculs!$U$2:$U$12,$H323)&gt;0),1,0)</f>
        <v>1</v>
      </c>
      <c r="U323">
        <f t="shared" ref="U323:U386" si="45">$K323*$T323</f>
        <v>146250.00000000003</v>
      </c>
      <c r="V323">
        <f t="shared" ref="V323:V386" si="46">$J323*$T323</f>
        <v>325</v>
      </c>
      <c r="W323">
        <f t="shared" ref="W323:W386" si="47">$L323*$T323</f>
        <v>51187.500000000007</v>
      </c>
    </row>
    <row r="324" spans="1:23" ht="15.75" customHeight="1" x14ac:dyDescent="0.3">
      <c r="A324" s="2" t="s">
        <v>13</v>
      </c>
      <c r="B324" s="2">
        <v>1185732</v>
      </c>
      <c r="C324" s="3">
        <v>44385</v>
      </c>
      <c r="D324" s="12" t="str" cm="1">
        <f t="array" ref="D324">_xlfn.SWITCH(WEEKDAY(C324,2), 1, "Lundi", 2, "Mardi", 3, "Mercredi", 4, "Jeudi", 5, "Vendredi", 6, "Samedi", 7, "Dimanche", "Erreur")</f>
        <v>Jeudi</v>
      </c>
      <c r="E324" s="2" t="s">
        <v>35</v>
      </c>
      <c r="F324" s="2" t="s">
        <v>36</v>
      </c>
      <c r="G324" s="2" t="s">
        <v>37</v>
      </c>
      <c r="H324" s="4" t="s">
        <v>19</v>
      </c>
      <c r="I324" s="5">
        <v>40</v>
      </c>
      <c r="J324" s="6">
        <v>250</v>
      </c>
      <c r="K324" s="7">
        <v>100000</v>
      </c>
      <c r="L324" s="7">
        <v>35000</v>
      </c>
      <c r="M324" s="8">
        <v>0.35</v>
      </c>
      <c r="N324" s="2" t="s">
        <v>23</v>
      </c>
      <c r="O324">
        <f t="shared" si="40"/>
        <v>2021</v>
      </c>
      <c r="P324">
        <f t="shared" si="41"/>
        <v>7</v>
      </c>
      <c r="Q324" t="str">
        <f t="shared" si="42"/>
        <v>juil</v>
      </c>
      <c r="R324" t="str">
        <f t="shared" si="43"/>
        <v>Illinois</v>
      </c>
      <c r="S324" t="str">
        <f t="shared" si="44"/>
        <v>2021-07</v>
      </c>
      <c r="T324">
        <f>IF(AND(COUNTIF(Calculs!$Q$2:$Q$12,$O324)&gt;0,COUNTIF(Calculs!$S$2:$S$12,$E324)&gt;0,COUNTIF(Calculs!$U$2:$U$12,$H324)&gt;0),1,0)</f>
        <v>1</v>
      </c>
      <c r="U324">
        <f t="shared" si="45"/>
        <v>100000</v>
      </c>
      <c r="V324">
        <f t="shared" si="46"/>
        <v>250</v>
      </c>
      <c r="W324">
        <f t="shared" si="47"/>
        <v>35000</v>
      </c>
    </row>
    <row r="325" spans="1:23" ht="15.75" customHeight="1" x14ac:dyDescent="0.3">
      <c r="A325" s="2" t="s">
        <v>13</v>
      </c>
      <c r="B325" s="2">
        <v>1185732</v>
      </c>
      <c r="C325" s="3">
        <v>44386</v>
      </c>
      <c r="D325" s="12" t="str" cm="1">
        <f t="array" ref="D325">_xlfn.SWITCH(WEEKDAY(C325,2), 1, "Lundi", 2, "Mardi", 3, "Mercredi", 4, "Jeudi", 5, "Vendredi", 6, "Samedi", 7, "Dimanche", "Erreur")</f>
        <v>Vendredi</v>
      </c>
      <c r="E325" s="2" t="s">
        <v>35</v>
      </c>
      <c r="F325" s="2" t="s">
        <v>36</v>
      </c>
      <c r="G325" s="2" t="s">
        <v>37</v>
      </c>
      <c r="H325" s="4" t="s">
        <v>20</v>
      </c>
      <c r="I325" s="5">
        <v>40</v>
      </c>
      <c r="J325" s="6">
        <v>200</v>
      </c>
      <c r="K325" s="7">
        <v>80000</v>
      </c>
      <c r="L325" s="7">
        <v>32000</v>
      </c>
      <c r="M325" s="8">
        <v>0.4</v>
      </c>
      <c r="N325" s="2" t="s">
        <v>23</v>
      </c>
      <c r="O325">
        <f t="shared" si="40"/>
        <v>2021</v>
      </c>
      <c r="P325">
        <f t="shared" si="41"/>
        <v>7</v>
      </c>
      <c r="Q325" t="str">
        <f t="shared" si="42"/>
        <v>juil</v>
      </c>
      <c r="R325" t="str">
        <f t="shared" si="43"/>
        <v>Illinois</v>
      </c>
      <c r="S325" t="str">
        <f t="shared" si="44"/>
        <v>2021-07</v>
      </c>
      <c r="T325">
        <f>IF(AND(COUNTIF(Calculs!$Q$2:$Q$12,$O325)&gt;0,COUNTIF(Calculs!$S$2:$S$12,$E325)&gt;0,COUNTIF(Calculs!$U$2:$U$12,$H325)&gt;0),1,0)</f>
        <v>1</v>
      </c>
      <c r="U325">
        <f t="shared" si="45"/>
        <v>80000</v>
      </c>
      <c r="V325">
        <f t="shared" si="46"/>
        <v>200</v>
      </c>
      <c r="W325">
        <f t="shared" si="47"/>
        <v>32000</v>
      </c>
    </row>
    <row r="326" spans="1:23" ht="15.75" customHeight="1" x14ac:dyDescent="0.3">
      <c r="A326" s="2" t="s">
        <v>13</v>
      </c>
      <c r="B326" s="2">
        <v>1185732</v>
      </c>
      <c r="C326" s="3">
        <v>44387</v>
      </c>
      <c r="D326" s="12" t="str" cm="1">
        <f t="array" ref="D326">_xlfn.SWITCH(WEEKDAY(C326,2), 1, "Lundi", 2, "Mardi", 3, "Mercredi", 4, "Jeudi", 5, "Vendredi", 6, "Samedi", 7, "Dimanche", "Erreur")</f>
        <v>Samedi</v>
      </c>
      <c r="E326" s="2" t="s">
        <v>35</v>
      </c>
      <c r="F326" s="2" t="s">
        <v>36</v>
      </c>
      <c r="G326" s="2" t="s">
        <v>37</v>
      </c>
      <c r="H326" s="4" t="s">
        <v>21</v>
      </c>
      <c r="I326" s="5">
        <v>50</v>
      </c>
      <c r="J326" s="6">
        <v>225</v>
      </c>
      <c r="K326" s="7">
        <v>112500</v>
      </c>
      <c r="L326" s="7">
        <v>39375</v>
      </c>
      <c r="M326" s="8">
        <v>0.35</v>
      </c>
      <c r="N326" s="2" t="s">
        <v>23</v>
      </c>
      <c r="O326">
        <f t="shared" si="40"/>
        <v>2021</v>
      </c>
      <c r="P326">
        <f t="shared" si="41"/>
        <v>7</v>
      </c>
      <c r="Q326" t="str">
        <f t="shared" si="42"/>
        <v>juil</v>
      </c>
      <c r="R326" t="str">
        <f t="shared" si="43"/>
        <v>Illinois</v>
      </c>
      <c r="S326" t="str">
        <f t="shared" si="44"/>
        <v>2021-07</v>
      </c>
      <c r="T326">
        <f>IF(AND(COUNTIF(Calculs!$Q$2:$Q$12,$O326)&gt;0,COUNTIF(Calculs!$S$2:$S$12,$E326)&gt;0,COUNTIF(Calculs!$U$2:$U$12,$H326)&gt;0),1,0)</f>
        <v>1</v>
      </c>
      <c r="U326">
        <f t="shared" si="45"/>
        <v>112500</v>
      </c>
      <c r="V326">
        <f t="shared" si="46"/>
        <v>225</v>
      </c>
      <c r="W326">
        <f t="shared" si="47"/>
        <v>39375</v>
      </c>
    </row>
    <row r="327" spans="1:23" ht="15.75" customHeight="1" x14ac:dyDescent="0.3">
      <c r="A327" s="2" t="s">
        <v>13</v>
      </c>
      <c r="B327" s="2">
        <v>1185732</v>
      </c>
      <c r="C327" s="3">
        <v>44388</v>
      </c>
      <c r="D327" s="12" t="str" cm="1">
        <f t="array" ref="D327">_xlfn.SWITCH(WEEKDAY(C327,2), 1, "Lundi", 2, "Mardi", 3, "Mercredi", 4, "Jeudi", 5, "Vendredi", 6, "Samedi", 7, "Dimanche", "Erreur")</f>
        <v>Dimanche</v>
      </c>
      <c r="E327" s="2" t="s">
        <v>35</v>
      </c>
      <c r="F327" s="2" t="s">
        <v>36</v>
      </c>
      <c r="G327" s="2" t="s">
        <v>37</v>
      </c>
      <c r="H327" s="4" t="s">
        <v>22</v>
      </c>
      <c r="I327" s="5">
        <v>55.000000000000007</v>
      </c>
      <c r="J327" s="6">
        <v>400</v>
      </c>
      <c r="K327" s="7">
        <v>220000.00000000003</v>
      </c>
      <c r="L327" s="7">
        <v>110000.00000000001</v>
      </c>
      <c r="M327" s="8">
        <v>0.5</v>
      </c>
      <c r="N327" s="2" t="s">
        <v>23</v>
      </c>
      <c r="O327">
        <f t="shared" si="40"/>
        <v>2021</v>
      </c>
      <c r="P327">
        <f t="shared" si="41"/>
        <v>7</v>
      </c>
      <c r="Q327" t="str">
        <f t="shared" si="42"/>
        <v>juil</v>
      </c>
      <c r="R327" t="str">
        <f t="shared" si="43"/>
        <v>Illinois</v>
      </c>
      <c r="S327" t="str">
        <f t="shared" si="44"/>
        <v>2021-07</v>
      </c>
      <c r="T327">
        <f>IF(AND(COUNTIF(Calculs!$Q$2:$Q$12,$O327)&gt;0,COUNTIF(Calculs!$S$2:$S$12,$E327)&gt;0,COUNTIF(Calculs!$U$2:$U$12,$H327)&gt;0),1,0)</f>
        <v>1</v>
      </c>
      <c r="U327">
        <f t="shared" si="45"/>
        <v>220000.00000000003</v>
      </c>
      <c r="V327">
        <f t="shared" si="46"/>
        <v>400</v>
      </c>
      <c r="W327">
        <f t="shared" si="47"/>
        <v>110000.00000000001</v>
      </c>
    </row>
    <row r="328" spans="1:23" ht="15.75" customHeight="1" x14ac:dyDescent="0.3">
      <c r="A328" s="2" t="s">
        <v>13</v>
      </c>
      <c r="B328" s="2">
        <v>1185732</v>
      </c>
      <c r="C328" s="3">
        <v>44389</v>
      </c>
      <c r="D328" s="12" t="str" cm="1">
        <f t="array" ref="D328">_xlfn.SWITCH(WEEKDAY(C328,2), 1, "Lundi", 2, "Mardi", 3, "Mercredi", 4, "Jeudi", 5, "Vendredi", 6, "Samedi", 7, "Dimanche", "Erreur")</f>
        <v>Lundi</v>
      </c>
      <c r="E328" s="2" t="s">
        <v>35</v>
      </c>
      <c r="F328" s="2" t="s">
        <v>36</v>
      </c>
      <c r="G328" s="2" t="s">
        <v>37</v>
      </c>
      <c r="H328" s="4" t="s">
        <v>16</v>
      </c>
      <c r="I328" s="5">
        <v>50</v>
      </c>
      <c r="J328" s="6">
        <v>550</v>
      </c>
      <c r="K328" s="7">
        <v>275000</v>
      </c>
      <c r="L328" s="7">
        <v>110000</v>
      </c>
      <c r="M328" s="8">
        <v>0.4</v>
      </c>
      <c r="N328" s="2" t="s">
        <v>23</v>
      </c>
      <c r="O328">
        <f t="shared" si="40"/>
        <v>2021</v>
      </c>
      <c r="P328">
        <f t="shared" si="41"/>
        <v>7</v>
      </c>
      <c r="Q328" t="str">
        <f t="shared" si="42"/>
        <v>juil</v>
      </c>
      <c r="R328" t="str">
        <f t="shared" si="43"/>
        <v>Illinois</v>
      </c>
      <c r="S328" t="str">
        <f t="shared" si="44"/>
        <v>2021-07</v>
      </c>
      <c r="T328">
        <f>IF(AND(COUNTIF(Calculs!$Q$2:$Q$12,$O328)&gt;0,COUNTIF(Calculs!$S$2:$S$12,$E328)&gt;0,COUNTIF(Calculs!$U$2:$U$12,$H328)&gt;0),1,0)</f>
        <v>1</v>
      </c>
      <c r="U328">
        <f t="shared" si="45"/>
        <v>275000</v>
      </c>
      <c r="V328">
        <f t="shared" si="46"/>
        <v>550</v>
      </c>
      <c r="W328">
        <f t="shared" si="47"/>
        <v>110000</v>
      </c>
    </row>
    <row r="329" spans="1:23" ht="15.75" customHeight="1" x14ac:dyDescent="0.3">
      <c r="A329" s="2" t="s">
        <v>13</v>
      </c>
      <c r="B329" s="2">
        <v>1185732</v>
      </c>
      <c r="C329" s="3">
        <v>44390</v>
      </c>
      <c r="D329" s="12" t="str" cm="1">
        <f t="array" ref="D329">_xlfn.SWITCH(WEEKDAY(C329,2), 1, "Lundi", 2, "Mardi", 3, "Mercredi", 4, "Jeudi", 5, "Vendredi", 6, "Samedi", 7, "Dimanche", "Erreur")</f>
        <v>Mardi</v>
      </c>
      <c r="E329" s="2" t="s">
        <v>35</v>
      </c>
      <c r="F329" s="2" t="s">
        <v>36</v>
      </c>
      <c r="G329" s="2" t="s">
        <v>37</v>
      </c>
      <c r="H329" s="4" t="s">
        <v>18</v>
      </c>
      <c r="I329" s="5">
        <v>45.000000000000007</v>
      </c>
      <c r="J329" s="6">
        <v>325</v>
      </c>
      <c r="K329" s="7">
        <v>146250.00000000003</v>
      </c>
      <c r="L329" s="7">
        <v>51187.500000000007</v>
      </c>
      <c r="M329" s="8">
        <v>0.35</v>
      </c>
      <c r="N329" s="2" t="s">
        <v>23</v>
      </c>
      <c r="O329">
        <f t="shared" si="40"/>
        <v>2021</v>
      </c>
      <c r="P329">
        <f t="shared" si="41"/>
        <v>7</v>
      </c>
      <c r="Q329" t="str">
        <f t="shared" si="42"/>
        <v>juil</v>
      </c>
      <c r="R329" t="str">
        <f t="shared" si="43"/>
        <v>Illinois</v>
      </c>
      <c r="S329" t="str">
        <f t="shared" si="44"/>
        <v>2021-07</v>
      </c>
      <c r="T329">
        <f>IF(AND(COUNTIF(Calculs!$Q$2:$Q$12,$O329)&gt;0,COUNTIF(Calculs!$S$2:$S$12,$E329)&gt;0,COUNTIF(Calculs!$U$2:$U$12,$H329)&gt;0),1,0)</f>
        <v>1</v>
      </c>
      <c r="U329">
        <f t="shared" si="45"/>
        <v>146250.00000000003</v>
      </c>
      <c r="V329">
        <f t="shared" si="46"/>
        <v>325</v>
      </c>
      <c r="W329">
        <f t="shared" si="47"/>
        <v>51187.500000000007</v>
      </c>
    </row>
    <row r="330" spans="1:23" ht="15.75" customHeight="1" x14ac:dyDescent="0.3">
      <c r="A330" s="2" t="s">
        <v>13</v>
      </c>
      <c r="B330" s="2">
        <v>1185732</v>
      </c>
      <c r="C330" s="3">
        <v>44391</v>
      </c>
      <c r="D330" s="12" t="str" cm="1">
        <f t="array" ref="D330">_xlfn.SWITCH(WEEKDAY(C330,2), 1, "Lundi", 2, "Mardi", 3, "Mercredi", 4, "Jeudi", 5, "Vendredi", 6, "Samedi", 7, "Dimanche", "Erreur")</f>
        <v>Mercredi</v>
      </c>
      <c r="E330" s="2" t="s">
        <v>35</v>
      </c>
      <c r="F330" s="2" t="s">
        <v>36</v>
      </c>
      <c r="G330" s="2" t="s">
        <v>37</v>
      </c>
      <c r="H330" s="4" t="s">
        <v>19</v>
      </c>
      <c r="I330" s="5">
        <v>40</v>
      </c>
      <c r="J330" s="6">
        <v>250</v>
      </c>
      <c r="K330" s="7">
        <v>100000</v>
      </c>
      <c r="L330" s="7">
        <v>35000</v>
      </c>
      <c r="M330" s="8">
        <v>0.35</v>
      </c>
      <c r="N330" s="2" t="s">
        <v>23</v>
      </c>
      <c r="O330">
        <f t="shared" si="40"/>
        <v>2021</v>
      </c>
      <c r="P330">
        <f t="shared" si="41"/>
        <v>7</v>
      </c>
      <c r="Q330" t="str">
        <f t="shared" si="42"/>
        <v>juil</v>
      </c>
      <c r="R330" t="str">
        <f t="shared" si="43"/>
        <v>Illinois</v>
      </c>
      <c r="S330" t="str">
        <f t="shared" si="44"/>
        <v>2021-07</v>
      </c>
      <c r="T330">
        <f>IF(AND(COUNTIF(Calculs!$Q$2:$Q$12,$O330)&gt;0,COUNTIF(Calculs!$S$2:$S$12,$E330)&gt;0,COUNTIF(Calculs!$U$2:$U$12,$H330)&gt;0),1,0)</f>
        <v>1</v>
      </c>
      <c r="U330">
        <f t="shared" si="45"/>
        <v>100000</v>
      </c>
      <c r="V330">
        <f t="shared" si="46"/>
        <v>250</v>
      </c>
      <c r="W330">
        <f t="shared" si="47"/>
        <v>35000</v>
      </c>
    </row>
    <row r="331" spans="1:23" ht="15.75" customHeight="1" x14ac:dyDescent="0.3">
      <c r="A331" s="2" t="s">
        <v>13</v>
      </c>
      <c r="B331" s="2">
        <v>1185732</v>
      </c>
      <c r="C331" s="3">
        <v>44392</v>
      </c>
      <c r="D331" s="12" t="str" cm="1">
        <f t="array" ref="D331">_xlfn.SWITCH(WEEKDAY(C331,2), 1, "Lundi", 2, "Mardi", 3, "Mercredi", 4, "Jeudi", 5, "Vendredi", 6, "Samedi", 7, "Dimanche", "Erreur")</f>
        <v>Jeudi</v>
      </c>
      <c r="E331" s="2" t="s">
        <v>35</v>
      </c>
      <c r="F331" s="2" t="s">
        <v>36</v>
      </c>
      <c r="G331" s="2" t="s">
        <v>37</v>
      </c>
      <c r="H331" s="4" t="s">
        <v>20</v>
      </c>
      <c r="I331" s="5">
        <v>40</v>
      </c>
      <c r="J331" s="6">
        <v>225</v>
      </c>
      <c r="K331" s="7">
        <v>90000</v>
      </c>
      <c r="L331" s="7">
        <v>36000</v>
      </c>
      <c r="M331" s="8">
        <v>0.4</v>
      </c>
      <c r="N331" s="2" t="s">
        <v>23</v>
      </c>
      <c r="O331">
        <f t="shared" si="40"/>
        <v>2021</v>
      </c>
      <c r="P331">
        <f t="shared" si="41"/>
        <v>7</v>
      </c>
      <c r="Q331" t="str">
        <f t="shared" si="42"/>
        <v>juil</v>
      </c>
      <c r="R331" t="str">
        <f t="shared" si="43"/>
        <v>Illinois</v>
      </c>
      <c r="S331" t="str">
        <f t="shared" si="44"/>
        <v>2021-07</v>
      </c>
      <c r="T331">
        <f>IF(AND(COUNTIF(Calculs!$Q$2:$Q$12,$O331)&gt;0,COUNTIF(Calculs!$S$2:$S$12,$E331)&gt;0,COUNTIF(Calculs!$U$2:$U$12,$H331)&gt;0),1,0)</f>
        <v>1</v>
      </c>
      <c r="U331">
        <f t="shared" si="45"/>
        <v>90000</v>
      </c>
      <c r="V331">
        <f t="shared" si="46"/>
        <v>225</v>
      </c>
      <c r="W331">
        <f t="shared" si="47"/>
        <v>36000</v>
      </c>
    </row>
    <row r="332" spans="1:23" ht="15.75" customHeight="1" x14ac:dyDescent="0.3">
      <c r="A332" s="2" t="s">
        <v>13</v>
      </c>
      <c r="B332" s="2">
        <v>1185732</v>
      </c>
      <c r="C332" s="3">
        <v>44393</v>
      </c>
      <c r="D332" s="12" t="str" cm="1">
        <f t="array" ref="D332">_xlfn.SWITCH(WEEKDAY(C332,2), 1, "Lundi", 2, "Mardi", 3, "Mercredi", 4, "Jeudi", 5, "Vendredi", 6, "Samedi", 7, "Dimanche", "Erreur")</f>
        <v>Vendredi</v>
      </c>
      <c r="E332" s="2" t="s">
        <v>35</v>
      </c>
      <c r="F332" s="2" t="s">
        <v>36</v>
      </c>
      <c r="G332" s="2" t="s">
        <v>37</v>
      </c>
      <c r="H332" s="4" t="s">
        <v>21</v>
      </c>
      <c r="I332" s="5">
        <v>50</v>
      </c>
      <c r="J332" s="6">
        <v>200</v>
      </c>
      <c r="K332" s="7">
        <v>100000</v>
      </c>
      <c r="L332" s="7">
        <v>35000</v>
      </c>
      <c r="M332" s="8">
        <v>0.35</v>
      </c>
      <c r="N332" s="2" t="s">
        <v>23</v>
      </c>
      <c r="O332">
        <f t="shared" si="40"/>
        <v>2021</v>
      </c>
      <c r="P332">
        <f t="shared" si="41"/>
        <v>7</v>
      </c>
      <c r="Q332" t="str">
        <f t="shared" si="42"/>
        <v>juil</v>
      </c>
      <c r="R332" t="str">
        <f t="shared" si="43"/>
        <v>Illinois</v>
      </c>
      <c r="S332" t="str">
        <f t="shared" si="44"/>
        <v>2021-07</v>
      </c>
      <c r="T332">
        <f>IF(AND(COUNTIF(Calculs!$Q$2:$Q$12,$O332)&gt;0,COUNTIF(Calculs!$S$2:$S$12,$E332)&gt;0,COUNTIF(Calculs!$U$2:$U$12,$H332)&gt;0),1,0)</f>
        <v>1</v>
      </c>
      <c r="U332">
        <f t="shared" si="45"/>
        <v>100000</v>
      </c>
      <c r="V332">
        <f t="shared" si="46"/>
        <v>200</v>
      </c>
      <c r="W332">
        <f t="shared" si="47"/>
        <v>35000</v>
      </c>
    </row>
    <row r="333" spans="1:23" ht="15.75" customHeight="1" x14ac:dyDescent="0.3">
      <c r="A333" s="2" t="s">
        <v>13</v>
      </c>
      <c r="B333" s="2">
        <v>1185732</v>
      </c>
      <c r="C333" s="3">
        <v>44394</v>
      </c>
      <c r="D333" s="12" t="str" cm="1">
        <f t="array" ref="D333">_xlfn.SWITCH(WEEKDAY(C333,2), 1, "Lundi", 2, "Mardi", 3, "Mercredi", 4, "Jeudi", 5, "Vendredi", 6, "Samedi", 7, "Dimanche", "Erreur")</f>
        <v>Samedi</v>
      </c>
      <c r="E333" s="2" t="s">
        <v>35</v>
      </c>
      <c r="F333" s="2" t="s">
        <v>36</v>
      </c>
      <c r="G333" s="2" t="s">
        <v>37</v>
      </c>
      <c r="H333" s="4" t="s">
        <v>22</v>
      </c>
      <c r="I333" s="5">
        <v>55.000000000000007</v>
      </c>
      <c r="J333" s="6">
        <v>375</v>
      </c>
      <c r="K333" s="7">
        <v>206250.00000000003</v>
      </c>
      <c r="L333" s="7">
        <v>103125.00000000001</v>
      </c>
      <c r="M333" s="8">
        <v>0.5</v>
      </c>
      <c r="N333" s="2" t="s">
        <v>23</v>
      </c>
      <c r="O333">
        <f t="shared" si="40"/>
        <v>2021</v>
      </c>
      <c r="P333">
        <f t="shared" si="41"/>
        <v>7</v>
      </c>
      <c r="Q333" t="str">
        <f t="shared" si="42"/>
        <v>juil</v>
      </c>
      <c r="R333" t="str">
        <f t="shared" si="43"/>
        <v>Illinois</v>
      </c>
      <c r="S333" t="str">
        <f t="shared" si="44"/>
        <v>2021-07</v>
      </c>
      <c r="T333">
        <f>IF(AND(COUNTIF(Calculs!$Q$2:$Q$12,$O333)&gt;0,COUNTIF(Calculs!$S$2:$S$12,$E333)&gt;0,COUNTIF(Calculs!$U$2:$U$12,$H333)&gt;0),1,0)</f>
        <v>1</v>
      </c>
      <c r="U333">
        <f t="shared" si="45"/>
        <v>206250.00000000003</v>
      </c>
      <c r="V333">
        <f t="shared" si="46"/>
        <v>375</v>
      </c>
      <c r="W333">
        <f t="shared" si="47"/>
        <v>103125.00000000001</v>
      </c>
    </row>
    <row r="334" spans="1:23" ht="15.75" customHeight="1" x14ac:dyDescent="0.3">
      <c r="A334" s="2" t="s">
        <v>13</v>
      </c>
      <c r="B334" s="2">
        <v>1185732</v>
      </c>
      <c r="C334" s="3">
        <v>44395</v>
      </c>
      <c r="D334" s="12" t="str" cm="1">
        <f t="array" ref="D334">_xlfn.SWITCH(WEEKDAY(C334,2), 1, "Lundi", 2, "Mardi", 3, "Mercredi", 4, "Jeudi", 5, "Vendredi", 6, "Samedi", 7, "Dimanche", "Erreur")</f>
        <v>Dimanche</v>
      </c>
      <c r="E334" s="2" t="s">
        <v>35</v>
      </c>
      <c r="F334" s="2" t="s">
        <v>36</v>
      </c>
      <c r="G334" s="2" t="s">
        <v>37</v>
      </c>
      <c r="H334" s="4" t="s">
        <v>16</v>
      </c>
      <c r="I334" s="5">
        <v>50</v>
      </c>
      <c r="J334" s="6">
        <v>500</v>
      </c>
      <c r="K334" s="7">
        <v>250000</v>
      </c>
      <c r="L334" s="7">
        <v>100000</v>
      </c>
      <c r="M334" s="8">
        <v>0.4</v>
      </c>
      <c r="N334" s="2" t="s">
        <v>23</v>
      </c>
      <c r="O334">
        <f t="shared" si="40"/>
        <v>2021</v>
      </c>
      <c r="P334">
        <f t="shared" si="41"/>
        <v>7</v>
      </c>
      <c r="Q334" t="str">
        <f t="shared" si="42"/>
        <v>juil</v>
      </c>
      <c r="R334" t="str">
        <f t="shared" si="43"/>
        <v>Illinois</v>
      </c>
      <c r="S334" t="str">
        <f t="shared" si="44"/>
        <v>2021-07</v>
      </c>
      <c r="T334">
        <f>IF(AND(COUNTIF(Calculs!$Q$2:$Q$12,$O334)&gt;0,COUNTIF(Calculs!$S$2:$S$12,$E334)&gt;0,COUNTIF(Calculs!$U$2:$U$12,$H334)&gt;0),1,0)</f>
        <v>1</v>
      </c>
      <c r="U334">
        <f t="shared" si="45"/>
        <v>250000</v>
      </c>
      <c r="V334">
        <f t="shared" si="46"/>
        <v>500</v>
      </c>
      <c r="W334">
        <f t="shared" si="47"/>
        <v>100000</v>
      </c>
    </row>
    <row r="335" spans="1:23" ht="15.75" customHeight="1" x14ac:dyDescent="0.3">
      <c r="A335" s="2" t="s">
        <v>13</v>
      </c>
      <c r="B335" s="2">
        <v>1185732</v>
      </c>
      <c r="C335" s="3">
        <v>44396</v>
      </c>
      <c r="D335" s="12" t="str" cm="1">
        <f t="array" ref="D335">_xlfn.SWITCH(WEEKDAY(C335,2), 1, "Lundi", 2, "Mardi", 3, "Mercredi", 4, "Jeudi", 5, "Vendredi", 6, "Samedi", 7, "Dimanche", "Erreur")</f>
        <v>Lundi</v>
      </c>
      <c r="E335" s="2" t="s">
        <v>35</v>
      </c>
      <c r="F335" s="2" t="s">
        <v>36</v>
      </c>
      <c r="G335" s="2" t="s">
        <v>37</v>
      </c>
      <c r="H335" s="4" t="s">
        <v>18</v>
      </c>
      <c r="I335" s="5">
        <v>45.000000000000007</v>
      </c>
      <c r="J335" s="6">
        <v>300</v>
      </c>
      <c r="K335" s="7">
        <v>135000.00000000003</v>
      </c>
      <c r="L335" s="7">
        <v>47250.000000000007</v>
      </c>
      <c r="M335" s="8">
        <v>0.35</v>
      </c>
      <c r="N335" s="2" t="s">
        <v>23</v>
      </c>
      <c r="O335">
        <f t="shared" si="40"/>
        <v>2021</v>
      </c>
      <c r="P335">
        <f t="shared" si="41"/>
        <v>7</v>
      </c>
      <c r="Q335" t="str">
        <f t="shared" si="42"/>
        <v>juil</v>
      </c>
      <c r="R335" t="str">
        <f t="shared" si="43"/>
        <v>Illinois</v>
      </c>
      <c r="S335" t="str">
        <f t="shared" si="44"/>
        <v>2021-07</v>
      </c>
      <c r="T335">
        <f>IF(AND(COUNTIF(Calculs!$Q$2:$Q$12,$O335)&gt;0,COUNTIF(Calculs!$S$2:$S$12,$E335)&gt;0,COUNTIF(Calculs!$U$2:$U$12,$H335)&gt;0),1,0)</f>
        <v>1</v>
      </c>
      <c r="U335">
        <f t="shared" si="45"/>
        <v>135000.00000000003</v>
      </c>
      <c r="V335">
        <f t="shared" si="46"/>
        <v>300</v>
      </c>
      <c r="W335">
        <f t="shared" si="47"/>
        <v>47250.000000000007</v>
      </c>
    </row>
    <row r="336" spans="1:23" ht="15.75" customHeight="1" x14ac:dyDescent="0.3">
      <c r="A336" s="2" t="s">
        <v>13</v>
      </c>
      <c r="B336" s="2">
        <v>1185732</v>
      </c>
      <c r="C336" s="3">
        <v>44397</v>
      </c>
      <c r="D336" s="12" t="str" cm="1">
        <f t="array" ref="D336">_xlfn.SWITCH(WEEKDAY(C336,2), 1, "Lundi", 2, "Mardi", 3, "Mercredi", 4, "Jeudi", 5, "Vendredi", 6, "Samedi", 7, "Dimanche", "Erreur")</f>
        <v>Mardi</v>
      </c>
      <c r="E336" s="2" t="s">
        <v>35</v>
      </c>
      <c r="F336" s="2" t="s">
        <v>36</v>
      </c>
      <c r="G336" s="2" t="s">
        <v>37</v>
      </c>
      <c r="H336" s="4" t="s">
        <v>19</v>
      </c>
      <c r="I336" s="5">
        <v>40</v>
      </c>
      <c r="J336" s="6">
        <v>200</v>
      </c>
      <c r="K336" s="7">
        <v>80000</v>
      </c>
      <c r="L336" s="7">
        <v>28000</v>
      </c>
      <c r="M336" s="8">
        <v>0.35</v>
      </c>
      <c r="N336" s="2" t="s">
        <v>23</v>
      </c>
      <c r="O336">
        <f t="shared" si="40"/>
        <v>2021</v>
      </c>
      <c r="P336">
        <f t="shared" si="41"/>
        <v>7</v>
      </c>
      <c r="Q336" t="str">
        <f t="shared" si="42"/>
        <v>juil</v>
      </c>
      <c r="R336" t="str">
        <f t="shared" si="43"/>
        <v>Illinois</v>
      </c>
      <c r="S336" t="str">
        <f t="shared" si="44"/>
        <v>2021-07</v>
      </c>
      <c r="T336">
        <f>IF(AND(COUNTIF(Calculs!$Q$2:$Q$12,$O336)&gt;0,COUNTIF(Calculs!$S$2:$S$12,$E336)&gt;0,COUNTIF(Calculs!$U$2:$U$12,$H336)&gt;0),1,0)</f>
        <v>1</v>
      </c>
      <c r="U336">
        <f t="shared" si="45"/>
        <v>80000</v>
      </c>
      <c r="V336">
        <f t="shared" si="46"/>
        <v>200</v>
      </c>
      <c r="W336">
        <f t="shared" si="47"/>
        <v>28000</v>
      </c>
    </row>
    <row r="337" spans="1:23" ht="15.75" customHeight="1" x14ac:dyDescent="0.3">
      <c r="A337" s="2" t="s">
        <v>13</v>
      </c>
      <c r="B337" s="2">
        <v>1185732</v>
      </c>
      <c r="C337" s="3">
        <v>44398</v>
      </c>
      <c r="D337" s="12" t="str" cm="1">
        <f t="array" ref="D337">_xlfn.SWITCH(WEEKDAY(C337,2), 1, "Lundi", 2, "Mardi", 3, "Mercredi", 4, "Jeudi", 5, "Vendredi", 6, "Samedi", 7, "Dimanche", "Erreur")</f>
        <v>Mercredi</v>
      </c>
      <c r="E337" s="2" t="s">
        <v>35</v>
      </c>
      <c r="F337" s="2" t="s">
        <v>36</v>
      </c>
      <c r="G337" s="2" t="s">
        <v>37</v>
      </c>
      <c r="H337" s="4" t="s">
        <v>20</v>
      </c>
      <c r="I337" s="5">
        <v>40</v>
      </c>
      <c r="J337" s="6">
        <v>175</v>
      </c>
      <c r="K337" s="7">
        <v>70000</v>
      </c>
      <c r="L337" s="7">
        <v>28000</v>
      </c>
      <c r="M337" s="8">
        <v>0.4</v>
      </c>
      <c r="N337" s="2" t="s">
        <v>23</v>
      </c>
      <c r="O337">
        <f t="shared" si="40"/>
        <v>2021</v>
      </c>
      <c r="P337">
        <f t="shared" si="41"/>
        <v>7</v>
      </c>
      <c r="Q337" t="str">
        <f t="shared" si="42"/>
        <v>juil</v>
      </c>
      <c r="R337" t="str">
        <f t="shared" si="43"/>
        <v>Illinois</v>
      </c>
      <c r="S337" t="str">
        <f t="shared" si="44"/>
        <v>2021-07</v>
      </c>
      <c r="T337">
        <f>IF(AND(COUNTIF(Calculs!$Q$2:$Q$12,$O337)&gt;0,COUNTIF(Calculs!$S$2:$S$12,$E337)&gt;0,COUNTIF(Calculs!$U$2:$U$12,$H337)&gt;0),1,0)</f>
        <v>1</v>
      </c>
      <c r="U337">
        <f t="shared" si="45"/>
        <v>70000</v>
      </c>
      <c r="V337">
        <f t="shared" si="46"/>
        <v>175</v>
      </c>
      <c r="W337">
        <f t="shared" si="47"/>
        <v>28000</v>
      </c>
    </row>
    <row r="338" spans="1:23" ht="15.75" customHeight="1" x14ac:dyDescent="0.3">
      <c r="A338" s="2" t="s">
        <v>13</v>
      </c>
      <c r="B338" s="2">
        <v>1185732</v>
      </c>
      <c r="C338" s="3">
        <v>44399</v>
      </c>
      <c r="D338" s="12" t="str" cm="1">
        <f t="array" ref="D338">_xlfn.SWITCH(WEEKDAY(C338,2), 1, "Lundi", 2, "Mardi", 3, "Mercredi", 4, "Jeudi", 5, "Vendredi", 6, "Samedi", 7, "Dimanche", "Erreur")</f>
        <v>Jeudi</v>
      </c>
      <c r="E338" s="2" t="s">
        <v>35</v>
      </c>
      <c r="F338" s="2" t="s">
        <v>36</v>
      </c>
      <c r="G338" s="2" t="s">
        <v>37</v>
      </c>
      <c r="H338" s="4" t="s">
        <v>21</v>
      </c>
      <c r="I338" s="5">
        <v>50</v>
      </c>
      <c r="J338" s="6">
        <v>175</v>
      </c>
      <c r="K338" s="7">
        <v>87500</v>
      </c>
      <c r="L338" s="7">
        <v>30624.999999999996</v>
      </c>
      <c r="M338" s="8">
        <v>0.35</v>
      </c>
      <c r="N338" s="2" t="s">
        <v>23</v>
      </c>
      <c r="O338">
        <f t="shared" si="40"/>
        <v>2021</v>
      </c>
      <c r="P338">
        <f t="shared" si="41"/>
        <v>7</v>
      </c>
      <c r="Q338" t="str">
        <f t="shared" si="42"/>
        <v>juil</v>
      </c>
      <c r="R338" t="str">
        <f t="shared" si="43"/>
        <v>Illinois</v>
      </c>
      <c r="S338" t="str">
        <f t="shared" si="44"/>
        <v>2021-07</v>
      </c>
      <c r="T338">
        <f>IF(AND(COUNTIF(Calculs!$Q$2:$Q$12,$O338)&gt;0,COUNTIF(Calculs!$S$2:$S$12,$E338)&gt;0,COUNTIF(Calculs!$U$2:$U$12,$H338)&gt;0),1,0)</f>
        <v>1</v>
      </c>
      <c r="U338">
        <f t="shared" si="45"/>
        <v>87500</v>
      </c>
      <c r="V338">
        <f t="shared" si="46"/>
        <v>175</v>
      </c>
      <c r="W338">
        <f t="shared" si="47"/>
        <v>30624.999999999996</v>
      </c>
    </row>
    <row r="339" spans="1:23" ht="15.75" customHeight="1" x14ac:dyDescent="0.3">
      <c r="A339" s="2" t="s">
        <v>13</v>
      </c>
      <c r="B339" s="2">
        <v>1185732</v>
      </c>
      <c r="C339" s="3">
        <v>44400</v>
      </c>
      <c r="D339" s="12" t="str" cm="1">
        <f t="array" ref="D339">_xlfn.SWITCH(WEEKDAY(C339,2), 1, "Lundi", 2, "Mardi", 3, "Mercredi", 4, "Jeudi", 5, "Vendredi", 6, "Samedi", 7, "Dimanche", "Erreur")</f>
        <v>Vendredi</v>
      </c>
      <c r="E339" s="2" t="s">
        <v>35</v>
      </c>
      <c r="F339" s="2" t="s">
        <v>36</v>
      </c>
      <c r="G339" s="2" t="s">
        <v>37</v>
      </c>
      <c r="H339" s="4" t="s">
        <v>22</v>
      </c>
      <c r="I339" s="5">
        <v>55.000000000000007</v>
      </c>
      <c r="J339" s="6">
        <v>250</v>
      </c>
      <c r="K339" s="7">
        <v>137500.00000000003</v>
      </c>
      <c r="L339" s="7">
        <v>68750.000000000015</v>
      </c>
      <c r="M339" s="8">
        <v>0.5</v>
      </c>
      <c r="N339" s="2" t="s">
        <v>23</v>
      </c>
      <c r="O339">
        <f t="shared" si="40"/>
        <v>2021</v>
      </c>
      <c r="P339">
        <f t="shared" si="41"/>
        <v>7</v>
      </c>
      <c r="Q339" t="str">
        <f t="shared" si="42"/>
        <v>juil</v>
      </c>
      <c r="R339" t="str">
        <f t="shared" si="43"/>
        <v>Illinois</v>
      </c>
      <c r="S339" t="str">
        <f t="shared" si="44"/>
        <v>2021-07</v>
      </c>
      <c r="T339">
        <f>IF(AND(COUNTIF(Calculs!$Q$2:$Q$12,$O339)&gt;0,COUNTIF(Calculs!$S$2:$S$12,$E339)&gt;0,COUNTIF(Calculs!$U$2:$U$12,$H339)&gt;0),1,0)</f>
        <v>1</v>
      </c>
      <c r="U339">
        <f t="shared" si="45"/>
        <v>137500.00000000003</v>
      </c>
      <c r="V339">
        <f t="shared" si="46"/>
        <v>250</v>
      </c>
      <c r="W339">
        <f t="shared" si="47"/>
        <v>68750.000000000015</v>
      </c>
    </row>
    <row r="340" spans="1:23" ht="15.75" customHeight="1" x14ac:dyDescent="0.3">
      <c r="A340" s="2" t="s">
        <v>13</v>
      </c>
      <c r="B340" s="2">
        <v>1185732</v>
      </c>
      <c r="C340" s="3">
        <v>44401</v>
      </c>
      <c r="D340" s="12" t="str" cm="1">
        <f t="array" ref="D340">_xlfn.SWITCH(WEEKDAY(C340,2), 1, "Lundi", 2, "Mardi", 3, "Mercredi", 4, "Jeudi", 5, "Vendredi", 6, "Samedi", 7, "Dimanche", "Erreur")</f>
        <v>Samedi</v>
      </c>
      <c r="E340" s="2" t="s">
        <v>35</v>
      </c>
      <c r="F340" s="2" t="s">
        <v>36</v>
      </c>
      <c r="G340" s="2" t="s">
        <v>37</v>
      </c>
      <c r="H340" s="4" t="s">
        <v>16</v>
      </c>
      <c r="I340" s="5">
        <v>60</v>
      </c>
      <c r="J340" s="6">
        <v>425</v>
      </c>
      <c r="K340" s="7">
        <v>255000</v>
      </c>
      <c r="L340" s="7">
        <v>102000</v>
      </c>
      <c r="M340" s="8">
        <v>0.4</v>
      </c>
      <c r="N340" s="2" t="s">
        <v>23</v>
      </c>
      <c r="O340">
        <f t="shared" si="40"/>
        <v>2021</v>
      </c>
      <c r="P340">
        <f t="shared" si="41"/>
        <v>7</v>
      </c>
      <c r="Q340" t="str">
        <f t="shared" si="42"/>
        <v>juil</v>
      </c>
      <c r="R340" t="str">
        <f t="shared" si="43"/>
        <v>Illinois</v>
      </c>
      <c r="S340" t="str">
        <f t="shared" si="44"/>
        <v>2021-07</v>
      </c>
      <c r="T340">
        <f>IF(AND(COUNTIF(Calculs!$Q$2:$Q$12,$O340)&gt;0,COUNTIF(Calculs!$S$2:$S$12,$E340)&gt;0,COUNTIF(Calculs!$U$2:$U$12,$H340)&gt;0),1,0)</f>
        <v>1</v>
      </c>
      <c r="U340">
        <f t="shared" si="45"/>
        <v>255000</v>
      </c>
      <c r="V340">
        <f t="shared" si="46"/>
        <v>425</v>
      </c>
      <c r="W340">
        <f t="shared" si="47"/>
        <v>102000</v>
      </c>
    </row>
    <row r="341" spans="1:23" ht="15.75" customHeight="1" x14ac:dyDescent="0.3">
      <c r="A341" s="2" t="s">
        <v>13</v>
      </c>
      <c r="B341" s="2">
        <v>1185732</v>
      </c>
      <c r="C341" s="3">
        <v>44402</v>
      </c>
      <c r="D341" s="12" t="str" cm="1">
        <f t="array" ref="D341">_xlfn.SWITCH(WEEKDAY(C341,2), 1, "Lundi", 2, "Mardi", 3, "Mercredi", 4, "Jeudi", 5, "Vendredi", 6, "Samedi", 7, "Dimanche", "Erreur")</f>
        <v>Dimanche</v>
      </c>
      <c r="E341" s="2" t="s">
        <v>35</v>
      </c>
      <c r="F341" s="2" t="s">
        <v>36</v>
      </c>
      <c r="G341" s="2" t="s">
        <v>37</v>
      </c>
      <c r="H341" s="4" t="s">
        <v>18</v>
      </c>
      <c r="I341" s="5">
        <v>50</v>
      </c>
      <c r="J341" s="6">
        <v>250</v>
      </c>
      <c r="K341" s="7">
        <v>125000</v>
      </c>
      <c r="L341" s="7">
        <v>43750</v>
      </c>
      <c r="M341" s="8">
        <v>0.35</v>
      </c>
      <c r="N341" s="2" t="s">
        <v>23</v>
      </c>
      <c r="O341">
        <f t="shared" si="40"/>
        <v>2021</v>
      </c>
      <c r="P341">
        <f t="shared" si="41"/>
        <v>7</v>
      </c>
      <c r="Q341" t="str">
        <f t="shared" si="42"/>
        <v>juil</v>
      </c>
      <c r="R341" t="str">
        <f t="shared" si="43"/>
        <v>Illinois</v>
      </c>
      <c r="S341" t="str">
        <f t="shared" si="44"/>
        <v>2021-07</v>
      </c>
      <c r="T341">
        <f>IF(AND(COUNTIF(Calculs!$Q$2:$Q$12,$O341)&gt;0,COUNTIF(Calculs!$S$2:$S$12,$E341)&gt;0,COUNTIF(Calculs!$U$2:$U$12,$H341)&gt;0),1,0)</f>
        <v>1</v>
      </c>
      <c r="U341">
        <f t="shared" si="45"/>
        <v>125000</v>
      </c>
      <c r="V341">
        <f t="shared" si="46"/>
        <v>250</v>
      </c>
      <c r="W341">
        <f t="shared" si="47"/>
        <v>43750</v>
      </c>
    </row>
    <row r="342" spans="1:23" ht="15.75" customHeight="1" x14ac:dyDescent="0.3">
      <c r="A342" s="2" t="s">
        <v>13</v>
      </c>
      <c r="B342" s="2">
        <v>1185732</v>
      </c>
      <c r="C342" s="3">
        <v>44403</v>
      </c>
      <c r="D342" s="12" t="str" cm="1">
        <f t="array" ref="D342">_xlfn.SWITCH(WEEKDAY(C342,2), 1, "Lundi", 2, "Mardi", 3, "Mercredi", 4, "Jeudi", 5, "Vendredi", 6, "Samedi", 7, "Dimanche", "Erreur")</f>
        <v>Lundi</v>
      </c>
      <c r="E342" s="2" t="s">
        <v>35</v>
      </c>
      <c r="F342" s="2" t="s">
        <v>36</v>
      </c>
      <c r="G342" s="2" t="s">
        <v>37</v>
      </c>
      <c r="H342" s="4" t="s">
        <v>19</v>
      </c>
      <c r="I342" s="5">
        <v>50</v>
      </c>
      <c r="J342" s="6">
        <v>150</v>
      </c>
      <c r="K342" s="7">
        <v>75000</v>
      </c>
      <c r="L342" s="7">
        <v>26250</v>
      </c>
      <c r="M342" s="8">
        <v>0.35</v>
      </c>
      <c r="N342" s="2" t="s">
        <v>23</v>
      </c>
      <c r="O342">
        <f t="shared" si="40"/>
        <v>2021</v>
      </c>
      <c r="P342">
        <f t="shared" si="41"/>
        <v>7</v>
      </c>
      <c r="Q342" t="str">
        <f t="shared" si="42"/>
        <v>juil</v>
      </c>
      <c r="R342" t="str">
        <f t="shared" si="43"/>
        <v>Illinois</v>
      </c>
      <c r="S342" t="str">
        <f t="shared" si="44"/>
        <v>2021-07</v>
      </c>
      <c r="T342">
        <f>IF(AND(COUNTIF(Calculs!$Q$2:$Q$12,$O342)&gt;0,COUNTIF(Calculs!$S$2:$S$12,$E342)&gt;0,COUNTIF(Calculs!$U$2:$U$12,$H342)&gt;0),1,0)</f>
        <v>1</v>
      </c>
      <c r="U342">
        <f t="shared" si="45"/>
        <v>75000</v>
      </c>
      <c r="V342">
        <f t="shared" si="46"/>
        <v>150</v>
      </c>
      <c r="W342">
        <f t="shared" si="47"/>
        <v>26250</v>
      </c>
    </row>
    <row r="343" spans="1:23" ht="15.75" customHeight="1" x14ac:dyDescent="0.3">
      <c r="A343" s="2" t="s">
        <v>13</v>
      </c>
      <c r="B343" s="2">
        <v>1185732</v>
      </c>
      <c r="C343" s="3">
        <v>44404</v>
      </c>
      <c r="D343" s="12" t="str" cm="1">
        <f t="array" ref="D343">_xlfn.SWITCH(WEEKDAY(C343,2), 1, "Lundi", 2, "Mardi", 3, "Mercredi", 4, "Jeudi", 5, "Vendredi", 6, "Samedi", 7, "Dimanche", "Erreur")</f>
        <v>Mardi</v>
      </c>
      <c r="E343" s="2" t="s">
        <v>35</v>
      </c>
      <c r="F343" s="2" t="s">
        <v>36</v>
      </c>
      <c r="G343" s="2" t="s">
        <v>37</v>
      </c>
      <c r="H343" s="4" t="s">
        <v>20</v>
      </c>
      <c r="I343" s="5">
        <v>50</v>
      </c>
      <c r="J343" s="6">
        <v>125</v>
      </c>
      <c r="K343" s="7">
        <v>62500</v>
      </c>
      <c r="L343" s="7">
        <v>25000</v>
      </c>
      <c r="M343" s="8">
        <v>0.4</v>
      </c>
      <c r="N343" s="2" t="s">
        <v>23</v>
      </c>
      <c r="O343">
        <f t="shared" si="40"/>
        <v>2021</v>
      </c>
      <c r="P343">
        <f t="shared" si="41"/>
        <v>7</v>
      </c>
      <c r="Q343" t="str">
        <f t="shared" si="42"/>
        <v>juil</v>
      </c>
      <c r="R343" t="str">
        <f t="shared" si="43"/>
        <v>Illinois</v>
      </c>
      <c r="S343" t="str">
        <f t="shared" si="44"/>
        <v>2021-07</v>
      </c>
      <c r="T343">
        <f>IF(AND(COUNTIF(Calculs!$Q$2:$Q$12,$O343)&gt;0,COUNTIF(Calculs!$S$2:$S$12,$E343)&gt;0,COUNTIF(Calculs!$U$2:$U$12,$H343)&gt;0),1,0)</f>
        <v>1</v>
      </c>
      <c r="U343">
        <f t="shared" si="45"/>
        <v>62500</v>
      </c>
      <c r="V343">
        <f t="shared" si="46"/>
        <v>125</v>
      </c>
      <c r="W343">
        <f t="shared" si="47"/>
        <v>25000</v>
      </c>
    </row>
    <row r="344" spans="1:23" ht="15.75" customHeight="1" x14ac:dyDescent="0.3">
      <c r="A344" s="2" t="s">
        <v>13</v>
      </c>
      <c r="B344" s="2">
        <v>1185732</v>
      </c>
      <c r="C344" s="3">
        <v>44405</v>
      </c>
      <c r="D344" s="12" t="str" cm="1">
        <f t="array" ref="D344">_xlfn.SWITCH(WEEKDAY(C344,2), 1, "Lundi", 2, "Mardi", 3, "Mercredi", 4, "Jeudi", 5, "Vendredi", 6, "Samedi", 7, "Dimanche", "Erreur")</f>
        <v>Mercredi</v>
      </c>
      <c r="E344" s="2" t="s">
        <v>35</v>
      </c>
      <c r="F344" s="2" t="s">
        <v>36</v>
      </c>
      <c r="G344" s="2" t="s">
        <v>37</v>
      </c>
      <c r="H344" s="4" t="s">
        <v>21</v>
      </c>
      <c r="I344" s="5">
        <v>60</v>
      </c>
      <c r="J344" s="6">
        <v>125</v>
      </c>
      <c r="K344" s="7">
        <v>75000</v>
      </c>
      <c r="L344" s="7">
        <v>26250</v>
      </c>
      <c r="M344" s="8">
        <v>0.35</v>
      </c>
      <c r="N344" s="2" t="s">
        <v>23</v>
      </c>
      <c r="O344">
        <f t="shared" si="40"/>
        <v>2021</v>
      </c>
      <c r="P344">
        <f t="shared" si="41"/>
        <v>7</v>
      </c>
      <c r="Q344" t="str">
        <f t="shared" si="42"/>
        <v>juil</v>
      </c>
      <c r="R344" t="str">
        <f t="shared" si="43"/>
        <v>Illinois</v>
      </c>
      <c r="S344" t="str">
        <f t="shared" si="44"/>
        <v>2021-07</v>
      </c>
      <c r="T344">
        <f>IF(AND(COUNTIF(Calculs!$Q$2:$Q$12,$O344)&gt;0,COUNTIF(Calculs!$S$2:$S$12,$E344)&gt;0,COUNTIF(Calculs!$U$2:$U$12,$H344)&gt;0),1,0)</f>
        <v>1</v>
      </c>
      <c r="U344">
        <f t="shared" si="45"/>
        <v>75000</v>
      </c>
      <c r="V344">
        <f t="shared" si="46"/>
        <v>125</v>
      </c>
      <c r="W344">
        <f t="shared" si="47"/>
        <v>26250</v>
      </c>
    </row>
    <row r="345" spans="1:23" ht="15.75" customHeight="1" x14ac:dyDescent="0.3">
      <c r="A345" s="2" t="s">
        <v>13</v>
      </c>
      <c r="B345" s="2">
        <v>1185732</v>
      </c>
      <c r="C345" s="3">
        <v>44406</v>
      </c>
      <c r="D345" s="12" t="str" cm="1">
        <f t="array" ref="D345">_xlfn.SWITCH(WEEKDAY(C345,2), 1, "Lundi", 2, "Mardi", 3, "Mercredi", 4, "Jeudi", 5, "Vendredi", 6, "Samedi", 7, "Dimanche", "Erreur")</f>
        <v>Jeudi</v>
      </c>
      <c r="E345" s="2" t="s">
        <v>35</v>
      </c>
      <c r="F345" s="2" t="s">
        <v>36</v>
      </c>
      <c r="G345" s="2" t="s">
        <v>37</v>
      </c>
      <c r="H345" s="4" t="s">
        <v>22</v>
      </c>
      <c r="I345" s="5">
        <v>64.999999999999986</v>
      </c>
      <c r="J345" s="6">
        <v>250</v>
      </c>
      <c r="K345" s="7">
        <v>162499.99999999997</v>
      </c>
      <c r="L345" s="7">
        <v>81249.999999999985</v>
      </c>
      <c r="M345" s="8">
        <v>0.5</v>
      </c>
      <c r="N345" s="2" t="s">
        <v>23</v>
      </c>
      <c r="O345">
        <f t="shared" si="40"/>
        <v>2021</v>
      </c>
      <c r="P345">
        <f t="shared" si="41"/>
        <v>7</v>
      </c>
      <c r="Q345" t="str">
        <f t="shared" si="42"/>
        <v>juil</v>
      </c>
      <c r="R345" t="str">
        <f t="shared" si="43"/>
        <v>Illinois</v>
      </c>
      <c r="S345" t="str">
        <f t="shared" si="44"/>
        <v>2021-07</v>
      </c>
      <c r="T345">
        <f>IF(AND(COUNTIF(Calculs!$Q$2:$Q$12,$O345)&gt;0,COUNTIF(Calculs!$S$2:$S$12,$E345)&gt;0,COUNTIF(Calculs!$U$2:$U$12,$H345)&gt;0),1,0)</f>
        <v>1</v>
      </c>
      <c r="U345">
        <f t="shared" si="45"/>
        <v>162499.99999999997</v>
      </c>
      <c r="V345">
        <f t="shared" si="46"/>
        <v>250</v>
      </c>
      <c r="W345">
        <f t="shared" si="47"/>
        <v>81249.999999999985</v>
      </c>
    </row>
    <row r="346" spans="1:23" ht="15.75" customHeight="1" x14ac:dyDescent="0.3">
      <c r="A346" s="2" t="s">
        <v>13</v>
      </c>
      <c r="B346" s="2">
        <v>1185732</v>
      </c>
      <c r="C346" s="3">
        <v>44407</v>
      </c>
      <c r="D346" s="12" t="str" cm="1">
        <f t="array" ref="D346">_xlfn.SWITCH(WEEKDAY(C346,2), 1, "Lundi", 2, "Mardi", 3, "Mercredi", 4, "Jeudi", 5, "Vendredi", 6, "Samedi", 7, "Dimanche", "Erreur")</f>
        <v>Vendredi</v>
      </c>
      <c r="E346" s="2" t="s">
        <v>35</v>
      </c>
      <c r="F346" s="2" t="s">
        <v>36</v>
      </c>
      <c r="G346" s="2" t="s">
        <v>37</v>
      </c>
      <c r="H346" s="4" t="s">
        <v>16</v>
      </c>
      <c r="I346" s="5">
        <v>60</v>
      </c>
      <c r="J346" s="6">
        <v>400</v>
      </c>
      <c r="K346" s="7">
        <v>240000</v>
      </c>
      <c r="L346" s="7">
        <v>96000</v>
      </c>
      <c r="M346" s="8">
        <v>0.4</v>
      </c>
      <c r="N346" s="2" t="s">
        <v>23</v>
      </c>
      <c r="O346">
        <f t="shared" si="40"/>
        <v>2021</v>
      </c>
      <c r="P346">
        <f t="shared" si="41"/>
        <v>7</v>
      </c>
      <c r="Q346" t="str">
        <f t="shared" si="42"/>
        <v>juil</v>
      </c>
      <c r="R346" t="str">
        <f t="shared" si="43"/>
        <v>Illinois</v>
      </c>
      <c r="S346" t="str">
        <f t="shared" si="44"/>
        <v>2021-07</v>
      </c>
      <c r="T346">
        <f>IF(AND(COUNTIF(Calculs!$Q$2:$Q$12,$O346)&gt;0,COUNTIF(Calculs!$S$2:$S$12,$E346)&gt;0,COUNTIF(Calculs!$U$2:$U$12,$H346)&gt;0),1,0)</f>
        <v>1</v>
      </c>
      <c r="U346">
        <f t="shared" si="45"/>
        <v>240000</v>
      </c>
      <c r="V346">
        <f t="shared" si="46"/>
        <v>400</v>
      </c>
      <c r="W346">
        <f t="shared" si="47"/>
        <v>96000</v>
      </c>
    </row>
    <row r="347" spans="1:23" ht="15.75" customHeight="1" x14ac:dyDescent="0.3">
      <c r="A347" s="2" t="s">
        <v>13</v>
      </c>
      <c r="B347" s="2">
        <v>1185732</v>
      </c>
      <c r="C347" s="3">
        <v>44408</v>
      </c>
      <c r="D347" s="12" t="str" cm="1">
        <f t="array" ref="D347">_xlfn.SWITCH(WEEKDAY(C347,2), 1, "Lundi", 2, "Mardi", 3, "Mercredi", 4, "Jeudi", 5, "Vendredi", 6, "Samedi", 7, "Dimanche", "Erreur")</f>
        <v>Samedi</v>
      </c>
      <c r="E347" s="2" t="s">
        <v>35</v>
      </c>
      <c r="F347" s="2" t="s">
        <v>36</v>
      </c>
      <c r="G347" s="2" t="s">
        <v>37</v>
      </c>
      <c r="H347" s="4" t="s">
        <v>18</v>
      </c>
      <c r="I347" s="5">
        <v>50</v>
      </c>
      <c r="J347" s="6">
        <v>250</v>
      </c>
      <c r="K347" s="7">
        <v>125000</v>
      </c>
      <c r="L347" s="7">
        <v>43750</v>
      </c>
      <c r="M347" s="8">
        <v>0.35</v>
      </c>
      <c r="N347" s="2" t="s">
        <v>23</v>
      </c>
      <c r="O347">
        <f t="shared" si="40"/>
        <v>2021</v>
      </c>
      <c r="P347">
        <f t="shared" si="41"/>
        <v>7</v>
      </c>
      <c r="Q347" t="str">
        <f t="shared" si="42"/>
        <v>juil</v>
      </c>
      <c r="R347" t="str">
        <f t="shared" si="43"/>
        <v>Illinois</v>
      </c>
      <c r="S347" t="str">
        <f t="shared" si="44"/>
        <v>2021-07</v>
      </c>
      <c r="T347">
        <f>IF(AND(COUNTIF(Calculs!$Q$2:$Q$12,$O347)&gt;0,COUNTIF(Calculs!$S$2:$S$12,$E347)&gt;0,COUNTIF(Calculs!$U$2:$U$12,$H347)&gt;0),1,0)</f>
        <v>1</v>
      </c>
      <c r="U347">
        <f t="shared" si="45"/>
        <v>125000</v>
      </c>
      <c r="V347">
        <f t="shared" si="46"/>
        <v>250</v>
      </c>
      <c r="W347">
        <f t="shared" si="47"/>
        <v>43750</v>
      </c>
    </row>
    <row r="348" spans="1:23" ht="15.75" customHeight="1" x14ac:dyDescent="0.3">
      <c r="A348" s="2" t="s">
        <v>13</v>
      </c>
      <c r="B348" s="2">
        <v>1185732</v>
      </c>
      <c r="C348" s="3">
        <v>44409</v>
      </c>
      <c r="D348" s="12" t="str" cm="1">
        <f t="array" ref="D348">_xlfn.SWITCH(WEEKDAY(C348,2), 1, "Lundi", 2, "Mardi", 3, "Mercredi", 4, "Jeudi", 5, "Vendredi", 6, "Samedi", 7, "Dimanche", "Erreur")</f>
        <v>Dimanche</v>
      </c>
      <c r="E348" s="2" t="s">
        <v>35</v>
      </c>
      <c r="F348" s="2" t="s">
        <v>36</v>
      </c>
      <c r="G348" s="2" t="s">
        <v>37</v>
      </c>
      <c r="H348" s="4" t="s">
        <v>19</v>
      </c>
      <c r="I348" s="5">
        <v>50</v>
      </c>
      <c r="J348" s="6">
        <v>195</v>
      </c>
      <c r="K348" s="7">
        <v>97500</v>
      </c>
      <c r="L348" s="7">
        <v>34125</v>
      </c>
      <c r="M348" s="8">
        <v>0.35</v>
      </c>
      <c r="N348" s="2" t="s">
        <v>23</v>
      </c>
      <c r="O348">
        <f t="shared" si="40"/>
        <v>2021</v>
      </c>
      <c r="P348">
        <f t="shared" si="41"/>
        <v>8</v>
      </c>
      <c r="Q348" t="str">
        <f t="shared" si="42"/>
        <v>août</v>
      </c>
      <c r="R348" t="str">
        <f t="shared" si="43"/>
        <v>Illinois</v>
      </c>
      <c r="S348" t="str">
        <f t="shared" si="44"/>
        <v>2021-08</v>
      </c>
      <c r="T348">
        <f>IF(AND(COUNTIF(Calculs!$Q$2:$Q$12,$O348)&gt;0,COUNTIF(Calculs!$S$2:$S$12,$E348)&gt;0,COUNTIF(Calculs!$U$2:$U$12,$H348)&gt;0),1,0)</f>
        <v>1</v>
      </c>
      <c r="U348">
        <f t="shared" si="45"/>
        <v>97500</v>
      </c>
      <c r="V348">
        <f t="shared" si="46"/>
        <v>195</v>
      </c>
      <c r="W348">
        <f t="shared" si="47"/>
        <v>34125</v>
      </c>
    </row>
    <row r="349" spans="1:23" ht="15.75" customHeight="1" x14ac:dyDescent="0.3">
      <c r="A349" s="2" t="s">
        <v>13</v>
      </c>
      <c r="B349" s="2">
        <v>1185732</v>
      </c>
      <c r="C349" s="3">
        <v>44410</v>
      </c>
      <c r="D349" s="12" t="str" cm="1">
        <f t="array" ref="D349">_xlfn.SWITCH(WEEKDAY(C349,2), 1, "Lundi", 2, "Mardi", 3, "Mercredi", 4, "Jeudi", 5, "Vendredi", 6, "Samedi", 7, "Dimanche", "Erreur")</f>
        <v>Lundi</v>
      </c>
      <c r="E349" s="2" t="s">
        <v>35</v>
      </c>
      <c r="F349" s="2" t="s">
        <v>36</v>
      </c>
      <c r="G349" s="2" t="s">
        <v>37</v>
      </c>
      <c r="H349" s="4" t="s">
        <v>20</v>
      </c>
      <c r="I349" s="5">
        <v>50</v>
      </c>
      <c r="J349" s="6">
        <v>175</v>
      </c>
      <c r="K349" s="7">
        <v>87500</v>
      </c>
      <c r="L349" s="7">
        <v>35000</v>
      </c>
      <c r="M349" s="8">
        <v>0.4</v>
      </c>
      <c r="N349" s="2" t="s">
        <v>23</v>
      </c>
      <c r="O349">
        <f t="shared" si="40"/>
        <v>2021</v>
      </c>
      <c r="P349">
        <f t="shared" si="41"/>
        <v>8</v>
      </c>
      <c r="Q349" t="str">
        <f t="shared" si="42"/>
        <v>août</v>
      </c>
      <c r="R349" t="str">
        <f t="shared" si="43"/>
        <v>Illinois</v>
      </c>
      <c r="S349" t="str">
        <f t="shared" si="44"/>
        <v>2021-08</v>
      </c>
      <c r="T349">
        <f>IF(AND(COUNTIF(Calculs!$Q$2:$Q$12,$O349)&gt;0,COUNTIF(Calculs!$S$2:$S$12,$E349)&gt;0,COUNTIF(Calculs!$U$2:$U$12,$H349)&gt;0),1,0)</f>
        <v>1</v>
      </c>
      <c r="U349">
        <f t="shared" si="45"/>
        <v>87500</v>
      </c>
      <c r="V349">
        <f t="shared" si="46"/>
        <v>175</v>
      </c>
      <c r="W349">
        <f t="shared" si="47"/>
        <v>35000</v>
      </c>
    </row>
    <row r="350" spans="1:23" ht="15.75" customHeight="1" x14ac:dyDescent="0.3">
      <c r="A350" s="2" t="s">
        <v>13</v>
      </c>
      <c r="B350" s="2">
        <v>1185732</v>
      </c>
      <c r="C350" s="3">
        <v>44411</v>
      </c>
      <c r="D350" s="12" t="str" cm="1">
        <f t="array" ref="D350">_xlfn.SWITCH(WEEKDAY(C350,2), 1, "Lundi", 2, "Mardi", 3, "Mercredi", 4, "Jeudi", 5, "Vendredi", 6, "Samedi", 7, "Dimanche", "Erreur")</f>
        <v>Mardi</v>
      </c>
      <c r="E350" s="2" t="s">
        <v>35</v>
      </c>
      <c r="F350" s="2" t="s">
        <v>36</v>
      </c>
      <c r="G350" s="2" t="s">
        <v>37</v>
      </c>
      <c r="H350" s="4" t="s">
        <v>21</v>
      </c>
      <c r="I350" s="5">
        <v>60</v>
      </c>
      <c r="J350" s="6">
        <v>150</v>
      </c>
      <c r="K350" s="7">
        <v>90000</v>
      </c>
      <c r="L350" s="7">
        <v>31499.999999999996</v>
      </c>
      <c r="M350" s="8">
        <v>0.35</v>
      </c>
      <c r="N350" s="2" t="s">
        <v>23</v>
      </c>
      <c r="O350">
        <f t="shared" si="40"/>
        <v>2021</v>
      </c>
      <c r="P350">
        <f t="shared" si="41"/>
        <v>8</v>
      </c>
      <c r="Q350" t="str">
        <f t="shared" si="42"/>
        <v>août</v>
      </c>
      <c r="R350" t="str">
        <f t="shared" si="43"/>
        <v>Illinois</v>
      </c>
      <c r="S350" t="str">
        <f t="shared" si="44"/>
        <v>2021-08</v>
      </c>
      <c r="T350">
        <f>IF(AND(COUNTIF(Calculs!$Q$2:$Q$12,$O350)&gt;0,COUNTIF(Calculs!$S$2:$S$12,$E350)&gt;0,COUNTIF(Calculs!$U$2:$U$12,$H350)&gt;0),1,0)</f>
        <v>1</v>
      </c>
      <c r="U350">
        <f t="shared" si="45"/>
        <v>90000</v>
      </c>
      <c r="V350">
        <f t="shared" si="46"/>
        <v>150</v>
      </c>
      <c r="W350">
        <f t="shared" si="47"/>
        <v>31499.999999999996</v>
      </c>
    </row>
    <row r="351" spans="1:23" ht="15.75" customHeight="1" x14ac:dyDescent="0.3">
      <c r="A351" s="2" t="s">
        <v>13</v>
      </c>
      <c r="B351" s="2">
        <v>1185732</v>
      </c>
      <c r="C351" s="3">
        <v>44412</v>
      </c>
      <c r="D351" s="12" t="str" cm="1">
        <f t="array" ref="D351">_xlfn.SWITCH(WEEKDAY(C351,2), 1, "Lundi", 2, "Mardi", 3, "Mercredi", 4, "Jeudi", 5, "Vendredi", 6, "Samedi", 7, "Dimanche", "Erreur")</f>
        <v>Mercredi</v>
      </c>
      <c r="E351" s="2" t="s">
        <v>35</v>
      </c>
      <c r="F351" s="2" t="s">
        <v>36</v>
      </c>
      <c r="G351" s="2" t="s">
        <v>37</v>
      </c>
      <c r="H351" s="4" t="s">
        <v>22</v>
      </c>
      <c r="I351" s="5">
        <v>64.999999999999986</v>
      </c>
      <c r="J351" s="6">
        <v>250</v>
      </c>
      <c r="K351" s="7">
        <v>162499.99999999997</v>
      </c>
      <c r="L351" s="7">
        <v>81249.999999999985</v>
      </c>
      <c r="M351" s="8">
        <v>0.5</v>
      </c>
      <c r="N351" s="2" t="s">
        <v>23</v>
      </c>
      <c r="O351">
        <f t="shared" si="40"/>
        <v>2021</v>
      </c>
      <c r="P351">
        <f t="shared" si="41"/>
        <v>8</v>
      </c>
      <c r="Q351" t="str">
        <f t="shared" si="42"/>
        <v>août</v>
      </c>
      <c r="R351" t="str">
        <f t="shared" si="43"/>
        <v>Illinois</v>
      </c>
      <c r="S351" t="str">
        <f t="shared" si="44"/>
        <v>2021-08</v>
      </c>
      <c r="T351">
        <f>IF(AND(COUNTIF(Calculs!$Q$2:$Q$12,$O351)&gt;0,COUNTIF(Calculs!$S$2:$S$12,$E351)&gt;0,COUNTIF(Calculs!$U$2:$U$12,$H351)&gt;0),1,0)</f>
        <v>1</v>
      </c>
      <c r="U351">
        <f t="shared" si="45"/>
        <v>162499.99999999997</v>
      </c>
      <c r="V351">
        <f t="shared" si="46"/>
        <v>250</v>
      </c>
      <c r="W351">
        <f t="shared" si="47"/>
        <v>81249.999999999985</v>
      </c>
    </row>
    <row r="352" spans="1:23" ht="15.75" customHeight="1" x14ac:dyDescent="0.3">
      <c r="A352" s="2" t="s">
        <v>13</v>
      </c>
      <c r="B352" s="2">
        <v>1185732</v>
      </c>
      <c r="C352" s="3">
        <v>44413</v>
      </c>
      <c r="D352" s="12" t="str" cm="1">
        <f t="array" ref="D352">_xlfn.SWITCH(WEEKDAY(C352,2), 1, "Lundi", 2, "Mardi", 3, "Mercredi", 4, "Jeudi", 5, "Vendredi", 6, "Samedi", 7, "Dimanche", "Erreur")</f>
        <v>Jeudi</v>
      </c>
      <c r="E352" s="2" t="s">
        <v>35</v>
      </c>
      <c r="F352" s="2" t="s">
        <v>36</v>
      </c>
      <c r="G352" s="2" t="s">
        <v>37</v>
      </c>
      <c r="H352" s="4" t="s">
        <v>16</v>
      </c>
      <c r="I352" s="5">
        <v>60</v>
      </c>
      <c r="J352" s="6">
        <v>500</v>
      </c>
      <c r="K352" s="7">
        <v>300000</v>
      </c>
      <c r="L352" s="7">
        <v>120000</v>
      </c>
      <c r="M352" s="8">
        <v>0.4</v>
      </c>
      <c r="N352" s="2" t="s">
        <v>23</v>
      </c>
      <c r="O352">
        <f t="shared" si="40"/>
        <v>2021</v>
      </c>
      <c r="P352">
        <f t="shared" si="41"/>
        <v>8</v>
      </c>
      <c r="Q352" t="str">
        <f t="shared" si="42"/>
        <v>août</v>
      </c>
      <c r="R352" t="str">
        <f t="shared" si="43"/>
        <v>Illinois</v>
      </c>
      <c r="S352" t="str">
        <f t="shared" si="44"/>
        <v>2021-08</v>
      </c>
      <c r="T352">
        <f>IF(AND(COUNTIF(Calculs!$Q$2:$Q$12,$O352)&gt;0,COUNTIF(Calculs!$S$2:$S$12,$E352)&gt;0,COUNTIF(Calculs!$U$2:$U$12,$H352)&gt;0),1,0)</f>
        <v>1</v>
      </c>
      <c r="U352">
        <f t="shared" si="45"/>
        <v>300000</v>
      </c>
      <c r="V352">
        <f t="shared" si="46"/>
        <v>500</v>
      </c>
      <c r="W352">
        <f t="shared" si="47"/>
        <v>120000</v>
      </c>
    </row>
    <row r="353" spans="1:23" ht="15.75" customHeight="1" x14ac:dyDescent="0.3">
      <c r="A353" s="2" t="s">
        <v>13</v>
      </c>
      <c r="B353" s="2">
        <v>1185732</v>
      </c>
      <c r="C353" s="3">
        <v>44414</v>
      </c>
      <c r="D353" s="12" t="str" cm="1">
        <f t="array" ref="D353">_xlfn.SWITCH(WEEKDAY(C353,2), 1, "Lundi", 2, "Mardi", 3, "Mercredi", 4, "Jeudi", 5, "Vendredi", 6, "Samedi", 7, "Dimanche", "Erreur")</f>
        <v>Vendredi</v>
      </c>
      <c r="E353" s="2" t="s">
        <v>35</v>
      </c>
      <c r="F353" s="2" t="s">
        <v>36</v>
      </c>
      <c r="G353" s="2" t="s">
        <v>37</v>
      </c>
      <c r="H353" s="4" t="s">
        <v>18</v>
      </c>
      <c r="I353" s="5">
        <v>50</v>
      </c>
      <c r="J353" s="6">
        <v>300</v>
      </c>
      <c r="K353" s="7">
        <v>150000</v>
      </c>
      <c r="L353" s="7">
        <v>52500</v>
      </c>
      <c r="M353" s="8">
        <v>0.35</v>
      </c>
      <c r="N353" s="2" t="s">
        <v>23</v>
      </c>
      <c r="O353">
        <f t="shared" si="40"/>
        <v>2021</v>
      </c>
      <c r="P353">
        <f t="shared" si="41"/>
        <v>8</v>
      </c>
      <c r="Q353" t="str">
        <f t="shared" si="42"/>
        <v>août</v>
      </c>
      <c r="R353" t="str">
        <f t="shared" si="43"/>
        <v>Illinois</v>
      </c>
      <c r="S353" t="str">
        <f t="shared" si="44"/>
        <v>2021-08</v>
      </c>
      <c r="T353">
        <f>IF(AND(COUNTIF(Calculs!$Q$2:$Q$12,$O353)&gt;0,COUNTIF(Calculs!$S$2:$S$12,$E353)&gt;0,COUNTIF(Calculs!$U$2:$U$12,$H353)&gt;0),1,0)</f>
        <v>1</v>
      </c>
      <c r="U353">
        <f t="shared" si="45"/>
        <v>150000</v>
      </c>
      <c r="V353">
        <f t="shared" si="46"/>
        <v>300</v>
      </c>
      <c r="W353">
        <f t="shared" si="47"/>
        <v>52500</v>
      </c>
    </row>
    <row r="354" spans="1:23" ht="15.75" customHeight="1" x14ac:dyDescent="0.3">
      <c r="A354" s="2" t="s">
        <v>13</v>
      </c>
      <c r="B354" s="2">
        <v>1185732</v>
      </c>
      <c r="C354" s="3">
        <v>44415</v>
      </c>
      <c r="D354" s="12" t="str" cm="1">
        <f t="array" ref="D354">_xlfn.SWITCH(WEEKDAY(C354,2), 1, "Lundi", 2, "Mardi", 3, "Mercredi", 4, "Jeudi", 5, "Vendredi", 6, "Samedi", 7, "Dimanche", "Erreur")</f>
        <v>Samedi</v>
      </c>
      <c r="E354" s="2" t="s">
        <v>35</v>
      </c>
      <c r="F354" s="2" t="s">
        <v>36</v>
      </c>
      <c r="G354" s="2" t="s">
        <v>37</v>
      </c>
      <c r="H354" s="4" t="s">
        <v>19</v>
      </c>
      <c r="I354" s="5">
        <v>50</v>
      </c>
      <c r="J354" s="6">
        <v>250</v>
      </c>
      <c r="K354" s="7">
        <v>125000</v>
      </c>
      <c r="L354" s="7">
        <v>43750</v>
      </c>
      <c r="M354" s="8">
        <v>0.35</v>
      </c>
      <c r="N354" s="2" t="s">
        <v>23</v>
      </c>
      <c r="O354">
        <f t="shared" si="40"/>
        <v>2021</v>
      </c>
      <c r="P354">
        <f t="shared" si="41"/>
        <v>8</v>
      </c>
      <c r="Q354" t="str">
        <f t="shared" si="42"/>
        <v>août</v>
      </c>
      <c r="R354" t="str">
        <f t="shared" si="43"/>
        <v>Illinois</v>
      </c>
      <c r="S354" t="str">
        <f t="shared" si="44"/>
        <v>2021-08</v>
      </c>
      <c r="T354">
        <f>IF(AND(COUNTIF(Calculs!$Q$2:$Q$12,$O354)&gt;0,COUNTIF(Calculs!$S$2:$S$12,$E354)&gt;0,COUNTIF(Calculs!$U$2:$U$12,$H354)&gt;0),1,0)</f>
        <v>1</v>
      </c>
      <c r="U354">
        <f t="shared" si="45"/>
        <v>125000</v>
      </c>
      <c r="V354">
        <f t="shared" si="46"/>
        <v>250</v>
      </c>
      <c r="W354">
        <f t="shared" si="47"/>
        <v>43750</v>
      </c>
    </row>
    <row r="355" spans="1:23" ht="15.75" customHeight="1" x14ac:dyDescent="0.3">
      <c r="A355" s="2" t="s">
        <v>13</v>
      </c>
      <c r="B355" s="2">
        <v>1185732</v>
      </c>
      <c r="C355" s="3">
        <v>44416</v>
      </c>
      <c r="D355" s="12" t="str" cm="1">
        <f t="array" ref="D355">_xlfn.SWITCH(WEEKDAY(C355,2), 1, "Lundi", 2, "Mardi", 3, "Mercredi", 4, "Jeudi", 5, "Vendredi", 6, "Samedi", 7, "Dimanche", "Erreur")</f>
        <v>Dimanche</v>
      </c>
      <c r="E355" s="2" t="s">
        <v>35</v>
      </c>
      <c r="F355" s="2" t="s">
        <v>36</v>
      </c>
      <c r="G355" s="2" t="s">
        <v>37</v>
      </c>
      <c r="H355" s="4" t="s">
        <v>20</v>
      </c>
      <c r="I355" s="5">
        <v>50</v>
      </c>
      <c r="J355" s="6">
        <v>200</v>
      </c>
      <c r="K355" s="7">
        <v>100000</v>
      </c>
      <c r="L355" s="7">
        <v>40000</v>
      </c>
      <c r="M355" s="8">
        <v>0.4</v>
      </c>
      <c r="N355" s="2" t="s">
        <v>23</v>
      </c>
      <c r="O355">
        <f t="shared" si="40"/>
        <v>2021</v>
      </c>
      <c r="P355">
        <f t="shared" si="41"/>
        <v>8</v>
      </c>
      <c r="Q355" t="str">
        <f t="shared" si="42"/>
        <v>août</v>
      </c>
      <c r="R355" t="str">
        <f t="shared" si="43"/>
        <v>Illinois</v>
      </c>
      <c r="S355" t="str">
        <f t="shared" si="44"/>
        <v>2021-08</v>
      </c>
      <c r="T355">
        <f>IF(AND(COUNTIF(Calculs!$Q$2:$Q$12,$O355)&gt;0,COUNTIF(Calculs!$S$2:$S$12,$E355)&gt;0,COUNTIF(Calculs!$U$2:$U$12,$H355)&gt;0),1,0)</f>
        <v>1</v>
      </c>
      <c r="U355">
        <f t="shared" si="45"/>
        <v>100000</v>
      </c>
      <c r="V355">
        <f t="shared" si="46"/>
        <v>200</v>
      </c>
      <c r="W355">
        <f t="shared" si="47"/>
        <v>40000</v>
      </c>
    </row>
    <row r="356" spans="1:23" ht="15.75" customHeight="1" x14ac:dyDescent="0.3">
      <c r="A356" s="2" t="s">
        <v>13</v>
      </c>
      <c r="B356" s="2">
        <v>1185732</v>
      </c>
      <c r="C356" s="3">
        <v>44417</v>
      </c>
      <c r="D356" s="12" t="str" cm="1">
        <f t="array" ref="D356">_xlfn.SWITCH(WEEKDAY(C356,2), 1, "Lundi", 2, "Mardi", 3, "Mercredi", 4, "Jeudi", 5, "Vendredi", 6, "Samedi", 7, "Dimanche", "Erreur")</f>
        <v>Lundi</v>
      </c>
      <c r="E356" s="2" t="s">
        <v>35</v>
      </c>
      <c r="F356" s="2" t="s">
        <v>36</v>
      </c>
      <c r="G356" s="2" t="s">
        <v>37</v>
      </c>
      <c r="H356" s="4" t="s">
        <v>21</v>
      </c>
      <c r="I356" s="5">
        <v>60</v>
      </c>
      <c r="J356" s="6">
        <v>200</v>
      </c>
      <c r="K356" s="7">
        <v>120000</v>
      </c>
      <c r="L356" s="7">
        <v>42000</v>
      </c>
      <c r="M356" s="8">
        <v>0.35</v>
      </c>
      <c r="N356" s="2" t="s">
        <v>23</v>
      </c>
      <c r="O356">
        <f t="shared" si="40"/>
        <v>2021</v>
      </c>
      <c r="P356">
        <f t="shared" si="41"/>
        <v>8</v>
      </c>
      <c r="Q356" t="str">
        <f t="shared" si="42"/>
        <v>août</v>
      </c>
      <c r="R356" t="str">
        <f t="shared" si="43"/>
        <v>Illinois</v>
      </c>
      <c r="S356" t="str">
        <f t="shared" si="44"/>
        <v>2021-08</v>
      </c>
      <c r="T356">
        <f>IF(AND(COUNTIF(Calculs!$Q$2:$Q$12,$O356)&gt;0,COUNTIF(Calculs!$S$2:$S$12,$E356)&gt;0,COUNTIF(Calculs!$U$2:$U$12,$H356)&gt;0),1,0)</f>
        <v>1</v>
      </c>
      <c r="U356">
        <f t="shared" si="45"/>
        <v>120000</v>
      </c>
      <c r="V356">
        <f t="shared" si="46"/>
        <v>200</v>
      </c>
      <c r="W356">
        <f t="shared" si="47"/>
        <v>42000</v>
      </c>
    </row>
    <row r="357" spans="1:23" ht="15.75" customHeight="1" x14ac:dyDescent="0.3">
      <c r="A357" s="2" t="s">
        <v>13</v>
      </c>
      <c r="B357" s="2">
        <v>1185732</v>
      </c>
      <c r="C357" s="3">
        <v>44418</v>
      </c>
      <c r="D357" s="12" t="str" cm="1">
        <f t="array" ref="D357">_xlfn.SWITCH(WEEKDAY(C357,2), 1, "Lundi", 2, "Mardi", 3, "Mercredi", 4, "Jeudi", 5, "Vendredi", 6, "Samedi", 7, "Dimanche", "Erreur")</f>
        <v>Mardi</v>
      </c>
      <c r="E357" s="2" t="s">
        <v>35</v>
      </c>
      <c r="F357" s="2" t="s">
        <v>36</v>
      </c>
      <c r="G357" s="2" t="s">
        <v>37</v>
      </c>
      <c r="H357" s="4" t="s">
        <v>22</v>
      </c>
      <c r="I357" s="5">
        <v>64.999999999999986</v>
      </c>
      <c r="J357" s="6">
        <v>300</v>
      </c>
      <c r="K357" s="7">
        <v>194999.99999999997</v>
      </c>
      <c r="L357" s="7">
        <v>97499.999999999985</v>
      </c>
      <c r="M357" s="8">
        <v>0.5</v>
      </c>
      <c r="N357" s="2" t="s">
        <v>23</v>
      </c>
      <c r="O357">
        <f t="shared" si="40"/>
        <v>2021</v>
      </c>
      <c r="P357">
        <f t="shared" si="41"/>
        <v>8</v>
      </c>
      <c r="Q357" t="str">
        <f t="shared" si="42"/>
        <v>août</v>
      </c>
      <c r="R357" t="str">
        <f t="shared" si="43"/>
        <v>Illinois</v>
      </c>
      <c r="S357" t="str">
        <f t="shared" si="44"/>
        <v>2021-08</v>
      </c>
      <c r="T357">
        <f>IF(AND(COUNTIF(Calculs!$Q$2:$Q$12,$O357)&gt;0,COUNTIF(Calculs!$S$2:$S$12,$E357)&gt;0,COUNTIF(Calculs!$U$2:$U$12,$H357)&gt;0),1,0)</f>
        <v>1</v>
      </c>
      <c r="U357">
        <f t="shared" si="45"/>
        <v>194999.99999999997</v>
      </c>
      <c r="V357">
        <f t="shared" si="46"/>
        <v>300</v>
      </c>
      <c r="W357">
        <f t="shared" si="47"/>
        <v>97499.999999999985</v>
      </c>
    </row>
    <row r="358" spans="1:23" ht="15.75" customHeight="1" x14ac:dyDescent="0.3">
      <c r="A358" s="2" t="s">
        <v>25</v>
      </c>
      <c r="B358" s="2">
        <v>1197831</v>
      </c>
      <c r="C358" s="3">
        <v>44419</v>
      </c>
      <c r="D358" s="12" t="str" cm="1">
        <f t="array" ref="D358">_xlfn.SWITCH(WEEKDAY(C358,2), 1, "Lundi", 2, "Mardi", 3, "Mercredi", 4, "Jeudi", 5, "Vendredi", 6, "Samedi", 7, "Dimanche", "Erreur")</f>
        <v>Mercredi</v>
      </c>
      <c r="E358" s="2" t="s">
        <v>35</v>
      </c>
      <c r="F358" s="2" t="s">
        <v>36</v>
      </c>
      <c r="G358" s="2" t="s">
        <v>37</v>
      </c>
      <c r="H358" s="4" t="s">
        <v>16</v>
      </c>
      <c r="I358" s="5">
        <v>20</v>
      </c>
      <c r="J358" s="6">
        <v>725</v>
      </c>
      <c r="K358" s="7">
        <v>145000</v>
      </c>
      <c r="L358" s="7">
        <v>43500</v>
      </c>
      <c r="M358" s="8">
        <v>0.3</v>
      </c>
      <c r="N358" s="2" t="s">
        <v>23</v>
      </c>
      <c r="O358">
        <f t="shared" si="40"/>
        <v>2021</v>
      </c>
      <c r="P358">
        <f t="shared" si="41"/>
        <v>8</v>
      </c>
      <c r="Q358" t="str">
        <f t="shared" si="42"/>
        <v>août</v>
      </c>
      <c r="R358" t="str">
        <f t="shared" si="43"/>
        <v>Illinois</v>
      </c>
      <c r="S358" t="str">
        <f t="shared" si="44"/>
        <v>2021-08</v>
      </c>
      <c r="T358">
        <f>IF(AND(COUNTIF(Calculs!$Q$2:$Q$12,$O358)&gt;0,COUNTIF(Calculs!$S$2:$S$12,$E358)&gt;0,COUNTIF(Calculs!$U$2:$U$12,$H358)&gt;0),1,0)</f>
        <v>1</v>
      </c>
      <c r="U358">
        <f t="shared" si="45"/>
        <v>145000</v>
      </c>
      <c r="V358">
        <f t="shared" si="46"/>
        <v>725</v>
      </c>
      <c r="W358">
        <f t="shared" si="47"/>
        <v>43500</v>
      </c>
    </row>
    <row r="359" spans="1:23" ht="15.75" customHeight="1" x14ac:dyDescent="0.3">
      <c r="A359" s="2" t="s">
        <v>25</v>
      </c>
      <c r="B359" s="2">
        <v>1197831</v>
      </c>
      <c r="C359" s="3">
        <v>44420</v>
      </c>
      <c r="D359" s="12" t="str" cm="1">
        <f t="array" ref="D359">_xlfn.SWITCH(WEEKDAY(C359,2), 1, "Lundi", 2, "Mardi", 3, "Mercredi", 4, "Jeudi", 5, "Vendredi", 6, "Samedi", 7, "Dimanche", "Erreur")</f>
        <v>Jeudi</v>
      </c>
      <c r="E359" s="2" t="s">
        <v>35</v>
      </c>
      <c r="F359" s="2" t="s">
        <v>36</v>
      </c>
      <c r="G359" s="2" t="s">
        <v>37</v>
      </c>
      <c r="H359" s="4" t="s">
        <v>18</v>
      </c>
      <c r="I359" s="5">
        <v>30</v>
      </c>
      <c r="J359" s="6">
        <v>725</v>
      </c>
      <c r="K359" s="7">
        <v>217500</v>
      </c>
      <c r="L359" s="7">
        <v>65250</v>
      </c>
      <c r="M359" s="8">
        <v>0.3</v>
      </c>
      <c r="N359" s="2" t="s">
        <v>23</v>
      </c>
      <c r="O359">
        <f t="shared" si="40"/>
        <v>2021</v>
      </c>
      <c r="P359">
        <f t="shared" si="41"/>
        <v>8</v>
      </c>
      <c r="Q359" t="str">
        <f t="shared" si="42"/>
        <v>août</v>
      </c>
      <c r="R359" t="str">
        <f t="shared" si="43"/>
        <v>Illinois</v>
      </c>
      <c r="S359" t="str">
        <f t="shared" si="44"/>
        <v>2021-08</v>
      </c>
      <c r="T359">
        <f>IF(AND(COUNTIF(Calculs!$Q$2:$Q$12,$O359)&gt;0,COUNTIF(Calculs!$S$2:$S$12,$E359)&gt;0,COUNTIF(Calculs!$U$2:$U$12,$H359)&gt;0),1,0)</f>
        <v>1</v>
      </c>
      <c r="U359">
        <f t="shared" si="45"/>
        <v>217500</v>
      </c>
      <c r="V359">
        <f t="shared" si="46"/>
        <v>725</v>
      </c>
      <c r="W359">
        <f t="shared" si="47"/>
        <v>65250</v>
      </c>
    </row>
    <row r="360" spans="1:23" ht="15.75" customHeight="1" x14ac:dyDescent="0.3">
      <c r="A360" s="2" t="s">
        <v>25</v>
      </c>
      <c r="B360" s="2">
        <v>1197831</v>
      </c>
      <c r="C360" s="3">
        <v>44421</v>
      </c>
      <c r="D360" s="12" t="str" cm="1">
        <f t="array" ref="D360">_xlfn.SWITCH(WEEKDAY(C360,2), 1, "Lundi", 2, "Mardi", 3, "Mercredi", 4, "Jeudi", 5, "Vendredi", 6, "Samedi", 7, "Dimanche", "Erreur")</f>
        <v>Vendredi</v>
      </c>
      <c r="E360" s="2" t="s">
        <v>35</v>
      </c>
      <c r="F360" s="2" t="s">
        <v>36</v>
      </c>
      <c r="G360" s="2" t="s">
        <v>37</v>
      </c>
      <c r="H360" s="4" t="s">
        <v>19</v>
      </c>
      <c r="I360" s="5">
        <v>30</v>
      </c>
      <c r="J360" s="6">
        <v>525</v>
      </c>
      <c r="K360" s="7">
        <v>157500</v>
      </c>
      <c r="L360" s="7">
        <v>47250</v>
      </c>
      <c r="M360" s="8">
        <v>0.3</v>
      </c>
      <c r="N360" s="2" t="s">
        <v>23</v>
      </c>
      <c r="O360">
        <f t="shared" si="40"/>
        <v>2021</v>
      </c>
      <c r="P360">
        <f t="shared" si="41"/>
        <v>8</v>
      </c>
      <c r="Q360" t="str">
        <f t="shared" si="42"/>
        <v>août</v>
      </c>
      <c r="R360" t="str">
        <f t="shared" si="43"/>
        <v>Illinois</v>
      </c>
      <c r="S360" t="str">
        <f t="shared" si="44"/>
        <v>2021-08</v>
      </c>
      <c r="T360">
        <f>IF(AND(COUNTIF(Calculs!$Q$2:$Q$12,$O360)&gt;0,COUNTIF(Calculs!$S$2:$S$12,$E360)&gt;0,COUNTIF(Calculs!$U$2:$U$12,$H360)&gt;0),1,0)</f>
        <v>1</v>
      </c>
      <c r="U360">
        <f t="shared" si="45"/>
        <v>157500</v>
      </c>
      <c r="V360">
        <f t="shared" si="46"/>
        <v>525</v>
      </c>
      <c r="W360">
        <f t="shared" si="47"/>
        <v>47250</v>
      </c>
    </row>
    <row r="361" spans="1:23" ht="15.75" customHeight="1" x14ac:dyDescent="0.3">
      <c r="A361" s="2" t="s">
        <v>25</v>
      </c>
      <c r="B361" s="2">
        <v>1197831</v>
      </c>
      <c r="C361" s="3">
        <v>44422</v>
      </c>
      <c r="D361" s="12" t="str" cm="1">
        <f t="array" ref="D361">_xlfn.SWITCH(WEEKDAY(C361,2), 1, "Lundi", 2, "Mardi", 3, "Mercredi", 4, "Jeudi", 5, "Vendredi", 6, "Samedi", 7, "Dimanche", "Erreur")</f>
        <v>Samedi</v>
      </c>
      <c r="E361" s="2" t="s">
        <v>35</v>
      </c>
      <c r="F361" s="2" t="s">
        <v>36</v>
      </c>
      <c r="G361" s="2" t="s">
        <v>37</v>
      </c>
      <c r="H361" s="4" t="s">
        <v>20</v>
      </c>
      <c r="I361" s="5">
        <v>35</v>
      </c>
      <c r="J361" s="6">
        <v>525</v>
      </c>
      <c r="K361" s="7">
        <v>183750</v>
      </c>
      <c r="L361" s="7">
        <v>73500</v>
      </c>
      <c r="M361" s="8">
        <v>0.4</v>
      </c>
      <c r="N361" s="2" t="s">
        <v>23</v>
      </c>
      <c r="O361">
        <f t="shared" si="40"/>
        <v>2021</v>
      </c>
      <c r="P361">
        <f t="shared" si="41"/>
        <v>8</v>
      </c>
      <c r="Q361" t="str">
        <f t="shared" si="42"/>
        <v>août</v>
      </c>
      <c r="R361" t="str">
        <f t="shared" si="43"/>
        <v>Illinois</v>
      </c>
      <c r="S361" t="str">
        <f t="shared" si="44"/>
        <v>2021-08</v>
      </c>
      <c r="T361">
        <f>IF(AND(COUNTIF(Calculs!$Q$2:$Q$12,$O361)&gt;0,COUNTIF(Calculs!$S$2:$S$12,$E361)&gt;0,COUNTIF(Calculs!$U$2:$U$12,$H361)&gt;0),1,0)</f>
        <v>1</v>
      </c>
      <c r="U361">
        <f t="shared" si="45"/>
        <v>183750</v>
      </c>
      <c r="V361">
        <f t="shared" si="46"/>
        <v>525</v>
      </c>
      <c r="W361">
        <f t="shared" si="47"/>
        <v>73500</v>
      </c>
    </row>
    <row r="362" spans="1:23" ht="15.75" customHeight="1" x14ac:dyDescent="0.3">
      <c r="A362" s="2" t="s">
        <v>25</v>
      </c>
      <c r="B362" s="2">
        <v>1197831</v>
      </c>
      <c r="C362" s="3">
        <v>44423</v>
      </c>
      <c r="D362" s="12" t="str" cm="1">
        <f t="array" ref="D362">_xlfn.SWITCH(WEEKDAY(C362,2), 1, "Lundi", 2, "Mardi", 3, "Mercredi", 4, "Jeudi", 5, "Vendredi", 6, "Samedi", 7, "Dimanche", "Erreur")</f>
        <v>Dimanche</v>
      </c>
      <c r="E362" s="2" t="s">
        <v>26</v>
      </c>
      <c r="F362" s="2" t="s">
        <v>27</v>
      </c>
      <c r="G362" s="2" t="s">
        <v>38</v>
      </c>
      <c r="H362" s="4" t="s">
        <v>21</v>
      </c>
      <c r="I362" s="5">
        <v>40</v>
      </c>
      <c r="J362" s="6">
        <v>375</v>
      </c>
      <c r="K362" s="7">
        <v>150000</v>
      </c>
      <c r="L362" s="7">
        <v>37500</v>
      </c>
      <c r="M362" s="8">
        <v>0.25</v>
      </c>
      <c r="N362" s="2" t="s">
        <v>23</v>
      </c>
      <c r="O362">
        <f t="shared" si="40"/>
        <v>2021</v>
      </c>
      <c r="P362">
        <f t="shared" si="41"/>
        <v>8</v>
      </c>
      <c r="Q362" t="str">
        <f t="shared" si="42"/>
        <v>août</v>
      </c>
      <c r="R362" t="str">
        <f t="shared" si="43"/>
        <v>Texas</v>
      </c>
      <c r="S362" t="str">
        <f t="shared" si="44"/>
        <v>2021-08</v>
      </c>
      <c r="T362">
        <f>IF(AND(COUNTIF(Calculs!$Q$2:$Q$12,$O362)&gt;0,COUNTIF(Calculs!$S$2:$S$12,$E362)&gt;0,COUNTIF(Calculs!$U$2:$U$12,$H362)&gt;0),1,0)</f>
        <v>1</v>
      </c>
      <c r="U362">
        <f t="shared" si="45"/>
        <v>150000</v>
      </c>
      <c r="V362">
        <f t="shared" si="46"/>
        <v>375</v>
      </c>
      <c r="W362">
        <f t="shared" si="47"/>
        <v>37500</v>
      </c>
    </row>
    <row r="363" spans="1:23" ht="15.75" customHeight="1" x14ac:dyDescent="0.3">
      <c r="A363" s="2" t="s">
        <v>25</v>
      </c>
      <c r="B363" s="2">
        <v>1197831</v>
      </c>
      <c r="C363" s="3">
        <v>44424</v>
      </c>
      <c r="D363" s="12" t="str" cm="1">
        <f t="array" ref="D363">_xlfn.SWITCH(WEEKDAY(C363,2), 1, "Lundi", 2, "Mardi", 3, "Mercredi", 4, "Jeudi", 5, "Vendredi", 6, "Samedi", 7, "Dimanche", "Erreur")</f>
        <v>Lundi</v>
      </c>
      <c r="E363" s="2" t="s">
        <v>26</v>
      </c>
      <c r="F363" s="2" t="s">
        <v>27</v>
      </c>
      <c r="G363" s="2" t="s">
        <v>38</v>
      </c>
      <c r="H363" s="4" t="s">
        <v>22</v>
      </c>
      <c r="I363" s="5">
        <v>35</v>
      </c>
      <c r="J363" s="6">
        <v>525</v>
      </c>
      <c r="K363" s="7">
        <v>183750</v>
      </c>
      <c r="L363" s="7">
        <v>82687.5</v>
      </c>
      <c r="M363" s="8">
        <v>0.45</v>
      </c>
      <c r="N363" s="2" t="s">
        <v>23</v>
      </c>
      <c r="O363">
        <f t="shared" si="40"/>
        <v>2021</v>
      </c>
      <c r="P363">
        <f t="shared" si="41"/>
        <v>8</v>
      </c>
      <c r="Q363" t="str">
        <f t="shared" si="42"/>
        <v>août</v>
      </c>
      <c r="R363" t="str">
        <f t="shared" si="43"/>
        <v>Texas</v>
      </c>
      <c r="S363" t="str">
        <f t="shared" si="44"/>
        <v>2021-08</v>
      </c>
      <c r="T363">
        <f>IF(AND(COUNTIF(Calculs!$Q$2:$Q$12,$O363)&gt;0,COUNTIF(Calculs!$S$2:$S$12,$E363)&gt;0,COUNTIF(Calculs!$U$2:$U$12,$H363)&gt;0),1,0)</f>
        <v>1</v>
      </c>
      <c r="U363">
        <f t="shared" si="45"/>
        <v>183750</v>
      </c>
      <c r="V363">
        <f t="shared" si="46"/>
        <v>525</v>
      </c>
      <c r="W363">
        <f t="shared" si="47"/>
        <v>82687.5</v>
      </c>
    </row>
    <row r="364" spans="1:23" ht="15.75" customHeight="1" x14ac:dyDescent="0.3">
      <c r="A364" s="2" t="s">
        <v>25</v>
      </c>
      <c r="B364" s="2">
        <v>1197831</v>
      </c>
      <c r="C364" s="3">
        <v>44425</v>
      </c>
      <c r="D364" s="12" t="str" cm="1">
        <f t="array" ref="D364">_xlfn.SWITCH(WEEKDAY(C364,2), 1, "Lundi", 2, "Mardi", 3, "Mercredi", 4, "Jeudi", 5, "Vendredi", 6, "Samedi", 7, "Dimanche", "Erreur")</f>
        <v>Mardi</v>
      </c>
      <c r="E364" s="2" t="s">
        <v>26</v>
      </c>
      <c r="F364" s="2" t="s">
        <v>27</v>
      </c>
      <c r="G364" s="2" t="s">
        <v>38</v>
      </c>
      <c r="H364" s="4" t="s">
        <v>16</v>
      </c>
      <c r="I364" s="5">
        <v>25</v>
      </c>
      <c r="J364" s="6">
        <v>675</v>
      </c>
      <c r="K364" s="7">
        <v>168750</v>
      </c>
      <c r="L364" s="7">
        <v>50625</v>
      </c>
      <c r="M364" s="8">
        <v>0.3</v>
      </c>
      <c r="N364" s="2" t="s">
        <v>23</v>
      </c>
      <c r="O364">
        <f t="shared" si="40"/>
        <v>2021</v>
      </c>
      <c r="P364">
        <f t="shared" si="41"/>
        <v>8</v>
      </c>
      <c r="Q364" t="str">
        <f t="shared" si="42"/>
        <v>août</v>
      </c>
      <c r="R364" t="str">
        <f t="shared" si="43"/>
        <v>Texas</v>
      </c>
      <c r="S364" t="str">
        <f t="shared" si="44"/>
        <v>2021-08</v>
      </c>
      <c r="T364">
        <f>IF(AND(COUNTIF(Calculs!$Q$2:$Q$12,$O364)&gt;0,COUNTIF(Calculs!$S$2:$S$12,$E364)&gt;0,COUNTIF(Calculs!$U$2:$U$12,$H364)&gt;0),1,0)</f>
        <v>1</v>
      </c>
      <c r="U364">
        <f t="shared" si="45"/>
        <v>168750</v>
      </c>
      <c r="V364">
        <f t="shared" si="46"/>
        <v>675</v>
      </c>
      <c r="W364">
        <f t="shared" si="47"/>
        <v>50625</v>
      </c>
    </row>
    <row r="365" spans="1:23" ht="15.75" customHeight="1" x14ac:dyDescent="0.3">
      <c r="A365" s="2" t="s">
        <v>25</v>
      </c>
      <c r="B365" s="2">
        <v>1197831</v>
      </c>
      <c r="C365" s="3">
        <v>44426</v>
      </c>
      <c r="D365" s="12" t="str" cm="1">
        <f t="array" ref="D365">_xlfn.SWITCH(WEEKDAY(C365,2), 1, "Lundi", 2, "Mardi", 3, "Mercredi", 4, "Jeudi", 5, "Vendredi", 6, "Samedi", 7, "Dimanche", "Erreur")</f>
        <v>Mercredi</v>
      </c>
      <c r="E365" s="2" t="s">
        <v>26</v>
      </c>
      <c r="F365" s="2" t="s">
        <v>27</v>
      </c>
      <c r="G365" s="2" t="s">
        <v>38</v>
      </c>
      <c r="H365" s="4" t="s">
        <v>18</v>
      </c>
      <c r="I365" s="5">
        <v>35</v>
      </c>
      <c r="J365" s="6">
        <v>650</v>
      </c>
      <c r="K365" s="7">
        <v>227500</v>
      </c>
      <c r="L365" s="7">
        <v>68250</v>
      </c>
      <c r="M365" s="8">
        <v>0.3</v>
      </c>
      <c r="N365" s="2" t="s">
        <v>23</v>
      </c>
      <c r="O365">
        <f t="shared" si="40"/>
        <v>2021</v>
      </c>
      <c r="P365">
        <f t="shared" si="41"/>
        <v>8</v>
      </c>
      <c r="Q365" t="str">
        <f t="shared" si="42"/>
        <v>août</v>
      </c>
      <c r="R365" t="str">
        <f t="shared" si="43"/>
        <v>Texas</v>
      </c>
      <c r="S365" t="str">
        <f t="shared" si="44"/>
        <v>2021-08</v>
      </c>
      <c r="T365">
        <f>IF(AND(COUNTIF(Calculs!$Q$2:$Q$12,$O365)&gt;0,COUNTIF(Calculs!$S$2:$S$12,$E365)&gt;0,COUNTIF(Calculs!$U$2:$U$12,$H365)&gt;0),1,0)</f>
        <v>1</v>
      </c>
      <c r="U365">
        <f t="shared" si="45"/>
        <v>227500</v>
      </c>
      <c r="V365">
        <f t="shared" si="46"/>
        <v>650</v>
      </c>
      <c r="W365">
        <f t="shared" si="47"/>
        <v>68250</v>
      </c>
    </row>
    <row r="366" spans="1:23" ht="15.75" customHeight="1" x14ac:dyDescent="0.3">
      <c r="A366" s="2" t="s">
        <v>25</v>
      </c>
      <c r="B366" s="2">
        <v>1197831</v>
      </c>
      <c r="C366" s="3">
        <v>44427</v>
      </c>
      <c r="D366" s="12" t="str" cm="1">
        <f t="array" ref="D366">_xlfn.SWITCH(WEEKDAY(C366,2), 1, "Lundi", 2, "Mardi", 3, "Mercredi", 4, "Jeudi", 5, "Vendredi", 6, "Samedi", 7, "Dimanche", "Erreur")</f>
        <v>Jeudi</v>
      </c>
      <c r="E366" s="2" t="s">
        <v>26</v>
      </c>
      <c r="F366" s="2" t="s">
        <v>27</v>
      </c>
      <c r="G366" s="2" t="s">
        <v>38</v>
      </c>
      <c r="H366" s="4" t="s">
        <v>19</v>
      </c>
      <c r="I366" s="5">
        <v>35</v>
      </c>
      <c r="J366" s="6">
        <v>475</v>
      </c>
      <c r="K366" s="7">
        <v>166250</v>
      </c>
      <c r="L366" s="7">
        <v>49875</v>
      </c>
      <c r="M366" s="8">
        <v>0.3</v>
      </c>
      <c r="N366" s="2" t="s">
        <v>23</v>
      </c>
      <c r="O366">
        <f t="shared" si="40"/>
        <v>2021</v>
      </c>
      <c r="P366">
        <f t="shared" si="41"/>
        <v>8</v>
      </c>
      <c r="Q366" t="str">
        <f t="shared" si="42"/>
        <v>août</v>
      </c>
      <c r="R366" t="str">
        <f t="shared" si="43"/>
        <v>Texas</v>
      </c>
      <c r="S366" t="str">
        <f t="shared" si="44"/>
        <v>2021-08</v>
      </c>
      <c r="T366">
        <f>IF(AND(COUNTIF(Calculs!$Q$2:$Q$12,$O366)&gt;0,COUNTIF(Calculs!$S$2:$S$12,$E366)&gt;0,COUNTIF(Calculs!$U$2:$U$12,$H366)&gt;0),1,0)</f>
        <v>1</v>
      </c>
      <c r="U366">
        <f t="shared" si="45"/>
        <v>166250</v>
      </c>
      <c r="V366">
        <f t="shared" si="46"/>
        <v>475</v>
      </c>
      <c r="W366">
        <f t="shared" si="47"/>
        <v>49875</v>
      </c>
    </row>
    <row r="367" spans="1:23" ht="15.75" customHeight="1" x14ac:dyDescent="0.3">
      <c r="A367" s="2" t="s">
        <v>25</v>
      </c>
      <c r="B367" s="2">
        <v>1197831</v>
      </c>
      <c r="C367" s="3">
        <v>44428</v>
      </c>
      <c r="D367" s="12" t="str" cm="1">
        <f t="array" ref="D367">_xlfn.SWITCH(WEEKDAY(C367,2), 1, "Lundi", 2, "Mardi", 3, "Mercredi", 4, "Jeudi", 5, "Vendredi", 6, "Samedi", 7, "Dimanche", "Erreur")</f>
        <v>Vendredi</v>
      </c>
      <c r="E367" s="2" t="s">
        <v>26</v>
      </c>
      <c r="F367" s="2" t="s">
        <v>27</v>
      </c>
      <c r="G367" s="2" t="s">
        <v>38</v>
      </c>
      <c r="H367" s="4" t="s">
        <v>20</v>
      </c>
      <c r="I367" s="5">
        <v>35</v>
      </c>
      <c r="J367" s="6">
        <v>425</v>
      </c>
      <c r="K367" s="7">
        <v>148750</v>
      </c>
      <c r="L367" s="7">
        <v>59500</v>
      </c>
      <c r="M367" s="8">
        <v>0.4</v>
      </c>
      <c r="N367" s="2" t="s">
        <v>23</v>
      </c>
      <c r="O367">
        <f t="shared" si="40"/>
        <v>2021</v>
      </c>
      <c r="P367">
        <f t="shared" si="41"/>
        <v>8</v>
      </c>
      <c r="Q367" t="str">
        <f t="shared" si="42"/>
        <v>août</v>
      </c>
      <c r="R367" t="str">
        <f t="shared" si="43"/>
        <v>Texas</v>
      </c>
      <c r="S367" t="str">
        <f t="shared" si="44"/>
        <v>2021-08</v>
      </c>
      <c r="T367">
        <f>IF(AND(COUNTIF(Calculs!$Q$2:$Q$12,$O367)&gt;0,COUNTIF(Calculs!$S$2:$S$12,$E367)&gt;0,COUNTIF(Calculs!$U$2:$U$12,$H367)&gt;0),1,0)</f>
        <v>1</v>
      </c>
      <c r="U367">
        <f t="shared" si="45"/>
        <v>148750</v>
      </c>
      <c r="V367">
        <f t="shared" si="46"/>
        <v>425</v>
      </c>
      <c r="W367">
        <f t="shared" si="47"/>
        <v>59500</v>
      </c>
    </row>
    <row r="368" spans="1:23" ht="15.75" customHeight="1" x14ac:dyDescent="0.3">
      <c r="A368" s="2" t="s">
        <v>25</v>
      </c>
      <c r="B368" s="2">
        <v>1197831</v>
      </c>
      <c r="C368" s="3">
        <v>44429</v>
      </c>
      <c r="D368" s="12" t="str" cm="1">
        <f t="array" ref="D368">_xlfn.SWITCH(WEEKDAY(C368,2), 1, "Lundi", 2, "Mardi", 3, "Mercredi", 4, "Jeudi", 5, "Vendredi", 6, "Samedi", 7, "Dimanche", "Erreur")</f>
        <v>Samedi</v>
      </c>
      <c r="E368" s="2" t="s">
        <v>26</v>
      </c>
      <c r="F368" s="2" t="s">
        <v>27</v>
      </c>
      <c r="G368" s="2" t="s">
        <v>38</v>
      </c>
      <c r="H368" s="4" t="s">
        <v>21</v>
      </c>
      <c r="I368" s="5">
        <v>40</v>
      </c>
      <c r="J368" s="6">
        <v>300</v>
      </c>
      <c r="K368" s="7">
        <v>120000</v>
      </c>
      <c r="L368" s="7">
        <v>30000</v>
      </c>
      <c r="M368" s="8">
        <v>0.25</v>
      </c>
      <c r="N368" s="2" t="s">
        <v>23</v>
      </c>
      <c r="O368">
        <f t="shared" si="40"/>
        <v>2021</v>
      </c>
      <c r="P368">
        <f t="shared" si="41"/>
        <v>8</v>
      </c>
      <c r="Q368" t="str">
        <f t="shared" si="42"/>
        <v>août</v>
      </c>
      <c r="R368" t="str">
        <f t="shared" si="43"/>
        <v>Texas</v>
      </c>
      <c r="S368" t="str">
        <f t="shared" si="44"/>
        <v>2021-08</v>
      </c>
      <c r="T368">
        <f>IF(AND(COUNTIF(Calculs!$Q$2:$Q$12,$O368)&gt;0,COUNTIF(Calculs!$S$2:$S$12,$E368)&gt;0,COUNTIF(Calculs!$U$2:$U$12,$H368)&gt;0),1,0)</f>
        <v>1</v>
      </c>
      <c r="U368">
        <f t="shared" si="45"/>
        <v>120000</v>
      </c>
      <c r="V368">
        <f t="shared" si="46"/>
        <v>300</v>
      </c>
      <c r="W368">
        <f t="shared" si="47"/>
        <v>30000</v>
      </c>
    </row>
    <row r="369" spans="1:23" ht="15.75" customHeight="1" x14ac:dyDescent="0.3">
      <c r="A369" s="2" t="s">
        <v>25</v>
      </c>
      <c r="B369" s="2">
        <v>1197831</v>
      </c>
      <c r="C369" s="3">
        <v>44430</v>
      </c>
      <c r="D369" s="12" t="str" cm="1">
        <f t="array" ref="D369">_xlfn.SWITCH(WEEKDAY(C369,2), 1, "Lundi", 2, "Mardi", 3, "Mercredi", 4, "Jeudi", 5, "Vendredi", 6, "Samedi", 7, "Dimanche", "Erreur")</f>
        <v>Dimanche</v>
      </c>
      <c r="E369" s="2" t="s">
        <v>26</v>
      </c>
      <c r="F369" s="2" t="s">
        <v>27</v>
      </c>
      <c r="G369" s="2" t="s">
        <v>38</v>
      </c>
      <c r="H369" s="4" t="s">
        <v>22</v>
      </c>
      <c r="I369" s="5">
        <v>35</v>
      </c>
      <c r="J369" s="6">
        <v>500</v>
      </c>
      <c r="K369" s="7">
        <v>175000</v>
      </c>
      <c r="L369" s="7">
        <v>78750</v>
      </c>
      <c r="M369" s="8">
        <v>0.45</v>
      </c>
      <c r="N369" s="2" t="s">
        <v>23</v>
      </c>
      <c r="O369">
        <f t="shared" si="40"/>
        <v>2021</v>
      </c>
      <c r="P369">
        <f t="shared" si="41"/>
        <v>8</v>
      </c>
      <c r="Q369" t="str">
        <f t="shared" si="42"/>
        <v>août</v>
      </c>
      <c r="R369" t="str">
        <f t="shared" si="43"/>
        <v>Texas</v>
      </c>
      <c r="S369" t="str">
        <f t="shared" si="44"/>
        <v>2021-08</v>
      </c>
      <c r="T369">
        <f>IF(AND(COUNTIF(Calculs!$Q$2:$Q$12,$O369)&gt;0,COUNTIF(Calculs!$S$2:$S$12,$E369)&gt;0,COUNTIF(Calculs!$U$2:$U$12,$H369)&gt;0),1,0)</f>
        <v>1</v>
      </c>
      <c r="U369">
        <f t="shared" si="45"/>
        <v>175000</v>
      </c>
      <c r="V369">
        <f t="shared" si="46"/>
        <v>500</v>
      </c>
      <c r="W369">
        <f t="shared" si="47"/>
        <v>78750</v>
      </c>
    </row>
    <row r="370" spans="1:23" ht="15.75" customHeight="1" x14ac:dyDescent="0.3">
      <c r="A370" s="2" t="s">
        <v>25</v>
      </c>
      <c r="B370" s="2">
        <v>1197831</v>
      </c>
      <c r="C370" s="3">
        <v>44431</v>
      </c>
      <c r="D370" s="12" t="str" cm="1">
        <f t="array" ref="D370">_xlfn.SWITCH(WEEKDAY(C370,2), 1, "Lundi", 2, "Mardi", 3, "Mercredi", 4, "Jeudi", 5, "Vendredi", 6, "Samedi", 7, "Dimanche", "Erreur")</f>
        <v>Lundi</v>
      </c>
      <c r="E370" s="2" t="s">
        <v>26</v>
      </c>
      <c r="F370" s="2" t="s">
        <v>27</v>
      </c>
      <c r="G370" s="2" t="s">
        <v>38</v>
      </c>
      <c r="H370" s="4" t="s">
        <v>16</v>
      </c>
      <c r="I370" s="5">
        <v>30</v>
      </c>
      <c r="J370" s="6">
        <v>675</v>
      </c>
      <c r="K370" s="7">
        <v>202500</v>
      </c>
      <c r="L370" s="7">
        <v>70875</v>
      </c>
      <c r="M370" s="8">
        <v>0.35</v>
      </c>
      <c r="N370" s="2" t="s">
        <v>23</v>
      </c>
      <c r="O370">
        <f t="shared" si="40"/>
        <v>2021</v>
      </c>
      <c r="P370">
        <f t="shared" si="41"/>
        <v>8</v>
      </c>
      <c r="Q370" t="str">
        <f t="shared" si="42"/>
        <v>août</v>
      </c>
      <c r="R370" t="str">
        <f t="shared" si="43"/>
        <v>Texas</v>
      </c>
      <c r="S370" t="str">
        <f t="shared" si="44"/>
        <v>2021-08</v>
      </c>
      <c r="T370">
        <f>IF(AND(COUNTIF(Calculs!$Q$2:$Q$12,$O370)&gt;0,COUNTIF(Calculs!$S$2:$S$12,$E370)&gt;0,COUNTIF(Calculs!$U$2:$U$12,$H370)&gt;0),1,0)</f>
        <v>1</v>
      </c>
      <c r="U370">
        <f t="shared" si="45"/>
        <v>202500</v>
      </c>
      <c r="V370">
        <f t="shared" si="46"/>
        <v>675</v>
      </c>
      <c r="W370">
        <f t="shared" si="47"/>
        <v>70875</v>
      </c>
    </row>
    <row r="371" spans="1:23" ht="15.75" customHeight="1" x14ac:dyDescent="0.3">
      <c r="A371" s="2" t="s">
        <v>25</v>
      </c>
      <c r="B371" s="2">
        <v>1197831</v>
      </c>
      <c r="C371" s="3">
        <v>44432</v>
      </c>
      <c r="D371" s="12" t="str" cm="1">
        <f t="array" ref="D371">_xlfn.SWITCH(WEEKDAY(C371,2), 1, "Lundi", 2, "Mardi", 3, "Mercredi", 4, "Jeudi", 5, "Vendredi", 6, "Samedi", 7, "Dimanche", "Erreur")</f>
        <v>Mardi</v>
      </c>
      <c r="E371" s="2" t="s">
        <v>26</v>
      </c>
      <c r="F371" s="2" t="s">
        <v>27</v>
      </c>
      <c r="G371" s="2" t="s">
        <v>38</v>
      </c>
      <c r="H371" s="4" t="s">
        <v>18</v>
      </c>
      <c r="I371" s="5">
        <v>40</v>
      </c>
      <c r="J371" s="6">
        <v>675</v>
      </c>
      <c r="K371" s="7">
        <v>270000</v>
      </c>
      <c r="L371" s="7">
        <v>94500</v>
      </c>
      <c r="M371" s="8">
        <v>0.35</v>
      </c>
      <c r="N371" s="2" t="s">
        <v>23</v>
      </c>
      <c r="O371">
        <f t="shared" si="40"/>
        <v>2021</v>
      </c>
      <c r="P371">
        <f t="shared" si="41"/>
        <v>8</v>
      </c>
      <c r="Q371" t="str">
        <f t="shared" si="42"/>
        <v>août</v>
      </c>
      <c r="R371" t="str">
        <f t="shared" si="43"/>
        <v>Texas</v>
      </c>
      <c r="S371" t="str">
        <f t="shared" si="44"/>
        <v>2021-08</v>
      </c>
      <c r="T371">
        <f>IF(AND(COUNTIF(Calculs!$Q$2:$Q$12,$O371)&gt;0,COUNTIF(Calculs!$S$2:$S$12,$E371)&gt;0,COUNTIF(Calculs!$U$2:$U$12,$H371)&gt;0),1,0)</f>
        <v>1</v>
      </c>
      <c r="U371">
        <f t="shared" si="45"/>
        <v>270000</v>
      </c>
      <c r="V371">
        <f t="shared" si="46"/>
        <v>675</v>
      </c>
      <c r="W371">
        <f t="shared" si="47"/>
        <v>94500</v>
      </c>
    </row>
    <row r="372" spans="1:23" ht="15.75" customHeight="1" x14ac:dyDescent="0.3">
      <c r="A372" s="2" t="s">
        <v>25</v>
      </c>
      <c r="B372" s="2">
        <v>1197831</v>
      </c>
      <c r="C372" s="3">
        <v>44433</v>
      </c>
      <c r="D372" s="12" t="str" cm="1">
        <f t="array" ref="D372">_xlfn.SWITCH(WEEKDAY(C372,2), 1, "Lundi", 2, "Mardi", 3, "Mercredi", 4, "Jeudi", 5, "Vendredi", 6, "Samedi", 7, "Dimanche", "Erreur")</f>
        <v>Mercredi</v>
      </c>
      <c r="E372" s="2" t="s">
        <v>26</v>
      </c>
      <c r="F372" s="2" t="s">
        <v>27</v>
      </c>
      <c r="G372" s="2" t="s">
        <v>38</v>
      </c>
      <c r="H372" s="4" t="s">
        <v>19</v>
      </c>
      <c r="I372" s="5">
        <v>30</v>
      </c>
      <c r="J372" s="6">
        <v>500</v>
      </c>
      <c r="K372" s="7">
        <v>150000</v>
      </c>
      <c r="L372" s="7">
        <v>52500</v>
      </c>
      <c r="M372" s="8">
        <v>0.35</v>
      </c>
      <c r="N372" s="2" t="s">
        <v>23</v>
      </c>
      <c r="O372">
        <f t="shared" si="40"/>
        <v>2021</v>
      </c>
      <c r="P372">
        <f t="shared" si="41"/>
        <v>8</v>
      </c>
      <c r="Q372" t="str">
        <f t="shared" si="42"/>
        <v>août</v>
      </c>
      <c r="R372" t="str">
        <f t="shared" si="43"/>
        <v>Texas</v>
      </c>
      <c r="S372" t="str">
        <f t="shared" si="44"/>
        <v>2021-08</v>
      </c>
      <c r="T372">
        <f>IF(AND(COUNTIF(Calculs!$Q$2:$Q$12,$O372)&gt;0,COUNTIF(Calculs!$S$2:$S$12,$E372)&gt;0,COUNTIF(Calculs!$U$2:$U$12,$H372)&gt;0),1,0)</f>
        <v>1</v>
      </c>
      <c r="U372">
        <f t="shared" si="45"/>
        <v>150000</v>
      </c>
      <c r="V372">
        <f t="shared" si="46"/>
        <v>500</v>
      </c>
      <c r="W372">
        <f t="shared" si="47"/>
        <v>52500</v>
      </c>
    </row>
    <row r="373" spans="1:23" ht="15.75" customHeight="1" x14ac:dyDescent="0.3">
      <c r="A373" s="2" t="s">
        <v>25</v>
      </c>
      <c r="B373" s="2">
        <v>1197831</v>
      </c>
      <c r="C373" s="3">
        <v>44434</v>
      </c>
      <c r="D373" s="12" t="str" cm="1">
        <f t="array" ref="D373">_xlfn.SWITCH(WEEKDAY(C373,2), 1, "Lundi", 2, "Mardi", 3, "Mercredi", 4, "Jeudi", 5, "Vendredi", 6, "Samedi", 7, "Dimanche", "Erreur")</f>
        <v>Jeudi</v>
      </c>
      <c r="E373" s="2" t="s">
        <v>26</v>
      </c>
      <c r="F373" s="2" t="s">
        <v>27</v>
      </c>
      <c r="G373" s="2" t="s">
        <v>38</v>
      </c>
      <c r="H373" s="4" t="s">
        <v>20</v>
      </c>
      <c r="I373" s="5">
        <v>35</v>
      </c>
      <c r="J373" s="6">
        <v>400</v>
      </c>
      <c r="K373" s="7">
        <v>140000</v>
      </c>
      <c r="L373" s="7">
        <v>63000</v>
      </c>
      <c r="M373" s="8">
        <v>0.45</v>
      </c>
      <c r="N373" s="2" t="s">
        <v>23</v>
      </c>
      <c r="O373">
        <f t="shared" si="40"/>
        <v>2021</v>
      </c>
      <c r="P373">
        <f t="shared" si="41"/>
        <v>8</v>
      </c>
      <c r="Q373" t="str">
        <f t="shared" si="42"/>
        <v>août</v>
      </c>
      <c r="R373" t="str">
        <f t="shared" si="43"/>
        <v>Texas</v>
      </c>
      <c r="S373" t="str">
        <f t="shared" si="44"/>
        <v>2021-08</v>
      </c>
      <c r="T373">
        <f>IF(AND(COUNTIF(Calculs!$Q$2:$Q$12,$O373)&gt;0,COUNTIF(Calculs!$S$2:$S$12,$E373)&gt;0,COUNTIF(Calculs!$U$2:$U$12,$H373)&gt;0),1,0)</f>
        <v>1</v>
      </c>
      <c r="U373">
        <f t="shared" si="45"/>
        <v>140000</v>
      </c>
      <c r="V373">
        <f t="shared" si="46"/>
        <v>400</v>
      </c>
      <c r="W373">
        <f t="shared" si="47"/>
        <v>63000</v>
      </c>
    </row>
    <row r="374" spans="1:23" ht="15.75" customHeight="1" x14ac:dyDescent="0.3">
      <c r="A374" s="2" t="s">
        <v>25</v>
      </c>
      <c r="B374" s="2">
        <v>1197831</v>
      </c>
      <c r="C374" s="3">
        <v>44435</v>
      </c>
      <c r="D374" s="12" t="str" cm="1">
        <f t="array" ref="D374">_xlfn.SWITCH(WEEKDAY(C374,2), 1, "Lundi", 2, "Mardi", 3, "Mercredi", 4, "Jeudi", 5, "Vendredi", 6, "Samedi", 7, "Dimanche", "Erreur")</f>
        <v>Vendredi</v>
      </c>
      <c r="E374" s="2" t="s">
        <v>26</v>
      </c>
      <c r="F374" s="2" t="s">
        <v>27</v>
      </c>
      <c r="G374" s="2" t="s">
        <v>38</v>
      </c>
      <c r="H374" s="4" t="s">
        <v>21</v>
      </c>
      <c r="I374" s="5">
        <v>40</v>
      </c>
      <c r="J374" s="6">
        <v>300</v>
      </c>
      <c r="K374" s="7">
        <v>120000</v>
      </c>
      <c r="L374" s="7">
        <v>36000</v>
      </c>
      <c r="M374" s="8">
        <v>0.3</v>
      </c>
      <c r="N374" s="2" t="s">
        <v>23</v>
      </c>
      <c r="O374">
        <f t="shared" si="40"/>
        <v>2021</v>
      </c>
      <c r="P374">
        <f t="shared" si="41"/>
        <v>8</v>
      </c>
      <c r="Q374" t="str">
        <f t="shared" si="42"/>
        <v>août</v>
      </c>
      <c r="R374" t="str">
        <f t="shared" si="43"/>
        <v>Texas</v>
      </c>
      <c r="S374" t="str">
        <f t="shared" si="44"/>
        <v>2021-08</v>
      </c>
      <c r="T374">
        <f>IF(AND(COUNTIF(Calculs!$Q$2:$Q$12,$O374)&gt;0,COUNTIF(Calculs!$S$2:$S$12,$E374)&gt;0,COUNTIF(Calculs!$U$2:$U$12,$H374)&gt;0),1,0)</f>
        <v>1</v>
      </c>
      <c r="U374">
        <f t="shared" si="45"/>
        <v>120000</v>
      </c>
      <c r="V374">
        <f t="shared" si="46"/>
        <v>300</v>
      </c>
      <c r="W374">
        <f t="shared" si="47"/>
        <v>36000</v>
      </c>
    </row>
    <row r="375" spans="1:23" ht="15.75" customHeight="1" x14ac:dyDescent="0.3">
      <c r="A375" s="2" t="s">
        <v>25</v>
      </c>
      <c r="B375" s="2">
        <v>1197831</v>
      </c>
      <c r="C375" s="3">
        <v>44436</v>
      </c>
      <c r="D375" s="12" t="str" cm="1">
        <f t="array" ref="D375">_xlfn.SWITCH(WEEKDAY(C375,2), 1, "Lundi", 2, "Mardi", 3, "Mercredi", 4, "Jeudi", 5, "Vendredi", 6, "Samedi", 7, "Dimanche", "Erreur")</f>
        <v>Samedi</v>
      </c>
      <c r="E375" s="2" t="s">
        <v>26</v>
      </c>
      <c r="F375" s="2" t="s">
        <v>27</v>
      </c>
      <c r="G375" s="2" t="s">
        <v>38</v>
      </c>
      <c r="H375" s="4" t="s">
        <v>22</v>
      </c>
      <c r="I375" s="5">
        <v>35</v>
      </c>
      <c r="J375" s="6">
        <v>450</v>
      </c>
      <c r="K375" s="7">
        <v>157500</v>
      </c>
      <c r="L375" s="7">
        <v>78750</v>
      </c>
      <c r="M375" s="8">
        <v>0.5</v>
      </c>
      <c r="N375" s="2" t="s">
        <v>23</v>
      </c>
      <c r="O375">
        <f t="shared" si="40"/>
        <v>2021</v>
      </c>
      <c r="P375">
        <f t="shared" si="41"/>
        <v>8</v>
      </c>
      <c r="Q375" t="str">
        <f t="shared" si="42"/>
        <v>août</v>
      </c>
      <c r="R375" t="str">
        <f t="shared" si="43"/>
        <v>Texas</v>
      </c>
      <c r="S375" t="str">
        <f t="shared" si="44"/>
        <v>2021-08</v>
      </c>
      <c r="T375">
        <f>IF(AND(COUNTIF(Calculs!$Q$2:$Q$12,$O375)&gt;0,COUNTIF(Calculs!$S$2:$S$12,$E375)&gt;0,COUNTIF(Calculs!$U$2:$U$12,$H375)&gt;0),1,0)</f>
        <v>1</v>
      </c>
      <c r="U375">
        <f t="shared" si="45"/>
        <v>157500</v>
      </c>
      <c r="V375">
        <f t="shared" si="46"/>
        <v>450</v>
      </c>
      <c r="W375">
        <f t="shared" si="47"/>
        <v>78750</v>
      </c>
    </row>
    <row r="376" spans="1:23" ht="15.75" customHeight="1" x14ac:dyDescent="0.3">
      <c r="A376" s="2" t="s">
        <v>25</v>
      </c>
      <c r="B376" s="2">
        <v>1197831</v>
      </c>
      <c r="C376" s="3">
        <v>44437</v>
      </c>
      <c r="D376" s="12" t="str" cm="1">
        <f t="array" ref="D376">_xlfn.SWITCH(WEEKDAY(C376,2), 1, "Lundi", 2, "Mardi", 3, "Mercredi", 4, "Jeudi", 5, "Vendredi", 6, "Samedi", 7, "Dimanche", "Erreur")</f>
        <v>Dimanche</v>
      </c>
      <c r="E376" s="2" t="s">
        <v>26</v>
      </c>
      <c r="F376" s="2" t="s">
        <v>27</v>
      </c>
      <c r="G376" s="2" t="s">
        <v>38</v>
      </c>
      <c r="H376" s="4" t="s">
        <v>16</v>
      </c>
      <c r="I376" s="5">
        <v>20</v>
      </c>
      <c r="J376" s="6">
        <v>700</v>
      </c>
      <c r="K376" s="7">
        <v>140000</v>
      </c>
      <c r="L376" s="7">
        <v>49000</v>
      </c>
      <c r="M376" s="8">
        <v>0.35</v>
      </c>
      <c r="N376" s="2" t="s">
        <v>23</v>
      </c>
      <c r="O376">
        <f t="shared" si="40"/>
        <v>2021</v>
      </c>
      <c r="P376">
        <f t="shared" si="41"/>
        <v>8</v>
      </c>
      <c r="Q376" t="str">
        <f t="shared" si="42"/>
        <v>août</v>
      </c>
      <c r="R376" t="str">
        <f t="shared" si="43"/>
        <v>Texas</v>
      </c>
      <c r="S376" t="str">
        <f t="shared" si="44"/>
        <v>2021-08</v>
      </c>
      <c r="T376">
        <f>IF(AND(COUNTIF(Calculs!$Q$2:$Q$12,$O376)&gt;0,COUNTIF(Calculs!$S$2:$S$12,$E376)&gt;0,COUNTIF(Calculs!$U$2:$U$12,$H376)&gt;0),1,0)</f>
        <v>1</v>
      </c>
      <c r="U376">
        <f t="shared" si="45"/>
        <v>140000</v>
      </c>
      <c r="V376">
        <f t="shared" si="46"/>
        <v>700</v>
      </c>
      <c r="W376">
        <f t="shared" si="47"/>
        <v>49000</v>
      </c>
    </row>
    <row r="377" spans="1:23" ht="15.75" customHeight="1" x14ac:dyDescent="0.3">
      <c r="A377" s="2" t="s">
        <v>25</v>
      </c>
      <c r="B377" s="2">
        <v>1197831</v>
      </c>
      <c r="C377" s="3">
        <v>44438</v>
      </c>
      <c r="D377" s="12" t="str" cm="1">
        <f t="array" ref="D377">_xlfn.SWITCH(WEEKDAY(C377,2), 1, "Lundi", 2, "Mardi", 3, "Mercredi", 4, "Jeudi", 5, "Vendredi", 6, "Samedi", 7, "Dimanche", "Erreur")</f>
        <v>Lundi</v>
      </c>
      <c r="E377" s="2" t="s">
        <v>26</v>
      </c>
      <c r="F377" s="2" t="s">
        <v>27</v>
      </c>
      <c r="G377" s="2" t="s">
        <v>38</v>
      </c>
      <c r="H377" s="4" t="s">
        <v>18</v>
      </c>
      <c r="I377" s="5">
        <v>30.000000000000004</v>
      </c>
      <c r="J377" s="6">
        <v>700</v>
      </c>
      <c r="K377" s="7">
        <v>210000.00000000003</v>
      </c>
      <c r="L377" s="7">
        <v>73500</v>
      </c>
      <c r="M377" s="8">
        <v>0.35</v>
      </c>
      <c r="N377" s="2" t="s">
        <v>23</v>
      </c>
      <c r="O377">
        <f t="shared" si="40"/>
        <v>2021</v>
      </c>
      <c r="P377">
        <f t="shared" si="41"/>
        <v>8</v>
      </c>
      <c r="Q377" t="str">
        <f t="shared" si="42"/>
        <v>août</v>
      </c>
      <c r="R377" t="str">
        <f t="shared" si="43"/>
        <v>Texas</v>
      </c>
      <c r="S377" t="str">
        <f t="shared" si="44"/>
        <v>2021-08</v>
      </c>
      <c r="T377">
        <f>IF(AND(COUNTIF(Calculs!$Q$2:$Q$12,$O377)&gt;0,COUNTIF(Calculs!$S$2:$S$12,$E377)&gt;0,COUNTIF(Calculs!$U$2:$U$12,$H377)&gt;0),1,0)</f>
        <v>1</v>
      </c>
      <c r="U377">
        <f t="shared" si="45"/>
        <v>210000.00000000003</v>
      </c>
      <c r="V377">
        <f t="shared" si="46"/>
        <v>700</v>
      </c>
      <c r="W377">
        <f t="shared" si="47"/>
        <v>73500</v>
      </c>
    </row>
    <row r="378" spans="1:23" ht="15.75" customHeight="1" x14ac:dyDescent="0.3">
      <c r="A378" s="2" t="s">
        <v>25</v>
      </c>
      <c r="B378" s="2">
        <v>1197831</v>
      </c>
      <c r="C378" s="3">
        <v>44439</v>
      </c>
      <c r="D378" s="12" t="str" cm="1">
        <f t="array" ref="D378">_xlfn.SWITCH(WEEKDAY(C378,2), 1, "Lundi", 2, "Mardi", 3, "Mercredi", 4, "Jeudi", 5, "Vendredi", 6, "Samedi", 7, "Dimanche", "Erreur")</f>
        <v>Mardi</v>
      </c>
      <c r="E378" s="2" t="s">
        <v>26</v>
      </c>
      <c r="F378" s="2" t="s">
        <v>27</v>
      </c>
      <c r="G378" s="2" t="s">
        <v>38</v>
      </c>
      <c r="H378" s="4" t="s">
        <v>19</v>
      </c>
      <c r="I378" s="5">
        <v>24.999999999999996</v>
      </c>
      <c r="J378" s="6">
        <v>525</v>
      </c>
      <c r="K378" s="7">
        <v>131249.99999999997</v>
      </c>
      <c r="L378" s="7">
        <v>45937.499999999985</v>
      </c>
      <c r="M378" s="8">
        <v>0.35</v>
      </c>
      <c r="N378" s="2" t="s">
        <v>23</v>
      </c>
      <c r="O378">
        <f t="shared" si="40"/>
        <v>2021</v>
      </c>
      <c r="P378">
        <f t="shared" si="41"/>
        <v>8</v>
      </c>
      <c r="Q378" t="str">
        <f t="shared" si="42"/>
        <v>août</v>
      </c>
      <c r="R378" t="str">
        <f t="shared" si="43"/>
        <v>Texas</v>
      </c>
      <c r="S378" t="str">
        <f t="shared" si="44"/>
        <v>2021-08</v>
      </c>
      <c r="T378">
        <f>IF(AND(COUNTIF(Calculs!$Q$2:$Q$12,$O378)&gt;0,COUNTIF(Calculs!$S$2:$S$12,$E378)&gt;0,COUNTIF(Calculs!$U$2:$U$12,$H378)&gt;0),1,0)</f>
        <v>1</v>
      </c>
      <c r="U378">
        <f t="shared" si="45"/>
        <v>131249.99999999997</v>
      </c>
      <c r="V378">
        <f t="shared" si="46"/>
        <v>525</v>
      </c>
      <c r="W378">
        <f t="shared" si="47"/>
        <v>45937.499999999985</v>
      </c>
    </row>
    <row r="379" spans="1:23" ht="15.75" customHeight="1" x14ac:dyDescent="0.3">
      <c r="A379" s="2" t="s">
        <v>25</v>
      </c>
      <c r="B379" s="2">
        <v>1197831</v>
      </c>
      <c r="C379" s="3">
        <v>44440</v>
      </c>
      <c r="D379" s="12" t="str" cm="1">
        <f t="array" ref="D379">_xlfn.SWITCH(WEEKDAY(C379,2), 1, "Lundi", 2, "Mardi", 3, "Mercredi", 4, "Jeudi", 5, "Vendredi", 6, "Samedi", 7, "Dimanche", "Erreur")</f>
        <v>Mercredi</v>
      </c>
      <c r="E379" s="2" t="s">
        <v>26</v>
      </c>
      <c r="F379" s="2" t="s">
        <v>27</v>
      </c>
      <c r="G379" s="2" t="s">
        <v>38</v>
      </c>
      <c r="H379" s="4" t="s">
        <v>20</v>
      </c>
      <c r="I379" s="5">
        <v>30.000000000000004</v>
      </c>
      <c r="J379" s="6">
        <v>425</v>
      </c>
      <c r="K379" s="7">
        <v>127500.00000000001</v>
      </c>
      <c r="L379" s="7">
        <v>57375.000000000007</v>
      </c>
      <c r="M379" s="8">
        <v>0.45</v>
      </c>
      <c r="N379" s="2" t="s">
        <v>23</v>
      </c>
      <c r="O379">
        <f t="shared" si="40"/>
        <v>2021</v>
      </c>
      <c r="P379">
        <f t="shared" si="41"/>
        <v>9</v>
      </c>
      <c r="Q379" t="str">
        <f t="shared" si="42"/>
        <v>sept</v>
      </c>
      <c r="R379" t="str">
        <f t="shared" si="43"/>
        <v>Texas</v>
      </c>
      <c r="S379" t="str">
        <f t="shared" si="44"/>
        <v>2021-09</v>
      </c>
      <c r="T379">
        <f>IF(AND(COUNTIF(Calculs!$Q$2:$Q$12,$O379)&gt;0,COUNTIF(Calculs!$S$2:$S$12,$E379)&gt;0,COUNTIF(Calculs!$U$2:$U$12,$H379)&gt;0),1,0)</f>
        <v>1</v>
      </c>
      <c r="U379">
        <f t="shared" si="45"/>
        <v>127500.00000000001</v>
      </c>
      <c r="V379">
        <f t="shared" si="46"/>
        <v>425</v>
      </c>
      <c r="W379">
        <f t="shared" si="47"/>
        <v>57375.000000000007</v>
      </c>
    </row>
    <row r="380" spans="1:23" ht="15.75" customHeight="1" x14ac:dyDescent="0.3">
      <c r="A380" s="2" t="s">
        <v>25</v>
      </c>
      <c r="B380" s="2">
        <v>1197831</v>
      </c>
      <c r="C380" s="3">
        <v>44441</v>
      </c>
      <c r="D380" s="12" t="str" cm="1">
        <f t="array" ref="D380">_xlfn.SWITCH(WEEKDAY(C380,2), 1, "Lundi", 2, "Mardi", 3, "Mercredi", 4, "Jeudi", 5, "Vendredi", 6, "Samedi", 7, "Dimanche", "Erreur")</f>
        <v>Jeudi</v>
      </c>
      <c r="E380" s="2" t="s">
        <v>26</v>
      </c>
      <c r="F380" s="2" t="s">
        <v>27</v>
      </c>
      <c r="G380" s="2" t="s">
        <v>38</v>
      </c>
      <c r="H380" s="4" t="s">
        <v>21</v>
      </c>
      <c r="I380" s="5">
        <v>35</v>
      </c>
      <c r="J380" s="6">
        <v>325</v>
      </c>
      <c r="K380" s="7">
        <v>113750</v>
      </c>
      <c r="L380" s="7">
        <v>34125</v>
      </c>
      <c r="M380" s="8">
        <v>0.3</v>
      </c>
      <c r="N380" s="2" t="s">
        <v>23</v>
      </c>
      <c r="O380">
        <f t="shared" si="40"/>
        <v>2021</v>
      </c>
      <c r="P380">
        <f t="shared" si="41"/>
        <v>9</v>
      </c>
      <c r="Q380" t="str">
        <f t="shared" si="42"/>
        <v>sept</v>
      </c>
      <c r="R380" t="str">
        <f t="shared" si="43"/>
        <v>Texas</v>
      </c>
      <c r="S380" t="str">
        <f t="shared" si="44"/>
        <v>2021-09</v>
      </c>
      <c r="T380">
        <f>IF(AND(COUNTIF(Calculs!$Q$2:$Q$12,$O380)&gt;0,COUNTIF(Calculs!$S$2:$S$12,$E380)&gt;0,COUNTIF(Calculs!$U$2:$U$12,$H380)&gt;0),1,0)</f>
        <v>1</v>
      </c>
      <c r="U380">
        <f t="shared" si="45"/>
        <v>113750</v>
      </c>
      <c r="V380">
        <f t="shared" si="46"/>
        <v>325</v>
      </c>
      <c r="W380">
        <f t="shared" si="47"/>
        <v>34125</v>
      </c>
    </row>
    <row r="381" spans="1:23" ht="15.75" customHeight="1" x14ac:dyDescent="0.3">
      <c r="A381" s="2" t="s">
        <v>25</v>
      </c>
      <c r="B381" s="2">
        <v>1197831</v>
      </c>
      <c r="C381" s="3">
        <v>44442</v>
      </c>
      <c r="D381" s="12" t="str" cm="1">
        <f t="array" ref="D381">_xlfn.SWITCH(WEEKDAY(C381,2), 1, "Lundi", 2, "Mardi", 3, "Mercredi", 4, "Jeudi", 5, "Vendredi", 6, "Samedi", 7, "Dimanche", "Erreur")</f>
        <v>Vendredi</v>
      </c>
      <c r="E381" s="2" t="s">
        <v>26</v>
      </c>
      <c r="F381" s="2" t="s">
        <v>27</v>
      </c>
      <c r="G381" s="2" t="s">
        <v>38</v>
      </c>
      <c r="H381" s="4" t="s">
        <v>22</v>
      </c>
      <c r="I381" s="5">
        <v>30.000000000000004</v>
      </c>
      <c r="J381" s="6">
        <v>600</v>
      </c>
      <c r="K381" s="7">
        <v>180000.00000000003</v>
      </c>
      <c r="L381" s="7">
        <v>90000.000000000015</v>
      </c>
      <c r="M381" s="8">
        <v>0.5</v>
      </c>
      <c r="N381" s="2" t="s">
        <v>23</v>
      </c>
      <c r="O381">
        <f t="shared" si="40"/>
        <v>2021</v>
      </c>
      <c r="P381">
        <f t="shared" si="41"/>
        <v>9</v>
      </c>
      <c r="Q381" t="str">
        <f t="shared" si="42"/>
        <v>sept</v>
      </c>
      <c r="R381" t="str">
        <f t="shared" si="43"/>
        <v>Texas</v>
      </c>
      <c r="S381" t="str">
        <f t="shared" si="44"/>
        <v>2021-09</v>
      </c>
      <c r="T381">
        <f>IF(AND(COUNTIF(Calculs!$Q$2:$Q$12,$O381)&gt;0,COUNTIF(Calculs!$S$2:$S$12,$E381)&gt;0,COUNTIF(Calculs!$U$2:$U$12,$H381)&gt;0),1,0)</f>
        <v>1</v>
      </c>
      <c r="U381">
        <f t="shared" si="45"/>
        <v>180000.00000000003</v>
      </c>
      <c r="V381">
        <f t="shared" si="46"/>
        <v>600</v>
      </c>
      <c r="W381">
        <f t="shared" si="47"/>
        <v>90000.000000000015</v>
      </c>
    </row>
    <row r="382" spans="1:23" ht="15.75" customHeight="1" x14ac:dyDescent="0.3">
      <c r="A382" s="2" t="s">
        <v>25</v>
      </c>
      <c r="B382" s="2">
        <v>1197831</v>
      </c>
      <c r="C382" s="3">
        <v>44443</v>
      </c>
      <c r="D382" s="12" t="str" cm="1">
        <f t="array" ref="D382">_xlfn.SWITCH(WEEKDAY(C382,2), 1, "Lundi", 2, "Mardi", 3, "Mercredi", 4, "Jeudi", 5, "Vendredi", 6, "Samedi", 7, "Dimanche", "Erreur")</f>
        <v>Samedi</v>
      </c>
      <c r="E382" s="2" t="s">
        <v>26</v>
      </c>
      <c r="F382" s="2" t="s">
        <v>27</v>
      </c>
      <c r="G382" s="2" t="s">
        <v>38</v>
      </c>
      <c r="H382" s="4" t="s">
        <v>16</v>
      </c>
      <c r="I382" s="5">
        <v>20</v>
      </c>
      <c r="J382" s="6">
        <v>750</v>
      </c>
      <c r="K382" s="7">
        <v>150000</v>
      </c>
      <c r="L382" s="7">
        <v>52500</v>
      </c>
      <c r="M382" s="8">
        <v>0.35</v>
      </c>
      <c r="N382" s="2" t="s">
        <v>23</v>
      </c>
      <c r="O382">
        <f t="shared" si="40"/>
        <v>2021</v>
      </c>
      <c r="P382">
        <f t="shared" si="41"/>
        <v>9</v>
      </c>
      <c r="Q382" t="str">
        <f t="shared" si="42"/>
        <v>sept</v>
      </c>
      <c r="R382" t="str">
        <f t="shared" si="43"/>
        <v>Texas</v>
      </c>
      <c r="S382" t="str">
        <f t="shared" si="44"/>
        <v>2021-09</v>
      </c>
      <c r="T382">
        <f>IF(AND(COUNTIF(Calculs!$Q$2:$Q$12,$O382)&gt;0,COUNTIF(Calculs!$S$2:$S$12,$E382)&gt;0,COUNTIF(Calculs!$U$2:$U$12,$H382)&gt;0),1,0)</f>
        <v>1</v>
      </c>
      <c r="U382">
        <f t="shared" si="45"/>
        <v>150000</v>
      </c>
      <c r="V382">
        <f t="shared" si="46"/>
        <v>750</v>
      </c>
      <c r="W382">
        <f t="shared" si="47"/>
        <v>52500</v>
      </c>
    </row>
    <row r="383" spans="1:23" ht="15.75" customHeight="1" x14ac:dyDescent="0.3">
      <c r="A383" s="2" t="s">
        <v>25</v>
      </c>
      <c r="B383" s="2">
        <v>1197831</v>
      </c>
      <c r="C383" s="3">
        <v>44444</v>
      </c>
      <c r="D383" s="12" t="str" cm="1">
        <f t="array" ref="D383">_xlfn.SWITCH(WEEKDAY(C383,2), 1, "Lundi", 2, "Mardi", 3, "Mercredi", 4, "Jeudi", 5, "Vendredi", 6, "Samedi", 7, "Dimanche", "Erreur")</f>
        <v>Dimanche</v>
      </c>
      <c r="E383" s="2" t="s">
        <v>26</v>
      </c>
      <c r="F383" s="2" t="s">
        <v>27</v>
      </c>
      <c r="G383" s="2" t="s">
        <v>38</v>
      </c>
      <c r="H383" s="4" t="s">
        <v>18</v>
      </c>
      <c r="I383" s="5">
        <v>30.000000000000004</v>
      </c>
      <c r="J383" s="6">
        <v>775</v>
      </c>
      <c r="K383" s="7">
        <v>232500.00000000003</v>
      </c>
      <c r="L383" s="7">
        <v>81375</v>
      </c>
      <c r="M383" s="8">
        <v>0.35</v>
      </c>
      <c r="N383" s="2" t="s">
        <v>23</v>
      </c>
      <c r="O383">
        <f t="shared" si="40"/>
        <v>2021</v>
      </c>
      <c r="P383">
        <f t="shared" si="41"/>
        <v>9</v>
      </c>
      <c r="Q383" t="str">
        <f t="shared" si="42"/>
        <v>sept</v>
      </c>
      <c r="R383" t="str">
        <f t="shared" si="43"/>
        <v>Texas</v>
      </c>
      <c r="S383" t="str">
        <f t="shared" si="44"/>
        <v>2021-09</v>
      </c>
      <c r="T383">
        <f>IF(AND(COUNTIF(Calculs!$Q$2:$Q$12,$O383)&gt;0,COUNTIF(Calculs!$S$2:$S$12,$E383)&gt;0,COUNTIF(Calculs!$U$2:$U$12,$H383)&gt;0),1,0)</f>
        <v>1</v>
      </c>
      <c r="U383">
        <f t="shared" si="45"/>
        <v>232500.00000000003</v>
      </c>
      <c r="V383">
        <f t="shared" si="46"/>
        <v>775</v>
      </c>
      <c r="W383">
        <f t="shared" si="47"/>
        <v>81375</v>
      </c>
    </row>
    <row r="384" spans="1:23" ht="15.75" customHeight="1" x14ac:dyDescent="0.3">
      <c r="A384" s="2" t="s">
        <v>25</v>
      </c>
      <c r="B384" s="2">
        <v>1197831</v>
      </c>
      <c r="C384" s="3">
        <v>44445</v>
      </c>
      <c r="D384" s="12" t="str" cm="1">
        <f t="array" ref="D384">_xlfn.SWITCH(WEEKDAY(C384,2), 1, "Lundi", 2, "Mardi", 3, "Mercredi", 4, "Jeudi", 5, "Vendredi", 6, "Samedi", 7, "Dimanche", "Erreur")</f>
        <v>Lundi</v>
      </c>
      <c r="E384" s="2" t="s">
        <v>26</v>
      </c>
      <c r="F384" s="2" t="s">
        <v>27</v>
      </c>
      <c r="G384" s="2" t="s">
        <v>38</v>
      </c>
      <c r="H384" s="4" t="s">
        <v>19</v>
      </c>
      <c r="I384" s="5">
        <v>24.999999999999996</v>
      </c>
      <c r="J384" s="6">
        <v>625</v>
      </c>
      <c r="K384" s="7">
        <v>156249.99999999997</v>
      </c>
      <c r="L384" s="7">
        <v>54687.499999999985</v>
      </c>
      <c r="M384" s="8">
        <v>0.35</v>
      </c>
      <c r="N384" s="2" t="s">
        <v>23</v>
      </c>
      <c r="O384">
        <f t="shared" si="40"/>
        <v>2021</v>
      </c>
      <c r="P384">
        <f t="shared" si="41"/>
        <v>9</v>
      </c>
      <c r="Q384" t="str">
        <f t="shared" si="42"/>
        <v>sept</v>
      </c>
      <c r="R384" t="str">
        <f t="shared" si="43"/>
        <v>Texas</v>
      </c>
      <c r="S384" t="str">
        <f t="shared" si="44"/>
        <v>2021-09</v>
      </c>
      <c r="T384">
        <f>IF(AND(COUNTIF(Calculs!$Q$2:$Q$12,$O384)&gt;0,COUNTIF(Calculs!$S$2:$S$12,$E384)&gt;0,COUNTIF(Calculs!$U$2:$U$12,$H384)&gt;0),1,0)</f>
        <v>1</v>
      </c>
      <c r="U384">
        <f t="shared" si="45"/>
        <v>156249.99999999997</v>
      </c>
      <c r="V384">
        <f t="shared" si="46"/>
        <v>625</v>
      </c>
      <c r="W384">
        <f t="shared" si="47"/>
        <v>54687.499999999985</v>
      </c>
    </row>
    <row r="385" spans="1:23" ht="15.75" customHeight="1" x14ac:dyDescent="0.3">
      <c r="A385" s="2" t="s">
        <v>25</v>
      </c>
      <c r="B385" s="2">
        <v>1197831</v>
      </c>
      <c r="C385" s="3">
        <v>44446</v>
      </c>
      <c r="D385" s="12" t="str" cm="1">
        <f t="array" ref="D385">_xlfn.SWITCH(WEEKDAY(C385,2), 1, "Lundi", 2, "Mardi", 3, "Mercredi", 4, "Jeudi", 5, "Vendredi", 6, "Samedi", 7, "Dimanche", "Erreur")</f>
        <v>Mardi</v>
      </c>
      <c r="E385" s="2" t="s">
        <v>26</v>
      </c>
      <c r="F385" s="2" t="s">
        <v>27</v>
      </c>
      <c r="G385" s="2" t="s">
        <v>38</v>
      </c>
      <c r="H385" s="4" t="s">
        <v>20</v>
      </c>
      <c r="I385" s="5">
        <v>35</v>
      </c>
      <c r="J385" s="6">
        <v>550</v>
      </c>
      <c r="K385" s="7">
        <v>192500</v>
      </c>
      <c r="L385" s="7">
        <v>86625</v>
      </c>
      <c r="M385" s="8">
        <v>0.45</v>
      </c>
      <c r="N385" s="2" t="s">
        <v>23</v>
      </c>
      <c r="O385">
        <f t="shared" si="40"/>
        <v>2021</v>
      </c>
      <c r="P385">
        <f t="shared" si="41"/>
        <v>9</v>
      </c>
      <c r="Q385" t="str">
        <f t="shared" si="42"/>
        <v>sept</v>
      </c>
      <c r="R385" t="str">
        <f t="shared" si="43"/>
        <v>Texas</v>
      </c>
      <c r="S385" t="str">
        <f t="shared" si="44"/>
        <v>2021-09</v>
      </c>
      <c r="T385">
        <f>IF(AND(COUNTIF(Calculs!$Q$2:$Q$12,$O385)&gt;0,COUNTIF(Calculs!$S$2:$S$12,$E385)&gt;0,COUNTIF(Calculs!$U$2:$U$12,$H385)&gt;0),1,0)</f>
        <v>1</v>
      </c>
      <c r="U385">
        <f t="shared" si="45"/>
        <v>192500</v>
      </c>
      <c r="V385">
        <f t="shared" si="46"/>
        <v>550</v>
      </c>
      <c r="W385">
        <f t="shared" si="47"/>
        <v>86625</v>
      </c>
    </row>
    <row r="386" spans="1:23" ht="15.75" customHeight="1" x14ac:dyDescent="0.3">
      <c r="A386" s="2" t="s">
        <v>25</v>
      </c>
      <c r="B386" s="2">
        <v>1197831</v>
      </c>
      <c r="C386" s="3">
        <v>44447</v>
      </c>
      <c r="D386" s="12" t="str" cm="1">
        <f t="array" ref="D386">_xlfn.SWITCH(WEEKDAY(C386,2), 1, "Lundi", 2, "Mardi", 3, "Mercredi", 4, "Jeudi", 5, "Vendredi", 6, "Samedi", 7, "Dimanche", "Erreur")</f>
        <v>Mercredi</v>
      </c>
      <c r="E386" s="2" t="s">
        <v>26</v>
      </c>
      <c r="F386" s="2" t="s">
        <v>27</v>
      </c>
      <c r="G386" s="2" t="s">
        <v>38</v>
      </c>
      <c r="H386" s="4" t="s">
        <v>21</v>
      </c>
      <c r="I386" s="5">
        <v>50</v>
      </c>
      <c r="J386" s="6">
        <v>450</v>
      </c>
      <c r="K386" s="7">
        <v>225000</v>
      </c>
      <c r="L386" s="7">
        <v>67500</v>
      </c>
      <c r="M386" s="8">
        <v>0.3</v>
      </c>
      <c r="N386" s="2" t="s">
        <v>23</v>
      </c>
      <c r="O386">
        <f t="shared" si="40"/>
        <v>2021</v>
      </c>
      <c r="P386">
        <f t="shared" si="41"/>
        <v>9</v>
      </c>
      <c r="Q386" t="str">
        <f t="shared" si="42"/>
        <v>sept</v>
      </c>
      <c r="R386" t="str">
        <f t="shared" si="43"/>
        <v>Texas</v>
      </c>
      <c r="S386" t="str">
        <f t="shared" si="44"/>
        <v>2021-09</v>
      </c>
      <c r="T386">
        <f>IF(AND(COUNTIF(Calculs!$Q$2:$Q$12,$O386)&gt;0,COUNTIF(Calculs!$S$2:$S$12,$E386)&gt;0,COUNTIF(Calculs!$U$2:$U$12,$H386)&gt;0),1,0)</f>
        <v>1</v>
      </c>
      <c r="U386">
        <f t="shared" si="45"/>
        <v>225000</v>
      </c>
      <c r="V386">
        <f t="shared" si="46"/>
        <v>450</v>
      </c>
      <c r="W386">
        <f t="shared" si="47"/>
        <v>67500</v>
      </c>
    </row>
    <row r="387" spans="1:23" ht="15.75" customHeight="1" x14ac:dyDescent="0.3">
      <c r="A387" s="2" t="s">
        <v>25</v>
      </c>
      <c r="B387" s="2">
        <v>1197831</v>
      </c>
      <c r="C387" s="3">
        <v>44448</v>
      </c>
      <c r="D387" s="12" t="str" cm="1">
        <f t="array" ref="D387">_xlfn.SWITCH(WEEKDAY(C387,2), 1, "Lundi", 2, "Mardi", 3, "Mercredi", 4, "Jeudi", 5, "Vendredi", 6, "Samedi", 7, "Dimanche", "Erreur")</f>
        <v>Jeudi</v>
      </c>
      <c r="E387" s="2" t="s">
        <v>26</v>
      </c>
      <c r="F387" s="2" t="s">
        <v>27</v>
      </c>
      <c r="G387" s="2" t="s">
        <v>38</v>
      </c>
      <c r="H387" s="4" t="s">
        <v>22</v>
      </c>
      <c r="I387" s="5">
        <v>45</v>
      </c>
      <c r="J387" s="6">
        <v>800</v>
      </c>
      <c r="K387" s="7">
        <v>360000</v>
      </c>
      <c r="L387" s="7">
        <v>180000</v>
      </c>
      <c r="M387" s="8">
        <v>0.5</v>
      </c>
      <c r="N387" s="2" t="s">
        <v>23</v>
      </c>
      <c r="O387">
        <f t="shared" ref="O387:O450" si="48">YEAR($C387)</f>
        <v>2021</v>
      </c>
      <c r="P387">
        <f t="shared" ref="P387:P450" si="49">MONTH($C387)</f>
        <v>9</v>
      </c>
      <c r="Q387" t="str">
        <f t="shared" ref="Q387:Q450" si="50">TEXT($C387,"mmm")</f>
        <v>sept</v>
      </c>
      <c r="R387" t="str">
        <f t="shared" ref="R387:R450" si="51">SUBSTITUTE(SUBSTITUTE($F387,"Sud ","South "),"Ouest ","West ")</f>
        <v>Texas</v>
      </c>
      <c r="S387" t="str">
        <f t="shared" ref="S387:S450" si="52">TEXT($C387,"aaaa-mm")</f>
        <v>2021-09</v>
      </c>
      <c r="T387">
        <f>IF(AND(COUNTIF(Calculs!$Q$2:$Q$12,$O387)&gt;0,COUNTIF(Calculs!$S$2:$S$12,$E387)&gt;0,COUNTIF(Calculs!$U$2:$U$12,$H387)&gt;0),1,0)</f>
        <v>1</v>
      </c>
      <c r="U387">
        <f t="shared" ref="U387:U450" si="53">$K387*$T387</f>
        <v>360000</v>
      </c>
      <c r="V387">
        <f t="shared" ref="V387:V450" si="54">$J387*$T387</f>
        <v>800</v>
      </c>
      <c r="W387">
        <f t="shared" ref="W387:W450" si="55">$L387*$T387</f>
        <v>180000</v>
      </c>
    </row>
    <row r="388" spans="1:23" ht="15.75" customHeight="1" x14ac:dyDescent="0.3">
      <c r="A388" s="2" t="s">
        <v>25</v>
      </c>
      <c r="B388" s="2">
        <v>1197831</v>
      </c>
      <c r="C388" s="3">
        <v>44449</v>
      </c>
      <c r="D388" s="12" t="str" cm="1">
        <f t="array" ref="D388">_xlfn.SWITCH(WEEKDAY(C388,2), 1, "Lundi", 2, "Mardi", 3, "Mercredi", 4, "Jeudi", 5, "Vendredi", 6, "Samedi", 7, "Dimanche", "Erreur")</f>
        <v>Vendredi</v>
      </c>
      <c r="E388" s="2" t="s">
        <v>26</v>
      </c>
      <c r="F388" s="2" t="s">
        <v>27</v>
      </c>
      <c r="G388" s="2" t="s">
        <v>38</v>
      </c>
      <c r="H388" s="4" t="s">
        <v>16</v>
      </c>
      <c r="I388" s="5">
        <v>45</v>
      </c>
      <c r="J388" s="6">
        <v>800</v>
      </c>
      <c r="K388" s="7">
        <v>360000</v>
      </c>
      <c r="L388" s="7">
        <v>125999.99999999999</v>
      </c>
      <c r="M388" s="8">
        <v>0.35</v>
      </c>
      <c r="N388" s="2" t="s">
        <v>23</v>
      </c>
      <c r="O388">
        <f t="shared" si="48"/>
        <v>2021</v>
      </c>
      <c r="P388">
        <f t="shared" si="49"/>
        <v>9</v>
      </c>
      <c r="Q388" t="str">
        <f t="shared" si="50"/>
        <v>sept</v>
      </c>
      <c r="R388" t="str">
        <f t="shared" si="51"/>
        <v>Texas</v>
      </c>
      <c r="S388" t="str">
        <f t="shared" si="52"/>
        <v>2021-09</v>
      </c>
      <c r="T388">
        <f>IF(AND(COUNTIF(Calculs!$Q$2:$Q$12,$O388)&gt;0,COUNTIF(Calculs!$S$2:$S$12,$E388)&gt;0,COUNTIF(Calculs!$U$2:$U$12,$H388)&gt;0),1,0)</f>
        <v>1</v>
      </c>
      <c r="U388">
        <f t="shared" si="53"/>
        <v>360000</v>
      </c>
      <c r="V388">
        <f t="shared" si="54"/>
        <v>800</v>
      </c>
      <c r="W388">
        <f t="shared" si="55"/>
        <v>125999.99999999999</v>
      </c>
    </row>
    <row r="389" spans="1:23" ht="15.75" customHeight="1" x14ac:dyDescent="0.3">
      <c r="A389" s="2" t="s">
        <v>25</v>
      </c>
      <c r="B389" s="2">
        <v>1197831</v>
      </c>
      <c r="C389" s="3">
        <v>44450</v>
      </c>
      <c r="D389" s="12" t="str" cm="1">
        <f t="array" ref="D389">_xlfn.SWITCH(WEEKDAY(C389,2), 1, "Lundi", 2, "Mardi", 3, "Mercredi", 4, "Jeudi", 5, "Vendredi", 6, "Samedi", 7, "Dimanche", "Erreur")</f>
        <v>Samedi</v>
      </c>
      <c r="E389" s="2" t="s">
        <v>26</v>
      </c>
      <c r="F389" s="2" t="s">
        <v>27</v>
      </c>
      <c r="G389" s="2" t="s">
        <v>38</v>
      </c>
      <c r="H389" s="4" t="s">
        <v>18</v>
      </c>
      <c r="I389" s="5">
        <v>50</v>
      </c>
      <c r="J389" s="6">
        <v>800</v>
      </c>
      <c r="K389" s="7">
        <v>400000</v>
      </c>
      <c r="L389" s="7">
        <v>140000</v>
      </c>
      <c r="M389" s="8">
        <v>0.35</v>
      </c>
      <c r="N389" s="2" t="s">
        <v>23</v>
      </c>
      <c r="O389">
        <f t="shared" si="48"/>
        <v>2021</v>
      </c>
      <c r="P389">
        <f t="shared" si="49"/>
        <v>9</v>
      </c>
      <c r="Q389" t="str">
        <f t="shared" si="50"/>
        <v>sept</v>
      </c>
      <c r="R389" t="str">
        <f t="shared" si="51"/>
        <v>Texas</v>
      </c>
      <c r="S389" t="str">
        <f t="shared" si="52"/>
        <v>2021-09</v>
      </c>
      <c r="T389">
        <f>IF(AND(COUNTIF(Calculs!$Q$2:$Q$12,$O389)&gt;0,COUNTIF(Calculs!$S$2:$S$12,$E389)&gt;0,COUNTIF(Calculs!$U$2:$U$12,$H389)&gt;0),1,0)</f>
        <v>1</v>
      </c>
      <c r="U389">
        <f t="shared" si="53"/>
        <v>400000</v>
      </c>
      <c r="V389">
        <f t="shared" si="54"/>
        <v>800</v>
      </c>
      <c r="W389">
        <f t="shared" si="55"/>
        <v>140000</v>
      </c>
    </row>
    <row r="390" spans="1:23" ht="15.75" customHeight="1" x14ac:dyDescent="0.3">
      <c r="A390" s="2" t="s">
        <v>25</v>
      </c>
      <c r="B390" s="2">
        <v>1197831</v>
      </c>
      <c r="C390" s="3">
        <v>44451</v>
      </c>
      <c r="D390" s="12" t="str" cm="1">
        <f t="array" ref="D390">_xlfn.SWITCH(WEEKDAY(C390,2), 1, "Lundi", 2, "Mardi", 3, "Mercredi", 4, "Jeudi", 5, "Vendredi", 6, "Samedi", 7, "Dimanche", "Erreur")</f>
        <v>Dimanche</v>
      </c>
      <c r="E390" s="2" t="s">
        <v>26</v>
      </c>
      <c r="F390" s="2" t="s">
        <v>27</v>
      </c>
      <c r="G390" s="2" t="s">
        <v>38</v>
      </c>
      <c r="H390" s="4" t="s">
        <v>19</v>
      </c>
      <c r="I390" s="5">
        <v>45</v>
      </c>
      <c r="J390" s="6">
        <v>650</v>
      </c>
      <c r="K390" s="7">
        <v>292500</v>
      </c>
      <c r="L390" s="7">
        <v>102375</v>
      </c>
      <c r="M390" s="8">
        <v>0.35</v>
      </c>
      <c r="N390" s="2" t="s">
        <v>23</v>
      </c>
      <c r="O390">
        <f t="shared" si="48"/>
        <v>2021</v>
      </c>
      <c r="P390">
        <f t="shared" si="49"/>
        <v>9</v>
      </c>
      <c r="Q390" t="str">
        <f t="shared" si="50"/>
        <v>sept</v>
      </c>
      <c r="R390" t="str">
        <f t="shared" si="51"/>
        <v>Texas</v>
      </c>
      <c r="S390" t="str">
        <f t="shared" si="52"/>
        <v>2021-09</v>
      </c>
      <c r="T390">
        <f>IF(AND(COUNTIF(Calculs!$Q$2:$Q$12,$O390)&gt;0,COUNTIF(Calculs!$S$2:$S$12,$E390)&gt;0,COUNTIF(Calculs!$U$2:$U$12,$H390)&gt;0),1,0)</f>
        <v>1</v>
      </c>
      <c r="U390">
        <f t="shared" si="53"/>
        <v>292500</v>
      </c>
      <c r="V390">
        <f t="shared" si="54"/>
        <v>650</v>
      </c>
      <c r="W390">
        <f t="shared" si="55"/>
        <v>102375</v>
      </c>
    </row>
    <row r="391" spans="1:23" ht="15.75" customHeight="1" x14ac:dyDescent="0.3">
      <c r="A391" s="2" t="s">
        <v>25</v>
      </c>
      <c r="B391" s="2">
        <v>1197831</v>
      </c>
      <c r="C391" s="3">
        <v>44452</v>
      </c>
      <c r="D391" s="12" t="str" cm="1">
        <f t="array" ref="D391">_xlfn.SWITCH(WEEKDAY(C391,2), 1, "Lundi", 2, "Mardi", 3, "Mercredi", 4, "Jeudi", 5, "Vendredi", 6, "Samedi", 7, "Dimanche", "Erreur")</f>
        <v>Lundi</v>
      </c>
      <c r="E391" s="2" t="s">
        <v>26</v>
      </c>
      <c r="F391" s="2" t="s">
        <v>27</v>
      </c>
      <c r="G391" s="2" t="s">
        <v>38</v>
      </c>
      <c r="H391" s="4" t="s">
        <v>20</v>
      </c>
      <c r="I391" s="5">
        <v>45</v>
      </c>
      <c r="J391" s="6">
        <v>600</v>
      </c>
      <c r="K391" s="7">
        <v>270000</v>
      </c>
      <c r="L391" s="7">
        <v>121500</v>
      </c>
      <c r="M391" s="8">
        <v>0.45</v>
      </c>
      <c r="N391" s="2" t="s">
        <v>23</v>
      </c>
      <c r="O391">
        <f t="shared" si="48"/>
        <v>2021</v>
      </c>
      <c r="P391">
        <f t="shared" si="49"/>
        <v>9</v>
      </c>
      <c r="Q391" t="str">
        <f t="shared" si="50"/>
        <v>sept</v>
      </c>
      <c r="R391" t="str">
        <f t="shared" si="51"/>
        <v>Texas</v>
      </c>
      <c r="S391" t="str">
        <f t="shared" si="52"/>
        <v>2021-09</v>
      </c>
      <c r="T391">
        <f>IF(AND(COUNTIF(Calculs!$Q$2:$Q$12,$O391)&gt;0,COUNTIF(Calculs!$S$2:$S$12,$E391)&gt;0,COUNTIF(Calculs!$U$2:$U$12,$H391)&gt;0),1,0)</f>
        <v>1</v>
      </c>
      <c r="U391">
        <f t="shared" si="53"/>
        <v>270000</v>
      </c>
      <c r="V391">
        <f t="shared" si="54"/>
        <v>600</v>
      </c>
      <c r="W391">
        <f t="shared" si="55"/>
        <v>121500</v>
      </c>
    </row>
    <row r="392" spans="1:23" ht="15.75" customHeight="1" x14ac:dyDescent="0.3">
      <c r="A392" s="2" t="s">
        <v>25</v>
      </c>
      <c r="B392" s="2">
        <v>1197831</v>
      </c>
      <c r="C392" s="3">
        <v>44453</v>
      </c>
      <c r="D392" s="12" t="str" cm="1">
        <f t="array" ref="D392">_xlfn.SWITCH(WEEKDAY(C392,2), 1, "Lundi", 2, "Mardi", 3, "Mercredi", 4, "Jeudi", 5, "Vendredi", 6, "Samedi", 7, "Dimanche", "Erreur")</f>
        <v>Mardi</v>
      </c>
      <c r="E392" s="2" t="s">
        <v>26</v>
      </c>
      <c r="F392" s="2" t="s">
        <v>27</v>
      </c>
      <c r="G392" s="2" t="s">
        <v>38</v>
      </c>
      <c r="H392" s="4" t="s">
        <v>21</v>
      </c>
      <c r="I392" s="5">
        <v>50</v>
      </c>
      <c r="J392" s="6">
        <v>500</v>
      </c>
      <c r="K392" s="7">
        <v>250000</v>
      </c>
      <c r="L392" s="7">
        <v>75000</v>
      </c>
      <c r="M392" s="8">
        <v>0.3</v>
      </c>
      <c r="N392" s="2" t="s">
        <v>23</v>
      </c>
      <c r="O392">
        <f t="shared" si="48"/>
        <v>2021</v>
      </c>
      <c r="P392">
        <f t="shared" si="49"/>
        <v>9</v>
      </c>
      <c r="Q392" t="str">
        <f t="shared" si="50"/>
        <v>sept</v>
      </c>
      <c r="R392" t="str">
        <f t="shared" si="51"/>
        <v>Texas</v>
      </c>
      <c r="S392" t="str">
        <f t="shared" si="52"/>
        <v>2021-09</v>
      </c>
      <c r="T392">
        <f>IF(AND(COUNTIF(Calculs!$Q$2:$Q$12,$O392)&gt;0,COUNTIF(Calculs!$S$2:$S$12,$E392)&gt;0,COUNTIF(Calculs!$U$2:$U$12,$H392)&gt;0),1,0)</f>
        <v>1</v>
      </c>
      <c r="U392">
        <f t="shared" si="53"/>
        <v>250000</v>
      </c>
      <c r="V392">
        <f t="shared" si="54"/>
        <v>500</v>
      </c>
      <c r="W392">
        <f t="shared" si="55"/>
        <v>75000</v>
      </c>
    </row>
    <row r="393" spans="1:23" ht="15.75" customHeight="1" x14ac:dyDescent="0.3">
      <c r="A393" s="2" t="s">
        <v>25</v>
      </c>
      <c r="B393" s="2">
        <v>1197831</v>
      </c>
      <c r="C393" s="3">
        <v>44454</v>
      </c>
      <c r="D393" s="12" t="str" cm="1">
        <f t="array" ref="D393">_xlfn.SWITCH(WEEKDAY(C393,2), 1, "Lundi", 2, "Mardi", 3, "Mercredi", 4, "Jeudi", 5, "Vendredi", 6, "Samedi", 7, "Dimanche", "Erreur")</f>
        <v>Mercredi</v>
      </c>
      <c r="E393" s="2" t="s">
        <v>26</v>
      </c>
      <c r="F393" s="2" t="s">
        <v>27</v>
      </c>
      <c r="G393" s="2" t="s">
        <v>38</v>
      </c>
      <c r="H393" s="4" t="s">
        <v>22</v>
      </c>
      <c r="I393" s="5">
        <v>55.000000000000007</v>
      </c>
      <c r="J393" s="6">
        <v>875</v>
      </c>
      <c r="K393" s="7">
        <v>481250.00000000006</v>
      </c>
      <c r="L393" s="7">
        <v>240625.00000000003</v>
      </c>
      <c r="M393" s="8">
        <v>0.5</v>
      </c>
      <c r="N393" s="2" t="s">
        <v>23</v>
      </c>
      <c r="O393">
        <f t="shared" si="48"/>
        <v>2021</v>
      </c>
      <c r="P393">
        <f t="shared" si="49"/>
        <v>9</v>
      </c>
      <c r="Q393" t="str">
        <f t="shared" si="50"/>
        <v>sept</v>
      </c>
      <c r="R393" t="str">
        <f t="shared" si="51"/>
        <v>Texas</v>
      </c>
      <c r="S393" t="str">
        <f t="shared" si="52"/>
        <v>2021-09</v>
      </c>
      <c r="T393">
        <f>IF(AND(COUNTIF(Calculs!$Q$2:$Q$12,$O393)&gt;0,COUNTIF(Calculs!$S$2:$S$12,$E393)&gt;0,COUNTIF(Calculs!$U$2:$U$12,$H393)&gt;0),1,0)</f>
        <v>1</v>
      </c>
      <c r="U393">
        <f t="shared" si="53"/>
        <v>481250.00000000006</v>
      </c>
      <c r="V393">
        <f t="shared" si="54"/>
        <v>875</v>
      </c>
      <c r="W393">
        <f t="shared" si="55"/>
        <v>240625.00000000003</v>
      </c>
    </row>
    <row r="394" spans="1:23" ht="15.75" customHeight="1" x14ac:dyDescent="0.3">
      <c r="A394" s="2" t="s">
        <v>25</v>
      </c>
      <c r="B394" s="2">
        <v>1197831</v>
      </c>
      <c r="C394" s="3">
        <v>44455</v>
      </c>
      <c r="D394" s="12" t="str" cm="1">
        <f t="array" ref="D394">_xlfn.SWITCH(WEEKDAY(C394,2), 1, "Lundi", 2, "Mardi", 3, "Mercredi", 4, "Jeudi", 5, "Vendredi", 6, "Samedi", 7, "Dimanche", "Erreur")</f>
        <v>Jeudi</v>
      </c>
      <c r="E394" s="2" t="s">
        <v>26</v>
      </c>
      <c r="F394" s="2" t="s">
        <v>27</v>
      </c>
      <c r="G394" s="2" t="s">
        <v>38</v>
      </c>
      <c r="H394" s="4" t="s">
        <v>16</v>
      </c>
      <c r="I394" s="5">
        <v>45</v>
      </c>
      <c r="J394" s="6">
        <v>825</v>
      </c>
      <c r="K394" s="7">
        <v>371250</v>
      </c>
      <c r="L394" s="7">
        <v>148500</v>
      </c>
      <c r="M394" s="8">
        <v>0.39999999999999997</v>
      </c>
      <c r="N394" s="2" t="s">
        <v>23</v>
      </c>
      <c r="O394">
        <f t="shared" si="48"/>
        <v>2021</v>
      </c>
      <c r="P394">
        <f t="shared" si="49"/>
        <v>9</v>
      </c>
      <c r="Q394" t="str">
        <f t="shared" si="50"/>
        <v>sept</v>
      </c>
      <c r="R394" t="str">
        <f t="shared" si="51"/>
        <v>Texas</v>
      </c>
      <c r="S394" t="str">
        <f t="shared" si="52"/>
        <v>2021-09</v>
      </c>
      <c r="T394">
        <f>IF(AND(COUNTIF(Calculs!$Q$2:$Q$12,$O394)&gt;0,COUNTIF(Calculs!$S$2:$S$12,$E394)&gt;0,COUNTIF(Calculs!$U$2:$U$12,$H394)&gt;0),1,0)</f>
        <v>1</v>
      </c>
      <c r="U394">
        <f t="shared" si="53"/>
        <v>371250</v>
      </c>
      <c r="V394">
        <f t="shared" si="54"/>
        <v>825</v>
      </c>
      <c r="W394">
        <f t="shared" si="55"/>
        <v>148500</v>
      </c>
    </row>
    <row r="395" spans="1:23" ht="15.75" customHeight="1" x14ac:dyDescent="0.3">
      <c r="A395" s="2" t="s">
        <v>25</v>
      </c>
      <c r="B395" s="2">
        <v>1197831</v>
      </c>
      <c r="C395" s="3">
        <v>44456</v>
      </c>
      <c r="D395" s="12" t="str" cm="1">
        <f t="array" ref="D395">_xlfn.SWITCH(WEEKDAY(C395,2), 1, "Lundi", 2, "Mardi", 3, "Mercredi", 4, "Jeudi", 5, "Vendredi", 6, "Samedi", 7, "Dimanche", "Erreur")</f>
        <v>Vendredi</v>
      </c>
      <c r="E395" s="2" t="s">
        <v>26</v>
      </c>
      <c r="F395" s="2" t="s">
        <v>27</v>
      </c>
      <c r="G395" s="2" t="s">
        <v>38</v>
      </c>
      <c r="H395" s="4" t="s">
        <v>18</v>
      </c>
      <c r="I395" s="5">
        <v>50</v>
      </c>
      <c r="J395" s="6">
        <v>825</v>
      </c>
      <c r="K395" s="7">
        <v>412500</v>
      </c>
      <c r="L395" s="7">
        <v>165000</v>
      </c>
      <c r="M395" s="8">
        <v>0.39999999999999997</v>
      </c>
      <c r="N395" s="2" t="s">
        <v>23</v>
      </c>
      <c r="O395">
        <f t="shared" si="48"/>
        <v>2021</v>
      </c>
      <c r="P395">
        <f t="shared" si="49"/>
        <v>9</v>
      </c>
      <c r="Q395" t="str">
        <f t="shared" si="50"/>
        <v>sept</v>
      </c>
      <c r="R395" t="str">
        <f t="shared" si="51"/>
        <v>Texas</v>
      </c>
      <c r="S395" t="str">
        <f t="shared" si="52"/>
        <v>2021-09</v>
      </c>
      <c r="T395">
        <f>IF(AND(COUNTIF(Calculs!$Q$2:$Q$12,$O395)&gt;0,COUNTIF(Calculs!$S$2:$S$12,$E395)&gt;0,COUNTIF(Calculs!$U$2:$U$12,$H395)&gt;0),1,0)</f>
        <v>1</v>
      </c>
      <c r="U395">
        <f t="shared" si="53"/>
        <v>412500</v>
      </c>
      <c r="V395">
        <f t="shared" si="54"/>
        <v>825</v>
      </c>
      <c r="W395">
        <f t="shared" si="55"/>
        <v>165000</v>
      </c>
    </row>
    <row r="396" spans="1:23" ht="15.75" customHeight="1" x14ac:dyDescent="0.3">
      <c r="A396" s="2" t="s">
        <v>25</v>
      </c>
      <c r="B396" s="2">
        <v>1197831</v>
      </c>
      <c r="C396" s="3">
        <v>44457</v>
      </c>
      <c r="D396" s="12" t="str" cm="1">
        <f t="array" ref="D396">_xlfn.SWITCH(WEEKDAY(C396,2), 1, "Lundi", 2, "Mardi", 3, "Mercredi", 4, "Jeudi", 5, "Vendredi", 6, "Samedi", 7, "Dimanche", "Erreur")</f>
        <v>Samedi</v>
      </c>
      <c r="E396" s="2" t="s">
        <v>26</v>
      </c>
      <c r="F396" s="2" t="s">
        <v>27</v>
      </c>
      <c r="G396" s="2" t="s">
        <v>38</v>
      </c>
      <c r="H396" s="4" t="s">
        <v>19</v>
      </c>
      <c r="I396" s="5">
        <v>45</v>
      </c>
      <c r="J396" s="6">
        <v>975</v>
      </c>
      <c r="K396" s="7">
        <v>438750</v>
      </c>
      <c r="L396" s="7">
        <v>175499.99999999997</v>
      </c>
      <c r="M396" s="8">
        <v>0.39999999999999997</v>
      </c>
      <c r="N396" s="2" t="s">
        <v>23</v>
      </c>
      <c r="O396">
        <f t="shared" si="48"/>
        <v>2021</v>
      </c>
      <c r="P396">
        <f t="shared" si="49"/>
        <v>9</v>
      </c>
      <c r="Q396" t="str">
        <f t="shared" si="50"/>
        <v>sept</v>
      </c>
      <c r="R396" t="str">
        <f t="shared" si="51"/>
        <v>Texas</v>
      </c>
      <c r="S396" t="str">
        <f t="shared" si="52"/>
        <v>2021-09</v>
      </c>
      <c r="T396">
        <f>IF(AND(COUNTIF(Calculs!$Q$2:$Q$12,$O396)&gt;0,COUNTIF(Calculs!$S$2:$S$12,$E396)&gt;0,COUNTIF(Calculs!$U$2:$U$12,$H396)&gt;0),1,0)</f>
        <v>1</v>
      </c>
      <c r="U396">
        <f t="shared" si="53"/>
        <v>438750</v>
      </c>
      <c r="V396">
        <f t="shared" si="54"/>
        <v>975</v>
      </c>
      <c r="W396">
        <f t="shared" si="55"/>
        <v>175499.99999999997</v>
      </c>
    </row>
    <row r="397" spans="1:23" ht="15.75" customHeight="1" x14ac:dyDescent="0.3">
      <c r="A397" s="2" t="s">
        <v>25</v>
      </c>
      <c r="B397" s="2">
        <v>1197831</v>
      </c>
      <c r="C397" s="3">
        <v>44458</v>
      </c>
      <c r="D397" s="12" t="str" cm="1">
        <f t="array" ref="D397">_xlfn.SWITCH(WEEKDAY(C397,2), 1, "Lundi", 2, "Mardi", 3, "Mercredi", 4, "Jeudi", 5, "Vendredi", 6, "Samedi", 7, "Dimanche", "Erreur")</f>
        <v>Dimanche</v>
      </c>
      <c r="E397" s="2" t="s">
        <v>26</v>
      </c>
      <c r="F397" s="2" t="s">
        <v>27</v>
      </c>
      <c r="G397" s="2" t="s">
        <v>38</v>
      </c>
      <c r="H397" s="4" t="s">
        <v>20</v>
      </c>
      <c r="I397" s="5">
        <v>45</v>
      </c>
      <c r="J397" s="6">
        <v>575</v>
      </c>
      <c r="K397" s="7">
        <v>258750</v>
      </c>
      <c r="L397" s="7">
        <v>129375</v>
      </c>
      <c r="M397" s="8">
        <v>0.5</v>
      </c>
      <c r="N397" s="2" t="s">
        <v>23</v>
      </c>
      <c r="O397">
        <f t="shared" si="48"/>
        <v>2021</v>
      </c>
      <c r="P397">
        <f t="shared" si="49"/>
        <v>9</v>
      </c>
      <c r="Q397" t="str">
        <f t="shared" si="50"/>
        <v>sept</v>
      </c>
      <c r="R397" t="str">
        <f t="shared" si="51"/>
        <v>Texas</v>
      </c>
      <c r="S397" t="str">
        <f t="shared" si="52"/>
        <v>2021-09</v>
      </c>
      <c r="T397">
        <f>IF(AND(COUNTIF(Calculs!$Q$2:$Q$12,$O397)&gt;0,COUNTIF(Calculs!$S$2:$S$12,$E397)&gt;0,COUNTIF(Calculs!$U$2:$U$12,$H397)&gt;0),1,0)</f>
        <v>1</v>
      </c>
      <c r="U397">
        <f t="shared" si="53"/>
        <v>258750</v>
      </c>
      <c r="V397">
        <f t="shared" si="54"/>
        <v>575</v>
      </c>
      <c r="W397">
        <f t="shared" si="55"/>
        <v>129375</v>
      </c>
    </row>
    <row r="398" spans="1:23" ht="15.75" customHeight="1" x14ac:dyDescent="0.3">
      <c r="A398" s="2" t="s">
        <v>25</v>
      </c>
      <c r="B398" s="2">
        <v>1197831</v>
      </c>
      <c r="C398" s="3">
        <v>44459</v>
      </c>
      <c r="D398" s="12" t="str" cm="1">
        <f t="array" ref="D398">_xlfn.SWITCH(WEEKDAY(C398,2), 1, "Lundi", 2, "Mardi", 3, "Mercredi", 4, "Jeudi", 5, "Vendredi", 6, "Samedi", 7, "Dimanche", "Erreur")</f>
        <v>Lundi</v>
      </c>
      <c r="E398" s="2" t="s">
        <v>26</v>
      </c>
      <c r="F398" s="2" t="s">
        <v>27</v>
      </c>
      <c r="G398" s="2" t="s">
        <v>38</v>
      </c>
      <c r="H398" s="4" t="s">
        <v>21</v>
      </c>
      <c r="I398" s="5">
        <v>50</v>
      </c>
      <c r="J398" s="6">
        <v>575</v>
      </c>
      <c r="K398" s="7">
        <v>287500</v>
      </c>
      <c r="L398" s="7">
        <v>100625</v>
      </c>
      <c r="M398" s="8">
        <v>0.35</v>
      </c>
      <c r="N398" s="2" t="s">
        <v>23</v>
      </c>
      <c r="O398">
        <f t="shared" si="48"/>
        <v>2021</v>
      </c>
      <c r="P398">
        <f t="shared" si="49"/>
        <v>9</v>
      </c>
      <c r="Q398" t="str">
        <f t="shared" si="50"/>
        <v>sept</v>
      </c>
      <c r="R398" t="str">
        <f t="shared" si="51"/>
        <v>Texas</v>
      </c>
      <c r="S398" t="str">
        <f t="shared" si="52"/>
        <v>2021-09</v>
      </c>
      <c r="T398">
        <f>IF(AND(COUNTIF(Calculs!$Q$2:$Q$12,$O398)&gt;0,COUNTIF(Calculs!$S$2:$S$12,$E398)&gt;0,COUNTIF(Calculs!$U$2:$U$12,$H398)&gt;0),1,0)</f>
        <v>1</v>
      </c>
      <c r="U398">
        <f t="shared" si="53"/>
        <v>287500</v>
      </c>
      <c r="V398">
        <f t="shared" si="54"/>
        <v>575</v>
      </c>
      <c r="W398">
        <f t="shared" si="55"/>
        <v>100625</v>
      </c>
    </row>
    <row r="399" spans="1:23" ht="15.75" customHeight="1" x14ac:dyDescent="0.3">
      <c r="A399" s="2" t="s">
        <v>25</v>
      </c>
      <c r="B399" s="2">
        <v>1197831</v>
      </c>
      <c r="C399" s="3">
        <v>44460</v>
      </c>
      <c r="D399" s="12" t="str" cm="1">
        <f t="array" ref="D399">_xlfn.SWITCH(WEEKDAY(C399,2), 1, "Lundi", 2, "Mardi", 3, "Mercredi", 4, "Jeudi", 5, "Vendredi", 6, "Samedi", 7, "Dimanche", "Erreur")</f>
        <v>Mardi</v>
      </c>
      <c r="E399" s="2" t="s">
        <v>26</v>
      </c>
      <c r="F399" s="2" t="s">
        <v>27</v>
      </c>
      <c r="G399" s="2" t="s">
        <v>38</v>
      </c>
      <c r="H399" s="4" t="s">
        <v>22</v>
      </c>
      <c r="I399" s="5">
        <v>60</v>
      </c>
      <c r="J399" s="6">
        <v>850</v>
      </c>
      <c r="K399" s="7">
        <v>510000</v>
      </c>
      <c r="L399" s="7">
        <v>280500</v>
      </c>
      <c r="M399" s="8">
        <v>0.55000000000000004</v>
      </c>
      <c r="N399" s="2" t="s">
        <v>23</v>
      </c>
      <c r="O399">
        <f t="shared" si="48"/>
        <v>2021</v>
      </c>
      <c r="P399">
        <f t="shared" si="49"/>
        <v>9</v>
      </c>
      <c r="Q399" t="str">
        <f t="shared" si="50"/>
        <v>sept</v>
      </c>
      <c r="R399" t="str">
        <f t="shared" si="51"/>
        <v>Texas</v>
      </c>
      <c r="S399" t="str">
        <f t="shared" si="52"/>
        <v>2021-09</v>
      </c>
      <c r="T399">
        <f>IF(AND(COUNTIF(Calculs!$Q$2:$Q$12,$O399)&gt;0,COUNTIF(Calculs!$S$2:$S$12,$E399)&gt;0,COUNTIF(Calculs!$U$2:$U$12,$H399)&gt;0),1,0)</f>
        <v>1</v>
      </c>
      <c r="U399">
        <f t="shared" si="53"/>
        <v>510000</v>
      </c>
      <c r="V399">
        <f t="shared" si="54"/>
        <v>850</v>
      </c>
      <c r="W399">
        <f t="shared" si="55"/>
        <v>280500</v>
      </c>
    </row>
    <row r="400" spans="1:23" ht="15.75" customHeight="1" x14ac:dyDescent="0.3">
      <c r="A400" s="2" t="s">
        <v>25</v>
      </c>
      <c r="B400" s="2">
        <v>1197831</v>
      </c>
      <c r="C400" s="3">
        <v>44461</v>
      </c>
      <c r="D400" s="12" t="str" cm="1">
        <f t="array" ref="D400">_xlfn.SWITCH(WEEKDAY(C400,2), 1, "Lundi", 2, "Mardi", 3, "Mercredi", 4, "Jeudi", 5, "Vendredi", 6, "Samedi", 7, "Dimanche", "Erreur")</f>
        <v>Mercredi</v>
      </c>
      <c r="E400" s="2" t="s">
        <v>26</v>
      </c>
      <c r="F400" s="2" t="s">
        <v>27</v>
      </c>
      <c r="G400" s="2" t="s">
        <v>38</v>
      </c>
      <c r="H400" s="4" t="s">
        <v>16</v>
      </c>
      <c r="I400" s="5">
        <v>50</v>
      </c>
      <c r="J400" s="6">
        <v>800</v>
      </c>
      <c r="K400" s="7">
        <v>400000</v>
      </c>
      <c r="L400" s="7">
        <v>160000</v>
      </c>
      <c r="M400" s="8">
        <v>0.39999999999999997</v>
      </c>
      <c r="N400" s="2" t="s">
        <v>23</v>
      </c>
      <c r="O400">
        <f t="shared" si="48"/>
        <v>2021</v>
      </c>
      <c r="P400">
        <f t="shared" si="49"/>
        <v>9</v>
      </c>
      <c r="Q400" t="str">
        <f t="shared" si="50"/>
        <v>sept</v>
      </c>
      <c r="R400" t="str">
        <f t="shared" si="51"/>
        <v>Texas</v>
      </c>
      <c r="S400" t="str">
        <f t="shared" si="52"/>
        <v>2021-09</v>
      </c>
      <c r="T400">
        <f>IF(AND(COUNTIF(Calculs!$Q$2:$Q$12,$O400)&gt;0,COUNTIF(Calculs!$S$2:$S$12,$E400)&gt;0,COUNTIF(Calculs!$U$2:$U$12,$H400)&gt;0),1,0)</f>
        <v>1</v>
      </c>
      <c r="U400">
        <f t="shared" si="53"/>
        <v>400000</v>
      </c>
      <c r="V400">
        <f t="shared" si="54"/>
        <v>800</v>
      </c>
      <c r="W400">
        <f t="shared" si="55"/>
        <v>160000</v>
      </c>
    </row>
    <row r="401" spans="1:23" ht="15.75" customHeight="1" x14ac:dyDescent="0.3">
      <c r="A401" s="2" t="s">
        <v>25</v>
      </c>
      <c r="B401" s="2">
        <v>1197831</v>
      </c>
      <c r="C401" s="3">
        <v>44462</v>
      </c>
      <c r="D401" s="12" t="str" cm="1">
        <f t="array" ref="D401">_xlfn.SWITCH(WEEKDAY(C401,2), 1, "Lundi", 2, "Mardi", 3, "Mercredi", 4, "Jeudi", 5, "Vendredi", 6, "Samedi", 7, "Dimanche", "Erreur")</f>
        <v>Jeudi</v>
      </c>
      <c r="E401" s="2" t="s">
        <v>26</v>
      </c>
      <c r="F401" s="2" t="s">
        <v>27</v>
      </c>
      <c r="G401" s="2" t="s">
        <v>38</v>
      </c>
      <c r="H401" s="4" t="s">
        <v>18</v>
      </c>
      <c r="I401" s="5">
        <v>55.000000000000007</v>
      </c>
      <c r="J401" s="6">
        <v>800</v>
      </c>
      <c r="K401" s="7">
        <v>440000.00000000006</v>
      </c>
      <c r="L401" s="7">
        <v>176000</v>
      </c>
      <c r="M401" s="8">
        <v>0.39999999999999997</v>
      </c>
      <c r="N401" s="2" t="s">
        <v>23</v>
      </c>
      <c r="O401">
        <f t="shared" si="48"/>
        <v>2021</v>
      </c>
      <c r="P401">
        <f t="shared" si="49"/>
        <v>9</v>
      </c>
      <c r="Q401" t="str">
        <f t="shared" si="50"/>
        <v>sept</v>
      </c>
      <c r="R401" t="str">
        <f t="shared" si="51"/>
        <v>Texas</v>
      </c>
      <c r="S401" t="str">
        <f t="shared" si="52"/>
        <v>2021-09</v>
      </c>
      <c r="T401">
        <f>IF(AND(COUNTIF(Calculs!$Q$2:$Q$12,$O401)&gt;0,COUNTIF(Calculs!$S$2:$S$12,$E401)&gt;0,COUNTIF(Calculs!$U$2:$U$12,$H401)&gt;0),1,0)</f>
        <v>1</v>
      </c>
      <c r="U401">
        <f t="shared" si="53"/>
        <v>440000.00000000006</v>
      </c>
      <c r="V401">
        <f t="shared" si="54"/>
        <v>800</v>
      </c>
      <c r="W401">
        <f t="shared" si="55"/>
        <v>176000</v>
      </c>
    </row>
    <row r="402" spans="1:23" ht="15.75" customHeight="1" x14ac:dyDescent="0.3">
      <c r="A402" s="2" t="s">
        <v>25</v>
      </c>
      <c r="B402" s="2">
        <v>1197831</v>
      </c>
      <c r="C402" s="3">
        <v>44463</v>
      </c>
      <c r="D402" s="12" t="str" cm="1">
        <f t="array" ref="D402">_xlfn.SWITCH(WEEKDAY(C402,2), 1, "Lundi", 2, "Mardi", 3, "Mercredi", 4, "Jeudi", 5, "Vendredi", 6, "Samedi", 7, "Dimanche", "Erreur")</f>
        <v>Vendredi</v>
      </c>
      <c r="E402" s="2" t="s">
        <v>26</v>
      </c>
      <c r="F402" s="2" t="s">
        <v>27</v>
      </c>
      <c r="G402" s="2" t="s">
        <v>38</v>
      </c>
      <c r="H402" s="4" t="s">
        <v>19</v>
      </c>
      <c r="I402" s="5">
        <v>50</v>
      </c>
      <c r="J402" s="6">
        <v>975</v>
      </c>
      <c r="K402" s="7">
        <v>487500</v>
      </c>
      <c r="L402" s="7">
        <v>194999.99999999997</v>
      </c>
      <c r="M402" s="8">
        <v>0.39999999999999997</v>
      </c>
      <c r="N402" s="2" t="s">
        <v>23</v>
      </c>
      <c r="O402">
        <f t="shared" si="48"/>
        <v>2021</v>
      </c>
      <c r="P402">
        <f t="shared" si="49"/>
        <v>9</v>
      </c>
      <c r="Q402" t="str">
        <f t="shared" si="50"/>
        <v>sept</v>
      </c>
      <c r="R402" t="str">
        <f t="shared" si="51"/>
        <v>Texas</v>
      </c>
      <c r="S402" t="str">
        <f t="shared" si="52"/>
        <v>2021-09</v>
      </c>
      <c r="T402">
        <f>IF(AND(COUNTIF(Calculs!$Q$2:$Q$12,$O402)&gt;0,COUNTIF(Calculs!$S$2:$S$12,$E402)&gt;0,COUNTIF(Calculs!$U$2:$U$12,$H402)&gt;0),1,0)</f>
        <v>1</v>
      </c>
      <c r="U402">
        <f t="shared" si="53"/>
        <v>487500</v>
      </c>
      <c r="V402">
        <f t="shared" si="54"/>
        <v>975</v>
      </c>
      <c r="W402">
        <f t="shared" si="55"/>
        <v>194999.99999999997</v>
      </c>
    </row>
    <row r="403" spans="1:23" ht="15.75" customHeight="1" x14ac:dyDescent="0.3">
      <c r="A403" s="2" t="s">
        <v>25</v>
      </c>
      <c r="B403" s="2">
        <v>1197831</v>
      </c>
      <c r="C403" s="3">
        <v>44464</v>
      </c>
      <c r="D403" s="12" t="str" cm="1">
        <f t="array" ref="D403">_xlfn.SWITCH(WEEKDAY(C403,2), 1, "Lundi", 2, "Mardi", 3, "Mercredi", 4, "Jeudi", 5, "Vendredi", 6, "Samedi", 7, "Dimanche", "Erreur")</f>
        <v>Samedi</v>
      </c>
      <c r="E403" s="2" t="s">
        <v>26</v>
      </c>
      <c r="F403" s="2" t="s">
        <v>27</v>
      </c>
      <c r="G403" s="2" t="s">
        <v>38</v>
      </c>
      <c r="H403" s="4" t="s">
        <v>20</v>
      </c>
      <c r="I403" s="5">
        <v>50</v>
      </c>
      <c r="J403" s="6">
        <v>525</v>
      </c>
      <c r="K403" s="7">
        <v>262500</v>
      </c>
      <c r="L403" s="7">
        <v>131250</v>
      </c>
      <c r="M403" s="8">
        <v>0.5</v>
      </c>
      <c r="N403" s="2" t="s">
        <v>23</v>
      </c>
      <c r="O403">
        <f t="shared" si="48"/>
        <v>2021</v>
      </c>
      <c r="P403">
        <f t="shared" si="49"/>
        <v>9</v>
      </c>
      <c r="Q403" t="str">
        <f t="shared" si="50"/>
        <v>sept</v>
      </c>
      <c r="R403" t="str">
        <f t="shared" si="51"/>
        <v>Texas</v>
      </c>
      <c r="S403" t="str">
        <f t="shared" si="52"/>
        <v>2021-09</v>
      </c>
      <c r="T403">
        <f>IF(AND(COUNTIF(Calculs!$Q$2:$Q$12,$O403)&gt;0,COUNTIF(Calculs!$S$2:$S$12,$E403)&gt;0,COUNTIF(Calculs!$U$2:$U$12,$H403)&gt;0),1,0)</f>
        <v>1</v>
      </c>
      <c r="U403">
        <f t="shared" si="53"/>
        <v>262500</v>
      </c>
      <c r="V403">
        <f t="shared" si="54"/>
        <v>525</v>
      </c>
      <c r="W403">
        <f t="shared" si="55"/>
        <v>131250</v>
      </c>
    </row>
    <row r="404" spans="1:23" ht="15.75" customHeight="1" x14ac:dyDescent="0.3">
      <c r="A404" s="2" t="s">
        <v>25</v>
      </c>
      <c r="B404" s="2">
        <v>1197831</v>
      </c>
      <c r="C404" s="3">
        <v>44465</v>
      </c>
      <c r="D404" s="12" t="str" cm="1">
        <f t="array" ref="D404">_xlfn.SWITCH(WEEKDAY(C404,2), 1, "Lundi", 2, "Mardi", 3, "Mercredi", 4, "Jeudi", 5, "Vendredi", 6, "Samedi", 7, "Dimanche", "Erreur")</f>
        <v>Dimanche</v>
      </c>
      <c r="E404" s="2" t="s">
        <v>26</v>
      </c>
      <c r="F404" s="2" t="s">
        <v>27</v>
      </c>
      <c r="G404" s="2" t="s">
        <v>38</v>
      </c>
      <c r="H404" s="4" t="s">
        <v>21</v>
      </c>
      <c r="I404" s="5">
        <v>55.000000000000007</v>
      </c>
      <c r="J404" s="6">
        <v>525</v>
      </c>
      <c r="K404" s="7">
        <v>288750.00000000006</v>
      </c>
      <c r="L404" s="7">
        <v>101062.50000000001</v>
      </c>
      <c r="M404" s="8">
        <v>0.35</v>
      </c>
      <c r="N404" s="2" t="s">
        <v>23</v>
      </c>
      <c r="O404">
        <f t="shared" si="48"/>
        <v>2021</v>
      </c>
      <c r="P404">
        <f t="shared" si="49"/>
        <v>9</v>
      </c>
      <c r="Q404" t="str">
        <f t="shared" si="50"/>
        <v>sept</v>
      </c>
      <c r="R404" t="str">
        <f t="shared" si="51"/>
        <v>Texas</v>
      </c>
      <c r="S404" t="str">
        <f t="shared" si="52"/>
        <v>2021-09</v>
      </c>
      <c r="T404">
        <f>IF(AND(COUNTIF(Calculs!$Q$2:$Q$12,$O404)&gt;0,COUNTIF(Calculs!$S$2:$S$12,$E404)&gt;0,COUNTIF(Calculs!$U$2:$U$12,$H404)&gt;0),1,0)</f>
        <v>1</v>
      </c>
      <c r="U404">
        <f t="shared" si="53"/>
        <v>288750.00000000006</v>
      </c>
      <c r="V404">
        <f t="shared" si="54"/>
        <v>525</v>
      </c>
      <c r="W404">
        <f t="shared" si="55"/>
        <v>101062.50000000001</v>
      </c>
    </row>
    <row r="405" spans="1:23" ht="15.75" customHeight="1" x14ac:dyDescent="0.3">
      <c r="A405" s="2" t="s">
        <v>25</v>
      </c>
      <c r="B405" s="2">
        <v>1197831</v>
      </c>
      <c r="C405" s="3">
        <v>44466</v>
      </c>
      <c r="D405" s="12" t="str" cm="1">
        <f t="array" ref="D405">_xlfn.SWITCH(WEEKDAY(C405,2), 1, "Lundi", 2, "Mardi", 3, "Mercredi", 4, "Jeudi", 5, "Vendredi", 6, "Samedi", 7, "Dimanche", "Erreur")</f>
        <v>Lundi</v>
      </c>
      <c r="E405" s="2" t="s">
        <v>26</v>
      </c>
      <c r="F405" s="2" t="s">
        <v>27</v>
      </c>
      <c r="G405" s="2" t="s">
        <v>38</v>
      </c>
      <c r="H405" s="4" t="s">
        <v>22</v>
      </c>
      <c r="I405" s="5">
        <v>60</v>
      </c>
      <c r="J405" s="6">
        <v>775</v>
      </c>
      <c r="K405" s="7">
        <v>465000</v>
      </c>
      <c r="L405" s="7">
        <v>255750.00000000003</v>
      </c>
      <c r="M405" s="8">
        <v>0.55000000000000004</v>
      </c>
      <c r="N405" s="2" t="s">
        <v>23</v>
      </c>
      <c r="O405">
        <f t="shared" si="48"/>
        <v>2021</v>
      </c>
      <c r="P405">
        <f t="shared" si="49"/>
        <v>9</v>
      </c>
      <c r="Q405" t="str">
        <f t="shared" si="50"/>
        <v>sept</v>
      </c>
      <c r="R405" t="str">
        <f t="shared" si="51"/>
        <v>Texas</v>
      </c>
      <c r="S405" t="str">
        <f t="shared" si="52"/>
        <v>2021-09</v>
      </c>
      <c r="T405">
        <f>IF(AND(COUNTIF(Calculs!$Q$2:$Q$12,$O405)&gt;0,COUNTIF(Calculs!$S$2:$S$12,$E405)&gt;0,COUNTIF(Calculs!$U$2:$U$12,$H405)&gt;0),1,0)</f>
        <v>1</v>
      </c>
      <c r="U405">
        <f t="shared" si="53"/>
        <v>465000</v>
      </c>
      <c r="V405">
        <f t="shared" si="54"/>
        <v>775</v>
      </c>
      <c r="W405">
        <f t="shared" si="55"/>
        <v>255750.00000000003</v>
      </c>
    </row>
    <row r="406" spans="1:23" ht="15.75" customHeight="1" x14ac:dyDescent="0.3">
      <c r="A406" s="2" t="s">
        <v>25</v>
      </c>
      <c r="B406" s="2">
        <v>1197831</v>
      </c>
      <c r="C406" s="3">
        <v>44467</v>
      </c>
      <c r="D406" s="12" t="str" cm="1">
        <f t="array" ref="D406">_xlfn.SWITCH(WEEKDAY(C406,2), 1, "Lundi", 2, "Mardi", 3, "Mercredi", 4, "Jeudi", 5, "Vendredi", 6, "Samedi", 7, "Dimanche", "Erreur")</f>
        <v>Mardi</v>
      </c>
      <c r="E406" s="2" t="s">
        <v>26</v>
      </c>
      <c r="F406" s="2" t="s">
        <v>27</v>
      </c>
      <c r="G406" s="2" t="s">
        <v>38</v>
      </c>
      <c r="H406" s="4" t="s">
        <v>16</v>
      </c>
      <c r="I406" s="5">
        <v>55.000000000000007</v>
      </c>
      <c r="J406" s="6">
        <v>725</v>
      </c>
      <c r="K406" s="7">
        <v>398750.00000000006</v>
      </c>
      <c r="L406" s="7">
        <v>159500</v>
      </c>
      <c r="M406" s="8">
        <v>0.39999999999999997</v>
      </c>
      <c r="N406" s="2" t="s">
        <v>23</v>
      </c>
      <c r="O406">
        <f t="shared" si="48"/>
        <v>2021</v>
      </c>
      <c r="P406">
        <f t="shared" si="49"/>
        <v>9</v>
      </c>
      <c r="Q406" t="str">
        <f t="shared" si="50"/>
        <v>sept</v>
      </c>
      <c r="R406" t="str">
        <f t="shared" si="51"/>
        <v>Texas</v>
      </c>
      <c r="S406" t="str">
        <f t="shared" si="52"/>
        <v>2021-09</v>
      </c>
      <c r="T406">
        <f>IF(AND(COUNTIF(Calculs!$Q$2:$Q$12,$O406)&gt;0,COUNTIF(Calculs!$S$2:$S$12,$E406)&gt;0,COUNTIF(Calculs!$U$2:$U$12,$H406)&gt;0),1,0)</f>
        <v>1</v>
      </c>
      <c r="U406">
        <f t="shared" si="53"/>
        <v>398750.00000000006</v>
      </c>
      <c r="V406">
        <f t="shared" si="54"/>
        <v>725</v>
      </c>
      <c r="W406">
        <f t="shared" si="55"/>
        <v>159500</v>
      </c>
    </row>
    <row r="407" spans="1:23" ht="15.75" customHeight="1" x14ac:dyDescent="0.3">
      <c r="A407" s="2" t="s">
        <v>25</v>
      </c>
      <c r="B407" s="2">
        <v>1197831</v>
      </c>
      <c r="C407" s="3">
        <v>44468</v>
      </c>
      <c r="D407" s="12" t="str" cm="1">
        <f t="array" ref="D407">_xlfn.SWITCH(WEEKDAY(C407,2), 1, "Lundi", 2, "Mardi", 3, "Mercredi", 4, "Jeudi", 5, "Vendredi", 6, "Samedi", 7, "Dimanche", "Erreur")</f>
        <v>Mercredi</v>
      </c>
      <c r="E407" s="2" t="s">
        <v>26</v>
      </c>
      <c r="F407" s="2" t="s">
        <v>27</v>
      </c>
      <c r="G407" s="2" t="s">
        <v>38</v>
      </c>
      <c r="H407" s="4" t="s">
        <v>18</v>
      </c>
      <c r="I407" s="5">
        <v>55.000000000000007</v>
      </c>
      <c r="J407" s="6">
        <v>675</v>
      </c>
      <c r="K407" s="7">
        <v>371250.00000000006</v>
      </c>
      <c r="L407" s="7">
        <v>148500</v>
      </c>
      <c r="M407" s="8">
        <v>0.39999999999999997</v>
      </c>
      <c r="N407" s="2" t="s">
        <v>23</v>
      </c>
      <c r="O407">
        <f t="shared" si="48"/>
        <v>2021</v>
      </c>
      <c r="P407">
        <f t="shared" si="49"/>
        <v>9</v>
      </c>
      <c r="Q407" t="str">
        <f t="shared" si="50"/>
        <v>sept</v>
      </c>
      <c r="R407" t="str">
        <f t="shared" si="51"/>
        <v>Texas</v>
      </c>
      <c r="S407" t="str">
        <f t="shared" si="52"/>
        <v>2021-09</v>
      </c>
      <c r="T407">
        <f>IF(AND(COUNTIF(Calculs!$Q$2:$Q$12,$O407)&gt;0,COUNTIF(Calculs!$S$2:$S$12,$E407)&gt;0,COUNTIF(Calculs!$U$2:$U$12,$H407)&gt;0),1,0)</f>
        <v>1</v>
      </c>
      <c r="U407">
        <f t="shared" si="53"/>
        <v>371250.00000000006</v>
      </c>
      <c r="V407">
        <f t="shared" si="54"/>
        <v>675</v>
      </c>
      <c r="W407">
        <f t="shared" si="55"/>
        <v>148500</v>
      </c>
    </row>
    <row r="408" spans="1:23" ht="15.75" customHeight="1" x14ac:dyDescent="0.3">
      <c r="A408" s="2" t="s">
        <v>25</v>
      </c>
      <c r="B408" s="2">
        <v>1197831</v>
      </c>
      <c r="C408" s="3">
        <v>44469</v>
      </c>
      <c r="D408" s="12" t="str" cm="1">
        <f t="array" ref="D408">_xlfn.SWITCH(WEEKDAY(C408,2), 1, "Lundi", 2, "Mardi", 3, "Mercredi", 4, "Jeudi", 5, "Vendredi", 6, "Samedi", 7, "Dimanche", "Erreur")</f>
        <v>Jeudi</v>
      </c>
      <c r="E408" s="2" t="s">
        <v>26</v>
      </c>
      <c r="F408" s="2" t="s">
        <v>27</v>
      </c>
      <c r="G408" s="2" t="s">
        <v>38</v>
      </c>
      <c r="H408" s="4" t="s">
        <v>19</v>
      </c>
      <c r="I408" s="5">
        <v>60</v>
      </c>
      <c r="J408" s="6">
        <v>725</v>
      </c>
      <c r="K408" s="7">
        <v>435000</v>
      </c>
      <c r="L408" s="7">
        <v>174000</v>
      </c>
      <c r="M408" s="8">
        <v>0.39999999999999997</v>
      </c>
      <c r="N408" s="2" t="s">
        <v>23</v>
      </c>
      <c r="O408">
        <f t="shared" si="48"/>
        <v>2021</v>
      </c>
      <c r="P408">
        <f t="shared" si="49"/>
        <v>9</v>
      </c>
      <c r="Q408" t="str">
        <f t="shared" si="50"/>
        <v>sept</v>
      </c>
      <c r="R408" t="str">
        <f t="shared" si="51"/>
        <v>Texas</v>
      </c>
      <c r="S408" t="str">
        <f t="shared" si="52"/>
        <v>2021-09</v>
      </c>
      <c r="T408">
        <f>IF(AND(COUNTIF(Calculs!$Q$2:$Q$12,$O408)&gt;0,COUNTIF(Calculs!$S$2:$S$12,$E408)&gt;0,COUNTIF(Calculs!$U$2:$U$12,$H408)&gt;0),1,0)</f>
        <v>1</v>
      </c>
      <c r="U408">
        <f t="shared" si="53"/>
        <v>435000</v>
      </c>
      <c r="V408">
        <f t="shared" si="54"/>
        <v>725</v>
      </c>
      <c r="W408">
        <f t="shared" si="55"/>
        <v>174000</v>
      </c>
    </row>
    <row r="409" spans="1:23" ht="15.75" customHeight="1" x14ac:dyDescent="0.3">
      <c r="A409" s="2" t="s">
        <v>25</v>
      </c>
      <c r="B409" s="2">
        <v>1197831</v>
      </c>
      <c r="C409" s="3">
        <v>44470</v>
      </c>
      <c r="D409" s="12" t="str" cm="1">
        <f t="array" ref="D409">_xlfn.SWITCH(WEEKDAY(C409,2), 1, "Lundi", 2, "Mardi", 3, "Mercredi", 4, "Jeudi", 5, "Vendredi", 6, "Samedi", 7, "Dimanche", "Erreur")</f>
        <v>Vendredi</v>
      </c>
      <c r="E409" s="2" t="s">
        <v>26</v>
      </c>
      <c r="F409" s="2" t="s">
        <v>27</v>
      </c>
      <c r="G409" s="2" t="s">
        <v>38</v>
      </c>
      <c r="H409" s="4" t="s">
        <v>20</v>
      </c>
      <c r="I409" s="5">
        <v>60</v>
      </c>
      <c r="J409" s="6">
        <v>450</v>
      </c>
      <c r="K409" s="7">
        <v>270000</v>
      </c>
      <c r="L409" s="7">
        <v>135000</v>
      </c>
      <c r="M409" s="8">
        <v>0.5</v>
      </c>
      <c r="N409" s="2" t="s">
        <v>23</v>
      </c>
      <c r="O409">
        <f t="shared" si="48"/>
        <v>2021</v>
      </c>
      <c r="P409">
        <f t="shared" si="49"/>
        <v>10</v>
      </c>
      <c r="Q409" t="str">
        <f t="shared" si="50"/>
        <v>oct</v>
      </c>
      <c r="R409" t="str">
        <f t="shared" si="51"/>
        <v>Texas</v>
      </c>
      <c r="S409" t="str">
        <f t="shared" si="52"/>
        <v>2021-10</v>
      </c>
      <c r="T409">
        <f>IF(AND(COUNTIF(Calculs!$Q$2:$Q$12,$O409)&gt;0,COUNTIF(Calculs!$S$2:$S$12,$E409)&gt;0,COUNTIF(Calculs!$U$2:$U$12,$H409)&gt;0),1,0)</f>
        <v>1</v>
      </c>
      <c r="U409">
        <f t="shared" si="53"/>
        <v>270000</v>
      </c>
      <c r="V409">
        <f t="shared" si="54"/>
        <v>450</v>
      </c>
      <c r="W409">
        <f t="shared" si="55"/>
        <v>135000</v>
      </c>
    </row>
    <row r="410" spans="1:23" ht="15.75" customHeight="1" x14ac:dyDescent="0.3">
      <c r="A410" s="2" t="s">
        <v>25</v>
      </c>
      <c r="B410" s="2">
        <v>1197831</v>
      </c>
      <c r="C410" s="3">
        <v>44471</v>
      </c>
      <c r="D410" s="12" t="str" cm="1">
        <f t="array" ref="D410">_xlfn.SWITCH(WEEKDAY(C410,2), 1, "Lundi", 2, "Mardi", 3, "Mercredi", 4, "Jeudi", 5, "Vendredi", 6, "Samedi", 7, "Dimanche", "Erreur")</f>
        <v>Samedi</v>
      </c>
      <c r="E410" s="2" t="s">
        <v>26</v>
      </c>
      <c r="F410" s="2" t="s">
        <v>27</v>
      </c>
      <c r="G410" s="2" t="s">
        <v>38</v>
      </c>
      <c r="H410" s="4" t="s">
        <v>21</v>
      </c>
      <c r="I410" s="5">
        <v>55.000000000000007</v>
      </c>
      <c r="J410" s="6">
        <v>450</v>
      </c>
      <c r="K410" s="7">
        <v>247500.00000000003</v>
      </c>
      <c r="L410" s="7">
        <v>86625</v>
      </c>
      <c r="M410" s="8">
        <v>0.35</v>
      </c>
      <c r="N410" s="2" t="s">
        <v>23</v>
      </c>
      <c r="O410">
        <f t="shared" si="48"/>
        <v>2021</v>
      </c>
      <c r="P410">
        <f t="shared" si="49"/>
        <v>10</v>
      </c>
      <c r="Q410" t="str">
        <f t="shared" si="50"/>
        <v>oct</v>
      </c>
      <c r="R410" t="str">
        <f t="shared" si="51"/>
        <v>Texas</v>
      </c>
      <c r="S410" t="str">
        <f t="shared" si="52"/>
        <v>2021-10</v>
      </c>
      <c r="T410">
        <f>IF(AND(COUNTIF(Calculs!$Q$2:$Q$12,$O410)&gt;0,COUNTIF(Calculs!$S$2:$S$12,$E410)&gt;0,COUNTIF(Calculs!$U$2:$U$12,$H410)&gt;0),1,0)</f>
        <v>1</v>
      </c>
      <c r="U410">
        <f t="shared" si="53"/>
        <v>247500.00000000003</v>
      </c>
      <c r="V410">
        <f t="shared" si="54"/>
        <v>450</v>
      </c>
      <c r="W410">
        <f t="shared" si="55"/>
        <v>86625</v>
      </c>
    </row>
    <row r="411" spans="1:23" ht="15.75" customHeight="1" x14ac:dyDescent="0.3">
      <c r="A411" s="2" t="s">
        <v>25</v>
      </c>
      <c r="B411" s="2">
        <v>1197831</v>
      </c>
      <c r="C411" s="3">
        <v>44472</v>
      </c>
      <c r="D411" s="12" t="str" cm="1">
        <f t="array" ref="D411">_xlfn.SWITCH(WEEKDAY(C411,2), 1, "Lundi", 2, "Mardi", 3, "Mercredi", 4, "Jeudi", 5, "Vendredi", 6, "Samedi", 7, "Dimanche", "Erreur")</f>
        <v>Dimanche</v>
      </c>
      <c r="E411" s="2" t="s">
        <v>26</v>
      </c>
      <c r="F411" s="2" t="s">
        <v>27</v>
      </c>
      <c r="G411" s="2" t="s">
        <v>38</v>
      </c>
      <c r="H411" s="4" t="s">
        <v>22</v>
      </c>
      <c r="I411" s="5">
        <v>50</v>
      </c>
      <c r="J411" s="6">
        <v>675</v>
      </c>
      <c r="K411" s="7">
        <v>337500</v>
      </c>
      <c r="L411" s="7">
        <v>185625.00000000003</v>
      </c>
      <c r="M411" s="8">
        <v>0.55000000000000004</v>
      </c>
      <c r="N411" s="2" t="s">
        <v>23</v>
      </c>
      <c r="O411">
        <f t="shared" si="48"/>
        <v>2021</v>
      </c>
      <c r="P411">
        <f t="shared" si="49"/>
        <v>10</v>
      </c>
      <c r="Q411" t="str">
        <f t="shared" si="50"/>
        <v>oct</v>
      </c>
      <c r="R411" t="str">
        <f t="shared" si="51"/>
        <v>Texas</v>
      </c>
      <c r="S411" t="str">
        <f t="shared" si="52"/>
        <v>2021-10</v>
      </c>
      <c r="T411">
        <f>IF(AND(COUNTIF(Calculs!$Q$2:$Q$12,$O411)&gt;0,COUNTIF(Calculs!$S$2:$S$12,$E411)&gt;0,COUNTIF(Calculs!$U$2:$U$12,$H411)&gt;0),1,0)</f>
        <v>1</v>
      </c>
      <c r="U411">
        <f t="shared" si="53"/>
        <v>337500</v>
      </c>
      <c r="V411">
        <f t="shared" si="54"/>
        <v>675</v>
      </c>
      <c r="W411">
        <f t="shared" si="55"/>
        <v>185625.00000000003</v>
      </c>
    </row>
    <row r="412" spans="1:23" ht="15.75" customHeight="1" x14ac:dyDescent="0.3">
      <c r="A412" s="2" t="s">
        <v>25</v>
      </c>
      <c r="B412" s="2">
        <v>1197831</v>
      </c>
      <c r="C412" s="3">
        <v>44473</v>
      </c>
      <c r="D412" s="12" t="str" cm="1">
        <f t="array" ref="D412">_xlfn.SWITCH(WEEKDAY(C412,2), 1, "Lundi", 2, "Mardi", 3, "Mercredi", 4, "Jeudi", 5, "Vendredi", 6, "Samedi", 7, "Dimanche", "Erreur")</f>
        <v>Lundi</v>
      </c>
      <c r="E412" s="2" t="s">
        <v>26</v>
      </c>
      <c r="F412" s="2" t="s">
        <v>27</v>
      </c>
      <c r="G412" s="2" t="s">
        <v>38</v>
      </c>
      <c r="H412" s="4" t="s">
        <v>16</v>
      </c>
      <c r="I412" s="5">
        <v>40</v>
      </c>
      <c r="J412" s="6">
        <v>625</v>
      </c>
      <c r="K412" s="7">
        <v>250000</v>
      </c>
      <c r="L412" s="7">
        <v>99999.999999999985</v>
      </c>
      <c r="M412" s="8">
        <v>0.39999999999999997</v>
      </c>
      <c r="N412" s="2" t="s">
        <v>23</v>
      </c>
      <c r="O412">
        <f t="shared" si="48"/>
        <v>2021</v>
      </c>
      <c r="P412">
        <f t="shared" si="49"/>
        <v>10</v>
      </c>
      <c r="Q412" t="str">
        <f t="shared" si="50"/>
        <v>oct</v>
      </c>
      <c r="R412" t="str">
        <f t="shared" si="51"/>
        <v>Texas</v>
      </c>
      <c r="S412" t="str">
        <f t="shared" si="52"/>
        <v>2021-10</v>
      </c>
      <c r="T412">
        <f>IF(AND(COUNTIF(Calculs!$Q$2:$Q$12,$O412)&gt;0,COUNTIF(Calculs!$S$2:$S$12,$E412)&gt;0,COUNTIF(Calculs!$U$2:$U$12,$H412)&gt;0),1,0)</f>
        <v>1</v>
      </c>
      <c r="U412">
        <f t="shared" si="53"/>
        <v>250000</v>
      </c>
      <c r="V412">
        <f t="shared" si="54"/>
        <v>625</v>
      </c>
      <c r="W412">
        <f t="shared" si="55"/>
        <v>99999.999999999985</v>
      </c>
    </row>
    <row r="413" spans="1:23" ht="15.75" customHeight="1" x14ac:dyDescent="0.3">
      <c r="A413" s="2" t="s">
        <v>25</v>
      </c>
      <c r="B413" s="2">
        <v>1197831</v>
      </c>
      <c r="C413" s="3">
        <v>44474</v>
      </c>
      <c r="D413" s="12" t="str" cm="1">
        <f t="array" ref="D413">_xlfn.SWITCH(WEEKDAY(C413,2), 1, "Lundi", 2, "Mardi", 3, "Mercredi", 4, "Jeudi", 5, "Vendredi", 6, "Samedi", 7, "Dimanche", "Erreur")</f>
        <v>Mardi</v>
      </c>
      <c r="E413" s="2" t="s">
        <v>26</v>
      </c>
      <c r="F413" s="2" t="s">
        <v>27</v>
      </c>
      <c r="G413" s="2" t="s">
        <v>38</v>
      </c>
      <c r="H413" s="4" t="s">
        <v>18</v>
      </c>
      <c r="I413" s="5">
        <v>40</v>
      </c>
      <c r="J413" s="6">
        <v>625</v>
      </c>
      <c r="K413" s="7">
        <v>250000</v>
      </c>
      <c r="L413" s="7">
        <v>99999.999999999985</v>
      </c>
      <c r="M413" s="8">
        <v>0.39999999999999997</v>
      </c>
      <c r="N413" s="2" t="s">
        <v>23</v>
      </c>
      <c r="O413">
        <f t="shared" si="48"/>
        <v>2021</v>
      </c>
      <c r="P413">
        <f t="shared" si="49"/>
        <v>10</v>
      </c>
      <c r="Q413" t="str">
        <f t="shared" si="50"/>
        <v>oct</v>
      </c>
      <c r="R413" t="str">
        <f t="shared" si="51"/>
        <v>Texas</v>
      </c>
      <c r="S413" t="str">
        <f t="shared" si="52"/>
        <v>2021-10</v>
      </c>
      <c r="T413">
        <f>IF(AND(COUNTIF(Calculs!$Q$2:$Q$12,$O413)&gt;0,COUNTIF(Calculs!$S$2:$S$12,$E413)&gt;0,COUNTIF(Calculs!$U$2:$U$12,$H413)&gt;0),1,0)</f>
        <v>1</v>
      </c>
      <c r="U413">
        <f t="shared" si="53"/>
        <v>250000</v>
      </c>
      <c r="V413">
        <f t="shared" si="54"/>
        <v>625</v>
      </c>
      <c r="W413">
        <f t="shared" si="55"/>
        <v>99999.999999999985</v>
      </c>
    </row>
    <row r="414" spans="1:23" ht="15.75" customHeight="1" x14ac:dyDescent="0.3">
      <c r="A414" s="2" t="s">
        <v>25</v>
      </c>
      <c r="B414" s="2">
        <v>1197831</v>
      </c>
      <c r="C414" s="3">
        <v>44475</v>
      </c>
      <c r="D414" s="12" t="str" cm="1">
        <f t="array" ref="D414">_xlfn.SWITCH(WEEKDAY(C414,2), 1, "Lundi", 2, "Mardi", 3, "Mercredi", 4, "Jeudi", 5, "Vendredi", 6, "Samedi", 7, "Dimanche", "Erreur")</f>
        <v>Mercredi</v>
      </c>
      <c r="E414" s="2" t="s">
        <v>26</v>
      </c>
      <c r="F414" s="2" t="s">
        <v>27</v>
      </c>
      <c r="G414" s="2" t="s">
        <v>38</v>
      </c>
      <c r="H414" s="4" t="s">
        <v>19</v>
      </c>
      <c r="I414" s="5">
        <v>45</v>
      </c>
      <c r="J414" s="6">
        <v>575</v>
      </c>
      <c r="K414" s="7">
        <v>258750</v>
      </c>
      <c r="L414" s="7">
        <v>103499.99999999999</v>
      </c>
      <c r="M414" s="8">
        <v>0.39999999999999997</v>
      </c>
      <c r="N414" s="2" t="s">
        <v>23</v>
      </c>
      <c r="O414">
        <f t="shared" si="48"/>
        <v>2021</v>
      </c>
      <c r="P414">
        <f t="shared" si="49"/>
        <v>10</v>
      </c>
      <c r="Q414" t="str">
        <f t="shared" si="50"/>
        <v>oct</v>
      </c>
      <c r="R414" t="str">
        <f t="shared" si="51"/>
        <v>Texas</v>
      </c>
      <c r="S414" t="str">
        <f t="shared" si="52"/>
        <v>2021-10</v>
      </c>
      <c r="T414">
        <f>IF(AND(COUNTIF(Calculs!$Q$2:$Q$12,$O414)&gt;0,COUNTIF(Calculs!$S$2:$S$12,$E414)&gt;0,COUNTIF(Calculs!$U$2:$U$12,$H414)&gt;0),1,0)</f>
        <v>1</v>
      </c>
      <c r="U414">
        <f t="shared" si="53"/>
        <v>258750</v>
      </c>
      <c r="V414">
        <f t="shared" si="54"/>
        <v>575</v>
      </c>
      <c r="W414">
        <f t="shared" si="55"/>
        <v>103499.99999999999</v>
      </c>
    </row>
    <row r="415" spans="1:23" ht="15.75" customHeight="1" x14ac:dyDescent="0.3">
      <c r="A415" s="2" t="s">
        <v>25</v>
      </c>
      <c r="B415" s="2">
        <v>1197831</v>
      </c>
      <c r="C415" s="3">
        <v>44476</v>
      </c>
      <c r="D415" s="12" t="str" cm="1">
        <f t="array" ref="D415">_xlfn.SWITCH(WEEKDAY(C415,2), 1, "Lundi", 2, "Mardi", 3, "Mercredi", 4, "Jeudi", 5, "Vendredi", 6, "Samedi", 7, "Dimanche", "Erreur")</f>
        <v>Jeudi</v>
      </c>
      <c r="E415" s="2" t="s">
        <v>26</v>
      </c>
      <c r="F415" s="2" t="s">
        <v>27</v>
      </c>
      <c r="G415" s="2" t="s">
        <v>38</v>
      </c>
      <c r="H415" s="4" t="s">
        <v>20</v>
      </c>
      <c r="I415" s="5">
        <v>45</v>
      </c>
      <c r="J415" s="6">
        <v>425</v>
      </c>
      <c r="K415" s="7">
        <v>191250</v>
      </c>
      <c r="L415" s="7">
        <v>95625</v>
      </c>
      <c r="M415" s="8">
        <v>0.5</v>
      </c>
      <c r="N415" s="2" t="s">
        <v>23</v>
      </c>
      <c r="O415">
        <f t="shared" si="48"/>
        <v>2021</v>
      </c>
      <c r="P415">
        <f t="shared" si="49"/>
        <v>10</v>
      </c>
      <c r="Q415" t="str">
        <f t="shared" si="50"/>
        <v>oct</v>
      </c>
      <c r="R415" t="str">
        <f t="shared" si="51"/>
        <v>Texas</v>
      </c>
      <c r="S415" t="str">
        <f t="shared" si="52"/>
        <v>2021-10</v>
      </c>
      <c r="T415">
        <f>IF(AND(COUNTIF(Calculs!$Q$2:$Q$12,$O415)&gt;0,COUNTIF(Calculs!$S$2:$S$12,$E415)&gt;0,COUNTIF(Calculs!$U$2:$U$12,$H415)&gt;0),1,0)</f>
        <v>1</v>
      </c>
      <c r="U415">
        <f t="shared" si="53"/>
        <v>191250</v>
      </c>
      <c r="V415">
        <f t="shared" si="54"/>
        <v>425</v>
      </c>
      <c r="W415">
        <f t="shared" si="55"/>
        <v>95625</v>
      </c>
    </row>
    <row r="416" spans="1:23" ht="15.75" customHeight="1" x14ac:dyDescent="0.3">
      <c r="A416" s="2" t="s">
        <v>25</v>
      </c>
      <c r="B416" s="2">
        <v>1197831</v>
      </c>
      <c r="C416" s="3">
        <v>44477</v>
      </c>
      <c r="D416" s="12" t="str" cm="1">
        <f t="array" ref="D416">_xlfn.SWITCH(WEEKDAY(C416,2), 1, "Lundi", 2, "Mardi", 3, "Mercredi", 4, "Jeudi", 5, "Vendredi", 6, "Samedi", 7, "Dimanche", "Erreur")</f>
        <v>Vendredi</v>
      </c>
      <c r="E416" s="2" t="s">
        <v>26</v>
      </c>
      <c r="F416" s="2" t="s">
        <v>27</v>
      </c>
      <c r="G416" s="2" t="s">
        <v>38</v>
      </c>
      <c r="H416" s="4" t="s">
        <v>21</v>
      </c>
      <c r="I416" s="5">
        <v>40</v>
      </c>
      <c r="J416" s="6">
        <v>400</v>
      </c>
      <c r="K416" s="7">
        <v>160000</v>
      </c>
      <c r="L416" s="7">
        <v>56000</v>
      </c>
      <c r="M416" s="8">
        <v>0.35</v>
      </c>
      <c r="N416" s="2" t="s">
        <v>23</v>
      </c>
      <c r="O416">
        <f t="shared" si="48"/>
        <v>2021</v>
      </c>
      <c r="P416">
        <f t="shared" si="49"/>
        <v>10</v>
      </c>
      <c r="Q416" t="str">
        <f t="shared" si="50"/>
        <v>oct</v>
      </c>
      <c r="R416" t="str">
        <f t="shared" si="51"/>
        <v>Texas</v>
      </c>
      <c r="S416" t="str">
        <f t="shared" si="52"/>
        <v>2021-10</v>
      </c>
      <c r="T416">
        <f>IF(AND(COUNTIF(Calculs!$Q$2:$Q$12,$O416)&gt;0,COUNTIF(Calculs!$S$2:$S$12,$E416)&gt;0,COUNTIF(Calculs!$U$2:$U$12,$H416)&gt;0),1,0)</f>
        <v>1</v>
      </c>
      <c r="U416">
        <f t="shared" si="53"/>
        <v>160000</v>
      </c>
      <c r="V416">
        <f t="shared" si="54"/>
        <v>400</v>
      </c>
      <c r="W416">
        <f t="shared" si="55"/>
        <v>56000</v>
      </c>
    </row>
    <row r="417" spans="1:23" ht="15.75" customHeight="1" x14ac:dyDescent="0.3">
      <c r="A417" s="2" t="s">
        <v>25</v>
      </c>
      <c r="B417" s="2">
        <v>1197831</v>
      </c>
      <c r="C417" s="3">
        <v>44478</v>
      </c>
      <c r="D417" s="12" t="str" cm="1">
        <f t="array" ref="D417">_xlfn.SWITCH(WEEKDAY(C417,2), 1, "Lundi", 2, "Mardi", 3, "Mercredi", 4, "Jeudi", 5, "Vendredi", 6, "Samedi", 7, "Dimanche", "Erreur")</f>
        <v>Samedi</v>
      </c>
      <c r="E417" s="2" t="s">
        <v>26</v>
      </c>
      <c r="F417" s="2" t="s">
        <v>27</v>
      </c>
      <c r="G417" s="2" t="s">
        <v>38</v>
      </c>
      <c r="H417" s="4" t="s">
        <v>22</v>
      </c>
      <c r="I417" s="5">
        <v>50</v>
      </c>
      <c r="J417" s="6">
        <v>575</v>
      </c>
      <c r="K417" s="7">
        <v>287500</v>
      </c>
      <c r="L417" s="7">
        <v>158125</v>
      </c>
      <c r="M417" s="8">
        <v>0.55000000000000004</v>
      </c>
      <c r="N417" s="2" t="s">
        <v>23</v>
      </c>
      <c r="O417">
        <f t="shared" si="48"/>
        <v>2021</v>
      </c>
      <c r="P417">
        <f t="shared" si="49"/>
        <v>10</v>
      </c>
      <c r="Q417" t="str">
        <f t="shared" si="50"/>
        <v>oct</v>
      </c>
      <c r="R417" t="str">
        <f t="shared" si="51"/>
        <v>Texas</v>
      </c>
      <c r="S417" t="str">
        <f t="shared" si="52"/>
        <v>2021-10</v>
      </c>
      <c r="T417">
        <f>IF(AND(COUNTIF(Calculs!$Q$2:$Q$12,$O417)&gt;0,COUNTIF(Calculs!$S$2:$S$12,$E417)&gt;0,COUNTIF(Calculs!$U$2:$U$12,$H417)&gt;0),1,0)</f>
        <v>1</v>
      </c>
      <c r="U417">
        <f t="shared" si="53"/>
        <v>287500</v>
      </c>
      <c r="V417">
        <f t="shared" si="54"/>
        <v>575</v>
      </c>
      <c r="W417">
        <f t="shared" si="55"/>
        <v>158125</v>
      </c>
    </row>
    <row r="418" spans="1:23" ht="15.75" customHeight="1" x14ac:dyDescent="0.3">
      <c r="A418" s="2" t="s">
        <v>25</v>
      </c>
      <c r="B418" s="2">
        <v>1197831</v>
      </c>
      <c r="C418" s="3">
        <v>44479</v>
      </c>
      <c r="D418" s="12" t="str" cm="1">
        <f t="array" ref="D418">_xlfn.SWITCH(WEEKDAY(C418,2), 1, "Lundi", 2, "Mardi", 3, "Mercredi", 4, "Jeudi", 5, "Vendredi", 6, "Samedi", 7, "Dimanche", "Erreur")</f>
        <v>Dimanche</v>
      </c>
      <c r="E418" s="2" t="s">
        <v>26</v>
      </c>
      <c r="F418" s="2" t="s">
        <v>27</v>
      </c>
      <c r="G418" s="2" t="s">
        <v>38</v>
      </c>
      <c r="H418" s="4" t="s">
        <v>16</v>
      </c>
      <c r="I418" s="5">
        <v>40</v>
      </c>
      <c r="J418" s="6">
        <v>725</v>
      </c>
      <c r="K418" s="7">
        <v>290000</v>
      </c>
      <c r="L418" s="7">
        <v>115999.99999999999</v>
      </c>
      <c r="M418" s="8">
        <v>0.39999999999999997</v>
      </c>
      <c r="N418" s="2" t="s">
        <v>23</v>
      </c>
      <c r="O418">
        <f t="shared" si="48"/>
        <v>2021</v>
      </c>
      <c r="P418">
        <f t="shared" si="49"/>
        <v>10</v>
      </c>
      <c r="Q418" t="str">
        <f t="shared" si="50"/>
        <v>oct</v>
      </c>
      <c r="R418" t="str">
        <f t="shared" si="51"/>
        <v>Texas</v>
      </c>
      <c r="S418" t="str">
        <f t="shared" si="52"/>
        <v>2021-10</v>
      </c>
      <c r="T418">
        <f>IF(AND(COUNTIF(Calculs!$Q$2:$Q$12,$O418)&gt;0,COUNTIF(Calculs!$S$2:$S$12,$E418)&gt;0,COUNTIF(Calculs!$U$2:$U$12,$H418)&gt;0),1,0)</f>
        <v>1</v>
      </c>
      <c r="U418">
        <f t="shared" si="53"/>
        <v>290000</v>
      </c>
      <c r="V418">
        <f t="shared" si="54"/>
        <v>725</v>
      </c>
      <c r="W418">
        <f t="shared" si="55"/>
        <v>115999.99999999999</v>
      </c>
    </row>
    <row r="419" spans="1:23" ht="15.75" customHeight="1" x14ac:dyDescent="0.3">
      <c r="A419" s="2" t="s">
        <v>25</v>
      </c>
      <c r="B419" s="2">
        <v>1197831</v>
      </c>
      <c r="C419" s="3">
        <v>44480</v>
      </c>
      <c r="D419" s="12" t="str" cm="1">
        <f t="array" ref="D419">_xlfn.SWITCH(WEEKDAY(C419,2), 1, "Lundi", 2, "Mardi", 3, "Mercredi", 4, "Jeudi", 5, "Vendredi", 6, "Samedi", 7, "Dimanche", "Erreur")</f>
        <v>Lundi</v>
      </c>
      <c r="E419" s="2" t="s">
        <v>26</v>
      </c>
      <c r="F419" s="2" t="s">
        <v>27</v>
      </c>
      <c r="G419" s="2" t="s">
        <v>38</v>
      </c>
      <c r="H419" s="4" t="s">
        <v>18</v>
      </c>
      <c r="I419" s="5">
        <v>40</v>
      </c>
      <c r="J419" s="6">
        <v>725</v>
      </c>
      <c r="K419" s="7">
        <v>290000</v>
      </c>
      <c r="L419" s="7">
        <v>115999.99999999999</v>
      </c>
      <c r="M419" s="8">
        <v>0.39999999999999997</v>
      </c>
      <c r="N419" s="2" t="s">
        <v>23</v>
      </c>
      <c r="O419">
        <f t="shared" si="48"/>
        <v>2021</v>
      </c>
      <c r="P419">
        <f t="shared" si="49"/>
        <v>10</v>
      </c>
      <c r="Q419" t="str">
        <f t="shared" si="50"/>
        <v>oct</v>
      </c>
      <c r="R419" t="str">
        <f t="shared" si="51"/>
        <v>Texas</v>
      </c>
      <c r="S419" t="str">
        <f t="shared" si="52"/>
        <v>2021-10</v>
      </c>
      <c r="T419">
        <f>IF(AND(COUNTIF(Calculs!$Q$2:$Q$12,$O419)&gt;0,COUNTIF(Calculs!$S$2:$S$12,$E419)&gt;0,COUNTIF(Calculs!$U$2:$U$12,$H419)&gt;0),1,0)</f>
        <v>1</v>
      </c>
      <c r="U419">
        <f t="shared" si="53"/>
        <v>290000</v>
      </c>
      <c r="V419">
        <f t="shared" si="54"/>
        <v>725</v>
      </c>
      <c r="W419">
        <f t="shared" si="55"/>
        <v>115999.99999999999</v>
      </c>
    </row>
    <row r="420" spans="1:23" ht="15.75" customHeight="1" x14ac:dyDescent="0.3">
      <c r="A420" s="2" t="s">
        <v>25</v>
      </c>
      <c r="B420" s="2">
        <v>1197831</v>
      </c>
      <c r="C420" s="3">
        <v>44481</v>
      </c>
      <c r="D420" s="12" t="str" cm="1">
        <f t="array" ref="D420">_xlfn.SWITCH(WEEKDAY(C420,2), 1, "Lundi", 2, "Mardi", 3, "Mercredi", 4, "Jeudi", 5, "Vendredi", 6, "Samedi", 7, "Dimanche", "Erreur")</f>
        <v>Mardi</v>
      </c>
      <c r="E420" s="2" t="s">
        <v>26</v>
      </c>
      <c r="F420" s="2" t="s">
        <v>27</v>
      </c>
      <c r="G420" s="2" t="s">
        <v>38</v>
      </c>
      <c r="H420" s="4" t="s">
        <v>19</v>
      </c>
      <c r="I420" s="5">
        <v>65</v>
      </c>
      <c r="J420" s="6">
        <v>650</v>
      </c>
      <c r="K420" s="7">
        <v>422500</v>
      </c>
      <c r="L420" s="7">
        <v>169000</v>
      </c>
      <c r="M420" s="8">
        <v>0.39999999999999997</v>
      </c>
      <c r="N420" s="2" t="s">
        <v>23</v>
      </c>
      <c r="O420">
        <f t="shared" si="48"/>
        <v>2021</v>
      </c>
      <c r="P420">
        <f t="shared" si="49"/>
        <v>10</v>
      </c>
      <c r="Q420" t="str">
        <f t="shared" si="50"/>
        <v>oct</v>
      </c>
      <c r="R420" t="str">
        <f t="shared" si="51"/>
        <v>Texas</v>
      </c>
      <c r="S420" t="str">
        <f t="shared" si="52"/>
        <v>2021-10</v>
      </c>
      <c r="T420">
        <f>IF(AND(COUNTIF(Calculs!$Q$2:$Q$12,$O420)&gt;0,COUNTIF(Calculs!$S$2:$S$12,$E420)&gt;0,COUNTIF(Calculs!$U$2:$U$12,$H420)&gt;0),1,0)</f>
        <v>1</v>
      </c>
      <c r="U420">
        <f t="shared" si="53"/>
        <v>422500</v>
      </c>
      <c r="V420">
        <f t="shared" si="54"/>
        <v>650</v>
      </c>
      <c r="W420">
        <f t="shared" si="55"/>
        <v>169000</v>
      </c>
    </row>
    <row r="421" spans="1:23" ht="15.75" customHeight="1" x14ac:dyDescent="0.3">
      <c r="A421" s="2" t="s">
        <v>25</v>
      </c>
      <c r="B421" s="2">
        <v>1197831</v>
      </c>
      <c r="C421" s="3">
        <v>44482</v>
      </c>
      <c r="D421" s="12" t="str" cm="1">
        <f t="array" ref="D421">_xlfn.SWITCH(WEEKDAY(C421,2), 1, "Lundi", 2, "Mardi", 3, "Mercredi", 4, "Jeudi", 5, "Vendredi", 6, "Samedi", 7, "Dimanche", "Erreur")</f>
        <v>Mercredi</v>
      </c>
      <c r="E421" s="2" t="s">
        <v>26</v>
      </c>
      <c r="F421" s="2" t="s">
        <v>27</v>
      </c>
      <c r="G421" s="2" t="s">
        <v>38</v>
      </c>
      <c r="H421" s="4" t="s">
        <v>20</v>
      </c>
      <c r="I421" s="5">
        <v>65</v>
      </c>
      <c r="J421" s="6">
        <v>500</v>
      </c>
      <c r="K421" s="7">
        <v>325000</v>
      </c>
      <c r="L421" s="7">
        <v>162500</v>
      </c>
      <c r="M421" s="8">
        <v>0.5</v>
      </c>
      <c r="N421" s="2" t="s">
        <v>23</v>
      </c>
      <c r="O421">
        <f t="shared" si="48"/>
        <v>2021</v>
      </c>
      <c r="P421">
        <f t="shared" si="49"/>
        <v>10</v>
      </c>
      <c r="Q421" t="str">
        <f t="shared" si="50"/>
        <v>oct</v>
      </c>
      <c r="R421" t="str">
        <f t="shared" si="51"/>
        <v>Texas</v>
      </c>
      <c r="S421" t="str">
        <f t="shared" si="52"/>
        <v>2021-10</v>
      </c>
      <c r="T421">
        <f>IF(AND(COUNTIF(Calculs!$Q$2:$Q$12,$O421)&gt;0,COUNTIF(Calculs!$S$2:$S$12,$E421)&gt;0,COUNTIF(Calculs!$U$2:$U$12,$H421)&gt;0),1,0)</f>
        <v>1</v>
      </c>
      <c r="U421">
        <f t="shared" si="53"/>
        <v>325000</v>
      </c>
      <c r="V421">
        <f t="shared" si="54"/>
        <v>500</v>
      </c>
      <c r="W421">
        <f t="shared" si="55"/>
        <v>162500</v>
      </c>
    </row>
    <row r="422" spans="1:23" ht="15.75" customHeight="1" x14ac:dyDescent="0.3">
      <c r="A422" s="2" t="s">
        <v>25</v>
      </c>
      <c r="B422" s="2">
        <v>1197831</v>
      </c>
      <c r="C422" s="3">
        <v>44483</v>
      </c>
      <c r="D422" s="12" t="str" cm="1">
        <f t="array" ref="D422">_xlfn.SWITCH(WEEKDAY(C422,2), 1, "Lundi", 2, "Mardi", 3, "Mercredi", 4, "Jeudi", 5, "Vendredi", 6, "Samedi", 7, "Dimanche", "Erreur")</f>
        <v>Jeudi</v>
      </c>
      <c r="E422" s="2" t="s">
        <v>26</v>
      </c>
      <c r="F422" s="2" t="s">
        <v>27</v>
      </c>
      <c r="G422" s="2" t="s">
        <v>38</v>
      </c>
      <c r="H422" s="4" t="s">
        <v>21</v>
      </c>
      <c r="I422" s="5">
        <v>60</v>
      </c>
      <c r="J422" s="6">
        <v>475</v>
      </c>
      <c r="K422" s="7">
        <v>285000</v>
      </c>
      <c r="L422" s="7">
        <v>99750</v>
      </c>
      <c r="M422" s="8">
        <v>0.35</v>
      </c>
      <c r="N422" s="2" t="s">
        <v>23</v>
      </c>
      <c r="O422">
        <f t="shared" si="48"/>
        <v>2021</v>
      </c>
      <c r="P422">
        <f t="shared" si="49"/>
        <v>10</v>
      </c>
      <c r="Q422" t="str">
        <f t="shared" si="50"/>
        <v>oct</v>
      </c>
      <c r="R422" t="str">
        <f t="shared" si="51"/>
        <v>Texas</v>
      </c>
      <c r="S422" t="str">
        <f t="shared" si="52"/>
        <v>2021-10</v>
      </c>
      <c r="T422">
        <f>IF(AND(COUNTIF(Calculs!$Q$2:$Q$12,$O422)&gt;0,COUNTIF(Calculs!$S$2:$S$12,$E422)&gt;0,COUNTIF(Calculs!$U$2:$U$12,$H422)&gt;0),1,0)</f>
        <v>1</v>
      </c>
      <c r="U422">
        <f t="shared" si="53"/>
        <v>285000</v>
      </c>
      <c r="V422">
        <f t="shared" si="54"/>
        <v>475</v>
      </c>
      <c r="W422">
        <f t="shared" si="55"/>
        <v>99750</v>
      </c>
    </row>
    <row r="423" spans="1:23" ht="15.75" customHeight="1" x14ac:dyDescent="0.3">
      <c r="A423" s="2" t="s">
        <v>25</v>
      </c>
      <c r="B423" s="2">
        <v>1197831</v>
      </c>
      <c r="C423" s="3">
        <v>44484</v>
      </c>
      <c r="D423" s="12" t="str" cm="1">
        <f t="array" ref="D423">_xlfn.SWITCH(WEEKDAY(C423,2), 1, "Lundi", 2, "Mardi", 3, "Mercredi", 4, "Jeudi", 5, "Vendredi", 6, "Samedi", 7, "Dimanche", "Erreur")</f>
        <v>Vendredi</v>
      </c>
      <c r="E423" s="2" t="s">
        <v>26</v>
      </c>
      <c r="F423" s="2" t="s">
        <v>27</v>
      </c>
      <c r="G423" s="2" t="s">
        <v>38</v>
      </c>
      <c r="H423" s="4" t="s">
        <v>22</v>
      </c>
      <c r="I423" s="5">
        <v>70</v>
      </c>
      <c r="J423" s="6">
        <v>675</v>
      </c>
      <c r="K423" s="7">
        <v>472500</v>
      </c>
      <c r="L423" s="7">
        <v>259875.00000000003</v>
      </c>
      <c r="M423" s="8">
        <v>0.55000000000000004</v>
      </c>
      <c r="N423" s="2" t="s">
        <v>23</v>
      </c>
      <c r="O423">
        <f t="shared" si="48"/>
        <v>2021</v>
      </c>
      <c r="P423">
        <f t="shared" si="49"/>
        <v>10</v>
      </c>
      <c r="Q423" t="str">
        <f t="shared" si="50"/>
        <v>oct</v>
      </c>
      <c r="R423" t="str">
        <f t="shared" si="51"/>
        <v>Texas</v>
      </c>
      <c r="S423" t="str">
        <f t="shared" si="52"/>
        <v>2021-10</v>
      </c>
      <c r="T423">
        <f>IF(AND(COUNTIF(Calculs!$Q$2:$Q$12,$O423)&gt;0,COUNTIF(Calculs!$S$2:$S$12,$E423)&gt;0,COUNTIF(Calculs!$U$2:$U$12,$H423)&gt;0),1,0)</f>
        <v>1</v>
      </c>
      <c r="U423">
        <f t="shared" si="53"/>
        <v>472500</v>
      </c>
      <c r="V423">
        <f t="shared" si="54"/>
        <v>675</v>
      </c>
      <c r="W423">
        <f t="shared" si="55"/>
        <v>259875.00000000003</v>
      </c>
    </row>
    <row r="424" spans="1:23" ht="15.75" customHeight="1" x14ac:dyDescent="0.3">
      <c r="A424" s="2" t="s">
        <v>25</v>
      </c>
      <c r="B424" s="2">
        <v>1197831</v>
      </c>
      <c r="C424" s="3">
        <v>44485</v>
      </c>
      <c r="D424" s="12" t="str" cm="1">
        <f t="array" ref="D424">_xlfn.SWITCH(WEEKDAY(C424,2), 1, "Lundi", 2, "Mardi", 3, "Mercredi", 4, "Jeudi", 5, "Vendredi", 6, "Samedi", 7, "Dimanche", "Erreur")</f>
        <v>Samedi</v>
      </c>
      <c r="E424" s="2" t="s">
        <v>26</v>
      </c>
      <c r="F424" s="2" t="s">
        <v>27</v>
      </c>
      <c r="G424" s="2" t="s">
        <v>38</v>
      </c>
      <c r="H424" s="4" t="s">
        <v>16</v>
      </c>
      <c r="I424" s="5">
        <v>60</v>
      </c>
      <c r="J424" s="6">
        <v>825</v>
      </c>
      <c r="K424" s="7">
        <v>495000</v>
      </c>
      <c r="L424" s="7">
        <v>197999.99999999997</v>
      </c>
      <c r="M424" s="8">
        <v>0.39999999999999997</v>
      </c>
      <c r="N424" s="2" t="s">
        <v>23</v>
      </c>
      <c r="O424">
        <f t="shared" si="48"/>
        <v>2021</v>
      </c>
      <c r="P424">
        <f t="shared" si="49"/>
        <v>10</v>
      </c>
      <c r="Q424" t="str">
        <f t="shared" si="50"/>
        <v>oct</v>
      </c>
      <c r="R424" t="str">
        <f t="shared" si="51"/>
        <v>Texas</v>
      </c>
      <c r="S424" t="str">
        <f t="shared" si="52"/>
        <v>2021-10</v>
      </c>
      <c r="T424">
        <f>IF(AND(COUNTIF(Calculs!$Q$2:$Q$12,$O424)&gt;0,COUNTIF(Calculs!$S$2:$S$12,$E424)&gt;0,COUNTIF(Calculs!$U$2:$U$12,$H424)&gt;0),1,0)</f>
        <v>1</v>
      </c>
      <c r="U424">
        <f t="shared" si="53"/>
        <v>495000</v>
      </c>
      <c r="V424">
        <f t="shared" si="54"/>
        <v>825</v>
      </c>
      <c r="W424">
        <f t="shared" si="55"/>
        <v>197999.99999999997</v>
      </c>
    </row>
    <row r="425" spans="1:23" ht="15.75" customHeight="1" x14ac:dyDescent="0.3">
      <c r="A425" s="2" t="s">
        <v>25</v>
      </c>
      <c r="B425" s="2">
        <v>1197831</v>
      </c>
      <c r="C425" s="3">
        <v>44486</v>
      </c>
      <c r="D425" s="12" t="str" cm="1">
        <f t="array" ref="D425">_xlfn.SWITCH(WEEKDAY(C425,2), 1, "Lundi", 2, "Mardi", 3, "Mercredi", 4, "Jeudi", 5, "Vendredi", 6, "Samedi", 7, "Dimanche", "Erreur")</f>
        <v>Dimanche</v>
      </c>
      <c r="E425" s="2" t="s">
        <v>26</v>
      </c>
      <c r="F425" s="2" t="s">
        <v>27</v>
      </c>
      <c r="G425" s="2" t="s">
        <v>38</v>
      </c>
      <c r="H425" s="4" t="s">
        <v>18</v>
      </c>
      <c r="I425" s="5">
        <v>60</v>
      </c>
      <c r="J425" s="6">
        <v>825</v>
      </c>
      <c r="K425" s="7">
        <v>495000</v>
      </c>
      <c r="L425" s="7">
        <v>197999.99999999997</v>
      </c>
      <c r="M425" s="8">
        <v>0.39999999999999997</v>
      </c>
      <c r="N425" s="2" t="s">
        <v>23</v>
      </c>
      <c r="O425">
        <f t="shared" si="48"/>
        <v>2021</v>
      </c>
      <c r="P425">
        <f t="shared" si="49"/>
        <v>10</v>
      </c>
      <c r="Q425" t="str">
        <f t="shared" si="50"/>
        <v>oct</v>
      </c>
      <c r="R425" t="str">
        <f t="shared" si="51"/>
        <v>Texas</v>
      </c>
      <c r="S425" t="str">
        <f t="shared" si="52"/>
        <v>2021-10</v>
      </c>
      <c r="T425">
        <f>IF(AND(COUNTIF(Calculs!$Q$2:$Q$12,$O425)&gt;0,COUNTIF(Calculs!$S$2:$S$12,$E425)&gt;0,COUNTIF(Calculs!$U$2:$U$12,$H425)&gt;0),1,0)</f>
        <v>1</v>
      </c>
      <c r="U425">
        <f t="shared" si="53"/>
        <v>495000</v>
      </c>
      <c r="V425">
        <f t="shared" si="54"/>
        <v>825</v>
      </c>
      <c r="W425">
        <f t="shared" si="55"/>
        <v>197999.99999999997</v>
      </c>
    </row>
    <row r="426" spans="1:23" ht="15.75" customHeight="1" x14ac:dyDescent="0.3">
      <c r="A426" s="2" t="s">
        <v>25</v>
      </c>
      <c r="B426" s="2">
        <v>1197831</v>
      </c>
      <c r="C426" s="3">
        <v>44487</v>
      </c>
      <c r="D426" s="12" t="str" cm="1">
        <f t="array" ref="D426">_xlfn.SWITCH(WEEKDAY(C426,2), 1, "Lundi", 2, "Mardi", 3, "Mercredi", 4, "Jeudi", 5, "Vendredi", 6, "Samedi", 7, "Dimanche", "Erreur")</f>
        <v>Lundi</v>
      </c>
      <c r="E426" s="2" t="s">
        <v>26</v>
      </c>
      <c r="F426" s="2" t="s">
        <v>27</v>
      </c>
      <c r="G426" s="2" t="s">
        <v>38</v>
      </c>
      <c r="H426" s="4" t="s">
        <v>19</v>
      </c>
      <c r="I426" s="5">
        <v>65</v>
      </c>
      <c r="J426" s="6">
        <v>725</v>
      </c>
      <c r="K426" s="7">
        <v>471250</v>
      </c>
      <c r="L426" s="7">
        <v>188499.99999999997</v>
      </c>
      <c r="M426" s="8">
        <v>0.39999999999999997</v>
      </c>
      <c r="N426" s="2" t="s">
        <v>23</v>
      </c>
      <c r="O426">
        <f t="shared" si="48"/>
        <v>2021</v>
      </c>
      <c r="P426">
        <f t="shared" si="49"/>
        <v>10</v>
      </c>
      <c r="Q426" t="str">
        <f t="shared" si="50"/>
        <v>oct</v>
      </c>
      <c r="R426" t="str">
        <f t="shared" si="51"/>
        <v>Texas</v>
      </c>
      <c r="S426" t="str">
        <f t="shared" si="52"/>
        <v>2021-10</v>
      </c>
      <c r="T426">
        <f>IF(AND(COUNTIF(Calculs!$Q$2:$Q$12,$O426)&gt;0,COUNTIF(Calculs!$S$2:$S$12,$E426)&gt;0,COUNTIF(Calculs!$U$2:$U$12,$H426)&gt;0),1,0)</f>
        <v>1</v>
      </c>
      <c r="U426">
        <f t="shared" si="53"/>
        <v>471250</v>
      </c>
      <c r="V426">
        <f t="shared" si="54"/>
        <v>725</v>
      </c>
      <c r="W426">
        <f t="shared" si="55"/>
        <v>188499.99999999997</v>
      </c>
    </row>
    <row r="427" spans="1:23" ht="15.75" customHeight="1" x14ac:dyDescent="0.3">
      <c r="A427" s="2" t="s">
        <v>25</v>
      </c>
      <c r="B427" s="2">
        <v>1197831</v>
      </c>
      <c r="C427" s="3">
        <v>44488</v>
      </c>
      <c r="D427" s="12" t="str" cm="1">
        <f t="array" ref="D427">_xlfn.SWITCH(WEEKDAY(C427,2), 1, "Lundi", 2, "Mardi", 3, "Mercredi", 4, "Jeudi", 5, "Vendredi", 6, "Samedi", 7, "Dimanche", "Erreur")</f>
        <v>Mardi</v>
      </c>
      <c r="E427" s="2" t="s">
        <v>26</v>
      </c>
      <c r="F427" s="2" t="s">
        <v>27</v>
      </c>
      <c r="G427" s="2" t="s">
        <v>38</v>
      </c>
      <c r="H427" s="4" t="s">
        <v>20</v>
      </c>
      <c r="I427" s="5">
        <v>65</v>
      </c>
      <c r="J427" s="6">
        <v>575</v>
      </c>
      <c r="K427" s="7">
        <v>373750</v>
      </c>
      <c r="L427" s="7">
        <v>186875</v>
      </c>
      <c r="M427" s="8">
        <v>0.5</v>
      </c>
      <c r="N427" s="2" t="s">
        <v>23</v>
      </c>
      <c r="O427">
        <f t="shared" si="48"/>
        <v>2021</v>
      </c>
      <c r="P427">
        <f t="shared" si="49"/>
        <v>10</v>
      </c>
      <c r="Q427" t="str">
        <f t="shared" si="50"/>
        <v>oct</v>
      </c>
      <c r="R427" t="str">
        <f t="shared" si="51"/>
        <v>Texas</v>
      </c>
      <c r="S427" t="str">
        <f t="shared" si="52"/>
        <v>2021-10</v>
      </c>
      <c r="T427">
        <f>IF(AND(COUNTIF(Calculs!$Q$2:$Q$12,$O427)&gt;0,COUNTIF(Calculs!$S$2:$S$12,$E427)&gt;0,COUNTIF(Calculs!$U$2:$U$12,$H427)&gt;0),1,0)</f>
        <v>1</v>
      </c>
      <c r="U427">
        <f t="shared" si="53"/>
        <v>373750</v>
      </c>
      <c r="V427">
        <f t="shared" si="54"/>
        <v>575</v>
      </c>
      <c r="W427">
        <f t="shared" si="55"/>
        <v>186875</v>
      </c>
    </row>
    <row r="428" spans="1:23" ht="15.75" customHeight="1" x14ac:dyDescent="0.3">
      <c r="A428" s="2" t="s">
        <v>25</v>
      </c>
      <c r="B428" s="2">
        <v>1197831</v>
      </c>
      <c r="C428" s="3">
        <v>44489</v>
      </c>
      <c r="D428" s="12" t="str" cm="1">
        <f t="array" ref="D428">_xlfn.SWITCH(WEEKDAY(C428,2), 1, "Lundi", 2, "Mardi", 3, "Mercredi", 4, "Jeudi", 5, "Vendredi", 6, "Samedi", 7, "Dimanche", "Erreur")</f>
        <v>Mercredi</v>
      </c>
      <c r="E428" s="2" t="s">
        <v>26</v>
      </c>
      <c r="F428" s="2" t="s">
        <v>27</v>
      </c>
      <c r="G428" s="2" t="s">
        <v>38</v>
      </c>
      <c r="H428" s="4" t="s">
        <v>21</v>
      </c>
      <c r="I428" s="5">
        <v>60</v>
      </c>
      <c r="J428" s="6">
        <v>525</v>
      </c>
      <c r="K428" s="7">
        <v>315000</v>
      </c>
      <c r="L428" s="7">
        <v>110250</v>
      </c>
      <c r="M428" s="8">
        <v>0.35</v>
      </c>
      <c r="N428" s="2" t="s">
        <v>23</v>
      </c>
      <c r="O428">
        <f t="shared" si="48"/>
        <v>2021</v>
      </c>
      <c r="P428">
        <f t="shared" si="49"/>
        <v>10</v>
      </c>
      <c r="Q428" t="str">
        <f t="shared" si="50"/>
        <v>oct</v>
      </c>
      <c r="R428" t="str">
        <f t="shared" si="51"/>
        <v>Texas</v>
      </c>
      <c r="S428" t="str">
        <f t="shared" si="52"/>
        <v>2021-10</v>
      </c>
      <c r="T428">
        <f>IF(AND(COUNTIF(Calculs!$Q$2:$Q$12,$O428)&gt;0,COUNTIF(Calculs!$S$2:$S$12,$E428)&gt;0,COUNTIF(Calculs!$U$2:$U$12,$H428)&gt;0),1,0)</f>
        <v>1</v>
      </c>
      <c r="U428">
        <f t="shared" si="53"/>
        <v>315000</v>
      </c>
      <c r="V428">
        <f t="shared" si="54"/>
        <v>525</v>
      </c>
      <c r="W428">
        <f t="shared" si="55"/>
        <v>110250</v>
      </c>
    </row>
    <row r="429" spans="1:23" ht="15.75" customHeight="1" x14ac:dyDescent="0.3">
      <c r="A429" s="2" t="s">
        <v>25</v>
      </c>
      <c r="B429" s="2">
        <v>1197831</v>
      </c>
      <c r="C429" s="3">
        <v>44490</v>
      </c>
      <c r="D429" s="12" t="str" cm="1">
        <f t="array" ref="D429">_xlfn.SWITCH(WEEKDAY(C429,2), 1, "Lundi", 2, "Mardi", 3, "Mercredi", 4, "Jeudi", 5, "Vendredi", 6, "Samedi", 7, "Dimanche", "Erreur")</f>
        <v>Jeudi</v>
      </c>
      <c r="E429" s="2" t="s">
        <v>26</v>
      </c>
      <c r="F429" s="2" t="s">
        <v>27</v>
      </c>
      <c r="G429" s="2" t="s">
        <v>38</v>
      </c>
      <c r="H429" s="4" t="s">
        <v>22</v>
      </c>
      <c r="I429" s="5">
        <v>70</v>
      </c>
      <c r="J429" s="6">
        <v>775</v>
      </c>
      <c r="K429" s="7">
        <v>542500</v>
      </c>
      <c r="L429" s="7">
        <v>298375</v>
      </c>
      <c r="M429" s="8">
        <v>0.55000000000000004</v>
      </c>
      <c r="N429" s="2" t="s">
        <v>23</v>
      </c>
      <c r="O429">
        <f t="shared" si="48"/>
        <v>2021</v>
      </c>
      <c r="P429">
        <f t="shared" si="49"/>
        <v>10</v>
      </c>
      <c r="Q429" t="str">
        <f t="shared" si="50"/>
        <v>oct</v>
      </c>
      <c r="R429" t="str">
        <f t="shared" si="51"/>
        <v>Texas</v>
      </c>
      <c r="S429" t="str">
        <f t="shared" si="52"/>
        <v>2021-10</v>
      </c>
      <c r="T429">
        <f>IF(AND(COUNTIF(Calculs!$Q$2:$Q$12,$O429)&gt;0,COUNTIF(Calculs!$S$2:$S$12,$E429)&gt;0,COUNTIF(Calculs!$U$2:$U$12,$H429)&gt;0),1,0)</f>
        <v>1</v>
      </c>
      <c r="U429">
        <f t="shared" si="53"/>
        <v>542500</v>
      </c>
      <c r="V429">
        <f t="shared" si="54"/>
        <v>775</v>
      </c>
      <c r="W429">
        <f t="shared" si="55"/>
        <v>298375</v>
      </c>
    </row>
    <row r="430" spans="1:23" ht="15.75" customHeight="1" x14ac:dyDescent="0.3">
      <c r="A430" s="2" t="s">
        <v>13</v>
      </c>
      <c r="B430" s="2">
        <v>1185732</v>
      </c>
      <c r="C430" s="3">
        <v>44491</v>
      </c>
      <c r="D430" s="12" t="str" cm="1">
        <f t="array" ref="D430">_xlfn.SWITCH(WEEKDAY(C430,2), 1, "Lundi", 2, "Mardi", 3, "Mercredi", 4, "Jeudi", 5, "Vendredi", 6, "Samedi", 7, "Dimanche", "Erreur")</f>
        <v>Vendredi</v>
      </c>
      <c r="E430" s="2" t="s">
        <v>26</v>
      </c>
      <c r="F430" s="2" t="s">
        <v>27</v>
      </c>
      <c r="G430" s="2" t="s">
        <v>38</v>
      </c>
      <c r="H430" s="4" t="s">
        <v>16</v>
      </c>
      <c r="I430" s="5">
        <v>45</v>
      </c>
      <c r="J430" s="6">
        <v>425</v>
      </c>
      <c r="K430" s="7">
        <v>191250</v>
      </c>
      <c r="L430" s="7">
        <v>105187.50000000001</v>
      </c>
      <c r="M430" s="8">
        <v>0.55000000000000004</v>
      </c>
      <c r="N430" s="2" t="s">
        <v>23</v>
      </c>
      <c r="O430">
        <f t="shared" si="48"/>
        <v>2021</v>
      </c>
      <c r="P430">
        <f t="shared" si="49"/>
        <v>10</v>
      </c>
      <c r="Q430" t="str">
        <f t="shared" si="50"/>
        <v>oct</v>
      </c>
      <c r="R430" t="str">
        <f t="shared" si="51"/>
        <v>Texas</v>
      </c>
      <c r="S430" t="str">
        <f t="shared" si="52"/>
        <v>2021-10</v>
      </c>
      <c r="T430">
        <f>IF(AND(COUNTIF(Calculs!$Q$2:$Q$12,$O430)&gt;0,COUNTIF(Calculs!$S$2:$S$12,$E430)&gt;0,COUNTIF(Calculs!$U$2:$U$12,$H430)&gt;0),1,0)</f>
        <v>1</v>
      </c>
      <c r="U430">
        <f t="shared" si="53"/>
        <v>191250</v>
      </c>
      <c r="V430">
        <f t="shared" si="54"/>
        <v>425</v>
      </c>
      <c r="W430">
        <f t="shared" si="55"/>
        <v>105187.50000000001</v>
      </c>
    </row>
    <row r="431" spans="1:23" ht="15.75" customHeight="1" x14ac:dyDescent="0.3">
      <c r="A431" s="2" t="s">
        <v>13</v>
      </c>
      <c r="B431" s="2">
        <v>1185732</v>
      </c>
      <c r="C431" s="3">
        <v>44492</v>
      </c>
      <c r="D431" s="12" t="str" cm="1">
        <f t="array" ref="D431">_xlfn.SWITCH(WEEKDAY(C431,2), 1, "Lundi", 2, "Mardi", 3, "Mercredi", 4, "Jeudi", 5, "Vendredi", 6, "Samedi", 7, "Dimanche", "Erreur")</f>
        <v>Samedi</v>
      </c>
      <c r="E431" s="2" t="s">
        <v>26</v>
      </c>
      <c r="F431" s="2" t="s">
        <v>27</v>
      </c>
      <c r="G431" s="2" t="s">
        <v>38</v>
      </c>
      <c r="H431" s="4" t="s">
        <v>18</v>
      </c>
      <c r="I431" s="5">
        <v>45</v>
      </c>
      <c r="J431" s="6">
        <v>225</v>
      </c>
      <c r="K431" s="7">
        <v>101250</v>
      </c>
      <c r="L431" s="7">
        <v>35437.5</v>
      </c>
      <c r="M431" s="8">
        <v>0.35</v>
      </c>
      <c r="N431" s="2" t="s">
        <v>23</v>
      </c>
      <c r="O431">
        <f t="shared" si="48"/>
        <v>2021</v>
      </c>
      <c r="P431">
        <f t="shared" si="49"/>
        <v>10</v>
      </c>
      <c r="Q431" t="str">
        <f t="shared" si="50"/>
        <v>oct</v>
      </c>
      <c r="R431" t="str">
        <f t="shared" si="51"/>
        <v>Texas</v>
      </c>
      <c r="S431" t="str">
        <f t="shared" si="52"/>
        <v>2021-10</v>
      </c>
      <c r="T431">
        <f>IF(AND(COUNTIF(Calculs!$Q$2:$Q$12,$O431)&gt;0,COUNTIF(Calculs!$S$2:$S$12,$E431)&gt;0,COUNTIF(Calculs!$U$2:$U$12,$H431)&gt;0),1,0)</f>
        <v>1</v>
      </c>
      <c r="U431">
        <f t="shared" si="53"/>
        <v>101250</v>
      </c>
      <c r="V431">
        <f t="shared" si="54"/>
        <v>225</v>
      </c>
      <c r="W431">
        <f t="shared" si="55"/>
        <v>35437.5</v>
      </c>
    </row>
    <row r="432" spans="1:23" ht="15.75" customHeight="1" x14ac:dyDescent="0.3">
      <c r="A432" s="2" t="s">
        <v>13</v>
      </c>
      <c r="B432" s="2">
        <v>1185732</v>
      </c>
      <c r="C432" s="3">
        <v>44493</v>
      </c>
      <c r="D432" s="12" t="str" cm="1">
        <f t="array" ref="D432">_xlfn.SWITCH(WEEKDAY(C432,2), 1, "Lundi", 2, "Mardi", 3, "Mercredi", 4, "Jeudi", 5, "Vendredi", 6, "Samedi", 7, "Dimanche", "Erreur")</f>
        <v>Dimanche</v>
      </c>
      <c r="E432" s="2" t="s">
        <v>26</v>
      </c>
      <c r="F432" s="2" t="s">
        <v>27</v>
      </c>
      <c r="G432" s="2" t="s">
        <v>38</v>
      </c>
      <c r="H432" s="4" t="s">
        <v>19</v>
      </c>
      <c r="I432" s="5">
        <v>35</v>
      </c>
      <c r="J432" s="6">
        <v>225</v>
      </c>
      <c r="K432" s="7">
        <v>78750</v>
      </c>
      <c r="L432" s="7">
        <v>31499.999999999996</v>
      </c>
      <c r="M432" s="8">
        <v>0.39999999999999997</v>
      </c>
      <c r="N432" s="2" t="s">
        <v>23</v>
      </c>
      <c r="O432">
        <f t="shared" si="48"/>
        <v>2021</v>
      </c>
      <c r="P432">
        <f t="shared" si="49"/>
        <v>10</v>
      </c>
      <c r="Q432" t="str">
        <f t="shared" si="50"/>
        <v>oct</v>
      </c>
      <c r="R432" t="str">
        <f t="shared" si="51"/>
        <v>Texas</v>
      </c>
      <c r="S432" t="str">
        <f t="shared" si="52"/>
        <v>2021-10</v>
      </c>
      <c r="T432">
        <f>IF(AND(COUNTIF(Calculs!$Q$2:$Q$12,$O432)&gt;0,COUNTIF(Calculs!$S$2:$S$12,$E432)&gt;0,COUNTIF(Calculs!$U$2:$U$12,$H432)&gt;0),1,0)</f>
        <v>1</v>
      </c>
      <c r="U432">
        <f t="shared" si="53"/>
        <v>78750</v>
      </c>
      <c r="V432">
        <f t="shared" si="54"/>
        <v>225</v>
      </c>
      <c r="W432">
        <f t="shared" si="55"/>
        <v>31499.999999999996</v>
      </c>
    </row>
    <row r="433" spans="1:23" ht="15.75" customHeight="1" x14ac:dyDescent="0.3">
      <c r="A433" s="2" t="s">
        <v>13</v>
      </c>
      <c r="B433" s="2">
        <v>1185732</v>
      </c>
      <c r="C433" s="3">
        <v>44494</v>
      </c>
      <c r="D433" s="12" t="str" cm="1">
        <f t="array" ref="D433">_xlfn.SWITCH(WEEKDAY(C433,2), 1, "Lundi", 2, "Mardi", 3, "Mercredi", 4, "Jeudi", 5, "Vendredi", 6, "Samedi", 7, "Dimanche", "Erreur")</f>
        <v>Lundi</v>
      </c>
      <c r="E433" s="2" t="s">
        <v>26</v>
      </c>
      <c r="F433" s="2" t="s">
        <v>27</v>
      </c>
      <c r="G433" s="2" t="s">
        <v>38</v>
      </c>
      <c r="H433" s="4" t="s">
        <v>20</v>
      </c>
      <c r="I433" s="5">
        <v>40</v>
      </c>
      <c r="J433" s="6">
        <v>75</v>
      </c>
      <c r="K433" s="7">
        <v>30000</v>
      </c>
      <c r="L433" s="7">
        <v>11999.999999999998</v>
      </c>
      <c r="M433" s="8">
        <v>0.39999999999999997</v>
      </c>
      <c r="N433" s="2" t="s">
        <v>23</v>
      </c>
      <c r="O433">
        <f t="shared" si="48"/>
        <v>2021</v>
      </c>
      <c r="P433">
        <f t="shared" si="49"/>
        <v>10</v>
      </c>
      <c r="Q433" t="str">
        <f t="shared" si="50"/>
        <v>oct</v>
      </c>
      <c r="R433" t="str">
        <f t="shared" si="51"/>
        <v>Texas</v>
      </c>
      <c r="S433" t="str">
        <f t="shared" si="52"/>
        <v>2021-10</v>
      </c>
      <c r="T433">
        <f>IF(AND(COUNTIF(Calculs!$Q$2:$Q$12,$O433)&gt;0,COUNTIF(Calculs!$S$2:$S$12,$E433)&gt;0,COUNTIF(Calculs!$U$2:$U$12,$H433)&gt;0),1,0)</f>
        <v>1</v>
      </c>
      <c r="U433">
        <f t="shared" si="53"/>
        <v>30000</v>
      </c>
      <c r="V433">
        <f t="shared" si="54"/>
        <v>75</v>
      </c>
      <c r="W433">
        <f t="shared" si="55"/>
        <v>11999.999999999998</v>
      </c>
    </row>
    <row r="434" spans="1:23" ht="15.75" customHeight="1" x14ac:dyDescent="0.3">
      <c r="A434" s="2" t="s">
        <v>13</v>
      </c>
      <c r="B434" s="2">
        <v>1185732</v>
      </c>
      <c r="C434" s="3">
        <v>44495</v>
      </c>
      <c r="D434" s="12" t="str" cm="1">
        <f t="array" ref="D434">_xlfn.SWITCH(WEEKDAY(C434,2), 1, "Lundi", 2, "Mardi", 3, "Mercredi", 4, "Jeudi", 5, "Vendredi", 6, "Samedi", 7, "Dimanche", "Erreur")</f>
        <v>Mardi</v>
      </c>
      <c r="E434" s="2" t="s">
        <v>14</v>
      </c>
      <c r="F434" s="2" t="s">
        <v>39</v>
      </c>
      <c r="G434" s="2" t="s">
        <v>40</v>
      </c>
      <c r="H434" s="4" t="s">
        <v>21</v>
      </c>
      <c r="I434" s="5">
        <v>54.999999999999993</v>
      </c>
      <c r="J434" s="6">
        <v>125</v>
      </c>
      <c r="K434" s="7">
        <v>68749.999999999985</v>
      </c>
      <c r="L434" s="7">
        <v>24062.499999999993</v>
      </c>
      <c r="M434" s="8">
        <v>0.35</v>
      </c>
      <c r="N434" s="2" t="s">
        <v>23</v>
      </c>
      <c r="O434">
        <f t="shared" si="48"/>
        <v>2021</v>
      </c>
      <c r="P434">
        <f t="shared" si="49"/>
        <v>10</v>
      </c>
      <c r="Q434" t="str">
        <f t="shared" si="50"/>
        <v>oct</v>
      </c>
      <c r="R434" t="str">
        <f t="shared" si="51"/>
        <v>Pennsylvania</v>
      </c>
      <c r="S434" t="str">
        <f t="shared" si="52"/>
        <v>2021-10</v>
      </c>
      <c r="T434">
        <f>IF(AND(COUNTIF(Calculs!$Q$2:$Q$12,$O434)&gt;0,COUNTIF(Calculs!$S$2:$S$12,$E434)&gt;0,COUNTIF(Calculs!$U$2:$U$12,$H434)&gt;0),1,0)</f>
        <v>1</v>
      </c>
      <c r="U434">
        <f t="shared" si="53"/>
        <v>68749.999999999985</v>
      </c>
      <c r="V434">
        <f t="shared" si="54"/>
        <v>125</v>
      </c>
      <c r="W434">
        <f t="shared" si="55"/>
        <v>24062.499999999993</v>
      </c>
    </row>
    <row r="435" spans="1:23" ht="15.75" customHeight="1" x14ac:dyDescent="0.3">
      <c r="A435" s="2" t="s">
        <v>13</v>
      </c>
      <c r="B435" s="2">
        <v>1185732</v>
      </c>
      <c r="C435" s="3">
        <v>44496</v>
      </c>
      <c r="D435" s="12" t="str" cm="1">
        <f t="array" ref="D435">_xlfn.SWITCH(WEEKDAY(C435,2), 1, "Lundi", 2, "Mardi", 3, "Mercredi", 4, "Jeudi", 5, "Vendredi", 6, "Samedi", 7, "Dimanche", "Erreur")</f>
        <v>Mercredi</v>
      </c>
      <c r="E435" s="2" t="s">
        <v>14</v>
      </c>
      <c r="F435" s="2" t="s">
        <v>39</v>
      </c>
      <c r="G435" s="2" t="s">
        <v>40</v>
      </c>
      <c r="H435" s="4" t="s">
        <v>22</v>
      </c>
      <c r="I435" s="5">
        <v>45</v>
      </c>
      <c r="J435" s="6">
        <v>225</v>
      </c>
      <c r="K435" s="7">
        <v>101250</v>
      </c>
      <c r="L435" s="7">
        <v>30375</v>
      </c>
      <c r="M435" s="8">
        <v>0.3</v>
      </c>
      <c r="N435" s="2" t="s">
        <v>23</v>
      </c>
      <c r="O435">
        <f t="shared" si="48"/>
        <v>2021</v>
      </c>
      <c r="P435">
        <f t="shared" si="49"/>
        <v>10</v>
      </c>
      <c r="Q435" t="str">
        <f t="shared" si="50"/>
        <v>oct</v>
      </c>
      <c r="R435" t="str">
        <f t="shared" si="51"/>
        <v>Pennsylvania</v>
      </c>
      <c r="S435" t="str">
        <f t="shared" si="52"/>
        <v>2021-10</v>
      </c>
      <c r="T435">
        <f>IF(AND(COUNTIF(Calculs!$Q$2:$Q$12,$O435)&gt;0,COUNTIF(Calculs!$S$2:$S$12,$E435)&gt;0,COUNTIF(Calculs!$U$2:$U$12,$H435)&gt;0),1,0)</f>
        <v>1</v>
      </c>
      <c r="U435">
        <f t="shared" si="53"/>
        <v>101250</v>
      </c>
      <c r="V435">
        <f t="shared" si="54"/>
        <v>225</v>
      </c>
      <c r="W435">
        <f t="shared" si="55"/>
        <v>30375</v>
      </c>
    </row>
    <row r="436" spans="1:23" ht="15.75" customHeight="1" x14ac:dyDescent="0.3">
      <c r="A436" s="2" t="s">
        <v>13</v>
      </c>
      <c r="B436" s="2">
        <v>1185732</v>
      </c>
      <c r="C436" s="3">
        <v>44497</v>
      </c>
      <c r="D436" s="12" t="str" cm="1">
        <f t="array" ref="D436">_xlfn.SWITCH(WEEKDAY(C436,2), 1, "Lundi", 2, "Mardi", 3, "Mercredi", 4, "Jeudi", 5, "Vendredi", 6, "Samedi", 7, "Dimanche", "Erreur")</f>
        <v>Jeudi</v>
      </c>
      <c r="E436" s="2" t="s">
        <v>14</v>
      </c>
      <c r="F436" s="2" t="s">
        <v>39</v>
      </c>
      <c r="G436" s="2" t="s">
        <v>40</v>
      </c>
      <c r="H436" s="4" t="s">
        <v>16</v>
      </c>
      <c r="I436" s="5">
        <v>45</v>
      </c>
      <c r="J436" s="6">
        <v>475</v>
      </c>
      <c r="K436" s="7">
        <v>213750</v>
      </c>
      <c r="L436" s="7">
        <v>117562.50000000001</v>
      </c>
      <c r="M436" s="8">
        <v>0.55000000000000004</v>
      </c>
      <c r="N436" s="2" t="s">
        <v>23</v>
      </c>
      <c r="O436">
        <f t="shared" si="48"/>
        <v>2021</v>
      </c>
      <c r="P436">
        <f t="shared" si="49"/>
        <v>10</v>
      </c>
      <c r="Q436" t="str">
        <f t="shared" si="50"/>
        <v>oct</v>
      </c>
      <c r="R436" t="str">
        <f t="shared" si="51"/>
        <v>Pennsylvania</v>
      </c>
      <c r="S436" t="str">
        <f t="shared" si="52"/>
        <v>2021-10</v>
      </c>
      <c r="T436">
        <f>IF(AND(COUNTIF(Calculs!$Q$2:$Q$12,$O436)&gt;0,COUNTIF(Calculs!$S$2:$S$12,$E436)&gt;0,COUNTIF(Calculs!$U$2:$U$12,$H436)&gt;0),1,0)</f>
        <v>1</v>
      </c>
      <c r="U436">
        <f t="shared" si="53"/>
        <v>213750</v>
      </c>
      <c r="V436">
        <f t="shared" si="54"/>
        <v>475</v>
      </c>
      <c r="W436">
        <f t="shared" si="55"/>
        <v>117562.50000000001</v>
      </c>
    </row>
    <row r="437" spans="1:23" ht="15.75" customHeight="1" x14ac:dyDescent="0.3">
      <c r="A437" s="2" t="s">
        <v>13</v>
      </c>
      <c r="B437" s="2">
        <v>1185732</v>
      </c>
      <c r="C437" s="3">
        <v>44498</v>
      </c>
      <c r="D437" s="12" t="str" cm="1">
        <f t="array" ref="D437">_xlfn.SWITCH(WEEKDAY(C437,2), 1, "Lundi", 2, "Mardi", 3, "Mercredi", 4, "Jeudi", 5, "Vendredi", 6, "Samedi", 7, "Dimanche", "Erreur")</f>
        <v>Vendredi</v>
      </c>
      <c r="E437" s="2" t="s">
        <v>14</v>
      </c>
      <c r="F437" s="2" t="s">
        <v>39</v>
      </c>
      <c r="G437" s="2" t="s">
        <v>40</v>
      </c>
      <c r="H437" s="4" t="s">
        <v>18</v>
      </c>
      <c r="I437" s="5">
        <v>45</v>
      </c>
      <c r="J437" s="6">
        <v>125</v>
      </c>
      <c r="K437" s="7">
        <v>56250</v>
      </c>
      <c r="L437" s="7">
        <v>19687.5</v>
      </c>
      <c r="M437" s="8">
        <v>0.35</v>
      </c>
      <c r="N437" s="2" t="s">
        <v>23</v>
      </c>
      <c r="O437">
        <f t="shared" si="48"/>
        <v>2021</v>
      </c>
      <c r="P437">
        <f t="shared" si="49"/>
        <v>10</v>
      </c>
      <c r="Q437" t="str">
        <f t="shared" si="50"/>
        <v>oct</v>
      </c>
      <c r="R437" t="str">
        <f t="shared" si="51"/>
        <v>Pennsylvania</v>
      </c>
      <c r="S437" t="str">
        <f t="shared" si="52"/>
        <v>2021-10</v>
      </c>
      <c r="T437">
        <f>IF(AND(COUNTIF(Calculs!$Q$2:$Q$12,$O437)&gt;0,COUNTIF(Calculs!$S$2:$S$12,$E437)&gt;0,COUNTIF(Calculs!$U$2:$U$12,$H437)&gt;0),1,0)</f>
        <v>1</v>
      </c>
      <c r="U437">
        <f t="shared" si="53"/>
        <v>56250</v>
      </c>
      <c r="V437">
        <f t="shared" si="54"/>
        <v>125</v>
      </c>
      <c r="W437">
        <f t="shared" si="55"/>
        <v>19687.5</v>
      </c>
    </row>
    <row r="438" spans="1:23" ht="15.75" customHeight="1" x14ac:dyDescent="0.3">
      <c r="A438" s="2" t="s">
        <v>13</v>
      </c>
      <c r="B438" s="2">
        <v>1185732</v>
      </c>
      <c r="C438" s="3">
        <v>44499</v>
      </c>
      <c r="D438" s="12" t="str" cm="1">
        <f t="array" ref="D438">_xlfn.SWITCH(WEEKDAY(C438,2), 1, "Lundi", 2, "Mardi", 3, "Mercredi", 4, "Jeudi", 5, "Vendredi", 6, "Samedi", 7, "Dimanche", "Erreur")</f>
        <v>Samedi</v>
      </c>
      <c r="E438" s="2" t="s">
        <v>14</v>
      </c>
      <c r="F438" s="2" t="s">
        <v>39</v>
      </c>
      <c r="G438" s="2" t="s">
        <v>40</v>
      </c>
      <c r="H438" s="4" t="s">
        <v>19</v>
      </c>
      <c r="I438" s="5">
        <v>35</v>
      </c>
      <c r="J438" s="6">
        <v>175</v>
      </c>
      <c r="K438" s="7">
        <v>61250</v>
      </c>
      <c r="L438" s="7">
        <v>24499.999999999996</v>
      </c>
      <c r="M438" s="8">
        <v>0.39999999999999997</v>
      </c>
      <c r="N438" s="2" t="s">
        <v>23</v>
      </c>
      <c r="O438">
        <f t="shared" si="48"/>
        <v>2021</v>
      </c>
      <c r="P438">
        <f t="shared" si="49"/>
        <v>10</v>
      </c>
      <c r="Q438" t="str">
        <f t="shared" si="50"/>
        <v>oct</v>
      </c>
      <c r="R438" t="str">
        <f t="shared" si="51"/>
        <v>Pennsylvania</v>
      </c>
      <c r="S438" t="str">
        <f t="shared" si="52"/>
        <v>2021-10</v>
      </c>
      <c r="T438">
        <f>IF(AND(COUNTIF(Calculs!$Q$2:$Q$12,$O438)&gt;0,COUNTIF(Calculs!$S$2:$S$12,$E438)&gt;0,COUNTIF(Calculs!$U$2:$U$12,$H438)&gt;0),1,0)</f>
        <v>1</v>
      </c>
      <c r="U438">
        <f t="shared" si="53"/>
        <v>61250</v>
      </c>
      <c r="V438">
        <f t="shared" si="54"/>
        <v>175</v>
      </c>
      <c r="W438">
        <f t="shared" si="55"/>
        <v>24499.999999999996</v>
      </c>
    </row>
    <row r="439" spans="1:23" ht="15.75" customHeight="1" x14ac:dyDescent="0.3">
      <c r="A439" s="2" t="s">
        <v>13</v>
      </c>
      <c r="B439" s="2">
        <v>1185732</v>
      </c>
      <c r="C439" s="3">
        <v>44500</v>
      </c>
      <c r="D439" s="12" t="str" cm="1">
        <f t="array" ref="D439">_xlfn.SWITCH(WEEKDAY(C439,2), 1, "Lundi", 2, "Mardi", 3, "Mercredi", 4, "Jeudi", 5, "Vendredi", 6, "Samedi", 7, "Dimanche", "Erreur")</f>
        <v>Dimanche</v>
      </c>
      <c r="E439" s="2" t="s">
        <v>14</v>
      </c>
      <c r="F439" s="2" t="s">
        <v>39</v>
      </c>
      <c r="G439" s="2" t="s">
        <v>40</v>
      </c>
      <c r="H439" s="4" t="s">
        <v>20</v>
      </c>
      <c r="I439" s="5">
        <v>40</v>
      </c>
      <c r="J439" s="6">
        <v>50</v>
      </c>
      <c r="K439" s="7">
        <v>20000</v>
      </c>
      <c r="L439" s="7">
        <v>7999.9999999999991</v>
      </c>
      <c r="M439" s="8">
        <v>0.39999999999999997</v>
      </c>
      <c r="N439" s="2" t="s">
        <v>23</v>
      </c>
      <c r="O439">
        <f t="shared" si="48"/>
        <v>2021</v>
      </c>
      <c r="P439">
        <f t="shared" si="49"/>
        <v>10</v>
      </c>
      <c r="Q439" t="str">
        <f t="shared" si="50"/>
        <v>oct</v>
      </c>
      <c r="R439" t="str">
        <f t="shared" si="51"/>
        <v>Pennsylvania</v>
      </c>
      <c r="S439" t="str">
        <f t="shared" si="52"/>
        <v>2021-10</v>
      </c>
      <c r="T439">
        <f>IF(AND(COUNTIF(Calculs!$Q$2:$Q$12,$O439)&gt;0,COUNTIF(Calculs!$S$2:$S$12,$E439)&gt;0,COUNTIF(Calculs!$U$2:$U$12,$H439)&gt;0),1,0)</f>
        <v>1</v>
      </c>
      <c r="U439">
        <f t="shared" si="53"/>
        <v>20000</v>
      </c>
      <c r="V439">
        <f t="shared" si="54"/>
        <v>50</v>
      </c>
      <c r="W439">
        <f t="shared" si="55"/>
        <v>7999.9999999999991</v>
      </c>
    </row>
    <row r="440" spans="1:23" ht="15.75" customHeight="1" x14ac:dyDescent="0.3">
      <c r="A440" s="2" t="s">
        <v>13</v>
      </c>
      <c r="B440" s="2">
        <v>1185732</v>
      </c>
      <c r="C440" s="3">
        <v>44501</v>
      </c>
      <c r="D440" s="12" t="str" cm="1">
        <f t="array" ref="D440">_xlfn.SWITCH(WEEKDAY(C440,2), 1, "Lundi", 2, "Mardi", 3, "Mercredi", 4, "Jeudi", 5, "Vendredi", 6, "Samedi", 7, "Dimanche", "Erreur")</f>
        <v>Lundi</v>
      </c>
      <c r="E440" s="2" t="s">
        <v>14</v>
      </c>
      <c r="F440" s="2" t="s">
        <v>39</v>
      </c>
      <c r="G440" s="2" t="s">
        <v>40</v>
      </c>
      <c r="H440" s="4" t="s">
        <v>21</v>
      </c>
      <c r="I440" s="5">
        <v>54.999999999999993</v>
      </c>
      <c r="J440" s="6">
        <v>125</v>
      </c>
      <c r="K440" s="7">
        <v>68749.999999999985</v>
      </c>
      <c r="L440" s="7">
        <v>24062.499999999993</v>
      </c>
      <c r="M440" s="8">
        <v>0.35</v>
      </c>
      <c r="N440" s="2" t="s">
        <v>23</v>
      </c>
      <c r="O440">
        <f t="shared" si="48"/>
        <v>2021</v>
      </c>
      <c r="P440">
        <f t="shared" si="49"/>
        <v>11</v>
      </c>
      <c r="Q440" t="str">
        <f t="shared" si="50"/>
        <v>nov</v>
      </c>
      <c r="R440" t="str">
        <f t="shared" si="51"/>
        <v>Pennsylvania</v>
      </c>
      <c r="S440" t="str">
        <f t="shared" si="52"/>
        <v>2021-11</v>
      </c>
      <c r="T440">
        <f>IF(AND(COUNTIF(Calculs!$Q$2:$Q$12,$O440)&gt;0,COUNTIF(Calculs!$S$2:$S$12,$E440)&gt;0,COUNTIF(Calculs!$U$2:$U$12,$H440)&gt;0),1,0)</f>
        <v>1</v>
      </c>
      <c r="U440">
        <f t="shared" si="53"/>
        <v>68749.999999999985</v>
      </c>
      <c r="V440">
        <f t="shared" si="54"/>
        <v>125</v>
      </c>
      <c r="W440">
        <f t="shared" si="55"/>
        <v>24062.499999999993</v>
      </c>
    </row>
    <row r="441" spans="1:23" ht="15.75" customHeight="1" x14ac:dyDescent="0.3">
      <c r="A441" s="2" t="s">
        <v>13</v>
      </c>
      <c r="B441" s="2">
        <v>1185732</v>
      </c>
      <c r="C441" s="3">
        <v>44502</v>
      </c>
      <c r="D441" s="12" t="str" cm="1">
        <f t="array" ref="D441">_xlfn.SWITCH(WEEKDAY(C441,2), 1, "Lundi", 2, "Mardi", 3, "Mercredi", 4, "Jeudi", 5, "Vendredi", 6, "Samedi", 7, "Dimanche", "Erreur")</f>
        <v>Mardi</v>
      </c>
      <c r="E441" s="2" t="s">
        <v>14</v>
      </c>
      <c r="F441" s="2" t="s">
        <v>39</v>
      </c>
      <c r="G441" s="2" t="s">
        <v>40</v>
      </c>
      <c r="H441" s="4" t="s">
        <v>22</v>
      </c>
      <c r="I441" s="5">
        <v>45</v>
      </c>
      <c r="J441" s="6">
        <v>225</v>
      </c>
      <c r="K441" s="7">
        <v>101250</v>
      </c>
      <c r="L441" s="7">
        <v>30375</v>
      </c>
      <c r="M441" s="8">
        <v>0.3</v>
      </c>
      <c r="N441" s="2" t="s">
        <v>23</v>
      </c>
      <c r="O441">
        <f t="shared" si="48"/>
        <v>2021</v>
      </c>
      <c r="P441">
        <f t="shared" si="49"/>
        <v>11</v>
      </c>
      <c r="Q441" t="str">
        <f t="shared" si="50"/>
        <v>nov</v>
      </c>
      <c r="R441" t="str">
        <f t="shared" si="51"/>
        <v>Pennsylvania</v>
      </c>
      <c r="S441" t="str">
        <f t="shared" si="52"/>
        <v>2021-11</v>
      </c>
      <c r="T441">
        <f>IF(AND(COUNTIF(Calculs!$Q$2:$Q$12,$O441)&gt;0,COUNTIF(Calculs!$S$2:$S$12,$E441)&gt;0,COUNTIF(Calculs!$U$2:$U$12,$H441)&gt;0),1,0)</f>
        <v>1</v>
      </c>
      <c r="U441">
        <f t="shared" si="53"/>
        <v>101250</v>
      </c>
      <c r="V441">
        <f t="shared" si="54"/>
        <v>225</v>
      </c>
      <c r="W441">
        <f t="shared" si="55"/>
        <v>30375</v>
      </c>
    </row>
    <row r="442" spans="1:23" ht="15.75" customHeight="1" x14ac:dyDescent="0.3">
      <c r="A442" s="2" t="s">
        <v>13</v>
      </c>
      <c r="B442" s="2">
        <v>1185732</v>
      </c>
      <c r="C442" s="3">
        <v>44503</v>
      </c>
      <c r="D442" s="12" t="str" cm="1">
        <f t="array" ref="D442">_xlfn.SWITCH(WEEKDAY(C442,2), 1, "Lundi", 2, "Mardi", 3, "Mercredi", 4, "Jeudi", 5, "Vendredi", 6, "Samedi", 7, "Dimanche", "Erreur")</f>
        <v>Mercredi</v>
      </c>
      <c r="E442" s="2" t="s">
        <v>14</v>
      </c>
      <c r="F442" s="2" t="s">
        <v>39</v>
      </c>
      <c r="G442" s="2" t="s">
        <v>40</v>
      </c>
      <c r="H442" s="4" t="s">
        <v>16</v>
      </c>
      <c r="I442" s="5">
        <v>50</v>
      </c>
      <c r="J442" s="6">
        <v>445</v>
      </c>
      <c r="K442" s="7">
        <v>222500</v>
      </c>
      <c r="L442" s="7">
        <v>122375.00000000001</v>
      </c>
      <c r="M442" s="8">
        <v>0.55000000000000004</v>
      </c>
      <c r="N442" s="2" t="s">
        <v>23</v>
      </c>
      <c r="O442">
        <f t="shared" si="48"/>
        <v>2021</v>
      </c>
      <c r="P442">
        <f t="shared" si="49"/>
        <v>11</v>
      </c>
      <c r="Q442" t="str">
        <f t="shared" si="50"/>
        <v>nov</v>
      </c>
      <c r="R442" t="str">
        <f t="shared" si="51"/>
        <v>Pennsylvania</v>
      </c>
      <c r="S442" t="str">
        <f t="shared" si="52"/>
        <v>2021-11</v>
      </c>
      <c r="T442">
        <f>IF(AND(COUNTIF(Calculs!$Q$2:$Q$12,$O442)&gt;0,COUNTIF(Calculs!$S$2:$S$12,$E442)&gt;0,COUNTIF(Calculs!$U$2:$U$12,$H442)&gt;0),1,0)</f>
        <v>1</v>
      </c>
      <c r="U442">
        <f t="shared" si="53"/>
        <v>222500</v>
      </c>
      <c r="V442">
        <f t="shared" si="54"/>
        <v>445</v>
      </c>
      <c r="W442">
        <f t="shared" si="55"/>
        <v>122375.00000000001</v>
      </c>
    </row>
    <row r="443" spans="1:23" ht="15.75" customHeight="1" x14ac:dyDescent="0.3">
      <c r="A443" s="2" t="s">
        <v>13</v>
      </c>
      <c r="B443" s="2">
        <v>1185732</v>
      </c>
      <c r="C443" s="3">
        <v>44504</v>
      </c>
      <c r="D443" s="12" t="str" cm="1">
        <f t="array" ref="D443">_xlfn.SWITCH(WEEKDAY(C443,2), 1, "Lundi", 2, "Mardi", 3, "Mercredi", 4, "Jeudi", 5, "Vendredi", 6, "Samedi", 7, "Dimanche", "Erreur")</f>
        <v>Jeudi</v>
      </c>
      <c r="E443" s="2" t="s">
        <v>14</v>
      </c>
      <c r="F443" s="2" t="s">
        <v>39</v>
      </c>
      <c r="G443" s="2" t="s">
        <v>40</v>
      </c>
      <c r="H443" s="4" t="s">
        <v>18</v>
      </c>
      <c r="I443" s="5">
        <v>50</v>
      </c>
      <c r="J443" s="6">
        <v>150</v>
      </c>
      <c r="K443" s="7">
        <v>75000</v>
      </c>
      <c r="L443" s="7">
        <v>26250</v>
      </c>
      <c r="M443" s="8">
        <v>0.35</v>
      </c>
      <c r="N443" s="2" t="s">
        <v>23</v>
      </c>
      <c r="O443">
        <f t="shared" si="48"/>
        <v>2021</v>
      </c>
      <c r="P443">
        <f t="shared" si="49"/>
        <v>11</v>
      </c>
      <c r="Q443" t="str">
        <f t="shared" si="50"/>
        <v>nov</v>
      </c>
      <c r="R443" t="str">
        <f t="shared" si="51"/>
        <v>Pennsylvania</v>
      </c>
      <c r="S443" t="str">
        <f t="shared" si="52"/>
        <v>2021-11</v>
      </c>
      <c r="T443">
        <f>IF(AND(COUNTIF(Calculs!$Q$2:$Q$12,$O443)&gt;0,COUNTIF(Calculs!$S$2:$S$12,$E443)&gt;0,COUNTIF(Calculs!$U$2:$U$12,$H443)&gt;0),1,0)</f>
        <v>1</v>
      </c>
      <c r="U443">
        <f t="shared" si="53"/>
        <v>75000</v>
      </c>
      <c r="V443">
        <f t="shared" si="54"/>
        <v>150</v>
      </c>
      <c r="W443">
        <f t="shared" si="55"/>
        <v>26250</v>
      </c>
    </row>
    <row r="444" spans="1:23" ht="15.75" customHeight="1" x14ac:dyDescent="0.3">
      <c r="A444" s="2" t="s">
        <v>13</v>
      </c>
      <c r="B444" s="2">
        <v>1185732</v>
      </c>
      <c r="C444" s="3">
        <v>44505</v>
      </c>
      <c r="D444" s="12" t="str" cm="1">
        <f t="array" ref="D444">_xlfn.SWITCH(WEEKDAY(C444,2), 1, "Lundi", 2, "Mardi", 3, "Mercredi", 4, "Jeudi", 5, "Vendredi", 6, "Samedi", 7, "Dimanche", "Erreur")</f>
        <v>Vendredi</v>
      </c>
      <c r="E444" s="2" t="s">
        <v>14</v>
      </c>
      <c r="F444" s="2" t="s">
        <v>39</v>
      </c>
      <c r="G444" s="2" t="s">
        <v>40</v>
      </c>
      <c r="H444" s="4" t="s">
        <v>19</v>
      </c>
      <c r="I444" s="5">
        <v>40</v>
      </c>
      <c r="J444" s="6">
        <v>175</v>
      </c>
      <c r="K444" s="7">
        <v>70000</v>
      </c>
      <c r="L444" s="7">
        <v>27999.999999999996</v>
      </c>
      <c r="M444" s="8">
        <v>0.39999999999999997</v>
      </c>
      <c r="N444" s="2" t="s">
        <v>23</v>
      </c>
      <c r="O444">
        <f t="shared" si="48"/>
        <v>2021</v>
      </c>
      <c r="P444">
        <f t="shared" si="49"/>
        <v>11</v>
      </c>
      <c r="Q444" t="str">
        <f t="shared" si="50"/>
        <v>nov</v>
      </c>
      <c r="R444" t="str">
        <f t="shared" si="51"/>
        <v>Pennsylvania</v>
      </c>
      <c r="S444" t="str">
        <f t="shared" si="52"/>
        <v>2021-11</v>
      </c>
      <c r="T444">
        <f>IF(AND(COUNTIF(Calculs!$Q$2:$Q$12,$O444)&gt;0,COUNTIF(Calculs!$S$2:$S$12,$E444)&gt;0,COUNTIF(Calculs!$U$2:$U$12,$H444)&gt;0),1,0)</f>
        <v>1</v>
      </c>
      <c r="U444">
        <f t="shared" si="53"/>
        <v>70000</v>
      </c>
      <c r="V444">
        <f t="shared" si="54"/>
        <v>175</v>
      </c>
      <c r="W444">
        <f t="shared" si="55"/>
        <v>27999.999999999996</v>
      </c>
    </row>
    <row r="445" spans="1:23" ht="15.75" customHeight="1" x14ac:dyDescent="0.3">
      <c r="A445" s="2" t="s">
        <v>13</v>
      </c>
      <c r="B445" s="2">
        <v>1185732</v>
      </c>
      <c r="C445" s="3">
        <v>44506</v>
      </c>
      <c r="D445" s="12" t="str" cm="1">
        <f t="array" ref="D445">_xlfn.SWITCH(WEEKDAY(C445,2), 1, "Lundi", 2, "Mardi", 3, "Mercredi", 4, "Jeudi", 5, "Vendredi", 6, "Samedi", 7, "Dimanche", "Erreur")</f>
        <v>Samedi</v>
      </c>
      <c r="E445" s="2" t="s">
        <v>14</v>
      </c>
      <c r="F445" s="2" t="s">
        <v>39</v>
      </c>
      <c r="G445" s="2" t="s">
        <v>40</v>
      </c>
      <c r="H445" s="4" t="s">
        <v>20</v>
      </c>
      <c r="I445" s="5">
        <v>45</v>
      </c>
      <c r="J445" s="6">
        <v>25</v>
      </c>
      <c r="K445" s="7">
        <v>11250</v>
      </c>
      <c r="L445" s="7">
        <v>4500</v>
      </c>
      <c r="M445" s="8">
        <v>0.39999999999999997</v>
      </c>
      <c r="N445" s="2" t="s">
        <v>23</v>
      </c>
      <c r="O445">
        <f t="shared" si="48"/>
        <v>2021</v>
      </c>
      <c r="P445">
        <f t="shared" si="49"/>
        <v>11</v>
      </c>
      <c r="Q445" t="str">
        <f t="shared" si="50"/>
        <v>nov</v>
      </c>
      <c r="R445" t="str">
        <f t="shared" si="51"/>
        <v>Pennsylvania</v>
      </c>
      <c r="S445" t="str">
        <f t="shared" si="52"/>
        <v>2021-11</v>
      </c>
      <c r="T445">
        <f>IF(AND(COUNTIF(Calculs!$Q$2:$Q$12,$O445)&gt;0,COUNTIF(Calculs!$S$2:$S$12,$E445)&gt;0,COUNTIF(Calculs!$U$2:$U$12,$H445)&gt;0),1,0)</f>
        <v>1</v>
      </c>
      <c r="U445">
        <f t="shared" si="53"/>
        <v>11250</v>
      </c>
      <c r="V445">
        <f t="shared" si="54"/>
        <v>25</v>
      </c>
      <c r="W445">
        <f t="shared" si="55"/>
        <v>4500</v>
      </c>
    </row>
    <row r="446" spans="1:23" ht="15.75" customHeight="1" x14ac:dyDescent="0.3">
      <c r="A446" s="2" t="s">
        <v>13</v>
      </c>
      <c r="B446" s="2">
        <v>1185732</v>
      </c>
      <c r="C446" s="3">
        <v>44507</v>
      </c>
      <c r="D446" s="12" t="str" cm="1">
        <f t="array" ref="D446">_xlfn.SWITCH(WEEKDAY(C446,2), 1, "Lundi", 2, "Mardi", 3, "Mercredi", 4, "Jeudi", 5, "Vendredi", 6, "Samedi", 7, "Dimanche", "Erreur")</f>
        <v>Dimanche</v>
      </c>
      <c r="E446" s="2" t="s">
        <v>14</v>
      </c>
      <c r="F446" s="2" t="s">
        <v>39</v>
      </c>
      <c r="G446" s="2" t="s">
        <v>40</v>
      </c>
      <c r="H446" s="4" t="s">
        <v>21</v>
      </c>
      <c r="I446" s="5">
        <v>60</v>
      </c>
      <c r="J446" s="6">
        <v>75</v>
      </c>
      <c r="K446" s="7">
        <v>45000</v>
      </c>
      <c r="L446" s="7">
        <v>13500</v>
      </c>
      <c r="M446" s="8">
        <v>0.3</v>
      </c>
      <c r="N446" s="2" t="s">
        <v>23</v>
      </c>
      <c r="O446">
        <f t="shared" si="48"/>
        <v>2021</v>
      </c>
      <c r="P446">
        <f t="shared" si="49"/>
        <v>11</v>
      </c>
      <c r="Q446" t="str">
        <f t="shared" si="50"/>
        <v>nov</v>
      </c>
      <c r="R446" t="str">
        <f t="shared" si="51"/>
        <v>Pennsylvania</v>
      </c>
      <c r="S446" t="str">
        <f t="shared" si="52"/>
        <v>2021-11</v>
      </c>
      <c r="T446">
        <f>IF(AND(COUNTIF(Calculs!$Q$2:$Q$12,$O446)&gt;0,COUNTIF(Calculs!$S$2:$S$12,$E446)&gt;0,COUNTIF(Calculs!$U$2:$U$12,$H446)&gt;0),1,0)</f>
        <v>1</v>
      </c>
      <c r="U446">
        <f t="shared" si="53"/>
        <v>45000</v>
      </c>
      <c r="V446">
        <f t="shared" si="54"/>
        <v>75</v>
      </c>
      <c r="W446">
        <f t="shared" si="55"/>
        <v>13500</v>
      </c>
    </row>
    <row r="447" spans="1:23" ht="15.75" customHeight="1" x14ac:dyDescent="0.3">
      <c r="A447" s="2" t="s">
        <v>13</v>
      </c>
      <c r="B447" s="2">
        <v>1185732</v>
      </c>
      <c r="C447" s="3">
        <v>44508</v>
      </c>
      <c r="D447" s="12" t="str" cm="1">
        <f t="array" ref="D447">_xlfn.SWITCH(WEEKDAY(C447,2), 1, "Lundi", 2, "Mardi", 3, "Mercredi", 4, "Jeudi", 5, "Vendredi", 6, "Samedi", 7, "Dimanche", "Erreur")</f>
        <v>Lundi</v>
      </c>
      <c r="E447" s="2" t="s">
        <v>14</v>
      </c>
      <c r="F447" s="2" t="s">
        <v>39</v>
      </c>
      <c r="G447" s="2" t="s">
        <v>40</v>
      </c>
      <c r="H447" s="4" t="s">
        <v>22</v>
      </c>
      <c r="I447" s="5">
        <v>50</v>
      </c>
      <c r="J447" s="6">
        <v>175</v>
      </c>
      <c r="K447" s="7">
        <v>87500</v>
      </c>
      <c r="L447" s="7">
        <v>21875</v>
      </c>
      <c r="M447" s="8">
        <v>0.25</v>
      </c>
      <c r="N447" s="2" t="s">
        <v>23</v>
      </c>
      <c r="O447">
        <f t="shared" si="48"/>
        <v>2021</v>
      </c>
      <c r="P447">
        <f t="shared" si="49"/>
        <v>11</v>
      </c>
      <c r="Q447" t="str">
        <f t="shared" si="50"/>
        <v>nov</v>
      </c>
      <c r="R447" t="str">
        <f t="shared" si="51"/>
        <v>Pennsylvania</v>
      </c>
      <c r="S447" t="str">
        <f t="shared" si="52"/>
        <v>2021-11</v>
      </c>
      <c r="T447">
        <f>IF(AND(COUNTIF(Calculs!$Q$2:$Q$12,$O447)&gt;0,COUNTIF(Calculs!$S$2:$S$12,$E447)&gt;0,COUNTIF(Calculs!$U$2:$U$12,$H447)&gt;0),1,0)</f>
        <v>1</v>
      </c>
      <c r="U447">
        <f t="shared" si="53"/>
        <v>87500</v>
      </c>
      <c r="V447">
        <f t="shared" si="54"/>
        <v>175</v>
      </c>
      <c r="W447">
        <f t="shared" si="55"/>
        <v>21875</v>
      </c>
    </row>
    <row r="448" spans="1:23" ht="15.75" customHeight="1" x14ac:dyDescent="0.3">
      <c r="A448" s="2" t="s">
        <v>13</v>
      </c>
      <c r="B448" s="2">
        <v>1185732</v>
      </c>
      <c r="C448" s="3">
        <v>44509</v>
      </c>
      <c r="D448" s="12" t="str" cm="1">
        <f t="array" ref="D448">_xlfn.SWITCH(WEEKDAY(C448,2), 1, "Lundi", 2, "Mardi", 3, "Mercredi", 4, "Jeudi", 5, "Vendredi", 6, "Samedi", 7, "Dimanche", "Erreur")</f>
        <v>Mardi</v>
      </c>
      <c r="E448" s="2" t="s">
        <v>14</v>
      </c>
      <c r="F448" s="2" t="s">
        <v>39</v>
      </c>
      <c r="G448" s="2" t="s">
        <v>40</v>
      </c>
      <c r="H448" s="4" t="s">
        <v>16</v>
      </c>
      <c r="I448" s="5">
        <v>50</v>
      </c>
      <c r="J448" s="6">
        <v>450</v>
      </c>
      <c r="K448" s="7">
        <v>225000</v>
      </c>
      <c r="L448" s="7">
        <v>112500</v>
      </c>
      <c r="M448" s="8">
        <v>0.5</v>
      </c>
      <c r="N448" s="2" t="s">
        <v>23</v>
      </c>
      <c r="O448">
        <f t="shared" si="48"/>
        <v>2021</v>
      </c>
      <c r="P448">
        <f t="shared" si="49"/>
        <v>11</v>
      </c>
      <c r="Q448" t="str">
        <f t="shared" si="50"/>
        <v>nov</v>
      </c>
      <c r="R448" t="str">
        <f t="shared" si="51"/>
        <v>Pennsylvania</v>
      </c>
      <c r="S448" t="str">
        <f t="shared" si="52"/>
        <v>2021-11</v>
      </c>
      <c r="T448">
        <f>IF(AND(COUNTIF(Calculs!$Q$2:$Q$12,$O448)&gt;0,COUNTIF(Calculs!$S$2:$S$12,$E448)&gt;0,COUNTIF(Calculs!$U$2:$U$12,$H448)&gt;0),1,0)</f>
        <v>1</v>
      </c>
      <c r="U448">
        <f t="shared" si="53"/>
        <v>225000</v>
      </c>
      <c r="V448">
        <f t="shared" si="54"/>
        <v>450</v>
      </c>
      <c r="W448">
        <f t="shared" si="55"/>
        <v>112500</v>
      </c>
    </row>
    <row r="449" spans="1:23" ht="15.75" customHeight="1" x14ac:dyDescent="0.3">
      <c r="A449" s="2" t="s">
        <v>13</v>
      </c>
      <c r="B449" s="2">
        <v>1185732</v>
      </c>
      <c r="C449" s="3">
        <v>44510</v>
      </c>
      <c r="D449" s="12" t="str" cm="1">
        <f t="array" ref="D449">_xlfn.SWITCH(WEEKDAY(C449,2), 1, "Lundi", 2, "Mardi", 3, "Mercredi", 4, "Jeudi", 5, "Vendredi", 6, "Samedi", 7, "Dimanche", "Erreur")</f>
        <v>Mercredi</v>
      </c>
      <c r="E449" s="2" t="s">
        <v>14</v>
      </c>
      <c r="F449" s="2" t="s">
        <v>39</v>
      </c>
      <c r="G449" s="2" t="s">
        <v>40</v>
      </c>
      <c r="H449" s="4" t="s">
        <v>18</v>
      </c>
      <c r="I449" s="5">
        <v>50</v>
      </c>
      <c r="J449" s="6">
        <v>150</v>
      </c>
      <c r="K449" s="7">
        <v>75000</v>
      </c>
      <c r="L449" s="7">
        <v>22500</v>
      </c>
      <c r="M449" s="8">
        <v>0.3</v>
      </c>
      <c r="N449" s="2" t="s">
        <v>23</v>
      </c>
      <c r="O449">
        <f t="shared" si="48"/>
        <v>2021</v>
      </c>
      <c r="P449">
        <f t="shared" si="49"/>
        <v>11</v>
      </c>
      <c r="Q449" t="str">
        <f t="shared" si="50"/>
        <v>nov</v>
      </c>
      <c r="R449" t="str">
        <f t="shared" si="51"/>
        <v>Pennsylvania</v>
      </c>
      <c r="S449" t="str">
        <f t="shared" si="52"/>
        <v>2021-11</v>
      </c>
      <c r="T449">
        <f>IF(AND(COUNTIF(Calculs!$Q$2:$Q$12,$O449)&gt;0,COUNTIF(Calculs!$S$2:$S$12,$E449)&gt;0,COUNTIF(Calculs!$U$2:$U$12,$H449)&gt;0),1,0)</f>
        <v>1</v>
      </c>
      <c r="U449">
        <f t="shared" si="53"/>
        <v>75000</v>
      </c>
      <c r="V449">
        <f t="shared" si="54"/>
        <v>150</v>
      </c>
      <c r="W449">
        <f t="shared" si="55"/>
        <v>22500</v>
      </c>
    </row>
    <row r="450" spans="1:23" ht="15.75" customHeight="1" x14ac:dyDescent="0.3">
      <c r="A450" s="2" t="s">
        <v>13</v>
      </c>
      <c r="B450" s="2">
        <v>1185732</v>
      </c>
      <c r="C450" s="3">
        <v>44511</v>
      </c>
      <c r="D450" s="12" t="str" cm="1">
        <f t="array" ref="D450">_xlfn.SWITCH(WEEKDAY(C450,2), 1, "Lundi", 2, "Mardi", 3, "Mercredi", 4, "Jeudi", 5, "Vendredi", 6, "Samedi", 7, "Dimanche", "Erreur")</f>
        <v>Jeudi</v>
      </c>
      <c r="E450" s="2" t="s">
        <v>14</v>
      </c>
      <c r="F450" s="2" t="s">
        <v>39</v>
      </c>
      <c r="G450" s="2" t="s">
        <v>40</v>
      </c>
      <c r="H450" s="4" t="s">
        <v>19</v>
      </c>
      <c r="I450" s="5">
        <v>40</v>
      </c>
      <c r="J450" s="6">
        <v>150</v>
      </c>
      <c r="K450" s="7">
        <v>60000</v>
      </c>
      <c r="L450" s="7">
        <v>21000</v>
      </c>
      <c r="M450" s="8">
        <v>0.35</v>
      </c>
      <c r="N450" s="2" t="s">
        <v>23</v>
      </c>
      <c r="O450">
        <f t="shared" si="48"/>
        <v>2021</v>
      </c>
      <c r="P450">
        <f t="shared" si="49"/>
        <v>11</v>
      </c>
      <c r="Q450" t="str">
        <f t="shared" si="50"/>
        <v>nov</v>
      </c>
      <c r="R450" t="str">
        <f t="shared" si="51"/>
        <v>Pennsylvania</v>
      </c>
      <c r="S450" t="str">
        <f t="shared" si="52"/>
        <v>2021-11</v>
      </c>
      <c r="T450">
        <f>IF(AND(COUNTIF(Calculs!$Q$2:$Q$12,$O450)&gt;0,COUNTIF(Calculs!$S$2:$S$12,$E450)&gt;0,COUNTIF(Calculs!$U$2:$U$12,$H450)&gt;0),1,0)</f>
        <v>1</v>
      </c>
      <c r="U450">
        <f t="shared" si="53"/>
        <v>60000</v>
      </c>
      <c r="V450">
        <f t="shared" si="54"/>
        <v>150</v>
      </c>
      <c r="W450">
        <f t="shared" si="55"/>
        <v>21000</v>
      </c>
    </row>
    <row r="451" spans="1:23" ht="15.75" customHeight="1" x14ac:dyDescent="0.3">
      <c r="A451" s="2" t="s">
        <v>13</v>
      </c>
      <c r="B451" s="2">
        <v>1185732</v>
      </c>
      <c r="C451" s="3">
        <v>44512</v>
      </c>
      <c r="D451" s="12" t="str" cm="1">
        <f t="array" ref="D451">_xlfn.SWITCH(WEEKDAY(C451,2), 1, "Lundi", 2, "Mardi", 3, "Mercredi", 4, "Jeudi", 5, "Vendredi", 6, "Samedi", 7, "Dimanche", "Erreur")</f>
        <v>Vendredi</v>
      </c>
      <c r="E451" s="2" t="s">
        <v>14</v>
      </c>
      <c r="F451" s="2" t="s">
        <v>39</v>
      </c>
      <c r="G451" s="2" t="s">
        <v>40</v>
      </c>
      <c r="H451" s="4" t="s">
        <v>20</v>
      </c>
      <c r="I451" s="5">
        <v>45</v>
      </c>
      <c r="J451" s="6">
        <v>75</v>
      </c>
      <c r="K451" s="7">
        <v>33750</v>
      </c>
      <c r="L451" s="7">
        <v>11812.5</v>
      </c>
      <c r="M451" s="8">
        <v>0.35</v>
      </c>
      <c r="N451" s="2" t="s">
        <v>23</v>
      </c>
      <c r="O451">
        <f t="shared" ref="O451:O514" si="56">YEAR($C451)</f>
        <v>2021</v>
      </c>
      <c r="P451">
        <f t="shared" ref="P451:P514" si="57">MONTH($C451)</f>
        <v>11</v>
      </c>
      <c r="Q451" t="str">
        <f t="shared" ref="Q451:Q514" si="58">TEXT($C451,"mmm")</f>
        <v>nov</v>
      </c>
      <c r="R451" t="str">
        <f t="shared" ref="R451:R514" si="59">SUBSTITUTE(SUBSTITUTE($F451,"Sud ","South "),"Ouest ","West ")</f>
        <v>Pennsylvania</v>
      </c>
      <c r="S451" t="str">
        <f t="shared" ref="S451:S514" si="60">TEXT($C451,"aaaa-mm")</f>
        <v>2021-11</v>
      </c>
      <c r="T451">
        <f>IF(AND(COUNTIF(Calculs!$Q$2:$Q$12,$O451)&gt;0,COUNTIF(Calculs!$S$2:$S$12,$E451)&gt;0,COUNTIF(Calculs!$U$2:$U$12,$H451)&gt;0),1,0)</f>
        <v>1</v>
      </c>
      <c r="U451">
        <f t="shared" ref="U451:U514" si="61">$K451*$T451</f>
        <v>33750</v>
      </c>
      <c r="V451">
        <f t="shared" ref="V451:V514" si="62">$J451*$T451</f>
        <v>75</v>
      </c>
      <c r="W451">
        <f t="shared" ref="W451:W514" si="63">$L451*$T451</f>
        <v>11812.5</v>
      </c>
    </row>
    <row r="452" spans="1:23" ht="15.75" customHeight="1" x14ac:dyDescent="0.3">
      <c r="A452" s="2" t="s">
        <v>13</v>
      </c>
      <c r="B452" s="2">
        <v>1185732</v>
      </c>
      <c r="C452" s="3">
        <v>44513</v>
      </c>
      <c r="D452" s="12" t="str" cm="1">
        <f t="array" ref="D452">_xlfn.SWITCH(WEEKDAY(C452,2), 1, "Lundi", 2, "Mardi", 3, "Mercredi", 4, "Jeudi", 5, "Vendredi", 6, "Samedi", 7, "Dimanche", "Erreur")</f>
        <v>Samedi</v>
      </c>
      <c r="E452" s="2" t="s">
        <v>14</v>
      </c>
      <c r="F452" s="2" t="s">
        <v>39</v>
      </c>
      <c r="G452" s="2" t="s">
        <v>40</v>
      </c>
      <c r="H452" s="4" t="s">
        <v>21</v>
      </c>
      <c r="I452" s="5">
        <v>60</v>
      </c>
      <c r="J452" s="6">
        <v>75</v>
      </c>
      <c r="K452" s="7">
        <v>45000</v>
      </c>
      <c r="L452" s="7">
        <v>13500</v>
      </c>
      <c r="M452" s="8">
        <v>0.3</v>
      </c>
      <c r="N452" s="2" t="s">
        <v>23</v>
      </c>
      <c r="O452">
        <f t="shared" si="56"/>
        <v>2021</v>
      </c>
      <c r="P452">
        <f t="shared" si="57"/>
        <v>11</v>
      </c>
      <c r="Q452" t="str">
        <f t="shared" si="58"/>
        <v>nov</v>
      </c>
      <c r="R452" t="str">
        <f t="shared" si="59"/>
        <v>Pennsylvania</v>
      </c>
      <c r="S452" t="str">
        <f t="shared" si="60"/>
        <v>2021-11</v>
      </c>
      <c r="T452">
        <f>IF(AND(COUNTIF(Calculs!$Q$2:$Q$12,$O452)&gt;0,COUNTIF(Calculs!$S$2:$S$12,$E452)&gt;0,COUNTIF(Calculs!$U$2:$U$12,$H452)&gt;0),1,0)</f>
        <v>1</v>
      </c>
      <c r="U452">
        <f t="shared" si="61"/>
        <v>45000</v>
      </c>
      <c r="V452">
        <f t="shared" si="62"/>
        <v>75</v>
      </c>
      <c r="W452">
        <f t="shared" si="63"/>
        <v>13500</v>
      </c>
    </row>
    <row r="453" spans="1:23" ht="15.75" customHeight="1" x14ac:dyDescent="0.3">
      <c r="A453" s="2" t="s">
        <v>13</v>
      </c>
      <c r="B453" s="2">
        <v>1185732</v>
      </c>
      <c r="C453" s="3">
        <v>44514</v>
      </c>
      <c r="D453" s="12" t="str" cm="1">
        <f t="array" ref="D453">_xlfn.SWITCH(WEEKDAY(C453,2), 1, "Lundi", 2, "Mardi", 3, "Mercredi", 4, "Jeudi", 5, "Vendredi", 6, "Samedi", 7, "Dimanche", "Erreur")</f>
        <v>Dimanche</v>
      </c>
      <c r="E453" s="2" t="s">
        <v>14</v>
      </c>
      <c r="F453" s="2" t="s">
        <v>39</v>
      </c>
      <c r="G453" s="2" t="s">
        <v>40</v>
      </c>
      <c r="H453" s="4" t="s">
        <v>22</v>
      </c>
      <c r="I453" s="5">
        <v>50</v>
      </c>
      <c r="J453" s="6">
        <v>200</v>
      </c>
      <c r="K453" s="7">
        <v>100000</v>
      </c>
      <c r="L453" s="7">
        <v>25000</v>
      </c>
      <c r="M453" s="8">
        <v>0.25</v>
      </c>
      <c r="N453" s="2" t="s">
        <v>23</v>
      </c>
      <c r="O453">
        <f t="shared" si="56"/>
        <v>2021</v>
      </c>
      <c r="P453">
        <f t="shared" si="57"/>
        <v>11</v>
      </c>
      <c r="Q453" t="str">
        <f t="shared" si="58"/>
        <v>nov</v>
      </c>
      <c r="R453" t="str">
        <f t="shared" si="59"/>
        <v>Pennsylvania</v>
      </c>
      <c r="S453" t="str">
        <f t="shared" si="60"/>
        <v>2021-11</v>
      </c>
      <c r="T453">
        <f>IF(AND(COUNTIF(Calculs!$Q$2:$Q$12,$O453)&gt;0,COUNTIF(Calculs!$S$2:$S$12,$E453)&gt;0,COUNTIF(Calculs!$U$2:$U$12,$H453)&gt;0),1,0)</f>
        <v>1</v>
      </c>
      <c r="U453">
        <f t="shared" si="61"/>
        <v>100000</v>
      </c>
      <c r="V453">
        <f t="shared" si="62"/>
        <v>200</v>
      </c>
      <c r="W453">
        <f t="shared" si="63"/>
        <v>25000</v>
      </c>
    </row>
    <row r="454" spans="1:23" ht="15.75" customHeight="1" x14ac:dyDescent="0.3">
      <c r="A454" s="2" t="s">
        <v>13</v>
      </c>
      <c r="B454" s="2">
        <v>1185732</v>
      </c>
      <c r="C454" s="3">
        <v>44515</v>
      </c>
      <c r="D454" s="12" t="str" cm="1">
        <f t="array" ref="D454">_xlfn.SWITCH(WEEKDAY(C454,2), 1, "Lundi", 2, "Mardi", 3, "Mercredi", 4, "Jeudi", 5, "Vendredi", 6, "Samedi", 7, "Dimanche", "Erreur")</f>
        <v>Lundi</v>
      </c>
      <c r="E454" s="2" t="s">
        <v>14</v>
      </c>
      <c r="F454" s="2" t="s">
        <v>39</v>
      </c>
      <c r="G454" s="2" t="s">
        <v>40</v>
      </c>
      <c r="H454" s="4" t="s">
        <v>16</v>
      </c>
      <c r="I454" s="5">
        <v>60</v>
      </c>
      <c r="J454" s="6">
        <v>470</v>
      </c>
      <c r="K454" s="7">
        <v>282000</v>
      </c>
      <c r="L454" s="7">
        <v>141000</v>
      </c>
      <c r="M454" s="8">
        <v>0.5</v>
      </c>
      <c r="N454" s="2" t="s">
        <v>23</v>
      </c>
      <c r="O454">
        <f t="shared" si="56"/>
        <v>2021</v>
      </c>
      <c r="P454">
        <f t="shared" si="57"/>
        <v>11</v>
      </c>
      <c r="Q454" t="str">
        <f t="shared" si="58"/>
        <v>nov</v>
      </c>
      <c r="R454" t="str">
        <f t="shared" si="59"/>
        <v>Pennsylvania</v>
      </c>
      <c r="S454" t="str">
        <f t="shared" si="60"/>
        <v>2021-11</v>
      </c>
      <c r="T454">
        <f>IF(AND(COUNTIF(Calculs!$Q$2:$Q$12,$O454)&gt;0,COUNTIF(Calculs!$S$2:$S$12,$E454)&gt;0,COUNTIF(Calculs!$U$2:$U$12,$H454)&gt;0),1,0)</f>
        <v>1</v>
      </c>
      <c r="U454">
        <f t="shared" si="61"/>
        <v>282000</v>
      </c>
      <c r="V454">
        <f t="shared" si="62"/>
        <v>470</v>
      </c>
      <c r="W454">
        <f t="shared" si="63"/>
        <v>141000</v>
      </c>
    </row>
    <row r="455" spans="1:23" ht="15.75" customHeight="1" x14ac:dyDescent="0.3">
      <c r="A455" s="2" t="s">
        <v>13</v>
      </c>
      <c r="B455" s="2">
        <v>1185732</v>
      </c>
      <c r="C455" s="3">
        <v>44516</v>
      </c>
      <c r="D455" s="12" t="str" cm="1">
        <f t="array" ref="D455">_xlfn.SWITCH(WEEKDAY(C455,2), 1, "Lundi", 2, "Mardi", 3, "Mercredi", 4, "Jeudi", 5, "Vendredi", 6, "Samedi", 7, "Dimanche", "Erreur")</f>
        <v>Mardi</v>
      </c>
      <c r="E455" s="2" t="s">
        <v>14</v>
      </c>
      <c r="F455" s="2" t="s">
        <v>39</v>
      </c>
      <c r="G455" s="2" t="s">
        <v>40</v>
      </c>
      <c r="H455" s="4" t="s">
        <v>18</v>
      </c>
      <c r="I455" s="5">
        <v>60.000000000000007</v>
      </c>
      <c r="J455" s="6">
        <v>175</v>
      </c>
      <c r="K455" s="7">
        <v>105000.00000000001</v>
      </c>
      <c r="L455" s="7">
        <v>31500.000000000004</v>
      </c>
      <c r="M455" s="8">
        <v>0.3</v>
      </c>
      <c r="N455" s="2" t="s">
        <v>23</v>
      </c>
      <c r="O455">
        <f t="shared" si="56"/>
        <v>2021</v>
      </c>
      <c r="P455">
        <f t="shared" si="57"/>
        <v>11</v>
      </c>
      <c r="Q455" t="str">
        <f t="shared" si="58"/>
        <v>nov</v>
      </c>
      <c r="R455" t="str">
        <f t="shared" si="59"/>
        <v>Pennsylvania</v>
      </c>
      <c r="S455" t="str">
        <f t="shared" si="60"/>
        <v>2021-11</v>
      </c>
      <c r="T455">
        <f>IF(AND(COUNTIF(Calculs!$Q$2:$Q$12,$O455)&gt;0,COUNTIF(Calculs!$S$2:$S$12,$E455)&gt;0,COUNTIF(Calculs!$U$2:$U$12,$H455)&gt;0),1,0)</f>
        <v>1</v>
      </c>
      <c r="U455">
        <f t="shared" si="61"/>
        <v>105000.00000000001</v>
      </c>
      <c r="V455">
        <f t="shared" si="62"/>
        <v>175</v>
      </c>
      <c r="W455">
        <f t="shared" si="63"/>
        <v>31500.000000000004</v>
      </c>
    </row>
    <row r="456" spans="1:23" ht="15.75" customHeight="1" x14ac:dyDescent="0.3">
      <c r="A456" s="2" t="s">
        <v>13</v>
      </c>
      <c r="B456" s="2">
        <v>1185732</v>
      </c>
      <c r="C456" s="3">
        <v>44517</v>
      </c>
      <c r="D456" s="12" t="str" cm="1">
        <f t="array" ref="D456">_xlfn.SWITCH(WEEKDAY(C456,2), 1, "Lundi", 2, "Mardi", 3, "Mercredi", 4, "Jeudi", 5, "Vendredi", 6, "Samedi", 7, "Dimanche", "Erreur")</f>
        <v>Mercredi</v>
      </c>
      <c r="E456" s="2" t="s">
        <v>14</v>
      </c>
      <c r="F456" s="2" t="s">
        <v>39</v>
      </c>
      <c r="G456" s="2" t="s">
        <v>40</v>
      </c>
      <c r="H456" s="4" t="s">
        <v>19</v>
      </c>
      <c r="I456" s="5">
        <v>55.000000000000007</v>
      </c>
      <c r="J456" s="6">
        <v>150</v>
      </c>
      <c r="K456" s="7">
        <v>82500.000000000015</v>
      </c>
      <c r="L456" s="7">
        <v>28875.000000000004</v>
      </c>
      <c r="M456" s="8">
        <v>0.35</v>
      </c>
      <c r="N456" s="2" t="s">
        <v>23</v>
      </c>
      <c r="O456">
        <f t="shared" si="56"/>
        <v>2021</v>
      </c>
      <c r="P456">
        <f t="shared" si="57"/>
        <v>11</v>
      </c>
      <c r="Q456" t="str">
        <f t="shared" si="58"/>
        <v>nov</v>
      </c>
      <c r="R456" t="str">
        <f t="shared" si="59"/>
        <v>Pennsylvania</v>
      </c>
      <c r="S456" t="str">
        <f t="shared" si="60"/>
        <v>2021-11</v>
      </c>
      <c r="T456">
        <f>IF(AND(COUNTIF(Calculs!$Q$2:$Q$12,$O456)&gt;0,COUNTIF(Calculs!$S$2:$S$12,$E456)&gt;0,COUNTIF(Calculs!$U$2:$U$12,$H456)&gt;0),1,0)</f>
        <v>1</v>
      </c>
      <c r="U456">
        <f t="shared" si="61"/>
        <v>82500.000000000015</v>
      </c>
      <c r="V456">
        <f t="shared" si="62"/>
        <v>150</v>
      </c>
      <c r="W456">
        <f t="shared" si="63"/>
        <v>28875.000000000004</v>
      </c>
    </row>
    <row r="457" spans="1:23" ht="15.75" customHeight="1" x14ac:dyDescent="0.3">
      <c r="A457" s="2" t="s">
        <v>13</v>
      </c>
      <c r="B457" s="2">
        <v>1185732</v>
      </c>
      <c r="C457" s="3">
        <v>44518</v>
      </c>
      <c r="D457" s="12" t="str" cm="1">
        <f t="array" ref="D457">_xlfn.SWITCH(WEEKDAY(C457,2), 1, "Lundi", 2, "Mardi", 3, "Mercredi", 4, "Jeudi", 5, "Vendredi", 6, "Samedi", 7, "Dimanche", "Erreur")</f>
        <v>Jeudi</v>
      </c>
      <c r="E457" s="2" t="s">
        <v>14</v>
      </c>
      <c r="F457" s="2" t="s">
        <v>39</v>
      </c>
      <c r="G457" s="2" t="s">
        <v>40</v>
      </c>
      <c r="H457" s="4" t="s">
        <v>20</v>
      </c>
      <c r="I457" s="5">
        <v>55.000000000000007</v>
      </c>
      <c r="J457" s="6">
        <v>100</v>
      </c>
      <c r="K457" s="7">
        <v>55000.000000000007</v>
      </c>
      <c r="L457" s="7">
        <v>19250</v>
      </c>
      <c r="M457" s="8">
        <v>0.35</v>
      </c>
      <c r="N457" s="2" t="s">
        <v>23</v>
      </c>
      <c r="O457">
        <f t="shared" si="56"/>
        <v>2021</v>
      </c>
      <c r="P457">
        <f t="shared" si="57"/>
        <v>11</v>
      </c>
      <c r="Q457" t="str">
        <f t="shared" si="58"/>
        <v>nov</v>
      </c>
      <c r="R457" t="str">
        <f t="shared" si="59"/>
        <v>Pennsylvania</v>
      </c>
      <c r="S457" t="str">
        <f t="shared" si="60"/>
        <v>2021-11</v>
      </c>
      <c r="T457">
        <f>IF(AND(COUNTIF(Calculs!$Q$2:$Q$12,$O457)&gt;0,COUNTIF(Calculs!$S$2:$S$12,$E457)&gt;0,COUNTIF(Calculs!$U$2:$U$12,$H457)&gt;0),1,0)</f>
        <v>1</v>
      </c>
      <c r="U457">
        <f t="shared" si="61"/>
        <v>55000.000000000007</v>
      </c>
      <c r="V457">
        <f t="shared" si="62"/>
        <v>100</v>
      </c>
      <c r="W457">
        <f t="shared" si="63"/>
        <v>19250</v>
      </c>
    </row>
    <row r="458" spans="1:23" ht="15.75" customHeight="1" x14ac:dyDescent="0.3">
      <c r="A458" s="2" t="s">
        <v>13</v>
      </c>
      <c r="B458" s="2">
        <v>1185732</v>
      </c>
      <c r="C458" s="3">
        <v>44519</v>
      </c>
      <c r="D458" s="12" t="str" cm="1">
        <f t="array" ref="D458">_xlfn.SWITCH(WEEKDAY(C458,2), 1, "Lundi", 2, "Mardi", 3, "Mercredi", 4, "Jeudi", 5, "Vendredi", 6, "Samedi", 7, "Dimanche", "Erreur")</f>
        <v>Vendredi</v>
      </c>
      <c r="E458" s="2" t="s">
        <v>14</v>
      </c>
      <c r="F458" s="2" t="s">
        <v>39</v>
      </c>
      <c r="G458" s="2" t="s">
        <v>40</v>
      </c>
      <c r="H458" s="4" t="s">
        <v>21</v>
      </c>
      <c r="I458" s="5">
        <v>65</v>
      </c>
      <c r="J458" s="6">
        <v>125</v>
      </c>
      <c r="K458" s="7">
        <v>81250</v>
      </c>
      <c r="L458" s="7">
        <v>24375</v>
      </c>
      <c r="M458" s="8">
        <v>0.3</v>
      </c>
      <c r="N458" s="2" t="s">
        <v>23</v>
      </c>
      <c r="O458">
        <f t="shared" si="56"/>
        <v>2021</v>
      </c>
      <c r="P458">
        <f t="shared" si="57"/>
        <v>11</v>
      </c>
      <c r="Q458" t="str">
        <f t="shared" si="58"/>
        <v>nov</v>
      </c>
      <c r="R458" t="str">
        <f t="shared" si="59"/>
        <v>Pennsylvania</v>
      </c>
      <c r="S458" t="str">
        <f t="shared" si="60"/>
        <v>2021-11</v>
      </c>
      <c r="T458">
        <f>IF(AND(COUNTIF(Calculs!$Q$2:$Q$12,$O458)&gt;0,COUNTIF(Calculs!$S$2:$S$12,$E458)&gt;0,COUNTIF(Calculs!$U$2:$U$12,$H458)&gt;0),1,0)</f>
        <v>1</v>
      </c>
      <c r="U458">
        <f t="shared" si="61"/>
        <v>81250</v>
      </c>
      <c r="V458">
        <f t="shared" si="62"/>
        <v>125</v>
      </c>
      <c r="W458">
        <f t="shared" si="63"/>
        <v>24375</v>
      </c>
    </row>
    <row r="459" spans="1:23" ht="15.75" customHeight="1" x14ac:dyDescent="0.3">
      <c r="A459" s="2" t="s">
        <v>13</v>
      </c>
      <c r="B459" s="2">
        <v>1185732</v>
      </c>
      <c r="C459" s="3">
        <v>44520</v>
      </c>
      <c r="D459" s="12" t="str" cm="1">
        <f t="array" ref="D459">_xlfn.SWITCH(WEEKDAY(C459,2), 1, "Lundi", 2, "Mardi", 3, "Mercredi", 4, "Jeudi", 5, "Vendredi", 6, "Samedi", 7, "Dimanche", "Erreur")</f>
        <v>Samedi</v>
      </c>
      <c r="E459" s="2" t="s">
        <v>14</v>
      </c>
      <c r="F459" s="2" t="s">
        <v>39</v>
      </c>
      <c r="G459" s="2" t="s">
        <v>40</v>
      </c>
      <c r="H459" s="4" t="s">
        <v>22</v>
      </c>
      <c r="I459" s="5">
        <v>70</v>
      </c>
      <c r="J459" s="6">
        <v>250</v>
      </c>
      <c r="K459" s="7">
        <v>175000</v>
      </c>
      <c r="L459" s="7">
        <v>52500</v>
      </c>
      <c r="M459" s="8">
        <v>0.3</v>
      </c>
      <c r="N459" s="2" t="s">
        <v>23</v>
      </c>
      <c r="O459">
        <f t="shared" si="56"/>
        <v>2021</v>
      </c>
      <c r="P459">
        <f t="shared" si="57"/>
        <v>11</v>
      </c>
      <c r="Q459" t="str">
        <f t="shared" si="58"/>
        <v>nov</v>
      </c>
      <c r="R459" t="str">
        <f t="shared" si="59"/>
        <v>Pennsylvania</v>
      </c>
      <c r="S459" t="str">
        <f t="shared" si="60"/>
        <v>2021-11</v>
      </c>
      <c r="T459">
        <f>IF(AND(COUNTIF(Calculs!$Q$2:$Q$12,$O459)&gt;0,COUNTIF(Calculs!$S$2:$S$12,$E459)&gt;0,COUNTIF(Calculs!$U$2:$U$12,$H459)&gt;0),1,0)</f>
        <v>1</v>
      </c>
      <c r="U459">
        <f t="shared" si="61"/>
        <v>175000</v>
      </c>
      <c r="V459">
        <f t="shared" si="62"/>
        <v>250</v>
      </c>
      <c r="W459">
        <f t="shared" si="63"/>
        <v>52500</v>
      </c>
    </row>
    <row r="460" spans="1:23" ht="15.75" customHeight="1" x14ac:dyDescent="0.3">
      <c r="A460" s="2" t="s">
        <v>13</v>
      </c>
      <c r="B460" s="2">
        <v>1185732</v>
      </c>
      <c r="C460" s="3">
        <v>44521</v>
      </c>
      <c r="D460" s="12" t="str" cm="1">
        <f t="array" ref="D460">_xlfn.SWITCH(WEEKDAY(C460,2), 1, "Lundi", 2, "Mardi", 3, "Mercredi", 4, "Jeudi", 5, "Vendredi", 6, "Samedi", 7, "Dimanche", "Erreur")</f>
        <v>Dimanche</v>
      </c>
      <c r="E460" s="2" t="s">
        <v>14</v>
      </c>
      <c r="F460" s="2" t="s">
        <v>39</v>
      </c>
      <c r="G460" s="2" t="s">
        <v>40</v>
      </c>
      <c r="H460" s="4" t="s">
        <v>16</v>
      </c>
      <c r="I460" s="5">
        <v>65</v>
      </c>
      <c r="J460" s="6">
        <v>500</v>
      </c>
      <c r="K460" s="7">
        <v>325000</v>
      </c>
      <c r="L460" s="7">
        <v>178750</v>
      </c>
      <c r="M460" s="8">
        <v>0.55000000000000004</v>
      </c>
      <c r="N460" s="2" t="s">
        <v>23</v>
      </c>
      <c r="O460">
        <f t="shared" si="56"/>
        <v>2021</v>
      </c>
      <c r="P460">
        <f t="shared" si="57"/>
        <v>11</v>
      </c>
      <c r="Q460" t="str">
        <f t="shared" si="58"/>
        <v>nov</v>
      </c>
      <c r="R460" t="str">
        <f t="shared" si="59"/>
        <v>Pennsylvania</v>
      </c>
      <c r="S460" t="str">
        <f t="shared" si="60"/>
        <v>2021-11</v>
      </c>
      <c r="T460">
        <f>IF(AND(COUNTIF(Calculs!$Q$2:$Q$12,$O460)&gt;0,COUNTIF(Calculs!$S$2:$S$12,$E460)&gt;0,COUNTIF(Calculs!$U$2:$U$12,$H460)&gt;0),1,0)</f>
        <v>1</v>
      </c>
      <c r="U460">
        <f t="shared" si="61"/>
        <v>325000</v>
      </c>
      <c r="V460">
        <f t="shared" si="62"/>
        <v>500</v>
      </c>
      <c r="W460">
        <f t="shared" si="63"/>
        <v>178750</v>
      </c>
    </row>
    <row r="461" spans="1:23" ht="15.75" customHeight="1" x14ac:dyDescent="0.3">
      <c r="A461" s="2" t="s">
        <v>13</v>
      </c>
      <c r="B461" s="2">
        <v>1185732</v>
      </c>
      <c r="C461" s="3">
        <v>44522</v>
      </c>
      <c r="D461" s="12" t="str" cm="1">
        <f t="array" ref="D461">_xlfn.SWITCH(WEEKDAY(C461,2), 1, "Lundi", 2, "Mardi", 3, "Mercredi", 4, "Jeudi", 5, "Vendredi", 6, "Samedi", 7, "Dimanche", "Erreur")</f>
        <v>Lundi</v>
      </c>
      <c r="E461" s="2" t="s">
        <v>14</v>
      </c>
      <c r="F461" s="2" t="s">
        <v>39</v>
      </c>
      <c r="G461" s="2" t="s">
        <v>40</v>
      </c>
      <c r="H461" s="4" t="s">
        <v>18</v>
      </c>
      <c r="I461" s="5">
        <v>60.000000000000007</v>
      </c>
      <c r="J461" s="6">
        <v>250</v>
      </c>
      <c r="K461" s="7">
        <v>150000.00000000003</v>
      </c>
      <c r="L461" s="7">
        <v>52500.000000000007</v>
      </c>
      <c r="M461" s="8">
        <v>0.35</v>
      </c>
      <c r="N461" s="2" t="s">
        <v>23</v>
      </c>
      <c r="O461">
        <f t="shared" si="56"/>
        <v>2021</v>
      </c>
      <c r="P461">
        <f t="shared" si="57"/>
        <v>11</v>
      </c>
      <c r="Q461" t="str">
        <f t="shared" si="58"/>
        <v>nov</v>
      </c>
      <c r="R461" t="str">
        <f t="shared" si="59"/>
        <v>Pennsylvania</v>
      </c>
      <c r="S461" t="str">
        <f t="shared" si="60"/>
        <v>2021-11</v>
      </c>
      <c r="T461">
        <f>IF(AND(COUNTIF(Calculs!$Q$2:$Q$12,$O461)&gt;0,COUNTIF(Calculs!$S$2:$S$12,$E461)&gt;0,COUNTIF(Calculs!$U$2:$U$12,$H461)&gt;0),1,0)</f>
        <v>1</v>
      </c>
      <c r="U461">
        <f t="shared" si="61"/>
        <v>150000.00000000003</v>
      </c>
      <c r="V461">
        <f t="shared" si="62"/>
        <v>250</v>
      </c>
      <c r="W461">
        <f t="shared" si="63"/>
        <v>52500.000000000007</v>
      </c>
    </row>
    <row r="462" spans="1:23" ht="15.75" customHeight="1" x14ac:dyDescent="0.3">
      <c r="A462" s="2" t="s">
        <v>13</v>
      </c>
      <c r="B462" s="2">
        <v>1185732</v>
      </c>
      <c r="C462" s="3">
        <v>44523</v>
      </c>
      <c r="D462" s="12" t="str" cm="1">
        <f t="array" ref="D462">_xlfn.SWITCH(WEEKDAY(C462,2), 1, "Lundi", 2, "Mardi", 3, "Mercredi", 4, "Jeudi", 5, "Vendredi", 6, "Samedi", 7, "Dimanche", "Erreur")</f>
        <v>Mardi</v>
      </c>
      <c r="E462" s="2" t="s">
        <v>14</v>
      </c>
      <c r="F462" s="2" t="s">
        <v>39</v>
      </c>
      <c r="G462" s="2" t="s">
        <v>40</v>
      </c>
      <c r="H462" s="4" t="s">
        <v>19</v>
      </c>
      <c r="I462" s="5">
        <v>55.000000000000007</v>
      </c>
      <c r="J462" s="6">
        <v>175</v>
      </c>
      <c r="K462" s="7">
        <v>96250.000000000015</v>
      </c>
      <c r="L462" s="7">
        <v>38500</v>
      </c>
      <c r="M462" s="8">
        <v>0.39999999999999997</v>
      </c>
      <c r="N462" s="2" t="s">
        <v>23</v>
      </c>
      <c r="O462">
        <f t="shared" si="56"/>
        <v>2021</v>
      </c>
      <c r="P462">
        <f t="shared" si="57"/>
        <v>11</v>
      </c>
      <c r="Q462" t="str">
        <f t="shared" si="58"/>
        <v>nov</v>
      </c>
      <c r="R462" t="str">
        <f t="shared" si="59"/>
        <v>Pennsylvania</v>
      </c>
      <c r="S462" t="str">
        <f t="shared" si="60"/>
        <v>2021-11</v>
      </c>
      <c r="T462">
        <f>IF(AND(COUNTIF(Calculs!$Q$2:$Q$12,$O462)&gt;0,COUNTIF(Calculs!$S$2:$S$12,$E462)&gt;0,COUNTIF(Calculs!$U$2:$U$12,$H462)&gt;0),1,0)</f>
        <v>1</v>
      </c>
      <c r="U462">
        <f t="shared" si="61"/>
        <v>96250.000000000015</v>
      </c>
      <c r="V462">
        <f t="shared" si="62"/>
        <v>175</v>
      </c>
      <c r="W462">
        <f t="shared" si="63"/>
        <v>38500</v>
      </c>
    </row>
    <row r="463" spans="1:23" ht="15.75" customHeight="1" x14ac:dyDescent="0.3">
      <c r="A463" s="2" t="s">
        <v>13</v>
      </c>
      <c r="B463" s="2">
        <v>1185732</v>
      </c>
      <c r="C463" s="3">
        <v>44524</v>
      </c>
      <c r="D463" s="12" t="str" cm="1">
        <f t="array" ref="D463">_xlfn.SWITCH(WEEKDAY(C463,2), 1, "Lundi", 2, "Mardi", 3, "Mercredi", 4, "Jeudi", 5, "Vendredi", 6, "Samedi", 7, "Dimanche", "Erreur")</f>
        <v>Mercredi</v>
      </c>
      <c r="E463" s="2" t="s">
        <v>14</v>
      </c>
      <c r="F463" s="2" t="s">
        <v>39</v>
      </c>
      <c r="G463" s="2" t="s">
        <v>40</v>
      </c>
      <c r="H463" s="4" t="s">
        <v>20</v>
      </c>
      <c r="I463" s="5">
        <v>55.000000000000007</v>
      </c>
      <c r="J463" s="6">
        <v>150</v>
      </c>
      <c r="K463" s="7">
        <v>82500.000000000015</v>
      </c>
      <c r="L463" s="7">
        <v>33000</v>
      </c>
      <c r="M463" s="8">
        <v>0.39999999999999997</v>
      </c>
      <c r="N463" s="2" t="s">
        <v>23</v>
      </c>
      <c r="O463">
        <f t="shared" si="56"/>
        <v>2021</v>
      </c>
      <c r="P463">
        <f t="shared" si="57"/>
        <v>11</v>
      </c>
      <c r="Q463" t="str">
        <f t="shared" si="58"/>
        <v>nov</v>
      </c>
      <c r="R463" t="str">
        <f t="shared" si="59"/>
        <v>Pennsylvania</v>
      </c>
      <c r="S463" t="str">
        <f t="shared" si="60"/>
        <v>2021-11</v>
      </c>
      <c r="T463">
        <f>IF(AND(COUNTIF(Calculs!$Q$2:$Q$12,$O463)&gt;0,COUNTIF(Calculs!$S$2:$S$12,$E463)&gt;0,COUNTIF(Calculs!$U$2:$U$12,$H463)&gt;0),1,0)</f>
        <v>1</v>
      </c>
      <c r="U463">
        <f t="shared" si="61"/>
        <v>82500.000000000015</v>
      </c>
      <c r="V463">
        <f t="shared" si="62"/>
        <v>150</v>
      </c>
      <c r="W463">
        <f t="shared" si="63"/>
        <v>33000</v>
      </c>
    </row>
    <row r="464" spans="1:23" ht="15.75" customHeight="1" x14ac:dyDescent="0.3">
      <c r="A464" s="2" t="s">
        <v>13</v>
      </c>
      <c r="B464" s="2">
        <v>1185732</v>
      </c>
      <c r="C464" s="3">
        <v>44525</v>
      </c>
      <c r="D464" s="12" t="str" cm="1">
        <f t="array" ref="D464">_xlfn.SWITCH(WEEKDAY(C464,2), 1, "Lundi", 2, "Mardi", 3, "Mercredi", 4, "Jeudi", 5, "Vendredi", 6, "Samedi", 7, "Dimanche", "Erreur")</f>
        <v>Jeudi</v>
      </c>
      <c r="E464" s="2" t="s">
        <v>14</v>
      </c>
      <c r="F464" s="2" t="s">
        <v>39</v>
      </c>
      <c r="G464" s="2" t="s">
        <v>40</v>
      </c>
      <c r="H464" s="4" t="s">
        <v>21</v>
      </c>
      <c r="I464" s="5">
        <v>65</v>
      </c>
      <c r="J464" s="6">
        <v>150</v>
      </c>
      <c r="K464" s="7">
        <v>97500</v>
      </c>
      <c r="L464" s="7">
        <v>34125</v>
      </c>
      <c r="M464" s="8">
        <v>0.35</v>
      </c>
      <c r="N464" s="2" t="s">
        <v>23</v>
      </c>
      <c r="O464">
        <f t="shared" si="56"/>
        <v>2021</v>
      </c>
      <c r="P464">
        <f t="shared" si="57"/>
        <v>11</v>
      </c>
      <c r="Q464" t="str">
        <f t="shared" si="58"/>
        <v>nov</v>
      </c>
      <c r="R464" t="str">
        <f t="shared" si="59"/>
        <v>Pennsylvania</v>
      </c>
      <c r="S464" t="str">
        <f t="shared" si="60"/>
        <v>2021-11</v>
      </c>
      <c r="T464">
        <f>IF(AND(COUNTIF(Calculs!$Q$2:$Q$12,$O464)&gt;0,COUNTIF(Calculs!$S$2:$S$12,$E464)&gt;0,COUNTIF(Calculs!$U$2:$U$12,$H464)&gt;0),1,0)</f>
        <v>1</v>
      </c>
      <c r="U464">
        <f t="shared" si="61"/>
        <v>97500</v>
      </c>
      <c r="V464">
        <f t="shared" si="62"/>
        <v>150</v>
      </c>
      <c r="W464">
        <f t="shared" si="63"/>
        <v>34125</v>
      </c>
    </row>
    <row r="465" spans="1:23" ht="15.75" customHeight="1" x14ac:dyDescent="0.3">
      <c r="A465" s="2" t="s">
        <v>13</v>
      </c>
      <c r="B465" s="2">
        <v>1185732</v>
      </c>
      <c r="C465" s="3">
        <v>44526</v>
      </c>
      <c r="D465" s="12" t="str" cm="1">
        <f t="array" ref="D465">_xlfn.SWITCH(WEEKDAY(C465,2), 1, "Lundi", 2, "Mardi", 3, "Mercredi", 4, "Jeudi", 5, "Vendredi", 6, "Samedi", 7, "Dimanche", "Erreur")</f>
        <v>Vendredi</v>
      </c>
      <c r="E465" s="2" t="s">
        <v>14</v>
      </c>
      <c r="F465" s="2" t="s">
        <v>39</v>
      </c>
      <c r="G465" s="2" t="s">
        <v>40</v>
      </c>
      <c r="H465" s="4" t="s">
        <v>22</v>
      </c>
      <c r="I465" s="5">
        <v>70</v>
      </c>
      <c r="J465" s="6">
        <v>300</v>
      </c>
      <c r="K465" s="7">
        <v>210000</v>
      </c>
      <c r="L465" s="7">
        <v>63000</v>
      </c>
      <c r="M465" s="8">
        <v>0.3</v>
      </c>
      <c r="N465" s="2" t="s">
        <v>23</v>
      </c>
      <c r="O465">
        <f t="shared" si="56"/>
        <v>2021</v>
      </c>
      <c r="P465">
        <f t="shared" si="57"/>
        <v>11</v>
      </c>
      <c r="Q465" t="str">
        <f t="shared" si="58"/>
        <v>nov</v>
      </c>
      <c r="R465" t="str">
        <f t="shared" si="59"/>
        <v>Pennsylvania</v>
      </c>
      <c r="S465" t="str">
        <f t="shared" si="60"/>
        <v>2021-11</v>
      </c>
      <c r="T465">
        <f>IF(AND(COUNTIF(Calculs!$Q$2:$Q$12,$O465)&gt;0,COUNTIF(Calculs!$S$2:$S$12,$E465)&gt;0,COUNTIF(Calculs!$U$2:$U$12,$H465)&gt;0),1,0)</f>
        <v>1</v>
      </c>
      <c r="U465">
        <f t="shared" si="61"/>
        <v>210000</v>
      </c>
      <c r="V465">
        <f t="shared" si="62"/>
        <v>300</v>
      </c>
      <c r="W465">
        <f t="shared" si="63"/>
        <v>63000</v>
      </c>
    </row>
    <row r="466" spans="1:23" ht="15.75" customHeight="1" x14ac:dyDescent="0.3">
      <c r="A466" s="2" t="s">
        <v>13</v>
      </c>
      <c r="B466" s="2">
        <v>1185732</v>
      </c>
      <c r="C466" s="3">
        <v>44527</v>
      </c>
      <c r="D466" s="12" t="str" cm="1">
        <f t="array" ref="D466">_xlfn.SWITCH(WEEKDAY(C466,2), 1, "Lundi", 2, "Mardi", 3, "Mercredi", 4, "Jeudi", 5, "Vendredi", 6, "Samedi", 7, "Dimanche", "Erreur")</f>
        <v>Samedi</v>
      </c>
      <c r="E466" s="2" t="s">
        <v>14</v>
      </c>
      <c r="F466" s="2" t="s">
        <v>39</v>
      </c>
      <c r="G466" s="2" t="s">
        <v>40</v>
      </c>
      <c r="H466" s="4" t="s">
        <v>16</v>
      </c>
      <c r="I466" s="5">
        <v>65</v>
      </c>
      <c r="J466" s="6">
        <v>500</v>
      </c>
      <c r="K466" s="7">
        <v>325000</v>
      </c>
      <c r="L466" s="7">
        <v>178750</v>
      </c>
      <c r="M466" s="8">
        <v>0.55000000000000004</v>
      </c>
      <c r="N466" s="2" t="s">
        <v>23</v>
      </c>
      <c r="O466">
        <f t="shared" si="56"/>
        <v>2021</v>
      </c>
      <c r="P466">
        <f t="shared" si="57"/>
        <v>11</v>
      </c>
      <c r="Q466" t="str">
        <f t="shared" si="58"/>
        <v>nov</v>
      </c>
      <c r="R466" t="str">
        <f t="shared" si="59"/>
        <v>Pennsylvania</v>
      </c>
      <c r="S466" t="str">
        <f t="shared" si="60"/>
        <v>2021-11</v>
      </c>
      <c r="T466">
        <f>IF(AND(COUNTIF(Calculs!$Q$2:$Q$12,$O466)&gt;0,COUNTIF(Calculs!$S$2:$S$12,$E466)&gt;0,COUNTIF(Calculs!$U$2:$U$12,$H466)&gt;0),1,0)</f>
        <v>1</v>
      </c>
      <c r="U466">
        <f t="shared" si="61"/>
        <v>325000</v>
      </c>
      <c r="V466">
        <f t="shared" si="62"/>
        <v>500</v>
      </c>
      <c r="W466">
        <f t="shared" si="63"/>
        <v>178750</v>
      </c>
    </row>
    <row r="467" spans="1:23" ht="15.75" customHeight="1" x14ac:dyDescent="0.3">
      <c r="A467" s="2" t="s">
        <v>13</v>
      </c>
      <c r="B467" s="2">
        <v>1185732</v>
      </c>
      <c r="C467" s="3">
        <v>44528</v>
      </c>
      <c r="D467" s="12" t="str" cm="1">
        <f t="array" ref="D467">_xlfn.SWITCH(WEEKDAY(C467,2), 1, "Lundi", 2, "Mardi", 3, "Mercredi", 4, "Jeudi", 5, "Vendredi", 6, "Samedi", 7, "Dimanche", "Erreur")</f>
        <v>Dimanche</v>
      </c>
      <c r="E467" s="2" t="s">
        <v>14</v>
      </c>
      <c r="F467" s="2" t="s">
        <v>39</v>
      </c>
      <c r="G467" s="2" t="s">
        <v>40</v>
      </c>
      <c r="H467" s="4" t="s">
        <v>18</v>
      </c>
      <c r="I467" s="5">
        <v>60.000000000000007</v>
      </c>
      <c r="J467" s="6">
        <v>300</v>
      </c>
      <c r="K467" s="7">
        <v>180000.00000000003</v>
      </c>
      <c r="L467" s="7">
        <v>63000.000000000007</v>
      </c>
      <c r="M467" s="8">
        <v>0.35</v>
      </c>
      <c r="N467" s="2" t="s">
        <v>23</v>
      </c>
      <c r="O467">
        <f t="shared" si="56"/>
        <v>2021</v>
      </c>
      <c r="P467">
        <f t="shared" si="57"/>
        <v>11</v>
      </c>
      <c r="Q467" t="str">
        <f t="shared" si="58"/>
        <v>nov</v>
      </c>
      <c r="R467" t="str">
        <f t="shared" si="59"/>
        <v>Pennsylvania</v>
      </c>
      <c r="S467" t="str">
        <f t="shared" si="60"/>
        <v>2021-11</v>
      </c>
      <c r="T467">
        <f>IF(AND(COUNTIF(Calculs!$Q$2:$Q$12,$O467)&gt;0,COUNTIF(Calculs!$S$2:$S$12,$E467)&gt;0,COUNTIF(Calculs!$U$2:$U$12,$H467)&gt;0),1,0)</f>
        <v>1</v>
      </c>
      <c r="U467">
        <f t="shared" si="61"/>
        <v>180000.00000000003</v>
      </c>
      <c r="V467">
        <f t="shared" si="62"/>
        <v>300</v>
      </c>
      <c r="W467">
        <f t="shared" si="63"/>
        <v>63000.000000000007</v>
      </c>
    </row>
    <row r="468" spans="1:23" ht="15.75" customHeight="1" x14ac:dyDescent="0.3">
      <c r="A468" s="2" t="s">
        <v>13</v>
      </c>
      <c r="B468" s="2">
        <v>1185732</v>
      </c>
      <c r="C468" s="3">
        <v>44529</v>
      </c>
      <c r="D468" s="12" t="str" cm="1">
        <f t="array" ref="D468">_xlfn.SWITCH(WEEKDAY(C468,2), 1, "Lundi", 2, "Mardi", 3, "Mercredi", 4, "Jeudi", 5, "Vendredi", 6, "Samedi", 7, "Dimanche", "Erreur")</f>
        <v>Lundi</v>
      </c>
      <c r="E468" s="2" t="s">
        <v>14</v>
      </c>
      <c r="F468" s="2" t="s">
        <v>39</v>
      </c>
      <c r="G468" s="2" t="s">
        <v>40</v>
      </c>
      <c r="H468" s="4" t="s">
        <v>19</v>
      </c>
      <c r="I468" s="5">
        <v>55.000000000000007</v>
      </c>
      <c r="J468" s="6">
        <v>225</v>
      </c>
      <c r="K468" s="7">
        <v>123750.00000000001</v>
      </c>
      <c r="L468" s="7">
        <v>49500</v>
      </c>
      <c r="M468" s="8">
        <v>0.39999999999999997</v>
      </c>
      <c r="N468" s="2" t="s">
        <v>23</v>
      </c>
      <c r="O468">
        <f t="shared" si="56"/>
        <v>2021</v>
      </c>
      <c r="P468">
        <f t="shared" si="57"/>
        <v>11</v>
      </c>
      <c r="Q468" t="str">
        <f t="shared" si="58"/>
        <v>nov</v>
      </c>
      <c r="R468" t="str">
        <f t="shared" si="59"/>
        <v>Pennsylvania</v>
      </c>
      <c r="S468" t="str">
        <f t="shared" si="60"/>
        <v>2021-11</v>
      </c>
      <c r="T468">
        <f>IF(AND(COUNTIF(Calculs!$Q$2:$Q$12,$O468)&gt;0,COUNTIF(Calculs!$S$2:$S$12,$E468)&gt;0,COUNTIF(Calculs!$U$2:$U$12,$H468)&gt;0),1,0)</f>
        <v>1</v>
      </c>
      <c r="U468">
        <f t="shared" si="61"/>
        <v>123750.00000000001</v>
      </c>
      <c r="V468">
        <f t="shared" si="62"/>
        <v>225</v>
      </c>
      <c r="W468">
        <f t="shared" si="63"/>
        <v>49500</v>
      </c>
    </row>
    <row r="469" spans="1:23" ht="15.75" customHeight="1" x14ac:dyDescent="0.3">
      <c r="A469" s="2" t="s">
        <v>13</v>
      </c>
      <c r="B469" s="2">
        <v>1185732</v>
      </c>
      <c r="C469" s="3">
        <v>44530</v>
      </c>
      <c r="D469" s="12" t="str" cm="1">
        <f t="array" ref="D469">_xlfn.SWITCH(WEEKDAY(C469,2), 1, "Lundi", 2, "Mardi", 3, "Mercredi", 4, "Jeudi", 5, "Vendredi", 6, "Samedi", 7, "Dimanche", "Erreur")</f>
        <v>Mardi</v>
      </c>
      <c r="E469" s="2" t="s">
        <v>14</v>
      </c>
      <c r="F469" s="2" t="s">
        <v>39</v>
      </c>
      <c r="G469" s="2" t="s">
        <v>40</v>
      </c>
      <c r="H469" s="4" t="s">
        <v>20</v>
      </c>
      <c r="I469" s="5">
        <v>55.000000000000007</v>
      </c>
      <c r="J469" s="6">
        <v>175</v>
      </c>
      <c r="K469" s="7">
        <v>96250.000000000015</v>
      </c>
      <c r="L469" s="7">
        <v>38500</v>
      </c>
      <c r="M469" s="8">
        <v>0.39999999999999997</v>
      </c>
      <c r="N469" s="2" t="s">
        <v>23</v>
      </c>
      <c r="O469">
        <f t="shared" si="56"/>
        <v>2021</v>
      </c>
      <c r="P469">
        <f t="shared" si="57"/>
        <v>11</v>
      </c>
      <c r="Q469" t="str">
        <f t="shared" si="58"/>
        <v>nov</v>
      </c>
      <c r="R469" t="str">
        <f t="shared" si="59"/>
        <v>Pennsylvania</v>
      </c>
      <c r="S469" t="str">
        <f t="shared" si="60"/>
        <v>2021-11</v>
      </c>
      <c r="T469">
        <f>IF(AND(COUNTIF(Calculs!$Q$2:$Q$12,$O469)&gt;0,COUNTIF(Calculs!$S$2:$S$12,$E469)&gt;0,COUNTIF(Calculs!$U$2:$U$12,$H469)&gt;0),1,0)</f>
        <v>1</v>
      </c>
      <c r="U469">
        <f t="shared" si="61"/>
        <v>96250.000000000015</v>
      </c>
      <c r="V469">
        <f t="shared" si="62"/>
        <v>175</v>
      </c>
      <c r="W469">
        <f t="shared" si="63"/>
        <v>38500</v>
      </c>
    </row>
    <row r="470" spans="1:23" ht="15.75" customHeight="1" x14ac:dyDescent="0.3">
      <c r="A470" s="2" t="s">
        <v>13</v>
      </c>
      <c r="B470" s="2">
        <v>1185732</v>
      </c>
      <c r="C470" s="3">
        <v>44531</v>
      </c>
      <c r="D470" s="12" t="str" cm="1">
        <f t="array" ref="D470">_xlfn.SWITCH(WEEKDAY(C470,2), 1, "Lundi", 2, "Mardi", 3, "Mercredi", 4, "Jeudi", 5, "Vendredi", 6, "Samedi", 7, "Dimanche", "Erreur")</f>
        <v>Mercredi</v>
      </c>
      <c r="E470" s="2" t="s">
        <v>14</v>
      </c>
      <c r="F470" s="2" t="s">
        <v>39</v>
      </c>
      <c r="G470" s="2" t="s">
        <v>40</v>
      </c>
      <c r="H470" s="4" t="s">
        <v>21</v>
      </c>
      <c r="I470" s="5">
        <v>65</v>
      </c>
      <c r="J470" s="6">
        <v>200</v>
      </c>
      <c r="K470" s="7">
        <v>130000</v>
      </c>
      <c r="L470" s="7">
        <v>45500</v>
      </c>
      <c r="M470" s="8">
        <v>0.35</v>
      </c>
      <c r="N470" s="2" t="s">
        <v>23</v>
      </c>
      <c r="O470">
        <f t="shared" si="56"/>
        <v>2021</v>
      </c>
      <c r="P470">
        <f t="shared" si="57"/>
        <v>12</v>
      </c>
      <c r="Q470" t="str">
        <f t="shared" si="58"/>
        <v>déc</v>
      </c>
      <c r="R470" t="str">
        <f t="shared" si="59"/>
        <v>Pennsylvania</v>
      </c>
      <c r="S470" t="str">
        <f t="shared" si="60"/>
        <v>2021-12</v>
      </c>
      <c r="T470">
        <f>IF(AND(COUNTIF(Calculs!$Q$2:$Q$12,$O470)&gt;0,COUNTIF(Calculs!$S$2:$S$12,$E470)&gt;0,COUNTIF(Calculs!$U$2:$U$12,$H470)&gt;0),1,0)</f>
        <v>1</v>
      </c>
      <c r="U470">
        <f t="shared" si="61"/>
        <v>130000</v>
      </c>
      <c r="V470">
        <f t="shared" si="62"/>
        <v>200</v>
      </c>
      <c r="W470">
        <f t="shared" si="63"/>
        <v>45500</v>
      </c>
    </row>
    <row r="471" spans="1:23" ht="15.75" customHeight="1" x14ac:dyDescent="0.3">
      <c r="A471" s="2" t="s">
        <v>13</v>
      </c>
      <c r="B471" s="2">
        <v>1185732</v>
      </c>
      <c r="C471" s="3">
        <v>44532</v>
      </c>
      <c r="D471" s="12" t="str" cm="1">
        <f t="array" ref="D471">_xlfn.SWITCH(WEEKDAY(C471,2), 1, "Lundi", 2, "Mardi", 3, "Mercredi", 4, "Jeudi", 5, "Vendredi", 6, "Samedi", 7, "Dimanche", "Erreur")</f>
        <v>Jeudi</v>
      </c>
      <c r="E471" s="2" t="s">
        <v>14</v>
      </c>
      <c r="F471" s="2" t="s">
        <v>39</v>
      </c>
      <c r="G471" s="2" t="s">
        <v>40</v>
      </c>
      <c r="H471" s="4" t="s">
        <v>22</v>
      </c>
      <c r="I471" s="5">
        <v>70</v>
      </c>
      <c r="J471" s="6">
        <v>375</v>
      </c>
      <c r="K471" s="7">
        <v>262500</v>
      </c>
      <c r="L471" s="7">
        <v>78750</v>
      </c>
      <c r="M471" s="8">
        <v>0.3</v>
      </c>
      <c r="N471" s="2" t="s">
        <v>23</v>
      </c>
      <c r="O471">
        <f t="shared" si="56"/>
        <v>2021</v>
      </c>
      <c r="P471">
        <f t="shared" si="57"/>
        <v>12</v>
      </c>
      <c r="Q471" t="str">
        <f t="shared" si="58"/>
        <v>déc</v>
      </c>
      <c r="R471" t="str">
        <f t="shared" si="59"/>
        <v>Pennsylvania</v>
      </c>
      <c r="S471" t="str">
        <f t="shared" si="60"/>
        <v>2021-12</v>
      </c>
      <c r="T471">
        <f>IF(AND(COUNTIF(Calculs!$Q$2:$Q$12,$O471)&gt;0,COUNTIF(Calculs!$S$2:$S$12,$E471)&gt;0,COUNTIF(Calculs!$U$2:$U$12,$H471)&gt;0),1,0)</f>
        <v>1</v>
      </c>
      <c r="U471">
        <f t="shared" si="61"/>
        <v>262500</v>
      </c>
      <c r="V471">
        <f t="shared" si="62"/>
        <v>375</v>
      </c>
      <c r="W471">
        <f t="shared" si="63"/>
        <v>78750</v>
      </c>
    </row>
    <row r="472" spans="1:23" ht="15.75" customHeight="1" x14ac:dyDescent="0.3">
      <c r="A472" s="2" t="s">
        <v>13</v>
      </c>
      <c r="B472" s="2">
        <v>1185732</v>
      </c>
      <c r="C472" s="3">
        <v>44533</v>
      </c>
      <c r="D472" s="12" t="str" cm="1">
        <f t="array" ref="D472">_xlfn.SWITCH(WEEKDAY(C472,2), 1, "Lundi", 2, "Mardi", 3, "Mercredi", 4, "Jeudi", 5, "Vendredi", 6, "Samedi", 7, "Dimanche", "Erreur")</f>
        <v>Vendredi</v>
      </c>
      <c r="E472" s="2" t="s">
        <v>14</v>
      </c>
      <c r="F472" s="2" t="s">
        <v>39</v>
      </c>
      <c r="G472" s="2" t="s">
        <v>40</v>
      </c>
      <c r="H472" s="4" t="s">
        <v>16</v>
      </c>
      <c r="I472" s="5">
        <v>65</v>
      </c>
      <c r="J472" s="6">
        <v>525</v>
      </c>
      <c r="K472" s="7">
        <v>341250</v>
      </c>
      <c r="L472" s="7">
        <v>187687.50000000003</v>
      </c>
      <c r="M472" s="8">
        <v>0.55000000000000004</v>
      </c>
      <c r="N472" s="2" t="s">
        <v>23</v>
      </c>
      <c r="O472">
        <f t="shared" si="56"/>
        <v>2021</v>
      </c>
      <c r="P472">
        <f t="shared" si="57"/>
        <v>12</v>
      </c>
      <c r="Q472" t="str">
        <f t="shared" si="58"/>
        <v>déc</v>
      </c>
      <c r="R472" t="str">
        <f t="shared" si="59"/>
        <v>Pennsylvania</v>
      </c>
      <c r="S472" t="str">
        <f t="shared" si="60"/>
        <v>2021-12</v>
      </c>
      <c r="T472">
        <f>IF(AND(COUNTIF(Calculs!$Q$2:$Q$12,$O472)&gt;0,COUNTIF(Calculs!$S$2:$S$12,$E472)&gt;0,COUNTIF(Calculs!$U$2:$U$12,$H472)&gt;0),1,0)</f>
        <v>1</v>
      </c>
      <c r="U472">
        <f t="shared" si="61"/>
        <v>341250</v>
      </c>
      <c r="V472">
        <f t="shared" si="62"/>
        <v>525</v>
      </c>
      <c r="W472">
        <f t="shared" si="63"/>
        <v>187687.50000000003</v>
      </c>
    </row>
    <row r="473" spans="1:23" ht="15.75" customHeight="1" x14ac:dyDescent="0.3">
      <c r="A473" s="2" t="s">
        <v>13</v>
      </c>
      <c r="B473" s="2">
        <v>1185732</v>
      </c>
      <c r="C473" s="3">
        <v>44534</v>
      </c>
      <c r="D473" s="12" t="str" cm="1">
        <f t="array" ref="D473">_xlfn.SWITCH(WEEKDAY(C473,2), 1, "Lundi", 2, "Mardi", 3, "Mercredi", 4, "Jeudi", 5, "Vendredi", 6, "Samedi", 7, "Dimanche", "Erreur")</f>
        <v>Samedi</v>
      </c>
      <c r="E473" s="2" t="s">
        <v>14</v>
      </c>
      <c r="F473" s="2" t="s">
        <v>39</v>
      </c>
      <c r="G473" s="2" t="s">
        <v>40</v>
      </c>
      <c r="H473" s="4" t="s">
        <v>18</v>
      </c>
      <c r="I473" s="5">
        <v>60.000000000000007</v>
      </c>
      <c r="J473" s="6">
        <v>300</v>
      </c>
      <c r="K473" s="7">
        <v>180000.00000000003</v>
      </c>
      <c r="L473" s="7">
        <v>63000.000000000007</v>
      </c>
      <c r="M473" s="8">
        <v>0.35</v>
      </c>
      <c r="N473" s="2" t="s">
        <v>23</v>
      </c>
      <c r="O473">
        <f t="shared" si="56"/>
        <v>2021</v>
      </c>
      <c r="P473">
        <f t="shared" si="57"/>
        <v>12</v>
      </c>
      <c r="Q473" t="str">
        <f t="shared" si="58"/>
        <v>déc</v>
      </c>
      <c r="R473" t="str">
        <f t="shared" si="59"/>
        <v>Pennsylvania</v>
      </c>
      <c r="S473" t="str">
        <f t="shared" si="60"/>
        <v>2021-12</v>
      </c>
      <c r="T473">
        <f>IF(AND(COUNTIF(Calculs!$Q$2:$Q$12,$O473)&gt;0,COUNTIF(Calculs!$S$2:$S$12,$E473)&gt;0,COUNTIF(Calculs!$U$2:$U$12,$H473)&gt;0),1,0)</f>
        <v>1</v>
      </c>
      <c r="U473">
        <f t="shared" si="61"/>
        <v>180000.00000000003</v>
      </c>
      <c r="V473">
        <f t="shared" si="62"/>
        <v>300</v>
      </c>
      <c r="W473">
        <f t="shared" si="63"/>
        <v>63000.000000000007</v>
      </c>
    </row>
    <row r="474" spans="1:23" ht="15.75" customHeight="1" x14ac:dyDescent="0.3">
      <c r="A474" s="2" t="s">
        <v>13</v>
      </c>
      <c r="B474" s="2">
        <v>1185732</v>
      </c>
      <c r="C474" s="3">
        <v>44535</v>
      </c>
      <c r="D474" s="12" t="str" cm="1">
        <f t="array" ref="D474">_xlfn.SWITCH(WEEKDAY(C474,2), 1, "Lundi", 2, "Mardi", 3, "Mercredi", 4, "Jeudi", 5, "Vendredi", 6, "Samedi", 7, "Dimanche", "Erreur")</f>
        <v>Dimanche</v>
      </c>
      <c r="E474" s="2" t="s">
        <v>14</v>
      </c>
      <c r="F474" s="2" t="s">
        <v>39</v>
      </c>
      <c r="G474" s="2" t="s">
        <v>40</v>
      </c>
      <c r="H474" s="4" t="s">
        <v>19</v>
      </c>
      <c r="I474" s="5">
        <v>55.000000000000007</v>
      </c>
      <c r="J474" s="6">
        <v>225</v>
      </c>
      <c r="K474" s="7">
        <v>123750.00000000001</v>
      </c>
      <c r="L474" s="7">
        <v>49500</v>
      </c>
      <c r="M474" s="8">
        <v>0.39999999999999997</v>
      </c>
      <c r="N474" s="2" t="s">
        <v>23</v>
      </c>
      <c r="O474">
        <f t="shared" si="56"/>
        <v>2021</v>
      </c>
      <c r="P474">
        <f t="shared" si="57"/>
        <v>12</v>
      </c>
      <c r="Q474" t="str">
        <f t="shared" si="58"/>
        <v>déc</v>
      </c>
      <c r="R474" t="str">
        <f t="shared" si="59"/>
        <v>Pennsylvania</v>
      </c>
      <c r="S474" t="str">
        <f t="shared" si="60"/>
        <v>2021-12</v>
      </c>
      <c r="T474">
        <f>IF(AND(COUNTIF(Calculs!$Q$2:$Q$12,$O474)&gt;0,COUNTIF(Calculs!$S$2:$S$12,$E474)&gt;0,COUNTIF(Calculs!$U$2:$U$12,$H474)&gt;0),1,0)</f>
        <v>1</v>
      </c>
      <c r="U474">
        <f t="shared" si="61"/>
        <v>123750.00000000001</v>
      </c>
      <c r="V474">
        <f t="shared" si="62"/>
        <v>225</v>
      </c>
      <c r="W474">
        <f t="shared" si="63"/>
        <v>49500</v>
      </c>
    </row>
    <row r="475" spans="1:23" ht="15.75" customHeight="1" x14ac:dyDescent="0.3">
      <c r="A475" s="2" t="s">
        <v>13</v>
      </c>
      <c r="B475" s="2">
        <v>1185732</v>
      </c>
      <c r="C475" s="3">
        <v>44536</v>
      </c>
      <c r="D475" s="12" t="str" cm="1">
        <f t="array" ref="D475">_xlfn.SWITCH(WEEKDAY(C475,2), 1, "Lundi", 2, "Mardi", 3, "Mercredi", 4, "Jeudi", 5, "Vendredi", 6, "Samedi", 7, "Dimanche", "Erreur")</f>
        <v>Lundi</v>
      </c>
      <c r="E475" s="2" t="s">
        <v>14</v>
      </c>
      <c r="F475" s="2" t="s">
        <v>39</v>
      </c>
      <c r="G475" s="2" t="s">
        <v>40</v>
      </c>
      <c r="H475" s="4" t="s">
        <v>20</v>
      </c>
      <c r="I475" s="5">
        <v>55.000000000000007</v>
      </c>
      <c r="J475" s="6">
        <v>200</v>
      </c>
      <c r="K475" s="7">
        <v>110000.00000000001</v>
      </c>
      <c r="L475" s="7">
        <v>44000</v>
      </c>
      <c r="M475" s="8">
        <v>0.39999999999999997</v>
      </c>
      <c r="N475" s="2" t="s">
        <v>23</v>
      </c>
      <c r="O475">
        <f t="shared" si="56"/>
        <v>2021</v>
      </c>
      <c r="P475">
        <f t="shared" si="57"/>
        <v>12</v>
      </c>
      <c r="Q475" t="str">
        <f t="shared" si="58"/>
        <v>déc</v>
      </c>
      <c r="R475" t="str">
        <f t="shared" si="59"/>
        <v>Pennsylvania</v>
      </c>
      <c r="S475" t="str">
        <f t="shared" si="60"/>
        <v>2021-12</v>
      </c>
      <c r="T475">
        <f>IF(AND(COUNTIF(Calculs!$Q$2:$Q$12,$O475)&gt;0,COUNTIF(Calculs!$S$2:$S$12,$E475)&gt;0,COUNTIF(Calculs!$U$2:$U$12,$H475)&gt;0),1,0)</f>
        <v>1</v>
      </c>
      <c r="U475">
        <f t="shared" si="61"/>
        <v>110000.00000000001</v>
      </c>
      <c r="V475">
        <f t="shared" si="62"/>
        <v>200</v>
      </c>
      <c r="W475">
        <f t="shared" si="63"/>
        <v>44000</v>
      </c>
    </row>
    <row r="476" spans="1:23" ht="15.75" customHeight="1" x14ac:dyDescent="0.3">
      <c r="A476" s="2" t="s">
        <v>13</v>
      </c>
      <c r="B476" s="2">
        <v>1185732</v>
      </c>
      <c r="C476" s="3">
        <v>44537</v>
      </c>
      <c r="D476" s="12" t="str" cm="1">
        <f t="array" ref="D476">_xlfn.SWITCH(WEEKDAY(C476,2), 1, "Lundi", 2, "Mardi", 3, "Mercredi", 4, "Jeudi", 5, "Vendredi", 6, "Samedi", 7, "Dimanche", "Erreur")</f>
        <v>Mardi</v>
      </c>
      <c r="E476" s="2" t="s">
        <v>14</v>
      </c>
      <c r="F476" s="2" t="s">
        <v>39</v>
      </c>
      <c r="G476" s="2" t="s">
        <v>40</v>
      </c>
      <c r="H476" s="4" t="s">
        <v>21</v>
      </c>
      <c r="I476" s="5">
        <v>65</v>
      </c>
      <c r="J476" s="6">
        <v>175</v>
      </c>
      <c r="K476" s="7">
        <v>113750</v>
      </c>
      <c r="L476" s="7">
        <v>39812.5</v>
      </c>
      <c r="M476" s="8">
        <v>0.35</v>
      </c>
      <c r="N476" s="2" t="s">
        <v>23</v>
      </c>
      <c r="O476">
        <f t="shared" si="56"/>
        <v>2021</v>
      </c>
      <c r="P476">
        <f t="shared" si="57"/>
        <v>12</v>
      </c>
      <c r="Q476" t="str">
        <f t="shared" si="58"/>
        <v>déc</v>
      </c>
      <c r="R476" t="str">
        <f t="shared" si="59"/>
        <v>Pennsylvania</v>
      </c>
      <c r="S476" t="str">
        <f t="shared" si="60"/>
        <v>2021-12</v>
      </c>
      <c r="T476">
        <f>IF(AND(COUNTIF(Calculs!$Q$2:$Q$12,$O476)&gt;0,COUNTIF(Calculs!$S$2:$S$12,$E476)&gt;0,COUNTIF(Calculs!$U$2:$U$12,$H476)&gt;0),1,0)</f>
        <v>1</v>
      </c>
      <c r="U476">
        <f t="shared" si="61"/>
        <v>113750</v>
      </c>
      <c r="V476">
        <f t="shared" si="62"/>
        <v>175</v>
      </c>
      <c r="W476">
        <f t="shared" si="63"/>
        <v>39812.5</v>
      </c>
    </row>
    <row r="477" spans="1:23" ht="15.75" customHeight="1" x14ac:dyDescent="0.3">
      <c r="A477" s="2" t="s">
        <v>13</v>
      </c>
      <c r="B477" s="2">
        <v>1185732</v>
      </c>
      <c r="C477" s="3">
        <v>44538</v>
      </c>
      <c r="D477" s="12" t="str" cm="1">
        <f t="array" ref="D477">_xlfn.SWITCH(WEEKDAY(C477,2), 1, "Lundi", 2, "Mardi", 3, "Mercredi", 4, "Jeudi", 5, "Vendredi", 6, "Samedi", 7, "Dimanche", "Erreur")</f>
        <v>Mercredi</v>
      </c>
      <c r="E477" s="2" t="s">
        <v>14</v>
      </c>
      <c r="F477" s="2" t="s">
        <v>39</v>
      </c>
      <c r="G477" s="2" t="s">
        <v>40</v>
      </c>
      <c r="H477" s="4" t="s">
        <v>22</v>
      </c>
      <c r="I477" s="5">
        <v>70</v>
      </c>
      <c r="J477" s="6">
        <v>350</v>
      </c>
      <c r="K477" s="7">
        <v>245000</v>
      </c>
      <c r="L477" s="7">
        <v>73500</v>
      </c>
      <c r="M477" s="8">
        <v>0.3</v>
      </c>
      <c r="N477" s="2" t="s">
        <v>23</v>
      </c>
      <c r="O477">
        <f t="shared" si="56"/>
        <v>2021</v>
      </c>
      <c r="P477">
        <f t="shared" si="57"/>
        <v>12</v>
      </c>
      <c r="Q477" t="str">
        <f t="shared" si="58"/>
        <v>déc</v>
      </c>
      <c r="R477" t="str">
        <f t="shared" si="59"/>
        <v>Pennsylvania</v>
      </c>
      <c r="S477" t="str">
        <f t="shared" si="60"/>
        <v>2021-12</v>
      </c>
      <c r="T477">
        <f>IF(AND(COUNTIF(Calculs!$Q$2:$Q$12,$O477)&gt;0,COUNTIF(Calculs!$S$2:$S$12,$E477)&gt;0,COUNTIF(Calculs!$U$2:$U$12,$H477)&gt;0),1,0)</f>
        <v>1</v>
      </c>
      <c r="U477">
        <f t="shared" si="61"/>
        <v>245000</v>
      </c>
      <c r="V477">
        <f t="shared" si="62"/>
        <v>350</v>
      </c>
      <c r="W477">
        <f t="shared" si="63"/>
        <v>73500</v>
      </c>
    </row>
    <row r="478" spans="1:23" ht="15.75" customHeight="1" x14ac:dyDescent="0.3">
      <c r="A478" s="2" t="s">
        <v>13</v>
      </c>
      <c r="B478" s="2">
        <v>1185732</v>
      </c>
      <c r="C478" s="3">
        <v>44539</v>
      </c>
      <c r="D478" s="12" t="str" cm="1">
        <f t="array" ref="D478">_xlfn.SWITCH(WEEKDAY(C478,2), 1, "Lundi", 2, "Mardi", 3, "Mercredi", 4, "Jeudi", 5, "Vendredi", 6, "Samedi", 7, "Dimanche", "Erreur")</f>
        <v>Jeudi</v>
      </c>
      <c r="E478" s="2" t="s">
        <v>14</v>
      </c>
      <c r="F478" s="2" t="s">
        <v>39</v>
      </c>
      <c r="G478" s="2" t="s">
        <v>40</v>
      </c>
      <c r="H478" s="4" t="s">
        <v>16</v>
      </c>
      <c r="I478" s="5">
        <v>65</v>
      </c>
      <c r="J478" s="6">
        <v>475</v>
      </c>
      <c r="K478" s="7">
        <v>308750</v>
      </c>
      <c r="L478" s="7">
        <v>154375</v>
      </c>
      <c r="M478" s="8">
        <v>0.5</v>
      </c>
      <c r="N478" s="2" t="s">
        <v>23</v>
      </c>
      <c r="O478">
        <f t="shared" si="56"/>
        <v>2021</v>
      </c>
      <c r="P478">
        <f t="shared" si="57"/>
        <v>12</v>
      </c>
      <c r="Q478" t="str">
        <f t="shared" si="58"/>
        <v>déc</v>
      </c>
      <c r="R478" t="str">
        <f t="shared" si="59"/>
        <v>Pennsylvania</v>
      </c>
      <c r="S478" t="str">
        <f t="shared" si="60"/>
        <v>2021-12</v>
      </c>
      <c r="T478">
        <f>IF(AND(COUNTIF(Calculs!$Q$2:$Q$12,$O478)&gt;0,COUNTIF(Calculs!$S$2:$S$12,$E478)&gt;0,COUNTIF(Calculs!$U$2:$U$12,$H478)&gt;0),1,0)</f>
        <v>1</v>
      </c>
      <c r="U478">
        <f t="shared" si="61"/>
        <v>308750</v>
      </c>
      <c r="V478">
        <f t="shared" si="62"/>
        <v>475</v>
      </c>
      <c r="W478">
        <f t="shared" si="63"/>
        <v>154375</v>
      </c>
    </row>
    <row r="479" spans="1:23" ht="15.75" customHeight="1" x14ac:dyDescent="0.3">
      <c r="A479" s="2" t="s">
        <v>13</v>
      </c>
      <c r="B479" s="2">
        <v>1185732</v>
      </c>
      <c r="C479" s="3">
        <v>44540</v>
      </c>
      <c r="D479" s="12" t="str" cm="1">
        <f t="array" ref="D479">_xlfn.SWITCH(WEEKDAY(C479,2), 1, "Lundi", 2, "Mardi", 3, "Mercredi", 4, "Jeudi", 5, "Vendredi", 6, "Samedi", 7, "Dimanche", "Erreur")</f>
        <v>Vendredi</v>
      </c>
      <c r="E479" s="2" t="s">
        <v>14</v>
      </c>
      <c r="F479" s="2" t="s">
        <v>39</v>
      </c>
      <c r="G479" s="2" t="s">
        <v>40</v>
      </c>
      <c r="H479" s="4" t="s">
        <v>18</v>
      </c>
      <c r="I479" s="5">
        <v>50</v>
      </c>
      <c r="J479" s="6">
        <v>275</v>
      </c>
      <c r="K479" s="7">
        <v>137500</v>
      </c>
      <c r="L479" s="7">
        <v>41250</v>
      </c>
      <c r="M479" s="8">
        <v>0.3</v>
      </c>
      <c r="N479" s="2" t="s">
        <v>23</v>
      </c>
      <c r="O479">
        <f t="shared" si="56"/>
        <v>2021</v>
      </c>
      <c r="P479">
        <f t="shared" si="57"/>
        <v>12</v>
      </c>
      <c r="Q479" t="str">
        <f t="shared" si="58"/>
        <v>déc</v>
      </c>
      <c r="R479" t="str">
        <f t="shared" si="59"/>
        <v>Pennsylvania</v>
      </c>
      <c r="S479" t="str">
        <f t="shared" si="60"/>
        <v>2021-12</v>
      </c>
      <c r="T479">
        <f>IF(AND(COUNTIF(Calculs!$Q$2:$Q$12,$O479)&gt;0,COUNTIF(Calculs!$S$2:$S$12,$E479)&gt;0,COUNTIF(Calculs!$U$2:$U$12,$H479)&gt;0),1,0)</f>
        <v>1</v>
      </c>
      <c r="U479">
        <f t="shared" si="61"/>
        <v>137500</v>
      </c>
      <c r="V479">
        <f t="shared" si="62"/>
        <v>275</v>
      </c>
      <c r="W479">
        <f t="shared" si="63"/>
        <v>41250</v>
      </c>
    </row>
    <row r="480" spans="1:23" ht="15.75" customHeight="1" x14ac:dyDescent="0.3">
      <c r="A480" s="2" t="s">
        <v>13</v>
      </c>
      <c r="B480" s="2">
        <v>1185732</v>
      </c>
      <c r="C480" s="3">
        <v>44541</v>
      </c>
      <c r="D480" s="12" t="str" cm="1">
        <f t="array" ref="D480">_xlfn.SWITCH(WEEKDAY(C480,2), 1, "Lundi", 2, "Mardi", 3, "Mercredi", 4, "Jeudi", 5, "Vendredi", 6, "Samedi", 7, "Dimanche", "Erreur")</f>
        <v>Samedi</v>
      </c>
      <c r="E480" s="2" t="s">
        <v>14</v>
      </c>
      <c r="F480" s="2" t="s">
        <v>39</v>
      </c>
      <c r="G480" s="2" t="s">
        <v>40</v>
      </c>
      <c r="H480" s="4" t="s">
        <v>19</v>
      </c>
      <c r="I480" s="5">
        <v>45</v>
      </c>
      <c r="J480" s="6">
        <v>200</v>
      </c>
      <c r="K480" s="7">
        <v>90000</v>
      </c>
      <c r="L480" s="7">
        <v>31499.999999999996</v>
      </c>
      <c r="M480" s="8">
        <v>0.35</v>
      </c>
      <c r="N480" s="2" t="s">
        <v>23</v>
      </c>
      <c r="O480">
        <f t="shared" si="56"/>
        <v>2021</v>
      </c>
      <c r="P480">
        <f t="shared" si="57"/>
        <v>12</v>
      </c>
      <c r="Q480" t="str">
        <f t="shared" si="58"/>
        <v>déc</v>
      </c>
      <c r="R480" t="str">
        <f t="shared" si="59"/>
        <v>Pennsylvania</v>
      </c>
      <c r="S480" t="str">
        <f t="shared" si="60"/>
        <v>2021-12</v>
      </c>
      <c r="T480">
        <f>IF(AND(COUNTIF(Calculs!$Q$2:$Q$12,$O480)&gt;0,COUNTIF(Calculs!$S$2:$S$12,$E480)&gt;0,COUNTIF(Calculs!$U$2:$U$12,$H480)&gt;0),1,0)</f>
        <v>1</v>
      </c>
      <c r="U480">
        <f t="shared" si="61"/>
        <v>90000</v>
      </c>
      <c r="V480">
        <f t="shared" si="62"/>
        <v>200</v>
      </c>
      <c r="W480">
        <f t="shared" si="63"/>
        <v>31499.999999999996</v>
      </c>
    </row>
    <row r="481" spans="1:23" ht="15.75" customHeight="1" x14ac:dyDescent="0.3">
      <c r="A481" s="2" t="s">
        <v>13</v>
      </c>
      <c r="B481" s="2">
        <v>1185732</v>
      </c>
      <c r="C481" s="3">
        <v>44542</v>
      </c>
      <c r="D481" s="12" t="str" cm="1">
        <f t="array" ref="D481">_xlfn.SWITCH(WEEKDAY(C481,2), 1, "Lundi", 2, "Mardi", 3, "Mercredi", 4, "Jeudi", 5, "Vendredi", 6, "Samedi", 7, "Dimanche", "Erreur")</f>
        <v>Dimanche</v>
      </c>
      <c r="E481" s="2" t="s">
        <v>14</v>
      </c>
      <c r="F481" s="2" t="s">
        <v>39</v>
      </c>
      <c r="G481" s="2" t="s">
        <v>40</v>
      </c>
      <c r="H481" s="4" t="s">
        <v>20</v>
      </c>
      <c r="I481" s="5">
        <v>45</v>
      </c>
      <c r="J481" s="6">
        <v>175</v>
      </c>
      <c r="K481" s="7">
        <v>78750</v>
      </c>
      <c r="L481" s="7">
        <v>27562.5</v>
      </c>
      <c r="M481" s="8">
        <v>0.35</v>
      </c>
      <c r="N481" s="2" t="s">
        <v>23</v>
      </c>
      <c r="O481">
        <f t="shared" si="56"/>
        <v>2021</v>
      </c>
      <c r="P481">
        <f t="shared" si="57"/>
        <v>12</v>
      </c>
      <c r="Q481" t="str">
        <f t="shared" si="58"/>
        <v>déc</v>
      </c>
      <c r="R481" t="str">
        <f t="shared" si="59"/>
        <v>Pennsylvania</v>
      </c>
      <c r="S481" t="str">
        <f t="shared" si="60"/>
        <v>2021-12</v>
      </c>
      <c r="T481">
        <f>IF(AND(COUNTIF(Calculs!$Q$2:$Q$12,$O481)&gt;0,COUNTIF(Calculs!$S$2:$S$12,$E481)&gt;0,COUNTIF(Calculs!$U$2:$U$12,$H481)&gt;0),1,0)</f>
        <v>1</v>
      </c>
      <c r="U481">
        <f t="shared" si="61"/>
        <v>78750</v>
      </c>
      <c r="V481">
        <f t="shared" si="62"/>
        <v>175</v>
      </c>
      <c r="W481">
        <f t="shared" si="63"/>
        <v>27562.5</v>
      </c>
    </row>
    <row r="482" spans="1:23" ht="15.75" customHeight="1" x14ac:dyDescent="0.3">
      <c r="A482" s="2" t="s">
        <v>13</v>
      </c>
      <c r="B482" s="2">
        <v>1185732</v>
      </c>
      <c r="C482" s="3">
        <v>44543</v>
      </c>
      <c r="D482" s="12" t="str" cm="1">
        <f t="array" ref="D482">_xlfn.SWITCH(WEEKDAY(C482,2), 1, "Lundi", 2, "Mardi", 3, "Mercredi", 4, "Jeudi", 5, "Vendredi", 6, "Samedi", 7, "Dimanche", "Erreur")</f>
        <v>Lundi</v>
      </c>
      <c r="E482" s="2" t="s">
        <v>14</v>
      </c>
      <c r="F482" s="2" t="s">
        <v>39</v>
      </c>
      <c r="G482" s="2" t="s">
        <v>40</v>
      </c>
      <c r="H482" s="4" t="s">
        <v>21</v>
      </c>
      <c r="I482" s="5">
        <v>54.999999999999993</v>
      </c>
      <c r="J482" s="6">
        <v>125</v>
      </c>
      <c r="K482" s="7">
        <v>68749.999999999985</v>
      </c>
      <c r="L482" s="7">
        <v>20624.999999999996</v>
      </c>
      <c r="M482" s="8">
        <v>0.3</v>
      </c>
      <c r="N482" s="2" t="s">
        <v>23</v>
      </c>
      <c r="O482">
        <f t="shared" si="56"/>
        <v>2021</v>
      </c>
      <c r="P482">
        <f t="shared" si="57"/>
        <v>12</v>
      </c>
      <c r="Q482" t="str">
        <f t="shared" si="58"/>
        <v>déc</v>
      </c>
      <c r="R482" t="str">
        <f t="shared" si="59"/>
        <v>Pennsylvania</v>
      </c>
      <c r="S482" t="str">
        <f t="shared" si="60"/>
        <v>2021-12</v>
      </c>
      <c r="T482">
        <f>IF(AND(COUNTIF(Calculs!$Q$2:$Q$12,$O482)&gt;0,COUNTIF(Calculs!$S$2:$S$12,$E482)&gt;0,COUNTIF(Calculs!$U$2:$U$12,$H482)&gt;0),1,0)</f>
        <v>1</v>
      </c>
      <c r="U482">
        <f t="shared" si="61"/>
        <v>68749.999999999985</v>
      </c>
      <c r="V482">
        <f t="shared" si="62"/>
        <v>125</v>
      </c>
      <c r="W482">
        <f t="shared" si="63"/>
        <v>20624.999999999996</v>
      </c>
    </row>
    <row r="483" spans="1:23" ht="15.75" customHeight="1" x14ac:dyDescent="0.3">
      <c r="A483" s="2" t="s">
        <v>13</v>
      </c>
      <c r="B483" s="2">
        <v>1185732</v>
      </c>
      <c r="C483" s="3">
        <v>44544</v>
      </c>
      <c r="D483" s="12" t="str" cm="1">
        <f t="array" ref="D483">_xlfn.SWITCH(WEEKDAY(C483,2), 1, "Lundi", 2, "Mardi", 3, "Mercredi", 4, "Jeudi", 5, "Vendredi", 6, "Samedi", 7, "Dimanche", "Erreur")</f>
        <v>Mardi</v>
      </c>
      <c r="E483" s="2" t="s">
        <v>14</v>
      </c>
      <c r="F483" s="2" t="s">
        <v>39</v>
      </c>
      <c r="G483" s="2" t="s">
        <v>40</v>
      </c>
      <c r="H483" s="4" t="s">
        <v>22</v>
      </c>
      <c r="I483" s="5">
        <v>60</v>
      </c>
      <c r="J483" s="6">
        <v>225</v>
      </c>
      <c r="K483" s="7">
        <v>135000</v>
      </c>
      <c r="L483" s="7">
        <v>33750</v>
      </c>
      <c r="M483" s="8">
        <v>0.25</v>
      </c>
      <c r="N483" s="2" t="s">
        <v>23</v>
      </c>
      <c r="O483">
        <f t="shared" si="56"/>
        <v>2021</v>
      </c>
      <c r="P483">
        <f t="shared" si="57"/>
        <v>12</v>
      </c>
      <c r="Q483" t="str">
        <f t="shared" si="58"/>
        <v>déc</v>
      </c>
      <c r="R483" t="str">
        <f t="shared" si="59"/>
        <v>Pennsylvania</v>
      </c>
      <c r="S483" t="str">
        <f t="shared" si="60"/>
        <v>2021-12</v>
      </c>
      <c r="T483">
        <f>IF(AND(COUNTIF(Calculs!$Q$2:$Q$12,$O483)&gt;0,COUNTIF(Calculs!$S$2:$S$12,$E483)&gt;0,COUNTIF(Calculs!$U$2:$U$12,$H483)&gt;0),1,0)</f>
        <v>1</v>
      </c>
      <c r="U483">
        <f t="shared" si="61"/>
        <v>135000</v>
      </c>
      <c r="V483">
        <f t="shared" si="62"/>
        <v>225</v>
      </c>
      <c r="W483">
        <f t="shared" si="63"/>
        <v>33750</v>
      </c>
    </row>
    <row r="484" spans="1:23" ht="15.75" customHeight="1" x14ac:dyDescent="0.3">
      <c r="A484" s="2" t="s">
        <v>13</v>
      </c>
      <c r="B484" s="2">
        <v>1185732</v>
      </c>
      <c r="C484" s="3">
        <v>44545</v>
      </c>
      <c r="D484" s="12" t="str" cm="1">
        <f t="array" ref="D484">_xlfn.SWITCH(WEEKDAY(C484,2), 1, "Lundi", 2, "Mardi", 3, "Mercredi", 4, "Jeudi", 5, "Vendredi", 6, "Samedi", 7, "Dimanche", "Erreur")</f>
        <v>Mercredi</v>
      </c>
      <c r="E484" s="2" t="s">
        <v>14</v>
      </c>
      <c r="F484" s="2" t="s">
        <v>39</v>
      </c>
      <c r="G484" s="2" t="s">
        <v>40</v>
      </c>
      <c r="H484" s="4" t="s">
        <v>16</v>
      </c>
      <c r="I484" s="5">
        <v>60</v>
      </c>
      <c r="J484" s="6">
        <v>400</v>
      </c>
      <c r="K484" s="7">
        <v>240000</v>
      </c>
      <c r="L484" s="7">
        <v>120000</v>
      </c>
      <c r="M484" s="8">
        <v>0.5</v>
      </c>
      <c r="N484" s="2" t="s">
        <v>23</v>
      </c>
      <c r="O484">
        <f t="shared" si="56"/>
        <v>2021</v>
      </c>
      <c r="P484">
        <f t="shared" si="57"/>
        <v>12</v>
      </c>
      <c r="Q484" t="str">
        <f t="shared" si="58"/>
        <v>déc</v>
      </c>
      <c r="R484" t="str">
        <f t="shared" si="59"/>
        <v>Pennsylvania</v>
      </c>
      <c r="S484" t="str">
        <f t="shared" si="60"/>
        <v>2021-12</v>
      </c>
      <c r="T484">
        <f>IF(AND(COUNTIF(Calculs!$Q$2:$Q$12,$O484)&gt;0,COUNTIF(Calculs!$S$2:$S$12,$E484)&gt;0,COUNTIF(Calculs!$U$2:$U$12,$H484)&gt;0),1,0)</f>
        <v>1</v>
      </c>
      <c r="U484">
        <f t="shared" si="61"/>
        <v>240000</v>
      </c>
      <c r="V484">
        <f t="shared" si="62"/>
        <v>400</v>
      </c>
      <c r="W484">
        <f t="shared" si="63"/>
        <v>120000</v>
      </c>
    </row>
    <row r="485" spans="1:23" ht="15.75" customHeight="1" x14ac:dyDescent="0.3">
      <c r="A485" s="2" t="s">
        <v>13</v>
      </c>
      <c r="B485" s="2">
        <v>1185732</v>
      </c>
      <c r="C485" s="3">
        <v>44546</v>
      </c>
      <c r="D485" s="12" t="str" cm="1">
        <f t="array" ref="D485">_xlfn.SWITCH(WEEKDAY(C485,2), 1, "Lundi", 2, "Mardi", 3, "Mercredi", 4, "Jeudi", 5, "Vendredi", 6, "Samedi", 7, "Dimanche", "Erreur")</f>
        <v>Jeudi</v>
      </c>
      <c r="E485" s="2" t="s">
        <v>14</v>
      </c>
      <c r="F485" s="2" t="s">
        <v>39</v>
      </c>
      <c r="G485" s="2" t="s">
        <v>40</v>
      </c>
      <c r="H485" s="4" t="s">
        <v>18</v>
      </c>
      <c r="I485" s="5">
        <v>50</v>
      </c>
      <c r="J485" s="6">
        <v>225</v>
      </c>
      <c r="K485" s="7">
        <v>112500</v>
      </c>
      <c r="L485" s="7">
        <v>33750</v>
      </c>
      <c r="M485" s="8">
        <v>0.3</v>
      </c>
      <c r="N485" s="2" t="s">
        <v>23</v>
      </c>
      <c r="O485">
        <f t="shared" si="56"/>
        <v>2021</v>
      </c>
      <c r="P485">
        <f t="shared" si="57"/>
        <v>12</v>
      </c>
      <c r="Q485" t="str">
        <f t="shared" si="58"/>
        <v>déc</v>
      </c>
      <c r="R485" t="str">
        <f t="shared" si="59"/>
        <v>Pennsylvania</v>
      </c>
      <c r="S485" t="str">
        <f t="shared" si="60"/>
        <v>2021-12</v>
      </c>
      <c r="T485">
        <f>IF(AND(COUNTIF(Calculs!$Q$2:$Q$12,$O485)&gt;0,COUNTIF(Calculs!$S$2:$S$12,$E485)&gt;0,COUNTIF(Calculs!$U$2:$U$12,$H485)&gt;0),1,0)</f>
        <v>1</v>
      </c>
      <c r="U485">
        <f t="shared" si="61"/>
        <v>112500</v>
      </c>
      <c r="V485">
        <f t="shared" si="62"/>
        <v>225</v>
      </c>
      <c r="W485">
        <f t="shared" si="63"/>
        <v>33750</v>
      </c>
    </row>
    <row r="486" spans="1:23" ht="15.75" customHeight="1" x14ac:dyDescent="0.3">
      <c r="A486" s="2" t="s">
        <v>13</v>
      </c>
      <c r="B486" s="2">
        <v>1185732</v>
      </c>
      <c r="C486" s="3">
        <v>44547</v>
      </c>
      <c r="D486" s="12" t="str" cm="1">
        <f t="array" ref="D486">_xlfn.SWITCH(WEEKDAY(C486,2), 1, "Lundi", 2, "Mardi", 3, "Mercredi", 4, "Jeudi", 5, "Vendredi", 6, "Samedi", 7, "Dimanche", "Erreur")</f>
        <v>Vendredi</v>
      </c>
      <c r="E486" s="2" t="s">
        <v>14</v>
      </c>
      <c r="F486" s="2" t="s">
        <v>39</v>
      </c>
      <c r="G486" s="2" t="s">
        <v>40</v>
      </c>
      <c r="H486" s="4" t="s">
        <v>19</v>
      </c>
      <c r="I486" s="5">
        <v>50</v>
      </c>
      <c r="J486" s="6">
        <v>125</v>
      </c>
      <c r="K486" s="7">
        <v>62500</v>
      </c>
      <c r="L486" s="7">
        <v>21875</v>
      </c>
      <c r="M486" s="8">
        <v>0.35</v>
      </c>
      <c r="N486" s="2" t="s">
        <v>23</v>
      </c>
      <c r="O486">
        <f t="shared" si="56"/>
        <v>2021</v>
      </c>
      <c r="P486">
        <f t="shared" si="57"/>
        <v>12</v>
      </c>
      <c r="Q486" t="str">
        <f t="shared" si="58"/>
        <v>déc</v>
      </c>
      <c r="R486" t="str">
        <f t="shared" si="59"/>
        <v>Pennsylvania</v>
      </c>
      <c r="S486" t="str">
        <f t="shared" si="60"/>
        <v>2021-12</v>
      </c>
      <c r="T486">
        <f>IF(AND(COUNTIF(Calculs!$Q$2:$Q$12,$O486)&gt;0,COUNTIF(Calculs!$S$2:$S$12,$E486)&gt;0,COUNTIF(Calculs!$U$2:$U$12,$H486)&gt;0),1,0)</f>
        <v>1</v>
      </c>
      <c r="U486">
        <f t="shared" si="61"/>
        <v>62500</v>
      </c>
      <c r="V486">
        <f t="shared" si="62"/>
        <v>125</v>
      </c>
      <c r="W486">
        <f t="shared" si="63"/>
        <v>21875</v>
      </c>
    </row>
    <row r="487" spans="1:23" ht="15.75" customHeight="1" x14ac:dyDescent="0.3">
      <c r="A487" s="2" t="s">
        <v>13</v>
      </c>
      <c r="B487" s="2">
        <v>1185732</v>
      </c>
      <c r="C487" s="3">
        <v>44548</v>
      </c>
      <c r="D487" s="12" t="str" cm="1">
        <f t="array" ref="D487">_xlfn.SWITCH(WEEKDAY(C487,2), 1, "Lundi", 2, "Mardi", 3, "Mercredi", 4, "Jeudi", 5, "Vendredi", 6, "Samedi", 7, "Dimanche", "Erreur")</f>
        <v>Samedi</v>
      </c>
      <c r="E487" s="2" t="s">
        <v>14</v>
      </c>
      <c r="F487" s="2" t="s">
        <v>39</v>
      </c>
      <c r="G487" s="2" t="s">
        <v>40</v>
      </c>
      <c r="H487" s="4" t="s">
        <v>20</v>
      </c>
      <c r="I487" s="5">
        <v>50</v>
      </c>
      <c r="J487" s="6">
        <v>100</v>
      </c>
      <c r="K487" s="7">
        <v>50000</v>
      </c>
      <c r="L487" s="7">
        <v>17500</v>
      </c>
      <c r="M487" s="8">
        <v>0.35</v>
      </c>
      <c r="N487" s="2" t="s">
        <v>23</v>
      </c>
      <c r="O487">
        <f t="shared" si="56"/>
        <v>2021</v>
      </c>
      <c r="P487">
        <f t="shared" si="57"/>
        <v>12</v>
      </c>
      <c r="Q487" t="str">
        <f t="shared" si="58"/>
        <v>déc</v>
      </c>
      <c r="R487" t="str">
        <f t="shared" si="59"/>
        <v>Pennsylvania</v>
      </c>
      <c r="S487" t="str">
        <f t="shared" si="60"/>
        <v>2021-12</v>
      </c>
      <c r="T487">
        <f>IF(AND(COUNTIF(Calculs!$Q$2:$Q$12,$O487)&gt;0,COUNTIF(Calculs!$S$2:$S$12,$E487)&gt;0,COUNTIF(Calculs!$U$2:$U$12,$H487)&gt;0),1,0)</f>
        <v>1</v>
      </c>
      <c r="U487">
        <f t="shared" si="61"/>
        <v>50000</v>
      </c>
      <c r="V487">
        <f t="shared" si="62"/>
        <v>100</v>
      </c>
      <c r="W487">
        <f t="shared" si="63"/>
        <v>17500</v>
      </c>
    </row>
    <row r="488" spans="1:23" ht="15.75" customHeight="1" x14ac:dyDescent="0.3">
      <c r="A488" s="2" t="s">
        <v>13</v>
      </c>
      <c r="B488" s="2">
        <v>1185732</v>
      </c>
      <c r="C488" s="3">
        <v>44549</v>
      </c>
      <c r="D488" s="12" t="str" cm="1">
        <f t="array" ref="D488">_xlfn.SWITCH(WEEKDAY(C488,2), 1, "Lundi", 2, "Mardi", 3, "Mercredi", 4, "Jeudi", 5, "Vendredi", 6, "Samedi", 7, "Dimanche", "Erreur")</f>
        <v>Dimanche</v>
      </c>
      <c r="E488" s="2" t="s">
        <v>14</v>
      </c>
      <c r="F488" s="2" t="s">
        <v>39</v>
      </c>
      <c r="G488" s="2" t="s">
        <v>40</v>
      </c>
      <c r="H488" s="4" t="s">
        <v>21</v>
      </c>
      <c r="I488" s="5">
        <v>60</v>
      </c>
      <c r="J488" s="6">
        <v>100</v>
      </c>
      <c r="K488" s="7">
        <v>60000</v>
      </c>
      <c r="L488" s="7">
        <v>18000</v>
      </c>
      <c r="M488" s="8">
        <v>0.3</v>
      </c>
      <c r="N488" s="2" t="s">
        <v>23</v>
      </c>
      <c r="O488">
        <f t="shared" si="56"/>
        <v>2021</v>
      </c>
      <c r="P488">
        <f t="shared" si="57"/>
        <v>12</v>
      </c>
      <c r="Q488" t="str">
        <f t="shared" si="58"/>
        <v>déc</v>
      </c>
      <c r="R488" t="str">
        <f t="shared" si="59"/>
        <v>Pennsylvania</v>
      </c>
      <c r="S488" t="str">
        <f t="shared" si="60"/>
        <v>2021-12</v>
      </c>
      <c r="T488">
        <f>IF(AND(COUNTIF(Calculs!$Q$2:$Q$12,$O488)&gt;0,COUNTIF(Calculs!$S$2:$S$12,$E488)&gt;0,COUNTIF(Calculs!$U$2:$U$12,$H488)&gt;0),1,0)</f>
        <v>1</v>
      </c>
      <c r="U488">
        <f t="shared" si="61"/>
        <v>60000</v>
      </c>
      <c r="V488">
        <f t="shared" si="62"/>
        <v>100</v>
      </c>
      <c r="W488">
        <f t="shared" si="63"/>
        <v>18000</v>
      </c>
    </row>
    <row r="489" spans="1:23" ht="15.75" customHeight="1" x14ac:dyDescent="0.3">
      <c r="A489" s="2" t="s">
        <v>13</v>
      </c>
      <c r="B489" s="2">
        <v>1185732</v>
      </c>
      <c r="C489" s="3">
        <v>44550</v>
      </c>
      <c r="D489" s="12" t="str" cm="1">
        <f t="array" ref="D489">_xlfn.SWITCH(WEEKDAY(C489,2), 1, "Lundi", 2, "Mardi", 3, "Mercredi", 4, "Jeudi", 5, "Vendredi", 6, "Samedi", 7, "Dimanche", "Erreur")</f>
        <v>Lundi</v>
      </c>
      <c r="E489" s="2" t="s">
        <v>14</v>
      </c>
      <c r="F489" s="2" t="s">
        <v>39</v>
      </c>
      <c r="G489" s="2" t="s">
        <v>40</v>
      </c>
      <c r="H489" s="4" t="s">
        <v>22</v>
      </c>
      <c r="I489" s="5">
        <v>64.999999999999986</v>
      </c>
      <c r="J489" s="6">
        <v>225</v>
      </c>
      <c r="K489" s="7">
        <v>146249.99999999997</v>
      </c>
      <c r="L489" s="7">
        <v>36562.499999999993</v>
      </c>
      <c r="M489" s="8">
        <v>0.25</v>
      </c>
      <c r="N489" s="2" t="s">
        <v>23</v>
      </c>
      <c r="O489">
        <f t="shared" si="56"/>
        <v>2021</v>
      </c>
      <c r="P489">
        <f t="shared" si="57"/>
        <v>12</v>
      </c>
      <c r="Q489" t="str">
        <f t="shared" si="58"/>
        <v>déc</v>
      </c>
      <c r="R489" t="str">
        <f t="shared" si="59"/>
        <v>Pennsylvania</v>
      </c>
      <c r="S489" t="str">
        <f t="shared" si="60"/>
        <v>2021-12</v>
      </c>
      <c r="T489">
        <f>IF(AND(COUNTIF(Calculs!$Q$2:$Q$12,$O489)&gt;0,COUNTIF(Calculs!$S$2:$S$12,$E489)&gt;0,COUNTIF(Calculs!$U$2:$U$12,$H489)&gt;0),1,0)</f>
        <v>1</v>
      </c>
      <c r="U489">
        <f t="shared" si="61"/>
        <v>146249.99999999997</v>
      </c>
      <c r="V489">
        <f t="shared" si="62"/>
        <v>225</v>
      </c>
      <c r="W489">
        <f t="shared" si="63"/>
        <v>36562.499999999993</v>
      </c>
    </row>
    <row r="490" spans="1:23" ht="15.75" customHeight="1" x14ac:dyDescent="0.3">
      <c r="A490" s="2" t="s">
        <v>13</v>
      </c>
      <c r="B490" s="2">
        <v>1185732</v>
      </c>
      <c r="C490" s="3">
        <v>44551</v>
      </c>
      <c r="D490" s="12" t="str" cm="1">
        <f t="array" ref="D490">_xlfn.SWITCH(WEEKDAY(C490,2), 1, "Lundi", 2, "Mardi", 3, "Mercredi", 4, "Jeudi", 5, "Vendredi", 6, "Samedi", 7, "Dimanche", "Erreur")</f>
        <v>Mardi</v>
      </c>
      <c r="E490" s="2" t="s">
        <v>14</v>
      </c>
      <c r="F490" s="2" t="s">
        <v>39</v>
      </c>
      <c r="G490" s="2" t="s">
        <v>40</v>
      </c>
      <c r="H490" s="4" t="s">
        <v>16</v>
      </c>
      <c r="I490" s="5">
        <v>70</v>
      </c>
      <c r="J490" s="6">
        <v>375</v>
      </c>
      <c r="K490" s="7">
        <v>262500</v>
      </c>
      <c r="L490" s="7">
        <v>144375</v>
      </c>
      <c r="M490" s="8">
        <v>0.55000000000000004</v>
      </c>
      <c r="N490" s="2" t="s">
        <v>23</v>
      </c>
      <c r="O490">
        <f t="shared" si="56"/>
        <v>2021</v>
      </c>
      <c r="P490">
        <f t="shared" si="57"/>
        <v>12</v>
      </c>
      <c r="Q490" t="str">
        <f t="shared" si="58"/>
        <v>déc</v>
      </c>
      <c r="R490" t="str">
        <f t="shared" si="59"/>
        <v>Pennsylvania</v>
      </c>
      <c r="S490" t="str">
        <f t="shared" si="60"/>
        <v>2021-12</v>
      </c>
      <c r="T490">
        <f>IF(AND(COUNTIF(Calculs!$Q$2:$Q$12,$O490)&gt;0,COUNTIF(Calculs!$S$2:$S$12,$E490)&gt;0,COUNTIF(Calculs!$U$2:$U$12,$H490)&gt;0),1,0)</f>
        <v>1</v>
      </c>
      <c r="U490">
        <f t="shared" si="61"/>
        <v>262500</v>
      </c>
      <c r="V490">
        <f t="shared" si="62"/>
        <v>375</v>
      </c>
      <c r="W490">
        <f t="shared" si="63"/>
        <v>144375</v>
      </c>
    </row>
    <row r="491" spans="1:23" ht="15.75" customHeight="1" x14ac:dyDescent="0.3">
      <c r="A491" s="2" t="s">
        <v>13</v>
      </c>
      <c r="B491" s="2">
        <v>1185732</v>
      </c>
      <c r="C491" s="3">
        <v>44552</v>
      </c>
      <c r="D491" s="12" t="str" cm="1">
        <f t="array" ref="D491">_xlfn.SWITCH(WEEKDAY(C491,2), 1, "Lundi", 2, "Mardi", 3, "Mercredi", 4, "Jeudi", 5, "Vendredi", 6, "Samedi", 7, "Dimanche", "Erreur")</f>
        <v>Mercredi</v>
      </c>
      <c r="E491" s="2" t="s">
        <v>14</v>
      </c>
      <c r="F491" s="2" t="s">
        <v>39</v>
      </c>
      <c r="G491" s="2" t="s">
        <v>40</v>
      </c>
      <c r="H491" s="4" t="s">
        <v>18</v>
      </c>
      <c r="I491" s="5">
        <v>60.000000000000007</v>
      </c>
      <c r="J491" s="6">
        <v>200</v>
      </c>
      <c r="K491" s="7">
        <v>120000.00000000001</v>
      </c>
      <c r="L491" s="7">
        <v>42000</v>
      </c>
      <c r="M491" s="8">
        <v>0.35</v>
      </c>
      <c r="N491" s="2" t="s">
        <v>23</v>
      </c>
      <c r="O491">
        <f t="shared" si="56"/>
        <v>2021</v>
      </c>
      <c r="P491">
        <f t="shared" si="57"/>
        <v>12</v>
      </c>
      <c r="Q491" t="str">
        <f t="shared" si="58"/>
        <v>déc</v>
      </c>
      <c r="R491" t="str">
        <f t="shared" si="59"/>
        <v>Pennsylvania</v>
      </c>
      <c r="S491" t="str">
        <f t="shared" si="60"/>
        <v>2021-12</v>
      </c>
      <c r="T491">
        <f>IF(AND(COUNTIF(Calculs!$Q$2:$Q$12,$O491)&gt;0,COUNTIF(Calculs!$S$2:$S$12,$E491)&gt;0,COUNTIF(Calculs!$U$2:$U$12,$H491)&gt;0),1,0)</f>
        <v>1</v>
      </c>
      <c r="U491">
        <f t="shared" si="61"/>
        <v>120000.00000000001</v>
      </c>
      <c r="V491">
        <f t="shared" si="62"/>
        <v>200</v>
      </c>
      <c r="W491">
        <f t="shared" si="63"/>
        <v>42000</v>
      </c>
    </row>
    <row r="492" spans="1:23" ht="15.75" customHeight="1" x14ac:dyDescent="0.3">
      <c r="A492" s="2" t="s">
        <v>13</v>
      </c>
      <c r="B492" s="2">
        <v>1185732</v>
      </c>
      <c r="C492" s="3">
        <v>44553</v>
      </c>
      <c r="D492" s="12" t="str" cm="1">
        <f t="array" ref="D492">_xlfn.SWITCH(WEEKDAY(C492,2), 1, "Lundi", 2, "Mardi", 3, "Mercredi", 4, "Jeudi", 5, "Vendredi", 6, "Samedi", 7, "Dimanche", "Erreur")</f>
        <v>Jeudi</v>
      </c>
      <c r="E492" s="2" t="s">
        <v>14</v>
      </c>
      <c r="F492" s="2" t="s">
        <v>39</v>
      </c>
      <c r="G492" s="2" t="s">
        <v>40</v>
      </c>
      <c r="H492" s="4" t="s">
        <v>19</v>
      </c>
      <c r="I492" s="5">
        <v>60.000000000000007</v>
      </c>
      <c r="J492" s="6">
        <v>195</v>
      </c>
      <c r="K492" s="7">
        <v>117000.00000000001</v>
      </c>
      <c r="L492" s="7">
        <v>46800</v>
      </c>
      <c r="M492" s="8">
        <v>0.39999999999999997</v>
      </c>
      <c r="N492" s="2" t="s">
        <v>23</v>
      </c>
      <c r="O492">
        <f t="shared" si="56"/>
        <v>2021</v>
      </c>
      <c r="P492">
        <f t="shared" si="57"/>
        <v>12</v>
      </c>
      <c r="Q492" t="str">
        <f t="shared" si="58"/>
        <v>déc</v>
      </c>
      <c r="R492" t="str">
        <f t="shared" si="59"/>
        <v>Pennsylvania</v>
      </c>
      <c r="S492" t="str">
        <f t="shared" si="60"/>
        <v>2021-12</v>
      </c>
      <c r="T492">
        <f>IF(AND(COUNTIF(Calculs!$Q$2:$Q$12,$O492)&gt;0,COUNTIF(Calculs!$S$2:$S$12,$E492)&gt;0,COUNTIF(Calculs!$U$2:$U$12,$H492)&gt;0),1,0)</f>
        <v>1</v>
      </c>
      <c r="U492">
        <f t="shared" si="61"/>
        <v>117000.00000000001</v>
      </c>
      <c r="V492">
        <f t="shared" si="62"/>
        <v>195</v>
      </c>
      <c r="W492">
        <f t="shared" si="63"/>
        <v>46800</v>
      </c>
    </row>
    <row r="493" spans="1:23" ht="15.75" customHeight="1" x14ac:dyDescent="0.3">
      <c r="A493" s="2" t="s">
        <v>13</v>
      </c>
      <c r="B493" s="2">
        <v>1185732</v>
      </c>
      <c r="C493" s="3">
        <v>44554</v>
      </c>
      <c r="D493" s="12" t="str" cm="1">
        <f t="array" ref="D493">_xlfn.SWITCH(WEEKDAY(C493,2), 1, "Lundi", 2, "Mardi", 3, "Mercredi", 4, "Jeudi", 5, "Vendredi", 6, "Samedi", 7, "Dimanche", "Erreur")</f>
        <v>Vendredi</v>
      </c>
      <c r="E493" s="2" t="s">
        <v>14</v>
      </c>
      <c r="F493" s="2" t="s">
        <v>39</v>
      </c>
      <c r="G493" s="2" t="s">
        <v>40</v>
      </c>
      <c r="H493" s="4" t="s">
        <v>20</v>
      </c>
      <c r="I493" s="5">
        <v>60.000000000000007</v>
      </c>
      <c r="J493" s="6">
        <v>175</v>
      </c>
      <c r="K493" s="7">
        <v>105000.00000000001</v>
      </c>
      <c r="L493" s="7">
        <v>42000</v>
      </c>
      <c r="M493" s="8">
        <v>0.39999999999999997</v>
      </c>
      <c r="N493" s="2" t="s">
        <v>23</v>
      </c>
      <c r="O493">
        <f t="shared" si="56"/>
        <v>2021</v>
      </c>
      <c r="P493">
        <f t="shared" si="57"/>
        <v>12</v>
      </c>
      <c r="Q493" t="str">
        <f t="shared" si="58"/>
        <v>déc</v>
      </c>
      <c r="R493" t="str">
        <f t="shared" si="59"/>
        <v>Pennsylvania</v>
      </c>
      <c r="S493" t="str">
        <f t="shared" si="60"/>
        <v>2021-12</v>
      </c>
      <c r="T493">
        <f>IF(AND(COUNTIF(Calculs!$Q$2:$Q$12,$O493)&gt;0,COUNTIF(Calculs!$S$2:$S$12,$E493)&gt;0,COUNTIF(Calculs!$U$2:$U$12,$H493)&gt;0),1,0)</f>
        <v>1</v>
      </c>
      <c r="U493">
        <f t="shared" si="61"/>
        <v>105000.00000000001</v>
      </c>
      <c r="V493">
        <f t="shared" si="62"/>
        <v>175</v>
      </c>
      <c r="W493">
        <f t="shared" si="63"/>
        <v>42000</v>
      </c>
    </row>
    <row r="494" spans="1:23" ht="15.75" customHeight="1" x14ac:dyDescent="0.3">
      <c r="A494" s="2" t="s">
        <v>13</v>
      </c>
      <c r="B494" s="2">
        <v>1185732</v>
      </c>
      <c r="C494" s="3">
        <v>44555</v>
      </c>
      <c r="D494" s="12" t="str" cm="1">
        <f t="array" ref="D494">_xlfn.SWITCH(WEEKDAY(C494,2), 1, "Lundi", 2, "Mardi", 3, "Mercredi", 4, "Jeudi", 5, "Vendredi", 6, "Samedi", 7, "Dimanche", "Erreur")</f>
        <v>Samedi</v>
      </c>
      <c r="E494" s="2" t="s">
        <v>14</v>
      </c>
      <c r="F494" s="2" t="s">
        <v>39</v>
      </c>
      <c r="G494" s="2" t="s">
        <v>40</v>
      </c>
      <c r="H494" s="4" t="s">
        <v>21</v>
      </c>
      <c r="I494" s="5">
        <v>70</v>
      </c>
      <c r="J494" s="6">
        <v>150</v>
      </c>
      <c r="K494" s="7">
        <v>105000</v>
      </c>
      <c r="L494" s="7">
        <v>36750</v>
      </c>
      <c r="M494" s="8">
        <v>0.35</v>
      </c>
      <c r="N494" s="2" t="s">
        <v>23</v>
      </c>
      <c r="O494">
        <f t="shared" si="56"/>
        <v>2021</v>
      </c>
      <c r="P494">
        <f t="shared" si="57"/>
        <v>12</v>
      </c>
      <c r="Q494" t="str">
        <f t="shared" si="58"/>
        <v>déc</v>
      </c>
      <c r="R494" t="str">
        <f t="shared" si="59"/>
        <v>Pennsylvania</v>
      </c>
      <c r="S494" t="str">
        <f t="shared" si="60"/>
        <v>2021-12</v>
      </c>
      <c r="T494">
        <f>IF(AND(COUNTIF(Calculs!$Q$2:$Q$12,$O494)&gt;0,COUNTIF(Calculs!$S$2:$S$12,$E494)&gt;0,COUNTIF(Calculs!$U$2:$U$12,$H494)&gt;0),1,0)</f>
        <v>1</v>
      </c>
      <c r="U494">
        <f t="shared" si="61"/>
        <v>105000</v>
      </c>
      <c r="V494">
        <f t="shared" si="62"/>
        <v>150</v>
      </c>
      <c r="W494">
        <f t="shared" si="63"/>
        <v>36750</v>
      </c>
    </row>
    <row r="495" spans="1:23" ht="15.75" customHeight="1" x14ac:dyDescent="0.3">
      <c r="A495" s="2" t="s">
        <v>13</v>
      </c>
      <c r="B495" s="2">
        <v>1185732</v>
      </c>
      <c r="C495" s="3">
        <v>44556</v>
      </c>
      <c r="D495" s="12" t="str" cm="1">
        <f t="array" ref="D495">_xlfn.SWITCH(WEEKDAY(C495,2), 1, "Lundi", 2, "Mardi", 3, "Mercredi", 4, "Jeudi", 5, "Vendredi", 6, "Samedi", 7, "Dimanche", "Erreur")</f>
        <v>Dimanche</v>
      </c>
      <c r="E495" s="2" t="s">
        <v>14</v>
      </c>
      <c r="F495" s="2" t="s">
        <v>39</v>
      </c>
      <c r="G495" s="2" t="s">
        <v>40</v>
      </c>
      <c r="H495" s="4" t="s">
        <v>22</v>
      </c>
      <c r="I495" s="5">
        <v>75</v>
      </c>
      <c r="J495" s="6">
        <v>250</v>
      </c>
      <c r="K495" s="7">
        <v>187500</v>
      </c>
      <c r="L495" s="7">
        <v>56250</v>
      </c>
      <c r="M495" s="8">
        <v>0.3</v>
      </c>
      <c r="N495" s="2" t="s">
        <v>23</v>
      </c>
      <c r="O495">
        <f t="shared" si="56"/>
        <v>2021</v>
      </c>
      <c r="P495">
        <f t="shared" si="57"/>
        <v>12</v>
      </c>
      <c r="Q495" t="str">
        <f t="shared" si="58"/>
        <v>déc</v>
      </c>
      <c r="R495" t="str">
        <f t="shared" si="59"/>
        <v>Pennsylvania</v>
      </c>
      <c r="S495" t="str">
        <f t="shared" si="60"/>
        <v>2021-12</v>
      </c>
      <c r="T495">
        <f>IF(AND(COUNTIF(Calculs!$Q$2:$Q$12,$O495)&gt;0,COUNTIF(Calculs!$S$2:$S$12,$E495)&gt;0,COUNTIF(Calculs!$U$2:$U$12,$H495)&gt;0),1,0)</f>
        <v>1</v>
      </c>
      <c r="U495">
        <f t="shared" si="61"/>
        <v>187500</v>
      </c>
      <c r="V495">
        <f t="shared" si="62"/>
        <v>250</v>
      </c>
      <c r="W495">
        <f t="shared" si="63"/>
        <v>56250</v>
      </c>
    </row>
    <row r="496" spans="1:23" ht="15.75" customHeight="1" x14ac:dyDescent="0.3">
      <c r="A496" s="2" t="s">
        <v>13</v>
      </c>
      <c r="B496" s="2">
        <v>1185732</v>
      </c>
      <c r="C496" s="3">
        <v>44557</v>
      </c>
      <c r="D496" s="12" t="str" cm="1">
        <f t="array" ref="D496">_xlfn.SWITCH(WEEKDAY(C496,2), 1, "Lundi", 2, "Mardi", 3, "Mercredi", 4, "Jeudi", 5, "Vendredi", 6, "Samedi", 7, "Dimanche", "Erreur")</f>
        <v>Lundi</v>
      </c>
      <c r="E496" s="2" t="s">
        <v>14</v>
      </c>
      <c r="F496" s="2" t="s">
        <v>39</v>
      </c>
      <c r="G496" s="2" t="s">
        <v>40</v>
      </c>
      <c r="H496" s="4" t="s">
        <v>16</v>
      </c>
      <c r="I496" s="5">
        <v>70</v>
      </c>
      <c r="J496" s="6">
        <v>475</v>
      </c>
      <c r="K496" s="7">
        <v>332500</v>
      </c>
      <c r="L496" s="7">
        <v>182875.00000000003</v>
      </c>
      <c r="M496" s="8">
        <v>0.55000000000000004</v>
      </c>
      <c r="N496" s="2" t="s">
        <v>23</v>
      </c>
      <c r="O496">
        <f t="shared" si="56"/>
        <v>2021</v>
      </c>
      <c r="P496">
        <f t="shared" si="57"/>
        <v>12</v>
      </c>
      <c r="Q496" t="str">
        <f t="shared" si="58"/>
        <v>déc</v>
      </c>
      <c r="R496" t="str">
        <f t="shared" si="59"/>
        <v>Pennsylvania</v>
      </c>
      <c r="S496" t="str">
        <f t="shared" si="60"/>
        <v>2021-12</v>
      </c>
      <c r="T496">
        <f>IF(AND(COUNTIF(Calculs!$Q$2:$Q$12,$O496)&gt;0,COUNTIF(Calculs!$S$2:$S$12,$E496)&gt;0,COUNTIF(Calculs!$U$2:$U$12,$H496)&gt;0),1,0)</f>
        <v>1</v>
      </c>
      <c r="U496">
        <f t="shared" si="61"/>
        <v>332500</v>
      </c>
      <c r="V496">
        <f t="shared" si="62"/>
        <v>475</v>
      </c>
      <c r="W496">
        <f t="shared" si="63"/>
        <v>182875.00000000003</v>
      </c>
    </row>
    <row r="497" spans="1:23" ht="15.75" customHeight="1" x14ac:dyDescent="0.3">
      <c r="A497" s="2" t="s">
        <v>13</v>
      </c>
      <c r="B497" s="2">
        <v>1185732</v>
      </c>
      <c r="C497" s="3">
        <v>44558</v>
      </c>
      <c r="D497" s="12" t="str" cm="1">
        <f t="array" ref="D497">_xlfn.SWITCH(WEEKDAY(C497,2), 1, "Lundi", 2, "Mardi", 3, "Mercredi", 4, "Jeudi", 5, "Vendredi", 6, "Samedi", 7, "Dimanche", "Erreur")</f>
        <v>Mardi</v>
      </c>
      <c r="E497" s="2" t="s">
        <v>14</v>
      </c>
      <c r="F497" s="2" t="s">
        <v>39</v>
      </c>
      <c r="G497" s="2" t="s">
        <v>40</v>
      </c>
      <c r="H497" s="4" t="s">
        <v>18</v>
      </c>
      <c r="I497" s="5">
        <v>60.000000000000007</v>
      </c>
      <c r="J497" s="6">
        <v>275</v>
      </c>
      <c r="K497" s="7">
        <v>165000.00000000003</v>
      </c>
      <c r="L497" s="7">
        <v>57750.000000000007</v>
      </c>
      <c r="M497" s="8">
        <v>0.35</v>
      </c>
      <c r="N497" s="2" t="s">
        <v>23</v>
      </c>
      <c r="O497">
        <f t="shared" si="56"/>
        <v>2021</v>
      </c>
      <c r="P497">
        <f t="shared" si="57"/>
        <v>12</v>
      </c>
      <c r="Q497" t="str">
        <f t="shared" si="58"/>
        <v>déc</v>
      </c>
      <c r="R497" t="str">
        <f t="shared" si="59"/>
        <v>Pennsylvania</v>
      </c>
      <c r="S497" t="str">
        <f t="shared" si="60"/>
        <v>2021-12</v>
      </c>
      <c r="T497">
        <f>IF(AND(COUNTIF(Calculs!$Q$2:$Q$12,$O497)&gt;0,COUNTIF(Calculs!$S$2:$S$12,$E497)&gt;0,COUNTIF(Calculs!$U$2:$U$12,$H497)&gt;0),1,0)</f>
        <v>1</v>
      </c>
      <c r="U497">
        <f t="shared" si="61"/>
        <v>165000.00000000003</v>
      </c>
      <c r="V497">
        <f t="shared" si="62"/>
        <v>275</v>
      </c>
      <c r="W497">
        <f t="shared" si="63"/>
        <v>57750.000000000007</v>
      </c>
    </row>
    <row r="498" spans="1:23" ht="15.75" customHeight="1" x14ac:dyDescent="0.3">
      <c r="A498" s="2" t="s">
        <v>13</v>
      </c>
      <c r="B498" s="2">
        <v>1185732</v>
      </c>
      <c r="C498" s="3">
        <v>44559</v>
      </c>
      <c r="D498" s="12" t="str" cm="1">
        <f t="array" ref="D498">_xlfn.SWITCH(WEEKDAY(C498,2), 1, "Lundi", 2, "Mardi", 3, "Mercredi", 4, "Jeudi", 5, "Vendredi", 6, "Samedi", 7, "Dimanche", "Erreur")</f>
        <v>Mercredi</v>
      </c>
      <c r="E498" s="2" t="s">
        <v>14</v>
      </c>
      <c r="F498" s="2" t="s">
        <v>39</v>
      </c>
      <c r="G498" s="2" t="s">
        <v>40</v>
      </c>
      <c r="H498" s="4" t="s">
        <v>19</v>
      </c>
      <c r="I498" s="5">
        <v>60.000000000000007</v>
      </c>
      <c r="J498" s="6">
        <v>225</v>
      </c>
      <c r="K498" s="7">
        <v>135000.00000000003</v>
      </c>
      <c r="L498" s="7">
        <v>54000.000000000007</v>
      </c>
      <c r="M498" s="8">
        <v>0.39999999999999997</v>
      </c>
      <c r="N498" s="2" t="s">
        <v>23</v>
      </c>
      <c r="O498">
        <f t="shared" si="56"/>
        <v>2021</v>
      </c>
      <c r="P498">
        <f t="shared" si="57"/>
        <v>12</v>
      </c>
      <c r="Q498" t="str">
        <f t="shared" si="58"/>
        <v>déc</v>
      </c>
      <c r="R498" t="str">
        <f t="shared" si="59"/>
        <v>Pennsylvania</v>
      </c>
      <c r="S498" t="str">
        <f t="shared" si="60"/>
        <v>2021-12</v>
      </c>
      <c r="T498">
        <f>IF(AND(COUNTIF(Calculs!$Q$2:$Q$12,$O498)&gt;0,COUNTIF(Calculs!$S$2:$S$12,$E498)&gt;0,COUNTIF(Calculs!$U$2:$U$12,$H498)&gt;0),1,0)</f>
        <v>1</v>
      </c>
      <c r="U498">
        <f t="shared" si="61"/>
        <v>135000.00000000003</v>
      </c>
      <c r="V498">
        <f t="shared" si="62"/>
        <v>225</v>
      </c>
      <c r="W498">
        <f t="shared" si="63"/>
        <v>54000.000000000007</v>
      </c>
    </row>
    <row r="499" spans="1:23" ht="15.75" customHeight="1" x14ac:dyDescent="0.3">
      <c r="A499" s="2" t="s">
        <v>13</v>
      </c>
      <c r="B499" s="2">
        <v>1185732</v>
      </c>
      <c r="C499" s="3">
        <v>44560</v>
      </c>
      <c r="D499" s="12" t="str" cm="1">
        <f t="array" ref="D499">_xlfn.SWITCH(WEEKDAY(C499,2), 1, "Lundi", 2, "Mardi", 3, "Mercredi", 4, "Jeudi", 5, "Vendredi", 6, "Samedi", 7, "Dimanche", "Erreur")</f>
        <v>Jeudi</v>
      </c>
      <c r="E499" s="2" t="s">
        <v>14</v>
      </c>
      <c r="F499" s="2" t="s">
        <v>39</v>
      </c>
      <c r="G499" s="2" t="s">
        <v>40</v>
      </c>
      <c r="H499" s="4" t="s">
        <v>20</v>
      </c>
      <c r="I499" s="5">
        <v>60.000000000000007</v>
      </c>
      <c r="J499" s="6">
        <v>175</v>
      </c>
      <c r="K499" s="7">
        <v>105000.00000000001</v>
      </c>
      <c r="L499" s="7">
        <v>42000</v>
      </c>
      <c r="M499" s="8">
        <v>0.39999999999999997</v>
      </c>
      <c r="N499" s="2" t="s">
        <v>23</v>
      </c>
      <c r="O499">
        <f t="shared" si="56"/>
        <v>2021</v>
      </c>
      <c r="P499">
        <f t="shared" si="57"/>
        <v>12</v>
      </c>
      <c r="Q499" t="str">
        <f t="shared" si="58"/>
        <v>déc</v>
      </c>
      <c r="R499" t="str">
        <f t="shared" si="59"/>
        <v>Pennsylvania</v>
      </c>
      <c r="S499" t="str">
        <f t="shared" si="60"/>
        <v>2021-12</v>
      </c>
      <c r="T499">
        <f>IF(AND(COUNTIF(Calculs!$Q$2:$Q$12,$O499)&gt;0,COUNTIF(Calculs!$S$2:$S$12,$E499)&gt;0,COUNTIF(Calculs!$U$2:$U$12,$H499)&gt;0),1,0)</f>
        <v>1</v>
      </c>
      <c r="U499">
        <f t="shared" si="61"/>
        <v>105000.00000000001</v>
      </c>
      <c r="V499">
        <f t="shared" si="62"/>
        <v>175</v>
      </c>
      <c r="W499">
        <f t="shared" si="63"/>
        <v>42000</v>
      </c>
    </row>
    <row r="500" spans="1:23" ht="15.75" customHeight="1" x14ac:dyDescent="0.3">
      <c r="A500" s="2" t="s">
        <v>13</v>
      </c>
      <c r="B500" s="2">
        <v>1185732</v>
      </c>
      <c r="C500" s="3">
        <v>44561</v>
      </c>
      <c r="D500" s="12" t="str" cm="1">
        <f t="array" ref="D500">_xlfn.SWITCH(WEEKDAY(C500,2), 1, "Lundi", 2, "Mardi", 3, "Mercredi", 4, "Jeudi", 5, "Vendredi", 6, "Samedi", 7, "Dimanche", "Erreur")</f>
        <v>Vendredi</v>
      </c>
      <c r="E500" s="2" t="s">
        <v>14</v>
      </c>
      <c r="F500" s="2" t="s">
        <v>39</v>
      </c>
      <c r="G500" s="2" t="s">
        <v>40</v>
      </c>
      <c r="H500" s="4" t="s">
        <v>21</v>
      </c>
      <c r="I500" s="5">
        <v>70</v>
      </c>
      <c r="J500" s="6">
        <v>175</v>
      </c>
      <c r="K500" s="7">
        <v>122500</v>
      </c>
      <c r="L500" s="7">
        <v>42875</v>
      </c>
      <c r="M500" s="8">
        <v>0.35</v>
      </c>
      <c r="N500" s="2" t="s">
        <v>23</v>
      </c>
      <c r="O500">
        <f t="shared" si="56"/>
        <v>2021</v>
      </c>
      <c r="P500">
        <f t="shared" si="57"/>
        <v>12</v>
      </c>
      <c r="Q500" t="str">
        <f t="shared" si="58"/>
        <v>déc</v>
      </c>
      <c r="R500" t="str">
        <f t="shared" si="59"/>
        <v>Pennsylvania</v>
      </c>
      <c r="S500" t="str">
        <f t="shared" si="60"/>
        <v>2021-12</v>
      </c>
      <c r="T500">
        <f>IF(AND(COUNTIF(Calculs!$Q$2:$Q$12,$O500)&gt;0,COUNTIF(Calculs!$S$2:$S$12,$E500)&gt;0,COUNTIF(Calculs!$U$2:$U$12,$H500)&gt;0),1,0)</f>
        <v>1</v>
      </c>
      <c r="U500">
        <f t="shared" si="61"/>
        <v>122500</v>
      </c>
      <c r="V500">
        <f t="shared" si="62"/>
        <v>175</v>
      </c>
      <c r="W500">
        <f t="shared" si="63"/>
        <v>42875</v>
      </c>
    </row>
    <row r="501" spans="1:23" ht="15.75" customHeight="1" x14ac:dyDescent="0.3">
      <c r="A501" s="2" t="s">
        <v>13</v>
      </c>
      <c r="B501" s="2">
        <v>1185732</v>
      </c>
      <c r="C501" s="3">
        <v>43831</v>
      </c>
      <c r="D501" s="12" t="str" cm="1">
        <f t="array" ref="D501">_xlfn.SWITCH(WEEKDAY(C501,2), 1, "Lundi", 2, "Mardi", 3, "Mercredi", 4, "Jeudi", 5, "Vendredi", 6, "Samedi", 7, "Dimanche", "Erreur")</f>
        <v>Mercredi</v>
      </c>
      <c r="E501" s="2" t="s">
        <v>14</v>
      </c>
      <c r="F501" s="2" t="s">
        <v>39</v>
      </c>
      <c r="G501" s="2" t="s">
        <v>40</v>
      </c>
      <c r="H501" s="4" t="s">
        <v>22</v>
      </c>
      <c r="I501" s="5">
        <v>75</v>
      </c>
      <c r="J501" s="6">
        <v>275</v>
      </c>
      <c r="K501" s="7">
        <v>206250</v>
      </c>
      <c r="L501" s="7">
        <v>61875</v>
      </c>
      <c r="M501" s="8">
        <v>0.3</v>
      </c>
      <c r="N501" s="2" t="s">
        <v>23</v>
      </c>
      <c r="O501">
        <f t="shared" si="56"/>
        <v>2020</v>
      </c>
      <c r="P501">
        <f t="shared" si="57"/>
        <v>1</v>
      </c>
      <c r="Q501" t="str">
        <f t="shared" si="58"/>
        <v>janv</v>
      </c>
      <c r="R501" t="str">
        <f t="shared" si="59"/>
        <v>Pennsylvania</v>
      </c>
      <c r="S501" t="str">
        <f t="shared" si="60"/>
        <v>2020-01</v>
      </c>
      <c r="T501">
        <f>IF(AND(COUNTIF(Calculs!$Q$2:$Q$12,$O501)&gt;0,COUNTIF(Calculs!$S$2:$S$12,$E501)&gt;0,COUNTIF(Calculs!$U$2:$U$12,$H501)&gt;0),1,0)</f>
        <v>1</v>
      </c>
      <c r="U501">
        <f t="shared" si="61"/>
        <v>206250</v>
      </c>
      <c r="V501">
        <f t="shared" si="62"/>
        <v>275</v>
      </c>
      <c r="W501">
        <f t="shared" si="63"/>
        <v>61875</v>
      </c>
    </row>
    <row r="502" spans="1:23" ht="15.75" customHeight="1" x14ac:dyDescent="0.3">
      <c r="A502" s="2" t="s">
        <v>29</v>
      </c>
      <c r="B502" s="2">
        <v>1128299</v>
      </c>
      <c r="C502" s="3">
        <v>43832</v>
      </c>
      <c r="D502" s="12" t="str" cm="1">
        <f t="array" ref="D502">_xlfn.SWITCH(WEEKDAY(C502,2), 1, "Lundi", 2, "Mardi", 3, "Mercredi", 4, "Jeudi", 5, "Vendredi", 6, "Samedi", 7, "Dimanche", "Erreur")</f>
        <v>Jeudi</v>
      </c>
      <c r="E502" s="2" t="s">
        <v>14</v>
      </c>
      <c r="F502" s="2" t="s">
        <v>39</v>
      </c>
      <c r="G502" s="2" t="s">
        <v>40</v>
      </c>
      <c r="H502" s="4" t="s">
        <v>16</v>
      </c>
      <c r="I502" s="5">
        <v>35</v>
      </c>
      <c r="J502" s="6">
        <v>450</v>
      </c>
      <c r="K502" s="7">
        <v>157500</v>
      </c>
      <c r="L502" s="7">
        <v>63000</v>
      </c>
      <c r="M502" s="8">
        <v>0.4</v>
      </c>
      <c r="N502" s="2" t="s">
        <v>23</v>
      </c>
      <c r="O502">
        <f t="shared" si="56"/>
        <v>2020</v>
      </c>
      <c r="P502">
        <f t="shared" si="57"/>
        <v>1</v>
      </c>
      <c r="Q502" t="str">
        <f t="shared" si="58"/>
        <v>janv</v>
      </c>
      <c r="R502" t="str">
        <f t="shared" si="59"/>
        <v>Pennsylvania</v>
      </c>
      <c r="S502" t="str">
        <f t="shared" si="60"/>
        <v>2020-01</v>
      </c>
      <c r="T502">
        <f>IF(AND(COUNTIF(Calculs!$Q$2:$Q$12,$O502)&gt;0,COUNTIF(Calculs!$S$2:$S$12,$E502)&gt;0,COUNTIF(Calculs!$U$2:$U$12,$H502)&gt;0),1,0)</f>
        <v>1</v>
      </c>
      <c r="U502">
        <f t="shared" si="61"/>
        <v>157500</v>
      </c>
      <c r="V502">
        <f t="shared" si="62"/>
        <v>450</v>
      </c>
      <c r="W502">
        <f t="shared" si="63"/>
        <v>63000</v>
      </c>
    </row>
    <row r="503" spans="1:23" ht="15.75" customHeight="1" x14ac:dyDescent="0.3">
      <c r="A503" s="2" t="s">
        <v>29</v>
      </c>
      <c r="B503" s="2">
        <v>1128299</v>
      </c>
      <c r="C503" s="3">
        <v>43833</v>
      </c>
      <c r="D503" s="12" t="str" cm="1">
        <f t="array" ref="D503">_xlfn.SWITCH(WEEKDAY(C503,2), 1, "Lundi", 2, "Mardi", 3, "Mercredi", 4, "Jeudi", 5, "Vendredi", 6, "Samedi", 7, "Dimanche", "Erreur")</f>
        <v>Vendredi</v>
      </c>
      <c r="E503" s="2" t="s">
        <v>14</v>
      </c>
      <c r="F503" s="2" t="s">
        <v>39</v>
      </c>
      <c r="G503" s="2" t="s">
        <v>40</v>
      </c>
      <c r="H503" s="4" t="s">
        <v>18</v>
      </c>
      <c r="I503" s="5">
        <v>45</v>
      </c>
      <c r="J503" s="6">
        <v>450</v>
      </c>
      <c r="K503" s="7">
        <v>202500</v>
      </c>
      <c r="L503" s="7">
        <v>50625</v>
      </c>
      <c r="M503" s="8">
        <v>0.25</v>
      </c>
      <c r="N503" s="2" t="s">
        <v>23</v>
      </c>
      <c r="O503">
        <f t="shared" si="56"/>
        <v>2020</v>
      </c>
      <c r="P503">
        <f t="shared" si="57"/>
        <v>1</v>
      </c>
      <c r="Q503" t="str">
        <f t="shared" si="58"/>
        <v>janv</v>
      </c>
      <c r="R503" t="str">
        <f t="shared" si="59"/>
        <v>Pennsylvania</v>
      </c>
      <c r="S503" t="str">
        <f t="shared" si="60"/>
        <v>2020-01</v>
      </c>
      <c r="T503">
        <f>IF(AND(COUNTIF(Calculs!$Q$2:$Q$12,$O503)&gt;0,COUNTIF(Calculs!$S$2:$S$12,$E503)&gt;0,COUNTIF(Calculs!$U$2:$U$12,$H503)&gt;0),1,0)</f>
        <v>1</v>
      </c>
      <c r="U503">
        <f t="shared" si="61"/>
        <v>202500</v>
      </c>
      <c r="V503">
        <f t="shared" si="62"/>
        <v>450</v>
      </c>
      <c r="W503">
        <f t="shared" si="63"/>
        <v>50625</v>
      </c>
    </row>
    <row r="504" spans="1:23" ht="15.75" customHeight="1" x14ac:dyDescent="0.3">
      <c r="A504" s="2" t="s">
        <v>29</v>
      </c>
      <c r="B504" s="2">
        <v>1128299</v>
      </c>
      <c r="C504" s="3">
        <v>43834</v>
      </c>
      <c r="D504" s="12" t="str" cm="1">
        <f t="array" ref="D504">_xlfn.SWITCH(WEEKDAY(C504,2), 1, "Lundi", 2, "Mardi", 3, "Mercredi", 4, "Jeudi", 5, "Vendredi", 6, "Samedi", 7, "Dimanche", "Erreur")</f>
        <v>Samedi</v>
      </c>
      <c r="E504" s="2" t="s">
        <v>14</v>
      </c>
      <c r="F504" s="2" t="s">
        <v>39</v>
      </c>
      <c r="G504" s="2" t="s">
        <v>40</v>
      </c>
      <c r="H504" s="4" t="s">
        <v>19</v>
      </c>
      <c r="I504" s="5">
        <v>45</v>
      </c>
      <c r="J504" s="6">
        <v>450</v>
      </c>
      <c r="K504" s="7">
        <v>202500</v>
      </c>
      <c r="L504" s="7">
        <v>81000</v>
      </c>
      <c r="M504" s="8">
        <v>0.4</v>
      </c>
      <c r="N504" s="2" t="s">
        <v>23</v>
      </c>
      <c r="O504">
        <f t="shared" si="56"/>
        <v>2020</v>
      </c>
      <c r="P504">
        <f t="shared" si="57"/>
        <v>1</v>
      </c>
      <c r="Q504" t="str">
        <f t="shared" si="58"/>
        <v>janv</v>
      </c>
      <c r="R504" t="str">
        <f t="shared" si="59"/>
        <v>Pennsylvania</v>
      </c>
      <c r="S504" t="str">
        <f t="shared" si="60"/>
        <v>2020-01</v>
      </c>
      <c r="T504">
        <f>IF(AND(COUNTIF(Calculs!$Q$2:$Q$12,$O504)&gt;0,COUNTIF(Calculs!$S$2:$S$12,$E504)&gt;0,COUNTIF(Calculs!$U$2:$U$12,$H504)&gt;0),1,0)</f>
        <v>1</v>
      </c>
      <c r="U504">
        <f t="shared" si="61"/>
        <v>202500</v>
      </c>
      <c r="V504">
        <f t="shared" si="62"/>
        <v>450</v>
      </c>
      <c r="W504">
        <f t="shared" si="63"/>
        <v>81000</v>
      </c>
    </row>
    <row r="505" spans="1:23" ht="15.75" customHeight="1" x14ac:dyDescent="0.3">
      <c r="A505" s="2" t="s">
        <v>29</v>
      </c>
      <c r="B505" s="2">
        <v>1128299</v>
      </c>
      <c r="C505" s="3">
        <v>43835</v>
      </c>
      <c r="D505" s="12" t="str" cm="1">
        <f t="array" ref="D505">_xlfn.SWITCH(WEEKDAY(C505,2), 1, "Lundi", 2, "Mardi", 3, "Mercredi", 4, "Jeudi", 5, "Vendredi", 6, "Samedi", 7, "Dimanche", "Erreur")</f>
        <v>Dimanche</v>
      </c>
      <c r="E505" s="2" t="s">
        <v>14</v>
      </c>
      <c r="F505" s="2" t="s">
        <v>39</v>
      </c>
      <c r="G505" s="2" t="s">
        <v>40</v>
      </c>
      <c r="H505" s="4" t="s">
        <v>20</v>
      </c>
      <c r="I505" s="5">
        <v>45</v>
      </c>
      <c r="J505" s="6">
        <v>300</v>
      </c>
      <c r="K505" s="7">
        <v>135000</v>
      </c>
      <c r="L505" s="7">
        <v>47250</v>
      </c>
      <c r="M505" s="8">
        <v>0.35</v>
      </c>
      <c r="N505" s="2" t="s">
        <v>23</v>
      </c>
      <c r="O505">
        <f t="shared" si="56"/>
        <v>2020</v>
      </c>
      <c r="P505">
        <f t="shared" si="57"/>
        <v>1</v>
      </c>
      <c r="Q505" t="str">
        <f t="shared" si="58"/>
        <v>janv</v>
      </c>
      <c r="R505" t="str">
        <f t="shared" si="59"/>
        <v>Pennsylvania</v>
      </c>
      <c r="S505" t="str">
        <f t="shared" si="60"/>
        <v>2020-01</v>
      </c>
      <c r="T505">
        <f>IF(AND(COUNTIF(Calculs!$Q$2:$Q$12,$O505)&gt;0,COUNTIF(Calculs!$S$2:$S$12,$E505)&gt;0,COUNTIF(Calculs!$U$2:$U$12,$H505)&gt;0),1,0)</f>
        <v>1</v>
      </c>
      <c r="U505">
        <f t="shared" si="61"/>
        <v>135000</v>
      </c>
      <c r="V505">
        <f t="shared" si="62"/>
        <v>300</v>
      </c>
      <c r="W505">
        <f t="shared" si="63"/>
        <v>47250</v>
      </c>
    </row>
    <row r="506" spans="1:23" ht="15.75" customHeight="1" x14ac:dyDescent="0.3">
      <c r="A506" s="2" t="s">
        <v>29</v>
      </c>
      <c r="B506" s="2">
        <v>1128299</v>
      </c>
      <c r="C506" s="3">
        <v>43836</v>
      </c>
      <c r="D506" s="12" t="str" cm="1">
        <f t="array" ref="D506">_xlfn.SWITCH(WEEKDAY(C506,2), 1, "Lundi", 2, "Mardi", 3, "Mercredi", 4, "Jeudi", 5, "Vendredi", 6, "Samedi", 7, "Dimanche", "Erreur")</f>
        <v>Lundi</v>
      </c>
      <c r="E506" s="2" t="s">
        <v>30</v>
      </c>
      <c r="F506" s="2" t="s">
        <v>41</v>
      </c>
      <c r="G506" s="2" t="s">
        <v>42</v>
      </c>
      <c r="H506" s="4" t="s">
        <v>21</v>
      </c>
      <c r="I506" s="5">
        <v>50</v>
      </c>
      <c r="J506" s="6">
        <v>250</v>
      </c>
      <c r="K506" s="7">
        <v>125000</v>
      </c>
      <c r="L506" s="7">
        <v>68750</v>
      </c>
      <c r="M506" s="8">
        <v>0.55000000000000004</v>
      </c>
      <c r="N506" s="2" t="s">
        <v>23</v>
      </c>
      <c r="O506">
        <f t="shared" si="56"/>
        <v>2020</v>
      </c>
      <c r="P506">
        <f t="shared" si="57"/>
        <v>1</v>
      </c>
      <c r="Q506" t="str">
        <f t="shared" si="58"/>
        <v>janv</v>
      </c>
      <c r="R506" t="str">
        <f t="shared" si="59"/>
        <v>Nevada</v>
      </c>
      <c r="S506" t="str">
        <f t="shared" si="60"/>
        <v>2020-01</v>
      </c>
      <c r="T506">
        <f>IF(AND(COUNTIF(Calculs!$Q$2:$Q$12,$O506)&gt;0,COUNTIF(Calculs!$S$2:$S$12,$E506)&gt;0,COUNTIF(Calculs!$U$2:$U$12,$H506)&gt;0),1,0)</f>
        <v>1</v>
      </c>
      <c r="U506">
        <f t="shared" si="61"/>
        <v>125000</v>
      </c>
      <c r="V506">
        <f t="shared" si="62"/>
        <v>250</v>
      </c>
      <c r="W506">
        <f t="shared" si="63"/>
        <v>68750</v>
      </c>
    </row>
    <row r="507" spans="1:23" ht="15.75" customHeight="1" x14ac:dyDescent="0.3">
      <c r="A507" s="2" t="s">
        <v>29</v>
      </c>
      <c r="B507" s="2">
        <v>1128299</v>
      </c>
      <c r="C507" s="3">
        <v>43837</v>
      </c>
      <c r="D507" s="12" t="str" cm="1">
        <f t="array" ref="D507">_xlfn.SWITCH(WEEKDAY(C507,2), 1, "Lundi", 2, "Mardi", 3, "Mercredi", 4, "Jeudi", 5, "Vendredi", 6, "Samedi", 7, "Dimanche", "Erreur")</f>
        <v>Mardi</v>
      </c>
      <c r="E507" s="2" t="s">
        <v>30</v>
      </c>
      <c r="F507" s="2" t="s">
        <v>41</v>
      </c>
      <c r="G507" s="2" t="s">
        <v>42</v>
      </c>
      <c r="H507" s="4" t="s">
        <v>22</v>
      </c>
      <c r="I507" s="5">
        <v>45</v>
      </c>
      <c r="J507" s="6">
        <v>475</v>
      </c>
      <c r="K507" s="7">
        <v>213750</v>
      </c>
      <c r="L507" s="7">
        <v>42750</v>
      </c>
      <c r="M507" s="8">
        <v>0.2</v>
      </c>
      <c r="N507" s="2" t="s">
        <v>23</v>
      </c>
      <c r="O507">
        <f t="shared" si="56"/>
        <v>2020</v>
      </c>
      <c r="P507">
        <f t="shared" si="57"/>
        <v>1</v>
      </c>
      <c r="Q507" t="str">
        <f t="shared" si="58"/>
        <v>janv</v>
      </c>
      <c r="R507" t="str">
        <f t="shared" si="59"/>
        <v>Nevada</v>
      </c>
      <c r="S507" t="str">
        <f t="shared" si="60"/>
        <v>2020-01</v>
      </c>
      <c r="T507">
        <f>IF(AND(COUNTIF(Calculs!$Q$2:$Q$12,$O507)&gt;0,COUNTIF(Calculs!$S$2:$S$12,$E507)&gt;0,COUNTIF(Calculs!$U$2:$U$12,$H507)&gt;0),1,0)</f>
        <v>1</v>
      </c>
      <c r="U507">
        <f t="shared" si="61"/>
        <v>213750</v>
      </c>
      <c r="V507">
        <f t="shared" si="62"/>
        <v>475</v>
      </c>
      <c r="W507">
        <f t="shared" si="63"/>
        <v>42750</v>
      </c>
    </row>
    <row r="508" spans="1:23" ht="15.75" customHeight="1" x14ac:dyDescent="0.3">
      <c r="A508" s="2" t="s">
        <v>29</v>
      </c>
      <c r="B508" s="2">
        <v>1128299</v>
      </c>
      <c r="C508" s="3">
        <v>43838</v>
      </c>
      <c r="D508" s="12" t="str" cm="1">
        <f t="array" ref="D508">_xlfn.SWITCH(WEEKDAY(C508,2), 1, "Lundi", 2, "Mardi", 3, "Mercredi", 4, "Jeudi", 5, "Vendredi", 6, "Samedi", 7, "Dimanche", "Erreur")</f>
        <v>Mercredi</v>
      </c>
      <c r="E508" s="2" t="s">
        <v>30</v>
      </c>
      <c r="F508" s="2" t="s">
        <v>41</v>
      </c>
      <c r="G508" s="2" t="s">
        <v>42</v>
      </c>
      <c r="H508" s="4" t="s">
        <v>16</v>
      </c>
      <c r="I508" s="5">
        <v>35</v>
      </c>
      <c r="J508" s="6">
        <v>525</v>
      </c>
      <c r="K508" s="7">
        <v>183750</v>
      </c>
      <c r="L508" s="7">
        <v>73500</v>
      </c>
      <c r="M508" s="8">
        <v>0.4</v>
      </c>
      <c r="N508" s="2" t="s">
        <v>23</v>
      </c>
      <c r="O508">
        <f t="shared" si="56"/>
        <v>2020</v>
      </c>
      <c r="P508">
        <f t="shared" si="57"/>
        <v>1</v>
      </c>
      <c r="Q508" t="str">
        <f t="shared" si="58"/>
        <v>janv</v>
      </c>
      <c r="R508" t="str">
        <f t="shared" si="59"/>
        <v>Nevada</v>
      </c>
      <c r="S508" t="str">
        <f t="shared" si="60"/>
        <v>2020-01</v>
      </c>
      <c r="T508">
        <f>IF(AND(COUNTIF(Calculs!$Q$2:$Q$12,$O508)&gt;0,COUNTIF(Calculs!$S$2:$S$12,$E508)&gt;0,COUNTIF(Calculs!$U$2:$U$12,$H508)&gt;0),1,0)</f>
        <v>1</v>
      </c>
      <c r="U508">
        <f t="shared" si="61"/>
        <v>183750</v>
      </c>
      <c r="V508">
        <f t="shared" si="62"/>
        <v>525</v>
      </c>
      <c r="W508">
        <f t="shared" si="63"/>
        <v>73500</v>
      </c>
    </row>
    <row r="509" spans="1:23" ht="15.75" customHeight="1" x14ac:dyDescent="0.3">
      <c r="A509" s="2" t="s">
        <v>29</v>
      </c>
      <c r="B509" s="2">
        <v>1128299</v>
      </c>
      <c r="C509" s="3">
        <v>43839</v>
      </c>
      <c r="D509" s="12" t="str" cm="1">
        <f t="array" ref="D509">_xlfn.SWITCH(WEEKDAY(C509,2), 1, "Lundi", 2, "Mardi", 3, "Mercredi", 4, "Jeudi", 5, "Vendredi", 6, "Samedi", 7, "Dimanche", "Erreur")</f>
        <v>Jeudi</v>
      </c>
      <c r="E509" s="2" t="s">
        <v>30</v>
      </c>
      <c r="F509" s="2" t="s">
        <v>41</v>
      </c>
      <c r="G509" s="2" t="s">
        <v>42</v>
      </c>
      <c r="H509" s="4" t="s">
        <v>18</v>
      </c>
      <c r="I509" s="5">
        <v>45</v>
      </c>
      <c r="J509" s="6">
        <v>425</v>
      </c>
      <c r="K509" s="7">
        <v>191250</v>
      </c>
      <c r="L509" s="7">
        <v>47812.5</v>
      </c>
      <c r="M509" s="8">
        <v>0.25</v>
      </c>
      <c r="N509" s="2" t="s">
        <v>23</v>
      </c>
      <c r="O509">
        <f t="shared" si="56"/>
        <v>2020</v>
      </c>
      <c r="P509">
        <f t="shared" si="57"/>
        <v>1</v>
      </c>
      <c r="Q509" t="str">
        <f t="shared" si="58"/>
        <v>janv</v>
      </c>
      <c r="R509" t="str">
        <f t="shared" si="59"/>
        <v>Nevada</v>
      </c>
      <c r="S509" t="str">
        <f t="shared" si="60"/>
        <v>2020-01</v>
      </c>
      <c r="T509">
        <f>IF(AND(COUNTIF(Calculs!$Q$2:$Q$12,$O509)&gt;0,COUNTIF(Calculs!$S$2:$S$12,$E509)&gt;0,COUNTIF(Calculs!$U$2:$U$12,$H509)&gt;0),1,0)</f>
        <v>1</v>
      </c>
      <c r="U509">
        <f t="shared" si="61"/>
        <v>191250</v>
      </c>
      <c r="V509">
        <f t="shared" si="62"/>
        <v>425</v>
      </c>
      <c r="W509">
        <f t="shared" si="63"/>
        <v>47812.5</v>
      </c>
    </row>
    <row r="510" spans="1:23" ht="15.75" customHeight="1" x14ac:dyDescent="0.3">
      <c r="A510" s="2" t="s">
        <v>29</v>
      </c>
      <c r="B510" s="2">
        <v>1128299</v>
      </c>
      <c r="C510" s="3">
        <v>43840</v>
      </c>
      <c r="D510" s="12" t="str" cm="1">
        <f t="array" ref="D510">_xlfn.SWITCH(WEEKDAY(C510,2), 1, "Lundi", 2, "Mardi", 3, "Mercredi", 4, "Jeudi", 5, "Vendredi", 6, "Samedi", 7, "Dimanche", "Erreur")</f>
        <v>Vendredi</v>
      </c>
      <c r="E510" s="2" t="s">
        <v>30</v>
      </c>
      <c r="F510" s="2" t="s">
        <v>41</v>
      </c>
      <c r="G510" s="2" t="s">
        <v>42</v>
      </c>
      <c r="H510" s="4" t="s">
        <v>19</v>
      </c>
      <c r="I510" s="5">
        <v>45</v>
      </c>
      <c r="J510" s="6">
        <v>425</v>
      </c>
      <c r="K510" s="7">
        <v>191250</v>
      </c>
      <c r="L510" s="7">
        <v>76500</v>
      </c>
      <c r="M510" s="8">
        <v>0.4</v>
      </c>
      <c r="N510" s="2" t="s">
        <v>23</v>
      </c>
      <c r="O510">
        <f t="shared" si="56"/>
        <v>2020</v>
      </c>
      <c r="P510">
        <f t="shared" si="57"/>
        <v>1</v>
      </c>
      <c r="Q510" t="str">
        <f t="shared" si="58"/>
        <v>janv</v>
      </c>
      <c r="R510" t="str">
        <f t="shared" si="59"/>
        <v>Nevada</v>
      </c>
      <c r="S510" t="str">
        <f t="shared" si="60"/>
        <v>2020-01</v>
      </c>
      <c r="T510">
        <f>IF(AND(COUNTIF(Calculs!$Q$2:$Q$12,$O510)&gt;0,COUNTIF(Calculs!$S$2:$S$12,$E510)&gt;0,COUNTIF(Calculs!$U$2:$U$12,$H510)&gt;0),1,0)</f>
        <v>1</v>
      </c>
      <c r="U510">
        <f t="shared" si="61"/>
        <v>191250</v>
      </c>
      <c r="V510">
        <f t="shared" si="62"/>
        <v>425</v>
      </c>
      <c r="W510">
        <f t="shared" si="63"/>
        <v>76500</v>
      </c>
    </row>
    <row r="511" spans="1:23" ht="15.75" customHeight="1" x14ac:dyDescent="0.3">
      <c r="A511" s="2" t="s">
        <v>29</v>
      </c>
      <c r="B511" s="2">
        <v>1128299</v>
      </c>
      <c r="C511" s="3">
        <v>43841</v>
      </c>
      <c r="D511" s="12" t="str" cm="1">
        <f t="array" ref="D511">_xlfn.SWITCH(WEEKDAY(C511,2), 1, "Lundi", 2, "Mardi", 3, "Mercredi", 4, "Jeudi", 5, "Vendredi", 6, "Samedi", 7, "Dimanche", "Erreur")</f>
        <v>Samedi</v>
      </c>
      <c r="E511" s="2" t="s">
        <v>30</v>
      </c>
      <c r="F511" s="2" t="s">
        <v>41</v>
      </c>
      <c r="G511" s="2" t="s">
        <v>42</v>
      </c>
      <c r="H511" s="4" t="s">
        <v>20</v>
      </c>
      <c r="I511" s="5">
        <v>45</v>
      </c>
      <c r="J511" s="6">
        <v>275</v>
      </c>
      <c r="K511" s="7">
        <v>123750</v>
      </c>
      <c r="L511" s="7">
        <v>43312.5</v>
      </c>
      <c r="M511" s="8">
        <v>0.35</v>
      </c>
      <c r="N511" s="2" t="s">
        <v>23</v>
      </c>
      <c r="O511">
        <f t="shared" si="56"/>
        <v>2020</v>
      </c>
      <c r="P511">
        <f t="shared" si="57"/>
        <v>1</v>
      </c>
      <c r="Q511" t="str">
        <f t="shared" si="58"/>
        <v>janv</v>
      </c>
      <c r="R511" t="str">
        <f t="shared" si="59"/>
        <v>Nevada</v>
      </c>
      <c r="S511" t="str">
        <f t="shared" si="60"/>
        <v>2020-01</v>
      </c>
      <c r="T511">
        <f>IF(AND(COUNTIF(Calculs!$Q$2:$Q$12,$O511)&gt;0,COUNTIF(Calculs!$S$2:$S$12,$E511)&gt;0,COUNTIF(Calculs!$U$2:$U$12,$H511)&gt;0),1,0)</f>
        <v>1</v>
      </c>
      <c r="U511">
        <f t="shared" si="61"/>
        <v>123750</v>
      </c>
      <c r="V511">
        <f t="shared" si="62"/>
        <v>275</v>
      </c>
      <c r="W511">
        <f t="shared" si="63"/>
        <v>43312.5</v>
      </c>
    </row>
    <row r="512" spans="1:23" ht="15.75" customHeight="1" x14ac:dyDescent="0.3">
      <c r="A512" s="2" t="s">
        <v>29</v>
      </c>
      <c r="B512" s="2">
        <v>1128299</v>
      </c>
      <c r="C512" s="3">
        <v>43842</v>
      </c>
      <c r="D512" s="12" t="str" cm="1">
        <f t="array" ref="D512">_xlfn.SWITCH(WEEKDAY(C512,2), 1, "Lundi", 2, "Mardi", 3, "Mercredi", 4, "Jeudi", 5, "Vendredi", 6, "Samedi", 7, "Dimanche", "Erreur")</f>
        <v>Dimanche</v>
      </c>
      <c r="E512" s="2" t="s">
        <v>30</v>
      </c>
      <c r="F512" s="2" t="s">
        <v>41</v>
      </c>
      <c r="G512" s="2" t="s">
        <v>42</v>
      </c>
      <c r="H512" s="4" t="s">
        <v>21</v>
      </c>
      <c r="I512" s="5">
        <v>50</v>
      </c>
      <c r="J512" s="6">
        <v>200</v>
      </c>
      <c r="K512" s="7">
        <v>100000</v>
      </c>
      <c r="L512" s="7">
        <v>55000.000000000007</v>
      </c>
      <c r="M512" s="8">
        <v>0.55000000000000004</v>
      </c>
      <c r="N512" s="2" t="s">
        <v>23</v>
      </c>
      <c r="O512">
        <f t="shared" si="56"/>
        <v>2020</v>
      </c>
      <c r="P512">
        <f t="shared" si="57"/>
        <v>1</v>
      </c>
      <c r="Q512" t="str">
        <f t="shared" si="58"/>
        <v>janv</v>
      </c>
      <c r="R512" t="str">
        <f t="shared" si="59"/>
        <v>Nevada</v>
      </c>
      <c r="S512" t="str">
        <f t="shared" si="60"/>
        <v>2020-01</v>
      </c>
      <c r="T512">
        <f>IF(AND(COUNTIF(Calculs!$Q$2:$Q$12,$O512)&gt;0,COUNTIF(Calculs!$S$2:$S$12,$E512)&gt;0,COUNTIF(Calculs!$U$2:$U$12,$H512)&gt;0),1,0)</f>
        <v>1</v>
      </c>
      <c r="U512">
        <f t="shared" si="61"/>
        <v>100000</v>
      </c>
      <c r="V512">
        <f t="shared" si="62"/>
        <v>200</v>
      </c>
      <c r="W512">
        <f t="shared" si="63"/>
        <v>55000.000000000007</v>
      </c>
    </row>
    <row r="513" spans="1:23" ht="15.75" customHeight="1" x14ac:dyDescent="0.3">
      <c r="A513" s="2" t="s">
        <v>29</v>
      </c>
      <c r="B513" s="2">
        <v>1128299</v>
      </c>
      <c r="C513" s="3">
        <v>43843</v>
      </c>
      <c r="D513" s="12" t="str" cm="1">
        <f t="array" ref="D513">_xlfn.SWITCH(WEEKDAY(C513,2), 1, "Lundi", 2, "Mardi", 3, "Mercredi", 4, "Jeudi", 5, "Vendredi", 6, "Samedi", 7, "Dimanche", "Erreur")</f>
        <v>Lundi</v>
      </c>
      <c r="E513" s="2" t="s">
        <v>30</v>
      </c>
      <c r="F513" s="2" t="s">
        <v>41</v>
      </c>
      <c r="G513" s="2" t="s">
        <v>42</v>
      </c>
      <c r="H513" s="4" t="s">
        <v>22</v>
      </c>
      <c r="I513" s="5">
        <v>45</v>
      </c>
      <c r="J513" s="6">
        <v>400</v>
      </c>
      <c r="K513" s="7">
        <v>180000</v>
      </c>
      <c r="L513" s="7">
        <v>36000</v>
      </c>
      <c r="M513" s="8">
        <v>0.2</v>
      </c>
      <c r="N513" s="2" t="s">
        <v>23</v>
      </c>
      <c r="O513">
        <f t="shared" si="56"/>
        <v>2020</v>
      </c>
      <c r="P513">
        <f t="shared" si="57"/>
        <v>1</v>
      </c>
      <c r="Q513" t="str">
        <f t="shared" si="58"/>
        <v>janv</v>
      </c>
      <c r="R513" t="str">
        <f t="shared" si="59"/>
        <v>Nevada</v>
      </c>
      <c r="S513" t="str">
        <f t="shared" si="60"/>
        <v>2020-01</v>
      </c>
      <c r="T513">
        <f>IF(AND(COUNTIF(Calculs!$Q$2:$Q$12,$O513)&gt;0,COUNTIF(Calculs!$S$2:$S$12,$E513)&gt;0,COUNTIF(Calculs!$U$2:$U$12,$H513)&gt;0),1,0)</f>
        <v>1</v>
      </c>
      <c r="U513">
        <f t="shared" si="61"/>
        <v>180000</v>
      </c>
      <c r="V513">
        <f t="shared" si="62"/>
        <v>400</v>
      </c>
      <c r="W513">
        <f t="shared" si="63"/>
        <v>36000</v>
      </c>
    </row>
    <row r="514" spans="1:23" ht="15.75" customHeight="1" x14ac:dyDescent="0.3">
      <c r="A514" s="2" t="s">
        <v>29</v>
      </c>
      <c r="B514" s="2">
        <v>1128299</v>
      </c>
      <c r="C514" s="3">
        <v>43844</v>
      </c>
      <c r="D514" s="12" t="str" cm="1">
        <f t="array" ref="D514">_xlfn.SWITCH(WEEKDAY(C514,2), 1, "Lundi", 2, "Mardi", 3, "Mercredi", 4, "Jeudi", 5, "Vendredi", 6, "Samedi", 7, "Dimanche", "Erreur")</f>
        <v>Mardi</v>
      </c>
      <c r="E514" s="2" t="s">
        <v>30</v>
      </c>
      <c r="F514" s="2" t="s">
        <v>41</v>
      </c>
      <c r="G514" s="2" t="s">
        <v>42</v>
      </c>
      <c r="H514" s="4" t="s">
        <v>16</v>
      </c>
      <c r="I514" s="5">
        <v>45</v>
      </c>
      <c r="J514" s="6">
        <v>550</v>
      </c>
      <c r="K514" s="7">
        <v>247500</v>
      </c>
      <c r="L514" s="7">
        <v>99000</v>
      </c>
      <c r="M514" s="8">
        <v>0.4</v>
      </c>
      <c r="N514" s="2" t="s">
        <v>23</v>
      </c>
      <c r="O514">
        <f t="shared" si="56"/>
        <v>2020</v>
      </c>
      <c r="P514">
        <f t="shared" si="57"/>
        <v>1</v>
      </c>
      <c r="Q514" t="str">
        <f t="shared" si="58"/>
        <v>janv</v>
      </c>
      <c r="R514" t="str">
        <f t="shared" si="59"/>
        <v>Nevada</v>
      </c>
      <c r="S514" t="str">
        <f t="shared" si="60"/>
        <v>2020-01</v>
      </c>
      <c r="T514">
        <f>IF(AND(COUNTIF(Calculs!$Q$2:$Q$12,$O514)&gt;0,COUNTIF(Calculs!$S$2:$S$12,$E514)&gt;0,COUNTIF(Calculs!$U$2:$U$12,$H514)&gt;0),1,0)</f>
        <v>1</v>
      </c>
      <c r="U514">
        <f t="shared" si="61"/>
        <v>247500</v>
      </c>
      <c r="V514">
        <f t="shared" si="62"/>
        <v>550</v>
      </c>
      <c r="W514">
        <f t="shared" si="63"/>
        <v>99000</v>
      </c>
    </row>
    <row r="515" spans="1:23" ht="15.75" customHeight="1" x14ac:dyDescent="0.3">
      <c r="A515" s="2" t="s">
        <v>29</v>
      </c>
      <c r="B515" s="2">
        <v>1128299</v>
      </c>
      <c r="C515" s="3">
        <v>43845</v>
      </c>
      <c r="D515" s="12" t="str" cm="1">
        <f t="array" ref="D515">_xlfn.SWITCH(WEEKDAY(C515,2), 1, "Lundi", 2, "Mardi", 3, "Mercredi", 4, "Jeudi", 5, "Vendredi", 6, "Samedi", 7, "Dimanche", "Erreur")</f>
        <v>Mercredi</v>
      </c>
      <c r="E515" s="2" t="s">
        <v>30</v>
      </c>
      <c r="F515" s="2" t="s">
        <v>41</v>
      </c>
      <c r="G515" s="2" t="s">
        <v>42</v>
      </c>
      <c r="H515" s="4" t="s">
        <v>18</v>
      </c>
      <c r="I515" s="5">
        <v>54.999999999999993</v>
      </c>
      <c r="J515" s="6">
        <v>400</v>
      </c>
      <c r="K515" s="7">
        <v>219999.99999999997</v>
      </c>
      <c r="L515" s="7">
        <v>54999.999999999993</v>
      </c>
      <c r="M515" s="8">
        <v>0.25</v>
      </c>
      <c r="N515" s="2" t="s">
        <v>23</v>
      </c>
      <c r="O515">
        <f t="shared" ref="O515:O578" si="64">YEAR($C515)</f>
        <v>2020</v>
      </c>
      <c r="P515">
        <f t="shared" ref="P515:P578" si="65">MONTH($C515)</f>
        <v>1</v>
      </c>
      <c r="Q515" t="str">
        <f t="shared" ref="Q515:Q578" si="66">TEXT($C515,"mmm")</f>
        <v>janv</v>
      </c>
      <c r="R515" t="str">
        <f t="shared" ref="R515:R578" si="67">SUBSTITUTE(SUBSTITUTE($F515,"Sud ","South "),"Ouest ","West ")</f>
        <v>Nevada</v>
      </c>
      <c r="S515" t="str">
        <f t="shared" ref="S515:S578" si="68">TEXT($C515,"aaaa-mm")</f>
        <v>2020-01</v>
      </c>
      <c r="T515">
        <f>IF(AND(COUNTIF(Calculs!$Q$2:$Q$12,$O515)&gt;0,COUNTIF(Calculs!$S$2:$S$12,$E515)&gt;0,COUNTIF(Calculs!$U$2:$U$12,$H515)&gt;0),1,0)</f>
        <v>1</v>
      </c>
      <c r="U515">
        <f t="shared" ref="U515:U578" si="69">$K515*$T515</f>
        <v>219999.99999999997</v>
      </c>
      <c r="V515">
        <f t="shared" ref="V515:V578" si="70">$J515*$T515</f>
        <v>400</v>
      </c>
      <c r="W515">
        <f t="shared" ref="W515:W578" si="71">$L515*$T515</f>
        <v>54999.999999999993</v>
      </c>
    </row>
    <row r="516" spans="1:23" ht="15.75" customHeight="1" x14ac:dyDescent="0.3">
      <c r="A516" s="2" t="s">
        <v>29</v>
      </c>
      <c r="B516" s="2">
        <v>1128299</v>
      </c>
      <c r="C516" s="3">
        <v>43846</v>
      </c>
      <c r="D516" s="12" t="str" cm="1">
        <f t="array" ref="D516">_xlfn.SWITCH(WEEKDAY(C516,2), 1, "Lundi", 2, "Mardi", 3, "Mercredi", 4, "Jeudi", 5, "Vendredi", 6, "Samedi", 7, "Dimanche", "Erreur")</f>
        <v>Jeudi</v>
      </c>
      <c r="E516" s="2" t="s">
        <v>30</v>
      </c>
      <c r="F516" s="2" t="s">
        <v>41</v>
      </c>
      <c r="G516" s="2" t="s">
        <v>42</v>
      </c>
      <c r="H516" s="4" t="s">
        <v>19</v>
      </c>
      <c r="I516" s="5">
        <v>54.999999999999993</v>
      </c>
      <c r="J516" s="6">
        <v>400</v>
      </c>
      <c r="K516" s="7">
        <v>219999.99999999997</v>
      </c>
      <c r="L516" s="7">
        <v>88000</v>
      </c>
      <c r="M516" s="8">
        <v>0.4</v>
      </c>
      <c r="N516" s="2" t="s">
        <v>23</v>
      </c>
      <c r="O516">
        <f t="shared" si="64"/>
        <v>2020</v>
      </c>
      <c r="P516">
        <f t="shared" si="65"/>
        <v>1</v>
      </c>
      <c r="Q516" t="str">
        <f t="shared" si="66"/>
        <v>janv</v>
      </c>
      <c r="R516" t="str">
        <f t="shared" si="67"/>
        <v>Nevada</v>
      </c>
      <c r="S516" t="str">
        <f t="shared" si="68"/>
        <v>2020-01</v>
      </c>
      <c r="T516">
        <f>IF(AND(COUNTIF(Calculs!$Q$2:$Q$12,$O516)&gt;0,COUNTIF(Calculs!$S$2:$S$12,$E516)&gt;0,COUNTIF(Calculs!$U$2:$U$12,$H516)&gt;0),1,0)</f>
        <v>1</v>
      </c>
      <c r="U516">
        <f t="shared" si="69"/>
        <v>219999.99999999997</v>
      </c>
      <c r="V516">
        <f t="shared" si="70"/>
        <v>400</v>
      </c>
      <c r="W516">
        <f t="shared" si="71"/>
        <v>88000</v>
      </c>
    </row>
    <row r="517" spans="1:23" ht="15.75" customHeight="1" x14ac:dyDescent="0.3">
      <c r="A517" s="2" t="s">
        <v>29</v>
      </c>
      <c r="B517" s="2">
        <v>1128299</v>
      </c>
      <c r="C517" s="3">
        <v>43847</v>
      </c>
      <c r="D517" s="12" t="str" cm="1">
        <f t="array" ref="D517">_xlfn.SWITCH(WEEKDAY(C517,2), 1, "Lundi", 2, "Mardi", 3, "Mercredi", 4, "Jeudi", 5, "Vendredi", 6, "Samedi", 7, "Dimanche", "Erreur")</f>
        <v>Vendredi</v>
      </c>
      <c r="E517" s="2" t="s">
        <v>30</v>
      </c>
      <c r="F517" s="2" t="s">
        <v>41</v>
      </c>
      <c r="G517" s="2" t="s">
        <v>42</v>
      </c>
      <c r="H517" s="4" t="s">
        <v>20</v>
      </c>
      <c r="I517" s="5">
        <v>54.999999999999993</v>
      </c>
      <c r="J517" s="6">
        <v>300</v>
      </c>
      <c r="K517" s="7">
        <v>164999.99999999997</v>
      </c>
      <c r="L517" s="7">
        <v>57749.999999999985</v>
      </c>
      <c r="M517" s="8">
        <v>0.35</v>
      </c>
      <c r="N517" s="2" t="s">
        <v>23</v>
      </c>
      <c r="O517">
        <f t="shared" si="64"/>
        <v>2020</v>
      </c>
      <c r="P517">
        <f t="shared" si="65"/>
        <v>1</v>
      </c>
      <c r="Q517" t="str">
        <f t="shared" si="66"/>
        <v>janv</v>
      </c>
      <c r="R517" t="str">
        <f t="shared" si="67"/>
        <v>Nevada</v>
      </c>
      <c r="S517" t="str">
        <f t="shared" si="68"/>
        <v>2020-01</v>
      </c>
      <c r="T517">
        <f>IF(AND(COUNTIF(Calculs!$Q$2:$Q$12,$O517)&gt;0,COUNTIF(Calculs!$S$2:$S$12,$E517)&gt;0,COUNTIF(Calculs!$U$2:$U$12,$H517)&gt;0),1,0)</f>
        <v>1</v>
      </c>
      <c r="U517">
        <f t="shared" si="69"/>
        <v>164999.99999999997</v>
      </c>
      <c r="V517">
        <f t="shared" si="70"/>
        <v>300</v>
      </c>
      <c r="W517">
        <f t="shared" si="71"/>
        <v>57749.999999999985</v>
      </c>
    </row>
    <row r="518" spans="1:23" ht="15.75" customHeight="1" x14ac:dyDescent="0.3">
      <c r="A518" s="2" t="s">
        <v>29</v>
      </c>
      <c r="B518" s="2">
        <v>1128299</v>
      </c>
      <c r="C518" s="3">
        <v>43848</v>
      </c>
      <c r="D518" s="12" t="str" cm="1">
        <f t="array" ref="D518">_xlfn.SWITCH(WEEKDAY(C518,2), 1, "Lundi", 2, "Mardi", 3, "Mercredi", 4, "Jeudi", 5, "Vendredi", 6, "Samedi", 7, "Dimanche", "Erreur")</f>
        <v>Samedi</v>
      </c>
      <c r="E518" s="2" t="s">
        <v>30</v>
      </c>
      <c r="F518" s="2" t="s">
        <v>41</v>
      </c>
      <c r="G518" s="2" t="s">
        <v>42</v>
      </c>
      <c r="H518" s="4" t="s">
        <v>21</v>
      </c>
      <c r="I518" s="5">
        <v>60</v>
      </c>
      <c r="J518" s="6">
        <v>175</v>
      </c>
      <c r="K518" s="7">
        <v>105000</v>
      </c>
      <c r="L518" s="7">
        <v>57750.000000000007</v>
      </c>
      <c r="M518" s="8">
        <v>0.55000000000000004</v>
      </c>
      <c r="N518" s="2" t="s">
        <v>23</v>
      </c>
      <c r="O518">
        <f t="shared" si="64"/>
        <v>2020</v>
      </c>
      <c r="P518">
        <f t="shared" si="65"/>
        <v>1</v>
      </c>
      <c r="Q518" t="str">
        <f t="shared" si="66"/>
        <v>janv</v>
      </c>
      <c r="R518" t="str">
        <f t="shared" si="67"/>
        <v>Nevada</v>
      </c>
      <c r="S518" t="str">
        <f t="shared" si="68"/>
        <v>2020-01</v>
      </c>
      <c r="T518">
        <f>IF(AND(COUNTIF(Calculs!$Q$2:$Q$12,$O518)&gt;0,COUNTIF(Calculs!$S$2:$S$12,$E518)&gt;0,COUNTIF(Calculs!$U$2:$U$12,$H518)&gt;0),1,0)</f>
        <v>1</v>
      </c>
      <c r="U518">
        <f t="shared" si="69"/>
        <v>105000</v>
      </c>
      <c r="V518">
        <f t="shared" si="70"/>
        <v>175</v>
      </c>
      <c r="W518">
        <f t="shared" si="71"/>
        <v>57750.000000000007</v>
      </c>
    </row>
    <row r="519" spans="1:23" ht="15.75" customHeight="1" x14ac:dyDescent="0.3">
      <c r="A519" s="2" t="s">
        <v>29</v>
      </c>
      <c r="B519" s="2">
        <v>1128299</v>
      </c>
      <c r="C519" s="3">
        <v>43849</v>
      </c>
      <c r="D519" s="12" t="str" cm="1">
        <f t="array" ref="D519">_xlfn.SWITCH(WEEKDAY(C519,2), 1, "Lundi", 2, "Mardi", 3, "Mercredi", 4, "Jeudi", 5, "Vendredi", 6, "Samedi", 7, "Dimanche", "Erreur")</f>
        <v>Dimanche</v>
      </c>
      <c r="E519" s="2" t="s">
        <v>30</v>
      </c>
      <c r="F519" s="2" t="s">
        <v>41</v>
      </c>
      <c r="G519" s="2" t="s">
        <v>42</v>
      </c>
      <c r="H519" s="4" t="s">
        <v>22</v>
      </c>
      <c r="I519" s="5">
        <v>54.999999999999993</v>
      </c>
      <c r="J519" s="6">
        <v>375</v>
      </c>
      <c r="K519" s="7">
        <v>206249.99999999997</v>
      </c>
      <c r="L519" s="7">
        <v>41250</v>
      </c>
      <c r="M519" s="8">
        <v>0.2</v>
      </c>
      <c r="N519" s="2" t="s">
        <v>23</v>
      </c>
      <c r="O519">
        <f t="shared" si="64"/>
        <v>2020</v>
      </c>
      <c r="P519">
        <f t="shared" si="65"/>
        <v>1</v>
      </c>
      <c r="Q519" t="str">
        <f t="shared" si="66"/>
        <v>janv</v>
      </c>
      <c r="R519" t="str">
        <f t="shared" si="67"/>
        <v>Nevada</v>
      </c>
      <c r="S519" t="str">
        <f t="shared" si="68"/>
        <v>2020-01</v>
      </c>
      <c r="T519">
        <f>IF(AND(COUNTIF(Calculs!$Q$2:$Q$12,$O519)&gt;0,COUNTIF(Calculs!$S$2:$S$12,$E519)&gt;0,COUNTIF(Calculs!$U$2:$U$12,$H519)&gt;0),1,0)</f>
        <v>1</v>
      </c>
      <c r="U519">
        <f t="shared" si="69"/>
        <v>206249.99999999997</v>
      </c>
      <c r="V519">
        <f t="shared" si="70"/>
        <v>375</v>
      </c>
      <c r="W519">
        <f t="shared" si="71"/>
        <v>41250</v>
      </c>
    </row>
    <row r="520" spans="1:23" ht="15.75" customHeight="1" x14ac:dyDescent="0.3">
      <c r="A520" s="2" t="s">
        <v>29</v>
      </c>
      <c r="B520" s="2">
        <v>1128299</v>
      </c>
      <c r="C520" s="3">
        <v>43850</v>
      </c>
      <c r="D520" s="12" t="str" cm="1">
        <f t="array" ref="D520">_xlfn.SWITCH(WEEKDAY(C520,2), 1, "Lundi", 2, "Mardi", 3, "Mercredi", 4, "Jeudi", 5, "Vendredi", 6, "Samedi", 7, "Dimanche", "Erreur")</f>
        <v>Lundi</v>
      </c>
      <c r="E520" s="2" t="s">
        <v>30</v>
      </c>
      <c r="F520" s="2" t="s">
        <v>41</v>
      </c>
      <c r="G520" s="2" t="s">
        <v>42</v>
      </c>
      <c r="H520" s="4" t="s">
        <v>16</v>
      </c>
      <c r="I520" s="5">
        <v>60</v>
      </c>
      <c r="J520" s="6">
        <v>550</v>
      </c>
      <c r="K520" s="7">
        <v>330000</v>
      </c>
      <c r="L520" s="7">
        <v>132000</v>
      </c>
      <c r="M520" s="8">
        <v>0.4</v>
      </c>
      <c r="N520" s="2" t="s">
        <v>23</v>
      </c>
      <c r="O520">
        <f t="shared" si="64"/>
        <v>2020</v>
      </c>
      <c r="P520">
        <f t="shared" si="65"/>
        <v>1</v>
      </c>
      <c r="Q520" t="str">
        <f t="shared" si="66"/>
        <v>janv</v>
      </c>
      <c r="R520" t="str">
        <f t="shared" si="67"/>
        <v>Nevada</v>
      </c>
      <c r="S520" t="str">
        <f t="shared" si="68"/>
        <v>2020-01</v>
      </c>
      <c r="T520">
        <f>IF(AND(COUNTIF(Calculs!$Q$2:$Q$12,$O520)&gt;0,COUNTIF(Calculs!$S$2:$S$12,$E520)&gt;0,COUNTIF(Calculs!$U$2:$U$12,$H520)&gt;0),1,0)</f>
        <v>1</v>
      </c>
      <c r="U520">
        <f t="shared" si="69"/>
        <v>330000</v>
      </c>
      <c r="V520">
        <f t="shared" si="70"/>
        <v>550</v>
      </c>
      <c r="W520">
        <f t="shared" si="71"/>
        <v>132000</v>
      </c>
    </row>
    <row r="521" spans="1:23" ht="15.75" customHeight="1" x14ac:dyDescent="0.3">
      <c r="A521" s="2" t="s">
        <v>29</v>
      </c>
      <c r="B521" s="2">
        <v>1128299</v>
      </c>
      <c r="C521" s="3">
        <v>43851</v>
      </c>
      <c r="D521" s="12" t="str" cm="1">
        <f t="array" ref="D521">_xlfn.SWITCH(WEEKDAY(C521,2), 1, "Lundi", 2, "Mardi", 3, "Mercredi", 4, "Jeudi", 5, "Vendredi", 6, "Samedi", 7, "Dimanche", "Erreur")</f>
        <v>Mardi</v>
      </c>
      <c r="E521" s="2" t="s">
        <v>30</v>
      </c>
      <c r="F521" s="2" t="s">
        <v>41</v>
      </c>
      <c r="G521" s="2" t="s">
        <v>42</v>
      </c>
      <c r="H521" s="4" t="s">
        <v>18</v>
      </c>
      <c r="I521" s="5">
        <v>65</v>
      </c>
      <c r="J521" s="6">
        <v>350</v>
      </c>
      <c r="K521" s="7">
        <v>227500</v>
      </c>
      <c r="L521" s="7">
        <v>56875</v>
      </c>
      <c r="M521" s="8">
        <v>0.25</v>
      </c>
      <c r="N521" s="2" t="s">
        <v>23</v>
      </c>
      <c r="O521">
        <f t="shared" si="64"/>
        <v>2020</v>
      </c>
      <c r="P521">
        <f t="shared" si="65"/>
        <v>1</v>
      </c>
      <c r="Q521" t="str">
        <f t="shared" si="66"/>
        <v>janv</v>
      </c>
      <c r="R521" t="str">
        <f t="shared" si="67"/>
        <v>Nevada</v>
      </c>
      <c r="S521" t="str">
        <f t="shared" si="68"/>
        <v>2020-01</v>
      </c>
      <c r="T521">
        <f>IF(AND(COUNTIF(Calculs!$Q$2:$Q$12,$O521)&gt;0,COUNTIF(Calculs!$S$2:$S$12,$E521)&gt;0,COUNTIF(Calculs!$U$2:$U$12,$H521)&gt;0),1,0)</f>
        <v>1</v>
      </c>
      <c r="U521">
        <f t="shared" si="69"/>
        <v>227500</v>
      </c>
      <c r="V521">
        <f t="shared" si="70"/>
        <v>350</v>
      </c>
      <c r="W521">
        <f t="shared" si="71"/>
        <v>56875</v>
      </c>
    </row>
    <row r="522" spans="1:23" ht="15.75" customHeight="1" x14ac:dyDescent="0.3">
      <c r="A522" s="2" t="s">
        <v>29</v>
      </c>
      <c r="B522" s="2">
        <v>1128299</v>
      </c>
      <c r="C522" s="3">
        <v>43852</v>
      </c>
      <c r="D522" s="12" t="str" cm="1">
        <f t="array" ref="D522">_xlfn.SWITCH(WEEKDAY(C522,2), 1, "Lundi", 2, "Mardi", 3, "Mercredi", 4, "Jeudi", 5, "Vendredi", 6, "Samedi", 7, "Dimanche", "Erreur")</f>
        <v>Mercredi</v>
      </c>
      <c r="E522" s="2" t="s">
        <v>30</v>
      </c>
      <c r="F522" s="2" t="s">
        <v>41</v>
      </c>
      <c r="G522" s="2" t="s">
        <v>42</v>
      </c>
      <c r="H522" s="4" t="s">
        <v>19</v>
      </c>
      <c r="I522" s="5">
        <v>65</v>
      </c>
      <c r="J522" s="6">
        <v>400</v>
      </c>
      <c r="K522" s="7">
        <v>260000</v>
      </c>
      <c r="L522" s="7">
        <v>104000</v>
      </c>
      <c r="M522" s="8">
        <v>0.4</v>
      </c>
      <c r="N522" s="2" t="s">
        <v>23</v>
      </c>
      <c r="O522">
        <f t="shared" si="64"/>
        <v>2020</v>
      </c>
      <c r="P522">
        <f t="shared" si="65"/>
        <v>1</v>
      </c>
      <c r="Q522" t="str">
        <f t="shared" si="66"/>
        <v>janv</v>
      </c>
      <c r="R522" t="str">
        <f t="shared" si="67"/>
        <v>Nevada</v>
      </c>
      <c r="S522" t="str">
        <f t="shared" si="68"/>
        <v>2020-01</v>
      </c>
      <c r="T522">
        <f>IF(AND(COUNTIF(Calculs!$Q$2:$Q$12,$O522)&gt;0,COUNTIF(Calculs!$S$2:$S$12,$E522)&gt;0,COUNTIF(Calculs!$U$2:$U$12,$H522)&gt;0),1,0)</f>
        <v>1</v>
      </c>
      <c r="U522">
        <f t="shared" si="69"/>
        <v>260000</v>
      </c>
      <c r="V522">
        <f t="shared" si="70"/>
        <v>400</v>
      </c>
      <c r="W522">
        <f t="shared" si="71"/>
        <v>104000</v>
      </c>
    </row>
    <row r="523" spans="1:23" ht="15.75" customHeight="1" x14ac:dyDescent="0.3">
      <c r="A523" s="2" t="s">
        <v>29</v>
      </c>
      <c r="B523" s="2">
        <v>1128299</v>
      </c>
      <c r="C523" s="3">
        <v>43853</v>
      </c>
      <c r="D523" s="12" t="str" cm="1">
        <f t="array" ref="D523">_xlfn.SWITCH(WEEKDAY(C523,2), 1, "Lundi", 2, "Mardi", 3, "Mercredi", 4, "Jeudi", 5, "Vendredi", 6, "Samedi", 7, "Dimanche", "Erreur")</f>
        <v>Jeudi</v>
      </c>
      <c r="E523" s="2" t="s">
        <v>30</v>
      </c>
      <c r="F523" s="2" t="s">
        <v>41</v>
      </c>
      <c r="G523" s="2" t="s">
        <v>42</v>
      </c>
      <c r="H523" s="4" t="s">
        <v>20</v>
      </c>
      <c r="I523" s="5">
        <v>60</v>
      </c>
      <c r="J523" s="6">
        <v>300</v>
      </c>
      <c r="K523" s="7">
        <v>180000</v>
      </c>
      <c r="L523" s="7">
        <v>62999.999999999993</v>
      </c>
      <c r="M523" s="8">
        <v>0.35</v>
      </c>
      <c r="N523" s="2" t="s">
        <v>23</v>
      </c>
      <c r="O523">
        <f t="shared" si="64"/>
        <v>2020</v>
      </c>
      <c r="P523">
        <f t="shared" si="65"/>
        <v>1</v>
      </c>
      <c r="Q523" t="str">
        <f t="shared" si="66"/>
        <v>janv</v>
      </c>
      <c r="R523" t="str">
        <f t="shared" si="67"/>
        <v>Nevada</v>
      </c>
      <c r="S523" t="str">
        <f t="shared" si="68"/>
        <v>2020-01</v>
      </c>
      <c r="T523">
        <f>IF(AND(COUNTIF(Calculs!$Q$2:$Q$12,$O523)&gt;0,COUNTIF(Calculs!$S$2:$S$12,$E523)&gt;0,COUNTIF(Calculs!$U$2:$U$12,$H523)&gt;0),1,0)</f>
        <v>1</v>
      </c>
      <c r="U523">
        <f t="shared" si="69"/>
        <v>180000</v>
      </c>
      <c r="V523">
        <f t="shared" si="70"/>
        <v>300</v>
      </c>
      <c r="W523">
        <f t="shared" si="71"/>
        <v>62999.999999999993</v>
      </c>
    </row>
    <row r="524" spans="1:23" ht="15.75" customHeight="1" x14ac:dyDescent="0.3">
      <c r="A524" s="2" t="s">
        <v>29</v>
      </c>
      <c r="B524" s="2">
        <v>1128299</v>
      </c>
      <c r="C524" s="3">
        <v>43854</v>
      </c>
      <c r="D524" s="12" t="str" cm="1">
        <f t="array" ref="D524">_xlfn.SWITCH(WEEKDAY(C524,2), 1, "Lundi", 2, "Mardi", 3, "Mercredi", 4, "Jeudi", 5, "Vendredi", 6, "Samedi", 7, "Dimanche", "Erreur")</f>
        <v>Vendredi</v>
      </c>
      <c r="E524" s="2" t="s">
        <v>30</v>
      </c>
      <c r="F524" s="2" t="s">
        <v>41</v>
      </c>
      <c r="G524" s="2" t="s">
        <v>42</v>
      </c>
      <c r="H524" s="4" t="s">
        <v>21</v>
      </c>
      <c r="I524" s="5">
        <v>65</v>
      </c>
      <c r="J524" s="6">
        <v>200</v>
      </c>
      <c r="K524" s="7">
        <v>130000</v>
      </c>
      <c r="L524" s="7">
        <v>71500</v>
      </c>
      <c r="M524" s="8">
        <v>0.55000000000000004</v>
      </c>
      <c r="N524" s="2" t="s">
        <v>23</v>
      </c>
      <c r="O524">
        <f t="shared" si="64"/>
        <v>2020</v>
      </c>
      <c r="P524">
        <f t="shared" si="65"/>
        <v>1</v>
      </c>
      <c r="Q524" t="str">
        <f t="shared" si="66"/>
        <v>janv</v>
      </c>
      <c r="R524" t="str">
        <f t="shared" si="67"/>
        <v>Nevada</v>
      </c>
      <c r="S524" t="str">
        <f t="shared" si="68"/>
        <v>2020-01</v>
      </c>
      <c r="T524">
        <f>IF(AND(COUNTIF(Calculs!$Q$2:$Q$12,$O524)&gt;0,COUNTIF(Calculs!$S$2:$S$12,$E524)&gt;0,COUNTIF(Calculs!$U$2:$U$12,$H524)&gt;0),1,0)</f>
        <v>1</v>
      </c>
      <c r="U524">
        <f t="shared" si="69"/>
        <v>130000</v>
      </c>
      <c r="V524">
        <f t="shared" si="70"/>
        <v>200</v>
      </c>
      <c r="W524">
        <f t="shared" si="71"/>
        <v>71500</v>
      </c>
    </row>
    <row r="525" spans="1:23" ht="15.75" customHeight="1" x14ac:dyDescent="0.3">
      <c r="A525" s="2" t="s">
        <v>29</v>
      </c>
      <c r="B525" s="2">
        <v>1128299</v>
      </c>
      <c r="C525" s="3">
        <v>43855</v>
      </c>
      <c r="D525" s="12" t="str" cm="1">
        <f t="array" ref="D525">_xlfn.SWITCH(WEEKDAY(C525,2), 1, "Lundi", 2, "Mardi", 3, "Mercredi", 4, "Jeudi", 5, "Vendredi", 6, "Samedi", 7, "Dimanche", "Erreur")</f>
        <v>Samedi</v>
      </c>
      <c r="E525" s="2" t="s">
        <v>30</v>
      </c>
      <c r="F525" s="2" t="s">
        <v>41</v>
      </c>
      <c r="G525" s="2" t="s">
        <v>42</v>
      </c>
      <c r="H525" s="4" t="s">
        <v>22</v>
      </c>
      <c r="I525" s="5">
        <v>80</v>
      </c>
      <c r="J525" s="6">
        <v>350</v>
      </c>
      <c r="K525" s="7">
        <v>280000</v>
      </c>
      <c r="L525" s="7">
        <v>56000</v>
      </c>
      <c r="M525" s="8">
        <v>0.2</v>
      </c>
      <c r="N525" s="2" t="s">
        <v>23</v>
      </c>
      <c r="O525">
        <f t="shared" si="64"/>
        <v>2020</v>
      </c>
      <c r="P525">
        <f t="shared" si="65"/>
        <v>1</v>
      </c>
      <c r="Q525" t="str">
        <f t="shared" si="66"/>
        <v>janv</v>
      </c>
      <c r="R525" t="str">
        <f t="shared" si="67"/>
        <v>Nevada</v>
      </c>
      <c r="S525" t="str">
        <f t="shared" si="68"/>
        <v>2020-01</v>
      </c>
      <c r="T525">
        <f>IF(AND(COUNTIF(Calculs!$Q$2:$Q$12,$O525)&gt;0,COUNTIF(Calculs!$S$2:$S$12,$E525)&gt;0,COUNTIF(Calculs!$U$2:$U$12,$H525)&gt;0),1,0)</f>
        <v>1</v>
      </c>
      <c r="U525">
        <f t="shared" si="69"/>
        <v>280000</v>
      </c>
      <c r="V525">
        <f t="shared" si="70"/>
        <v>350</v>
      </c>
      <c r="W525">
        <f t="shared" si="71"/>
        <v>56000</v>
      </c>
    </row>
    <row r="526" spans="1:23" ht="15.75" customHeight="1" x14ac:dyDescent="0.3">
      <c r="A526" s="2" t="s">
        <v>29</v>
      </c>
      <c r="B526" s="2">
        <v>1128299</v>
      </c>
      <c r="C526" s="3">
        <v>43856</v>
      </c>
      <c r="D526" s="12" t="str" cm="1">
        <f t="array" ref="D526">_xlfn.SWITCH(WEEKDAY(C526,2), 1, "Lundi", 2, "Mardi", 3, "Mercredi", 4, "Jeudi", 5, "Vendredi", 6, "Samedi", 7, "Dimanche", "Erreur")</f>
        <v>Dimanche</v>
      </c>
      <c r="E526" s="2" t="s">
        <v>30</v>
      </c>
      <c r="F526" s="2" t="s">
        <v>41</v>
      </c>
      <c r="G526" s="2" t="s">
        <v>42</v>
      </c>
      <c r="H526" s="4" t="s">
        <v>16</v>
      </c>
      <c r="I526" s="5">
        <v>60</v>
      </c>
      <c r="J526" s="6">
        <v>550</v>
      </c>
      <c r="K526" s="7">
        <v>330000</v>
      </c>
      <c r="L526" s="7">
        <v>148500</v>
      </c>
      <c r="M526" s="8">
        <v>0.45</v>
      </c>
      <c r="N526" s="2" t="s">
        <v>23</v>
      </c>
      <c r="O526">
        <f t="shared" si="64"/>
        <v>2020</v>
      </c>
      <c r="P526">
        <f t="shared" si="65"/>
        <v>1</v>
      </c>
      <c r="Q526" t="str">
        <f t="shared" si="66"/>
        <v>janv</v>
      </c>
      <c r="R526" t="str">
        <f t="shared" si="67"/>
        <v>Nevada</v>
      </c>
      <c r="S526" t="str">
        <f t="shared" si="68"/>
        <v>2020-01</v>
      </c>
      <c r="T526">
        <f>IF(AND(COUNTIF(Calculs!$Q$2:$Q$12,$O526)&gt;0,COUNTIF(Calculs!$S$2:$S$12,$E526)&gt;0,COUNTIF(Calculs!$U$2:$U$12,$H526)&gt;0),1,0)</f>
        <v>1</v>
      </c>
      <c r="U526">
        <f t="shared" si="69"/>
        <v>330000</v>
      </c>
      <c r="V526">
        <f t="shared" si="70"/>
        <v>550</v>
      </c>
      <c r="W526">
        <f t="shared" si="71"/>
        <v>148500</v>
      </c>
    </row>
    <row r="527" spans="1:23" ht="15.75" customHeight="1" x14ac:dyDescent="0.3">
      <c r="A527" s="2" t="s">
        <v>29</v>
      </c>
      <c r="B527" s="2">
        <v>1128299</v>
      </c>
      <c r="C527" s="3">
        <v>43857</v>
      </c>
      <c r="D527" s="12" t="str" cm="1">
        <f t="array" ref="D527">_xlfn.SWITCH(WEEKDAY(C527,2), 1, "Lundi", 2, "Mardi", 3, "Mercredi", 4, "Jeudi", 5, "Vendredi", 6, "Samedi", 7, "Dimanche", "Erreur")</f>
        <v>Lundi</v>
      </c>
      <c r="E527" s="2" t="s">
        <v>30</v>
      </c>
      <c r="F527" s="2" t="s">
        <v>41</v>
      </c>
      <c r="G527" s="2" t="s">
        <v>42</v>
      </c>
      <c r="H527" s="4" t="s">
        <v>18</v>
      </c>
      <c r="I527" s="5">
        <v>65</v>
      </c>
      <c r="J527" s="6">
        <v>400</v>
      </c>
      <c r="K527" s="7">
        <v>260000</v>
      </c>
      <c r="L527" s="7">
        <v>78000</v>
      </c>
      <c r="M527" s="8">
        <v>0.3</v>
      </c>
      <c r="N527" s="2" t="s">
        <v>23</v>
      </c>
      <c r="O527">
        <f t="shared" si="64"/>
        <v>2020</v>
      </c>
      <c r="P527">
        <f t="shared" si="65"/>
        <v>1</v>
      </c>
      <c r="Q527" t="str">
        <f t="shared" si="66"/>
        <v>janv</v>
      </c>
      <c r="R527" t="str">
        <f t="shared" si="67"/>
        <v>Nevada</v>
      </c>
      <c r="S527" t="str">
        <f t="shared" si="68"/>
        <v>2020-01</v>
      </c>
      <c r="T527">
        <f>IF(AND(COUNTIF(Calculs!$Q$2:$Q$12,$O527)&gt;0,COUNTIF(Calculs!$S$2:$S$12,$E527)&gt;0,COUNTIF(Calculs!$U$2:$U$12,$H527)&gt;0),1,0)</f>
        <v>1</v>
      </c>
      <c r="U527">
        <f t="shared" si="69"/>
        <v>260000</v>
      </c>
      <c r="V527">
        <f t="shared" si="70"/>
        <v>400</v>
      </c>
      <c r="W527">
        <f t="shared" si="71"/>
        <v>78000</v>
      </c>
    </row>
    <row r="528" spans="1:23" ht="15.75" customHeight="1" x14ac:dyDescent="0.3">
      <c r="A528" s="2" t="s">
        <v>29</v>
      </c>
      <c r="B528" s="2">
        <v>1128299</v>
      </c>
      <c r="C528" s="3">
        <v>43858</v>
      </c>
      <c r="D528" s="12" t="str" cm="1">
        <f t="array" ref="D528">_xlfn.SWITCH(WEEKDAY(C528,2), 1, "Lundi", 2, "Mardi", 3, "Mercredi", 4, "Jeudi", 5, "Vendredi", 6, "Samedi", 7, "Dimanche", "Erreur")</f>
        <v>Mardi</v>
      </c>
      <c r="E528" s="2" t="s">
        <v>30</v>
      </c>
      <c r="F528" s="2" t="s">
        <v>41</v>
      </c>
      <c r="G528" s="2" t="s">
        <v>42</v>
      </c>
      <c r="H528" s="4" t="s">
        <v>19</v>
      </c>
      <c r="I528" s="5">
        <v>65</v>
      </c>
      <c r="J528" s="6">
        <v>400</v>
      </c>
      <c r="K528" s="7">
        <v>260000</v>
      </c>
      <c r="L528" s="7">
        <v>117000</v>
      </c>
      <c r="M528" s="8">
        <v>0.45</v>
      </c>
      <c r="N528" s="2" t="s">
        <v>23</v>
      </c>
      <c r="O528">
        <f t="shared" si="64"/>
        <v>2020</v>
      </c>
      <c r="P528">
        <f t="shared" si="65"/>
        <v>1</v>
      </c>
      <c r="Q528" t="str">
        <f t="shared" si="66"/>
        <v>janv</v>
      </c>
      <c r="R528" t="str">
        <f t="shared" si="67"/>
        <v>Nevada</v>
      </c>
      <c r="S528" t="str">
        <f t="shared" si="68"/>
        <v>2020-01</v>
      </c>
      <c r="T528">
        <f>IF(AND(COUNTIF(Calculs!$Q$2:$Q$12,$O528)&gt;0,COUNTIF(Calculs!$S$2:$S$12,$E528)&gt;0,COUNTIF(Calculs!$U$2:$U$12,$H528)&gt;0),1,0)</f>
        <v>1</v>
      </c>
      <c r="U528">
        <f t="shared" si="69"/>
        <v>260000</v>
      </c>
      <c r="V528">
        <f t="shared" si="70"/>
        <v>400</v>
      </c>
      <c r="W528">
        <f t="shared" si="71"/>
        <v>117000</v>
      </c>
    </row>
    <row r="529" spans="1:23" ht="15.75" customHeight="1" x14ac:dyDescent="0.3">
      <c r="A529" s="2" t="s">
        <v>29</v>
      </c>
      <c r="B529" s="2">
        <v>1128299</v>
      </c>
      <c r="C529" s="3">
        <v>43859</v>
      </c>
      <c r="D529" s="12" t="str" cm="1">
        <f t="array" ref="D529">_xlfn.SWITCH(WEEKDAY(C529,2), 1, "Lundi", 2, "Mardi", 3, "Mercredi", 4, "Jeudi", 5, "Vendredi", 6, "Samedi", 7, "Dimanche", "Erreur")</f>
        <v>Mercredi</v>
      </c>
      <c r="E529" s="2" t="s">
        <v>30</v>
      </c>
      <c r="F529" s="2" t="s">
        <v>41</v>
      </c>
      <c r="G529" s="2" t="s">
        <v>42</v>
      </c>
      <c r="H529" s="4" t="s">
        <v>20</v>
      </c>
      <c r="I529" s="5">
        <v>60</v>
      </c>
      <c r="J529" s="6">
        <v>300</v>
      </c>
      <c r="K529" s="7">
        <v>180000</v>
      </c>
      <c r="L529" s="7">
        <v>72000</v>
      </c>
      <c r="M529" s="8">
        <v>0.39999999999999997</v>
      </c>
      <c r="N529" s="2" t="s">
        <v>23</v>
      </c>
      <c r="O529">
        <f t="shared" si="64"/>
        <v>2020</v>
      </c>
      <c r="P529">
        <f t="shared" si="65"/>
        <v>1</v>
      </c>
      <c r="Q529" t="str">
        <f t="shared" si="66"/>
        <v>janv</v>
      </c>
      <c r="R529" t="str">
        <f t="shared" si="67"/>
        <v>Nevada</v>
      </c>
      <c r="S529" t="str">
        <f t="shared" si="68"/>
        <v>2020-01</v>
      </c>
      <c r="T529">
        <f>IF(AND(COUNTIF(Calculs!$Q$2:$Q$12,$O529)&gt;0,COUNTIF(Calculs!$S$2:$S$12,$E529)&gt;0,COUNTIF(Calculs!$U$2:$U$12,$H529)&gt;0),1,0)</f>
        <v>1</v>
      </c>
      <c r="U529">
        <f t="shared" si="69"/>
        <v>180000</v>
      </c>
      <c r="V529">
        <f t="shared" si="70"/>
        <v>300</v>
      </c>
      <c r="W529">
        <f t="shared" si="71"/>
        <v>72000</v>
      </c>
    </row>
    <row r="530" spans="1:23" ht="15.75" customHeight="1" x14ac:dyDescent="0.3">
      <c r="A530" s="2" t="s">
        <v>29</v>
      </c>
      <c r="B530" s="2">
        <v>1128299</v>
      </c>
      <c r="C530" s="3">
        <v>43860</v>
      </c>
      <c r="D530" s="12" t="str" cm="1">
        <f t="array" ref="D530">_xlfn.SWITCH(WEEKDAY(C530,2), 1, "Lundi", 2, "Mardi", 3, "Mercredi", 4, "Jeudi", 5, "Vendredi", 6, "Samedi", 7, "Dimanche", "Erreur")</f>
        <v>Jeudi</v>
      </c>
      <c r="E530" s="2" t="s">
        <v>30</v>
      </c>
      <c r="F530" s="2" t="s">
        <v>41</v>
      </c>
      <c r="G530" s="2" t="s">
        <v>42</v>
      </c>
      <c r="H530" s="4" t="s">
        <v>21</v>
      </c>
      <c r="I530" s="5">
        <v>65</v>
      </c>
      <c r="J530" s="6">
        <v>200</v>
      </c>
      <c r="K530" s="7">
        <v>130000</v>
      </c>
      <c r="L530" s="7">
        <v>78000.000000000015</v>
      </c>
      <c r="M530" s="8">
        <v>0.60000000000000009</v>
      </c>
      <c r="N530" s="2" t="s">
        <v>23</v>
      </c>
      <c r="O530">
        <f t="shared" si="64"/>
        <v>2020</v>
      </c>
      <c r="P530">
        <f t="shared" si="65"/>
        <v>1</v>
      </c>
      <c r="Q530" t="str">
        <f t="shared" si="66"/>
        <v>janv</v>
      </c>
      <c r="R530" t="str">
        <f t="shared" si="67"/>
        <v>Nevada</v>
      </c>
      <c r="S530" t="str">
        <f t="shared" si="68"/>
        <v>2020-01</v>
      </c>
      <c r="T530">
        <f>IF(AND(COUNTIF(Calculs!$Q$2:$Q$12,$O530)&gt;0,COUNTIF(Calculs!$S$2:$S$12,$E530)&gt;0,COUNTIF(Calculs!$U$2:$U$12,$H530)&gt;0),1,0)</f>
        <v>1</v>
      </c>
      <c r="U530">
        <f t="shared" si="69"/>
        <v>130000</v>
      </c>
      <c r="V530">
        <f t="shared" si="70"/>
        <v>200</v>
      </c>
      <c r="W530">
        <f t="shared" si="71"/>
        <v>78000.000000000015</v>
      </c>
    </row>
    <row r="531" spans="1:23" ht="15.75" customHeight="1" x14ac:dyDescent="0.3">
      <c r="A531" s="2" t="s">
        <v>29</v>
      </c>
      <c r="B531" s="2">
        <v>1128299</v>
      </c>
      <c r="C531" s="3">
        <v>43861</v>
      </c>
      <c r="D531" s="12" t="str" cm="1">
        <f t="array" ref="D531">_xlfn.SWITCH(WEEKDAY(C531,2), 1, "Lundi", 2, "Mardi", 3, "Mercredi", 4, "Jeudi", 5, "Vendredi", 6, "Samedi", 7, "Dimanche", "Erreur")</f>
        <v>Vendredi</v>
      </c>
      <c r="E531" s="2" t="s">
        <v>30</v>
      </c>
      <c r="F531" s="2" t="s">
        <v>41</v>
      </c>
      <c r="G531" s="2" t="s">
        <v>42</v>
      </c>
      <c r="H531" s="4" t="s">
        <v>22</v>
      </c>
      <c r="I531" s="5">
        <v>80</v>
      </c>
      <c r="J531" s="6">
        <v>450</v>
      </c>
      <c r="K531" s="7">
        <v>360000</v>
      </c>
      <c r="L531" s="7">
        <v>90000</v>
      </c>
      <c r="M531" s="8">
        <v>0.25</v>
      </c>
      <c r="N531" s="2" t="s">
        <v>23</v>
      </c>
      <c r="O531">
        <f t="shared" si="64"/>
        <v>2020</v>
      </c>
      <c r="P531">
        <f t="shared" si="65"/>
        <v>1</v>
      </c>
      <c r="Q531" t="str">
        <f t="shared" si="66"/>
        <v>janv</v>
      </c>
      <c r="R531" t="str">
        <f t="shared" si="67"/>
        <v>Nevada</v>
      </c>
      <c r="S531" t="str">
        <f t="shared" si="68"/>
        <v>2020-01</v>
      </c>
      <c r="T531">
        <f>IF(AND(COUNTIF(Calculs!$Q$2:$Q$12,$O531)&gt;0,COUNTIF(Calculs!$S$2:$S$12,$E531)&gt;0,COUNTIF(Calculs!$U$2:$U$12,$H531)&gt;0),1,0)</f>
        <v>1</v>
      </c>
      <c r="U531">
        <f t="shared" si="69"/>
        <v>360000</v>
      </c>
      <c r="V531">
        <f t="shared" si="70"/>
        <v>450</v>
      </c>
      <c r="W531">
        <f t="shared" si="71"/>
        <v>90000</v>
      </c>
    </row>
    <row r="532" spans="1:23" ht="15.75" customHeight="1" x14ac:dyDescent="0.3">
      <c r="A532" s="2" t="s">
        <v>29</v>
      </c>
      <c r="B532" s="2">
        <v>1128299</v>
      </c>
      <c r="C532" s="3">
        <v>43862</v>
      </c>
      <c r="D532" s="12" t="str" cm="1">
        <f t="array" ref="D532">_xlfn.SWITCH(WEEKDAY(C532,2), 1, "Lundi", 2, "Mardi", 3, "Mercredi", 4, "Jeudi", 5, "Vendredi", 6, "Samedi", 7, "Dimanche", "Erreur")</f>
        <v>Samedi</v>
      </c>
      <c r="E532" s="2" t="s">
        <v>30</v>
      </c>
      <c r="F532" s="2" t="s">
        <v>41</v>
      </c>
      <c r="G532" s="2" t="s">
        <v>42</v>
      </c>
      <c r="H532" s="4" t="s">
        <v>16</v>
      </c>
      <c r="I532" s="5">
        <v>60</v>
      </c>
      <c r="J532" s="6">
        <v>700</v>
      </c>
      <c r="K532" s="7">
        <v>420000</v>
      </c>
      <c r="L532" s="7">
        <v>189000</v>
      </c>
      <c r="M532" s="8">
        <v>0.45</v>
      </c>
      <c r="N532" s="2" t="s">
        <v>23</v>
      </c>
      <c r="O532">
        <f t="shared" si="64"/>
        <v>2020</v>
      </c>
      <c r="P532">
        <f t="shared" si="65"/>
        <v>2</v>
      </c>
      <c r="Q532" t="str">
        <f t="shared" si="66"/>
        <v>févr</v>
      </c>
      <c r="R532" t="str">
        <f t="shared" si="67"/>
        <v>Nevada</v>
      </c>
      <c r="S532" t="str">
        <f t="shared" si="68"/>
        <v>2020-02</v>
      </c>
      <c r="T532">
        <f>IF(AND(COUNTIF(Calculs!$Q$2:$Q$12,$O532)&gt;0,COUNTIF(Calculs!$S$2:$S$12,$E532)&gt;0,COUNTIF(Calculs!$U$2:$U$12,$H532)&gt;0),1,0)</f>
        <v>1</v>
      </c>
      <c r="U532">
        <f t="shared" si="69"/>
        <v>420000</v>
      </c>
      <c r="V532">
        <f t="shared" si="70"/>
        <v>700</v>
      </c>
      <c r="W532">
        <f t="shared" si="71"/>
        <v>189000</v>
      </c>
    </row>
    <row r="533" spans="1:23" ht="15.75" customHeight="1" x14ac:dyDescent="0.3">
      <c r="A533" s="2" t="s">
        <v>29</v>
      </c>
      <c r="B533" s="2">
        <v>1128299</v>
      </c>
      <c r="C533" s="3">
        <v>43863</v>
      </c>
      <c r="D533" s="12" t="str" cm="1">
        <f t="array" ref="D533">_xlfn.SWITCH(WEEKDAY(C533,2), 1, "Lundi", 2, "Mardi", 3, "Mercredi", 4, "Jeudi", 5, "Vendredi", 6, "Samedi", 7, "Dimanche", "Erreur")</f>
        <v>Dimanche</v>
      </c>
      <c r="E533" s="2" t="s">
        <v>30</v>
      </c>
      <c r="F533" s="2" t="s">
        <v>41</v>
      </c>
      <c r="G533" s="2" t="s">
        <v>42</v>
      </c>
      <c r="H533" s="4" t="s">
        <v>18</v>
      </c>
      <c r="I533" s="5">
        <v>65</v>
      </c>
      <c r="J533" s="6">
        <v>550</v>
      </c>
      <c r="K533" s="7">
        <v>357500</v>
      </c>
      <c r="L533" s="7">
        <v>107250</v>
      </c>
      <c r="M533" s="8">
        <v>0.3</v>
      </c>
      <c r="N533" s="2" t="s">
        <v>23</v>
      </c>
      <c r="O533">
        <f t="shared" si="64"/>
        <v>2020</v>
      </c>
      <c r="P533">
        <f t="shared" si="65"/>
        <v>2</v>
      </c>
      <c r="Q533" t="str">
        <f t="shared" si="66"/>
        <v>févr</v>
      </c>
      <c r="R533" t="str">
        <f t="shared" si="67"/>
        <v>Nevada</v>
      </c>
      <c r="S533" t="str">
        <f t="shared" si="68"/>
        <v>2020-02</v>
      </c>
      <c r="T533">
        <f>IF(AND(COUNTIF(Calculs!$Q$2:$Q$12,$O533)&gt;0,COUNTIF(Calculs!$S$2:$S$12,$E533)&gt;0,COUNTIF(Calculs!$U$2:$U$12,$H533)&gt;0),1,0)</f>
        <v>1</v>
      </c>
      <c r="U533">
        <f t="shared" si="69"/>
        <v>357500</v>
      </c>
      <c r="V533">
        <f t="shared" si="70"/>
        <v>550</v>
      </c>
      <c r="W533">
        <f t="shared" si="71"/>
        <v>107250</v>
      </c>
    </row>
    <row r="534" spans="1:23" ht="15.75" customHeight="1" x14ac:dyDescent="0.3">
      <c r="A534" s="2" t="s">
        <v>29</v>
      </c>
      <c r="B534" s="2">
        <v>1128299</v>
      </c>
      <c r="C534" s="3">
        <v>43864</v>
      </c>
      <c r="D534" s="12" t="str" cm="1">
        <f t="array" ref="D534">_xlfn.SWITCH(WEEKDAY(C534,2), 1, "Lundi", 2, "Mardi", 3, "Mercredi", 4, "Jeudi", 5, "Vendredi", 6, "Samedi", 7, "Dimanche", "Erreur")</f>
        <v>Lundi</v>
      </c>
      <c r="E534" s="2" t="s">
        <v>30</v>
      </c>
      <c r="F534" s="2" t="s">
        <v>41</v>
      </c>
      <c r="G534" s="2" t="s">
        <v>42</v>
      </c>
      <c r="H534" s="4" t="s">
        <v>19</v>
      </c>
      <c r="I534" s="5">
        <v>65</v>
      </c>
      <c r="J534" s="6">
        <v>550</v>
      </c>
      <c r="K534" s="7">
        <v>357500</v>
      </c>
      <c r="L534" s="7">
        <v>160875</v>
      </c>
      <c r="M534" s="8">
        <v>0.45</v>
      </c>
      <c r="N534" s="2" t="s">
        <v>23</v>
      </c>
      <c r="O534">
        <f t="shared" si="64"/>
        <v>2020</v>
      </c>
      <c r="P534">
        <f t="shared" si="65"/>
        <v>2</v>
      </c>
      <c r="Q534" t="str">
        <f t="shared" si="66"/>
        <v>févr</v>
      </c>
      <c r="R534" t="str">
        <f t="shared" si="67"/>
        <v>Nevada</v>
      </c>
      <c r="S534" t="str">
        <f t="shared" si="68"/>
        <v>2020-02</v>
      </c>
      <c r="T534">
        <f>IF(AND(COUNTIF(Calculs!$Q$2:$Q$12,$O534)&gt;0,COUNTIF(Calculs!$S$2:$S$12,$E534)&gt;0,COUNTIF(Calculs!$U$2:$U$12,$H534)&gt;0),1,0)</f>
        <v>1</v>
      </c>
      <c r="U534">
        <f t="shared" si="69"/>
        <v>357500</v>
      </c>
      <c r="V534">
        <f t="shared" si="70"/>
        <v>550</v>
      </c>
      <c r="W534">
        <f t="shared" si="71"/>
        <v>160875</v>
      </c>
    </row>
    <row r="535" spans="1:23" ht="15.75" customHeight="1" x14ac:dyDescent="0.3">
      <c r="A535" s="2" t="s">
        <v>29</v>
      </c>
      <c r="B535" s="2">
        <v>1128299</v>
      </c>
      <c r="C535" s="3">
        <v>43865</v>
      </c>
      <c r="D535" s="12" t="str" cm="1">
        <f t="array" ref="D535">_xlfn.SWITCH(WEEKDAY(C535,2), 1, "Lundi", 2, "Mardi", 3, "Mercredi", 4, "Jeudi", 5, "Vendredi", 6, "Samedi", 7, "Dimanche", "Erreur")</f>
        <v>Mardi</v>
      </c>
      <c r="E535" s="2" t="s">
        <v>30</v>
      </c>
      <c r="F535" s="2" t="s">
        <v>41</v>
      </c>
      <c r="G535" s="2" t="s">
        <v>42</v>
      </c>
      <c r="H535" s="4" t="s">
        <v>20</v>
      </c>
      <c r="I535" s="5">
        <v>60</v>
      </c>
      <c r="J535" s="6">
        <v>425</v>
      </c>
      <c r="K535" s="7">
        <v>255000</v>
      </c>
      <c r="L535" s="7">
        <v>101999.99999999999</v>
      </c>
      <c r="M535" s="8">
        <v>0.39999999999999997</v>
      </c>
      <c r="N535" s="2" t="s">
        <v>23</v>
      </c>
      <c r="O535">
        <f t="shared" si="64"/>
        <v>2020</v>
      </c>
      <c r="P535">
        <f t="shared" si="65"/>
        <v>2</v>
      </c>
      <c r="Q535" t="str">
        <f t="shared" si="66"/>
        <v>févr</v>
      </c>
      <c r="R535" t="str">
        <f t="shared" si="67"/>
        <v>Nevada</v>
      </c>
      <c r="S535" t="str">
        <f t="shared" si="68"/>
        <v>2020-02</v>
      </c>
      <c r="T535">
        <f>IF(AND(COUNTIF(Calculs!$Q$2:$Q$12,$O535)&gt;0,COUNTIF(Calculs!$S$2:$S$12,$E535)&gt;0,COUNTIF(Calculs!$U$2:$U$12,$H535)&gt;0),1,0)</f>
        <v>1</v>
      </c>
      <c r="U535">
        <f t="shared" si="69"/>
        <v>255000</v>
      </c>
      <c r="V535">
        <f t="shared" si="70"/>
        <v>425</v>
      </c>
      <c r="W535">
        <f t="shared" si="71"/>
        <v>101999.99999999999</v>
      </c>
    </row>
    <row r="536" spans="1:23" ht="15.75" customHeight="1" x14ac:dyDescent="0.3">
      <c r="A536" s="2" t="s">
        <v>29</v>
      </c>
      <c r="B536" s="2">
        <v>1128299</v>
      </c>
      <c r="C536" s="3">
        <v>43866</v>
      </c>
      <c r="D536" s="12" t="str" cm="1">
        <f t="array" ref="D536">_xlfn.SWITCH(WEEKDAY(C536,2), 1, "Lundi", 2, "Mardi", 3, "Mercredi", 4, "Jeudi", 5, "Vendredi", 6, "Samedi", 7, "Dimanche", "Erreur")</f>
        <v>Mercredi</v>
      </c>
      <c r="E536" s="2" t="s">
        <v>30</v>
      </c>
      <c r="F536" s="2" t="s">
        <v>41</v>
      </c>
      <c r="G536" s="2" t="s">
        <v>42</v>
      </c>
      <c r="H536" s="4" t="s">
        <v>21</v>
      </c>
      <c r="I536" s="5">
        <v>65</v>
      </c>
      <c r="J536" s="6">
        <v>300</v>
      </c>
      <c r="K536" s="7">
        <v>195000</v>
      </c>
      <c r="L536" s="7">
        <v>117000.00000000001</v>
      </c>
      <c r="M536" s="8">
        <v>0.60000000000000009</v>
      </c>
      <c r="N536" s="2" t="s">
        <v>23</v>
      </c>
      <c r="O536">
        <f t="shared" si="64"/>
        <v>2020</v>
      </c>
      <c r="P536">
        <f t="shared" si="65"/>
        <v>2</v>
      </c>
      <c r="Q536" t="str">
        <f t="shared" si="66"/>
        <v>févr</v>
      </c>
      <c r="R536" t="str">
        <f t="shared" si="67"/>
        <v>Nevada</v>
      </c>
      <c r="S536" t="str">
        <f t="shared" si="68"/>
        <v>2020-02</v>
      </c>
      <c r="T536">
        <f>IF(AND(COUNTIF(Calculs!$Q$2:$Q$12,$O536)&gt;0,COUNTIF(Calculs!$S$2:$S$12,$E536)&gt;0,COUNTIF(Calculs!$U$2:$U$12,$H536)&gt;0),1,0)</f>
        <v>1</v>
      </c>
      <c r="U536">
        <f t="shared" si="69"/>
        <v>195000</v>
      </c>
      <c r="V536">
        <f t="shared" si="70"/>
        <v>300</v>
      </c>
      <c r="W536">
        <f t="shared" si="71"/>
        <v>117000.00000000001</v>
      </c>
    </row>
    <row r="537" spans="1:23" ht="15.75" customHeight="1" x14ac:dyDescent="0.3">
      <c r="A537" s="2" t="s">
        <v>29</v>
      </c>
      <c r="B537" s="2">
        <v>1128299</v>
      </c>
      <c r="C537" s="3">
        <v>43867</v>
      </c>
      <c r="D537" s="12" t="str" cm="1">
        <f t="array" ref="D537">_xlfn.SWITCH(WEEKDAY(C537,2), 1, "Lundi", 2, "Mardi", 3, "Mercredi", 4, "Jeudi", 5, "Vendredi", 6, "Samedi", 7, "Dimanche", "Erreur")</f>
        <v>Jeudi</v>
      </c>
      <c r="E537" s="2" t="s">
        <v>30</v>
      </c>
      <c r="F537" s="2" t="s">
        <v>41</v>
      </c>
      <c r="G537" s="2" t="s">
        <v>42</v>
      </c>
      <c r="H537" s="4" t="s">
        <v>22</v>
      </c>
      <c r="I537" s="5">
        <v>80</v>
      </c>
      <c r="J537" s="6">
        <v>600</v>
      </c>
      <c r="K537" s="7">
        <v>480000</v>
      </c>
      <c r="L537" s="7">
        <v>120000</v>
      </c>
      <c r="M537" s="8">
        <v>0.25</v>
      </c>
      <c r="N537" s="2" t="s">
        <v>23</v>
      </c>
      <c r="O537">
        <f t="shared" si="64"/>
        <v>2020</v>
      </c>
      <c r="P537">
        <f t="shared" si="65"/>
        <v>2</v>
      </c>
      <c r="Q537" t="str">
        <f t="shared" si="66"/>
        <v>févr</v>
      </c>
      <c r="R537" t="str">
        <f t="shared" si="67"/>
        <v>Nevada</v>
      </c>
      <c r="S537" t="str">
        <f t="shared" si="68"/>
        <v>2020-02</v>
      </c>
      <c r="T537">
        <f>IF(AND(COUNTIF(Calculs!$Q$2:$Q$12,$O537)&gt;0,COUNTIF(Calculs!$S$2:$S$12,$E537)&gt;0,COUNTIF(Calculs!$U$2:$U$12,$H537)&gt;0),1,0)</f>
        <v>1</v>
      </c>
      <c r="U537">
        <f t="shared" si="69"/>
        <v>480000</v>
      </c>
      <c r="V537">
        <f t="shared" si="70"/>
        <v>600</v>
      </c>
      <c r="W537">
        <f t="shared" si="71"/>
        <v>120000</v>
      </c>
    </row>
    <row r="538" spans="1:23" ht="15.75" customHeight="1" x14ac:dyDescent="0.3">
      <c r="A538" s="2" t="s">
        <v>29</v>
      </c>
      <c r="B538" s="2">
        <v>1128299</v>
      </c>
      <c r="C538" s="3">
        <v>43868</v>
      </c>
      <c r="D538" s="12" t="str" cm="1">
        <f t="array" ref="D538">_xlfn.SWITCH(WEEKDAY(C538,2), 1, "Lundi", 2, "Mardi", 3, "Mercredi", 4, "Jeudi", 5, "Vendredi", 6, "Samedi", 7, "Dimanche", "Erreur")</f>
        <v>Vendredi</v>
      </c>
      <c r="E538" s="2" t="s">
        <v>30</v>
      </c>
      <c r="F538" s="2" t="s">
        <v>41</v>
      </c>
      <c r="G538" s="2" t="s">
        <v>42</v>
      </c>
      <c r="H538" s="4" t="s">
        <v>16</v>
      </c>
      <c r="I538" s="5">
        <v>60</v>
      </c>
      <c r="J538" s="6">
        <v>750</v>
      </c>
      <c r="K538" s="7">
        <v>450000</v>
      </c>
      <c r="L538" s="7">
        <v>180000</v>
      </c>
      <c r="M538" s="8">
        <v>0.4</v>
      </c>
      <c r="N538" s="2" t="s">
        <v>23</v>
      </c>
      <c r="O538">
        <f t="shared" si="64"/>
        <v>2020</v>
      </c>
      <c r="P538">
        <f t="shared" si="65"/>
        <v>2</v>
      </c>
      <c r="Q538" t="str">
        <f t="shared" si="66"/>
        <v>févr</v>
      </c>
      <c r="R538" t="str">
        <f t="shared" si="67"/>
        <v>Nevada</v>
      </c>
      <c r="S538" t="str">
        <f t="shared" si="68"/>
        <v>2020-02</v>
      </c>
      <c r="T538">
        <f>IF(AND(COUNTIF(Calculs!$Q$2:$Q$12,$O538)&gt;0,COUNTIF(Calculs!$S$2:$S$12,$E538)&gt;0,COUNTIF(Calculs!$U$2:$U$12,$H538)&gt;0),1,0)</f>
        <v>1</v>
      </c>
      <c r="U538">
        <f t="shared" si="69"/>
        <v>450000</v>
      </c>
      <c r="V538">
        <f t="shared" si="70"/>
        <v>750</v>
      </c>
      <c r="W538">
        <f t="shared" si="71"/>
        <v>180000</v>
      </c>
    </row>
    <row r="539" spans="1:23" ht="15.75" customHeight="1" x14ac:dyDescent="0.3">
      <c r="A539" s="2" t="s">
        <v>29</v>
      </c>
      <c r="B539" s="2">
        <v>1128299</v>
      </c>
      <c r="C539" s="3">
        <v>43869</v>
      </c>
      <c r="D539" s="12" t="str" cm="1">
        <f t="array" ref="D539">_xlfn.SWITCH(WEEKDAY(C539,2), 1, "Lundi", 2, "Mardi", 3, "Mercredi", 4, "Jeudi", 5, "Vendredi", 6, "Samedi", 7, "Dimanche", "Erreur")</f>
        <v>Samedi</v>
      </c>
      <c r="E539" s="2" t="s">
        <v>30</v>
      </c>
      <c r="F539" s="2" t="s">
        <v>41</v>
      </c>
      <c r="G539" s="2" t="s">
        <v>42</v>
      </c>
      <c r="H539" s="4" t="s">
        <v>18</v>
      </c>
      <c r="I539" s="5">
        <v>65</v>
      </c>
      <c r="J539" s="6">
        <v>600</v>
      </c>
      <c r="K539" s="7">
        <v>390000</v>
      </c>
      <c r="L539" s="7">
        <v>97500</v>
      </c>
      <c r="M539" s="8">
        <v>0.25</v>
      </c>
      <c r="N539" s="2" t="s">
        <v>23</v>
      </c>
      <c r="O539">
        <f t="shared" si="64"/>
        <v>2020</v>
      </c>
      <c r="P539">
        <f t="shared" si="65"/>
        <v>2</v>
      </c>
      <c r="Q539" t="str">
        <f t="shared" si="66"/>
        <v>févr</v>
      </c>
      <c r="R539" t="str">
        <f t="shared" si="67"/>
        <v>Nevada</v>
      </c>
      <c r="S539" t="str">
        <f t="shared" si="68"/>
        <v>2020-02</v>
      </c>
      <c r="T539">
        <f>IF(AND(COUNTIF(Calculs!$Q$2:$Q$12,$O539)&gt;0,COUNTIF(Calculs!$S$2:$S$12,$E539)&gt;0,COUNTIF(Calculs!$U$2:$U$12,$H539)&gt;0),1,0)</f>
        <v>1</v>
      </c>
      <c r="U539">
        <f t="shared" si="69"/>
        <v>390000</v>
      </c>
      <c r="V539">
        <f t="shared" si="70"/>
        <v>600</v>
      </c>
      <c r="W539">
        <f t="shared" si="71"/>
        <v>97500</v>
      </c>
    </row>
    <row r="540" spans="1:23" ht="15.75" customHeight="1" x14ac:dyDescent="0.3">
      <c r="A540" s="2" t="s">
        <v>29</v>
      </c>
      <c r="B540" s="2">
        <v>1128299</v>
      </c>
      <c r="C540" s="3">
        <v>43870</v>
      </c>
      <c r="D540" s="12" t="str" cm="1">
        <f t="array" ref="D540">_xlfn.SWITCH(WEEKDAY(C540,2), 1, "Lundi", 2, "Mardi", 3, "Mercredi", 4, "Jeudi", 5, "Vendredi", 6, "Samedi", 7, "Dimanche", "Erreur")</f>
        <v>Dimanche</v>
      </c>
      <c r="E540" s="2" t="s">
        <v>30</v>
      </c>
      <c r="F540" s="2" t="s">
        <v>41</v>
      </c>
      <c r="G540" s="2" t="s">
        <v>42</v>
      </c>
      <c r="H540" s="4" t="s">
        <v>19</v>
      </c>
      <c r="I540" s="5">
        <v>65</v>
      </c>
      <c r="J540" s="6">
        <v>550</v>
      </c>
      <c r="K540" s="7">
        <v>357500</v>
      </c>
      <c r="L540" s="7">
        <v>143000</v>
      </c>
      <c r="M540" s="8">
        <v>0.4</v>
      </c>
      <c r="N540" s="2" t="s">
        <v>17</v>
      </c>
      <c r="O540">
        <f t="shared" si="64"/>
        <v>2020</v>
      </c>
      <c r="P540">
        <f t="shared" si="65"/>
        <v>2</v>
      </c>
      <c r="Q540" t="str">
        <f t="shared" si="66"/>
        <v>févr</v>
      </c>
      <c r="R540" t="str">
        <f t="shared" si="67"/>
        <v>Nevada</v>
      </c>
      <c r="S540" t="str">
        <f t="shared" si="68"/>
        <v>2020-02</v>
      </c>
      <c r="T540">
        <f>IF(AND(COUNTIF(Calculs!$Q$2:$Q$12,$O540)&gt;0,COUNTIF(Calculs!$S$2:$S$12,$E540)&gt;0,COUNTIF(Calculs!$U$2:$U$12,$H540)&gt;0),1,0)</f>
        <v>1</v>
      </c>
      <c r="U540">
        <f t="shared" si="69"/>
        <v>357500</v>
      </c>
      <c r="V540">
        <f t="shared" si="70"/>
        <v>550</v>
      </c>
      <c r="W540">
        <f t="shared" si="71"/>
        <v>143000</v>
      </c>
    </row>
    <row r="541" spans="1:23" ht="15.75" customHeight="1" x14ac:dyDescent="0.3">
      <c r="A541" s="2" t="s">
        <v>29</v>
      </c>
      <c r="B541" s="2">
        <v>1128299</v>
      </c>
      <c r="C541" s="3">
        <v>43871</v>
      </c>
      <c r="D541" s="12" t="str" cm="1">
        <f t="array" ref="D541">_xlfn.SWITCH(WEEKDAY(C541,2), 1, "Lundi", 2, "Mardi", 3, "Mercredi", 4, "Jeudi", 5, "Vendredi", 6, "Samedi", 7, "Dimanche", "Erreur")</f>
        <v>Lundi</v>
      </c>
      <c r="E541" s="2" t="s">
        <v>30</v>
      </c>
      <c r="F541" s="2" t="s">
        <v>41</v>
      </c>
      <c r="G541" s="2" t="s">
        <v>42</v>
      </c>
      <c r="H541" s="4" t="s">
        <v>20</v>
      </c>
      <c r="I541" s="5">
        <v>60</v>
      </c>
      <c r="J541" s="6">
        <v>450</v>
      </c>
      <c r="K541" s="7">
        <v>270000</v>
      </c>
      <c r="L541" s="7">
        <v>94500</v>
      </c>
      <c r="M541" s="8">
        <v>0.35</v>
      </c>
      <c r="N541" s="2" t="s">
        <v>17</v>
      </c>
      <c r="O541">
        <f t="shared" si="64"/>
        <v>2020</v>
      </c>
      <c r="P541">
        <f t="shared" si="65"/>
        <v>2</v>
      </c>
      <c r="Q541" t="str">
        <f t="shared" si="66"/>
        <v>févr</v>
      </c>
      <c r="R541" t="str">
        <f t="shared" si="67"/>
        <v>Nevada</v>
      </c>
      <c r="S541" t="str">
        <f t="shared" si="68"/>
        <v>2020-02</v>
      </c>
      <c r="T541">
        <f>IF(AND(COUNTIF(Calculs!$Q$2:$Q$12,$O541)&gt;0,COUNTIF(Calculs!$S$2:$S$12,$E541)&gt;0,COUNTIF(Calculs!$U$2:$U$12,$H541)&gt;0),1,0)</f>
        <v>1</v>
      </c>
      <c r="U541">
        <f t="shared" si="69"/>
        <v>270000</v>
      </c>
      <c r="V541">
        <f t="shared" si="70"/>
        <v>450</v>
      </c>
      <c r="W541">
        <f t="shared" si="71"/>
        <v>94500</v>
      </c>
    </row>
    <row r="542" spans="1:23" ht="15.75" customHeight="1" x14ac:dyDescent="0.3">
      <c r="A542" s="2" t="s">
        <v>29</v>
      </c>
      <c r="B542" s="2">
        <v>1128299</v>
      </c>
      <c r="C542" s="3">
        <v>43872</v>
      </c>
      <c r="D542" s="12" t="str" cm="1">
        <f t="array" ref="D542">_xlfn.SWITCH(WEEKDAY(C542,2), 1, "Lundi", 2, "Mardi", 3, "Mercredi", 4, "Jeudi", 5, "Vendredi", 6, "Samedi", 7, "Dimanche", "Erreur")</f>
        <v>Mardi</v>
      </c>
      <c r="E542" s="2" t="s">
        <v>30</v>
      </c>
      <c r="F542" s="2" t="s">
        <v>41</v>
      </c>
      <c r="G542" s="2" t="s">
        <v>42</v>
      </c>
      <c r="H542" s="4" t="s">
        <v>21</v>
      </c>
      <c r="I542" s="5">
        <v>65</v>
      </c>
      <c r="J542" s="6">
        <v>500</v>
      </c>
      <c r="K542" s="7">
        <v>325000</v>
      </c>
      <c r="L542" s="7">
        <v>178750</v>
      </c>
      <c r="M542" s="8">
        <v>0.55000000000000004</v>
      </c>
      <c r="N542" s="2" t="s">
        <v>17</v>
      </c>
      <c r="O542">
        <f t="shared" si="64"/>
        <v>2020</v>
      </c>
      <c r="P542">
        <f t="shared" si="65"/>
        <v>2</v>
      </c>
      <c r="Q542" t="str">
        <f t="shared" si="66"/>
        <v>févr</v>
      </c>
      <c r="R542" t="str">
        <f t="shared" si="67"/>
        <v>Nevada</v>
      </c>
      <c r="S542" t="str">
        <f t="shared" si="68"/>
        <v>2020-02</v>
      </c>
      <c r="T542">
        <f>IF(AND(COUNTIF(Calculs!$Q$2:$Q$12,$O542)&gt;0,COUNTIF(Calculs!$S$2:$S$12,$E542)&gt;0,COUNTIF(Calculs!$U$2:$U$12,$H542)&gt;0),1,0)</f>
        <v>1</v>
      </c>
      <c r="U542">
        <f t="shared" si="69"/>
        <v>325000</v>
      </c>
      <c r="V542">
        <f t="shared" si="70"/>
        <v>500</v>
      </c>
      <c r="W542">
        <f t="shared" si="71"/>
        <v>178750</v>
      </c>
    </row>
    <row r="543" spans="1:23" ht="15.75" customHeight="1" x14ac:dyDescent="0.3">
      <c r="A543" s="2" t="s">
        <v>29</v>
      </c>
      <c r="B543" s="2">
        <v>1128299</v>
      </c>
      <c r="C543" s="3">
        <v>43873</v>
      </c>
      <c r="D543" s="12" t="str" cm="1">
        <f t="array" ref="D543">_xlfn.SWITCH(WEEKDAY(C543,2), 1, "Lundi", 2, "Mardi", 3, "Mercredi", 4, "Jeudi", 5, "Vendredi", 6, "Samedi", 7, "Dimanche", "Erreur")</f>
        <v>Mercredi</v>
      </c>
      <c r="E543" s="2" t="s">
        <v>30</v>
      </c>
      <c r="F543" s="2" t="s">
        <v>41</v>
      </c>
      <c r="G543" s="2" t="s">
        <v>42</v>
      </c>
      <c r="H543" s="4" t="s">
        <v>22</v>
      </c>
      <c r="I543" s="5">
        <v>80</v>
      </c>
      <c r="J543" s="6">
        <v>500</v>
      </c>
      <c r="K543" s="7">
        <v>400000</v>
      </c>
      <c r="L543" s="7">
        <v>80000</v>
      </c>
      <c r="M543" s="8">
        <v>0.2</v>
      </c>
      <c r="N543" s="2" t="s">
        <v>17</v>
      </c>
      <c r="O543">
        <f t="shared" si="64"/>
        <v>2020</v>
      </c>
      <c r="P543">
        <f t="shared" si="65"/>
        <v>2</v>
      </c>
      <c r="Q543" t="str">
        <f t="shared" si="66"/>
        <v>févr</v>
      </c>
      <c r="R543" t="str">
        <f t="shared" si="67"/>
        <v>Nevada</v>
      </c>
      <c r="S543" t="str">
        <f t="shared" si="68"/>
        <v>2020-02</v>
      </c>
      <c r="T543">
        <f>IF(AND(COUNTIF(Calculs!$Q$2:$Q$12,$O543)&gt;0,COUNTIF(Calculs!$S$2:$S$12,$E543)&gt;0,COUNTIF(Calculs!$U$2:$U$12,$H543)&gt;0),1,0)</f>
        <v>1</v>
      </c>
      <c r="U543">
        <f t="shared" si="69"/>
        <v>400000</v>
      </c>
      <c r="V543">
        <f t="shared" si="70"/>
        <v>500</v>
      </c>
      <c r="W543">
        <f t="shared" si="71"/>
        <v>80000</v>
      </c>
    </row>
    <row r="544" spans="1:23" ht="15.75" customHeight="1" x14ac:dyDescent="0.3">
      <c r="A544" s="2" t="s">
        <v>29</v>
      </c>
      <c r="B544" s="2">
        <v>1128299</v>
      </c>
      <c r="C544" s="3">
        <v>43874</v>
      </c>
      <c r="D544" s="12" t="str" cm="1">
        <f t="array" ref="D544">_xlfn.SWITCH(WEEKDAY(C544,2), 1, "Lundi", 2, "Mardi", 3, "Mercredi", 4, "Jeudi", 5, "Vendredi", 6, "Samedi", 7, "Dimanche", "Erreur")</f>
        <v>Jeudi</v>
      </c>
      <c r="E544" s="2" t="s">
        <v>30</v>
      </c>
      <c r="F544" s="2" t="s">
        <v>41</v>
      </c>
      <c r="G544" s="2" t="s">
        <v>42</v>
      </c>
      <c r="H544" s="4" t="s">
        <v>16</v>
      </c>
      <c r="I544" s="5">
        <v>65</v>
      </c>
      <c r="J544" s="6">
        <v>700</v>
      </c>
      <c r="K544" s="7">
        <v>455000</v>
      </c>
      <c r="L544" s="7">
        <v>182000</v>
      </c>
      <c r="M544" s="8">
        <v>0.4</v>
      </c>
      <c r="N544" s="2" t="s">
        <v>17</v>
      </c>
      <c r="O544">
        <f t="shared" si="64"/>
        <v>2020</v>
      </c>
      <c r="P544">
        <f t="shared" si="65"/>
        <v>2</v>
      </c>
      <c r="Q544" t="str">
        <f t="shared" si="66"/>
        <v>févr</v>
      </c>
      <c r="R544" t="str">
        <f t="shared" si="67"/>
        <v>Nevada</v>
      </c>
      <c r="S544" t="str">
        <f t="shared" si="68"/>
        <v>2020-02</v>
      </c>
      <c r="T544">
        <f>IF(AND(COUNTIF(Calculs!$Q$2:$Q$12,$O544)&gt;0,COUNTIF(Calculs!$S$2:$S$12,$E544)&gt;0,COUNTIF(Calculs!$U$2:$U$12,$H544)&gt;0),1,0)</f>
        <v>1</v>
      </c>
      <c r="U544">
        <f t="shared" si="69"/>
        <v>455000</v>
      </c>
      <c r="V544">
        <f t="shared" si="70"/>
        <v>700</v>
      </c>
      <c r="W544">
        <f t="shared" si="71"/>
        <v>182000</v>
      </c>
    </row>
    <row r="545" spans="1:23" ht="15.75" customHeight="1" x14ac:dyDescent="0.3">
      <c r="A545" s="2" t="s">
        <v>29</v>
      </c>
      <c r="B545" s="2">
        <v>1128299</v>
      </c>
      <c r="C545" s="3">
        <v>43875</v>
      </c>
      <c r="D545" s="12" t="str" cm="1">
        <f t="array" ref="D545">_xlfn.SWITCH(WEEKDAY(C545,2), 1, "Lundi", 2, "Mardi", 3, "Mercredi", 4, "Jeudi", 5, "Vendredi", 6, "Samedi", 7, "Dimanche", "Erreur")</f>
        <v>Vendredi</v>
      </c>
      <c r="E545" s="2" t="s">
        <v>30</v>
      </c>
      <c r="F545" s="2" t="s">
        <v>41</v>
      </c>
      <c r="G545" s="2" t="s">
        <v>42</v>
      </c>
      <c r="H545" s="4" t="s">
        <v>18</v>
      </c>
      <c r="I545" s="5">
        <v>70</v>
      </c>
      <c r="J545" s="6">
        <v>650</v>
      </c>
      <c r="K545" s="7">
        <v>455000</v>
      </c>
      <c r="L545" s="7">
        <v>113750</v>
      </c>
      <c r="M545" s="8">
        <v>0.25</v>
      </c>
      <c r="N545" s="2" t="s">
        <v>17</v>
      </c>
      <c r="O545">
        <f t="shared" si="64"/>
        <v>2020</v>
      </c>
      <c r="P545">
        <f t="shared" si="65"/>
        <v>2</v>
      </c>
      <c r="Q545" t="str">
        <f t="shared" si="66"/>
        <v>févr</v>
      </c>
      <c r="R545" t="str">
        <f t="shared" si="67"/>
        <v>Nevada</v>
      </c>
      <c r="S545" t="str">
        <f t="shared" si="68"/>
        <v>2020-02</v>
      </c>
      <c r="T545">
        <f>IF(AND(COUNTIF(Calculs!$Q$2:$Q$12,$O545)&gt;0,COUNTIF(Calculs!$S$2:$S$12,$E545)&gt;0,COUNTIF(Calculs!$U$2:$U$12,$H545)&gt;0),1,0)</f>
        <v>1</v>
      </c>
      <c r="U545">
        <f t="shared" si="69"/>
        <v>455000</v>
      </c>
      <c r="V545">
        <f t="shared" si="70"/>
        <v>650</v>
      </c>
      <c r="W545">
        <f t="shared" si="71"/>
        <v>113750</v>
      </c>
    </row>
    <row r="546" spans="1:23" ht="15.75" customHeight="1" x14ac:dyDescent="0.3">
      <c r="A546" s="2" t="s">
        <v>29</v>
      </c>
      <c r="B546" s="2">
        <v>1128299</v>
      </c>
      <c r="C546" s="3">
        <v>43876</v>
      </c>
      <c r="D546" s="12" t="str" cm="1">
        <f t="array" ref="D546">_xlfn.SWITCH(WEEKDAY(C546,2), 1, "Lundi", 2, "Mardi", 3, "Mercredi", 4, "Jeudi", 5, "Vendredi", 6, "Samedi", 7, "Dimanche", "Erreur")</f>
        <v>Samedi</v>
      </c>
      <c r="E546" s="2" t="s">
        <v>30</v>
      </c>
      <c r="F546" s="2" t="s">
        <v>41</v>
      </c>
      <c r="G546" s="2" t="s">
        <v>42</v>
      </c>
      <c r="H546" s="4" t="s">
        <v>19</v>
      </c>
      <c r="I546" s="5">
        <v>65</v>
      </c>
      <c r="J546" s="6">
        <v>525</v>
      </c>
      <c r="K546" s="7">
        <v>341250</v>
      </c>
      <c r="L546" s="7">
        <v>136500</v>
      </c>
      <c r="M546" s="8">
        <v>0.4</v>
      </c>
      <c r="N546" s="2" t="s">
        <v>17</v>
      </c>
      <c r="O546">
        <f t="shared" si="64"/>
        <v>2020</v>
      </c>
      <c r="P546">
        <f t="shared" si="65"/>
        <v>2</v>
      </c>
      <c r="Q546" t="str">
        <f t="shared" si="66"/>
        <v>févr</v>
      </c>
      <c r="R546" t="str">
        <f t="shared" si="67"/>
        <v>Nevada</v>
      </c>
      <c r="S546" t="str">
        <f t="shared" si="68"/>
        <v>2020-02</v>
      </c>
      <c r="T546">
        <f>IF(AND(COUNTIF(Calculs!$Q$2:$Q$12,$O546)&gt;0,COUNTIF(Calculs!$S$2:$S$12,$E546)&gt;0,COUNTIF(Calculs!$U$2:$U$12,$H546)&gt;0),1,0)</f>
        <v>1</v>
      </c>
      <c r="U546">
        <f t="shared" si="69"/>
        <v>341250</v>
      </c>
      <c r="V546">
        <f t="shared" si="70"/>
        <v>525</v>
      </c>
      <c r="W546">
        <f t="shared" si="71"/>
        <v>136500</v>
      </c>
    </row>
    <row r="547" spans="1:23" ht="15.75" customHeight="1" x14ac:dyDescent="0.3">
      <c r="A547" s="2" t="s">
        <v>29</v>
      </c>
      <c r="B547" s="2">
        <v>1128299</v>
      </c>
      <c r="C547" s="3">
        <v>43877</v>
      </c>
      <c r="D547" s="12" t="str" cm="1">
        <f t="array" ref="D547">_xlfn.SWITCH(WEEKDAY(C547,2), 1, "Lundi", 2, "Mardi", 3, "Mercredi", 4, "Jeudi", 5, "Vendredi", 6, "Samedi", 7, "Dimanche", "Erreur")</f>
        <v>Dimanche</v>
      </c>
      <c r="E547" s="2" t="s">
        <v>30</v>
      </c>
      <c r="F547" s="2" t="s">
        <v>41</v>
      </c>
      <c r="G547" s="2" t="s">
        <v>42</v>
      </c>
      <c r="H547" s="4" t="s">
        <v>20</v>
      </c>
      <c r="I547" s="5">
        <v>65</v>
      </c>
      <c r="J547" s="6">
        <v>475</v>
      </c>
      <c r="K547" s="7">
        <v>308750</v>
      </c>
      <c r="L547" s="7">
        <v>108062.5</v>
      </c>
      <c r="M547" s="8">
        <v>0.35</v>
      </c>
      <c r="N547" s="2" t="s">
        <v>17</v>
      </c>
      <c r="O547">
        <f t="shared" si="64"/>
        <v>2020</v>
      </c>
      <c r="P547">
        <f t="shared" si="65"/>
        <v>2</v>
      </c>
      <c r="Q547" t="str">
        <f t="shared" si="66"/>
        <v>févr</v>
      </c>
      <c r="R547" t="str">
        <f t="shared" si="67"/>
        <v>Nevada</v>
      </c>
      <c r="S547" t="str">
        <f t="shared" si="68"/>
        <v>2020-02</v>
      </c>
      <c r="T547">
        <f>IF(AND(COUNTIF(Calculs!$Q$2:$Q$12,$O547)&gt;0,COUNTIF(Calculs!$S$2:$S$12,$E547)&gt;0,COUNTIF(Calculs!$U$2:$U$12,$H547)&gt;0),1,0)</f>
        <v>1</v>
      </c>
      <c r="U547">
        <f t="shared" si="69"/>
        <v>308750</v>
      </c>
      <c r="V547">
        <f t="shared" si="70"/>
        <v>475</v>
      </c>
      <c r="W547">
        <f t="shared" si="71"/>
        <v>108062.5</v>
      </c>
    </row>
    <row r="548" spans="1:23" ht="15.75" customHeight="1" x14ac:dyDescent="0.3">
      <c r="A548" s="2" t="s">
        <v>29</v>
      </c>
      <c r="B548" s="2">
        <v>1128299</v>
      </c>
      <c r="C548" s="3">
        <v>43878</v>
      </c>
      <c r="D548" s="12" t="str" cm="1">
        <f t="array" ref="D548">_xlfn.SWITCH(WEEKDAY(C548,2), 1, "Lundi", 2, "Mardi", 3, "Mercredi", 4, "Jeudi", 5, "Vendredi", 6, "Samedi", 7, "Dimanche", "Erreur")</f>
        <v>Lundi</v>
      </c>
      <c r="E548" s="2" t="s">
        <v>30</v>
      </c>
      <c r="F548" s="2" t="s">
        <v>41</v>
      </c>
      <c r="G548" s="2" t="s">
        <v>42</v>
      </c>
      <c r="H548" s="4" t="s">
        <v>21</v>
      </c>
      <c r="I548" s="5">
        <v>75</v>
      </c>
      <c r="J548" s="6">
        <v>475</v>
      </c>
      <c r="K548" s="7">
        <v>356250</v>
      </c>
      <c r="L548" s="7">
        <v>195937.50000000003</v>
      </c>
      <c r="M548" s="8">
        <v>0.55000000000000004</v>
      </c>
      <c r="N548" s="2" t="s">
        <v>17</v>
      </c>
      <c r="O548">
        <f t="shared" si="64"/>
        <v>2020</v>
      </c>
      <c r="P548">
        <f t="shared" si="65"/>
        <v>2</v>
      </c>
      <c r="Q548" t="str">
        <f t="shared" si="66"/>
        <v>févr</v>
      </c>
      <c r="R548" t="str">
        <f t="shared" si="67"/>
        <v>Nevada</v>
      </c>
      <c r="S548" t="str">
        <f t="shared" si="68"/>
        <v>2020-02</v>
      </c>
      <c r="T548">
        <f>IF(AND(COUNTIF(Calculs!$Q$2:$Q$12,$O548)&gt;0,COUNTIF(Calculs!$S$2:$S$12,$E548)&gt;0,COUNTIF(Calculs!$U$2:$U$12,$H548)&gt;0),1,0)</f>
        <v>1</v>
      </c>
      <c r="U548">
        <f t="shared" si="69"/>
        <v>356250</v>
      </c>
      <c r="V548">
        <f t="shared" si="70"/>
        <v>475</v>
      </c>
      <c r="W548">
        <f t="shared" si="71"/>
        <v>195937.50000000003</v>
      </c>
    </row>
    <row r="549" spans="1:23" ht="15.75" customHeight="1" x14ac:dyDescent="0.3">
      <c r="A549" s="2" t="s">
        <v>29</v>
      </c>
      <c r="B549" s="2">
        <v>1128299</v>
      </c>
      <c r="C549" s="3">
        <v>43879</v>
      </c>
      <c r="D549" s="12" t="str" cm="1">
        <f t="array" ref="D549">_xlfn.SWITCH(WEEKDAY(C549,2), 1, "Lundi", 2, "Mardi", 3, "Mercredi", 4, "Jeudi", 5, "Vendredi", 6, "Samedi", 7, "Dimanche", "Erreur")</f>
        <v>Mardi</v>
      </c>
      <c r="E549" s="2" t="s">
        <v>30</v>
      </c>
      <c r="F549" s="2" t="s">
        <v>41</v>
      </c>
      <c r="G549" s="2" t="s">
        <v>42</v>
      </c>
      <c r="H549" s="4" t="s">
        <v>22</v>
      </c>
      <c r="I549" s="5">
        <v>80</v>
      </c>
      <c r="J549" s="6">
        <v>400</v>
      </c>
      <c r="K549" s="7">
        <v>320000</v>
      </c>
      <c r="L549" s="7">
        <v>64000</v>
      </c>
      <c r="M549" s="8">
        <v>0.2</v>
      </c>
      <c r="N549" s="2" t="s">
        <v>17</v>
      </c>
      <c r="O549">
        <f t="shared" si="64"/>
        <v>2020</v>
      </c>
      <c r="P549">
        <f t="shared" si="65"/>
        <v>2</v>
      </c>
      <c r="Q549" t="str">
        <f t="shared" si="66"/>
        <v>févr</v>
      </c>
      <c r="R549" t="str">
        <f t="shared" si="67"/>
        <v>Nevada</v>
      </c>
      <c r="S549" t="str">
        <f t="shared" si="68"/>
        <v>2020-02</v>
      </c>
      <c r="T549">
        <f>IF(AND(COUNTIF(Calculs!$Q$2:$Q$12,$O549)&gt;0,COUNTIF(Calculs!$S$2:$S$12,$E549)&gt;0,COUNTIF(Calculs!$U$2:$U$12,$H549)&gt;0),1,0)</f>
        <v>1</v>
      </c>
      <c r="U549">
        <f t="shared" si="69"/>
        <v>320000</v>
      </c>
      <c r="V549">
        <f t="shared" si="70"/>
        <v>400</v>
      </c>
      <c r="W549">
        <f t="shared" si="71"/>
        <v>64000</v>
      </c>
    </row>
    <row r="550" spans="1:23" ht="15.75" customHeight="1" x14ac:dyDescent="0.3">
      <c r="A550" s="2" t="s">
        <v>29</v>
      </c>
      <c r="B550" s="2">
        <v>1128299</v>
      </c>
      <c r="C550" s="3">
        <v>43880</v>
      </c>
      <c r="D550" s="12" t="str" cm="1">
        <f t="array" ref="D550">_xlfn.SWITCH(WEEKDAY(C550,2), 1, "Lundi", 2, "Mardi", 3, "Mercredi", 4, "Jeudi", 5, "Vendredi", 6, "Samedi", 7, "Dimanche", "Erreur")</f>
        <v>Mercredi</v>
      </c>
      <c r="E550" s="2" t="s">
        <v>30</v>
      </c>
      <c r="F550" s="2" t="s">
        <v>41</v>
      </c>
      <c r="G550" s="2" t="s">
        <v>42</v>
      </c>
      <c r="H550" s="4" t="s">
        <v>16</v>
      </c>
      <c r="I550" s="5">
        <v>60.000000000000007</v>
      </c>
      <c r="J550" s="6">
        <v>600</v>
      </c>
      <c r="K550" s="7">
        <v>360000.00000000006</v>
      </c>
      <c r="L550" s="7">
        <v>126000.00000000003</v>
      </c>
      <c r="M550" s="8">
        <v>0.35000000000000003</v>
      </c>
      <c r="N550" s="2" t="s">
        <v>17</v>
      </c>
      <c r="O550">
        <f t="shared" si="64"/>
        <v>2020</v>
      </c>
      <c r="P550">
        <f t="shared" si="65"/>
        <v>2</v>
      </c>
      <c r="Q550" t="str">
        <f t="shared" si="66"/>
        <v>févr</v>
      </c>
      <c r="R550" t="str">
        <f t="shared" si="67"/>
        <v>Nevada</v>
      </c>
      <c r="S550" t="str">
        <f t="shared" si="68"/>
        <v>2020-02</v>
      </c>
      <c r="T550">
        <f>IF(AND(COUNTIF(Calculs!$Q$2:$Q$12,$O550)&gt;0,COUNTIF(Calculs!$S$2:$S$12,$E550)&gt;0,COUNTIF(Calculs!$U$2:$U$12,$H550)&gt;0),1,0)</f>
        <v>1</v>
      </c>
      <c r="U550">
        <f t="shared" si="69"/>
        <v>360000.00000000006</v>
      </c>
      <c r="V550">
        <f t="shared" si="70"/>
        <v>600</v>
      </c>
      <c r="W550">
        <f t="shared" si="71"/>
        <v>126000.00000000003</v>
      </c>
    </row>
    <row r="551" spans="1:23" ht="15.75" customHeight="1" x14ac:dyDescent="0.3">
      <c r="A551" s="2" t="s">
        <v>29</v>
      </c>
      <c r="B551" s="2">
        <v>1128299</v>
      </c>
      <c r="C551" s="3">
        <v>43881</v>
      </c>
      <c r="D551" s="12" t="str" cm="1">
        <f t="array" ref="D551">_xlfn.SWITCH(WEEKDAY(C551,2), 1, "Lundi", 2, "Mardi", 3, "Mercredi", 4, "Jeudi", 5, "Vendredi", 6, "Samedi", 7, "Dimanche", "Erreur")</f>
        <v>Jeudi</v>
      </c>
      <c r="E551" s="2" t="s">
        <v>30</v>
      </c>
      <c r="F551" s="2" t="s">
        <v>41</v>
      </c>
      <c r="G551" s="2" t="s">
        <v>42</v>
      </c>
      <c r="H551" s="4" t="s">
        <v>18</v>
      </c>
      <c r="I551" s="5">
        <v>65.000000000000014</v>
      </c>
      <c r="J551" s="6">
        <v>600</v>
      </c>
      <c r="K551" s="7">
        <v>390000.00000000006</v>
      </c>
      <c r="L551" s="7">
        <v>78000.000000000015</v>
      </c>
      <c r="M551" s="8">
        <v>0.2</v>
      </c>
      <c r="N551" s="2" t="s">
        <v>17</v>
      </c>
      <c r="O551">
        <f t="shared" si="64"/>
        <v>2020</v>
      </c>
      <c r="P551">
        <f t="shared" si="65"/>
        <v>2</v>
      </c>
      <c r="Q551" t="str">
        <f t="shared" si="66"/>
        <v>févr</v>
      </c>
      <c r="R551" t="str">
        <f t="shared" si="67"/>
        <v>Nevada</v>
      </c>
      <c r="S551" t="str">
        <f t="shared" si="68"/>
        <v>2020-02</v>
      </c>
      <c r="T551">
        <f>IF(AND(COUNTIF(Calculs!$Q$2:$Q$12,$O551)&gt;0,COUNTIF(Calculs!$S$2:$S$12,$E551)&gt;0,COUNTIF(Calculs!$U$2:$U$12,$H551)&gt;0),1,0)</f>
        <v>1</v>
      </c>
      <c r="U551">
        <f t="shared" si="69"/>
        <v>390000.00000000006</v>
      </c>
      <c r="V551">
        <f t="shared" si="70"/>
        <v>600</v>
      </c>
      <c r="W551">
        <f t="shared" si="71"/>
        <v>78000.000000000015</v>
      </c>
    </row>
    <row r="552" spans="1:23" ht="15.75" customHeight="1" x14ac:dyDescent="0.3">
      <c r="A552" s="2" t="s">
        <v>29</v>
      </c>
      <c r="B552" s="2">
        <v>1128299</v>
      </c>
      <c r="C552" s="3">
        <v>43882</v>
      </c>
      <c r="D552" s="12" t="str" cm="1">
        <f t="array" ref="D552">_xlfn.SWITCH(WEEKDAY(C552,2), 1, "Lundi", 2, "Mardi", 3, "Mercredi", 4, "Jeudi", 5, "Vendredi", 6, "Samedi", 7, "Dimanche", "Erreur")</f>
        <v>Vendredi</v>
      </c>
      <c r="E552" s="2" t="s">
        <v>30</v>
      </c>
      <c r="F552" s="2" t="s">
        <v>41</v>
      </c>
      <c r="G552" s="2" t="s">
        <v>42</v>
      </c>
      <c r="H552" s="4" t="s">
        <v>19</v>
      </c>
      <c r="I552" s="5">
        <v>60.000000000000007</v>
      </c>
      <c r="J552" s="6">
        <v>450</v>
      </c>
      <c r="K552" s="7">
        <v>270000.00000000006</v>
      </c>
      <c r="L552" s="7">
        <v>94500.000000000029</v>
      </c>
      <c r="M552" s="8">
        <v>0.35000000000000003</v>
      </c>
      <c r="N552" s="2" t="s">
        <v>17</v>
      </c>
      <c r="O552">
        <f t="shared" si="64"/>
        <v>2020</v>
      </c>
      <c r="P552">
        <f t="shared" si="65"/>
        <v>2</v>
      </c>
      <c r="Q552" t="str">
        <f t="shared" si="66"/>
        <v>févr</v>
      </c>
      <c r="R552" t="str">
        <f t="shared" si="67"/>
        <v>Nevada</v>
      </c>
      <c r="S552" t="str">
        <f t="shared" si="68"/>
        <v>2020-02</v>
      </c>
      <c r="T552">
        <f>IF(AND(COUNTIF(Calculs!$Q$2:$Q$12,$O552)&gt;0,COUNTIF(Calculs!$S$2:$S$12,$E552)&gt;0,COUNTIF(Calculs!$U$2:$U$12,$H552)&gt;0),1,0)</f>
        <v>1</v>
      </c>
      <c r="U552">
        <f t="shared" si="69"/>
        <v>270000.00000000006</v>
      </c>
      <c r="V552">
        <f t="shared" si="70"/>
        <v>450</v>
      </c>
      <c r="W552">
        <f t="shared" si="71"/>
        <v>94500.000000000029</v>
      </c>
    </row>
    <row r="553" spans="1:23" ht="15.75" customHeight="1" x14ac:dyDescent="0.3">
      <c r="A553" s="2" t="s">
        <v>29</v>
      </c>
      <c r="B553" s="2">
        <v>1128299</v>
      </c>
      <c r="C553" s="3">
        <v>43883</v>
      </c>
      <c r="D553" s="12" t="str" cm="1">
        <f t="array" ref="D553">_xlfn.SWITCH(WEEKDAY(C553,2), 1, "Lundi", 2, "Mardi", 3, "Mercredi", 4, "Jeudi", 5, "Vendredi", 6, "Samedi", 7, "Dimanche", "Erreur")</f>
        <v>Samedi</v>
      </c>
      <c r="E553" s="2" t="s">
        <v>30</v>
      </c>
      <c r="F553" s="2" t="s">
        <v>41</v>
      </c>
      <c r="G553" s="2" t="s">
        <v>42</v>
      </c>
      <c r="H553" s="4" t="s">
        <v>20</v>
      </c>
      <c r="I553" s="5">
        <v>60.000000000000007</v>
      </c>
      <c r="J553" s="6">
        <v>400</v>
      </c>
      <c r="K553" s="7">
        <v>240000.00000000003</v>
      </c>
      <c r="L553" s="7">
        <v>72000</v>
      </c>
      <c r="M553" s="8">
        <v>0.3</v>
      </c>
      <c r="N553" s="2" t="s">
        <v>17</v>
      </c>
      <c r="O553">
        <f t="shared" si="64"/>
        <v>2020</v>
      </c>
      <c r="P553">
        <f t="shared" si="65"/>
        <v>2</v>
      </c>
      <c r="Q553" t="str">
        <f t="shared" si="66"/>
        <v>févr</v>
      </c>
      <c r="R553" t="str">
        <f t="shared" si="67"/>
        <v>Nevada</v>
      </c>
      <c r="S553" t="str">
        <f t="shared" si="68"/>
        <v>2020-02</v>
      </c>
      <c r="T553">
        <f>IF(AND(COUNTIF(Calculs!$Q$2:$Q$12,$O553)&gt;0,COUNTIF(Calculs!$S$2:$S$12,$E553)&gt;0,COUNTIF(Calculs!$U$2:$U$12,$H553)&gt;0),1,0)</f>
        <v>1</v>
      </c>
      <c r="U553">
        <f t="shared" si="69"/>
        <v>240000.00000000003</v>
      </c>
      <c r="V553">
        <f t="shared" si="70"/>
        <v>400</v>
      </c>
      <c r="W553">
        <f t="shared" si="71"/>
        <v>72000</v>
      </c>
    </row>
    <row r="554" spans="1:23" ht="15.75" customHeight="1" x14ac:dyDescent="0.3">
      <c r="A554" s="2" t="s">
        <v>29</v>
      </c>
      <c r="B554" s="2">
        <v>1128299</v>
      </c>
      <c r="C554" s="3">
        <v>43884</v>
      </c>
      <c r="D554" s="12" t="str" cm="1">
        <f t="array" ref="D554">_xlfn.SWITCH(WEEKDAY(C554,2), 1, "Lundi", 2, "Mardi", 3, "Mercredi", 4, "Jeudi", 5, "Vendredi", 6, "Samedi", 7, "Dimanche", "Erreur")</f>
        <v>Dimanche</v>
      </c>
      <c r="E554" s="2" t="s">
        <v>30</v>
      </c>
      <c r="F554" s="2" t="s">
        <v>41</v>
      </c>
      <c r="G554" s="2" t="s">
        <v>42</v>
      </c>
      <c r="H554" s="4" t="s">
        <v>21</v>
      </c>
      <c r="I554" s="5">
        <v>70</v>
      </c>
      <c r="J554" s="6">
        <v>400</v>
      </c>
      <c r="K554" s="7">
        <v>280000</v>
      </c>
      <c r="L554" s="7">
        <v>140000.00000000003</v>
      </c>
      <c r="M554" s="8">
        <v>0.50000000000000011</v>
      </c>
      <c r="N554" s="2" t="s">
        <v>17</v>
      </c>
      <c r="O554">
        <f t="shared" si="64"/>
        <v>2020</v>
      </c>
      <c r="P554">
        <f t="shared" si="65"/>
        <v>2</v>
      </c>
      <c r="Q554" t="str">
        <f t="shared" si="66"/>
        <v>févr</v>
      </c>
      <c r="R554" t="str">
        <f t="shared" si="67"/>
        <v>Nevada</v>
      </c>
      <c r="S554" t="str">
        <f t="shared" si="68"/>
        <v>2020-02</v>
      </c>
      <c r="T554">
        <f>IF(AND(COUNTIF(Calculs!$Q$2:$Q$12,$O554)&gt;0,COUNTIF(Calculs!$S$2:$S$12,$E554)&gt;0,COUNTIF(Calculs!$U$2:$U$12,$H554)&gt;0),1,0)</f>
        <v>1</v>
      </c>
      <c r="U554">
        <f t="shared" si="69"/>
        <v>280000</v>
      </c>
      <c r="V554">
        <f t="shared" si="70"/>
        <v>400</v>
      </c>
      <c r="W554">
        <f t="shared" si="71"/>
        <v>140000.00000000003</v>
      </c>
    </row>
    <row r="555" spans="1:23" ht="15.75" customHeight="1" x14ac:dyDescent="0.3">
      <c r="A555" s="2" t="s">
        <v>29</v>
      </c>
      <c r="B555" s="2">
        <v>1128299</v>
      </c>
      <c r="C555" s="3">
        <v>43885</v>
      </c>
      <c r="D555" s="12" t="str" cm="1">
        <f t="array" ref="D555">_xlfn.SWITCH(WEEKDAY(C555,2), 1, "Lundi", 2, "Mardi", 3, "Mercredi", 4, "Jeudi", 5, "Vendredi", 6, "Samedi", 7, "Dimanche", "Erreur")</f>
        <v>Lundi</v>
      </c>
      <c r="E555" s="2" t="s">
        <v>30</v>
      </c>
      <c r="F555" s="2" t="s">
        <v>41</v>
      </c>
      <c r="G555" s="2" t="s">
        <v>42</v>
      </c>
      <c r="H555" s="4" t="s">
        <v>22</v>
      </c>
      <c r="I555" s="5">
        <v>75.000000000000014</v>
      </c>
      <c r="J555" s="6">
        <v>450</v>
      </c>
      <c r="K555" s="7">
        <v>337500.00000000006</v>
      </c>
      <c r="L555" s="7">
        <v>50625.000000000015</v>
      </c>
      <c r="M555" s="8">
        <v>0.15000000000000002</v>
      </c>
      <c r="N555" s="2" t="s">
        <v>17</v>
      </c>
      <c r="O555">
        <f t="shared" si="64"/>
        <v>2020</v>
      </c>
      <c r="P555">
        <f t="shared" si="65"/>
        <v>2</v>
      </c>
      <c r="Q555" t="str">
        <f t="shared" si="66"/>
        <v>févr</v>
      </c>
      <c r="R555" t="str">
        <f t="shared" si="67"/>
        <v>Nevada</v>
      </c>
      <c r="S555" t="str">
        <f t="shared" si="68"/>
        <v>2020-02</v>
      </c>
      <c r="T555">
        <f>IF(AND(COUNTIF(Calculs!$Q$2:$Q$12,$O555)&gt;0,COUNTIF(Calculs!$S$2:$S$12,$E555)&gt;0,COUNTIF(Calculs!$U$2:$U$12,$H555)&gt;0),1,0)</f>
        <v>1</v>
      </c>
      <c r="U555">
        <f t="shared" si="69"/>
        <v>337500.00000000006</v>
      </c>
      <c r="V555">
        <f t="shared" si="70"/>
        <v>450</v>
      </c>
      <c r="W555">
        <f t="shared" si="71"/>
        <v>50625.000000000015</v>
      </c>
    </row>
    <row r="556" spans="1:23" ht="15.75" customHeight="1" x14ac:dyDescent="0.3">
      <c r="A556" s="2" t="s">
        <v>29</v>
      </c>
      <c r="B556" s="2">
        <v>1128299</v>
      </c>
      <c r="C556" s="3">
        <v>43886</v>
      </c>
      <c r="D556" s="12" t="str" cm="1">
        <f t="array" ref="D556">_xlfn.SWITCH(WEEKDAY(C556,2), 1, "Lundi", 2, "Mardi", 3, "Mercredi", 4, "Jeudi", 5, "Vendredi", 6, "Samedi", 7, "Dimanche", "Erreur")</f>
        <v>Mardi</v>
      </c>
      <c r="E556" s="2" t="s">
        <v>30</v>
      </c>
      <c r="F556" s="2" t="s">
        <v>41</v>
      </c>
      <c r="G556" s="2" t="s">
        <v>42</v>
      </c>
      <c r="H556" s="4" t="s">
        <v>16</v>
      </c>
      <c r="I556" s="5">
        <v>60.000000000000007</v>
      </c>
      <c r="J556" s="6">
        <v>550</v>
      </c>
      <c r="K556" s="7">
        <v>330000.00000000006</v>
      </c>
      <c r="L556" s="7">
        <v>115500.00000000003</v>
      </c>
      <c r="M556" s="8">
        <v>0.35000000000000003</v>
      </c>
      <c r="N556" s="2" t="s">
        <v>17</v>
      </c>
      <c r="O556">
        <f t="shared" si="64"/>
        <v>2020</v>
      </c>
      <c r="P556">
        <f t="shared" si="65"/>
        <v>2</v>
      </c>
      <c r="Q556" t="str">
        <f t="shared" si="66"/>
        <v>févr</v>
      </c>
      <c r="R556" t="str">
        <f t="shared" si="67"/>
        <v>Nevada</v>
      </c>
      <c r="S556" t="str">
        <f t="shared" si="68"/>
        <v>2020-02</v>
      </c>
      <c r="T556">
        <f>IF(AND(COUNTIF(Calculs!$Q$2:$Q$12,$O556)&gt;0,COUNTIF(Calculs!$S$2:$S$12,$E556)&gt;0,COUNTIF(Calculs!$U$2:$U$12,$H556)&gt;0),1,0)</f>
        <v>1</v>
      </c>
      <c r="U556">
        <f t="shared" si="69"/>
        <v>330000.00000000006</v>
      </c>
      <c r="V556">
        <f t="shared" si="70"/>
        <v>550</v>
      </c>
      <c r="W556">
        <f t="shared" si="71"/>
        <v>115500.00000000003</v>
      </c>
    </row>
    <row r="557" spans="1:23" ht="15.75" customHeight="1" x14ac:dyDescent="0.3">
      <c r="A557" s="2" t="s">
        <v>29</v>
      </c>
      <c r="B557" s="2">
        <v>1128299</v>
      </c>
      <c r="C557" s="3">
        <v>43887</v>
      </c>
      <c r="D557" s="12" t="str" cm="1">
        <f t="array" ref="D557">_xlfn.SWITCH(WEEKDAY(C557,2), 1, "Lundi", 2, "Mardi", 3, "Mercredi", 4, "Jeudi", 5, "Vendredi", 6, "Samedi", 7, "Dimanche", "Erreur")</f>
        <v>Mercredi</v>
      </c>
      <c r="E557" s="2" t="s">
        <v>30</v>
      </c>
      <c r="F557" s="2" t="s">
        <v>41</v>
      </c>
      <c r="G557" s="2" t="s">
        <v>42</v>
      </c>
      <c r="H557" s="4" t="s">
        <v>18</v>
      </c>
      <c r="I557" s="5">
        <v>65.000000000000014</v>
      </c>
      <c r="J557" s="6">
        <v>550</v>
      </c>
      <c r="K557" s="7">
        <v>357500.00000000006</v>
      </c>
      <c r="L557" s="7">
        <v>71500.000000000015</v>
      </c>
      <c r="M557" s="8">
        <v>0.2</v>
      </c>
      <c r="N557" s="2" t="s">
        <v>17</v>
      </c>
      <c r="O557">
        <f t="shared" si="64"/>
        <v>2020</v>
      </c>
      <c r="P557">
        <f t="shared" si="65"/>
        <v>2</v>
      </c>
      <c r="Q557" t="str">
        <f t="shared" si="66"/>
        <v>févr</v>
      </c>
      <c r="R557" t="str">
        <f t="shared" si="67"/>
        <v>Nevada</v>
      </c>
      <c r="S557" t="str">
        <f t="shared" si="68"/>
        <v>2020-02</v>
      </c>
      <c r="T557">
        <f>IF(AND(COUNTIF(Calculs!$Q$2:$Q$12,$O557)&gt;0,COUNTIF(Calculs!$S$2:$S$12,$E557)&gt;0,COUNTIF(Calculs!$U$2:$U$12,$H557)&gt;0),1,0)</f>
        <v>1</v>
      </c>
      <c r="U557">
        <f t="shared" si="69"/>
        <v>357500.00000000006</v>
      </c>
      <c r="V557">
        <f t="shared" si="70"/>
        <v>550</v>
      </c>
      <c r="W557">
        <f t="shared" si="71"/>
        <v>71500.000000000015</v>
      </c>
    </row>
    <row r="558" spans="1:23" ht="15.75" customHeight="1" x14ac:dyDescent="0.3">
      <c r="A558" s="2" t="s">
        <v>29</v>
      </c>
      <c r="B558" s="2">
        <v>1128299</v>
      </c>
      <c r="C558" s="3">
        <v>43888</v>
      </c>
      <c r="D558" s="12" t="str" cm="1">
        <f t="array" ref="D558">_xlfn.SWITCH(WEEKDAY(C558,2), 1, "Lundi", 2, "Mardi", 3, "Mercredi", 4, "Jeudi", 5, "Vendredi", 6, "Samedi", 7, "Dimanche", "Erreur")</f>
        <v>Jeudi</v>
      </c>
      <c r="E558" s="2" t="s">
        <v>30</v>
      </c>
      <c r="F558" s="2" t="s">
        <v>41</v>
      </c>
      <c r="G558" s="2" t="s">
        <v>42</v>
      </c>
      <c r="H558" s="4" t="s">
        <v>19</v>
      </c>
      <c r="I558" s="5">
        <v>60.000000000000007</v>
      </c>
      <c r="J558" s="6">
        <v>375</v>
      </c>
      <c r="K558" s="7">
        <v>225000.00000000003</v>
      </c>
      <c r="L558" s="7">
        <v>78750.000000000015</v>
      </c>
      <c r="M558" s="8">
        <v>0.35000000000000003</v>
      </c>
      <c r="N558" s="2" t="s">
        <v>17</v>
      </c>
      <c r="O558">
        <f t="shared" si="64"/>
        <v>2020</v>
      </c>
      <c r="P558">
        <f t="shared" si="65"/>
        <v>2</v>
      </c>
      <c r="Q558" t="str">
        <f t="shared" si="66"/>
        <v>févr</v>
      </c>
      <c r="R558" t="str">
        <f t="shared" si="67"/>
        <v>Nevada</v>
      </c>
      <c r="S558" t="str">
        <f t="shared" si="68"/>
        <v>2020-02</v>
      </c>
      <c r="T558">
        <f>IF(AND(COUNTIF(Calculs!$Q$2:$Q$12,$O558)&gt;0,COUNTIF(Calculs!$S$2:$S$12,$E558)&gt;0,COUNTIF(Calculs!$U$2:$U$12,$H558)&gt;0),1,0)</f>
        <v>1</v>
      </c>
      <c r="U558">
        <f t="shared" si="69"/>
        <v>225000.00000000003</v>
      </c>
      <c r="V558">
        <f t="shared" si="70"/>
        <v>375</v>
      </c>
      <c r="W558">
        <f t="shared" si="71"/>
        <v>78750.000000000015</v>
      </c>
    </row>
    <row r="559" spans="1:23" ht="15.75" customHeight="1" x14ac:dyDescent="0.3">
      <c r="A559" s="2" t="s">
        <v>29</v>
      </c>
      <c r="B559" s="2">
        <v>1128299</v>
      </c>
      <c r="C559" s="3">
        <v>43889</v>
      </c>
      <c r="D559" s="12" t="str" cm="1">
        <f t="array" ref="D559">_xlfn.SWITCH(WEEKDAY(C559,2), 1, "Lundi", 2, "Mardi", 3, "Mercredi", 4, "Jeudi", 5, "Vendredi", 6, "Samedi", 7, "Dimanche", "Erreur")</f>
        <v>Vendredi</v>
      </c>
      <c r="E559" s="2" t="s">
        <v>30</v>
      </c>
      <c r="F559" s="2" t="s">
        <v>41</v>
      </c>
      <c r="G559" s="2" t="s">
        <v>42</v>
      </c>
      <c r="H559" s="4" t="s">
        <v>20</v>
      </c>
      <c r="I559" s="5">
        <v>60.000000000000007</v>
      </c>
      <c r="J559" s="6">
        <v>350</v>
      </c>
      <c r="K559" s="7">
        <v>210000.00000000003</v>
      </c>
      <c r="L559" s="7">
        <v>63000.000000000007</v>
      </c>
      <c r="M559" s="8">
        <v>0.3</v>
      </c>
      <c r="N559" s="2" t="s">
        <v>17</v>
      </c>
      <c r="O559">
        <f t="shared" si="64"/>
        <v>2020</v>
      </c>
      <c r="P559">
        <f t="shared" si="65"/>
        <v>2</v>
      </c>
      <c r="Q559" t="str">
        <f t="shared" si="66"/>
        <v>févr</v>
      </c>
      <c r="R559" t="str">
        <f t="shared" si="67"/>
        <v>Nevada</v>
      </c>
      <c r="S559" t="str">
        <f t="shared" si="68"/>
        <v>2020-02</v>
      </c>
      <c r="T559">
        <f>IF(AND(COUNTIF(Calculs!$Q$2:$Q$12,$O559)&gt;0,COUNTIF(Calculs!$S$2:$S$12,$E559)&gt;0,COUNTIF(Calculs!$U$2:$U$12,$H559)&gt;0),1,0)</f>
        <v>1</v>
      </c>
      <c r="U559">
        <f t="shared" si="69"/>
        <v>210000.00000000003</v>
      </c>
      <c r="V559">
        <f t="shared" si="70"/>
        <v>350</v>
      </c>
      <c r="W559">
        <f t="shared" si="71"/>
        <v>63000.000000000007</v>
      </c>
    </row>
    <row r="560" spans="1:23" ht="15.75" customHeight="1" x14ac:dyDescent="0.3">
      <c r="A560" s="2" t="s">
        <v>29</v>
      </c>
      <c r="B560" s="2">
        <v>1128299</v>
      </c>
      <c r="C560" s="3">
        <v>43891</v>
      </c>
      <c r="D560" s="12" t="str" cm="1">
        <f t="array" ref="D560">_xlfn.SWITCH(WEEKDAY(C560,2), 1, "Lundi", 2, "Mardi", 3, "Mercredi", 4, "Jeudi", 5, "Vendredi", 6, "Samedi", 7, "Dimanche", "Erreur")</f>
        <v>Dimanche</v>
      </c>
      <c r="E560" s="2" t="s">
        <v>30</v>
      </c>
      <c r="F560" s="2" t="s">
        <v>41</v>
      </c>
      <c r="G560" s="2" t="s">
        <v>42</v>
      </c>
      <c r="H560" s="4" t="s">
        <v>21</v>
      </c>
      <c r="I560" s="5">
        <v>70</v>
      </c>
      <c r="J560" s="6">
        <v>325</v>
      </c>
      <c r="K560" s="7">
        <v>227500</v>
      </c>
      <c r="L560" s="7">
        <v>113750.00000000003</v>
      </c>
      <c r="M560" s="8">
        <v>0.50000000000000011</v>
      </c>
      <c r="N560" s="2" t="s">
        <v>17</v>
      </c>
      <c r="O560">
        <f t="shared" si="64"/>
        <v>2020</v>
      </c>
      <c r="P560">
        <f t="shared" si="65"/>
        <v>3</v>
      </c>
      <c r="Q560" t="str">
        <f t="shared" si="66"/>
        <v>mars</v>
      </c>
      <c r="R560" t="str">
        <f t="shared" si="67"/>
        <v>Nevada</v>
      </c>
      <c r="S560" t="str">
        <f t="shared" si="68"/>
        <v>2020-03</v>
      </c>
      <c r="T560">
        <f>IF(AND(COUNTIF(Calculs!$Q$2:$Q$12,$O560)&gt;0,COUNTIF(Calculs!$S$2:$S$12,$E560)&gt;0,COUNTIF(Calculs!$U$2:$U$12,$H560)&gt;0),1,0)</f>
        <v>1</v>
      </c>
      <c r="U560">
        <f t="shared" si="69"/>
        <v>227500</v>
      </c>
      <c r="V560">
        <f t="shared" si="70"/>
        <v>325</v>
      </c>
      <c r="W560">
        <f t="shared" si="71"/>
        <v>113750.00000000003</v>
      </c>
    </row>
    <row r="561" spans="1:23" ht="15.75" customHeight="1" x14ac:dyDescent="0.3">
      <c r="A561" s="2" t="s">
        <v>29</v>
      </c>
      <c r="B561" s="2">
        <v>1128299</v>
      </c>
      <c r="C561" s="3">
        <v>43892</v>
      </c>
      <c r="D561" s="12" t="str" cm="1">
        <f t="array" ref="D561">_xlfn.SWITCH(WEEKDAY(C561,2), 1, "Lundi", 2, "Mardi", 3, "Mercredi", 4, "Jeudi", 5, "Vendredi", 6, "Samedi", 7, "Dimanche", "Erreur")</f>
        <v>Lundi</v>
      </c>
      <c r="E561" s="2" t="s">
        <v>30</v>
      </c>
      <c r="F561" s="2" t="s">
        <v>41</v>
      </c>
      <c r="G561" s="2" t="s">
        <v>42</v>
      </c>
      <c r="H561" s="4" t="s">
        <v>22</v>
      </c>
      <c r="I561" s="5">
        <v>75.000000000000014</v>
      </c>
      <c r="J561" s="6">
        <v>375</v>
      </c>
      <c r="K561" s="7">
        <v>281250.00000000006</v>
      </c>
      <c r="L561" s="7">
        <v>42187.500000000015</v>
      </c>
      <c r="M561" s="8">
        <v>0.15000000000000002</v>
      </c>
      <c r="N561" s="2" t="s">
        <v>17</v>
      </c>
      <c r="O561">
        <f t="shared" si="64"/>
        <v>2020</v>
      </c>
      <c r="P561">
        <f t="shared" si="65"/>
        <v>3</v>
      </c>
      <c r="Q561" t="str">
        <f t="shared" si="66"/>
        <v>mars</v>
      </c>
      <c r="R561" t="str">
        <f t="shared" si="67"/>
        <v>Nevada</v>
      </c>
      <c r="S561" t="str">
        <f t="shared" si="68"/>
        <v>2020-03</v>
      </c>
      <c r="T561">
        <f>IF(AND(COUNTIF(Calculs!$Q$2:$Q$12,$O561)&gt;0,COUNTIF(Calculs!$S$2:$S$12,$E561)&gt;0,COUNTIF(Calculs!$U$2:$U$12,$H561)&gt;0),1,0)</f>
        <v>1</v>
      </c>
      <c r="U561">
        <f t="shared" si="69"/>
        <v>281250.00000000006</v>
      </c>
      <c r="V561">
        <f t="shared" si="70"/>
        <v>375</v>
      </c>
      <c r="W561">
        <f t="shared" si="71"/>
        <v>42187.500000000015</v>
      </c>
    </row>
    <row r="562" spans="1:23" ht="15.75" customHeight="1" x14ac:dyDescent="0.3">
      <c r="A562" s="2" t="s">
        <v>29</v>
      </c>
      <c r="B562" s="2">
        <v>1128299</v>
      </c>
      <c r="C562" s="3">
        <v>43893</v>
      </c>
      <c r="D562" s="12" t="str" cm="1">
        <f t="array" ref="D562">_xlfn.SWITCH(WEEKDAY(C562,2), 1, "Lundi", 2, "Mardi", 3, "Mercredi", 4, "Jeudi", 5, "Vendredi", 6, "Samedi", 7, "Dimanche", "Erreur")</f>
        <v>Mardi</v>
      </c>
      <c r="E562" s="2" t="s">
        <v>30</v>
      </c>
      <c r="F562" s="2" t="s">
        <v>41</v>
      </c>
      <c r="G562" s="2" t="s">
        <v>42</v>
      </c>
      <c r="H562" s="4" t="s">
        <v>16</v>
      </c>
      <c r="I562" s="5">
        <v>60.000000000000007</v>
      </c>
      <c r="J562" s="6">
        <v>575</v>
      </c>
      <c r="K562" s="7">
        <v>345000.00000000006</v>
      </c>
      <c r="L562" s="7">
        <v>120750.00000000003</v>
      </c>
      <c r="M562" s="8">
        <v>0.35000000000000003</v>
      </c>
      <c r="N562" s="2" t="s">
        <v>17</v>
      </c>
      <c r="O562">
        <f t="shared" si="64"/>
        <v>2020</v>
      </c>
      <c r="P562">
        <f t="shared" si="65"/>
        <v>3</v>
      </c>
      <c r="Q562" t="str">
        <f t="shared" si="66"/>
        <v>mars</v>
      </c>
      <c r="R562" t="str">
        <f t="shared" si="67"/>
        <v>Nevada</v>
      </c>
      <c r="S562" t="str">
        <f t="shared" si="68"/>
        <v>2020-03</v>
      </c>
      <c r="T562">
        <f>IF(AND(COUNTIF(Calculs!$Q$2:$Q$12,$O562)&gt;0,COUNTIF(Calculs!$S$2:$S$12,$E562)&gt;0,COUNTIF(Calculs!$U$2:$U$12,$H562)&gt;0),1,0)</f>
        <v>1</v>
      </c>
      <c r="U562">
        <f t="shared" si="69"/>
        <v>345000.00000000006</v>
      </c>
      <c r="V562">
        <f t="shared" si="70"/>
        <v>575</v>
      </c>
      <c r="W562">
        <f t="shared" si="71"/>
        <v>120750.00000000003</v>
      </c>
    </row>
    <row r="563" spans="1:23" ht="15.75" customHeight="1" x14ac:dyDescent="0.3">
      <c r="A563" s="2" t="s">
        <v>29</v>
      </c>
      <c r="B563" s="2">
        <v>1128299</v>
      </c>
      <c r="C563" s="3">
        <v>43894</v>
      </c>
      <c r="D563" s="12" t="str" cm="1">
        <f t="array" ref="D563">_xlfn.SWITCH(WEEKDAY(C563,2), 1, "Lundi", 2, "Mardi", 3, "Mercredi", 4, "Jeudi", 5, "Vendredi", 6, "Samedi", 7, "Dimanche", "Erreur")</f>
        <v>Mercredi</v>
      </c>
      <c r="E563" s="2" t="s">
        <v>30</v>
      </c>
      <c r="F563" s="2" t="s">
        <v>41</v>
      </c>
      <c r="G563" s="2" t="s">
        <v>42</v>
      </c>
      <c r="H563" s="4" t="s">
        <v>18</v>
      </c>
      <c r="I563" s="5">
        <v>65.000000000000014</v>
      </c>
      <c r="J563" s="6">
        <v>575</v>
      </c>
      <c r="K563" s="7">
        <v>373750.00000000006</v>
      </c>
      <c r="L563" s="7">
        <v>74750.000000000015</v>
      </c>
      <c r="M563" s="8">
        <v>0.2</v>
      </c>
      <c r="N563" s="2" t="s">
        <v>17</v>
      </c>
      <c r="O563">
        <f t="shared" si="64"/>
        <v>2020</v>
      </c>
      <c r="P563">
        <f t="shared" si="65"/>
        <v>3</v>
      </c>
      <c r="Q563" t="str">
        <f t="shared" si="66"/>
        <v>mars</v>
      </c>
      <c r="R563" t="str">
        <f t="shared" si="67"/>
        <v>Nevada</v>
      </c>
      <c r="S563" t="str">
        <f t="shared" si="68"/>
        <v>2020-03</v>
      </c>
      <c r="T563">
        <f>IF(AND(COUNTIF(Calculs!$Q$2:$Q$12,$O563)&gt;0,COUNTIF(Calculs!$S$2:$S$12,$E563)&gt;0,COUNTIF(Calculs!$U$2:$U$12,$H563)&gt;0),1,0)</f>
        <v>1</v>
      </c>
      <c r="U563">
        <f t="shared" si="69"/>
        <v>373750.00000000006</v>
      </c>
      <c r="V563">
        <f t="shared" si="70"/>
        <v>575</v>
      </c>
      <c r="W563">
        <f t="shared" si="71"/>
        <v>74750.000000000015</v>
      </c>
    </row>
    <row r="564" spans="1:23" ht="15.75" customHeight="1" x14ac:dyDescent="0.3">
      <c r="A564" s="2" t="s">
        <v>29</v>
      </c>
      <c r="B564" s="2">
        <v>1128299</v>
      </c>
      <c r="C564" s="3">
        <v>43895</v>
      </c>
      <c r="D564" s="12" t="str" cm="1">
        <f t="array" ref="D564">_xlfn.SWITCH(WEEKDAY(C564,2), 1, "Lundi", 2, "Mardi", 3, "Mercredi", 4, "Jeudi", 5, "Vendredi", 6, "Samedi", 7, "Dimanche", "Erreur")</f>
        <v>Jeudi</v>
      </c>
      <c r="E564" s="2" t="s">
        <v>30</v>
      </c>
      <c r="F564" s="2" t="s">
        <v>41</v>
      </c>
      <c r="G564" s="2" t="s">
        <v>42</v>
      </c>
      <c r="H564" s="4" t="s">
        <v>19</v>
      </c>
      <c r="I564" s="5">
        <v>60.000000000000007</v>
      </c>
      <c r="J564" s="6">
        <v>425</v>
      </c>
      <c r="K564" s="7">
        <v>255000.00000000003</v>
      </c>
      <c r="L564" s="7">
        <v>89250.000000000015</v>
      </c>
      <c r="M564" s="8">
        <v>0.35000000000000003</v>
      </c>
      <c r="N564" s="2" t="s">
        <v>17</v>
      </c>
      <c r="O564">
        <f t="shared" si="64"/>
        <v>2020</v>
      </c>
      <c r="P564">
        <f t="shared" si="65"/>
        <v>3</v>
      </c>
      <c r="Q564" t="str">
        <f t="shared" si="66"/>
        <v>mars</v>
      </c>
      <c r="R564" t="str">
        <f t="shared" si="67"/>
        <v>Nevada</v>
      </c>
      <c r="S564" t="str">
        <f t="shared" si="68"/>
        <v>2020-03</v>
      </c>
      <c r="T564">
        <f>IF(AND(COUNTIF(Calculs!$Q$2:$Q$12,$O564)&gt;0,COUNTIF(Calculs!$S$2:$S$12,$E564)&gt;0,COUNTIF(Calculs!$U$2:$U$12,$H564)&gt;0),1,0)</f>
        <v>1</v>
      </c>
      <c r="U564">
        <f t="shared" si="69"/>
        <v>255000.00000000003</v>
      </c>
      <c r="V564">
        <f t="shared" si="70"/>
        <v>425</v>
      </c>
      <c r="W564">
        <f t="shared" si="71"/>
        <v>89250.000000000015</v>
      </c>
    </row>
    <row r="565" spans="1:23" ht="15.75" customHeight="1" x14ac:dyDescent="0.3">
      <c r="A565" s="2" t="s">
        <v>29</v>
      </c>
      <c r="B565" s="2">
        <v>1128299</v>
      </c>
      <c r="C565" s="3">
        <v>43896</v>
      </c>
      <c r="D565" s="12" t="str" cm="1">
        <f t="array" ref="D565">_xlfn.SWITCH(WEEKDAY(C565,2), 1, "Lundi", 2, "Mardi", 3, "Mercredi", 4, "Jeudi", 5, "Vendredi", 6, "Samedi", 7, "Dimanche", "Erreur")</f>
        <v>Vendredi</v>
      </c>
      <c r="E565" s="2" t="s">
        <v>30</v>
      </c>
      <c r="F565" s="2" t="s">
        <v>41</v>
      </c>
      <c r="G565" s="2" t="s">
        <v>42</v>
      </c>
      <c r="H565" s="4" t="s">
        <v>20</v>
      </c>
      <c r="I565" s="5">
        <v>60.000000000000007</v>
      </c>
      <c r="J565" s="6">
        <v>400</v>
      </c>
      <c r="K565" s="7">
        <v>240000.00000000003</v>
      </c>
      <c r="L565" s="7">
        <v>72000</v>
      </c>
      <c r="M565" s="8">
        <v>0.3</v>
      </c>
      <c r="N565" s="2" t="s">
        <v>17</v>
      </c>
      <c r="O565">
        <f t="shared" si="64"/>
        <v>2020</v>
      </c>
      <c r="P565">
        <f t="shared" si="65"/>
        <v>3</v>
      </c>
      <c r="Q565" t="str">
        <f t="shared" si="66"/>
        <v>mars</v>
      </c>
      <c r="R565" t="str">
        <f t="shared" si="67"/>
        <v>Nevada</v>
      </c>
      <c r="S565" t="str">
        <f t="shared" si="68"/>
        <v>2020-03</v>
      </c>
      <c r="T565">
        <f>IF(AND(COUNTIF(Calculs!$Q$2:$Q$12,$O565)&gt;0,COUNTIF(Calculs!$S$2:$S$12,$E565)&gt;0,COUNTIF(Calculs!$U$2:$U$12,$H565)&gt;0),1,0)</f>
        <v>1</v>
      </c>
      <c r="U565">
        <f t="shared" si="69"/>
        <v>240000.00000000003</v>
      </c>
      <c r="V565">
        <f t="shared" si="70"/>
        <v>400</v>
      </c>
      <c r="W565">
        <f t="shared" si="71"/>
        <v>72000</v>
      </c>
    </row>
    <row r="566" spans="1:23" ht="15.75" customHeight="1" x14ac:dyDescent="0.3">
      <c r="A566" s="2" t="s">
        <v>29</v>
      </c>
      <c r="B566" s="2">
        <v>1128299</v>
      </c>
      <c r="C566" s="3">
        <v>43897</v>
      </c>
      <c r="D566" s="12" t="str" cm="1">
        <f t="array" ref="D566">_xlfn.SWITCH(WEEKDAY(C566,2), 1, "Lundi", 2, "Mardi", 3, "Mercredi", 4, "Jeudi", 5, "Vendredi", 6, "Samedi", 7, "Dimanche", "Erreur")</f>
        <v>Samedi</v>
      </c>
      <c r="E566" s="2" t="s">
        <v>30</v>
      </c>
      <c r="F566" s="2" t="s">
        <v>41</v>
      </c>
      <c r="G566" s="2" t="s">
        <v>42</v>
      </c>
      <c r="H566" s="4" t="s">
        <v>21</v>
      </c>
      <c r="I566" s="5">
        <v>70</v>
      </c>
      <c r="J566" s="6">
        <v>350</v>
      </c>
      <c r="K566" s="7">
        <v>245000</v>
      </c>
      <c r="L566" s="7">
        <v>122500.00000000003</v>
      </c>
      <c r="M566" s="8">
        <v>0.50000000000000011</v>
      </c>
      <c r="N566" s="2" t="s">
        <v>17</v>
      </c>
      <c r="O566">
        <f t="shared" si="64"/>
        <v>2020</v>
      </c>
      <c r="P566">
        <f t="shared" si="65"/>
        <v>3</v>
      </c>
      <c r="Q566" t="str">
        <f t="shared" si="66"/>
        <v>mars</v>
      </c>
      <c r="R566" t="str">
        <f t="shared" si="67"/>
        <v>Nevada</v>
      </c>
      <c r="S566" t="str">
        <f t="shared" si="68"/>
        <v>2020-03</v>
      </c>
      <c r="T566">
        <f>IF(AND(COUNTIF(Calculs!$Q$2:$Q$12,$O566)&gt;0,COUNTIF(Calculs!$S$2:$S$12,$E566)&gt;0,COUNTIF(Calculs!$U$2:$U$12,$H566)&gt;0),1,0)</f>
        <v>1</v>
      </c>
      <c r="U566">
        <f t="shared" si="69"/>
        <v>245000</v>
      </c>
      <c r="V566">
        <f t="shared" si="70"/>
        <v>350</v>
      </c>
      <c r="W566">
        <f t="shared" si="71"/>
        <v>122500.00000000003</v>
      </c>
    </row>
    <row r="567" spans="1:23" ht="15.75" customHeight="1" x14ac:dyDescent="0.3">
      <c r="A567" s="2" t="s">
        <v>29</v>
      </c>
      <c r="B567" s="2">
        <v>1128299</v>
      </c>
      <c r="C567" s="3">
        <v>43898</v>
      </c>
      <c r="D567" s="12" t="str" cm="1">
        <f t="array" ref="D567">_xlfn.SWITCH(WEEKDAY(C567,2), 1, "Lundi", 2, "Mardi", 3, "Mercredi", 4, "Jeudi", 5, "Vendredi", 6, "Samedi", 7, "Dimanche", "Erreur")</f>
        <v>Dimanche</v>
      </c>
      <c r="E567" s="2" t="s">
        <v>30</v>
      </c>
      <c r="F567" s="2" t="s">
        <v>41</v>
      </c>
      <c r="G567" s="2" t="s">
        <v>42</v>
      </c>
      <c r="H567" s="4" t="s">
        <v>22</v>
      </c>
      <c r="I567" s="5">
        <v>75.000000000000014</v>
      </c>
      <c r="J567" s="6">
        <v>475</v>
      </c>
      <c r="K567" s="7">
        <v>356250.00000000006</v>
      </c>
      <c r="L567" s="7">
        <v>53437.500000000015</v>
      </c>
      <c r="M567" s="8">
        <v>0.15000000000000002</v>
      </c>
      <c r="N567" s="2" t="s">
        <v>17</v>
      </c>
      <c r="O567">
        <f t="shared" si="64"/>
        <v>2020</v>
      </c>
      <c r="P567">
        <f t="shared" si="65"/>
        <v>3</v>
      </c>
      <c r="Q567" t="str">
        <f t="shared" si="66"/>
        <v>mars</v>
      </c>
      <c r="R567" t="str">
        <f t="shared" si="67"/>
        <v>Nevada</v>
      </c>
      <c r="S567" t="str">
        <f t="shared" si="68"/>
        <v>2020-03</v>
      </c>
      <c r="T567">
        <f>IF(AND(COUNTIF(Calculs!$Q$2:$Q$12,$O567)&gt;0,COUNTIF(Calculs!$S$2:$S$12,$E567)&gt;0,COUNTIF(Calculs!$U$2:$U$12,$H567)&gt;0),1,0)</f>
        <v>1</v>
      </c>
      <c r="U567">
        <f t="shared" si="69"/>
        <v>356250.00000000006</v>
      </c>
      <c r="V567">
        <f t="shared" si="70"/>
        <v>475</v>
      </c>
      <c r="W567">
        <f t="shared" si="71"/>
        <v>53437.500000000015</v>
      </c>
    </row>
    <row r="568" spans="1:23" ht="15.75" customHeight="1" x14ac:dyDescent="0.3">
      <c r="A568" s="2" t="s">
        <v>29</v>
      </c>
      <c r="B568" s="2">
        <v>1128299</v>
      </c>
      <c r="C568" s="3">
        <v>43899</v>
      </c>
      <c r="D568" s="12" t="str" cm="1">
        <f t="array" ref="D568">_xlfn.SWITCH(WEEKDAY(C568,2), 1, "Lundi", 2, "Mardi", 3, "Mercredi", 4, "Jeudi", 5, "Vendredi", 6, "Samedi", 7, "Dimanche", "Erreur")</f>
        <v>Lundi</v>
      </c>
      <c r="E568" s="2" t="s">
        <v>30</v>
      </c>
      <c r="F568" s="2" t="s">
        <v>41</v>
      </c>
      <c r="G568" s="2" t="s">
        <v>42</v>
      </c>
      <c r="H568" s="4" t="s">
        <v>16</v>
      </c>
      <c r="I568" s="5">
        <v>60.000000000000007</v>
      </c>
      <c r="J568" s="6">
        <v>675</v>
      </c>
      <c r="K568" s="7">
        <v>405000.00000000006</v>
      </c>
      <c r="L568" s="7">
        <v>141750.00000000003</v>
      </c>
      <c r="M568" s="8">
        <v>0.35000000000000003</v>
      </c>
      <c r="N568" s="2" t="s">
        <v>17</v>
      </c>
      <c r="O568">
        <f t="shared" si="64"/>
        <v>2020</v>
      </c>
      <c r="P568">
        <f t="shared" si="65"/>
        <v>3</v>
      </c>
      <c r="Q568" t="str">
        <f t="shared" si="66"/>
        <v>mars</v>
      </c>
      <c r="R568" t="str">
        <f t="shared" si="67"/>
        <v>Nevada</v>
      </c>
      <c r="S568" t="str">
        <f t="shared" si="68"/>
        <v>2020-03</v>
      </c>
      <c r="T568">
        <f>IF(AND(COUNTIF(Calculs!$Q$2:$Q$12,$O568)&gt;0,COUNTIF(Calculs!$S$2:$S$12,$E568)&gt;0,COUNTIF(Calculs!$U$2:$U$12,$H568)&gt;0),1,0)</f>
        <v>1</v>
      </c>
      <c r="U568">
        <f t="shared" si="69"/>
        <v>405000.00000000006</v>
      </c>
      <c r="V568">
        <f t="shared" si="70"/>
        <v>675</v>
      </c>
      <c r="W568">
        <f t="shared" si="71"/>
        <v>141750.00000000003</v>
      </c>
    </row>
    <row r="569" spans="1:23" ht="15.75" customHeight="1" x14ac:dyDescent="0.3">
      <c r="A569" s="2" t="s">
        <v>29</v>
      </c>
      <c r="B569" s="2">
        <v>1128299</v>
      </c>
      <c r="C569" s="3">
        <v>43900</v>
      </c>
      <c r="D569" s="12" t="str" cm="1">
        <f t="array" ref="D569">_xlfn.SWITCH(WEEKDAY(C569,2), 1, "Lundi", 2, "Mardi", 3, "Mercredi", 4, "Jeudi", 5, "Vendredi", 6, "Samedi", 7, "Dimanche", "Erreur")</f>
        <v>Mardi</v>
      </c>
      <c r="E569" s="2" t="s">
        <v>30</v>
      </c>
      <c r="F569" s="2" t="s">
        <v>41</v>
      </c>
      <c r="G569" s="2" t="s">
        <v>42</v>
      </c>
      <c r="H569" s="4" t="s">
        <v>18</v>
      </c>
      <c r="I569" s="5">
        <v>65.000000000000014</v>
      </c>
      <c r="J569" s="6">
        <v>675</v>
      </c>
      <c r="K569" s="7">
        <v>438750.00000000012</v>
      </c>
      <c r="L569" s="7">
        <v>87750.000000000029</v>
      </c>
      <c r="M569" s="8">
        <v>0.2</v>
      </c>
      <c r="N569" s="2" t="s">
        <v>17</v>
      </c>
      <c r="O569">
        <f t="shared" si="64"/>
        <v>2020</v>
      </c>
      <c r="P569">
        <f t="shared" si="65"/>
        <v>3</v>
      </c>
      <c r="Q569" t="str">
        <f t="shared" si="66"/>
        <v>mars</v>
      </c>
      <c r="R569" t="str">
        <f t="shared" si="67"/>
        <v>Nevada</v>
      </c>
      <c r="S569" t="str">
        <f t="shared" si="68"/>
        <v>2020-03</v>
      </c>
      <c r="T569">
        <f>IF(AND(COUNTIF(Calculs!$Q$2:$Q$12,$O569)&gt;0,COUNTIF(Calculs!$S$2:$S$12,$E569)&gt;0,COUNTIF(Calculs!$U$2:$U$12,$H569)&gt;0),1,0)</f>
        <v>1</v>
      </c>
      <c r="U569">
        <f t="shared" si="69"/>
        <v>438750.00000000012</v>
      </c>
      <c r="V569">
        <f t="shared" si="70"/>
        <v>675</v>
      </c>
      <c r="W569">
        <f t="shared" si="71"/>
        <v>87750.000000000029</v>
      </c>
    </row>
    <row r="570" spans="1:23" ht="15.75" customHeight="1" x14ac:dyDescent="0.3">
      <c r="A570" s="2" t="s">
        <v>29</v>
      </c>
      <c r="B570" s="2">
        <v>1128299</v>
      </c>
      <c r="C570" s="3">
        <v>43901</v>
      </c>
      <c r="D570" s="12" t="str" cm="1">
        <f t="array" ref="D570">_xlfn.SWITCH(WEEKDAY(C570,2), 1, "Lundi", 2, "Mardi", 3, "Mercredi", 4, "Jeudi", 5, "Vendredi", 6, "Samedi", 7, "Dimanche", "Erreur")</f>
        <v>Mercredi</v>
      </c>
      <c r="E570" s="2" t="s">
        <v>30</v>
      </c>
      <c r="F570" s="2" t="s">
        <v>41</v>
      </c>
      <c r="G570" s="2" t="s">
        <v>42</v>
      </c>
      <c r="H570" s="4" t="s">
        <v>19</v>
      </c>
      <c r="I570" s="5">
        <v>60.000000000000007</v>
      </c>
      <c r="J570" s="6">
        <v>475</v>
      </c>
      <c r="K570" s="7">
        <v>285000.00000000006</v>
      </c>
      <c r="L570" s="7">
        <v>99750.000000000029</v>
      </c>
      <c r="M570" s="8">
        <v>0.35000000000000003</v>
      </c>
      <c r="N570" s="2" t="s">
        <v>17</v>
      </c>
      <c r="O570">
        <f t="shared" si="64"/>
        <v>2020</v>
      </c>
      <c r="P570">
        <f t="shared" si="65"/>
        <v>3</v>
      </c>
      <c r="Q570" t="str">
        <f t="shared" si="66"/>
        <v>mars</v>
      </c>
      <c r="R570" t="str">
        <f t="shared" si="67"/>
        <v>Nevada</v>
      </c>
      <c r="S570" t="str">
        <f t="shared" si="68"/>
        <v>2020-03</v>
      </c>
      <c r="T570">
        <f>IF(AND(COUNTIF(Calculs!$Q$2:$Q$12,$O570)&gt;0,COUNTIF(Calculs!$S$2:$S$12,$E570)&gt;0,COUNTIF(Calculs!$U$2:$U$12,$H570)&gt;0),1,0)</f>
        <v>1</v>
      </c>
      <c r="U570">
        <f t="shared" si="69"/>
        <v>285000.00000000006</v>
      </c>
      <c r="V570">
        <f t="shared" si="70"/>
        <v>475</v>
      </c>
      <c r="W570">
        <f t="shared" si="71"/>
        <v>99750.000000000029</v>
      </c>
    </row>
    <row r="571" spans="1:23" ht="15.75" customHeight="1" x14ac:dyDescent="0.3">
      <c r="A571" s="2" t="s">
        <v>29</v>
      </c>
      <c r="B571" s="2">
        <v>1128299</v>
      </c>
      <c r="C571" s="3">
        <v>43902</v>
      </c>
      <c r="D571" s="12" t="str" cm="1">
        <f t="array" ref="D571">_xlfn.SWITCH(WEEKDAY(C571,2), 1, "Lundi", 2, "Mardi", 3, "Mercredi", 4, "Jeudi", 5, "Vendredi", 6, "Samedi", 7, "Dimanche", "Erreur")</f>
        <v>Jeudi</v>
      </c>
      <c r="E571" s="2" t="s">
        <v>30</v>
      </c>
      <c r="F571" s="2" t="s">
        <v>41</v>
      </c>
      <c r="G571" s="2" t="s">
        <v>42</v>
      </c>
      <c r="H571" s="4" t="s">
        <v>20</v>
      </c>
      <c r="I571" s="5">
        <v>60.000000000000007</v>
      </c>
      <c r="J571" s="6">
        <v>475</v>
      </c>
      <c r="K571" s="7">
        <v>285000.00000000006</v>
      </c>
      <c r="L571" s="7">
        <v>85500.000000000015</v>
      </c>
      <c r="M571" s="8">
        <v>0.3</v>
      </c>
      <c r="N571" s="2" t="s">
        <v>17</v>
      </c>
      <c r="O571">
        <f t="shared" si="64"/>
        <v>2020</v>
      </c>
      <c r="P571">
        <f t="shared" si="65"/>
        <v>3</v>
      </c>
      <c r="Q571" t="str">
        <f t="shared" si="66"/>
        <v>mars</v>
      </c>
      <c r="R571" t="str">
        <f t="shared" si="67"/>
        <v>Nevada</v>
      </c>
      <c r="S571" t="str">
        <f t="shared" si="68"/>
        <v>2020-03</v>
      </c>
      <c r="T571">
        <f>IF(AND(COUNTIF(Calculs!$Q$2:$Q$12,$O571)&gt;0,COUNTIF(Calculs!$S$2:$S$12,$E571)&gt;0,COUNTIF(Calculs!$U$2:$U$12,$H571)&gt;0),1,0)</f>
        <v>1</v>
      </c>
      <c r="U571">
        <f t="shared" si="69"/>
        <v>285000.00000000006</v>
      </c>
      <c r="V571">
        <f t="shared" si="70"/>
        <v>475</v>
      </c>
      <c r="W571">
        <f t="shared" si="71"/>
        <v>85500.000000000015</v>
      </c>
    </row>
    <row r="572" spans="1:23" ht="15.75" customHeight="1" x14ac:dyDescent="0.3">
      <c r="A572" s="2" t="s">
        <v>29</v>
      </c>
      <c r="B572" s="2">
        <v>1128299</v>
      </c>
      <c r="C572" s="3">
        <v>43903</v>
      </c>
      <c r="D572" s="12" t="str" cm="1">
        <f t="array" ref="D572">_xlfn.SWITCH(WEEKDAY(C572,2), 1, "Lundi", 2, "Mardi", 3, "Mercredi", 4, "Jeudi", 5, "Vendredi", 6, "Samedi", 7, "Dimanche", "Erreur")</f>
        <v>Vendredi</v>
      </c>
      <c r="E572" s="2" t="s">
        <v>30</v>
      </c>
      <c r="F572" s="2" t="s">
        <v>41</v>
      </c>
      <c r="G572" s="2" t="s">
        <v>42</v>
      </c>
      <c r="H572" s="4" t="s">
        <v>21</v>
      </c>
      <c r="I572" s="5">
        <v>70</v>
      </c>
      <c r="J572" s="6">
        <v>400</v>
      </c>
      <c r="K572" s="7">
        <v>280000</v>
      </c>
      <c r="L572" s="7">
        <v>140000.00000000003</v>
      </c>
      <c r="M572" s="8">
        <v>0.50000000000000011</v>
      </c>
      <c r="N572" s="2" t="s">
        <v>17</v>
      </c>
      <c r="O572">
        <f t="shared" si="64"/>
        <v>2020</v>
      </c>
      <c r="P572">
        <f t="shared" si="65"/>
        <v>3</v>
      </c>
      <c r="Q572" t="str">
        <f t="shared" si="66"/>
        <v>mars</v>
      </c>
      <c r="R572" t="str">
        <f t="shared" si="67"/>
        <v>Nevada</v>
      </c>
      <c r="S572" t="str">
        <f t="shared" si="68"/>
        <v>2020-03</v>
      </c>
      <c r="T572">
        <f>IF(AND(COUNTIF(Calculs!$Q$2:$Q$12,$O572)&gt;0,COUNTIF(Calculs!$S$2:$S$12,$E572)&gt;0,COUNTIF(Calculs!$U$2:$U$12,$H572)&gt;0),1,0)</f>
        <v>1</v>
      </c>
      <c r="U572">
        <f t="shared" si="69"/>
        <v>280000</v>
      </c>
      <c r="V572">
        <f t="shared" si="70"/>
        <v>400</v>
      </c>
      <c r="W572">
        <f t="shared" si="71"/>
        <v>140000.00000000003</v>
      </c>
    </row>
    <row r="573" spans="1:23" ht="15.75" customHeight="1" x14ac:dyDescent="0.3">
      <c r="A573" s="2" t="s">
        <v>29</v>
      </c>
      <c r="B573" s="2">
        <v>1128299</v>
      </c>
      <c r="C573" s="3">
        <v>43904</v>
      </c>
      <c r="D573" s="12" t="str" cm="1">
        <f t="array" ref="D573">_xlfn.SWITCH(WEEKDAY(C573,2), 1, "Lundi", 2, "Mardi", 3, "Mercredi", 4, "Jeudi", 5, "Vendredi", 6, "Samedi", 7, "Dimanche", "Erreur")</f>
        <v>Samedi</v>
      </c>
      <c r="E573" s="2" t="s">
        <v>30</v>
      </c>
      <c r="F573" s="2" t="s">
        <v>41</v>
      </c>
      <c r="G573" s="2" t="s">
        <v>42</v>
      </c>
      <c r="H573" s="4" t="s">
        <v>22</v>
      </c>
      <c r="I573" s="5">
        <v>75.000000000000014</v>
      </c>
      <c r="J573" s="6">
        <v>500</v>
      </c>
      <c r="K573" s="7">
        <v>375000.00000000006</v>
      </c>
      <c r="L573" s="7">
        <v>56250.000000000015</v>
      </c>
      <c r="M573" s="8">
        <v>0.15000000000000002</v>
      </c>
      <c r="N573" s="2" t="s">
        <v>17</v>
      </c>
      <c r="O573">
        <f t="shared" si="64"/>
        <v>2020</v>
      </c>
      <c r="P573">
        <f t="shared" si="65"/>
        <v>3</v>
      </c>
      <c r="Q573" t="str">
        <f t="shared" si="66"/>
        <v>mars</v>
      </c>
      <c r="R573" t="str">
        <f t="shared" si="67"/>
        <v>Nevada</v>
      </c>
      <c r="S573" t="str">
        <f t="shared" si="68"/>
        <v>2020-03</v>
      </c>
      <c r="T573">
        <f>IF(AND(COUNTIF(Calculs!$Q$2:$Q$12,$O573)&gt;0,COUNTIF(Calculs!$S$2:$S$12,$E573)&gt;0,COUNTIF(Calculs!$U$2:$U$12,$H573)&gt;0),1,0)</f>
        <v>1</v>
      </c>
      <c r="U573">
        <f t="shared" si="69"/>
        <v>375000.00000000006</v>
      </c>
      <c r="V573">
        <f t="shared" si="70"/>
        <v>500</v>
      </c>
      <c r="W573">
        <f t="shared" si="71"/>
        <v>56250.000000000015</v>
      </c>
    </row>
    <row r="574" spans="1:23" ht="15.75" customHeight="1" x14ac:dyDescent="0.3">
      <c r="A574" s="2" t="s">
        <v>29</v>
      </c>
      <c r="B574" s="2">
        <v>1128299</v>
      </c>
      <c r="C574" s="3">
        <v>43905</v>
      </c>
      <c r="D574" s="12" t="str" cm="1">
        <f t="array" ref="D574">_xlfn.SWITCH(WEEKDAY(C574,2), 1, "Lundi", 2, "Mardi", 3, "Mercredi", 4, "Jeudi", 5, "Vendredi", 6, "Samedi", 7, "Dimanche", "Erreur")</f>
        <v>Dimanche</v>
      </c>
      <c r="E574" s="2" t="s">
        <v>30</v>
      </c>
      <c r="F574" s="2" t="s">
        <v>41</v>
      </c>
      <c r="G574" s="2" t="s">
        <v>42</v>
      </c>
      <c r="H574" s="4" t="s">
        <v>16</v>
      </c>
      <c r="I574" s="5">
        <v>30</v>
      </c>
      <c r="J574" s="6">
        <v>425</v>
      </c>
      <c r="K574" s="7">
        <v>127500</v>
      </c>
      <c r="L574" s="7">
        <v>44625.000000000007</v>
      </c>
      <c r="M574" s="8">
        <v>0.35000000000000003</v>
      </c>
      <c r="N574" s="2" t="s">
        <v>17</v>
      </c>
      <c r="O574">
        <f t="shared" si="64"/>
        <v>2020</v>
      </c>
      <c r="P574">
        <f t="shared" si="65"/>
        <v>3</v>
      </c>
      <c r="Q574" t="str">
        <f t="shared" si="66"/>
        <v>mars</v>
      </c>
      <c r="R574" t="str">
        <f t="shared" si="67"/>
        <v>Nevada</v>
      </c>
      <c r="S574" t="str">
        <f t="shared" si="68"/>
        <v>2020-03</v>
      </c>
      <c r="T574">
        <f>IF(AND(COUNTIF(Calculs!$Q$2:$Q$12,$O574)&gt;0,COUNTIF(Calculs!$S$2:$S$12,$E574)&gt;0,COUNTIF(Calculs!$U$2:$U$12,$H574)&gt;0),1,0)</f>
        <v>1</v>
      </c>
      <c r="U574">
        <f t="shared" si="69"/>
        <v>127500</v>
      </c>
      <c r="V574">
        <f t="shared" si="70"/>
        <v>425</v>
      </c>
      <c r="W574">
        <f t="shared" si="71"/>
        <v>44625.000000000007</v>
      </c>
    </row>
    <row r="575" spans="1:23" ht="15.75" customHeight="1" x14ac:dyDescent="0.3">
      <c r="A575" s="2" t="s">
        <v>29</v>
      </c>
      <c r="B575" s="2">
        <v>1128299</v>
      </c>
      <c r="C575" s="3">
        <v>43906</v>
      </c>
      <c r="D575" s="12" t="str" cm="1">
        <f t="array" ref="D575">_xlfn.SWITCH(WEEKDAY(C575,2), 1, "Lundi", 2, "Mardi", 3, "Mercredi", 4, "Jeudi", 5, "Vendredi", 6, "Samedi", 7, "Dimanche", "Erreur")</f>
        <v>Lundi</v>
      </c>
      <c r="E575" s="2" t="s">
        <v>30</v>
      </c>
      <c r="F575" s="2" t="s">
        <v>41</v>
      </c>
      <c r="G575" s="2" t="s">
        <v>42</v>
      </c>
      <c r="H575" s="4" t="s">
        <v>18</v>
      </c>
      <c r="I575" s="5">
        <v>40</v>
      </c>
      <c r="J575" s="6">
        <v>425</v>
      </c>
      <c r="K575" s="7">
        <v>170000</v>
      </c>
      <c r="L575" s="7">
        <v>34000</v>
      </c>
      <c r="M575" s="8">
        <v>0.2</v>
      </c>
      <c r="N575" s="2" t="s">
        <v>17</v>
      </c>
      <c r="O575">
        <f t="shared" si="64"/>
        <v>2020</v>
      </c>
      <c r="P575">
        <f t="shared" si="65"/>
        <v>3</v>
      </c>
      <c r="Q575" t="str">
        <f t="shared" si="66"/>
        <v>mars</v>
      </c>
      <c r="R575" t="str">
        <f t="shared" si="67"/>
        <v>Nevada</v>
      </c>
      <c r="S575" t="str">
        <f t="shared" si="68"/>
        <v>2020-03</v>
      </c>
      <c r="T575">
        <f>IF(AND(COUNTIF(Calculs!$Q$2:$Q$12,$O575)&gt;0,COUNTIF(Calculs!$S$2:$S$12,$E575)&gt;0,COUNTIF(Calculs!$U$2:$U$12,$H575)&gt;0),1,0)</f>
        <v>1</v>
      </c>
      <c r="U575">
        <f t="shared" si="69"/>
        <v>170000</v>
      </c>
      <c r="V575">
        <f t="shared" si="70"/>
        <v>425</v>
      </c>
      <c r="W575">
        <f t="shared" si="71"/>
        <v>34000</v>
      </c>
    </row>
    <row r="576" spans="1:23" ht="15.75" customHeight="1" x14ac:dyDescent="0.3">
      <c r="A576" s="2" t="s">
        <v>29</v>
      </c>
      <c r="B576" s="2">
        <v>1128299</v>
      </c>
      <c r="C576" s="3">
        <v>43907</v>
      </c>
      <c r="D576" s="12" t="str" cm="1">
        <f t="array" ref="D576">_xlfn.SWITCH(WEEKDAY(C576,2), 1, "Lundi", 2, "Mardi", 3, "Mercredi", 4, "Jeudi", 5, "Vendredi", 6, "Samedi", 7, "Dimanche", "Erreur")</f>
        <v>Mardi</v>
      </c>
      <c r="E576" s="2" t="s">
        <v>30</v>
      </c>
      <c r="F576" s="2" t="s">
        <v>41</v>
      </c>
      <c r="G576" s="2" t="s">
        <v>42</v>
      </c>
      <c r="H576" s="4" t="s">
        <v>19</v>
      </c>
      <c r="I576" s="5">
        <v>40</v>
      </c>
      <c r="J576" s="6">
        <v>425</v>
      </c>
      <c r="K576" s="7">
        <v>170000</v>
      </c>
      <c r="L576" s="7">
        <v>59500.000000000007</v>
      </c>
      <c r="M576" s="8">
        <v>0.35000000000000003</v>
      </c>
      <c r="N576" s="2" t="s">
        <v>17</v>
      </c>
      <c r="O576">
        <f t="shared" si="64"/>
        <v>2020</v>
      </c>
      <c r="P576">
        <f t="shared" si="65"/>
        <v>3</v>
      </c>
      <c r="Q576" t="str">
        <f t="shared" si="66"/>
        <v>mars</v>
      </c>
      <c r="R576" t="str">
        <f t="shared" si="67"/>
        <v>Nevada</v>
      </c>
      <c r="S576" t="str">
        <f t="shared" si="68"/>
        <v>2020-03</v>
      </c>
      <c r="T576">
        <f>IF(AND(COUNTIF(Calculs!$Q$2:$Q$12,$O576)&gt;0,COUNTIF(Calculs!$S$2:$S$12,$E576)&gt;0,COUNTIF(Calculs!$U$2:$U$12,$H576)&gt;0),1,0)</f>
        <v>1</v>
      </c>
      <c r="U576">
        <f t="shared" si="69"/>
        <v>170000</v>
      </c>
      <c r="V576">
        <f t="shared" si="70"/>
        <v>425</v>
      </c>
      <c r="W576">
        <f t="shared" si="71"/>
        <v>59500.000000000007</v>
      </c>
    </row>
    <row r="577" spans="1:23" ht="15.75" customHeight="1" x14ac:dyDescent="0.3">
      <c r="A577" s="2" t="s">
        <v>29</v>
      </c>
      <c r="B577" s="2">
        <v>1128299</v>
      </c>
      <c r="C577" s="3">
        <v>43908</v>
      </c>
      <c r="D577" s="12" t="str" cm="1">
        <f t="array" ref="D577">_xlfn.SWITCH(WEEKDAY(C577,2), 1, "Lundi", 2, "Mardi", 3, "Mercredi", 4, "Jeudi", 5, "Vendredi", 6, "Samedi", 7, "Dimanche", "Erreur")</f>
        <v>Mercredi</v>
      </c>
      <c r="E577" s="2" t="s">
        <v>30</v>
      </c>
      <c r="F577" s="2" t="s">
        <v>41</v>
      </c>
      <c r="G577" s="2" t="s">
        <v>42</v>
      </c>
      <c r="H577" s="4" t="s">
        <v>20</v>
      </c>
      <c r="I577" s="5">
        <v>40</v>
      </c>
      <c r="J577" s="6">
        <v>275</v>
      </c>
      <c r="K577" s="7">
        <v>110000</v>
      </c>
      <c r="L577" s="7">
        <v>33000</v>
      </c>
      <c r="M577" s="8">
        <v>0.3</v>
      </c>
      <c r="N577" s="2" t="s">
        <v>17</v>
      </c>
      <c r="O577">
        <f t="shared" si="64"/>
        <v>2020</v>
      </c>
      <c r="P577">
        <f t="shared" si="65"/>
        <v>3</v>
      </c>
      <c r="Q577" t="str">
        <f t="shared" si="66"/>
        <v>mars</v>
      </c>
      <c r="R577" t="str">
        <f t="shared" si="67"/>
        <v>Nevada</v>
      </c>
      <c r="S577" t="str">
        <f t="shared" si="68"/>
        <v>2020-03</v>
      </c>
      <c r="T577">
        <f>IF(AND(COUNTIF(Calculs!$Q$2:$Q$12,$O577)&gt;0,COUNTIF(Calculs!$S$2:$S$12,$E577)&gt;0,COUNTIF(Calculs!$U$2:$U$12,$H577)&gt;0),1,0)</f>
        <v>1</v>
      </c>
      <c r="U577">
        <f t="shared" si="69"/>
        <v>110000</v>
      </c>
      <c r="V577">
        <f t="shared" si="70"/>
        <v>275</v>
      </c>
      <c r="W577">
        <f t="shared" si="71"/>
        <v>33000</v>
      </c>
    </row>
    <row r="578" spans="1:23" ht="15.75" customHeight="1" x14ac:dyDescent="0.3">
      <c r="A578" s="2" t="s">
        <v>29</v>
      </c>
      <c r="B578" s="2">
        <v>1128299</v>
      </c>
      <c r="C578" s="3">
        <v>43909</v>
      </c>
      <c r="D578" s="12" t="str" cm="1">
        <f t="array" ref="D578">_xlfn.SWITCH(WEEKDAY(C578,2), 1, "Lundi", 2, "Mardi", 3, "Mercredi", 4, "Jeudi", 5, "Vendredi", 6, "Samedi", 7, "Dimanche", "Erreur")</f>
        <v>Jeudi</v>
      </c>
      <c r="E578" s="2" t="s">
        <v>30</v>
      </c>
      <c r="F578" s="2" t="s">
        <v>43</v>
      </c>
      <c r="G578" s="2" t="s">
        <v>44</v>
      </c>
      <c r="H578" s="4" t="s">
        <v>21</v>
      </c>
      <c r="I578" s="5">
        <v>45</v>
      </c>
      <c r="J578" s="6">
        <v>225</v>
      </c>
      <c r="K578" s="7">
        <v>101250</v>
      </c>
      <c r="L578" s="7">
        <v>50625</v>
      </c>
      <c r="M578" s="8">
        <v>0.5</v>
      </c>
      <c r="N578" s="2" t="s">
        <v>17</v>
      </c>
      <c r="O578">
        <f t="shared" si="64"/>
        <v>2020</v>
      </c>
      <c r="P578">
        <f t="shared" si="65"/>
        <v>3</v>
      </c>
      <c r="Q578" t="str">
        <f t="shared" si="66"/>
        <v>mars</v>
      </c>
      <c r="R578" t="str">
        <f t="shared" si="67"/>
        <v>Colorado</v>
      </c>
      <c r="S578" t="str">
        <f t="shared" si="68"/>
        <v>2020-03</v>
      </c>
      <c r="T578">
        <f>IF(AND(COUNTIF(Calculs!$Q$2:$Q$12,$O578)&gt;0,COUNTIF(Calculs!$S$2:$S$12,$E578)&gt;0,COUNTIF(Calculs!$U$2:$U$12,$H578)&gt;0),1,0)</f>
        <v>1</v>
      </c>
      <c r="U578">
        <f t="shared" si="69"/>
        <v>101250</v>
      </c>
      <c r="V578">
        <f t="shared" si="70"/>
        <v>225</v>
      </c>
      <c r="W578">
        <f t="shared" si="71"/>
        <v>50625</v>
      </c>
    </row>
    <row r="579" spans="1:23" ht="15.75" customHeight="1" x14ac:dyDescent="0.3">
      <c r="A579" s="2" t="s">
        <v>29</v>
      </c>
      <c r="B579" s="2">
        <v>1128299</v>
      </c>
      <c r="C579" s="3">
        <v>43910</v>
      </c>
      <c r="D579" s="12" t="str" cm="1">
        <f t="array" ref="D579">_xlfn.SWITCH(WEEKDAY(C579,2), 1, "Lundi", 2, "Mardi", 3, "Mercredi", 4, "Jeudi", 5, "Vendredi", 6, "Samedi", 7, "Dimanche", "Erreur")</f>
        <v>Vendredi</v>
      </c>
      <c r="E579" s="2" t="s">
        <v>30</v>
      </c>
      <c r="F579" s="2" t="s">
        <v>43</v>
      </c>
      <c r="G579" s="2" t="s">
        <v>44</v>
      </c>
      <c r="H579" s="4" t="s">
        <v>22</v>
      </c>
      <c r="I579" s="5">
        <v>40</v>
      </c>
      <c r="J579" s="6">
        <v>475</v>
      </c>
      <c r="K579" s="7">
        <v>190000</v>
      </c>
      <c r="L579" s="7">
        <v>28500.000000000004</v>
      </c>
      <c r="M579" s="8">
        <v>0.15000000000000002</v>
      </c>
      <c r="N579" s="2" t="s">
        <v>17</v>
      </c>
      <c r="O579">
        <f t="shared" ref="O579:O642" si="72">YEAR($C579)</f>
        <v>2020</v>
      </c>
      <c r="P579">
        <f t="shared" ref="P579:P642" si="73">MONTH($C579)</f>
        <v>3</v>
      </c>
      <c r="Q579" t="str">
        <f t="shared" ref="Q579:Q642" si="74">TEXT($C579,"mmm")</f>
        <v>mars</v>
      </c>
      <c r="R579" t="str">
        <f t="shared" ref="R579:R642" si="75">SUBSTITUTE(SUBSTITUTE($F579,"Sud ","South "),"Ouest ","West ")</f>
        <v>Colorado</v>
      </c>
      <c r="S579" t="str">
        <f t="shared" ref="S579:S642" si="76">TEXT($C579,"aaaa-mm")</f>
        <v>2020-03</v>
      </c>
      <c r="T579">
        <f>IF(AND(COUNTIF(Calculs!$Q$2:$Q$12,$O579)&gt;0,COUNTIF(Calculs!$S$2:$S$12,$E579)&gt;0,COUNTIF(Calculs!$U$2:$U$12,$H579)&gt;0),1,0)</f>
        <v>1</v>
      </c>
      <c r="U579">
        <f t="shared" ref="U579:U642" si="77">$K579*$T579</f>
        <v>190000</v>
      </c>
      <c r="V579">
        <f t="shared" ref="V579:V642" si="78">$J579*$T579</f>
        <v>475</v>
      </c>
      <c r="W579">
        <f t="shared" ref="W579:W642" si="79">$L579*$T579</f>
        <v>28500.000000000004</v>
      </c>
    </row>
    <row r="580" spans="1:23" ht="15.75" customHeight="1" x14ac:dyDescent="0.3">
      <c r="A580" s="2" t="s">
        <v>29</v>
      </c>
      <c r="B580" s="2">
        <v>1128299</v>
      </c>
      <c r="C580" s="3">
        <v>43911</v>
      </c>
      <c r="D580" s="12" t="str" cm="1">
        <f t="array" ref="D580">_xlfn.SWITCH(WEEKDAY(C580,2), 1, "Lundi", 2, "Mardi", 3, "Mercredi", 4, "Jeudi", 5, "Vendredi", 6, "Samedi", 7, "Dimanche", "Erreur")</f>
        <v>Samedi</v>
      </c>
      <c r="E580" s="2" t="s">
        <v>30</v>
      </c>
      <c r="F580" s="2" t="s">
        <v>43</v>
      </c>
      <c r="G580" s="2" t="s">
        <v>44</v>
      </c>
      <c r="H580" s="4" t="s">
        <v>16</v>
      </c>
      <c r="I580" s="5">
        <v>30</v>
      </c>
      <c r="J580" s="6">
        <v>525</v>
      </c>
      <c r="K580" s="7">
        <v>157500</v>
      </c>
      <c r="L580" s="7">
        <v>55125.000000000007</v>
      </c>
      <c r="M580" s="8">
        <v>0.35000000000000003</v>
      </c>
      <c r="N580" s="2" t="s">
        <v>17</v>
      </c>
      <c r="O580">
        <f t="shared" si="72"/>
        <v>2020</v>
      </c>
      <c r="P580">
        <f t="shared" si="73"/>
        <v>3</v>
      </c>
      <c r="Q580" t="str">
        <f t="shared" si="74"/>
        <v>mars</v>
      </c>
      <c r="R580" t="str">
        <f t="shared" si="75"/>
        <v>Colorado</v>
      </c>
      <c r="S580" t="str">
        <f t="shared" si="76"/>
        <v>2020-03</v>
      </c>
      <c r="T580">
        <f>IF(AND(COUNTIF(Calculs!$Q$2:$Q$12,$O580)&gt;0,COUNTIF(Calculs!$S$2:$S$12,$E580)&gt;0,COUNTIF(Calculs!$U$2:$U$12,$H580)&gt;0),1,0)</f>
        <v>1</v>
      </c>
      <c r="U580">
        <f t="shared" si="77"/>
        <v>157500</v>
      </c>
      <c r="V580">
        <f t="shared" si="78"/>
        <v>525</v>
      </c>
      <c r="W580">
        <f t="shared" si="79"/>
        <v>55125.000000000007</v>
      </c>
    </row>
    <row r="581" spans="1:23" ht="15.75" customHeight="1" x14ac:dyDescent="0.3">
      <c r="A581" s="2" t="s">
        <v>29</v>
      </c>
      <c r="B581" s="2">
        <v>1128299</v>
      </c>
      <c r="C581" s="3">
        <v>43912</v>
      </c>
      <c r="D581" s="12" t="str" cm="1">
        <f t="array" ref="D581">_xlfn.SWITCH(WEEKDAY(C581,2), 1, "Lundi", 2, "Mardi", 3, "Mercredi", 4, "Jeudi", 5, "Vendredi", 6, "Samedi", 7, "Dimanche", "Erreur")</f>
        <v>Dimanche</v>
      </c>
      <c r="E581" s="2" t="s">
        <v>30</v>
      </c>
      <c r="F581" s="2" t="s">
        <v>43</v>
      </c>
      <c r="G581" s="2" t="s">
        <v>44</v>
      </c>
      <c r="H581" s="4" t="s">
        <v>18</v>
      </c>
      <c r="I581" s="5">
        <v>40</v>
      </c>
      <c r="J581" s="6">
        <v>425</v>
      </c>
      <c r="K581" s="7">
        <v>170000</v>
      </c>
      <c r="L581" s="7">
        <v>34000</v>
      </c>
      <c r="M581" s="8">
        <v>0.2</v>
      </c>
      <c r="N581" s="2" t="s">
        <v>17</v>
      </c>
      <c r="O581">
        <f t="shared" si="72"/>
        <v>2020</v>
      </c>
      <c r="P581">
        <f t="shared" si="73"/>
        <v>3</v>
      </c>
      <c r="Q581" t="str">
        <f t="shared" si="74"/>
        <v>mars</v>
      </c>
      <c r="R581" t="str">
        <f t="shared" si="75"/>
        <v>Colorado</v>
      </c>
      <c r="S581" t="str">
        <f t="shared" si="76"/>
        <v>2020-03</v>
      </c>
      <c r="T581">
        <f>IF(AND(COUNTIF(Calculs!$Q$2:$Q$12,$O581)&gt;0,COUNTIF(Calculs!$S$2:$S$12,$E581)&gt;0,COUNTIF(Calculs!$U$2:$U$12,$H581)&gt;0),1,0)</f>
        <v>1</v>
      </c>
      <c r="U581">
        <f t="shared" si="77"/>
        <v>170000</v>
      </c>
      <c r="V581">
        <f t="shared" si="78"/>
        <v>425</v>
      </c>
      <c r="W581">
        <f t="shared" si="79"/>
        <v>34000</v>
      </c>
    </row>
    <row r="582" spans="1:23" ht="15.75" customHeight="1" x14ac:dyDescent="0.3">
      <c r="A582" s="2" t="s">
        <v>29</v>
      </c>
      <c r="B582" s="2">
        <v>1128299</v>
      </c>
      <c r="C582" s="3">
        <v>43913</v>
      </c>
      <c r="D582" s="12" t="str" cm="1">
        <f t="array" ref="D582">_xlfn.SWITCH(WEEKDAY(C582,2), 1, "Lundi", 2, "Mardi", 3, "Mercredi", 4, "Jeudi", 5, "Vendredi", 6, "Samedi", 7, "Dimanche", "Erreur")</f>
        <v>Lundi</v>
      </c>
      <c r="E582" s="2" t="s">
        <v>30</v>
      </c>
      <c r="F582" s="2" t="s">
        <v>43</v>
      </c>
      <c r="G582" s="2" t="s">
        <v>44</v>
      </c>
      <c r="H582" s="4" t="s">
        <v>19</v>
      </c>
      <c r="I582" s="5">
        <v>40</v>
      </c>
      <c r="J582" s="6">
        <v>425</v>
      </c>
      <c r="K582" s="7">
        <v>170000</v>
      </c>
      <c r="L582" s="7">
        <v>59500.000000000007</v>
      </c>
      <c r="M582" s="8">
        <v>0.35000000000000003</v>
      </c>
      <c r="N582" s="2" t="s">
        <v>17</v>
      </c>
      <c r="O582">
        <f t="shared" si="72"/>
        <v>2020</v>
      </c>
      <c r="P582">
        <f t="shared" si="73"/>
        <v>3</v>
      </c>
      <c r="Q582" t="str">
        <f t="shared" si="74"/>
        <v>mars</v>
      </c>
      <c r="R582" t="str">
        <f t="shared" si="75"/>
        <v>Colorado</v>
      </c>
      <c r="S582" t="str">
        <f t="shared" si="76"/>
        <v>2020-03</v>
      </c>
      <c r="T582">
        <f>IF(AND(COUNTIF(Calculs!$Q$2:$Q$12,$O582)&gt;0,COUNTIF(Calculs!$S$2:$S$12,$E582)&gt;0,COUNTIF(Calculs!$U$2:$U$12,$H582)&gt;0),1,0)</f>
        <v>1</v>
      </c>
      <c r="U582">
        <f t="shared" si="77"/>
        <v>170000</v>
      </c>
      <c r="V582">
        <f t="shared" si="78"/>
        <v>425</v>
      </c>
      <c r="W582">
        <f t="shared" si="79"/>
        <v>59500.000000000007</v>
      </c>
    </row>
    <row r="583" spans="1:23" ht="15.75" customHeight="1" x14ac:dyDescent="0.3">
      <c r="A583" s="2" t="s">
        <v>29</v>
      </c>
      <c r="B583" s="2">
        <v>1128299</v>
      </c>
      <c r="C583" s="3">
        <v>43914</v>
      </c>
      <c r="D583" s="12" t="str" cm="1">
        <f t="array" ref="D583">_xlfn.SWITCH(WEEKDAY(C583,2), 1, "Lundi", 2, "Mardi", 3, "Mercredi", 4, "Jeudi", 5, "Vendredi", 6, "Samedi", 7, "Dimanche", "Erreur")</f>
        <v>Mardi</v>
      </c>
      <c r="E583" s="2" t="s">
        <v>30</v>
      </c>
      <c r="F583" s="2" t="s">
        <v>43</v>
      </c>
      <c r="G583" s="2" t="s">
        <v>44</v>
      </c>
      <c r="H583" s="4" t="s">
        <v>20</v>
      </c>
      <c r="I583" s="5">
        <v>40</v>
      </c>
      <c r="J583" s="6">
        <v>275</v>
      </c>
      <c r="K583" s="7">
        <v>110000</v>
      </c>
      <c r="L583" s="7">
        <v>33000</v>
      </c>
      <c r="M583" s="8">
        <v>0.3</v>
      </c>
      <c r="N583" s="2" t="s">
        <v>17</v>
      </c>
      <c r="O583">
        <f t="shared" si="72"/>
        <v>2020</v>
      </c>
      <c r="P583">
        <f t="shared" si="73"/>
        <v>3</v>
      </c>
      <c r="Q583" t="str">
        <f t="shared" si="74"/>
        <v>mars</v>
      </c>
      <c r="R583" t="str">
        <f t="shared" si="75"/>
        <v>Colorado</v>
      </c>
      <c r="S583" t="str">
        <f t="shared" si="76"/>
        <v>2020-03</v>
      </c>
      <c r="T583">
        <f>IF(AND(COUNTIF(Calculs!$Q$2:$Q$12,$O583)&gt;0,COUNTIF(Calculs!$S$2:$S$12,$E583)&gt;0,COUNTIF(Calculs!$U$2:$U$12,$H583)&gt;0),1,0)</f>
        <v>1</v>
      </c>
      <c r="U583">
        <f t="shared" si="77"/>
        <v>110000</v>
      </c>
      <c r="V583">
        <f t="shared" si="78"/>
        <v>275</v>
      </c>
      <c r="W583">
        <f t="shared" si="79"/>
        <v>33000</v>
      </c>
    </row>
    <row r="584" spans="1:23" ht="15.75" customHeight="1" x14ac:dyDescent="0.3">
      <c r="A584" s="2" t="s">
        <v>29</v>
      </c>
      <c r="B584" s="2">
        <v>1128299</v>
      </c>
      <c r="C584" s="3">
        <v>43915</v>
      </c>
      <c r="D584" s="12" t="str" cm="1">
        <f t="array" ref="D584">_xlfn.SWITCH(WEEKDAY(C584,2), 1, "Lundi", 2, "Mardi", 3, "Mercredi", 4, "Jeudi", 5, "Vendredi", 6, "Samedi", 7, "Dimanche", "Erreur")</f>
        <v>Mercredi</v>
      </c>
      <c r="E584" s="2" t="s">
        <v>30</v>
      </c>
      <c r="F584" s="2" t="s">
        <v>43</v>
      </c>
      <c r="G584" s="2" t="s">
        <v>44</v>
      </c>
      <c r="H584" s="4" t="s">
        <v>21</v>
      </c>
      <c r="I584" s="5">
        <v>45</v>
      </c>
      <c r="J584" s="6">
        <v>200</v>
      </c>
      <c r="K584" s="7">
        <v>90000</v>
      </c>
      <c r="L584" s="7">
        <v>45000</v>
      </c>
      <c r="M584" s="8">
        <v>0.5</v>
      </c>
      <c r="N584" s="2" t="s">
        <v>17</v>
      </c>
      <c r="O584">
        <f t="shared" si="72"/>
        <v>2020</v>
      </c>
      <c r="P584">
        <f t="shared" si="73"/>
        <v>3</v>
      </c>
      <c r="Q584" t="str">
        <f t="shared" si="74"/>
        <v>mars</v>
      </c>
      <c r="R584" t="str">
        <f t="shared" si="75"/>
        <v>Colorado</v>
      </c>
      <c r="S584" t="str">
        <f t="shared" si="76"/>
        <v>2020-03</v>
      </c>
      <c r="T584">
        <f>IF(AND(COUNTIF(Calculs!$Q$2:$Q$12,$O584)&gt;0,COUNTIF(Calculs!$S$2:$S$12,$E584)&gt;0,COUNTIF(Calculs!$U$2:$U$12,$H584)&gt;0),1,0)</f>
        <v>1</v>
      </c>
      <c r="U584">
        <f t="shared" si="77"/>
        <v>90000</v>
      </c>
      <c r="V584">
        <f t="shared" si="78"/>
        <v>200</v>
      </c>
      <c r="W584">
        <f t="shared" si="79"/>
        <v>45000</v>
      </c>
    </row>
    <row r="585" spans="1:23" ht="15.75" customHeight="1" x14ac:dyDescent="0.3">
      <c r="A585" s="2" t="s">
        <v>29</v>
      </c>
      <c r="B585" s="2">
        <v>1128299</v>
      </c>
      <c r="C585" s="3">
        <v>43916</v>
      </c>
      <c r="D585" s="12" t="str" cm="1">
        <f t="array" ref="D585">_xlfn.SWITCH(WEEKDAY(C585,2), 1, "Lundi", 2, "Mardi", 3, "Mercredi", 4, "Jeudi", 5, "Vendredi", 6, "Samedi", 7, "Dimanche", "Erreur")</f>
        <v>Jeudi</v>
      </c>
      <c r="E585" s="2" t="s">
        <v>30</v>
      </c>
      <c r="F585" s="2" t="s">
        <v>43</v>
      </c>
      <c r="G585" s="2" t="s">
        <v>44</v>
      </c>
      <c r="H585" s="4" t="s">
        <v>22</v>
      </c>
      <c r="I585" s="5">
        <v>40</v>
      </c>
      <c r="J585" s="6">
        <v>400</v>
      </c>
      <c r="K585" s="7">
        <v>160000</v>
      </c>
      <c r="L585" s="7">
        <v>24000.000000000004</v>
      </c>
      <c r="M585" s="8">
        <v>0.15000000000000002</v>
      </c>
      <c r="N585" s="2" t="s">
        <v>17</v>
      </c>
      <c r="O585">
        <f t="shared" si="72"/>
        <v>2020</v>
      </c>
      <c r="P585">
        <f t="shared" si="73"/>
        <v>3</v>
      </c>
      <c r="Q585" t="str">
        <f t="shared" si="74"/>
        <v>mars</v>
      </c>
      <c r="R585" t="str">
        <f t="shared" si="75"/>
        <v>Colorado</v>
      </c>
      <c r="S585" t="str">
        <f t="shared" si="76"/>
        <v>2020-03</v>
      </c>
      <c r="T585">
        <f>IF(AND(COUNTIF(Calculs!$Q$2:$Q$12,$O585)&gt;0,COUNTIF(Calculs!$S$2:$S$12,$E585)&gt;0,COUNTIF(Calculs!$U$2:$U$12,$H585)&gt;0),1,0)</f>
        <v>1</v>
      </c>
      <c r="U585">
        <f t="shared" si="77"/>
        <v>160000</v>
      </c>
      <c r="V585">
        <f t="shared" si="78"/>
        <v>400</v>
      </c>
      <c r="W585">
        <f t="shared" si="79"/>
        <v>24000.000000000004</v>
      </c>
    </row>
    <row r="586" spans="1:23" ht="15.75" customHeight="1" x14ac:dyDescent="0.3">
      <c r="A586" s="2" t="s">
        <v>29</v>
      </c>
      <c r="B586" s="2">
        <v>1128299</v>
      </c>
      <c r="C586" s="3">
        <v>43917</v>
      </c>
      <c r="D586" s="12" t="str" cm="1">
        <f t="array" ref="D586">_xlfn.SWITCH(WEEKDAY(C586,2), 1, "Lundi", 2, "Mardi", 3, "Mercredi", 4, "Jeudi", 5, "Vendredi", 6, "Samedi", 7, "Dimanche", "Erreur")</f>
        <v>Vendredi</v>
      </c>
      <c r="E586" s="2" t="s">
        <v>30</v>
      </c>
      <c r="F586" s="2" t="s">
        <v>43</v>
      </c>
      <c r="G586" s="2" t="s">
        <v>44</v>
      </c>
      <c r="H586" s="4" t="s">
        <v>16</v>
      </c>
      <c r="I586" s="5">
        <v>40</v>
      </c>
      <c r="J586" s="6">
        <v>550</v>
      </c>
      <c r="K586" s="7">
        <v>220000</v>
      </c>
      <c r="L586" s="7">
        <v>77000.000000000015</v>
      </c>
      <c r="M586" s="8">
        <v>0.35000000000000003</v>
      </c>
      <c r="N586" s="2" t="s">
        <v>17</v>
      </c>
      <c r="O586">
        <f t="shared" si="72"/>
        <v>2020</v>
      </c>
      <c r="P586">
        <f t="shared" si="73"/>
        <v>3</v>
      </c>
      <c r="Q586" t="str">
        <f t="shared" si="74"/>
        <v>mars</v>
      </c>
      <c r="R586" t="str">
        <f t="shared" si="75"/>
        <v>Colorado</v>
      </c>
      <c r="S586" t="str">
        <f t="shared" si="76"/>
        <v>2020-03</v>
      </c>
      <c r="T586">
        <f>IF(AND(COUNTIF(Calculs!$Q$2:$Q$12,$O586)&gt;0,COUNTIF(Calculs!$S$2:$S$12,$E586)&gt;0,COUNTIF(Calculs!$U$2:$U$12,$H586)&gt;0),1,0)</f>
        <v>1</v>
      </c>
      <c r="U586">
        <f t="shared" si="77"/>
        <v>220000</v>
      </c>
      <c r="V586">
        <f t="shared" si="78"/>
        <v>550</v>
      </c>
      <c r="W586">
        <f t="shared" si="79"/>
        <v>77000.000000000015</v>
      </c>
    </row>
    <row r="587" spans="1:23" ht="15.75" customHeight="1" x14ac:dyDescent="0.3">
      <c r="A587" s="2" t="s">
        <v>29</v>
      </c>
      <c r="B587" s="2">
        <v>1128299</v>
      </c>
      <c r="C587" s="3">
        <v>43918</v>
      </c>
      <c r="D587" s="12" t="str" cm="1">
        <f t="array" ref="D587">_xlfn.SWITCH(WEEKDAY(C587,2), 1, "Lundi", 2, "Mardi", 3, "Mercredi", 4, "Jeudi", 5, "Vendredi", 6, "Samedi", 7, "Dimanche", "Erreur")</f>
        <v>Samedi</v>
      </c>
      <c r="E587" s="2" t="s">
        <v>30</v>
      </c>
      <c r="F587" s="2" t="s">
        <v>43</v>
      </c>
      <c r="G587" s="2" t="s">
        <v>44</v>
      </c>
      <c r="H587" s="4" t="s">
        <v>18</v>
      </c>
      <c r="I587" s="5">
        <v>49.999999999999993</v>
      </c>
      <c r="J587" s="6">
        <v>400</v>
      </c>
      <c r="K587" s="7">
        <v>199999.99999999997</v>
      </c>
      <c r="L587" s="7">
        <v>40000</v>
      </c>
      <c r="M587" s="8">
        <v>0.2</v>
      </c>
      <c r="N587" s="2" t="s">
        <v>17</v>
      </c>
      <c r="O587">
        <f t="shared" si="72"/>
        <v>2020</v>
      </c>
      <c r="P587">
        <f t="shared" si="73"/>
        <v>3</v>
      </c>
      <c r="Q587" t="str">
        <f t="shared" si="74"/>
        <v>mars</v>
      </c>
      <c r="R587" t="str">
        <f t="shared" si="75"/>
        <v>Colorado</v>
      </c>
      <c r="S587" t="str">
        <f t="shared" si="76"/>
        <v>2020-03</v>
      </c>
      <c r="T587">
        <f>IF(AND(COUNTIF(Calculs!$Q$2:$Q$12,$O587)&gt;0,COUNTIF(Calculs!$S$2:$S$12,$E587)&gt;0,COUNTIF(Calculs!$U$2:$U$12,$H587)&gt;0),1,0)</f>
        <v>1</v>
      </c>
      <c r="U587">
        <f t="shared" si="77"/>
        <v>199999.99999999997</v>
      </c>
      <c r="V587">
        <f t="shared" si="78"/>
        <v>400</v>
      </c>
      <c r="W587">
        <f t="shared" si="79"/>
        <v>40000</v>
      </c>
    </row>
    <row r="588" spans="1:23" ht="15.75" customHeight="1" x14ac:dyDescent="0.3">
      <c r="A588" s="2" t="s">
        <v>29</v>
      </c>
      <c r="B588" s="2">
        <v>1128299</v>
      </c>
      <c r="C588" s="3">
        <v>43919</v>
      </c>
      <c r="D588" s="12" t="str" cm="1">
        <f t="array" ref="D588">_xlfn.SWITCH(WEEKDAY(C588,2), 1, "Lundi", 2, "Mardi", 3, "Mercredi", 4, "Jeudi", 5, "Vendredi", 6, "Samedi", 7, "Dimanche", "Erreur")</f>
        <v>Dimanche</v>
      </c>
      <c r="E588" s="2" t="s">
        <v>30</v>
      </c>
      <c r="F588" s="2" t="s">
        <v>43</v>
      </c>
      <c r="G588" s="2" t="s">
        <v>44</v>
      </c>
      <c r="H588" s="4" t="s">
        <v>19</v>
      </c>
      <c r="I588" s="5">
        <v>54.999999999999993</v>
      </c>
      <c r="J588" s="6">
        <v>400</v>
      </c>
      <c r="K588" s="7">
        <v>219999.99999999997</v>
      </c>
      <c r="L588" s="7">
        <v>77000</v>
      </c>
      <c r="M588" s="8">
        <v>0.35000000000000003</v>
      </c>
      <c r="N588" s="2" t="s">
        <v>17</v>
      </c>
      <c r="O588">
        <f t="shared" si="72"/>
        <v>2020</v>
      </c>
      <c r="P588">
        <f t="shared" si="73"/>
        <v>3</v>
      </c>
      <c r="Q588" t="str">
        <f t="shared" si="74"/>
        <v>mars</v>
      </c>
      <c r="R588" t="str">
        <f t="shared" si="75"/>
        <v>Colorado</v>
      </c>
      <c r="S588" t="str">
        <f t="shared" si="76"/>
        <v>2020-03</v>
      </c>
      <c r="T588">
        <f>IF(AND(COUNTIF(Calculs!$Q$2:$Q$12,$O588)&gt;0,COUNTIF(Calculs!$S$2:$S$12,$E588)&gt;0,COUNTIF(Calculs!$U$2:$U$12,$H588)&gt;0),1,0)</f>
        <v>1</v>
      </c>
      <c r="U588">
        <f t="shared" si="77"/>
        <v>219999.99999999997</v>
      </c>
      <c r="V588">
        <f t="shared" si="78"/>
        <v>400</v>
      </c>
      <c r="W588">
        <f t="shared" si="79"/>
        <v>77000</v>
      </c>
    </row>
    <row r="589" spans="1:23" ht="15.75" customHeight="1" x14ac:dyDescent="0.3">
      <c r="A589" s="2" t="s">
        <v>29</v>
      </c>
      <c r="B589" s="2">
        <v>1128299</v>
      </c>
      <c r="C589" s="3">
        <v>43920</v>
      </c>
      <c r="D589" s="12" t="str" cm="1">
        <f t="array" ref="D589">_xlfn.SWITCH(WEEKDAY(C589,2), 1, "Lundi", 2, "Mardi", 3, "Mercredi", 4, "Jeudi", 5, "Vendredi", 6, "Samedi", 7, "Dimanche", "Erreur")</f>
        <v>Lundi</v>
      </c>
      <c r="E589" s="2" t="s">
        <v>30</v>
      </c>
      <c r="F589" s="2" t="s">
        <v>43</v>
      </c>
      <c r="G589" s="2" t="s">
        <v>44</v>
      </c>
      <c r="H589" s="4" t="s">
        <v>20</v>
      </c>
      <c r="I589" s="5">
        <v>54.999999999999993</v>
      </c>
      <c r="J589" s="6">
        <v>300</v>
      </c>
      <c r="K589" s="7">
        <v>164999.99999999997</v>
      </c>
      <c r="L589" s="7">
        <v>49499.999999999993</v>
      </c>
      <c r="M589" s="8">
        <v>0.3</v>
      </c>
      <c r="N589" s="2" t="s">
        <v>17</v>
      </c>
      <c r="O589">
        <f t="shared" si="72"/>
        <v>2020</v>
      </c>
      <c r="P589">
        <f t="shared" si="73"/>
        <v>3</v>
      </c>
      <c r="Q589" t="str">
        <f t="shared" si="74"/>
        <v>mars</v>
      </c>
      <c r="R589" t="str">
        <f t="shared" si="75"/>
        <v>Colorado</v>
      </c>
      <c r="S589" t="str">
        <f t="shared" si="76"/>
        <v>2020-03</v>
      </c>
      <c r="T589">
        <f>IF(AND(COUNTIF(Calculs!$Q$2:$Q$12,$O589)&gt;0,COUNTIF(Calculs!$S$2:$S$12,$E589)&gt;0,COUNTIF(Calculs!$U$2:$U$12,$H589)&gt;0),1,0)</f>
        <v>1</v>
      </c>
      <c r="U589">
        <f t="shared" si="77"/>
        <v>164999.99999999997</v>
      </c>
      <c r="V589">
        <f t="shared" si="78"/>
        <v>300</v>
      </c>
      <c r="W589">
        <f t="shared" si="79"/>
        <v>49499.999999999993</v>
      </c>
    </row>
    <row r="590" spans="1:23" ht="15.75" customHeight="1" x14ac:dyDescent="0.3">
      <c r="A590" s="2" t="s">
        <v>29</v>
      </c>
      <c r="B590" s="2">
        <v>1128299</v>
      </c>
      <c r="C590" s="3">
        <v>43921</v>
      </c>
      <c r="D590" s="12" t="str" cm="1">
        <f t="array" ref="D590">_xlfn.SWITCH(WEEKDAY(C590,2), 1, "Lundi", 2, "Mardi", 3, "Mercredi", 4, "Jeudi", 5, "Vendredi", 6, "Samedi", 7, "Dimanche", "Erreur")</f>
        <v>Mardi</v>
      </c>
      <c r="E590" s="2" t="s">
        <v>30</v>
      </c>
      <c r="F590" s="2" t="s">
        <v>43</v>
      </c>
      <c r="G590" s="2" t="s">
        <v>44</v>
      </c>
      <c r="H590" s="4" t="s">
        <v>21</v>
      </c>
      <c r="I590" s="5">
        <v>60</v>
      </c>
      <c r="J590" s="6">
        <v>150</v>
      </c>
      <c r="K590" s="7">
        <v>90000</v>
      </c>
      <c r="L590" s="7">
        <v>45000</v>
      </c>
      <c r="M590" s="8">
        <v>0.5</v>
      </c>
      <c r="N590" s="2" t="s">
        <v>17</v>
      </c>
      <c r="O590">
        <f t="shared" si="72"/>
        <v>2020</v>
      </c>
      <c r="P590">
        <f t="shared" si="73"/>
        <v>3</v>
      </c>
      <c r="Q590" t="str">
        <f t="shared" si="74"/>
        <v>mars</v>
      </c>
      <c r="R590" t="str">
        <f t="shared" si="75"/>
        <v>Colorado</v>
      </c>
      <c r="S590" t="str">
        <f t="shared" si="76"/>
        <v>2020-03</v>
      </c>
      <c r="T590">
        <f>IF(AND(COUNTIF(Calculs!$Q$2:$Q$12,$O590)&gt;0,COUNTIF(Calculs!$S$2:$S$12,$E590)&gt;0,COUNTIF(Calculs!$U$2:$U$12,$H590)&gt;0),1,0)</f>
        <v>1</v>
      </c>
      <c r="U590">
        <f t="shared" si="77"/>
        <v>90000</v>
      </c>
      <c r="V590">
        <f t="shared" si="78"/>
        <v>150</v>
      </c>
      <c r="W590">
        <f t="shared" si="79"/>
        <v>45000</v>
      </c>
    </row>
    <row r="591" spans="1:23" ht="15.75" customHeight="1" x14ac:dyDescent="0.3">
      <c r="A591" s="2" t="s">
        <v>29</v>
      </c>
      <c r="B591" s="2">
        <v>1128299</v>
      </c>
      <c r="C591" s="3">
        <v>43922</v>
      </c>
      <c r="D591" s="12" t="str" cm="1">
        <f t="array" ref="D591">_xlfn.SWITCH(WEEKDAY(C591,2), 1, "Lundi", 2, "Mardi", 3, "Mercredi", 4, "Jeudi", 5, "Vendredi", 6, "Samedi", 7, "Dimanche", "Erreur")</f>
        <v>Mercredi</v>
      </c>
      <c r="E591" s="2" t="s">
        <v>30</v>
      </c>
      <c r="F591" s="2" t="s">
        <v>43</v>
      </c>
      <c r="G591" s="2" t="s">
        <v>44</v>
      </c>
      <c r="H591" s="4" t="s">
        <v>22</v>
      </c>
      <c r="I591" s="5">
        <v>54.999999999999993</v>
      </c>
      <c r="J591" s="6">
        <v>350</v>
      </c>
      <c r="K591" s="7">
        <v>192499.99999999997</v>
      </c>
      <c r="L591" s="7">
        <v>28875</v>
      </c>
      <c r="M591" s="8">
        <v>0.15000000000000002</v>
      </c>
      <c r="N591" s="2" t="s">
        <v>17</v>
      </c>
      <c r="O591">
        <f t="shared" si="72"/>
        <v>2020</v>
      </c>
      <c r="P591">
        <f t="shared" si="73"/>
        <v>4</v>
      </c>
      <c r="Q591" t="str">
        <f t="shared" si="74"/>
        <v>avr</v>
      </c>
      <c r="R591" t="str">
        <f t="shared" si="75"/>
        <v>Colorado</v>
      </c>
      <c r="S591" t="str">
        <f t="shared" si="76"/>
        <v>2020-04</v>
      </c>
      <c r="T591">
        <f>IF(AND(COUNTIF(Calculs!$Q$2:$Q$12,$O591)&gt;0,COUNTIF(Calculs!$S$2:$S$12,$E591)&gt;0,COUNTIF(Calculs!$U$2:$U$12,$H591)&gt;0),1,0)</f>
        <v>1</v>
      </c>
      <c r="U591">
        <f t="shared" si="77"/>
        <v>192499.99999999997</v>
      </c>
      <c r="V591">
        <f t="shared" si="78"/>
        <v>350</v>
      </c>
      <c r="W591">
        <f t="shared" si="79"/>
        <v>28875</v>
      </c>
    </row>
    <row r="592" spans="1:23" ht="15.75" customHeight="1" x14ac:dyDescent="0.3">
      <c r="A592" s="2" t="s">
        <v>29</v>
      </c>
      <c r="B592" s="2">
        <v>1128299</v>
      </c>
      <c r="C592" s="3">
        <v>43923</v>
      </c>
      <c r="D592" s="12" t="str" cm="1">
        <f t="array" ref="D592">_xlfn.SWITCH(WEEKDAY(C592,2), 1, "Lundi", 2, "Mardi", 3, "Mercredi", 4, "Jeudi", 5, "Vendredi", 6, "Samedi", 7, "Dimanche", "Erreur")</f>
        <v>Jeudi</v>
      </c>
      <c r="E592" s="2" t="s">
        <v>30</v>
      </c>
      <c r="F592" s="2" t="s">
        <v>43</v>
      </c>
      <c r="G592" s="2" t="s">
        <v>44</v>
      </c>
      <c r="H592" s="4" t="s">
        <v>16</v>
      </c>
      <c r="I592" s="5">
        <v>60</v>
      </c>
      <c r="J592" s="6">
        <v>525</v>
      </c>
      <c r="K592" s="7">
        <v>315000</v>
      </c>
      <c r="L592" s="7">
        <v>110250.00000000001</v>
      </c>
      <c r="M592" s="8">
        <v>0.35000000000000003</v>
      </c>
      <c r="N592" s="2" t="s">
        <v>17</v>
      </c>
      <c r="O592">
        <f t="shared" si="72"/>
        <v>2020</v>
      </c>
      <c r="P592">
        <f t="shared" si="73"/>
        <v>4</v>
      </c>
      <c r="Q592" t="str">
        <f t="shared" si="74"/>
        <v>avr</v>
      </c>
      <c r="R592" t="str">
        <f t="shared" si="75"/>
        <v>Colorado</v>
      </c>
      <c r="S592" t="str">
        <f t="shared" si="76"/>
        <v>2020-04</v>
      </c>
      <c r="T592">
        <f>IF(AND(COUNTIF(Calculs!$Q$2:$Q$12,$O592)&gt;0,COUNTIF(Calculs!$S$2:$S$12,$E592)&gt;0,COUNTIF(Calculs!$U$2:$U$12,$H592)&gt;0),1,0)</f>
        <v>1</v>
      </c>
      <c r="U592">
        <f t="shared" si="77"/>
        <v>315000</v>
      </c>
      <c r="V592">
        <f t="shared" si="78"/>
        <v>525</v>
      </c>
      <c r="W592">
        <f t="shared" si="79"/>
        <v>110250.00000000001</v>
      </c>
    </row>
    <row r="593" spans="1:23" ht="15.75" customHeight="1" x14ac:dyDescent="0.3">
      <c r="A593" s="2" t="s">
        <v>29</v>
      </c>
      <c r="B593" s="2">
        <v>1128299</v>
      </c>
      <c r="C593" s="3">
        <v>43924</v>
      </c>
      <c r="D593" s="12" t="str" cm="1">
        <f t="array" ref="D593">_xlfn.SWITCH(WEEKDAY(C593,2), 1, "Lundi", 2, "Mardi", 3, "Mercredi", 4, "Jeudi", 5, "Vendredi", 6, "Samedi", 7, "Dimanche", "Erreur")</f>
        <v>Vendredi</v>
      </c>
      <c r="E593" s="2" t="s">
        <v>30</v>
      </c>
      <c r="F593" s="2" t="s">
        <v>43</v>
      </c>
      <c r="G593" s="2" t="s">
        <v>44</v>
      </c>
      <c r="H593" s="4" t="s">
        <v>18</v>
      </c>
      <c r="I593" s="5">
        <v>65</v>
      </c>
      <c r="J593" s="6">
        <v>325</v>
      </c>
      <c r="K593" s="7">
        <v>211250</v>
      </c>
      <c r="L593" s="7">
        <v>42250</v>
      </c>
      <c r="M593" s="8">
        <v>0.2</v>
      </c>
      <c r="N593" s="2" t="s">
        <v>17</v>
      </c>
      <c r="O593">
        <f t="shared" si="72"/>
        <v>2020</v>
      </c>
      <c r="P593">
        <f t="shared" si="73"/>
        <v>4</v>
      </c>
      <c r="Q593" t="str">
        <f t="shared" si="74"/>
        <v>avr</v>
      </c>
      <c r="R593" t="str">
        <f t="shared" si="75"/>
        <v>Colorado</v>
      </c>
      <c r="S593" t="str">
        <f t="shared" si="76"/>
        <v>2020-04</v>
      </c>
      <c r="T593">
        <f>IF(AND(COUNTIF(Calculs!$Q$2:$Q$12,$O593)&gt;0,COUNTIF(Calculs!$S$2:$S$12,$E593)&gt;0,COUNTIF(Calculs!$U$2:$U$12,$H593)&gt;0),1,0)</f>
        <v>1</v>
      </c>
      <c r="U593">
        <f t="shared" si="77"/>
        <v>211250</v>
      </c>
      <c r="V593">
        <f t="shared" si="78"/>
        <v>325</v>
      </c>
      <c r="W593">
        <f t="shared" si="79"/>
        <v>42250</v>
      </c>
    </row>
    <row r="594" spans="1:23" ht="15.75" customHeight="1" x14ac:dyDescent="0.3">
      <c r="A594" s="2" t="s">
        <v>29</v>
      </c>
      <c r="B594" s="2">
        <v>1128299</v>
      </c>
      <c r="C594" s="3">
        <v>43925</v>
      </c>
      <c r="D594" s="12" t="str" cm="1">
        <f t="array" ref="D594">_xlfn.SWITCH(WEEKDAY(C594,2), 1, "Lundi", 2, "Mardi", 3, "Mercredi", 4, "Jeudi", 5, "Vendredi", 6, "Samedi", 7, "Dimanche", "Erreur")</f>
        <v>Samedi</v>
      </c>
      <c r="E594" s="2" t="s">
        <v>30</v>
      </c>
      <c r="F594" s="2" t="s">
        <v>43</v>
      </c>
      <c r="G594" s="2" t="s">
        <v>44</v>
      </c>
      <c r="H594" s="4" t="s">
        <v>19</v>
      </c>
      <c r="I594" s="5">
        <v>65</v>
      </c>
      <c r="J594" s="6">
        <v>375</v>
      </c>
      <c r="K594" s="7">
        <v>243750</v>
      </c>
      <c r="L594" s="7">
        <v>85312.500000000015</v>
      </c>
      <c r="M594" s="8">
        <v>0.35000000000000003</v>
      </c>
      <c r="N594" s="2" t="s">
        <v>17</v>
      </c>
      <c r="O594">
        <f t="shared" si="72"/>
        <v>2020</v>
      </c>
      <c r="P594">
        <f t="shared" si="73"/>
        <v>4</v>
      </c>
      <c r="Q594" t="str">
        <f t="shared" si="74"/>
        <v>avr</v>
      </c>
      <c r="R594" t="str">
        <f t="shared" si="75"/>
        <v>Colorado</v>
      </c>
      <c r="S594" t="str">
        <f t="shared" si="76"/>
        <v>2020-04</v>
      </c>
      <c r="T594">
        <f>IF(AND(COUNTIF(Calculs!$Q$2:$Q$12,$O594)&gt;0,COUNTIF(Calculs!$S$2:$S$12,$E594)&gt;0,COUNTIF(Calculs!$U$2:$U$12,$H594)&gt;0),1,0)</f>
        <v>1</v>
      </c>
      <c r="U594">
        <f t="shared" si="77"/>
        <v>243750</v>
      </c>
      <c r="V594">
        <f t="shared" si="78"/>
        <v>375</v>
      </c>
      <c r="W594">
        <f t="shared" si="79"/>
        <v>85312.500000000015</v>
      </c>
    </row>
    <row r="595" spans="1:23" ht="15.75" customHeight="1" x14ac:dyDescent="0.3">
      <c r="A595" s="2" t="s">
        <v>29</v>
      </c>
      <c r="B595" s="2">
        <v>1128299</v>
      </c>
      <c r="C595" s="3">
        <v>43926</v>
      </c>
      <c r="D595" s="12" t="str" cm="1">
        <f t="array" ref="D595">_xlfn.SWITCH(WEEKDAY(C595,2), 1, "Lundi", 2, "Mardi", 3, "Mercredi", 4, "Jeudi", 5, "Vendredi", 6, "Samedi", 7, "Dimanche", "Erreur")</f>
        <v>Dimanche</v>
      </c>
      <c r="E595" s="2" t="s">
        <v>30</v>
      </c>
      <c r="F595" s="2" t="s">
        <v>43</v>
      </c>
      <c r="G595" s="2" t="s">
        <v>44</v>
      </c>
      <c r="H595" s="4" t="s">
        <v>20</v>
      </c>
      <c r="I595" s="5">
        <v>60</v>
      </c>
      <c r="J595" s="6">
        <v>275</v>
      </c>
      <c r="K595" s="7">
        <v>165000</v>
      </c>
      <c r="L595" s="7">
        <v>49500</v>
      </c>
      <c r="M595" s="8">
        <v>0.3</v>
      </c>
      <c r="N595" s="2" t="s">
        <v>17</v>
      </c>
      <c r="O595">
        <f t="shared" si="72"/>
        <v>2020</v>
      </c>
      <c r="P595">
        <f t="shared" si="73"/>
        <v>4</v>
      </c>
      <c r="Q595" t="str">
        <f t="shared" si="74"/>
        <v>avr</v>
      </c>
      <c r="R595" t="str">
        <f t="shared" si="75"/>
        <v>Colorado</v>
      </c>
      <c r="S595" t="str">
        <f t="shared" si="76"/>
        <v>2020-04</v>
      </c>
      <c r="T595">
        <f>IF(AND(COUNTIF(Calculs!$Q$2:$Q$12,$O595)&gt;0,COUNTIF(Calculs!$S$2:$S$12,$E595)&gt;0,COUNTIF(Calculs!$U$2:$U$12,$H595)&gt;0),1,0)</f>
        <v>1</v>
      </c>
      <c r="U595">
        <f t="shared" si="77"/>
        <v>165000</v>
      </c>
      <c r="V595">
        <f t="shared" si="78"/>
        <v>275</v>
      </c>
      <c r="W595">
        <f t="shared" si="79"/>
        <v>49500</v>
      </c>
    </row>
    <row r="596" spans="1:23" ht="15.75" customHeight="1" x14ac:dyDescent="0.3">
      <c r="A596" s="2" t="s">
        <v>29</v>
      </c>
      <c r="B596" s="2">
        <v>1128299</v>
      </c>
      <c r="C596" s="3">
        <v>43927</v>
      </c>
      <c r="D596" s="12" t="str" cm="1">
        <f t="array" ref="D596">_xlfn.SWITCH(WEEKDAY(C596,2), 1, "Lundi", 2, "Mardi", 3, "Mercredi", 4, "Jeudi", 5, "Vendredi", 6, "Samedi", 7, "Dimanche", "Erreur")</f>
        <v>Lundi</v>
      </c>
      <c r="E596" s="2" t="s">
        <v>30</v>
      </c>
      <c r="F596" s="2" t="s">
        <v>43</v>
      </c>
      <c r="G596" s="2" t="s">
        <v>44</v>
      </c>
      <c r="H596" s="4" t="s">
        <v>21</v>
      </c>
      <c r="I596" s="5">
        <v>65</v>
      </c>
      <c r="J596" s="6">
        <v>175</v>
      </c>
      <c r="K596" s="7">
        <v>113750</v>
      </c>
      <c r="L596" s="7">
        <v>56875</v>
      </c>
      <c r="M596" s="8">
        <v>0.5</v>
      </c>
      <c r="N596" s="2" t="s">
        <v>17</v>
      </c>
      <c r="O596">
        <f t="shared" si="72"/>
        <v>2020</v>
      </c>
      <c r="P596">
        <f t="shared" si="73"/>
        <v>4</v>
      </c>
      <c r="Q596" t="str">
        <f t="shared" si="74"/>
        <v>avr</v>
      </c>
      <c r="R596" t="str">
        <f t="shared" si="75"/>
        <v>Colorado</v>
      </c>
      <c r="S596" t="str">
        <f t="shared" si="76"/>
        <v>2020-04</v>
      </c>
      <c r="T596">
        <f>IF(AND(COUNTIF(Calculs!$Q$2:$Q$12,$O596)&gt;0,COUNTIF(Calculs!$S$2:$S$12,$E596)&gt;0,COUNTIF(Calculs!$U$2:$U$12,$H596)&gt;0),1,0)</f>
        <v>1</v>
      </c>
      <c r="U596">
        <f t="shared" si="77"/>
        <v>113750</v>
      </c>
      <c r="V596">
        <f t="shared" si="78"/>
        <v>175</v>
      </c>
      <c r="W596">
        <f t="shared" si="79"/>
        <v>56875</v>
      </c>
    </row>
    <row r="597" spans="1:23" ht="15.75" customHeight="1" x14ac:dyDescent="0.3">
      <c r="A597" s="2" t="s">
        <v>29</v>
      </c>
      <c r="B597" s="2">
        <v>1128299</v>
      </c>
      <c r="C597" s="3">
        <v>43928</v>
      </c>
      <c r="D597" s="12" t="str" cm="1">
        <f t="array" ref="D597">_xlfn.SWITCH(WEEKDAY(C597,2), 1, "Lundi", 2, "Mardi", 3, "Mercredi", 4, "Jeudi", 5, "Vendredi", 6, "Samedi", 7, "Dimanche", "Erreur")</f>
        <v>Mardi</v>
      </c>
      <c r="E597" s="2" t="s">
        <v>30</v>
      </c>
      <c r="F597" s="2" t="s">
        <v>43</v>
      </c>
      <c r="G597" s="2" t="s">
        <v>44</v>
      </c>
      <c r="H597" s="4" t="s">
        <v>22</v>
      </c>
      <c r="I597" s="5">
        <v>80</v>
      </c>
      <c r="J597" s="6">
        <v>325</v>
      </c>
      <c r="K597" s="7">
        <v>260000</v>
      </c>
      <c r="L597" s="7">
        <v>39000.000000000007</v>
      </c>
      <c r="M597" s="8">
        <v>0.15000000000000002</v>
      </c>
      <c r="N597" s="2" t="s">
        <v>17</v>
      </c>
      <c r="O597">
        <f t="shared" si="72"/>
        <v>2020</v>
      </c>
      <c r="P597">
        <f t="shared" si="73"/>
        <v>4</v>
      </c>
      <c r="Q597" t="str">
        <f t="shared" si="74"/>
        <v>avr</v>
      </c>
      <c r="R597" t="str">
        <f t="shared" si="75"/>
        <v>Colorado</v>
      </c>
      <c r="S597" t="str">
        <f t="shared" si="76"/>
        <v>2020-04</v>
      </c>
      <c r="T597">
        <f>IF(AND(COUNTIF(Calculs!$Q$2:$Q$12,$O597)&gt;0,COUNTIF(Calculs!$S$2:$S$12,$E597)&gt;0,COUNTIF(Calculs!$U$2:$U$12,$H597)&gt;0),1,0)</f>
        <v>1</v>
      </c>
      <c r="U597">
        <f t="shared" si="77"/>
        <v>260000</v>
      </c>
      <c r="V597">
        <f t="shared" si="78"/>
        <v>325</v>
      </c>
      <c r="W597">
        <f t="shared" si="79"/>
        <v>39000.000000000007</v>
      </c>
    </row>
    <row r="598" spans="1:23" ht="15.75" customHeight="1" x14ac:dyDescent="0.3">
      <c r="A598" s="2" t="s">
        <v>29</v>
      </c>
      <c r="B598" s="2">
        <v>1128299</v>
      </c>
      <c r="C598" s="3">
        <v>43929</v>
      </c>
      <c r="D598" s="12" t="str" cm="1">
        <f t="array" ref="D598">_xlfn.SWITCH(WEEKDAY(C598,2), 1, "Lundi", 2, "Mardi", 3, "Mercredi", 4, "Jeudi", 5, "Vendredi", 6, "Samedi", 7, "Dimanche", "Erreur")</f>
        <v>Mercredi</v>
      </c>
      <c r="E598" s="2" t="s">
        <v>30</v>
      </c>
      <c r="F598" s="2" t="s">
        <v>43</v>
      </c>
      <c r="G598" s="2" t="s">
        <v>44</v>
      </c>
      <c r="H598" s="4" t="s">
        <v>16</v>
      </c>
      <c r="I598" s="5">
        <v>60</v>
      </c>
      <c r="J598" s="6">
        <v>525</v>
      </c>
      <c r="K598" s="7">
        <v>315000</v>
      </c>
      <c r="L598" s="7">
        <v>157500</v>
      </c>
      <c r="M598" s="8">
        <v>0.5</v>
      </c>
      <c r="N598" s="2" t="s">
        <v>17</v>
      </c>
      <c r="O598">
        <f t="shared" si="72"/>
        <v>2020</v>
      </c>
      <c r="P598">
        <f t="shared" si="73"/>
        <v>4</v>
      </c>
      <c r="Q598" t="str">
        <f t="shared" si="74"/>
        <v>avr</v>
      </c>
      <c r="R598" t="str">
        <f t="shared" si="75"/>
        <v>Colorado</v>
      </c>
      <c r="S598" t="str">
        <f t="shared" si="76"/>
        <v>2020-04</v>
      </c>
      <c r="T598">
        <f>IF(AND(COUNTIF(Calculs!$Q$2:$Q$12,$O598)&gt;0,COUNTIF(Calculs!$S$2:$S$12,$E598)&gt;0,COUNTIF(Calculs!$U$2:$U$12,$H598)&gt;0),1,0)</f>
        <v>1</v>
      </c>
      <c r="U598">
        <f t="shared" si="77"/>
        <v>315000</v>
      </c>
      <c r="V598">
        <f t="shared" si="78"/>
        <v>525</v>
      </c>
      <c r="W598">
        <f t="shared" si="79"/>
        <v>157500</v>
      </c>
    </row>
    <row r="599" spans="1:23" ht="15.75" customHeight="1" x14ac:dyDescent="0.3">
      <c r="A599" s="2" t="s">
        <v>29</v>
      </c>
      <c r="B599" s="2">
        <v>1128299</v>
      </c>
      <c r="C599" s="3">
        <v>43930</v>
      </c>
      <c r="D599" s="12" t="str" cm="1">
        <f t="array" ref="D599">_xlfn.SWITCH(WEEKDAY(C599,2), 1, "Lundi", 2, "Mardi", 3, "Mercredi", 4, "Jeudi", 5, "Vendredi", 6, "Samedi", 7, "Dimanche", "Erreur")</f>
        <v>Jeudi</v>
      </c>
      <c r="E599" s="2" t="s">
        <v>30</v>
      </c>
      <c r="F599" s="2" t="s">
        <v>43</v>
      </c>
      <c r="G599" s="2" t="s">
        <v>44</v>
      </c>
      <c r="H599" s="4" t="s">
        <v>18</v>
      </c>
      <c r="I599" s="5">
        <v>65</v>
      </c>
      <c r="J599" s="6">
        <v>375</v>
      </c>
      <c r="K599" s="7">
        <v>243750</v>
      </c>
      <c r="L599" s="7">
        <v>85312.5</v>
      </c>
      <c r="M599" s="8">
        <v>0.35</v>
      </c>
      <c r="N599" s="2" t="s">
        <v>17</v>
      </c>
      <c r="O599">
        <f t="shared" si="72"/>
        <v>2020</v>
      </c>
      <c r="P599">
        <f t="shared" si="73"/>
        <v>4</v>
      </c>
      <c r="Q599" t="str">
        <f t="shared" si="74"/>
        <v>avr</v>
      </c>
      <c r="R599" t="str">
        <f t="shared" si="75"/>
        <v>Colorado</v>
      </c>
      <c r="S599" t="str">
        <f t="shared" si="76"/>
        <v>2020-04</v>
      </c>
      <c r="T599">
        <f>IF(AND(COUNTIF(Calculs!$Q$2:$Q$12,$O599)&gt;0,COUNTIF(Calculs!$S$2:$S$12,$E599)&gt;0,COUNTIF(Calculs!$U$2:$U$12,$H599)&gt;0),1,0)</f>
        <v>1</v>
      </c>
      <c r="U599">
        <f t="shared" si="77"/>
        <v>243750</v>
      </c>
      <c r="V599">
        <f t="shared" si="78"/>
        <v>375</v>
      </c>
      <c r="W599">
        <f t="shared" si="79"/>
        <v>85312.5</v>
      </c>
    </row>
    <row r="600" spans="1:23" ht="15.75" customHeight="1" x14ac:dyDescent="0.3">
      <c r="A600" s="2" t="s">
        <v>29</v>
      </c>
      <c r="B600" s="2">
        <v>1128299</v>
      </c>
      <c r="C600" s="3">
        <v>43931</v>
      </c>
      <c r="D600" s="12" t="str" cm="1">
        <f t="array" ref="D600">_xlfn.SWITCH(WEEKDAY(C600,2), 1, "Lundi", 2, "Mardi", 3, "Mercredi", 4, "Jeudi", 5, "Vendredi", 6, "Samedi", 7, "Dimanche", "Erreur")</f>
        <v>Vendredi</v>
      </c>
      <c r="E600" s="2" t="s">
        <v>30</v>
      </c>
      <c r="F600" s="2" t="s">
        <v>43</v>
      </c>
      <c r="G600" s="2" t="s">
        <v>44</v>
      </c>
      <c r="H600" s="4" t="s">
        <v>19</v>
      </c>
      <c r="I600" s="5">
        <v>65</v>
      </c>
      <c r="J600" s="6">
        <v>375</v>
      </c>
      <c r="K600" s="7">
        <v>243750</v>
      </c>
      <c r="L600" s="7">
        <v>121875</v>
      </c>
      <c r="M600" s="8">
        <v>0.5</v>
      </c>
      <c r="N600" s="2" t="s">
        <v>17</v>
      </c>
      <c r="O600">
        <f t="shared" si="72"/>
        <v>2020</v>
      </c>
      <c r="P600">
        <f t="shared" si="73"/>
        <v>4</v>
      </c>
      <c r="Q600" t="str">
        <f t="shared" si="74"/>
        <v>avr</v>
      </c>
      <c r="R600" t="str">
        <f t="shared" si="75"/>
        <v>Colorado</v>
      </c>
      <c r="S600" t="str">
        <f t="shared" si="76"/>
        <v>2020-04</v>
      </c>
      <c r="T600">
        <f>IF(AND(COUNTIF(Calculs!$Q$2:$Q$12,$O600)&gt;0,COUNTIF(Calculs!$S$2:$S$12,$E600)&gt;0,COUNTIF(Calculs!$U$2:$U$12,$H600)&gt;0),1,0)</f>
        <v>1</v>
      </c>
      <c r="U600">
        <f t="shared" si="77"/>
        <v>243750</v>
      </c>
      <c r="V600">
        <f t="shared" si="78"/>
        <v>375</v>
      </c>
      <c r="W600">
        <f t="shared" si="79"/>
        <v>121875</v>
      </c>
    </row>
    <row r="601" spans="1:23" ht="15.75" customHeight="1" x14ac:dyDescent="0.3">
      <c r="A601" s="2" t="s">
        <v>29</v>
      </c>
      <c r="B601" s="2">
        <v>1128299</v>
      </c>
      <c r="C601" s="3">
        <v>43932</v>
      </c>
      <c r="D601" s="12" t="str" cm="1">
        <f t="array" ref="D601">_xlfn.SWITCH(WEEKDAY(C601,2), 1, "Lundi", 2, "Mardi", 3, "Mercredi", 4, "Jeudi", 5, "Vendredi", 6, "Samedi", 7, "Dimanche", "Erreur")</f>
        <v>Samedi</v>
      </c>
      <c r="E601" s="2" t="s">
        <v>30</v>
      </c>
      <c r="F601" s="2" t="s">
        <v>43</v>
      </c>
      <c r="G601" s="2" t="s">
        <v>44</v>
      </c>
      <c r="H601" s="4" t="s">
        <v>20</v>
      </c>
      <c r="I601" s="5">
        <v>60</v>
      </c>
      <c r="J601" s="6">
        <v>275</v>
      </c>
      <c r="K601" s="7">
        <v>165000</v>
      </c>
      <c r="L601" s="7">
        <v>74249.999999999985</v>
      </c>
      <c r="M601" s="8">
        <v>0.44999999999999996</v>
      </c>
      <c r="N601" s="2" t="s">
        <v>17</v>
      </c>
      <c r="O601">
        <f t="shared" si="72"/>
        <v>2020</v>
      </c>
      <c r="P601">
        <f t="shared" si="73"/>
        <v>4</v>
      </c>
      <c r="Q601" t="str">
        <f t="shared" si="74"/>
        <v>avr</v>
      </c>
      <c r="R601" t="str">
        <f t="shared" si="75"/>
        <v>Colorado</v>
      </c>
      <c r="S601" t="str">
        <f t="shared" si="76"/>
        <v>2020-04</v>
      </c>
      <c r="T601">
        <f>IF(AND(COUNTIF(Calculs!$Q$2:$Q$12,$O601)&gt;0,COUNTIF(Calculs!$S$2:$S$12,$E601)&gt;0,COUNTIF(Calculs!$U$2:$U$12,$H601)&gt;0),1,0)</f>
        <v>1</v>
      </c>
      <c r="U601">
        <f t="shared" si="77"/>
        <v>165000</v>
      </c>
      <c r="V601">
        <f t="shared" si="78"/>
        <v>275</v>
      </c>
      <c r="W601">
        <f t="shared" si="79"/>
        <v>74249.999999999985</v>
      </c>
    </row>
    <row r="602" spans="1:23" ht="15.75" customHeight="1" x14ac:dyDescent="0.3">
      <c r="A602" s="2" t="s">
        <v>29</v>
      </c>
      <c r="B602" s="2">
        <v>1128299</v>
      </c>
      <c r="C602" s="3">
        <v>43933</v>
      </c>
      <c r="D602" s="12" t="str" cm="1">
        <f t="array" ref="D602">_xlfn.SWITCH(WEEKDAY(C602,2), 1, "Lundi", 2, "Mardi", 3, "Mercredi", 4, "Jeudi", 5, "Vendredi", 6, "Samedi", 7, "Dimanche", "Erreur")</f>
        <v>Dimanche</v>
      </c>
      <c r="E602" s="2" t="s">
        <v>30</v>
      </c>
      <c r="F602" s="2" t="s">
        <v>43</v>
      </c>
      <c r="G602" s="2" t="s">
        <v>44</v>
      </c>
      <c r="H602" s="4" t="s">
        <v>21</v>
      </c>
      <c r="I602" s="5">
        <v>65</v>
      </c>
      <c r="J602" s="6">
        <v>175</v>
      </c>
      <c r="K602" s="7">
        <v>113750</v>
      </c>
      <c r="L602" s="7">
        <v>73937.500000000015</v>
      </c>
      <c r="M602" s="8">
        <v>0.65000000000000013</v>
      </c>
      <c r="N602" s="2" t="s">
        <v>17</v>
      </c>
      <c r="O602">
        <f t="shared" si="72"/>
        <v>2020</v>
      </c>
      <c r="P602">
        <f t="shared" si="73"/>
        <v>4</v>
      </c>
      <c r="Q602" t="str">
        <f t="shared" si="74"/>
        <v>avr</v>
      </c>
      <c r="R602" t="str">
        <f t="shared" si="75"/>
        <v>Colorado</v>
      </c>
      <c r="S602" t="str">
        <f t="shared" si="76"/>
        <v>2020-04</v>
      </c>
      <c r="T602">
        <f>IF(AND(COUNTIF(Calculs!$Q$2:$Q$12,$O602)&gt;0,COUNTIF(Calculs!$S$2:$S$12,$E602)&gt;0,COUNTIF(Calculs!$U$2:$U$12,$H602)&gt;0),1,0)</f>
        <v>1</v>
      </c>
      <c r="U602">
        <f t="shared" si="77"/>
        <v>113750</v>
      </c>
      <c r="V602">
        <f t="shared" si="78"/>
        <v>175</v>
      </c>
      <c r="W602">
        <f t="shared" si="79"/>
        <v>73937.500000000015</v>
      </c>
    </row>
    <row r="603" spans="1:23" ht="15.75" customHeight="1" x14ac:dyDescent="0.3">
      <c r="A603" s="2" t="s">
        <v>29</v>
      </c>
      <c r="B603" s="2">
        <v>1128299</v>
      </c>
      <c r="C603" s="3">
        <v>43934</v>
      </c>
      <c r="D603" s="12" t="str" cm="1">
        <f t="array" ref="D603">_xlfn.SWITCH(WEEKDAY(C603,2), 1, "Lundi", 2, "Mardi", 3, "Mercredi", 4, "Jeudi", 5, "Vendredi", 6, "Samedi", 7, "Dimanche", "Erreur")</f>
        <v>Lundi</v>
      </c>
      <c r="E603" s="2" t="s">
        <v>30</v>
      </c>
      <c r="F603" s="2" t="s">
        <v>43</v>
      </c>
      <c r="G603" s="2" t="s">
        <v>44</v>
      </c>
      <c r="H603" s="4" t="s">
        <v>22</v>
      </c>
      <c r="I603" s="5">
        <v>80</v>
      </c>
      <c r="J603" s="6">
        <v>475</v>
      </c>
      <c r="K603" s="7">
        <v>380000</v>
      </c>
      <c r="L603" s="7">
        <v>114000</v>
      </c>
      <c r="M603" s="8">
        <v>0.3</v>
      </c>
      <c r="N603" s="2" t="s">
        <v>17</v>
      </c>
      <c r="O603">
        <f t="shared" si="72"/>
        <v>2020</v>
      </c>
      <c r="P603">
        <f t="shared" si="73"/>
        <v>4</v>
      </c>
      <c r="Q603" t="str">
        <f t="shared" si="74"/>
        <v>avr</v>
      </c>
      <c r="R603" t="str">
        <f t="shared" si="75"/>
        <v>Colorado</v>
      </c>
      <c r="S603" t="str">
        <f t="shared" si="76"/>
        <v>2020-04</v>
      </c>
      <c r="T603">
        <f>IF(AND(COUNTIF(Calculs!$Q$2:$Q$12,$O603)&gt;0,COUNTIF(Calculs!$S$2:$S$12,$E603)&gt;0,COUNTIF(Calculs!$U$2:$U$12,$H603)&gt;0),1,0)</f>
        <v>1</v>
      </c>
      <c r="U603">
        <f t="shared" si="77"/>
        <v>380000</v>
      </c>
      <c r="V603">
        <f t="shared" si="78"/>
        <v>475</v>
      </c>
      <c r="W603">
        <f t="shared" si="79"/>
        <v>114000</v>
      </c>
    </row>
    <row r="604" spans="1:23" ht="15.75" customHeight="1" x14ac:dyDescent="0.3">
      <c r="A604" s="2" t="s">
        <v>29</v>
      </c>
      <c r="B604" s="2">
        <v>1128299</v>
      </c>
      <c r="C604" s="3">
        <v>43935</v>
      </c>
      <c r="D604" s="12" t="str" cm="1">
        <f t="array" ref="D604">_xlfn.SWITCH(WEEKDAY(C604,2), 1, "Lundi", 2, "Mardi", 3, "Mercredi", 4, "Jeudi", 5, "Vendredi", 6, "Samedi", 7, "Dimanche", "Erreur")</f>
        <v>Mardi</v>
      </c>
      <c r="E604" s="2" t="s">
        <v>30</v>
      </c>
      <c r="F604" s="2" t="s">
        <v>43</v>
      </c>
      <c r="G604" s="2" t="s">
        <v>44</v>
      </c>
      <c r="H604" s="4" t="s">
        <v>16</v>
      </c>
      <c r="I604" s="5">
        <v>60</v>
      </c>
      <c r="J604" s="6">
        <v>725</v>
      </c>
      <c r="K604" s="7">
        <v>435000</v>
      </c>
      <c r="L604" s="7">
        <v>217500</v>
      </c>
      <c r="M604" s="8">
        <v>0.5</v>
      </c>
      <c r="N604" s="2" t="s">
        <v>17</v>
      </c>
      <c r="O604">
        <f t="shared" si="72"/>
        <v>2020</v>
      </c>
      <c r="P604">
        <f t="shared" si="73"/>
        <v>4</v>
      </c>
      <c r="Q604" t="str">
        <f t="shared" si="74"/>
        <v>avr</v>
      </c>
      <c r="R604" t="str">
        <f t="shared" si="75"/>
        <v>Colorado</v>
      </c>
      <c r="S604" t="str">
        <f t="shared" si="76"/>
        <v>2020-04</v>
      </c>
      <c r="T604">
        <f>IF(AND(COUNTIF(Calculs!$Q$2:$Q$12,$O604)&gt;0,COUNTIF(Calculs!$S$2:$S$12,$E604)&gt;0,COUNTIF(Calculs!$U$2:$U$12,$H604)&gt;0),1,0)</f>
        <v>1</v>
      </c>
      <c r="U604">
        <f t="shared" si="77"/>
        <v>435000</v>
      </c>
      <c r="V604">
        <f t="shared" si="78"/>
        <v>725</v>
      </c>
      <c r="W604">
        <f t="shared" si="79"/>
        <v>217500</v>
      </c>
    </row>
    <row r="605" spans="1:23" ht="15.75" customHeight="1" x14ac:dyDescent="0.3">
      <c r="A605" s="2" t="s">
        <v>29</v>
      </c>
      <c r="B605" s="2">
        <v>1128299</v>
      </c>
      <c r="C605" s="3">
        <v>43936</v>
      </c>
      <c r="D605" s="12" t="str" cm="1">
        <f t="array" ref="D605">_xlfn.SWITCH(WEEKDAY(C605,2), 1, "Lundi", 2, "Mardi", 3, "Mercredi", 4, "Jeudi", 5, "Vendredi", 6, "Samedi", 7, "Dimanche", "Erreur")</f>
        <v>Mercredi</v>
      </c>
      <c r="E605" s="2" t="s">
        <v>30</v>
      </c>
      <c r="F605" s="2" t="s">
        <v>43</v>
      </c>
      <c r="G605" s="2" t="s">
        <v>44</v>
      </c>
      <c r="H605" s="4" t="s">
        <v>18</v>
      </c>
      <c r="I605" s="5">
        <v>65</v>
      </c>
      <c r="J605" s="6">
        <v>575</v>
      </c>
      <c r="K605" s="7">
        <v>373750</v>
      </c>
      <c r="L605" s="7">
        <v>130812.49999999999</v>
      </c>
      <c r="M605" s="8">
        <v>0.35</v>
      </c>
      <c r="N605" s="2" t="s">
        <v>17</v>
      </c>
      <c r="O605">
        <f t="shared" si="72"/>
        <v>2020</v>
      </c>
      <c r="P605">
        <f t="shared" si="73"/>
        <v>4</v>
      </c>
      <c r="Q605" t="str">
        <f t="shared" si="74"/>
        <v>avr</v>
      </c>
      <c r="R605" t="str">
        <f t="shared" si="75"/>
        <v>Colorado</v>
      </c>
      <c r="S605" t="str">
        <f t="shared" si="76"/>
        <v>2020-04</v>
      </c>
      <c r="T605">
        <f>IF(AND(COUNTIF(Calculs!$Q$2:$Q$12,$O605)&gt;0,COUNTIF(Calculs!$S$2:$S$12,$E605)&gt;0,COUNTIF(Calculs!$U$2:$U$12,$H605)&gt;0),1,0)</f>
        <v>1</v>
      </c>
      <c r="U605">
        <f t="shared" si="77"/>
        <v>373750</v>
      </c>
      <c r="V605">
        <f t="shared" si="78"/>
        <v>575</v>
      </c>
      <c r="W605">
        <f t="shared" si="79"/>
        <v>130812.49999999999</v>
      </c>
    </row>
    <row r="606" spans="1:23" ht="15.75" customHeight="1" x14ac:dyDescent="0.3">
      <c r="A606" s="2" t="s">
        <v>29</v>
      </c>
      <c r="B606" s="2">
        <v>1128299</v>
      </c>
      <c r="C606" s="3">
        <v>43937</v>
      </c>
      <c r="D606" s="12" t="str" cm="1">
        <f t="array" ref="D606">_xlfn.SWITCH(WEEKDAY(C606,2), 1, "Lundi", 2, "Mardi", 3, "Mercredi", 4, "Jeudi", 5, "Vendredi", 6, "Samedi", 7, "Dimanche", "Erreur")</f>
        <v>Jeudi</v>
      </c>
      <c r="E606" s="2" t="s">
        <v>30</v>
      </c>
      <c r="F606" s="2" t="s">
        <v>43</v>
      </c>
      <c r="G606" s="2" t="s">
        <v>44</v>
      </c>
      <c r="H606" s="4" t="s">
        <v>19</v>
      </c>
      <c r="I606" s="5">
        <v>65</v>
      </c>
      <c r="J606" s="6">
        <v>575</v>
      </c>
      <c r="K606" s="7">
        <v>373750</v>
      </c>
      <c r="L606" s="7">
        <v>186875</v>
      </c>
      <c r="M606" s="8">
        <v>0.5</v>
      </c>
      <c r="N606" s="2" t="s">
        <v>17</v>
      </c>
      <c r="O606">
        <f t="shared" si="72"/>
        <v>2020</v>
      </c>
      <c r="P606">
        <f t="shared" si="73"/>
        <v>4</v>
      </c>
      <c r="Q606" t="str">
        <f t="shared" si="74"/>
        <v>avr</v>
      </c>
      <c r="R606" t="str">
        <f t="shared" si="75"/>
        <v>Colorado</v>
      </c>
      <c r="S606" t="str">
        <f t="shared" si="76"/>
        <v>2020-04</v>
      </c>
      <c r="T606">
        <f>IF(AND(COUNTIF(Calculs!$Q$2:$Q$12,$O606)&gt;0,COUNTIF(Calculs!$S$2:$S$12,$E606)&gt;0,COUNTIF(Calculs!$U$2:$U$12,$H606)&gt;0),1,0)</f>
        <v>1</v>
      </c>
      <c r="U606">
        <f t="shared" si="77"/>
        <v>373750</v>
      </c>
      <c r="V606">
        <f t="shared" si="78"/>
        <v>575</v>
      </c>
      <c r="W606">
        <f t="shared" si="79"/>
        <v>186875</v>
      </c>
    </row>
    <row r="607" spans="1:23" ht="15.75" customHeight="1" x14ac:dyDescent="0.3">
      <c r="A607" s="2" t="s">
        <v>29</v>
      </c>
      <c r="B607" s="2">
        <v>1128299</v>
      </c>
      <c r="C607" s="3">
        <v>43938</v>
      </c>
      <c r="D607" s="12" t="str" cm="1">
        <f t="array" ref="D607">_xlfn.SWITCH(WEEKDAY(C607,2), 1, "Lundi", 2, "Mardi", 3, "Mercredi", 4, "Jeudi", 5, "Vendredi", 6, "Samedi", 7, "Dimanche", "Erreur")</f>
        <v>Vendredi</v>
      </c>
      <c r="E607" s="2" t="s">
        <v>30</v>
      </c>
      <c r="F607" s="2" t="s">
        <v>43</v>
      </c>
      <c r="G607" s="2" t="s">
        <v>44</v>
      </c>
      <c r="H607" s="4" t="s">
        <v>20</v>
      </c>
      <c r="I607" s="5">
        <v>65</v>
      </c>
      <c r="J607" s="6">
        <v>450</v>
      </c>
      <c r="K607" s="7">
        <v>292500</v>
      </c>
      <c r="L607" s="7">
        <v>131625</v>
      </c>
      <c r="M607" s="8">
        <v>0.44999999999999996</v>
      </c>
      <c r="N607" s="2" t="s">
        <v>17</v>
      </c>
      <c r="O607">
        <f t="shared" si="72"/>
        <v>2020</v>
      </c>
      <c r="P607">
        <f t="shared" si="73"/>
        <v>4</v>
      </c>
      <c r="Q607" t="str">
        <f t="shared" si="74"/>
        <v>avr</v>
      </c>
      <c r="R607" t="str">
        <f t="shared" si="75"/>
        <v>Colorado</v>
      </c>
      <c r="S607" t="str">
        <f t="shared" si="76"/>
        <v>2020-04</v>
      </c>
      <c r="T607">
        <f>IF(AND(COUNTIF(Calculs!$Q$2:$Q$12,$O607)&gt;0,COUNTIF(Calculs!$S$2:$S$12,$E607)&gt;0,COUNTIF(Calculs!$U$2:$U$12,$H607)&gt;0),1,0)</f>
        <v>1</v>
      </c>
      <c r="U607">
        <f t="shared" si="77"/>
        <v>292500</v>
      </c>
      <c r="V607">
        <f t="shared" si="78"/>
        <v>450</v>
      </c>
      <c r="W607">
        <f t="shared" si="79"/>
        <v>131625</v>
      </c>
    </row>
    <row r="608" spans="1:23" ht="15.75" customHeight="1" x14ac:dyDescent="0.3">
      <c r="A608" s="2" t="s">
        <v>29</v>
      </c>
      <c r="B608" s="2">
        <v>1128299</v>
      </c>
      <c r="C608" s="3">
        <v>43939</v>
      </c>
      <c r="D608" s="12" t="str" cm="1">
        <f t="array" ref="D608">_xlfn.SWITCH(WEEKDAY(C608,2), 1, "Lundi", 2, "Mardi", 3, "Mercredi", 4, "Jeudi", 5, "Vendredi", 6, "Samedi", 7, "Dimanche", "Erreur")</f>
        <v>Samedi</v>
      </c>
      <c r="E608" s="2" t="s">
        <v>30</v>
      </c>
      <c r="F608" s="2" t="s">
        <v>43</v>
      </c>
      <c r="G608" s="2" t="s">
        <v>44</v>
      </c>
      <c r="H608" s="4" t="s">
        <v>21</v>
      </c>
      <c r="I608" s="5">
        <v>70</v>
      </c>
      <c r="J608" s="6">
        <v>325</v>
      </c>
      <c r="K608" s="7">
        <v>227500</v>
      </c>
      <c r="L608" s="7">
        <v>147875.00000000003</v>
      </c>
      <c r="M608" s="8">
        <v>0.65000000000000013</v>
      </c>
      <c r="N608" s="2" t="s">
        <v>17</v>
      </c>
      <c r="O608">
        <f t="shared" si="72"/>
        <v>2020</v>
      </c>
      <c r="P608">
        <f t="shared" si="73"/>
        <v>4</v>
      </c>
      <c r="Q608" t="str">
        <f t="shared" si="74"/>
        <v>avr</v>
      </c>
      <c r="R608" t="str">
        <f t="shared" si="75"/>
        <v>Colorado</v>
      </c>
      <c r="S608" t="str">
        <f t="shared" si="76"/>
        <v>2020-04</v>
      </c>
      <c r="T608">
        <f>IF(AND(COUNTIF(Calculs!$Q$2:$Q$12,$O608)&gt;0,COUNTIF(Calculs!$S$2:$S$12,$E608)&gt;0,COUNTIF(Calculs!$U$2:$U$12,$H608)&gt;0),1,0)</f>
        <v>1</v>
      </c>
      <c r="U608">
        <f t="shared" si="77"/>
        <v>227500</v>
      </c>
      <c r="V608">
        <f t="shared" si="78"/>
        <v>325</v>
      </c>
      <c r="W608">
        <f t="shared" si="79"/>
        <v>147875.00000000003</v>
      </c>
    </row>
    <row r="609" spans="1:23" ht="15.75" customHeight="1" x14ac:dyDescent="0.3">
      <c r="A609" s="2" t="s">
        <v>29</v>
      </c>
      <c r="B609" s="2">
        <v>1128299</v>
      </c>
      <c r="C609" s="3">
        <v>43940</v>
      </c>
      <c r="D609" s="12" t="str" cm="1">
        <f t="array" ref="D609">_xlfn.SWITCH(WEEKDAY(C609,2), 1, "Lundi", 2, "Mardi", 3, "Mercredi", 4, "Jeudi", 5, "Vendredi", 6, "Samedi", 7, "Dimanche", "Erreur")</f>
        <v>Dimanche</v>
      </c>
      <c r="E609" s="2" t="s">
        <v>30</v>
      </c>
      <c r="F609" s="2" t="s">
        <v>43</v>
      </c>
      <c r="G609" s="2" t="s">
        <v>44</v>
      </c>
      <c r="H609" s="4" t="s">
        <v>22</v>
      </c>
      <c r="I609" s="5">
        <v>85.000000000000014</v>
      </c>
      <c r="J609" s="6">
        <v>625</v>
      </c>
      <c r="K609" s="7">
        <v>531250.00000000012</v>
      </c>
      <c r="L609" s="7">
        <v>159375.00000000003</v>
      </c>
      <c r="M609" s="8">
        <v>0.3</v>
      </c>
      <c r="N609" s="2" t="s">
        <v>17</v>
      </c>
      <c r="O609">
        <f t="shared" si="72"/>
        <v>2020</v>
      </c>
      <c r="P609">
        <f t="shared" si="73"/>
        <v>4</v>
      </c>
      <c r="Q609" t="str">
        <f t="shared" si="74"/>
        <v>avr</v>
      </c>
      <c r="R609" t="str">
        <f t="shared" si="75"/>
        <v>Colorado</v>
      </c>
      <c r="S609" t="str">
        <f t="shared" si="76"/>
        <v>2020-04</v>
      </c>
      <c r="T609">
        <f>IF(AND(COUNTIF(Calculs!$Q$2:$Q$12,$O609)&gt;0,COUNTIF(Calculs!$S$2:$S$12,$E609)&gt;0,COUNTIF(Calculs!$U$2:$U$12,$H609)&gt;0),1,0)</f>
        <v>1</v>
      </c>
      <c r="U609">
        <f t="shared" si="77"/>
        <v>531250.00000000012</v>
      </c>
      <c r="V609">
        <f t="shared" si="78"/>
        <v>625</v>
      </c>
      <c r="W609">
        <f t="shared" si="79"/>
        <v>159375.00000000003</v>
      </c>
    </row>
    <row r="610" spans="1:23" ht="15.75" customHeight="1" x14ac:dyDescent="0.3">
      <c r="A610" s="2" t="s">
        <v>29</v>
      </c>
      <c r="B610" s="2">
        <v>1128299</v>
      </c>
      <c r="C610" s="3">
        <v>43941</v>
      </c>
      <c r="D610" s="12" t="str" cm="1">
        <f t="array" ref="D610">_xlfn.SWITCH(WEEKDAY(C610,2), 1, "Lundi", 2, "Mardi", 3, "Mercredi", 4, "Jeudi", 5, "Vendredi", 6, "Samedi", 7, "Dimanche", "Erreur")</f>
        <v>Lundi</v>
      </c>
      <c r="E610" s="2" t="s">
        <v>30</v>
      </c>
      <c r="F610" s="2" t="s">
        <v>43</v>
      </c>
      <c r="G610" s="2" t="s">
        <v>44</v>
      </c>
      <c r="H610" s="4" t="s">
        <v>16</v>
      </c>
      <c r="I610" s="5">
        <v>65</v>
      </c>
      <c r="J610" s="6">
        <v>775</v>
      </c>
      <c r="K610" s="7">
        <v>503750</v>
      </c>
      <c r="L610" s="7">
        <v>226687.5</v>
      </c>
      <c r="M610" s="8">
        <v>0.45</v>
      </c>
      <c r="N610" s="2" t="s">
        <v>17</v>
      </c>
      <c r="O610">
        <f t="shared" si="72"/>
        <v>2020</v>
      </c>
      <c r="P610">
        <f t="shared" si="73"/>
        <v>4</v>
      </c>
      <c r="Q610" t="str">
        <f t="shared" si="74"/>
        <v>avr</v>
      </c>
      <c r="R610" t="str">
        <f t="shared" si="75"/>
        <v>Colorado</v>
      </c>
      <c r="S610" t="str">
        <f t="shared" si="76"/>
        <v>2020-04</v>
      </c>
      <c r="T610">
        <f>IF(AND(COUNTIF(Calculs!$Q$2:$Q$12,$O610)&gt;0,COUNTIF(Calculs!$S$2:$S$12,$E610)&gt;0,COUNTIF(Calculs!$U$2:$U$12,$H610)&gt;0),1,0)</f>
        <v>1</v>
      </c>
      <c r="U610">
        <f t="shared" si="77"/>
        <v>503750</v>
      </c>
      <c r="V610">
        <f t="shared" si="78"/>
        <v>775</v>
      </c>
      <c r="W610">
        <f t="shared" si="79"/>
        <v>226687.5</v>
      </c>
    </row>
    <row r="611" spans="1:23" ht="15.75" customHeight="1" x14ac:dyDescent="0.3">
      <c r="A611" s="2" t="s">
        <v>29</v>
      </c>
      <c r="B611" s="2">
        <v>1128299</v>
      </c>
      <c r="C611" s="3">
        <v>43942</v>
      </c>
      <c r="D611" s="12" t="str" cm="1">
        <f t="array" ref="D611">_xlfn.SWITCH(WEEKDAY(C611,2), 1, "Lundi", 2, "Mardi", 3, "Mercredi", 4, "Jeudi", 5, "Vendredi", 6, "Samedi", 7, "Dimanche", "Erreur")</f>
        <v>Mardi</v>
      </c>
      <c r="E611" s="2" t="s">
        <v>30</v>
      </c>
      <c r="F611" s="2" t="s">
        <v>43</v>
      </c>
      <c r="G611" s="2" t="s">
        <v>44</v>
      </c>
      <c r="H611" s="4" t="s">
        <v>18</v>
      </c>
      <c r="I611" s="5">
        <v>70</v>
      </c>
      <c r="J611" s="6">
        <v>625</v>
      </c>
      <c r="K611" s="7">
        <v>437500</v>
      </c>
      <c r="L611" s="7">
        <v>131250</v>
      </c>
      <c r="M611" s="8">
        <v>0.3</v>
      </c>
      <c r="N611" s="2" t="s">
        <v>17</v>
      </c>
      <c r="O611">
        <f t="shared" si="72"/>
        <v>2020</v>
      </c>
      <c r="P611">
        <f t="shared" si="73"/>
        <v>4</v>
      </c>
      <c r="Q611" t="str">
        <f t="shared" si="74"/>
        <v>avr</v>
      </c>
      <c r="R611" t="str">
        <f t="shared" si="75"/>
        <v>Colorado</v>
      </c>
      <c r="S611" t="str">
        <f t="shared" si="76"/>
        <v>2020-04</v>
      </c>
      <c r="T611">
        <f>IF(AND(COUNTIF(Calculs!$Q$2:$Q$12,$O611)&gt;0,COUNTIF(Calculs!$S$2:$S$12,$E611)&gt;0,COUNTIF(Calculs!$U$2:$U$12,$H611)&gt;0),1,0)</f>
        <v>1</v>
      </c>
      <c r="U611">
        <f t="shared" si="77"/>
        <v>437500</v>
      </c>
      <c r="V611">
        <f t="shared" si="78"/>
        <v>625</v>
      </c>
      <c r="W611">
        <f t="shared" si="79"/>
        <v>131250</v>
      </c>
    </row>
    <row r="612" spans="1:23" ht="15.75" customHeight="1" x14ac:dyDescent="0.3">
      <c r="A612" s="2" t="s">
        <v>29</v>
      </c>
      <c r="B612" s="2">
        <v>1128299</v>
      </c>
      <c r="C612" s="3">
        <v>43943</v>
      </c>
      <c r="D612" s="12" t="str" cm="1">
        <f t="array" ref="D612">_xlfn.SWITCH(WEEKDAY(C612,2), 1, "Lundi", 2, "Mardi", 3, "Mercredi", 4, "Jeudi", 5, "Vendredi", 6, "Samedi", 7, "Dimanche", "Erreur")</f>
        <v>Mercredi</v>
      </c>
      <c r="E612" s="2" t="s">
        <v>30</v>
      </c>
      <c r="F612" s="2" t="s">
        <v>43</v>
      </c>
      <c r="G612" s="2" t="s">
        <v>44</v>
      </c>
      <c r="H612" s="4" t="s">
        <v>19</v>
      </c>
      <c r="I612" s="5">
        <v>70</v>
      </c>
      <c r="J612" s="6">
        <v>575</v>
      </c>
      <c r="K612" s="7">
        <v>402500</v>
      </c>
      <c r="L612" s="7">
        <v>181125</v>
      </c>
      <c r="M612" s="8">
        <v>0.45</v>
      </c>
      <c r="N612" s="2" t="s">
        <v>17</v>
      </c>
      <c r="O612">
        <f t="shared" si="72"/>
        <v>2020</v>
      </c>
      <c r="P612">
        <f t="shared" si="73"/>
        <v>4</v>
      </c>
      <c r="Q612" t="str">
        <f t="shared" si="74"/>
        <v>avr</v>
      </c>
      <c r="R612" t="str">
        <f t="shared" si="75"/>
        <v>Colorado</v>
      </c>
      <c r="S612" t="str">
        <f t="shared" si="76"/>
        <v>2020-04</v>
      </c>
      <c r="T612">
        <f>IF(AND(COUNTIF(Calculs!$Q$2:$Q$12,$O612)&gt;0,COUNTIF(Calculs!$S$2:$S$12,$E612)&gt;0,COUNTIF(Calculs!$U$2:$U$12,$H612)&gt;0),1,0)</f>
        <v>1</v>
      </c>
      <c r="U612">
        <f t="shared" si="77"/>
        <v>402500</v>
      </c>
      <c r="V612">
        <f t="shared" si="78"/>
        <v>575</v>
      </c>
      <c r="W612">
        <f t="shared" si="79"/>
        <v>181125</v>
      </c>
    </row>
    <row r="613" spans="1:23" ht="15.75" customHeight="1" x14ac:dyDescent="0.3">
      <c r="A613" s="2" t="s">
        <v>29</v>
      </c>
      <c r="B613" s="2">
        <v>1128299</v>
      </c>
      <c r="C613" s="3">
        <v>43944</v>
      </c>
      <c r="D613" s="12" t="str" cm="1">
        <f t="array" ref="D613">_xlfn.SWITCH(WEEKDAY(C613,2), 1, "Lundi", 2, "Mardi", 3, "Mercredi", 4, "Jeudi", 5, "Vendredi", 6, "Samedi", 7, "Dimanche", "Erreur")</f>
        <v>Jeudi</v>
      </c>
      <c r="E613" s="2" t="s">
        <v>30</v>
      </c>
      <c r="F613" s="2" t="s">
        <v>43</v>
      </c>
      <c r="G613" s="2" t="s">
        <v>44</v>
      </c>
      <c r="H613" s="4" t="s">
        <v>20</v>
      </c>
      <c r="I613" s="5">
        <v>65</v>
      </c>
      <c r="J613" s="6">
        <v>475</v>
      </c>
      <c r="K613" s="7">
        <v>308750</v>
      </c>
      <c r="L613" s="7">
        <v>123499.99999999999</v>
      </c>
      <c r="M613" s="8">
        <v>0.39999999999999997</v>
      </c>
      <c r="N613" s="2" t="s">
        <v>17</v>
      </c>
      <c r="O613">
        <f t="shared" si="72"/>
        <v>2020</v>
      </c>
      <c r="P613">
        <f t="shared" si="73"/>
        <v>4</v>
      </c>
      <c r="Q613" t="str">
        <f t="shared" si="74"/>
        <v>avr</v>
      </c>
      <c r="R613" t="str">
        <f t="shared" si="75"/>
        <v>Colorado</v>
      </c>
      <c r="S613" t="str">
        <f t="shared" si="76"/>
        <v>2020-04</v>
      </c>
      <c r="T613">
        <f>IF(AND(COUNTIF(Calculs!$Q$2:$Q$12,$O613)&gt;0,COUNTIF(Calculs!$S$2:$S$12,$E613)&gt;0,COUNTIF(Calculs!$U$2:$U$12,$H613)&gt;0),1,0)</f>
        <v>1</v>
      </c>
      <c r="U613">
        <f t="shared" si="77"/>
        <v>308750</v>
      </c>
      <c r="V613">
        <f t="shared" si="78"/>
        <v>475</v>
      </c>
      <c r="W613">
        <f t="shared" si="79"/>
        <v>123499.99999999999</v>
      </c>
    </row>
    <row r="614" spans="1:23" ht="15.75" customHeight="1" x14ac:dyDescent="0.3">
      <c r="A614" s="2" t="s">
        <v>29</v>
      </c>
      <c r="B614" s="2">
        <v>1128299</v>
      </c>
      <c r="C614" s="3">
        <v>43945</v>
      </c>
      <c r="D614" s="12" t="str" cm="1">
        <f t="array" ref="D614">_xlfn.SWITCH(WEEKDAY(C614,2), 1, "Lundi", 2, "Mardi", 3, "Mercredi", 4, "Jeudi", 5, "Vendredi", 6, "Samedi", 7, "Dimanche", "Erreur")</f>
        <v>Vendredi</v>
      </c>
      <c r="E614" s="2" t="s">
        <v>30</v>
      </c>
      <c r="F614" s="2" t="s">
        <v>43</v>
      </c>
      <c r="G614" s="2" t="s">
        <v>44</v>
      </c>
      <c r="H614" s="4" t="s">
        <v>21</v>
      </c>
      <c r="I614" s="5">
        <v>70</v>
      </c>
      <c r="J614" s="6">
        <v>525</v>
      </c>
      <c r="K614" s="7">
        <v>367500</v>
      </c>
      <c r="L614" s="7">
        <v>220500.00000000003</v>
      </c>
      <c r="M614" s="8">
        <v>0.60000000000000009</v>
      </c>
      <c r="N614" s="2" t="s">
        <v>17</v>
      </c>
      <c r="O614">
        <f t="shared" si="72"/>
        <v>2020</v>
      </c>
      <c r="P614">
        <f t="shared" si="73"/>
        <v>4</v>
      </c>
      <c r="Q614" t="str">
        <f t="shared" si="74"/>
        <v>avr</v>
      </c>
      <c r="R614" t="str">
        <f t="shared" si="75"/>
        <v>Colorado</v>
      </c>
      <c r="S614" t="str">
        <f t="shared" si="76"/>
        <v>2020-04</v>
      </c>
      <c r="T614">
        <f>IF(AND(COUNTIF(Calculs!$Q$2:$Q$12,$O614)&gt;0,COUNTIF(Calculs!$S$2:$S$12,$E614)&gt;0,COUNTIF(Calculs!$U$2:$U$12,$H614)&gt;0),1,0)</f>
        <v>1</v>
      </c>
      <c r="U614">
        <f t="shared" si="77"/>
        <v>367500</v>
      </c>
      <c r="V614">
        <f t="shared" si="78"/>
        <v>525</v>
      </c>
      <c r="W614">
        <f t="shared" si="79"/>
        <v>220500.00000000003</v>
      </c>
    </row>
    <row r="615" spans="1:23" ht="15.75" customHeight="1" x14ac:dyDescent="0.3">
      <c r="A615" s="2" t="s">
        <v>29</v>
      </c>
      <c r="B615" s="2">
        <v>1128299</v>
      </c>
      <c r="C615" s="3">
        <v>43946</v>
      </c>
      <c r="D615" s="12" t="str" cm="1">
        <f t="array" ref="D615">_xlfn.SWITCH(WEEKDAY(C615,2), 1, "Lundi", 2, "Mardi", 3, "Mercredi", 4, "Jeudi", 5, "Vendredi", 6, "Samedi", 7, "Dimanche", "Erreur")</f>
        <v>Samedi</v>
      </c>
      <c r="E615" s="2" t="s">
        <v>30</v>
      </c>
      <c r="F615" s="2" t="s">
        <v>43</v>
      </c>
      <c r="G615" s="2" t="s">
        <v>44</v>
      </c>
      <c r="H615" s="4" t="s">
        <v>22</v>
      </c>
      <c r="I615" s="5">
        <v>85.000000000000014</v>
      </c>
      <c r="J615" s="6">
        <v>525</v>
      </c>
      <c r="K615" s="7">
        <v>446250.00000000006</v>
      </c>
      <c r="L615" s="7">
        <v>111562.50000000001</v>
      </c>
      <c r="M615" s="8">
        <v>0.25</v>
      </c>
      <c r="N615" s="2" t="s">
        <v>17</v>
      </c>
      <c r="O615">
        <f t="shared" si="72"/>
        <v>2020</v>
      </c>
      <c r="P615">
        <f t="shared" si="73"/>
        <v>4</v>
      </c>
      <c r="Q615" t="str">
        <f t="shared" si="74"/>
        <v>avr</v>
      </c>
      <c r="R615" t="str">
        <f t="shared" si="75"/>
        <v>Colorado</v>
      </c>
      <c r="S615" t="str">
        <f t="shared" si="76"/>
        <v>2020-04</v>
      </c>
      <c r="T615">
        <f>IF(AND(COUNTIF(Calculs!$Q$2:$Q$12,$O615)&gt;0,COUNTIF(Calculs!$S$2:$S$12,$E615)&gt;0,COUNTIF(Calculs!$U$2:$U$12,$H615)&gt;0),1,0)</f>
        <v>1</v>
      </c>
      <c r="U615">
        <f t="shared" si="77"/>
        <v>446250.00000000006</v>
      </c>
      <c r="V615">
        <f t="shared" si="78"/>
        <v>525</v>
      </c>
      <c r="W615">
        <f t="shared" si="79"/>
        <v>111562.50000000001</v>
      </c>
    </row>
    <row r="616" spans="1:23" ht="15.75" customHeight="1" x14ac:dyDescent="0.3">
      <c r="A616" s="2" t="s">
        <v>29</v>
      </c>
      <c r="B616" s="2">
        <v>1128299</v>
      </c>
      <c r="C616" s="3">
        <v>43947</v>
      </c>
      <c r="D616" s="12" t="str" cm="1">
        <f t="array" ref="D616">_xlfn.SWITCH(WEEKDAY(C616,2), 1, "Lundi", 2, "Mardi", 3, "Mercredi", 4, "Jeudi", 5, "Vendredi", 6, "Samedi", 7, "Dimanche", "Erreur")</f>
        <v>Dimanche</v>
      </c>
      <c r="E616" s="2" t="s">
        <v>30</v>
      </c>
      <c r="F616" s="2" t="s">
        <v>43</v>
      </c>
      <c r="G616" s="2" t="s">
        <v>44</v>
      </c>
      <c r="H616" s="4" t="s">
        <v>16</v>
      </c>
      <c r="I616" s="5">
        <v>70</v>
      </c>
      <c r="J616" s="6">
        <v>725</v>
      </c>
      <c r="K616" s="7">
        <v>507500</v>
      </c>
      <c r="L616" s="7">
        <v>228375</v>
      </c>
      <c r="M616" s="8">
        <v>0.45</v>
      </c>
      <c r="N616" s="2" t="s">
        <v>17</v>
      </c>
      <c r="O616">
        <f t="shared" si="72"/>
        <v>2020</v>
      </c>
      <c r="P616">
        <f t="shared" si="73"/>
        <v>4</v>
      </c>
      <c r="Q616" t="str">
        <f t="shared" si="74"/>
        <v>avr</v>
      </c>
      <c r="R616" t="str">
        <f t="shared" si="75"/>
        <v>Colorado</v>
      </c>
      <c r="S616" t="str">
        <f t="shared" si="76"/>
        <v>2020-04</v>
      </c>
      <c r="T616">
        <f>IF(AND(COUNTIF(Calculs!$Q$2:$Q$12,$O616)&gt;0,COUNTIF(Calculs!$S$2:$S$12,$E616)&gt;0,COUNTIF(Calculs!$U$2:$U$12,$H616)&gt;0),1,0)</f>
        <v>1</v>
      </c>
      <c r="U616">
        <f t="shared" si="77"/>
        <v>507500</v>
      </c>
      <c r="V616">
        <f t="shared" si="78"/>
        <v>725</v>
      </c>
      <c r="W616">
        <f t="shared" si="79"/>
        <v>228375</v>
      </c>
    </row>
    <row r="617" spans="1:23" ht="15.75" customHeight="1" x14ac:dyDescent="0.3">
      <c r="A617" s="2" t="s">
        <v>29</v>
      </c>
      <c r="B617" s="2">
        <v>1128299</v>
      </c>
      <c r="C617" s="3">
        <v>43948</v>
      </c>
      <c r="D617" s="12" t="str" cm="1">
        <f t="array" ref="D617">_xlfn.SWITCH(WEEKDAY(C617,2), 1, "Lundi", 2, "Mardi", 3, "Mercredi", 4, "Jeudi", 5, "Vendredi", 6, "Samedi", 7, "Dimanche", "Erreur")</f>
        <v>Lundi</v>
      </c>
      <c r="E617" s="2" t="s">
        <v>30</v>
      </c>
      <c r="F617" s="2" t="s">
        <v>43</v>
      </c>
      <c r="G617" s="2" t="s">
        <v>44</v>
      </c>
      <c r="H617" s="4" t="s">
        <v>18</v>
      </c>
      <c r="I617" s="5">
        <v>75.000000000000014</v>
      </c>
      <c r="J617" s="6">
        <v>675</v>
      </c>
      <c r="K617" s="7">
        <v>506250.00000000012</v>
      </c>
      <c r="L617" s="7">
        <v>151875.00000000003</v>
      </c>
      <c r="M617" s="8">
        <v>0.3</v>
      </c>
      <c r="N617" s="2" t="s">
        <v>17</v>
      </c>
      <c r="O617">
        <f t="shared" si="72"/>
        <v>2020</v>
      </c>
      <c r="P617">
        <f t="shared" si="73"/>
        <v>4</v>
      </c>
      <c r="Q617" t="str">
        <f t="shared" si="74"/>
        <v>avr</v>
      </c>
      <c r="R617" t="str">
        <f t="shared" si="75"/>
        <v>Colorado</v>
      </c>
      <c r="S617" t="str">
        <f t="shared" si="76"/>
        <v>2020-04</v>
      </c>
      <c r="T617">
        <f>IF(AND(COUNTIF(Calculs!$Q$2:$Q$12,$O617)&gt;0,COUNTIF(Calculs!$S$2:$S$12,$E617)&gt;0,COUNTIF(Calculs!$U$2:$U$12,$H617)&gt;0),1,0)</f>
        <v>1</v>
      </c>
      <c r="U617">
        <f t="shared" si="77"/>
        <v>506250.00000000012</v>
      </c>
      <c r="V617">
        <f t="shared" si="78"/>
        <v>675</v>
      </c>
      <c r="W617">
        <f t="shared" si="79"/>
        <v>151875.00000000003</v>
      </c>
    </row>
    <row r="618" spans="1:23" ht="15.75" customHeight="1" x14ac:dyDescent="0.3">
      <c r="A618" s="2" t="s">
        <v>29</v>
      </c>
      <c r="B618" s="2">
        <v>1128299</v>
      </c>
      <c r="C618" s="3">
        <v>43949</v>
      </c>
      <c r="D618" s="12" t="str" cm="1">
        <f t="array" ref="D618">_xlfn.SWITCH(WEEKDAY(C618,2), 1, "Lundi", 2, "Mardi", 3, "Mercredi", 4, "Jeudi", 5, "Vendredi", 6, "Samedi", 7, "Dimanche", "Erreur")</f>
        <v>Mardi</v>
      </c>
      <c r="E618" s="2" t="s">
        <v>30</v>
      </c>
      <c r="F618" s="2" t="s">
        <v>43</v>
      </c>
      <c r="G618" s="2" t="s">
        <v>44</v>
      </c>
      <c r="H618" s="4" t="s">
        <v>19</v>
      </c>
      <c r="I618" s="5">
        <v>70</v>
      </c>
      <c r="J618" s="6">
        <v>550</v>
      </c>
      <c r="K618" s="7">
        <v>385000</v>
      </c>
      <c r="L618" s="7">
        <v>173250</v>
      </c>
      <c r="M618" s="8">
        <v>0.45</v>
      </c>
      <c r="N618" s="2" t="s">
        <v>17</v>
      </c>
      <c r="O618">
        <f t="shared" si="72"/>
        <v>2020</v>
      </c>
      <c r="P618">
        <f t="shared" si="73"/>
        <v>4</v>
      </c>
      <c r="Q618" t="str">
        <f t="shared" si="74"/>
        <v>avr</v>
      </c>
      <c r="R618" t="str">
        <f t="shared" si="75"/>
        <v>Colorado</v>
      </c>
      <c r="S618" t="str">
        <f t="shared" si="76"/>
        <v>2020-04</v>
      </c>
      <c r="T618">
        <f>IF(AND(COUNTIF(Calculs!$Q$2:$Q$12,$O618)&gt;0,COUNTIF(Calculs!$S$2:$S$12,$E618)&gt;0,COUNTIF(Calculs!$U$2:$U$12,$H618)&gt;0),1,0)</f>
        <v>1</v>
      </c>
      <c r="U618">
        <f t="shared" si="77"/>
        <v>385000</v>
      </c>
      <c r="V618">
        <f t="shared" si="78"/>
        <v>550</v>
      </c>
      <c r="W618">
        <f t="shared" si="79"/>
        <v>173250</v>
      </c>
    </row>
    <row r="619" spans="1:23" ht="15.75" customHeight="1" x14ac:dyDescent="0.3">
      <c r="A619" s="2" t="s">
        <v>29</v>
      </c>
      <c r="B619" s="2">
        <v>1128299</v>
      </c>
      <c r="C619" s="3">
        <v>43950</v>
      </c>
      <c r="D619" s="12" t="str" cm="1">
        <f t="array" ref="D619">_xlfn.SWITCH(WEEKDAY(C619,2), 1, "Lundi", 2, "Mardi", 3, "Mercredi", 4, "Jeudi", 5, "Vendredi", 6, "Samedi", 7, "Dimanche", "Erreur")</f>
        <v>Mercredi</v>
      </c>
      <c r="E619" s="2" t="s">
        <v>30</v>
      </c>
      <c r="F619" s="2" t="s">
        <v>43</v>
      </c>
      <c r="G619" s="2" t="s">
        <v>44</v>
      </c>
      <c r="H619" s="4" t="s">
        <v>20</v>
      </c>
      <c r="I619" s="5">
        <v>70</v>
      </c>
      <c r="J619" s="6">
        <v>500</v>
      </c>
      <c r="K619" s="7">
        <v>350000</v>
      </c>
      <c r="L619" s="7">
        <v>140000</v>
      </c>
      <c r="M619" s="8">
        <v>0.39999999999999997</v>
      </c>
      <c r="N619" s="2" t="s">
        <v>17</v>
      </c>
      <c r="O619">
        <f t="shared" si="72"/>
        <v>2020</v>
      </c>
      <c r="P619">
        <f t="shared" si="73"/>
        <v>4</v>
      </c>
      <c r="Q619" t="str">
        <f t="shared" si="74"/>
        <v>avr</v>
      </c>
      <c r="R619" t="str">
        <f t="shared" si="75"/>
        <v>Colorado</v>
      </c>
      <c r="S619" t="str">
        <f t="shared" si="76"/>
        <v>2020-04</v>
      </c>
      <c r="T619">
        <f>IF(AND(COUNTIF(Calculs!$Q$2:$Q$12,$O619)&gt;0,COUNTIF(Calculs!$S$2:$S$12,$E619)&gt;0,COUNTIF(Calculs!$U$2:$U$12,$H619)&gt;0),1,0)</f>
        <v>1</v>
      </c>
      <c r="U619">
        <f t="shared" si="77"/>
        <v>350000</v>
      </c>
      <c r="V619">
        <f t="shared" si="78"/>
        <v>500</v>
      </c>
      <c r="W619">
        <f t="shared" si="79"/>
        <v>140000</v>
      </c>
    </row>
    <row r="620" spans="1:23" ht="15.75" customHeight="1" x14ac:dyDescent="0.3">
      <c r="A620" s="2" t="s">
        <v>29</v>
      </c>
      <c r="B620" s="2">
        <v>1128299</v>
      </c>
      <c r="C620" s="3">
        <v>43951</v>
      </c>
      <c r="D620" s="12" t="str" cm="1">
        <f t="array" ref="D620">_xlfn.SWITCH(WEEKDAY(C620,2), 1, "Lundi", 2, "Mardi", 3, "Mercredi", 4, "Jeudi", 5, "Vendredi", 6, "Samedi", 7, "Dimanche", "Erreur")</f>
        <v>Jeudi</v>
      </c>
      <c r="E620" s="2" t="s">
        <v>30</v>
      </c>
      <c r="F620" s="2" t="s">
        <v>43</v>
      </c>
      <c r="G620" s="2" t="s">
        <v>44</v>
      </c>
      <c r="H620" s="4" t="s">
        <v>21</v>
      </c>
      <c r="I620" s="5">
        <v>75</v>
      </c>
      <c r="J620" s="6">
        <v>500</v>
      </c>
      <c r="K620" s="7">
        <v>375000</v>
      </c>
      <c r="L620" s="7">
        <v>225000.00000000003</v>
      </c>
      <c r="M620" s="8">
        <v>0.60000000000000009</v>
      </c>
      <c r="N620" s="2" t="s">
        <v>17</v>
      </c>
      <c r="O620">
        <f t="shared" si="72"/>
        <v>2020</v>
      </c>
      <c r="P620">
        <f t="shared" si="73"/>
        <v>4</v>
      </c>
      <c r="Q620" t="str">
        <f t="shared" si="74"/>
        <v>avr</v>
      </c>
      <c r="R620" t="str">
        <f t="shared" si="75"/>
        <v>Colorado</v>
      </c>
      <c r="S620" t="str">
        <f t="shared" si="76"/>
        <v>2020-04</v>
      </c>
      <c r="T620">
        <f>IF(AND(COUNTIF(Calculs!$Q$2:$Q$12,$O620)&gt;0,COUNTIF(Calculs!$S$2:$S$12,$E620)&gt;0,COUNTIF(Calculs!$U$2:$U$12,$H620)&gt;0),1,0)</f>
        <v>1</v>
      </c>
      <c r="U620">
        <f t="shared" si="77"/>
        <v>375000</v>
      </c>
      <c r="V620">
        <f t="shared" si="78"/>
        <v>500</v>
      </c>
      <c r="W620">
        <f t="shared" si="79"/>
        <v>225000.00000000003</v>
      </c>
    </row>
    <row r="621" spans="1:23" ht="15.75" customHeight="1" x14ac:dyDescent="0.3">
      <c r="A621" s="2" t="s">
        <v>29</v>
      </c>
      <c r="B621" s="2">
        <v>1128299</v>
      </c>
      <c r="C621" s="3">
        <v>43952</v>
      </c>
      <c r="D621" s="12" t="str" cm="1">
        <f t="array" ref="D621">_xlfn.SWITCH(WEEKDAY(C621,2), 1, "Lundi", 2, "Mardi", 3, "Mercredi", 4, "Jeudi", 5, "Vendredi", 6, "Samedi", 7, "Dimanche", "Erreur")</f>
        <v>Vendredi</v>
      </c>
      <c r="E621" s="2" t="s">
        <v>30</v>
      </c>
      <c r="F621" s="2" t="s">
        <v>43</v>
      </c>
      <c r="G621" s="2" t="s">
        <v>44</v>
      </c>
      <c r="H621" s="4" t="s">
        <v>22</v>
      </c>
      <c r="I621" s="5">
        <v>80</v>
      </c>
      <c r="J621" s="6">
        <v>400</v>
      </c>
      <c r="K621" s="7">
        <v>320000</v>
      </c>
      <c r="L621" s="7">
        <v>80000</v>
      </c>
      <c r="M621" s="8">
        <v>0.25</v>
      </c>
      <c r="N621" s="2" t="s">
        <v>17</v>
      </c>
      <c r="O621">
        <f t="shared" si="72"/>
        <v>2020</v>
      </c>
      <c r="P621">
        <f t="shared" si="73"/>
        <v>5</v>
      </c>
      <c r="Q621" t="str">
        <f t="shared" si="74"/>
        <v>mai</v>
      </c>
      <c r="R621" t="str">
        <f t="shared" si="75"/>
        <v>Colorado</v>
      </c>
      <c r="S621" t="str">
        <f t="shared" si="76"/>
        <v>2020-05</v>
      </c>
      <c r="T621">
        <f>IF(AND(COUNTIF(Calculs!$Q$2:$Q$12,$O621)&gt;0,COUNTIF(Calculs!$S$2:$S$12,$E621)&gt;0,COUNTIF(Calculs!$U$2:$U$12,$H621)&gt;0),1,0)</f>
        <v>1</v>
      </c>
      <c r="U621">
        <f t="shared" si="77"/>
        <v>320000</v>
      </c>
      <c r="V621">
        <f t="shared" si="78"/>
        <v>400</v>
      </c>
      <c r="W621">
        <f t="shared" si="79"/>
        <v>80000</v>
      </c>
    </row>
    <row r="622" spans="1:23" ht="15.75" customHeight="1" x14ac:dyDescent="0.3">
      <c r="A622" s="2" t="s">
        <v>29</v>
      </c>
      <c r="B622" s="2">
        <v>1128299</v>
      </c>
      <c r="C622" s="3">
        <v>43953</v>
      </c>
      <c r="D622" s="12" t="str" cm="1">
        <f t="array" ref="D622">_xlfn.SWITCH(WEEKDAY(C622,2), 1, "Lundi", 2, "Mardi", 3, "Mercredi", 4, "Jeudi", 5, "Vendredi", 6, "Samedi", 7, "Dimanche", "Erreur")</f>
        <v>Samedi</v>
      </c>
      <c r="E622" s="2" t="s">
        <v>30</v>
      </c>
      <c r="F622" s="2" t="s">
        <v>43</v>
      </c>
      <c r="G622" s="2" t="s">
        <v>44</v>
      </c>
      <c r="H622" s="4" t="s">
        <v>16</v>
      </c>
      <c r="I622" s="5">
        <v>65.000000000000014</v>
      </c>
      <c r="J622" s="6">
        <v>600</v>
      </c>
      <c r="K622" s="7">
        <v>390000.00000000006</v>
      </c>
      <c r="L622" s="7">
        <v>156000.00000000003</v>
      </c>
      <c r="M622" s="8">
        <v>0.4</v>
      </c>
      <c r="N622" s="2" t="s">
        <v>17</v>
      </c>
      <c r="O622">
        <f t="shared" si="72"/>
        <v>2020</v>
      </c>
      <c r="P622">
        <f t="shared" si="73"/>
        <v>5</v>
      </c>
      <c r="Q622" t="str">
        <f t="shared" si="74"/>
        <v>mai</v>
      </c>
      <c r="R622" t="str">
        <f t="shared" si="75"/>
        <v>Colorado</v>
      </c>
      <c r="S622" t="str">
        <f t="shared" si="76"/>
        <v>2020-05</v>
      </c>
      <c r="T622">
        <f>IF(AND(COUNTIF(Calculs!$Q$2:$Q$12,$O622)&gt;0,COUNTIF(Calculs!$S$2:$S$12,$E622)&gt;0,COUNTIF(Calculs!$U$2:$U$12,$H622)&gt;0),1,0)</f>
        <v>1</v>
      </c>
      <c r="U622">
        <f t="shared" si="77"/>
        <v>390000.00000000006</v>
      </c>
      <c r="V622">
        <f t="shared" si="78"/>
        <v>600</v>
      </c>
      <c r="W622">
        <f t="shared" si="79"/>
        <v>156000.00000000003</v>
      </c>
    </row>
    <row r="623" spans="1:23" ht="15.75" customHeight="1" x14ac:dyDescent="0.3">
      <c r="A623" s="2" t="s">
        <v>29</v>
      </c>
      <c r="B623" s="2">
        <v>1128299</v>
      </c>
      <c r="C623" s="3">
        <v>43954</v>
      </c>
      <c r="D623" s="12" t="str" cm="1">
        <f t="array" ref="D623">_xlfn.SWITCH(WEEKDAY(C623,2), 1, "Lundi", 2, "Mardi", 3, "Mercredi", 4, "Jeudi", 5, "Vendredi", 6, "Samedi", 7, "Dimanche", "Erreur")</f>
        <v>Dimanche</v>
      </c>
      <c r="E623" s="2" t="s">
        <v>30</v>
      </c>
      <c r="F623" s="2" t="s">
        <v>43</v>
      </c>
      <c r="G623" s="2" t="s">
        <v>44</v>
      </c>
      <c r="H623" s="4" t="s">
        <v>18</v>
      </c>
      <c r="I623" s="5">
        <v>70.000000000000014</v>
      </c>
      <c r="J623" s="6">
        <v>600</v>
      </c>
      <c r="K623" s="7">
        <v>420000.00000000006</v>
      </c>
      <c r="L623" s="7">
        <v>105000.00000000001</v>
      </c>
      <c r="M623" s="8">
        <v>0.25</v>
      </c>
      <c r="N623" s="2" t="s">
        <v>17</v>
      </c>
      <c r="O623">
        <f t="shared" si="72"/>
        <v>2020</v>
      </c>
      <c r="P623">
        <f t="shared" si="73"/>
        <v>5</v>
      </c>
      <c r="Q623" t="str">
        <f t="shared" si="74"/>
        <v>mai</v>
      </c>
      <c r="R623" t="str">
        <f t="shared" si="75"/>
        <v>Colorado</v>
      </c>
      <c r="S623" t="str">
        <f t="shared" si="76"/>
        <v>2020-05</v>
      </c>
      <c r="T623">
        <f>IF(AND(COUNTIF(Calculs!$Q$2:$Q$12,$O623)&gt;0,COUNTIF(Calculs!$S$2:$S$12,$E623)&gt;0,COUNTIF(Calculs!$U$2:$U$12,$H623)&gt;0),1,0)</f>
        <v>1</v>
      </c>
      <c r="U623">
        <f t="shared" si="77"/>
        <v>420000.00000000006</v>
      </c>
      <c r="V623">
        <f t="shared" si="78"/>
        <v>600</v>
      </c>
      <c r="W623">
        <f t="shared" si="79"/>
        <v>105000.00000000001</v>
      </c>
    </row>
    <row r="624" spans="1:23" ht="15.75" customHeight="1" x14ac:dyDescent="0.3">
      <c r="A624" s="2" t="s">
        <v>29</v>
      </c>
      <c r="B624" s="2">
        <v>1128299</v>
      </c>
      <c r="C624" s="3">
        <v>43955</v>
      </c>
      <c r="D624" s="12" t="str" cm="1">
        <f t="array" ref="D624">_xlfn.SWITCH(WEEKDAY(C624,2), 1, "Lundi", 2, "Mardi", 3, "Mercredi", 4, "Jeudi", 5, "Vendredi", 6, "Samedi", 7, "Dimanche", "Erreur")</f>
        <v>Lundi</v>
      </c>
      <c r="E624" s="2" t="s">
        <v>30</v>
      </c>
      <c r="F624" s="2" t="s">
        <v>43</v>
      </c>
      <c r="G624" s="2" t="s">
        <v>44</v>
      </c>
      <c r="H624" s="4" t="s">
        <v>19</v>
      </c>
      <c r="I624" s="5">
        <v>65.000000000000014</v>
      </c>
      <c r="J624" s="6">
        <v>450</v>
      </c>
      <c r="K624" s="7">
        <v>292500.00000000006</v>
      </c>
      <c r="L624" s="7">
        <v>117000.00000000003</v>
      </c>
      <c r="M624" s="8">
        <v>0.4</v>
      </c>
      <c r="N624" s="2" t="s">
        <v>17</v>
      </c>
      <c r="O624">
        <f t="shared" si="72"/>
        <v>2020</v>
      </c>
      <c r="P624">
        <f t="shared" si="73"/>
        <v>5</v>
      </c>
      <c r="Q624" t="str">
        <f t="shared" si="74"/>
        <v>mai</v>
      </c>
      <c r="R624" t="str">
        <f t="shared" si="75"/>
        <v>Colorado</v>
      </c>
      <c r="S624" t="str">
        <f t="shared" si="76"/>
        <v>2020-05</v>
      </c>
      <c r="T624">
        <f>IF(AND(COUNTIF(Calculs!$Q$2:$Q$12,$O624)&gt;0,COUNTIF(Calculs!$S$2:$S$12,$E624)&gt;0,COUNTIF(Calculs!$U$2:$U$12,$H624)&gt;0),1,0)</f>
        <v>1</v>
      </c>
      <c r="U624">
        <f t="shared" si="77"/>
        <v>292500.00000000006</v>
      </c>
      <c r="V624">
        <f t="shared" si="78"/>
        <v>450</v>
      </c>
      <c r="W624">
        <f t="shared" si="79"/>
        <v>117000.00000000003</v>
      </c>
    </row>
    <row r="625" spans="1:23" ht="15.75" customHeight="1" x14ac:dyDescent="0.3">
      <c r="A625" s="2" t="s">
        <v>29</v>
      </c>
      <c r="B625" s="2">
        <v>1128299</v>
      </c>
      <c r="C625" s="3">
        <v>43956</v>
      </c>
      <c r="D625" s="12" t="str" cm="1">
        <f t="array" ref="D625">_xlfn.SWITCH(WEEKDAY(C625,2), 1, "Lundi", 2, "Mardi", 3, "Mercredi", 4, "Jeudi", 5, "Vendredi", 6, "Samedi", 7, "Dimanche", "Erreur")</f>
        <v>Mardi</v>
      </c>
      <c r="E625" s="2" t="s">
        <v>30</v>
      </c>
      <c r="F625" s="2" t="s">
        <v>43</v>
      </c>
      <c r="G625" s="2" t="s">
        <v>44</v>
      </c>
      <c r="H625" s="4" t="s">
        <v>20</v>
      </c>
      <c r="I625" s="5">
        <v>65.000000000000014</v>
      </c>
      <c r="J625" s="6">
        <v>400</v>
      </c>
      <c r="K625" s="7">
        <v>260000.00000000006</v>
      </c>
      <c r="L625" s="7">
        <v>91000.000000000015</v>
      </c>
      <c r="M625" s="8">
        <v>0.35</v>
      </c>
      <c r="N625" s="2" t="s">
        <v>17</v>
      </c>
      <c r="O625">
        <f t="shared" si="72"/>
        <v>2020</v>
      </c>
      <c r="P625">
        <f t="shared" si="73"/>
        <v>5</v>
      </c>
      <c r="Q625" t="str">
        <f t="shared" si="74"/>
        <v>mai</v>
      </c>
      <c r="R625" t="str">
        <f t="shared" si="75"/>
        <v>Colorado</v>
      </c>
      <c r="S625" t="str">
        <f t="shared" si="76"/>
        <v>2020-05</v>
      </c>
      <c r="T625">
        <f>IF(AND(COUNTIF(Calculs!$Q$2:$Q$12,$O625)&gt;0,COUNTIF(Calculs!$S$2:$S$12,$E625)&gt;0,COUNTIF(Calculs!$U$2:$U$12,$H625)&gt;0),1,0)</f>
        <v>1</v>
      </c>
      <c r="U625">
        <f t="shared" si="77"/>
        <v>260000.00000000006</v>
      </c>
      <c r="V625">
        <f t="shared" si="78"/>
        <v>400</v>
      </c>
      <c r="W625">
        <f t="shared" si="79"/>
        <v>91000.000000000015</v>
      </c>
    </row>
    <row r="626" spans="1:23" ht="15.75" customHeight="1" x14ac:dyDescent="0.3">
      <c r="A626" s="2" t="s">
        <v>29</v>
      </c>
      <c r="B626" s="2">
        <v>1128299</v>
      </c>
      <c r="C626" s="3">
        <v>43957</v>
      </c>
      <c r="D626" s="12" t="str" cm="1">
        <f t="array" ref="D626">_xlfn.SWITCH(WEEKDAY(C626,2), 1, "Lundi", 2, "Mardi", 3, "Mercredi", 4, "Jeudi", 5, "Vendredi", 6, "Samedi", 7, "Dimanche", "Erreur")</f>
        <v>Mercredi</v>
      </c>
      <c r="E626" s="2" t="s">
        <v>30</v>
      </c>
      <c r="F626" s="2" t="s">
        <v>43</v>
      </c>
      <c r="G626" s="2" t="s">
        <v>44</v>
      </c>
      <c r="H626" s="4" t="s">
        <v>21</v>
      </c>
      <c r="I626" s="5">
        <v>75.000000000000014</v>
      </c>
      <c r="J626" s="6">
        <v>400</v>
      </c>
      <c r="K626" s="7">
        <v>300000.00000000006</v>
      </c>
      <c r="L626" s="7">
        <v>165000.00000000009</v>
      </c>
      <c r="M626" s="8">
        <v>0.55000000000000016</v>
      </c>
      <c r="N626" s="2" t="s">
        <v>17</v>
      </c>
      <c r="O626">
        <f t="shared" si="72"/>
        <v>2020</v>
      </c>
      <c r="P626">
        <f t="shared" si="73"/>
        <v>5</v>
      </c>
      <c r="Q626" t="str">
        <f t="shared" si="74"/>
        <v>mai</v>
      </c>
      <c r="R626" t="str">
        <f t="shared" si="75"/>
        <v>Colorado</v>
      </c>
      <c r="S626" t="str">
        <f t="shared" si="76"/>
        <v>2020-05</v>
      </c>
      <c r="T626">
        <f>IF(AND(COUNTIF(Calculs!$Q$2:$Q$12,$O626)&gt;0,COUNTIF(Calculs!$S$2:$S$12,$E626)&gt;0,COUNTIF(Calculs!$U$2:$U$12,$H626)&gt;0),1,0)</f>
        <v>1</v>
      </c>
      <c r="U626">
        <f t="shared" si="77"/>
        <v>300000.00000000006</v>
      </c>
      <c r="V626">
        <f t="shared" si="78"/>
        <v>400</v>
      </c>
      <c r="W626">
        <f t="shared" si="79"/>
        <v>165000.00000000009</v>
      </c>
    </row>
    <row r="627" spans="1:23" ht="15.75" customHeight="1" x14ac:dyDescent="0.3">
      <c r="A627" s="2" t="s">
        <v>29</v>
      </c>
      <c r="B627" s="2">
        <v>1128299</v>
      </c>
      <c r="C627" s="3">
        <v>43958</v>
      </c>
      <c r="D627" s="12" t="str" cm="1">
        <f t="array" ref="D627">_xlfn.SWITCH(WEEKDAY(C627,2), 1, "Lundi", 2, "Mardi", 3, "Mercredi", 4, "Jeudi", 5, "Vendredi", 6, "Samedi", 7, "Dimanche", "Erreur")</f>
        <v>Jeudi</v>
      </c>
      <c r="E627" s="2" t="s">
        <v>30</v>
      </c>
      <c r="F627" s="2" t="s">
        <v>43</v>
      </c>
      <c r="G627" s="2" t="s">
        <v>44</v>
      </c>
      <c r="H627" s="4" t="s">
        <v>22</v>
      </c>
      <c r="I627" s="5">
        <v>70</v>
      </c>
      <c r="J627" s="6">
        <v>425</v>
      </c>
      <c r="K627" s="7">
        <v>297500</v>
      </c>
      <c r="L627" s="7">
        <v>59500</v>
      </c>
      <c r="M627" s="8">
        <v>0.2</v>
      </c>
      <c r="N627" s="2" t="s">
        <v>17</v>
      </c>
      <c r="O627">
        <f t="shared" si="72"/>
        <v>2020</v>
      </c>
      <c r="P627">
        <f t="shared" si="73"/>
        <v>5</v>
      </c>
      <c r="Q627" t="str">
        <f t="shared" si="74"/>
        <v>mai</v>
      </c>
      <c r="R627" t="str">
        <f t="shared" si="75"/>
        <v>Colorado</v>
      </c>
      <c r="S627" t="str">
        <f t="shared" si="76"/>
        <v>2020-05</v>
      </c>
      <c r="T627">
        <f>IF(AND(COUNTIF(Calculs!$Q$2:$Q$12,$O627)&gt;0,COUNTIF(Calculs!$S$2:$S$12,$E627)&gt;0,COUNTIF(Calculs!$U$2:$U$12,$H627)&gt;0),1,0)</f>
        <v>1</v>
      </c>
      <c r="U627">
        <f t="shared" si="77"/>
        <v>297500</v>
      </c>
      <c r="V627">
        <f t="shared" si="78"/>
        <v>425</v>
      </c>
      <c r="W627">
        <f t="shared" si="79"/>
        <v>59500</v>
      </c>
    </row>
    <row r="628" spans="1:23" ht="15.75" customHeight="1" x14ac:dyDescent="0.3">
      <c r="A628" s="2" t="s">
        <v>29</v>
      </c>
      <c r="B628" s="2">
        <v>1128299</v>
      </c>
      <c r="C628" s="3">
        <v>43959</v>
      </c>
      <c r="D628" s="12" t="str" cm="1">
        <f t="array" ref="D628">_xlfn.SWITCH(WEEKDAY(C628,2), 1, "Lundi", 2, "Mardi", 3, "Mercredi", 4, "Jeudi", 5, "Vendredi", 6, "Samedi", 7, "Dimanche", "Erreur")</f>
        <v>Vendredi</v>
      </c>
      <c r="E628" s="2" t="s">
        <v>30</v>
      </c>
      <c r="F628" s="2" t="s">
        <v>43</v>
      </c>
      <c r="G628" s="2" t="s">
        <v>44</v>
      </c>
      <c r="H628" s="4" t="s">
        <v>16</v>
      </c>
      <c r="I628" s="5">
        <v>55.000000000000007</v>
      </c>
      <c r="J628" s="6">
        <v>525</v>
      </c>
      <c r="K628" s="7">
        <v>288750.00000000006</v>
      </c>
      <c r="L628" s="7">
        <v>115500.00000000003</v>
      </c>
      <c r="M628" s="8">
        <v>0.4</v>
      </c>
      <c r="N628" s="2" t="s">
        <v>17</v>
      </c>
      <c r="O628">
        <f t="shared" si="72"/>
        <v>2020</v>
      </c>
      <c r="P628">
        <f t="shared" si="73"/>
        <v>5</v>
      </c>
      <c r="Q628" t="str">
        <f t="shared" si="74"/>
        <v>mai</v>
      </c>
      <c r="R628" t="str">
        <f t="shared" si="75"/>
        <v>Colorado</v>
      </c>
      <c r="S628" t="str">
        <f t="shared" si="76"/>
        <v>2020-05</v>
      </c>
      <c r="T628">
        <f>IF(AND(COUNTIF(Calculs!$Q$2:$Q$12,$O628)&gt;0,COUNTIF(Calculs!$S$2:$S$12,$E628)&gt;0,COUNTIF(Calculs!$U$2:$U$12,$H628)&gt;0),1,0)</f>
        <v>1</v>
      </c>
      <c r="U628">
        <f t="shared" si="77"/>
        <v>288750.00000000006</v>
      </c>
      <c r="V628">
        <f t="shared" si="78"/>
        <v>525</v>
      </c>
      <c r="W628">
        <f t="shared" si="79"/>
        <v>115500.00000000003</v>
      </c>
    </row>
    <row r="629" spans="1:23" ht="15.75" customHeight="1" x14ac:dyDescent="0.3">
      <c r="A629" s="2" t="s">
        <v>29</v>
      </c>
      <c r="B629" s="2">
        <v>1128299</v>
      </c>
      <c r="C629" s="3">
        <v>43960</v>
      </c>
      <c r="D629" s="12" t="str" cm="1">
        <f t="array" ref="D629">_xlfn.SWITCH(WEEKDAY(C629,2), 1, "Lundi", 2, "Mardi", 3, "Mercredi", 4, "Jeudi", 5, "Vendredi", 6, "Samedi", 7, "Dimanche", "Erreur")</f>
        <v>Samedi</v>
      </c>
      <c r="E629" s="2" t="s">
        <v>30</v>
      </c>
      <c r="F629" s="2" t="s">
        <v>43</v>
      </c>
      <c r="G629" s="2" t="s">
        <v>44</v>
      </c>
      <c r="H629" s="4" t="s">
        <v>18</v>
      </c>
      <c r="I629" s="5">
        <v>60.000000000000007</v>
      </c>
      <c r="J629" s="6">
        <v>525</v>
      </c>
      <c r="K629" s="7">
        <v>315000.00000000006</v>
      </c>
      <c r="L629" s="7">
        <v>78750.000000000015</v>
      </c>
      <c r="M629" s="8">
        <v>0.25</v>
      </c>
      <c r="N629" s="2" t="s">
        <v>17</v>
      </c>
      <c r="O629">
        <f t="shared" si="72"/>
        <v>2020</v>
      </c>
      <c r="P629">
        <f t="shared" si="73"/>
        <v>5</v>
      </c>
      <c r="Q629" t="str">
        <f t="shared" si="74"/>
        <v>mai</v>
      </c>
      <c r="R629" t="str">
        <f t="shared" si="75"/>
        <v>Colorado</v>
      </c>
      <c r="S629" t="str">
        <f t="shared" si="76"/>
        <v>2020-05</v>
      </c>
      <c r="T629">
        <f>IF(AND(COUNTIF(Calculs!$Q$2:$Q$12,$O629)&gt;0,COUNTIF(Calculs!$S$2:$S$12,$E629)&gt;0,COUNTIF(Calculs!$U$2:$U$12,$H629)&gt;0),1,0)</f>
        <v>1</v>
      </c>
      <c r="U629">
        <f t="shared" si="77"/>
        <v>315000.00000000006</v>
      </c>
      <c r="V629">
        <f t="shared" si="78"/>
        <v>525</v>
      </c>
      <c r="W629">
        <f t="shared" si="79"/>
        <v>78750.000000000015</v>
      </c>
    </row>
    <row r="630" spans="1:23" ht="15.75" customHeight="1" x14ac:dyDescent="0.3">
      <c r="A630" s="2" t="s">
        <v>29</v>
      </c>
      <c r="B630" s="2">
        <v>1128299</v>
      </c>
      <c r="C630" s="3">
        <v>43961</v>
      </c>
      <c r="D630" s="12" t="str" cm="1">
        <f t="array" ref="D630">_xlfn.SWITCH(WEEKDAY(C630,2), 1, "Lundi", 2, "Mardi", 3, "Mercredi", 4, "Jeudi", 5, "Vendredi", 6, "Samedi", 7, "Dimanche", "Erreur")</f>
        <v>Dimanche</v>
      </c>
      <c r="E630" s="2" t="s">
        <v>30</v>
      </c>
      <c r="F630" s="2" t="s">
        <v>43</v>
      </c>
      <c r="G630" s="2" t="s">
        <v>44</v>
      </c>
      <c r="H630" s="4" t="s">
        <v>19</v>
      </c>
      <c r="I630" s="5">
        <v>55.000000000000007</v>
      </c>
      <c r="J630" s="6">
        <v>350</v>
      </c>
      <c r="K630" s="7">
        <v>192500.00000000003</v>
      </c>
      <c r="L630" s="7">
        <v>77000.000000000015</v>
      </c>
      <c r="M630" s="8">
        <v>0.4</v>
      </c>
      <c r="N630" s="2" t="s">
        <v>17</v>
      </c>
      <c r="O630">
        <f t="shared" si="72"/>
        <v>2020</v>
      </c>
      <c r="P630">
        <f t="shared" si="73"/>
        <v>5</v>
      </c>
      <c r="Q630" t="str">
        <f t="shared" si="74"/>
        <v>mai</v>
      </c>
      <c r="R630" t="str">
        <f t="shared" si="75"/>
        <v>Colorado</v>
      </c>
      <c r="S630" t="str">
        <f t="shared" si="76"/>
        <v>2020-05</v>
      </c>
      <c r="T630">
        <f>IF(AND(COUNTIF(Calculs!$Q$2:$Q$12,$O630)&gt;0,COUNTIF(Calculs!$S$2:$S$12,$E630)&gt;0,COUNTIF(Calculs!$U$2:$U$12,$H630)&gt;0),1,0)</f>
        <v>1</v>
      </c>
      <c r="U630">
        <f t="shared" si="77"/>
        <v>192500.00000000003</v>
      </c>
      <c r="V630">
        <f t="shared" si="78"/>
        <v>350</v>
      </c>
      <c r="W630">
        <f t="shared" si="79"/>
        <v>77000.000000000015</v>
      </c>
    </row>
    <row r="631" spans="1:23" ht="15.75" customHeight="1" x14ac:dyDescent="0.3">
      <c r="A631" s="2" t="s">
        <v>29</v>
      </c>
      <c r="B631" s="2">
        <v>1128299</v>
      </c>
      <c r="C631" s="3">
        <v>43962</v>
      </c>
      <c r="D631" s="12" t="str" cm="1">
        <f t="array" ref="D631">_xlfn.SWITCH(WEEKDAY(C631,2), 1, "Lundi", 2, "Mardi", 3, "Mercredi", 4, "Jeudi", 5, "Vendredi", 6, "Samedi", 7, "Dimanche", "Erreur")</f>
        <v>Lundi</v>
      </c>
      <c r="E631" s="2" t="s">
        <v>30</v>
      </c>
      <c r="F631" s="2" t="s">
        <v>43</v>
      </c>
      <c r="G631" s="2" t="s">
        <v>44</v>
      </c>
      <c r="H631" s="4" t="s">
        <v>20</v>
      </c>
      <c r="I631" s="5">
        <v>55.000000000000007</v>
      </c>
      <c r="J631" s="6">
        <v>325</v>
      </c>
      <c r="K631" s="7">
        <v>178750.00000000003</v>
      </c>
      <c r="L631" s="7">
        <v>62562.500000000007</v>
      </c>
      <c r="M631" s="8">
        <v>0.35</v>
      </c>
      <c r="N631" s="2" t="s">
        <v>17</v>
      </c>
      <c r="O631">
        <f t="shared" si="72"/>
        <v>2020</v>
      </c>
      <c r="P631">
        <f t="shared" si="73"/>
        <v>5</v>
      </c>
      <c r="Q631" t="str">
        <f t="shared" si="74"/>
        <v>mai</v>
      </c>
      <c r="R631" t="str">
        <f t="shared" si="75"/>
        <v>Colorado</v>
      </c>
      <c r="S631" t="str">
        <f t="shared" si="76"/>
        <v>2020-05</v>
      </c>
      <c r="T631">
        <f>IF(AND(COUNTIF(Calculs!$Q$2:$Q$12,$O631)&gt;0,COUNTIF(Calculs!$S$2:$S$12,$E631)&gt;0,COUNTIF(Calculs!$U$2:$U$12,$H631)&gt;0),1,0)</f>
        <v>1</v>
      </c>
      <c r="U631">
        <f t="shared" si="77"/>
        <v>178750.00000000003</v>
      </c>
      <c r="V631">
        <f t="shared" si="78"/>
        <v>325</v>
      </c>
      <c r="W631">
        <f t="shared" si="79"/>
        <v>62562.500000000007</v>
      </c>
    </row>
    <row r="632" spans="1:23" ht="15.75" customHeight="1" x14ac:dyDescent="0.3">
      <c r="A632" s="2" t="s">
        <v>29</v>
      </c>
      <c r="B632" s="2">
        <v>1128299</v>
      </c>
      <c r="C632" s="3">
        <v>43963</v>
      </c>
      <c r="D632" s="12" t="str" cm="1">
        <f t="array" ref="D632">_xlfn.SWITCH(WEEKDAY(C632,2), 1, "Lundi", 2, "Mardi", 3, "Mercredi", 4, "Jeudi", 5, "Vendredi", 6, "Samedi", 7, "Dimanche", "Erreur")</f>
        <v>Mardi</v>
      </c>
      <c r="E632" s="2" t="s">
        <v>30</v>
      </c>
      <c r="F632" s="2" t="s">
        <v>43</v>
      </c>
      <c r="G632" s="2" t="s">
        <v>44</v>
      </c>
      <c r="H632" s="4" t="s">
        <v>21</v>
      </c>
      <c r="I632" s="5">
        <v>65</v>
      </c>
      <c r="J632" s="6">
        <v>300</v>
      </c>
      <c r="K632" s="7">
        <v>195000</v>
      </c>
      <c r="L632" s="7">
        <v>107250.00000000003</v>
      </c>
      <c r="M632" s="8">
        <v>0.55000000000000016</v>
      </c>
      <c r="N632" s="2" t="s">
        <v>17</v>
      </c>
      <c r="O632">
        <f t="shared" si="72"/>
        <v>2020</v>
      </c>
      <c r="P632">
        <f t="shared" si="73"/>
        <v>5</v>
      </c>
      <c r="Q632" t="str">
        <f t="shared" si="74"/>
        <v>mai</v>
      </c>
      <c r="R632" t="str">
        <f t="shared" si="75"/>
        <v>Colorado</v>
      </c>
      <c r="S632" t="str">
        <f t="shared" si="76"/>
        <v>2020-05</v>
      </c>
      <c r="T632">
        <f>IF(AND(COUNTIF(Calculs!$Q$2:$Q$12,$O632)&gt;0,COUNTIF(Calculs!$S$2:$S$12,$E632)&gt;0,COUNTIF(Calculs!$U$2:$U$12,$H632)&gt;0),1,0)</f>
        <v>1</v>
      </c>
      <c r="U632">
        <f t="shared" si="77"/>
        <v>195000</v>
      </c>
      <c r="V632">
        <f t="shared" si="78"/>
        <v>300</v>
      </c>
      <c r="W632">
        <f t="shared" si="79"/>
        <v>107250.00000000003</v>
      </c>
    </row>
    <row r="633" spans="1:23" ht="15.75" customHeight="1" x14ac:dyDescent="0.3">
      <c r="A633" s="2" t="s">
        <v>29</v>
      </c>
      <c r="B633" s="2">
        <v>1128299</v>
      </c>
      <c r="C633" s="3">
        <v>43964</v>
      </c>
      <c r="D633" s="12" t="str" cm="1">
        <f t="array" ref="D633">_xlfn.SWITCH(WEEKDAY(C633,2), 1, "Lundi", 2, "Mardi", 3, "Mercredi", 4, "Jeudi", 5, "Vendredi", 6, "Samedi", 7, "Dimanche", "Erreur")</f>
        <v>Mercredi</v>
      </c>
      <c r="E633" s="2" t="s">
        <v>30</v>
      </c>
      <c r="F633" s="2" t="s">
        <v>43</v>
      </c>
      <c r="G633" s="2" t="s">
        <v>44</v>
      </c>
      <c r="H633" s="4" t="s">
        <v>22</v>
      </c>
      <c r="I633" s="5">
        <v>70</v>
      </c>
      <c r="J633" s="6">
        <v>350</v>
      </c>
      <c r="K633" s="7">
        <v>245000</v>
      </c>
      <c r="L633" s="7">
        <v>49000</v>
      </c>
      <c r="M633" s="8">
        <v>0.2</v>
      </c>
      <c r="N633" s="2" t="s">
        <v>17</v>
      </c>
      <c r="O633">
        <f t="shared" si="72"/>
        <v>2020</v>
      </c>
      <c r="P633">
        <f t="shared" si="73"/>
        <v>5</v>
      </c>
      <c r="Q633" t="str">
        <f t="shared" si="74"/>
        <v>mai</v>
      </c>
      <c r="R633" t="str">
        <f t="shared" si="75"/>
        <v>Colorado</v>
      </c>
      <c r="S633" t="str">
        <f t="shared" si="76"/>
        <v>2020-05</v>
      </c>
      <c r="T633">
        <f>IF(AND(COUNTIF(Calculs!$Q$2:$Q$12,$O633)&gt;0,COUNTIF(Calculs!$S$2:$S$12,$E633)&gt;0,COUNTIF(Calculs!$U$2:$U$12,$H633)&gt;0),1,0)</f>
        <v>1</v>
      </c>
      <c r="U633">
        <f t="shared" si="77"/>
        <v>245000</v>
      </c>
      <c r="V633">
        <f t="shared" si="78"/>
        <v>350</v>
      </c>
      <c r="W633">
        <f t="shared" si="79"/>
        <v>49000</v>
      </c>
    </row>
    <row r="634" spans="1:23" ht="15.75" customHeight="1" x14ac:dyDescent="0.3">
      <c r="A634" s="2" t="s">
        <v>29</v>
      </c>
      <c r="B634" s="2">
        <v>1128299</v>
      </c>
      <c r="C634" s="3">
        <v>43965</v>
      </c>
      <c r="D634" s="12" t="str" cm="1">
        <f t="array" ref="D634">_xlfn.SWITCH(WEEKDAY(C634,2), 1, "Lundi", 2, "Mardi", 3, "Mercredi", 4, "Jeudi", 5, "Vendredi", 6, "Samedi", 7, "Dimanche", "Erreur")</f>
        <v>Jeudi</v>
      </c>
      <c r="E634" s="2" t="s">
        <v>30</v>
      </c>
      <c r="F634" s="2" t="s">
        <v>43</v>
      </c>
      <c r="G634" s="2" t="s">
        <v>44</v>
      </c>
      <c r="H634" s="4" t="s">
        <v>16</v>
      </c>
      <c r="I634" s="5">
        <v>55.000000000000007</v>
      </c>
      <c r="J634" s="6">
        <v>575</v>
      </c>
      <c r="K634" s="7">
        <v>316250.00000000006</v>
      </c>
      <c r="L634" s="7">
        <v>126500.00000000003</v>
      </c>
      <c r="M634" s="8">
        <v>0.4</v>
      </c>
      <c r="N634" s="2" t="s">
        <v>17</v>
      </c>
      <c r="O634">
        <f t="shared" si="72"/>
        <v>2020</v>
      </c>
      <c r="P634">
        <f t="shared" si="73"/>
        <v>5</v>
      </c>
      <c r="Q634" t="str">
        <f t="shared" si="74"/>
        <v>mai</v>
      </c>
      <c r="R634" t="str">
        <f t="shared" si="75"/>
        <v>Colorado</v>
      </c>
      <c r="S634" t="str">
        <f t="shared" si="76"/>
        <v>2020-05</v>
      </c>
      <c r="T634">
        <f>IF(AND(COUNTIF(Calculs!$Q$2:$Q$12,$O634)&gt;0,COUNTIF(Calculs!$S$2:$S$12,$E634)&gt;0,COUNTIF(Calculs!$U$2:$U$12,$H634)&gt;0),1,0)</f>
        <v>1</v>
      </c>
      <c r="U634">
        <f t="shared" si="77"/>
        <v>316250.00000000006</v>
      </c>
      <c r="V634">
        <f t="shared" si="78"/>
        <v>575</v>
      </c>
      <c r="W634">
        <f t="shared" si="79"/>
        <v>126500.00000000003</v>
      </c>
    </row>
    <row r="635" spans="1:23" ht="15.75" customHeight="1" x14ac:dyDescent="0.3">
      <c r="A635" s="2" t="s">
        <v>29</v>
      </c>
      <c r="B635" s="2">
        <v>1128299</v>
      </c>
      <c r="C635" s="3">
        <v>43966</v>
      </c>
      <c r="D635" s="12" t="str" cm="1">
        <f t="array" ref="D635">_xlfn.SWITCH(WEEKDAY(C635,2), 1, "Lundi", 2, "Mardi", 3, "Mercredi", 4, "Jeudi", 5, "Vendredi", 6, "Samedi", 7, "Dimanche", "Erreur")</f>
        <v>Vendredi</v>
      </c>
      <c r="E635" s="2" t="s">
        <v>30</v>
      </c>
      <c r="F635" s="2" t="s">
        <v>43</v>
      </c>
      <c r="G635" s="2" t="s">
        <v>44</v>
      </c>
      <c r="H635" s="4" t="s">
        <v>18</v>
      </c>
      <c r="I635" s="5">
        <v>60.000000000000007</v>
      </c>
      <c r="J635" s="6">
        <v>575</v>
      </c>
      <c r="K635" s="7">
        <v>345000.00000000006</v>
      </c>
      <c r="L635" s="7">
        <v>86250.000000000015</v>
      </c>
      <c r="M635" s="8">
        <v>0.25</v>
      </c>
      <c r="N635" s="2" t="s">
        <v>17</v>
      </c>
      <c r="O635">
        <f t="shared" si="72"/>
        <v>2020</v>
      </c>
      <c r="P635">
        <f t="shared" si="73"/>
        <v>5</v>
      </c>
      <c r="Q635" t="str">
        <f t="shared" si="74"/>
        <v>mai</v>
      </c>
      <c r="R635" t="str">
        <f t="shared" si="75"/>
        <v>Colorado</v>
      </c>
      <c r="S635" t="str">
        <f t="shared" si="76"/>
        <v>2020-05</v>
      </c>
      <c r="T635">
        <f>IF(AND(COUNTIF(Calculs!$Q$2:$Q$12,$O635)&gt;0,COUNTIF(Calculs!$S$2:$S$12,$E635)&gt;0,COUNTIF(Calculs!$U$2:$U$12,$H635)&gt;0),1,0)</f>
        <v>1</v>
      </c>
      <c r="U635">
        <f t="shared" si="77"/>
        <v>345000.00000000006</v>
      </c>
      <c r="V635">
        <f t="shared" si="78"/>
        <v>575</v>
      </c>
      <c r="W635">
        <f t="shared" si="79"/>
        <v>86250.000000000015</v>
      </c>
    </row>
    <row r="636" spans="1:23" ht="15.75" customHeight="1" x14ac:dyDescent="0.3">
      <c r="A636" s="2" t="s">
        <v>29</v>
      </c>
      <c r="B636" s="2">
        <v>1128299</v>
      </c>
      <c r="C636" s="3">
        <v>43967</v>
      </c>
      <c r="D636" s="12" t="str" cm="1">
        <f t="array" ref="D636">_xlfn.SWITCH(WEEKDAY(C636,2), 1, "Lundi", 2, "Mardi", 3, "Mercredi", 4, "Jeudi", 5, "Vendredi", 6, "Samedi", 7, "Dimanche", "Erreur")</f>
        <v>Samedi</v>
      </c>
      <c r="E636" s="2" t="s">
        <v>30</v>
      </c>
      <c r="F636" s="2" t="s">
        <v>43</v>
      </c>
      <c r="G636" s="2" t="s">
        <v>44</v>
      </c>
      <c r="H636" s="4" t="s">
        <v>19</v>
      </c>
      <c r="I636" s="5">
        <v>55.000000000000007</v>
      </c>
      <c r="J636" s="6">
        <v>425</v>
      </c>
      <c r="K636" s="7">
        <v>233750.00000000003</v>
      </c>
      <c r="L636" s="7">
        <v>93500.000000000015</v>
      </c>
      <c r="M636" s="8">
        <v>0.4</v>
      </c>
      <c r="N636" s="2" t="s">
        <v>17</v>
      </c>
      <c r="O636">
        <f t="shared" si="72"/>
        <v>2020</v>
      </c>
      <c r="P636">
        <f t="shared" si="73"/>
        <v>5</v>
      </c>
      <c r="Q636" t="str">
        <f t="shared" si="74"/>
        <v>mai</v>
      </c>
      <c r="R636" t="str">
        <f t="shared" si="75"/>
        <v>Colorado</v>
      </c>
      <c r="S636" t="str">
        <f t="shared" si="76"/>
        <v>2020-05</v>
      </c>
      <c r="T636">
        <f>IF(AND(COUNTIF(Calculs!$Q$2:$Q$12,$O636)&gt;0,COUNTIF(Calculs!$S$2:$S$12,$E636)&gt;0,COUNTIF(Calculs!$U$2:$U$12,$H636)&gt;0),1,0)</f>
        <v>1</v>
      </c>
      <c r="U636">
        <f t="shared" si="77"/>
        <v>233750.00000000003</v>
      </c>
      <c r="V636">
        <f t="shared" si="78"/>
        <v>425</v>
      </c>
      <c r="W636">
        <f t="shared" si="79"/>
        <v>93500.000000000015</v>
      </c>
    </row>
    <row r="637" spans="1:23" ht="15.75" customHeight="1" x14ac:dyDescent="0.3">
      <c r="A637" s="2" t="s">
        <v>29</v>
      </c>
      <c r="B637" s="2">
        <v>1128299</v>
      </c>
      <c r="C637" s="3">
        <v>43968</v>
      </c>
      <c r="D637" s="12" t="str" cm="1">
        <f t="array" ref="D637">_xlfn.SWITCH(WEEKDAY(C637,2), 1, "Lundi", 2, "Mardi", 3, "Mercredi", 4, "Jeudi", 5, "Vendredi", 6, "Samedi", 7, "Dimanche", "Erreur")</f>
        <v>Dimanche</v>
      </c>
      <c r="E637" s="2" t="s">
        <v>30</v>
      </c>
      <c r="F637" s="2" t="s">
        <v>43</v>
      </c>
      <c r="G637" s="2" t="s">
        <v>44</v>
      </c>
      <c r="H637" s="4" t="s">
        <v>20</v>
      </c>
      <c r="I637" s="5">
        <v>65.000000000000014</v>
      </c>
      <c r="J637" s="6">
        <v>400</v>
      </c>
      <c r="K637" s="7">
        <v>260000.00000000006</v>
      </c>
      <c r="L637" s="7">
        <v>91000.000000000015</v>
      </c>
      <c r="M637" s="8">
        <v>0.35</v>
      </c>
      <c r="N637" s="2" t="s">
        <v>17</v>
      </c>
      <c r="O637">
        <f t="shared" si="72"/>
        <v>2020</v>
      </c>
      <c r="P637">
        <f t="shared" si="73"/>
        <v>5</v>
      </c>
      <c r="Q637" t="str">
        <f t="shared" si="74"/>
        <v>mai</v>
      </c>
      <c r="R637" t="str">
        <f t="shared" si="75"/>
        <v>Colorado</v>
      </c>
      <c r="S637" t="str">
        <f t="shared" si="76"/>
        <v>2020-05</v>
      </c>
      <c r="T637">
        <f>IF(AND(COUNTIF(Calculs!$Q$2:$Q$12,$O637)&gt;0,COUNTIF(Calculs!$S$2:$S$12,$E637)&gt;0,COUNTIF(Calculs!$U$2:$U$12,$H637)&gt;0),1,0)</f>
        <v>1</v>
      </c>
      <c r="U637">
        <f t="shared" si="77"/>
        <v>260000.00000000006</v>
      </c>
      <c r="V637">
        <f t="shared" si="78"/>
        <v>400</v>
      </c>
      <c r="W637">
        <f t="shared" si="79"/>
        <v>91000.000000000015</v>
      </c>
    </row>
    <row r="638" spans="1:23" ht="15.75" customHeight="1" x14ac:dyDescent="0.3">
      <c r="A638" s="2" t="s">
        <v>29</v>
      </c>
      <c r="B638" s="2">
        <v>1128299</v>
      </c>
      <c r="C638" s="3">
        <v>43969</v>
      </c>
      <c r="D638" s="12" t="str" cm="1">
        <f t="array" ref="D638">_xlfn.SWITCH(WEEKDAY(C638,2), 1, "Lundi", 2, "Mardi", 3, "Mercredi", 4, "Jeudi", 5, "Vendredi", 6, "Samedi", 7, "Dimanche", "Erreur")</f>
        <v>Lundi</v>
      </c>
      <c r="E638" s="2" t="s">
        <v>30</v>
      </c>
      <c r="F638" s="2" t="s">
        <v>43</v>
      </c>
      <c r="G638" s="2" t="s">
        <v>44</v>
      </c>
      <c r="H638" s="4" t="s">
        <v>21</v>
      </c>
      <c r="I638" s="5">
        <v>75.000000000000014</v>
      </c>
      <c r="J638" s="6">
        <v>375</v>
      </c>
      <c r="K638" s="7">
        <v>281250.00000000006</v>
      </c>
      <c r="L638" s="7">
        <v>154687.50000000009</v>
      </c>
      <c r="M638" s="8">
        <v>0.55000000000000016</v>
      </c>
      <c r="N638" s="2" t="s">
        <v>17</v>
      </c>
      <c r="O638">
        <f t="shared" si="72"/>
        <v>2020</v>
      </c>
      <c r="P638">
        <f t="shared" si="73"/>
        <v>5</v>
      </c>
      <c r="Q638" t="str">
        <f t="shared" si="74"/>
        <v>mai</v>
      </c>
      <c r="R638" t="str">
        <f t="shared" si="75"/>
        <v>Colorado</v>
      </c>
      <c r="S638" t="str">
        <f t="shared" si="76"/>
        <v>2020-05</v>
      </c>
      <c r="T638">
        <f>IF(AND(COUNTIF(Calculs!$Q$2:$Q$12,$O638)&gt;0,COUNTIF(Calculs!$S$2:$S$12,$E638)&gt;0,COUNTIF(Calculs!$U$2:$U$12,$H638)&gt;0),1,0)</f>
        <v>1</v>
      </c>
      <c r="U638">
        <f t="shared" si="77"/>
        <v>281250.00000000006</v>
      </c>
      <c r="V638">
        <f t="shared" si="78"/>
        <v>375</v>
      </c>
      <c r="W638">
        <f t="shared" si="79"/>
        <v>154687.50000000009</v>
      </c>
    </row>
    <row r="639" spans="1:23" ht="15.75" customHeight="1" x14ac:dyDescent="0.3">
      <c r="A639" s="2" t="s">
        <v>29</v>
      </c>
      <c r="B639" s="2">
        <v>1128299</v>
      </c>
      <c r="C639" s="3">
        <v>43970</v>
      </c>
      <c r="D639" s="12" t="str" cm="1">
        <f t="array" ref="D639">_xlfn.SWITCH(WEEKDAY(C639,2), 1, "Lundi", 2, "Mardi", 3, "Mercredi", 4, "Jeudi", 5, "Vendredi", 6, "Samedi", 7, "Dimanche", "Erreur")</f>
        <v>Mardi</v>
      </c>
      <c r="E639" s="2" t="s">
        <v>30</v>
      </c>
      <c r="F639" s="2" t="s">
        <v>43</v>
      </c>
      <c r="G639" s="2" t="s">
        <v>44</v>
      </c>
      <c r="H639" s="4" t="s">
        <v>22</v>
      </c>
      <c r="I639" s="5">
        <v>80.000000000000014</v>
      </c>
      <c r="J639" s="6">
        <v>500</v>
      </c>
      <c r="K639" s="7">
        <v>400000.00000000006</v>
      </c>
      <c r="L639" s="7">
        <v>80000.000000000015</v>
      </c>
      <c r="M639" s="8">
        <v>0.2</v>
      </c>
      <c r="N639" s="2" t="s">
        <v>17</v>
      </c>
      <c r="O639">
        <f t="shared" si="72"/>
        <v>2020</v>
      </c>
      <c r="P639">
        <f t="shared" si="73"/>
        <v>5</v>
      </c>
      <c r="Q639" t="str">
        <f t="shared" si="74"/>
        <v>mai</v>
      </c>
      <c r="R639" t="str">
        <f t="shared" si="75"/>
        <v>Colorado</v>
      </c>
      <c r="S639" t="str">
        <f t="shared" si="76"/>
        <v>2020-05</v>
      </c>
      <c r="T639">
        <f>IF(AND(COUNTIF(Calculs!$Q$2:$Q$12,$O639)&gt;0,COUNTIF(Calculs!$S$2:$S$12,$E639)&gt;0,COUNTIF(Calculs!$U$2:$U$12,$H639)&gt;0),1,0)</f>
        <v>1</v>
      </c>
      <c r="U639">
        <f t="shared" si="77"/>
        <v>400000.00000000006</v>
      </c>
      <c r="V639">
        <f t="shared" si="78"/>
        <v>500</v>
      </c>
      <c r="W639">
        <f t="shared" si="79"/>
        <v>80000.000000000015</v>
      </c>
    </row>
    <row r="640" spans="1:23" ht="15.75" customHeight="1" x14ac:dyDescent="0.3">
      <c r="A640" s="2" t="s">
        <v>29</v>
      </c>
      <c r="B640" s="2">
        <v>1128299</v>
      </c>
      <c r="C640" s="3">
        <v>43971</v>
      </c>
      <c r="D640" s="12" t="str" cm="1">
        <f t="array" ref="D640">_xlfn.SWITCH(WEEKDAY(C640,2), 1, "Lundi", 2, "Mardi", 3, "Mercredi", 4, "Jeudi", 5, "Vendredi", 6, "Samedi", 7, "Dimanche", "Erreur")</f>
        <v>Mercredi</v>
      </c>
      <c r="E640" s="2" t="s">
        <v>30</v>
      </c>
      <c r="F640" s="2" t="s">
        <v>43</v>
      </c>
      <c r="G640" s="2" t="s">
        <v>44</v>
      </c>
      <c r="H640" s="4" t="s">
        <v>16</v>
      </c>
      <c r="I640" s="5">
        <v>65.000000000000014</v>
      </c>
      <c r="J640" s="6">
        <v>700</v>
      </c>
      <c r="K640" s="7">
        <v>455000.00000000012</v>
      </c>
      <c r="L640" s="7">
        <v>182000.00000000006</v>
      </c>
      <c r="M640" s="8">
        <v>0.4</v>
      </c>
      <c r="N640" s="2" t="s">
        <v>17</v>
      </c>
      <c r="O640">
        <f t="shared" si="72"/>
        <v>2020</v>
      </c>
      <c r="P640">
        <f t="shared" si="73"/>
        <v>5</v>
      </c>
      <c r="Q640" t="str">
        <f t="shared" si="74"/>
        <v>mai</v>
      </c>
      <c r="R640" t="str">
        <f t="shared" si="75"/>
        <v>Colorado</v>
      </c>
      <c r="S640" t="str">
        <f t="shared" si="76"/>
        <v>2020-05</v>
      </c>
      <c r="T640">
        <f>IF(AND(COUNTIF(Calculs!$Q$2:$Q$12,$O640)&gt;0,COUNTIF(Calculs!$S$2:$S$12,$E640)&gt;0,COUNTIF(Calculs!$U$2:$U$12,$H640)&gt;0),1,0)</f>
        <v>1</v>
      </c>
      <c r="U640">
        <f t="shared" si="77"/>
        <v>455000.00000000012</v>
      </c>
      <c r="V640">
        <f t="shared" si="78"/>
        <v>700</v>
      </c>
      <c r="W640">
        <f t="shared" si="79"/>
        <v>182000.00000000006</v>
      </c>
    </row>
    <row r="641" spans="1:23" ht="15.75" customHeight="1" x14ac:dyDescent="0.3">
      <c r="A641" s="2" t="s">
        <v>29</v>
      </c>
      <c r="B641" s="2">
        <v>1128299</v>
      </c>
      <c r="C641" s="3">
        <v>43972</v>
      </c>
      <c r="D641" s="12" t="str" cm="1">
        <f t="array" ref="D641">_xlfn.SWITCH(WEEKDAY(C641,2), 1, "Lundi", 2, "Mardi", 3, "Mercredi", 4, "Jeudi", 5, "Vendredi", 6, "Samedi", 7, "Dimanche", "Erreur")</f>
        <v>Jeudi</v>
      </c>
      <c r="E641" s="2" t="s">
        <v>30</v>
      </c>
      <c r="F641" s="2" t="s">
        <v>43</v>
      </c>
      <c r="G641" s="2" t="s">
        <v>44</v>
      </c>
      <c r="H641" s="4" t="s">
        <v>18</v>
      </c>
      <c r="I641" s="5">
        <v>70.000000000000014</v>
      </c>
      <c r="J641" s="6">
        <v>700</v>
      </c>
      <c r="K641" s="7">
        <v>490000.00000000012</v>
      </c>
      <c r="L641" s="7">
        <v>122500.00000000003</v>
      </c>
      <c r="M641" s="8">
        <v>0.25</v>
      </c>
      <c r="N641" s="2" t="s">
        <v>17</v>
      </c>
      <c r="O641">
        <f t="shared" si="72"/>
        <v>2020</v>
      </c>
      <c r="P641">
        <f t="shared" si="73"/>
        <v>5</v>
      </c>
      <c r="Q641" t="str">
        <f t="shared" si="74"/>
        <v>mai</v>
      </c>
      <c r="R641" t="str">
        <f t="shared" si="75"/>
        <v>Colorado</v>
      </c>
      <c r="S641" t="str">
        <f t="shared" si="76"/>
        <v>2020-05</v>
      </c>
      <c r="T641">
        <f>IF(AND(COUNTIF(Calculs!$Q$2:$Q$12,$O641)&gt;0,COUNTIF(Calculs!$S$2:$S$12,$E641)&gt;0,COUNTIF(Calculs!$U$2:$U$12,$H641)&gt;0),1,0)</f>
        <v>1</v>
      </c>
      <c r="U641">
        <f t="shared" si="77"/>
        <v>490000.00000000012</v>
      </c>
      <c r="V641">
        <f t="shared" si="78"/>
        <v>700</v>
      </c>
      <c r="W641">
        <f t="shared" si="79"/>
        <v>122500.00000000003</v>
      </c>
    </row>
    <row r="642" spans="1:23" ht="15.75" customHeight="1" x14ac:dyDescent="0.3">
      <c r="A642" s="2" t="s">
        <v>29</v>
      </c>
      <c r="B642" s="2">
        <v>1128299</v>
      </c>
      <c r="C642" s="3">
        <v>43973</v>
      </c>
      <c r="D642" s="12" t="str" cm="1">
        <f t="array" ref="D642">_xlfn.SWITCH(WEEKDAY(C642,2), 1, "Lundi", 2, "Mardi", 3, "Mercredi", 4, "Jeudi", 5, "Vendredi", 6, "Samedi", 7, "Dimanche", "Erreur")</f>
        <v>Vendredi</v>
      </c>
      <c r="E642" s="2" t="s">
        <v>30</v>
      </c>
      <c r="F642" s="2" t="s">
        <v>43</v>
      </c>
      <c r="G642" s="2" t="s">
        <v>44</v>
      </c>
      <c r="H642" s="4" t="s">
        <v>19</v>
      </c>
      <c r="I642" s="5">
        <v>65.000000000000014</v>
      </c>
      <c r="J642" s="6">
        <v>500</v>
      </c>
      <c r="K642" s="7">
        <v>325000.00000000006</v>
      </c>
      <c r="L642" s="7">
        <v>130000.00000000003</v>
      </c>
      <c r="M642" s="8">
        <v>0.4</v>
      </c>
      <c r="N642" s="2" t="s">
        <v>17</v>
      </c>
      <c r="O642">
        <f t="shared" si="72"/>
        <v>2020</v>
      </c>
      <c r="P642">
        <f t="shared" si="73"/>
        <v>5</v>
      </c>
      <c r="Q642" t="str">
        <f t="shared" si="74"/>
        <v>mai</v>
      </c>
      <c r="R642" t="str">
        <f t="shared" si="75"/>
        <v>Colorado</v>
      </c>
      <c r="S642" t="str">
        <f t="shared" si="76"/>
        <v>2020-05</v>
      </c>
      <c r="T642">
        <f>IF(AND(COUNTIF(Calculs!$Q$2:$Q$12,$O642)&gt;0,COUNTIF(Calculs!$S$2:$S$12,$E642)&gt;0,COUNTIF(Calculs!$U$2:$U$12,$H642)&gt;0),1,0)</f>
        <v>1</v>
      </c>
      <c r="U642">
        <f t="shared" si="77"/>
        <v>325000.00000000006</v>
      </c>
      <c r="V642">
        <f t="shared" si="78"/>
        <v>500</v>
      </c>
      <c r="W642">
        <f t="shared" si="79"/>
        <v>130000.00000000003</v>
      </c>
    </row>
    <row r="643" spans="1:23" ht="15.75" customHeight="1" x14ac:dyDescent="0.3">
      <c r="A643" s="2" t="s">
        <v>29</v>
      </c>
      <c r="B643" s="2">
        <v>1128299</v>
      </c>
      <c r="C643" s="3">
        <v>43974</v>
      </c>
      <c r="D643" s="12" t="str" cm="1">
        <f t="array" ref="D643">_xlfn.SWITCH(WEEKDAY(C643,2), 1, "Lundi", 2, "Mardi", 3, "Mercredi", 4, "Jeudi", 5, "Vendredi", 6, "Samedi", 7, "Dimanche", "Erreur")</f>
        <v>Samedi</v>
      </c>
      <c r="E643" s="2" t="s">
        <v>30</v>
      </c>
      <c r="F643" s="2" t="s">
        <v>43</v>
      </c>
      <c r="G643" s="2" t="s">
        <v>44</v>
      </c>
      <c r="H643" s="4" t="s">
        <v>20</v>
      </c>
      <c r="I643" s="5">
        <v>65.000000000000014</v>
      </c>
      <c r="J643" s="6">
        <v>500</v>
      </c>
      <c r="K643" s="7">
        <v>325000.00000000006</v>
      </c>
      <c r="L643" s="7">
        <v>113750.00000000001</v>
      </c>
      <c r="M643" s="8">
        <v>0.35</v>
      </c>
      <c r="N643" s="2" t="s">
        <v>17</v>
      </c>
      <c r="O643">
        <f t="shared" ref="O643:O706" si="80">YEAR($C643)</f>
        <v>2020</v>
      </c>
      <c r="P643">
        <f t="shared" ref="P643:P706" si="81">MONTH($C643)</f>
        <v>5</v>
      </c>
      <c r="Q643" t="str">
        <f t="shared" ref="Q643:Q706" si="82">TEXT($C643,"mmm")</f>
        <v>mai</v>
      </c>
      <c r="R643" t="str">
        <f t="shared" ref="R643:R706" si="83">SUBSTITUTE(SUBSTITUTE($F643,"Sud ","South "),"Ouest ","West ")</f>
        <v>Colorado</v>
      </c>
      <c r="S643" t="str">
        <f t="shared" ref="S643:S706" si="84">TEXT($C643,"aaaa-mm")</f>
        <v>2020-05</v>
      </c>
      <c r="T643">
        <f>IF(AND(COUNTIF(Calculs!$Q$2:$Q$12,$O643)&gt;0,COUNTIF(Calculs!$S$2:$S$12,$E643)&gt;0,COUNTIF(Calculs!$U$2:$U$12,$H643)&gt;0),1,0)</f>
        <v>1</v>
      </c>
      <c r="U643">
        <f t="shared" ref="U643:U706" si="85">$K643*$T643</f>
        <v>325000.00000000006</v>
      </c>
      <c r="V643">
        <f t="shared" ref="V643:V706" si="86">$J643*$T643</f>
        <v>500</v>
      </c>
      <c r="W643">
        <f t="shared" ref="W643:W706" si="87">$L643*$T643</f>
        <v>113750.00000000001</v>
      </c>
    </row>
    <row r="644" spans="1:23" ht="15.75" customHeight="1" x14ac:dyDescent="0.3">
      <c r="A644" s="2" t="s">
        <v>29</v>
      </c>
      <c r="B644" s="2">
        <v>1128299</v>
      </c>
      <c r="C644" s="3">
        <v>43975</v>
      </c>
      <c r="D644" s="12" t="str" cm="1">
        <f t="array" ref="D644">_xlfn.SWITCH(WEEKDAY(C644,2), 1, "Lundi", 2, "Mardi", 3, "Mercredi", 4, "Jeudi", 5, "Vendredi", 6, "Samedi", 7, "Dimanche", "Erreur")</f>
        <v>Dimanche</v>
      </c>
      <c r="E644" s="2" t="s">
        <v>30</v>
      </c>
      <c r="F644" s="2" t="s">
        <v>43</v>
      </c>
      <c r="G644" s="2" t="s">
        <v>44</v>
      </c>
      <c r="H644" s="4" t="s">
        <v>21</v>
      </c>
      <c r="I644" s="5">
        <v>75.000000000000014</v>
      </c>
      <c r="J644" s="6">
        <v>425</v>
      </c>
      <c r="K644" s="7">
        <v>318750.00000000006</v>
      </c>
      <c r="L644" s="7">
        <v>175312.50000000009</v>
      </c>
      <c r="M644" s="8">
        <v>0.55000000000000016</v>
      </c>
      <c r="N644" s="2" t="s">
        <v>17</v>
      </c>
      <c r="O644">
        <f t="shared" si="80"/>
        <v>2020</v>
      </c>
      <c r="P644">
        <f t="shared" si="81"/>
        <v>5</v>
      </c>
      <c r="Q644" t="str">
        <f t="shared" si="82"/>
        <v>mai</v>
      </c>
      <c r="R644" t="str">
        <f t="shared" si="83"/>
        <v>Colorado</v>
      </c>
      <c r="S644" t="str">
        <f t="shared" si="84"/>
        <v>2020-05</v>
      </c>
      <c r="T644">
        <f>IF(AND(COUNTIF(Calculs!$Q$2:$Q$12,$O644)&gt;0,COUNTIF(Calculs!$S$2:$S$12,$E644)&gt;0,COUNTIF(Calculs!$U$2:$U$12,$H644)&gt;0),1,0)</f>
        <v>1</v>
      </c>
      <c r="U644">
        <f t="shared" si="85"/>
        <v>318750.00000000006</v>
      </c>
      <c r="V644">
        <f t="shared" si="86"/>
        <v>425</v>
      </c>
      <c r="W644">
        <f t="shared" si="87"/>
        <v>175312.50000000009</v>
      </c>
    </row>
    <row r="645" spans="1:23" ht="15.75" customHeight="1" x14ac:dyDescent="0.3">
      <c r="A645" s="2" t="s">
        <v>29</v>
      </c>
      <c r="B645" s="2">
        <v>1128299</v>
      </c>
      <c r="C645" s="3">
        <v>43976</v>
      </c>
      <c r="D645" s="12" t="str" cm="1">
        <f t="array" ref="D645">_xlfn.SWITCH(WEEKDAY(C645,2), 1, "Lundi", 2, "Mardi", 3, "Mercredi", 4, "Jeudi", 5, "Vendredi", 6, "Samedi", 7, "Dimanche", "Erreur")</f>
        <v>Lundi</v>
      </c>
      <c r="E645" s="2" t="s">
        <v>30</v>
      </c>
      <c r="F645" s="2" t="s">
        <v>43</v>
      </c>
      <c r="G645" s="2" t="s">
        <v>44</v>
      </c>
      <c r="H645" s="4" t="s">
        <v>22</v>
      </c>
      <c r="I645" s="5">
        <v>80.000000000000014</v>
      </c>
      <c r="J645" s="6">
        <v>525</v>
      </c>
      <c r="K645" s="7">
        <v>420000.00000000006</v>
      </c>
      <c r="L645" s="7">
        <v>84000.000000000015</v>
      </c>
      <c r="M645" s="8">
        <v>0.2</v>
      </c>
      <c r="N645" s="2" t="s">
        <v>17</v>
      </c>
      <c r="O645">
        <f t="shared" si="80"/>
        <v>2020</v>
      </c>
      <c r="P645">
        <f t="shared" si="81"/>
        <v>5</v>
      </c>
      <c r="Q645" t="str">
        <f t="shared" si="82"/>
        <v>mai</v>
      </c>
      <c r="R645" t="str">
        <f t="shared" si="83"/>
        <v>Colorado</v>
      </c>
      <c r="S645" t="str">
        <f t="shared" si="84"/>
        <v>2020-05</v>
      </c>
      <c r="T645">
        <f>IF(AND(COUNTIF(Calculs!$Q$2:$Q$12,$O645)&gt;0,COUNTIF(Calculs!$S$2:$S$12,$E645)&gt;0,COUNTIF(Calculs!$U$2:$U$12,$H645)&gt;0),1,0)</f>
        <v>1</v>
      </c>
      <c r="U645">
        <f t="shared" si="85"/>
        <v>420000.00000000006</v>
      </c>
      <c r="V645">
        <f t="shared" si="86"/>
        <v>525</v>
      </c>
      <c r="W645">
        <f t="shared" si="87"/>
        <v>84000.000000000015</v>
      </c>
    </row>
    <row r="646" spans="1:23" ht="15.75" customHeight="1" x14ac:dyDescent="0.3">
      <c r="A646" s="2" t="s">
        <v>29</v>
      </c>
      <c r="B646" s="2">
        <v>1128299</v>
      </c>
      <c r="C646" s="3">
        <v>43977</v>
      </c>
      <c r="D646" s="12" t="str" cm="1">
        <f t="array" ref="D646">_xlfn.SWITCH(WEEKDAY(C646,2), 1, "Lundi", 2, "Mardi", 3, "Mercredi", 4, "Jeudi", 5, "Vendredi", 6, "Samedi", 7, "Dimanche", "Erreur")</f>
        <v>Mardi</v>
      </c>
      <c r="E646" s="2" t="s">
        <v>30</v>
      </c>
      <c r="F646" s="2" t="s">
        <v>43</v>
      </c>
      <c r="G646" s="2" t="s">
        <v>44</v>
      </c>
      <c r="H646" s="4" t="s">
        <v>16</v>
      </c>
      <c r="I646" s="5">
        <v>40</v>
      </c>
      <c r="J646" s="6">
        <v>450</v>
      </c>
      <c r="K646" s="7">
        <v>180000</v>
      </c>
      <c r="L646" s="7">
        <v>54000</v>
      </c>
      <c r="M646" s="8">
        <v>0.3</v>
      </c>
      <c r="N646" s="2" t="s">
        <v>17</v>
      </c>
      <c r="O646">
        <f t="shared" si="80"/>
        <v>2020</v>
      </c>
      <c r="P646">
        <f t="shared" si="81"/>
        <v>5</v>
      </c>
      <c r="Q646" t="str">
        <f t="shared" si="82"/>
        <v>mai</v>
      </c>
      <c r="R646" t="str">
        <f t="shared" si="83"/>
        <v>Colorado</v>
      </c>
      <c r="S646" t="str">
        <f t="shared" si="84"/>
        <v>2020-05</v>
      </c>
      <c r="T646">
        <f>IF(AND(COUNTIF(Calculs!$Q$2:$Q$12,$O646)&gt;0,COUNTIF(Calculs!$S$2:$S$12,$E646)&gt;0,COUNTIF(Calculs!$U$2:$U$12,$H646)&gt;0),1,0)</f>
        <v>1</v>
      </c>
      <c r="U646">
        <f t="shared" si="85"/>
        <v>180000</v>
      </c>
      <c r="V646">
        <f t="shared" si="86"/>
        <v>450</v>
      </c>
      <c r="W646">
        <f t="shared" si="87"/>
        <v>54000</v>
      </c>
    </row>
    <row r="647" spans="1:23" ht="15.75" customHeight="1" x14ac:dyDescent="0.3">
      <c r="A647" s="2" t="s">
        <v>29</v>
      </c>
      <c r="B647" s="2">
        <v>1128299</v>
      </c>
      <c r="C647" s="3">
        <v>43978</v>
      </c>
      <c r="D647" s="12" t="str" cm="1">
        <f t="array" ref="D647">_xlfn.SWITCH(WEEKDAY(C647,2), 1, "Lundi", 2, "Mardi", 3, "Mercredi", 4, "Jeudi", 5, "Vendredi", 6, "Samedi", 7, "Dimanche", "Erreur")</f>
        <v>Mercredi</v>
      </c>
      <c r="E647" s="2" t="s">
        <v>30</v>
      </c>
      <c r="F647" s="2" t="s">
        <v>43</v>
      </c>
      <c r="G647" s="2" t="s">
        <v>44</v>
      </c>
      <c r="H647" s="4" t="s">
        <v>18</v>
      </c>
      <c r="I647" s="5">
        <v>50</v>
      </c>
      <c r="J647" s="6">
        <v>450</v>
      </c>
      <c r="K647" s="7">
        <v>225000</v>
      </c>
      <c r="L647" s="7">
        <v>56250</v>
      </c>
      <c r="M647" s="8">
        <v>0.25</v>
      </c>
      <c r="N647" s="2" t="s">
        <v>17</v>
      </c>
      <c r="O647">
        <f t="shared" si="80"/>
        <v>2020</v>
      </c>
      <c r="P647">
        <f t="shared" si="81"/>
        <v>5</v>
      </c>
      <c r="Q647" t="str">
        <f t="shared" si="82"/>
        <v>mai</v>
      </c>
      <c r="R647" t="str">
        <f t="shared" si="83"/>
        <v>Colorado</v>
      </c>
      <c r="S647" t="str">
        <f t="shared" si="84"/>
        <v>2020-05</v>
      </c>
      <c r="T647">
        <f>IF(AND(COUNTIF(Calculs!$Q$2:$Q$12,$O647)&gt;0,COUNTIF(Calculs!$S$2:$S$12,$E647)&gt;0,COUNTIF(Calculs!$U$2:$U$12,$H647)&gt;0),1,0)</f>
        <v>1</v>
      </c>
      <c r="U647">
        <f t="shared" si="85"/>
        <v>225000</v>
      </c>
      <c r="V647">
        <f t="shared" si="86"/>
        <v>450</v>
      </c>
      <c r="W647">
        <f t="shared" si="87"/>
        <v>56250</v>
      </c>
    </row>
    <row r="648" spans="1:23" ht="15.75" customHeight="1" x14ac:dyDescent="0.3">
      <c r="A648" s="2" t="s">
        <v>29</v>
      </c>
      <c r="B648" s="2">
        <v>1128299</v>
      </c>
      <c r="C648" s="3">
        <v>43979</v>
      </c>
      <c r="D648" s="12" t="str" cm="1">
        <f t="array" ref="D648">_xlfn.SWITCH(WEEKDAY(C648,2), 1, "Lundi", 2, "Mardi", 3, "Mercredi", 4, "Jeudi", 5, "Vendredi", 6, "Samedi", 7, "Dimanche", "Erreur")</f>
        <v>Jeudi</v>
      </c>
      <c r="E648" s="2" t="s">
        <v>30</v>
      </c>
      <c r="F648" s="2" t="s">
        <v>43</v>
      </c>
      <c r="G648" s="2" t="s">
        <v>44</v>
      </c>
      <c r="H648" s="4" t="s">
        <v>19</v>
      </c>
      <c r="I648" s="5">
        <v>50</v>
      </c>
      <c r="J648" s="6">
        <v>450</v>
      </c>
      <c r="K648" s="7">
        <v>225000</v>
      </c>
      <c r="L648" s="7">
        <v>56250</v>
      </c>
      <c r="M648" s="8">
        <v>0.25</v>
      </c>
      <c r="N648" s="2" t="s">
        <v>17</v>
      </c>
      <c r="O648">
        <f t="shared" si="80"/>
        <v>2020</v>
      </c>
      <c r="P648">
        <f t="shared" si="81"/>
        <v>5</v>
      </c>
      <c r="Q648" t="str">
        <f t="shared" si="82"/>
        <v>mai</v>
      </c>
      <c r="R648" t="str">
        <f t="shared" si="83"/>
        <v>Colorado</v>
      </c>
      <c r="S648" t="str">
        <f t="shared" si="84"/>
        <v>2020-05</v>
      </c>
      <c r="T648">
        <f>IF(AND(COUNTIF(Calculs!$Q$2:$Q$12,$O648)&gt;0,COUNTIF(Calculs!$S$2:$S$12,$E648)&gt;0,COUNTIF(Calculs!$U$2:$U$12,$H648)&gt;0),1,0)</f>
        <v>1</v>
      </c>
      <c r="U648">
        <f t="shared" si="85"/>
        <v>225000</v>
      </c>
      <c r="V648">
        <f t="shared" si="86"/>
        <v>450</v>
      </c>
      <c r="W648">
        <f t="shared" si="87"/>
        <v>56250</v>
      </c>
    </row>
    <row r="649" spans="1:23" ht="15.75" customHeight="1" x14ac:dyDescent="0.3">
      <c r="A649" s="2" t="s">
        <v>29</v>
      </c>
      <c r="B649" s="2">
        <v>1128299</v>
      </c>
      <c r="C649" s="3">
        <v>43980</v>
      </c>
      <c r="D649" s="12" t="str" cm="1">
        <f t="array" ref="D649">_xlfn.SWITCH(WEEKDAY(C649,2), 1, "Lundi", 2, "Mardi", 3, "Mercredi", 4, "Jeudi", 5, "Vendredi", 6, "Samedi", 7, "Dimanche", "Erreur")</f>
        <v>Vendredi</v>
      </c>
      <c r="E649" s="2" t="s">
        <v>30</v>
      </c>
      <c r="F649" s="2" t="s">
        <v>43</v>
      </c>
      <c r="G649" s="2" t="s">
        <v>44</v>
      </c>
      <c r="H649" s="4" t="s">
        <v>20</v>
      </c>
      <c r="I649" s="5">
        <v>50</v>
      </c>
      <c r="J649" s="6">
        <v>300</v>
      </c>
      <c r="K649" s="7">
        <v>150000</v>
      </c>
      <c r="L649" s="7">
        <v>45000</v>
      </c>
      <c r="M649" s="8">
        <v>0.3</v>
      </c>
      <c r="N649" s="2" t="s">
        <v>17</v>
      </c>
      <c r="O649">
        <f t="shared" si="80"/>
        <v>2020</v>
      </c>
      <c r="P649">
        <f t="shared" si="81"/>
        <v>5</v>
      </c>
      <c r="Q649" t="str">
        <f t="shared" si="82"/>
        <v>mai</v>
      </c>
      <c r="R649" t="str">
        <f t="shared" si="83"/>
        <v>Colorado</v>
      </c>
      <c r="S649" t="str">
        <f t="shared" si="84"/>
        <v>2020-05</v>
      </c>
      <c r="T649">
        <f>IF(AND(COUNTIF(Calculs!$Q$2:$Q$12,$O649)&gt;0,COUNTIF(Calculs!$S$2:$S$12,$E649)&gt;0,COUNTIF(Calculs!$U$2:$U$12,$H649)&gt;0),1,0)</f>
        <v>1</v>
      </c>
      <c r="U649">
        <f t="shared" si="85"/>
        <v>150000</v>
      </c>
      <c r="V649">
        <f t="shared" si="86"/>
        <v>300</v>
      </c>
      <c r="W649">
        <f t="shared" si="87"/>
        <v>45000</v>
      </c>
    </row>
    <row r="650" spans="1:23" ht="15.75" customHeight="1" x14ac:dyDescent="0.3">
      <c r="A650" s="2" t="s">
        <v>29</v>
      </c>
      <c r="B650" s="2">
        <v>1128299</v>
      </c>
      <c r="C650" s="3">
        <v>43981</v>
      </c>
      <c r="D650" s="12" t="str" cm="1">
        <f t="array" ref="D650">_xlfn.SWITCH(WEEKDAY(C650,2), 1, "Lundi", 2, "Mardi", 3, "Mercredi", 4, "Jeudi", 5, "Vendredi", 6, "Samedi", 7, "Dimanche", "Erreur")</f>
        <v>Samedi</v>
      </c>
      <c r="E650" s="2" t="s">
        <v>30</v>
      </c>
      <c r="F650" s="2" t="s">
        <v>45</v>
      </c>
      <c r="G650" s="2" t="s">
        <v>46</v>
      </c>
      <c r="H650" s="4" t="s">
        <v>21</v>
      </c>
      <c r="I650" s="5">
        <v>55.000000000000007</v>
      </c>
      <c r="J650" s="6">
        <v>250</v>
      </c>
      <c r="K650" s="7">
        <v>137500.00000000003</v>
      </c>
      <c r="L650" s="7">
        <v>34375.000000000007</v>
      </c>
      <c r="M650" s="8">
        <v>0.25</v>
      </c>
      <c r="N650" s="2" t="s">
        <v>17</v>
      </c>
      <c r="O650">
        <f t="shared" si="80"/>
        <v>2020</v>
      </c>
      <c r="P650">
        <f t="shared" si="81"/>
        <v>5</v>
      </c>
      <c r="Q650" t="str">
        <f t="shared" si="82"/>
        <v>mai</v>
      </c>
      <c r="R650" t="str">
        <f t="shared" si="83"/>
        <v>Washington</v>
      </c>
      <c r="S650" t="str">
        <f t="shared" si="84"/>
        <v>2020-05</v>
      </c>
      <c r="T650">
        <f>IF(AND(COUNTIF(Calculs!$Q$2:$Q$12,$O650)&gt;0,COUNTIF(Calculs!$S$2:$S$12,$E650)&gt;0,COUNTIF(Calculs!$U$2:$U$12,$H650)&gt;0),1,0)</f>
        <v>1</v>
      </c>
      <c r="U650">
        <f t="shared" si="85"/>
        <v>137500.00000000003</v>
      </c>
      <c r="V650">
        <f t="shared" si="86"/>
        <v>250</v>
      </c>
      <c r="W650">
        <f t="shared" si="87"/>
        <v>34375.000000000007</v>
      </c>
    </row>
    <row r="651" spans="1:23" ht="15.75" customHeight="1" x14ac:dyDescent="0.3">
      <c r="A651" s="2" t="s">
        <v>29</v>
      </c>
      <c r="B651" s="2">
        <v>1128299</v>
      </c>
      <c r="C651" s="3">
        <v>43982</v>
      </c>
      <c r="D651" s="12" t="str" cm="1">
        <f t="array" ref="D651">_xlfn.SWITCH(WEEKDAY(C651,2), 1, "Lundi", 2, "Mardi", 3, "Mercredi", 4, "Jeudi", 5, "Vendredi", 6, "Samedi", 7, "Dimanche", "Erreur")</f>
        <v>Dimanche</v>
      </c>
      <c r="E651" s="2" t="s">
        <v>30</v>
      </c>
      <c r="F651" s="2" t="s">
        <v>45</v>
      </c>
      <c r="G651" s="2" t="s">
        <v>46</v>
      </c>
      <c r="H651" s="4" t="s">
        <v>22</v>
      </c>
      <c r="I651" s="5">
        <v>50</v>
      </c>
      <c r="J651" s="6">
        <v>500</v>
      </c>
      <c r="K651" s="7">
        <v>250000</v>
      </c>
      <c r="L651" s="7">
        <v>50000</v>
      </c>
      <c r="M651" s="8">
        <v>0.2</v>
      </c>
      <c r="N651" s="2" t="s">
        <v>17</v>
      </c>
      <c r="O651">
        <f t="shared" si="80"/>
        <v>2020</v>
      </c>
      <c r="P651">
        <f t="shared" si="81"/>
        <v>5</v>
      </c>
      <c r="Q651" t="str">
        <f t="shared" si="82"/>
        <v>mai</v>
      </c>
      <c r="R651" t="str">
        <f t="shared" si="83"/>
        <v>Washington</v>
      </c>
      <c r="S651" t="str">
        <f t="shared" si="84"/>
        <v>2020-05</v>
      </c>
      <c r="T651">
        <f>IF(AND(COUNTIF(Calculs!$Q$2:$Q$12,$O651)&gt;0,COUNTIF(Calculs!$S$2:$S$12,$E651)&gt;0,COUNTIF(Calculs!$U$2:$U$12,$H651)&gt;0),1,0)</f>
        <v>1</v>
      </c>
      <c r="U651">
        <f t="shared" si="85"/>
        <v>250000</v>
      </c>
      <c r="V651">
        <f t="shared" si="86"/>
        <v>500</v>
      </c>
      <c r="W651">
        <f t="shared" si="87"/>
        <v>50000</v>
      </c>
    </row>
    <row r="652" spans="1:23" ht="15.75" customHeight="1" x14ac:dyDescent="0.3">
      <c r="A652" s="2" t="s">
        <v>29</v>
      </c>
      <c r="B652" s="2">
        <v>1128299</v>
      </c>
      <c r="C652" s="3">
        <v>43983</v>
      </c>
      <c r="D652" s="12" t="str" cm="1">
        <f t="array" ref="D652">_xlfn.SWITCH(WEEKDAY(C652,2), 1, "Lundi", 2, "Mardi", 3, "Mercredi", 4, "Jeudi", 5, "Vendredi", 6, "Samedi", 7, "Dimanche", "Erreur")</f>
        <v>Lundi</v>
      </c>
      <c r="E652" s="2" t="s">
        <v>30</v>
      </c>
      <c r="F652" s="2" t="s">
        <v>45</v>
      </c>
      <c r="G652" s="2" t="s">
        <v>46</v>
      </c>
      <c r="H652" s="4" t="s">
        <v>16</v>
      </c>
      <c r="I652" s="5">
        <v>40</v>
      </c>
      <c r="J652" s="6">
        <v>550</v>
      </c>
      <c r="K652" s="7">
        <v>220000</v>
      </c>
      <c r="L652" s="7">
        <v>66000</v>
      </c>
      <c r="M652" s="8">
        <v>0.3</v>
      </c>
      <c r="N652" s="2" t="s">
        <v>17</v>
      </c>
      <c r="O652">
        <f t="shared" si="80"/>
        <v>2020</v>
      </c>
      <c r="P652">
        <f t="shared" si="81"/>
        <v>6</v>
      </c>
      <c r="Q652" t="str">
        <f t="shared" si="82"/>
        <v>juin</v>
      </c>
      <c r="R652" t="str">
        <f t="shared" si="83"/>
        <v>Washington</v>
      </c>
      <c r="S652" t="str">
        <f t="shared" si="84"/>
        <v>2020-06</v>
      </c>
      <c r="T652">
        <f>IF(AND(COUNTIF(Calculs!$Q$2:$Q$12,$O652)&gt;0,COUNTIF(Calculs!$S$2:$S$12,$E652)&gt;0,COUNTIF(Calculs!$U$2:$U$12,$H652)&gt;0),1,0)</f>
        <v>1</v>
      </c>
      <c r="U652">
        <f t="shared" si="85"/>
        <v>220000</v>
      </c>
      <c r="V652">
        <f t="shared" si="86"/>
        <v>550</v>
      </c>
      <c r="W652">
        <f t="shared" si="87"/>
        <v>66000</v>
      </c>
    </row>
    <row r="653" spans="1:23" ht="15.75" customHeight="1" x14ac:dyDescent="0.3">
      <c r="A653" s="2" t="s">
        <v>29</v>
      </c>
      <c r="B653" s="2">
        <v>1128299</v>
      </c>
      <c r="C653" s="3">
        <v>43984</v>
      </c>
      <c r="D653" s="12" t="str" cm="1">
        <f t="array" ref="D653">_xlfn.SWITCH(WEEKDAY(C653,2), 1, "Lundi", 2, "Mardi", 3, "Mercredi", 4, "Jeudi", 5, "Vendredi", 6, "Samedi", 7, "Dimanche", "Erreur")</f>
        <v>Mardi</v>
      </c>
      <c r="E653" s="2" t="s">
        <v>30</v>
      </c>
      <c r="F653" s="2" t="s">
        <v>45</v>
      </c>
      <c r="G653" s="2" t="s">
        <v>46</v>
      </c>
      <c r="H653" s="4" t="s">
        <v>18</v>
      </c>
      <c r="I653" s="5">
        <v>50</v>
      </c>
      <c r="J653" s="6">
        <v>450</v>
      </c>
      <c r="K653" s="7">
        <v>225000</v>
      </c>
      <c r="L653" s="7">
        <v>56250</v>
      </c>
      <c r="M653" s="8">
        <v>0.25</v>
      </c>
      <c r="N653" s="2" t="s">
        <v>17</v>
      </c>
      <c r="O653">
        <f t="shared" si="80"/>
        <v>2020</v>
      </c>
      <c r="P653">
        <f t="shared" si="81"/>
        <v>6</v>
      </c>
      <c r="Q653" t="str">
        <f t="shared" si="82"/>
        <v>juin</v>
      </c>
      <c r="R653" t="str">
        <f t="shared" si="83"/>
        <v>Washington</v>
      </c>
      <c r="S653" t="str">
        <f t="shared" si="84"/>
        <v>2020-06</v>
      </c>
      <c r="T653">
        <f>IF(AND(COUNTIF(Calculs!$Q$2:$Q$12,$O653)&gt;0,COUNTIF(Calculs!$S$2:$S$12,$E653)&gt;0,COUNTIF(Calculs!$U$2:$U$12,$H653)&gt;0),1,0)</f>
        <v>1</v>
      </c>
      <c r="U653">
        <f t="shared" si="85"/>
        <v>225000</v>
      </c>
      <c r="V653">
        <f t="shared" si="86"/>
        <v>450</v>
      </c>
      <c r="W653">
        <f t="shared" si="87"/>
        <v>56250</v>
      </c>
    </row>
    <row r="654" spans="1:23" ht="15.75" customHeight="1" x14ac:dyDescent="0.3">
      <c r="A654" s="2" t="s">
        <v>29</v>
      </c>
      <c r="B654" s="2">
        <v>1128299</v>
      </c>
      <c r="C654" s="3">
        <v>43985</v>
      </c>
      <c r="D654" s="12" t="str" cm="1">
        <f t="array" ref="D654">_xlfn.SWITCH(WEEKDAY(C654,2), 1, "Lundi", 2, "Mardi", 3, "Mercredi", 4, "Jeudi", 5, "Vendredi", 6, "Samedi", 7, "Dimanche", "Erreur")</f>
        <v>Mercredi</v>
      </c>
      <c r="E654" s="2" t="s">
        <v>30</v>
      </c>
      <c r="F654" s="2" t="s">
        <v>45</v>
      </c>
      <c r="G654" s="2" t="s">
        <v>46</v>
      </c>
      <c r="H654" s="4" t="s">
        <v>19</v>
      </c>
      <c r="I654" s="5">
        <v>50</v>
      </c>
      <c r="J654" s="6">
        <v>450</v>
      </c>
      <c r="K654" s="7">
        <v>225000</v>
      </c>
      <c r="L654" s="7">
        <v>56250</v>
      </c>
      <c r="M654" s="8">
        <v>0.25</v>
      </c>
      <c r="N654" s="2" t="s">
        <v>17</v>
      </c>
      <c r="O654">
        <f t="shared" si="80"/>
        <v>2020</v>
      </c>
      <c r="P654">
        <f t="shared" si="81"/>
        <v>6</v>
      </c>
      <c r="Q654" t="str">
        <f t="shared" si="82"/>
        <v>juin</v>
      </c>
      <c r="R654" t="str">
        <f t="shared" si="83"/>
        <v>Washington</v>
      </c>
      <c r="S654" t="str">
        <f t="shared" si="84"/>
        <v>2020-06</v>
      </c>
      <c r="T654">
        <f>IF(AND(COUNTIF(Calculs!$Q$2:$Q$12,$O654)&gt;0,COUNTIF(Calculs!$S$2:$S$12,$E654)&gt;0,COUNTIF(Calculs!$U$2:$U$12,$H654)&gt;0),1,0)</f>
        <v>1</v>
      </c>
      <c r="U654">
        <f t="shared" si="85"/>
        <v>225000</v>
      </c>
      <c r="V654">
        <f t="shared" si="86"/>
        <v>450</v>
      </c>
      <c r="W654">
        <f t="shared" si="87"/>
        <v>56250</v>
      </c>
    </row>
    <row r="655" spans="1:23" ht="15.75" customHeight="1" x14ac:dyDescent="0.3">
      <c r="A655" s="2" t="s">
        <v>29</v>
      </c>
      <c r="B655" s="2">
        <v>1128299</v>
      </c>
      <c r="C655" s="3">
        <v>43986</v>
      </c>
      <c r="D655" s="12" t="str" cm="1">
        <f t="array" ref="D655">_xlfn.SWITCH(WEEKDAY(C655,2), 1, "Lundi", 2, "Mardi", 3, "Mercredi", 4, "Jeudi", 5, "Vendredi", 6, "Samedi", 7, "Dimanche", "Erreur")</f>
        <v>Jeudi</v>
      </c>
      <c r="E655" s="2" t="s">
        <v>30</v>
      </c>
      <c r="F655" s="2" t="s">
        <v>45</v>
      </c>
      <c r="G655" s="2" t="s">
        <v>46</v>
      </c>
      <c r="H655" s="4" t="s">
        <v>20</v>
      </c>
      <c r="I655" s="5">
        <v>50</v>
      </c>
      <c r="J655" s="6">
        <v>300</v>
      </c>
      <c r="K655" s="7">
        <v>150000</v>
      </c>
      <c r="L655" s="7">
        <v>45000</v>
      </c>
      <c r="M655" s="8">
        <v>0.3</v>
      </c>
      <c r="N655" s="2" t="s">
        <v>17</v>
      </c>
      <c r="O655">
        <f t="shared" si="80"/>
        <v>2020</v>
      </c>
      <c r="P655">
        <f t="shared" si="81"/>
        <v>6</v>
      </c>
      <c r="Q655" t="str">
        <f t="shared" si="82"/>
        <v>juin</v>
      </c>
      <c r="R655" t="str">
        <f t="shared" si="83"/>
        <v>Washington</v>
      </c>
      <c r="S655" t="str">
        <f t="shared" si="84"/>
        <v>2020-06</v>
      </c>
      <c r="T655">
        <f>IF(AND(COUNTIF(Calculs!$Q$2:$Q$12,$O655)&gt;0,COUNTIF(Calculs!$S$2:$S$12,$E655)&gt;0,COUNTIF(Calculs!$U$2:$U$12,$H655)&gt;0),1,0)</f>
        <v>1</v>
      </c>
      <c r="U655">
        <f t="shared" si="85"/>
        <v>150000</v>
      </c>
      <c r="V655">
        <f t="shared" si="86"/>
        <v>300</v>
      </c>
      <c r="W655">
        <f t="shared" si="87"/>
        <v>45000</v>
      </c>
    </row>
    <row r="656" spans="1:23" ht="15.75" customHeight="1" x14ac:dyDescent="0.3">
      <c r="A656" s="2" t="s">
        <v>29</v>
      </c>
      <c r="B656" s="2">
        <v>1128299</v>
      </c>
      <c r="C656" s="3">
        <v>43987</v>
      </c>
      <c r="D656" s="12" t="str" cm="1">
        <f t="array" ref="D656">_xlfn.SWITCH(WEEKDAY(C656,2), 1, "Lundi", 2, "Mardi", 3, "Mercredi", 4, "Jeudi", 5, "Vendredi", 6, "Samedi", 7, "Dimanche", "Erreur")</f>
        <v>Vendredi</v>
      </c>
      <c r="E656" s="2" t="s">
        <v>30</v>
      </c>
      <c r="F656" s="2" t="s">
        <v>45</v>
      </c>
      <c r="G656" s="2" t="s">
        <v>46</v>
      </c>
      <c r="H656" s="4" t="s">
        <v>21</v>
      </c>
      <c r="I656" s="5">
        <v>55.000000000000007</v>
      </c>
      <c r="J656" s="6">
        <v>225</v>
      </c>
      <c r="K656" s="7">
        <v>123750.00000000001</v>
      </c>
      <c r="L656" s="7">
        <v>30937.500000000004</v>
      </c>
      <c r="M656" s="8">
        <v>0.25</v>
      </c>
      <c r="N656" s="2" t="s">
        <v>17</v>
      </c>
      <c r="O656">
        <f t="shared" si="80"/>
        <v>2020</v>
      </c>
      <c r="P656">
        <f t="shared" si="81"/>
        <v>6</v>
      </c>
      <c r="Q656" t="str">
        <f t="shared" si="82"/>
        <v>juin</v>
      </c>
      <c r="R656" t="str">
        <f t="shared" si="83"/>
        <v>Washington</v>
      </c>
      <c r="S656" t="str">
        <f t="shared" si="84"/>
        <v>2020-06</v>
      </c>
      <c r="T656">
        <f>IF(AND(COUNTIF(Calculs!$Q$2:$Q$12,$O656)&gt;0,COUNTIF(Calculs!$S$2:$S$12,$E656)&gt;0,COUNTIF(Calculs!$U$2:$U$12,$H656)&gt;0),1,0)</f>
        <v>1</v>
      </c>
      <c r="U656">
        <f t="shared" si="85"/>
        <v>123750.00000000001</v>
      </c>
      <c r="V656">
        <f t="shared" si="86"/>
        <v>225</v>
      </c>
      <c r="W656">
        <f t="shared" si="87"/>
        <v>30937.500000000004</v>
      </c>
    </row>
    <row r="657" spans="1:23" ht="15.75" customHeight="1" x14ac:dyDescent="0.3">
      <c r="A657" s="2" t="s">
        <v>29</v>
      </c>
      <c r="B657" s="2">
        <v>1128299</v>
      </c>
      <c r="C657" s="3">
        <v>43988</v>
      </c>
      <c r="D657" s="12" t="str" cm="1">
        <f t="array" ref="D657">_xlfn.SWITCH(WEEKDAY(C657,2), 1, "Lundi", 2, "Mardi", 3, "Mercredi", 4, "Jeudi", 5, "Vendredi", 6, "Samedi", 7, "Dimanche", "Erreur")</f>
        <v>Samedi</v>
      </c>
      <c r="E657" s="2" t="s">
        <v>30</v>
      </c>
      <c r="F657" s="2" t="s">
        <v>45</v>
      </c>
      <c r="G657" s="2" t="s">
        <v>46</v>
      </c>
      <c r="H657" s="4" t="s">
        <v>22</v>
      </c>
      <c r="I657" s="5">
        <v>50</v>
      </c>
      <c r="J657" s="6">
        <v>425</v>
      </c>
      <c r="K657" s="7">
        <v>212500</v>
      </c>
      <c r="L657" s="7">
        <v>42500</v>
      </c>
      <c r="M657" s="8">
        <v>0.2</v>
      </c>
      <c r="N657" s="2" t="s">
        <v>17</v>
      </c>
      <c r="O657">
        <f t="shared" si="80"/>
        <v>2020</v>
      </c>
      <c r="P657">
        <f t="shared" si="81"/>
        <v>6</v>
      </c>
      <c r="Q657" t="str">
        <f t="shared" si="82"/>
        <v>juin</v>
      </c>
      <c r="R657" t="str">
        <f t="shared" si="83"/>
        <v>Washington</v>
      </c>
      <c r="S657" t="str">
        <f t="shared" si="84"/>
        <v>2020-06</v>
      </c>
      <c r="T657">
        <f>IF(AND(COUNTIF(Calculs!$Q$2:$Q$12,$O657)&gt;0,COUNTIF(Calculs!$S$2:$S$12,$E657)&gt;0,COUNTIF(Calculs!$U$2:$U$12,$H657)&gt;0),1,0)</f>
        <v>1</v>
      </c>
      <c r="U657">
        <f t="shared" si="85"/>
        <v>212500</v>
      </c>
      <c r="V657">
        <f t="shared" si="86"/>
        <v>425</v>
      </c>
      <c r="W657">
        <f t="shared" si="87"/>
        <v>42500</v>
      </c>
    </row>
    <row r="658" spans="1:23" ht="15.75" customHeight="1" x14ac:dyDescent="0.3">
      <c r="A658" s="2" t="s">
        <v>29</v>
      </c>
      <c r="B658" s="2">
        <v>1128299</v>
      </c>
      <c r="C658" s="3">
        <v>43989</v>
      </c>
      <c r="D658" s="12" t="str" cm="1">
        <f t="array" ref="D658">_xlfn.SWITCH(WEEKDAY(C658,2), 1, "Lundi", 2, "Mardi", 3, "Mercredi", 4, "Jeudi", 5, "Vendredi", 6, "Samedi", 7, "Dimanche", "Erreur")</f>
        <v>Dimanche</v>
      </c>
      <c r="E658" s="2" t="s">
        <v>30</v>
      </c>
      <c r="F658" s="2" t="s">
        <v>45</v>
      </c>
      <c r="G658" s="2" t="s">
        <v>46</v>
      </c>
      <c r="H658" s="4" t="s">
        <v>16</v>
      </c>
      <c r="I658" s="5">
        <v>50</v>
      </c>
      <c r="J658" s="6">
        <v>575</v>
      </c>
      <c r="K658" s="7">
        <v>287500</v>
      </c>
      <c r="L658" s="7">
        <v>86250</v>
      </c>
      <c r="M658" s="8">
        <v>0.3</v>
      </c>
      <c r="N658" s="2" t="s">
        <v>17</v>
      </c>
      <c r="O658">
        <f t="shared" si="80"/>
        <v>2020</v>
      </c>
      <c r="P658">
        <f t="shared" si="81"/>
        <v>6</v>
      </c>
      <c r="Q658" t="str">
        <f t="shared" si="82"/>
        <v>juin</v>
      </c>
      <c r="R658" t="str">
        <f t="shared" si="83"/>
        <v>Washington</v>
      </c>
      <c r="S658" t="str">
        <f t="shared" si="84"/>
        <v>2020-06</v>
      </c>
      <c r="T658">
        <f>IF(AND(COUNTIF(Calculs!$Q$2:$Q$12,$O658)&gt;0,COUNTIF(Calculs!$S$2:$S$12,$E658)&gt;0,COUNTIF(Calculs!$U$2:$U$12,$H658)&gt;0),1,0)</f>
        <v>1</v>
      </c>
      <c r="U658">
        <f t="shared" si="85"/>
        <v>287500</v>
      </c>
      <c r="V658">
        <f t="shared" si="86"/>
        <v>575</v>
      </c>
      <c r="W658">
        <f t="shared" si="87"/>
        <v>86250</v>
      </c>
    </row>
    <row r="659" spans="1:23" ht="15.75" customHeight="1" x14ac:dyDescent="0.3">
      <c r="A659" s="2" t="s">
        <v>29</v>
      </c>
      <c r="B659" s="2">
        <v>1128299</v>
      </c>
      <c r="C659" s="3">
        <v>43990</v>
      </c>
      <c r="D659" s="12" t="str" cm="1">
        <f t="array" ref="D659">_xlfn.SWITCH(WEEKDAY(C659,2), 1, "Lundi", 2, "Mardi", 3, "Mercredi", 4, "Jeudi", 5, "Vendredi", 6, "Samedi", 7, "Dimanche", "Erreur")</f>
        <v>Lundi</v>
      </c>
      <c r="E659" s="2" t="s">
        <v>30</v>
      </c>
      <c r="F659" s="2" t="s">
        <v>45</v>
      </c>
      <c r="G659" s="2" t="s">
        <v>46</v>
      </c>
      <c r="H659" s="4" t="s">
        <v>18</v>
      </c>
      <c r="I659" s="5">
        <v>60</v>
      </c>
      <c r="J659" s="6">
        <v>425</v>
      </c>
      <c r="K659" s="7">
        <v>255000</v>
      </c>
      <c r="L659" s="7">
        <v>63750</v>
      </c>
      <c r="M659" s="8">
        <v>0.25</v>
      </c>
      <c r="N659" s="2" t="s">
        <v>17</v>
      </c>
      <c r="O659">
        <f t="shared" si="80"/>
        <v>2020</v>
      </c>
      <c r="P659">
        <f t="shared" si="81"/>
        <v>6</v>
      </c>
      <c r="Q659" t="str">
        <f t="shared" si="82"/>
        <v>juin</v>
      </c>
      <c r="R659" t="str">
        <f t="shared" si="83"/>
        <v>Washington</v>
      </c>
      <c r="S659" t="str">
        <f t="shared" si="84"/>
        <v>2020-06</v>
      </c>
      <c r="T659">
        <f>IF(AND(COUNTIF(Calculs!$Q$2:$Q$12,$O659)&gt;0,COUNTIF(Calculs!$S$2:$S$12,$E659)&gt;0,COUNTIF(Calculs!$U$2:$U$12,$H659)&gt;0),1,0)</f>
        <v>1</v>
      </c>
      <c r="U659">
        <f t="shared" si="85"/>
        <v>255000</v>
      </c>
      <c r="V659">
        <f t="shared" si="86"/>
        <v>425</v>
      </c>
      <c r="W659">
        <f t="shared" si="87"/>
        <v>63750</v>
      </c>
    </row>
    <row r="660" spans="1:23" ht="15.75" customHeight="1" x14ac:dyDescent="0.3">
      <c r="A660" s="2" t="s">
        <v>29</v>
      </c>
      <c r="B660" s="2">
        <v>1128299</v>
      </c>
      <c r="C660" s="3">
        <v>43991</v>
      </c>
      <c r="D660" s="12" t="str" cm="1">
        <f t="array" ref="D660">_xlfn.SWITCH(WEEKDAY(C660,2), 1, "Lundi", 2, "Mardi", 3, "Mercredi", 4, "Jeudi", 5, "Vendredi", 6, "Samedi", 7, "Dimanche", "Erreur")</f>
        <v>Mardi</v>
      </c>
      <c r="E660" s="2" t="s">
        <v>30</v>
      </c>
      <c r="F660" s="2" t="s">
        <v>45</v>
      </c>
      <c r="G660" s="2" t="s">
        <v>46</v>
      </c>
      <c r="H660" s="4" t="s">
        <v>19</v>
      </c>
      <c r="I660" s="5">
        <v>64.999999999999986</v>
      </c>
      <c r="J660" s="6">
        <v>425</v>
      </c>
      <c r="K660" s="7">
        <v>276249.99999999994</v>
      </c>
      <c r="L660" s="7">
        <v>69062.499999999985</v>
      </c>
      <c r="M660" s="8">
        <v>0.25</v>
      </c>
      <c r="N660" s="2" t="s">
        <v>17</v>
      </c>
      <c r="O660">
        <f t="shared" si="80"/>
        <v>2020</v>
      </c>
      <c r="P660">
        <f t="shared" si="81"/>
        <v>6</v>
      </c>
      <c r="Q660" t="str">
        <f t="shared" si="82"/>
        <v>juin</v>
      </c>
      <c r="R660" t="str">
        <f t="shared" si="83"/>
        <v>Washington</v>
      </c>
      <c r="S660" t="str">
        <f t="shared" si="84"/>
        <v>2020-06</v>
      </c>
      <c r="T660">
        <f>IF(AND(COUNTIF(Calculs!$Q$2:$Q$12,$O660)&gt;0,COUNTIF(Calculs!$S$2:$S$12,$E660)&gt;0,COUNTIF(Calculs!$U$2:$U$12,$H660)&gt;0),1,0)</f>
        <v>1</v>
      </c>
      <c r="U660">
        <f t="shared" si="85"/>
        <v>276249.99999999994</v>
      </c>
      <c r="V660">
        <f t="shared" si="86"/>
        <v>425</v>
      </c>
      <c r="W660">
        <f t="shared" si="87"/>
        <v>69062.499999999985</v>
      </c>
    </row>
    <row r="661" spans="1:23" ht="15.75" customHeight="1" x14ac:dyDescent="0.3">
      <c r="A661" s="2" t="s">
        <v>29</v>
      </c>
      <c r="B661" s="2">
        <v>1128299</v>
      </c>
      <c r="C661" s="3">
        <v>43992</v>
      </c>
      <c r="D661" s="12" t="str" cm="1">
        <f t="array" ref="D661">_xlfn.SWITCH(WEEKDAY(C661,2), 1, "Lundi", 2, "Mardi", 3, "Mercredi", 4, "Jeudi", 5, "Vendredi", 6, "Samedi", 7, "Dimanche", "Erreur")</f>
        <v>Mercredi</v>
      </c>
      <c r="E661" s="2" t="s">
        <v>30</v>
      </c>
      <c r="F661" s="2" t="s">
        <v>45</v>
      </c>
      <c r="G661" s="2" t="s">
        <v>46</v>
      </c>
      <c r="H661" s="4" t="s">
        <v>20</v>
      </c>
      <c r="I661" s="5">
        <v>64.999999999999986</v>
      </c>
      <c r="J661" s="6">
        <v>325</v>
      </c>
      <c r="K661" s="7">
        <v>211249.99999999994</v>
      </c>
      <c r="L661" s="7">
        <v>63374.999999999978</v>
      </c>
      <c r="M661" s="8">
        <v>0.3</v>
      </c>
      <c r="N661" s="2" t="s">
        <v>17</v>
      </c>
      <c r="O661">
        <f t="shared" si="80"/>
        <v>2020</v>
      </c>
      <c r="P661">
        <f t="shared" si="81"/>
        <v>6</v>
      </c>
      <c r="Q661" t="str">
        <f t="shared" si="82"/>
        <v>juin</v>
      </c>
      <c r="R661" t="str">
        <f t="shared" si="83"/>
        <v>Washington</v>
      </c>
      <c r="S661" t="str">
        <f t="shared" si="84"/>
        <v>2020-06</v>
      </c>
      <c r="T661">
        <f>IF(AND(COUNTIF(Calculs!$Q$2:$Q$12,$O661)&gt;0,COUNTIF(Calculs!$S$2:$S$12,$E661)&gt;0,COUNTIF(Calculs!$U$2:$U$12,$H661)&gt;0),1,0)</f>
        <v>1</v>
      </c>
      <c r="U661">
        <f t="shared" si="85"/>
        <v>211249.99999999994</v>
      </c>
      <c r="V661">
        <f t="shared" si="86"/>
        <v>325</v>
      </c>
      <c r="W661">
        <f t="shared" si="87"/>
        <v>63374.999999999978</v>
      </c>
    </row>
    <row r="662" spans="1:23" ht="15.75" customHeight="1" x14ac:dyDescent="0.3">
      <c r="A662" s="2" t="s">
        <v>29</v>
      </c>
      <c r="B662" s="2">
        <v>1128299</v>
      </c>
      <c r="C662" s="3">
        <v>43993</v>
      </c>
      <c r="D662" s="12" t="str" cm="1">
        <f t="array" ref="D662">_xlfn.SWITCH(WEEKDAY(C662,2), 1, "Lundi", 2, "Mardi", 3, "Mercredi", 4, "Jeudi", 5, "Vendredi", 6, "Samedi", 7, "Dimanche", "Erreur")</f>
        <v>Jeudi</v>
      </c>
      <c r="E662" s="2" t="s">
        <v>30</v>
      </c>
      <c r="F662" s="2" t="s">
        <v>45</v>
      </c>
      <c r="G662" s="2" t="s">
        <v>46</v>
      </c>
      <c r="H662" s="4" t="s">
        <v>21</v>
      </c>
      <c r="I662" s="5">
        <v>70</v>
      </c>
      <c r="J662" s="6">
        <v>175</v>
      </c>
      <c r="K662" s="7">
        <v>122500</v>
      </c>
      <c r="L662" s="7">
        <v>30625</v>
      </c>
      <c r="M662" s="8">
        <v>0.25</v>
      </c>
      <c r="N662" s="2" t="s">
        <v>17</v>
      </c>
      <c r="O662">
        <f t="shared" si="80"/>
        <v>2020</v>
      </c>
      <c r="P662">
        <f t="shared" si="81"/>
        <v>6</v>
      </c>
      <c r="Q662" t="str">
        <f t="shared" si="82"/>
        <v>juin</v>
      </c>
      <c r="R662" t="str">
        <f t="shared" si="83"/>
        <v>Washington</v>
      </c>
      <c r="S662" t="str">
        <f t="shared" si="84"/>
        <v>2020-06</v>
      </c>
      <c r="T662">
        <f>IF(AND(COUNTIF(Calculs!$Q$2:$Q$12,$O662)&gt;0,COUNTIF(Calculs!$S$2:$S$12,$E662)&gt;0,COUNTIF(Calculs!$U$2:$U$12,$H662)&gt;0),1,0)</f>
        <v>1</v>
      </c>
      <c r="U662">
        <f t="shared" si="85"/>
        <v>122500</v>
      </c>
      <c r="V662">
        <f t="shared" si="86"/>
        <v>175</v>
      </c>
      <c r="W662">
        <f t="shared" si="87"/>
        <v>30625</v>
      </c>
    </row>
    <row r="663" spans="1:23" ht="15.75" customHeight="1" x14ac:dyDescent="0.3">
      <c r="A663" s="2" t="s">
        <v>29</v>
      </c>
      <c r="B663" s="2">
        <v>1128299</v>
      </c>
      <c r="C663" s="3">
        <v>43994</v>
      </c>
      <c r="D663" s="12" t="str" cm="1">
        <f t="array" ref="D663">_xlfn.SWITCH(WEEKDAY(C663,2), 1, "Lundi", 2, "Mardi", 3, "Mercredi", 4, "Jeudi", 5, "Vendredi", 6, "Samedi", 7, "Dimanche", "Erreur")</f>
        <v>Vendredi</v>
      </c>
      <c r="E663" s="2" t="s">
        <v>30</v>
      </c>
      <c r="F663" s="2" t="s">
        <v>45</v>
      </c>
      <c r="G663" s="2" t="s">
        <v>46</v>
      </c>
      <c r="H663" s="4" t="s">
        <v>22</v>
      </c>
      <c r="I663" s="5">
        <v>64.999999999999986</v>
      </c>
      <c r="J663" s="6">
        <v>375</v>
      </c>
      <c r="K663" s="7">
        <v>243749.99999999994</v>
      </c>
      <c r="L663" s="7">
        <v>48749.999999999993</v>
      </c>
      <c r="M663" s="8">
        <v>0.2</v>
      </c>
      <c r="N663" s="2" t="s">
        <v>17</v>
      </c>
      <c r="O663">
        <f t="shared" si="80"/>
        <v>2020</v>
      </c>
      <c r="P663">
        <f t="shared" si="81"/>
        <v>6</v>
      </c>
      <c r="Q663" t="str">
        <f t="shared" si="82"/>
        <v>juin</v>
      </c>
      <c r="R663" t="str">
        <f t="shared" si="83"/>
        <v>Washington</v>
      </c>
      <c r="S663" t="str">
        <f t="shared" si="84"/>
        <v>2020-06</v>
      </c>
      <c r="T663">
        <f>IF(AND(COUNTIF(Calculs!$Q$2:$Q$12,$O663)&gt;0,COUNTIF(Calculs!$S$2:$S$12,$E663)&gt;0,COUNTIF(Calculs!$U$2:$U$12,$H663)&gt;0),1,0)</f>
        <v>1</v>
      </c>
      <c r="U663">
        <f t="shared" si="85"/>
        <v>243749.99999999994</v>
      </c>
      <c r="V663">
        <f t="shared" si="86"/>
        <v>375</v>
      </c>
      <c r="W663">
        <f t="shared" si="87"/>
        <v>48749.999999999993</v>
      </c>
    </row>
    <row r="664" spans="1:23" ht="15.75" customHeight="1" x14ac:dyDescent="0.3">
      <c r="A664" s="2" t="s">
        <v>29</v>
      </c>
      <c r="B664" s="2">
        <v>1128299</v>
      </c>
      <c r="C664" s="3">
        <v>43995</v>
      </c>
      <c r="D664" s="12" t="str" cm="1">
        <f t="array" ref="D664">_xlfn.SWITCH(WEEKDAY(C664,2), 1, "Lundi", 2, "Mardi", 3, "Mercredi", 4, "Jeudi", 5, "Vendredi", 6, "Samedi", 7, "Dimanche", "Erreur")</f>
        <v>Samedi</v>
      </c>
      <c r="E664" s="2" t="s">
        <v>30</v>
      </c>
      <c r="F664" s="2" t="s">
        <v>45</v>
      </c>
      <c r="G664" s="2" t="s">
        <v>46</v>
      </c>
      <c r="H664" s="4" t="s">
        <v>16</v>
      </c>
      <c r="I664" s="5">
        <v>70</v>
      </c>
      <c r="J664" s="6">
        <v>550</v>
      </c>
      <c r="K664" s="7">
        <v>385000</v>
      </c>
      <c r="L664" s="7">
        <v>115500</v>
      </c>
      <c r="M664" s="8">
        <v>0.3</v>
      </c>
      <c r="N664" s="2" t="s">
        <v>17</v>
      </c>
      <c r="O664">
        <f t="shared" si="80"/>
        <v>2020</v>
      </c>
      <c r="P664">
        <f t="shared" si="81"/>
        <v>6</v>
      </c>
      <c r="Q664" t="str">
        <f t="shared" si="82"/>
        <v>juin</v>
      </c>
      <c r="R664" t="str">
        <f t="shared" si="83"/>
        <v>Washington</v>
      </c>
      <c r="S664" t="str">
        <f t="shared" si="84"/>
        <v>2020-06</v>
      </c>
      <c r="T664">
        <f>IF(AND(COUNTIF(Calculs!$Q$2:$Q$12,$O664)&gt;0,COUNTIF(Calculs!$S$2:$S$12,$E664)&gt;0,COUNTIF(Calculs!$U$2:$U$12,$H664)&gt;0),1,0)</f>
        <v>1</v>
      </c>
      <c r="U664">
        <f t="shared" si="85"/>
        <v>385000</v>
      </c>
      <c r="V664">
        <f t="shared" si="86"/>
        <v>550</v>
      </c>
      <c r="W664">
        <f t="shared" si="87"/>
        <v>115500</v>
      </c>
    </row>
    <row r="665" spans="1:23" ht="15.75" customHeight="1" x14ac:dyDescent="0.3">
      <c r="A665" s="2" t="s">
        <v>29</v>
      </c>
      <c r="B665" s="2">
        <v>1128299</v>
      </c>
      <c r="C665" s="3">
        <v>43996</v>
      </c>
      <c r="D665" s="12" t="str" cm="1">
        <f t="array" ref="D665">_xlfn.SWITCH(WEEKDAY(C665,2), 1, "Lundi", 2, "Mardi", 3, "Mercredi", 4, "Jeudi", 5, "Vendredi", 6, "Samedi", 7, "Dimanche", "Erreur")</f>
        <v>Dimanche</v>
      </c>
      <c r="E665" s="2" t="s">
        <v>30</v>
      </c>
      <c r="F665" s="2" t="s">
        <v>45</v>
      </c>
      <c r="G665" s="2" t="s">
        <v>46</v>
      </c>
      <c r="H665" s="4" t="s">
        <v>18</v>
      </c>
      <c r="I665" s="5">
        <v>75</v>
      </c>
      <c r="J665" s="6">
        <v>350</v>
      </c>
      <c r="K665" s="7">
        <v>262500</v>
      </c>
      <c r="L665" s="7">
        <v>65625</v>
      </c>
      <c r="M665" s="8">
        <v>0.25</v>
      </c>
      <c r="N665" s="2" t="s">
        <v>17</v>
      </c>
      <c r="O665">
        <f t="shared" si="80"/>
        <v>2020</v>
      </c>
      <c r="P665">
        <f t="shared" si="81"/>
        <v>6</v>
      </c>
      <c r="Q665" t="str">
        <f t="shared" si="82"/>
        <v>juin</v>
      </c>
      <c r="R665" t="str">
        <f t="shared" si="83"/>
        <v>Washington</v>
      </c>
      <c r="S665" t="str">
        <f t="shared" si="84"/>
        <v>2020-06</v>
      </c>
      <c r="T665">
        <f>IF(AND(COUNTIF(Calculs!$Q$2:$Q$12,$O665)&gt;0,COUNTIF(Calculs!$S$2:$S$12,$E665)&gt;0,COUNTIF(Calculs!$U$2:$U$12,$H665)&gt;0),1,0)</f>
        <v>1</v>
      </c>
      <c r="U665">
        <f t="shared" si="85"/>
        <v>262500</v>
      </c>
      <c r="V665">
        <f t="shared" si="86"/>
        <v>350</v>
      </c>
      <c r="W665">
        <f t="shared" si="87"/>
        <v>65625</v>
      </c>
    </row>
    <row r="666" spans="1:23" ht="15.75" customHeight="1" x14ac:dyDescent="0.3">
      <c r="A666" s="2" t="s">
        <v>29</v>
      </c>
      <c r="B666" s="2">
        <v>1128299</v>
      </c>
      <c r="C666" s="3">
        <v>43997</v>
      </c>
      <c r="D666" s="12" t="str" cm="1">
        <f t="array" ref="D666">_xlfn.SWITCH(WEEKDAY(C666,2), 1, "Lundi", 2, "Mardi", 3, "Mercredi", 4, "Jeudi", 5, "Vendredi", 6, "Samedi", 7, "Dimanche", "Erreur")</f>
        <v>Lundi</v>
      </c>
      <c r="E666" s="2" t="s">
        <v>30</v>
      </c>
      <c r="F666" s="2" t="s">
        <v>45</v>
      </c>
      <c r="G666" s="2" t="s">
        <v>46</v>
      </c>
      <c r="H666" s="4" t="s">
        <v>19</v>
      </c>
      <c r="I666" s="5">
        <v>75</v>
      </c>
      <c r="J666" s="6">
        <v>400</v>
      </c>
      <c r="K666" s="7">
        <v>300000</v>
      </c>
      <c r="L666" s="7">
        <v>75000</v>
      </c>
      <c r="M666" s="8">
        <v>0.25</v>
      </c>
      <c r="N666" s="2" t="s">
        <v>17</v>
      </c>
      <c r="O666">
        <f t="shared" si="80"/>
        <v>2020</v>
      </c>
      <c r="P666">
        <f t="shared" si="81"/>
        <v>6</v>
      </c>
      <c r="Q666" t="str">
        <f t="shared" si="82"/>
        <v>juin</v>
      </c>
      <c r="R666" t="str">
        <f t="shared" si="83"/>
        <v>Washington</v>
      </c>
      <c r="S666" t="str">
        <f t="shared" si="84"/>
        <v>2020-06</v>
      </c>
      <c r="T666">
        <f>IF(AND(COUNTIF(Calculs!$Q$2:$Q$12,$O666)&gt;0,COUNTIF(Calculs!$S$2:$S$12,$E666)&gt;0,COUNTIF(Calculs!$U$2:$U$12,$H666)&gt;0),1,0)</f>
        <v>1</v>
      </c>
      <c r="U666">
        <f t="shared" si="85"/>
        <v>300000</v>
      </c>
      <c r="V666">
        <f t="shared" si="86"/>
        <v>400</v>
      </c>
      <c r="W666">
        <f t="shared" si="87"/>
        <v>75000</v>
      </c>
    </row>
    <row r="667" spans="1:23" ht="15.75" customHeight="1" x14ac:dyDescent="0.3">
      <c r="A667" s="2" t="s">
        <v>29</v>
      </c>
      <c r="B667" s="2">
        <v>1128299</v>
      </c>
      <c r="C667" s="3">
        <v>43998</v>
      </c>
      <c r="D667" s="12" t="str" cm="1">
        <f t="array" ref="D667">_xlfn.SWITCH(WEEKDAY(C667,2), 1, "Lundi", 2, "Mardi", 3, "Mercredi", 4, "Jeudi", 5, "Vendredi", 6, "Samedi", 7, "Dimanche", "Erreur")</f>
        <v>Mardi</v>
      </c>
      <c r="E667" s="2" t="s">
        <v>30</v>
      </c>
      <c r="F667" s="2" t="s">
        <v>45</v>
      </c>
      <c r="G667" s="2" t="s">
        <v>46</v>
      </c>
      <c r="H667" s="4" t="s">
        <v>20</v>
      </c>
      <c r="I667" s="5">
        <v>60</v>
      </c>
      <c r="J667" s="6">
        <v>300</v>
      </c>
      <c r="K667" s="7">
        <v>180000</v>
      </c>
      <c r="L667" s="7">
        <v>54000</v>
      </c>
      <c r="M667" s="8">
        <v>0.3</v>
      </c>
      <c r="N667" s="2" t="s">
        <v>17</v>
      </c>
      <c r="O667">
        <f t="shared" si="80"/>
        <v>2020</v>
      </c>
      <c r="P667">
        <f t="shared" si="81"/>
        <v>6</v>
      </c>
      <c r="Q667" t="str">
        <f t="shared" si="82"/>
        <v>juin</v>
      </c>
      <c r="R667" t="str">
        <f t="shared" si="83"/>
        <v>Washington</v>
      </c>
      <c r="S667" t="str">
        <f t="shared" si="84"/>
        <v>2020-06</v>
      </c>
      <c r="T667">
        <f>IF(AND(COUNTIF(Calculs!$Q$2:$Q$12,$O667)&gt;0,COUNTIF(Calculs!$S$2:$S$12,$E667)&gt;0,COUNTIF(Calculs!$U$2:$U$12,$H667)&gt;0),1,0)</f>
        <v>1</v>
      </c>
      <c r="U667">
        <f t="shared" si="85"/>
        <v>180000</v>
      </c>
      <c r="V667">
        <f t="shared" si="86"/>
        <v>300</v>
      </c>
      <c r="W667">
        <f t="shared" si="87"/>
        <v>54000</v>
      </c>
    </row>
    <row r="668" spans="1:23" ht="15.75" customHeight="1" x14ac:dyDescent="0.3">
      <c r="A668" s="2" t="s">
        <v>29</v>
      </c>
      <c r="B668" s="2">
        <v>1128299</v>
      </c>
      <c r="C668" s="3">
        <v>43999</v>
      </c>
      <c r="D668" s="12" t="str" cm="1">
        <f t="array" ref="D668">_xlfn.SWITCH(WEEKDAY(C668,2), 1, "Lundi", 2, "Mardi", 3, "Mercredi", 4, "Jeudi", 5, "Vendredi", 6, "Samedi", 7, "Dimanche", "Erreur")</f>
        <v>Mercredi</v>
      </c>
      <c r="E668" s="2" t="s">
        <v>30</v>
      </c>
      <c r="F668" s="2" t="s">
        <v>45</v>
      </c>
      <c r="G668" s="2" t="s">
        <v>46</v>
      </c>
      <c r="H668" s="4" t="s">
        <v>21</v>
      </c>
      <c r="I668" s="5">
        <v>65</v>
      </c>
      <c r="J668" s="6">
        <v>200</v>
      </c>
      <c r="K668" s="7">
        <v>130000</v>
      </c>
      <c r="L668" s="7">
        <v>32500</v>
      </c>
      <c r="M668" s="8">
        <v>0.25</v>
      </c>
      <c r="N668" s="2" t="s">
        <v>17</v>
      </c>
      <c r="O668">
        <f t="shared" si="80"/>
        <v>2020</v>
      </c>
      <c r="P668">
        <f t="shared" si="81"/>
        <v>6</v>
      </c>
      <c r="Q668" t="str">
        <f t="shared" si="82"/>
        <v>juin</v>
      </c>
      <c r="R668" t="str">
        <f t="shared" si="83"/>
        <v>Washington</v>
      </c>
      <c r="S668" t="str">
        <f t="shared" si="84"/>
        <v>2020-06</v>
      </c>
      <c r="T668">
        <f>IF(AND(COUNTIF(Calculs!$Q$2:$Q$12,$O668)&gt;0,COUNTIF(Calculs!$S$2:$S$12,$E668)&gt;0,COUNTIF(Calculs!$U$2:$U$12,$H668)&gt;0),1,0)</f>
        <v>1</v>
      </c>
      <c r="U668">
        <f t="shared" si="85"/>
        <v>130000</v>
      </c>
      <c r="V668">
        <f t="shared" si="86"/>
        <v>200</v>
      </c>
      <c r="W668">
        <f t="shared" si="87"/>
        <v>32500</v>
      </c>
    </row>
    <row r="669" spans="1:23" ht="15.75" customHeight="1" x14ac:dyDescent="0.3">
      <c r="A669" s="2" t="s">
        <v>29</v>
      </c>
      <c r="B669" s="2">
        <v>1128299</v>
      </c>
      <c r="C669" s="3">
        <v>44000</v>
      </c>
      <c r="D669" s="12" t="str" cm="1">
        <f t="array" ref="D669">_xlfn.SWITCH(WEEKDAY(C669,2), 1, "Lundi", 2, "Mardi", 3, "Mercredi", 4, "Jeudi", 5, "Vendredi", 6, "Samedi", 7, "Dimanche", "Erreur")</f>
        <v>Jeudi</v>
      </c>
      <c r="E669" s="2" t="s">
        <v>30</v>
      </c>
      <c r="F669" s="2" t="s">
        <v>45</v>
      </c>
      <c r="G669" s="2" t="s">
        <v>46</v>
      </c>
      <c r="H669" s="4" t="s">
        <v>22</v>
      </c>
      <c r="I669" s="5">
        <v>80</v>
      </c>
      <c r="J669" s="6">
        <v>350</v>
      </c>
      <c r="K669" s="7">
        <v>280000</v>
      </c>
      <c r="L669" s="7">
        <v>56000</v>
      </c>
      <c r="M669" s="8">
        <v>0.2</v>
      </c>
      <c r="N669" s="2" t="s">
        <v>17</v>
      </c>
      <c r="O669">
        <f t="shared" si="80"/>
        <v>2020</v>
      </c>
      <c r="P669">
        <f t="shared" si="81"/>
        <v>6</v>
      </c>
      <c r="Q669" t="str">
        <f t="shared" si="82"/>
        <v>juin</v>
      </c>
      <c r="R669" t="str">
        <f t="shared" si="83"/>
        <v>Washington</v>
      </c>
      <c r="S669" t="str">
        <f t="shared" si="84"/>
        <v>2020-06</v>
      </c>
      <c r="T669">
        <f>IF(AND(COUNTIF(Calculs!$Q$2:$Q$12,$O669)&gt;0,COUNTIF(Calculs!$S$2:$S$12,$E669)&gt;0,COUNTIF(Calculs!$U$2:$U$12,$H669)&gt;0),1,0)</f>
        <v>1</v>
      </c>
      <c r="U669">
        <f t="shared" si="85"/>
        <v>280000</v>
      </c>
      <c r="V669">
        <f t="shared" si="86"/>
        <v>350</v>
      </c>
      <c r="W669">
        <f t="shared" si="87"/>
        <v>56000</v>
      </c>
    </row>
    <row r="670" spans="1:23" ht="15.75" customHeight="1" x14ac:dyDescent="0.3">
      <c r="A670" s="2" t="s">
        <v>29</v>
      </c>
      <c r="B670" s="2">
        <v>1128299</v>
      </c>
      <c r="C670" s="3">
        <v>44001</v>
      </c>
      <c r="D670" s="12" t="str" cm="1">
        <f t="array" ref="D670">_xlfn.SWITCH(WEEKDAY(C670,2), 1, "Lundi", 2, "Mardi", 3, "Mercredi", 4, "Jeudi", 5, "Vendredi", 6, "Samedi", 7, "Dimanche", "Erreur")</f>
        <v>Vendredi</v>
      </c>
      <c r="E670" s="2" t="s">
        <v>30</v>
      </c>
      <c r="F670" s="2" t="s">
        <v>45</v>
      </c>
      <c r="G670" s="2" t="s">
        <v>46</v>
      </c>
      <c r="H670" s="4" t="s">
        <v>16</v>
      </c>
      <c r="I670" s="5">
        <v>60</v>
      </c>
      <c r="J670" s="6">
        <v>550</v>
      </c>
      <c r="K670" s="7">
        <v>330000</v>
      </c>
      <c r="L670" s="7">
        <v>99000</v>
      </c>
      <c r="M670" s="8">
        <v>0.3</v>
      </c>
      <c r="N670" s="2" t="s">
        <v>17</v>
      </c>
      <c r="O670">
        <f t="shared" si="80"/>
        <v>2020</v>
      </c>
      <c r="P670">
        <f t="shared" si="81"/>
        <v>6</v>
      </c>
      <c r="Q670" t="str">
        <f t="shared" si="82"/>
        <v>juin</v>
      </c>
      <c r="R670" t="str">
        <f t="shared" si="83"/>
        <v>Washington</v>
      </c>
      <c r="S670" t="str">
        <f t="shared" si="84"/>
        <v>2020-06</v>
      </c>
      <c r="T670">
        <f>IF(AND(COUNTIF(Calculs!$Q$2:$Q$12,$O670)&gt;0,COUNTIF(Calculs!$S$2:$S$12,$E670)&gt;0,COUNTIF(Calculs!$U$2:$U$12,$H670)&gt;0),1,0)</f>
        <v>1</v>
      </c>
      <c r="U670">
        <f t="shared" si="85"/>
        <v>330000</v>
      </c>
      <c r="V670">
        <f t="shared" si="86"/>
        <v>550</v>
      </c>
      <c r="W670">
        <f t="shared" si="87"/>
        <v>99000</v>
      </c>
    </row>
    <row r="671" spans="1:23" ht="15.75" customHeight="1" x14ac:dyDescent="0.3">
      <c r="A671" s="2" t="s">
        <v>29</v>
      </c>
      <c r="B671" s="2">
        <v>1128299</v>
      </c>
      <c r="C671" s="3">
        <v>44002</v>
      </c>
      <c r="D671" s="12" t="str" cm="1">
        <f t="array" ref="D671">_xlfn.SWITCH(WEEKDAY(C671,2), 1, "Lundi", 2, "Mardi", 3, "Mercredi", 4, "Jeudi", 5, "Vendredi", 6, "Samedi", 7, "Dimanche", "Erreur")</f>
        <v>Samedi</v>
      </c>
      <c r="E671" s="2" t="s">
        <v>30</v>
      </c>
      <c r="F671" s="2" t="s">
        <v>45</v>
      </c>
      <c r="G671" s="2" t="s">
        <v>46</v>
      </c>
      <c r="H671" s="4" t="s">
        <v>18</v>
      </c>
      <c r="I671" s="5">
        <v>65</v>
      </c>
      <c r="J671" s="6">
        <v>400</v>
      </c>
      <c r="K671" s="7">
        <v>260000</v>
      </c>
      <c r="L671" s="7">
        <v>65000</v>
      </c>
      <c r="M671" s="8">
        <v>0.25</v>
      </c>
      <c r="N671" s="2" t="s">
        <v>17</v>
      </c>
      <c r="O671">
        <f t="shared" si="80"/>
        <v>2020</v>
      </c>
      <c r="P671">
        <f t="shared" si="81"/>
        <v>6</v>
      </c>
      <c r="Q671" t="str">
        <f t="shared" si="82"/>
        <v>juin</v>
      </c>
      <c r="R671" t="str">
        <f t="shared" si="83"/>
        <v>Washington</v>
      </c>
      <c r="S671" t="str">
        <f t="shared" si="84"/>
        <v>2020-06</v>
      </c>
      <c r="T671">
        <f>IF(AND(COUNTIF(Calculs!$Q$2:$Q$12,$O671)&gt;0,COUNTIF(Calculs!$S$2:$S$12,$E671)&gt;0,COUNTIF(Calculs!$U$2:$U$12,$H671)&gt;0),1,0)</f>
        <v>1</v>
      </c>
      <c r="U671">
        <f t="shared" si="85"/>
        <v>260000</v>
      </c>
      <c r="V671">
        <f t="shared" si="86"/>
        <v>400</v>
      </c>
      <c r="W671">
        <f t="shared" si="87"/>
        <v>65000</v>
      </c>
    </row>
    <row r="672" spans="1:23" ht="15.75" customHeight="1" x14ac:dyDescent="0.3">
      <c r="A672" s="2" t="s">
        <v>29</v>
      </c>
      <c r="B672" s="2">
        <v>1128299</v>
      </c>
      <c r="C672" s="3">
        <v>44003</v>
      </c>
      <c r="D672" s="12" t="str" cm="1">
        <f t="array" ref="D672">_xlfn.SWITCH(WEEKDAY(C672,2), 1, "Lundi", 2, "Mardi", 3, "Mercredi", 4, "Jeudi", 5, "Vendredi", 6, "Samedi", 7, "Dimanche", "Erreur")</f>
        <v>Dimanche</v>
      </c>
      <c r="E672" s="2" t="s">
        <v>30</v>
      </c>
      <c r="F672" s="2" t="s">
        <v>45</v>
      </c>
      <c r="G672" s="2" t="s">
        <v>46</v>
      </c>
      <c r="H672" s="4" t="s">
        <v>19</v>
      </c>
      <c r="I672" s="5">
        <v>65</v>
      </c>
      <c r="J672" s="6">
        <v>400</v>
      </c>
      <c r="K672" s="7">
        <v>260000</v>
      </c>
      <c r="L672" s="7">
        <v>65000</v>
      </c>
      <c r="M672" s="8">
        <v>0.25</v>
      </c>
      <c r="N672" s="2" t="s">
        <v>17</v>
      </c>
      <c r="O672">
        <f t="shared" si="80"/>
        <v>2020</v>
      </c>
      <c r="P672">
        <f t="shared" si="81"/>
        <v>6</v>
      </c>
      <c r="Q672" t="str">
        <f t="shared" si="82"/>
        <v>juin</v>
      </c>
      <c r="R672" t="str">
        <f t="shared" si="83"/>
        <v>Washington</v>
      </c>
      <c r="S672" t="str">
        <f t="shared" si="84"/>
        <v>2020-06</v>
      </c>
      <c r="T672">
        <f>IF(AND(COUNTIF(Calculs!$Q$2:$Q$12,$O672)&gt;0,COUNTIF(Calculs!$S$2:$S$12,$E672)&gt;0,COUNTIF(Calculs!$U$2:$U$12,$H672)&gt;0),1,0)</f>
        <v>1</v>
      </c>
      <c r="U672">
        <f t="shared" si="85"/>
        <v>260000</v>
      </c>
      <c r="V672">
        <f t="shared" si="86"/>
        <v>400</v>
      </c>
      <c r="W672">
        <f t="shared" si="87"/>
        <v>65000</v>
      </c>
    </row>
    <row r="673" spans="1:23" ht="15.75" customHeight="1" x14ac:dyDescent="0.3">
      <c r="A673" s="2" t="s">
        <v>29</v>
      </c>
      <c r="B673" s="2">
        <v>1128299</v>
      </c>
      <c r="C673" s="3">
        <v>44004</v>
      </c>
      <c r="D673" s="12" t="str" cm="1">
        <f t="array" ref="D673">_xlfn.SWITCH(WEEKDAY(C673,2), 1, "Lundi", 2, "Mardi", 3, "Mercredi", 4, "Jeudi", 5, "Vendredi", 6, "Samedi", 7, "Dimanche", "Erreur")</f>
        <v>Lundi</v>
      </c>
      <c r="E673" s="2" t="s">
        <v>30</v>
      </c>
      <c r="F673" s="2" t="s">
        <v>45</v>
      </c>
      <c r="G673" s="2" t="s">
        <v>46</v>
      </c>
      <c r="H673" s="4" t="s">
        <v>20</v>
      </c>
      <c r="I673" s="5">
        <v>60</v>
      </c>
      <c r="J673" s="6">
        <v>300</v>
      </c>
      <c r="K673" s="7">
        <v>180000</v>
      </c>
      <c r="L673" s="7">
        <v>54000</v>
      </c>
      <c r="M673" s="8">
        <v>0.3</v>
      </c>
      <c r="N673" s="2" t="s">
        <v>17</v>
      </c>
      <c r="O673">
        <f t="shared" si="80"/>
        <v>2020</v>
      </c>
      <c r="P673">
        <f t="shared" si="81"/>
        <v>6</v>
      </c>
      <c r="Q673" t="str">
        <f t="shared" si="82"/>
        <v>juin</v>
      </c>
      <c r="R673" t="str">
        <f t="shared" si="83"/>
        <v>Washington</v>
      </c>
      <c r="S673" t="str">
        <f t="shared" si="84"/>
        <v>2020-06</v>
      </c>
      <c r="T673">
        <f>IF(AND(COUNTIF(Calculs!$Q$2:$Q$12,$O673)&gt;0,COUNTIF(Calculs!$S$2:$S$12,$E673)&gt;0,COUNTIF(Calculs!$U$2:$U$12,$H673)&gt;0),1,0)</f>
        <v>1</v>
      </c>
      <c r="U673">
        <f t="shared" si="85"/>
        <v>180000</v>
      </c>
      <c r="V673">
        <f t="shared" si="86"/>
        <v>300</v>
      </c>
      <c r="W673">
        <f t="shared" si="87"/>
        <v>54000</v>
      </c>
    </row>
    <row r="674" spans="1:23" ht="15.75" customHeight="1" x14ac:dyDescent="0.3">
      <c r="A674" s="2" t="s">
        <v>29</v>
      </c>
      <c r="B674" s="2">
        <v>1128299</v>
      </c>
      <c r="C674" s="3">
        <v>44005</v>
      </c>
      <c r="D674" s="12" t="str" cm="1">
        <f t="array" ref="D674">_xlfn.SWITCH(WEEKDAY(C674,2), 1, "Lundi", 2, "Mardi", 3, "Mercredi", 4, "Jeudi", 5, "Vendredi", 6, "Samedi", 7, "Dimanche", "Erreur")</f>
        <v>Mardi</v>
      </c>
      <c r="E674" s="2" t="s">
        <v>30</v>
      </c>
      <c r="F674" s="2" t="s">
        <v>45</v>
      </c>
      <c r="G674" s="2" t="s">
        <v>46</v>
      </c>
      <c r="H674" s="4" t="s">
        <v>21</v>
      </c>
      <c r="I674" s="5">
        <v>65</v>
      </c>
      <c r="J674" s="6">
        <v>200</v>
      </c>
      <c r="K674" s="7">
        <v>130000</v>
      </c>
      <c r="L674" s="7">
        <v>32500</v>
      </c>
      <c r="M674" s="8">
        <v>0.25</v>
      </c>
      <c r="N674" s="2" t="s">
        <v>17</v>
      </c>
      <c r="O674">
        <f t="shared" si="80"/>
        <v>2020</v>
      </c>
      <c r="P674">
        <f t="shared" si="81"/>
        <v>6</v>
      </c>
      <c r="Q674" t="str">
        <f t="shared" si="82"/>
        <v>juin</v>
      </c>
      <c r="R674" t="str">
        <f t="shared" si="83"/>
        <v>Washington</v>
      </c>
      <c r="S674" t="str">
        <f t="shared" si="84"/>
        <v>2020-06</v>
      </c>
      <c r="T674">
        <f>IF(AND(COUNTIF(Calculs!$Q$2:$Q$12,$O674)&gt;0,COUNTIF(Calculs!$S$2:$S$12,$E674)&gt;0,COUNTIF(Calculs!$U$2:$U$12,$H674)&gt;0),1,0)</f>
        <v>1</v>
      </c>
      <c r="U674">
        <f t="shared" si="85"/>
        <v>130000</v>
      </c>
      <c r="V674">
        <f t="shared" si="86"/>
        <v>200</v>
      </c>
      <c r="W674">
        <f t="shared" si="87"/>
        <v>32500</v>
      </c>
    </row>
    <row r="675" spans="1:23" ht="15.75" customHeight="1" x14ac:dyDescent="0.3">
      <c r="A675" s="2" t="s">
        <v>29</v>
      </c>
      <c r="B675" s="2">
        <v>1128299</v>
      </c>
      <c r="C675" s="3">
        <v>44006</v>
      </c>
      <c r="D675" s="12" t="str" cm="1">
        <f t="array" ref="D675">_xlfn.SWITCH(WEEKDAY(C675,2), 1, "Lundi", 2, "Mardi", 3, "Mercredi", 4, "Jeudi", 5, "Vendredi", 6, "Samedi", 7, "Dimanche", "Erreur")</f>
        <v>Mercredi</v>
      </c>
      <c r="E675" s="2" t="s">
        <v>30</v>
      </c>
      <c r="F675" s="2" t="s">
        <v>45</v>
      </c>
      <c r="G675" s="2" t="s">
        <v>46</v>
      </c>
      <c r="H675" s="4" t="s">
        <v>22</v>
      </c>
      <c r="I675" s="5">
        <v>80</v>
      </c>
      <c r="J675" s="6">
        <v>500</v>
      </c>
      <c r="K675" s="7">
        <v>400000</v>
      </c>
      <c r="L675" s="7">
        <v>80000</v>
      </c>
      <c r="M675" s="8">
        <v>0.2</v>
      </c>
      <c r="N675" s="2" t="s">
        <v>17</v>
      </c>
      <c r="O675">
        <f t="shared" si="80"/>
        <v>2020</v>
      </c>
      <c r="P675">
        <f t="shared" si="81"/>
        <v>6</v>
      </c>
      <c r="Q675" t="str">
        <f t="shared" si="82"/>
        <v>juin</v>
      </c>
      <c r="R675" t="str">
        <f t="shared" si="83"/>
        <v>Washington</v>
      </c>
      <c r="S675" t="str">
        <f t="shared" si="84"/>
        <v>2020-06</v>
      </c>
      <c r="T675">
        <f>IF(AND(COUNTIF(Calculs!$Q$2:$Q$12,$O675)&gt;0,COUNTIF(Calculs!$S$2:$S$12,$E675)&gt;0,COUNTIF(Calculs!$U$2:$U$12,$H675)&gt;0),1,0)</f>
        <v>1</v>
      </c>
      <c r="U675">
        <f t="shared" si="85"/>
        <v>400000</v>
      </c>
      <c r="V675">
        <f t="shared" si="86"/>
        <v>500</v>
      </c>
      <c r="W675">
        <f t="shared" si="87"/>
        <v>80000</v>
      </c>
    </row>
    <row r="676" spans="1:23" ht="15.75" customHeight="1" x14ac:dyDescent="0.3">
      <c r="A676" s="2" t="s">
        <v>29</v>
      </c>
      <c r="B676" s="2">
        <v>1128299</v>
      </c>
      <c r="C676" s="3">
        <v>44007</v>
      </c>
      <c r="D676" s="12" t="str" cm="1">
        <f t="array" ref="D676">_xlfn.SWITCH(WEEKDAY(C676,2), 1, "Lundi", 2, "Mardi", 3, "Mercredi", 4, "Jeudi", 5, "Vendredi", 6, "Samedi", 7, "Dimanche", "Erreur")</f>
        <v>Jeudi</v>
      </c>
      <c r="E676" s="2" t="s">
        <v>30</v>
      </c>
      <c r="F676" s="2" t="s">
        <v>45</v>
      </c>
      <c r="G676" s="2" t="s">
        <v>46</v>
      </c>
      <c r="H676" s="4" t="s">
        <v>16</v>
      </c>
      <c r="I676" s="5">
        <v>75</v>
      </c>
      <c r="J676" s="6">
        <v>750</v>
      </c>
      <c r="K676" s="7">
        <v>562500</v>
      </c>
      <c r="L676" s="7">
        <v>168750</v>
      </c>
      <c r="M676" s="8">
        <v>0.3</v>
      </c>
      <c r="N676" s="2" t="s">
        <v>17</v>
      </c>
      <c r="O676">
        <f t="shared" si="80"/>
        <v>2020</v>
      </c>
      <c r="P676">
        <f t="shared" si="81"/>
        <v>6</v>
      </c>
      <c r="Q676" t="str">
        <f t="shared" si="82"/>
        <v>juin</v>
      </c>
      <c r="R676" t="str">
        <f t="shared" si="83"/>
        <v>Washington</v>
      </c>
      <c r="S676" t="str">
        <f t="shared" si="84"/>
        <v>2020-06</v>
      </c>
      <c r="T676">
        <f>IF(AND(COUNTIF(Calculs!$Q$2:$Q$12,$O676)&gt;0,COUNTIF(Calculs!$S$2:$S$12,$E676)&gt;0,COUNTIF(Calculs!$U$2:$U$12,$H676)&gt;0),1,0)</f>
        <v>1</v>
      </c>
      <c r="U676">
        <f t="shared" si="85"/>
        <v>562500</v>
      </c>
      <c r="V676">
        <f t="shared" si="86"/>
        <v>750</v>
      </c>
      <c r="W676">
        <f t="shared" si="87"/>
        <v>168750</v>
      </c>
    </row>
    <row r="677" spans="1:23" ht="15.75" customHeight="1" x14ac:dyDescent="0.3">
      <c r="A677" s="2" t="s">
        <v>29</v>
      </c>
      <c r="B677" s="2">
        <v>1128299</v>
      </c>
      <c r="C677" s="3">
        <v>44008</v>
      </c>
      <c r="D677" s="12" t="str" cm="1">
        <f t="array" ref="D677">_xlfn.SWITCH(WEEKDAY(C677,2), 1, "Lundi", 2, "Mardi", 3, "Mercredi", 4, "Jeudi", 5, "Vendredi", 6, "Samedi", 7, "Dimanche", "Erreur")</f>
        <v>Vendredi</v>
      </c>
      <c r="E677" s="2" t="s">
        <v>30</v>
      </c>
      <c r="F677" s="2" t="s">
        <v>45</v>
      </c>
      <c r="G677" s="2" t="s">
        <v>46</v>
      </c>
      <c r="H677" s="4" t="s">
        <v>18</v>
      </c>
      <c r="I677" s="5">
        <v>80</v>
      </c>
      <c r="J677" s="6">
        <v>625</v>
      </c>
      <c r="K677" s="7">
        <v>500000</v>
      </c>
      <c r="L677" s="7">
        <v>125000</v>
      </c>
      <c r="M677" s="8">
        <v>0.25</v>
      </c>
      <c r="N677" s="2" t="s">
        <v>17</v>
      </c>
      <c r="O677">
        <f t="shared" si="80"/>
        <v>2020</v>
      </c>
      <c r="P677">
        <f t="shared" si="81"/>
        <v>6</v>
      </c>
      <c r="Q677" t="str">
        <f t="shared" si="82"/>
        <v>juin</v>
      </c>
      <c r="R677" t="str">
        <f t="shared" si="83"/>
        <v>Washington</v>
      </c>
      <c r="S677" t="str">
        <f t="shared" si="84"/>
        <v>2020-06</v>
      </c>
      <c r="T677">
        <f>IF(AND(COUNTIF(Calculs!$Q$2:$Q$12,$O677)&gt;0,COUNTIF(Calculs!$S$2:$S$12,$E677)&gt;0,COUNTIF(Calculs!$U$2:$U$12,$H677)&gt;0),1,0)</f>
        <v>1</v>
      </c>
      <c r="U677">
        <f t="shared" si="85"/>
        <v>500000</v>
      </c>
      <c r="V677">
        <f t="shared" si="86"/>
        <v>625</v>
      </c>
      <c r="W677">
        <f t="shared" si="87"/>
        <v>125000</v>
      </c>
    </row>
    <row r="678" spans="1:23" ht="15.75" customHeight="1" x14ac:dyDescent="0.3">
      <c r="A678" s="2" t="s">
        <v>29</v>
      </c>
      <c r="B678" s="2">
        <v>1128299</v>
      </c>
      <c r="C678" s="3">
        <v>44009</v>
      </c>
      <c r="D678" s="12" t="str" cm="1">
        <f t="array" ref="D678">_xlfn.SWITCH(WEEKDAY(C678,2), 1, "Lundi", 2, "Mardi", 3, "Mercredi", 4, "Jeudi", 5, "Vendredi", 6, "Samedi", 7, "Dimanche", "Erreur")</f>
        <v>Samedi</v>
      </c>
      <c r="E678" s="2" t="s">
        <v>30</v>
      </c>
      <c r="F678" s="2" t="s">
        <v>45</v>
      </c>
      <c r="G678" s="2" t="s">
        <v>46</v>
      </c>
      <c r="H678" s="4" t="s">
        <v>19</v>
      </c>
      <c r="I678" s="5">
        <v>80</v>
      </c>
      <c r="J678" s="6">
        <v>625</v>
      </c>
      <c r="K678" s="7">
        <v>500000</v>
      </c>
      <c r="L678" s="7">
        <v>125000</v>
      </c>
      <c r="M678" s="8">
        <v>0.25</v>
      </c>
      <c r="N678" s="2" t="s">
        <v>17</v>
      </c>
      <c r="O678">
        <f t="shared" si="80"/>
        <v>2020</v>
      </c>
      <c r="P678">
        <f t="shared" si="81"/>
        <v>6</v>
      </c>
      <c r="Q678" t="str">
        <f t="shared" si="82"/>
        <v>juin</v>
      </c>
      <c r="R678" t="str">
        <f t="shared" si="83"/>
        <v>Washington</v>
      </c>
      <c r="S678" t="str">
        <f t="shared" si="84"/>
        <v>2020-06</v>
      </c>
      <c r="T678">
        <f>IF(AND(COUNTIF(Calculs!$Q$2:$Q$12,$O678)&gt;0,COUNTIF(Calculs!$S$2:$S$12,$E678)&gt;0,COUNTIF(Calculs!$U$2:$U$12,$H678)&gt;0),1,0)</f>
        <v>1</v>
      </c>
      <c r="U678">
        <f t="shared" si="85"/>
        <v>500000</v>
      </c>
      <c r="V678">
        <f t="shared" si="86"/>
        <v>625</v>
      </c>
      <c r="W678">
        <f t="shared" si="87"/>
        <v>125000</v>
      </c>
    </row>
    <row r="679" spans="1:23" ht="15.75" customHeight="1" x14ac:dyDescent="0.3">
      <c r="A679" s="2" t="s">
        <v>29</v>
      </c>
      <c r="B679" s="2">
        <v>1128299</v>
      </c>
      <c r="C679" s="3">
        <v>44010</v>
      </c>
      <c r="D679" s="12" t="str" cm="1">
        <f t="array" ref="D679">_xlfn.SWITCH(WEEKDAY(C679,2), 1, "Lundi", 2, "Mardi", 3, "Mercredi", 4, "Jeudi", 5, "Vendredi", 6, "Samedi", 7, "Dimanche", "Erreur")</f>
        <v>Dimanche</v>
      </c>
      <c r="E679" s="2" t="s">
        <v>30</v>
      </c>
      <c r="F679" s="2" t="s">
        <v>45</v>
      </c>
      <c r="G679" s="2" t="s">
        <v>46</v>
      </c>
      <c r="H679" s="4" t="s">
        <v>20</v>
      </c>
      <c r="I679" s="5">
        <v>80</v>
      </c>
      <c r="J679" s="6">
        <v>500</v>
      </c>
      <c r="K679" s="7">
        <v>400000</v>
      </c>
      <c r="L679" s="7">
        <v>120000</v>
      </c>
      <c r="M679" s="8">
        <v>0.3</v>
      </c>
      <c r="N679" s="2" t="s">
        <v>17</v>
      </c>
      <c r="O679">
        <f t="shared" si="80"/>
        <v>2020</v>
      </c>
      <c r="P679">
        <f t="shared" si="81"/>
        <v>6</v>
      </c>
      <c r="Q679" t="str">
        <f t="shared" si="82"/>
        <v>juin</v>
      </c>
      <c r="R679" t="str">
        <f t="shared" si="83"/>
        <v>Washington</v>
      </c>
      <c r="S679" t="str">
        <f t="shared" si="84"/>
        <v>2020-06</v>
      </c>
      <c r="T679">
        <f>IF(AND(COUNTIF(Calculs!$Q$2:$Q$12,$O679)&gt;0,COUNTIF(Calculs!$S$2:$S$12,$E679)&gt;0,COUNTIF(Calculs!$U$2:$U$12,$H679)&gt;0),1,0)</f>
        <v>1</v>
      </c>
      <c r="U679">
        <f t="shared" si="85"/>
        <v>400000</v>
      </c>
      <c r="V679">
        <f t="shared" si="86"/>
        <v>500</v>
      </c>
      <c r="W679">
        <f t="shared" si="87"/>
        <v>120000</v>
      </c>
    </row>
    <row r="680" spans="1:23" ht="15.75" customHeight="1" x14ac:dyDescent="0.3">
      <c r="A680" s="2" t="s">
        <v>29</v>
      </c>
      <c r="B680" s="2">
        <v>1128299</v>
      </c>
      <c r="C680" s="3">
        <v>44011</v>
      </c>
      <c r="D680" s="12" t="str" cm="1">
        <f t="array" ref="D680">_xlfn.SWITCH(WEEKDAY(C680,2), 1, "Lundi", 2, "Mardi", 3, "Mercredi", 4, "Jeudi", 5, "Vendredi", 6, "Samedi", 7, "Dimanche", "Erreur")</f>
        <v>Lundi</v>
      </c>
      <c r="E680" s="2" t="s">
        <v>30</v>
      </c>
      <c r="F680" s="2" t="s">
        <v>45</v>
      </c>
      <c r="G680" s="2" t="s">
        <v>46</v>
      </c>
      <c r="H680" s="4" t="s">
        <v>21</v>
      </c>
      <c r="I680" s="5">
        <v>85.000000000000014</v>
      </c>
      <c r="J680" s="6">
        <v>375</v>
      </c>
      <c r="K680" s="7">
        <v>318750.00000000006</v>
      </c>
      <c r="L680" s="7">
        <v>79687.500000000015</v>
      </c>
      <c r="M680" s="8">
        <v>0.25</v>
      </c>
      <c r="N680" s="2" t="s">
        <v>17</v>
      </c>
      <c r="O680">
        <f t="shared" si="80"/>
        <v>2020</v>
      </c>
      <c r="P680">
        <f t="shared" si="81"/>
        <v>6</v>
      </c>
      <c r="Q680" t="str">
        <f t="shared" si="82"/>
        <v>juin</v>
      </c>
      <c r="R680" t="str">
        <f t="shared" si="83"/>
        <v>Washington</v>
      </c>
      <c r="S680" t="str">
        <f t="shared" si="84"/>
        <v>2020-06</v>
      </c>
      <c r="T680">
        <f>IF(AND(COUNTIF(Calculs!$Q$2:$Q$12,$O680)&gt;0,COUNTIF(Calculs!$S$2:$S$12,$E680)&gt;0,COUNTIF(Calculs!$U$2:$U$12,$H680)&gt;0),1,0)</f>
        <v>1</v>
      </c>
      <c r="U680">
        <f t="shared" si="85"/>
        <v>318750.00000000006</v>
      </c>
      <c r="V680">
        <f t="shared" si="86"/>
        <v>375</v>
      </c>
      <c r="W680">
        <f t="shared" si="87"/>
        <v>79687.500000000015</v>
      </c>
    </row>
    <row r="681" spans="1:23" ht="15.75" customHeight="1" x14ac:dyDescent="0.3">
      <c r="A681" s="2" t="s">
        <v>29</v>
      </c>
      <c r="B681" s="2">
        <v>1128299</v>
      </c>
      <c r="C681" s="3">
        <v>44012</v>
      </c>
      <c r="D681" s="12" t="str" cm="1">
        <f t="array" ref="D681">_xlfn.SWITCH(WEEKDAY(C681,2), 1, "Lundi", 2, "Mardi", 3, "Mercredi", 4, "Jeudi", 5, "Vendredi", 6, "Samedi", 7, "Dimanche", "Erreur")</f>
        <v>Mardi</v>
      </c>
      <c r="E681" s="2" t="s">
        <v>30</v>
      </c>
      <c r="F681" s="2" t="s">
        <v>45</v>
      </c>
      <c r="G681" s="2" t="s">
        <v>46</v>
      </c>
      <c r="H681" s="4" t="s">
        <v>22</v>
      </c>
      <c r="I681" s="5">
        <v>100</v>
      </c>
      <c r="J681" s="6">
        <v>675</v>
      </c>
      <c r="K681" s="7">
        <v>675000</v>
      </c>
      <c r="L681" s="7">
        <v>135000</v>
      </c>
      <c r="M681" s="8">
        <v>0.2</v>
      </c>
      <c r="N681" s="2" t="s">
        <v>17</v>
      </c>
      <c r="O681">
        <f t="shared" si="80"/>
        <v>2020</v>
      </c>
      <c r="P681">
        <f t="shared" si="81"/>
        <v>6</v>
      </c>
      <c r="Q681" t="str">
        <f t="shared" si="82"/>
        <v>juin</v>
      </c>
      <c r="R681" t="str">
        <f t="shared" si="83"/>
        <v>Washington</v>
      </c>
      <c r="S681" t="str">
        <f t="shared" si="84"/>
        <v>2020-06</v>
      </c>
      <c r="T681">
        <f>IF(AND(COUNTIF(Calculs!$Q$2:$Q$12,$O681)&gt;0,COUNTIF(Calculs!$S$2:$S$12,$E681)&gt;0,COUNTIF(Calculs!$U$2:$U$12,$H681)&gt;0),1,0)</f>
        <v>1</v>
      </c>
      <c r="U681">
        <f t="shared" si="85"/>
        <v>675000</v>
      </c>
      <c r="V681">
        <f t="shared" si="86"/>
        <v>675</v>
      </c>
      <c r="W681">
        <f t="shared" si="87"/>
        <v>135000</v>
      </c>
    </row>
    <row r="682" spans="1:23" ht="15.75" customHeight="1" x14ac:dyDescent="0.3">
      <c r="A682" s="2" t="s">
        <v>29</v>
      </c>
      <c r="B682" s="2">
        <v>1128299</v>
      </c>
      <c r="C682" s="3">
        <v>44013</v>
      </c>
      <c r="D682" s="12" t="str" cm="1">
        <f t="array" ref="D682">_xlfn.SWITCH(WEEKDAY(C682,2), 1, "Lundi", 2, "Mardi", 3, "Mercredi", 4, "Jeudi", 5, "Vendredi", 6, "Samedi", 7, "Dimanche", "Erreur")</f>
        <v>Mercredi</v>
      </c>
      <c r="E682" s="2" t="s">
        <v>30</v>
      </c>
      <c r="F682" s="2" t="s">
        <v>45</v>
      </c>
      <c r="G682" s="2" t="s">
        <v>46</v>
      </c>
      <c r="H682" s="4" t="s">
        <v>16</v>
      </c>
      <c r="I682" s="5">
        <v>80</v>
      </c>
      <c r="J682" s="6">
        <v>825</v>
      </c>
      <c r="K682" s="7">
        <v>660000</v>
      </c>
      <c r="L682" s="7">
        <v>198000</v>
      </c>
      <c r="M682" s="8">
        <v>0.3</v>
      </c>
      <c r="N682" s="2" t="s">
        <v>17</v>
      </c>
      <c r="O682">
        <f t="shared" si="80"/>
        <v>2020</v>
      </c>
      <c r="P682">
        <f t="shared" si="81"/>
        <v>7</v>
      </c>
      <c r="Q682" t="str">
        <f t="shared" si="82"/>
        <v>juil</v>
      </c>
      <c r="R682" t="str">
        <f t="shared" si="83"/>
        <v>Washington</v>
      </c>
      <c r="S682" t="str">
        <f t="shared" si="84"/>
        <v>2020-07</v>
      </c>
      <c r="T682">
        <f>IF(AND(COUNTIF(Calculs!$Q$2:$Q$12,$O682)&gt;0,COUNTIF(Calculs!$S$2:$S$12,$E682)&gt;0,COUNTIF(Calculs!$U$2:$U$12,$H682)&gt;0),1,0)</f>
        <v>1</v>
      </c>
      <c r="U682">
        <f t="shared" si="85"/>
        <v>660000</v>
      </c>
      <c r="V682">
        <f t="shared" si="86"/>
        <v>825</v>
      </c>
      <c r="W682">
        <f t="shared" si="87"/>
        <v>198000</v>
      </c>
    </row>
    <row r="683" spans="1:23" ht="15.75" customHeight="1" x14ac:dyDescent="0.3">
      <c r="A683" s="2" t="s">
        <v>29</v>
      </c>
      <c r="B683" s="2">
        <v>1128299</v>
      </c>
      <c r="C683" s="3">
        <v>44014</v>
      </c>
      <c r="D683" s="12" t="str" cm="1">
        <f t="array" ref="D683">_xlfn.SWITCH(WEEKDAY(C683,2), 1, "Lundi", 2, "Mardi", 3, "Mercredi", 4, "Jeudi", 5, "Vendredi", 6, "Samedi", 7, "Dimanche", "Erreur")</f>
        <v>Jeudi</v>
      </c>
      <c r="E683" s="2" t="s">
        <v>30</v>
      </c>
      <c r="F683" s="2" t="s">
        <v>45</v>
      </c>
      <c r="G683" s="2" t="s">
        <v>46</v>
      </c>
      <c r="H683" s="4" t="s">
        <v>18</v>
      </c>
      <c r="I683" s="5">
        <v>85.000000000000014</v>
      </c>
      <c r="J683" s="6">
        <v>675</v>
      </c>
      <c r="K683" s="7">
        <v>573750.00000000012</v>
      </c>
      <c r="L683" s="7">
        <v>143437.50000000003</v>
      </c>
      <c r="M683" s="8">
        <v>0.25</v>
      </c>
      <c r="N683" s="2" t="s">
        <v>17</v>
      </c>
      <c r="O683">
        <f t="shared" si="80"/>
        <v>2020</v>
      </c>
      <c r="P683">
        <f t="shared" si="81"/>
        <v>7</v>
      </c>
      <c r="Q683" t="str">
        <f t="shared" si="82"/>
        <v>juil</v>
      </c>
      <c r="R683" t="str">
        <f t="shared" si="83"/>
        <v>Washington</v>
      </c>
      <c r="S683" t="str">
        <f t="shared" si="84"/>
        <v>2020-07</v>
      </c>
      <c r="T683">
        <f>IF(AND(COUNTIF(Calculs!$Q$2:$Q$12,$O683)&gt;0,COUNTIF(Calculs!$S$2:$S$12,$E683)&gt;0,COUNTIF(Calculs!$U$2:$U$12,$H683)&gt;0),1,0)</f>
        <v>1</v>
      </c>
      <c r="U683">
        <f t="shared" si="85"/>
        <v>573750.00000000012</v>
      </c>
      <c r="V683">
        <f t="shared" si="86"/>
        <v>675</v>
      </c>
      <c r="W683">
        <f t="shared" si="87"/>
        <v>143437.50000000003</v>
      </c>
    </row>
    <row r="684" spans="1:23" ht="15.75" customHeight="1" x14ac:dyDescent="0.3">
      <c r="A684" s="2" t="s">
        <v>29</v>
      </c>
      <c r="B684" s="2">
        <v>1128299</v>
      </c>
      <c r="C684" s="3">
        <v>44015</v>
      </c>
      <c r="D684" s="12" t="str" cm="1">
        <f t="array" ref="D684">_xlfn.SWITCH(WEEKDAY(C684,2), 1, "Lundi", 2, "Mardi", 3, "Mercredi", 4, "Jeudi", 5, "Vendredi", 6, "Samedi", 7, "Dimanche", "Erreur")</f>
        <v>Vendredi</v>
      </c>
      <c r="E684" s="2" t="s">
        <v>30</v>
      </c>
      <c r="F684" s="2" t="s">
        <v>45</v>
      </c>
      <c r="G684" s="2" t="s">
        <v>46</v>
      </c>
      <c r="H684" s="4" t="s">
        <v>19</v>
      </c>
      <c r="I684" s="5">
        <v>85.000000000000014</v>
      </c>
      <c r="J684" s="6">
        <v>625</v>
      </c>
      <c r="K684" s="7">
        <v>531250.00000000012</v>
      </c>
      <c r="L684" s="7">
        <v>132812.50000000003</v>
      </c>
      <c r="M684" s="8">
        <v>0.25</v>
      </c>
      <c r="N684" s="2" t="s">
        <v>17</v>
      </c>
      <c r="O684">
        <f t="shared" si="80"/>
        <v>2020</v>
      </c>
      <c r="P684">
        <f t="shared" si="81"/>
        <v>7</v>
      </c>
      <c r="Q684" t="str">
        <f t="shared" si="82"/>
        <v>juil</v>
      </c>
      <c r="R684" t="str">
        <f t="shared" si="83"/>
        <v>Washington</v>
      </c>
      <c r="S684" t="str">
        <f t="shared" si="84"/>
        <v>2020-07</v>
      </c>
      <c r="T684">
        <f>IF(AND(COUNTIF(Calculs!$Q$2:$Q$12,$O684)&gt;0,COUNTIF(Calculs!$S$2:$S$12,$E684)&gt;0,COUNTIF(Calculs!$U$2:$U$12,$H684)&gt;0),1,0)</f>
        <v>1</v>
      </c>
      <c r="U684">
        <f t="shared" si="85"/>
        <v>531250.00000000012</v>
      </c>
      <c r="V684">
        <f t="shared" si="86"/>
        <v>625</v>
      </c>
      <c r="W684">
        <f t="shared" si="87"/>
        <v>132812.50000000003</v>
      </c>
    </row>
    <row r="685" spans="1:23" ht="15.75" customHeight="1" x14ac:dyDescent="0.3">
      <c r="A685" s="2" t="s">
        <v>29</v>
      </c>
      <c r="B685" s="2">
        <v>1128299</v>
      </c>
      <c r="C685" s="3">
        <v>44016</v>
      </c>
      <c r="D685" s="12" t="str" cm="1">
        <f t="array" ref="D685">_xlfn.SWITCH(WEEKDAY(C685,2), 1, "Lundi", 2, "Mardi", 3, "Mercredi", 4, "Jeudi", 5, "Vendredi", 6, "Samedi", 7, "Dimanche", "Erreur")</f>
        <v>Samedi</v>
      </c>
      <c r="E685" s="2" t="s">
        <v>30</v>
      </c>
      <c r="F685" s="2" t="s">
        <v>45</v>
      </c>
      <c r="G685" s="2" t="s">
        <v>46</v>
      </c>
      <c r="H685" s="4" t="s">
        <v>20</v>
      </c>
      <c r="I685" s="5">
        <v>80</v>
      </c>
      <c r="J685" s="6">
        <v>525</v>
      </c>
      <c r="K685" s="7">
        <v>420000</v>
      </c>
      <c r="L685" s="7">
        <v>126000</v>
      </c>
      <c r="M685" s="8">
        <v>0.3</v>
      </c>
      <c r="N685" s="2" t="s">
        <v>17</v>
      </c>
      <c r="O685">
        <f t="shared" si="80"/>
        <v>2020</v>
      </c>
      <c r="P685">
        <f t="shared" si="81"/>
        <v>7</v>
      </c>
      <c r="Q685" t="str">
        <f t="shared" si="82"/>
        <v>juil</v>
      </c>
      <c r="R685" t="str">
        <f t="shared" si="83"/>
        <v>Washington</v>
      </c>
      <c r="S685" t="str">
        <f t="shared" si="84"/>
        <v>2020-07</v>
      </c>
      <c r="T685">
        <f>IF(AND(COUNTIF(Calculs!$Q$2:$Q$12,$O685)&gt;0,COUNTIF(Calculs!$S$2:$S$12,$E685)&gt;0,COUNTIF(Calculs!$U$2:$U$12,$H685)&gt;0),1,0)</f>
        <v>1</v>
      </c>
      <c r="U685">
        <f t="shared" si="85"/>
        <v>420000</v>
      </c>
      <c r="V685">
        <f t="shared" si="86"/>
        <v>525</v>
      </c>
      <c r="W685">
        <f t="shared" si="87"/>
        <v>126000</v>
      </c>
    </row>
    <row r="686" spans="1:23" ht="15.75" customHeight="1" x14ac:dyDescent="0.3">
      <c r="A686" s="2" t="s">
        <v>29</v>
      </c>
      <c r="B686" s="2">
        <v>1128299</v>
      </c>
      <c r="C686" s="3">
        <v>44017</v>
      </c>
      <c r="D686" s="12" t="str" cm="1">
        <f t="array" ref="D686">_xlfn.SWITCH(WEEKDAY(C686,2), 1, "Lundi", 2, "Mardi", 3, "Mercredi", 4, "Jeudi", 5, "Vendredi", 6, "Samedi", 7, "Dimanche", "Erreur")</f>
        <v>Dimanche</v>
      </c>
      <c r="E686" s="2" t="s">
        <v>30</v>
      </c>
      <c r="F686" s="2" t="s">
        <v>45</v>
      </c>
      <c r="G686" s="2" t="s">
        <v>46</v>
      </c>
      <c r="H686" s="4" t="s">
        <v>21</v>
      </c>
      <c r="I686" s="5">
        <v>85.000000000000014</v>
      </c>
      <c r="J686" s="6">
        <v>575</v>
      </c>
      <c r="K686" s="7">
        <v>488750.00000000006</v>
      </c>
      <c r="L686" s="7">
        <v>122187.50000000001</v>
      </c>
      <c r="M686" s="8">
        <v>0.25</v>
      </c>
      <c r="N686" s="2" t="s">
        <v>17</v>
      </c>
      <c r="O686">
        <f t="shared" si="80"/>
        <v>2020</v>
      </c>
      <c r="P686">
        <f t="shared" si="81"/>
        <v>7</v>
      </c>
      <c r="Q686" t="str">
        <f t="shared" si="82"/>
        <v>juil</v>
      </c>
      <c r="R686" t="str">
        <f t="shared" si="83"/>
        <v>Washington</v>
      </c>
      <c r="S686" t="str">
        <f t="shared" si="84"/>
        <v>2020-07</v>
      </c>
      <c r="T686">
        <f>IF(AND(COUNTIF(Calculs!$Q$2:$Q$12,$O686)&gt;0,COUNTIF(Calculs!$S$2:$S$12,$E686)&gt;0,COUNTIF(Calculs!$U$2:$U$12,$H686)&gt;0),1,0)</f>
        <v>1</v>
      </c>
      <c r="U686">
        <f t="shared" si="85"/>
        <v>488750.00000000006</v>
      </c>
      <c r="V686">
        <f t="shared" si="86"/>
        <v>575</v>
      </c>
      <c r="W686">
        <f t="shared" si="87"/>
        <v>122187.50000000001</v>
      </c>
    </row>
    <row r="687" spans="1:23" ht="15.75" customHeight="1" x14ac:dyDescent="0.3">
      <c r="A687" s="2" t="s">
        <v>29</v>
      </c>
      <c r="B687" s="2">
        <v>1128299</v>
      </c>
      <c r="C687" s="3">
        <v>44018</v>
      </c>
      <c r="D687" s="12" t="str" cm="1">
        <f t="array" ref="D687">_xlfn.SWITCH(WEEKDAY(C687,2), 1, "Lundi", 2, "Mardi", 3, "Mercredi", 4, "Jeudi", 5, "Vendredi", 6, "Samedi", 7, "Dimanche", "Erreur")</f>
        <v>Lundi</v>
      </c>
      <c r="E687" s="2" t="s">
        <v>30</v>
      </c>
      <c r="F687" s="2" t="s">
        <v>45</v>
      </c>
      <c r="G687" s="2" t="s">
        <v>46</v>
      </c>
      <c r="H687" s="4" t="s">
        <v>22</v>
      </c>
      <c r="I687" s="5">
        <v>100</v>
      </c>
      <c r="J687" s="6">
        <v>575</v>
      </c>
      <c r="K687" s="7">
        <v>575000</v>
      </c>
      <c r="L687" s="7">
        <v>115000</v>
      </c>
      <c r="M687" s="8">
        <v>0.2</v>
      </c>
      <c r="N687" s="2" t="s">
        <v>17</v>
      </c>
      <c r="O687">
        <f t="shared" si="80"/>
        <v>2020</v>
      </c>
      <c r="P687">
        <f t="shared" si="81"/>
        <v>7</v>
      </c>
      <c r="Q687" t="str">
        <f t="shared" si="82"/>
        <v>juil</v>
      </c>
      <c r="R687" t="str">
        <f t="shared" si="83"/>
        <v>Washington</v>
      </c>
      <c r="S687" t="str">
        <f t="shared" si="84"/>
        <v>2020-07</v>
      </c>
      <c r="T687">
        <f>IF(AND(COUNTIF(Calculs!$Q$2:$Q$12,$O687)&gt;0,COUNTIF(Calculs!$S$2:$S$12,$E687)&gt;0,COUNTIF(Calculs!$U$2:$U$12,$H687)&gt;0),1,0)</f>
        <v>1</v>
      </c>
      <c r="U687">
        <f t="shared" si="85"/>
        <v>575000</v>
      </c>
      <c r="V687">
        <f t="shared" si="86"/>
        <v>575</v>
      </c>
      <c r="W687">
        <f t="shared" si="87"/>
        <v>115000</v>
      </c>
    </row>
    <row r="688" spans="1:23" ht="15.75" customHeight="1" x14ac:dyDescent="0.3">
      <c r="A688" s="2" t="s">
        <v>29</v>
      </c>
      <c r="B688" s="2">
        <v>1128299</v>
      </c>
      <c r="C688" s="3">
        <v>44019</v>
      </c>
      <c r="D688" s="12" t="str" cm="1">
        <f t="array" ref="D688">_xlfn.SWITCH(WEEKDAY(C688,2), 1, "Lundi", 2, "Mardi", 3, "Mercredi", 4, "Jeudi", 5, "Vendredi", 6, "Samedi", 7, "Dimanche", "Erreur")</f>
        <v>Mardi</v>
      </c>
      <c r="E688" s="2" t="s">
        <v>30</v>
      </c>
      <c r="F688" s="2" t="s">
        <v>45</v>
      </c>
      <c r="G688" s="2" t="s">
        <v>46</v>
      </c>
      <c r="H688" s="4" t="s">
        <v>16</v>
      </c>
      <c r="I688" s="5">
        <v>85.000000000000014</v>
      </c>
      <c r="J688" s="6">
        <v>775</v>
      </c>
      <c r="K688" s="7">
        <v>658750.00000000012</v>
      </c>
      <c r="L688" s="7">
        <v>197625.00000000003</v>
      </c>
      <c r="M688" s="8">
        <v>0.3</v>
      </c>
      <c r="N688" s="2" t="s">
        <v>17</v>
      </c>
      <c r="O688">
        <f t="shared" si="80"/>
        <v>2020</v>
      </c>
      <c r="P688">
        <f t="shared" si="81"/>
        <v>7</v>
      </c>
      <c r="Q688" t="str">
        <f t="shared" si="82"/>
        <v>juil</v>
      </c>
      <c r="R688" t="str">
        <f t="shared" si="83"/>
        <v>Washington</v>
      </c>
      <c r="S688" t="str">
        <f t="shared" si="84"/>
        <v>2020-07</v>
      </c>
      <c r="T688">
        <f>IF(AND(COUNTIF(Calculs!$Q$2:$Q$12,$O688)&gt;0,COUNTIF(Calculs!$S$2:$S$12,$E688)&gt;0,COUNTIF(Calculs!$U$2:$U$12,$H688)&gt;0),1,0)</f>
        <v>1</v>
      </c>
      <c r="U688">
        <f t="shared" si="85"/>
        <v>658750.00000000012</v>
      </c>
      <c r="V688">
        <f t="shared" si="86"/>
        <v>775</v>
      </c>
      <c r="W688">
        <f t="shared" si="87"/>
        <v>197625.00000000003</v>
      </c>
    </row>
    <row r="689" spans="1:23" ht="15.75" customHeight="1" x14ac:dyDescent="0.3">
      <c r="A689" s="2" t="s">
        <v>29</v>
      </c>
      <c r="B689" s="2">
        <v>1128299</v>
      </c>
      <c r="C689" s="3">
        <v>44020</v>
      </c>
      <c r="D689" s="12" t="str" cm="1">
        <f t="array" ref="D689">_xlfn.SWITCH(WEEKDAY(C689,2), 1, "Lundi", 2, "Mardi", 3, "Mercredi", 4, "Jeudi", 5, "Vendredi", 6, "Samedi", 7, "Dimanche", "Erreur")</f>
        <v>Mercredi</v>
      </c>
      <c r="E689" s="2" t="s">
        <v>30</v>
      </c>
      <c r="F689" s="2" t="s">
        <v>45</v>
      </c>
      <c r="G689" s="2" t="s">
        <v>46</v>
      </c>
      <c r="H689" s="4" t="s">
        <v>18</v>
      </c>
      <c r="I689" s="5">
        <v>80.000000000000014</v>
      </c>
      <c r="J689" s="6">
        <v>750</v>
      </c>
      <c r="K689" s="7">
        <v>600000.00000000012</v>
      </c>
      <c r="L689" s="7">
        <v>150000.00000000003</v>
      </c>
      <c r="M689" s="8">
        <v>0.25</v>
      </c>
      <c r="N689" s="2" t="s">
        <v>17</v>
      </c>
      <c r="O689">
        <f t="shared" si="80"/>
        <v>2020</v>
      </c>
      <c r="P689">
        <f t="shared" si="81"/>
        <v>7</v>
      </c>
      <c r="Q689" t="str">
        <f t="shared" si="82"/>
        <v>juil</v>
      </c>
      <c r="R689" t="str">
        <f t="shared" si="83"/>
        <v>Washington</v>
      </c>
      <c r="S689" t="str">
        <f t="shared" si="84"/>
        <v>2020-07</v>
      </c>
      <c r="T689">
        <f>IF(AND(COUNTIF(Calculs!$Q$2:$Q$12,$O689)&gt;0,COUNTIF(Calculs!$S$2:$S$12,$E689)&gt;0,COUNTIF(Calculs!$U$2:$U$12,$H689)&gt;0),1,0)</f>
        <v>1</v>
      </c>
      <c r="U689">
        <f t="shared" si="85"/>
        <v>600000.00000000012</v>
      </c>
      <c r="V689">
        <f t="shared" si="86"/>
        <v>750</v>
      </c>
      <c r="W689">
        <f t="shared" si="87"/>
        <v>150000.00000000003</v>
      </c>
    </row>
    <row r="690" spans="1:23" ht="15.75" customHeight="1" x14ac:dyDescent="0.3">
      <c r="A690" s="2" t="s">
        <v>29</v>
      </c>
      <c r="B690" s="2">
        <v>1128299</v>
      </c>
      <c r="C690" s="3">
        <v>44021</v>
      </c>
      <c r="D690" s="12" t="str" cm="1">
        <f t="array" ref="D690">_xlfn.SWITCH(WEEKDAY(C690,2), 1, "Lundi", 2, "Mardi", 3, "Mercredi", 4, "Jeudi", 5, "Vendredi", 6, "Samedi", 7, "Dimanche", "Erreur")</f>
        <v>Jeudi</v>
      </c>
      <c r="E690" s="2" t="s">
        <v>30</v>
      </c>
      <c r="F690" s="2" t="s">
        <v>45</v>
      </c>
      <c r="G690" s="2" t="s">
        <v>46</v>
      </c>
      <c r="H690" s="4" t="s">
        <v>19</v>
      </c>
      <c r="I690" s="5">
        <v>75.000000000000014</v>
      </c>
      <c r="J690" s="6">
        <v>625</v>
      </c>
      <c r="K690" s="7">
        <v>468750.00000000012</v>
      </c>
      <c r="L690" s="7">
        <v>117187.50000000003</v>
      </c>
      <c r="M690" s="8">
        <v>0.25</v>
      </c>
      <c r="N690" s="2" t="s">
        <v>17</v>
      </c>
      <c r="O690">
        <f t="shared" si="80"/>
        <v>2020</v>
      </c>
      <c r="P690">
        <f t="shared" si="81"/>
        <v>7</v>
      </c>
      <c r="Q690" t="str">
        <f t="shared" si="82"/>
        <v>juil</v>
      </c>
      <c r="R690" t="str">
        <f t="shared" si="83"/>
        <v>Washington</v>
      </c>
      <c r="S690" t="str">
        <f t="shared" si="84"/>
        <v>2020-07</v>
      </c>
      <c r="T690">
        <f>IF(AND(COUNTIF(Calculs!$Q$2:$Q$12,$O690)&gt;0,COUNTIF(Calculs!$S$2:$S$12,$E690)&gt;0,COUNTIF(Calculs!$U$2:$U$12,$H690)&gt;0),1,0)</f>
        <v>1</v>
      </c>
      <c r="U690">
        <f t="shared" si="85"/>
        <v>468750.00000000012</v>
      </c>
      <c r="V690">
        <f t="shared" si="86"/>
        <v>625</v>
      </c>
      <c r="W690">
        <f t="shared" si="87"/>
        <v>117187.50000000003</v>
      </c>
    </row>
    <row r="691" spans="1:23" ht="15.75" customHeight="1" x14ac:dyDescent="0.3">
      <c r="A691" s="2" t="s">
        <v>29</v>
      </c>
      <c r="B691" s="2">
        <v>1128299</v>
      </c>
      <c r="C691" s="3">
        <v>44022</v>
      </c>
      <c r="D691" s="12" t="str" cm="1">
        <f t="array" ref="D691">_xlfn.SWITCH(WEEKDAY(C691,2), 1, "Lundi", 2, "Mardi", 3, "Mercredi", 4, "Jeudi", 5, "Vendredi", 6, "Samedi", 7, "Dimanche", "Erreur")</f>
        <v>Vendredi</v>
      </c>
      <c r="E691" s="2" t="s">
        <v>30</v>
      </c>
      <c r="F691" s="2" t="s">
        <v>45</v>
      </c>
      <c r="G691" s="2" t="s">
        <v>46</v>
      </c>
      <c r="H691" s="4" t="s">
        <v>20</v>
      </c>
      <c r="I691" s="5">
        <v>75.000000000000014</v>
      </c>
      <c r="J691" s="6">
        <v>575</v>
      </c>
      <c r="K691" s="7">
        <v>431250.00000000006</v>
      </c>
      <c r="L691" s="7">
        <v>129375.00000000001</v>
      </c>
      <c r="M691" s="8">
        <v>0.3</v>
      </c>
      <c r="N691" s="2" t="s">
        <v>17</v>
      </c>
      <c r="O691">
        <f t="shared" si="80"/>
        <v>2020</v>
      </c>
      <c r="P691">
        <f t="shared" si="81"/>
        <v>7</v>
      </c>
      <c r="Q691" t="str">
        <f t="shared" si="82"/>
        <v>juil</v>
      </c>
      <c r="R691" t="str">
        <f t="shared" si="83"/>
        <v>Washington</v>
      </c>
      <c r="S691" t="str">
        <f t="shared" si="84"/>
        <v>2020-07</v>
      </c>
      <c r="T691">
        <f>IF(AND(COUNTIF(Calculs!$Q$2:$Q$12,$O691)&gt;0,COUNTIF(Calculs!$S$2:$S$12,$E691)&gt;0,COUNTIF(Calculs!$U$2:$U$12,$H691)&gt;0),1,0)</f>
        <v>1</v>
      </c>
      <c r="U691">
        <f t="shared" si="85"/>
        <v>431250.00000000006</v>
      </c>
      <c r="V691">
        <f t="shared" si="86"/>
        <v>575</v>
      </c>
      <c r="W691">
        <f t="shared" si="87"/>
        <v>129375.00000000001</v>
      </c>
    </row>
    <row r="692" spans="1:23" ht="15.75" customHeight="1" x14ac:dyDescent="0.3">
      <c r="A692" s="2" t="s">
        <v>29</v>
      </c>
      <c r="B692" s="2">
        <v>1128299</v>
      </c>
      <c r="C692" s="3">
        <v>44023</v>
      </c>
      <c r="D692" s="12" t="str" cm="1">
        <f t="array" ref="D692">_xlfn.SWITCH(WEEKDAY(C692,2), 1, "Lundi", 2, "Mardi", 3, "Mercredi", 4, "Jeudi", 5, "Vendredi", 6, "Samedi", 7, "Dimanche", "Erreur")</f>
        <v>Samedi</v>
      </c>
      <c r="E692" s="2" t="s">
        <v>30</v>
      </c>
      <c r="F692" s="2" t="s">
        <v>45</v>
      </c>
      <c r="G692" s="2" t="s">
        <v>46</v>
      </c>
      <c r="H692" s="4" t="s">
        <v>21</v>
      </c>
      <c r="I692" s="5">
        <v>75</v>
      </c>
      <c r="J692" s="6">
        <v>575</v>
      </c>
      <c r="K692" s="7">
        <v>431250</v>
      </c>
      <c r="L692" s="7">
        <v>107812.5</v>
      </c>
      <c r="M692" s="8">
        <v>0.25</v>
      </c>
      <c r="N692" s="2" t="s">
        <v>17</v>
      </c>
      <c r="O692">
        <f t="shared" si="80"/>
        <v>2020</v>
      </c>
      <c r="P692">
        <f t="shared" si="81"/>
        <v>7</v>
      </c>
      <c r="Q692" t="str">
        <f t="shared" si="82"/>
        <v>juil</v>
      </c>
      <c r="R692" t="str">
        <f t="shared" si="83"/>
        <v>Washington</v>
      </c>
      <c r="S692" t="str">
        <f t="shared" si="84"/>
        <v>2020-07</v>
      </c>
      <c r="T692">
        <f>IF(AND(COUNTIF(Calculs!$Q$2:$Q$12,$O692)&gt;0,COUNTIF(Calculs!$S$2:$S$12,$E692)&gt;0,COUNTIF(Calculs!$U$2:$U$12,$H692)&gt;0),1,0)</f>
        <v>1</v>
      </c>
      <c r="U692">
        <f t="shared" si="85"/>
        <v>431250</v>
      </c>
      <c r="V692">
        <f t="shared" si="86"/>
        <v>575</v>
      </c>
      <c r="W692">
        <f t="shared" si="87"/>
        <v>107812.5</v>
      </c>
    </row>
    <row r="693" spans="1:23" ht="15.75" customHeight="1" x14ac:dyDescent="0.3">
      <c r="A693" s="2" t="s">
        <v>29</v>
      </c>
      <c r="B693" s="2">
        <v>1128299</v>
      </c>
      <c r="C693" s="3">
        <v>44024</v>
      </c>
      <c r="D693" s="12" t="str" cm="1">
        <f t="array" ref="D693">_xlfn.SWITCH(WEEKDAY(C693,2), 1, "Lundi", 2, "Mardi", 3, "Mercredi", 4, "Jeudi", 5, "Vendredi", 6, "Samedi", 7, "Dimanche", "Erreur")</f>
        <v>Dimanche</v>
      </c>
      <c r="E693" s="2" t="s">
        <v>30</v>
      </c>
      <c r="F693" s="2" t="s">
        <v>45</v>
      </c>
      <c r="G693" s="2" t="s">
        <v>46</v>
      </c>
      <c r="H693" s="4" t="s">
        <v>22</v>
      </c>
      <c r="I693" s="5">
        <v>80</v>
      </c>
      <c r="J693" s="6">
        <v>400</v>
      </c>
      <c r="K693" s="7">
        <v>320000</v>
      </c>
      <c r="L693" s="7">
        <v>64000</v>
      </c>
      <c r="M693" s="8">
        <v>0.2</v>
      </c>
      <c r="N693" s="2" t="s">
        <v>17</v>
      </c>
      <c r="O693">
        <f t="shared" si="80"/>
        <v>2020</v>
      </c>
      <c r="P693">
        <f t="shared" si="81"/>
        <v>7</v>
      </c>
      <c r="Q693" t="str">
        <f t="shared" si="82"/>
        <v>juil</v>
      </c>
      <c r="R693" t="str">
        <f t="shared" si="83"/>
        <v>Washington</v>
      </c>
      <c r="S693" t="str">
        <f t="shared" si="84"/>
        <v>2020-07</v>
      </c>
      <c r="T693">
        <f>IF(AND(COUNTIF(Calculs!$Q$2:$Q$12,$O693)&gt;0,COUNTIF(Calculs!$S$2:$S$12,$E693)&gt;0,COUNTIF(Calculs!$U$2:$U$12,$H693)&gt;0),1,0)</f>
        <v>1</v>
      </c>
      <c r="U693">
        <f t="shared" si="85"/>
        <v>320000</v>
      </c>
      <c r="V693">
        <f t="shared" si="86"/>
        <v>400</v>
      </c>
      <c r="W693">
        <f t="shared" si="87"/>
        <v>64000</v>
      </c>
    </row>
    <row r="694" spans="1:23" ht="15.75" customHeight="1" x14ac:dyDescent="0.3">
      <c r="A694" s="2" t="s">
        <v>29</v>
      </c>
      <c r="B694" s="2">
        <v>1128299</v>
      </c>
      <c r="C694" s="3">
        <v>44025</v>
      </c>
      <c r="D694" s="12" t="str" cm="1">
        <f t="array" ref="D694">_xlfn.SWITCH(WEEKDAY(C694,2), 1, "Lundi", 2, "Mardi", 3, "Mercredi", 4, "Jeudi", 5, "Vendredi", 6, "Samedi", 7, "Dimanche", "Erreur")</f>
        <v>Lundi</v>
      </c>
      <c r="E694" s="2" t="s">
        <v>30</v>
      </c>
      <c r="F694" s="2" t="s">
        <v>45</v>
      </c>
      <c r="G694" s="2" t="s">
        <v>46</v>
      </c>
      <c r="H694" s="4" t="s">
        <v>16</v>
      </c>
      <c r="I694" s="5">
        <v>70.000000000000014</v>
      </c>
      <c r="J694" s="6">
        <v>600</v>
      </c>
      <c r="K694" s="7">
        <v>420000.00000000006</v>
      </c>
      <c r="L694" s="7">
        <v>126000.00000000001</v>
      </c>
      <c r="M694" s="8">
        <v>0.3</v>
      </c>
      <c r="N694" s="2" t="s">
        <v>17</v>
      </c>
      <c r="O694">
        <f t="shared" si="80"/>
        <v>2020</v>
      </c>
      <c r="P694">
        <f t="shared" si="81"/>
        <v>7</v>
      </c>
      <c r="Q694" t="str">
        <f t="shared" si="82"/>
        <v>juil</v>
      </c>
      <c r="R694" t="str">
        <f t="shared" si="83"/>
        <v>Washington</v>
      </c>
      <c r="S694" t="str">
        <f t="shared" si="84"/>
        <v>2020-07</v>
      </c>
      <c r="T694">
        <f>IF(AND(COUNTIF(Calculs!$Q$2:$Q$12,$O694)&gt;0,COUNTIF(Calculs!$S$2:$S$12,$E694)&gt;0,COUNTIF(Calculs!$U$2:$U$12,$H694)&gt;0),1,0)</f>
        <v>1</v>
      </c>
      <c r="U694">
        <f t="shared" si="85"/>
        <v>420000.00000000006</v>
      </c>
      <c r="V694">
        <f t="shared" si="86"/>
        <v>600</v>
      </c>
      <c r="W694">
        <f t="shared" si="87"/>
        <v>126000.00000000001</v>
      </c>
    </row>
    <row r="695" spans="1:23" ht="15.75" customHeight="1" x14ac:dyDescent="0.3">
      <c r="A695" s="2" t="s">
        <v>29</v>
      </c>
      <c r="B695" s="2">
        <v>1128299</v>
      </c>
      <c r="C695" s="3">
        <v>44026</v>
      </c>
      <c r="D695" s="12" t="str" cm="1">
        <f t="array" ref="D695">_xlfn.SWITCH(WEEKDAY(C695,2), 1, "Lundi", 2, "Mardi", 3, "Mercredi", 4, "Jeudi", 5, "Vendredi", 6, "Samedi", 7, "Dimanche", "Erreur")</f>
        <v>Mardi</v>
      </c>
      <c r="E695" s="2" t="s">
        <v>30</v>
      </c>
      <c r="F695" s="2" t="s">
        <v>45</v>
      </c>
      <c r="G695" s="2" t="s">
        <v>46</v>
      </c>
      <c r="H695" s="4" t="s">
        <v>18</v>
      </c>
      <c r="I695" s="5">
        <v>75.000000000000028</v>
      </c>
      <c r="J695" s="6">
        <v>600</v>
      </c>
      <c r="K695" s="7">
        <v>450000.00000000017</v>
      </c>
      <c r="L695" s="7">
        <v>112500.00000000004</v>
      </c>
      <c r="M695" s="8">
        <v>0.25</v>
      </c>
      <c r="N695" s="2" t="s">
        <v>17</v>
      </c>
      <c r="O695">
        <f t="shared" si="80"/>
        <v>2020</v>
      </c>
      <c r="P695">
        <f t="shared" si="81"/>
        <v>7</v>
      </c>
      <c r="Q695" t="str">
        <f t="shared" si="82"/>
        <v>juil</v>
      </c>
      <c r="R695" t="str">
        <f t="shared" si="83"/>
        <v>Washington</v>
      </c>
      <c r="S695" t="str">
        <f t="shared" si="84"/>
        <v>2020-07</v>
      </c>
      <c r="T695">
        <f>IF(AND(COUNTIF(Calculs!$Q$2:$Q$12,$O695)&gt;0,COUNTIF(Calculs!$S$2:$S$12,$E695)&gt;0,COUNTIF(Calculs!$U$2:$U$12,$H695)&gt;0),1,0)</f>
        <v>1</v>
      </c>
      <c r="U695">
        <f t="shared" si="85"/>
        <v>450000.00000000017</v>
      </c>
      <c r="V695">
        <f t="shared" si="86"/>
        <v>600</v>
      </c>
      <c r="W695">
        <f t="shared" si="87"/>
        <v>112500.00000000004</v>
      </c>
    </row>
    <row r="696" spans="1:23" ht="15.75" customHeight="1" x14ac:dyDescent="0.3">
      <c r="A696" s="2" t="s">
        <v>29</v>
      </c>
      <c r="B696" s="2">
        <v>1128299</v>
      </c>
      <c r="C696" s="3">
        <v>44027</v>
      </c>
      <c r="D696" s="12" t="str" cm="1">
        <f t="array" ref="D696">_xlfn.SWITCH(WEEKDAY(C696,2), 1, "Lundi", 2, "Mardi", 3, "Mercredi", 4, "Jeudi", 5, "Vendredi", 6, "Samedi", 7, "Dimanche", "Erreur")</f>
        <v>Mercredi</v>
      </c>
      <c r="E696" s="2" t="s">
        <v>30</v>
      </c>
      <c r="F696" s="2" t="s">
        <v>45</v>
      </c>
      <c r="G696" s="2" t="s">
        <v>46</v>
      </c>
      <c r="H696" s="4" t="s">
        <v>19</v>
      </c>
      <c r="I696" s="5">
        <v>70.000000000000014</v>
      </c>
      <c r="J696" s="6">
        <v>450</v>
      </c>
      <c r="K696" s="7">
        <v>315000.00000000006</v>
      </c>
      <c r="L696" s="7">
        <v>78750.000000000015</v>
      </c>
      <c r="M696" s="8">
        <v>0.25</v>
      </c>
      <c r="N696" s="2" t="s">
        <v>17</v>
      </c>
      <c r="O696">
        <f t="shared" si="80"/>
        <v>2020</v>
      </c>
      <c r="P696">
        <f t="shared" si="81"/>
        <v>7</v>
      </c>
      <c r="Q696" t="str">
        <f t="shared" si="82"/>
        <v>juil</v>
      </c>
      <c r="R696" t="str">
        <f t="shared" si="83"/>
        <v>Washington</v>
      </c>
      <c r="S696" t="str">
        <f t="shared" si="84"/>
        <v>2020-07</v>
      </c>
      <c r="T696">
        <f>IF(AND(COUNTIF(Calculs!$Q$2:$Q$12,$O696)&gt;0,COUNTIF(Calculs!$S$2:$S$12,$E696)&gt;0,COUNTIF(Calculs!$U$2:$U$12,$H696)&gt;0),1,0)</f>
        <v>1</v>
      </c>
      <c r="U696">
        <f t="shared" si="85"/>
        <v>315000.00000000006</v>
      </c>
      <c r="V696">
        <f t="shared" si="86"/>
        <v>450</v>
      </c>
      <c r="W696">
        <f t="shared" si="87"/>
        <v>78750.000000000015</v>
      </c>
    </row>
    <row r="697" spans="1:23" ht="15.75" customHeight="1" x14ac:dyDescent="0.3">
      <c r="A697" s="2" t="s">
        <v>29</v>
      </c>
      <c r="B697" s="2">
        <v>1128299</v>
      </c>
      <c r="C697" s="3">
        <v>44028</v>
      </c>
      <c r="D697" s="12" t="str" cm="1">
        <f t="array" ref="D697">_xlfn.SWITCH(WEEKDAY(C697,2), 1, "Lundi", 2, "Mardi", 3, "Mercredi", 4, "Jeudi", 5, "Vendredi", 6, "Samedi", 7, "Dimanche", "Erreur")</f>
        <v>Jeudi</v>
      </c>
      <c r="E697" s="2" t="s">
        <v>30</v>
      </c>
      <c r="F697" s="2" t="s">
        <v>45</v>
      </c>
      <c r="G697" s="2" t="s">
        <v>46</v>
      </c>
      <c r="H697" s="4" t="s">
        <v>20</v>
      </c>
      <c r="I697" s="5">
        <v>70.000000000000014</v>
      </c>
      <c r="J697" s="6">
        <v>400</v>
      </c>
      <c r="K697" s="7">
        <v>280000.00000000006</v>
      </c>
      <c r="L697" s="7">
        <v>84000.000000000015</v>
      </c>
      <c r="M697" s="8">
        <v>0.3</v>
      </c>
      <c r="N697" s="2" t="s">
        <v>17</v>
      </c>
      <c r="O697">
        <f t="shared" si="80"/>
        <v>2020</v>
      </c>
      <c r="P697">
        <f t="shared" si="81"/>
        <v>7</v>
      </c>
      <c r="Q697" t="str">
        <f t="shared" si="82"/>
        <v>juil</v>
      </c>
      <c r="R697" t="str">
        <f t="shared" si="83"/>
        <v>Washington</v>
      </c>
      <c r="S697" t="str">
        <f t="shared" si="84"/>
        <v>2020-07</v>
      </c>
      <c r="T697">
        <f>IF(AND(COUNTIF(Calculs!$Q$2:$Q$12,$O697)&gt;0,COUNTIF(Calculs!$S$2:$S$12,$E697)&gt;0,COUNTIF(Calculs!$U$2:$U$12,$H697)&gt;0),1,0)</f>
        <v>1</v>
      </c>
      <c r="U697">
        <f t="shared" si="85"/>
        <v>280000.00000000006</v>
      </c>
      <c r="V697">
        <f t="shared" si="86"/>
        <v>400</v>
      </c>
      <c r="W697">
        <f t="shared" si="87"/>
        <v>84000.000000000015</v>
      </c>
    </row>
    <row r="698" spans="1:23" ht="15.75" customHeight="1" x14ac:dyDescent="0.3">
      <c r="A698" s="2" t="s">
        <v>29</v>
      </c>
      <c r="B698" s="2">
        <v>1128299</v>
      </c>
      <c r="C698" s="3">
        <v>44029</v>
      </c>
      <c r="D698" s="12" t="str" cm="1">
        <f t="array" ref="D698">_xlfn.SWITCH(WEEKDAY(C698,2), 1, "Lundi", 2, "Mardi", 3, "Mercredi", 4, "Jeudi", 5, "Vendredi", 6, "Samedi", 7, "Dimanche", "Erreur")</f>
        <v>Vendredi</v>
      </c>
      <c r="E698" s="2" t="s">
        <v>30</v>
      </c>
      <c r="F698" s="2" t="s">
        <v>45</v>
      </c>
      <c r="G698" s="2" t="s">
        <v>46</v>
      </c>
      <c r="H698" s="4" t="s">
        <v>21</v>
      </c>
      <c r="I698" s="5">
        <v>80.000000000000014</v>
      </c>
      <c r="J698" s="6">
        <v>425</v>
      </c>
      <c r="K698" s="7">
        <v>340000.00000000006</v>
      </c>
      <c r="L698" s="7">
        <v>85000.000000000015</v>
      </c>
      <c r="M698" s="8">
        <v>0.25</v>
      </c>
      <c r="N698" s="2" t="s">
        <v>17</v>
      </c>
      <c r="O698">
        <f t="shared" si="80"/>
        <v>2020</v>
      </c>
      <c r="P698">
        <f t="shared" si="81"/>
        <v>7</v>
      </c>
      <c r="Q698" t="str">
        <f t="shared" si="82"/>
        <v>juil</v>
      </c>
      <c r="R698" t="str">
        <f t="shared" si="83"/>
        <v>Washington</v>
      </c>
      <c r="S698" t="str">
        <f t="shared" si="84"/>
        <v>2020-07</v>
      </c>
      <c r="T698">
        <f>IF(AND(COUNTIF(Calculs!$Q$2:$Q$12,$O698)&gt;0,COUNTIF(Calculs!$S$2:$S$12,$E698)&gt;0,COUNTIF(Calculs!$U$2:$U$12,$H698)&gt;0),1,0)</f>
        <v>1</v>
      </c>
      <c r="U698">
        <f t="shared" si="85"/>
        <v>340000.00000000006</v>
      </c>
      <c r="V698">
        <f t="shared" si="86"/>
        <v>425</v>
      </c>
      <c r="W698">
        <f t="shared" si="87"/>
        <v>85000.000000000015</v>
      </c>
    </row>
    <row r="699" spans="1:23" ht="15.75" customHeight="1" x14ac:dyDescent="0.3">
      <c r="A699" s="2" t="s">
        <v>29</v>
      </c>
      <c r="B699" s="2">
        <v>1128299</v>
      </c>
      <c r="C699" s="3">
        <v>44030</v>
      </c>
      <c r="D699" s="12" t="str" cm="1">
        <f t="array" ref="D699">_xlfn.SWITCH(WEEKDAY(C699,2), 1, "Lundi", 2, "Mardi", 3, "Mercredi", 4, "Jeudi", 5, "Vendredi", 6, "Samedi", 7, "Dimanche", "Erreur")</f>
        <v>Samedi</v>
      </c>
      <c r="E699" s="2" t="s">
        <v>30</v>
      </c>
      <c r="F699" s="2" t="s">
        <v>45</v>
      </c>
      <c r="G699" s="2" t="s">
        <v>46</v>
      </c>
      <c r="H699" s="4" t="s">
        <v>22</v>
      </c>
      <c r="I699" s="5">
        <v>65</v>
      </c>
      <c r="J699" s="6">
        <v>450</v>
      </c>
      <c r="K699" s="7">
        <v>292500</v>
      </c>
      <c r="L699" s="7">
        <v>58500</v>
      </c>
      <c r="M699" s="8">
        <v>0.2</v>
      </c>
      <c r="N699" s="2" t="s">
        <v>17</v>
      </c>
      <c r="O699">
        <f t="shared" si="80"/>
        <v>2020</v>
      </c>
      <c r="P699">
        <f t="shared" si="81"/>
        <v>7</v>
      </c>
      <c r="Q699" t="str">
        <f t="shared" si="82"/>
        <v>juil</v>
      </c>
      <c r="R699" t="str">
        <f t="shared" si="83"/>
        <v>Washington</v>
      </c>
      <c r="S699" t="str">
        <f t="shared" si="84"/>
        <v>2020-07</v>
      </c>
      <c r="T699">
        <f>IF(AND(COUNTIF(Calculs!$Q$2:$Q$12,$O699)&gt;0,COUNTIF(Calculs!$S$2:$S$12,$E699)&gt;0,COUNTIF(Calculs!$U$2:$U$12,$H699)&gt;0),1,0)</f>
        <v>1</v>
      </c>
      <c r="U699">
        <f t="shared" si="85"/>
        <v>292500</v>
      </c>
      <c r="V699">
        <f t="shared" si="86"/>
        <v>450</v>
      </c>
      <c r="W699">
        <f t="shared" si="87"/>
        <v>58500</v>
      </c>
    </row>
    <row r="700" spans="1:23" ht="15.75" customHeight="1" x14ac:dyDescent="0.3">
      <c r="A700" s="2" t="s">
        <v>29</v>
      </c>
      <c r="B700" s="2">
        <v>1128299</v>
      </c>
      <c r="C700" s="3">
        <v>44031</v>
      </c>
      <c r="D700" s="12" t="str" cm="1">
        <f t="array" ref="D700">_xlfn.SWITCH(WEEKDAY(C700,2), 1, "Lundi", 2, "Mardi", 3, "Mercredi", 4, "Jeudi", 5, "Vendredi", 6, "Samedi", 7, "Dimanche", "Erreur")</f>
        <v>Dimanche</v>
      </c>
      <c r="E700" s="2" t="s">
        <v>30</v>
      </c>
      <c r="F700" s="2" t="s">
        <v>45</v>
      </c>
      <c r="G700" s="2" t="s">
        <v>46</v>
      </c>
      <c r="H700" s="4" t="s">
        <v>16</v>
      </c>
      <c r="I700" s="5">
        <v>60.000000000000007</v>
      </c>
      <c r="J700" s="6">
        <v>550</v>
      </c>
      <c r="K700" s="7">
        <v>330000.00000000006</v>
      </c>
      <c r="L700" s="7">
        <v>99000.000000000015</v>
      </c>
      <c r="M700" s="8">
        <v>0.3</v>
      </c>
      <c r="N700" s="2" t="s">
        <v>17</v>
      </c>
      <c r="O700">
        <f t="shared" si="80"/>
        <v>2020</v>
      </c>
      <c r="P700">
        <f t="shared" si="81"/>
        <v>7</v>
      </c>
      <c r="Q700" t="str">
        <f t="shared" si="82"/>
        <v>juil</v>
      </c>
      <c r="R700" t="str">
        <f t="shared" si="83"/>
        <v>Washington</v>
      </c>
      <c r="S700" t="str">
        <f t="shared" si="84"/>
        <v>2020-07</v>
      </c>
      <c r="T700">
        <f>IF(AND(COUNTIF(Calculs!$Q$2:$Q$12,$O700)&gt;0,COUNTIF(Calculs!$S$2:$S$12,$E700)&gt;0,COUNTIF(Calculs!$U$2:$U$12,$H700)&gt;0),1,0)</f>
        <v>1</v>
      </c>
      <c r="U700">
        <f t="shared" si="85"/>
        <v>330000.00000000006</v>
      </c>
      <c r="V700">
        <f t="shared" si="86"/>
        <v>550</v>
      </c>
      <c r="W700">
        <f t="shared" si="87"/>
        <v>99000.000000000015</v>
      </c>
    </row>
    <row r="701" spans="1:23" ht="15.75" customHeight="1" x14ac:dyDescent="0.3">
      <c r="A701" s="2" t="s">
        <v>29</v>
      </c>
      <c r="B701" s="2">
        <v>1128299</v>
      </c>
      <c r="C701" s="3">
        <v>44032</v>
      </c>
      <c r="D701" s="12" t="str" cm="1">
        <f t="array" ref="D701">_xlfn.SWITCH(WEEKDAY(C701,2), 1, "Lundi", 2, "Mardi", 3, "Mercredi", 4, "Jeudi", 5, "Vendredi", 6, "Samedi", 7, "Dimanche", "Erreur")</f>
        <v>Lundi</v>
      </c>
      <c r="E701" s="2" t="s">
        <v>30</v>
      </c>
      <c r="F701" s="2" t="s">
        <v>45</v>
      </c>
      <c r="G701" s="2" t="s">
        <v>46</v>
      </c>
      <c r="H701" s="4" t="s">
        <v>18</v>
      </c>
      <c r="I701" s="5">
        <v>65.000000000000014</v>
      </c>
      <c r="J701" s="6">
        <v>550</v>
      </c>
      <c r="K701" s="7">
        <v>357500.00000000006</v>
      </c>
      <c r="L701" s="7">
        <v>89375.000000000015</v>
      </c>
      <c r="M701" s="8">
        <v>0.25</v>
      </c>
      <c r="N701" s="2" t="s">
        <v>17</v>
      </c>
      <c r="O701">
        <f t="shared" si="80"/>
        <v>2020</v>
      </c>
      <c r="P701">
        <f t="shared" si="81"/>
        <v>7</v>
      </c>
      <c r="Q701" t="str">
        <f t="shared" si="82"/>
        <v>juil</v>
      </c>
      <c r="R701" t="str">
        <f t="shared" si="83"/>
        <v>Washington</v>
      </c>
      <c r="S701" t="str">
        <f t="shared" si="84"/>
        <v>2020-07</v>
      </c>
      <c r="T701">
        <f>IF(AND(COUNTIF(Calculs!$Q$2:$Q$12,$O701)&gt;0,COUNTIF(Calculs!$S$2:$S$12,$E701)&gt;0,COUNTIF(Calculs!$U$2:$U$12,$H701)&gt;0),1,0)</f>
        <v>1</v>
      </c>
      <c r="U701">
        <f t="shared" si="85"/>
        <v>357500.00000000006</v>
      </c>
      <c r="V701">
        <f t="shared" si="86"/>
        <v>550</v>
      </c>
      <c r="W701">
        <f t="shared" si="87"/>
        <v>89375.000000000015</v>
      </c>
    </row>
    <row r="702" spans="1:23" ht="15.75" customHeight="1" x14ac:dyDescent="0.3">
      <c r="A702" s="2" t="s">
        <v>29</v>
      </c>
      <c r="B702" s="2">
        <v>1128299</v>
      </c>
      <c r="C702" s="3">
        <v>44033</v>
      </c>
      <c r="D702" s="12" t="str" cm="1">
        <f t="array" ref="D702">_xlfn.SWITCH(WEEKDAY(C702,2), 1, "Lundi", 2, "Mardi", 3, "Mercredi", 4, "Jeudi", 5, "Vendredi", 6, "Samedi", 7, "Dimanche", "Erreur")</f>
        <v>Mardi</v>
      </c>
      <c r="E702" s="2" t="s">
        <v>30</v>
      </c>
      <c r="F702" s="2" t="s">
        <v>45</v>
      </c>
      <c r="G702" s="2" t="s">
        <v>46</v>
      </c>
      <c r="H702" s="4" t="s">
        <v>19</v>
      </c>
      <c r="I702" s="5">
        <v>60.000000000000007</v>
      </c>
      <c r="J702" s="6">
        <v>375</v>
      </c>
      <c r="K702" s="7">
        <v>225000.00000000003</v>
      </c>
      <c r="L702" s="7">
        <v>56250.000000000007</v>
      </c>
      <c r="M702" s="8">
        <v>0.25</v>
      </c>
      <c r="N702" s="2" t="s">
        <v>17</v>
      </c>
      <c r="O702">
        <f t="shared" si="80"/>
        <v>2020</v>
      </c>
      <c r="P702">
        <f t="shared" si="81"/>
        <v>7</v>
      </c>
      <c r="Q702" t="str">
        <f t="shared" si="82"/>
        <v>juil</v>
      </c>
      <c r="R702" t="str">
        <f t="shared" si="83"/>
        <v>Washington</v>
      </c>
      <c r="S702" t="str">
        <f t="shared" si="84"/>
        <v>2020-07</v>
      </c>
      <c r="T702">
        <f>IF(AND(COUNTIF(Calculs!$Q$2:$Q$12,$O702)&gt;0,COUNTIF(Calculs!$S$2:$S$12,$E702)&gt;0,COUNTIF(Calculs!$U$2:$U$12,$H702)&gt;0),1,0)</f>
        <v>1</v>
      </c>
      <c r="U702">
        <f t="shared" si="85"/>
        <v>225000.00000000003</v>
      </c>
      <c r="V702">
        <f t="shared" si="86"/>
        <v>375</v>
      </c>
      <c r="W702">
        <f t="shared" si="87"/>
        <v>56250.000000000007</v>
      </c>
    </row>
    <row r="703" spans="1:23" ht="15.75" customHeight="1" x14ac:dyDescent="0.3">
      <c r="A703" s="2" t="s">
        <v>29</v>
      </c>
      <c r="B703" s="2">
        <v>1128299</v>
      </c>
      <c r="C703" s="3">
        <v>44034</v>
      </c>
      <c r="D703" s="12" t="str" cm="1">
        <f t="array" ref="D703">_xlfn.SWITCH(WEEKDAY(C703,2), 1, "Lundi", 2, "Mardi", 3, "Mercredi", 4, "Jeudi", 5, "Vendredi", 6, "Samedi", 7, "Dimanche", "Erreur")</f>
        <v>Mercredi</v>
      </c>
      <c r="E703" s="2" t="s">
        <v>30</v>
      </c>
      <c r="F703" s="2" t="s">
        <v>45</v>
      </c>
      <c r="G703" s="2" t="s">
        <v>46</v>
      </c>
      <c r="H703" s="4" t="s">
        <v>20</v>
      </c>
      <c r="I703" s="5">
        <v>60.000000000000007</v>
      </c>
      <c r="J703" s="6">
        <v>350</v>
      </c>
      <c r="K703" s="7">
        <v>210000.00000000003</v>
      </c>
      <c r="L703" s="7">
        <v>63000.000000000007</v>
      </c>
      <c r="M703" s="8">
        <v>0.3</v>
      </c>
      <c r="N703" s="2" t="s">
        <v>17</v>
      </c>
      <c r="O703">
        <f t="shared" si="80"/>
        <v>2020</v>
      </c>
      <c r="P703">
        <f t="shared" si="81"/>
        <v>7</v>
      </c>
      <c r="Q703" t="str">
        <f t="shared" si="82"/>
        <v>juil</v>
      </c>
      <c r="R703" t="str">
        <f t="shared" si="83"/>
        <v>Washington</v>
      </c>
      <c r="S703" t="str">
        <f t="shared" si="84"/>
        <v>2020-07</v>
      </c>
      <c r="T703">
        <f>IF(AND(COUNTIF(Calculs!$Q$2:$Q$12,$O703)&gt;0,COUNTIF(Calculs!$S$2:$S$12,$E703)&gt;0,COUNTIF(Calculs!$U$2:$U$12,$H703)&gt;0),1,0)</f>
        <v>1</v>
      </c>
      <c r="U703">
        <f t="shared" si="85"/>
        <v>210000.00000000003</v>
      </c>
      <c r="V703">
        <f t="shared" si="86"/>
        <v>350</v>
      </c>
      <c r="W703">
        <f t="shared" si="87"/>
        <v>63000.000000000007</v>
      </c>
    </row>
    <row r="704" spans="1:23" ht="15.75" customHeight="1" x14ac:dyDescent="0.3">
      <c r="A704" s="2" t="s">
        <v>29</v>
      </c>
      <c r="B704" s="2">
        <v>1128299</v>
      </c>
      <c r="C704" s="3">
        <v>44035</v>
      </c>
      <c r="D704" s="12" t="str" cm="1">
        <f t="array" ref="D704">_xlfn.SWITCH(WEEKDAY(C704,2), 1, "Lundi", 2, "Mardi", 3, "Mercredi", 4, "Jeudi", 5, "Vendredi", 6, "Samedi", 7, "Dimanche", "Erreur")</f>
        <v>Jeudi</v>
      </c>
      <c r="E704" s="2" t="s">
        <v>30</v>
      </c>
      <c r="F704" s="2" t="s">
        <v>45</v>
      </c>
      <c r="G704" s="2" t="s">
        <v>46</v>
      </c>
      <c r="H704" s="4" t="s">
        <v>21</v>
      </c>
      <c r="I704" s="5">
        <v>70</v>
      </c>
      <c r="J704" s="6">
        <v>325</v>
      </c>
      <c r="K704" s="7">
        <v>227500</v>
      </c>
      <c r="L704" s="7">
        <v>56875</v>
      </c>
      <c r="M704" s="8">
        <v>0.25</v>
      </c>
      <c r="N704" s="2" t="s">
        <v>17</v>
      </c>
      <c r="O704">
        <f t="shared" si="80"/>
        <v>2020</v>
      </c>
      <c r="P704">
        <f t="shared" si="81"/>
        <v>7</v>
      </c>
      <c r="Q704" t="str">
        <f t="shared" si="82"/>
        <v>juil</v>
      </c>
      <c r="R704" t="str">
        <f t="shared" si="83"/>
        <v>Washington</v>
      </c>
      <c r="S704" t="str">
        <f t="shared" si="84"/>
        <v>2020-07</v>
      </c>
      <c r="T704">
        <f>IF(AND(COUNTIF(Calculs!$Q$2:$Q$12,$O704)&gt;0,COUNTIF(Calculs!$S$2:$S$12,$E704)&gt;0,COUNTIF(Calculs!$U$2:$U$12,$H704)&gt;0),1,0)</f>
        <v>1</v>
      </c>
      <c r="U704">
        <f t="shared" si="85"/>
        <v>227500</v>
      </c>
      <c r="V704">
        <f t="shared" si="86"/>
        <v>325</v>
      </c>
      <c r="W704">
        <f t="shared" si="87"/>
        <v>56875</v>
      </c>
    </row>
    <row r="705" spans="1:23" ht="15.75" customHeight="1" x14ac:dyDescent="0.3">
      <c r="A705" s="2" t="s">
        <v>29</v>
      </c>
      <c r="B705" s="2">
        <v>1128299</v>
      </c>
      <c r="C705" s="3">
        <v>44036</v>
      </c>
      <c r="D705" s="12" t="str" cm="1">
        <f t="array" ref="D705">_xlfn.SWITCH(WEEKDAY(C705,2), 1, "Lundi", 2, "Mardi", 3, "Mercredi", 4, "Jeudi", 5, "Vendredi", 6, "Samedi", 7, "Dimanche", "Erreur")</f>
        <v>Vendredi</v>
      </c>
      <c r="E705" s="2" t="s">
        <v>30</v>
      </c>
      <c r="F705" s="2" t="s">
        <v>45</v>
      </c>
      <c r="G705" s="2" t="s">
        <v>46</v>
      </c>
      <c r="H705" s="4" t="s">
        <v>22</v>
      </c>
      <c r="I705" s="5">
        <v>75.000000000000014</v>
      </c>
      <c r="J705" s="6">
        <v>375</v>
      </c>
      <c r="K705" s="7">
        <v>281250.00000000006</v>
      </c>
      <c r="L705" s="7">
        <v>56250.000000000015</v>
      </c>
      <c r="M705" s="8">
        <v>0.2</v>
      </c>
      <c r="N705" s="2" t="s">
        <v>17</v>
      </c>
      <c r="O705">
        <f t="shared" si="80"/>
        <v>2020</v>
      </c>
      <c r="P705">
        <f t="shared" si="81"/>
        <v>7</v>
      </c>
      <c r="Q705" t="str">
        <f t="shared" si="82"/>
        <v>juil</v>
      </c>
      <c r="R705" t="str">
        <f t="shared" si="83"/>
        <v>Washington</v>
      </c>
      <c r="S705" t="str">
        <f t="shared" si="84"/>
        <v>2020-07</v>
      </c>
      <c r="T705">
        <f>IF(AND(COUNTIF(Calculs!$Q$2:$Q$12,$O705)&gt;0,COUNTIF(Calculs!$S$2:$S$12,$E705)&gt;0,COUNTIF(Calculs!$U$2:$U$12,$H705)&gt;0),1,0)</f>
        <v>1</v>
      </c>
      <c r="U705">
        <f t="shared" si="85"/>
        <v>281250.00000000006</v>
      </c>
      <c r="V705">
        <f t="shared" si="86"/>
        <v>375</v>
      </c>
      <c r="W705">
        <f t="shared" si="87"/>
        <v>56250.000000000015</v>
      </c>
    </row>
    <row r="706" spans="1:23" ht="15.75" customHeight="1" x14ac:dyDescent="0.3">
      <c r="A706" s="2" t="s">
        <v>29</v>
      </c>
      <c r="B706" s="2">
        <v>1128299</v>
      </c>
      <c r="C706" s="3">
        <v>44037</v>
      </c>
      <c r="D706" s="12" t="str" cm="1">
        <f t="array" ref="D706">_xlfn.SWITCH(WEEKDAY(C706,2), 1, "Lundi", 2, "Mardi", 3, "Mercredi", 4, "Jeudi", 5, "Vendredi", 6, "Samedi", 7, "Dimanche", "Erreur")</f>
        <v>Samedi</v>
      </c>
      <c r="E706" s="2" t="s">
        <v>30</v>
      </c>
      <c r="F706" s="2" t="s">
        <v>45</v>
      </c>
      <c r="G706" s="2" t="s">
        <v>46</v>
      </c>
      <c r="H706" s="4" t="s">
        <v>16</v>
      </c>
      <c r="I706" s="5">
        <v>60.000000000000007</v>
      </c>
      <c r="J706" s="6">
        <v>600</v>
      </c>
      <c r="K706" s="7">
        <v>360000.00000000006</v>
      </c>
      <c r="L706" s="7">
        <v>108000.00000000001</v>
      </c>
      <c r="M706" s="8">
        <v>0.3</v>
      </c>
      <c r="N706" s="2" t="s">
        <v>17</v>
      </c>
      <c r="O706">
        <f t="shared" si="80"/>
        <v>2020</v>
      </c>
      <c r="P706">
        <f t="shared" si="81"/>
        <v>7</v>
      </c>
      <c r="Q706" t="str">
        <f t="shared" si="82"/>
        <v>juil</v>
      </c>
      <c r="R706" t="str">
        <f t="shared" si="83"/>
        <v>Washington</v>
      </c>
      <c r="S706" t="str">
        <f t="shared" si="84"/>
        <v>2020-07</v>
      </c>
      <c r="T706">
        <f>IF(AND(COUNTIF(Calculs!$Q$2:$Q$12,$O706)&gt;0,COUNTIF(Calculs!$S$2:$S$12,$E706)&gt;0,COUNTIF(Calculs!$U$2:$U$12,$H706)&gt;0),1,0)</f>
        <v>1</v>
      </c>
      <c r="U706">
        <f t="shared" si="85"/>
        <v>360000.00000000006</v>
      </c>
      <c r="V706">
        <f t="shared" si="86"/>
        <v>600</v>
      </c>
      <c r="W706">
        <f t="shared" si="87"/>
        <v>108000.00000000001</v>
      </c>
    </row>
    <row r="707" spans="1:23" ht="15.75" customHeight="1" x14ac:dyDescent="0.3">
      <c r="A707" s="2" t="s">
        <v>29</v>
      </c>
      <c r="B707" s="2">
        <v>1128299</v>
      </c>
      <c r="C707" s="3">
        <v>44038</v>
      </c>
      <c r="D707" s="12" t="str" cm="1">
        <f t="array" ref="D707">_xlfn.SWITCH(WEEKDAY(C707,2), 1, "Lundi", 2, "Mardi", 3, "Mercredi", 4, "Jeudi", 5, "Vendredi", 6, "Samedi", 7, "Dimanche", "Erreur")</f>
        <v>Dimanche</v>
      </c>
      <c r="E707" s="2" t="s">
        <v>30</v>
      </c>
      <c r="F707" s="2" t="s">
        <v>45</v>
      </c>
      <c r="G707" s="2" t="s">
        <v>46</v>
      </c>
      <c r="H707" s="4" t="s">
        <v>18</v>
      </c>
      <c r="I707" s="5">
        <v>65.000000000000014</v>
      </c>
      <c r="J707" s="6">
        <v>625</v>
      </c>
      <c r="K707" s="7">
        <v>406250.00000000012</v>
      </c>
      <c r="L707" s="7">
        <v>101562.50000000003</v>
      </c>
      <c r="M707" s="8">
        <v>0.25</v>
      </c>
      <c r="N707" s="2" t="s">
        <v>17</v>
      </c>
      <c r="O707">
        <f t="shared" ref="O707:O770" si="88">YEAR($C707)</f>
        <v>2020</v>
      </c>
      <c r="P707">
        <f t="shared" ref="P707:P770" si="89">MONTH($C707)</f>
        <v>7</v>
      </c>
      <c r="Q707" t="str">
        <f t="shared" ref="Q707:Q770" si="90">TEXT($C707,"mmm")</f>
        <v>juil</v>
      </c>
      <c r="R707" t="str">
        <f t="shared" ref="R707:R770" si="91">SUBSTITUTE(SUBSTITUTE($F707,"Sud ","South "),"Ouest ","West ")</f>
        <v>Washington</v>
      </c>
      <c r="S707" t="str">
        <f t="shared" ref="S707:S770" si="92">TEXT($C707,"aaaa-mm")</f>
        <v>2020-07</v>
      </c>
      <c r="T707">
        <f>IF(AND(COUNTIF(Calculs!$Q$2:$Q$12,$O707)&gt;0,COUNTIF(Calculs!$S$2:$S$12,$E707)&gt;0,COUNTIF(Calculs!$U$2:$U$12,$H707)&gt;0),1,0)</f>
        <v>1</v>
      </c>
      <c r="U707">
        <f t="shared" ref="U707:U770" si="93">$K707*$T707</f>
        <v>406250.00000000012</v>
      </c>
      <c r="V707">
        <f t="shared" ref="V707:V770" si="94">$J707*$T707</f>
        <v>625</v>
      </c>
      <c r="W707">
        <f t="shared" ref="W707:W770" si="95">$L707*$T707</f>
        <v>101562.50000000003</v>
      </c>
    </row>
    <row r="708" spans="1:23" ht="15.75" customHeight="1" x14ac:dyDescent="0.3">
      <c r="A708" s="2" t="s">
        <v>29</v>
      </c>
      <c r="B708" s="2">
        <v>1128299</v>
      </c>
      <c r="C708" s="3">
        <v>44039</v>
      </c>
      <c r="D708" s="12" t="str" cm="1">
        <f t="array" ref="D708">_xlfn.SWITCH(WEEKDAY(C708,2), 1, "Lundi", 2, "Mardi", 3, "Mercredi", 4, "Jeudi", 5, "Vendredi", 6, "Samedi", 7, "Dimanche", "Erreur")</f>
        <v>Lundi</v>
      </c>
      <c r="E708" s="2" t="s">
        <v>30</v>
      </c>
      <c r="F708" s="2" t="s">
        <v>45</v>
      </c>
      <c r="G708" s="2" t="s">
        <v>46</v>
      </c>
      <c r="H708" s="4" t="s">
        <v>19</v>
      </c>
      <c r="I708" s="5">
        <v>60.000000000000007</v>
      </c>
      <c r="J708" s="6">
        <v>475</v>
      </c>
      <c r="K708" s="7">
        <v>285000.00000000006</v>
      </c>
      <c r="L708" s="7">
        <v>71250.000000000015</v>
      </c>
      <c r="M708" s="8">
        <v>0.25</v>
      </c>
      <c r="N708" s="2" t="s">
        <v>17</v>
      </c>
      <c r="O708">
        <f t="shared" si="88"/>
        <v>2020</v>
      </c>
      <c r="P708">
        <f t="shared" si="89"/>
        <v>7</v>
      </c>
      <c r="Q708" t="str">
        <f t="shared" si="90"/>
        <v>juil</v>
      </c>
      <c r="R708" t="str">
        <f t="shared" si="91"/>
        <v>Washington</v>
      </c>
      <c r="S708" t="str">
        <f t="shared" si="92"/>
        <v>2020-07</v>
      </c>
      <c r="T708">
        <f>IF(AND(COUNTIF(Calculs!$Q$2:$Q$12,$O708)&gt;0,COUNTIF(Calculs!$S$2:$S$12,$E708)&gt;0,COUNTIF(Calculs!$U$2:$U$12,$H708)&gt;0),1,0)</f>
        <v>1</v>
      </c>
      <c r="U708">
        <f t="shared" si="93"/>
        <v>285000.00000000006</v>
      </c>
      <c r="V708">
        <f t="shared" si="94"/>
        <v>475</v>
      </c>
      <c r="W708">
        <f t="shared" si="95"/>
        <v>71250.000000000015</v>
      </c>
    </row>
    <row r="709" spans="1:23" ht="15.75" customHeight="1" x14ac:dyDescent="0.3">
      <c r="A709" s="2" t="s">
        <v>29</v>
      </c>
      <c r="B709" s="2">
        <v>1128299</v>
      </c>
      <c r="C709" s="3">
        <v>44040</v>
      </c>
      <c r="D709" s="12" t="str" cm="1">
        <f t="array" ref="D709">_xlfn.SWITCH(WEEKDAY(C709,2), 1, "Lundi", 2, "Mardi", 3, "Mercredi", 4, "Jeudi", 5, "Vendredi", 6, "Samedi", 7, "Dimanche", "Erreur")</f>
        <v>Mardi</v>
      </c>
      <c r="E709" s="2" t="s">
        <v>30</v>
      </c>
      <c r="F709" s="2" t="s">
        <v>45</v>
      </c>
      <c r="G709" s="2" t="s">
        <v>46</v>
      </c>
      <c r="H709" s="4" t="s">
        <v>20</v>
      </c>
      <c r="I709" s="5">
        <v>70.000000000000014</v>
      </c>
      <c r="J709" s="6">
        <v>450</v>
      </c>
      <c r="K709" s="7">
        <v>315000.00000000006</v>
      </c>
      <c r="L709" s="7">
        <v>94500.000000000015</v>
      </c>
      <c r="M709" s="8">
        <v>0.3</v>
      </c>
      <c r="N709" s="2" t="s">
        <v>17</v>
      </c>
      <c r="O709">
        <f t="shared" si="88"/>
        <v>2020</v>
      </c>
      <c r="P709">
        <f t="shared" si="89"/>
        <v>7</v>
      </c>
      <c r="Q709" t="str">
        <f t="shared" si="90"/>
        <v>juil</v>
      </c>
      <c r="R709" t="str">
        <f t="shared" si="91"/>
        <v>Washington</v>
      </c>
      <c r="S709" t="str">
        <f t="shared" si="92"/>
        <v>2020-07</v>
      </c>
      <c r="T709">
        <f>IF(AND(COUNTIF(Calculs!$Q$2:$Q$12,$O709)&gt;0,COUNTIF(Calculs!$S$2:$S$12,$E709)&gt;0,COUNTIF(Calculs!$U$2:$U$12,$H709)&gt;0),1,0)</f>
        <v>1</v>
      </c>
      <c r="U709">
        <f t="shared" si="93"/>
        <v>315000.00000000006</v>
      </c>
      <c r="V709">
        <f t="shared" si="94"/>
        <v>450</v>
      </c>
      <c r="W709">
        <f t="shared" si="95"/>
        <v>94500.000000000015</v>
      </c>
    </row>
    <row r="710" spans="1:23" ht="15.75" customHeight="1" x14ac:dyDescent="0.3">
      <c r="A710" s="2" t="s">
        <v>29</v>
      </c>
      <c r="B710" s="2">
        <v>1128299</v>
      </c>
      <c r="C710" s="3">
        <v>44041</v>
      </c>
      <c r="D710" s="12" t="str" cm="1">
        <f t="array" ref="D710">_xlfn.SWITCH(WEEKDAY(C710,2), 1, "Lundi", 2, "Mardi", 3, "Mercredi", 4, "Jeudi", 5, "Vendredi", 6, "Samedi", 7, "Dimanche", "Erreur")</f>
        <v>Mercredi</v>
      </c>
      <c r="E710" s="2" t="s">
        <v>30</v>
      </c>
      <c r="F710" s="2" t="s">
        <v>45</v>
      </c>
      <c r="G710" s="2" t="s">
        <v>46</v>
      </c>
      <c r="H710" s="4" t="s">
        <v>21</v>
      </c>
      <c r="I710" s="5">
        <v>90.000000000000014</v>
      </c>
      <c r="J710" s="6">
        <v>425</v>
      </c>
      <c r="K710" s="7">
        <v>382500.00000000006</v>
      </c>
      <c r="L710" s="7">
        <v>95625.000000000015</v>
      </c>
      <c r="M710" s="8">
        <v>0.25</v>
      </c>
      <c r="N710" s="2" t="s">
        <v>17</v>
      </c>
      <c r="O710">
        <f t="shared" si="88"/>
        <v>2020</v>
      </c>
      <c r="P710">
        <f t="shared" si="89"/>
        <v>7</v>
      </c>
      <c r="Q710" t="str">
        <f t="shared" si="90"/>
        <v>juil</v>
      </c>
      <c r="R710" t="str">
        <f t="shared" si="91"/>
        <v>Washington</v>
      </c>
      <c r="S710" t="str">
        <f t="shared" si="92"/>
        <v>2020-07</v>
      </c>
      <c r="T710">
        <f>IF(AND(COUNTIF(Calculs!$Q$2:$Q$12,$O710)&gt;0,COUNTIF(Calculs!$S$2:$S$12,$E710)&gt;0,COUNTIF(Calculs!$U$2:$U$12,$H710)&gt;0),1,0)</f>
        <v>1</v>
      </c>
      <c r="U710">
        <f t="shared" si="93"/>
        <v>382500.00000000006</v>
      </c>
      <c r="V710">
        <f t="shared" si="94"/>
        <v>425</v>
      </c>
      <c r="W710">
        <f t="shared" si="95"/>
        <v>95625.000000000015</v>
      </c>
    </row>
    <row r="711" spans="1:23" ht="15.75" customHeight="1" x14ac:dyDescent="0.3">
      <c r="A711" s="2" t="s">
        <v>29</v>
      </c>
      <c r="B711" s="2">
        <v>1128299</v>
      </c>
      <c r="C711" s="3">
        <v>44042</v>
      </c>
      <c r="D711" s="12" t="str" cm="1">
        <f t="array" ref="D711">_xlfn.SWITCH(WEEKDAY(C711,2), 1, "Lundi", 2, "Mardi", 3, "Mercredi", 4, "Jeudi", 5, "Vendredi", 6, "Samedi", 7, "Dimanche", "Erreur")</f>
        <v>Jeudi</v>
      </c>
      <c r="E711" s="2" t="s">
        <v>30</v>
      </c>
      <c r="F711" s="2" t="s">
        <v>45</v>
      </c>
      <c r="G711" s="2" t="s">
        <v>46</v>
      </c>
      <c r="H711" s="4" t="s">
        <v>22</v>
      </c>
      <c r="I711" s="5">
        <v>95.000000000000014</v>
      </c>
      <c r="J711" s="6">
        <v>550</v>
      </c>
      <c r="K711" s="7">
        <v>522500.00000000006</v>
      </c>
      <c r="L711" s="7">
        <v>104500.00000000001</v>
      </c>
      <c r="M711" s="8">
        <v>0.2</v>
      </c>
      <c r="N711" s="2" t="s">
        <v>17</v>
      </c>
      <c r="O711">
        <f t="shared" si="88"/>
        <v>2020</v>
      </c>
      <c r="P711">
        <f t="shared" si="89"/>
        <v>7</v>
      </c>
      <c r="Q711" t="str">
        <f t="shared" si="90"/>
        <v>juil</v>
      </c>
      <c r="R711" t="str">
        <f t="shared" si="91"/>
        <v>Washington</v>
      </c>
      <c r="S711" t="str">
        <f t="shared" si="92"/>
        <v>2020-07</v>
      </c>
      <c r="T711">
        <f>IF(AND(COUNTIF(Calculs!$Q$2:$Q$12,$O711)&gt;0,COUNTIF(Calculs!$S$2:$S$12,$E711)&gt;0,COUNTIF(Calculs!$U$2:$U$12,$H711)&gt;0),1,0)</f>
        <v>1</v>
      </c>
      <c r="U711">
        <f t="shared" si="93"/>
        <v>522500.00000000006</v>
      </c>
      <c r="V711">
        <f t="shared" si="94"/>
        <v>550</v>
      </c>
      <c r="W711">
        <f t="shared" si="95"/>
        <v>104500.00000000001</v>
      </c>
    </row>
    <row r="712" spans="1:23" ht="15.75" customHeight="1" x14ac:dyDescent="0.3">
      <c r="A712" s="2" t="s">
        <v>29</v>
      </c>
      <c r="B712" s="2">
        <v>1128299</v>
      </c>
      <c r="C712" s="3">
        <v>44043</v>
      </c>
      <c r="D712" s="12" t="str" cm="1">
        <f t="array" ref="D712">_xlfn.SWITCH(WEEKDAY(C712,2), 1, "Lundi", 2, "Mardi", 3, "Mercredi", 4, "Jeudi", 5, "Vendredi", 6, "Samedi", 7, "Dimanche", "Erreur")</f>
        <v>Vendredi</v>
      </c>
      <c r="E712" s="2" t="s">
        <v>30</v>
      </c>
      <c r="F712" s="2" t="s">
        <v>45</v>
      </c>
      <c r="G712" s="2" t="s">
        <v>46</v>
      </c>
      <c r="H712" s="4" t="s">
        <v>16</v>
      </c>
      <c r="I712" s="5">
        <v>80.000000000000014</v>
      </c>
      <c r="J712" s="6">
        <v>750</v>
      </c>
      <c r="K712" s="7">
        <v>600000.00000000012</v>
      </c>
      <c r="L712" s="7">
        <v>180000.00000000003</v>
      </c>
      <c r="M712" s="8">
        <v>0.3</v>
      </c>
      <c r="N712" s="2" t="s">
        <v>17</v>
      </c>
      <c r="O712">
        <f t="shared" si="88"/>
        <v>2020</v>
      </c>
      <c r="P712">
        <f t="shared" si="89"/>
        <v>7</v>
      </c>
      <c r="Q712" t="str">
        <f t="shared" si="90"/>
        <v>juil</v>
      </c>
      <c r="R712" t="str">
        <f t="shared" si="91"/>
        <v>Washington</v>
      </c>
      <c r="S712" t="str">
        <f t="shared" si="92"/>
        <v>2020-07</v>
      </c>
      <c r="T712">
        <f>IF(AND(COUNTIF(Calculs!$Q$2:$Q$12,$O712)&gt;0,COUNTIF(Calculs!$S$2:$S$12,$E712)&gt;0,COUNTIF(Calculs!$U$2:$U$12,$H712)&gt;0),1,0)</f>
        <v>1</v>
      </c>
      <c r="U712">
        <f t="shared" si="93"/>
        <v>600000.00000000012</v>
      </c>
      <c r="V712">
        <f t="shared" si="94"/>
        <v>750</v>
      </c>
      <c r="W712">
        <f t="shared" si="95"/>
        <v>180000.00000000003</v>
      </c>
    </row>
    <row r="713" spans="1:23" ht="15.75" customHeight="1" x14ac:dyDescent="0.3">
      <c r="A713" s="2" t="s">
        <v>29</v>
      </c>
      <c r="B713" s="2">
        <v>1128299</v>
      </c>
      <c r="C713" s="3">
        <v>44044</v>
      </c>
      <c r="D713" s="12" t="str" cm="1">
        <f t="array" ref="D713">_xlfn.SWITCH(WEEKDAY(C713,2), 1, "Lundi", 2, "Mardi", 3, "Mercredi", 4, "Jeudi", 5, "Vendredi", 6, "Samedi", 7, "Dimanche", "Erreur")</f>
        <v>Samedi</v>
      </c>
      <c r="E713" s="2" t="s">
        <v>30</v>
      </c>
      <c r="F713" s="2" t="s">
        <v>45</v>
      </c>
      <c r="G713" s="2" t="s">
        <v>46</v>
      </c>
      <c r="H713" s="4" t="s">
        <v>18</v>
      </c>
      <c r="I713" s="5">
        <v>85.000000000000014</v>
      </c>
      <c r="J713" s="6">
        <v>750</v>
      </c>
      <c r="K713" s="7">
        <v>637500.00000000012</v>
      </c>
      <c r="L713" s="7">
        <v>159375.00000000003</v>
      </c>
      <c r="M713" s="8">
        <v>0.25</v>
      </c>
      <c r="N713" s="2" t="s">
        <v>17</v>
      </c>
      <c r="O713">
        <f t="shared" si="88"/>
        <v>2020</v>
      </c>
      <c r="P713">
        <f t="shared" si="89"/>
        <v>8</v>
      </c>
      <c r="Q713" t="str">
        <f t="shared" si="90"/>
        <v>août</v>
      </c>
      <c r="R713" t="str">
        <f t="shared" si="91"/>
        <v>Washington</v>
      </c>
      <c r="S713" t="str">
        <f t="shared" si="92"/>
        <v>2020-08</v>
      </c>
      <c r="T713">
        <f>IF(AND(COUNTIF(Calculs!$Q$2:$Q$12,$O713)&gt;0,COUNTIF(Calculs!$S$2:$S$12,$E713)&gt;0,COUNTIF(Calculs!$U$2:$U$12,$H713)&gt;0),1,0)</f>
        <v>1</v>
      </c>
      <c r="U713">
        <f t="shared" si="93"/>
        <v>637500.00000000012</v>
      </c>
      <c r="V713">
        <f t="shared" si="94"/>
        <v>750</v>
      </c>
      <c r="W713">
        <f t="shared" si="95"/>
        <v>159375.00000000003</v>
      </c>
    </row>
    <row r="714" spans="1:23" ht="15.75" customHeight="1" x14ac:dyDescent="0.3">
      <c r="A714" s="2" t="s">
        <v>29</v>
      </c>
      <c r="B714" s="2">
        <v>1128299</v>
      </c>
      <c r="C714" s="3">
        <v>44045</v>
      </c>
      <c r="D714" s="12" t="str" cm="1">
        <f t="array" ref="D714">_xlfn.SWITCH(WEEKDAY(C714,2), 1, "Lundi", 2, "Mardi", 3, "Mercredi", 4, "Jeudi", 5, "Vendredi", 6, "Samedi", 7, "Dimanche", "Erreur")</f>
        <v>Dimanche</v>
      </c>
      <c r="E714" s="2" t="s">
        <v>30</v>
      </c>
      <c r="F714" s="2" t="s">
        <v>45</v>
      </c>
      <c r="G714" s="2" t="s">
        <v>46</v>
      </c>
      <c r="H714" s="4" t="s">
        <v>19</v>
      </c>
      <c r="I714" s="5">
        <v>80.000000000000014</v>
      </c>
      <c r="J714" s="6">
        <v>550</v>
      </c>
      <c r="K714" s="7">
        <v>440000.00000000006</v>
      </c>
      <c r="L714" s="7">
        <v>110000.00000000001</v>
      </c>
      <c r="M714" s="8">
        <v>0.25</v>
      </c>
      <c r="N714" s="2" t="s">
        <v>17</v>
      </c>
      <c r="O714">
        <f t="shared" si="88"/>
        <v>2020</v>
      </c>
      <c r="P714">
        <f t="shared" si="89"/>
        <v>8</v>
      </c>
      <c r="Q714" t="str">
        <f t="shared" si="90"/>
        <v>août</v>
      </c>
      <c r="R714" t="str">
        <f t="shared" si="91"/>
        <v>Washington</v>
      </c>
      <c r="S714" t="str">
        <f t="shared" si="92"/>
        <v>2020-08</v>
      </c>
      <c r="T714">
        <f>IF(AND(COUNTIF(Calculs!$Q$2:$Q$12,$O714)&gt;0,COUNTIF(Calculs!$S$2:$S$12,$E714)&gt;0,COUNTIF(Calculs!$U$2:$U$12,$H714)&gt;0),1,0)</f>
        <v>1</v>
      </c>
      <c r="U714">
        <f t="shared" si="93"/>
        <v>440000.00000000006</v>
      </c>
      <c r="V714">
        <f t="shared" si="94"/>
        <v>550</v>
      </c>
      <c r="W714">
        <f t="shared" si="95"/>
        <v>110000.00000000001</v>
      </c>
    </row>
    <row r="715" spans="1:23" ht="15.75" customHeight="1" x14ac:dyDescent="0.3">
      <c r="A715" s="2" t="s">
        <v>29</v>
      </c>
      <c r="B715" s="2">
        <v>1128299</v>
      </c>
      <c r="C715" s="3">
        <v>44046</v>
      </c>
      <c r="D715" s="12" t="str" cm="1">
        <f t="array" ref="D715">_xlfn.SWITCH(WEEKDAY(C715,2), 1, "Lundi", 2, "Mardi", 3, "Mercredi", 4, "Jeudi", 5, "Vendredi", 6, "Samedi", 7, "Dimanche", "Erreur")</f>
        <v>Lundi</v>
      </c>
      <c r="E715" s="2" t="s">
        <v>30</v>
      </c>
      <c r="F715" s="2" t="s">
        <v>45</v>
      </c>
      <c r="G715" s="2" t="s">
        <v>46</v>
      </c>
      <c r="H715" s="4" t="s">
        <v>20</v>
      </c>
      <c r="I715" s="5">
        <v>80.000000000000014</v>
      </c>
      <c r="J715" s="6">
        <v>550</v>
      </c>
      <c r="K715" s="7">
        <v>440000.00000000006</v>
      </c>
      <c r="L715" s="7">
        <v>132000</v>
      </c>
      <c r="M715" s="8">
        <v>0.3</v>
      </c>
      <c r="N715" s="2" t="s">
        <v>17</v>
      </c>
      <c r="O715">
        <f t="shared" si="88"/>
        <v>2020</v>
      </c>
      <c r="P715">
        <f t="shared" si="89"/>
        <v>8</v>
      </c>
      <c r="Q715" t="str">
        <f t="shared" si="90"/>
        <v>août</v>
      </c>
      <c r="R715" t="str">
        <f t="shared" si="91"/>
        <v>Washington</v>
      </c>
      <c r="S715" t="str">
        <f t="shared" si="92"/>
        <v>2020-08</v>
      </c>
      <c r="T715">
        <f>IF(AND(COUNTIF(Calculs!$Q$2:$Q$12,$O715)&gt;0,COUNTIF(Calculs!$S$2:$S$12,$E715)&gt;0,COUNTIF(Calculs!$U$2:$U$12,$H715)&gt;0),1,0)</f>
        <v>1</v>
      </c>
      <c r="U715">
        <f t="shared" si="93"/>
        <v>440000.00000000006</v>
      </c>
      <c r="V715">
        <f t="shared" si="94"/>
        <v>550</v>
      </c>
      <c r="W715">
        <f t="shared" si="95"/>
        <v>132000</v>
      </c>
    </row>
    <row r="716" spans="1:23" ht="15.75" customHeight="1" x14ac:dyDescent="0.3">
      <c r="A716" s="2" t="s">
        <v>29</v>
      </c>
      <c r="B716" s="2">
        <v>1128299</v>
      </c>
      <c r="C716" s="3">
        <v>44047</v>
      </c>
      <c r="D716" s="12" t="str" cm="1">
        <f t="array" ref="D716">_xlfn.SWITCH(WEEKDAY(C716,2), 1, "Lundi", 2, "Mardi", 3, "Mercredi", 4, "Jeudi", 5, "Vendredi", 6, "Samedi", 7, "Dimanche", "Erreur")</f>
        <v>Mardi</v>
      </c>
      <c r="E716" s="2" t="s">
        <v>30</v>
      </c>
      <c r="F716" s="2" t="s">
        <v>45</v>
      </c>
      <c r="G716" s="2" t="s">
        <v>46</v>
      </c>
      <c r="H716" s="4" t="s">
        <v>21</v>
      </c>
      <c r="I716" s="5">
        <v>90.000000000000014</v>
      </c>
      <c r="J716" s="6">
        <v>475</v>
      </c>
      <c r="K716" s="7">
        <v>427500.00000000006</v>
      </c>
      <c r="L716" s="7">
        <v>106875.00000000001</v>
      </c>
      <c r="M716" s="8">
        <v>0.25</v>
      </c>
      <c r="N716" s="2" t="s">
        <v>17</v>
      </c>
      <c r="O716">
        <f t="shared" si="88"/>
        <v>2020</v>
      </c>
      <c r="P716">
        <f t="shared" si="89"/>
        <v>8</v>
      </c>
      <c r="Q716" t="str">
        <f t="shared" si="90"/>
        <v>août</v>
      </c>
      <c r="R716" t="str">
        <f t="shared" si="91"/>
        <v>Washington</v>
      </c>
      <c r="S716" t="str">
        <f t="shared" si="92"/>
        <v>2020-08</v>
      </c>
      <c r="T716">
        <f>IF(AND(COUNTIF(Calculs!$Q$2:$Q$12,$O716)&gt;0,COUNTIF(Calculs!$S$2:$S$12,$E716)&gt;0,COUNTIF(Calculs!$U$2:$U$12,$H716)&gt;0),1,0)</f>
        <v>1</v>
      </c>
      <c r="U716">
        <f t="shared" si="93"/>
        <v>427500.00000000006</v>
      </c>
      <c r="V716">
        <f t="shared" si="94"/>
        <v>475</v>
      </c>
      <c r="W716">
        <f t="shared" si="95"/>
        <v>106875.00000000001</v>
      </c>
    </row>
    <row r="717" spans="1:23" ht="15.75" customHeight="1" x14ac:dyDescent="0.3">
      <c r="A717" s="2" t="s">
        <v>29</v>
      </c>
      <c r="B717" s="2">
        <v>1128299</v>
      </c>
      <c r="C717" s="3">
        <v>44048</v>
      </c>
      <c r="D717" s="12" t="str" cm="1">
        <f t="array" ref="D717">_xlfn.SWITCH(WEEKDAY(C717,2), 1, "Lundi", 2, "Mardi", 3, "Mercredi", 4, "Jeudi", 5, "Vendredi", 6, "Samedi", 7, "Dimanche", "Erreur")</f>
        <v>Mercredi</v>
      </c>
      <c r="E717" s="2" t="s">
        <v>30</v>
      </c>
      <c r="F717" s="2" t="s">
        <v>45</v>
      </c>
      <c r="G717" s="2" t="s">
        <v>46</v>
      </c>
      <c r="H717" s="4" t="s">
        <v>22</v>
      </c>
      <c r="I717" s="5">
        <v>95.000000000000014</v>
      </c>
      <c r="J717" s="6">
        <v>575</v>
      </c>
      <c r="K717" s="7">
        <v>546250.00000000012</v>
      </c>
      <c r="L717" s="7">
        <v>109250.00000000003</v>
      </c>
      <c r="M717" s="8">
        <v>0.2</v>
      </c>
      <c r="N717" s="2" t="s">
        <v>17</v>
      </c>
      <c r="O717">
        <f t="shared" si="88"/>
        <v>2020</v>
      </c>
      <c r="P717">
        <f t="shared" si="89"/>
        <v>8</v>
      </c>
      <c r="Q717" t="str">
        <f t="shared" si="90"/>
        <v>août</v>
      </c>
      <c r="R717" t="str">
        <f t="shared" si="91"/>
        <v>Washington</v>
      </c>
      <c r="S717" t="str">
        <f t="shared" si="92"/>
        <v>2020-08</v>
      </c>
      <c r="T717">
        <f>IF(AND(COUNTIF(Calculs!$Q$2:$Q$12,$O717)&gt;0,COUNTIF(Calculs!$S$2:$S$12,$E717)&gt;0,COUNTIF(Calculs!$U$2:$U$12,$H717)&gt;0),1,0)</f>
        <v>1</v>
      </c>
      <c r="U717">
        <f t="shared" si="93"/>
        <v>546250.00000000012</v>
      </c>
      <c r="V717">
        <f t="shared" si="94"/>
        <v>575</v>
      </c>
      <c r="W717">
        <f t="shared" si="95"/>
        <v>109250.00000000003</v>
      </c>
    </row>
    <row r="718" spans="1:23" ht="15.75" customHeight="1" x14ac:dyDescent="0.3">
      <c r="A718" s="2" t="s">
        <v>13</v>
      </c>
      <c r="B718" s="2">
        <v>1185732</v>
      </c>
      <c r="C718" s="3">
        <v>44049</v>
      </c>
      <c r="D718" s="12" t="str" cm="1">
        <f t="array" ref="D718">_xlfn.SWITCH(WEEKDAY(C718,2), 1, "Lundi", 2, "Mardi", 3, "Mercredi", 4, "Jeudi", 5, "Vendredi", 6, "Samedi", 7, "Dimanche", "Erreur")</f>
        <v>Jeudi</v>
      </c>
      <c r="E718" s="2" t="s">
        <v>30</v>
      </c>
      <c r="F718" s="2" t="s">
        <v>45</v>
      </c>
      <c r="G718" s="2" t="s">
        <v>46</v>
      </c>
      <c r="H718" s="4" t="s">
        <v>16</v>
      </c>
      <c r="I718" s="5">
        <v>45</v>
      </c>
      <c r="J718" s="6">
        <v>1050</v>
      </c>
      <c r="K718" s="7">
        <v>472500</v>
      </c>
      <c r="L718" s="7">
        <v>212625</v>
      </c>
      <c r="M718" s="8">
        <v>0.45</v>
      </c>
      <c r="N718" s="2" t="s">
        <v>17</v>
      </c>
      <c r="O718">
        <f t="shared" si="88"/>
        <v>2020</v>
      </c>
      <c r="P718">
        <f t="shared" si="89"/>
        <v>8</v>
      </c>
      <c r="Q718" t="str">
        <f t="shared" si="90"/>
        <v>août</v>
      </c>
      <c r="R718" t="str">
        <f t="shared" si="91"/>
        <v>Washington</v>
      </c>
      <c r="S718" t="str">
        <f t="shared" si="92"/>
        <v>2020-08</v>
      </c>
      <c r="T718">
        <f>IF(AND(COUNTIF(Calculs!$Q$2:$Q$12,$O718)&gt;0,COUNTIF(Calculs!$S$2:$S$12,$E718)&gt;0,COUNTIF(Calculs!$U$2:$U$12,$H718)&gt;0),1,0)</f>
        <v>1</v>
      </c>
      <c r="U718">
        <f t="shared" si="93"/>
        <v>472500</v>
      </c>
      <c r="V718">
        <f t="shared" si="94"/>
        <v>1050</v>
      </c>
      <c r="W718">
        <f t="shared" si="95"/>
        <v>212625</v>
      </c>
    </row>
    <row r="719" spans="1:23" ht="15.75" customHeight="1" x14ac:dyDescent="0.3">
      <c r="A719" s="2" t="s">
        <v>13</v>
      </c>
      <c r="B719" s="2">
        <v>1185732</v>
      </c>
      <c r="C719" s="3">
        <v>44050</v>
      </c>
      <c r="D719" s="12" t="str" cm="1">
        <f t="array" ref="D719">_xlfn.SWITCH(WEEKDAY(C719,2), 1, "Lundi", 2, "Mardi", 3, "Mercredi", 4, "Jeudi", 5, "Vendredi", 6, "Samedi", 7, "Dimanche", "Erreur")</f>
        <v>Vendredi</v>
      </c>
      <c r="E719" s="2" t="s">
        <v>30</v>
      </c>
      <c r="F719" s="2" t="s">
        <v>45</v>
      </c>
      <c r="G719" s="2" t="s">
        <v>46</v>
      </c>
      <c r="H719" s="4" t="s">
        <v>18</v>
      </c>
      <c r="I719" s="5">
        <v>45</v>
      </c>
      <c r="J719" s="6">
        <v>850</v>
      </c>
      <c r="K719" s="7">
        <v>382500</v>
      </c>
      <c r="L719" s="7">
        <v>133875</v>
      </c>
      <c r="M719" s="8">
        <v>0.35</v>
      </c>
      <c r="N719" s="2" t="s">
        <v>17</v>
      </c>
      <c r="O719">
        <f t="shared" si="88"/>
        <v>2020</v>
      </c>
      <c r="P719">
        <f t="shared" si="89"/>
        <v>8</v>
      </c>
      <c r="Q719" t="str">
        <f t="shared" si="90"/>
        <v>août</v>
      </c>
      <c r="R719" t="str">
        <f t="shared" si="91"/>
        <v>Washington</v>
      </c>
      <c r="S719" t="str">
        <f t="shared" si="92"/>
        <v>2020-08</v>
      </c>
      <c r="T719">
        <f>IF(AND(COUNTIF(Calculs!$Q$2:$Q$12,$O719)&gt;0,COUNTIF(Calculs!$S$2:$S$12,$E719)&gt;0,COUNTIF(Calculs!$U$2:$U$12,$H719)&gt;0),1,0)</f>
        <v>1</v>
      </c>
      <c r="U719">
        <f t="shared" si="93"/>
        <v>382500</v>
      </c>
      <c r="V719">
        <f t="shared" si="94"/>
        <v>850</v>
      </c>
      <c r="W719">
        <f t="shared" si="95"/>
        <v>133875</v>
      </c>
    </row>
    <row r="720" spans="1:23" ht="15.75" customHeight="1" x14ac:dyDescent="0.3">
      <c r="A720" s="2" t="s">
        <v>13</v>
      </c>
      <c r="B720" s="2">
        <v>1185732</v>
      </c>
      <c r="C720" s="3">
        <v>44051</v>
      </c>
      <c r="D720" s="12" t="str" cm="1">
        <f t="array" ref="D720">_xlfn.SWITCH(WEEKDAY(C720,2), 1, "Lundi", 2, "Mardi", 3, "Mercredi", 4, "Jeudi", 5, "Vendredi", 6, "Samedi", 7, "Dimanche", "Erreur")</f>
        <v>Samedi</v>
      </c>
      <c r="E720" s="2" t="s">
        <v>30</v>
      </c>
      <c r="F720" s="2" t="s">
        <v>45</v>
      </c>
      <c r="G720" s="2" t="s">
        <v>46</v>
      </c>
      <c r="H720" s="4" t="s">
        <v>19</v>
      </c>
      <c r="I720" s="5">
        <v>35</v>
      </c>
      <c r="J720" s="6">
        <v>850</v>
      </c>
      <c r="K720" s="7">
        <v>297500</v>
      </c>
      <c r="L720" s="7">
        <v>74375</v>
      </c>
      <c r="M720" s="8">
        <v>0.25</v>
      </c>
      <c r="N720" s="2" t="s">
        <v>17</v>
      </c>
      <c r="O720">
        <f t="shared" si="88"/>
        <v>2020</v>
      </c>
      <c r="P720">
        <f t="shared" si="89"/>
        <v>8</v>
      </c>
      <c r="Q720" t="str">
        <f t="shared" si="90"/>
        <v>août</v>
      </c>
      <c r="R720" t="str">
        <f t="shared" si="91"/>
        <v>Washington</v>
      </c>
      <c r="S720" t="str">
        <f t="shared" si="92"/>
        <v>2020-08</v>
      </c>
      <c r="T720">
        <f>IF(AND(COUNTIF(Calculs!$Q$2:$Q$12,$O720)&gt;0,COUNTIF(Calculs!$S$2:$S$12,$E720)&gt;0,COUNTIF(Calculs!$U$2:$U$12,$H720)&gt;0),1,0)</f>
        <v>1</v>
      </c>
      <c r="U720">
        <f t="shared" si="93"/>
        <v>297500</v>
      </c>
      <c r="V720">
        <f t="shared" si="94"/>
        <v>850</v>
      </c>
      <c r="W720">
        <f t="shared" si="95"/>
        <v>74375</v>
      </c>
    </row>
    <row r="721" spans="1:23" ht="15.75" customHeight="1" x14ac:dyDescent="0.3">
      <c r="A721" s="2" t="s">
        <v>13</v>
      </c>
      <c r="B721" s="2">
        <v>1185732</v>
      </c>
      <c r="C721" s="3">
        <v>44052</v>
      </c>
      <c r="D721" s="12" t="str" cm="1">
        <f t="array" ref="D721">_xlfn.SWITCH(WEEKDAY(C721,2), 1, "Lundi", 2, "Mardi", 3, "Mercredi", 4, "Jeudi", 5, "Vendredi", 6, "Samedi", 7, "Dimanche", "Erreur")</f>
        <v>Dimanche</v>
      </c>
      <c r="E721" s="2" t="s">
        <v>30</v>
      </c>
      <c r="F721" s="2" t="s">
        <v>45</v>
      </c>
      <c r="G721" s="2" t="s">
        <v>46</v>
      </c>
      <c r="H721" s="4" t="s">
        <v>20</v>
      </c>
      <c r="I721" s="5">
        <v>40</v>
      </c>
      <c r="J721" s="6">
        <v>700</v>
      </c>
      <c r="K721" s="7">
        <v>280000</v>
      </c>
      <c r="L721" s="7">
        <v>84000</v>
      </c>
      <c r="M721" s="8">
        <v>0.3</v>
      </c>
      <c r="N721" s="2" t="s">
        <v>17</v>
      </c>
      <c r="O721">
        <f t="shared" si="88"/>
        <v>2020</v>
      </c>
      <c r="P721">
        <f t="shared" si="89"/>
        <v>8</v>
      </c>
      <c r="Q721" t="str">
        <f t="shared" si="90"/>
        <v>août</v>
      </c>
      <c r="R721" t="str">
        <f t="shared" si="91"/>
        <v>Washington</v>
      </c>
      <c r="S721" t="str">
        <f t="shared" si="92"/>
        <v>2020-08</v>
      </c>
      <c r="T721">
        <f>IF(AND(COUNTIF(Calculs!$Q$2:$Q$12,$O721)&gt;0,COUNTIF(Calculs!$S$2:$S$12,$E721)&gt;0,COUNTIF(Calculs!$U$2:$U$12,$H721)&gt;0),1,0)</f>
        <v>1</v>
      </c>
      <c r="U721">
        <f t="shared" si="93"/>
        <v>280000</v>
      </c>
      <c r="V721">
        <f t="shared" si="94"/>
        <v>700</v>
      </c>
      <c r="W721">
        <f t="shared" si="95"/>
        <v>84000</v>
      </c>
    </row>
    <row r="722" spans="1:23" ht="15.75" customHeight="1" x14ac:dyDescent="0.3">
      <c r="A722" s="2" t="s">
        <v>13</v>
      </c>
      <c r="B722" s="2">
        <v>1185732</v>
      </c>
      <c r="C722" s="3">
        <v>44053</v>
      </c>
      <c r="D722" s="12" t="str" cm="1">
        <f t="array" ref="D722">_xlfn.SWITCH(WEEKDAY(C722,2), 1, "Lundi", 2, "Mardi", 3, "Mercredi", 4, "Jeudi", 5, "Vendredi", 6, "Samedi", 7, "Dimanche", "Erreur")</f>
        <v>Lundi</v>
      </c>
      <c r="E722" s="2" t="s">
        <v>47</v>
      </c>
      <c r="F722" s="2" t="s">
        <v>48</v>
      </c>
      <c r="G722" s="2" t="s">
        <v>49</v>
      </c>
      <c r="H722" s="4" t="s">
        <v>21</v>
      </c>
      <c r="I722" s="5">
        <v>55.000000000000007</v>
      </c>
      <c r="J722" s="6">
        <v>750</v>
      </c>
      <c r="K722" s="7">
        <v>412500.00000000006</v>
      </c>
      <c r="L722" s="7">
        <v>144375</v>
      </c>
      <c r="M722" s="8">
        <v>0.35</v>
      </c>
      <c r="N722" s="2" t="s">
        <v>17</v>
      </c>
      <c r="O722">
        <f t="shared" si="88"/>
        <v>2020</v>
      </c>
      <c r="P722">
        <f t="shared" si="89"/>
        <v>8</v>
      </c>
      <c r="Q722" t="str">
        <f t="shared" si="90"/>
        <v>août</v>
      </c>
      <c r="R722" t="str">
        <f t="shared" si="91"/>
        <v>Florida</v>
      </c>
      <c r="S722" t="str">
        <f t="shared" si="92"/>
        <v>2020-08</v>
      </c>
      <c r="T722">
        <f>IF(AND(COUNTIF(Calculs!$Q$2:$Q$12,$O722)&gt;0,COUNTIF(Calculs!$S$2:$S$12,$E722)&gt;0,COUNTIF(Calculs!$U$2:$U$12,$H722)&gt;0),1,0)</f>
        <v>1</v>
      </c>
      <c r="U722">
        <f t="shared" si="93"/>
        <v>412500.00000000006</v>
      </c>
      <c r="V722">
        <f t="shared" si="94"/>
        <v>750</v>
      </c>
      <c r="W722">
        <f t="shared" si="95"/>
        <v>144375</v>
      </c>
    </row>
    <row r="723" spans="1:23" ht="15.75" customHeight="1" x14ac:dyDescent="0.3">
      <c r="A723" s="2" t="s">
        <v>13</v>
      </c>
      <c r="B723" s="2">
        <v>1185732</v>
      </c>
      <c r="C723" s="3">
        <v>44054</v>
      </c>
      <c r="D723" s="12" t="str" cm="1">
        <f t="array" ref="D723">_xlfn.SWITCH(WEEKDAY(C723,2), 1, "Lundi", 2, "Mardi", 3, "Mercredi", 4, "Jeudi", 5, "Vendredi", 6, "Samedi", 7, "Dimanche", "Erreur")</f>
        <v>Mardi</v>
      </c>
      <c r="E723" s="2" t="s">
        <v>47</v>
      </c>
      <c r="F723" s="2" t="s">
        <v>48</v>
      </c>
      <c r="G723" s="2" t="s">
        <v>49</v>
      </c>
      <c r="H723" s="4" t="s">
        <v>22</v>
      </c>
      <c r="I723" s="5">
        <v>45</v>
      </c>
      <c r="J723" s="6">
        <v>850</v>
      </c>
      <c r="K723" s="7">
        <v>382500</v>
      </c>
      <c r="L723" s="7">
        <v>191250</v>
      </c>
      <c r="M723" s="8">
        <v>0.5</v>
      </c>
      <c r="N723" s="2" t="s">
        <v>17</v>
      </c>
      <c r="O723">
        <f t="shared" si="88"/>
        <v>2020</v>
      </c>
      <c r="P723">
        <f t="shared" si="89"/>
        <v>8</v>
      </c>
      <c r="Q723" t="str">
        <f t="shared" si="90"/>
        <v>août</v>
      </c>
      <c r="R723" t="str">
        <f t="shared" si="91"/>
        <v>Florida</v>
      </c>
      <c r="S723" t="str">
        <f t="shared" si="92"/>
        <v>2020-08</v>
      </c>
      <c r="T723">
        <f>IF(AND(COUNTIF(Calculs!$Q$2:$Q$12,$O723)&gt;0,COUNTIF(Calculs!$S$2:$S$12,$E723)&gt;0,COUNTIF(Calculs!$U$2:$U$12,$H723)&gt;0),1,0)</f>
        <v>1</v>
      </c>
      <c r="U723">
        <f t="shared" si="93"/>
        <v>382500</v>
      </c>
      <c r="V723">
        <f t="shared" si="94"/>
        <v>850</v>
      </c>
      <c r="W723">
        <f t="shared" si="95"/>
        <v>191250</v>
      </c>
    </row>
    <row r="724" spans="1:23" ht="15.75" customHeight="1" x14ac:dyDescent="0.3">
      <c r="A724" s="2" t="s">
        <v>13</v>
      </c>
      <c r="B724" s="2">
        <v>1185732</v>
      </c>
      <c r="C724" s="3">
        <v>44055</v>
      </c>
      <c r="D724" s="12" t="str" cm="1">
        <f t="array" ref="D724">_xlfn.SWITCH(WEEKDAY(C724,2), 1, "Lundi", 2, "Mardi", 3, "Mercredi", 4, "Jeudi", 5, "Vendredi", 6, "Samedi", 7, "Dimanche", "Erreur")</f>
        <v>Mercredi</v>
      </c>
      <c r="E724" s="2" t="s">
        <v>47</v>
      </c>
      <c r="F724" s="2" t="s">
        <v>48</v>
      </c>
      <c r="G724" s="2" t="s">
        <v>49</v>
      </c>
      <c r="H724" s="4" t="s">
        <v>16</v>
      </c>
      <c r="I724" s="5">
        <v>45</v>
      </c>
      <c r="J724" s="6">
        <v>1100</v>
      </c>
      <c r="K724" s="7">
        <v>495000</v>
      </c>
      <c r="L724" s="7">
        <v>222750</v>
      </c>
      <c r="M724" s="8">
        <v>0.45</v>
      </c>
      <c r="N724" s="2" t="s">
        <v>17</v>
      </c>
      <c r="O724">
        <f t="shared" si="88"/>
        <v>2020</v>
      </c>
      <c r="P724">
        <f t="shared" si="89"/>
        <v>8</v>
      </c>
      <c r="Q724" t="str">
        <f t="shared" si="90"/>
        <v>août</v>
      </c>
      <c r="R724" t="str">
        <f t="shared" si="91"/>
        <v>Florida</v>
      </c>
      <c r="S724" t="str">
        <f t="shared" si="92"/>
        <v>2020-08</v>
      </c>
      <c r="T724">
        <f>IF(AND(COUNTIF(Calculs!$Q$2:$Q$12,$O724)&gt;0,COUNTIF(Calculs!$S$2:$S$12,$E724)&gt;0,COUNTIF(Calculs!$U$2:$U$12,$H724)&gt;0),1,0)</f>
        <v>1</v>
      </c>
      <c r="U724">
        <f t="shared" si="93"/>
        <v>495000</v>
      </c>
      <c r="V724">
        <f t="shared" si="94"/>
        <v>1100</v>
      </c>
      <c r="W724">
        <f t="shared" si="95"/>
        <v>222750</v>
      </c>
    </row>
    <row r="725" spans="1:23" ht="15.75" customHeight="1" x14ac:dyDescent="0.3">
      <c r="A725" s="2" t="s">
        <v>13</v>
      </c>
      <c r="B725" s="2">
        <v>1185732</v>
      </c>
      <c r="C725" s="3">
        <v>44056</v>
      </c>
      <c r="D725" s="12" t="str" cm="1">
        <f t="array" ref="D725">_xlfn.SWITCH(WEEKDAY(C725,2), 1, "Lundi", 2, "Mardi", 3, "Mercredi", 4, "Jeudi", 5, "Vendredi", 6, "Samedi", 7, "Dimanche", "Erreur")</f>
        <v>Jeudi</v>
      </c>
      <c r="E725" s="2" t="s">
        <v>47</v>
      </c>
      <c r="F725" s="2" t="s">
        <v>48</v>
      </c>
      <c r="G725" s="2" t="s">
        <v>49</v>
      </c>
      <c r="H725" s="4" t="s">
        <v>18</v>
      </c>
      <c r="I725" s="5">
        <v>45</v>
      </c>
      <c r="J725" s="6">
        <v>750</v>
      </c>
      <c r="K725" s="7">
        <v>337500</v>
      </c>
      <c r="L725" s="7">
        <v>118124.99999999999</v>
      </c>
      <c r="M725" s="8">
        <v>0.35</v>
      </c>
      <c r="N725" s="2" t="s">
        <v>17</v>
      </c>
      <c r="O725">
        <f t="shared" si="88"/>
        <v>2020</v>
      </c>
      <c r="P725">
        <f t="shared" si="89"/>
        <v>8</v>
      </c>
      <c r="Q725" t="str">
        <f t="shared" si="90"/>
        <v>août</v>
      </c>
      <c r="R725" t="str">
        <f t="shared" si="91"/>
        <v>Florida</v>
      </c>
      <c r="S725" t="str">
        <f t="shared" si="92"/>
        <v>2020-08</v>
      </c>
      <c r="T725">
        <f>IF(AND(COUNTIF(Calculs!$Q$2:$Q$12,$O725)&gt;0,COUNTIF(Calculs!$S$2:$S$12,$E725)&gt;0,COUNTIF(Calculs!$U$2:$U$12,$H725)&gt;0),1,0)</f>
        <v>1</v>
      </c>
      <c r="U725">
        <f t="shared" si="93"/>
        <v>337500</v>
      </c>
      <c r="V725">
        <f t="shared" si="94"/>
        <v>750</v>
      </c>
      <c r="W725">
        <f t="shared" si="95"/>
        <v>118124.99999999999</v>
      </c>
    </row>
    <row r="726" spans="1:23" ht="15.75" customHeight="1" x14ac:dyDescent="0.3">
      <c r="A726" s="2" t="s">
        <v>13</v>
      </c>
      <c r="B726" s="2">
        <v>1185732</v>
      </c>
      <c r="C726" s="3">
        <v>44057</v>
      </c>
      <c r="D726" s="12" t="str" cm="1">
        <f t="array" ref="D726">_xlfn.SWITCH(WEEKDAY(C726,2), 1, "Lundi", 2, "Mardi", 3, "Mercredi", 4, "Jeudi", 5, "Vendredi", 6, "Samedi", 7, "Dimanche", "Erreur")</f>
        <v>Vendredi</v>
      </c>
      <c r="E726" s="2" t="s">
        <v>47</v>
      </c>
      <c r="F726" s="2" t="s">
        <v>48</v>
      </c>
      <c r="G726" s="2" t="s">
        <v>49</v>
      </c>
      <c r="H726" s="4" t="s">
        <v>19</v>
      </c>
      <c r="I726" s="5">
        <v>35</v>
      </c>
      <c r="J726" s="6">
        <v>800</v>
      </c>
      <c r="K726" s="7">
        <v>280000</v>
      </c>
      <c r="L726" s="7">
        <v>70000</v>
      </c>
      <c r="M726" s="8">
        <v>0.25</v>
      </c>
      <c r="N726" s="2" t="s">
        <v>17</v>
      </c>
      <c r="O726">
        <f t="shared" si="88"/>
        <v>2020</v>
      </c>
      <c r="P726">
        <f t="shared" si="89"/>
        <v>8</v>
      </c>
      <c r="Q726" t="str">
        <f t="shared" si="90"/>
        <v>août</v>
      </c>
      <c r="R726" t="str">
        <f t="shared" si="91"/>
        <v>Florida</v>
      </c>
      <c r="S726" t="str">
        <f t="shared" si="92"/>
        <v>2020-08</v>
      </c>
      <c r="T726">
        <f>IF(AND(COUNTIF(Calculs!$Q$2:$Q$12,$O726)&gt;0,COUNTIF(Calculs!$S$2:$S$12,$E726)&gt;0,COUNTIF(Calculs!$U$2:$U$12,$H726)&gt;0),1,0)</f>
        <v>1</v>
      </c>
      <c r="U726">
        <f t="shared" si="93"/>
        <v>280000</v>
      </c>
      <c r="V726">
        <f t="shared" si="94"/>
        <v>800</v>
      </c>
      <c r="W726">
        <f t="shared" si="95"/>
        <v>70000</v>
      </c>
    </row>
    <row r="727" spans="1:23" ht="15.75" customHeight="1" x14ac:dyDescent="0.3">
      <c r="A727" s="2" t="s">
        <v>29</v>
      </c>
      <c r="B727" s="2">
        <v>1185732</v>
      </c>
      <c r="C727" s="3">
        <v>44058</v>
      </c>
      <c r="D727" s="12" t="str" cm="1">
        <f t="array" ref="D727">_xlfn.SWITCH(WEEKDAY(C727,2), 1, "Lundi", 2, "Mardi", 3, "Mercredi", 4, "Jeudi", 5, "Vendredi", 6, "Samedi", 7, "Dimanche", "Erreur")</f>
        <v>Samedi</v>
      </c>
      <c r="E727" s="2" t="s">
        <v>47</v>
      </c>
      <c r="F727" s="2" t="s">
        <v>48</v>
      </c>
      <c r="G727" s="2" t="s">
        <v>49</v>
      </c>
      <c r="H727" s="4" t="s">
        <v>20</v>
      </c>
      <c r="I727" s="5">
        <v>40</v>
      </c>
      <c r="J727" s="6">
        <v>675</v>
      </c>
      <c r="K727" s="7">
        <v>270000</v>
      </c>
      <c r="L727" s="7">
        <v>81000</v>
      </c>
      <c r="M727" s="8">
        <v>0.3</v>
      </c>
      <c r="N727" s="2" t="s">
        <v>17</v>
      </c>
      <c r="O727">
        <f t="shared" si="88"/>
        <v>2020</v>
      </c>
      <c r="P727">
        <f t="shared" si="89"/>
        <v>8</v>
      </c>
      <c r="Q727" t="str">
        <f t="shared" si="90"/>
        <v>août</v>
      </c>
      <c r="R727" t="str">
        <f t="shared" si="91"/>
        <v>Florida</v>
      </c>
      <c r="S727" t="str">
        <f t="shared" si="92"/>
        <v>2020-08</v>
      </c>
      <c r="T727">
        <f>IF(AND(COUNTIF(Calculs!$Q$2:$Q$12,$O727)&gt;0,COUNTIF(Calculs!$S$2:$S$12,$E727)&gt;0,COUNTIF(Calculs!$U$2:$U$12,$H727)&gt;0),1,0)</f>
        <v>1</v>
      </c>
      <c r="U727">
        <f t="shared" si="93"/>
        <v>270000</v>
      </c>
      <c r="V727">
        <f t="shared" si="94"/>
        <v>675</v>
      </c>
      <c r="W727">
        <f t="shared" si="95"/>
        <v>81000</v>
      </c>
    </row>
    <row r="728" spans="1:23" ht="15.75" customHeight="1" x14ac:dyDescent="0.3">
      <c r="A728" s="2" t="s">
        <v>13</v>
      </c>
      <c r="B728" s="2">
        <v>1185732</v>
      </c>
      <c r="C728" s="3">
        <v>44059</v>
      </c>
      <c r="D728" s="12" t="str" cm="1">
        <f t="array" ref="D728">_xlfn.SWITCH(WEEKDAY(C728,2), 1, "Lundi", 2, "Mardi", 3, "Mercredi", 4, "Jeudi", 5, "Vendredi", 6, "Samedi", 7, "Dimanche", "Erreur")</f>
        <v>Dimanche</v>
      </c>
      <c r="E728" s="2" t="s">
        <v>47</v>
      </c>
      <c r="F728" s="2" t="s">
        <v>48</v>
      </c>
      <c r="G728" s="2" t="s">
        <v>49</v>
      </c>
      <c r="H728" s="4" t="s">
        <v>21</v>
      </c>
      <c r="I728" s="5">
        <v>55.000000000000007</v>
      </c>
      <c r="J728" s="6">
        <v>750</v>
      </c>
      <c r="K728" s="7">
        <v>412500.00000000006</v>
      </c>
      <c r="L728" s="7">
        <v>144375</v>
      </c>
      <c r="M728" s="8">
        <v>0.35</v>
      </c>
      <c r="N728" s="2" t="s">
        <v>17</v>
      </c>
      <c r="O728">
        <f t="shared" si="88"/>
        <v>2020</v>
      </c>
      <c r="P728">
        <f t="shared" si="89"/>
        <v>8</v>
      </c>
      <c r="Q728" t="str">
        <f t="shared" si="90"/>
        <v>août</v>
      </c>
      <c r="R728" t="str">
        <f t="shared" si="91"/>
        <v>Florida</v>
      </c>
      <c r="S728" t="str">
        <f t="shared" si="92"/>
        <v>2020-08</v>
      </c>
      <c r="T728">
        <f>IF(AND(COUNTIF(Calculs!$Q$2:$Q$12,$O728)&gt;0,COUNTIF(Calculs!$S$2:$S$12,$E728)&gt;0,COUNTIF(Calculs!$U$2:$U$12,$H728)&gt;0),1,0)</f>
        <v>1</v>
      </c>
      <c r="U728">
        <f t="shared" si="93"/>
        <v>412500.00000000006</v>
      </c>
      <c r="V728">
        <f t="shared" si="94"/>
        <v>750</v>
      </c>
      <c r="W728">
        <f t="shared" si="95"/>
        <v>144375</v>
      </c>
    </row>
    <row r="729" spans="1:23" ht="15.75" customHeight="1" x14ac:dyDescent="0.3">
      <c r="A729" s="2" t="s">
        <v>13</v>
      </c>
      <c r="B729" s="2">
        <v>1185732</v>
      </c>
      <c r="C729" s="3">
        <v>44060</v>
      </c>
      <c r="D729" s="12" t="str" cm="1">
        <f t="array" ref="D729">_xlfn.SWITCH(WEEKDAY(C729,2), 1, "Lundi", 2, "Mardi", 3, "Mercredi", 4, "Jeudi", 5, "Vendredi", 6, "Samedi", 7, "Dimanche", "Erreur")</f>
        <v>Lundi</v>
      </c>
      <c r="E729" s="2" t="s">
        <v>47</v>
      </c>
      <c r="F729" s="2" t="s">
        <v>48</v>
      </c>
      <c r="G729" s="2" t="s">
        <v>49</v>
      </c>
      <c r="H729" s="4" t="s">
        <v>22</v>
      </c>
      <c r="I729" s="5">
        <v>45</v>
      </c>
      <c r="J729" s="6">
        <v>850</v>
      </c>
      <c r="K729" s="7">
        <v>382500</v>
      </c>
      <c r="L729" s="7">
        <v>191250</v>
      </c>
      <c r="M729" s="8">
        <v>0.5</v>
      </c>
      <c r="N729" s="2" t="s">
        <v>17</v>
      </c>
      <c r="O729">
        <f t="shared" si="88"/>
        <v>2020</v>
      </c>
      <c r="P729">
        <f t="shared" si="89"/>
        <v>8</v>
      </c>
      <c r="Q729" t="str">
        <f t="shared" si="90"/>
        <v>août</v>
      </c>
      <c r="R729" t="str">
        <f t="shared" si="91"/>
        <v>Florida</v>
      </c>
      <c r="S729" t="str">
        <f t="shared" si="92"/>
        <v>2020-08</v>
      </c>
      <c r="T729">
        <f>IF(AND(COUNTIF(Calculs!$Q$2:$Q$12,$O729)&gt;0,COUNTIF(Calculs!$S$2:$S$12,$E729)&gt;0,COUNTIF(Calculs!$U$2:$U$12,$H729)&gt;0),1,0)</f>
        <v>1</v>
      </c>
      <c r="U729">
        <f t="shared" si="93"/>
        <v>382500</v>
      </c>
      <c r="V729">
        <f t="shared" si="94"/>
        <v>850</v>
      </c>
      <c r="W729">
        <f t="shared" si="95"/>
        <v>191250</v>
      </c>
    </row>
    <row r="730" spans="1:23" ht="15.75" customHeight="1" x14ac:dyDescent="0.3">
      <c r="A730" s="2" t="s">
        <v>13</v>
      </c>
      <c r="B730" s="2">
        <v>1185732</v>
      </c>
      <c r="C730" s="3">
        <v>44061</v>
      </c>
      <c r="D730" s="12" t="str" cm="1">
        <f t="array" ref="D730">_xlfn.SWITCH(WEEKDAY(C730,2), 1, "Lundi", 2, "Mardi", 3, "Mercredi", 4, "Jeudi", 5, "Vendredi", 6, "Samedi", 7, "Dimanche", "Erreur")</f>
        <v>Mardi</v>
      </c>
      <c r="E730" s="2" t="s">
        <v>47</v>
      </c>
      <c r="F730" s="2" t="s">
        <v>48</v>
      </c>
      <c r="G730" s="2" t="s">
        <v>49</v>
      </c>
      <c r="H730" s="4" t="s">
        <v>16</v>
      </c>
      <c r="I730" s="5">
        <v>45</v>
      </c>
      <c r="J730" s="6">
        <v>1070</v>
      </c>
      <c r="K730" s="7">
        <v>481500</v>
      </c>
      <c r="L730" s="7">
        <v>216675</v>
      </c>
      <c r="M730" s="8">
        <v>0.45</v>
      </c>
      <c r="N730" s="2" t="s">
        <v>17</v>
      </c>
      <c r="O730">
        <f t="shared" si="88"/>
        <v>2020</v>
      </c>
      <c r="P730">
        <f t="shared" si="89"/>
        <v>8</v>
      </c>
      <c r="Q730" t="str">
        <f t="shared" si="90"/>
        <v>août</v>
      </c>
      <c r="R730" t="str">
        <f t="shared" si="91"/>
        <v>Florida</v>
      </c>
      <c r="S730" t="str">
        <f t="shared" si="92"/>
        <v>2020-08</v>
      </c>
      <c r="T730">
        <f>IF(AND(COUNTIF(Calculs!$Q$2:$Q$12,$O730)&gt;0,COUNTIF(Calculs!$S$2:$S$12,$E730)&gt;0,COUNTIF(Calculs!$U$2:$U$12,$H730)&gt;0),1,0)</f>
        <v>1</v>
      </c>
      <c r="U730">
        <f t="shared" si="93"/>
        <v>481500</v>
      </c>
      <c r="V730">
        <f t="shared" si="94"/>
        <v>1070</v>
      </c>
      <c r="W730">
        <f t="shared" si="95"/>
        <v>216675</v>
      </c>
    </row>
    <row r="731" spans="1:23" ht="15.75" customHeight="1" x14ac:dyDescent="0.3">
      <c r="A731" s="2" t="s">
        <v>13</v>
      </c>
      <c r="B731" s="2">
        <v>1185732</v>
      </c>
      <c r="C731" s="3">
        <v>44062</v>
      </c>
      <c r="D731" s="12" t="str" cm="1">
        <f t="array" ref="D731">_xlfn.SWITCH(WEEKDAY(C731,2), 1, "Lundi", 2, "Mardi", 3, "Mercredi", 4, "Jeudi", 5, "Vendredi", 6, "Samedi", 7, "Dimanche", "Erreur")</f>
        <v>Mercredi</v>
      </c>
      <c r="E731" s="2" t="s">
        <v>47</v>
      </c>
      <c r="F731" s="2" t="s">
        <v>48</v>
      </c>
      <c r="G731" s="2" t="s">
        <v>49</v>
      </c>
      <c r="H731" s="4" t="s">
        <v>18</v>
      </c>
      <c r="I731" s="5">
        <v>45</v>
      </c>
      <c r="J731" s="6">
        <v>750</v>
      </c>
      <c r="K731" s="7">
        <v>337500</v>
      </c>
      <c r="L731" s="7">
        <v>118124.99999999999</v>
      </c>
      <c r="M731" s="8">
        <v>0.35</v>
      </c>
      <c r="N731" s="2" t="s">
        <v>17</v>
      </c>
      <c r="O731">
        <f t="shared" si="88"/>
        <v>2020</v>
      </c>
      <c r="P731">
        <f t="shared" si="89"/>
        <v>8</v>
      </c>
      <c r="Q731" t="str">
        <f t="shared" si="90"/>
        <v>août</v>
      </c>
      <c r="R731" t="str">
        <f t="shared" si="91"/>
        <v>Florida</v>
      </c>
      <c r="S731" t="str">
        <f t="shared" si="92"/>
        <v>2020-08</v>
      </c>
      <c r="T731">
        <f>IF(AND(COUNTIF(Calculs!$Q$2:$Q$12,$O731)&gt;0,COUNTIF(Calculs!$S$2:$S$12,$E731)&gt;0,COUNTIF(Calculs!$U$2:$U$12,$H731)&gt;0),1,0)</f>
        <v>1</v>
      </c>
      <c r="U731">
        <f t="shared" si="93"/>
        <v>337500</v>
      </c>
      <c r="V731">
        <f t="shared" si="94"/>
        <v>750</v>
      </c>
      <c r="W731">
        <f t="shared" si="95"/>
        <v>118124.99999999999</v>
      </c>
    </row>
    <row r="732" spans="1:23" ht="15.75" customHeight="1" x14ac:dyDescent="0.3">
      <c r="A732" s="2" t="s">
        <v>13</v>
      </c>
      <c r="B732" s="2">
        <v>1185732</v>
      </c>
      <c r="C732" s="3">
        <v>44063</v>
      </c>
      <c r="D732" s="12" t="str" cm="1">
        <f t="array" ref="D732">_xlfn.SWITCH(WEEKDAY(C732,2), 1, "Lundi", 2, "Mardi", 3, "Mercredi", 4, "Jeudi", 5, "Vendredi", 6, "Samedi", 7, "Dimanche", "Erreur")</f>
        <v>Jeudi</v>
      </c>
      <c r="E732" s="2" t="s">
        <v>47</v>
      </c>
      <c r="F732" s="2" t="s">
        <v>48</v>
      </c>
      <c r="G732" s="2" t="s">
        <v>49</v>
      </c>
      <c r="H732" s="4" t="s">
        <v>19</v>
      </c>
      <c r="I732" s="5">
        <v>35</v>
      </c>
      <c r="J732" s="6">
        <v>775</v>
      </c>
      <c r="K732" s="7">
        <v>271250</v>
      </c>
      <c r="L732" s="7">
        <v>67812.5</v>
      </c>
      <c r="M732" s="8">
        <v>0.25</v>
      </c>
      <c r="N732" s="2" t="s">
        <v>17</v>
      </c>
      <c r="O732">
        <f t="shared" si="88"/>
        <v>2020</v>
      </c>
      <c r="P732">
        <f t="shared" si="89"/>
        <v>8</v>
      </c>
      <c r="Q732" t="str">
        <f t="shared" si="90"/>
        <v>août</v>
      </c>
      <c r="R732" t="str">
        <f t="shared" si="91"/>
        <v>Florida</v>
      </c>
      <c r="S732" t="str">
        <f t="shared" si="92"/>
        <v>2020-08</v>
      </c>
      <c r="T732">
        <f>IF(AND(COUNTIF(Calculs!$Q$2:$Q$12,$O732)&gt;0,COUNTIF(Calculs!$S$2:$S$12,$E732)&gt;0,COUNTIF(Calculs!$U$2:$U$12,$H732)&gt;0),1,0)</f>
        <v>1</v>
      </c>
      <c r="U732">
        <f t="shared" si="93"/>
        <v>271250</v>
      </c>
      <c r="V732">
        <f t="shared" si="94"/>
        <v>775</v>
      </c>
      <c r="W732">
        <f t="shared" si="95"/>
        <v>67812.5</v>
      </c>
    </row>
    <row r="733" spans="1:23" ht="15.75" customHeight="1" x14ac:dyDescent="0.3">
      <c r="A733" s="2" t="s">
        <v>13</v>
      </c>
      <c r="B733" s="2">
        <v>1185732</v>
      </c>
      <c r="C733" s="3">
        <v>44064</v>
      </c>
      <c r="D733" s="12" t="str" cm="1">
        <f t="array" ref="D733">_xlfn.SWITCH(WEEKDAY(C733,2), 1, "Lundi", 2, "Mardi", 3, "Mercredi", 4, "Jeudi", 5, "Vendredi", 6, "Samedi", 7, "Dimanche", "Erreur")</f>
        <v>Vendredi</v>
      </c>
      <c r="E733" s="2" t="s">
        <v>47</v>
      </c>
      <c r="F733" s="2" t="s">
        <v>48</v>
      </c>
      <c r="G733" s="2" t="s">
        <v>49</v>
      </c>
      <c r="H733" s="4" t="s">
        <v>20</v>
      </c>
      <c r="I733" s="5">
        <v>40</v>
      </c>
      <c r="J733" s="6">
        <v>625</v>
      </c>
      <c r="K733" s="7">
        <v>250000</v>
      </c>
      <c r="L733" s="7">
        <v>75000</v>
      </c>
      <c r="M733" s="8">
        <v>0.3</v>
      </c>
      <c r="N733" s="2" t="s">
        <v>17</v>
      </c>
      <c r="O733">
        <f t="shared" si="88"/>
        <v>2020</v>
      </c>
      <c r="P733">
        <f t="shared" si="89"/>
        <v>8</v>
      </c>
      <c r="Q733" t="str">
        <f t="shared" si="90"/>
        <v>août</v>
      </c>
      <c r="R733" t="str">
        <f t="shared" si="91"/>
        <v>Florida</v>
      </c>
      <c r="S733" t="str">
        <f t="shared" si="92"/>
        <v>2020-08</v>
      </c>
      <c r="T733">
        <f>IF(AND(COUNTIF(Calculs!$Q$2:$Q$12,$O733)&gt;0,COUNTIF(Calculs!$S$2:$S$12,$E733)&gt;0,COUNTIF(Calculs!$U$2:$U$12,$H733)&gt;0),1,0)</f>
        <v>1</v>
      </c>
      <c r="U733">
        <f t="shared" si="93"/>
        <v>250000</v>
      </c>
      <c r="V733">
        <f t="shared" si="94"/>
        <v>625</v>
      </c>
      <c r="W733">
        <f t="shared" si="95"/>
        <v>75000</v>
      </c>
    </row>
    <row r="734" spans="1:23" ht="15.75" customHeight="1" x14ac:dyDescent="0.3">
      <c r="A734" s="2" t="s">
        <v>13</v>
      </c>
      <c r="B734" s="2">
        <v>1185732</v>
      </c>
      <c r="C734" s="3">
        <v>44065</v>
      </c>
      <c r="D734" s="12" t="str" cm="1">
        <f t="array" ref="D734">_xlfn.SWITCH(WEEKDAY(C734,2), 1, "Lundi", 2, "Mardi", 3, "Mercredi", 4, "Jeudi", 5, "Vendredi", 6, "Samedi", 7, "Dimanche", "Erreur")</f>
        <v>Samedi</v>
      </c>
      <c r="E734" s="2" t="s">
        <v>47</v>
      </c>
      <c r="F734" s="2" t="s">
        <v>48</v>
      </c>
      <c r="G734" s="2" t="s">
        <v>49</v>
      </c>
      <c r="H734" s="4" t="s">
        <v>21</v>
      </c>
      <c r="I734" s="5">
        <v>55.000000000000007</v>
      </c>
      <c r="J734" s="6">
        <v>675</v>
      </c>
      <c r="K734" s="7">
        <v>371250.00000000006</v>
      </c>
      <c r="L734" s="7">
        <v>129937.50000000001</v>
      </c>
      <c r="M734" s="8">
        <v>0.35</v>
      </c>
      <c r="N734" s="2" t="s">
        <v>17</v>
      </c>
      <c r="O734">
        <f t="shared" si="88"/>
        <v>2020</v>
      </c>
      <c r="P734">
        <f t="shared" si="89"/>
        <v>8</v>
      </c>
      <c r="Q734" t="str">
        <f t="shared" si="90"/>
        <v>août</v>
      </c>
      <c r="R734" t="str">
        <f t="shared" si="91"/>
        <v>Florida</v>
      </c>
      <c r="S734" t="str">
        <f t="shared" si="92"/>
        <v>2020-08</v>
      </c>
      <c r="T734">
        <f>IF(AND(COUNTIF(Calculs!$Q$2:$Q$12,$O734)&gt;0,COUNTIF(Calculs!$S$2:$S$12,$E734)&gt;0,COUNTIF(Calculs!$U$2:$U$12,$H734)&gt;0),1,0)</f>
        <v>1</v>
      </c>
      <c r="U734">
        <f t="shared" si="93"/>
        <v>371250.00000000006</v>
      </c>
      <c r="V734">
        <f t="shared" si="94"/>
        <v>675</v>
      </c>
      <c r="W734">
        <f t="shared" si="95"/>
        <v>129937.50000000001</v>
      </c>
    </row>
    <row r="735" spans="1:23" ht="15.75" customHeight="1" x14ac:dyDescent="0.3">
      <c r="A735" s="2" t="s">
        <v>13</v>
      </c>
      <c r="B735" s="2">
        <v>1185732</v>
      </c>
      <c r="C735" s="3">
        <v>44066</v>
      </c>
      <c r="D735" s="12" t="str" cm="1">
        <f t="array" ref="D735">_xlfn.SWITCH(WEEKDAY(C735,2), 1, "Lundi", 2, "Mardi", 3, "Mercredi", 4, "Jeudi", 5, "Vendredi", 6, "Samedi", 7, "Dimanche", "Erreur")</f>
        <v>Dimanche</v>
      </c>
      <c r="E735" s="2" t="s">
        <v>47</v>
      </c>
      <c r="F735" s="2" t="s">
        <v>48</v>
      </c>
      <c r="G735" s="2" t="s">
        <v>49</v>
      </c>
      <c r="H735" s="4" t="s">
        <v>22</v>
      </c>
      <c r="I735" s="5">
        <v>45</v>
      </c>
      <c r="J735" s="6">
        <v>775</v>
      </c>
      <c r="K735" s="7">
        <v>348750</v>
      </c>
      <c r="L735" s="7">
        <v>174375</v>
      </c>
      <c r="M735" s="8">
        <v>0.5</v>
      </c>
      <c r="N735" s="2" t="s">
        <v>17</v>
      </c>
      <c r="O735">
        <f t="shared" si="88"/>
        <v>2020</v>
      </c>
      <c r="P735">
        <f t="shared" si="89"/>
        <v>8</v>
      </c>
      <c r="Q735" t="str">
        <f t="shared" si="90"/>
        <v>août</v>
      </c>
      <c r="R735" t="str">
        <f t="shared" si="91"/>
        <v>Florida</v>
      </c>
      <c r="S735" t="str">
        <f t="shared" si="92"/>
        <v>2020-08</v>
      </c>
      <c r="T735">
        <f>IF(AND(COUNTIF(Calculs!$Q$2:$Q$12,$O735)&gt;0,COUNTIF(Calculs!$S$2:$S$12,$E735)&gt;0,COUNTIF(Calculs!$U$2:$U$12,$H735)&gt;0),1,0)</f>
        <v>1</v>
      </c>
      <c r="U735">
        <f t="shared" si="93"/>
        <v>348750</v>
      </c>
      <c r="V735">
        <f t="shared" si="94"/>
        <v>775</v>
      </c>
      <c r="W735">
        <f t="shared" si="95"/>
        <v>174375</v>
      </c>
    </row>
    <row r="736" spans="1:23" ht="15.75" customHeight="1" x14ac:dyDescent="0.3">
      <c r="A736" s="2" t="s">
        <v>13</v>
      </c>
      <c r="B736" s="2">
        <v>1185732</v>
      </c>
      <c r="C736" s="3">
        <v>43945</v>
      </c>
      <c r="D736" s="12" t="str" cm="1">
        <f t="array" ref="D736">_xlfn.SWITCH(WEEKDAY(C736,2), 1, "Lundi", 2, "Mardi", 3, "Mercredi", 4, "Jeudi", 5, "Vendredi", 6, "Samedi", 7, "Dimanche", "Erreur")</f>
        <v>Vendredi</v>
      </c>
      <c r="E736" s="2" t="s">
        <v>47</v>
      </c>
      <c r="F736" s="2" t="s">
        <v>48</v>
      </c>
      <c r="G736" s="2" t="s">
        <v>49</v>
      </c>
      <c r="H736" s="4" t="s">
        <v>16</v>
      </c>
      <c r="I736" s="5">
        <v>45</v>
      </c>
      <c r="J736" s="6">
        <v>1025</v>
      </c>
      <c r="K736" s="7">
        <v>461250</v>
      </c>
      <c r="L736" s="7">
        <v>207562.5</v>
      </c>
      <c r="M736" s="8">
        <v>0.45</v>
      </c>
      <c r="N736" s="2" t="s">
        <v>17</v>
      </c>
      <c r="O736">
        <f t="shared" si="88"/>
        <v>2020</v>
      </c>
      <c r="P736">
        <f t="shared" si="89"/>
        <v>4</v>
      </c>
      <c r="Q736" t="str">
        <f t="shared" si="90"/>
        <v>avr</v>
      </c>
      <c r="R736" t="str">
        <f t="shared" si="91"/>
        <v>Florida</v>
      </c>
      <c r="S736" t="str">
        <f t="shared" si="92"/>
        <v>2020-04</v>
      </c>
      <c r="T736">
        <f>IF(AND(COUNTIF(Calculs!$Q$2:$Q$12,$O736)&gt;0,COUNTIF(Calculs!$S$2:$S$12,$E736)&gt;0,COUNTIF(Calculs!$U$2:$U$12,$H736)&gt;0),1,0)</f>
        <v>1</v>
      </c>
      <c r="U736">
        <f t="shared" si="93"/>
        <v>461250</v>
      </c>
      <c r="V736">
        <f t="shared" si="94"/>
        <v>1025</v>
      </c>
      <c r="W736">
        <f t="shared" si="95"/>
        <v>207562.5</v>
      </c>
    </row>
    <row r="737" spans="1:23" ht="15.75" customHeight="1" x14ac:dyDescent="0.3">
      <c r="A737" s="2" t="s">
        <v>13</v>
      </c>
      <c r="B737" s="2">
        <v>1185732</v>
      </c>
      <c r="C737" s="3">
        <v>43945</v>
      </c>
      <c r="D737" s="12" t="str" cm="1">
        <f t="array" ref="D737">_xlfn.SWITCH(WEEKDAY(C737,2), 1, "Lundi", 2, "Mardi", 3, "Mercredi", 4, "Jeudi", 5, "Vendredi", 6, "Samedi", 7, "Dimanche", "Erreur")</f>
        <v>Vendredi</v>
      </c>
      <c r="E737" s="2" t="s">
        <v>47</v>
      </c>
      <c r="F737" s="2" t="s">
        <v>48</v>
      </c>
      <c r="G737" s="2" t="s">
        <v>49</v>
      </c>
      <c r="H737" s="4" t="s">
        <v>18</v>
      </c>
      <c r="I737" s="5">
        <v>45</v>
      </c>
      <c r="J737" s="6">
        <v>725</v>
      </c>
      <c r="K737" s="7">
        <v>326250</v>
      </c>
      <c r="L737" s="7">
        <v>114187.5</v>
      </c>
      <c r="M737" s="8">
        <v>0.35</v>
      </c>
      <c r="N737" s="2" t="s">
        <v>17</v>
      </c>
      <c r="O737">
        <f t="shared" si="88"/>
        <v>2020</v>
      </c>
      <c r="P737">
        <f t="shared" si="89"/>
        <v>4</v>
      </c>
      <c r="Q737" t="str">
        <f t="shared" si="90"/>
        <v>avr</v>
      </c>
      <c r="R737" t="str">
        <f t="shared" si="91"/>
        <v>Florida</v>
      </c>
      <c r="S737" t="str">
        <f t="shared" si="92"/>
        <v>2020-04</v>
      </c>
      <c r="T737">
        <f>IF(AND(COUNTIF(Calculs!$Q$2:$Q$12,$O737)&gt;0,COUNTIF(Calculs!$S$2:$S$12,$E737)&gt;0,COUNTIF(Calculs!$U$2:$U$12,$H737)&gt;0),1,0)</f>
        <v>1</v>
      </c>
      <c r="U737">
        <f t="shared" si="93"/>
        <v>326250</v>
      </c>
      <c r="V737">
        <f t="shared" si="94"/>
        <v>725</v>
      </c>
      <c r="W737">
        <f t="shared" si="95"/>
        <v>114187.5</v>
      </c>
    </row>
    <row r="738" spans="1:23" ht="15.75" customHeight="1" x14ac:dyDescent="0.3">
      <c r="A738" s="2" t="s">
        <v>29</v>
      </c>
      <c r="B738" s="2">
        <v>1185732</v>
      </c>
      <c r="C738" s="3">
        <v>43945</v>
      </c>
      <c r="D738" s="12" t="str" cm="1">
        <f t="array" ref="D738">_xlfn.SWITCH(WEEKDAY(C738,2), 1, "Lundi", 2, "Mardi", 3, "Mercredi", 4, "Jeudi", 5, "Vendredi", 6, "Samedi", 7, "Dimanche", "Erreur")</f>
        <v>Vendredi</v>
      </c>
      <c r="E738" s="2" t="s">
        <v>47</v>
      </c>
      <c r="F738" s="2" t="s">
        <v>48</v>
      </c>
      <c r="G738" s="2" t="s">
        <v>49</v>
      </c>
      <c r="H738" s="4" t="s">
        <v>19</v>
      </c>
      <c r="I738" s="5">
        <v>35</v>
      </c>
      <c r="J738" s="6">
        <v>725</v>
      </c>
      <c r="K738" s="7">
        <v>253750</v>
      </c>
      <c r="L738" s="7">
        <v>63437.5</v>
      </c>
      <c r="M738" s="8">
        <v>0.25</v>
      </c>
      <c r="N738" s="2" t="s">
        <v>17</v>
      </c>
      <c r="O738">
        <f t="shared" si="88"/>
        <v>2020</v>
      </c>
      <c r="P738">
        <f t="shared" si="89"/>
        <v>4</v>
      </c>
      <c r="Q738" t="str">
        <f t="shared" si="90"/>
        <v>avr</v>
      </c>
      <c r="R738" t="str">
        <f t="shared" si="91"/>
        <v>Florida</v>
      </c>
      <c r="S738" t="str">
        <f t="shared" si="92"/>
        <v>2020-04</v>
      </c>
      <c r="T738">
        <f>IF(AND(COUNTIF(Calculs!$Q$2:$Q$12,$O738)&gt;0,COUNTIF(Calculs!$S$2:$S$12,$E738)&gt;0,COUNTIF(Calculs!$U$2:$U$12,$H738)&gt;0),1,0)</f>
        <v>1</v>
      </c>
      <c r="U738">
        <f t="shared" si="93"/>
        <v>253750</v>
      </c>
      <c r="V738">
        <f t="shared" si="94"/>
        <v>725</v>
      </c>
      <c r="W738">
        <f t="shared" si="95"/>
        <v>63437.5</v>
      </c>
    </row>
    <row r="739" spans="1:23" ht="15.75" customHeight="1" x14ac:dyDescent="0.3">
      <c r="A739" s="2" t="s">
        <v>29</v>
      </c>
      <c r="B739" s="2">
        <v>1185732</v>
      </c>
      <c r="C739" s="3">
        <v>43945</v>
      </c>
      <c r="D739" s="12" t="str" cm="1">
        <f t="array" ref="D739">_xlfn.SWITCH(WEEKDAY(C739,2), 1, "Lundi", 2, "Mardi", 3, "Mercredi", 4, "Jeudi", 5, "Vendredi", 6, "Samedi", 7, "Dimanche", "Erreur")</f>
        <v>Vendredi</v>
      </c>
      <c r="E739" s="2" t="s">
        <v>47</v>
      </c>
      <c r="F739" s="2" t="s">
        <v>48</v>
      </c>
      <c r="G739" s="2" t="s">
        <v>49</v>
      </c>
      <c r="H739" s="4" t="s">
        <v>20</v>
      </c>
      <c r="I739" s="5">
        <v>40</v>
      </c>
      <c r="J739" s="6">
        <v>650</v>
      </c>
      <c r="K739" s="7">
        <v>260000</v>
      </c>
      <c r="L739" s="7">
        <v>78000</v>
      </c>
      <c r="M739" s="8">
        <v>0.3</v>
      </c>
      <c r="N739" s="2" t="s">
        <v>17</v>
      </c>
      <c r="O739">
        <f t="shared" si="88"/>
        <v>2020</v>
      </c>
      <c r="P739">
        <f t="shared" si="89"/>
        <v>4</v>
      </c>
      <c r="Q739" t="str">
        <f t="shared" si="90"/>
        <v>avr</v>
      </c>
      <c r="R739" t="str">
        <f t="shared" si="91"/>
        <v>Florida</v>
      </c>
      <c r="S739" t="str">
        <f t="shared" si="92"/>
        <v>2020-04</v>
      </c>
      <c r="T739">
        <f>IF(AND(COUNTIF(Calculs!$Q$2:$Q$12,$O739)&gt;0,COUNTIF(Calculs!$S$2:$S$12,$E739)&gt;0,COUNTIF(Calculs!$U$2:$U$12,$H739)&gt;0),1,0)</f>
        <v>1</v>
      </c>
      <c r="U739">
        <f t="shared" si="93"/>
        <v>260000</v>
      </c>
      <c r="V739">
        <f t="shared" si="94"/>
        <v>650</v>
      </c>
      <c r="W739">
        <f t="shared" si="95"/>
        <v>78000</v>
      </c>
    </row>
    <row r="740" spans="1:23" ht="15.75" customHeight="1" x14ac:dyDescent="0.3">
      <c r="A740" s="2" t="s">
        <v>29</v>
      </c>
      <c r="B740" s="2">
        <v>1185732</v>
      </c>
      <c r="C740" s="3">
        <v>43945</v>
      </c>
      <c r="D740" s="12" t="str" cm="1">
        <f t="array" ref="D740">_xlfn.SWITCH(WEEKDAY(C740,2), 1, "Lundi", 2, "Mardi", 3, "Mercredi", 4, "Jeudi", 5, "Vendredi", 6, "Samedi", 7, "Dimanche", "Erreur")</f>
        <v>Vendredi</v>
      </c>
      <c r="E740" s="2" t="s">
        <v>47</v>
      </c>
      <c r="F740" s="2" t="s">
        <v>48</v>
      </c>
      <c r="G740" s="2" t="s">
        <v>49</v>
      </c>
      <c r="H740" s="4" t="s">
        <v>21</v>
      </c>
      <c r="I740" s="5">
        <v>55.000000000000007</v>
      </c>
      <c r="J740" s="6">
        <v>675</v>
      </c>
      <c r="K740" s="7">
        <v>371250.00000000006</v>
      </c>
      <c r="L740" s="7">
        <v>129937.50000000001</v>
      </c>
      <c r="M740" s="8">
        <v>0.35</v>
      </c>
      <c r="N740" s="2" t="s">
        <v>17</v>
      </c>
      <c r="O740">
        <f t="shared" si="88"/>
        <v>2020</v>
      </c>
      <c r="P740">
        <f t="shared" si="89"/>
        <v>4</v>
      </c>
      <c r="Q740" t="str">
        <f t="shared" si="90"/>
        <v>avr</v>
      </c>
      <c r="R740" t="str">
        <f t="shared" si="91"/>
        <v>Florida</v>
      </c>
      <c r="S740" t="str">
        <f t="shared" si="92"/>
        <v>2020-04</v>
      </c>
      <c r="T740">
        <f>IF(AND(COUNTIF(Calculs!$Q$2:$Q$12,$O740)&gt;0,COUNTIF(Calculs!$S$2:$S$12,$E740)&gt;0,COUNTIF(Calculs!$U$2:$U$12,$H740)&gt;0),1,0)</f>
        <v>1</v>
      </c>
      <c r="U740">
        <f t="shared" si="93"/>
        <v>371250.00000000006</v>
      </c>
      <c r="V740">
        <f t="shared" si="94"/>
        <v>675</v>
      </c>
      <c r="W740">
        <f t="shared" si="95"/>
        <v>129937.50000000001</v>
      </c>
    </row>
    <row r="741" spans="1:23" ht="15.75" customHeight="1" x14ac:dyDescent="0.3">
      <c r="A741" s="2" t="s">
        <v>29</v>
      </c>
      <c r="B741" s="2">
        <v>1185732</v>
      </c>
      <c r="C741" s="3">
        <v>43945</v>
      </c>
      <c r="D741" s="12" t="str" cm="1">
        <f t="array" ref="D741">_xlfn.SWITCH(WEEKDAY(C741,2), 1, "Lundi", 2, "Mardi", 3, "Mercredi", 4, "Jeudi", 5, "Vendredi", 6, "Samedi", 7, "Dimanche", "Erreur")</f>
        <v>Vendredi</v>
      </c>
      <c r="E741" s="2" t="s">
        <v>47</v>
      </c>
      <c r="F741" s="2" t="s">
        <v>48</v>
      </c>
      <c r="G741" s="2" t="s">
        <v>49</v>
      </c>
      <c r="H741" s="4" t="s">
        <v>22</v>
      </c>
      <c r="I741" s="5">
        <v>45</v>
      </c>
      <c r="J741" s="6">
        <v>800</v>
      </c>
      <c r="K741" s="7">
        <v>360000</v>
      </c>
      <c r="L741" s="7">
        <v>180000</v>
      </c>
      <c r="M741" s="8">
        <v>0.5</v>
      </c>
      <c r="N741" s="2" t="s">
        <v>17</v>
      </c>
      <c r="O741">
        <f t="shared" si="88"/>
        <v>2020</v>
      </c>
      <c r="P741">
        <f t="shared" si="89"/>
        <v>4</v>
      </c>
      <c r="Q741" t="str">
        <f t="shared" si="90"/>
        <v>avr</v>
      </c>
      <c r="R741" t="str">
        <f t="shared" si="91"/>
        <v>Florida</v>
      </c>
      <c r="S741" t="str">
        <f t="shared" si="92"/>
        <v>2020-04</v>
      </c>
      <c r="T741">
        <f>IF(AND(COUNTIF(Calculs!$Q$2:$Q$12,$O741)&gt;0,COUNTIF(Calculs!$S$2:$S$12,$E741)&gt;0,COUNTIF(Calculs!$U$2:$U$12,$H741)&gt;0),1,0)</f>
        <v>1</v>
      </c>
      <c r="U741">
        <f t="shared" si="93"/>
        <v>360000</v>
      </c>
      <c r="V741">
        <f t="shared" si="94"/>
        <v>800</v>
      </c>
      <c r="W741">
        <f t="shared" si="95"/>
        <v>180000</v>
      </c>
    </row>
    <row r="742" spans="1:23" ht="15.75" customHeight="1" x14ac:dyDescent="0.3">
      <c r="A742" s="2" t="s">
        <v>29</v>
      </c>
      <c r="B742" s="2">
        <v>1185732</v>
      </c>
      <c r="C742" s="3">
        <v>43945</v>
      </c>
      <c r="D742" s="12" t="str" cm="1">
        <f t="array" ref="D742">_xlfn.SWITCH(WEEKDAY(C742,2), 1, "Lundi", 2, "Mardi", 3, "Mercredi", 4, "Jeudi", 5, "Vendredi", 6, "Samedi", 7, "Dimanche", "Erreur")</f>
        <v>Vendredi</v>
      </c>
      <c r="E742" s="2" t="s">
        <v>47</v>
      </c>
      <c r="F742" s="2" t="s">
        <v>48</v>
      </c>
      <c r="G742" s="2" t="s">
        <v>49</v>
      </c>
      <c r="H742" s="4" t="s">
        <v>16</v>
      </c>
      <c r="I742" s="5">
        <v>55.000000000000007</v>
      </c>
      <c r="J742" s="6">
        <v>1070</v>
      </c>
      <c r="K742" s="7">
        <v>588500.00000000012</v>
      </c>
      <c r="L742" s="7">
        <v>264825.00000000006</v>
      </c>
      <c r="M742" s="8">
        <v>0.45</v>
      </c>
      <c r="N742" s="2" t="s">
        <v>17</v>
      </c>
      <c r="O742">
        <f t="shared" si="88"/>
        <v>2020</v>
      </c>
      <c r="P742">
        <f t="shared" si="89"/>
        <v>4</v>
      </c>
      <c r="Q742" t="str">
        <f t="shared" si="90"/>
        <v>avr</v>
      </c>
      <c r="R742" t="str">
        <f t="shared" si="91"/>
        <v>Florida</v>
      </c>
      <c r="S742" t="str">
        <f t="shared" si="92"/>
        <v>2020-04</v>
      </c>
      <c r="T742">
        <f>IF(AND(COUNTIF(Calculs!$Q$2:$Q$12,$O742)&gt;0,COUNTIF(Calculs!$S$2:$S$12,$E742)&gt;0,COUNTIF(Calculs!$U$2:$U$12,$H742)&gt;0),1,0)</f>
        <v>1</v>
      </c>
      <c r="U742">
        <f t="shared" si="93"/>
        <v>588500.00000000012</v>
      </c>
      <c r="V742">
        <f t="shared" si="94"/>
        <v>1070</v>
      </c>
      <c r="W742">
        <f t="shared" si="95"/>
        <v>264825.00000000006</v>
      </c>
    </row>
    <row r="743" spans="1:23" ht="15.75" customHeight="1" x14ac:dyDescent="0.3">
      <c r="A743" s="2" t="s">
        <v>29</v>
      </c>
      <c r="B743" s="2">
        <v>1185732</v>
      </c>
      <c r="C743" s="3">
        <v>43945</v>
      </c>
      <c r="D743" s="12" t="str" cm="1">
        <f t="array" ref="D743">_xlfn.SWITCH(WEEKDAY(C743,2), 1, "Lundi", 2, "Mardi", 3, "Mercredi", 4, "Jeudi", 5, "Vendredi", 6, "Samedi", 7, "Dimanche", "Erreur")</f>
        <v>Vendredi</v>
      </c>
      <c r="E743" s="2" t="s">
        <v>47</v>
      </c>
      <c r="F743" s="2" t="s">
        <v>48</v>
      </c>
      <c r="G743" s="2" t="s">
        <v>49</v>
      </c>
      <c r="H743" s="4" t="s">
        <v>18</v>
      </c>
      <c r="I743" s="5">
        <v>55.000000000000007</v>
      </c>
      <c r="J743" s="6">
        <v>775</v>
      </c>
      <c r="K743" s="7">
        <v>426250.00000000006</v>
      </c>
      <c r="L743" s="7">
        <v>149187.5</v>
      </c>
      <c r="M743" s="8">
        <v>0.35</v>
      </c>
      <c r="N743" s="2" t="s">
        <v>17</v>
      </c>
      <c r="O743">
        <f t="shared" si="88"/>
        <v>2020</v>
      </c>
      <c r="P743">
        <f t="shared" si="89"/>
        <v>4</v>
      </c>
      <c r="Q743" t="str">
        <f t="shared" si="90"/>
        <v>avr</v>
      </c>
      <c r="R743" t="str">
        <f t="shared" si="91"/>
        <v>Florida</v>
      </c>
      <c r="S743" t="str">
        <f t="shared" si="92"/>
        <v>2020-04</v>
      </c>
      <c r="T743">
        <f>IF(AND(COUNTIF(Calculs!$Q$2:$Q$12,$O743)&gt;0,COUNTIF(Calculs!$S$2:$S$12,$E743)&gt;0,COUNTIF(Calculs!$U$2:$U$12,$H743)&gt;0),1,0)</f>
        <v>1</v>
      </c>
      <c r="U743">
        <f t="shared" si="93"/>
        <v>426250.00000000006</v>
      </c>
      <c r="V743">
        <f t="shared" si="94"/>
        <v>775</v>
      </c>
      <c r="W743">
        <f t="shared" si="95"/>
        <v>149187.5</v>
      </c>
    </row>
    <row r="744" spans="1:23" ht="15.75" customHeight="1" x14ac:dyDescent="0.3">
      <c r="A744" s="2" t="s">
        <v>29</v>
      </c>
      <c r="B744" s="2">
        <v>1185732</v>
      </c>
      <c r="C744" s="3">
        <v>43945</v>
      </c>
      <c r="D744" s="12" t="str" cm="1">
        <f t="array" ref="D744">_xlfn.SWITCH(WEEKDAY(C744,2), 1, "Lundi", 2, "Mardi", 3, "Mercredi", 4, "Jeudi", 5, "Vendredi", 6, "Samedi", 7, "Dimanche", "Erreur")</f>
        <v>Vendredi</v>
      </c>
      <c r="E744" s="2" t="s">
        <v>47</v>
      </c>
      <c r="F744" s="2" t="s">
        <v>48</v>
      </c>
      <c r="G744" s="2" t="s">
        <v>49</v>
      </c>
      <c r="H744" s="4" t="s">
        <v>19</v>
      </c>
      <c r="I744" s="5">
        <v>50</v>
      </c>
      <c r="J744" s="6">
        <v>750</v>
      </c>
      <c r="K744" s="7">
        <v>375000</v>
      </c>
      <c r="L744" s="7">
        <v>93750</v>
      </c>
      <c r="M744" s="8">
        <v>0.25</v>
      </c>
      <c r="N744" s="2" t="s">
        <v>17</v>
      </c>
      <c r="O744">
        <f t="shared" si="88"/>
        <v>2020</v>
      </c>
      <c r="P744">
        <f t="shared" si="89"/>
        <v>4</v>
      </c>
      <c r="Q744" t="str">
        <f t="shared" si="90"/>
        <v>avr</v>
      </c>
      <c r="R744" t="str">
        <f t="shared" si="91"/>
        <v>Florida</v>
      </c>
      <c r="S744" t="str">
        <f t="shared" si="92"/>
        <v>2020-04</v>
      </c>
      <c r="T744">
        <f>IF(AND(COUNTIF(Calculs!$Q$2:$Q$12,$O744)&gt;0,COUNTIF(Calculs!$S$2:$S$12,$E744)&gt;0,COUNTIF(Calculs!$U$2:$U$12,$H744)&gt;0),1,0)</f>
        <v>1</v>
      </c>
      <c r="U744">
        <f t="shared" si="93"/>
        <v>375000</v>
      </c>
      <c r="V744">
        <f t="shared" si="94"/>
        <v>750</v>
      </c>
      <c r="W744">
        <f t="shared" si="95"/>
        <v>93750</v>
      </c>
    </row>
    <row r="745" spans="1:23" ht="15.75" customHeight="1" x14ac:dyDescent="0.3">
      <c r="A745" s="2" t="s">
        <v>29</v>
      </c>
      <c r="B745" s="2">
        <v>1185732</v>
      </c>
      <c r="C745" s="3">
        <v>43945</v>
      </c>
      <c r="D745" s="12" t="str" cm="1">
        <f t="array" ref="D745">_xlfn.SWITCH(WEEKDAY(C745,2), 1, "Lundi", 2, "Mardi", 3, "Mercredi", 4, "Jeudi", 5, "Vendredi", 6, "Samedi", 7, "Dimanche", "Erreur")</f>
        <v>Vendredi</v>
      </c>
      <c r="E745" s="2" t="s">
        <v>47</v>
      </c>
      <c r="F745" s="2" t="s">
        <v>48</v>
      </c>
      <c r="G745" s="2" t="s">
        <v>49</v>
      </c>
      <c r="H745" s="4" t="s">
        <v>20</v>
      </c>
      <c r="I745" s="5">
        <v>50</v>
      </c>
      <c r="J745" s="6">
        <v>700</v>
      </c>
      <c r="K745" s="7">
        <v>350000</v>
      </c>
      <c r="L745" s="7">
        <v>105000</v>
      </c>
      <c r="M745" s="8">
        <v>0.3</v>
      </c>
      <c r="N745" s="2" t="s">
        <v>17</v>
      </c>
      <c r="O745">
        <f t="shared" si="88"/>
        <v>2020</v>
      </c>
      <c r="P745">
        <f t="shared" si="89"/>
        <v>4</v>
      </c>
      <c r="Q745" t="str">
        <f t="shared" si="90"/>
        <v>avr</v>
      </c>
      <c r="R745" t="str">
        <f t="shared" si="91"/>
        <v>Florida</v>
      </c>
      <c r="S745" t="str">
        <f t="shared" si="92"/>
        <v>2020-04</v>
      </c>
      <c r="T745">
        <f>IF(AND(COUNTIF(Calculs!$Q$2:$Q$12,$O745)&gt;0,COUNTIF(Calculs!$S$2:$S$12,$E745)&gt;0,COUNTIF(Calculs!$U$2:$U$12,$H745)&gt;0),1,0)</f>
        <v>1</v>
      </c>
      <c r="U745">
        <f t="shared" si="93"/>
        <v>350000</v>
      </c>
      <c r="V745">
        <f t="shared" si="94"/>
        <v>700</v>
      </c>
      <c r="W745">
        <f t="shared" si="95"/>
        <v>105000</v>
      </c>
    </row>
    <row r="746" spans="1:23" ht="15.75" customHeight="1" x14ac:dyDescent="0.3">
      <c r="A746" s="2" t="s">
        <v>29</v>
      </c>
      <c r="B746" s="2">
        <v>1185732</v>
      </c>
      <c r="C746" s="3">
        <v>43945</v>
      </c>
      <c r="D746" s="12" t="str" cm="1">
        <f t="array" ref="D746">_xlfn.SWITCH(WEEKDAY(C746,2), 1, "Lundi", 2, "Mardi", 3, "Mercredi", 4, "Jeudi", 5, "Vendredi", 6, "Samedi", 7, "Dimanche", "Erreur")</f>
        <v>Vendredi</v>
      </c>
      <c r="E746" s="2" t="s">
        <v>47</v>
      </c>
      <c r="F746" s="2" t="s">
        <v>48</v>
      </c>
      <c r="G746" s="2" t="s">
        <v>49</v>
      </c>
      <c r="H746" s="4" t="s">
        <v>21</v>
      </c>
      <c r="I746" s="5">
        <v>60</v>
      </c>
      <c r="J746" s="6">
        <v>725</v>
      </c>
      <c r="K746" s="7">
        <v>435000</v>
      </c>
      <c r="L746" s="7">
        <v>152250</v>
      </c>
      <c r="M746" s="8">
        <v>0.35</v>
      </c>
      <c r="N746" s="2" t="s">
        <v>17</v>
      </c>
      <c r="O746">
        <f t="shared" si="88"/>
        <v>2020</v>
      </c>
      <c r="P746">
        <f t="shared" si="89"/>
        <v>4</v>
      </c>
      <c r="Q746" t="str">
        <f t="shared" si="90"/>
        <v>avr</v>
      </c>
      <c r="R746" t="str">
        <f t="shared" si="91"/>
        <v>Florida</v>
      </c>
      <c r="S746" t="str">
        <f t="shared" si="92"/>
        <v>2020-04</v>
      </c>
      <c r="T746">
        <f>IF(AND(COUNTIF(Calculs!$Q$2:$Q$12,$O746)&gt;0,COUNTIF(Calculs!$S$2:$S$12,$E746)&gt;0,COUNTIF(Calculs!$U$2:$U$12,$H746)&gt;0),1,0)</f>
        <v>1</v>
      </c>
      <c r="U746">
        <f t="shared" si="93"/>
        <v>435000</v>
      </c>
      <c r="V746">
        <f t="shared" si="94"/>
        <v>725</v>
      </c>
      <c r="W746">
        <f t="shared" si="95"/>
        <v>152250</v>
      </c>
    </row>
    <row r="747" spans="1:23" ht="15.75" customHeight="1" x14ac:dyDescent="0.3">
      <c r="A747" s="2" t="s">
        <v>29</v>
      </c>
      <c r="B747" s="2">
        <v>1185732</v>
      </c>
      <c r="C747" s="3">
        <v>43945</v>
      </c>
      <c r="D747" s="12" t="str" cm="1">
        <f t="array" ref="D747">_xlfn.SWITCH(WEEKDAY(C747,2), 1, "Lundi", 2, "Mardi", 3, "Mercredi", 4, "Jeudi", 5, "Vendredi", 6, "Samedi", 7, "Dimanche", "Erreur")</f>
        <v>Vendredi</v>
      </c>
      <c r="E747" s="2" t="s">
        <v>47</v>
      </c>
      <c r="F747" s="2" t="s">
        <v>48</v>
      </c>
      <c r="G747" s="2" t="s">
        <v>49</v>
      </c>
      <c r="H747" s="4" t="s">
        <v>22</v>
      </c>
      <c r="I747" s="5">
        <v>65</v>
      </c>
      <c r="J747" s="6">
        <v>825</v>
      </c>
      <c r="K747" s="7">
        <v>536250</v>
      </c>
      <c r="L747" s="7">
        <v>268125</v>
      </c>
      <c r="M747" s="8">
        <v>0.5</v>
      </c>
      <c r="N747" s="2" t="s">
        <v>17</v>
      </c>
      <c r="O747">
        <f t="shared" si="88"/>
        <v>2020</v>
      </c>
      <c r="P747">
        <f t="shared" si="89"/>
        <v>4</v>
      </c>
      <c r="Q747" t="str">
        <f t="shared" si="90"/>
        <v>avr</v>
      </c>
      <c r="R747" t="str">
        <f t="shared" si="91"/>
        <v>Florida</v>
      </c>
      <c r="S747" t="str">
        <f t="shared" si="92"/>
        <v>2020-04</v>
      </c>
      <c r="T747">
        <f>IF(AND(COUNTIF(Calculs!$Q$2:$Q$12,$O747)&gt;0,COUNTIF(Calculs!$S$2:$S$12,$E747)&gt;0,COUNTIF(Calculs!$U$2:$U$12,$H747)&gt;0),1,0)</f>
        <v>1</v>
      </c>
      <c r="U747">
        <f t="shared" si="93"/>
        <v>536250</v>
      </c>
      <c r="V747">
        <f t="shared" si="94"/>
        <v>825</v>
      </c>
      <c r="W747">
        <f t="shared" si="95"/>
        <v>268125</v>
      </c>
    </row>
    <row r="748" spans="1:23" ht="15.75" customHeight="1" x14ac:dyDescent="0.3">
      <c r="A748" s="2" t="s">
        <v>29</v>
      </c>
      <c r="B748" s="2">
        <v>1185732</v>
      </c>
      <c r="C748" s="3">
        <v>43945</v>
      </c>
      <c r="D748" s="12" t="str" cm="1">
        <f t="array" ref="D748">_xlfn.SWITCH(WEEKDAY(C748,2), 1, "Lundi", 2, "Mardi", 3, "Mercredi", 4, "Jeudi", 5, "Vendredi", 6, "Samedi", 7, "Dimanche", "Erreur")</f>
        <v>Vendredi</v>
      </c>
      <c r="E748" s="2" t="s">
        <v>47</v>
      </c>
      <c r="F748" s="2" t="s">
        <v>48</v>
      </c>
      <c r="G748" s="2" t="s">
        <v>49</v>
      </c>
      <c r="H748" s="4" t="s">
        <v>16</v>
      </c>
      <c r="I748" s="5">
        <v>60</v>
      </c>
      <c r="J748" s="6">
        <v>1075</v>
      </c>
      <c r="K748" s="7">
        <v>645000</v>
      </c>
      <c r="L748" s="7">
        <v>290250</v>
      </c>
      <c r="M748" s="8">
        <v>0.45</v>
      </c>
      <c r="N748" s="2" t="s">
        <v>17</v>
      </c>
      <c r="O748">
        <f t="shared" si="88"/>
        <v>2020</v>
      </c>
      <c r="P748">
        <f t="shared" si="89"/>
        <v>4</v>
      </c>
      <c r="Q748" t="str">
        <f t="shared" si="90"/>
        <v>avr</v>
      </c>
      <c r="R748" t="str">
        <f t="shared" si="91"/>
        <v>Florida</v>
      </c>
      <c r="S748" t="str">
        <f t="shared" si="92"/>
        <v>2020-04</v>
      </c>
      <c r="T748">
        <f>IF(AND(COUNTIF(Calculs!$Q$2:$Q$12,$O748)&gt;0,COUNTIF(Calculs!$S$2:$S$12,$E748)&gt;0,COUNTIF(Calculs!$U$2:$U$12,$H748)&gt;0),1,0)</f>
        <v>1</v>
      </c>
      <c r="U748">
        <f t="shared" si="93"/>
        <v>645000</v>
      </c>
      <c r="V748">
        <f t="shared" si="94"/>
        <v>1075</v>
      </c>
      <c r="W748">
        <f t="shared" si="95"/>
        <v>290250</v>
      </c>
    </row>
    <row r="749" spans="1:23" ht="15.75" customHeight="1" x14ac:dyDescent="0.3">
      <c r="A749" s="2" t="s">
        <v>29</v>
      </c>
      <c r="B749" s="2">
        <v>1185732</v>
      </c>
      <c r="C749" s="3">
        <v>43945</v>
      </c>
      <c r="D749" s="12" t="str" cm="1">
        <f t="array" ref="D749">_xlfn.SWITCH(WEEKDAY(C749,2), 1, "Lundi", 2, "Mardi", 3, "Mercredi", 4, "Jeudi", 5, "Vendredi", 6, "Samedi", 7, "Dimanche", "Erreur")</f>
        <v>Vendredi</v>
      </c>
      <c r="E749" s="2" t="s">
        <v>47</v>
      </c>
      <c r="F749" s="2" t="s">
        <v>48</v>
      </c>
      <c r="G749" s="2" t="s">
        <v>49</v>
      </c>
      <c r="H749" s="4" t="s">
        <v>18</v>
      </c>
      <c r="I749" s="5">
        <v>55.000000000000007</v>
      </c>
      <c r="J749" s="6">
        <v>825</v>
      </c>
      <c r="K749" s="7">
        <v>453750.00000000006</v>
      </c>
      <c r="L749" s="7">
        <v>158812.5</v>
      </c>
      <c r="M749" s="8">
        <v>0.35</v>
      </c>
      <c r="N749" s="2" t="s">
        <v>17</v>
      </c>
      <c r="O749">
        <f t="shared" si="88"/>
        <v>2020</v>
      </c>
      <c r="P749">
        <f t="shared" si="89"/>
        <v>4</v>
      </c>
      <c r="Q749" t="str">
        <f t="shared" si="90"/>
        <v>avr</v>
      </c>
      <c r="R749" t="str">
        <f t="shared" si="91"/>
        <v>Florida</v>
      </c>
      <c r="S749" t="str">
        <f t="shared" si="92"/>
        <v>2020-04</v>
      </c>
      <c r="T749">
        <f>IF(AND(COUNTIF(Calculs!$Q$2:$Q$12,$O749)&gt;0,COUNTIF(Calculs!$S$2:$S$12,$E749)&gt;0,COUNTIF(Calculs!$U$2:$U$12,$H749)&gt;0),1,0)</f>
        <v>1</v>
      </c>
      <c r="U749">
        <f t="shared" si="93"/>
        <v>453750.00000000006</v>
      </c>
      <c r="V749">
        <f t="shared" si="94"/>
        <v>825</v>
      </c>
      <c r="W749">
        <f t="shared" si="95"/>
        <v>158812.5</v>
      </c>
    </row>
    <row r="750" spans="1:23" ht="15.75" customHeight="1" x14ac:dyDescent="0.3">
      <c r="A750" s="2" t="s">
        <v>29</v>
      </c>
      <c r="B750" s="2">
        <v>1185732</v>
      </c>
      <c r="C750" s="3">
        <v>44081</v>
      </c>
      <c r="D750" s="12" t="str" cm="1">
        <f t="array" ref="D750">_xlfn.SWITCH(WEEKDAY(C750,2), 1, "Lundi", 2, "Mardi", 3, "Mercredi", 4, "Jeudi", 5, "Vendredi", 6, "Samedi", 7, "Dimanche", "Erreur")</f>
        <v>Lundi</v>
      </c>
      <c r="E750" s="2" t="s">
        <v>47</v>
      </c>
      <c r="F750" s="2" t="s">
        <v>48</v>
      </c>
      <c r="G750" s="2" t="s">
        <v>49</v>
      </c>
      <c r="H750" s="4" t="s">
        <v>19</v>
      </c>
      <c r="I750" s="5">
        <v>50</v>
      </c>
      <c r="J750" s="6">
        <v>800</v>
      </c>
      <c r="K750" s="7">
        <v>400000</v>
      </c>
      <c r="L750" s="7">
        <v>100000</v>
      </c>
      <c r="M750" s="8">
        <v>0.25</v>
      </c>
      <c r="N750" s="2" t="s">
        <v>17</v>
      </c>
      <c r="O750">
        <f t="shared" si="88"/>
        <v>2020</v>
      </c>
      <c r="P750">
        <f t="shared" si="89"/>
        <v>9</v>
      </c>
      <c r="Q750" t="str">
        <f t="shared" si="90"/>
        <v>sept</v>
      </c>
      <c r="R750" t="str">
        <f t="shared" si="91"/>
        <v>Florida</v>
      </c>
      <c r="S750" t="str">
        <f t="shared" si="92"/>
        <v>2020-09</v>
      </c>
      <c r="T750">
        <f>IF(AND(COUNTIF(Calculs!$Q$2:$Q$12,$O750)&gt;0,COUNTIF(Calculs!$S$2:$S$12,$E750)&gt;0,COUNTIF(Calculs!$U$2:$U$12,$H750)&gt;0),1,0)</f>
        <v>1</v>
      </c>
      <c r="U750">
        <f t="shared" si="93"/>
        <v>400000</v>
      </c>
      <c r="V750">
        <f t="shared" si="94"/>
        <v>800</v>
      </c>
      <c r="W750">
        <f t="shared" si="95"/>
        <v>100000</v>
      </c>
    </row>
    <row r="751" spans="1:23" ht="15.75" customHeight="1" x14ac:dyDescent="0.3">
      <c r="A751" s="2" t="s">
        <v>29</v>
      </c>
      <c r="B751" s="2">
        <v>1185732</v>
      </c>
      <c r="C751" s="3">
        <v>44082</v>
      </c>
      <c r="D751" s="12" t="str" cm="1">
        <f t="array" ref="D751">_xlfn.SWITCH(WEEKDAY(C751,2), 1, "Lundi", 2, "Mardi", 3, "Mercredi", 4, "Jeudi", 5, "Vendredi", 6, "Samedi", 7, "Dimanche", "Erreur")</f>
        <v>Mardi</v>
      </c>
      <c r="E751" s="2" t="s">
        <v>47</v>
      </c>
      <c r="F751" s="2" t="s">
        <v>48</v>
      </c>
      <c r="G751" s="2" t="s">
        <v>49</v>
      </c>
      <c r="H751" s="4" t="s">
        <v>20</v>
      </c>
      <c r="I751" s="5">
        <v>50</v>
      </c>
      <c r="J751" s="6">
        <v>775</v>
      </c>
      <c r="K751" s="7">
        <v>387500</v>
      </c>
      <c r="L751" s="7">
        <v>116250</v>
      </c>
      <c r="M751" s="8">
        <v>0.3</v>
      </c>
      <c r="N751" s="2" t="s">
        <v>17</v>
      </c>
      <c r="O751">
        <f t="shared" si="88"/>
        <v>2020</v>
      </c>
      <c r="P751">
        <f t="shared" si="89"/>
        <v>9</v>
      </c>
      <c r="Q751" t="str">
        <f t="shared" si="90"/>
        <v>sept</v>
      </c>
      <c r="R751" t="str">
        <f t="shared" si="91"/>
        <v>Florida</v>
      </c>
      <c r="S751" t="str">
        <f t="shared" si="92"/>
        <v>2020-09</v>
      </c>
      <c r="T751">
        <f>IF(AND(COUNTIF(Calculs!$Q$2:$Q$12,$O751)&gt;0,COUNTIF(Calculs!$S$2:$S$12,$E751)&gt;0,COUNTIF(Calculs!$U$2:$U$12,$H751)&gt;0),1,0)</f>
        <v>1</v>
      </c>
      <c r="U751">
        <f t="shared" si="93"/>
        <v>387500</v>
      </c>
      <c r="V751">
        <f t="shared" si="94"/>
        <v>775</v>
      </c>
      <c r="W751">
        <f t="shared" si="95"/>
        <v>116250</v>
      </c>
    </row>
    <row r="752" spans="1:23" ht="15.75" customHeight="1" x14ac:dyDescent="0.3">
      <c r="A752" s="2" t="s">
        <v>29</v>
      </c>
      <c r="B752" s="2">
        <v>1185732</v>
      </c>
      <c r="C752" s="3">
        <v>44083</v>
      </c>
      <c r="D752" s="12" t="str" cm="1">
        <f t="array" ref="D752">_xlfn.SWITCH(WEEKDAY(C752,2), 1, "Lundi", 2, "Mardi", 3, "Mercredi", 4, "Jeudi", 5, "Vendredi", 6, "Samedi", 7, "Dimanche", "Erreur")</f>
        <v>Mercredi</v>
      </c>
      <c r="E752" s="2" t="s">
        <v>47</v>
      </c>
      <c r="F752" s="2" t="s">
        <v>48</v>
      </c>
      <c r="G752" s="2" t="s">
        <v>49</v>
      </c>
      <c r="H752" s="4" t="s">
        <v>21</v>
      </c>
      <c r="I752" s="5">
        <v>65</v>
      </c>
      <c r="J752" s="6">
        <v>775</v>
      </c>
      <c r="K752" s="7">
        <v>503750</v>
      </c>
      <c r="L752" s="7">
        <v>176312.5</v>
      </c>
      <c r="M752" s="8">
        <v>0.35</v>
      </c>
      <c r="N752" s="2" t="s">
        <v>17</v>
      </c>
      <c r="O752">
        <f t="shared" si="88"/>
        <v>2020</v>
      </c>
      <c r="P752">
        <f t="shared" si="89"/>
        <v>9</v>
      </c>
      <c r="Q752" t="str">
        <f t="shared" si="90"/>
        <v>sept</v>
      </c>
      <c r="R752" t="str">
        <f t="shared" si="91"/>
        <v>Florida</v>
      </c>
      <c r="S752" t="str">
        <f t="shared" si="92"/>
        <v>2020-09</v>
      </c>
      <c r="T752">
        <f>IF(AND(COUNTIF(Calculs!$Q$2:$Q$12,$O752)&gt;0,COUNTIF(Calculs!$S$2:$S$12,$E752)&gt;0,COUNTIF(Calculs!$U$2:$U$12,$H752)&gt;0),1,0)</f>
        <v>1</v>
      </c>
      <c r="U752">
        <f t="shared" si="93"/>
        <v>503750</v>
      </c>
      <c r="V752">
        <f t="shared" si="94"/>
        <v>775</v>
      </c>
      <c r="W752">
        <f t="shared" si="95"/>
        <v>176312.5</v>
      </c>
    </row>
    <row r="753" spans="1:23" ht="15.75" customHeight="1" x14ac:dyDescent="0.3">
      <c r="A753" s="2" t="s">
        <v>29</v>
      </c>
      <c r="B753" s="2">
        <v>1185732</v>
      </c>
      <c r="C753" s="3">
        <v>44084</v>
      </c>
      <c r="D753" s="12" t="str" cm="1">
        <f t="array" ref="D753">_xlfn.SWITCH(WEEKDAY(C753,2), 1, "Lundi", 2, "Mardi", 3, "Mercredi", 4, "Jeudi", 5, "Vendredi", 6, "Samedi", 7, "Dimanche", "Erreur")</f>
        <v>Jeudi</v>
      </c>
      <c r="E753" s="2" t="s">
        <v>47</v>
      </c>
      <c r="F753" s="2" t="s">
        <v>48</v>
      </c>
      <c r="G753" s="2" t="s">
        <v>49</v>
      </c>
      <c r="H753" s="4" t="s">
        <v>22</v>
      </c>
      <c r="I753" s="5">
        <v>70</v>
      </c>
      <c r="J753" s="6">
        <v>925</v>
      </c>
      <c r="K753" s="7">
        <v>647500</v>
      </c>
      <c r="L753" s="7">
        <v>323750</v>
      </c>
      <c r="M753" s="8">
        <v>0.5</v>
      </c>
      <c r="N753" s="2" t="s">
        <v>17</v>
      </c>
      <c r="O753">
        <f t="shared" si="88"/>
        <v>2020</v>
      </c>
      <c r="P753">
        <f t="shared" si="89"/>
        <v>9</v>
      </c>
      <c r="Q753" t="str">
        <f t="shared" si="90"/>
        <v>sept</v>
      </c>
      <c r="R753" t="str">
        <f t="shared" si="91"/>
        <v>Florida</v>
      </c>
      <c r="S753" t="str">
        <f t="shared" si="92"/>
        <v>2020-09</v>
      </c>
      <c r="T753">
        <f>IF(AND(COUNTIF(Calculs!$Q$2:$Q$12,$O753)&gt;0,COUNTIF(Calculs!$S$2:$S$12,$E753)&gt;0,COUNTIF(Calculs!$U$2:$U$12,$H753)&gt;0),1,0)</f>
        <v>1</v>
      </c>
      <c r="U753">
        <f t="shared" si="93"/>
        <v>647500</v>
      </c>
      <c r="V753">
        <f t="shared" si="94"/>
        <v>925</v>
      </c>
      <c r="W753">
        <f t="shared" si="95"/>
        <v>323750</v>
      </c>
    </row>
    <row r="754" spans="1:23" ht="15.75" customHeight="1" x14ac:dyDescent="0.3">
      <c r="A754" s="2" t="s">
        <v>29</v>
      </c>
      <c r="B754" s="2">
        <v>1185732</v>
      </c>
      <c r="C754" s="3">
        <v>44085</v>
      </c>
      <c r="D754" s="12" t="str" cm="1">
        <f t="array" ref="D754">_xlfn.SWITCH(WEEKDAY(C754,2), 1, "Lundi", 2, "Mardi", 3, "Mercredi", 4, "Jeudi", 5, "Vendredi", 6, "Samedi", 7, "Dimanche", "Erreur")</f>
        <v>Vendredi</v>
      </c>
      <c r="E754" s="2" t="s">
        <v>47</v>
      </c>
      <c r="F754" s="2" t="s">
        <v>48</v>
      </c>
      <c r="G754" s="2" t="s">
        <v>49</v>
      </c>
      <c r="H754" s="4" t="s">
        <v>16</v>
      </c>
      <c r="I754" s="5">
        <v>65</v>
      </c>
      <c r="J754" s="6">
        <v>1150</v>
      </c>
      <c r="K754" s="7">
        <v>747500</v>
      </c>
      <c r="L754" s="7">
        <v>336375</v>
      </c>
      <c r="M754" s="8">
        <v>0.45</v>
      </c>
      <c r="N754" s="2" t="s">
        <v>17</v>
      </c>
      <c r="O754">
        <f t="shared" si="88"/>
        <v>2020</v>
      </c>
      <c r="P754">
        <f t="shared" si="89"/>
        <v>9</v>
      </c>
      <c r="Q754" t="str">
        <f t="shared" si="90"/>
        <v>sept</v>
      </c>
      <c r="R754" t="str">
        <f t="shared" si="91"/>
        <v>Florida</v>
      </c>
      <c r="S754" t="str">
        <f t="shared" si="92"/>
        <v>2020-09</v>
      </c>
      <c r="T754">
        <f>IF(AND(COUNTIF(Calculs!$Q$2:$Q$12,$O754)&gt;0,COUNTIF(Calculs!$S$2:$S$12,$E754)&gt;0,COUNTIF(Calculs!$U$2:$U$12,$H754)&gt;0),1,0)</f>
        <v>1</v>
      </c>
      <c r="U754">
        <f t="shared" si="93"/>
        <v>747500</v>
      </c>
      <c r="V754">
        <f t="shared" si="94"/>
        <v>1150</v>
      </c>
      <c r="W754">
        <f t="shared" si="95"/>
        <v>336375</v>
      </c>
    </row>
    <row r="755" spans="1:23" ht="15.75" customHeight="1" x14ac:dyDescent="0.3">
      <c r="A755" s="2" t="s">
        <v>29</v>
      </c>
      <c r="B755" s="2">
        <v>1185732</v>
      </c>
      <c r="C755" s="3">
        <v>44086</v>
      </c>
      <c r="D755" s="12" t="str" cm="1">
        <f t="array" ref="D755">_xlfn.SWITCH(WEEKDAY(C755,2), 1, "Lundi", 2, "Mardi", 3, "Mercredi", 4, "Jeudi", 5, "Vendredi", 6, "Samedi", 7, "Dimanche", "Erreur")</f>
        <v>Samedi</v>
      </c>
      <c r="E755" s="2" t="s">
        <v>47</v>
      </c>
      <c r="F755" s="2" t="s">
        <v>48</v>
      </c>
      <c r="G755" s="2" t="s">
        <v>49</v>
      </c>
      <c r="H755" s="4" t="s">
        <v>18</v>
      </c>
      <c r="I755" s="5">
        <v>60.000000000000007</v>
      </c>
      <c r="J755" s="6">
        <v>900</v>
      </c>
      <c r="K755" s="7">
        <v>540000.00000000012</v>
      </c>
      <c r="L755" s="7">
        <v>189000.00000000003</v>
      </c>
      <c r="M755" s="8">
        <v>0.35</v>
      </c>
      <c r="N755" s="2" t="s">
        <v>17</v>
      </c>
      <c r="O755">
        <f t="shared" si="88"/>
        <v>2020</v>
      </c>
      <c r="P755">
        <f t="shared" si="89"/>
        <v>9</v>
      </c>
      <c r="Q755" t="str">
        <f t="shared" si="90"/>
        <v>sept</v>
      </c>
      <c r="R755" t="str">
        <f t="shared" si="91"/>
        <v>Florida</v>
      </c>
      <c r="S755" t="str">
        <f t="shared" si="92"/>
        <v>2020-09</v>
      </c>
      <c r="T755">
        <f>IF(AND(COUNTIF(Calculs!$Q$2:$Q$12,$O755)&gt;0,COUNTIF(Calculs!$S$2:$S$12,$E755)&gt;0,COUNTIF(Calculs!$U$2:$U$12,$H755)&gt;0),1,0)</f>
        <v>1</v>
      </c>
      <c r="U755">
        <f t="shared" si="93"/>
        <v>540000.00000000012</v>
      </c>
      <c r="V755">
        <f t="shared" si="94"/>
        <v>900</v>
      </c>
      <c r="W755">
        <f t="shared" si="95"/>
        <v>189000.00000000003</v>
      </c>
    </row>
    <row r="756" spans="1:23" ht="15.75" customHeight="1" x14ac:dyDescent="0.3">
      <c r="A756" s="2" t="s">
        <v>29</v>
      </c>
      <c r="B756" s="2">
        <v>1185732</v>
      </c>
      <c r="C756" s="3">
        <v>44087</v>
      </c>
      <c r="D756" s="12" t="str" cm="1">
        <f t="array" ref="D756">_xlfn.SWITCH(WEEKDAY(C756,2), 1, "Lundi", 2, "Mardi", 3, "Mercredi", 4, "Jeudi", 5, "Vendredi", 6, "Samedi", 7, "Dimanche", "Erreur")</f>
        <v>Dimanche</v>
      </c>
      <c r="E756" s="2" t="s">
        <v>47</v>
      </c>
      <c r="F756" s="2" t="s">
        <v>48</v>
      </c>
      <c r="G756" s="2" t="s">
        <v>49</v>
      </c>
      <c r="H756" s="4" t="s">
        <v>19</v>
      </c>
      <c r="I756" s="5">
        <v>55.000000000000007</v>
      </c>
      <c r="J756" s="6">
        <v>825</v>
      </c>
      <c r="K756" s="7">
        <v>453750.00000000006</v>
      </c>
      <c r="L756" s="7">
        <v>113437.50000000001</v>
      </c>
      <c r="M756" s="8">
        <v>0.25</v>
      </c>
      <c r="N756" s="2" t="s">
        <v>17</v>
      </c>
      <c r="O756">
        <f t="shared" si="88"/>
        <v>2020</v>
      </c>
      <c r="P756">
        <f t="shared" si="89"/>
        <v>9</v>
      </c>
      <c r="Q756" t="str">
        <f t="shared" si="90"/>
        <v>sept</v>
      </c>
      <c r="R756" t="str">
        <f t="shared" si="91"/>
        <v>Florida</v>
      </c>
      <c r="S756" t="str">
        <f t="shared" si="92"/>
        <v>2020-09</v>
      </c>
      <c r="T756">
        <f>IF(AND(COUNTIF(Calculs!$Q$2:$Q$12,$O756)&gt;0,COUNTIF(Calculs!$S$2:$S$12,$E756)&gt;0,COUNTIF(Calculs!$U$2:$U$12,$H756)&gt;0),1,0)</f>
        <v>1</v>
      </c>
      <c r="U756">
        <f t="shared" si="93"/>
        <v>453750.00000000006</v>
      </c>
      <c r="V756">
        <f t="shared" si="94"/>
        <v>825</v>
      </c>
      <c r="W756">
        <f t="shared" si="95"/>
        <v>113437.50000000001</v>
      </c>
    </row>
    <row r="757" spans="1:23" ht="15.75" customHeight="1" x14ac:dyDescent="0.3">
      <c r="A757" s="2" t="s">
        <v>29</v>
      </c>
      <c r="B757" s="2">
        <v>1185732</v>
      </c>
      <c r="C757" s="3">
        <v>44088</v>
      </c>
      <c r="D757" s="12" t="str" cm="1">
        <f t="array" ref="D757">_xlfn.SWITCH(WEEKDAY(C757,2), 1, "Lundi", 2, "Mardi", 3, "Mercredi", 4, "Jeudi", 5, "Vendredi", 6, "Samedi", 7, "Dimanche", "Erreur")</f>
        <v>Lundi</v>
      </c>
      <c r="E757" s="2" t="s">
        <v>47</v>
      </c>
      <c r="F757" s="2" t="s">
        <v>48</v>
      </c>
      <c r="G757" s="2" t="s">
        <v>49</v>
      </c>
      <c r="H757" s="4" t="s">
        <v>20</v>
      </c>
      <c r="I757" s="5">
        <v>55.000000000000007</v>
      </c>
      <c r="J757" s="6">
        <v>775</v>
      </c>
      <c r="K757" s="7">
        <v>426250.00000000006</v>
      </c>
      <c r="L757" s="7">
        <v>127875.00000000001</v>
      </c>
      <c r="M757" s="8">
        <v>0.3</v>
      </c>
      <c r="N757" s="2" t="s">
        <v>17</v>
      </c>
      <c r="O757">
        <f t="shared" si="88"/>
        <v>2020</v>
      </c>
      <c r="P757">
        <f t="shared" si="89"/>
        <v>9</v>
      </c>
      <c r="Q757" t="str">
        <f t="shared" si="90"/>
        <v>sept</v>
      </c>
      <c r="R757" t="str">
        <f t="shared" si="91"/>
        <v>Florida</v>
      </c>
      <c r="S757" t="str">
        <f t="shared" si="92"/>
        <v>2020-09</v>
      </c>
      <c r="T757">
        <f>IF(AND(COUNTIF(Calculs!$Q$2:$Q$12,$O757)&gt;0,COUNTIF(Calculs!$S$2:$S$12,$E757)&gt;0,COUNTIF(Calculs!$U$2:$U$12,$H757)&gt;0),1,0)</f>
        <v>1</v>
      </c>
      <c r="U757">
        <f t="shared" si="93"/>
        <v>426250.00000000006</v>
      </c>
      <c r="V757">
        <f t="shared" si="94"/>
        <v>775</v>
      </c>
      <c r="W757">
        <f t="shared" si="95"/>
        <v>127875.00000000001</v>
      </c>
    </row>
    <row r="758" spans="1:23" ht="15.75" customHeight="1" x14ac:dyDescent="0.3">
      <c r="A758" s="2" t="s">
        <v>29</v>
      </c>
      <c r="B758" s="2">
        <v>1185732</v>
      </c>
      <c r="C758" s="3">
        <v>44089</v>
      </c>
      <c r="D758" s="12" t="str" cm="1">
        <f t="array" ref="D758">_xlfn.SWITCH(WEEKDAY(C758,2), 1, "Lundi", 2, "Mardi", 3, "Mercredi", 4, "Jeudi", 5, "Vendredi", 6, "Samedi", 7, "Dimanche", "Erreur")</f>
        <v>Mardi</v>
      </c>
      <c r="E758" s="2" t="s">
        <v>47</v>
      </c>
      <c r="F758" s="2" t="s">
        <v>48</v>
      </c>
      <c r="G758" s="2" t="s">
        <v>49</v>
      </c>
      <c r="H758" s="4" t="s">
        <v>21</v>
      </c>
      <c r="I758" s="5">
        <v>65</v>
      </c>
      <c r="J758" s="6">
        <v>800</v>
      </c>
      <c r="K758" s="7">
        <v>520000</v>
      </c>
      <c r="L758" s="7">
        <v>182000</v>
      </c>
      <c r="M758" s="8">
        <v>0.35</v>
      </c>
      <c r="N758" s="2" t="s">
        <v>17</v>
      </c>
      <c r="O758">
        <f t="shared" si="88"/>
        <v>2020</v>
      </c>
      <c r="P758">
        <f t="shared" si="89"/>
        <v>9</v>
      </c>
      <c r="Q758" t="str">
        <f t="shared" si="90"/>
        <v>sept</v>
      </c>
      <c r="R758" t="str">
        <f t="shared" si="91"/>
        <v>Florida</v>
      </c>
      <c r="S758" t="str">
        <f t="shared" si="92"/>
        <v>2020-09</v>
      </c>
      <c r="T758">
        <f>IF(AND(COUNTIF(Calculs!$Q$2:$Q$12,$O758)&gt;0,COUNTIF(Calculs!$S$2:$S$12,$E758)&gt;0,COUNTIF(Calculs!$U$2:$U$12,$H758)&gt;0),1,0)</f>
        <v>1</v>
      </c>
      <c r="U758">
        <f t="shared" si="93"/>
        <v>520000</v>
      </c>
      <c r="V758">
        <f t="shared" si="94"/>
        <v>800</v>
      </c>
      <c r="W758">
        <f t="shared" si="95"/>
        <v>182000</v>
      </c>
    </row>
    <row r="759" spans="1:23" ht="15.75" customHeight="1" x14ac:dyDescent="0.3">
      <c r="A759" s="2" t="s">
        <v>29</v>
      </c>
      <c r="B759" s="2">
        <v>1185732</v>
      </c>
      <c r="C759" s="3">
        <v>44090</v>
      </c>
      <c r="D759" s="12" t="str" cm="1">
        <f t="array" ref="D759">_xlfn.SWITCH(WEEKDAY(C759,2), 1, "Lundi", 2, "Mardi", 3, "Mercredi", 4, "Jeudi", 5, "Vendredi", 6, "Samedi", 7, "Dimanche", "Erreur")</f>
        <v>Mercredi</v>
      </c>
      <c r="E759" s="2" t="s">
        <v>47</v>
      </c>
      <c r="F759" s="2" t="s">
        <v>48</v>
      </c>
      <c r="G759" s="2" t="s">
        <v>49</v>
      </c>
      <c r="H759" s="4" t="s">
        <v>22</v>
      </c>
      <c r="I759" s="5">
        <v>70</v>
      </c>
      <c r="J759" s="6">
        <v>975</v>
      </c>
      <c r="K759" s="7">
        <v>682500</v>
      </c>
      <c r="L759" s="7">
        <v>341250</v>
      </c>
      <c r="M759" s="8">
        <v>0.5</v>
      </c>
      <c r="N759" s="2" t="s">
        <v>17</v>
      </c>
      <c r="O759">
        <f t="shared" si="88"/>
        <v>2020</v>
      </c>
      <c r="P759">
        <f t="shared" si="89"/>
        <v>9</v>
      </c>
      <c r="Q759" t="str">
        <f t="shared" si="90"/>
        <v>sept</v>
      </c>
      <c r="R759" t="str">
        <f t="shared" si="91"/>
        <v>Florida</v>
      </c>
      <c r="S759" t="str">
        <f t="shared" si="92"/>
        <v>2020-09</v>
      </c>
      <c r="T759">
        <f>IF(AND(COUNTIF(Calculs!$Q$2:$Q$12,$O759)&gt;0,COUNTIF(Calculs!$S$2:$S$12,$E759)&gt;0,COUNTIF(Calculs!$U$2:$U$12,$H759)&gt;0),1,0)</f>
        <v>1</v>
      </c>
      <c r="U759">
        <f t="shared" si="93"/>
        <v>682500</v>
      </c>
      <c r="V759">
        <f t="shared" si="94"/>
        <v>975</v>
      </c>
      <c r="W759">
        <f t="shared" si="95"/>
        <v>341250</v>
      </c>
    </row>
    <row r="760" spans="1:23" ht="15.75" customHeight="1" x14ac:dyDescent="0.3">
      <c r="A760" s="2" t="s">
        <v>29</v>
      </c>
      <c r="B760" s="2">
        <v>1185732</v>
      </c>
      <c r="C760" s="3">
        <v>44091</v>
      </c>
      <c r="D760" s="12" t="str" cm="1">
        <f t="array" ref="D760">_xlfn.SWITCH(WEEKDAY(C760,2), 1, "Lundi", 2, "Mardi", 3, "Mercredi", 4, "Jeudi", 5, "Vendredi", 6, "Samedi", 7, "Dimanche", "Erreur")</f>
        <v>Jeudi</v>
      </c>
      <c r="E760" s="2" t="s">
        <v>47</v>
      </c>
      <c r="F760" s="2" t="s">
        <v>48</v>
      </c>
      <c r="G760" s="2" t="s">
        <v>49</v>
      </c>
      <c r="H760" s="4" t="s">
        <v>16</v>
      </c>
      <c r="I760" s="5">
        <v>65</v>
      </c>
      <c r="J760" s="6">
        <v>1125</v>
      </c>
      <c r="K760" s="7">
        <v>731250</v>
      </c>
      <c r="L760" s="7">
        <v>329062.5</v>
      </c>
      <c r="M760" s="8">
        <v>0.45</v>
      </c>
      <c r="N760" s="2" t="s">
        <v>17</v>
      </c>
      <c r="O760">
        <f t="shared" si="88"/>
        <v>2020</v>
      </c>
      <c r="P760">
        <f t="shared" si="89"/>
        <v>9</v>
      </c>
      <c r="Q760" t="str">
        <f t="shared" si="90"/>
        <v>sept</v>
      </c>
      <c r="R760" t="str">
        <f t="shared" si="91"/>
        <v>Florida</v>
      </c>
      <c r="S760" t="str">
        <f t="shared" si="92"/>
        <v>2020-09</v>
      </c>
      <c r="T760">
        <f>IF(AND(COUNTIF(Calculs!$Q$2:$Q$12,$O760)&gt;0,COUNTIF(Calculs!$S$2:$S$12,$E760)&gt;0,COUNTIF(Calculs!$U$2:$U$12,$H760)&gt;0),1,0)</f>
        <v>1</v>
      </c>
      <c r="U760">
        <f t="shared" si="93"/>
        <v>731250</v>
      </c>
      <c r="V760">
        <f t="shared" si="94"/>
        <v>1125</v>
      </c>
      <c r="W760">
        <f t="shared" si="95"/>
        <v>329062.5</v>
      </c>
    </row>
    <row r="761" spans="1:23" ht="15.75" customHeight="1" x14ac:dyDescent="0.3">
      <c r="A761" s="2" t="s">
        <v>29</v>
      </c>
      <c r="B761" s="2">
        <v>1185732</v>
      </c>
      <c r="C761" s="3">
        <v>44092</v>
      </c>
      <c r="D761" s="12" t="str" cm="1">
        <f t="array" ref="D761">_xlfn.SWITCH(WEEKDAY(C761,2), 1, "Lundi", 2, "Mardi", 3, "Mercredi", 4, "Jeudi", 5, "Vendredi", 6, "Samedi", 7, "Dimanche", "Erreur")</f>
        <v>Vendredi</v>
      </c>
      <c r="E761" s="2" t="s">
        <v>47</v>
      </c>
      <c r="F761" s="2" t="s">
        <v>48</v>
      </c>
      <c r="G761" s="2" t="s">
        <v>49</v>
      </c>
      <c r="H761" s="4" t="s">
        <v>18</v>
      </c>
      <c r="I761" s="5">
        <v>60.000000000000007</v>
      </c>
      <c r="J761" s="6">
        <v>900</v>
      </c>
      <c r="K761" s="7">
        <v>540000.00000000012</v>
      </c>
      <c r="L761" s="7">
        <v>189000.00000000003</v>
      </c>
      <c r="M761" s="8">
        <v>0.35</v>
      </c>
      <c r="N761" s="2" t="s">
        <v>17</v>
      </c>
      <c r="O761">
        <f t="shared" si="88"/>
        <v>2020</v>
      </c>
      <c r="P761">
        <f t="shared" si="89"/>
        <v>9</v>
      </c>
      <c r="Q761" t="str">
        <f t="shared" si="90"/>
        <v>sept</v>
      </c>
      <c r="R761" t="str">
        <f t="shared" si="91"/>
        <v>Florida</v>
      </c>
      <c r="S761" t="str">
        <f t="shared" si="92"/>
        <v>2020-09</v>
      </c>
      <c r="T761">
        <f>IF(AND(COUNTIF(Calculs!$Q$2:$Q$12,$O761)&gt;0,COUNTIF(Calculs!$S$2:$S$12,$E761)&gt;0,COUNTIF(Calculs!$U$2:$U$12,$H761)&gt;0),1,0)</f>
        <v>1</v>
      </c>
      <c r="U761">
        <f t="shared" si="93"/>
        <v>540000.00000000012</v>
      </c>
      <c r="V761">
        <f t="shared" si="94"/>
        <v>900</v>
      </c>
      <c r="W761">
        <f t="shared" si="95"/>
        <v>189000.00000000003</v>
      </c>
    </row>
    <row r="762" spans="1:23" ht="15.75" customHeight="1" x14ac:dyDescent="0.3">
      <c r="A762" s="2" t="s">
        <v>29</v>
      </c>
      <c r="B762" s="2">
        <v>1185732</v>
      </c>
      <c r="C762" s="3">
        <v>44093</v>
      </c>
      <c r="D762" s="12" t="str" cm="1">
        <f t="array" ref="D762">_xlfn.SWITCH(WEEKDAY(C762,2), 1, "Lundi", 2, "Mardi", 3, "Mercredi", 4, "Jeudi", 5, "Vendredi", 6, "Samedi", 7, "Dimanche", "Erreur")</f>
        <v>Samedi</v>
      </c>
      <c r="E762" s="2" t="s">
        <v>47</v>
      </c>
      <c r="F762" s="2" t="s">
        <v>48</v>
      </c>
      <c r="G762" s="2" t="s">
        <v>49</v>
      </c>
      <c r="H762" s="4" t="s">
        <v>19</v>
      </c>
      <c r="I762" s="5">
        <v>55.000000000000007</v>
      </c>
      <c r="J762" s="6">
        <v>825</v>
      </c>
      <c r="K762" s="7">
        <v>453750.00000000006</v>
      </c>
      <c r="L762" s="7">
        <v>113437.50000000001</v>
      </c>
      <c r="M762" s="8">
        <v>0.25</v>
      </c>
      <c r="N762" s="2" t="s">
        <v>17</v>
      </c>
      <c r="O762">
        <f t="shared" si="88"/>
        <v>2020</v>
      </c>
      <c r="P762">
        <f t="shared" si="89"/>
        <v>9</v>
      </c>
      <c r="Q762" t="str">
        <f t="shared" si="90"/>
        <v>sept</v>
      </c>
      <c r="R762" t="str">
        <f t="shared" si="91"/>
        <v>Florida</v>
      </c>
      <c r="S762" t="str">
        <f t="shared" si="92"/>
        <v>2020-09</v>
      </c>
      <c r="T762">
        <f>IF(AND(COUNTIF(Calculs!$Q$2:$Q$12,$O762)&gt;0,COUNTIF(Calculs!$S$2:$S$12,$E762)&gt;0,COUNTIF(Calculs!$U$2:$U$12,$H762)&gt;0),1,0)</f>
        <v>1</v>
      </c>
      <c r="U762">
        <f t="shared" si="93"/>
        <v>453750.00000000006</v>
      </c>
      <c r="V762">
        <f t="shared" si="94"/>
        <v>825</v>
      </c>
      <c r="W762">
        <f t="shared" si="95"/>
        <v>113437.50000000001</v>
      </c>
    </row>
    <row r="763" spans="1:23" ht="15.75" customHeight="1" x14ac:dyDescent="0.3">
      <c r="A763" s="2" t="s">
        <v>13</v>
      </c>
      <c r="B763" s="2">
        <v>1185732</v>
      </c>
      <c r="C763" s="3">
        <v>44094</v>
      </c>
      <c r="D763" s="12" t="str" cm="1">
        <f t="array" ref="D763">_xlfn.SWITCH(WEEKDAY(C763,2), 1, "Lundi", 2, "Mardi", 3, "Mercredi", 4, "Jeudi", 5, "Vendredi", 6, "Samedi", 7, "Dimanche", "Erreur")</f>
        <v>Dimanche</v>
      </c>
      <c r="E763" s="2" t="s">
        <v>47</v>
      </c>
      <c r="F763" s="2" t="s">
        <v>48</v>
      </c>
      <c r="G763" s="2" t="s">
        <v>49</v>
      </c>
      <c r="H763" s="4" t="s">
        <v>20</v>
      </c>
      <c r="I763" s="5">
        <v>45</v>
      </c>
      <c r="J763" s="6">
        <v>775</v>
      </c>
      <c r="K763" s="7">
        <v>348750</v>
      </c>
      <c r="L763" s="7">
        <v>104625</v>
      </c>
      <c r="M763" s="8">
        <v>0.3</v>
      </c>
      <c r="N763" s="2" t="s">
        <v>17</v>
      </c>
      <c r="O763">
        <f t="shared" si="88"/>
        <v>2020</v>
      </c>
      <c r="P763">
        <f t="shared" si="89"/>
        <v>9</v>
      </c>
      <c r="Q763" t="str">
        <f t="shared" si="90"/>
        <v>sept</v>
      </c>
      <c r="R763" t="str">
        <f t="shared" si="91"/>
        <v>Florida</v>
      </c>
      <c r="S763" t="str">
        <f t="shared" si="92"/>
        <v>2020-09</v>
      </c>
      <c r="T763">
        <f>IF(AND(COUNTIF(Calculs!$Q$2:$Q$12,$O763)&gt;0,COUNTIF(Calculs!$S$2:$S$12,$E763)&gt;0,COUNTIF(Calculs!$U$2:$U$12,$H763)&gt;0),1,0)</f>
        <v>1</v>
      </c>
      <c r="U763">
        <f t="shared" si="93"/>
        <v>348750</v>
      </c>
      <c r="V763">
        <f t="shared" si="94"/>
        <v>775</v>
      </c>
      <c r="W763">
        <f t="shared" si="95"/>
        <v>104625</v>
      </c>
    </row>
    <row r="764" spans="1:23" ht="15.75" customHeight="1" x14ac:dyDescent="0.3">
      <c r="A764" s="2" t="s">
        <v>13</v>
      </c>
      <c r="B764" s="2">
        <v>1185732</v>
      </c>
      <c r="C764" s="3">
        <v>44095</v>
      </c>
      <c r="D764" s="12" t="str" cm="1">
        <f t="array" ref="D764">_xlfn.SWITCH(WEEKDAY(C764,2), 1, "Lundi", 2, "Mardi", 3, "Mercredi", 4, "Jeudi", 5, "Vendredi", 6, "Samedi", 7, "Dimanche", "Erreur")</f>
        <v>Lundi</v>
      </c>
      <c r="E764" s="2" t="s">
        <v>47</v>
      </c>
      <c r="F764" s="2" t="s">
        <v>48</v>
      </c>
      <c r="G764" s="2" t="s">
        <v>49</v>
      </c>
      <c r="H764" s="4" t="s">
        <v>21</v>
      </c>
      <c r="I764" s="5">
        <v>55.000000000000007</v>
      </c>
      <c r="J764" s="6">
        <v>750</v>
      </c>
      <c r="K764" s="7">
        <v>412500.00000000006</v>
      </c>
      <c r="L764" s="7">
        <v>144375</v>
      </c>
      <c r="M764" s="8">
        <v>0.35</v>
      </c>
      <c r="N764" s="2" t="s">
        <v>17</v>
      </c>
      <c r="O764">
        <f t="shared" si="88"/>
        <v>2020</v>
      </c>
      <c r="P764">
        <f t="shared" si="89"/>
        <v>9</v>
      </c>
      <c r="Q764" t="str">
        <f t="shared" si="90"/>
        <v>sept</v>
      </c>
      <c r="R764" t="str">
        <f t="shared" si="91"/>
        <v>Florida</v>
      </c>
      <c r="S764" t="str">
        <f t="shared" si="92"/>
        <v>2020-09</v>
      </c>
      <c r="T764">
        <f>IF(AND(COUNTIF(Calculs!$Q$2:$Q$12,$O764)&gt;0,COUNTIF(Calculs!$S$2:$S$12,$E764)&gt;0,COUNTIF(Calculs!$U$2:$U$12,$H764)&gt;0),1,0)</f>
        <v>1</v>
      </c>
      <c r="U764">
        <f t="shared" si="93"/>
        <v>412500.00000000006</v>
      </c>
      <c r="V764">
        <f t="shared" si="94"/>
        <v>750</v>
      </c>
      <c r="W764">
        <f t="shared" si="95"/>
        <v>144375</v>
      </c>
    </row>
    <row r="765" spans="1:23" ht="15.75" customHeight="1" x14ac:dyDescent="0.3">
      <c r="A765" s="2" t="s">
        <v>13</v>
      </c>
      <c r="B765" s="2">
        <v>1185732</v>
      </c>
      <c r="C765" s="3">
        <v>44096</v>
      </c>
      <c r="D765" s="12" t="str" cm="1">
        <f t="array" ref="D765">_xlfn.SWITCH(WEEKDAY(C765,2), 1, "Lundi", 2, "Mardi", 3, "Mercredi", 4, "Jeudi", 5, "Vendredi", 6, "Samedi", 7, "Dimanche", "Erreur")</f>
        <v>Mardi</v>
      </c>
      <c r="E765" s="2" t="s">
        <v>47</v>
      </c>
      <c r="F765" s="2" t="s">
        <v>48</v>
      </c>
      <c r="G765" s="2" t="s">
        <v>49</v>
      </c>
      <c r="H765" s="4" t="s">
        <v>22</v>
      </c>
      <c r="I765" s="5">
        <v>60.000000000000007</v>
      </c>
      <c r="J765" s="6">
        <v>925</v>
      </c>
      <c r="K765" s="7">
        <v>555000.00000000012</v>
      </c>
      <c r="L765" s="7">
        <v>277500.00000000006</v>
      </c>
      <c r="M765" s="8">
        <v>0.5</v>
      </c>
      <c r="N765" s="2" t="s">
        <v>17</v>
      </c>
      <c r="O765">
        <f t="shared" si="88"/>
        <v>2020</v>
      </c>
      <c r="P765">
        <f t="shared" si="89"/>
        <v>9</v>
      </c>
      <c r="Q765" t="str">
        <f t="shared" si="90"/>
        <v>sept</v>
      </c>
      <c r="R765" t="str">
        <f t="shared" si="91"/>
        <v>Florida</v>
      </c>
      <c r="S765" t="str">
        <f t="shared" si="92"/>
        <v>2020-09</v>
      </c>
      <c r="T765">
        <f>IF(AND(COUNTIF(Calculs!$Q$2:$Q$12,$O765)&gt;0,COUNTIF(Calculs!$S$2:$S$12,$E765)&gt;0,COUNTIF(Calculs!$U$2:$U$12,$H765)&gt;0),1,0)</f>
        <v>1</v>
      </c>
      <c r="U765">
        <f t="shared" si="93"/>
        <v>555000.00000000012</v>
      </c>
      <c r="V765">
        <f t="shared" si="94"/>
        <v>925</v>
      </c>
      <c r="W765">
        <f t="shared" si="95"/>
        <v>277500.00000000006</v>
      </c>
    </row>
    <row r="766" spans="1:23" ht="15.75" customHeight="1" x14ac:dyDescent="0.3">
      <c r="A766" s="2" t="s">
        <v>13</v>
      </c>
      <c r="B766" s="2">
        <v>1185732</v>
      </c>
      <c r="C766" s="3">
        <v>44097</v>
      </c>
      <c r="D766" s="12" t="str" cm="1">
        <f t="array" ref="D766">_xlfn.SWITCH(WEEKDAY(C766,2), 1, "Lundi", 2, "Mardi", 3, "Mercredi", 4, "Jeudi", 5, "Vendredi", 6, "Samedi", 7, "Dimanche", "Erreur")</f>
        <v>Mercredi</v>
      </c>
      <c r="E766" s="2" t="s">
        <v>47</v>
      </c>
      <c r="F766" s="2" t="s">
        <v>48</v>
      </c>
      <c r="G766" s="2" t="s">
        <v>49</v>
      </c>
      <c r="H766" s="4" t="s">
        <v>16</v>
      </c>
      <c r="I766" s="5">
        <v>55.000000000000007</v>
      </c>
      <c r="J766" s="6">
        <v>1050</v>
      </c>
      <c r="K766" s="7">
        <v>577500.00000000012</v>
      </c>
      <c r="L766" s="7">
        <v>259875.00000000006</v>
      </c>
      <c r="M766" s="8">
        <v>0.45</v>
      </c>
      <c r="N766" s="2" t="s">
        <v>17</v>
      </c>
      <c r="O766">
        <f t="shared" si="88"/>
        <v>2020</v>
      </c>
      <c r="P766">
        <f t="shared" si="89"/>
        <v>9</v>
      </c>
      <c r="Q766" t="str">
        <f t="shared" si="90"/>
        <v>sept</v>
      </c>
      <c r="R766" t="str">
        <f t="shared" si="91"/>
        <v>Florida</v>
      </c>
      <c r="S766" t="str">
        <f t="shared" si="92"/>
        <v>2020-09</v>
      </c>
      <c r="T766">
        <f>IF(AND(COUNTIF(Calculs!$Q$2:$Q$12,$O766)&gt;0,COUNTIF(Calculs!$S$2:$S$12,$E766)&gt;0,COUNTIF(Calculs!$U$2:$U$12,$H766)&gt;0),1,0)</f>
        <v>1</v>
      </c>
      <c r="U766">
        <f t="shared" si="93"/>
        <v>577500.00000000012</v>
      </c>
      <c r="V766">
        <f t="shared" si="94"/>
        <v>1050</v>
      </c>
      <c r="W766">
        <f t="shared" si="95"/>
        <v>259875.00000000006</v>
      </c>
    </row>
    <row r="767" spans="1:23" ht="15.75" customHeight="1" x14ac:dyDescent="0.3">
      <c r="A767" s="2" t="s">
        <v>13</v>
      </c>
      <c r="B767" s="2">
        <v>1185732</v>
      </c>
      <c r="C767" s="3">
        <v>44098</v>
      </c>
      <c r="D767" s="12" t="str" cm="1">
        <f t="array" ref="D767">_xlfn.SWITCH(WEEKDAY(C767,2), 1, "Lundi", 2, "Mardi", 3, "Mercredi", 4, "Jeudi", 5, "Vendredi", 6, "Samedi", 7, "Dimanche", "Erreur")</f>
        <v>Jeudi</v>
      </c>
      <c r="E767" s="2" t="s">
        <v>47</v>
      </c>
      <c r="F767" s="2" t="s">
        <v>48</v>
      </c>
      <c r="G767" s="2" t="s">
        <v>49</v>
      </c>
      <c r="H767" s="4" t="s">
        <v>18</v>
      </c>
      <c r="I767" s="5">
        <v>50.000000000000014</v>
      </c>
      <c r="J767" s="6">
        <v>850</v>
      </c>
      <c r="K767" s="7">
        <v>425000.00000000012</v>
      </c>
      <c r="L767" s="7">
        <v>148750.00000000003</v>
      </c>
      <c r="M767" s="8">
        <v>0.35</v>
      </c>
      <c r="N767" s="2" t="s">
        <v>17</v>
      </c>
      <c r="O767">
        <f t="shared" si="88"/>
        <v>2020</v>
      </c>
      <c r="P767">
        <f t="shared" si="89"/>
        <v>9</v>
      </c>
      <c r="Q767" t="str">
        <f t="shared" si="90"/>
        <v>sept</v>
      </c>
      <c r="R767" t="str">
        <f t="shared" si="91"/>
        <v>Florida</v>
      </c>
      <c r="S767" t="str">
        <f t="shared" si="92"/>
        <v>2020-09</v>
      </c>
      <c r="T767">
        <f>IF(AND(COUNTIF(Calculs!$Q$2:$Q$12,$O767)&gt;0,COUNTIF(Calculs!$S$2:$S$12,$E767)&gt;0,COUNTIF(Calculs!$U$2:$U$12,$H767)&gt;0),1,0)</f>
        <v>1</v>
      </c>
      <c r="U767">
        <f t="shared" si="93"/>
        <v>425000.00000000012</v>
      </c>
      <c r="V767">
        <f t="shared" si="94"/>
        <v>850</v>
      </c>
      <c r="W767">
        <f t="shared" si="95"/>
        <v>148750.00000000003</v>
      </c>
    </row>
    <row r="768" spans="1:23" ht="15.75" customHeight="1" x14ac:dyDescent="0.3">
      <c r="A768" s="2" t="s">
        <v>25</v>
      </c>
      <c r="B768" s="2">
        <v>1185732</v>
      </c>
      <c r="C768" s="3">
        <v>44099</v>
      </c>
      <c r="D768" s="12" t="str" cm="1">
        <f t="array" ref="D768">_xlfn.SWITCH(WEEKDAY(C768,2), 1, "Lundi", 2, "Mardi", 3, "Mercredi", 4, "Jeudi", 5, "Vendredi", 6, "Samedi", 7, "Dimanche", "Erreur")</f>
        <v>Vendredi</v>
      </c>
      <c r="E768" s="2" t="s">
        <v>47</v>
      </c>
      <c r="F768" s="2" t="s">
        <v>48</v>
      </c>
      <c r="G768" s="2" t="s">
        <v>49</v>
      </c>
      <c r="H768" s="4" t="s">
        <v>19</v>
      </c>
      <c r="I768" s="5">
        <v>45</v>
      </c>
      <c r="J768" s="6">
        <v>750</v>
      </c>
      <c r="K768" s="7">
        <v>337500</v>
      </c>
      <c r="L768" s="7">
        <v>84375</v>
      </c>
      <c r="M768" s="8">
        <v>0.25</v>
      </c>
      <c r="N768" s="2" t="s">
        <v>17</v>
      </c>
      <c r="O768">
        <f t="shared" si="88"/>
        <v>2020</v>
      </c>
      <c r="P768">
        <f t="shared" si="89"/>
        <v>9</v>
      </c>
      <c r="Q768" t="str">
        <f t="shared" si="90"/>
        <v>sept</v>
      </c>
      <c r="R768" t="str">
        <f t="shared" si="91"/>
        <v>Florida</v>
      </c>
      <c r="S768" t="str">
        <f t="shared" si="92"/>
        <v>2020-09</v>
      </c>
      <c r="T768">
        <f>IF(AND(COUNTIF(Calculs!$Q$2:$Q$12,$O768)&gt;0,COUNTIF(Calculs!$S$2:$S$12,$E768)&gt;0,COUNTIF(Calculs!$U$2:$U$12,$H768)&gt;0),1,0)</f>
        <v>1</v>
      </c>
      <c r="U768">
        <f t="shared" si="93"/>
        <v>337500</v>
      </c>
      <c r="V768">
        <f t="shared" si="94"/>
        <v>750</v>
      </c>
      <c r="W768">
        <f t="shared" si="95"/>
        <v>84375</v>
      </c>
    </row>
    <row r="769" spans="1:23" ht="15.75" customHeight="1" x14ac:dyDescent="0.3">
      <c r="A769" s="2" t="s">
        <v>25</v>
      </c>
      <c r="B769" s="2">
        <v>1185732</v>
      </c>
      <c r="C769" s="3">
        <v>44100</v>
      </c>
      <c r="D769" s="12" t="str" cm="1">
        <f t="array" ref="D769">_xlfn.SWITCH(WEEKDAY(C769,2), 1, "Lundi", 2, "Mardi", 3, "Mercredi", 4, "Jeudi", 5, "Vendredi", 6, "Samedi", 7, "Dimanche", "Erreur")</f>
        <v>Samedi</v>
      </c>
      <c r="E769" s="2" t="s">
        <v>47</v>
      </c>
      <c r="F769" s="2" t="s">
        <v>48</v>
      </c>
      <c r="G769" s="2" t="s">
        <v>49</v>
      </c>
      <c r="H769" s="4" t="s">
        <v>20</v>
      </c>
      <c r="I769" s="5">
        <v>45</v>
      </c>
      <c r="J769" s="6">
        <v>725</v>
      </c>
      <c r="K769" s="7">
        <v>326250</v>
      </c>
      <c r="L769" s="7">
        <v>97875</v>
      </c>
      <c r="M769" s="8">
        <v>0.3</v>
      </c>
      <c r="N769" s="2" t="s">
        <v>17</v>
      </c>
      <c r="O769">
        <f t="shared" si="88"/>
        <v>2020</v>
      </c>
      <c r="P769">
        <f t="shared" si="89"/>
        <v>9</v>
      </c>
      <c r="Q769" t="str">
        <f t="shared" si="90"/>
        <v>sept</v>
      </c>
      <c r="R769" t="str">
        <f t="shared" si="91"/>
        <v>Florida</v>
      </c>
      <c r="S769" t="str">
        <f t="shared" si="92"/>
        <v>2020-09</v>
      </c>
      <c r="T769">
        <f>IF(AND(COUNTIF(Calculs!$Q$2:$Q$12,$O769)&gt;0,COUNTIF(Calculs!$S$2:$S$12,$E769)&gt;0,COUNTIF(Calculs!$U$2:$U$12,$H769)&gt;0),1,0)</f>
        <v>1</v>
      </c>
      <c r="U769">
        <f t="shared" si="93"/>
        <v>326250</v>
      </c>
      <c r="V769">
        <f t="shared" si="94"/>
        <v>725</v>
      </c>
      <c r="W769">
        <f t="shared" si="95"/>
        <v>97875</v>
      </c>
    </row>
    <row r="770" spans="1:23" ht="15.75" customHeight="1" x14ac:dyDescent="0.3">
      <c r="A770" s="2" t="s">
        <v>25</v>
      </c>
      <c r="B770" s="2">
        <v>1185732</v>
      </c>
      <c r="C770" s="3">
        <v>44101</v>
      </c>
      <c r="D770" s="12" t="str" cm="1">
        <f t="array" ref="D770">_xlfn.SWITCH(WEEKDAY(C770,2), 1, "Lundi", 2, "Mardi", 3, "Mercredi", 4, "Jeudi", 5, "Vendredi", 6, "Samedi", 7, "Dimanche", "Erreur")</f>
        <v>Dimanche</v>
      </c>
      <c r="E770" s="2" t="s">
        <v>47</v>
      </c>
      <c r="F770" s="2" t="s">
        <v>48</v>
      </c>
      <c r="G770" s="2" t="s">
        <v>49</v>
      </c>
      <c r="H770" s="4" t="s">
        <v>21</v>
      </c>
      <c r="I770" s="5">
        <v>55.000000000000007</v>
      </c>
      <c r="J770" s="6">
        <v>725</v>
      </c>
      <c r="K770" s="7">
        <v>398750.00000000006</v>
      </c>
      <c r="L770" s="7">
        <v>139562.5</v>
      </c>
      <c r="M770" s="8">
        <v>0.35</v>
      </c>
      <c r="N770" s="2" t="s">
        <v>17</v>
      </c>
      <c r="O770">
        <f t="shared" si="88"/>
        <v>2020</v>
      </c>
      <c r="P770">
        <f t="shared" si="89"/>
        <v>9</v>
      </c>
      <c r="Q770" t="str">
        <f t="shared" si="90"/>
        <v>sept</v>
      </c>
      <c r="R770" t="str">
        <f t="shared" si="91"/>
        <v>Florida</v>
      </c>
      <c r="S770" t="str">
        <f t="shared" si="92"/>
        <v>2020-09</v>
      </c>
      <c r="T770">
        <f>IF(AND(COUNTIF(Calculs!$Q$2:$Q$12,$O770)&gt;0,COUNTIF(Calculs!$S$2:$S$12,$E770)&gt;0,COUNTIF(Calculs!$U$2:$U$12,$H770)&gt;0),1,0)</f>
        <v>1</v>
      </c>
      <c r="U770">
        <f t="shared" si="93"/>
        <v>398750.00000000006</v>
      </c>
      <c r="V770">
        <f t="shared" si="94"/>
        <v>725</v>
      </c>
      <c r="W770">
        <f t="shared" si="95"/>
        <v>139562.5</v>
      </c>
    </row>
    <row r="771" spans="1:23" ht="15.75" customHeight="1" x14ac:dyDescent="0.3">
      <c r="A771" s="2" t="s">
        <v>25</v>
      </c>
      <c r="B771" s="2">
        <v>1185732</v>
      </c>
      <c r="C771" s="3">
        <v>44102</v>
      </c>
      <c r="D771" s="12" t="str" cm="1">
        <f t="array" ref="D771">_xlfn.SWITCH(WEEKDAY(C771,2), 1, "Lundi", 2, "Mardi", 3, "Mercredi", 4, "Jeudi", 5, "Vendredi", 6, "Samedi", 7, "Dimanche", "Erreur")</f>
        <v>Lundi</v>
      </c>
      <c r="E771" s="2" t="s">
        <v>47</v>
      </c>
      <c r="F771" s="2" t="s">
        <v>48</v>
      </c>
      <c r="G771" s="2" t="s">
        <v>49</v>
      </c>
      <c r="H771" s="4" t="s">
        <v>22</v>
      </c>
      <c r="I771" s="5">
        <v>60.000000000000007</v>
      </c>
      <c r="J771" s="6">
        <v>825</v>
      </c>
      <c r="K771" s="7">
        <v>495000.00000000006</v>
      </c>
      <c r="L771" s="7">
        <v>247500.00000000003</v>
      </c>
      <c r="M771" s="8">
        <v>0.5</v>
      </c>
      <c r="N771" s="2" t="s">
        <v>17</v>
      </c>
      <c r="O771">
        <f t="shared" ref="O771:O834" si="96">YEAR($C771)</f>
        <v>2020</v>
      </c>
      <c r="P771">
        <f t="shared" ref="P771:P834" si="97">MONTH($C771)</f>
        <v>9</v>
      </c>
      <c r="Q771" t="str">
        <f t="shared" ref="Q771:Q834" si="98">TEXT($C771,"mmm")</f>
        <v>sept</v>
      </c>
      <c r="R771" t="str">
        <f t="shared" ref="R771:R834" si="99">SUBSTITUTE(SUBSTITUTE($F771,"Sud ","South "),"Ouest ","West ")</f>
        <v>Florida</v>
      </c>
      <c r="S771" t="str">
        <f t="shared" ref="S771:S834" si="100">TEXT($C771,"aaaa-mm")</f>
        <v>2020-09</v>
      </c>
      <c r="T771">
        <f>IF(AND(COUNTIF(Calculs!$Q$2:$Q$12,$O771)&gt;0,COUNTIF(Calculs!$S$2:$S$12,$E771)&gt;0,COUNTIF(Calculs!$U$2:$U$12,$H771)&gt;0),1,0)</f>
        <v>1</v>
      </c>
      <c r="U771">
        <f t="shared" ref="U771:U834" si="101">$K771*$T771</f>
        <v>495000.00000000006</v>
      </c>
      <c r="V771">
        <f t="shared" ref="V771:V834" si="102">$J771*$T771</f>
        <v>825</v>
      </c>
      <c r="W771">
        <f t="shared" ref="W771:W834" si="103">$L771*$T771</f>
        <v>247500.00000000003</v>
      </c>
    </row>
    <row r="772" spans="1:23" ht="15.75" customHeight="1" x14ac:dyDescent="0.3">
      <c r="A772" s="2" t="s">
        <v>25</v>
      </c>
      <c r="B772" s="2">
        <v>1185732</v>
      </c>
      <c r="C772" s="3">
        <v>44103</v>
      </c>
      <c r="D772" s="12" t="str" cm="1">
        <f t="array" ref="D772">_xlfn.SWITCH(WEEKDAY(C772,2), 1, "Lundi", 2, "Mardi", 3, "Mercredi", 4, "Jeudi", 5, "Vendredi", 6, "Samedi", 7, "Dimanche", "Erreur")</f>
        <v>Mardi</v>
      </c>
      <c r="E772" s="2" t="s">
        <v>47</v>
      </c>
      <c r="F772" s="2" t="s">
        <v>48</v>
      </c>
      <c r="G772" s="2" t="s">
        <v>49</v>
      </c>
      <c r="H772" s="4" t="s">
        <v>16</v>
      </c>
      <c r="I772" s="5">
        <v>60.000000000000007</v>
      </c>
      <c r="J772" s="6">
        <v>1000</v>
      </c>
      <c r="K772" s="7">
        <v>600000.00000000012</v>
      </c>
      <c r="L772" s="7">
        <v>270000.00000000006</v>
      </c>
      <c r="M772" s="8">
        <v>0.45</v>
      </c>
      <c r="N772" s="2" t="s">
        <v>17</v>
      </c>
      <c r="O772">
        <f t="shared" si="96"/>
        <v>2020</v>
      </c>
      <c r="P772">
        <f t="shared" si="97"/>
        <v>9</v>
      </c>
      <c r="Q772" t="str">
        <f t="shared" si="98"/>
        <v>sept</v>
      </c>
      <c r="R772" t="str">
        <f t="shared" si="99"/>
        <v>Florida</v>
      </c>
      <c r="S772" t="str">
        <f t="shared" si="100"/>
        <v>2020-09</v>
      </c>
      <c r="T772">
        <f>IF(AND(COUNTIF(Calculs!$Q$2:$Q$12,$O772)&gt;0,COUNTIF(Calculs!$S$2:$S$12,$E772)&gt;0,COUNTIF(Calculs!$U$2:$U$12,$H772)&gt;0),1,0)</f>
        <v>1</v>
      </c>
      <c r="U772">
        <f t="shared" si="101"/>
        <v>600000.00000000012</v>
      </c>
      <c r="V772">
        <f t="shared" si="102"/>
        <v>1000</v>
      </c>
      <c r="W772">
        <f t="shared" si="103"/>
        <v>270000.00000000006</v>
      </c>
    </row>
    <row r="773" spans="1:23" ht="15.75" customHeight="1" x14ac:dyDescent="0.3">
      <c r="A773" s="2" t="s">
        <v>25</v>
      </c>
      <c r="B773" s="2">
        <v>1185732</v>
      </c>
      <c r="C773" s="3">
        <v>44104</v>
      </c>
      <c r="D773" s="12" t="str" cm="1">
        <f t="array" ref="D773">_xlfn.SWITCH(WEEKDAY(C773,2), 1, "Lundi", 2, "Mardi", 3, "Mercredi", 4, "Jeudi", 5, "Vendredi", 6, "Samedi", 7, "Dimanche", "Erreur")</f>
        <v>Mercredi</v>
      </c>
      <c r="E773" s="2" t="s">
        <v>47</v>
      </c>
      <c r="F773" s="2" t="s">
        <v>48</v>
      </c>
      <c r="G773" s="2" t="s">
        <v>49</v>
      </c>
      <c r="H773" s="4" t="s">
        <v>18</v>
      </c>
      <c r="I773" s="5">
        <v>50.000000000000014</v>
      </c>
      <c r="J773" s="6">
        <v>825</v>
      </c>
      <c r="K773" s="7">
        <v>412500.00000000012</v>
      </c>
      <c r="L773" s="7">
        <v>144375.00000000003</v>
      </c>
      <c r="M773" s="8">
        <v>0.35</v>
      </c>
      <c r="N773" s="2" t="s">
        <v>17</v>
      </c>
      <c r="O773">
        <f t="shared" si="96"/>
        <v>2020</v>
      </c>
      <c r="P773">
        <f t="shared" si="97"/>
        <v>9</v>
      </c>
      <c r="Q773" t="str">
        <f t="shared" si="98"/>
        <v>sept</v>
      </c>
      <c r="R773" t="str">
        <f t="shared" si="99"/>
        <v>Florida</v>
      </c>
      <c r="S773" t="str">
        <f t="shared" si="100"/>
        <v>2020-09</v>
      </c>
      <c r="T773">
        <f>IF(AND(COUNTIF(Calculs!$Q$2:$Q$12,$O773)&gt;0,COUNTIF(Calculs!$S$2:$S$12,$E773)&gt;0,COUNTIF(Calculs!$U$2:$U$12,$H773)&gt;0),1,0)</f>
        <v>1</v>
      </c>
      <c r="U773">
        <f t="shared" si="101"/>
        <v>412500.00000000012</v>
      </c>
      <c r="V773">
        <f t="shared" si="102"/>
        <v>825</v>
      </c>
      <c r="W773">
        <f t="shared" si="103"/>
        <v>144375.00000000003</v>
      </c>
    </row>
    <row r="774" spans="1:23" ht="15.75" customHeight="1" x14ac:dyDescent="0.3">
      <c r="A774" s="2" t="s">
        <v>25</v>
      </c>
      <c r="B774" s="2">
        <v>1185732</v>
      </c>
      <c r="C774" s="3">
        <v>44105</v>
      </c>
      <c r="D774" s="12" t="str" cm="1">
        <f t="array" ref="D774">_xlfn.SWITCH(WEEKDAY(C774,2), 1, "Lundi", 2, "Mardi", 3, "Mercredi", 4, "Jeudi", 5, "Vendredi", 6, "Samedi", 7, "Dimanche", "Erreur")</f>
        <v>Jeudi</v>
      </c>
      <c r="E774" s="2" t="s">
        <v>47</v>
      </c>
      <c r="F774" s="2" t="s">
        <v>48</v>
      </c>
      <c r="G774" s="2" t="s">
        <v>49</v>
      </c>
      <c r="H774" s="4" t="s">
        <v>19</v>
      </c>
      <c r="I774" s="5">
        <v>50.000000000000014</v>
      </c>
      <c r="J774" s="6">
        <v>725</v>
      </c>
      <c r="K774" s="7">
        <v>362500.00000000012</v>
      </c>
      <c r="L774" s="7">
        <v>90625.000000000029</v>
      </c>
      <c r="M774" s="8">
        <v>0.25</v>
      </c>
      <c r="N774" s="2" t="s">
        <v>17</v>
      </c>
      <c r="O774">
        <f t="shared" si="96"/>
        <v>2020</v>
      </c>
      <c r="P774">
        <f t="shared" si="97"/>
        <v>10</v>
      </c>
      <c r="Q774" t="str">
        <f t="shared" si="98"/>
        <v>oct</v>
      </c>
      <c r="R774" t="str">
        <f t="shared" si="99"/>
        <v>Florida</v>
      </c>
      <c r="S774" t="str">
        <f t="shared" si="100"/>
        <v>2020-10</v>
      </c>
      <c r="T774">
        <f>IF(AND(COUNTIF(Calculs!$Q$2:$Q$12,$O774)&gt;0,COUNTIF(Calculs!$S$2:$S$12,$E774)&gt;0,COUNTIF(Calculs!$U$2:$U$12,$H774)&gt;0),1,0)</f>
        <v>1</v>
      </c>
      <c r="U774">
        <f t="shared" si="101"/>
        <v>362500.00000000012</v>
      </c>
      <c r="V774">
        <f t="shared" si="102"/>
        <v>725</v>
      </c>
      <c r="W774">
        <f t="shared" si="103"/>
        <v>90625.000000000029</v>
      </c>
    </row>
    <row r="775" spans="1:23" ht="15.75" customHeight="1" x14ac:dyDescent="0.3">
      <c r="A775" s="2" t="s">
        <v>25</v>
      </c>
      <c r="B775" s="2">
        <v>1185732</v>
      </c>
      <c r="C775" s="3">
        <v>44106</v>
      </c>
      <c r="D775" s="12" t="str" cm="1">
        <f t="array" ref="D775">_xlfn.SWITCH(WEEKDAY(C775,2), 1, "Lundi", 2, "Mardi", 3, "Mercredi", 4, "Jeudi", 5, "Vendredi", 6, "Samedi", 7, "Dimanche", "Erreur")</f>
        <v>Vendredi</v>
      </c>
      <c r="E775" s="2" t="s">
        <v>47</v>
      </c>
      <c r="F775" s="2" t="s">
        <v>48</v>
      </c>
      <c r="G775" s="2" t="s">
        <v>49</v>
      </c>
      <c r="H775" s="4" t="s">
        <v>20</v>
      </c>
      <c r="I775" s="5">
        <v>50.000000000000014</v>
      </c>
      <c r="J775" s="6">
        <v>700</v>
      </c>
      <c r="K775" s="7">
        <v>350000.00000000012</v>
      </c>
      <c r="L775" s="7">
        <v>105000.00000000003</v>
      </c>
      <c r="M775" s="8">
        <v>0.3</v>
      </c>
      <c r="N775" s="2" t="s">
        <v>17</v>
      </c>
      <c r="O775">
        <f t="shared" si="96"/>
        <v>2020</v>
      </c>
      <c r="P775">
        <f t="shared" si="97"/>
        <v>10</v>
      </c>
      <c r="Q775" t="str">
        <f t="shared" si="98"/>
        <v>oct</v>
      </c>
      <c r="R775" t="str">
        <f t="shared" si="99"/>
        <v>Florida</v>
      </c>
      <c r="S775" t="str">
        <f t="shared" si="100"/>
        <v>2020-10</v>
      </c>
      <c r="T775">
        <f>IF(AND(COUNTIF(Calculs!$Q$2:$Q$12,$O775)&gt;0,COUNTIF(Calculs!$S$2:$S$12,$E775)&gt;0,COUNTIF(Calculs!$U$2:$U$12,$H775)&gt;0),1,0)</f>
        <v>1</v>
      </c>
      <c r="U775">
        <f t="shared" si="101"/>
        <v>350000.00000000012</v>
      </c>
      <c r="V775">
        <f t="shared" si="102"/>
        <v>700</v>
      </c>
      <c r="W775">
        <f t="shared" si="103"/>
        <v>105000.00000000003</v>
      </c>
    </row>
    <row r="776" spans="1:23" ht="15.75" customHeight="1" x14ac:dyDescent="0.3">
      <c r="A776" s="2" t="s">
        <v>25</v>
      </c>
      <c r="B776" s="2">
        <v>1185732</v>
      </c>
      <c r="C776" s="3">
        <v>44107</v>
      </c>
      <c r="D776" s="12" t="str" cm="1">
        <f t="array" ref="D776">_xlfn.SWITCH(WEEKDAY(C776,2), 1, "Lundi", 2, "Mardi", 3, "Mercredi", 4, "Jeudi", 5, "Vendredi", 6, "Samedi", 7, "Dimanche", "Erreur")</f>
        <v>Samedi</v>
      </c>
      <c r="E776" s="2" t="s">
        <v>47</v>
      </c>
      <c r="F776" s="2" t="s">
        <v>48</v>
      </c>
      <c r="G776" s="2" t="s">
        <v>49</v>
      </c>
      <c r="H776" s="4" t="s">
        <v>21</v>
      </c>
      <c r="I776" s="5">
        <v>60.000000000000007</v>
      </c>
      <c r="J776" s="6">
        <v>700</v>
      </c>
      <c r="K776" s="7">
        <v>420000.00000000006</v>
      </c>
      <c r="L776" s="7">
        <v>147000</v>
      </c>
      <c r="M776" s="8">
        <v>0.35</v>
      </c>
      <c r="N776" s="2" t="s">
        <v>17</v>
      </c>
      <c r="O776">
        <f t="shared" si="96"/>
        <v>2020</v>
      </c>
      <c r="P776">
        <f t="shared" si="97"/>
        <v>10</v>
      </c>
      <c r="Q776" t="str">
        <f t="shared" si="98"/>
        <v>oct</v>
      </c>
      <c r="R776" t="str">
        <f t="shared" si="99"/>
        <v>Florida</v>
      </c>
      <c r="S776" t="str">
        <f t="shared" si="100"/>
        <v>2020-10</v>
      </c>
      <c r="T776">
        <f>IF(AND(COUNTIF(Calculs!$Q$2:$Q$12,$O776)&gt;0,COUNTIF(Calculs!$S$2:$S$12,$E776)&gt;0,COUNTIF(Calculs!$U$2:$U$12,$H776)&gt;0),1,0)</f>
        <v>1</v>
      </c>
      <c r="U776">
        <f t="shared" si="101"/>
        <v>420000.00000000006</v>
      </c>
      <c r="V776">
        <f t="shared" si="102"/>
        <v>700</v>
      </c>
      <c r="W776">
        <f t="shared" si="103"/>
        <v>147000</v>
      </c>
    </row>
    <row r="777" spans="1:23" ht="15.75" customHeight="1" x14ac:dyDescent="0.3">
      <c r="A777" s="2" t="s">
        <v>25</v>
      </c>
      <c r="B777" s="2">
        <v>1185732</v>
      </c>
      <c r="C777" s="3">
        <v>44108</v>
      </c>
      <c r="D777" s="12" t="str" cm="1">
        <f t="array" ref="D777">_xlfn.SWITCH(WEEKDAY(C777,2), 1, "Lundi", 2, "Mardi", 3, "Mercredi", 4, "Jeudi", 5, "Vendredi", 6, "Samedi", 7, "Dimanche", "Erreur")</f>
        <v>Dimanche</v>
      </c>
      <c r="E777" s="2" t="s">
        <v>47</v>
      </c>
      <c r="F777" s="2" t="s">
        <v>48</v>
      </c>
      <c r="G777" s="2" t="s">
        <v>49</v>
      </c>
      <c r="H777" s="4" t="s">
        <v>22</v>
      </c>
      <c r="I777" s="5">
        <v>65</v>
      </c>
      <c r="J777" s="6">
        <v>825</v>
      </c>
      <c r="K777" s="7">
        <v>536250</v>
      </c>
      <c r="L777" s="7">
        <v>268125</v>
      </c>
      <c r="M777" s="8">
        <v>0.5</v>
      </c>
      <c r="N777" s="2" t="s">
        <v>17</v>
      </c>
      <c r="O777">
        <f t="shared" si="96"/>
        <v>2020</v>
      </c>
      <c r="P777">
        <f t="shared" si="97"/>
        <v>10</v>
      </c>
      <c r="Q777" t="str">
        <f t="shared" si="98"/>
        <v>oct</v>
      </c>
      <c r="R777" t="str">
        <f t="shared" si="99"/>
        <v>Florida</v>
      </c>
      <c r="S777" t="str">
        <f t="shared" si="100"/>
        <v>2020-10</v>
      </c>
      <c r="T777">
        <f>IF(AND(COUNTIF(Calculs!$Q$2:$Q$12,$O777)&gt;0,COUNTIF(Calculs!$S$2:$S$12,$E777)&gt;0,COUNTIF(Calculs!$U$2:$U$12,$H777)&gt;0),1,0)</f>
        <v>1</v>
      </c>
      <c r="U777">
        <f t="shared" si="101"/>
        <v>536250</v>
      </c>
      <c r="V777">
        <f t="shared" si="102"/>
        <v>825</v>
      </c>
      <c r="W777">
        <f t="shared" si="103"/>
        <v>268125</v>
      </c>
    </row>
    <row r="778" spans="1:23" ht="15.75" customHeight="1" x14ac:dyDescent="0.3">
      <c r="A778" s="2" t="s">
        <v>25</v>
      </c>
      <c r="B778" s="2">
        <v>1185732</v>
      </c>
      <c r="C778" s="3">
        <v>44109</v>
      </c>
      <c r="D778" s="12" t="str" cm="1">
        <f t="array" ref="D778">_xlfn.SWITCH(WEEKDAY(C778,2), 1, "Lundi", 2, "Mardi", 3, "Mercredi", 4, "Jeudi", 5, "Vendredi", 6, "Samedi", 7, "Dimanche", "Erreur")</f>
        <v>Lundi</v>
      </c>
      <c r="E778" s="2" t="s">
        <v>47</v>
      </c>
      <c r="F778" s="2" t="s">
        <v>48</v>
      </c>
      <c r="G778" s="2" t="s">
        <v>49</v>
      </c>
      <c r="H778" s="4" t="s">
        <v>16</v>
      </c>
      <c r="I778" s="5">
        <v>60.000000000000007</v>
      </c>
      <c r="J778" s="6">
        <v>975</v>
      </c>
      <c r="K778" s="7">
        <v>585000.00000000012</v>
      </c>
      <c r="L778" s="7">
        <v>263250.00000000006</v>
      </c>
      <c r="M778" s="8">
        <v>0.45</v>
      </c>
      <c r="N778" s="2" t="s">
        <v>17</v>
      </c>
      <c r="O778">
        <f t="shared" si="96"/>
        <v>2020</v>
      </c>
      <c r="P778">
        <f t="shared" si="97"/>
        <v>10</v>
      </c>
      <c r="Q778" t="str">
        <f t="shared" si="98"/>
        <v>oct</v>
      </c>
      <c r="R778" t="str">
        <f t="shared" si="99"/>
        <v>Florida</v>
      </c>
      <c r="S778" t="str">
        <f t="shared" si="100"/>
        <v>2020-10</v>
      </c>
      <c r="T778">
        <f>IF(AND(COUNTIF(Calculs!$Q$2:$Q$12,$O778)&gt;0,COUNTIF(Calculs!$S$2:$S$12,$E778)&gt;0,COUNTIF(Calculs!$U$2:$U$12,$H778)&gt;0),1,0)</f>
        <v>1</v>
      </c>
      <c r="U778">
        <f t="shared" si="101"/>
        <v>585000.00000000012</v>
      </c>
      <c r="V778">
        <f t="shared" si="102"/>
        <v>975</v>
      </c>
      <c r="W778">
        <f t="shared" si="103"/>
        <v>263250.00000000006</v>
      </c>
    </row>
    <row r="779" spans="1:23" ht="15.75" customHeight="1" x14ac:dyDescent="0.3">
      <c r="A779" s="2" t="s">
        <v>25</v>
      </c>
      <c r="B779" s="2">
        <v>1185732</v>
      </c>
      <c r="C779" s="3">
        <v>44110</v>
      </c>
      <c r="D779" s="12" t="str" cm="1">
        <f t="array" ref="D779">_xlfn.SWITCH(WEEKDAY(C779,2), 1, "Lundi", 2, "Mardi", 3, "Mercredi", 4, "Jeudi", 5, "Vendredi", 6, "Samedi", 7, "Dimanche", "Erreur")</f>
        <v>Mardi</v>
      </c>
      <c r="E779" s="2" t="s">
        <v>47</v>
      </c>
      <c r="F779" s="2" t="s">
        <v>48</v>
      </c>
      <c r="G779" s="2" t="s">
        <v>49</v>
      </c>
      <c r="H779" s="4" t="s">
        <v>18</v>
      </c>
      <c r="I779" s="5">
        <v>50.000000000000014</v>
      </c>
      <c r="J779" s="6">
        <v>800</v>
      </c>
      <c r="K779" s="7">
        <v>400000.00000000012</v>
      </c>
      <c r="L779" s="7">
        <v>140000.00000000003</v>
      </c>
      <c r="M779" s="8">
        <v>0.35</v>
      </c>
      <c r="N779" s="2" t="s">
        <v>17</v>
      </c>
      <c r="O779">
        <f t="shared" si="96"/>
        <v>2020</v>
      </c>
      <c r="P779">
        <f t="shared" si="97"/>
        <v>10</v>
      </c>
      <c r="Q779" t="str">
        <f t="shared" si="98"/>
        <v>oct</v>
      </c>
      <c r="R779" t="str">
        <f t="shared" si="99"/>
        <v>Florida</v>
      </c>
      <c r="S779" t="str">
        <f t="shared" si="100"/>
        <v>2020-10</v>
      </c>
      <c r="T779">
        <f>IF(AND(COUNTIF(Calculs!$Q$2:$Q$12,$O779)&gt;0,COUNTIF(Calculs!$S$2:$S$12,$E779)&gt;0,COUNTIF(Calculs!$U$2:$U$12,$H779)&gt;0),1,0)</f>
        <v>1</v>
      </c>
      <c r="U779">
        <f t="shared" si="101"/>
        <v>400000.00000000012</v>
      </c>
      <c r="V779">
        <f t="shared" si="102"/>
        <v>800</v>
      </c>
      <c r="W779">
        <f t="shared" si="103"/>
        <v>140000.00000000003</v>
      </c>
    </row>
    <row r="780" spans="1:23" ht="15.75" customHeight="1" x14ac:dyDescent="0.3">
      <c r="A780" s="2" t="s">
        <v>25</v>
      </c>
      <c r="B780" s="2">
        <v>1185732</v>
      </c>
      <c r="C780" s="3">
        <v>44111</v>
      </c>
      <c r="D780" s="12" t="str" cm="1">
        <f t="array" ref="D780">_xlfn.SWITCH(WEEKDAY(C780,2), 1, "Lundi", 2, "Mardi", 3, "Mercredi", 4, "Jeudi", 5, "Vendredi", 6, "Samedi", 7, "Dimanche", "Erreur")</f>
        <v>Mercredi</v>
      </c>
      <c r="E780" s="2" t="s">
        <v>47</v>
      </c>
      <c r="F780" s="2" t="s">
        <v>48</v>
      </c>
      <c r="G780" s="2" t="s">
        <v>49</v>
      </c>
      <c r="H780" s="4" t="s">
        <v>19</v>
      </c>
      <c r="I780" s="5">
        <v>50.000000000000014</v>
      </c>
      <c r="J780" s="6">
        <v>745</v>
      </c>
      <c r="K780" s="7">
        <v>372500.00000000012</v>
      </c>
      <c r="L780" s="7">
        <v>93125.000000000029</v>
      </c>
      <c r="M780" s="8">
        <v>0.25</v>
      </c>
      <c r="N780" s="2" t="s">
        <v>17</v>
      </c>
      <c r="O780">
        <f t="shared" si="96"/>
        <v>2020</v>
      </c>
      <c r="P780">
        <f t="shared" si="97"/>
        <v>10</v>
      </c>
      <c r="Q780" t="str">
        <f t="shared" si="98"/>
        <v>oct</v>
      </c>
      <c r="R780" t="str">
        <f t="shared" si="99"/>
        <v>Florida</v>
      </c>
      <c r="S780" t="str">
        <f t="shared" si="100"/>
        <v>2020-10</v>
      </c>
      <c r="T780">
        <f>IF(AND(COUNTIF(Calculs!$Q$2:$Q$12,$O780)&gt;0,COUNTIF(Calculs!$S$2:$S$12,$E780)&gt;0,COUNTIF(Calculs!$U$2:$U$12,$H780)&gt;0),1,0)</f>
        <v>1</v>
      </c>
      <c r="U780">
        <f t="shared" si="101"/>
        <v>372500.00000000012</v>
      </c>
      <c r="V780">
        <f t="shared" si="102"/>
        <v>745</v>
      </c>
      <c r="W780">
        <f t="shared" si="103"/>
        <v>93125.000000000029</v>
      </c>
    </row>
    <row r="781" spans="1:23" ht="15.75" customHeight="1" x14ac:dyDescent="0.3">
      <c r="A781" s="2" t="s">
        <v>25</v>
      </c>
      <c r="B781" s="2">
        <v>1185732</v>
      </c>
      <c r="C781" s="3">
        <v>44112</v>
      </c>
      <c r="D781" s="12" t="str" cm="1">
        <f t="array" ref="D781">_xlfn.SWITCH(WEEKDAY(C781,2), 1, "Lundi", 2, "Mardi", 3, "Mercredi", 4, "Jeudi", 5, "Vendredi", 6, "Samedi", 7, "Dimanche", "Erreur")</f>
        <v>Jeudi</v>
      </c>
      <c r="E781" s="2" t="s">
        <v>47</v>
      </c>
      <c r="F781" s="2" t="s">
        <v>48</v>
      </c>
      <c r="G781" s="2" t="s">
        <v>49</v>
      </c>
      <c r="H781" s="4" t="s">
        <v>20</v>
      </c>
      <c r="I781" s="5">
        <v>50.000000000000014</v>
      </c>
      <c r="J781" s="6">
        <v>775</v>
      </c>
      <c r="K781" s="7">
        <v>387500.00000000012</v>
      </c>
      <c r="L781" s="7">
        <v>116250.00000000003</v>
      </c>
      <c r="M781" s="8">
        <v>0.3</v>
      </c>
      <c r="N781" s="2" t="s">
        <v>17</v>
      </c>
      <c r="O781">
        <f t="shared" si="96"/>
        <v>2020</v>
      </c>
      <c r="P781">
        <f t="shared" si="97"/>
        <v>10</v>
      </c>
      <c r="Q781" t="str">
        <f t="shared" si="98"/>
        <v>oct</v>
      </c>
      <c r="R781" t="str">
        <f t="shared" si="99"/>
        <v>Florida</v>
      </c>
      <c r="S781" t="str">
        <f t="shared" si="100"/>
        <v>2020-10</v>
      </c>
      <c r="T781">
        <f>IF(AND(COUNTIF(Calculs!$Q$2:$Q$12,$O781)&gt;0,COUNTIF(Calculs!$S$2:$S$12,$E781)&gt;0,COUNTIF(Calculs!$U$2:$U$12,$H781)&gt;0),1,0)</f>
        <v>1</v>
      </c>
      <c r="U781">
        <f t="shared" si="101"/>
        <v>387500.00000000012</v>
      </c>
      <c r="V781">
        <f t="shared" si="102"/>
        <v>775</v>
      </c>
      <c r="W781">
        <f t="shared" si="103"/>
        <v>116250.00000000003</v>
      </c>
    </row>
    <row r="782" spans="1:23" ht="15.75" customHeight="1" x14ac:dyDescent="0.3">
      <c r="A782" s="2" t="s">
        <v>25</v>
      </c>
      <c r="B782" s="2">
        <v>1185732</v>
      </c>
      <c r="C782" s="3">
        <v>44113</v>
      </c>
      <c r="D782" s="12" t="str" cm="1">
        <f t="array" ref="D782">_xlfn.SWITCH(WEEKDAY(C782,2), 1, "Lundi", 2, "Mardi", 3, "Mercredi", 4, "Jeudi", 5, "Vendredi", 6, "Samedi", 7, "Dimanche", "Erreur")</f>
        <v>Vendredi</v>
      </c>
      <c r="E782" s="2" t="s">
        <v>47</v>
      </c>
      <c r="F782" s="2" t="s">
        <v>48</v>
      </c>
      <c r="G782" s="2" t="s">
        <v>49</v>
      </c>
      <c r="H782" s="4" t="s">
        <v>21</v>
      </c>
      <c r="I782" s="5">
        <v>65</v>
      </c>
      <c r="J782" s="6">
        <v>750</v>
      </c>
      <c r="K782" s="7">
        <v>487500</v>
      </c>
      <c r="L782" s="7">
        <v>170625</v>
      </c>
      <c r="M782" s="8">
        <v>0.35</v>
      </c>
      <c r="N782" s="2" t="s">
        <v>17</v>
      </c>
      <c r="O782">
        <f t="shared" si="96"/>
        <v>2020</v>
      </c>
      <c r="P782">
        <f t="shared" si="97"/>
        <v>10</v>
      </c>
      <c r="Q782" t="str">
        <f t="shared" si="98"/>
        <v>oct</v>
      </c>
      <c r="R782" t="str">
        <f t="shared" si="99"/>
        <v>Florida</v>
      </c>
      <c r="S782" t="str">
        <f t="shared" si="100"/>
        <v>2020-10</v>
      </c>
      <c r="T782">
        <f>IF(AND(COUNTIF(Calculs!$Q$2:$Q$12,$O782)&gt;0,COUNTIF(Calculs!$S$2:$S$12,$E782)&gt;0,COUNTIF(Calculs!$U$2:$U$12,$H782)&gt;0),1,0)</f>
        <v>1</v>
      </c>
      <c r="U782">
        <f t="shared" si="101"/>
        <v>487500</v>
      </c>
      <c r="V782">
        <f t="shared" si="102"/>
        <v>750</v>
      </c>
      <c r="W782">
        <f t="shared" si="103"/>
        <v>170625</v>
      </c>
    </row>
    <row r="783" spans="1:23" ht="15.75" customHeight="1" x14ac:dyDescent="0.3">
      <c r="A783" s="2" t="s">
        <v>25</v>
      </c>
      <c r="B783" s="2">
        <v>1185732</v>
      </c>
      <c r="C783" s="3">
        <v>44114</v>
      </c>
      <c r="D783" s="12" t="str" cm="1">
        <f t="array" ref="D783">_xlfn.SWITCH(WEEKDAY(C783,2), 1, "Lundi", 2, "Mardi", 3, "Mercredi", 4, "Jeudi", 5, "Vendredi", 6, "Samedi", 7, "Dimanche", "Erreur")</f>
        <v>Samedi</v>
      </c>
      <c r="E783" s="2" t="s">
        <v>47</v>
      </c>
      <c r="F783" s="2" t="s">
        <v>48</v>
      </c>
      <c r="G783" s="2" t="s">
        <v>49</v>
      </c>
      <c r="H783" s="4" t="s">
        <v>22</v>
      </c>
      <c r="I783" s="5">
        <v>70</v>
      </c>
      <c r="J783" s="6">
        <v>850</v>
      </c>
      <c r="K783" s="7">
        <v>595000</v>
      </c>
      <c r="L783" s="7">
        <v>297500</v>
      </c>
      <c r="M783" s="8">
        <v>0.5</v>
      </c>
      <c r="N783" s="2" t="s">
        <v>17</v>
      </c>
      <c r="O783">
        <f t="shared" si="96"/>
        <v>2020</v>
      </c>
      <c r="P783">
        <f t="shared" si="97"/>
        <v>10</v>
      </c>
      <c r="Q783" t="str">
        <f t="shared" si="98"/>
        <v>oct</v>
      </c>
      <c r="R783" t="str">
        <f t="shared" si="99"/>
        <v>Florida</v>
      </c>
      <c r="S783" t="str">
        <f t="shared" si="100"/>
        <v>2020-10</v>
      </c>
      <c r="T783">
        <f>IF(AND(COUNTIF(Calculs!$Q$2:$Q$12,$O783)&gt;0,COUNTIF(Calculs!$S$2:$S$12,$E783)&gt;0,COUNTIF(Calculs!$U$2:$U$12,$H783)&gt;0),1,0)</f>
        <v>1</v>
      </c>
      <c r="U783">
        <f t="shared" si="101"/>
        <v>595000</v>
      </c>
      <c r="V783">
        <f t="shared" si="102"/>
        <v>850</v>
      </c>
      <c r="W783">
        <f t="shared" si="103"/>
        <v>297500</v>
      </c>
    </row>
    <row r="784" spans="1:23" ht="15.75" customHeight="1" x14ac:dyDescent="0.3">
      <c r="A784" s="2" t="s">
        <v>25</v>
      </c>
      <c r="B784" s="2">
        <v>1185732</v>
      </c>
      <c r="C784" s="3">
        <v>43975</v>
      </c>
      <c r="D784" s="12" t="str" cm="1">
        <f t="array" ref="D784">_xlfn.SWITCH(WEEKDAY(C784,2), 1, "Lundi", 2, "Mardi", 3, "Mercredi", 4, "Jeudi", 5, "Vendredi", 6, "Samedi", 7, "Dimanche", "Erreur")</f>
        <v>Dimanche</v>
      </c>
      <c r="E784" s="2" t="s">
        <v>47</v>
      </c>
      <c r="F784" s="2" t="s">
        <v>48</v>
      </c>
      <c r="G784" s="2" t="s">
        <v>49</v>
      </c>
      <c r="H784" s="4" t="s">
        <v>16</v>
      </c>
      <c r="I784" s="5">
        <v>65</v>
      </c>
      <c r="J784" s="6">
        <v>1075</v>
      </c>
      <c r="K784" s="7">
        <v>698750</v>
      </c>
      <c r="L784" s="7">
        <v>314437.5</v>
      </c>
      <c r="M784" s="8">
        <v>0.45</v>
      </c>
      <c r="N784" s="2" t="s">
        <v>17</v>
      </c>
      <c r="O784">
        <f t="shared" si="96"/>
        <v>2020</v>
      </c>
      <c r="P784">
        <f t="shared" si="97"/>
        <v>5</v>
      </c>
      <c r="Q784" t="str">
        <f t="shared" si="98"/>
        <v>mai</v>
      </c>
      <c r="R784" t="str">
        <f t="shared" si="99"/>
        <v>Florida</v>
      </c>
      <c r="S784" t="str">
        <f t="shared" si="100"/>
        <v>2020-05</v>
      </c>
      <c r="T784">
        <f>IF(AND(COUNTIF(Calculs!$Q$2:$Q$12,$O784)&gt;0,COUNTIF(Calculs!$S$2:$S$12,$E784)&gt;0,COUNTIF(Calculs!$U$2:$U$12,$H784)&gt;0),1,0)</f>
        <v>1</v>
      </c>
      <c r="U784">
        <f t="shared" si="101"/>
        <v>698750</v>
      </c>
      <c r="V784">
        <f t="shared" si="102"/>
        <v>1075</v>
      </c>
      <c r="W784">
        <f t="shared" si="103"/>
        <v>314437.5</v>
      </c>
    </row>
    <row r="785" spans="1:23" ht="15.75" customHeight="1" x14ac:dyDescent="0.3">
      <c r="A785" s="2" t="s">
        <v>25</v>
      </c>
      <c r="B785" s="2">
        <v>1185732</v>
      </c>
      <c r="C785" s="3">
        <v>43975</v>
      </c>
      <c r="D785" s="12" t="str" cm="1">
        <f t="array" ref="D785">_xlfn.SWITCH(WEEKDAY(C785,2), 1, "Lundi", 2, "Mardi", 3, "Mercredi", 4, "Jeudi", 5, "Vendredi", 6, "Samedi", 7, "Dimanche", "Erreur")</f>
        <v>Dimanche</v>
      </c>
      <c r="E785" s="2" t="s">
        <v>47</v>
      </c>
      <c r="F785" s="2" t="s">
        <v>48</v>
      </c>
      <c r="G785" s="2" t="s">
        <v>49</v>
      </c>
      <c r="H785" s="4" t="s">
        <v>18</v>
      </c>
      <c r="I785" s="5">
        <v>55.000000000000007</v>
      </c>
      <c r="J785" s="6">
        <v>875</v>
      </c>
      <c r="K785" s="7">
        <v>481250.00000000006</v>
      </c>
      <c r="L785" s="7">
        <v>168437.5</v>
      </c>
      <c r="M785" s="8">
        <v>0.35</v>
      </c>
      <c r="N785" s="2" t="s">
        <v>17</v>
      </c>
      <c r="O785">
        <f t="shared" si="96"/>
        <v>2020</v>
      </c>
      <c r="P785">
        <f t="shared" si="97"/>
        <v>5</v>
      </c>
      <c r="Q785" t="str">
        <f t="shared" si="98"/>
        <v>mai</v>
      </c>
      <c r="R785" t="str">
        <f t="shared" si="99"/>
        <v>Florida</v>
      </c>
      <c r="S785" t="str">
        <f t="shared" si="100"/>
        <v>2020-05</v>
      </c>
      <c r="T785">
        <f>IF(AND(COUNTIF(Calculs!$Q$2:$Q$12,$O785)&gt;0,COUNTIF(Calculs!$S$2:$S$12,$E785)&gt;0,COUNTIF(Calculs!$U$2:$U$12,$H785)&gt;0),1,0)</f>
        <v>1</v>
      </c>
      <c r="U785">
        <f t="shared" si="101"/>
        <v>481250.00000000006</v>
      </c>
      <c r="V785">
        <f t="shared" si="102"/>
        <v>875</v>
      </c>
      <c r="W785">
        <f t="shared" si="103"/>
        <v>168437.5</v>
      </c>
    </row>
    <row r="786" spans="1:23" ht="15.75" customHeight="1" x14ac:dyDescent="0.3">
      <c r="A786" s="2" t="s">
        <v>25</v>
      </c>
      <c r="B786" s="2">
        <v>1185732</v>
      </c>
      <c r="C786" s="3">
        <v>43975</v>
      </c>
      <c r="D786" s="12" t="str" cm="1">
        <f t="array" ref="D786">_xlfn.SWITCH(WEEKDAY(C786,2), 1, "Lundi", 2, "Mardi", 3, "Mercredi", 4, "Jeudi", 5, "Vendredi", 6, "Samedi", 7, "Dimanche", "Erreur")</f>
        <v>Dimanche</v>
      </c>
      <c r="E786" s="2" t="s">
        <v>47</v>
      </c>
      <c r="F786" s="2" t="s">
        <v>48</v>
      </c>
      <c r="G786" s="2" t="s">
        <v>49</v>
      </c>
      <c r="H786" s="4" t="s">
        <v>19</v>
      </c>
      <c r="I786" s="5">
        <v>55.000000000000007</v>
      </c>
      <c r="J786" s="6">
        <v>825</v>
      </c>
      <c r="K786" s="7">
        <v>453750.00000000006</v>
      </c>
      <c r="L786" s="7">
        <v>113437.50000000001</v>
      </c>
      <c r="M786" s="8">
        <v>0.25</v>
      </c>
      <c r="N786" s="2" t="s">
        <v>17</v>
      </c>
      <c r="O786">
        <f t="shared" si="96"/>
        <v>2020</v>
      </c>
      <c r="P786">
        <f t="shared" si="97"/>
        <v>5</v>
      </c>
      <c r="Q786" t="str">
        <f t="shared" si="98"/>
        <v>mai</v>
      </c>
      <c r="R786" t="str">
        <f t="shared" si="99"/>
        <v>Florida</v>
      </c>
      <c r="S786" t="str">
        <f t="shared" si="100"/>
        <v>2020-05</v>
      </c>
      <c r="T786">
        <f>IF(AND(COUNTIF(Calculs!$Q$2:$Q$12,$O786)&gt;0,COUNTIF(Calculs!$S$2:$S$12,$E786)&gt;0,COUNTIF(Calculs!$U$2:$U$12,$H786)&gt;0),1,0)</f>
        <v>1</v>
      </c>
      <c r="U786">
        <f t="shared" si="101"/>
        <v>453750.00000000006</v>
      </c>
      <c r="V786">
        <f t="shared" si="102"/>
        <v>825</v>
      </c>
      <c r="W786">
        <f t="shared" si="103"/>
        <v>113437.50000000001</v>
      </c>
    </row>
    <row r="787" spans="1:23" ht="15.75" customHeight="1" x14ac:dyDescent="0.3">
      <c r="A787" s="2" t="s">
        <v>25</v>
      </c>
      <c r="B787" s="2">
        <v>1185732</v>
      </c>
      <c r="C787" s="3">
        <v>43975</v>
      </c>
      <c r="D787" s="12" t="str" cm="1">
        <f t="array" ref="D787">_xlfn.SWITCH(WEEKDAY(C787,2), 1, "Lundi", 2, "Mardi", 3, "Mercredi", 4, "Jeudi", 5, "Vendredi", 6, "Samedi", 7, "Dimanche", "Erreur")</f>
        <v>Dimanche</v>
      </c>
      <c r="E787" s="2" t="s">
        <v>47</v>
      </c>
      <c r="F787" s="2" t="s">
        <v>48</v>
      </c>
      <c r="G787" s="2" t="s">
        <v>49</v>
      </c>
      <c r="H787" s="4" t="s">
        <v>20</v>
      </c>
      <c r="I787" s="5">
        <v>55.000000000000007</v>
      </c>
      <c r="J787" s="6">
        <v>775</v>
      </c>
      <c r="K787" s="7">
        <v>426250.00000000006</v>
      </c>
      <c r="L787" s="7">
        <v>127875.00000000001</v>
      </c>
      <c r="M787" s="8">
        <v>0.3</v>
      </c>
      <c r="N787" s="2" t="s">
        <v>17</v>
      </c>
      <c r="O787">
        <f t="shared" si="96"/>
        <v>2020</v>
      </c>
      <c r="P787">
        <f t="shared" si="97"/>
        <v>5</v>
      </c>
      <c r="Q787" t="str">
        <f t="shared" si="98"/>
        <v>mai</v>
      </c>
      <c r="R787" t="str">
        <f t="shared" si="99"/>
        <v>Florida</v>
      </c>
      <c r="S787" t="str">
        <f t="shared" si="100"/>
        <v>2020-05</v>
      </c>
      <c r="T787">
        <f>IF(AND(COUNTIF(Calculs!$Q$2:$Q$12,$O787)&gt;0,COUNTIF(Calculs!$S$2:$S$12,$E787)&gt;0,COUNTIF(Calculs!$U$2:$U$12,$H787)&gt;0),1,0)</f>
        <v>1</v>
      </c>
      <c r="U787">
        <f t="shared" si="101"/>
        <v>426250.00000000006</v>
      </c>
      <c r="V787">
        <f t="shared" si="102"/>
        <v>775</v>
      </c>
      <c r="W787">
        <f t="shared" si="103"/>
        <v>127875.00000000001</v>
      </c>
    </row>
    <row r="788" spans="1:23" ht="15.75" customHeight="1" x14ac:dyDescent="0.3">
      <c r="A788" s="2" t="s">
        <v>13</v>
      </c>
      <c r="B788" s="2">
        <v>1185732</v>
      </c>
      <c r="C788" s="3">
        <v>43975</v>
      </c>
      <c r="D788" s="12" t="str" cm="1">
        <f t="array" ref="D788">_xlfn.SWITCH(WEEKDAY(C788,2), 1, "Lundi", 2, "Mardi", 3, "Mercredi", 4, "Jeudi", 5, "Vendredi", 6, "Samedi", 7, "Dimanche", "Erreur")</f>
        <v>Dimanche</v>
      </c>
      <c r="E788" s="2" t="s">
        <v>47</v>
      </c>
      <c r="F788" s="2" t="s">
        <v>48</v>
      </c>
      <c r="G788" s="2" t="s">
        <v>49</v>
      </c>
      <c r="H788" s="4" t="s">
        <v>21</v>
      </c>
      <c r="I788" s="5">
        <v>65</v>
      </c>
      <c r="J788" s="6">
        <v>775</v>
      </c>
      <c r="K788" s="7">
        <v>503750</v>
      </c>
      <c r="L788" s="7">
        <v>176312.5</v>
      </c>
      <c r="M788" s="8">
        <v>0.35</v>
      </c>
      <c r="N788" s="2" t="s">
        <v>17</v>
      </c>
      <c r="O788">
        <f t="shared" si="96"/>
        <v>2020</v>
      </c>
      <c r="P788">
        <f t="shared" si="97"/>
        <v>5</v>
      </c>
      <c r="Q788" t="str">
        <f t="shared" si="98"/>
        <v>mai</v>
      </c>
      <c r="R788" t="str">
        <f t="shared" si="99"/>
        <v>Florida</v>
      </c>
      <c r="S788" t="str">
        <f t="shared" si="100"/>
        <v>2020-05</v>
      </c>
      <c r="T788">
        <f>IF(AND(COUNTIF(Calculs!$Q$2:$Q$12,$O788)&gt;0,COUNTIF(Calculs!$S$2:$S$12,$E788)&gt;0,COUNTIF(Calculs!$U$2:$U$12,$H788)&gt;0),1,0)</f>
        <v>1</v>
      </c>
      <c r="U788">
        <f t="shared" si="101"/>
        <v>503750</v>
      </c>
      <c r="V788">
        <f t="shared" si="102"/>
        <v>775</v>
      </c>
      <c r="W788">
        <f t="shared" si="103"/>
        <v>176312.5</v>
      </c>
    </row>
    <row r="789" spans="1:23" ht="15.75" customHeight="1" x14ac:dyDescent="0.3">
      <c r="A789" s="2" t="s">
        <v>13</v>
      </c>
      <c r="B789" s="2">
        <v>1185732</v>
      </c>
      <c r="C789" s="3">
        <v>43975</v>
      </c>
      <c r="D789" s="12" t="str" cm="1">
        <f t="array" ref="D789">_xlfn.SWITCH(WEEKDAY(C789,2), 1, "Lundi", 2, "Mardi", 3, "Mercredi", 4, "Jeudi", 5, "Vendredi", 6, "Samedi", 7, "Dimanche", "Erreur")</f>
        <v>Dimanche</v>
      </c>
      <c r="E789" s="2" t="s">
        <v>47</v>
      </c>
      <c r="F789" s="2" t="s">
        <v>48</v>
      </c>
      <c r="G789" s="2" t="s">
        <v>49</v>
      </c>
      <c r="H789" s="4" t="s">
        <v>22</v>
      </c>
      <c r="I789" s="5">
        <v>70</v>
      </c>
      <c r="J789" s="6">
        <v>875</v>
      </c>
      <c r="K789" s="7">
        <v>612500</v>
      </c>
      <c r="L789" s="7">
        <v>306250</v>
      </c>
      <c r="M789" s="8">
        <v>0.5</v>
      </c>
      <c r="N789" s="2" t="s">
        <v>17</v>
      </c>
      <c r="O789">
        <f t="shared" si="96"/>
        <v>2020</v>
      </c>
      <c r="P789">
        <f t="shared" si="97"/>
        <v>5</v>
      </c>
      <c r="Q789" t="str">
        <f t="shared" si="98"/>
        <v>mai</v>
      </c>
      <c r="R789" t="str">
        <f t="shared" si="99"/>
        <v>Florida</v>
      </c>
      <c r="S789" t="str">
        <f t="shared" si="100"/>
        <v>2020-05</v>
      </c>
      <c r="T789">
        <f>IF(AND(COUNTIF(Calculs!$Q$2:$Q$12,$O789)&gt;0,COUNTIF(Calculs!$S$2:$S$12,$E789)&gt;0,COUNTIF(Calculs!$U$2:$U$12,$H789)&gt;0),1,0)</f>
        <v>1</v>
      </c>
      <c r="U789">
        <f t="shared" si="101"/>
        <v>612500</v>
      </c>
      <c r="V789">
        <f t="shared" si="102"/>
        <v>875</v>
      </c>
      <c r="W789">
        <f t="shared" si="103"/>
        <v>306250</v>
      </c>
    </row>
    <row r="790" spans="1:23" ht="15.75" customHeight="1" x14ac:dyDescent="0.3">
      <c r="A790" s="2" t="s">
        <v>13</v>
      </c>
      <c r="B790" s="2">
        <v>1185732</v>
      </c>
      <c r="C790" s="3">
        <v>44121</v>
      </c>
      <c r="D790" s="12" t="str" cm="1">
        <f t="array" ref="D790">_xlfn.SWITCH(WEEKDAY(C790,2), 1, "Lundi", 2, "Mardi", 3, "Mercredi", 4, "Jeudi", 5, "Vendredi", 6, "Samedi", 7, "Dimanche", "Erreur")</f>
        <v>Samedi</v>
      </c>
      <c r="E790" s="2" t="s">
        <v>47</v>
      </c>
      <c r="F790" s="2" t="s">
        <v>48</v>
      </c>
      <c r="G790" s="2" t="s">
        <v>49</v>
      </c>
      <c r="H790" s="4" t="s">
        <v>16</v>
      </c>
      <c r="I790" s="5">
        <v>35</v>
      </c>
      <c r="J790" s="6">
        <v>450</v>
      </c>
      <c r="K790" s="7">
        <v>157500</v>
      </c>
      <c r="L790" s="7">
        <v>55125.000000000007</v>
      </c>
      <c r="M790" s="8">
        <v>0.35000000000000003</v>
      </c>
      <c r="N790" s="2" t="s">
        <v>17</v>
      </c>
      <c r="O790">
        <f t="shared" si="96"/>
        <v>2020</v>
      </c>
      <c r="P790">
        <f t="shared" si="97"/>
        <v>10</v>
      </c>
      <c r="Q790" t="str">
        <f t="shared" si="98"/>
        <v>oct</v>
      </c>
      <c r="R790" t="str">
        <f t="shared" si="99"/>
        <v>Florida</v>
      </c>
      <c r="S790" t="str">
        <f t="shared" si="100"/>
        <v>2020-10</v>
      </c>
      <c r="T790">
        <f>IF(AND(COUNTIF(Calculs!$Q$2:$Q$12,$O790)&gt;0,COUNTIF(Calculs!$S$2:$S$12,$E790)&gt;0,COUNTIF(Calculs!$U$2:$U$12,$H790)&gt;0),1,0)</f>
        <v>1</v>
      </c>
      <c r="U790">
        <f t="shared" si="101"/>
        <v>157500</v>
      </c>
      <c r="V790">
        <f t="shared" si="102"/>
        <v>450</v>
      </c>
      <c r="W790">
        <f t="shared" si="103"/>
        <v>55125.000000000007</v>
      </c>
    </row>
    <row r="791" spans="1:23" ht="15.75" customHeight="1" x14ac:dyDescent="0.3">
      <c r="A791" s="2" t="s">
        <v>13</v>
      </c>
      <c r="B791" s="2">
        <v>1185732</v>
      </c>
      <c r="C791" s="3">
        <v>44122</v>
      </c>
      <c r="D791" s="12" t="str" cm="1">
        <f t="array" ref="D791">_xlfn.SWITCH(WEEKDAY(C791,2), 1, "Lundi", 2, "Mardi", 3, "Mercredi", 4, "Jeudi", 5, "Vendredi", 6, "Samedi", 7, "Dimanche", "Erreur")</f>
        <v>Dimanche</v>
      </c>
      <c r="E791" s="2" t="s">
        <v>47</v>
      </c>
      <c r="F791" s="2" t="s">
        <v>48</v>
      </c>
      <c r="G791" s="2" t="s">
        <v>49</v>
      </c>
      <c r="H791" s="4" t="s">
        <v>18</v>
      </c>
      <c r="I791" s="5">
        <v>35</v>
      </c>
      <c r="J791" s="6">
        <v>250</v>
      </c>
      <c r="K791" s="7">
        <v>87500</v>
      </c>
      <c r="L791" s="7">
        <v>26250</v>
      </c>
      <c r="M791" s="8">
        <v>0.3</v>
      </c>
      <c r="N791" s="2" t="s">
        <v>17</v>
      </c>
      <c r="O791">
        <f t="shared" si="96"/>
        <v>2020</v>
      </c>
      <c r="P791">
        <f t="shared" si="97"/>
        <v>10</v>
      </c>
      <c r="Q791" t="str">
        <f t="shared" si="98"/>
        <v>oct</v>
      </c>
      <c r="R791" t="str">
        <f t="shared" si="99"/>
        <v>Florida</v>
      </c>
      <c r="S791" t="str">
        <f t="shared" si="100"/>
        <v>2020-10</v>
      </c>
      <c r="T791">
        <f>IF(AND(COUNTIF(Calculs!$Q$2:$Q$12,$O791)&gt;0,COUNTIF(Calculs!$S$2:$S$12,$E791)&gt;0,COUNTIF(Calculs!$U$2:$U$12,$H791)&gt;0),1,0)</f>
        <v>1</v>
      </c>
      <c r="U791">
        <f t="shared" si="101"/>
        <v>87500</v>
      </c>
      <c r="V791">
        <f t="shared" si="102"/>
        <v>250</v>
      </c>
      <c r="W791">
        <f t="shared" si="103"/>
        <v>26250</v>
      </c>
    </row>
    <row r="792" spans="1:23" ht="15.75" customHeight="1" x14ac:dyDescent="0.3">
      <c r="A792" s="2" t="s">
        <v>13</v>
      </c>
      <c r="B792" s="2">
        <v>1185732</v>
      </c>
      <c r="C792" s="3">
        <v>44123</v>
      </c>
      <c r="D792" s="12" t="str" cm="1">
        <f t="array" ref="D792">_xlfn.SWITCH(WEEKDAY(C792,2), 1, "Lundi", 2, "Mardi", 3, "Mercredi", 4, "Jeudi", 5, "Vendredi", 6, "Samedi", 7, "Dimanche", "Erreur")</f>
        <v>Lundi</v>
      </c>
      <c r="E792" s="2" t="s">
        <v>47</v>
      </c>
      <c r="F792" s="2" t="s">
        <v>48</v>
      </c>
      <c r="G792" s="2" t="s">
        <v>49</v>
      </c>
      <c r="H792" s="4" t="s">
        <v>19</v>
      </c>
      <c r="I792" s="5">
        <v>25</v>
      </c>
      <c r="J792" s="6">
        <v>250</v>
      </c>
      <c r="K792" s="7">
        <v>62500</v>
      </c>
      <c r="L792" s="7">
        <v>18750</v>
      </c>
      <c r="M792" s="8">
        <v>0.3</v>
      </c>
      <c r="N792" s="2" t="s">
        <v>17</v>
      </c>
      <c r="O792">
        <f t="shared" si="96"/>
        <v>2020</v>
      </c>
      <c r="P792">
        <f t="shared" si="97"/>
        <v>10</v>
      </c>
      <c r="Q792" t="str">
        <f t="shared" si="98"/>
        <v>oct</v>
      </c>
      <c r="R792" t="str">
        <f t="shared" si="99"/>
        <v>Florida</v>
      </c>
      <c r="S792" t="str">
        <f t="shared" si="100"/>
        <v>2020-10</v>
      </c>
      <c r="T792">
        <f>IF(AND(COUNTIF(Calculs!$Q$2:$Q$12,$O792)&gt;0,COUNTIF(Calculs!$S$2:$S$12,$E792)&gt;0,COUNTIF(Calculs!$U$2:$U$12,$H792)&gt;0),1,0)</f>
        <v>1</v>
      </c>
      <c r="U792">
        <f t="shared" si="101"/>
        <v>62500</v>
      </c>
      <c r="V792">
        <f t="shared" si="102"/>
        <v>250</v>
      </c>
      <c r="W792">
        <f t="shared" si="103"/>
        <v>18750</v>
      </c>
    </row>
    <row r="793" spans="1:23" ht="15.75" customHeight="1" x14ac:dyDescent="0.3">
      <c r="A793" s="2" t="s">
        <v>13</v>
      </c>
      <c r="B793" s="2">
        <v>1185732</v>
      </c>
      <c r="C793" s="3">
        <v>44124</v>
      </c>
      <c r="D793" s="12" t="str" cm="1">
        <f t="array" ref="D793">_xlfn.SWITCH(WEEKDAY(C793,2), 1, "Lundi", 2, "Mardi", 3, "Mercredi", 4, "Jeudi", 5, "Vendredi", 6, "Samedi", 7, "Dimanche", "Erreur")</f>
        <v>Mardi</v>
      </c>
      <c r="E793" s="2" t="s">
        <v>47</v>
      </c>
      <c r="F793" s="2" t="s">
        <v>48</v>
      </c>
      <c r="G793" s="2" t="s">
        <v>49</v>
      </c>
      <c r="H793" s="4" t="s">
        <v>20</v>
      </c>
      <c r="I793" s="5">
        <v>30.000000000000004</v>
      </c>
      <c r="J793" s="6">
        <v>100</v>
      </c>
      <c r="K793" s="7">
        <v>30000.000000000004</v>
      </c>
      <c r="L793" s="7">
        <v>10500.000000000002</v>
      </c>
      <c r="M793" s="8">
        <v>0.35000000000000003</v>
      </c>
      <c r="N793" s="2" t="s">
        <v>17</v>
      </c>
      <c r="O793">
        <f t="shared" si="96"/>
        <v>2020</v>
      </c>
      <c r="P793">
        <f t="shared" si="97"/>
        <v>10</v>
      </c>
      <c r="Q793" t="str">
        <f t="shared" si="98"/>
        <v>oct</v>
      </c>
      <c r="R793" t="str">
        <f t="shared" si="99"/>
        <v>Florida</v>
      </c>
      <c r="S793" t="str">
        <f t="shared" si="100"/>
        <v>2020-10</v>
      </c>
      <c r="T793">
        <f>IF(AND(COUNTIF(Calculs!$Q$2:$Q$12,$O793)&gt;0,COUNTIF(Calculs!$S$2:$S$12,$E793)&gt;0,COUNTIF(Calculs!$U$2:$U$12,$H793)&gt;0),1,0)</f>
        <v>1</v>
      </c>
      <c r="U793">
        <f t="shared" si="101"/>
        <v>30000.000000000004</v>
      </c>
      <c r="V793">
        <f t="shared" si="102"/>
        <v>100</v>
      </c>
      <c r="W793">
        <f t="shared" si="103"/>
        <v>10500.000000000002</v>
      </c>
    </row>
    <row r="794" spans="1:23" ht="15.75" customHeight="1" x14ac:dyDescent="0.3">
      <c r="A794" s="2" t="s">
        <v>13</v>
      </c>
      <c r="B794" s="2">
        <v>1185732</v>
      </c>
      <c r="C794" s="3">
        <v>44125</v>
      </c>
      <c r="D794" s="12" t="str" cm="1">
        <f t="array" ref="D794">_xlfn.SWITCH(WEEKDAY(C794,2), 1, "Lundi", 2, "Mardi", 3, "Mercredi", 4, "Jeudi", 5, "Vendredi", 6, "Samedi", 7, "Dimanche", "Erreur")</f>
        <v>Mercredi</v>
      </c>
      <c r="E794" s="2" t="s">
        <v>35</v>
      </c>
      <c r="F794" s="2" t="s">
        <v>50</v>
      </c>
      <c r="G794" s="2" t="s">
        <v>51</v>
      </c>
      <c r="H794" s="4" t="s">
        <v>21</v>
      </c>
      <c r="I794" s="5">
        <v>44.999999999999993</v>
      </c>
      <c r="J794" s="6">
        <v>150</v>
      </c>
      <c r="K794" s="7">
        <v>67499.999999999985</v>
      </c>
      <c r="L794" s="7">
        <v>20249.999999999996</v>
      </c>
      <c r="M794" s="8">
        <v>0.3</v>
      </c>
      <c r="N794" s="2" t="s">
        <v>17</v>
      </c>
      <c r="O794">
        <f t="shared" si="96"/>
        <v>2020</v>
      </c>
      <c r="P794">
        <f t="shared" si="97"/>
        <v>10</v>
      </c>
      <c r="Q794" t="str">
        <f t="shared" si="98"/>
        <v>oct</v>
      </c>
      <c r="R794" t="str">
        <f t="shared" si="99"/>
        <v>Minnesota</v>
      </c>
      <c r="S794" t="str">
        <f t="shared" si="100"/>
        <v>2020-10</v>
      </c>
      <c r="T794">
        <f>IF(AND(COUNTIF(Calculs!$Q$2:$Q$12,$O794)&gt;0,COUNTIF(Calculs!$S$2:$S$12,$E794)&gt;0,COUNTIF(Calculs!$U$2:$U$12,$H794)&gt;0),1,0)</f>
        <v>1</v>
      </c>
      <c r="U794">
        <f t="shared" si="101"/>
        <v>67499.999999999985</v>
      </c>
      <c r="V794">
        <f t="shared" si="102"/>
        <v>150</v>
      </c>
      <c r="W794">
        <f t="shared" si="103"/>
        <v>20249.999999999996</v>
      </c>
    </row>
    <row r="795" spans="1:23" ht="15.75" customHeight="1" x14ac:dyDescent="0.3">
      <c r="A795" s="2" t="s">
        <v>13</v>
      </c>
      <c r="B795" s="2">
        <v>1185732</v>
      </c>
      <c r="C795" s="3">
        <v>44126</v>
      </c>
      <c r="D795" s="12" t="str" cm="1">
        <f t="array" ref="D795">_xlfn.SWITCH(WEEKDAY(C795,2), 1, "Lundi", 2, "Mardi", 3, "Mercredi", 4, "Jeudi", 5, "Vendredi", 6, "Samedi", 7, "Dimanche", "Erreur")</f>
        <v>Jeudi</v>
      </c>
      <c r="E795" s="2" t="s">
        <v>35</v>
      </c>
      <c r="F795" s="2" t="s">
        <v>50</v>
      </c>
      <c r="G795" s="2" t="s">
        <v>51</v>
      </c>
      <c r="H795" s="4" t="s">
        <v>22</v>
      </c>
      <c r="I795" s="5">
        <v>35</v>
      </c>
      <c r="J795" s="6">
        <v>250</v>
      </c>
      <c r="K795" s="7">
        <v>87500</v>
      </c>
      <c r="L795" s="7">
        <v>39375</v>
      </c>
      <c r="M795" s="8">
        <v>0.45</v>
      </c>
      <c r="N795" s="2" t="s">
        <v>17</v>
      </c>
      <c r="O795">
        <f t="shared" si="96"/>
        <v>2020</v>
      </c>
      <c r="P795">
        <f t="shared" si="97"/>
        <v>10</v>
      </c>
      <c r="Q795" t="str">
        <f t="shared" si="98"/>
        <v>oct</v>
      </c>
      <c r="R795" t="str">
        <f t="shared" si="99"/>
        <v>Minnesota</v>
      </c>
      <c r="S795" t="str">
        <f t="shared" si="100"/>
        <v>2020-10</v>
      </c>
      <c r="T795">
        <f>IF(AND(COUNTIF(Calculs!$Q$2:$Q$12,$O795)&gt;0,COUNTIF(Calculs!$S$2:$S$12,$E795)&gt;0,COUNTIF(Calculs!$U$2:$U$12,$H795)&gt;0),1,0)</f>
        <v>1</v>
      </c>
      <c r="U795">
        <f t="shared" si="101"/>
        <v>87500</v>
      </c>
      <c r="V795">
        <f t="shared" si="102"/>
        <v>250</v>
      </c>
      <c r="W795">
        <f t="shared" si="103"/>
        <v>39375</v>
      </c>
    </row>
    <row r="796" spans="1:23" ht="15.75" customHeight="1" x14ac:dyDescent="0.3">
      <c r="A796" s="2" t="s">
        <v>13</v>
      </c>
      <c r="B796" s="2">
        <v>1185732</v>
      </c>
      <c r="C796" s="3">
        <v>44127</v>
      </c>
      <c r="D796" s="12" t="str" cm="1">
        <f t="array" ref="D796">_xlfn.SWITCH(WEEKDAY(C796,2), 1, "Lundi", 2, "Mardi", 3, "Mercredi", 4, "Jeudi", 5, "Vendredi", 6, "Samedi", 7, "Dimanche", "Erreur")</f>
        <v>Vendredi</v>
      </c>
      <c r="E796" s="2" t="s">
        <v>35</v>
      </c>
      <c r="F796" s="2" t="s">
        <v>50</v>
      </c>
      <c r="G796" s="2" t="s">
        <v>51</v>
      </c>
      <c r="H796" s="4" t="s">
        <v>16</v>
      </c>
      <c r="I796" s="5">
        <v>35</v>
      </c>
      <c r="J796" s="6">
        <v>500</v>
      </c>
      <c r="K796" s="7">
        <v>175000</v>
      </c>
      <c r="L796" s="7">
        <v>61250.000000000007</v>
      </c>
      <c r="M796" s="8">
        <v>0.35000000000000003</v>
      </c>
      <c r="N796" s="2" t="s">
        <v>17</v>
      </c>
      <c r="O796">
        <f t="shared" si="96"/>
        <v>2020</v>
      </c>
      <c r="P796">
        <f t="shared" si="97"/>
        <v>10</v>
      </c>
      <c r="Q796" t="str">
        <f t="shared" si="98"/>
        <v>oct</v>
      </c>
      <c r="R796" t="str">
        <f t="shared" si="99"/>
        <v>Minnesota</v>
      </c>
      <c r="S796" t="str">
        <f t="shared" si="100"/>
        <v>2020-10</v>
      </c>
      <c r="T796">
        <f>IF(AND(COUNTIF(Calculs!$Q$2:$Q$12,$O796)&gt;0,COUNTIF(Calculs!$S$2:$S$12,$E796)&gt;0,COUNTIF(Calculs!$U$2:$U$12,$H796)&gt;0),1,0)</f>
        <v>1</v>
      </c>
      <c r="U796">
        <f t="shared" si="101"/>
        <v>175000</v>
      </c>
      <c r="V796">
        <f t="shared" si="102"/>
        <v>500</v>
      </c>
      <c r="W796">
        <f t="shared" si="103"/>
        <v>61250.000000000007</v>
      </c>
    </row>
    <row r="797" spans="1:23" ht="15.75" customHeight="1" x14ac:dyDescent="0.3">
      <c r="A797" s="2" t="s">
        <v>13</v>
      </c>
      <c r="B797" s="2">
        <v>1185732</v>
      </c>
      <c r="C797" s="3">
        <v>44128</v>
      </c>
      <c r="D797" s="12" t="str" cm="1">
        <f t="array" ref="D797">_xlfn.SWITCH(WEEKDAY(C797,2), 1, "Lundi", 2, "Mardi", 3, "Mercredi", 4, "Jeudi", 5, "Vendredi", 6, "Samedi", 7, "Dimanche", "Erreur")</f>
        <v>Samedi</v>
      </c>
      <c r="E797" s="2" t="s">
        <v>35</v>
      </c>
      <c r="F797" s="2" t="s">
        <v>50</v>
      </c>
      <c r="G797" s="2" t="s">
        <v>51</v>
      </c>
      <c r="H797" s="4" t="s">
        <v>18</v>
      </c>
      <c r="I797" s="5">
        <v>35</v>
      </c>
      <c r="J797" s="6">
        <v>150</v>
      </c>
      <c r="K797" s="7">
        <v>52500</v>
      </c>
      <c r="L797" s="7">
        <v>15750</v>
      </c>
      <c r="M797" s="8">
        <v>0.3</v>
      </c>
      <c r="N797" s="2" t="s">
        <v>17</v>
      </c>
      <c r="O797">
        <f t="shared" si="96"/>
        <v>2020</v>
      </c>
      <c r="P797">
        <f t="shared" si="97"/>
        <v>10</v>
      </c>
      <c r="Q797" t="str">
        <f t="shared" si="98"/>
        <v>oct</v>
      </c>
      <c r="R797" t="str">
        <f t="shared" si="99"/>
        <v>Minnesota</v>
      </c>
      <c r="S797" t="str">
        <f t="shared" si="100"/>
        <v>2020-10</v>
      </c>
      <c r="T797">
        <f>IF(AND(COUNTIF(Calculs!$Q$2:$Q$12,$O797)&gt;0,COUNTIF(Calculs!$S$2:$S$12,$E797)&gt;0,COUNTIF(Calculs!$U$2:$U$12,$H797)&gt;0),1,0)</f>
        <v>1</v>
      </c>
      <c r="U797">
        <f t="shared" si="101"/>
        <v>52500</v>
      </c>
      <c r="V797">
        <f t="shared" si="102"/>
        <v>150</v>
      </c>
      <c r="W797">
        <f t="shared" si="103"/>
        <v>15750</v>
      </c>
    </row>
    <row r="798" spans="1:23" ht="15.75" customHeight="1" x14ac:dyDescent="0.3">
      <c r="A798" s="2" t="s">
        <v>13</v>
      </c>
      <c r="B798" s="2">
        <v>1185732</v>
      </c>
      <c r="C798" s="3">
        <v>44129</v>
      </c>
      <c r="D798" s="12" t="str" cm="1">
        <f t="array" ref="D798">_xlfn.SWITCH(WEEKDAY(C798,2), 1, "Lundi", 2, "Mardi", 3, "Mercredi", 4, "Jeudi", 5, "Vendredi", 6, "Samedi", 7, "Dimanche", "Erreur")</f>
        <v>Dimanche</v>
      </c>
      <c r="E798" s="2" t="s">
        <v>35</v>
      </c>
      <c r="F798" s="2" t="s">
        <v>50</v>
      </c>
      <c r="G798" s="2" t="s">
        <v>51</v>
      </c>
      <c r="H798" s="4" t="s">
        <v>19</v>
      </c>
      <c r="I798" s="5">
        <v>25</v>
      </c>
      <c r="J798" s="6">
        <v>200</v>
      </c>
      <c r="K798" s="7">
        <v>50000</v>
      </c>
      <c r="L798" s="7">
        <v>15000</v>
      </c>
      <c r="M798" s="8">
        <v>0.3</v>
      </c>
      <c r="N798" s="2" t="s">
        <v>17</v>
      </c>
      <c r="O798">
        <f t="shared" si="96"/>
        <v>2020</v>
      </c>
      <c r="P798">
        <f t="shared" si="97"/>
        <v>10</v>
      </c>
      <c r="Q798" t="str">
        <f t="shared" si="98"/>
        <v>oct</v>
      </c>
      <c r="R798" t="str">
        <f t="shared" si="99"/>
        <v>Minnesota</v>
      </c>
      <c r="S798" t="str">
        <f t="shared" si="100"/>
        <v>2020-10</v>
      </c>
      <c r="T798">
        <f>IF(AND(COUNTIF(Calculs!$Q$2:$Q$12,$O798)&gt;0,COUNTIF(Calculs!$S$2:$S$12,$E798)&gt;0,COUNTIF(Calculs!$U$2:$U$12,$H798)&gt;0),1,0)</f>
        <v>1</v>
      </c>
      <c r="U798">
        <f t="shared" si="101"/>
        <v>50000</v>
      </c>
      <c r="V798">
        <f t="shared" si="102"/>
        <v>200</v>
      </c>
      <c r="W798">
        <f t="shared" si="103"/>
        <v>15000</v>
      </c>
    </row>
    <row r="799" spans="1:23" ht="15.75" customHeight="1" x14ac:dyDescent="0.3">
      <c r="A799" s="2" t="s">
        <v>13</v>
      </c>
      <c r="B799" s="2">
        <v>1185732</v>
      </c>
      <c r="C799" s="3">
        <v>44130</v>
      </c>
      <c r="D799" s="12" t="str" cm="1">
        <f t="array" ref="D799">_xlfn.SWITCH(WEEKDAY(C799,2), 1, "Lundi", 2, "Mardi", 3, "Mercredi", 4, "Jeudi", 5, "Vendredi", 6, "Samedi", 7, "Dimanche", "Erreur")</f>
        <v>Lundi</v>
      </c>
      <c r="E799" s="2" t="s">
        <v>35</v>
      </c>
      <c r="F799" s="2" t="s">
        <v>50</v>
      </c>
      <c r="G799" s="2" t="s">
        <v>51</v>
      </c>
      <c r="H799" s="4" t="s">
        <v>20</v>
      </c>
      <c r="I799" s="5">
        <v>30.000000000000004</v>
      </c>
      <c r="J799" s="6">
        <v>75</v>
      </c>
      <c r="K799" s="7">
        <v>22500.000000000004</v>
      </c>
      <c r="L799" s="7">
        <v>7875.0000000000018</v>
      </c>
      <c r="M799" s="8">
        <v>0.35000000000000003</v>
      </c>
      <c r="N799" s="2" t="s">
        <v>17</v>
      </c>
      <c r="O799">
        <f t="shared" si="96"/>
        <v>2020</v>
      </c>
      <c r="P799">
        <f t="shared" si="97"/>
        <v>10</v>
      </c>
      <c r="Q799" t="str">
        <f t="shared" si="98"/>
        <v>oct</v>
      </c>
      <c r="R799" t="str">
        <f t="shared" si="99"/>
        <v>Minnesota</v>
      </c>
      <c r="S799" t="str">
        <f t="shared" si="100"/>
        <v>2020-10</v>
      </c>
      <c r="T799">
        <f>IF(AND(COUNTIF(Calculs!$Q$2:$Q$12,$O799)&gt;0,COUNTIF(Calculs!$S$2:$S$12,$E799)&gt;0,COUNTIF(Calculs!$U$2:$U$12,$H799)&gt;0),1,0)</f>
        <v>1</v>
      </c>
      <c r="U799">
        <f t="shared" si="101"/>
        <v>22500.000000000004</v>
      </c>
      <c r="V799">
        <f t="shared" si="102"/>
        <v>75</v>
      </c>
      <c r="W799">
        <f t="shared" si="103"/>
        <v>7875.0000000000018</v>
      </c>
    </row>
    <row r="800" spans="1:23" ht="15.75" customHeight="1" x14ac:dyDescent="0.3">
      <c r="A800" s="2" t="s">
        <v>13</v>
      </c>
      <c r="B800" s="2">
        <v>1185732</v>
      </c>
      <c r="C800" s="3">
        <v>44131</v>
      </c>
      <c r="D800" s="12" t="str" cm="1">
        <f t="array" ref="D800">_xlfn.SWITCH(WEEKDAY(C800,2), 1, "Lundi", 2, "Mardi", 3, "Mercredi", 4, "Jeudi", 5, "Vendredi", 6, "Samedi", 7, "Dimanche", "Erreur")</f>
        <v>Mardi</v>
      </c>
      <c r="E800" s="2" t="s">
        <v>35</v>
      </c>
      <c r="F800" s="2" t="s">
        <v>50</v>
      </c>
      <c r="G800" s="2" t="s">
        <v>51</v>
      </c>
      <c r="H800" s="4" t="s">
        <v>21</v>
      </c>
      <c r="I800" s="5">
        <v>44.999999999999993</v>
      </c>
      <c r="J800" s="6">
        <v>150</v>
      </c>
      <c r="K800" s="7">
        <v>67499.999999999985</v>
      </c>
      <c r="L800" s="7">
        <v>20249.999999999996</v>
      </c>
      <c r="M800" s="8">
        <v>0.3</v>
      </c>
      <c r="N800" s="2" t="s">
        <v>17</v>
      </c>
      <c r="O800">
        <f t="shared" si="96"/>
        <v>2020</v>
      </c>
      <c r="P800">
        <f t="shared" si="97"/>
        <v>10</v>
      </c>
      <c r="Q800" t="str">
        <f t="shared" si="98"/>
        <v>oct</v>
      </c>
      <c r="R800" t="str">
        <f t="shared" si="99"/>
        <v>Minnesota</v>
      </c>
      <c r="S800" t="str">
        <f t="shared" si="100"/>
        <v>2020-10</v>
      </c>
      <c r="T800">
        <f>IF(AND(COUNTIF(Calculs!$Q$2:$Q$12,$O800)&gt;0,COUNTIF(Calculs!$S$2:$S$12,$E800)&gt;0,COUNTIF(Calculs!$U$2:$U$12,$H800)&gt;0),1,0)</f>
        <v>1</v>
      </c>
      <c r="U800">
        <f t="shared" si="101"/>
        <v>67499.999999999985</v>
      </c>
      <c r="V800">
        <f t="shared" si="102"/>
        <v>150</v>
      </c>
      <c r="W800">
        <f t="shared" si="103"/>
        <v>20249.999999999996</v>
      </c>
    </row>
    <row r="801" spans="1:23" ht="15.75" customHeight="1" x14ac:dyDescent="0.3">
      <c r="A801" s="2" t="s">
        <v>13</v>
      </c>
      <c r="B801" s="2">
        <v>1185732</v>
      </c>
      <c r="C801" s="3">
        <v>44132</v>
      </c>
      <c r="D801" s="12" t="str" cm="1">
        <f t="array" ref="D801">_xlfn.SWITCH(WEEKDAY(C801,2), 1, "Lundi", 2, "Mardi", 3, "Mercredi", 4, "Jeudi", 5, "Vendredi", 6, "Samedi", 7, "Dimanche", "Erreur")</f>
        <v>Mercredi</v>
      </c>
      <c r="E801" s="2" t="s">
        <v>35</v>
      </c>
      <c r="F801" s="2" t="s">
        <v>50</v>
      </c>
      <c r="G801" s="2" t="s">
        <v>51</v>
      </c>
      <c r="H801" s="4" t="s">
        <v>22</v>
      </c>
      <c r="I801" s="5">
        <v>35</v>
      </c>
      <c r="J801" s="6">
        <v>225</v>
      </c>
      <c r="K801" s="7">
        <v>78750</v>
      </c>
      <c r="L801" s="7">
        <v>35437.5</v>
      </c>
      <c r="M801" s="8">
        <v>0.45</v>
      </c>
      <c r="N801" s="2" t="s">
        <v>17</v>
      </c>
      <c r="O801">
        <f t="shared" si="96"/>
        <v>2020</v>
      </c>
      <c r="P801">
        <f t="shared" si="97"/>
        <v>10</v>
      </c>
      <c r="Q801" t="str">
        <f t="shared" si="98"/>
        <v>oct</v>
      </c>
      <c r="R801" t="str">
        <f t="shared" si="99"/>
        <v>Minnesota</v>
      </c>
      <c r="S801" t="str">
        <f t="shared" si="100"/>
        <v>2020-10</v>
      </c>
      <c r="T801">
        <f>IF(AND(COUNTIF(Calculs!$Q$2:$Q$12,$O801)&gt;0,COUNTIF(Calculs!$S$2:$S$12,$E801)&gt;0,COUNTIF(Calculs!$U$2:$U$12,$H801)&gt;0),1,0)</f>
        <v>1</v>
      </c>
      <c r="U801">
        <f t="shared" si="101"/>
        <v>78750</v>
      </c>
      <c r="V801">
        <f t="shared" si="102"/>
        <v>225</v>
      </c>
      <c r="W801">
        <f t="shared" si="103"/>
        <v>35437.5</v>
      </c>
    </row>
    <row r="802" spans="1:23" ht="15.75" customHeight="1" x14ac:dyDescent="0.3">
      <c r="A802" s="2" t="s">
        <v>13</v>
      </c>
      <c r="B802" s="2">
        <v>1185732</v>
      </c>
      <c r="C802" s="3">
        <v>44133</v>
      </c>
      <c r="D802" s="12" t="str" cm="1">
        <f t="array" ref="D802">_xlfn.SWITCH(WEEKDAY(C802,2), 1, "Lundi", 2, "Mardi", 3, "Mercredi", 4, "Jeudi", 5, "Vendredi", 6, "Samedi", 7, "Dimanche", "Erreur")</f>
        <v>Jeudi</v>
      </c>
      <c r="E802" s="2" t="s">
        <v>35</v>
      </c>
      <c r="F802" s="2" t="s">
        <v>50</v>
      </c>
      <c r="G802" s="2" t="s">
        <v>51</v>
      </c>
      <c r="H802" s="4" t="s">
        <v>16</v>
      </c>
      <c r="I802" s="5">
        <v>40</v>
      </c>
      <c r="J802" s="6">
        <v>445</v>
      </c>
      <c r="K802" s="7">
        <v>178000</v>
      </c>
      <c r="L802" s="7">
        <v>62300.000000000007</v>
      </c>
      <c r="M802" s="8">
        <v>0.35000000000000003</v>
      </c>
      <c r="N802" s="2" t="s">
        <v>17</v>
      </c>
      <c r="O802">
        <f t="shared" si="96"/>
        <v>2020</v>
      </c>
      <c r="P802">
        <f t="shared" si="97"/>
        <v>10</v>
      </c>
      <c r="Q802" t="str">
        <f t="shared" si="98"/>
        <v>oct</v>
      </c>
      <c r="R802" t="str">
        <f t="shared" si="99"/>
        <v>Minnesota</v>
      </c>
      <c r="S802" t="str">
        <f t="shared" si="100"/>
        <v>2020-10</v>
      </c>
      <c r="T802">
        <f>IF(AND(COUNTIF(Calculs!$Q$2:$Q$12,$O802)&gt;0,COUNTIF(Calculs!$S$2:$S$12,$E802)&gt;0,COUNTIF(Calculs!$U$2:$U$12,$H802)&gt;0),1,0)</f>
        <v>1</v>
      </c>
      <c r="U802">
        <f t="shared" si="101"/>
        <v>178000</v>
      </c>
      <c r="V802">
        <f t="shared" si="102"/>
        <v>445</v>
      </c>
      <c r="W802">
        <f t="shared" si="103"/>
        <v>62300.000000000007</v>
      </c>
    </row>
    <row r="803" spans="1:23" ht="15.75" customHeight="1" x14ac:dyDescent="0.3">
      <c r="A803" s="2" t="s">
        <v>13</v>
      </c>
      <c r="B803" s="2">
        <v>1185732</v>
      </c>
      <c r="C803" s="3">
        <v>44134</v>
      </c>
      <c r="D803" s="12" t="str" cm="1">
        <f t="array" ref="D803">_xlfn.SWITCH(WEEKDAY(C803,2), 1, "Lundi", 2, "Mardi", 3, "Mercredi", 4, "Jeudi", 5, "Vendredi", 6, "Samedi", 7, "Dimanche", "Erreur")</f>
        <v>Vendredi</v>
      </c>
      <c r="E803" s="2" t="s">
        <v>35</v>
      </c>
      <c r="F803" s="2" t="s">
        <v>50</v>
      </c>
      <c r="G803" s="2" t="s">
        <v>51</v>
      </c>
      <c r="H803" s="4" t="s">
        <v>18</v>
      </c>
      <c r="I803" s="5">
        <v>40</v>
      </c>
      <c r="J803" s="6">
        <v>125</v>
      </c>
      <c r="K803" s="7">
        <v>50000</v>
      </c>
      <c r="L803" s="7">
        <v>15000</v>
      </c>
      <c r="M803" s="8">
        <v>0.3</v>
      </c>
      <c r="N803" s="2" t="s">
        <v>17</v>
      </c>
      <c r="O803">
        <f t="shared" si="96"/>
        <v>2020</v>
      </c>
      <c r="P803">
        <f t="shared" si="97"/>
        <v>10</v>
      </c>
      <c r="Q803" t="str">
        <f t="shared" si="98"/>
        <v>oct</v>
      </c>
      <c r="R803" t="str">
        <f t="shared" si="99"/>
        <v>Minnesota</v>
      </c>
      <c r="S803" t="str">
        <f t="shared" si="100"/>
        <v>2020-10</v>
      </c>
      <c r="T803">
        <f>IF(AND(COUNTIF(Calculs!$Q$2:$Q$12,$O803)&gt;0,COUNTIF(Calculs!$S$2:$S$12,$E803)&gt;0,COUNTIF(Calculs!$U$2:$U$12,$H803)&gt;0),1,0)</f>
        <v>1</v>
      </c>
      <c r="U803">
        <f t="shared" si="101"/>
        <v>50000</v>
      </c>
      <c r="V803">
        <f t="shared" si="102"/>
        <v>125</v>
      </c>
      <c r="W803">
        <f t="shared" si="103"/>
        <v>15000</v>
      </c>
    </row>
    <row r="804" spans="1:23" ht="15.75" customHeight="1" x14ac:dyDescent="0.3">
      <c r="A804" s="2" t="s">
        <v>13</v>
      </c>
      <c r="B804" s="2">
        <v>1185732</v>
      </c>
      <c r="C804" s="3">
        <v>44135</v>
      </c>
      <c r="D804" s="12" t="str" cm="1">
        <f t="array" ref="D804">_xlfn.SWITCH(WEEKDAY(C804,2), 1, "Lundi", 2, "Mardi", 3, "Mercredi", 4, "Jeudi", 5, "Vendredi", 6, "Samedi", 7, "Dimanche", "Erreur")</f>
        <v>Samedi</v>
      </c>
      <c r="E804" s="2" t="s">
        <v>35</v>
      </c>
      <c r="F804" s="2" t="s">
        <v>50</v>
      </c>
      <c r="G804" s="2" t="s">
        <v>51</v>
      </c>
      <c r="H804" s="4" t="s">
        <v>19</v>
      </c>
      <c r="I804" s="5">
        <v>30.000000000000004</v>
      </c>
      <c r="J804" s="6">
        <v>175</v>
      </c>
      <c r="K804" s="7">
        <v>52500.000000000007</v>
      </c>
      <c r="L804" s="7">
        <v>15750.000000000002</v>
      </c>
      <c r="M804" s="8">
        <v>0.3</v>
      </c>
      <c r="N804" s="2" t="s">
        <v>17</v>
      </c>
      <c r="O804">
        <f t="shared" si="96"/>
        <v>2020</v>
      </c>
      <c r="P804">
        <f t="shared" si="97"/>
        <v>10</v>
      </c>
      <c r="Q804" t="str">
        <f t="shared" si="98"/>
        <v>oct</v>
      </c>
      <c r="R804" t="str">
        <f t="shared" si="99"/>
        <v>Minnesota</v>
      </c>
      <c r="S804" t="str">
        <f t="shared" si="100"/>
        <v>2020-10</v>
      </c>
      <c r="T804">
        <f>IF(AND(COUNTIF(Calculs!$Q$2:$Q$12,$O804)&gt;0,COUNTIF(Calculs!$S$2:$S$12,$E804)&gt;0,COUNTIF(Calculs!$U$2:$U$12,$H804)&gt;0),1,0)</f>
        <v>1</v>
      </c>
      <c r="U804">
        <f t="shared" si="101"/>
        <v>52500.000000000007</v>
      </c>
      <c r="V804">
        <f t="shared" si="102"/>
        <v>175</v>
      </c>
      <c r="W804">
        <f t="shared" si="103"/>
        <v>15750.000000000002</v>
      </c>
    </row>
    <row r="805" spans="1:23" ht="15.75" customHeight="1" x14ac:dyDescent="0.3">
      <c r="A805" s="2" t="s">
        <v>13</v>
      </c>
      <c r="B805" s="2">
        <v>1185732</v>
      </c>
      <c r="C805" s="3">
        <v>44136</v>
      </c>
      <c r="D805" s="12" t="str" cm="1">
        <f t="array" ref="D805">_xlfn.SWITCH(WEEKDAY(C805,2), 1, "Lundi", 2, "Mardi", 3, "Mercredi", 4, "Jeudi", 5, "Vendredi", 6, "Samedi", 7, "Dimanche", "Erreur")</f>
        <v>Dimanche</v>
      </c>
      <c r="E805" s="2" t="s">
        <v>35</v>
      </c>
      <c r="F805" s="2" t="s">
        <v>50</v>
      </c>
      <c r="G805" s="2" t="s">
        <v>51</v>
      </c>
      <c r="H805" s="4" t="s">
        <v>20</v>
      </c>
      <c r="I805" s="5">
        <v>35</v>
      </c>
      <c r="J805" s="6">
        <v>25</v>
      </c>
      <c r="K805" s="7">
        <v>8750</v>
      </c>
      <c r="L805" s="7">
        <v>3062.5000000000005</v>
      </c>
      <c r="M805" s="8">
        <v>0.35000000000000003</v>
      </c>
      <c r="N805" s="2" t="s">
        <v>17</v>
      </c>
      <c r="O805">
        <f t="shared" si="96"/>
        <v>2020</v>
      </c>
      <c r="P805">
        <f t="shared" si="97"/>
        <v>11</v>
      </c>
      <c r="Q805" t="str">
        <f t="shared" si="98"/>
        <v>nov</v>
      </c>
      <c r="R805" t="str">
        <f t="shared" si="99"/>
        <v>Minnesota</v>
      </c>
      <c r="S805" t="str">
        <f t="shared" si="100"/>
        <v>2020-11</v>
      </c>
      <c r="T805">
        <f>IF(AND(COUNTIF(Calculs!$Q$2:$Q$12,$O805)&gt;0,COUNTIF(Calculs!$S$2:$S$12,$E805)&gt;0,COUNTIF(Calculs!$U$2:$U$12,$H805)&gt;0),1,0)</f>
        <v>1</v>
      </c>
      <c r="U805">
        <f t="shared" si="101"/>
        <v>8750</v>
      </c>
      <c r="V805">
        <f t="shared" si="102"/>
        <v>25</v>
      </c>
      <c r="W805">
        <f t="shared" si="103"/>
        <v>3062.5000000000005</v>
      </c>
    </row>
    <row r="806" spans="1:23" ht="15.75" customHeight="1" x14ac:dyDescent="0.3">
      <c r="A806" s="2" t="s">
        <v>13</v>
      </c>
      <c r="B806" s="2">
        <v>1185732</v>
      </c>
      <c r="C806" s="3">
        <v>44137</v>
      </c>
      <c r="D806" s="12" t="str" cm="1">
        <f t="array" ref="D806">_xlfn.SWITCH(WEEKDAY(C806,2), 1, "Lundi", 2, "Mardi", 3, "Mercredi", 4, "Jeudi", 5, "Vendredi", 6, "Samedi", 7, "Dimanche", "Erreur")</f>
        <v>Lundi</v>
      </c>
      <c r="E806" s="2" t="s">
        <v>35</v>
      </c>
      <c r="F806" s="2" t="s">
        <v>50</v>
      </c>
      <c r="G806" s="2" t="s">
        <v>51</v>
      </c>
      <c r="H806" s="4" t="s">
        <v>21</v>
      </c>
      <c r="I806" s="5">
        <v>50</v>
      </c>
      <c r="J806" s="6">
        <v>75</v>
      </c>
      <c r="K806" s="7">
        <v>37500</v>
      </c>
      <c r="L806" s="7">
        <v>11250</v>
      </c>
      <c r="M806" s="8">
        <v>0.3</v>
      </c>
      <c r="N806" s="2" t="s">
        <v>17</v>
      </c>
      <c r="O806">
        <f t="shared" si="96"/>
        <v>2020</v>
      </c>
      <c r="P806">
        <f t="shared" si="97"/>
        <v>11</v>
      </c>
      <c r="Q806" t="str">
        <f t="shared" si="98"/>
        <v>nov</v>
      </c>
      <c r="R806" t="str">
        <f t="shared" si="99"/>
        <v>Minnesota</v>
      </c>
      <c r="S806" t="str">
        <f t="shared" si="100"/>
        <v>2020-11</v>
      </c>
      <c r="T806">
        <f>IF(AND(COUNTIF(Calculs!$Q$2:$Q$12,$O806)&gt;0,COUNTIF(Calculs!$S$2:$S$12,$E806)&gt;0,COUNTIF(Calculs!$U$2:$U$12,$H806)&gt;0),1,0)</f>
        <v>1</v>
      </c>
      <c r="U806">
        <f t="shared" si="101"/>
        <v>37500</v>
      </c>
      <c r="V806">
        <f t="shared" si="102"/>
        <v>75</v>
      </c>
      <c r="W806">
        <f t="shared" si="103"/>
        <v>11250</v>
      </c>
    </row>
    <row r="807" spans="1:23" ht="15.75" customHeight="1" x14ac:dyDescent="0.3">
      <c r="A807" s="2" t="s">
        <v>13</v>
      </c>
      <c r="B807" s="2">
        <v>1185732</v>
      </c>
      <c r="C807" s="3">
        <v>44138</v>
      </c>
      <c r="D807" s="12" t="str" cm="1">
        <f t="array" ref="D807">_xlfn.SWITCH(WEEKDAY(C807,2), 1, "Lundi", 2, "Mardi", 3, "Mercredi", 4, "Jeudi", 5, "Vendredi", 6, "Samedi", 7, "Dimanche", "Erreur")</f>
        <v>Mardi</v>
      </c>
      <c r="E807" s="2" t="s">
        <v>35</v>
      </c>
      <c r="F807" s="2" t="s">
        <v>50</v>
      </c>
      <c r="G807" s="2" t="s">
        <v>51</v>
      </c>
      <c r="H807" s="4" t="s">
        <v>22</v>
      </c>
      <c r="I807" s="5">
        <v>40</v>
      </c>
      <c r="J807" s="6">
        <v>175</v>
      </c>
      <c r="K807" s="7">
        <v>70000</v>
      </c>
      <c r="L807" s="7">
        <v>31500</v>
      </c>
      <c r="M807" s="8">
        <v>0.45</v>
      </c>
      <c r="N807" s="2" t="s">
        <v>17</v>
      </c>
      <c r="O807">
        <f t="shared" si="96"/>
        <v>2020</v>
      </c>
      <c r="P807">
        <f t="shared" si="97"/>
        <v>11</v>
      </c>
      <c r="Q807" t="str">
        <f t="shared" si="98"/>
        <v>nov</v>
      </c>
      <c r="R807" t="str">
        <f t="shared" si="99"/>
        <v>Minnesota</v>
      </c>
      <c r="S807" t="str">
        <f t="shared" si="100"/>
        <v>2020-11</v>
      </c>
      <c r="T807">
        <f>IF(AND(COUNTIF(Calculs!$Q$2:$Q$12,$O807)&gt;0,COUNTIF(Calculs!$S$2:$S$12,$E807)&gt;0,COUNTIF(Calculs!$U$2:$U$12,$H807)&gt;0),1,0)</f>
        <v>1</v>
      </c>
      <c r="U807">
        <f t="shared" si="101"/>
        <v>70000</v>
      </c>
      <c r="V807">
        <f t="shared" si="102"/>
        <v>175</v>
      </c>
      <c r="W807">
        <f t="shared" si="103"/>
        <v>31500</v>
      </c>
    </row>
    <row r="808" spans="1:23" ht="15.75" customHeight="1" x14ac:dyDescent="0.3">
      <c r="A808" s="2" t="s">
        <v>13</v>
      </c>
      <c r="B808" s="2">
        <v>1185732</v>
      </c>
      <c r="C808" s="3">
        <v>44139</v>
      </c>
      <c r="D808" s="12" t="str" cm="1">
        <f t="array" ref="D808">_xlfn.SWITCH(WEEKDAY(C808,2), 1, "Lundi", 2, "Mardi", 3, "Mercredi", 4, "Jeudi", 5, "Vendredi", 6, "Samedi", 7, "Dimanche", "Erreur")</f>
        <v>Mercredi</v>
      </c>
      <c r="E808" s="2" t="s">
        <v>35</v>
      </c>
      <c r="F808" s="2" t="s">
        <v>50</v>
      </c>
      <c r="G808" s="2" t="s">
        <v>51</v>
      </c>
      <c r="H808" s="4" t="s">
        <v>16</v>
      </c>
      <c r="I808" s="5">
        <v>40</v>
      </c>
      <c r="J808" s="6">
        <v>400</v>
      </c>
      <c r="K808" s="7">
        <v>160000</v>
      </c>
      <c r="L808" s="7">
        <v>56000.000000000007</v>
      </c>
      <c r="M808" s="8">
        <v>0.35000000000000003</v>
      </c>
      <c r="N808" s="2" t="s">
        <v>17</v>
      </c>
      <c r="O808">
        <f t="shared" si="96"/>
        <v>2020</v>
      </c>
      <c r="P808">
        <f t="shared" si="97"/>
        <v>11</v>
      </c>
      <c r="Q808" t="str">
        <f t="shared" si="98"/>
        <v>nov</v>
      </c>
      <c r="R808" t="str">
        <f t="shared" si="99"/>
        <v>Minnesota</v>
      </c>
      <c r="S808" t="str">
        <f t="shared" si="100"/>
        <v>2020-11</v>
      </c>
      <c r="T808">
        <f>IF(AND(COUNTIF(Calculs!$Q$2:$Q$12,$O808)&gt;0,COUNTIF(Calculs!$S$2:$S$12,$E808)&gt;0,COUNTIF(Calculs!$U$2:$U$12,$H808)&gt;0),1,0)</f>
        <v>1</v>
      </c>
      <c r="U808">
        <f t="shared" si="101"/>
        <v>160000</v>
      </c>
      <c r="V808">
        <f t="shared" si="102"/>
        <v>400</v>
      </c>
      <c r="W808">
        <f t="shared" si="103"/>
        <v>56000.000000000007</v>
      </c>
    </row>
    <row r="809" spans="1:23" ht="15.75" customHeight="1" x14ac:dyDescent="0.3">
      <c r="A809" s="2" t="s">
        <v>13</v>
      </c>
      <c r="B809" s="2">
        <v>1185732</v>
      </c>
      <c r="C809" s="3">
        <v>44140</v>
      </c>
      <c r="D809" s="12" t="str" cm="1">
        <f t="array" ref="D809">_xlfn.SWITCH(WEEKDAY(C809,2), 1, "Lundi", 2, "Mardi", 3, "Mercredi", 4, "Jeudi", 5, "Vendredi", 6, "Samedi", 7, "Dimanche", "Erreur")</f>
        <v>Jeudi</v>
      </c>
      <c r="E809" s="2" t="s">
        <v>35</v>
      </c>
      <c r="F809" s="2" t="s">
        <v>50</v>
      </c>
      <c r="G809" s="2" t="s">
        <v>51</v>
      </c>
      <c r="H809" s="4" t="s">
        <v>18</v>
      </c>
      <c r="I809" s="5">
        <v>40</v>
      </c>
      <c r="J809" s="6">
        <v>100</v>
      </c>
      <c r="K809" s="7">
        <v>40000</v>
      </c>
      <c r="L809" s="7">
        <v>12000</v>
      </c>
      <c r="M809" s="8">
        <v>0.3</v>
      </c>
      <c r="N809" s="2" t="s">
        <v>17</v>
      </c>
      <c r="O809">
        <f t="shared" si="96"/>
        <v>2020</v>
      </c>
      <c r="P809">
        <f t="shared" si="97"/>
        <v>11</v>
      </c>
      <c r="Q809" t="str">
        <f t="shared" si="98"/>
        <v>nov</v>
      </c>
      <c r="R809" t="str">
        <f t="shared" si="99"/>
        <v>Minnesota</v>
      </c>
      <c r="S809" t="str">
        <f t="shared" si="100"/>
        <v>2020-11</v>
      </c>
      <c r="T809">
        <f>IF(AND(COUNTIF(Calculs!$Q$2:$Q$12,$O809)&gt;0,COUNTIF(Calculs!$S$2:$S$12,$E809)&gt;0,COUNTIF(Calculs!$U$2:$U$12,$H809)&gt;0),1,0)</f>
        <v>1</v>
      </c>
      <c r="U809">
        <f t="shared" si="101"/>
        <v>40000</v>
      </c>
      <c r="V809">
        <f t="shared" si="102"/>
        <v>100</v>
      </c>
      <c r="W809">
        <f t="shared" si="103"/>
        <v>12000</v>
      </c>
    </row>
    <row r="810" spans="1:23" ht="15.75" customHeight="1" x14ac:dyDescent="0.3">
      <c r="A810" s="2" t="s">
        <v>13</v>
      </c>
      <c r="B810" s="2">
        <v>1185732</v>
      </c>
      <c r="C810" s="3">
        <v>44141</v>
      </c>
      <c r="D810" s="12" t="str" cm="1">
        <f t="array" ref="D810">_xlfn.SWITCH(WEEKDAY(C810,2), 1, "Lundi", 2, "Mardi", 3, "Mercredi", 4, "Jeudi", 5, "Vendredi", 6, "Samedi", 7, "Dimanche", "Erreur")</f>
        <v>Vendredi</v>
      </c>
      <c r="E810" s="2" t="s">
        <v>35</v>
      </c>
      <c r="F810" s="2" t="s">
        <v>50</v>
      </c>
      <c r="G810" s="2" t="s">
        <v>51</v>
      </c>
      <c r="H810" s="4" t="s">
        <v>19</v>
      </c>
      <c r="I810" s="5">
        <v>30.000000000000004</v>
      </c>
      <c r="J810" s="6">
        <v>100</v>
      </c>
      <c r="K810" s="7">
        <v>30000.000000000004</v>
      </c>
      <c r="L810" s="7">
        <v>9000</v>
      </c>
      <c r="M810" s="8">
        <v>0.3</v>
      </c>
      <c r="N810" s="2" t="s">
        <v>17</v>
      </c>
      <c r="O810">
        <f t="shared" si="96"/>
        <v>2020</v>
      </c>
      <c r="P810">
        <f t="shared" si="97"/>
        <v>11</v>
      </c>
      <c r="Q810" t="str">
        <f t="shared" si="98"/>
        <v>nov</v>
      </c>
      <c r="R810" t="str">
        <f t="shared" si="99"/>
        <v>Minnesota</v>
      </c>
      <c r="S810" t="str">
        <f t="shared" si="100"/>
        <v>2020-11</v>
      </c>
      <c r="T810">
        <f>IF(AND(COUNTIF(Calculs!$Q$2:$Q$12,$O810)&gt;0,COUNTIF(Calculs!$S$2:$S$12,$E810)&gt;0,COUNTIF(Calculs!$U$2:$U$12,$H810)&gt;0),1,0)</f>
        <v>1</v>
      </c>
      <c r="U810">
        <f t="shared" si="101"/>
        <v>30000.000000000004</v>
      </c>
      <c r="V810">
        <f t="shared" si="102"/>
        <v>100</v>
      </c>
      <c r="W810">
        <f t="shared" si="103"/>
        <v>9000</v>
      </c>
    </row>
    <row r="811" spans="1:23" ht="15.75" customHeight="1" x14ac:dyDescent="0.3">
      <c r="A811" s="2" t="s">
        <v>13</v>
      </c>
      <c r="B811" s="2">
        <v>1185732</v>
      </c>
      <c r="C811" s="3">
        <v>44142</v>
      </c>
      <c r="D811" s="12" t="str" cm="1">
        <f t="array" ref="D811">_xlfn.SWITCH(WEEKDAY(C811,2), 1, "Lundi", 2, "Mardi", 3, "Mercredi", 4, "Jeudi", 5, "Vendredi", 6, "Samedi", 7, "Dimanche", "Erreur")</f>
        <v>Samedi</v>
      </c>
      <c r="E811" s="2" t="s">
        <v>35</v>
      </c>
      <c r="F811" s="2" t="s">
        <v>50</v>
      </c>
      <c r="G811" s="2" t="s">
        <v>51</v>
      </c>
      <c r="H811" s="4" t="s">
        <v>20</v>
      </c>
      <c r="I811" s="5">
        <v>35</v>
      </c>
      <c r="J811" s="6">
        <v>25</v>
      </c>
      <c r="K811" s="7">
        <v>8750</v>
      </c>
      <c r="L811" s="7">
        <v>3062.5000000000005</v>
      </c>
      <c r="M811" s="8">
        <v>0.35000000000000003</v>
      </c>
      <c r="N811" s="2" t="s">
        <v>17</v>
      </c>
      <c r="O811">
        <f t="shared" si="96"/>
        <v>2020</v>
      </c>
      <c r="P811">
        <f t="shared" si="97"/>
        <v>11</v>
      </c>
      <c r="Q811" t="str">
        <f t="shared" si="98"/>
        <v>nov</v>
      </c>
      <c r="R811" t="str">
        <f t="shared" si="99"/>
        <v>Minnesota</v>
      </c>
      <c r="S811" t="str">
        <f t="shared" si="100"/>
        <v>2020-11</v>
      </c>
      <c r="T811">
        <f>IF(AND(COUNTIF(Calculs!$Q$2:$Q$12,$O811)&gt;0,COUNTIF(Calculs!$S$2:$S$12,$E811)&gt;0,COUNTIF(Calculs!$U$2:$U$12,$H811)&gt;0),1,0)</f>
        <v>1</v>
      </c>
      <c r="U811">
        <f t="shared" si="101"/>
        <v>8750</v>
      </c>
      <c r="V811">
        <f t="shared" si="102"/>
        <v>25</v>
      </c>
      <c r="W811">
        <f t="shared" si="103"/>
        <v>3062.5000000000005</v>
      </c>
    </row>
    <row r="812" spans="1:23" ht="15.75" customHeight="1" x14ac:dyDescent="0.3">
      <c r="A812" s="2" t="s">
        <v>13</v>
      </c>
      <c r="B812" s="2">
        <v>1185732</v>
      </c>
      <c r="C812" s="3">
        <v>44143</v>
      </c>
      <c r="D812" s="12" t="str" cm="1">
        <f t="array" ref="D812">_xlfn.SWITCH(WEEKDAY(C812,2), 1, "Lundi", 2, "Mardi", 3, "Mercredi", 4, "Jeudi", 5, "Vendredi", 6, "Samedi", 7, "Dimanche", "Erreur")</f>
        <v>Dimanche</v>
      </c>
      <c r="E812" s="2" t="s">
        <v>35</v>
      </c>
      <c r="F812" s="2" t="s">
        <v>50</v>
      </c>
      <c r="G812" s="2" t="s">
        <v>51</v>
      </c>
      <c r="H812" s="4" t="s">
        <v>21</v>
      </c>
      <c r="I812" s="5">
        <v>50</v>
      </c>
      <c r="J812" s="6">
        <v>50</v>
      </c>
      <c r="K812" s="7">
        <v>25000</v>
      </c>
      <c r="L812" s="7">
        <v>7500</v>
      </c>
      <c r="M812" s="8">
        <v>0.3</v>
      </c>
      <c r="N812" s="2" t="s">
        <v>17</v>
      </c>
      <c r="O812">
        <f t="shared" si="96"/>
        <v>2020</v>
      </c>
      <c r="P812">
        <f t="shared" si="97"/>
        <v>11</v>
      </c>
      <c r="Q812" t="str">
        <f t="shared" si="98"/>
        <v>nov</v>
      </c>
      <c r="R812" t="str">
        <f t="shared" si="99"/>
        <v>Minnesota</v>
      </c>
      <c r="S812" t="str">
        <f t="shared" si="100"/>
        <v>2020-11</v>
      </c>
      <c r="T812">
        <f>IF(AND(COUNTIF(Calculs!$Q$2:$Q$12,$O812)&gt;0,COUNTIF(Calculs!$S$2:$S$12,$E812)&gt;0,COUNTIF(Calculs!$U$2:$U$12,$H812)&gt;0),1,0)</f>
        <v>1</v>
      </c>
      <c r="U812">
        <f t="shared" si="101"/>
        <v>25000</v>
      </c>
      <c r="V812">
        <f t="shared" si="102"/>
        <v>50</v>
      </c>
      <c r="W812">
        <f t="shared" si="103"/>
        <v>7500</v>
      </c>
    </row>
    <row r="813" spans="1:23" ht="15.75" customHeight="1" x14ac:dyDescent="0.3">
      <c r="A813" s="2" t="s">
        <v>13</v>
      </c>
      <c r="B813" s="2">
        <v>1185732</v>
      </c>
      <c r="C813" s="3">
        <v>44144</v>
      </c>
      <c r="D813" s="12" t="str" cm="1">
        <f t="array" ref="D813">_xlfn.SWITCH(WEEKDAY(C813,2), 1, "Lundi", 2, "Mardi", 3, "Mercredi", 4, "Jeudi", 5, "Vendredi", 6, "Samedi", 7, "Dimanche", "Erreur")</f>
        <v>Lundi</v>
      </c>
      <c r="E813" s="2" t="s">
        <v>35</v>
      </c>
      <c r="F813" s="2" t="s">
        <v>50</v>
      </c>
      <c r="G813" s="2" t="s">
        <v>51</v>
      </c>
      <c r="H813" s="4" t="s">
        <v>22</v>
      </c>
      <c r="I813" s="5">
        <v>40</v>
      </c>
      <c r="J813" s="6">
        <v>175</v>
      </c>
      <c r="K813" s="7">
        <v>70000</v>
      </c>
      <c r="L813" s="7">
        <v>31500</v>
      </c>
      <c r="M813" s="8">
        <v>0.45</v>
      </c>
      <c r="N813" s="2" t="s">
        <v>17</v>
      </c>
      <c r="O813">
        <f t="shared" si="96"/>
        <v>2020</v>
      </c>
      <c r="P813">
        <f t="shared" si="97"/>
        <v>11</v>
      </c>
      <c r="Q813" t="str">
        <f t="shared" si="98"/>
        <v>nov</v>
      </c>
      <c r="R813" t="str">
        <f t="shared" si="99"/>
        <v>Minnesota</v>
      </c>
      <c r="S813" t="str">
        <f t="shared" si="100"/>
        <v>2020-11</v>
      </c>
      <c r="T813">
        <f>IF(AND(COUNTIF(Calculs!$Q$2:$Q$12,$O813)&gt;0,COUNTIF(Calculs!$S$2:$S$12,$E813)&gt;0,COUNTIF(Calculs!$U$2:$U$12,$H813)&gt;0),1,0)</f>
        <v>1</v>
      </c>
      <c r="U813">
        <f t="shared" si="101"/>
        <v>70000</v>
      </c>
      <c r="V813">
        <f t="shared" si="102"/>
        <v>175</v>
      </c>
      <c r="W813">
        <f t="shared" si="103"/>
        <v>31500</v>
      </c>
    </row>
    <row r="814" spans="1:23" ht="15.75" customHeight="1" x14ac:dyDescent="0.3">
      <c r="A814" s="2" t="s">
        <v>13</v>
      </c>
      <c r="B814" s="2">
        <v>1185732</v>
      </c>
      <c r="C814" s="3">
        <v>44145</v>
      </c>
      <c r="D814" s="12" t="str" cm="1">
        <f t="array" ref="D814">_xlfn.SWITCH(WEEKDAY(C814,2), 1, "Lundi", 2, "Mardi", 3, "Mercredi", 4, "Jeudi", 5, "Vendredi", 6, "Samedi", 7, "Dimanche", "Erreur")</f>
        <v>Mardi</v>
      </c>
      <c r="E814" s="2" t="s">
        <v>35</v>
      </c>
      <c r="F814" s="2" t="s">
        <v>50</v>
      </c>
      <c r="G814" s="2" t="s">
        <v>51</v>
      </c>
      <c r="H814" s="4" t="s">
        <v>16</v>
      </c>
      <c r="I814" s="5">
        <v>50</v>
      </c>
      <c r="J814" s="6">
        <v>445</v>
      </c>
      <c r="K814" s="7">
        <v>222500</v>
      </c>
      <c r="L814" s="7">
        <v>77875.000000000015</v>
      </c>
      <c r="M814" s="8">
        <v>0.35000000000000003</v>
      </c>
      <c r="N814" s="2" t="s">
        <v>17</v>
      </c>
      <c r="O814">
        <f t="shared" si="96"/>
        <v>2020</v>
      </c>
      <c r="P814">
        <f t="shared" si="97"/>
        <v>11</v>
      </c>
      <c r="Q814" t="str">
        <f t="shared" si="98"/>
        <v>nov</v>
      </c>
      <c r="R814" t="str">
        <f t="shared" si="99"/>
        <v>Minnesota</v>
      </c>
      <c r="S814" t="str">
        <f t="shared" si="100"/>
        <v>2020-11</v>
      </c>
      <c r="T814">
        <f>IF(AND(COUNTIF(Calculs!$Q$2:$Q$12,$O814)&gt;0,COUNTIF(Calculs!$S$2:$S$12,$E814)&gt;0,COUNTIF(Calculs!$U$2:$U$12,$H814)&gt;0),1,0)</f>
        <v>1</v>
      </c>
      <c r="U814">
        <f t="shared" si="101"/>
        <v>222500</v>
      </c>
      <c r="V814">
        <f t="shared" si="102"/>
        <v>445</v>
      </c>
      <c r="W814">
        <f t="shared" si="103"/>
        <v>77875.000000000015</v>
      </c>
    </row>
    <row r="815" spans="1:23" ht="15.75" customHeight="1" x14ac:dyDescent="0.3">
      <c r="A815" s="2" t="s">
        <v>13</v>
      </c>
      <c r="B815" s="2">
        <v>1185732</v>
      </c>
      <c r="C815" s="3">
        <v>44146</v>
      </c>
      <c r="D815" s="12" t="str" cm="1">
        <f t="array" ref="D815">_xlfn.SWITCH(WEEKDAY(C815,2), 1, "Lundi", 2, "Mardi", 3, "Mercredi", 4, "Jeudi", 5, "Vendredi", 6, "Samedi", 7, "Dimanche", "Erreur")</f>
        <v>Mercredi</v>
      </c>
      <c r="E815" s="2" t="s">
        <v>35</v>
      </c>
      <c r="F815" s="2" t="s">
        <v>50</v>
      </c>
      <c r="G815" s="2" t="s">
        <v>51</v>
      </c>
      <c r="H815" s="4" t="s">
        <v>18</v>
      </c>
      <c r="I815" s="5">
        <v>45.000000000000007</v>
      </c>
      <c r="J815" s="6">
        <v>150</v>
      </c>
      <c r="K815" s="7">
        <v>67500.000000000015</v>
      </c>
      <c r="L815" s="7">
        <v>20250.000000000004</v>
      </c>
      <c r="M815" s="8">
        <v>0.3</v>
      </c>
      <c r="N815" s="2" t="s">
        <v>17</v>
      </c>
      <c r="O815">
        <f t="shared" si="96"/>
        <v>2020</v>
      </c>
      <c r="P815">
        <f t="shared" si="97"/>
        <v>11</v>
      </c>
      <c r="Q815" t="str">
        <f t="shared" si="98"/>
        <v>nov</v>
      </c>
      <c r="R815" t="str">
        <f t="shared" si="99"/>
        <v>Minnesota</v>
      </c>
      <c r="S815" t="str">
        <f t="shared" si="100"/>
        <v>2020-11</v>
      </c>
      <c r="T815">
        <f>IF(AND(COUNTIF(Calculs!$Q$2:$Q$12,$O815)&gt;0,COUNTIF(Calculs!$S$2:$S$12,$E815)&gt;0,COUNTIF(Calculs!$U$2:$U$12,$H815)&gt;0),1,0)</f>
        <v>1</v>
      </c>
      <c r="U815">
        <f t="shared" si="101"/>
        <v>67500.000000000015</v>
      </c>
      <c r="V815">
        <f t="shared" si="102"/>
        <v>150</v>
      </c>
      <c r="W815">
        <f t="shared" si="103"/>
        <v>20250.000000000004</v>
      </c>
    </row>
    <row r="816" spans="1:23" ht="15.75" customHeight="1" x14ac:dyDescent="0.3">
      <c r="A816" s="2" t="s">
        <v>13</v>
      </c>
      <c r="B816" s="2">
        <v>1185732</v>
      </c>
      <c r="C816" s="3">
        <v>44147</v>
      </c>
      <c r="D816" s="12" t="str" cm="1">
        <f t="array" ref="D816">_xlfn.SWITCH(WEEKDAY(C816,2), 1, "Lundi", 2, "Mardi", 3, "Mercredi", 4, "Jeudi", 5, "Vendredi", 6, "Samedi", 7, "Dimanche", "Erreur")</f>
        <v>Jeudi</v>
      </c>
      <c r="E816" s="2" t="s">
        <v>35</v>
      </c>
      <c r="F816" s="2" t="s">
        <v>50</v>
      </c>
      <c r="G816" s="2" t="s">
        <v>51</v>
      </c>
      <c r="H816" s="4" t="s">
        <v>19</v>
      </c>
      <c r="I816" s="5">
        <v>40</v>
      </c>
      <c r="J816" s="6">
        <v>125</v>
      </c>
      <c r="K816" s="7">
        <v>50000</v>
      </c>
      <c r="L816" s="7">
        <v>15000</v>
      </c>
      <c r="M816" s="8">
        <v>0.3</v>
      </c>
      <c r="N816" s="2" t="s">
        <v>17</v>
      </c>
      <c r="O816">
        <f t="shared" si="96"/>
        <v>2020</v>
      </c>
      <c r="P816">
        <f t="shared" si="97"/>
        <v>11</v>
      </c>
      <c r="Q816" t="str">
        <f t="shared" si="98"/>
        <v>nov</v>
      </c>
      <c r="R816" t="str">
        <f t="shared" si="99"/>
        <v>Minnesota</v>
      </c>
      <c r="S816" t="str">
        <f t="shared" si="100"/>
        <v>2020-11</v>
      </c>
      <c r="T816">
        <f>IF(AND(COUNTIF(Calculs!$Q$2:$Q$12,$O816)&gt;0,COUNTIF(Calculs!$S$2:$S$12,$E816)&gt;0,COUNTIF(Calculs!$U$2:$U$12,$H816)&gt;0),1,0)</f>
        <v>1</v>
      </c>
      <c r="U816">
        <f t="shared" si="101"/>
        <v>50000</v>
      </c>
      <c r="V816">
        <f t="shared" si="102"/>
        <v>125</v>
      </c>
      <c r="W816">
        <f t="shared" si="103"/>
        <v>15000</v>
      </c>
    </row>
    <row r="817" spans="1:23" ht="15.75" customHeight="1" x14ac:dyDescent="0.3">
      <c r="A817" s="2" t="s">
        <v>13</v>
      </c>
      <c r="B817" s="2">
        <v>1185732</v>
      </c>
      <c r="C817" s="3">
        <v>44148</v>
      </c>
      <c r="D817" s="12" t="str" cm="1">
        <f t="array" ref="D817">_xlfn.SWITCH(WEEKDAY(C817,2), 1, "Lundi", 2, "Mardi", 3, "Mercredi", 4, "Jeudi", 5, "Vendredi", 6, "Samedi", 7, "Dimanche", "Erreur")</f>
        <v>Vendredi</v>
      </c>
      <c r="E817" s="2" t="s">
        <v>35</v>
      </c>
      <c r="F817" s="2" t="s">
        <v>50</v>
      </c>
      <c r="G817" s="2" t="s">
        <v>51</v>
      </c>
      <c r="H817" s="4" t="s">
        <v>20</v>
      </c>
      <c r="I817" s="5">
        <v>40</v>
      </c>
      <c r="J817" s="6">
        <v>50</v>
      </c>
      <c r="K817" s="7">
        <v>20000</v>
      </c>
      <c r="L817" s="7">
        <v>7000.0000000000009</v>
      </c>
      <c r="M817" s="8">
        <v>0.35000000000000003</v>
      </c>
      <c r="N817" s="2" t="s">
        <v>17</v>
      </c>
      <c r="O817">
        <f t="shared" si="96"/>
        <v>2020</v>
      </c>
      <c r="P817">
        <f t="shared" si="97"/>
        <v>11</v>
      </c>
      <c r="Q817" t="str">
        <f t="shared" si="98"/>
        <v>nov</v>
      </c>
      <c r="R817" t="str">
        <f t="shared" si="99"/>
        <v>Minnesota</v>
      </c>
      <c r="S817" t="str">
        <f t="shared" si="100"/>
        <v>2020-11</v>
      </c>
      <c r="T817">
        <f>IF(AND(COUNTIF(Calculs!$Q$2:$Q$12,$O817)&gt;0,COUNTIF(Calculs!$S$2:$S$12,$E817)&gt;0,COUNTIF(Calculs!$U$2:$U$12,$H817)&gt;0),1,0)</f>
        <v>1</v>
      </c>
      <c r="U817">
        <f t="shared" si="101"/>
        <v>20000</v>
      </c>
      <c r="V817">
        <f t="shared" si="102"/>
        <v>50</v>
      </c>
      <c r="W817">
        <f t="shared" si="103"/>
        <v>7000.0000000000009</v>
      </c>
    </row>
    <row r="818" spans="1:23" ht="15.75" customHeight="1" x14ac:dyDescent="0.3">
      <c r="A818" s="2" t="s">
        <v>13</v>
      </c>
      <c r="B818" s="2">
        <v>1185732</v>
      </c>
      <c r="C818" s="3">
        <v>44149</v>
      </c>
      <c r="D818" s="12" t="str" cm="1">
        <f t="array" ref="D818">_xlfn.SWITCH(WEEKDAY(C818,2), 1, "Lundi", 2, "Mardi", 3, "Mercredi", 4, "Jeudi", 5, "Vendredi", 6, "Samedi", 7, "Dimanche", "Erreur")</f>
        <v>Samedi</v>
      </c>
      <c r="E818" s="2" t="s">
        <v>35</v>
      </c>
      <c r="F818" s="2" t="s">
        <v>50</v>
      </c>
      <c r="G818" s="2" t="s">
        <v>51</v>
      </c>
      <c r="H818" s="4" t="s">
        <v>21</v>
      </c>
      <c r="I818" s="5">
        <v>54.999999999999993</v>
      </c>
      <c r="J818" s="6">
        <v>75</v>
      </c>
      <c r="K818" s="7">
        <v>41249.999999999993</v>
      </c>
      <c r="L818" s="7">
        <v>12374.999999999998</v>
      </c>
      <c r="M818" s="8">
        <v>0.3</v>
      </c>
      <c r="N818" s="2" t="s">
        <v>17</v>
      </c>
      <c r="O818">
        <f t="shared" si="96"/>
        <v>2020</v>
      </c>
      <c r="P818">
        <f t="shared" si="97"/>
        <v>11</v>
      </c>
      <c r="Q818" t="str">
        <f t="shared" si="98"/>
        <v>nov</v>
      </c>
      <c r="R818" t="str">
        <f t="shared" si="99"/>
        <v>Minnesota</v>
      </c>
      <c r="S818" t="str">
        <f t="shared" si="100"/>
        <v>2020-11</v>
      </c>
      <c r="T818">
        <f>IF(AND(COUNTIF(Calculs!$Q$2:$Q$12,$O818)&gt;0,COUNTIF(Calculs!$S$2:$S$12,$E818)&gt;0,COUNTIF(Calculs!$U$2:$U$12,$H818)&gt;0),1,0)</f>
        <v>1</v>
      </c>
      <c r="U818">
        <f t="shared" si="101"/>
        <v>41249.999999999993</v>
      </c>
      <c r="V818">
        <f t="shared" si="102"/>
        <v>75</v>
      </c>
      <c r="W818">
        <f t="shared" si="103"/>
        <v>12374.999999999998</v>
      </c>
    </row>
    <row r="819" spans="1:23" ht="15.75" customHeight="1" x14ac:dyDescent="0.3">
      <c r="A819" s="2" t="s">
        <v>13</v>
      </c>
      <c r="B819" s="2">
        <v>1185732</v>
      </c>
      <c r="C819" s="3">
        <v>44150</v>
      </c>
      <c r="D819" s="12" t="str" cm="1">
        <f t="array" ref="D819">_xlfn.SWITCH(WEEKDAY(C819,2), 1, "Lundi", 2, "Mardi", 3, "Mercredi", 4, "Jeudi", 5, "Vendredi", 6, "Samedi", 7, "Dimanche", "Erreur")</f>
        <v>Dimanche</v>
      </c>
      <c r="E819" s="2" t="s">
        <v>35</v>
      </c>
      <c r="F819" s="2" t="s">
        <v>50</v>
      </c>
      <c r="G819" s="2" t="s">
        <v>51</v>
      </c>
      <c r="H819" s="4" t="s">
        <v>22</v>
      </c>
      <c r="I819" s="5">
        <v>60</v>
      </c>
      <c r="J819" s="6">
        <v>175</v>
      </c>
      <c r="K819" s="7">
        <v>105000</v>
      </c>
      <c r="L819" s="7">
        <v>47250</v>
      </c>
      <c r="M819" s="8">
        <v>0.45</v>
      </c>
      <c r="N819" s="2" t="s">
        <v>17</v>
      </c>
      <c r="O819">
        <f t="shared" si="96"/>
        <v>2020</v>
      </c>
      <c r="P819">
        <f t="shared" si="97"/>
        <v>11</v>
      </c>
      <c r="Q819" t="str">
        <f t="shared" si="98"/>
        <v>nov</v>
      </c>
      <c r="R819" t="str">
        <f t="shared" si="99"/>
        <v>Minnesota</v>
      </c>
      <c r="S819" t="str">
        <f t="shared" si="100"/>
        <v>2020-11</v>
      </c>
      <c r="T819">
        <f>IF(AND(COUNTIF(Calculs!$Q$2:$Q$12,$O819)&gt;0,COUNTIF(Calculs!$S$2:$S$12,$E819)&gt;0,COUNTIF(Calculs!$U$2:$U$12,$H819)&gt;0),1,0)</f>
        <v>1</v>
      </c>
      <c r="U819">
        <f t="shared" si="101"/>
        <v>105000</v>
      </c>
      <c r="V819">
        <f t="shared" si="102"/>
        <v>175</v>
      </c>
      <c r="W819">
        <f t="shared" si="103"/>
        <v>47250</v>
      </c>
    </row>
    <row r="820" spans="1:23" ht="15.75" customHeight="1" x14ac:dyDescent="0.3">
      <c r="A820" s="2" t="s">
        <v>13</v>
      </c>
      <c r="B820" s="2">
        <v>1185732</v>
      </c>
      <c r="C820" s="3">
        <v>44151</v>
      </c>
      <c r="D820" s="12" t="str" cm="1">
        <f t="array" ref="D820">_xlfn.SWITCH(WEEKDAY(C820,2), 1, "Lundi", 2, "Mardi", 3, "Mercredi", 4, "Jeudi", 5, "Vendredi", 6, "Samedi", 7, "Dimanche", "Erreur")</f>
        <v>Lundi</v>
      </c>
      <c r="E820" s="2" t="s">
        <v>35</v>
      </c>
      <c r="F820" s="2" t="s">
        <v>50</v>
      </c>
      <c r="G820" s="2" t="s">
        <v>51</v>
      </c>
      <c r="H820" s="4" t="s">
        <v>16</v>
      </c>
      <c r="I820" s="5">
        <v>45</v>
      </c>
      <c r="J820" s="6">
        <v>425</v>
      </c>
      <c r="K820" s="7">
        <v>191250</v>
      </c>
      <c r="L820" s="7">
        <v>66937.5</v>
      </c>
      <c r="M820" s="8">
        <v>0.35000000000000003</v>
      </c>
      <c r="N820" s="2" t="s">
        <v>23</v>
      </c>
      <c r="O820">
        <f t="shared" si="96"/>
        <v>2020</v>
      </c>
      <c r="P820">
        <f t="shared" si="97"/>
        <v>11</v>
      </c>
      <c r="Q820" t="str">
        <f t="shared" si="98"/>
        <v>nov</v>
      </c>
      <c r="R820" t="str">
        <f t="shared" si="99"/>
        <v>Minnesota</v>
      </c>
      <c r="S820" t="str">
        <f t="shared" si="100"/>
        <v>2020-11</v>
      </c>
      <c r="T820">
        <f>IF(AND(COUNTIF(Calculs!$Q$2:$Q$12,$O820)&gt;0,COUNTIF(Calculs!$S$2:$S$12,$E820)&gt;0,COUNTIF(Calculs!$U$2:$U$12,$H820)&gt;0),1,0)</f>
        <v>1</v>
      </c>
      <c r="U820">
        <f t="shared" si="101"/>
        <v>191250</v>
      </c>
      <c r="V820">
        <f t="shared" si="102"/>
        <v>425</v>
      </c>
      <c r="W820">
        <f t="shared" si="103"/>
        <v>66937.5</v>
      </c>
    </row>
    <row r="821" spans="1:23" ht="15.75" customHeight="1" x14ac:dyDescent="0.3">
      <c r="A821" s="2" t="s">
        <v>13</v>
      </c>
      <c r="B821" s="2">
        <v>1185732</v>
      </c>
      <c r="C821" s="3">
        <v>44152</v>
      </c>
      <c r="D821" s="12" t="str" cm="1">
        <f t="array" ref="D821">_xlfn.SWITCH(WEEKDAY(C821,2), 1, "Lundi", 2, "Mardi", 3, "Mercredi", 4, "Jeudi", 5, "Vendredi", 6, "Samedi", 7, "Dimanche", "Erreur")</f>
        <v>Mardi</v>
      </c>
      <c r="E821" s="2" t="s">
        <v>35</v>
      </c>
      <c r="F821" s="2" t="s">
        <v>50</v>
      </c>
      <c r="G821" s="2" t="s">
        <v>51</v>
      </c>
      <c r="H821" s="4" t="s">
        <v>18</v>
      </c>
      <c r="I821" s="5">
        <v>40.000000000000007</v>
      </c>
      <c r="J821" s="6">
        <v>175</v>
      </c>
      <c r="K821" s="7">
        <v>70000.000000000015</v>
      </c>
      <c r="L821" s="7">
        <v>21000.000000000004</v>
      </c>
      <c r="M821" s="8">
        <v>0.3</v>
      </c>
      <c r="N821" s="2" t="s">
        <v>23</v>
      </c>
      <c r="O821">
        <f t="shared" si="96"/>
        <v>2020</v>
      </c>
      <c r="P821">
        <f t="shared" si="97"/>
        <v>11</v>
      </c>
      <c r="Q821" t="str">
        <f t="shared" si="98"/>
        <v>nov</v>
      </c>
      <c r="R821" t="str">
        <f t="shared" si="99"/>
        <v>Minnesota</v>
      </c>
      <c r="S821" t="str">
        <f t="shared" si="100"/>
        <v>2020-11</v>
      </c>
      <c r="T821">
        <f>IF(AND(COUNTIF(Calculs!$Q$2:$Q$12,$O821)&gt;0,COUNTIF(Calculs!$S$2:$S$12,$E821)&gt;0,COUNTIF(Calculs!$U$2:$U$12,$H821)&gt;0),1,0)</f>
        <v>1</v>
      </c>
      <c r="U821">
        <f t="shared" si="101"/>
        <v>70000.000000000015</v>
      </c>
      <c r="V821">
        <f t="shared" si="102"/>
        <v>175</v>
      </c>
      <c r="W821">
        <f t="shared" si="103"/>
        <v>21000.000000000004</v>
      </c>
    </row>
    <row r="822" spans="1:23" ht="15.75" customHeight="1" x14ac:dyDescent="0.3">
      <c r="A822" s="2" t="s">
        <v>13</v>
      </c>
      <c r="B822" s="2">
        <v>1185732</v>
      </c>
      <c r="C822" s="3">
        <v>44153</v>
      </c>
      <c r="D822" s="12" t="str" cm="1">
        <f t="array" ref="D822">_xlfn.SWITCH(WEEKDAY(C822,2), 1, "Lundi", 2, "Mardi", 3, "Mercredi", 4, "Jeudi", 5, "Vendredi", 6, "Samedi", 7, "Dimanche", "Erreur")</f>
        <v>Mercredi</v>
      </c>
      <c r="E822" s="2" t="s">
        <v>35</v>
      </c>
      <c r="F822" s="2" t="s">
        <v>50</v>
      </c>
      <c r="G822" s="2" t="s">
        <v>51</v>
      </c>
      <c r="H822" s="4" t="s">
        <v>19</v>
      </c>
      <c r="I822" s="5">
        <v>35</v>
      </c>
      <c r="J822" s="6">
        <v>175</v>
      </c>
      <c r="K822" s="7">
        <v>61250</v>
      </c>
      <c r="L822" s="7">
        <v>18375</v>
      </c>
      <c r="M822" s="8">
        <v>0.3</v>
      </c>
      <c r="N822" s="2" t="s">
        <v>23</v>
      </c>
      <c r="O822">
        <f t="shared" si="96"/>
        <v>2020</v>
      </c>
      <c r="P822">
        <f t="shared" si="97"/>
        <v>11</v>
      </c>
      <c r="Q822" t="str">
        <f t="shared" si="98"/>
        <v>nov</v>
      </c>
      <c r="R822" t="str">
        <f t="shared" si="99"/>
        <v>Minnesota</v>
      </c>
      <c r="S822" t="str">
        <f t="shared" si="100"/>
        <v>2020-11</v>
      </c>
      <c r="T822">
        <f>IF(AND(COUNTIF(Calculs!$Q$2:$Q$12,$O822)&gt;0,COUNTIF(Calculs!$S$2:$S$12,$E822)&gt;0,COUNTIF(Calculs!$U$2:$U$12,$H822)&gt;0),1,0)</f>
        <v>1</v>
      </c>
      <c r="U822">
        <f t="shared" si="101"/>
        <v>61250</v>
      </c>
      <c r="V822">
        <f t="shared" si="102"/>
        <v>175</v>
      </c>
      <c r="W822">
        <f t="shared" si="103"/>
        <v>18375</v>
      </c>
    </row>
    <row r="823" spans="1:23" ht="15.75" customHeight="1" x14ac:dyDescent="0.3">
      <c r="A823" s="2" t="s">
        <v>13</v>
      </c>
      <c r="B823" s="2">
        <v>1185732</v>
      </c>
      <c r="C823" s="3">
        <v>44154</v>
      </c>
      <c r="D823" s="12" t="str" cm="1">
        <f t="array" ref="D823">_xlfn.SWITCH(WEEKDAY(C823,2), 1, "Lundi", 2, "Mardi", 3, "Mercredi", 4, "Jeudi", 5, "Vendredi", 6, "Samedi", 7, "Dimanche", "Erreur")</f>
        <v>Jeudi</v>
      </c>
      <c r="E823" s="2" t="s">
        <v>35</v>
      </c>
      <c r="F823" s="2" t="s">
        <v>50</v>
      </c>
      <c r="G823" s="2" t="s">
        <v>51</v>
      </c>
      <c r="H823" s="4" t="s">
        <v>20</v>
      </c>
      <c r="I823" s="5">
        <v>35</v>
      </c>
      <c r="J823" s="6">
        <v>150</v>
      </c>
      <c r="K823" s="7">
        <v>52500</v>
      </c>
      <c r="L823" s="7">
        <v>18375</v>
      </c>
      <c r="M823" s="8">
        <v>0.35000000000000003</v>
      </c>
      <c r="N823" s="2" t="s">
        <v>23</v>
      </c>
      <c r="O823">
        <f t="shared" si="96"/>
        <v>2020</v>
      </c>
      <c r="P823">
        <f t="shared" si="97"/>
        <v>11</v>
      </c>
      <c r="Q823" t="str">
        <f t="shared" si="98"/>
        <v>nov</v>
      </c>
      <c r="R823" t="str">
        <f t="shared" si="99"/>
        <v>Minnesota</v>
      </c>
      <c r="S823" t="str">
        <f t="shared" si="100"/>
        <v>2020-11</v>
      </c>
      <c r="T823">
        <f>IF(AND(COUNTIF(Calculs!$Q$2:$Q$12,$O823)&gt;0,COUNTIF(Calculs!$S$2:$S$12,$E823)&gt;0,COUNTIF(Calculs!$U$2:$U$12,$H823)&gt;0),1,0)</f>
        <v>1</v>
      </c>
      <c r="U823">
        <f t="shared" si="101"/>
        <v>52500</v>
      </c>
      <c r="V823">
        <f t="shared" si="102"/>
        <v>150</v>
      </c>
      <c r="W823">
        <f t="shared" si="103"/>
        <v>18375</v>
      </c>
    </row>
    <row r="824" spans="1:23" ht="15.75" customHeight="1" x14ac:dyDescent="0.3">
      <c r="A824" s="2" t="s">
        <v>13</v>
      </c>
      <c r="B824" s="2">
        <v>1185732</v>
      </c>
      <c r="C824" s="3">
        <v>44155</v>
      </c>
      <c r="D824" s="12" t="str" cm="1">
        <f t="array" ref="D824">_xlfn.SWITCH(WEEKDAY(C824,2), 1, "Lundi", 2, "Mardi", 3, "Mercredi", 4, "Jeudi", 5, "Vendredi", 6, "Samedi", 7, "Dimanche", "Erreur")</f>
        <v>Vendredi</v>
      </c>
      <c r="E824" s="2" t="s">
        <v>35</v>
      </c>
      <c r="F824" s="2" t="s">
        <v>50</v>
      </c>
      <c r="G824" s="2" t="s">
        <v>51</v>
      </c>
      <c r="H824" s="4" t="s">
        <v>21</v>
      </c>
      <c r="I824" s="5">
        <v>50</v>
      </c>
      <c r="J824" s="6">
        <v>150</v>
      </c>
      <c r="K824" s="7">
        <v>75000</v>
      </c>
      <c r="L824" s="7">
        <v>22500</v>
      </c>
      <c r="M824" s="8">
        <v>0.3</v>
      </c>
      <c r="N824" s="2" t="s">
        <v>23</v>
      </c>
      <c r="O824">
        <f t="shared" si="96"/>
        <v>2020</v>
      </c>
      <c r="P824">
        <f t="shared" si="97"/>
        <v>11</v>
      </c>
      <c r="Q824" t="str">
        <f t="shared" si="98"/>
        <v>nov</v>
      </c>
      <c r="R824" t="str">
        <f t="shared" si="99"/>
        <v>Minnesota</v>
      </c>
      <c r="S824" t="str">
        <f t="shared" si="100"/>
        <v>2020-11</v>
      </c>
      <c r="T824">
        <f>IF(AND(COUNTIF(Calculs!$Q$2:$Q$12,$O824)&gt;0,COUNTIF(Calculs!$S$2:$S$12,$E824)&gt;0,COUNTIF(Calculs!$U$2:$U$12,$H824)&gt;0),1,0)</f>
        <v>1</v>
      </c>
      <c r="U824">
        <f t="shared" si="101"/>
        <v>75000</v>
      </c>
      <c r="V824">
        <f t="shared" si="102"/>
        <v>150</v>
      </c>
      <c r="W824">
        <f t="shared" si="103"/>
        <v>22500</v>
      </c>
    </row>
    <row r="825" spans="1:23" ht="15.75" customHeight="1" x14ac:dyDescent="0.3">
      <c r="A825" s="2" t="s">
        <v>13</v>
      </c>
      <c r="B825" s="2">
        <v>1185732</v>
      </c>
      <c r="C825" s="3">
        <v>44156</v>
      </c>
      <c r="D825" s="12" t="str" cm="1">
        <f t="array" ref="D825">_xlfn.SWITCH(WEEKDAY(C825,2), 1, "Lundi", 2, "Mardi", 3, "Mercredi", 4, "Jeudi", 5, "Vendredi", 6, "Samedi", 7, "Dimanche", "Erreur")</f>
        <v>Samedi</v>
      </c>
      <c r="E825" s="2" t="s">
        <v>35</v>
      </c>
      <c r="F825" s="2" t="s">
        <v>50</v>
      </c>
      <c r="G825" s="2" t="s">
        <v>51</v>
      </c>
      <c r="H825" s="4" t="s">
        <v>22</v>
      </c>
      <c r="I825" s="5">
        <v>55.000000000000007</v>
      </c>
      <c r="J825" s="6">
        <v>325</v>
      </c>
      <c r="K825" s="7">
        <v>178750.00000000003</v>
      </c>
      <c r="L825" s="7">
        <v>80437.500000000015</v>
      </c>
      <c r="M825" s="8">
        <v>0.45</v>
      </c>
      <c r="N825" s="2" t="s">
        <v>23</v>
      </c>
      <c r="O825">
        <f t="shared" si="96"/>
        <v>2020</v>
      </c>
      <c r="P825">
        <f t="shared" si="97"/>
        <v>11</v>
      </c>
      <c r="Q825" t="str">
        <f t="shared" si="98"/>
        <v>nov</v>
      </c>
      <c r="R825" t="str">
        <f t="shared" si="99"/>
        <v>Minnesota</v>
      </c>
      <c r="S825" t="str">
        <f t="shared" si="100"/>
        <v>2020-11</v>
      </c>
      <c r="T825">
        <f>IF(AND(COUNTIF(Calculs!$Q$2:$Q$12,$O825)&gt;0,COUNTIF(Calculs!$S$2:$S$12,$E825)&gt;0,COUNTIF(Calculs!$U$2:$U$12,$H825)&gt;0),1,0)</f>
        <v>1</v>
      </c>
      <c r="U825">
        <f t="shared" si="101"/>
        <v>178750.00000000003</v>
      </c>
      <c r="V825">
        <f t="shared" si="102"/>
        <v>325</v>
      </c>
      <c r="W825">
        <f t="shared" si="103"/>
        <v>80437.500000000015</v>
      </c>
    </row>
    <row r="826" spans="1:23" ht="15.75" customHeight="1" x14ac:dyDescent="0.3">
      <c r="A826" s="2" t="s">
        <v>13</v>
      </c>
      <c r="B826" s="2">
        <v>1185732</v>
      </c>
      <c r="C826" s="3">
        <v>44157</v>
      </c>
      <c r="D826" s="12" t="str" cm="1">
        <f t="array" ref="D826">_xlfn.SWITCH(WEEKDAY(C826,2), 1, "Lundi", 2, "Mardi", 3, "Mercredi", 4, "Jeudi", 5, "Vendredi", 6, "Samedi", 7, "Dimanche", "Erreur")</f>
        <v>Dimanche</v>
      </c>
      <c r="E826" s="2" t="s">
        <v>35</v>
      </c>
      <c r="F826" s="2" t="s">
        <v>50</v>
      </c>
      <c r="G826" s="2" t="s">
        <v>51</v>
      </c>
      <c r="H826" s="4" t="s">
        <v>16</v>
      </c>
      <c r="I826" s="5">
        <v>50</v>
      </c>
      <c r="J826" s="6">
        <v>550</v>
      </c>
      <c r="K826" s="7">
        <v>275000</v>
      </c>
      <c r="L826" s="7">
        <v>96250.000000000015</v>
      </c>
      <c r="M826" s="8">
        <v>0.35000000000000003</v>
      </c>
      <c r="N826" s="2" t="s">
        <v>23</v>
      </c>
      <c r="O826">
        <f t="shared" si="96"/>
        <v>2020</v>
      </c>
      <c r="P826">
        <f t="shared" si="97"/>
        <v>11</v>
      </c>
      <c r="Q826" t="str">
        <f t="shared" si="98"/>
        <v>nov</v>
      </c>
      <c r="R826" t="str">
        <f t="shared" si="99"/>
        <v>Minnesota</v>
      </c>
      <c r="S826" t="str">
        <f t="shared" si="100"/>
        <v>2020-11</v>
      </c>
      <c r="T826">
        <f>IF(AND(COUNTIF(Calculs!$Q$2:$Q$12,$O826)&gt;0,COUNTIF(Calculs!$S$2:$S$12,$E826)&gt;0,COUNTIF(Calculs!$U$2:$U$12,$H826)&gt;0),1,0)</f>
        <v>1</v>
      </c>
      <c r="U826">
        <f t="shared" si="101"/>
        <v>275000</v>
      </c>
      <c r="V826">
        <f t="shared" si="102"/>
        <v>550</v>
      </c>
      <c r="W826">
        <f t="shared" si="103"/>
        <v>96250.000000000015</v>
      </c>
    </row>
    <row r="827" spans="1:23" ht="15.75" customHeight="1" x14ac:dyDescent="0.3">
      <c r="A827" s="2" t="s">
        <v>13</v>
      </c>
      <c r="B827" s="2">
        <v>1185732</v>
      </c>
      <c r="C827" s="3">
        <v>44158</v>
      </c>
      <c r="D827" s="12" t="str" cm="1">
        <f t="array" ref="D827">_xlfn.SWITCH(WEEKDAY(C827,2), 1, "Lundi", 2, "Mardi", 3, "Mercredi", 4, "Jeudi", 5, "Vendredi", 6, "Samedi", 7, "Dimanche", "Erreur")</f>
        <v>Lundi</v>
      </c>
      <c r="E827" s="2" t="s">
        <v>35</v>
      </c>
      <c r="F827" s="2" t="s">
        <v>50</v>
      </c>
      <c r="G827" s="2" t="s">
        <v>51</v>
      </c>
      <c r="H827" s="4" t="s">
        <v>18</v>
      </c>
      <c r="I827" s="5">
        <v>45.000000000000007</v>
      </c>
      <c r="J827" s="6">
        <v>300</v>
      </c>
      <c r="K827" s="7">
        <v>135000.00000000003</v>
      </c>
      <c r="L827" s="7">
        <v>40500.000000000007</v>
      </c>
      <c r="M827" s="8">
        <v>0.3</v>
      </c>
      <c r="N827" s="2" t="s">
        <v>23</v>
      </c>
      <c r="O827">
        <f t="shared" si="96"/>
        <v>2020</v>
      </c>
      <c r="P827">
        <f t="shared" si="97"/>
        <v>11</v>
      </c>
      <c r="Q827" t="str">
        <f t="shared" si="98"/>
        <v>nov</v>
      </c>
      <c r="R827" t="str">
        <f t="shared" si="99"/>
        <v>Minnesota</v>
      </c>
      <c r="S827" t="str">
        <f t="shared" si="100"/>
        <v>2020-11</v>
      </c>
      <c r="T827">
        <f>IF(AND(COUNTIF(Calculs!$Q$2:$Q$12,$O827)&gt;0,COUNTIF(Calculs!$S$2:$S$12,$E827)&gt;0,COUNTIF(Calculs!$U$2:$U$12,$H827)&gt;0),1,0)</f>
        <v>1</v>
      </c>
      <c r="U827">
        <f t="shared" si="101"/>
        <v>135000.00000000003</v>
      </c>
      <c r="V827">
        <f t="shared" si="102"/>
        <v>300</v>
      </c>
      <c r="W827">
        <f t="shared" si="103"/>
        <v>40500.000000000007</v>
      </c>
    </row>
    <row r="828" spans="1:23" ht="15.75" customHeight="1" x14ac:dyDescent="0.3">
      <c r="A828" s="2" t="s">
        <v>13</v>
      </c>
      <c r="B828" s="2">
        <v>1185732</v>
      </c>
      <c r="C828" s="3">
        <v>44159</v>
      </c>
      <c r="D828" s="12" t="str" cm="1">
        <f t="array" ref="D828">_xlfn.SWITCH(WEEKDAY(C828,2), 1, "Lundi", 2, "Mardi", 3, "Mercredi", 4, "Jeudi", 5, "Vendredi", 6, "Samedi", 7, "Dimanche", "Erreur")</f>
        <v>Mardi</v>
      </c>
      <c r="E828" s="2" t="s">
        <v>35</v>
      </c>
      <c r="F828" s="2" t="s">
        <v>50</v>
      </c>
      <c r="G828" s="2" t="s">
        <v>51</v>
      </c>
      <c r="H828" s="4" t="s">
        <v>19</v>
      </c>
      <c r="I828" s="5">
        <v>40</v>
      </c>
      <c r="J828" s="6">
        <v>225</v>
      </c>
      <c r="K828" s="7">
        <v>90000</v>
      </c>
      <c r="L828" s="7">
        <v>27000</v>
      </c>
      <c r="M828" s="8">
        <v>0.3</v>
      </c>
      <c r="N828" s="2" t="s">
        <v>23</v>
      </c>
      <c r="O828">
        <f t="shared" si="96"/>
        <v>2020</v>
      </c>
      <c r="P828">
        <f t="shared" si="97"/>
        <v>11</v>
      </c>
      <c r="Q828" t="str">
        <f t="shared" si="98"/>
        <v>nov</v>
      </c>
      <c r="R828" t="str">
        <f t="shared" si="99"/>
        <v>Minnesota</v>
      </c>
      <c r="S828" t="str">
        <f t="shared" si="100"/>
        <v>2020-11</v>
      </c>
      <c r="T828">
        <f>IF(AND(COUNTIF(Calculs!$Q$2:$Q$12,$O828)&gt;0,COUNTIF(Calculs!$S$2:$S$12,$E828)&gt;0,COUNTIF(Calculs!$U$2:$U$12,$H828)&gt;0),1,0)</f>
        <v>1</v>
      </c>
      <c r="U828">
        <f t="shared" si="101"/>
        <v>90000</v>
      </c>
      <c r="V828">
        <f t="shared" si="102"/>
        <v>225</v>
      </c>
      <c r="W828">
        <f t="shared" si="103"/>
        <v>27000</v>
      </c>
    </row>
    <row r="829" spans="1:23" ht="15.75" customHeight="1" x14ac:dyDescent="0.3">
      <c r="A829" s="2" t="s">
        <v>13</v>
      </c>
      <c r="B829" s="2">
        <v>1185732</v>
      </c>
      <c r="C829" s="3">
        <v>44160</v>
      </c>
      <c r="D829" s="12" t="str" cm="1">
        <f t="array" ref="D829">_xlfn.SWITCH(WEEKDAY(C829,2), 1, "Lundi", 2, "Mardi", 3, "Mercredi", 4, "Jeudi", 5, "Vendredi", 6, "Samedi", 7, "Dimanche", "Erreur")</f>
        <v>Mercredi</v>
      </c>
      <c r="E829" s="2" t="s">
        <v>35</v>
      </c>
      <c r="F829" s="2" t="s">
        <v>50</v>
      </c>
      <c r="G829" s="2" t="s">
        <v>51</v>
      </c>
      <c r="H829" s="4" t="s">
        <v>20</v>
      </c>
      <c r="I829" s="5">
        <v>40</v>
      </c>
      <c r="J829" s="6">
        <v>175</v>
      </c>
      <c r="K829" s="7">
        <v>70000</v>
      </c>
      <c r="L829" s="7">
        <v>24500.000000000004</v>
      </c>
      <c r="M829" s="8">
        <v>0.35000000000000003</v>
      </c>
      <c r="N829" s="2" t="s">
        <v>23</v>
      </c>
      <c r="O829">
        <f t="shared" si="96"/>
        <v>2020</v>
      </c>
      <c r="P829">
        <f t="shared" si="97"/>
        <v>11</v>
      </c>
      <c r="Q829" t="str">
        <f t="shared" si="98"/>
        <v>nov</v>
      </c>
      <c r="R829" t="str">
        <f t="shared" si="99"/>
        <v>Minnesota</v>
      </c>
      <c r="S829" t="str">
        <f t="shared" si="100"/>
        <v>2020-11</v>
      </c>
      <c r="T829">
        <f>IF(AND(COUNTIF(Calculs!$Q$2:$Q$12,$O829)&gt;0,COUNTIF(Calculs!$S$2:$S$12,$E829)&gt;0,COUNTIF(Calculs!$U$2:$U$12,$H829)&gt;0),1,0)</f>
        <v>1</v>
      </c>
      <c r="U829">
        <f t="shared" si="101"/>
        <v>70000</v>
      </c>
      <c r="V829">
        <f t="shared" si="102"/>
        <v>175</v>
      </c>
      <c r="W829">
        <f t="shared" si="103"/>
        <v>24500.000000000004</v>
      </c>
    </row>
    <row r="830" spans="1:23" ht="15.75" customHeight="1" x14ac:dyDescent="0.3">
      <c r="A830" s="2" t="s">
        <v>13</v>
      </c>
      <c r="B830" s="2">
        <v>1185732</v>
      </c>
      <c r="C830" s="3">
        <v>44161</v>
      </c>
      <c r="D830" s="12" t="str" cm="1">
        <f t="array" ref="D830">_xlfn.SWITCH(WEEKDAY(C830,2), 1, "Lundi", 2, "Mardi", 3, "Mercredi", 4, "Jeudi", 5, "Vendredi", 6, "Samedi", 7, "Dimanche", "Erreur")</f>
        <v>Jeudi</v>
      </c>
      <c r="E830" s="2" t="s">
        <v>35</v>
      </c>
      <c r="F830" s="2" t="s">
        <v>50</v>
      </c>
      <c r="G830" s="2" t="s">
        <v>51</v>
      </c>
      <c r="H830" s="4" t="s">
        <v>21</v>
      </c>
      <c r="I830" s="5">
        <v>50</v>
      </c>
      <c r="J830" s="6">
        <v>200</v>
      </c>
      <c r="K830" s="7">
        <v>100000</v>
      </c>
      <c r="L830" s="7">
        <v>30000</v>
      </c>
      <c r="M830" s="8">
        <v>0.3</v>
      </c>
      <c r="N830" s="2" t="s">
        <v>23</v>
      </c>
      <c r="O830">
        <f t="shared" si="96"/>
        <v>2020</v>
      </c>
      <c r="P830">
        <f t="shared" si="97"/>
        <v>11</v>
      </c>
      <c r="Q830" t="str">
        <f t="shared" si="98"/>
        <v>nov</v>
      </c>
      <c r="R830" t="str">
        <f t="shared" si="99"/>
        <v>Minnesota</v>
      </c>
      <c r="S830" t="str">
        <f t="shared" si="100"/>
        <v>2020-11</v>
      </c>
      <c r="T830">
        <f>IF(AND(COUNTIF(Calculs!$Q$2:$Q$12,$O830)&gt;0,COUNTIF(Calculs!$S$2:$S$12,$E830)&gt;0,COUNTIF(Calculs!$U$2:$U$12,$H830)&gt;0),1,0)</f>
        <v>1</v>
      </c>
      <c r="U830">
        <f t="shared" si="101"/>
        <v>100000</v>
      </c>
      <c r="V830">
        <f t="shared" si="102"/>
        <v>200</v>
      </c>
      <c r="W830">
        <f t="shared" si="103"/>
        <v>30000</v>
      </c>
    </row>
    <row r="831" spans="1:23" ht="15.75" customHeight="1" x14ac:dyDescent="0.3">
      <c r="A831" s="2" t="s">
        <v>13</v>
      </c>
      <c r="B831" s="2">
        <v>1185732</v>
      </c>
      <c r="C831" s="3">
        <v>44162</v>
      </c>
      <c r="D831" s="12" t="str" cm="1">
        <f t="array" ref="D831">_xlfn.SWITCH(WEEKDAY(C831,2), 1, "Lundi", 2, "Mardi", 3, "Mercredi", 4, "Jeudi", 5, "Vendredi", 6, "Samedi", 7, "Dimanche", "Erreur")</f>
        <v>Vendredi</v>
      </c>
      <c r="E831" s="2" t="s">
        <v>35</v>
      </c>
      <c r="F831" s="2" t="s">
        <v>50</v>
      </c>
      <c r="G831" s="2" t="s">
        <v>51</v>
      </c>
      <c r="H831" s="4" t="s">
        <v>22</v>
      </c>
      <c r="I831" s="5">
        <v>55.000000000000007</v>
      </c>
      <c r="J831" s="6">
        <v>375</v>
      </c>
      <c r="K831" s="7">
        <v>206250.00000000003</v>
      </c>
      <c r="L831" s="7">
        <v>92812.500000000015</v>
      </c>
      <c r="M831" s="8">
        <v>0.45</v>
      </c>
      <c r="N831" s="2" t="s">
        <v>23</v>
      </c>
      <c r="O831">
        <f t="shared" si="96"/>
        <v>2020</v>
      </c>
      <c r="P831">
        <f t="shared" si="97"/>
        <v>11</v>
      </c>
      <c r="Q831" t="str">
        <f t="shared" si="98"/>
        <v>nov</v>
      </c>
      <c r="R831" t="str">
        <f t="shared" si="99"/>
        <v>Minnesota</v>
      </c>
      <c r="S831" t="str">
        <f t="shared" si="100"/>
        <v>2020-11</v>
      </c>
      <c r="T831">
        <f>IF(AND(COUNTIF(Calculs!$Q$2:$Q$12,$O831)&gt;0,COUNTIF(Calculs!$S$2:$S$12,$E831)&gt;0,COUNTIF(Calculs!$U$2:$U$12,$H831)&gt;0),1,0)</f>
        <v>1</v>
      </c>
      <c r="U831">
        <f t="shared" si="101"/>
        <v>206250.00000000003</v>
      </c>
      <c r="V831">
        <f t="shared" si="102"/>
        <v>375</v>
      </c>
      <c r="W831">
        <f t="shared" si="103"/>
        <v>92812.500000000015</v>
      </c>
    </row>
    <row r="832" spans="1:23" ht="15.75" customHeight="1" x14ac:dyDescent="0.3">
      <c r="A832" s="2" t="s">
        <v>13</v>
      </c>
      <c r="B832" s="2">
        <v>1185732</v>
      </c>
      <c r="C832" s="3">
        <v>44163</v>
      </c>
      <c r="D832" s="12" t="str" cm="1">
        <f t="array" ref="D832">_xlfn.SWITCH(WEEKDAY(C832,2), 1, "Lundi", 2, "Mardi", 3, "Mercredi", 4, "Jeudi", 5, "Vendredi", 6, "Samedi", 7, "Dimanche", "Erreur")</f>
        <v>Samedi</v>
      </c>
      <c r="E832" s="2" t="s">
        <v>35</v>
      </c>
      <c r="F832" s="2" t="s">
        <v>50</v>
      </c>
      <c r="G832" s="2" t="s">
        <v>51</v>
      </c>
      <c r="H832" s="4" t="s">
        <v>16</v>
      </c>
      <c r="I832" s="5">
        <v>50</v>
      </c>
      <c r="J832" s="6">
        <v>525</v>
      </c>
      <c r="K832" s="7">
        <v>262500</v>
      </c>
      <c r="L832" s="7">
        <v>91875.000000000015</v>
      </c>
      <c r="M832" s="8">
        <v>0.35000000000000003</v>
      </c>
      <c r="N832" s="2" t="s">
        <v>23</v>
      </c>
      <c r="O832">
        <f t="shared" si="96"/>
        <v>2020</v>
      </c>
      <c r="P832">
        <f t="shared" si="97"/>
        <v>11</v>
      </c>
      <c r="Q832" t="str">
        <f t="shared" si="98"/>
        <v>nov</v>
      </c>
      <c r="R832" t="str">
        <f t="shared" si="99"/>
        <v>Minnesota</v>
      </c>
      <c r="S832" t="str">
        <f t="shared" si="100"/>
        <v>2020-11</v>
      </c>
      <c r="T832">
        <f>IF(AND(COUNTIF(Calculs!$Q$2:$Q$12,$O832)&gt;0,COUNTIF(Calculs!$S$2:$S$12,$E832)&gt;0,COUNTIF(Calculs!$U$2:$U$12,$H832)&gt;0),1,0)</f>
        <v>1</v>
      </c>
      <c r="U832">
        <f t="shared" si="101"/>
        <v>262500</v>
      </c>
      <c r="V832">
        <f t="shared" si="102"/>
        <v>525</v>
      </c>
      <c r="W832">
        <f t="shared" si="103"/>
        <v>91875.000000000015</v>
      </c>
    </row>
    <row r="833" spans="1:23" ht="15.75" customHeight="1" x14ac:dyDescent="0.3">
      <c r="A833" s="2" t="s">
        <v>13</v>
      </c>
      <c r="B833" s="2">
        <v>1185732</v>
      </c>
      <c r="C833" s="3">
        <v>44164</v>
      </c>
      <c r="D833" s="12" t="str" cm="1">
        <f t="array" ref="D833">_xlfn.SWITCH(WEEKDAY(C833,2), 1, "Lundi", 2, "Mardi", 3, "Mercredi", 4, "Jeudi", 5, "Vendredi", 6, "Samedi", 7, "Dimanche", "Erreur")</f>
        <v>Dimanche</v>
      </c>
      <c r="E833" s="2" t="s">
        <v>35</v>
      </c>
      <c r="F833" s="2" t="s">
        <v>50</v>
      </c>
      <c r="G833" s="2" t="s">
        <v>51</v>
      </c>
      <c r="H833" s="4" t="s">
        <v>18</v>
      </c>
      <c r="I833" s="5">
        <v>45.000000000000007</v>
      </c>
      <c r="J833" s="6">
        <v>300</v>
      </c>
      <c r="K833" s="7">
        <v>135000.00000000003</v>
      </c>
      <c r="L833" s="7">
        <v>40500.000000000007</v>
      </c>
      <c r="M833" s="8">
        <v>0.3</v>
      </c>
      <c r="N833" s="2" t="s">
        <v>23</v>
      </c>
      <c r="O833">
        <f t="shared" si="96"/>
        <v>2020</v>
      </c>
      <c r="P833">
        <f t="shared" si="97"/>
        <v>11</v>
      </c>
      <c r="Q833" t="str">
        <f t="shared" si="98"/>
        <v>nov</v>
      </c>
      <c r="R833" t="str">
        <f t="shared" si="99"/>
        <v>Minnesota</v>
      </c>
      <c r="S833" t="str">
        <f t="shared" si="100"/>
        <v>2020-11</v>
      </c>
      <c r="T833">
        <f>IF(AND(COUNTIF(Calculs!$Q$2:$Q$12,$O833)&gt;0,COUNTIF(Calculs!$S$2:$S$12,$E833)&gt;0,COUNTIF(Calculs!$U$2:$U$12,$H833)&gt;0),1,0)</f>
        <v>1</v>
      </c>
      <c r="U833">
        <f t="shared" si="101"/>
        <v>135000.00000000003</v>
      </c>
      <c r="V833">
        <f t="shared" si="102"/>
        <v>300</v>
      </c>
      <c r="W833">
        <f t="shared" si="103"/>
        <v>40500.000000000007</v>
      </c>
    </row>
    <row r="834" spans="1:23" ht="15.75" customHeight="1" x14ac:dyDescent="0.3">
      <c r="A834" s="2" t="s">
        <v>13</v>
      </c>
      <c r="B834" s="2">
        <v>1185732</v>
      </c>
      <c r="C834" s="3">
        <v>44165</v>
      </c>
      <c r="D834" s="12" t="str" cm="1">
        <f t="array" ref="D834">_xlfn.SWITCH(WEEKDAY(C834,2), 1, "Lundi", 2, "Mardi", 3, "Mercredi", 4, "Jeudi", 5, "Vendredi", 6, "Samedi", 7, "Dimanche", "Erreur")</f>
        <v>Lundi</v>
      </c>
      <c r="E834" s="2" t="s">
        <v>35</v>
      </c>
      <c r="F834" s="2" t="s">
        <v>50</v>
      </c>
      <c r="G834" s="2" t="s">
        <v>51</v>
      </c>
      <c r="H834" s="4" t="s">
        <v>19</v>
      </c>
      <c r="I834" s="5">
        <v>40</v>
      </c>
      <c r="J834" s="6">
        <v>225</v>
      </c>
      <c r="K834" s="7">
        <v>90000</v>
      </c>
      <c r="L834" s="7">
        <v>27000</v>
      </c>
      <c r="M834" s="8">
        <v>0.3</v>
      </c>
      <c r="N834" s="2" t="s">
        <v>23</v>
      </c>
      <c r="O834">
        <f t="shared" si="96"/>
        <v>2020</v>
      </c>
      <c r="P834">
        <f t="shared" si="97"/>
        <v>11</v>
      </c>
      <c r="Q834" t="str">
        <f t="shared" si="98"/>
        <v>nov</v>
      </c>
      <c r="R834" t="str">
        <f t="shared" si="99"/>
        <v>Minnesota</v>
      </c>
      <c r="S834" t="str">
        <f t="shared" si="100"/>
        <v>2020-11</v>
      </c>
      <c r="T834">
        <f>IF(AND(COUNTIF(Calculs!$Q$2:$Q$12,$O834)&gt;0,COUNTIF(Calculs!$S$2:$S$12,$E834)&gt;0,COUNTIF(Calculs!$U$2:$U$12,$H834)&gt;0),1,0)</f>
        <v>1</v>
      </c>
      <c r="U834">
        <f t="shared" si="101"/>
        <v>90000</v>
      </c>
      <c r="V834">
        <f t="shared" si="102"/>
        <v>225</v>
      </c>
      <c r="W834">
        <f t="shared" si="103"/>
        <v>27000</v>
      </c>
    </row>
    <row r="835" spans="1:23" ht="15.75" customHeight="1" x14ac:dyDescent="0.3">
      <c r="A835" s="2" t="s">
        <v>13</v>
      </c>
      <c r="B835" s="2">
        <v>1185732</v>
      </c>
      <c r="C835" s="3">
        <v>44166</v>
      </c>
      <c r="D835" s="12" t="str" cm="1">
        <f t="array" ref="D835">_xlfn.SWITCH(WEEKDAY(C835,2), 1, "Lundi", 2, "Mardi", 3, "Mercredi", 4, "Jeudi", 5, "Vendredi", 6, "Samedi", 7, "Dimanche", "Erreur")</f>
        <v>Mardi</v>
      </c>
      <c r="E835" s="2" t="s">
        <v>35</v>
      </c>
      <c r="F835" s="2" t="s">
        <v>50</v>
      </c>
      <c r="G835" s="2" t="s">
        <v>51</v>
      </c>
      <c r="H835" s="4" t="s">
        <v>20</v>
      </c>
      <c r="I835" s="5">
        <v>35</v>
      </c>
      <c r="J835" s="6">
        <v>175</v>
      </c>
      <c r="K835" s="7">
        <v>61250</v>
      </c>
      <c r="L835" s="7">
        <v>21437.500000000004</v>
      </c>
      <c r="M835" s="8">
        <v>0.35000000000000003</v>
      </c>
      <c r="N835" s="2" t="s">
        <v>23</v>
      </c>
      <c r="O835">
        <f t="shared" ref="O835:O898" si="104">YEAR($C835)</f>
        <v>2020</v>
      </c>
      <c r="P835">
        <f t="shared" ref="P835:P898" si="105">MONTH($C835)</f>
        <v>12</v>
      </c>
      <c r="Q835" t="str">
        <f t="shared" ref="Q835:Q898" si="106">TEXT($C835,"mmm")</f>
        <v>déc</v>
      </c>
      <c r="R835" t="str">
        <f t="shared" ref="R835:R898" si="107">SUBSTITUTE(SUBSTITUTE($F835,"Sud ","South "),"Ouest ","West ")</f>
        <v>Minnesota</v>
      </c>
      <c r="S835" t="str">
        <f t="shared" ref="S835:S898" si="108">TEXT($C835,"aaaa-mm")</f>
        <v>2020-12</v>
      </c>
      <c r="T835">
        <f>IF(AND(COUNTIF(Calculs!$Q$2:$Q$12,$O835)&gt;0,COUNTIF(Calculs!$S$2:$S$12,$E835)&gt;0,COUNTIF(Calculs!$U$2:$U$12,$H835)&gt;0),1,0)</f>
        <v>1</v>
      </c>
      <c r="U835">
        <f t="shared" ref="U835:U898" si="109">$K835*$T835</f>
        <v>61250</v>
      </c>
      <c r="V835">
        <f t="shared" ref="V835:V898" si="110">$J835*$T835</f>
        <v>175</v>
      </c>
      <c r="W835">
        <f t="shared" ref="W835:W898" si="111">$L835*$T835</f>
        <v>21437.500000000004</v>
      </c>
    </row>
    <row r="836" spans="1:23" ht="15.75" customHeight="1" x14ac:dyDescent="0.3">
      <c r="A836" s="2" t="s">
        <v>13</v>
      </c>
      <c r="B836" s="2">
        <v>1185732</v>
      </c>
      <c r="C836" s="3">
        <v>44167</v>
      </c>
      <c r="D836" s="12" t="str" cm="1">
        <f t="array" ref="D836">_xlfn.SWITCH(WEEKDAY(C836,2), 1, "Lundi", 2, "Mardi", 3, "Mercredi", 4, "Jeudi", 5, "Vendredi", 6, "Samedi", 7, "Dimanche", "Erreur")</f>
        <v>Mercredi</v>
      </c>
      <c r="E836" s="2" t="s">
        <v>35</v>
      </c>
      <c r="F836" s="2" t="s">
        <v>50</v>
      </c>
      <c r="G836" s="2" t="s">
        <v>51</v>
      </c>
      <c r="H836" s="4" t="s">
        <v>21</v>
      </c>
      <c r="I836" s="5">
        <v>45</v>
      </c>
      <c r="J836" s="6">
        <v>150</v>
      </c>
      <c r="K836" s="7">
        <v>67500</v>
      </c>
      <c r="L836" s="7">
        <v>20250</v>
      </c>
      <c r="M836" s="8">
        <v>0.3</v>
      </c>
      <c r="N836" s="2" t="s">
        <v>23</v>
      </c>
      <c r="O836">
        <f t="shared" si="104"/>
        <v>2020</v>
      </c>
      <c r="P836">
        <f t="shared" si="105"/>
        <v>12</v>
      </c>
      <c r="Q836" t="str">
        <f t="shared" si="106"/>
        <v>déc</v>
      </c>
      <c r="R836" t="str">
        <f t="shared" si="107"/>
        <v>Minnesota</v>
      </c>
      <c r="S836" t="str">
        <f t="shared" si="108"/>
        <v>2020-12</v>
      </c>
      <c r="T836">
        <f>IF(AND(COUNTIF(Calculs!$Q$2:$Q$12,$O836)&gt;0,COUNTIF(Calculs!$S$2:$S$12,$E836)&gt;0,COUNTIF(Calculs!$U$2:$U$12,$H836)&gt;0),1,0)</f>
        <v>1</v>
      </c>
      <c r="U836">
        <f t="shared" si="109"/>
        <v>67500</v>
      </c>
      <c r="V836">
        <f t="shared" si="110"/>
        <v>150</v>
      </c>
      <c r="W836">
        <f t="shared" si="111"/>
        <v>20250</v>
      </c>
    </row>
    <row r="837" spans="1:23" ht="15.75" customHeight="1" x14ac:dyDescent="0.3">
      <c r="A837" s="2" t="s">
        <v>13</v>
      </c>
      <c r="B837" s="2">
        <v>1185732</v>
      </c>
      <c r="C837" s="3">
        <v>44168</v>
      </c>
      <c r="D837" s="12" t="str" cm="1">
        <f t="array" ref="D837">_xlfn.SWITCH(WEEKDAY(C837,2), 1, "Lundi", 2, "Mardi", 3, "Mercredi", 4, "Jeudi", 5, "Vendredi", 6, "Samedi", 7, "Dimanche", "Erreur")</f>
        <v>Jeudi</v>
      </c>
      <c r="E837" s="2" t="s">
        <v>35</v>
      </c>
      <c r="F837" s="2" t="s">
        <v>50</v>
      </c>
      <c r="G837" s="2" t="s">
        <v>51</v>
      </c>
      <c r="H837" s="4" t="s">
        <v>22</v>
      </c>
      <c r="I837" s="5">
        <v>50</v>
      </c>
      <c r="J837" s="6">
        <v>325</v>
      </c>
      <c r="K837" s="7">
        <v>162500</v>
      </c>
      <c r="L837" s="7">
        <v>73125</v>
      </c>
      <c r="M837" s="8">
        <v>0.45</v>
      </c>
      <c r="N837" s="2" t="s">
        <v>23</v>
      </c>
      <c r="O837">
        <f t="shared" si="104"/>
        <v>2020</v>
      </c>
      <c r="P837">
        <f t="shared" si="105"/>
        <v>12</v>
      </c>
      <c r="Q837" t="str">
        <f t="shared" si="106"/>
        <v>déc</v>
      </c>
      <c r="R837" t="str">
        <f t="shared" si="107"/>
        <v>Minnesota</v>
      </c>
      <c r="S837" t="str">
        <f t="shared" si="108"/>
        <v>2020-12</v>
      </c>
      <c r="T837">
        <f>IF(AND(COUNTIF(Calculs!$Q$2:$Q$12,$O837)&gt;0,COUNTIF(Calculs!$S$2:$S$12,$E837)&gt;0,COUNTIF(Calculs!$U$2:$U$12,$H837)&gt;0),1,0)</f>
        <v>1</v>
      </c>
      <c r="U837">
        <f t="shared" si="109"/>
        <v>162500</v>
      </c>
      <c r="V837">
        <f t="shared" si="110"/>
        <v>325</v>
      </c>
      <c r="W837">
        <f t="shared" si="111"/>
        <v>73125</v>
      </c>
    </row>
    <row r="838" spans="1:23" ht="15.75" customHeight="1" x14ac:dyDescent="0.3">
      <c r="A838" s="2" t="s">
        <v>13</v>
      </c>
      <c r="B838" s="2">
        <v>1185732</v>
      </c>
      <c r="C838" s="3">
        <v>44169</v>
      </c>
      <c r="D838" s="12" t="str" cm="1">
        <f t="array" ref="D838">_xlfn.SWITCH(WEEKDAY(C838,2), 1, "Lundi", 2, "Mardi", 3, "Mercredi", 4, "Jeudi", 5, "Vendredi", 6, "Samedi", 7, "Dimanche", "Erreur")</f>
        <v>Vendredi</v>
      </c>
      <c r="E838" s="2" t="s">
        <v>35</v>
      </c>
      <c r="F838" s="2" t="s">
        <v>50</v>
      </c>
      <c r="G838" s="2" t="s">
        <v>51</v>
      </c>
      <c r="H838" s="4" t="s">
        <v>16</v>
      </c>
      <c r="I838" s="5">
        <v>45</v>
      </c>
      <c r="J838" s="6">
        <v>450</v>
      </c>
      <c r="K838" s="7">
        <v>202500</v>
      </c>
      <c r="L838" s="7">
        <v>70875</v>
      </c>
      <c r="M838" s="8">
        <v>0.35000000000000003</v>
      </c>
      <c r="N838" s="2" t="s">
        <v>23</v>
      </c>
      <c r="O838">
        <f t="shared" si="104"/>
        <v>2020</v>
      </c>
      <c r="P838">
        <f t="shared" si="105"/>
        <v>12</v>
      </c>
      <c r="Q838" t="str">
        <f t="shared" si="106"/>
        <v>déc</v>
      </c>
      <c r="R838" t="str">
        <f t="shared" si="107"/>
        <v>Minnesota</v>
      </c>
      <c r="S838" t="str">
        <f t="shared" si="108"/>
        <v>2020-12</v>
      </c>
      <c r="T838">
        <f>IF(AND(COUNTIF(Calculs!$Q$2:$Q$12,$O838)&gt;0,COUNTIF(Calculs!$S$2:$S$12,$E838)&gt;0,COUNTIF(Calculs!$U$2:$U$12,$H838)&gt;0),1,0)</f>
        <v>1</v>
      </c>
      <c r="U838">
        <f t="shared" si="109"/>
        <v>202500</v>
      </c>
      <c r="V838">
        <f t="shared" si="110"/>
        <v>450</v>
      </c>
      <c r="W838">
        <f t="shared" si="111"/>
        <v>70875</v>
      </c>
    </row>
    <row r="839" spans="1:23" ht="15.75" customHeight="1" x14ac:dyDescent="0.3">
      <c r="A839" s="2" t="s">
        <v>13</v>
      </c>
      <c r="B839" s="2">
        <v>1185732</v>
      </c>
      <c r="C839" s="3">
        <v>44170</v>
      </c>
      <c r="D839" s="12" t="str" cm="1">
        <f t="array" ref="D839">_xlfn.SWITCH(WEEKDAY(C839,2), 1, "Lundi", 2, "Mardi", 3, "Mercredi", 4, "Jeudi", 5, "Vendredi", 6, "Samedi", 7, "Dimanche", "Erreur")</f>
        <v>Samedi</v>
      </c>
      <c r="E839" s="2" t="s">
        <v>35</v>
      </c>
      <c r="F839" s="2" t="s">
        <v>50</v>
      </c>
      <c r="G839" s="2" t="s">
        <v>51</v>
      </c>
      <c r="H839" s="4" t="s">
        <v>18</v>
      </c>
      <c r="I839" s="5">
        <v>40.000000000000007</v>
      </c>
      <c r="J839" s="6">
        <v>250</v>
      </c>
      <c r="K839" s="7">
        <v>100000.00000000001</v>
      </c>
      <c r="L839" s="7">
        <v>30000.000000000004</v>
      </c>
      <c r="M839" s="8">
        <v>0.3</v>
      </c>
      <c r="N839" s="2" t="s">
        <v>23</v>
      </c>
      <c r="O839">
        <f t="shared" si="104"/>
        <v>2020</v>
      </c>
      <c r="P839">
        <f t="shared" si="105"/>
        <v>12</v>
      </c>
      <c r="Q839" t="str">
        <f t="shared" si="106"/>
        <v>déc</v>
      </c>
      <c r="R839" t="str">
        <f t="shared" si="107"/>
        <v>Minnesota</v>
      </c>
      <c r="S839" t="str">
        <f t="shared" si="108"/>
        <v>2020-12</v>
      </c>
      <c r="T839">
        <f>IF(AND(COUNTIF(Calculs!$Q$2:$Q$12,$O839)&gt;0,COUNTIF(Calculs!$S$2:$S$12,$E839)&gt;0,COUNTIF(Calculs!$U$2:$U$12,$H839)&gt;0),1,0)</f>
        <v>1</v>
      </c>
      <c r="U839">
        <f t="shared" si="109"/>
        <v>100000.00000000001</v>
      </c>
      <c r="V839">
        <f t="shared" si="110"/>
        <v>250</v>
      </c>
      <c r="W839">
        <f t="shared" si="111"/>
        <v>30000.000000000004</v>
      </c>
    </row>
    <row r="840" spans="1:23" ht="15.75" customHeight="1" x14ac:dyDescent="0.3">
      <c r="A840" s="2" t="s">
        <v>13</v>
      </c>
      <c r="B840" s="2">
        <v>1185732</v>
      </c>
      <c r="C840" s="3">
        <v>44171</v>
      </c>
      <c r="D840" s="12" t="str" cm="1">
        <f t="array" ref="D840">_xlfn.SWITCH(WEEKDAY(C840,2), 1, "Lundi", 2, "Mardi", 3, "Mercredi", 4, "Jeudi", 5, "Vendredi", 6, "Samedi", 7, "Dimanche", "Erreur")</f>
        <v>Dimanche</v>
      </c>
      <c r="E840" s="2" t="s">
        <v>35</v>
      </c>
      <c r="F840" s="2" t="s">
        <v>50</v>
      </c>
      <c r="G840" s="2" t="s">
        <v>51</v>
      </c>
      <c r="H840" s="4" t="s">
        <v>19</v>
      </c>
      <c r="I840" s="5">
        <v>25</v>
      </c>
      <c r="J840" s="6">
        <v>150</v>
      </c>
      <c r="K840" s="7">
        <v>37500</v>
      </c>
      <c r="L840" s="7">
        <v>11250</v>
      </c>
      <c r="M840" s="8">
        <v>0.3</v>
      </c>
      <c r="N840" s="2" t="s">
        <v>23</v>
      </c>
      <c r="O840">
        <f t="shared" si="104"/>
        <v>2020</v>
      </c>
      <c r="P840">
        <f t="shared" si="105"/>
        <v>12</v>
      </c>
      <c r="Q840" t="str">
        <f t="shared" si="106"/>
        <v>déc</v>
      </c>
      <c r="R840" t="str">
        <f t="shared" si="107"/>
        <v>Minnesota</v>
      </c>
      <c r="S840" t="str">
        <f t="shared" si="108"/>
        <v>2020-12</v>
      </c>
      <c r="T840">
        <f>IF(AND(COUNTIF(Calculs!$Q$2:$Q$12,$O840)&gt;0,COUNTIF(Calculs!$S$2:$S$12,$E840)&gt;0,COUNTIF(Calculs!$U$2:$U$12,$H840)&gt;0),1,0)</f>
        <v>1</v>
      </c>
      <c r="U840">
        <f t="shared" si="109"/>
        <v>37500</v>
      </c>
      <c r="V840">
        <f t="shared" si="110"/>
        <v>150</v>
      </c>
      <c r="W840">
        <f t="shared" si="111"/>
        <v>11250</v>
      </c>
    </row>
    <row r="841" spans="1:23" ht="15.75" customHeight="1" x14ac:dyDescent="0.3">
      <c r="A841" s="2" t="s">
        <v>13</v>
      </c>
      <c r="B841" s="2">
        <v>1185732</v>
      </c>
      <c r="C841" s="3">
        <v>44172</v>
      </c>
      <c r="D841" s="12" t="str" cm="1">
        <f t="array" ref="D841">_xlfn.SWITCH(WEEKDAY(C841,2), 1, "Lundi", 2, "Mardi", 3, "Mercredi", 4, "Jeudi", 5, "Vendredi", 6, "Samedi", 7, "Dimanche", "Erreur")</f>
        <v>Lundi</v>
      </c>
      <c r="E841" s="2" t="s">
        <v>35</v>
      </c>
      <c r="F841" s="2" t="s">
        <v>50</v>
      </c>
      <c r="G841" s="2" t="s">
        <v>51</v>
      </c>
      <c r="H841" s="4" t="s">
        <v>20</v>
      </c>
      <c r="I841" s="5">
        <v>25</v>
      </c>
      <c r="J841" s="6">
        <v>125</v>
      </c>
      <c r="K841" s="7">
        <v>31250</v>
      </c>
      <c r="L841" s="7">
        <v>10937.500000000002</v>
      </c>
      <c r="M841" s="8">
        <v>0.35000000000000003</v>
      </c>
      <c r="N841" s="2" t="s">
        <v>23</v>
      </c>
      <c r="O841">
        <f t="shared" si="104"/>
        <v>2020</v>
      </c>
      <c r="P841">
        <f t="shared" si="105"/>
        <v>12</v>
      </c>
      <c r="Q841" t="str">
        <f t="shared" si="106"/>
        <v>déc</v>
      </c>
      <c r="R841" t="str">
        <f t="shared" si="107"/>
        <v>Minnesota</v>
      </c>
      <c r="S841" t="str">
        <f t="shared" si="108"/>
        <v>2020-12</v>
      </c>
      <c r="T841">
        <f>IF(AND(COUNTIF(Calculs!$Q$2:$Q$12,$O841)&gt;0,COUNTIF(Calculs!$S$2:$S$12,$E841)&gt;0,COUNTIF(Calculs!$U$2:$U$12,$H841)&gt;0),1,0)</f>
        <v>1</v>
      </c>
      <c r="U841">
        <f t="shared" si="109"/>
        <v>31250</v>
      </c>
      <c r="V841">
        <f t="shared" si="110"/>
        <v>125</v>
      </c>
      <c r="W841">
        <f t="shared" si="111"/>
        <v>10937.500000000002</v>
      </c>
    </row>
    <row r="842" spans="1:23" ht="15.75" customHeight="1" x14ac:dyDescent="0.3">
      <c r="A842" s="2" t="s">
        <v>13</v>
      </c>
      <c r="B842" s="2">
        <v>1185732</v>
      </c>
      <c r="C842" s="3">
        <v>44173</v>
      </c>
      <c r="D842" s="12" t="str" cm="1">
        <f t="array" ref="D842">_xlfn.SWITCH(WEEKDAY(C842,2), 1, "Lundi", 2, "Mardi", 3, "Mercredi", 4, "Jeudi", 5, "Vendredi", 6, "Samedi", 7, "Dimanche", "Erreur")</f>
        <v>Mardi</v>
      </c>
      <c r="E842" s="2" t="s">
        <v>35</v>
      </c>
      <c r="F842" s="2" t="s">
        <v>50</v>
      </c>
      <c r="G842" s="2" t="s">
        <v>51</v>
      </c>
      <c r="H842" s="4" t="s">
        <v>21</v>
      </c>
      <c r="I842" s="5">
        <v>35</v>
      </c>
      <c r="J842" s="6">
        <v>125</v>
      </c>
      <c r="K842" s="7">
        <v>43750</v>
      </c>
      <c r="L842" s="7">
        <v>13125</v>
      </c>
      <c r="M842" s="8">
        <v>0.3</v>
      </c>
      <c r="N842" s="2" t="s">
        <v>23</v>
      </c>
      <c r="O842">
        <f t="shared" si="104"/>
        <v>2020</v>
      </c>
      <c r="P842">
        <f t="shared" si="105"/>
        <v>12</v>
      </c>
      <c r="Q842" t="str">
        <f t="shared" si="106"/>
        <v>déc</v>
      </c>
      <c r="R842" t="str">
        <f t="shared" si="107"/>
        <v>Minnesota</v>
      </c>
      <c r="S842" t="str">
        <f t="shared" si="108"/>
        <v>2020-12</v>
      </c>
      <c r="T842">
        <f>IF(AND(COUNTIF(Calculs!$Q$2:$Q$12,$O842)&gt;0,COUNTIF(Calculs!$S$2:$S$12,$E842)&gt;0,COUNTIF(Calculs!$U$2:$U$12,$H842)&gt;0),1,0)</f>
        <v>1</v>
      </c>
      <c r="U842">
        <f t="shared" si="109"/>
        <v>43750</v>
      </c>
      <c r="V842">
        <f t="shared" si="110"/>
        <v>125</v>
      </c>
      <c r="W842">
        <f t="shared" si="111"/>
        <v>13125</v>
      </c>
    </row>
    <row r="843" spans="1:23" ht="15.75" customHeight="1" x14ac:dyDescent="0.3">
      <c r="A843" s="2" t="s">
        <v>13</v>
      </c>
      <c r="B843" s="2">
        <v>1185732</v>
      </c>
      <c r="C843" s="3">
        <v>44174</v>
      </c>
      <c r="D843" s="12" t="str" cm="1">
        <f t="array" ref="D843">_xlfn.SWITCH(WEEKDAY(C843,2), 1, "Lundi", 2, "Mardi", 3, "Mercredi", 4, "Jeudi", 5, "Vendredi", 6, "Samedi", 7, "Dimanche", "Erreur")</f>
        <v>Mercredi</v>
      </c>
      <c r="E843" s="2" t="s">
        <v>35</v>
      </c>
      <c r="F843" s="2" t="s">
        <v>50</v>
      </c>
      <c r="G843" s="2" t="s">
        <v>51</v>
      </c>
      <c r="H843" s="4" t="s">
        <v>22</v>
      </c>
      <c r="I843" s="5">
        <v>40</v>
      </c>
      <c r="J843" s="6">
        <v>200</v>
      </c>
      <c r="K843" s="7">
        <v>80000</v>
      </c>
      <c r="L843" s="7">
        <v>36000</v>
      </c>
      <c r="M843" s="8">
        <v>0.45</v>
      </c>
      <c r="N843" s="2" t="s">
        <v>23</v>
      </c>
      <c r="O843">
        <f t="shared" si="104"/>
        <v>2020</v>
      </c>
      <c r="P843">
        <f t="shared" si="105"/>
        <v>12</v>
      </c>
      <c r="Q843" t="str">
        <f t="shared" si="106"/>
        <v>déc</v>
      </c>
      <c r="R843" t="str">
        <f t="shared" si="107"/>
        <v>Minnesota</v>
      </c>
      <c r="S843" t="str">
        <f t="shared" si="108"/>
        <v>2020-12</v>
      </c>
      <c r="T843">
        <f>IF(AND(COUNTIF(Calculs!$Q$2:$Q$12,$O843)&gt;0,COUNTIF(Calculs!$S$2:$S$12,$E843)&gt;0,COUNTIF(Calculs!$U$2:$U$12,$H843)&gt;0),1,0)</f>
        <v>1</v>
      </c>
      <c r="U843">
        <f t="shared" si="109"/>
        <v>80000</v>
      </c>
      <c r="V843">
        <f t="shared" si="110"/>
        <v>200</v>
      </c>
      <c r="W843">
        <f t="shared" si="111"/>
        <v>36000</v>
      </c>
    </row>
    <row r="844" spans="1:23" ht="15.75" customHeight="1" x14ac:dyDescent="0.3">
      <c r="A844" s="2" t="s">
        <v>13</v>
      </c>
      <c r="B844" s="2">
        <v>1185732</v>
      </c>
      <c r="C844" s="3">
        <v>44175</v>
      </c>
      <c r="D844" s="12" t="str" cm="1">
        <f t="array" ref="D844">_xlfn.SWITCH(WEEKDAY(C844,2), 1, "Lundi", 2, "Mardi", 3, "Mercredi", 4, "Jeudi", 5, "Vendredi", 6, "Samedi", 7, "Dimanche", "Erreur")</f>
        <v>Jeudi</v>
      </c>
      <c r="E844" s="2" t="s">
        <v>35</v>
      </c>
      <c r="F844" s="2" t="s">
        <v>50</v>
      </c>
      <c r="G844" s="2" t="s">
        <v>51</v>
      </c>
      <c r="H844" s="4" t="s">
        <v>16</v>
      </c>
      <c r="I844" s="5">
        <v>44.999999999999993</v>
      </c>
      <c r="J844" s="6">
        <v>375</v>
      </c>
      <c r="K844" s="7">
        <v>168749.99999999997</v>
      </c>
      <c r="L844" s="7">
        <v>59062.499999999993</v>
      </c>
      <c r="M844" s="8">
        <v>0.35000000000000003</v>
      </c>
      <c r="N844" s="2" t="s">
        <v>23</v>
      </c>
      <c r="O844">
        <f t="shared" si="104"/>
        <v>2020</v>
      </c>
      <c r="P844">
        <f t="shared" si="105"/>
        <v>12</v>
      </c>
      <c r="Q844" t="str">
        <f t="shared" si="106"/>
        <v>déc</v>
      </c>
      <c r="R844" t="str">
        <f t="shared" si="107"/>
        <v>Minnesota</v>
      </c>
      <c r="S844" t="str">
        <f t="shared" si="108"/>
        <v>2020-12</v>
      </c>
      <c r="T844">
        <f>IF(AND(COUNTIF(Calculs!$Q$2:$Q$12,$O844)&gt;0,COUNTIF(Calculs!$S$2:$S$12,$E844)&gt;0,COUNTIF(Calculs!$U$2:$U$12,$H844)&gt;0),1,0)</f>
        <v>1</v>
      </c>
      <c r="U844">
        <f t="shared" si="109"/>
        <v>168749.99999999997</v>
      </c>
      <c r="V844">
        <f t="shared" si="110"/>
        <v>375</v>
      </c>
      <c r="W844">
        <f t="shared" si="111"/>
        <v>59062.499999999993</v>
      </c>
    </row>
    <row r="845" spans="1:23" ht="15.75" customHeight="1" x14ac:dyDescent="0.3">
      <c r="A845" s="2" t="s">
        <v>13</v>
      </c>
      <c r="B845" s="2">
        <v>1185732</v>
      </c>
      <c r="C845" s="3">
        <v>44176</v>
      </c>
      <c r="D845" s="12" t="str" cm="1">
        <f t="array" ref="D845">_xlfn.SWITCH(WEEKDAY(C845,2), 1, "Lundi", 2, "Mardi", 3, "Mercredi", 4, "Jeudi", 5, "Vendredi", 6, "Samedi", 7, "Dimanche", "Erreur")</f>
        <v>Vendredi</v>
      </c>
      <c r="E845" s="2" t="s">
        <v>35</v>
      </c>
      <c r="F845" s="2" t="s">
        <v>50</v>
      </c>
      <c r="G845" s="2" t="s">
        <v>51</v>
      </c>
      <c r="H845" s="4" t="s">
        <v>18</v>
      </c>
      <c r="I845" s="5">
        <v>35</v>
      </c>
      <c r="J845" s="6">
        <v>200</v>
      </c>
      <c r="K845" s="7">
        <v>70000</v>
      </c>
      <c r="L845" s="7">
        <v>21000</v>
      </c>
      <c r="M845" s="8">
        <v>0.3</v>
      </c>
      <c r="N845" s="2" t="s">
        <v>23</v>
      </c>
      <c r="O845">
        <f t="shared" si="104"/>
        <v>2020</v>
      </c>
      <c r="P845">
        <f t="shared" si="105"/>
        <v>12</v>
      </c>
      <c r="Q845" t="str">
        <f t="shared" si="106"/>
        <v>déc</v>
      </c>
      <c r="R845" t="str">
        <f t="shared" si="107"/>
        <v>Minnesota</v>
      </c>
      <c r="S845" t="str">
        <f t="shared" si="108"/>
        <v>2020-12</v>
      </c>
      <c r="T845">
        <f>IF(AND(COUNTIF(Calculs!$Q$2:$Q$12,$O845)&gt;0,COUNTIF(Calculs!$S$2:$S$12,$E845)&gt;0,COUNTIF(Calculs!$U$2:$U$12,$H845)&gt;0),1,0)</f>
        <v>1</v>
      </c>
      <c r="U845">
        <f t="shared" si="109"/>
        <v>70000</v>
      </c>
      <c r="V845">
        <f t="shared" si="110"/>
        <v>200</v>
      </c>
      <c r="W845">
        <f t="shared" si="111"/>
        <v>21000</v>
      </c>
    </row>
    <row r="846" spans="1:23" ht="15.75" customHeight="1" x14ac:dyDescent="0.3">
      <c r="A846" s="2" t="s">
        <v>13</v>
      </c>
      <c r="B846" s="2">
        <v>1185732</v>
      </c>
      <c r="C846" s="3">
        <v>44177</v>
      </c>
      <c r="D846" s="12" t="str" cm="1">
        <f t="array" ref="D846">_xlfn.SWITCH(WEEKDAY(C846,2), 1, "Lundi", 2, "Mardi", 3, "Mercredi", 4, "Jeudi", 5, "Vendredi", 6, "Samedi", 7, "Dimanche", "Erreur")</f>
        <v>Samedi</v>
      </c>
      <c r="E846" s="2" t="s">
        <v>35</v>
      </c>
      <c r="F846" s="2" t="s">
        <v>50</v>
      </c>
      <c r="G846" s="2" t="s">
        <v>51</v>
      </c>
      <c r="H846" s="4" t="s">
        <v>19</v>
      </c>
      <c r="I846" s="5">
        <v>35</v>
      </c>
      <c r="J846" s="6">
        <v>100</v>
      </c>
      <c r="K846" s="7">
        <v>35000</v>
      </c>
      <c r="L846" s="7">
        <v>10500</v>
      </c>
      <c r="M846" s="8">
        <v>0.3</v>
      </c>
      <c r="N846" s="2" t="s">
        <v>23</v>
      </c>
      <c r="O846">
        <f t="shared" si="104"/>
        <v>2020</v>
      </c>
      <c r="P846">
        <f t="shared" si="105"/>
        <v>12</v>
      </c>
      <c r="Q846" t="str">
        <f t="shared" si="106"/>
        <v>déc</v>
      </c>
      <c r="R846" t="str">
        <f t="shared" si="107"/>
        <v>Minnesota</v>
      </c>
      <c r="S846" t="str">
        <f t="shared" si="108"/>
        <v>2020-12</v>
      </c>
      <c r="T846">
        <f>IF(AND(COUNTIF(Calculs!$Q$2:$Q$12,$O846)&gt;0,COUNTIF(Calculs!$S$2:$S$12,$E846)&gt;0,COUNTIF(Calculs!$U$2:$U$12,$H846)&gt;0),1,0)</f>
        <v>1</v>
      </c>
      <c r="U846">
        <f t="shared" si="109"/>
        <v>35000</v>
      </c>
      <c r="V846">
        <f t="shared" si="110"/>
        <v>100</v>
      </c>
      <c r="W846">
        <f t="shared" si="111"/>
        <v>10500</v>
      </c>
    </row>
    <row r="847" spans="1:23" ht="15.75" customHeight="1" x14ac:dyDescent="0.3">
      <c r="A847" s="2" t="s">
        <v>13</v>
      </c>
      <c r="B847" s="2">
        <v>1185732</v>
      </c>
      <c r="C847" s="3">
        <v>44178</v>
      </c>
      <c r="D847" s="12" t="str" cm="1">
        <f t="array" ref="D847">_xlfn.SWITCH(WEEKDAY(C847,2), 1, "Lundi", 2, "Mardi", 3, "Mercredi", 4, "Jeudi", 5, "Vendredi", 6, "Samedi", 7, "Dimanche", "Erreur")</f>
        <v>Dimanche</v>
      </c>
      <c r="E847" s="2" t="s">
        <v>35</v>
      </c>
      <c r="F847" s="2" t="s">
        <v>50</v>
      </c>
      <c r="G847" s="2" t="s">
        <v>51</v>
      </c>
      <c r="H847" s="4" t="s">
        <v>20</v>
      </c>
      <c r="I847" s="5">
        <v>35</v>
      </c>
      <c r="J847" s="6">
        <v>75</v>
      </c>
      <c r="K847" s="7">
        <v>26250</v>
      </c>
      <c r="L847" s="7">
        <v>9187.5</v>
      </c>
      <c r="M847" s="8">
        <v>0.35000000000000003</v>
      </c>
      <c r="N847" s="2" t="s">
        <v>23</v>
      </c>
      <c r="O847">
        <f t="shared" si="104"/>
        <v>2020</v>
      </c>
      <c r="P847">
        <f t="shared" si="105"/>
        <v>12</v>
      </c>
      <c r="Q847" t="str">
        <f t="shared" si="106"/>
        <v>déc</v>
      </c>
      <c r="R847" t="str">
        <f t="shared" si="107"/>
        <v>Minnesota</v>
      </c>
      <c r="S847" t="str">
        <f t="shared" si="108"/>
        <v>2020-12</v>
      </c>
      <c r="T847">
        <f>IF(AND(COUNTIF(Calculs!$Q$2:$Q$12,$O847)&gt;0,COUNTIF(Calculs!$S$2:$S$12,$E847)&gt;0,COUNTIF(Calculs!$U$2:$U$12,$H847)&gt;0),1,0)</f>
        <v>1</v>
      </c>
      <c r="U847">
        <f t="shared" si="109"/>
        <v>26250</v>
      </c>
      <c r="V847">
        <f t="shared" si="110"/>
        <v>75</v>
      </c>
      <c r="W847">
        <f t="shared" si="111"/>
        <v>9187.5</v>
      </c>
    </row>
    <row r="848" spans="1:23" ht="15.75" customHeight="1" x14ac:dyDescent="0.3">
      <c r="A848" s="2" t="s">
        <v>13</v>
      </c>
      <c r="B848" s="2">
        <v>1185732</v>
      </c>
      <c r="C848" s="3">
        <v>44179</v>
      </c>
      <c r="D848" s="12" t="str" cm="1">
        <f t="array" ref="D848">_xlfn.SWITCH(WEEKDAY(C848,2), 1, "Lundi", 2, "Mardi", 3, "Mercredi", 4, "Jeudi", 5, "Vendredi", 6, "Samedi", 7, "Dimanche", "Erreur")</f>
        <v>Lundi</v>
      </c>
      <c r="E848" s="2" t="s">
        <v>35</v>
      </c>
      <c r="F848" s="2" t="s">
        <v>50</v>
      </c>
      <c r="G848" s="2" t="s">
        <v>51</v>
      </c>
      <c r="H848" s="4" t="s">
        <v>21</v>
      </c>
      <c r="I848" s="5">
        <v>44.999999999999993</v>
      </c>
      <c r="J848" s="6">
        <v>75</v>
      </c>
      <c r="K848" s="7">
        <v>33749.999999999993</v>
      </c>
      <c r="L848" s="7">
        <v>10124.999999999998</v>
      </c>
      <c r="M848" s="8">
        <v>0.3</v>
      </c>
      <c r="N848" s="2" t="s">
        <v>23</v>
      </c>
      <c r="O848">
        <f t="shared" si="104"/>
        <v>2020</v>
      </c>
      <c r="P848">
        <f t="shared" si="105"/>
        <v>12</v>
      </c>
      <c r="Q848" t="str">
        <f t="shared" si="106"/>
        <v>déc</v>
      </c>
      <c r="R848" t="str">
        <f t="shared" si="107"/>
        <v>Minnesota</v>
      </c>
      <c r="S848" t="str">
        <f t="shared" si="108"/>
        <v>2020-12</v>
      </c>
      <c r="T848">
        <f>IF(AND(COUNTIF(Calculs!$Q$2:$Q$12,$O848)&gt;0,COUNTIF(Calculs!$S$2:$S$12,$E848)&gt;0,COUNTIF(Calculs!$U$2:$U$12,$H848)&gt;0),1,0)</f>
        <v>1</v>
      </c>
      <c r="U848">
        <f t="shared" si="109"/>
        <v>33749.999999999993</v>
      </c>
      <c r="V848">
        <f t="shared" si="110"/>
        <v>75</v>
      </c>
      <c r="W848">
        <f t="shared" si="111"/>
        <v>10124.999999999998</v>
      </c>
    </row>
    <row r="849" spans="1:23" ht="15.75" customHeight="1" x14ac:dyDescent="0.3">
      <c r="A849" s="2" t="s">
        <v>13</v>
      </c>
      <c r="B849" s="2">
        <v>1185732</v>
      </c>
      <c r="C849" s="3">
        <v>44180</v>
      </c>
      <c r="D849" s="12" t="str" cm="1">
        <f t="array" ref="D849">_xlfn.SWITCH(WEEKDAY(C849,2), 1, "Lundi", 2, "Mardi", 3, "Mercredi", 4, "Jeudi", 5, "Vendredi", 6, "Samedi", 7, "Dimanche", "Erreur")</f>
        <v>Mardi</v>
      </c>
      <c r="E849" s="2" t="s">
        <v>35</v>
      </c>
      <c r="F849" s="2" t="s">
        <v>50</v>
      </c>
      <c r="G849" s="2" t="s">
        <v>51</v>
      </c>
      <c r="H849" s="4" t="s">
        <v>22</v>
      </c>
      <c r="I849" s="5">
        <v>49.999999999999986</v>
      </c>
      <c r="J849" s="6">
        <v>200</v>
      </c>
      <c r="K849" s="7">
        <v>99999.999999999971</v>
      </c>
      <c r="L849" s="7">
        <v>44999.999999999985</v>
      </c>
      <c r="M849" s="8">
        <v>0.45</v>
      </c>
      <c r="N849" s="2" t="s">
        <v>23</v>
      </c>
      <c r="O849">
        <f t="shared" si="104"/>
        <v>2020</v>
      </c>
      <c r="P849">
        <f t="shared" si="105"/>
        <v>12</v>
      </c>
      <c r="Q849" t="str">
        <f t="shared" si="106"/>
        <v>déc</v>
      </c>
      <c r="R849" t="str">
        <f t="shared" si="107"/>
        <v>Minnesota</v>
      </c>
      <c r="S849" t="str">
        <f t="shared" si="108"/>
        <v>2020-12</v>
      </c>
      <c r="T849">
        <f>IF(AND(COUNTIF(Calculs!$Q$2:$Q$12,$O849)&gt;0,COUNTIF(Calculs!$S$2:$S$12,$E849)&gt;0,COUNTIF(Calculs!$U$2:$U$12,$H849)&gt;0),1,0)</f>
        <v>1</v>
      </c>
      <c r="U849">
        <f t="shared" si="109"/>
        <v>99999.999999999971</v>
      </c>
      <c r="V849">
        <f t="shared" si="110"/>
        <v>200</v>
      </c>
      <c r="W849">
        <f t="shared" si="111"/>
        <v>44999.999999999985</v>
      </c>
    </row>
    <row r="850" spans="1:23" ht="15.75" customHeight="1" x14ac:dyDescent="0.3">
      <c r="A850" s="2" t="s">
        <v>13</v>
      </c>
      <c r="B850" s="2">
        <v>1185732</v>
      </c>
      <c r="C850" s="3">
        <v>44181</v>
      </c>
      <c r="D850" s="12" t="str" cm="1">
        <f t="array" ref="D850">_xlfn.SWITCH(WEEKDAY(C850,2), 1, "Lundi", 2, "Mardi", 3, "Mercredi", 4, "Jeudi", 5, "Vendredi", 6, "Samedi", 7, "Dimanche", "Erreur")</f>
        <v>Mercredi</v>
      </c>
      <c r="E850" s="2" t="s">
        <v>35</v>
      </c>
      <c r="F850" s="2" t="s">
        <v>50</v>
      </c>
      <c r="G850" s="2" t="s">
        <v>51</v>
      </c>
      <c r="H850" s="4" t="s">
        <v>16</v>
      </c>
      <c r="I850" s="5">
        <v>50</v>
      </c>
      <c r="J850" s="6">
        <v>350</v>
      </c>
      <c r="K850" s="7">
        <v>175000</v>
      </c>
      <c r="L850" s="7">
        <v>61250.000000000007</v>
      </c>
      <c r="M850" s="8">
        <v>0.35000000000000003</v>
      </c>
      <c r="N850" s="2" t="s">
        <v>23</v>
      </c>
      <c r="O850">
        <f t="shared" si="104"/>
        <v>2020</v>
      </c>
      <c r="P850">
        <f t="shared" si="105"/>
        <v>12</v>
      </c>
      <c r="Q850" t="str">
        <f t="shared" si="106"/>
        <v>déc</v>
      </c>
      <c r="R850" t="str">
        <f t="shared" si="107"/>
        <v>Minnesota</v>
      </c>
      <c r="S850" t="str">
        <f t="shared" si="108"/>
        <v>2020-12</v>
      </c>
      <c r="T850">
        <f>IF(AND(COUNTIF(Calculs!$Q$2:$Q$12,$O850)&gt;0,COUNTIF(Calculs!$S$2:$S$12,$E850)&gt;0,COUNTIF(Calculs!$U$2:$U$12,$H850)&gt;0),1,0)</f>
        <v>1</v>
      </c>
      <c r="U850">
        <f t="shared" si="109"/>
        <v>175000</v>
      </c>
      <c r="V850">
        <f t="shared" si="110"/>
        <v>350</v>
      </c>
      <c r="W850">
        <f t="shared" si="111"/>
        <v>61250.000000000007</v>
      </c>
    </row>
    <row r="851" spans="1:23" ht="15.75" customHeight="1" x14ac:dyDescent="0.3">
      <c r="A851" s="2" t="s">
        <v>13</v>
      </c>
      <c r="B851" s="2">
        <v>1185732</v>
      </c>
      <c r="C851" s="3">
        <v>44182</v>
      </c>
      <c r="D851" s="12" t="str" cm="1">
        <f t="array" ref="D851">_xlfn.SWITCH(WEEKDAY(C851,2), 1, "Lundi", 2, "Mardi", 3, "Mercredi", 4, "Jeudi", 5, "Vendredi", 6, "Samedi", 7, "Dimanche", "Erreur")</f>
        <v>Jeudi</v>
      </c>
      <c r="E851" s="2" t="s">
        <v>35</v>
      </c>
      <c r="F851" s="2" t="s">
        <v>50</v>
      </c>
      <c r="G851" s="2" t="s">
        <v>51</v>
      </c>
      <c r="H851" s="4" t="s">
        <v>18</v>
      </c>
      <c r="I851" s="5">
        <v>40</v>
      </c>
      <c r="J851" s="6">
        <v>200</v>
      </c>
      <c r="K851" s="7">
        <v>80000</v>
      </c>
      <c r="L851" s="7">
        <v>24000</v>
      </c>
      <c r="M851" s="8">
        <v>0.3</v>
      </c>
      <c r="N851" s="2" t="s">
        <v>23</v>
      </c>
      <c r="O851">
        <f t="shared" si="104"/>
        <v>2020</v>
      </c>
      <c r="P851">
        <f t="shared" si="105"/>
        <v>12</v>
      </c>
      <c r="Q851" t="str">
        <f t="shared" si="106"/>
        <v>déc</v>
      </c>
      <c r="R851" t="str">
        <f t="shared" si="107"/>
        <v>Minnesota</v>
      </c>
      <c r="S851" t="str">
        <f t="shared" si="108"/>
        <v>2020-12</v>
      </c>
      <c r="T851">
        <f>IF(AND(COUNTIF(Calculs!$Q$2:$Q$12,$O851)&gt;0,COUNTIF(Calculs!$S$2:$S$12,$E851)&gt;0,COUNTIF(Calculs!$U$2:$U$12,$H851)&gt;0),1,0)</f>
        <v>1</v>
      </c>
      <c r="U851">
        <f t="shared" si="109"/>
        <v>80000</v>
      </c>
      <c r="V851">
        <f t="shared" si="110"/>
        <v>200</v>
      </c>
      <c r="W851">
        <f t="shared" si="111"/>
        <v>24000</v>
      </c>
    </row>
    <row r="852" spans="1:23" ht="15.75" customHeight="1" x14ac:dyDescent="0.3">
      <c r="A852" s="2" t="s">
        <v>13</v>
      </c>
      <c r="B852" s="2">
        <v>1185732</v>
      </c>
      <c r="C852" s="3">
        <v>44183</v>
      </c>
      <c r="D852" s="12" t="str" cm="1">
        <f t="array" ref="D852">_xlfn.SWITCH(WEEKDAY(C852,2), 1, "Lundi", 2, "Mardi", 3, "Mercredi", 4, "Jeudi", 5, "Vendredi", 6, "Samedi", 7, "Dimanche", "Erreur")</f>
        <v>Vendredi</v>
      </c>
      <c r="E852" s="2" t="s">
        <v>35</v>
      </c>
      <c r="F852" s="2" t="s">
        <v>50</v>
      </c>
      <c r="G852" s="2" t="s">
        <v>51</v>
      </c>
      <c r="H852" s="4" t="s">
        <v>19</v>
      </c>
      <c r="I852" s="5">
        <v>40</v>
      </c>
      <c r="J852" s="6">
        <v>145</v>
      </c>
      <c r="K852" s="7">
        <v>58000</v>
      </c>
      <c r="L852" s="7">
        <v>17400</v>
      </c>
      <c r="M852" s="8">
        <v>0.3</v>
      </c>
      <c r="N852" s="2" t="s">
        <v>23</v>
      </c>
      <c r="O852">
        <f t="shared" si="104"/>
        <v>2020</v>
      </c>
      <c r="P852">
        <f t="shared" si="105"/>
        <v>12</v>
      </c>
      <c r="Q852" t="str">
        <f t="shared" si="106"/>
        <v>déc</v>
      </c>
      <c r="R852" t="str">
        <f t="shared" si="107"/>
        <v>Minnesota</v>
      </c>
      <c r="S852" t="str">
        <f t="shared" si="108"/>
        <v>2020-12</v>
      </c>
      <c r="T852">
        <f>IF(AND(COUNTIF(Calculs!$Q$2:$Q$12,$O852)&gt;0,COUNTIF(Calculs!$S$2:$S$12,$E852)&gt;0,COUNTIF(Calculs!$U$2:$U$12,$H852)&gt;0),1,0)</f>
        <v>1</v>
      </c>
      <c r="U852">
        <f t="shared" si="109"/>
        <v>58000</v>
      </c>
      <c r="V852">
        <f t="shared" si="110"/>
        <v>145</v>
      </c>
      <c r="W852">
        <f t="shared" si="111"/>
        <v>17400</v>
      </c>
    </row>
    <row r="853" spans="1:23" ht="15.75" customHeight="1" x14ac:dyDescent="0.3">
      <c r="A853" s="2" t="s">
        <v>13</v>
      </c>
      <c r="B853" s="2">
        <v>1185732</v>
      </c>
      <c r="C853" s="3">
        <v>44184</v>
      </c>
      <c r="D853" s="12" t="str" cm="1">
        <f t="array" ref="D853">_xlfn.SWITCH(WEEKDAY(C853,2), 1, "Lundi", 2, "Mardi", 3, "Mercredi", 4, "Jeudi", 5, "Vendredi", 6, "Samedi", 7, "Dimanche", "Erreur")</f>
        <v>Samedi</v>
      </c>
      <c r="E853" s="2" t="s">
        <v>35</v>
      </c>
      <c r="F853" s="2" t="s">
        <v>50</v>
      </c>
      <c r="G853" s="2" t="s">
        <v>51</v>
      </c>
      <c r="H853" s="4" t="s">
        <v>20</v>
      </c>
      <c r="I853" s="5">
        <v>40</v>
      </c>
      <c r="J853" s="6">
        <v>150</v>
      </c>
      <c r="K853" s="7">
        <v>60000</v>
      </c>
      <c r="L853" s="7">
        <v>21000.000000000004</v>
      </c>
      <c r="M853" s="8">
        <v>0.35000000000000003</v>
      </c>
      <c r="N853" s="2" t="s">
        <v>23</v>
      </c>
      <c r="O853">
        <f t="shared" si="104"/>
        <v>2020</v>
      </c>
      <c r="P853">
        <f t="shared" si="105"/>
        <v>12</v>
      </c>
      <c r="Q853" t="str">
        <f t="shared" si="106"/>
        <v>déc</v>
      </c>
      <c r="R853" t="str">
        <f t="shared" si="107"/>
        <v>Minnesota</v>
      </c>
      <c r="S853" t="str">
        <f t="shared" si="108"/>
        <v>2020-12</v>
      </c>
      <c r="T853">
        <f>IF(AND(COUNTIF(Calculs!$Q$2:$Q$12,$O853)&gt;0,COUNTIF(Calculs!$S$2:$S$12,$E853)&gt;0,COUNTIF(Calculs!$U$2:$U$12,$H853)&gt;0),1,0)</f>
        <v>1</v>
      </c>
      <c r="U853">
        <f t="shared" si="109"/>
        <v>60000</v>
      </c>
      <c r="V853">
        <f t="shared" si="110"/>
        <v>150</v>
      </c>
      <c r="W853">
        <f t="shared" si="111"/>
        <v>21000.000000000004</v>
      </c>
    </row>
    <row r="854" spans="1:23" ht="15.75" customHeight="1" x14ac:dyDescent="0.3">
      <c r="A854" s="2" t="s">
        <v>13</v>
      </c>
      <c r="B854" s="2">
        <v>1185732</v>
      </c>
      <c r="C854" s="3">
        <v>44185</v>
      </c>
      <c r="D854" s="12" t="str" cm="1">
        <f t="array" ref="D854">_xlfn.SWITCH(WEEKDAY(C854,2), 1, "Lundi", 2, "Mardi", 3, "Mercredi", 4, "Jeudi", 5, "Vendredi", 6, "Samedi", 7, "Dimanche", "Erreur")</f>
        <v>Dimanche</v>
      </c>
      <c r="E854" s="2" t="s">
        <v>35</v>
      </c>
      <c r="F854" s="2" t="s">
        <v>50</v>
      </c>
      <c r="G854" s="2" t="s">
        <v>51</v>
      </c>
      <c r="H854" s="4" t="s">
        <v>21</v>
      </c>
      <c r="I854" s="5">
        <v>54.999999999999993</v>
      </c>
      <c r="J854" s="6">
        <v>125</v>
      </c>
      <c r="K854" s="7">
        <v>68749.999999999985</v>
      </c>
      <c r="L854" s="7">
        <v>20624.999999999996</v>
      </c>
      <c r="M854" s="8">
        <v>0.3</v>
      </c>
      <c r="N854" s="2" t="s">
        <v>23</v>
      </c>
      <c r="O854">
        <f t="shared" si="104"/>
        <v>2020</v>
      </c>
      <c r="P854">
        <f t="shared" si="105"/>
        <v>12</v>
      </c>
      <c r="Q854" t="str">
        <f t="shared" si="106"/>
        <v>déc</v>
      </c>
      <c r="R854" t="str">
        <f t="shared" si="107"/>
        <v>Minnesota</v>
      </c>
      <c r="S854" t="str">
        <f t="shared" si="108"/>
        <v>2020-12</v>
      </c>
      <c r="T854">
        <f>IF(AND(COUNTIF(Calculs!$Q$2:$Q$12,$O854)&gt;0,COUNTIF(Calculs!$S$2:$S$12,$E854)&gt;0,COUNTIF(Calculs!$U$2:$U$12,$H854)&gt;0),1,0)</f>
        <v>1</v>
      </c>
      <c r="U854">
        <f t="shared" si="109"/>
        <v>68749.999999999985</v>
      </c>
      <c r="V854">
        <f t="shared" si="110"/>
        <v>125</v>
      </c>
      <c r="W854">
        <f t="shared" si="111"/>
        <v>20624.999999999996</v>
      </c>
    </row>
    <row r="855" spans="1:23" ht="15.75" customHeight="1" x14ac:dyDescent="0.3">
      <c r="A855" s="2" t="s">
        <v>13</v>
      </c>
      <c r="B855" s="2">
        <v>1185732</v>
      </c>
      <c r="C855" s="3">
        <v>44186</v>
      </c>
      <c r="D855" s="12" t="str" cm="1">
        <f t="array" ref="D855">_xlfn.SWITCH(WEEKDAY(C855,2), 1, "Lundi", 2, "Mardi", 3, "Mercredi", 4, "Jeudi", 5, "Vendredi", 6, "Samedi", 7, "Dimanche", "Erreur")</f>
        <v>Lundi</v>
      </c>
      <c r="E855" s="2" t="s">
        <v>35</v>
      </c>
      <c r="F855" s="2" t="s">
        <v>50</v>
      </c>
      <c r="G855" s="2" t="s">
        <v>51</v>
      </c>
      <c r="H855" s="4" t="s">
        <v>22</v>
      </c>
      <c r="I855" s="5">
        <v>59.999999999999986</v>
      </c>
      <c r="J855" s="6">
        <v>225</v>
      </c>
      <c r="K855" s="7">
        <v>134999.99999999997</v>
      </c>
      <c r="L855" s="7">
        <v>60749.999999999985</v>
      </c>
      <c r="M855" s="8">
        <v>0.45</v>
      </c>
      <c r="N855" s="2" t="s">
        <v>23</v>
      </c>
      <c r="O855">
        <f t="shared" si="104"/>
        <v>2020</v>
      </c>
      <c r="P855">
        <f t="shared" si="105"/>
        <v>12</v>
      </c>
      <c r="Q855" t="str">
        <f t="shared" si="106"/>
        <v>déc</v>
      </c>
      <c r="R855" t="str">
        <f t="shared" si="107"/>
        <v>Minnesota</v>
      </c>
      <c r="S855" t="str">
        <f t="shared" si="108"/>
        <v>2020-12</v>
      </c>
      <c r="T855">
        <f>IF(AND(COUNTIF(Calculs!$Q$2:$Q$12,$O855)&gt;0,COUNTIF(Calculs!$S$2:$S$12,$E855)&gt;0,COUNTIF(Calculs!$U$2:$U$12,$H855)&gt;0),1,0)</f>
        <v>1</v>
      </c>
      <c r="U855">
        <f t="shared" si="109"/>
        <v>134999.99999999997</v>
      </c>
      <c r="V855">
        <f t="shared" si="110"/>
        <v>225</v>
      </c>
      <c r="W855">
        <f t="shared" si="111"/>
        <v>60749.999999999985</v>
      </c>
    </row>
    <row r="856" spans="1:23" ht="15.75" customHeight="1" x14ac:dyDescent="0.3">
      <c r="A856" s="2" t="s">
        <v>13</v>
      </c>
      <c r="B856" s="2">
        <v>1185732</v>
      </c>
      <c r="C856" s="3">
        <v>44187</v>
      </c>
      <c r="D856" s="12" t="str" cm="1">
        <f t="array" ref="D856">_xlfn.SWITCH(WEEKDAY(C856,2), 1, "Lundi", 2, "Mardi", 3, "Mercredi", 4, "Jeudi", 5, "Vendredi", 6, "Samedi", 7, "Dimanche", "Erreur")</f>
        <v>Mardi</v>
      </c>
      <c r="E856" s="2" t="s">
        <v>35</v>
      </c>
      <c r="F856" s="2" t="s">
        <v>50</v>
      </c>
      <c r="G856" s="2" t="s">
        <v>51</v>
      </c>
      <c r="H856" s="4" t="s">
        <v>16</v>
      </c>
      <c r="I856" s="5">
        <v>54.999999999999993</v>
      </c>
      <c r="J856" s="6">
        <v>475</v>
      </c>
      <c r="K856" s="7">
        <v>261249.99999999997</v>
      </c>
      <c r="L856" s="7">
        <v>91437.5</v>
      </c>
      <c r="M856" s="8">
        <v>0.35000000000000003</v>
      </c>
      <c r="N856" s="2" t="s">
        <v>23</v>
      </c>
      <c r="O856">
        <f t="shared" si="104"/>
        <v>2020</v>
      </c>
      <c r="P856">
        <f t="shared" si="105"/>
        <v>12</v>
      </c>
      <c r="Q856" t="str">
        <f t="shared" si="106"/>
        <v>déc</v>
      </c>
      <c r="R856" t="str">
        <f t="shared" si="107"/>
        <v>Minnesota</v>
      </c>
      <c r="S856" t="str">
        <f t="shared" si="108"/>
        <v>2020-12</v>
      </c>
      <c r="T856">
        <f>IF(AND(COUNTIF(Calculs!$Q$2:$Q$12,$O856)&gt;0,COUNTIF(Calculs!$S$2:$S$12,$E856)&gt;0,COUNTIF(Calculs!$U$2:$U$12,$H856)&gt;0),1,0)</f>
        <v>1</v>
      </c>
      <c r="U856">
        <f t="shared" si="109"/>
        <v>261249.99999999997</v>
      </c>
      <c r="V856">
        <f t="shared" si="110"/>
        <v>475</v>
      </c>
      <c r="W856">
        <f t="shared" si="111"/>
        <v>91437.5</v>
      </c>
    </row>
    <row r="857" spans="1:23" ht="15.75" customHeight="1" x14ac:dyDescent="0.3">
      <c r="A857" s="2" t="s">
        <v>13</v>
      </c>
      <c r="B857" s="2">
        <v>1185732</v>
      </c>
      <c r="C857" s="3">
        <v>44188</v>
      </c>
      <c r="D857" s="12" t="str" cm="1">
        <f t="array" ref="D857">_xlfn.SWITCH(WEEKDAY(C857,2), 1, "Lundi", 2, "Mardi", 3, "Mercredi", 4, "Jeudi", 5, "Vendredi", 6, "Samedi", 7, "Dimanche", "Erreur")</f>
        <v>Mercredi</v>
      </c>
      <c r="E857" s="2" t="s">
        <v>35</v>
      </c>
      <c r="F857" s="2" t="s">
        <v>50</v>
      </c>
      <c r="G857" s="2" t="s">
        <v>51</v>
      </c>
      <c r="H857" s="4" t="s">
        <v>18</v>
      </c>
      <c r="I857" s="5">
        <v>45</v>
      </c>
      <c r="J857" s="6">
        <v>275</v>
      </c>
      <c r="K857" s="7">
        <v>123750</v>
      </c>
      <c r="L857" s="7">
        <v>37125</v>
      </c>
      <c r="M857" s="8">
        <v>0.3</v>
      </c>
      <c r="N857" s="2" t="s">
        <v>23</v>
      </c>
      <c r="O857">
        <f t="shared" si="104"/>
        <v>2020</v>
      </c>
      <c r="P857">
        <f t="shared" si="105"/>
        <v>12</v>
      </c>
      <c r="Q857" t="str">
        <f t="shared" si="106"/>
        <v>déc</v>
      </c>
      <c r="R857" t="str">
        <f t="shared" si="107"/>
        <v>Minnesota</v>
      </c>
      <c r="S857" t="str">
        <f t="shared" si="108"/>
        <v>2020-12</v>
      </c>
      <c r="T857">
        <f>IF(AND(COUNTIF(Calculs!$Q$2:$Q$12,$O857)&gt;0,COUNTIF(Calculs!$S$2:$S$12,$E857)&gt;0,COUNTIF(Calculs!$U$2:$U$12,$H857)&gt;0),1,0)</f>
        <v>1</v>
      </c>
      <c r="U857">
        <f t="shared" si="109"/>
        <v>123750</v>
      </c>
      <c r="V857">
        <f t="shared" si="110"/>
        <v>275</v>
      </c>
      <c r="W857">
        <f t="shared" si="111"/>
        <v>37125</v>
      </c>
    </row>
    <row r="858" spans="1:23" ht="15.75" customHeight="1" x14ac:dyDescent="0.3">
      <c r="A858" s="2" t="s">
        <v>13</v>
      </c>
      <c r="B858" s="2">
        <v>1185732</v>
      </c>
      <c r="C858" s="3">
        <v>44189</v>
      </c>
      <c r="D858" s="12" t="str" cm="1">
        <f t="array" ref="D858">_xlfn.SWITCH(WEEKDAY(C858,2), 1, "Lundi", 2, "Mardi", 3, "Mercredi", 4, "Jeudi", 5, "Vendredi", 6, "Samedi", 7, "Dimanche", "Erreur")</f>
        <v>Jeudi</v>
      </c>
      <c r="E858" s="2" t="s">
        <v>35</v>
      </c>
      <c r="F858" s="2" t="s">
        <v>50</v>
      </c>
      <c r="G858" s="2" t="s">
        <v>51</v>
      </c>
      <c r="H858" s="4" t="s">
        <v>19</v>
      </c>
      <c r="I858" s="5">
        <v>45</v>
      </c>
      <c r="J858" s="6">
        <v>225</v>
      </c>
      <c r="K858" s="7">
        <v>101250</v>
      </c>
      <c r="L858" s="7">
        <v>30375</v>
      </c>
      <c r="M858" s="8">
        <v>0.3</v>
      </c>
      <c r="N858" s="2" t="s">
        <v>23</v>
      </c>
      <c r="O858">
        <f t="shared" si="104"/>
        <v>2020</v>
      </c>
      <c r="P858">
        <f t="shared" si="105"/>
        <v>12</v>
      </c>
      <c r="Q858" t="str">
        <f t="shared" si="106"/>
        <v>déc</v>
      </c>
      <c r="R858" t="str">
        <f t="shared" si="107"/>
        <v>Minnesota</v>
      </c>
      <c r="S858" t="str">
        <f t="shared" si="108"/>
        <v>2020-12</v>
      </c>
      <c r="T858">
        <f>IF(AND(COUNTIF(Calculs!$Q$2:$Q$12,$O858)&gt;0,COUNTIF(Calculs!$S$2:$S$12,$E858)&gt;0,COUNTIF(Calculs!$U$2:$U$12,$H858)&gt;0),1,0)</f>
        <v>1</v>
      </c>
      <c r="U858">
        <f t="shared" si="109"/>
        <v>101250</v>
      </c>
      <c r="V858">
        <f t="shared" si="110"/>
        <v>225</v>
      </c>
      <c r="W858">
        <f t="shared" si="111"/>
        <v>30375</v>
      </c>
    </row>
    <row r="859" spans="1:23" ht="15.75" customHeight="1" x14ac:dyDescent="0.3">
      <c r="A859" s="2" t="s">
        <v>13</v>
      </c>
      <c r="B859" s="2">
        <v>1185732</v>
      </c>
      <c r="C859" s="3">
        <v>44190</v>
      </c>
      <c r="D859" s="12" t="str" cm="1">
        <f t="array" ref="D859">_xlfn.SWITCH(WEEKDAY(C859,2), 1, "Lundi", 2, "Mardi", 3, "Mercredi", 4, "Jeudi", 5, "Vendredi", 6, "Samedi", 7, "Dimanche", "Erreur")</f>
        <v>Vendredi</v>
      </c>
      <c r="E859" s="2" t="s">
        <v>35</v>
      </c>
      <c r="F859" s="2" t="s">
        <v>50</v>
      </c>
      <c r="G859" s="2" t="s">
        <v>51</v>
      </c>
      <c r="H859" s="4" t="s">
        <v>20</v>
      </c>
      <c r="I859" s="5">
        <v>45</v>
      </c>
      <c r="J859" s="6">
        <v>175</v>
      </c>
      <c r="K859" s="7">
        <v>78750</v>
      </c>
      <c r="L859" s="7">
        <v>27562.500000000004</v>
      </c>
      <c r="M859" s="8">
        <v>0.35000000000000003</v>
      </c>
      <c r="N859" s="2" t="s">
        <v>23</v>
      </c>
      <c r="O859">
        <f t="shared" si="104"/>
        <v>2020</v>
      </c>
      <c r="P859">
        <f t="shared" si="105"/>
        <v>12</v>
      </c>
      <c r="Q859" t="str">
        <f t="shared" si="106"/>
        <v>déc</v>
      </c>
      <c r="R859" t="str">
        <f t="shared" si="107"/>
        <v>Minnesota</v>
      </c>
      <c r="S859" t="str">
        <f t="shared" si="108"/>
        <v>2020-12</v>
      </c>
      <c r="T859">
        <f>IF(AND(COUNTIF(Calculs!$Q$2:$Q$12,$O859)&gt;0,COUNTIF(Calculs!$S$2:$S$12,$E859)&gt;0,COUNTIF(Calculs!$U$2:$U$12,$H859)&gt;0),1,0)</f>
        <v>1</v>
      </c>
      <c r="U859">
        <f t="shared" si="109"/>
        <v>78750</v>
      </c>
      <c r="V859">
        <f t="shared" si="110"/>
        <v>175</v>
      </c>
      <c r="W859">
        <f t="shared" si="111"/>
        <v>27562.500000000004</v>
      </c>
    </row>
    <row r="860" spans="1:23" ht="15.75" customHeight="1" x14ac:dyDescent="0.3">
      <c r="A860" s="2" t="s">
        <v>13</v>
      </c>
      <c r="B860" s="2">
        <v>1185732</v>
      </c>
      <c r="C860" s="3">
        <v>44191</v>
      </c>
      <c r="D860" s="12" t="str" cm="1">
        <f t="array" ref="D860">_xlfn.SWITCH(WEEKDAY(C860,2), 1, "Lundi", 2, "Mardi", 3, "Mercredi", 4, "Jeudi", 5, "Vendredi", 6, "Samedi", 7, "Dimanche", "Erreur")</f>
        <v>Samedi</v>
      </c>
      <c r="E860" s="2" t="s">
        <v>35</v>
      </c>
      <c r="F860" s="2" t="s">
        <v>50</v>
      </c>
      <c r="G860" s="2" t="s">
        <v>51</v>
      </c>
      <c r="H860" s="4" t="s">
        <v>21</v>
      </c>
      <c r="I860" s="5">
        <v>54.999999999999993</v>
      </c>
      <c r="J860" s="6">
        <v>175</v>
      </c>
      <c r="K860" s="7">
        <v>96249.999999999985</v>
      </c>
      <c r="L860" s="7">
        <v>28874.999999999996</v>
      </c>
      <c r="M860" s="8">
        <v>0.3</v>
      </c>
      <c r="N860" s="2" t="s">
        <v>23</v>
      </c>
      <c r="O860">
        <f t="shared" si="104"/>
        <v>2020</v>
      </c>
      <c r="P860">
        <f t="shared" si="105"/>
        <v>12</v>
      </c>
      <c r="Q860" t="str">
        <f t="shared" si="106"/>
        <v>déc</v>
      </c>
      <c r="R860" t="str">
        <f t="shared" si="107"/>
        <v>Minnesota</v>
      </c>
      <c r="S860" t="str">
        <f t="shared" si="108"/>
        <v>2020-12</v>
      </c>
      <c r="T860">
        <f>IF(AND(COUNTIF(Calculs!$Q$2:$Q$12,$O860)&gt;0,COUNTIF(Calculs!$S$2:$S$12,$E860)&gt;0,COUNTIF(Calculs!$U$2:$U$12,$H860)&gt;0),1,0)</f>
        <v>1</v>
      </c>
      <c r="U860">
        <f t="shared" si="109"/>
        <v>96249.999999999985</v>
      </c>
      <c r="V860">
        <f t="shared" si="110"/>
        <v>175</v>
      </c>
      <c r="W860">
        <f t="shared" si="111"/>
        <v>28874.999999999996</v>
      </c>
    </row>
    <row r="861" spans="1:23" ht="15.75" customHeight="1" x14ac:dyDescent="0.3">
      <c r="A861" s="2" t="s">
        <v>13</v>
      </c>
      <c r="B861" s="2">
        <v>1185732</v>
      </c>
      <c r="C861" s="3">
        <v>44192</v>
      </c>
      <c r="D861" s="12" t="str" cm="1">
        <f t="array" ref="D861">_xlfn.SWITCH(WEEKDAY(C861,2), 1, "Lundi", 2, "Mardi", 3, "Mercredi", 4, "Jeudi", 5, "Vendredi", 6, "Samedi", 7, "Dimanche", "Erreur")</f>
        <v>Dimanche</v>
      </c>
      <c r="E861" s="2" t="s">
        <v>35</v>
      </c>
      <c r="F861" s="2" t="s">
        <v>50</v>
      </c>
      <c r="G861" s="2" t="s">
        <v>51</v>
      </c>
      <c r="H861" s="4" t="s">
        <v>22</v>
      </c>
      <c r="I861" s="5">
        <v>59.999999999999986</v>
      </c>
      <c r="J861" s="6">
        <v>275</v>
      </c>
      <c r="K861" s="7">
        <v>164999.99999999997</v>
      </c>
      <c r="L861" s="7">
        <v>74249.999999999985</v>
      </c>
      <c r="M861" s="8">
        <v>0.45</v>
      </c>
      <c r="N861" s="2" t="s">
        <v>23</v>
      </c>
      <c r="O861">
        <f t="shared" si="104"/>
        <v>2020</v>
      </c>
      <c r="P861">
        <f t="shared" si="105"/>
        <v>12</v>
      </c>
      <c r="Q861" t="str">
        <f t="shared" si="106"/>
        <v>déc</v>
      </c>
      <c r="R861" t="str">
        <f t="shared" si="107"/>
        <v>Minnesota</v>
      </c>
      <c r="S861" t="str">
        <f t="shared" si="108"/>
        <v>2020-12</v>
      </c>
      <c r="T861">
        <f>IF(AND(COUNTIF(Calculs!$Q$2:$Q$12,$O861)&gt;0,COUNTIF(Calculs!$S$2:$S$12,$E861)&gt;0,COUNTIF(Calculs!$U$2:$U$12,$H861)&gt;0),1,0)</f>
        <v>1</v>
      </c>
      <c r="U861">
        <f t="shared" si="109"/>
        <v>164999.99999999997</v>
      </c>
      <c r="V861">
        <f t="shared" si="110"/>
        <v>275</v>
      </c>
      <c r="W861">
        <f t="shared" si="111"/>
        <v>74249.999999999985</v>
      </c>
    </row>
    <row r="862" spans="1:23" ht="15.75" customHeight="1" x14ac:dyDescent="0.3">
      <c r="A862" s="2" t="s">
        <v>33</v>
      </c>
      <c r="B862" s="2">
        <v>1189833</v>
      </c>
      <c r="C862" s="3">
        <v>44193</v>
      </c>
      <c r="D862" s="12" t="str" cm="1">
        <f t="array" ref="D862">_xlfn.SWITCH(WEEKDAY(C862,2), 1, "Lundi", 2, "Mardi", 3, "Mercredi", 4, "Jeudi", 5, "Vendredi", 6, "Samedi", 7, "Dimanche", "Erreur")</f>
        <v>Lundi</v>
      </c>
      <c r="E862" s="2" t="s">
        <v>35</v>
      </c>
      <c r="F862" s="2" t="s">
        <v>50</v>
      </c>
      <c r="G862" s="2" t="s">
        <v>51</v>
      </c>
      <c r="H862" s="4" t="s">
        <v>16</v>
      </c>
      <c r="I862" s="5">
        <v>35</v>
      </c>
      <c r="J862" s="6">
        <v>475</v>
      </c>
      <c r="K862" s="7">
        <v>166250</v>
      </c>
      <c r="L862" s="7">
        <v>74812.5</v>
      </c>
      <c r="M862" s="8">
        <v>0.45</v>
      </c>
      <c r="N862" s="2" t="s">
        <v>23</v>
      </c>
      <c r="O862">
        <f t="shared" si="104"/>
        <v>2020</v>
      </c>
      <c r="P862">
        <f t="shared" si="105"/>
        <v>12</v>
      </c>
      <c r="Q862" t="str">
        <f t="shared" si="106"/>
        <v>déc</v>
      </c>
      <c r="R862" t="str">
        <f t="shared" si="107"/>
        <v>Minnesota</v>
      </c>
      <c r="S862" t="str">
        <f t="shared" si="108"/>
        <v>2020-12</v>
      </c>
      <c r="T862">
        <f>IF(AND(COUNTIF(Calculs!$Q$2:$Q$12,$O862)&gt;0,COUNTIF(Calculs!$S$2:$S$12,$E862)&gt;0,COUNTIF(Calculs!$U$2:$U$12,$H862)&gt;0),1,0)</f>
        <v>1</v>
      </c>
      <c r="U862">
        <f t="shared" si="109"/>
        <v>166250</v>
      </c>
      <c r="V862">
        <f t="shared" si="110"/>
        <v>475</v>
      </c>
      <c r="W862">
        <f t="shared" si="111"/>
        <v>74812.5</v>
      </c>
    </row>
    <row r="863" spans="1:23" ht="15.75" customHeight="1" x14ac:dyDescent="0.3">
      <c r="A863" s="2" t="s">
        <v>33</v>
      </c>
      <c r="B863" s="2">
        <v>1189833</v>
      </c>
      <c r="C863" s="3">
        <v>44194</v>
      </c>
      <c r="D863" s="12" t="str" cm="1">
        <f t="array" ref="D863">_xlfn.SWITCH(WEEKDAY(C863,2), 1, "Lundi", 2, "Mardi", 3, "Mercredi", 4, "Jeudi", 5, "Vendredi", 6, "Samedi", 7, "Dimanche", "Erreur")</f>
        <v>Mardi</v>
      </c>
      <c r="E863" s="2" t="s">
        <v>35</v>
      </c>
      <c r="F863" s="2" t="s">
        <v>50</v>
      </c>
      <c r="G863" s="2" t="s">
        <v>51</v>
      </c>
      <c r="H863" s="4" t="s">
        <v>18</v>
      </c>
      <c r="I863" s="5">
        <v>45</v>
      </c>
      <c r="J863" s="6">
        <v>475</v>
      </c>
      <c r="K863" s="7">
        <v>213750</v>
      </c>
      <c r="L863" s="7">
        <v>64125</v>
      </c>
      <c r="M863" s="8">
        <v>0.3</v>
      </c>
      <c r="N863" s="2" t="s">
        <v>23</v>
      </c>
      <c r="O863">
        <f t="shared" si="104"/>
        <v>2020</v>
      </c>
      <c r="P863">
        <f t="shared" si="105"/>
        <v>12</v>
      </c>
      <c r="Q863" t="str">
        <f t="shared" si="106"/>
        <v>déc</v>
      </c>
      <c r="R863" t="str">
        <f t="shared" si="107"/>
        <v>Minnesota</v>
      </c>
      <c r="S863" t="str">
        <f t="shared" si="108"/>
        <v>2020-12</v>
      </c>
      <c r="T863">
        <f>IF(AND(COUNTIF(Calculs!$Q$2:$Q$12,$O863)&gt;0,COUNTIF(Calculs!$S$2:$S$12,$E863)&gt;0,COUNTIF(Calculs!$U$2:$U$12,$H863)&gt;0),1,0)</f>
        <v>1</v>
      </c>
      <c r="U863">
        <f t="shared" si="109"/>
        <v>213750</v>
      </c>
      <c r="V863">
        <f t="shared" si="110"/>
        <v>475</v>
      </c>
      <c r="W863">
        <f t="shared" si="111"/>
        <v>64125</v>
      </c>
    </row>
    <row r="864" spans="1:23" ht="15.75" customHeight="1" x14ac:dyDescent="0.3">
      <c r="A864" s="2" t="s">
        <v>33</v>
      </c>
      <c r="B864" s="2">
        <v>1189833</v>
      </c>
      <c r="C864" s="3">
        <v>44195</v>
      </c>
      <c r="D864" s="12" t="str" cm="1">
        <f t="array" ref="D864">_xlfn.SWITCH(WEEKDAY(C864,2), 1, "Lundi", 2, "Mardi", 3, "Mercredi", 4, "Jeudi", 5, "Vendredi", 6, "Samedi", 7, "Dimanche", "Erreur")</f>
        <v>Mercredi</v>
      </c>
      <c r="E864" s="2" t="s">
        <v>35</v>
      </c>
      <c r="F864" s="2" t="s">
        <v>50</v>
      </c>
      <c r="G864" s="2" t="s">
        <v>51</v>
      </c>
      <c r="H864" s="4" t="s">
        <v>19</v>
      </c>
      <c r="I864" s="5">
        <v>45</v>
      </c>
      <c r="J864" s="6">
        <v>475</v>
      </c>
      <c r="K864" s="7">
        <v>213750</v>
      </c>
      <c r="L864" s="7">
        <v>96187.5</v>
      </c>
      <c r="M864" s="8">
        <v>0.45</v>
      </c>
      <c r="N864" s="2" t="s">
        <v>23</v>
      </c>
      <c r="O864">
        <f t="shared" si="104"/>
        <v>2020</v>
      </c>
      <c r="P864">
        <f t="shared" si="105"/>
        <v>12</v>
      </c>
      <c r="Q864" t="str">
        <f t="shared" si="106"/>
        <v>déc</v>
      </c>
      <c r="R864" t="str">
        <f t="shared" si="107"/>
        <v>Minnesota</v>
      </c>
      <c r="S864" t="str">
        <f t="shared" si="108"/>
        <v>2020-12</v>
      </c>
      <c r="T864">
        <f>IF(AND(COUNTIF(Calculs!$Q$2:$Q$12,$O864)&gt;0,COUNTIF(Calculs!$S$2:$S$12,$E864)&gt;0,COUNTIF(Calculs!$U$2:$U$12,$H864)&gt;0),1,0)</f>
        <v>1</v>
      </c>
      <c r="U864">
        <f t="shared" si="109"/>
        <v>213750</v>
      </c>
      <c r="V864">
        <f t="shared" si="110"/>
        <v>475</v>
      </c>
      <c r="W864">
        <f t="shared" si="111"/>
        <v>96187.5</v>
      </c>
    </row>
    <row r="865" spans="1:23" ht="15.75" customHeight="1" x14ac:dyDescent="0.3">
      <c r="A865" s="2" t="s">
        <v>33</v>
      </c>
      <c r="B865" s="2">
        <v>1189833</v>
      </c>
      <c r="C865" s="3">
        <v>44196</v>
      </c>
      <c r="D865" s="12" t="str" cm="1">
        <f t="array" ref="D865">_xlfn.SWITCH(WEEKDAY(C865,2), 1, "Lundi", 2, "Mardi", 3, "Mercredi", 4, "Jeudi", 5, "Vendredi", 6, "Samedi", 7, "Dimanche", "Erreur")</f>
        <v>Jeudi</v>
      </c>
      <c r="E865" s="2" t="s">
        <v>35</v>
      </c>
      <c r="F865" s="2" t="s">
        <v>50</v>
      </c>
      <c r="G865" s="2" t="s">
        <v>51</v>
      </c>
      <c r="H865" s="4" t="s">
        <v>20</v>
      </c>
      <c r="I865" s="5">
        <v>45</v>
      </c>
      <c r="J865" s="6">
        <v>325</v>
      </c>
      <c r="K865" s="7">
        <v>146250</v>
      </c>
      <c r="L865" s="7">
        <v>58499.999999999993</v>
      </c>
      <c r="M865" s="8">
        <v>0.39999999999999997</v>
      </c>
      <c r="N865" s="2" t="s">
        <v>23</v>
      </c>
      <c r="O865">
        <f t="shared" si="104"/>
        <v>2020</v>
      </c>
      <c r="P865">
        <f t="shared" si="105"/>
        <v>12</v>
      </c>
      <c r="Q865" t="str">
        <f t="shared" si="106"/>
        <v>déc</v>
      </c>
      <c r="R865" t="str">
        <f t="shared" si="107"/>
        <v>Minnesota</v>
      </c>
      <c r="S865" t="str">
        <f t="shared" si="108"/>
        <v>2020-12</v>
      </c>
      <c r="T865">
        <f>IF(AND(COUNTIF(Calculs!$Q$2:$Q$12,$O865)&gt;0,COUNTIF(Calculs!$S$2:$S$12,$E865)&gt;0,COUNTIF(Calculs!$U$2:$U$12,$H865)&gt;0),1,0)</f>
        <v>1</v>
      </c>
      <c r="U865">
        <f t="shared" si="109"/>
        <v>146250</v>
      </c>
      <c r="V865">
        <f t="shared" si="110"/>
        <v>325</v>
      </c>
      <c r="W865">
        <f t="shared" si="111"/>
        <v>58499.999999999993</v>
      </c>
    </row>
    <row r="866" spans="1:23" ht="15.75" customHeight="1" x14ac:dyDescent="0.3">
      <c r="A866" s="2" t="s">
        <v>33</v>
      </c>
      <c r="B866" s="2">
        <v>1189833</v>
      </c>
      <c r="C866" s="3">
        <v>44197</v>
      </c>
      <c r="D866" s="12" t="str" cm="1">
        <f t="array" ref="D866">_xlfn.SWITCH(WEEKDAY(C866,2), 1, "Lundi", 2, "Mardi", 3, "Mercredi", 4, "Jeudi", 5, "Vendredi", 6, "Samedi", 7, "Dimanche", "Erreur")</f>
        <v>Vendredi</v>
      </c>
      <c r="E866" s="2" t="s">
        <v>35</v>
      </c>
      <c r="F866" s="2" t="s">
        <v>52</v>
      </c>
      <c r="G866" s="2" t="s">
        <v>53</v>
      </c>
      <c r="H866" s="4" t="s">
        <v>21</v>
      </c>
      <c r="I866" s="5">
        <v>50</v>
      </c>
      <c r="J866" s="6">
        <v>275</v>
      </c>
      <c r="K866" s="7">
        <v>137500</v>
      </c>
      <c r="L866" s="7">
        <v>82500.000000000015</v>
      </c>
      <c r="M866" s="8">
        <v>0.60000000000000009</v>
      </c>
      <c r="N866" s="2" t="s">
        <v>23</v>
      </c>
      <c r="O866">
        <f t="shared" si="104"/>
        <v>2021</v>
      </c>
      <c r="P866">
        <f t="shared" si="105"/>
        <v>1</v>
      </c>
      <c r="Q866" t="str">
        <f t="shared" si="106"/>
        <v>janv</v>
      </c>
      <c r="R866" t="str">
        <f t="shared" si="107"/>
        <v>Montana</v>
      </c>
      <c r="S866" t="str">
        <f t="shared" si="108"/>
        <v>2021-01</v>
      </c>
      <c r="T866">
        <f>IF(AND(COUNTIF(Calculs!$Q$2:$Q$12,$O866)&gt;0,COUNTIF(Calculs!$S$2:$S$12,$E866)&gt;0,COUNTIF(Calculs!$U$2:$U$12,$H866)&gt;0),1,0)</f>
        <v>1</v>
      </c>
      <c r="U866">
        <f t="shared" si="109"/>
        <v>137500</v>
      </c>
      <c r="V866">
        <f t="shared" si="110"/>
        <v>275</v>
      </c>
      <c r="W866">
        <f t="shared" si="111"/>
        <v>82500.000000000015</v>
      </c>
    </row>
    <row r="867" spans="1:23" ht="15.75" customHeight="1" x14ac:dyDescent="0.3">
      <c r="A867" s="2" t="s">
        <v>33</v>
      </c>
      <c r="B867" s="2">
        <v>1189833</v>
      </c>
      <c r="C867" s="3">
        <v>44198</v>
      </c>
      <c r="D867" s="12" t="str" cm="1">
        <f t="array" ref="D867">_xlfn.SWITCH(WEEKDAY(C867,2), 1, "Lundi", 2, "Mardi", 3, "Mercredi", 4, "Jeudi", 5, "Vendredi", 6, "Samedi", 7, "Dimanche", "Erreur")</f>
        <v>Samedi</v>
      </c>
      <c r="E867" s="2" t="s">
        <v>35</v>
      </c>
      <c r="F867" s="2" t="s">
        <v>52</v>
      </c>
      <c r="G867" s="2" t="s">
        <v>53</v>
      </c>
      <c r="H867" s="4" t="s">
        <v>22</v>
      </c>
      <c r="I867" s="5">
        <v>45</v>
      </c>
      <c r="J867" s="6">
        <v>475</v>
      </c>
      <c r="K867" s="7">
        <v>213750</v>
      </c>
      <c r="L867" s="7">
        <v>53437.5</v>
      </c>
      <c r="M867" s="8">
        <v>0.25</v>
      </c>
      <c r="N867" s="2" t="s">
        <v>23</v>
      </c>
      <c r="O867">
        <f t="shared" si="104"/>
        <v>2021</v>
      </c>
      <c r="P867">
        <f t="shared" si="105"/>
        <v>1</v>
      </c>
      <c r="Q867" t="str">
        <f t="shared" si="106"/>
        <v>janv</v>
      </c>
      <c r="R867" t="str">
        <f t="shared" si="107"/>
        <v>Montana</v>
      </c>
      <c r="S867" t="str">
        <f t="shared" si="108"/>
        <v>2021-01</v>
      </c>
      <c r="T867">
        <f>IF(AND(COUNTIF(Calculs!$Q$2:$Q$12,$O867)&gt;0,COUNTIF(Calculs!$S$2:$S$12,$E867)&gt;0,COUNTIF(Calculs!$U$2:$U$12,$H867)&gt;0),1,0)</f>
        <v>1</v>
      </c>
      <c r="U867">
        <f t="shared" si="109"/>
        <v>213750</v>
      </c>
      <c r="V867">
        <f t="shared" si="110"/>
        <v>475</v>
      </c>
      <c r="W867">
        <f t="shared" si="111"/>
        <v>53437.5</v>
      </c>
    </row>
    <row r="868" spans="1:23" ht="15.75" customHeight="1" x14ac:dyDescent="0.3">
      <c r="A868" s="2" t="s">
        <v>33</v>
      </c>
      <c r="B868" s="2">
        <v>1189833</v>
      </c>
      <c r="C868" s="3">
        <v>44199</v>
      </c>
      <c r="D868" s="12" t="str" cm="1">
        <f t="array" ref="D868">_xlfn.SWITCH(WEEKDAY(C868,2), 1, "Lundi", 2, "Mardi", 3, "Mercredi", 4, "Jeudi", 5, "Vendredi", 6, "Samedi", 7, "Dimanche", "Erreur")</f>
        <v>Dimanche</v>
      </c>
      <c r="E868" s="2" t="s">
        <v>35</v>
      </c>
      <c r="F868" s="2" t="s">
        <v>52</v>
      </c>
      <c r="G868" s="2" t="s">
        <v>53</v>
      </c>
      <c r="H868" s="4" t="s">
        <v>16</v>
      </c>
      <c r="I868" s="5">
        <v>35</v>
      </c>
      <c r="J868" s="6">
        <v>525</v>
      </c>
      <c r="K868" s="7">
        <v>183750</v>
      </c>
      <c r="L868" s="7">
        <v>82687.5</v>
      </c>
      <c r="M868" s="8">
        <v>0.45</v>
      </c>
      <c r="N868" s="2" t="s">
        <v>23</v>
      </c>
      <c r="O868">
        <f t="shared" si="104"/>
        <v>2021</v>
      </c>
      <c r="P868">
        <f t="shared" si="105"/>
        <v>1</v>
      </c>
      <c r="Q868" t="str">
        <f t="shared" si="106"/>
        <v>janv</v>
      </c>
      <c r="R868" t="str">
        <f t="shared" si="107"/>
        <v>Montana</v>
      </c>
      <c r="S868" t="str">
        <f t="shared" si="108"/>
        <v>2021-01</v>
      </c>
      <c r="T868">
        <f>IF(AND(COUNTIF(Calculs!$Q$2:$Q$12,$O868)&gt;0,COUNTIF(Calculs!$S$2:$S$12,$E868)&gt;0,COUNTIF(Calculs!$U$2:$U$12,$H868)&gt;0),1,0)</f>
        <v>1</v>
      </c>
      <c r="U868">
        <f t="shared" si="109"/>
        <v>183750</v>
      </c>
      <c r="V868">
        <f t="shared" si="110"/>
        <v>525</v>
      </c>
      <c r="W868">
        <f t="shared" si="111"/>
        <v>82687.5</v>
      </c>
    </row>
    <row r="869" spans="1:23" ht="15.75" customHeight="1" x14ac:dyDescent="0.3">
      <c r="A869" s="2" t="s">
        <v>33</v>
      </c>
      <c r="B869" s="2">
        <v>1189833</v>
      </c>
      <c r="C869" s="3">
        <v>44200</v>
      </c>
      <c r="D869" s="12" t="str" cm="1">
        <f t="array" ref="D869">_xlfn.SWITCH(WEEKDAY(C869,2), 1, "Lundi", 2, "Mardi", 3, "Mercredi", 4, "Jeudi", 5, "Vendredi", 6, "Samedi", 7, "Dimanche", "Erreur")</f>
        <v>Lundi</v>
      </c>
      <c r="E869" s="2" t="s">
        <v>35</v>
      </c>
      <c r="F869" s="2" t="s">
        <v>52</v>
      </c>
      <c r="G869" s="2" t="s">
        <v>53</v>
      </c>
      <c r="H869" s="4" t="s">
        <v>18</v>
      </c>
      <c r="I869" s="5">
        <v>45</v>
      </c>
      <c r="J869" s="6">
        <v>425</v>
      </c>
      <c r="K869" s="7">
        <v>191250</v>
      </c>
      <c r="L869" s="7">
        <v>57375</v>
      </c>
      <c r="M869" s="8">
        <v>0.3</v>
      </c>
      <c r="N869" s="2" t="s">
        <v>23</v>
      </c>
      <c r="O869">
        <f t="shared" si="104"/>
        <v>2021</v>
      </c>
      <c r="P869">
        <f t="shared" si="105"/>
        <v>1</v>
      </c>
      <c r="Q869" t="str">
        <f t="shared" si="106"/>
        <v>janv</v>
      </c>
      <c r="R869" t="str">
        <f t="shared" si="107"/>
        <v>Montana</v>
      </c>
      <c r="S869" t="str">
        <f t="shared" si="108"/>
        <v>2021-01</v>
      </c>
      <c r="T869">
        <f>IF(AND(COUNTIF(Calculs!$Q$2:$Q$12,$O869)&gt;0,COUNTIF(Calculs!$S$2:$S$12,$E869)&gt;0,COUNTIF(Calculs!$U$2:$U$12,$H869)&gt;0),1,0)</f>
        <v>1</v>
      </c>
      <c r="U869">
        <f t="shared" si="109"/>
        <v>191250</v>
      </c>
      <c r="V869">
        <f t="shared" si="110"/>
        <v>425</v>
      </c>
      <c r="W869">
        <f t="shared" si="111"/>
        <v>57375</v>
      </c>
    </row>
    <row r="870" spans="1:23" ht="15.75" customHeight="1" x14ac:dyDescent="0.3">
      <c r="A870" s="2" t="s">
        <v>33</v>
      </c>
      <c r="B870" s="2">
        <v>1189833</v>
      </c>
      <c r="C870" s="3">
        <v>44201</v>
      </c>
      <c r="D870" s="12" t="str" cm="1">
        <f t="array" ref="D870">_xlfn.SWITCH(WEEKDAY(C870,2), 1, "Lundi", 2, "Mardi", 3, "Mercredi", 4, "Jeudi", 5, "Vendredi", 6, "Samedi", 7, "Dimanche", "Erreur")</f>
        <v>Mardi</v>
      </c>
      <c r="E870" s="2" t="s">
        <v>35</v>
      </c>
      <c r="F870" s="2" t="s">
        <v>52</v>
      </c>
      <c r="G870" s="2" t="s">
        <v>53</v>
      </c>
      <c r="H870" s="4" t="s">
        <v>19</v>
      </c>
      <c r="I870" s="5">
        <v>45</v>
      </c>
      <c r="J870" s="6">
        <v>450</v>
      </c>
      <c r="K870" s="7">
        <v>202500</v>
      </c>
      <c r="L870" s="7">
        <v>91125</v>
      </c>
      <c r="M870" s="8">
        <v>0.45</v>
      </c>
      <c r="N870" s="2" t="s">
        <v>23</v>
      </c>
      <c r="O870">
        <f t="shared" si="104"/>
        <v>2021</v>
      </c>
      <c r="P870">
        <f t="shared" si="105"/>
        <v>1</v>
      </c>
      <c r="Q870" t="str">
        <f t="shared" si="106"/>
        <v>janv</v>
      </c>
      <c r="R870" t="str">
        <f t="shared" si="107"/>
        <v>Montana</v>
      </c>
      <c r="S870" t="str">
        <f t="shared" si="108"/>
        <v>2021-01</v>
      </c>
      <c r="T870">
        <f>IF(AND(COUNTIF(Calculs!$Q$2:$Q$12,$O870)&gt;0,COUNTIF(Calculs!$S$2:$S$12,$E870)&gt;0,COUNTIF(Calculs!$U$2:$U$12,$H870)&gt;0),1,0)</f>
        <v>1</v>
      </c>
      <c r="U870">
        <f t="shared" si="109"/>
        <v>202500</v>
      </c>
      <c r="V870">
        <f t="shared" si="110"/>
        <v>450</v>
      </c>
      <c r="W870">
        <f t="shared" si="111"/>
        <v>91125</v>
      </c>
    </row>
    <row r="871" spans="1:23" ht="15.75" customHeight="1" x14ac:dyDescent="0.3">
      <c r="A871" s="2" t="s">
        <v>33</v>
      </c>
      <c r="B871" s="2">
        <v>1189833</v>
      </c>
      <c r="C871" s="3">
        <v>44202</v>
      </c>
      <c r="D871" s="12" t="str" cm="1">
        <f t="array" ref="D871">_xlfn.SWITCH(WEEKDAY(C871,2), 1, "Lundi", 2, "Mardi", 3, "Mercredi", 4, "Jeudi", 5, "Vendredi", 6, "Samedi", 7, "Dimanche", "Erreur")</f>
        <v>Mercredi</v>
      </c>
      <c r="E871" s="2" t="s">
        <v>35</v>
      </c>
      <c r="F871" s="2" t="s">
        <v>52</v>
      </c>
      <c r="G871" s="2" t="s">
        <v>53</v>
      </c>
      <c r="H871" s="4" t="s">
        <v>20</v>
      </c>
      <c r="I871" s="5">
        <v>45</v>
      </c>
      <c r="J871" s="6">
        <v>300</v>
      </c>
      <c r="K871" s="7">
        <v>135000</v>
      </c>
      <c r="L871" s="7">
        <v>53999.999999999993</v>
      </c>
      <c r="M871" s="8">
        <v>0.39999999999999997</v>
      </c>
      <c r="N871" s="2" t="s">
        <v>23</v>
      </c>
      <c r="O871">
        <f t="shared" si="104"/>
        <v>2021</v>
      </c>
      <c r="P871">
        <f t="shared" si="105"/>
        <v>1</v>
      </c>
      <c r="Q871" t="str">
        <f t="shared" si="106"/>
        <v>janv</v>
      </c>
      <c r="R871" t="str">
        <f t="shared" si="107"/>
        <v>Montana</v>
      </c>
      <c r="S871" t="str">
        <f t="shared" si="108"/>
        <v>2021-01</v>
      </c>
      <c r="T871">
        <f>IF(AND(COUNTIF(Calculs!$Q$2:$Q$12,$O871)&gt;0,COUNTIF(Calculs!$S$2:$S$12,$E871)&gt;0,COUNTIF(Calculs!$U$2:$U$12,$H871)&gt;0),1,0)</f>
        <v>1</v>
      </c>
      <c r="U871">
        <f t="shared" si="109"/>
        <v>135000</v>
      </c>
      <c r="V871">
        <f t="shared" si="110"/>
        <v>300</v>
      </c>
      <c r="W871">
        <f t="shared" si="111"/>
        <v>53999.999999999993</v>
      </c>
    </row>
    <row r="872" spans="1:23" ht="15.75" customHeight="1" x14ac:dyDescent="0.3">
      <c r="A872" s="2" t="s">
        <v>33</v>
      </c>
      <c r="B872" s="2">
        <v>1189833</v>
      </c>
      <c r="C872" s="3">
        <v>44203</v>
      </c>
      <c r="D872" s="12" t="str" cm="1">
        <f t="array" ref="D872">_xlfn.SWITCH(WEEKDAY(C872,2), 1, "Lundi", 2, "Mardi", 3, "Mercredi", 4, "Jeudi", 5, "Vendredi", 6, "Samedi", 7, "Dimanche", "Erreur")</f>
        <v>Jeudi</v>
      </c>
      <c r="E872" s="2" t="s">
        <v>35</v>
      </c>
      <c r="F872" s="2" t="s">
        <v>52</v>
      </c>
      <c r="G872" s="2" t="s">
        <v>53</v>
      </c>
      <c r="H872" s="4" t="s">
        <v>21</v>
      </c>
      <c r="I872" s="5">
        <v>50</v>
      </c>
      <c r="J872" s="6">
        <v>225</v>
      </c>
      <c r="K872" s="7">
        <v>112500</v>
      </c>
      <c r="L872" s="7">
        <v>67500.000000000015</v>
      </c>
      <c r="M872" s="8">
        <v>0.60000000000000009</v>
      </c>
      <c r="N872" s="2" t="s">
        <v>23</v>
      </c>
      <c r="O872">
        <f t="shared" si="104"/>
        <v>2021</v>
      </c>
      <c r="P872">
        <f t="shared" si="105"/>
        <v>1</v>
      </c>
      <c r="Q872" t="str">
        <f t="shared" si="106"/>
        <v>janv</v>
      </c>
      <c r="R872" t="str">
        <f t="shared" si="107"/>
        <v>Montana</v>
      </c>
      <c r="S872" t="str">
        <f t="shared" si="108"/>
        <v>2021-01</v>
      </c>
      <c r="T872">
        <f>IF(AND(COUNTIF(Calculs!$Q$2:$Q$12,$O872)&gt;0,COUNTIF(Calculs!$S$2:$S$12,$E872)&gt;0,COUNTIF(Calculs!$U$2:$U$12,$H872)&gt;0),1,0)</f>
        <v>1</v>
      </c>
      <c r="U872">
        <f t="shared" si="109"/>
        <v>112500</v>
      </c>
      <c r="V872">
        <f t="shared" si="110"/>
        <v>225</v>
      </c>
      <c r="W872">
        <f t="shared" si="111"/>
        <v>67500.000000000015</v>
      </c>
    </row>
    <row r="873" spans="1:23" ht="15.75" customHeight="1" x14ac:dyDescent="0.3">
      <c r="A873" s="2" t="s">
        <v>33</v>
      </c>
      <c r="B873" s="2">
        <v>1189833</v>
      </c>
      <c r="C873" s="3">
        <v>44204</v>
      </c>
      <c r="D873" s="12" t="str" cm="1">
        <f t="array" ref="D873">_xlfn.SWITCH(WEEKDAY(C873,2), 1, "Lundi", 2, "Mardi", 3, "Mercredi", 4, "Jeudi", 5, "Vendredi", 6, "Samedi", 7, "Dimanche", "Erreur")</f>
        <v>Vendredi</v>
      </c>
      <c r="E873" s="2" t="s">
        <v>35</v>
      </c>
      <c r="F873" s="2" t="s">
        <v>52</v>
      </c>
      <c r="G873" s="2" t="s">
        <v>53</v>
      </c>
      <c r="H873" s="4" t="s">
        <v>22</v>
      </c>
      <c r="I873" s="5">
        <v>45</v>
      </c>
      <c r="J873" s="6">
        <v>425</v>
      </c>
      <c r="K873" s="7">
        <v>191250</v>
      </c>
      <c r="L873" s="7">
        <v>47812.5</v>
      </c>
      <c r="M873" s="8">
        <v>0.25</v>
      </c>
      <c r="N873" s="2" t="s">
        <v>23</v>
      </c>
      <c r="O873">
        <f t="shared" si="104"/>
        <v>2021</v>
      </c>
      <c r="P873">
        <f t="shared" si="105"/>
        <v>1</v>
      </c>
      <c r="Q873" t="str">
        <f t="shared" si="106"/>
        <v>janv</v>
      </c>
      <c r="R873" t="str">
        <f t="shared" si="107"/>
        <v>Montana</v>
      </c>
      <c r="S873" t="str">
        <f t="shared" si="108"/>
        <v>2021-01</v>
      </c>
      <c r="T873">
        <f>IF(AND(COUNTIF(Calculs!$Q$2:$Q$12,$O873)&gt;0,COUNTIF(Calculs!$S$2:$S$12,$E873)&gt;0,COUNTIF(Calculs!$U$2:$U$12,$H873)&gt;0),1,0)</f>
        <v>1</v>
      </c>
      <c r="U873">
        <f t="shared" si="109"/>
        <v>191250</v>
      </c>
      <c r="V873">
        <f t="shared" si="110"/>
        <v>425</v>
      </c>
      <c r="W873">
        <f t="shared" si="111"/>
        <v>47812.5</v>
      </c>
    </row>
    <row r="874" spans="1:23" ht="15.75" customHeight="1" x14ac:dyDescent="0.3">
      <c r="A874" s="2" t="s">
        <v>33</v>
      </c>
      <c r="B874" s="2">
        <v>1189833</v>
      </c>
      <c r="C874" s="3">
        <v>44205</v>
      </c>
      <c r="D874" s="12" t="str" cm="1">
        <f t="array" ref="D874">_xlfn.SWITCH(WEEKDAY(C874,2), 1, "Lundi", 2, "Mardi", 3, "Mercredi", 4, "Jeudi", 5, "Vendredi", 6, "Samedi", 7, "Dimanche", "Erreur")</f>
        <v>Samedi</v>
      </c>
      <c r="E874" s="2" t="s">
        <v>35</v>
      </c>
      <c r="F874" s="2" t="s">
        <v>52</v>
      </c>
      <c r="G874" s="2" t="s">
        <v>53</v>
      </c>
      <c r="H874" s="4" t="s">
        <v>16</v>
      </c>
      <c r="I874" s="5">
        <v>35</v>
      </c>
      <c r="J874" s="6">
        <v>575</v>
      </c>
      <c r="K874" s="7">
        <v>201250</v>
      </c>
      <c r="L874" s="7">
        <v>90562.5</v>
      </c>
      <c r="M874" s="8">
        <v>0.45</v>
      </c>
      <c r="N874" s="2" t="s">
        <v>23</v>
      </c>
      <c r="O874">
        <f t="shared" si="104"/>
        <v>2021</v>
      </c>
      <c r="P874">
        <f t="shared" si="105"/>
        <v>1</v>
      </c>
      <c r="Q874" t="str">
        <f t="shared" si="106"/>
        <v>janv</v>
      </c>
      <c r="R874" t="str">
        <f t="shared" si="107"/>
        <v>Montana</v>
      </c>
      <c r="S874" t="str">
        <f t="shared" si="108"/>
        <v>2021-01</v>
      </c>
      <c r="T874">
        <f>IF(AND(COUNTIF(Calculs!$Q$2:$Q$12,$O874)&gt;0,COUNTIF(Calculs!$S$2:$S$12,$E874)&gt;0,COUNTIF(Calculs!$U$2:$U$12,$H874)&gt;0),1,0)</f>
        <v>1</v>
      </c>
      <c r="U874">
        <f t="shared" si="109"/>
        <v>201250</v>
      </c>
      <c r="V874">
        <f t="shared" si="110"/>
        <v>575</v>
      </c>
      <c r="W874">
        <f t="shared" si="111"/>
        <v>90562.5</v>
      </c>
    </row>
    <row r="875" spans="1:23" ht="15.75" customHeight="1" x14ac:dyDescent="0.3">
      <c r="A875" s="2" t="s">
        <v>33</v>
      </c>
      <c r="B875" s="2">
        <v>1189833</v>
      </c>
      <c r="C875" s="3">
        <v>44206</v>
      </c>
      <c r="D875" s="12" t="str" cm="1">
        <f t="array" ref="D875">_xlfn.SWITCH(WEEKDAY(C875,2), 1, "Lundi", 2, "Mardi", 3, "Mercredi", 4, "Jeudi", 5, "Vendredi", 6, "Samedi", 7, "Dimanche", "Erreur")</f>
        <v>Dimanche</v>
      </c>
      <c r="E875" s="2" t="s">
        <v>35</v>
      </c>
      <c r="F875" s="2" t="s">
        <v>52</v>
      </c>
      <c r="G875" s="2" t="s">
        <v>53</v>
      </c>
      <c r="H875" s="4" t="s">
        <v>18</v>
      </c>
      <c r="I875" s="5">
        <v>45</v>
      </c>
      <c r="J875" s="6">
        <v>425</v>
      </c>
      <c r="K875" s="7">
        <v>191250</v>
      </c>
      <c r="L875" s="7">
        <v>57375</v>
      </c>
      <c r="M875" s="8">
        <v>0.3</v>
      </c>
      <c r="N875" s="2" t="s">
        <v>23</v>
      </c>
      <c r="O875">
        <f t="shared" si="104"/>
        <v>2021</v>
      </c>
      <c r="P875">
        <f t="shared" si="105"/>
        <v>1</v>
      </c>
      <c r="Q875" t="str">
        <f t="shared" si="106"/>
        <v>janv</v>
      </c>
      <c r="R875" t="str">
        <f t="shared" si="107"/>
        <v>Montana</v>
      </c>
      <c r="S875" t="str">
        <f t="shared" si="108"/>
        <v>2021-01</v>
      </c>
      <c r="T875">
        <f>IF(AND(COUNTIF(Calculs!$Q$2:$Q$12,$O875)&gt;0,COUNTIF(Calculs!$S$2:$S$12,$E875)&gt;0,COUNTIF(Calculs!$U$2:$U$12,$H875)&gt;0),1,0)</f>
        <v>1</v>
      </c>
      <c r="U875">
        <f t="shared" si="109"/>
        <v>191250</v>
      </c>
      <c r="V875">
        <f t="shared" si="110"/>
        <v>425</v>
      </c>
      <c r="W875">
        <f t="shared" si="111"/>
        <v>57375</v>
      </c>
    </row>
    <row r="876" spans="1:23" ht="15.75" customHeight="1" x14ac:dyDescent="0.3">
      <c r="A876" s="2" t="s">
        <v>33</v>
      </c>
      <c r="B876" s="2">
        <v>1189833</v>
      </c>
      <c r="C876" s="3">
        <v>44207</v>
      </c>
      <c r="D876" s="12" t="str" cm="1">
        <f t="array" ref="D876">_xlfn.SWITCH(WEEKDAY(C876,2), 1, "Lundi", 2, "Mardi", 3, "Mercredi", 4, "Jeudi", 5, "Vendredi", 6, "Samedi", 7, "Dimanche", "Erreur")</f>
        <v>Lundi</v>
      </c>
      <c r="E876" s="2" t="s">
        <v>35</v>
      </c>
      <c r="F876" s="2" t="s">
        <v>52</v>
      </c>
      <c r="G876" s="2" t="s">
        <v>53</v>
      </c>
      <c r="H876" s="4" t="s">
        <v>19</v>
      </c>
      <c r="I876" s="5">
        <v>45</v>
      </c>
      <c r="J876" s="6">
        <v>425</v>
      </c>
      <c r="K876" s="7">
        <v>191250</v>
      </c>
      <c r="L876" s="7">
        <v>86062.5</v>
      </c>
      <c r="M876" s="8">
        <v>0.45</v>
      </c>
      <c r="N876" s="2" t="s">
        <v>23</v>
      </c>
      <c r="O876">
        <f t="shared" si="104"/>
        <v>2021</v>
      </c>
      <c r="P876">
        <f t="shared" si="105"/>
        <v>1</v>
      </c>
      <c r="Q876" t="str">
        <f t="shared" si="106"/>
        <v>janv</v>
      </c>
      <c r="R876" t="str">
        <f t="shared" si="107"/>
        <v>Montana</v>
      </c>
      <c r="S876" t="str">
        <f t="shared" si="108"/>
        <v>2021-01</v>
      </c>
      <c r="T876">
        <f>IF(AND(COUNTIF(Calculs!$Q$2:$Q$12,$O876)&gt;0,COUNTIF(Calculs!$S$2:$S$12,$E876)&gt;0,COUNTIF(Calculs!$U$2:$U$12,$H876)&gt;0),1,0)</f>
        <v>1</v>
      </c>
      <c r="U876">
        <f t="shared" si="109"/>
        <v>191250</v>
      </c>
      <c r="V876">
        <f t="shared" si="110"/>
        <v>425</v>
      </c>
      <c r="W876">
        <f t="shared" si="111"/>
        <v>86062.5</v>
      </c>
    </row>
    <row r="877" spans="1:23" ht="15.75" customHeight="1" x14ac:dyDescent="0.3">
      <c r="A877" s="2" t="s">
        <v>33</v>
      </c>
      <c r="B877" s="2">
        <v>1189833</v>
      </c>
      <c r="C877" s="3">
        <v>44208</v>
      </c>
      <c r="D877" s="12" t="str" cm="1">
        <f t="array" ref="D877">_xlfn.SWITCH(WEEKDAY(C877,2), 1, "Lundi", 2, "Mardi", 3, "Mercredi", 4, "Jeudi", 5, "Vendredi", 6, "Samedi", 7, "Dimanche", "Erreur")</f>
        <v>Mardi</v>
      </c>
      <c r="E877" s="2" t="s">
        <v>35</v>
      </c>
      <c r="F877" s="2" t="s">
        <v>52</v>
      </c>
      <c r="G877" s="2" t="s">
        <v>53</v>
      </c>
      <c r="H877" s="4" t="s">
        <v>20</v>
      </c>
      <c r="I877" s="5">
        <v>45</v>
      </c>
      <c r="J877" s="6">
        <v>325</v>
      </c>
      <c r="K877" s="7">
        <v>146250</v>
      </c>
      <c r="L877" s="7">
        <v>58499.999999999993</v>
      </c>
      <c r="M877" s="8">
        <v>0.39999999999999997</v>
      </c>
      <c r="N877" s="2" t="s">
        <v>23</v>
      </c>
      <c r="O877">
        <f t="shared" si="104"/>
        <v>2021</v>
      </c>
      <c r="P877">
        <f t="shared" si="105"/>
        <v>1</v>
      </c>
      <c r="Q877" t="str">
        <f t="shared" si="106"/>
        <v>janv</v>
      </c>
      <c r="R877" t="str">
        <f t="shared" si="107"/>
        <v>Montana</v>
      </c>
      <c r="S877" t="str">
        <f t="shared" si="108"/>
        <v>2021-01</v>
      </c>
      <c r="T877">
        <f>IF(AND(COUNTIF(Calculs!$Q$2:$Q$12,$O877)&gt;0,COUNTIF(Calculs!$S$2:$S$12,$E877)&gt;0,COUNTIF(Calculs!$U$2:$U$12,$H877)&gt;0),1,0)</f>
        <v>1</v>
      </c>
      <c r="U877">
        <f t="shared" si="109"/>
        <v>146250</v>
      </c>
      <c r="V877">
        <f t="shared" si="110"/>
        <v>325</v>
      </c>
      <c r="W877">
        <f t="shared" si="111"/>
        <v>58499.999999999993</v>
      </c>
    </row>
    <row r="878" spans="1:23" ht="15.75" customHeight="1" x14ac:dyDescent="0.3">
      <c r="A878" s="2" t="s">
        <v>33</v>
      </c>
      <c r="B878" s="2">
        <v>1189833</v>
      </c>
      <c r="C878" s="3">
        <v>44209</v>
      </c>
      <c r="D878" s="12" t="str" cm="1">
        <f t="array" ref="D878">_xlfn.SWITCH(WEEKDAY(C878,2), 1, "Lundi", 2, "Mardi", 3, "Mercredi", 4, "Jeudi", 5, "Vendredi", 6, "Samedi", 7, "Dimanche", "Erreur")</f>
        <v>Mercredi</v>
      </c>
      <c r="E878" s="2" t="s">
        <v>35</v>
      </c>
      <c r="F878" s="2" t="s">
        <v>52</v>
      </c>
      <c r="G878" s="2" t="s">
        <v>53</v>
      </c>
      <c r="H878" s="4" t="s">
        <v>21</v>
      </c>
      <c r="I878" s="5">
        <v>50</v>
      </c>
      <c r="J878" s="6">
        <v>200</v>
      </c>
      <c r="K878" s="7">
        <v>100000</v>
      </c>
      <c r="L878" s="7">
        <v>60000.000000000007</v>
      </c>
      <c r="M878" s="8">
        <v>0.60000000000000009</v>
      </c>
      <c r="N878" s="2" t="s">
        <v>23</v>
      </c>
      <c r="O878">
        <f t="shared" si="104"/>
        <v>2021</v>
      </c>
      <c r="P878">
        <f t="shared" si="105"/>
        <v>1</v>
      </c>
      <c r="Q878" t="str">
        <f t="shared" si="106"/>
        <v>janv</v>
      </c>
      <c r="R878" t="str">
        <f t="shared" si="107"/>
        <v>Montana</v>
      </c>
      <c r="S878" t="str">
        <f t="shared" si="108"/>
        <v>2021-01</v>
      </c>
      <c r="T878">
        <f>IF(AND(COUNTIF(Calculs!$Q$2:$Q$12,$O878)&gt;0,COUNTIF(Calculs!$S$2:$S$12,$E878)&gt;0,COUNTIF(Calculs!$U$2:$U$12,$H878)&gt;0),1,0)</f>
        <v>1</v>
      </c>
      <c r="U878">
        <f t="shared" si="109"/>
        <v>100000</v>
      </c>
      <c r="V878">
        <f t="shared" si="110"/>
        <v>200</v>
      </c>
      <c r="W878">
        <f t="shared" si="111"/>
        <v>60000.000000000007</v>
      </c>
    </row>
    <row r="879" spans="1:23" ht="15.75" customHeight="1" x14ac:dyDescent="0.3">
      <c r="A879" s="2" t="s">
        <v>33</v>
      </c>
      <c r="B879" s="2">
        <v>1189833</v>
      </c>
      <c r="C879" s="3">
        <v>44210</v>
      </c>
      <c r="D879" s="12" t="str" cm="1">
        <f t="array" ref="D879">_xlfn.SWITCH(WEEKDAY(C879,2), 1, "Lundi", 2, "Mardi", 3, "Mercredi", 4, "Jeudi", 5, "Vendredi", 6, "Samedi", 7, "Dimanche", "Erreur")</f>
        <v>Jeudi</v>
      </c>
      <c r="E879" s="2" t="s">
        <v>35</v>
      </c>
      <c r="F879" s="2" t="s">
        <v>52</v>
      </c>
      <c r="G879" s="2" t="s">
        <v>53</v>
      </c>
      <c r="H879" s="4" t="s">
        <v>22</v>
      </c>
      <c r="I879" s="5">
        <v>45</v>
      </c>
      <c r="J879" s="6">
        <v>400</v>
      </c>
      <c r="K879" s="7">
        <v>180000</v>
      </c>
      <c r="L879" s="7">
        <v>45000</v>
      </c>
      <c r="M879" s="8">
        <v>0.25</v>
      </c>
      <c r="N879" s="2" t="s">
        <v>23</v>
      </c>
      <c r="O879">
        <f t="shared" si="104"/>
        <v>2021</v>
      </c>
      <c r="P879">
        <f t="shared" si="105"/>
        <v>1</v>
      </c>
      <c r="Q879" t="str">
        <f t="shared" si="106"/>
        <v>janv</v>
      </c>
      <c r="R879" t="str">
        <f t="shared" si="107"/>
        <v>Montana</v>
      </c>
      <c r="S879" t="str">
        <f t="shared" si="108"/>
        <v>2021-01</v>
      </c>
      <c r="T879">
        <f>IF(AND(COUNTIF(Calculs!$Q$2:$Q$12,$O879)&gt;0,COUNTIF(Calculs!$S$2:$S$12,$E879)&gt;0,COUNTIF(Calculs!$U$2:$U$12,$H879)&gt;0),1,0)</f>
        <v>1</v>
      </c>
      <c r="U879">
        <f t="shared" si="109"/>
        <v>180000</v>
      </c>
      <c r="V879">
        <f t="shared" si="110"/>
        <v>400</v>
      </c>
      <c r="W879">
        <f t="shared" si="111"/>
        <v>45000</v>
      </c>
    </row>
    <row r="880" spans="1:23" ht="15.75" customHeight="1" x14ac:dyDescent="0.3">
      <c r="A880" s="2" t="s">
        <v>33</v>
      </c>
      <c r="B880" s="2">
        <v>1189833</v>
      </c>
      <c r="C880" s="3">
        <v>44211</v>
      </c>
      <c r="D880" s="12" t="str" cm="1">
        <f t="array" ref="D880">_xlfn.SWITCH(WEEKDAY(C880,2), 1, "Lundi", 2, "Mardi", 3, "Mercredi", 4, "Jeudi", 5, "Vendredi", 6, "Samedi", 7, "Dimanche", "Erreur")</f>
        <v>Vendredi</v>
      </c>
      <c r="E880" s="2" t="s">
        <v>35</v>
      </c>
      <c r="F880" s="2" t="s">
        <v>52</v>
      </c>
      <c r="G880" s="2" t="s">
        <v>53</v>
      </c>
      <c r="H880" s="4" t="s">
        <v>16</v>
      </c>
      <c r="I880" s="5">
        <v>45</v>
      </c>
      <c r="J880" s="6">
        <v>575</v>
      </c>
      <c r="K880" s="7">
        <v>258750</v>
      </c>
      <c r="L880" s="7">
        <v>116437.5</v>
      </c>
      <c r="M880" s="8">
        <v>0.45</v>
      </c>
      <c r="N880" s="2" t="s">
        <v>23</v>
      </c>
      <c r="O880">
        <f t="shared" si="104"/>
        <v>2021</v>
      </c>
      <c r="P880">
        <f t="shared" si="105"/>
        <v>1</v>
      </c>
      <c r="Q880" t="str">
        <f t="shared" si="106"/>
        <v>janv</v>
      </c>
      <c r="R880" t="str">
        <f t="shared" si="107"/>
        <v>Montana</v>
      </c>
      <c r="S880" t="str">
        <f t="shared" si="108"/>
        <v>2021-01</v>
      </c>
      <c r="T880">
        <f>IF(AND(COUNTIF(Calculs!$Q$2:$Q$12,$O880)&gt;0,COUNTIF(Calculs!$S$2:$S$12,$E880)&gt;0,COUNTIF(Calculs!$U$2:$U$12,$H880)&gt;0),1,0)</f>
        <v>1</v>
      </c>
      <c r="U880">
        <f t="shared" si="109"/>
        <v>258750</v>
      </c>
      <c r="V880">
        <f t="shared" si="110"/>
        <v>575</v>
      </c>
      <c r="W880">
        <f t="shared" si="111"/>
        <v>116437.5</v>
      </c>
    </row>
    <row r="881" spans="1:23" ht="15.75" customHeight="1" x14ac:dyDescent="0.3">
      <c r="A881" s="2" t="s">
        <v>33</v>
      </c>
      <c r="B881" s="2">
        <v>1189833</v>
      </c>
      <c r="C881" s="3">
        <v>44212</v>
      </c>
      <c r="D881" s="12" t="str" cm="1">
        <f t="array" ref="D881">_xlfn.SWITCH(WEEKDAY(C881,2), 1, "Lundi", 2, "Mardi", 3, "Mercredi", 4, "Jeudi", 5, "Vendredi", 6, "Samedi", 7, "Dimanche", "Erreur")</f>
        <v>Samedi</v>
      </c>
      <c r="E881" s="2" t="s">
        <v>35</v>
      </c>
      <c r="F881" s="2" t="s">
        <v>52</v>
      </c>
      <c r="G881" s="2" t="s">
        <v>53</v>
      </c>
      <c r="H881" s="4" t="s">
        <v>18</v>
      </c>
      <c r="I881" s="5">
        <v>45</v>
      </c>
      <c r="J881" s="6">
        <v>375</v>
      </c>
      <c r="K881" s="7">
        <v>168750</v>
      </c>
      <c r="L881" s="7">
        <v>50625</v>
      </c>
      <c r="M881" s="8">
        <v>0.3</v>
      </c>
      <c r="N881" s="2" t="s">
        <v>23</v>
      </c>
      <c r="O881">
        <f t="shared" si="104"/>
        <v>2021</v>
      </c>
      <c r="P881">
        <f t="shared" si="105"/>
        <v>1</v>
      </c>
      <c r="Q881" t="str">
        <f t="shared" si="106"/>
        <v>janv</v>
      </c>
      <c r="R881" t="str">
        <f t="shared" si="107"/>
        <v>Montana</v>
      </c>
      <c r="S881" t="str">
        <f t="shared" si="108"/>
        <v>2021-01</v>
      </c>
      <c r="T881">
        <f>IF(AND(COUNTIF(Calculs!$Q$2:$Q$12,$O881)&gt;0,COUNTIF(Calculs!$S$2:$S$12,$E881)&gt;0,COUNTIF(Calculs!$U$2:$U$12,$H881)&gt;0),1,0)</f>
        <v>1</v>
      </c>
      <c r="U881">
        <f t="shared" si="109"/>
        <v>168750</v>
      </c>
      <c r="V881">
        <f t="shared" si="110"/>
        <v>375</v>
      </c>
      <c r="W881">
        <f t="shared" si="111"/>
        <v>50625</v>
      </c>
    </row>
    <row r="882" spans="1:23" ht="15.75" customHeight="1" x14ac:dyDescent="0.3">
      <c r="A882" s="2" t="s">
        <v>33</v>
      </c>
      <c r="B882" s="2">
        <v>1189833</v>
      </c>
      <c r="C882" s="3">
        <v>44213</v>
      </c>
      <c r="D882" s="12" t="str" cm="1">
        <f t="array" ref="D882">_xlfn.SWITCH(WEEKDAY(C882,2), 1, "Lundi", 2, "Mardi", 3, "Mercredi", 4, "Jeudi", 5, "Vendredi", 6, "Samedi", 7, "Dimanche", "Erreur")</f>
        <v>Dimanche</v>
      </c>
      <c r="E882" s="2" t="s">
        <v>35</v>
      </c>
      <c r="F882" s="2" t="s">
        <v>52</v>
      </c>
      <c r="G882" s="2" t="s">
        <v>53</v>
      </c>
      <c r="H882" s="4" t="s">
        <v>19</v>
      </c>
      <c r="I882" s="5">
        <v>45</v>
      </c>
      <c r="J882" s="6">
        <v>400</v>
      </c>
      <c r="K882" s="7">
        <v>180000</v>
      </c>
      <c r="L882" s="7">
        <v>81000</v>
      </c>
      <c r="M882" s="8">
        <v>0.45</v>
      </c>
      <c r="N882" s="2" t="s">
        <v>23</v>
      </c>
      <c r="O882">
        <f t="shared" si="104"/>
        <v>2021</v>
      </c>
      <c r="P882">
        <f t="shared" si="105"/>
        <v>1</v>
      </c>
      <c r="Q882" t="str">
        <f t="shared" si="106"/>
        <v>janv</v>
      </c>
      <c r="R882" t="str">
        <f t="shared" si="107"/>
        <v>Montana</v>
      </c>
      <c r="S882" t="str">
        <f t="shared" si="108"/>
        <v>2021-01</v>
      </c>
      <c r="T882">
        <f>IF(AND(COUNTIF(Calculs!$Q$2:$Q$12,$O882)&gt;0,COUNTIF(Calculs!$S$2:$S$12,$E882)&gt;0,COUNTIF(Calculs!$U$2:$U$12,$H882)&gt;0),1,0)</f>
        <v>1</v>
      </c>
      <c r="U882">
        <f t="shared" si="109"/>
        <v>180000</v>
      </c>
      <c r="V882">
        <f t="shared" si="110"/>
        <v>400</v>
      </c>
      <c r="W882">
        <f t="shared" si="111"/>
        <v>81000</v>
      </c>
    </row>
    <row r="883" spans="1:23" ht="15.75" customHeight="1" x14ac:dyDescent="0.3">
      <c r="A883" s="2" t="s">
        <v>33</v>
      </c>
      <c r="B883" s="2">
        <v>1189833</v>
      </c>
      <c r="C883" s="3">
        <v>44214</v>
      </c>
      <c r="D883" s="12" t="str" cm="1">
        <f t="array" ref="D883">_xlfn.SWITCH(WEEKDAY(C883,2), 1, "Lundi", 2, "Mardi", 3, "Mercredi", 4, "Jeudi", 5, "Vendredi", 6, "Samedi", 7, "Dimanche", "Erreur")</f>
        <v>Lundi</v>
      </c>
      <c r="E883" s="2" t="s">
        <v>35</v>
      </c>
      <c r="F883" s="2" t="s">
        <v>52</v>
      </c>
      <c r="G883" s="2" t="s">
        <v>53</v>
      </c>
      <c r="H883" s="4" t="s">
        <v>20</v>
      </c>
      <c r="I883" s="5">
        <v>40</v>
      </c>
      <c r="J883" s="6">
        <v>300</v>
      </c>
      <c r="K883" s="7">
        <v>120000</v>
      </c>
      <c r="L883" s="7">
        <v>47999.999999999993</v>
      </c>
      <c r="M883" s="8">
        <v>0.39999999999999997</v>
      </c>
      <c r="N883" s="2" t="s">
        <v>23</v>
      </c>
      <c r="O883">
        <f t="shared" si="104"/>
        <v>2021</v>
      </c>
      <c r="P883">
        <f t="shared" si="105"/>
        <v>1</v>
      </c>
      <c r="Q883" t="str">
        <f t="shared" si="106"/>
        <v>janv</v>
      </c>
      <c r="R883" t="str">
        <f t="shared" si="107"/>
        <v>Montana</v>
      </c>
      <c r="S883" t="str">
        <f t="shared" si="108"/>
        <v>2021-01</v>
      </c>
      <c r="T883">
        <f>IF(AND(COUNTIF(Calculs!$Q$2:$Q$12,$O883)&gt;0,COUNTIF(Calculs!$S$2:$S$12,$E883)&gt;0,COUNTIF(Calculs!$U$2:$U$12,$H883)&gt;0),1,0)</f>
        <v>1</v>
      </c>
      <c r="U883">
        <f t="shared" si="109"/>
        <v>120000</v>
      </c>
      <c r="V883">
        <f t="shared" si="110"/>
        <v>300</v>
      </c>
      <c r="W883">
        <f t="shared" si="111"/>
        <v>47999.999999999993</v>
      </c>
    </row>
    <row r="884" spans="1:23" ht="15.75" customHeight="1" x14ac:dyDescent="0.3">
      <c r="A884" s="2" t="s">
        <v>33</v>
      </c>
      <c r="B884" s="2">
        <v>1189833</v>
      </c>
      <c r="C884" s="3">
        <v>44215</v>
      </c>
      <c r="D884" s="12" t="str" cm="1">
        <f t="array" ref="D884">_xlfn.SWITCH(WEEKDAY(C884,2), 1, "Lundi", 2, "Mardi", 3, "Mercredi", 4, "Jeudi", 5, "Vendredi", 6, "Samedi", 7, "Dimanche", "Erreur")</f>
        <v>Mardi</v>
      </c>
      <c r="E884" s="2" t="s">
        <v>35</v>
      </c>
      <c r="F884" s="2" t="s">
        <v>52</v>
      </c>
      <c r="G884" s="2" t="s">
        <v>53</v>
      </c>
      <c r="H884" s="4" t="s">
        <v>21</v>
      </c>
      <c r="I884" s="5">
        <v>45</v>
      </c>
      <c r="J884" s="6">
        <v>200</v>
      </c>
      <c r="K884" s="7">
        <v>90000</v>
      </c>
      <c r="L884" s="7">
        <v>54000.000000000007</v>
      </c>
      <c r="M884" s="8">
        <v>0.60000000000000009</v>
      </c>
      <c r="N884" s="2" t="s">
        <v>23</v>
      </c>
      <c r="O884">
        <f t="shared" si="104"/>
        <v>2021</v>
      </c>
      <c r="P884">
        <f t="shared" si="105"/>
        <v>1</v>
      </c>
      <c r="Q884" t="str">
        <f t="shared" si="106"/>
        <v>janv</v>
      </c>
      <c r="R884" t="str">
        <f t="shared" si="107"/>
        <v>Montana</v>
      </c>
      <c r="S884" t="str">
        <f t="shared" si="108"/>
        <v>2021-01</v>
      </c>
      <c r="T884">
        <f>IF(AND(COUNTIF(Calculs!$Q$2:$Q$12,$O884)&gt;0,COUNTIF(Calculs!$S$2:$S$12,$E884)&gt;0,COUNTIF(Calculs!$U$2:$U$12,$H884)&gt;0),1,0)</f>
        <v>1</v>
      </c>
      <c r="U884">
        <f t="shared" si="109"/>
        <v>90000</v>
      </c>
      <c r="V884">
        <f t="shared" si="110"/>
        <v>200</v>
      </c>
      <c r="W884">
        <f t="shared" si="111"/>
        <v>54000.000000000007</v>
      </c>
    </row>
    <row r="885" spans="1:23" ht="15.75" customHeight="1" x14ac:dyDescent="0.3">
      <c r="A885" s="2" t="s">
        <v>33</v>
      </c>
      <c r="B885" s="2">
        <v>1189833</v>
      </c>
      <c r="C885" s="3">
        <v>44216</v>
      </c>
      <c r="D885" s="12" t="str" cm="1">
        <f t="array" ref="D885">_xlfn.SWITCH(WEEKDAY(C885,2), 1, "Lundi", 2, "Mardi", 3, "Mercredi", 4, "Jeudi", 5, "Vendredi", 6, "Samedi", 7, "Dimanche", "Erreur")</f>
        <v>Mercredi</v>
      </c>
      <c r="E885" s="2" t="s">
        <v>35</v>
      </c>
      <c r="F885" s="2" t="s">
        <v>52</v>
      </c>
      <c r="G885" s="2" t="s">
        <v>53</v>
      </c>
      <c r="H885" s="4" t="s">
        <v>22</v>
      </c>
      <c r="I885" s="5">
        <v>60</v>
      </c>
      <c r="J885" s="6">
        <v>375</v>
      </c>
      <c r="K885" s="7">
        <v>225000</v>
      </c>
      <c r="L885" s="7">
        <v>56250</v>
      </c>
      <c r="M885" s="8">
        <v>0.25</v>
      </c>
      <c r="N885" s="2" t="s">
        <v>23</v>
      </c>
      <c r="O885">
        <f t="shared" si="104"/>
        <v>2021</v>
      </c>
      <c r="P885">
        <f t="shared" si="105"/>
        <v>1</v>
      </c>
      <c r="Q885" t="str">
        <f t="shared" si="106"/>
        <v>janv</v>
      </c>
      <c r="R885" t="str">
        <f t="shared" si="107"/>
        <v>Montana</v>
      </c>
      <c r="S885" t="str">
        <f t="shared" si="108"/>
        <v>2021-01</v>
      </c>
      <c r="T885">
        <f>IF(AND(COUNTIF(Calculs!$Q$2:$Q$12,$O885)&gt;0,COUNTIF(Calculs!$S$2:$S$12,$E885)&gt;0,COUNTIF(Calculs!$U$2:$U$12,$H885)&gt;0),1,0)</f>
        <v>1</v>
      </c>
      <c r="U885">
        <f t="shared" si="109"/>
        <v>225000</v>
      </c>
      <c r="V885">
        <f t="shared" si="110"/>
        <v>375</v>
      </c>
      <c r="W885">
        <f t="shared" si="111"/>
        <v>56250</v>
      </c>
    </row>
    <row r="886" spans="1:23" ht="15.75" customHeight="1" x14ac:dyDescent="0.3">
      <c r="A886" s="2" t="s">
        <v>33</v>
      </c>
      <c r="B886" s="2">
        <v>1189833</v>
      </c>
      <c r="C886" s="3">
        <v>44217</v>
      </c>
      <c r="D886" s="12" t="str" cm="1">
        <f t="array" ref="D886">_xlfn.SWITCH(WEEKDAY(C886,2), 1, "Lundi", 2, "Mardi", 3, "Mercredi", 4, "Jeudi", 5, "Vendredi", 6, "Samedi", 7, "Dimanche", "Erreur")</f>
        <v>Jeudi</v>
      </c>
      <c r="E886" s="2" t="s">
        <v>35</v>
      </c>
      <c r="F886" s="2" t="s">
        <v>52</v>
      </c>
      <c r="G886" s="2" t="s">
        <v>53</v>
      </c>
      <c r="H886" s="4" t="s">
        <v>16</v>
      </c>
      <c r="I886" s="5">
        <v>40</v>
      </c>
      <c r="J886" s="6">
        <v>575</v>
      </c>
      <c r="K886" s="7">
        <v>230000</v>
      </c>
      <c r="L886" s="7">
        <v>103500</v>
      </c>
      <c r="M886" s="8">
        <v>0.45</v>
      </c>
      <c r="N886" s="2" t="s">
        <v>23</v>
      </c>
      <c r="O886">
        <f t="shared" si="104"/>
        <v>2021</v>
      </c>
      <c r="P886">
        <f t="shared" si="105"/>
        <v>1</v>
      </c>
      <c r="Q886" t="str">
        <f t="shared" si="106"/>
        <v>janv</v>
      </c>
      <c r="R886" t="str">
        <f t="shared" si="107"/>
        <v>Montana</v>
      </c>
      <c r="S886" t="str">
        <f t="shared" si="108"/>
        <v>2021-01</v>
      </c>
      <c r="T886">
        <f>IF(AND(COUNTIF(Calculs!$Q$2:$Q$12,$O886)&gt;0,COUNTIF(Calculs!$S$2:$S$12,$E886)&gt;0,COUNTIF(Calculs!$U$2:$U$12,$H886)&gt;0),1,0)</f>
        <v>1</v>
      </c>
      <c r="U886">
        <f t="shared" si="109"/>
        <v>230000</v>
      </c>
      <c r="V886">
        <f t="shared" si="110"/>
        <v>575</v>
      </c>
      <c r="W886">
        <f t="shared" si="111"/>
        <v>103500</v>
      </c>
    </row>
    <row r="887" spans="1:23" ht="15.75" customHeight="1" x14ac:dyDescent="0.3">
      <c r="A887" s="2" t="s">
        <v>33</v>
      </c>
      <c r="B887" s="2">
        <v>1189833</v>
      </c>
      <c r="C887" s="3">
        <v>44218</v>
      </c>
      <c r="D887" s="12" t="str" cm="1">
        <f t="array" ref="D887">_xlfn.SWITCH(WEEKDAY(C887,2), 1, "Lundi", 2, "Mardi", 3, "Mercredi", 4, "Jeudi", 5, "Vendredi", 6, "Samedi", 7, "Dimanche", "Erreur")</f>
        <v>Vendredi</v>
      </c>
      <c r="E887" s="2" t="s">
        <v>35</v>
      </c>
      <c r="F887" s="2" t="s">
        <v>52</v>
      </c>
      <c r="G887" s="2" t="s">
        <v>53</v>
      </c>
      <c r="H887" s="4" t="s">
        <v>18</v>
      </c>
      <c r="I887" s="5">
        <v>45</v>
      </c>
      <c r="J887" s="6">
        <v>425</v>
      </c>
      <c r="K887" s="7">
        <v>191250</v>
      </c>
      <c r="L887" s="7">
        <v>57375</v>
      </c>
      <c r="M887" s="8">
        <v>0.3</v>
      </c>
      <c r="N887" s="2" t="s">
        <v>23</v>
      </c>
      <c r="O887">
        <f t="shared" si="104"/>
        <v>2021</v>
      </c>
      <c r="P887">
        <f t="shared" si="105"/>
        <v>1</v>
      </c>
      <c r="Q887" t="str">
        <f t="shared" si="106"/>
        <v>janv</v>
      </c>
      <c r="R887" t="str">
        <f t="shared" si="107"/>
        <v>Montana</v>
      </c>
      <c r="S887" t="str">
        <f t="shared" si="108"/>
        <v>2021-01</v>
      </c>
      <c r="T887">
        <f>IF(AND(COUNTIF(Calculs!$Q$2:$Q$12,$O887)&gt;0,COUNTIF(Calculs!$S$2:$S$12,$E887)&gt;0,COUNTIF(Calculs!$U$2:$U$12,$H887)&gt;0),1,0)</f>
        <v>1</v>
      </c>
      <c r="U887">
        <f t="shared" si="109"/>
        <v>191250</v>
      </c>
      <c r="V887">
        <f t="shared" si="110"/>
        <v>425</v>
      </c>
      <c r="W887">
        <f t="shared" si="111"/>
        <v>57375</v>
      </c>
    </row>
    <row r="888" spans="1:23" ht="15.75" customHeight="1" x14ac:dyDescent="0.3">
      <c r="A888" s="2" t="s">
        <v>33</v>
      </c>
      <c r="B888" s="2">
        <v>1189833</v>
      </c>
      <c r="C888" s="3">
        <v>44219</v>
      </c>
      <c r="D888" s="12" t="str" cm="1">
        <f t="array" ref="D888">_xlfn.SWITCH(WEEKDAY(C888,2), 1, "Lundi", 2, "Mardi", 3, "Mercredi", 4, "Jeudi", 5, "Vendredi", 6, "Samedi", 7, "Dimanche", "Erreur")</f>
        <v>Samedi</v>
      </c>
      <c r="E888" s="2" t="s">
        <v>35</v>
      </c>
      <c r="F888" s="2" t="s">
        <v>52</v>
      </c>
      <c r="G888" s="2" t="s">
        <v>53</v>
      </c>
      <c r="H888" s="4" t="s">
        <v>19</v>
      </c>
      <c r="I888" s="5">
        <v>45</v>
      </c>
      <c r="J888" s="6">
        <v>425</v>
      </c>
      <c r="K888" s="7">
        <v>191250</v>
      </c>
      <c r="L888" s="7">
        <v>86062.5</v>
      </c>
      <c r="M888" s="8">
        <v>0.45</v>
      </c>
      <c r="N888" s="2" t="s">
        <v>23</v>
      </c>
      <c r="O888">
        <f t="shared" si="104"/>
        <v>2021</v>
      </c>
      <c r="P888">
        <f t="shared" si="105"/>
        <v>1</v>
      </c>
      <c r="Q888" t="str">
        <f t="shared" si="106"/>
        <v>janv</v>
      </c>
      <c r="R888" t="str">
        <f t="shared" si="107"/>
        <v>Montana</v>
      </c>
      <c r="S888" t="str">
        <f t="shared" si="108"/>
        <v>2021-01</v>
      </c>
      <c r="T888">
        <f>IF(AND(COUNTIF(Calculs!$Q$2:$Q$12,$O888)&gt;0,COUNTIF(Calculs!$S$2:$S$12,$E888)&gt;0,COUNTIF(Calculs!$U$2:$U$12,$H888)&gt;0),1,0)</f>
        <v>1</v>
      </c>
      <c r="U888">
        <f t="shared" si="109"/>
        <v>191250</v>
      </c>
      <c r="V888">
        <f t="shared" si="110"/>
        <v>425</v>
      </c>
      <c r="W888">
        <f t="shared" si="111"/>
        <v>86062.5</v>
      </c>
    </row>
    <row r="889" spans="1:23" ht="15.75" customHeight="1" x14ac:dyDescent="0.3">
      <c r="A889" s="2" t="s">
        <v>33</v>
      </c>
      <c r="B889" s="2">
        <v>1189833</v>
      </c>
      <c r="C889" s="3">
        <v>44220</v>
      </c>
      <c r="D889" s="12" t="str" cm="1">
        <f t="array" ref="D889">_xlfn.SWITCH(WEEKDAY(C889,2), 1, "Lundi", 2, "Mardi", 3, "Mercredi", 4, "Jeudi", 5, "Vendredi", 6, "Samedi", 7, "Dimanche", "Erreur")</f>
        <v>Dimanche</v>
      </c>
      <c r="E889" s="2" t="s">
        <v>35</v>
      </c>
      <c r="F889" s="2" t="s">
        <v>52</v>
      </c>
      <c r="G889" s="2" t="s">
        <v>53</v>
      </c>
      <c r="H889" s="4" t="s">
        <v>20</v>
      </c>
      <c r="I889" s="5">
        <v>40</v>
      </c>
      <c r="J889" s="6">
        <v>325</v>
      </c>
      <c r="K889" s="7">
        <v>130000</v>
      </c>
      <c r="L889" s="7">
        <v>51999.999999999993</v>
      </c>
      <c r="M889" s="8">
        <v>0.39999999999999997</v>
      </c>
      <c r="N889" s="2" t="s">
        <v>23</v>
      </c>
      <c r="O889">
        <f t="shared" si="104"/>
        <v>2021</v>
      </c>
      <c r="P889">
        <f t="shared" si="105"/>
        <v>1</v>
      </c>
      <c r="Q889" t="str">
        <f t="shared" si="106"/>
        <v>janv</v>
      </c>
      <c r="R889" t="str">
        <f t="shared" si="107"/>
        <v>Montana</v>
      </c>
      <c r="S889" t="str">
        <f t="shared" si="108"/>
        <v>2021-01</v>
      </c>
      <c r="T889">
        <f>IF(AND(COUNTIF(Calculs!$Q$2:$Q$12,$O889)&gt;0,COUNTIF(Calculs!$S$2:$S$12,$E889)&gt;0,COUNTIF(Calculs!$U$2:$U$12,$H889)&gt;0),1,0)</f>
        <v>1</v>
      </c>
      <c r="U889">
        <f t="shared" si="109"/>
        <v>130000</v>
      </c>
      <c r="V889">
        <f t="shared" si="110"/>
        <v>325</v>
      </c>
      <c r="W889">
        <f t="shared" si="111"/>
        <v>51999.999999999993</v>
      </c>
    </row>
    <row r="890" spans="1:23" ht="15.75" customHeight="1" x14ac:dyDescent="0.3">
      <c r="A890" s="2" t="s">
        <v>33</v>
      </c>
      <c r="B890" s="2">
        <v>1189833</v>
      </c>
      <c r="C890" s="3">
        <v>44221</v>
      </c>
      <c r="D890" s="12" t="str" cm="1">
        <f t="array" ref="D890">_xlfn.SWITCH(WEEKDAY(C890,2), 1, "Lundi", 2, "Mardi", 3, "Mercredi", 4, "Jeudi", 5, "Vendredi", 6, "Samedi", 7, "Dimanche", "Erreur")</f>
        <v>Lundi</v>
      </c>
      <c r="E890" s="2" t="s">
        <v>35</v>
      </c>
      <c r="F890" s="2" t="s">
        <v>52</v>
      </c>
      <c r="G890" s="2" t="s">
        <v>53</v>
      </c>
      <c r="H890" s="4" t="s">
        <v>21</v>
      </c>
      <c r="I890" s="5">
        <v>45</v>
      </c>
      <c r="J890" s="6">
        <v>225</v>
      </c>
      <c r="K890" s="7">
        <v>101250</v>
      </c>
      <c r="L890" s="7">
        <v>60750.000000000007</v>
      </c>
      <c r="M890" s="8">
        <v>0.60000000000000009</v>
      </c>
      <c r="N890" s="2" t="s">
        <v>23</v>
      </c>
      <c r="O890">
        <f t="shared" si="104"/>
        <v>2021</v>
      </c>
      <c r="P890">
        <f t="shared" si="105"/>
        <v>1</v>
      </c>
      <c r="Q890" t="str">
        <f t="shared" si="106"/>
        <v>janv</v>
      </c>
      <c r="R890" t="str">
        <f t="shared" si="107"/>
        <v>Montana</v>
      </c>
      <c r="S890" t="str">
        <f t="shared" si="108"/>
        <v>2021-01</v>
      </c>
      <c r="T890">
        <f>IF(AND(COUNTIF(Calculs!$Q$2:$Q$12,$O890)&gt;0,COUNTIF(Calculs!$S$2:$S$12,$E890)&gt;0,COUNTIF(Calculs!$U$2:$U$12,$H890)&gt;0),1,0)</f>
        <v>1</v>
      </c>
      <c r="U890">
        <f t="shared" si="109"/>
        <v>101250</v>
      </c>
      <c r="V890">
        <f t="shared" si="110"/>
        <v>225</v>
      </c>
      <c r="W890">
        <f t="shared" si="111"/>
        <v>60750.000000000007</v>
      </c>
    </row>
    <row r="891" spans="1:23" ht="15.75" customHeight="1" x14ac:dyDescent="0.3">
      <c r="A891" s="2" t="s">
        <v>33</v>
      </c>
      <c r="B891" s="2">
        <v>1189833</v>
      </c>
      <c r="C891" s="3">
        <v>44222</v>
      </c>
      <c r="D891" s="12" t="str" cm="1">
        <f t="array" ref="D891">_xlfn.SWITCH(WEEKDAY(C891,2), 1, "Lundi", 2, "Mardi", 3, "Mercredi", 4, "Jeudi", 5, "Vendredi", 6, "Samedi", 7, "Dimanche", "Erreur")</f>
        <v>Mardi</v>
      </c>
      <c r="E891" s="2" t="s">
        <v>35</v>
      </c>
      <c r="F891" s="2" t="s">
        <v>52</v>
      </c>
      <c r="G891" s="2" t="s">
        <v>53</v>
      </c>
      <c r="H891" s="4" t="s">
        <v>22</v>
      </c>
      <c r="I891" s="5">
        <v>60</v>
      </c>
      <c r="J891" s="6">
        <v>400</v>
      </c>
      <c r="K891" s="7">
        <v>240000</v>
      </c>
      <c r="L891" s="7">
        <v>60000</v>
      </c>
      <c r="M891" s="8">
        <v>0.25</v>
      </c>
      <c r="N891" s="2" t="s">
        <v>23</v>
      </c>
      <c r="O891">
        <f t="shared" si="104"/>
        <v>2021</v>
      </c>
      <c r="P891">
        <f t="shared" si="105"/>
        <v>1</v>
      </c>
      <c r="Q891" t="str">
        <f t="shared" si="106"/>
        <v>janv</v>
      </c>
      <c r="R891" t="str">
        <f t="shared" si="107"/>
        <v>Montana</v>
      </c>
      <c r="S891" t="str">
        <f t="shared" si="108"/>
        <v>2021-01</v>
      </c>
      <c r="T891">
        <f>IF(AND(COUNTIF(Calculs!$Q$2:$Q$12,$O891)&gt;0,COUNTIF(Calculs!$S$2:$S$12,$E891)&gt;0,COUNTIF(Calculs!$U$2:$U$12,$H891)&gt;0),1,0)</f>
        <v>1</v>
      </c>
      <c r="U891">
        <f t="shared" si="109"/>
        <v>240000</v>
      </c>
      <c r="V891">
        <f t="shared" si="110"/>
        <v>400</v>
      </c>
      <c r="W891">
        <f t="shared" si="111"/>
        <v>60000</v>
      </c>
    </row>
    <row r="892" spans="1:23" ht="15.75" customHeight="1" x14ac:dyDescent="0.3">
      <c r="A892" s="2" t="s">
        <v>33</v>
      </c>
      <c r="B892" s="2">
        <v>1189833</v>
      </c>
      <c r="C892" s="3">
        <v>44223</v>
      </c>
      <c r="D892" s="12" t="str" cm="1">
        <f t="array" ref="D892">_xlfn.SWITCH(WEEKDAY(C892,2), 1, "Lundi", 2, "Mardi", 3, "Mercredi", 4, "Jeudi", 5, "Vendredi", 6, "Samedi", 7, "Dimanche", "Erreur")</f>
        <v>Mercredi</v>
      </c>
      <c r="E892" s="2" t="s">
        <v>35</v>
      </c>
      <c r="F892" s="2" t="s">
        <v>52</v>
      </c>
      <c r="G892" s="2" t="s">
        <v>53</v>
      </c>
      <c r="H892" s="4" t="s">
        <v>16</v>
      </c>
      <c r="I892" s="5">
        <v>40</v>
      </c>
      <c r="J892" s="6">
        <v>675</v>
      </c>
      <c r="K892" s="7">
        <v>270000</v>
      </c>
      <c r="L892" s="7">
        <v>121500</v>
      </c>
      <c r="M892" s="8">
        <v>0.45</v>
      </c>
      <c r="N892" s="2" t="s">
        <v>23</v>
      </c>
      <c r="O892">
        <f t="shared" si="104"/>
        <v>2021</v>
      </c>
      <c r="P892">
        <f t="shared" si="105"/>
        <v>1</v>
      </c>
      <c r="Q892" t="str">
        <f t="shared" si="106"/>
        <v>janv</v>
      </c>
      <c r="R892" t="str">
        <f t="shared" si="107"/>
        <v>Montana</v>
      </c>
      <c r="S892" t="str">
        <f t="shared" si="108"/>
        <v>2021-01</v>
      </c>
      <c r="T892">
        <f>IF(AND(COUNTIF(Calculs!$Q$2:$Q$12,$O892)&gt;0,COUNTIF(Calculs!$S$2:$S$12,$E892)&gt;0,COUNTIF(Calculs!$U$2:$U$12,$H892)&gt;0),1,0)</f>
        <v>1</v>
      </c>
      <c r="U892">
        <f t="shared" si="109"/>
        <v>270000</v>
      </c>
      <c r="V892">
        <f t="shared" si="110"/>
        <v>675</v>
      </c>
      <c r="W892">
        <f t="shared" si="111"/>
        <v>121500</v>
      </c>
    </row>
    <row r="893" spans="1:23" ht="15.75" customHeight="1" x14ac:dyDescent="0.3">
      <c r="A893" s="2" t="s">
        <v>33</v>
      </c>
      <c r="B893" s="2">
        <v>1189833</v>
      </c>
      <c r="C893" s="3">
        <v>44224</v>
      </c>
      <c r="D893" s="12" t="str" cm="1">
        <f t="array" ref="D893">_xlfn.SWITCH(WEEKDAY(C893,2), 1, "Lundi", 2, "Mardi", 3, "Mercredi", 4, "Jeudi", 5, "Vendredi", 6, "Samedi", 7, "Dimanche", "Erreur")</f>
        <v>Jeudi</v>
      </c>
      <c r="E893" s="2" t="s">
        <v>35</v>
      </c>
      <c r="F893" s="2" t="s">
        <v>52</v>
      </c>
      <c r="G893" s="2" t="s">
        <v>53</v>
      </c>
      <c r="H893" s="4" t="s">
        <v>18</v>
      </c>
      <c r="I893" s="5">
        <v>45</v>
      </c>
      <c r="J893" s="6">
        <v>525</v>
      </c>
      <c r="K893" s="7">
        <v>236250</v>
      </c>
      <c r="L893" s="7">
        <v>70875</v>
      </c>
      <c r="M893" s="8">
        <v>0.3</v>
      </c>
      <c r="N893" s="2" t="s">
        <v>23</v>
      </c>
      <c r="O893">
        <f t="shared" si="104"/>
        <v>2021</v>
      </c>
      <c r="P893">
        <f t="shared" si="105"/>
        <v>1</v>
      </c>
      <c r="Q893" t="str">
        <f t="shared" si="106"/>
        <v>janv</v>
      </c>
      <c r="R893" t="str">
        <f t="shared" si="107"/>
        <v>Montana</v>
      </c>
      <c r="S893" t="str">
        <f t="shared" si="108"/>
        <v>2021-01</v>
      </c>
      <c r="T893">
        <f>IF(AND(COUNTIF(Calculs!$Q$2:$Q$12,$O893)&gt;0,COUNTIF(Calculs!$S$2:$S$12,$E893)&gt;0,COUNTIF(Calculs!$U$2:$U$12,$H893)&gt;0),1,0)</f>
        <v>1</v>
      </c>
      <c r="U893">
        <f t="shared" si="109"/>
        <v>236250</v>
      </c>
      <c r="V893">
        <f t="shared" si="110"/>
        <v>525</v>
      </c>
      <c r="W893">
        <f t="shared" si="111"/>
        <v>70875</v>
      </c>
    </row>
    <row r="894" spans="1:23" ht="15.75" customHeight="1" x14ac:dyDescent="0.3">
      <c r="A894" s="2" t="s">
        <v>33</v>
      </c>
      <c r="B894" s="2">
        <v>1189833</v>
      </c>
      <c r="C894" s="3">
        <v>44225</v>
      </c>
      <c r="D894" s="12" t="str" cm="1">
        <f t="array" ref="D894">_xlfn.SWITCH(WEEKDAY(C894,2), 1, "Lundi", 2, "Mardi", 3, "Mercredi", 4, "Jeudi", 5, "Vendredi", 6, "Samedi", 7, "Dimanche", "Erreur")</f>
        <v>Vendredi</v>
      </c>
      <c r="E894" s="2" t="s">
        <v>35</v>
      </c>
      <c r="F894" s="2" t="s">
        <v>52</v>
      </c>
      <c r="G894" s="2" t="s">
        <v>53</v>
      </c>
      <c r="H894" s="4" t="s">
        <v>19</v>
      </c>
      <c r="I894" s="5">
        <v>45</v>
      </c>
      <c r="J894" s="6">
        <v>550</v>
      </c>
      <c r="K894" s="7">
        <v>247500</v>
      </c>
      <c r="L894" s="7">
        <v>111375</v>
      </c>
      <c r="M894" s="8">
        <v>0.45</v>
      </c>
      <c r="N894" s="2" t="s">
        <v>23</v>
      </c>
      <c r="O894">
        <f t="shared" si="104"/>
        <v>2021</v>
      </c>
      <c r="P894">
        <f t="shared" si="105"/>
        <v>1</v>
      </c>
      <c r="Q894" t="str">
        <f t="shared" si="106"/>
        <v>janv</v>
      </c>
      <c r="R894" t="str">
        <f t="shared" si="107"/>
        <v>Montana</v>
      </c>
      <c r="S894" t="str">
        <f t="shared" si="108"/>
        <v>2021-01</v>
      </c>
      <c r="T894">
        <f>IF(AND(COUNTIF(Calculs!$Q$2:$Q$12,$O894)&gt;0,COUNTIF(Calculs!$S$2:$S$12,$E894)&gt;0,COUNTIF(Calculs!$U$2:$U$12,$H894)&gt;0),1,0)</f>
        <v>1</v>
      </c>
      <c r="U894">
        <f t="shared" si="109"/>
        <v>247500</v>
      </c>
      <c r="V894">
        <f t="shared" si="110"/>
        <v>550</v>
      </c>
      <c r="W894">
        <f t="shared" si="111"/>
        <v>111375</v>
      </c>
    </row>
    <row r="895" spans="1:23" ht="15.75" customHeight="1" x14ac:dyDescent="0.3">
      <c r="A895" s="2" t="s">
        <v>33</v>
      </c>
      <c r="B895" s="2">
        <v>1189833</v>
      </c>
      <c r="C895" s="3">
        <v>44226</v>
      </c>
      <c r="D895" s="12" t="str" cm="1">
        <f t="array" ref="D895">_xlfn.SWITCH(WEEKDAY(C895,2), 1, "Lundi", 2, "Mardi", 3, "Mercredi", 4, "Jeudi", 5, "Vendredi", 6, "Samedi", 7, "Dimanche", "Erreur")</f>
        <v>Samedi</v>
      </c>
      <c r="E895" s="2" t="s">
        <v>35</v>
      </c>
      <c r="F895" s="2" t="s">
        <v>52</v>
      </c>
      <c r="G895" s="2" t="s">
        <v>53</v>
      </c>
      <c r="H895" s="4" t="s">
        <v>20</v>
      </c>
      <c r="I895" s="5">
        <v>40</v>
      </c>
      <c r="J895" s="6">
        <v>425</v>
      </c>
      <c r="K895" s="7">
        <v>170000</v>
      </c>
      <c r="L895" s="7">
        <v>68000</v>
      </c>
      <c r="M895" s="8">
        <v>0.39999999999999997</v>
      </c>
      <c r="N895" s="2" t="s">
        <v>23</v>
      </c>
      <c r="O895">
        <f t="shared" si="104"/>
        <v>2021</v>
      </c>
      <c r="P895">
        <f t="shared" si="105"/>
        <v>1</v>
      </c>
      <c r="Q895" t="str">
        <f t="shared" si="106"/>
        <v>janv</v>
      </c>
      <c r="R895" t="str">
        <f t="shared" si="107"/>
        <v>Montana</v>
      </c>
      <c r="S895" t="str">
        <f t="shared" si="108"/>
        <v>2021-01</v>
      </c>
      <c r="T895">
        <f>IF(AND(COUNTIF(Calculs!$Q$2:$Q$12,$O895)&gt;0,COUNTIF(Calculs!$S$2:$S$12,$E895)&gt;0,COUNTIF(Calculs!$U$2:$U$12,$H895)&gt;0),1,0)</f>
        <v>1</v>
      </c>
      <c r="U895">
        <f t="shared" si="109"/>
        <v>170000</v>
      </c>
      <c r="V895">
        <f t="shared" si="110"/>
        <v>425</v>
      </c>
      <c r="W895">
        <f t="shared" si="111"/>
        <v>68000</v>
      </c>
    </row>
    <row r="896" spans="1:23" ht="15.75" customHeight="1" x14ac:dyDescent="0.3">
      <c r="A896" s="2" t="s">
        <v>33</v>
      </c>
      <c r="B896" s="2">
        <v>1189833</v>
      </c>
      <c r="C896" s="3">
        <v>44227</v>
      </c>
      <c r="D896" s="12" t="str" cm="1">
        <f t="array" ref="D896">_xlfn.SWITCH(WEEKDAY(C896,2), 1, "Lundi", 2, "Mardi", 3, "Mercredi", 4, "Jeudi", 5, "Vendredi", 6, "Samedi", 7, "Dimanche", "Erreur")</f>
        <v>Dimanche</v>
      </c>
      <c r="E896" s="2" t="s">
        <v>35</v>
      </c>
      <c r="F896" s="2" t="s">
        <v>52</v>
      </c>
      <c r="G896" s="2" t="s">
        <v>53</v>
      </c>
      <c r="H896" s="4" t="s">
        <v>21</v>
      </c>
      <c r="I896" s="5">
        <v>45</v>
      </c>
      <c r="J896" s="6">
        <v>300</v>
      </c>
      <c r="K896" s="7">
        <v>135000</v>
      </c>
      <c r="L896" s="7">
        <v>81000.000000000015</v>
      </c>
      <c r="M896" s="8">
        <v>0.60000000000000009</v>
      </c>
      <c r="N896" s="2" t="s">
        <v>23</v>
      </c>
      <c r="O896">
        <f t="shared" si="104"/>
        <v>2021</v>
      </c>
      <c r="P896">
        <f t="shared" si="105"/>
        <v>1</v>
      </c>
      <c r="Q896" t="str">
        <f t="shared" si="106"/>
        <v>janv</v>
      </c>
      <c r="R896" t="str">
        <f t="shared" si="107"/>
        <v>Montana</v>
      </c>
      <c r="S896" t="str">
        <f t="shared" si="108"/>
        <v>2021-01</v>
      </c>
      <c r="T896">
        <f>IF(AND(COUNTIF(Calculs!$Q$2:$Q$12,$O896)&gt;0,COUNTIF(Calculs!$S$2:$S$12,$E896)&gt;0,COUNTIF(Calculs!$U$2:$U$12,$H896)&gt;0),1,0)</f>
        <v>1</v>
      </c>
      <c r="U896">
        <f t="shared" si="109"/>
        <v>135000</v>
      </c>
      <c r="V896">
        <f t="shared" si="110"/>
        <v>300</v>
      </c>
      <c r="W896">
        <f t="shared" si="111"/>
        <v>81000.000000000015</v>
      </c>
    </row>
    <row r="897" spans="1:23" ht="15.75" customHeight="1" x14ac:dyDescent="0.3">
      <c r="A897" s="2" t="s">
        <v>33</v>
      </c>
      <c r="B897" s="2">
        <v>1189833</v>
      </c>
      <c r="C897" s="3">
        <v>44228</v>
      </c>
      <c r="D897" s="12" t="str" cm="1">
        <f t="array" ref="D897">_xlfn.SWITCH(WEEKDAY(C897,2), 1, "Lundi", 2, "Mardi", 3, "Mercredi", 4, "Jeudi", 5, "Vendredi", 6, "Samedi", 7, "Dimanche", "Erreur")</f>
        <v>Lundi</v>
      </c>
      <c r="E897" s="2" t="s">
        <v>35</v>
      </c>
      <c r="F897" s="2" t="s">
        <v>52</v>
      </c>
      <c r="G897" s="2" t="s">
        <v>53</v>
      </c>
      <c r="H897" s="4" t="s">
        <v>22</v>
      </c>
      <c r="I897" s="5">
        <v>60</v>
      </c>
      <c r="J897" s="6">
        <v>600</v>
      </c>
      <c r="K897" s="7">
        <v>360000</v>
      </c>
      <c r="L897" s="7">
        <v>90000</v>
      </c>
      <c r="M897" s="8">
        <v>0.25</v>
      </c>
      <c r="N897" s="2" t="s">
        <v>23</v>
      </c>
      <c r="O897">
        <f t="shared" si="104"/>
        <v>2021</v>
      </c>
      <c r="P897">
        <f t="shared" si="105"/>
        <v>2</v>
      </c>
      <c r="Q897" t="str">
        <f t="shared" si="106"/>
        <v>févr</v>
      </c>
      <c r="R897" t="str">
        <f t="shared" si="107"/>
        <v>Montana</v>
      </c>
      <c r="S897" t="str">
        <f t="shared" si="108"/>
        <v>2021-02</v>
      </c>
      <c r="T897">
        <f>IF(AND(COUNTIF(Calculs!$Q$2:$Q$12,$O897)&gt;0,COUNTIF(Calculs!$S$2:$S$12,$E897)&gt;0,COUNTIF(Calculs!$U$2:$U$12,$H897)&gt;0),1,0)</f>
        <v>1</v>
      </c>
      <c r="U897">
        <f t="shared" si="109"/>
        <v>360000</v>
      </c>
      <c r="V897">
        <f t="shared" si="110"/>
        <v>600</v>
      </c>
      <c r="W897">
        <f t="shared" si="111"/>
        <v>90000</v>
      </c>
    </row>
    <row r="898" spans="1:23" ht="15.75" customHeight="1" x14ac:dyDescent="0.3">
      <c r="A898" s="2" t="s">
        <v>33</v>
      </c>
      <c r="B898" s="2">
        <v>1189833</v>
      </c>
      <c r="C898" s="3">
        <v>44229</v>
      </c>
      <c r="D898" s="12" t="str" cm="1">
        <f t="array" ref="D898">_xlfn.SWITCH(WEEKDAY(C898,2), 1, "Lundi", 2, "Mardi", 3, "Mercredi", 4, "Jeudi", 5, "Vendredi", 6, "Samedi", 7, "Dimanche", "Erreur")</f>
        <v>Mardi</v>
      </c>
      <c r="E898" s="2" t="s">
        <v>35</v>
      </c>
      <c r="F898" s="2" t="s">
        <v>52</v>
      </c>
      <c r="G898" s="2" t="s">
        <v>53</v>
      </c>
      <c r="H898" s="4" t="s">
        <v>16</v>
      </c>
      <c r="I898" s="5">
        <v>40</v>
      </c>
      <c r="J898" s="6">
        <v>750</v>
      </c>
      <c r="K898" s="7">
        <v>300000</v>
      </c>
      <c r="L898" s="7">
        <v>135000</v>
      </c>
      <c r="M898" s="8">
        <v>0.45</v>
      </c>
      <c r="N898" s="2" t="s">
        <v>23</v>
      </c>
      <c r="O898">
        <f t="shared" si="104"/>
        <v>2021</v>
      </c>
      <c r="P898">
        <f t="shared" si="105"/>
        <v>2</v>
      </c>
      <c r="Q898" t="str">
        <f t="shared" si="106"/>
        <v>févr</v>
      </c>
      <c r="R898" t="str">
        <f t="shared" si="107"/>
        <v>Montana</v>
      </c>
      <c r="S898" t="str">
        <f t="shared" si="108"/>
        <v>2021-02</v>
      </c>
      <c r="T898">
        <f>IF(AND(COUNTIF(Calculs!$Q$2:$Q$12,$O898)&gt;0,COUNTIF(Calculs!$S$2:$S$12,$E898)&gt;0,COUNTIF(Calculs!$U$2:$U$12,$H898)&gt;0),1,0)</f>
        <v>1</v>
      </c>
      <c r="U898">
        <f t="shared" si="109"/>
        <v>300000</v>
      </c>
      <c r="V898">
        <f t="shared" si="110"/>
        <v>750</v>
      </c>
      <c r="W898">
        <f t="shared" si="111"/>
        <v>135000</v>
      </c>
    </row>
    <row r="899" spans="1:23" ht="15.75" customHeight="1" x14ac:dyDescent="0.3">
      <c r="A899" s="2" t="s">
        <v>33</v>
      </c>
      <c r="B899" s="2">
        <v>1189833</v>
      </c>
      <c r="C899" s="3">
        <v>44230</v>
      </c>
      <c r="D899" s="12" t="str" cm="1">
        <f t="array" ref="D899">_xlfn.SWITCH(WEEKDAY(C899,2), 1, "Lundi", 2, "Mardi", 3, "Mercredi", 4, "Jeudi", 5, "Vendredi", 6, "Samedi", 7, "Dimanche", "Erreur")</f>
        <v>Mercredi</v>
      </c>
      <c r="E899" s="2" t="s">
        <v>35</v>
      </c>
      <c r="F899" s="2" t="s">
        <v>52</v>
      </c>
      <c r="G899" s="2" t="s">
        <v>53</v>
      </c>
      <c r="H899" s="4" t="s">
        <v>18</v>
      </c>
      <c r="I899" s="5">
        <v>45</v>
      </c>
      <c r="J899" s="6">
        <v>600</v>
      </c>
      <c r="K899" s="7">
        <v>270000</v>
      </c>
      <c r="L899" s="7">
        <v>81000</v>
      </c>
      <c r="M899" s="8">
        <v>0.3</v>
      </c>
      <c r="N899" s="2" t="s">
        <v>23</v>
      </c>
      <c r="O899">
        <f t="shared" ref="O899:O962" si="112">YEAR($C899)</f>
        <v>2021</v>
      </c>
      <c r="P899">
        <f t="shared" ref="P899:P962" si="113">MONTH($C899)</f>
        <v>2</v>
      </c>
      <c r="Q899" t="str">
        <f t="shared" ref="Q899:Q962" si="114">TEXT($C899,"mmm")</f>
        <v>févr</v>
      </c>
      <c r="R899" t="str">
        <f t="shared" ref="R899:R962" si="115">SUBSTITUTE(SUBSTITUTE($F899,"Sud ","South "),"Ouest ","West ")</f>
        <v>Montana</v>
      </c>
      <c r="S899" t="str">
        <f t="shared" ref="S899:S962" si="116">TEXT($C899,"aaaa-mm")</f>
        <v>2021-02</v>
      </c>
      <c r="T899">
        <f>IF(AND(COUNTIF(Calculs!$Q$2:$Q$12,$O899)&gt;0,COUNTIF(Calculs!$S$2:$S$12,$E899)&gt;0,COUNTIF(Calculs!$U$2:$U$12,$H899)&gt;0),1,0)</f>
        <v>1</v>
      </c>
      <c r="U899">
        <f t="shared" ref="U899:U962" si="117">$K899*$T899</f>
        <v>270000</v>
      </c>
      <c r="V899">
        <f t="shared" ref="V899:V962" si="118">$J899*$T899</f>
        <v>600</v>
      </c>
      <c r="W899">
        <f t="shared" ref="W899:W962" si="119">$L899*$T899</f>
        <v>81000</v>
      </c>
    </row>
    <row r="900" spans="1:23" ht="15.75" customHeight="1" x14ac:dyDescent="0.3">
      <c r="A900" s="2" t="s">
        <v>33</v>
      </c>
      <c r="B900" s="2">
        <v>1189833</v>
      </c>
      <c r="C900" s="3">
        <v>44231</v>
      </c>
      <c r="D900" s="12" t="str" cm="1">
        <f t="array" ref="D900">_xlfn.SWITCH(WEEKDAY(C900,2), 1, "Lundi", 2, "Mardi", 3, "Mercredi", 4, "Jeudi", 5, "Vendredi", 6, "Samedi", 7, "Dimanche", "Erreur")</f>
        <v>Jeudi</v>
      </c>
      <c r="E900" s="2" t="s">
        <v>35</v>
      </c>
      <c r="F900" s="2" t="s">
        <v>52</v>
      </c>
      <c r="G900" s="2" t="s">
        <v>53</v>
      </c>
      <c r="H900" s="4" t="s">
        <v>19</v>
      </c>
      <c r="I900" s="5">
        <v>45</v>
      </c>
      <c r="J900" s="6">
        <v>550</v>
      </c>
      <c r="K900" s="7">
        <v>247500</v>
      </c>
      <c r="L900" s="7">
        <v>111375</v>
      </c>
      <c r="M900" s="8">
        <v>0.45</v>
      </c>
      <c r="N900" s="2" t="s">
        <v>23</v>
      </c>
      <c r="O900">
        <f t="shared" si="112"/>
        <v>2021</v>
      </c>
      <c r="P900">
        <f t="shared" si="113"/>
        <v>2</v>
      </c>
      <c r="Q900" t="str">
        <f t="shared" si="114"/>
        <v>févr</v>
      </c>
      <c r="R900" t="str">
        <f t="shared" si="115"/>
        <v>Montana</v>
      </c>
      <c r="S900" t="str">
        <f t="shared" si="116"/>
        <v>2021-02</v>
      </c>
      <c r="T900">
        <f>IF(AND(COUNTIF(Calculs!$Q$2:$Q$12,$O900)&gt;0,COUNTIF(Calculs!$S$2:$S$12,$E900)&gt;0,COUNTIF(Calculs!$U$2:$U$12,$H900)&gt;0),1,0)</f>
        <v>1</v>
      </c>
      <c r="U900">
        <f t="shared" si="117"/>
        <v>247500</v>
      </c>
      <c r="V900">
        <f t="shared" si="118"/>
        <v>550</v>
      </c>
      <c r="W900">
        <f t="shared" si="119"/>
        <v>111375</v>
      </c>
    </row>
    <row r="901" spans="1:23" ht="15.75" customHeight="1" x14ac:dyDescent="0.3">
      <c r="A901" s="2" t="s">
        <v>33</v>
      </c>
      <c r="B901" s="2">
        <v>1189833</v>
      </c>
      <c r="C901" s="3">
        <v>44232</v>
      </c>
      <c r="D901" s="12" t="str" cm="1">
        <f t="array" ref="D901">_xlfn.SWITCH(WEEKDAY(C901,2), 1, "Lundi", 2, "Mardi", 3, "Mercredi", 4, "Jeudi", 5, "Vendredi", 6, "Samedi", 7, "Dimanche", "Erreur")</f>
        <v>Vendredi</v>
      </c>
      <c r="E901" s="2" t="s">
        <v>35</v>
      </c>
      <c r="F901" s="2" t="s">
        <v>52</v>
      </c>
      <c r="G901" s="2" t="s">
        <v>53</v>
      </c>
      <c r="H901" s="4" t="s">
        <v>20</v>
      </c>
      <c r="I901" s="5">
        <v>40</v>
      </c>
      <c r="J901" s="6">
        <v>450</v>
      </c>
      <c r="K901" s="7">
        <v>180000</v>
      </c>
      <c r="L901" s="7">
        <v>72000</v>
      </c>
      <c r="M901" s="8">
        <v>0.39999999999999997</v>
      </c>
      <c r="N901" s="2" t="s">
        <v>23</v>
      </c>
      <c r="O901">
        <f t="shared" si="112"/>
        <v>2021</v>
      </c>
      <c r="P901">
        <f t="shared" si="113"/>
        <v>2</v>
      </c>
      <c r="Q901" t="str">
        <f t="shared" si="114"/>
        <v>févr</v>
      </c>
      <c r="R901" t="str">
        <f t="shared" si="115"/>
        <v>Montana</v>
      </c>
      <c r="S901" t="str">
        <f t="shared" si="116"/>
        <v>2021-02</v>
      </c>
      <c r="T901">
        <f>IF(AND(COUNTIF(Calculs!$Q$2:$Q$12,$O901)&gt;0,COUNTIF(Calculs!$S$2:$S$12,$E901)&gt;0,COUNTIF(Calculs!$U$2:$U$12,$H901)&gt;0),1,0)</f>
        <v>1</v>
      </c>
      <c r="U901">
        <f t="shared" si="117"/>
        <v>180000</v>
      </c>
      <c r="V901">
        <f t="shared" si="118"/>
        <v>450</v>
      </c>
      <c r="W901">
        <f t="shared" si="119"/>
        <v>72000</v>
      </c>
    </row>
    <row r="902" spans="1:23" ht="15.75" customHeight="1" x14ac:dyDescent="0.3">
      <c r="A902" s="2" t="s">
        <v>33</v>
      </c>
      <c r="B902" s="2">
        <v>1189833</v>
      </c>
      <c r="C902" s="3">
        <v>44233</v>
      </c>
      <c r="D902" s="12" t="str" cm="1">
        <f t="array" ref="D902">_xlfn.SWITCH(WEEKDAY(C902,2), 1, "Lundi", 2, "Mardi", 3, "Mercredi", 4, "Jeudi", 5, "Vendredi", 6, "Samedi", 7, "Dimanche", "Erreur")</f>
        <v>Samedi</v>
      </c>
      <c r="E902" s="2" t="s">
        <v>35</v>
      </c>
      <c r="F902" s="2" t="s">
        <v>52</v>
      </c>
      <c r="G902" s="2" t="s">
        <v>53</v>
      </c>
      <c r="H902" s="4" t="s">
        <v>21</v>
      </c>
      <c r="I902" s="5">
        <v>45</v>
      </c>
      <c r="J902" s="6">
        <v>475</v>
      </c>
      <c r="K902" s="7">
        <v>213750</v>
      </c>
      <c r="L902" s="7">
        <v>128250.00000000001</v>
      </c>
      <c r="M902" s="8">
        <v>0.60000000000000009</v>
      </c>
      <c r="N902" s="2" t="s">
        <v>23</v>
      </c>
      <c r="O902">
        <f t="shared" si="112"/>
        <v>2021</v>
      </c>
      <c r="P902">
        <f t="shared" si="113"/>
        <v>2</v>
      </c>
      <c r="Q902" t="str">
        <f t="shared" si="114"/>
        <v>févr</v>
      </c>
      <c r="R902" t="str">
        <f t="shared" si="115"/>
        <v>Montana</v>
      </c>
      <c r="S902" t="str">
        <f t="shared" si="116"/>
        <v>2021-02</v>
      </c>
      <c r="T902">
        <f>IF(AND(COUNTIF(Calculs!$Q$2:$Q$12,$O902)&gt;0,COUNTIF(Calculs!$S$2:$S$12,$E902)&gt;0,COUNTIF(Calculs!$U$2:$U$12,$H902)&gt;0),1,0)</f>
        <v>1</v>
      </c>
      <c r="U902">
        <f t="shared" si="117"/>
        <v>213750</v>
      </c>
      <c r="V902">
        <f t="shared" si="118"/>
        <v>475</v>
      </c>
      <c r="W902">
        <f t="shared" si="119"/>
        <v>128250.00000000001</v>
      </c>
    </row>
    <row r="903" spans="1:23" ht="15.75" customHeight="1" x14ac:dyDescent="0.3">
      <c r="A903" s="2" t="s">
        <v>33</v>
      </c>
      <c r="B903" s="2">
        <v>1189833</v>
      </c>
      <c r="C903" s="3">
        <v>44234</v>
      </c>
      <c r="D903" s="12" t="str" cm="1">
        <f t="array" ref="D903">_xlfn.SWITCH(WEEKDAY(C903,2), 1, "Lundi", 2, "Mardi", 3, "Mercredi", 4, "Jeudi", 5, "Vendredi", 6, "Samedi", 7, "Dimanche", "Erreur")</f>
        <v>Dimanche</v>
      </c>
      <c r="E903" s="2" t="s">
        <v>35</v>
      </c>
      <c r="F903" s="2" t="s">
        <v>52</v>
      </c>
      <c r="G903" s="2" t="s">
        <v>53</v>
      </c>
      <c r="H903" s="4" t="s">
        <v>22</v>
      </c>
      <c r="I903" s="5">
        <v>60</v>
      </c>
      <c r="J903" s="6">
        <v>475</v>
      </c>
      <c r="K903" s="7">
        <v>285000</v>
      </c>
      <c r="L903" s="7">
        <v>71250</v>
      </c>
      <c r="M903" s="8">
        <v>0.25</v>
      </c>
      <c r="N903" s="2" t="s">
        <v>23</v>
      </c>
      <c r="O903">
        <f t="shared" si="112"/>
        <v>2021</v>
      </c>
      <c r="P903">
        <f t="shared" si="113"/>
        <v>2</v>
      </c>
      <c r="Q903" t="str">
        <f t="shared" si="114"/>
        <v>févr</v>
      </c>
      <c r="R903" t="str">
        <f t="shared" si="115"/>
        <v>Montana</v>
      </c>
      <c r="S903" t="str">
        <f t="shared" si="116"/>
        <v>2021-02</v>
      </c>
      <c r="T903">
        <f>IF(AND(COUNTIF(Calculs!$Q$2:$Q$12,$O903)&gt;0,COUNTIF(Calculs!$S$2:$S$12,$E903)&gt;0,COUNTIF(Calculs!$U$2:$U$12,$H903)&gt;0),1,0)</f>
        <v>1</v>
      </c>
      <c r="U903">
        <f t="shared" si="117"/>
        <v>285000</v>
      </c>
      <c r="V903">
        <f t="shared" si="118"/>
        <v>475</v>
      </c>
      <c r="W903">
        <f t="shared" si="119"/>
        <v>71250</v>
      </c>
    </row>
    <row r="904" spans="1:23" ht="15.75" customHeight="1" x14ac:dyDescent="0.3">
      <c r="A904" s="2" t="s">
        <v>33</v>
      </c>
      <c r="B904" s="2">
        <v>1189833</v>
      </c>
      <c r="C904" s="3">
        <v>44235</v>
      </c>
      <c r="D904" s="12" t="str" cm="1">
        <f t="array" ref="D904">_xlfn.SWITCH(WEEKDAY(C904,2), 1, "Lundi", 2, "Mardi", 3, "Mercredi", 4, "Jeudi", 5, "Vendredi", 6, "Samedi", 7, "Dimanche", "Erreur")</f>
        <v>Lundi</v>
      </c>
      <c r="E904" s="2" t="s">
        <v>35</v>
      </c>
      <c r="F904" s="2" t="s">
        <v>52</v>
      </c>
      <c r="G904" s="2" t="s">
        <v>53</v>
      </c>
      <c r="H904" s="4" t="s">
        <v>16</v>
      </c>
      <c r="I904" s="5">
        <v>45</v>
      </c>
      <c r="J904" s="6">
        <v>675</v>
      </c>
      <c r="K904" s="7">
        <v>303750</v>
      </c>
      <c r="L904" s="7">
        <v>136687.5</v>
      </c>
      <c r="M904" s="8">
        <v>0.45</v>
      </c>
      <c r="N904" s="2" t="s">
        <v>23</v>
      </c>
      <c r="O904">
        <f t="shared" si="112"/>
        <v>2021</v>
      </c>
      <c r="P904">
        <f t="shared" si="113"/>
        <v>2</v>
      </c>
      <c r="Q904" t="str">
        <f t="shared" si="114"/>
        <v>févr</v>
      </c>
      <c r="R904" t="str">
        <f t="shared" si="115"/>
        <v>Montana</v>
      </c>
      <c r="S904" t="str">
        <f t="shared" si="116"/>
        <v>2021-02</v>
      </c>
      <c r="T904">
        <f>IF(AND(COUNTIF(Calculs!$Q$2:$Q$12,$O904)&gt;0,COUNTIF(Calculs!$S$2:$S$12,$E904)&gt;0,COUNTIF(Calculs!$U$2:$U$12,$H904)&gt;0),1,0)</f>
        <v>1</v>
      </c>
      <c r="U904">
        <f t="shared" si="117"/>
        <v>303750</v>
      </c>
      <c r="V904">
        <f t="shared" si="118"/>
        <v>675</v>
      </c>
      <c r="W904">
        <f t="shared" si="119"/>
        <v>136687.5</v>
      </c>
    </row>
    <row r="905" spans="1:23" ht="15.75" customHeight="1" x14ac:dyDescent="0.3">
      <c r="A905" s="2" t="s">
        <v>33</v>
      </c>
      <c r="B905" s="2">
        <v>1189833</v>
      </c>
      <c r="C905" s="3">
        <v>44236</v>
      </c>
      <c r="D905" s="12" t="str" cm="1">
        <f t="array" ref="D905">_xlfn.SWITCH(WEEKDAY(C905,2), 1, "Lundi", 2, "Mardi", 3, "Mercredi", 4, "Jeudi", 5, "Vendredi", 6, "Samedi", 7, "Dimanche", "Erreur")</f>
        <v>Mardi</v>
      </c>
      <c r="E905" s="2" t="s">
        <v>35</v>
      </c>
      <c r="F905" s="2" t="s">
        <v>52</v>
      </c>
      <c r="G905" s="2" t="s">
        <v>53</v>
      </c>
      <c r="H905" s="4" t="s">
        <v>18</v>
      </c>
      <c r="I905" s="5">
        <v>55.000000000000007</v>
      </c>
      <c r="J905" s="6">
        <v>625</v>
      </c>
      <c r="K905" s="7">
        <v>343750.00000000006</v>
      </c>
      <c r="L905" s="7">
        <v>103125.00000000001</v>
      </c>
      <c r="M905" s="8">
        <v>0.3</v>
      </c>
      <c r="N905" s="2" t="s">
        <v>23</v>
      </c>
      <c r="O905">
        <f t="shared" si="112"/>
        <v>2021</v>
      </c>
      <c r="P905">
        <f t="shared" si="113"/>
        <v>2</v>
      </c>
      <c r="Q905" t="str">
        <f t="shared" si="114"/>
        <v>févr</v>
      </c>
      <c r="R905" t="str">
        <f t="shared" si="115"/>
        <v>Montana</v>
      </c>
      <c r="S905" t="str">
        <f t="shared" si="116"/>
        <v>2021-02</v>
      </c>
      <c r="T905">
        <f>IF(AND(COUNTIF(Calculs!$Q$2:$Q$12,$O905)&gt;0,COUNTIF(Calculs!$S$2:$S$12,$E905)&gt;0,COUNTIF(Calculs!$U$2:$U$12,$H905)&gt;0),1,0)</f>
        <v>1</v>
      </c>
      <c r="U905">
        <f t="shared" si="117"/>
        <v>343750.00000000006</v>
      </c>
      <c r="V905">
        <f t="shared" si="118"/>
        <v>625</v>
      </c>
      <c r="W905">
        <f t="shared" si="119"/>
        <v>103125.00000000001</v>
      </c>
    </row>
    <row r="906" spans="1:23" ht="15.75" customHeight="1" x14ac:dyDescent="0.3">
      <c r="A906" s="2" t="s">
        <v>33</v>
      </c>
      <c r="B906" s="2">
        <v>1189833</v>
      </c>
      <c r="C906" s="3">
        <v>44237</v>
      </c>
      <c r="D906" s="12" t="str" cm="1">
        <f t="array" ref="D906">_xlfn.SWITCH(WEEKDAY(C906,2), 1, "Lundi", 2, "Mardi", 3, "Mercredi", 4, "Jeudi", 5, "Vendredi", 6, "Samedi", 7, "Dimanche", "Erreur")</f>
        <v>Mercredi</v>
      </c>
      <c r="E906" s="2" t="s">
        <v>35</v>
      </c>
      <c r="F906" s="2" t="s">
        <v>52</v>
      </c>
      <c r="G906" s="2" t="s">
        <v>53</v>
      </c>
      <c r="H906" s="4" t="s">
        <v>19</v>
      </c>
      <c r="I906" s="5">
        <v>50</v>
      </c>
      <c r="J906" s="6">
        <v>500</v>
      </c>
      <c r="K906" s="7">
        <v>250000</v>
      </c>
      <c r="L906" s="7">
        <v>112500</v>
      </c>
      <c r="M906" s="8">
        <v>0.45</v>
      </c>
      <c r="N906" s="2" t="s">
        <v>23</v>
      </c>
      <c r="O906">
        <f t="shared" si="112"/>
        <v>2021</v>
      </c>
      <c r="P906">
        <f t="shared" si="113"/>
        <v>2</v>
      </c>
      <c r="Q906" t="str">
        <f t="shared" si="114"/>
        <v>févr</v>
      </c>
      <c r="R906" t="str">
        <f t="shared" si="115"/>
        <v>Montana</v>
      </c>
      <c r="S906" t="str">
        <f t="shared" si="116"/>
        <v>2021-02</v>
      </c>
      <c r="T906">
        <f>IF(AND(COUNTIF(Calculs!$Q$2:$Q$12,$O906)&gt;0,COUNTIF(Calculs!$S$2:$S$12,$E906)&gt;0,COUNTIF(Calculs!$U$2:$U$12,$H906)&gt;0),1,0)</f>
        <v>1</v>
      </c>
      <c r="U906">
        <f t="shared" si="117"/>
        <v>250000</v>
      </c>
      <c r="V906">
        <f t="shared" si="118"/>
        <v>500</v>
      </c>
      <c r="W906">
        <f t="shared" si="119"/>
        <v>112500</v>
      </c>
    </row>
    <row r="907" spans="1:23" ht="15.75" customHeight="1" x14ac:dyDescent="0.3">
      <c r="A907" s="2" t="s">
        <v>33</v>
      </c>
      <c r="B907" s="2">
        <v>1189833</v>
      </c>
      <c r="C907" s="3">
        <v>44238</v>
      </c>
      <c r="D907" s="12" t="str" cm="1">
        <f t="array" ref="D907">_xlfn.SWITCH(WEEKDAY(C907,2), 1, "Lundi", 2, "Mardi", 3, "Mercredi", 4, "Jeudi", 5, "Vendredi", 6, "Samedi", 7, "Dimanche", "Erreur")</f>
        <v>Jeudi</v>
      </c>
      <c r="E907" s="2" t="s">
        <v>35</v>
      </c>
      <c r="F907" s="2" t="s">
        <v>52</v>
      </c>
      <c r="G907" s="2" t="s">
        <v>53</v>
      </c>
      <c r="H907" s="4" t="s">
        <v>20</v>
      </c>
      <c r="I907" s="5">
        <v>45</v>
      </c>
      <c r="J907" s="6">
        <v>425</v>
      </c>
      <c r="K907" s="7">
        <v>191250</v>
      </c>
      <c r="L907" s="7">
        <v>76500</v>
      </c>
      <c r="M907" s="8">
        <v>0.39999999999999997</v>
      </c>
      <c r="N907" s="2" t="s">
        <v>23</v>
      </c>
      <c r="O907">
        <f t="shared" si="112"/>
        <v>2021</v>
      </c>
      <c r="P907">
        <f t="shared" si="113"/>
        <v>2</v>
      </c>
      <c r="Q907" t="str">
        <f t="shared" si="114"/>
        <v>févr</v>
      </c>
      <c r="R907" t="str">
        <f t="shared" si="115"/>
        <v>Montana</v>
      </c>
      <c r="S907" t="str">
        <f t="shared" si="116"/>
        <v>2021-02</v>
      </c>
      <c r="T907">
        <f>IF(AND(COUNTIF(Calculs!$Q$2:$Q$12,$O907)&gt;0,COUNTIF(Calculs!$S$2:$S$12,$E907)&gt;0,COUNTIF(Calculs!$U$2:$U$12,$H907)&gt;0),1,0)</f>
        <v>1</v>
      </c>
      <c r="U907">
        <f t="shared" si="117"/>
        <v>191250</v>
      </c>
      <c r="V907">
        <f t="shared" si="118"/>
        <v>425</v>
      </c>
      <c r="W907">
        <f t="shared" si="119"/>
        <v>76500</v>
      </c>
    </row>
    <row r="908" spans="1:23" ht="15.75" customHeight="1" x14ac:dyDescent="0.3">
      <c r="A908" s="2" t="s">
        <v>33</v>
      </c>
      <c r="B908" s="2">
        <v>1189833</v>
      </c>
      <c r="C908" s="3">
        <v>44239</v>
      </c>
      <c r="D908" s="12" t="str" cm="1">
        <f t="array" ref="D908">_xlfn.SWITCH(WEEKDAY(C908,2), 1, "Lundi", 2, "Mardi", 3, "Mercredi", 4, "Jeudi", 5, "Vendredi", 6, "Samedi", 7, "Dimanche", "Erreur")</f>
        <v>Vendredi</v>
      </c>
      <c r="E908" s="2" t="s">
        <v>35</v>
      </c>
      <c r="F908" s="2" t="s">
        <v>52</v>
      </c>
      <c r="G908" s="2" t="s">
        <v>53</v>
      </c>
      <c r="H908" s="4" t="s">
        <v>21</v>
      </c>
      <c r="I908" s="5">
        <v>54.999999999999993</v>
      </c>
      <c r="J908" s="6">
        <v>425</v>
      </c>
      <c r="K908" s="7">
        <v>233749.99999999997</v>
      </c>
      <c r="L908" s="7">
        <v>140250</v>
      </c>
      <c r="M908" s="8">
        <v>0.60000000000000009</v>
      </c>
      <c r="N908" s="2" t="s">
        <v>23</v>
      </c>
      <c r="O908">
        <f t="shared" si="112"/>
        <v>2021</v>
      </c>
      <c r="P908">
        <f t="shared" si="113"/>
        <v>2</v>
      </c>
      <c r="Q908" t="str">
        <f t="shared" si="114"/>
        <v>févr</v>
      </c>
      <c r="R908" t="str">
        <f t="shared" si="115"/>
        <v>Montana</v>
      </c>
      <c r="S908" t="str">
        <f t="shared" si="116"/>
        <v>2021-02</v>
      </c>
      <c r="T908">
        <f>IF(AND(COUNTIF(Calculs!$Q$2:$Q$12,$O908)&gt;0,COUNTIF(Calculs!$S$2:$S$12,$E908)&gt;0,COUNTIF(Calculs!$U$2:$U$12,$H908)&gt;0),1,0)</f>
        <v>1</v>
      </c>
      <c r="U908">
        <f t="shared" si="117"/>
        <v>233749.99999999997</v>
      </c>
      <c r="V908">
        <f t="shared" si="118"/>
        <v>425</v>
      </c>
      <c r="W908">
        <f t="shared" si="119"/>
        <v>140250</v>
      </c>
    </row>
    <row r="909" spans="1:23" ht="15.75" customHeight="1" x14ac:dyDescent="0.3">
      <c r="A909" s="2" t="s">
        <v>33</v>
      </c>
      <c r="B909" s="2">
        <v>1189833</v>
      </c>
      <c r="C909" s="3">
        <v>44240</v>
      </c>
      <c r="D909" s="12" t="str" cm="1">
        <f t="array" ref="D909">_xlfn.SWITCH(WEEKDAY(C909,2), 1, "Lundi", 2, "Mardi", 3, "Mercredi", 4, "Jeudi", 5, "Vendredi", 6, "Samedi", 7, "Dimanche", "Erreur")</f>
        <v>Samedi</v>
      </c>
      <c r="E909" s="2" t="s">
        <v>35</v>
      </c>
      <c r="F909" s="2" t="s">
        <v>52</v>
      </c>
      <c r="G909" s="2" t="s">
        <v>53</v>
      </c>
      <c r="H909" s="4" t="s">
        <v>22</v>
      </c>
      <c r="I909" s="5">
        <v>60</v>
      </c>
      <c r="J909" s="6">
        <v>400</v>
      </c>
      <c r="K909" s="7">
        <v>240000</v>
      </c>
      <c r="L909" s="7">
        <v>60000</v>
      </c>
      <c r="M909" s="8">
        <v>0.25</v>
      </c>
      <c r="N909" s="2" t="s">
        <v>23</v>
      </c>
      <c r="O909">
        <f t="shared" si="112"/>
        <v>2021</v>
      </c>
      <c r="P909">
        <f t="shared" si="113"/>
        <v>2</v>
      </c>
      <c r="Q909" t="str">
        <f t="shared" si="114"/>
        <v>févr</v>
      </c>
      <c r="R909" t="str">
        <f t="shared" si="115"/>
        <v>Montana</v>
      </c>
      <c r="S909" t="str">
        <f t="shared" si="116"/>
        <v>2021-02</v>
      </c>
      <c r="T909">
        <f>IF(AND(COUNTIF(Calculs!$Q$2:$Q$12,$O909)&gt;0,COUNTIF(Calculs!$S$2:$S$12,$E909)&gt;0,COUNTIF(Calculs!$U$2:$U$12,$H909)&gt;0),1,0)</f>
        <v>1</v>
      </c>
      <c r="U909">
        <f t="shared" si="117"/>
        <v>240000</v>
      </c>
      <c r="V909">
        <f t="shared" si="118"/>
        <v>400</v>
      </c>
      <c r="W909">
        <f t="shared" si="119"/>
        <v>60000</v>
      </c>
    </row>
    <row r="910" spans="1:23" ht="15.75" customHeight="1" x14ac:dyDescent="0.3">
      <c r="A910" s="2" t="s">
        <v>33</v>
      </c>
      <c r="B910" s="2">
        <v>1189833</v>
      </c>
      <c r="C910" s="3">
        <v>44241</v>
      </c>
      <c r="D910" s="12" t="str" cm="1">
        <f t="array" ref="D910">_xlfn.SWITCH(WEEKDAY(C910,2), 1, "Lundi", 2, "Mardi", 3, "Mercredi", 4, "Jeudi", 5, "Vendredi", 6, "Samedi", 7, "Dimanche", "Erreur")</f>
        <v>Dimanche</v>
      </c>
      <c r="E910" s="2" t="s">
        <v>35</v>
      </c>
      <c r="F910" s="2" t="s">
        <v>52</v>
      </c>
      <c r="G910" s="2" t="s">
        <v>53</v>
      </c>
      <c r="H910" s="4" t="s">
        <v>16</v>
      </c>
      <c r="I910" s="5">
        <v>45</v>
      </c>
      <c r="J910" s="6">
        <v>600</v>
      </c>
      <c r="K910" s="7">
        <v>270000</v>
      </c>
      <c r="L910" s="7">
        <v>121500</v>
      </c>
      <c r="M910" s="8">
        <v>0.45</v>
      </c>
      <c r="N910" s="2" t="s">
        <v>23</v>
      </c>
      <c r="O910">
        <f t="shared" si="112"/>
        <v>2021</v>
      </c>
      <c r="P910">
        <f t="shared" si="113"/>
        <v>2</v>
      </c>
      <c r="Q910" t="str">
        <f t="shared" si="114"/>
        <v>févr</v>
      </c>
      <c r="R910" t="str">
        <f t="shared" si="115"/>
        <v>Montana</v>
      </c>
      <c r="S910" t="str">
        <f t="shared" si="116"/>
        <v>2021-02</v>
      </c>
      <c r="T910">
        <f>IF(AND(COUNTIF(Calculs!$Q$2:$Q$12,$O910)&gt;0,COUNTIF(Calculs!$S$2:$S$12,$E910)&gt;0,COUNTIF(Calculs!$U$2:$U$12,$H910)&gt;0),1,0)</f>
        <v>1</v>
      </c>
      <c r="U910">
        <f t="shared" si="117"/>
        <v>270000</v>
      </c>
      <c r="V910">
        <f t="shared" si="118"/>
        <v>600</v>
      </c>
      <c r="W910">
        <f t="shared" si="119"/>
        <v>121500</v>
      </c>
    </row>
    <row r="911" spans="1:23" ht="15.75" customHeight="1" x14ac:dyDescent="0.3">
      <c r="A911" s="2" t="s">
        <v>33</v>
      </c>
      <c r="B911" s="2">
        <v>1189833</v>
      </c>
      <c r="C911" s="3">
        <v>44242</v>
      </c>
      <c r="D911" s="12" t="str" cm="1">
        <f t="array" ref="D911">_xlfn.SWITCH(WEEKDAY(C911,2), 1, "Lundi", 2, "Mardi", 3, "Mercredi", 4, "Jeudi", 5, "Vendredi", 6, "Samedi", 7, "Dimanche", "Erreur")</f>
        <v>Lundi</v>
      </c>
      <c r="E911" s="2" t="s">
        <v>35</v>
      </c>
      <c r="F911" s="2" t="s">
        <v>52</v>
      </c>
      <c r="G911" s="2" t="s">
        <v>53</v>
      </c>
      <c r="H911" s="4" t="s">
        <v>18</v>
      </c>
      <c r="I911" s="5">
        <v>50</v>
      </c>
      <c r="J911" s="6">
        <v>600</v>
      </c>
      <c r="K911" s="7">
        <v>300000</v>
      </c>
      <c r="L911" s="7">
        <v>90000</v>
      </c>
      <c r="M911" s="8">
        <v>0.3</v>
      </c>
      <c r="N911" s="2" t="s">
        <v>23</v>
      </c>
      <c r="O911">
        <f t="shared" si="112"/>
        <v>2021</v>
      </c>
      <c r="P911">
        <f t="shared" si="113"/>
        <v>2</v>
      </c>
      <c r="Q911" t="str">
        <f t="shared" si="114"/>
        <v>févr</v>
      </c>
      <c r="R911" t="str">
        <f t="shared" si="115"/>
        <v>Montana</v>
      </c>
      <c r="S911" t="str">
        <f t="shared" si="116"/>
        <v>2021-02</v>
      </c>
      <c r="T911">
        <f>IF(AND(COUNTIF(Calculs!$Q$2:$Q$12,$O911)&gt;0,COUNTIF(Calculs!$S$2:$S$12,$E911)&gt;0,COUNTIF(Calculs!$U$2:$U$12,$H911)&gt;0),1,0)</f>
        <v>1</v>
      </c>
      <c r="U911">
        <f t="shared" si="117"/>
        <v>300000</v>
      </c>
      <c r="V911">
        <f t="shared" si="118"/>
        <v>600</v>
      </c>
      <c r="W911">
        <f t="shared" si="119"/>
        <v>90000</v>
      </c>
    </row>
    <row r="912" spans="1:23" ht="15.75" customHeight="1" x14ac:dyDescent="0.3">
      <c r="A912" s="2" t="s">
        <v>33</v>
      </c>
      <c r="B912" s="2">
        <v>1189833</v>
      </c>
      <c r="C912" s="3">
        <v>44243</v>
      </c>
      <c r="D912" s="12" t="str" cm="1">
        <f t="array" ref="D912">_xlfn.SWITCH(WEEKDAY(C912,2), 1, "Lundi", 2, "Mardi", 3, "Mercredi", 4, "Jeudi", 5, "Vendredi", 6, "Samedi", 7, "Dimanche", "Erreur")</f>
        <v>Mardi</v>
      </c>
      <c r="E912" s="2" t="s">
        <v>35</v>
      </c>
      <c r="F912" s="2" t="s">
        <v>52</v>
      </c>
      <c r="G912" s="2" t="s">
        <v>53</v>
      </c>
      <c r="H912" s="4" t="s">
        <v>19</v>
      </c>
      <c r="I912" s="5">
        <v>45</v>
      </c>
      <c r="J912" s="6">
        <v>450</v>
      </c>
      <c r="K912" s="7">
        <v>202500</v>
      </c>
      <c r="L912" s="7">
        <v>91125</v>
      </c>
      <c r="M912" s="8">
        <v>0.45</v>
      </c>
      <c r="N912" s="2" t="s">
        <v>23</v>
      </c>
      <c r="O912">
        <f t="shared" si="112"/>
        <v>2021</v>
      </c>
      <c r="P912">
        <f t="shared" si="113"/>
        <v>2</v>
      </c>
      <c r="Q912" t="str">
        <f t="shared" si="114"/>
        <v>févr</v>
      </c>
      <c r="R912" t="str">
        <f t="shared" si="115"/>
        <v>Montana</v>
      </c>
      <c r="S912" t="str">
        <f t="shared" si="116"/>
        <v>2021-02</v>
      </c>
      <c r="T912">
        <f>IF(AND(COUNTIF(Calculs!$Q$2:$Q$12,$O912)&gt;0,COUNTIF(Calculs!$S$2:$S$12,$E912)&gt;0,COUNTIF(Calculs!$U$2:$U$12,$H912)&gt;0),1,0)</f>
        <v>1</v>
      </c>
      <c r="U912">
        <f t="shared" si="117"/>
        <v>202500</v>
      </c>
      <c r="V912">
        <f t="shared" si="118"/>
        <v>450</v>
      </c>
      <c r="W912">
        <f t="shared" si="119"/>
        <v>91125</v>
      </c>
    </row>
    <row r="913" spans="1:23" ht="15.75" customHeight="1" x14ac:dyDescent="0.3">
      <c r="A913" s="2" t="s">
        <v>33</v>
      </c>
      <c r="B913" s="2">
        <v>1189833</v>
      </c>
      <c r="C913" s="3">
        <v>44244</v>
      </c>
      <c r="D913" s="12" t="str" cm="1">
        <f t="array" ref="D913">_xlfn.SWITCH(WEEKDAY(C913,2), 1, "Lundi", 2, "Mardi", 3, "Mercredi", 4, "Jeudi", 5, "Vendredi", 6, "Samedi", 7, "Dimanche", "Erreur")</f>
        <v>Mercredi</v>
      </c>
      <c r="E913" s="2" t="s">
        <v>35</v>
      </c>
      <c r="F913" s="2" t="s">
        <v>52</v>
      </c>
      <c r="G913" s="2" t="s">
        <v>53</v>
      </c>
      <c r="H913" s="4" t="s">
        <v>20</v>
      </c>
      <c r="I913" s="5">
        <v>45</v>
      </c>
      <c r="J913" s="6">
        <v>400</v>
      </c>
      <c r="K913" s="7">
        <v>180000</v>
      </c>
      <c r="L913" s="7">
        <v>72000</v>
      </c>
      <c r="M913" s="8">
        <v>0.39999999999999997</v>
      </c>
      <c r="N913" s="2" t="s">
        <v>23</v>
      </c>
      <c r="O913">
        <f t="shared" si="112"/>
        <v>2021</v>
      </c>
      <c r="P913">
        <f t="shared" si="113"/>
        <v>2</v>
      </c>
      <c r="Q913" t="str">
        <f t="shared" si="114"/>
        <v>févr</v>
      </c>
      <c r="R913" t="str">
        <f t="shared" si="115"/>
        <v>Montana</v>
      </c>
      <c r="S913" t="str">
        <f t="shared" si="116"/>
        <v>2021-02</v>
      </c>
      <c r="T913">
        <f>IF(AND(COUNTIF(Calculs!$Q$2:$Q$12,$O913)&gt;0,COUNTIF(Calculs!$S$2:$S$12,$E913)&gt;0,COUNTIF(Calculs!$U$2:$U$12,$H913)&gt;0),1,0)</f>
        <v>1</v>
      </c>
      <c r="U913">
        <f t="shared" si="117"/>
        <v>180000</v>
      </c>
      <c r="V913">
        <f t="shared" si="118"/>
        <v>400</v>
      </c>
      <c r="W913">
        <f t="shared" si="119"/>
        <v>72000</v>
      </c>
    </row>
    <row r="914" spans="1:23" ht="15.75" customHeight="1" x14ac:dyDescent="0.3">
      <c r="A914" s="2" t="s">
        <v>33</v>
      </c>
      <c r="B914" s="2">
        <v>1189833</v>
      </c>
      <c r="C914" s="3">
        <v>44245</v>
      </c>
      <c r="D914" s="12" t="str" cm="1">
        <f t="array" ref="D914">_xlfn.SWITCH(WEEKDAY(C914,2), 1, "Lundi", 2, "Mardi", 3, "Mercredi", 4, "Jeudi", 5, "Vendredi", 6, "Samedi", 7, "Dimanche", "Erreur")</f>
        <v>Jeudi</v>
      </c>
      <c r="E914" s="2" t="s">
        <v>35</v>
      </c>
      <c r="F914" s="2" t="s">
        <v>52</v>
      </c>
      <c r="G914" s="2" t="s">
        <v>53</v>
      </c>
      <c r="H914" s="4" t="s">
        <v>21</v>
      </c>
      <c r="I914" s="5">
        <v>54.999999999999993</v>
      </c>
      <c r="J914" s="6">
        <v>400</v>
      </c>
      <c r="K914" s="7">
        <v>219999.99999999997</v>
      </c>
      <c r="L914" s="7">
        <v>132000</v>
      </c>
      <c r="M914" s="8">
        <v>0.60000000000000009</v>
      </c>
      <c r="N914" s="2" t="s">
        <v>23</v>
      </c>
      <c r="O914">
        <f t="shared" si="112"/>
        <v>2021</v>
      </c>
      <c r="P914">
        <f t="shared" si="113"/>
        <v>2</v>
      </c>
      <c r="Q914" t="str">
        <f t="shared" si="114"/>
        <v>févr</v>
      </c>
      <c r="R914" t="str">
        <f t="shared" si="115"/>
        <v>Montana</v>
      </c>
      <c r="S914" t="str">
        <f t="shared" si="116"/>
        <v>2021-02</v>
      </c>
      <c r="T914">
        <f>IF(AND(COUNTIF(Calculs!$Q$2:$Q$12,$O914)&gt;0,COUNTIF(Calculs!$S$2:$S$12,$E914)&gt;0,COUNTIF(Calculs!$U$2:$U$12,$H914)&gt;0),1,0)</f>
        <v>1</v>
      </c>
      <c r="U914">
        <f t="shared" si="117"/>
        <v>219999.99999999997</v>
      </c>
      <c r="V914">
        <f t="shared" si="118"/>
        <v>400</v>
      </c>
      <c r="W914">
        <f t="shared" si="119"/>
        <v>132000</v>
      </c>
    </row>
    <row r="915" spans="1:23" ht="15.75" customHeight="1" x14ac:dyDescent="0.3">
      <c r="A915" s="2" t="s">
        <v>33</v>
      </c>
      <c r="B915" s="2">
        <v>1189833</v>
      </c>
      <c r="C915" s="3">
        <v>44246</v>
      </c>
      <c r="D915" s="12" t="str" cm="1">
        <f t="array" ref="D915">_xlfn.SWITCH(WEEKDAY(C915,2), 1, "Lundi", 2, "Mardi", 3, "Mercredi", 4, "Jeudi", 5, "Vendredi", 6, "Samedi", 7, "Dimanche", "Erreur")</f>
        <v>Vendredi</v>
      </c>
      <c r="E915" s="2" t="s">
        <v>35</v>
      </c>
      <c r="F915" s="2" t="s">
        <v>52</v>
      </c>
      <c r="G915" s="2" t="s">
        <v>53</v>
      </c>
      <c r="H915" s="4" t="s">
        <v>22</v>
      </c>
      <c r="I915" s="5">
        <v>60</v>
      </c>
      <c r="J915" s="6">
        <v>450</v>
      </c>
      <c r="K915" s="7">
        <v>270000</v>
      </c>
      <c r="L915" s="7">
        <v>67500</v>
      </c>
      <c r="M915" s="8">
        <v>0.25</v>
      </c>
      <c r="N915" s="2" t="s">
        <v>23</v>
      </c>
      <c r="O915">
        <f t="shared" si="112"/>
        <v>2021</v>
      </c>
      <c r="P915">
        <f t="shared" si="113"/>
        <v>2</v>
      </c>
      <c r="Q915" t="str">
        <f t="shared" si="114"/>
        <v>févr</v>
      </c>
      <c r="R915" t="str">
        <f t="shared" si="115"/>
        <v>Montana</v>
      </c>
      <c r="S915" t="str">
        <f t="shared" si="116"/>
        <v>2021-02</v>
      </c>
      <c r="T915">
        <f>IF(AND(COUNTIF(Calculs!$Q$2:$Q$12,$O915)&gt;0,COUNTIF(Calculs!$S$2:$S$12,$E915)&gt;0,COUNTIF(Calculs!$U$2:$U$12,$H915)&gt;0),1,0)</f>
        <v>1</v>
      </c>
      <c r="U915">
        <f t="shared" si="117"/>
        <v>270000</v>
      </c>
      <c r="V915">
        <f t="shared" si="118"/>
        <v>450</v>
      </c>
      <c r="W915">
        <f t="shared" si="119"/>
        <v>67500</v>
      </c>
    </row>
    <row r="916" spans="1:23" ht="15.75" customHeight="1" x14ac:dyDescent="0.3">
      <c r="A916" s="2" t="s">
        <v>33</v>
      </c>
      <c r="B916" s="2">
        <v>1189833</v>
      </c>
      <c r="C916" s="3">
        <v>44247</v>
      </c>
      <c r="D916" s="12" t="str" cm="1">
        <f t="array" ref="D916">_xlfn.SWITCH(WEEKDAY(C916,2), 1, "Lundi", 2, "Mardi", 3, "Mercredi", 4, "Jeudi", 5, "Vendredi", 6, "Samedi", 7, "Dimanche", "Erreur")</f>
        <v>Samedi</v>
      </c>
      <c r="E916" s="2" t="s">
        <v>35</v>
      </c>
      <c r="F916" s="2" t="s">
        <v>52</v>
      </c>
      <c r="G916" s="2" t="s">
        <v>53</v>
      </c>
      <c r="H916" s="4" t="s">
        <v>16</v>
      </c>
      <c r="I916" s="5">
        <v>45</v>
      </c>
      <c r="J916" s="6">
        <v>550</v>
      </c>
      <c r="K916" s="7">
        <v>247500</v>
      </c>
      <c r="L916" s="7">
        <v>111375</v>
      </c>
      <c r="M916" s="8">
        <v>0.45</v>
      </c>
      <c r="N916" s="2" t="s">
        <v>23</v>
      </c>
      <c r="O916">
        <f t="shared" si="112"/>
        <v>2021</v>
      </c>
      <c r="P916">
        <f t="shared" si="113"/>
        <v>2</v>
      </c>
      <c r="Q916" t="str">
        <f t="shared" si="114"/>
        <v>févr</v>
      </c>
      <c r="R916" t="str">
        <f t="shared" si="115"/>
        <v>Montana</v>
      </c>
      <c r="S916" t="str">
        <f t="shared" si="116"/>
        <v>2021-02</v>
      </c>
      <c r="T916">
        <f>IF(AND(COUNTIF(Calculs!$Q$2:$Q$12,$O916)&gt;0,COUNTIF(Calculs!$S$2:$S$12,$E916)&gt;0,COUNTIF(Calculs!$U$2:$U$12,$H916)&gt;0),1,0)</f>
        <v>1</v>
      </c>
      <c r="U916">
        <f t="shared" si="117"/>
        <v>247500</v>
      </c>
      <c r="V916">
        <f t="shared" si="118"/>
        <v>550</v>
      </c>
      <c r="W916">
        <f t="shared" si="119"/>
        <v>111375</v>
      </c>
    </row>
    <row r="917" spans="1:23" ht="15.75" customHeight="1" x14ac:dyDescent="0.3">
      <c r="A917" s="2" t="s">
        <v>33</v>
      </c>
      <c r="B917" s="2">
        <v>1189833</v>
      </c>
      <c r="C917" s="3">
        <v>44248</v>
      </c>
      <c r="D917" s="12" t="str" cm="1">
        <f t="array" ref="D917">_xlfn.SWITCH(WEEKDAY(C917,2), 1, "Lundi", 2, "Mardi", 3, "Mercredi", 4, "Jeudi", 5, "Vendredi", 6, "Samedi", 7, "Dimanche", "Erreur")</f>
        <v>Dimanche</v>
      </c>
      <c r="E917" s="2" t="s">
        <v>35</v>
      </c>
      <c r="F917" s="2" t="s">
        <v>52</v>
      </c>
      <c r="G917" s="2" t="s">
        <v>53</v>
      </c>
      <c r="H917" s="4" t="s">
        <v>18</v>
      </c>
      <c r="I917" s="5">
        <v>50</v>
      </c>
      <c r="J917" s="6">
        <v>550</v>
      </c>
      <c r="K917" s="7">
        <v>275000</v>
      </c>
      <c r="L917" s="7">
        <v>82500</v>
      </c>
      <c r="M917" s="8">
        <v>0.3</v>
      </c>
      <c r="N917" s="2" t="s">
        <v>23</v>
      </c>
      <c r="O917">
        <f t="shared" si="112"/>
        <v>2021</v>
      </c>
      <c r="P917">
        <f t="shared" si="113"/>
        <v>2</v>
      </c>
      <c r="Q917" t="str">
        <f t="shared" si="114"/>
        <v>févr</v>
      </c>
      <c r="R917" t="str">
        <f t="shared" si="115"/>
        <v>Montana</v>
      </c>
      <c r="S917" t="str">
        <f t="shared" si="116"/>
        <v>2021-02</v>
      </c>
      <c r="T917">
        <f>IF(AND(COUNTIF(Calculs!$Q$2:$Q$12,$O917)&gt;0,COUNTIF(Calculs!$S$2:$S$12,$E917)&gt;0,COUNTIF(Calculs!$U$2:$U$12,$H917)&gt;0),1,0)</f>
        <v>1</v>
      </c>
      <c r="U917">
        <f t="shared" si="117"/>
        <v>275000</v>
      </c>
      <c r="V917">
        <f t="shared" si="118"/>
        <v>550</v>
      </c>
      <c r="W917">
        <f t="shared" si="119"/>
        <v>82500</v>
      </c>
    </row>
    <row r="918" spans="1:23" ht="15.75" customHeight="1" x14ac:dyDescent="0.3">
      <c r="A918" s="2" t="s">
        <v>33</v>
      </c>
      <c r="B918" s="2">
        <v>1189833</v>
      </c>
      <c r="C918" s="3">
        <v>44249</v>
      </c>
      <c r="D918" s="12" t="str" cm="1">
        <f t="array" ref="D918">_xlfn.SWITCH(WEEKDAY(C918,2), 1, "Lundi", 2, "Mardi", 3, "Mercredi", 4, "Jeudi", 5, "Vendredi", 6, "Samedi", 7, "Dimanche", "Erreur")</f>
        <v>Lundi</v>
      </c>
      <c r="E918" s="2" t="s">
        <v>35</v>
      </c>
      <c r="F918" s="2" t="s">
        <v>52</v>
      </c>
      <c r="G918" s="2" t="s">
        <v>53</v>
      </c>
      <c r="H918" s="4" t="s">
        <v>19</v>
      </c>
      <c r="I918" s="5">
        <v>45</v>
      </c>
      <c r="J918" s="6">
        <v>400</v>
      </c>
      <c r="K918" s="7">
        <v>180000</v>
      </c>
      <c r="L918" s="7">
        <v>81000</v>
      </c>
      <c r="M918" s="8">
        <v>0.45</v>
      </c>
      <c r="N918" s="2" t="s">
        <v>23</v>
      </c>
      <c r="O918">
        <f t="shared" si="112"/>
        <v>2021</v>
      </c>
      <c r="P918">
        <f t="shared" si="113"/>
        <v>2</v>
      </c>
      <c r="Q918" t="str">
        <f t="shared" si="114"/>
        <v>févr</v>
      </c>
      <c r="R918" t="str">
        <f t="shared" si="115"/>
        <v>Montana</v>
      </c>
      <c r="S918" t="str">
        <f t="shared" si="116"/>
        <v>2021-02</v>
      </c>
      <c r="T918">
        <f>IF(AND(COUNTIF(Calculs!$Q$2:$Q$12,$O918)&gt;0,COUNTIF(Calculs!$S$2:$S$12,$E918)&gt;0,COUNTIF(Calculs!$U$2:$U$12,$H918)&gt;0),1,0)</f>
        <v>1</v>
      </c>
      <c r="U918">
        <f t="shared" si="117"/>
        <v>180000</v>
      </c>
      <c r="V918">
        <f t="shared" si="118"/>
        <v>400</v>
      </c>
      <c r="W918">
        <f t="shared" si="119"/>
        <v>81000</v>
      </c>
    </row>
    <row r="919" spans="1:23" ht="15.75" customHeight="1" x14ac:dyDescent="0.3">
      <c r="A919" s="2" t="s">
        <v>33</v>
      </c>
      <c r="B919" s="2">
        <v>1189833</v>
      </c>
      <c r="C919" s="3">
        <v>44250</v>
      </c>
      <c r="D919" s="12" t="str" cm="1">
        <f t="array" ref="D919">_xlfn.SWITCH(WEEKDAY(C919,2), 1, "Lundi", 2, "Mardi", 3, "Mercredi", 4, "Jeudi", 5, "Vendredi", 6, "Samedi", 7, "Dimanche", "Erreur")</f>
        <v>Mardi</v>
      </c>
      <c r="E919" s="2" t="s">
        <v>35</v>
      </c>
      <c r="F919" s="2" t="s">
        <v>52</v>
      </c>
      <c r="G919" s="2" t="s">
        <v>53</v>
      </c>
      <c r="H919" s="4" t="s">
        <v>20</v>
      </c>
      <c r="I919" s="5">
        <v>45</v>
      </c>
      <c r="J919" s="6">
        <v>375</v>
      </c>
      <c r="K919" s="7">
        <v>168750</v>
      </c>
      <c r="L919" s="7">
        <v>67500</v>
      </c>
      <c r="M919" s="8">
        <v>0.39999999999999997</v>
      </c>
      <c r="N919" s="2" t="s">
        <v>23</v>
      </c>
      <c r="O919">
        <f t="shared" si="112"/>
        <v>2021</v>
      </c>
      <c r="P919">
        <f t="shared" si="113"/>
        <v>2</v>
      </c>
      <c r="Q919" t="str">
        <f t="shared" si="114"/>
        <v>févr</v>
      </c>
      <c r="R919" t="str">
        <f t="shared" si="115"/>
        <v>Montana</v>
      </c>
      <c r="S919" t="str">
        <f t="shared" si="116"/>
        <v>2021-02</v>
      </c>
      <c r="T919">
        <f>IF(AND(COUNTIF(Calculs!$Q$2:$Q$12,$O919)&gt;0,COUNTIF(Calculs!$S$2:$S$12,$E919)&gt;0,COUNTIF(Calculs!$U$2:$U$12,$H919)&gt;0),1,0)</f>
        <v>1</v>
      </c>
      <c r="U919">
        <f t="shared" si="117"/>
        <v>168750</v>
      </c>
      <c r="V919">
        <f t="shared" si="118"/>
        <v>375</v>
      </c>
      <c r="W919">
        <f t="shared" si="119"/>
        <v>67500</v>
      </c>
    </row>
    <row r="920" spans="1:23" ht="15.75" customHeight="1" x14ac:dyDescent="0.3">
      <c r="A920" s="2" t="s">
        <v>33</v>
      </c>
      <c r="B920" s="2">
        <v>1189833</v>
      </c>
      <c r="C920" s="3">
        <v>44251</v>
      </c>
      <c r="D920" s="12" t="str" cm="1">
        <f t="array" ref="D920">_xlfn.SWITCH(WEEKDAY(C920,2), 1, "Lundi", 2, "Mardi", 3, "Mercredi", 4, "Jeudi", 5, "Vendredi", 6, "Samedi", 7, "Dimanche", "Erreur")</f>
        <v>Mercredi</v>
      </c>
      <c r="E920" s="2" t="s">
        <v>35</v>
      </c>
      <c r="F920" s="2" t="s">
        <v>52</v>
      </c>
      <c r="G920" s="2" t="s">
        <v>53</v>
      </c>
      <c r="H920" s="4" t="s">
        <v>21</v>
      </c>
      <c r="I920" s="5">
        <v>54.999999999999993</v>
      </c>
      <c r="J920" s="6">
        <v>350</v>
      </c>
      <c r="K920" s="7">
        <v>192499.99999999997</v>
      </c>
      <c r="L920" s="7">
        <v>115500</v>
      </c>
      <c r="M920" s="8">
        <v>0.60000000000000009</v>
      </c>
      <c r="N920" s="2" t="s">
        <v>23</v>
      </c>
      <c r="O920">
        <f t="shared" si="112"/>
        <v>2021</v>
      </c>
      <c r="P920">
        <f t="shared" si="113"/>
        <v>2</v>
      </c>
      <c r="Q920" t="str">
        <f t="shared" si="114"/>
        <v>févr</v>
      </c>
      <c r="R920" t="str">
        <f t="shared" si="115"/>
        <v>Montana</v>
      </c>
      <c r="S920" t="str">
        <f t="shared" si="116"/>
        <v>2021-02</v>
      </c>
      <c r="T920">
        <f>IF(AND(COUNTIF(Calculs!$Q$2:$Q$12,$O920)&gt;0,COUNTIF(Calculs!$S$2:$S$12,$E920)&gt;0,COUNTIF(Calculs!$U$2:$U$12,$H920)&gt;0),1,0)</f>
        <v>1</v>
      </c>
      <c r="U920">
        <f t="shared" si="117"/>
        <v>192499.99999999997</v>
      </c>
      <c r="V920">
        <f t="shared" si="118"/>
        <v>350</v>
      </c>
      <c r="W920">
        <f t="shared" si="119"/>
        <v>115500</v>
      </c>
    </row>
    <row r="921" spans="1:23" ht="15.75" customHeight="1" x14ac:dyDescent="0.3">
      <c r="A921" s="2" t="s">
        <v>33</v>
      </c>
      <c r="B921" s="2">
        <v>1189833</v>
      </c>
      <c r="C921" s="3">
        <v>44252</v>
      </c>
      <c r="D921" s="12" t="str" cm="1">
        <f t="array" ref="D921">_xlfn.SWITCH(WEEKDAY(C921,2), 1, "Lundi", 2, "Mardi", 3, "Mercredi", 4, "Jeudi", 5, "Vendredi", 6, "Samedi", 7, "Dimanche", "Erreur")</f>
        <v>Jeudi</v>
      </c>
      <c r="E921" s="2" t="s">
        <v>35</v>
      </c>
      <c r="F921" s="2" t="s">
        <v>52</v>
      </c>
      <c r="G921" s="2" t="s">
        <v>53</v>
      </c>
      <c r="H921" s="4" t="s">
        <v>22</v>
      </c>
      <c r="I921" s="5">
        <v>60</v>
      </c>
      <c r="J921" s="6">
        <v>400</v>
      </c>
      <c r="K921" s="7">
        <v>240000</v>
      </c>
      <c r="L921" s="7">
        <v>60000</v>
      </c>
      <c r="M921" s="8">
        <v>0.25</v>
      </c>
      <c r="N921" s="2" t="s">
        <v>23</v>
      </c>
      <c r="O921">
        <f t="shared" si="112"/>
        <v>2021</v>
      </c>
      <c r="P921">
        <f t="shared" si="113"/>
        <v>2</v>
      </c>
      <c r="Q921" t="str">
        <f t="shared" si="114"/>
        <v>févr</v>
      </c>
      <c r="R921" t="str">
        <f t="shared" si="115"/>
        <v>Montana</v>
      </c>
      <c r="S921" t="str">
        <f t="shared" si="116"/>
        <v>2021-02</v>
      </c>
      <c r="T921">
        <f>IF(AND(COUNTIF(Calculs!$Q$2:$Q$12,$O921)&gt;0,COUNTIF(Calculs!$S$2:$S$12,$E921)&gt;0,COUNTIF(Calculs!$U$2:$U$12,$H921)&gt;0),1,0)</f>
        <v>1</v>
      </c>
      <c r="U921">
        <f t="shared" si="117"/>
        <v>240000</v>
      </c>
      <c r="V921">
        <f t="shared" si="118"/>
        <v>400</v>
      </c>
      <c r="W921">
        <f t="shared" si="119"/>
        <v>60000</v>
      </c>
    </row>
    <row r="922" spans="1:23" ht="15.75" customHeight="1" x14ac:dyDescent="0.3">
      <c r="A922" s="2" t="s">
        <v>33</v>
      </c>
      <c r="B922" s="2">
        <v>1189833</v>
      </c>
      <c r="C922" s="3">
        <v>44253</v>
      </c>
      <c r="D922" s="12" t="str" cm="1">
        <f t="array" ref="D922">_xlfn.SWITCH(WEEKDAY(C922,2), 1, "Lundi", 2, "Mardi", 3, "Mercredi", 4, "Jeudi", 5, "Vendredi", 6, "Samedi", 7, "Dimanche", "Erreur")</f>
        <v>Vendredi</v>
      </c>
      <c r="E922" s="2" t="s">
        <v>35</v>
      </c>
      <c r="F922" s="2" t="s">
        <v>52</v>
      </c>
      <c r="G922" s="2" t="s">
        <v>53</v>
      </c>
      <c r="H922" s="4" t="s">
        <v>16</v>
      </c>
      <c r="I922" s="5">
        <v>40</v>
      </c>
      <c r="J922" s="6">
        <v>575</v>
      </c>
      <c r="K922" s="7">
        <v>230000</v>
      </c>
      <c r="L922" s="7">
        <v>103500</v>
      </c>
      <c r="M922" s="8">
        <v>0.45</v>
      </c>
      <c r="N922" s="2" t="s">
        <v>23</v>
      </c>
      <c r="O922">
        <f t="shared" si="112"/>
        <v>2021</v>
      </c>
      <c r="P922">
        <f t="shared" si="113"/>
        <v>2</v>
      </c>
      <c r="Q922" t="str">
        <f t="shared" si="114"/>
        <v>févr</v>
      </c>
      <c r="R922" t="str">
        <f t="shared" si="115"/>
        <v>Montana</v>
      </c>
      <c r="S922" t="str">
        <f t="shared" si="116"/>
        <v>2021-02</v>
      </c>
      <c r="T922">
        <f>IF(AND(COUNTIF(Calculs!$Q$2:$Q$12,$O922)&gt;0,COUNTIF(Calculs!$S$2:$S$12,$E922)&gt;0,COUNTIF(Calculs!$U$2:$U$12,$H922)&gt;0),1,0)</f>
        <v>1</v>
      </c>
      <c r="U922">
        <f t="shared" si="117"/>
        <v>230000</v>
      </c>
      <c r="V922">
        <f t="shared" si="118"/>
        <v>575</v>
      </c>
      <c r="W922">
        <f t="shared" si="119"/>
        <v>103500</v>
      </c>
    </row>
    <row r="923" spans="1:23" ht="15.75" customHeight="1" x14ac:dyDescent="0.3">
      <c r="A923" s="2" t="s">
        <v>33</v>
      </c>
      <c r="B923" s="2">
        <v>1189833</v>
      </c>
      <c r="C923" s="3">
        <v>44254</v>
      </c>
      <c r="D923" s="12" t="str" cm="1">
        <f t="array" ref="D923">_xlfn.SWITCH(WEEKDAY(C923,2), 1, "Lundi", 2, "Mardi", 3, "Mercredi", 4, "Jeudi", 5, "Vendredi", 6, "Samedi", 7, "Dimanche", "Erreur")</f>
        <v>Samedi</v>
      </c>
      <c r="E923" s="2" t="s">
        <v>35</v>
      </c>
      <c r="F923" s="2" t="s">
        <v>52</v>
      </c>
      <c r="G923" s="2" t="s">
        <v>53</v>
      </c>
      <c r="H923" s="4" t="s">
        <v>18</v>
      </c>
      <c r="I923" s="5">
        <v>45.000000000000007</v>
      </c>
      <c r="J923" s="6">
        <v>575</v>
      </c>
      <c r="K923" s="7">
        <v>258750.00000000003</v>
      </c>
      <c r="L923" s="7">
        <v>77625</v>
      </c>
      <c r="M923" s="8">
        <v>0.3</v>
      </c>
      <c r="N923" s="2" t="s">
        <v>23</v>
      </c>
      <c r="O923">
        <f t="shared" si="112"/>
        <v>2021</v>
      </c>
      <c r="P923">
        <f t="shared" si="113"/>
        <v>2</v>
      </c>
      <c r="Q923" t="str">
        <f t="shared" si="114"/>
        <v>févr</v>
      </c>
      <c r="R923" t="str">
        <f t="shared" si="115"/>
        <v>Montana</v>
      </c>
      <c r="S923" t="str">
        <f t="shared" si="116"/>
        <v>2021-02</v>
      </c>
      <c r="T923">
        <f>IF(AND(COUNTIF(Calculs!$Q$2:$Q$12,$O923)&gt;0,COUNTIF(Calculs!$S$2:$S$12,$E923)&gt;0,COUNTIF(Calculs!$U$2:$U$12,$H923)&gt;0),1,0)</f>
        <v>1</v>
      </c>
      <c r="U923">
        <f t="shared" si="117"/>
        <v>258750.00000000003</v>
      </c>
      <c r="V923">
        <f t="shared" si="118"/>
        <v>575</v>
      </c>
      <c r="W923">
        <f t="shared" si="119"/>
        <v>77625</v>
      </c>
    </row>
    <row r="924" spans="1:23" ht="15.75" customHeight="1" x14ac:dyDescent="0.3">
      <c r="A924" s="2" t="s">
        <v>33</v>
      </c>
      <c r="B924" s="2">
        <v>1189833</v>
      </c>
      <c r="C924" s="3">
        <v>44255</v>
      </c>
      <c r="D924" s="12" t="str" cm="1">
        <f t="array" ref="D924">_xlfn.SWITCH(WEEKDAY(C924,2), 1, "Lundi", 2, "Mardi", 3, "Mercredi", 4, "Jeudi", 5, "Vendredi", 6, "Samedi", 7, "Dimanche", "Erreur")</f>
        <v>Dimanche</v>
      </c>
      <c r="E924" s="2" t="s">
        <v>35</v>
      </c>
      <c r="F924" s="2" t="s">
        <v>52</v>
      </c>
      <c r="G924" s="2" t="s">
        <v>53</v>
      </c>
      <c r="H924" s="4" t="s">
        <v>19</v>
      </c>
      <c r="I924" s="5">
        <v>40</v>
      </c>
      <c r="J924" s="6">
        <v>425</v>
      </c>
      <c r="K924" s="7">
        <v>170000</v>
      </c>
      <c r="L924" s="7">
        <v>76500</v>
      </c>
      <c r="M924" s="8">
        <v>0.45</v>
      </c>
      <c r="N924" s="2" t="s">
        <v>23</v>
      </c>
      <c r="O924">
        <f t="shared" si="112"/>
        <v>2021</v>
      </c>
      <c r="P924">
        <f t="shared" si="113"/>
        <v>2</v>
      </c>
      <c r="Q924" t="str">
        <f t="shared" si="114"/>
        <v>févr</v>
      </c>
      <c r="R924" t="str">
        <f t="shared" si="115"/>
        <v>Montana</v>
      </c>
      <c r="S924" t="str">
        <f t="shared" si="116"/>
        <v>2021-02</v>
      </c>
      <c r="T924">
        <f>IF(AND(COUNTIF(Calculs!$Q$2:$Q$12,$O924)&gt;0,COUNTIF(Calculs!$S$2:$S$12,$E924)&gt;0,COUNTIF(Calculs!$U$2:$U$12,$H924)&gt;0),1,0)</f>
        <v>1</v>
      </c>
      <c r="U924">
        <f t="shared" si="117"/>
        <v>170000</v>
      </c>
      <c r="V924">
        <f t="shared" si="118"/>
        <v>425</v>
      </c>
      <c r="W924">
        <f t="shared" si="119"/>
        <v>76500</v>
      </c>
    </row>
    <row r="925" spans="1:23" ht="15.75" customHeight="1" x14ac:dyDescent="0.3">
      <c r="A925" s="2" t="s">
        <v>33</v>
      </c>
      <c r="B925" s="2">
        <v>1189833</v>
      </c>
      <c r="C925" s="3">
        <v>44256</v>
      </c>
      <c r="D925" s="12" t="str" cm="1">
        <f t="array" ref="D925">_xlfn.SWITCH(WEEKDAY(C925,2), 1, "Lundi", 2, "Mardi", 3, "Mercredi", 4, "Jeudi", 5, "Vendredi", 6, "Samedi", 7, "Dimanche", "Erreur")</f>
        <v>Lundi</v>
      </c>
      <c r="E925" s="2" t="s">
        <v>35</v>
      </c>
      <c r="F925" s="2" t="s">
        <v>52</v>
      </c>
      <c r="G925" s="2" t="s">
        <v>53</v>
      </c>
      <c r="H925" s="4" t="s">
        <v>20</v>
      </c>
      <c r="I925" s="5">
        <v>40</v>
      </c>
      <c r="J925" s="6">
        <v>425</v>
      </c>
      <c r="K925" s="7">
        <v>170000</v>
      </c>
      <c r="L925" s="7">
        <v>68000</v>
      </c>
      <c r="M925" s="8">
        <v>0.39999999999999997</v>
      </c>
      <c r="N925" s="2" t="s">
        <v>23</v>
      </c>
      <c r="O925">
        <f t="shared" si="112"/>
        <v>2021</v>
      </c>
      <c r="P925">
        <f t="shared" si="113"/>
        <v>3</v>
      </c>
      <c r="Q925" t="str">
        <f t="shared" si="114"/>
        <v>mars</v>
      </c>
      <c r="R925" t="str">
        <f t="shared" si="115"/>
        <v>Montana</v>
      </c>
      <c r="S925" t="str">
        <f t="shared" si="116"/>
        <v>2021-03</v>
      </c>
      <c r="T925">
        <f>IF(AND(COUNTIF(Calculs!$Q$2:$Q$12,$O925)&gt;0,COUNTIF(Calculs!$S$2:$S$12,$E925)&gt;0,COUNTIF(Calculs!$U$2:$U$12,$H925)&gt;0),1,0)</f>
        <v>1</v>
      </c>
      <c r="U925">
        <f t="shared" si="117"/>
        <v>170000</v>
      </c>
      <c r="V925">
        <f t="shared" si="118"/>
        <v>425</v>
      </c>
      <c r="W925">
        <f t="shared" si="119"/>
        <v>68000</v>
      </c>
    </row>
    <row r="926" spans="1:23" ht="15.75" customHeight="1" x14ac:dyDescent="0.3">
      <c r="A926" s="2" t="s">
        <v>33</v>
      </c>
      <c r="B926" s="2">
        <v>1189833</v>
      </c>
      <c r="C926" s="3">
        <v>44257</v>
      </c>
      <c r="D926" s="12" t="str" cm="1">
        <f t="array" ref="D926">_xlfn.SWITCH(WEEKDAY(C926,2), 1, "Lundi", 2, "Mardi", 3, "Mercredi", 4, "Jeudi", 5, "Vendredi", 6, "Samedi", 7, "Dimanche", "Erreur")</f>
        <v>Mardi</v>
      </c>
      <c r="E926" s="2" t="s">
        <v>35</v>
      </c>
      <c r="F926" s="2" t="s">
        <v>52</v>
      </c>
      <c r="G926" s="2" t="s">
        <v>53</v>
      </c>
      <c r="H926" s="4" t="s">
        <v>21</v>
      </c>
      <c r="I926" s="5">
        <v>54.999999999999993</v>
      </c>
      <c r="J926" s="6">
        <v>375</v>
      </c>
      <c r="K926" s="7">
        <v>206249.99999999997</v>
      </c>
      <c r="L926" s="7">
        <v>123750</v>
      </c>
      <c r="M926" s="8">
        <v>0.60000000000000009</v>
      </c>
      <c r="N926" s="2" t="s">
        <v>23</v>
      </c>
      <c r="O926">
        <f t="shared" si="112"/>
        <v>2021</v>
      </c>
      <c r="P926">
        <f t="shared" si="113"/>
        <v>3</v>
      </c>
      <c r="Q926" t="str">
        <f t="shared" si="114"/>
        <v>mars</v>
      </c>
      <c r="R926" t="str">
        <f t="shared" si="115"/>
        <v>Montana</v>
      </c>
      <c r="S926" t="str">
        <f t="shared" si="116"/>
        <v>2021-03</v>
      </c>
      <c r="T926">
        <f>IF(AND(COUNTIF(Calculs!$Q$2:$Q$12,$O926)&gt;0,COUNTIF(Calculs!$S$2:$S$12,$E926)&gt;0,COUNTIF(Calculs!$U$2:$U$12,$H926)&gt;0),1,0)</f>
        <v>1</v>
      </c>
      <c r="U926">
        <f t="shared" si="117"/>
        <v>206249.99999999997</v>
      </c>
      <c r="V926">
        <f t="shared" si="118"/>
        <v>375</v>
      </c>
      <c r="W926">
        <f t="shared" si="119"/>
        <v>123750</v>
      </c>
    </row>
    <row r="927" spans="1:23" ht="15.75" customHeight="1" x14ac:dyDescent="0.3">
      <c r="A927" s="2" t="s">
        <v>33</v>
      </c>
      <c r="B927" s="2">
        <v>1189833</v>
      </c>
      <c r="C927" s="3">
        <v>44258</v>
      </c>
      <c r="D927" s="12" t="str" cm="1">
        <f t="array" ref="D927">_xlfn.SWITCH(WEEKDAY(C927,2), 1, "Lundi", 2, "Mardi", 3, "Mercredi", 4, "Jeudi", 5, "Vendredi", 6, "Samedi", 7, "Dimanche", "Erreur")</f>
        <v>Mercredi</v>
      </c>
      <c r="E927" s="2" t="s">
        <v>35</v>
      </c>
      <c r="F927" s="2" t="s">
        <v>52</v>
      </c>
      <c r="G927" s="2" t="s">
        <v>53</v>
      </c>
      <c r="H927" s="4" t="s">
        <v>22</v>
      </c>
      <c r="I927" s="5">
        <v>60</v>
      </c>
      <c r="J927" s="6">
        <v>475</v>
      </c>
      <c r="K927" s="7">
        <v>285000</v>
      </c>
      <c r="L927" s="7">
        <v>71250</v>
      </c>
      <c r="M927" s="8">
        <v>0.25</v>
      </c>
      <c r="N927" s="2" t="s">
        <v>23</v>
      </c>
      <c r="O927">
        <f t="shared" si="112"/>
        <v>2021</v>
      </c>
      <c r="P927">
        <f t="shared" si="113"/>
        <v>3</v>
      </c>
      <c r="Q927" t="str">
        <f t="shared" si="114"/>
        <v>mars</v>
      </c>
      <c r="R927" t="str">
        <f t="shared" si="115"/>
        <v>Montana</v>
      </c>
      <c r="S927" t="str">
        <f t="shared" si="116"/>
        <v>2021-03</v>
      </c>
      <c r="T927">
        <f>IF(AND(COUNTIF(Calculs!$Q$2:$Q$12,$O927)&gt;0,COUNTIF(Calculs!$S$2:$S$12,$E927)&gt;0,COUNTIF(Calculs!$U$2:$U$12,$H927)&gt;0),1,0)</f>
        <v>1</v>
      </c>
      <c r="U927">
        <f t="shared" si="117"/>
        <v>285000</v>
      </c>
      <c r="V927">
        <f t="shared" si="118"/>
        <v>475</v>
      </c>
      <c r="W927">
        <f t="shared" si="119"/>
        <v>71250</v>
      </c>
    </row>
    <row r="928" spans="1:23" ht="15.75" customHeight="1" x14ac:dyDescent="0.3">
      <c r="A928" s="2" t="s">
        <v>33</v>
      </c>
      <c r="B928" s="2">
        <v>1189833</v>
      </c>
      <c r="C928" s="3">
        <v>44259</v>
      </c>
      <c r="D928" s="12" t="str" cm="1">
        <f t="array" ref="D928">_xlfn.SWITCH(WEEKDAY(C928,2), 1, "Lundi", 2, "Mardi", 3, "Mercredi", 4, "Jeudi", 5, "Vendredi", 6, "Samedi", 7, "Dimanche", "Erreur")</f>
        <v>Jeudi</v>
      </c>
      <c r="E928" s="2" t="s">
        <v>35</v>
      </c>
      <c r="F928" s="2" t="s">
        <v>52</v>
      </c>
      <c r="G928" s="2" t="s">
        <v>53</v>
      </c>
      <c r="H928" s="4" t="s">
        <v>16</v>
      </c>
      <c r="I928" s="5">
        <v>45</v>
      </c>
      <c r="J928" s="6">
        <v>675</v>
      </c>
      <c r="K928" s="7">
        <v>303750</v>
      </c>
      <c r="L928" s="7">
        <v>136687.5</v>
      </c>
      <c r="M928" s="8">
        <v>0.45</v>
      </c>
      <c r="N928" s="2" t="s">
        <v>23</v>
      </c>
      <c r="O928">
        <f t="shared" si="112"/>
        <v>2021</v>
      </c>
      <c r="P928">
        <f t="shared" si="113"/>
        <v>3</v>
      </c>
      <c r="Q928" t="str">
        <f t="shared" si="114"/>
        <v>mars</v>
      </c>
      <c r="R928" t="str">
        <f t="shared" si="115"/>
        <v>Montana</v>
      </c>
      <c r="S928" t="str">
        <f t="shared" si="116"/>
        <v>2021-03</v>
      </c>
      <c r="T928">
        <f>IF(AND(COUNTIF(Calculs!$Q$2:$Q$12,$O928)&gt;0,COUNTIF(Calculs!$S$2:$S$12,$E928)&gt;0,COUNTIF(Calculs!$U$2:$U$12,$H928)&gt;0),1,0)</f>
        <v>1</v>
      </c>
      <c r="U928">
        <f t="shared" si="117"/>
        <v>303750</v>
      </c>
      <c r="V928">
        <f t="shared" si="118"/>
        <v>675</v>
      </c>
      <c r="W928">
        <f t="shared" si="119"/>
        <v>136687.5</v>
      </c>
    </row>
    <row r="929" spans="1:23" ht="15.75" customHeight="1" x14ac:dyDescent="0.3">
      <c r="A929" s="2" t="s">
        <v>33</v>
      </c>
      <c r="B929" s="2">
        <v>1189833</v>
      </c>
      <c r="C929" s="3">
        <v>44260</v>
      </c>
      <c r="D929" s="12" t="str" cm="1">
        <f t="array" ref="D929">_xlfn.SWITCH(WEEKDAY(C929,2), 1, "Lundi", 2, "Mardi", 3, "Mercredi", 4, "Jeudi", 5, "Vendredi", 6, "Samedi", 7, "Dimanche", "Erreur")</f>
        <v>Vendredi</v>
      </c>
      <c r="E929" s="2" t="s">
        <v>35</v>
      </c>
      <c r="F929" s="2" t="s">
        <v>52</v>
      </c>
      <c r="G929" s="2" t="s">
        <v>53</v>
      </c>
      <c r="H929" s="4" t="s">
        <v>18</v>
      </c>
      <c r="I929" s="5">
        <v>50</v>
      </c>
      <c r="J929" s="6">
        <v>675</v>
      </c>
      <c r="K929" s="7">
        <v>337500</v>
      </c>
      <c r="L929" s="7">
        <v>101250</v>
      </c>
      <c r="M929" s="8">
        <v>0.3</v>
      </c>
      <c r="N929" s="2" t="s">
        <v>23</v>
      </c>
      <c r="O929">
        <f t="shared" si="112"/>
        <v>2021</v>
      </c>
      <c r="P929">
        <f t="shared" si="113"/>
        <v>3</v>
      </c>
      <c r="Q929" t="str">
        <f t="shared" si="114"/>
        <v>mars</v>
      </c>
      <c r="R929" t="str">
        <f t="shared" si="115"/>
        <v>Montana</v>
      </c>
      <c r="S929" t="str">
        <f t="shared" si="116"/>
        <v>2021-03</v>
      </c>
      <c r="T929">
        <f>IF(AND(COUNTIF(Calculs!$Q$2:$Q$12,$O929)&gt;0,COUNTIF(Calculs!$S$2:$S$12,$E929)&gt;0,COUNTIF(Calculs!$U$2:$U$12,$H929)&gt;0),1,0)</f>
        <v>1</v>
      </c>
      <c r="U929">
        <f t="shared" si="117"/>
        <v>337500</v>
      </c>
      <c r="V929">
        <f t="shared" si="118"/>
        <v>675</v>
      </c>
      <c r="W929">
        <f t="shared" si="119"/>
        <v>101250</v>
      </c>
    </row>
    <row r="930" spans="1:23" ht="15.75" customHeight="1" x14ac:dyDescent="0.3">
      <c r="A930" s="2" t="s">
        <v>33</v>
      </c>
      <c r="B930" s="2">
        <v>1189833</v>
      </c>
      <c r="C930" s="3">
        <v>44261</v>
      </c>
      <c r="D930" s="12" t="str" cm="1">
        <f t="array" ref="D930">_xlfn.SWITCH(WEEKDAY(C930,2), 1, "Lundi", 2, "Mardi", 3, "Mercredi", 4, "Jeudi", 5, "Vendredi", 6, "Samedi", 7, "Dimanche", "Erreur")</f>
        <v>Samedi</v>
      </c>
      <c r="E930" s="2" t="s">
        <v>35</v>
      </c>
      <c r="F930" s="2" t="s">
        <v>52</v>
      </c>
      <c r="G930" s="2" t="s">
        <v>53</v>
      </c>
      <c r="H930" s="4" t="s">
        <v>19</v>
      </c>
      <c r="I930" s="5">
        <v>45</v>
      </c>
      <c r="J930" s="6">
        <v>475</v>
      </c>
      <c r="K930" s="7">
        <v>213750</v>
      </c>
      <c r="L930" s="7">
        <v>96187.5</v>
      </c>
      <c r="M930" s="8">
        <v>0.45</v>
      </c>
      <c r="N930" s="2" t="s">
        <v>23</v>
      </c>
      <c r="O930">
        <f t="shared" si="112"/>
        <v>2021</v>
      </c>
      <c r="P930">
        <f t="shared" si="113"/>
        <v>3</v>
      </c>
      <c r="Q930" t="str">
        <f t="shared" si="114"/>
        <v>mars</v>
      </c>
      <c r="R930" t="str">
        <f t="shared" si="115"/>
        <v>Montana</v>
      </c>
      <c r="S930" t="str">
        <f t="shared" si="116"/>
        <v>2021-03</v>
      </c>
      <c r="T930">
        <f>IF(AND(COUNTIF(Calculs!$Q$2:$Q$12,$O930)&gt;0,COUNTIF(Calculs!$S$2:$S$12,$E930)&gt;0,COUNTIF(Calculs!$U$2:$U$12,$H930)&gt;0),1,0)</f>
        <v>1</v>
      </c>
      <c r="U930">
        <f t="shared" si="117"/>
        <v>213750</v>
      </c>
      <c r="V930">
        <f t="shared" si="118"/>
        <v>475</v>
      </c>
      <c r="W930">
        <f t="shared" si="119"/>
        <v>96187.5</v>
      </c>
    </row>
    <row r="931" spans="1:23" ht="15.75" customHeight="1" x14ac:dyDescent="0.3">
      <c r="A931" s="2" t="s">
        <v>33</v>
      </c>
      <c r="B931" s="2">
        <v>1189833</v>
      </c>
      <c r="C931" s="3">
        <v>44262</v>
      </c>
      <c r="D931" s="12" t="str" cm="1">
        <f t="array" ref="D931">_xlfn.SWITCH(WEEKDAY(C931,2), 1, "Lundi", 2, "Mardi", 3, "Mercredi", 4, "Jeudi", 5, "Vendredi", 6, "Samedi", 7, "Dimanche", "Erreur")</f>
        <v>Dimanche</v>
      </c>
      <c r="E931" s="2" t="s">
        <v>35</v>
      </c>
      <c r="F931" s="2" t="s">
        <v>52</v>
      </c>
      <c r="G931" s="2" t="s">
        <v>53</v>
      </c>
      <c r="H931" s="4" t="s">
        <v>20</v>
      </c>
      <c r="I931" s="5">
        <v>45</v>
      </c>
      <c r="J931" s="6">
        <v>475</v>
      </c>
      <c r="K931" s="7">
        <v>213750</v>
      </c>
      <c r="L931" s="7">
        <v>85500</v>
      </c>
      <c r="M931" s="8">
        <v>0.39999999999999997</v>
      </c>
      <c r="N931" s="2" t="s">
        <v>23</v>
      </c>
      <c r="O931">
        <f t="shared" si="112"/>
        <v>2021</v>
      </c>
      <c r="P931">
        <f t="shared" si="113"/>
        <v>3</v>
      </c>
      <c r="Q931" t="str">
        <f t="shared" si="114"/>
        <v>mars</v>
      </c>
      <c r="R931" t="str">
        <f t="shared" si="115"/>
        <v>Montana</v>
      </c>
      <c r="S931" t="str">
        <f t="shared" si="116"/>
        <v>2021-03</v>
      </c>
      <c r="T931">
        <f>IF(AND(COUNTIF(Calculs!$Q$2:$Q$12,$O931)&gt;0,COUNTIF(Calculs!$S$2:$S$12,$E931)&gt;0,COUNTIF(Calculs!$U$2:$U$12,$H931)&gt;0),1,0)</f>
        <v>1</v>
      </c>
      <c r="U931">
        <f t="shared" si="117"/>
        <v>213750</v>
      </c>
      <c r="V931">
        <f t="shared" si="118"/>
        <v>475</v>
      </c>
      <c r="W931">
        <f t="shared" si="119"/>
        <v>85500</v>
      </c>
    </row>
    <row r="932" spans="1:23" ht="15.75" customHeight="1" x14ac:dyDescent="0.3">
      <c r="A932" s="2" t="s">
        <v>33</v>
      </c>
      <c r="B932" s="2">
        <v>1189833</v>
      </c>
      <c r="C932" s="3">
        <v>44263</v>
      </c>
      <c r="D932" s="12" t="str" cm="1">
        <f t="array" ref="D932">_xlfn.SWITCH(WEEKDAY(C932,2), 1, "Lundi", 2, "Mardi", 3, "Mercredi", 4, "Jeudi", 5, "Vendredi", 6, "Samedi", 7, "Dimanche", "Erreur")</f>
        <v>Lundi</v>
      </c>
      <c r="E932" s="2" t="s">
        <v>35</v>
      </c>
      <c r="F932" s="2" t="s">
        <v>52</v>
      </c>
      <c r="G932" s="2" t="s">
        <v>53</v>
      </c>
      <c r="H932" s="4" t="s">
        <v>21</v>
      </c>
      <c r="I932" s="5">
        <v>54.999999999999993</v>
      </c>
      <c r="J932" s="6">
        <v>400</v>
      </c>
      <c r="K932" s="7">
        <v>219999.99999999997</v>
      </c>
      <c r="L932" s="7">
        <v>132000</v>
      </c>
      <c r="M932" s="8">
        <v>0.60000000000000009</v>
      </c>
      <c r="N932" s="2" t="s">
        <v>23</v>
      </c>
      <c r="O932">
        <f t="shared" si="112"/>
        <v>2021</v>
      </c>
      <c r="P932">
        <f t="shared" si="113"/>
        <v>3</v>
      </c>
      <c r="Q932" t="str">
        <f t="shared" si="114"/>
        <v>mars</v>
      </c>
      <c r="R932" t="str">
        <f t="shared" si="115"/>
        <v>Montana</v>
      </c>
      <c r="S932" t="str">
        <f t="shared" si="116"/>
        <v>2021-03</v>
      </c>
      <c r="T932">
        <f>IF(AND(COUNTIF(Calculs!$Q$2:$Q$12,$O932)&gt;0,COUNTIF(Calculs!$S$2:$S$12,$E932)&gt;0,COUNTIF(Calculs!$U$2:$U$12,$H932)&gt;0),1,0)</f>
        <v>1</v>
      </c>
      <c r="U932">
        <f t="shared" si="117"/>
        <v>219999.99999999997</v>
      </c>
      <c r="V932">
        <f t="shared" si="118"/>
        <v>400</v>
      </c>
      <c r="W932">
        <f t="shared" si="119"/>
        <v>132000</v>
      </c>
    </row>
    <row r="933" spans="1:23" ht="15.75" customHeight="1" x14ac:dyDescent="0.3">
      <c r="A933" s="2" t="s">
        <v>33</v>
      </c>
      <c r="B933" s="2">
        <v>1189833</v>
      </c>
      <c r="C933" s="3">
        <v>44264</v>
      </c>
      <c r="D933" s="12" t="str" cm="1">
        <f t="array" ref="D933">_xlfn.SWITCH(WEEKDAY(C933,2), 1, "Lundi", 2, "Mardi", 3, "Mercredi", 4, "Jeudi", 5, "Vendredi", 6, "Samedi", 7, "Dimanche", "Erreur")</f>
        <v>Mardi</v>
      </c>
      <c r="E933" s="2" t="s">
        <v>35</v>
      </c>
      <c r="F933" s="2" t="s">
        <v>52</v>
      </c>
      <c r="G933" s="2" t="s">
        <v>53</v>
      </c>
      <c r="H933" s="4" t="s">
        <v>22</v>
      </c>
      <c r="I933" s="5">
        <v>60</v>
      </c>
      <c r="J933" s="6">
        <v>500</v>
      </c>
      <c r="K933" s="7">
        <v>300000</v>
      </c>
      <c r="L933" s="7">
        <v>75000</v>
      </c>
      <c r="M933" s="8">
        <v>0.25</v>
      </c>
      <c r="N933" s="2" t="s">
        <v>23</v>
      </c>
      <c r="O933">
        <f t="shared" si="112"/>
        <v>2021</v>
      </c>
      <c r="P933">
        <f t="shared" si="113"/>
        <v>3</v>
      </c>
      <c r="Q933" t="str">
        <f t="shared" si="114"/>
        <v>mars</v>
      </c>
      <c r="R933" t="str">
        <f t="shared" si="115"/>
        <v>Montana</v>
      </c>
      <c r="S933" t="str">
        <f t="shared" si="116"/>
        <v>2021-03</v>
      </c>
      <c r="T933">
        <f>IF(AND(COUNTIF(Calculs!$Q$2:$Q$12,$O933)&gt;0,COUNTIF(Calculs!$S$2:$S$12,$E933)&gt;0,COUNTIF(Calculs!$U$2:$U$12,$H933)&gt;0),1,0)</f>
        <v>1</v>
      </c>
      <c r="U933">
        <f t="shared" si="117"/>
        <v>300000</v>
      </c>
      <c r="V933">
        <f t="shared" si="118"/>
        <v>500</v>
      </c>
      <c r="W933">
        <f t="shared" si="119"/>
        <v>75000</v>
      </c>
    </row>
    <row r="934" spans="1:23" ht="15.75" customHeight="1" x14ac:dyDescent="0.3">
      <c r="A934" s="2" t="s">
        <v>25</v>
      </c>
      <c r="B934" s="2">
        <v>1197831</v>
      </c>
      <c r="C934" s="3">
        <v>44265</v>
      </c>
      <c r="D934" s="12" t="str" cm="1">
        <f t="array" ref="D934">_xlfn.SWITCH(WEEKDAY(C934,2), 1, "Lundi", 2, "Mardi", 3, "Mercredi", 4, "Jeudi", 5, "Vendredi", 6, "Samedi", 7, "Dimanche", "Erreur")</f>
        <v>Mercredi</v>
      </c>
      <c r="E934" s="2" t="s">
        <v>35</v>
      </c>
      <c r="F934" s="2" t="s">
        <v>52</v>
      </c>
      <c r="G934" s="2" t="s">
        <v>53</v>
      </c>
      <c r="H934" s="4" t="s">
        <v>16</v>
      </c>
      <c r="I934" s="5">
        <v>20</v>
      </c>
      <c r="J934" s="6">
        <v>700</v>
      </c>
      <c r="K934" s="7">
        <v>140000</v>
      </c>
      <c r="L934" s="7">
        <v>49000</v>
      </c>
      <c r="M934" s="8">
        <v>0.35</v>
      </c>
      <c r="N934" s="2" t="s">
        <v>23</v>
      </c>
      <c r="O934">
        <f t="shared" si="112"/>
        <v>2021</v>
      </c>
      <c r="P934">
        <f t="shared" si="113"/>
        <v>3</v>
      </c>
      <c r="Q934" t="str">
        <f t="shared" si="114"/>
        <v>mars</v>
      </c>
      <c r="R934" t="str">
        <f t="shared" si="115"/>
        <v>Montana</v>
      </c>
      <c r="S934" t="str">
        <f t="shared" si="116"/>
        <v>2021-03</v>
      </c>
      <c r="T934">
        <f>IF(AND(COUNTIF(Calculs!$Q$2:$Q$12,$O934)&gt;0,COUNTIF(Calculs!$S$2:$S$12,$E934)&gt;0,COUNTIF(Calculs!$U$2:$U$12,$H934)&gt;0),1,0)</f>
        <v>1</v>
      </c>
      <c r="U934">
        <f t="shared" si="117"/>
        <v>140000</v>
      </c>
      <c r="V934">
        <f t="shared" si="118"/>
        <v>700</v>
      </c>
      <c r="W934">
        <f t="shared" si="119"/>
        <v>49000</v>
      </c>
    </row>
    <row r="935" spans="1:23" ht="15.75" customHeight="1" x14ac:dyDescent="0.3">
      <c r="A935" s="2" t="s">
        <v>25</v>
      </c>
      <c r="B935" s="2">
        <v>1197831</v>
      </c>
      <c r="C935" s="3">
        <v>44266</v>
      </c>
      <c r="D935" s="12" t="str" cm="1">
        <f t="array" ref="D935">_xlfn.SWITCH(WEEKDAY(C935,2), 1, "Lundi", 2, "Mardi", 3, "Mercredi", 4, "Jeudi", 5, "Vendredi", 6, "Samedi", 7, "Dimanche", "Erreur")</f>
        <v>Jeudi</v>
      </c>
      <c r="E935" s="2" t="s">
        <v>35</v>
      </c>
      <c r="F935" s="2" t="s">
        <v>52</v>
      </c>
      <c r="G935" s="2" t="s">
        <v>53</v>
      </c>
      <c r="H935" s="4" t="s">
        <v>18</v>
      </c>
      <c r="I935" s="5">
        <v>30</v>
      </c>
      <c r="J935" s="6">
        <v>700</v>
      </c>
      <c r="K935" s="7">
        <v>210000</v>
      </c>
      <c r="L935" s="7">
        <v>73500</v>
      </c>
      <c r="M935" s="8">
        <v>0.35</v>
      </c>
      <c r="N935" s="2" t="s">
        <v>23</v>
      </c>
      <c r="O935">
        <f t="shared" si="112"/>
        <v>2021</v>
      </c>
      <c r="P935">
        <f t="shared" si="113"/>
        <v>3</v>
      </c>
      <c r="Q935" t="str">
        <f t="shared" si="114"/>
        <v>mars</v>
      </c>
      <c r="R935" t="str">
        <f t="shared" si="115"/>
        <v>Montana</v>
      </c>
      <c r="S935" t="str">
        <f t="shared" si="116"/>
        <v>2021-03</v>
      </c>
      <c r="T935">
        <f>IF(AND(COUNTIF(Calculs!$Q$2:$Q$12,$O935)&gt;0,COUNTIF(Calculs!$S$2:$S$12,$E935)&gt;0,COUNTIF(Calculs!$U$2:$U$12,$H935)&gt;0),1,0)</f>
        <v>1</v>
      </c>
      <c r="U935">
        <f t="shared" si="117"/>
        <v>210000</v>
      </c>
      <c r="V935">
        <f t="shared" si="118"/>
        <v>700</v>
      </c>
      <c r="W935">
        <f t="shared" si="119"/>
        <v>73500</v>
      </c>
    </row>
    <row r="936" spans="1:23" ht="15.75" customHeight="1" x14ac:dyDescent="0.3">
      <c r="A936" s="2" t="s">
        <v>25</v>
      </c>
      <c r="B936" s="2">
        <v>1197831</v>
      </c>
      <c r="C936" s="3">
        <v>44267</v>
      </c>
      <c r="D936" s="12" t="str" cm="1">
        <f t="array" ref="D936">_xlfn.SWITCH(WEEKDAY(C936,2), 1, "Lundi", 2, "Mardi", 3, "Mercredi", 4, "Jeudi", 5, "Vendredi", 6, "Samedi", 7, "Dimanche", "Erreur")</f>
        <v>Vendredi</v>
      </c>
      <c r="E936" s="2" t="s">
        <v>35</v>
      </c>
      <c r="F936" s="2" t="s">
        <v>52</v>
      </c>
      <c r="G936" s="2" t="s">
        <v>53</v>
      </c>
      <c r="H936" s="4" t="s">
        <v>19</v>
      </c>
      <c r="I936" s="5">
        <v>30</v>
      </c>
      <c r="J936" s="6">
        <v>500</v>
      </c>
      <c r="K936" s="7">
        <v>150000</v>
      </c>
      <c r="L936" s="7">
        <v>52500</v>
      </c>
      <c r="M936" s="8">
        <v>0.35</v>
      </c>
      <c r="N936" s="2" t="s">
        <v>23</v>
      </c>
      <c r="O936">
        <f t="shared" si="112"/>
        <v>2021</v>
      </c>
      <c r="P936">
        <f t="shared" si="113"/>
        <v>3</v>
      </c>
      <c r="Q936" t="str">
        <f t="shared" si="114"/>
        <v>mars</v>
      </c>
      <c r="R936" t="str">
        <f t="shared" si="115"/>
        <v>Montana</v>
      </c>
      <c r="S936" t="str">
        <f t="shared" si="116"/>
        <v>2021-03</v>
      </c>
      <c r="T936">
        <f>IF(AND(COUNTIF(Calculs!$Q$2:$Q$12,$O936)&gt;0,COUNTIF(Calculs!$S$2:$S$12,$E936)&gt;0,COUNTIF(Calculs!$U$2:$U$12,$H936)&gt;0),1,0)</f>
        <v>1</v>
      </c>
      <c r="U936">
        <f t="shared" si="117"/>
        <v>150000</v>
      </c>
      <c r="V936">
        <f t="shared" si="118"/>
        <v>500</v>
      </c>
      <c r="W936">
        <f t="shared" si="119"/>
        <v>52500</v>
      </c>
    </row>
    <row r="937" spans="1:23" ht="15.75" customHeight="1" x14ac:dyDescent="0.3">
      <c r="A937" s="2" t="s">
        <v>25</v>
      </c>
      <c r="B937" s="2">
        <v>1197831</v>
      </c>
      <c r="C937" s="3">
        <v>44268</v>
      </c>
      <c r="D937" s="12" t="str" cm="1">
        <f t="array" ref="D937">_xlfn.SWITCH(WEEKDAY(C937,2), 1, "Lundi", 2, "Mardi", 3, "Mercredi", 4, "Jeudi", 5, "Vendredi", 6, "Samedi", 7, "Dimanche", "Erreur")</f>
        <v>Samedi</v>
      </c>
      <c r="E937" s="2" t="s">
        <v>35</v>
      </c>
      <c r="F937" s="2" t="s">
        <v>52</v>
      </c>
      <c r="G937" s="2" t="s">
        <v>53</v>
      </c>
      <c r="H937" s="4" t="s">
        <v>20</v>
      </c>
      <c r="I937" s="5">
        <v>35</v>
      </c>
      <c r="J937" s="6">
        <v>500</v>
      </c>
      <c r="K937" s="7">
        <v>175000</v>
      </c>
      <c r="L937" s="7">
        <v>78750</v>
      </c>
      <c r="M937" s="8">
        <v>0.45</v>
      </c>
      <c r="N937" s="2" t="s">
        <v>23</v>
      </c>
      <c r="O937">
        <f t="shared" si="112"/>
        <v>2021</v>
      </c>
      <c r="P937">
        <f t="shared" si="113"/>
        <v>3</v>
      </c>
      <c r="Q937" t="str">
        <f t="shared" si="114"/>
        <v>mars</v>
      </c>
      <c r="R937" t="str">
        <f t="shared" si="115"/>
        <v>Montana</v>
      </c>
      <c r="S937" t="str">
        <f t="shared" si="116"/>
        <v>2021-03</v>
      </c>
      <c r="T937">
        <f>IF(AND(COUNTIF(Calculs!$Q$2:$Q$12,$O937)&gt;0,COUNTIF(Calculs!$S$2:$S$12,$E937)&gt;0,COUNTIF(Calculs!$U$2:$U$12,$H937)&gt;0),1,0)</f>
        <v>1</v>
      </c>
      <c r="U937">
        <f t="shared" si="117"/>
        <v>175000</v>
      </c>
      <c r="V937">
        <f t="shared" si="118"/>
        <v>500</v>
      </c>
      <c r="W937">
        <f t="shared" si="119"/>
        <v>78750</v>
      </c>
    </row>
    <row r="938" spans="1:23" ht="15.75" customHeight="1" x14ac:dyDescent="0.3">
      <c r="A938" s="2" t="s">
        <v>25</v>
      </c>
      <c r="B938" s="2">
        <v>1197831</v>
      </c>
      <c r="C938" s="3">
        <v>44269</v>
      </c>
      <c r="D938" s="12" t="str" cm="1">
        <f t="array" ref="D938">_xlfn.SWITCH(WEEKDAY(C938,2), 1, "Lundi", 2, "Mardi", 3, "Mercredi", 4, "Jeudi", 5, "Vendredi", 6, "Samedi", 7, "Dimanche", "Erreur")</f>
        <v>Dimanche</v>
      </c>
      <c r="E938" s="2" t="s">
        <v>26</v>
      </c>
      <c r="F938" s="2" t="s">
        <v>54</v>
      </c>
      <c r="G938" s="2" t="s">
        <v>55</v>
      </c>
      <c r="H938" s="4" t="s">
        <v>21</v>
      </c>
      <c r="I938" s="5">
        <v>40</v>
      </c>
      <c r="J938" s="6">
        <v>350</v>
      </c>
      <c r="K938" s="7">
        <v>140000</v>
      </c>
      <c r="L938" s="7">
        <v>42000</v>
      </c>
      <c r="M938" s="8">
        <v>0.3</v>
      </c>
      <c r="N938" s="2" t="s">
        <v>23</v>
      </c>
      <c r="O938">
        <f t="shared" si="112"/>
        <v>2021</v>
      </c>
      <c r="P938">
        <f t="shared" si="113"/>
        <v>3</v>
      </c>
      <c r="Q938" t="str">
        <f t="shared" si="114"/>
        <v>mars</v>
      </c>
      <c r="R938" t="str">
        <f t="shared" si="115"/>
        <v>Tennessee</v>
      </c>
      <c r="S938" t="str">
        <f t="shared" si="116"/>
        <v>2021-03</v>
      </c>
      <c r="T938">
        <f>IF(AND(COUNTIF(Calculs!$Q$2:$Q$12,$O938)&gt;0,COUNTIF(Calculs!$S$2:$S$12,$E938)&gt;0,COUNTIF(Calculs!$U$2:$U$12,$H938)&gt;0),1,0)</f>
        <v>1</v>
      </c>
      <c r="U938">
        <f t="shared" si="117"/>
        <v>140000</v>
      </c>
      <c r="V938">
        <f t="shared" si="118"/>
        <v>350</v>
      </c>
      <c r="W938">
        <f t="shared" si="119"/>
        <v>42000</v>
      </c>
    </row>
    <row r="939" spans="1:23" ht="15.75" customHeight="1" x14ac:dyDescent="0.3">
      <c r="A939" s="2" t="s">
        <v>25</v>
      </c>
      <c r="B939" s="2">
        <v>1197831</v>
      </c>
      <c r="C939" s="3">
        <v>44270</v>
      </c>
      <c r="D939" s="12" t="str" cm="1">
        <f t="array" ref="D939">_xlfn.SWITCH(WEEKDAY(C939,2), 1, "Lundi", 2, "Mardi", 3, "Mercredi", 4, "Jeudi", 5, "Vendredi", 6, "Samedi", 7, "Dimanche", "Erreur")</f>
        <v>Lundi</v>
      </c>
      <c r="E939" s="2" t="s">
        <v>26</v>
      </c>
      <c r="F939" s="2" t="s">
        <v>54</v>
      </c>
      <c r="G939" s="2" t="s">
        <v>55</v>
      </c>
      <c r="H939" s="4" t="s">
        <v>22</v>
      </c>
      <c r="I939" s="5">
        <v>35</v>
      </c>
      <c r="J939" s="6">
        <v>500</v>
      </c>
      <c r="K939" s="7">
        <v>175000</v>
      </c>
      <c r="L939" s="7">
        <v>87500</v>
      </c>
      <c r="M939" s="8">
        <v>0.5</v>
      </c>
      <c r="N939" s="2" t="s">
        <v>23</v>
      </c>
      <c r="O939">
        <f t="shared" si="112"/>
        <v>2021</v>
      </c>
      <c r="P939">
        <f t="shared" si="113"/>
        <v>3</v>
      </c>
      <c r="Q939" t="str">
        <f t="shared" si="114"/>
        <v>mars</v>
      </c>
      <c r="R939" t="str">
        <f t="shared" si="115"/>
        <v>Tennessee</v>
      </c>
      <c r="S939" t="str">
        <f t="shared" si="116"/>
        <v>2021-03</v>
      </c>
      <c r="T939">
        <f>IF(AND(COUNTIF(Calculs!$Q$2:$Q$12,$O939)&gt;0,COUNTIF(Calculs!$S$2:$S$12,$E939)&gt;0,COUNTIF(Calculs!$U$2:$U$12,$H939)&gt;0),1,0)</f>
        <v>1</v>
      </c>
      <c r="U939">
        <f t="shared" si="117"/>
        <v>175000</v>
      </c>
      <c r="V939">
        <f t="shared" si="118"/>
        <v>500</v>
      </c>
      <c r="W939">
        <f t="shared" si="119"/>
        <v>87500</v>
      </c>
    </row>
    <row r="940" spans="1:23" ht="15.75" customHeight="1" x14ac:dyDescent="0.3">
      <c r="A940" s="2" t="s">
        <v>25</v>
      </c>
      <c r="B940" s="2">
        <v>1197831</v>
      </c>
      <c r="C940" s="3">
        <v>44271</v>
      </c>
      <c r="D940" s="12" t="str" cm="1">
        <f t="array" ref="D940">_xlfn.SWITCH(WEEKDAY(C940,2), 1, "Lundi", 2, "Mardi", 3, "Mercredi", 4, "Jeudi", 5, "Vendredi", 6, "Samedi", 7, "Dimanche", "Erreur")</f>
        <v>Mardi</v>
      </c>
      <c r="E940" s="2" t="s">
        <v>26</v>
      </c>
      <c r="F940" s="2" t="s">
        <v>54</v>
      </c>
      <c r="G940" s="2" t="s">
        <v>55</v>
      </c>
      <c r="H940" s="4" t="s">
        <v>16</v>
      </c>
      <c r="I940" s="5">
        <v>25</v>
      </c>
      <c r="J940" s="6">
        <v>650</v>
      </c>
      <c r="K940" s="7">
        <v>162500</v>
      </c>
      <c r="L940" s="7">
        <v>56875</v>
      </c>
      <c r="M940" s="8">
        <v>0.35</v>
      </c>
      <c r="N940" s="2" t="s">
        <v>23</v>
      </c>
      <c r="O940">
        <f t="shared" si="112"/>
        <v>2021</v>
      </c>
      <c r="P940">
        <f t="shared" si="113"/>
        <v>3</v>
      </c>
      <c r="Q940" t="str">
        <f t="shared" si="114"/>
        <v>mars</v>
      </c>
      <c r="R940" t="str">
        <f t="shared" si="115"/>
        <v>Tennessee</v>
      </c>
      <c r="S940" t="str">
        <f t="shared" si="116"/>
        <v>2021-03</v>
      </c>
      <c r="T940">
        <f>IF(AND(COUNTIF(Calculs!$Q$2:$Q$12,$O940)&gt;0,COUNTIF(Calculs!$S$2:$S$12,$E940)&gt;0,COUNTIF(Calculs!$U$2:$U$12,$H940)&gt;0),1,0)</f>
        <v>1</v>
      </c>
      <c r="U940">
        <f t="shared" si="117"/>
        <v>162500</v>
      </c>
      <c r="V940">
        <f t="shared" si="118"/>
        <v>650</v>
      </c>
      <c r="W940">
        <f t="shared" si="119"/>
        <v>56875</v>
      </c>
    </row>
    <row r="941" spans="1:23" ht="15.75" customHeight="1" x14ac:dyDescent="0.3">
      <c r="A941" s="2" t="s">
        <v>25</v>
      </c>
      <c r="B941" s="2">
        <v>1197831</v>
      </c>
      <c r="C941" s="3">
        <v>44272</v>
      </c>
      <c r="D941" s="12" t="str" cm="1">
        <f t="array" ref="D941">_xlfn.SWITCH(WEEKDAY(C941,2), 1, "Lundi", 2, "Mardi", 3, "Mercredi", 4, "Jeudi", 5, "Vendredi", 6, "Samedi", 7, "Dimanche", "Erreur")</f>
        <v>Mercredi</v>
      </c>
      <c r="E941" s="2" t="s">
        <v>26</v>
      </c>
      <c r="F941" s="2" t="s">
        <v>54</v>
      </c>
      <c r="G941" s="2" t="s">
        <v>55</v>
      </c>
      <c r="H941" s="4" t="s">
        <v>18</v>
      </c>
      <c r="I941" s="5">
        <v>35</v>
      </c>
      <c r="J941" s="6">
        <v>625</v>
      </c>
      <c r="K941" s="7">
        <v>218750</v>
      </c>
      <c r="L941" s="7">
        <v>76562.5</v>
      </c>
      <c r="M941" s="8">
        <v>0.35</v>
      </c>
      <c r="N941" s="2" t="s">
        <v>23</v>
      </c>
      <c r="O941">
        <f t="shared" si="112"/>
        <v>2021</v>
      </c>
      <c r="P941">
        <f t="shared" si="113"/>
        <v>3</v>
      </c>
      <c r="Q941" t="str">
        <f t="shared" si="114"/>
        <v>mars</v>
      </c>
      <c r="R941" t="str">
        <f t="shared" si="115"/>
        <v>Tennessee</v>
      </c>
      <c r="S941" t="str">
        <f t="shared" si="116"/>
        <v>2021-03</v>
      </c>
      <c r="T941">
        <f>IF(AND(COUNTIF(Calculs!$Q$2:$Q$12,$O941)&gt;0,COUNTIF(Calculs!$S$2:$S$12,$E941)&gt;0,COUNTIF(Calculs!$U$2:$U$12,$H941)&gt;0),1,0)</f>
        <v>1</v>
      </c>
      <c r="U941">
        <f t="shared" si="117"/>
        <v>218750</v>
      </c>
      <c r="V941">
        <f t="shared" si="118"/>
        <v>625</v>
      </c>
      <c r="W941">
        <f t="shared" si="119"/>
        <v>76562.5</v>
      </c>
    </row>
    <row r="942" spans="1:23" ht="15.75" customHeight="1" x14ac:dyDescent="0.3">
      <c r="A942" s="2" t="s">
        <v>25</v>
      </c>
      <c r="B942" s="2">
        <v>1197831</v>
      </c>
      <c r="C942" s="3">
        <v>44273</v>
      </c>
      <c r="D942" s="12" t="str" cm="1">
        <f t="array" ref="D942">_xlfn.SWITCH(WEEKDAY(C942,2), 1, "Lundi", 2, "Mardi", 3, "Mercredi", 4, "Jeudi", 5, "Vendredi", 6, "Samedi", 7, "Dimanche", "Erreur")</f>
        <v>Jeudi</v>
      </c>
      <c r="E942" s="2" t="s">
        <v>26</v>
      </c>
      <c r="F942" s="2" t="s">
        <v>54</v>
      </c>
      <c r="G942" s="2" t="s">
        <v>55</v>
      </c>
      <c r="H942" s="4" t="s">
        <v>19</v>
      </c>
      <c r="I942" s="5">
        <v>35</v>
      </c>
      <c r="J942" s="6">
        <v>450</v>
      </c>
      <c r="K942" s="7">
        <v>157500</v>
      </c>
      <c r="L942" s="7">
        <v>55125</v>
      </c>
      <c r="M942" s="8">
        <v>0.35</v>
      </c>
      <c r="N942" s="2" t="s">
        <v>23</v>
      </c>
      <c r="O942">
        <f t="shared" si="112"/>
        <v>2021</v>
      </c>
      <c r="P942">
        <f t="shared" si="113"/>
        <v>3</v>
      </c>
      <c r="Q942" t="str">
        <f t="shared" si="114"/>
        <v>mars</v>
      </c>
      <c r="R942" t="str">
        <f t="shared" si="115"/>
        <v>Tennessee</v>
      </c>
      <c r="S942" t="str">
        <f t="shared" si="116"/>
        <v>2021-03</v>
      </c>
      <c r="T942">
        <f>IF(AND(COUNTIF(Calculs!$Q$2:$Q$12,$O942)&gt;0,COUNTIF(Calculs!$S$2:$S$12,$E942)&gt;0,COUNTIF(Calculs!$U$2:$U$12,$H942)&gt;0),1,0)</f>
        <v>1</v>
      </c>
      <c r="U942">
        <f t="shared" si="117"/>
        <v>157500</v>
      </c>
      <c r="V942">
        <f t="shared" si="118"/>
        <v>450</v>
      </c>
      <c r="W942">
        <f t="shared" si="119"/>
        <v>55125</v>
      </c>
    </row>
    <row r="943" spans="1:23" ht="15.75" customHeight="1" x14ac:dyDescent="0.3">
      <c r="A943" s="2" t="s">
        <v>25</v>
      </c>
      <c r="B943" s="2">
        <v>1197831</v>
      </c>
      <c r="C943" s="3">
        <v>44274</v>
      </c>
      <c r="D943" s="12" t="str" cm="1">
        <f t="array" ref="D943">_xlfn.SWITCH(WEEKDAY(C943,2), 1, "Lundi", 2, "Mardi", 3, "Mercredi", 4, "Jeudi", 5, "Vendredi", 6, "Samedi", 7, "Dimanche", "Erreur")</f>
        <v>Vendredi</v>
      </c>
      <c r="E943" s="2" t="s">
        <v>26</v>
      </c>
      <c r="F943" s="2" t="s">
        <v>54</v>
      </c>
      <c r="G943" s="2" t="s">
        <v>55</v>
      </c>
      <c r="H943" s="4" t="s">
        <v>20</v>
      </c>
      <c r="I943" s="5">
        <v>35</v>
      </c>
      <c r="J943" s="6">
        <v>400</v>
      </c>
      <c r="K943" s="7">
        <v>140000</v>
      </c>
      <c r="L943" s="7">
        <v>63000</v>
      </c>
      <c r="M943" s="8">
        <v>0.45</v>
      </c>
      <c r="N943" s="2" t="s">
        <v>23</v>
      </c>
      <c r="O943">
        <f t="shared" si="112"/>
        <v>2021</v>
      </c>
      <c r="P943">
        <f t="shared" si="113"/>
        <v>3</v>
      </c>
      <c r="Q943" t="str">
        <f t="shared" si="114"/>
        <v>mars</v>
      </c>
      <c r="R943" t="str">
        <f t="shared" si="115"/>
        <v>Tennessee</v>
      </c>
      <c r="S943" t="str">
        <f t="shared" si="116"/>
        <v>2021-03</v>
      </c>
      <c r="T943">
        <f>IF(AND(COUNTIF(Calculs!$Q$2:$Q$12,$O943)&gt;0,COUNTIF(Calculs!$S$2:$S$12,$E943)&gt;0,COUNTIF(Calculs!$U$2:$U$12,$H943)&gt;0),1,0)</f>
        <v>1</v>
      </c>
      <c r="U943">
        <f t="shared" si="117"/>
        <v>140000</v>
      </c>
      <c r="V943">
        <f t="shared" si="118"/>
        <v>400</v>
      </c>
      <c r="W943">
        <f t="shared" si="119"/>
        <v>63000</v>
      </c>
    </row>
    <row r="944" spans="1:23" ht="15.75" customHeight="1" x14ac:dyDescent="0.3">
      <c r="A944" s="2" t="s">
        <v>25</v>
      </c>
      <c r="B944" s="2">
        <v>1197831</v>
      </c>
      <c r="C944" s="3">
        <v>44275</v>
      </c>
      <c r="D944" s="12" t="str" cm="1">
        <f t="array" ref="D944">_xlfn.SWITCH(WEEKDAY(C944,2), 1, "Lundi", 2, "Mardi", 3, "Mercredi", 4, "Jeudi", 5, "Vendredi", 6, "Samedi", 7, "Dimanche", "Erreur")</f>
        <v>Samedi</v>
      </c>
      <c r="E944" s="2" t="s">
        <v>26</v>
      </c>
      <c r="F944" s="2" t="s">
        <v>54</v>
      </c>
      <c r="G944" s="2" t="s">
        <v>55</v>
      </c>
      <c r="H944" s="4" t="s">
        <v>21</v>
      </c>
      <c r="I944" s="5">
        <v>40</v>
      </c>
      <c r="J944" s="6">
        <v>275</v>
      </c>
      <c r="K944" s="7">
        <v>110000</v>
      </c>
      <c r="L944" s="7">
        <v>33000</v>
      </c>
      <c r="M944" s="8">
        <v>0.3</v>
      </c>
      <c r="N944" s="2" t="s">
        <v>23</v>
      </c>
      <c r="O944">
        <f t="shared" si="112"/>
        <v>2021</v>
      </c>
      <c r="P944">
        <f t="shared" si="113"/>
        <v>3</v>
      </c>
      <c r="Q944" t="str">
        <f t="shared" si="114"/>
        <v>mars</v>
      </c>
      <c r="R944" t="str">
        <f t="shared" si="115"/>
        <v>Tennessee</v>
      </c>
      <c r="S944" t="str">
        <f t="shared" si="116"/>
        <v>2021-03</v>
      </c>
      <c r="T944">
        <f>IF(AND(COUNTIF(Calculs!$Q$2:$Q$12,$O944)&gt;0,COUNTIF(Calculs!$S$2:$S$12,$E944)&gt;0,COUNTIF(Calculs!$U$2:$U$12,$H944)&gt;0),1,0)</f>
        <v>1</v>
      </c>
      <c r="U944">
        <f t="shared" si="117"/>
        <v>110000</v>
      </c>
      <c r="V944">
        <f t="shared" si="118"/>
        <v>275</v>
      </c>
      <c r="W944">
        <f t="shared" si="119"/>
        <v>33000</v>
      </c>
    </row>
    <row r="945" spans="1:23" ht="15.75" customHeight="1" x14ac:dyDescent="0.3">
      <c r="A945" s="2" t="s">
        <v>25</v>
      </c>
      <c r="B945" s="2">
        <v>1197831</v>
      </c>
      <c r="C945" s="3">
        <v>44276</v>
      </c>
      <c r="D945" s="12" t="str" cm="1">
        <f t="array" ref="D945">_xlfn.SWITCH(WEEKDAY(C945,2), 1, "Lundi", 2, "Mardi", 3, "Mercredi", 4, "Jeudi", 5, "Vendredi", 6, "Samedi", 7, "Dimanche", "Erreur")</f>
        <v>Dimanche</v>
      </c>
      <c r="E945" s="2" t="s">
        <v>26</v>
      </c>
      <c r="F945" s="2" t="s">
        <v>54</v>
      </c>
      <c r="G945" s="2" t="s">
        <v>55</v>
      </c>
      <c r="H945" s="4" t="s">
        <v>22</v>
      </c>
      <c r="I945" s="5">
        <v>35</v>
      </c>
      <c r="J945" s="6">
        <v>475</v>
      </c>
      <c r="K945" s="7">
        <v>166250</v>
      </c>
      <c r="L945" s="7">
        <v>83125</v>
      </c>
      <c r="M945" s="8">
        <v>0.5</v>
      </c>
      <c r="N945" s="2" t="s">
        <v>23</v>
      </c>
      <c r="O945">
        <f t="shared" si="112"/>
        <v>2021</v>
      </c>
      <c r="P945">
        <f t="shared" si="113"/>
        <v>3</v>
      </c>
      <c r="Q945" t="str">
        <f t="shared" si="114"/>
        <v>mars</v>
      </c>
      <c r="R945" t="str">
        <f t="shared" si="115"/>
        <v>Tennessee</v>
      </c>
      <c r="S945" t="str">
        <f t="shared" si="116"/>
        <v>2021-03</v>
      </c>
      <c r="T945">
        <f>IF(AND(COUNTIF(Calculs!$Q$2:$Q$12,$O945)&gt;0,COUNTIF(Calculs!$S$2:$S$12,$E945)&gt;0,COUNTIF(Calculs!$U$2:$U$12,$H945)&gt;0),1,0)</f>
        <v>1</v>
      </c>
      <c r="U945">
        <f t="shared" si="117"/>
        <v>166250</v>
      </c>
      <c r="V945">
        <f t="shared" si="118"/>
        <v>475</v>
      </c>
      <c r="W945">
        <f t="shared" si="119"/>
        <v>83125</v>
      </c>
    </row>
    <row r="946" spans="1:23" ht="15.75" customHeight="1" x14ac:dyDescent="0.3">
      <c r="A946" s="2" t="s">
        <v>25</v>
      </c>
      <c r="B946" s="2">
        <v>1197831</v>
      </c>
      <c r="C946" s="3">
        <v>44277</v>
      </c>
      <c r="D946" s="12" t="str" cm="1">
        <f t="array" ref="D946">_xlfn.SWITCH(WEEKDAY(C946,2), 1, "Lundi", 2, "Mardi", 3, "Mercredi", 4, "Jeudi", 5, "Vendredi", 6, "Samedi", 7, "Dimanche", "Erreur")</f>
        <v>Lundi</v>
      </c>
      <c r="E946" s="2" t="s">
        <v>26</v>
      </c>
      <c r="F946" s="2" t="s">
        <v>54</v>
      </c>
      <c r="G946" s="2" t="s">
        <v>55</v>
      </c>
      <c r="H946" s="4" t="s">
        <v>16</v>
      </c>
      <c r="I946" s="5">
        <v>30</v>
      </c>
      <c r="J946" s="6">
        <v>650</v>
      </c>
      <c r="K946" s="7">
        <v>195000</v>
      </c>
      <c r="L946" s="7">
        <v>78000</v>
      </c>
      <c r="M946" s="8">
        <v>0.39999999999999997</v>
      </c>
      <c r="N946" s="2" t="s">
        <v>23</v>
      </c>
      <c r="O946">
        <f t="shared" si="112"/>
        <v>2021</v>
      </c>
      <c r="P946">
        <f t="shared" si="113"/>
        <v>3</v>
      </c>
      <c r="Q946" t="str">
        <f t="shared" si="114"/>
        <v>mars</v>
      </c>
      <c r="R946" t="str">
        <f t="shared" si="115"/>
        <v>Tennessee</v>
      </c>
      <c r="S946" t="str">
        <f t="shared" si="116"/>
        <v>2021-03</v>
      </c>
      <c r="T946">
        <f>IF(AND(COUNTIF(Calculs!$Q$2:$Q$12,$O946)&gt;0,COUNTIF(Calculs!$S$2:$S$12,$E946)&gt;0,COUNTIF(Calculs!$U$2:$U$12,$H946)&gt;0),1,0)</f>
        <v>1</v>
      </c>
      <c r="U946">
        <f t="shared" si="117"/>
        <v>195000</v>
      </c>
      <c r="V946">
        <f t="shared" si="118"/>
        <v>650</v>
      </c>
      <c r="W946">
        <f t="shared" si="119"/>
        <v>78000</v>
      </c>
    </row>
    <row r="947" spans="1:23" ht="15.75" customHeight="1" x14ac:dyDescent="0.3">
      <c r="A947" s="2" t="s">
        <v>25</v>
      </c>
      <c r="B947" s="2">
        <v>1197831</v>
      </c>
      <c r="C947" s="3">
        <v>44278</v>
      </c>
      <c r="D947" s="12" t="str" cm="1">
        <f t="array" ref="D947">_xlfn.SWITCH(WEEKDAY(C947,2), 1, "Lundi", 2, "Mardi", 3, "Mercredi", 4, "Jeudi", 5, "Vendredi", 6, "Samedi", 7, "Dimanche", "Erreur")</f>
        <v>Mardi</v>
      </c>
      <c r="E947" s="2" t="s">
        <v>26</v>
      </c>
      <c r="F947" s="2" t="s">
        <v>54</v>
      </c>
      <c r="G947" s="2" t="s">
        <v>55</v>
      </c>
      <c r="H947" s="4" t="s">
        <v>18</v>
      </c>
      <c r="I947" s="5">
        <v>40</v>
      </c>
      <c r="J947" s="6">
        <v>650</v>
      </c>
      <c r="K947" s="7">
        <v>260000</v>
      </c>
      <c r="L947" s="7">
        <v>103999.99999999999</v>
      </c>
      <c r="M947" s="8">
        <v>0.39999999999999997</v>
      </c>
      <c r="N947" s="2" t="s">
        <v>23</v>
      </c>
      <c r="O947">
        <f t="shared" si="112"/>
        <v>2021</v>
      </c>
      <c r="P947">
        <f t="shared" si="113"/>
        <v>3</v>
      </c>
      <c r="Q947" t="str">
        <f t="shared" si="114"/>
        <v>mars</v>
      </c>
      <c r="R947" t="str">
        <f t="shared" si="115"/>
        <v>Tennessee</v>
      </c>
      <c r="S947" t="str">
        <f t="shared" si="116"/>
        <v>2021-03</v>
      </c>
      <c r="T947">
        <f>IF(AND(COUNTIF(Calculs!$Q$2:$Q$12,$O947)&gt;0,COUNTIF(Calculs!$S$2:$S$12,$E947)&gt;0,COUNTIF(Calculs!$U$2:$U$12,$H947)&gt;0),1,0)</f>
        <v>1</v>
      </c>
      <c r="U947">
        <f t="shared" si="117"/>
        <v>260000</v>
      </c>
      <c r="V947">
        <f t="shared" si="118"/>
        <v>650</v>
      </c>
      <c r="W947">
        <f t="shared" si="119"/>
        <v>103999.99999999999</v>
      </c>
    </row>
    <row r="948" spans="1:23" ht="15.75" customHeight="1" x14ac:dyDescent="0.3">
      <c r="A948" s="2" t="s">
        <v>25</v>
      </c>
      <c r="B948" s="2">
        <v>1197831</v>
      </c>
      <c r="C948" s="3">
        <v>44279</v>
      </c>
      <c r="D948" s="12" t="str" cm="1">
        <f t="array" ref="D948">_xlfn.SWITCH(WEEKDAY(C948,2), 1, "Lundi", 2, "Mardi", 3, "Mercredi", 4, "Jeudi", 5, "Vendredi", 6, "Samedi", 7, "Dimanche", "Erreur")</f>
        <v>Mercredi</v>
      </c>
      <c r="E948" s="2" t="s">
        <v>26</v>
      </c>
      <c r="F948" s="2" t="s">
        <v>54</v>
      </c>
      <c r="G948" s="2" t="s">
        <v>55</v>
      </c>
      <c r="H948" s="4" t="s">
        <v>19</v>
      </c>
      <c r="I948" s="5">
        <v>30</v>
      </c>
      <c r="J948" s="6">
        <v>475</v>
      </c>
      <c r="K948" s="7">
        <v>142500</v>
      </c>
      <c r="L948" s="7">
        <v>56999.999999999993</v>
      </c>
      <c r="M948" s="8">
        <v>0.39999999999999997</v>
      </c>
      <c r="N948" s="2" t="s">
        <v>23</v>
      </c>
      <c r="O948">
        <f t="shared" si="112"/>
        <v>2021</v>
      </c>
      <c r="P948">
        <f t="shared" si="113"/>
        <v>3</v>
      </c>
      <c r="Q948" t="str">
        <f t="shared" si="114"/>
        <v>mars</v>
      </c>
      <c r="R948" t="str">
        <f t="shared" si="115"/>
        <v>Tennessee</v>
      </c>
      <c r="S948" t="str">
        <f t="shared" si="116"/>
        <v>2021-03</v>
      </c>
      <c r="T948">
        <f>IF(AND(COUNTIF(Calculs!$Q$2:$Q$12,$O948)&gt;0,COUNTIF(Calculs!$S$2:$S$12,$E948)&gt;0,COUNTIF(Calculs!$U$2:$U$12,$H948)&gt;0),1,0)</f>
        <v>1</v>
      </c>
      <c r="U948">
        <f t="shared" si="117"/>
        <v>142500</v>
      </c>
      <c r="V948">
        <f t="shared" si="118"/>
        <v>475</v>
      </c>
      <c r="W948">
        <f t="shared" si="119"/>
        <v>56999.999999999993</v>
      </c>
    </row>
    <row r="949" spans="1:23" ht="15.75" customHeight="1" x14ac:dyDescent="0.3">
      <c r="A949" s="2" t="s">
        <v>25</v>
      </c>
      <c r="B949" s="2">
        <v>1197831</v>
      </c>
      <c r="C949" s="3">
        <v>44280</v>
      </c>
      <c r="D949" s="12" t="str" cm="1">
        <f t="array" ref="D949">_xlfn.SWITCH(WEEKDAY(C949,2), 1, "Lundi", 2, "Mardi", 3, "Mercredi", 4, "Jeudi", 5, "Vendredi", 6, "Samedi", 7, "Dimanche", "Erreur")</f>
        <v>Jeudi</v>
      </c>
      <c r="E949" s="2" t="s">
        <v>26</v>
      </c>
      <c r="F949" s="2" t="s">
        <v>54</v>
      </c>
      <c r="G949" s="2" t="s">
        <v>55</v>
      </c>
      <c r="H949" s="4" t="s">
        <v>20</v>
      </c>
      <c r="I949" s="5">
        <v>35</v>
      </c>
      <c r="J949" s="6">
        <v>375</v>
      </c>
      <c r="K949" s="7">
        <v>131250</v>
      </c>
      <c r="L949" s="7">
        <v>65625</v>
      </c>
      <c r="M949" s="8">
        <v>0.5</v>
      </c>
      <c r="N949" s="2" t="s">
        <v>23</v>
      </c>
      <c r="O949">
        <f t="shared" si="112"/>
        <v>2021</v>
      </c>
      <c r="P949">
        <f t="shared" si="113"/>
        <v>3</v>
      </c>
      <c r="Q949" t="str">
        <f t="shared" si="114"/>
        <v>mars</v>
      </c>
      <c r="R949" t="str">
        <f t="shared" si="115"/>
        <v>Tennessee</v>
      </c>
      <c r="S949" t="str">
        <f t="shared" si="116"/>
        <v>2021-03</v>
      </c>
      <c r="T949">
        <f>IF(AND(COUNTIF(Calculs!$Q$2:$Q$12,$O949)&gt;0,COUNTIF(Calculs!$S$2:$S$12,$E949)&gt;0,COUNTIF(Calculs!$U$2:$U$12,$H949)&gt;0),1,0)</f>
        <v>1</v>
      </c>
      <c r="U949">
        <f t="shared" si="117"/>
        <v>131250</v>
      </c>
      <c r="V949">
        <f t="shared" si="118"/>
        <v>375</v>
      </c>
      <c r="W949">
        <f t="shared" si="119"/>
        <v>65625</v>
      </c>
    </row>
    <row r="950" spans="1:23" ht="15.75" customHeight="1" x14ac:dyDescent="0.3">
      <c r="A950" s="2" t="s">
        <v>25</v>
      </c>
      <c r="B950" s="2">
        <v>1197831</v>
      </c>
      <c r="C950" s="3">
        <v>44281</v>
      </c>
      <c r="D950" s="12" t="str" cm="1">
        <f t="array" ref="D950">_xlfn.SWITCH(WEEKDAY(C950,2), 1, "Lundi", 2, "Mardi", 3, "Mercredi", 4, "Jeudi", 5, "Vendredi", 6, "Samedi", 7, "Dimanche", "Erreur")</f>
        <v>Vendredi</v>
      </c>
      <c r="E950" s="2" t="s">
        <v>26</v>
      </c>
      <c r="F950" s="2" t="s">
        <v>54</v>
      </c>
      <c r="G950" s="2" t="s">
        <v>55</v>
      </c>
      <c r="H950" s="4" t="s">
        <v>21</v>
      </c>
      <c r="I950" s="5">
        <v>40</v>
      </c>
      <c r="J950" s="6">
        <v>275</v>
      </c>
      <c r="K950" s="7">
        <v>110000</v>
      </c>
      <c r="L950" s="7">
        <v>38500</v>
      </c>
      <c r="M950" s="8">
        <v>0.35</v>
      </c>
      <c r="N950" s="2" t="s">
        <v>23</v>
      </c>
      <c r="O950">
        <f t="shared" si="112"/>
        <v>2021</v>
      </c>
      <c r="P950">
        <f t="shared" si="113"/>
        <v>3</v>
      </c>
      <c r="Q950" t="str">
        <f t="shared" si="114"/>
        <v>mars</v>
      </c>
      <c r="R950" t="str">
        <f t="shared" si="115"/>
        <v>Tennessee</v>
      </c>
      <c r="S950" t="str">
        <f t="shared" si="116"/>
        <v>2021-03</v>
      </c>
      <c r="T950">
        <f>IF(AND(COUNTIF(Calculs!$Q$2:$Q$12,$O950)&gt;0,COUNTIF(Calculs!$S$2:$S$12,$E950)&gt;0,COUNTIF(Calculs!$U$2:$U$12,$H950)&gt;0),1,0)</f>
        <v>1</v>
      </c>
      <c r="U950">
        <f t="shared" si="117"/>
        <v>110000</v>
      </c>
      <c r="V950">
        <f t="shared" si="118"/>
        <v>275</v>
      </c>
      <c r="W950">
        <f t="shared" si="119"/>
        <v>38500</v>
      </c>
    </row>
    <row r="951" spans="1:23" ht="15.75" customHeight="1" x14ac:dyDescent="0.3">
      <c r="A951" s="2" t="s">
        <v>25</v>
      </c>
      <c r="B951" s="2">
        <v>1197831</v>
      </c>
      <c r="C951" s="3">
        <v>44282</v>
      </c>
      <c r="D951" s="12" t="str" cm="1">
        <f t="array" ref="D951">_xlfn.SWITCH(WEEKDAY(C951,2), 1, "Lundi", 2, "Mardi", 3, "Mercredi", 4, "Jeudi", 5, "Vendredi", 6, "Samedi", 7, "Dimanche", "Erreur")</f>
        <v>Samedi</v>
      </c>
      <c r="E951" s="2" t="s">
        <v>26</v>
      </c>
      <c r="F951" s="2" t="s">
        <v>54</v>
      </c>
      <c r="G951" s="2" t="s">
        <v>55</v>
      </c>
      <c r="H951" s="4" t="s">
        <v>22</v>
      </c>
      <c r="I951" s="5">
        <v>35</v>
      </c>
      <c r="J951" s="6">
        <v>425</v>
      </c>
      <c r="K951" s="7">
        <v>148750</v>
      </c>
      <c r="L951" s="7">
        <v>81812.5</v>
      </c>
      <c r="M951" s="8">
        <v>0.55000000000000004</v>
      </c>
      <c r="N951" s="2" t="s">
        <v>23</v>
      </c>
      <c r="O951">
        <f t="shared" si="112"/>
        <v>2021</v>
      </c>
      <c r="P951">
        <f t="shared" si="113"/>
        <v>3</v>
      </c>
      <c r="Q951" t="str">
        <f t="shared" si="114"/>
        <v>mars</v>
      </c>
      <c r="R951" t="str">
        <f t="shared" si="115"/>
        <v>Tennessee</v>
      </c>
      <c r="S951" t="str">
        <f t="shared" si="116"/>
        <v>2021-03</v>
      </c>
      <c r="T951">
        <f>IF(AND(COUNTIF(Calculs!$Q$2:$Q$12,$O951)&gt;0,COUNTIF(Calculs!$S$2:$S$12,$E951)&gt;0,COUNTIF(Calculs!$U$2:$U$12,$H951)&gt;0),1,0)</f>
        <v>1</v>
      </c>
      <c r="U951">
        <f t="shared" si="117"/>
        <v>148750</v>
      </c>
      <c r="V951">
        <f t="shared" si="118"/>
        <v>425</v>
      </c>
      <c r="W951">
        <f t="shared" si="119"/>
        <v>81812.5</v>
      </c>
    </row>
    <row r="952" spans="1:23" ht="15.75" customHeight="1" x14ac:dyDescent="0.3">
      <c r="A952" s="2" t="s">
        <v>25</v>
      </c>
      <c r="B952" s="2">
        <v>1197831</v>
      </c>
      <c r="C952" s="3">
        <v>44283</v>
      </c>
      <c r="D952" s="12" t="str" cm="1">
        <f t="array" ref="D952">_xlfn.SWITCH(WEEKDAY(C952,2), 1, "Lundi", 2, "Mardi", 3, "Mercredi", 4, "Jeudi", 5, "Vendredi", 6, "Samedi", 7, "Dimanche", "Erreur")</f>
        <v>Dimanche</v>
      </c>
      <c r="E952" s="2" t="s">
        <v>26</v>
      </c>
      <c r="F952" s="2" t="s">
        <v>54</v>
      </c>
      <c r="G952" s="2" t="s">
        <v>55</v>
      </c>
      <c r="H952" s="4" t="s">
        <v>16</v>
      </c>
      <c r="I952" s="5">
        <v>20</v>
      </c>
      <c r="J952" s="6">
        <v>675</v>
      </c>
      <c r="K952" s="7">
        <v>135000</v>
      </c>
      <c r="L952" s="7">
        <v>53999.999999999993</v>
      </c>
      <c r="M952" s="8">
        <v>0.39999999999999997</v>
      </c>
      <c r="N952" s="2" t="s">
        <v>23</v>
      </c>
      <c r="O952">
        <f t="shared" si="112"/>
        <v>2021</v>
      </c>
      <c r="P952">
        <f t="shared" si="113"/>
        <v>3</v>
      </c>
      <c r="Q952" t="str">
        <f t="shared" si="114"/>
        <v>mars</v>
      </c>
      <c r="R952" t="str">
        <f t="shared" si="115"/>
        <v>Tennessee</v>
      </c>
      <c r="S952" t="str">
        <f t="shared" si="116"/>
        <v>2021-03</v>
      </c>
      <c r="T952">
        <f>IF(AND(COUNTIF(Calculs!$Q$2:$Q$12,$O952)&gt;0,COUNTIF(Calculs!$S$2:$S$12,$E952)&gt;0,COUNTIF(Calculs!$U$2:$U$12,$H952)&gt;0),1,0)</f>
        <v>1</v>
      </c>
      <c r="U952">
        <f t="shared" si="117"/>
        <v>135000</v>
      </c>
      <c r="V952">
        <f t="shared" si="118"/>
        <v>675</v>
      </c>
      <c r="W952">
        <f t="shared" si="119"/>
        <v>53999.999999999993</v>
      </c>
    </row>
    <row r="953" spans="1:23" ht="15.75" customHeight="1" x14ac:dyDescent="0.3">
      <c r="A953" s="2" t="s">
        <v>25</v>
      </c>
      <c r="B953" s="2">
        <v>1197831</v>
      </c>
      <c r="C953" s="3">
        <v>44284</v>
      </c>
      <c r="D953" s="12" t="str" cm="1">
        <f t="array" ref="D953">_xlfn.SWITCH(WEEKDAY(C953,2), 1, "Lundi", 2, "Mardi", 3, "Mercredi", 4, "Jeudi", 5, "Vendredi", 6, "Samedi", 7, "Dimanche", "Erreur")</f>
        <v>Lundi</v>
      </c>
      <c r="E953" s="2" t="s">
        <v>26</v>
      </c>
      <c r="F953" s="2" t="s">
        <v>54</v>
      </c>
      <c r="G953" s="2" t="s">
        <v>55</v>
      </c>
      <c r="H953" s="4" t="s">
        <v>18</v>
      </c>
      <c r="I953" s="5">
        <v>25.000000000000007</v>
      </c>
      <c r="J953" s="6">
        <v>675</v>
      </c>
      <c r="K953" s="7">
        <v>168750.00000000006</v>
      </c>
      <c r="L953" s="7">
        <v>67500.000000000015</v>
      </c>
      <c r="M953" s="8">
        <v>0.39999999999999997</v>
      </c>
      <c r="N953" s="2" t="s">
        <v>23</v>
      </c>
      <c r="O953">
        <f t="shared" si="112"/>
        <v>2021</v>
      </c>
      <c r="P953">
        <f t="shared" si="113"/>
        <v>3</v>
      </c>
      <c r="Q953" t="str">
        <f t="shared" si="114"/>
        <v>mars</v>
      </c>
      <c r="R953" t="str">
        <f t="shared" si="115"/>
        <v>Tennessee</v>
      </c>
      <c r="S953" t="str">
        <f t="shared" si="116"/>
        <v>2021-03</v>
      </c>
      <c r="T953">
        <f>IF(AND(COUNTIF(Calculs!$Q$2:$Q$12,$O953)&gt;0,COUNTIF(Calculs!$S$2:$S$12,$E953)&gt;0,COUNTIF(Calculs!$U$2:$U$12,$H953)&gt;0),1,0)</f>
        <v>1</v>
      </c>
      <c r="U953">
        <f t="shared" si="117"/>
        <v>168750.00000000006</v>
      </c>
      <c r="V953">
        <f t="shared" si="118"/>
        <v>675</v>
      </c>
      <c r="W953">
        <f t="shared" si="119"/>
        <v>67500.000000000015</v>
      </c>
    </row>
    <row r="954" spans="1:23" ht="15.75" customHeight="1" x14ac:dyDescent="0.3">
      <c r="A954" s="2" t="s">
        <v>25</v>
      </c>
      <c r="B954" s="2">
        <v>1197831</v>
      </c>
      <c r="C954" s="3">
        <v>44285</v>
      </c>
      <c r="D954" s="12" t="str" cm="1">
        <f t="array" ref="D954">_xlfn.SWITCH(WEEKDAY(C954,2), 1, "Lundi", 2, "Mardi", 3, "Mercredi", 4, "Jeudi", 5, "Vendredi", 6, "Samedi", 7, "Dimanche", "Erreur")</f>
        <v>Mardi</v>
      </c>
      <c r="E954" s="2" t="s">
        <v>26</v>
      </c>
      <c r="F954" s="2" t="s">
        <v>54</v>
      </c>
      <c r="G954" s="2" t="s">
        <v>55</v>
      </c>
      <c r="H954" s="4" t="s">
        <v>19</v>
      </c>
      <c r="I954" s="5">
        <v>19.999999999999996</v>
      </c>
      <c r="J954" s="6">
        <v>500</v>
      </c>
      <c r="K954" s="7">
        <v>99999.999999999985</v>
      </c>
      <c r="L954" s="7">
        <v>39999.999999999993</v>
      </c>
      <c r="M954" s="8">
        <v>0.39999999999999997</v>
      </c>
      <c r="N954" s="2" t="s">
        <v>23</v>
      </c>
      <c r="O954">
        <f t="shared" si="112"/>
        <v>2021</v>
      </c>
      <c r="P954">
        <f t="shared" si="113"/>
        <v>3</v>
      </c>
      <c r="Q954" t="str">
        <f t="shared" si="114"/>
        <v>mars</v>
      </c>
      <c r="R954" t="str">
        <f t="shared" si="115"/>
        <v>Tennessee</v>
      </c>
      <c r="S954" t="str">
        <f t="shared" si="116"/>
        <v>2021-03</v>
      </c>
      <c r="T954">
        <f>IF(AND(COUNTIF(Calculs!$Q$2:$Q$12,$O954)&gt;0,COUNTIF(Calculs!$S$2:$S$12,$E954)&gt;0,COUNTIF(Calculs!$U$2:$U$12,$H954)&gt;0),1,0)</f>
        <v>1</v>
      </c>
      <c r="U954">
        <f t="shared" si="117"/>
        <v>99999.999999999985</v>
      </c>
      <c r="V954">
        <f t="shared" si="118"/>
        <v>500</v>
      </c>
      <c r="W954">
        <f t="shared" si="119"/>
        <v>39999.999999999993</v>
      </c>
    </row>
    <row r="955" spans="1:23" ht="15.75" customHeight="1" x14ac:dyDescent="0.3">
      <c r="A955" s="2" t="s">
        <v>25</v>
      </c>
      <c r="B955" s="2">
        <v>1197831</v>
      </c>
      <c r="C955" s="3">
        <v>44286</v>
      </c>
      <c r="D955" s="12" t="str" cm="1">
        <f t="array" ref="D955">_xlfn.SWITCH(WEEKDAY(C955,2), 1, "Lundi", 2, "Mardi", 3, "Mercredi", 4, "Jeudi", 5, "Vendredi", 6, "Samedi", 7, "Dimanche", "Erreur")</f>
        <v>Mercredi</v>
      </c>
      <c r="E955" s="2" t="s">
        <v>26</v>
      </c>
      <c r="F955" s="2" t="s">
        <v>54</v>
      </c>
      <c r="G955" s="2" t="s">
        <v>55</v>
      </c>
      <c r="H955" s="4" t="s">
        <v>20</v>
      </c>
      <c r="I955" s="5">
        <v>25.000000000000007</v>
      </c>
      <c r="J955" s="6">
        <v>400</v>
      </c>
      <c r="K955" s="7">
        <v>100000.00000000003</v>
      </c>
      <c r="L955" s="7">
        <v>50000.000000000015</v>
      </c>
      <c r="M955" s="8">
        <v>0.5</v>
      </c>
      <c r="N955" s="2" t="s">
        <v>23</v>
      </c>
      <c r="O955">
        <f t="shared" si="112"/>
        <v>2021</v>
      </c>
      <c r="P955">
        <f t="shared" si="113"/>
        <v>3</v>
      </c>
      <c r="Q955" t="str">
        <f t="shared" si="114"/>
        <v>mars</v>
      </c>
      <c r="R955" t="str">
        <f t="shared" si="115"/>
        <v>Tennessee</v>
      </c>
      <c r="S955" t="str">
        <f t="shared" si="116"/>
        <v>2021-03</v>
      </c>
      <c r="T955">
        <f>IF(AND(COUNTIF(Calculs!$Q$2:$Q$12,$O955)&gt;0,COUNTIF(Calculs!$S$2:$S$12,$E955)&gt;0,COUNTIF(Calculs!$U$2:$U$12,$H955)&gt;0),1,0)</f>
        <v>1</v>
      </c>
      <c r="U955">
        <f t="shared" si="117"/>
        <v>100000.00000000003</v>
      </c>
      <c r="V955">
        <f t="shared" si="118"/>
        <v>400</v>
      </c>
      <c r="W955">
        <f t="shared" si="119"/>
        <v>50000.000000000015</v>
      </c>
    </row>
    <row r="956" spans="1:23" ht="15.75" customHeight="1" x14ac:dyDescent="0.3">
      <c r="A956" s="2" t="s">
        <v>25</v>
      </c>
      <c r="B956" s="2">
        <v>1197831</v>
      </c>
      <c r="C956" s="3">
        <v>44287</v>
      </c>
      <c r="D956" s="12" t="str" cm="1">
        <f t="array" ref="D956">_xlfn.SWITCH(WEEKDAY(C956,2), 1, "Lundi", 2, "Mardi", 3, "Mercredi", 4, "Jeudi", 5, "Vendredi", 6, "Samedi", 7, "Dimanche", "Erreur")</f>
        <v>Jeudi</v>
      </c>
      <c r="E956" s="2" t="s">
        <v>26</v>
      </c>
      <c r="F956" s="2" t="s">
        <v>54</v>
      </c>
      <c r="G956" s="2" t="s">
        <v>55</v>
      </c>
      <c r="H956" s="4" t="s">
        <v>21</v>
      </c>
      <c r="I956" s="5">
        <v>30</v>
      </c>
      <c r="J956" s="6">
        <v>300</v>
      </c>
      <c r="K956" s="7">
        <v>90000</v>
      </c>
      <c r="L956" s="7">
        <v>31499.999999999996</v>
      </c>
      <c r="M956" s="8">
        <v>0.35</v>
      </c>
      <c r="N956" s="2" t="s">
        <v>23</v>
      </c>
      <c r="O956">
        <f t="shared" si="112"/>
        <v>2021</v>
      </c>
      <c r="P956">
        <f t="shared" si="113"/>
        <v>4</v>
      </c>
      <c r="Q956" t="str">
        <f t="shared" si="114"/>
        <v>avr</v>
      </c>
      <c r="R956" t="str">
        <f t="shared" si="115"/>
        <v>Tennessee</v>
      </c>
      <c r="S956" t="str">
        <f t="shared" si="116"/>
        <v>2021-04</v>
      </c>
      <c r="T956">
        <f>IF(AND(COUNTIF(Calculs!$Q$2:$Q$12,$O956)&gt;0,COUNTIF(Calculs!$S$2:$S$12,$E956)&gt;0,COUNTIF(Calculs!$U$2:$U$12,$H956)&gt;0),1,0)</f>
        <v>1</v>
      </c>
      <c r="U956">
        <f t="shared" si="117"/>
        <v>90000</v>
      </c>
      <c r="V956">
        <f t="shared" si="118"/>
        <v>300</v>
      </c>
      <c r="W956">
        <f t="shared" si="119"/>
        <v>31499.999999999996</v>
      </c>
    </row>
    <row r="957" spans="1:23" ht="15.75" customHeight="1" x14ac:dyDescent="0.3">
      <c r="A957" s="2" t="s">
        <v>25</v>
      </c>
      <c r="B957" s="2">
        <v>1197831</v>
      </c>
      <c r="C957" s="3">
        <v>44288</v>
      </c>
      <c r="D957" s="12" t="str" cm="1">
        <f t="array" ref="D957">_xlfn.SWITCH(WEEKDAY(C957,2), 1, "Lundi", 2, "Mardi", 3, "Mercredi", 4, "Jeudi", 5, "Vendredi", 6, "Samedi", 7, "Dimanche", "Erreur")</f>
        <v>Vendredi</v>
      </c>
      <c r="E957" s="2" t="s">
        <v>26</v>
      </c>
      <c r="F957" s="2" t="s">
        <v>54</v>
      </c>
      <c r="G957" s="2" t="s">
        <v>55</v>
      </c>
      <c r="H957" s="4" t="s">
        <v>22</v>
      </c>
      <c r="I957" s="5">
        <v>25.000000000000007</v>
      </c>
      <c r="J957" s="6">
        <v>575</v>
      </c>
      <c r="K957" s="7">
        <v>143750.00000000003</v>
      </c>
      <c r="L957" s="7">
        <v>79062.500000000029</v>
      </c>
      <c r="M957" s="8">
        <v>0.55000000000000004</v>
      </c>
      <c r="N957" s="2" t="s">
        <v>23</v>
      </c>
      <c r="O957">
        <f t="shared" si="112"/>
        <v>2021</v>
      </c>
      <c r="P957">
        <f t="shared" si="113"/>
        <v>4</v>
      </c>
      <c r="Q957" t="str">
        <f t="shared" si="114"/>
        <v>avr</v>
      </c>
      <c r="R957" t="str">
        <f t="shared" si="115"/>
        <v>Tennessee</v>
      </c>
      <c r="S957" t="str">
        <f t="shared" si="116"/>
        <v>2021-04</v>
      </c>
      <c r="T957">
        <f>IF(AND(COUNTIF(Calculs!$Q$2:$Q$12,$O957)&gt;0,COUNTIF(Calculs!$S$2:$S$12,$E957)&gt;0,COUNTIF(Calculs!$U$2:$U$12,$H957)&gt;0),1,0)</f>
        <v>1</v>
      </c>
      <c r="U957">
        <f t="shared" si="117"/>
        <v>143750.00000000003</v>
      </c>
      <c r="V957">
        <f t="shared" si="118"/>
        <v>575</v>
      </c>
      <c r="W957">
        <f t="shared" si="119"/>
        <v>79062.500000000029</v>
      </c>
    </row>
    <row r="958" spans="1:23" ht="15.75" customHeight="1" x14ac:dyDescent="0.3">
      <c r="A958" s="2" t="s">
        <v>25</v>
      </c>
      <c r="B958" s="2">
        <v>1197831</v>
      </c>
      <c r="C958" s="3">
        <v>44289</v>
      </c>
      <c r="D958" s="12" t="str" cm="1">
        <f t="array" ref="D958">_xlfn.SWITCH(WEEKDAY(C958,2), 1, "Lundi", 2, "Mardi", 3, "Mercredi", 4, "Jeudi", 5, "Vendredi", 6, "Samedi", 7, "Dimanche", "Erreur")</f>
        <v>Samedi</v>
      </c>
      <c r="E958" s="2" t="s">
        <v>26</v>
      </c>
      <c r="F958" s="2" t="s">
        <v>54</v>
      </c>
      <c r="G958" s="2" t="s">
        <v>55</v>
      </c>
      <c r="H958" s="4" t="s">
        <v>16</v>
      </c>
      <c r="I958" s="5">
        <v>14.999999999999996</v>
      </c>
      <c r="J958" s="6">
        <v>725</v>
      </c>
      <c r="K958" s="7">
        <v>108749.99999999997</v>
      </c>
      <c r="L958" s="7">
        <v>43499.999999999985</v>
      </c>
      <c r="M958" s="8">
        <v>0.39999999999999997</v>
      </c>
      <c r="N958" s="2" t="s">
        <v>23</v>
      </c>
      <c r="O958">
        <f t="shared" si="112"/>
        <v>2021</v>
      </c>
      <c r="P958">
        <f t="shared" si="113"/>
        <v>4</v>
      </c>
      <c r="Q958" t="str">
        <f t="shared" si="114"/>
        <v>avr</v>
      </c>
      <c r="R958" t="str">
        <f t="shared" si="115"/>
        <v>Tennessee</v>
      </c>
      <c r="S958" t="str">
        <f t="shared" si="116"/>
        <v>2021-04</v>
      </c>
      <c r="T958">
        <f>IF(AND(COUNTIF(Calculs!$Q$2:$Q$12,$O958)&gt;0,COUNTIF(Calculs!$S$2:$S$12,$E958)&gt;0,COUNTIF(Calculs!$U$2:$U$12,$H958)&gt;0),1,0)</f>
        <v>1</v>
      </c>
      <c r="U958">
        <f t="shared" si="117"/>
        <v>108749.99999999997</v>
      </c>
      <c r="V958">
        <f t="shared" si="118"/>
        <v>725</v>
      </c>
      <c r="W958">
        <f t="shared" si="119"/>
        <v>43499.999999999985</v>
      </c>
    </row>
    <row r="959" spans="1:23" ht="15.75" customHeight="1" x14ac:dyDescent="0.3">
      <c r="A959" s="2" t="s">
        <v>25</v>
      </c>
      <c r="B959" s="2">
        <v>1197831</v>
      </c>
      <c r="C959" s="3">
        <v>44290</v>
      </c>
      <c r="D959" s="12" t="str" cm="1">
        <f t="array" ref="D959">_xlfn.SWITCH(WEEKDAY(C959,2), 1, "Lundi", 2, "Mardi", 3, "Mercredi", 4, "Jeudi", 5, "Vendredi", 6, "Samedi", 7, "Dimanche", "Erreur")</f>
        <v>Dimanche</v>
      </c>
      <c r="E959" s="2" t="s">
        <v>26</v>
      </c>
      <c r="F959" s="2" t="s">
        <v>54</v>
      </c>
      <c r="G959" s="2" t="s">
        <v>55</v>
      </c>
      <c r="H959" s="4" t="s">
        <v>18</v>
      </c>
      <c r="I959" s="5">
        <v>25.000000000000007</v>
      </c>
      <c r="J959" s="6">
        <v>750</v>
      </c>
      <c r="K959" s="7">
        <v>187500.00000000006</v>
      </c>
      <c r="L959" s="7">
        <v>75000.000000000015</v>
      </c>
      <c r="M959" s="8">
        <v>0.39999999999999997</v>
      </c>
      <c r="N959" s="2" t="s">
        <v>23</v>
      </c>
      <c r="O959">
        <f t="shared" si="112"/>
        <v>2021</v>
      </c>
      <c r="P959">
        <f t="shared" si="113"/>
        <v>4</v>
      </c>
      <c r="Q959" t="str">
        <f t="shared" si="114"/>
        <v>avr</v>
      </c>
      <c r="R959" t="str">
        <f t="shared" si="115"/>
        <v>Tennessee</v>
      </c>
      <c r="S959" t="str">
        <f t="shared" si="116"/>
        <v>2021-04</v>
      </c>
      <c r="T959">
        <f>IF(AND(COUNTIF(Calculs!$Q$2:$Q$12,$O959)&gt;0,COUNTIF(Calculs!$S$2:$S$12,$E959)&gt;0,COUNTIF(Calculs!$U$2:$U$12,$H959)&gt;0),1,0)</f>
        <v>1</v>
      </c>
      <c r="U959">
        <f t="shared" si="117"/>
        <v>187500.00000000006</v>
      </c>
      <c r="V959">
        <f t="shared" si="118"/>
        <v>750</v>
      </c>
      <c r="W959">
        <f t="shared" si="119"/>
        <v>75000.000000000015</v>
      </c>
    </row>
    <row r="960" spans="1:23" ht="15.75" customHeight="1" x14ac:dyDescent="0.3">
      <c r="A960" s="2" t="s">
        <v>25</v>
      </c>
      <c r="B960" s="2">
        <v>1197831</v>
      </c>
      <c r="C960" s="3">
        <v>44291</v>
      </c>
      <c r="D960" s="12" t="str" cm="1">
        <f t="array" ref="D960">_xlfn.SWITCH(WEEKDAY(C960,2), 1, "Lundi", 2, "Mardi", 3, "Mercredi", 4, "Jeudi", 5, "Vendredi", 6, "Samedi", 7, "Dimanche", "Erreur")</f>
        <v>Lundi</v>
      </c>
      <c r="E960" s="2" t="s">
        <v>26</v>
      </c>
      <c r="F960" s="2" t="s">
        <v>54</v>
      </c>
      <c r="G960" s="2" t="s">
        <v>55</v>
      </c>
      <c r="H960" s="4" t="s">
        <v>19</v>
      </c>
      <c r="I960" s="5">
        <v>19.999999999999996</v>
      </c>
      <c r="J960" s="6">
        <v>600</v>
      </c>
      <c r="K960" s="7">
        <v>119999.99999999999</v>
      </c>
      <c r="L960" s="7">
        <v>47999.999999999993</v>
      </c>
      <c r="M960" s="8">
        <v>0.39999999999999997</v>
      </c>
      <c r="N960" s="2" t="s">
        <v>23</v>
      </c>
      <c r="O960">
        <f t="shared" si="112"/>
        <v>2021</v>
      </c>
      <c r="P960">
        <f t="shared" si="113"/>
        <v>4</v>
      </c>
      <c r="Q960" t="str">
        <f t="shared" si="114"/>
        <v>avr</v>
      </c>
      <c r="R960" t="str">
        <f t="shared" si="115"/>
        <v>Tennessee</v>
      </c>
      <c r="S960" t="str">
        <f t="shared" si="116"/>
        <v>2021-04</v>
      </c>
      <c r="T960">
        <f>IF(AND(COUNTIF(Calculs!$Q$2:$Q$12,$O960)&gt;0,COUNTIF(Calculs!$S$2:$S$12,$E960)&gt;0,COUNTIF(Calculs!$U$2:$U$12,$H960)&gt;0),1,0)</f>
        <v>1</v>
      </c>
      <c r="U960">
        <f t="shared" si="117"/>
        <v>119999.99999999999</v>
      </c>
      <c r="V960">
        <f t="shared" si="118"/>
        <v>600</v>
      </c>
      <c r="W960">
        <f t="shared" si="119"/>
        <v>47999.999999999993</v>
      </c>
    </row>
    <row r="961" spans="1:23" ht="15.75" customHeight="1" x14ac:dyDescent="0.3">
      <c r="A961" s="2" t="s">
        <v>25</v>
      </c>
      <c r="B961" s="2">
        <v>1197831</v>
      </c>
      <c r="C961" s="3">
        <v>44292</v>
      </c>
      <c r="D961" s="12" t="str" cm="1">
        <f t="array" ref="D961">_xlfn.SWITCH(WEEKDAY(C961,2), 1, "Lundi", 2, "Mardi", 3, "Mercredi", 4, "Jeudi", 5, "Vendredi", 6, "Samedi", 7, "Dimanche", "Erreur")</f>
        <v>Mardi</v>
      </c>
      <c r="E961" s="2" t="s">
        <v>26</v>
      </c>
      <c r="F961" s="2" t="s">
        <v>54</v>
      </c>
      <c r="G961" s="2" t="s">
        <v>55</v>
      </c>
      <c r="H961" s="4" t="s">
        <v>20</v>
      </c>
      <c r="I961" s="5">
        <v>30.000000000000004</v>
      </c>
      <c r="J961" s="6">
        <v>525</v>
      </c>
      <c r="K961" s="7">
        <v>157500.00000000003</v>
      </c>
      <c r="L961" s="7">
        <v>78750.000000000015</v>
      </c>
      <c r="M961" s="8">
        <v>0.5</v>
      </c>
      <c r="N961" s="2" t="s">
        <v>23</v>
      </c>
      <c r="O961">
        <f t="shared" si="112"/>
        <v>2021</v>
      </c>
      <c r="P961">
        <f t="shared" si="113"/>
        <v>4</v>
      </c>
      <c r="Q961" t="str">
        <f t="shared" si="114"/>
        <v>avr</v>
      </c>
      <c r="R961" t="str">
        <f t="shared" si="115"/>
        <v>Tennessee</v>
      </c>
      <c r="S961" t="str">
        <f t="shared" si="116"/>
        <v>2021-04</v>
      </c>
      <c r="T961">
        <f>IF(AND(COUNTIF(Calculs!$Q$2:$Q$12,$O961)&gt;0,COUNTIF(Calculs!$S$2:$S$12,$E961)&gt;0,COUNTIF(Calculs!$U$2:$U$12,$H961)&gt;0),1,0)</f>
        <v>1</v>
      </c>
      <c r="U961">
        <f t="shared" si="117"/>
        <v>157500.00000000003</v>
      </c>
      <c r="V961">
        <f t="shared" si="118"/>
        <v>525</v>
      </c>
      <c r="W961">
        <f t="shared" si="119"/>
        <v>78750.000000000015</v>
      </c>
    </row>
    <row r="962" spans="1:23" ht="15.75" customHeight="1" x14ac:dyDescent="0.3">
      <c r="A962" s="2" t="s">
        <v>25</v>
      </c>
      <c r="B962" s="2">
        <v>1197831</v>
      </c>
      <c r="C962" s="3">
        <v>44293</v>
      </c>
      <c r="D962" s="12" t="str" cm="1">
        <f t="array" ref="D962">_xlfn.SWITCH(WEEKDAY(C962,2), 1, "Lundi", 2, "Mardi", 3, "Mercredi", 4, "Jeudi", 5, "Vendredi", 6, "Samedi", 7, "Dimanche", "Erreur")</f>
        <v>Mercredi</v>
      </c>
      <c r="E962" s="2" t="s">
        <v>26</v>
      </c>
      <c r="F962" s="2" t="s">
        <v>54</v>
      </c>
      <c r="G962" s="2" t="s">
        <v>55</v>
      </c>
      <c r="H962" s="4" t="s">
        <v>21</v>
      </c>
      <c r="I962" s="5">
        <v>45</v>
      </c>
      <c r="J962" s="6">
        <v>425</v>
      </c>
      <c r="K962" s="7">
        <v>191250</v>
      </c>
      <c r="L962" s="7">
        <v>66937.5</v>
      </c>
      <c r="M962" s="8">
        <v>0.35</v>
      </c>
      <c r="N962" s="2" t="s">
        <v>23</v>
      </c>
      <c r="O962">
        <f t="shared" si="112"/>
        <v>2021</v>
      </c>
      <c r="P962">
        <f t="shared" si="113"/>
        <v>4</v>
      </c>
      <c r="Q962" t="str">
        <f t="shared" si="114"/>
        <v>avr</v>
      </c>
      <c r="R962" t="str">
        <f t="shared" si="115"/>
        <v>Tennessee</v>
      </c>
      <c r="S962" t="str">
        <f t="shared" si="116"/>
        <v>2021-04</v>
      </c>
      <c r="T962">
        <f>IF(AND(COUNTIF(Calculs!$Q$2:$Q$12,$O962)&gt;0,COUNTIF(Calculs!$S$2:$S$12,$E962)&gt;0,COUNTIF(Calculs!$U$2:$U$12,$H962)&gt;0),1,0)</f>
        <v>1</v>
      </c>
      <c r="U962">
        <f t="shared" si="117"/>
        <v>191250</v>
      </c>
      <c r="V962">
        <f t="shared" si="118"/>
        <v>425</v>
      </c>
      <c r="W962">
        <f t="shared" si="119"/>
        <v>66937.5</v>
      </c>
    </row>
    <row r="963" spans="1:23" ht="15.75" customHeight="1" x14ac:dyDescent="0.3">
      <c r="A963" s="2" t="s">
        <v>25</v>
      </c>
      <c r="B963" s="2">
        <v>1197831</v>
      </c>
      <c r="C963" s="3">
        <v>44294</v>
      </c>
      <c r="D963" s="12" t="str" cm="1">
        <f t="array" ref="D963">_xlfn.SWITCH(WEEKDAY(C963,2), 1, "Lundi", 2, "Mardi", 3, "Mercredi", 4, "Jeudi", 5, "Vendredi", 6, "Samedi", 7, "Dimanche", "Erreur")</f>
        <v>Jeudi</v>
      </c>
      <c r="E963" s="2" t="s">
        <v>26</v>
      </c>
      <c r="F963" s="2" t="s">
        <v>54</v>
      </c>
      <c r="G963" s="2" t="s">
        <v>55</v>
      </c>
      <c r="H963" s="4" t="s">
        <v>22</v>
      </c>
      <c r="I963" s="5">
        <v>40</v>
      </c>
      <c r="J963" s="6">
        <v>775</v>
      </c>
      <c r="K963" s="7">
        <v>310000</v>
      </c>
      <c r="L963" s="7">
        <v>170500</v>
      </c>
      <c r="M963" s="8">
        <v>0.55000000000000004</v>
      </c>
      <c r="N963" s="2" t="s">
        <v>23</v>
      </c>
      <c r="O963">
        <f t="shared" ref="O963:O1026" si="120">YEAR($C963)</f>
        <v>2021</v>
      </c>
      <c r="P963">
        <f t="shared" ref="P963:P1026" si="121">MONTH($C963)</f>
        <v>4</v>
      </c>
      <c r="Q963" t="str">
        <f t="shared" ref="Q963:Q1026" si="122">TEXT($C963,"mmm")</f>
        <v>avr</v>
      </c>
      <c r="R963" t="str">
        <f t="shared" ref="R963:R1026" si="123">SUBSTITUTE(SUBSTITUTE($F963,"Sud ","South "),"Ouest ","West ")</f>
        <v>Tennessee</v>
      </c>
      <c r="S963" t="str">
        <f t="shared" ref="S963:S1026" si="124">TEXT($C963,"aaaa-mm")</f>
        <v>2021-04</v>
      </c>
      <c r="T963">
        <f>IF(AND(COUNTIF(Calculs!$Q$2:$Q$12,$O963)&gt;0,COUNTIF(Calculs!$S$2:$S$12,$E963)&gt;0,COUNTIF(Calculs!$U$2:$U$12,$H963)&gt;0),1,0)</f>
        <v>1</v>
      </c>
      <c r="U963">
        <f t="shared" ref="U963:U1026" si="125">$K963*$T963</f>
        <v>310000</v>
      </c>
      <c r="V963">
        <f t="shared" ref="V963:V1026" si="126">$J963*$T963</f>
        <v>775</v>
      </c>
      <c r="W963">
        <f t="shared" ref="W963:W1026" si="127">$L963*$T963</f>
        <v>170500</v>
      </c>
    </row>
    <row r="964" spans="1:23" ht="15.75" customHeight="1" x14ac:dyDescent="0.3">
      <c r="A964" s="2" t="s">
        <v>25</v>
      </c>
      <c r="B964" s="2">
        <v>1197831</v>
      </c>
      <c r="C964" s="3">
        <v>44295</v>
      </c>
      <c r="D964" s="12" t="str" cm="1">
        <f t="array" ref="D964">_xlfn.SWITCH(WEEKDAY(C964,2), 1, "Lundi", 2, "Mardi", 3, "Mercredi", 4, "Jeudi", 5, "Vendredi", 6, "Samedi", 7, "Dimanche", "Erreur")</f>
        <v>Vendredi</v>
      </c>
      <c r="E964" s="2" t="s">
        <v>26</v>
      </c>
      <c r="F964" s="2" t="s">
        <v>54</v>
      </c>
      <c r="G964" s="2" t="s">
        <v>55</v>
      </c>
      <c r="H964" s="4" t="s">
        <v>16</v>
      </c>
      <c r="I964" s="5">
        <v>40</v>
      </c>
      <c r="J964" s="6">
        <v>775</v>
      </c>
      <c r="K964" s="7">
        <v>310000</v>
      </c>
      <c r="L964" s="7">
        <v>123999.99999999999</v>
      </c>
      <c r="M964" s="8">
        <v>0.39999999999999997</v>
      </c>
      <c r="N964" s="2" t="s">
        <v>23</v>
      </c>
      <c r="O964">
        <f t="shared" si="120"/>
        <v>2021</v>
      </c>
      <c r="P964">
        <f t="shared" si="121"/>
        <v>4</v>
      </c>
      <c r="Q964" t="str">
        <f t="shared" si="122"/>
        <v>avr</v>
      </c>
      <c r="R964" t="str">
        <f t="shared" si="123"/>
        <v>Tennessee</v>
      </c>
      <c r="S964" t="str">
        <f t="shared" si="124"/>
        <v>2021-04</v>
      </c>
      <c r="T964">
        <f>IF(AND(COUNTIF(Calculs!$Q$2:$Q$12,$O964)&gt;0,COUNTIF(Calculs!$S$2:$S$12,$E964)&gt;0,COUNTIF(Calculs!$U$2:$U$12,$H964)&gt;0),1,0)</f>
        <v>1</v>
      </c>
      <c r="U964">
        <f t="shared" si="125"/>
        <v>310000</v>
      </c>
      <c r="V964">
        <f t="shared" si="126"/>
        <v>775</v>
      </c>
      <c r="W964">
        <f t="shared" si="127"/>
        <v>123999.99999999999</v>
      </c>
    </row>
    <row r="965" spans="1:23" ht="15.75" customHeight="1" x14ac:dyDescent="0.3">
      <c r="A965" s="2" t="s">
        <v>25</v>
      </c>
      <c r="B965" s="2">
        <v>1197831</v>
      </c>
      <c r="C965" s="3">
        <v>44296</v>
      </c>
      <c r="D965" s="12" t="str" cm="1">
        <f t="array" ref="D965">_xlfn.SWITCH(WEEKDAY(C965,2), 1, "Lundi", 2, "Mardi", 3, "Mercredi", 4, "Jeudi", 5, "Vendredi", 6, "Samedi", 7, "Dimanche", "Erreur")</f>
        <v>Samedi</v>
      </c>
      <c r="E965" s="2" t="s">
        <v>26</v>
      </c>
      <c r="F965" s="2" t="s">
        <v>54</v>
      </c>
      <c r="G965" s="2" t="s">
        <v>55</v>
      </c>
      <c r="H965" s="4" t="s">
        <v>18</v>
      </c>
      <c r="I965" s="5">
        <v>45</v>
      </c>
      <c r="J965" s="6">
        <v>775</v>
      </c>
      <c r="K965" s="7">
        <v>348750</v>
      </c>
      <c r="L965" s="7">
        <v>139500</v>
      </c>
      <c r="M965" s="8">
        <v>0.39999999999999997</v>
      </c>
      <c r="N965" s="2" t="s">
        <v>23</v>
      </c>
      <c r="O965">
        <f t="shared" si="120"/>
        <v>2021</v>
      </c>
      <c r="P965">
        <f t="shared" si="121"/>
        <v>4</v>
      </c>
      <c r="Q965" t="str">
        <f t="shared" si="122"/>
        <v>avr</v>
      </c>
      <c r="R965" t="str">
        <f t="shared" si="123"/>
        <v>Tennessee</v>
      </c>
      <c r="S965" t="str">
        <f t="shared" si="124"/>
        <v>2021-04</v>
      </c>
      <c r="T965">
        <f>IF(AND(COUNTIF(Calculs!$Q$2:$Q$12,$O965)&gt;0,COUNTIF(Calculs!$S$2:$S$12,$E965)&gt;0,COUNTIF(Calculs!$U$2:$U$12,$H965)&gt;0),1,0)</f>
        <v>1</v>
      </c>
      <c r="U965">
        <f t="shared" si="125"/>
        <v>348750</v>
      </c>
      <c r="V965">
        <f t="shared" si="126"/>
        <v>775</v>
      </c>
      <c r="W965">
        <f t="shared" si="127"/>
        <v>139500</v>
      </c>
    </row>
    <row r="966" spans="1:23" ht="15.75" customHeight="1" x14ac:dyDescent="0.3">
      <c r="A966" s="2" t="s">
        <v>25</v>
      </c>
      <c r="B966" s="2">
        <v>1197831</v>
      </c>
      <c r="C966" s="3">
        <v>44297</v>
      </c>
      <c r="D966" s="12" t="str" cm="1">
        <f t="array" ref="D966">_xlfn.SWITCH(WEEKDAY(C966,2), 1, "Lundi", 2, "Mardi", 3, "Mercredi", 4, "Jeudi", 5, "Vendredi", 6, "Samedi", 7, "Dimanche", "Erreur")</f>
        <v>Dimanche</v>
      </c>
      <c r="E966" s="2" t="s">
        <v>26</v>
      </c>
      <c r="F966" s="2" t="s">
        <v>54</v>
      </c>
      <c r="G966" s="2" t="s">
        <v>55</v>
      </c>
      <c r="H966" s="4" t="s">
        <v>19</v>
      </c>
      <c r="I966" s="5">
        <v>40</v>
      </c>
      <c r="J966" s="6">
        <v>650</v>
      </c>
      <c r="K966" s="7">
        <v>260000</v>
      </c>
      <c r="L966" s="7">
        <v>103999.99999999999</v>
      </c>
      <c r="M966" s="8">
        <v>0.39999999999999997</v>
      </c>
      <c r="N966" s="2" t="s">
        <v>23</v>
      </c>
      <c r="O966">
        <f t="shared" si="120"/>
        <v>2021</v>
      </c>
      <c r="P966">
        <f t="shared" si="121"/>
        <v>4</v>
      </c>
      <c r="Q966" t="str">
        <f t="shared" si="122"/>
        <v>avr</v>
      </c>
      <c r="R966" t="str">
        <f t="shared" si="123"/>
        <v>Tennessee</v>
      </c>
      <c r="S966" t="str">
        <f t="shared" si="124"/>
        <v>2021-04</v>
      </c>
      <c r="T966">
        <f>IF(AND(COUNTIF(Calculs!$Q$2:$Q$12,$O966)&gt;0,COUNTIF(Calculs!$S$2:$S$12,$E966)&gt;0,COUNTIF(Calculs!$U$2:$U$12,$H966)&gt;0),1,0)</f>
        <v>1</v>
      </c>
      <c r="U966">
        <f t="shared" si="125"/>
        <v>260000</v>
      </c>
      <c r="V966">
        <f t="shared" si="126"/>
        <v>650</v>
      </c>
      <c r="W966">
        <f t="shared" si="127"/>
        <v>103999.99999999999</v>
      </c>
    </row>
    <row r="967" spans="1:23" ht="15.75" customHeight="1" x14ac:dyDescent="0.3">
      <c r="A967" s="2" t="s">
        <v>25</v>
      </c>
      <c r="B967" s="2">
        <v>1197831</v>
      </c>
      <c r="C967" s="3">
        <v>44298</v>
      </c>
      <c r="D967" s="12" t="str" cm="1">
        <f t="array" ref="D967">_xlfn.SWITCH(WEEKDAY(C967,2), 1, "Lundi", 2, "Mardi", 3, "Mercredi", 4, "Jeudi", 5, "Vendredi", 6, "Samedi", 7, "Dimanche", "Erreur")</f>
        <v>Lundi</v>
      </c>
      <c r="E967" s="2" t="s">
        <v>26</v>
      </c>
      <c r="F967" s="2" t="s">
        <v>54</v>
      </c>
      <c r="G967" s="2" t="s">
        <v>55</v>
      </c>
      <c r="H967" s="4" t="s">
        <v>20</v>
      </c>
      <c r="I967" s="5">
        <v>40</v>
      </c>
      <c r="J967" s="6">
        <v>600</v>
      </c>
      <c r="K967" s="7">
        <v>240000</v>
      </c>
      <c r="L967" s="7">
        <v>120000</v>
      </c>
      <c r="M967" s="8">
        <v>0.5</v>
      </c>
      <c r="N967" s="2" t="s">
        <v>23</v>
      </c>
      <c r="O967">
        <f t="shared" si="120"/>
        <v>2021</v>
      </c>
      <c r="P967">
        <f t="shared" si="121"/>
        <v>4</v>
      </c>
      <c r="Q967" t="str">
        <f t="shared" si="122"/>
        <v>avr</v>
      </c>
      <c r="R967" t="str">
        <f t="shared" si="123"/>
        <v>Tennessee</v>
      </c>
      <c r="S967" t="str">
        <f t="shared" si="124"/>
        <v>2021-04</v>
      </c>
      <c r="T967">
        <f>IF(AND(COUNTIF(Calculs!$Q$2:$Q$12,$O967)&gt;0,COUNTIF(Calculs!$S$2:$S$12,$E967)&gt;0,COUNTIF(Calculs!$U$2:$U$12,$H967)&gt;0),1,0)</f>
        <v>1</v>
      </c>
      <c r="U967">
        <f t="shared" si="125"/>
        <v>240000</v>
      </c>
      <c r="V967">
        <f t="shared" si="126"/>
        <v>600</v>
      </c>
      <c r="W967">
        <f t="shared" si="127"/>
        <v>120000</v>
      </c>
    </row>
    <row r="968" spans="1:23" ht="15.75" customHeight="1" x14ac:dyDescent="0.3">
      <c r="A968" s="2" t="s">
        <v>25</v>
      </c>
      <c r="B968" s="2">
        <v>1197831</v>
      </c>
      <c r="C968" s="3">
        <v>44299</v>
      </c>
      <c r="D968" s="12" t="str" cm="1">
        <f t="array" ref="D968">_xlfn.SWITCH(WEEKDAY(C968,2), 1, "Lundi", 2, "Mardi", 3, "Mercredi", 4, "Jeudi", 5, "Vendredi", 6, "Samedi", 7, "Dimanche", "Erreur")</f>
        <v>Mardi</v>
      </c>
      <c r="E968" s="2" t="s">
        <v>26</v>
      </c>
      <c r="F968" s="2" t="s">
        <v>54</v>
      </c>
      <c r="G968" s="2" t="s">
        <v>55</v>
      </c>
      <c r="H968" s="4" t="s">
        <v>21</v>
      </c>
      <c r="I968" s="5">
        <v>45</v>
      </c>
      <c r="J968" s="6">
        <v>500</v>
      </c>
      <c r="K968" s="7">
        <v>225000</v>
      </c>
      <c r="L968" s="7">
        <v>78750</v>
      </c>
      <c r="M968" s="8">
        <v>0.35</v>
      </c>
      <c r="N968" s="2" t="s">
        <v>23</v>
      </c>
      <c r="O968">
        <f t="shared" si="120"/>
        <v>2021</v>
      </c>
      <c r="P968">
        <f t="shared" si="121"/>
        <v>4</v>
      </c>
      <c r="Q968" t="str">
        <f t="shared" si="122"/>
        <v>avr</v>
      </c>
      <c r="R968" t="str">
        <f t="shared" si="123"/>
        <v>Tennessee</v>
      </c>
      <c r="S968" t="str">
        <f t="shared" si="124"/>
        <v>2021-04</v>
      </c>
      <c r="T968">
        <f>IF(AND(COUNTIF(Calculs!$Q$2:$Q$12,$O968)&gt;0,COUNTIF(Calculs!$S$2:$S$12,$E968)&gt;0,COUNTIF(Calculs!$U$2:$U$12,$H968)&gt;0),1,0)</f>
        <v>1</v>
      </c>
      <c r="U968">
        <f t="shared" si="125"/>
        <v>225000</v>
      </c>
      <c r="V968">
        <f t="shared" si="126"/>
        <v>500</v>
      </c>
      <c r="W968">
        <f t="shared" si="127"/>
        <v>78750</v>
      </c>
    </row>
    <row r="969" spans="1:23" ht="15.75" customHeight="1" x14ac:dyDescent="0.3">
      <c r="A969" s="2" t="s">
        <v>25</v>
      </c>
      <c r="B969" s="2">
        <v>1197831</v>
      </c>
      <c r="C969" s="3">
        <v>44300</v>
      </c>
      <c r="D969" s="12" t="str" cm="1">
        <f t="array" ref="D969">_xlfn.SWITCH(WEEKDAY(C969,2), 1, "Lundi", 2, "Mardi", 3, "Mercredi", 4, "Jeudi", 5, "Vendredi", 6, "Samedi", 7, "Dimanche", "Erreur")</f>
        <v>Mercredi</v>
      </c>
      <c r="E969" s="2" t="s">
        <v>26</v>
      </c>
      <c r="F969" s="2" t="s">
        <v>54</v>
      </c>
      <c r="G969" s="2" t="s">
        <v>55</v>
      </c>
      <c r="H969" s="4" t="s">
        <v>22</v>
      </c>
      <c r="I969" s="5">
        <v>50</v>
      </c>
      <c r="J969" s="6">
        <v>875</v>
      </c>
      <c r="K969" s="7">
        <v>437500</v>
      </c>
      <c r="L969" s="7">
        <v>240625.00000000003</v>
      </c>
      <c r="M969" s="8">
        <v>0.55000000000000004</v>
      </c>
      <c r="N969" s="2" t="s">
        <v>23</v>
      </c>
      <c r="O969">
        <f t="shared" si="120"/>
        <v>2021</v>
      </c>
      <c r="P969">
        <f t="shared" si="121"/>
        <v>4</v>
      </c>
      <c r="Q969" t="str">
        <f t="shared" si="122"/>
        <v>avr</v>
      </c>
      <c r="R969" t="str">
        <f t="shared" si="123"/>
        <v>Tennessee</v>
      </c>
      <c r="S969" t="str">
        <f t="shared" si="124"/>
        <v>2021-04</v>
      </c>
      <c r="T969">
        <f>IF(AND(COUNTIF(Calculs!$Q$2:$Q$12,$O969)&gt;0,COUNTIF(Calculs!$S$2:$S$12,$E969)&gt;0,COUNTIF(Calculs!$U$2:$U$12,$H969)&gt;0),1,0)</f>
        <v>1</v>
      </c>
      <c r="U969">
        <f t="shared" si="125"/>
        <v>437500</v>
      </c>
      <c r="V969">
        <f t="shared" si="126"/>
        <v>875</v>
      </c>
      <c r="W969">
        <f t="shared" si="127"/>
        <v>240625.00000000003</v>
      </c>
    </row>
    <row r="970" spans="1:23" ht="15.75" customHeight="1" x14ac:dyDescent="0.3">
      <c r="A970" s="2" t="s">
        <v>25</v>
      </c>
      <c r="B970" s="2">
        <v>1197831</v>
      </c>
      <c r="C970" s="3">
        <v>44301</v>
      </c>
      <c r="D970" s="12" t="str" cm="1">
        <f t="array" ref="D970">_xlfn.SWITCH(WEEKDAY(C970,2), 1, "Lundi", 2, "Mardi", 3, "Mercredi", 4, "Jeudi", 5, "Vendredi", 6, "Samedi", 7, "Dimanche", "Erreur")</f>
        <v>Jeudi</v>
      </c>
      <c r="E970" s="2" t="s">
        <v>26</v>
      </c>
      <c r="F970" s="2" t="s">
        <v>54</v>
      </c>
      <c r="G970" s="2" t="s">
        <v>55</v>
      </c>
      <c r="H970" s="4" t="s">
        <v>16</v>
      </c>
      <c r="I970" s="5">
        <v>40</v>
      </c>
      <c r="J970" s="6">
        <v>825</v>
      </c>
      <c r="K970" s="7">
        <v>330000</v>
      </c>
      <c r="L970" s="7">
        <v>148499.99999999997</v>
      </c>
      <c r="M970" s="8">
        <v>0.44999999999999996</v>
      </c>
      <c r="N970" s="2" t="s">
        <v>23</v>
      </c>
      <c r="O970">
        <f t="shared" si="120"/>
        <v>2021</v>
      </c>
      <c r="P970">
        <f t="shared" si="121"/>
        <v>4</v>
      </c>
      <c r="Q970" t="str">
        <f t="shared" si="122"/>
        <v>avr</v>
      </c>
      <c r="R970" t="str">
        <f t="shared" si="123"/>
        <v>Tennessee</v>
      </c>
      <c r="S970" t="str">
        <f t="shared" si="124"/>
        <v>2021-04</v>
      </c>
      <c r="T970">
        <f>IF(AND(COUNTIF(Calculs!$Q$2:$Q$12,$O970)&gt;0,COUNTIF(Calculs!$S$2:$S$12,$E970)&gt;0,COUNTIF(Calculs!$U$2:$U$12,$H970)&gt;0),1,0)</f>
        <v>1</v>
      </c>
      <c r="U970">
        <f t="shared" si="125"/>
        <v>330000</v>
      </c>
      <c r="V970">
        <f t="shared" si="126"/>
        <v>825</v>
      </c>
      <c r="W970">
        <f t="shared" si="127"/>
        <v>148499.99999999997</v>
      </c>
    </row>
    <row r="971" spans="1:23" ht="15.75" customHeight="1" x14ac:dyDescent="0.3">
      <c r="A971" s="2" t="s">
        <v>25</v>
      </c>
      <c r="B971" s="2">
        <v>1197831</v>
      </c>
      <c r="C971" s="3">
        <v>44302</v>
      </c>
      <c r="D971" s="12" t="str" cm="1">
        <f t="array" ref="D971">_xlfn.SWITCH(WEEKDAY(C971,2), 1, "Lundi", 2, "Mardi", 3, "Mercredi", 4, "Jeudi", 5, "Vendredi", 6, "Samedi", 7, "Dimanche", "Erreur")</f>
        <v>Vendredi</v>
      </c>
      <c r="E971" s="2" t="s">
        <v>26</v>
      </c>
      <c r="F971" s="2" t="s">
        <v>54</v>
      </c>
      <c r="G971" s="2" t="s">
        <v>55</v>
      </c>
      <c r="H971" s="4" t="s">
        <v>18</v>
      </c>
      <c r="I971" s="5">
        <v>45</v>
      </c>
      <c r="J971" s="6">
        <v>825</v>
      </c>
      <c r="K971" s="7">
        <v>371250</v>
      </c>
      <c r="L971" s="7">
        <v>167062.49999999997</v>
      </c>
      <c r="M971" s="8">
        <v>0.44999999999999996</v>
      </c>
      <c r="N971" s="2" t="s">
        <v>23</v>
      </c>
      <c r="O971">
        <f t="shared" si="120"/>
        <v>2021</v>
      </c>
      <c r="P971">
        <f t="shared" si="121"/>
        <v>4</v>
      </c>
      <c r="Q971" t="str">
        <f t="shared" si="122"/>
        <v>avr</v>
      </c>
      <c r="R971" t="str">
        <f t="shared" si="123"/>
        <v>Tennessee</v>
      </c>
      <c r="S971" t="str">
        <f t="shared" si="124"/>
        <v>2021-04</v>
      </c>
      <c r="T971">
        <f>IF(AND(COUNTIF(Calculs!$Q$2:$Q$12,$O971)&gt;0,COUNTIF(Calculs!$S$2:$S$12,$E971)&gt;0,COUNTIF(Calculs!$U$2:$U$12,$H971)&gt;0),1,0)</f>
        <v>1</v>
      </c>
      <c r="U971">
        <f t="shared" si="125"/>
        <v>371250</v>
      </c>
      <c r="V971">
        <f t="shared" si="126"/>
        <v>825</v>
      </c>
      <c r="W971">
        <f t="shared" si="127"/>
        <v>167062.49999999997</v>
      </c>
    </row>
    <row r="972" spans="1:23" ht="15.75" customHeight="1" x14ac:dyDescent="0.3">
      <c r="A972" s="2" t="s">
        <v>25</v>
      </c>
      <c r="B972" s="2">
        <v>1197831</v>
      </c>
      <c r="C972" s="3">
        <v>44303</v>
      </c>
      <c r="D972" s="12" t="str" cm="1">
        <f t="array" ref="D972">_xlfn.SWITCH(WEEKDAY(C972,2), 1, "Lundi", 2, "Mardi", 3, "Mercredi", 4, "Jeudi", 5, "Vendredi", 6, "Samedi", 7, "Dimanche", "Erreur")</f>
        <v>Samedi</v>
      </c>
      <c r="E972" s="2" t="s">
        <v>26</v>
      </c>
      <c r="F972" s="2" t="s">
        <v>54</v>
      </c>
      <c r="G972" s="2" t="s">
        <v>55</v>
      </c>
      <c r="H972" s="4" t="s">
        <v>19</v>
      </c>
      <c r="I972" s="5">
        <v>40</v>
      </c>
      <c r="J972" s="6">
        <v>975</v>
      </c>
      <c r="K972" s="7">
        <v>390000</v>
      </c>
      <c r="L972" s="7">
        <v>175499.99999999997</v>
      </c>
      <c r="M972" s="8">
        <v>0.44999999999999996</v>
      </c>
      <c r="N972" s="2" t="s">
        <v>23</v>
      </c>
      <c r="O972">
        <f t="shared" si="120"/>
        <v>2021</v>
      </c>
      <c r="P972">
        <f t="shared" si="121"/>
        <v>4</v>
      </c>
      <c r="Q972" t="str">
        <f t="shared" si="122"/>
        <v>avr</v>
      </c>
      <c r="R972" t="str">
        <f t="shared" si="123"/>
        <v>Tennessee</v>
      </c>
      <c r="S972" t="str">
        <f t="shared" si="124"/>
        <v>2021-04</v>
      </c>
      <c r="T972">
        <f>IF(AND(COUNTIF(Calculs!$Q$2:$Q$12,$O972)&gt;0,COUNTIF(Calculs!$S$2:$S$12,$E972)&gt;0,COUNTIF(Calculs!$U$2:$U$12,$H972)&gt;0),1,0)</f>
        <v>1</v>
      </c>
      <c r="U972">
        <f t="shared" si="125"/>
        <v>390000</v>
      </c>
      <c r="V972">
        <f t="shared" si="126"/>
        <v>975</v>
      </c>
      <c r="W972">
        <f t="shared" si="127"/>
        <v>175499.99999999997</v>
      </c>
    </row>
    <row r="973" spans="1:23" ht="15.75" customHeight="1" x14ac:dyDescent="0.3">
      <c r="A973" s="2" t="s">
        <v>25</v>
      </c>
      <c r="B973" s="2">
        <v>1197831</v>
      </c>
      <c r="C973" s="3">
        <v>44304</v>
      </c>
      <c r="D973" s="12" t="str" cm="1">
        <f t="array" ref="D973">_xlfn.SWITCH(WEEKDAY(C973,2), 1, "Lundi", 2, "Mardi", 3, "Mercredi", 4, "Jeudi", 5, "Vendredi", 6, "Samedi", 7, "Dimanche", "Erreur")</f>
        <v>Dimanche</v>
      </c>
      <c r="E973" s="2" t="s">
        <v>26</v>
      </c>
      <c r="F973" s="2" t="s">
        <v>54</v>
      </c>
      <c r="G973" s="2" t="s">
        <v>55</v>
      </c>
      <c r="H973" s="4" t="s">
        <v>20</v>
      </c>
      <c r="I973" s="5">
        <v>40</v>
      </c>
      <c r="J973" s="6">
        <v>575</v>
      </c>
      <c r="K973" s="7">
        <v>230000</v>
      </c>
      <c r="L973" s="7">
        <v>126500.00000000001</v>
      </c>
      <c r="M973" s="8">
        <v>0.55000000000000004</v>
      </c>
      <c r="N973" s="2" t="s">
        <v>23</v>
      </c>
      <c r="O973">
        <f t="shared" si="120"/>
        <v>2021</v>
      </c>
      <c r="P973">
        <f t="shared" si="121"/>
        <v>4</v>
      </c>
      <c r="Q973" t="str">
        <f t="shared" si="122"/>
        <v>avr</v>
      </c>
      <c r="R973" t="str">
        <f t="shared" si="123"/>
        <v>Tennessee</v>
      </c>
      <c r="S973" t="str">
        <f t="shared" si="124"/>
        <v>2021-04</v>
      </c>
      <c r="T973">
        <f>IF(AND(COUNTIF(Calculs!$Q$2:$Q$12,$O973)&gt;0,COUNTIF(Calculs!$S$2:$S$12,$E973)&gt;0,COUNTIF(Calculs!$U$2:$U$12,$H973)&gt;0),1,0)</f>
        <v>1</v>
      </c>
      <c r="U973">
        <f t="shared" si="125"/>
        <v>230000</v>
      </c>
      <c r="V973">
        <f t="shared" si="126"/>
        <v>575</v>
      </c>
      <c r="W973">
        <f t="shared" si="127"/>
        <v>126500.00000000001</v>
      </c>
    </row>
    <row r="974" spans="1:23" ht="15.75" customHeight="1" x14ac:dyDescent="0.3">
      <c r="A974" s="2" t="s">
        <v>25</v>
      </c>
      <c r="B974" s="2">
        <v>1197831</v>
      </c>
      <c r="C974" s="3">
        <v>44305</v>
      </c>
      <c r="D974" s="12" t="str" cm="1">
        <f t="array" ref="D974">_xlfn.SWITCH(WEEKDAY(C974,2), 1, "Lundi", 2, "Mardi", 3, "Mercredi", 4, "Jeudi", 5, "Vendredi", 6, "Samedi", 7, "Dimanche", "Erreur")</f>
        <v>Lundi</v>
      </c>
      <c r="E974" s="2" t="s">
        <v>26</v>
      </c>
      <c r="F974" s="2" t="s">
        <v>54</v>
      </c>
      <c r="G974" s="2" t="s">
        <v>55</v>
      </c>
      <c r="H974" s="4" t="s">
        <v>21</v>
      </c>
      <c r="I974" s="5">
        <v>45</v>
      </c>
      <c r="J974" s="6">
        <v>550</v>
      </c>
      <c r="K974" s="7">
        <v>247500</v>
      </c>
      <c r="L974" s="7">
        <v>98999.999999999985</v>
      </c>
      <c r="M974" s="8">
        <v>0.39999999999999997</v>
      </c>
      <c r="N974" s="2" t="s">
        <v>23</v>
      </c>
      <c r="O974">
        <f t="shared" si="120"/>
        <v>2021</v>
      </c>
      <c r="P974">
        <f t="shared" si="121"/>
        <v>4</v>
      </c>
      <c r="Q974" t="str">
        <f t="shared" si="122"/>
        <v>avr</v>
      </c>
      <c r="R974" t="str">
        <f t="shared" si="123"/>
        <v>Tennessee</v>
      </c>
      <c r="S974" t="str">
        <f t="shared" si="124"/>
        <v>2021-04</v>
      </c>
      <c r="T974">
        <f>IF(AND(COUNTIF(Calculs!$Q$2:$Q$12,$O974)&gt;0,COUNTIF(Calculs!$S$2:$S$12,$E974)&gt;0,COUNTIF(Calculs!$U$2:$U$12,$H974)&gt;0),1,0)</f>
        <v>1</v>
      </c>
      <c r="U974">
        <f t="shared" si="125"/>
        <v>247500</v>
      </c>
      <c r="V974">
        <f t="shared" si="126"/>
        <v>550</v>
      </c>
      <c r="W974">
        <f t="shared" si="127"/>
        <v>98999.999999999985</v>
      </c>
    </row>
    <row r="975" spans="1:23" ht="15.75" customHeight="1" x14ac:dyDescent="0.3">
      <c r="A975" s="2" t="s">
        <v>25</v>
      </c>
      <c r="B975" s="2">
        <v>1197831</v>
      </c>
      <c r="C975" s="3">
        <v>44306</v>
      </c>
      <c r="D975" s="12" t="str" cm="1">
        <f t="array" ref="D975">_xlfn.SWITCH(WEEKDAY(C975,2), 1, "Lundi", 2, "Mardi", 3, "Mercredi", 4, "Jeudi", 5, "Vendredi", 6, "Samedi", 7, "Dimanche", "Erreur")</f>
        <v>Mardi</v>
      </c>
      <c r="E975" s="2" t="s">
        <v>26</v>
      </c>
      <c r="F975" s="2" t="s">
        <v>54</v>
      </c>
      <c r="G975" s="2" t="s">
        <v>55</v>
      </c>
      <c r="H975" s="4" t="s">
        <v>22</v>
      </c>
      <c r="I975" s="5">
        <v>54.999999999999993</v>
      </c>
      <c r="J975" s="6">
        <v>825</v>
      </c>
      <c r="K975" s="7">
        <v>453749.99999999994</v>
      </c>
      <c r="L975" s="7">
        <v>272250</v>
      </c>
      <c r="M975" s="8">
        <v>0.60000000000000009</v>
      </c>
      <c r="N975" s="2" t="s">
        <v>23</v>
      </c>
      <c r="O975">
        <f t="shared" si="120"/>
        <v>2021</v>
      </c>
      <c r="P975">
        <f t="shared" si="121"/>
        <v>4</v>
      </c>
      <c r="Q975" t="str">
        <f t="shared" si="122"/>
        <v>avr</v>
      </c>
      <c r="R975" t="str">
        <f t="shared" si="123"/>
        <v>Tennessee</v>
      </c>
      <c r="S975" t="str">
        <f t="shared" si="124"/>
        <v>2021-04</v>
      </c>
      <c r="T975">
        <f>IF(AND(COUNTIF(Calculs!$Q$2:$Q$12,$O975)&gt;0,COUNTIF(Calculs!$S$2:$S$12,$E975)&gt;0,COUNTIF(Calculs!$U$2:$U$12,$H975)&gt;0),1,0)</f>
        <v>1</v>
      </c>
      <c r="U975">
        <f t="shared" si="125"/>
        <v>453749.99999999994</v>
      </c>
      <c r="V975">
        <f t="shared" si="126"/>
        <v>825</v>
      </c>
      <c r="W975">
        <f t="shared" si="127"/>
        <v>272250</v>
      </c>
    </row>
    <row r="976" spans="1:23" ht="15.75" customHeight="1" x14ac:dyDescent="0.3">
      <c r="A976" s="2" t="s">
        <v>25</v>
      </c>
      <c r="B976" s="2">
        <v>1197831</v>
      </c>
      <c r="C976" s="3">
        <v>44307</v>
      </c>
      <c r="D976" s="12" t="str" cm="1">
        <f t="array" ref="D976">_xlfn.SWITCH(WEEKDAY(C976,2), 1, "Lundi", 2, "Mardi", 3, "Mercredi", 4, "Jeudi", 5, "Vendredi", 6, "Samedi", 7, "Dimanche", "Erreur")</f>
        <v>Mercredi</v>
      </c>
      <c r="E976" s="2" t="s">
        <v>26</v>
      </c>
      <c r="F976" s="2" t="s">
        <v>54</v>
      </c>
      <c r="G976" s="2" t="s">
        <v>55</v>
      </c>
      <c r="H976" s="4" t="s">
        <v>16</v>
      </c>
      <c r="I976" s="5">
        <v>45</v>
      </c>
      <c r="J976" s="6">
        <v>775</v>
      </c>
      <c r="K976" s="7">
        <v>348750</v>
      </c>
      <c r="L976" s="7">
        <v>156937.49999999997</v>
      </c>
      <c r="M976" s="8">
        <v>0.44999999999999996</v>
      </c>
      <c r="N976" s="2" t="s">
        <v>23</v>
      </c>
      <c r="O976">
        <f t="shared" si="120"/>
        <v>2021</v>
      </c>
      <c r="P976">
        <f t="shared" si="121"/>
        <v>4</v>
      </c>
      <c r="Q976" t="str">
        <f t="shared" si="122"/>
        <v>avr</v>
      </c>
      <c r="R976" t="str">
        <f t="shared" si="123"/>
        <v>Tennessee</v>
      </c>
      <c r="S976" t="str">
        <f t="shared" si="124"/>
        <v>2021-04</v>
      </c>
      <c r="T976">
        <f>IF(AND(COUNTIF(Calculs!$Q$2:$Q$12,$O976)&gt;0,COUNTIF(Calculs!$S$2:$S$12,$E976)&gt;0,COUNTIF(Calculs!$U$2:$U$12,$H976)&gt;0),1,0)</f>
        <v>1</v>
      </c>
      <c r="U976">
        <f t="shared" si="125"/>
        <v>348750</v>
      </c>
      <c r="V976">
        <f t="shared" si="126"/>
        <v>775</v>
      </c>
      <c r="W976">
        <f t="shared" si="127"/>
        <v>156937.49999999997</v>
      </c>
    </row>
    <row r="977" spans="1:23" ht="15.75" customHeight="1" x14ac:dyDescent="0.3">
      <c r="A977" s="2" t="s">
        <v>25</v>
      </c>
      <c r="B977" s="2">
        <v>1197831</v>
      </c>
      <c r="C977" s="3">
        <v>44308</v>
      </c>
      <c r="D977" s="12" t="str" cm="1">
        <f t="array" ref="D977">_xlfn.SWITCH(WEEKDAY(C977,2), 1, "Lundi", 2, "Mardi", 3, "Mercredi", 4, "Jeudi", 5, "Vendredi", 6, "Samedi", 7, "Dimanche", "Erreur")</f>
        <v>Jeudi</v>
      </c>
      <c r="E977" s="2" t="s">
        <v>26</v>
      </c>
      <c r="F977" s="2" t="s">
        <v>54</v>
      </c>
      <c r="G977" s="2" t="s">
        <v>55</v>
      </c>
      <c r="H977" s="4" t="s">
        <v>18</v>
      </c>
      <c r="I977" s="5">
        <v>55.000000000000007</v>
      </c>
      <c r="J977" s="6">
        <v>775</v>
      </c>
      <c r="K977" s="7">
        <v>426250.00000000006</v>
      </c>
      <c r="L977" s="7">
        <v>191812.5</v>
      </c>
      <c r="M977" s="8">
        <v>0.44999999999999996</v>
      </c>
      <c r="N977" s="2" t="s">
        <v>23</v>
      </c>
      <c r="O977">
        <f t="shared" si="120"/>
        <v>2021</v>
      </c>
      <c r="P977">
        <f t="shared" si="121"/>
        <v>4</v>
      </c>
      <c r="Q977" t="str">
        <f t="shared" si="122"/>
        <v>avr</v>
      </c>
      <c r="R977" t="str">
        <f t="shared" si="123"/>
        <v>Tennessee</v>
      </c>
      <c r="S977" t="str">
        <f t="shared" si="124"/>
        <v>2021-04</v>
      </c>
      <c r="T977">
        <f>IF(AND(COUNTIF(Calculs!$Q$2:$Q$12,$O977)&gt;0,COUNTIF(Calculs!$S$2:$S$12,$E977)&gt;0,COUNTIF(Calculs!$U$2:$U$12,$H977)&gt;0),1,0)</f>
        <v>1</v>
      </c>
      <c r="U977">
        <f t="shared" si="125"/>
        <v>426250.00000000006</v>
      </c>
      <c r="V977">
        <f t="shared" si="126"/>
        <v>775</v>
      </c>
      <c r="W977">
        <f t="shared" si="127"/>
        <v>191812.5</v>
      </c>
    </row>
    <row r="978" spans="1:23" ht="15.75" customHeight="1" x14ac:dyDescent="0.3">
      <c r="A978" s="2" t="s">
        <v>25</v>
      </c>
      <c r="B978" s="2">
        <v>1197831</v>
      </c>
      <c r="C978" s="3">
        <v>44309</v>
      </c>
      <c r="D978" s="12" t="str" cm="1">
        <f t="array" ref="D978">_xlfn.SWITCH(WEEKDAY(C978,2), 1, "Lundi", 2, "Mardi", 3, "Mercredi", 4, "Jeudi", 5, "Vendredi", 6, "Samedi", 7, "Dimanche", "Erreur")</f>
        <v>Vendredi</v>
      </c>
      <c r="E978" s="2" t="s">
        <v>26</v>
      </c>
      <c r="F978" s="2" t="s">
        <v>54</v>
      </c>
      <c r="G978" s="2" t="s">
        <v>55</v>
      </c>
      <c r="H978" s="4" t="s">
        <v>19</v>
      </c>
      <c r="I978" s="5">
        <v>50</v>
      </c>
      <c r="J978" s="6">
        <v>950</v>
      </c>
      <c r="K978" s="7">
        <v>475000</v>
      </c>
      <c r="L978" s="7">
        <v>213749.99999999997</v>
      </c>
      <c r="M978" s="8">
        <v>0.44999999999999996</v>
      </c>
      <c r="N978" s="2" t="s">
        <v>23</v>
      </c>
      <c r="O978">
        <f t="shared" si="120"/>
        <v>2021</v>
      </c>
      <c r="P978">
        <f t="shared" si="121"/>
        <v>4</v>
      </c>
      <c r="Q978" t="str">
        <f t="shared" si="122"/>
        <v>avr</v>
      </c>
      <c r="R978" t="str">
        <f t="shared" si="123"/>
        <v>Tennessee</v>
      </c>
      <c r="S978" t="str">
        <f t="shared" si="124"/>
        <v>2021-04</v>
      </c>
      <c r="T978">
        <f>IF(AND(COUNTIF(Calculs!$Q$2:$Q$12,$O978)&gt;0,COUNTIF(Calculs!$S$2:$S$12,$E978)&gt;0,COUNTIF(Calculs!$U$2:$U$12,$H978)&gt;0),1,0)</f>
        <v>1</v>
      </c>
      <c r="U978">
        <f t="shared" si="125"/>
        <v>475000</v>
      </c>
      <c r="V978">
        <f t="shared" si="126"/>
        <v>950</v>
      </c>
      <c r="W978">
        <f t="shared" si="127"/>
        <v>213749.99999999997</v>
      </c>
    </row>
    <row r="979" spans="1:23" ht="15.75" customHeight="1" x14ac:dyDescent="0.3">
      <c r="A979" s="2" t="s">
        <v>25</v>
      </c>
      <c r="B979" s="2">
        <v>1197831</v>
      </c>
      <c r="C979" s="3">
        <v>44310</v>
      </c>
      <c r="D979" s="12" t="str" cm="1">
        <f t="array" ref="D979">_xlfn.SWITCH(WEEKDAY(C979,2), 1, "Lundi", 2, "Mardi", 3, "Mercredi", 4, "Jeudi", 5, "Vendredi", 6, "Samedi", 7, "Dimanche", "Erreur")</f>
        <v>Samedi</v>
      </c>
      <c r="E979" s="2" t="s">
        <v>26</v>
      </c>
      <c r="F979" s="2" t="s">
        <v>54</v>
      </c>
      <c r="G979" s="2" t="s">
        <v>55</v>
      </c>
      <c r="H979" s="4" t="s">
        <v>20</v>
      </c>
      <c r="I979" s="5">
        <v>45</v>
      </c>
      <c r="J979" s="6">
        <v>475</v>
      </c>
      <c r="K979" s="7">
        <v>213750</v>
      </c>
      <c r="L979" s="7">
        <v>117562.50000000001</v>
      </c>
      <c r="M979" s="8">
        <v>0.55000000000000004</v>
      </c>
      <c r="N979" s="2" t="s">
        <v>23</v>
      </c>
      <c r="O979">
        <f t="shared" si="120"/>
        <v>2021</v>
      </c>
      <c r="P979">
        <f t="shared" si="121"/>
        <v>4</v>
      </c>
      <c r="Q979" t="str">
        <f t="shared" si="122"/>
        <v>avr</v>
      </c>
      <c r="R979" t="str">
        <f t="shared" si="123"/>
        <v>Tennessee</v>
      </c>
      <c r="S979" t="str">
        <f t="shared" si="124"/>
        <v>2021-04</v>
      </c>
      <c r="T979">
        <f>IF(AND(COUNTIF(Calculs!$Q$2:$Q$12,$O979)&gt;0,COUNTIF(Calculs!$S$2:$S$12,$E979)&gt;0,COUNTIF(Calculs!$U$2:$U$12,$H979)&gt;0),1,0)</f>
        <v>1</v>
      </c>
      <c r="U979">
        <f t="shared" si="125"/>
        <v>213750</v>
      </c>
      <c r="V979">
        <f t="shared" si="126"/>
        <v>475</v>
      </c>
      <c r="W979">
        <f t="shared" si="127"/>
        <v>117562.50000000001</v>
      </c>
    </row>
    <row r="980" spans="1:23" ht="15.75" customHeight="1" x14ac:dyDescent="0.3">
      <c r="A980" s="2" t="s">
        <v>25</v>
      </c>
      <c r="B980" s="2">
        <v>1197831</v>
      </c>
      <c r="C980" s="3">
        <v>44311</v>
      </c>
      <c r="D980" s="12" t="str" cm="1">
        <f t="array" ref="D980">_xlfn.SWITCH(WEEKDAY(C980,2), 1, "Lundi", 2, "Mardi", 3, "Mercredi", 4, "Jeudi", 5, "Vendredi", 6, "Samedi", 7, "Dimanche", "Erreur")</f>
        <v>Dimanche</v>
      </c>
      <c r="E980" s="2" t="s">
        <v>26</v>
      </c>
      <c r="F980" s="2" t="s">
        <v>54</v>
      </c>
      <c r="G980" s="2" t="s">
        <v>55</v>
      </c>
      <c r="H980" s="4" t="s">
        <v>21</v>
      </c>
      <c r="I980" s="5">
        <v>50</v>
      </c>
      <c r="J980" s="6">
        <v>475</v>
      </c>
      <c r="K980" s="7">
        <v>237500</v>
      </c>
      <c r="L980" s="7">
        <v>94999.999999999985</v>
      </c>
      <c r="M980" s="8">
        <v>0.39999999999999997</v>
      </c>
      <c r="N980" s="2" t="s">
        <v>23</v>
      </c>
      <c r="O980">
        <f t="shared" si="120"/>
        <v>2021</v>
      </c>
      <c r="P980">
        <f t="shared" si="121"/>
        <v>4</v>
      </c>
      <c r="Q980" t="str">
        <f t="shared" si="122"/>
        <v>avr</v>
      </c>
      <c r="R980" t="str">
        <f t="shared" si="123"/>
        <v>Tennessee</v>
      </c>
      <c r="S980" t="str">
        <f t="shared" si="124"/>
        <v>2021-04</v>
      </c>
      <c r="T980">
        <f>IF(AND(COUNTIF(Calculs!$Q$2:$Q$12,$O980)&gt;0,COUNTIF(Calculs!$S$2:$S$12,$E980)&gt;0,COUNTIF(Calculs!$U$2:$U$12,$H980)&gt;0),1,0)</f>
        <v>1</v>
      </c>
      <c r="U980">
        <f t="shared" si="125"/>
        <v>237500</v>
      </c>
      <c r="V980">
        <f t="shared" si="126"/>
        <v>475</v>
      </c>
      <c r="W980">
        <f t="shared" si="127"/>
        <v>94999.999999999985</v>
      </c>
    </row>
    <row r="981" spans="1:23" ht="15.75" customHeight="1" x14ac:dyDescent="0.3">
      <c r="A981" s="2" t="s">
        <v>25</v>
      </c>
      <c r="B981" s="2">
        <v>1197831</v>
      </c>
      <c r="C981" s="3">
        <v>44312</v>
      </c>
      <c r="D981" s="12" t="str" cm="1">
        <f t="array" ref="D981">_xlfn.SWITCH(WEEKDAY(C981,2), 1, "Lundi", 2, "Mardi", 3, "Mercredi", 4, "Jeudi", 5, "Vendredi", 6, "Samedi", 7, "Dimanche", "Erreur")</f>
        <v>Lundi</v>
      </c>
      <c r="E981" s="2" t="s">
        <v>26</v>
      </c>
      <c r="F981" s="2" t="s">
        <v>54</v>
      </c>
      <c r="G981" s="2" t="s">
        <v>55</v>
      </c>
      <c r="H981" s="4" t="s">
        <v>22</v>
      </c>
      <c r="I981" s="5">
        <v>54.999999999999993</v>
      </c>
      <c r="J981" s="6">
        <v>725</v>
      </c>
      <c r="K981" s="7">
        <v>398749.99999999994</v>
      </c>
      <c r="L981" s="7">
        <v>239250</v>
      </c>
      <c r="M981" s="8">
        <v>0.60000000000000009</v>
      </c>
      <c r="N981" s="2" t="s">
        <v>23</v>
      </c>
      <c r="O981">
        <f t="shared" si="120"/>
        <v>2021</v>
      </c>
      <c r="P981">
        <f t="shared" si="121"/>
        <v>4</v>
      </c>
      <c r="Q981" t="str">
        <f t="shared" si="122"/>
        <v>avr</v>
      </c>
      <c r="R981" t="str">
        <f t="shared" si="123"/>
        <v>Tennessee</v>
      </c>
      <c r="S981" t="str">
        <f t="shared" si="124"/>
        <v>2021-04</v>
      </c>
      <c r="T981">
        <f>IF(AND(COUNTIF(Calculs!$Q$2:$Q$12,$O981)&gt;0,COUNTIF(Calculs!$S$2:$S$12,$E981)&gt;0,COUNTIF(Calculs!$U$2:$U$12,$H981)&gt;0),1,0)</f>
        <v>1</v>
      </c>
      <c r="U981">
        <f t="shared" si="125"/>
        <v>398749.99999999994</v>
      </c>
      <c r="V981">
        <f t="shared" si="126"/>
        <v>725</v>
      </c>
      <c r="W981">
        <f t="shared" si="127"/>
        <v>239250</v>
      </c>
    </row>
    <row r="982" spans="1:23" ht="15.75" customHeight="1" x14ac:dyDescent="0.3">
      <c r="A982" s="2" t="s">
        <v>25</v>
      </c>
      <c r="B982" s="2">
        <v>1197831</v>
      </c>
      <c r="C982" s="3">
        <v>44313</v>
      </c>
      <c r="D982" s="12" t="str" cm="1">
        <f t="array" ref="D982">_xlfn.SWITCH(WEEKDAY(C982,2), 1, "Lundi", 2, "Mardi", 3, "Mercredi", 4, "Jeudi", 5, "Vendredi", 6, "Samedi", 7, "Dimanche", "Erreur")</f>
        <v>Mardi</v>
      </c>
      <c r="E982" s="2" t="s">
        <v>26</v>
      </c>
      <c r="F982" s="2" t="s">
        <v>54</v>
      </c>
      <c r="G982" s="2" t="s">
        <v>55</v>
      </c>
      <c r="H982" s="4" t="s">
        <v>16</v>
      </c>
      <c r="I982" s="5">
        <v>50</v>
      </c>
      <c r="J982" s="6">
        <v>675</v>
      </c>
      <c r="K982" s="7">
        <v>337500</v>
      </c>
      <c r="L982" s="7">
        <v>151874.99999999997</v>
      </c>
      <c r="M982" s="8">
        <v>0.44999999999999996</v>
      </c>
      <c r="N982" s="2" t="s">
        <v>23</v>
      </c>
      <c r="O982">
        <f t="shared" si="120"/>
        <v>2021</v>
      </c>
      <c r="P982">
        <f t="shared" si="121"/>
        <v>4</v>
      </c>
      <c r="Q982" t="str">
        <f t="shared" si="122"/>
        <v>avr</v>
      </c>
      <c r="R982" t="str">
        <f t="shared" si="123"/>
        <v>Tennessee</v>
      </c>
      <c r="S982" t="str">
        <f t="shared" si="124"/>
        <v>2021-04</v>
      </c>
      <c r="T982">
        <f>IF(AND(COUNTIF(Calculs!$Q$2:$Q$12,$O982)&gt;0,COUNTIF(Calculs!$S$2:$S$12,$E982)&gt;0,COUNTIF(Calculs!$U$2:$U$12,$H982)&gt;0),1,0)</f>
        <v>1</v>
      </c>
      <c r="U982">
        <f t="shared" si="125"/>
        <v>337500</v>
      </c>
      <c r="V982">
        <f t="shared" si="126"/>
        <v>675</v>
      </c>
      <c r="W982">
        <f t="shared" si="127"/>
        <v>151874.99999999997</v>
      </c>
    </row>
    <row r="983" spans="1:23" ht="15.75" customHeight="1" x14ac:dyDescent="0.3">
      <c r="A983" s="2" t="s">
        <v>25</v>
      </c>
      <c r="B983" s="2">
        <v>1197831</v>
      </c>
      <c r="C983" s="3">
        <v>44314</v>
      </c>
      <c r="D983" s="12" t="str" cm="1">
        <f t="array" ref="D983">_xlfn.SWITCH(WEEKDAY(C983,2), 1, "Lundi", 2, "Mardi", 3, "Mercredi", 4, "Jeudi", 5, "Vendredi", 6, "Samedi", 7, "Dimanche", "Erreur")</f>
        <v>Mercredi</v>
      </c>
      <c r="E983" s="2" t="s">
        <v>26</v>
      </c>
      <c r="F983" s="2" t="s">
        <v>54</v>
      </c>
      <c r="G983" s="2" t="s">
        <v>55</v>
      </c>
      <c r="H983" s="4" t="s">
        <v>18</v>
      </c>
      <c r="I983" s="5">
        <v>50</v>
      </c>
      <c r="J983" s="6">
        <v>625</v>
      </c>
      <c r="K983" s="7">
        <v>312500</v>
      </c>
      <c r="L983" s="7">
        <v>140625</v>
      </c>
      <c r="M983" s="8">
        <v>0.44999999999999996</v>
      </c>
      <c r="N983" s="2" t="s">
        <v>23</v>
      </c>
      <c r="O983">
        <f t="shared" si="120"/>
        <v>2021</v>
      </c>
      <c r="P983">
        <f t="shared" si="121"/>
        <v>4</v>
      </c>
      <c r="Q983" t="str">
        <f t="shared" si="122"/>
        <v>avr</v>
      </c>
      <c r="R983" t="str">
        <f t="shared" si="123"/>
        <v>Tennessee</v>
      </c>
      <c r="S983" t="str">
        <f t="shared" si="124"/>
        <v>2021-04</v>
      </c>
      <c r="T983">
        <f>IF(AND(COUNTIF(Calculs!$Q$2:$Q$12,$O983)&gt;0,COUNTIF(Calculs!$S$2:$S$12,$E983)&gt;0,COUNTIF(Calculs!$U$2:$U$12,$H983)&gt;0),1,0)</f>
        <v>1</v>
      </c>
      <c r="U983">
        <f t="shared" si="125"/>
        <v>312500</v>
      </c>
      <c r="V983">
        <f t="shared" si="126"/>
        <v>625</v>
      </c>
      <c r="W983">
        <f t="shared" si="127"/>
        <v>140625</v>
      </c>
    </row>
    <row r="984" spans="1:23" ht="15.75" customHeight="1" x14ac:dyDescent="0.3">
      <c r="A984" s="2" t="s">
        <v>25</v>
      </c>
      <c r="B984" s="2">
        <v>1197831</v>
      </c>
      <c r="C984" s="3">
        <v>44315</v>
      </c>
      <c r="D984" s="12" t="str" cm="1">
        <f t="array" ref="D984">_xlfn.SWITCH(WEEKDAY(C984,2), 1, "Lundi", 2, "Mardi", 3, "Mercredi", 4, "Jeudi", 5, "Vendredi", 6, "Samedi", 7, "Dimanche", "Erreur")</f>
        <v>Jeudi</v>
      </c>
      <c r="E984" s="2" t="s">
        <v>26</v>
      </c>
      <c r="F984" s="2" t="s">
        <v>54</v>
      </c>
      <c r="G984" s="2" t="s">
        <v>55</v>
      </c>
      <c r="H984" s="4" t="s">
        <v>19</v>
      </c>
      <c r="I984" s="5">
        <v>54.999999999999993</v>
      </c>
      <c r="J984" s="6">
        <v>675</v>
      </c>
      <c r="K984" s="7">
        <v>371249.99999999994</v>
      </c>
      <c r="L984" s="7">
        <v>167062.49999999997</v>
      </c>
      <c r="M984" s="8">
        <v>0.44999999999999996</v>
      </c>
      <c r="N984" s="2" t="s">
        <v>23</v>
      </c>
      <c r="O984">
        <f t="shared" si="120"/>
        <v>2021</v>
      </c>
      <c r="P984">
        <f t="shared" si="121"/>
        <v>4</v>
      </c>
      <c r="Q984" t="str">
        <f t="shared" si="122"/>
        <v>avr</v>
      </c>
      <c r="R984" t="str">
        <f t="shared" si="123"/>
        <v>Tennessee</v>
      </c>
      <c r="S984" t="str">
        <f t="shared" si="124"/>
        <v>2021-04</v>
      </c>
      <c r="T984">
        <f>IF(AND(COUNTIF(Calculs!$Q$2:$Q$12,$O984)&gt;0,COUNTIF(Calculs!$S$2:$S$12,$E984)&gt;0,COUNTIF(Calculs!$U$2:$U$12,$H984)&gt;0),1,0)</f>
        <v>1</v>
      </c>
      <c r="U984">
        <f t="shared" si="125"/>
        <v>371249.99999999994</v>
      </c>
      <c r="V984">
        <f t="shared" si="126"/>
        <v>675</v>
      </c>
      <c r="W984">
        <f t="shared" si="127"/>
        <v>167062.49999999997</v>
      </c>
    </row>
    <row r="985" spans="1:23" ht="15.75" customHeight="1" x14ac:dyDescent="0.3">
      <c r="A985" s="2" t="s">
        <v>25</v>
      </c>
      <c r="B985" s="2">
        <v>1197831</v>
      </c>
      <c r="C985" s="3">
        <v>44316</v>
      </c>
      <c r="D985" s="12" t="str" cm="1">
        <f t="array" ref="D985">_xlfn.SWITCH(WEEKDAY(C985,2), 1, "Lundi", 2, "Mardi", 3, "Mercredi", 4, "Jeudi", 5, "Vendredi", 6, "Samedi", 7, "Dimanche", "Erreur")</f>
        <v>Vendredi</v>
      </c>
      <c r="E985" s="2" t="s">
        <v>26</v>
      </c>
      <c r="F985" s="2" t="s">
        <v>54</v>
      </c>
      <c r="G985" s="2" t="s">
        <v>55</v>
      </c>
      <c r="H985" s="4" t="s">
        <v>20</v>
      </c>
      <c r="I985" s="5">
        <v>54.999999999999993</v>
      </c>
      <c r="J985" s="6">
        <v>400</v>
      </c>
      <c r="K985" s="7">
        <v>219999.99999999997</v>
      </c>
      <c r="L985" s="7">
        <v>121000</v>
      </c>
      <c r="M985" s="8">
        <v>0.55000000000000004</v>
      </c>
      <c r="N985" s="2" t="s">
        <v>23</v>
      </c>
      <c r="O985">
        <f t="shared" si="120"/>
        <v>2021</v>
      </c>
      <c r="P985">
        <f t="shared" si="121"/>
        <v>4</v>
      </c>
      <c r="Q985" t="str">
        <f t="shared" si="122"/>
        <v>avr</v>
      </c>
      <c r="R985" t="str">
        <f t="shared" si="123"/>
        <v>Tennessee</v>
      </c>
      <c r="S985" t="str">
        <f t="shared" si="124"/>
        <v>2021-04</v>
      </c>
      <c r="T985">
        <f>IF(AND(COUNTIF(Calculs!$Q$2:$Q$12,$O985)&gt;0,COUNTIF(Calculs!$S$2:$S$12,$E985)&gt;0,COUNTIF(Calculs!$U$2:$U$12,$H985)&gt;0),1,0)</f>
        <v>1</v>
      </c>
      <c r="U985">
        <f t="shared" si="125"/>
        <v>219999.99999999997</v>
      </c>
      <c r="V985">
        <f t="shared" si="126"/>
        <v>400</v>
      </c>
      <c r="W985">
        <f t="shared" si="127"/>
        <v>121000</v>
      </c>
    </row>
    <row r="986" spans="1:23" ht="15.75" customHeight="1" x14ac:dyDescent="0.3">
      <c r="A986" s="2" t="s">
        <v>25</v>
      </c>
      <c r="B986" s="2">
        <v>1197831</v>
      </c>
      <c r="C986" s="3">
        <v>44317</v>
      </c>
      <c r="D986" s="12" t="str" cm="1">
        <f t="array" ref="D986">_xlfn.SWITCH(WEEKDAY(C986,2), 1, "Lundi", 2, "Mardi", 3, "Mercredi", 4, "Jeudi", 5, "Vendredi", 6, "Samedi", 7, "Dimanche", "Erreur")</f>
        <v>Samedi</v>
      </c>
      <c r="E986" s="2" t="s">
        <v>26</v>
      </c>
      <c r="F986" s="2" t="s">
        <v>54</v>
      </c>
      <c r="G986" s="2" t="s">
        <v>55</v>
      </c>
      <c r="H986" s="4" t="s">
        <v>21</v>
      </c>
      <c r="I986" s="5">
        <v>50</v>
      </c>
      <c r="J986" s="6">
        <v>400</v>
      </c>
      <c r="K986" s="7">
        <v>200000</v>
      </c>
      <c r="L986" s="7">
        <v>80000</v>
      </c>
      <c r="M986" s="8">
        <v>0.39999999999999997</v>
      </c>
      <c r="N986" s="2" t="s">
        <v>23</v>
      </c>
      <c r="O986">
        <f t="shared" si="120"/>
        <v>2021</v>
      </c>
      <c r="P986">
        <f t="shared" si="121"/>
        <v>5</v>
      </c>
      <c r="Q986" t="str">
        <f t="shared" si="122"/>
        <v>mai</v>
      </c>
      <c r="R986" t="str">
        <f t="shared" si="123"/>
        <v>Tennessee</v>
      </c>
      <c r="S986" t="str">
        <f t="shared" si="124"/>
        <v>2021-05</v>
      </c>
      <c r="T986">
        <f>IF(AND(COUNTIF(Calculs!$Q$2:$Q$12,$O986)&gt;0,COUNTIF(Calculs!$S$2:$S$12,$E986)&gt;0,COUNTIF(Calculs!$U$2:$U$12,$H986)&gt;0),1,0)</f>
        <v>1</v>
      </c>
      <c r="U986">
        <f t="shared" si="125"/>
        <v>200000</v>
      </c>
      <c r="V986">
        <f t="shared" si="126"/>
        <v>400</v>
      </c>
      <c r="W986">
        <f t="shared" si="127"/>
        <v>80000</v>
      </c>
    </row>
    <row r="987" spans="1:23" ht="15.75" customHeight="1" x14ac:dyDescent="0.3">
      <c r="A987" s="2" t="s">
        <v>25</v>
      </c>
      <c r="B987" s="2">
        <v>1197831</v>
      </c>
      <c r="C987" s="3">
        <v>44318</v>
      </c>
      <c r="D987" s="12" t="str" cm="1">
        <f t="array" ref="D987">_xlfn.SWITCH(WEEKDAY(C987,2), 1, "Lundi", 2, "Mardi", 3, "Mercredi", 4, "Jeudi", 5, "Vendredi", 6, "Samedi", 7, "Dimanche", "Erreur")</f>
        <v>Dimanche</v>
      </c>
      <c r="E987" s="2" t="s">
        <v>26</v>
      </c>
      <c r="F987" s="2" t="s">
        <v>54</v>
      </c>
      <c r="G987" s="2" t="s">
        <v>55</v>
      </c>
      <c r="H987" s="4" t="s">
        <v>22</v>
      </c>
      <c r="I987" s="5">
        <v>45</v>
      </c>
      <c r="J987" s="6">
        <v>625</v>
      </c>
      <c r="K987" s="7">
        <v>281250</v>
      </c>
      <c r="L987" s="7">
        <v>168750.00000000003</v>
      </c>
      <c r="M987" s="8">
        <v>0.60000000000000009</v>
      </c>
      <c r="N987" s="2" t="s">
        <v>23</v>
      </c>
      <c r="O987">
        <f t="shared" si="120"/>
        <v>2021</v>
      </c>
      <c r="P987">
        <f t="shared" si="121"/>
        <v>5</v>
      </c>
      <c r="Q987" t="str">
        <f t="shared" si="122"/>
        <v>mai</v>
      </c>
      <c r="R987" t="str">
        <f t="shared" si="123"/>
        <v>Tennessee</v>
      </c>
      <c r="S987" t="str">
        <f t="shared" si="124"/>
        <v>2021-05</v>
      </c>
      <c r="T987">
        <f>IF(AND(COUNTIF(Calculs!$Q$2:$Q$12,$O987)&gt;0,COUNTIF(Calculs!$S$2:$S$12,$E987)&gt;0,COUNTIF(Calculs!$U$2:$U$12,$H987)&gt;0),1,0)</f>
        <v>1</v>
      </c>
      <c r="U987">
        <f t="shared" si="125"/>
        <v>281250</v>
      </c>
      <c r="V987">
        <f t="shared" si="126"/>
        <v>625</v>
      </c>
      <c r="W987">
        <f t="shared" si="127"/>
        <v>168750.00000000003</v>
      </c>
    </row>
    <row r="988" spans="1:23" ht="15.75" customHeight="1" x14ac:dyDescent="0.3">
      <c r="A988" s="2" t="s">
        <v>25</v>
      </c>
      <c r="B988" s="2">
        <v>1197831</v>
      </c>
      <c r="C988" s="3">
        <v>44319</v>
      </c>
      <c r="D988" s="12" t="str" cm="1">
        <f t="array" ref="D988">_xlfn.SWITCH(WEEKDAY(C988,2), 1, "Lundi", 2, "Mardi", 3, "Mercredi", 4, "Jeudi", 5, "Vendredi", 6, "Samedi", 7, "Dimanche", "Erreur")</f>
        <v>Lundi</v>
      </c>
      <c r="E988" s="2" t="s">
        <v>26</v>
      </c>
      <c r="F988" s="2" t="s">
        <v>54</v>
      </c>
      <c r="G988" s="2" t="s">
        <v>55</v>
      </c>
      <c r="H988" s="4" t="s">
        <v>16</v>
      </c>
      <c r="I988" s="5">
        <v>35</v>
      </c>
      <c r="J988" s="6">
        <v>575</v>
      </c>
      <c r="K988" s="7">
        <v>201250</v>
      </c>
      <c r="L988" s="7">
        <v>90562.499999999985</v>
      </c>
      <c r="M988" s="8">
        <v>0.44999999999999996</v>
      </c>
      <c r="N988" s="2" t="s">
        <v>23</v>
      </c>
      <c r="O988">
        <f t="shared" si="120"/>
        <v>2021</v>
      </c>
      <c r="P988">
        <f t="shared" si="121"/>
        <v>5</v>
      </c>
      <c r="Q988" t="str">
        <f t="shared" si="122"/>
        <v>mai</v>
      </c>
      <c r="R988" t="str">
        <f t="shared" si="123"/>
        <v>Tennessee</v>
      </c>
      <c r="S988" t="str">
        <f t="shared" si="124"/>
        <v>2021-05</v>
      </c>
      <c r="T988">
        <f>IF(AND(COUNTIF(Calculs!$Q$2:$Q$12,$O988)&gt;0,COUNTIF(Calculs!$S$2:$S$12,$E988)&gt;0,COUNTIF(Calculs!$U$2:$U$12,$H988)&gt;0),1,0)</f>
        <v>1</v>
      </c>
      <c r="U988">
        <f t="shared" si="125"/>
        <v>201250</v>
      </c>
      <c r="V988">
        <f t="shared" si="126"/>
        <v>575</v>
      </c>
      <c r="W988">
        <f t="shared" si="127"/>
        <v>90562.499999999985</v>
      </c>
    </row>
    <row r="989" spans="1:23" ht="15.75" customHeight="1" x14ac:dyDescent="0.3">
      <c r="A989" s="2" t="s">
        <v>25</v>
      </c>
      <c r="B989" s="2">
        <v>1197831</v>
      </c>
      <c r="C989" s="3">
        <v>44320</v>
      </c>
      <c r="D989" s="12" t="str" cm="1">
        <f t="array" ref="D989">_xlfn.SWITCH(WEEKDAY(C989,2), 1, "Lundi", 2, "Mardi", 3, "Mercredi", 4, "Jeudi", 5, "Vendredi", 6, "Samedi", 7, "Dimanche", "Erreur")</f>
        <v>Mardi</v>
      </c>
      <c r="E989" s="2" t="s">
        <v>26</v>
      </c>
      <c r="F989" s="2" t="s">
        <v>54</v>
      </c>
      <c r="G989" s="2" t="s">
        <v>55</v>
      </c>
      <c r="H989" s="4" t="s">
        <v>18</v>
      </c>
      <c r="I989" s="5">
        <v>35</v>
      </c>
      <c r="J989" s="6">
        <v>575</v>
      </c>
      <c r="K989" s="7">
        <v>201250</v>
      </c>
      <c r="L989" s="7">
        <v>90562.499999999985</v>
      </c>
      <c r="M989" s="8">
        <v>0.44999999999999996</v>
      </c>
      <c r="N989" s="2" t="s">
        <v>23</v>
      </c>
      <c r="O989">
        <f t="shared" si="120"/>
        <v>2021</v>
      </c>
      <c r="P989">
        <f t="shared" si="121"/>
        <v>5</v>
      </c>
      <c r="Q989" t="str">
        <f t="shared" si="122"/>
        <v>mai</v>
      </c>
      <c r="R989" t="str">
        <f t="shared" si="123"/>
        <v>Tennessee</v>
      </c>
      <c r="S989" t="str">
        <f t="shared" si="124"/>
        <v>2021-05</v>
      </c>
      <c r="T989">
        <f>IF(AND(COUNTIF(Calculs!$Q$2:$Q$12,$O989)&gt;0,COUNTIF(Calculs!$S$2:$S$12,$E989)&gt;0,COUNTIF(Calculs!$U$2:$U$12,$H989)&gt;0),1,0)</f>
        <v>1</v>
      </c>
      <c r="U989">
        <f t="shared" si="125"/>
        <v>201250</v>
      </c>
      <c r="V989">
        <f t="shared" si="126"/>
        <v>575</v>
      </c>
      <c r="W989">
        <f t="shared" si="127"/>
        <v>90562.499999999985</v>
      </c>
    </row>
    <row r="990" spans="1:23" ht="15.75" customHeight="1" x14ac:dyDescent="0.3">
      <c r="A990" s="2" t="s">
        <v>25</v>
      </c>
      <c r="B990" s="2">
        <v>1197831</v>
      </c>
      <c r="C990" s="3">
        <v>44321</v>
      </c>
      <c r="D990" s="12" t="str" cm="1">
        <f t="array" ref="D990">_xlfn.SWITCH(WEEKDAY(C990,2), 1, "Lundi", 2, "Mardi", 3, "Mercredi", 4, "Jeudi", 5, "Vendredi", 6, "Samedi", 7, "Dimanche", "Erreur")</f>
        <v>Mercredi</v>
      </c>
      <c r="E990" s="2" t="s">
        <v>26</v>
      </c>
      <c r="F990" s="2" t="s">
        <v>54</v>
      </c>
      <c r="G990" s="2" t="s">
        <v>55</v>
      </c>
      <c r="H990" s="4" t="s">
        <v>19</v>
      </c>
      <c r="I990" s="5">
        <v>40</v>
      </c>
      <c r="J990" s="6">
        <v>525</v>
      </c>
      <c r="K990" s="7">
        <v>210000</v>
      </c>
      <c r="L990" s="7">
        <v>94499.999999999985</v>
      </c>
      <c r="M990" s="8">
        <v>0.44999999999999996</v>
      </c>
      <c r="N990" s="2" t="s">
        <v>23</v>
      </c>
      <c r="O990">
        <f t="shared" si="120"/>
        <v>2021</v>
      </c>
      <c r="P990">
        <f t="shared" si="121"/>
        <v>5</v>
      </c>
      <c r="Q990" t="str">
        <f t="shared" si="122"/>
        <v>mai</v>
      </c>
      <c r="R990" t="str">
        <f t="shared" si="123"/>
        <v>Tennessee</v>
      </c>
      <c r="S990" t="str">
        <f t="shared" si="124"/>
        <v>2021-05</v>
      </c>
      <c r="T990">
        <f>IF(AND(COUNTIF(Calculs!$Q$2:$Q$12,$O990)&gt;0,COUNTIF(Calculs!$S$2:$S$12,$E990)&gt;0,COUNTIF(Calculs!$U$2:$U$12,$H990)&gt;0),1,0)</f>
        <v>1</v>
      </c>
      <c r="U990">
        <f t="shared" si="125"/>
        <v>210000</v>
      </c>
      <c r="V990">
        <f t="shared" si="126"/>
        <v>525</v>
      </c>
      <c r="W990">
        <f t="shared" si="127"/>
        <v>94499.999999999985</v>
      </c>
    </row>
    <row r="991" spans="1:23" ht="15.75" customHeight="1" x14ac:dyDescent="0.3">
      <c r="A991" s="2" t="s">
        <v>25</v>
      </c>
      <c r="B991" s="2">
        <v>1197831</v>
      </c>
      <c r="C991" s="3">
        <v>44322</v>
      </c>
      <c r="D991" s="12" t="str" cm="1">
        <f t="array" ref="D991">_xlfn.SWITCH(WEEKDAY(C991,2), 1, "Lundi", 2, "Mardi", 3, "Mercredi", 4, "Jeudi", 5, "Vendredi", 6, "Samedi", 7, "Dimanche", "Erreur")</f>
        <v>Jeudi</v>
      </c>
      <c r="E991" s="2" t="s">
        <v>26</v>
      </c>
      <c r="F991" s="2" t="s">
        <v>54</v>
      </c>
      <c r="G991" s="2" t="s">
        <v>55</v>
      </c>
      <c r="H991" s="4" t="s">
        <v>20</v>
      </c>
      <c r="I991" s="5">
        <v>40</v>
      </c>
      <c r="J991" s="6">
        <v>375</v>
      </c>
      <c r="K991" s="7">
        <v>150000</v>
      </c>
      <c r="L991" s="7">
        <v>82500</v>
      </c>
      <c r="M991" s="8">
        <v>0.55000000000000004</v>
      </c>
      <c r="N991" s="2" t="s">
        <v>23</v>
      </c>
      <c r="O991">
        <f t="shared" si="120"/>
        <v>2021</v>
      </c>
      <c r="P991">
        <f t="shared" si="121"/>
        <v>5</v>
      </c>
      <c r="Q991" t="str">
        <f t="shared" si="122"/>
        <v>mai</v>
      </c>
      <c r="R991" t="str">
        <f t="shared" si="123"/>
        <v>Tennessee</v>
      </c>
      <c r="S991" t="str">
        <f t="shared" si="124"/>
        <v>2021-05</v>
      </c>
      <c r="T991">
        <f>IF(AND(COUNTIF(Calculs!$Q$2:$Q$12,$O991)&gt;0,COUNTIF(Calculs!$S$2:$S$12,$E991)&gt;0,COUNTIF(Calculs!$U$2:$U$12,$H991)&gt;0),1,0)</f>
        <v>1</v>
      </c>
      <c r="U991">
        <f t="shared" si="125"/>
        <v>150000</v>
      </c>
      <c r="V991">
        <f t="shared" si="126"/>
        <v>375</v>
      </c>
      <c r="W991">
        <f t="shared" si="127"/>
        <v>82500</v>
      </c>
    </row>
    <row r="992" spans="1:23" ht="15.75" customHeight="1" x14ac:dyDescent="0.3">
      <c r="A992" s="2" t="s">
        <v>25</v>
      </c>
      <c r="B992" s="2">
        <v>1197831</v>
      </c>
      <c r="C992" s="3">
        <v>44323</v>
      </c>
      <c r="D992" s="12" t="str" cm="1">
        <f t="array" ref="D992">_xlfn.SWITCH(WEEKDAY(C992,2), 1, "Lundi", 2, "Mardi", 3, "Mercredi", 4, "Jeudi", 5, "Vendredi", 6, "Samedi", 7, "Dimanche", "Erreur")</f>
        <v>Vendredi</v>
      </c>
      <c r="E992" s="2" t="s">
        <v>26</v>
      </c>
      <c r="F992" s="2" t="s">
        <v>54</v>
      </c>
      <c r="G992" s="2" t="s">
        <v>55</v>
      </c>
      <c r="H992" s="4" t="s">
        <v>21</v>
      </c>
      <c r="I992" s="5">
        <v>35</v>
      </c>
      <c r="J992" s="6">
        <v>350</v>
      </c>
      <c r="K992" s="7">
        <v>122500</v>
      </c>
      <c r="L992" s="7">
        <v>48999.999999999993</v>
      </c>
      <c r="M992" s="8">
        <v>0.39999999999999997</v>
      </c>
      <c r="N992" s="2" t="s">
        <v>23</v>
      </c>
      <c r="O992">
        <f t="shared" si="120"/>
        <v>2021</v>
      </c>
      <c r="P992">
        <f t="shared" si="121"/>
        <v>5</v>
      </c>
      <c r="Q992" t="str">
        <f t="shared" si="122"/>
        <v>mai</v>
      </c>
      <c r="R992" t="str">
        <f t="shared" si="123"/>
        <v>Tennessee</v>
      </c>
      <c r="S992" t="str">
        <f t="shared" si="124"/>
        <v>2021-05</v>
      </c>
      <c r="T992">
        <f>IF(AND(COUNTIF(Calculs!$Q$2:$Q$12,$O992)&gt;0,COUNTIF(Calculs!$S$2:$S$12,$E992)&gt;0,COUNTIF(Calculs!$U$2:$U$12,$H992)&gt;0),1,0)</f>
        <v>1</v>
      </c>
      <c r="U992">
        <f t="shared" si="125"/>
        <v>122500</v>
      </c>
      <c r="V992">
        <f t="shared" si="126"/>
        <v>350</v>
      </c>
      <c r="W992">
        <f t="shared" si="127"/>
        <v>48999.999999999993</v>
      </c>
    </row>
    <row r="993" spans="1:23" ht="15.75" customHeight="1" x14ac:dyDescent="0.3">
      <c r="A993" s="2" t="s">
        <v>25</v>
      </c>
      <c r="B993" s="2">
        <v>1197831</v>
      </c>
      <c r="C993" s="3">
        <v>44324</v>
      </c>
      <c r="D993" s="12" t="str" cm="1">
        <f t="array" ref="D993">_xlfn.SWITCH(WEEKDAY(C993,2), 1, "Lundi", 2, "Mardi", 3, "Mercredi", 4, "Jeudi", 5, "Vendredi", 6, "Samedi", 7, "Dimanche", "Erreur")</f>
        <v>Samedi</v>
      </c>
      <c r="E993" s="2" t="s">
        <v>26</v>
      </c>
      <c r="F993" s="2" t="s">
        <v>54</v>
      </c>
      <c r="G993" s="2" t="s">
        <v>55</v>
      </c>
      <c r="H993" s="4" t="s">
        <v>22</v>
      </c>
      <c r="I993" s="5">
        <v>45</v>
      </c>
      <c r="J993" s="6">
        <v>525</v>
      </c>
      <c r="K993" s="7">
        <v>236250</v>
      </c>
      <c r="L993" s="7">
        <v>141750.00000000003</v>
      </c>
      <c r="M993" s="8">
        <v>0.60000000000000009</v>
      </c>
      <c r="N993" s="2" t="s">
        <v>23</v>
      </c>
      <c r="O993">
        <f t="shared" si="120"/>
        <v>2021</v>
      </c>
      <c r="P993">
        <f t="shared" si="121"/>
        <v>5</v>
      </c>
      <c r="Q993" t="str">
        <f t="shared" si="122"/>
        <v>mai</v>
      </c>
      <c r="R993" t="str">
        <f t="shared" si="123"/>
        <v>Tennessee</v>
      </c>
      <c r="S993" t="str">
        <f t="shared" si="124"/>
        <v>2021-05</v>
      </c>
      <c r="T993">
        <f>IF(AND(COUNTIF(Calculs!$Q$2:$Q$12,$O993)&gt;0,COUNTIF(Calculs!$S$2:$S$12,$E993)&gt;0,COUNTIF(Calculs!$U$2:$U$12,$H993)&gt;0),1,0)</f>
        <v>1</v>
      </c>
      <c r="U993">
        <f t="shared" si="125"/>
        <v>236250</v>
      </c>
      <c r="V993">
        <f t="shared" si="126"/>
        <v>525</v>
      </c>
      <c r="W993">
        <f t="shared" si="127"/>
        <v>141750.00000000003</v>
      </c>
    </row>
    <row r="994" spans="1:23" ht="15.75" customHeight="1" x14ac:dyDescent="0.3">
      <c r="A994" s="2" t="s">
        <v>25</v>
      </c>
      <c r="B994" s="2">
        <v>1197831</v>
      </c>
      <c r="C994" s="3">
        <v>44325</v>
      </c>
      <c r="D994" s="12" t="str" cm="1">
        <f t="array" ref="D994">_xlfn.SWITCH(WEEKDAY(C994,2), 1, "Lundi", 2, "Mardi", 3, "Mercredi", 4, "Jeudi", 5, "Vendredi", 6, "Samedi", 7, "Dimanche", "Erreur")</f>
        <v>Dimanche</v>
      </c>
      <c r="E994" s="2" t="s">
        <v>26</v>
      </c>
      <c r="F994" s="2" t="s">
        <v>54</v>
      </c>
      <c r="G994" s="2" t="s">
        <v>55</v>
      </c>
      <c r="H994" s="4" t="s">
        <v>16</v>
      </c>
      <c r="I994" s="5">
        <v>30.000000000000004</v>
      </c>
      <c r="J994" s="6">
        <v>675</v>
      </c>
      <c r="K994" s="7">
        <v>202500.00000000003</v>
      </c>
      <c r="L994" s="7">
        <v>91125</v>
      </c>
      <c r="M994" s="8">
        <v>0.44999999999999996</v>
      </c>
      <c r="N994" s="2" t="s">
        <v>23</v>
      </c>
      <c r="O994">
        <f t="shared" si="120"/>
        <v>2021</v>
      </c>
      <c r="P994">
        <f t="shared" si="121"/>
        <v>5</v>
      </c>
      <c r="Q994" t="str">
        <f t="shared" si="122"/>
        <v>mai</v>
      </c>
      <c r="R994" t="str">
        <f t="shared" si="123"/>
        <v>Tennessee</v>
      </c>
      <c r="S994" t="str">
        <f t="shared" si="124"/>
        <v>2021-05</v>
      </c>
      <c r="T994">
        <f>IF(AND(COUNTIF(Calculs!$Q$2:$Q$12,$O994)&gt;0,COUNTIF(Calculs!$S$2:$S$12,$E994)&gt;0,COUNTIF(Calculs!$U$2:$U$12,$H994)&gt;0),1,0)</f>
        <v>1</v>
      </c>
      <c r="U994">
        <f t="shared" si="125"/>
        <v>202500.00000000003</v>
      </c>
      <c r="V994">
        <f t="shared" si="126"/>
        <v>675</v>
      </c>
      <c r="W994">
        <f t="shared" si="127"/>
        <v>91125</v>
      </c>
    </row>
    <row r="995" spans="1:23" ht="15.75" customHeight="1" x14ac:dyDescent="0.3">
      <c r="A995" s="2" t="s">
        <v>25</v>
      </c>
      <c r="B995" s="2">
        <v>1197831</v>
      </c>
      <c r="C995" s="3">
        <v>44326</v>
      </c>
      <c r="D995" s="12" t="str" cm="1">
        <f t="array" ref="D995">_xlfn.SWITCH(WEEKDAY(C995,2), 1, "Lundi", 2, "Mardi", 3, "Mercredi", 4, "Jeudi", 5, "Vendredi", 6, "Samedi", 7, "Dimanche", "Erreur")</f>
        <v>Lundi</v>
      </c>
      <c r="E995" s="2" t="s">
        <v>26</v>
      </c>
      <c r="F995" s="2" t="s">
        <v>54</v>
      </c>
      <c r="G995" s="2" t="s">
        <v>55</v>
      </c>
      <c r="H995" s="4" t="s">
        <v>18</v>
      </c>
      <c r="I995" s="5">
        <v>30.000000000000004</v>
      </c>
      <c r="J995" s="6">
        <v>675</v>
      </c>
      <c r="K995" s="7">
        <v>202500.00000000003</v>
      </c>
      <c r="L995" s="7">
        <v>91125</v>
      </c>
      <c r="M995" s="8">
        <v>0.44999999999999996</v>
      </c>
      <c r="N995" s="2" t="s">
        <v>23</v>
      </c>
      <c r="O995">
        <f t="shared" si="120"/>
        <v>2021</v>
      </c>
      <c r="P995">
        <f t="shared" si="121"/>
        <v>5</v>
      </c>
      <c r="Q995" t="str">
        <f t="shared" si="122"/>
        <v>mai</v>
      </c>
      <c r="R995" t="str">
        <f t="shared" si="123"/>
        <v>Tennessee</v>
      </c>
      <c r="S995" t="str">
        <f t="shared" si="124"/>
        <v>2021-05</v>
      </c>
      <c r="T995">
        <f>IF(AND(COUNTIF(Calculs!$Q$2:$Q$12,$O995)&gt;0,COUNTIF(Calculs!$S$2:$S$12,$E995)&gt;0,COUNTIF(Calculs!$U$2:$U$12,$H995)&gt;0),1,0)</f>
        <v>1</v>
      </c>
      <c r="U995">
        <f t="shared" si="125"/>
        <v>202500.00000000003</v>
      </c>
      <c r="V995">
        <f t="shared" si="126"/>
        <v>675</v>
      </c>
      <c r="W995">
        <f t="shared" si="127"/>
        <v>91125</v>
      </c>
    </row>
    <row r="996" spans="1:23" ht="15.75" customHeight="1" x14ac:dyDescent="0.3">
      <c r="A996" s="2" t="s">
        <v>25</v>
      </c>
      <c r="B996" s="2">
        <v>1197831</v>
      </c>
      <c r="C996" s="3">
        <v>44327</v>
      </c>
      <c r="D996" s="12" t="str" cm="1">
        <f t="array" ref="D996">_xlfn.SWITCH(WEEKDAY(C996,2), 1, "Lundi", 2, "Mardi", 3, "Mercredi", 4, "Jeudi", 5, "Vendredi", 6, "Samedi", 7, "Dimanche", "Erreur")</f>
        <v>Mardi</v>
      </c>
      <c r="E996" s="2" t="s">
        <v>26</v>
      </c>
      <c r="F996" s="2" t="s">
        <v>54</v>
      </c>
      <c r="G996" s="2" t="s">
        <v>55</v>
      </c>
      <c r="H996" s="4" t="s">
        <v>19</v>
      </c>
      <c r="I996" s="5">
        <v>55.000000000000007</v>
      </c>
      <c r="J996" s="6">
        <v>600</v>
      </c>
      <c r="K996" s="7">
        <v>330000.00000000006</v>
      </c>
      <c r="L996" s="7">
        <v>148500</v>
      </c>
      <c r="M996" s="8">
        <v>0.44999999999999996</v>
      </c>
      <c r="N996" s="2" t="s">
        <v>23</v>
      </c>
      <c r="O996">
        <f t="shared" si="120"/>
        <v>2021</v>
      </c>
      <c r="P996">
        <f t="shared" si="121"/>
        <v>5</v>
      </c>
      <c r="Q996" t="str">
        <f t="shared" si="122"/>
        <v>mai</v>
      </c>
      <c r="R996" t="str">
        <f t="shared" si="123"/>
        <v>Tennessee</v>
      </c>
      <c r="S996" t="str">
        <f t="shared" si="124"/>
        <v>2021-05</v>
      </c>
      <c r="T996">
        <f>IF(AND(COUNTIF(Calculs!$Q$2:$Q$12,$O996)&gt;0,COUNTIF(Calculs!$S$2:$S$12,$E996)&gt;0,COUNTIF(Calculs!$U$2:$U$12,$H996)&gt;0),1,0)</f>
        <v>1</v>
      </c>
      <c r="U996">
        <f t="shared" si="125"/>
        <v>330000.00000000006</v>
      </c>
      <c r="V996">
        <f t="shared" si="126"/>
        <v>600</v>
      </c>
      <c r="W996">
        <f t="shared" si="127"/>
        <v>148500</v>
      </c>
    </row>
    <row r="997" spans="1:23" ht="15.75" customHeight="1" x14ac:dyDescent="0.3">
      <c r="A997" s="2" t="s">
        <v>25</v>
      </c>
      <c r="B997" s="2">
        <v>1197831</v>
      </c>
      <c r="C997" s="3">
        <v>44328</v>
      </c>
      <c r="D997" s="12" t="str" cm="1">
        <f t="array" ref="D997">_xlfn.SWITCH(WEEKDAY(C997,2), 1, "Lundi", 2, "Mardi", 3, "Mercredi", 4, "Jeudi", 5, "Vendredi", 6, "Samedi", 7, "Dimanche", "Erreur")</f>
        <v>Mercredi</v>
      </c>
      <c r="E997" s="2" t="s">
        <v>26</v>
      </c>
      <c r="F997" s="2" t="s">
        <v>54</v>
      </c>
      <c r="G997" s="2" t="s">
        <v>55</v>
      </c>
      <c r="H997" s="4" t="s">
        <v>20</v>
      </c>
      <c r="I997" s="5">
        <v>55.000000000000007</v>
      </c>
      <c r="J997" s="6">
        <v>475</v>
      </c>
      <c r="K997" s="7">
        <v>261250.00000000003</v>
      </c>
      <c r="L997" s="7">
        <v>143687.50000000003</v>
      </c>
      <c r="M997" s="8">
        <v>0.55000000000000004</v>
      </c>
      <c r="N997" s="2" t="s">
        <v>23</v>
      </c>
      <c r="O997">
        <f t="shared" si="120"/>
        <v>2021</v>
      </c>
      <c r="P997">
        <f t="shared" si="121"/>
        <v>5</v>
      </c>
      <c r="Q997" t="str">
        <f t="shared" si="122"/>
        <v>mai</v>
      </c>
      <c r="R997" t="str">
        <f t="shared" si="123"/>
        <v>Tennessee</v>
      </c>
      <c r="S997" t="str">
        <f t="shared" si="124"/>
        <v>2021-05</v>
      </c>
      <c r="T997">
        <f>IF(AND(COUNTIF(Calculs!$Q$2:$Q$12,$O997)&gt;0,COUNTIF(Calculs!$S$2:$S$12,$E997)&gt;0,COUNTIF(Calculs!$U$2:$U$12,$H997)&gt;0),1,0)</f>
        <v>1</v>
      </c>
      <c r="U997">
        <f t="shared" si="125"/>
        <v>261250.00000000003</v>
      </c>
      <c r="V997">
        <f t="shared" si="126"/>
        <v>475</v>
      </c>
      <c r="W997">
        <f t="shared" si="127"/>
        <v>143687.50000000003</v>
      </c>
    </row>
    <row r="998" spans="1:23" ht="15.75" customHeight="1" x14ac:dyDescent="0.3">
      <c r="A998" s="2" t="s">
        <v>25</v>
      </c>
      <c r="B998" s="2">
        <v>1197831</v>
      </c>
      <c r="C998" s="3">
        <v>44329</v>
      </c>
      <c r="D998" s="12" t="str" cm="1">
        <f t="array" ref="D998">_xlfn.SWITCH(WEEKDAY(C998,2), 1, "Lundi", 2, "Mardi", 3, "Mercredi", 4, "Jeudi", 5, "Vendredi", 6, "Samedi", 7, "Dimanche", "Erreur")</f>
        <v>Jeudi</v>
      </c>
      <c r="E998" s="2" t="s">
        <v>26</v>
      </c>
      <c r="F998" s="2" t="s">
        <v>54</v>
      </c>
      <c r="G998" s="2" t="s">
        <v>55</v>
      </c>
      <c r="H998" s="4" t="s">
        <v>21</v>
      </c>
      <c r="I998" s="5">
        <v>54.999999999999993</v>
      </c>
      <c r="J998" s="6">
        <v>450</v>
      </c>
      <c r="K998" s="7">
        <v>247499.99999999997</v>
      </c>
      <c r="L998" s="7">
        <v>98999.999999999985</v>
      </c>
      <c r="M998" s="8">
        <v>0.39999999999999997</v>
      </c>
      <c r="N998" s="2" t="s">
        <v>23</v>
      </c>
      <c r="O998">
        <f t="shared" si="120"/>
        <v>2021</v>
      </c>
      <c r="P998">
        <f t="shared" si="121"/>
        <v>5</v>
      </c>
      <c r="Q998" t="str">
        <f t="shared" si="122"/>
        <v>mai</v>
      </c>
      <c r="R998" t="str">
        <f t="shared" si="123"/>
        <v>Tennessee</v>
      </c>
      <c r="S998" t="str">
        <f t="shared" si="124"/>
        <v>2021-05</v>
      </c>
      <c r="T998">
        <f>IF(AND(COUNTIF(Calculs!$Q$2:$Q$12,$O998)&gt;0,COUNTIF(Calculs!$S$2:$S$12,$E998)&gt;0,COUNTIF(Calculs!$U$2:$U$12,$H998)&gt;0),1,0)</f>
        <v>1</v>
      </c>
      <c r="U998">
        <f t="shared" si="125"/>
        <v>247499.99999999997</v>
      </c>
      <c r="V998">
        <f t="shared" si="126"/>
        <v>450</v>
      </c>
      <c r="W998">
        <f t="shared" si="127"/>
        <v>98999.999999999985</v>
      </c>
    </row>
    <row r="999" spans="1:23" ht="15.75" customHeight="1" x14ac:dyDescent="0.3">
      <c r="A999" s="2" t="s">
        <v>25</v>
      </c>
      <c r="B999" s="2">
        <v>1197831</v>
      </c>
      <c r="C999" s="3">
        <v>44330</v>
      </c>
      <c r="D999" s="12" t="str" cm="1">
        <f t="array" ref="D999">_xlfn.SWITCH(WEEKDAY(C999,2), 1, "Lundi", 2, "Mardi", 3, "Mercredi", 4, "Jeudi", 5, "Vendredi", 6, "Samedi", 7, "Dimanche", "Erreur")</f>
        <v>Vendredi</v>
      </c>
      <c r="E999" s="2" t="s">
        <v>26</v>
      </c>
      <c r="F999" s="2" t="s">
        <v>54</v>
      </c>
      <c r="G999" s="2" t="s">
        <v>55</v>
      </c>
      <c r="H999" s="4" t="s">
        <v>22</v>
      </c>
      <c r="I999" s="5">
        <v>65</v>
      </c>
      <c r="J999" s="6">
        <v>650</v>
      </c>
      <c r="K999" s="7">
        <v>422500</v>
      </c>
      <c r="L999" s="7">
        <v>253500.00000000003</v>
      </c>
      <c r="M999" s="8">
        <v>0.60000000000000009</v>
      </c>
      <c r="N999" s="2" t="s">
        <v>23</v>
      </c>
      <c r="O999">
        <f t="shared" si="120"/>
        <v>2021</v>
      </c>
      <c r="P999">
        <f t="shared" si="121"/>
        <v>5</v>
      </c>
      <c r="Q999" t="str">
        <f t="shared" si="122"/>
        <v>mai</v>
      </c>
      <c r="R999" t="str">
        <f t="shared" si="123"/>
        <v>Tennessee</v>
      </c>
      <c r="S999" t="str">
        <f t="shared" si="124"/>
        <v>2021-05</v>
      </c>
      <c r="T999">
        <f>IF(AND(COUNTIF(Calculs!$Q$2:$Q$12,$O999)&gt;0,COUNTIF(Calculs!$S$2:$S$12,$E999)&gt;0,COUNTIF(Calculs!$U$2:$U$12,$H999)&gt;0),1,0)</f>
        <v>1</v>
      </c>
      <c r="U999">
        <f t="shared" si="125"/>
        <v>422500</v>
      </c>
      <c r="V999">
        <f t="shared" si="126"/>
        <v>650</v>
      </c>
      <c r="W999">
        <f t="shared" si="127"/>
        <v>253500.00000000003</v>
      </c>
    </row>
    <row r="1000" spans="1:23" ht="15.75" customHeight="1" x14ac:dyDescent="0.3">
      <c r="A1000" s="2" t="s">
        <v>25</v>
      </c>
      <c r="B1000" s="2">
        <v>1197831</v>
      </c>
      <c r="C1000" s="3">
        <v>44331</v>
      </c>
      <c r="D1000" s="12" t="str" cm="1">
        <f t="array" ref="D1000">_xlfn.SWITCH(WEEKDAY(C1000,2), 1, "Lundi", 2, "Mardi", 3, "Mercredi", 4, "Jeudi", 5, "Vendredi", 6, "Samedi", 7, "Dimanche", "Erreur")</f>
        <v>Samedi</v>
      </c>
      <c r="E1000" s="2" t="s">
        <v>26</v>
      </c>
      <c r="F1000" s="2" t="s">
        <v>54</v>
      </c>
      <c r="G1000" s="2" t="s">
        <v>55</v>
      </c>
      <c r="H1000" s="4" t="s">
        <v>16</v>
      </c>
      <c r="I1000" s="5">
        <v>54.999999999999993</v>
      </c>
      <c r="J1000" s="6">
        <v>800</v>
      </c>
      <c r="K1000" s="7">
        <v>439999.99999999994</v>
      </c>
      <c r="L1000" s="7">
        <v>197999.99999999994</v>
      </c>
      <c r="M1000" s="8">
        <v>0.44999999999999996</v>
      </c>
      <c r="N1000" s="2" t="s">
        <v>23</v>
      </c>
      <c r="O1000">
        <f t="shared" si="120"/>
        <v>2021</v>
      </c>
      <c r="P1000">
        <f t="shared" si="121"/>
        <v>5</v>
      </c>
      <c r="Q1000" t="str">
        <f t="shared" si="122"/>
        <v>mai</v>
      </c>
      <c r="R1000" t="str">
        <f t="shared" si="123"/>
        <v>Tennessee</v>
      </c>
      <c r="S1000" t="str">
        <f t="shared" si="124"/>
        <v>2021-05</v>
      </c>
      <c r="T1000">
        <f>IF(AND(COUNTIF(Calculs!$Q$2:$Q$12,$O1000)&gt;0,COUNTIF(Calculs!$S$2:$S$12,$E1000)&gt;0,COUNTIF(Calculs!$U$2:$U$12,$H1000)&gt;0),1,0)</f>
        <v>1</v>
      </c>
      <c r="U1000">
        <f t="shared" si="125"/>
        <v>439999.99999999994</v>
      </c>
      <c r="V1000">
        <f t="shared" si="126"/>
        <v>800</v>
      </c>
      <c r="W1000">
        <f t="shared" si="127"/>
        <v>197999.99999999994</v>
      </c>
    </row>
    <row r="1001" spans="1:23" ht="15.75" customHeight="1" x14ac:dyDescent="0.3">
      <c r="A1001" s="2" t="s">
        <v>25</v>
      </c>
      <c r="B1001" s="2">
        <v>1197831</v>
      </c>
      <c r="C1001" s="3">
        <v>44332</v>
      </c>
      <c r="D1001" s="12" t="str" cm="1">
        <f t="array" ref="D1001">_xlfn.SWITCH(WEEKDAY(C1001,2), 1, "Lundi", 2, "Mardi", 3, "Mercredi", 4, "Jeudi", 5, "Vendredi", 6, "Samedi", 7, "Dimanche", "Erreur")</f>
        <v>Dimanche</v>
      </c>
      <c r="E1001" s="2" t="s">
        <v>26</v>
      </c>
      <c r="F1001" s="2" t="s">
        <v>54</v>
      </c>
      <c r="G1001" s="2" t="s">
        <v>55</v>
      </c>
      <c r="H1001" s="4" t="s">
        <v>18</v>
      </c>
      <c r="I1001" s="5">
        <v>54.999999999999993</v>
      </c>
      <c r="J1001" s="6">
        <v>800</v>
      </c>
      <c r="K1001" s="7">
        <v>439999.99999999994</v>
      </c>
      <c r="L1001" s="7">
        <v>197999.99999999994</v>
      </c>
      <c r="M1001" s="8">
        <v>0.44999999999999996</v>
      </c>
      <c r="N1001" s="2" t="s">
        <v>23</v>
      </c>
      <c r="O1001">
        <f t="shared" si="120"/>
        <v>2021</v>
      </c>
      <c r="P1001">
        <f t="shared" si="121"/>
        <v>5</v>
      </c>
      <c r="Q1001" t="str">
        <f t="shared" si="122"/>
        <v>mai</v>
      </c>
      <c r="R1001" t="str">
        <f t="shared" si="123"/>
        <v>Tennessee</v>
      </c>
      <c r="S1001" t="str">
        <f t="shared" si="124"/>
        <v>2021-05</v>
      </c>
      <c r="T1001">
        <f>IF(AND(COUNTIF(Calculs!$Q$2:$Q$12,$O1001)&gt;0,COUNTIF(Calculs!$S$2:$S$12,$E1001)&gt;0,COUNTIF(Calculs!$U$2:$U$12,$H1001)&gt;0),1,0)</f>
        <v>1</v>
      </c>
      <c r="U1001">
        <f t="shared" si="125"/>
        <v>439999.99999999994</v>
      </c>
      <c r="V1001">
        <f t="shared" si="126"/>
        <v>800</v>
      </c>
      <c r="W1001">
        <f t="shared" si="127"/>
        <v>197999.99999999994</v>
      </c>
    </row>
    <row r="1002" spans="1:23" ht="15.75" customHeight="1" x14ac:dyDescent="0.3">
      <c r="A1002" s="2" t="s">
        <v>25</v>
      </c>
      <c r="B1002" s="2">
        <v>1197831</v>
      </c>
      <c r="C1002" s="3">
        <v>44333</v>
      </c>
      <c r="D1002" s="12" t="str" cm="1">
        <f t="array" ref="D1002">_xlfn.SWITCH(WEEKDAY(C1002,2), 1, "Lundi", 2, "Mardi", 3, "Mercredi", 4, "Jeudi", 5, "Vendredi", 6, "Samedi", 7, "Dimanche", "Erreur")</f>
        <v>Lundi</v>
      </c>
      <c r="E1002" s="2" t="s">
        <v>26</v>
      </c>
      <c r="F1002" s="2" t="s">
        <v>54</v>
      </c>
      <c r="G1002" s="2" t="s">
        <v>55</v>
      </c>
      <c r="H1002" s="4" t="s">
        <v>19</v>
      </c>
      <c r="I1002" s="5">
        <v>60</v>
      </c>
      <c r="J1002" s="6">
        <v>700</v>
      </c>
      <c r="K1002" s="7">
        <v>420000</v>
      </c>
      <c r="L1002" s="7">
        <v>188999.99999999997</v>
      </c>
      <c r="M1002" s="8">
        <v>0.44999999999999996</v>
      </c>
      <c r="N1002" s="2" t="s">
        <v>23</v>
      </c>
      <c r="O1002">
        <f t="shared" si="120"/>
        <v>2021</v>
      </c>
      <c r="P1002">
        <f t="shared" si="121"/>
        <v>5</v>
      </c>
      <c r="Q1002" t="str">
        <f t="shared" si="122"/>
        <v>mai</v>
      </c>
      <c r="R1002" t="str">
        <f t="shared" si="123"/>
        <v>Tennessee</v>
      </c>
      <c r="S1002" t="str">
        <f t="shared" si="124"/>
        <v>2021-05</v>
      </c>
      <c r="T1002">
        <f>IF(AND(COUNTIF(Calculs!$Q$2:$Q$12,$O1002)&gt;0,COUNTIF(Calculs!$S$2:$S$12,$E1002)&gt;0,COUNTIF(Calculs!$U$2:$U$12,$H1002)&gt;0),1,0)</f>
        <v>1</v>
      </c>
      <c r="U1002">
        <f t="shared" si="125"/>
        <v>420000</v>
      </c>
      <c r="V1002">
        <f t="shared" si="126"/>
        <v>700</v>
      </c>
      <c r="W1002">
        <f t="shared" si="127"/>
        <v>188999.99999999997</v>
      </c>
    </row>
    <row r="1003" spans="1:23" ht="15.75" customHeight="1" x14ac:dyDescent="0.3">
      <c r="A1003" s="2" t="s">
        <v>25</v>
      </c>
      <c r="B1003" s="2">
        <v>1197831</v>
      </c>
      <c r="C1003" s="3">
        <v>44334</v>
      </c>
      <c r="D1003" s="12" t="str" cm="1">
        <f t="array" ref="D1003">_xlfn.SWITCH(WEEKDAY(C1003,2), 1, "Lundi", 2, "Mardi", 3, "Mercredi", 4, "Jeudi", 5, "Vendredi", 6, "Samedi", 7, "Dimanche", "Erreur")</f>
        <v>Mardi</v>
      </c>
      <c r="E1003" s="2" t="s">
        <v>26</v>
      </c>
      <c r="F1003" s="2" t="s">
        <v>54</v>
      </c>
      <c r="G1003" s="2" t="s">
        <v>55</v>
      </c>
      <c r="H1003" s="4" t="s">
        <v>20</v>
      </c>
      <c r="I1003" s="5">
        <v>60</v>
      </c>
      <c r="J1003" s="6">
        <v>550</v>
      </c>
      <c r="K1003" s="7">
        <v>330000</v>
      </c>
      <c r="L1003" s="7">
        <v>181500.00000000003</v>
      </c>
      <c r="M1003" s="8">
        <v>0.55000000000000004</v>
      </c>
      <c r="N1003" s="2" t="s">
        <v>23</v>
      </c>
      <c r="O1003">
        <f t="shared" si="120"/>
        <v>2021</v>
      </c>
      <c r="P1003">
        <f t="shared" si="121"/>
        <v>5</v>
      </c>
      <c r="Q1003" t="str">
        <f t="shared" si="122"/>
        <v>mai</v>
      </c>
      <c r="R1003" t="str">
        <f t="shared" si="123"/>
        <v>Tennessee</v>
      </c>
      <c r="S1003" t="str">
        <f t="shared" si="124"/>
        <v>2021-05</v>
      </c>
      <c r="T1003">
        <f>IF(AND(COUNTIF(Calculs!$Q$2:$Q$12,$O1003)&gt;0,COUNTIF(Calculs!$S$2:$S$12,$E1003)&gt;0,COUNTIF(Calculs!$U$2:$U$12,$H1003)&gt;0),1,0)</f>
        <v>1</v>
      </c>
      <c r="U1003">
        <f t="shared" si="125"/>
        <v>330000</v>
      </c>
      <c r="V1003">
        <f t="shared" si="126"/>
        <v>550</v>
      </c>
      <c r="W1003">
        <f t="shared" si="127"/>
        <v>181500.00000000003</v>
      </c>
    </row>
    <row r="1004" spans="1:23" ht="15.75" customHeight="1" x14ac:dyDescent="0.3">
      <c r="A1004" s="2" t="s">
        <v>25</v>
      </c>
      <c r="B1004" s="2">
        <v>1197831</v>
      </c>
      <c r="C1004" s="3">
        <v>44335</v>
      </c>
      <c r="D1004" s="12" t="str" cm="1">
        <f t="array" ref="D1004">_xlfn.SWITCH(WEEKDAY(C1004,2), 1, "Lundi", 2, "Mardi", 3, "Mercredi", 4, "Jeudi", 5, "Vendredi", 6, "Samedi", 7, "Dimanche", "Erreur")</f>
        <v>Mercredi</v>
      </c>
      <c r="E1004" s="2" t="s">
        <v>26</v>
      </c>
      <c r="F1004" s="2" t="s">
        <v>54</v>
      </c>
      <c r="G1004" s="2" t="s">
        <v>55</v>
      </c>
      <c r="H1004" s="4" t="s">
        <v>21</v>
      </c>
      <c r="I1004" s="5">
        <v>54.999999999999993</v>
      </c>
      <c r="J1004" s="6">
        <v>500</v>
      </c>
      <c r="K1004" s="7">
        <v>274999.99999999994</v>
      </c>
      <c r="L1004" s="7">
        <v>109999.99999999997</v>
      </c>
      <c r="M1004" s="8">
        <v>0.39999999999999997</v>
      </c>
      <c r="N1004" s="2" t="s">
        <v>23</v>
      </c>
      <c r="O1004">
        <f t="shared" si="120"/>
        <v>2021</v>
      </c>
      <c r="P1004">
        <f t="shared" si="121"/>
        <v>5</v>
      </c>
      <c r="Q1004" t="str">
        <f t="shared" si="122"/>
        <v>mai</v>
      </c>
      <c r="R1004" t="str">
        <f t="shared" si="123"/>
        <v>Tennessee</v>
      </c>
      <c r="S1004" t="str">
        <f t="shared" si="124"/>
        <v>2021-05</v>
      </c>
      <c r="T1004">
        <f>IF(AND(COUNTIF(Calculs!$Q$2:$Q$12,$O1004)&gt;0,COUNTIF(Calculs!$S$2:$S$12,$E1004)&gt;0,COUNTIF(Calculs!$U$2:$U$12,$H1004)&gt;0),1,0)</f>
        <v>1</v>
      </c>
      <c r="U1004">
        <f t="shared" si="125"/>
        <v>274999.99999999994</v>
      </c>
      <c r="V1004">
        <f t="shared" si="126"/>
        <v>500</v>
      </c>
      <c r="W1004">
        <f t="shared" si="127"/>
        <v>109999.99999999997</v>
      </c>
    </row>
    <row r="1005" spans="1:23" ht="15.75" customHeight="1" x14ac:dyDescent="0.3">
      <c r="A1005" s="2" t="s">
        <v>25</v>
      </c>
      <c r="B1005" s="2">
        <v>1197831</v>
      </c>
      <c r="C1005" s="3">
        <v>44336</v>
      </c>
      <c r="D1005" s="12" t="str" cm="1">
        <f t="array" ref="D1005">_xlfn.SWITCH(WEEKDAY(C1005,2), 1, "Lundi", 2, "Mardi", 3, "Mercredi", 4, "Jeudi", 5, "Vendredi", 6, "Samedi", 7, "Dimanche", "Erreur")</f>
        <v>Jeudi</v>
      </c>
      <c r="E1005" s="2" t="s">
        <v>26</v>
      </c>
      <c r="F1005" s="2" t="s">
        <v>54</v>
      </c>
      <c r="G1005" s="2" t="s">
        <v>55</v>
      </c>
      <c r="H1005" s="4" t="s">
        <v>22</v>
      </c>
      <c r="I1005" s="5">
        <v>65</v>
      </c>
      <c r="J1005" s="6">
        <v>750</v>
      </c>
      <c r="K1005" s="7">
        <v>487500</v>
      </c>
      <c r="L1005" s="7">
        <v>292500.00000000006</v>
      </c>
      <c r="M1005" s="8">
        <v>0.60000000000000009</v>
      </c>
      <c r="N1005" s="2" t="s">
        <v>23</v>
      </c>
      <c r="O1005">
        <f t="shared" si="120"/>
        <v>2021</v>
      </c>
      <c r="P1005">
        <f t="shared" si="121"/>
        <v>5</v>
      </c>
      <c r="Q1005" t="str">
        <f t="shared" si="122"/>
        <v>mai</v>
      </c>
      <c r="R1005" t="str">
        <f t="shared" si="123"/>
        <v>Tennessee</v>
      </c>
      <c r="S1005" t="str">
        <f t="shared" si="124"/>
        <v>2021-05</v>
      </c>
      <c r="T1005">
        <f>IF(AND(COUNTIF(Calculs!$Q$2:$Q$12,$O1005)&gt;0,COUNTIF(Calculs!$S$2:$S$12,$E1005)&gt;0,COUNTIF(Calculs!$U$2:$U$12,$H1005)&gt;0),1,0)</f>
        <v>1</v>
      </c>
      <c r="U1005">
        <f t="shared" si="125"/>
        <v>487500</v>
      </c>
      <c r="V1005">
        <f t="shared" si="126"/>
        <v>750</v>
      </c>
      <c r="W1005">
        <f t="shared" si="127"/>
        <v>292500.00000000006</v>
      </c>
    </row>
    <row r="1006" spans="1:23" ht="15.75" customHeight="1" x14ac:dyDescent="0.3">
      <c r="A1006" s="2" t="s">
        <v>13</v>
      </c>
      <c r="B1006" s="2">
        <v>1185732</v>
      </c>
      <c r="C1006" s="3">
        <v>44337</v>
      </c>
      <c r="D1006" s="12" t="str" cm="1">
        <f t="array" ref="D1006">_xlfn.SWITCH(WEEKDAY(C1006,2), 1, "Lundi", 2, "Mardi", 3, "Mercredi", 4, "Jeudi", 5, "Vendredi", 6, "Samedi", 7, "Dimanche", "Erreur")</f>
        <v>Vendredi</v>
      </c>
      <c r="E1006" s="2" t="s">
        <v>26</v>
      </c>
      <c r="F1006" s="2" t="s">
        <v>54</v>
      </c>
      <c r="G1006" s="2" t="s">
        <v>55</v>
      </c>
      <c r="H1006" s="4" t="s">
        <v>16</v>
      </c>
      <c r="I1006" s="5">
        <v>35</v>
      </c>
      <c r="J1006" s="6">
        <v>425</v>
      </c>
      <c r="K1006" s="7">
        <v>148750</v>
      </c>
      <c r="L1006" s="7">
        <v>59500</v>
      </c>
      <c r="M1006" s="8">
        <v>0.4</v>
      </c>
      <c r="N1006" s="2" t="s">
        <v>23</v>
      </c>
      <c r="O1006">
        <f t="shared" si="120"/>
        <v>2021</v>
      </c>
      <c r="P1006">
        <f t="shared" si="121"/>
        <v>5</v>
      </c>
      <c r="Q1006" t="str">
        <f t="shared" si="122"/>
        <v>mai</v>
      </c>
      <c r="R1006" t="str">
        <f t="shared" si="123"/>
        <v>Tennessee</v>
      </c>
      <c r="S1006" t="str">
        <f t="shared" si="124"/>
        <v>2021-05</v>
      </c>
      <c r="T1006">
        <f>IF(AND(COUNTIF(Calculs!$Q$2:$Q$12,$O1006)&gt;0,COUNTIF(Calculs!$S$2:$S$12,$E1006)&gt;0,COUNTIF(Calculs!$U$2:$U$12,$H1006)&gt;0),1,0)</f>
        <v>1</v>
      </c>
      <c r="U1006">
        <f t="shared" si="125"/>
        <v>148750</v>
      </c>
      <c r="V1006">
        <f t="shared" si="126"/>
        <v>425</v>
      </c>
      <c r="W1006">
        <f t="shared" si="127"/>
        <v>59500</v>
      </c>
    </row>
    <row r="1007" spans="1:23" ht="15.75" customHeight="1" x14ac:dyDescent="0.3">
      <c r="A1007" s="2" t="s">
        <v>13</v>
      </c>
      <c r="B1007" s="2">
        <v>1185732</v>
      </c>
      <c r="C1007" s="3">
        <v>44338</v>
      </c>
      <c r="D1007" s="12" t="str" cm="1">
        <f t="array" ref="D1007">_xlfn.SWITCH(WEEKDAY(C1007,2), 1, "Lundi", 2, "Mardi", 3, "Mercredi", 4, "Jeudi", 5, "Vendredi", 6, "Samedi", 7, "Dimanche", "Erreur")</f>
        <v>Samedi</v>
      </c>
      <c r="E1007" s="2" t="s">
        <v>26</v>
      </c>
      <c r="F1007" s="2" t="s">
        <v>54</v>
      </c>
      <c r="G1007" s="2" t="s">
        <v>55</v>
      </c>
      <c r="H1007" s="4" t="s">
        <v>18</v>
      </c>
      <c r="I1007" s="5">
        <v>35</v>
      </c>
      <c r="J1007" s="6">
        <v>225</v>
      </c>
      <c r="K1007" s="7">
        <v>78750</v>
      </c>
      <c r="L1007" s="7">
        <v>27562.5</v>
      </c>
      <c r="M1007" s="8">
        <v>0.35</v>
      </c>
      <c r="N1007" s="2" t="s">
        <v>23</v>
      </c>
      <c r="O1007">
        <f t="shared" si="120"/>
        <v>2021</v>
      </c>
      <c r="P1007">
        <f t="shared" si="121"/>
        <v>5</v>
      </c>
      <c r="Q1007" t="str">
        <f t="shared" si="122"/>
        <v>mai</v>
      </c>
      <c r="R1007" t="str">
        <f t="shared" si="123"/>
        <v>Tennessee</v>
      </c>
      <c r="S1007" t="str">
        <f t="shared" si="124"/>
        <v>2021-05</v>
      </c>
      <c r="T1007">
        <f>IF(AND(COUNTIF(Calculs!$Q$2:$Q$12,$O1007)&gt;0,COUNTIF(Calculs!$S$2:$S$12,$E1007)&gt;0,COUNTIF(Calculs!$U$2:$U$12,$H1007)&gt;0),1,0)</f>
        <v>1</v>
      </c>
      <c r="U1007">
        <f t="shared" si="125"/>
        <v>78750</v>
      </c>
      <c r="V1007">
        <f t="shared" si="126"/>
        <v>225</v>
      </c>
      <c r="W1007">
        <f t="shared" si="127"/>
        <v>27562.5</v>
      </c>
    </row>
    <row r="1008" spans="1:23" ht="15.75" customHeight="1" x14ac:dyDescent="0.3">
      <c r="A1008" s="2" t="s">
        <v>13</v>
      </c>
      <c r="B1008" s="2">
        <v>1185732</v>
      </c>
      <c r="C1008" s="3">
        <v>44339</v>
      </c>
      <c r="D1008" s="12" t="str" cm="1">
        <f t="array" ref="D1008">_xlfn.SWITCH(WEEKDAY(C1008,2), 1, "Lundi", 2, "Mardi", 3, "Mercredi", 4, "Jeudi", 5, "Vendredi", 6, "Samedi", 7, "Dimanche", "Erreur")</f>
        <v>Dimanche</v>
      </c>
      <c r="E1008" s="2" t="s">
        <v>26</v>
      </c>
      <c r="F1008" s="2" t="s">
        <v>54</v>
      </c>
      <c r="G1008" s="2" t="s">
        <v>55</v>
      </c>
      <c r="H1008" s="4" t="s">
        <v>19</v>
      </c>
      <c r="I1008" s="5">
        <v>25</v>
      </c>
      <c r="J1008" s="6">
        <v>225</v>
      </c>
      <c r="K1008" s="7">
        <v>56250</v>
      </c>
      <c r="L1008" s="7">
        <v>19687.5</v>
      </c>
      <c r="M1008" s="8">
        <v>0.35</v>
      </c>
      <c r="N1008" s="2" t="s">
        <v>23</v>
      </c>
      <c r="O1008">
        <f t="shared" si="120"/>
        <v>2021</v>
      </c>
      <c r="P1008">
        <f t="shared" si="121"/>
        <v>5</v>
      </c>
      <c r="Q1008" t="str">
        <f t="shared" si="122"/>
        <v>mai</v>
      </c>
      <c r="R1008" t="str">
        <f t="shared" si="123"/>
        <v>Tennessee</v>
      </c>
      <c r="S1008" t="str">
        <f t="shared" si="124"/>
        <v>2021-05</v>
      </c>
      <c r="T1008">
        <f>IF(AND(COUNTIF(Calculs!$Q$2:$Q$12,$O1008)&gt;0,COUNTIF(Calculs!$S$2:$S$12,$E1008)&gt;0,COUNTIF(Calculs!$U$2:$U$12,$H1008)&gt;0),1,0)</f>
        <v>1</v>
      </c>
      <c r="U1008">
        <f t="shared" si="125"/>
        <v>56250</v>
      </c>
      <c r="V1008">
        <f t="shared" si="126"/>
        <v>225</v>
      </c>
      <c r="W1008">
        <f t="shared" si="127"/>
        <v>19687.5</v>
      </c>
    </row>
    <row r="1009" spans="1:23" ht="15.75" customHeight="1" x14ac:dyDescent="0.3">
      <c r="A1009" s="2" t="s">
        <v>13</v>
      </c>
      <c r="B1009" s="2">
        <v>1185732</v>
      </c>
      <c r="C1009" s="3">
        <v>44340</v>
      </c>
      <c r="D1009" s="12" t="str" cm="1">
        <f t="array" ref="D1009">_xlfn.SWITCH(WEEKDAY(C1009,2), 1, "Lundi", 2, "Mardi", 3, "Mercredi", 4, "Jeudi", 5, "Vendredi", 6, "Samedi", 7, "Dimanche", "Erreur")</f>
        <v>Lundi</v>
      </c>
      <c r="E1009" s="2" t="s">
        <v>26</v>
      </c>
      <c r="F1009" s="2" t="s">
        <v>54</v>
      </c>
      <c r="G1009" s="2" t="s">
        <v>55</v>
      </c>
      <c r="H1009" s="4" t="s">
        <v>20</v>
      </c>
      <c r="I1009" s="5">
        <v>30.000000000000004</v>
      </c>
      <c r="J1009" s="6">
        <v>75</v>
      </c>
      <c r="K1009" s="7">
        <v>22500.000000000004</v>
      </c>
      <c r="L1009" s="7">
        <v>9000.0000000000018</v>
      </c>
      <c r="M1009" s="8">
        <v>0.4</v>
      </c>
      <c r="N1009" s="2" t="s">
        <v>23</v>
      </c>
      <c r="O1009">
        <f t="shared" si="120"/>
        <v>2021</v>
      </c>
      <c r="P1009">
        <f t="shared" si="121"/>
        <v>5</v>
      </c>
      <c r="Q1009" t="str">
        <f t="shared" si="122"/>
        <v>mai</v>
      </c>
      <c r="R1009" t="str">
        <f t="shared" si="123"/>
        <v>Tennessee</v>
      </c>
      <c r="S1009" t="str">
        <f t="shared" si="124"/>
        <v>2021-05</v>
      </c>
      <c r="T1009">
        <f>IF(AND(COUNTIF(Calculs!$Q$2:$Q$12,$O1009)&gt;0,COUNTIF(Calculs!$S$2:$S$12,$E1009)&gt;0,COUNTIF(Calculs!$U$2:$U$12,$H1009)&gt;0),1,0)</f>
        <v>1</v>
      </c>
      <c r="U1009">
        <f t="shared" si="125"/>
        <v>22500.000000000004</v>
      </c>
      <c r="V1009">
        <f t="shared" si="126"/>
        <v>75</v>
      </c>
      <c r="W1009">
        <f t="shared" si="127"/>
        <v>9000.0000000000018</v>
      </c>
    </row>
    <row r="1010" spans="1:23" ht="15.75" customHeight="1" x14ac:dyDescent="0.3">
      <c r="A1010" s="2" t="s">
        <v>13</v>
      </c>
      <c r="B1010" s="2">
        <v>1185732</v>
      </c>
      <c r="C1010" s="3">
        <v>44341</v>
      </c>
      <c r="D1010" s="12" t="str" cm="1">
        <f t="array" ref="D1010">_xlfn.SWITCH(WEEKDAY(C1010,2), 1, "Lundi", 2, "Mardi", 3, "Mercredi", 4, "Jeudi", 5, "Vendredi", 6, "Samedi", 7, "Dimanche", "Erreur")</f>
        <v>Mardi</v>
      </c>
      <c r="E1010" s="2" t="s">
        <v>35</v>
      </c>
      <c r="F1010" s="2" t="s">
        <v>56</v>
      </c>
      <c r="G1010" s="2" t="s">
        <v>57</v>
      </c>
      <c r="H1010" s="4" t="s">
        <v>21</v>
      </c>
      <c r="I1010" s="5">
        <v>44.999999999999993</v>
      </c>
      <c r="J1010" s="6">
        <v>125</v>
      </c>
      <c r="K1010" s="7">
        <v>56249.999999999993</v>
      </c>
      <c r="L1010" s="7">
        <v>19687.499999999996</v>
      </c>
      <c r="M1010" s="8">
        <v>0.35</v>
      </c>
      <c r="N1010" s="2" t="s">
        <v>23</v>
      </c>
      <c r="O1010">
        <f t="shared" si="120"/>
        <v>2021</v>
      </c>
      <c r="P1010">
        <f t="shared" si="121"/>
        <v>5</v>
      </c>
      <c r="Q1010" t="str">
        <f t="shared" si="122"/>
        <v>mai</v>
      </c>
      <c r="R1010" t="str">
        <f t="shared" si="123"/>
        <v>Nebraska</v>
      </c>
      <c r="S1010" t="str">
        <f t="shared" si="124"/>
        <v>2021-05</v>
      </c>
      <c r="T1010">
        <f>IF(AND(COUNTIF(Calculs!$Q$2:$Q$12,$O1010)&gt;0,COUNTIF(Calculs!$S$2:$S$12,$E1010)&gt;0,COUNTIF(Calculs!$U$2:$U$12,$H1010)&gt;0),1,0)</f>
        <v>1</v>
      </c>
      <c r="U1010">
        <f t="shared" si="125"/>
        <v>56249.999999999993</v>
      </c>
      <c r="V1010">
        <f t="shared" si="126"/>
        <v>125</v>
      </c>
      <c r="W1010">
        <f t="shared" si="127"/>
        <v>19687.499999999996</v>
      </c>
    </row>
    <row r="1011" spans="1:23" ht="15.75" customHeight="1" x14ac:dyDescent="0.3">
      <c r="A1011" s="2" t="s">
        <v>13</v>
      </c>
      <c r="B1011" s="2">
        <v>1185732</v>
      </c>
      <c r="C1011" s="3">
        <v>44342</v>
      </c>
      <c r="D1011" s="12" t="str" cm="1">
        <f t="array" ref="D1011">_xlfn.SWITCH(WEEKDAY(C1011,2), 1, "Lundi", 2, "Mardi", 3, "Mercredi", 4, "Jeudi", 5, "Vendredi", 6, "Samedi", 7, "Dimanche", "Erreur")</f>
        <v>Mercredi</v>
      </c>
      <c r="E1011" s="2" t="s">
        <v>35</v>
      </c>
      <c r="F1011" s="2" t="s">
        <v>56</v>
      </c>
      <c r="G1011" s="2" t="s">
        <v>57</v>
      </c>
      <c r="H1011" s="4" t="s">
        <v>22</v>
      </c>
      <c r="I1011" s="5">
        <v>35</v>
      </c>
      <c r="J1011" s="6">
        <v>225</v>
      </c>
      <c r="K1011" s="7">
        <v>78750</v>
      </c>
      <c r="L1011" s="7">
        <v>39375</v>
      </c>
      <c r="M1011" s="8">
        <v>0.5</v>
      </c>
      <c r="N1011" s="2" t="s">
        <v>23</v>
      </c>
      <c r="O1011">
        <f t="shared" si="120"/>
        <v>2021</v>
      </c>
      <c r="P1011">
        <f t="shared" si="121"/>
        <v>5</v>
      </c>
      <c r="Q1011" t="str">
        <f t="shared" si="122"/>
        <v>mai</v>
      </c>
      <c r="R1011" t="str">
        <f t="shared" si="123"/>
        <v>Nebraska</v>
      </c>
      <c r="S1011" t="str">
        <f t="shared" si="124"/>
        <v>2021-05</v>
      </c>
      <c r="T1011">
        <f>IF(AND(COUNTIF(Calculs!$Q$2:$Q$12,$O1011)&gt;0,COUNTIF(Calculs!$S$2:$S$12,$E1011)&gt;0,COUNTIF(Calculs!$U$2:$U$12,$H1011)&gt;0),1,0)</f>
        <v>1</v>
      </c>
      <c r="U1011">
        <f t="shared" si="125"/>
        <v>78750</v>
      </c>
      <c r="V1011">
        <f t="shared" si="126"/>
        <v>225</v>
      </c>
      <c r="W1011">
        <f t="shared" si="127"/>
        <v>39375</v>
      </c>
    </row>
    <row r="1012" spans="1:23" ht="15.75" customHeight="1" x14ac:dyDescent="0.3">
      <c r="A1012" s="2" t="s">
        <v>13</v>
      </c>
      <c r="B1012" s="2">
        <v>1185732</v>
      </c>
      <c r="C1012" s="3">
        <v>44343</v>
      </c>
      <c r="D1012" s="12" t="str" cm="1">
        <f t="array" ref="D1012">_xlfn.SWITCH(WEEKDAY(C1012,2), 1, "Lundi", 2, "Mardi", 3, "Mercredi", 4, "Jeudi", 5, "Vendredi", 6, "Samedi", 7, "Dimanche", "Erreur")</f>
        <v>Jeudi</v>
      </c>
      <c r="E1012" s="2" t="s">
        <v>35</v>
      </c>
      <c r="F1012" s="2" t="s">
        <v>56</v>
      </c>
      <c r="G1012" s="2" t="s">
        <v>57</v>
      </c>
      <c r="H1012" s="4" t="s">
        <v>16</v>
      </c>
      <c r="I1012" s="5">
        <v>35</v>
      </c>
      <c r="J1012" s="6">
        <v>475</v>
      </c>
      <c r="K1012" s="7">
        <v>166250</v>
      </c>
      <c r="L1012" s="7">
        <v>66500</v>
      </c>
      <c r="M1012" s="8">
        <v>0.4</v>
      </c>
      <c r="N1012" s="2" t="s">
        <v>23</v>
      </c>
      <c r="O1012">
        <f t="shared" si="120"/>
        <v>2021</v>
      </c>
      <c r="P1012">
        <f t="shared" si="121"/>
        <v>5</v>
      </c>
      <c r="Q1012" t="str">
        <f t="shared" si="122"/>
        <v>mai</v>
      </c>
      <c r="R1012" t="str">
        <f t="shared" si="123"/>
        <v>Nebraska</v>
      </c>
      <c r="S1012" t="str">
        <f t="shared" si="124"/>
        <v>2021-05</v>
      </c>
      <c r="T1012">
        <f>IF(AND(COUNTIF(Calculs!$Q$2:$Q$12,$O1012)&gt;0,COUNTIF(Calculs!$S$2:$S$12,$E1012)&gt;0,COUNTIF(Calculs!$U$2:$U$12,$H1012)&gt;0),1,0)</f>
        <v>1</v>
      </c>
      <c r="U1012">
        <f t="shared" si="125"/>
        <v>166250</v>
      </c>
      <c r="V1012">
        <f t="shared" si="126"/>
        <v>475</v>
      </c>
      <c r="W1012">
        <f t="shared" si="127"/>
        <v>66500</v>
      </c>
    </row>
    <row r="1013" spans="1:23" ht="15.75" customHeight="1" x14ac:dyDescent="0.3">
      <c r="A1013" s="2" t="s">
        <v>13</v>
      </c>
      <c r="B1013" s="2">
        <v>1185732</v>
      </c>
      <c r="C1013" s="3">
        <v>44344</v>
      </c>
      <c r="D1013" s="12" t="str" cm="1">
        <f t="array" ref="D1013">_xlfn.SWITCH(WEEKDAY(C1013,2), 1, "Lundi", 2, "Mardi", 3, "Mercredi", 4, "Jeudi", 5, "Vendredi", 6, "Samedi", 7, "Dimanche", "Erreur")</f>
        <v>Vendredi</v>
      </c>
      <c r="E1013" s="2" t="s">
        <v>35</v>
      </c>
      <c r="F1013" s="2" t="s">
        <v>56</v>
      </c>
      <c r="G1013" s="2" t="s">
        <v>57</v>
      </c>
      <c r="H1013" s="4" t="s">
        <v>18</v>
      </c>
      <c r="I1013" s="5">
        <v>35</v>
      </c>
      <c r="J1013" s="6">
        <v>125</v>
      </c>
      <c r="K1013" s="7">
        <v>43750</v>
      </c>
      <c r="L1013" s="7">
        <v>15312.499999999998</v>
      </c>
      <c r="M1013" s="8">
        <v>0.35</v>
      </c>
      <c r="N1013" s="2" t="s">
        <v>23</v>
      </c>
      <c r="O1013">
        <f t="shared" si="120"/>
        <v>2021</v>
      </c>
      <c r="P1013">
        <f t="shared" si="121"/>
        <v>5</v>
      </c>
      <c r="Q1013" t="str">
        <f t="shared" si="122"/>
        <v>mai</v>
      </c>
      <c r="R1013" t="str">
        <f t="shared" si="123"/>
        <v>Nebraska</v>
      </c>
      <c r="S1013" t="str">
        <f t="shared" si="124"/>
        <v>2021-05</v>
      </c>
      <c r="T1013">
        <f>IF(AND(COUNTIF(Calculs!$Q$2:$Q$12,$O1013)&gt;0,COUNTIF(Calculs!$S$2:$S$12,$E1013)&gt;0,COUNTIF(Calculs!$U$2:$U$12,$H1013)&gt;0),1,0)</f>
        <v>1</v>
      </c>
      <c r="U1013">
        <f t="shared" si="125"/>
        <v>43750</v>
      </c>
      <c r="V1013">
        <f t="shared" si="126"/>
        <v>125</v>
      </c>
      <c r="W1013">
        <f t="shared" si="127"/>
        <v>15312.499999999998</v>
      </c>
    </row>
    <row r="1014" spans="1:23" ht="15.75" customHeight="1" x14ac:dyDescent="0.3">
      <c r="A1014" s="2" t="s">
        <v>13</v>
      </c>
      <c r="B1014" s="2">
        <v>1185732</v>
      </c>
      <c r="C1014" s="3">
        <v>44345</v>
      </c>
      <c r="D1014" s="12" t="str" cm="1">
        <f t="array" ref="D1014">_xlfn.SWITCH(WEEKDAY(C1014,2), 1, "Lundi", 2, "Mardi", 3, "Mercredi", 4, "Jeudi", 5, "Vendredi", 6, "Samedi", 7, "Dimanche", "Erreur")</f>
        <v>Samedi</v>
      </c>
      <c r="E1014" s="2" t="s">
        <v>35</v>
      </c>
      <c r="F1014" s="2" t="s">
        <v>56</v>
      </c>
      <c r="G1014" s="2" t="s">
        <v>57</v>
      </c>
      <c r="H1014" s="4" t="s">
        <v>19</v>
      </c>
      <c r="I1014" s="5">
        <v>25</v>
      </c>
      <c r="J1014" s="6">
        <v>175</v>
      </c>
      <c r="K1014" s="7">
        <v>43750</v>
      </c>
      <c r="L1014" s="7">
        <v>15312.499999999998</v>
      </c>
      <c r="M1014" s="8">
        <v>0.35</v>
      </c>
      <c r="N1014" s="2" t="s">
        <v>23</v>
      </c>
      <c r="O1014">
        <f t="shared" si="120"/>
        <v>2021</v>
      </c>
      <c r="P1014">
        <f t="shared" si="121"/>
        <v>5</v>
      </c>
      <c r="Q1014" t="str">
        <f t="shared" si="122"/>
        <v>mai</v>
      </c>
      <c r="R1014" t="str">
        <f t="shared" si="123"/>
        <v>Nebraska</v>
      </c>
      <c r="S1014" t="str">
        <f t="shared" si="124"/>
        <v>2021-05</v>
      </c>
      <c r="T1014">
        <f>IF(AND(COUNTIF(Calculs!$Q$2:$Q$12,$O1014)&gt;0,COUNTIF(Calculs!$S$2:$S$12,$E1014)&gt;0,COUNTIF(Calculs!$U$2:$U$12,$H1014)&gt;0),1,0)</f>
        <v>1</v>
      </c>
      <c r="U1014">
        <f t="shared" si="125"/>
        <v>43750</v>
      </c>
      <c r="V1014">
        <f t="shared" si="126"/>
        <v>175</v>
      </c>
      <c r="W1014">
        <f t="shared" si="127"/>
        <v>15312.499999999998</v>
      </c>
    </row>
    <row r="1015" spans="1:23" ht="15.75" customHeight="1" x14ac:dyDescent="0.3">
      <c r="A1015" s="2" t="s">
        <v>13</v>
      </c>
      <c r="B1015" s="2">
        <v>1185732</v>
      </c>
      <c r="C1015" s="3">
        <v>44346</v>
      </c>
      <c r="D1015" s="12" t="str" cm="1">
        <f t="array" ref="D1015">_xlfn.SWITCH(WEEKDAY(C1015,2), 1, "Lundi", 2, "Mardi", 3, "Mercredi", 4, "Jeudi", 5, "Vendredi", 6, "Samedi", 7, "Dimanche", "Erreur")</f>
        <v>Dimanche</v>
      </c>
      <c r="E1015" s="2" t="s">
        <v>35</v>
      </c>
      <c r="F1015" s="2" t="s">
        <v>56</v>
      </c>
      <c r="G1015" s="2" t="s">
        <v>57</v>
      </c>
      <c r="H1015" s="4" t="s">
        <v>20</v>
      </c>
      <c r="I1015" s="5">
        <v>30.000000000000004</v>
      </c>
      <c r="J1015" s="6">
        <v>50</v>
      </c>
      <c r="K1015" s="7">
        <v>15000.000000000002</v>
      </c>
      <c r="L1015" s="7">
        <v>6000.0000000000009</v>
      </c>
      <c r="M1015" s="8">
        <v>0.4</v>
      </c>
      <c r="N1015" s="2" t="s">
        <v>23</v>
      </c>
      <c r="O1015">
        <f t="shared" si="120"/>
        <v>2021</v>
      </c>
      <c r="P1015">
        <f t="shared" si="121"/>
        <v>5</v>
      </c>
      <c r="Q1015" t="str">
        <f t="shared" si="122"/>
        <v>mai</v>
      </c>
      <c r="R1015" t="str">
        <f t="shared" si="123"/>
        <v>Nebraska</v>
      </c>
      <c r="S1015" t="str">
        <f t="shared" si="124"/>
        <v>2021-05</v>
      </c>
      <c r="T1015">
        <f>IF(AND(COUNTIF(Calculs!$Q$2:$Q$12,$O1015)&gt;0,COUNTIF(Calculs!$S$2:$S$12,$E1015)&gt;0,COUNTIF(Calculs!$U$2:$U$12,$H1015)&gt;0),1,0)</f>
        <v>1</v>
      </c>
      <c r="U1015">
        <f t="shared" si="125"/>
        <v>15000.000000000002</v>
      </c>
      <c r="V1015">
        <f t="shared" si="126"/>
        <v>50</v>
      </c>
      <c r="W1015">
        <f t="shared" si="127"/>
        <v>6000.0000000000009</v>
      </c>
    </row>
    <row r="1016" spans="1:23" ht="15.75" customHeight="1" x14ac:dyDescent="0.3">
      <c r="A1016" s="2" t="s">
        <v>13</v>
      </c>
      <c r="B1016" s="2">
        <v>1185732</v>
      </c>
      <c r="C1016" s="3">
        <v>44347</v>
      </c>
      <c r="D1016" s="12" t="str" cm="1">
        <f t="array" ref="D1016">_xlfn.SWITCH(WEEKDAY(C1016,2), 1, "Lundi", 2, "Mardi", 3, "Mercredi", 4, "Jeudi", 5, "Vendredi", 6, "Samedi", 7, "Dimanche", "Erreur")</f>
        <v>Lundi</v>
      </c>
      <c r="E1016" s="2" t="s">
        <v>35</v>
      </c>
      <c r="F1016" s="2" t="s">
        <v>56</v>
      </c>
      <c r="G1016" s="2" t="s">
        <v>57</v>
      </c>
      <c r="H1016" s="4" t="s">
        <v>21</v>
      </c>
      <c r="I1016" s="5">
        <v>44.999999999999993</v>
      </c>
      <c r="J1016" s="6">
        <v>125</v>
      </c>
      <c r="K1016" s="7">
        <v>56249.999999999993</v>
      </c>
      <c r="L1016" s="7">
        <v>19687.499999999996</v>
      </c>
      <c r="M1016" s="8">
        <v>0.35</v>
      </c>
      <c r="N1016" s="2" t="s">
        <v>23</v>
      </c>
      <c r="O1016">
        <f t="shared" si="120"/>
        <v>2021</v>
      </c>
      <c r="P1016">
        <f t="shared" si="121"/>
        <v>5</v>
      </c>
      <c r="Q1016" t="str">
        <f t="shared" si="122"/>
        <v>mai</v>
      </c>
      <c r="R1016" t="str">
        <f t="shared" si="123"/>
        <v>Nebraska</v>
      </c>
      <c r="S1016" t="str">
        <f t="shared" si="124"/>
        <v>2021-05</v>
      </c>
      <c r="T1016">
        <f>IF(AND(COUNTIF(Calculs!$Q$2:$Q$12,$O1016)&gt;0,COUNTIF(Calculs!$S$2:$S$12,$E1016)&gt;0,COUNTIF(Calculs!$U$2:$U$12,$H1016)&gt;0),1,0)</f>
        <v>1</v>
      </c>
      <c r="U1016">
        <f t="shared" si="125"/>
        <v>56249.999999999993</v>
      </c>
      <c r="V1016">
        <f t="shared" si="126"/>
        <v>125</v>
      </c>
      <c r="W1016">
        <f t="shared" si="127"/>
        <v>19687.499999999996</v>
      </c>
    </row>
    <row r="1017" spans="1:23" ht="15.75" customHeight="1" x14ac:dyDescent="0.3">
      <c r="A1017" s="2" t="s">
        <v>13</v>
      </c>
      <c r="B1017" s="2">
        <v>1185732</v>
      </c>
      <c r="C1017" s="3">
        <v>44348</v>
      </c>
      <c r="D1017" s="12" t="str" cm="1">
        <f t="array" ref="D1017">_xlfn.SWITCH(WEEKDAY(C1017,2), 1, "Lundi", 2, "Mardi", 3, "Mercredi", 4, "Jeudi", 5, "Vendredi", 6, "Samedi", 7, "Dimanche", "Erreur")</f>
        <v>Mardi</v>
      </c>
      <c r="E1017" s="2" t="s">
        <v>35</v>
      </c>
      <c r="F1017" s="2" t="s">
        <v>56</v>
      </c>
      <c r="G1017" s="2" t="s">
        <v>57</v>
      </c>
      <c r="H1017" s="4" t="s">
        <v>22</v>
      </c>
      <c r="I1017" s="5">
        <v>35</v>
      </c>
      <c r="J1017" s="6">
        <v>200</v>
      </c>
      <c r="K1017" s="7">
        <v>70000</v>
      </c>
      <c r="L1017" s="7">
        <v>35000</v>
      </c>
      <c r="M1017" s="8">
        <v>0.5</v>
      </c>
      <c r="N1017" s="2" t="s">
        <v>23</v>
      </c>
      <c r="O1017">
        <f t="shared" si="120"/>
        <v>2021</v>
      </c>
      <c r="P1017">
        <f t="shared" si="121"/>
        <v>6</v>
      </c>
      <c r="Q1017" t="str">
        <f t="shared" si="122"/>
        <v>juin</v>
      </c>
      <c r="R1017" t="str">
        <f t="shared" si="123"/>
        <v>Nebraska</v>
      </c>
      <c r="S1017" t="str">
        <f t="shared" si="124"/>
        <v>2021-06</v>
      </c>
      <c r="T1017">
        <f>IF(AND(COUNTIF(Calculs!$Q$2:$Q$12,$O1017)&gt;0,COUNTIF(Calculs!$S$2:$S$12,$E1017)&gt;0,COUNTIF(Calculs!$U$2:$U$12,$H1017)&gt;0),1,0)</f>
        <v>1</v>
      </c>
      <c r="U1017">
        <f t="shared" si="125"/>
        <v>70000</v>
      </c>
      <c r="V1017">
        <f t="shared" si="126"/>
        <v>200</v>
      </c>
      <c r="W1017">
        <f t="shared" si="127"/>
        <v>35000</v>
      </c>
    </row>
    <row r="1018" spans="1:23" ht="15.75" customHeight="1" x14ac:dyDescent="0.3">
      <c r="A1018" s="2" t="s">
        <v>13</v>
      </c>
      <c r="B1018" s="2">
        <v>1185732</v>
      </c>
      <c r="C1018" s="3">
        <v>44349</v>
      </c>
      <c r="D1018" s="12" t="str" cm="1">
        <f t="array" ref="D1018">_xlfn.SWITCH(WEEKDAY(C1018,2), 1, "Lundi", 2, "Mardi", 3, "Mercredi", 4, "Jeudi", 5, "Vendredi", 6, "Samedi", 7, "Dimanche", "Erreur")</f>
        <v>Mercredi</v>
      </c>
      <c r="E1018" s="2" t="s">
        <v>35</v>
      </c>
      <c r="F1018" s="2" t="s">
        <v>56</v>
      </c>
      <c r="G1018" s="2" t="s">
        <v>57</v>
      </c>
      <c r="H1018" s="4" t="s">
        <v>16</v>
      </c>
      <c r="I1018" s="5">
        <v>40</v>
      </c>
      <c r="J1018" s="6">
        <v>420</v>
      </c>
      <c r="K1018" s="7">
        <v>168000</v>
      </c>
      <c r="L1018" s="7">
        <v>67200</v>
      </c>
      <c r="M1018" s="8">
        <v>0.4</v>
      </c>
      <c r="N1018" s="2" t="s">
        <v>23</v>
      </c>
      <c r="O1018">
        <f t="shared" si="120"/>
        <v>2021</v>
      </c>
      <c r="P1018">
        <f t="shared" si="121"/>
        <v>6</v>
      </c>
      <c r="Q1018" t="str">
        <f t="shared" si="122"/>
        <v>juin</v>
      </c>
      <c r="R1018" t="str">
        <f t="shared" si="123"/>
        <v>Nebraska</v>
      </c>
      <c r="S1018" t="str">
        <f t="shared" si="124"/>
        <v>2021-06</v>
      </c>
      <c r="T1018">
        <f>IF(AND(COUNTIF(Calculs!$Q$2:$Q$12,$O1018)&gt;0,COUNTIF(Calculs!$S$2:$S$12,$E1018)&gt;0,COUNTIF(Calculs!$U$2:$U$12,$H1018)&gt;0),1,0)</f>
        <v>1</v>
      </c>
      <c r="U1018">
        <f t="shared" si="125"/>
        <v>168000</v>
      </c>
      <c r="V1018">
        <f t="shared" si="126"/>
        <v>420</v>
      </c>
      <c r="W1018">
        <f t="shared" si="127"/>
        <v>67200</v>
      </c>
    </row>
    <row r="1019" spans="1:23" ht="15.75" customHeight="1" x14ac:dyDescent="0.3">
      <c r="A1019" s="2" t="s">
        <v>13</v>
      </c>
      <c r="B1019" s="2">
        <v>1185732</v>
      </c>
      <c r="C1019" s="3">
        <v>44350</v>
      </c>
      <c r="D1019" s="12" t="str" cm="1">
        <f t="array" ref="D1019">_xlfn.SWITCH(WEEKDAY(C1019,2), 1, "Lundi", 2, "Mardi", 3, "Mercredi", 4, "Jeudi", 5, "Vendredi", 6, "Samedi", 7, "Dimanche", "Erreur")</f>
        <v>Jeudi</v>
      </c>
      <c r="E1019" s="2" t="s">
        <v>35</v>
      </c>
      <c r="F1019" s="2" t="s">
        <v>56</v>
      </c>
      <c r="G1019" s="2" t="s">
        <v>57</v>
      </c>
      <c r="H1019" s="4" t="s">
        <v>18</v>
      </c>
      <c r="I1019" s="5">
        <v>40</v>
      </c>
      <c r="J1019" s="6">
        <v>100</v>
      </c>
      <c r="K1019" s="7">
        <v>40000</v>
      </c>
      <c r="L1019" s="7">
        <v>14000</v>
      </c>
      <c r="M1019" s="8">
        <v>0.35</v>
      </c>
      <c r="N1019" s="2" t="s">
        <v>23</v>
      </c>
      <c r="O1019">
        <f t="shared" si="120"/>
        <v>2021</v>
      </c>
      <c r="P1019">
        <f t="shared" si="121"/>
        <v>6</v>
      </c>
      <c r="Q1019" t="str">
        <f t="shared" si="122"/>
        <v>juin</v>
      </c>
      <c r="R1019" t="str">
        <f t="shared" si="123"/>
        <v>Nebraska</v>
      </c>
      <c r="S1019" t="str">
        <f t="shared" si="124"/>
        <v>2021-06</v>
      </c>
      <c r="T1019">
        <f>IF(AND(COUNTIF(Calculs!$Q$2:$Q$12,$O1019)&gt;0,COUNTIF(Calculs!$S$2:$S$12,$E1019)&gt;0,COUNTIF(Calculs!$U$2:$U$12,$H1019)&gt;0),1,0)</f>
        <v>1</v>
      </c>
      <c r="U1019">
        <f t="shared" si="125"/>
        <v>40000</v>
      </c>
      <c r="V1019">
        <f t="shared" si="126"/>
        <v>100</v>
      </c>
      <c r="W1019">
        <f t="shared" si="127"/>
        <v>14000</v>
      </c>
    </row>
    <row r="1020" spans="1:23" ht="15.75" customHeight="1" x14ac:dyDescent="0.3">
      <c r="A1020" s="2" t="s">
        <v>13</v>
      </c>
      <c r="B1020" s="2">
        <v>1185732</v>
      </c>
      <c r="C1020" s="3">
        <v>44351</v>
      </c>
      <c r="D1020" s="12" t="str" cm="1">
        <f t="array" ref="D1020">_xlfn.SWITCH(WEEKDAY(C1020,2), 1, "Lundi", 2, "Mardi", 3, "Mercredi", 4, "Jeudi", 5, "Vendredi", 6, "Samedi", 7, "Dimanche", "Erreur")</f>
        <v>Vendredi</v>
      </c>
      <c r="E1020" s="2" t="s">
        <v>35</v>
      </c>
      <c r="F1020" s="2" t="s">
        <v>56</v>
      </c>
      <c r="G1020" s="2" t="s">
        <v>57</v>
      </c>
      <c r="H1020" s="4" t="s">
        <v>19</v>
      </c>
      <c r="I1020" s="5">
        <v>30.000000000000004</v>
      </c>
      <c r="J1020" s="6">
        <v>150</v>
      </c>
      <c r="K1020" s="7">
        <v>45000.000000000007</v>
      </c>
      <c r="L1020" s="7">
        <v>15750.000000000002</v>
      </c>
      <c r="M1020" s="8">
        <v>0.35</v>
      </c>
      <c r="N1020" s="2" t="s">
        <v>23</v>
      </c>
      <c r="O1020">
        <f t="shared" si="120"/>
        <v>2021</v>
      </c>
      <c r="P1020">
        <f t="shared" si="121"/>
        <v>6</v>
      </c>
      <c r="Q1020" t="str">
        <f t="shared" si="122"/>
        <v>juin</v>
      </c>
      <c r="R1020" t="str">
        <f t="shared" si="123"/>
        <v>Nebraska</v>
      </c>
      <c r="S1020" t="str">
        <f t="shared" si="124"/>
        <v>2021-06</v>
      </c>
      <c r="T1020">
        <f>IF(AND(COUNTIF(Calculs!$Q$2:$Q$12,$O1020)&gt;0,COUNTIF(Calculs!$S$2:$S$12,$E1020)&gt;0,COUNTIF(Calculs!$U$2:$U$12,$H1020)&gt;0),1,0)</f>
        <v>1</v>
      </c>
      <c r="U1020">
        <f t="shared" si="125"/>
        <v>45000.000000000007</v>
      </c>
      <c r="V1020">
        <f t="shared" si="126"/>
        <v>150</v>
      </c>
      <c r="W1020">
        <f t="shared" si="127"/>
        <v>15750.000000000002</v>
      </c>
    </row>
    <row r="1021" spans="1:23" ht="15.75" customHeight="1" x14ac:dyDescent="0.3">
      <c r="A1021" s="2" t="s">
        <v>13</v>
      </c>
      <c r="B1021" s="2">
        <v>1185732</v>
      </c>
      <c r="C1021" s="3">
        <v>44352</v>
      </c>
      <c r="D1021" s="12" t="str" cm="1">
        <f t="array" ref="D1021">_xlfn.SWITCH(WEEKDAY(C1021,2), 1, "Lundi", 2, "Mardi", 3, "Mercredi", 4, "Jeudi", 5, "Vendredi", 6, "Samedi", 7, "Dimanche", "Erreur")</f>
        <v>Samedi</v>
      </c>
      <c r="E1021" s="2" t="s">
        <v>35</v>
      </c>
      <c r="F1021" s="2" t="s">
        <v>56</v>
      </c>
      <c r="G1021" s="2" t="s">
        <v>57</v>
      </c>
      <c r="H1021" s="4" t="s">
        <v>20</v>
      </c>
      <c r="I1021" s="5">
        <v>35</v>
      </c>
      <c r="J1021" s="6">
        <v>0</v>
      </c>
      <c r="K1021" s="7">
        <v>0</v>
      </c>
      <c r="L1021" s="7">
        <v>0</v>
      </c>
      <c r="M1021" s="8">
        <v>0.4</v>
      </c>
      <c r="N1021" s="2" t="s">
        <v>23</v>
      </c>
      <c r="O1021">
        <f t="shared" si="120"/>
        <v>2021</v>
      </c>
      <c r="P1021">
        <f t="shared" si="121"/>
        <v>6</v>
      </c>
      <c r="Q1021" t="str">
        <f t="shared" si="122"/>
        <v>juin</v>
      </c>
      <c r="R1021" t="str">
        <f t="shared" si="123"/>
        <v>Nebraska</v>
      </c>
      <c r="S1021" t="str">
        <f t="shared" si="124"/>
        <v>2021-06</v>
      </c>
      <c r="T1021">
        <f>IF(AND(COUNTIF(Calculs!$Q$2:$Q$12,$O1021)&gt;0,COUNTIF(Calculs!$S$2:$S$12,$E1021)&gt;0,COUNTIF(Calculs!$U$2:$U$12,$H1021)&gt;0),1,0)</f>
        <v>1</v>
      </c>
      <c r="U1021">
        <f t="shared" si="125"/>
        <v>0</v>
      </c>
      <c r="V1021">
        <f t="shared" si="126"/>
        <v>0</v>
      </c>
      <c r="W1021">
        <f t="shared" si="127"/>
        <v>0</v>
      </c>
    </row>
    <row r="1022" spans="1:23" ht="15.75" customHeight="1" x14ac:dyDescent="0.3">
      <c r="A1022" s="2" t="s">
        <v>13</v>
      </c>
      <c r="B1022" s="2">
        <v>1185732</v>
      </c>
      <c r="C1022" s="3">
        <v>44353</v>
      </c>
      <c r="D1022" s="12" t="str" cm="1">
        <f t="array" ref="D1022">_xlfn.SWITCH(WEEKDAY(C1022,2), 1, "Lundi", 2, "Mardi", 3, "Mercredi", 4, "Jeudi", 5, "Vendredi", 6, "Samedi", 7, "Dimanche", "Erreur")</f>
        <v>Dimanche</v>
      </c>
      <c r="E1022" s="2" t="s">
        <v>35</v>
      </c>
      <c r="F1022" s="2" t="s">
        <v>56</v>
      </c>
      <c r="G1022" s="2" t="s">
        <v>57</v>
      </c>
      <c r="H1022" s="4" t="s">
        <v>21</v>
      </c>
      <c r="I1022" s="5">
        <v>50</v>
      </c>
      <c r="J1022" s="6">
        <v>50</v>
      </c>
      <c r="K1022" s="7">
        <v>25000</v>
      </c>
      <c r="L1022" s="7">
        <v>8750</v>
      </c>
      <c r="M1022" s="8">
        <v>0.35</v>
      </c>
      <c r="N1022" s="2" t="s">
        <v>23</v>
      </c>
      <c r="O1022">
        <f t="shared" si="120"/>
        <v>2021</v>
      </c>
      <c r="P1022">
        <f t="shared" si="121"/>
        <v>6</v>
      </c>
      <c r="Q1022" t="str">
        <f t="shared" si="122"/>
        <v>juin</v>
      </c>
      <c r="R1022" t="str">
        <f t="shared" si="123"/>
        <v>Nebraska</v>
      </c>
      <c r="S1022" t="str">
        <f t="shared" si="124"/>
        <v>2021-06</v>
      </c>
      <c r="T1022">
        <f>IF(AND(COUNTIF(Calculs!$Q$2:$Q$12,$O1022)&gt;0,COUNTIF(Calculs!$S$2:$S$12,$E1022)&gt;0,COUNTIF(Calculs!$U$2:$U$12,$H1022)&gt;0),1,0)</f>
        <v>1</v>
      </c>
      <c r="U1022">
        <f t="shared" si="125"/>
        <v>25000</v>
      </c>
      <c r="V1022">
        <f t="shared" si="126"/>
        <v>50</v>
      </c>
      <c r="W1022">
        <f t="shared" si="127"/>
        <v>8750</v>
      </c>
    </row>
    <row r="1023" spans="1:23" ht="15.75" customHeight="1" x14ac:dyDescent="0.3">
      <c r="A1023" s="2" t="s">
        <v>13</v>
      </c>
      <c r="B1023" s="2">
        <v>1185732</v>
      </c>
      <c r="C1023" s="3">
        <v>44354</v>
      </c>
      <c r="D1023" s="12" t="str" cm="1">
        <f t="array" ref="D1023">_xlfn.SWITCH(WEEKDAY(C1023,2), 1, "Lundi", 2, "Mardi", 3, "Mercredi", 4, "Jeudi", 5, "Vendredi", 6, "Samedi", 7, "Dimanche", "Erreur")</f>
        <v>Lundi</v>
      </c>
      <c r="E1023" s="2" t="s">
        <v>35</v>
      </c>
      <c r="F1023" s="2" t="s">
        <v>56</v>
      </c>
      <c r="G1023" s="2" t="s">
        <v>57</v>
      </c>
      <c r="H1023" s="4" t="s">
        <v>22</v>
      </c>
      <c r="I1023" s="5">
        <v>40</v>
      </c>
      <c r="J1023" s="6">
        <v>150</v>
      </c>
      <c r="K1023" s="7">
        <v>60000</v>
      </c>
      <c r="L1023" s="7">
        <v>30000</v>
      </c>
      <c r="M1023" s="8">
        <v>0.5</v>
      </c>
      <c r="N1023" s="2" t="s">
        <v>23</v>
      </c>
      <c r="O1023">
        <f t="shared" si="120"/>
        <v>2021</v>
      </c>
      <c r="P1023">
        <f t="shared" si="121"/>
        <v>6</v>
      </c>
      <c r="Q1023" t="str">
        <f t="shared" si="122"/>
        <v>juin</v>
      </c>
      <c r="R1023" t="str">
        <f t="shared" si="123"/>
        <v>Nebraska</v>
      </c>
      <c r="S1023" t="str">
        <f t="shared" si="124"/>
        <v>2021-06</v>
      </c>
      <c r="T1023">
        <f>IF(AND(COUNTIF(Calculs!$Q$2:$Q$12,$O1023)&gt;0,COUNTIF(Calculs!$S$2:$S$12,$E1023)&gt;0,COUNTIF(Calculs!$U$2:$U$12,$H1023)&gt;0),1,0)</f>
        <v>1</v>
      </c>
      <c r="U1023">
        <f t="shared" si="125"/>
        <v>60000</v>
      </c>
      <c r="V1023">
        <f t="shared" si="126"/>
        <v>150</v>
      </c>
      <c r="W1023">
        <f t="shared" si="127"/>
        <v>30000</v>
      </c>
    </row>
    <row r="1024" spans="1:23" ht="15.75" customHeight="1" x14ac:dyDescent="0.3">
      <c r="A1024" s="2" t="s">
        <v>13</v>
      </c>
      <c r="B1024" s="2">
        <v>1185732</v>
      </c>
      <c r="C1024" s="3">
        <v>44355</v>
      </c>
      <c r="D1024" s="12" t="str" cm="1">
        <f t="array" ref="D1024">_xlfn.SWITCH(WEEKDAY(C1024,2), 1, "Lundi", 2, "Mardi", 3, "Mercredi", 4, "Jeudi", 5, "Vendredi", 6, "Samedi", 7, "Dimanche", "Erreur")</f>
        <v>Mardi</v>
      </c>
      <c r="E1024" s="2" t="s">
        <v>35</v>
      </c>
      <c r="F1024" s="2" t="s">
        <v>56</v>
      </c>
      <c r="G1024" s="2" t="s">
        <v>57</v>
      </c>
      <c r="H1024" s="4" t="s">
        <v>16</v>
      </c>
      <c r="I1024" s="5">
        <v>40</v>
      </c>
      <c r="J1024" s="6">
        <v>375</v>
      </c>
      <c r="K1024" s="7">
        <v>150000</v>
      </c>
      <c r="L1024" s="7">
        <v>60000</v>
      </c>
      <c r="M1024" s="8">
        <v>0.4</v>
      </c>
      <c r="N1024" s="2" t="s">
        <v>23</v>
      </c>
      <c r="O1024">
        <f t="shared" si="120"/>
        <v>2021</v>
      </c>
      <c r="P1024">
        <f t="shared" si="121"/>
        <v>6</v>
      </c>
      <c r="Q1024" t="str">
        <f t="shared" si="122"/>
        <v>juin</v>
      </c>
      <c r="R1024" t="str">
        <f t="shared" si="123"/>
        <v>Nebraska</v>
      </c>
      <c r="S1024" t="str">
        <f t="shared" si="124"/>
        <v>2021-06</v>
      </c>
      <c r="T1024">
        <f>IF(AND(COUNTIF(Calculs!$Q$2:$Q$12,$O1024)&gt;0,COUNTIF(Calculs!$S$2:$S$12,$E1024)&gt;0,COUNTIF(Calculs!$U$2:$U$12,$H1024)&gt;0),1,0)</f>
        <v>1</v>
      </c>
      <c r="U1024">
        <f t="shared" si="125"/>
        <v>150000</v>
      </c>
      <c r="V1024">
        <f t="shared" si="126"/>
        <v>375</v>
      </c>
      <c r="W1024">
        <f t="shared" si="127"/>
        <v>60000</v>
      </c>
    </row>
    <row r="1025" spans="1:23" ht="15.75" customHeight="1" x14ac:dyDescent="0.3">
      <c r="A1025" s="2" t="s">
        <v>13</v>
      </c>
      <c r="B1025" s="2">
        <v>1185732</v>
      </c>
      <c r="C1025" s="3">
        <v>44356</v>
      </c>
      <c r="D1025" s="12" t="str" cm="1">
        <f t="array" ref="D1025">_xlfn.SWITCH(WEEKDAY(C1025,2), 1, "Lundi", 2, "Mardi", 3, "Mercredi", 4, "Jeudi", 5, "Vendredi", 6, "Samedi", 7, "Dimanche", "Erreur")</f>
        <v>Mercredi</v>
      </c>
      <c r="E1025" s="2" t="s">
        <v>35</v>
      </c>
      <c r="F1025" s="2" t="s">
        <v>56</v>
      </c>
      <c r="G1025" s="2" t="s">
        <v>57</v>
      </c>
      <c r="H1025" s="4" t="s">
        <v>18</v>
      </c>
      <c r="I1025" s="5">
        <v>35</v>
      </c>
      <c r="J1025" s="6">
        <v>75</v>
      </c>
      <c r="K1025" s="7">
        <v>26250</v>
      </c>
      <c r="L1025" s="7">
        <v>9187.5</v>
      </c>
      <c r="M1025" s="8">
        <v>0.35</v>
      </c>
      <c r="N1025" s="2" t="s">
        <v>23</v>
      </c>
      <c r="O1025">
        <f t="shared" si="120"/>
        <v>2021</v>
      </c>
      <c r="P1025">
        <f t="shared" si="121"/>
        <v>6</v>
      </c>
      <c r="Q1025" t="str">
        <f t="shared" si="122"/>
        <v>juin</v>
      </c>
      <c r="R1025" t="str">
        <f t="shared" si="123"/>
        <v>Nebraska</v>
      </c>
      <c r="S1025" t="str">
        <f t="shared" si="124"/>
        <v>2021-06</v>
      </c>
      <c r="T1025">
        <f>IF(AND(COUNTIF(Calculs!$Q$2:$Q$12,$O1025)&gt;0,COUNTIF(Calculs!$S$2:$S$12,$E1025)&gt;0,COUNTIF(Calculs!$U$2:$U$12,$H1025)&gt;0),1,0)</f>
        <v>1</v>
      </c>
      <c r="U1025">
        <f t="shared" si="125"/>
        <v>26250</v>
      </c>
      <c r="V1025">
        <f t="shared" si="126"/>
        <v>75</v>
      </c>
      <c r="W1025">
        <f t="shared" si="127"/>
        <v>9187.5</v>
      </c>
    </row>
    <row r="1026" spans="1:23" ht="15.75" customHeight="1" x14ac:dyDescent="0.3">
      <c r="A1026" s="2" t="s">
        <v>13</v>
      </c>
      <c r="B1026" s="2">
        <v>1185732</v>
      </c>
      <c r="C1026" s="3">
        <v>44357</v>
      </c>
      <c r="D1026" s="12" t="str" cm="1">
        <f t="array" ref="D1026">_xlfn.SWITCH(WEEKDAY(C1026,2), 1, "Lundi", 2, "Mardi", 3, "Mercredi", 4, "Jeudi", 5, "Vendredi", 6, "Samedi", 7, "Dimanche", "Erreur")</f>
        <v>Jeudi</v>
      </c>
      <c r="E1026" s="2" t="s">
        <v>35</v>
      </c>
      <c r="F1026" s="2" t="s">
        <v>56</v>
      </c>
      <c r="G1026" s="2" t="s">
        <v>57</v>
      </c>
      <c r="H1026" s="4" t="s">
        <v>19</v>
      </c>
      <c r="I1026" s="5">
        <v>25.000000000000007</v>
      </c>
      <c r="J1026" s="6">
        <v>75</v>
      </c>
      <c r="K1026" s="7">
        <v>18750.000000000004</v>
      </c>
      <c r="L1026" s="7">
        <v>6562.5000000000009</v>
      </c>
      <c r="M1026" s="8">
        <v>0.35</v>
      </c>
      <c r="N1026" s="2" t="s">
        <v>23</v>
      </c>
      <c r="O1026">
        <f t="shared" si="120"/>
        <v>2021</v>
      </c>
      <c r="P1026">
        <f t="shared" si="121"/>
        <v>6</v>
      </c>
      <c r="Q1026" t="str">
        <f t="shared" si="122"/>
        <v>juin</v>
      </c>
      <c r="R1026" t="str">
        <f t="shared" si="123"/>
        <v>Nebraska</v>
      </c>
      <c r="S1026" t="str">
        <f t="shared" si="124"/>
        <v>2021-06</v>
      </c>
      <c r="T1026">
        <f>IF(AND(COUNTIF(Calculs!$Q$2:$Q$12,$O1026)&gt;0,COUNTIF(Calculs!$S$2:$S$12,$E1026)&gt;0,COUNTIF(Calculs!$U$2:$U$12,$H1026)&gt;0),1,0)</f>
        <v>1</v>
      </c>
      <c r="U1026">
        <f t="shared" si="125"/>
        <v>18750.000000000004</v>
      </c>
      <c r="V1026">
        <f t="shared" si="126"/>
        <v>75</v>
      </c>
      <c r="W1026">
        <f t="shared" si="127"/>
        <v>6562.5000000000009</v>
      </c>
    </row>
    <row r="1027" spans="1:23" ht="15.75" customHeight="1" x14ac:dyDescent="0.3">
      <c r="A1027" s="2" t="s">
        <v>13</v>
      </c>
      <c r="B1027" s="2">
        <v>1185732</v>
      </c>
      <c r="C1027" s="3">
        <v>44358</v>
      </c>
      <c r="D1027" s="12" t="str" cm="1">
        <f t="array" ref="D1027">_xlfn.SWITCH(WEEKDAY(C1027,2), 1, "Lundi", 2, "Mardi", 3, "Mercredi", 4, "Jeudi", 5, "Vendredi", 6, "Samedi", 7, "Dimanche", "Erreur")</f>
        <v>Vendredi</v>
      </c>
      <c r="E1027" s="2" t="s">
        <v>35</v>
      </c>
      <c r="F1027" s="2" t="s">
        <v>56</v>
      </c>
      <c r="G1027" s="2" t="s">
        <v>57</v>
      </c>
      <c r="H1027" s="4" t="s">
        <v>20</v>
      </c>
      <c r="I1027" s="5">
        <v>30</v>
      </c>
      <c r="J1027" s="6">
        <v>0</v>
      </c>
      <c r="K1027" s="7">
        <v>0</v>
      </c>
      <c r="L1027" s="7">
        <v>0</v>
      </c>
      <c r="M1027" s="8">
        <v>0.4</v>
      </c>
      <c r="N1027" s="2" t="s">
        <v>23</v>
      </c>
      <c r="O1027">
        <f t="shared" ref="O1027:O1090" si="128">YEAR($C1027)</f>
        <v>2021</v>
      </c>
      <c r="P1027">
        <f t="shared" ref="P1027:P1090" si="129">MONTH($C1027)</f>
        <v>6</v>
      </c>
      <c r="Q1027" t="str">
        <f t="shared" ref="Q1027:Q1090" si="130">TEXT($C1027,"mmm")</f>
        <v>juin</v>
      </c>
      <c r="R1027" t="str">
        <f t="shared" ref="R1027:R1090" si="131">SUBSTITUTE(SUBSTITUTE($F1027,"Sud ","South "),"Ouest ","West ")</f>
        <v>Nebraska</v>
      </c>
      <c r="S1027" t="str">
        <f t="shared" ref="S1027:S1090" si="132">TEXT($C1027,"aaaa-mm")</f>
        <v>2021-06</v>
      </c>
      <c r="T1027">
        <f>IF(AND(COUNTIF(Calculs!$Q$2:$Q$12,$O1027)&gt;0,COUNTIF(Calculs!$S$2:$S$12,$E1027)&gt;0,COUNTIF(Calculs!$U$2:$U$12,$H1027)&gt;0),1,0)</f>
        <v>1</v>
      </c>
      <c r="U1027">
        <f t="shared" ref="U1027:U1090" si="133">$K1027*$T1027</f>
        <v>0</v>
      </c>
      <c r="V1027">
        <f t="shared" ref="V1027:V1090" si="134">$J1027*$T1027</f>
        <v>0</v>
      </c>
      <c r="W1027">
        <f t="shared" ref="W1027:W1090" si="135">$L1027*$T1027</f>
        <v>0</v>
      </c>
    </row>
    <row r="1028" spans="1:23" ht="15.75" customHeight="1" x14ac:dyDescent="0.3">
      <c r="A1028" s="2" t="s">
        <v>13</v>
      </c>
      <c r="B1028" s="2">
        <v>1185732</v>
      </c>
      <c r="C1028" s="3">
        <v>44359</v>
      </c>
      <c r="D1028" s="12" t="str" cm="1">
        <f t="array" ref="D1028">_xlfn.SWITCH(WEEKDAY(C1028,2), 1, "Lundi", 2, "Mardi", 3, "Mercredi", 4, "Jeudi", 5, "Vendredi", 6, "Samedi", 7, "Dimanche", "Erreur")</f>
        <v>Samedi</v>
      </c>
      <c r="E1028" s="2" t="s">
        <v>35</v>
      </c>
      <c r="F1028" s="2" t="s">
        <v>56</v>
      </c>
      <c r="G1028" s="2" t="s">
        <v>57</v>
      </c>
      <c r="H1028" s="4" t="s">
        <v>21</v>
      </c>
      <c r="I1028" s="5">
        <v>45</v>
      </c>
      <c r="J1028" s="6">
        <v>25</v>
      </c>
      <c r="K1028" s="7">
        <v>11250</v>
      </c>
      <c r="L1028" s="7">
        <v>3937.4999999999995</v>
      </c>
      <c r="M1028" s="8">
        <v>0.35</v>
      </c>
      <c r="N1028" s="2" t="s">
        <v>23</v>
      </c>
      <c r="O1028">
        <f t="shared" si="128"/>
        <v>2021</v>
      </c>
      <c r="P1028">
        <f t="shared" si="129"/>
        <v>6</v>
      </c>
      <c r="Q1028" t="str">
        <f t="shared" si="130"/>
        <v>juin</v>
      </c>
      <c r="R1028" t="str">
        <f t="shared" si="131"/>
        <v>Nebraska</v>
      </c>
      <c r="S1028" t="str">
        <f t="shared" si="132"/>
        <v>2021-06</v>
      </c>
      <c r="T1028">
        <f>IF(AND(COUNTIF(Calculs!$Q$2:$Q$12,$O1028)&gt;0,COUNTIF(Calculs!$S$2:$S$12,$E1028)&gt;0,COUNTIF(Calculs!$U$2:$U$12,$H1028)&gt;0),1,0)</f>
        <v>1</v>
      </c>
      <c r="U1028">
        <f t="shared" si="133"/>
        <v>11250</v>
      </c>
      <c r="V1028">
        <f t="shared" si="134"/>
        <v>25</v>
      </c>
      <c r="W1028">
        <f t="shared" si="135"/>
        <v>3937.4999999999995</v>
      </c>
    </row>
    <row r="1029" spans="1:23" ht="15.75" customHeight="1" x14ac:dyDescent="0.3">
      <c r="A1029" s="2" t="s">
        <v>13</v>
      </c>
      <c r="B1029" s="2">
        <v>1185732</v>
      </c>
      <c r="C1029" s="3">
        <v>44360</v>
      </c>
      <c r="D1029" s="12" t="str" cm="1">
        <f t="array" ref="D1029">_xlfn.SWITCH(WEEKDAY(C1029,2), 1, "Lundi", 2, "Mardi", 3, "Mercredi", 4, "Jeudi", 5, "Vendredi", 6, "Samedi", 7, "Dimanche", "Erreur")</f>
        <v>Dimanche</v>
      </c>
      <c r="E1029" s="2" t="s">
        <v>35</v>
      </c>
      <c r="F1029" s="2" t="s">
        <v>56</v>
      </c>
      <c r="G1029" s="2" t="s">
        <v>57</v>
      </c>
      <c r="H1029" s="4" t="s">
        <v>22</v>
      </c>
      <c r="I1029" s="5">
        <v>35</v>
      </c>
      <c r="J1029" s="6">
        <v>150</v>
      </c>
      <c r="K1029" s="7">
        <v>52500</v>
      </c>
      <c r="L1029" s="7">
        <v>26250</v>
      </c>
      <c r="M1029" s="8">
        <v>0.5</v>
      </c>
      <c r="N1029" s="2" t="s">
        <v>23</v>
      </c>
      <c r="O1029">
        <f t="shared" si="128"/>
        <v>2021</v>
      </c>
      <c r="P1029">
        <f t="shared" si="129"/>
        <v>6</v>
      </c>
      <c r="Q1029" t="str">
        <f t="shared" si="130"/>
        <v>juin</v>
      </c>
      <c r="R1029" t="str">
        <f t="shared" si="131"/>
        <v>Nebraska</v>
      </c>
      <c r="S1029" t="str">
        <f t="shared" si="132"/>
        <v>2021-06</v>
      </c>
      <c r="T1029">
        <f>IF(AND(COUNTIF(Calculs!$Q$2:$Q$12,$O1029)&gt;0,COUNTIF(Calculs!$S$2:$S$12,$E1029)&gt;0,COUNTIF(Calculs!$U$2:$U$12,$H1029)&gt;0),1,0)</f>
        <v>1</v>
      </c>
      <c r="U1029">
        <f t="shared" si="133"/>
        <v>52500</v>
      </c>
      <c r="V1029">
        <f t="shared" si="134"/>
        <v>150</v>
      </c>
      <c r="W1029">
        <f t="shared" si="135"/>
        <v>26250</v>
      </c>
    </row>
    <row r="1030" spans="1:23" ht="15.75" customHeight="1" x14ac:dyDescent="0.3">
      <c r="A1030" s="2" t="s">
        <v>13</v>
      </c>
      <c r="B1030" s="2">
        <v>1185732</v>
      </c>
      <c r="C1030" s="3">
        <v>44361</v>
      </c>
      <c r="D1030" s="12" t="str" cm="1">
        <f t="array" ref="D1030">_xlfn.SWITCH(WEEKDAY(C1030,2), 1, "Lundi", 2, "Mardi", 3, "Mercredi", 4, "Jeudi", 5, "Vendredi", 6, "Samedi", 7, "Dimanche", "Erreur")</f>
        <v>Lundi</v>
      </c>
      <c r="E1030" s="2" t="s">
        <v>35</v>
      </c>
      <c r="F1030" s="2" t="s">
        <v>56</v>
      </c>
      <c r="G1030" s="2" t="s">
        <v>57</v>
      </c>
      <c r="H1030" s="4" t="s">
        <v>16</v>
      </c>
      <c r="I1030" s="5">
        <v>45</v>
      </c>
      <c r="J1030" s="6">
        <v>420</v>
      </c>
      <c r="K1030" s="7">
        <v>189000</v>
      </c>
      <c r="L1030" s="7">
        <v>75600</v>
      </c>
      <c r="M1030" s="8">
        <v>0.4</v>
      </c>
      <c r="N1030" s="2" t="s">
        <v>23</v>
      </c>
      <c r="O1030">
        <f t="shared" si="128"/>
        <v>2021</v>
      </c>
      <c r="P1030">
        <f t="shared" si="129"/>
        <v>6</v>
      </c>
      <c r="Q1030" t="str">
        <f t="shared" si="130"/>
        <v>juin</v>
      </c>
      <c r="R1030" t="str">
        <f t="shared" si="131"/>
        <v>Nebraska</v>
      </c>
      <c r="S1030" t="str">
        <f t="shared" si="132"/>
        <v>2021-06</v>
      </c>
      <c r="T1030">
        <f>IF(AND(COUNTIF(Calculs!$Q$2:$Q$12,$O1030)&gt;0,COUNTIF(Calculs!$S$2:$S$12,$E1030)&gt;0,COUNTIF(Calculs!$U$2:$U$12,$H1030)&gt;0),1,0)</f>
        <v>1</v>
      </c>
      <c r="U1030">
        <f t="shared" si="133"/>
        <v>189000</v>
      </c>
      <c r="V1030">
        <f t="shared" si="134"/>
        <v>420</v>
      </c>
      <c r="W1030">
        <f t="shared" si="135"/>
        <v>75600</v>
      </c>
    </row>
    <row r="1031" spans="1:23" ht="15.75" customHeight="1" x14ac:dyDescent="0.3">
      <c r="A1031" s="2" t="s">
        <v>13</v>
      </c>
      <c r="B1031" s="2">
        <v>1185732</v>
      </c>
      <c r="C1031" s="3">
        <v>44362</v>
      </c>
      <c r="D1031" s="12" t="str" cm="1">
        <f t="array" ref="D1031">_xlfn.SWITCH(WEEKDAY(C1031,2), 1, "Lundi", 2, "Mardi", 3, "Mercredi", 4, "Jeudi", 5, "Vendredi", 6, "Samedi", 7, "Dimanche", "Erreur")</f>
        <v>Mardi</v>
      </c>
      <c r="E1031" s="2" t="s">
        <v>35</v>
      </c>
      <c r="F1031" s="2" t="s">
        <v>56</v>
      </c>
      <c r="G1031" s="2" t="s">
        <v>57</v>
      </c>
      <c r="H1031" s="4" t="s">
        <v>18</v>
      </c>
      <c r="I1031" s="5">
        <v>40.000000000000007</v>
      </c>
      <c r="J1031" s="6">
        <v>125</v>
      </c>
      <c r="K1031" s="7">
        <v>50000.000000000007</v>
      </c>
      <c r="L1031" s="7">
        <v>17500</v>
      </c>
      <c r="M1031" s="8">
        <v>0.35</v>
      </c>
      <c r="N1031" s="2" t="s">
        <v>23</v>
      </c>
      <c r="O1031">
        <f t="shared" si="128"/>
        <v>2021</v>
      </c>
      <c r="P1031">
        <f t="shared" si="129"/>
        <v>6</v>
      </c>
      <c r="Q1031" t="str">
        <f t="shared" si="130"/>
        <v>juin</v>
      </c>
      <c r="R1031" t="str">
        <f t="shared" si="131"/>
        <v>Nebraska</v>
      </c>
      <c r="S1031" t="str">
        <f t="shared" si="132"/>
        <v>2021-06</v>
      </c>
      <c r="T1031">
        <f>IF(AND(COUNTIF(Calculs!$Q$2:$Q$12,$O1031)&gt;0,COUNTIF(Calculs!$S$2:$S$12,$E1031)&gt;0,COUNTIF(Calculs!$U$2:$U$12,$H1031)&gt;0),1,0)</f>
        <v>1</v>
      </c>
      <c r="U1031">
        <f t="shared" si="133"/>
        <v>50000.000000000007</v>
      </c>
      <c r="V1031">
        <f t="shared" si="134"/>
        <v>125</v>
      </c>
      <c r="W1031">
        <f t="shared" si="135"/>
        <v>17500</v>
      </c>
    </row>
    <row r="1032" spans="1:23" ht="15.75" customHeight="1" x14ac:dyDescent="0.3">
      <c r="A1032" s="2" t="s">
        <v>13</v>
      </c>
      <c r="B1032" s="2">
        <v>1185732</v>
      </c>
      <c r="C1032" s="3">
        <v>44363</v>
      </c>
      <c r="D1032" s="12" t="str" cm="1">
        <f t="array" ref="D1032">_xlfn.SWITCH(WEEKDAY(C1032,2), 1, "Lundi", 2, "Mardi", 3, "Mercredi", 4, "Jeudi", 5, "Vendredi", 6, "Samedi", 7, "Dimanche", "Erreur")</f>
        <v>Mercredi</v>
      </c>
      <c r="E1032" s="2" t="s">
        <v>35</v>
      </c>
      <c r="F1032" s="2" t="s">
        <v>56</v>
      </c>
      <c r="G1032" s="2" t="s">
        <v>57</v>
      </c>
      <c r="H1032" s="4" t="s">
        <v>19</v>
      </c>
      <c r="I1032" s="5">
        <v>35</v>
      </c>
      <c r="J1032" s="6">
        <v>100</v>
      </c>
      <c r="K1032" s="7">
        <v>35000</v>
      </c>
      <c r="L1032" s="7">
        <v>12250</v>
      </c>
      <c r="M1032" s="8">
        <v>0.35</v>
      </c>
      <c r="N1032" s="2" t="s">
        <v>23</v>
      </c>
      <c r="O1032">
        <f t="shared" si="128"/>
        <v>2021</v>
      </c>
      <c r="P1032">
        <f t="shared" si="129"/>
        <v>6</v>
      </c>
      <c r="Q1032" t="str">
        <f t="shared" si="130"/>
        <v>juin</v>
      </c>
      <c r="R1032" t="str">
        <f t="shared" si="131"/>
        <v>Nebraska</v>
      </c>
      <c r="S1032" t="str">
        <f t="shared" si="132"/>
        <v>2021-06</v>
      </c>
      <c r="T1032">
        <f>IF(AND(COUNTIF(Calculs!$Q$2:$Q$12,$O1032)&gt;0,COUNTIF(Calculs!$S$2:$S$12,$E1032)&gt;0,COUNTIF(Calculs!$U$2:$U$12,$H1032)&gt;0),1,0)</f>
        <v>1</v>
      </c>
      <c r="U1032">
        <f t="shared" si="133"/>
        <v>35000</v>
      </c>
      <c r="V1032">
        <f t="shared" si="134"/>
        <v>100</v>
      </c>
      <c r="W1032">
        <f t="shared" si="135"/>
        <v>12250</v>
      </c>
    </row>
    <row r="1033" spans="1:23" ht="15.75" customHeight="1" x14ac:dyDescent="0.3">
      <c r="A1033" s="2" t="s">
        <v>13</v>
      </c>
      <c r="B1033" s="2">
        <v>1185732</v>
      </c>
      <c r="C1033" s="3">
        <v>44364</v>
      </c>
      <c r="D1033" s="12" t="str" cm="1">
        <f t="array" ref="D1033">_xlfn.SWITCH(WEEKDAY(C1033,2), 1, "Lundi", 2, "Mardi", 3, "Mercredi", 4, "Jeudi", 5, "Vendredi", 6, "Samedi", 7, "Dimanche", "Erreur")</f>
        <v>Jeudi</v>
      </c>
      <c r="E1033" s="2" t="s">
        <v>35</v>
      </c>
      <c r="F1033" s="2" t="s">
        <v>56</v>
      </c>
      <c r="G1033" s="2" t="s">
        <v>57</v>
      </c>
      <c r="H1033" s="4" t="s">
        <v>20</v>
      </c>
      <c r="I1033" s="5">
        <v>35</v>
      </c>
      <c r="J1033" s="6">
        <v>25</v>
      </c>
      <c r="K1033" s="7">
        <v>8750</v>
      </c>
      <c r="L1033" s="7">
        <v>3500</v>
      </c>
      <c r="M1033" s="8">
        <v>0.4</v>
      </c>
      <c r="N1033" s="2" t="s">
        <v>23</v>
      </c>
      <c r="O1033">
        <f t="shared" si="128"/>
        <v>2021</v>
      </c>
      <c r="P1033">
        <f t="shared" si="129"/>
        <v>6</v>
      </c>
      <c r="Q1033" t="str">
        <f t="shared" si="130"/>
        <v>juin</v>
      </c>
      <c r="R1033" t="str">
        <f t="shared" si="131"/>
        <v>Nebraska</v>
      </c>
      <c r="S1033" t="str">
        <f t="shared" si="132"/>
        <v>2021-06</v>
      </c>
      <c r="T1033">
        <f>IF(AND(COUNTIF(Calculs!$Q$2:$Q$12,$O1033)&gt;0,COUNTIF(Calculs!$S$2:$S$12,$E1033)&gt;0,COUNTIF(Calculs!$U$2:$U$12,$H1033)&gt;0),1,0)</f>
        <v>1</v>
      </c>
      <c r="U1033">
        <f t="shared" si="133"/>
        <v>8750</v>
      </c>
      <c r="V1033">
        <f t="shared" si="134"/>
        <v>25</v>
      </c>
      <c r="W1033">
        <f t="shared" si="135"/>
        <v>3500</v>
      </c>
    </row>
    <row r="1034" spans="1:23" ht="15.75" customHeight="1" x14ac:dyDescent="0.3">
      <c r="A1034" s="2" t="s">
        <v>13</v>
      </c>
      <c r="B1034" s="2">
        <v>1185732</v>
      </c>
      <c r="C1034" s="3">
        <v>44365</v>
      </c>
      <c r="D1034" s="12" t="str" cm="1">
        <f t="array" ref="D1034">_xlfn.SWITCH(WEEKDAY(C1034,2), 1, "Lundi", 2, "Mardi", 3, "Mercredi", 4, "Jeudi", 5, "Vendredi", 6, "Samedi", 7, "Dimanche", "Erreur")</f>
        <v>Vendredi</v>
      </c>
      <c r="E1034" s="2" t="s">
        <v>35</v>
      </c>
      <c r="F1034" s="2" t="s">
        <v>56</v>
      </c>
      <c r="G1034" s="2" t="s">
        <v>57</v>
      </c>
      <c r="H1034" s="4" t="s">
        <v>21</v>
      </c>
      <c r="I1034" s="5">
        <v>49.999999999999993</v>
      </c>
      <c r="J1034" s="6">
        <v>50</v>
      </c>
      <c r="K1034" s="7">
        <v>24999.999999999996</v>
      </c>
      <c r="L1034" s="7">
        <v>8749.9999999999982</v>
      </c>
      <c r="M1034" s="8">
        <v>0.35</v>
      </c>
      <c r="N1034" s="2" t="s">
        <v>23</v>
      </c>
      <c r="O1034">
        <f t="shared" si="128"/>
        <v>2021</v>
      </c>
      <c r="P1034">
        <f t="shared" si="129"/>
        <v>6</v>
      </c>
      <c r="Q1034" t="str">
        <f t="shared" si="130"/>
        <v>juin</v>
      </c>
      <c r="R1034" t="str">
        <f t="shared" si="131"/>
        <v>Nebraska</v>
      </c>
      <c r="S1034" t="str">
        <f t="shared" si="132"/>
        <v>2021-06</v>
      </c>
      <c r="T1034">
        <f>IF(AND(COUNTIF(Calculs!$Q$2:$Q$12,$O1034)&gt;0,COUNTIF(Calculs!$S$2:$S$12,$E1034)&gt;0,COUNTIF(Calculs!$U$2:$U$12,$H1034)&gt;0),1,0)</f>
        <v>1</v>
      </c>
      <c r="U1034">
        <f t="shared" si="133"/>
        <v>24999.999999999996</v>
      </c>
      <c r="V1034">
        <f t="shared" si="134"/>
        <v>50</v>
      </c>
      <c r="W1034">
        <f t="shared" si="135"/>
        <v>8749.9999999999982</v>
      </c>
    </row>
    <row r="1035" spans="1:23" ht="15.75" customHeight="1" x14ac:dyDescent="0.3">
      <c r="A1035" s="2" t="s">
        <v>13</v>
      </c>
      <c r="B1035" s="2">
        <v>1185732</v>
      </c>
      <c r="C1035" s="3">
        <v>44366</v>
      </c>
      <c r="D1035" s="12" t="str" cm="1">
        <f t="array" ref="D1035">_xlfn.SWITCH(WEEKDAY(C1035,2), 1, "Lundi", 2, "Mardi", 3, "Mercredi", 4, "Jeudi", 5, "Vendredi", 6, "Samedi", 7, "Dimanche", "Erreur")</f>
        <v>Samedi</v>
      </c>
      <c r="E1035" s="2" t="s">
        <v>35</v>
      </c>
      <c r="F1035" s="2" t="s">
        <v>56</v>
      </c>
      <c r="G1035" s="2" t="s">
        <v>57</v>
      </c>
      <c r="H1035" s="4" t="s">
        <v>22</v>
      </c>
      <c r="I1035" s="5">
        <v>54.999999999999993</v>
      </c>
      <c r="J1035" s="6">
        <v>150</v>
      </c>
      <c r="K1035" s="7">
        <v>82499.999999999985</v>
      </c>
      <c r="L1035" s="7">
        <v>41249.999999999993</v>
      </c>
      <c r="M1035" s="8">
        <v>0.5</v>
      </c>
      <c r="N1035" s="2" t="s">
        <v>23</v>
      </c>
      <c r="O1035">
        <f t="shared" si="128"/>
        <v>2021</v>
      </c>
      <c r="P1035">
        <f t="shared" si="129"/>
        <v>6</v>
      </c>
      <c r="Q1035" t="str">
        <f t="shared" si="130"/>
        <v>juin</v>
      </c>
      <c r="R1035" t="str">
        <f t="shared" si="131"/>
        <v>Nebraska</v>
      </c>
      <c r="S1035" t="str">
        <f t="shared" si="132"/>
        <v>2021-06</v>
      </c>
      <c r="T1035">
        <f>IF(AND(COUNTIF(Calculs!$Q$2:$Q$12,$O1035)&gt;0,COUNTIF(Calculs!$S$2:$S$12,$E1035)&gt;0,COUNTIF(Calculs!$U$2:$U$12,$H1035)&gt;0),1,0)</f>
        <v>1</v>
      </c>
      <c r="U1035">
        <f t="shared" si="133"/>
        <v>82499.999999999985</v>
      </c>
      <c r="V1035">
        <f t="shared" si="134"/>
        <v>150</v>
      </c>
      <c r="W1035">
        <f t="shared" si="135"/>
        <v>41249.999999999993</v>
      </c>
    </row>
    <row r="1036" spans="1:23" ht="15.75" customHeight="1" x14ac:dyDescent="0.3">
      <c r="A1036" s="2" t="s">
        <v>13</v>
      </c>
      <c r="B1036" s="2">
        <v>1185732</v>
      </c>
      <c r="C1036" s="3">
        <v>44367</v>
      </c>
      <c r="D1036" s="12" t="str" cm="1">
        <f t="array" ref="D1036">_xlfn.SWITCH(WEEKDAY(C1036,2), 1, "Lundi", 2, "Mardi", 3, "Mercredi", 4, "Jeudi", 5, "Vendredi", 6, "Samedi", 7, "Dimanche", "Erreur")</f>
        <v>Dimanche</v>
      </c>
      <c r="E1036" s="2" t="s">
        <v>35</v>
      </c>
      <c r="F1036" s="2" t="s">
        <v>56</v>
      </c>
      <c r="G1036" s="2" t="s">
        <v>57</v>
      </c>
      <c r="H1036" s="4" t="s">
        <v>16</v>
      </c>
      <c r="I1036" s="5">
        <v>40</v>
      </c>
      <c r="J1036" s="6">
        <v>400</v>
      </c>
      <c r="K1036" s="7">
        <v>160000</v>
      </c>
      <c r="L1036" s="7">
        <v>64000</v>
      </c>
      <c r="M1036" s="8">
        <v>0.4</v>
      </c>
      <c r="N1036" s="2" t="s">
        <v>23</v>
      </c>
      <c r="O1036">
        <f t="shared" si="128"/>
        <v>2021</v>
      </c>
      <c r="P1036">
        <f t="shared" si="129"/>
        <v>6</v>
      </c>
      <c r="Q1036" t="str">
        <f t="shared" si="130"/>
        <v>juin</v>
      </c>
      <c r="R1036" t="str">
        <f t="shared" si="131"/>
        <v>Nebraska</v>
      </c>
      <c r="S1036" t="str">
        <f t="shared" si="132"/>
        <v>2021-06</v>
      </c>
      <c r="T1036">
        <f>IF(AND(COUNTIF(Calculs!$Q$2:$Q$12,$O1036)&gt;0,COUNTIF(Calculs!$S$2:$S$12,$E1036)&gt;0,COUNTIF(Calculs!$U$2:$U$12,$H1036)&gt;0),1,0)</f>
        <v>1</v>
      </c>
      <c r="U1036">
        <f t="shared" si="133"/>
        <v>160000</v>
      </c>
      <c r="V1036">
        <f t="shared" si="134"/>
        <v>400</v>
      </c>
      <c r="W1036">
        <f t="shared" si="135"/>
        <v>64000</v>
      </c>
    </row>
    <row r="1037" spans="1:23" ht="15.75" customHeight="1" x14ac:dyDescent="0.3">
      <c r="A1037" s="2" t="s">
        <v>13</v>
      </c>
      <c r="B1037" s="2">
        <v>1185732</v>
      </c>
      <c r="C1037" s="3">
        <v>44368</v>
      </c>
      <c r="D1037" s="12" t="str" cm="1">
        <f t="array" ref="D1037">_xlfn.SWITCH(WEEKDAY(C1037,2), 1, "Lundi", 2, "Mardi", 3, "Mercredi", 4, "Jeudi", 5, "Vendredi", 6, "Samedi", 7, "Dimanche", "Erreur")</f>
        <v>Lundi</v>
      </c>
      <c r="E1037" s="2" t="s">
        <v>35</v>
      </c>
      <c r="F1037" s="2" t="s">
        <v>56</v>
      </c>
      <c r="G1037" s="2" t="s">
        <v>57</v>
      </c>
      <c r="H1037" s="4" t="s">
        <v>18</v>
      </c>
      <c r="I1037" s="5">
        <v>35.000000000000007</v>
      </c>
      <c r="J1037" s="6">
        <v>150</v>
      </c>
      <c r="K1037" s="7">
        <v>52500.000000000007</v>
      </c>
      <c r="L1037" s="7">
        <v>18375</v>
      </c>
      <c r="M1037" s="8">
        <v>0.35</v>
      </c>
      <c r="N1037" s="2" t="s">
        <v>23</v>
      </c>
      <c r="O1037">
        <f t="shared" si="128"/>
        <v>2021</v>
      </c>
      <c r="P1037">
        <f t="shared" si="129"/>
        <v>6</v>
      </c>
      <c r="Q1037" t="str">
        <f t="shared" si="130"/>
        <v>juin</v>
      </c>
      <c r="R1037" t="str">
        <f t="shared" si="131"/>
        <v>Nebraska</v>
      </c>
      <c r="S1037" t="str">
        <f t="shared" si="132"/>
        <v>2021-06</v>
      </c>
      <c r="T1037">
        <f>IF(AND(COUNTIF(Calculs!$Q$2:$Q$12,$O1037)&gt;0,COUNTIF(Calculs!$S$2:$S$12,$E1037)&gt;0,COUNTIF(Calculs!$U$2:$U$12,$H1037)&gt;0),1,0)</f>
        <v>1</v>
      </c>
      <c r="U1037">
        <f t="shared" si="133"/>
        <v>52500.000000000007</v>
      </c>
      <c r="V1037">
        <f t="shared" si="134"/>
        <v>150</v>
      </c>
      <c r="W1037">
        <f t="shared" si="135"/>
        <v>18375</v>
      </c>
    </row>
    <row r="1038" spans="1:23" ht="15.75" customHeight="1" x14ac:dyDescent="0.3">
      <c r="A1038" s="2" t="s">
        <v>13</v>
      </c>
      <c r="B1038" s="2">
        <v>1185732</v>
      </c>
      <c r="C1038" s="3">
        <v>44369</v>
      </c>
      <c r="D1038" s="12" t="str" cm="1">
        <f t="array" ref="D1038">_xlfn.SWITCH(WEEKDAY(C1038,2), 1, "Lundi", 2, "Mardi", 3, "Mercredi", 4, "Jeudi", 5, "Vendredi", 6, "Samedi", 7, "Dimanche", "Erreur")</f>
        <v>Mardi</v>
      </c>
      <c r="E1038" s="2" t="s">
        <v>35</v>
      </c>
      <c r="F1038" s="2" t="s">
        <v>56</v>
      </c>
      <c r="G1038" s="2" t="s">
        <v>57</v>
      </c>
      <c r="H1038" s="4" t="s">
        <v>19</v>
      </c>
      <c r="I1038" s="5">
        <v>30.000000000000004</v>
      </c>
      <c r="J1038" s="6">
        <v>175</v>
      </c>
      <c r="K1038" s="7">
        <v>52500.000000000007</v>
      </c>
      <c r="L1038" s="7">
        <v>18375</v>
      </c>
      <c r="M1038" s="8">
        <v>0.35</v>
      </c>
      <c r="N1038" s="2" t="s">
        <v>23</v>
      </c>
      <c r="O1038">
        <f t="shared" si="128"/>
        <v>2021</v>
      </c>
      <c r="P1038">
        <f t="shared" si="129"/>
        <v>6</v>
      </c>
      <c r="Q1038" t="str">
        <f t="shared" si="130"/>
        <v>juin</v>
      </c>
      <c r="R1038" t="str">
        <f t="shared" si="131"/>
        <v>Nebraska</v>
      </c>
      <c r="S1038" t="str">
        <f t="shared" si="132"/>
        <v>2021-06</v>
      </c>
      <c r="T1038">
        <f>IF(AND(COUNTIF(Calculs!$Q$2:$Q$12,$O1038)&gt;0,COUNTIF(Calculs!$S$2:$S$12,$E1038)&gt;0,COUNTIF(Calculs!$U$2:$U$12,$H1038)&gt;0),1,0)</f>
        <v>1</v>
      </c>
      <c r="U1038">
        <f t="shared" si="133"/>
        <v>52500.000000000007</v>
      </c>
      <c r="V1038">
        <f t="shared" si="134"/>
        <v>175</v>
      </c>
      <c r="W1038">
        <f t="shared" si="135"/>
        <v>18375</v>
      </c>
    </row>
    <row r="1039" spans="1:23" ht="15.75" customHeight="1" x14ac:dyDescent="0.3">
      <c r="A1039" s="2" t="s">
        <v>13</v>
      </c>
      <c r="B1039" s="2">
        <v>1185732</v>
      </c>
      <c r="C1039" s="3">
        <v>44370</v>
      </c>
      <c r="D1039" s="12" t="str" cm="1">
        <f t="array" ref="D1039">_xlfn.SWITCH(WEEKDAY(C1039,2), 1, "Lundi", 2, "Mardi", 3, "Mercredi", 4, "Jeudi", 5, "Vendredi", 6, "Samedi", 7, "Dimanche", "Erreur")</f>
        <v>Mercredi</v>
      </c>
      <c r="E1039" s="2" t="s">
        <v>35</v>
      </c>
      <c r="F1039" s="2" t="s">
        <v>56</v>
      </c>
      <c r="G1039" s="2" t="s">
        <v>57</v>
      </c>
      <c r="H1039" s="4" t="s">
        <v>20</v>
      </c>
      <c r="I1039" s="5">
        <v>30.000000000000004</v>
      </c>
      <c r="J1039" s="6">
        <v>150</v>
      </c>
      <c r="K1039" s="7">
        <v>45000.000000000007</v>
      </c>
      <c r="L1039" s="7">
        <v>18000.000000000004</v>
      </c>
      <c r="M1039" s="8">
        <v>0.4</v>
      </c>
      <c r="N1039" s="2" t="s">
        <v>23</v>
      </c>
      <c r="O1039">
        <f t="shared" si="128"/>
        <v>2021</v>
      </c>
      <c r="P1039">
        <f t="shared" si="129"/>
        <v>6</v>
      </c>
      <c r="Q1039" t="str">
        <f t="shared" si="130"/>
        <v>juin</v>
      </c>
      <c r="R1039" t="str">
        <f t="shared" si="131"/>
        <v>Nebraska</v>
      </c>
      <c r="S1039" t="str">
        <f t="shared" si="132"/>
        <v>2021-06</v>
      </c>
      <c r="T1039">
        <f>IF(AND(COUNTIF(Calculs!$Q$2:$Q$12,$O1039)&gt;0,COUNTIF(Calculs!$S$2:$S$12,$E1039)&gt;0,COUNTIF(Calculs!$U$2:$U$12,$H1039)&gt;0),1,0)</f>
        <v>1</v>
      </c>
      <c r="U1039">
        <f t="shared" si="133"/>
        <v>45000.000000000007</v>
      </c>
      <c r="V1039">
        <f t="shared" si="134"/>
        <v>150</v>
      </c>
      <c r="W1039">
        <f t="shared" si="135"/>
        <v>18000.000000000004</v>
      </c>
    </row>
    <row r="1040" spans="1:23" ht="15.75" customHeight="1" x14ac:dyDescent="0.3">
      <c r="A1040" s="2" t="s">
        <v>13</v>
      </c>
      <c r="B1040" s="2">
        <v>1185732</v>
      </c>
      <c r="C1040" s="3">
        <v>44371</v>
      </c>
      <c r="D1040" s="12" t="str" cm="1">
        <f t="array" ref="D1040">_xlfn.SWITCH(WEEKDAY(C1040,2), 1, "Lundi", 2, "Mardi", 3, "Mercredi", 4, "Jeudi", 5, "Vendredi", 6, "Samedi", 7, "Dimanche", "Erreur")</f>
        <v>Jeudi</v>
      </c>
      <c r="E1040" s="2" t="s">
        <v>35</v>
      </c>
      <c r="F1040" s="2" t="s">
        <v>56</v>
      </c>
      <c r="G1040" s="2" t="s">
        <v>57</v>
      </c>
      <c r="H1040" s="4" t="s">
        <v>21</v>
      </c>
      <c r="I1040" s="5">
        <v>45</v>
      </c>
      <c r="J1040" s="6">
        <v>150</v>
      </c>
      <c r="K1040" s="7">
        <v>67500</v>
      </c>
      <c r="L1040" s="7">
        <v>23625</v>
      </c>
      <c r="M1040" s="8">
        <v>0.35</v>
      </c>
      <c r="N1040" s="2" t="s">
        <v>23</v>
      </c>
      <c r="O1040">
        <f t="shared" si="128"/>
        <v>2021</v>
      </c>
      <c r="P1040">
        <f t="shared" si="129"/>
        <v>6</v>
      </c>
      <c r="Q1040" t="str">
        <f t="shared" si="130"/>
        <v>juin</v>
      </c>
      <c r="R1040" t="str">
        <f t="shared" si="131"/>
        <v>Nebraska</v>
      </c>
      <c r="S1040" t="str">
        <f t="shared" si="132"/>
        <v>2021-06</v>
      </c>
      <c r="T1040">
        <f>IF(AND(COUNTIF(Calculs!$Q$2:$Q$12,$O1040)&gt;0,COUNTIF(Calculs!$S$2:$S$12,$E1040)&gt;0,COUNTIF(Calculs!$U$2:$U$12,$H1040)&gt;0),1,0)</f>
        <v>1</v>
      </c>
      <c r="U1040">
        <f t="shared" si="133"/>
        <v>67500</v>
      </c>
      <c r="V1040">
        <f t="shared" si="134"/>
        <v>150</v>
      </c>
      <c r="W1040">
        <f t="shared" si="135"/>
        <v>23625</v>
      </c>
    </row>
    <row r="1041" spans="1:23" ht="15.75" customHeight="1" x14ac:dyDescent="0.3">
      <c r="A1041" s="2" t="s">
        <v>13</v>
      </c>
      <c r="B1041" s="2">
        <v>1185732</v>
      </c>
      <c r="C1041" s="3">
        <v>44372</v>
      </c>
      <c r="D1041" s="12" t="str" cm="1">
        <f t="array" ref="D1041">_xlfn.SWITCH(WEEKDAY(C1041,2), 1, "Lundi", 2, "Mardi", 3, "Mercredi", 4, "Jeudi", 5, "Vendredi", 6, "Samedi", 7, "Dimanche", "Erreur")</f>
        <v>Vendredi</v>
      </c>
      <c r="E1041" s="2" t="s">
        <v>35</v>
      </c>
      <c r="F1041" s="2" t="s">
        <v>56</v>
      </c>
      <c r="G1041" s="2" t="s">
        <v>57</v>
      </c>
      <c r="H1041" s="4" t="s">
        <v>22</v>
      </c>
      <c r="I1041" s="5">
        <v>50</v>
      </c>
      <c r="J1041" s="6">
        <v>325</v>
      </c>
      <c r="K1041" s="7">
        <v>162500</v>
      </c>
      <c r="L1041" s="7">
        <v>81250</v>
      </c>
      <c r="M1041" s="8">
        <v>0.5</v>
      </c>
      <c r="N1041" s="2" t="s">
        <v>23</v>
      </c>
      <c r="O1041">
        <f t="shared" si="128"/>
        <v>2021</v>
      </c>
      <c r="P1041">
        <f t="shared" si="129"/>
        <v>6</v>
      </c>
      <c r="Q1041" t="str">
        <f t="shared" si="130"/>
        <v>juin</v>
      </c>
      <c r="R1041" t="str">
        <f t="shared" si="131"/>
        <v>Nebraska</v>
      </c>
      <c r="S1041" t="str">
        <f t="shared" si="132"/>
        <v>2021-06</v>
      </c>
      <c r="T1041">
        <f>IF(AND(COUNTIF(Calculs!$Q$2:$Q$12,$O1041)&gt;0,COUNTIF(Calculs!$S$2:$S$12,$E1041)&gt;0,COUNTIF(Calculs!$U$2:$U$12,$H1041)&gt;0),1,0)</f>
        <v>1</v>
      </c>
      <c r="U1041">
        <f t="shared" si="133"/>
        <v>162500</v>
      </c>
      <c r="V1041">
        <f t="shared" si="134"/>
        <v>325</v>
      </c>
      <c r="W1041">
        <f t="shared" si="135"/>
        <v>81250</v>
      </c>
    </row>
    <row r="1042" spans="1:23" ht="15.75" customHeight="1" x14ac:dyDescent="0.3">
      <c r="A1042" s="2" t="s">
        <v>13</v>
      </c>
      <c r="B1042" s="2">
        <v>1185732</v>
      </c>
      <c r="C1042" s="3">
        <v>44373</v>
      </c>
      <c r="D1042" s="12" t="str" cm="1">
        <f t="array" ref="D1042">_xlfn.SWITCH(WEEKDAY(C1042,2), 1, "Lundi", 2, "Mardi", 3, "Mercredi", 4, "Jeudi", 5, "Vendredi", 6, "Samedi", 7, "Dimanche", "Erreur")</f>
        <v>Samedi</v>
      </c>
      <c r="E1042" s="2" t="s">
        <v>35</v>
      </c>
      <c r="F1042" s="2" t="s">
        <v>56</v>
      </c>
      <c r="G1042" s="2" t="s">
        <v>57</v>
      </c>
      <c r="H1042" s="4" t="s">
        <v>16</v>
      </c>
      <c r="I1042" s="5">
        <v>45</v>
      </c>
      <c r="J1042" s="6">
        <v>550</v>
      </c>
      <c r="K1042" s="7">
        <v>247500</v>
      </c>
      <c r="L1042" s="7">
        <v>99000</v>
      </c>
      <c r="M1042" s="8">
        <v>0.4</v>
      </c>
      <c r="N1042" s="2" t="s">
        <v>23</v>
      </c>
      <c r="O1042">
        <f t="shared" si="128"/>
        <v>2021</v>
      </c>
      <c r="P1042">
        <f t="shared" si="129"/>
        <v>6</v>
      </c>
      <c r="Q1042" t="str">
        <f t="shared" si="130"/>
        <v>juin</v>
      </c>
      <c r="R1042" t="str">
        <f t="shared" si="131"/>
        <v>Nebraska</v>
      </c>
      <c r="S1042" t="str">
        <f t="shared" si="132"/>
        <v>2021-06</v>
      </c>
      <c r="T1042">
        <f>IF(AND(COUNTIF(Calculs!$Q$2:$Q$12,$O1042)&gt;0,COUNTIF(Calculs!$S$2:$S$12,$E1042)&gt;0,COUNTIF(Calculs!$U$2:$U$12,$H1042)&gt;0),1,0)</f>
        <v>1</v>
      </c>
      <c r="U1042">
        <f t="shared" si="133"/>
        <v>247500</v>
      </c>
      <c r="V1042">
        <f t="shared" si="134"/>
        <v>550</v>
      </c>
      <c r="W1042">
        <f t="shared" si="135"/>
        <v>99000</v>
      </c>
    </row>
    <row r="1043" spans="1:23" ht="15.75" customHeight="1" x14ac:dyDescent="0.3">
      <c r="A1043" s="2" t="s">
        <v>13</v>
      </c>
      <c r="B1043" s="2">
        <v>1185732</v>
      </c>
      <c r="C1043" s="3">
        <v>44374</v>
      </c>
      <c r="D1043" s="12" t="str" cm="1">
        <f t="array" ref="D1043">_xlfn.SWITCH(WEEKDAY(C1043,2), 1, "Lundi", 2, "Mardi", 3, "Mercredi", 4, "Jeudi", 5, "Vendredi", 6, "Samedi", 7, "Dimanche", "Erreur")</f>
        <v>Dimanche</v>
      </c>
      <c r="E1043" s="2" t="s">
        <v>35</v>
      </c>
      <c r="F1043" s="2" t="s">
        <v>56</v>
      </c>
      <c r="G1043" s="2" t="s">
        <v>57</v>
      </c>
      <c r="H1043" s="4" t="s">
        <v>18</v>
      </c>
      <c r="I1043" s="5">
        <v>40.000000000000007</v>
      </c>
      <c r="J1043" s="6">
        <v>300</v>
      </c>
      <c r="K1043" s="7">
        <v>120000.00000000001</v>
      </c>
      <c r="L1043" s="7">
        <v>42000</v>
      </c>
      <c r="M1043" s="8">
        <v>0.35</v>
      </c>
      <c r="N1043" s="2" t="s">
        <v>23</v>
      </c>
      <c r="O1043">
        <f t="shared" si="128"/>
        <v>2021</v>
      </c>
      <c r="P1043">
        <f t="shared" si="129"/>
        <v>6</v>
      </c>
      <c r="Q1043" t="str">
        <f t="shared" si="130"/>
        <v>juin</v>
      </c>
      <c r="R1043" t="str">
        <f t="shared" si="131"/>
        <v>Nebraska</v>
      </c>
      <c r="S1043" t="str">
        <f t="shared" si="132"/>
        <v>2021-06</v>
      </c>
      <c r="T1043">
        <f>IF(AND(COUNTIF(Calculs!$Q$2:$Q$12,$O1043)&gt;0,COUNTIF(Calculs!$S$2:$S$12,$E1043)&gt;0,COUNTIF(Calculs!$U$2:$U$12,$H1043)&gt;0),1,0)</f>
        <v>1</v>
      </c>
      <c r="U1043">
        <f t="shared" si="133"/>
        <v>120000.00000000001</v>
      </c>
      <c r="V1043">
        <f t="shared" si="134"/>
        <v>300</v>
      </c>
      <c r="W1043">
        <f t="shared" si="135"/>
        <v>42000</v>
      </c>
    </row>
    <row r="1044" spans="1:23" ht="15.75" customHeight="1" x14ac:dyDescent="0.3">
      <c r="A1044" s="2" t="s">
        <v>13</v>
      </c>
      <c r="B1044" s="2">
        <v>1185732</v>
      </c>
      <c r="C1044" s="3">
        <v>44375</v>
      </c>
      <c r="D1044" s="12" t="str" cm="1">
        <f t="array" ref="D1044">_xlfn.SWITCH(WEEKDAY(C1044,2), 1, "Lundi", 2, "Mardi", 3, "Mercredi", 4, "Jeudi", 5, "Vendredi", 6, "Samedi", 7, "Dimanche", "Erreur")</f>
        <v>Lundi</v>
      </c>
      <c r="E1044" s="2" t="s">
        <v>35</v>
      </c>
      <c r="F1044" s="2" t="s">
        <v>56</v>
      </c>
      <c r="G1044" s="2" t="s">
        <v>57</v>
      </c>
      <c r="H1044" s="4" t="s">
        <v>19</v>
      </c>
      <c r="I1044" s="5">
        <v>35</v>
      </c>
      <c r="J1044" s="6">
        <v>225</v>
      </c>
      <c r="K1044" s="7">
        <v>78750</v>
      </c>
      <c r="L1044" s="7">
        <v>27562.5</v>
      </c>
      <c r="M1044" s="8">
        <v>0.35</v>
      </c>
      <c r="N1044" s="2" t="s">
        <v>23</v>
      </c>
      <c r="O1044">
        <f t="shared" si="128"/>
        <v>2021</v>
      </c>
      <c r="P1044">
        <f t="shared" si="129"/>
        <v>6</v>
      </c>
      <c r="Q1044" t="str">
        <f t="shared" si="130"/>
        <v>juin</v>
      </c>
      <c r="R1044" t="str">
        <f t="shared" si="131"/>
        <v>Nebraska</v>
      </c>
      <c r="S1044" t="str">
        <f t="shared" si="132"/>
        <v>2021-06</v>
      </c>
      <c r="T1044">
        <f>IF(AND(COUNTIF(Calculs!$Q$2:$Q$12,$O1044)&gt;0,COUNTIF(Calculs!$S$2:$S$12,$E1044)&gt;0,COUNTIF(Calculs!$U$2:$U$12,$H1044)&gt;0),1,0)</f>
        <v>1</v>
      </c>
      <c r="U1044">
        <f t="shared" si="133"/>
        <v>78750</v>
      </c>
      <c r="V1044">
        <f t="shared" si="134"/>
        <v>225</v>
      </c>
      <c r="W1044">
        <f t="shared" si="135"/>
        <v>27562.5</v>
      </c>
    </row>
    <row r="1045" spans="1:23" ht="15.75" customHeight="1" x14ac:dyDescent="0.3">
      <c r="A1045" s="2" t="s">
        <v>13</v>
      </c>
      <c r="B1045" s="2">
        <v>1185732</v>
      </c>
      <c r="C1045" s="3">
        <v>44376</v>
      </c>
      <c r="D1045" s="12" t="str" cm="1">
        <f t="array" ref="D1045">_xlfn.SWITCH(WEEKDAY(C1045,2), 1, "Lundi", 2, "Mardi", 3, "Mercredi", 4, "Jeudi", 5, "Vendredi", 6, "Samedi", 7, "Dimanche", "Erreur")</f>
        <v>Mardi</v>
      </c>
      <c r="E1045" s="2" t="s">
        <v>35</v>
      </c>
      <c r="F1045" s="2" t="s">
        <v>56</v>
      </c>
      <c r="G1045" s="2" t="s">
        <v>57</v>
      </c>
      <c r="H1045" s="4" t="s">
        <v>20</v>
      </c>
      <c r="I1045" s="5">
        <v>35</v>
      </c>
      <c r="J1045" s="6">
        <v>175</v>
      </c>
      <c r="K1045" s="7">
        <v>61250</v>
      </c>
      <c r="L1045" s="7">
        <v>24500</v>
      </c>
      <c r="M1045" s="8">
        <v>0.4</v>
      </c>
      <c r="N1045" s="2" t="s">
        <v>23</v>
      </c>
      <c r="O1045">
        <f t="shared" si="128"/>
        <v>2021</v>
      </c>
      <c r="P1045">
        <f t="shared" si="129"/>
        <v>6</v>
      </c>
      <c r="Q1045" t="str">
        <f t="shared" si="130"/>
        <v>juin</v>
      </c>
      <c r="R1045" t="str">
        <f t="shared" si="131"/>
        <v>Nebraska</v>
      </c>
      <c r="S1045" t="str">
        <f t="shared" si="132"/>
        <v>2021-06</v>
      </c>
      <c r="T1045">
        <f>IF(AND(COUNTIF(Calculs!$Q$2:$Q$12,$O1045)&gt;0,COUNTIF(Calculs!$S$2:$S$12,$E1045)&gt;0,COUNTIF(Calculs!$U$2:$U$12,$H1045)&gt;0),1,0)</f>
        <v>1</v>
      </c>
      <c r="U1045">
        <f t="shared" si="133"/>
        <v>61250</v>
      </c>
      <c r="V1045">
        <f t="shared" si="134"/>
        <v>175</v>
      </c>
      <c r="W1045">
        <f t="shared" si="135"/>
        <v>24500</v>
      </c>
    </row>
    <row r="1046" spans="1:23" ht="15.75" customHeight="1" x14ac:dyDescent="0.3">
      <c r="A1046" s="2" t="s">
        <v>13</v>
      </c>
      <c r="B1046" s="2">
        <v>1185732</v>
      </c>
      <c r="C1046" s="3">
        <v>44377</v>
      </c>
      <c r="D1046" s="12" t="str" cm="1">
        <f t="array" ref="D1046">_xlfn.SWITCH(WEEKDAY(C1046,2), 1, "Lundi", 2, "Mardi", 3, "Mercredi", 4, "Jeudi", 5, "Vendredi", 6, "Samedi", 7, "Dimanche", "Erreur")</f>
        <v>Mercredi</v>
      </c>
      <c r="E1046" s="2" t="s">
        <v>35</v>
      </c>
      <c r="F1046" s="2" t="s">
        <v>56</v>
      </c>
      <c r="G1046" s="2" t="s">
        <v>57</v>
      </c>
      <c r="H1046" s="4" t="s">
        <v>21</v>
      </c>
      <c r="I1046" s="5">
        <v>45</v>
      </c>
      <c r="J1046" s="6">
        <v>175</v>
      </c>
      <c r="K1046" s="7">
        <v>78750</v>
      </c>
      <c r="L1046" s="7">
        <v>27562.5</v>
      </c>
      <c r="M1046" s="8">
        <v>0.35</v>
      </c>
      <c r="N1046" s="2" t="s">
        <v>23</v>
      </c>
      <c r="O1046">
        <f t="shared" si="128"/>
        <v>2021</v>
      </c>
      <c r="P1046">
        <f t="shared" si="129"/>
        <v>6</v>
      </c>
      <c r="Q1046" t="str">
        <f t="shared" si="130"/>
        <v>juin</v>
      </c>
      <c r="R1046" t="str">
        <f t="shared" si="131"/>
        <v>Nebraska</v>
      </c>
      <c r="S1046" t="str">
        <f t="shared" si="132"/>
        <v>2021-06</v>
      </c>
      <c r="T1046">
        <f>IF(AND(COUNTIF(Calculs!$Q$2:$Q$12,$O1046)&gt;0,COUNTIF(Calculs!$S$2:$S$12,$E1046)&gt;0,COUNTIF(Calculs!$U$2:$U$12,$H1046)&gt;0),1,0)</f>
        <v>1</v>
      </c>
      <c r="U1046">
        <f t="shared" si="133"/>
        <v>78750</v>
      </c>
      <c r="V1046">
        <f t="shared" si="134"/>
        <v>175</v>
      </c>
      <c r="W1046">
        <f t="shared" si="135"/>
        <v>27562.5</v>
      </c>
    </row>
    <row r="1047" spans="1:23" ht="15.75" customHeight="1" x14ac:dyDescent="0.3">
      <c r="A1047" s="2" t="s">
        <v>13</v>
      </c>
      <c r="B1047" s="2">
        <v>1185732</v>
      </c>
      <c r="C1047" s="3">
        <v>44378</v>
      </c>
      <c r="D1047" s="12" t="str" cm="1">
        <f t="array" ref="D1047">_xlfn.SWITCH(WEEKDAY(C1047,2), 1, "Lundi", 2, "Mardi", 3, "Mercredi", 4, "Jeudi", 5, "Vendredi", 6, "Samedi", 7, "Dimanche", "Erreur")</f>
        <v>Jeudi</v>
      </c>
      <c r="E1047" s="2" t="s">
        <v>35</v>
      </c>
      <c r="F1047" s="2" t="s">
        <v>56</v>
      </c>
      <c r="G1047" s="2" t="s">
        <v>57</v>
      </c>
      <c r="H1047" s="4" t="s">
        <v>22</v>
      </c>
      <c r="I1047" s="5">
        <v>50</v>
      </c>
      <c r="J1047" s="6">
        <v>350</v>
      </c>
      <c r="K1047" s="7">
        <v>175000</v>
      </c>
      <c r="L1047" s="7">
        <v>87500</v>
      </c>
      <c r="M1047" s="8">
        <v>0.5</v>
      </c>
      <c r="N1047" s="2" t="s">
        <v>23</v>
      </c>
      <c r="O1047">
        <f t="shared" si="128"/>
        <v>2021</v>
      </c>
      <c r="P1047">
        <f t="shared" si="129"/>
        <v>7</v>
      </c>
      <c r="Q1047" t="str">
        <f t="shared" si="130"/>
        <v>juil</v>
      </c>
      <c r="R1047" t="str">
        <f t="shared" si="131"/>
        <v>Nebraska</v>
      </c>
      <c r="S1047" t="str">
        <f t="shared" si="132"/>
        <v>2021-07</v>
      </c>
      <c r="T1047">
        <f>IF(AND(COUNTIF(Calculs!$Q$2:$Q$12,$O1047)&gt;0,COUNTIF(Calculs!$S$2:$S$12,$E1047)&gt;0,COUNTIF(Calculs!$U$2:$U$12,$H1047)&gt;0),1,0)</f>
        <v>1</v>
      </c>
      <c r="U1047">
        <f t="shared" si="133"/>
        <v>175000</v>
      </c>
      <c r="V1047">
        <f t="shared" si="134"/>
        <v>350</v>
      </c>
      <c r="W1047">
        <f t="shared" si="135"/>
        <v>87500</v>
      </c>
    </row>
    <row r="1048" spans="1:23" ht="15.75" customHeight="1" x14ac:dyDescent="0.3">
      <c r="A1048" s="2" t="s">
        <v>13</v>
      </c>
      <c r="B1048" s="2">
        <v>1185732</v>
      </c>
      <c r="C1048" s="3">
        <v>44379</v>
      </c>
      <c r="D1048" s="12" t="str" cm="1">
        <f t="array" ref="D1048">_xlfn.SWITCH(WEEKDAY(C1048,2), 1, "Lundi", 2, "Mardi", 3, "Mercredi", 4, "Jeudi", 5, "Vendredi", 6, "Samedi", 7, "Dimanche", "Erreur")</f>
        <v>Vendredi</v>
      </c>
      <c r="E1048" s="2" t="s">
        <v>35</v>
      </c>
      <c r="F1048" s="2" t="s">
        <v>56</v>
      </c>
      <c r="G1048" s="2" t="s">
        <v>57</v>
      </c>
      <c r="H1048" s="4" t="s">
        <v>16</v>
      </c>
      <c r="I1048" s="5">
        <v>45</v>
      </c>
      <c r="J1048" s="6">
        <v>500</v>
      </c>
      <c r="K1048" s="7">
        <v>225000</v>
      </c>
      <c r="L1048" s="7">
        <v>90000</v>
      </c>
      <c r="M1048" s="8">
        <v>0.4</v>
      </c>
      <c r="N1048" s="2" t="s">
        <v>23</v>
      </c>
      <c r="O1048">
        <f t="shared" si="128"/>
        <v>2021</v>
      </c>
      <c r="P1048">
        <f t="shared" si="129"/>
        <v>7</v>
      </c>
      <c r="Q1048" t="str">
        <f t="shared" si="130"/>
        <v>juil</v>
      </c>
      <c r="R1048" t="str">
        <f t="shared" si="131"/>
        <v>Nebraska</v>
      </c>
      <c r="S1048" t="str">
        <f t="shared" si="132"/>
        <v>2021-07</v>
      </c>
      <c r="T1048">
        <f>IF(AND(COUNTIF(Calculs!$Q$2:$Q$12,$O1048)&gt;0,COUNTIF(Calculs!$S$2:$S$12,$E1048)&gt;0,COUNTIF(Calculs!$U$2:$U$12,$H1048)&gt;0),1,0)</f>
        <v>1</v>
      </c>
      <c r="U1048">
        <f t="shared" si="133"/>
        <v>225000</v>
      </c>
      <c r="V1048">
        <f t="shared" si="134"/>
        <v>500</v>
      </c>
      <c r="W1048">
        <f t="shared" si="135"/>
        <v>90000</v>
      </c>
    </row>
    <row r="1049" spans="1:23" ht="15.75" customHeight="1" x14ac:dyDescent="0.3">
      <c r="A1049" s="2" t="s">
        <v>13</v>
      </c>
      <c r="B1049" s="2">
        <v>1185732</v>
      </c>
      <c r="C1049" s="3">
        <v>44380</v>
      </c>
      <c r="D1049" s="12" t="str" cm="1">
        <f t="array" ref="D1049">_xlfn.SWITCH(WEEKDAY(C1049,2), 1, "Lundi", 2, "Mardi", 3, "Mercredi", 4, "Jeudi", 5, "Vendredi", 6, "Samedi", 7, "Dimanche", "Erreur")</f>
        <v>Samedi</v>
      </c>
      <c r="E1049" s="2" t="s">
        <v>35</v>
      </c>
      <c r="F1049" s="2" t="s">
        <v>56</v>
      </c>
      <c r="G1049" s="2" t="s">
        <v>57</v>
      </c>
      <c r="H1049" s="4" t="s">
        <v>18</v>
      </c>
      <c r="I1049" s="5">
        <v>45.000000000000007</v>
      </c>
      <c r="J1049" s="6">
        <v>275</v>
      </c>
      <c r="K1049" s="7">
        <v>123750.00000000001</v>
      </c>
      <c r="L1049" s="7">
        <v>43312.5</v>
      </c>
      <c r="M1049" s="8">
        <v>0.35</v>
      </c>
      <c r="N1049" s="2" t="s">
        <v>23</v>
      </c>
      <c r="O1049">
        <f t="shared" si="128"/>
        <v>2021</v>
      </c>
      <c r="P1049">
        <f t="shared" si="129"/>
        <v>7</v>
      </c>
      <c r="Q1049" t="str">
        <f t="shared" si="130"/>
        <v>juil</v>
      </c>
      <c r="R1049" t="str">
        <f t="shared" si="131"/>
        <v>Nebraska</v>
      </c>
      <c r="S1049" t="str">
        <f t="shared" si="132"/>
        <v>2021-07</v>
      </c>
      <c r="T1049">
        <f>IF(AND(COUNTIF(Calculs!$Q$2:$Q$12,$O1049)&gt;0,COUNTIF(Calculs!$S$2:$S$12,$E1049)&gt;0,COUNTIF(Calculs!$U$2:$U$12,$H1049)&gt;0),1,0)</f>
        <v>1</v>
      </c>
      <c r="U1049">
        <f t="shared" si="133"/>
        <v>123750.00000000001</v>
      </c>
      <c r="V1049">
        <f t="shared" si="134"/>
        <v>275</v>
      </c>
      <c r="W1049">
        <f t="shared" si="135"/>
        <v>43312.5</v>
      </c>
    </row>
    <row r="1050" spans="1:23" ht="15.75" customHeight="1" x14ac:dyDescent="0.3">
      <c r="A1050" s="2" t="s">
        <v>13</v>
      </c>
      <c r="B1050" s="2">
        <v>1185732</v>
      </c>
      <c r="C1050" s="3">
        <v>44381</v>
      </c>
      <c r="D1050" s="12" t="str" cm="1">
        <f t="array" ref="D1050">_xlfn.SWITCH(WEEKDAY(C1050,2), 1, "Lundi", 2, "Mardi", 3, "Mercredi", 4, "Jeudi", 5, "Vendredi", 6, "Samedi", 7, "Dimanche", "Erreur")</f>
        <v>Dimanche</v>
      </c>
      <c r="E1050" s="2" t="s">
        <v>35</v>
      </c>
      <c r="F1050" s="2" t="s">
        <v>56</v>
      </c>
      <c r="G1050" s="2" t="s">
        <v>57</v>
      </c>
      <c r="H1050" s="4" t="s">
        <v>19</v>
      </c>
      <c r="I1050" s="5">
        <v>40</v>
      </c>
      <c r="J1050" s="6">
        <v>200</v>
      </c>
      <c r="K1050" s="7">
        <v>80000</v>
      </c>
      <c r="L1050" s="7">
        <v>28000</v>
      </c>
      <c r="M1050" s="8">
        <v>0.35</v>
      </c>
      <c r="N1050" s="2" t="s">
        <v>23</v>
      </c>
      <c r="O1050">
        <f t="shared" si="128"/>
        <v>2021</v>
      </c>
      <c r="P1050">
        <f t="shared" si="129"/>
        <v>7</v>
      </c>
      <c r="Q1050" t="str">
        <f t="shared" si="130"/>
        <v>juil</v>
      </c>
      <c r="R1050" t="str">
        <f t="shared" si="131"/>
        <v>Nebraska</v>
      </c>
      <c r="S1050" t="str">
        <f t="shared" si="132"/>
        <v>2021-07</v>
      </c>
      <c r="T1050">
        <f>IF(AND(COUNTIF(Calculs!$Q$2:$Q$12,$O1050)&gt;0,COUNTIF(Calculs!$S$2:$S$12,$E1050)&gt;0,COUNTIF(Calculs!$U$2:$U$12,$H1050)&gt;0),1,0)</f>
        <v>1</v>
      </c>
      <c r="U1050">
        <f t="shared" si="133"/>
        <v>80000</v>
      </c>
      <c r="V1050">
        <f t="shared" si="134"/>
        <v>200</v>
      </c>
      <c r="W1050">
        <f t="shared" si="135"/>
        <v>28000</v>
      </c>
    </row>
    <row r="1051" spans="1:23" ht="15.75" customHeight="1" x14ac:dyDescent="0.3">
      <c r="A1051" s="2" t="s">
        <v>13</v>
      </c>
      <c r="B1051" s="2">
        <v>1185732</v>
      </c>
      <c r="C1051" s="3">
        <v>44382</v>
      </c>
      <c r="D1051" s="12" t="str" cm="1">
        <f t="array" ref="D1051">_xlfn.SWITCH(WEEKDAY(C1051,2), 1, "Lundi", 2, "Mardi", 3, "Mercredi", 4, "Jeudi", 5, "Vendredi", 6, "Samedi", 7, "Dimanche", "Erreur")</f>
        <v>Lundi</v>
      </c>
      <c r="E1051" s="2" t="s">
        <v>35</v>
      </c>
      <c r="F1051" s="2" t="s">
        <v>56</v>
      </c>
      <c r="G1051" s="2" t="s">
        <v>57</v>
      </c>
      <c r="H1051" s="4" t="s">
        <v>20</v>
      </c>
      <c r="I1051" s="5">
        <v>30.000000000000004</v>
      </c>
      <c r="J1051" s="6">
        <v>125</v>
      </c>
      <c r="K1051" s="7">
        <v>37500.000000000007</v>
      </c>
      <c r="L1051" s="7">
        <v>15000.000000000004</v>
      </c>
      <c r="M1051" s="8">
        <v>0.4</v>
      </c>
      <c r="N1051" s="2" t="s">
        <v>23</v>
      </c>
      <c r="O1051">
        <f t="shared" si="128"/>
        <v>2021</v>
      </c>
      <c r="P1051">
        <f t="shared" si="129"/>
        <v>7</v>
      </c>
      <c r="Q1051" t="str">
        <f t="shared" si="130"/>
        <v>juil</v>
      </c>
      <c r="R1051" t="str">
        <f t="shared" si="131"/>
        <v>Nebraska</v>
      </c>
      <c r="S1051" t="str">
        <f t="shared" si="132"/>
        <v>2021-07</v>
      </c>
      <c r="T1051">
        <f>IF(AND(COUNTIF(Calculs!$Q$2:$Q$12,$O1051)&gt;0,COUNTIF(Calculs!$S$2:$S$12,$E1051)&gt;0,COUNTIF(Calculs!$U$2:$U$12,$H1051)&gt;0),1,0)</f>
        <v>1</v>
      </c>
      <c r="U1051">
        <f t="shared" si="133"/>
        <v>37500.000000000007</v>
      </c>
      <c r="V1051">
        <f t="shared" si="134"/>
        <v>125</v>
      </c>
      <c r="W1051">
        <f t="shared" si="135"/>
        <v>15000.000000000004</v>
      </c>
    </row>
    <row r="1052" spans="1:23" ht="15.75" customHeight="1" x14ac:dyDescent="0.3">
      <c r="A1052" s="2" t="s">
        <v>13</v>
      </c>
      <c r="B1052" s="2">
        <v>1185732</v>
      </c>
      <c r="C1052" s="3">
        <v>44383</v>
      </c>
      <c r="D1052" s="12" t="str" cm="1">
        <f t="array" ref="D1052">_xlfn.SWITCH(WEEKDAY(C1052,2), 1, "Lundi", 2, "Mardi", 3, "Mercredi", 4, "Jeudi", 5, "Vendredi", 6, "Samedi", 7, "Dimanche", "Erreur")</f>
        <v>Mardi</v>
      </c>
      <c r="E1052" s="2" t="s">
        <v>35</v>
      </c>
      <c r="F1052" s="2" t="s">
        <v>56</v>
      </c>
      <c r="G1052" s="2" t="s">
        <v>57</v>
      </c>
      <c r="H1052" s="4" t="s">
        <v>21</v>
      </c>
      <c r="I1052" s="5">
        <v>40</v>
      </c>
      <c r="J1052" s="6">
        <v>100</v>
      </c>
      <c r="K1052" s="7">
        <v>40000</v>
      </c>
      <c r="L1052" s="7">
        <v>14000</v>
      </c>
      <c r="M1052" s="8">
        <v>0.35</v>
      </c>
      <c r="N1052" s="2" t="s">
        <v>23</v>
      </c>
      <c r="O1052">
        <f t="shared" si="128"/>
        <v>2021</v>
      </c>
      <c r="P1052">
        <f t="shared" si="129"/>
        <v>7</v>
      </c>
      <c r="Q1052" t="str">
        <f t="shared" si="130"/>
        <v>juil</v>
      </c>
      <c r="R1052" t="str">
        <f t="shared" si="131"/>
        <v>Nebraska</v>
      </c>
      <c r="S1052" t="str">
        <f t="shared" si="132"/>
        <v>2021-07</v>
      </c>
      <c r="T1052">
        <f>IF(AND(COUNTIF(Calculs!$Q$2:$Q$12,$O1052)&gt;0,COUNTIF(Calculs!$S$2:$S$12,$E1052)&gt;0,COUNTIF(Calculs!$U$2:$U$12,$H1052)&gt;0),1,0)</f>
        <v>1</v>
      </c>
      <c r="U1052">
        <f t="shared" si="133"/>
        <v>40000</v>
      </c>
      <c r="V1052">
        <f t="shared" si="134"/>
        <v>100</v>
      </c>
      <c r="W1052">
        <f t="shared" si="135"/>
        <v>14000</v>
      </c>
    </row>
    <row r="1053" spans="1:23" ht="15.75" customHeight="1" x14ac:dyDescent="0.3">
      <c r="A1053" s="2" t="s">
        <v>13</v>
      </c>
      <c r="B1053" s="2">
        <v>1185732</v>
      </c>
      <c r="C1053" s="3">
        <v>44384</v>
      </c>
      <c r="D1053" s="12" t="str" cm="1">
        <f t="array" ref="D1053">_xlfn.SWITCH(WEEKDAY(C1053,2), 1, "Lundi", 2, "Mardi", 3, "Mercredi", 4, "Jeudi", 5, "Vendredi", 6, "Samedi", 7, "Dimanche", "Erreur")</f>
        <v>Mercredi</v>
      </c>
      <c r="E1053" s="2" t="s">
        <v>35</v>
      </c>
      <c r="F1053" s="2" t="s">
        <v>56</v>
      </c>
      <c r="G1053" s="2" t="s">
        <v>57</v>
      </c>
      <c r="H1053" s="4" t="s">
        <v>22</v>
      </c>
      <c r="I1053" s="5">
        <v>45</v>
      </c>
      <c r="J1053" s="6">
        <v>275</v>
      </c>
      <c r="K1053" s="7">
        <v>123750</v>
      </c>
      <c r="L1053" s="7">
        <v>61875</v>
      </c>
      <c r="M1053" s="8">
        <v>0.5</v>
      </c>
      <c r="N1053" s="2" t="s">
        <v>23</v>
      </c>
      <c r="O1053">
        <f t="shared" si="128"/>
        <v>2021</v>
      </c>
      <c r="P1053">
        <f t="shared" si="129"/>
        <v>7</v>
      </c>
      <c r="Q1053" t="str">
        <f t="shared" si="130"/>
        <v>juil</v>
      </c>
      <c r="R1053" t="str">
        <f t="shared" si="131"/>
        <v>Nebraska</v>
      </c>
      <c r="S1053" t="str">
        <f t="shared" si="132"/>
        <v>2021-07</v>
      </c>
      <c r="T1053">
        <f>IF(AND(COUNTIF(Calculs!$Q$2:$Q$12,$O1053)&gt;0,COUNTIF(Calculs!$S$2:$S$12,$E1053)&gt;0,COUNTIF(Calculs!$U$2:$U$12,$H1053)&gt;0),1,0)</f>
        <v>1</v>
      </c>
      <c r="U1053">
        <f t="shared" si="133"/>
        <v>123750</v>
      </c>
      <c r="V1053">
        <f t="shared" si="134"/>
        <v>275</v>
      </c>
      <c r="W1053">
        <f t="shared" si="135"/>
        <v>61875</v>
      </c>
    </row>
    <row r="1054" spans="1:23" ht="15.75" customHeight="1" x14ac:dyDescent="0.3">
      <c r="A1054" s="2" t="s">
        <v>13</v>
      </c>
      <c r="B1054" s="2">
        <v>1185732</v>
      </c>
      <c r="C1054" s="3">
        <v>44385</v>
      </c>
      <c r="D1054" s="12" t="str" cm="1">
        <f t="array" ref="D1054">_xlfn.SWITCH(WEEKDAY(C1054,2), 1, "Lundi", 2, "Mardi", 3, "Mercredi", 4, "Jeudi", 5, "Vendredi", 6, "Samedi", 7, "Dimanche", "Erreur")</f>
        <v>Jeudi</v>
      </c>
      <c r="E1054" s="2" t="s">
        <v>35</v>
      </c>
      <c r="F1054" s="2" t="s">
        <v>56</v>
      </c>
      <c r="G1054" s="2" t="s">
        <v>57</v>
      </c>
      <c r="H1054" s="4" t="s">
        <v>16</v>
      </c>
      <c r="I1054" s="5">
        <v>40</v>
      </c>
      <c r="J1054" s="6">
        <v>400</v>
      </c>
      <c r="K1054" s="7">
        <v>160000</v>
      </c>
      <c r="L1054" s="7">
        <v>64000</v>
      </c>
      <c r="M1054" s="8">
        <v>0.4</v>
      </c>
      <c r="N1054" s="2" t="s">
        <v>23</v>
      </c>
      <c r="O1054">
        <f t="shared" si="128"/>
        <v>2021</v>
      </c>
      <c r="P1054">
        <f t="shared" si="129"/>
        <v>7</v>
      </c>
      <c r="Q1054" t="str">
        <f t="shared" si="130"/>
        <v>juil</v>
      </c>
      <c r="R1054" t="str">
        <f t="shared" si="131"/>
        <v>Nebraska</v>
      </c>
      <c r="S1054" t="str">
        <f t="shared" si="132"/>
        <v>2021-07</v>
      </c>
      <c r="T1054">
        <f>IF(AND(COUNTIF(Calculs!$Q$2:$Q$12,$O1054)&gt;0,COUNTIF(Calculs!$S$2:$S$12,$E1054)&gt;0,COUNTIF(Calculs!$U$2:$U$12,$H1054)&gt;0),1,0)</f>
        <v>1</v>
      </c>
      <c r="U1054">
        <f t="shared" si="133"/>
        <v>160000</v>
      </c>
      <c r="V1054">
        <f t="shared" si="134"/>
        <v>400</v>
      </c>
      <c r="W1054">
        <f t="shared" si="135"/>
        <v>64000</v>
      </c>
    </row>
    <row r="1055" spans="1:23" ht="15.75" customHeight="1" x14ac:dyDescent="0.3">
      <c r="A1055" s="2" t="s">
        <v>13</v>
      </c>
      <c r="B1055" s="2">
        <v>1185732</v>
      </c>
      <c r="C1055" s="3">
        <v>44386</v>
      </c>
      <c r="D1055" s="12" t="str" cm="1">
        <f t="array" ref="D1055">_xlfn.SWITCH(WEEKDAY(C1055,2), 1, "Lundi", 2, "Mardi", 3, "Mercredi", 4, "Jeudi", 5, "Vendredi", 6, "Samedi", 7, "Dimanche", "Erreur")</f>
        <v>Vendredi</v>
      </c>
      <c r="E1055" s="2" t="s">
        <v>35</v>
      </c>
      <c r="F1055" s="2" t="s">
        <v>56</v>
      </c>
      <c r="G1055" s="2" t="s">
        <v>57</v>
      </c>
      <c r="H1055" s="4" t="s">
        <v>18</v>
      </c>
      <c r="I1055" s="5">
        <v>35.000000000000007</v>
      </c>
      <c r="J1055" s="6">
        <v>200</v>
      </c>
      <c r="K1055" s="7">
        <v>70000.000000000015</v>
      </c>
      <c r="L1055" s="7">
        <v>24500.000000000004</v>
      </c>
      <c r="M1055" s="8">
        <v>0.35</v>
      </c>
      <c r="N1055" s="2" t="s">
        <v>23</v>
      </c>
      <c r="O1055">
        <f t="shared" si="128"/>
        <v>2021</v>
      </c>
      <c r="P1055">
        <f t="shared" si="129"/>
        <v>7</v>
      </c>
      <c r="Q1055" t="str">
        <f t="shared" si="130"/>
        <v>juil</v>
      </c>
      <c r="R1055" t="str">
        <f t="shared" si="131"/>
        <v>Nebraska</v>
      </c>
      <c r="S1055" t="str">
        <f t="shared" si="132"/>
        <v>2021-07</v>
      </c>
      <c r="T1055">
        <f>IF(AND(COUNTIF(Calculs!$Q$2:$Q$12,$O1055)&gt;0,COUNTIF(Calculs!$S$2:$S$12,$E1055)&gt;0,COUNTIF(Calculs!$U$2:$U$12,$H1055)&gt;0),1,0)</f>
        <v>1</v>
      </c>
      <c r="U1055">
        <f t="shared" si="133"/>
        <v>70000.000000000015</v>
      </c>
      <c r="V1055">
        <f t="shared" si="134"/>
        <v>200</v>
      </c>
      <c r="W1055">
        <f t="shared" si="135"/>
        <v>24500.000000000004</v>
      </c>
    </row>
    <row r="1056" spans="1:23" ht="15.75" customHeight="1" x14ac:dyDescent="0.3">
      <c r="A1056" s="2" t="s">
        <v>13</v>
      </c>
      <c r="B1056" s="2">
        <v>1185732</v>
      </c>
      <c r="C1056" s="3">
        <v>44387</v>
      </c>
      <c r="D1056" s="12" t="str" cm="1">
        <f t="array" ref="D1056">_xlfn.SWITCH(WEEKDAY(C1056,2), 1, "Lundi", 2, "Mardi", 3, "Mercredi", 4, "Jeudi", 5, "Vendredi", 6, "Samedi", 7, "Dimanche", "Erreur")</f>
        <v>Samedi</v>
      </c>
      <c r="E1056" s="2" t="s">
        <v>35</v>
      </c>
      <c r="F1056" s="2" t="s">
        <v>56</v>
      </c>
      <c r="G1056" s="2" t="s">
        <v>57</v>
      </c>
      <c r="H1056" s="4" t="s">
        <v>19</v>
      </c>
      <c r="I1056" s="5">
        <v>20</v>
      </c>
      <c r="J1056" s="6">
        <v>100</v>
      </c>
      <c r="K1056" s="7">
        <v>20000</v>
      </c>
      <c r="L1056" s="7">
        <v>7000</v>
      </c>
      <c r="M1056" s="8">
        <v>0.35</v>
      </c>
      <c r="N1056" s="2" t="s">
        <v>23</v>
      </c>
      <c r="O1056">
        <f t="shared" si="128"/>
        <v>2021</v>
      </c>
      <c r="P1056">
        <f t="shared" si="129"/>
        <v>7</v>
      </c>
      <c r="Q1056" t="str">
        <f t="shared" si="130"/>
        <v>juil</v>
      </c>
      <c r="R1056" t="str">
        <f t="shared" si="131"/>
        <v>Nebraska</v>
      </c>
      <c r="S1056" t="str">
        <f t="shared" si="132"/>
        <v>2021-07</v>
      </c>
      <c r="T1056">
        <f>IF(AND(COUNTIF(Calculs!$Q$2:$Q$12,$O1056)&gt;0,COUNTIF(Calculs!$S$2:$S$12,$E1056)&gt;0,COUNTIF(Calculs!$U$2:$U$12,$H1056)&gt;0),1,0)</f>
        <v>1</v>
      </c>
      <c r="U1056">
        <f t="shared" si="133"/>
        <v>20000</v>
      </c>
      <c r="V1056">
        <f t="shared" si="134"/>
        <v>100</v>
      </c>
      <c r="W1056">
        <f t="shared" si="135"/>
        <v>7000</v>
      </c>
    </row>
    <row r="1057" spans="1:23" ht="15.75" customHeight="1" x14ac:dyDescent="0.3">
      <c r="A1057" s="2" t="s">
        <v>13</v>
      </c>
      <c r="B1057" s="2">
        <v>1185732</v>
      </c>
      <c r="C1057" s="3">
        <v>44388</v>
      </c>
      <c r="D1057" s="12" t="str" cm="1">
        <f t="array" ref="D1057">_xlfn.SWITCH(WEEKDAY(C1057,2), 1, "Lundi", 2, "Mardi", 3, "Mercredi", 4, "Jeudi", 5, "Vendredi", 6, "Samedi", 7, "Dimanche", "Erreur")</f>
        <v>Dimanche</v>
      </c>
      <c r="E1057" s="2" t="s">
        <v>35</v>
      </c>
      <c r="F1057" s="2" t="s">
        <v>56</v>
      </c>
      <c r="G1057" s="2" t="s">
        <v>57</v>
      </c>
      <c r="H1057" s="4" t="s">
        <v>20</v>
      </c>
      <c r="I1057" s="5">
        <v>20</v>
      </c>
      <c r="J1057" s="6">
        <v>75</v>
      </c>
      <c r="K1057" s="7">
        <v>15000</v>
      </c>
      <c r="L1057" s="7">
        <v>6000</v>
      </c>
      <c r="M1057" s="8">
        <v>0.4</v>
      </c>
      <c r="N1057" s="2" t="s">
        <v>23</v>
      </c>
      <c r="O1057">
        <f t="shared" si="128"/>
        <v>2021</v>
      </c>
      <c r="P1057">
        <f t="shared" si="129"/>
        <v>7</v>
      </c>
      <c r="Q1057" t="str">
        <f t="shared" si="130"/>
        <v>juil</v>
      </c>
      <c r="R1057" t="str">
        <f t="shared" si="131"/>
        <v>Nebraska</v>
      </c>
      <c r="S1057" t="str">
        <f t="shared" si="132"/>
        <v>2021-07</v>
      </c>
      <c r="T1057">
        <f>IF(AND(COUNTIF(Calculs!$Q$2:$Q$12,$O1057)&gt;0,COUNTIF(Calculs!$S$2:$S$12,$E1057)&gt;0,COUNTIF(Calculs!$U$2:$U$12,$H1057)&gt;0),1,0)</f>
        <v>1</v>
      </c>
      <c r="U1057">
        <f t="shared" si="133"/>
        <v>15000</v>
      </c>
      <c r="V1057">
        <f t="shared" si="134"/>
        <v>75</v>
      </c>
      <c r="W1057">
        <f t="shared" si="135"/>
        <v>6000</v>
      </c>
    </row>
    <row r="1058" spans="1:23" ht="15.75" customHeight="1" x14ac:dyDescent="0.3">
      <c r="A1058" s="2" t="s">
        <v>13</v>
      </c>
      <c r="B1058" s="2">
        <v>1185732</v>
      </c>
      <c r="C1058" s="3">
        <v>44389</v>
      </c>
      <c r="D1058" s="12" t="str" cm="1">
        <f t="array" ref="D1058">_xlfn.SWITCH(WEEKDAY(C1058,2), 1, "Lundi", 2, "Mardi", 3, "Mercredi", 4, "Jeudi", 5, "Vendredi", 6, "Samedi", 7, "Dimanche", "Erreur")</f>
        <v>Lundi</v>
      </c>
      <c r="E1058" s="2" t="s">
        <v>35</v>
      </c>
      <c r="F1058" s="2" t="s">
        <v>56</v>
      </c>
      <c r="G1058" s="2" t="s">
        <v>57</v>
      </c>
      <c r="H1058" s="4" t="s">
        <v>21</v>
      </c>
      <c r="I1058" s="5">
        <v>30</v>
      </c>
      <c r="J1058" s="6">
        <v>75</v>
      </c>
      <c r="K1058" s="7">
        <v>22500</v>
      </c>
      <c r="L1058" s="7">
        <v>7874.9999999999991</v>
      </c>
      <c r="M1058" s="8">
        <v>0.35</v>
      </c>
      <c r="N1058" s="2" t="s">
        <v>23</v>
      </c>
      <c r="O1058">
        <f t="shared" si="128"/>
        <v>2021</v>
      </c>
      <c r="P1058">
        <f t="shared" si="129"/>
        <v>7</v>
      </c>
      <c r="Q1058" t="str">
        <f t="shared" si="130"/>
        <v>juil</v>
      </c>
      <c r="R1058" t="str">
        <f t="shared" si="131"/>
        <v>Nebraska</v>
      </c>
      <c r="S1058" t="str">
        <f t="shared" si="132"/>
        <v>2021-07</v>
      </c>
      <c r="T1058">
        <f>IF(AND(COUNTIF(Calculs!$Q$2:$Q$12,$O1058)&gt;0,COUNTIF(Calculs!$S$2:$S$12,$E1058)&gt;0,COUNTIF(Calculs!$U$2:$U$12,$H1058)&gt;0),1,0)</f>
        <v>1</v>
      </c>
      <c r="U1058">
        <f t="shared" si="133"/>
        <v>22500</v>
      </c>
      <c r="V1058">
        <f t="shared" si="134"/>
        <v>75</v>
      </c>
      <c r="W1058">
        <f t="shared" si="135"/>
        <v>7874.9999999999991</v>
      </c>
    </row>
    <row r="1059" spans="1:23" ht="15.75" customHeight="1" x14ac:dyDescent="0.3">
      <c r="A1059" s="2" t="s">
        <v>13</v>
      </c>
      <c r="B1059" s="2">
        <v>1185732</v>
      </c>
      <c r="C1059" s="3">
        <v>44390</v>
      </c>
      <c r="D1059" s="12" t="str" cm="1">
        <f t="array" ref="D1059">_xlfn.SWITCH(WEEKDAY(C1059,2), 1, "Lundi", 2, "Mardi", 3, "Mercredi", 4, "Jeudi", 5, "Vendredi", 6, "Samedi", 7, "Dimanche", "Erreur")</f>
        <v>Mardi</v>
      </c>
      <c r="E1059" s="2" t="s">
        <v>35</v>
      </c>
      <c r="F1059" s="2" t="s">
        <v>56</v>
      </c>
      <c r="G1059" s="2" t="s">
        <v>57</v>
      </c>
      <c r="H1059" s="4" t="s">
        <v>22</v>
      </c>
      <c r="I1059" s="5">
        <v>35</v>
      </c>
      <c r="J1059" s="6">
        <v>150</v>
      </c>
      <c r="K1059" s="7">
        <v>52500</v>
      </c>
      <c r="L1059" s="7">
        <v>26250</v>
      </c>
      <c r="M1059" s="8">
        <v>0.5</v>
      </c>
      <c r="N1059" s="2" t="s">
        <v>23</v>
      </c>
      <c r="O1059">
        <f t="shared" si="128"/>
        <v>2021</v>
      </c>
      <c r="P1059">
        <f t="shared" si="129"/>
        <v>7</v>
      </c>
      <c r="Q1059" t="str">
        <f t="shared" si="130"/>
        <v>juil</v>
      </c>
      <c r="R1059" t="str">
        <f t="shared" si="131"/>
        <v>Nebraska</v>
      </c>
      <c r="S1059" t="str">
        <f t="shared" si="132"/>
        <v>2021-07</v>
      </c>
      <c r="T1059">
        <f>IF(AND(COUNTIF(Calculs!$Q$2:$Q$12,$O1059)&gt;0,COUNTIF(Calculs!$S$2:$S$12,$E1059)&gt;0,COUNTIF(Calculs!$U$2:$U$12,$H1059)&gt;0),1,0)</f>
        <v>1</v>
      </c>
      <c r="U1059">
        <f t="shared" si="133"/>
        <v>52500</v>
      </c>
      <c r="V1059">
        <f t="shared" si="134"/>
        <v>150</v>
      </c>
      <c r="W1059">
        <f t="shared" si="135"/>
        <v>26250</v>
      </c>
    </row>
    <row r="1060" spans="1:23" ht="15.75" customHeight="1" x14ac:dyDescent="0.3">
      <c r="A1060" s="2" t="s">
        <v>13</v>
      </c>
      <c r="B1060" s="2">
        <v>1185732</v>
      </c>
      <c r="C1060" s="3">
        <v>44391</v>
      </c>
      <c r="D1060" s="12" t="str" cm="1">
        <f t="array" ref="D1060">_xlfn.SWITCH(WEEKDAY(C1060,2), 1, "Lundi", 2, "Mardi", 3, "Mercredi", 4, "Jeudi", 5, "Vendredi", 6, "Samedi", 7, "Dimanche", "Erreur")</f>
        <v>Mercredi</v>
      </c>
      <c r="E1060" s="2" t="s">
        <v>35</v>
      </c>
      <c r="F1060" s="2" t="s">
        <v>56</v>
      </c>
      <c r="G1060" s="2" t="s">
        <v>57</v>
      </c>
      <c r="H1060" s="4" t="s">
        <v>16</v>
      </c>
      <c r="I1060" s="5">
        <v>40</v>
      </c>
      <c r="J1060" s="6">
        <v>325</v>
      </c>
      <c r="K1060" s="7">
        <v>130000</v>
      </c>
      <c r="L1060" s="7">
        <v>52000</v>
      </c>
      <c r="M1060" s="8">
        <v>0.4</v>
      </c>
      <c r="N1060" s="2" t="s">
        <v>23</v>
      </c>
      <c r="O1060">
        <f t="shared" si="128"/>
        <v>2021</v>
      </c>
      <c r="P1060">
        <f t="shared" si="129"/>
        <v>7</v>
      </c>
      <c r="Q1060" t="str">
        <f t="shared" si="130"/>
        <v>juil</v>
      </c>
      <c r="R1060" t="str">
        <f t="shared" si="131"/>
        <v>Nebraska</v>
      </c>
      <c r="S1060" t="str">
        <f t="shared" si="132"/>
        <v>2021-07</v>
      </c>
      <c r="T1060">
        <f>IF(AND(COUNTIF(Calculs!$Q$2:$Q$12,$O1060)&gt;0,COUNTIF(Calculs!$S$2:$S$12,$E1060)&gt;0,COUNTIF(Calculs!$U$2:$U$12,$H1060)&gt;0),1,0)</f>
        <v>1</v>
      </c>
      <c r="U1060">
        <f t="shared" si="133"/>
        <v>130000</v>
      </c>
      <c r="V1060">
        <f t="shared" si="134"/>
        <v>325</v>
      </c>
      <c r="W1060">
        <f t="shared" si="135"/>
        <v>52000</v>
      </c>
    </row>
    <row r="1061" spans="1:23" ht="15.75" customHeight="1" x14ac:dyDescent="0.3">
      <c r="A1061" s="2" t="s">
        <v>13</v>
      </c>
      <c r="B1061" s="2">
        <v>1185732</v>
      </c>
      <c r="C1061" s="3">
        <v>44392</v>
      </c>
      <c r="D1061" s="12" t="str" cm="1">
        <f t="array" ref="D1061">_xlfn.SWITCH(WEEKDAY(C1061,2), 1, "Lundi", 2, "Mardi", 3, "Mercredi", 4, "Jeudi", 5, "Vendredi", 6, "Samedi", 7, "Dimanche", "Erreur")</f>
        <v>Jeudi</v>
      </c>
      <c r="E1061" s="2" t="s">
        <v>35</v>
      </c>
      <c r="F1061" s="2" t="s">
        <v>56</v>
      </c>
      <c r="G1061" s="2" t="s">
        <v>57</v>
      </c>
      <c r="H1061" s="4" t="s">
        <v>18</v>
      </c>
      <c r="I1061" s="5">
        <v>30</v>
      </c>
      <c r="J1061" s="6">
        <v>150</v>
      </c>
      <c r="K1061" s="7">
        <v>45000</v>
      </c>
      <c r="L1061" s="7">
        <v>15749.999999999998</v>
      </c>
      <c r="M1061" s="8">
        <v>0.35</v>
      </c>
      <c r="N1061" s="2" t="s">
        <v>23</v>
      </c>
      <c r="O1061">
        <f t="shared" si="128"/>
        <v>2021</v>
      </c>
      <c r="P1061">
        <f t="shared" si="129"/>
        <v>7</v>
      </c>
      <c r="Q1061" t="str">
        <f t="shared" si="130"/>
        <v>juil</v>
      </c>
      <c r="R1061" t="str">
        <f t="shared" si="131"/>
        <v>Nebraska</v>
      </c>
      <c r="S1061" t="str">
        <f t="shared" si="132"/>
        <v>2021-07</v>
      </c>
      <c r="T1061">
        <f>IF(AND(COUNTIF(Calculs!$Q$2:$Q$12,$O1061)&gt;0,COUNTIF(Calculs!$S$2:$S$12,$E1061)&gt;0,COUNTIF(Calculs!$U$2:$U$12,$H1061)&gt;0),1,0)</f>
        <v>1</v>
      </c>
      <c r="U1061">
        <f t="shared" si="133"/>
        <v>45000</v>
      </c>
      <c r="V1061">
        <f t="shared" si="134"/>
        <v>150</v>
      </c>
      <c r="W1061">
        <f t="shared" si="135"/>
        <v>15749.999999999998</v>
      </c>
    </row>
    <row r="1062" spans="1:23" ht="15.75" customHeight="1" x14ac:dyDescent="0.3">
      <c r="A1062" s="2" t="s">
        <v>13</v>
      </c>
      <c r="B1062" s="2">
        <v>1185732</v>
      </c>
      <c r="C1062" s="3">
        <v>44393</v>
      </c>
      <c r="D1062" s="12" t="str" cm="1">
        <f t="array" ref="D1062">_xlfn.SWITCH(WEEKDAY(C1062,2), 1, "Lundi", 2, "Mardi", 3, "Mercredi", 4, "Jeudi", 5, "Vendredi", 6, "Samedi", 7, "Dimanche", "Erreur")</f>
        <v>Vendredi</v>
      </c>
      <c r="E1062" s="2" t="s">
        <v>35</v>
      </c>
      <c r="F1062" s="2" t="s">
        <v>56</v>
      </c>
      <c r="G1062" s="2" t="s">
        <v>57</v>
      </c>
      <c r="H1062" s="4" t="s">
        <v>19</v>
      </c>
      <c r="I1062" s="5">
        <v>30</v>
      </c>
      <c r="J1062" s="6">
        <v>50</v>
      </c>
      <c r="K1062" s="7">
        <v>15000</v>
      </c>
      <c r="L1062" s="7">
        <v>5250</v>
      </c>
      <c r="M1062" s="8">
        <v>0.35</v>
      </c>
      <c r="N1062" s="2" t="s">
        <v>23</v>
      </c>
      <c r="O1062">
        <f t="shared" si="128"/>
        <v>2021</v>
      </c>
      <c r="P1062">
        <f t="shared" si="129"/>
        <v>7</v>
      </c>
      <c r="Q1062" t="str">
        <f t="shared" si="130"/>
        <v>juil</v>
      </c>
      <c r="R1062" t="str">
        <f t="shared" si="131"/>
        <v>Nebraska</v>
      </c>
      <c r="S1062" t="str">
        <f t="shared" si="132"/>
        <v>2021-07</v>
      </c>
      <c r="T1062">
        <f>IF(AND(COUNTIF(Calculs!$Q$2:$Q$12,$O1062)&gt;0,COUNTIF(Calculs!$S$2:$S$12,$E1062)&gt;0,COUNTIF(Calculs!$U$2:$U$12,$H1062)&gt;0),1,0)</f>
        <v>1</v>
      </c>
      <c r="U1062">
        <f t="shared" si="133"/>
        <v>15000</v>
      </c>
      <c r="V1062">
        <f t="shared" si="134"/>
        <v>50</v>
      </c>
      <c r="W1062">
        <f t="shared" si="135"/>
        <v>5250</v>
      </c>
    </row>
    <row r="1063" spans="1:23" ht="15.75" customHeight="1" x14ac:dyDescent="0.3">
      <c r="A1063" s="2" t="s">
        <v>13</v>
      </c>
      <c r="B1063" s="2">
        <v>1185732</v>
      </c>
      <c r="C1063" s="3">
        <v>44394</v>
      </c>
      <c r="D1063" s="12" t="str" cm="1">
        <f t="array" ref="D1063">_xlfn.SWITCH(WEEKDAY(C1063,2), 1, "Lundi", 2, "Mardi", 3, "Mercredi", 4, "Jeudi", 5, "Vendredi", 6, "Samedi", 7, "Dimanche", "Erreur")</f>
        <v>Samedi</v>
      </c>
      <c r="E1063" s="2" t="s">
        <v>35</v>
      </c>
      <c r="F1063" s="2" t="s">
        <v>56</v>
      </c>
      <c r="G1063" s="2" t="s">
        <v>57</v>
      </c>
      <c r="H1063" s="4" t="s">
        <v>20</v>
      </c>
      <c r="I1063" s="5">
        <v>30</v>
      </c>
      <c r="J1063" s="6">
        <v>25</v>
      </c>
      <c r="K1063" s="7">
        <v>7500</v>
      </c>
      <c r="L1063" s="7">
        <v>3000</v>
      </c>
      <c r="M1063" s="8">
        <v>0.4</v>
      </c>
      <c r="N1063" s="2" t="s">
        <v>23</v>
      </c>
      <c r="O1063">
        <f t="shared" si="128"/>
        <v>2021</v>
      </c>
      <c r="P1063">
        <f t="shared" si="129"/>
        <v>7</v>
      </c>
      <c r="Q1063" t="str">
        <f t="shared" si="130"/>
        <v>juil</v>
      </c>
      <c r="R1063" t="str">
        <f t="shared" si="131"/>
        <v>Nebraska</v>
      </c>
      <c r="S1063" t="str">
        <f t="shared" si="132"/>
        <v>2021-07</v>
      </c>
      <c r="T1063">
        <f>IF(AND(COUNTIF(Calculs!$Q$2:$Q$12,$O1063)&gt;0,COUNTIF(Calculs!$S$2:$S$12,$E1063)&gt;0,COUNTIF(Calculs!$U$2:$U$12,$H1063)&gt;0),1,0)</f>
        <v>1</v>
      </c>
      <c r="U1063">
        <f t="shared" si="133"/>
        <v>7500</v>
      </c>
      <c r="V1063">
        <f t="shared" si="134"/>
        <v>25</v>
      </c>
      <c r="W1063">
        <f t="shared" si="135"/>
        <v>3000</v>
      </c>
    </row>
    <row r="1064" spans="1:23" ht="15.75" customHeight="1" x14ac:dyDescent="0.3">
      <c r="A1064" s="2" t="s">
        <v>13</v>
      </c>
      <c r="B1064" s="2">
        <v>1185732</v>
      </c>
      <c r="C1064" s="3">
        <v>44395</v>
      </c>
      <c r="D1064" s="12" t="str" cm="1">
        <f t="array" ref="D1064">_xlfn.SWITCH(WEEKDAY(C1064,2), 1, "Lundi", 2, "Mardi", 3, "Mercredi", 4, "Jeudi", 5, "Vendredi", 6, "Samedi", 7, "Dimanche", "Erreur")</f>
        <v>Dimanche</v>
      </c>
      <c r="E1064" s="2" t="s">
        <v>35</v>
      </c>
      <c r="F1064" s="2" t="s">
        <v>56</v>
      </c>
      <c r="G1064" s="2" t="s">
        <v>57</v>
      </c>
      <c r="H1064" s="4" t="s">
        <v>21</v>
      </c>
      <c r="I1064" s="5">
        <v>40</v>
      </c>
      <c r="J1064" s="6">
        <v>25</v>
      </c>
      <c r="K1064" s="7">
        <v>10000</v>
      </c>
      <c r="L1064" s="7">
        <v>3500</v>
      </c>
      <c r="M1064" s="8">
        <v>0.35</v>
      </c>
      <c r="N1064" s="2" t="s">
        <v>23</v>
      </c>
      <c r="O1064">
        <f t="shared" si="128"/>
        <v>2021</v>
      </c>
      <c r="P1064">
        <f t="shared" si="129"/>
        <v>7</v>
      </c>
      <c r="Q1064" t="str">
        <f t="shared" si="130"/>
        <v>juil</v>
      </c>
      <c r="R1064" t="str">
        <f t="shared" si="131"/>
        <v>Nebraska</v>
      </c>
      <c r="S1064" t="str">
        <f t="shared" si="132"/>
        <v>2021-07</v>
      </c>
      <c r="T1064">
        <f>IF(AND(COUNTIF(Calculs!$Q$2:$Q$12,$O1064)&gt;0,COUNTIF(Calculs!$S$2:$S$12,$E1064)&gt;0,COUNTIF(Calculs!$U$2:$U$12,$H1064)&gt;0),1,0)</f>
        <v>1</v>
      </c>
      <c r="U1064">
        <f t="shared" si="133"/>
        <v>10000</v>
      </c>
      <c r="V1064">
        <f t="shared" si="134"/>
        <v>25</v>
      </c>
      <c r="W1064">
        <f t="shared" si="135"/>
        <v>3500</v>
      </c>
    </row>
    <row r="1065" spans="1:23" ht="15.75" customHeight="1" x14ac:dyDescent="0.3">
      <c r="A1065" s="2" t="s">
        <v>13</v>
      </c>
      <c r="B1065" s="2">
        <v>1185732</v>
      </c>
      <c r="C1065" s="3">
        <v>44396</v>
      </c>
      <c r="D1065" s="12" t="str" cm="1">
        <f t="array" ref="D1065">_xlfn.SWITCH(WEEKDAY(C1065,2), 1, "Lundi", 2, "Mardi", 3, "Mercredi", 4, "Jeudi", 5, "Vendredi", 6, "Samedi", 7, "Dimanche", "Erreur")</f>
        <v>Lundi</v>
      </c>
      <c r="E1065" s="2" t="s">
        <v>35</v>
      </c>
      <c r="F1065" s="2" t="s">
        <v>56</v>
      </c>
      <c r="G1065" s="2" t="s">
        <v>57</v>
      </c>
      <c r="H1065" s="4" t="s">
        <v>22</v>
      </c>
      <c r="I1065" s="5">
        <v>44.999999999999993</v>
      </c>
      <c r="J1065" s="6">
        <v>150</v>
      </c>
      <c r="K1065" s="7">
        <v>67499.999999999985</v>
      </c>
      <c r="L1065" s="7">
        <v>33749.999999999993</v>
      </c>
      <c r="M1065" s="8">
        <v>0.5</v>
      </c>
      <c r="N1065" s="2" t="s">
        <v>23</v>
      </c>
      <c r="O1065">
        <f t="shared" si="128"/>
        <v>2021</v>
      </c>
      <c r="P1065">
        <f t="shared" si="129"/>
        <v>7</v>
      </c>
      <c r="Q1065" t="str">
        <f t="shared" si="130"/>
        <v>juil</v>
      </c>
      <c r="R1065" t="str">
        <f t="shared" si="131"/>
        <v>Nebraska</v>
      </c>
      <c r="S1065" t="str">
        <f t="shared" si="132"/>
        <v>2021-07</v>
      </c>
      <c r="T1065">
        <f>IF(AND(COUNTIF(Calculs!$Q$2:$Q$12,$O1065)&gt;0,COUNTIF(Calculs!$S$2:$S$12,$E1065)&gt;0,COUNTIF(Calculs!$U$2:$U$12,$H1065)&gt;0),1,0)</f>
        <v>1</v>
      </c>
      <c r="U1065">
        <f t="shared" si="133"/>
        <v>67499.999999999985</v>
      </c>
      <c r="V1065">
        <f t="shared" si="134"/>
        <v>150</v>
      </c>
      <c r="W1065">
        <f t="shared" si="135"/>
        <v>33749.999999999993</v>
      </c>
    </row>
    <row r="1066" spans="1:23" ht="15.75" customHeight="1" x14ac:dyDescent="0.3">
      <c r="A1066" s="2" t="s">
        <v>13</v>
      </c>
      <c r="B1066" s="2">
        <v>1185732</v>
      </c>
      <c r="C1066" s="3">
        <v>44397</v>
      </c>
      <c r="D1066" s="12" t="str" cm="1">
        <f t="array" ref="D1066">_xlfn.SWITCH(WEEKDAY(C1066,2), 1, "Lundi", 2, "Mardi", 3, "Mercredi", 4, "Jeudi", 5, "Vendredi", 6, "Samedi", 7, "Dimanche", "Erreur")</f>
        <v>Mardi</v>
      </c>
      <c r="E1066" s="2" t="s">
        <v>35</v>
      </c>
      <c r="F1066" s="2" t="s">
        <v>56</v>
      </c>
      <c r="G1066" s="2" t="s">
        <v>57</v>
      </c>
      <c r="H1066" s="4" t="s">
        <v>16</v>
      </c>
      <c r="I1066" s="5">
        <v>40</v>
      </c>
      <c r="J1066" s="6">
        <v>300</v>
      </c>
      <c r="K1066" s="7">
        <v>120000</v>
      </c>
      <c r="L1066" s="7">
        <v>48000</v>
      </c>
      <c r="M1066" s="8">
        <v>0.4</v>
      </c>
      <c r="N1066" s="2" t="s">
        <v>23</v>
      </c>
      <c r="O1066">
        <f t="shared" si="128"/>
        <v>2021</v>
      </c>
      <c r="P1066">
        <f t="shared" si="129"/>
        <v>7</v>
      </c>
      <c r="Q1066" t="str">
        <f t="shared" si="130"/>
        <v>juil</v>
      </c>
      <c r="R1066" t="str">
        <f t="shared" si="131"/>
        <v>Nebraska</v>
      </c>
      <c r="S1066" t="str">
        <f t="shared" si="132"/>
        <v>2021-07</v>
      </c>
      <c r="T1066">
        <f>IF(AND(COUNTIF(Calculs!$Q$2:$Q$12,$O1066)&gt;0,COUNTIF(Calculs!$S$2:$S$12,$E1066)&gt;0,COUNTIF(Calculs!$U$2:$U$12,$H1066)&gt;0),1,0)</f>
        <v>1</v>
      </c>
      <c r="U1066">
        <f t="shared" si="133"/>
        <v>120000</v>
      </c>
      <c r="V1066">
        <f t="shared" si="134"/>
        <v>300</v>
      </c>
      <c r="W1066">
        <f t="shared" si="135"/>
        <v>48000</v>
      </c>
    </row>
    <row r="1067" spans="1:23" ht="15.75" customHeight="1" x14ac:dyDescent="0.3">
      <c r="A1067" s="2" t="s">
        <v>13</v>
      </c>
      <c r="B1067" s="2">
        <v>1185732</v>
      </c>
      <c r="C1067" s="3">
        <v>44398</v>
      </c>
      <c r="D1067" s="12" t="str" cm="1">
        <f t="array" ref="D1067">_xlfn.SWITCH(WEEKDAY(C1067,2), 1, "Lundi", 2, "Mardi", 3, "Mercredi", 4, "Jeudi", 5, "Vendredi", 6, "Samedi", 7, "Dimanche", "Erreur")</f>
        <v>Mercredi</v>
      </c>
      <c r="E1067" s="2" t="s">
        <v>35</v>
      </c>
      <c r="F1067" s="2" t="s">
        <v>56</v>
      </c>
      <c r="G1067" s="2" t="s">
        <v>57</v>
      </c>
      <c r="H1067" s="4" t="s">
        <v>18</v>
      </c>
      <c r="I1067" s="5">
        <v>30.000000000000004</v>
      </c>
      <c r="J1067" s="6">
        <v>150</v>
      </c>
      <c r="K1067" s="7">
        <v>45000.000000000007</v>
      </c>
      <c r="L1067" s="7">
        <v>15750.000000000002</v>
      </c>
      <c r="M1067" s="8">
        <v>0.35</v>
      </c>
      <c r="N1067" s="2" t="s">
        <v>23</v>
      </c>
      <c r="O1067">
        <f t="shared" si="128"/>
        <v>2021</v>
      </c>
      <c r="P1067">
        <f t="shared" si="129"/>
        <v>7</v>
      </c>
      <c r="Q1067" t="str">
        <f t="shared" si="130"/>
        <v>juil</v>
      </c>
      <c r="R1067" t="str">
        <f t="shared" si="131"/>
        <v>Nebraska</v>
      </c>
      <c r="S1067" t="str">
        <f t="shared" si="132"/>
        <v>2021-07</v>
      </c>
      <c r="T1067">
        <f>IF(AND(COUNTIF(Calculs!$Q$2:$Q$12,$O1067)&gt;0,COUNTIF(Calculs!$S$2:$S$12,$E1067)&gt;0,COUNTIF(Calculs!$U$2:$U$12,$H1067)&gt;0),1,0)</f>
        <v>1</v>
      </c>
      <c r="U1067">
        <f t="shared" si="133"/>
        <v>45000.000000000007</v>
      </c>
      <c r="V1067">
        <f t="shared" si="134"/>
        <v>150</v>
      </c>
      <c r="W1067">
        <f t="shared" si="135"/>
        <v>15750.000000000002</v>
      </c>
    </row>
    <row r="1068" spans="1:23" ht="15.75" customHeight="1" x14ac:dyDescent="0.3">
      <c r="A1068" s="2" t="s">
        <v>13</v>
      </c>
      <c r="B1068" s="2">
        <v>1185732</v>
      </c>
      <c r="C1068" s="3">
        <v>44399</v>
      </c>
      <c r="D1068" s="12" t="str" cm="1">
        <f t="array" ref="D1068">_xlfn.SWITCH(WEEKDAY(C1068,2), 1, "Lundi", 2, "Mardi", 3, "Mercredi", 4, "Jeudi", 5, "Vendredi", 6, "Samedi", 7, "Dimanche", "Erreur")</f>
        <v>Jeudi</v>
      </c>
      <c r="E1068" s="2" t="s">
        <v>35</v>
      </c>
      <c r="F1068" s="2" t="s">
        <v>56</v>
      </c>
      <c r="G1068" s="2" t="s">
        <v>57</v>
      </c>
      <c r="H1068" s="4" t="s">
        <v>19</v>
      </c>
      <c r="I1068" s="5">
        <v>30.000000000000004</v>
      </c>
      <c r="J1068" s="6">
        <v>95</v>
      </c>
      <c r="K1068" s="7">
        <v>28500.000000000004</v>
      </c>
      <c r="L1068" s="7">
        <v>9975</v>
      </c>
      <c r="M1068" s="8">
        <v>0.35</v>
      </c>
      <c r="N1068" s="2" t="s">
        <v>23</v>
      </c>
      <c r="O1068">
        <f t="shared" si="128"/>
        <v>2021</v>
      </c>
      <c r="P1068">
        <f t="shared" si="129"/>
        <v>7</v>
      </c>
      <c r="Q1068" t="str">
        <f t="shared" si="130"/>
        <v>juil</v>
      </c>
      <c r="R1068" t="str">
        <f t="shared" si="131"/>
        <v>Nebraska</v>
      </c>
      <c r="S1068" t="str">
        <f t="shared" si="132"/>
        <v>2021-07</v>
      </c>
      <c r="T1068">
        <f>IF(AND(COUNTIF(Calculs!$Q$2:$Q$12,$O1068)&gt;0,COUNTIF(Calculs!$S$2:$S$12,$E1068)&gt;0,COUNTIF(Calculs!$U$2:$U$12,$H1068)&gt;0),1,0)</f>
        <v>1</v>
      </c>
      <c r="U1068">
        <f t="shared" si="133"/>
        <v>28500.000000000004</v>
      </c>
      <c r="V1068">
        <f t="shared" si="134"/>
        <v>95</v>
      </c>
      <c r="W1068">
        <f t="shared" si="135"/>
        <v>9975</v>
      </c>
    </row>
    <row r="1069" spans="1:23" ht="15.75" customHeight="1" x14ac:dyDescent="0.3">
      <c r="A1069" s="2" t="s">
        <v>13</v>
      </c>
      <c r="B1069" s="2">
        <v>1185732</v>
      </c>
      <c r="C1069" s="3">
        <v>44400</v>
      </c>
      <c r="D1069" s="12" t="str" cm="1">
        <f t="array" ref="D1069">_xlfn.SWITCH(WEEKDAY(C1069,2), 1, "Lundi", 2, "Mardi", 3, "Mercredi", 4, "Jeudi", 5, "Vendredi", 6, "Samedi", 7, "Dimanche", "Erreur")</f>
        <v>Vendredi</v>
      </c>
      <c r="E1069" s="2" t="s">
        <v>35</v>
      </c>
      <c r="F1069" s="2" t="s">
        <v>56</v>
      </c>
      <c r="G1069" s="2" t="s">
        <v>57</v>
      </c>
      <c r="H1069" s="4" t="s">
        <v>20</v>
      </c>
      <c r="I1069" s="5">
        <v>30.000000000000004</v>
      </c>
      <c r="J1069" s="6">
        <v>125</v>
      </c>
      <c r="K1069" s="7">
        <v>37500.000000000007</v>
      </c>
      <c r="L1069" s="7">
        <v>15000.000000000004</v>
      </c>
      <c r="M1069" s="8">
        <v>0.4</v>
      </c>
      <c r="N1069" s="2" t="s">
        <v>23</v>
      </c>
      <c r="O1069">
        <f t="shared" si="128"/>
        <v>2021</v>
      </c>
      <c r="P1069">
        <f t="shared" si="129"/>
        <v>7</v>
      </c>
      <c r="Q1069" t="str">
        <f t="shared" si="130"/>
        <v>juil</v>
      </c>
      <c r="R1069" t="str">
        <f t="shared" si="131"/>
        <v>Nebraska</v>
      </c>
      <c r="S1069" t="str">
        <f t="shared" si="132"/>
        <v>2021-07</v>
      </c>
      <c r="T1069">
        <f>IF(AND(COUNTIF(Calculs!$Q$2:$Q$12,$O1069)&gt;0,COUNTIF(Calculs!$S$2:$S$12,$E1069)&gt;0,COUNTIF(Calculs!$U$2:$U$12,$H1069)&gt;0),1,0)</f>
        <v>1</v>
      </c>
      <c r="U1069">
        <f t="shared" si="133"/>
        <v>37500.000000000007</v>
      </c>
      <c r="V1069">
        <f t="shared" si="134"/>
        <v>125</v>
      </c>
      <c r="W1069">
        <f t="shared" si="135"/>
        <v>15000.000000000004</v>
      </c>
    </row>
    <row r="1070" spans="1:23" ht="15.75" customHeight="1" x14ac:dyDescent="0.3">
      <c r="A1070" s="2" t="s">
        <v>13</v>
      </c>
      <c r="B1070" s="2">
        <v>1185732</v>
      </c>
      <c r="C1070" s="3">
        <v>44401</v>
      </c>
      <c r="D1070" s="12" t="str" cm="1">
        <f t="array" ref="D1070">_xlfn.SWITCH(WEEKDAY(C1070,2), 1, "Lundi", 2, "Mardi", 3, "Mercredi", 4, "Jeudi", 5, "Vendredi", 6, "Samedi", 7, "Dimanche", "Erreur")</f>
        <v>Samedi</v>
      </c>
      <c r="E1070" s="2" t="s">
        <v>35</v>
      </c>
      <c r="F1070" s="2" t="s">
        <v>56</v>
      </c>
      <c r="G1070" s="2" t="s">
        <v>57</v>
      </c>
      <c r="H1070" s="4" t="s">
        <v>21</v>
      </c>
      <c r="I1070" s="5">
        <v>49.999999999999993</v>
      </c>
      <c r="J1070" s="6">
        <v>100</v>
      </c>
      <c r="K1070" s="7">
        <v>49999.999999999993</v>
      </c>
      <c r="L1070" s="7">
        <v>17499.999999999996</v>
      </c>
      <c r="M1070" s="8">
        <v>0.35</v>
      </c>
      <c r="N1070" s="2" t="s">
        <v>23</v>
      </c>
      <c r="O1070">
        <f t="shared" si="128"/>
        <v>2021</v>
      </c>
      <c r="P1070">
        <f t="shared" si="129"/>
        <v>7</v>
      </c>
      <c r="Q1070" t="str">
        <f t="shared" si="130"/>
        <v>juil</v>
      </c>
      <c r="R1070" t="str">
        <f t="shared" si="131"/>
        <v>Nebraska</v>
      </c>
      <c r="S1070" t="str">
        <f t="shared" si="132"/>
        <v>2021-07</v>
      </c>
      <c r="T1070">
        <f>IF(AND(COUNTIF(Calculs!$Q$2:$Q$12,$O1070)&gt;0,COUNTIF(Calculs!$S$2:$S$12,$E1070)&gt;0,COUNTIF(Calculs!$U$2:$U$12,$H1070)&gt;0),1,0)</f>
        <v>1</v>
      </c>
      <c r="U1070">
        <f t="shared" si="133"/>
        <v>49999.999999999993</v>
      </c>
      <c r="V1070">
        <f t="shared" si="134"/>
        <v>100</v>
      </c>
      <c r="W1070">
        <f t="shared" si="135"/>
        <v>17499.999999999996</v>
      </c>
    </row>
    <row r="1071" spans="1:23" ht="15.75" customHeight="1" x14ac:dyDescent="0.3">
      <c r="A1071" s="2" t="s">
        <v>13</v>
      </c>
      <c r="B1071" s="2">
        <v>1185732</v>
      </c>
      <c r="C1071" s="3">
        <v>44402</v>
      </c>
      <c r="D1071" s="12" t="str" cm="1">
        <f t="array" ref="D1071">_xlfn.SWITCH(WEEKDAY(C1071,2), 1, "Lundi", 2, "Mardi", 3, "Mercredi", 4, "Jeudi", 5, "Vendredi", 6, "Samedi", 7, "Dimanche", "Erreur")</f>
        <v>Dimanche</v>
      </c>
      <c r="E1071" s="2" t="s">
        <v>35</v>
      </c>
      <c r="F1071" s="2" t="s">
        <v>56</v>
      </c>
      <c r="G1071" s="2" t="s">
        <v>57</v>
      </c>
      <c r="H1071" s="4" t="s">
        <v>22</v>
      </c>
      <c r="I1071" s="5">
        <v>54.999999999999986</v>
      </c>
      <c r="J1071" s="6">
        <v>200</v>
      </c>
      <c r="K1071" s="7">
        <v>109999.99999999997</v>
      </c>
      <c r="L1071" s="7">
        <v>54999.999999999985</v>
      </c>
      <c r="M1071" s="8">
        <v>0.5</v>
      </c>
      <c r="N1071" s="2" t="s">
        <v>23</v>
      </c>
      <c r="O1071">
        <f t="shared" si="128"/>
        <v>2021</v>
      </c>
      <c r="P1071">
        <f t="shared" si="129"/>
        <v>7</v>
      </c>
      <c r="Q1071" t="str">
        <f t="shared" si="130"/>
        <v>juil</v>
      </c>
      <c r="R1071" t="str">
        <f t="shared" si="131"/>
        <v>Nebraska</v>
      </c>
      <c r="S1071" t="str">
        <f t="shared" si="132"/>
        <v>2021-07</v>
      </c>
      <c r="T1071">
        <f>IF(AND(COUNTIF(Calculs!$Q$2:$Q$12,$O1071)&gt;0,COUNTIF(Calculs!$S$2:$S$12,$E1071)&gt;0,COUNTIF(Calculs!$U$2:$U$12,$H1071)&gt;0),1,0)</f>
        <v>1</v>
      </c>
      <c r="U1071">
        <f t="shared" si="133"/>
        <v>109999.99999999997</v>
      </c>
      <c r="V1071">
        <f t="shared" si="134"/>
        <v>200</v>
      </c>
      <c r="W1071">
        <f t="shared" si="135"/>
        <v>54999.999999999985</v>
      </c>
    </row>
    <row r="1072" spans="1:23" ht="15.75" customHeight="1" x14ac:dyDescent="0.3">
      <c r="A1072" s="2" t="s">
        <v>13</v>
      </c>
      <c r="B1072" s="2">
        <v>1185732</v>
      </c>
      <c r="C1072" s="3">
        <v>44403</v>
      </c>
      <c r="D1072" s="12" t="str" cm="1">
        <f t="array" ref="D1072">_xlfn.SWITCH(WEEKDAY(C1072,2), 1, "Lundi", 2, "Mardi", 3, "Mercredi", 4, "Jeudi", 5, "Vendredi", 6, "Samedi", 7, "Dimanche", "Erreur")</f>
        <v>Lundi</v>
      </c>
      <c r="E1072" s="2" t="s">
        <v>35</v>
      </c>
      <c r="F1072" s="2" t="s">
        <v>56</v>
      </c>
      <c r="G1072" s="2" t="s">
        <v>57</v>
      </c>
      <c r="H1072" s="4" t="s">
        <v>16</v>
      </c>
      <c r="I1072" s="5">
        <v>49.999999999999993</v>
      </c>
      <c r="J1072" s="6">
        <v>450</v>
      </c>
      <c r="K1072" s="7">
        <v>224999.99999999997</v>
      </c>
      <c r="L1072" s="7">
        <v>90000</v>
      </c>
      <c r="M1072" s="8">
        <v>0.4</v>
      </c>
      <c r="N1072" s="2" t="s">
        <v>23</v>
      </c>
      <c r="O1072">
        <f t="shared" si="128"/>
        <v>2021</v>
      </c>
      <c r="P1072">
        <f t="shared" si="129"/>
        <v>7</v>
      </c>
      <c r="Q1072" t="str">
        <f t="shared" si="130"/>
        <v>juil</v>
      </c>
      <c r="R1072" t="str">
        <f t="shared" si="131"/>
        <v>Nebraska</v>
      </c>
      <c r="S1072" t="str">
        <f t="shared" si="132"/>
        <v>2021-07</v>
      </c>
      <c r="T1072">
        <f>IF(AND(COUNTIF(Calculs!$Q$2:$Q$12,$O1072)&gt;0,COUNTIF(Calculs!$S$2:$S$12,$E1072)&gt;0,COUNTIF(Calculs!$U$2:$U$12,$H1072)&gt;0),1,0)</f>
        <v>1</v>
      </c>
      <c r="U1072">
        <f t="shared" si="133"/>
        <v>224999.99999999997</v>
      </c>
      <c r="V1072">
        <f t="shared" si="134"/>
        <v>450</v>
      </c>
      <c r="W1072">
        <f t="shared" si="135"/>
        <v>90000</v>
      </c>
    </row>
    <row r="1073" spans="1:23" ht="15.75" customHeight="1" x14ac:dyDescent="0.3">
      <c r="A1073" s="2" t="s">
        <v>13</v>
      </c>
      <c r="B1073" s="2">
        <v>1185732</v>
      </c>
      <c r="C1073" s="3">
        <v>44404</v>
      </c>
      <c r="D1073" s="12" t="str" cm="1">
        <f t="array" ref="D1073">_xlfn.SWITCH(WEEKDAY(C1073,2), 1, "Lundi", 2, "Mardi", 3, "Mercredi", 4, "Jeudi", 5, "Vendredi", 6, "Samedi", 7, "Dimanche", "Erreur")</f>
        <v>Mardi</v>
      </c>
      <c r="E1073" s="2" t="s">
        <v>35</v>
      </c>
      <c r="F1073" s="2" t="s">
        <v>56</v>
      </c>
      <c r="G1073" s="2" t="s">
        <v>57</v>
      </c>
      <c r="H1073" s="4" t="s">
        <v>18</v>
      </c>
      <c r="I1073" s="5">
        <v>40</v>
      </c>
      <c r="J1073" s="6">
        <v>250</v>
      </c>
      <c r="K1073" s="7">
        <v>100000</v>
      </c>
      <c r="L1073" s="7">
        <v>35000</v>
      </c>
      <c r="M1073" s="8">
        <v>0.35</v>
      </c>
      <c r="N1073" s="2" t="s">
        <v>23</v>
      </c>
      <c r="O1073">
        <f t="shared" si="128"/>
        <v>2021</v>
      </c>
      <c r="P1073">
        <f t="shared" si="129"/>
        <v>7</v>
      </c>
      <c r="Q1073" t="str">
        <f t="shared" si="130"/>
        <v>juil</v>
      </c>
      <c r="R1073" t="str">
        <f t="shared" si="131"/>
        <v>Nebraska</v>
      </c>
      <c r="S1073" t="str">
        <f t="shared" si="132"/>
        <v>2021-07</v>
      </c>
      <c r="T1073">
        <f>IF(AND(COUNTIF(Calculs!$Q$2:$Q$12,$O1073)&gt;0,COUNTIF(Calculs!$S$2:$S$12,$E1073)&gt;0,COUNTIF(Calculs!$U$2:$U$12,$H1073)&gt;0),1,0)</f>
        <v>1</v>
      </c>
      <c r="U1073">
        <f t="shared" si="133"/>
        <v>100000</v>
      </c>
      <c r="V1073">
        <f t="shared" si="134"/>
        <v>250</v>
      </c>
      <c r="W1073">
        <f t="shared" si="135"/>
        <v>35000</v>
      </c>
    </row>
    <row r="1074" spans="1:23" ht="15.75" customHeight="1" x14ac:dyDescent="0.3">
      <c r="A1074" s="2" t="s">
        <v>13</v>
      </c>
      <c r="B1074" s="2">
        <v>1185732</v>
      </c>
      <c r="C1074" s="3">
        <v>44405</v>
      </c>
      <c r="D1074" s="12" t="str" cm="1">
        <f t="array" ref="D1074">_xlfn.SWITCH(WEEKDAY(C1074,2), 1, "Lundi", 2, "Mardi", 3, "Mercredi", 4, "Jeudi", 5, "Vendredi", 6, "Samedi", 7, "Dimanche", "Erreur")</f>
        <v>Mercredi</v>
      </c>
      <c r="E1074" s="2" t="s">
        <v>35</v>
      </c>
      <c r="F1074" s="2" t="s">
        <v>56</v>
      </c>
      <c r="G1074" s="2" t="s">
        <v>57</v>
      </c>
      <c r="H1074" s="4" t="s">
        <v>19</v>
      </c>
      <c r="I1074" s="5">
        <v>40</v>
      </c>
      <c r="J1074" s="6">
        <v>200</v>
      </c>
      <c r="K1074" s="7">
        <v>80000</v>
      </c>
      <c r="L1074" s="7">
        <v>28000</v>
      </c>
      <c r="M1074" s="8">
        <v>0.35</v>
      </c>
      <c r="N1074" s="2" t="s">
        <v>23</v>
      </c>
      <c r="O1074">
        <f t="shared" si="128"/>
        <v>2021</v>
      </c>
      <c r="P1074">
        <f t="shared" si="129"/>
        <v>7</v>
      </c>
      <c r="Q1074" t="str">
        <f t="shared" si="130"/>
        <v>juil</v>
      </c>
      <c r="R1074" t="str">
        <f t="shared" si="131"/>
        <v>Nebraska</v>
      </c>
      <c r="S1074" t="str">
        <f t="shared" si="132"/>
        <v>2021-07</v>
      </c>
      <c r="T1074">
        <f>IF(AND(COUNTIF(Calculs!$Q$2:$Q$12,$O1074)&gt;0,COUNTIF(Calculs!$S$2:$S$12,$E1074)&gt;0,COUNTIF(Calculs!$U$2:$U$12,$H1074)&gt;0),1,0)</f>
        <v>1</v>
      </c>
      <c r="U1074">
        <f t="shared" si="133"/>
        <v>80000</v>
      </c>
      <c r="V1074">
        <f t="shared" si="134"/>
        <v>200</v>
      </c>
      <c r="W1074">
        <f t="shared" si="135"/>
        <v>28000</v>
      </c>
    </row>
    <row r="1075" spans="1:23" ht="15.75" customHeight="1" x14ac:dyDescent="0.3">
      <c r="A1075" s="2" t="s">
        <v>13</v>
      </c>
      <c r="B1075" s="2">
        <v>1185732</v>
      </c>
      <c r="C1075" s="3">
        <v>44406</v>
      </c>
      <c r="D1075" s="12" t="str" cm="1">
        <f t="array" ref="D1075">_xlfn.SWITCH(WEEKDAY(C1075,2), 1, "Lundi", 2, "Mardi", 3, "Mercredi", 4, "Jeudi", 5, "Vendredi", 6, "Samedi", 7, "Dimanche", "Erreur")</f>
        <v>Jeudi</v>
      </c>
      <c r="E1075" s="2" t="s">
        <v>35</v>
      </c>
      <c r="F1075" s="2" t="s">
        <v>56</v>
      </c>
      <c r="G1075" s="2" t="s">
        <v>57</v>
      </c>
      <c r="H1075" s="4" t="s">
        <v>20</v>
      </c>
      <c r="I1075" s="5">
        <v>40</v>
      </c>
      <c r="J1075" s="6">
        <v>150</v>
      </c>
      <c r="K1075" s="7">
        <v>60000</v>
      </c>
      <c r="L1075" s="7">
        <v>24000</v>
      </c>
      <c r="M1075" s="8">
        <v>0.4</v>
      </c>
      <c r="N1075" s="2" t="s">
        <v>23</v>
      </c>
      <c r="O1075">
        <f t="shared" si="128"/>
        <v>2021</v>
      </c>
      <c r="P1075">
        <f t="shared" si="129"/>
        <v>7</v>
      </c>
      <c r="Q1075" t="str">
        <f t="shared" si="130"/>
        <v>juil</v>
      </c>
      <c r="R1075" t="str">
        <f t="shared" si="131"/>
        <v>Nebraska</v>
      </c>
      <c r="S1075" t="str">
        <f t="shared" si="132"/>
        <v>2021-07</v>
      </c>
      <c r="T1075">
        <f>IF(AND(COUNTIF(Calculs!$Q$2:$Q$12,$O1075)&gt;0,COUNTIF(Calculs!$S$2:$S$12,$E1075)&gt;0,COUNTIF(Calculs!$U$2:$U$12,$H1075)&gt;0),1,0)</f>
        <v>1</v>
      </c>
      <c r="U1075">
        <f t="shared" si="133"/>
        <v>60000</v>
      </c>
      <c r="V1075">
        <f t="shared" si="134"/>
        <v>150</v>
      </c>
      <c r="W1075">
        <f t="shared" si="135"/>
        <v>24000</v>
      </c>
    </row>
    <row r="1076" spans="1:23" ht="15.75" customHeight="1" x14ac:dyDescent="0.3">
      <c r="A1076" s="2" t="s">
        <v>13</v>
      </c>
      <c r="B1076" s="2">
        <v>1185732</v>
      </c>
      <c r="C1076" s="3">
        <v>44407</v>
      </c>
      <c r="D1076" s="12" t="str" cm="1">
        <f t="array" ref="D1076">_xlfn.SWITCH(WEEKDAY(C1076,2), 1, "Lundi", 2, "Mardi", 3, "Mercredi", 4, "Jeudi", 5, "Vendredi", 6, "Samedi", 7, "Dimanche", "Erreur")</f>
        <v>Vendredi</v>
      </c>
      <c r="E1076" s="2" t="s">
        <v>35</v>
      </c>
      <c r="F1076" s="2" t="s">
        <v>56</v>
      </c>
      <c r="G1076" s="2" t="s">
        <v>57</v>
      </c>
      <c r="H1076" s="4" t="s">
        <v>21</v>
      </c>
      <c r="I1076" s="5">
        <v>49.999999999999993</v>
      </c>
      <c r="J1076" s="6">
        <v>150</v>
      </c>
      <c r="K1076" s="7">
        <v>74999.999999999985</v>
      </c>
      <c r="L1076" s="7">
        <v>26249.999999999993</v>
      </c>
      <c r="M1076" s="8">
        <v>0.35</v>
      </c>
      <c r="N1076" s="2" t="s">
        <v>23</v>
      </c>
      <c r="O1076">
        <f t="shared" si="128"/>
        <v>2021</v>
      </c>
      <c r="P1076">
        <f t="shared" si="129"/>
        <v>7</v>
      </c>
      <c r="Q1076" t="str">
        <f t="shared" si="130"/>
        <v>juil</v>
      </c>
      <c r="R1076" t="str">
        <f t="shared" si="131"/>
        <v>Nebraska</v>
      </c>
      <c r="S1076" t="str">
        <f t="shared" si="132"/>
        <v>2021-07</v>
      </c>
      <c r="T1076">
        <f>IF(AND(COUNTIF(Calculs!$Q$2:$Q$12,$O1076)&gt;0,COUNTIF(Calculs!$S$2:$S$12,$E1076)&gt;0,COUNTIF(Calculs!$U$2:$U$12,$H1076)&gt;0),1,0)</f>
        <v>1</v>
      </c>
      <c r="U1076">
        <f t="shared" si="133"/>
        <v>74999.999999999985</v>
      </c>
      <c r="V1076">
        <f t="shared" si="134"/>
        <v>150</v>
      </c>
      <c r="W1076">
        <f t="shared" si="135"/>
        <v>26249.999999999993</v>
      </c>
    </row>
    <row r="1077" spans="1:23" ht="15.75" customHeight="1" x14ac:dyDescent="0.3">
      <c r="A1077" s="2" t="s">
        <v>13</v>
      </c>
      <c r="B1077" s="2">
        <v>1185732</v>
      </c>
      <c r="C1077" s="3">
        <v>44408</v>
      </c>
      <c r="D1077" s="12" t="str" cm="1">
        <f t="array" ref="D1077">_xlfn.SWITCH(WEEKDAY(C1077,2), 1, "Lundi", 2, "Mardi", 3, "Mercredi", 4, "Jeudi", 5, "Vendredi", 6, "Samedi", 7, "Dimanche", "Erreur")</f>
        <v>Samedi</v>
      </c>
      <c r="E1077" s="2" t="s">
        <v>35</v>
      </c>
      <c r="F1077" s="2" t="s">
        <v>56</v>
      </c>
      <c r="G1077" s="2" t="s">
        <v>57</v>
      </c>
      <c r="H1077" s="4" t="s">
        <v>22</v>
      </c>
      <c r="I1077" s="5">
        <v>54.999999999999986</v>
      </c>
      <c r="J1077" s="6">
        <v>250</v>
      </c>
      <c r="K1077" s="7">
        <v>137499.99999999997</v>
      </c>
      <c r="L1077" s="7">
        <v>68749.999999999985</v>
      </c>
      <c r="M1077" s="8">
        <v>0.5</v>
      </c>
      <c r="N1077" s="2" t="s">
        <v>23</v>
      </c>
      <c r="O1077">
        <f t="shared" si="128"/>
        <v>2021</v>
      </c>
      <c r="P1077">
        <f t="shared" si="129"/>
        <v>7</v>
      </c>
      <c r="Q1077" t="str">
        <f t="shared" si="130"/>
        <v>juil</v>
      </c>
      <c r="R1077" t="str">
        <f t="shared" si="131"/>
        <v>Nebraska</v>
      </c>
      <c r="S1077" t="str">
        <f t="shared" si="132"/>
        <v>2021-07</v>
      </c>
      <c r="T1077">
        <f>IF(AND(COUNTIF(Calculs!$Q$2:$Q$12,$O1077)&gt;0,COUNTIF(Calculs!$S$2:$S$12,$E1077)&gt;0,COUNTIF(Calculs!$U$2:$U$12,$H1077)&gt;0),1,0)</f>
        <v>1</v>
      </c>
      <c r="U1077">
        <f t="shared" si="133"/>
        <v>137499.99999999997</v>
      </c>
      <c r="V1077">
        <f t="shared" si="134"/>
        <v>250</v>
      </c>
      <c r="W1077">
        <f t="shared" si="135"/>
        <v>68749.999999999985</v>
      </c>
    </row>
    <row r="1078" spans="1:23" ht="15.75" customHeight="1" x14ac:dyDescent="0.3">
      <c r="A1078" s="2" t="s">
        <v>25</v>
      </c>
      <c r="B1078" s="2">
        <v>1197831</v>
      </c>
      <c r="C1078" s="3">
        <v>44409</v>
      </c>
      <c r="D1078" s="12" t="str" cm="1">
        <f t="array" ref="D1078">_xlfn.SWITCH(WEEKDAY(C1078,2), 1, "Lundi", 2, "Mardi", 3, "Mercredi", 4, "Jeudi", 5, "Vendredi", 6, "Samedi", 7, "Dimanche", "Erreur")</f>
        <v>Dimanche</v>
      </c>
      <c r="E1078" s="2" t="s">
        <v>35</v>
      </c>
      <c r="F1078" s="2" t="s">
        <v>56</v>
      </c>
      <c r="G1078" s="2" t="s">
        <v>57</v>
      </c>
      <c r="H1078" s="4" t="s">
        <v>16</v>
      </c>
      <c r="I1078" s="5">
        <v>20</v>
      </c>
      <c r="J1078" s="6">
        <v>675</v>
      </c>
      <c r="K1078" s="7">
        <v>135000</v>
      </c>
      <c r="L1078" s="7">
        <v>53999.999999999993</v>
      </c>
      <c r="M1078" s="8">
        <v>0.39999999999999997</v>
      </c>
      <c r="N1078" s="2" t="s">
        <v>23</v>
      </c>
      <c r="O1078">
        <f t="shared" si="128"/>
        <v>2021</v>
      </c>
      <c r="P1078">
        <f t="shared" si="129"/>
        <v>8</v>
      </c>
      <c r="Q1078" t="str">
        <f t="shared" si="130"/>
        <v>août</v>
      </c>
      <c r="R1078" t="str">
        <f t="shared" si="131"/>
        <v>Nebraska</v>
      </c>
      <c r="S1078" t="str">
        <f t="shared" si="132"/>
        <v>2021-08</v>
      </c>
      <c r="T1078">
        <f>IF(AND(COUNTIF(Calculs!$Q$2:$Q$12,$O1078)&gt;0,COUNTIF(Calculs!$S$2:$S$12,$E1078)&gt;0,COUNTIF(Calculs!$U$2:$U$12,$H1078)&gt;0),1,0)</f>
        <v>1</v>
      </c>
      <c r="U1078">
        <f t="shared" si="133"/>
        <v>135000</v>
      </c>
      <c r="V1078">
        <f t="shared" si="134"/>
        <v>675</v>
      </c>
      <c r="W1078">
        <f t="shared" si="135"/>
        <v>53999.999999999993</v>
      </c>
    </row>
    <row r="1079" spans="1:23" ht="15.75" customHeight="1" x14ac:dyDescent="0.3">
      <c r="A1079" s="2" t="s">
        <v>25</v>
      </c>
      <c r="B1079" s="2">
        <v>1197831</v>
      </c>
      <c r="C1079" s="3">
        <v>44410</v>
      </c>
      <c r="D1079" s="12" t="str" cm="1">
        <f t="array" ref="D1079">_xlfn.SWITCH(WEEKDAY(C1079,2), 1, "Lundi", 2, "Mardi", 3, "Mercredi", 4, "Jeudi", 5, "Vendredi", 6, "Samedi", 7, "Dimanche", "Erreur")</f>
        <v>Lundi</v>
      </c>
      <c r="E1079" s="2" t="s">
        <v>35</v>
      </c>
      <c r="F1079" s="2" t="s">
        <v>56</v>
      </c>
      <c r="G1079" s="2" t="s">
        <v>57</v>
      </c>
      <c r="H1079" s="4" t="s">
        <v>18</v>
      </c>
      <c r="I1079" s="5">
        <v>30</v>
      </c>
      <c r="J1079" s="6">
        <v>675</v>
      </c>
      <c r="K1079" s="7">
        <v>202500</v>
      </c>
      <c r="L1079" s="7">
        <v>81000</v>
      </c>
      <c r="M1079" s="8">
        <v>0.39999999999999997</v>
      </c>
      <c r="N1079" s="2" t="s">
        <v>23</v>
      </c>
      <c r="O1079">
        <f t="shared" si="128"/>
        <v>2021</v>
      </c>
      <c r="P1079">
        <f t="shared" si="129"/>
        <v>8</v>
      </c>
      <c r="Q1079" t="str">
        <f t="shared" si="130"/>
        <v>août</v>
      </c>
      <c r="R1079" t="str">
        <f t="shared" si="131"/>
        <v>Nebraska</v>
      </c>
      <c r="S1079" t="str">
        <f t="shared" si="132"/>
        <v>2021-08</v>
      </c>
      <c r="T1079">
        <f>IF(AND(COUNTIF(Calculs!$Q$2:$Q$12,$O1079)&gt;0,COUNTIF(Calculs!$S$2:$S$12,$E1079)&gt;0,COUNTIF(Calculs!$U$2:$U$12,$H1079)&gt;0),1,0)</f>
        <v>1</v>
      </c>
      <c r="U1079">
        <f t="shared" si="133"/>
        <v>202500</v>
      </c>
      <c r="V1079">
        <f t="shared" si="134"/>
        <v>675</v>
      </c>
      <c r="W1079">
        <f t="shared" si="135"/>
        <v>81000</v>
      </c>
    </row>
    <row r="1080" spans="1:23" ht="15.75" customHeight="1" x14ac:dyDescent="0.3">
      <c r="A1080" s="2" t="s">
        <v>25</v>
      </c>
      <c r="B1080" s="2">
        <v>1197831</v>
      </c>
      <c r="C1080" s="3">
        <v>44411</v>
      </c>
      <c r="D1080" s="12" t="str" cm="1">
        <f t="array" ref="D1080">_xlfn.SWITCH(WEEKDAY(C1080,2), 1, "Lundi", 2, "Mardi", 3, "Mercredi", 4, "Jeudi", 5, "Vendredi", 6, "Samedi", 7, "Dimanche", "Erreur")</f>
        <v>Mardi</v>
      </c>
      <c r="E1080" s="2" t="s">
        <v>35</v>
      </c>
      <c r="F1080" s="2" t="s">
        <v>56</v>
      </c>
      <c r="G1080" s="2" t="s">
        <v>57</v>
      </c>
      <c r="H1080" s="4" t="s">
        <v>19</v>
      </c>
      <c r="I1080" s="5">
        <v>30</v>
      </c>
      <c r="J1080" s="6">
        <v>475</v>
      </c>
      <c r="K1080" s="7">
        <v>142500</v>
      </c>
      <c r="L1080" s="7">
        <v>56999.999999999993</v>
      </c>
      <c r="M1080" s="8">
        <v>0.39999999999999997</v>
      </c>
      <c r="N1080" s="2" t="s">
        <v>23</v>
      </c>
      <c r="O1080">
        <f t="shared" si="128"/>
        <v>2021</v>
      </c>
      <c r="P1080">
        <f t="shared" si="129"/>
        <v>8</v>
      </c>
      <c r="Q1080" t="str">
        <f t="shared" si="130"/>
        <v>août</v>
      </c>
      <c r="R1080" t="str">
        <f t="shared" si="131"/>
        <v>Nebraska</v>
      </c>
      <c r="S1080" t="str">
        <f t="shared" si="132"/>
        <v>2021-08</v>
      </c>
      <c r="T1080">
        <f>IF(AND(COUNTIF(Calculs!$Q$2:$Q$12,$O1080)&gt;0,COUNTIF(Calculs!$S$2:$S$12,$E1080)&gt;0,COUNTIF(Calculs!$U$2:$U$12,$H1080)&gt;0),1,0)</f>
        <v>1</v>
      </c>
      <c r="U1080">
        <f t="shared" si="133"/>
        <v>142500</v>
      </c>
      <c r="V1080">
        <f t="shared" si="134"/>
        <v>475</v>
      </c>
      <c r="W1080">
        <f t="shared" si="135"/>
        <v>56999.999999999993</v>
      </c>
    </row>
    <row r="1081" spans="1:23" ht="15.75" customHeight="1" x14ac:dyDescent="0.3">
      <c r="A1081" s="2" t="s">
        <v>25</v>
      </c>
      <c r="B1081" s="2">
        <v>1197831</v>
      </c>
      <c r="C1081" s="3">
        <v>44412</v>
      </c>
      <c r="D1081" s="12" t="str" cm="1">
        <f t="array" ref="D1081">_xlfn.SWITCH(WEEKDAY(C1081,2), 1, "Lundi", 2, "Mardi", 3, "Mercredi", 4, "Jeudi", 5, "Vendredi", 6, "Samedi", 7, "Dimanche", "Erreur")</f>
        <v>Mercredi</v>
      </c>
      <c r="E1081" s="2" t="s">
        <v>35</v>
      </c>
      <c r="F1081" s="2" t="s">
        <v>56</v>
      </c>
      <c r="G1081" s="2" t="s">
        <v>57</v>
      </c>
      <c r="H1081" s="4" t="s">
        <v>20</v>
      </c>
      <c r="I1081" s="5">
        <v>35</v>
      </c>
      <c r="J1081" s="6">
        <v>475</v>
      </c>
      <c r="K1081" s="7">
        <v>166250</v>
      </c>
      <c r="L1081" s="7">
        <v>83125</v>
      </c>
      <c r="M1081" s="8">
        <v>0.5</v>
      </c>
      <c r="N1081" s="2" t="s">
        <v>23</v>
      </c>
      <c r="O1081">
        <f t="shared" si="128"/>
        <v>2021</v>
      </c>
      <c r="P1081">
        <f t="shared" si="129"/>
        <v>8</v>
      </c>
      <c r="Q1081" t="str">
        <f t="shared" si="130"/>
        <v>août</v>
      </c>
      <c r="R1081" t="str">
        <f t="shared" si="131"/>
        <v>Nebraska</v>
      </c>
      <c r="S1081" t="str">
        <f t="shared" si="132"/>
        <v>2021-08</v>
      </c>
      <c r="T1081">
        <f>IF(AND(COUNTIF(Calculs!$Q$2:$Q$12,$O1081)&gt;0,COUNTIF(Calculs!$S$2:$S$12,$E1081)&gt;0,COUNTIF(Calculs!$U$2:$U$12,$H1081)&gt;0),1,0)</f>
        <v>1</v>
      </c>
      <c r="U1081">
        <f t="shared" si="133"/>
        <v>166250</v>
      </c>
      <c r="V1081">
        <f t="shared" si="134"/>
        <v>475</v>
      </c>
      <c r="W1081">
        <f t="shared" si="135"/>
        <v>83125</v>
      </c>
    </row>
    <row r="1082" spans="1:23" ht="15.75" customHeight="1" x14ac:dyDescent="0.3">
      <c r="A1082" s="2" t="s">
        <v>25</v>
      </c>
      <c r="B1082" s="2">
        <v>1197831</v>
      </c>
      <c r="C1082" s="3">
        <v>44413</v>
      </c>
      <c r="D1082" s="12" t="str" cm="1">
        <f t="array" ref="D1082">_xlfn.SWITCH(WEEKDAY(C1082,2), 1, "Lundi", 2, "Mardi", 3, "Mercredi", 4, "Jeudi", 5, "Vendredi", 6, "Samedi", 7, "Dimanche", "Erreur")</f>
        <v>Jeudi</v>
      </c>
      <c r="E1082" s="2" t="s">
        <v>26</v>
      </c>
      <c r="F1082" s="2" t="s">
        <v>58</v>
      </c>
      <c r="G1082" s="2" t="s">
        <v>59</v>
      </c>
      <c r="H1082" s="4" t="s">
        <v>21</v>
      </c>
      <c r="I1082" s="5">
        <v>40</v>
      </c>
      <c r="J1082" s="6">
        <v>325</v>
      </c>
      <c r="K1082" s="7">
        <v>130000</v>
      </c>
      <c r="L1082" s="7">
        <v>45500</v>
      </c>
      <c r="M1082" s="8">
        <v>0.35</v>
      </c>
      <c r="N1082" s="2" t="s">
        <v>23</v>
      </c>
      <c r="O1082">
        <f t="shared" si="128"/>
        <v>2021</v>
      </c>
      <c r="P1082">
        <f t="shared" si="129"/>
        <v>8</v>
      </c>
      <c r="Q1082" t="str">
        <f t="shared" si="130"/>
        <v>août</v>
      </c>
      <c r="R1082" t="str">
        <f t="shared" si="131"/>
        <v>Alabama</v>
      </c>
      <c r="S1082" t="str">
        <f t="shared" si="132"/>
        <v>2021-08</v>
      </c>
      <c r="T1082">
        <f>IF(AND(COUNTIF(Calculs!$Q$2:$Q$12,$O1082)&gt;0,COUNTIF(Calculs!$S$2:$S$12,$E1082)&gt;0,COUNTIF(Calculs!$U$2:$U$12,$H1082)&gt;0),1,0)</f>
        <v>1</v>
      </c>
      <c r="U1082">
        <f t="shared" si="133"/>
        <v>130000</v>
      </c>
      <c r="V1082">
        <f t="shared" si="134"/>
        <v>325</v>
      </c>
      <c r="W1082">
        <f t="shared" si="135"/>
        <v>45500</v>
      </c>
    </row>
    <row r="1083" spans="1:23" ht="15.75" customHeight="1" x14ac:dyDescent="0.3">
      <c r="A1083" s="2" t="s">
        <v>25</v>
      </c>
      <c r="B1083" s="2">
        <v>1197831</v>
      </c>
      <c r="C1083" s="3">
        <v>44414</v>
      </c>
      <c r="D1083" s="12" t="str" cm="1">
        <f t="array" ref="D1083">_xlfn.SWITCH(WEEKDAY(C1083,2), 1, "Lundi", 2, "Mardi", 3, "Mercredi", 4, "Jeudi", 5, "Vendredi", 6, "Samedi", 7, "Dimanche", "Erreur")</f>
        <v>Vendredi</v>
      </c>
      <c r="E1083" s="2" t="s">
        <v>26</v>
      </c>
      <c r="F1083" s="2" t="s">
        <v>58</v>
      </c>
      <c r="G1083" s="2" t="s">
        <v>59</v>
      </c>
      <c r="H1083" s="4" t="s">
        <v>22</v>
      </c>
      <c r="I1083" s="5">
        <v>35</v>
      </c>
      <c r="J1083" s="6">
        <v>475</v>
      </c>
      <c r="K1083" s="7">
        <v>166250</v>
      </c>
      <c r="L1083" s="7">
        <v>91437.500000000015</v>
      </c>
      <c r="M1083" s="8">
        <v>0.55000000000000004</v>
      </c>
      <c r="N1083" s="2" t="s">
        <v>23</v>
      </c>
      <c r="O1083">
        <f t="shared" si="128"/>
        <v>2021</v>
      </c>
      <c r="P1083">
        <f t="shared" si="129"/>
        <v>8</v>
      </c>
      <c r="Q1083" t="str">
        <f t="shared" si="130"/>
        <v>août</v>
      </c>
      <c r="R1083" t="str">
        <f t="shared" si="131"/>
        <v>Alabama</v>
      </c>
      <c r="S1083" t="str">
        <f t="shared" si="132"/>
        <v>2021-08</v>
      </c>
      <c r="T1083">
        <f>IF(AND(COUNTIF(Calculs!$Q$2:$Q$12,$O1083)&gt;0,COUNTIF(Calculs!$S$2:$S$12,$E1083)&gt;0,COUNTIF(Calculs!$U$2:$U$12,$H1083)&gt;0),1,0)</f>
        <v>1</v>
      </c>
      <c r="U1083">
        <f t="shared" si="133"/>
        <v>166250</v>
      </c>
      <c r="V1083">
        <f t="shared" si="134"/>
        <v>475</v>
      </c>
      <c r="W1083">
        <f t="shared" si="135"/>
        <v>91437.500000000015</v>
      </c>
    </row>
    <row r="1084" spans="1:23" ht="15.75" customHeight="1" x14ac:dyDescent="0.3">
      <c r="A1084" s="2" t="s">
        <v>25</v>
      </c>
      <c r="B1084" s="2">
        <v>1197831</v>
      </c>
      <c r="C1084" s="3">
        <v>44415</v>
      </c>
      <c r="D1084" s="12" t="str" cm="1">
        <f t="array" ref="D1084">_xlfn.SWITCH(WEEKDAY(C1084,2), 1, "Lundi", 2, "Mardi", 3, "Mercredi", 4, "Jeudi", 5, "Vendredi", 6, "Samedi", 7, "Dimanche", "Erreur")</f>
        <v>Samedi</v>
      </c>
      <c r="E1084" s="2" t="s">
        <v>26</v>
      </c>
      <c r="F1084" s="2" t="s">
        <v>58</v>
      </c>
      <c r="G1084" s="2" t="s">
        <v>59</v>
      </c>
      <c r="H1084" s="4" t="s">
        <v>16</v>
      </c>
      <c r="I1084" s="5">
        <v>25</v>
      </c>
      <c r="J1084" s="6">
        <v>625</v>
      </c>
      <c r="K1084" s="7">
        <v>156250</v>
      </c>
      <c r="L1084" s="7">
        <v>62499.999999999993</v>
      </c>
      <c r="M1084" s="8">
        <v>0.39999999999999997</v>
      </c>
      <c r="N1084" s="2" t="s">
        <v>23</v>
      </c>
      <c r="O1084">
        <f t="shared" si="128"/>
        <v>2021</v>
      </c>
      <c r="P1084">
        <f t="shared" si="129"/>
        <v>8</v>
      </c>
      <c r="Q1084" t="str">
        <f t="shared" si="130"/>
        <v>août</v>
      </c>
      <c r="R1084" t="str">
        <f t="shared" si="131"/>
        <v>Alabama</v>
      </c>
      <c r="S1084" t="str">
        <f t="shared" si="132"/>
        <v>2021-08</v>
      </c>
      <c r="T1084">
        <f>IF(AND(COUNTIF(Calculs!$Q$2:$Q$12,$O1084)&gt;0,COUNTIF(Calculs!$S$2:$S$12,$E1084)&gt;0,COUNTIF(Calculs!$U$2:$U$12,$H1084)&gt;0),1,0)</f>
        <v>1</v>
      </c>
      <c r="U1084">
        <f t="shared" si="133"/>
        <v>156250</v>
      </c>
      <c r="V1084">
        <f t="shared" si="134"/>
        <v>625</v>
      </c>
      <c r="W1084">
        <f t="shared" si="135"/>
        <v>62499.999999999993</v>
      </c>
    </row>
    <row r="1085" spans="1:23" ht="15.75" customHeight="1" x14ac:dyDescent="0.3">
      <c r="A1085" s="2" t="s">
        <v>25</v>
      </c>
      <c r="B1085" s="2">
        <v>1197831</v>
      </c>
      <c r="C1085" s="3">
        <v>44416</v>
      </c>
      <c r="D1085" s="12" t="str" cm="1">
        <f t="array" ref="D1085">_xlfn.SWITCH(WEEKDAY(C1085,2), 1, "Lundi", 2, "Mardi", 3, "Mercredi", 4, "Jeudi", 5, "Vendredi", 6, "Samedi", 7, "Dimanche", "Erreur")</f>
        <v>Dimanche</v>
      </c>
      <c r="E1085" s="2" t="s">
        <v>26</v>
      </c>
      <c r="F1085" s="2" t="s">
        <v>58</v>
      </c>
      <c r="G1085" s="2" t="s">
        <v>59</v>
      </c>
      <c r="H1085" s="4" t="s">
        <v>18</v>
      </c>
      <c r="I1085" s="5">
        <v>35</v>
      </c>
      <c r="J1085" s="6">
        <v>600</v>
      </c>
      <c r="K1085" s="7">
        <v>210000</v>
      </c>
      <c r="L1085" s="7">
        <v>84000</v>
      </c>
      <c r="M1085" s="8">
        <v>0.39999999999999997</v>
      </c>
      <c r="N1085" s="2" t="s">
        <v>23</v>
      </c>
      <c r="O1085">
        <f t="shared" si="128"/>
        <v>2021</v>
      </c>
      <c r="P1085">
        <f t="shared" si="129"/>
        <v>8</v>
      </c>
      <c r="Q1085" t="str">
        <f t="shared" si="130"/>
        <v>août</v>
      </c>
      <c r="R1085" t="str">
        <f t="shared" si="131"/>
        <v>Alabama</v>
      </c>
      <c r="S1085" t="str">
        <f t="shared" si="132"/>
        <v>2021-08</v>
      </c>
      <c r="T1085">
        <f>IF(AND(COUNTIF(Calculs!$Q$2:$Q$12,$O1085)&gt;0,COUNTIF(Calculs!$S$2:$S$12,$E1085)&gt;0,COUNTIF(Calculs!$U$2:$U$12,$H1085)&gt;0),1,0)</f>
        <v>1</v>
      </c>
      <c r="U1085">
        <f t="shared" si="133"/>
        <v>210000</v>
      </c>
      <c r="V1085">
        <f t="shared" si="134"/>
        <v>600</v>
      </c>
      <c r="W1085">
        <f t="shared" si="135"/>
        <v>84000</v>
      </c>
    </row>
    <row r="1086" spans="1:23" ht="15.75" customHeight="1" x14ac:dyDescent="0.3">
      <c r="A1086" s="2" t="s">
        <v>25</v>
      </c>
      <c r="B1086" s="2">
        <v>1197831</v>
      </c>
      <c r="C1086" s="3">
        <v>44417</v>
      </c>
      <c r="D1086" s="12" t="str" cm="1">
        <f t="array" ref="D1086">_xlfn.SWITCH(WEEKDAY(C1086,2), 1, "Lundi", 2, "Mardi", 3, "Mercredi", 4, "Jeudi", 5, "Vendredi", 6, "Samedi", 7, "Dimanche", "Erreur")</f>
        <v>Lundi</v>
      </c>
      <c r="E1086" s="2" t="s">
        <v>26</v>
      </c>
      <c r="F1086" s="2" t="s">
        <v>58</v>
      </c>
      <c r="G1086" s="2" t="s">
        <v>59</v>
      </c>
      <c r="H1086" s="4" t="s">
        <v>19</v>
      </c>
      <c r="I1086" s="5">
        <v>35</v>
      </c>
      <c r="J1086" s="6">
        <v>425</v>
      </c>
      <c r="K1086" s="7">
        <v>148750</v>
      </c>
      <c r="L1086" s="7">
        <v>59499.999999999993</v>
      </c>
      <c r="M1086" s="8">
        <v>0.39999999999999997</v>
      </c>
      <c r="N1086" s="2" t="s">
        <v>23</v>
      </c>
      <c r="O1086">
        <f t="shared" si="128"/>
        <v>2021</v>
      </c>
      <c r="P1086">
        <f t="shared" si="129"/>
        <v>8</v>
      </c>
      <c r="Q1086" t="str">
        <f t="shared" si="130"/>
        <v>août</v>
      </c>
      <c r="R1086" t="str">
        <f t="shared" si="131"/>
        <v>Alabama</v>
      </c>
      <c r="S1086" t="str">
        <f t="shared" si="132"/>
        <v>2021-08</v>
      </c>
      <c r="T1086">
        <f>IF(AND(COUNTIF(Calculs!$Q$2:$Q$12,$O1086)&gt;0,COUNTIF(Calculs!$S$2:$S$12,$E1086)&gt;0,COUNTIF(Calculs!$U$2:$U$12,$H1086)&gt;0),1,0)</f>
        <v>1</v>
      </c>
      <c r="U1086">
        <f t="shared" si="133"/>
        <v>148750</v>
      </c>
      <c r="V1086">
        <f t="shared" si="134"/>
        <v>425</v>
      </c>
      <c r="W1086">
        <f t="shared" si="135"/>
        <v>59499.999999999993</v>
      </c>
    </row>
    <row r="1087" spans="1:23" ht="15.75" customHeight="1" x14ac:dyDescent="0.3">
      <c r="A1087" s="2" t="s">
        <v>25</v>
      </c>
      <c r="B1087" s="2">
        <v>1197831</v>
      </c>
      <c r="C1087" s="3">
        <v>44418</v>
      </c>
      <c r="D1087" s="12" t="str" cm="1">
        <f t="array" ref="D1087">_xlfn.SWITCH(WEEKDAY(C1087,2), 1, "Lundi", 2, "Mardi", 3, "Mercredi", 4, "Jeudi", 5, "Vendredi", 6, "Samedi", 7, "Dimanche", "Erreur")</f>
        <v>Mardi</v>
      </c>
      <c r="E1087" s="2" t="s">
        <v>26</v>
      </c>
      <c r="F1087" s="2" t="s">
        <v>58</v>
      </c>
      <c r="G1087" s="2" t="s">
        <v>59</v>
      </c>
      <c r="H1087" s="4" t="s">
        <v>20</v>
      </c>
      <c r="I1087" s="5">
        <v>35</v>
      </c>
      <c r="J1087" s="6">
        <v>375</v>
      </c>
      <c r="K1087" s="7">
        <v>131250</v>
      </c>
      <c r="L1087" s="7">
        <v>65625</v>
      </c>
      <c r="M1087" s="8">
        <v>0.5</v>
      </c>
      <c r="N1087" s="2" t="s">
        <v>23</v>
      </c>
      <c r="O1087">
        <f t="shared" si="128"/>
        <v>2021</v>
      </c>
      <c r="P1087">
        <f t="shared" si="129"/>
        <v>8</v>
      </c>
      <c r="Q1087" t="str">
        <f t="shared" si="130"/>
        <v>août</v>
      </c>
      <c r="R1087" t="str">
        <f t="shared" si="131"/>
        <v>Alabama</v>
      </c>
      <c r="S1087" t="str">
        <f t="shared" si="132"/>
        <v>2021-08</v>
      </c>
      <c r="T1087">
        <f>IF(AND(COUNTIF(Calculs!$Q$2:$Q$12,$O1087)&gt;0,COUNTIF(Calculs!$S$2:$S$12,$E1087)&gt;0,COUNTIF(Calculs!$U$2:$U$12,$H1087)&gt;0),1,0)</f>
        <v>1</v>
      </c>
      <c r="U1087">
        <f t="shared" si="133"/>
        <v>131250</v>
      </c>
      <c r="V1087">
        <f t="shared" si="134"/>
        <v>375</v>
      </c>
      <c r="W1087">
        <f t="shared" si="135"/>
        <v>65625</v>
      </c>
    </row>
    <row r="1088" spans="1:23" ht="15.75" customHeight="1" x14ac:dyDescent="0.3">
      <c r="A1088" s="2" t="s">
        <v>25</v>
      </c>
      <c r="B1088" s="2">
        <v>1197831</v>
      </c>
      <c r="C1088" s="3">
        <v>44419</v>
      </c>
      <c r="D1088" s="12" t="str" cm="1">
        <f t="array" ref="D1088">_xlfn.SWITCH(WEEKDAY(C1088,2), 1, "Lundi", 2, "Mardi", 3, "Mercredi", 4, "Jeudi", 5, "Vendredi", 6, "Samedi", 7, "Dimanche", "Erreur")</f>
        <v>Mercredi</v>
      </c>
      <c r="E1088" s="2" t="s">
        <v>26</v>
      </c>
      <c r="F1088" s="2" t="s">
        <v>58</v>
      </c>
      <c r="G1088" s="2" t="s">
        <v>59</v>
      </c>
      <c r="H1088" s="4" t="s">
        <v>21</v>
      </c>
      <c r="I1088" s="5">
        <v>40</v>
      </c>
      <c r="J1088" s="6">
        <v>250</v>
      </c>
      <c r="K1088" s="7">
        <v>100000</v>
      </c>
      <c r="L1088" s="7">
        <v>35000</v>
      </c>
      <c r="M1088" s="8">
        <v>0.35</v>
      </c>
      <c r="N1088" s="2" t="s">
        <v>23</v>
      </c>
      <c r="O1088">
        <f t="shared" si="128"/>
        <v>2021</v>
      </c>
      <c r="P1088">
        <f t="shared" si="129"/>
        <v>8</v>
      </c>
      <c r="Q1088" t="str">
        <f t="shared" si="130"/>
        <v>août</v>
      </c>
      <c r="R1088" t="str">
        <f t="shared" si="131"/>
        <v>Alabama</v>
      </c>
      <c r="S1088" t="str">
        <f t="shared" si="132"/>
        <v>2021-08</v>
      </c>
      <c r="T1088">
        <f>IF(AND(COUNTIF(Calculs!$Q$2:$Q$12,$O1088)&gt;0,COUNTIF(Calculs!$S$2:$S$12,$E1088)&gt;0,COUNTIF(Calculs!$U$2:$U$12,$H1088)&gt;0),1,0)</f>
        <v>1</v>
      </c>
      <c r="U1088">
        <f t="shared" si="133"/>
        <v>100000</v>
      </c>
      <c r="V1088">
        <f t="shared" si="134"/>
        <v>250</v>
      </c>
      <c r="W1088">
        <f t="shared" si="135"/>
        <v>35000</v>
      </c>
    </row>
    <row r="1089" spans="1:23" ht="15.75" customHeight="1" x14ac:dyDescent="0.3">
      <c r="A1089" s="2" t="s">
        <v>25</v>
      </c>
      <c r="B1089" s="2">
        <v>1197831</v>
      </c>
      <c r="C1089" s="3">
        <v>44420</v>
      </c>
      <c r="D1089" s="12" t="str" cm="1">
        <f t="array" ref="D1089">_xlfn.SWITCH(WEEKDAY(C1089,2), 1, "Lundi", 2, "Mardi", 3, "Mercredi", 4, "Jeudi", 5, "Vendredi", 6, "Samedi", 7, "Dimanche", "Erreur")</f>
        <v>Jeudi</v>
      </c>
      <c r="E1089" s="2" t="s">
        <v>26</v>
      </c>
      <c r="F1089" s="2" t="s">
        <v>58</v>
      </c>
      <c r="G1089" s="2" t="s">
        <v>59</v>
      </c>
      <c r="H1089" s="4" t="s">
        <v>22</v>
      </c>
      <c r="I1089" s="5">
        <v>35</v>
      </c>
      <c r="J1089" s="6">
        <v>450</v>
      </c>
      <c r="K1089" s="7">
        <v>157500</v>
      </c>
      <c r="L1089" s="7">
        <v>86625</v>
      </c>
      <c r="M1089" s="8">
        <v>0.55000000000000004</v>
      </c>
      <c r="N1089" s="2" t="s">
        <v>23</v>
      </c>
      <c r="O1089">
        <f t="shared" si="128"/>
        <v>2021</v>
      </c>
      <c r="P1089">
        <f t="shared" si="129"/>
        <v>8</v>
      </c>
      <c r="Q1089" t="str">
        <f t="shared" si="130"/>
        <v>août</v>
      </c>
      <c r="R1089" t="str">
        <f t="shared" si="131"/>
        <v>Alabama</v>
      </c>
      <c r="S1089" t="str">
        <f t="shared" si="132"/>
        <v>2021-08</v>
      </c>
      <c r="T1089">
        <f>IF(AND(COUNTIF(Calculs!$Q$2:$Q$12,$O1089)&gt;0,COUNTIF(Calculs!$S$2:$S$12,$E1089)&gt;0,COUNTIF(Calculs!$U$2:$U$12,$H1089)&gt;0),1,0)</f>
        <v>1</v>
      </c>
      <c r="U1089">
        <f t="shared" si="133"/>
        <v>157500</v>
      </c>
      <c r="V1089">
        <f t="shared" si="134"/>
        <v>450</v>
      </c>
      <c r="W1089">
        <f t="shared" si="135"/>
        <v>86625</v>
      </c>
    </row>
    <row r="1090" spans="1:23" ht="15.75" customHeight="1" x14ac:dyDescent="0.3">
      <c r="A1090" s="2" t="s">
        <v>25</v>
      </c>
      <c r="B1090" s="2">
        <v>1197831</v>
      </c>
      <c r="C1090" s="3">
        <v>44421</v>
      </c>
      <c r="D1090" s="12" t="str" cm="1">
        <f t="array" ref="D1090">_xlfn.SWITCH(WEEKDAY(C1090,2), 1, "Lundi", 2, "Mardi", 3, "Mercredi", 4, "Jeudi", 5, "Vendredi", 6, "Samedi", 7, "Dimanche", "Erreur")</f>
        <v>Vendredi</v>
      </c>
      <c r="E1090" s="2" t="s">
        <v>26</v>
      </c>
      <c r="F1090" s="2" t="s">
        <v>58</v>
      </c>
      <c r="G1090" s="2" t="s">
        <v>59</v>
      </c>
      <c r="H1090" s="4" t="s">
        <v>16</v>
      </c>
      <c r="I1090" s="5">
        <v>30</v>
      </c>
      <c r="J1090" s="6">
        <v>625</v>
      </c>
      <c r="K1090" s="7">
        <v>187500</v>
      </c>
      <c r="L1090" s="7">
        <v>84374.999999999985</v>
      </c>
      <c r="M1090" s="8">
        <v>0.44999999999999996</v>
      </c>
      <c r="N1090" s="2" t="s">
        <v>23</v>
      </c>
      <c r="O1090">
        <f t="shared" si="128"/>
        <v>2021</v>
      </c>
      <c r="P1090">
        <f t="shared" si="129"/>
        <v>8</v>
      </c>
      <c r="Q1090" t="str">
        <f t="shared" si="130"/>
        <v>août</v>
      </c>
      <c r="R1090" t="str">
        <f t="shared" si="131"/>
        <v>Alabama</v>
      </c>
      <c r="S1090" t="str">
        <f t="shared" si="132"/>
        <v>2021-08</v>
      </c>
      <c r="T1090">
        <f>IF(AND(COUNTIF(Calculs!$Q$2:$Q$12,$O1090)&gt;0,COUNTIF(Calculs!$S$2:$S$12,$E1090)&gt;0,COUNTIF(Calculs!$U$2:$U$12,$H1090)&gt;0),1,0)</f>
        <v>1</v>
      </c>
      <c r="U1090">
        <f t="shared" si="133"/>
        <v>187500</v>
      </c>
      <c r="V1090">
        <f t="shared" si="134"/>
        <v>625</v>
      </c>
      <c r="W1090">
        <f t="shared" si="135"/>
        <v>84374.999999999985</v>
      </c>
    </row>
    <row r="1091" spans="1:23" ht="15.75" customHeight="1" x14ac:dyDescent="0.3">
      <c r="A1091" s="2" t="s">
        <v>25</v>
      </c>
      <c r="B1091" s="2">
        <v>1197831</v>
      </c>
      <c r="C1091" s="3">
        <v>44422</v>
      </c>
      <c r="D1091" s="12" t="str" cm="1">
        <f t="array" ref="D1091">_xlfn.SWITCH(WEEKDAY(C1091,2), 1, "Lundi", 2, "Mardi", 3, "Mercredi", 4, "Jeudi", 5, "Vendredi", 6, "Samedi", 7, "Dimanche", "Erreur")</f>
        <v>Samedi</v>
      </c>
      <c r="E1091" s="2" t="s">
        <v>26</v>
      </c>
      <c r="F1091" s="2" t="s">
        <v>58</v>
      </c>
      <c r="G1091" s="2" t="s">
        <v>59</v>
      </c>
      <c r="H1091" s="4" t="s">
        <v>18</v>
      </c>
      <c r="I1091" s="5">
        <v>40</v>
      </c>
      <c r="J1091" s="6">
        <v>625</v>
      </c>
      <c r="K1091" s="7">
        <v>250000</v>
      </c>
      <c r="L1091" s="7">
        <v>112499.99999999999</v>
      </c>
      <c r="M1091" s="8">
        <v>0.44999999999999996</v>
      </c>
      <c r="N1091" s="2" t="s">
        <v>23</v>
      </c>
      <c r="O1091">
        <f t="shared" ref="O1091:O1154" si="136">YEAR($C1091)</f>
        <v>2021</v>
      </c>
      <c r="P1091">
        <f t="shared" ref="P1091:P1154" si="137">MONTH($C1091)</f>
        <v>8</v>
      </c>
      <c r="Q1091" t="str">
        <f t="shared" ref="Q1091:Q1154" si="138">TEXT($C1091,"mmm")</f>
        <v>août</v>
      </c>
      <c r="R1091" t="str">
        <f t="shared" ref="R1091:R1154" si="139">SUBSTITUTE(SUBSTITUTE($F1091,"Sud ","South "),"Ouest ","West ")</f>
        <v>Alabama</v>
      </c>
      <c r="S1091" t="str">
        <f t="shared" ref="S1091:S1154" si="140">TEXT($C1091,"aaaa-mm")</f>
        <v>2021-08</v>
      </c>
      <c r="T1091">
        <f>IF(AND(COUNTIF(Calculs!$Q$2:$Q$12,$O1091)&gt;0,COUNTIF(Calculs!$S$2:$S$12,$E1091)&gt;0,COUNTIF(Calculs!$U$2:$U$12,$H1091)&gt;0),1,0)</f>
        <v>1</v>
      </c>
      <c r="U1091">
        <f t="shared" ref="U1091:U1154" si="141">$K1091*$T1091</f>
        <v>250000</v>
      </c>
      <c r="V1091">
        <f t="shared" ref="V1091:V1154" si="142">$J1091*$T1091</f>
        <v>625</v>
      </c>
      <c r="W1091">
        <f t="shared" ref="W1091:W1154" si="143">$L1091*$T1091</f>
        <v>112499.99999999999</v>
      </c>
    </row>
    <row r="1092" spans="1:23" ht="15.75" customHeight="1" x14ac:dyDescent="0.3">
      <c r="A1092" s="2" t="s">
        <v>25</v>
      </c>
      <c r="B1092" s="2">
        <v>1197831</v>
      </c>
      <c r="C1092" s="3">
        <v>44423</v>
      </c>
      <c r="D1092" s="12" t="str" cm="1">
        <f t="array" ref="D1092">_xlfn.SWITCH(WEEKDAY(C1092,2), 1, "Lundi", 2, "Mardi", 3, "Mercredi", 4, "Jeudi", 5, "Vendredi", 6, "Samedi", 7, "Dimanche", "Erreur")</f>
        <v>Dimanche</v>
      </c>
      <c r="E1092" s="2" t="s">
        <v>26</v>
      </c>
      <c r="F1092" s="2" t="s">
        <v>58</v>
      </c>
      <c r="G1092" s="2" t="s">
        <v>59</v>
      </c>
      <c r="H1092" s="4" t="s">
        <v>19</v>
      </c>
      <c r="I1092" s="5">
        <v>30</v>
      </c>
      <c r="J1092" s="6">
        <v>450</v>
      </c>
      <c r="K1092" s="7">
        <v>135000</v>
      </c>
      <c r="L1092" s="7">
        <v>60749.999999999993</v>
      </c>
      <c r="M1092" s="8">
        <v>0.44999999999999996</v>
      </c>
      <c r="N1092" s="2" t="s">
        <v>23</v>
      </c>
      <c r="O1092">
        <f t="shared" si="136"/>
        <v>2021</v>
      </c>
      <c r="P1092">
        <f t="shared" si="137"/>
        <v>8</v>
      </c>
      <c r="Q1092" t="str">
        <f t="shared" si="138"/>
        <v>août</v>
      </c>
      <c r="R1092" t="str">
        <f t="shared" si="139"/>
        <v>Alabama</v>
      </c>
      <c r="S1092" t="str">
        <f t="shared" si="140"/>
        <v>2021-08</v>
      </c>
      <c r="T1092">
        <f>IF(AND(COUNTIF(Calculs!$Q$2:$Q$12,$O1092)&gt;0,COUNTIF(Calculs!$S$2:$S$12,$E1092)&gt;0,COUNTIF(Calculs!$U$2:$U$12,$H1092)&gt;0),1,0)</f>
        <v>1</v>
      </c>
      <c r="U1092">
        <f t="shared" si="141"/>
        <v>135000</v>
      </c>
      <c r="V1092">
        <f t="shared" si="142"/>
        <v>450</v>
      </c>
      <c r="W1092">
        <f t="shared" si="143"/>
        <v>60749.999999999993</v>
      </c>
    </row>
    <row r="1093" spans="1:23" ht="15.75" customHeight="1" x14ac:dyDescent="0.3">
      <c r="A1093" s="2" t="s">
        <v>25</v>
      </c>
      <c r="B1093" s="2">
        <v>1197831</v>
      </c>
      <c r="C1093" s="3">
        <v>44424</v>
      </c>
      <c r="D1093" s="12" t="str" cm="1">
        <f t="array" ref="D1093">_xlfn.SWITCH(WEEKDAY(C1093,2), 1, "Lundi", 2, "Mardi", 3, "Mercredi", 4, "Jeudi", 5, "Vendredi", 6, "Samedi", 7, "Dimanche", "Erreur")</f>
        <v>Lundi</v>
      </c>
      <c r="E1093" s="2" t="s">
        <v>26</v>
      </c>
      <c r="F1093" s="2" t="s">
        <v>58</v>
      </c>
      <c r="G1093" s="2" t="s">
        <v>59</v>
      </c>
      <c r="H1093" s="4" t="s">
        <v>20</v>
      </c>
      <c r="I1093" s="5">
        <v>35</v>
      </c>
      <c r="J1093" s="6">
        <v>350</v>
      </c>
      <c r="K1093" s="7">
        <v>122500</v>
      </c>
      <c r="L1093" s="7">
        <v>67375</v>
      </c>
      <c r="M1093" s="8">
        <v>0.55000000000000004</v>
      </c>
      <c r="N1093" s="2" t="s">
        <v>23</v>
      </c>
      <c r="O1093">
        <f t="shared" si="136"/>
        <v>2021</v>
      </c>
      <c r="P1093">
        <f t="shared" si="137"/>
        <v>8</v>
      </c>
      <c r="Q1093" t="str">
        <f t="shared" si="138"/>
        <v>août</v>
      </c>
      <c r="R1093" t="str">
        <f t="shared" si="139"/>
        <v>Alabama</v>
      </c>
      <c r="S1093" t="str">
        <f t="shared" si="140"/>
        <v>2021-08</v>
      </c>
      <c r="T1093">
        <f>IF(AND(COUNTIF(Calculs!$Q$2:$Q$12,$O1093)&gt;0,COUNTIF(Calculs!$S$2:$S$12,$E1093)&gt;0,COUNTIF(Calculs!$U$2:$U$12,$H1093)&gt;0),1,0)</f>
        <v>1</v>
      </c>
      <c r="U1093">
        <f t="shared" si="141"/>
        <v>122500</v>
      </c>
      <c r="V1093">
        <f t="shared" si="142"/>
        <v>350</v>
      </c>
      <c r="W1093">
        <f t="shared" si="143"/>
        <v>67375</v>
      </c>
    </row>
    <row r="1094" spans="1:23" ht="15.75" customHeight="1" x14ac:dyDescent="0.3">
      <c r="A1094" s="2" t="s">
        <v>25</v>
      </c>
      <c r="B1094" s="2">
        <v>1197831</v>
      </c>
      <c r="C1094" s="3">
        <v>44425</v>
      </c>
      <c r="D1094" s="12" t="str" cm="1">
        <f t="array" ref="D1094">_xlfn.SWITCH(WEEKDAY(C1094,2), 1, "Lundi", 2, "Mardi", 3, "Mercredi", 4, "Jeudi", 5, "Vendredi", 6, "Samedi", 7, "Dimanche", "Erreur")</f>
        <v>Mardi</v>
      </c>
      <c r="E1094" s="2" t="s">
        <v>26</v>
      </c>
      <c r="F1094" s="2" t="s">
        <v>58</v>
      </c>
      <c r="G1094" s="2" t="s">
        <v>59</v>
      </c>
      <c r="H1094" s="4" t="s">
        <v>21</v>
      </c>
      <c r="I1094" s="5">
        <v>40</v>
      </c>
      <c r="J1094" s="6">
        <v>250</v>
      </c>
      <c r="K1094" s="7">
        <v>100000</v>
      </c>
      <c r="L1094" s="7">
        <v>40000</v>
      </c>
      <c r="M1094" s="8">
        <v>0.39999999999999997</v>
      </c>
      <c r="N1094" s="2" t="s">
        <v>23</v>
      </c>
      <c r="O1094">
        <f t="shared" si="136"/>
        <v>2021</v>
      </c>
      <c r="P1094">
        <f t="shared" si="137"/>
        <v>8</v>
      </c>
      <c r="Q1094" t="str">
        <f t="shared" si="138"/>
        <v>août</v>
      </c>
      <c r="R1094" t="str">
        <f t="shared" si="139"/>
        <v>Alabama</v>
      </c>
      <c r="S1094" t="str">
        <f t="shared" si="140"/>
        <v>2021-08</v>
      </c>
      <c r="T1094">
        <f>IF(AND(COUNTIF(Calculs!$Q$2:$Q$12,$O1094)&gt;0,COUNTIF(Calculs!$S$2:$S$12,$E1094)&gt;0,COUNTIF(Calculs!$U$2:$U$12,$H1094)&gt;0),1,0)</f>
        <v>1</v>
      </c>
      <c r="U1094">
        <f t="shared" si="141"/>
        <v>100000</v>
      </c>
      <c r="V1094">
        <f t="shared" si="142"/>
        <v>250</v>
      </c>
      <c r="W1094">
        <f t="shared" si="143"/>
        <v>40000</v>
      </c>
    </row>
    <row r="1095" spans="1:23" ht="15.75" customHeight="1" x14ac:dyDescent="0.3">
      <c r="A1095" s="2" t="s">
        <v>25</v>
      </c>
      <c r="B1095" s="2">
        <v>1197831</v>
      </c>
      <c r="C1095" s="3">
        <v>44426</v>
      </c>
      <c r="D1095" s="12" t="str" cm="1">
        <f t="array" ref="D1095">_xlfn.SWITCH(WEEKDAY(C1095,2), 1, "Lundi", 2, "Mardi", 3, "Mercredi", 4, "Jeudi", 5, "Vendredi", 6, "Samedi", 7, "Dimanche", "Erreur")</f>
        <v>Mercredi</v>
      </c>
      <c r="E1095" s="2" t="s">
        <v>26</v>
      </c>
      <c r="F1095" s="2" t="s">
        <v>58</v>
      </c>
      <c r="G1095" s="2" t="s">
        <v>59</v>
      </c>
      <c r="H1095" s="4" t="s">
        <v>22</v>
      </c>
      <c r="I1095" s="5">
        <v>35</v>
      </c>
      <c r="J1095" s="6">
        <v>400</v>
      </c>
      <c r="K1095" s="7">
        <v>140000</v>
      </c>
      <c r="L1095" s="7">
        <v>84000.000000000015</v>
      </c>
      <c r="M1095" s="8">
        <v>0.60000000000000009</v>
      </c>
      <c r="N1095" s="2" t="s">
        <v>23</v>
      </c>
      <c r="O1095">
        <f t="shared" si="136"/>
        <v>2021</v>
      </c>
      <c r="P1095">
        <f t="shared" si="137"/>
        <v>8</v>
      </c>
      <c r="Q1095" t="str">
        <f t="shared" si="138"/>
        <v>août</v>
      </c>
      <c r="R1095" t="str">
        <f t="shared" si="139"/>
        <v>Alabama</v>
      </c>
      <c r="S1095" t="str">
        <f t="shared" si="140"/>
        <v>2021-08</v>
      </c>
      <c r="T1095">
        <f>IF(AND(COUNTIF(Calculs!$Q$2:$Q$12,$O1095)&gt;0,COUNTIF(Calculs!$S$2:$S$12,$E1095)&gt;0,COUNTIF(Calculs!$U$2:$U$12,$H1095)&gt;0),1,0)</f>
        <v>1</v>
      </c>
      <c r="U1095">
        <f t="shared" si="141"/>
        <v>140000</v>
      </c>
      <c r="V1095">
        <f t="shared" si="142"/>
        <v>400</v>
      </c>
      <c r="W1095">
        <f t="shared" si="143"/>
        <v>84000.000000000015</v>
      </c>
    </row>
    <row r="1096" spans="1:23" ht="15.75" customHeight="1" x14ac:dyDescent="0.3">
      <c r="A1096" s="2" t="s">
        <v>25</v>
      </c>
      <c r="B1096" s="2">
        <v>1197831</v>
      </c>
      <c r="C1096" s="3">
        <v>44427</v>
      </c>
      <c r="D1096" s="12" t="str" cm="1">
        <f t="array" ref="D1096">_xlfn.SWITCH(WEEKDAY(C1096,2), 1, "Lundi", 2, "Mardi", 3, "Mercredi", 4, "Jeudi", 5, "Vendredi", 6, "Samedi", 7, "Dimanche", "Erreur")</f>
        <v>Jeudi</v>
      </c>
      <c r="E1096" s="2" t="s">
        <v>26</v>
      </c>
      <c r="F1096" s="2" t="s">
        <v>58</v>
      </c>
      <c r="G1096" s="2" t="s">
        <v>59</v>
      </c>
      <c r="H1096" s="4" t="s">
        <v>16</v>
      </c>
      <c r="I1096" s="5">
        <v>20</v>
      </c>
      <c r="J1096" s="6">
        <v>650</v>
      </c>
      <c r="K1096" s="7">
        <v>130000</v>
      </c>
      <c r="L1096" s="7">
        <v>58499.999999999993</v>
      </c>
      <c r="M1096" s="8">
        <v>0.44999999999999996</v>
      </c>
      <c r="N1096" s="2" t="s">
        <v>23</v>
      </c>
      <c r="O1096">
        <f t="shared" si="136"/>
        <v>2021</v>
      </c>
      <c r="P1096">
        <f t="shared" si="137"/>
        <v>8</v>
      </c>
      <c r="Q1096" t="str">
        <f t="shared" si="138"/>
        <v>août</v>
      </c>
      <c r="R1096" t="str">
        <f t="shared" si="139"/>
        <v>Alabama</v>
      </c>
      <c r="S1096" t="str">
        <f t="shared" si="140"/>
        <v>2021-08</v>
      </c>
      <c r="T1096">
        <f>IF(AND(COUNTIF(Calculs!$Q$2:$Q$12,$O1096)&gt;0,COUNTIF(Calculs!$S$2:$S$12,$E1096)&gt;0,COUNTIF(Calculs!$U$2:$U$12,$H1096)&gt;0),1,0)</f>
        <v>1</v>
      </c>
      <c r="U1096">
        <f t="shared" si="141"/>
        <v>130000</v>
      </c>
      <c r="V1096">
        <f t="shared" si="142"/>
        <v>650</v>
      </c>
      <c r="W1096">
        <f t="shared" si="143"/>
        <v>58499.999999999993</v>
      </c>
    </row>
    <row r="1097" spans="1:23" ht="15.75" customHeight="1" x14ac:dyDescent="0.3">
      <c r="A1097" s="2" t="s">
        <v>25</v>
      </c>
      <c r="B1097" s="2">
        <v>1197831</v>
      </c>
      <c r="C1097" s="3">
        <v>44428</v>
      </c>
      <c r="D1097" s="12" t="str" cm="1">
        <f t="array" ref="D1097">_xlfn.SWITCH(WEEKDAY(C1097,2), 1, "Lundi", 2, "Mardi", 3, "Mercredi", 4, "Jeudi", 5, "Vendredi", 6, "Samedi", 7, "Dimanche", "Erreur")</f>
        <v>Vendredi</v>
      </c>
      <c r="E1097" s="2" t="s">
        <v>26</v>
      </c>
      <c r="F1097" s="2" t="s">
        <v>58</v>
      </c>
      <c r="G1097" s="2" t="s">
        <v>59</v>
      </c>
      <c r="H1097" s="4" t="s">
        <v>18</v>
      </c>
      <c r="I1097" s="5">
        <v>20.000000000000007</v>
      </c>
      <c r="J1097" s="6">
        <v>650</v>
      </c>
      <c r="K1097" s="7">
        <v>130000.00000000004</v>
      </c>
      <c r="L1097" s="7">
        <v>58500.000000000015</v>
      </c>
      <c r="M1097" s="8">
        <v>0.44999999999999996</v>
      </c>
      <c r="N1097" s="2" t="s">
        <v>23</v>
      </c>
      <c r="O1097">
        <f t="shared" si="136"/>
        <v>2021</v>
      </c>
      <c r="P1097">
        <f t="shared" si="137"/>
        <v>8</v>
      </c>
      <c r="Q1097" t="str">
        <f t="shared" si="138"/>
        <v>août</v>
      </c>
      <c r="R1097" t="str">
        <f t="shared" si="139"/>
        <v>Alabama</v>
      </c>
      <c r="S1097" t="str">
        <f t="shared" si="140"/>
        <v>2021-08</v>
      </c>
      <c r="T1097">
        <f>IF(AND(COUNTIF(Calculs!$Q$2:$Q$12,$O1097)&gt;0,COUNTIF(Calculs!$S$2:$S$12,$E1097)&gt;0,COUNTIF(Calculs!$U$2:$U$12,$H1097)&gt;0),1,0)</f>
        <v>1</v>
      </c>
      <c r="U1097">
        <f t="shared" si="141"/>
        <v>130000.00000000004</v>
      </c>
      <c r="V1097">
        <f t="shared" si="142"/>
        <v>650</v>
      </c>
      <c r="W1097">
        <f t="shared" si="143"/>
        <v>58500.000000000015</v>
      </c>
    </row>
    <row r="1098" spans="1:23" ht="15.75" customHeight="1" x14ac:dyDescent="0.3">
      <c r="A1098" s="2" t="s">
        <v>25</v>
      </c>
      <c r="B1098" s="2">
        <v>1197831</v>
      </c>
      <c r="C1098" s="3">
        <v>44429</v>
      </c>
      <c r="D1098" s="12" t="str" cm="1">
        <f t="array" ref="D1098">_xlfn.SWITCH(WEEKDAY(C1098,2), 1, "Lundi", 2, "Mardi", 3, "Mercredi", 4, "Jeudi", 5, "Vendredi", 6, "Samedi", 7, "Dimanche", "Erreur")</f>
        <v>Samedi</v>
      </c>
      <c r="E1098" s="2" t="s">
        <v>26</v>
      </c>
      <c r="F1098" s="2" t="s">
        <v>58</v>
      </c>
      <c r="G1098" s="2" t="s">
        <v>59</v>
      </c>
      <c r="H1098" s="4" t="s">
        <v>19</v>
      </c>
      <c r="I1098" s="5">
        <v>14.999999999999996</v>
      </c>
      <c r="J1098" s="6">
        <v>475</v>
      </c>
      <c r="K1098" s="7">
        <v>71249.999999999985</v>
      </c>
      <c r="L1098" s="7">
        <v>32062.499999999989</v>
      </c>
      <c r="M1098" s="8">
        <v>0.44999999999999996</v>
      </c>
      <c r="N1098" s="2" t="s">
        <v>23</v>
      </c>
      <c r="O1098">
        <f t="shared" si="136"/>
        <v>2021</v>
      </c>
      <c r="P1098">
        <f t="shared" si="137"/>
        <v>8</v>
      </c>
      <c r="Q1098" t="str">
        <f t="shared" si="138"/>
        <v>août</v>
      </c>
      <c r="R1098" t="str">
        <f t="shared" si="139"/>
        <v>Alabama</v>
      </c>
      <c r="S1098" t="str">
        <f t="shared" si="140"/>
        <v>2021-08</v>
      </c>
      <c r="T1098">
        <f>IF(AND(COUNTIF(Calculs!$Q$2:$Q$12,$O1098)&gt;0,COUNTIF(Calculs!$S$2:$S$12,$E1098)&gt;0,COUNTIF(Calculs!$U$2:$U$12,$H1098)&gt;0),1,0)</f>
        <v>1</v>
      </c>
      <c r="U1098">
        <f t="shared" si="141"/>
        <v>71249.999999999985</v>
      </c>
      <c r="V1098">
        <f t="shared" si="142"/>
        <v>475</v>
      </c>
      <c r="W1098">
        <f t="shared" si="143"/>
        <v>32062.499999999989</v>
      </c>
    </row>
    <row r="1099" spans="1:23" ht="15.75" customHeight="1" x14ac:dyDescent="0.3">
      <c r="A1099" s="2" t="s">
        <v>25</v>
      </c>
      <c r="B1099" s="2">
        <v>1197831</v>
      </c>
      <c r="C1099" s="3">
        <v>44430</v>
      </c>
      <c r="D1099" s="12" t="str" cm="1">
        <f t="array" ref="D1099">_xlfn.SWITCH(WEEKDAY(C1099,2), 1, "Lundi", 2, "Mardi", 3, "Mercredi", 4, "Jeudi", 5, "Vendredi", 6, "Samedi", 7, "Dimanche", "Erreur")</f>
        <v>Dimanche</v>
      </c>
      <c r="E1099" s="2" t="s">
        <v>26</v>
      </c>
      <c r="F1099" s="2" t="s">
        <v>58</v>
      </c>
      <c r="G1099" s="2" t="s">
        <v>59</v>
      </c>
      <c r="H1099" s="4" t="s">
        <v>20</v>
      </c>
      <c r="I1099" s="5">
        <v>20.000000000000007</v>
      </c>
      <c r="J1099" s="6">
        <v>375</v>
      </c>
      <c r="K1099" s="7">
        <v>75000.000000000029</v>
      </c>
      <c r="L1099" s="7">
        <v>41250.000000000022</v>
      </c>
      <c r="M1099" s="8">
        <v>0.55000000000000004</v>
      </c>
      <c r="N1099" s="2" t="s">
        <v>23</v>
      </c>
      <c r="O1099">
        <f t="shared" si="136"/>
        <v>2021</v>
      </c>
      <c r="P1099">
        <f t="shared" si="137"/>
        <v>8</v>
      </c>
      <c r="Q1099" t="str">
        <f t="shared" si="138"/>
        <v>août</v>
      </c>
      <c r="R1099" t="str">
        <f t="shared" si="139"/>
        <v>Alabama</v>
      </c>
      <c r="S1099" t="str">
        <f t="shared" si="140"/>
        <v>2021-08</v>
      </c>
      <c r="T1099">
        <f>IF(AND(COUNTIF(Calculs!$Q$2:$Q$12,$O1099)&gt;0,COUNTIF(Calculs!$S$2:$S$12,$E1099)&gt;0,COUNTIF(Calculs!$U$2:$U$12,$H1099)&gt;0),1,0)</f>
        <v>1</v>
      </c>
      <c r="U1099">
        <f t="shared" si="141"/>
        <v>75000.000000000029</v>
      </c>
      <c r="V1099">
        <f t="shared" si="142"/>
        <v>375</v>
      </c>
      <c r="W1099">
        <f t="shared" si="143"/>
        <v>41250.000000000022</v>
      </c>
    </row>
    <row r="1100" spans="1:23" ht="15.75" customHeight="1" x14ac:dyDescent="0.3">
      <c r="A1100" s="2" t="s">
        <v>25</v>
      </c>
      <c r="B1100" s="2">
        <v>1197831</v>
      </c>
      <c r="C1100" s="3">
        <v>44431</v>
      </c>
      <c r="D1100" s="12" t="str" cm="1">
        <f t="array" ref="D1100">_xlfn.SWITCH(WEEKDAY(C1100,2), 1, "Lundi", 2, "Mardi", 3, "Mercredi", 4, "Jeudi", 5, "Vendredi", 6, "Samedi", 7, "Dimanche", "Erreur")</f>
        <v>Lundi</v>
      </c>
      <c r="E1100" s="2" t="s">
        <v>26</v>
      </c>
      <c r="F1100" s="2" t="s">
        <v>58</v>
      </c>
      <c r="G1100" s="2" t="s">
        <v>59</v>
      </c>
      <c r="H1100" s="4" t="s">
        <v>21</v>
      </c>
      <c r="I1100" s="5">
        <v>25</v>
      </c>
      <c r="J1100" s="6">
        <v>275</v>
      </c>
      <c r="K1100" s="7">
        <v>68750</v>
      </c>
      <c r="L1100" s="7">
        <v>27499.999999999996</v>
      </c>
      <c r="M1100" s="8">
        <v>0.39999999999999997</v>
      </c>
      <c r="N1100" s="2" t="s">
        <v>23</v>
      </c>
      <c r="O1100">
        <f t="shared" si="136"/>
        <v>2021</v>
      </c>
      <c r="P1100">
        <f t="shared" si="137"/>
        <v>8</v>
      </c>
      <c r="Q1100" t="str">
        <f t="shared" si="138"/>
        <v>août</v>
      </c>
      <c r="R1100" t="str">
        <f t="shared" si="139"/>
        <v>Alabama</v>
      </c>
      <c r="S1100" t="str">
        <f t="shared" si="140"/>
        <v>2021-08</v>
      </c>
      <c r="T1100">
        <f>IF(AND(COUNTIF(Calculs!$Q$2:$Q$12,$O1100)&gt;0,COUNTIF(Calculs!$S$2:$S$12,$E1100)&gt;0,COUNTIF(Calculs!$U$2:$U$12,$H1100)&gt;0),1,0)</f>
        <v>1</v>
      </c>
      <c r="U1100">
        <f t="shared" si="141"/>
        <v>68750</v>
      </c>
      <c r="V1100">
        <f t="shared" si="142"/>
        <v>275</v>
      </c>
      <c r="W1100">
        <f t="shared" si="143"/>
        <v>27499.999999999996</v>
      </c>
    </row>
    <row r="1101" spans="1:23" ht="15.75" customHeight="1" x14ac:dyDescent="0.3">
      <c r="A1101" s="2" t="s">
        <v>25</v>
      </c>
      <c r="B1101" s="2">
        <v>1197831</v>
      </c>
      <c r="C1101" s="3">
        <v>44432</v>
      </c>
      <c r="D1101" s="12" t="str" cm="1">
        <f t="array" ref="D1101">_xlfn.SWITCH(WEEKDAY(C1101,2), 1, "Lundi", 2, "Mardi", 3, "Mercredi", 4, "Jeudi", 5, "Vendredi", 6, "Samedi", 7, "Dimanche", "Erreur")</f>
        <v>Mardi</v>
      </c>
      <c r="E1101" s="2" t="s">
        <v>26</v>
      </c>
      <c r="F1101" s="2" t="s">
        <v>58</v>
      </c>
      <c r="G1101" s="2" t="s">
        <v>59</v>
      </c>
      <c r="H1101" s="4" t="s">
        <v>22</v>
      </c>
      <c r="I1101" s="5">
        <v>20.000000000000007</v>
      </c>
      <c r="J1101" s="6">
        <v>550</v>
      </c>
      <c r="K1101" s="7">
        <v>110000.00000000004</v>
      </c>
      <c r="L1101" s="7">
        <v>66000.000000000029</v>
      </c>
      <c r="M1101" s="8">
        <v>0.60000000000000009</v>
      </c>
      <c r="N1101" s="2" t="s">
        <v>23</v>
      </c>
      <c r="O1101">
        <f t="shared" si="136"/>
        <v>2021</v>
      </c>
      <c r="P1101">
        <f t="shared" si="137"/>
        <v>8</v>
      </c>
      <c r="Q1101" t="str">
        <f t="shared" si="138"/>
        <v>août</v>
      </c>
      <c r="R1101" t="str">
        <f t="shared" si="139"/>
        <v>Alabama</v>
      </c>
      <c r="S1101" t="str">
        <f t="shared" si="140"/>
        <v>2021-08</v>
      </c>
      <c r="T1101">
        <f>IF(AND(COUNTIF(Calculs!$Q$2:$Q$12,$O1101)&gt;0,COUNTIF(Calculs!$S$2:$S$12,$E1101)&gt;0,COUNTIF(Calculs!$U$2:$U$12,$H1101)&gt;0),1,0)</f>
        <v>1</v>
      </c>
      <c r="U1101">
        <f t="shared" si="141"/>
        <v>110000.00000000004</v>
      </c>
      <c r="V1101">
        <f t="shared" si="142"/>
        <v>550</v>
      </c>
      <c r="W1101">
        <f t="shared" si="143"/>
        <v>66000.000000000029</v>
      </c>
    </row>
    <row r="1102" spans="1:23" ht="15.75" customHeight="1" x14ac:dyDescent="0.3">
      <c r="A1102" s="2" t="s">
        <v>25</v>
      </c>
      <c r="B1102" s="2">
        <v>1197831</v>
      </c>
      <c r="C1102" s="3">
        <v>44433</v>
      </c>
      <c r="D1102" s="12" t="str" cm="1">
        <f t="array" ref="D1102">_xlfn.SWITCH(WEEKDAY(C1102,2), 1, "Lundi", 2, "Mardi", 3, "Mercredi", 4, "Jeudi", 5, "Vendredi", 6, "Samedi", 7, "Dimanche", "Erreur")</f>
        <v>Mercredi</v>
      </c>
      <c r="E1102" s="2" t="s">
        <v>26</v>
      </c>
      <c r="F1102" s="2" t="s">
        <v>58</v>
      </c>
      <c r="G1102" s="2" t="s">
        <v>59</v>
      </c>
      <c r="H1102" s="4" t="s">
        <v>16</v>
      </c>
      <c r="I1102" s="5">
        <v>9.9999999999999964</v>
      </c>
      <c r="J1102" s="6">
        <v>700</v>
      </c>
      <c r="K1102" s="7">
        <v>69999.999999999971</v>
      </c>
      <c r="L1102" s="7">
        <v>31499.999999999985</v>
      </c>
      <c r="M1102" s="8">
        <v>0.44999999999999996</v>
      </c>
      <c r="N1102" s="2" t="s">
        <v>23</v>
      </c>
      <c r="O1102">
        <f t="shared" si="136"/>
        <v>2021</v>
      </c>
      <c r="P1102">
        <f t="shared" si="137"/>
        <v>8</v>
      </c>
      <c r="Q1102" t="str">
        <f t="shared" si="138"/>
        <v>août</v>
      </c>
      <c r="R1102" t="str">
        <f t="shared" si="139"/>
        <v>Alabama</v>
      </c>
      <c r="S1102" t="str">
        <f t="shared" si="140"/>
        <v>2021-08</v>
      </c>
      <c r="T1102">
        <f>IF(AND(COUNTIF(Calculs!$Q$2:$Q$12,$O1102)&gt;0,COUNTIF(Calculs!$S$2:$S$12,$E1102)&gt;0,COUNTIF(Calculs!$U$2:$U$12,$H1102)&gt;0),1,0)</f>
        <v>1</v>
      </c>
      <c r="U1102">
        <f t="shared" si="141"/>
        <v>69999.999999999971</v>
      </c>
      <c r="V1102">
        <f t="shared" si="142"/>
        <v>700</v>
      </c>
      <c r="W1102">
        <f t="shared" si="143"/>
        <v>31499.999999999985</v>
      </c>
    </row>
    <row r="1103" spans="1:23" ht="15.75" customHeight="1" x14ac:dyDescent="0.3">
      <c r="A1103" s="2" t="s">
        <v>25</v>
      </c>
      <c r="B1103" s="2">
        <v>1197831</v>
      </c>
      <c r="C1103" s="3">
        <v>44434</v>
      </c>
      <c r="D1103" s="12" t="str" cm="1">
        <f t="array" ref="D1103">_xlfn.SWITCH(WEEKDAY(C1103,2), 1, "Lundi", 2, "Mardi", 3, "Mercredi", 4, "Jeudi", 5, "Vendredi", 6, "Samedi", 7, "Dimanche", "Erreur")</f>
        <v>Jeudi</v>
      </c>
      <c r="E1103" s="2" t="s">
        <v>26</v>
      </c>
      <c r="F1103" s="2" t="s">
        <v>58</v>
      </c>
      <c r="G1103" s="2" t="s">
        <v>59</v>
      </c>
      <c r="H1103" s="4" t="s">
        <v>18</v>
      </c>
      <c r="I1103" s="5">
        <v>20.000000000000007</v>
      </c>
      <c r="J1103" s="6">
        <v>725</v>
      </c>
      <c r="K1103" s="7">
        <v>145000.00000000006</v>
      </c>
      <c r="L1103" s="7">
        <v>65250.000000000022</v>
      </c>
      <c r="M1103" s="8">
        <v>0.44999999999999996</v>
      </c>
      <c r="N1103" s="2" t="s">
        <v>23</v>
      </c>
      <c r="O1103">
        <f t="shared" si="136"/>
        <v>2021</v>
      </c>
      <c r="P1103">
        <f t="shared" si="137"/>
        <v>8</v>
      </c>
      <c r="Q1103" t="str">
        <f t="shared" si="138"/>
        <v>août</v>
      </c>
      <c r="R1103" t="str">
        <f t="shared" si="139"/>
        <v>Alabama</v>
      </c>
      <c r="S1103" t="str">
        <f t="shared" si="140"/>
        <v>2021-08</v>
      </c>
      <c r="T1103">
        <f>IF(AND(COUNTIF(Calculs!$Q$2:$Q$12,$O1103)&gt;0,COUNTIF(Calculs!$S$2:$S$12,$E1103)&gt;0,COUNTIF(Calculs!$U$2:$U$12,$H1103)&gt;0),1,0)</f>
        <v>1</v>
      </c>
      <c r="U1103">
        <f t="shared" si="141"/>
        <v>145000.00000000006</v>
      </c>
      <c r="V1103">
        <f t="shared" si="142"/>
        <v>725</v>
      </c>
      <c r="W1103">
        <f t="shared" si="143"/>
        <v>65250.000000000022</v>
      </c>
    </row>
    <row r="1104" spans="1:23" ht="15.75" customHeight="1" x14ac:dyDescent="0.3">
      <c r="A1104" s="2" t="s">
        <v>25</v>
      </c>
      <c r="B1104" s="2">
        <v>1197831</v>
      </c>
      <c r="C1104" s="3">
        <v>44435</v>
      </c>
      <c r="D1104" s="12" t="str" cm="1">
        <f t="array" ref="D1104">_xlfn.SWITCH(WEEKDAY(C1104,2), 1, "Lundi", 2, "Mardi", 3, "Mercredi", 4, "Jeudi", 5, "Vendredi", 6, "Samedi", 7, "Dimanche", "Erreur")</f>
        <v>Vendredi</v>
      </c>
      <c r="E1104" s="2" t="s">
        <v>26</v>
      </c>
      <c r="F1104" s="2" t="s">
        <v>58</v>
      </c>
      <c r="G1104" s="2" t="s">
        <v>59</v>
      </c>
      <c r="H1104" s="4" t="s">
        <v>19</v>
      </c>
      <c r="I1104" s="5">
        <v>14.999999999999996</v>
      </c>
      <c r="J1104" s="6">
        <v>575</v>
      </c>
      <c r="K1104" s="7">
        <v>86249.999999999985</v>
      </c>
      <c r="L1104" s="7">
        <v>38812.499999999993</v>
      </c>
      <c r="M1104" s="8">
        <v>0.44999999999999996</v>
      </c>
      <c r="N1104" s="2" t="s">
        <v>23</v>
      </c>
      <c r="O1104">
        <f t="shared" si="136"/>
        <v>2021</v>
      </c>
      <c r="P1104">
        <f t="shared" si="137"/>
        <v>8</v>
      </c>
      <c r="Q1104" t="str">
        <f t="shared" si="138"/>
        <v>août</v>
      </c>
      <c r="R1104" t="str">
        <f t="shared" si="139"/>
        <v>Alabama</v>
      </c>
      <c r="S1104" t="str">
        <f t="shared" si="140"/>
        <v>2021-08</v>
      </c>
      <c r="T1104">
        <f>IF(AND(COUNTIF(Calculs!$Q$2:$Q$12,$O1104)&gt;0,COUNTIF(Calculs!$S$2:$S$12,$E1104)&gt;0,COUNTIF(Calculs!$U$2:$U$12,$H1104)&gt;0),1,0)</f>
        <v>1</v>
      </c>
      <c r="U1104">
        <f t="shared" si="141"/>
        <v>86249.999999999985</v>
      </c>
      <c r="V1104">
        <f t="shared" si="142"/>
        <v>575</v>
      </c>
      <c r="W1104">
        <f t="shared" si="143"/>
        <v>38812.499999999993</v>
      </c>
    </row>
    <row r="1105" spans="1:23" ht="15.75" customHeight="1" x14ac:dyDescent="0.3">
      <c r="A1105" s="2" t="s">
        <v>25</v>
      </c>
      <c r="B1105" s="2">
        <v>1197831</v>
      </c>
      <c r="C1105" s="3">
        <v>44436</v>
      </c>
      <c r="D1105" s="12" t="str" cm="1">
        <f t="array" ref="D1105">_xlfn.SWITCH(WEEKDAY(C1105,2), 1, "Lundi", 2, "Mardi", 3, "Mercredi", 4, "Jeudi", 5, "Vendredi", 6, "Samedi", 7, "Dimanche", "Erreur")</f>
        <v>Samedi</v>
      </c>
      <c r="E1105" s="2" t="s">
        <v>26</v>
      </c>
      <c r="F1105" s="2" t="s">
        <v>58</v>
      </c>
      <c r="G1105" s="2" t="s">
        <v>59</v>
      </c>
      <c r="H1105" s="4" t="s">
        <v>20</v>
      </c>
      <c r="I1105" s="5">
        <v>35</v>
      </c>
      <c r="J1105" s="6">
        <v>500</v>
      </c>
      <c r="K1105" s="7">
        <v>175000</v>
      </c>
      <c r="L1105" s="7">
        <v>96250.000000000015</v>
      </c>
      <c r="M1105" s="8">
        <v>0.55000000000000004</v>
      </c>
      <c r="N1105" s="2" t="s">
        <v>23</v>
      </c>
      <c r="O1105">
        <f t="shared" si="136"/>
        <v>2021</v>
      </c>
      <c r="P1105">
        <f t="shared" si="137"/>
        <v>8</v>
      </c>
      <c r="Q1105" t="str">
        <f t="shared" si="138"/>
        <v>août</v>
      </c>
      <c r="R1105" t="str">
        <f t="shared" si="139"/>
        <v>Alabama</v>
      </c>
      <c r="S1105" t="str">
        <f t="shared" si="140"/>
        <v>2021-08</v>
      </c>
      <c r="T1105">
        <f>IF(AND(COUNTIF(Calculs!$Q$2:$Q$12,$O1105)&gt;0,COUNTIF(Calculs!$S$2:$S$12,$E1105)&gt;0,COUNTIF(Calculs!$U$2:$U$12,$H1105)&gt;0),1,0)</f>
        <v>1</v>
      </c>
      <c r="U1105">
        <f t="shared" si="141"/>
        <v>175000</v>
      </c>
      <c r="V1105">
        <f t="shared" si="142"/>
        <v>500</v>
      </c>
      <c r="W1105">
        <f t="shared" si="143"/>
        <v>96250.000000000015</v>
      </c>
    </row>
    <row r="1106" spans="1:23" ht="15.75" customHeight="1" x14ac:dyDescent="0.3">
      <c r="A1106" s="2" t="s">
        <v>25</v>
      </c>
      <c r="B1106" s="2">
        <v>1197831</v>
      </c>
      <c r="C1106" s="3">
        <v>44437</v>
      </c>
      <c r="D1106" s="12" t="str" cm="1">
        <f t="array" ref="D1106">_xlfn.SWITCH(WEEKDAY(C1106,2), 1, "Lundi", 2, "Mardi", 3, "Mercredi", 4, "Jeudi", 5, "Vendredi", 6, "Samedi", 7, "Dimanche", "Erreur")</f>
        <v>Dimanche</v>
      </c>
      <c r="E1106" s="2" t="s">
        <v>26</v>
      </c>
      <c r="F1106" s="2" t="s">
        <v>58</v>
      </c>
      <c r="G1106" s="2" t="s">
        <v>59</v>
      </c>
      <c r="H1106" s="4" t="s">
        <v>21</v>
      </c>
      <c r="I1106" s="5">
        <v>50</v>
      </c>
      <c r="J1106" s="6">
        <v>400</v>
      </c>
      <c r="K1106" s="7">
        <v>200000</v>
      </c>
      <c r="L1106" s="7">
        <v>80000</v>
      </c>
      <c r="M1106" s="8">
        <v>0.39999999999999997</v>
      </c>
      <c r="N1106" s="2" t="s">
        <v>23</v>
      </c>
      <c r="O1106">
        <f t="shared" si="136"/>
        <v>2021</v>
      </c>
      <c r="P1106">
        <f t="shared" si="137"/>
        <v>8</v>
      </c>
      <c r="Q1106" t="str">
        <f t="shared" si="138"/>
        <v>août</v>
      </c>
      <c r="R1106" t="str">
        <f t="shared" si="139"/>
        <v>Alabama</v>
      </c>
      <c r="S1106" t="str">
        <f t="shared" si="140"/>
        <v>2021-08</v>
      </c>
      <c r="T1106">
        <f>IF(AND(COUNTIF(Calculs!$Q$2:$Q$12,$O1106)&gt;0,COUNTIF(Calculs!$S$2:$S$12,$E1106)&gt;0,COUNTIF(Calculs!$U$2:$U$12,$H1106)&gt;0),1,0)</f>
        <v>1</v>
      </c>
      <c r="U1106">
        <f t="shared" si="141"/>
        <v>200000</v>
      </c>
      <c r="V1106">
        <f t="shared" si="142"/>
        <v>400</v>
      </c>
      <c r="W1106">
        <f t="shared" si="143"/>
        <v>80000</v>
      </c>
    </row>
    <row r="1107" spans="1:23" ht="15.75" customHeight="1" x14ac:dyDescent="0.3">
      <c r="A1107" s="2" t="s">
        <v>25</v>
      </c>
      <c r="B1107" s="2">
        <v>1197831</v>
      </c>
      <c r="C1107" s="3">
        <v>44438</v>
      </c>
      <c r="D1107" s="12" t="str" cm="1">
        <f t="array" ref="D1107">_xlfn.SWITCH(WEEKDAY(C1107,2), 1, "Lundi", 2, "Mardi", 3, "Mercredi", 4, "Jeudi", 5, "Vendredi", 6, "Samedi", 7, "Dimanche", "Erreur")</f>
        <v>Lundi</v>
      </c>
      <c r="E1107" s="2" t="s">
        <v>26</v>
      </c>
      <c r="F1107" s="2" t="s">
        <v>58</v>
      </c>
      <c r="G1107" s="2" t="s">
        <v>59</v>
      </c>
      <c r="H1107" s="4" t="s">
        <v>22</v>
      </c>
      <c r="I1107" s="5">
        <v>45</v>
      </c>
      <c r="J1107" s="6">
        <v>750</v>
      </c>
      <c r="K1107" s="7">
        <v>337500</v>
      </c>
      <c r="L1107" s="7">
        <v>202500.00000000003</v>
      </c>
      <c r="M1107" s="8">
        <v>0.60000000000000009</v>
      </c>
      <c r="N1107" s="2" t="s">
        <v>23</v>
      </c>
      <c r="O1107">
        <f t="shared" si="136"/>
        <v>2021</v>
      </c>
      <c r="P1107">
        <f t="shared" si="137"/>
        <v>8</v>
      </c>
      <c r="Q1107" t="str">
        <f t="shared" si="138"/>
        <v>août</v>
      </c>
      <c r="R1107" t="str">
        <f t="shared" si="139"/>
        <v>Alabama</v>
      </c>
      <c r="S1107" t="str">
        <f t="shared" si="140"/>
        <v>2021-08</v>
      </c>
      <c r="T1107">
        <f>IF(AND(COUNTIF(Calculs!$Q$2:$Q$12,$O1107)&gt;0,COUNTIF(Calculs!$S$2:$S$12,$E1107)&gt;0,COUNTIF(Calculs!$U$2:$U$12,$H1107)&gt;0),1,0)</f>
        <v>1</v>
      </c>
      <c r="U1107">
        <f t="shared" si="141"/>
        <v>337500</v>
      </c>
      <c r="V1107">
        <f t="shared" si="142"/>
        <v>750</v>
      </c>
      <c r="W1107">
        <f t="shared" si="143"/>
        <v>202500.00000000003</v>
      </c>
    </row>
    <row r="1108" spans="1:23" ht="15.75" customHeight="1" x14ac:dyDescent="0.3">
      <c r="A1108" s="2" t="s">
        <v>25</v>
      </c>
      <c r="B1108" s="2">
        <v>1197831</v>
      </c>
      <c r="C1108" s="3">
        <v>44439</v>
      </c>
      <c r="D1108" s="12" t="str" cm="1">
        <f t="array" ref="D1108">_xlfn.SWITCH(WEEKDAY(C1108,2), 1, "Lundi", 2, "Mardi", 3, "Mercredi", 4, "Jeudi", 5, "Vendredi", 6, "Samedi", 7, "Dimanche", "Erreur")</f>
        <v>Mardi</v>
      </c>
      <c r="E1108" s="2" t="s">
        <v>26</v>
      </c>
      <c r="F1108" s="2" t="s">
        <v>58</v>
      </c>
      <c r="G1108" s="2" t="s">
        <v>59</v>
      </c>
      <c r="H1108" s="4" t="s">
        <v>16</v>
      </c>
      <c r="I1108" s="5">
        <v>45</v>
      </c>
      <c r="J1108" s="6">
        <v>750</v>
      </c>
      <c r="K1108" s="7">
        <v>337500</v>
      </c>
      <c r="L1108" s="7">
        <v>151874.99999999997</v>
      </c>
      <c r="M1108" s="8">
        <v>0.44999999999999996</v>
      </c>
      <c r="N1108" s="2" t="s">
        <v>23</v>
      </c>
      <c r="O1108">
        <f t="shared" si="136"/>
        <v>2021</v>
      </c>
      <c r="P1108">
        <f t="shared" si="137"/>
        <v>8</v>
      </c>
      <c r="Q1108" t="str">
        <f t="shared" si="138"/>
        <v>août</v>
      </c>
      <c r="R1108" t="str">
        <f t="shared" si="139"/>
        <v>Alabama</v>
      </c>
      <c r="S1108" t="str">
        <f t="shared" si="140"/>
        <v>2021-08</v>
      </c>
      <c r="T1108">
        <f>IF(AND(COUNTIF(Calculs!$Q$2:$Q$12,$O1108)&gt;0,COUNTIF(Calculs!$S$2:$S$12,$E1108)&gt;0,COUNTIF(Calculs!$U$2:$U$12,$H1108)&gt;0),1,0)</f>
        <v>1</v>
      </c>
      <c r="U1108">
        <f t="shared" si="141"/>
        <v>337500</v>
      </c>
      <c r="V1108">
        <f t="shared" si="142"/>
        <v>750</v>
      </c>
      <c r="W1108">
        <f t="shared" si="143"/>
        <v>151874.99999999997</v>
      </c>
    </row>
    <row r="1109" spans="1:23" ht="15.75" customHeight="1" x14ac:dyDescent="0.3">
      <c r="A1109" s="2" t="s">
        <v>25</v>
      </c>
      <c r="B1109" s="2">
        <v>1197831</v>
      </c>
      <c r="C1109" s="3">
        <v>44440</v>
      </c>
      <c r="D1109" s="12" t="str" cm="1">
        <f t="array" ref="D1109">_xlfn.SWITCH(WEEKDAY(C1109,2), 1, "Lundi", 2, "Mardi", 3, "Mercredi", 4, "Jeudi", 5, "Vendredi", 6, "Samedi", 7, "Dimanche", "Erreur")</f>
        <v>Mercredi</v>
      </c>
      <c r="E1109" s="2" t="s">
        <v>26</v>
      </c>
      <c r="F1109" s="2" t="s">
        <v>58</v>
      </c>
      <c r="G1109" s="2" t="s">
        <v>59</v>
      </c>
      <c r="H1109" s="4" t="s">
        <v>18</v>
      </c>
      <c r="I1109" s="5">
        <v>50</v>
      </c>
      <c r="J1109" s="6">
        <v>750</v>
      </c>
      <c r="K1109" s="7">
        <v>375000</v>
      </c>
      <c r="L1109" s="7">
        <v>168749.99999999997</v>
      </c>
      <c r="M1109" s="8">
        <v>0.44999999999999996</v>
      </c>
      <c r="N1109" s="2" t="s">
        <v>23</v>
      </c>
      <c r="O1109">
        <f t="shared" si="136"/>
        <v>2021</v>
      </c>
      <c r="P1109">
        <f t="shared" si="137"/>
        <v>9</v>
      </c>
      <c r="Q1109" t="str">
        <f t="shared" si="138"/>
        <v>sept</v>
      </c>
      <c r="R1109" t="str">
        <f t="shared" si="139"/>
        <v>Alabama</v>
      </c>
      <c r="S1109" t="str">
        <f t="shared" si="140"/>
        <v>2021-09</v>
      </c>
      <c r="T1109">
        <f>IF(AND(COUNTIF(Calculs!$Q$2:$Q$12,$O1109)&gt;0,COUNTIF(Calculs!$S$2:$S$12,$E1109)&gt;0,COUNTIF(Calculs!$U$2:$U$12,$H1109)&gt;0),1,0)</f>
        <v>1</v>
      </c>
      <c r="U1109">
        <f t="shared" si="141"/>
        <v>375000</v>
      </c>
      <c r="V1109">
        <f t="shared" si="142"/>
        <v>750</v>
      </c>
      <c r="W1109">
        <f t="shared" si="143"/>
        <v>168749.99999999997</v>
      </c>
    </row>
    <row r="1110" spans="1:23" ht="15.75" customHeight="1" x14ac:dyDescent="0.3">
      <c r="A1110" s="2" t="s">
        <v>25</v>
      </c>
      <c r="B1110" s="2">
        <v>1197831</v>
      </c>
      <c r="C1110" s="3">
        <v>44441</v>
      </c>
      <c r="D1110" s="12" t="str" cm="1">
        <f t="array" ref="D1110">_xlfn.SWITCH(WEEKDAY(C1110,2), 1, "Lundi", 2, "Mardi", 3, "Mercredi", 4, "Jeudi", 5, "Vendredi", 6, "Samedi", 7, "Dimanche", "Erreur")</f>
        <v>Jeudi</v>
      </c>
      <c r="E1110" s="2" t="s">
        <v>26</v>
      </c>
      <c r="F1110" s="2" t="s">
        <v>58</v>
      </c>
      <c r="G1110" s="2" t="s">
        <v>59</v>
      </c>
      <c r="H1110" s="4" t="s">
        <v>19</v>
      </c>
      <c r="I1110" s="5">
        <v>45</v>
      </c>
      <c r="J1110" s="6">
        <v>650</v>
      </c>
      <c r="K1110" s="7">
        <v>292500</v>
      </c>
      <c r="L1110" s="7">
        <v>131625</v>
      </c>
      <c r="M1110" s="8">
        <v>0.44999999999999996</v>
      </c>
      <c r="N1110" s="2" t="s">
        <v>23</v>
      </c>
      <c r="O1110">
        <f t="shared" si="136"/>
        <v>2021</v>
      </c>
      <c r="P1110">
        <f t="shared" si="137"/>
        <v>9</v>
      </c>
      <c r="Q1110" t="str">
        <f t="shared" si="138"/>
        <v>sept</v>
      </c>
      <c r="R1110" t="str">
        <f t="shared" si="139"/>
        <v>Alabama</v>
      </c>
      <c r="S1110" t="str">
        <f t="shared" si="140"/>
        <v>2021-09</v>
      </c>
      <c r="T1110">
        <f>IF(AND(COUNTIF(Calculs!$Q$2:$Q$12,$O1110)&gt;0,COUNTIF(Calculs!$S$2:$S$12,$E1110)&gt;0,COUNTIF(Calculs!$U$2:$U$12,$H1110)&gt;0),1,0)</f>
        <v>1</v>
      </c>
      <c r="U1110">
        <f t="shared" si="141"/>
        <v>292500</v>
      </c>
      <c r="V1110">
        <f t="shared" si="142"/>
        <v>650</v>
      </c>
      <c r="W1110">
        <f t="shared" si="143"/>
        <v>131625</v>
      </c>
    </row>
    <row r="1111" spans="1:23" ht="15.75" customHeight="1" x14ac:dyDescent="0.3">
      <c r="A1111" s="2" t="s">
        <v>25</v>
      </c>
      <c r="B1111" s="2">
        <v>1197831</v>
      </c>
      <c r="C1111" s="3">
        <v>44442</v>
      </c>
      <c r="D1111" s="12" t="str" cm="1">
        <f t="array" ref="D1111">_xlfn.SWITCH(WEEKDAY(C1111,2), 1, "Lundi", 2, "Mardi", 3, "Mercredi", 4, "Jeudi", 5, "Vendredi", 6, "Samedi", 7, "Dimanche", "Erreur")</f>
        <v>Vendredi</v>
      </c>
      <c r="E1111" s="2" t="s">
        <v>26</v>
      </c>
      <c r="F1111" s="2" t="s">
        <v>58</v>
      </c>
      <c r="G1111" s="2" t="s">
        <v>59</v>
      </c>
      <c r="H1111" s="4" t="s">
        <v>20</v>
      </c>
      <c r="I1111" s="5">
        <v>45</v>
      </c>
      <c r="J1111" s="6">
        <v>600</v>
      </c>
      <c r="K1111" s="7">
        <v>270000</v>
      </c>
      <c r="L1111" s="7">
        <v>148500</v>
      </c>
      <c r="M1111" s="8">
        <v>0.55000000000000004</v>
      </c>
      <c r="N1111" s="2" t="s">
        <v>23</v>
      </c>
      <c r="O1111">
        <f t="shared" si="136"/>
        <v>2021</v>
      </c>
      <c r="P1111">
        <f t="shared" si="137"/>
        <v>9</v>
      </c>
      <c r="Q1111" t="str">
        <f t="shared" si="138"/>
        <v>sept</v>
      </c>
      <c r="R1111" t="str">
        <f t="shared" si="139"/>
        <v>Alabama</v>
      </c>
      <c r="S1111" t="str">
        <f t="shared" si="140"/>
        <v>2021-09</v>
      </c>
      <c r="T1111">
        <f>IF(AND(COUNTIF(Calculs!$Q$2:$Q$12,$O1111)&gt;0,COUNTIF(Calculs!$S$2:$S$12,$E1111)&gt;0,COUNTIF(Calculs!$U$2:$U$12,$H1111)&gt;0),1,0)</f>
        <v>1</v>
      </c>
      <c r="U1111">
        <f t="shared" si="141"/>
        <v>270000</v>
      </c>
      <c r="V1111">
        <f t="shared" si="142"/>
        <v>600</v>
      </c>
      <c r="W1111">
        <f t="shared" si="143"/>
        <v>148500</v>
      </c>
    </row>
    <row r="1112" spans="1:23" ht="15.75" customHeight="1" x14ac:dyDescent="0.3">
      <c r="A1112" s="2" t="s">
        <v>25</v>
      </c>
      <c r="B1112" s="2">
        <v>1197831</v>
      </c>
      <c r="C1112" s="3">
        <v>44443</v>
      </c>
      <c r="D1112" s="12" t="str" cm="1">
        <f t="array" ref="D1112">_xlfn.SWITCH(WEEKDAY(C1112,2), 1, "Lundi", 2, "Mardi", 3, "Mercredi", 4, "Jeudi", 5, "Vendredi", 6, "Samedi", 7, "Dimanche", "Erreur")</f>
        <v>Samedi</v>
      </c>
      <c r="E1112" s="2" t="s">
        <v>26</v>
      </c>
      <c r="F1112" s="2" t="s">
        <v>58</v>
      </c>
      <c r="G1112" s="2" t="s">
        <v>59</v>
      </c>
      <c r="H1112" s="4" t="s">
        <v>21</v>
      </c>
      <c r="I1112" s="5">
        <v>50</v>
      </c>
      <c r="J1112" s="6">
        <v>500</v>
      </c>
      <c r="K1112" s="7">
        <v>250000</v>
      </c>
      <c r="L1112" s="7">
        <v>99999.999999999985</v>
      </c>
      <c r="M1112" s="8">
        <v>0.39999999999999997</v>
      </c>
      <c r="N1112" s="2" t="s">
        <v>23</v>
      </c>
      <c r="O1112">
        <f t="shared" si="136"/>
        <v>2021</v>
      </c>
      <c r="P1112">
        <f t="shared" si="137"/>
        <v>9</v>
      </c>
      <c r="Q1112" t="str">
        <f t="shared" si="138"/>
        <v>sept</v>
      </c>
      <c r="R1112" t="str">
        <f t="shared" si="139"/>
        <v>Alabama</v>
      </c>
      <c r="S1112" t="str">
        <f t="shared" si="140"/>
        <v>2021-09</v>
      </c>
      <c r="T1112">
        <f>IF(AND(COUNTIF(Calculs!$Q$2:$Q$12,$O1112)&gt;0,COUNTIF(Calculs!$S$2:$S$12,$E1112)&gt;0,COUNTIF(Calculs!$U$2:$U$12,$H1112)&gt;0),1,0)</f>
        <v>1</v>
      </c>
      <c r="U1112">
        <f t="shared" si="141"/>
        <v>250000</v>
      </c>
      <c r="V1112">
        <f t="shared" si="142"/>
        <v>500</v>
      </c>
      <c r="W1112">
        <f t="shared" si="143"/>
        <v>99999.999999999985</v>
      </c>
    </row>
    <row r="1113" spans="1:23" ht="15.75" customHeight="1" x14ac:dyDescent="0.3">
      <c r="A1113" s="2" t="s">
        <v>25</v>
      </c>
      <c r="B1113" s="2">
        <v>1197831</v>
      </c>
      <c r="C1113" s="3">
        <v>44444</v>
      </c>
      <c r="D1113" s="12" t="str" cm="1">
        <f t="array" ref="D1113">_xlfn.SWITCH(WEEKDAY(C1113,2), 1, "Lundi", 2, "Mardi", 3, "Mercredi", 4, "Jeudi", 5, "Vendredi", 6, "Samedi", 7, "Dimanche", "Erreur")</f>
        <v>Dimanche</v>
      </c>
      <c r="E1113" s="2" t="s">
        <v>26</v>
      </c>
      <c r="F1113" s="2" t="s">
        <v>58</v>
      </c>
      <c r="G1113" s="2" t="s">
        <v>59</v>
      </c>
      <c r="H1113" s="4" t="s">
        <v>22</v>
      </c>
      <c r="I1113" s="5">
        <v>55.000000000000007</v>
      </c>
      <c r="J1113" s="6">
        <v>875</v>
      </c>
      <c r="K1113" s="7">
        <v>481250.00000000006</v>
      </c>
      <c r="L1113" s="7">
        <v>288750.00000000006</v>
      </c>
      <c r="M1113" s="8">
        <v>0.60000000000000009</v>
      </c>
      <c r="N1113" s="2" t="s">
        <v>23</v>
      </c>
      <c r="O1113">
        <f t="shared" si="136"/>
        <v>2021</v>
      </c>
      <c r="P1113">
        <f t="shared" si="137"/>
        <v>9</v>
      </c>
      <c r="Q1113" t="str">
        <f t="shared" si="138"/>
        <v>sept</v>
      </c>
      <c r="R1113" t="str">
        <f t="shared" si="139"/>
        <v>Alabama</v>
      </c>
      <c r="S1113" t="str">
        <f t="shared" si="140"/>
        <v>2021-09</v>
      </c>
      <c r="T1113">
        <f>IF(AND(COUNTIF(Calculs!$Q$2:$Q$12,$O1113)&gt;0,COUNTIF(Calculs!$S$2:$S$12,$E1113)&gt;0,COUNTIF(Calculs!$U$2:$U$12,$H1113)&gt;0),1,0)</f>
        <v>1</v>
      </c>
      <c r="U1113">
        <f t="shared" si="141"/>
        <v>481250.00000000006</v>
      </c>
      <c r="V1113">
        <f t="shared" si="142"/>
        <v>875</v>
      </c>
      <c r="W1113">
        <f t="shared" si="143"/>
        <v>288750.00000000006</v>
      </c>
    </row>
    <row r="1114" spans="1:23" ht="15.75" customHeight="1" x14ac:dyDescent="0.3">
      <c r="A1114" s="2" t="s">
        <v>25</v>
      </c>
      <c r="B1114" s="2">
        <v>1197831</v>
      </c>
      <c r="C1114" s="3">
        <v>44445</v>
      </c>
      <c r="D1114" s="12" t="str" cm="1">
        <f t="array" ref="D1114">_xlfn.SWITCH(WEEKDAY(C1114,2), 1, "Lundi", 2, "Mardi", 3, "Mercredi", 4, "Jeudi", 5, "Vendredi", 6, "Samedi", 7, "Dimanche", "Erreur")</f>
        <v>Lundi</v>
      </c>
      <c r="E1114" s="2" t="s">
        <v>26</v>
      </c>
      <c r="F1114" s="2" t="s">
        <v>58</v>
      </c>
      <c r="G1114" s="2" t="s">
        <v>59</v>
      </c>
      <c r="H1114" s="4" t="s">
        <v>16</v>
      </c>
      <c r="I1114" s="5">
        <v>45</v>
      </c>
      <c r="J1114" s="6">
        <v>825</v>
      </c>
      <c r="K1114" s="7">
        <v>371250</v>
      </c>
      <c r="L1114" s="7">
        <v>185624.99999999997</v>
      </c>
      <c r="M1114" s="8">
        <v>0.49999999999999994</v>
      </c>
      <c r="N1114" s="2" t="s">
        <v>23</v>
      </c>
      <c r="O1114">
        <f t="shared" si="136"/>
        <v>2021</v>
      </c>
      <c r="P1114">
        <f t="shared" si="137"/>
        <v>9</v>
      </c>
      <c r="Q1114" t="str">
        <f t="shared" si="138"/>
        <v>sept</v>
      </c>
      <c r="R1114" t="str">
        <f t="shared" si="139"/>
        <v>Alabama</v>
      </c>
      <c r="S1114" t="str">
        <f t="shared" si="140"/>
        <v>2021-09</v>
      </c>
      <c r="T1114">
        <f>IF(AND(COUNTIF(Calculs!$Q$2:$Q$12,$O1114)&gt;0,COUNTIF(Calculs!$S$2:$S$12,$E1114)&gt;0,COUNTIF(Calculs!$U$2:$U$12,$H1114)&gt;0),1,0)</f>
        <v>1</v>
      </c>
      <c r="U1114">
        <f t="shared" si="141"/>
        <v>371250</v>
      </c>
      <c r="V1114">
        <f t="shared" si="142"/>
        <v>825</v>
      </c>
      <c r="W1114">
        <f t="shared" si="143"/>
        <v>185624.99999999997</v>
      </c>
    </row>
    <row r="1115" spans="1:23" ht="15.75" customHeight="1" x14ac:dyDescent="0.3">
      <c r="A1115" s="2" t="s">
        <v>25</v>
      </c>
      <c r="B1115" s="2">
        <v>1197831</v>
      </c>
      <c r="C1115" s="3">
        <v>44446</v>
      </c>
      <c r="D1115" s="12" t="str" cm="1">
        <f t="array" ref="D1115">_xlfn.SWITCH(WEEKDAY(C1115,2), 1, "Lundi", 2, "Mardi", 3, "Mercredi", 4, "Jeudi", 5, "Vendredi", 6, "Samedi", 7, "Dimanche", "Erreur")</f>
        <v>Mardi</v>
      </c>
      <c r="E1115" s="2" t="s">
        <v>26</v>
      </c>
      <c r="F1115" s="2" t="s">
        <v>58</v>
      </c>
      <c r="G1115" s="2" t="s">
        <v>59</v>
      </c>
      <c r="H1115" s="4" t="s">
        <v>18</v>
      </c>
      <c r="I1115" s="5">
        <v>50</v>
      </c>
      <c r="J1115" s="6">
        <v>825</v>
      </c>
      <c r="K1115" s="7">
        <v>412500</v>
      </c>
      <c r="L1115" s="7">
        <v>206249.99999999997</v>
      </c>
      <c r="M1115" s="8">
        <v>0.49999999999999994</v>
      </c>
      <c r="N1115" s="2" t="s">
        <v>23</v>
      </c>
      <c r="O1115">
        <f t="shared" si="136"/>
        <v>2021</v>
      </c>
      <c r="P1115">
        <f t="shared" si="137"/>
        <v>9</v>
      </c>
      <c r="Q1115" t="str">
        <f t="shared" si="138"/>
        <v>sept</v>
      </c>
      <c r="R1115" t="str">
        <f t="shared" si="139"/>
        <v>Alabama</v>
      </c>
      <c r="S1115" t="str">
        <f t="shared" si="140"/>
        <v>2021-09</v>
      </c>
      <c r="T1115">
        <f>IF(AND(COUNTIF(Calculs!$Q$2:$Q$12,$O1115)&gt;0,COUNTIF(Calculs!$S$2:$S$12,$E1115)&gt;0,COUNTIF(Calculs!$U$2:$U$12,$H1115)&gt;0),1,0)</f>
        <v>1</v>
      </c>
      <c r="U1115">
        <f t="shared" si="141"/>
        <v>412500</v>
      </c>
      <c r="V1115">
        <f t="shared" si="142"/>
        <v>825</v>
      </c>
      <c r="W1115">
        <f t="shared" si="143"/>
        <v>206249.99999999997</v>
      </c>
    </row>
    <row r="1116" spans="1:23" ht="15.75" customHeight="1" x14ac:dyDescent="0.3">
      <c r="A1116" s="2" t="s">
        <v>25</v>
      </c>
      <c r="B1116" s="2">
        <v>1197831</v>
      </c>
      <c r="C1116" s="3">
        <v>44447</v>
      </c>
      <c r="D1116" s="12" t="str" cm="1">
        <f t="array" ref="D1116">_xlfn.SWITCH(WEEKDAY(C1116,2), 1, "Lundi", 2, "Mardi", 3, "Mercredi", 4, "Jeudi", 5, "Vendredi", 6, "Samedi", 7, "Dimanche", "Erreur")</f>
        <v>Mercredi</v>
      </c>
      <c r="E1116" s="2" t="s">
        <v>26</v>
      </c>
      <c r="F1116" s="2" t="s">
        <v>58</v>
      </c>
      <c r="G1116" s="2" t="s">
        <v>59</v>
      </c>
      <c r="H1116" s="4" t="s">
        <v>19</v>
      </c>
      <c r="I1116" s="5">
        <v>45</v>
      </c>
      <c r="J1116" s="6">
        <v>975</v>
      </c>
      <c r="K1116" s="7">
        <v>438750</v>
      </c>
      <c r="L1116" s="7">
        <v>219374.99999999997</v>
      </c>
      <c r="M1116" s="8">
        <v>0.49999999999999994</v>
      </c>
      <c r="N1116" s="2" t="s">
        <v>23</v>
      </c>
      <c r="O1116">
        <f t="shared" si="136"/>
        <v>2021</v>
      </c>
      <c r="P1116">
        <f t="shared" si="137"/>
        <v>9</v>
      </c>
      <c r="Q1116" t="str">
        <f t="shared" si="138"/>
        <v>sept</v>
      </c>
      <c r="R1116" t="str">
        <f t="shared" si="139"/>
        <v>Alabama</v>
      </c>
      <c r="S1116" t="str">
        <f t="shared" si="140"/>
        <v>2021-09</v>
      </c>
      <c r="T1116">
        <f>IF(AND(COUNTIF(Calculs!$Q$2:$Q$12,$O1116)&gt;0,COUNTIF(Calculs!$S$2:$S$12,$E1116)&gt;0,COUNTIF(Calculs!$U$2:$U$12,$H1116)&gt;0),1,0)</f>
        <v>1</v>
      </c>
      <c r="U1116">
        <f t="shared" si="141"/>
        <v>438750</v>
      </c>
      <c r="V1116">
        <f t="shared" si="142"/>
        <v>975</v>
      </c>
      <c r="W1116">
        <f t="shared" si="143"/>
        <v>219374.99999999997</v>
      </c>
    </row>
    <row r="1117" spans="1:23" ht="15.75" customHeight="1" x14ac:dyDescent="0.3">
      <c r="A1117" s="2" t="s">
        <v>25</v>
      </c>
      <c r="B1117" s="2">
        <v>1197831</v>
      </c>
      <c r="C1117" s="3">
        <v>44448</v>
      </c>
      <c r="D1117" s="12" t="str" cm="1">
        <f t="array" ref="D1117">_xlfn.SWITCH(WEEKDAY(C1117,2), 1, "Lundi", 2, "Mardi", 3, "Mercredi", 4, "Jeudi", 5, "Vendredi", 6, "Samedi", 7, "Dimanche", "Erreur")</f>
        <v>Jeudi</v>
      </c>
      <c r="E1117" s="2" t="s">
        <v>26</v>
      </c>
      <c r="F1117" s="2" t="s">
        <v>58</v>
      </c>
      <c r="G1117" s="2" t="s">
        <v>59</v>
      </c>
      <c r="H1117" s="4" t="s">
        <v>20</v>
      </c>
      <c r="I1117" s="5">
        <v>45</v>
      </c>
      <c r="J1117" s="6">
        <v>575</v>
      </c>
      <c r="K1117" s="7">
        <v>258750</v>
      </c>
      <c r="L1117" s="7">
        <v>155250.00000000003</v>
      </c>
      <c r="M1117" s="8">
        <v>0.60000000000000009</v>
      </c>
      <c r="N1117" s="2" t="s">
        <v>23</v>
      </c>
      <c r="O1117">
        <f t="shared" si="136"/>
        <v>2021</v>
      </c>
      <c r="P1117">
        <f t="shared" si="137"/>
        <v>9</v>
      </c>
      <c r="Q1117" t="str">
        <f t="shared" si="138"/>
        <v>sept</v>
      </c>
      <c r="R1117" t="str">
        <f t="shared" si="139"/>
        <v>Alabama</v>
      </c>
      <c r="S1117" t="str">
        <f t="shared" si="140"/>
        <v>2021-09</v>
      </c>
      <c r="T1117">
        <f>IF(AND(COUNTIF(Calculs!$Q$2:$Q$12,$O1117)&gt;0,COUNTIF(Calculs!$S$2:$S$12,$E1117)&gt;0,COUNTIF(Calculs!$U$2:$U$12,$H1117)&gt;0),1,0)</f>
        <v>1</v>
      </c>
      <c r="U1117">
        <f t="shared" si="141"/>
        <v>258750</v>
      </c>
      <c r="V1117">
        <f t="shared" si="142"/>
        <v>575</v>
      </c>
      <c r="W1117">
        <f t="shared" si="143"/>
        <v>155250.00000000003</v>
      </c>
    </row>
    <row r="1118" spans="1:23" ht="15.75" customHeight="1" x14ac:dyDescent="0.3">
      <c r="A1118" s="2" t="s">
        <v>25</v>
      </c>
      <c r="B1118" s="2">
        <v>1197831</v>
      </c>
      <c r="C1118" s="3">
        <v>44449</v>
      </c>
      <c r="D1118" s="12" t="str" cm="1">
        <f t="array" ref="D1118">_xlfn.SWITCH(WEEKDAY(C1118,2), 1, "Lundi", 2, "Mardi", 3, "Mercredi", 4, "Jeudi", 5, "Vendredi", 6, "Samedi", 7, "Dimanche", "Erreur")</f>
        <v>Vendredi</v>
      </c>
      <c r="E1118" s="2" t="s">
        <v>26</v>
      </c>
      <c r="F1118" s="2" t="s">
        <v>58</v>
      </c>
      <c r="G1118" s="2" t="s">
        <v>59</v>
      </c>
      <c r="H1118" s="4" t="s">
        <v>21</v>
      </c>
      <c r="I1118" s="5">
        <v>50</v>
      </c>
      <c r="J1118" s="6">
        <v>525</v>
      </c>
      <c r="K1118" s="7">
        <v>262500</v>
      </c>
      <c r="L1118" s="7">
        <v>118124.99999999999</v>
      </c>
      <c r="M1118" s="8">
        <v>0.44999999999999996</v>
      </c>
      <c r="N1118" s="2" t="s">
        <v>23</v>
      </c>
      <c r="O1118">
        <f t="shared" si="136"/>
        <v>2021</v>
      </c>
      <c r="P1118">
        <f t="shared" si="137"/>
        <v>9</v>
      </c>
      <c r="Q1118" t="str">
        <f t="shared" si="138"/>
        <v>sept</v>
      </c>
      <c r="R1118" t="str">
        <f t="shared" si="139"/>
        <v>Alabama</v>
      </c>
      <c r="S1118" t="str">
        <f t="shared" si="140"/>
        <v>2021-09</v>
      </c>
      <c r="T1118">
        <f>IF(AND(COUNTIF(Calculs!$Q$2:$Q$12,$O1118)&gt;0,COUNTIF(Calculs!$S$2:$S$12,$E1118)&gt;0,COUNTIF(Calculs!$U$2:$U$12,$H1118)&gt;0),1,0)</f>
        <v>1</v>
      </c>
      <c r="U1118">
        <f t="shared" si="141"/>
        <v>262500</v>
      </c>
      <c r="V1118">
        <f t="shared" si="142"/>
        <v>525</v>
      </c>
      <c r="W1118">
        <f t="shared" si="143"/>
        <v>118124.99999999999</v>
      </c>
    </row>
    <row r="1119" spans="1:23" ht="15.75" customHeight="1" x14ac:dyDescent="0.3">
      <c r="A1119" s="2" t="s">
        <v>25</v>
      </c>
      <c r="B1119" s="2">
        <v>1197831</v>
      </c>
      <c r="C1119" s="3">
        <v>44450</v>
      </c>
      <c r="D1119" s="12" t="str" cm="1">
        <f t="array" ref="D1119">_xlfn.SWITCH(WEEKDAY(C1119,2), 1, "Lundi", 2, "Mardi", 3, "Mercredi", 4, "Jeudi", 5, "Vendredi", 6, "Samedi", 7, "Dimanche", "Erreur")</f>
        <v>Samedi</v>
      </c>
      <c r="E1119" s="2" t="s">
        <v>26</v>
      </c>
      <c r="F1119" s="2" t="s">
        <v>58</v>
      </c>
      <c r="G1119" s="2" t="s">
        <v>59</v>
      </c>
      <c r="H1119" s="4" t="s">
        <v>22</v>
      </c>
      <c r="I1119" s="5">
        <v>60</v>
      </c>
      <c r="J1119" s="6">
        <v>800</v>
      </c>
      <c r="K1119" s="7">
        <v>480000</v>
      </c>
      <c r="L1119" s="7">
        <v>312000.00000000006</v>
      </c>
      <c r="M1119" s="8">
        <v>0.65000000000000013</v>
      </c>
      <c r="N1119" s="2" t="s">
        <v>23</v>
      </c>
      <c r="O1119">
        <f t="shared" si="136"/>
        <v>2021</v>
      </c>
      <c r="P1119">
        <f t="shared" si="137"/>
        <v>9</v>
      </c>
      <c r="Q1119" t="str">
        <f t="shared" si="138"/>
        <v>sept</v>
      </c>
      <c r="R1119" t="str">
        <f t="shared" si="139"/>
        <v>Alabama</v>
      </c>
      <c r="S1119" t="str">
        <f t="shared" si="140"/>
        <v>2021-09</v>
      </c>
      <c r="T1119">
        <f>IF(AND(COUNTIF(Calculs!$Q$2:$Q$12,$O1119)&gt;0,COUNTIF(Calculs!$S$2:$S$12,$E1119)&gt;0,COUNTIF(Calculs!$U$2:$U$12,$H1119)&gt;0),1,0)</f>
        <v>1</v>
      </c>
      <c r="U1119">
        <f t="shared" si="141"/>
        <v>480000</v>
      </c>
      <c r="V1119">
        <f t="shared" si="142"/>
        <v>800</v>
      </c>
      <c r="W1119">
        <f t="shared" si="143"/>
        <v>312000.00000000006</v>
      </c>
    </row>
    <row r="1120" spans="1:23" ht="15.75" customHeight="1" x14ac:dyDescent="0.3">
      <c r="A1120" s="2" t="s">
        <v>25</v>
      </c>
      <c r="B1120" s="2">
        <v>1197831</v>
      </c>
      <c r="C1120" s="3">
        <v>44451</v>
      </c>
      <c r="D1120" s="12" t="str" cm="1">
        <f t="array" ref="D1120">_xlfn.SWITCH(WEEKDAY(C1120,2), 1, "Lundi", 2, "Mardi", 3, "Mercredi", 4, "Jeudi", 5, "Vendredi", 6, "Samedi", 7, "Dimanche", "Erreur")</f>
        <v>Dimanche</v>
      </c>
      <c r="E1120" s="2" t="s">
        <v>26</v>
      </c>
      <c r="F1120" s="2" t="s">
        <v>58</v>
      </c>
      <c r="G1120" s="2" t="s">
        <v>59</v>
      </c>
      <c r="H1120" s="4" t="s">
        <v>16</v>
      </c>
      <c r="I1120" s="5">
        <v>40</v>
      </c>
      <c r="J1120" s="6">
        <v>750</v>
      </c>
      <c r="K1120" s="7">
        <v>300000</v>
      </c>
      <c r="L1120" s="7">
        <v>149999.99999999997</v>
      </c>
      <c r="M1120" s="8">
        <v>0.49999999999999994</v>
      </c>
      <c r="N1120" s="2" t="s">
        <v>23</v>
      </c>
      <c r="O1120">
        <f t="shared" si="136"/>
        <v>2021</v>
      </c>
      <c r="P1120">
        <f t="shared" si="137"/>
        <v>9</v>
      </c>
      <c r="Q1120" t="str">
        <f t="shared" si="138"/>
        <v>sept</v>
      </c>
      <c r="R1120" t="str">
        <f t="shared" si="139"/>
        <v>Alabama</v>
      </c>
      <c r="S1120" t="str">
        <f t="shared" si="140"/>
        <v>2021-09</v>
      </c>
      <c r="T1120">
        <f>IF(AND(COUNTIF(Calculs!$Q$2:$Q$12,$O1120)&gt;0,COUNTIF(Calculs!$S$2:$S$12,$E1120)&gt;0,COUNTIF(Calculs!$U$2:$U$12,$H1120)&gt;0),1,0)</f>
        <v>1</v>
      </c>
      <c r="U1120">
        <f t="shared" si="141"/>
        <v>300000</v>
      </c>
      <c r="V1120">
        <f t="shared" si="142"/>
        <v>750</v>
      </c>
      <c r="W1120">
        <f t="shared" si="143"/>
        <v>149999.99999999997</v>
      </c>
    </row>
    <row r="1121" spans="1:23" ht="15.75" customHeight="1" x14ac:dyDescent="0.3">
      <c r="A1121" s="2" t="s">
        <v>25</v>
      </c>
      <c r="B1121" s="2">
        <v>1197831</v>
      </c>
      <c r="C1121" s="3">
        <v>44452</v>
      </c>
      <c r="D1121" s="12" t="str" cm="1">
        <f t="array" ref="D1121">_xlfn.SWITCH(WEEKDAY(C1121,2), 1, "Lundi", 2, "Mardi", 3, "Mercredi", 4, "Jeudi", 5, "Vendredi", 6, "Samedi", 7, "Dimanche", "Erreur")</f>
        <v>Lundi</v>
      </c>
      <c r="E1121" s="2" t="s">
        <v>26</v>
      </c>
      <c r="F1121" s="2" t="s">
        <v>58</v>
      </c>
      <c r="G1121" s="2" t="s">
        <v>59</v>
      </c>
      <c r="H1121" s="4" t="s">
        <v>18</v>
      </c>
      <c r="I1121" s="5">
        <v>55.000000000000007</v>
      </c>
      <c r="J1121" s="6">
        <v>750</v>
      </c>
      <c r="K1121" s="7">
        <v>412500.00000000006</v>
      </c>
      <c r="L1121" s="7">
        <v>206250</v>
      </c>
      <c r="M1121" s="8">
        <v>0.49999999999999994</v>
      </c>
      <c r="N1121" s="2" t="s">
        <v>23</v>
      </c>
      <c r="O1121">
        <f t="shared" si="136"/>
        <v>2021</v>
      </c>
      <c r="P1121">
        <f t="shared" si="137"/>
        <v>9</v>
      </c>
      <c r="Q1121" t="str">
        <f t="shared" si="138"/>
        <v>sept</v>
      </c>
      <c r="R1121" t="str">
        <f t="shared" si="139"/>
        <v>Alabama</v>
      </c>
      <c r="S1121" t="str">
        <f t="shared" si="140"/>
        <v>2021-09</v>
      </c>
      <c r="T1121">
        <f>IF(AND(COUNTIF(Calculs!$Q$2:$Q$12,$O1121)&gt;0,COUNTIF(Calculs!$S$2:$S$12,$E1121)&gt;0,COUNTIF(Calculs!$U$2:$U$12,$H1121)&gt;0),1,0)</f>
        <v>1</v>
      </c>
      <c r="U1121">
        <f t="shared" si="141"/>
        <v>412500.00000000006</v>
      </c>
      <c r="V1121">
        <f t="shared" si="142"/>
        <v>750</v>
      </c>
      <c r="W1121">
        <f t="shared" si="143"/>
        <v>206250</v>
      </c>
    </row>
    <row r="1122" spans="1:23" ht="15.75" customHeight="1" x14ac:dyDescent="0.3">
      <c r="A1122" s="2" t="s">
        <v>25</v>
      </c>
      <c r="B1122" s="2">
        <v>1197831</v>
      </c>
      <c r="C1122" s="3">
        <v>44453</v>
      </c>
      <c r="D1122" s="12" t="str" cm="1">
        <f t="array" ref="D1122">_xlfn.SWITCH(WEEKDAY(C1122,2), 1, "Lundi", 2, "Mardi", 3, "Mercredi", 4, "Jeudi", 5, "Vendredi", 6, "Samedi", 7, "Dimanche", "Erreur")</f>
        <v>Mardi</v>
      </c>
      <c r="E1122" s="2" t="s">
        <v>26</v>
      </c>
      <c r="F1122" s="2" t="s">
        <v>58</v>
      </c>
      <c r="G1122" s="2" t="s">
        <v>59</v>
      </c>
      <c r="H1122" s="4" t="s">
        <v>19</v>
      </c>
      <c r="I1122" s="5">
        <v>55.000000000000007</v>
      </c>
      <c r="J1122" s="6">
        <v>925</v>
      </c>
      <c r="K1122" s="7">
        <v>508750.00000000006</v>
      </c>
      <c r="L1122" s="7">
        <v>254375</v>
      </c>
      <c r="M1122" s="8">
        <v>0.49999999999999994</v>
      </c>
      <c r="N1122" s="2" t="s">
        <v>23</v>
      </c>
      <c r="O1122">
        <f t="shared" si="136"/>
        <v>2021</v>
      </c>
      <c r="P1122">
        <f t="shared" si="137"/>
        <v>9</v>
      </c>
      <c r="Q1122" t="str">
        <f t="shared" si="138"/>
        <v>sept</v>
      </c>
      <c r="R1122" t="str">
        <f t="shared" si="139"/>
        <v>Alabama</v>
      </c>
      <c r="S1122" t="str">
        <f t="shared" si="140"/>
        <v>2021-09</v>
      </c>
      <c r="T1122">
        <f>IF(AND(COUNTIF(Calculs!$Q$2:$Q$12,$O1122)&gt;0,COUNTIF(Calculs!$S$2:$S$12,$E1122)&gt;0,COUNTIF(Calculs!$U$2:$U$12,$H1122)&gt;0),1,0)</f>
        <v>1</v>
      </c>
      <c r="U1122">
        <f t="shared" si="141"/>
        <v>508750.00000000006</v>
      </c>
      <c r="V1122">
        <f t="shared" si="142"/>
        <v>925</v>
      </c>
      <c r="W1122">
        <f t="shared" si="143"/>
        <v>254375</v>
      </c>
    </row>
    <row r="1123" spans="1:23" ht="15.75" customHeight="1" x14ac:dyDescent="0.3">
      <c r="A1123" s="2" t="s">
        <v>25</v>
      </c>
      <c r="B1123" s="2">
        <v>1197831</v>
      </c>
      <c r="C1123" s="3">
        <v>44454</v>
      </c>
      <c r="D1123" s="12" t="str" cm="1">
        <f t="array" ref="D1123">_xlfn.SWITCH(WEEKDAY(C1123,2), 1, "Lundi", 2, "Mardi", 3, "Mercredi", 4, "Jeudi", 5, "Vendredi", 6, "Samedi", 7, "Dimanche", "Erreur")</f>
        <v>Mercredi</v>
      </c>
      <c r="E1123" s="2" t="s">
        <v>26</v>
      </c>
      <c r="F1123" s="2" t="s">
        <v>58</v>
      </c>
      <c r="G1123" s="2" t="s">
        <v>59</v>
      </c>
      <c r="H1123" s="4" t="s">
        <v>20</v>
      </c>
      <c r="I1123" s="5">
        <v>50</v>
      </c>
      <c r="J1123" s="6">
        <v>425</v>
      </c>
      <c r="K1123" s="7">
        <v>212500</v>
      </c>
      <c r="L1123" s="7">
        <v>127500.00000000001</v>
      </c>
      <c r="M1123" s="8">
        <v>0.60000000000000009</v>
      </c>
      <c r="N1123" s="2" t="s">
        <v>23</v>
      </c>
      <c r="O1123">
        <f t="shared" si="136"/>
        <v>2021</v>
      </c>
      <c r="P1123">
        <f t="shared" si="137"/>
        <v>9</v>
      </c>
      <c r="Q1123" t="str">
        <f t="shared" si="138"/>
        <v>sept</v>
      </c>
      <c r="R1123" t="str">
        <f t="shared" si="139"/>
        <v>Alabama</v>
      </c>
      <c r="S1123" t="str">
        <f t="shared" si="140"/>
        <v>2021-09</v>
      </c>
      <c r="T1123">
        <f>IF(AND(COUNTIF(Calculs!$Q$2:$Q$12,$O1123)&gt;0,COUNTIF(Calculs!$S$2:$S$12,$E1123)&gt;0,COUNTIF(Calculs!$U$2:$U$12,$H1123)&gt;0),1,0)</f>
        <v>1</v>
      </c>
      <c r="U1123">
        <f t="shared" si="141"/>
        <v>212500</v>
      </c>
      <c r="V1123">
        <f t="shared" si="142"/>
        <v>425</v>
      </c>
      <c r="W1123">
        <f t="shared" si="143"/>
        <v>127500.00000000001</v>
      </c>
    </row>
    <row r="1124" spans="1:23" ht="15.75" customHeight="1" x14ac:dyDescent="0.3">
      <c r="A1124" s="2" t="s">
        <v>25</v>
      </c>
      <c r="B1124" s="2">
        <v>1197831</v>
      </c>
      <c r="C1124" s="3">
        <v>44455</v>
      </c>
      <c r="D1124" s="12" t="str" cm="1">
        <f t="array" ref="D1124">_xlfn.SWITCH(WEEKDAY(C1124,2), 1, "Lundi", 2, "Mardi", 3, "Mercredi", 4, "Jeudi", 5, "Vendredi", 6, "Samedi", 7, "Dimanche", "Erreur")</f>
        <v>Jeudi</v>
      </c>
      <c r="E1124" s="2" t="s">
        <v>26</v>
      </c>
      <c r="F1124" s="2" t="s">
        <v>58</v>
      </c>
      <c r="G1124" s="2" t="s">
        <v>59</v>
      </c>
      <c r="H1124" s="4" t="s">
        <v>21</v>
      </c>
      <c r="I1124" s="5">
        <v>55.000000000000007</v>
      </c>
      <c r="J1124" s="6">
        <v>425</v>
      </c>
      <c r="K1124" s="7">
        <v>233750.00000000003</v>
      </c>
      <c r="L1124" s="7">
        <v>105187.5</v>
      </c>
      <c r="M1124" s="8">
        <v>0.44999999999999996</v>
      </c>
      <c r="N1124" s="2" t="s">
        <v>23</v>
      </c>
      <c r="O1124">
        <f t="shared" si="136"/>
        <v>2021</v>
      </c>
      <c r="P1124">
        <f t="shared" si="137"/>
        <v>9</v>
      </c>
      <c r="Q1124" t="str">
        <f t="shared" si="138"/>
        <v>sept</v>
      </c>
      <c r="R1124" t="str">
        <f t="shared" si="139"/>
        <v>Alabama</v>
      </c>
      <c r="S1124" t="str">
        <f t="shared" si="140"/>
        <v>2021-09</v>
      </c>
      <c r="T1124">
        <f>IF(AND(COUNTIF(Calculs!$Q$2:$Q$12,$O1124)&gt;0,COUNTIF(Calculs!$S$2:$S$12,$E1124)&gt;0,COUNTIF(Calculs!$U$2:$U$12,$H1124)&gt;0),1,0)</f>
        <v>1</v>
      </c>
      <c r="U1124">
        <f t="shared" si="141"/>
        <v>233750.00000000003</v>
      </c>
      <c r="V1124">
        <f t="shared" si="142"/>
        <v>425</v>
      </c>
      <c r="W1124">
        <f t="shared" si="143"/>
        <v>105187.5</v>
      </c>
    </row>
    <row r="1125" spans="1:23" ht="15.75" customHeight="1" x14ac:dyDescent="0.3">
      <c r="A1125" s="2" t="s">
        <v>25</v>
      </c>
      <c r="B1125" s="2">
        <v>1197831</v>
      </c>
      <c r="C1125" s="3">
        <v>44456</v>
      </c>
      <c r="D1125" s="12" t="str" cm="1">
        <f t="array" ref="D1125">_xlfn.SWITCH(WEEKDAY(C1125,2), 1, "Lundi", 2, "Mardi", 3, "Mercredi", 4, "Jeudi", 5, "Vendredi", 6, "Samedi", 7, "Dimanche", "Erreur")</f>
        <v>Vendredi</v>
      </c>
      <c r="E1125" s="2" t="s">
        <v>26</v>
      </c>
      <c r="F1125" s="2" t="s">
        <v>58</v>
      </c>
      <c r="G1125" s="2" t="s">
        <v>59</v>
      </c>
      <c r="H1125" s="4" t="s">
        <v>22</v>
      </c>
      <c r="I1125" s="5">
        <v>60</v>
      </c>
      <c r="J1125" s="6">
        <v>675</v>
      </c>
      <c r="K1125" s="7">
        <v>405000</v>
      </c>
      <c r="L1125" s="7">
        <v>263250.00000000006</v>
      </c>
      <c r="M1125" s="8">
        <v>0.65000000000000013</v>
      </c>
      <c r="N1125" s="2" t="s">
        <v>23</v>
      </c>
      <c r="O1125">
        <f t="shared" si="136"/>
        <v>2021</v>
      </c>
      <c r="P1125">
        <f t="shared" si="137"/>
        <v>9</v>
      </c>
      <c r="Q1125" t="str">
        <f t="shared" si="138"/>
        <v>sept</v>
      </c>
      <c r="R1125" t="str">
        <f t="shared" si="139"/>
        <v>Alabama</v>
      </c>
      <c r="S1125" t="str">
        <f t="shared" si="140"/>
        <v>2021-09</v>
      </c>
      <c r="T1125">
        <f>IF(AND(COUNTIF(Calculs!$Q$2:$Q$12,$O1125)&gt;0,COUNTIF(Calculs!$S$2:$S$12,$E1125)&gt;0,COUNTIF(Calculs!$U$2:$U$12,$H1125)&gt;0),1,0)</f>
        <v>1</v>
      </c>
      <c r="U1125">
        <f t="shared" si="141"/>
        <v>405000</v>
      </c>
      <c r="V1125">
        <f t="shared" si="142"/>
        <v>675</v>
      </c>
      <c r="W1125">
        <f t="shared" si="143"/>
        <v>263250.00000000006</v>
      </c>
    </row>
    <row r="1126" spans="1:23" ht="15.75" customHeight="1" x14ac:dyDescent="0.3">
      <c r="A1126" s="2" t="s">
        <v>25</v>
      </c>
      <c r="B1126" s="2">
        <v>1197831</v>
      </c>
      <c r="C1126" s="3">
        <v>44457</v>
      </c>
      <c r="D1126" s="12" t="str" cm="1">
        <f t="array" ref="D1126">_xlfn.SWITCH(WEEKDAY(C1126,2), 1, "Lundi", 2, "Mardi", 3, "Mercredi", 4, "Jeudi", 5, "Vendredi", 6, "Samedi", 7, "Dimanche", "Erreur")</f>
        <v>Samedi</v>
      </c>
      <c r="E1126" s="2" t="s">
        <v>26</v>
      </c>
      <c r="F1126" s="2" t="s">
        <v>58</v>
      </c>
      <c r="G1126" s="2" t="s">
        <v>59</v>
      </c>
      <c r="H1126" s="4" t="s">
        <v>16</v>
      </c>
      <c r="I1126" s="5">
        <v>55.000000000000007</v>
      </c>
      <c r="J1126" s="6">
        <v>625</v>
      </c>
      <c r="K1126" s="7">
        <v>343750.00000000006</v>
      </c>
      <c r="L1126" s="7">
        <v>171875</v>
      </c>
      <c r="M1126" s="8">
        <v>0.49999999999999994</v>
      </c>
      <c r="N1126" s="2" t="s">
        <v>23</v>
      </c>
      <c r="O1126">
        <f t="shared" si="136"/>
        <v>2021</v>
      </c>
      <c r="P1126">
        <f t="shared" si="137"/>
        <v>9</v>
      </c>
      <c r="Q1126" t="str">
        <f t="shared" si="138"/>
        <v>sept</v>
      </c>
      <c r="R1126" t="str">
        <f t="shared" si="139"/>
        <v>Alabama</v>
      </c>
      <c r="S1126" t="str">
        <f t="shared" si="140"/>
        <v>2021-09</v>
      </c>
      <c r="T1126">
        <f>IF(AND(COUNTIF(Calculs!$Q$2:$Q$12,$O1126)&gt;0,COUNTIF(Calculs!$S$2:$S$12,$E1126)&gt;0,COUNTIF(Calculs!$U$2:$U$12,$H1126)&gt;0),1,0)</f>
        <v>1</v>
      </c>
      <c r="U1126">
        <f t="shared" si="141"/>
        <v>343750.00000000006</v>
      </c>
      <c r="V1126">
        <f t="shared" si="142"/>
        <v>625</v>
      </c>
      <c r="W1126">
        <f t="shared" si="143"/>
        <v>171875</v>
      </c>
    </row>
    <row r="1127" spans="1:23" ht="15.75" customHeight="1" x14ac:dyDescent="0.3">
      <c r="A1127" s="2" t="s">
        <v>25</v>
      </c>
      <c r="B1127" s="2">
        <v>1197831</v>
      </c>
      <c r="C1127" s="3">
        <v>44458</v>
      </c>
      <c r="D1127" s="12" t="str" cm="1">
        <f t="array" ref="D1127">_xlfn.SWITCH(WEEKDAY(C1127,2), 1, "Lundi", 2, "Mardi", 3, "Mercredi", 4, "Jeudi", 5, "Vendredi", 6, "Samedi", 7, "Dimanche", "Erreur")</f>
        <v>Dimanche</v>
      </c>
      <c r="E1127" s="2" t="s">
        <v>26</v>
      </c>
      <c r="F1127" s="2" t="s">
        <v>58</v>
      </c>
      <c r="G1127" s="2" t="s">
        <v>59</v>
      </c>
      <c r="H1127" s="4" t="s">
        <v>18</v>
      </c>
      <c r="I1127" s="5">
        <v>55.000000000000007</v>
      </c>
      <c r="J1127" s="6">
        <v>575</v>
      </c>
      <c r="K1127" s="7">
        <v>316250.00000000006</v>
      </c>
      <c r="L1127" s="7">
        <v>158125</v>
      </c>
      <c r="M1127" s="8">
        <v>0.49999999999999994</v>
      </c>
      <c r="N1127" s="2" t="s">
        <v>23</v>
      </c>
      <c r="O1127">
        <f t="shared" si="136"/>
        <v>2021</v>
      </c>
      <c r="P1127">
        <f t="shared" si="137"/>
        <v>9</v>
      </c>
      <c r="Q1127" t="str">
        <f t="shared" si="138"/>
        <v>sept</v>
      </c>
      <c r="R1127" t="str">
        <f t="shared" si="139"/>
        <v>Alabama</v>
      </c>
      <c r="S1127" t="str">
        <f t="shared" si="140"/>
        <v>2021-09</v>
      </c>
      <c r="T1127">
        <f>IF(AND(COUNTIF(Calculs!$Q$2:$Q$12,$O1127)&gt;0,COUNTIF(Calculs!$S$2:$S$12,$E1127)&gt;0,COUNTIF(Calculs!$U$2:$U$12,$H1127)&gt;0),1,0)</f>
        <v>1</v>
      </c>
      <c r="U1127">
        <f t="shared" si="141"/>
        <v>316250.00000000006</v>
      </c>
      <c r="V1127">
        <f t="shared" si="142"/>
        <v>575</v>
      </c>
      <c r="W1127">
        <f t="shared" si="143"/>
        <v>158125</v>
      </c>
    </row>
    <row r="1128" spans="1:23" ht="15.75" customHeight="1" x14ac:dyDescent="0.3">
      <c r="A1128" s="2" t="s">
        <v>25</v>
      </c>
      <c r="B1128" s="2">
        <v>1197831</v>
      </c>
      <c r="C1128" s="3">
        <v>44459</v>
      </c>
      <c r="D1128" s="12" t="str" cm="1">
        <f t="array" ref="D1128">_xlfn.SWITCH(WEEKDAY(C1128,2), 1, "Lundi", 2, "Mardi", 3, "Mercredi", 4, "Jeudi", 5, "Vendredi", 6, "Samedi", 7, "Dimanche", "Erreur")</f>
        <v>Lundi</v>
      </c>
      <c r="E1128" s="2" t="s">
        <v>26</v>
      </c>
      <c r="F1128" s="2" t="s">
        <v>58</v>
      </c>
      <c r="G1128" s="2" t="s">
        <v>59</v>
      </c>
      <c r="H1128" s="4" t="s">
        <v>19</v>
      </c>
      <c r="I1128" s="5">
        <v>60</v>
      </c>
      <c r="J1128" s="6">
        <v>625</v>
      </c>
      <c r="K1128" s="7">
        <v>375000</v>
      </c>
      <c r="L1128" s="7">
        <v>187499.99999999997</v>
      </c>
      <c r="M1128" s="8">
        <v>0.49999999999999994</v>
      </c>
      <c r="N1128" s="2" t="s">
        <v>23</v>
      </c>
      <c r="O1128">
        <f t="shared" si="136"/>
        <v>2021</v>
      </c>
      <c r="P1128">
        <f t="shared" si="137"/>
        <v>9</v>
      </c>
      <c r="Q1128" t="str">
        <f t="shared" si="138"/>
        <v>sept</v>
      </c>
      <c r="R1128" t="str">
        <f t="shared" si="139"/>
        <v>Alabama</v>
      </c>
      <c r="S1128" t="str">
        <f t="shared" si="140"/>
        <v>2021-09</v>
      </c>
      <c r="T1128">
        <f>IF(AND(COUNTIF(Calculs!$Q$2:$Q$12,$O1128)&gt;0,COUNTIF(Calculs!$S$2:$S$12,$E1128)&gt;0,COUNTIF(Calculs!$U$2:$U$12,$H1128)&gt;0),1,0)</f>
        <v>1</v>
      </c>
      <c r="U1128">
        <f t="shared" si="141"/>
        <v>375000</v>
      </c>
      <c r="V1128">
        <f t="shared" si="142"/>
        <v>625</v>
      </c>
      <c r="W1128">
        <f t="shared" si="143"/>
        <v>187499.99999999997</v>
      </c>
    </row>
    <row r="1129" spans="1:23" ht="15.75" customHeight="1" x14ac:dyDescent="0.3">
      <c r="A1129" s="2" t="s">
        <v>25</v>
      </c>
      <c r="B1129" s="2">
        <v>1197831</v>
      </c>
      <c r="C1129" s="3">
        <v>44460</v>
      </c>
      <c r="D1129" s="12" t="str" cm="1">
        <f t="array" ref="D1129">_xlfn.SWITCH(WEEKDAY(C1129,2), 1, "Lundi", 2, "Mardi", 3, "Mercredi", 4, "Jeudi", 5, "Vendredi", 6, "Samedi", 7, "Dimanche", "Erreur")</f>
        <v>Mardi</v>
      </c>
      <c r="E1129" s="2" t="s">
        <v>26</v>
      </c>
      <c r="F1129" s="2" t="s">
        <v>58</v>
      </c>
      <c r="G1129" s="2" t="s">
        <v>59</v>
      </c>
      <c r="H1129" s="4" t="s">
        <v>20</v>
      </c>
      <c r="I1129" s="5">
        <v>60</v>
      </c>
      <c r="J1129" s="6">
        <v>350</v>
      </c>
      <c r="K1129" s="7">
        <v>210000</v>
      </c>
      <c r="L1129" s="7">
        <v>126000.00000000001</v>
      </c>
      <c r="M1129" s="8">
        <v>0.60000000000000009</v>
      </c>
      <c r="N1129" s="2" t="s">
        <v>23</v>
      </c>
      <c r="O1129">
        <f t="shared" si="136"/>
        <v>2021</v>
      </c>
      <c r="P1129">
        <f t="shared" si="137"/>
        <v>9</v>
      </c>
      <c r="Q1129" t="str">
        <f t="shared" si="138"/>
        <v>sept</v>
      </c>
      <c r="R1129" t="str">
        <f t="shared" si="139"/>
        <v>Alabama</v>
      </c>
      <c r="S1129" t="str">
        <f t="shared" si="140"/>
        <v>2021-09</v>
      </c>
      <c r="T1129">
        <f>IF(AND(COUNTIF(Calculs!$Q$2:$Q$12,$O1129)&gt;0,COUNTIF(Calculs!$S$2:$S$12,$E1129)&gt;0,COUNTIF(Calculs!$U$2:$U$12,$H1129)&gt;0),1,0)</f>
        <v>1</v>
      </c>
      <c r="U1129">
        <f t="shared" si="141"/>
        <v>210000</v>
      </c>
      <c r="V1129">
        <f t="shared" si="142"/>
        <v>350</v>
      </c>
      <c r="W1129">
        <f t="shared" si="143"/>
        <v>126000.00000000001</v>
      </c>
    </row>
    <row r="1130" spans="1:23" ht="15.75" customHeight="1" x14ac:dyDescent="0.3">
      <c r="A1130" s="2" t="s">
        <v>25</v>
      </c>
      <c r="B1130" s="2">
        <v>1197831</v>
      </c>
      <c r="C1130" s="3">
        <v>44461</v>
      </c>
      <c r="D1130" s="12" t="str" cm="1">
        <f t="array" ref="D1130">_xlfn.SWITCH(WEEKDAY(C1130,2), 1, "Lundi", 2, "Mardi", 3, "Mercredi", 4, "Jeudi", 5, "Vendredi", 6, "Samedi", 7, "Dimanche", "Erreur")</f>
        <v>Mercredi</v>
      </c>
      <c r="E1130" s="2" t="s">
        <v>26</v>
      </c>
      <c r="F1130" s="2" t="s">
        <v>58</v>
      </c>
      <c r="G1130" s="2" t="s">
        <v>59</v>
      </c>
      <c r="H1130" s="4" t="s">
        <v>21</v>
      </c>
      <c r="I1130" s="5">
        <v>45</v>
      </c>
      <c r="J1130" s="6">
        <v>350</v>
      </c>
      <c r="K1130" s="7">
        <v>157500</v>
      </c>
      <c r="L1130" s="7">
        <v>70875</v>
      </c>
      <c r="M1130" s="8">
        <v>0.44999999999999996</v>
      </c>
      <c r="N1130" s="2" t="s">
        <v>23</v>
      </c>
      <c r="O1130">
        <f t="shared" si="136"/>
        <v>2021</v>
      </c>
      <c r="P1130">
        <f t="shared" si="137"/>
        <v>9</v>
      </c>
      <c r="Q1130" t="str">
        <f t="shared" si="138"/>
        <v>sept</v>
      </c>
      <c r="R1130" t="str">
        <f t="shared" si="139"/>
        <v>Alabama</v>
      </c>
      <c r="S1130" t="str">
        <f t="shared" si="140"/>
        <v>2021-09</v>
      </c>
      <c r="T1130">
        <f>IF(AND(COUNTIF(Calculs!$Q$2:$Q$12,$O1130)&gt;0,COUNTIF(Calculs!$S$2:$S$12,$E1130)&gt;0,COUNTIF(Calculs!$U$2:$U$12,$H1130)&gt;0),1,0)</f>
        <v>1</v>
      </c>
      <c r="U1130">
        <f t="shared" si="141"/>
        <v>157500</v>
      </c>
      <c r="V1130">
        <f t="shared" si="142"/>
        <v>350</v>
      </c>
      <c r="W1130">
        <f t="shared" si="143"/>
        <v>70875</v>
      </c>
    </row>
    <row r="1131" spans="1:23" ht="15.75" customHeight="1" x14ac:dyDescent="0.3">
      <c r="A1131" s="2" t="s">
        <v>25</v>
      </c>
      <c r="B1131" s="2">
        <v>1197831</v>
      </c>
      <c r="C1131" s="3">
        <v>44462</v>
      </c>
      <c r="D1131" s="12" t="str" cm="1">
        <f t="array" ref="D1131">_xlfn.SWITCH(WEEKDAY(C1131,2), 1, "Lundi", 2, "Mardi", 3, "Mercredi", 4, "Jeudi", 5, "Vendredi", 6, "Samedi", 7, "Dimanche", "Erreur")</f>
        <v>Jeudi</v>
      </c>
      <c r="E1131" s="2" t="s">
        <v>26</v>
      </c>
      <c r="F1131" s="2" t="s">
        <v>58</v>
      </c>
      <c r="G1131" s="2" t="s">
        <v>59</v>
      </c>
      <c r="H1131" s="4" t="s">
        <v>22</v>
      </c>
      <c r="I1131" s="5">
        <v>40</v>
      </c>
      <c r="J1131" s="6">
        <v>575</v>
      </c>
      <c r="K1131" s="7">
        <v>230000</v>
      </c>
      <c r="L1131" s="7">
        <v>149500.00000000003</v>
      </c>
      <c r="M1131" s="8">
        <v>0.65000000000000013</v>
      </c>
      <c r="N1131" s="2" t="s">
        <v>23</v>
      </c>
      <c r="O1131">
        <f t="shared" si="136"/>
        <v>2021</v>
      </c>
      <c r="P1131">
        <f t="shared" si="137"/>
        <v>9</v>
      </c>
      <c r="Q1131" t="str">
        <f t="shared" si="138"/>
        <v>sept</v>
      </c>
      <c r="R1131" t="str">
        <f t="shared" si="139"/>
        <v>Alabama</v>
      </c>
      <c r="S1131" t="str">
        <f t="shared" si="140"/>
        <v>2021-09</v>
      </c>
      <c r="T1131">
        <f>IF(AND(COUNTIF(Calculs!$Q$2:$Q$12,$O1131)&gt;0,COUNTIF(Calculs!$S$2:$S$12,$E1131)&gt;0,COUNTIF(Calculs!$U$2:$U$12,$H1131)&gt;0),1,0)</f>
        <v>1</v>
      </c>
      <c r="U1131">
        <f t="shared" si="141"/>
        <v>230000</v>
      </c>
      <c r="V1131">
        <f t="shared" si="142"/>
        <v>575</v>
      </c>
      <c r="W1131">
        <f t="shared" si="143"/>
        <v>149500.00000000003</v>
      </c>
    </row>
    <row r="1132" spans="1:23" ht="15.75" customHeight="1" x14ac:dyDescent="0.3">
      <c r="A1132" s="2" t="s">
        <v>25</v>
      </c>
      <c r="B1132" s="2">
        <v>1197831</v>
      </c>
      <c r="C1132" s="3">
        <v>44463</v>
      </c>
      <c r="D1132" s="12" t="str" cm="1">
        <f t="array" ref="D1132">_xlfn.SWITCH(WEEKDAY(C1132,2), 1, "Lundi", 2, "Mardi", 3, "Mercredi", 4, "Jeudi", 5, "Vendredi", 6, "Samedi", 7, "Dimanche", "Erreur")</f>
        <v>Vendredi</v>
      </c>
      <c r="E1132" s="2" t="s">
        <v>26</v>
      </c>
      <c r="F1132" s="2" t="s">
        <v>58</v>
      </c>
      <c r="G1132" s="2" t="s">
        <v>59</v>
      </c>
      <c r="H1132" s="4" t="s">
        <v>16</v>
      </c>
      <c r="I1132" s="5">
        <v>30.000000000000004</v>
      </c>
      <c r="J1132" s="6">
        <v>525</v>
      </c>
      <c r="K1132" s="7">
        <v>157500.00000000003</v>
      </c>
      <c r="L1132" s="7">
        <v>78750</v>
      </c>
      <c r="M1132" s="8">
        <v>0.49999999999999994</v>
      </c>
      <c r="N1132" s="2" t="s">
        <v>23</v>
      </c>
      <c r="O1132">
        <f t="shared" si="136"/>
        <v>2021</v>
      </c>
      <c r="P1132">
        <f t="shared" si="137"/>
        <v>9</v>
      </c>
      <c r="Q1132" t="str">
        <f t="shared" si="138"/>
        <v>sept</v>
      </c>
      <c r="R1132" t="str">
        <f t="shared" si="139"/>
        <v>Alabama</v>
      </c>
      <c r="S1132" t="str">
        <f t="shared" si="140"/>
        <v>2021-09</v>
      </c>
      <c r="T1132">
        <f>IF(AND(COUNTIF(Calculs!$Q$2:$Q$12,$O1132)&gt;0,COUNTIF(Calculs!$S$2:$S$12,$E1132)&gt;0,COUNTIF(Calculs!$U$2:$U$12,$H1132)&gt;0),1,0)</f>
        <v>1</v>
      </c>
      <c r="U1132">
        <f t="shared" si="141"/>
        <v>157500.00000000003</v>
      </c>
      <c r="V1132">
        <f t="shared" si="142"/>
        <v>525</v>
      </c>
      <c r="W1132">
        <f t="shared" si="143"/>
        <v>78750</v>
      </c>
    </row>
    <row r="1133" spans="1:23" ht="15.75" customHeight="1" x14ac:dyDescent="0.3">
      <c r="A1133" s="2" t="s">
        <v>25</v>
      </c>
      <c r="B1133" s="2">
        <v>1197831</v>
      </c>
      <c r="C1133" s="3">
        <v>44464</v>
      </c>
      <c r="D1133" s="12" t="str" cm="1">
        <f t="array" ref="D1133">_xlfn.SWITCH(WEEKDAY(C1133,2), 1, "Lundi", 2, "Mardi", 3, "Mercredi", 4, "Jeudi", 5, "Vendredi", 6, "Samedi", 7, "Dimanche", "Erreur")</f>
        <v>Samedi</v>
      </c>
      <c r="E1133" s="2" t="s">
        <v>26</v>
      </c>
      <c r="F1133" s="2" t="s">
        <v>58</v>
      </c>
      <c r="G1133" s="2" t="s">
        <v>59</v>
      </c>
      <c r="H1133" s="4" t="s">
        <v>18</v>
      </c>
      <c r="I1133" s="5">
        <v>30.000000000000004</v>
      </c>
      <c r="J1133" s="6">
        <v>525</v>
      </c>
      <c r="K1133" s="7">
        <v>157500.00000000003</v>
      </c>
      <c r="L1133" s="7">
        <v>78750</v>
      </c>
      <c r="M1133" s="8">
        <v>0.49999999999999994</v>
      </c>
      <c r="N1133" s="2" t="s">
        <v>23</v>
      </c>
      <c r="O1133">
        <f t="shared" si="136"/>
        <v>2021</v>
      </c>
      <c r="P1133">
        <f t="shared" si="137"/>
        <v>9</v>
      </c>
      <c r="Q1133" t="str">
        <f t="shared" si="138"/>
        <v>sept</v>
      </c>
      <c r="R1133" t="str">
        <f t="shared" si="139"/>
        <v>Alabama</v>
      </c>
      <c r="S1133" t="str">
        <f t="shared" si="140"/>
        <v>2021-09</v>
      </c>
      <c r="T1133">
        <f>IF(AND(COUNTIF(Calculs!$Q$2:$Q$12,$O1133)&gt;0,COUNTIF(Calculs!$S$2:$S$12,$E1133)&gt;0,COUNTIF(Calculs!$U$2:$U$12,$H1133)&gt;0),1,0)</f>
        <v>1</v>
      </c>
      <c r="U1133">
        <f t="shared" si="141"/>
        <v>157500.00000000003</v>
      </c>
      <c r="V1133">
        <f t="shared" si="142"/>
        <v>525</v>
      </c>
      <c r="W1133">
        <f t="shared" si="143"/>
        <v>78750</v>
      </c>
    </row>
    <row r="1134" spans="1:23" ht="15.75" customHeight="1" x14ac:dyDescent="0.3">
      <c r="A1134" s="2" t="s">
        <v>25</v>
      </c>
      <c r="B1134" s="2">
        <v>1197831</v>
      </c>
      <c r="C1134" s="3">
        <v>44465</v>
      </c>
      <c r="D1134" s="12" t="str" cm="1">
        <f t="array" ref="D1134">_xlfn.SWITCH(WEEKDAY(C1134,2), 1, "Lundi", 2, "Mardi", 3, "Mercredi", 4, "Jeudi", 5, "Vendredi", 6, "Samedi", 7, "Dimanche", "Erreur")</f>
        <v>Dimanche</v>
      </c>
      <c r="E1134" s="2" t="s">
        <v>26</v>
      </c>
      <c r="F1134" s="2" t="s">
        <v>58</v>
      </c>
      <c r="G1134" s="2" t="s">
        <v>59</v>
      </c>
      <c r="H1134" s="4" t="s">
        <v>19</v>
      </c>
      <c r="I1134" s="5">
        <v>35</v>
      </c>
      <c r="J1134" s="6">
        <v>475</v>
      </c>
      <c r="K1134" s="7">
        <v>166250</v>
      </c>
      <c r="L1134" s="7">
        <v>83124.999999999985</v>
      </c>
      <c r="M1134" s="8">
        <v>0.49999999999999994</v>
      </c>
      <c r="N1134" s="2" t="s">
        <v>23</v>
      </c>
      <c r="O1134">
        <f t="shared" si="136"/>
        <v>2021</v>
      </c>
      <c r="P1134">
        <f t="shared" si="137"/>
        <v>9</v>
      </c>
      <c r="Q1134" t="str">
        <f t="shared" si="138"/>
        <v>sept</v>
      </c>
      <c r="R1134" t="str">
        <f t="shared" si="139"/>
        <v>Alabama</v>
      </c>
      <c r="S1134" t="str">
        <f t="shared" si="140"/>
        <v>2021-09</v>
      </c>
      <c r="T1134">
        <f>IF(AND(COUNTIF(Calculs!$Q$2:$Q$12,$O1134)&gt;0,COUNTIF(Calculs!$S$2:$S$12,$E1134)&gt;0,COUNTIF(Calculs!$U$2:$U$12,$H1134)&gt;0),1,0)</f>
        <v>1</v>
      </c>
      <c r="U1134">
        <f t="shared" si="141"/>
        <v>166250</v>
      </c>
      <c r="V1134">
        <f t="shared" si="142"/>
        <v>475</v>
      </c>
      <c r="W1134">
        <f t="shared" si="143"/>
        <v>83124.999999999985</v>
      </c>
    </row>
    <row r="1135" spans="1:23" ht="15.75" customHeight="1" x14ac:dyDescent="0.3">
      <c r="A1135" s="2" t="s">
        <v>25</v>
      </c>
      <c r="B1135" s="2">
        <v>1197831</v>
      </c>
      <c r="C1135" s="3">
        <v>44466</v>
      </c>
      <c r="D1135" s="12" t="str" cm="1">
        <f t="array" ref="D1135">_xlfn.SWITCH(WEEKDAY(C1135,2), 1, "Lundi", 2, "Mardi", 3, "Mercredi", 4, "Jeudi", 5, "Vendredi", 6, "Samedi", 7, "Dimanche", "Erreur")</f>
        <v>Lundi</v>
      </c>
      <c r="E1135" s="2" t="s">
        <v>26</v>
      </c>
      <c r="F1135" s="2" t="s">
        <v>58</v>
      </c>
      <c r="G1135" s="2" t="s">
        <v>59</v>
      </c>
      <c r="H1135" s="4" t="s">
        <v>20</v>
      </c>
      <c r="I1135" s="5">
        <v>35</v>
      </c>
      <c r="J1135" s="6">
        <v>325</v>
      </c>
      <c r="K1135" s="7">
        <v>113750</v>
      </c>
      <c r="L1135" s="7">
        <v>68250.000000000015</v>
      </c>
      <c r="M1135" s="8">
        <v>0.60000000000000009</v>
      </c>
      <c r="N1135" s="2" t="s">
        <v>23</v>
      </c>
      <c r="O1135">
        <f t="shared" si="136"/>
        <v>2021</v>
      </c>
      <c r="P1135">
        <f t="shared" si="137"/>
        <v>9</v>
      </c>
      <c r="Q1135" t="str">
        <f t="shared" si="138"/>
        <v>sept</v>
      </c>
      <c r="R1135" t="str">
        <f t="shared" si="139"/>
        <v>Alabama</v>
      </c>
      <c r="S1135" t="str">
        <f t="shared" si="140"/>
        <v>2021-09</v>
      </c>
      <c r="T1135">
        <f>IF(AND(COUNTIF(Calculs!$Q$2:$Q$12,$O1135)&gt;0,COUNTIF(Calculs!$S$2:$S$12,$E1135)&gt;0,COUNTIF(Calculs!$U$2:$U$12,$H1135)&gt;0),1,0)</f>
        <v>1</v>
      </c>
      <c r="U1135">
        <f t="shared" si="141"/>
        <v>113750</v>
      </c>
      <c r="V1135">
        <f t="shared" si="142"/>
        <v>325</v>
      </c>
      <c r="W1135">
        <f t="shared" si="143"/>
        <v>68250.000000000015</v>
      </c>
    </row>
    <row r="1136" spans="1:23" ht="15.75" customHeight="1" x14ac:dyDescent="0.3">
      <c r="A1136" s="2" t="s">
        <v>25</v>
      </c>
      <c r="B1136" s="2">
        <v>1197831</v>
      </c>
      <c r="C1136" s="3">
        <v>44467</v>
      </c>
      <c r="D1136" s="12" t="str" cm="1">
        <f t="array" ref="D1136">_xlfn.SWITCH(WEEKDAY(C1136,2), 1, "Lundi", 2, "Mardi", 3, "Mercredi", 4, "Jeudi", 5, "Vendredi", 6, "Samedi", 7, "Dimanche", "Erreur")</f>
        <v>Mardi</v>
      </c>
      <c r="E1136" s="2" t="s">
        <v>26</v>
      </c>
      <c r="F1136" s="2" t="s">
        <v>58</v>
      </c>
      <c r="G1136" s="2" t="s">
        <v>59</v>
      </c>
      <c r="H1136" s="4" t="s">
        <v>21</v>
      </c>
      <c r="I1136" s="5">
        <v>30.000000000000004</v>
      </c>
      <c r="J1136" s="6">
        <v>300</v>
      </c>
      <c r="K1136" s="7">
        <v>90000.000000000015</v>
      </c>
      <c r="L1136" s="7">
        <v>40500</v>
      </c>
      <c r="M1136" s="8">
        <v>0.44999999999999996</v>
      </c>
      <c r="N1136" s="2" t="s">
        <v>23</v>
      </c>
      <c r="O1136">
        <f t="shared" si="136"/>
        <v>2021</v>
      </c>
      <c r="P1136">
        <f t="shared" si="137"/>
        <v>9</v>
      </c>
      <c r="Q1136" t="str">
        <f t="shared" si="138"/>
        <v>sept</v>
      </c>
      <c r="R1136" t="str">
        <f t="shared" si="139"/>
        <v>Alabama</v>
      </c>
      <c r="S1136" t="str">
        <f t="shared" si="140"/>
        <v>2021-09</v>
      </c>
      <c r="T1136">
        <f>IF(AND(COUNTIF(Calculs!$Q$2:$Q$12,$O1136)&gt;0,COUNTIF(Calculs!$S$2:$S$12,$E1136)&gt;0,COUNTIF(Calculs!$U$2:$U$12,$H1136)&gt;0),1,0)</f>
        <v>1</v>
      </c>
      <c r="U1136">
        <f t="shared" si="141"/>
        <v>90000.000000000015</v>
      </c>
      <c r="V1136">
        <f t="shared" si="142"/>
        <v>300</v>
      </c>
      <c r="W1136">
        <f t="shared" si="143"/>
        <v>40500</v>
      </c>
    </row>
    <row r="1137" spans="1:23" ht="15.75" customHeight="1" x14ac:dyDescent="0.3">
      <c r="A1137" s="2" t="s">
        <v>25</v>
      </c>
      <c r="B1137" s="2">
        <v>1197831</v>
      </c>
      <c r="C1137" s="3">
        <v>44468</v>
      </c>
      <c r="D1137" s="12" t="str" cm="1">
        <f t="array" ref="D1137">_xlfn.SWITCH(WEEKDAY(C1137,2), 1, "Lundi", 2, "Mardi", 3, "Mercredi", 4, "Jeudi", 5, "Vendredi", 6, "Samedi", 7, "Dimanche", "Erreur")</f>
        <v>Mercredi</v>
      </c>
      <c r="E1137" s="2" t="s">
        <v>26</v>
      </c>
      <c r="F1137" s="2" t="s">
        <v>58</v>
      </c>
      <c r="G1137" s="2" t="s">
        <v>59</v>
      </c>
      <c r="H1137" s="4" t="s">
        <v>22</v>
      </c>
      <c r="I1137" s="5">
        <v>40</v>
      </c>
      <c r="J1137" s="6">
        <v>475</v>
      </c>
      <c r="K1137" s="7">
        <v>190000</v>
      </c>
      <c r="L1137" s="7">
        <v>123500.00000000003</v>
      </c>
      <c r="M1137" s="8">
        <v>0.65000000000000013</v>
      </c>
      <c r="N1137" s="2" t="s">
        <v>23</v>
      </c>
      <c r="O1137">
        <f t="shared" si="136"/>
        <v>2021</v>
      </c>
      <c r="P1137">
        <f t="shared" si="137"/>
        <v>9</v>
      </c>
      <c r="Q1137" t="str">
        <f t="shared" si="138"/>
        <v>sept</v>
      </c>
      <c r="R1137" t="str">
        <f t="shared" si="139"/>
        <v>Alabama</v>
      </c>
      <c r="S1137" t="str">
        <f t="shared" si="140"/>
        <v>2021-09</v>
      </c>
      <c r="T1137">
        <f>IF(AND(COUNTIF(Calculs!$Q$2:$Q$12,$O1137)&gt;0,COUNTIF(Calculs!$S$2:$S$12,$E1137)&gt;0,COUNTIF(Calculs!$U$2:$U$12,$H1137)&gt;0),1,0)</f>
        <v>1</v>
      </c>
      <c r="U1137">
        <f t="shared" si="141"/>
        <v>190000</v>
      </c>
      <c r="V1137">
        <f t="shared" si="142"/>
        <v>475</v>
      </c>
      <c r="W1137">
        <f t="shared" si="143"/>
        <v>123500.00000000003</v>
      </c>
    </row>
    <row r="1138" spans="1:23" ht="15.75" customHeight="1" x14ac:dyDescent="0.3">
      <c r="A1138" s="2" t="s">
        <v>25</v>
      </c>
      <c r="B1138" s="2">
        <v>1197831</v>
      </c>
      <c r="C1138" s="3">
        <v>44469</v>
      </c>
      <c r="D1138" s="12" t="str" cm="1">
        <f t="array" ref="D1138">_xlfn.SWITCH(WEEKDAY(C1138,2), 1, "Lundi", 2, "Mardi", 3, "Mercredi", 4, "Jeudi", 5, "Vendredi", 6, "Samedi", 7, "Dimanche", "Erreur")</f>
        <v>Jeudi</v>
      </c>
      <c r="E1138" s="2" t="s">
        <v>26</v>
      </c>
      <c r="F1138" s="2" t="s">
        <v>58</v>
      </c>
      <c r="G1138" s="2" t="s">
        <v>59</v>
      </c>
      <c r="H1138" s="4" t="s">
        <v>16</v>
      </c>
      <c r="I1138" s="5">
        <v>20.000000000000004</v>
      </c>
      <c r="J1138" s="6">
        <v>625</v>
      </c>
      <c r="K1138" s="7">
        <v>125000.00000000003</v>
      </c>
      <c r="L1138" s="7">
        <v>62500.000000000007</v>
      </c>
      <c r="M1138" s="8">
        <v>0.49999999999999994</v>
      </c>
      <c r="N1138" s="2" t="s">
        <v>23</v>
      </c>
      <c r="O1138">
        <f t="shared" si="136"/>
        <v>2021</v>
      </c>
      <c r="P1138">
        <f t="shared" si="137"/>
        <v>9</v>
      </c>
      <c r="Q1138" t="str">
        <f t="shared" si="138"/>
        <v>sept</v>
      </c>
      <c r="R1138" t="str">
        <f t="shared" si="139"/>
        <v>Alabama</v>
      </c>
      <c r="S1138" t="str">
        <f t="shared" si="140"/>
        <v>2021-09</v>
      </c>
      <c r="T1138">
        <f>IF(AND(COUNTIF(Calculs!$Q$2:$Q$12,$O1138)&gt;0,COUNTIF(Calculs!$S$2:$S$12,$E1138)&gt;0,COUNTIF(Calculs!$U$2:$U$12,$H1138)&gt;0),1,0)</f>
        <v>1</v>
      </c>
      <c r="U1138">
        <f t="shared" si="141"/>
        <v>125000.00000000003</v>
      </c>
      <c r="V1138">
        <f t="shared" si="142"/>
        <v>625</v>
      </c>
      <c r="W1138">
        <f t="shared" si="143"/>
        <v>62500.000000000007</v>
      </c>
    </row>
    <row r="1139" spans="1:23" ht="15.75" customHeight="1" x14ac:dyDescent="0.3">
      <c r="A1139" s="2" t="s">
        <v>25</v>
      </c>
      <c r="B1139" s="2">
        <v>1197831</v>
      </c>
      <c r="C1139" s="3">
        <v>44470</v>
      </c>
      <c r="D1139" s="12" t="str" cm="1">
        <f t="array" ref="D1139">_xlfn.SWITCH(WEEKDAY(C1139,2), 1, "Lundi", 2, "Mardi", 3, "Mercredi", 4, "Jeudi", 5, "Vendredi", 6, "Samedi", 7, "Dimanche", "Erreur")</f>
        <v>Vendredi</v>
      </c>
      <c r="E1139" s="2" t="s">
        <v>26</v>
      </c>
      <c r="F1139" s="2" t="s">
        <v>58</v>
      </c>
      <c r="G1139" s="2" t="s">
        <v>59</v>
      </c>
      <c r="H1139" s="4" t="s">
        <v>18</v>
      </c>
      <c r="I1139" s="5">
        <v>20.000000000000004</v>
      </c>
      <c r="J1139" s="6">
        <v>625</v>
      </c>
      <c r="K1139" s="7">
        <v>125000.00000000003</v>
      </c>
      <c r="L1139" s="7">
        <v>62500.000000000007</v>
      </c>
      <c r="M1139" s="8">
        <v>0.49999999999999994</v>
      </c>
      <c r="N1139" s="2" t="s">
        <v>23</v>
      </c>
      <c r="O1139">
        <f t="shared" si="136"/>
        <v>2021</v>
      </c>
      <c r="P1139">
        <f t="shared" si="137"/>
        <v>10</v>
      </c>
      <c r="Q1139" t="str">
        <f t="shared" si="138"/>
        <v>oct</v>
      </c>
      <c r="R1139" t="str">
        <f t="shared" si="139"/>
        <v>Alabama</v>
      </c>
      <c r="S1139" t="str">
        <f t="shared" si="140"/>
        <v>2021-10</v>
      </c>
      <c r="T1139">
        <f>IF(AND(COUNTIF(Calculs!$Q$2:$Q$12,$O1139)&gt;0,COUNTIF(Calculs!$S$2:$S$12,$E1139)&gt;0,COUNTIF(Calculs!$U$2:$U$12,$H1139)&gt;0),1,0)</f>
        <v>1</v>
      </c>
      <c r="U1139">
        <f t="shared" si="141"/>
        <v>125000.00000000003</v>
      </c>
      <c r="V1139">
        <f t="shared" si="142"/>
        <v>625</v>
      </c>
      <c r="W1139">
        <f t="shared" si="143"/>
        <v>62500.000000000007</v>
      </c>
    </row>
    <row r="1140" spans="1:23" ht="15.75" customHeight="1" x14ac:dyDescent="0.3">
      <c r="A1140" s="2" t="s">
        <v>25</v>
      </c>
      <c r="B1140" s="2">
        <v>1197831</v>
      </c>
      <c r="C1140" s="3">
        <v>44471</v>
      </c>
      <c r="D1140" s="12" t="str" cm="1">
        <f t="array" ref="D1140">_xlfn.SWITCH(WEEKDAY(C1140,2), 1, "Lundi", 2, "Mardi", 3, "Mercredi", 4, "Jeudi", 5, "Vendredi", 6, "Samedi", 7, "Dimanche", "Erreur")</f>
        <v>Samedi</v>
      </c>
      <c r="E1140" s="2" t="s">
        <v>26</v>
      </c>
      <c r="F1140" s="2" t="s">
        <v>58</v>
      </c>
      <c r="G1140" s="2" t="s">
        <v>59</v>
      </c>
      <c r="H1140" s="4" t="s">
        <v>19</v>
      </c>
      <c r="I1140" s="5">
        <v>45.000000000000007</v>
      </c>
      <c r="J1140" s="6">
        <v>575</v>
      </c>
      <c r="K1140" s="7">
        <v>258750.00000000003</v>
      </c>
      <c r="L1140" s="7">
        <v>129375</v>
      </c>
      <c r="M1140" s="8">
        <v>0.49999999999999994</v>
      </c>
      <c r="N1140" s="2" t="s">
        <v>23</v>
      </c>
      <c r="O1140">
        <f t="shared" si="136"/>
        <v>2021</v>
      </c>
      <c r="P1140">
        <f t="shared" si="137"/>
        <v>10</v>
      </c>
      <c r="Q1140" t="str">
        <f t="shared" si="138"/>
        <v>oct</v>
      </c>
      <c r="R1140" t="str">
        <f t="shared" si="139"/>
        <v>Alabama</v>
      </c>
      <c r="S1140" t="str">
        <f t="shared" si="140"/>
        <v>2021-10</v>
      </c>
      <c r="T1140">
        <f>IF(AND(COUNTIF(Calculs!$Q$2:$Q$12,$O1140)&gt;0,COUNTIF(Calculs!$S$2:$S$12,$E1140)&gt;0,COUNTIF(Calculs!$U$2:$U$12,$H1140)&gt;0),1,0)</f>
        <v>1</v>
      </c>
      <c r="U1140">
        <f t="shared" si="141"/>
        <v>258750.00000000003</v>
      </c>
      <c r="V1140">
        <f t="shared" si="142"/>
        <v>575</v>
      </c>
      <c r="W1140">
        <f t="shared" si="143"/>
        <v>129375</v>
      </c>
    </row>
    <row r="1141" spans="1:23" ht="15.75" customHeight="1" x14ac:dyDescent="0.3">
      <c r="A1141" s="2" t="s">
        <v>25</v>
      </c>
      <c r="B1141" s="2">
        <v>1197831</v>
      </c>
      <c r="C1141" s="3">
        <v>44472</v>
      </c>
      <c r="D1141" s="12" t="str" cm="1">
        <f t="array" ref="D1141">_xlfn.SWITCH(WEEKDAY(C1141,2), 1, "Lundi", 2, "Mardi", 3, "Mercredi", 4, "Jeudi", 5, "Vendredi", 6, "Samedi", 7, "Dimanche", "Erreur")</f>
        <v>Dimanche</v>
      </c>
      <c r="E1141" s="2" t="s">
        <v>26</v>
      </c>
      <c r="F1141" s="2" t="s">
        <v>58</v>
      </c>
      <c r="G1141" s="2" t="s">
        <v>59</v>
      </c>
      <c r="H1141" s="4" t="s">
        <v>20</v>
      </c>
      <c r="I1141" s="5">
        <v>45.000000000000007</v>
      </c>
      <c r="J1141" s="6">
        <v>450</v>
      </c>
      <c r="K1141" s="7">
        <v>202500.00000000003</v>
      </c>
      <c r="L1141" s="7">
        <v>121500.00000000003</v>
      </c>
      <c r="M1141" s="8">
        <v>0.60000000000000009</v>
      </c>
      <c r="N1141" s="2" t="s">
        <v>23</v>
      </c>
      <c r="O1141">
        <f t="shared" si="136"/>
        <v>2021</v>
      </c>
      <c r="P1141">
        <f t="shared" si="137"/>
        <v>10</v>
      </c>
      <c r="Q1141" t="str">
        <f t="shared" si="138"/>
        <v>oct</v>
      </c>
      <c r="R1141" t="str">
        <f t="shared" si="139"/>
        <v>Alabama</v>
      </c>
      <c r="S1141" t="str">
        <f t="shared" si="140"/>
        <v>2021-10</v>
      </c>
      <c r="T1141">
        <f>IF(AND(COUNTIF(Calculs!$Q$2:$Q$12,$O1141)&gt;0,COUNTIF(Calculs!$S$2:$S$12,$E1141)&gt;0,COUNTIF(Calculs!$U$2:$U$12,$H1141)&gt;0),1,0)</f>
        <v>1</v>
      </c>
      <c r="U1141">
        <f t="shared" si="141"/>
        <v>202500.00000000003</v>
      </c>
      <c r="V1141">
        <f t="shared" si="142"/>
        <v>450</v>
      </c>
      <c r="W1141">
        <f t="shared" si="143"/>
        <v>121500.00000000003</v>
      </c>
    </row>
    <row r="1142" spans="1:23" ht="15.75" customHeight="1" x14ac:dyDescent="0.3">
      <c r="A1142" s="2" t="s">
        <v>25</v>
      </c>
      <c r="B1142" s="2">
        <v>1197831</v>
      </c>
      <c r="C1142" s="3">
        <v>44473</v>
      </c>
      <c r="D1142" s="12" t="str" cm="1">
        <f t="array" ref="D1142">_xlfn.SWITCH(WEEKDAY(C1142,2), 1, "Lundi", 2, "Mardi", 3, "Mercredi", 4, "Jeudi", 5, "Vendredi", 6, "Samedi", 7, "Dimanche", "Erreur")</f>
        <v>Lundi</v>
      </c>
      <c r="E1142" s="2" t="s">
        <v>26</v>
      </c>
      <c r="F1142" s="2" t="s">
        <v>58</v>
      </c>
      <c r="G1142" s="2" t="s">
        <v>59</v>
      </c>
      <c r="H1142" s="4" t="s">
        <v>21</v>
      </c>
      <c r="I1142" s="5">
        <v>49.999999999999993</v>
      </c>
      <c r="J1142" s="6">
        <v>425</v>
      </c>
      <c r="K1142" s="7">
        <v>212499.99999999997</v>
      </c>
      <c r="L1142" s="7">
        <v>95624.999999999971</v>
      </c>
      <c r="M1142" s="8">
        <v>0.44999999999999996</v>
      </c>
      <c r="N1142" s="2" t="s">
        <v>23</v>
      </c>
      <c r="O1142">
        <f t="shared" si="136"/>
        <v>2021</v>
      </c>
      <c r="P1142">
        <f t="shared" si="137"/>
        <v>10</v>
      </c>
      <c r="Q1142" t="str">
        <f t="shared" si="138"/>
        <v>oct</v>
      </c>
      <c r="R1142" t="str">
        <f t="shared" si="139"/>
        <v>Alabama</v>
      </c>
      <c r="S1142" t="str">
        <f t="shared" si="140"/>
        <v>2021-10</v>
      </c>
      <c r="T1142">
        <f>IF(AND(COUNTIF(Calculs!$Q$2:$Q$12,$O1142)&gt;0,COUNTIF(Calculs!$S$2:$S$12,$E1142)&gt;0,COUNTIF(Calculs!$U$2:$U$12,$H1142)&gt;0),1,0)</f>
        <v>1</v>
      </c>
      <c r="U1142">
        <f t="shared" si="141"/>
        <v>212499.99999999997</v>
      </c>
      <c r="V1142">
        <f t="shared" si="142"/>
        <v>425</v>
      </c>
      <c r="W1142">
        <f t="shared" si="143"/>
        <v>95624.999999999971</v>
      </c>
    </row>
    <row r="1143" spans="1:23" ht="15.75" customHeight="1" x14ac:dyDescent="0.3">
      <c r="A1143" s="2" t="s">
        <v>25</v>
      </c>
      <c r="B1143" s="2">
        <v>1197831</v>
      </c>
      <c r="C1143" s="3">
        <v>44474</v>
      </c>
      <c r="D1143" s="12" t="str" cm="1">
        <f t="array" ref="D1143">_xlfn.SWITCH(WEEKDAY(C1143,2), 1, "Lundi", 2, "Mardi", 3, "Mercredi", 4, "Jeudi", 5, "Vendredi", 6, "Samedi", 7, "Dimanche", "Erreur")</f>
        <v>Mardi</v>
      </c>
      <c r="E1143" s="2" t="s">
        <v>26</v>
      </c>
      <c r="F1143" s="2" t="s">
        <v>58</v>
      </c>
      <c r="G1143" s="2" t="s">
        <v>59</v>
      </c>
      <c r="H1143" s="4" t="s">
        <v>22</v>
      </c>
      <c r="I1143" s="5">
        <v>60</v>
      </c>
      <c r="J1143" s="6">
        <v>625</v>
      </c>
      <c r="K1143" s="7">
        <v>375000</v>
      </c>
      <c r="L1143" s="7">
        <v>243750.00000000006</v>
      </c>
      <c r="M1143" s="8">
        <v>0.65000000000000013</v>
      </c>
      <c r="N1143" s="2" t="s">
        <v>23</v>
      </c>
      <c r="O1143">
        <f t="shared" si="136"/>
        <v>2021</v>
      </c>
      <c r="P1143">
        <f t="shared" si="137"/>
        <v>10</v>
      </c>
      <c r="Q1143" t="str">
        <f t="shared" si="138"/>
        <v>oct</v>
      </c>
      <c r="R1143" t="str">
        <f t="shared" si="139"/>
        <v>Alabama</v>
      </c>
      <c r="S1143" t="str">
        <f t="shared" si="140"/>
        <v>2021-10</v>
      </c>
      <c r="T1143">
        <f>IF(AND(COUNTIF(Calculs!$Q$2:$Q$12,$O1143)&gt;0,COUNTIF(Calculs!$S$2:$S$12,$E1143)&gt;0,COUNTIF(Calculs!$U$2:$U$12,$H1143)&gt;0),1,0)</f>
        <v>1</v>
      </c>
      <c r="U1143">
        <f t="shared" si="141"/>
        <v>375000</v>
      </c>
      <c r="V1143">
        <f t="shared" si="142"/>
        <v>625</v>
      </c>
      <c r="W1143">
        <f t="shared" si="143"/>
        <v>243750.00000000006</v>
      </c>
    </row>
    <row r="1144" spans="1:23" ht="15.75" customHeight="1" x14ac:dyDescent="0.3">
      <c r="A1144" s="2" t="s">
        <v>25</v>
      </c>
      <c r="B1144" s="2">
        <v>1197831</v>
      </c>
      <c r="C1144" s="3">
        <v>44475</v>
      </c>
      <c r="D1144" s="12" t="str" cm="1">
        <f t="array" ref="D1144">_xlfn.SWITCH(WEEKDAY(C1144,2), 1, "Lundi", 2, "Mardi", 3, "Mercredi", 4, "Jeudi", 5, "Vendredi", 6, "Samedi", 7, "Dimanche", "Erreur")</f>
        <v>Mercredi</v>
      </c>
      <c r="E1144" s="2" t="s">
        <v>26</v>
      </c>
      <c r="F1144" s="2" t="s">
        <v>58</v>
      </c>
      <c r="G1144" s="2" t="s">
        <v>59</v>
      </c>
      <c r="H1144" s="4" t="s">
        <v>16</v>
      </c>
      <c r="I1144" s="5">
        <v>60</v>
      </c>
      <c r="J1144" s="6">
        <v>775</v>
      </c>
      <c r="K1144" s="7">
        <v>465000</v>
      </c>
      <c r="L1144" s="7">
        <v>232499.99999999997</v>
      </c>
      <c r="M1144" s="8">
        <v>0.49999999999999994</v>
      </c>
      <c r="N1144" s="2" t="s">
        <v>23</v>
      </c>
      <c r="O1144">
        <f t="shared" si="136"/>
        <v>2021</v>
      </c>
      <c r="P1144">
        <f t="shared" si="137"/>
        <v>10</v>
      </c>
      <c r="Q1144" t="str">
        <f t="shared" si="138"/>
        <v>oct</v>
      </c>
      <c r="R1144" t="str">
        <f t="shared" si="139"/>
        <v>Alabama</v>
      </c>
      <c r="S1144" t="str">
        <f t="shared" si="140"/>
        <v>2021-10</v>
      </c>
      <c r="T1144">
        <f>IF(AND(COUNTIF(Calculs!$Q$2:$Q$12,$O1144)&gt;0,COUNTIF(Calculs!$S$2:$S$12,$E1144)&gt;0,COUNTIF(Calculs!$U$2:$U$12,$H1144)&gt;0),1,0)</f>
        <v>1</v>
      </c>
      <c r="U1144">
        <f t="shared" si="141"/>
        <v>465000</v>
      </c>
      <c r="V1144">
        <f t="shared" si="142"/>
        <v>775</v>
      </c>
      <c r="W1144">
        <f t="shared" si="143"/>
        <v>232499.99999999997</v>
      </c>
    </row>
    <row r="1145" spans="1:23" ht="15.75" customHeight="1" x14ac:dyDescent="0.3">
      <c r="A1145" s="2" t="s">
        <v>25</v>
      </c>
      <c r="B1145" s="2">
        <v>1197831</v>
      </c>
      <c r="C1145" s="3">
        <v>44476</v>
      </c>
      <c r="D1145" s="12" t="str" cm="1">
        <f t="array" ref="D1145">_xlfn.SWITCH(WEEKDAY(C1145,2), 1, "Lundi", 2, "Mardi", 3, "Mercredi", 4, "Jeudi", 5, "Vendredi", 6, "Samedi", 7, "Dimanche", "Erreur")</f>
        <v>Jeudi</v>
      </c>
      <c r="E1145" s="2" t="s">
        <v>26</v>
      </c>
      <c r="F1145" s="2" t="s">
        <v>58</v>
      </c>
      <c r="G1145" s="2" t="s">
        <v>59</v>
      </c>
      <c r="H1145" s="4" t="s">
        <v>18</v>
      </c>
      <c r="I1145" s="5">
        <v>60</v>
      </c>
      <c r="J1145" s="6">
        <v>775</v>
      </c>
      <c r="K1145" s="7">
        <v>465000</v>
      </c>
      <c r="L1145" s="7">
        <v>232499.99999999997</v>
      </c>
      <c r="M1145" s="8">
        <v>0.49999999999999994</v>
      </c>
      <c r="N1145" s="2" t="s">
        <v>23</v>
      </c>
      <c r="O1145">
        <f t="shared" si="136"/>
        <v>2021</v>
      </c>
      <c r="P1145">
        <f t="shared" si="137"/>
        <v>10</v>
      </c>
      <c r="Q1145" t="str">
        <f t="shared" si="138"/>
        <v>oct</v>
      </c>
      <c r="R1145" t="str">
        <f t="shared" si="139"/>
        <v>Alabama</v>
      </c>
      <c r="S1145" t="str">
        <f t="shared" si="140"/>
        <v>2021-10</v>
      </c>
      <c r="T1145">
        <f>IF(AND(COUNTIF(Calculs!$Q$2:$Q$12,$O1145)&gt;0,COUNTIF(Calculs!$S$2:$S$12,$E1145)&gt;0,COUNTIF(Calculs!$U$2:$U$12,$H1145)&gt;0),1,0)</f>
        <v>1</v>
      </c>
      <c r="U1145">
        <f t="shared" si="141"/>
        <v>465000</v>
      </c>
      <c r="V1145">
        <f t="shared" si="142"/>
        <v>775</v>
      </c>
      <c r="W1145">
        <f t="shared" si="143"/>
        <v>232499.99999999997</v>
      </c>
    </row>
    <row r="1146" spans="1:23" ht="15.75" customHeight="1" x14ac:dyDescent="0.3">
      <c r="A1146" s="2" t="s">
        <v>25</v>
      </c>
      <c r="B1146" s="2">
        <v>1197831</v>
      </c>
      <c r="C1146" s="3">
        <v>44477</v>
      </c>
      <c r="D1146" s="12" t="str" cm="1">
        <f t="array" ref="D1146">_xlfn.SWITCH(WEEKDAY(C1146,2), 1, "Lundi", 2, "Mardi", 3, "Mercredi", 4, "Jeudi", 5, "Vendredi", 6, "Samedi", 7, "Dimanche", "Erreur")</f>
        <v>Vendredi</v>
      </c>
      <c r="E1146" s="2" t="s">
        <v>26</v>
      </c>
      <c r="F1146" s="2" t="s">
        <v>58</v>
      </c>
      <c r="G1146" s="2" t="s">
        <v>59</v>
      </c>
      <c r="H1146" s="4" t="s">
        <v>19</v>
      </c>
      <c r="I1146" s="5">
        <v>65</v>
      </c>
      <c r="J1146" s="6">
        <v>700</v>
      </c>
      <c r="K1146" s="7">
        <v>455000</v>
      </c>
      <c r="L1146" s="7">
        <v>227499.99999999997</v>
      </c>
      <c r="M1146" s="8">
        <v>0.49999999999999994</v>
      </c>
      <c r="N1146" s="2" t="s">
        <v>23</v>
      </c>
      <c r="O1146">
        <f t="shared" si="136"/>
        <v>2021</v>
      </c>
      <c r="P1146">
        <f t="shared" si="137"/>
        <v>10</v>
      </c>
      <c r="Q1146" t="str">
        <f t="shared" si="138"/>
        <v>oct</v>
      </c>
      <c r="R1146" t="str">
        <f t="shared" si="139"/>
        <v>Alabama</v>
      </c>
      <c r="S1146" t="str">
        <f t="shared" si="140"/>
        <v>2021-10</v>
      </c>
      <c r="T1146">
        <f>IF(AND(COUNTIF(Calculs!$Q$2:$Q$12,$O1146)&gt;0,COUNTIF(Calculs!$S$2:$S$12,$E1146)&gt;0,COUNTIF(Calculs!$U$2:$U$12,$H1146)&gt;0),1,0)</f>
        <v>1</v>
      </c>
      <c r="U1146">
        <f t="shared" si="141"/>
        <v>455000</v>
      </c>
      <c r="V1146">
        <f t="shared" si="142"/>
        <v>700</v>
      </c>
      <c r="W1146">
        <f t="shared" si="143"/>
        <v>227499.99999999997</v>
      </c>
    </row>
    <row r="1147" spans="1:23" ht="15.75" customHeight="1" x14ac:dyDescent="0.3">
      <c r="A1147" s="2" t="s">
        <v>25</v>
      </c>
      <c r="B1147" s="2">
        <v>1197831</v>
      </c>
      <c r="C1147" s="3">
        <v>44478</v>
      </c>
      <c r="D1147" s="12" t="str" cm="1">
        <f t="array" ref="D1147">_xlfn.SWITCH(WEEKDAY(C1147,2), 1, "Lundi", 2, "Mardi", 3, "Mercredi", 4, "Jeudi", 5, "Vendredi", 6, "Samedi", 7, "Dimanche", "Erreur")</f>
        <v>Samedi</v>
      </c>
      <c r="E1147" s="2" t="s">
        <v>26</v>
      </c>
      <c r="F1147" s="2" t="s">
        <v>58</v>
      </c>
      <c r="G1147" s="2" t="s">
        <v>59</v>
      </c>
      <c r="H1147" s="4" t="s">
        <v>20</v>
      </c>
      <c r="I1147" s="5">
        <v>65</v>
      </c>
      <c r="J1147" s="6">
        <v>550</v>
      </c>
      <c r="K1147" s="7">
        <v>357500</v>
      </c>
      <c r="L1147" s="7">
        <v>214500.00000000003</v>
      </c>
      <c r="M1147" s="8">
        <v>0.60000000000000009</v>
      </c>
      <c r="N1147" s="2" t="s">
        <v>23</v>
      </c>
      <c r="O1147">
        <f t="shared" si="136"/>
        <v>2021</v>
      </c>
      <c r="P1147">
        <f t="shared" si="137"/>
        <v>10</v>
      </c>
      <c r="Q1147" t="str">
        <f t="shared" si="138"/>
        <v>oct</v>
      </c>
      <c r="R1147" t="str">
        <f t="shared" si="139"/>
        <v>Alabama</v>
      </c>
      <c r="S1147" t="str">
        <f t="shared" si="140"/>
        <v>2021-10</v>
      </c>
      <c r="T1147">
        <f>IF(AND(COUNTIF(Calculs!$Q$2:$Q$12,$O1147)&gt;0,COUNTIF(Calculs!$S$2:$S$12,$E1147)&gt;0,COUNTIF(Calculs!$U$2:$U$12,$H1147)&gt;0),1,0)</f>
        <v>1</v>
      </c>
      <c r="U1147">
        <f t="shared" si="141"/>
        <v>357500</v>
      </c>
      <c r="V1147">
        <f t="shared" si="142"/>
        <v>550</v>
      </c>
      <c r="W1147">
        <f t="shared" si="143"/>
        <v>214500.00000000003</v>
      </c>
    </row>
    <row r="1148" spans="1:23" ht="15.75" customHeight="1" x14ac:dyDescent="0.3">
      <c r="A1148" s="2" t="s">
        <v>25</v>
      </c>
      <c r="B1148" s="2">
        <v>1197831</v>
      </c>
      <c r="C1148" s="3">
        <v>44479</v>
      </c>
      <c r="D1148" s="12" t="str" cm="1">
        <f t="array" ref="D1148">_xlfn.SWITCH(WEEKDAY(C1148,2), 1, "Lundi", 2, "Mardi", 3, "Mercredi", 4, "Jeudi", 5, "Vendredi", 6, "Samedi", 7, "Dimanche", "Erreur")</f>
        <v>Dimanche</v>
      </c>
      <c r="E1148" s="2" t="s">
        <v>26</v>
      </c>
      <c r="F1148" s="2" t="s">
        <v>58</v>
      </c>
      <c r="G1148" s="2" t="s">
        <v>59</v>
      </c>
      <c r="H1148" s="4" t="s">
        <v>21</v>
      </c>
      <c r="I1148" s="5">
        <v>60</v>
      </c>
      <c r="J1148" s="6">
        <v>500</v>
      </c>
      <c r="K1148" s="7">
        <v>300000</v>
      </c>
      <c r="L1148" s="7">
        <v>135000</v>
      </c>
      <c r="M1148" s="8">
        <v>0.44999999999999996</v>
      </c>
      <c r="N1148" s="2" t="s">
        <v>23</v>
      </c>
      <c r="O1148">
        <f t="shared" si="136"/>
        <v>2021</v>
      </c>
      <c r="P1148">
        <f t="shared" si="137"/>
        <v>10</v>
      </c>
      <c r="Q1148" t="str">
        <f t="shared" si="138"/>
        <v>oct</v>
      </c>
      <c r="R1148" t="str">
        <f t="shared" si="139"/>
        <v>Alabama</v>
      </c>
      <c r="S1148" t="str">
        <f t="shared" si="140"/>
        <v>2021-10</v>
      </c>
      <c r="T1148">
        <f>IF(AND(COUNTIF(Calculs!$Q$2:$Q$12,$O1148)&gt;0,COUNTIF(Calculs!$S$2:$S$12,$E1148)&gt;0,COUNTIF(Calculs!$U$2:$U$12,$H1148)&gt;0),1,0)</f>
        <v>1</v>
      </c>
      <c r="U1148">
        <f t="shared" si="141"/>
        <v>300000</v>
      </c>
      <c r="V1148">
        <f t="shared" si="142"/>
        <v>500</v>
      </c>
      <c r="W1148">
        <f t="shared" si="143"/>
        <v>135000</v>
      </c>
    </row>
    <row r="1149" spans="1:23" ht="15.75" customHeight="1" x14ac:dyDescent="0.3">
      <c r="A1149" s="2" t="s">
        <v>25</v>
      </c>
      <c r="B1149" s="2">
        <v>1197831</v>
      </c>
      <c r="C1149" s="3">
        <v>44480</v>
      </c>
      <c r="D1149" s="12" t="str" cm="1">
        <f t="array" ref="D1149">_xlfn.SWITCH(WEEKDAY(C1149,2), 1, "Lundi", 2, "Mardi", 3, "Mercredi", 4, "Jeudi", 5, "Vendredi", 6, "Samedi", 7, "Dimanche", "Erreur")</f>
        <v>Lundi</v>
      </c>
      <c r="E1149" s="2" t="s">
        <v>26</v>
      </c>
      <c r="F1149" s="2" t="s">
        <v>58</v>
      </c>
      <c r="G1149" s="2" t="s">
        <v>59</v>
      </c>
      <c r="H1149" s="4" t="s">
        <v>22</v>
      </c>
      <c r="I1149" s="5">
        <v>70</v>
      </c>
      <c r="J1149" s="6">
        <v>750</v>
      </c>
      <c r="K1149" s="7">
        <v>525000</v>
      </c>
      <c r="L1149" s="7">
        <v>341250.00000000006</v>
      </c>
      <c r="M1149" s="8">
        <v>0.65000000000000013</v>
      </c>
      <c r="N1149" s="2" t="s">
        <v>23</v>
      </c>
      <c r="O1149">
        <f t="shared" si="136"/>
        <v>2021</v>
      </c>
      <c r="P1149">
        <f t="shared" si="137"/>
        <v>10</v>
      </c>
      <c r="Q1149" t="str">
        <f t="shared" si="138"/>
        <v>oct</v>
      </c>
      <c r="R1149" t="str">
        <f t="shared" si="139"/>
        <v>Alabama</v>
      </c>
      <c r="S1149" t="str">
        <f t="shared" si="140"/>
        <v>2021-10</v>
      </c>
      <c r="T1149">
        <f>IF(AND(COUNTIF(Calculs!$Q$2:$Q$12,$O1149)&gt;0,COUNTIF(Calculs!$S$2:$S$12,$E1149)&gt;0,COUNTIF(Calculs!$U$2:$U$12,$H1149)&gt;0),1,0)</f>
        <v>1</v>
      </c>
      <c r="U1149">
        <f t="shared" si="141"/>
        <v>525000</v>
      </c>
      <c r="V1149">
        <f t="shared" si="142"/>
        <v>750</v>
      </c>
      <c r="W1149">
        <f t="shared" si="143"/>
        <v>341250.00000000006</v>
      </c>
    </row>
    <row r="1150" spans="1:23" ht="15.75" customHeight="1" x14ac:dyDescent="0.3">
      <c r="A1150" s="2" t="s">
        <v>60</v>
      </c>
      <c r="B1150" s="2">
        <v>1185732</v>
      </c>
      <c r="C1150" s="3">
        <v>44481</v>
      </c>
      <c r="D1150" s="12" t="str" cm="1">
        <f t="array" ref="D1150">_xlfn.SWITCH(WEEKDAY(C1150,2), 1, "Lundi", 2, "Mardi", 3, "Mercredi", 4, "Jeudi", 5, "Vendredi", 6, "Samedi", 7, "Dimanche", "Erreur")</f>
        <v>Mardi</v>
      </c>
      <c r="E1150" s="2" t="s">
        <v>26</v>
      </c>
      <c r="F1150" s="2" t="s">
        <v>58</v>
      </c>
      <c r="G1150" s="2" t="s">
        <v>59</v>
      </c>
      <c r="H1150" s="4" t="s">
        <v>16</v>
      </c>
      <c r="I1150" s="5">
        <v>40</v>
      </c>
      <c r="J1150" s="6">
        <v>450</v>
      </c>
      <c r="K1150" s="7">
        <v>180000</v>
      </c>
      <c r="L1150" s="7">
        <v>62999.999999999993</v>
      </c>
      <c r="M1150" s="8">
        <v>0.35</v>
      </c>
      <c r="N1150" s="2" t="s">
        <v>23</v>
      </c>
      <c r="O1150">
        <f t="shared" si="136"/>
        <v>2021</v>
      </c>
      <c r="P1150">
        <f t="shared" si="137"/>
        <v>10</v>
      </c>
      <c r="Q1150" t="str">
        <f t="shared" si="138"/>
        <v>oct</v>
      </c>
      <c r="R1150" t="str">
        <f t="shared" si="139"/>
        <v>Alabama</v>
      </c>
      <c r="S1150" t="str">
        <f t="shared" si="140"/>
        <v>2021-10</v>
      </c>
      <c r="T1150">
        <f>IF(AND(COUNTIF(Calculs!$Q$2:$Q$12,$O1150)&gt;0,COUNTIF(Calculs!$S$2:$S$12,$E1150)&gt;0,COUNTIF(Calculs!$U$2:$U$12,$H1150)&gt;0),1,0)</f>
        <v>1</v>
      </c>
      <c r="U1150">
        <f t="shared" si="141"/>
        <v>180000</v>
      </c>
      <c r="V1150">
        <f t="shared" si="142"/>
        <v>450</v>
      </c>
      <c r="W1150">
        <f t="shared" si="143"/>
        <v>62999.999999999993</v>
      </c>
    </row>
    <row r="1151" spans="1:23" ht="15.75" customHeight="1" x14ac:dyDescent="0.3">
      <c r="A1151" s="2" t="s">
        <v>60</v>
      </c>
      <c r="B1151" s="2">
        <v>1185732</v>
      </c>
      <c r="C1151" s="3">
        <v>44482</v>
      </c>
      <c r="D1151" s="12" t="str" cm="1">
        <f t="array" ref="D1151">_xlfn.SWITCH(WEEKDAY(C1151,2), 1, "Lundi", 2, "Mardi", 3, "Mercredi", 4, "Jeudi", 5, "Vendredi", 6, "Samedi", 7, "Dimanche", "Erreur")</f>
        <v>Mercredi</v>
      </c>
      <c r="E1151" s="2" t="s">
        <v>26</v>
      </c>
      <c r="F1151" s="2" t="s">
        <v>58</v>
      </c>
      <c r="G1151" s="2" t="s">
        <v>59</v>
      </c>
      <c r="H1151" s="4" t="s">
        <v>18</v>
      </c>
      <c r="I1151" s="5">
        <v>40</v>
      </c>
      <c r="J1151" s="6">
        <v>250</v>
      </c>
      <c r="K1151" s="7">
        <v>100000</v>
      </c>
      <c r="L1151" s="7">
        <v>35000</v>
      </c>
      <c r="M1151" s="8">
        <v>0.35</v>
      </c>
      <c r="N1151" s="2" t="s">
        <v>23</v>
      </c>
      <c r="O1151">
        <f t="shared" si="136"/>
        <v>2021</v>
      </c>
      <c r="P1151">
        <f t="shared" si="137"/>
        <v>10</v>
      </c>
      <c r="Q1151" t="str">
        <f t="shared" si="138"/>
        <v>oct</v>
      </c>
      <c r="R1151" t="str">
        <f t="shared" si="139"/>
        <v>Alabama</v>
      </c>
      <c r="S1151" t="str">
        <f t="shared" si="140"/>
        <v>2021-10</v>
      </c>
      <c r="T1151">
        <f>IF(AND(COUNTIF(Calculs!$Q$2:$Q$12,$O1151)&gt;0,COUNTIF(Calculs!$S$2:$S$12,$E1151)&gt;0,COUNTIF(Calculs!$U$2:$U$12,$H1151)&gt;0),1,0)</f>
        <v>1</v>
      </c>
      <c r="U1151">
        <f t="shared" si="141"/>
        <v>100000</v>
      </c>
      <c r="V1151">
        <f t="shared" si="142"/>
        <v>250</v>
      </c>
      <c r="W1151">
        <f t="shared" si="143"/>
        <v>35000</v>
      </c>
    </row>
    <row r="1152" spans="1:23" ht="15.75" customHeight="1" x14ac:dyDescent="0.3">
      <c r="A1152" s="2" t="s">
        <v>60</v>
      </c>
      <c r="B1152" s="2">
        <v>1185732</v>
      </c>
      <c r="C1152" s="3">
        <v>44483</v>
      </c>
      <c r="D1152" s="12" t="str" cm="1">
        <f t="array" ref="D1152">_xlfn.SWITCH(WEEKDAY(C1152,2), 1, "Lundi", 2, "Mardi", 3, "Mercredi", 4, "Jeudi", 5, "Vendredi", 6, "Samedi", 7, "Dimanche", "Erreur")</f>
        <v>Jeudi</v>
      </c>
      <c r="E1152" s="2" t="s">
        <v>26</v>
      </c>
      <c r="F1152" s="2" t="s">
        <v>58</v>
      </c>
      <c r="G1152" s="2" t="s">
        <v>59</v>
      </c>
      <c r="H1152" s="4" t="s">
        <v>19</v>
      </c>
      <c r="I1152" s="5">
        <v>30.000000000000004</v>
      </c>
      <c r="J1152" s="6">
        <v>250</v>
      </c>
      <c r="K1152" s="7">
        <v>75000.000000000015</v>
      </c>
      <c r="L1152" s="7">
        <v>30000.000000000004</v>
      </c>
      <c r="M1152" s="8">
        <v>0.39999999999999997</v>
      </c>
      <c r="N1152" s="2" t="s">
        <v>23</v>
      </c>
      <c r="O1152">
        <f t="shared" si="136"/>
        <v>2021</v>
      </c>
      <c r="P1152">
        <f t="shared" si="137"/>
        <v>10</v>
      </c>
      <c r="Q1152" t="str">
        <f t="shared" si="138"/>
        <v>oct</v>
      </c>
      <c r="R1152" t="str">
        <f t="shared" si="139"/>
        <v>Alabama</v>
      </c>
      <c r="S1152" t="str">
        <f t="shared" si="140"/>
        <v>2021-10</v>
      </c>
      <c r="T1152">
        <f>IF(AND(COUNTIF(Calculs!$Q$2:$Q$12,$O1152)&gt;0,COUNTIF(Calculs!$S$2:$S$12,$E1152)&gt;0,COUNTIF(Calculs!$U$2:$U$12,$H1152)&gt;0),1,0)</f>
        <v>1</v>
      </c>
      <c r="U1152">
        <f t="shared" si="141"/>
        <v>75000.000000000015</v>
      </c>
      <c r="V1152">
        <f t="shared" si="142"/>
        <v>250</v>
      </c>
      <c r="W1152">
        <f t="shared" si="143"/>
        <v>30000.000000000004</v>
      </c>
    </row>
    <row r="1153" spans="1:23" ht="15.75" customHeight="1" x14ac:dyDescent="0.3">
      <c r="A1153" s="2" t="s">
        <v>60</v>
      </c>
      <c r="B1153" s="2">
        <v>1185732</v>
      </c>
      <c r="C1153" s="3">
        <v>44484</v>
      </c>
      <c r="D1153" s="12" t="str" cm="1">
        <f t="array" ref="D1153">_xlfn.SWITCH(WEEKDAY(C1153,2), 1, "Lundi", 2, "Mardi", 3, "Mercredi", 4, "Jeudi", 5, "Vendredi", 6, "Samedi", 7, "Dimanche", "Erreur")</f>
        <v>Vendredi</v>
      </c>
      <c r="E1153" s="2" t="s">
        <v>26</v>
      </c>
      <c r="F1153" s="2" t="s">
        <v>58</v>
      </c>
      <c r="G1153" s="2" t="s">
        <v>59</v>
      </c>
      <c r="H1153" s="4" t="s">
        <v>20</v>
      </c>
      <c r="I1153" s="5">
        <v>35</v>
      </c>
      <c r="J1153" s="6">
        <v>100</v>
      </c>
      <c r="K1153" s="7">
        <v>35000</v>
      </c>
      <c r="L1153" s="7">
        <v>10500</v>
      </c>
      <c r="M1153" s="8">
        <v>0.3</v>
      </c>
      <c r="N1153" s="2" t="s">
        <v>23</v>
      </c>
      <c r="O1153">
        <f t="shared" si="136"/>
        <v>2021</v>
      </c>
      <c r="P1153">
        <f t="shared" si="137"/>
        <v>10</v>
      </c>
      <c r="Q1153" t="str">
        <f t="shared" si="138"/>
        <v>oct</v>
      </c>
      <c r="R1153" t="str">
        <f t="shared" si="139"/>
        <v>Alabama</v>
      </c>
      <c r="S1153" t="str">
        <f t="shared" si="140"/>
        <v>2021-10</v>
      </c>
      <c r="T1153">
        <f>IF(AND(COUNTIF(Calculs!$Q$2:$Q$12,$O1153)&gt;0,COUNTIF(Calculs!$S$2:$S$12,$E1153)&gt;0,COUNTIF(Calculs!$U$2:$U$12,$H1153)&gt;0),1,0)</f>
        <v>1</v>
      </c>
      <c r="U1153">
        <f t="shared" si="141"/>
        <v>35000</v>
      </c>
      <c r="V1153">
        <f t="shared" si="142"/>
        <v>100</v>
      </c>
      <c r="W1153">
        <f t="shared" si="143"/>
        <v>10500</v>
      </c>
    </row>
    <row r="1154" spans="1:23" ht="15.75" customHeight="1" x14ac:dyDescent="0.3">
      <c r="A1154" s="2" t="s">
        <v>60</v>
      </c>
      <c r="B1154" s="2">
        <v>1185732</v>
      </c>
      <c r="C1154" s="3">
        <v>44485</v>
      </c>
      <c r="D1154" s="12" t="str" cm="1">
        <f t="array" ref="D1154">_xlfn.SWITCH(WEEKDAY(C1154,2), 1, "Lundi", 2, "Mardi", 3, "Mercredi", 4, "Jeudi", 5, "Vendredi", 6, "Samedi", 7, "Dimanche", "Erreur")</f>
        <v>Samedi</v>
      </c>
      <c r="E1154" s="2" t="s">
        <v>14</v>
      </c>
      <c r="F1154" s="2" t="s">
        <v>61</v>
      </c>
      <c r="G1154" s="2" t="s">
        <v>62</v>
      </c>
      <c r="H1154" s="4" t="s">
        <v>21</v>
      </c>
      <c r="I1154" s="5">
        <v>50</v>
      </c>
      <c r="J1154" s="6">
        <v>150</v>
      </c>
      <c r="K1154" s="7">
        <v>75000</v>
      </c>
      <c r="L1154" s="7">
        <v>18750</v>
      </c>
      <c r="M1154" s="8">
        <v>0.25</v>
      </c>
      <c r="N1154" s="2" t="s">
        <v>23</v>
      </c>
      <c r="O1154">
        <f t="shared" si="136"/>
        <v>2021</v>
      </c>
      <c r="P1154">
        <f t="shared" si="137"/>
        <v>10</v>
      </c>
      <c r="Q1154" t="str">
        <f t="shared" si="138"/>
        <v>oct</v>
      </c>
      <c r="R1154" t="str">
        <f t="shared" si="139"/>
        <v>Maine</v>
      </c>
      <c r="S1154" t="str">
        <f t="shared" si="140"/>
        <v>2021-10</v>
      </c>
      <c r="T1154">
        <f>IF(AND(COUNTIF(Calculs!$Q$2:$Q$12,$O1154)&gt;0,COUNTIF(Calculs!$S$2:$S$12,$E1154)&gt;0,COUNTIF(Calculs!$U$2:$U$12,$H1154)&gt;0),1,0)</f>
        <v>1</v>
      </c>
      <c r="U1154">
        <f t="shared" si="141"/>
        <v>75000</v>
      </c>
      <c r="V1154">
        <f t="shared" si="142"/>
        <v>150</v>
      </c>
      <c r="W1154">
        <f t="shared" si="143"/>
        <v>18750</v>
      </c>
    </row>
    <row r="1155" spans="1:23" ht="15.75" customHeight="1" x14ac:dyDescent="0.3">
      <c r="A1155" s="2" t="s">
        <v>60</v>
      </c>
      <c r="B1155" s="2">
        <v>1185732</v>
      </c>
      <c r="C1155" s="3">
        <v>44486</v>
      </c>
      <c r="D1155" s="12" t="str" cm="1">
        <f t="array" ref="D1155">_xlfn.SWITCH(WEEKDAY(C1155,2), 1, "Lundi", 2, "Mardi", 3, "Mercredi", 4, "Jeudi", 5, "Vendredi", 6, "Samedi", 7, "Dimanche", "Erreur")</f>
        <v>Dimanche</v>
      </c>
      <c r="E1155" s="2" t="s">
        <v>14</v>
      </c>
      <c r="F1155" s="2" t="s">
        <v>61</v>
      </c>
      <c r="G1155" s="2" t="s">
        <v>62</v>
      </c>
      <c r="H1155" s="4" t="s">
        <v>22</v>
      </c>
      <c r="I1155" s="5">
        <v>40</v>
      </c>
      <c r="J1155" s="6">
        <v>250</v>
      </c>
      <c r="K1155" s="7">
        <v>100000</v>
      </c>
      <c r="L1155" s="7">
        <v>40000</v>
      </c>
      <c r="M1155" s="8">
        <v>0.4</v>
      </c>
      <c r="N1155" s="2" t="s">
        <v>23</v>
      </c>
      <c r="O1155">
        <f t="shared" ref="O1155:O1218" si="144">YEAR($C1155)</f>
        <v>2021</v>
      </c>
      <c r="P1155">
        <f t="shared" ref="P1155:P1218" si="145">MONTH($C1155)</f>
        <v>10</v>
      </c>
      <c r="Q1155" t="str">
        <f t="shared" ref="Q1155:Q1218" si="146">TEXT($C1155,"mmm")</f>
        <v>oct</v>
      </c>
      <c r="R1155" t="str">
        <f t="shared" ref="R1155:R1218" si="147">SUBSTITUTE(SUBSTITUTE($F1155,"Sud ","South "),"Ouest ","West ")</f>
        <v>Maine</v>
      </c>
      <c r="S1155" t="str">
        <f t="shared" ref="S1155:S1218" si="148">TEXT($C1155,"aaaa-mm")</f>
        <v>2021-10</v>
      </c>
      <c r="T1155">
        <f>IF(AND(COUNTIF(Calculs!$Q$2:$Q$12,$O1155)&gt;0,COUNTIF(Calculs!$S$2:$S$12,$E1155)&gt;0,COUNTIF(Calculs!$U$2:$U$12,$H1155)&gt;0),1,0)</f>
        <v>1</v>
      </c>
      <c r="U1155">
        <f t="shared" ref="U1155:U1218" si="149">$K1155*$T1155</f>
        <v>100000</v>
      </c>
      <c r="V1155">
        <f t="shared" ref="V1155:V1218" si="150">$J1155*$T1155</f>
        <v>250</v>
      </c>
      <c r="W1155">
        <f t="shared" ref="W1155:W1218" si="151">$L1155*$T1155</f>
        <v>40000</v>
      </c>
    </row>
    <row r="1156" spans="1:23" ht="15.75" customHeight="1" x14ac:dyDescent="0.3">
      <c r="A1156" s="2" t="s">
        <v>60</v>
      </c>
      <c r="B1156" s="2">
        <v>1185732</v>
      </c>
      <c r="C1156" s="3">
        <v>44487</v>
      </c>
      <c r="D1156" s="12" t="str" cm="1">
        <f t="array" ref="D1156">_xlfn.SWITCH(WEEKDAY(C1156,2), 1, "Lundi", 2, "Mardi", 3, "Mercredi", 4, "Jeudi", 5, "Vendredi", 6, "Samedi", 7, "Dimanche", "Erreur")</f>
        <v>Lundi</v>
      </c>
      <c r="E1156" s="2" t="s">
        <v>14</v>
      </c>
      <c r="F1156" s="2" t="s">
        <v>61</v>
      </c>
      <c r="G1156" s="2" t="s">
        <v>62</v>
      </c>
      <c r="H1156" s="4" t="s">
        <v>16</v>
      </c>
      <c r="I1156" s="5">
        <v>40</v>
      </c>
      <c r="J1156" s="6">
        <v>500</v>
      </c>
      <c r="K1156" s="7">
        <v>200000</v>
      </c>
      <c r="L1156" s="7">
        <v>70000</v>
      </c>
      <c r="M1156" s="8">
        <v>0.35</v>
      </c>
      <c r="N1156" s="2" t="s">
        <v>23</v>
      </c>
      <c r="O1156">
        <f t="shared" si="144"/>
        <v>2021</v>
      </c>
      <c r="P1156">
        <f t="shared" si="145"/>
        <v>10</v>
      </c>
      <c r="Q1156" t="str">
        <f t="shared" si="146"/>
        <v>oct</v>
      </c>
      <c r="R1156" t="str">
        <f t="shared" si="147"/>
        <v>Maine</v>
      </c>
      <c r="S1156" t="str">
        <f t="shared" si="148"/>
        <v>2021-10</v>
      </c>
      <c r="T1156">
        <f>IF(AND(COUNTIF(Calculs!$Q$2:$Q$12,$O1156)&gt;0,COUNTIF(Calculs!$S$2:$S$12,$E1156)&gt;0,COUNTIF(Calculs!$U$2:$U$12,$H1156)&gt;0),1,0)</f>
        <v>1</v>
      </c>
      <c r="U1156">
        <f t="shared" si="149"/>
        <v>200000</v>
      </c>
      <c r="V1156">
        <f t="shared" si="150"/>
        <v>500</v>
      </c>
      <c r="W1156">
        <f t="shared" si="151"/>
        <v>70000</v>
      </c>
    </row>
    <row r="1157" spans="1:23" ht="15.75" customHeight="1" x14ac:dyDescent="0.3">
      <c r="A1157" s="2" t="s">
        <v>60</v>
      </c>
      <c r="B1157" s="2">
        <v>1185732</v>
      </c>
      <c r="C1157" s="3">
        <v>44488</v>
      </c>
      <c r="D1157" s="12" t="str" cm="1">
        <f t="array" ref="D1157">_xlfn.SWITCH(WEEKDAY(C1157,2), 1, "Lundi", 2, "Mardi", 3, "Mercredi", 4, "Jeudi", 5, "Vendredi", 6, "Samedi", 7, "Dimanche", "Erreur")</f>
        <v>Mardi</v>
      </c>
      <c r="E1157" s="2" t="s">
        <v>14</v>
      </c>
      <c r="F1157" s="2" t="s">
        <v>61</v>
      </c>
      <c r="G1157" s="2" t="s">
        <v>62</v>
      </c>
      <c r="H1157" s="4" t="s">
        <v>18</v>
      </c>
      <c r="I1157" s="5">
        <v>40</v>
      </c>
      <c r="J1157" s="6">
        <v>150</v>
      </c>
      <c r="K1157" s="7">
        <v>60000</v>
      </c>
      <c r="L1157" s="7">
        <v>21000</v>
      </c>
      <c r="M1157" s="8">
        <v>0.35</v>
      </c>
      <c r="N1157" s="2" t="s">
        <v>23</v>
      </c>
      <c r="O1157">
        <f t="shared" si="144"/>
        <v>2021</v>
      </c>
      <c r="P1157">
        <f t="shared" si="145"/>
        <v>10</v>
      </c>
      <c r="Q1157" t="str">
        <f t="shared" si="146"/>
        <v>oct</v>
      </c>
      <c r="R1157" t="str">
        <f t="shared" si="147"/>
        <v>Maine</v>
      </c>
      <c r="S1157" t="str">
        <f t="shared" si="148"/>
        <v>2021-10</v>
      </c>
      <c r="T1157">
        <f>IF(AND(COUNTIF(Calculs!$Q$2:$Q$12,$O1157)&gt;0,COUNTIF(Calculs!$S$2:$S$12,$E1157)&gt;0,COUNTIF(Calculs!$U$2:$U$12,$H1157)&gt;0),1,0)</f>
        <v>1</v>
      </c>
      <c r="U1157">
        <f t="shared" si="149"/>
        <v>60000</v>
      </c>
      <c r="V1157">
        <f t="shared" si="150"/>
        <v>150</v>
      </c>
      <c r="W1157">
        <f t="shared" si="151"/>
        <v>21000</v>
      </c>
    </row>
    <row r="1158" spans="1:23" ht="15.75" customHeight="1" x14ac:dyDescent="0.3">
      <c r="A1158" s="2" t="s">
        <v>60</v>
      </c>
      <c r="B1158" s="2">
        <v>1185732</v>
      </c>
      <c r="C1158" s="3">
        <v>44489</v>
      </c>
      <c r="D1158" s="12" t="str" cm="1">
        <f t="array" ref="D1158">_xlfn.SWITCH(WEEKDAY(C1158,2), 1, "Lundi", 2, "Mardi", 3, "Mercredi", 4, "Jeudi", 5, "Vendredi", 6, "Samedi", 7, "Dimanche", "Erreur")</f>
        <v>Mercredi</v>
      </c>
      <c r="E1158" s="2" t="s">
        <v>14</v>
      </c>
      <c r="F1158" s="2" t="s">
        <v>61</v>
      </c>
      <c r="G1158" s="2" t="s">
        <v>62</v>
      </c>
      <c r="H1158" s="4" t="s">
        <v>19</v>
      </c>
      <c r="I1158" s="5">
        <v>30.000000000000004</v>
      </c>
      <c r="J1158" s="6">
        <v>200</v>
      </c>
      <c r="K1158" s="7">
        <v>60000.000000000007</v>
      </c>
      <c r="L1158" s="7">
        <v>24000</v>
      </c>
      <c r="M1158" s="8">
        <v>0.39999999999999997</v>
      </c>
      <c r="N1158" s="2" t="s">
        <v>23</v>
      </c>
      <c r="O1158">
        <f t="shared" si="144"/>
        <v>2021</v>
      </c>
      <c r="P1158">
        <f t="shared" si="145"/>
        <v>10</v>
      </c>
      <c r="Q1158" t="str">
        <f t="shared" si="146"/>
        <v>oct</v>
      </c>
      <c r="R1158" t="str">
        <f t="shared" si="147"/>
        <v>Maine</v>
      </c>
      <c r="S1158" t="str">
        <f t="shared" si="148"/>
        <v>2021-10</v>
      </c>
      <c r="T1158">
        <f>IF(AND(COUNTIF(Calculs!$Q$2:$Q$12,$O1158)&gt;0,COUNTIF(Calculs!$S$2:$S$12,$E1158)&gt;0,COUNTIF(Calculs!$U$2:$U$12,$H1158)&gt;0),1,0)</f>
        <v>1</v>
      </c>
      <c r="U1158">
        <f t="shared" si="149"/>
        <v>60000.000000000007</v>
      </c>
      <c r="V1158">
        <f t="shared" si="150"/>
        <v>200</v>
      </c>
      <c r="W1158">
        <f t="shared" si="151"/>
        <v>24000</v>
      </c>
    </row>
    <row r="1159" spans="1:23" ht="15.75" customHeight="1" x14ac:dyDescent="0.3">
      <c r="A1159" s="2" t="s">
        <v>60</v>
      </c>
      <c r="B1159" s="2">
        <v>1185732</v>
      </c>
      <c r="C1159" s="3">
        <v>44490</v>
      </c>
      <c r="D1159" s="12" t="str" cm="1">
        <f t="array" ref="D1159">_xlfn.SWITCH(WEEKDAY(C1159,2), 1, "Lundi", 2, "Mardi", 3, "Mercredi", 4, "Jeudi", 5, "Vendredi", 6, "Samedi", 7, "Dimanche", "Erreur")</f>
        <v>Jeudi</v>
      </c>
      <c r="E1159" s="2" t="s">
        <v>14</v>
      </c>
      <c r="F1159" s="2" t="s">
        <v>61</v>
      </c>
      <c r="G1159" s="2" t="s">
        <v>62</v>
      </c>
      <c r="H1159" s="4" t="s">
        <v>20</v>
      </c>
      <c r="I1159" s="5">
        <v>35</v>
      </c>
      <c r="J1159" s="6">
        <v>75</v>
      </c>
      <c r="K1159" s="7">
        <v>26250</v>
      </c>
      <c r="L1159" s="7">
        <v>7875</v>
      </c>
      <c r="M1159" s="8">
        <v>0.3</v>
      </c>
      <c r="N1159" s="2" t="s">
        <v>23</v>
      </c>
      <c r="O1159">
        <f t="shared" si="144"/>
        <v>2021</v>
      </c>
      <c r="P1159">
        <f t="shared" si="145"/>
        <v>10</v>
      </c>
      <c r="Q1159" t="str">
        <f t="shared" si="146"/>
        <v>oct</v>
      </c>
      <c r="R1159" t="str">
        <f t="shared" si="147"/>
        <v>Maine</v>
      </c>
      <c r="S1159" t="str">
        <f t="shared" si="148"/>
        <v>2021-10</v>
      </c>
      <c r="T1159">
        <f>IF(AND(COUNTIF(Calculs!$Q$2:$Q$12,$O1159)&gt;0,COUNTIF(Calculs!$S$2:$S$12,$E1159)&gt;0,COUNTIF(Calculs!$U$2:$U$12,$H1159)&gt;0),1,0)</f>
        <v>1</v>
      </c>
      <c r="U1159">
        <f t="shared" si="149"/>
        <v>26250</v>
      </c>
      <c r="V1159">
        <f t="shared" si="150"/>
        <v>75</v>
      </c>
      <c r="W1159">
        <f t="shared" si="151"/>
        <v>7875</v>
      </c>
    </row>
    <row r="1160" spans="1:23" ht="15.75" customHeight="1" x14ac:dyDescent="0.3">
      <c r="A1160" s="2" t="s">
        <v>60</v>
      </c>
      <c r="B1160" s="2">
        <v>1185732</v>
      </c>
      <c r="C1160" s="3">
        <v>44491</v>
      </c>
      <c r="D1160" s="12" t="str" cm="1">
        <f t="array" ref="D1160">_xlfn.SWITCH(WEEKDAY(C1160,2), 1, "Lundi", 2, "Mardi", 3, "Mercredi", 4, "Jeudi", 5, "Vendredi", 6, "Samedi", 7, "Dimanche", "Erreur")</f>
        <v>Vendredi</v>
      </c>
      <c r="E1160" s="2" t="s">
        <v>14</v>
      </c>
      <c r="F1160" s="2" t="s">
        <v>61</v>
      </c>
      <c r="G1160" s="2" t="s">
        <v>62</v>
      </c>
      <c r="H1160" s="4" t="s">
        <v>21</v>
      </c>
      <c r="I1160" s="5">
        <v>50</v>
      </c>
      <c r="J1160" s="6">
        <v>150</v>
      </c>
      <c r="K1160" s="7">
        <v>75000</v>
      </c>
      <c r="L1160" s="7">
        <v>18750</v>
      </c>
      <c r="M1160" s="8">
        <v>0.25</v>
      </c>
      <c r="N1160" s="2" t="s">
        <v>23</v>
      </c>
      <c r="O1160">
        <f t="shared" si="144"/>
        <v>2021</v>
      </c>
      <c r="P1160">
        <f t="shared" si="145"/>
        <v>10</v>
      </c>
      <c r="Q1160" t="str">
        <f t="shared" si="146"/>
        <v>oct</v>
      </c>
      <c r="R1160" t="str">
        <f t="shared" si="147"/>
        <v>Maine</v>
      </c>
      <c r="S1160" t="str">
        <f t="shared" si="148"/>
        <v>2021-10</v>
      </c>
      <c r="T1160">
        <f>IF(AND(COUNTIF(Calculs!$Q$2:$Q$12,$O1160)&gt;0,COUNTIF(Calculs!$S$2:$S$12,$E1160)&gt;0,COUNTIF(Calculs!$U$2:$U$12,$H1160)&gt;0),1,0)</f>
        <v>1</v>
      </c>
      <c r="U1160">
        <f t="shared" si="149"/>
        <v>75000</v>
      </c>
      <c r="V1160">
        <f t="shared" si="150"/>
        <v>150</v>
      </c>
      <c r="W1160">
        <f t="shared" si="151"/>
        <v>18750</v>
      </c>
    </row>
    <row r="1161" spans="1:23" ht="15.75" customHeight="1" x14ac:dyDescent="0.3">
      <c r="A1161" s="2" t="s">
        <v>60</v>
      </c>
      <c r="B1161" s="2">
        <v>1185732</v>
      </c>
      <c r="C1161" s="3">
        <v>44492</v>
      </c>
      <c r="D1161" s="12" t="str" cm="1">
        <f t="array" ref="D1161">_xlfn.SWITCH(WEEKDAY(C1161,2), 1, "Lundi", 2, "Mardi", 3, "Mercredi", 4, "Jeudi", 5, "Vendredi", 6, "Samedi", 7, "Dimanche", "Erreur")</f>
        <v>Samedi</v>
      </c>
      <c r="E1161" s="2" t="s">
        <v>14</v>
      </c>
      <c r="F1161" s="2" t="s">
        <v>61</v>
      </c>
      <c r="G1161" s="2" t="s">
        <v>62</v>
      </c>
      <c r="H1161" s="4" t="s">
        <v>22</v>
      </c>
      <c r="I1161" s="5">
        <v>40</v>
      </c>
      <c r="J1161" s="6">
        <v>250</v>
      </c>
      <c r="K1161" s="7">
        <v>100000</v>
      </c>
      <c r="L1161" s="7">
        <v>40000</v>
      </c>
      <c r="M1161" s="8">
        <v>0.4</v>
      </c>
      <c r="N1161" s="2" t="s">
        <v>23</v>
      </c>
      <c r="O1161">
        <f t="shared" si="144"/>
        <v>2021</v>
      </c>
      <c r="P1161">
        <f t="shared" si="145"/>
        <v>10</v>
      </c>
      <c r="Q1161" t="str">
        <f t="shared" si="146"/>
        <v>oct</v>
      </c>
      <c r="R1161" t="str">
        <f t="shared" si="147"/>
        <v>Maine</v>
      </c>
      <c r="S1161" t="str">
        <f t="shared" si="148"/>
        <v>2021-10</v>
      </c>
      <c r="T1161">
        <f>IF(AND(COUNTIF(Calculs!$Q$2:$Q$12,$O1161)&gt;0,COUNTIF(Calculs!$S$2:$S$12,$E1161)&gt;0,COUNTIF(Calculs!$U$2:$U$12,$H1161)&gt;0),1,0)</f>
        <v>1</v>
      </c>
      <c r="U1161">
        <f t="shared" si="149"/>
        <v>100000</v>
      </c>
      <c r="V1161">
        <f t="shared" si="150"/>
        <v>250</v>
      </c>
      <c r="W1161">
        <f t="shared" si="151"/>
        <v>40000</v>
      </c>
    </row>
    <row r="1162" spans="1:23" ht="15.75" customHeight="1" x14ac:dyDescent="0.3">
      <c r="A1162" s="2" t="s">
        <v>60</v>
      </c>
      <c r="B1162" s="2">
        <v>1185732</v>
      </c>
      <c r="C1162" s="3">
        <v>44493</v>
      </c>
      <c r="D1162" s="12" t="str" cm="1">
        <f t="array" ref="D1162">_xlfn.SWITCH(WEEKDAY(C1162,2), 1, "Lundi", 2, "Mardi", 3, "Mercredi", 4, "Jeudi", 5, "Vendredi", 6, "Samedi", 7, "Dimanche", "Erreur")</f>
        <v>Dimanche</v>
      </c>
      <c r="E1162" s="2" t="s">
        <v>14</v>
      </c>
      <c r="F1162" s="2" t="s">
        <v>61</v>
      </c>
      <c r="G1162" s="2" t="s">
        <v>62</v>
      </c>
      <c r="H1162" s="4" t="s">
        <v>16</v>
      </c>
      <c r="I1162" s="5">
        <v>40</v>
      </c>
      <c r="J1162" s="6">
        <v>470</v>
      </c>
      <c r="K1162" s="7">
        <v>188000</v>
      </c>
      <c r="L1162" s="7">
        <v>65800</v>
      </c>
      <c r="M1162" s="8">
        <v>0.35</v>
      </c>
      <c r="N1162" s="2" t="s">
        <v>23</v>
      </c>
      <c r="O1162">
        <f t="shared" si="144"/>
        <v>2021</v>
      </c>
      <c r="P1162">
        <f t="shared" si="145"/>
        <v>10</v>
      </c>
      <c r="Q1162" t="str">
        <f t="shared" si="146"/>
        <v>oct</v>
      </c>
      <c r="R1162" t="str">
        <f t="shared" si="147"/>
        <v>Maine</v>
      </c>
      <c r="S1162" t="str">
        <f t="shared" si="148"/>
        <v>2021-10</v>
      </c>
      <c r="T1162">
        <f>IF(AND(COUNTIF(Calculs!$Q$2:$Q$12,$O1162)&gt;0,COUNTIF(Calculs!$S$2:$S$12,$E1162)&gt;0,COUNTIF(Calculs!$U$2:$U$12,$H1162)&gt;0),1,0)</f>
        <v>1</v>
      </c>
      <c r="U1162">
        <f t="shared" si="149"/>
        <v>188000</v>
      </c>
      <c r="V1162">
        <f t="shared" si="150"/>
        <v>470</v>
      </c>
      <c r="W1162">
        <f t="shared" si="151"/>
        <v>65800</v>
      </c>
    </row>
    <row r="1163" spans="1:23" ht="15.75" customHeight="1" x14ac:dyDescent="0.3">
      <c r="A1163" s="2" t="s">
        <v>60</v>
      </c>
      <c r="B1163" s="2">
        <v>1185732</v>
      </c>
      <c r="C1163" s="3">
        <v>44494</v>
      </c>
      <c r="D1163" s="12" t="str" cm="1">
        <f t="array" ref="D1163">_xlfn.SWITCH(WEEKDAY(C1163,2), 1, "Lundi", 2, "Mardi", 3, "Mercredi", 4, "Jeudi", 5, "Vendredi", 6, "Samedi", 7, "Dimanche", "Erreur")</f>
        <v>Lundi</v>
      </c>
      <c r="E1163" s="2" t="s">
        <v>14</v>
      </c>
      <c r="F1163" s="2" t="s">
        <v>61</v>
      </c>
      <c r="G1163" s="2" t="s">
        <v>62</v>
      </c>
      <c r="H1163" s="4" t="s">
        <v>18</v>
      </c>
      <c r="I1163" s="5">
        <v>40</v>
      </c>
      <c r="J1163" s="6">
        <v>175</v>
      </c>
      <c r="K1163" s="7">
        <v>70000</v>
      </c>
      <c r="L1163" s="7">
        <v>24500</v>
      </c>
      <c r="M1163" s="8">
        <v>0.35</v>
      </c>
      <c r="N1163" s="2" t="s">
        <v>23</v>
      </c>
      <c r="O1163">
        <f t="shared" si="144"/>
        <v>2021</v>
      </c>
      <c r="P1163">
        <f t="shared" si="145"/>
        <v>10</v>
      </c>
      <c r="Q1163" t="str">
        <f t="shared" si="146"/>
        <v>oct</v>
      </c>
      <c r="R1163" t="str">
        <f t="shared" si="147"/>
        <v>Maine</v>
      </c>
      <c r="S1163" t="str">
        <f t="shared" si="148"/>
        <v>2021-10</v>
      </c>
      <c r="T1163">
        <f>IF(AND(COUNTIF(Calculs!$Q$2:$Q$12,$O1163)&gt;0,COUNTIF(Calculs!$S$2:$S$12,$E1163)&gt;0,COUNTIF(Calculs!$U$2:$U$12,$H1163)&gt;0),1,0)</f>
        <v>1</v>
      </c>
      <c r="U1163">
        <f t="shared" si="149"/>
        <v>70000</v>
      </c>
      <c r="V1163">
        <f t="shared" si="150"/>
        <v>175</v>
      </c>
      <c r="W1163">
        <f t="shared" si="151"/>
        <v>24500</v>
      </c>
    </row>
    <row r="1164" spans="1:23" ht="15.75" customHeight="1" x14ac:dyDescent="0.3">
      <c r="A1164" s="2" t="s">
        <v>60</v>
      </c>
      <c r="B1164" s="2">
        <v>1185732</v>
      </c>
      <c r="C1164" s="3">
        <v>44495</v>
      </c>
      <c r="D1164" s="12" t="str" cm="1">
        <f t="array" ref="D1164">_xlfn.SWITCH(WEEKDAY(C1164,2), 1, "Lundi", 2, "Mardi", 3, "Mercredi", 4, "Jeudi", 5, "Vendredi", 6, "Samedi", 7, "Dimanche", "Erreur")</f>
        <v>Mardi</v>
      </c>
      <c r="E1164" s="2" t="s">
        <v>14</v>
      </c>
      <c r="F1164" s="2" t="s">
        <v>61</v>
      </c>
      <c r="G1164" s="2" t="s">
        <v>62</v>
      </c>
      <c r="H1164" s="4" t="s">
        <v>19</v>
      </c>
      <c r="I1164" s="5">
        <v>30.000000000000004</v>
      </c>
      <c r="J1164" s="6">
        <v>200</v>
      </c>
      <c r="K1164" s="7">
        <v>60000.000000000007</v>
      </c>
      <c r="L1164" s="7">
        <v>24000</v>
      </c>
      <c r="M1164" s="8">
        <v>0.39999999999999997</v>
      </c>
      <c r="N1164" s="2" t="s">
        <v>23</v>
      </c>
      <c r="O1164">
        <f t="shared" si="144"/>
        <v>2021</v>
      </c>
      <c r="P1164">
        <f t="shared" si="145"/>
        <v>10</v>
      </c>
      <c r="Q1164" t="str">
        <f t="shared" si="146"/>
        <v>oct</v>
      </c>
      <c r="R1164" t="str">
        <f t="shared" si="147"/>
        <v>Maine</v>
      </c>
      <c r="S1164" t="str">
        <f t="shared" si="148"/>
        <v>2021-10</v>
      </c>
      <c r="T1164">
        <f>IF(AND(COUNTIF(Calculs!$Q$2:$Q$12,$O1164)&gt;0,COUNTIF(Calculs!$S$2:$S$12,$E1164)&gt;0,COUNTIF(Calculs!$U$2:$U$12,$H1164)&gt;0),1,0)</f>
        <v>1</v>
      </c>
      <c r="U1164">
        <f t="shared" si="149"/>
        <v>60000.000000000007</v>
      </c>
      <c r="V1164">
        <f t="shared" si="150"/>
        <v>200</v>
      </c>
      <c r="W1164">
        <f t="shared" si="151"/>
        <v>24000</v>
      </c>
    </row>
    <row r="1165" spans="1:23" ht="15.75" customHeight="1" x14ac:dyDescent="0.3">
      <c r="A1165" s="2" t="s">
        <v>60</v>
      </c>
      <c r="B1165" s="2">
        <v>1185732</v>
      </c>
      <c r="C1165" s="3">
        <v>44496</v>
      </c>
      <c r="D1165" s="12" t="str" cm="1">
        <f t="array" ref="D1165">_xlfn.SWITCH(WEEKDAY(C1165,2), 1, "Lundi", 2, "Mardi", 3, "Mercredi", 4, "Jeudi", 5, "Vendredi", 6, "Samedi", 7, "Dimanche", "Erreur")</f>
        <v>Mercredi</v>
      </c>
      <c r="E1165" s="2" t="s">
        <v>14</v>
      </c>
      <c r="F1165" s="2" t="s">
        <v>61</v>
      </c>
      <c r="G1165" s="2" t="s">
        <v>62</v>
      </c>
      <c r="H1165" s="4" t="s">
        <v>20</v>
      </c>
      <c r="I1165" s="5">
        <v>35</v>
      </c>
      <c r="J1165" s="6">
        <v>50</v>
      </c>
      <c r="K1165" s="7">
        <v>17500</v>
      </c>
      <c r="L1165" s="7">
        <v>5250</v>
      </c>
      <c r="M1165" s="8">
        <v>0.3</v>
      </c>
      <c r="N1165" s="2" t="s">
        <v>23</v>
      </c>
      <c r="O1165">
        <f t="shared" si="144"/>
        <v>2021</v>
      </c>
      <c r="P1165">
        <f t="shared" si="145"/>
        <v>10</v>
      </c>
      <c r="Q1165" t="str">
        <f t="shared" si="146"/>
        <v>oct</v>
      </c>
      <c r="R1165" t="str">
        <f t="shared" si="147"/>
        <v>Maine</v>
      </c>
      <c r="S1165" t="str">
        <f t="shared" si="148"/>
        <v>2021-10</v>
      </c>
      <c r="T1165">
        <f>IF(AND(COUNTIF(Calculs!$Q$2:$Q$12,$O1165)&gt;0,COUNTIF(Calculs!$S$2:$S$12,$E1165)&gt;0,COUNTIF(Calculs!$U$2:$U$12,$H1165)&gt;0),1,0)</f>
        <v>1</v>
      </c>
      <c r="U1165">
        <f t="shared" si="149"/>
        <v>17500</v>
      </c>
      <c r="V1165">
        <f t="shared" si="150"/>
        <v>50</v>
      </c>
      <c r="W1165">
        <f t="shared" si="151"/>
        <v>5250</v>
      </c>
    </row>
    <row r="1166" spans="1:23" ht="15.75" customHeight="1" x14ac:dyDescent="0.3">
      <c r="A1166" s="2" t="s">
        <v>60</v>
      </c>
      <c r="B1166" s="2">
        <v>1185732</v>
      </c>
      <c r="C1166" s="3">
        <v>44497</v>
      </c>
      <c r="D1166" s="12" t="str" cm="1">
        <f t="array" ref="D1166">_xlfn.SWITCH(WEEKDAY(C1166,2), 1, "Lundi", 2, "Mardi", 3, "Mercredi", 4, "Jeudi", 5, "Vendredi", 6, "Samedi", 7, "Dimanche", "Erreur")</f>
        <v>Jeudi</v>
      </c>
      <c r="E1166" s="2" t="s">
        <v>14</v>
      </c>
      <c r="F1166" s="2" t="s">
        <v>61</v>
      </c>
      <c r="G1166" s="2" t="s">
        <v>62</v>
      </c>
      <c r="H1166" s="4" t="s">
        <v>21</v>
      </c>
      <c r="I1166" s="5">
        <v>50</v>
      </c>
      <c r="J1166" s="6">
        <v>100</v>
      </c>
      <c r="K1166" s="7">
        <v>50000</v>
      </c>
      <c r="L1166" s="7">
        <v>12500</v>
      </c>
      <c r="M1166" s="8">
        <v>0.25</v>
      </c>
      <c r="N1166" s="2" t="s">
        <v>23</v>
      </c>
      <c r="O1166">
        <f t="shared" si="144"/>
        <v>2021</v>
      </c>
      <c r="P1166">
        <f t="shared" si="145"/>
        <v>10</v>
      </c>
      <c r="Q1166" t="str">
        <f t="shared" si="146"/>
        <v>oct</v>
      </c>
      <c r="R1166" t="str">
        <f t="shared" si="147"/>
        <v>Maine</v>
      </c>
      <c r="S1166" t="str">
        <f t="shared" si="148"/>
        <v>2021-10</v>
      </c>
      <c r="T1166">
        <f>IF(AND(COUNTIF(Calculs!$Q$2:$Q$12,$O1166)&gt;0,COUNTIF(Calculs!$S$2:$S$12,$E1166)&gt;0,COUNTIF(Calculs!$U$2:$U$12,$H1166)&gt;0),1,0)</f>
        <v>1</v>
      </c>
      <c r="U1166">
        <f t="shared" si="149"/>
        <v>50000</v>
      </c>
      <c r="V1166">
        <f t="shared" si="150"/>
        <v>100</v>
      </c>
      <c r="W1166">
        <f t="shared" si="151"/>
        <v>12500</v>
      </c>
    </row>
    <row r="1167" spans="1:23" ht="15.75" customHeight="1" x14ac:dyDescent="0.3">
      <c r="A1167" s="2" t="s">
        <v>60</v>
      </c>
      <c r="B1167" s="2">
        <v>1185732</v>
      </c>
      <c r="C1167" s="3">
        <v>44498</v>
      </c>
      <c r="D1167" s="12" t="str" cm="1">
        <f t="array" ref="D1167">_xlfn.SWITCH(WEEKDAY(C1167,2), 1, "Lundi", 2, "Mardi", 3, "Mercredi", 4, "Jeudi", 5, "Vendredi", 6, "Samedi", 7, "Dimanche", "Erreur")</f>
        <v>Vendredi</v>
      </c>
      <c r="E1167" s="2" t="s">
        <v>14</v>
      </c>
      <c r="F1167" s="2" t="s">
        <v>61</v>
      </c>
      <c r="G1167" s="2" t="s">
        <v>62</v>
      </c>
      <c r="H1167" s="4" t="s">
        <v>22</v>
      </c>
      <c r="I1167" s="5">
        <v>40</v>
      </c>
      <c r="J1167" s="6">
        <v>200</v>
      </c>
      <c r="K1167" s="7">
        <v>80000</v>
      </c>
      <c r="L1167" s="7">
        <v>32000</v>
      </c>
      <c r="M1167" s="8">
        <v>0.4</v>
      </c>
      <c r="N1167" s="2" t="s">
        <v>23</v>
      </c>
      <c r="O1167">
        <f t="shared" si="144"/>
        <v>2021</v>
      </c>
      <c r="P1167">
        <f t="shared" si="145"/>
        <v>10</v>
      </c>
      <c r="Q1167" t="str">
        <f t="shared" si="146"/>
        <v>oct</v>
      </c>
      <c r="R1167" t="str">
        <f t="shared" si="147"/>
        <v>Maine</v>
      </c>
      <c r="S1167" t="str">
        <f t="shared" si="148"/>
        <v>2021-10</v>
      </c>
      <c r="T1167">
        <f>IF(AND(COUNTIF(Calculs!$Q$2:$Q$12,$O1167)&gt;0,COUNTIF(Calculs!$S$2:$S$12,$E1167)&gt;0,COUNTIF(Calculs!$U$2:$U$12,$H1167)&gt;0),1,0)</f>
        <v>1</v>
      </c>
      <c r="U1167">
        <f t="shared" si="149"/>
        <v>80000</v>
      </c>
      <c r="V1167">
        <f t="shared" si="150"/>
        <v>200</v>
      </c>
      <c r="W1167">
        <f t="shared" si="151"/>
        <v>32000</v>
      </c>
    </row>
    <row r="1168" spans="1:23" ht="15.75" customHeight="1" x14ac:dyDescent="0.3">
      <c r="A1168" s="2" t="s">
        <v>60</v>
      </c>
      <c r="B1168" s="2">
        <v>1185732</v>
      </c>
      <c r="C1168" s="3">
        <v>44499</v>
      </c>
      <c r="D1168" s="12" t="str" cm="1">
        <f t="array" ref="D1168">_xlfn.SWITCH(WEEKDAY(C1168,2), 1, "Lundi", 2, "Mardi", 3, "Mercredi", 4, "Jeudi", 5, "Vendredi", 6, "Samedi", 7, "Dimanche", "Erreur")</f>
        <v>Samedi</v>
      </c>
      <c r="E1168" s="2" t="s">
        <v>14</v>
      </c>
      <c r="F1168" s="2" t="s">
        <v>61</v>
      </c>
      <c r="G1168" s="2" t="s">
        <v>62</v>
      </c>
      <c r="H1168" s="4" t="s">
        <v>16</v>
      </c>
      <c r="I1168" s="5">
        <v>40</v>
      </c>
      <c r="J1168" s="6">
        <v>450</v>
      </c>
      <c r="K1168" s="7">
        <v>180000</v>
      </c>
      <c r="L1168" s="7">
        <v>62999.999999999993</v>
      </c>
      <c r="M1168" s="8">
        <v>0.35</v>
      </c>
      <c r="N1168" s="2" t="s">
        <v>23</v>
      </c>
      <c r="O1168">
        <f t="shared" si="144"/>
        <v>2021</v>
      </c>
      <c r="P1168">
        <f t="shared" si="145"/>
        <v>10</v>
      </c>
      <c r="Q1168" t="str">
        <f t="shared" si="146"/>
        <v>oct</v>
      </c>
      <c r="R1168" t="str">
        <f t="shared" si="147"/>
        <v>Maine</v>
      </c>
      <c r="S1168" t="str">
        <f t="shared" si="148"/>
        <v>2021-10</v>
      </c>
      <c r="T1168">
        <f>IF(AND(COUNTIF(Calculs!$Q$2:$Q$12,$O1168)&gt;0,COUNTIF(Calculs!$S$2:$S$12,$E1168)&gt;0,COUNTIF(Calculs!$U$2:$U$12,$H1168)&gt;0),1,0)</f>
        <v>1</v>
      </c>
      <c r="U1168">
        <f t="shared" si="149"/>
        <v>180000</v>
      </c>
      <c r="V1168">
        <f t="shared" si="150"/>
        <v>450</v>
      </c>
      <c r="W1168">
        <f t="shared" si="151"/>
        <v>62999.999999999993</v>
      </c>
    </row>
    <row r="1169" spans="1:23" ht="15.75" customHeight="1" x14ac:dyDescent="0.3">
      <c r="A1169" s="2" t="s">
        <v>60</v>
      </c>
      <c r="B1169" s="2">
        <v>1185732</v>
      </c>
      <c r="C1169" s="3">
        <v>44500</v>
      </c>
      <c r="D1169" s="12" t="str" cm="1">
        <f t="array" ref="D1169">_xlfn.SWITCH(WEEKDAY(C1169,2), 1, "Lundi", 2, "Mardi", 3, "Mercredi", 4, "Jeudi", 5, "Vendredi", 6, "Samedi", 7, "Dimanche", "Erreur")</f>
        <v>Dimanche</v>
      </c>
      <c r="E1169" s="2" t="s">
        <v>14</v>
      </c>
      <c r="F1169" s="2" t="s">
        <v>61</v>
      </c>
      <c r="G1169" s="2" t="s">
        <v>62</v>
      </c>
      <c r="H1169" s="4" t="s">
        <v>18</v>
      </c>
      <c r="I1169" s="5">
        <v>40</v>
      </c>
      <c r="J1169" s="6">
        <v>150</v>
      </c>
      <c r="K1169" s="7">
        <v>60000</v>
      </c>
      <c r="L1169" s="7">
        <v>21000</v>
      </c>
      <c r="M1169" s="8">
        <v>0.35</v>
      </c>
      <c r="N1169" s="2" t="s">
        <v>23</v>
      </c>
      <c r="O1169">
        <f t="shared" si="144"/>
        <v>2021</v>
      </c>
      <c r="P1169">
        <f t="shared" si="145"/>
        <v>10</v>
      </c>
      <c r="Q1169" t="str">
        <f t="shared" si="146"/>
        <v>oct</v>
      </c>
      <c r="R1169" t="str">
        <f t="shared" si="147"/>
        <v>Maine</v>
      </c>
      <c r="S1169" t="str">
        <f t="shared" si="148"/>
        <v>2021-10</v>
      </c>
      <c r="T1169">
        <f>IF(AND(COUNTIF(Calculs!$Q$2:$Q$12,$O1169)&gt;0,COUNTIF(Calculs!$S$2:$S$12,$E1169)&gt;0,COUNTIF(Calculs!$U$2:$U$12,$H1169)&gt;0),1,0)</f>
        <v>1</v>
      </c>
      <c r="U1169">
        <f t="shared" si="149"/>
        <v>60000</v>
      </c>
      <c r="V1169">
        <f t="shared" si="150"/>
        <v>150</v>
      </c>
      <c r="W1169">
        <f t="shared" si="151"/>
        <v>21000</v>
      </c>
    </row>
    <row r="1170" spans="1:23" ht="15.75" customHeight="1" x14ac:dyDescent="0.3">
      <c r="A1170" s="2" t="s">
        <v>60</v>
      </c>
      <c r="B1170" s="2">
        <v>1185732</v>
      </c>
      <c r="C1170" s="3">
        <v>44501</v>
      </c>
      <c r="D1170" s="12" t="str" cm="1">
        <f t="array" ref="D1170">_xlfn.SWITCH(WEEKDAY(C1170,2), 1, "Lundi", 2, "Mardi", 3, "Mercredi", 4, "Jeudi", 5, "Vendredi", 6, "Samedi", 7, "Dimanche", "Erreur")</f>
        <v>Lundi</v>
      </c>
      <c r="E1170" s="2" t="s">
        <v>14</v>
      </c>
      <c r="F1170" s="2" t="s">
        <v>61</v>
      </c>
      <c r="G1170" s="2" t="s">
        <v>62</v>
      </c>
      <c r="H1170" s="4" t="s">
        <v>19</v>
      </c>
      <c r="I1170" s="5">
        <v>30.000000000000004</v>
      </c>
      <c r="J1170" s="6">
        <v>150</v>
      </c>
      <c r="K1170" s="7">
        <v>45000.000000000007</v>
      </c>
      <c r="L1170" s="7">
        <v>18000</v>
      </c>
      <c r="M1170" s="8">
        <v>0.39999999999999997</v>
      </c>
      <c r="N1170" s="2" t="s">
        <v>23</v>
      </c>
      <c r="O1170">
        <f t="shared" si="144"/>
        <v>2021</v>
      </c>
      <c r="P1170">
        <f t="shared" si="145"/>
        <v>11</v>
      </c>
      <c r="Q1170" t="str">
        <f t="shared" si="146"/>
        <v>nov</v>
      </c>
      <c r="R1170" t="str">
        <f t="shared" si="147"/>
        <v>Maine</v>
      </c>
      <c r="S1170" t="str">
        <f t="shared" si="148"/>
        <v>2021-11</v>
      </c>
      <c r="T1170">
        <f>IF(AND(COUNTIF(Calculs!$Q$2:$Q$12,$O1170)&gt;0,COUNTIF(Calculs!$S$2:$S$12,$E1170)&gt;0,COUNTIF(Calculs!$U$2:$U$12,$H1170)&gt;0),1,0)</f>
        <v>1</v>
      </c>
      <c r="U1170">
        <f t="shared" si="149"/>
        <v>45000.000000000007</v>
      </c>
      <c r="V1170">
        <f t="shared" si="150"/>
        <v>150</v>
      </c>
      <c r="W1170">
        <f t="shared" si="151"/>
        <v>18000</v>
      </c>
    </row>
    <row r="1171" spans="1:23" ht="15.75" customHeight="1" x14ac:dyDescent="0.3">
      <c r="A1171" s="2" t="s">
        <v>60</v>
      </c>
      <c r="B1171" s="2">
        <v>1185732</v>
      </c>
      <c r="C1171" s="3">
        <v>44502</v>
      </c>
      <c r="D1171" s="12" t="str" cm="1">
        <f t="array" ref="D1171">_xlfn.SWITCH(WEEKDAY(C1171,2), 1, "Lundi", 2, "Mardi", 3, "Mercredi", 4, "Jeudi", 5, "Vendredi", 6, "Samedi", 7, "Dimanche", "Erreur")</f>
        <v>Mardi</v>
      </c>
      <c r="E1171" s="2" t="s">
        <v>14</v>
      </c>
      <c r="F1171" s="2" t="s">
        <v>61</v>
      </c>
      <c r="G1171" s="2" t="s">
        <v>62</v>
      </c>
      <c r="H1171" s="4" t="s">
        <v>20</v>
      </c>
      <c r="I1171" s="5">
        <v>35</v>
      </c>
      <c r="J1171" s="6">
        <v>75</v>
      </c>
      <c r="K1171" s="7">
        <v>26250</v>
      </c>
      <c r="L1171" s="7">
        <v>7875</v>
      </c>
      <c r="M1171" s="8">
        <v>0.3</v>
      </c>
      <c r="N1171" s="2" t="s">
        <v>23</v>
      </c>
      <c r="O1171">
        <f t="shared" si="144"/>
        <v>2021</v>
      </c>
      <c r="P1171">
        <f t="shared" si="145"/>
        <v>11</v>
      </c>
      <c r="Q1171" t="str">
        <f t="shared" si="146"/>
        <v>nov</v>
      </c>
      <c r="R1171" t="str">
        <f t="shared" si="147"/>
        <v>Maine</v>
      </c>
      <c r="S1171" t="str">
        <f t="shared" si="148"/>
        <v>2021-11</v>
      </c>
      <c r="T1171">
        <f>IF(AND(COUNTIF(Calculs!$Q$2:$Q$12,$O1171)&gt;0,COUNTIF(Calculs!$S$2:$S$12,$E1171)&gt;0,COUNTIF(Calculs!$U$2:$U$12,$H1171)&gt;0),1,0)</f>
        <v>1</v>
      </c>
      <c r="U1171">
        <f t="shared" si="149"/>
        <v>26250</v>
      </c>
      <c r="V1171">
        <f t="shared" si="150"/>
        <v>75</v>
      </c>
      <c r="W1171">
        <f t="shared" si="151"/>
        <v>7875</v>
      </c>
    </row>
    <row r="1172" spans="1:23" ht="15.75" customHeight="1" x14ac:dyDescent="0.3">
      <c r="A1172" s="2" t="s">
        <v>60</v>
      </c>
      <c r="B1172" s="2">
        <v>1185732</v>
      </c>
      <c r="C1172" s="3">
        <v>44503</v>
      </c>
      <c r="D1172" s="12" t="str" cm="1">
        <f t="array" ref="D1172">_xlfn.SWITCH(WEEKDAY(C1172,2), 1, "Lundi", 2, "Mardi", 3, "Mercredi", 4, "Jeudi", 5, "Vendredi", 6, "Samedi", 7, "Dimanche", "Erreur")</f>
        <v>Mercredi</v>
      </c>
      <c r="E1172" s="2" t="s">
        <v>14</v>
      </c>
      <c r="F1172" s="2" t="s">
        <v>61</v>
      </c>
      <c r="G1172" s="2" t="s">
        <v>62</v>
      </c>
      <c r="H1172" s="4" t="s">
        <v>21</v>
      </c>
      <c r="I1172" s="5">
        <v>50</v>
      </c>
      <c r="J1172" s="6">
        <v>75</v>
      </c>
      <c r="K1172" s="7">
        <v>37500</v>
      </c>
      <c r="L1172" s="7">
        <v>9375</v>
      </c>
      <c r="M1172" s="8">
        <v>0.25</v>
      </c>
      <c r="N1172" s="2" t="s">
        <v>23</v>
      </c>
      <c r="O1172">
        <f t="shared" si="144"/>
        <v>2021</v>
      </c>
      <c r="P1172">
        <f t="shared" si="145"/>
        <v>11</v>
      </c>
      <c r="Q1172" t="str">
        <f t="shared" si="146"/>
        <v>nov</v>
      </c>
      <c r="R1172" t="str">
        <f t="shared" si="147"/>
        <v>Maine</v>
      </c>
      <c r="S1172" t="str">
        <f t="shared" si="148"/>
        <v>2021-11</v>
      </c>
      <c r="T1172">
        <f>IF(AND(COUNTIF(Calculs!$Q$2:$Q$12,$O1172)&gt;0,COUNTIF(Calculs!$S$2:$S$12,$E1172)&gt;0,COUNTIF(Calculs!$U$2:$U$12,$H1172)&gt;0),1,0)</f>
        <v>1</v>
      </c>
      <c r="U1172">
        <f t="shared" si="149"/>
        <v>37500</v>
      </c>
      <c r="V1172">
        <f t="shared" si="150"/>
        <v>75</v>
      </c>
      <c r="W1172">
        <f t="shared" si="151"/>
        <v>9375</v>
      </c>
    </row>
    <row r="1173" spans="1:23" ht="15.75" customHeight="1" x14ac:dyDescent="0.3">
      <c r="A1173" s="2" t="s">
        <v>60</v>
      </c>
      <c r="B1173" s="2">
        <v>1185732</v>
      </c>
      <c r="C1173" s="3">
        <v>44504</v>
      </c>
      <c r="D1173" s="12" t="str" cm="1">
        <f t="array" ref="D1173">_xlfn.SWITCH(WEEKDAY(C1173,2), 1, "Lundi", 2, "Mardi", 3, "Mercredi", 4, "Jeudi", 5, "Vendredi", 6, "Samedi", 7, "Dimanche", "Erreur")</f>
        <v>Jeudi</v>
      </c>
      <c r="E1173" s="2" t="s">
        <v>14</v>
      </c>
      <c r="F1173" s="2" t="s">
        <v>61</v>
      </c>
      <c r="G1173" s="2" t="s">
        <v>62</v>
      </c>
      <c r="H1173" s="4" t="s">
        <v>22</v>
      </c>
      <c r="I1173" s="5">
        <v>40</v>
      </c>
      <c r="J1173" s="6">
        <v>225</v>
      </c>
      <c r="K1173" s="7">
        <v>90000</v>
      </c>
      <c r="L1173" s="7">
        <v>36000</v>
      </c>
      <c r="M1173" s="8">
        <v>0.4</v>
      </c>
      <c r="N1173" s="2" t="s">
        <v>23</v>
      </c>
      <c r="O1173">
        <f t="shared" si="144"/>
        <v>2021</v>
      </c>
      <c r="P1173">
        <f t="shared" si="145"/>
        <v>11</v>
      </c>
      <c r="Q1173" t="str">
        <f t="shared" si="146"/>
        <v>nov</v>
      </c>
      <c r="R1173" t="str">
        <f t="shared" si="147"/>
        <v>Maine</v>
      </c>
      <c r="S1173" t="str">
        <f t="shared" si="148"/>
        <v>2021-11</v>
      </c>
      <c r="T1173">
        <f>IF(AND(COUNTIF(Calculs!$Q$2:$Q$12,$O1173)&gt;0,COUNTIF(Calculs!$S$2:$S$12,$E1173)&gt;0,COUNTIF(Calculs!$U$2:$U$12,$H1173)&gt;0),1,0)</f>
        <v>1</v>
      </c>
      <c r="U1173">
        <f t="shared" si="149"/>
        <v>90000</v>
      </c>
      <c r="V1173">
        <f t="shared" si="150"/>
        <v>225</v>
      </c>
      <c r="W1173">
        <f t="shared" si="151"/>
        <v>36000</v>
      </c>
    </row>
    <row r="1174" spans="1:23" ht="15.75" customHeight="1" x14ac:dyDescent="0.3">
      <c r="A1174" s="2" t="s">
        <v>60</v>
      </c>
      <c r="B1174" s="2">
        <v>1185732</v>
      </c>
      <c r="C1174" s="3">
        <v>44505</v>
      </c>
      <c r="D1174" s="12" t="str" cm="1">
        <f t="array" ref="D1174">_xlfn.SWITCH(WEEKDAY(C1174,2), 1, "Lundi", 2, "Mardi", 3, "Mercredi", 4, "Jeudi", 5, "Vendredi", 6, "Samedi", 7, "Dimanche", "Erreur")</f>
        <v>Vendredi</v>
      </c>
      <c r="E1174" s="2" t="s">
        <v>14</v>
      </c>
      <c r="F1174" s="2" t="s">
        <v>61</v>
      </c>
      <c r="G1174" s="2" t="s">
        <v>62</v>
      </c>
      <c r="H1174" s="4" t="s">
        <v>16</v>
      </c>
      <c r="I1174" s="5">
        <v>54.999999999999993</v>
      </c>
      <c r="J1174" s="6">
        <v>495</v>
      </c>
      <c r="K1174" s="7">
        <v>272249.99999999994</v>
      </c>
      <c r="L1174" s="7">
        <v>95287.499999999971</v>
      </c>
      <c r="M1174" s="8">
        <v>0.35</v>
      </c>
      <c r="N1174" s="2" t="s">
        <v>23</v>
      </c>
      <c r="O1174">
        <f t="shared" si="144"/>
        <v>2021</v>
      </c>
      <c r="P1174">
        <f t="shared" si="145"/>
        <v>11</v>
      </c>
      <c r="Q1174" t="str">
        <f t="shared" si="146"/>
        <v>nov</v>
      </c>
      <c r="R1174" t="str">
        <f t="shared" si="147"/>
        <v>Maine</v>
      </c>
      <c r="S1174" t="str">
        <f t="shared" si="148"/>
        <v>2021-11</v>
      </c>
      <c r="T1174">
        <f>IF(AND(COUNTIF(Calculs!$Q$2:$Q$12,$O1174)&gt;0,COUNTIF(Calculs!$S$2:$S$12,$E1174)&gt;0,COUNTIF(Calculs!$U$2:$U$12,$H1174)&gt;0),1,0)</f>
        <v>1</v>
      </c>
      <c r="U1174">
        <f t="shared" si="149"/>
        <v>272249.99999999994</v>
      </c>
      <c r="V1174">
        <f t="shared" si="150"/>
        <v>495</v>
      </c>
      <c r="W1174">
        <f t="shared" si="151"/>
        <v>95287.499999999971</v>
      </c>
    </row>
    <row r="1175" spans="1:23" ht="15.75" customHeight="1" x14ac:dyDescent="0.3">
      <c r="A1175" s="2" t="s">
        <v>60</v>
      </c>
      <c r="B1175" s="2">
        <v>1185732</v>
      </c>
      <c r="C1175" s="3">
        <v>44506</v>
      </c>
      <c r="D1175" s="12" t="str" cm="1">
        <f t="array" ref="D1175">_xlfn.SWITCH(WEEKDAY(C1175,2), 1, "Lundi", 2, "Mardi", 3, "Mercredi", 4, "Jeudi", 5, "Vendredi", 6, "Samedi", 7, "Dimanche", "Erreur")</f>
        <v>Samedi</v>
      </c>
      <c r="E1175" s="2" t="s">
        <v>14</v>
      </c>
      <c r="F1175" s="2" t="s">
        <v>61</v>
      </c>
      <c r="G1175" s="2" t="s">
        <v>62</v>
      </c>
      <c r="H1175" s="4" t="s">
        <v>18</v>
      </c>
      <c r="I1175" s="5">
        <v>50</v>
      </c>
      <c r="J1175" s="6">
        <v>200</v>
      </c>
      <c r="K1175" s="7">
        <v>100000</v>
      </c>
      <c r="L1175" s="7">
        <v>35000</v>
      </c>
      <c r="M1175" s="8">
        <v>0.35</v>
      </c>
      <c r="N1175" s="2" t="s">
        <v>23</v>
      </c>
      <c r="O1175">
        <f t="shared" si="144"/>
        <v>2021</v>
      </c>
      <c r="P1175">
        <f t="shared" si="145"/>
        <v>11</v>
      </c>
      <c r="Q1175" t="str">
        <f t="shared" si="146"/>
        <v>nov</v>
      </c>
      <c r="R1175" t="str">
        <f t="shared" si="147"/>
        <v>Maine</v>
      </c>
      <c r="S1175" t="str">
        <f t="shared" si="148"/>
        <v>2021-11</v>
      </c>
      <c r="T1175">
        <f>IF(AND(COUNTIF(Calculs!$Q$2:$Q$12,$O1175)&gt;0,COUNTIF(Calculs!$S$2:$S$12,$E1175)&gt;0,COUNTIF(Calculs!$U$2:$U$12,$H1175)&gt;0),1,0)</f>
        <v>1</v>
      </c>
      <c r="U1175">
        <f t="shared" si="149"/>
        <v>100000</v>
      </c>
      <c r="V1175">
        <f t="shared" si="150"/>
        <v>200</v>
      </c>
      <c r="W1175">
        <f t="shared" si="151"/>
        <v>35000</v>
      </c>
    </row>
    <row r="1176" spans="1:23" ht="15.75" customHeight="1" x14ac:dyDescent="0.3">
      <c r="A1176" s="2" t="s">
        <v>60</v>
      </c>
      <c r="B1176" s="2">
        <v>1185732</v>
      </c>
      <c r="C1176" s="3">
        <v>44507</v>
      </c>
      <c r="D1176" s="12" t="str" cm="1">
        <f t="array" ref="D1176">_xlfn.SWITCH(WEEKDAY(C1176,2), 1, "Lundi", 2, "Mardi", 3, "Mercredi", 4, "Jeudi", 5, "Vendredi", 6, "Samedi", 7, "Dimanche", "Erreur")</f>
        <v>Dimanche</v>
      </c>
      <c r="E1176" s="2" t="s">
        <v>14</v>
      </c>
      <c r="F1176" s="2" t="s">
        <v>61</v>
      </c>
      <c r="G1176" s="2" t="s">
        <v>62</v>
      </c>
      <c r="H1176" s="4" t="s">
        <v>19</v>
      </c>
      <c r="I1176" s="5">
        <v>45</v>
      </c>
      <c r="J1176" s="6">
        <v>175</v>
      </c>
      <c r="K1176" s="7">
        <v>78750</v>
      </c>
      <c r="L1176" s="7">
        <v>31499.999999999996</v>
      </c>
      <c r="M1176" s="8">
        <v>0.39999999999999997</v>
      </c>
      <c r="N1176" s="2" t="s">
        <v>23</v>
      </c>
      <c r="O1176">
        <f t="shared" si="144"/>
        <v>2021</v>
      </c>
      <c r="P1176">
        <f t="shared" si="145"/>
        <v>11</v>
      </c>
      <c r="Q1176" t="str">
        <f t="shared" si="146"/>
        <v>nov</v>
      </c>
      <c r="R1176" t="str">
        <f t="shared" si="147"/>
        <v>Maine</v>
      </c>
      <c r="S1176" t="str">
        <f t="shared" si="148"/>
        <v>2021-11</v>
      </c>
      <c r="T1176">
        <f>IF(AND(COUNTIF(Calculs!$Q$2:$Q$12,$O1176)&gt;0,COUNTIF(Calculs!$S$2:$S$12,$E1176)&gt;0,COUNTIF(Calculs!$U$2:$U$12,$H1176)&gt;0),1,0)</f>
        <v>1</v>
      </c>
      <c r="U1176">
        <f t="shared" si="149"/>
        <v>78750</v>
      </c>
      <c r="V1176">
        <f t="shared" si="150"/>
        <v>175</v>
      </c>
      <c r="W1176">
        <f t="shared" si="151"/>
        <v>31499.999999999996</v>
      </c>
    </row>
    <row r="1177" spans="1:23" ht="15.75" customHeight="1" x14ac:dyDescent="0.3">
      <c r="A1177" s="2" t="s">
        <v>60</v>
      </c>
      <c r="B1177" s="2">
        <v>1185732</v>
      </c>
      <c r="C1177" s="3">
        <v>44508</v>
      </c>
      <c r="D1177" s="12" t="str" cm="1">
        <f t="array" ref="D1177">_xlfn.SWITCH(WEEKDAY(C1177,2), 1, "Lundi", 2, "Mardi", 3, "Mercredi", 4, "Jeudi", 5, "Vendredi", 6, "Samedi", 7, "Dimanche", "Erreur")</f>
        <v>Lundi</v>
      </c>
      <c r="E1177" s="2" t="s">
        <v>14</v>
      </c>
      <c r="F1177" s="2" t="s">
        <v>61</v>
      </c>
      <c r="G1177" s="2" t="s">
        <v>62</v>
      </c>
      <c r="H1177" s="4" t="s">
        <v>20</v>
      </c>
      <c r="I1177" s="5">
        <v>45</v>
      </c>
      <c r="J1177" s="6">
        <v>125</v>
      </c>
      <c r="K1177" s="7">
        <v>56250</v>
      </c>
      <c r="L1177" s="7">
        <v>16875</v>
      </c>
      <c r="M1177" s="8">
        <v>0.3</v>
      </c>
      <c r="N1177" s="2" t="s">
        <v>23</v>
      </c>
      <c r="O1177">
        <f t="shared" si="144"/>
        <v>2021</v>
      </c>
      <c r="P1177">
        <f t="shared" si="145"/>
        <v>11</v>
      </c>
      <c r="Q1177" t="str">
        <f t="shared" si="146"/>
        <v>nov</v>
      </c>
      <c r="R1177" t="str">
        <f t="shared" si="147"/>
        <v>Maine</v>
      </c>
      <c r="S1177" t="str">
        <f t="shared" si="148"/>
        <v>2021-11</v>
      </c>
      <c r="T1177">
        <f>IF(AND(COUNTIF(Calculs!$Q$2:$Q$12,$O1177)&gt;0,COUNTIF(Calculs!$S$2:$S$12,$E1177)&gt;0,COUNTIF(Calculs!$U$2:$U$12,$H1177)&gt;0),1,0)</f>
        <v>1</v>
      </c>
      <c r="U1177">
        <f t="shared" si="149"/>
        <v>56250</v>
      </c>
      <c r="V1177">
        <f t="shared" si="150"/>
        <v>125</v>
      </c>
      <c r="W1177">
        <f t="shared" si="151"/>
        <v>16875</v>
      </c>
    </row>
    <row r="1178" spans="1:23" ht="15.75" customHeight="1" x14ac:dyDescent="0.3">
      <c r="A1178" s="2" t="s">
        <v>60</v>
      </c>
      <c r="B1178" s="2">
        <v>1185732</v>
      </c>
      <c r="C1178" s="3">
        <v>44509</v>
      </c>
      <c r="D1178" s="12" t="str" cm="1">
        <f t="array" ref="D1178">_xlfn.SWITCH(WEEKDAY(C1178,2), 1, "Lundi", 2, "Mardi", 3, "Mercredi", 4, "Jeudi", 5, "Vendredi", 6, "Samedi", 7, "Dimanche", "Erreur")</f>
        <v>Mardi</v>
      </c>
      <c r="E1178" s="2" t="s">
        <v>14</v>
      </c>
      <c r="F1178" s="2" t="s">
        <v>61</v>
      </c>
      <c r="G1178" s="2" t="s">
        <v>62</v>
      </c>
      <c r="H1178" s="4" t="s">
        <v>21</v>
      </c>
      <c r="I1178" s="5">
        <v>54.999999999999993</v>
      </c>
      <c r="J1178" s="6">
        <v>150</v>
      </c>
      <c r="K1178" s="7">
        <v>82499.999999999985</v>
      </c>
      <c r="L1178" s="7">
        <v>20624.999999999996</v>
      </c>
      <c r="M1178" s="8">
        <v>0.25</v>
      </c>
      <c r="N1178" s="2" t="s">
        <v>23</v>
      </c>
      <c r="O1178">
        <f t="shared" si="144"/>
        <v>2021</v>
      </c>
      <c r="P1178">
        <f t="shared" si="145"/>
        <v>11</v>
      </c>
      <c r="Q1178" t="str">
        <f t="shared" si="146"/>
        <v>nov</v>
      </c>
      <c r="R1178" t="str">
        <f t="shared" si="147"/>
        <v>Maine</v>
      </c>
      <c r="S1178" t="str">
        <f t="shared" si="148"/>
        <v>2021-11</v>
      </c>
      <c r="T1178">
        <f>IF(AND(COUNTIF(Calculs!$Q$2:$Q$12,$O1178)&gt;0,COUNTIF(Calculs!$S$2:$S$12,$E1178)&gt;0,COUNTIF(Calculs!$U$2:$U$12,$H1178)&gt;0),1,0)</f>
        <v>1</v>
      </c>
      <c r="U1178">
        <f t="shared" si="149"/>
        <v>82499.999999999985</v>
      </c>
      <c r="V1178">
        <f t="shared" si="150"/>
        <v>150</v>
      </c>
      <c r="W1178">
        <f t="shared" si="151"/>
        <v>20624.999999999996</v>
      </c>
    </row>
    <row r="1179" spans="1:23" ht="15.75" customHeight="1" x14ac:dyDescent="0.3">
      <c r="A1179" s="2" t="s">
        <v>60</v>
      </c>
      <c r="B1179" s="2">
        <v>1185732</v>
      </c>
      <c r="C1179" s="3">
        <v>44510</v>
      </c>
      <c r="D1179" s="12" t="str" cm="1">
        <f t="array" ref="D1179">_xlfn.SWITCH(WEEKDAY(C1179,2), 1, "Lundi", 2, "Mardi", 3, "Mercredi", 4, "Jeudi", 5, "Vendredi", 6, "Samedi", 7, "Dimanche", "Erreur")</f>
        <v>Mercredi</v>
      </c>
      <c r="E1179" s="2" t="s">
        <v>14</v>
      </c>
      <c r="F1179" s="2" t="s">
        <v>61</v>
      </c>
      <c r="G1179" s="2" t="s">
        <v>62</v>
      </c>
      <c r="H1179" s="4" t="s">
        <v>22</v>
      </c>
      <c r="I1179" s="5">
        <v>60</v>
      </c>
      <c r="J1179" s="6">
        <v>275</v>
      </c>
      <c r="K1179" s="7">
        <v>165000</v>
      </c>
      <c r="L1179" s="7">
        <v>66000</v>
      </c>
      <c r="M1179" s="8">
        <v>0.4</v>
      </c>
      <c r="N1179" s="2" t="s">
        <v>23</v>
      </c>
      <c r="O1179">
        <f t="shared" si="144"/>
        <v>2021</v>
      </c>
      <c r="P1179">
        <f t="shared" si="145"/>
        <v>11</v>
      </c>
      <c r="Q1179" t="str">
        <f t="shared" si="146"/>
        <v>nov</v>
      </c>
      <c r="R1179" t="str">
        <f t="shared" si="147"/>
        <v>Maine</v>
      </c>
      <c r="S1179" t="str">
        <f t="shared" si="148"/>
        <v>2021-11</v>
      </c>
      <c r="T1179">
        <f>IF(AND(COUNTIF(Calculs!$Q$2:$Q$12,$O1179)&gt;0,COUNTIF(Calculs!$S$2:$S$12,$E1179)&gt;0,COUNTIF(Calculs!$U$2:$U$12,$H1179)&gt;0),1,0)</f>
        <v>1</v>
      </c>
      <c r="U1179">
        <f t="shared" si="149"/>
        <v>165000</v>
      </c>
      <c r="V1179">
        <f t="shared" si="150"/>
        <v>275</v>
      </c>
      <c r="W1179">
        <f t="shared" si="151"/>
        <v>66000</v>
      </c>
    </row>
    <row r="1180" spans="1:23" ht="15.75" customHeight="1" x14ac:dyDescent="0.3">
      <c r="A1180" s="2" t="s">
        <v>60</v>
      </c>
      <c r="B1180" s="2">
        <v>1185732</v>
      </c>
      <c r="C1180" s="3">
        <v>44511</v>
      </c>
      <c r="D1180" s="12" t="str" cm="1">
        <f t="array" ref="D1180">_xlfn.SWITCH(WEEKDAY(C1180,2), 1, "Lundi", 2, "Mardi", 3, "Mercredi", 4, "Jeudi", 5, "Vendredi", 6, "Samedi", 7, "Dimanche", "Erreur")</f>
        <v>Jeudi</v>
      </c>
      <c r="E1180" s="2" t="s">
        <v>14</v>
      </c>
      <c r="F1180" s="2" t="s">
        <v>61</v>
      </c>
      <c r="G1180" s="2" t="s">
        <v>62</v>
      </c>
      <c r="H1180" s="4" t="s">
        <v>16</v>
      </c>
      <c r="I1180" s="5">
        <v>54.999999999999993</v>
      </c>
      <c r="J1180" s="6">
        <v>525</v>
      </c>
      <c r="K1180" s="7">
        <v>288749.99999999994</v>
      </c>
      <c r="L1180" s="7">
        <v>101062.49999999997</v>
      </c>
      <c r="M1180" s="8">
        <v>0.35</v>
      </c>
      <c r="N1180" s="2" t="s">
        <v>23</v>
      </c>
      <c r="O1180">
        <f t="shared" si="144"/>
        <v>2021</v>
      </c>
      <c r="P1180">
        <f t="shared" si="145"/>
        <v>11</v>
      </c>
      <c r="Q1180" t="str">
        <f t="shared" si="146"/>
        <v>nov</v>
      </c>
      <c r="R1180" t="str">
        <f t="shared" si="147"/>
        <v>Maine</v>
      </c>
      <c r="S1180" t="str">
        <f t="shared" si="148"/>
        <v>2021-11</v>
      </c>
      <c r="T1180">
        <f>IF(AND(COUNTIF(Calculs!$Q$2:$Q$12,$O1180)&gt;0,COUNTIF(Calculs!$S$2:$S$12,$E1180)&gt;0,COUNTIF(Calculs!$U$2:$U$12,$H1180)&gt;0),1,0)</f>
        <v>1</v>
      </c>
      <c r="U1180">
        <f t="shared" si="149"/>
        <v>288749.99999999994</v>
      </c>
      <c r="V1180">
        <f t="shared" si="150"/>
        <v>525</v>
      </c>
      <c r="W1180">
        <f t="shared" si="151"/>
        <v>101062.49999999997</v>
      </c>
    </row>
    <row r="1181" spans="1:23" ht="15.75" customHeight="1" x14ac:dyDescent="0.3">
      <c r="A1181" s="2" t="s">
        <v>60</v>
      </c>
      <c r="B1181" s="2">
        <v>1185732</v>
      </c>
      <c r="C1181" s="3">
        <v>44512</v>
      </c>
      <c r="D1181" s="12" t="str" cm="1">
        <f t="array" ref="D1181">_xlfn.SWITCH(WEEKDAY(C1181,2), 1, "Lundi", 2, "Mardi", 3, "Mercredi", 4, "Jeudi", 5, "Vendredi", 6, "Samedi", 7, "Dimanche", "Erreur")</f>
        <v>Vendredi</v>
      </c>
      <c r="E1181" s="2" t="s">
        <v>14</v>
      </c>
      <c r="F1181" s="2" t="s">
        <v>61</v>
      </c>
      <c r="G1181" s="2" t="s">
        <v>62</v>
      </c>
      <c r="H1181" s="4" t="s">
        <v>18</v>
      </c>
      <c r="I1181" s="5">
        <v>50</v>
      </c>
      <c r="J1181" s="6">
        <v>275</v>
      </c>
      <c r="K1181" s="7">
        <v>137500</v>
      </c>
      <c r="L1181" s="7">
        <v>48125</v>
      </c>
      <c r="M1181" s="8">
        <v>0.35</v>
      </c>
      <c r="N1181" s="2" t="s">
        <v>23</v>
      </c>
      <c r="O1181">
        <f t="shared" si="144"/>
        <v>2021</v>
      </c>
      <c r="P1181">
        <f t="shared" si="145"/>
        <v>11</v>
      </c>
      <c r="Q1181" t="str">
        <f t="shared" si="146"/>
        <v>nov</v>
      </c>
      <c r="R1181" t="str">
        <f t="shared" si="147"/>
        <v>Maine</v>
      </c>
      <c r="S1181" t="str">
        <f t="shared" si="148"/>
        <v>2021-11</v>
      </c>
      <c r="T1181">
        <f>IF(AND(COUNTIF(Calculs!$Q$2:$Q$12,$O1181)&gt;0,COUNTIF(Calculs!$S$2:$S$12,$E1181)&gt;0,COUNTIF(Calculs!$U$2:$U$12,$H1181)&gt;0),1,0)</f>
        <v>1</v>
      </c>
      <c r="U1181">
        <f t="shared" si="149"/>
        <v>137500</v>
      </c>
      <c r="V1181">
        <f t="shared" si="150"/>
        <v>275</v>
      </c>
      <c r="W1181">
        <f t="shared" si="151"/>
        <v>48125</v>
      </c>
    </row>
    <row r="1182" spans="1:23" ht="15.75" customHeight="1" x14ac:dyDescent="0.3">
      <c r="A1182" s="2" t="s">
        <v>60</v>
      </c>
      <c r="B1182" s="2">
        <v>1185732</v>
      </c>
      <c r="C1182" s="3">
        <v>44513</v>
      </c>
      <c r="D1182" s="12" t="str" cm="1">
        <f t="array" ref="D1182">_xlfn.SWITCH(WEEKDAY(C1182,2), 1, "Lundi", 2, "Mardi", 3, "Mercredi", 4, "Jeudi", 5, "Vendredi", 6, "Samedi", 7, "Dimanche", "Erreur")</f>
        <v>Samedi</v>
      </c>
      <c r="E1182" s="2" t="s">
        <v>14</v>
      </c>
      <c r="F1182" s="2" t="s">
        <v>61</v>
      </c>
      <c r="G1182" s="2" t="s">
        <v>62</v>
      </c>
      <c r="H1182" s="4" t="s">
        <v>19</v>
      </c>
      <c r="I1182" s="5">
        <v>45</v>
      </c>
      <c r="J1182" s="6">
        <v>200</v>
      </c>
      <c r="K1182" s="7">
        <v>90000</v>
      </c>
      <c r="L1182" s="7">
        <v>36000</v>
      </c>
      <c r="M1182" s="8">
        <v>0.39999999999999997</v>
      </c>
      <c r="N1182" s="2" t="s">
        <v>23</v>
      </c>
      <c r="O1182">
        <f t="shared" si="144"/>
        <v>2021</v>
      </c>
      <c r="P1182">
        <f t="shared" si="145"/>
        <v>11</v>
      </c>
      <c r="Q1182" t="str">
        <f t="shared" si="146"/>
        <v>nov</v>
      </c>
      <c r="R1182" t="str">
        <f t="shared" si="147"/>
        <v>Maine</v>
      </c>
      <c r="S1182" t="str">
        <f t="shared" si="148"/>
        <v>2021-11</v>
      </c>
      <c r="T1182">
        <f>IF(AND(COUNTIF(Calculs!$Q$2:$Q$12,$O1182)&gt;0,COUNTIF(Calculs!$S$2:$S$12,$E1182)&gt;0,COUNTIF(Calculs!$U$2:$U$12,$H1182)&gt;0),1,0)</f>
        <v>1</v>
      </c>
      <c r="U1182">
        <f t="shared" si="149"/>
        <v>90000</v>
      </c>
      <c r="V1182">
        <f t="shared" si="150"/>
        <v>200</v>
      </c>
      <c r="W1182">
        <f t="shared" si="151"/>
        <v>36000</v>
      </c>
    </row>
    <row r="1183" spans="1:23" ht="15.75" customHeight="1" x14ac:dyDescent="0.3">
      <c r="A1183" s="2" t="s">
        <v>60</v>
      </c>
      <c r="B1183" s="2">
        <v>1185732</v>
      </c>
      <c r="C1183" s="3">
        <v>44514</v>
      </c>
      <c r="D1183" s="12" t="str" cm="1">
        <f t="array" ref="D1183">_xlfn.SWITCH(WEEKDAY(C1183,2), 1, "Lundi", 2, "Mardi", 3, "Mercredi", 4, "Jeudi", 5, "Vendredi", 6, "Samedi", 7, "Dimanche", "Erreur")</f>
        <v>Dimanche</v>
      </c>
      <c r="E1183" s="2" t="s">
        <v>14</v>
      </c>
      <c r="F1183" s="2" t="s">
        <v>61</v>
      </c>
      <c r="G1183" s="2" t="s">
        <v>62</v>
      </c>
      <c r="H1183" s="4" t="s">
        <v>20</v>
      </c>
      <c r="I1183" s="5">
        <v>45</v>
      </c>
      <c r="J1183" s="6">
        <v>175</v>
      </c>
      <c r="K1183" s="7">
        <v>78750</v>
      </c>
      <c r="L1183" s="7">
        <v>23625</v>
      </c>
      <c r="M1183" s="8">
        <v>0.3</v>
      </c>
      <c r="N1183" s="2" t="s">
        <v>23</v>
      </c>
      <c r="O1183">
        <f t="shared" si="144"/>
        <v>2021</v>
      </c>
      <c r="P1183">
        <f t="shared" si="145"/>
        <v>11</v>
      </c>
      <c r="Q1183" t="str">
        <f t="shared" si="146"/>
        <v>nov</v>
      </c>
      <c r="R1183" t="str">
        <f t="shared" si="147"/>
        <v>Maine</v>
      </c>
      <c r="S1183" t="str">
        <f t="shared" si="148"/>
        <v>2021-11</v>
      </c>
      <c r="T1183">
        <f>IF(AND(COUNTIF(Calculs!$Q$2:$Q$12,$O1183)&gt;0,COUNTIF(Calculs!$S$2:$S$12,$E1183)&gt;0,COUNTIF(Calculs!$U$2:$U$12,$H1183)&gt;0),1,0)</f>
        <v>1</v>
      </c>
      <c r="U1183">
        <f t="shared" si="149"/>
        <v>78750</v>
      </c>
      <c r="V1183">
        <f t="shared" si="150"/>
        <v>175</v>
      </c>
      <c r="W1183">
        <f t="shared" si="151"/>
        <v>23625</v>
      </c>
    </row>
    <row r="1184" spans="1:23" ht="15.75" customHeight="1" x14ac:dyDescent="0.3">
      <c r="A1184" s="2" t="s">
        <v>60</v>
      </c>
      <c r="B1184" s="2">
        <v>1185732</v>
      </c>
      <c r="C1184" s="3">
        <v>44515</v>
      </c>
      <c r="D1184" s="12" t="str" cm="1">
        <f t="array" ref="D1184">_xlfn.SWITCH(WEEKDAY(C1184,2), 1, "Lundi", 2, "Mardi", 3, "Mercredi", 4, "Jeudi", 5, "Vendredi", 6, "Samedi", 7, "Dimanche", "Erreur")</f>
        <v>Lundi</v>
      </c>
      <c r="E1184" s="2" t="s">
        <v>14</v>
      </c>
      <c r="F1184" s="2" t="s">
        <v>61</v>
      </c>
      <c r="G1184" s="2" t="s">
        <v>62</v>
      </c>
      <c r="H1184" s="4" t="s">
        <v>21</v>
      </c>
      <c r="I1184" s="5">
        <v>54.999999999999993</v>
      </c>
      <c r="J1184" s="6">
        <v>175</v>
      </c>
      <c r="K1184" s="7">
        <v>96249.999999999985</v>
      </c>
      <c r="L1184" s="7">
        <v>24062.499999999996</v>
      </c>
      <c r="M1184" s="8">
        <v>0.25</v>
      </c>
      <c r="N1184" s="2" t="s">
        <v>23</v>
      </c>
      <c r="O1184">
        <f t="shared" si="144"/>
        <v>2021</v>
      </c>
      <c r="P1184">
        <f t="shared" si="145"/>
        <v>11</v>
      </c>
      <c r="Q1184" t="str">
        <f t="shared" si="146"/>
        <v>nov</v>
      </c>
      <c r="R1184" t="str">
        <f t="shared" si="147"/>
        <v>Maine</v>
      </c>
      <c r="S1184" t="str">
        <f t="shared" si="148"/>
        <v>2021-11</v>
      </c>
      <c r="T1184">
        <f>IF(AND(COUNTIF(Calculs!$Q$2:$Q$12,$O1184)&gt;0,COUNTIF(Calculs!$S$2:$S$12,$E1184)&gt;0,COUNTIF(Calculs!$U$2:$U$12,$H1184)&gt;0),1,0)</f>
        <v>1</v>
      </c>
      <c r="U1184">
        <f t="shared" si="149"/>
        <v>96249.999999999985</v>
      </c>
      <c r="V1184">
        <f t="shared" si="150"/>
        <v>175</v>
      </c>
      <c r="W1184">
        <f t="shared" si="151"/>
        <v>24062.499999999996</v>
      </c>
    </row>
    <row r="1185" spans="1:23" ht="15.75" customHeight="1" x14ac:dyDescent="0.3">
      <c r="A1185" s="2" t="s">
        <v>60</v>
      </c>
      <c r="B1185" s="2">
        <v>1185732</v>
      </c>
      <c r="C1185" s="3">
        <v>44516</v>
      </c>
      <c r="D1185" s="12" t="str" cm="1">
        <f t="array" ref="D1185">_xlfn.SWITCH(WEEKDAY(C1185,2), 1, "Lundi", 2, "Mardi", 3, "Mercredi", 4, "Jeudi", 5, "Vendredi", 6, "Samedi", 7, "Dimanche", "Erreur")</f>
        <v>Mardi</v>
      </c>
      <c r="E1185" s="2" t="s">
        <v>14</v>
      </c>
      <c r="F1185" s="2" t="s">
        <v>61</v>
      </c>
      <c r="G1185" s="2" t="s">
        <v>62</v>
      </c>
      <c r="H1185" s="4" t="s">
        <v>22</v>
      </c>
      <c r="I1185" s="5">
        <v>60</v>
      </c>
      <c r="J1185" s="6">
        <v>325</v>
      </c>
      <c r="K1185" s="7">
        <v>195000</v>
      </c>
      <c r="L1185" s="7">
        <v>78000</v>
      </c>
      <c r="M1185" s="8">
        <v>0.4</v>
      </c>
      <c r="N1185" s="2" t="s">
        <v>23</v>
      </c>
      <c r="O1185">
        <f t="shared" si="144"/>
        <v>2021</v>
      </c>
      <c r="P1185">
        <f t="shared" si="145"/>
        <v>11</v>
      </c>
      <c r="Q1185" t="str">
        <f t="shared" si="146"/>
        <v>nov</v>
      </c>
      <c r="R1185" t="str">
        <f t="shared" si="147"/>
        <v>Maine</v>
      </c>
      <c r="S1185" t="str">
        <f t="shared" si="148"/>
        <v>2021-11</v>
      </c>
      <c r="T1185">
        <f>IF(AND(COUNTIF(Calculs!$Q$2:$Q$12,$O1185)&gt;0,COUNTIF(Calculs!$S$2:$S$12,$E1185)&gt;0,COUNTIF(Calculs!$U$2:$U$12,$H1185)&gt;0),1,0)</f>
        <v>1</v>
      </c>
      <c r="U1185">
        <f t="shared" si="149"/>
        <v>195000</v>
      </c>
      <c r="V1185">
        <f t="shared" si="150"/>
        <v>325</v>
      </c>
      <c r="W1185">
        <f t="shared" si="151"/>
        <v>78000</v>
      </c>
    </row>
    <row r="1186" spans="1:23" ht="15.75" customHeight="1" x14ac:dyDescent="0.3">
      <c r="A1186" s="2" t="s">
        <v>60</v>
      </c>
      <c r="B1186" s="2">
        <v>1185732</v>
      </c>
      <c r="C1186" s="3">
        <v>44517</v>
      </c>
      <c r="D1186" s="12" t="str" cm="1">
        <f t="array" ref="D1186">_xlfn.SWITCH(WEEKDAY(C1186,2), 1, "Lundi", 2, "Mardi", 3, "Mercredi", 4, "Jeudi", 5, "Vendredi", 6, "Samedi", 7, "Dimanche", "Erreur")</f>
        <v>Mercredi</v>
      </c>
      <c r="E1186" s="2" t="s">
        <v>14</v>
      </c>
      <c r="F1186" s="2" t="s">
        <v>61</v>
      </c>
      <c r="G1186" s="2" t="s">
        <v>62</v>
      </c>
      <c r="H1186" s="4" t="s">
        <v>16</v>
      </c>
      <c r="I1186" s="5">
        <v>54.999999999999993</v>
      </c>
      <c r="J1186" s="6">
        <v>550</v>
      </c>
      <c r="K1186" s="7">
        <v>302499.99999999994</v>
      </c>
      <c r="L1186" s="7">
        <v>105874.99999999997</v>
      </c>
      <c r="M1186" s="8">
        <v>0.35</v>
      </c>
      <c r="N1186" s="2" t="s">
        <v>23</v>
      </c>
      <c r="O1186">
        <f t="shared" si="144"/>
        <v>2021</v>
      </c>
      <c r="P1186">
        <f t="shared" si="145"/>
        <v>11</v>
      </c>
      <c r="Q1186" t="str">
        <f t="shared" si="146"/>
        <v>nov</v>
      </c>
      <c r="R1186" t="str">
        <f t="shared" si="147"/>
        <v>Maine</v>
      </c>
      <c r="S1186" t="str">
        <f t="shared" si="148"/>
        <v>2021-11</v>
      </c>
      <c r="T1186">
        <f>IF(AND(COUNTIF(Calculs!$Q$2:$Q$12,$O1186)&gt;0,COUNTIF(Calculs!$S$2:$S$12,$E1186)&gt;0,COUNTIF(Calculs!$U$2:$U$12,$H1186)&gt;0),1,0)</f>
        <v>1</v>
      </c>
      <c r="U1186">
        <f t="shared" si="149"/>
        <v>302499.99999999994</v>
      </c>
      <c r="V1186">
        <f t="shared" si="150"/>
        <v>550</v>
      </c>
      <c r="W1186">
        <f t="shared" si="151"/>
        <v>105874.99999999997</v>
      </c>
    </row>
    <row r="1187" spans="1:23" ht="15.75" customHeight="1" x14ac:dyDescent="0.3">
      <c r="A1187" s="2" t="s">
        <v>60</v>
      </c>
      <c r="B1187" s="2">
        <v>1185732</v>
      </c>
      <c r="C1187" s="3">
        <v>44518</v>
      </c>
      <c r="D1187" s="12" t="str" cm="1">
        <f t="array" ref="D1187">_xlfn.SWITCH(WEEKDAY(C1187,2), 1, "Lundi", 2, "Mardi", 3, "Mercredi", 4, "Jeudi", 5, "Vendredi", 6, "Samedi", 7, "Dimanche", "Erreur")</f>
        <v>Jeudi</v>
      </c>
      <c r="E1187" s="2" t="s">
        <v>14</v>
      </c>
      <c r="F1187" s="2" t="s">
        <v>61</v>
      </c>
      <c r="G1187" s="2" t="s">
        <v>62</v>
      </c>
      <c r="H1187" s="4" t="s">
        <v>18</v>
      </c>
      <c r="I1187" s="5">
        <v>50</v>
      </c>
      <c r="J1187" s="6">
        <v>300</v>
      </c>
      <c r="K1187" s="7">
        <v>150000</v>
      </c>
      <c r="L1187" s="7">
        <v>52500</v>
      </c>
      <c r="M1187" s="8">
        <v>0.35</v>
      </c>
      <c r="N1187" s="2" t="s">
        <v>23</v>
      </c>
      <c r="O1187">
        <f t="shared" si="144"/>
        <v>2021</v>
      </c>
      <c r="P1187">
        <f t="shared" si="145"/>
        <v>11</v>
      </c>
      <c r="Q1187" t="str">
        <f t="shared" si="146"/>
        <v>nov</v>
      </c>
      <c r="R1187" t="str">
        <f t="shared" si="147"/>
        <v>Maine</v>
      </c>
      <c r="S1187" t="str">
        <f t="shared" si="148"/>
        <v>2021-11</v>
      </c>
      <c r="T1187">
        <f>IF(AND(COUNTIF(Calculs!$Q$2:$Q$12,$O1187)&gt;0,COUNTIF(Calculs!$S$2:$S$12,$E1187)&gt;0,COUNTIF(Calculs!$U$2:$U$12,$H1187)&gt;0),1,0)</f>
        <v>1</v>
      </c>
      <c r="U1187">
        <f t="shared" si="149"/>
        <v>150000</v>
      </c>
      <c r="V1187">
        <f t="shared" si="150"/>
        <v>300</v>
      </c>
      <c r="W1187">
        <f t="shared" si="151"/>
        <v>52500</v>
      </c>
    </row>
    <row r="1188" spans="1:23" ht="15.75" customHeight="1" x14ac:dyDescent="0.3">
      <c r="A1188" s="2" t="s">
        <v>60</v>
      </c>
      <c r="B1188" s="2">
        <v>1185732</v>
      </c>
      <c r="C1188" s="3">
        <v>44519</v>
      </c>
      <c r="D1188" s="12" t="str" cm="1">
        <f t="array" ref="D1188">_xlfn.SWITCH(WEEKDAY(C1188,2), 1, "Lundi", 2, "Mardi", 3, "Mercredi", 4, "Jeudi", 5, "Vendredi", 6, "Samedi", 7, "Dimanche", "Erreur")</f>
        <v>Vendredi</v>
      </c>
      <c r="E1188" s="2" t="s">
        <v>14</v>
      </c>
      <c r="F1188" s="2" t="s">
        <v>61</v>
      </c>
      <c r="G1188" s="2" t="s">
        <v>62</v>
      </c>
      <c r="H1188" s="4" t="s">
        <v>19</v>
      </c>
      <c r="I1188" s="5">
        <v>45</v>
      </c>
      <c r="J1188" s="6">
        <v>225</v>
      </c>
      <c r="K1188" s="7">
        <v>101250</v>
      </c>
      <c r="L1188" s="7">
        <v>40500</v>
      </c>
      <c r="M1188" s="8">
        <v>0.39999999999999997</v>
      </c>
      <c r="N1188" s="2" t="s">
        <v>23</v>
      </c>
      <c r="O1188">
        <f t="shared" si="144"/>
        <v>2021</v>
      </c>
      <c r="P1188">
        <f t="shared" si="145"/>
        <v>11</v>
      </c>
      <c r="Q1188" t="str">
        <f t="shared" si="146"/>
        <v>nov</v>
      </c>
      <c r="R1188" t="str">
        <f t="shared" si="147"/>
        <v>Maine</v>
      </c>
      <c r="S1188" t="str">
        <f t="shared" si="148"/>
        <v>2021-11</v>
      </c>
      <c r="T1188">
        <f>IF(AND(COUNTIF(Calculs!$Q$2:$Q$12,$O1188)&gt;0,COUNTIF(Calculs!$S$2:$S$12,$E1188)&gt;0,COUNTIF(Calculs!$U$2:$U$12,$H1188)&gt;0),1,0)</f>
        <v>1</v>
      </c>
      <c r="U1188">
        <f t="shared" si="149"/>
        <v>101250</v>
      </c>
      <c r="V1188">
        <f t="shared" si="150"/>
        <v>225</v>
      </c>
      <c r="W1188">
        <f t="shared" si="151"/>
        <v>40500</v>
      </c>
    </row>
    <row r="1189" spans="1:23" ht="15.75" customHeight="1" x14ac:dyDescent="0.3">
      <c r="A1189" s="2" t="s">
        <v>60</v>
      </c>
      <c r="B1189" s="2">
        <v>1185732</v>
      </c>
      <c r="C1189" s="3">
        <v>44520</v>
      </c>
      <c r="D1189" s="12" t="str" cm="1">
        <f t="array" ref="D1189">_xlfn.SWITCH(WEEKDAY(C1189,2), 1, "Lundi", 2, "Mardi", 3, "Mercredi", 4, "Jeudi", 5, "Vendredi", 6, "Samedi", 7, "Dimanche", "Erreur")</f>
        <v>Samedi</v>
      </c>
      <c r="E1189" s="2" t="s">
        <v>14</v>
      </c>
      <c r="F1189" s="2" t="s">
        <v>61</v>
      </c>
      <c r="G1189" s="2" t="s">
        <v>62</v>
      </c>
      <c r="H1189" s="4" t="s">
        <v>20</v>
      </c>
      <c r="I1189" s="5">
        <v>45</v>
      </c>
      <c r="J1189" s="6">
        <v>175</v>
      </c>
      <c r="K1189" s="7">
        <v>78750</v>
      </c>
      <c r="L1189" s="7">
        <v>23625</v>
      </c>
      <c r="M1189" s="8">
        <v>0.3</v>
      </c>
      <c r="N1189" s="2" t="s">
        <v>23</v>
      </c>
      <c r="O1189">
        <f t="shared" si="144"/>
        <v>2021</v>
      </c>
      <c r="P1189">
        <f t="shared" si="145"/>
        <v>11</v>
      </c>
      <c r="Q1189" t="str">
        <f t="shared" si="146"/>
        <v>nov</v>
      </c>
      <c r="R1189" t="str">
        <f t="shared" si="147"/>
        <v>Maine</v>
      </c>
      <c r="S1189" t="str">
        <f t="shared" si="148"/>
        <v>2021-11</v>
      </c>
      <c r="T1189">
        <f>IF(AND(COUNTIF(Calculs!$Q$2:$Q$12,$O1189)&gt;0,COUNTIF(Calculs!$S$2:$S$12,$E1189)&gt;0,COUNTIF(Calculs!$U$2:$U$12,$H1189)&gt;0),1,0)</f>
        <v>1</v>
      </c>
      <c r="U1189">
        <f t="shared" si="149"/>
        <v>78750</v>
      </c>
      <c r="V1189">
        <f t="shared" si="150"/>
        <v>175</v>
      </c>
      <c r="W1189">
        <f t="shared" si="151"/>
        <v>23625</v>
      </c>
    </row>
    <row r="1190" spans="1:23" ht="15.75" customHeight="1" x14ac:dyDescent="0.3">
      <c r="A1190" s="2" t="s">
        <v>60</v>
      </c>
      <c r="B1190" s="2">
        <v>1185732</v>
      </c>
      <c r="C1190" s="3">
        <v>44521</v>
      </c>
      <c r="D1190" s="12" t="str" cm="1">
        <f t="array" ref="D1190">_xlfn.SWITCH(WEEKDAY(C1190,2), 1, "Lundi", 2, "Mardi", 3, "Mercredi", 4, "Jeudi", 5, "Vendredi", 6, "Samedi", 7, "Dimanche", "Erreur")</f>
        <v>Dimanche</v>
      </c>
      <c r="E1190" s="2" t="s">
        <v>14</v>
      </c>
      <c r="F1190" s="2" t="s">
        <v>61</v>
      </c>
      <c r="G1190" s="2" t="s">
        <v>62</v>
      </c>
      <c r="H1190" s="4" t="s">
        <v>21</v>
      </c>
      <c r="I1190" s="5">
        <v>54.999999999999993</v>
      </c>
      <c r="J1190" s="6">
        <v>200</v>
      </c>
      <c r="K1190" s="7">
        <v>109999.99999999999</v>
      </c>
      <c r="L1190" s="7">
        <v>27499.999999999996</v>
      </c>
      <c r="M1190" s="8">
        <v>0.25</v>
      </c>
      <c r="N1190" s="2" t="s">
        <v>23</v>
      </c>
      <c r="O1190">
        <f t="shared" si="144"/>
        <v>2021</v>
      </c>
      <c r="P1190">
        <f t="shared" si="145"/>
        <v>11</v>
      </c>
      <c r="Q1190" t="str">
        <f t="shared" si="146"/>
        <v>nov</v>
      </c>
      <c r="R1190" t="str">
        <f t="shared" si="147"/>
        <v>Maine</v>
      </c>
      <c r="S1190" t="str">
        <f t="shared" si="148"/>
        <v>2021-11</v>
      </c>
      <c r="T1190">
        <f>IF(AND(COUNTIF(Calculs!$Q$2:$Q$12,$O1190)&gt;0,COUNTIF(Calculs!$S$2:$S$12,$E1190)&gt;0,COUNTIF(Calculs!$U$2:$U$12,$H1190)&gt;0),1,0)</f>
        <v>1</v>
      </c>
      <c r="U1190">
        <f t="shared" si="149"/>
        <v>109999.99999999999</v>
      </c>
      <c r="V1190">
        <f t="shared" si="150"/>
        <v>200</v>
      </c>
      <c r="W1190">
        <f t="shared" si="151"/>
        <v>27499.999999999996</v>
      </c>
    </row>
    <row r="1191" spans="1:23" ht="15.75" customHeight="1" x14ac:dyDescent="0.3">
      <c r="A1191" s="2" t="s">
        <v>60</v>
      </c>
      <c r="B1191" s="2">
        <v>1185732</v>
      </c>
      <c r="C1191" s="3">
        <v>44550</v>
      </c>
      <c r="D1191" s="12" t="str" cm="1">
        <f t="array" ref="D1191">_xlfn.SWITCH(WEEKDAY(C1191,2), 1, "Lundi", 2, "Mardi", 3, "Mercredi", 4, "Jeudi", 5, "Vendredi", 6, "Samedi", 7, "Dimanche", "Erreur")</f>
        <v>Lundi</v>
      </c>
      <c r="E1191" s="2" t="s">
        <v>14</v>
      </c>
      <c r="F1191" s="2" t="s">
        <v>61</v>
      </c>
      <c r="G1191" s="2" t="s">
        <v>62</v>
      </c>
      <c r="H1191" s="4" t="s">
        <v>22</v>
      </c>
      <c r="I1191" s="5">
        <v>60</v>
      </c>
      <c r="J1191" s="6">
        <v>375</v>
      </c>
      <c r="K1191" s="7">
        <v>225000</v>
      </c>
      <c r="L1191" s="7">
        <v>90000</v>
      </c>
      <c r="M1191" s="8">
        <v>0.4</v>
      </c>
      <c r="N1191" s="2" t="s">
        <v>23</v>
      </c>
      <c r="O1191">
        <f t="shared" si="144"/>
        <v>2021</v>
      </c>
      <c r="P1191">
        <f t="shared" si="145"/>
        <v>12</v>
      </c>
      <c r="Q1191" t="str">
        <f t="shared" si="146"/>
        <v>déc</v>
      </c>
      <c r="R1191" t="str">
        <f t="shared" si="147"/>
        <v>Maine</v>
      </c>
      <c r="S1191" t="str">
        <f t="shared" si="148"/>
        <v>2021-12</v>
      </c>
      <c r="T1191">
        <f>IF(AND(COUNTIF(Calculs!$Q$2:$Q$12,$O1191)&gt;0,COUNTIF(Calculs!$S$2:$S$12,$E1191)&gt;0,COUNTIF(Calculs!$U$2:$U$12,$H1191)&gt;0),1,0)</f>
        <v>1</v>
      </c>
      <c r="U1191">
        <f t="shared" si="149"/>
        <v>225000</v>
      </c>
      <c r="V1191">
        <f t="shared" si="150"/>
        <v>375</v>
      </c>
      <c r="W1191">
        <f t="shared" si="151"/>
        <v>90000</v>
      </c>
    </row>
    <row r="1192" spans="1:23" ht="15.75" customHeight="1" x14ac:dyDescent="0.3">
      <c r="A1192" s="2" t="s">
        <v>60</v>
      </c>
      <c r="B1192" s="2">
        <v>1185732</v>
      </c>
      <c r="C1192" s="3">
        <v>44551</v>
      </c>
      <c r="D1192" s="12" t="str" cm="1">
        <f t="array" ref="D1192">_xlfn.SWITCH(WEEKDAY(C1192,2), 1, "Lundi", 2, "Mardi", 3, "Mercredi", 4, "Jeudi", 5, "Vendredi", 6, "Samedi", 7, "Dimanche", "Erreur")</f>
        <v>Mardi</v>
      </c>
      <c r="E1192" s="2" t="s">
        <v>14</v>
      </c>
      <c r="F1192" s="2" t="s">
        <v>61</v>
      </c>
      <c r="G1192" s="2" t="s">
        <v>62</v>
      </c>
      <c r="H1192" s="4" t="s">
        <v>16</v>
      </c>
      <c r="I1192" s="5">
        <v>54.999999999999993</v>
      </c>
      <c r="J1192" s="6">
        <v>525</v>
      </c>
      <c r="K1192" s="7">
        <v>288749.99999999994</v>
      </c>
      <c r="L1192" s="7">
        <v>101062.49999999997</v>
      </c>
      <c r="M1192" s="8">
        <v>0.35</v>
      </c>
      <c r="N1192" s="2" t="s">
        <v>23</v>
      </c>
      <c r="O1192">
        <f t="shared" si="144"/>
        <v>2021</v>
      </c>
      <c r="P1192">
        <f t="shared" si="145"/>
        <v>12</v>
      </c>
      <c r="Q1192" t="str">
        <f t="shared" si="146"/>
        <v>déc</v>
      </c>
      <c r="R1192" t="str">
        <f t="shared" si="147"/>
        <v>Maine</v>
      </c>
      <c r="S1192" t="str">
        <f t="shared" si="148"/>
        <v>2021-12</v>
      </c>
      <c r="T1192">
        <f>IF(AND(COUNTIF(Calculs!$Q$2:$Q$12,$O1192)&gt;0,COUNTIF(Calculs!$S$2:$S$12,$E1192)&gt;0,COUNTIF(Calculs!$U$2:$U$12,$H1192)&gt;0),1,0)</f>
        <v>1</v>
      </c>
      <c r="U1192">
        <f t="shared" si="149"/>
        <v>288749.99999999994</v>
      </c>
      <c r="V1192">
        <f t="shared" si="150"/>
        <v>525</v>
      </c>
      <c r="W1192">
        <f t="shared" si="151"/>
        <v>101062.49999999997</v>
      </c>
    </row>
    <row r="1193" spans="1:23" ht="15.75" customHeight="1" x14ac:dyDescent="0.3">
      <c r="A1193" s="2" t="s">
        <v>60</v>
      </c>
      <c r="B1193" s="2">
        <v>1185732</v>
      </c>
      <c r="C1193" s="3">
        <v>44552</v>
      </c>
      <c r="D1193" s="12" t="str" cm="1">
        <f t="array" ref="D1193">_xlfn.SWITCH(WEEKDAY(C1193,2), 1, "Lundi", 2, "Mardi", 3, "Mercredi", 4, "Jeudi", 5, "Vendredi", 6, "Samedi", 7, "Dimanche", "Erreur")</f>
        <v>Mercredi</v>
      </c>
      <c r="E1193" s="2" t="s">
        <v>14</v>
      </c>
      <c r="F1193" s="2" t="s">
        <v>61</v>
      </c>
      <c r="G1193" s="2" t="s">
        <v>62</v>
      </c>
      <c r="H1193" s="4" t="s">
        <v>18</v>
      </c>
      <c r="I1193" s="5">
        <v>50</v>
      </c>
      <c r="J1193" s="6">
        <v>300</v>
      </c>
      <c r="K1193" s="7">
        <v>150000</v>
      </c>
      <c r="L1193" s="7">
        <v>52500</v>
      </c>
      <c r="M1193" s="8">
        <v>0.35</v>
      </c>
      <c r="N1193" s="2" t="s">
        <v>23</v>
      </c>
      <c r="O1193">
        <f t="shared" si="144"/>
        <v>2021</v>
      </c>
      <c r="P1193">
        <f t="shared" si="145"/>
        <v>12</v>
      </c>
      <c r="Q1193" t="str">
        <f t="shared" si="146"/>
        <v>déc</v>
      </c>
      <c r="R1193" t="str">
        <f t="shared" si="147"/>
        <v>Maine</v>
      </c>
      <c r="S1193" t="str">
        <f t="shared" si="148"/>
        <v>2021-12</v>
      </c>
      <c r="T1193">
        <f>IF(AND(COUNTIF(Calculs!$Q$2:$Q$12,$O1193)&gt;0,COUNTIF(Calculs!$S$2:$S$12,$E1193)&gt;0,COUNTIF(Calculs!$U$2:$U$12,$H1193)&gt;0),1,0)</f>
        <v>1</v>
      </c>
      <c r="U1193">
        <f t="shared" si="149"/>
        <v>150000</v>
      </c>
      <c r="V1193">
        <f t="shared" si="150"/>
        <v>300</v>
      </c>
      <c r="W1193">
        <f t="shared" si="151"/>
        <v>52500</v>
      </c>
    </row>
    <row r="1194" spans="1:23" ht="15.75" customHeight="1" x14ac:dyDescent="0.3">
      <c r="A1194" s="2" t="s">
        <v>60</v>
      </c>
      <c r="B1194" s="2">
        <v>1185732</v>
      </c>
      <c r="C1194" s="3">
        <v>44553</v>
      </c>
      <c r="D1194" s="12" t="str" cm="1">
        <f t="array" ref="D1194">_xlfn.SWITCH(WEEKDAY(C1194,2), 1, "Lundi", 2, "Mardi", 3, "Mercredi", 4, "Jeudi", 5, "Vendredi", 6, "Samedi", 7, "Dimanche", "Erreur")</f>
        <v>Jeudi</v>
      </c>
      <c r="E1194" s="2" t="s">
        <v>14</v>
      </c>
      <c r="F1194" s="2" t="s">
        <v>61</v>
      </c>
      <c r="G1194" s="2" t="s">
        <v>62</v>
      </c>
      <c r="H1194" s="4" t="s">
        <v>19</v>
      </c>
      <c r="I1194" s="5">
        <v>45</v>
      </c>
      <c r="J1194" s="6">
        <v>225</v>
      </c>
      <c r="K1194" s="7">
        <v>101250</v>
      </c>
      <c r="L1194" s="7">
        <v>40500</v>
      </c>
      <c r="M1194" s="8">
        <v>0.39999999999999997</v>
      </c>
      <c r="N1194" s="2" t="s">
        <v>23</v>
      </c>
      <c r="O1194">
        <f t="shared" si="144"/>
        <v>2021</v>
      </c>
      <c r="P1194">
        <f t="shared" si="145"/>
        <v>12</v>
      </c>
      <c r="Q1194" t="str">
        <f t="shared" si="146"/>
        <v>déc</v>
      </c>
      <c r="R1194" t="str">
        <f t="shared" si="147"/>
        <v>Maine</v>
      </c>
      <c r="S1194" t="str">
        <f t="shared" si="148"/>
        <v>2021-12</v>
      </c>
      <c r="T1194">
        <f>IF(AND(COUNTIF(Calculs!$Q$2:$Q$12,$O1194)&gt;0,COUNTIF(Calculs!$S$2:$S$12,$E1194)&gt;0,COUNTIF(Calculs!$U$2:$U$12,$H1194)&gt;0),1,0)</f>
        <v>1</v>
      </c>
      <c r="U1194">
        <f t="shared" si="149"/>
        <v>101250</v>
      </c>
      <c r="V1194">
        <f t="shared" si="150"/>
        <v>225</v>
      </c>
      <c r="W1194">
        <f t="shared" si="151"/>
        <v>40500</v>
      </c>
    </row>
    <row r="1195" spans="1:23" ht="15.75" customHeight="1" x14ac:dyDescent="0.3">
      <c r="A1195" s="2" t="s">
        <v>60</v>
      </c>
      <c r="B1195" s="2">
        <v>1185732</v>
      </c>
      <c r="C1195" s="3">
        <v>44554</v>
      </c>
      <c r="D1195" s="12" t="str" cm="1">
        <f t="array" ref="D1195">_xlfn.SWITCH(WEEKDAY(C1195,2), 1, "Lundi", 2, "Mardi", 3, "Mercredi", 4, "Jeudi", 5, "Vendredi", 6, "Samedi", 7, "Dimanche", "Erreur")</f>
        <v>Vendredi</v>
      </c>
      <c r="E1195" s="2" t="s">
        <v>14</v>
      </c>
      <c r="F1195" s="2" t="s">
        <v>61</v>
      </c>
      <c r="G1195" s="2" t="s">
        <v>62</v>
      </c>
      <c r="H1195" s="4" t="s">
        <v>20</v>
      </c>
      <c r="I1195" s="5">
        <v>45</v>
      </c>
      <c r="J1195" s="6">
        <v>175</v>
      </c>
      <c r="K1195" s="7">
        <v>78750</v>
      </c>
      <c r="L1195" s="7">
        <v>23625</v>
      </c>
      <c r="M1195" s="8">
        <v>0.3</v>
      </c>
      <c r="N1195" s="2" t="s">
        <v>23</v>
      </c>
      <c r="O1195">
        <f t="shared" si="144"/>
        <v>2021</v>
      </c>
      <c r="P1195">
        <f t="shared" si="145"/>
        <v>12</v>
      </c>
      <c r="Q1195" t="str">
        <f t="shared" si="146"/>
        <v>déc</v>
      </c>
      <c r="R1195" t="str">
        <f t="shared" si="147"/>
        <v>Maine</v>
      </c>
      <c r="S1195" t="str">
        <f t="shared" si="148"/>
        <v>2021-12</v>
      </c>
      <c r="T1195">
        <f>IF(AND(COUNTIF(Calculs!$Q$2:$Q$12,$O1195)&gt;0,COUNTIF(Calculs!$S$2:$S$12,$E1195)&gt;0,COUNTIF(Calculs!$U$2:$U$12,$H1195)&gt;0),1,0)</f>
        <v>1</v>
      </c>
      <c r="U1195">
        <f t="shared" si="149"/>
        <v>78750</v>
      </c>
      <c r="V1195">
        <f t="shared" si="150"/>
        <v>175</v>
      </c>
      <c r="W1195">
        <f t="shared" si="151"/>
        <v>23625</v>
      </c>
    </row>
    <row r="1196" spans="1:23" ht="15.75" customHeight="1" x14ac:dyDescent="0.3">
      <c r="A1196" s="2" t="s">
        <v>60</v>
      </c>
      <c r="B1196" s="2">
        <v>1185732</v>
      </c>
      <c r="C1196" s="3">
        <v>44555</v>
      </c>
      <c r="D1196" s="12" t="str" cm="1">
        <f t="array" ref="D1196">_xlfn.SWITCH(WEEKDAY(C1196,2), 1, "Lundi", 2, "Mardi", 3, "Mercredi", 4, "Jeudi", 5, "Vendredi", 6, "Samedi", 7, "Dimanche", "Erreur")</f>
        <v>Samedi</v>
      </c>
      <c r="E1196" s="2" t="s">
        <v>14</v>
      </c>
      <c r="F1196" s="2" t="s">
        <v>61</v>
      </c>
      <c r="G1196" s="2" t="s">
        <v>62</v>
      </c>
      <c r="H1196" s="4" t="s">
        <v>21</v>
      </c>
      <c r="I1196" s="5">
        <v>54.999999999999993</v>
      </c>
      <c r="J1196" s="6">
        <v>150</v>
      </c>
      <c r="K1196" s="7">
        <v>82499.999999999985</v>
      </c>
      <c r="L1196" s="7">
        <v>20624.999999999996</v>
      </c>
      <c r="M1196" s="8">
        <v>0.25</v>
      </c>
      <c r="N1196" s="2" t="s">
        <v>23</v>
      </c>
      <c r="O1196">
        <f t="shared" si="144"/>
        <v>2021</v>
      </c>
      <c r="P1196">
        <f t="shared" si="145"/>
        <v>12</v>
      </c>
      <c r="Q1196" t="str">
        <f t="shared" si="146"/>
        <v>déc</v>
      </c>
      <c r="R1196" t="str">
        <f t="shared" si="147"/>
        <v>Maine</v>
      </c>
      <c r="S1196" t="str">
        <f t="shared" si="148"/>
        <v>2021-12</v>
      </c>
      <c r="T1196">
        <f>IF(AND(COUNTIF(Calculs!$Q$2:$Q$12,$O1196)&gt;0,COUNTIF(Calculs!$S$2:$S$12,$E1196)&gt;0,COUNTIF(Calculs!$U$2:$U$12,$H1196)&gt;0),1,0)</f>
        <v>1</v>
      </c>
      <c r="U1196">
        <f t="shared" si="149"/>
        <v>82499.999999999985</v>
      </c>
      <c r="V1196">
        <f t="shared" si="150"/>
        <v>150</v>
      </c>
      <c r="W1196">
        <f t="shared" si="151"/>
        <v>20624.999999999996</v>
      </c>
    </row>
    <row r="1197" spans="1:23" ht="15.75" customHeight="1" x14ac:dyDescent="0.3">
      <c r="A1197" s="2" t="s">
        <v>60</v>
      </c>
      <c r="B1197" s="2">
        <v>1185732</v>
      </c>
      <c r="C1197" s="3">
        <v>44556</v>
      </c>
      <c r="D1197" s="12" t="str" cm="1">
        <f t="array" ref="D1197">_xlfn.SWITCH(WEEKDAY(C1197,2), 1, "Lundi", 2, "Mardi", 3, "Mercredi", 4, "Jeudi", 5, "Vendredi", 6, "Samedi", 7, "Dimanche", "Erreur")</f>
        <v>Dimanche</v>
      </c>
      <c r="E1197" s="2" t="s">
        <v>14</v>
      </c>
      <c r="F1197" s="2" t="s">
        <v>61</v>
      </c>
      <c r="G1197" s="2" t="s">
        <v>62</v>
      </c>
      <c r="H1197" s="4" t="s">
        <v>22</v>
      </c>
      <c r="I1197" s="5">
        <v>60</v>
      </c>
      <c r="J1197" s="6">
        <v>325</v>
      </c>
      <c r="K1197" s="7">
        <v>195000</v>
      </c>
      <c r="L1197" s="7">
        <v>78000</v>
      </c>
      <c r="M1197" s="8">
        <v>0.4</v>
      </c>
      <c r="N1197" s="2" t="s">
        <v>23</v>
      </c>
      <c r="O1197">
        <f t="shared" si="144"/>
        <v>2021</v>
      </c>
      <c r="P1197">
        <f t="shared" si="145"/>
        <v>12</v>
      </c>
      <c r="Q1197" t="str">
        <f t="shared" si="146"/>
        <v>déc</v>
      </c>
      <c r="R1197" t="str">
        <f t="shared" si="147"/>
        <v>Maine</v>
      </c>
      <c r="S1197" t="str">
        <f t="shared" si="148"/>
        <v>2021-12</v>
      </c>
      <c r="T1197">
        <f>IF(AND(COUNTIF(Calculs!$Q$2:$Q$12,$O1197)&gt;0,COUNTIF(Calculs!$S$2:$S$12,$E1197)&gt;0,COUNTIF(Calculs!$U$2:$U$12,$H1197)&gt;0),1,0)</f>
        <v>1</v>
      </c>
      <c r="U1197">
        <f t="shared" si="149"/>
        <v>195000</v>
      </c>
      <c r="V1197">
        <f t="shared" si="150"/>
        <v>325</v>
      </c>
      <c r="W1197">
        <f t="shared" si="151"/>
        <v>78000</v>
      </c>
    </row>
    <row r="1198" spans="1:23" ht="15.75" customHeight="1" x14ac:dyDescent="0.3">
      <c r="A1198" s="2" t="s">
        <v>60</v>
      </c>
      <c r="B1198" s="2">
        <v>1185732</v>
      </c>
      <c r="C1198" s="3">
        <v>44557</v>
      </c>
      <c r="D1198" s="12" t="str" cm="1">
        <f t="array" ref="D1198">_xlfn.SWITCH(WEEKDAY(C1198,2), 1, "Lundi", 2, "Mardi", 3, "Mercredi", 4, "Jeudi", 5, "Vendredi", 6, "Samedi", 7, "Dimanche", "Erreur")</f>
        <v>Lundi</v>
      </c>
      <c r="E1198" s="2" t="s">
        <v>14</v>
      </c>
      <c r="F1198" s="2" t="s">
        <v>61</v>
      </c>
      <c r="G1198" s="2" t="s">
        <v>62</v>
      </c>
      <c r="H1198" s="4" t="s">
        <v>16</v>
      </c>
      <c r="I1198" s="5">
        <v>54.999999999999993</v>
      </c>
      <c r="J1198" s="6">
        <v>450</v>
      </c>
      <c r="K1198" s="7">
        <v>247499.99999999997</v>
      </c>
      <c r="L1198" s="7">
        <v>86624.999999999985</v>
      </c>
      <c r="M1198" s="8">
        <v>0.35</v>
      </c>
      <c r="N1198" s="2" t="s">
        <v>23</v>
      </c>
      <c r="O1198">
        <f t="shared" si="144"/>
        <v>2021</v>
      </c>
      <c r="P1198">
        <f t="shared" si="145"/>
        <v>12</v>
      </c>
      <c r="Q1198" t="str">
        <f t="shared" si="146"/>
        <v>déc</v>
      </c>
      <c r="R1198" t="str">
        <f t="shared" si="147"/>
        <v>Maine</v>
      </c>
      <c r="S1198" t="str">
        <f t="shared" si="148"/>
        <v>2021-12</v>
      </c>
      <c r="T1198">
        <f>IF(AND(COUNTIF(Calculs!$Q$2:$Q$12,$O1198)&gt;0,COUNTIF(Calculs!$S$2:$S$12,$E1198)&gt;0,COUNTIF(Calculs!$U$2:$U$12,$H1198)&gt;0),1,0)</f>
        <v>1</v>
      </c>
      <c r="U1198">
        <f t="shared" si="149"/>
        <v>247499.99999999997</v>
      </c>
      <c r="V1198">
        <f t="shared" si="150"/>
        <v>450</v>
      </c>
      <c r="W1198">
        <f t="shared" si="151"/>
        <v>86624.999999999985</v>
      </c>
    </row>
    <row r="1199" spans="1:23" ht="15.75" customHeight="1" x14ac:dyDescent="0.3">
      <c r="A1199" s="2" t="s">
        <v>60</v>
      </c>
      <c r="B1199" s="2">
        <v>1185732</v>
      </c>
      <c r="C1199" s="3">
        <v>44558</v>
      </c>
      <c r="D1199" s="12" t="str" cm="1">
        <f t="array" ref="D1199">_xlfn.SWITCH(WEEKDAY(C1199,2), 1, "Lundi", 2, "Mardi", 3, "Mercredi", 4, "Jeudi", 5, "Vendredi", 6, "Samedi", 7, "Dimanche", "Erreur")</f>
        <v>Mardi</v>
      </c>
      <c r="E1199" s="2" t="s">
        <v>14</v>
      </c>
      <c r="F1199" s="2" t="s">
        <v>61</v>
      </c>
      <c r="G1199" s="2" t="s">
        <v>62</v>
      </c>
      <c r="H1199" s="4" t="s">
        <v>18</v>
      </c>
      <c r="I1199" s="5">
        <v>50</v>
      </c>
      <c r="J1199" s="6">
        <v>250</v>
      </c>
      <c r="K1199" s="7">
        <v>125000</v>
      </c>
      <c r="L1199" s="7">
        <v>43750</v>
      </c>
      <c r="M1199" s="8">
        <v>0.35</v>
      </c>
      <c r="N1199" s="2" t="s">
        <v>23</v>
      </c>
      <c r="O1199">
        <f t="shared" si="144"/>
        <v>2021</v>
      </c>
      <c r="P1199">
        <f t="shared" si="145"/>
        <v>12</v>
      </c>
      <c r="Q1199" t="str">
        <f t="shared" si="146"/>
        <v>déc</v>
      </c>
      <c r="R1199" t="str">
        <f t="shared" si="147"/>
        <v>Maine</v>
      </c>
      <c r="S1199" t="str">
        <f t="shared" si="148"/>
        <v>2021-12</v>
      </c>
      <c r="T1199">
        <f>IF(AND(COUNTIF(Calculs!$Q$2:$Q$12,$O1199)&gt;0,COUNTIF(Calculs!$S$2:$S$12,$E1199)&gt;0,COUNTIF(Calculs!$U$2:$U$12,$H1199)&gt;0),1,0)</f>
        <v>1</v>
      </c>
      <c r="U1199">
        <f t="shared" si="149"/>
        <v>125000</v>
      </c>
      <c r="V1199">
        <f t="shared" si="150"/>
        <v>250</v>
      </c>
      <c r="W1199">
        <f t="shared" si="151"/>
        <v>43750</v>
      </c>
    </row>
    <row r="1200" spans="1:23" ht="15.75" customHeight="1" x14ac:dyDescent="0.3">
      <c r="A1200" s="2" t="s">
        <v>60</v>
      </c>
      <c r="B1200" s="2">
        <v>1185732</v>
      </c>
      <c r="C1200" s="3">
        <v>44559</v>
      </c>
      <c r="D1200" s="12" t="str" cm="1">
        <f t="array" ref="D1200">_xlfn.SWITCH(WEEKDAY(C1200,2), 1, "Lundi", 2, "Mardi", 3, "Mercredi", 4, "Jeudi", 5, "Vendredi", 6, "Samedi", 7, "Dimanche", "Erreur")</f>
        <v>Mercredi</v>
      </c>
      <c r="E1200" s="2" t="s">
        <v>14</v>
      </c>
      <c r="F1200" s="2" t="s">
        <v>61</v>
      </c>
      <c r="G1200" s="2" t="s">
        <v>62</v>
      </c>
      <c r="H1200" s="4" t="s">
        <v>19</v>
      </c>
      <c r="I1200" s="5">
        <v>45</v>
      </c>
      <c r="J1200" s="6">
        <v>150</v>
      </c>
      <c r="K1200" s="7">
        <v>67500</v>
      </c>
      <c r="L1200" s="7">
        <v>26999.999999999996</v>
      </c>
      <c r="M1200" s="8">
        <v>0.39999999999999997</v>
      </c>
      <c r="N1200" s="2" t="s">
        <v>23</v>
      </c>
      <c r="O1200">
        <f t="shared" si="144"/>
        <v>2021</v>
      </c>
      <c r="P1200">
        <f t="shared" si="145"/>
        <v>12</v>
      </c>
      <c r="Q1200" t="str">
        <f t="shared" si="146"/>
        <v>déc</v>
      </c>
      <c r="R1200" t="str">
        <f t="shared" si="147"/>
        <v>Maine</v>
      </c>
      <c r="S1200" t="str">
        <f t="shared" si="148"/>
        <v>2021-12</v>
      </c>
      <c r="T1200">
        <f>IF(AND(COUNTIF(Calculs!$Q$2:$Q$12,$O1200)&gt;0,COUNTIF(Calculs!$S$2:$S$12,$E1200)&gt;0,COUNTIF(Calculs!$U$2:$U$12,$H1200)&gt;0),1,0)</f>
        <v>1</v>
      </c>
      <c r="U1200">
        <f t="shared" si="149"/>
        <v>67500</v>
      </c>
      <c r="V1200">
        <f t="shared" si="150"/>
        <v>150</v>
      </c>
      <c r="W1200">
        <f t="shared" si="151"/>
        <v>26999.999999999996</v>
      </c>
    </row>
    <row r="1201" spans="1:23" ht="15.75" customHeight="1" x14ac:dyDescent="0.3">
      <c r="A1201" s="2" t="s">
        <v>60</v>
      </c>
      <c r="B1201" s="2">
        <v>1185732</v>
      </c>
      <c r="C1201" s="3">
        <v>44560</v>
      </c>
      <c r="D1201" s="12" t="str" cm="1">
        <f t="array" ref="D1201">_xlfn.SWITCH(WEEKDAY(C1201,2), 1, "Lundi", 2, "Mardi", 3, "Mercredi", 4, "Jeudi", 5, "Vendredi", 6, "Samedi", 7, "Dimanche", "Erreur")</f>
        <v>Jeudi</v>
      </c>
      <c r="E1201" s="2" t="s">
        <v>14</v>
      </c>
      <c r="F1201" s="2" t="s">
        <v>61</v>
      </c>
      <c r="G1201" s="2" t="s">
        <v>62</v>
      </c>
      <c r="H1201" s="4" t="s">
        <v>20</v>
      </c>
      <c r="I1201" s="5">
        <v>45</v>
      </c>
      <c r="J1201" s="6">
        <v>125</v>
      </c>
      <c r="K1201" s="7">
        <v>56250</v>
      </c>
      <c r="L1201" s="7">
        <v>16875</v>
      </c>
      <c r="M1201" s="8">
        <v>0.3</v>
      </c>
      <c r="N1201" s="2" t="s">
        <v>23</v>
      </c>
      <c r="O1201">
        <f t="shared" si="144"/>
        <v>2021</v>
      </c>
      <c r="P1201">
        <f t="shared" si="145"/>
        <v>12</v>
      </c>
      <c r="Q1201" t="str">
        <f t="shared" si="146"/>
        <v>déc</v>
      </c>
      <c r="R1201" t="str">
        <f t="shared" si="147"/>
        <v>Maine</v>
      </c>
      <c r="S1201" t="str">
        <f t="shared" si="148"/>
        <v>2021-12</v>
      </c>
      <c r="T1201">
        <f>IF(AND(COUNTIF(Calculs!$Q$2:$Q$12,$O1201)&gt;0,COUNTIF(Calculs!$S$2:$S$12,$E1201)&gt;0,COUNTIF(Calculs!$U$2:$U$12,$H1201)&gt;0),1,0)</f>
        <v>1</v>
      </c>
      <c r="U1201">
        <f t="shared" si="149"/>
        <v>56250</v>
      </c>
      <c r="V1201">
        <f t="shared" si="150"/>
        <v>125</v>
      </c>
      <c r="W1201">
        <f t="shared" si="151"/>
        <v>16875</v>
      </c>
    </row>
    <row r="1202" spans="1:23" ht="15.75" customHeight="1" x14ac:dyDescent="0.3">
      <c r="A1202" s="2" t="s">
        <v>60</v>
      </c>
      <c r="B1202" s="2">
        <v>1185732</v>
      </c>
      <c r="C1202" s="3">
        <v>44561</v>
      </c>
      <c r="D1202" s="12" t="str" cm="1">
        <f t="array" ref="D1202">_xlfn.SWITCH(WEEKDAY(C1202,2), 1, "Lundi", 2, "Mardi", 3, "Mercredi", 4, "Jeudi", 5, "Vendredi", 6, "Samedi", 7, "Dimanche", "Erreur")</f>
        <v>Vendredi</v>
      </c>
      <c r="E1202" s="2" t="s">
        <v>14</v>
      </c>
      <c r="F1202" s="2" t="s">
        <v>61</v>
      </c>
      <c r="G1202" s="2" t="s">
        <v>62</v>
      </c>
      <c r="H1202" s="4" t="s">
        <v>21</v>
      </c>
      <c r="I1202" s="5">
        <v>54.999999999999993</v>
      </c>
      <c r="J1202" s="6">
        <v>125</v>
      </c>
      <c r="K1202" s="7">
        <v>68749.999999999985</v>
      </c>
      <c r="L1202" s="7">
        <v>17187.499999999996</v>
      </c>
      <c r="M1202" s="8">
        <v>0.25</v>
      </c>
      <c r="N1202" s="2" t="s">
        <v>23</v>
      </c>
      <c r="O1202">
        <f t="shared" si="144"/>
        <v>2021</v>
      </c>
      <c r="P1202">
        <f t="shared" si="145"/>
        <v>12</v>
      </c>
      <c r="Q1202" t="str">
        <f t="shared" si="146"/>
        <v>déc</v>
      </c>
      <c r="R1202" t="str">
        <f t="shared" si="147"/>
        <v>Maine</v>
      </c>
      <c r="S1202" t="str">
        <f t="shared" si="148"/>
        <v>2021-12</v>
      </c>
      <c r="T1202">
        <f>IF(AND(COUNTIF(Calculs!$Q$2:$Q$12,$O1202)&gt;0,COUNTIF(Calculs!$S$2:$S$12,$E1202)&gt;0,COUNTIF(Calculs!$U$2:$U$12,$H1202)&gt;0),1,0)</f>
        <v>1</v>
      </c>
      <c r="U1202">
        <f t="shared" si="149"/>
        <v>68749.999999999985</v>
      </c>
      <c r="V1202">
        <f t="shared" si="150"/>
        <v>125</v>
      </c>
      <c r="W1202">
        <f t="shared" si="151"/>
        <v>17187.499999999996</v>
      </c>
    </row>
    <row r="1203" spans="1:23" ht="15.75" customHeight="1" x14ac:dyDescent="0.3">
      <c r="A1203" s="2" t="s">
        <v>60</v>
      </c>
      <c r="B1203" s="2">
        <v>1185732</v>
      </c>
      <c r="C1203" s="3">
        <v>44456</v>
      </c>
      <c r="D1203" s="12" t="str" cm="1">
        <f t="array" ref="D1203">_xlfn.SWITCH(WEEKDAY(C1203,2), 1, "Lundi", 2, "Mardi", 3, "Mercredi", 4, "Jeudi", 5, "Vendredi", 6, "Samedi", 7, "Dimanche", "Erreur")</f>
        <v>Vendredi</v>
      </c>
      <c r="E1203" s="2" t="s">
        <v>14</v>
      </c>
      <c r="F1203" s="2" t="s">
        <v>61</v>
      </c>
      <c r="G1203" s="2" t="s">
        <v>62</v>
      </c>
      <c r="H1203" s="4" t="s">
        <v>22</v>
      </c>
      <c r="I1203" s="5">
        <v>60</v>
      </c>
      <c r="J1203" s="6">
        <v>225</v>
      </c>
      <c r="K1203" s="7">
        <v>135000</v>
      </c>
      <c r="L1203" s="7">
        <v>54000</v>
      </c>
      <c r="M1203" s="8">
        <v>0.4</v>
      </c>
      <c r="N1203" s="2" t="s">
        <v>23</v>
      </c>
      <c r="O1203">
        <f t="shared" si="144"/>
        <v>2021</v>
      </c>
      <c r="P1203">
        <f t="shared" si="145"/>
        <v>9</v>
      </c>
      <c r="Q1203" t="str">
        <f t="shared" si="146"/>
        <v>sept</v>
      </c>
      <c r="R1203" t="str">
        <f t="shared" si="147"/>
        <v>Maine</v>
      </c>
      <c r="S1203" t="str">
        <f t="shared" si="148"/>
        <v>2021-09</v>
      </c>
      <c r="T1203">
        <f>IF(AND(COUNTIF(Calculs!$Q$2:$Q$12,$O1203)&gt;0,COUNTIF(Calculs!$S$2:$S$12,$E1203)&gt;0,COUNTIF(Calculs!$U$2:$U$12,$H1203)&gt;0),1,0)</f>
        <v>1</v>
      </c>
      <c r="U1203">
        <f t="shared" si="149"/>
        <v>135000</v>
      </c>
      <c r="V1203">
        <f t="shared" si="150"/>
        <v>225</v>
      </c>
      <c r="W1203">
        <f t="shared" si="151"/>
        <v>54000</v>
      </c>
    </row>
    <row r="1204" spans="1:23" ht="15.75" customHeight="1" x14ac:dyDescent="0.3">
      <c r="A1204" s="2" t="s">
        <v>60</v>
      </c>
      <c r="B1204" s="2">
        <v>1185732</v>
      </c>
      <c r="C1204" s="3">
        <v>44488</v>
      </c>
      <c r="D1204" s="12" t="str" cm="1">
        <f t="array" ref="D1204">_xlfn.SWITCH(WEEKDAY(C1204,2), 1, "Lundi", 2, "Mardi", 3, "Mercredi", 4, "Jeudi", 5, "Vendredi", 6, "Samedi", 7, "Dimanche", "Erreur")</f>
        <v>Mardi</v>
      </c>
      <c r="E1204" s="2" t="s">
        <v>14</v>
      </c>
      <c r="F1204" s="2" t="s">
        <v>61</v>
      </c>
      <c r="G1204" s="2" t="s">
        <v>62</v>
      </c>
      <c r="H1204" s="4" t="s">
        <v>16</v>
      </c>
      <c r="I1204" s="5">
        <v>60</v>
      </c>
      <c r="J1204" s="6">
        <v>400</v>
      </c>
      <c r="K1204" s="7">
        <v>240000</v>
      </c>
      <c r="L1204" s="7">
        <v>84000</v>
      </c>
      <c r="M1204" s="8">
        <v>0.35</v>
      </c>
      <c r="N1204" s="2" t="s">
        <v>23</v>
      </c>
      <c r="O1204">
        <f t="shared" si="144"/>
        <v>2021</v>
      </c>
      <c r="P1204">
        <f t="shared" si="145"/>
        <v>10</v>
      </c>
      <c r="Q1204" t="str">
        <f t="shared" si="146"/>
        <v>oct</v>
      </c>
      <c r="R1204" t="str">
        <f t="shared" si="147"/>
        <v>Maine</v>
      </c>
      <c r="S1204" t="str">
        <f t="shared" si="148"/>
        <v>2021-10</v>
      </c>
      <c r="T1204">
        <f>IF(AND(COUNTIF(Calculs!$Q$2:$Q$12,$O1204)&gt;0,COUNTIF(Calculs!$S$2:$S$12,$E1204)&gt;0,COUNTIF(Calculs!$U$2:$U$12,$H1204)&gt;0),1,0)</f>
        <v>1</v>
      </c>
      <c r="U1204">
        <f t="shared" si="149"/>
        <v>240000</v>
      </c>
      <c r="V1204">
        <f t="shared" si="150"/>
        <v>400</v>
      </c>
      <c r="W1204">
        <f t="shared" si="151"/>
        <v>84000</v>
      </c>
    </row>
    <row r="1205" spans="1:23" ht="15.75" customHeight="1" x14ac:dyDescent="0.3">
      <c r="A1205" s="2" t="s">
        <v>60</v>
      </c>
      <c r="B1205" s="2">
        <v>1185732</v>
      </c>
      <c r="C1205" s="3">
        <v>44488</v>
      </c>
      <c r="D1205" s="12" t="str" cm="1">
        <f t="array" ref="D1205">_xlfn.SWITCH(WEEKDAY(C1205,2), 1, "Lundi", 2, "Mardi", 3, "Mercredi", 4, "Jeudi", 5, "Vendredi", 6, "Samedi", 7, "Dimanche", "Erreur")</f>
        <v>Mardi</v>
      </c>
      <c r="E1205" s="2" t="s">
        <v>14</v>
      </c>
      <c r="F1205" s="2" t="s">
        <v>61</v>
      </c>
      <c r="G1205" s="2" t="s">
        <v>62</v>
      </c>
      <c r="H1205" s="4" t="s">
        <v>18</v>
      </c>
      <c r="I1205" s="5">
        <v>55.000000000000007</v>
      </c>
      <c r="J1205" s="6">
        <v>225</v>
      </c>
      <c r="K1205" s="7">
        <v>123750.00000000001</v>
      </c>
      <c r="L1205" s="7">
        <v>43312.5</v>
      </c>
      <c r="M1205" s="8">
        <v>0.35</v>
      </c>
      <c r="N1205" s="2" t="s">
        <v>23</v>
      </c>
      <c r="O1205">
        <f t="shared" si="144"/>
        <v>2021</v>
      </c>
      <c r="P1205">
        <f t="shared" si="145"/>
        <v>10</v>
      </c>
      <c r="Q1205" t="str">
        <f t="shared" si="146"/>
        <v>oct</v>
      </c>
      <c r="R1205" t="str">
        <f t="shared" si="147"/>
        <v>Maine</v>
      </c>
      <c r="S1205" t="str">
        <f t="shared" si="148"/>
        <v>2021-10</v>
      </c>
      <c r="T1205">
        <f>IF(AND(COUNTIF(Calculs!$Q$2:$Q$12,$O1205)&gt;0,COUNTIF(Calculs!$S$2:$S$12,$E1205)&gt;0,COUNTIF(Calculs!$U$2:$U$12,$H1205)&gt;0),1,0)</f>
        <v>1</v>
      </c>
      <c r="U1205">
        <f t="shared" si="149"/>
        <v>123750.00000000001</v>
      </c>
      <c r="V1205">
        <f t="shared" si="150"/>
        <v>225</v>
      </c>
      <c r="W1205">
        <f t="shared" si="151"/>
        <v>43312.5</v>
      </c>
    </row>
    <row r="1206" spans="1:23" ht="15.75" customHeight="1" x14ac:dyDescent="0.3">
      <c r="A1206" s="2" t="s">
        <v>60</v>
      </c>
      <c r="B1206" s="2">
        <v>1185732</v>
      </c>
      <c r="C1206" s="3">
        <v>44488</v>
      </c>
      <c r="D1206" s="12" t="str" cm="1">
        <f t="array" ref="D1206">_xlfn.SWITCH(WEEKDAY(C1206,2), 1, "Lundi", 2, "Mardi", 3, "Mercredi", 4, "Jeudi", 5, "Vendredi", 6, "Samedi", 7, "Dimanche", "Erreur")</f>
        <v>Mardi</v>
      </c>
      <c r="E1206" s="2" t="s">
        <v>14</v>
      </c>
      <c r="F1206" s="2" t="s">
        <v>61</v>
      </c>
      <c r="G1206" s="2" t="s">
        <v>62</v>
      </c>
      <c r="H1206" s="4" t="s">
        <v>19</v>
      </c>
      <c r="I1206" s="5">
        <v>55.000000000000007</v>
      </c>
      <c r="J1206" s="6">
        <v>125</v>
      </c>
      <c r="K1206" s="7">
        <v>68750.000000000015</v>
      </c>
      <c r="L1206" s="7">
        <v>27500.000000000004</v>
      </c>
      <c r="M1206" s="8">
        <v>0.39999999999999997</v>
      </c>
      <c r="N1206" s="2" t="s">
        <v>23</v>
      </c>
      <c r="O1206">
        <f t="shared" si="144"/>
        <v>2021</v>
      </c>
      <c r="P1206">
        <f t="shared" si="145"/>
        <v>10</v>
      </c>
      <c r="Q1206" t="str">
        <f t="shared" si="146"/>
        <v>oct</v>
      </c>
      <c r="R1206" t="str">
        <f t="shared" si="147"/>
        <v>Maine</v>
      </c>
      <c r="S1206" t="str">
        <f t="shared" si="148"/>
        <v>2021-10</v>
      </c>
      <c r="T1206">
        <f>IF(AND(COUNTIF(Calculs!$Q$2:$Q$12,$O1206)&gt;0,COUNTIF(Calculs!$S$2:$S$12,$E1206)&gt;0,COUNTIF(Calculs!$U$2:$U$12,$H1206)&gt;0),1,0)</f>
        <v>1</v>
      </c>
      <c r="U1206">
        <f t="shared" si="149"/>
        <v>68750.000000000015</v>
      </c>
      <c r="V1206">
        <f t="shared" si="150"/>
        <v>125</v>
      </c>
      <c r="W1206">
        <f t="shared" si="151"/>
        <v>27500.000000000004</v>
      </c>
    </row>
    <row r="1207" spans="1:23" ht="15.75" customHeight="1" x14ac:dyDescent="0.3">
      <c r="A1207" s="2" t="s">
        <v>60</v>
      </c>
      <c r="B1207" s="2">
        <v>1185732</v>
      </c>
      <c r="C1207" s="3">
        <v>44488</v>
      </c>
      <c r="D1207" s="12" t="str" cm="1">
        <f t="array" ref="D1207">_xlfn.SWITCH(WEEKDAY(C1207,2), 1, "Lundi", 2, "Mardi", 3, "Mercredi", 4, "Jeudi", 5, "Vendredi", 6, "Samedi", 7, "Dimanche", "Erreur")</f>
        <v>Mardi</v>
      </c>
      <c r="E1207" s="2" t="s">
        <v>14</v>
      </c>
      <c r="F1207" s="2" t="s">
        <v>61</v>
      </c>
      <c r="G1207" s="2" t="s">
        <v>62</v>
      </c>
      <c r="H1207" s="4" t="s">
        <v>20</v>
      </c>
      <c r="I1207" s="5">
        <v>55.000000000000007</v>
      </c>
      <c r="J1207" s="6">
        <v>100</v>
      </c>
      <c r="K1207" s="7">
        <v>55000.000000000007</v>
      </c>
      <c r="L1207" s="7">
        <v>16500</v>
      </c>
      <c r="M1207" s="8">
        <v>0.3</v>
      </c>
      <c r="N1207" s="2" t="s">
        <v>23</v>
      </c>
      <c r="O1207">
        <f t="shared" si="144"/>
        <v>2021</v>
      </c>
      <c r="P1207">
        <f t="shared" si="145"/>
        <v>10</v>
      </c>
      <c r="Q1207" t="str">
        <f t="shared" si="146"/>
        <v>oct</v>
      </c>
      <c r="R1207" t="str">
        <f t="shared" si="147"/>
        <v>Maine</v>
      </c>
      <c r="S1207" t="str">
        <f t="shared" si="148"/>
        <v>2021-10</v>
      </c>
      <c r="T1207">
        <f>IF(AND(COUNTIF(Calculs!$Q$2:$Q$12,$O1207)&gt;0,COUNTIF(Calculs!$S$2:$S$12,$E1207)&gt;0,COUNTIF(Calculs!$U$2:$U$12,$H1207)&gt;0),1,0)</f>
        <v>1</v>
      </c>
      <c r="U1207">
        <f t="shared" si="149"/>
        <v>55000.000000000007</v>
      </c>
      <c r="V1207">
        <f t="shared" si="150"/>
        <v>100</v>
      </c>
      <c r="W1207">
        <f t="shared" si="151"/>
        <v>16500</v>
      </c>
    </row>
    <row r="1208" spans="1:23" ht="15.75" customHeight="1" x14ac:dyDescent="0.3">
      <c r="A1208" s="2" t="s">
        <v>60</v>
      </c>
      <c r="B1208" s="2">
        <v>1185732</v>
      </c>
      <c r="C1208" s="3">
        <v>44488</v>
      </c>
      <c r="D1208" s="12" t="str" cm="1">
        <f t="array" ref="D1208">_xlfn.SWITCH(WEEKDAY(C1208,2), 1, "Lundi", 2, "Mardi", 3, "Mercredi", 4, "Jeudi", 5, "Vendredi", 6, "Samedi", 7, "Dimanche", "Erreur")</f>
        <v>Mardi</v>
      </c>
      <c r="E1208" s="2" t="s">
        <v>14</v>
      </c>
      <c r="F1208" s="2" t="s">
        <v>61</v>
      </c>
      <c r="G1208" s="2" t="s">
        <v>62</v>
      </c>
      <c r="H1208" s="4" t="s">
        <v>21</v>
      </c>
      <c r="I1208" s="5">
        <v>65</v>
      </c>
      <c r="J1208" s="6">
        <v>100</v>
      </c>
      <c r="K1208" s="7">
        <v>65000</v>
      </c>
      <c r="L1208" s="7">
        <v>16250</v>
      </c>
      <c r="M1208" s="8">
        <v>0.25</v>
      </c>
      <c r="N1208" s="2" t="s">
        <v>23</v>
      </c>
      <c r="O1208">
        <f t="shared" si="144"/>
        <v>2021</v>
      </c>
      <c r="P1208">
        <f t="shared" si="145"/>
        <v>10</v>
      </c>
      <c r="Q1208" t="str">
        <f t="shared" si="146"/>
        <v>oct</v>
      </c>
      <c r="R1208" t="str">
        <f t="shared" si="147"/>
        <v>Maine</v>
      </c>
      <c r="S1208" t="str">
        <f t="shared" si="148"/>
        <v>2021-10</v>
      </c>
      <c r="T1208">
        <f>IF(AND(COUNTIF(Calculs!$Q$2:$Q$12,$O1208)&gt;0,COUNTIF(Calculs!$S$2:$S$12,$E1208)&gt;0,COUNTIF(Calculs!$U$2:$U$12,$H1208)&gt;0),1,0)</f>
        <v>1</v>
      </c>
      <c r="U1208">
        <f t="shared" si="149"/>
        <v>65000</v>
      </c>
      <c r="V1208">
        <f t="shared" si="150"/>
        <v>100</v>
      </c>
      <c r="W1208">
        <f t="shared" si="151"/>
        <v>16250</v>
      </c>
    </row>
    <row r="1209" spans="1:23" ht="15.75" customHeight="1" x14ac:dyDescent="0.3">
      <c r="A1209" s="2" t="s">
        <v>60</v>
      </c>
      <c r="B1209" s="2">
        <v>1185732</v>
      </c>
      <c r="C1209" s="3">
        <v>44488</v>
      </c>
      <c r="D1209" s="12" t="str" cm="1">
        <f t="array" ref="D1209">_xlfn.SWITCH(WEEKDAY(C1209,2), 1, "Lundi", 2, "Mardi", 3, "Mercredi", 4, "Jeudi", 5, "Vendredi", 6, "Samedi", 7, "Dimanche", "Erreur")</f>
        <v>Mardi</v>
      </c>
      <c r="E1209" s="2" t="s">
        <v>14</v>
      </c>
      <c r="F1209" s="2" t="s">
        <v>61</v>
      </c>
      <c r="G1209" s="2" t="s">
        <v>62</v>
      </c>
      <c r="H1209" s="4" t="s">
        <v>22</v>
      </c>
      <c r="I1209" s="5">
        <v>70</v>
      </c>
      <c r="J1209" s="6">
        <v>225</v>
      </c>
      <c r="K1209" s="7">
        <v>157500</v>
      </c>
      <c r="L1209" s="7">
        <v>63000</v>
      </c>
      <c r="M1209" s="8">
        <v>0.4</v>
      </c>
      <c r="N1209" s="2" t="s">
        <v>23</v>
      </c>
      <c r="O1209">
        <f t="shared" si="144"/>
        <v>2021</v>
      </c>
      <c r="P1209">
        <f t="shared" si="145"/>
        <v>10</v>
      </c>
      <c r="Q1209" t="str">
        <f t="shared" si="146"/>
        <v>oct</v>
      </c>
      <c r="R1209" t="str">
        <f t="shared" si="147"/>
        <v>Maine</v>
      </c>
      <c r="S1209" t="str">
        <f t="shared" si="148"/>
        <v>2021-10</v>
      </c>
      <c r="T1209">
        <f>IF(AND(COUNTIF(Calculs!$Q$2:$Q$12,$O1209)&gt;0,COUNTIF(Calculs!$S$2:$S$12,$E1209)&gt;0,COUNTIF(Calculs!$U$2:$U$12,$H1209)&gt;0),1,0)</f>
        <v>1</v>
      </c>
      <c r="U1209">
        <f t="shared" si="149"/>
        <v>157500</v>
      </c>
      <c r="V1209">
        <f t="shared" si="150"/>
        <v>225</v>
      </c>
      <c r="W1209">
        <f t="shared" si="151"/>
        <v>63000</v>
      </c>
    </row>
    <row r="1210" spans="1:23" ht="15.75" customHeight="1" x14ac:dyDescent="0.3">
      <c r="A1210" s="2" t="s">
        <v>60</v>
      </c>
      <c r="B1210" s="2">
        <v>1185732</v>
      </c>
      <c r="C1210" s="3">
        <v>44518</v>
      </c>
      <c r="D1210" s="12" t="str" cm="1">
        <f t="array" ref="D1210">_xlfn.SWITCH(WEEKDAY(C1210,2), 1, "Lundi", 2, "Mardi", 3, "Mercredi", 4, "Jeudi", 5, "Vendredi", 6, "Samedi", 7, "Dimanche", "Erreur")</f>
        <v>Jeudi</v>
      </c>
      <c r="E1210" s="2" t="s">
        <v>14</v>
      </c>
      <c r="F1210" s="2" t="s">
        <v>61</v>
      </c>
      <c r="G1210" s="2" t="s">
        <v>62</v>
      </c>
      <c r="H1210" s="4" t="s">
        <v>16</v>
      </c>
      <c r="I1210" s="5">
        <v>65</v>
      </c>
      <c r="J1210" s="6">
        <v>375</v>
      </c>
      <c r="K1210" s="7">
        <v>243750</v>
      </c>
      <c r="L1210" s="7">
        <v>85312.5</v>
      </c>
      <c r="M1210" s="8">
        <v>0.35</v>
      </c>
      <c r="N1210" s="2" t="s">
        <v>23</v>
      </c>
      <c r="O1210">
        <f t="shared" si="144"/>
        <v>2021</v>
      </c>
      <c r="P1210">
        <f t="shared" si="145"/>
        <v>11</v>
      </c>
      <c r="Q1210" t="str">
        <f t="shared" si="146"/>
        <v>nov</v>
      </c>
      <c r="R1210" t="str">
        <f t="shared" si="147"/>
        <v>Maine</v>
      </c>
      <c r="S1210" t="str">
        <f t="shared" si="148"/>
        <v>2021-11</v>
      </c>
      <c r="T1210">
        <f>IF(AND(COUNTIF(Calculs!$Q$2:$Q$12,$O1210)&gt;0,COUNTIF(Calculs!$S$2:$S$12,$E1210)&gt;0,COUNTIF(Calculs!$U$2:$U$12,$H1210)&gt;0),1,0)</f>
        <v>1</v>
      </c>
      <c r="U1210">
        <f t="shared" si="149"/>
        <v>243750</v>
      </c>
      <c r="V1210">
        <f t="shared" si="150"/>
        <v>375</v>
      </c>
      <c r="W1210">
        <f t="shared" si="151"/>
        <v>85312.5</v>
      </c>
    </row>
    <row r="1211" spans="1:23" ht="15.75" customHeight="1" x14ac:dyDescent="0.3">
      <c r="A1211" s="2" t="s">
        <v>60</v>
      </c>
      <c r="B1211" s="2">
        <v>1185732</v>
      </c>
      <c r="C1211" s="3">
        <v>44518</v>
      </c>
      <c r="D1211" s="12" t="str" cm="1">
        <f t="array" ref="D1211">_xlfn.SWITCH(WEEKDAY(C1211,2), 1, "Lundi", 2, "Mardi", 3, "Mercredi", 4, "Jeudi", 5, "Vendredi", 6, "Samedi", 7, "Dimanche", "Erreur")</f>
        <v>Jeudi</v>
      </c>
      <c r="E1211" s="2" t="s">
        <v>14</v>
      </c>
      <c r="F1211" s="2" t="s">
        <v>61</v>
      </c>
      <c r="G1211" s="2" t="s">
        <v>62</v>
      </c>
      <c r="H1211" s="4" t="s">
        <v>18</v>
      </c>
      <c r="I1211" s="5">
        <v>55.000000000000007</v>
      </c>
      <c r="J1211" s="6">
        <v>200</v>
      </c>
      <c r="K1211" s="7">
        <v>110000.00000000001</v>
      </c>
      <c r="L1211" s="7">
        <v>38500</v>
      </c>
      <c r="M1211" s="8">
        <v>0.35</v>
      </c>
      <c r="N1211" s="2" t="s">
        <v>23</v>
      </c>
      <c r="O1211">
        <f t="shared" si="144"/>
        <v>2021</v>
      </c>
      <c r="P1211">
        <f t="shared" si="145"/>
        <v>11</v>
      </c>
      <c r="Q1211" t="str">
        <f t="shared" si="146"/>
        <v>nov</v>
      </c>
      <c r="R1211" t="str">
        <f t="shared" si="147"/>
        <v>Maine</v>
      </c>
      <c r="S1211" t="str">
        <f t="shared" si="148"/>
        <v>2021-11</v>
      </c>
      <c r="T1211">
        <f>IF(AND(COUNTIF(Calculs!$Q$2:$Q$12,$O1211)&gt;0,COUNTIF(Calculs!$S$2:$S$12,$E1211)&gt;0,COUNTIF(Calculs!$U$2:$U$12,$H1211)&gt;0),1,0)</f>
        <v>1</v>
      </c>
      <c r="U1211">
        <f t="shared" si="149"/>
        <v>110000.00000000001</v>
      </c>
      <c r="V1211">
        <f t="shared" si="150"/>
        <v>200</v>
      </c>
      <c r="W1211">
        <f t="shared" si="151"/>
        <v>38500</v>
      </c>
    </row>
    <row r="1212" spans="1:23" ht="15.75" customHeight="1" x14ac:dyDescent="0.3">
      <c r="A1212" s="2" t="s">
        <v>60</v>
      </c>
      <c r="B1212" s="2">
        <v>1185732</v>
      </c>
      <c r="C1212" s="3">
        <v>44518</v>
      </c>
      <c r="D1212" s="12" t="str" cm="1">
        <f t="array" ref="D1212">_xlfn.SWITCH(WEEKDAY(C1212,2), 1, "Lundi", 2, "Mardi", 3, "Mercredi", 4, "Jeudi", 5, "Vendredi", 6, "Samedi", 7, "Dimanche", "Erreur")</f>
        <v>Jeudi</v>
      </c>
      <c r="E1212" s="2" t="s">
        <v>14</v>
      </c>
      <c r="F1212" s="2" t="s">
        <v>61</v>
      </c>
      <c r="G1212" s="2" t="s">
        <v>62</v>
      </c>
      <c r="H1212" s="4" t="s">
        <v>19</v>
      </c>
      <c r="I1212" s="5">
        <v>55.000000000000007</v>
      </c>
      <c r="J1212" s="6">
        <v>195</v>
      </c>
      <c r="K1212" s="7">
        <v>107250.00000000001</v>
      </c>
      <c r="L1212" s="7">
        <v>42900</v>
      </c>
      <c r="M1212" s="8">
        <v>0.39999999999999997</v>
      </c>
      <c r="N1212" s="2" t="s">
        <v>23</v>
      </c>
      <c r="O1212">
        <f t="shared" si="144"/>
        <v>2021</v>
      </c>
      <c r="P1212">
        <f t="shared" si="145"/>
        <v>11</v>
      </c>
      <c r="Q1212" t="str">
        <f t="shared" si="146"/>
        <v>nov</v>
      </c>
      <c r="R1212" t="str">
        <f t="shared" si="147"/>
        <v>Maine</v>
      </c>
      <c r="S1212" t="str">
        <f t="shared" si="148"/>
        <v>2021-11</v>
      </c>
      <c r="T1212">
        <f>IF(AND(COUNTIF(Calculs!$Q$2:$Q$12,$O1212)&gt;0,COUNTIF(Calculs!$S$2:$S$12,$E1212)&gt;0,COUNTIF(Calculs!$U$2:$U$12,$H1212)&gt;0),1,0)</f>
        <v>1</v>
      </c>
      <c r="U1212">
        <f t="shared" si="149"/>
        <v>107250.00000000001</v>
      </c>
      <c r="V1212">
        <f t="shared" si="150"/>
        <v>195</v>
      </c>
      <c r="W1212">
        <f t="shared" si="151"/>
        <v>42900</v>
      </c>
    </row>
    <row r="1213" spans="1:23" ht="15.75" customHeight="1" x14ac:dyDescent="0.3">
      <c r="A1213" s="2" t="s">
        <v>60</v>
      </c>
      <c r="B1213" s="2">
        <v>1185732</v>
      </c>
      <c r="C1213" s="3">
        <v>44518</v>
      </c>
      <c r="D1213" s="12" t="str" cm="1">
        <f t="array" ref="D1213">_xlfn.SWITCH(WEEKDAY(C1213,2), 1, "Lundi", 2, "Mardi", 3, "Mercredi", 4, "Jeudi", 5, "Vendredi", 6, "Samedi", 7, "Dimanche", "Erreur")</f>
        <v>Jeudi</v>
      </c>
      <c r="E1213" s="2" t="s">
        <v>14</v>
      </c>
      <c r="F1213" s="2" t="s">
        <v>61</v>
      </c>
      <c r="G1213" s="2" t="s">
        <v>62</v>
      </c>
      <c r="H1213" s="4" t="s">
        <v>20</v>
      </c>
      <c r="I1213" s="5">
        <v>55.000000000000007</v>
      </c>
      <c r="J1213" s="6">
        <v>175</v>
      </c>
      <c r="K1213" s="7">
        <v>96250.000000000015</v>
      </c>
      <c r="L1213" s="7">
        <v>28875.000000000004</v>
      </c>
      <c r="M1213" s="8">
        <v>0.3</v>
      </c>
      <c r="N1213" s="2" t="s">
        <v>23</v>
      </c>
      <c r="O1213">
        <f t="shared" si="144"/>
        <v>2021</v>
      </c>
      <c r="P1213">
        <f t="shared" si="145"/>
        <v>11</v>
      </c>
      <c r="Q1213" t="str">
        <f t="shared" si="146"/>
        <v>nov</v>
      </c>
      <c r="R1213" t="str">
        <f t="shared" si="147"/>
        <v>Maine</v>
      </c>
      <c r="S1213" t="str">
        <f t="shared" si="148"/>
        <v>2021-11</v>
      </c>
      <c r="T1213">
        <f>IF(AND(COUNTIF(Calculs!$Q$2:$Q$12,$O1213)&gt;0,COUNTIF(Calculs!$S$2:$S$12,$E1213)&gt;0,COUNTIF(Calculs!$U$2:$U$12,$H1213)&gt;0),1,0)</f>
        <v>1</v>
      </c>
      <c r="U1213">
        <f t="shared" si="149"/>
        <v>96250.000000000015</v>
      </c>
      <c r="V1213">
        <f t="shared" si="150"/>
        <v>175</v>
      </c>
      <c r="W1213">
        <f t="shared" si="151"/>
        <v>28875.000000000004</v>
      </c>
    </row>
    <row r="1214" spans="1:23" ht="15.75" customHeight="1" x14ac:dyDescent="0.3">
      <c r="A1214" s="2" t="s">
        <v>60</v>
      </c>
      <c r="B1214" s="2">
        <v>1185732</v>
      </c>
      <c r="C1214" s="3">
        <v>44518</v>
      </c>
      <c r="D1214" s="12" t="str" cm="1">
        <f t="array" ref="D1214">_xlfn.SWITCH(WEEKDAY(C1214,2), 1, "Lundi", 2, "Mardi", 3, "Mercredi", 4, "Jeudi", 5, "Vendredi", 6, "Samedi", 7, "Dimanche", "Erreur")</f>
        <v>Jeudi</v>
      </c>
      <c r="E1214" s="2" t="s">
        <v>14</v>
      </c>
      <c r="F1214" s="2" t="s">
        <v>61</v>
      </c>
      <c r="G1214" s="2" t="s">
        <v>62</v>
      </c>
      <c r="H1214" s="4" t="s">
        <v>21</v>
      </c>
      <c r="I1214" s="5">
        <v>65</v>
      </c>
      <c r="J1214" s="6">
        <v>150</v>
      </c>
      <c r="K1214" s="7">
        <v>97500</v>
      </c>
      <c r="L1214" s="7">
        <v>24375</v>
      </c>
      <c r="M1214" s="8">
        <v>0.25</v>
      </c>
      <c r="N1214" s="2" t="s">
        <v>23</v>
      </c>
      <c r="O1214">
        <f t="shared" si="144"/>
        <v>2021</v>
      </c>
      <c r="P1214">
        <f t="shared" si="145"/>
        <v>11</v>
      </c>
      <c r="Q1214" t="str">
        <f t="shared" si="146"/>
        <v>nov</v>
      </c>
      <c r="R1214" t="str">
        <f t="shared" si="147"/>
        <v>Maine</v>
      </c>
      <c r="S1214" t="str">
        <f t="shared" si="148"/>
        <v>2021-11</v>
      </c>
      <c r="T1214">
        <f>IF(AND(COUNTIF(Calculs!$Q$2:$Q$12,$O1214)&gt;0,COUNTIF(Calculs!$S$2:$S$12,$E1214)&gt;0,COUNTIF(Calculs!$U$2:$U$12,$H1214)&gt;0),1,0)</f>
        <v>1</v>
      </c>
      <c r="U1214">
        <f t="shared" si="149"/>
        <v>97500</v>
      </c>
      <c r="V1214">
        <f t="shared" si="150"/>
        <v>150</v>
      </c>
      <c r="W1214">
        <f t="shared" si="151"/>
        <v>24375</v>
      </c>
    </row>
    <row r="1215" spans="1:23" ht="15.75" customHeight="1" x14ac:dyDescent="0.3">
      <c r="A1215" s="2" t="s">
        <v>60</v>
      </c>
      <c r="B1215" s="2">
        <v>1185732</v>
      </c>
      <c r="C1215" s="3">
        <v>44518</v>
      </c>
      <c r="D1215" s="12" t="str" cm="1">
        <f t="array" ref="D1215">_xlfn.SWITCH(WEEKDAY(C1215,2), 1, "Lundi", 2, "Mardi", 3, "Mercredi", 4, "Jeudi", 5, "Vendredi", 6, "Samedi", 7, "Dimanche", "Erreur")</f>
        <v>Jeudi</v>
      </c>
      <c r="E1215" s="2" t="s">
        <v>14</v>
      </c>
      <c r="F1215" s="2" t="s">
        <v>61</v>
      </c>
      <c r="G1215" s="2" t="s">
        <v>62</v>
      </c>
      <c r="H1215" s="4" t="s">
        <v>22</v>
      </c>
      <c r="I1215" s="5">
        <v>70</v>
      </c>
      <c r="J1215" s="6">
        <v>250</v>
      </c>
      <c r="K1215" s="7">
        <v>175000</v>
      </c>
      <c r="L1215" s="7">
        <v>70000</v>
      </c>
      <c r="M1215" s="8">
        <v>0.4</v>
      </c>
      <c r="N1215" s="2" t="s">
        <v>23</v>
      </c>
      <c r="O1215">
        <f t="shared" si="144"/>
        <v>2021</v>
      </c>
      <c r="P1215">
        <f t="shared" si="145"/>
        <v>11</v>
      </c>
      <c r="Q1215" t="str">
        <f t="shared" si="146"/>
        <v>nov</v>
      </c>
      <c r="R1215" t="str">
        <f t="shared" si="147"/>
        <v>Maine</v>
      </c>
      <c r="S1215" t="str">
        <f t="shared" si="148"/>
        <v>2021-11</v>
      </c>
      <c r="T1215">
        <f>IF(AND(COUNTIF(Calculs!$Q$2:$Q$12,$O1215)&gt;0,COUNTIF(Calculs!$S$2:$S$12,$E1215)&gt;0,COUNTIF(Calculs!$U$2:$U$12,$H1215)&gt;0),1,0)</f>
        <v>1</v>
      </c>
      <c r="U1215">
        <f t="shared" si="149"/>
        <v>175000</v>
      </c>
      <c r="V1215">
        <f t="shared" si="150"/>
        <v>250</v>
      </c>
      <c r="W1215">
        <f t="shared" si="151"/>
        <v>70000</v>
      </c>
    </row>
    <row r="1216" spans="1:23" ht="15.75" customHeight="1" x14ac:dyDescent="0.3">
      <c r="A1216" s="2" t="s">
        <v>60</v>
      </c>
      <c r="B1216" s="2">
        <v>1185732</v>
      </c>
      <c r="C1216" s="3">
        <v>44547</v>
      </c>
      <c r="D1216" s="12" t="str" cm="1">
        <f t="array" ref="D1216">_xlfn.SWITCH(WEEKDAY(C1216,2), 1, "Lundi", 2, "Mardi", 3, "Mercredi", 4, "Jeudi", 5, "Vendredi", 6, "Samedi", 7, "Dimanche", "Erreur")</f>
        <v>Vendredi</v>
      </c>
      <c r="E1216" s="2" t="s">
        <v>14</v>
      </c>
      <c r="F1216" s="2" t="s">
        <v>61</v>
      </c>
      <c r="G1216" s="2" t="s">
        <v>62</v>
      </c>
      <c r="H1216" s="4" t="s">
        <v>16</v>
      </c>
      <c r="I1216" s="5">
        <v>65</v>
      </c>
      <c r="J1216" s="6">
        <v>475</v>
      </c>
      <c r="K1216" s="7">
        <v>308750</v>
      </c>
      <c r="L1216" s="7">
        <v>108062.5</v>
      </c>
      <c r="M1216" s="8">
        <v>0.35</v>
      </c>
      <c r="N1216" s="2" t="s">
        <v>23</v>
      </c>
      <c r="O1216">
        <f t="shared" si="144"/>
        <v>2021</v>
      </c>
      <c r="P1216">
        <f t="shared" si="145"/>
        <v>12</v>
      </c>
      <c r="Q1216" t="str">
        <f t="shared" si="146"/>
        <v>déc</v>
      </c>
      <c r="R1216" t="str">
        <f t="shared" si="147"/>
        <v>Maine</v>
      </c>
      <c r="S1216" t="str">
        <f t="shared" si="148"/>
        <v>2021-12</v>
      </c>
      <c r="T1216">
        <f>IF(AND(COUNTIF(Calculs!$Q$2:$Q$12,$O1216)&gt;0,COUNTIF(Calculs!$S$2:$S$12,$E1216)&gt;0,COUNTIF(Calculs!$U$2:$U$12,$H1216)&gt;0),1,0)</f>
        <v>1</v>
      </c>
      <c r="U1216">
        <f t="shared" si="149"/>
        <v>308750</v>
      </c>
      <c r="V1216">
        <f t="shared" si="150"/>
        <v>475</v>
      </c>
      <c r="W1216">
        <f t="shared" si="151"/>
        <v>108062.5</v>
      </c>
    </row>
    <row r="1217" spans="1:23" ht="15.75" customHeight="1" x14ac:dyDescent="0.3">
      <c r="A1217" s="2" t="s">
        <v>60</v>
      </c>
      <c r="B1217" s="2">
        <v>1185732</v>
      </c>
      <c r="C1217" s="3">
        <v>44547</v>
      </c>
      <c r="D1217" s="12" t="str" cm="1">
        <f t="array" ref="D1217">_xlfn.SWITCH(WEEKDAY(C1217,2), 1, "Lundi", 2, "Mardi", 3, "Mercredi", 4, "Jeudi", 5, "Vendredi", 6, "Samedi", 7, "Dimanche", "Erreur")</f>
        <v>Vendredi</v>
      </c>
      <c r="E1217" s="2" t="s">
        <v>14</v>
      </c>
      <c r="F1217" s="2" t="s">
        <v>61</v>
      </c>
      <c r="G1217" s="2" t="s">
        <v>62</v>
      </c>
      <c r="H1217" s="4" t="s">
        <v>18</v>
      </c>
      <c r="I1217" s="5">
        <v>55.000000000000007</v>
      </c>
      <c r="J1217" s="6">
        <v>275</v>
      </c>
      <c r="K1217" s="7">
        <v>151250.00000000003</v>
      </c>
      <c r="L1217" s="7">
        <v>52937.500000000007</v>
      </c>
      <c r="M1217" s="8">
        <v>0.35</v>
      </c>
      <c r="N1217" s="2" t="s">
        <v>23</v>
      </c>
      <c r="O1217">
        <f t="shared" si="144"/>
        <v>2021</v>
      </c>
      <c r="P1217">
        <f t="shared" si="145"/>
        <v>12</v>
      </c>
      <c r="Q1217" t="str">
        <f t="shared" si="146"/>
        <v>déc</v>
      </c>
      <c r="R1217" t="str">
        <f t="shared" si="147"/>
        <v>Maine</v>
      </c>
      <c r="S1217" t="str">
        <f t="shared" si="148"/>
        <v>2021-12</v>
      </c>
      <c r="T1217">
        <f>IF(AND(COUNTIF(Calculs!$Q$2:$Q$12,$O1217)&gt;0,COUNTIF(Calculs!$S$2:$S$12,$E1217)&gt;0,COUNTIF(Calculs!$U$2:$U$12,$H1217)&gt;0),1,0)</f>
        <v>1</v>
      </c>
      <c r="U1217">
        <f t="shared" si="149"/>
        <v>151250.00000000003</v>
      </c>
      <c r="V1217">
        <f t="shared" si="150"/>
        <v>275</v>
      </c>
      <c r="W1217">
        <f t="shared" si="151"/>
        <v>52937.500000000007</v>
      </c>
    </row>
    <row r="1218" spans="1:23" ht="15.75" customHeight="1" x14ac:dyDescent="0.3">
      <c r="A1218" s="2" t="s">
        <v>60</v>
      </c>
      <c r="B1218" s="2">
        <v>1185732</v>
      </c>
      <c r="C1218" s="3">
        <v>44547</v>
      </c>
      <c r="D1218" s="12" t="str" cm="1">
        <f t="array" ref="D1218">_xlfn.SWITCH(WEEKDAY(C1218,2), 1, "Lundi", 2, "Mardi", 3, "Mercredi", 4, "Jeudi", 5, "Vendredi", 6, "Samedi", 7, "Dimanche", "Erreur")</f>
        <v>Vendredi</v>
      </c>
      <c r="E1218" s="2" t="s">
        <v>14</v>
      </c>
      <c r="F1218" s="2" t="s">
        <v>61</v>
      </c>
      <c r="G1218" s="2" t="s">
        <v>62</v>
      </c>
      <c r="H1218" s="4" t="s">
        <v>19</v>
      </c>
      <c r="I1218" s="5">
        <v>55.000000000000007</v>
      </c>
      <c r="J1218" s="6">
        <v>250</v>
      </c>
      <c r="K1218" s="7">
        <v>137500.00000000003</v>
      </c>
      <c r="L1218" s="7">
        <v>55000.000000000007</v>
      </c>
      <c r="M1218" s="8">
        <v>0.39999999999999997</v>
      </c>
      <c r="N1218" s="2" t="s">
        <v>23</v>
      </c>
      <c r="O1218">
        <f t="shared" si="144"/>
        <v>2021</v>
      </c>
      <c r="P1218">
        <f t="shared" si="145"/>
        <v>12</v>
      </c>
      <c r="Q1218" t="str">
        <f t="shared" si="146"/>
        <v>déc</v>
      </c>
      <c r="R1218" t="str">
        <f t="shared" si="147"/>
        <v>Maine</v>
      </c>
      <c r="S1218" t="str">
        <f t="shared" si="148"/>
        <v>2021-12</v>
      </c>
      <c r="T1218">
        <f>IF(AND(COUNTIF(Calculs!$Q$2:$Q$12,$O1218)&gt;0,COUNTIF(Calculs!$S$2:$S$12,$E1218)&gt;0,COUNTIF(Calculs!$U$2:$U$12,$H1218)&gt;0),1,0)</f>
        <v>1</v>
      </c>
      <c r="U1218">
        <f t="shared" si="149"/>
        <v>137500.00000000003</v>
      </c>
      <c r="V1218">
        <f t="shared" si="150"/>
        <v>250</v>
      </c>
      <c r="W1218">
        <f t="shared" si="151"/>
        <v>55000.000000000007</v>
      </c>
    </row>
    <row r="1219" spans="1:23" ht="15.75" customHeight="1" x14ac:dyDescent="0.3">
      <c r="A1219" s="2" t="s">
        <v>60</v>
      </c>
      <c r="B1219" s="2">
        <v>1185732</v>
      </c>
      <c r="C1219" s="3">
        <v>44547</v>
      </c>
      <c r="D1219" s="12" t="str" cm="1">
        <f t="array" ref="D1219">_xlfn.SWITCH(WEEKDAY(C1219,2), 1, "Lundi", 2, "Mardi", 3, "Mercredi", 4, "Jeudi", 5, "Vendredi", 6, "Samedi", 7, "Dimanche", "Erreur")</f>
        <v>Vendredi</v>
      </c>
      <c r="E1219" s="2" t="s">
        <v>14</v>
      </c>
      <c r="F1219" s="2" t="s">
        <v>61</v>
      </c>
      <c r="G1219" s="2" t="s">
        <v>62</v>
      </c>
      <c r="H1219" s="4" t="s">
        <v>20</v>
      </c>
      <c r="I1219" s="5">
        <v>55.000000000000007</v>
      </c>
      <c r="J1219" s="6">
        <v>200</v>
      </c>
      <c r="K1219" s="7">
        <v>110000.00000000001</v>
      </c>
      <c r="L1219" s="7">
        <v>33000</v>
      </c>
      <c r="M1219" s="8">
        <v>0.3</v>
      </c>
      <c r="N1219" s="2" t="s">
        <v>23</v>
      </c>
      <c r="O1219">
        <f t="shared" ref="O1219:O1282" si="152">YEAR($C1219)</f>
        <v>2021</v>
      </c>
      <c r="P1219">
        <f t="shared" ref="P1219:P1282" si="153">MONTH($C1219)</f>
        <v>12</v>
      </c>
      <c r="Q1219" t="str">
        <f t="shared" ref="Q1219:Q1282" si="154">TEXT($C1219,"mmm")</f>
        <v>déc</v>
      </c>
      <c r="R1219" t="str">
        <f t="shared" ref="R1219:R1282" si="155">SUBSTITUTE(SUBSTITUTE($F1219,"Sud ","South "),"Ouest ","West ")</f>
        <v>Maine</v>
      </c>
      <c r="S1219" t="str">
        <f t="shared" ref="S1219:S1282" si="156">TEXT($C1219,"aaaa-mm")</f>
        <v>2021-12</v>
      </c>
      <c r="T1219">
        <f>IF(AND(COUNTIF(Calculs!$Q$2:$Q$12,$O1219)&gt;0,COUNTIF(Calculs!$S$2:$S$12,$E1219)&gt;0,COUNTIF(Calculs!$U$2:$U$12,$H1219)&gt;0),1,0)</f>
        <v>1</v>
      </c>
      <c r="U1219">
        <f t="shared" ref="U1219:U1282" si="157">$K1219*$T1219</f>
        <v>110000.00000000001</v>
      </c>
      <c r="V1219">
        <f t="shared" ref="V1219:V1282" si="158">$J1219*$T1219</f>
        <v>200</v>
      </c>
      <c r="W1219">
        <f t="shared" ref="W1219:W1282" si="159">$L1219*$T1219</f>
        <v>33000</v>
      </c>
    </row>
    <row r="1220" spans="1:23" ht="15.75" customHeight="1" x14ac:dyDescent="0.3">
      <c r="A1220" s="2" t="s">
        <v>60</v>
      </c>
      <c r="B1220" s="2">
        <v>1185732</v>
      </c>
      <c r="C1220" s="3">
        <v>44547</v>
      </c>
      <c r="D1220" s="12" t="str" cm="1">
        <f t="array" ref="D1220">_xlfn.SWITCH(WEEKDAY(C1220,2), 1, "Lundi", 2, "Mardi", 3, "Mercredi", 4, "Jeudi", 5, "Vendredi", 6, "Samedi", 7, "Dimanche", "Erreur")</f>
        <v>Vendredi</v>
      </c>
      <c r="E1220" s="2" t="s">
        <v>14</v>
      </c>
      <c r="F1220" s="2" t="s">
        <v>61</v>
      </c>
      <c r="G1220" s="2" t="s">
        <v>62</v>
      </c>
      <c r="H1220" s="4" t="s">
        <v>21</v>
      </c>
      <c r="I1220" s="5">
        <v>65</v>
      </c>
      <c r="J1220" s="6">
        <v>200</v>
      </c>
      <c r="K1220" s="7">
        <v>130000</v>
      </c>
      <c r="L1220" s="7">
        <v>32500</v>
      </c>
      <c r="M1220" s="8">
        <v>0.25</v>
      </c>
      <c r="N1220" s="2" t="s">
        <v>23</v>
      </c>
      <c r="O1220">
        <f t="shared" si="152"/>
        <v>2021</v>
      </c>
      <c r="P1220">
        <f t="shared" si="153"/>
        <v>12</v>
      </c>
      <c r="Q1220" t="str">
        <f t="shared" si="154"/>
        <v>déc</v>
      </c>
      <c r="R1220" t="str">
        <f t="shared" si="155"/>
        <v>Maine</v>
      </c>
      <c r="S1220" t="str">
        <f t="shared" si="156"/>
        <v>2021-12</v>
      </c>
      <c r="T1220">
        <f>IF(AND(COUNTIF(Calculs!$Q$2:$Q$12,$O1220)&gt;0,COUNTIF(Calculs!$S$2:$S$12,$E1220)&gt;0,COUNTIF(Calculs!$U$2:$U$12,$H1220)&gt;0),1,0)</f>
        <v>1</v>
      </c>
      <c r="U1220">
        <f t="shared" si="157"/>
        <v>130000</v>
      </c>
      <c r="V1220">
        <f t="shared" si="158"/>
        <v>200</v>
      </c>
      <c r="W1220">
        <f t="shared" si="159"/>
        <v>32500</v>
      </c>
    </row>
    <row r="1221" spans="1:23" ht="15.75" customHeight="1" x14ac:dyDescent="0.3">
      <c r="A1221" s="2" t="s">
        <v>60</v>
      </c>
      <c r="B1221" s="2">
        <v>1185732</v>
      </c>
      <c r="C1221" s="3">
        <v>44547</v>
      </c>
      <c r="D1221" s="12" t="str" cm="1">
        <f t="array" ref="D1221">_xlfn.SWITCH(WEEKDAY(C1221,2), 1, "Lundi", 2, "Mardi", 3, "Mercredi", 4, "Jeudi", 5, "Vendredi", 6, "Samedi", 7, "Dimanche", "Erreur")</f>
        <v>Vendredi</v>
      </c>
      <c r="E1221" s="2" t="s">
        <v>14</v>
      </c>
      <c r="F1221" s="2" t="s">
        <v>61</v>
      </c>
      <c r="G1221" s="2" t="s">
        <v>62</v>
      </c>
      <c r="H1221" s="4" t="s">
        <v>22</v>
      </c>
      <c r="I1221" s="5">
        <v>70</v>
      </c>
      <c r="J1221" s="6">
        <v>300</v>
      </c>
      <c r="K1221" s="7">
        <v>210000</v>
      </c>
      <c r="L1221" s="7">
        <v>84000</v>
      </c>
      <c r="M1221" s="8">
        <v>0.4</v>
      </c>
      <c r="N1221" s="2" t="s">
        <v>23</v>
      </c>
      <c r="O1221">
        <f t="shared" si="152"/>
        <v>2021</v>
      </c>
      <c r="P1221">
        <f t="shared" si="153"/>
        <v>12</v>
      </c>
      <c r="Q1221" t="str">
        <f t="shared" si="154"/>
        <v>déc</v>
      </c>
      <c r="R1221" t="str">
        <f t="shared" si="155"/>
        <v>Maine</v>
      </c>
      <c r="S1221" t="str">
        <f t="shared" si="156"/>
        <v>2021-12</v>
      </c>
      <c r="T1221">
        <f>IF(AND(COUNTIF(Calculs!$Q$2:$Q$12,$O1221)&gt;0,COUNTIF(Calculs!$S$2:$S$12,$E1221)&gt;0,COUNTIF(Calculs!$U$2:$U$12,$H1221)&gt;0),1,0)</f>
        <v>1</v>
      </c>
      <c r="U1221">
        <f t="shared" si="157"/>
        <v>210000</v>
      </c>
      <c r="V1221">
        <f t="shared" si="158"/>
        <v>300</v>
      </c>
      <c r="W1221">
        <f t="shared" si="159"/>
        <v>84000</v>
      </c>
    </row>
    <row r="1222" spans="1:23" ht="15.75" customHeight="1" x14ac:dyDescent="0.3">
      <c r="A1222" s="2" t="s">
        <v>29</v>
      </c>
      <c r="B1222" s="2">
        <v>1128299</v>
      </c>
      <c r="C1222" s="3">
        <v>44206</v>
      </c>
      <c r="D1222" s="12" t="str" cm="1">
        <f t="array" ref="D1222">_xlfn.SWITCH(WEEKDAY(C1222,2), 1, "Lundi", 2, "Mardi", 3, "Mercredi", 4, "Jeudi", 5, "Vendredi", 6, "Samedi", 7, "Dimanche", "Erreur")</f>
        <v>Dimanche</v>
      </c>
      <c r="E1222" s="2" t="s">
        <v>14</v>
      </c>
      <c r="F1222" s="2" t="s">
        <v>61</v>
      </c>
      <c r="G1222" s="2" t="s">
        <v>62</v>
      </c>
      <c r="H1222" s="4" t="s">
        <v>16</v>
      </c>
      <c r="I1222" s="5">
        <v>35</v>
      </c>
      <c r="J1222" s="6">
        <v>375</v>
      </c>
      <c r="K1222" s="7">
        <v>131250</v>
      </c>
      <c r="L1222" s="7">
        <v>32812.5</v>
      </c>
      <c r="M1222" s="8">
        <v>0.25</v>
      </c>
      <c r="N1222" s="2" t="s">
        <v>23</v>
      </c>
      <c r="O1222">
        <f t="shared" si="152"/>
        <v>2021</v>
      </c>
      <c r="P1222">
        <f t="shared" si="153"/>
        <v>1</v>
      </c>
      <c r="Q1222" t="str">
        <f t="shared" si="154"/>
        <v>janv</v>
      </c>
      <c r="R1222" t="str">
        <f t="shared" si="155"/>
        <v>Maine</v>
      </c>
      <c r="S1222" t="str">
        <f t="shared" si="156"/>
        <v>2021-01</v>
      </c>
      <c r="T1222">
        <f>IF(AND(COUNTIF(Calculs!$Q$2:$Q$12,$O1222)&gt;0,COUNTIF(Calculs!$S$2:$S$12,$E1222)&gt;0,COUNTIF(Calculs!$U$2:$U$12,$H1222)&gt;0),1,0)</f>
        <v>1</v>
      </c>
      <c r="U1222">
        <f t="shared" si="157"/>
        <v>131250</v>
      </c>
      <c r="V1222">
        <f t="shared" si="158"/>
        <v>375</v>
      </c>
      <c r="W1222">
        <f t="shared" si="159"/>
        <v>32812.5</v>
      </c>
    </row>
    <row r="1223" spans="1:23" ht="15.75" customHeight="1" x14ac:dyDescent="0.3">
      <c r="A1223" s="2" t="s">
        <v>29</v>
      </c>
      <c r="B1223" s="2">
        <v>1128299</v>
      </c>
      <c r="C1223" s="3">
        <v>44206</v>
      </c>
      <c r="D1223" s="12" t="str" cm="1">
        <f t="array" ref="D1223">_xlfn.SWITCH(WEEKDAY(C1223,2), 1, "Lundi", 2, "Mardi", 3, "Mercredi", 4, "Jeudi", 5, "Vendredi", 6, "Samedi", 7, "Dimanche", "Erreur")</f>
        <v>Dimanche</v>
      </c>
      <c r="E1223" s="2" t="s">
        <v>14</v>
      </c>
      <c r="F1223" s="2" t="s">
        <v>61</v>
      </c>
      <c r="G1223" s="2" t="s">
        <v>62</v>
      </c>
      <c r="H1223" s="4" t="s">
        <v>18</v>
      </c>
      <c r="I1223" s="5">
        <v>45</v>
      </c>
      <c r="J1223" s="6">
        <v>375</v>
      </c>
      <c r="K1223" s="7">
        <v>168750</v>
      </c>
      <c r="L1223" s="7">
        <v>33750</v>
      </c>
      <c r="M1223" s="8">
        <v>0.2</v>
      </c>
      <c r="N1223" s="2" t="s">
        <v>23</v>
      </c>
      <c r="O1223">
        <f t="shared" si="152"/>
        <v>2021</v>
      </c>
      <c r="P1223">
        <f t="shared" si="153"/>
        <v>1</v>
      </c>
      <c r="Q1223" t="str">
        <f t="shared" si="154"/>
        <v>janv</v>
      </c>
      <c r="R1223" t="str">
        <f t="shared" si="155"/>
        <v>Maine</v>
      </c>
      <c r="S1223" t="str">
        <f t="shared" si="156"/>
        <v>2021-01</v>
      </c>
      <c r="T1223">
        <f>IF(AND(COUNTIF(Calculs!$Q$2:$Q$12,$O1223)&gt;0,COUNTIF(Calculs!$S$2:$S$12,$E1223)&gt;0,COUNTIF(Calculs!$U$2:$U$12,$H1223)&gt;0),1,0)</f>
        <v>1</v>
      </c>
      <c r="U1223">
        <f t="shared" si="157"/>
        <v>168750</v>
      </c>
      <c r="V1223">
        <f t="shared" si="158"/>
        <v>375</v>
      </c>
      <c r="W1223">
        <f t="shared" si="159"/>
        <v>33750</v>
      </c>
    </row>
    <row r="1224" spans="1:23" ht="15.75" customHeight="1" x14ac:dyDescent="0.3">
      <c r="A1224" s="2" t="s">
        <v>29</v>
      </c>
      <c r="B1224" s="2">
        <v>1128299</v>
      </c>
      <c r="C1224" s="3">
        <v>44206</v>
      </c>
      <c r="D1224" s="12" t="str" cm="1">
        <f t="array" ref="D1224">_xlfn.SWITCH(WEEKDAY(C1224,2), 1, "Lundi", 2, "Mardi", 3, "Mercredi", 4, "Jeudi", 5, "Vendredi", 6, "Samedi", 7, "Dimanche", "Erreur")</f>
        <v>Dimanche</v>
      </c>
      <c r="E1224" s="2" t="s">
        <v>14</v>
      </c>
      <c r="F1224" s="2" t="s">
        <v>61</v>
      </c>
      <c r="G1224" s="2" t="s">
        <v>62</v>
      </c>
      <c r="H1224" s="4" t="s">
        <v>19</v>
      </c>
      <c r="I1224" s="5">
        <v>45</v>
      </c>
      <c r="J1224" s="6">
        <v>375</v>
      </c>
      <c r="K1224" s="7">
        <v>168750</v>
      </c>
      <c r="L1224" s="7">
        <v>42187.5</v>
      </c>
      <c r="M1224" s="8">
        <v>0.25</v>
      </c>
      <c r="N1224" s="2" t="s">
        <v>23</v>
      </c>
      <c r="O1224">
        <f t="shared" si="152"/>
        <v>2021</v>
      </c>
      <c r="P1224">
        <f t="shared" si="153"/>
        <v>1</v>
      </c>
      <c r="Q1224" t="str">
        <f t="shared" si="154"/>
        <v>janv</v>
      </c>
      <c r="R1224" t="str">
        <f t="shared" si="155"/>
        <v>Maine</v>
      </c>
      <c r="S1224" t="str">
        <f t="shared" si="156"/>
        <v>2021-01</v>
      </c>
      <c r="T1224">
        <f>IF(AND(COUNTIF(Calculs!$Q$2:$Q$12,$O1224)&gt;0,COUNTIF(Calculs!$S$2:$S$12,$E1224)&gt;0,COUNTIF(Calculs!$U$2:$U$12,$H1224)&gt;0),1,0)</f>
        <v>1</v>
      </c>
      <c r="U1224">
        <f t="shared" si="157"/>
        <v>168750</v>
      </c>
      <c r="V1224">
        <f t="shared" si="158"/>
        <v>375</v>
      </c>
      <c r="W1224">
        <f t="shared" si="159"/>
        <v>42187.5</v>
      </c>
    </row>
    <row r="1225" spans="1:23" ht="15.75" customHeight="1" x14ac:dyDescent="0.3">
      <c r="A1225" s="2" t="s">
        <v>29</v>
      </c>
      <c r="B1225" s="2">
        <v>1128299</v>
      </c>
      <c r="C1225" s="3">
        <v>44206</v>
      </c>
      <c r="D1225" s="12" t="str" cm="1">
        <f t="array" ref="D1225">_xlfn.SWITCH(WEEKDAY(C1225,2), 1, "Lundi", 2, "Mardi", 3, "Mercredi", 4, "Jeudi", 5, "Vendredi", 6, "Samedi", 7, "Dimanche", "Erreur")</f>
        <v>Dimanche</v>
      </c>
      <c r="E1225" s="2" t="s">
        <v>14</v>
      </c>
      <c r="F1225" s="2" t="s">
        <v>61</v>
      </c>
      <c r="G1225" s="2" t="s">
        <v>62</v>
      </c>
      <c r="H1225" s="4" t="s">
        <v>20</v>
      </c>
      <c r="I1225" s="5">
        <v>45</v>
      </c>
      <c r="J1225" s="6">
        <v>225</v>
      </c>
      <c r="K1225" s="7">
        <v>101250</v>
      </c>
      <c r="L1225" s="7">
        <v>25312.5</v>
      </c>
      <c r="M1225" s="8">
        <v>0.25</v>
      </c>
      <c r="N1225" s="2" t="s">
        <v>23</v>
      </c>
      <c r="O1225">
        <f t="shared" si="152"/>
        <v>2021</v>
      </c>
      <c r="P1225">
        <f t="shared" si="153"/>
        <v>1</v>
      </c>
      <c r="Q1225" t="str">
        <f t="shared" si="154"/>
        <v>janv</v>
      </c>
      <c r="R1225" t="str">
        <f t="shared" si="155"/>
        <v>Maine</v>
      </c>
      <c r="S1225" t="str">
        <f t="shared" si="156"/>
        <v>2021-01</v>
      </c>
      <c r="T1225">
        <f>IF(AND(COUNTIF(Calculs!$Q$2:$Q$12,$O1225)&gt;0,COUNTIF(Calculs!$S$2:$S$12,$E1225)&gt;0,COUNTIF(Calculs!$U$2:$U$12,$H1225)&gt;0),1,0)</f>
        <v>1</v>
      </c>
      <c r="U1225">
        <f t="shared" si="157"/>
        <v>101250</v>
      </c>
      <c r="V1225">
        <f t="shared" si="158"/>
        <v>225</v>
      </c>
      <c r="W1225">
        <f t="shared" si="159"/>
        <v>25312.5</v>
      </c>
    </row>
    <row r="1226" spans="1:23" ht="15.75" customHeight="1" x14ac:dyDescent="0.3">
      <c r="A1226" s="2" t="s">
        <v>60</v>
      </c>
      <c r="B1226" s="2">
        <v>1185732</v>
      </c>
      <c r="C1226" s="3">
        <v>44220</v>
      </c>
      <c r="D1226" s="12" t="str" cm="1">
        <f t="array" ref="D1226">_xlfn.SWITCH(WEEKDAY(C1226,2), 1, "Lundi", 2, "Mardi", 3, "Mercredi", 4, "Jeudi", 5, "Vendredi", 6, "Samedi", 7, "Dimanche", "Erreur")</f>
        <v>Dimanche</v>
      </c>
      <c r="E1226" s="2" t="s">
        <v>30</v>
      </c>
      <c r="F1226" s="2" t="s">
        <v>63</v>
      </c>
      <c r="G1226" s="2" t="s">
        <v>64</v>
      </c>
      <c r="H1226" s="4" t="s">
        <v>22</v>
      </c>
      <c r="I1226" s="5">
        <v>55.000000000000007</v>
      </c>
      <c r="J1226" s="6">
        <v>300</v>
      </c>
      <c r="K1226" s="7">
        <v>165000.00000000003</v>
      </c>
      <c r="L1226" s="7">
        <v>49500.000000000007</v>
      </c>
      <c r="M1226" s="8">
        <v>0.3</v>
      </c>
      <c r="N1226" s="2" t="s">
        <v>23</v>
      </c>
      <c r="O1226">
        <f t="shared" si="152"/>
        <v>2021</v>
      </c>
      <c r="P1226">
        <f t="shared" si="153"/>
        <v>1</v>
      </c>
      <c r="Q1226" t="str">
        <f t="shared" si="154"/>
        <v>janv</v>
      </c>
      <c r="R1226" t="str">
        <f t="shared" si="155"/>
        <v>Alaska</v>
      </c>
      <c r="S1226" t="str">
        <f t="shared" si="156"/>
        <v>2021-01</v>
      </c>
      <c r="T1226">
        <f>IF(AND(COUNTIF(Calculs!$Q$2:$Q$12,$O1226)&gt;0,COUNTIF(Calculs!$S$2:$S$12,$E1226)&gt;0,COUNTIF(Calculs!$U$2:$U$12,$H1226)&gt;0),1,0)</f>
        <v>1</v>
      </c>
      <c r="U1226">
        <f t="shared" si="157"/>
        <v>165000.00000000003</v>
      </c>
      <c r="V1226">
        <f t="shared" si="158"/>
        <v>300</v>
      </c>
      <c r="W1226">
        <f t="shared" si="159"/>
        <v>49500.000000000007</v>
      </c>
    </row>
    <row r="1227" spans="1:23" ht="15.75" customHeight="1" x14ac:dyDescent="0.3">
      <c r="A1227" s="2" t="s">
        <v>60</v>
      </c>
      <c r="B1227" s="2">
        <v>1185732</v>
      </c>
      <c r="C1227" s="3">
        <v>44249</v>
      </c>
      <c r="D1227" s="12" t="str" cm="1">
        <f t="array" ref="D1227">_xlfn.SWITCH(WEEKDAY(C1227,2), 1, "Lundi", 2, "Mardi", 3, "Mercredi", 4, "Jeudi", 5, "Vendredi", 6, "Samedi", 7, "Dimanche", "Erreur")</f>
        <v>Lundi</v>
      </c>
      <c r="E1227" s="2" t="s">
        <v>30</v>
      </c>
      <c r="F1227" s="2" t="s">
        <v>63</v>
      </c>
      <c r="G1227" s="2" t="s">
        <v>64</v>
      </c>
      <c r="H1227" s="4" t="s">
        <v>16</v>
      </c>
      <c r="I1227" s="5">
        <v>55.000000000000007</v>
      </c>
      <c r="J1227" s="6">
        <v>575</v>
      </c>
      <c r="K1227" s="7">
        <v>316250.00000000006</v>
      </c>
      <c r="L1227" s="7">
        <v>110687.50000000003</v>
      </c>
      <c r="M1227" s="8">
        <v>0.35000000000000003</v>
      </c>
      <c r="N1227" s="2" t="s">
        <v>23</v>
      </c>
      <c r="O1227">
        <f t="shared" si="152"/>
        <v>2021</v>
      </c>
      <c r="P1227">
        <f t="shared" si="153"/>
        <v>2</v>
      </c>
      <c r="Q1227" t="str">
        <f t="shared" si="154"/>
        <v>févr</v>
      </c>
      <c r="R1227" t="str">
        <f t="shared" si="155"/>
        <v>Alaska</v>
      </c>
      <c r="S1227" t="str">
        <f t="shared" si="156"/>
        <v>2021-02</v>
      </c>
      <c r="T1227">
        <f>IF(AND(COUNTIF(Calculs!$Q$2:$Q$12,$O1227)&gt;0,COUNTIF(Calculs!$S$2:$S$12,$E1227)&gt;0,COUNTIF(Calculs!$U$2:$U$12,$H1227)&gt;0),1,0)</f>
        <v>1</v>
      </c>
      <c r="U1227">
        <f t="shared" si="157"/>
        <v>316250.00000000006</v>
      </c>
      <c r="V1227">
        <f t="shared" si="158"/>
        <v>575</v>
      </c>
      <c r="W1227">
        <f t="shared" si="159"/>
        <v>110687.50000000003</v>
      </c>
    </row>
    <row r="1228" spans="1:23" ht="15.75" customHeight="1" x14ac:dyDescent="0.3">
      <c r="A1228" s="2" t="s">
        <v>60</v>
      </c>
      <c r="B1228" s="2">
        <v>1185732</v>
      </c>
      <c r="C1228" s="3">
        <v>44249</v>
      </c>
      <c r="D1228" s="12" t="str" cm="1">
        <f t="array" ref="D1228">_xlfn.SWITCH(WEEKDAY(C1228,2), 1, "Lundi", 2, "Mardi", 3, "Mercredi", 4, "Jeudi", 5, "Vendredi", 6, "Samedi", 7, "Dimanche", "Erreur")</f>
        <v>Lundi</v>
      </c>
      <c r="E1228" s="2" t="s">
        <v>30</v>
      </c>
      <c r="F1228" s="2" t="s">
        <v>63</v>
      </c>
      <c r="G1228" s="2" t="s">
        <v>64</v>
      </c>
      <c r="H1228" s="4" t="s">
        <v>18</v>
      </c>
      <c r="I1228" s="5">
        <v>55.000000000000007</v>
      </c>
      <c r="J1228" s="6">
        <v>225</v>
      </c>
      <c r="K1228" s="7">
        <v>123750.00000000001</v>
      </c>
      <c r="L1228" s="7">
        <v>43312.500000000007</v>
      </c>
      <c r="M1228" s="8">
        <v>0.35000000000000003</v>
      </c>
      <c r="N1228" s="2" t="s">
        <v>23</v>
      </c>
      <c r="O1228">
        <f t="shared" si="152"/>
        <v>2021</v>
      </c>
      <c r="P1228">
        <f t="shared" si="153"/>
        <v>2</v>
      </c>
      <c r="Q1228" t="str">
        <f t="shared" si="154"/>
        <v>févr</v>
      </c>
      <c r="R1228" t="str">
        <f t="shared" si="155"/>
        <v>Alaska</v>
      </c>
      <c r="S1228" t="str">
        <f t="shared" si="156"/>
        <v>2021-02</v>
      </c>
      <c r="T1228">
        <f>IF(AND(COUNTIF(Calculs!$Q$2:$Q$12,$O1228)&gt;0,COUNTIF(Calculs!$S$2:$S$12,$E1228)&gt;0,COUNTIF(Calculs!$U$2:$U$12,$H1228)&gt;0),1,0)</f>
        <v>1</v>
      </c>
      <c r="U1228">
        <f t="shared" si="157"/>
        <v>123750.00000000001</v>
      </c>
      <c r="V1228">
        <f t="shared" si="158"/>
        <v>225</v>
      </c>
      <c r="W1228">
        <f t="shared" si="159"/>
        <v>43312.500000000007</v>
      </c>
    </row>
    <row r="1229" spans="1:23" ht="15.75" customHeight="1" x14ac:dyDescent="0.3">
      <c r="A1229" s="2" t="s">
        <v>60</v>
      </c>
      <c r="B1229" s="2">
        <v>1185732</v>
      </c>
      <c r="C1229" s="3">
        <v>44249</v>
      </c>
      <c r="D1229" s="12" t="str" cm="1">
        <f t="array" ref="D1229">_xlfn.SWITCH(WEEKDAY(C1229,2), 1, "Lundi", 2, "Mardi", 3, "Mercredi", 4, "Jeudi", 5, "Vendredi", 6, "Samedi", 7, "Dimanche", "Erreur")</f>
        <v>Lundi</v>
      </c>
      <c r="E1229" s="2" t="s">
        <v>30</v>
      </c>
      <c r="F1229" s="2" t="s">
        <v>63</v>
      </c>
      <c r="G1229" s="2" t="s">
        <v>64</v>
      </c>
      <c r="H1229" s="4" t="s">
        <v>19</v>
      </c>
      <c r="I1229" s="5">
        <v>45</v>
      </c>
      <c r="J1229" s="6">
        <v>275</v>
      </c>
      <c r="K1229" s="7">
        <v>123750</v>
      </c>
      <c r="L1229" s="7">
        <v>30937.5</v>
      </c>
      <c r="M1229" s="8">
        <v>0.25</v>
      </c>
      <c r="N1229" s="2" t="s">
        <v>23</v>
      </c>
      <c r="O1229">
        <f t="shared" si="152"/>
        <v>2021</v>
      </c>
      <c r="P1229">
        <f t="shared" si="153"/>
        <v>2</v>
      </c>
      <c r="Q1229" t="str">
        <f t="shared" si="154"/>
        <v>févr</v>
      </c>
      <c r="R1229" t="str">
        <f t="shared" si="155"/>
        <v>Alaska</v>
      </c>
      <c r="S1229" t="str">
        <f t="shared" si="156"/>
        <v>2021-02</v>
      </c>
      <c r="T1229">
        <f>IF(AND(COUNTIF(Calculs!$Q$2:$Q$12,$O1229)&gt;0,COUNTIF(Calculs!$S$2:$S$12,$E1229)&gt;0,COUNTIF(Calculs!$U$2:$U$12,$H1229)&gt;0),1,0)</f>
        <v>1</v>
      </c>
      <c r="U1229">
        <f t="shared" si="157"/>
        <v>123750</v>
      </c>
      <c r="V1229">
        <f t="shared" si="158"/>
        <v>275</v>
      </c>
      <c r="W1229">
        <f t="shared" si="159"/>
        <v>30937.5</v>
      </c>
    </row>
    <row r="1230" spans="1:23" ht="15.75" customHeight="1" x14ac:dyDescent="0.3">
      <c r="A1230" s="2" t="s">
        <v>60</v>
      </c>
      <c r="B1230" s="2">
        <v>1185732</v>
      </c>
      <c r="C1230" s="3">
        <v>44249</v>
      </c>
      <c r="D1230" s="12" t="str" cm="1">
        <f t="array" ref="D1230">_xlfn.SWITCH(WEEKDAY(C1230,2), 1, "Lundi", 2, "Mardi", 3, "Mercredi", 4, "Jeudi", 5, "Vendredi", 6, "Samedi", 7, "Dimanche", "Erreur")</f>
        <v>Lundi</v>
      </c>
      <c r="E1230" s="2" t="s">
        <v>30</v>
      </c>
      <c r="F1230" s="2" t="s">
        <v>63</v>
      </c>
      <c r="G1230" s="2" t="s">
        <v>64</v>
      </c>
      <c r="H1230" s="4" t="s">
        <v>20</v>
      </c>
      <c r="I1230" s="5">
        <v>49.999999999999993</v>
      </c>
      <c r="J1230" s="6">
        <v>175</v>
      </c>
      <c r="K1230" s="7">
        <v>87499.999999999985</v>
      </c>
      <c r="L1230" s="7">
        <v>21874.999999999996</v>
      </c>
      <c r="M1230" s="8">
        <v>0.25</v>
      </c>
      <c r="N1230" s="2" t="s">
        <v>23</v>
      </c>
      <c r="O1230">
        <f t="shared" si="152"/>
        <v>2021</v>
      </c>
      <c r="P1230">
        <f t="shared" si="153"/>
        <v>2</v>
      </c>
      <c r="Q1230" t="str">
        <f t="shared" si="154"/>
        <v>févr</v>
      </c>
      <c r="R1230" t="str">
        <f t="shared" si="155"/>
        <v>Alaska</v>
      </c>
      <c r="S1230" t="str">
        <f t="shared" si="156"/>
        <v>2021-02</v>
      </c>
      <c r="T1230">
        <f>IF(AND(COUNTIF(Calculs!$Q$2:$Q$12,$O1230)&gt;0,COUNTIF(Calculs!$S$2:$S$12,$E1230)&gt;0,COUNTIF(Calculs!$U$2:$U$12,$H1230)&gt;0),1,0)</f>
        <v>1</v>
      </c>
      <c r="U1230">
        <f t="shared" si="157"/>
        <v>87499.999999999985</v>
      </c>
      <c r="V1230">
        <f t="shared" si="158"/>
        <v>175</v>
      </c>
      <c r="W1230">
        <f t="shared" si="159"/>
        <v>21874.999999999996</v>
      </c>
    </row>
    <row r="1231" spans="1:23" ht="15.75" customHeight="1" x14ac:dyDescent="0.3">
      <c r="A1231" s="2" t="s">
        <v>60</v>
      </c>
      <c r="B1231" s="2">
        <v>1185732</v>
      </c>
      <c r="C1231" s="3">
        <v>44249</v>
      </c>
      <c r="D1231" s="12" t="str" cm="1">
        <f t="array" ref="D1231">_xlfn.SWITCH(WEEKDAY(C1231,2), 1, "Lundi", 2, "Mardi", 3, "Mercredi", 4, "Jeudi", 5, "Vendredi", 6, "Samedi", 7, "Dimanche", "Erreur")</f>
        <v>Lundi</v>
      </c>
      <c r="E1231" s="2" t="s">
        <v>30</v>
      </c>
      <c r="F1231" s="2" t="s">
        <v>63</v>
      </c>
      <c r="G1231" s="2" t="s">
        <v>64</v>
      </c>
      <c r="H1231" s="4" t="s">
        <v>21</v>
      </c>
      <c r="I1231" s="5">
        <v>65.000000000000014</v>
      </c>
      <c r="J1231" s="6">
        <v>250</v>
      </c>
      <c r="K1231" s="7">
        <v>162500.00000000003</v>
      </c>
      <c r="L1231" s="7">
        <v>40625.000000000007</v>
      </c>
      <c r="M1231" s="8">
        <v>0.25</v>
      </c>
      <c r="N1231" s="2" t="s">
        <v>23</v>
      </c>
      <c r="O1231">
        <f t="shared" si="152"/>
        <v>2021</v>
      </c>
      <c r="P1231">
        <f t="shared" si="153"/>
        <v>2</v>
      </c>
      <c r="Q1231" t="str">
        <f t="shared" si="154"/>
        <v>févr</v>
      </c>
      <c r="R1231" t="str">
        <f t="shared" si="155"/>
        <v>Alaska</v>
      </c>
      <c r="S1231" t="str">
        <f t="shared" si="156"/>
        <v>2021-02</v>
      </c>
      <c r="T1231">
        <f>IF(AND(COUNTIF(Calculs!$Q$2:$Q$12,$O1231)&gt;0,COUNTIF(Calculs!$S$2:$S$12,$E1231)&gt;0,COUNTIF(Calculs!$U$2:$U$12,$H1231)&gt;0),1,0)</f>
        <v>1</v>
      </c>
      <c r="U1231">
        <f t="shared" si="157"/>
        <v>162500.00000000003</v>
      </c>
      <c r="V1231">
        <f t="shared" si="158"/>
        <v>250</v>
      </c>
      <c r="W1231">
        <f t="shared" si="159"/>
        <v>40625.000000000007</v>
      </c>
    </row>
    <row r="1232" spans="1:23" ht="15.75" customHeight="1" x14ac:dyDescent="0.3">
      <c r="A1232" s="2" t="s">
        <v>60</v>
      </c>
      <c r="B1232" s="2">
        <v>1185732</v>
      </c>
      <c r="C1232" s="3">
        <v>44249</v>
      </c>
      <c r="D1232" s="12" t="str" cm="1">
        <f t="array" ref="D1232">_xlfn.SWITCH(WEEKDAY(C1232,2), 1, "Lundi", 2, "Mardi", 3, "Mercredi", 4, "Jeudi", 5, "Vendredi", 6, "Samedi", 7, "Dimanche", "Erreur")</f>
        <v>Lundi</v>
      </c>
      <c r="E1232" s="2" t="s">
        <v>30</v>
      </c>
      <c r="F1232" s="2" t="s">
        <v>63</v>
      </c>
      <c r="G1232" s="2" t="s">
        <v>64</v>
      </c>
      <c r="H1232" s="4" t="s">
        <v>22</v>
      </c>
      <c r="I1232" s="5">
        <v>55.000000000000007</v>
      </c>
      <c r="J1232" s="6">
        <v>350</v>
      </c>
      <c r="K1232" s="7">
        <v>192500.00000000003</v>
      </c>
      <c r="L1232" s="7">
        <v>57750.000000000007</v>
      </c>
      <c r="M1232" s="8">
        <v>0.3</v>
      </c>
      <c r="N1232" s="2" t="s">
        <v>23</v>
      </c>
      <c r="O1232">
        <f t="shared" si="152"/>
        <v>2021</v>
      </c>
      <c r="P1232">
        <f t="shared" si="153"/>
        <v>2</v>
      </c>
      <c r="Q1232" t="str">
        <f t="shared" si="154"/>
        <v>févr</v>
      </c>
      <c r="R1232" t="str">
        <f t="shared" si="155"/>
        <v>Alaska</v>
      </c>
      <c r="S1232" t="str">
        <f t="shared" si="156"/>
        <v>2021-02</v>
      </c>
      <c r="T1232">
        <f>IF(AND(COUNTIF(Calculs!$Q$2:$Q$12,$O1232)&gt;0,COUNTIF(Calculs!$S$2:$S$12,$E1232)&gt;0,COUNTIF(Calculs!$U$2:$U$12,$H1232)&gt;0),1,0)</f>
        <v>1</v>
      </c>
      <c r="U1232">
        <f t="shared" si="157"/>
        <v>192500.00000000003</v>
      </c>
      <c r="V1232">
        <f t="shared" si="158"/>
        <v>350</v>
      </c>
      <c r="W1232">
        <f t="shared" si="159"/>
        <v>57750.000000000007</v>
      </c>
    </row>
    <row r="1233" spans="1:23" ht="15.75" customHeight="1" x14ac:dyDescent="0.3">
      <c r="A1233" s="2" t="s">
        <v>60</v>
      </c>
      <c r="B1233" s="2">
        <v>1185732</v>
      </c>
      <c r="C1233" s="3">
        <v>44275</v>
      </c>
      <c r="D1233" s="12" t="str" cm="1">
        <f t="array" ref="D1233">_xlfn.SWITCH(WEEKDAY(C1233,2), 1, "Lundi", 2, "Mardi", 3, "Mercredi", 4, "Jeudi", 5, "Vendredi", 6, "Samedi", 7, "Dimanche", "Erreur")</f>
        <v>Samedi</v>
      </c>
      <c r="E1233" s="2" t="s">
        <v>30</v>
      </c>
      <c r="F1233" s="2" t="s">
        <v>63</v>
      </c>
      <c r="G1233" s="2" t="s">
        <v>64</v>
      </c>
      <c r="H1233" s="4" t="s">
        <v>16</v>
      </c>
      <c r="I1233" s="5">
        <v>55.000000000000007</v>
      </c>
      <c r="J1233" s="6">
        <v>545</v>
      </c>
      <c r="K1233" s="7">
        <v>299750.00000000006</v>
      </c>
      <c r="L1233" s="7">
        <v>104912.50000000003</v>
      </c>
      <c r="M1233" s="8">
        <v>0.35000000000000003</v>
      </c>
      <c r="N1233" s="2" t="s">
        <v>23</v>
      </c>
      <c r="O1233">
        <f t="shared" si="152"/>
        <v>2021</v>
      </c>
      <c r="P1233">
        <f t="shared" si="153"/>
        <v>3</v>
      </c>
      <c r="Q1233" t="str">
        <f t="shared" si="154"/>
        <v>mars</v>
      </c>
      <c r="R1233" t="str">
        <f t="shared" si="155"/>
        <v>Alaska</v>
      </c>
      <c r="S1233" t="str">
        <f t="shared" si="156"/>
        <v>2021-03</v>
      </c>
      <c r="T1233">
        <f>IF(AND(COUNTIF(Calculs!$Q$2:$Q$12,$O1233)&gt;0,COUNTIF(Calculs!$S$2:$S$12,$E1233)&gt;0,COUNTIF(Calculs!$U$2:$U$12,$H1233)&gt;0),1,0)</f>
        <v>1</v>
      </c>
      <c r="U1233">
        <f t="shared" si="157"/>
        <v>299750.00000000006</v>
      </c>
      <c r="V1233">
        <f t="shared" si="158"/>
        <v>545</v>
      </c>
      <c r="W1233">
        <f t="shared" si="159"/>
        <v>104912.50000000003</v>
      </c>
    </row>
    <row r="1234" spans="1:23" ht="15.75" customHeight="1" x14ac:dyDescent="0.3">
      <c r="A1234" s="2" t="s">
        <v>60</v>
      </c>
      <c r="B1234" s="2">
        <v>1185732</v>
      </c>
      <c r="C1234" s="3">
        <v>44275</v>
      </c>
      <c r="D1234" s="12" t="str" cm="1">
        <f t="array" ref="D1234">_xlfn.SWITCH(WEEKDAY(C1234,2), 1, "Lundi", 2, "Mardi", 3, "Mercredi", 4, "Jeudi", 5, "Vendredi", 6, "Samedi", 7, "Dimanche", "Erreur")</f>
        <v>Samedi</v>
      </c>
      <c r="E1234" s="2" t="s">
        <v>30</v>
      </c>
      <c r="F1234" s="2" t="s">
        <v>63</v>
      </c>
      <c r="G1234" s="2" t="s">
        <v>64</v>
      </c>
      <c r="H1234" s="4" t="s">
        <v>18</v>
      </c>
      <c r="I1234" s="5">
        <v>55.000000000000007</v>
      </c>
      <c r="J1234" s="6">
        <v>250</v>
      </c>
      <c r="K1234" s="7">
        <v>137500.00000000003</v>
      </c>
      <c r="L1234" s="7">
        <v>48125.000000000015</v>
      </c>
      <c r="M1234" s="8">
        <v>0.35000000000000003</v>
      </c>
      <c r="N1234" s="2" t="s">
        <v>23</v>
      </c>
      <c r="O1234">
        <f t="shared" si="152"/>
        <v>2021</v>
      </c>
      <c r="P1234">
        <f t="shared" si="153"/>
        <v>3</v>
      </c>
      <c r="Q1234" t="str">
        <f t="shared" si="154"/>
        <v>mars</v>
      </c>
      <c r="R1234" t="str">
        <f t="shared" si="155"/>
        <v>Alaska</v>
      </c>
      <c r="S1234" t="str">
        <f t="shared" si="156"/>
        <v>2021-03</v>
      </c>
      <c r="T1234">
        <f>IF(AND(COUNTIF(Calculs!$Q$2:$Q$12,$O1234)&gt;0,COUNTIF(Calculs!$S$2:$S$12,$E1234)&gt;0,COUNTIF(Calculs!$U$2:$U$12,$H1234)&gt;0),1,0)</f>
        <v>1</v>
      </c>
      <c r="U1234">
        <f t="shared" si="157"/>
        <v>137500.00000000003</v>
      </c>
      <c r="V1234">
        <f t="shared" si="158"/>
        <v>250</v>
      </c>
      <c r="W1234">
        <f t="shared" si="159"/>
        <v>48125.000000000015</v>
      </c>
    </row>
    <row r="1235" spans="1:23" ht="15.75" customHeight="1" x14ac:dyDescent="0.3">
      <c r="A1235" s="2" t="s">
        <v>60</v>
      </c>
      <c r="B1235" s="2">
        <v>1185732</v>
      </c>
      <c r="C1235" s="3">
        <v>44275</v>
      </c>
      <c r="D1235" s="12" t="str" cm="1">
        <f t="array" ref="D1235">_xlfn.SWITCH(WEEKDAY(C1235,2), 1, "Lundi", 2, "Mardi", 3, "Mercredi", 4, "Jeudi", 5, "Vendredi", 6, "Samedi", 7, "Dimanche", "Erreur")</f>
        <v>Samedi</v>
      </c>
      <c r="E1235" s="2" t="s">
        <v>30</v>
      </c>
      <c r="F1235" s="2" t="s">
        <v>63</v>
      </c>
      <c r="G1235" s="2" t="s">
        <v>64</v>
      </c>
      <c r="H1235" s="4" t="s">
        <v>19</v>
      </c>
      <c r="I1235" s="5">
        <v>45</v>
      </c>
      <c r="J1235" s="6">
        <v>275</v>
      </c>
      <c r="K1235" s="7">
        <v>123750</v>
      </c>
      <c r="L1235" s="7">
        <v>30937.5</v>
      </c>
      <c r="M1235" s="8">
        <v>0.25</v>
      </c>
      <c r="N1235" s="2" t="s">
        <v>23</v>
      </c>
      <c r="O1235">
        <f t="shared" si="152"/>
        <v>2021</v>
      </c>
      <c r="P1235">
        <f t="shared" si="153"/>
        <v>3</v>
      </c>
      <c r="Q1235" t="str">
        <f t="shared" si="154"/>
        <v>mars</v>
      </c>
      <c r="R1235" t="str">
        <f t="shared" si="155"/>
        <v>Alaska</v>
      </c>
      <c r="S1235" t="str">
        <f t="shared" si="156"/>
        <v>2021-03</v>
      </c>
      <c r="T1235">
        <f>IF(AND(COUNTIF(Calculs!$Q$2:$Q$12,$O1235)&gt;0,COUNTIF(Calculs!$S$2:$S$12,$E1235)&gt;0,COUNTIF(Calculs!$U$2:$U$12,$H1235)&gt;0),1,0)</f>
        <v>1</v>
      </c>
      <c r="U1235">
        <f t="shared" si="157"/>
        <v>123750</v>
      </c>
      <c r="V1235">
        <f t="shared" si="158"/>
        <v>275</v>
      </c>
      <c r="W1235">
        <f t="shared" si="159"/>
        <v>30937.5</v>
      </c>
    </row>
    <row r="1236" spans="1:23" ht="15.75" customHeight="1" x14ac:dyDescent="0.3">
      <c r="A1236" s="2" t="s">
        <v>60</v>
      </c>
      <c r="B1236" s="2">
        <v>1185732</v>
      </c>
      <c r="C1236" s="3">
        <v>44275</v>
      </c>
      <c r="D1236" s="12" t="str" cm="1">
        <f t="array" ref="D1236">_xlfn.SWITCH(WEEKDAY(C1236,2), 1, "Lundi", 2, "Mardi", 3, "Mercredi", 4, "Jeudi", 5, "Vendredi", 6, "Samedi", 7, "Dimanche", "Erreur")</f>
        <v>Samedi</v>
      </c>
      <c r="E1236" s="2" t="s">
        <v>30</v>
      </c>
      <c r="F1236" s="2" t="s">
        <v>63</v>
      </c>
      <c r="G1236" s="2" t="s">
        <v>64</v>
      </c>
      <c r="H1236" s="4" t="s">
        <v>20</v>
      </c>
      <c r="I1236" s="5">
        <v>49.999999999999993</v>
      </c>
      <c r="J1236" s="6">
        <v>125</v>
      </c>
      <c r="K1236" s="7">
        <v>62499.999999999993</v>
      </c>
      <c r="L1236" s="7">
        <v>15624.999999999998</v>
      </c>
      <c r="M1236" s="8">
        <v>0.25</v>
      </c>
      <c r="N1236" s="2" t="s">
        <v>23</v>
      </c>
      <c r="O1236">
        <f t="shared" si="152"/>
        <v>2021</v>
      </c>
      <c r="P1236">
        <f t="shared" si="153"/>
        <v>3</v>
      </c>
      <c r="Q1236" t="str">
        <f t="shared" si="154"/>
        <v>mars</v>
      </c>
      <c r="R1236" t="str">
        <f t="shared" si="155"/>
        <v>Alaska</v>
      </c>
      <c r="S1236" t="str">
        <f t="shared" si="156"/>
        <v>2021-03</v>
      </c>
      <c r="T1236">
        <f>IF(AND(COUNTIF(Calculs!$Q$2:$Q$12,$O1236)&gt;0,COUNTIF(Calculs!$S$2:$S$12,$E1236)&gt;0,COUNTIF(Calculs!$U$2:$U$12,$H1236)&gt;0),1,0)</f>
        <v>1</v>
      </c>
      <c r="U1236">
        <f t="shared" si="157"/>
        <v>62499.999999999993</v>
      </c>
      <c r="V1236">
        <f t="shared" si="158"/>
        <v>125</v>
      </c>
      <c r="W1236">
        <f t="shared" si="159"/>
        <v>15624.999999999998</v>
      </c>
    </row>
    <row r="1237" spans="1:23" ht="15.75" customHeight="1" x14ac:dyDescent="0.3">
      <c r="A1237" s="2" t="s">
        <v>60</v>
      </c>
      <c r="B1237" s="2">
        <v>1185732</v>
      </c>
      <c r="C1237" s="3">
        <v>44275</v>
      </c>
      <c r="D1237" s="12" t="str" cm="1">
        <f t="array" ref="D1237">_xlfn.SWITCH(WEEKDAY(C1237,2), 1, "Lundi", 2, "Mardi", 3, "Mercredi", 4, "Jeudi", 5, "Vendredi", 6, "Samedi", 7, "Dimanche", "Erreur")</f>
        <v>Samedi</v>
      </c>
      <c r="E1237" s="2" t="s">
        <v>30</v>
      </c>
      <c r="F1237" s="2" t="s">
        <v>63</v>
      </c>
      <c r="G1237" s="2" t="s">
        <v>64</v>
      </c>
      <c r="H1237" s="4" t="s">
        <v>21</v>
      </c>
      <c r="I1237" s="5">
        <v>65.000000000000014</v>
      </c>
      <c r="J1237" s="6">
        <v>175</v>
      </c>
      <c r="K1237" s="7">
        <v>113750.00000000003</v>
      </c>
      <c r="L1237" s="7">
        <v>28437.500000000007</v>
      </c>
      <c r="M1237" s="8">
        <v>0.25</v>
      </c>
      <c r="N1237" s="2" t="s">
        <v>23</v>
      </c>
      <c r="O1237">
        <f t="shared" si="152"/>
        <v>2021</v>
      </c>
      <c r="P1237">
        <f t="shared" si="153"/>
        <v>3</v>
      </c>
      <c r="Q1237" t="str">
        <f t="shared" si="154"/>
        <v>mars</v>
      </c>
      <c r="R1237" t="str">
        <f t="shared" si="155"/>
        <v>Alaska</v>
      </c>
      <c r="S1237" t="str">
        <f t="shared" si="156"/>
        <v>2021-03</v>
      </c>
      <c r="T1237">
        <f>IF(AND(COUNTIF(Calculs!$Q$2:$Q$12,$O1237)&gt;0,COUNTIF(Calculs!$S$2:$S$12,$E1237)&gt;0,COUNTIF(Calculs!$U$2:$U$12,$H1237)&gt;0),1,0)</f>
        <v>1</v>
      </c>
      <c r="U1237">
        <f t="shared" si="157"/>
        <v>113750.00000000003</v>
      </c>
      <c r="V1237">
        <f t="shared" si="158"/>
        <v>175</v>
      </c>
      <c r="W1237">
        <f t="shared" si="159"/>
        <v>28437.500000000007</v>
      </c>
    </row>
    <row r="1238" spans="1:23" ht="15.75" customHeight="1" x14ac:dyDescent="0.3">
      <c r="A1238" s="2" t="s">
        <v>60</v>
      </c>
      <c r="B1238" s="2">
        <v>1185732</v>
      </c>
      <c r="C1238" s="3">
        <v>44275</v>
      </c>
      <c r="D1238" s="12" t="str" cm="1">
        <f t="array" ref="D1238">_xlfn.SWITCH(WEEKDAY(C1238,2), 1, "Lundi", 2, "Mardi", 3, "Mercredi", 4, "Jeudi", 5, "Vendredi", 6, "Samedi", 7, "Dimanche", "Erreur")</f>
        <v>Samedi</v>
      </c>
      <c r="E1238" s="2" t="s">
        <v>30</v>
      </c>
      <c r="F1238" s="2" t="s">
        <v>63</v>
      </c>
      <c r="G1238" s="2" t="s">
        <v>64</v>
      </c>
      <c r="H1238" s="4" t="s">
        <v>22</v>
      </c>
      <c r="I1238" s="5">
        <v>55.000000000000007</v>
      </c>
      <c r="J1238" s="6">
        <v>275</v>
      </c>
      <c r="K1238" s="7">
        <v>151250.00000000003</v>
      </c>
      <c r="L1238" s="7">
        <v>45375.000000000007</v>
      </c>
      <c r="M1238" s="8">
        <v>0.3</v>
      </c>
      <c r="N1238" s="2" t="s">
        <v>23</v>
      </c>
      <c r="O1238">
        <f t="shared" si="152"/>
        <v>2021</v>
      </c>
      <c r="P1238">
        <f t="shared" si="153"/>
        <v>3</v>
      </c>
      <c r="Q1238" t="str">
        <f t="shared" si="154"/>
        <v>mars</v>
      </c>
      <c r="R1238" t="str">
        <f t="shared" si="155"/>
        <v>Alaska</v>
      </c>
      <c r="S1238" t="str">
        <f t="shared" si="156"/>
        <v>2021-03</v>
      </c>
      <c r="T1238">
        <f>IF(AND(COUNTIF(Calculs!$Q$2:$Q$12,$O1238)&gt;0,COUNTIF(Calculs!$S$2:$S$12,$E1238)&gt;0,COUNTIF(Calculs!$U$2:$U$12,$H1238)&gt;0),1,0)</f>
        <v>1</v>
      </c>
      <c r="U1238">
        <f t="shared" si="157"/>
        <v>151250.00000000003</v>
      </c>
      <c r="V1238">
        <f t="shared" si="158"/>
        <v>275</v>
      </c>
      <c r="W1238">
        <f t="shared" si="159"/>
        <v>45375.000000000007</v>
      </c>
    </row>
    <row r="1239" spans="1:23" ht="15.75" customHeight="1" x14ac:dyDescent="0.3">
      <c r="A1239" s="2" t="s">
        <v>60</v>
      </c>
      <c r="B1239" s="2">
        <v>1185732</v>
      </c>
      <c r="C1239" s="3">
        <v>44307</v>
      </c>
      <c r="D1239" s="12" t="str" cm="1">
        <f t="array" ref="D1239">_xlfn.SWITCH(WEEKDAY(C1239,2), 1, "Lundi", 2, "Mardi", 3, "Mercredi", 4, "Jeudi", 5, "Vendredi", 6, "Samedi", 7, "Dimanche", "Erreur")</f>
        <v>Mercredi</v>
      </c>
      <c r="E1239" s="2" t="s">
        <v>30</v>
      </c>
      <c r="F1239" s="2" t="s">
        <v>63</v>
      </c>
      <c r="G1239" s="2" t="s">
        <v>64</v>
      </c>
      <c r="H1239" s="4" t="s">
        <v>16</v>
      </c>
      <c r="I1239" s="5">
        <v>55.000000000000007</v>
      </c>
      <c r="J1239" s="6">
        <v>525</v>
      </c>
      <c r="K1239" s="7">
        <v>288750.00000000006</v>
      </c>
      <c r="L1239" s="7">
        <v>101062.50000000003</v>
      </c>
      <c r="M1239" s="8">
        <v>0.35000000000000003</v>
      </c>
      <c r="N1239" s="2" t="s">
        <v>23</v>
      </c>
      <c r="O1239">
        <f t="shared" si="152"/>
        <v>2021</v>
      </c>
      <c r="P1239">
        <f t="shared" si="153"/>
        <v>4</v>
      </c>
      <c r="Q1239" t="str">
        <f t="shared" si="154"/>
        <v>avr</v>
      </c>
      <c r="R1239" t="str">
        <f t="shared" si="155"/>
        <v>Alaska</v>
      </c>
      <c r="S1239" t="str">
        <f t="shared" si="156"/>
        <v>2021-04</v>
      </c>
      <c r="T1239">
        <f>IF(AND(COUNTIF(Calculs!$Q$2:$Q$12,$O1239)&gt;0,COUNTIF(Calculs!$S$2:$S$12,$E1239)&gt;0,COUNTIF(Calculs!$U$2:$U$12,$H1239)&gt;0),1,0)</f>
        <v>1</v>
      </c>
      <c r="U1239">
        <f t="shared" si="157"/>
        <v>288750.00000000006</v>
      </c>
      <c r="V1239">
        <f t="shared" si="158"/>
        <v>525</v>
      </c>
      <c r="W1239">
        <f t="shared" si="159"/>
        <v>101062.50000000003</v>
      </c>
    </row>
    <row r="1240" spans="1:23" ht="15.75" customHeight="1" x14ac:dyDescent="0.3">
      <c r="A1240" s="2" t="s">
        <v>60</v>
      </c>
      <c r="B1240" s="2">
        <v>1185732</v>
      </c>
      <c r="C1240" s="3">
        <v>44307</v>
      </c>
      <c r="D1240" s="12" t="str" cm="1">
        <f t="array" ref="D1240">_xlfn.SWITCH(WEEKDAY(C1240,2), 1, "Lundi", 2, "Mardi", 3, "Mercredi", 4, "Jeudi", 5, "Vendredi", 6, "Samedi", 7, "Dimanche", "Erreur")</f>
        <v>Mercredi</v>
      </c>
      <c r="E1240" s="2" t="s">
        <v>30</v>
      </c>
      <c r="F1240" s="2" t="s">
        <v>63</v>
      </c>
      <c r="G1240" s="2" t="s">
        <v>64</v>
      </c>
      <c r="H1240" s="4" t="s">
        <v>18</v>
      </c>
      <c r="I1240" s="5">
        <v>55.000000000000007</v>
      </c>
      <c r="J1240" s="6">
        <v>225</v>
      </c>
      <c r="K1240" s="7">
        <v>123750.00000000001</v>
      </c>
      <c r="L1240" s="7">
        <v>43312.500000000007</v>
      </c>
      <c r="M1240" s="8">
        <v>0.35000000000000003</v>
      </c>
      <c r="N1240" s="2" t="s">
        <v>23</v>
      </c>
      <c r="O1240">
        <f t="shared" si="152"/>
        <v>2021</v>
      </c>
      <c r="P1240">
        <f t="shared" si="153"/>
        <v>4</v>
      </c>
      <c r="Q1240" t="str">
        <f t="shared" si="154"/>
        <v>avr</v>
      </c>
      <c r="R1240" t="str">
        <f t="shared" si="155"/>
        <v>Alaska</v>
      </c>
      <c r="S1240" t="str">
        <f t="shared" si="156"/>
        <v>2021-04</v>
      </c>
      <c r="T1240">
        <f>IF(AND(COUNTIF(Calculs!$Q$2:$Q$12,$O1240)&gt;0,COUNTIF(Calculs!$S$2:$S$12,$E1240)&gt;0,COUNTIF(Calculs!$U$2:$U$12,$H1240)&gt;0),1,0)</f>
        <v>1</v>
      </c>
      <c r="U1240">
        <f t="shared" si="157"/>
        <v>123750.00000000001</v>
      </c>
      <c r="V1240">
        <f t="shared" si="158"/>
        <v>225</v>
      </c>
      <c r="W1240">
        <f t="shared" si="159"/>
        <v>43312.500000000007</v>
      </c>
    </row>
    <row r="1241" spans="1:23" ht="15.75" customHeight="1" x14ac:dyDescent="0.3">
      <c r="A1241" s="2" t="s">
        <v>60</v>
      </c>
      <c r="B1241" s="2">
        <v>1185732</v>
      </c>
      <c r="C1241" s="3">
        <v>44307</v>
      </c>
      <c r="D1241" s="12" t="str" cm="1">
        <f t="array" ref="D1241">_xlfn.SWITCH(WEEKDAY(C1241,2), 1, "Lundi", 2, "Mardi", 3, "Mercredi", 4, "Jeudi", 5, "Vendredi", 6, "Samedi", 7, "Dimanche", "Erreur")</f>
        <v>Mercredi</v>
      </c>
      <c r="E1241" s="2" t="s">
        <v>30</v>
      </c>
      <c r="F1241" s="2" t="s">
        <v>63</v>
      </c>
      <c r="G1241" s="2" t="s">
        <v>64</v>
      </c>
      <c r="H1241" s="4" t="s">
        <v>19</v>
      </c>
      <c r="I1241" s="5">
        <v>45</v>
      </c>
      <c r="J1241" s="6">
        <v>225</v>
      </c>
      <c r="K1241" s="7">
        <v>101250</v>
      </c>
      <c r="L1241" s="7">
        <v>25312.5</v>
      </c>
      <c r="M1241" s="8">
        <v>0.25</v>
      </c>
      <c r="N1241" s="2" t="s">
        <v>23</v>
      </c>
      <c r="O1241">
        <f t="shared" si="152"/>
        <v>2021</v>
      </c>
      <c r="P1241">
        <f t="shared" si="153"/>
        <v>4</v>
      </c>
      <c r="Q1241" t="str">
        <f t="shared" si="154"/>
        <v>avr</v>
      </c>
      <c r="R1241" t="str">
        <f t="shared" si="155"/>
        <v>Alaska</v>
      </c>
      <c r="S1241" t="str">
        <f t="shared" si="156"/>
        <v>2021-04</v>
      </c>
      <c r="T1241">
        <f>IF(AND(COUNTIF(Calculs!$Q$2:$Q$12,$O1241)&gt;0,COUNTIF(Calculs!$S$2:$S$12,$E1241)&gt;0,COUNTIF(Calculs!$U$2:$U$12,$H1241)&gt;0),1,0)</f>
        <v>1</v>
      </c>
      <c r="U1241">
        <f t="shared" si="157"/>
        <v>101250</v>
      </c>
      <c r="V1241">
        <f t="shared" si="158"/>
        <v>225</v>
      </c>
      <c r="W1241">
        <f t="shared" si="159"/>
        <v>25312.5</v>
      </c>
    </row>
    <row r="1242" spans="1:23" ht="15.75" customHeight="1" x14ac:dyDescent="0.3">
      <c r="A1242" s="2" t="s">
        <v>60</v>
      </c>
      <c r="B1242" s="2">
        <v>1185732</v>
      </c>
      <c r="C1242" s="3">
        <v>44307</v>
      </c>
      <c r="D1242" s="12" t="str" cm="1">
        <f t="array" ref="D1242">_xlfn.SWITCH(WEEKDAY(C1242,2), 1, "Lundi", 2, "Mardi", 3, "Mercredi", 4, "Jeudi", 5, "Vendredi", 6, "Samedi", 7, "Dimanche", "Erreur")</f>
        <v>Mercredi</v>
      </c>
      <c r="E1242" s="2" t="s">
        <v>30</v>
      </c>
      <c r="F1242" s="2" t="s">
        <v>63</v>
      </c>
      <c r="G1242" s="2" t="s">
        <v>64</v>
      </c>
      <c r="H1242" s="4" t="s">
        <v>20</v>
      </c>
      <c r="I1242" s="5">
        <v>49.999999999999993</v>
      </c>
      <c r="J1242" s="6">
        <v>150</v>
      </c>
      <c r="K1242" s="7">
        <v>74999.999999999985</v>
      </c>
      <c r="L1242" s="7">
        <v>18749.999999999996</v>
      </c>
      <c r="M1242" s="8">
        <v>0.25</v>
      </c>
      <c r="N1242" s="2" t="s">
        <v>23</v>
      </c>
      <c r="O1242">
        <f t="shared" si="152"/>
        <v>2021</v>
      </c>
      <c r="P1242">
        <f t="shared" si="153"/>
        <v>4</v>
      </c>
      <c r="Q1242" t="str">
        <f t="shared" si="154"/>
        <v>avr</v>
      </c>
      <c r="R1242" t="str">
        <f t="shared" si="155"/>
        <v>Alaska</v>
      </c>
      <c r="S1242" t="str">
        <f t="shared" si="156"/>
        <v>2021-04</v>
      </c>
      <c r="T1242">
        <f>IF(AND(COUNTIF(Calculs!$Q$2:$Q$12,$O1242)&gt;0,COUNTIF(Calculs!$S$2:$S$12,$E1242)&gt;0,COUNTIF(Calculs!$U$2:$U$12,$H1242)&gt;0),1,0)</f>
        <v>1</v>
      </c>
      <c r="U1242">
        <f t="shared" si="157"/>
        <v>74999.999999999985</v>
      </c>
      <c r="V1242">
        <f t="shared" si="158"/>
        <v>150</v>
      </c>
      <c r="W1242">
        <f t="shared" si="159"/>
        <v>18749.999999999996</v>
      </c>
    </row>
    <row r="1243" spans="1:23" ht="15.75" customHeight="1" x14ac:dyDescent="0.3">
      <c r="A1243" s="2" t="s">
        <v>60</v>
      </c>
      <c r="B1243" s="2">
        <v>1185732</v>
      </c>
      <c r="C1243" s="3">
        <v>44307</v>
      </c>
      <c r="D1243" s="12" t="str" cm="1">
        <f t="array" ref="D1243">_xlfn.SWITCH(WEEKDAY(C1243,2), 1, "Lundi", 2, "Mardi", 3, "Mercredi", 4, "Jeudi", 5, "Vendredi", 6, "Samedi", 7, "Dimanche", "Erreur")</f>
        <v>Mercredi</v>
      </c>
      <c r="E1243" s="2" t="s">
        <v>30</v>
      </c>
      <c r="F1243" s="2" t="s">
        <v>63</v>
      </c>
      <c r="G1243" s="2" t="s">
        <v>64</v>
      </c>
      <c r="H1243" s="4" t="s">
        <v>21</v>
      </c>
      <c r="I1243" s="5">
        <v>60.000000000000007</v>
      </c>
      <c r="J1243" s="6">
        <v>150</v>
      </c>
      <c r="K1243" s="7">
        <v>90000.000000000015</v>
      </c>
      <c r="L1243" s="7">
        <v>22500.000000000004</v>
      </c>
      <c r="M1243" s="8">
        <v>0.25</v>
      </c>
      <c r="N1243" s="2" t="s">
        <v>23</v>
      </c>
      <c r="O1243">
        <f t="shared" si="152"/>
        <v>2021</v>
      </c>
      <c r="P1243">
        <f t="shared" si="153"/>
        <v>4</v>
      </c>
      <c r="Q1243" t="str">
        <f t="shared" si="154"/>
        <v>avr</v>
      </c>
      <c r="R1243" t="str">
        <f t="shared" si="155"/>
        <v>Alaska</v>
      </c>
      <c r="S1243" t="str">
        <f t="shared" si="156"/>
        <v>2021-04</v>
      </c>
      <c r="T1243">
        <f>IF(AND(COUNTIF(Calculs!$Q$2:$Q$12,$O1243)&gt;0,COUNTIF(Calculs!$S$2:$S$12,$E1243)&gt;0,COUNTIF(Calculs!$U$2:$U$12,$H1243)&gt;0),1,0)</f>
        <v>1</v>
      </c>
      <c r="U1243">
        <f t="shared" si="157"/>
        <v>90000.000000000015</v>
      </c>
      <c r="V1243">
        <f t="shared" si="158"/>
        <v>150</v>
      </c>
      <c r="W1243">
        <f t="shared" si="159"/>
        <v>22500.000000000004</v>
      </c>
    </row>
    <row r="1244" spans="1:23" ht="15.75" customHeight="1" x14ac:dyDescent="0.3">
      <c r="A1244" s="2" t="s">
        <v>60</v>
      </c>
      <c r="B1244" s="2">
        <v>1185732</v>
      </c>
      <c r="C1244" s="3">
        <v>44307</v>
      </c>
      <c r="D1244" s="12" t="str" cm="1">
        <f t="array" ref="D1244">_xlfn.SWITCH(WEEKDAY(C1244,2), 1, "Lundi", 2, "Mardi", 3, "Mercredi", 4, "Jeudi", 5, "Vendredi", 6, "Samedi", 7, "Dimanche", "Erreur")</f>
        <v>Mercredi</v>
      </c>
      <c r="E1244" s="2" t="s">
        <v>30</v>
      </c>
      <c r="F1244" s="2" t="s">
        <v>63</v>
      </c>
      <c r="G1244" s="2" t="s">
        <v>64</v>
      </c>
      <c r="H1244" s="4" t="s">
        <v>22</v>
      </c>
      <c r="I1244" s="5">
        <v>50</v>
      </c>
      <c r="J1244" s="6">
        <v>300</v>
      </c>
      <c r="K1244" s="7">
        <v>150000</v>
      </c>
      <c r="L1244" s="7">
        <v>45000</v>
      </c>
      <c r="M1244" s="8">
        <v>0.3</v>
      </c>
      <c r="N1244" s="2" t="s">
        <v>23</v>
      </c>
      <c r="O1244">
        <f t="shared" si="152"/>
        <v>2021</v>
      </c>
      <c r="P1244">
        <f t="shared" si="153"/>
        <v>4</v>
      </c>
      <c r="Q1244" t="str">
        <f t="shared" si="154"/>
        <v>avr</v>
      </c>
      <c r="R1244" t="str">
        <f t="shared" si="155"/>
        <v>Alaska</v>
      </c>
      <c r="S1244" t="str">
        <f t="shared" si="156"/>
        <v>2021-04</v>
      </c>
      <c r="T1244">
        <f>IF(AND(COUNTIF(Calculs!$Q$2:$Q$12,$O1244)&gt;0,COUNTIF(Calculs!$S$2:$S$12,$E1244)&gt;0,COUNTIF(Calculs!$U$2:$U$12,$H1244)&gt;0),1,0)</f>
        <v>1</v>
      </c>
      <c r="U1244">
        <f t="shared" si="157"/>
        <v>150000</v>
      </c>
      <c r="V1244">
        <f t="shared" si="158"/>
        <v>300</v>
      </c>
      <c r="W1244">
        <f t="shared" si="159"/>
        <v>45000</v>
      </c>
    </row>
    <row r="1245" spans="1:23" ht="15.75" customHeight="1" x14ac:dyDescent="0.3">
      <c r="A1245" s="2" t="s">
        <v>60</v>
      </c>
      <c r="B1245" s="2">
        <v>1185732</v>
      </c>
      <c r="C1245" s="3">
        <v>44336</v>
      </c>
      <c r="D1245" s="12" t="str" cm="1">
        <f t="array" ref="D1245">_xlfn.SWITCH(WEEKDAY(C1245,2), 1, "Lundi", 2, "Mardi", 3, "Mercredi", 4, "Jeudi", 5, "Vendredi", 6, "Samedi", 7, "Dimanche", "Erreur")</f>
        <v>Jeudi</v>
      </c>
      <c r="E1245" s="2" t="s">
        <v>30</v>
      </c>
      <c r="F1245" s="2" t="s">
        <v>63</v>
      </c>
      <c r="G1245" s="2" t="s">
        <v>64</v>
      </c>
      <c r="H1245" s="4" t="s">
        <v>16</v>
      </c>
      <c r="I1245" s="5">
        <v>65</v>
      </c>
      <c r="J1245" s="6">
        <v>570</v>
      </c>
      <c r="K1245" s="7">
        <v>370500</v>
      </c>
      <c r="L1245" s="7">
        <v>129675.00000000001</v>
      </c>
      <c r="M1245" s="8">
        <v>0.35000000000000003</v>
      </c>
      <c r="N1245" s="2" t="s">
        <v>23</v>
      </c>
      <c r="O1245">
        <f t="shared" si="152"/>
        <v>2021</v>
      </c>
      <c r="P1245">
        <f t="shared" si="153"/>
        <v>5</v>
      </c>
      <c r="Q1245" t="str">
        <f t="shared" si="154"/>
        <v>mai</v>
      </c>
      <c r="R1245" t="str">
        <f t="shared" si="155"/>
        <v>Alaska</v>
      </c>
      <c r="S1245" t="str">
        <f t="shared" si="156"/>
        <v>2021-05</v>
      </c>
      <c r="T1245">
        <f>IF(AND(COUNTIF(Calculs!$Q$2:$Q$12,$O1245)&gt;0,COUNTIF(Calculs!$S$2:$S$12,$E1245)&gt;0,COUNTIF(Calculs!$U$2:$U$12,$H1245)&gt;0),1,0)</f>
        <v>1</v>
      </c>
      <c r="U1245">
        <f t="shared" si="157"/>
        <v>370500</v>
      </c>
      <c r="V1245">
        <f t="shared" si="158"/>
        <v>570</v>
      </c>
      <c r="W1245">
        <f t="shared" si="159"/>
        <v>129675.00000000001</v>
      </c>
    </row>
    <row r="1246" spans="1:23" ht="15.75" customHeight="1" x14ac:dyDescent="0.3">
      <c r="A1246" s="2" t="s">
        <v>60</v>
      </c>
      <c r="B1246" s="2">
        <v>1185732</v>
      </c>
      <c r="C1246" s="3">
        <v>44336</v>
      </c>
      <c r="D1246" s="12" t="str" cm="1">
        <f t="array" ref="D1246">_xlfn.SWITCH(WEEKDAY(C1246,2), 1, "Lundi", 2, "Mardi", 3, "Mercredi", 4, "Jeudi", 5, "Vendredi", 6, "Samedi", 7, "Dimanche", "Erreur")</f>
        <v>Jeudi</v>
      </c>
      <c r="E1246" s="2" t="s">
        <v>30</v>
      </c>
      <c r="F1246" s="2" t="s">
        <v>63</v>
      </c>
      <c r="G1246" s="2" t="s">
        <v>64</v>
      </c>
      <c r="H1246" s="4" t="s">
        <v>18</v>
      </c>
      <c r="I1246" s="5">
        <v>60.000000000000007</v>
      </c>
      <c r="J1246" s="6">
        <v>275</v>
      </c>
      <c r="K1246" s="7">
        <v>165000.00000000003</v>
      </c>
      <c r="L1246" s="7">
        <v>57750.000000000015</v>
      </c>
      <c r="M1246" s="8">
        <v>0.35000000000000003</v>
      </c>
      <c r="N1246" s="2" t="s">
        <v>23</v>
      </c>
      <c r="O1246">
        <f t="shared" si="152"/>
        <v>2021</v>
      </c>
      <c r="P1246">
        <f t="shared" si="153"/>
        <v>5</v>
      </c>
      <c r="Q1246" t="str">
        <f t="shared" si="154"/>
        <v>mai</v>
      </c>
      <c r="R1246" t="str">
        <f t="shared" si="155"/>
        <v>Alaska</v>
      </c>
      <c r="S1246" t="str">
        <f t="shared" si="156"/>
        <v>2021-05</v>
      </c>
      <c r="T1246">
        <f>IF(AND(COUNTIF(Calculs!$Q$2:$Q$12,$O1246)&gt;0,COUNTIF(Calculs!$S$2:$S$12,$E1246)&gt;0,COUNTIF(Calculs!$U$2:$U$12,$H1246)&gt;0),1,0)</f>
        <v>1</v>
      </c>
      <c r="U1246">
        <f t="shared" si="157"/>
        <v>165000.00000000003</v>
      </c>
      <c r="V1246">
        <f t="shared" si="158"/>
        <v>275</v>
      </c>
      <c r="W1246">
        <f t="shared" si="159"/>
        <v>57750.000000000015</v>
      </c>
    </row>
    <row r="1247" spans="1:23" ht="15.75" customHeight="1" x14ac:dyDescent="0.3">
      <c r="A1247" s="2" t="s">
        <v>60</v>
      </c>
      <c r="B1247" s="2">
        <v>1185732</v>
      </c>
      <c r="C1247" s="3">
        <v>44336</v>
      </c>
      <c r="D1247" s="12" t="str" cm="1">
        <f t="array" ref="D1247">_xlfn.SWITCH(WEEKDAY(C1247,2), 1, "Lundi", 2, "Mardi", 3, "Mercredi", 4, "Jeudi", 5, "Vendredi", 6, "Samedi", 7, "Dimanche", "Erreur")</f>
        <v>Jeudi</v>
      </c>
      <c r="E1247" s="2" t="s">
        <v>30</v>
      </c>
      <c r="F1247" s="2" t="s">
        <v>63</v>
      </c>
      <c r="G1247" s="2" t="s">
        <v>64</v>
      </c>
      <c r="H1247" s="4" t="s">
        <v>19</v>
      </c>
      <c r="I1247" s="5">
        <v>55.000000000000007</v>
      </c>
      <c r="J1247" s="6">
        <v>300</v>
      </c>
      <c r="K1247" s="7">
        <v>165000.00000000003</v>
      </c>
      <c r="L1247" s="7">
        <v>41250.000000000007</v>
      </c>
      <c r="M1247" s="8">
        <v>0.25</v>
      </c>
      <c r="N1247" s="2" t="s">
        <v>23</v>
      </c>
      <c r="O1247">
        <f t="shared" si="152"/>
        <v>2021</v>
      </c>
      <c r="P1247">
        <f t="shared" si="153"/>
        <v>5</v>
      </c>
      <c r="Q1247" t="str">
        <f t="shared" si="154"/>
        <v>mai</v>
      </c>
      <c r="R1247" t="str">
        <f t="shared" si="155"/>
        <v>Alaska</v>
      </c>
      <c r="S1247" t="str">
        <f t="shared" si="156"/>
        <v>2021-05</v>
      </c>
      <c r="T1247">
        <f>IF(AND(COUNTIF(Calculs!$Q$2:$Q$12,$O1247)&gt;0,COUNTIF(Calculs!$S$2:$S$12,$E1247)&gt;0,COUNTIF(Calculs!$U$2:$U$12,$H1247)&gt;0),1,0)</f>
        <v>1</v>
      </c>
      <c r="U1247">
        <f t="shared" si="157"/>
        <v>165000.00000000003</v>
      </c>
      <c r="V1247">
        <f t="shared" si="158"/>
        <v>300</v>
      </c>
      <c r="W1247">
        <f t="shared" si="159"/>
        <v>41250.000000000007</v>
      </c>
    </row>
    <row r="1248" spans="1:23" ht="15.75" customHeight="1" x14ac:dyDescent="0.3">
      <c r="A1248" s="2" t="s">
        <v>60</v>
      </c>
      <c r="B1248" s="2">
        <v>1185732</v>
      </c>
      <c r="C1248" s="3">
        <v>44336</v>
      </c>
      <c r="D1248" s="12" t="str" cm="1">
        <f t="array" ref="D1248">_xlfn.SWITCH(WEEKDAY(C1248,2), 1, "Lundi", 2, "Mardi", 3, "Mercredi", 4, "Jeudi", 5, "Vendredi", 6, "Samedi", 7, "Dimanche", "Erreur")</f>
        <v>Jeudi</v>
      </c>
      <c r="E1248" s="2" t="s">
        <v>30</v>
      </c>
      <c r="F1248" s="2" t="s">
        <v>63</v>
      </c>
      <c r="G1248" s="2" t="s">
        <v>64</v>
      </c>
      <c r="H1248" s="4" t="s">
        <v>20</v>
      </c>
      <c r="I1248" s="5">
        <v>55.000000000000007</v>
      </c>
      <c r="J1248" s="6">
        <v>250</v>
      </c>
      <c r="K1248" s="7">
        <v>137500.00000000003</v>
      </c>
      <c r="L1248" s="7">
        <v>34375.000000000007</v>
      </c>
      <c r="M1248" s="8">
        <v>0.25</v>
      </c>
      <c r="N1248" s="2" t="s">
        <v>23</v>
      </c>
      <c r="O1248">
        <f t="shared" si="152"/>
        <v>2021</v>
      </c>
      <c r="P1248">
        <f t="shared" si="153"/>
        <v>5</v>
      </c>
      <c r="Q1248" t="str">
        <f t="shared" si="154"/>
        <v>mai</v>
      </c>
      <c r="R1248" t="str">
        <f t="shared" si="155"/>
        <v>Alaska</v>
      </c>
      <c r="S1248" t="str">
        <f t="shared" si="156"/>
        <v>2021-05</v>
      </c>
      <c r="T1248">
        <f>IF(AND(COUNTIF(Calculs!$Q$2:$Q$12,$O1248)&gt;0,COUNTIF(Calculs!$S$2:$S$12,$E1248)&gt;0,COUNTIF(Calculs!$U$2:$U$12,$H1248)&gt;0),1,0)</f>
        <v>1</v>
      </c>
      <c r="U1248">
        <f t="shared" si="157"/>
        <v>137500.00000000003</v>
      </c>
      <c r="V1248">
        <f t="shared" si="158"/>
        <v>250</v>
      </c>
      <c r="W1248">
        <f t="shared" si="159"/>
        <v>34375.000000000007</v>
      </c>
    </row>
    <row r="1249" spans="1:23" ht="15.75" customHeight="1" x14ac:dyDescent="0.3">
      <c r="A1249" s="2" t="s">
        <v>60</v>
      </c>
      <c r="B1249" s="2">
        <v>1185732</v>
      </c>
      <c r="C1249" s="3">
        <v>44336</v>
      </c>
      <c r="D1249" s="12" t="str" cm="1">
        <f t="array" ref="D1249">_xlfn.SWITCH(WEEKDAY(C1249,2), 1, "Lundi", 2, "Mardi", 3, "Mercredi", 4, "Jeudi", 5, "Vendredi", 6, "Samedi", 7, "Dimanche", "Erreur")</f>
        <v>Jeudi</v>
      </c>
      <c r="E1249" s="2" t="s">
        <v>30</v>
      </c>
      <c r="F1249" s="2" t="s">
        <v>63</v>
      </c>
      <c r="G1249" s="2" t="s">
        <v>64</v>
      </c>
      <c r="H1249" s="4" t="s">
        <v>21</v>
      </c>
      <c r="I1249" s="5">
        <v>65</v>
      </c>
      <c r="J1249" s="6">
        <v>275</v>
      </c>
      <c r="K1249" s="7">
        <v>178750</v>
      </c>
      <c r="L1249" s="7">
        <v>44687.5</v>
      </c>
      <c r="M1249" s="8">
        <v>0.25</v>
      </c>
      <c r="N1249" s="2" t="s">
        <v>23</v>
      </c>
      <c r="O1249">
        <f t="shared" si="152"/>
        <v>2021</v>
      </c>
      <c r="P1249">
        <f t="shared" si="153"/>
        <v>5</v>
      </c>
      <c r="Q1249" t="str">
        <f t="shared" si="154"/>
        <v>mai</v>
      </c>
      <c r="R1249" t="str">
        <f t="shared" si="155"/>
        <v>Alaska</v>
      </c>
      <c r="S1249" t="str">
        <f t="shared" si="156"/>
        <v>2021-05</v>
      </c>
      <c r="T1249">
        <f>IF(AND(COUNTIF(Calculs!$Q$2:$Q$12,$O1249)&gt;0,COUNTIF(Calculs!$S$2:$S$12,$E1249)&gt;0,COUNTIF(Calculs!$U$2:$U$12,$H1249)&gt;0),1,0)</f>
        <v>1</v>
      </c>
      <c r="U1249">
        <f t="shared" si="157"/>
        <v>178750</v>
      </c>
      <c r="V1249">
        <f t="shared" si="158"/>
        <v>275</v>
      </c>
      <c r="W1249">
        <f t="shared" si="159"/>
        <v>44687.5</v>
      </c>
    </row>
    <row r="1250" spans="1:23" ht="15.75" customHeight="1" x14ac:dyDescent="0.3">
      <c r="A1250" s="2" t="s">
        <v>60</v>
      </c>
      <c r="B1250" s="2">
        <v>1185732</v>
      </c>
      <c r="C1250" s="3">
        <v>44336</v>
      </c>
      <c r="D1250" s="12" t="str" cm="1">
        <f t="array" ref="D1250">_xlfn.SWITCH(WEEKDAY(C1250,2), 1, "Lundi", 2, "Mardi", 3, "Mercredi", 4, "Jeudi", 5, "Vendredi", 6, "Samedi", 7, "Dimanche", "Erreur")</f>
        <v>Jeudi</v>
      </c>
      <c r="E1250" s="2" t="s">
        <v>30</v>
      </c>
      <c r="F1250" s="2" t="s">
        <v>63</v>
      </c>
      <c r="G1250" s="2" t="s">
        <v>64</v>
      </c>
      <c r="H1250" s="4" t="s">
        <v>22</v>
      </c>
      <c r="I1250" s="5">
        <v>70</v>
      </c>
      <c r="J1250" s="6">
        <v>400</v>
      </c>
      <c r="K1250" s="7">
        <v>280000</v>
      </c>
      <c r="L1250" s="7">
        <v>84000</v>
      </c>
      <c r="M1250" s="8">
        <v>0.3</v>
      </c>
      <c r="N1250" s="2" t="s">
        <v>23</v>
      </c>
      <c r="O1250">
        <f t="shared" si="152"/>
        <v>2021</v>
      </c>
      <c r="P1250">
        <f t="shared" si="153"/>
        <v>5</v>
      </c>
      <c r="Q1250" t="str">
        <f t="shared" si="154"/>
        <v>mai</v>
      </c>
      <c r="R1250" t="str">
        <f t="shared" si="155"/>
        <v>Alaska</v>
      </c>
      <c r="S1250" t="str">
        <f t="shared" si="156"/>
        <v>2021-05</v>
      </c>
      <c r="T1250">
        <f>IF(AND(COUNTIF(Calculs!$Q$2:$Q$12,$O1250)&gt;0,COUNTIF(Calculs!$S$2:$S$12,$E1250)&gt;0,COUNTIF(Calculs!$U$2:$U$12,$H1250)&gt;0),1,0)</f>
        <v>1</v>
      </c>
      <c r="U1250">
        <f t="shared" si="157"/>
        <v>280000</v>
      </c>
      <c r="V1250">
        <f t="shared" si="158"/>
        <v>400</v>
      </c>
      <c r="W1250">
        <f t="shared" si="159"/>
        <v>84000</v>
      </c>
    </row>
    <row r="1251" spans="1:23" ht="15.75" customHeight="1" x14ac:dyDescent="0.3">
      <c r="A1251" s="2" t="s">
        <v>60</v>
      </c>
      <c r="B1251" s="2">
        <v>1185732</v>
      </c>
      <c r="C1251" s="3">
        <v>44369</v>
      </c>
      <c r="D1251" s="12" t="str" cm="1">
        <f t="array" ref="D1251">_xlfn.SWITCH(WEEKDAY(C1251,2), 1, "Lundi", 2, "Mardi", 3, "Mercredi", 4, "Jeudi", 5, "Vendredi", 6, "Samedi", 7, "Dimanche", "Erreur")</f>
        <v>Mardi</v>
      </c>
      <c r="E1251" s="2" t="s">
        <v>30</v>
      </c>
      <c r="F1251" s="2" t="s">
        <v>63</v>
      </c>
      <c r="G1251" s="2" t="s">
        <v>64</v>
      </c>
      <c r="H1251" s="4" t="s">
        <v>16</v>
      </c>
      <c r="I1251" s="5">
        <v>65</v>
      </c>
      <c r="J1251" s="6">
        <v>650</v>
      </c>
      <c r="K1251" s="7">
        <v>422500</v>
      </c>
      <c r="L1251" s="7">
        <v>147875</v>
      </c>
      <c r="M1251" s="8">
        <v>0.35000000000000003</v>
      </c>
      <c r="N1251" s="2" t="s">
        <v>23</v>
      </c>
      <c r="O1251">
        <f t="shared" si="152"/>
        <v>2021</v>
      </c>
      <c r="P1251">
        <f t="shared" si="153"/>
        <v>6</v>
      </c>
      <c r="Q1251" t="str">
        <f t="shared" si="154"/>
        <v>juin</v>
      </c>
      <c r="R1251" t="str">
        <f t="shared" si="155"/>
        <v>Alaska</v>
      </c>
      <c r="S1251" t="str">
        <f t="shared" si="156"/>
        <v>2021-06</v>
      </c>
      <c r="T1251">
        <f>IF(AND(COUNTIF(Calculs!$Q$2:$Q$12,$O1251)&gt;0,COUNTIF(Calculs!$S$2:$S$12,$E1251)&gt;0,COUNTIF(Calculs!$U$2:$U$12,$H1251)&gt;0),1,0)</f>
        <v>1</v>
      </c>
      <c r="U1251">
        <f t="shared" si="157"/>
        <v>422500</v>
      </c>
      <c r="V1251">
        <f t="shared" si="158"/>
        <v>650</v>
      </c>
      <c r="W1251">
        <f t="shared" si="159"/>
        <v>147875</v>
      </c>
    </row>
    <row r="1252" spans="1:23" ht="15.75" customHeight="1" x14ac:dyDescent="0.3">
      <c r="A1252" s="2" t="s">
        <v>60</v>
      </c>
      <c r="B1252" s="2">
        <v>1185732</v>
      </c>
      <c r="C1252" s="3">
        <v>44369</v>
      </c>
      <c r="D1252" s="12" t="str" cm="1">
        <f t="array" ref="D1252">_xlfn.SWITCH(WEEKDAY(C1252,2), 1, "Lundi", 2, "Mardi", 3, "Mercredi", 4, "Jeudi", 5, "Vendredi", 6, "Samedi", 7, "Dimanche", "Erreur")</f>
        <v>Mardi</v>
      </c>
      <c r="E1252" s="2" t="s">
        <v>30</v>
      </c>
      <c r="F1252" s="2" t="s">
        <v>63</v>
      </c>
      <c r="G1252" s="2" t="s">
        <v>64</v>
      </c>
      <c r="H1252" s="4" t="s">
        <v>18</v>
      </c>
      <c r="I1252" s="5">
        <v>60.000000000000007</v>
      </c>
      <c r="J1252" s="6">
        <v>400</v>
      </c>
      <c r="K1252" s="7">
        <v>240000.00000000003</v>
      </c>
      <c r="L1252" s="7">
        <v>84000.000000000015</v>
      </c>
      <c r="M1252" s="8">
        <v>0.35000000000000003</v>
      </c>
      <c r="N1252" s="2" t="s">
        <v>23</v>
      </c>
      <c r="O1252">
        <f t="shared" si="152"/>
        <v>2021</v>
      </c>
      <c r="P1252">
        <f t="shared" si="153"/>
        <v>6</v>
      </c>
      <c r="Q1252" t="str">
        <f t="shared" si="154"/>
        <v>juin</v>
      </c>
      <c r="R1252" t="str">
        <f t="shared" si="155"/>
        <v>Alaska</v>
      </c>
      <c r="S1252" t="str">
        <f t="shared" si="156"/>
        <v>2021-06</v>
      </c>
      <c r="T1252">
        <f>IF(AND(COUNTIF(Calculs!$Q$2:$Q$12,$O1252)&gt;0,COUNTIF(Calculs!$S$2:$S$12,$E1252)&gt;0,COUNTIF(Calculs!$U$2:$U$12,$H1252)&gt;0),1,0)</f>
        <v>1</v>
      </c>
      <c r="U1252">
        <f t="shared" si="157"/>
        <v>240000.00000000003</v>
      </c>
      <c r="V1252">
        <f t="shared" si="158"/>
        <v>400</v>
      </c>
      <c r="W1252">
        <f t="shared" si="159"/>
        <v>84000.000000000015</v>
      </c>
    </row>
    <row r="1253" spans="1:23" ht="15.75" customHeight="1" x14ac:dyDescent="0.3">
      <c r="A1253" s="2" t="s">
        <v>60</v>
      </c>
      <c r="B1253" s="2">
        <v>1185732</v>
      </c>
      <c r="C1253" s="3">
        <v>44369</v>
      </c>
      <c r="D1253" s="12" t="str" cm="1">
        <f t="array" ref="D1253">_xlfn.SWITCH(WEEKDAY(C1253,2), 1, "Lundi", 2, "Mardi", 3, "Mercredi", 4, "Jeudi", 5, "Vendredi", 6, "Samedi", 7, "Dimanche", "Erreur")</f>
        <v>Mardi</v>
      </c>
      <c r="E1253" s="2" t="s">
        <v>30</v>
      </c>
      <c r="F1253" s="2" t="s">
        <v>63</v>
      </c>
      <c r="G1253" s="2" t="s">
        <v>64</v>
      </c>
      <c r="H1253" s="4" t="s">
        <v>19</v>
      </c>
      <c r="I1253" s="5">
        <v>55.000000000000007</v>
      </c>
      <c r="J1253" s="6">
        <v>325</v>
      </c>
      <c r="K1253" s="7">
        <v>178750.00000000003</v>
      </c>
      <c r="L1253" s="7">
        <v>44687.500000000007</v>
      </c>
      <c r="M1253" s="8">
        <v>0.25</v>
      </c>
      <c r="N1253" s="2" t="s">
        <v>23</v>
      </c>
      <c r="O1253">
        <f t="shared" si="152"/>
        <v>2021</v>
      </c>
      <c r="P1253">
        <f t="shared" si="153"/>
        <v>6</v>
      </c>
      <c r="Q1253" t="str">
        <f t="shared" si="154"/>
        <v>juin</v>
      </c>
      <c r="R1253" t="str">
        <f t="shared" si="155"/>
        <v>Alaska</v>
      </c>
      <c r="S1253" t="str">
        <f t="shared" si="156"/>
        <v>2021-06</v>
      </c>
      <c r="T1253">
        <f>IF(AND(COUNTIF(Calculs!$Q$2:$Q$12,$O1253)&gt;0,COUNTIF(Calculs!$S$2:$S$12,$E1253)&gt;0,COUNTIF(Calculs!$U$2:$U$12,$H1253)&gt;0),1,0)</f>
        <v>1</v>
      </c>
      <c r="U1253">
        <f t="shared" si="157"/>
        <v>178750.00000000003</v>
      </c>
      <c r="V1253">
        <f t="shared" si="158"/>
        <v>325</v>
      </c>
      <c r="W1253">
        <f t="shared" si="159"/>
        <v>44687.500000000007</v>
      </c>
    </row>
    <row r="1254" spans="1:23" ht="15.75" customHeight="1" x14ac:dyDescent="0.3">
      <c r="A1254" s="2" t="s">
        <v>60</v>
      </c>
      <c r="B1254" s="2">
        <v>1185732</v>
      </c>
      <c r="C1254" s="3">
        <v>44369</v>
      </c>
      <c r="D1254" s="12" t="str" cm="1">
        <f t="array" ref="D1254">_xlfn.SWITCH(WEEKDAY(C1254,2), 1, "Lundi", 2, "Mardi", 3, "Mercredi", 4, "Jeudi", 5, "Vendredi", 6, "Samedi", 7, "Dimanche", "Erreur")</f>
        <v>Mardi</v>
      </c>
      <c r="E1254" s="2" t="s">
        <v>30</v>
      </c>
      <c r="F1254" s="2" t="s">
        <v>63</v>
      </c>
      <c r="G1254" s="2" t="s">
        <v>64</v>
      </c>
      <c r="H1254" s="4" t="s">
        <v>20</v>
      </c>
      <c r="I1254" s="5">
        <v>55.000000000000007</v>
      </c>
      <c r="J1254" s="6">
        <v>300</v>
      </c>
      <c r="K1254" s="7">
        <v>165000.00000000003</v>
      </c>
      <c r="L1254" s="7">
        <v>41250.000000000007</v>
      </c>
      <c r="M1254" s="8">
        <v>0.25</v>
      </c>
      <c r="N1254" s="2" t="s">
        <v>23</v>
      </c>
      <c r="O1254">
        <f t="shared" si="152"/>
        <v>2021</v>
      </c>
      <c r="P1254">
        <f t="shared" si="153"/>
        <v>6</v>
      </c>
      <c r="Q1254" t="str">
        <f t="shared" si="154"/>
        <v>juin</v>
      </c>
      <c r="R1254" t="str">
        <f t="shared" si="155"/>
        <v>Alaska</v>
      </c>
      <c r="S1254" t="str">
        <f t="shared" si="156"/>
        <v>2021-06</v>
      </c>
      <c r="T1254">
        <f>IF(AND(COUNTIF(Calculs!$Q$2:$Q$12,$O1254)&gt;0,COUNTIF(Calculs!$S$2:$S$12,$E1254)&gt;0,COUNTIF(Calculs!$U$2:$U$12,$H1254)&gt;0),1,0)</f>
        <v>1</v>
      </c>
      <c r="U1254">
        <f t="shared" si="157"/>
        <v>165000.00000000003</v>
      </c>
      <c r="V1254">
        <f t="shared" si="158"/>
        <v>300</v>
      </c>
      <c r="W1254">
        <f t="shared" si="159"/>
        <v>41250.000000000007</v>
      </c>
    </row>
    <row r="1255" spans="1:23" ht="15.75" customHeight="1" x14ac:dyDescent="0.3">
      <c r="A1255" s="2" t="s">
        <v>60</v>
      </c>
      <c r="B1255" s="2">
        <v>1185732</v>
      </c>
      <c r="C1255" s="3">
        <v>44369</v>
      </c>
      <c r="D1255" s="12" t="str" cm="1">
        <f t="array" ref="D1255">_xlfn.SWITCH(WEEKDAY(C1255,2), 1, "Lundi", 2, "Mardi", 3, "Mercredi", 4, "Jeudi", 5, "Vendredi", 6, "Samedi", 7, "Dimanche", "Erreur")</f>
        <v>Mardi</v>
      </c>
      <c r="E1255" s="2" t="s">
        <v>30</v>
      </c>
      <c r="F1255" s="2" t="s">
        <v>63</v>
      </c>
      <c r="G1255" s="2" t="s">
        <v>64</v>
      </c>
      <c r="H1255" s="4" t="s">
        <v>21</v>
      </c>
      <c r="I1255" s="5">
        <v>65</v>
      </c>
      <c r="J1255" s="6">
        <v>300</v>
      </c>
      <c r="K1255" s="7">
        <v>195000</v>
      </c>
      <c r="L1255" s="7">
        <v>48750</v>
      </c>
      <c r="M1255" s="8">
        <v>0.25</v>
      </c>
      <c r="N1255" s="2" t="s">
        <v>23</v>
      </c>
      <c r="O1255">
        <f t="shared" si="152"/>
        <v>2021</v>
      </c>
      <c r="P1255">
        <f t="shared" si="153"/>
        <v>6</v>
      </c>
      <c r="Q1255" t="str">
        <f t="shared" si="154"/>
        <v>juin</v>
      </c>
      <c r="R1255" t="str">
        <f t="shared" si="155"/>
        <v>Alaska</v>
      </c>
      <c r="S1255" t="str">
        <f t="shared" si="156"/>
        <v>2021-06</v>
      </c>
      <c r="T1255">
        <f>IF(AND(COUNTIF(Calculs!$Q$2:$Q$12,$O1255)&gt;0,COUNTIF(Calculs!$S$2:$S$12,$E1255)&gt;0,COUNTIF(Calculs!$U$2:$U$12,$H1255)&gt;0),1,0)</f>
        <v>1</v>
      </c>
      <c r="U1255">
        <f t="shared" si="157"/>
        <v>195000</v>
      </c>
      <c r="V1255">
        <f t="shared" si="158"/>
        <v>300</v>
      </c>
      <c r="W1255">
        <f t="shared" si="159"/>
        <v>48750</v>
      </c>
    </row>
    <row r="1256" spans="1:23" ht="15.75" customHeight="1" x14ac:dyDescent="0.3">
      <c r="A1256" s="2" t="s">
        <v>60</v>
      </c>
      <c r="B1256" s="2">
        <v>1185732</v>
      </c>
      <c r="C1256" s="3">
        <v>44369</v>
      </c>
      <c r="D1256" s="12" t="str" cm="1">
        <f t="array" ref="D1256">_xlfn.SWITCH(WEEKDAY(C1256,2), 1, "Lundi", 2, "Mardi", 3, "Mercredi", 4, "Jeudi", 5, "Vendredi", 6, "Samedi", 7, "Dimanche", "Erreur")</f>
        <v>Mardi</v>
      </c>
      <c r="E1256" s="2" t="s">
        <v>30</v>
      </c>
      <c r="F1256" s="2" t="s">
        <v>63</v>
      </c>
      <c r="G1256" s="2" t="s">
        <v>64</v>
      </c>
      <c r="H1256" s="4" t="s">
        <v>22</v>
      </c>
      <c r="I1256" s="5">
        <v>70</v>
      </c>
      <c r="J1256" s="6">
        <v>450</v>
      </c>
      <c r="K1256" s="7">
        <v>315000</v>
      </c>
      <c r="L1256" s="7">
        <v>94500</v>
      </c>
      <c r="M1256" s="8">
        <v>0.3</v>
      </c>
      <c r="N1256" s="2" t="s">
        <v>23</v>
      </c>
      <c r="O1256">
        <f t="shared" si="152"/>
        <v>2021</v>
      </c>
      <c r="P1256">
        <f t="shared" si="153"/>
        <v>6</v>
      </c>
      <c r="Q1256" t="str">
        <f t="shared" si="154"/>
        <v>juin</v>
      </c>
      <c r="R1256" t="str">
        <f t="shared" si="155"/>
        <v>Alaska</v>
      </c>
      <c r="S1256" t="str">
        <f t="shared" si="156"/>
        <v>2021-06</v>
      </c>
      <c r="T1256">
        <f>IF(AND(COUNTIF(Calculs!$Q$2:$Q$12,$O1256)&gt;0,COUNTIF(Calculs!$S$2:$S$12,$E1256)&gt;0,COUNTIF(Calculs!$U$2:$U$12,$H1256)&gt;0),1,0)</f>
        <v>1</v>
      </c>
      <c r="U1256">
        <f t="shared" si="157"/>
        <v>315000</v>
      </c>
      <c r="V1256">
        <f t="shared" si="158"/>
        <v>450</v>
      </c>
      <c r="W1256">
        <f t="shared" si="159"/>
        <v>94500</v>
      </c>
    </row>
    <row r="1257" spans="1:23" ht="15.75" customHeight="1" x14ac:dyDescent="0.3">
      <c r="A1257" s="2" t="s">
        <v>60</v>
      </c>
      <c r="B1257" s="2">
        <v>1185732</v>
      </c>
      <c r="C1257" s="3">
        <v>44397</v>
      </c>
      <c r="D1257" s="12" t="str" cm="1">
        <f t="array" ref="D1257">_xlfn.SWITCH(WEEKDAY(C1257,2), 1, "Lundi", 2, "Mardi", 3, "Mercredi", 4, "Jeudi", 5, "Vendredi", 6, "Samedi", 7, "Dimanche", "Erreur")</f>
        <v>Mardi</v>
      </c>
      <c r="E1257" s="2" t="s">
        <v>30</v>
      </c>
      <c r="F1257" s="2" t="s">
        <v>63</v>
      </c>
      <c r="G1257" s="2" t="s">
        <v>64</v>
      </c>
      <c r="H1257" s="4" t="s">
        <v>16</v>
      </c>
      <c r="I1257" s="5">
        <v>65</v>
      </c>
      <c r="J1257" s="6">
        <v>675</v>
      </c>
      <c r="K1257" s="7">
        <v>438750</v>
      </c>
      <c r="L1257" s="7">
        <v>153562.50000000003</v>
      </c>
      <c r="M1257" s="8">
        <v>0.35000000000000003</v>
      </c>
      <c r="N1257" s="2" t="s">
        <v>23</v>
      </c>
      <c r="O1257">
        <f t="shared" si="152"/>
        <v>2021</v>
      </c>
      <c r="P1257">
        <f t="shared" si="153"/>
        <v>7</v>
      </c>
      <c r="Q1257" t="str">
        <f t="shared" si="154"/>
        <v>juil</v>
      </c>
      <c r="R1257" t="str">
        <f t="shared" si="155"/>
        <v>Alaska</v>
      </c>
      <c r="S1257" t="str">
        <f t="shared" si="156"/>
        <v>2021-07</v>
      </c>
      <c r="T1257">
        <f>IF(AND(COUNTIF(Calculs!$Q$2:$Q$12,$O1257)&gt;0,COUNTIF(Calculs!$S$2:$S$12,$E1257)&gt;0,COUNTIF(Calculs!$U$2:$U$12,$H1257)&gt;0),1,0)</f>
        <v>1</v>
      </c>
      <c r="U1257">
        <f t="shared" si="157"/>
        <v>438750</v>
      </c>
      <c r="V1257">
        <f t="shared" si="158"/>
        <v>675</v>
      </c>
      <c r="W1257">
        <f t="shared" si="159"/>
        <v>153562.50000000003</v>
      </c>
    </row>
    <row r="1258" spans="1:23" ht="15.75" customHeight="1" x14ac:dyDescent="0.3">
      <c r="A1258" s="2" t="s">
        <v>60</v>
      </c>
      <c r="B1258" s="2">
        <v>1185732</v>
      </c>
      <c r="C1258" s="3">
        <v>44397</v>
      </c>
      <c r="D1258" s="12" t="str" cm="1">
        <f t="array" ref="D1258">_xlfn.SWITCH(WEEKDAY(C1258,2), 1, "Lundi", 2, "Mardi", 3, "Mercredi", 4, "Jeudi", 5, "Vendredi", 6, "Samedi", 7, "Dimanche", "Erreur")</f>
        <v>Mardi</v>
      </c>
      <c r="E1258" s="2" t="s">
        <v>30</v>
      </c>
      <c r="F1258" s="2" t="s">
        <v>63</v>
      </c>
      <c r="G1258" s="2" t="s">
        <v>64</v>
      </c>
      <c r="H1258" s="4" t="s">
        <v>18</v>
      </c>
      <c r="I1258" s="5">
        <v>60.000000000000007</v>
      </c>
      <c r="J1258" s="6">
        <v>425</v>
      </c>
      <c r="K1258" s="7">
        <v>255000.00000000003</v>
      </c>
      <c r="L1258" s="7">
        <v>89250.000000000015</v>
      </c>
      <c r="M1258" s="8">
        <v>0.35000000000000003</v>
      </c>
      <c r="N1258" s="2" t="s">
        <v>23</v>
      </c>
      <c r="O1258">
        <f t="shared" si="152"/>
        <v>2021</v>
      </c>
      <c r="P1258">
        <f t="shared" si="153"/>
        <v>7</v>
      </c>
      <c r="Q1258" t="str">
        <f t="shared" si="154"/>
        <v>juil</v>
      </c>
      <c r="R1258" t="str">
        <f t="shared" si="155"/>
        <v>Alaska</v>
      </c>
      <c r="S1258" t="str">
        <f t="shared" si="156"/>
        <v>2021-07</v>
      </c>
      <c r="T1258">
        <f>IF(AND(COUNTIF(Calculs!$Q$2:$Q$12,$O1258)&gt;0,COUNTIF(Calculs!$S$2:$S$12,$E1258)&gt;0,COUNTIF(Calculs!$U$2:$U$12,$H1258)&gt;0),1,0)</f>
        <v>1</v>
      </c>
      <c r="U1258">
        <f t="shared" si="157"/>
        <v>255000.00000000003</v>
      </c>
      <c r="V1258">
        <f t="shared" si="158"/>
        <v>425</v>
      </c>
      <c r="W1258">
        <f t="shared" si="159"/>
        <v>89250.000000000015</v>
      </c>
    </row>
    <row r="1259" spans="1:23" ht="15.75" customHeight="1" x14ac:dyDescent="0.3">
      <c r="A1259" s="2" t="s">
        <v>60</v>
      </c>
      <c r="B1259" s="2">
        <v>1185732</v>
      </c>
      <c r="C1259" s="3">
        <v>44397</v>
      </c>
      <c r="D1259" s="12" t="str" cm="1">
        <f t="array" ref="D1259">_xlfn.SWITCH(WEEKDAY(C1259,2), 1, "Lundi", 2, "Mardi", 3, "Mercredi", 4, "Jeudi", 5, "Vendredi", 6, "Samedi", 7, "Dimanche", "Erreur")</f>
        <v>Mardi</v>
      </c>
      <c r="E1259" s="2" t="s">
        <v>30</v>
      </c>
      <c r="F1259" s="2" t="s">
        <v>63</v>
      </c>
      <c r="G1259" s="2" t="s">
        <v>64</v>
      </c>
      <c r="H1259" s="4" t="s">
        <v>19</v>
      </c>
      <c r="I1259" s="5">
        <v>55.000000000000007</v>
      </c>
      <c r="J1259" s="6">
        <v>350</v>
      </c>
      <c r="K1259" s="7">
        <v>192500.00000000003</v>
      </c>
      <c r="L1259" s="7">
        <v>48125.000000000007</v>
      </c>
      <c r="M1259" s="8">
        <v>0.25</v>
      </c>
      <c r="N1259" s="2" t="s">
        <v>23</v>
      </c>
      <c r="O1259">
        <f t="shared" si="152"/>
        <v>2021</v>
      </c>
      <c r="P1259">
        <f t="shared" si="153"/>
        <v>7</v>
      </c>
      <c r="Q1259" t="str">
        <f t="shared" si="154"/>
        <v>juil</v>
      </c>
      <c r="R1259" t="str">
        <f t="shared" si="155"/>
        <v>Alaska</v>
      </c>
      <c r="S1259" t="str">
        <f t="shared" si="156"/>
        <v>2021-07</v>
      </c>
      <c r="T1259">
        <f>IF(AND(COUNTIF(Calculs!$Q$2:$Q$12,$O1259)&gt;0,COUNTIF(Calculs!$S$2:$S$12,$E1259)&gt;0,COUNTIF(Calculs!$U$2:$U$12,$H1259)&gt;0),1,0)</f>
        <v>1</v>
      </c>
      <c r="U1259">
        <f t="shared" si="157"/>
        <v>192500.00000000003</v>
      </c>
      <c r="V1259">
        <f t="shared" si="158"/>
        <v>350</v>
      </c>
      <c r="W1259">
        <f t="shared" si="159"/>
        <v>48125.000000000007</v>
      </c>
    </row>
    <row r="1260" spans="1:23" ht="15.75" customHeight="1" x14ac:dyDescent="0.3">
      <c r="A1260" s="2" t="s">
        <v>60</v>
      </c>
      <c r="B1260" s="2">
        <v>1185732</v>
      </c>
      <c r="C1260" s="3">
        <v>44397</v>
      </c>
      <c r="D1260" s="12" t="str" cm="1">
        <f t="array" ref="D1260">_xlfn.SWITCH(WEEKDAY(C1260,2), 1, "Lundi", 2, "Mardi", 3, "Mercredi", 4, "Jeudi", 5, "Vendredi", 6, "Samedi", 7, "Dimanche", "Erreur")</f>
        <v>Mardi</v>
      </c>
      <c r="E1260" s="2" t="s">
        <v>30</v>
      </c>
      <c r="F1260" s="2" t="s">
        <v>63</v>
      </c>
      <c r="G1260" s="2" t="s">
        <v>64</v>
      </c>
      <c r="H1260" s="4" t="s">
        <v>20</v>
      </c>
      <c r="I1260" s="5">
        <v>55.000000000000007</v>
      </c>
      <c r="J1260" s="6">
        <v>300</v>
      </c>
      <c r="K1260" s="7">
        <v>165000.00000000003</v>
      </c>
      <c r="L1260" s="7">
        <v>41250.000000000007</v>
      </c>
      <c r="M1260" s="8">
        <v>0.25</v>
      </c>
      <c r="N1260" s="2" t="s">
        <v>23</v>
      </c>
      <c r="O1260">
        <f t="shared" si="152"/>
        <v>2021</v>
      </c>
      <c r="P1260">
        <f t="shared" si="153"/>
        <v>7</v>
      </c>
      <c r="Q1260" t="str">
        <f t="shared" si="154"/>
        <v>juil</v>
      </c>
      <c r="R1260" t="str">
        <f t="shared" si="155"/>
        <v>Alaska</v>
      </c>
      <c r="S1260" t="str">
        <f t="shared" si="156"/>
        <v>2021-07</v>
      </c>
      <c r="T1260">
        <f>IF(AND(COUNTIF(Calculs!$Q$2:$Q$12,$O1260)&gt;0,COUNTIF(Calculs!$S$2:$S$12,$E1260)&gt;0,COUNTIF(Calculs!$U$2:$U$12,$H1260)&gt;0),1,0)</f>
        <v>1</v>
      </c>
      <c r="U1260">
        <f t="shared" si="157"/>
        <v>165000.00000000003</v>
      </c>
      <c r="V1260">
        <f t="shared" si="158"/>
        <v>300</v>
      </c>
      <c r="W1260">
        <f t="shared" si="159"/>
        <v>41250.000000000007</v>
      </c>
    </row>
    <row r="1261" spans="1:23" ht="15.75" customHeight="1" x14ac:dyDescent="0.3">
      <c r="A1261" s="2" t="s">
        <v>60</v>
      </c>
      <c r="B1261" s="2">
        <v>1185732</v>
      </c>
      <c r="C1261" s="3">
        <v>44397</v>
      </c>
      <c r="D1261" s="12" t="str" cm="1">
        <f t="array" ref="D1261">_xlfn.SWITCH(WEEKDAY(C1261,2), 1, "Lundi", 2, "Mardi", 3, "Mercredi", 4, "Jeudi", 5, "Vendredi", 6, "Samedi", 7, "Dimanche", "Erreur")</f>
        <v>Mardi</v>
      </c>
      <c r="E1261" s="2" t="s">
        <v>30</v>
      </c>
      <c r="F1261" s="2" t="s">
        <v>63</v>
      </c>
      <c r="G1261" s="2" t="s">
        <v>64</v>
      </c>
      <c r="H1261" s="4" t="s">
        <v>21</v>
      </c>
      <c r="I1261" s="5">
        <v>65</v>
      </c>
      <c r="J1261" s="6">
        <v>325</v>
      </c>
      <c r="K1261" s="7">
        <v>211250</v>
      </c>
      <c r="L1261" s="7">
        <v>52812.5</v>
      </c>
      <c r="M1261" s="8">
        <v>0.25</v>
      </c>
      <c r="N1261" s="2" t="s">
        <v>23</v>
      </c>
      <c r="O1261">
        <f t="shared" si="152"/>
        <v>2021</v>
      </c>
      <c r="P1261">
        <f t="shared" si="153"/>
        <v>7</v>
      </c>
      <c r="Q1261" t="str">
        <f t="shared" si="154"/>
        <v>juil</v>
      </c>
      <c r="R1261" t="str">
        <f t="shared" si="155"/>
        <v>Alaska</v>
      </c>
      <c r="S1261" t="str">
        <f t="shared" si="156"/>
        <v>2021-07</v>
      </c>
      <c r="T1261">
        <f>IF(AND(COUNTIF(Calculs!$Q$2:$Q$12,$O1261)&gt;0,COUNTIF(Calculs!$S$2:$S$12,$E1261)&gt;0,COUNTIF(Calculs!$U$2:$U$12,$H1261)&gt;0),1,0)</f>
        <v>1</v>
      </c>
      <c r="U1261">
        <f t="shared" si="157"/>
        <v>211250</v>
      </c>
      <c r="V1261">
        <f t="shared" si="158"/>
        <v>325</v>
      </c>
      <c r="W1261">
        <f t="shared" si="159"/>
        <v>52812.5</v>
      </c>
    </row>
    <row r="1262" spans="1:23" ht="15.75" customHeight="1" x14ac:dyDescent="0.3">
      <c r="A1262" s="2" t="s">
        <v>60</v>
      </c>
      <c r="B1262" s="2">
        <v>1185732</v>
      </c>
      <c r="C1262" s="3">
        <v>44397</v>
      </c>
      <c r="D1262" s="12" t="str" cm="1">
        <f t="array" ref="D1262">_xlfn.SWITCH(WEEKDAY(C1262,2), 1, "Lundi", 2, "Mardi", 3, "Mercredi", 4, "Jeudi", 5, "Vendredi", 6, "Samedi", 7, "Dimanche", "Erreur")</f>
        <v>Mardi</v>
      </c>
      <c r="E1262" s="2" t="s">
        <v>30</v>
      </c>
      <c r="F1262" s="2" t="s">
        <v>63</v>
      </c>
      <c r="G1262" s="2" t="s">
        <v>64</v>
      </c>
      <c r="H1262" s="4" t="s">
        <v>22</v>
      </c>
      <c r="I1262" s="5">
        <v>70</v>
      </c>
      <c r="J1262" s="6">
        <v>500</v>
      </c>
      <c r="K1262" s="7">
        <v>350000</v>
      </c>
      <c r="L1262" s="7">
        <v>105000</v>
      </c>
      <c r="M1262" s="8">
        <v>0.3</v>
      </c>
      <c r="N1262" s="2" t="s">
        <v>23</v>
      </c>
      <c r="O1262">
        <f t="shared" si="152"/>
        <v>2021</v>
      </c>
      <c r="P1262">
        <f t="shared" si="153"/>
        <v>7</v>
      </c>
      <c r="Q1262" t="str">
        <f t="shared" si="154"/>
        <v>juil</v>
      </c>
      <c r="R1262" t="str">
        <f t="shared" si="155"/>
        <v>Alaska</v>
      </c>
      <c r="S1262" t="str">
        <f t="shared" si="156"/>
        <v>2021-07</v>
      </c>
      <c r="T1262">
        <f>IF(AND(COUNTIF(Calculs!$Q$2:$Q$12,$O1262)&gt;0,COUNTIF(Calculs!$S$2:$S$12,$E1262)&gt;0,COUNTIF(Calculs!$U$2:$U$12,$H1262)&gt;0),1,0)</f>
        <v>1</v>
      </c>
      <c r="U1262">
        <f t="shared" si="157"/>
        <v>350000</v>
      </c>
      <c r="V1262">
        <f t="shared" si="158"/>
        <v>500</v>
      </c>
      <c r="W1262">
        <f t="shared" si="159"/>
        <v>105000</v>
      </c>
    </row>
    <row r="1263" spans="1:23" ht="15.75" customHeight="1" x14ac:dyDescent="0.3">
      <c r="A1263" s="2" t="s">
        <v>60</v>
      </c>
      <c r="B1263" s="2">
        <v>1185732</v>
      </c>
      <c r="C1263" s="3">
        <v>44429</v>
      </c>
      <c r="D1263" s="12" t="str" cm="1">
        <f t="array" ref="D1263">_xlfn.SWITCH(WEEKDAY(C1263,2), 1, "Lundi", 2, "Mardi", 3, "Mercredi", 4, "Jeudi", 5, "Vendredi", 6, "Samedi", 7, "Dimanche", "Erreur")</f>
        <v>Samedi</v>
      </c>
      <c r="E1263" s="2" t="s">
        <v>30</v>
      </c>
      <c r="F1263" s="2" t="s">
        <v>63</v>
      </c>
      <c r="G1263" s="2" t="s">
        <v>64</v>
      </c>
      <c r="H1263" s="4" t="s">
        <v>16</v>
      </c>
      <c r="I1263" s="5">
        <v>65</v>
      </c>
      <c r="J1263" s="6">
        <v>650</v>
      </c>
      <c r="K1263" s="7">
        <v>422500</v>
      </c>
      <c r="L1263" s="7">
        <v>147875</v>
      </c>
      <c r="M1263" s="8">
        <v>0.35000000000000003</v>
      </c>
      <c r="N1263" s="2" t="s">
        <v>23</v>
      </c>
      <c r="O1263">
        <f t="shared" si="152"/>
        <v>2021</v>
      </c>
      <c r="P1263">
        <f t="shared" si="153"/>
        <v>8</v>
      </c>
      <c r="Q1263" t="str">
        <f t="shared" si="154"/>
        <v>août</v>
      </c>
      <c r="R1263" t="str">
        <f t="shared" si="155"/>
        <v>Alaska</v>
      </c>
      <c r="S1263" t="str">
        <f t="shared" si="156"/>
        <v>2021-08</v>
      </c>
      <c r="T1263">
        <f>IF(AND(COUNTIF(Calculs!$Q$2:$Q$12,$O1263)&gt;0,COUNTIF(Calculs!$S$2:$S$12,$E1263)&gt;0,COUNTIF(Calculs!$U$2:$U$12,$H1263)&gt;0),1,0)</f>
        <v>1</v>
      </c>
      <c r="U1263">
        <f t="shared" si="157"/>
        <v>422500</v>
      </c>
      <c r="V1263">
        <f t="shared" si="158"/>
        <v>650</v>
      </c>
      <c r="W1263">
        <f t="shared" si="159"/>
        <v>147875</v>
      </c>
    </row>
    <row r="1264" spans="1:23" ht="15.75" customHeight="1" x14ac:dyDescent="0.3">
      <c r="A1264" s="2" t="s">
        <v>60</v>
      </c>
      <c r="B1264" s="2">
        <v>1185732</v>
      </c>
      <c r="C1264" s="3">
        <v>44429</v>
      </c>
      <c r="D1264" s="12" t="str" cm="1">
        <f t="array" ref="D1264">_xlfn.SWITCH(WEEKDAY(C1264,2), 1, "Lundi", 2, "Mardi", 3, "Mercredi", 4, "Jeudi", 5, "Vendredi", 6, "Samedi", 7, "Dimanche", "Erreur")</f>
        <v>Samedi</v>
      </c>
      <c r="E1264" s="2" t="s">
        <v>30</v>
      </c>
      <c r="F1264" s="2" t="s">
        <v>63</v>
      </c>
      <c r="G1264" s="2" t="s">
        <v>64</v>
      </c>
      <c r="H1264" s="4" t="s">
        <v>18</v>
      </c>
      <c r="I1264" s="5">
        <v>60.000000000000007</v>
      </c>
      <c r="J1264" s="6">
        <v>425</v>
      </c>
      <c r="K1264" s="7">
        <v>255000.00000000003</v>
      </c>
      <c r="L1264" s="7">
        <v>89250.000000000015</v>
      </c>
      <c r="M1264" s="8">
        <v>0.35000000000000003</v>
      </c>
      <c r="N1264" s="2" t="s">
        <v>23</v>
      </c>
      <c r="O1264">
        <f t="shared" si="152"/>
        <v>2021</v>
      </c>
      <c r="P1264">
        <f t="shared" si="153"/>
        <v>8</v>
      </c>
      <c r="Q1264" t="str">
        <f t="shared" si="154"/>
        <v>août</v>
      </c>
      <c r="R1264" t="str">
        <f t="shared" si="155"/>
        <v>Alaska</v>
      </c>
      <c r="S1264" t="str">
        <f t="shared" si="156"/>
        <v>2021-08</v>
      </c>
      <c r="T1264">
        <f>IF(AND(COUNTIF(Calculs!$Q$2:$Q$12,$O1264)&gt;0,COUNTIF(Calculs!$S$2:$S$12,$E1264)&gt;0,COUNTIF(Calculs!$U$2:$U$12,$H1264)&gt;0),1,0)</f>
        <v>1</v>
      </c>
      <c r="U1264">
        <f t="shared" si="157"/>
        <v>255000.00000000003</v>
      </c>
      <c r="V1264">
        <f t="shared" si="158"/>
        <v>425</v>
      </c>
      <c r="W1264">
        <f t="shared" si="159"/>
        <v>89250.000000000015</v>
      </c>
    </row>
    <row r="1265" spans="1:23" ht="15.75" customHeight="1" x14ac:dyDescent="0.3">
      <c r="A1265" s="2" t="s">
        <v>60</v>
      </c>
      <c r="B1265" s="2">
        <v>1185732</v>
      </c>
      <c r="C1265" s="3">
        <v>44429</v>
      </c>
      <c r="D1265" s="12" t="str" cm="1">
        <f t="array" ref="D1265">_xlfn.SWITCH(WEEKDAY(C1265,2), 1, "Lundi", 2, "Mardi", 3, "Mercredi", 4, "Jeudi", 5, "Vendredi", 6, "Samedi", 7, "Dimanche", "Erreur")</f>
        <v>Samedi</v>
      </c>
      <c r="E1265" s="2" t="s">
        <v>30</v>
      </c>
      <c r="F1265" s="2" t="s">
        <v>63</v>
      </c>
      <c r="G1265" s="2" t="s">
        <v>64</v>
      </c>
      <c r="H1265" s="4" t="s">
        <v>19</v>
      </c>
      <c r="I1265" s="5">
        <v>55.000000000000007</v>
      </c>
      <c r="J1265" s="6">
        <v>350</v>
      </c>
      <c r="K1265" s="7">
        <v>192500.00000000003</v>
      </c>
      <c r="L1265" s="7">
        <v>48125.000000000007</v>
      </c>
      <c r="M1265" s="8">
        <v>0.25</v>
      </c>
      <c r="N1265" s="2" t="s">
        <v>23</v>
      </c>
      <c r="O1265">
        <f t="shared" si="152"/>
        <v>2021</v>
      </c>
      <c r="P1265">
        <f t="shared" si="153"/>
        <v>8</v>
      </c>
      <c r="Q1265" t="str">
        <f t="shared" si="154"/>
        <v>août</v>
      </c>
      <c r="R1265" t="str">
        <f t="shared" si="155"/>
        <v>Alaska</v>
      </c>
      <c r="S1265" t="str">
        <f t="shared" si="156"/>
        <v>2021-08</v>
      </c>
      <c r="T1265">
        <f>IF(AND(COUNTIF(Calculs!$Q$2:$Q$12,$O1265)&gt;0,COUNTIF(Calculs!$S$2:$S$12,$E1265)&gt;0,COUNTIF(Calculs!$U$2:$U$12,$H1265)&gt;0),1,0)</f>
        <v>1</v>
      </c>
      <c r="U1265">
        <f t="shared" si="157"/>
        <v>192500.00000000003</v>
      </c>
      <c r="V1265">
        <f t="shared" si="158"/>
        <v>350</v>
      </c>
      <c r="W1265">
        <f t="shared" si="159"/>
        <v>48125.000000000007</v>
      </c>
    </row>
    <row r="1266" spans="1:23" ht="15.75" customHeight="1" x14ac:dyDescent="0.3">
      <c r="A1266" s="2" t="s">
        <v>60</v>
      </c>
      <c r="B1266" s="2">
        <v>1185732</v>
      </c>
      <c r="C1266" s="3">
        <v>44429</v>
      </c>
      <c r="D1266" s="12" t="str" cm="1">
        <f t="array" ref="D1266">_xlfn.SWITCH(WEEKDAY(C1266,2), 1, "Lundi", 2, "Mardi", 3, "Mercredi", 4, "Jeudi", 5, "Vendredi", 6, "Samedi", 7, "Dimanche", "Erreur")</f>
        <v>Samedi</v>
      </c>
      <c r="E1266" s="2" t="s">
        <v>30</v>
      </c>
      <c r="F1266" s="2" t="s">
        <v>63</v>
      </c>
      <c r="G1266" s="2" t="s">
        <v>64</v>
      </c>
      <c r="H1266" s="4" t="s">
        <v>20</v>
      </c>
      <c r="I1266" s="5">
        <v>55.000000000000007</v>
      </c>
      <c r="J1266" s="6">
        <v>250</v>
      </c>
      <c r="K1266" s="7">
        <v>137500.00000000003</v>
      </c>
      <c r="L1266" s="7">
        <v>34375.000000000007</v>
      </c>
      <c r="M1266" s="8">
        <v>0.25</v>
      </c>
      <c r="N1266" s="2" t="s">
        <v>23</v>
      </c>
      <c r="O1266">
        <f t="shared" si="152"/>
        <v>2021</v>
      </c>
      <c r="P1266">
        <f t="shared" si="153"/>
        <v>8</v>
      </c>
      <c r="Q1266" t="str">
        <f t="shared" si="154"/>
        <v>août</v>
      </c>
      <c r="R1266" t="str">
        <f t="shared" si="155"/>
        <v>Alaska</v>
      </c>
      <c r="S1266" t="str">
        <f t="shared" si="156"/>
        <v>2021-08</v>
      </c>
      <c r="T1266">
        <f>IF(AND(COUNTIF(Calculs!$Q$2:$Q$12,$O1266)&gt;0,COUNTIF(Calculs!$S$2:$S$12,$E1266)&gt;0,COUNTIF(Calculs!$U$2:$U$12,$H1266)&gt;0),1,0)</f>
        <v>1</v>
      </c>
      <c r="U1266">
        <f t="shared" si="157"/>
        <v>137500.00000000003</v>
      </c>
      <c r="V1266">
        <f t="shared" si="158"/>
        <v>250</v>
      </c>
      <c r="W1266">
        <f t="shared" si="159"/>
        <v>34375.000000000007</v>
      </c>
    </row>
    <row r="1267" spans="1:23" ht="15.75" customHeight="1" x14ac:dyDescent="0.3">
      <c r="A1267" s="2" t="s">
        <v>60</v>
      </c>
      <c r="B1267" s="2">
        <v>1185732</v>
      </c>
      <c r="C1267" s="3">
        <v>44429</v>
      </c>
      <c r="D1267" s="12" t="str" cm="1">
        <f t="array" ref="D1267">_xlfn.SWITCH(WEEKDAY(C1267,2), 1, "Lundi", 2, "Mardi", 3, "Mercredi", 4, "Jeudi", 5, "Vendredi", 6, "Samedi", 7, "Dimanche", "Erreur")</f>
        <v>Samedi</v>
      </c>
      <c r="E1267" s="2" t="s">
        <v>30</v>
      </c>
      <c r="F1267" s="2" t="s">
        <v>63</v>
      </c>
      <c r="G1267" s="2" t="s">
        <v>64</v>
      </c>
      <c r="H1267" s="4" t="s">
        <v>21</v>
      </c>
      <c r="I1267" s="5">
        <v>65</v>
      </c>
      <c r="J1267" s="6">
        <v>225</v>
      </c>
      <c r="K1267" s="7">
        <v>146250</v>
      </c>
      <c r="L1267" s="7">
        <v>36562.5</v>
      </c>
      <c r="M1267" s="8">
        <v>0.25</v>
      </c>
      <c r="N1267" s="2" t="s">
        <v>23</v>
      </c>
      <c r="O1267">
        <f t="shared" si="152"/>
        <v>2021</v>
      </c>
      <c r="P1267">
        <f t="shared" si="153"/>
        <v>8</v>
      </c>
      <c r="Q1267" t="str">
        <f t="shared" si="154"/>
        <v>août</v>
      </c>
      <c r="R1267" t="str">
        <f t="shared" si="155"/>
        <v>Alaska</v>
      </c>
      <c r="S1267" t="str">
        <f t="shared" si="156"/>
        <v>2021-08</v>
      </c>
      <c r="T1267">
        <f>IF(AND(COUNTIF(Calculs!$Q$2:$Q$12,$O1267)&gt;0,COUNTIF(Calculs!$S$2:$S$12,$E1267)&gt;0,COUNTIF(Calculs!$U$2:$U$12,$H1267)&gt;0),1,0)</f>
        <v>1</v>
      </c>
      <c r="U1267">
        <f t="shared" si="157"/>
        <v>146250</v>
      </c>
      <c r="V1267">
        <f t="shared" si="158"/>
        <v>225</v>
      </c>
      <c r="W1267">
        <f t="shared" si="159"/>
        <v>36562.5</v>
      </c>
    </row>
    <row r="1268" spans="1:23" ht="15.75" customHeight="1" x14ac:dyDescent="0.3">
      <c r="A1268" s="2" t="s">
        <v>60</v>
      </c>
      <c r="B1268" s="2">
        <v>1185732</v>
      </c>
      <c r="C1268" s="3">
        <v>44429</v>
      </c>
      <c r="D1268" s="12" t="str" cm="1">
        <f t="array" ref="D1268">_xlfn.SWITCH(WEEKDAY(C1268,2), 1, "Lundi", 2, "Mardi", 3, "Mercredi", 4, "Jeudi", 5, "Vendredi", 6, "Samedi", 7, "Dimanche", "Erreur")</f>
        <v>Samedi</v>
      </c>
      <c r="E1268" s="2" t="s">
        <v>30</v>
      </c>
      <c r="F1268" s="2" t="s">
        <v>63</v>
      </c>
      <c r="G1268" s="2" t="s">
        <v>64</v>
      </c>
      <c r="H1268" s="4" t="s">
        <v>22</v>
      </c>
      <c r="I1268" s="5">
        <v>70</v>
      </c>
      <c r="J1268" s="6">
        <v>400</v>
      </c>
      <c r="K1268" s="7">
        <v>280000</v>
      </c>
      <c r="L1268" s="7">
        <v>84000</v>
      </c>
      <c r="M1268" s="8">
        <v>0.3</v>
      </c>
      <c r="N1268" s="2" t="s">
        <v>23</v>
      </c>
      <c r="O1268">
        <f t="shared" si="152"/>
        <v>2021</v>
      </c>
      <c r="P1268">
        <f t="shared" si="153"/>
        <v>8</v>
      </c>
      <c r="Q1268" t="str">
        <f t="shared" si="154"/>
        <v>août</v>
      </c>
      <c r="R1268" t="str">
        <f t="shared" si="155"/>
        <v>Alaska</v>
      </c>
      <c r="S1268" t="str">
        <f t="shared" si="156"/>
        <v>2021-08</v>
      </c>
      <c r="T1268">
        <f>IF(AND(COUNTIF(Calculs!$Q$2:$Q$12,$O1268)&gt;0,COUNTIF(Calculs!$S$2:$S$12,$E1268)&gt;0,COUNTIF(Calculs!$U$2:$U$12,$H1268)&gt;0),1,0)</f>
        <v>1</v>
      </c>
      <c r="U1268">
        <f t="shared" si="157"/>
        <v>280000</v>
      </c>
      <c r="V1268">
        <f t="shared" si="158"/>
        <v>400</v>
      </c>
      <c r="W1268">
        <f t="shared" si="159"/>
        <v>84000</v>
      </c>
    </row>
    <row r="1269" spans="1:23" ht="15.75" customHeight="1" x14ac:dyDescent="0.3">
      <c r="A1269" s="2" t="s">
        <v>60</v>
      </c>
      <c r="B1269" s="2">
        <v>1185732</v>
      </c>
      <c r="C1269" s="3">
        <v>44459</v>
      </c>
      <c r="D1269" s="12" t="str" cm="1">
        <f t="array" ref="D1269">_xlfn.SWITCH(WEEKDAY(C1269,2), 1, "Lundi", 2, "Mardi", 3, "Mercredi", 4, "Jeudi", 5, "Vendredi", 6, "Samedi", 7, "Dimanche", "Erreur")</f>
        <v>Lundi</v>
      </c>
      <c r="E1269" s="2" t="s">
        <v>30</v>
      </c>
      <c r="F1269" s="2" t="s">
        <v>63</v>
      </c>
      <c r="G1269" s="2" t="s">
        <v>64</v>
      </c>
      <c r="H1269" s="4" t="s">
        <v>16</v>
      </c>
      <c r="I1269" s="5">
        <v>65</v>
      </c>
      <c r="J1269" s="6">
        <v>525</v>
      </c>
      <c r="K1269" s="7">
        <v>341250</v>
      </c>
      <c r="L1269" s="7">
        <v>119437.50000000001</v>
      </c>
      <c r="M1269" s="8">
        <v>0.35000000000000003</v>
      </c>
      <c r="N1269" s="2" t="s">
        <v>23</v>
      </c>
      <c r="O1269">
        <f t="shared" si="152"/>
        <v>2021</v>
      </c>
      <c r="P1269">
        <f t="shared" si="153"/>
        <v>9</v>
      </c>
      <c r="Q1269" t="str">
        <f t="shared" si="154"/>
        <v>sept</v>
      </c>
      <c r="R1269" t="str">
        <f t="shared" si="155"/>
        <v>Alaska</v>
      </c>
      <c r="S1269" t="str">
        <f t="shared" si="156"/>
        <v>2021-09</v>
      </c>
      <c r="T1269">
        <f>IF(AND(COUNTIF(Calculs!$Q$2:$Q$12,$O1269)&gt;0,COUNTIF(Calculs!$S$2:$S$12,$E1269)&gt;0,COUNTIF(Calculs!$U$2:$U$12,$H1269)&gt;0),1,0)</f>
        <v>1</v>
      </c>
      <c r="U1269">
        <f t="shared" si="157"/>
        <v>341250</v>
      </c>
      <c r="V1269">
        <f t="shared" si="158"/>
        <v>525</v>
      </c>
      <c r="W1269">
        <f t="shared" si="159"/>
        <v>119437.50000000001</v>
      </c>
    </row>
    <row r="1270" spans="1:23" ht="15.75" customHeight="1" x14ac:dyDescent="0.3">
      <c r="A1270" s="2" t="s">
        <v>60</v>
      </c>
      <c r="B1270" s="2">
        <v>1185732</v>
      </c>
      <c r="C1270" s="3">
        <v>44459</v>
      </c>
      <c r="D1270" s="12" t="str" cm="1">
        <f t="array" ref="D1270">_xlfn.SWITCH(WEEKDAY(C1270,2), 1, "Lundi", 2, "Mardi", 3, "Mercredi", 4, "Jeudi", 5, "Vendredi", 6, "Samedi", 7, "Dimanche", "Erreur")</f>
        <v>Lundi</v>
      </c>
      <c r="E1270" s="2" t="s">
        <v>30</v>
      </c>
      <c r="F1270" s="2" t="s">
        <v>63</v>
      </c>
      <c r="G1270" s="2" t="s">
        <v>64</v>
      </c>
      <c r="H1270" s="4" t="s">
        <v>18</v>
      </c>
      <c r="I1270" s="5">
        <v>60.000000000000007</v>
      </c>
      <c r="J1270" s="6">
        <v>325</v>
      </c>
      <c r="K1270" s="7">
        <v>195000.00000000003</v>
      </c>
      <c r="L1270" s="7">
        <v>68250.000000000015</v>
      </c>
      <c r="M1270" s="8">
        <v>0.35000000000000003</v>
      </c>
      <c r="N1270" s="2" t="s">
        <v>23</v>
      </c>
      <c r="O1270">
        <f t="shared" si="152"/>
        <v>2021</v>
      </c>
      <c r="P1270">
        <f t="shared" si="153"/>
        <v>9</v>
      </c>
      <c r="Q1270" t="str">
        <f t="shared" si="154"/>
        <v>sept</v>
      </c>
      <c r="R1270" t="str">
        <f t="shared" si="155"/>
        <v>Alaska</v>
      </c>
      <c r="S1270" t="str">
        <f t="shared" si="156"/>
        <v>2021-09</v>
      </c>
      <c r="T1270">
        <f>IF(AND(COUNTIF(Calculs!$Q$2:$Q$12,$O1270)&gt;0,COUNTIF(Calculs!$S$2:$S$12,$E1270)&gt;0,COUNTIF(Calculs!$U$2:$U$12,$H1270)&gt;0),1,0)</f>
        <v>1</v>
      </c>
      <c r="U1270">
        <f t="shared" si="157"/>
        <v>195000.00000000003</v>
      </c>
      <c r="V1270">
        <f t="shared" si="158"/>
        <v>325</v>
      </c>
      <c r="W1270">
        <f t="shared" si="159"/>
        <v>68250.000000000015</v>
      </c>
    </row>
    <row r="1271" spans="1:23" ht="15.75" customHeight="1" x14ac:dyDescent="0.3">
      <c r="A1271" s="2" t="s">
        <v>60</v>
      </c>
      <c r="B1271" s="2">
        <v>1185732</v>
      </c>
      <c r="C1271" s="3">
        <v>44459</v>
      </c>
      <c r="D1271" s="12" t="str" cm="1">
        <f t="array" ref="D1271">_xlfn.SWITCH(WEEKDAY(C1271,2), 1, "Lundi", 2, "Mardi", 3, "Mercredi", 4, "Jeudi", 5, "Vendredi", 6, "Samedi", 7, "Dimanche", "Erreur")</f>
        <v>Lundi</v>
      </c>
      <c r="E1271" s="2" t="s">
        <v>30</v>
      </c>
      <c r="F1271" s="2" t="s">
        <v>63</v>
      </c>
      <c r="G1271" s="2" t="s">
        <v>64</v>
      </c>
      <c r="H1271" s="4" t="s">
        <v>19</v>
      </c>
      <c r="I1271" s="5">
        <v>55.000000000000007</v>
      </c>
      <c r="J1271" s="6">
        <v>225</v>
      </c>
      <c r="K1271" s="7">
        <v>123750.00000000001</v>
      </c>
      <c r="L1271" s="7">
        <v>30937.500000000004</v>
      </c>
      <c r="M1271" s="8">
        <v>0.25</v>
      </c>
      <c r="N1271" s="2" t="s">
        <v>23</v>
      </c>
      <c r="O1271">
        <f t="shared" si="152"/>
        <v>2021</v>
      </c>
      <c r="P1271">
        <f t="shared" si="153"/>
        <v>9</v>
      </c>
      <c r="Q1271" t="str">
        <f t="shared" si="154"/>
        <v>sept</v>
      </c>
      <c r="R1271" t="str">
        <f t="shared" si="155"/>
        <v>Alaska</v>
      </c>
      <c r="S1271" t="str">
        <f t="shared" si="156"/>
        <v>2021-09</v>
      </c>
      <c r="T1271">
        <f>IF(AND(COUNTIF(Calculs!$Q$2:$Q$12,$O1271)&gt;0,COUNTIF(Calculs!$S$2:$S$12,$E1271)&gt;0,COUNTIF(Calculs!$U$2:$U$12,$H1271)&gt;0),1,0)</f>
        <v>1</v>
      </c>
      <c r="U1271">
        <f t="shared" si="157"/>
        <v>123750.00000000001</v>
      </c>
      <c r="V1271">
        <f t="shared" si="158"/>
        <v>225</v>
      </c>
      <c r="W1271">
        <f t="shared" si="159"/>
        <v>30937.500000000004</v>
      </c>
    </row>
    <row r="1272" spans="1:23" ht="15.75" customHeight="1" x14ac:dyDescent="0.3">
      <c r="A1272" s="2" t="s">
        <v>60</v>
      </c>
      <c r="B1272" s="2">
        <v>1185732</v>
      </c>
      <c r="C1272" s="3">
        <v>44459</v>
      </c>
      <c r="D1272" s="12" t="str" cm="1">
        <f t="array" ref="D1272">_xlfn.SWITCH(WEEKDAY(C1272,2), 1, "Lundi", 2, "Mardi", 3, "Mercredi", 4, "Jeudi", 5, "Vendredi", 6, "Samedi", 7, "Dimanche", "Erreur")</f>
        <v>Lundi</v>
      </c>
      <c r="E1272" s="2" t="s">
        <v>30</v>
      </c>
      <c r="F1272" s="2" t="s">
        <v>63</v>
      </c>
      <c r="G1272" s="2" t="s">
        <v>64</v>
      </c>
      <c r="H1272" s="4" t="s">
        <v>20</v>
      </c>
      <c r="I1272" s="5">
        <v>55.000000000000007</v>
      </c>
      <c r="J1272" s="6">
        <v>200</v>
      </c>
      <c r="K1272" s="7">
        <v>110000.00000000001</v>
      </c>
      <c r="L1272" s="7">
        <v>27500.000000000004</v>
      </c>
      <c r="M1272" s="8">
        <v>0.25</v>
      </c>
      <c r="N1272" s="2" t="s">
        <v>23</v>
      </c>
      <c r="O1272">
        <f t="shared" si="152"/>
        <v>2021</v>
      </c>
      <c r="P1272">
        <f t="shared" si="153"/>
        <v>9</v>
      </c>
      <c r="Q1272" t="str">
        <f t="shared" si="154"/>
        <v>sept</v>
      </c>
      <c r="R1272" t="str">
        <f t="shared" si="155"/>
        <v>Alaska</v>
      </c>
      <c r="S1272" t="str">
        <f t="shared" si="156"/>
        <v>2021-09</v>
      </c>
      <c r="T1272">
        <f>IF(AND(COUNTIF(Calculs!$Q$2:$Q$12,$O1272)&gt;0,COUNTIF(Calculs!$S$2:$S$12,$E1272)&gt;0,COUNTIF(Calculs!$U$2:$U$12,$H1272)&gt;0),1,0)</f>
        <v>1</v>
      </c>
      <c r="U1272">
        <f t="shared" si="157"/>
        <v>110000.00000000001</v>
      </c>
      <c r="V1272">
        <f t="shared" si="158"/>
        <v>200</v>
      </c>
      <c r="W1272">
        <f t="shared" si="159"/>
        <v>27500.000000000004</v>
      </c>
    </row>
    <row r="1273" spans="1:23" ht="15.75" customHeight="1" x14ac:dyDescent="0.3">
      <c r="A1273" s="2" t="s">
        <v>60</v>
      </c>
      <c r="B1273" s="2">
        <v>1185732</v>
      </c>
      <c r="C1273" s="3">
        <v>44459</v>
      </c>
      <c r="D1273" s="12" t="str" cm="1">
        <f t="array" ref="D1273">_xlfn.SWITCH(WEEKDAY(C1273,2), 1, "Lundi", 2, "Mardi", 3, "Mercredi", 4, "Jeudi", 5, "Vendredi", 6, "Samedi", 7, "Dimanche", "Erreur")</f>
        <v>Lundi</v>
      </c>
      <c r="E1273" s="2" t="s">
        <v>30</v>
      </c>
      <c r="F1273" s="2" t="s">
        <v>63</v>
      </c>
      <c r="G1273" s="2" t="s">
        <v>64</v>
      </c>
      <c r="H1273" s="4" t="s">
        <v>21</v>
      </c>
      <c r="I1273" s="5">
        <v>65</v>
      </c>
      <c r="J1273" s="6">
        <v>200</v>
      </c>
      <c r="K1273" s="7">
        <v>130000</v>
      </c>
      <c r="L1273" s="7">
        <v>32500</v>
      </c>
      <c r="M1273" s="8">
        <v>0.25</v>
      </c>
      <c r="N1273" s="2" t="s">
        <v>23</v>
      </c>
      <c r="O1273">
        <f t="shared" si="152"/>
        <v>2021</v>
      </c>
      <c r="P1273">
        <f t="shared" si="153"/>
        <v>9</v>
      </c>
      <c r="Q1273" t="str">
        <f t="shared" si="154"/>
        <v>sept</v>
      </c>
      <c r="R1273" t="str">
        <f t="shared" si="155"/>
        <v>Alaska</v>
      </c>
      <c r="S1273" t="str">
        <f t="shared" si="156"/>
        <v>2021-09</v>
      </c>
      <c r="T1273">
        <f>IF(AND(COUNTIF(Calculs!$Q$2:$Q$12,$O1273)&gt;0,COUNTIF(Calculs!$S$2:$S$12,$E1273)&gt;0,COUNTIF(Calculs!$U$2:$U$12,$H1273)&gt;0),1,0)</f>
        <v>1</v>
      </c>
      <c r="U1273">
        <f t="shared" si="157"/>
        <v>130000</v>
      </c>
      <c r="V1273">
        <f t="shared" si="158"/>
        <v>200</v>
      </c>
      <c r="W1273">
        <f t="shared" si="159"/>
        <v>32500</v>
      </c>
    </row>
    <row r="1274" spans="1:23" ht="15.75" customHeight="1" x14ac:dyDescent="0.3">
      <c r="A1274" s="2" t="s">
        <v>60</v>
      </c>
      <c r="B1274" s="2">
        <v>1185732</v>
      </c>
      <c r="C1274" s="3">
        <v>44459</v>
      </c>
      <c r="D1274" s="12" t="str" cm="1">
        <f t="array" ref="D1274">_xlfn.SWITCH(WEEKDAY(C1274,2), 1, "Lundi", 2, "Mardi", 3, "Mercredi", 4, "Jeudi", 5, "Vendredi", 6, "Samedi", 7, "Dimanche", "Erreur")</f>
        <v>Lundi</v>
      </c>
      <c r="E1274" s="2" t="s">
        <v>30</v>
      </c>
      <c r="F1274" s="2" t="s">
        <v>63</v>
      </c>
      <c r="G1274" s="2" t="s">
        <v>64</v>
      </c>
      <c r="H1274" s="4" t="s">
        <v>22</v>
      </c>
      <c r="I1274" s="5">
        <v>70</v>
      </c>
      <c r="J1274" s="6">
        <v>300</v>
      </c>
      <c r="K1274" s="7">
        <v>210000</v>
      </c>
      <c r="L1274" s="7">
        <v>63000</v>
      </c>
      <c r="M1274" s="8">
        <v>0.3</v>
      </c>
      <c r="N1274" s="2" t="s">
        <v>23</v>
      </c>
      <c r="O1274">
        <f t="shared" si="152"/>
        <v>2021</v>
      </c>
      <c r="P1274">
        <f t="shared" si="153"/>
        <v>9</v>
      </c>
      <c r="Q1274" t="str">
        <f t="shared" si="154"/>
        <v>sept</v>
      </c>
      <c r="R1274" t="str">
        <f t="shared" si="155"/>
        <v>Alaska</v>
      </c>
      <c r="S1274" t="str">
        <f t="shared" si="156"/>
        <v>2021-09</v>
      </c>
      <c r="T1274">
        <f>IF(AND(COUNTIF(Calculs!$Q$2:$Q$12,$O1274)&gt;0,COUNTIF(Calculs!$S$2:$S$12,$E1274)&gt;0,COUNTIF(Calculs!$U$2:$U$12,$H1274)&gt;0),1,0)</f>
        <v>1</v>
      </c>
      <c r="U1274">
        <f t="shared" si="157"/>
        <v>210000</v>
      </c>
      <c r="V1274">
        <f t="shared" si="158"/>
        <v>300</v>
      </c>
      <c r="W1274">
        <f t="shared" si="159"/>
        <v>63000</v>
      </c>
    </row>
    <row r="1275" spans="1:23" ht="15.75" customHeight="1" x14ac:dyDescent="0.3">
      <c r="A1275" s="2" t="s">
        <v>60</v>
      </c>
      <c r="B1275" s="2">
        <v>1185732</v>
      </c>
      <c r="C1275" s="3">
        <v>44491</v>
      </c>
      <c r="D1275" s="12" t="str" cm="1">
        <f t="array" ref="D1275">_xlfn.SWITCH(WEEKDAY(C1275,2), 1, "Lundi", 2, "Mardi", 3, "Mercredi", 4, "Jeudi", 5, "Vendredi", 6, "Samedi", 7, "Dimanche", "Erreur")</f>
        <v>Vendredi</v>
      </c>
      <c r="E1275" s="2" t="s">
        <v>30</v>
      </c>
      <c r="F1275" s="2" t="s">
        <v>63</v>
      </c>
      <c r="G1275" s="2" t="s">
        <v>64</v>
      </c>
      <c r="H1275" s="4" t="s">
        <v>16</v>
      </c>
      <c r="I1275" s="5">
        <v>70</v>
      </c>
      <c r="J1275" s="6">
        <v>450</v>
      </c>
      <c r="K1275" s="7">
        <v>315000</v>
      </c>
      <c r="L1275" s="7">
        <v>110250.00000000001</v>
      </c>
      <c r="M1275" s="8">
        <v>0.35000000000000003</v>
      </c>
      <c r="N1275" s="2" t="s">
        <v>23</v>
      </c>
      <c r="O1275">
        <f t="shared" si="152"/>
        <v>2021</v>
      </c>
      <c r="P1275">
        <f t="shared" si="153"/>
        <v>10</v>
      </c>
      <c r="Q1275" t="str">
        <f t="shared" si="154"/>
        <v>oct</v>
      </c>
      <c r="R1275" t="str">
        <f t="shared" si="155"/>
        <v>Alaska</v>
      </c>
      <c r="S1275" t="str">
        <f t="shared" si="156"/>
        <v>2021-10</v>
      </c>
      <c r="T1275">
        <f>IF(AND(COUNTIF(Calculs!$Q$2:$Q$12,$O1275)&gt;0,COUNTIF(Calculs!$S$2:$S$12,$E1275)&gt;0,COUNTIF(Calculs!$U$2:$U$12,$H1275)&gt;0),1,0)</f>
        <v>1</v>
      </c>
      <c r="U1275">
        <f t="shared" si="157"/>
        <v>315000</v>
      </c>
      <c r="V1275">
        <f t="shared" si="158"/>
        <v>450</v>
      </c>
      <c r="W1275">
        <f t="shared" si="159"/>
        <v>110250.00000000001</v>
      </c>
    </row>
    <row r="1276" spans="1:23" ht="15.75" customHeight="1" x14ac:dyDescent="0.3">
      <c r="A1276" s="2" t="s">
        <v>60</v>
      </c>
      <c r="B1276" s="2">
        <v>1185732</v>
      </c>
      <c r="C1276" s="3">
        <v>44491</v>
      </c>
      <c r="D1276" s="12" t="str" cm="1">
        <f t="array" ref="D1276">_xlfn.SWITCH(WEEKDAY(C1276,2), 1, "Lundi", 2, "Mardi", 3, "Mercredi", 4, "Jeudi", 5, "Vendredi", 6, "Samedi", 7, "Dimanche", "Erreur")</f>
        <v>Vendredi</v>
      </c>
      <c r="E1276" s="2" t="s">
        <v>30</v>
      </c>
      <c r="F1276" s="2" t="s">
        <v>63</v>
      </c>
      <c r="G1276" s="2" t="s">
        <v>64</v>
      </c>
      <c r="H1276" s="4" t="s">
        <v>18</v>
      </c>
      <c r="I1276" s="5">
        <v>65.000000000000014</v>
      </c>
      <c r="J1276" s="6">
        <v>275</v>
      </c>
      <c r="K1276" s="7">
        <v>178750.00000000003</v>
      </c>
      <c r="L1276" s="7">
        <v>62562.500000000015</v>
      </c>
      <c r="M1276" s="8">
        <v>0.35000000000000003</v>
      </c>
      <c r="N1276" s="2" t="s">
        <v>23</v>
      </c>
      <c r="O1276">
        <f t="shared" si="152"/>
        <v>2021</v>
      </c>
      <c r="P1276">
        <f t="shared" si="153"/>
        <v>10</v>
      </c>
      <c r="Q1276" t="str">
        <f t="shared" si="154"/>
        <v>oct</v>
      </c>
      <c r="R1276" t="str">
        <f t="shared" si="155"/>
        <v>Alaska</v>
      </c>
      <c r="S1276" t="str">
        <f t="shared" si="156"/>
        <v>2021-10</v>
      </c>
      <c r="T1276">
        <f>IF(AND(COUNTIF(Calculs!$Q$2:$Q$12,$O1276)&gt;0,COUNTIF(Calculs!$S$2:$S$12,$E1276)&gt;0,COUNTIF(Calculs!$U$2:$U$12,$H1276)&gt;0),1,0)</f>
        <v>1</v>
      </c>
      <c r="U1276">
        <f t="shared" si="157"/>
        <v>178750.00000000003</v>
      </c>
      <c r="V1276">
        <f t="shared" si="158"/>
        <v>275</v>
      </c>
      <c r="W1276">
        <f t="shared" si="159"/>
        <v>62562.500000000015</v>
      </c>
    </row>
    <row r="1277" spans="1:23" ht="15.75" customHeight="1" x14ac:dyDescent="0.3">
      <c r="A1277" s="2" t="s">
        <v>60</v>
      </c>
      <c r="B1277" s="2">
        <v>1185732</v>
      </c>
      <c r="C1277" s="3">
        <v>44491</v>
      </c>
      <c r="D1277" s="12" t="str" cm="1">
        <f t="array" ref="D1277">_xlfn.SWITCH(WEEKDAY(C1277,2), 1, "Lundi", 2, "Mardi", 3, "Mercredi", 4, "Jeudi", 5, "Vendredi", 6, "Samedi", 7, "Dimanche", "Erreur")</f>
        <v>Vendredi</v>
      </c>
      <c r="E1277" s="2" t="s">
        <v>30</v>
      </c>
      <c r="F1277" s="2" t="s">
        <v>63</v>
      </c>
      <c r="G1277" s="2" t="s">
        <v>64</v>
      </c>
      <c r="H1277" s="4" t="s">
        <v>19</v>
      </c>
      <c r="I1277" s="5">
        <v>65.000000000000014</v>
      </c>
      <c r="J1277" s="6">
        <v>175</v>
      </c>
      <c r="K1277" s="7">
        <v>113750.00000000003</v>
      </c>
      <c r="L1277" s="7">
        <v>28437.500000000007</v>
      </c>
      <c r="M1277" s="8">
        <v>0.25</v>
      </c>
      <c r="N1277" s="2" t="s">
        <v>23</v>
      </c>
      <c r="O1277">
        <f t="shared" si="152"/>
        <v>2021</v>
      </c>
      <c r="P1277">
        <f t="shared" si="153"/>
        <v>10</v>
      </c>
      <c r="Q1277" t="str">
        <f t="shared" si="154"/>
        <v>oct</v>
      </c>
      <c r="R1277" t="str">
        <f t="shared" si="155"/>
        <v>Alaska</v>
      </c>
      <c r="S1277" t="str">
        <f t="shared" si="156"/>
        <v>2021-10</v>
      </c>
      <c r="T1277">
        <f>IF(AND(COUNTIF(Calculs!$Q$2:$Q$12,$O1277)&gt;0,COUNTIF(Calculs!$S$2:$S$12,$E1277)&gt;0,COUNTIF(Calculs!$U$2:$U$12,$H1277)&gt;0),1,0)</f>
        <v>1</v>
      </c>
      <c r="U1277">
        <f t="shared" si="157"/>
        <v>113750.00000000003</v>
      </c>
      <c r="V1277">
        <f t="shared" si="158"/>
        <v>175</v>
      </c>
      <c r="W1277">
        <f t="shared" si="159"/>
        <v>28437.500000000007</v>
      </c>
    </row>
    <row r="1278" spans="1:23" ht="15.75" customHeight="1" x14ac:dyDescent="0.3">
      <c r="A1278" s="2" t="s">
        <v>60</v>
      </c>
      <c r="B1278" s="2">
        <v>1185732</v>
      </c>
      <c r="C1278" s="3">
        <v>44491</v>
      </c>
      <c r="D1278" s="12" t="str" cm="1">
        <f t="array" ref="D1278">_xlfn.SWITCH(WEEKDAY(C1278,2), 1, "Lundi", 2, "Mardi", 3, "Mercredi", 4, "Jeudi", 5, "Vendredi", 6, "Samedi", 7, "Dimanche", "Erreur")</f>
        <v>Vendredi</v>
      </c>
      <c r="E1278" s="2" t="s">
        <v>30</v>
      </c>
      <c r="F1278" s="2" t="s">
        <v>63</v>
      </c>
      <c r="G1278" s="2" t="s">
        <v>64</v>
      </c>
      <c r="H1278" s="4" t="s">
        <v>20</v>
      </c>
      <c r="I1278" s="5">
        <v>65.000000000000014</v>
      </c>
      <c r="J1278" s="6">
        <v>150</v>
      </c>
      <c r="K1278" s="7">
        <v>97500.000000000015</v>
      </c>
      <c r="L1278" s="7">
        <v>24375.000000000004</v>
      </c>
      <c r="M1278" s="8">
        <v>0.25</v>
      </c>
      <c r="N1278" s="2" t="s">
        <v>23</v>
      </c>
      <c r="O1278">
        <f t="shared" si="152"/>
        <v>2021</v>
      </c>
      <c r="P1278">
        <f t="shared" si="153"/>
        <v>10</v>
      </c>
      <c r="Q1278" t="str">
        <f t="shared" si="154"/>
        <v>oct</v>
      </c>
      <c r="R1278" t="str">
        <f t="shared" si="155"/>
        <v>Alaska</v>
      </c>
      <c r="S1278" t="str">
        <f t="shared" si="156"/>
        <v>2021-10</v>
      </c>
      <c r="T1278">
        <f>IF(AND(COUNTIF(Calculs!$Q$2:$Q$12,$O1278)&gt;0,COUNTIF(Calculs!$S$2:$S$12,$E1278)&gt;0,COUNTIF(Calculs!$U$2:$U$12,$H1278)&gt;0),1,0)</f>
        <v>1</v>
      </c>
      <c r="U1278">
        <f t="shared" si="157"/>
        <v>97500.000000000015</v>
      </c>
      <c r="V1278">
        <f t="shared" si="158"/>
        <v>150</v>
      </c>
      <c r="W1278">
        <f t="shared" si="159"/>
        <v>24375.000000000004</v>
      </c>
    </row>
    <row r="1279" spans="1:23" ht="15.75" customHeight="1" x14ac:dyDescent="0.3">
      <c r="A1279" s="2" t="s">
        <v>60</v>
      </c>
      <c r="B1279" s="2">
        <v>1185732</v>
      </c>
      <c r="C1279" s="3">
        <v>44491</v>
      </c>
      <c r="D1279" s="12" t="str" cm="1">
        <f t="array" ref="D1279">_xlfn.SWITCH(WEEKDAY(C1279,2), 1, "Lundi", 2, "Mardi", 3, "Mercredi", 4, "Jeudi", 5, "Vendredi", 6, "Samedi", 7, "Dimanche", "Erreur")</f>
        <v>Vendredi</v>
      </c>
      <c r="E1279" s="2" t="s">
        <v>30</v>
      </c>
      <c r="F1279" s="2" t="s">
        <v>63</v>
      </c>
      <c r="G1279" s="2" t="s">
        <v>64</v>
      </c>
      <c r="H1279" s="4" t="s">
        <v>21</v>
      </c>
      <c r="I1279" s="5">
        <v>75.000000000000014</v>
      </c>
      <c r="J1279" s="6">
        <v>150</v>
      </c>
      <c r="K1279" s="7">
        <v>112500.00000000001</v>
      </c>
      <c r="L1279" s="7">
        <v>28125.000000000004</v>
      </c>
      <c r="M1279" s="8">
        <v>0.25</v>
      </c>
      <c r="N1279" s="2" t="s">
        <v>23</v>
      </c>
      <c r="O1279">
        <f t="shared" si="152"/>
        <v>2021</v>
      </c>
      <c r="P1279">
        <f t="shared" si="153"/>
        <v>10</v>
      </c>
      <c r="Q1279" t="str">
        <f t="shared" si="154"/>
        <v>oct</v>
      </c>
      <c r="R1279" t="str">
        <f t="shared" si="155"/>
        <v>Alaska</v>
      </c>
      <c r="S1279" t="str">
        <f t="shared" si="156"/>
        <v>2021-10</v>
      </c>
      <c r="T1279">
        <f>IF(AND(COUNTIF(Calculs!$Q$2:$Q$12,$O1279)&gt;0,COUNTIF(Calculs!$S$2:$S$12,$E1279)&gt;0,COUNTIF(Calculs!$U$2:$U$12,$H1279)&gt;0),1,0)</f>
        <v>1</v>
      </c>
      <c r="U1279">
        <f t="shared" si="157"/>
        <v>112500.00000000001</v>
      </c>
      <c r="V1279">
        <f t="shared" si="158"/>
        <v>150</v>
      </c>
      <c r="W1279">
        <f t="shared" si="159"/>
        <v>28125.000000000004</v>
      </c>
    </row>
    <row r="1280" spans="1:23" ht="15.75" customHeight="1" x14ac:dyDescent="0.3">
      <c r="A1280" s="2" t="s">
        <v>60</v>
      </c>
      <c r="B1280" s="2">
        <v>1185732</v>
      </c>
      <c r="C1280" s="3">
        <v>44491</v>
      </c>
      <c r="D1280" s="12" t="str" cm="1">
        <f t="array" ref="D1280">_xlfn.SWITCH(WEEKDAY(C1280,2), 1, "Lundi", 2, "Mardi", 3, "Mercredi", 4, "Jeudi", 5, "Vendredi", 6, "Samedi", 7, "Dimanche", "Erreur")</f>
        <v>Vendredi</v>
      </c>
      <c r="E1280" s="2" t="s">
        <v>30</v>
      </c>
      <c r="F1280" s="2" t="s">
        <v>63</v>
      </c>
      <c r="G1280" s="2" t="s">
        <v>64</v>
      </c>
      <c r="H1280" s="4" t="s">
        <v>22</v>
      </c>
      <c r="I1280" s="5">
        <v>80</v>
      </c>
      <c r="J1280" s="6">
        <v>275</v>
      </c>
      <c r="K1280" s="7">
        <v>220000</v>
      </c>
      <c r="L1280" s="7">
        <v>66000</v>
      </c>
      <c r="M1280" s="8">
        <v>0.3</v>
      </c>
      <c r="N1280" s="2" t="s">
        <v>23</v>
      </c>
      <c r="O1280">
        <f t="shared" si="152"/>
        <v>2021</v>
      </c>
      <c r="P1280">
        <f t="shared" si="153"/>
        <v>10</v>
      </c>
      <c r="Q1280" t="str">
        <f t="shared" si="154"/>
        <v>oct</v>
      </c>
      <c r="R1280" t="str">
        <f t="shared" si="155"/>
        <v>Alaska</v>
      </c>
      <c r="S1280" t="str">
        <f t="shared" si="156"/>
        <v>2021-10</v>
      </c>
      <c r="T1280">
        <f>IF(AND(COUNTIF(Calculs!$Q$2:$Q$12,$O1280)&gt;0,COUNTIF(Calculs!$S$2:$S$12,$E1280)&gt;0,COUNTIF(Calculs!$U$2:$U$12,$H1280)&gt;0),1,0)</f>
        <v>1</v>
      </c>
      <c r="U1280">
        <f t="shared" si="157"/>
        <v>220000</v>
      </c>
      <c r="V1280">
        <f t="shared" si="158"/>
        <v>275</v>
      </c>
      <c r="W1280">
        <f t="shared" si="159"/>
        <v>66000</v>
      </c>
    </row>
    <row r="1281" spans="1:23" ht="15.75" customHeight="1" x14ac:dyDescent="0.3">
      <c r="A1281" s="2" t="s">
        <v>60</v>
      </c>
      <c r="B1281" s="2">
        <v>1185732</v>
      </c>
      <c r="C1281" s="3">
        <v>44521</v>
      </c>
      <c r="D1281" s="12" t="str" cm="1">
        <f t="array" ref="D1281">_xlfn.SWITCH(WEEKDAY(C1281,2), 1, "Lundi", 2, "Mardi", 3, "Mercredi", 4, "Jeudi", 5, "Vendredi", 6, "Samedi", 7, "Dimanche", "Erreur")</f>
        <v>Dimanche</v>
      </c>
      <c r="E1281" s="2" t="s">
        <v>30</v>
      </c>
      <c r="F1281" s="2" t="s">
        <v>63</v>
      </c>
      <c r="G1281" s="2" t="s">
        <v>64</v>
      </c>
      <c r="H1281" s="4" t="s">
        <v>16</v>
      </c>
      <c r="I1281" s="5">
        <v>75.000000000000014</v>
      </c>
      <c r="J1281" s="6">
        <v>425</v>
      </c>
      <c r="K1281" s="7">
        <v>318750.00000000006</v>
      </c>
      <c r="L1281" s="7">
        <v>111562.50000000003</v>
      </c>
      <c r="M1281" s="8">
        <v>0.35000000000000003</v>
      </c>
      <c r="N1281" s="2" t="s">
        <v>23</v>
      </c>
      <c r="O1281">
        <f t="shared" si="152"/>
        <v>2021</v>
      </c>
      <c r="P1281">
        <f t="shared" si="153"/>
        <v>11</v>
      </c>
      <c r="Q1281" t="str">
        <f t="shared" si="154"/>
        <v>nov</v>
      </c>
      <c r="R1281" t="str">
        <f t="shared" si="155"/>
        <v>Alaska</v>
      </c>
      <c r="S1281" t="str">
        <f t="shared" si="156"/>
        <v>2021-11</v>
      </c>
      <c r="T1281">
        <f>IF(AND(COUNTIF(Calculs!$Q$2:$Q$12,$O1281)&gt;0,COUNTIF(Calculs!$S$2:$S$12,$E1281)&gt;0,COUNTIF(Calculs!$U$2:$U$12,$H1281)&gt;0),1,0)</f>
        <v>1</v>
      </c>
      <c r="U1281">
        <f t="shared" si="157"/>
        <v>318750.00000000006</v>
      </c>
      <c r="V1281">
        <f t="shared" si="158"/>
        <v>425</v>
      </c>
      <c r="W1281">
        <f t="shared" si="159"/>
        <v>111562.50000000003</v>
      </c>
    </row>
    <row r="1282" spans="1:23" ht="15.75" customHeight="1" x14ac:dyDescent="0.3">
      <c r="A1282" s="2" t="s">
        <v>60</v>
      </c>
      <c r="B1282" s="2">
        <v>1185732</v>
      </c>
      <c r="C1282" s="3">
        <v>44521</v>
      </c>
      <c r="D1282" s="12" t="str" cm="1">
        <f t="array" ref="D1282">_xlfn.SWITCH(WEEKDAY(C1282,2), 1, "Lundi", 2, "Mardi", 3, "Mercredi", 4, "Jeudi", 5, "Vendredi", 6, "Samedi", 7, "Dimanche", "Erreur")</f>
        <v>Dimanche</v>
      </c>
      <c r="E1282" s="2" t="s">
        <v>30</v>
      </c>
      <c r="F1282" s="2" t="s">
        <v>63</v>
      </c>
      <c r="G1282" s="2" t="s">
        <v>64</v>
      </c>
      <c r="H1282" s="4" t="s">
        <v>18</v>
      </c>
      <c r="I1282" s="5">
        <v>65.000000000000014</v>
      </c>
      <c r="J1282" s="6">
        <v>300</v>
      </c>
      <c r="K1282" s="7">
        <v>195000.00000000003</v>
      </c>
      <c r="L1282" s="7">
        <v>68250.000000000015</v>
      </c>
      <c r="M1282" s="8">
        <v>0.35000000000000003</v>
      </c>
      <c r="N1282" s="2" t="s">
        <v>23</v>
      </c>
      <c r="O1282">
        <f t="shared" si="152"/>
        <v>2021</v>
      </c>
      <c r="P1282">
        <f t="shared" si="153"/>
        <v>11</v>
      </c>
      <c r="Q1282" t="str">
        <f t="shared" si="154"/>
        <v>nov</v>
      </c>
      <c r="R1282" t="str">
        <f t="shared" si="155"/>
        <v>Alaska</v>
      </c>
      <c r="S1282" t="str">
        <f t="shared" si="156"/>
        <v>2021-11</v>
      </c>
      <c r="T1282">
        <f>IF(AND(COUNTIF(Calculs!$Q$2:$Q$12,$O1282)&gt;0,COUNTIF(Calculs!$S$2:$S$12,$E1282)&gt;0,COUNTIF(Calculs!$U$2:$U$12,$H1282)&gt;0),1,0)</f>
        <v>1</v>
      </c>
      <c r="U1282">
        <f t="shared" si="157"/>
        <v>195000.00000000003</v>
      </c>
      <c r="V1282">
        <f t="shared" si="158"/>
        <v>300</v>
      </c>
      <c r="W1282">
        <f t="shared" si="159"/>
        <v>68250.000000000015</v>
      </c>
    </row>
    <row r="1283" spans="1:23" ht="15.75" customHeight="1" x14ac:dyDescent="0.3">
      <c r="A1283" s="2" t="s">
        <v>60</v>
      </c>
      <c r="B1283" s="2">
        <v>1185732</v>
      </c>
      <c r="C1283" s="3">
        <v>44521</v>
      </c>
      <c r="D1283" s="12" t="str" cm="1">
        <f t="array" ref="D1283">_xlfn.SWITCH(WEEKDAY(C1283,2), 1, "Lundi", 2, "Mardi", 3, "Mercredi", 4, "Jeudi", 5, "Vendredi", 6, "Samedi", 7, "Dimanche", "Erreur")</f>
        <v>Dimanche</v>
      </c>
      <c r="E1283" s="2" t="s">
        <v>30</v>
      </c>
      <c r="F1283" s="2" t="s">
        <v>63</v>
      </c>
      <c r="G1283" s="2" t="s">
        <v>64</v>
      </c>
      <c r="H1283" s="4" t="s">
        <v>19</v>
      </c>
      <c r="I1283" s="5">
        <v>65.000000000000014</v>
      </c>
      <c r="J1283" s="6">
        <v>320</v>
      </c>
      <c r="K1283" s="7">
        <v>208000.00000000006</v>
      </c>
      <c r="L1283" s="7">
        <v>52000.000000000015</v>
      </c>
      <c r="M1283" s="8">
        <v>0.25</v>
      </c>
      <c r="N1283" s="2" t="s">
        <v>23</v>
      </c>
      <c r="O1283">
        <f t="shared" ref="O1283:O1346" si="160">YEAR($C1283)</f>
        <v>2021</v>
      </c>
      <c r="P1283">
        <f t="shared" ref="P1283:P1346" si="161">MONTH($C1283)</f>
        <v>11</v>
      </c>
      <c r="Q1283" t="str">
        <f t="shared" ref="Q1283:Q1346" si="162">TEXT($C1283,"mmm")</f>
        <v>nov</v>
      </c>
      <c r="R1283" t="str">
        <f t="shared" ref="R1283:R1346" si="163">SUBSTITUTE(SUBSTITUTE($F1283,"Sud ","South "),"Ouest ","West ")</f>
        <v>Alaska</v>
      </c>
      <c r="S1283" t="str">
        <f t="shared" ref="S1283:S1346" si="164">TEXT($C1283,"aaaa-mm")</f>
        <v>2021-11</v>
      </c>
      <c r="T1283">
        <f>IF(AND(COUNTIF(Calculs!$Q$2:$Q$12,$O1283)&gt;0,COUNTIF(Calculs!$S$2:$S$12,$E1283)&gt;0,COUNTIF(Calculs!$U$2:$U$12,$H1283)&gt;0),1,0)</f>
        <v>1</v>
      </c>
      <c r="U1283">
        <f t="shared" ref="U1283:U1346" si="165">$K1283*$T1283</f>
        <v>208000.00000000006</v>
      </c>
      <c r="V1283">
        <f t="shared" ref="V1283:V1346" si="166">$J1283*$T1283</f>
        <v>320</v>
      </c>
      <c r="W1283">
        <f t="shared" ref="W1283:W1346" si="167">$L1283*$T1283</f>
        <v>52000.000000000015</v>
      </c>
    </row>
    <row r="1284" spans="1:23" ht="15.75" customHeight="1" x14ac:dyDescent="0.3">
      <c r="A1284" s="2" t="s">
        <v>60</v>
      </c>
      <c r="B1284" s="2">
        <v>1185732</v>
      </c>
      <c r="C1284" s="3">
        <v>44521</v>
      </c>
      <c r="D1284" s="12" t="str" cm="1">
        <f t="array" ref="D1284">_xlfn.SWITCH(WEEKDAY(C1284,2), 1, "Lundi", 2, "Mardi", 3, "Mercredi", 4, "Jeudi", 5, "Vendredi", 6, "Samedi", 7, "Dimanche", "Erreur")</f>
        <v>Dimanche</v>
      </c>
      <c r="E1284" s="2" t="s">
        <v>30</v>
      </c>
      <c r="F1284" s="2" t="s">
        <v>63</v>
      </c>
      <c r="G1284" s="2" t="s">
        <v>64</v>
      </c>
      <c r="H1284" s="4" t="s">
        <v>20</v>
      </c>
      <c r="I1284" s="5">
        <v>65.000000000000014</v>
      </c>
      <c r="J1284" s="6">
        <v>300</v>
      </c>
      <c r="K1284" s="7">
        <v>195000.00000000003</v>
      </c>
      <c r="L1284" s="7">
        <v>48750.000000000007</v>
      </c>
      <c r="M1284" s="8">
        <v>0.25</v>
      </c>
      <c r="N1284" s="2" t="s">
        <v>23</v>
      </c>
      <c r="O1284">
        <f t="shared" si="160"/>
        <v>2021</v>
      </c>
      <c r="P1284">
        <f t="shared" si="161"/>
        <v>11</v>
      </c>
      <c r="Q1284" t="str">
        <f t="shared" si="162"/>
        <v>nov</v>
      </c>
      <c r="R1284" t="str">
        <f t="shared" si="163"/>
        <v>Alaska</v>
      </c>
      <c r="S1284" t="str">
        <f t="shared" si="164"/>
        <v>2021-11</v>
      </c>
      <c r="T1284">
        <f>IF(AND(COUNTIF(Calculs!$Q$2:$Q$12,$O1284)&gt;0,COUNTIF(Calculs!$S$2:$S$12,$E1284)&gt;0,COUNTIF(Calculs!$U$2:$U$12,$H1284)&gt;0),1,0)</f>
        <v>1</v>
      </c>
      <c r="U1284">
        <f t="shared" si="165"/>
        <v>195000.00000000003</v>
      </c>
      <c r="V1284">
        <f t="shared" si="166"/>
        <v>300</v>
      </c>
      <c r="W1284">
        <f t="shared" si="167"/>
        <v>48750.000000000007</v>
      </c>
    </row>
    <row r="1285" spans="1:23" ht="15.75" customHeight="1" x14ac:dyDescent="0.3">
      <c r="A1285" s="2" t="s">
        <v>60</v>
      </c>
      <c r="B1285" s="2">
        <v>1185732</v>
      </c>
      <c r="C1285" s="3">
        <v>44521</v>
      </c>
      <c r="D1285" s="12" t="str" cm="1">
        <f t="array" ref="D1285">_xlfn.SWITCH(WEEKDAY(C1285,2), 1, "Lundi", 2, "Mardi", 3, "Mercredi", 4, "Jeudi", 5, "Vendredi", 6, "Samedi", 7, "Dimanche", "Erreur")</f>
        <v>Dimanche</v>
      </c>
      <c r="E1285" s="2" t="s">
        <v>30</v>
      </c>
      <c r="F1285" s="2" t="s">
        <v>63</v>
      </c>
      <c r="G1285" s="2" t="s">
        <v>64</v>
      </c>
      <c r="H1285" s="4" t="s">
        <v>21</v>
      </c>
      <c r="I1285" s="5">
        <v>75.000000000000014</v>
      </c>
      <c r="J1285" s="6">
        <v>275</v>
      </c>
      <c r="K1285" s="7">
        <v>206250.00000000003</v>
      </c>
      <c r="L1285" s="7">
        <v>51562.500000000007</v>
      </c>
      <c r="M1285" s="8">
        <v>0.25</v>
      </c>
      <c r="N1285" s="2" t="s">
        <v>23</v>
      </c>
      <c r="O1285">
        <f t="shared" si="160"/>
        <v>2021</v>
      </c>
      <c r="P1285">
        <f t="shared" si="161"/>
        <v>11</v>
      </c>
      <c r="Q1285" t="str">
        <f t="shared" si="162"/>
        <v>nov</v>
      </c>
      <c r="R1285" t="str">
        <f t="shared" si="163"/>
        <v>Alaska</v>
      </c>
      <c r="S1285" t="str">
        <f t="shared" si="164"/>
        <v>2021-11</v>
      </c>
      <c r="T1285">
        <f>IF(AND(COUNTIF(Calculs!$Q$2:$Q$12,$O1285)&gt;0,COUNTIF(Calculs!$S$2:$S$12,$E1285)&gt;0,COUNTIF(Calculs!$U$2:$U$12,$H1285)&gt;0),1,0)</f>
        <v>1</v>
      </c>
      <c r="U1285">
        <f t="shared" si="165"/>
        <v>206250.00000000003</v>
      </c>
      <c r="V1285">
        <f t="shared" si="166"/>
        <v>275</v>
      </c>
      <c r="W1285">
        <f t="shared" si="167"/>
        <v>51562.500000000007</v>
      </c>
    </row>
    <row r="1286" spans="1:23" ht="15.75" customHeight="1" x14ac:dyDescent="0.3">
      <c r="A1286" s="2" t="s">
        <v>60</v>
      </c>
      <c r="B1286" s="2">
        <v>1185732</v>
      </c>
      <c r="C1286" s="3">
        <v>44521</v>
      </c>
      <c r="D1286" s="12" t="str" cm="1">
        <f t="array" ref="D1286">_xlfn.SWITCH(WEEKDAY(C1286,2), 1, "Lundi", 2, "Mardi", 3, "Mercredi", 4, "Jeudi", 5, "Vendredi", 6, "Samedi", 7, "Dimanche", "Erreur")</f>
        <v>Dimanche</v>
      </c>
      <c r="E1286" s="2" t="s">
        <v>30</v>
      </c>
      <c r="F1286" s="2" t="s">
        <v>63</v>
      </c>
      <c r="G1286" s="2" t="s">
        <v>64</v>
      </c>
      <c r="H1286" s="4" t="s">
        <v>22</v>
      </c>
      <c r="I1286" s="5">
        <v>80</v>
      </c>
      <c r="J1286" s="6">
        <v>375</v>
      </c>
      <c r="K1286" s="7">
        <v>300000</v>
      </c>
      <c r="L1286" s="7">
        <v>90000</v>
      </c>
      <c r="M1286" s="8">
        <v>0.3</v>
      </c>
      <c r="N1286" s="2" t="s">
        <v>23</v>
      </c>
      <c r="O1286">
        <f t="shared" si="160"/>
        <v>2021</v>
      </c>
      <c r="P1286">
        <f t="shared" si="161"/>
        <v>11</v>
      </c>
      <c r="Q1286" t="str">
        <f t="shared" si="162"/>
        <v>nov</v>
      </c>
      <c r="R1286" t="str">
        <f t="shared" si="163"/>
        <v>Alaska</v>
      </c>
      <c r="S1286" t="str">
        <f t="shared" si="164"/>
        <v>2021-11</v>
      </c>
      <c r="T1286">
        <f>IF(AND(COUNTIF(Calculs!$Q$2:$Q$12,$O1286)&gt;0,COUNTIF(Calculs!$S$2:$S$12,$E1286)&gt;0,COUNTIF(Calculs!$U$2:$U$12,$H1286)&gt;0),1,0)</f>
        <v>1</v>
      </c>
      <c r="U1286">
        <f t="shared" si="165"/>
        <v>300000</v>
      </c>
      <c r="V1286">
        <f t="shared" si="166"/>
        <v>375</v>
      </c>
      <c r="W1286">
        <f t="shared" si="167"/>
        <v>90000</v>
      </c>
    </row>
    <row r="1287" spans="1:23" ht="15.75" customHeight="1" x14ac:dyDescent="0.3">
      <c r="A1287" s="2" t="s">
        <v>60</v>
      </c>
      <c r="B1287" s="2">
        <v>1185732</v>
      </c>
      <c r="C1287" s="3">
        <v>44550</v>
      </c>
      <c r="D1287" s="12" t="str" cm="1">
        <f t="array" ref="D1287">_xlfn.SWITCH(WEEKDAY(C1287,2), 1, "Lundi", 2, "Mardi", 3, "Mercredi", 4, "Jeudi", 5, "Vendredi", 6, "Samedi", 7, "Dimanche", "Erreur")</f>
        <v>Lundi</v>
      </c>
      <c r="E1287" s="2" t="s">
        <v>30</v>
      </c>
      <c r="F1287" s="2" t="s">
        <v>63</v>
      </c>
      <c r="G1287" s="2" t="s">
        <v>64</v>
      </c>
      <c r="H1287" s="4" t="s">
        <v>16</v>
      </c>
      <c r="I1287" s="5">
        <v>75.000000000000014</v>
      </c>
      <c r="J1287" s="6">
        <v>600</v>
      </c>
      <c r="K1287" s="7">
        <v>450000.00000000006</v>
      </c>
      <c r="L1287" s="7">
        <v>157500.00000000003</v>
      </c>
      <c r="M1287" s="8">
        <v>0.35000000000000003</v>
      </c>
      <c r="N1287" s="2" t="s">
        <v>23</v>
      </c>
      <c r="O1287">
        <f t="shared" si="160"/>
        <v>2021</v>
      </c>
      <c r="P1287">
        <f t="shared" si="161"/>
        <v>12</v>
      </c>
      <c r="Q1287" t="str">
        <f t="shared" si="162"/>
        <v>déc</v>
      </c>
      <c r="R1287" t="str">
        <f t="shared" si="163"/>
        <v>Alaska</v>
      </c>
      <c r="S1287" t="str">
        <f t="shared" si="164"/>
        <v>2021-12</v>
      </c>
      <c r="T1287">
        <f>IF(AND(COUNTIF(Calculs!$Q$2:$Q$12,$O1287)&gt;0,COUNTIF(Calculs!$S$2:$S$12,$E1287)&gt;0,COUNTIF(Calculs!$U$2:$U$12,$H1287)&gt;0),1,0)</f>
        <v>1</v>
      </c>
      <c r="U1287">
        <f t="shared" si="165"/>
        <v>450000.00000000006</v>
      </c>
      <c r="V1287">
        <f t="shared" si="166"/>
        <v>600</v>
      </c>
      <c r="W1287">
        <f t="shared" si="167"/>
        <v>157500.00000000003</v>
      </c>
    </row>
    <row r="1288" spans="1:23" ht="15.75" customHeight="1" x14ac:dyDescent="0.3">
      <c r="A1288" s="2" t="s">
        <v>60</v>
      </c>
      <c r="B1288" s="2">
        <v>1185732</v>
      </c>
      <c r="C1288" s="3">
        <v>44550</v>
      </c>
      <c r="D1288" s="12" t="str" cm="1">
        <f t="array" ref="D1288">_xlfn.SWITCH(WEEKDAY(C1288,2), 1, "Lundi", 2, "Mardi", 3, "Mercredi", 4, "Jeudi", 5, "Vendredi", 6, "Samedi", 7, "Dimanche", "Erreur")</f>
        <v>Lundi</v>
      </c>
      <c r="E1288" s="2" t="s">
        <v>30</v>
      </c>
      <c r="F1288" s="2" t="s">
        <v>63</v>
      </c>
      <c r="G1288" s="2" t="s">
        <v>64</v>
      </c>
      <c r="H1288" s="4" t="s">
        <v>18</v>
      </c>
      <c r="I1288" s="5">
        <v>65.000000000000014</v>
      </c>
      <c r="J1288" s="6">
        <v>400</v>
      </c>
      <c r="K1288" s="7">
        <v>260000.00000000006</v>
      </c>
      <c r="L1288" s="7">
        <v>91000.000000000029</v>
      </c>
      <c r="M1288" s="8">
        <v>0.35000000000000003</v>
      </c>
      <c r="N1288" s="2" t="s">
        <v>23</v>
      </c>
      <c r="O1288">
        <f t="shared" si="160"/>
        <v>2021</v>
      </c>
      <c r="P1288">
        <f t="shared" si="161"/>
        <v>12</v>
      </c>
      <c r="Q1288" t="str">
        <f t="shared" si="162"/>
        <v>déc</v>
      </c>
      <c r="R1288" t="str">
        <f t="shared" si="163"/>
        <v>Alaska</v>
      </c>
      <c r="S1288" t="str">
        <f t="shared" si="164"/>
        <v>2021-12</v>
      </c>
      <c r="T1288">
        <f>IF(AND(COUNTIF(Calculs!$Q$2:$Q$12,$O1288)&gt;0,COUNTIF(Calculs!$S$2:$S$12,$E1288)&gt;0,COUNTIF(Calculs!$U$2:$U$12,$H1288)&gt;0),1,0)</f>
        <v>1</v>
      </c>
      <c r="U1288">
        <f t="shared" si="165"/>
        <v>260000.00000000006</v>
      </c>
      <c r="V1288">
        <f t="shared" si="166"/>
        <v>400</v>
      </c>
      <c r="W1288">
        <f t="shared" si="167"/>
        <v>91000.000000000029</v>
      </c>
    </row>
    <row r="1289" spans="1:23" ht="15.75" customHeight="1" x14ac:dyDescent="0.3">
      <c r="A1289" s="2" t="s">
        <v>13</v>
      </c>
      <c r="B1289" s="2">
        <v>1128299</v>
      </c>
      <c r="C1289" s="3">
        <v>44206</v>
      </c>
      <c r="D1289" s="12" t="str" cm="1">
        <f t="array" ref="D1289">_xlfn.SWITCH(WEEKDAY(C1289,2), 1, "Lundi", 2, "Mardi", 3, "Mercredi", 4, "Jeudi", 5, "Vendredi", 6, "Samedi", 7, "Dimanche", "Erreur")</f>
        <v>Dimanche</v>
      </c>
      <c r="E1289" s="2" t="s">
        <v>30</v>
      </c>
      <c r="F1289" s="2" t="s">
        <v>63</v>
      </c>
      <c r="G1289" s="2" t="s">
        <v>64</v>
      </c>
      <c r="H1289" s="4" t="s">
        <v>16</v>
      </c>
      <c r="I1289" s="5">
        <v>35</v>
      </c>
      <c r="J1289" s="6">
        <v>375</v>
      </c>
      <c r="K1289" s="7">
        <v>131250</v>
      </c>
      <c r="L1289" s="7">
        <v>32812.5</v>
      </c>
      <c r="M1289" s="8">
        <v>0.25</v>
      </c>
      <c r="N1289" s="2" t="s">
        <v>23</v>
      </c>
      <c r="O1289">
        <f t="shared" si="160"/>
        <v>2021</v>
      </c>
      <c r="P1289">
        <f t="shared" si="161"/>
        <v>1</v>
      </c>
      <c r="Q1289" t="str">
        <f t="shared" si="162"/>
        <v>janv</v>
      </c>
      <c r="R1289" t="str">
        <f t="shared" si="163"/>
        <v>Alaska</v>
      </c>
      <c r="S1289" t="str">
        <f t="shared" si="164"/>
        <v>2021-01</v>
      </c>
      <c r="T1289">
        <f>IF(AND(COUNTIF(Calculs!$Q$2:$Q$12,$O1289)&gt;0,COUNTIF(Calculs!$S$2:$S$12,$E1289)&gt;0,COUNTIF(Calculs!$U$2:$U$12,$H1289)&gt;0),1,0)</f>
        <v>1</v>
      </c>
      <c r="U1289">
        <f t="shared" si="165"/>
        <v>131250</v>
      </c>
      <c r="V1289">
        <f t="shared" si="166"/>
        <v>375</v>
      </c>
      <c r="W1289">
        <f t="shared" si="167"/>
        <v>32812.5</v>
      </c>
    </row>
    <row r="1290" spans="1:23" ht="15.75" customHeight="1" x14ac:dyDescent="0.3">
      <c r="A1290" s="2" t="s">
        <v>13</v>
      </c>
      <c r="B1290" s="2">
        <v>1128299</v>
      </c>
      <c r="C1290" s="3">
        <v>44206</v>
      </c>
      <c r="D1290" s="12" t="str" cm="1">
        <f t="array" ref="D1290">_xlfn.SWITCH(WEEKDAY(C1290,2), 1, "Lundi", 2, "Mardi", 3, "Mercredi", 4, "Jeudi", 5, "Vendredi", 6, "Samedi", 7, "Dimanche", "Erreur")</f>
        <v>Dimanche</v>
      </c>
      <c r="E1290" s="2" t="s">
        <v>30</v>
      </c>
      <c r="F1290" s="2" t="s">
        <v>63</v>
      </c>
      <c r="G1290" s="2" t="s">
        <v>64</v>
      </c>
      <c r="H1290" s="4" t="s">
        <v>18</v>
      </c>
      <c r="I1290" s="5">
        <v>45</v>
      </c>
      <c r="J1290" s="6">
        <v>375</v>
      </c>
      <c r="K1290" s="7">
        <v>168750</v>
      </c>
      <c r="L1290" s="7">
        <v>33750</v>
      </c>
      <c r="M1290" s="8">
        <v>0.2</v>
      </c>
      <c r="N1290" s="2" t="s">
        <v>23</v>
      </c>
      <c r="O1290">
        <f t="shared" si="160"/>
        <v>2021</v>
      </c>
      <c r="P1290">
        <f t="shared" si="161"/>
        <v>1</v>
      </c>
      <c r="Q1290" t="str">
        <f t="shared" si="162"/>
        <v>janv</v>
      </c>
      <c r="R1290" t="str">
        <f t="shared" si="163"/>
        <v>Alaska</v>
      </c>
      <c r="S1290" t="str">
        <f t="shared" si="164"/>
        <v>2021-01</v>
      </c>
      <c r="T1290">
        <f>IF(AND(COUNTIF(Calculs!$Q$2:$Q$12,$O1290)&gt;0,COUNTIF(Calculs!$S$2:$S$12,$E1290)&gt;0,COUNTIF(Calculs!$U$2:$U$12,$H1290)&gt;0),1,0)</f>
        <v>1</v>
      </c>
      <c r="U1290">
        <f t="shared" si="165"/>
        <v>168750</v>
      </c>
      <c r="V1290">
        <f t="shared" si="166"/>
        <v>375</v>
      </c>
      <c r="W1290">
        <f t="shared" si="167"/>
        <v>33750</v>
      </c>
    </row>
    <row r="1291" spans="1:23" ht="15.75" customHeight="1" x14ac:dyDescent="0.3">
      <c r="A1291" s="2" t="s">
        <v>13</v>
      </c>
      <c r="B1291" s="2">
        <v>1128299</v>
      </c>
      <c r="C1291" s="3">
        <v>44206</v>
      </c>
      <c r="D1291" s="12" t="str" cm="1">
        <f t="array" ref="D1291">_xlfn.SWITCH(WEEKDAY(C1291,2), 1, "Lundi", 2, "Mardi", 3, "Mercredi", 4, "Jeudi", 5, "Vendredi", 6, "Samedi", 7, "Dimanche", "Erreur")</f>
        <v>Dimanche</v>
      </c>
      <c r="E1291" s="2" t="s">
        <v>30</v>
      </c>
      <c r="F1291" s="2" t="s">
        <v>63</v>
      </c>
      <c r="G1291" s="2" t="s">
        <v>64</v>
      </c>
      <c r="H1291" s="4" t="s">
        <v>19</v>
      </c>
      <c r="I1291" s="5">
        <v>45</v>
      </c>
      <c r="J1291" s="6">
        <v>375</v>
      </c>
      <c r="K1291" s="7">
        <v>168750</v>
      </c>
      <c r="L1291" s="7">
        <v>42187.5</v>
      </c>
      <c r="M1291" s="8">
        <v>0.25</v>
      </c>
      <c r="N1291" s="2" t="s">
        <v>23</v>
      </c>
      <c r="O1291">
        <f t="shared" si="160"/>
        <v>2021</v>
      </c>
      <c r="P1291">
        <f t="shared" si="161"/>
        <v>1</v>
      </c>
      <c r="Q1291" t="str">
        <f t="shared" si="162"/>
        <v>janv</v>
      </c>
      <c r="R1291" t="str">
        <f t="shared" si="163"/>
        <v>Alaska</v>
      </c>
      <c r="S1291" t="str">
        <f t="shared" si="164"/>
        <v>2021-01</v>
      </c>
      <c r="T1291">
        <f>IF(AND(COUNTIF(Calculs!$Q$2:$Q$12,$O1291)&gt;0,COUNTIF(Calculs!$S$2:$S$12,$E1291)&gt;0,COUNTIF(Calculs!$U$2:$U$12,$H1291)&gt;0),1,0)</f>
        <v>1</v>
      </c>
      <c r="U1291">
        <f t="shared" si="165"/>
        <v>168750</v>
      </c>
      <c r="V1291">
        <f t="shared" si="166"/>
        <v>375</v>
      </c>
      <c r="W1291">
        <f t="shared" si="167"/>
        <v>42187.5</v>
      </c>
    </row>
    <row r="1292" spans="1:23" ht="15.75" customHeight="1" x14ac:dyDescent="0.3">
      <c r="A1292" s="2" t="s">
        <v>13</v>
      </c>
      <c r="B1292" s="2">
        <v>1128299</v>
      </c>
      <c r="C1292" s="3">
        <v>44206</v>
      </c>
      <c r="D1292" s="12" t="str" cm="1">
        <f t="array" ref="D1292">_xlfn.SWITCH(WEEKDAY(C1292,2), 1, "Lundi", 2, "Mardi", 3, "Mercredi", 4, "Jeudi", 5, "Vendredi", 6, "Samedi", 7, "Dimanche", "Erreur")</f>
        <v>Dimanche</v>
      </c>
      <c r="E1292" s="2" t="s">
        <v>30</v>
      </c>
      <c r="F1292" s="2" t="s">
        <v>63</v>
      </c>
      <c r="G1292" s="2" t="s">
        <v>64</v>
      </c>
      <c r="H1292" s="4" t="s">
        <v>20</v>
      </c>
      <c r="I1292" s="5">
        <v>45</v>
      </c>
      <c r="J1292" s="6">
        <v>225</v>
      </c>
      <c r="K1292" s="7">
        <v>101250</v>
      </c>
      <c r="L1292" s="7">
        <v>25312.5</v>
      </c>
      <c r="M1292" s="8">
        <v>0.25</v>
      </c>
      <c r="N1292" s="2" t="s">
        <v>23</v>
      </c>
      <c r="O1292">
        <f t="shared" si="160"/>
        <v>2021</v>
      </c>
      <c r="P1292">
        <f t="shared" si="161"/>
        <v>1</v>
      </c>
      <c r="Q1292" t="str">
        <f t="shared" si="162"/>
        <v>janv</v>
      </c>
      <c r="R1292" t="str">
        <f t="shared" si="163"/>
        <v>Alaska</v>
      </c>
      <c r="S1292" t="str">
        <f t="shared" si="164"/>
        <v>2021-01</v>
      </c>
      <c r="T1292">
        <f>IF(AND(COUNTIF(Calculs!$Q$2:$Q$12,$O1292)&gt;0,COUNTIF(Calculs!$S$2:$S$12,$E1292)&gt;0,COUNTIF(Calculs!$U$2:$U$12,$H1292)&gt;0),1,0)</f>
        <v>1</v>
      </c>
      <c r="U1292">
        <f t="shared" si="165"/>
        <v>101250</v>
      </c>
      <c r="V1292">
        <f t="shared" si="166"/>
        <v>225</v>
      </c>
      <c r="W1292">
        <f t="shared" si="167"/>
        <v>25312.5</v>
      </c>
    </row>
    <row r="1293" spans="1:23" ht="15.75" customHeight="1" x14ac:dyDescent="0.3">
      <c r="A1293" s="2" t="s">
        <v>13</v>
      </c>
      <c r="B1293" s="2">
        <v>1128299</v>
      </c>
      <c r="C1293" s="3">
        <v>44206</v>
      </c>
      <c r="D1293" s="12" t="str" cm="1">
        <f t="array" ref="D1293">_xlfn.SWITCH(WEEKDAY(C1293,2), 1, "Lundi", 2, "Mardi", 3, "Mercredi", 4, "Jeudi", 5, "Vendredi", 6, "Samedi", 7, "Dimanche", "Erreur")</f>
        <v>Dimanche</v>
      </c>
      <c r="E1293" s="2" t="s">
        <v>30</v>
      </c>
      <c r="F1293" s="2" t="s">
        <v>63</v>
      </c>
      <c r="G1293" s="2" t="s">
        <v>64</v>
      </c>
      <c r="H1293" s="4" t="s">
        <v>21</v>
      </c>
      <c r="I1293" s="5">
        <v>50</v>
      </c>
      <c r="J1293" s="6">
        <v>175</v>
      </c>
      <c r="K1293" s="7">
        <v>87500</v>
      </c>
      <c r="L1293" s="7">
        <v>13125</v>
      </c>
      <c r="M1293" s="8">
        <v>0.15</v>
      </c>
      <c r="N1293" s="2" t="s">
        <v>23</v>
      </c>
      <c r="O1293">
        <f t="shared" si="160"/>
        <v>2021</v>
      </c>
      <c r="P1293">
        <f t="shared" si="161"/>
        <v>1</v>
      </c>
      <c r="Q1293" t="str">
        <f t="shared" si="162"/>
        <v>janv</v>
      </c>
      <c r="R1293" t="str">
        <f t="shared" si="163"/>
        <v>Alaska</v>
      </c>
      <c r="S1293" t="str">
        <f t="shared" si="164"/>
        <v>2021-01</v>
      </c>
      <c r="T1293">
        <f>IF(AND(COUNTIF(Calculs!$Q$2:$Q$12,$O1293)&gt;0,COUNTIF(Calculs!$S$2:$S$12,$E1293)&gt;0,COUNTIF(Calculs!$U$2:$U$12,$H1293)&gt;0),1,0)</f>
        <v>1</v>
      </c>
      <c r="U1293">
        <f t="shared" si="165"/>
        <v>87500</v>
      </c>
      <c r="V1293">
        <f t="shared" si="166"/>
        <v>175</v>
      </c>
      <c r="W1293">
        <f t="shared" si="167"/>
        <v>13125</v>
      </c>
    </row>
    <row r="1294" spans="1:23" ht="15.75" customHeight="1" x14ac:dyDescent="0.3">
      <c r="A1294" s="2" t="s">
        <v>13</v>
      </c>
      <c r="B1294" s="2">
        <v>1128299</v>
      </c>
      <c r="C1294" s="3">
        <v>44206</v>
      </c>
      <c r="D1294" s="12" t="str" cm="1">
        <f t="array" ref="D1294">_xlfn.SWITCH(WEEKDAY(C1294,2), 1, "Lundi", 2, "Mardi", 3, "Mercredi", 4, "Jeudi", 5, "Vendredi", 6, "Samedi", 7, "Dimanche", "Erreur")</f>
        <v>Dimanche</v>
      </c>
      <c r="E1294" s="2" t="s">
        <v>30</v>
      </c>
      <c r="F1294" s="2" t="s">
        <v>63</v>
      </c>
      <c r="G1294" s="2" t="s">
        <v>64</v>
      </c>
      <c r="H1294" s="4" t="s">
        <v>22</v>
      </c>
      <c r="I1294" s="5">
        <v>45</v>
      </c>
      <c r="J1294" s="6">
        <v>425</v>
      </c>
      <c r="K1294" s="7">
        <v>191250</v>
      </c>
      <c r="L1294" s="7">
        <v>76500</v>
      </c>
      <c r="M1294" s="8">
        <v>0.4</v>
      </c>
      <c r="N1294" s="2" t="s">
        <v>23</v>
      </c>
      <c r="O1294">
        <f t="shared" si="160"/>
        <v>2021</v>
      </c>
      <c r="P1294">
        <f t="shared" si="161"/>
        <v>1</v>
      </c>
      <c r="Q1294" t="str">
        <f t="shared" si="162"/>
        <v>janv</v>
      </c>
      <c r="R1294" t="str">
        <f t="shared" si="163"/>
        <v>Alaska</v>
      </c>
      <c r="S1294" t="str">
        <f t="shared" si="164"/>
        <v>2021-01</v>
      </c>
      <c r="T1294">
        <f>IF(AND(COUNTIF(Calculs!$Q$2:$Q$12,$O1294)&gt;0,COUNTIF(Calculs!$S$2:$S$12,$E1294)&gt;0,COUNTIF(Calculs!$U$2:$U$12,$H1294)&gt;0),1,0)</f>
        <v>1</v>
      </c>
      <c r="U1294">
        <f t="shared" si="165"/>
        <v>191250</v>
      </c>
      <c r="V1294">
        <f t="shared" si="166"/>
        <v>425</v>
      </c>
      <c r="W1294">
        <f t="shared" si="167"/>
        <v>76500</v>
      </c>
    </row>
    <row r="1295" spans="1:23" ht="15.75" customHeight="1" x14ac:dyDescent="0.3">
      <c r="A1295" s="2" t="s">
        <v>13</v>
      </c>
      <c r="B1295" s="2">
        <v>1128299</v>
      </c>
      <c r="C1295" s="3">
        <v>44237</v>
      </c>
      <c r="D1295" s="12" t="str" cm="1">
        <f t="array" ref="D1295">_xlfn.SWITCH(WEEKDAY(C1295,2), 1, "Lundi", 2, "Mardi", 3, "Mercredi", 4, "Jeudi", 5, "Vendredi", 6, "Samedi", 7, "Dimanche", "Erreur")</f>
        <v>Mercredi</v>
      </c>
      <c r="E1295" s="2" t="s">
        <v>30</v>
      </c>
      <c r="F1295" s="2" t="s">
        <v>63</v>
      </c>
      <c r="G1295" s="2" t="s">
        <v>64</v>
      </c>
      <c r="H1295" s="4" t="s">
        <v>16</v>
      </c>
      <c r="I1295" s="5">
        <v>35</v>
      </c>
      <c r="J1295" s="6">
        <v>475</v>
      </c>
      <c r="K1295" s="7">
        <v>166250</v>
      </c>
      <c r="L1295" s="7">
        <v>41562.5</v>
      </c>
      <c r="M1295" s="8">
        <v>0.25</v>
      </c>
      <c r="N1295" s="2" t="s">
        <v>23</v>
      </c>
      <c r="O1295">
        <f t="shared" si="160"/>
        <v>2021</v>
      </c>
      <c r="P1295">
        <f t="shared" si="161"/>
        <v>2</v>
      </c>
      <c r="Q1295" t="str">
        <f t="shared" si="162"/>
        <v>févr</v>
      </c>
      <c r="R1295" t="str">
        <f t="shared" si="163"/>
        <v>Alaska</v>
      </c>
      <c r="S1295" t="str">
        <f t="shared" si="164"/>
        <v>2021-02</v>
      </c>
      <c r="T1295">
        <f>IF(AND(COUNTIF(Calculs!$Q$2:$Q$12,$O1295)&gt;0,COUNTIF(Calculs!$S$2:$S$12,$E1295)&gt;0,COUNTIF(Calculs!$U$2:$U$12,$H1295)&gt;0),1,0)</f>
        <v>1</v>
      </c>
      <c r="U1295">
        <f t="shared" si="165"/>
        <v>166250</v>
      </c>
      <c r="V1295">
        <f t="shared" si="166"/>
        <v>475</v>
      </c>
      <c r="W1295">
        <f t="shared" si="167"/>
        <v>41562.5</v>
      </c>
    </row>
    <row r="1296" spans="1:23" ht="15.75" customHeight="1" x14ac:dyDescent="0.3">
      <c r="A1296" s="2" t="s">
        <v>13</v>
      </c>
      <c r="B1296" s="2">
        <v>1128299</v>
      </c>
      <c r="C1296" s="3">
        <v>44237</v>
      </c>
      <c r="D1296" s="12" t="str" cm="1">
        <f t="array" ref="D1296">_xlfn.SWITCH(WEEKDAY(C1296,2), 1, "Lundi", 2, "Mardi", 3, "Mercredi", 4, "Jeudi", 5, "Vendredi", 6, "Samedi", 7, "Dimanche", "Erreur")</f>
        <v>Mercredi</v>
      </c>
      <c r="E1296" s="2" t="s">
        <v>30</v>
      </c>
      <c r="F1296" s="2" t="s">
        <v>63</v>
      </c>
      <c r="G1296" s="2" t="s">
        <v>64</v>
      </c>
      <c r="H1296" s="4" t="s">
        <v>18</v>
      </c>
      <c r="I1296" s="5">
        <v>45</v>
      </c>
      <c r="J1296" s="6">
        <v>375</v>
      </c>
      <c r="K1296" s="7">
        <v>168750</v>
      </c>
      <c r="L1296" s="7">
        <v>33750</v>
      </c>
      <c r="M1296" s="8">
        <v>0.2</v>
      </c>
      <c r="N1296" s="2" t="s">
        <v>23</v>
      </c>
      <c r="O1296">
        <f t="shared" si="160"/>
        <v>2021</v>
      </c>
      <c r="P1296">
        <f t="shared" si="161"/>
        <v>2</v>
      </c>
      <c r="Q1296" t="str">
        <f t="shared" si="162"/>
        <v>févr</v>
      </c>
      <c r="R1296" t="str">
        <f t="shared" si="163"/>
        <v>Alaska</v>
      </c>
      <c r="S1296" t="str">
        <f t="shared" si="164"/>
        <v>2021-02</v>
      </c>
      <c r="T1296">
        <f>IF(AND(COUNTIF(Calculs!$Q$2:$Q$12,$O1296)&gt;0,COUNTIF(Calculs!$S$2:$S$12,$E1296)&gt;0,COUNTIF(Calculs!$U$2:$U$12,$H1296)&gt;0),1,0)</f>
        <v>1</v>
      </c>
      <c r="U1296">
        <f t="shared" si="165"/>
        <v>168750</v>
      </c>
      <c r="V1296">
        <f t="shared" si="166"/>
        <v>375</v>
      </c>
      <c r="W1296">
        <f t="shared" si="167"/>
        <v>33750</v>
      </c>
    </row>
    <row r="1297" spans="1:23" ht="15.75" customHeight="1" x14ac:dyDescent="0.3">
      <c r="A1297" s="2" t="s">
        <v>13</v>
      </c>
      <c r="B1297" s="2">
        <v>1128299</v>
      </c>
      <c r="C1297" s="3">
        <v>44237</v>
      </c>
      <c r="D1297" s="12" t="str" cm="1">
        <f t="array" ref="D1297">_xlfn.SWITCH(WEEKDAY(C1297,2), 1, "Lundi", 2, "Mardi", 3, "Mercredi", 4, "Jeudi", 5, "Vendredi", 6, "Samedi", 7, "Dimanche", "Erreur")</f>
        <v>Mercredi</v>
      </c>
      <c r="E1297" s="2" t="s">
        <v>30</v>
      </c>
      <c r="F1297" s="2" t="s">
        <v>63</v>
      </c>
      <c r="G1297" s="2" t="s">
        <v>64</v>
      </c>
      <c r="H1297" s="4" t="s">
        <v>19</v>
      </c>
      <c r="I1297" s="5">
        <v>45</v>
      </c>
      <c r="J1297" s="6">
        <v>375</v>
      </c>
      <c r="K1297" s="7">
        <v>168750</v>
      </c>
      <c r="L1297" s="7">
        <v>42187.5</v>
      </c>
      <c r="M1297" s="8">
        <v>0.25</v>
      </c>
      <c r="N1297" s="2" t="s">
        <v>23</v>
      </c>
      <c r="O1297">
        <f t="shared" si="160"/>
        <v>2021</v>
      </c>
      <c r="P1297">
        <f t="shared" si="161"/>
        <v>2</v>
      </c>
      <c r="Q1297" t="str">
        <f t="shared" si="162"/>
        <v>févr</v>
      </c>
      <c r="R1297" t="str">
        <f t="shared" si="163"/>
        <v>Alaska</v>
      </c>
      <c r="S1297" t="str">
        <f t="shared" si="164"/>
        <v>2021-02</v>
      </c>
      <c r="T1297">
        <f>IF(AND(COUNTIF(Calculs!$Q$2:$Q$12,$O1297)&gt;0,COUNTIF(Calculs!$S$2:$S$12,$E1297)&gt;0,COUNTIF(Calculs!$U$2:$U$12,$H1297)&gt;0),1,0)</f>
        <v>1</v>
      </c>
      <c r="U1297">
        <f t="shared" si="165"/>
        <v>168750</v>
      </c>
      <c r="V1297">
        <f t="shared" si="166"/>
        <v>375</v>
      </c>
      <c r="W1297">
        <f t="shared" si="167"/>
        <v>42187.5</v>
      </c>
    </row>
    <row r="1298" spans="1:23" ht="15.75" customHeight="1" x14ac:dyDescent="0.3">
      <c r="A1298" s="2" t="s">
        <v>13</v>
      </c>
      <c r="B1298" s="2">
        <v>1128299</v>
      </c>
      <c r="C1298" s="3">
        <v>44237</v>
      </c>
      <c r="D1298" s="12" t="str" cm="1">
        <f t="array" ref="D1298">_xlfn.SWITCH(WEEKDAY(C1298,2), 1, "Lundi", 2, "Mardi", 3, "Mercredi", 4, "Jeudi", 5, "Vendredi", 6, "Samedi", 7, "Dimanche", "Erreur")</f>
        <v>Mercredi</v>
      </c>
      <c r="E1298" s="2" t="s">
        <v>30</v>
      </c>
      <c r="F1298" s="2" t="s">
        <v>65</v>
      </c>
      <c r="G1298" s="2" t="s">
        <v>66</v>
      </c>
      <c r="H1298" s="4" t="s">
        <v>20</v>
      </c>
      <c r="I1298" s="5">
        <v>45</v>
      </c>
      <c r="J1298" s="6">
        <v>225</v>
      </c>
      <c r="K1298" s="7">
        <v>101250</v>
      </c>
      <c r="L1298" s="7">
        <v>25312.5</v>
      </c>
      <c r="M1298" s="8">
        <v>0.25</v>
      </c>
      <c r="N1298" s="2" t="s">
        <v>23</v>
      </c>
      <c r="O1298">
        <f t="shared" si="160"/>
        <v>2021</v>
      </c>
      <c r="P1298">
        <f t="shared" si="161"/>
        <v>2</v>
      </c>
      <c r="Q1298" t="str">
        <f t="shared" si="162"/>
        <v>févr</v>
      </c>
      <c r="R1298" t="str">
        <f t="shared" si="163"/>
        <v>Hawaii</v>
      </c>
      <c r="S1298" t="str">
        <f t="shared" si="164"/>
        <v>2021-02</v>
      </c>
      <c r="T1298">
        <f>IF(AND(COUNTIF(Calculs!$Q$2:$Q$12,$O1298)&gt;0,COUNTIF(Calculs!$S$2:$S$12,$E1298)&gt;0,COUNTIF(Calculs!$U$2:$U$12,$H1298)&gt;0),1,0)</f>
        <v>1</v>
      </c>
      <c r="U1298">
        <f t="shared" si="165"/>
        <v>101250</v>
      </c>
      <c r="V1298">
        <f t="shared" si="166"/>
        <v>225</v>
      </c>
      <c r="W1298">
        <f t="shared" si="167"/>
        <v>25312.5</v>
      </c>
    </row>
    <row r="1299" spans="1:23" ht="15.75" customHeight="1" x14ac:dyDescent="0.3">
      <c r="A1299" s="2" t="s">
        <v>13</v>
      </c>
      <c r="B1299" s="2">
        <v>1128299</v>
      </c>
      <c r="C1299" s="3">
        <v>44237</v>
      </c>
      <c r="D1299" s="12" t="str" cm="1">
        <f t="array" ref="D1299">_xlfn.SWITCH(WEEKDAY(C1299,2), 1, "Lundi", 2, "Mardi", 3, "Mercredi", 4, "Jeudi", 5, "Vendredi", 6, "Samedi", 7, "Dimanche", "Erreur")</f>
        <v>Mercredi</v>
      </c>
      <c r="E1299" s="2" t="s">
        <v>30</v>
      </c>
      <c r="F1299" s="2" t="s">
        <v>65</v>
      </c>
      <c r="G1299" s="2" t="s">
        <v>66</v>
      </c>
      <c r="H1299" s="4" t="s">
        <v>21</v>
      </c>
      <c r="I1299" s="5">
        <v>50</v>
      </c>
      <c r="J1299" s="6">
        <v>150</v>
      </c>
      <c r="K1299" s="7">
        <v>75000</v>
      </c>
      <c r="L1299" s="7">
        <v>11250</v>
      </c>
      <c r="M1299" s="8">
        <v>0.15</v>
      </c>
      <c r="N1299" s="2" t="s">
        <v>23</v>
      </c>
      <c r="O1299">
        <f t="shared" si="160"/>
        <v>2021</v>
      </c>
      <c r="P1299">
        <f t="shared" si="161"/>
        <v>2</v>
      </c>
      <c r="Q1299" t="str">
        <f t="shared" si="162"/>
        <v>févr</v>
      </c>
      <c r="R1299" t="str">
        <f t="shared" si="163"/>
        <v>Hawaii</v>
      </c>
      <c r="S1299" t="str">
        <f t="shared" si="164"/>
        <v>2021-02</v>
      </c>
      <c r="T1299">
        <f>IF(AND(COUNTIF(Calculs!$Q$2:$Q$12,$O1299)&gt;0,COUNTIF(Calculs!$S$2:$S$12,$E1299)&gt;0,COUNTIF(Calculs!$U$2:$U$12,$H1299)&gt;0),1,0)</f>
        <v>1</v>
      </c>
      <c r="U1299">
        <f t="shared" si="165"/>
        <v>75000</v>
      </c>
      <c r="V1299">
        <f t="shared" si="166"/>
        <v>150</v>
      </c>
      <c r="W1299">
        <f t="shared" si="167"/>
        <v>11250</v>
      </c>
    </row>
    <row r="1300" spans="1:23" ht="15.75" customHeight="1" x14ac:dyDescent="0.3">
      <c r="A1300" s="2" t="s">
        <v>13</v>
      </c>
      <c r="B1300" s="2">
        <v>1128299</v>
      </c>
      <c r="C1300" s="3">
        <v>44237</v>
      </c>
      <c r="D1300" s="12" t="str" cm="1">
        <f t="array" ref="D1300">_xlfn.SWITCH(WEEKDAY(C1300,2), 1, "Lundi", 2, "Mardi", 3, "Mercredi", 4, "Jeudi", 5, "Vendredi", 6, "Samedi", 7, "Dimanche", "Erreur")</f>
        <v>Mercredi</v>
      </c>
      <c r="E1300" s="2" t="s">
        <v>30</v>
      </c>
      <c r="F1300" s="2" t="s">
        <v>65</v>
      </c>
      <c r="G1300" s="2" t="s">
        <v>66</v>
      </c>
      <c r="H1300" s="4" t="s">
        <v>22</v>
      </c>
      <c r="I1300" s="5">
        <v>45</v>
      </c>
      <c r="J1300" s="6">
        <v>350</v>
      </c>
      <c r="K1300" s="7">
        <v>157500</v>
      </c>
      <c r="L1300" s="7">
        <v>63000</v>
      </c>
      <c r="M1300" s="8">
        <v>0.4</v>
      </c>
      <c r="N1300" s="2" t="s">
        <v>23</v>
      </c>
      <c r="O1300">
        <f t="shared" si="160"/>
        <v>2021</v>
      </c>
      <c r="P1300">
        <f t="shared" si="161"/>
        <v>2</v>
      </c>
      <c r="Q1300" t="str">
        <f t="shared" si="162"/>
        <v>févr</v>
      </c>
      <c r="R1300" t="str">
        <f t="shared" si="163"/>
        <v>Hawaii</v>
      </c>
      <c r="S1300" t="str">
        <f t="shared" si="164"/>
        <v>2021-02</v>
      </c>
      <c r="T1300">
        <f>IF(AND(COUNTIF(Calculs!$Q$2:$Q$12,$O1300)&gt;0,COUNTIF(Calculs!$S$2:$S$12,$E1300)&gt;0,COUNTIF(Calculs!$U$2:$U$12,$H1300)&gt;0),1,0)</f>
        <v>1</v>
      </c>
      <c r="U1300">
        <f t="shared" si="165"/>
        <v>157500</v>
      </c>
      <c r="V1300">
        <f t="shared" si="166"/>
        <v>350</v>
      </c>
      <c r="W1300">
        <f t="shared" si="167"/>
        <v>63000</v>
      </c>
    </row>
    <row r="1301" spans="1:23" ht="15.75" customHeight="1" x14ac:dyDescent="0.3">
      <c r="A1301" s="2" t="s">
        <v>13</v>
      </c>
      <c r="B1301" s="2">
        <v>1128299</v>
      </c>
      <c r="C1301" s="3">
        <v>44264</v>
      </c>
      <c r="D1301" s="12" t="str" cm="1">
        <f t="array" ref="D1301">_xlfn.SWITCH(WEEKDAY(C1301,2), 1, "Lundi", 2, "Mardi", 3, "Mercredi", 4, "Jeudi", 5, "Vendredi", 6, "Samedi", 7, "Dimanche", "Erreur")</f>
        <v>Mardi</v>
      </c>
      <c r="E1301" s="2" t="s">
        <v>30</v>
      </c>
      <c r="F1301" s="2" t="s">
        <v>65</v>
      </c>
      <c r="G1301" s="2" t="s">
        <v>66</v>
      </c>
      <c r="H1301" s="4" t="s">
        <v>16</v>
      </c>
      <c r="I1301" s="5">
        <v>45</v>
      </c>
      <c r="J1301" s="6">
        <v>500</v>
      </c>
      <c r="K1301" s="7">
        <v>225000</v>
      </c>
      <c r="L1301" s="7">
        <v>56250</v>
      </c>
      <c r="M1301" s="8">
        <v>0.25</v>
      </c>
      <c r="N1301" s="2" t="s">
        <v>23</v>
      </c>
      <c r="O1301">
        <f t="shared" si="160"/>
        <v>2021</v>
      </c>
      <c r="P1301">
        <f t="shared" si="161"/>
        <v>3</v>
      </c>
      <c r="Q1301" t="str">
        <f t="shared" si="162"/>
        <v>mars</v>
      </c>
      <c r="R1301" t="str">
        <f t="shared" si="163"/>
        <v>Hawaii</v>
      </c>
      <c r="S1301" t="str">
        <f t="shared" si="164"/>
        <v>2021-03</v>
      </c>
      <c r="T1301">
        <f>IF(AND(COUNTIF(Calculs!$Q$2:$Q$12,$O1301)&gt;0,COUNTIF(Calculs!$S$2:$S$12,$E1301)&gt;0,COUNTIF(Calculs!$U$2:$U$12,$H1301)&gt;0),1,0)</f>
        <v>1</v>
      </c>
      <c r="U1301">
        <f t="shared" si="165"/>
        <v>225000</v>
      </c>
      <c r="V1301">
        <f t="shared" si="166"/>
        <v>500</v>
      </c>
      <c r="W1301">
        <f t="shared" si="167"/>
        <v>56250</v>
      </c>
    </row>
    <row r="1302" spans="1:23" ht="15.75" customHeight="1" x14ac:dyDescent="0.3">
      <c r="A1302" s="2" t="s">
        <v>13</v>
      </c>
      <c r="B1302" s="2">
        <v>1128299</v>
      </c>
      <c r="C1302" s="3">
        <v>44264</v>
      </c>
      <c r="D1302" s="12" t="str" cm="1">
        <f t="array" ref="D1302">_xlfn.SWITCH(WEEKDAY(C1302,2), 1, "Lundi", 2, "Mardi", 3, "Mercredi", 4, "Jeudi", 5, "Vendredi", 6, "Samedi", 7, "Dimanche", "Erreur")</f>
        <v>Mardi</v>
      </c>
      <c r="E1302" s="2" t="s">
        <v>30</v>
      </c>
      <c r="F1302" s="2" t="s">
        <v>65</v>
      </c>
      <c r="G1302" s="2" t="s">
        <v>66</v>
      </c>
      <c r="H1302" s="4" t="s">
        <v>18</v>
      </c>
      <c r="I1302" s="5">
        <v>54.999999999999993</v>
      </c>
      <c r="J1302" s="6">
        <v>350</v>
      </c>
      <c r="K1302" s="7">
        <v>192499.99999999997</v>
      </c>
      <c r="L1302" s="7">
        <v>38499.999999999993</v>
      </c>
      <c r="M1302" s="8">
        <v>0.2</v>
      </c>
      <c r="N1302" s="2" t="s">
        <v>23</v>
      </c>
      <c r="O1302">
        <f t="shared" si="160"/>
        <v>2021</v>
      </c>
      <c r="P1302">
        <f t="shared" si="161"/>
        <v>3</v>
      </c>
      <c r="Q1302" t="str">
        <f t="shared" si="162"/>
        <v>mars</v>
      </c>
      <c r="R1302" t="str">
        <f t="shared" si="163"/>
        <v>Hawaii</v>
      </c>
      <c r="S1302" t="str">
        <f t="shared" si="164"/>
        <v>2021-03</v>
      </c>
      <c r="T1302">
        <f>IF(AND(COUNTIF(Calculs!$Q$2:$Q$12,$O1302)&gt;0,COUNTIF(Calculs!$S$2:$S$12,$E1302)&gt;0,COUNTIF(Calculs!$U$2:$U$12,$H1302)&gt;0),1,0)</f>
        <v>1</v>
      </c>
      <c r="U1302">
        <f t="shared" si="165"/>
        <v>192499.99999999997</v>
      </c>
      <c r="V1302">
        <f t="shared" si="166"/>
        <v>350</v>
      </c>
      <c r="W1302">
        <f t="shared" si="167"/>
        <v>38499.999999999993</v>
      </c>
    </row>
    <row r="1303" spans="1:23" ht="15.75" customHeight="1" x14ac:dyDescent="0.3">
      <c r="A1303" s="2" t="s">
        <v>13</v>
      </c>
      <c r="B1303" s="2">
        <v>1128299</v>
      </c>
      <c r="C1303" s="3">
        <v>44264</v>
      </c>
      <c r="D1303" s="12" t="str" cm="1">
        <f t="array" ref="D1303">_xlfn.SWITCH(WEEKDAY(C1303,2), 1, "Lundi", 2, "Mardi", 3, "Mercredi", 4, "Jeudi", 5, "Vendredi", 6, "Samedi", 7, "Dimanche", "Erreur")</f>
        <v>Mardi</v>
      </c>
      <c r="E1303" s="2" t="s">
        <v>30</v>
      </c>
      <c r="F1303" s="2" t="s">
        <v>65</v>
      </c>
      <c r="G1303" s="2" t="s">
        <v>66</v>
      </c>
      <c r="H1303" s="4" t="s">
        <v>19</v>
      </c>
      <c r="I1303" s="5">
        <v>59.999999999999986</v>
      </c>
      <c r="J1303" s="6">
        <v>375</v>
      </c>
      <c r="K1303" s="7">
        <v>224999.99999999994</v>
      </c>
      <c r="L1303" s="7">
        <v>56249.999999999985</v>
      </c>
      <c r="M1303" s="8">
        <v>0.25</v>
      </c>
      <c r="N1303" s="2" t="s">
        <v>23</v>
      </c>
      <c r="O1303">
        <f t="shared" si="160"/>
        <v>2021</v>
      </c>
      <c r="P1303">
        <f t="shared" si="161"/>
        <v>3</v>
      </c>
      <c r="Q1303" t="str">
        <f t="shared" si="162"/>
        <v>mars</v>
      </c>
      <c r="R1303" t="str">
        <f t="shared" si="163"/>
        <v>Hawaii</v>
      </c>
      <c r="S1303" t="str">
        <f t="shared" si="164"/>
        <v>2021-03</v>
      </c>
      <c r="T1303">
        <f>IF(AND(COUNTIF(Calculs!$Q$2:$Q$12,$O1303)&gt;0,COUNTIF(Calculs!$S$2:$S$12,$E1303)&gt;0,COUNTIF(Calculs!$U$2:$U$12,$H1303)&gt;0),1,0)</f>
        <v>1</v>
      </c>
      <c r="U1303">
        <f t="shared" si="165"/>
        <v>224999.99999999994</v>
      </c>
      <c r="V1303">
        <f t="shared" si="166"/>
        <v>375</v>
      </c>
      <c r="W1303">
        <f t="shared" si="167"/>
        <v>56249.999999999985</v>
      </c>
    </row>
    <row r="1304" spans="1:23" ht="15.75" customHeight="1" x14ac:dyDescent="0.3">
      <c r="A1304" s="2" t="s">
        <v>13</v>
      </c>
      <c r="B1304" s="2">
        <v>1128299</v>
      </c>
      <c r="C1304" s="3">
        <v>44264</v>
      </c>
      <c r="D1304" s="12" t="str" cm="1">
        <f t="array" ref="D1304">_xlfn.SWITCH(WEEKDAY(C1304,2), 1, "Lundi", 2, "Mardi", 3, "Mercredi", 4, "Jeudi", 5, "Vendredi", 6, "Samedi", 7, "Dimanche", "Erreur")</f>
        <v>Mardi</v>
      </c>
      <c r="E1304" s="2" t="s">
        <v>30</v>
      </c>
      <c r="F1304" s="2" t="s">
        <v>65</v>
      </c>
      <c r="G1304" s="2" t="s">
        <v>66</v>
      </c>
      <c r="H1304" s="4" t="s">
        <v>20</v>
      </c>
      <c r="I1304" s="5">
        <v>54.999999999999993</v>
      </c>
      <c r="J1304" s="6">
        <v>275</v>
      </c>
      <c r="K1304" s="7">
        <v>151249.99999999997</v>
      </c>
      <c r="L1304" s="7">
        <v>37812.499999999993</v>
      </c>
      <c r="M1304" s="8">
        <v>0.25</v>
      </c>
      <c r="N1304" s="2" t="s">
        <v>23</v>
      </c>
      <c r="O1304">
        <f t="shared" si="160"/>
        <v>2021</v>
      </c>
      <c r="P1304">
        <f t="shared" si="161"/>
        <v>3</v>
      </c>
      <c r="Q1304" t="str">
        <f t="shared" si="162"/>
        <v>mars</v>
      </c>
      <c r="R1304" t="str">
        <f t="shared" si="163"/>
        <v>Hawaii</v>
      </c>
      <c r="S1304" t="str">
        <f t="shared" si="164"/>
        <v>2021-03</v>
      </c>
      <c r="T1304">
        <f>IF(AND(COUNTIF(Calculs!$Q$2:$Q$12,$O1304)&gt;0,COUNTIF(Calculs!$S$2:$S$12,$E1304)&gt;0,COUNTIF(Calculs!$U$2:$U$12,$H1304)&gt;0),1,0)</f>
        <v>1</v>
      </c>
      <c r="U1304">
        <f t="shared" si="165"/>
        <v>151249.99999999997</v>
      </c>
      <c r="V1304">
        <f t="shared" si="166"/>
        <v>275</v>
      </c>
      <c r="W1304">
        <f t="shared" si="167"/>
        <v>37812.499999999993</v>
      </c>
    </row>
    <row r="1305" spans="1:23" ht="15.75" customHeight="1" x14ac:dyDescent="0.3">
      <c r="A1305" s="2" t="s">
        <v>13</v>
      </c>
      <c r="B1305" s="2">
        <v>1128299</v>
      </c>
      <c r="C1305" s="3">
        <v>44264</v>
      </c>
      <c r="D1305" s="12" t="str" cm="1">
        <f t="array" ref="D1305">_xlfn.SWITCH(WEEKDAY(C1305,2), 1, "Lundi", 2, "Mardi", 3, "Mercredi", 4, "Jeudi", 5, "Vendredi", 6, "Samedi", 7, "Dimanche", "Erreur")</f>
        <v>Mardi</v>
      </c>
      <c r="E1305" s="2" t="s">
        <v>30</v>
      </c>
      <c r="F1305" s="2" t="s">
        <v>65</v>
      </c>
      <c r="G1305" s="2" t="s">
        <v>66</v>
      </c>
      <c r="H1305" s="4" t="s">
        <v>21</v>
      </c>
      <c r="I1305" s="5">
        <v>60</v>
      </c>
      <c r="J1305" s="6">
        <v>125</v>
      </c>
      <c r="K1305" s="7">
        <v>75000</v>
      </c>
      <c r="L1305" s="7">
        <v>11250</v>
      </c>
      <c r="M1305" s="8">
        <v>0.15</v>
      </c>
      <c r="N1305" s="2" t="s">
        <v>23</v>
      </c>
      <c r="O1305">
        <f t="shared" si="160"/>
        <v>2021</v>
      </c>
      <c r="P1305">
        <f t="shared" si="161"/>
        <v>3</v>
      </c>
      <c r="Q1305" t="str">
        <f t="shared" si="162"/>
        <v>mars</v>
      </c>
      <c r="R1305" t="str">
        <f t="shared" si="163"/>
        <v>Hawaii</v>
      </c>
      <c r="S1305" t="str">
        <f t="shared" si="164"/>
        <v>2021-03</v>
      </c>
      <c r="T1305">
        <f>IF(AND(COUNTIF(Calculs!$Q$2:$Q$12,$O1305)&gt;0,COUNTIF(Calculs!$S$2:$S$12,$E1305)&gt;0,COUNTIF(Calculs!$U$2:$U$12,$H1305)&gt;0),1,0)</f>
        <v>1</v>
      </c>
      <c r="U1305">
        <f t="shared" si="165"/>
        <v>75000</v>
      </c>
      <c r="V1305">
        <f t="shared" si="166"/>
        <v>125</v>
      </c>
      <c r="W1305">
        <f t="shared" si="167"/>
        <v>11250</v>
      </c>
    </row>
    <row r="1306" spans="1:23" ht="15.75" customHeight="1" x14ac:dyDescent="0.3">
      <c r="A1306" s="2" t="s">
        <v>13</v>
      </c>
      <c r="B1306" s="2">
        <v>1128299</v>
      </c>
      <c r="C1306" s="3">
        <v>44264</v>
      </c>
      <c r="D1306" s="12" t="str" cm="1">
        <f t="array" ref="D1306">_xlfn.SWITCH(WEEKDAY(C1306,2), 1, "Lundi", 2, "Mardi", 3, "Mercredi", 4, "Jeudi", 5, "Vendredi", 6, "Samedi", 7, "Dimanche", "Erreur")</f>
        <v>Mardi</v>
      </c>
      <c r="E1306" s="2" t="s">
        <v>30</v>
      </c>
      <c r="F1306" s="2" t="s">
        <v>65</v>
      </c>
      <c r="G1306" s="2" t="s">
        <v>66</v>
      </c>
      <c r="H1306" s="4" t="s">
        <v>22</v>
      </c>
      <c r="I1306" s="5">
        <v>54.999999999999993</v>
      </c>
      <c r="J1306" s="6">
        <v>325</v>
      </c>
      <c r="K1306" s="7">
        <v>178749.99999999997</v>
      </c>
      <c r="L1306" s="7">
        <v>71499.999999999985</v>
      </c>
      <c r="M1306" s="8">
        <v>0.4</v>
      </c>
      <c r="N1306" s="2" t="s">
        <v>23</v>
      </c>
      <c r="O1306">
        <f t="shared" si="160"/>
        <v>2021</v>
      </c>
      <c r="P1306">
        <f t="shared" si="161"/>
        <v>3</v>
      </c>
      <c r="Q1306" t="str">
        <f t="shared" si="162"/>
        <v>mars</v>
      </c>
      <c r="R1306" t="str">
        <f t="shared" si="163"/>
        <v>Hawaii</v>
      </c>
      <c r="S1306" t="str">
        <f t="shared" si="164"/>
        <v>2021-03</v>
      </c>
      <c r="T1306">
        <f>IF(AND(COUNTIF(Calculs!$Q$2:$Q$12,$O1306)&gt;0,COUNTIF(Calculs!$S$2:$S$12,$E1306)&gt;0,COUNTIF(Calculs!$U$2:$U$12,$H1306)&gt;0),1,0)</f>
        <v>1</v>
      </c>
      <c r="U1306">
        <f t="shared" si="165"/>
        <v>178749.99999999997</v>
      </c>
      <c r="V1306">
        <f t="shared" si="166"/>
        <v>325</v>
      </c>
      <c r="W1306">
        <f t="shared" si="167"/>
        <v>71499.999999999985</v>
      </c>
    </row>
    <row r="1307" spans="1:23" ht="15.75" customHeight="1" x14ac:dyDescent="0.3">
      <c r="A1307" s="2" t="s">
        <v>13</v>
      </c>
      <c r="B1307" s="2">
        <v>1128299</v>
      </c>
      <c r="C1307" s="3">
        <v>44296</v>
      </c>
      <c r="D1307" s="12" t="str" cm="1">
        <f t="array" ref="D1307">_xlfn.SWITCH(WEEKDAY(C1307,2), 1, "Lundi", 2, "Mardi", 3, "Mercredi", 4, "Jeudi", 5, "Vendredi", 6, "Samedi", 7, "Dimanche", "Erreur")</f>
        <v>Samedi</v>
      </c>
      <c r="E1307" s="2" t="s">
        <v>30</v>
      </c>
      <c r="F1307" s="2" t="s">
        <v>65</v>
      </c>
      <c r="G1307" s="2" t="s">
        <v>66</v>
      </c>
      <c r="H1307" s="4" t="s">
        <v>16</v>
      </c>
      <c r="I1307" s="5">
        <v>60</v>
      </c>
      <c r="J1307" s="6">
        <v>500</v>
      </c>
      <c r="K1307" s="7">
        <v>300000</v>
      </c>
      <c r="L1307" s="7">
        <v>75000</v>
      </c>
      <c r="M1307" s="8">
        <v>0.25</v>
      </c>
      <c r="N1307" s="2" t="s">
        <v>23</v>
      </c>
      <c r="O1307">
        <f t="shared" si="160"/>
        <v>2021</v>
      </c>
      <c r="P1307">
        <f t="shared" si="161"/>
        <v>4</v>
      </c>
      <c r="Q1307" t="str">
        <f t="shared" si="162"/>
        <v>avr</v>
      </c>
      <c r="R1307" t="str">
        <f t="shared" si="163"/>
        <v>Hawaii</v>
      </c>
      <c r="S1307" t="str">
        <f t="shared" si="164"/>
        <v>2021-04</v>
      </c>
      <c r="T1307">
        <f>IF(AND(COUNTIF(Calculs!$Q$2:$Q$12,$O1307)&gt;0,COUNTIF(Calculs!$S$2:$S$12,$E1307)&gt;0,COUNTIF(Calculs!$U$2:$U$12,$H1307)&gt;0),1,0)</f>
        <v>1</v>
      </c>
      <c r="U1307">
        <f t="shared" si="165"/>
        <v>300000</v>
      </c>
      <c r="V1307">
        <f t="shared" si="166"/>
        <v>500</v>
      </c>
      <c r="W1307">
        <f t="shared" si="167"/>
        <v>75000</v>
      </c>
    </row>
    <row r="1308" spans="1:23" ht="15.75" customHeight="1" x14ac:dyDescent="0.3">
      <c r="A1308" s="2" t="s">
        <v>13</v>
      </c>
      <c r="B1308" s="2">
        <v>1128299</v>
      </c>
      <c r="C1308" s="3">
        <v>44296</v>
      </c>
      <c r="D1308" s="12" t="str" cm="1">
        <f t="array" ref="D1308">_xlfn.SWITCH(WEEKDAY(C1308,2), 1, "Lundi", 2, "Mardi", 3, "Mercredi", 4, "Jeudi", 5, "Vendredi", 6, "Samedi", 7, "Dimanche", "Erreur")</f>
        <v>Samedi</v>
      </c>
      <c r="E1308" s="2" t="s">
        <v>30</v>
      </c>
      <c r="F1308" s="2" t="s">
        <v>65</v>
      </c>
      <c r="G1308" s="2" t="s">
        <v>66</v>
      </c>
      <c r="H1308" s="4" t="s">
        <v>18</v>
      </c>
      <c r="I1308" s="5">
        <v>65</v>
      </c>
      <c r="J1308" s="6">
        <v>300</v>
      </c>
      <c r="K1308" s="7">
        <v>195000</v>
      </c>
      <c r="L1308" s="7">
        <v>39000</v>
      </c>
      <c r="M1308" s="8">
        <v>0.2</v>
      </c>
      <c r="N1308" s="2" t="s">
        <v>23</v>
      </c>
      <c r="O1308">
        <f t="shared" si="160"/>
        <v>2021</v>
      </c>
      <c r="P1308">
        <f t="shared" si="161"/>
        <v>4</v>
      </c>
      <c r="Q1308" t="str">
        <f t="shared" si="162"/>
        <v>avr</v>
      </c>
      <c r="R1308" t="str">
        <f t="shared" si="163"/>
        <v>Hawaii</v>
      </c>
      <c r="S1308" t="str">
        <f t="shared" si="164"/>
        <v>2021-04</v>
      </c>
      <c r="T1308">
        <f>IF(AND(COUNTIF(Calculs!$Q$2:$Q$12,$O1308)&gt;0,COUNTIF(Calculs!$S$2:$S$12,$E1308)&gt;0,COUNTIF(Calculs!$U$2:$U$12,$H1308)&gt;0),1,0)</f>
        <v>1</v>
      </c>
      <c r="U1308">
        <f t="shared" si="165"/>
        <v>195000</v>
      </c>
      <c r="V1308">
        <f t="shared" si="166"/>
        <v>300</v>
      </c>
      <c r="W1308">
        <f t="shared" si="167"/>
        <v>39000</v>
      </c>
    </row>
    <row r="1309" spans="1:23" ht="15.75" customHeight="1" x14ac:dyDescent="0.3">
      <c r="A1309" s="2" t="s">
        <v>13</v>
      </c>
      <c r="B1309" s="2">
        <v>1128299</v>
      </c>
      <c r="C1309" s="3">
        <v>44296</v>
      </c>
      <c r="D1309" s="12" t="str" cm="1">
        <f t="array" ref="D1309">_xlfn.SWITCH(WEEKDAY(C1309,2), 1, "Lundi", 2, "Mardi", 3, "Mercredi", 4, "Jeudi", 5, "Vendredi", 6, "Samedi", 7, "Dimanche", "Erreur")</f>
        <v>Samedi</v>
      </c>
      <c r="E1309" s="2" t="s">
        <v>30</v>
      </c>
      <c r="F1309" s="2" t="s">
        <v>65</v>
      </c>
      <c r="G1309" s="2" t="s">
        <v>66</v>
      </c>
      <c r="H1309" s="4" t="s">
        <v>19</v>
      </c>
      <c r="I1309" s="5">
        <v>65</v>
      </c>
      <c r="J1309" s="6">
        <v>350</v>
      </c>
      <c r="K1309" s="7">
        <v>227500</v>
      </c>
      <c r="L1309" s="7">
        <v>56875</v>
      </c>
      <c r="M1309" s="8">
        <v>0.25</v>
      </c>
      <c r="N1309" s="2" t="s">
        <v>23</v>
      </c>
      <c r="O1309">
        <f t="shared" si="160"/>
        <v>2021</v>
      </c>
      <c r="P1309">
        <f t="shared" si="161"/>
        <v>4</v>
      </c>
      <c r="Q1309" t="str">
        <f t="shared" si="162"/>
        <v>avr</v>
      </c>
      <c r="R1309" t="str">
        <f t="shared" si="163"/>
        <v>Hawaii</v>
      </c>
      <c r="S1309" t="str">
        <f t="shared" si="164"/>
        <v>2021-04</v>
      </c>
      <c r="T1309">
        <f>IF(AND(COUNTIF(Calculs!$Q$2:$Q$12,$O1309)&gt;0,COUNTIF(Calculs!$S$2:$S$12,$E1309)&gt;0,COUNTIF(Calculs!$U$2:$U$12,$H1309)&gt;0),1,0)</f>
        <v>1</v>
      </c>
      <c r="U1309">
        <f t="shared" si="165"/>
        <v>227500</v>
      </c>
      <c r="V1309">
        <f t="shared" si="166"/>
        <v>350</v>
      </c>
      <c r="W1309">
        <f t="shared" si="167"/>
        <v>56875</v>
      </c>
    </row>
    <row r="1310" spans="1:23" ht="15.75" customHeight="1" x14ac:dyDescent="0.3">
      <c r="A1310" s="2" t="s">
        <v>13</v>
      </c>
      <c r="B1310" s="2">
        <v>1128299</v>
      </c>
      <c r="C1310" s="3">
        <v>44296</v>
      </c>
      <c r="D1310" s="12" t="str" cm="1">
        <f t="array" ref="D1310">_xlfn.SWITCH(WEEKDAY(C1310,2), 1, "Lundi", 2, "Mardi", 3, "Mercredi", 4, "Jeudi", 5, "Vendredi", 6, "Samedi", 7, "Dimanche", "Erreur")</f>
        <v>Samedi</v>
      </c>
      <c r="E1310" s="2" t="s">
        <v>30</v>
      </c>
      <c r="F1310" s="2" t="s">
        <v>65</v>
      </c>
      <c r="G1310" s="2" t="s">
        <v>66</v>
      </c>
      <c r="H1310" s="4" t="s">
        <v>20</v>
      </c>
      <c r="I1310" s="5">
        <v>50</v>
      </c>
      <c r="J1310" s="6">
        <v>250</v>
      </c>
      <c r="K1310" s="7">
        <v>125000</v>
      </c>
      <c r="L1310" s="7">
        <v>31250</v>
      </c>
      <c r="M1310" s="8">
        <v>0.25</v>
      </c>
      <c r="N1310" s="2" t="s">
        <v>23</v>
      </c>
      <c r="O1310">
        <f t="shared" si="160"/>
        <v>2021</v>
      </c>
      <c r="P1310">
        <f t="shared" si="161"/>
        <v>4</v>
      </c>
      <c r="Q1310" t="str">
        <f t="shared" si="162"/>
        <v>avr</v>
      </c>
      <c r="R1310" t="str">
        <f t="shared" si="163"/>
        <v>Hawaii</v>
      </c>
      <c r="S1310" t="str">
        <f t="shared" si="164"/>
        <v>2021-04</v>
      </c>
      <c r="T1310">
        <f>IF(AND(COUNTIF(Calculs!$Q$2:$Q$12,$O1310)&gt;0,COUNTIF(Calculs!$S$2:$S$12,$E1310)&gt;0,COUNTIF(Calculs!$U$2:$U$12,$H1310)&gt;0),1,0)</f>
        <v>1</v>
      </c>
      <c r="U1310">
        <f t="shared" si="165"/>
        <v>125000</v>
      </c>
      <c r="V1310">
        <f t="shared" si="166"/>
        <v>250</v>
      </c>
      <c r="W1310">
        <f t="shared" si="167"/>
        <v>31250</v>
      </c>
    </row>
    <row r="1311" spans="1:23" ht="15.75" customHeight="1" x14ac:dyDescent="0.3">
      <c r="A1311" s="2" t="s">
        <v>13</v>
      </c>
      <c r="B1311" s="2">
        <v>1128299</v>
      </c>
      <c r="C1311" s="3">
        <v>44296</v>
      </c>
      <c r="D1311" s="12" t="str" cm="1">
        <f t="array" ref="D1311">_xlfn.SWITCH(WEEKDAY(C1311,2), 1, "Lundi", 2, "Mardi", 3, "Mercredi", 4, "Jeudi", 5, "Vendredi", 6, "Samedi", 7, "Dimanche", "Erreur")</f>
        <v>Samedi</v>
      </c>
      <c r="E1311" s="2" t="s">
        <v>30</v>
      </c>
      <c r="F1311" s="2" t="s">
        <v>65</v>
      </c>
      <c r="G1311" s="2" t="s">
        <v>66</v>
      </c>
      <c r="H1311" s="4" t="s">
        <v>21</v>
      </c>
      <c r="I1311" s="5">
        <v>55.000000000000007</v>
      </c>
      <c r="J1311" s="6">
        <v>150</v>
      </c>
      <c r="K1311" s="7">
        <v>82500.000000000015</v>
      </c>
      <c r="L1311" s="7">
        <v>12375.000000000002</v>
      </c>
      <c r="M1311" s="8">
        <v>0.15</v>
      </c>
      <c r="N1311" s="2" t="s">
        <v>23</v>
      </c>
      <c r="O1311">
        <f t="shared" si="160"/>
        <v>2021</v>
      </c>
      <c r="P1311">
        <f t="shared" si="161"/>
        <v>4</v>
      </c>
      <c r="Q1311" t="str">
        <f t="shared" si="162"/>
        <v>avr</v>
      </c>
      <c r="R1311" t="str">
        <f t="shared" si="163"/>
        <v>Hawaii</v>
      </c>
      <c r="S1311" t="str">
        <f t="shared" si="164"/>
        <v>2021-04</v>
      </c>
      <c r="T1311">
        <f>IF(AND(COUNTIF(Calculs!$Q$2:$Q$12,$O1311)&gt;0,COUNTIF(Calculs!$S$2:$S$12,$E1311)&gt;0,COUNTIF(Calculs!$U$2:$U$12,$H1311)&gt;0),1,0)</f>
        <v>1</v>
      </c>
      <c r="U1311">
        <f t="shared" si="165"/>
        <v>82500.000000000015</v>
      </c>
      <c r="V1311">
        <f t="shared" si="166"/>
        <v>150</v>
      </c>
      <c r="W1311">
        <f t="shared" si="167"/>
        <v>12375.000000000002</v>
      </c>
    </row>
    <row r="1312" spans="1:23" ht="15.75" customHeight="1" x14ac:dyDescent="0.3">
      <c r="A1312" s="2" t="s">
        <v>13</v>
      </c>
      <c r="B1312" s="2">
        <v>1128299</v>
      </c>
      <c r="C1312" s="3">
        <v>44296</v>
      </c>
      <c r="D1312" s="12" t="str" cm="1">
        <f t="array" ref="D1312">_xlfn.SWITCH(WEEKDAY(C1312,2), 1, "Lundi", 2, "Mardi", 3, "Mercredi", 4, "Jeudi", 5, "Vendredi", 6, "Samedi", 7, "Dimanche", "Erreur")</f>
        <v>Samedi</v>
      </c>
      <c r="E1312" s="2" t="s">
        <v>30</v>
      </c>
      <c r="F1312" s="2" t="s">
        <v>65</v>
      </c>
      <c r="G1312" s="2" t="s">
        <v>66</v>
      </c>
      <c r="H1312" s="4" t="s">
        <v>22</v>
      </c>
      <c r="I1312" s="5">
        <v>70</v>
      </c>
      <c r="J1312" s="6">
        <v>325</v>
      </c>
      <c r="K1312" s="7">
        <v>227500</v>
      </c>
      <c r="L1312" s="7">
        <v>91000</v>
      </c>
      <c r="M1312" s="8">
        <v>0.4</v>
      </c>
      <c r="N1312" s="2" t="s">
        <v>23</v>
      </c>
      <c r="O1312">
        <f t="shared" si="160"/>
        <v>2021</v>
      </c>
      <c r="P1312">
        <f t="shared" si="161"/>
        <v>4</v>
      </c>
      <c r="Q1312" t="str">
        <f t="shared" si="162"/>
        <v>avr</v>
      </c>
      <c r="R1312" t="str">
        <f t="shared" si="163"/>
        <v>Hawaii</v>
      </c>
      <c r="S1312" t="str">
        <f t="shared" si="164"/>
        <v>2021-04</v>
      </c>
      <c r="T1312">
        <f>IF(AND(COUNTIF(Calculs!$Q$2:$Q$12,$O1312)&gt;0,COUNTIF(Calculs!$S$2:$S$12,$E1312)&gt;0,COUNTIF(Calculs!$U$2:$U$12,$H1312)&gt;0),1,0)</f>
        <v>1</v>
      </c>
      <c r="U1312">
        <f t="shared" si="165"/>
        <v>227500</v>
      </c>
      <c r="V1312">
        <f t="shared" si="166"/>
        <v>325</v>
      </c>
      <c r="W1312">
        <f t="shared" si="167"/>
        <v>91000</v>
      </c>
    </row>
    <row r="1313" spans="1:23" ht="15.75" customHeight="1" x14ac:dyDescent="0.3">
      <c r="A1313" s="2" t="s">
        <v>13</v>
      </c>
      <c r="B1313" s="2">
        <v>1128299</v>
      </c>
      <c r="C1313" s="3">
        <v>44327</v>
      </c>
      <c r="D1313" s="12" t="str" cm="1">
        <f t="array" ref="D1313">_xlfn.SWITCH(WEEKDAY(C1313,2), 1, "Lundi", 2, "Mardi", 3, "Mercredi", 4, "Jeudi", 5, "Vendredi", 6, "Samedi", 7, "Dimanche", "Erreur")</f>
        <v>Mardi</v>
      </c>
      <c r="E1313" s="2" t="s">
        <v>30</v>
      </c>
      <c r="F1313" s="2" t="s">
        <v>65</v>
      </c>
      <c r="G1313" s="2" t="s">
        <v>66</v>
      </c>
      <c r="H1313" s="4" t="s">
        <v>16</v>
      </c>
      <c r="I1313" s="5">
        <v>54.999999999999993</v>
      </c>
      <c r="J1313" s="6">
        <v>525</v>
      </c>
      <c r="K1313" s="7">
        <v>288749.99999999994</v>
      </c>
      <c r="L1313" s="7">
        <v>72187.499999999985</v>
      </c>
      <c r="M1313" s="8">
        <v>0.25</v>
      </c>
      <c r="N1313" s="2" t="s">
        <v>23</v>
      </c>
      <c r="O1313">
        <f t="shared" si="160"/>
        <v>2021</v>
      </c>
      <c r="P1313">
        <f t="shared" si="161"/>
        <v>5</v>
      </c>
      <c r="Q1313" t="str">
        <f t="shared" si="162"/>
        <v>mai</v>
      </c>
      <c r="R1313" t="str">
        <f t="shared" si="163"/>
        <v>Hawaii</v>
      </c>
      <c r="S1313" t="str">
        <f t="shared" si="164"/>
        <v>2021-05</v>
      </c>
      <c r="T1313">
        <f>IF(AND(COUNTIF(Calculs!$Q$2:$Q$12,$O1313)&gt;0,COUNTIF(Calculs!$S$2:$S$12,$E1313)&gt;0,COUNTIF(Calculs!$U$2:$U$12,$H1313)&gt;0),1,0)</f>
        <v>1</v>
      </c>
      <c r="U1313">
        <f t="shared" si="165"/>
        <v>288749.99999999994</v>
      </c>
      <c r="V1313">
        <f t="shared" si="166"/>
        <v>525</v>
      </c>
      <c r="W1313">
        <f t="shared" si="167"/>
        <v>72187.499999999985</v>
      </c>
    </row>
    <row r="1314" spans="1:23" ht="15.75" customHeight="1" x14ac:dyDescent="0.3">
      <c r="A1314" s="2" t="s">
        <v>13</v>
      </c>
      <c r="B1314" s="2">
        <v>1128299</v>
      </c>
      <c r="C1314" s="3">
        <v>44327</v>
      </c>
      <c r="D1314" s="12" t="str" cm="1">
        <f t="array" ref="D1314">_xlfn.SWITCH(WEEKDAY(C1314,2), 1, "Lundi", 2, "Mardi", 3, "Mercredi", 4, "Jeudi", 5, "Vendredi", 6, "Samedi", 7, "Dimanche", "Erreur")</f>
        <v>Mardi</v>
      </c>
      <c r="E1314" s="2" t="s">
        <v>30</v>
      </c>
      <c r="F1314" s="2" t="s">
        <v>65</v>
      </c>
      <c r="G1314" s="2" t="s">
        <v>66</v>
      </c>
      <c r="H1314" s="4" t="s">
        <v>18</v>
      </c>
      <c r="I1314" s="5">
        <v>60</v>
      </c>
      <c r="J1314" s="6">
        <v>375</v>
      </c>
      <c r="K1314" s="7">
        <v>225000</v>
      </c>
      <c r="L1314" s="7">
        <v>45000</v>
      </c>
      <c r="M1314" s="8">
        <v>0.2</v>
      </c>
      <c r="N1314" s="2" t="s">
        <v>23</v>
      </c>
      <c r="O1314">
        <f t="shared" si="160"/>
        <v>2021</v>
      </c>
      <c r="P1314">
        <f t="shared" si="161"/>
        <v>5</v>
      </c>
      <c r="Q1314" t="str">
        <f t="shared" si="162"/>
        <v>mai</v>
      </c>
      <c r="R1314" t="str">
        <f t="shared" si="163"/>
        <v>Hawaii</v>
      </c>
      <c r="S1314" t="str">
        <f t="shared" si="164"/>
        <v>2021-05</v>
      </c>
      <c r="T1314">
        <f>IF(AND(COUNTIF(Calculs!$Q$2:$Q$12,$O1314)&gt;0,COUNTIF(Calculs!$S$2:$S$12,$E1314)&gt;0,COUNTIF(Calculs!$U$2:$U$12,$H1314)&gt;0),1,0)</f>
        <v>1</v>
      </c>
      <c r="U1314">
        <f t="shared" si="165"/>
        <v>225000</v>
      </c>
      <c r="V1314">
        <f t="shared" si="166"/>
        <v>375</v>
      </c>
      <c r="W1314">
        <f t="shared" si="167"/>
        <v>45000</v>
      </c>
    </row>
    <row r="1315" spans="1:23" ht="15.75" customHeight="1" x14ac:dyDescent="0.3">
      <c r="A1315" s="2" t="s">
        <v>13</v>
      </c>
      <c r="B1315" s="2">
        <v>1128299</v>
      </c>
      <c r="C1315" s="3">
        <v>44327</v>
      </c>
      <c r="D1315" s="12" t="str" cm="1">
        <f t="array" ref="D1315">_xlfn.SWITCH(WEEKDAY(C1315,2), 1, "Lundi", 2, "Mardi", 3, "Mercredi", 4, "Jeudi", 5, "Vendredi", 6, "Samedi", 7, "Dimanche", "Erreur")</f>
        <v>Mardi</v>
      </c>
      <c r="E1315" s="2" t="s">
        <v>30</v>
      </c>
      <c r="F1315" s="2" t="s">
        <v>65</v>
      </c>
      <c r="G1315" s="2" t="s">
        <v>66</v>
      </c>
      <c r="H1315" s="4" t="s">
        <v>19</v>
      </c>
      <c r="I1315" s="5">
        <v>60</v>
      </c>
      <c r="J1315" s="6">
        <v>375</v>
      </c>
      <c r="K1315" s="7">
        <v>225000</v>
      </c>
      <c r="L1315" s="7">
        <v>56250</v>
      </c>
      <c r="M1315" s="8">
        <v>0.25</v>
      </c>
      <c r="N1315" s="2" t="s">
        <v>23</v>
      </c>
      <c r="O1315">
        <f t="shared" si="160"/>
        <v>2021</v>
      </c>
      <c r="P1315">
        <f t="shared" si="161"/>
        <v>5</v>
      </c>
      <c r="Q1315" t="str">
        <f t="shared" si="162"/>
        <v>mai</v>
      </c>
      <c r="R1315" t="str">
        <f t="shared" si="163"/>
        <v>Hawaii</v>
      </c>
      <c r="S1315" t="str">
        <f t="shared" si="164"/>
        <v>2021-05</v>
      </c>
      <c r="T1315">
        <f>IF(AND(COUNTIF(Calculs!$Q$2:$Q$12,$O1315)&gt;0,COUNTIF(Calculs!$S$2:$S$12,$E1315)&gt;0,COUNTIF(Calculs!$U$2:$U$12,$H1315)&gt;0),1,0)</f>
        <v>1</v>
      </c>
      <c r="U1315">
        <f t="shared" si="165"/>
        <v>225000</v>
      </c>
      <c r="V1315">
        <f t="shared" si="166"/>
        <v>375</v>
      </c>
      <c r="W1315">
        <f t="shared" si="167"/>
        <v>56250</v>
      </c>
    </row>
    <row r="1316" spans="1:23" ht="15.75" customHeight="1" x14ac:dyDescent="0.3">
      <c r="A1316" s="2" t="s">
        <v>13</v>
      </c>
      <c r="B1316" s="2">
        <v>1128299</v>
      </c>
      <c r="C1316" s="3">
        <v>44327</v>
      </c>
      <c r="D1316" s="12" t="str" cm="1">
        <f t="array" ref="D1316">_xlfn.SWITCH(WEEKDAY(C1316,2), 1, "Lundi", 2, "Mardi", 3, "Mercredi", 4, "Jeudi", 5, "Vendredi", 6, "Samedi", 7, "Dimanche", "Erreur")</f>
        <v>Mardi</v>
      </c>
      <c r="E1316" s="2" t="s">
        <v>30</v>
      </c>
      <c r="F1316" s="2" t="s">
        <v>65</v>
      </c>
      <c r="G1316" s="2" t="s">
        <v>66</v>
      </c>
      <c r="H1316" s="4" t="s">
        <v>20</v>
      </c>
      <c r="I1316" s="5">
        <v>54.999999999999993</v>
      </c>
      <c r="J1316" s="6">
        <v>275</v>
      </c>
      <c r="K1316" s="7">
        <v>151249.99999999997</v>
      </c>
      <c r="L1316" s="7">
        <v>37812.499999999993</v>
      </c>
      <c r="M1316" s="8">
        <v>0.25</v>
      </c>
      <c r="N1316" s="2" t="s">
        <v>23</v>
      </c>
      <c r="O1316">
        <f t="shared" si="160"/>
        <v>2021</v>
      </c>
      <c r="P1316">
        <f t="shared" si="161"/>
        <v>5</v>
      </c>
      <c r="Q1316" t="str">
        <f t="shared" si="162"/>
        <v>mai</v>
      </c>
      <c r="R1316" t="str">
        <f t="shared" si="163"/>
        <v>Hawaii</v>
      </c>
      <c r="S1316" t="str">
        <f t="shared" si="164"/>
        <v>2021-05</v>
      </c>
      <c r="T1316">
        <f>IF(AND(COUNTIF(Calculs!$Q$2:$Q$12,$O1316)&gt;0,COUNTIF(Calculs!$S$2:$S$12,$E1316)&gt;0,COUNTIF(Calculs!$U$2:$U$12,$H1316)&gt;0),1,0)</f>
        <v>1</v>
      </c>
      <c r="U1316">
        <f t="shared" si="165"/>
        <v>151249.99999999997</v>
      </c>
      <c r="V1316">
        <f t="shared" si="166"/>
        <v>275</v>
      </c>
      <c r="W1316">
        <f t="shared" si="167"/>
        <v>37812.499999999993</v>
      </c>
    </row>
    <row r="1317" spans="1:23" ht="15.75" customHeight="1" x14ac:dyDescent="0.3">
      <c r="A1317" s="2" t="s">
        <v>13</v>
      </c>
      <c r="B1317" s="2">
        <v>1128299</v>
      </c>
      <c r="C1317" s="3">
        <v>44327</v>
      </c>
      <c r="D1317" s="12" t="str" cm="1">
        <f t="array" ref="D1317">_xlfn.SWITCH(WEEKDAY(C1317,2), 1, "Lundi", 2, "Mardi", 3, "Mercredi", 4, "Jeudi", 5, "Vendredi", 6, "Samedi", 7, "Dimanche", "Erreur")</f>
        <v>Mardi</v>
      </c>
      <c r="E1317" s="2" t="s">
        <v>30</v>
      </c>
      <c r="F1317" s="2" t="s">
        <v>65</v>
      </c>
      <c r="G1317" s="2" t="s">
        <v>66</v>
      </c>
      <c r="H1317" s="4" t="s">
        <v>21</v>
      </c>
      <c r="I1317" s="5">
        <v>60</v>
      </c>
      <c r="J1317" s="6">
        <v>175</v>
      </c>
      <c r="K1317" s="7">
        <v>105000</v>
      </c>
      <c r="L1317" s="7">
        <v>15750</v>
      </c>
      <c r="M1317" s="8">
        <v>0.15</v>
      </c>
      <c r="N1317" s="2" t="s">
        <v>23</v>
      </c>
      <c r="O1317">
        <f t="shared" si="160"/>
        <v>2021</v>
      </c>
      <c r="P1317">
        <f t="shared" si="161"/>
        <v>5</v>
      </c>
      <c r="Q1317" t="str">
        <f t="shared" si="162"/>
        <v>mai</v>
      </c>
      <c r="R1317" t="str">
        <f t="shared" si="163"/>
        <v>Hawaii</v>
      </c>
      <c r="S1317" t="str">
        <f t="shared" si="164"/>
        <v>2021-05</v>
      </c>
      <c r="T1317">
        <f>IF(AND(COUNTIF(Calculs!$Q$2:$Q$12,$O1317)&gt;0,COUNTIF(Calculs!$S$2:$S$12,$E1317)&gt;0,COUNTIF(Calculs!$U$2:$U$12,$H1317)&gt;0),1,0)</f>
        <v>1</v>
      </c>
      <c r="U1317">
        <f t="shared" si="165"/>
        <v>105000</v>
      </c>
      <c r="V1317">
        <f t="shared" si="166"/>
        <v>175</v>
      </c>
      <c r="W1317">
        <f t="shared" si="167"/>
        <v>15750</v>
      </c>
    </row>
    <row r="1318" spans="1:23" ht="15.75" customHeight="1" x14ac:dyDescent="0.3">
      <c r="A1318" s="2" t="s">
        <v>13</v>
      </c>
      <c r="B1318" s="2">
        <v>1128299</v>
      </c>
      <c r="C1318" s="3">
        <v>44327</v>
      </c>
      <c r="D1318" s="12" t="str" cm="1">
        <f t="array" ref="D1318">_xlfn.SWITCH(WEEKDAY(C1318,2), 1, "Lundi", 2, "Mardi", 3, "Mercredi", 4, "Jeudi", 5, "Vendredi", 6, "Samedi", 7, "Dimanche", "Erreur")</f>
        <v>Mardi</v>
      </c>
      <c r="E1318" s="2" t="s">
        <v>30</v>
      </c>
      <c r="F1318" s="2" t="s">
        <v>65</v>
      </c>
      <c r="G1318" s="2" t="s">
        <v>66</v>
      </c>
      <c r="H1318" s="4" t="s">
        <v>22</v>
      </c>
      <c r="I1318" s="5">
        <v>75</v>
      </c>
      <c r="J1318" s="6">
        <v>475</v>
      </c>
      <c r="K1318" s="7">
        <v>356250</v>
      </c>
      <c r="L1318" s="7">
        <v>142500</v>
      </c>
      <c r="M1318" s="8">
        <v>0.4</v>
      </c>
      <c r="N1318" s="2" t="s">
        <v>23</v>
      </c>
      <c r="O1318">
        <f t="shared" si="160"/>
        <v>2021</v>
      </c>
      <c r="P1318">
        <f t="shared" si="161"/>
        <v>5</v>
      </c>
      <c r="Q1318" t="str">
        <f t="shared" si="162"/>
        <v>mai</v>
      </c>
      <c r="R1318" t="str">
        <f t="shared" si="163"/>
        <v>Hawaii</v>
      </c>
      <c r="S1318" t="str">
        <f t="shared" si="164"/>
        <v>2021-05</v>
      </c>
      <c r="T1318">
        <f>IF(AND(COUNTIF(Calculs!$Q$2:$Q$12,$O1318)&gt;0,COUNTIF(Calculs!$S$2:$S$12,$E1318)&gt;0,COUNTIF(Calculs!$U$2:$U$12,$H1318)&gt;0),1,0)</f>
        <v>1</v>
      </c>
      <c r="U1318">
        <f t="shared" si="165"/>
        <v>356250</v>
      </c>
      <c r="V1318">
        <f t="shared" si="166"/>
        <v>475</v>
      </c>
      <c r="W1318">
        <f t="shared" si="167"/>
        <v>142500</v>
      </c>
    </row>
    <row r="1319" spans="1:23" ht="15.75" customHeight="1" x14ac:dyDescent="0.3">
      <c r="A1319" s="2" t="s">
        <v>13</v>
      </c>
      <c r="B1319" s="2">
        <v>1128299</v>
      </c>
      <c r="C1319" s="3">
        <v>44357</v>
      </c>
      <c r="D1319" s="12" t="str" cm="1">
        <f t="array" ref="D1319">_xlfn.SWITCH(WEEKDAY(C1319,2), 1, "Lundi", 2, "Mardi", 3, "Mercredi", 4, "Jeudi", 5, "Vendredi", 6, "Samedi", 7, "Dimanche", "Erreur")</f>
        <v>Jeudi</v>
      </c>
      <c r="E1319" s="2" t="s">
        <v>30</v>
      </c>
      <c r="F1319" s="2" t="s">
        <v>65</v>
      </c>
      <c r="G1319" s="2" t="s">
        <v>66</v>
      </c>
      <c r="H1319" s="4" t="s">
        <v>16</v>
      </c>
      <c r="I1319" s="5">
        <v>70</v>
      </c>
      <c r="J1319" s="6">
        <v>725</v>
      </c>
      <c r="K1319" s="7">
        <v>507500</v>
      </c>
      <c r="L1319" s="7">
        <v>126875</v>
      </c>
      <c r="M1319" s="8">
        <v>0.25</v>
      </c>
      <c r="N1319" s="2" t="s">
        <v>23</v>
      </c>
      <c r="O1319">
        <f t="shared" si="160"/>
        <v>2021</v>
      </c>
      <c r="P1319">
        <f t="shared" si="161"/>
        <v>6</v>
      </c>
      <c r="Q1319" t="str">
        <f t="shared" si="162"/>
        <v>juin</v>
      </c>
      <c r="R1319" t="str">
        <f t="shared" si="163"/>
        <v>Hawaii</v>
      </c>
      <c r="S1319" t="str">
        <f t="shared" si="164"/>
        <v>2021-06</v>
      </c>
      <c r="T1319">
        <f>IF(AND(COUNTIF(Calculs!$Q$2:$Q$12,$O1319)&gt;0,COUNTIF(Calculs!$S$2:$S$12,$E1319)&gt;0,COUNTIF(Calculs!$U$2:$U$12,$H1319)&gt;0),1,0)</f>
        <v>1</v>
      </c>
      <c r="U1319">
        <f t="shared" si="165"/>
        <v>507500</v>
      </c>
      <c r="V1319">
        <f t="shared" si="166"/>
        <v>725</v>
      </c>
      <c r="W1319">
        <f t="shared" si="167"/>
        <v>126875</v>
      </c>
    </row>
    <row r="1320" spans="1:23" ht="15.75" customHeight="1" x14ac:dyDescent="0.3">
      <c r="A1320" s="2" t="s">
        <v>13</v>
      </c>
      <c r="B1320" s="2">
        <v>1128299</v>
      </c>
      <c r="C1320" s="3">
        <v>44357</v>
      </c>
      <c r="D1320" s="12" t="str" cm="1">
        <f t="array" ref="D1320">_xlfn.SWITCH(WEEKDAY(C1320,2), 1, "Lundi", 2, "Mardi", 3, "Mercredi", 4, "Jeudi", 5, "Vendredi", 6, "Samedi", 7, "Dimanche", "Erreur")</f>
        <v>Jeudi</v>
      </c>
      <c r="E1320" s="2" t="s">
        <v>30</v>
      </c>
      <c r="F1320" s="2" t="s">
        <v>65</v>
      </c>
      <c r="G1320" s="2" t="s">
        <v>66</v>
      </c>
      <c r="H1320" s="4" t="s">
        <v>18</v>
      </c>
      <c r="I1320" s="5">
        <v>75</v>
      </c>
      <c r="J1320" s="6">
        <v>600</v>
      </c>
      <c r="K1320" s="7">
        <v>450000</v>
      </c>
      <c r="L1320" s="7">
        <v>90000</v>
      </c>
      <c r="M1320" s="8">
        <v>0.2</v>
      </c>
      <c r="N1320" s="2" t="s">
        <v>23</v>
      </c>
      <c r="O1320">
        <f t="shared" si="160"/>
        <v>2021</v>
      </c>
      <c r="P1320">
        <f t="shared" si="161"/>
        <v>6</v>
      </c>
      <c r="Q1320" t="str">
        <f t="shared" si="162"/>
        <v>juin</v>
      </c>
      <c r="R1320" t="str">
        <f t="shared" si="163"/>
        <v>Hawaii</v>
      </c>
      <c r="S1320" t="str">
        <f t="shared" si="164"/>
        <v>2021-06</v>
      </c>
      <c r="T1320">
        <f>IF(AND(COUNTIF(Calculs!$Q$2:$Q$12,$O1320)&gt;0,COUNTIF(Calculs!$S$2:$S$12,$E1320)&gt;0,COUNTIF(Calculs!$U$2:$U$12,$H1320)&gt;0),1,0)</f>
        <v>1</v>
      </c>
      <c r="U1320">
        <f t="shared" si="165"/>
        <v>450000</v>
      </c>
      <c r="V1320">
        <f t="shared" si="166"/>
        <v>600</v>
      </c>
      <c r="W1320">
        <f t="shared" si="167"/>
        <v>90000</v>
      </c>
    </row>
    <row r="1321" spans="1:23" ht="15.75" customHeight="1" x14ac:dyDescent="0.3">
      <c r="A1321" s="2" t="s">
        <v>13</v>
      </c>
      <c r="B1321" s="2">
        <v>1128299</v>
      </c>
      <c r="C1321" s="3">
        <v>44357</v>
      </c>
      <c r="D1321" s="12" t="str" cm="1">
        <f t="array" ref="D1321">_xlfn.SWITCH(WEEKDAY(C1321,2), 1, "Lundi", 2, "Mardi", 3, "Mercredi", 4, "Jeudi", 5, "Vendredi", 6, "Samedi", 7, "Dimanche", "Erreur")</f>
        <v>Jeudi</v>
      </c>
      <c r="E1321" s="2" t="s">
        <v>30</v>
      </c>
      <c r="F1321" s="2" t="s">
        <v>65</v>
      </c>
      <c r="G1321" s="2" t="s">
        <v>66</v>
      </c>
      <c r="H1321" s="4" t="s">
        <v>19</v>
      </c>
      <c r="I1321" s="5">
        <v>75</v>
      </c>
      <c r="J1321" s="6">
        <v>600</v>
      </c>
      <c r="K1321" s="7">
        <v>450000</v>
      </c>
      <c r="L1321" s="7">
        <v>112500</v>
      </c>
      <c r="M1321" s="8">
        <v>0.25</v>
      </c>
      <c r="N1321" s="2" t="s">
        <v>23</v>
      </c>
      <c r="O1321">
        <f t="shared" si="160"/>
        <v>2021</v>
      </c>
      <c r="P1321">
        <f t="shared" si="161"/>
        <v>6</v>
      </c>
      <c r="Q1321" t="str">
        <f t="shared" si="162"/>
        <v>juin</v>
      </c>
      <c r="R1321" t="str">
        <f t="shared" si="163"/>
        <v>Hawaii</v>
      </c>
      <c r="S1321" t="str">
        <f t="shared" si="164"/>
        <v>2021-06</v>
      </c>
      <c r="T1321">
        <f>IF(AND(COUNTIF(Calculs!$Q$2:$Q$12,$O1321)&gt;0,COUNTIF(Calculs!$S$2:$S$12,$E1321)&gt;0,COUNTIF(Calculs!$U$2:$U$12,$H1321)&gt;0),1,0)</f>
        <v>1</v>
      </c>
      <c r="U1321">
        <f t="shared" si="165"/>
        <v>450000</v>
      </c>
      <c r="V1321">
        <f t="shared" si="166"/>
        <v>600</v>
      </c>
      <c r="W1321">
        <f t="shared" si="167"/>
        <v>112500</v>
      </c>
    </row>
    <row r="1322" spans="1:23" ht="15.75" customHeight="1" x14ac:dyDescent="0.3">
      <c r="A1322" s="2" t="s">
        <v>13</v>
      </c>
      <c r="B1322" s="2">
        <v>1128299</v>
      </c>
      <c r="C1322" s="3">
        <v>44357</v>
      </c>
      <c r="D1322" s="12" t="str" cm="1">
        <f t="array" ref="D1322">_xlfn.SWITCH(WEEKDAY(C1322,2), 1, "Lundi", 2, "Mardi", 3, "Mercredi", 4, "Jeudi", 5, "Vendredi", 6, "Samedi", 7, "Dimanche", "Erreur")</f>
        <v>Jeudi</v>
      </c>
      <c r="E1322" s="2" t="s">
        <v>30</v>
      </c>
      <c r="F1322" s="2" t="s">
        <v>65</v>
      </c>
      <c r="G1322" s="2" t="s">
        <v>66</v>
      </c>
      <c r="H1322" s="4" t="s">
        <v>20</v>
      </c>
      <c r="I1322" s="5">
        <v>75</v>
      </c>
      <c r="J1322" s="6">
        <v>475</v>
      </c>
      <c r="K1322" s="7">
        <v>356250</v>
      </c>
      <c r="L1322" s="7">
        <v>89062.5</v>
      </c>
      <c r="M1322" s="8">
        <v>0.25</v>
      </c>
      <c r="N1322" s="2" t="s">
        <v>23</v>
      </c>
      <c r="O1322">
        <f t="shared" si="160"/>
        <v>2021</v>
      </c>
      <c r="P1322">
        <f t="shared" si="161"/>
        <v>6</v>
      </c>
      <c r="Q1322" t="str">
        <f t="shared" si="162"/>
        <v>juin</v>
      </c>
      <c r="R1322" t="str">
        <f t="shared" si="163"/>
        <v>Hawaii</v>
      </c>
      <c r="S1322" t="str">
        <f t="shared" si="164"/>
        <v>2021-06</v>
      </c>
      <c r="T1322">
        <f>IF(AND(COUNTIF(Calculs!$Q$2:$Q$12,$O1322)&gt;0,COUNTIF(Calculs!$S$2:$S$12,$E1322)&gt;0,COUNTIF(Calculs!$U$2:$U$12,$H1322)&gt;0),1,0)</f>
        <v>1</v>
      </c>
      <c r="U1322">
        <f t="shared" si="165"/>
        <v>356250</v>
      </c>
      <c r="V1322">
        <f t="shared" si="166"/>
        <v>475</v>
      </c>
      <c r="W1322">
        <f t="shared" si="167"/>
        <v>89062.5</v>
      </c>
    </row>
    <row r="1323" spans="1:23" ht="15.75" customHeight="1" x14ac:dyDescent="0.3">
      <c r="A1323" s="2" t="s">
        <v>13</v>
      </c>
      <c r="B1323" s="2">
        <v>1128299</v>
      </c>
      <c r="C1323" s="3">
        <v>44357</v>
      </c>
      <c r="D1323" s="12" t="str" cm="1">
        <f t="array" ref="D1323">_xlfn.SWITCH(WEEKDAY(C1323,2), 1, "Lundi", 2, "Mardi", 3, "Mercredi", 4, "Jeudi", 5, "Vendredi", 6, "Samedi", 7, "Dimanche", "Erreur")</f>
        <v>Jeudi</v>
      </c>
      <c r="E1323" s="2" t="s">
        <v>30</v>
      </c>
      <c r="F1323" s="2" t="s">
        <v>65</v>
      </c>
      <c r="G1323" s="2" t="s">
        <v>66</v>
      </c>
      <c r="H1323" s="4" t="s">
        <v>21</v>
      </c>
      <c r="I1323" s="5">
        <v>85.000000000000014</v>
      </c>
      <c r="J1323" s="6">
        <v>350</v>
      </c>
      <c r="K1323" s="7">
        <v>297500.00000000006</v>
      </c>
      <c r="L1323" s="7">
        <v>44625.000000000007</v>
      </c>
      <c r="M1323" s="8">
        <v>0.15</v>
      </c>
      <c r="N1323" s="2" t="s">
        <v>23</v>
      </c>
      <c r="O1323">
        <f t="shared" si="160"/>
        <v>2021</v>
      </c>
      <c r="P1323">
        <f t="shared" si="161"/>
        <v>6</v>
      </c>
      <c r="Q1323" t="str">
        <f t="shared" si="162"/>
        <v>juin</v>
      </c>
      <c r="R1323" t="str">
        <f t="shared" si="163"/>
        <v>Hawaii</v>
      </c>
      <c r="S1323" t="str">
        <f t="shared" si="164"/>
        <v>2021-06</v>
      </c>
      <c r="T1323">
        <f>IF(AND(COUNTIF(Calculs!$Q$2:$Q$12,$O1323)&gt;0,COUNTIF(Calculs!$S$2:$S$12,$E1323)&gt;0,COUNTIF(Calculs!$U$2:$U$12,$H1323)&gt;0),1,0)</f>
        <v>1</v>
      </c>
      <c r="U1323">
        <f t="shared" si="165"/>
        <v>297500.00000000006</v>
      </c>
      <c r="V1323">
        <f t="shared" si="166"/>
        <v>350</v>
      </c>
      <c r="W1323">
        <f t="shared" si="167"/>
        <v>44625.000000000007</v>
      </c>
    </row>
    <row r="1324" spans="1:23" ht="15.75" customHeight="1" x14ac:dyDescent="0.3">
      <c r="A1324" s="2" t="s">
        <v>13</v>
      </c>
      <c r="B1324" s="2">
        <v>1128299</v>
      </c>
      <c r="C1324" s="3">
        <v>44357</v>
      </c>
      <c r="D1324" s="12" t="str" cm="1">
        <f t="array" ref="D1324">_xlfn.SWITCH(WEEKDAY(C1324,2), 1, "Lundi", 2, "Mardi", 3, "Mercredi", 4, "Jeudi", 5, "Vendredi", 6, "Samedi", 7, "Dimanche", "Erreur")</f>
        <v>Jeudi</v>
      </c>
      <c r="E1324" s="2" t="s">
        <v>30</v>
      </c>
      <c r="F1324" s="2" t="s">
        <v>65</v>
      </c>
      <c r="G1324" s="2" t="s">
        <v>66</v>
      </c>
      <c r="H1324" s="4" t="s">
        <v>22</v>
      </c>
      <c r="I1324" s="5">
        <v>100</v>
      </c>
      <c r="J1324" s="6">
        <v>650</v>
      </c>
      <c r="K1324" s="7">
        <v>650000</v>
      </c>
      <c r="L1324" s="7">
        <v>260000</v>
      </c>
      <c r="M1324" s="8">
        <v>0.4</v>
      </c>
      <c r="N1324" s="2" t="s">
        <v>23</v>
      </c>
      <c r="O1324">
        <f t="shared" si="160"/>
        <v>2021</v>
      </c>
      <c r="P1324">
        <f t="shared" si="161"/>
        <v>6</v>
      </c>
      <c r="Q1324" t="str">
        <f t="shared" si="162"/>
        <v>juin</v>
      </c>
      <c r="R1324" t="str">
        <f t="shared" si="163"/>
        <v>Hawaii</v>
      </c>
      <c r="S1324" t="str">
        <f t="shared" si="164"/>
        <v>2021-06</v>
      </c>
      <c r="T1324">
        <f>IF(AND(COUNTIF(Calculs!$Q$2:$Q$12,$O1324)&gt;0,COUNTIF(Calculs!$S$2:$S$12,$E1324)&gt;0,COUNTIF(Calculs!$U$2:$U$12,$H1324)&gt;0),1,0)</f>
        <v>1</v>
      </c>
      <c r="U1324">
        <f t="shared" si="165"/>
        <v>650000</v>
      </c>
      <c r="V1324">
        <f t="shared" si="166"/>
        <v>650</v>
      </c>
      <c r="W1324">
        <f t="shared" si="167"/>
        <v>260000</v>
      </c>
    </row>
    <row r="1325" spans="1:23" ht="15.75" customHeight="1" x14ac:dyDescent="0.3">
      <c r="A1325" s="2" t="s">
        <v>13</v>
      </c>
      <c r="B1325" s="2">
        <v>1128299</v>
      </c>
      <c r="C1325" s="3">
        <v>44386</v>
      </c>
      <c r="D1325" s="12" t="str" cm="1">
        <f t="array" ref="D1325">_xlfn.SWITCH(WEEKDAY(C1325,2), 1, "Lundi", 2, "Mardi", 3, "Mercredi", 4, "Jeudi", 5, "Vendredi", 6, "Samedi", 7, "Dimanche", "Erreur")</f>
        <v>Vendredi</v>
      </c>
      <c r="E1325" s="2" t="s">
        <v>30</v>
      </c>
      <c r="F1325" s="2" t="s">
        <v>65</v>
      </c>
      <c r="G1325" s="2" t="s">
        <v>66</v>
      </c>
      <c r="H1325" s="4" t="s">
        <v>16</v>
      </c>
      <c r="I1325" s="5">
        <v>80</v>
      </c>
      <c r="J1325" s="6">
        <v>800</v>
      </c>
      <c r="K1325" s="7">
        <v>640000</v>
      </c>
      <c r="L1325" s="7">
        <v>160000</v>
      </c>
      <c r="M1325" s="8">
        <v>0.25</v>
      </c>
      <c r="N1325" s="2" t="s">
        <v>23</v>
      </c>
      <c r="O1325">
        <f t="shared" si="160"/>
        <v>2021</v>
      </c>
      <c r="P1325">
        <f t="shared" si="161"/>
        <v>7</v>
      </c>
      <c r="Q1325" t="str">
        <f t="shared" si="162"/>
        <v>juil</v>
      </c>
      <c r="R1325" t="str">
        <f t="shared" si="163"/>
        <v>Hawaii</v>
      </c>
      <c r="S1325" t="str">
        <f t="shared" si="164"/>
        <v>2021-07</v>
      </c>
      <c r="T1325">
        <f>IF(AND(COUNTIF(Calculs!$Q$2:$Q$12,$O1325)&gt;0,COUNTIF(Calculs!$S$2:$S$12,$E1325)&gt;0,COUNTIF(Calculs!$U$2:$U$12,$H1325)&gt;0),1,0)</f>
        <v>1</v>
      </c>
      <c r="U1325">
        <f t="shared" si="165"/>
        <v>640000</v>
      </c>
      <c r="V1325">
        <f t="shared" si="166"/>
        <v>800</v>
      </c>
      <c r="W1325">
        <f t="shared" si="167"/>
        <v>160000</v>
      </c>
    </row>
    <row r="1326" spans="1:23" ht="15.75" customHeight="1" x14ac:dyDescent="0.3">
      <c r="A1326" s="2" t="s">
        <v>13</v>
      </c>
      <c r="B1326" s="2">
        <v>1128299</v>
      </c>
      <c r="C1326" s="3">
        <v>44386</v>
      </c>
      <c r="D1326" s="12" t="str" cm="1">
        <f t="array" ref="D1326">_xlfn.SWITCH(WEEKDAY(C1326,2), 1, "Lundi", 2, "Mardi", 3, "Mercredi", 4, "Jeudi", 5, "Vendredi", 6, "Samedi", 7, "Dimanche", "Erreur")</f>
        <v>Vendredi</v>
      </c>
      <c r="E1326" s="2" t="s">
        <v>30</v>
      </c>
      <c r="F1326" s="2" t="s">
        <v>65</v>
      </c>
      <c r="G1326" s="2" t="s">
        <v>66</v>
      </c>
      <c r="H1326" s="4" t="s">
        <v>18</v>
      </c>
      <c r="I1326" s="5">
        <v>85.000000000000014</v>
      </c>
      <c r="J1326" s="6">
        <v>650</v>
      </c>
      <c r="K1326" s="7">
        <v>552500.00000000012</v>
      </c>
      <c r="L1326" s="7">
        <v>110500.00000000003</v>
      </c>
      <c r="M1326" s="8">
        <v>0.2</v>
      </c>
      <c r="N1326" s="2" t="s">
        <v>23</v>
      </c>
      <c r="O1326">
        <f t="shared" si="160"/>
        <v>2021</v>
      </c>
      <c r="P1326">
        <f t="shared" si="161"/>
        <v>7</v>
      </c>
      <c r="Q1326" t="str">
        <f t="shared" si="162"/>
        <v>juil</v>
      </c>
      <c r="R1326" t="str">
        <f t="shared" si="163"/>
        <v>Hawaii</v>
      </c>
      <c r="S1326" t="str">
        <f t="shared" si="164"/>
        <v>2021-07</v>
      </c>
      <c r="T1326">
        <f>IF(AND(COUNTIF(Calculs!$Q$2:$Q$12,$O1326)&gt;0,COUNTIF(Calculs!$S$2:$S$12,$E1326)&gt;0,COUNTIF(Calculs!$U$2:$U$12,$H1326)&gt;0),1,0)</f>
        <v>1</v>
      </c>
      <c r="U1326">
        <f t="shared" si="165"/>
        <v>552500.00000000012</v>
      </c>
      <c r="V1326">
        <f t="shared" si="166"/>
        <v>650</v>
      </c>
      <c r="W1326">
        <f t="shared" si="167"/>
        <v>110500.00000000003</v>
      </c>
    </row>
    <row r="1327" spans="1:23" ht="15.75" customHeight="1" x14ac:dyDescent="0.3">
      <c r="A1327" s="2" t="s">
        <v>13</v>
      </c>
      <c r="B1327" s="2">
        <v>1128299</v>
      </c>
      <c r="C1327" s="3">
        <v>44386</v>
      </c>
      <c r="D1327" s="12" t="str" cm="1">
        <f t="array" ref="D1327">_xlfn.SWITCH(WEEKDAY(C1327,2), 1, "Lundi", 2, "Mardi", 3, "Mercredi", 4, "Jeudi", 5, "Vendredi", 6, "Samedi", 7, "Dimanche", "Erreur")</f>
        <v>Vendredi</v>
      </c>
      <c r="E1327" s="2" t="s">
        <v>30</v>
      </c>
      <c r="F1327" s="2" t="s">
        <v>65</v>
      </c>
      <c r="G1327" s="2" t="s">
        <v>66</v>
      </c>
      <c r="H1327" s="4" t="s">
        <v>19</v>
      </c>
      <c r="I1327" s="5">
        <v>85.000000000000014</v>
      </c>
      <c r="J1327" s="6">
        <v>600</v>
      </c>
      <c r="K1327" s="7">
        <v>510000.00000000006</v>
      </c>
      <c r="L1327" s="7">
        <v>127500.00000000001</v>
      </c>
      <c r="M1327" s="8">
        <v>0.25</v>
      </c>
      <c r="N1327" s="2" t="s">
        <v>23</v>
      </c>
      <c r="O1327">
        <f t="shared" si="160"/>
        <v>2021</v>
      </c>
      <c r="P1327">
        <f t="shared" si="161"/>
        <v>7</v>
      </c>
      <c r="Q1327" t="str">
        <f t="shared" si="162"/>
        <v>juil</v>
      </c>
      <c r="R1327" t="str">
        <f t="shared" si="163"/>
        <v>Hawaii</v>
      </c>
      <c r="S1327" t="str">
        <f t="shared" si="164"/>
        <v>2021-07</v>
      </c>
      <c r="T1327">
        <f>IF(AND(COUNTIF(Calculs!$Q$2:$Q$12,$O1327)&gt;0,COUNTIF(Calculs!$S$2:$S$12,$E1327)&gt;0,COUNTIF(Calculs!$U$2:$U$12,$H1327)&gt;0),1,0)</f>
        <v>1</v>
      </c>
      <c r="U1327">
        <f t="shared" si="165"/>
        <v>510000.00000000006</v>
      </c>
      <c r="V1327">
        <f t="shared" si="166"/>
        <v>600</v>
      </c>
      <c r="W1327">
        <f t="shared" si="167"/>
        <v>127500.00000000001</v>
      </c>
    </row>
    <row r="1328" spans="1:23" ht="15.75" customHeight="1" x14ac:dyDescent="0.3">
      <c r="A1328" s="2" t="s">
        <v>13</v>
      </c>
      <c r="B1328" s="2">
        <v>1128299</v>
      </c>
      <c r="C1328" s="3">
        <v>44386</v>
      </c>
      <c r="D1328" s="12" t="str" cm="1">
        <f t="array" ref="D1328">_xlfn.SWITCH(WEEKDAY(C1328,2), 1, "Lundi", 2, "Mardi", 3, "Mercredi", 4, "Jeudi", 5, "Vendredi", 6, "Samedi", 7, "Dimanche", "Erreur")</f>
        <v>Vendredi</v>
      </c>
      <c r="E1328" s="2" t="s">
        <v>30</v>
      </c>
      <c r="F1328" s="2" t="s">
        <v>65</v>
      </c>
      <c r="G1328" s="2" t="s">
        <v>66</v>
      </c>
      <c r="H1328" s="4" t="s">
        <v>20</v>
      </c>
      <c r="I1328" s="5">
        <v>80</v>
      </c>
      <c r="J1328" s="6">
        <v>500</v>
      </c>
      <c r="K1328" s="7">
        <v>400000</v>
      </c>
      <c r="L1328" s="7">
        <v>100000</v>
      </c>
      <c r="M1328" s="8">
        <v>0.25</v>
      </c>
      <c r="N1328" s="2" t="s">
        <v>23</v>
      </c>
      <c r="O1328">
        <f t="shared" si="160"/>
        <v>2021</v>
      </c>
      <c r="P1328">
        <f t="shared" si="161"/>
        <v>7</v>
      </c>
      <c r="Q1328" t="str">
        <f t="shared" si="162"/>
        <v>juil</v>
      </c>
      <c r="R1328" t="str">
        <f t="shared" si="163"/>
        <v>Hawaii</v>
      </c>
      <c r="S1328" t="str">
        <f t="shared" si="164"/>
        <v>2021-07</v>
      </c>
      <c r="T1328">
        <f>IF(AND(COUNTIF(Calculs!$Q$2:$Q$12,$O1328)&gt;0,COUNTIF(Calculs!$S$2:$S$12,$E1328)&gt;0,COUNTIF(Calculs!$U$2:$U$12,$H1328)&gt;0),1,0)</f>
        <v>1</v>
      </c>
      <c r="U1328">
        <f t="shared" si="165"/>
        <v>400000</v>
      </c>
      <c r="V1328">
        <f t="shared" si="166"/>
        <v>500</v>
      </c>
      <c r="W1328">
        <f t="shared" si="167"/>
        <v>100000</v>
      </c>
    </row>
    <row r="1329" spans="1:23" ht="15.75" customHeight="1" x14ac:dyDescent="0.3">
      <c r="A1329" s="2" t="s">
        <v>13</v>
      </c>
      <c r="B1329" s="2">
        <v>1128299</v>
      </c>
      <c r="C1329" s="3">
        <v>44386</v>
      </c>
      <c r="D1329" s="12" t="str" cm="1">
        <f t="array" ref="D1329">_xlfn.SWITCH(WEEKDAY(C1329,2), 1, "Lundi", 2, "Mardi", 3, "Mercredi", 4, "Jeudi", 5, "Vendredi", 6, "Samedi", 7, "Dimanche", "Erreur")</f>
        <v>Vendredi</v>
      </c>
      <c r="E1329" s="2" t="s">
        <v>30</v>
      </c>
      <c r="F1329" s="2" t="s">
        <v>65</v>
      </c>
      <c r="G1329" s="2" t="s">
        <v>66</v>
      </c>
      <c r="H1329" s="4" t="s">
        <v>21</v>
      </c>
      <c r="I1329" s="5">
        <v>85.000000000000014</v>
      </c>
      <c r="J1329" s="6">
        <v>550</v>
      </c>
      <c r="K1329" s="7">
        <v>467500.00000000006</v>
      </c>
      <c r="L1329" s="7">
        <v>70125</v>
      </c>
      <c r="M1329" s="8">
        <v>0.15</v>
      </c>
      <c r="N1329" s="2" t="s">
        <v>23</v>
      </c>
      <c r="O1329">
        <f t="shared" si="160"/>
        <v>2021</v>
      </c>
      <c r="P1329">
        <f t="shared" si="161"/>
        <v>7</v>
      </c>
      <c r="Q1329" t="str">
        <f t="shared" si="162"/>
        <v>juil</v>
      </c>
      <c r="R1329" t="str">
        <f t="shared" si="163"/>
        <v>Hawaii</v>
      </c>
      <c r="S1329" t="str">
        <f t="shared" si="164"/>
        <v>2021-07</v>
      </c>
      <c r="T1329">
        <f>IF(AND(COUNTIF(Calculs!$Q$2:$Q$12,$O1329)&gt;0,COUNTIF(Calculs!$S$2:$S$12,$E1329)&gt;0,COUNTIF(Calculs!$U$2:$U$12,$H1329)&gt;0),1,0)</f>
        <v>1</v>
      </c>
      <c r="U1329">
        <f t="shared" si="165"/>
        <v>467500.00000000006</v>
      </c>
      <c r="V1329">
        <f t="shared" si="166"/>
        <v>550</v>
      </c>
      <c r="W1329">
        <f t="shared" si="167"/>
        <v>70125</v>
      </c>
    </row>
    <row r="1330" spans="1:23" ht="15.75" customHeight="1" x14ac:dyDescent="0.3">
      <c r="A1330" s="2" t="s">
        <v>13</v>
      </c>
      <c r="B1330" s="2">
        <v>1128299</v>
      </c>
      <c r="C1330" s="3">
        <v>44386</v>
      </c>
      <c r="D1330" s="12" t="str" cm="1">
        <f t="array" ref="D1330">_xlfn.SWITCH(WEEKDAY(C1330,2), 1, "Lundi", 2, "Mardi", 3, "Mercredi", 4, "Jeudi", 5, "Vendredi", 6, "Samedi", 7, "Dimanche", "Erreur")</f>
        <v>Vendredi</v>
      </c>
      <c r="E1330" s="2" t="s">
        <v>30</v>
      </c>
      <c r="F1330" s="2" t="s">
        <v>65</v>
      </c>
      <c r="G1330" s="2" t="s">
        <v>66</v>
      </c>
      <c r="H1330" s="4" t="s">
        <v>22</v>
      </c>
      <c r="I1330" s="5">
        <v>100</v>
      </c>
      <c r="J1330" s="6">
        <v>550</v>
      </c>
      <c r="K1330" s="7">
        <v>550000</v>
      </c>
      <c r="L1330" s="7">
        <v>220000</v>
      </c>
      <c r="M1330" s="8">
        <v>0.4</v>
      </c>
      <c r="N1330" s="2" t="s">
        <v>23</v>
      </c>
      <c r="O1330">
        <f t="shared" si="160"/>
        <v>2021</v>
      </c>
      <c r="P1330">
        <f t="shared" si="161"/>
        <v>7</v>
      </c>
      <c r="Q1330" t="str">
        <f t="shared" si="162"/>
        <v>juil</v>
      </c>
      <c r="R1330" t="str">
        <f t="shared" si="163"/>
        <v>Hawaii</v>
      </c>
      <c r="S1330" t="str">
        <f t="shared" si="164"/>
        <v>2021-07</v>
      </c>
      <c r="T1330">
        <f>IF(AND(COUNTIF(Calculs!$Q$2:$Q$12,$O1330)&gt;0,COUNTIF(Calculs!$S$2:$S$12,$E1330)&gt;0,COUNTIF(Calculs!$U$2:$U$12,$H1330)&gt;0),1,0)</f>
        <v>1</v>
      </c>
      <c r="U1330">
        <f t="shared" si="165"/>
        <v>550000</v>
      </c>
      <c r="V1330">
        <f t="shared" si="166"/>
        <v>550</v>
      </c>
      <c r="W1330">
        <f t="shared" si="167"/>
        <v>220000</v>
      </c>
    </row>
    <row r="1331" spans="1:23" ht="15.75" customHeight="1" x14ac:dyDescent="0.3">
      <c r="A1331" s="2" t="s">
        <v>13</v>
      </c>
      <c r="B1331" s="2">
        <v>1128299</v>
      </c>
      <c r="C1331" s="3">
        <v>44418</v>
      </c>
      <c r="D1331" s="12" t="str" cm="1">
        <f t="array" ref="D1331">_xlfn.SWITCH(WEEKDAY(C1331,2), 1, "Lundi", 2, "Mardi", 3, "Mercredi", 4, "Jeudi", 5, "Vendredi", 6, "Samedi", 7, "Dimanche", "Erreur")</f>
        <v>Mardi</v>
      </c>
      <c r="E1331" s="2" t="s">
        <v>30</v>
      </c>
      <c r="F1331" s="2" t="s">
        <v>65</v>
      </c>
      <c r="G1331" s="2" t="s">
        <v>66</v>
      </c>
      <c r="H1331" s="4" t="s">
        <v>16</v>
      </c>
      <c r="I1331" s="5">
        <v>85.000000000000014</v>
      </c>
      <c r="J1331" s="6">
        <v>750</v>
      </c>
      <c r="K1331" s="7">
        <v>637500.00000000012</v>
      </c>
      <c r="L1331" s="7">
        <v>159375.00000000003</v>
      </c>
      <c r="M1331" s="8">
        <v>0.25</v>
      </c>
      <c r="N1331" s="2" t="s">
        <v>23</v>
      </c>
      <c r="O1331">
        <f t="shared" si="160"/>
        <v>2021</v>
      </c>
      <c r="P1331">
        <f t="shared" si="161"/>
        <v>8</v>
      </c>
      <c r="Q1331" t="str">
        <f t="shared" si="162"/>
        <v>août</v>
      </c>
      <c r="R1331" t="str">
        <f t="shared" si="163"/>
        <v>Hawaii</v>
      </c>
      <c r="S1331" t="str">
        <f t="shared" si="164"/>
        <v>2021-08</v>
      </c>
      <c r="T1331">
        <f>IF(AND(COUNTIF(Calculs!$Q$2:$Q$12,$O1331)&gt;0,COUNTIF(Calculs!$S$2:$S$12,$E1331)&gt;0,COUNTIF(Calculs!$U$2:$U$12,$H1331)&gt;0),1,0)</f>
        <v>1</v>
      </c>
      <c r="U1331">
        <f t="shared" si="165"/>
        <v>637500.00000000012</v>
      </c>
      <c r="V1331">
        <f t="shared" si="166"/>
        <v>750</v>
      </c>
      <c r="W1331">
        <f t="shared" si="167"/>
        <v>159375.00000000003</v>
      </c>
    </row>
    <row r="1332" spans="1:23" ht="15.75" customHeight="1" x14ac:dyDescent="0.3">
      <c r="A1332" s="2" t="s">
        <v>13</v>
      </c>
      <c r="B1332" s="2">
        <v>1128299</v>
      </c>
      <c r="C1332" s="3">
        <v>44418</v>
      </c>
      <c r="D1332" s="12" t="str" cm="1">
        <f t="array" ref="D1332">_xlfn.SWITCH(WEEKDAY(C1332,2), 1, "Lundi", 2, "Mardi", 3, "Mercredi", 4, "Jeudi", 5, "Vendredi", 6, "Samedi", 7, "Dimanche", "Erreur")</f>
        <v>Mardi</v>
      </c>
      <c r="E1332" s="2" t="s">
        <v>30</v>
      </c>
      <c r="F1332" s="2" t="s">
        <v>65</v>
      </c>
      <c r="G1332" s="2" t="s">
        <v>66</v>
      </c>
      <c r="H1332" s="4" t="s">
        <v>18</v>
      </c>
      <c r="I1332" s="5">
        <v>75.000000000000014</v>
      </c>
      <c r="J1332" s="6">
        <v>725</v>
      </c>
      <c r="K1332" s="7">
        <v>543750.00000000012</v>
      </c>
      <c r="L1332" s="7">
        <v>108750.00000000003</v>
      </c>
      <c r="M1332" s="8">
        <v>0.2</v>
      </c>
      <c r="N1332" s="2" t="s">
        <v>23</v>
      </c>
      <c r="O1332">
        <f t="shared" si="160"/>
        <v>2021</v>
      </c>
      <c r="P1332">
        <f t="shared" si="161"/>
        <v>8</v>
      </c>
      <c r="Q1332" t="str">
        <f t="shared" si="162"/>
        <v>août</v>
      </c>
      <c r="R1332" t="str">
        <f t="shared" si="163"/>
        <v>Hawaii</v>
      </c>
      <c r="S1332" t="str">
        <f t="shared" si="164"/>
        <v>2021-08</v>
      </c>
      <c r="T1332">
        <f>IF(AND(COUNTIF(Calculs!$Q$2:$Q$12,$O1332)&gt;0,COUNTIF(Calculs!$S$2:$S$12,$E1332)&gt;0,COUNTIF(Calculs!$U$2:$U$12,$H1332)&gt;0),1,0)</f>
        <v>1</v>
      </c>
      <c r="U1332">
        <f t="shared" si="165"/>
        <v>543750.00000000012</v>
      </c>
      <c r="V1332">
        <f t="shared" si="166"/>
        <v>725</v>
      </c>
      <c r="W1332">
        <f t="shared" si="167"/>
        <v>108750.00000000003</v>
      </c>
    </row>
    <row r="1333" spans="1:23" ht="15.75" customHeight="1" x14ac:dyDescent="0.3">
      <c r="A1333" s="2" t="s">
        <v>13</v>
      </c>
      <c r="B1333" s="2">
        <v>1128299</v>
      </c>
      <c r="C1333" s="3">
        <v>44418</v>
      </c>
      <c r="D1333" s="12" t="str" cm="1">
        <f t="array" ref="D1333">_xlfn.SWITCH(WEEKDAY(C1333,2), 1, "Lundi", 2, "Mardi", 3, "Mercredi", 4, "Jeudi", 5, "Vendredi", 6, "Samedi", 7, "Dimanche", "Erreur")</f>
        <v>Mardi</v>
      </c>
      <c r="E1333" s="2" t="s">
        <v>30</v>
      </c>
      <c r="F1333" s="2" t="s">
        <v>65</v>
      </c>
      <c r="G1333" s="2" t="s">
        <v>66</v>
      </c>
      <c r="H1333" s="4" t="s">
        <v>19</v>
      </c>
      <c r="I1333" s="5">
        <v>70</v>
      </c>
      <c r="J1333" s="6">
        <v>600</v>
      </c>
      <c r="K1333" s="7">
        <v>420000</v>
      </c>
      <c r="L1333" s="7">
        <v>105000</v>
      </c>
      <c r="M1333" s="8">
        <v>0.25</v>
      </c>
      <c r="N1333" s="2" t="s">
        <v>23</v>
      </c>
      <c r="O1333">
        <f t="shared" si="160"/>
        <v>2021</v>
      </c>
      <c r="P1333">
        <f t="shared" si="161"/>
        <v>8</v>
      </c>
      <c r="Q1333" t="str">
        <f t="shared" si="162"/>
        <v>août</v>
      </c>
      <c r="R1333" t="str">
        <f t="shared" si="163"/>
        <v>Hawaii</v>
      </c>
      <c r="S1333" t="str">
        <f t="shared" si="164"/>
        <v>2021-08</v>
      </c>
      <c r="T1333">
        <f>IF(AND(COUNTIF(Calculs!$Q$2:$Q$12,$O1333)&gt;0,COUNTIF(Calculs!$S$2:$S$12,$E1333)&gt;0,COUNTIF(Calculs!$U$2:$U$12,$H1333)&gt;0),1,0)</f>
        <v>1</v>
      </c>
      <c r="U1333">
        <f t="shared" si="165"/>
        <v>420000</v>
      </c>
      <c r="V1333">
        <f t="shared" si="166"/>
        <v>600</v>
      </c>
      <c r="W1333">
        <f t="shared" si="167"/>
        <v>105000</v>
      </c>
    </row>
    <row r="1334" spans="1:23" ht="15.75" customHeight="1" x14ac:dyDescent="0.3">
      <c r="A1334" s="2" t="s">
        <v>13</v>
      </c>
      <c r="B1334" s="2">
        <v>1128299</v>
      </c>
      <c r="C1334" s="3">
        <v>44418</v>
      </c>
      <c r="D1334" s="12" t="str" cm="1">
        <f t="array" ref="D1334">_xlfn.SWITCH(WEEKDAY(C1334,2), 1, "Lundi", 2, "Mardi", 3, "Mercredi", 4, "Jeudi", 5, "Vendredi", 6, "Samedi", 7, "Dimanche", "Erreur")</f>
        <v>Mardi</v>
      </c>
      <c r="E1334" s="2" t="s">
        <v>30</v>
      </c>
      <c r="F1334" s="2" t="s">
        <v>65</v>
      </c>
      <c r="G1334" s="2" t="s">
        <v>66</v>
      </c>
      <c r="H1334" s="4" t="s">
        <v>20</v>
      </c>
      <c r="I1334" s="5">
        <v>70</v>
      </c>
      <c r="J1334" s="6">
        <v>525</v>
      </c>
      <c r="K1334" s="7">
        <v>367500</v>
      </c>
      <c r="L1334" s="7">
        <v>91875</v>
      </c>
      <c r="M1334" s="8">
        <v>0.25</v>
      </c>
      <c r="N1334" s="2" t="s">
        <v>23</v>
      </c>
      <c r="O1334">
        <f t="shared" si="160"/>
        <v>2021</v>
      </c>
      <c r="P1334">
        <f t="shared" si="161"/>
        <v>8</v>
      </c>
      <c r="Q1334" t="str">
        <f t="shared" si="162"/>
        <v>août</v>
      </c>
      <c r="R1334" t="str">
        <f t="shared" si="163"/>
        <v>Hawaii</v>
      </c>
      <c r="S1334" t="str">
        <f t="shared" si="164"/>
        <v>2021-08</v>
      </c>
      <c r="T1334">
        <f>IF(AND(COUNTIF(Calculs!$Q$2:$Q$12,$O1334)&gt;0,COUNTIF(Calculs!$S$2:$S$12,$E1334)&gt;0,COUNTIF(Calculs!$U$2:$U$12,$H1334)&gt;0),1,0)</f>
        <v>1</v>
      </c>
      <c r="U1334">
        <f t="shared" si="165"/>
        <v>367500</v>
      </c>
      <c r="V1334">
        <f t="shared" si="166"/>
        <v>525</v>
      </c>
      <c r="W1334">
        <f t="shared" si="167"/>
        <v>91875</v>
      </c>
    </row>
    <row r="1335" spans="1:23" ht="15.75" customHeight="1" x14ac:dyDescent="0.3">
      <c r="A1335" s="2" t="s">
        <v>24</v>
      </c>
      <c r="B1335" s="2">
        <v>1128299</v>
      </c>
      <c r="C1335" s="3">
        <v>44418</v>
      </c>
      <c r="D1335" s="12" t="str" cm="1">
        <f t="array" ref="D1335">_xlfn.SWITCH(WEEKDAY(C1335,2), 1, "Lundi", 2, "Mardi", 3, "Mercredi", 4, "Jeudi", 5, "Vendredi", 6, "Samedi", 7, "Dimanche", "Erreur")</f>
        <v>Mardi</v>
      </c>
      <c r="E1335" s="2" t="s">
        <v>30</v>
      </c>
      <c r="F1335" s="2" t="s">
        <v>65</v>
      </c>
      <c r="G1335" s="2" t="s">
        <v>66</v>
      </c>
      <c r="H1335" s="4" t="s">
        <v>21</v>
      </c>
      <c r="I1335" s="5">
        <v>70</v>
      </c>
      <c r="J1335" s="6">
        <v>525</v>
      </c>
      <c r="K1335" s="7">
        <v>367500</v>
      </c>
      <c r="L1335" s="7">
        <v>55125</v>
      </c>
      <c r="M1335" s="8">
        <v>0.15</v>
      </c>
      <c r="N1335" s="2" t="s">
        <v>23</v>
      </c>
      <c r="O1335">
        <f t="shared" si="160"/>
        <v>2021</v>
      </c>
      <c r="P1335">
        <f t="shared" si="161"/>
        <v>8</v>
      </c>
      <c r="Q1335" t="str">
        <f t="shared" si="162"/>
        <v>août</v>
      </c>
      <c r="R1335" t="str">
        <f t="shared" si="163"/>
        <v>Hawaii</v>
      </c>
      <c r="S1335" t="str">
        <f t="shared" si="164"/>
        <v>2021-08</v>
      </c>
      <c r="T1335">
        <f>IF(AND(COUNTIF(Calculs!$Q$2:$Q$12,$O1335)&gt;0,COUNTIF(Calculs!$S$2:$S$12,$E1335)&gt;0,COUNTIF(Calculs!$U$2:$U$12,$H1335)&gt;0),1,0)</f>
        <v>1</v>
      </c>
      <c r="U1335">
        <f t="shared" si="165"/>
        <v>367500</v>
      </c>
      <c r="V1335">
        <f t="shared" si="166"/>
        <v>525</v>
      </c>
      <c r="W1335">
        <f t="shared" si="167"/>
        <v>55125</v>
      </c>
    </row>
    <row r="1336" spans="1:23" ht="15.75" customHeight="1" x14ac:dyDescent="0.3">
      <c r="A1336" s="2" t="s">
        <v>24</v>
      </c>
      <c r="B1336" s="2">
        <v>1128299</v>
      </c>
      <c r="C1336" s="3">
        <v>44418</v>
      </c>
      <c r="D1336" s="12" t="str" cm="1">
        <f t="array" ref="D1336">_xlfn.SWITCH(WEEKDAY(C1336,2), 1, "Lundi", 2, "Mardi", 3, "Mercredi", 4, "Jeudi", 5, "Vendredi", 6, "Samedi", 7, "Dimanche", "Erreur")</f>
        <v>Mardi</v>
      </c>
      <c r="E1336" s="2" t="s">
        <v>30</v>
      </c>
      <c r="F1336" s="2" t="s">
        <v>65</v>
      </c>
      <c r="G1336" s="2" t="s">
        <v>66</v>
      </c>
      <c r="H1336" s="4" t="s">
        <v>22</v>
      </c>
      <c r="I1336" s="5">
        <v>75</v>
      </c>
      <c r="J1336" s="6">
        <v>350</v>
      </c>
      <c r="K1336" s="7">
        <v>262500</v>
      </c>
      <c r="L1336" s="7">
        <v>105000</v>
      </c>
      <c r="M1336" s="8">
        <v>0.4</v>
      </c>
      <c r="N1336" s="2" t="s">
        <v>23</v>
      </c>
      <c r="O1336">
        <f t="shared" si="160"/>
        <v>2021</v>
      </c>
      <c r="P1336">
        <f t="shared" si="161"/>
        <v>8</v>
      </c>
      <c r="Q1336" t="str">
        <f t="shared" si="162"/>
        <v>août</v>
      </c>
      <c r="R1336" t="str">
        <f t="shared" si="163"/>
        <v>Hawaii</v>
      </c>
      <c r="S1336" t="str">
        <f t="shared" si="164"/>
        <v>2021-08</v>
      </c>
      <c r="T1336">
        <f>IF(AND(COUNTIF(Calculs!$Q$2:$Q$12,$O1336)&gt;0,COUNTIF(Calculs!$S$2:$S$12,$E1336)&gt;0,COUNTIF(Calculs!$U$2:$U$12,$H1336)&gt;0),1,0)</f>
        <v>1</v>
      </c>
      <c r="U1336">
        <f t="shared" si="165"/>
        <v>262500</v>
      </c>
      <c r="V1336">
        <f t="shared" si="166"/>
        <v>350</v>
      </c>
      <c r="W1336">
        <f t="shared" si="167"/>
        <v>105000</v>
      </c>
    </row>
    <row r="1337" spans="1:23" ht="15.75" customHeight="1" x14ac:dyDescent="0.3">
      <c r="A1337" s="2" t="s">
        <v>24</v>
      </c>
      <c r="B1337" s="2">
        <v>1128299</v>
      </c>
      <c r="C1337" s="3">
        <v>44450</v>
      </c>
      <c r="D1337" s="12" t="str" cm="1">
        <f t="array" ref="D1337">_xlfn.SWITCH(WEEKDAY(C1337,2), 1, "Lundi", 2, "Mardi", 3, "Mercredi", 4, "Jeudi", 5, "Vendredi", 6, "Samedi", 7, "Dimanche", "Erreur")</f>
        <v>Samedi</v>
      </c>
      <c r="E1337" s="2" t="s">
        <v>30</v>
      </c>
      <c r="F1337" s="2" t="s">
        <v>65</v>
      </c>
      <c r="G1337" s="2" t="s">
        <v>66</v>
      </c>
      <c r="H1337" s="4" t="s">
        <v>16</v>
      </c>
      <c r="I1337" s="5">
        <v>65.000000000000014</v>
      </c>
      <c r="J1337" s="6">
        <v>550</v>
      </c>
      <c r="K1337" s="7">
        <v>357500.00000000006</v>
      </c>
      <c r="L1337" s="7">
        <v>89375.000000000015</v>
      </c>
      <c r="M1337" s="8">
        <v>0.25</v>
      </c>
      <c r="N1337" s="2" t="s">
        <v>23</v>
      </c>
      <c r="O1337">
        <f t="shared" si="160"/>
        <v>2021</v>
      </c>
      <c r="P1337">
        <f t="shared" si="161"/>
        <v>9</v>
      </c>
      <c r="Q1337" t="str">
        <f t="shared" si="162"/>
        <v>sept</v>
      </c>
      <c r="R1337" t="str">
        <f t="shared" si="163"/>
        <v>Hawaii</v>
      </c>
      <c r="S1337" t="str">
        <f t="shared" si="164"/>
        <v>2021-09</v>
      </c>
      <c r="T1337">
        <f>IF(AND(COUNTIF(Calculs!$Q$2:$Q$12,$O1337)&gt;0,COUNTIF(Calculs!$S$2:$S$12,$E1337)&gt;0,COUNTIF(Calculs!$U$2:$U$12,$H1337)&gt;0),1,0)</f>
        <v>1</v>
      </c>
      <c r="U1337">
        <f t="shared" si="165"/>
        <v>357500.00000000006</v>
      </c>
      <c r="V1337">
        <f t="shared" si="166"/>
        <v>550</v>
      </c>
      <c r="W1337">
        <f t="shared" si="167"/>
        <v>89375.000000000015</v>
      </c>
    </row>
    <row r="1338" spans="1:23" ht="15.75" customHeight="1" x14ac:dyDescent="0.3">
      <c r="A1338" s="2" t="s">
        <v>24</v>
      </c>
      <c r="B1338" s="2">
        <v>1128299</v>
      </c>
      <c r="C1338" s="3">
        <v>44450</v>
      </c>
      <c r="D1338" s="12" t="str" cm="1">
        <f t="array" ref="D1338">_xlfn.SWITCH(WEEKDAY(C1338,2), 1, "Lundi", 2, "Mardi", 3, "Mercredi", 4, "Jeudi", 5, "Vendredi", 6, "Samedi", 7, "Dimanche", "Erreur")</f>
        <v>Samedi</v>
      </c>
      <c r="E1338" s="2" t="s">
        <v>30</v>
      </c>
      <c r="F1338" s="2" t="s">
        <v>65</v>
      </c>
      <c r="G1338" s="2" t="s">
        <v>66</v>
      </c>
      <c r="H1338" s="4" t="s">
        <v>18</v>
      </c>
      <c r="I1338" s="5">
        <v>70.000000000000014</v>
      </c>
      <c r="J1338" s="6">
        <v>550</v>
      </c>
      <c r="K1338" s="7">
        <v>385000.00000000006</v>
      </c>
      <c r="L1338" s="7">
        <v>77000.000000000015</v>
      </c>
      <c r="M1338" s="8">
        <v>0.2</v>
      </c>
      <c r="N1338" s="2" t="s">
        <v>23</v>
      </c>
      <c r="O1338">
        <f t="shared" si="160"/>
        <v>2021</v>
      </c>
      <c r="P1338">
        <f t="shared" si="161"/>
        <v>9</v>
      </c>
      <c r="Q1338" t="str">
        <f t="shared" si="162"/>
        <v>sept</v>
      </c>
      <c r="R1338" t="str">
        <f t="shared" si="163"/>
        <v>Hawaii</v>
      </c>
      <c r="S1338" t="str">
        <f t="shared" si="164"/>
        <v>2021-09</v>
      </c>
      <c r="T1338">
        <f>IF(AND(COUNTIF(Calculs!$Q$2:$Q$12,$O1338)&gt;0,COUNTIF(Calculs!$S$2:$S$12,$E1338)&gt;0,COUNTIF(Calculs!$U$2:$U$12,$H1338)&gt;0),1,0)</f>
        <v>1</v>
      </c>
      <c r="U1338">
        <f t="shared" si="165"/>
        <v>385000.00000000006</v>
      </c>
      <c r="V1338">
        <f t="shared" si="166"/>
        <v>550</v>
      </c>
      <c r="W1338">
        <f t="shared" si="167"/>
        <v>77000.000000000015</v>
      </c>
    </row>
    <row r="1339" spans="1:23" ht="15.75" customHeight="1" x14ac:dyDescent="0.3">
      <c r="A1339" s="2" t="s">
        <v>24</v>
      </c>
      <c r="B1339" s="2">
        <v>1128299</v>
      </c>
      <c r="C1339" s="3">
        <v>44450</v>
      </c>
      <c r="D1339" s="12" t="str" cm="1">
        <f t="array" ref="D1339">_xlfn.SWITCH(WEEKDAY(C1339,2), 1, "Lundi", 2, "Mardi", 3, "Mercredi", 4, "Jeudi", 5, "Vendredi", 6, "Samedi", 7, "Dimanche", "Erreur")</f>
        <v>Samedi</v>
      </c>
      <c r="E1339" s="2" t="s">
        <v>30</v>
      </c>
      <c r="F1339" s="2" t="s">
        <v>65</v>
      </c>
      <c r="G1339" s="2" t="s">
        <v>66</v>
      </c>
      <c r="H1339" s="4" t="s">
        <v>19</v>
      </c>
      <c r="I1339" s="5">
        <v>65.000000000000014</v>
      </c>
      <c r="J1339" s="6">
        <v>375</v>
      </c>
      <c r="K1339" s="7">
        <v>243750.00000000006</v>
      </c>
      <c r="L1339" s="7">
        <v>60937.500000000015</v>
      </c>
      <c r="M1339" s="8">
        <v>0.25</v>
      </c>
      <c r="N1339" s="2" t="s">
        <v>23</v>
      </c>
      <c r="O1339">
        <f t="shared" si="160"/>
        <v>2021</v>
      </c>
      <c r="P1339">
        <f t="shared" si="161"/>
        <v>9</v>
      </c>
      <c r="Q1339" t="str">
        <f t="shared" si="162"/>
        <v>sept</v>
      </c>
      <c r="R1339" t="str">
        <f t="shared" si="163"/>
        <v>Hawaii</v>
      </c>
      <c r="S1339" t="str">
        <f t="shared" si="164"/>
        <v>2021-09</v>
      </c>
      <c r="T1339">
        <f>IF(AND(COUNTIF(Calculs!$Q$2:$Q$12,$O1339)&gt;0,COUNTIF(Calculs!$S$2:$S$12,$E1339)&gt;0,COUNTIF(Calculs!$U$2:$U$12,$H1339)&gt;0),1,0)</f>
        <v>1</v>
      </c>
      <c r="U1339">
        <f t="shared" si="165"/>
        <v>243750.00000000006</v>
      </c>
      <c r="V1339">
        <f t="shared" si="166"/>
        <v>375</v>
      </c>
      <c r="W1339">
        <f t="shared" si="167"/>
        <v>60937.500000000015</v>
      </c>
    </row>
    <row r="1340" spans="1:23" ht="15.75" customHeight="1" x14ac:dyDescent="0.3">
      <c r="A1340" s="2" t="s">
        <v>24</v>
      </c>
      <c r="B1340" s="2">
        <v>1128299</v>
      </c>
      <c r="C1340" s="3">
        <v>44450</v>
      </c>
      <c r="D1340" s="12" t="str" cm="1">
        <f t="array" ref="D1340">_xlfn.SWITCH(WEEKDAY(C1340,2), 1, "Lundi", 2, "Mardi", 3, "Mercredi", 4, "Jeudi", 5, "Vendredi", 6, "Samedi", 7, "Dimanche", "Erreur")</f>
        <v>Samedi</v>
      </c>
      <c r="E1340" s="2" t="s">
        <v>30</v>
      </c>
      <c r="F1340" s="2" t="s">
        <v>65</v>
      </c>
      <c r="G1340" s="2" t="s">
        <v>66</v>
      </c>
      <c r="H1340" s="4" t="s">
        <v>20</v>
      </c>
      <c r="I1340" s="5">
        <v>65.000000000000014</v>
      </c>
      <c r="J1340" s="6">
        <v>325</v>
      </c>
      <c r="K1340" s="7">
        <v>211250.00000000006</v>
      </c>
      <c r="L1340" s="7">
        <v>52812.500000000015</v>
      </c>
      <c r="M1340" s="8">
        <v>0.25</v>
      </c>
      <c r="N1340" s="2" t="s">
        <v>23</v>
      </c>
      <c r="O1340">
        <f t="shared" si="160"/>
        <v>2021</v>
      </c>
      <c r="P1340">
        <f t="shared" si="161"/>
        <v>9</v>
      </c>
      <c r="Q1340" t="str">
        <f t="shared" si="162"/>
        <v>sept</v>
      </c>
      <c r="R1340" t="str">
        <f t="shared" si="163"/>
        <v>Hawaii</v>
      </c>
      <c r="S1340" t="str">
        <f t="shared" si="164"/>
        <v>2021-09</v>
      </c>
      <c r="T1340">
        <f>IF(AND(COUNTIF(Calculs!$Q$2:$Q$12,$O1340)&gt;0,COUNTIF(Calculs!$S$2:$S$12,$E1340)&gt;0,COUNTIF(Calculs!$U$2:$U$12,$H1340)&gt;0),1,0)</f>
        <v>1</v>
      </c>
      <c r="U1340">
        <f t="shared" si="165"/>
        <v>211250.00000000006</v>
      </c>
      <c r="V1340">
        <f t="shared" si="166"/>
        <v>325</v>
      </c>
      <c r="W1340">
        <f t="shared" si="167"/>
        <v>52812.500000000015</v>
      </c>
    </row>
    <row r="1341" spans="1:23" ht="15.75" customHeight="1" x14ac:dyDescent="0.3">
      <c r="A1341" s="2" t="s">
        <v>24</v>
      </c>
      <c r="B1341" s="2">
        <v>1128299</v>
      </c>
      <c r="C1341" s="3">
        <v>44450</v>
      </c>
      <c r="D1341" s="12" t="str" cm="1">
        <f t="array" ref="D1341">_xlfn.SWITCH(WEEKDAY(C1341,2), 1, "Lundi", 2, "Mardi", 3, "Mercredi", 4, "Jeudi", 5, "Vendredi", 6, "Samedi", 7, "Dimanche", "Erreur")</f>
        <v>Samedi</v>
      </c>
      <c r="E1341" s="2" t="s">
        <v>30</v>
      </c>
      <c r="F1341" s="2" t="s">
        <v>65</v>
      </c>
      <c r="G1341" s="2" t="s">
        <v>66</v>
      </c>
      <c r="H1341" s="4" t="s">
        <v>21</v>
      </c>
      <c r="I1341" s="5">
        <v>75.000000000000014</v>
      </c>
      <c r="J1341" s="6">
        <v>350</v>
      </c>
      <c r="K1341" s="7">
        <v>262500.00000000006</v>
      </c>
      <c r="L1341" s="7">
        <v>39375.000000000007</v>
      </c>
      <c r="M1341" s="8">
        <v>0.15</v>
      </c>
      <c r="N1341" s="2" t="s">
        <v>23</v>
      </c>
      <c r="O1341">
        <f t="shared" si="160"/>
        <v>2021</v>
      </c>
      <c r="P1341">
        <f t="shared" si="161"/>
        <v>9</v>
      </c>
      <c r="Q1341" t="str">
        <f t="shared" si="162"/>
        <v>sept</v>
      </c>
      <c r="R1341" t="str">
        <f t="shared" si="163"/>
        <v>Hawaii</v>
      </c>
      <c r="S1341" t="str">
        <f t="shared" si="164"/>
        <v>2021-09</v>
      </c>
      <c r="T1341">
        <f>IF(AND(COUNTIF(Calculs!$Q$2:$Q$12,$O1341)&gt;0,COUNTIF(Calculs!$S$2:$S$12,$E1341)&gt;0,COUNTIF(Calculs!$U$2:$U$12,$H1341)&gt;0),1,0)</f>
        <v>1</v>
      </c>
      <c r="U1341">
        <f t="shared" si="165"/>
        <v>262500.00000000006</v>
      </c>
      <c r="V1341">
        <f t="shared" si="166"/>
        <v>350</v>
      </c>
      <c r="W1341">
        <f t="shared" si="167"/>
        <v>39375.000000000007</v>
      </c>
    </row>
    <row r="1342" spans="1:23" ht="15.75" customHeight="1" x14ac:dyDescent="0.3">
      <c r="A1342" s="2" t="s">
        <v>24</v>
      </c>
      <c r="B1342" s="2">
        <v>1128299</v>
      </c>
      <c r="C1342" s="3">
        <v>44450</v>
      </c>
      <c r="D1342" s="12" t="str" cm="1">
        <f t="array" ref="D1342">_xlfn.SWITCH(WEEKDAY(C1342,2), 1, "Lundi", 2, "Mardi", 3, "Mercredi", 4, "Jeudi", 5, "Vendredi", 6, "Samedi", 7, "Dimanche", "Erreur")</f>
        <v>Samedi</v>
      </c>
      <c r="E1342" s="2" t="s">
        <v>30</v>
      </c>
      <c r="F1342" s="2" t="s">
        <v>65</v>
      </c>
      <c r="G1342" s="2" t="s">
        <v>66</v>
      </c>
      <c r="H1342" s="4" t="s">
        <v>22</v>
      </c>
      <c r="I1342" s="5">
        <v>60</v>
      </c>
      <c r="J1342" s="6">
        <v>375</v>
      </c>
      <c r="K1342" s="7">
        <v>225000</v>
      </c>
      <c r="L1342" s="7">
        <v>90000</v>
      </c>
      <c r="M1342" s="8">
        <v>0.4</v>
      </c>
      <c r="N1342" s="2" t="s">
        <v>23</v>
      </c>
      <c r="O1342">
        <f t="shared" si="160"/>
        <v>2021</v>
      </c>
      <c r="P1342">
        <f t="shared" si="161"/>
        <v>9</v>
      </c>
      <c r="Q1342" t="str">
        <f t="shared" si="162"/>
        <v>sept</v>
      </c>
      <c r="R1342" t="str">
        <f t="shared" si="163"/>
        <v>Hawaii</v>
      </c>
      <c r="S1342" t="str">
        <f t="shared" si="164"/>
        <v>2021-09</v>
      </c>
      <c r="T1342">
        <f>IF(AND(COUNTIF(Calculs!$Q$2:$Q$12,$O1342)&gt;0,COUNTIF(Calculs!$S$2:$S$12,$E1342)&gt;0,COUNTIF(Calculs!$U$2:$U$12,$H1342)&gt;0),1,0)</f>
        <v>1</v>
      </c>
      <c r="U1342">
        <f t="shared" si="165"/>
        <v>225000</v>
      </c>
      <c r="V1342">
        <f t="shared" si="166"/>
        <v>375</v>
      </c>
      <c r="W1342">
        <f t="shared" si="167"/>
        <v>90000</v>
      </c>
    </row>
    <row r="1343" spans="1:23" ht="15.75" customHeight="1" x14ac:dyDescent="0.3">
      <c r="A1343" s="2" t="s">
        <v>24</v>
      </c>
      <c r="B1343" s="2">
        <v>1128299</v>
      </c>
      <c r="C1343" s="3">
        <v>44479</v>
      </c>
      <c r="D1343" s="12" t="str" cm="1">
        <f t="array" ref="D1343">_xlfn.SWITCH(WEEKDAY(C1343,2), 1, "Lundi", 2, "Mardi", 3, "Mercredi", 4, "Jeudi", 5, "Vendredi", 6, "Samedi", 7, "Dimanche", "Erreur")</f>
        <v>Dimanche</v>
      </c>
      <c r="E1343" s="2" t="s">
        <v>30</v>
      </c>
      <c r="F1343" s="2" t="s">
        <v>65</v>
      </c>
      <c r="G1343" s="2" t="s">
        <v>66</v>
      </c>
      <c r="H1343" s="4" t="s">
        <v>16</v>
      </c>
      <c r="I1343" s="5">
        <v>55.000000000000007</v>
      </c>
      <c r="J1343" s="6">
        <v>475</v>
      </c>
      <c r="K1343" s="7">
        <v>261250.00000000003</v>
      </c>
      <c r="L1343" s="7">
        <v>65312.500000000007</v>
      </c>
      <c r="M1343" s="8">
        <v>0.25</v>
      </c>
      <c r="N1343" s="2" t="s">
        <v>23</v>
      </c>
      <c r="O1343">
        <f t="shared" si="160"/>
        <v>2021</v>
      </c>
      <c r="P1343">
        <f t="shared" si="161"/>
        <v>10</v>
      </c>
      <c r="Q1343" t="str">
        <f t="shared" si="162"/>
        <v>oct</v>
      </c>
      <c r="R1343" t="str">
        <f t="shared" si="163"/>
        <v>Hawaii</v>
      </c>
      <c r="S1343" t="str">
        <f t="shared" si="164"/>
        <v>2021-10</v>
      </c>
      <c r="T1343">
        <f>IF(AND(COUNTIF(Calculs!$Q$2:$Q$12,$O1343)&gt;0,COUNTIF(Calculs!$S$2:$S$12,$E1343)&gt;0,COUNTIF(Calculs!$U$2:$U$12,$H1343)&gt;0),1,0)</f>
        <v>1</v>
      </c>
      <c r="U1343">
        <f t="shared" si="165"/>
        <v>261250.00000000003</v>
      </c>
      <c r="V1343">
        <f t="shared" si="166"/>
        <v>475</v>
      </c>
      <c r="W1343">
        <f t="shared" si="167"/>
        <v>65312.500000000007</v>
      </c>
    </row>
    <row r="1344" spans="1:23" ht="15.75" customHeight="1" x14ac:dyDescent="0.3">
      <c r="A1344" s="2" t="s">
        <v>24</v>
      </c>
      <c r="B1344" s="2">
        <v>1128299</v>
      </c>
      <c r="C1344" s="3">
        <v>44479</v>
      </c>
      <c r="D1344" s="12" t="str" cm="1">
        <f t="array" ref="D1344">_xlfn.SWITCH(WEEKDAY(C1344,2), 1, "Lundi", 2, "Mardi", 3, "Mercredi", 4, "Jeudi", 5, "Vendredi", 6, "Samedi", 7, "Dimanche", "Erreur")</f>
        <v>Dimanche</v>
      </c>
      <c r="E1344" s="2" t="s">
        <v>30</v>
      </c>
      <c r="F1344" s="2" t="s">
        <v>65</v>
      </c>
      <c r="G1344" s="2" t="s">
        <v>66</v>
      </c>
      <c r="H1344" s="4" t="s">
        <v>18</v>
      </c>
      <c r="I1344" s="5">
        <v>65.000000000000014</v>
      </c>
      <c r="J1344" s="6">
        <v>475</v>
      </c>
      <c r="K1344" s="7">
        <v>308750.00000000006</v>
      </c>
      <c r="L1344" s="7">
        <v>61750.000000000015</v>
      </c>
      <c r="M1344" s="8">
        <v>0.2</v>
      </c>
      <c r="N1344" s="2" t="s">
        <v>23</v>
      </c>
      <c r="O1344">
        <f t="shared" si="160"/>
        <v>2021</v>
      </c>
      <c r="P1344">
        <f t="shared" si="161"/>
        <v>10</v>
      </c>
      <c r="Q1344" t="str">
        <f t="shared" si="162"/>
        <v>oct</v>
      </c>
      <c r="R1344" t="str">
        <f t="shared" si="163"/>
        <v>Hawaii</v>
      </c>
      <c r="S1344" t="str">
        <f t="shared" si="164"/>
        <v>2021-10</v>
      </c>
      <c r="T1344">
        <f>IF(AND(COUNTIF(Calculs!$Q$2:$Q$12,$O1344)&gt;0,COUNTIF(Calculs!$S$2:$S$12,$E1344)&gt;0,COUNTIF(Calculs!$U$2:$U$12,$H1344)&gt;0),1,0)</f>
        <v>1</v>
      </c>
      <c r="U1344">
        <f t="shared" si="165"/>
        <v>308750.00000000006</v>
      </c>
      <c r="V1344">
        <f t="shared" si="166"/>
        <v>475</v>
      </c>
      <c r="W1344">
        <f t="shared" si="167"/>
        <v>61750.000000000015</v>
      </c>
    </row>
    <row r="1345" spans="1:23" ht="15.75" customHeight="1" x14ac:dyDescent="0.3">
      <c r="A1345" s="2" t="s">
        <v>24</v>
      </c>
      <c r="B1345" s="2">
        <v>1128299</v>
      </c>
      <c r="C1345" s="3">
        <v>44479</v>
      </c>
      <c r="D1345" s="12" t="str" cm="1">
        <f t="array" ref="D1345">_xlfn.SWITCH(WEEKDAY(C1345,2), 1, "Lundi", 2, "Mardi", 3, "Mercredi", 4, "Jeudi", 5, "Vendredi", 6, "Samedi", 7, "Dimanche", "Erreur")</f>
        <v>Dimanche</v>
      </c>
      <c r="E1345" s="2" t="s">
        <v>30</v>
      </c>
      <c r="F1345" s="2" t="s">
        <v>65</v>
      </c>
      <c r="G1345" s="2" t="s">
        <v>66</v>
      </c>
      <c r="H1345" s="4" t="s">
        <v>19</v>
      </c>
      <c r="I1345" s="5">
        <v>60.000000000000007</v>
      </c>
      <c r="J1345" s="6">
        <v>300</v>
      </c>
      <c r="K1345" s="7">
        <v>180000.00000000003</v>
      </c>
      <c r="L1345" s="7">
        <v>45000.000000000007</v>
      </c>
      <c r="M1345" s="8">
        <v>0.25</v>
      </c>
      <c r="N1345" s="2" t="s">
        <v>23</v>
      </c>
      <c r="O1345">
        <f t="shared" si="160"/>
        <v>2021</v>
      </c>
      <c r="P1345">
        <f t="shared" si="161"/>
        <v>10</v>
      </c>
      <c r="Q1345" t="str">
        <f t="shared" si="162"/>
        <v>oct</v>
      </c>
      <c r="R1345" t="str">
        <f t="shared" si="163"/>
        <v>Hawaii</v>
      </c>
      <c r="S1345" t="str">
        <f t="shared" si="164"/>
        <v>2021-10</v>
      </c>
      <c r="T1345">
        <f>IF(AND(COUNTIF(Calculs!$Q$2:$Q$12,$O1345)&gt;0,COUNTIF(Calculs!$S$2:$S$12,$E1345)&gt;0,COUNTIF(Calculs!$U$2:$U$12,$H1345)&gt;0),1,0)</f>
        <v>1</v>
      </c>
      <c r="U1345">
        <f t="shared" si="165"/>
        <v>180000.00000000003</v>
      </c>
      <c r="V1345">
        <f t="shared" si="166"/>
        <v>300</v>
      </c>
      <c r="W1345">
        <f t="shared" si="167"/>
        <v>45000.000000000007</v>
      </c>
    </row>
    <row r="1346" spans="1:23" ht="15.75" customHeight="1" x14ac:dyDescent="0.3">
      <c r="A1346" s="2" t="s">
        <v>24</v>
      </c>
      <c r="B1346" s="2">
        <v>1128299</v>
      </c>
      <c r="C1346" s="3">
        <v>44479</v>
      </c>
      <c r="D1346" s="12" t="str" cm="1">
        <f t="array" ref="D1346">_xlfn.SWITCH(WEEKDAY(C1346,2), 1, "Lundi", 2, "Mardi", 3, "Mercredi", 4, "Jeudi", 5, "Vendredi", 6, "Samedi", 7, "Dimanche", "Erreur")</f>
        <v>Dimanche</v>
      </c>
      <c r="E1346" s="2" t="s">
        <v>30</v>
      </c>
      <c r="F1346" s="2" t="s">
        <v>65</v>
      </c>
      <c r="G1346" s="2" t="s">
        <v>66</v>
      </c>
      <c r="H1346" s="4" t="s">
        <v>20</v>
      </c>
      <c r="I1346" s="5">
        <v>55.000000000000007</v>
      </c>
      <c r="J1346" s="6">
        <v>275</v>
      </c>
      <c r="K1346" s="7">
        <v>151250.00000000003</v>
      </c>
      <c r="L1346" s="7">
        <v>37812.500000000007</v>
      </c>
      <c r="M1346" s="8">
        <v>0.25</v>
      </c>
      <c r="N1346" s="2" t="s">
        <v>23</v>
      </c>
      <c r="O1346">
        <f t="shared" si="160"/>
        <v>2021</v>
      </c>
      <c r="P1346">
        <f t="shared" si="161"/>
        <v>10</v>
      </c>
      <c r="Q1346" t="str">
        <f t="shared" si="162"/>
        <v>oct</v>
      </c>
      <c r="R1346" t="str">
        <f t="shared" si="163"/>
        <v>Hawaii</v>
      </c>
      <c r="S1346" t="str">
        <f t="shared" si="164"/>
        <v>2021-10</v>
      </c>
      <c r="T1346">
        <f>IF(AND(COUNTIF(Calculs!$Q$2:$Q$12,$O1346)&gt;0,COUNTIF(Calculs!$S$2:$S$12,$E1346)&gt;0,COUNTIF(Calculs!$U$2:$U$12,$H1346)&gt;0),1,0)</f>
        <v>1</v>
      </c>
      <c r="U1346">
        <f t="shared" si="165"/>
        <v>151250.00000000003</v>
      </c>
      <c r="V1346">
        <f t="shared" si="166"/>
        <v>275</v>
      </c>
      <c r="W1346">
        <f t="shared" si="167"/>
        <v>37812.500000000007</v>
      </c>
    </row>
    <row r="1347" spans="1:23" ht="15.75" customHeight="1" x14ac:dyDescent="0.3">
      <c r="A1347" s="2" t="s">
        <v>24</v>
      </c>
      <c r="B1347" s="2">
        <v>1128299</v>
      </c>
      <c r="C1347" s="3">
        <v>44479</v>
      </c>
      <c r="D1347" s="12" t="str" cm="1">
        <f t="array" ref="D1347">_xlfn.SWITCH(WEEKDAY(C1347,2), 1, "Lundi", 2, "Mardi", 3, "Mercredi", 4, "Jeudi", 5, "Vendredi", 6, "Samedi", 7, "Dimanche", "Erreur")</f>
        <v>Dimanche</v>
      </c>
      <c r="E1347" s="2" t="s">
        <v>30</v>
      </c>
      <c r="F1347" s="2" t="s">
        <v>65</v>
      </c>
      <c r="G1347" s="2" t="s">
        <v>66</v>
      </c>
      <c r="H1347" s="4" t="s">
        <v>21</v>
      </c>
      <c r="I1347" s="5">
        <v>65</v>
      </c>
      <c r="J1347" s="6">
        <v>250</v>
      </c>
      <c r="K1347" s="7">
        <v>162500</v>
      </c>
      <c r="L1347" s="7">
        <v>24375</v>
      </c>
      <c r="M1347" s="8">
        <v>0.15</v>
      </c>
      <c r="N1347" s="2" t="s">
        <v>23</v>
      </c>
      <c r="O1347">
        <f t="shared" ref="O1347:O1410" si="168">YEAR($C1347)</f>
        <v>2021</v>
      </c>
      <c r="P1347">
        <f t="shared" ref="P1347:P1410" si="169">MONTH($C1347)</f>
        <v>10</v>
      </c>
      <c r="Q1347" t="str">
        <f t="shared" ref="Q1347:Q1410" si="170">TEXT($C1347,"mmm")</f>
        <v>oct</v>
      </c>
      <c r="R1347" t="str">
        <f t="shared" ref="R1347:R1410" si="171">SUBSTITUTE(SUBSTITUTE($F1347,"Sud ","South "),"Ouest ","West ")</f>
        <v>Hawaii</v>
      </c>
      <c r="S1347" t="str">
        <f t="shared" ref="S1347:S1410" si="172">TEXT($C1347,"aaaa-mm")</f>
        <v>2021-10</v>
      </c>
      <c r="T1347">
        <f>IF(AND(COUNTIF(Calculs!$Q$2:$Q$12,$O1347)&gt;0,COUNTIF(Calculs!$S$2:$S$12,$E1347)&gt;0,COUNTIF(Calculs!$U$2:$U$12,$H1347)&gt;0),1,0)</f>
        <v>1</v>
      </c>
      <c r="U1347">
        <f t="shared" ref="U1347:U1410" si="173">$K1347*$T1347</f>
        <v>162500</v>
      </c>
      <c r="V1347">
        <f t="shared" ref="V1347:V1410" si="174">$J1347*$T1347</f>
        <v>250</v>
      </c>
      <c r="W1347">
        <f t="shared" ref="W1347:W1410" si="175">$L1347*$T1347</f>
        <v>24375</v>
      </c>
    </row>
    <row r="1348" spans="1:23" ht="15.75" customHeight="1" x14ac:dyDescent="0.3">
      <c r="A1348" s="2" t="s">
        <v>24</v>
      </c>
      <c r="B1348" s="2">
        <v>1128299</v>
      </c>
      <c r="C1348" s="3">
        <v>44479</v>
      </c>
      <c r="D1348" s="12" t="str" cm="1">
        <f t="array" ref="D1348">_xlfn.SWITCH(WEEKDAY(C1348,2), 1, "Lundi", 2, "Mardi", 3, "Mercredi", 4, "Jeudi", 5, "Vendredi", 6, "Samedi", 7, "Dimanche", "Erreur")</f>
        <v>Dimanche</v>
      </c>
      <c r="E1348" s="2" t="s">
        <v>30</v>
      </c>
      <c r="F1348" s="2" t="s">
        <v>65</v>
      </c>
      <c r="G1348" s="2" t="s">
        <v>66</v>
      </c>
      <c r="H1348" s="4" t="s">
        <v>22</v>
      </c>
      <c r="I1348" s="5">
        <v>70</v>
      </c>
      <c r="J1348" s="6">
        <v>300</v>
      </c>
      <c r="K1348" s="7">
        <v>210000</v>
      </c>
      <c r="L1348" s="7">
        <v>84000</v>
      </c>
      <c r="M1348" s="8">
        <v>0.4</v>
      </c>
      <c r="N1348" s="2" t="s">
        <v>23</v>
      </c>
      <c r="O1348">
        <f t="shared" si="168"/>
        <v>2021</v>
      </c>
      <c r="P1348">
        <f t="shared" si="169"/>
        <v>10</v>
      </c>
      <c r="Q1348" t="str">
        <f t="shared" si="170"/>
        <v>oct</v>
      </c>
      <c r="R1348" t="str">
        <f t="shared" si="171"/>
        <v>Hawaii</v>
      </c>
      <c r="S1348" t="str">
        <f t="shared" si="172"/>
        <v>2021-10</v>
      </c>
      <c r="T1348">
        <f>IF(AND(COUNTIF(Calculs!$Q$2:$Q$12,$O1348)&gt;0,COUNTIF(Calculs!$S$2:$S$12,$E1348)&gt;0,COUNTIF(Calculs!$U$2:$U$12,$H1348)&gt;0),1,0)</f>
        <v>1</v>
      </c>
      <c r="U1348">
        <f t="shared" si="173"/>
        <v>210000</v>
      </c>
      <c r="V1348">
        <f t="shared" si="174"/>
        <v>300</v>
      </c>
      <c r="W1348">
        <f t="shared" si="175"/>
        <v>84000</v>
      </c>
    </row>
    <row r="1349" spans="1:23" ht="15.75" customHeight="1" x14ac:dyDescent="0.3">
      <c r="A1349" s="2" t="s">
        <v>24</v>
      </c>
      <c r="B1349" s="2">
        <v>1128299</v>
      </c>
      <c r="C1349" s="3">
        <v>44510</v>
      </c>
      <c r="D1349" s="12" t="str" cm="1">
        <f t="array" ref="D1349">_xlfn.SWITCH(WEEKDAY(C1349,2), 1, "Lundi", 2, "Mardi", 3, "Mercredi", 4, "Jeudi", 5, "Vendredi", 6, "Samedi", 7, "Dimanche", "Erreur")</f>
        <v>Mercredi</v>
      </c>
      <c r="E1349" s="2" t="s">
        <v>30</v>
      </c>
      <c r="F1349" s="2" t="s">
        <v>65</v>
      </c>
      <c r="G1349" s="2" t="s">
        <v>66</v>
      </c>
      <c r="H1349" s="4" t="s">
        <v>16</v>
      </c>
      <c r="I1349" s="5">
        <v>55.000000000000007</v>
      </c>
      <c r="J1349" s="6">
        <v>525</v>
      </c>
      <c r="K1349" s="7">
        <v>288750.00000000006</v>
      </c>
      <c r="L1349" s="7">
        <v>72187.500000000015</v>
      </c>
      <c r="M1349" s="8">
        <v>0.25</v>
      </c>
      <c r="N1349" s="2" t="s">
        <v>23</v>
      </c>
      <c r="O1349">
        <f t="shared" si="168"/>
        <v>2021</v>
      </c>
      <c r="P1349">
        <f t="shared" si="169"/>
        <v>11</v>
      </c>
      <c r="Q1349" t="str">
        <f t="shared" si="170"/>
        <v>nov</v>
      </c>
      <c r="R1349" t="str">
        <f t="shared" si="171"/>
        <v>Hawaii</v>
      </c>
      <c r="S1349" t="str">
        <f t="shared" si="172"/>
        <v>2021-11</v>
      </c>
      <c r="T1349">
        <f>IF(AND(COUNTIF(Calculs!$Q$2:$Q$12,$O1349)&gt;0,COUNTIF(Calculs!$S$2:$S$12,$E1349)&gt;0,COUNTIF(Calculs!$U$2:$U$12,$H1349)&gt;0),1,0)</f>
        <v>1</v>
      </c>
      <c r="U1349">
        <f t="shared" si="173"/>
        <v>288750.00000000006</v>
      </c>
      <c r="V1349">
        <f t="shared" si="174"/>
        <v>525</v>
      </c>
      <c r="W1349">
        <f t="shared" si="175"/>
        <v>72187.500000000015</v>
      </c>
    </row>
    <row r="1350" spans="1:23" ht="15.75" customHeight="1" x14ac:dyDescent="0.3">
      <c r="A1350" s="2" t="s">
        <v>24</v>
      </c>
      <c r="B1350" s="2">
        <v>1128299</v>
      </c>
      <c r="C1350" s="3">
        <v>44510</v>
      </c>
      <c r="D1350" s="12" t="str" cm="1">
        <f t="array" ref="D1350">_xlfn.SWITCH(WEEKDAY(C1350,2), 1, "Lundi", 2, "Mardi", 3, "Mercredi", 4, "Jeudi", 5, "Vendredi", 6, "Samedi", 7, "Dimanche", "Erreur")</f>
        <v>Mercredi</v>
      </c>
      <c r="E1350" s="2" t="s">
        <v>30</v>
      </c>
      <c r="F1350" s="2" t="s">
        <v>65</v>
      </c>
      <c r="G1350" s="2" t="s">
        <v>66</v>
      </c>
      <c r="H1350" s="4" t="s">
        <v>18</v>
      </c>
      <c r="I1350" s="5">
        <v>60.000000000000007</v>
      </c>
      <c r="J1350" s="6">
        <v>600</v>
      </c>
      <c r="K1350" s="7">
        <v>360000.00000000006</v>
      </c>
      <c r="L1350" s="7">
        <v>72000.000000000015</v>
      </c>
      <c r="M1350" s="8">
        <v>0.2</v>
      </c>
      <c r="N1350" s="2" t="s">
        <v>23</v>
      </c>
      <c r="O1350">
        <f t="shared" si="168"/>
        <v>2021</v>
      </c>
      <c r="P1350">
        <f t="shared" si="169"/>
        <v>11</v>
      </c>
      <c r="Q1350" t="str">
        <f t="shared" si="170"/>
        <v>nov</v>
      </c>
      <c r="R1350" t="str">
        <f t="shared" si="171"/>
        <v>Hawaii</v>
      </c>
      <c r="S1350" t="str">
        <f t="shared" si="172"/>
        <v>2021-11</v>
      </c>
      <c r="T1350">
        <f>IF(AND(COUNTIF(Calculs!$Q$2:$Q$12,$O1350)&gt;0,COUNTIF(Calculs!$S$2:$S$12,$E1350)&gt;0,COUNTIF(Calculs!$U$2:$U$12,$H1350)&gt;0),1,0)</f>
        <v>1</v>
      </c>
      <c r="U1350">
        <f t="shared" si="173"/>
        <v>360000.00000000006</v>
      </c>
      <c r="V1350">
        <f t="shared" si="174"/>
        <v>600</v>
      </c>
      <c r="W1350">
        <f t="shared" si="175"/>
        <v>72000.000000000015</v>
      </c>
    </row>
    <row r="1351" spans="1:23" ht="15.75" customHeight="1" x14ac:dyDescent="0.3">
      <c r="A1351" s="2" t="s">
        <v>24</v>
      </c>
      <c r="B1351" s="2">
        <v>1128299</v>
      </c>
      <c r="C1351" s="3">
        <v>44510</v>
      </c>
      <c r="D1351" s="12" t="str" cm="1">
        <f t="array" ref="D1351">_xlfn.SWITCH(WEEKDAY(C1351,2), 1, "Lundi", 2, "Mardi", 3, "Mercredi", 4, "Jeudi", 5, "Vendredi", 6, "Samedi", 7, "Dimanche", "Erreur")</f>
        <v>Mercredi</v>
      </c>
      <c r="E1351" s="2" t="s">
        <v>30</v>
      </c>
      <c r="F1351" s="2" t="s">
        <v>65</v>
      </c>
      <c r="G1351" s="2" t="s">
        <v>66</v>
      </c>
      <c r="H1351" s="4" t="s">
        <v>19</v>
      </c>
      <c r="I1351" s="5">
        <v>55.000000000000007</v>
      </c>
      <c r="J1351" s="6">
        <v>425</v>
      </c>
      <c r="K1351" s="7">
        <v>233750.00000000003</v>
      </c>
      <c r="L1351" s="7">
        <v>58437.500000000007</v>
      </c>
      <c r="M1351" s="8">
        <v>0.25</v>
      </c>
      <c r="N1351" s="2" t="s">
        <v>23</v>
      </c>
      <c r="O1351">
        <f t="shared" si="168"/>
        <v>2021</v>
      </c>
      <c r="P1351">
        <f t="shared" si="169"/>
        <v>11</v>
      </c>
      <c r="Q1351" t="str">
        <f t="shared" si="170"/>
        <v>nov</v>
      </c>
      <c r="R1351" t="str">
        <f t="shared" si="171"/>
        <v>Hawaii</v>
      </c>
      <c r="S1351" t="str">
        <f t="shared" si="172"/>
        <v>2021-11</v>
      </c>
      <c r="T1351">
        <f>IF(AND(COUNTIF(Calculs!$Q$2:$Q$12,$O1351)&gt;0,COUNTIF(Calculs!$S$2:$S$12,$E1351)&gt;0,COUNTIF(Calculs!$U$2:$U$12,$H1351)&gt;0),1,0)</f>
        <v>1</v>
      </c>
      <c r="U1351">
        <f t="shared" si="173"/>
        <v>233750.00000000003</v>
      </c>
      <c r="V1351">
        <f t="shared" si="174"/>
        <v>425</v>
      </c>
      <c r="W1351">
        <f t="shared" si="175"/>
        <v>58437.500000000007</v>
      </c>
    </row>
    <row r="1352" spans="1:23" ht="15.75" customHeight="1" x14ac:dyDescent="0.3">
      <c r="A1352" s="2" t="s">
        <v>24</v>
      </c>
      <c r="B1352" s="2">
        <v>1128299</v>
      </c>
      <c r="C1352" s="3">
        <v>44510</v>
      </c>
      <c r="D1352" s="12" t="str" cm="1">
        <f t="array" ref="D1352">_xlfn.SWITCH(WEEKDAY(C1352,2), 1, "Lundi", 2, "Mardi", 3, "Mercredi", 4, "Jeudi", 5, "Vendredi", 6, "Samedi", 7, "Dimanche", "Erreur")</f>
        <v>Mercredi</v>
      </c>
      <c r="E1352" s="2" t="s">
        <v>30</v>
      </c>
      <c r="F1352" s="2" t="s">
        <v>65</v>
      </c>
      <c r="G1352" s="2" t="s">
        <v>66</v>
      </c>
      <c r="H1352" s="4" t="s">
        <v>20</v>
      </c>
      <c r="I1352" s="5">
        <v>65.000000000000014</v>
      </c>
      <c r="J1352" s="6">
        <v>400</v>
      </c>
      <c r="K1352" s="7">
        <v>260000.00000000006</v>
      </c>
      <c r="L1352" s="7">
        <v>65000.000000000015</v>
      </c>
      <c r="M1352" s="8">
        <v>0.25</v>
      </c>
      <c r="N1352" s="2" t="s">
        <v>23</v>
      </c>
      <c r="O1352">
        <f t="shared" si="168"/>
        <v>2021</v>
      </c>
      <c r="P1352">
        <f t="shared" si="169"/>
        <v>11</v>
      </c>
      <c r="Q1352" t="str">
        <f t="shared" si="170"/>
        <v>nov</v>
      </c>
      <c r="R1352" t="str">
        <f t="shared" si="171"/>
        <v>Hawaii</v>
      </c>
      <c r="S1352" t="str">
        <f t="shared" si="172"/>
        <v>2021-11</v>
      </c>
      <c r="T1352">
        <f>IF(AND(COUNTIF(Calculs!$Q$2:$Q$12,$O1352)&gt;0,COUNTIF(Calculs!$S$2:$S$12,$E1352)&gt;0,COUNTIF(Calculs!$U$2:$U$12,$H1352)&gt;0),1,0)</f>
        <v>1</v>
      </c>
      <c r="U1352">
        <f t="shared" si="173"/>
        <v>260000.00000000006</v>
      </c>
      <c r="V1352">
        <f t="shared" si="174"/>
        <v>400</v>
      </c>
      <c r="W1352">
        <f t="shared" si="175"/>
        <v>65000.000000000015</v>
      </c>
    </row>
    <row r="1353" spans="1:23" ht="15.75" customHeight="1" x14ac:dyDescent="0.3">
      <c r="A1353" s="2" t="s">
        <v>24</v>
      </c>
      <c r="B1353" s="2">
        <v>1128299</v>
      </c>
      <c r="C1353" s="3">
        <v>44510</v>
      </c>
      <c r="D1353" s="12" t="str" cm="1">
        <f t="array" ref="D1353">_xlfn.SWITCH(WEEKDAY(C1353,2), 1, "Lundi", 2, "Mardi", 3, "Mercredi", 4, "Jeudi", 5, "Vendredi", 6, "Samedi", 7, "Dimanche", "Erreur")</f>
        <v>Mercredi</v>
      </c>
      <c r="E1353" s="2" t="s">
        <v>30</v>
      </c>
      <c r="F1353" s="2" t="s">
        <v>65</v>
      </c>
      <c r="G1353" s="2" t="s">
        <v>66</v>
      </c>
      <c r="H1353" s="4" t="s">
        <v>21</v>
      </c>
      <c r="I1353" s="5">
        <v>85.000000000000014</v>
      </c>
      <c r="J1353" s="6">
        <v>375</v>
      </c>
      <c r="K1353" s="7">
        <v>318750.00000000006</v>
      </c>
      <c r="L1353" s="7">
        <v>47812.500000000007</v>
      </c>
      <c r="M1353" s="8">
        <v>0.15</v>
      </c>
      <c r="N1353" s="2" t="s">
        <v>23</v>
      </c>
      <c r="O1353">
        <f t="shared" si="168"/>
        <v>2021</v>
      </c>
      <c r="P1353">
        <f t="shared" si="169"/>
        <v>11</v>
      </c>
      <c r="Q1353" t="str">
        <f t="shared" si="170"/>
        <v>nov</v>
      </c>
      <c r="R1353" t="str">
        <f t="shared" si="171"/>
        <v>Hawaii</v>
      </c>
      <c r="S1353" t="str">
        <f t="shared" si="172"/>
        <v>2021-11</v>
      </c>
      <c r="T1353">
        <f>IF(AND(COUNTIF(Calculs!$Q$2:$Q$12,$O1353)&gt;0,COUNTIF(Calculs!$S$2:$S$12,$E1353)&gt;0,COUNTIF(Calculs!$U$2:$U$12,$H1353)&gt;0),1,0)</f>
        <v>1</v>
      </c>
      <c r="U1353">
        <f t="shared" si="173"/>
        <v>318750.00000000006</v>
      </c>
      <c r="V1353">
        <f t="shared" si="174"/>
        <v>375</v>
      </c>
      <c r="W1353">
        <f t="shared" si="175"/>
        <v>47812.500000000007</v>
      </c>
    </row>
    <row r="1354" spans="1:23" ht="15.75" customHeight="1" x14ac:dyDescent="0.3">
      <c r="A1354" s="2" t="s">
        <v>24</v>
      </c>
      <c r="B1354" s="2">
        <v>1128299</v>
      </c>
      <c r="C1354" s="3">
        <v>44510</v>
      </c>
      <c r="D1354" s="12" t="str" cm="1">
        <f t="array" ref="D1354">_xlfn.SWITCH(WEEKDAY(C1354,2), 1, "Lundi", 2, "Mardi", 3, "Mercredi", 4, "Jeudi", 5, "Vendredi", 6, "Samedi", 7, "Dimanche", "Erreur")</f>
        <v>Mercredi</v>
      </c>
      <c r="E1354" s="2" t="s">
        <v>30</v>
      </c>
      <c r="F1354" s="2" t="s">
        <v>65</v>
      </c>
      <c r="G1354" s="2" t="s">
        <v>66</v>
      </c>
      <c r="H1354" s="4" t="s">
        <v>22</v>
      </c>
      <c r="I1354" s="5">
        <v>90.000000000000014</v>
      </c>
      <c r="J1354" s="6">
        <v>500</v>
      </c>
      <c r="K1354" s="7">
        <v>450000.00000000006</v>
      </c>
      <c r="L1354" s="7">
        <v>180000.00000000003</v>
      </c>
      <c r="M1354" s="8">
        <v>0.4</v>
      </c>
      <c r="N1354" s="2" t="s">
        <v>23</v>
      </c>
      <c r="O1354">
        <f t="shared" si="168"/>
        <v>2021</v>
      </c>
      <c r="P1354">
        <f t="shared" si="169"/>
        <v>11</v>
      </c>
      <c r="Q1354" t="str">
        <f t="shared" si="170"/>
        <v>nov</v>
      </c>
      <c r="R1354" t="str">
        <f t="shared" si="171"/>
        <v>Hawaii</v>
      </c>
      <c r="S1354" t="str">
        <f t="shared" si="172"/>
        <v>2021-11</v>
      </c>
      <c r="T1354">
        <f>IF(AND(COUNTIF(Calculs!$Q$2:$Q$12,$O1354)&gt;0,COUNTIF(Calculs!$S$2:$S$12,$E1354)&gt;0,COUNTIF(Calculs!$U$2:$U$12,$H1354)&gt;0),1,0)</f>
        <v>1</v>
      </c>
      <c r="U1354">
        <f t="shared" si="173"/>
        <v>450000.00000000006</v>
      </c>
      <c r="V1354">
        <f t="shared" si="174"/>
        <v>500</v>
      </c>
      <c r="W1354">
        <f t="shared" si="175"/>
        <v>180000.00000000003</v>
      </c>
    </row>
    <row r="1355" spans="1:23" ht="15.75" customHeight="1" x14ac:dyDescent="0.3">
      <c r="A1355" s="2" t="s">
        <v>24</v>
      </c>
      <c r="B1355" s="2">
        <v>1128299</v>
      </c>
      <c r="C1355" s="3">
        <v>44539</v>
      </c>
      <c r="D1355" s="12" t="str" cm="1">
        <f t="array" ref="D1355">_xlfn.SWITCH(WEEKDAY(C1355,2), 1, "Lundi", 2, "Mardi", 3, "Mercredi", 4, "Jeudi", 5, "Vendredi", 6, "Samedi", 7, "Dimanche", "Erreur")</f>
        <v>Jeudi</v>
      </c>
      <c r="E1355" s="2" t="s">
        <v>30</v>
      </c>
      <c r="F1355" s="2" t="s">
        <v>65</v>
      </c>
      <c r="G1355" s="2" t="s">
        <v>66</v>
      </c>
      <c r="H1355" s="4" t="s">
        <v>16</v>
      </c>
      <c r="I1355" s="5">
        <v>75.000000000000014</v>
      </c>
      <c r="J1355" s="6">
        <v>700</v>
      </c>
      <c r="K1355" s="7">
        <v>525000.00000000012</v>
      </c>
      <c r="L1355" s="7">
        <v>131250.00000000003</v>
      </c>
      <c r="M1355" s="8">
        <v>0.25</v>
      </c>
      <c r="N1355" s="2" t="s">
        <v>23</v>
      </c>
      <c r="O1355">
        <f t="shared" si="168"/>
        <v>2021</v>
      </c>
      <c r="P1355">
        <f t="shared" si="169"/>
        <v>12</v>
      </c>
      <c r="Q1355" t="str">
        <f t="shared" si="170"/>
        <v>déc</v>
      </c>
      <c r="R1355" t="str">
        <f t="shared" si="171"/>
        <v>Hawaii</v>
      </c>
      <c r="S1355" t="str">
        <f t="shared" si="172"/>
        <v>2021-12</v>
      </c>
      <c r="T1355">
        <f>IF(AND(COUNTIF(Calculs!$Q$2:$Q$12,$O1355)&gt;0,COUNTIF(Calculs!$S$2:$S$12,$E1355)&gt;0,COUNTIF(Calculs!$U$2:$U$12,$H1355)&gt;0),1,0)</f>
        <v>1</v>
      </c>
      <c r="U1355">
        <f t="shared" si="173"/>
        <v>525000.00000000012</v>
      </c>
      <c r="V1355">
        <f t="shared" si="174"/>
        <v>700</v>
      </c>
      <c r="W1355">
        <f t="shared" si="175"/>
        <v>131250.00000000003</v>
      </c>
    </row>
    <row r="1356" spans="1:23" ht="15.75" customHeight="1" x14ac:dyDescent="0.3">
      <c r="A1356" s="2" t="s">
        <v>24</v>
      </c>
      <c r="B1356" s="2">
        <v>1128299</v>
      </c>
      <c r="C1356" s="3">
        <v>44539</v>
      </c>
      <c r="D1356" s="12" t="str" cm="1">
        <f t="array" ref="D1356">_xlfn.SWITCH(WEEKDAY(C1356,2), 1, "Lundi", 2, "Mardi", 3, "Mercredi", 4, "Jeudi", 5, "Vendredi", 6, "Samedi", 7, "Dimanche", "Erreur")</f>
        <v>Jeudi</v>
      </c>
      <c r="E1356" s="2" t="s">
        <v>30</v>
      </c>
      <c r="F1356" s="2" t="s">
        <v>65</v>
      </c>
      <c r="G1356" s="2" t="s">
        <v>66</v>
      </c>
      <c r="H1356" s="4" t="s">
        <v>18</v>
      </c>
      <c r="I1356" s="5">
        <v>85.000000000000014</v>
      </c>
      <c r="J1356" s="6">
        <v>700</v>
      </c>
      <c r="K1356" s="7">
        <v>595000.00000000012</v>
      </c>
      <c r="L1356" s="7">
        <v>119000.00000000003</v>
      </c>
      <c r="M1356" s="8">
        <v>0.2</v>
      </c>
      <c r="N1356" s="2" t="s">
        <v>23</v>
      </c>
      <c r="O1356">
        <f t="shared" si="168"/>
        <v>2021</v>
      </c>
      <c r="P1356">
        <f t="shared" si="169"/>
        <v>12</v>
      </c>
      <c r="Q1356" t="str">
        <f t="shared" si="170"/>
        <v>déc</v>
      </c>
      <c r="R1356" t="str">
        <f t="shared" si="171"/>
        <v>Hawaii</v>
      </c>
      <c r="S1356" t="str">
        <f t="shared" si="172"/>
        <v>2021-12</v>
      </c>
      <c r="T1356">
        <f>IF(AND(COUNTIF(Calculs!$Q$2:$Q$12,$O1356)&gt;0,COUNTIF(Calculs!$S$2:$S$12,$E1356)&gt;0,COUNTIF(Calculs!$U$2:$U$12,$H1356)&gt;0),1,0)</f>
        <v>1</v>
      </c>
      <c r="U1356">
        <f t="shared" si="173"/>
        <v>595000.00000000012</v>
      </c>
      <c r="V1356">
        <f t="shared" si="174"/>
        <v>700</v>
      </c>
      <c r="W1356">
        <f t="shared" si="175"/>
        <v>119000.00000000003</v>
      </c>
    </row>
    <row r="1357" spans="1:23" ht="15.75" customHeight="1" x14ac:dyDescent="0.3">
      <c r="A1357" s="2" t="s">
        <v>25</v>
      </c>
      <c r="B1357" s="2">
        <v>1128299</v>
      </c>
      <c r="C1357" s="3">
        <v>44539</v>
      </c>
      <c r="D1357" s="12" t="str" cm="1">
        <f t="array" ref="D1357">_xlfn.SWITCH(WEEKDAY(C1357,2), 1, "Lundi", 2, "Mardi", 3, "Mercredi", 4, "Jeudi", 5, "Vendredi", 6, "Samedi", 7, "Dimanche", "Erreur")</f>
        <v>Jeudi</v>
      </c>
      <c r="E1357" s="2" t="s">
        <v>30</v>
      </c>
      <c r="F1357" s="2" t="s">
        <v>65</v>
      </c>
      <c r="G1357" s="2" t="s">
        <v>66</v>
      </c>
      <c r="H1357" s="4" t="s">
        <v>19</v>
      </c>
      <c r="I1357" s="5">
        <v>80.000000000000014</v>
      </c>
      <c r="J1357" s="6">
        <v>500</v>
      </c>
      <c r="K1357" s="7">
        <v>400000.00000000006</v>
      </c>
      <c r="L1357" s="7">
        <v>100000.00000000001</v>
      </c>
      <c r="M1357" s="8">
        <v>0.25</v>
      </c>
      <c r="N1357" s="2" t="s">
        <v>23</v>
      </c>
      <c r="O1357">
        <f t="shared" si="168"/>
        <v>2021</v>
      </c>
      <c r="P1357">
        <f t="shared" si="169"/>
        <v>12</v>
      </c>
      <c r="Q1357" t="str">
        <f t="shared" si="170"/>
        <v>déc</v>
      </c>
      <c r="R1357" t="str">
        <f t="shared" si="171"/>
        <v>Hawaii</v>
      </c>
      <c r="S1357" t="str">
        <f t="shared" si="172"/>
        <v>2021-12</v>
      </c>
      <c r="T1357">
        <f>IF(AND(COUNTIF(Calculs!$Q$2:$Q$12,$O1357)&gt;0,COUNTIF(Calculs!$S$2:$S$12,$E1357)&gt;0,COUNTIF(Calculs!$U$2:$U$12,$H1357)&gt;0),1,0)</f>
        <v>1</v>
      </c>
      <c r="U1357">
        <f t="shared" si="173"/>
        <v>400000.00000000006</v>
      </c>
      <c r="V1357">
        <f t="shared" si="174"/>
        <v>500</v>
      </c>
      <c r="W1357">
        <f t="shared" si="175"/>
        <v>100000.00000000001</v>
      </c>
    </row>
    <row r="1358" spans="1:23" ht="15.75" customHeight="1" x14ac:dyDescent="0.3">
      <c r="A1358" s="2" t="s">
        <v>25</v>
      </c>
      <c r="B1358" s="2">
        <v>1128299</v>
      </c>
      <c r="C1358" s="3">
        <v>44539</v>
      </c>
      <c r="D1358" s="12" t="str" cm="1">
        <f t="array" ref="D1358">_xlfn.SWITCH(WEEKDAY(C1358,2), 1, "Lundi", 2, "Mardi", 3, "Mercredi", 4, "Jeudi", 5, "Vendredi", 6, "Samedi", 7, "Dimanche", "Erreur")</f>
        <v>Jeudi</v>
      </c>
      <c r="E1358" s="2" t="s">
        <v>30</v>
      </c>
      <c r="F1358" s="2" t="s">
        <v>65</v>
      </c>
      <c r="G1358" s="2" t="s">
        <v>66</v>
      </c>
      <c r="H1358" s="4" t="s">
        <v>20</v>
      </c>
      <c r="I1358" s="5">
        <v>80.000000000000014</v>
      </c>
      <c r="J1358" s="6">
        <v>500</v>
      </c>
      <c r="K1358" s="7">
        <v>400000.00000000006</v>
      </c>
      <c r="L1358" s="7">
        <v>100000.00000000001</v>
      </c>
      <c r="M1358" s="8">
        <v>0.25</v>
      </c>
      <c r="N1358" s="2" t="s">
        <v>23</v>
      </c>
      <c r="O1358">
        <f t="shared" si="168"/>
        <v>2021</v>
      </c>
      <c r="P1358">
        <f t="shared" si="169"/>
        <v>12</v>
      </c>
      <c r="Q1358" t="str">
        <f t="shared" si="170"/>
        <v>déc</v>
      </c>
      <c r="R1358" t="str">
        <f t="shared" si="171"/>
        <v>Hawaii</v>
      </c>
      <c r="S1358" t="str">
        <f t="shared" si="172"/>
        <v>2021-12</v>
      </c>
      <c r="T1358">
        <f>IF(AND(COUNTIF(Calculs!$Q$2:$Q$12,$O1358)&gt;0,COUNTIF(Calculs!$S$2:$S$12,$E1358)&gt;0,COUNTIF(Calculs!$U$2:$U$12,$H1358)&gt;0),1,0)</f>
        <v>1</v>
      </c>
      <c r="U1358">
        <f t="shared" si="173"/>
        <v>400000.00000000006</v>
      </c>
      <c r="V1358">
        <f t="shared" si="174"/>
        <v>500</v>
      </c>
      <c r="W1358">
        <f t="shared" si="175"/>
        <v>100000.00000000001</v>
      </c>
    </row>
    <row r="1359" spans="1:23" ht="15.75" customHeight="1" x14ac:dyDescent="0.3">
      <c r="A1359" s="2" t="s">
        <v>25</v>
      </c>
      <c r="B1359" s="2">
        <v>1128299</v>
      </c>
      <c r="C1359" s="3">
        <v>44539</v>
      </c>
      <c r="D1359" s="12" t="str" cm="1">
        <f t="array" ref="D1359">_xlfn.SWITCH(WEEKDAY(C1359,2), 1, "Lundi", 2, "Mardi", 3, "Mercredi", 4, "Jeudi", 5, "Vendredi", 6, "Samedi", 7, "Dimanche", "Erreur")</f>
        <v>Jeudi</v>
      </c>
      <c r="E1359" s="2" t="s">
        <v>30</v>
      </c>
      <c r="F1359" s="2" t="s">
        <v>65</v>
      </c>
      <c r="G1359" s="2" t="s">
        <v>66</v>
      </c>
      <c r="H1359" s="4" t="s">
        <v>21</v>
      </c>
      <c r="I1359" s="5">
        <v>90.000000000000014</v>
      </c>
      <c r="J1359" s="6">
        <v>425</v>
      </c>
      <c r="K1359" s="7">
        <v>382500.00000000006</v>
      </c>
      <c r="L1359" s="7">
        <v>57375.000000000007</v>
      </c>
      <c r="M1359" s="8">
        <v>0.15</v>
      </c>
      <c r="N1359" s="2" t="s">
        <v>23</v>
      </c>
      <c r="O1359">
        <f t="shared" si="168"/>
        <v>2021</v>
      </c>
      <c r="P1359">
        <f t="shared" si="169"/>
        <v>12</v>
      </c>
      <c r="Q1359" t="str">
        <f t="shared" si="170"/>
        <v>déc</v>
      </c>
      <c r="R1359" t="str">
        <f t="shared" si="171"/>
        <v>Hawaii</v>
      </c>
      <c r="S1359" t="str">
        <f t="shared" si="172"/>
        <v>2021-12</v>
      </c>
      <c r="T1359">
        <f>IF(AND(COUNTIF(Calculs!$Q$2:$Q$12,$O1359)&gt;0,COUNTIF(Calculs!$S$2:$S$12,$E1359)&gt;0,COUNTIF(Calculs!$U$2:$U$12,$H1359)&gt;0),1,0)</f>
        <v>1</v>
      </c>
      <c r="U1359">
        <f t="shared" si="173"/>
        <v>382500.00000000006</v>
      </c>
      <c r="V1359">
        <f t="shared" si="174"/>
        <v>425</v>
      </c>
      <c r="W1359">
        <f t="shared" si="175"/>
        <v>57375.000000000007</v>
      </c>
    </row>
    <row r="1360" spans="1:23" ht="15.75" customHeight="1" x14ac:dyDescent="0.3">
      <c r="A1360" s="2" t="s">
        <v>25</v>
      </c>
      <c r="B1360" s="2">
        <v>1128299</v>
      </c>
      <c r="C1360" s="3">
        <v>44539</v>
      </c>
      <c r="D1360" s="12" t="str" cm="1">
        <f t="array" ref="D1360">_xlfn.SWITCH(WEEKDAY(C1360,2), 1, "Lundi", 2, "Mardi", 3, "Mercredi", 4, "Jeudi", 5, "Vendredi", 6, "Samedi", 7, "Dimanche", "Erreur")</f>
        <v>Jeudi</v>
      </c>
      <c r="E1360" s="2" t="s">
        <v>30</v>
      </c>
      <c r="F1360" s="2" t="s">
        <v>65</v>
      </c>
      <c r="G1360" s="2" t="s">
        <v>66</v>
      </c>
      <c r="H1360" s="4" t="s">
        <v>22</v>
      </c>
      <c r="I1360" s="5">
        <v>95.000000000000014</v>
      </c>
      <c r="J1360" s="6">
        <v>525</v>
      </c>
      <c r="K1360" s="7">
        <v>498750.00000000006</v>
      </c>
      <c r="L1360" s="7">
        <v>199500.00000000003</v>
      </c>
      <c r="M1360" s="8">
        <v>0.4</v>
      </c>
      <c r="N1360" s="2" t="s">
        <v>23</v>
      </c>
      <c r="O1360">
        <f t="shared" si="168"/>
        <v>2021</v>
      </c>
      <c r="P1360">
        <f t="shared" si="169"/>
        <v>12</v>
      </c>
      <c r="Q1360" t="str">
        <f t="shared" si="170"/>
        <v>déc</v>
      </c>
      <c r="R1360" t="str">
        <f t="shared" si="171"/>
        <v>Hawaii</v>
      </c>
      <c r="S1360" t="str">
        <f t="shared" si="172"/>
        <v>2021-12</v>
      </c>
      <c r="T1360">
        <f>IF(AND(COUNTIF(Calculs!$Q$2:$Q$12,$O1360)&gt;0,COUNTIF(Calculs!$S$2:$S$12,$E1360)&gt;0,COUNTIF(Calculs!$U$2:$U$12,$H1360)&gt;0),1,0)</f>
        <v>1</v>
      </c>
      <c r="U1360">
        <f t="shared" si="173"/>
        <v>498750.00000000006</v>
      </c>
      <c r="V1360">
        <f t="shared" si="174"/>
        <v>525</v>
      </c>
      <c r="W1360">
        <f t="shared" si="175"/>
        <v>199500.00000000003</v>
      </c>
    </row>
    <row r="1361" spans="1:23" ht="15.75" customHeight="1" x14ac:dyDescent="0.3">
      <c r="A1361" s="2" t="s">
        <v>25</v>
      </c>
      <c r="B1361" s="2">
        <v>1128299</v>
      </c>
      <c r="C1361" s="3">
        <v>44213</v>
      </c>
      <c r="D1361" s="12" t="str" cm="1">
        <f t="array" ref="D1361">_xlfn.SWITCH(WEEKDAY(C1361,2), 1, "Lundi", 2, "Mardi", 3, "Mercredi", 4, "Jeudi", 5, "Vendredi", 6, "Samedi", 7, "Dimanche", "Erreur")</f>
        <v>Dimanche</v>
      </c>
      <c r="E1361" s="2" t="s">
        <v>30</v>
      </c>
      <c r="F1361" s="2" t="s">
        <v>65</v>
      </c>
      <c r="G1361" s="2" t="s">
        <v>66</v>
      </c>
      <c r="H1361" s="4" t="s">
        <v>16</v>
      </c>
      <c r="I1361" s="5">
        <v>40</v>
      </c>
      <c r="J1361" s="6">
        <v>425</v>
      </c>
      <c r="K1361" s="7">
        <v>170000</v>
      </c>
      <c r="L1361" s="7">
        <v>51000</v>
      </c>
      <c r="M1361" s="8">
        <v>0.3</v>
      </c>
      <c r="N1361" s="2" t="s">
        <v>23</v>
      </c>
      <c r="O1361">
        <f t="shared" si="168"/>
        <v>2021</v>
      </c>
      <c r="P1361">
        <f t="shared" si="169"/>
        <v>1</v>
      </c>
      <c r="Q1361" t="str">
        <f t="shared" si="170"/>
        <v>janv</v>
      </c>
      <c r="R1361" t="str">
        <f t="shared" si="171"/>
        <v>Hawaii</v>
      </c>
      <c r="S1361" t="str">
        <f t="shared" si="172"/>
        <v>2021-01</v>
      </c>
      <c r="T1361">
        <f>IF(AND(COUNTIF(Calculs!$Q$2:$Q$12,$O1361)&gt;0,COUNTIF(Calculs!$S$2:$S$12,$E1361)&gt;0,COUNTIF(Calculs!$U$2:$U$12,$H1361)&gt;0),1,0)</f>
        <v>1</v>
      </c>
      <c r="U1361">
        <f t="shared" si="173"/>
        <v>170000</v>
      </c>
      <c r="V1361">
        <f t="shared" si="174"/>
        <v>425</v>
      </c>
      <c r="W1361">
        <f t="shared" si="175"/>
        <v>51000</v>
      </c>
    </row>
    <row r="1362" spans="1:23" ht="15.75" customHeight="1" x14ac:dyDescent="0.3">
      <c r="A1362" s="2" t="s">
        <v>25</v>
      </c>
      <c r="B1362" s="2">
        <v>1128299</v>
      </c>
      <c r="C1362" s="3">
        <v>44213</v>
      </c>
      <c r="D1362" s="12" t="str" cm="1">
        <f t="array" ref="D1362">_xlfn.SWITCH(WEEKDAY(C1362,2), 1, "Lundi", 2, "Mardi", 3, "Mercredi", 4, "Jeudi", 5, "Vendredi", 6, "Samedi", 7, "Dimanche", "Erreur")</f>
        <v>Dimanche</v>
      </c>
      <c r="E1362" s="2" t="s">
        <v>30</v>
      </c>
      <c r="F1362" s="2" t="s">
        <v>65</v>
      </c>
      <c r="G1362" s="2" t="s">
        <v>66</v>
      </c>
      <c r="H1362" s="4" t="s">
        <v>18</v>
      </c>
      <c r="I1362" s="5">
        <v>50</v>
      </c>
      <c r="J1362" s="6">
        <v>425</v>
      </c>
      <c r="K1362" s="7">
        <v>212500</v>
      </c>
      <c r="L1362" s="7">
        <v>53125</v>
      </c>
      <c r="M1362" s="8">
        <v>0.25</v>
      </c>
      <c r="N1362" s="2" t="s">
        <v>23</v>
      </c>
      <c r="O1362">
        <f t="shared" si="168"/>
        <v>2021</v>
      </c>
      <c r="P1362">
        <f t="shared" si="169"/>
        <v>1</v>
      </c>
      <c r="Q1362" t="str">
        <f t="shared" si="170"/>
        <v>janv</v>
      </c>
      <c r="R1362" t="str">
        <f t="shared" si="171"/>
        <v>Hawaii</v>
      </c>
      <c r="S1362" t="str">
        <f t="shared" si="172"/>
        <v>2021-01</v>
      </c>
      <c r="T1362">
        <f>IF(AND(COUNTIF(Calculs!$Q$2:$Q$12,$O1362)&gt;0,COUNTIF(Calculs!$S$2:$S$12,$E1362)&gt;0,COUNTIF(Calculs!$U$2:$U$12,$H1362)&gt;0),1,0)</f>
        <v>1</v>
      </c>
      <c r="U1362">
        <f t="shared" si="173"/>
        <v>212500</v>
      </c>
      <c r="V1362">
        <f t="shared" si="174"/>
        <v>425</v>
      </c>
      <c r="W1362">
        <f t="shared" si="175"/>
        <v>53125</v>
      </c>
    </row>
    <row r="1363" spans="1:23" ht="15.75" customHeight="1" x14ac:dyDescent="0.3">
      <c r="A1363" s="2" t="s">
        <v>25</v>
      </c>
      <c r="B1363" s="2">
        <v>1128299</v>
      </c>
      <c r="C1363" s="3">
        <v>44213</v>
      </c>
      <c r="D1363" s="12" t="str" cm="1">
        <f t="array" ref="D1363">_xlfn.SWITCH(WEEKDAY(C1363,2), 1, "Lundi", 2, "Mardi", 3, "Mercredi", 4, "Jeudi", 5, "Vendredi", 6, "Samedi", 7, "Dimanche", "Erreur")</f>
        <v>Dimanche</v>
      </c>
      <c r="E1363" s="2" t="s">
        <v>30</v>
      </c>
      <c r="F1363" s="2" t="s">
        <v>65</v>
      </c>
      <c r="G1363" s="2" t="s">
        <v>66</v>
      </c>
      <c r="H1363" s="4" t="s">
        <v>19</v>
      </c>
      <c r="I1363" s="5">
        <v>50</v>
      </c>
      <c r="J1363" s="6">
        <v>425</v>
      </c>
      <c r="K1363" s="7">
        <v>212500</v>
      </c>
      <c r="L1363" s="7">
        <v>63750</v>
      </c>
      <c r="M1363" s="8">
        <v>0.3</v>
      </c>
      <c r="N1363" s="2" t="s">
        <v>23</v>
      </c>
      <c r="O1363">
        <f t="shared" si="168"/>
        <v>2021</v>
      </c>
      <c r="P1363">
        <f t="shared" si="169"/>
        <v>1</v>
      </c>
      <c r="Q1363" t="str">
        <f t="shared" si="170"/>
        <v>janv</v>
      </c>
      <c r="R1363" t="str">
        <f t="shared" si="171"/>
        <v>Hawaii</v>
      </c>
      <c r="S1363" t="str">
        <f t="shared" si="172"/>
        <v>2021-01</v>
      </c>
      <c r="T1363">
        <f>IF(AND(COUNTIF(Calculs!$Q$2:$Q$12,$O1363)&gt;0,COUNTIF(Calculs!$S$2:$S$12,$E1363)&gt;0,COUNTIF(Calculs!$U$2:$U$12,$H1363)&gt;0),1,0)</f>
        <v>1</v>
      </c>
      <c r="U1363">
        <f t="shared" si="173"/>
        <v>212500</v>
      </c>
      <c r="V1363">
        <f t="shared" si="174"/>
        <v>425</v>
      </c>
      <c r="W1363">
        <f t="shared" si="175"/>
        <v>63750</v>
      </c>
    </row>
    <row r="1364" spans="1:23" ht="15.75" customHeight="1" x14ac:dyDescent="0.3">
      <c r="A1364" s="2" t="s">
        <v>25</v>
      </c>
      <c r="B1364" s="2">
        <v>1128299</v>
      </c>
      <c r="C1364" s="3">
        <v>44213</v>
      </c>
      <c r="D1364" s="12" t="str" cm="1">
        <f t="array" ref="D1364">_xlfn.SWITCH(WEEKDAY(C1364,2), 1, "Lundi", 2, "Mardi", 3, "Mercredi", 4, "Jeudi", 5, "Vendredi", 6, "Samedi", 7, "Dimanche", "Erreur")</f>
        <v>Dimanche</v>
      </c>
      <c r="E1364" s="2" t="s">
        <v>30</v>
      </c>
      <c r="F1364" s="2" t="s">
        <v>65</v>
      </c>
      <c r="G1364" s="2" t="s">
        <v>66</v>
      </c>
      <c r="H1364" s="4" t="s">
        <v>20</v>
      </c>
      <c r="I1364" s="5">
        <v>50</v>
      </c>
      <c r="J1364" s="6">
        <v>275</v>
      </c>
      <c r="K1364" s="7">
        <v>137500</v>
      </c>
      <c r="L1364" s="7">
        <v>41250</v>
      </c>
      <c r="M1364" s="8">
        <v>0.3</v>
      </c>
      <c r="N1364" s="2" t="s">
        <v>23</v>
      </c>
      <c r="O1364">
        <f t="shared" si="168"/>
        <v>2021</v>
      </c>
      <c r="P1364">
        <f t="shared" si="169"/>
        <v>1</v>
      </c>
      <c r="Q1364" t="str">
        <f t="shared" si="170"/>
        <v>janv</v>
      </c>
      <c r="R1364" t="str">
        <f t="shared" si="171"/>
        <v>Hawaii</v>
      </c>
      <c r="S1364" t="str">
        <f t="shared" si="172"/>
        <v>2021-01</v>
      </c>
      <c r="T1364">
        <f>IF(AND(COUNTIF(Calculs!$Q$2:$Q$12,$O1364)&gt;0,COUNTIF(Calculs!$S$2:$S$12,$E1364)&gt;0,COUNTIF(Calculs!$U$2:$U$12,$H1364)&gt;0),1,0)</f>
        <v>1</v>
      </c>
      <c r="U1364">
        <f t="shared" si="173"/>
        <v>137500</v>
      </c>
      <c r="V1364">
        <f t="shared" si="174"/>
        <v>275</v>
      </c>
      <c r="W1364">
        <f t="shared" si="175"/>
        <v>41250</v>
      </c>
    </row>
    <row r="1365" spans="1:23" ht="15.75" customHeight="1" x14ac:dyDescent="0.3">
      <c r="A1365" s="2" t="s">
        <v>25</v>
      </c>
      <c r="B1365" s="2">
        <v>1128299</v>
      </c>
      <c r="C1365" s="3">
        <v>44213</v>
      </c>
      <c r="D1365" s="12" t="str" cm="1">
        <f t="array" ref="D1365">_xlfn.SWITCH(WEEKDAY(C1365,2), 1, "Lundi", 2, "Mardi", 3, "Mercredi", 4, "Jeudi", 5, "Vendredi", 6, "Samedi", 7, "Dimanche", "Erreur")</f>
        <v>Dimanche</v>
      </c>
      <c r="E1365" s="2" t="s">
        <v>30</v>
      </c>
      <c r="F1365" s="2" t="s">
        <v>65</v>
      </c>
      <c r="G1365" s="2" t="s">
        <v>66</v>
      </c>
      <c r="H1365" s="4" t="s">
        <v>21</v>
      </c>
      <c r="I1365" s="5">
        <v>55.000000000000007</v>
      </c>
      <c r="J1365" s="6">
        <v>225</v>
      </c>
      <c r="K1365" s="7">
        <v>123750.00000000001</v>
      </c>
      <c r="L1365" s="7">
        <v>24750.000000000004</v>
      </c>
      <c r="M1365" s="8">
        <v>0.2</v>
      </c>
      <c r="N1365" s="2" t="s">
        <v>23</v>
      </c>
      <c r="O1365">
        <f t="shared" si="168"/>
        <v>2021</v>
      </c>
      <c r="P1365">
        <f t="shared" si="169"/>
        <v>1</v>
      </c>
      <c r="Q1365" t="str">
        <f t="shared" si="170"/>
        <v>janv</v>
      </c>
      <c r="R1365" t="str">
        <f t="shared" si="171"/>
        <v>Hawaii</v>
      </c>
      <c r="S1365" t="str">
        <f t="shared" si="172"/>
        <v>2021-01</v>
      </c>
      <c r="T1365">
        <f>IF(AND(COUNTIF(Calculs!$Q$2:$Q$12,$O1365)&gt;0,COUNTIF(Calculs!$S$2:$S$12,$E1365)&gt;0,COUNTIF(Calculs!$U$2:$U$12,$H1365)&gt;0),1,0)</f>
        <v>1</v>
      </c>
      <c r="U1365">
        <f t="shared" si="173"/>
        <v>123750.00000000001</v>
      </c>
      <c r="V1365">
        <f t="shared" si="174"/>
        <v>225</v>
      </c>
      <c r="W1365">
        <f t="shared" si="175"/>
        <v>24750.000000000004</v>
      </c>
    </row>
    <row r="1366" spans="1:23" ht="15.75" customHeight="1" x14ac:dyDescent="0.3">
      <c r="A1366" s="2" t="s">
        <v>25</v>
      </c>
      <c r="B1366" s="2">
        <v>1128299</v>
      </c>
      <c r="C1366" s="3">
        <v>44213</v>
      </c>
      <c r="D1366" s="12" t="str" cm="1">
        <f t="array" ref="D1366">_xlfn.SWITCH(WEEKDAY(C1366,2), 1, "Lundi", 2, "Mardi", 3, "Mercredi", 4, "Jeudi", 5, "Vendredi", 6, "Samedi", 7, "Dimanche", "Erreur")</f>
        <v>Dimanche</v>
      </c>
      <c r="E1366" s="2" t="s">
        <v>30</v>
      </c>
      <c r="F1366" s="2" t="s">
        <v>65</v>
      </c>
      <c r="G1366" s="2" t="s">
        <v>66</v>
      </c>
      <c r="H1366" s="4" t="s">
        <v>22</v>
      </c>
      <c r="I1366" s="5">
        <v>50</v>
      </c>
      <c r="J1366" s="6">
        <v>475</v>
      </c>
      <c r="K1366" s="7">
        <v>237500</v>
      </c>
      <c r="L1366" s="7">
        <v>106875</v>
      </c>
      <c r="M1366" s="8">
        <v>0.45</v>
      </c>
      <c r="N1366" s="2" t="s">
        <v>23</v>
      </c>
      <c r="O1366">
        <f t="shared" si="168"/>
        <v>2021</v>
      </c>
      <c r="P1366">
        <f t="shared" si="169"/>
        <v>1</v>
      </c>
      <c r="Q1366" t="str">
        <f t="shared" si="170"/>
        <v>janv</v>
      </c>
      <c r="R1366" t="str">
        <f t="shared" si="171"/>
        <v>Hawaii</v>
      </c>
      <c r="S1366" t="str">
        <f t="shared" si="172"/>
        <v>2021-01</v>
      </c>
      <c r="T1366">
        <f>IF(AND(COUNTIF(Calculs!$Q$2:$Q$12,$O1366)&gt;0,COUNTIF(Calculs!$S$2:$S$12,$E1366)&gt;0,COUNTIF(Calculs!$U$2:$U$12,$H1366)&gt;0),1,0)</f>
        <v>1</v>
      </c>
      <c r="U1366">
        <f t="shared" si="173"/>
        <v>237500</v>
      </c>
      <c r="V1366">
        <f t="shared" si="174"/>
        <v>475</v>
      </c>
      <c r="W1366">
        <f t="shared" si="175"/>
        <v>106875</v>
      </c>
    </row>
    <row r="1367" spans="1:23" ht="15.75" customHeight="1" x14ac:dyDescent="0.3">
      <c r="A1367" s="2" t="s">
        <v>25</v>
      </c>
      <c r="B1367" s="2">
        <v>1128299</v>
      </c>
      <c r="C1367" s="3">
        <v>44244</v>
      </c>
      <c r="D1367" s="12" t="str" cm="1">
        <f t="array" ref="D1367">_xlfn.SWITCH(WEEKDAY(C1367,2), 1, "Lundi", 2, "Mardi", 3, "Mercredi", 4, "Jeudi", 5, "Vendredi", 6, "Samedi", 7, "Dimanche", "Erreur")</f>
        <v>Mercredi</v>
      </c>
      <c r="E1367" s="2" t="s">
        <v>30</v>
      </c>
      <c r="F1367" s="2" t="s">
        <v>65</v>
      </c>
      <c r="G1367" s="2" t="s">
        <v>66</v>
      </c>
      <c r="H1367" s="4" t="s">
        <v>16</v>
      </c>
      <c r="I1367" s="5">
        <v>40</v>
      </c>
      <c r="J1367" s="6">
        <v>525</v>
      </c>
      <c r="K1367" s="7">
        <v>210000</v>
      </c>
      <c r="L1367" s="7">
        <v>63000</v>
      </c>
      <c r="M1367" s="8">
        <v>0.3</v>
      </c>
      <c r="N1367" s="2" t="s">
        <v>23</v>
      </c>
      <c r="O1367">
        <f t="shared" si="168"/>
        <v>2021</v>
      </c>
      <c r="P1367">
        <f t="shared" si="169"/>
        <v>2</v>
      </c>
      <c r="Q1367" t="str">
        <f t="shared" si="170"/>
        <v>févr</v>
      </c>
      <c r="R1367" t="str">
        <f t="shared" si="171"/>
        <v>Hawaii</v>
      </c>
      <c r="S1367" t="str">
        <f t="shared" si="172"/>
        <v>2021-02</v>
      </c>
      <c r="T1367">
        <f>IF(AND(COUNTIF(Calculs!$Q$2:$Q$12,$O1367)&gt;0,COUNTIF(Calculs!$S$2:$S$12,$E1367)&gt;0,COUNTIF(Calculs!$U$2:$U$12,$H1367)&gt;0),1,0)</f>
        <v>1</v>
      </c>
      <c r="U1367">
        <f t="shared" si="173"/>
        <v>210000</v>
      </c>
      <c r="V1367">
        <f t="shared" si="174"/>
        <v>525</v>
      </c>
      <c r="W1367">
        <f t="shared" si="175"/>
        <v>63000</v>
      </c>
    </row>
    <row r="1368" spans="1:23" ht="15.75" customHeight="1" x14ac:dyDescent="0.3">
      <c r="A1368" s="2" t="s">
        <v>25</v>
      </c>
      <c r="B1368" s="2">
        <v>1128299</v>
      </c>
      <c r="C1368" s="3">
        <v>44244</v>
      </c>
      <c r="D1368" s="12" t="str" cm="1">
        <f t="array" ref="D1368">_xlfn.SWITCH(WEEKDAY(C1368,2), 1, "Lundi", 2, "Mardi", 3, "Mercredi", 4, "Jeudi", 5, "Vendredi", 6, "Samedi", 7, "Dimanche", "Erreur")</f>
        <v>Mercredi</v>
      </c>
      <c r="E1368" s="2" t="s">
        <v>30</v>
      </c>
      <c r="F1368" s="2" t="s">
        <v>65</v>
      </c>
      <c r="G1368" s="2" t="s">
        <v>66</v>
      </c>
      <c r="H1368" s="4" t="s">
        <v>18</v>
      </c>
      <c r="I1368" s="5">
        <v>50</v>
      </c>
      <c r="J1368" s="6">
        <v>425</v>
      </c>
      <c r="K1368" s="7">
        <v>212500</v>
      </c>
      <c r="L1368" s="7">
        <v>53125</v>
      </c>
      <c r="M1368" s="8">
        <v>0.25</v>
      </c>
      <c r="N1368" s="2" t="s">
        <v>23</v>
      </c>
      <c r="O1368">
        <f t="shared" si="168"/>
        <v>2021</v>
      </c>
      <c r="P1368">
        <f t="shared" si="169"/>
        <v>2</v>
      </c>
      <c r="Q1368" t="str">
        <f t="shared" si="170"/>
        <v>févr</v>
      </c>
      <c r="R1368" t="str">
        <f t="shared" si="171"/>
        <v>Hawaii</v>
      </c>
      <c r="S1368" t="str">
        <f t="shared" si="172"/>
        <v>2021-02</v>
      </c>
      <c r="T1368">
        <f>IF(AND(COUNTIF(Calculs!$Q$2:$Q$12,$O1368)&gt;0,COUNTIF(Calculs!$S$2:$S$12,$E1368)&gt;0,COUNTIF(Calculs!$U$2:$U$12,$H1368)&gt;0),1,0)</f>
        <v>1</v>
      </c>
      <c r="U1368">
        <f t="shared" si="173"/>
        <v>212500</v>
      </c>
      <c r="V1368">
        <f t="shared" si="174"/>
        <v>425</v>
      </c>
      <c r="W1368">
        <f t="shared" si="175"/>
        <v>53125</v>
      </c>
    </row>
    <row r="1369" spans="1:23" ht="15.75" customHeight="1" x14ac:dyDescent="0.3">
      <c r="A1369" s="2" t="s">
        <v>25</v>
      </c>
      <c r="B1369" s="2">
        <v>1128299</v>
      </c>
      <c r="C1369" s="3">
        <v>44244</v>
      </c>
      <c r="D1369" s="12" t="str" cm="1">
        <f t="array" ref="D1369">_xlfn.SWITCH(WEEKDAY(C1369,2), 1, "Lundi", 2, "Mardi", 3, "Mercredi", 4, "Jeudi", 5, "Vendredi", 6, "Samedi", 7, "Dimanche", "Erreur")</f>
        <v>Mercredi</v>
      </c>
      <c r="E1369" s="2" t="s">
        <v>30</v>
      </c>
      <c r="F1369" s="2" t="s">
        <v>65</v>
      </c>
      <c r="G1369" s="2" t="s">
        <v>66</v>
      </c>
      <c r="H1369" s="4" t="s">
        <v>19</v>
      </c>
      <c r="I1369" s="5">
        <v>50</v>
      </c>
      <c r="J1369" s="6">
        <v>425</v>
      </c>
      <c r="K1369" s="7">
        <v>212500</v>
      </c>
      <c r="L1369" s="7">
        <v>63750</v>
      </c>
      <c r="M1369" s="8">
        <v>0.3</v>
      </c>
      <c r="N1369" s="2" t="s">
        <v>23</v>
      </c>
      <c r="O1369">
        <f t="shared" si="168"/>
        <v>2021</v>
      </c>
      <c r="P1369">
        <f t="shared" si="169"/>
        <v>2</v>
      </c>
      <c r="Q1369" t="str">
        <f t="shared" si="170"/>
        <v>févr</v>
      </c>
      <c r="R1369" t="str">
        <f t="shared" si="171"/>
        <v>Hawaii</v>
      </c>
      <c r="S1369" t="str">
        <f t="shared" si="172"/>
        <v>2021-02</v>
      </c>
      <c r="T1369">
        <f>IF(AND(COUNTIF(Calculs!$Q$2:$Q$12,$O1369)&gt;0,COUNTIF(Calculs!$S$2:$S$12,$E1369)&gt;0,COUNTIF(Calculs!$U$2:$U$12,$H1369)&gt;0),1,0)</f>
        <v>1</v>
      </c>
      <c r="U1369">
        <f t="shared" si="173"/>
        <v>212500</v>
      </c>
      <c r="V1369">
        <f t="shared" si="174"/>
        <v>425</v>
      </c>
      <c r="W1369">
        <f t="shared" si="175"/>
        <v>63750</v>
      </c>
    </row>
    <row r="1370" spans="1:23" ht="15.75" customHeight="1" x14ac:dyDescent="0.3">
      <c r="A1370" s="2" t="s">
        <v>25</v>
      </c>
      <c r="B1370" s="2">
        <v>1128299</v>
      </c>
      <c r="C1370" s="3">
        <v>44244</v>
      </c>
      <c r="D1370" s="12" t="str" cm="1">
        <f t="array" ref="D1370">_xlfn.SWITCH(WEEKDAY(C1370,2), 1, "Lundi", 2, "Mardi", 3, "Mercredi", 4, "Jeudi", 5, "Vendredi", 6, "Samedi", 7, "Dimanche", "Erreur")</f>
        <v>Mercredi</v>
      </c>
      <c r="E1370" s="2" t="s">
        <v>47</v>
      </c>
      <c r="F1370" s="2" t="s">
        <v>48</v>
      </c>
      <c r="G1370" s="2" t="s">
        <v>67</v>
      </c>
      <c r="H1370" s="4" t="s">
        <v>20</v>
      </c>
      <c r="I1370" s="5">
        <v>50</v>
      </c>
      <c r="J1370" s="6">
        <v>275</v>
      </c>
      <c r="K1370" s="7">
        <v>137500</v>
      </c>
      <c r="L1370" s="7">
        <v>41250</v>
      </c>
      <c r="M1370" s="8">
        <v>0.3</v>
      </c>
      <c r="N1370" s="2" t="s">
        <v>23</v>
      </c>
      <c r="O1370">
        <f t="shared" si="168"/>
        <v>2021</v>
      </c>
      <c r="P1370">
        <f t="shared" si="169"/>
        <v>2</v>
      </c>
      <c r="Q1370" t="str">
        <f t="shared" si="170"/>
        <v>févr</v>
      </c>
      <c r="R1370" t="str">
        <f t="shared" si="171"/>
        <v>Florida</v>
      </c>
      <c r="S1370" t="str">
        <f t="shared" si="172"/>
        <v>2021-02</v>
      </c>
      <c r="T1370">
        <f>IF(AND(COUNTIF(Calculs!$Q$2:$Q$12,$O1370)&gt;0,COUNTIF(Calculs!$S$2:$S$12,$E1370)&gt;0,COUNTIF(Calculs!$U$2:$U$12,$H1370)&gt;0),1,0)</f>
        <v>1</v>
      </c>
      <c r="U1370">
        <f t="shared" si="173"/>
        <v>137500</v>
      </c>
      <c r="V1370">
        <f t="shared" si="174"/>
        <v>275</v>
      </c>
      <c r="W1370">
        <f t="shared" si="175"/>
        <v>41250</v>
      </c>
    </row>
    <row r="1371" spans="1:23" ht="15.75" customHeight="1" x14ac:dyDescent="0.3">
      <c r="A1371" s="2" t="s">
        <v>25</v>
      </c>
      <c r="B1371" s="2">
        <v>1128299</v>
      </c>
      <c r="C1371" s="3">
        <v>44244</v>
      </c>
      <c r="D1371" s="12" t="str" cm="1">
        <f t="array" ref="D1371">_xlfn.SWITCH(WEEKDAY(C1371,2), 1, "Lundi", 2, "Mardi", 3, "Mercredi", 4, "Jeudi", 5, "Vendredi", 6, "Samedi", 7, "Dimanche", "Erreur")</f>
        <v>Mercredi</v>
      </c>
      <c r="E1371" s="2" t="s">
        <v>47</v>
      </c>
      <c r="F1371" s="2" t="s">
        <v>48</v>
      </c>
      <c r="G1371" s="2" t="s">
        <v>67</v>
      </c>
      <c r="H1371" s="4" t="s">
        <v>21</v>
      </c>
      <c r="I1371" s="5">
        <v>55.000000000000007</v>
      </c>
      <c r="J1371" s="6">
        <v>200</v>
      </c>
      <c r="K1371" s="7">
        <v>110000.00000000001</v>
      </c>
      <c r="L1371" s="7">
        <v>22000.000000000004</v>
      </c>
      <c r="M1371" s="8">
        <v>0.2</v>
      </c>
      <c r="N1371" s="2" t="s">
        <v>23</v>
      </c>
      <c r="O1371">
        <f t="shared" si="168"/>
        <v>2021</v>
      </c>
      <c r="P1371">
        <f t="shared" si="169"/>
        <v>2</v>
      </c>
      <c r="Q1371" t="str">
        <f t="shared" si="170"/>
        <v>févr</v>
      </c>
      <c r="R1371" t="str">
        <f t="shared" si="171"/>
        <v>Florida</v>
      </c>
      <c r="S1371" t="str">
        <f t="shared" si="172"/>
        <v>2021-02</v>
      </c>
      <c r="T1371">
        <f>IF(AND(COUNTIF(Calculs!$Q$2:$Q$12,$O1371)&gt;0,COUNTIF(Calculs!$S$2:$S$12,$E1371)&gt;0,COUNTIF(Calculs!$U$2:$U$12,$H1371)&gt;0),1,0)</f>
        <v>1</v>
      </c>
      <c r="U1371">
        <f t="shared" si="173"/>
        <v>110000.00000000001</v>
      </c>
      <c r="V1371">
        <f t="shared" si="174"/>
        <v>200</v>
      </c>
      <c r="W1371">
        <f t="shared" si="175"/>
        <v>22000.000000000004</v>
      </c>
    </row>
    <row r="1372" spans="1:23" ht="15.75" customHeight="1" x14ac:dyDescent="0.3">
      <c r="A1372" s="2" t="s">
        <v>25</v>
      </c>
      <c r="B1372" s="2">
        <v>1128299</v>
      </c>
      <c r="C1372" s="3">
        <v>44244</v>
      </c>
      <c r="D1372" s="12" t="str" cm="1">
        <f t="array" ref="D1372">_xlfn.SWITCH(WEEKDAY(C1372,2), 1, "Lundi", 2, "Mardi", 3, "Mercredi", 4, "Jeudi", 5, "Vendredi", 6, "Samedi", 7, "Dimanche", "Erreur")</f>
        <v>Mercredi</v>
      </c>
      <c r="E1372" s="2" t="s">
        <v>47</v>
      </c>
      <c r="F1372" s="2" t="s">
        <v>48</v>
      </c>
      <c r="G1372" s="2" t="s">
        <v>67</v>
      </c>
      <c r="H1372" s="4" t="s">
        <v>22</v>
      </c>
      <c r="I1372" s="5">
        <v>50</v>
      </c>
      <c r="J1372" s="6">
        <v>400</v>
      </c>
      <c r="K1372" s="7">
        <v>200000</v>
      </c>
      <c r="L1372" s="7">
        <v>90000</v>
      </c>
      <c r="M1372" s="8">
        <v>0.45</v>
      </c>
      <c r="N1372" s="2" t="s">
        <v>23</v>
      </c>
      <c r="O1372">
        <f t="shared" si="168"/>
        <v>2021</v>
      </c>
      <c r="P1372">
        <f t="shared" si="169"/>
        <v>2</v>
      </c>
      <c r="Q1372" t="str">
        <f t="shared" si="170"/>
        <v>févr</v>
      </c>
      <c r="R1372" t="str">
        <f t="shared" si="171"/>
        <v>Florida</v>
      </c>
      <c r="S1372" t="str">
        <f t="shared" si="172"/>
        <v>2021-02</v>
      </c>
      <c r="T1372">
        <f>IF(AND(COUNTIF(Calculs!$Q$2:$Q$12,$O1372)&gt;0,COUNTIF(Calculs!$S$2:$S$12,$E1372)&gt;0,COUNTIF(Calculs!$U$2:$U$12,$H1372)&gt;0),1,0)</f>
        <v>1</v>
      </c>
      <c r="U1372">
        <f t="shared" si="173"/>
        <v>200000</v>
      </c>
      <c r="V1372">
        <f t="shared" si="174"/>
        <v>400</v>
      </c>
      <c r="W1372">
        <f t="shared" si="175"/>
        <v>90000</v>
      </c>
    </row>
    <row r="1373" spans="1:23" ht="15.75" customHeight="1" x14ac:dyDescent="0.3">
      <c r="A1373" s="2" t="s">
        <v>25</v>
      </c>
      <c r="B1373" s="2">
        <v>1128299</v>
      </c>
      <c r="C1373" s="3">
        <v>44271</v>
      </c>
      <c r="D1373" s="12" t="str" cm="1">
        <f t="array" ref="D1373">_xlfn.SWITCH(WEEKDAY(C1373,2), 1, "Lundi", 2, "Mardi", 3, "Mercredi", 4, "Jeudi", 5, "Vendredi", 6, "Samedi", 7, "Dimanche", "Erreur")</f>
        <v>Mardi</v>
      </c>
      <c r="E1373" s="2" t="s">
        <v>47</v>
      </c>
      <c r="F1373" s="2" t="s">
        <v>48</v>
      </c>
      <c r="G1373" s="2" t="s">
        <v>67</v>
      </c>
      <c r="H1373" s="4" t="s">
        <v>16</v>
      </c>
      <c r="I1373" s="5">
        <v>50</v>
      </c>
      <c r="J1373" s="6">
        <v>550</v>
      </c>
      <c r="K1373" s="7">
        <v>275000</v>
      </c>
      <c r="L1373" s="7">
        <v>82500</v>
      </c>
      <c r="M1373" s="8">
        <v>0.3</v>
      </c>
      <c r="N1373" s="2" t="s">
        <v>23</v>
      </c>
      <c r="O1373">
        <f t="shared" si="168"/>
        <v>2021</v>
      </c>
      <c r="P1373">
        <f t="shared" si="169"/>
        <v>3</v>
      </c>
      <c r="Q1373" t="str">
        <f t="shared" si="170"/>
        <v>mars</v>
      </c>
      <c r="R1373" t="str">
        <f t="shared" si="171"/>
        <v>Florida</v>
      </c>
      <c r="S1373" t="str">
        <f t="shared" si="172"/>
        <v>2021-03</v>
      </c>
      <c r="T1373">
        <f>IF(AND(COUNTIF(Calculs!$Q$2:$Q$12,$O1373)&gt;0,COUNTIF(Calculs!$S$2:$S$12,$E1373)&gt;0,COUNTIF(Calculs!$U$2:$U$12,$H1373)&gt;0),1,0)</f>
        <v>1</v>
      </c>
      <c r="U1373">
        <f t="shared" si="173"/>
        <v>275000</v>
      </c>
      <c r="V1373">
        <f t="shared" si="174"/>
        <v>550</v>
      </c>
      <c r="W1373">
        <f t="shared" si="175"/>
        <v>82500</v>
      </c>
    </row>
    <row r="1374" spans="1:23" ht="15.75" customHeight="1" x14ac:dyDescent="0.3">
      <c r="A1374" s="2" t="s">
        <v>25</v>
      </c>
      <c r="B1374" s="2">
        <v>1128299</v>
      </c>
      <c r="C1374" s="3">
        <v>44271</v>
      </c>
      <c r="D1374" s="12" t="str" cm="1">
        <f t="array" ref="D1374">_xlfn.SWITCH(WEEKDAY(C1374,2), 1, "Lundi", 2, "Mardi", 3, "Mercredi", 4, "Jeudi", 5, "Vendredi", 6, "Samedi", 7, "Dimanche", "Erreur")</f>
        <v>Mardi</v>
      </c>
      <c r="E1374" s="2" t="s">
        <v>47</v>
      </c>
      <c r="F1374" s="2" t="s">
        <v>48</v>
      </c>
      <c r="G1374" s="2" t="s">
        <v>67</v>
      </c>
      <c r="H1374" s="4" t="s">
        <v>18</v>
      </c>
      <c r="I1374" s="5">
        <v>60</v>
      </c>
      <c r="J1374" s="6">
        <v>400</v>
      </c>
      <c r="K1374" s="7">
        <v>240000</v>
      </c>
      <c r="L1374" s="7">
        <v>60000</v>
      </c>
      <c r="M1374" s="8">
        <v>0.25</v>
      </c>
      <c r="N1374" s="2" t="s">
        <v>23</v>
      </c>
      <c r="O1374">
        <f t="shared" si="168"/>
        <v>2021</v>
      </c>
      <c r="P1374">
        <f t="shared" si="169"/>
        <v>3</v>
      </c>
      <c r="Q1374" t="str">
        <f t="shared" si="170"/>
        <v>mars</v>
      </c>
      <c r="R1374" t="str">
        <f t="shared" si="171"/>
        <v>Florida</v>
      </c>
      <c r="S1374" t="str">
        <f t="shared" si="172"/>
        <v>2021-03</v>
      </c>
      <c r="T1374">
        <f>IF(AND(COUNTIF(Calculs!$Q$2:$Q$12,$O1374)&gt;0,COUNTIF(Calculs!$S$2:$S$12,$E1374)&gt;0,COUNTIF(Calculs!$U$2:$U$12,$H1374)&gt;0),1,0)</f>
        <v>1</v>
      </c>
      <c r="U1374">
        <f t="shared" si="173"/>
        <v>240000</v>
      </c>
      <c r="V1374">
        <f t="shared" si="174"/>
        <v>400</v>
      </c>
      <c r="W1374">
        <f t="shared" si="175"/>
        <v>60000</v>
      </c>
    </row>
    <row r="1375" spans="1:23" ht="15.75" customHeight="1" x14ac:dyDescent="0.3">
      <c r="A1375" s="2" t="s">
        <v>25</v>
      </c>
      <c r="B1375" s="2">
        <v>1128299</v>
      </c>
      <c r="C1375" s="3">
        <v>44271</v>
      </c>
      <c r="D1375" s="12" t="str" cm="1">
        <f t="array" ref="D1375">_xlfn.SWITCH(WEEKDAY(C1375,2), 1, "Lundi", 2, "Mardi", 3, "Mercredi", 4, "Jeudi", 5, "Vendredi", 6, "Samedi", 7, "Dimanche", "Erreur")</f>
        <v>Mardi</v>
      </c>
      <c r="E1375" s="2" t="s">
        <v>47</v>
      </c>
      <c r="F1375" s="2" t="s">
        <v>48</v>
      </c>
      <c r="G1375" s="2" t="s">
        <v>67</v>
      </c>
      <c r="H1375" s="4" t="s">
        <v>19</v>
      </c>
      <c r="I1375" s="5">
        <v>64.999999999999986</v>
      </c>
      <c r="J1375" s="6">
        <v>425</v>
      </c>
      <c r="K1375" s="7">
        <v>276249.99999999994</v>
      </c>
      <c r="L1375" s="7">
        <v>82874.999999999985</v>
      </c>
      <c r="M1375" s="8">
        <v>0.3</v>
      </c>
      <c r="N1375" s="2" t="s">
        <v>23</v>
      </c>
      <c r="O1375">
        <f t="shared" si="168"/>
        <v>2021</v>
      </c>
      <c r="P1375">
        <f t="shared" si="169"/>
        <v>3</v>
      </c>
      <c r="Q1375" t="str">
        <f t="shared" si="170"/>
        <v>mars</v>
      </c>
      <c r="R1375" t="str">
        <f t="shared" si="171"/>
        <v>Florida</v>
      </c>
      <c r="S1375" t="str">
        <f t="shared" si="172"/>
        <v>2021-03</v>
      </c>
      <c r="T1375">
        <f>IF(AND(COUNTIF(Calculs!$Q$2:$Q$12,$O1375)&gt;0,COUNTIF(Calculs!$S$2:$S$12,$E1375)&gt;0,COUNTIF(Calculs!$U$2:$U$12,$H1375)&gt;0),1,0)</f>
        <v>1</v>
      </c>
      <c r="U1375">
        <f t="shared" si="173"/>
        <v>276249.99999999994</v>
      </c>
      <c r="V1375">
        <f t="shared" si="174"/>
        <v>425</v>
      </c>
      <c r="W1375">
        <f t="shared" si="175"/>
        <v>82874.999999999985</v>
      </c>
    </row>
    <row r="1376" spans="1:23" ht="15.75" customHeight="1" x14ac:dyDescent="0.3">
      <c r="A1376" s="2" t="s">
        <v>25</v>
      </c>
      <c r="B1376" s="2">
        <v>1128299</v>
      </c>
      <c r="C1376" s="3">
        <v>44271</v>
      </c>
      <c r="D1376" s="12" t="str" cm="1">
        <f t="array" ref="D1376">_xlfn.SWITCH(WEEKDAY(C1376,2), 1, "Lundi", 2, "Mardi", 3, "Mercredi", 4, "Jeudi", 5, "Vendredi", 6, "Samedi", 7, "Dimanche", "Erreur")</f>
        <v>Mardi</v>
      </c>
      <c r="E1376" s="2" t="s">
        <v>47</v>
      </c>
      <c r="F1376" s="2" t="s">
        <v>48</v>
      </c>
      <c r="G1376" s="2" t="s">
        <v>67</v>
      </c>
      <c r="H1376" s="4" t="s">
        <v>20</v>
      </c>
      <c r="I1376" s="5">
        <v>60</v>
      </c>
      <c r="J1376" s="6">
        <v>325</v>
      </c>
      <c r="K1376" s="7">
        <v>195000</v>
      </c>
      <c r="L1376" s="7">
        <v>58500</v>
      </c>
      <c r="M1376" s="8">
        <v>0.3</v>
      </c>
      <c r="N1376" s="2" t="s">
        <v>23</v>
      </c>
      <c r="O1376">
        <f t="shared" si="168"/>
        <v>2021</v>
      </c>
      <c r="P1376">
        <f t="shared" si="169"/>
        <v>3</v>
      </c>
      <c r="Q1376" t="str">
        <f t="shared" si="170"/>
        <v>mars</v>
      </c>
      <c r="R1376" t="str">
        <f t="shared" si="171"/>
        <v>Florida</v>
      </c>
      <c r="S1376" t="str">
        <f t="shared" si="172"/>
        <v>2021-03</v>
      </c>
      <c r="T1376">
        <f>IF(AND(COUNTIF(Calculs!$Q$2:$Q$12,$O1376)&gt;0,COUNTIF(Calculs!$S$2:$S$12,$E1376)&gt;0,COUNTIF(Calculs!$U$2:$U$12,$H1376)&gt;0),1,0)</f>
        <v>1</v>
      </c>
      <c r="U1376">
        <f t="shared" si="173"/>
        <v>195000</v>
      </c>
      <c r="V1376">
        <f t="shared" si="174"/>
        <v>325</v>
      </c>
      <c r="W1376">
        <f t="shared" si="175"/>
        <v>58500</v>
      </c>
    </row>
    <row r="1377" spans="1:23" ht="15.75" customHeight="1" x14ac:dyDescent="0.3">
      <c r="A1377" s="2" t="s">
        <v>25</v>
      </c>
      <c r="B1377" s="2">
        <v>1128299</v>
      </c>
      <c r="C1377" s="3">
        <v>44271</v>
      </c>
      <c r="D1377" s="12" t="str" cm="1">
        <f t="array" ref="D1377">_xlfn.SWITCH(WEEKDAY(C1377,2), 1, "Lundi", 2, "Mardi", 3, "Mercredi", 4, "Jeudi", 5, "Vendredi", 6, "Samedi", 7, "Dimanche", "Erreur")</f>
        <v>Mardi</v>
      </c>
      <c r="E1377" s="2" t="s">
        <v>47</v>
      </c>
      <c r="F1377" s="2" t="s">
        <v>48</v>
      </c>
      <c r="G1377" s="2" t="s">
        <v>67</v>
      </c>
      <c r="H1377" s="4" t="s">
        <v>21</v>
      </c>
      <c r="I1377" s="5">
        <v>65</v>
      </c>
      <c r="J1377" s="6">
        <v>175</v>
      </c>
      <c r="K1377" s="7">
        <v>113750</v>
      </c>
      <c r="L1377" s="7">
        <v>22750</v>
      </c>
      <c r="M1377" s="8">
        <v>0.2</v>
      </c>
      <c r="N1377" s="2" t="s">
        <v>23</v>
      </c>
      <c r="O1377">
        <f t="shared" si="168"/>
        <v>2021</v>
      </c>
      <c r="P1377">
        <f t="shared" si="169"/>
        <v>3</v>
      </c>
      <c r="Q1377" t="str">
        <f t="shared" si="170"/>
        <v>mars</v>
      </c>
      <c r="R1377" t="str">
        <f t="shared" si="171"/>
        <v>Florida</v>
      </c>
      <c r="S1377" t="str">
        <f t="shared" si="172"/>
        <v>2021-03</v>
      </c>
      <c r="T1377">
        <f>IF(AND(COUNTIF(Calculs!$Q$2:$Q$12,$O1377)&gt;0,COUNTIF(Calculs!$S$2:$S$12,$E1377)&gt;0,COUNTIF(Calculs!$U$2:$U$12,$H1377)&gt;0),1,0)</f>
        <v>1</v>
      </c>
      <c r="U1377">
        <f t="shared" si="173"/>
        <v>113750</v>
      </c>
      <c r="V1377">
        <f t="shared" si="174"/>
        <v>175</v>
      </c>
      <c r="W1377">
        <f t="shared" si="175"/>
        <v>22750</v>
      </c>
    </row>
    <row r="1378" spans="1:23" ht="15.75" customHeight="1" x14ac:dyDescent="0.3">
      <c r="A1378" s="2" t="s">
        <v>25</v>
      </c>
      <c r="B1378" s="2">
        <v>1128299</v>
      </c>
      <c r="C1378" s="3">
        <v>44271</v>
      </c>
      <c r="D1378" s="12" t="str" cm="1">
        <f t="array" ref="D1378">_xlfn.SWITCH(WEEKDAY(C1378,2), 1, "Lundi", 2, "Mardi", 3, "Mercredi", 4, "Jeudi", 5, "Vendredi", 6, "Samedi", 7, "Dimanche", "Erreur")</f>
        <v>Mardi</v>
      </c>
      <c r="E1378" s="2" t="s">
        <v>47</v>
      </c>
      <c r="F1378" s="2" t="s">
        <v>48</v>
      </c>
      <c r="G1378" s="2" t="s">
        <v>67</v>
      </c>
      <c r="H1378" s="4" t="s">
        <v>22</v>
      </c>
      <c r="I1378" s="5">
        <v>60</v>
      </c>
      <c r="J1378" s="6">
        <v>375</v>
      </c>
      <c r="K1378" s="7">
        <v>225000</v>
      </c>
      <c r="L1378" s="7">
        <v>101250</v>
      </c>
      <c r="M1378" s="8">
        <v>0.45</v>
      </c>
      <c r="N1378" s="2" t="s">
        <v>23</v>
      </c>
      <c r="O1378">
        <f t="shared" si="168"/>
        <v>2021</v>
      </c>
      <c r="P1378">
        <f t="shared" si="169"/>
        <v>3</v>
      </c>
      <c r="Q1378" t="str">
        <f t="shared" si="170"/>
        <v>mars</v>
      </c>
      <c r="R1378" t="str">
        <f t="shared" si="171"/>
        <v>Florida</v>
      </c>
      <c r="S1378" t="str">
        <f t="shared" si="172"/>
        <v>2021-03</v>
      </c>
      <c r="T1378">
        <f>IF(AND(COUNTIF(Calculs!$Q$2:$Q$12,$O1378)&gt;0,COUNTIF(Calculs!$S$2:$S$12,$E1378)&gt;0,COUNTIF(Calculs!$U$2:$U$12,$H1378)&gt;0),1,0)</f>
        <v>1</v>
      </c>
      <c r="U1378">
        <f t="shared" si="173"/>
        <v>225000</v>
      </c>
      <c r="V1378">
        <f t="shared" si="174"/>
        <v>375</v>
      </c>
      <c r="W1378">
        <f t="shared" si="175"/>
        <v>101250</v>
      </c>
    </row>
    <row r="1379" spans="1:23" ht="15.75" customHeight="1" x14ac:dyDescent="0.3">
      <c r="A1379" s="2" t="s">
        <v>24</v>
      </c>
      <c r="B1379" s="2">
        <v>1128299</v>
      </c>
      <c r="C1379" s="3">
        <v>44303</v>
      </c>
      <c r="D1379" s="12" t="str" cm="1">
        <f t="array" ref="D1379">_xlfn.SWITCH(WEEKDAY(C1379,2), 1, "Lundi", 2, "Mardi", 3, "Mercredi", 4, "Jeudi", 5, "Vendredi", 6, "Samedi", 7, "Dimanche", "Erreur")</f>
        <v>Samedi</v>
      </c>
      <c r="E1379" s="2" t="s">
        <v>47</v>
      </c>
      <c r="F1379" s="2" t="s">
        <v>48</v>
      </c>
      <c r="G1379" s="2" t="s">
        <v>67</v>
      </c>
      <c r="H1379" s="4" t="s">
        <v>16</v>
      </c>
      <c r="I1379" s="5">
        <v>65</v>
      </c>
      <c r="J1379" s="6">
        <v>550</v>
      </c>
      <c r="K1379" s="7">
        <v>357500</v>
      </c>
      <c r="L1379" s="7">
        <v>107250</v>
      </c>
      <c r="M1379" s="8">
        <v>0.3</v>
      </c>
      <c r="N1379" s="2" t="s">
        <v>23</v>
      </c>
      <c r="O1379">
        <f t="shared" si="168"/>
        <v>2021</v>
      </c>
      <c r="P1379">
        <f t="shared" si="169"/>
        <v>4</v>
      </c>
      <c r="Q1379" t="str">
        <f t="shared" si="170"/>
        <v>avr</v>
      </c>
      <c r="R1379" t="str">
        <f t="shared" si="171"/>
        <v>Florida</v>
      </c>
      <c r="S1379" t="str">
        <f t="shared" si="172"/>
        <v>2021-04</v>
      </c>
      <c r="T1379">
        <f>IF(AND(COUNTIF(Calculs!$Q$2:$Q$12,$O1379)&gt;0,COUNTIF(Calculs!$S$2:$S$12,$E1379)&gt;0,COUNTIF(Calculs!$U$2:$U$12,$H1379)&gt;0),1,0)</f>
        <v>1</v>
      </c>
      <c r="U1379">
        <f t="shared" si="173"/>
        <v>357500</v>
      </c>
      <c r="V1379">
        <f t="shared" si="174"/>
        <v>550</v>
      </c>
      <c r="W1379">
        <f t="shared" si="175"/>
        <v>107250</v>
      </c>
    </row>
    <row r="1380" spans="1:23" ht="15.75" customHeight="1" x14ac:dyDescent="0.3">
      <c r="A1380" s="2" t="s">
        <v>24</v>
      </c>
      <c r="B1380" s="2">
        <v>1128299</v>
      </c>
      <c r="C1380" s="3">
        <v>44303</v>
      </c>
      <c r="D1380" s="12" t="str" cm="1">
        <f t="array" ref="D1380">_xlfn.SWITCH(WEEKDAY(C1380,2), 1, "Lundi", 2, "Mardi", 3, "Mercredi", 4, "Jeudi", 5, "Vendredi", 6, "Samedi", 7, "Dimanche", "Erreur")</f>
        <v>Samedi</v>
      </c>
      <c r="E1380" s="2" t="s">
        <v>47</v>
      </c>
      <c r="F1380" s="2" t="s">
        <v>48</v>
      </c>
      <c r="G1380" s="2" t="s">
        <v>67</v>
      </c>
      <c r="H1380" s="4" t="s">
        <v>18</v>
      </c>
      <c r="I1380" s="5">
        <v>70</v>
      </c>
      <c r="J1380" s="6">
        <v>350</v>
      </c>
      <c r="K1380" s="7">
        <v>245000</v>
      </c>
      <c r="L1380" s="7">
        <v>61250</v>
      </c>
      <c r="M1380" s="8">
        <v>0.25</v>
      </c>
      <c r="N1380" s="2" t="s">
        <v>23</v>
      </c>
      <c r="O1380">
        <f t="shared" si="168"/>
        <v>2021</v>
      </c>
      <c r="P1380">
        <f t="shared" si="169"/>
        <v>4</v>
      </c>
      <c r="Q1380" t="str">
        <f t="shared" si="170"/>
        <v>avr</v>
      </c>
      <c r="R1380" t="str">
        <f t="shared" si="171"/>
        <v>Florida</v>
      </c>
      <c r="S1380" t="str">
        <f t="shared" si="172"/>
        <v>2021-04</v>
      </c>
      <c r="T1380">
        <f>IF(AND(COUNTIF(Calculs!$Q$2:$Q$12,$O1380)&gt;0,COUNTIF(Calculs!$S$2:$S$12,$E1380)&gt;0,COUNTIF(Calculs!$U$2:$U$12,$H1380)&gt;0),1,0)</f>
        <v>1</v>
      </c>
      <c r="U1380">
        <f t="shared" si="173"/>
        <v>245000</v>
      </c>
      <c r="V1380">
        <f t="shared" si="174"/>
        <v>350</v>
      </c>
      <c r="W1380">
        <f t="shared" si="175"/>
        <v>61250</v>
      </c>
    </row>
    <row r="1381" spans="1:23" ht="15.75" customHeight="1" x14ac:dyDescent="0.3">
      <c r="A1381" s="2" t="s">
        <v>24</v>
      </c>
      <c r="B1381" s="2">
        <v>1128299</v>
      </c>
      <c r="C1381" s="3">
        <v>44303</v>
      </c>
      <c r="D1381" s="12" t="str" cm="1">
        <f t="array" ref="D1381">_xlfn.SWITCH(WEEKDAY(C1381,2), 1, "Lundi", 2, "Mardi", 3, "Mercredi", 4, "Jeudi", 5, "Vendredi", 6, "Samedi", 7, "Dimanche", "Erreur")</f>
        <v>Samedi</v>
      </c>
      <c r="E1381" s="2" t="s">
        <v>47</v>
      </c>
      <c r="F1381" s="2" t="s">
        <v>48</v>
      </c>
      <c r="G1381" s="2" t="s">
        <v>67</v>
      </c>
      <c r="H1381" s="4" t="s">
        <v>19</v>
      </c>
      <c r="I1381" s="5">
        <v>70</v>
      </c>
      <c r="J1381" s="6">
        <v>400</v>
      </c>
      <c r="K1381" s="7">
        <v>280000</v>
      </c>
      <c r="L1381" s="7">
        <v>84000</v>
      </c>
      <c r="M1381" s="8">
        <v>0.3</v>
      </c>
      <c r="N1381" s="2" t="s">
        <v>23</v>
      </c>
      <c r="O1381">
        <f t="shared" si="168"/>
        <v>2021</v>
      </c>
      <c r="P1381">
        <f t="shared" si="169"/>
        <v>4</v>
      </c>
      <c r="Q1381" t="str">
        <f t="shared" si="170"/>
        <v>avr</v>
      </c>
      <c r="R1381" t="str">
        <f t="shared" si="171"/>
        <v>Florida</v>
      </c>
      <c r="S1381" t="str">
        <f t="shared" si="172"/>
        <v>2021-04</v>
      </c>
      <c r="T1381">
        <f>IF(AND(COUNTIF(Calculs!$Q$2:$Q$12,$O1381)&gt;0,COUNTIF(Calculs!$S$2:$S$12,$E1381)&gt;0,COUNTIF(Calculs!$U$2:$U$12,$H1381)&gt;0),1,0)</f>
        <v>1</v>
      </c>
      <c r="U1381">
        <f t="shared" si="173"/>
        <v>280000</v>
      </c>
      <c r="V1381">
        <f t="shared" si="174"/>
        <v>400</v>
      </c>
      <c r="W1381">
        <f t="shared" si="175"/>
        <v>84000</v>
      </c>
    </row>
    <row r="1382" spans="1:23" ht="15.75" customHeight="1" x14ac:dyDescent="0.3">
      <c r="A1382" s="2" t="s">
        <v>24</v>
      </c>
      <c r="B1382" s="2">
        <v>1128299</v>
      </c>
      <c r="C1382" s="3">
        <v>44303</v>
      </c>
      <c r="D1382" s="12" t="str" cm="1">
        <f t="array" ref="D1382">_xlfn.SWITCH(WEEKDAY(C1382,2), 1, "Lundi", 2, "Mardi", 3, "Mercredi", 4, "Jeudi", 5, "Vendredi", 6, "Samedi", 7, "Dimanche", "Erreur")</f>
        <v>Samedi</v>
      </c>
      <c r="E1382" s="2" t="s">
        <v>47</v>
      </c>
      <c r="F1382" s="2" t="s">
        <v>48</v>
      </c>
      <c r="G1382" s="2" t="s">
        <v>67</v>
      </c>
      <c r="H1382" s="4" t="s">
        <v>20</v>
      </c>
      <c r="I1382" s="5">
        <v>55.000000000000007</v>
      </c>
      <c r="J1382" s="6">
        <v>300</v>
      </c>
      <c r="K1382" s="7">
        <v>165000.00000000003</v>
      </c>
      <c r="L1382" s="7">
        <v>49500.000000000007</v>
      </c>
      <c r="M1382" s="8">
        <v>0.3</v>
      </c>
      <c r="N1382" s="2" t="s">
        <v>23</v>
      </c>
      <c r="O1382">
        <f t="shared" si="168"/>
        <v>2021</v>
      </c>
      <c r="P1382">
        <f t="shared" si="169"/>
        <v>4</v>
      </c>
      <c r="Q1382" t="str">
        <f t="shared" si="170"/>
        <v>avr</v>
      </c>
      <c r="R1382" t="str">
        <f t="shared" si="171"/>
        <v>Florida</v>
      </c>
      <c r="S1382" t="str">
        <f t="shared" si="172"/>
        <v>2021-04</v>
      </c>
      <c r="T1382">
        <f>IF(AND(COUNTIF(Calculs!$Q$2:$Q$12,$O1382)&gt;0,COUNTIF(Calculs!$S$2:$S$12,$E1382)&gt;0,COUNTIF(Calculs!$U$2:$U$12,$H1382)&gt;0),1,0)</f>
        <v>1</v>
      </c>
      <c r="U1382">
        <f t="shared" si="173"/>
        <v>165000.00000000003</v>
      </c>
      <c r="V1382">
        <f t="shared" si="174"/>
        <v>300</v>
      </c>
      <c r="W1382">
        <f t="shared" si="175"/>
        <v>49500.000000000007</v>
      </c>
    </row>
    <row r="1383" spans="1:23" ht="15.75" customHeight="1" x14ac:dyDescent="0.3">
      <c r="A1383" s="2" t="s">
        <v>24</v>
      </c>
      <c r="B1383" s="2">
        <v>1128299</v>
      </c>
      <c r="C1383" s="3">
        <v>44303</v>
      </c>
      <c r="D1383" s="12" t="str" cm="1">
        <f t="array" ref="D1383">_xlfn.SWITCH(WEEKDAY(C1383,2), 1, "Lundi", 2, "Mardi", 3, "Mercredi", 4, "Jeudi", 5, "Vendredi", 6, "Samedi", 7, "Dimanche", "Erreur")</f>
        <v>Samedi</v>
      </c>
      <c r="E1383" s="2" t="s">
        <v>47</v>
      </c>
      <c r="F1383" s="2" t="s">
        <v>48</v>
      </c>
      <c r="G1383" s="2" t="s">
        <v>67</v>
      </c>
      <c r="H1383" s="4" t="s">
        <v>21</v>
      </c>
      <c r="I1383" s="5">
        <v>60.000000000000007</v>
      </c>
      <c r="J1383" s="6">
        <v>200</v>
      </c>
      <c r="K1383" s="7">
        <v>120000.00000000001</v>
      </c>
      <c r="L1383" s="7">
        <v>24000.000000000004</v>
      </c>
      <c r="M1383" s="8">
        <v>0.2</v>
      </c>
      <c r="N1383" s="2" t="s">
        <v>23</v>
      </c>
      <c r="O1383">
        <f t="shared" si="168"/>
        <v>2021</v>
      </c>
      <c r="P1383">
        <f t="shared" si="169"/>
        <v>4</v>
      </c>
      <c r="Q1383" t="str">
        <f t="shared" si="170"/>
        <v>avr</v>
      </c>
      <c r="R1383" t="str">
        <f t="shared" si="171"/>
        <v>Florida</v>
      </c>
      <c r="S1383" t="str">
        <f t="shared" si="172"/>
        <v>2021-04</v>
      </c>
      <c r="T1383">
        <f>IF(AND(COUNTIF(Calculs!$Q$2:$Q$12,$O1383)&gt;0,COUNTIF(Calculs!$S$2:$S$12,$E1383)&gt;0,COUNTIF(Calculs!$U$2:$U$12,$H1383)&gt;0),1,0)</f>
        <v>1</v>
      </c>
      <c r="U1383">
        <f t="shared" si="173"/>
        <v>120000.00000000001</v>
      </c>
      <c r="V1383">
        <f t="shared" si="174"/>
        <v>200</v>
      </c>
      <c r="W1383">
        <f t="shared" si="175"/>
        <v>24000.000000000004</v>
      </c>
    </row>
    <row r="1384" spans="1:23" ht="15.75" customHeight="1" x14ac:dyDescent="0.3">
      <c r="A1384" s="2" t="s">
        <v>24</v>
      </c>
      <c r="B1384" s="2">
        <v>1128299</v>
      </c>
      <c r="C1384" s="3">
        <v>44303</v>
      </c>
      <c r="D1384" s="12" t="str" cm="1">
        <f t="array" ref="D1384">_xlfn.SWITCH(WEEKDAY(C1384,2), 1, "Lundi", 2, "Mardi", 3, "Mercredi", 4, "Jeudi", 5, "Vendredi", 6, "Samedi", 7, "Dimanche", "Erreur")</f>
        <v>Samedi</v>
      </c>
      <c r="E1384" s="2" t="s">
        <v>47</v>
      </c>
      <c r="F1384" s="2" t="s">
        <v>48</v>
      </c>
      <c r="G1384" s="2" t="s">
        <v>67</v>
      </c>
      <c r="H1384" s="4" t="s">
        <v>22</v>
      </c>
      <c r="I1384" s="5">
        <v>75.000000000000014</v>
      </c>
      <c r="J1384" s="6">
        <v>375</v>
      </c>
      <c r="K1384" s="7">
        <v>281250.00000000006</v>
      </c>
      <c r="L1384" s="7">
        <v>126562.50000000003</v>
      </c>
      <c r="M1384" s="8">
        <v>0.45</v>
      </c>
      <c r="N1384" s="2" t="s">
        <v>23</v>
      </c>
      <c r="O1384">
        <f t="shared" si="168"/>
        <v>2021</v>
      </c>
      <c r="P1384">
        <f t="shared" si="169"/>
        <v>4</v>
      </c>
      <c r="Q1384" t="str">
        <f t="shared" si="170"/>
        <v>avr</v>
      </c>
      <c r="R1384" t="str">
        <f t="shared" si="171"/>
        <v>Florida</v>
      </c>
      <c r="S1384" t="str">
        <f t="shared" si="172"/>
        <v>2021-04</v>
      </c>
      <c r="T1384">
        <f>IF(AND(COUNTIF(Calculs!$Q$2:$Q$12,$O1384)&gt;0,COUNTIF(Calculs!$S$2:$S$12,$E1384)&gt;0,COUNTIF(Calculs!$U$2:$U$12,$H1384)&gt;0),1,0)</f>
        <v>1</v>
      </c>
      <c r="U1384">
        <f t="shared" si="173"/>
        <v>281250.00000000006</v>
      </c>
      <c r="V1384">
        <f t="shared" si="174"/>
        <v>375</v>
      </c>
      <c r="W1384">
        <f t="shared" si="175"/>
        <v>126562.50000000003</v>
      </c>
    </row>
    <row r="1385" spans="1:23" ht="15.75" customHeight="1" x14ac:dyDescent="0.3">
      <c r="A1385" s="2" t="s">
        <v>24</v>
      </c>
      <c r="B1385" s="2">
        <v>1128299</v>
      </c>
      <c r="C1385" s="3">
        <v>44334</v>
      </c>
      <c r="D1385" s="12" t="str" cm="1">
        <f t="array" ref="D1385">_xlfn.SWITCH(WEEKDAY(C1385,2), 1, "Lundi", 2, "Mardi", 3, "Mercredi", 4, "Jeudi", 5, "Vendredi", 6, "Samedi", 7, "Dimanche", "Erreur")</f>
        <v>Mardi</v>
      </c>
      <c r="E1385" s="2" t="s">
        <v>47</v>
      </c>
      <c r="F1385" s="2" t="s">
        <v>48</v>
      </c>
      <c r="G1385" s="2" t="s">
        <v>67</v>
      </c>
      <c r="H1385" s="4" t="s">
        <v>16</v>
      </c>
      <c r="I1385" s="5">
        <v>60</v>
      </c>
      <c r="J1385" s="6">
        <v>575</v>
      </c>
      <c r="K1385" s="7">
        <v>345000</v>
      </c>
      <c r="L1385" s="7">
        <v>103500</v>
      </c>
      <c r="M1385" s="8">
        <v>0.3</v>
      </c>
      <c r="N1385" s="2" t="s">
        <v>23</v>
      </c>
      <c r="O1385">
        <f t="shared" si="168"/>
        <v>2021</v>
      </c>
      <c r="P1385">
        <f t="shared" si="169"/>
        <v>5</v>
      </c>
      <c r="Q1385" t="str">
        <f t="shared" si="170"/>
        <v>mai</v>
      </c>
      <c r="R1385" t="str">
        <f t="shared" si="171"/>
        <v>Florida</v>
      </c>
      <c r="S1385" t="str">
        <f t="shared" si="172"/>
        <v>2021-05</v>
      </c>
      <c r="T1385">
        <f>IF(AND(COUNTIF(Calculs!$Q$2:$Q$12,$O1385)&gt;0,COUNTIF(Calculs!$S$2:$S$12,$E1385)&gt;0,COUNTIF(Calculs!$U$2:$U$12,$H1385)&gt;0),1,0)</f>
        <v>1</v>
      </c>
      <c r="U1385">
        <f t="shared" si="173"/>
        <v>345000</v>
      </c>
      <c r="V1385">
        <f t="shared" si="174"/>
        <v>575</v>
      </c>
      <c r="W1385">
        <f t="shared" si="175"/>
        <v>103500</v>
      </c>
    </row>
    <row r="1386" spans="1:23" ht="15.75" customHeight="1" x14ac:dyDescent="0.3">
      <c r="A1386" s="2" t="s">
        <v>24</v>
      </c>
      <c r="B1386" s="2">
        <v>1128299</v>
      </c>
      <c r="C1386" s="3">
        <v>44334</v>
      </c>
      <c r="D1386" s="12" t="str" cm="1">
        <f t="array" ref="D1386">_xlfn.SWITCH(WEEKDAY(C1386,2), 1, "Lundi", 2, "Mardi", 3, "Mercredi", 4, "Jeudi", 5, "Vendredi", 6, "Samedi", 7, "Dimanche", "Erreur")</f>
        <v>Mardi</v>
      </c>
      <c r="E1386" s="2" t="s">
        <v>47</v>
      </c>
      <c r="F1386" s="2" t="s">
        <v>48</v>
      </c>
      <c r="G1386" s="2" t="s">
        <v>67</v>
      </c>
      <c r="H1386" s="4" t="s">
        <v>18</v>
      </c>
      <c r="I1386" s="5">
        <v>65</v>
      </c>
      <c r="J1386" s="6">
        <v>425</v>
      </c>
      <c r="K1386" s="7">
        <v>276250</v>
      </c>
      <c r="L1386" s="7">
        <v>69062.5</v>
      </c>
      <c r="M1386" s="8">
        <v>0.25</v>
      </c>
      <c r="N1386" s="2" t="s">
        <v>23</v>
      </c>
      <c r="O1386">
        <f t="shared" si="168"/>
        <v>2021</v>
      </c>
      <c r="P1386">
        <f t="shared" si="169"/>
        <v>5</v>
      </c>
      <c r="Q1386" t="str">
        <f t="shared" si="170"/>
        <v>mai</v>
      </c>
      <c r="R1386" t="str">
        <f t="shared" si="171"/>
        <v>Florida</v>
      </c>
      <c r="S1386" t="str">
        <f t="shared" si="172"/>
        <v>2021-05</v>
      </c>
      <c r="T1386">
        <f>IF(AND(COUNTIF(Calculs!$Q$2:$Q$12,$O1386)&gt;0,COUNTIF(Calculs!$S$2:$S$12,$E1386)&gt;0,COUNTIF(Calculs!$U$2:$U$12,$H1386)&gt;0),1,0)</f>
        <v>1</v>
      </c>
      <c r="U1386">
        <f t="shared" si="173"/>
        <v>276250</v>
      </c>
      <c r="V1386">
        <f t="shared" si="174"/>
        <v>425</v>
      </c>
      <c r="W1386">
        <f t="shared" si="175"/>
        <v>69062.5</v>
      </c>
    </row>
    <row r="1387" spans="1:23" ht="15.75" customHeight="1" x14ac:dyDescent="0.3">
      <c r="A1387" s="2" t="s">
        <v>24</v>
      </c>
      <c r="B1387" s="2">
        <v>1128299</v>
      </c>
      <c r="C1387" s="3">
        <v>44334</v>
      </c>
      <c r="D1387" s="12" t="str" cm="1">
        <f t="array" ref="D1387">_xlfn.SWITCH(WEEKDAY(C1387,2), 1, "Lundi", 2, "Mardi", 3, "Mercredi", 4, "Jeudi", 5, "Vendredi", 6, "Samedi", 7, "Dimanche", "Erreur")</f>
        <v>Mardi</v>
      </c>
      <c r="E1387" s="2" t="s">
        <v>47</v>
      </c>
      <c r="F1387" s="2" t="s">
        <v>48</v>
      </c>
      <c r="G1387" s="2" t="s">
        <v>67</v>
      </c>
      <c r="H1387" s="4" t="s">
        <v>19</v>
      </c>
      <c r="I1387" s="5">
        <v>65</v>
      </c>
      <c r="J1387" s="6">
        <v>425</v>
      </c>
      <c r="K1387" s="7">
        <v>276250</v>
      </c>
      <c r="L1387" s="7">
        <v>82875</v>
      </c>
      <c r="M1387" s="8">
        <v>0.3</v>
      </c>
      <c r="N1387" s="2" t="s">
        <v>23</v>
      </c>
      <c r="O1387">
        <f t="shared" si="168"/>
        <v>2021</v>
      </c>
      <c r="P1387">
        <f t="shared" si="169"/>
        <v>5</v>
      </c>
      <c r="Q1387" t="str">
        <f t="shared" si="170"/>
        <v>mai</v>
      </c>
      <c r="R1387" t="str">
        <f t="shared" si="171"/>
        <v>Florida</v>
      </c>
      <c r="S1387" t="str">
        <f t="shared" si="172"/>
        <v>2021-05</v>
      </c>
      <c r="T1387">
        <f>IF(AND(COUNTIF(Calculs!$Q$2:$Q$12,$O1387)&gt;0,COUNTIF(Calculs!$S$2:$S$12,$E1387)&gt;0,COUNTIF(Calculs!$U$2:$U$12,$H1387)&gt;0),1,0)</f>
        <v>1</v>
      </c>
      <c r="U1387">
        <f t="shared" si="173"/>
        <v>276250</v>
      </c>
      <c r="V1387">
        <f t="shared" si="174"/>
        <v>425</v>
      </c>
      <c r="W1387">
        <f t="shared" si="175"/>
        <v>82875</v>
      </c>
    </row>
    <row r="1388" spans="1:23" ht="15.75" customHeight="1" x14ac:dyDescent="0.3">
      <c r="A1388" s="2" t="s">
        <v>24</v>
      </c>
      <c r="B1388" s="2">
        <v>1128299</v>
      </c>
      <c r="C1388" s="3">
        <v>44334</v>
      </c>
      <c r="D1388" s="12" t="str" cm="1">
        <f t="array" ref="D1388">_xlfn.SWITCH(WEEKDAY(C1388,2), 1, "Lundi", 2, "Mardi", 3, "Mercredi", 4, "Jeudi", 5, "Vendredi", 6, "Samedi", 7, "Dimanche", "Erreur")</f>
        <v>Mardi</v>
      </c>
      <c r="E1388" s="2" t="s">
        <v>47</v>
      </c>
      <c r="F1388" s="2" t="s">
        <v>48</v>
      </c>
      <c r="G1388" s="2" t="s">
        <v>67</v>
      </c>
      <c r="H1388" s="4" t="s">
        <v>20</v>
      </c>
      <c r="I1388" s="5">
        <v>60</v>
      </c>
      <c r="J1388" s="6">
        <v>325</v>
      </c>
      <c r="K1388" s="7">
        <v>195000</v>
      </c>
      <c r="L1388" s="7">
        <v>58500</v>
      </c>
      <c r="M1388" s="8">
        <v>0.3</v>
      </c>
      <c r="N1388" s="2" t="s">
        <v>23</v>
      </c>
      <c r="O1388">
        <f t="shared" si="168"/>
        <v>2021</v>
      </c>
      <c r="P1388">
        <f t="shared" si="169"/>
        <v>5</v>
      </c>
      <c r="Q1388" t="str">
        <f t="shared" si="170"/>
        <v>mai</v>
      </c>
      <c r="R1388" t="str">
        <f t="shared" si="171"/>
        <v>Florida</v>
      </c>
      <c r="S1388" t="str">
        <f t="shared" si="172"/>
        <v>2021-05</v>
      </c>
      <c r="T1388">
        <f>IF(AND(COUNTIF(Calculs!$Q$2:$Q$12,$O1388)&gt;0,COUNTIF(Calculs!$S$2:$S$12,$E1388)&gt;0,COUNTIF(Calculs!$U$2:$U$12,$H1388)&gt;0),1,0)</f>
        <v>1</v>
      </c>
      <c r="U1388">
        <f t="shared" si="173"/>
        <v>195000</v>
      </c>
      <c r="V1388">
        <f t="shared" si="174"/>
        <v>325</v>
      </c>
      <c r="W1388">
        <f t="shared" si="175"/>
        <v>58500</v>
      </c>
    </row>
    <row r="1389" spans="1:23" ht="15.75" customHeight="1" x14ac:dyDescent="0.3">
      <c r="A1389" s="2" t="s">
        <v>24</v>
      </c>
      <c r="B1389" s="2">
        <v>1128299</v>
      </c>
      <c r="C1389" s="3">
        <v>44334</v>
      </c>
      <c r="D1389" s="12" t="str" cm="1">
        <f t="array" ref="D1389">_xlfn.SWITCH(WEEKDAY(C1389,2), 1, "Lundi", 2, "Mardi", 3, "Mercredi", 4, "Jeudi", 5, "Vendredi", 6, "Samedi", 7, "Dimanche", "Erreur")</f>
        <v>Mardi</v>
      </c>
      <c r="E1389" s="2" t="s">
        <v>47</v>
      </c>
      <c r="F1389" s="2" t="s">
        <v>48</v>
      </c>
      <c r="G1389" s="2" t="s">
        <v>67</v>
      </c>
      <c r="H1389" s="4" t="s">
        <v>21</v>
      </c>
      <c r="I1389" s="5">
        <v>54.999999999999993</v>
      </c>
      <c r="J1389" s="6">
        <v>225</v>
      </c>
      <c r="K1389" s="7">
        <v>123749.99999999999</v>
      </c>
      <c r="L1389" s="7">
        <v>24750</v>
      </c>
      <c r="M1389" s="8">
        <v>0.2</v>
      </c>
      <c r="N1389" s="2" t="s">
        <v>23</v>
      </c>
      <c r="O1389">
        <f t="shared" si="168"/>
        <v>2021</v>
      </c>
      <c r="P1389">
        <f t="shared" si="169"/>
        <v>5</v>
      </c>
      <c r="Q1389" t="str">
        <f t="shared" si="170"/>
        <v>mai</v>
      </c>
      <c r="R1389" t="str">
        <f t="shared" si="171"/>
        <v>Florida</v>
      </c>
      <c r="S1389" t="str">
        <f t="shared" si="172"/>
        <v>2021-05</v>
      </c>
      <c r="T1389">
        <f>IF(AND(COUNTIF(Calculs!$Q$2:$Q$12,$O1389)&gt;0,COUNTIF(Calculs!$S$2:$S$12,$E1389)&gt;0,COUNTIF(Calculs!$U$2:$U$12,$H1389)&gt;0),1,0)</f>
        <v>1</v>
      </c>
      <c r="U1389">
        <f t="shared" si="173"/>
        <v>123749.99999999999</v>
      </c>
      <c r="V1389">
        <f t="shared" si="174"/>
        <v>225</v>
      </c>
      <c r="W1389">
        <f t="shared" si="175"/>
        <v>24750</v>
      </c>
    </row>
    <row r="1390" spans="1:23" ht="15.75" customHeight="1" x14ac:dyDescent="0.3">
      <c r="A1390" s="2" t="s">
        <v>24</v>
      </c>
      <c r="B1390" s="2">
        <v>1128299</v>
      </c>
      <c r="C1390" s="3">
        <v>44334</v>
      </c>
      <c r="D1390" s="12" t="str" cm="1">
        <f t="array" ref="D1390">_xlfn.SWITCH(WEEKDAY(C1390,2), 1, "Lundi", 2, "Mardi", 3, "Mercredi", 4, "Jeudi", 5, "Vendredi", 6, "Samedi", 7, "Dimanche", "Erreur")</f>
        <v>Mardi</v>
      </c>
      <c r="E1390" s="2" t="s">
        <v>47</v>
      </c>
      <c r="F1390" s="2" t="s">
        <v>48</v>
      </c>
      <c r="G1390" s="2" t="s">
        <v>67</v>
      </c>
      <c r="H1390" s="4" t="s">
        <v>22</v>
      </c>
      <c r="I1390" s="5">
        <v>70</v>
      </c>
      <c r="J1390" s="6">
        <v>575</v>
      </c>
      <c r="K1390" s="7">
        <v>402500</v>
      </c>
      <c r="L1390" s="7">
        <v>181125</v>
      </c>
      <c r="M1390" s="8">
        <v>0.45</v>
      </c>
      <c r="N1390" s="2" t="s">
        <v>23</v>
      </c>
      <c r="O1390">
        <f t="shared" si="168"/>
        <v>2021</v>
      </c>
      <c r="P1390">
        <f t="shared" si="169"/>
        <v>5</v>
      </c>
      <c r="Q1390" t="str">
        <f t="shared" si="170"/>
        <v>mai</v>
      </c>
      <c r="R1390" t="str">
        <f t="shared" si="171"/>
        <v>Florida</v>
      </c>
      <c r="S1390" t="str">
        <f t="shared" si="172"/>
        <v>2021-05</v>
      </c>
      <c r="T1390">
        <f>IF(AND(COUNTIF(Calculs!$Q$2:$Q$12,$O1390)&gt;0,COUNTIF(Calculs!$S$2:$S$12,$E1390)&gt;0,COUNTIF(Calculs!$U$2:$U$12,$H1390)&gt;0),1,0)</f>
        <v>1</v>
      </c>
      <c r="U1390">
        <f t="shared" si="173"/>
        <v>402500</v>
      </c>
      <c r="V1390">
        <f t="shared" si="174"/>
        <v>575</v>
      </c>
      <c r="W1390">
        <f t="shared" si="175"/>
        <v>181125</v>
      </c>
    </row>
    <row r="1391" spans="1:23" ht="15.75" customHeight="1" x14ac:dyDescent="0.3">
      <c r="A1391" s="2" t="s">
        <v>24</v>
      </c>
      <c r="B1391" s="2">
        <v>1128299</v>
      </c>
      <c r="C1391" s="3">
        <v>44364</v>
      </c>
      <c r="D1391" s="12" t="str" cm="1">
        <f t="array" ref="D1391">_xlfn.SWITCH(WEEKDAY(C1391,2), 1, "Lundi", 2, "Mardi", 3, "Mercredi", 4, "Jeudi", 5, "Vendredi", 6, "Samedi", 7, "Dimanche", "Erreur")</f>
        <v>Jeudi</v>
      </c>
      <c r="E1391" s="2" t="s">
        <v>47</v>
      </c>
      <c r="F1391" s="2" t="s">
        <v>48</v>
      </c>
      <c r="G1391" s="2" t="s">
        <v>67</v>
      </c>
      <c r="H1391" s="4" t="s">
        <v>16</v>
      </c>
      <c r="I1391" s="5">
        <v>64.999999999999986</v>
      </c>
      <c r="J1391" s="6">
        <v>825</v>
      </c>
      <c r="K1391" s="7">
        <v>536249.99999999988</v>
      </c>
      <c r="L1391" s="7">
        <v>160874.99999999997</v>
      </c>
      <c r="M1391" s="8">
        <v>0.3</v>
      </c>
      <c r="N1391" s="2" t="s">
        <v>23</v>
      </c>
      <c r="O1391">
        <f t="shared" si="168"/>
        <v>2021</v>
      </c>
      <c r="P1391">
        <f t="shared" si="169"/>
        <v>6</v>
      </c>
      <c r="Q1391" t="str">
        <f t="shared" si="170"/>
        <v>juin</v>
      </c>
      <c r="R1391" t="str">
        <f t="shared" si="171"/>
        <v>Florida</v>
      </c>
      <c r="S1391" t="str">
        <f t="shared" si="172"/>
        <v>2021-06</v>
      </c>
      <c r="T1391">
        <f>IF(AND(COUNTIF(Calculs!$Q$2:$Q$12,$O1391)&gt;0,COUNTIF(Calculs!$S$2:$S$12,$E1391)&gt;0,COUNTIF(Calculs!$U$2:$U$12,$H1391)&gt;0),1,0)</f>
        <v>1</v>
      </c>
      <c r="U1391">
        <f t="shared" si="173"/>
        <v>536249.99999999988</v>
      </c>
      <c r="V1391">
        <f t="shared" si="174"/>
        <v>825</v>
      </c>
      <c r="W1391">
        <f t="shared" si="175"/>
        <v>160874.99999999997</v>
      </c>
    </row>
    <row r="1392" spans="1:23" ht="15.75" customHeight="1" x14ac:dyDescent="0.3">
      <c r="A1392" s="2" t="s">
        <v>24</v>
      </c>
      <c r="B1392" s="2">
        <v>1128299</v>
      </c>
      <c r="C1392" s="3">
        <v>44364</v>
      </c>
      <c r="D1392" s="12" t="str" cm="1">
        <f t="array" ref="D1392">_xlfn.SWITCH(WEEKDAY(C1392,2), 1, "Lundi", 2, "Mardi", 3, "Mercredi", 4, "Jeudi", 5, "Vendredi", 6, "Samedi", 7, "Dimanche", "Erreur")</f>
        <v>Jeudi</v>
      </c>
      <c r="E1392" s="2" t="s">
        <v>47</v>
      </c>
      <c r="F1392" s="2" t="s">
        <v>48</v>
      </c>
      <c r="G1392" s="2" t="s">
        <v>67</v>
      </c>
      <c r="H1392" s="4" t="s">
        <v>18</v>
      </c>
      <c r="I1392" s="5">
        <v>70</v>
      </c>
      <c r="J1392" s="6">
        <v>700</v>
      </c>
      <c r="K1392" s="7">
        <v>490000</v>
      </c>
      <c r="L1392" s="7">
        <v>122500</v>
      </c>
      <c r="M1392" s="8">
        <v>0.25</v>
      </c>
      <c r="N1392" s="2" t="s">
        <v>17</v>
      </c>
      <c r="O1392">
        <f t="shared" si="168"/>
        <v>2021</v>
      </c>
      <c r="P1392">
        <f t="shared" si="169"/>
        <v>6</v>
      </c>
      <c r="Q1392" t="str">
        <f t="shared" si="170"/>
        <v>juin</v>
      </c>
      <c r="R1392" t="str">
        <f t="shared" si="171"/>
        <v>Florida</v>
      </c>
      <c r="S1392" t="str">
        <f t="shared" si="172"/>
        <v>2021-06</v>
      </c>
      <c r="T1392">
        <f>IF(AND(COUNTIF(Calculs!$Q$2:$Q$12,$O1392)&gt;0,COUNTIF(Calculs!$S$2:$S$12,$E1392)&gt;0,COUNTIF(Calculs!$U$2:$U$12,$H1392)&gt;0),1,0)</f>
        <v>1</v>
      </c>
      <c r="U1392">
        <f t="shared" si="173"/>
        <v>490000</v>
      </c>
      <c r="V1392">
        <f t="shared" si="174"/>
        <v>700</v>
      </c>
      <c r="W1392">
        <f t="shared" si="175"/>
        <v>122500</v>
      </c>
    </row>
    <row r="1393" spans="1:23" ht="15.75" customHeight="1" x14ac:dyDescent="0.3">
      <c r="A1393" s="2" t="s">
        <v>24</v>
      </c>
      <c r="B1393" s="2">
        <v>1128299</v>
      </c>
      <c r="C1393" s="3">
        <v>44364</v>
      </c>
      <c r="D1393" s="12" t="str" cm="1">
        <f t="array" ref="D1393">_xlfn.SWITCH(WEEKDAY(C1393,2), 1, "Lundi", 2, "Mardi", 3, "Mercredi", 4, "Jeudi", 5, "Vendredi", 6, "Samedi", 7, "Dimanche", "Erreur")</f>
        <v>Jeudi</v>
      </c>
      <c r="E1393" s="2" t="s">
        <v>47</v>
      </c>
      <c r="F1393" s="2" t="s">
        <v>48</v>
      </c>
      <c r="G1393" s="2" t="s">
        <v>67</v>
      </c>
      <c r="H1393" s="4" t="s">
        <v>19</v>
      </c>
      <c r="I1393" s="5">
        <v>85</v>
      </c>
      <c r="J1393" s="6">
        <v>700</v>
      </c>
      <c r="K1393" s="7">
        <v>595000</v>
      </c>
      <c r="L1393" s="7">
        <v>178500</v>
      </c>
      <c r="M1393" s="8">
        <v>0.3</v>
      </c>
      <c r="N1393" s="2" t="s">
        <v>17</v>
      </c>
      <c r="O1393">
        <f t="shared" si="168"/>
        <v>2021</v>
      </c>
      <c r="P1393">
        <f t="shared" si="169"/>
        <v>6</v>
      </c>
      <c r="Q1393" t="str">
        <f t="shared" si="170"/>
        <v>juin</v>
      </c>
      <c r="R1393" t="str">
        <f t="shared" si="171"/>
        <v>Florida</v>
      </c>
      <c r="S1393" t="str">
        <f t="shared" si="172"/>
        <v>2021-06</v>
      </c>
      <c r="T1393">
        <f>IF(AND(COUNTIF(Calculs!$Q$2:$Q$12,$O1393)&gt;0,COUNTIF(Calculs!$S$2:$S$12,$E1393)&gt;0,COUNTIF(Calculs!$U$2:$U$12,$H1393)&gt;0),1,0)</f>
        <v>1</v>
      </c>
      <c r="U1393">
        <f t="shared" si="173"/>
        <v>595000</v>
      </c>
      <c r="V1393">
        <f t="shared" si="174"/>
        <v>700</v>
      </c>
      <c r="W1393">
        <f t="shared" si="175"/>
        <v>178500</v>
      </c>
    </row>
    <row r="1394" spans="1:23" ht="15.75" customHeight="1" x14ac:dyDescent="0.3">
      <c r="A1394" s="2" t="s">
        <v>24</v>
      </c>
      <c r="B1394" s="2">
        <v>1128299</v>
      </c>
      <c r="C1394" s="3">
        <v>44364</v>
      </c>
      <c r="D1394" s="12" t="str" cm="1">
        <f t="array" ref="D1394">_xlfn.SWITCH(WEEKDAY(C1394,2), 1, "Lundi", 2, "Mardi", 3, "Mercredi", 4, "Jeudi", 5, "Vendredi", 6, "Samedi", 7, "Dimanche", "Erreur")</f>
        <v>Jeudi</v>
      </c>
      <c r="E1394" s="2" t="s">
        <v>47</v>
      </c>
      <c r="F1394" s="2" t="s">
        <v>48</v>
      </c>
      <c r="G1394" s="2" t="s">
        <v>67</v>
      </c>
      <c r="H1394" s="4" t="s">
        <v>20</v>
      </c>
      <c r="I1394" s="5">
        <v>85</v>
      </c>
      <c r="J1394" s="6">
        <v>575</v>
      </c>
      <c r="K1394" s="7">
        <v>488750</v>
      </c>
      <c r="L1394" s="7">
        <v>146625</v>
      </c>
      <c r="M1394" s="8">
        <v>0.3</v>
      </c>
      <c r="N1394" s="2" t="s">
        <v>17</v>
      </c>
      <c r="O1394">
        <f t="shared" si="168"/>
        <v>2021</v>
      </c>
      <c r="P1394">
        <f t="shared" si="169"/>
        <v>6</v>
      </c>
      <c r="Q1394" t="str">
        <f t="shared" si="170"/>
        <v>juin</v>
      </c>
      <c r="R1394" t="str">
        <f t="shared" si="171"/>
        <v>Florida</v>
      </c>
      <c r="S1394" t="str">
        <f t="shared" si="172"/>
        <v>2021-06</v>
      </c>
      <c r="T1394">
        <f>IF(AND(COUNTIF(Calculs!$Q$2:$Q$12,$O1394)&gt;0,COUNTIF(Calculs!$S$2:$S$12,$E1394)&gt;0,COUNTIF(Calculs!$U$2:$U$12,$H1394)&gt;0),1,0)</f>
        <v>1</v>
      </c>
      <c r="U1394">
        <f t="shared" si="173"/>
        <v>488750</v>
      </c>
      <c r="V1394">
        <f t="shared" si="174"/>
        <v>575</v>
      </c>
      <c r="W1394">
        <f t="shared" si="175"/>
        <v>146625</v>
      </c>
    </row>
    <row r="1395" spans="1:23" ht="15.75" customHeight="1" x14ac:dyDescent="0.3">
      <c r="A1395" s="2" t="s">
        <v>24</v>
      </c>
      <c r="B1395" s="2">
        <v>1128299</v>
      </c>
      <c r="C1395" s="3">
        <v>44364</v>
      </c>
      <c r="D1395" s="12" t="str" cm="1">
        <f t="array" ref="D1395">_xlfn.SWITCH(WEEKDAY(C1395,2), 1, "Lundi", 2, "Mardi", 3, "Mercredi", 4, "Jeudi", 5, "Vendredi", 6, "Samedi", 7, "Dimanche", "Erreur")</f>
        <v>Jeudi</v>
      </c>
      <c r="E1395" s="2" t="s">
        <v>47</v>
      </c>
      <c r="F1395" s="2" t="s">
        <v>48</v>
      </c>
      <c r="G1395" s="2" t="s">
        <v>67</v>
      </c>
      <c r="H1395" s="4" t="s">
        <v>21</v>
      </c>
      <c r="I1395" s="5">
        <v>95</v>
      </c>
      <c r="J1395" s="6">
        <v>450</v>
      </c>
      <c r="K1395" s="7">
        <v>427500</v>
      </c>
      <c r="L1395" s="7">
        <v>85500</v>
      </c>
      <c r="M1395" s="8">
        <v>0.2</v>
      </c>
      <c r="N1395" s="2" t="s">
        <v>17</v>
      </c>
      <c r="O1395">
        <f t="shared" si="168"/>
        <v>2021</v>
      </c>
      <c r="P1395">
        <f t="shared" si="169"/>
        <v>6</v>
      </c>
      <c r="Q1395" t="str">
        <f t="shared" si="170"/>
        <v>juin</v>
      </c>
      <c r="R1395" t="str">
        <f t="shared" si="171"/>
        <v>Florida</v>
      </c>
      <c r="S1395" t="str">
        <f t="shared" si="172"/>
        <v>2021-06</v>
      </c>
      <c r="T1395">
        <f>IF(AND(COUNTIF(Calculs!$Q$2:$Q$12,$O1395)&gt;0,COUNTIF(Calculs!$S$2:$S$12,$E1395)&gt;0,COUNTIF(Calculs!$U$2:$U$12,$H1395)&gt;0),1,0)</f>
        <v>1</v>
      </c>
      <c r="U1395">
        <f t="shared" si="173"/>
        <v>427500</v>
      </c>
      <c r="V1395">
        <f t="shared" si="174"/>
        <v>450</v>
      </c>
      <c r="W1395">
        <f t="shared" si="175"/>
        <v>85500</v>
      </c>
    </row>
    <row r="1396" spans="1:23" ht="15.75" customHeight="1" x14ac:dyDescent="0.3">
      <c r="A1396" s="2" t="s">
        <v>24</v>
      </c>
      <c r="B1396" s="2">
        <v>1128299</v>
      </c>
      <c r="C1396" s="3">
        <v>44364</v>
      </c>
      <c r="D1396" s="12" t="str" cm="1">
        <f t="array" ref="D1396">_xlfn.SWITCH(WEEKDAY(C1396,2), 1, "Lundi", 2, "Mardi", 3, "Mercredi", 4, "Jeudi", 5, "Vendredi", 6, "Samedi", 7, "Dimanche", "Erreur")</f>
        <v>Jeudi</v>
      </c>
      <c r="E1396" s="2" t="s">
        <v>47</v>
      </c>
      <c r="F1396" s="2" t="s">
        <v>48</v>
      </c>
      <c r="G1396" s="2" t="s">
        <v>67</v>
      </c>
      <c r="H1396" s="4" t="s">
        <v>22</v>
      </c>
      <c r="I1396" s="5">
        <v>110.00000000000001</v>
      </c>
      <c r="J1396" s="6">
        <v>750</v>
      </c>
      <c r="K1396" s="7">
        <v>825000.00000000012</v>
      </c>
      <c r="L1396" s="7">
        <v>371250.00000000006</v>
      </c>
      <c r="M1396" s="8">
        <v>0.45</v>
      </c>
      <c r="N1396" s="2" t="s">
        <v>17</v>
      </c>
      <c r="O1396">
        <f t="shared" si="168"/>
        <v>2021</v>
      </c>
      <c r="P1396">
        <f t="shared" si="169"/>
        <v>6</v>
      </c>
      <c r="Q1396" t="str">
        <f t="shared" si="170"/>
        <v>juin</v>
      </c>
      <c r="R1396" t="str">
        <f t="shared" si="171"/>
        <v>Florida</v>
      </c>
      <c r="S1396" t="str">
        <f t="shared" si="172"/>
        <v>2021-06</v>
      </c>
      <c r="T1396">
        <f>IF(AND(COUNTIF(Calculs!$Q$2:$Q$12,$O1396)&gt;0,COUNTIF(Calculs!$S$2:$S$12,$E1396)&gt;0,COUNTIF(Calculs!$U$2:$U$12,$H1396)&gt;0),1,0)</f>
        <v>1</v>
      </c>
      <c r="U1396">
        <f t="shared" si="173"/>
        <v>825000.00000000012</v>
      </c>
      <c r="V1396">
        <f t="shared" si="174"/>
        <v>750</v>
      </c>
      <c r="W1396">
        <f t="shared" si="175"/>
        <v>371250.00000000006</v>
      </c>
    </row>
    <row r="1397" spans="1:23" ht="15.75" customHeight="1" x14ac:dyDescent="0.3">
      <c r="A1397" s="2" t="s">
        <v>24</v>
      </c>
      <c r="B1397" s="2">
        <v>1128299</v>
      </c>
      <c r="C1397" s="3">
        <v>44393</v>
      </c>
      <c r="D1397" s="12" t="str" cm="1">
        <f t="array" ref="D1397">_xlfn.SWITCH(WEEKDAY(C1397,2), 1, "Lundi", 2, "Mardi", 3, "Mercredi", 4, "Jeudi", 5, "Vendredi", 6, "Samedi", 7, "Dimanche", "Erreur")</f>
        <v>Vendredi</v>
      </c>
      <c r="E1397" s="2" t="s">
        <v>47</v>
      </c>
      <c r="F1397" s="2" t="s">
        <v>48</v>
      </c>
      <c r="G1397" s="2" t="s">
        <v>67</v>
      </c>
      <c r="H1397" s="4" t="s">
        <v>16</v>
      </c>
      <c r="I1397" s="5">
        <v>90</v>
      </c>
      <c r="J1397" s="6">
        <v>900</v>
      </c>
      <c r="K1397" s="7">
        <v>810000</v>
      </c>
      <c r="L1397" s="7">
        <v>243000</v>
      </c>
      <c r="M1397" s="8">
        <v>0.3</v>
      </c>
      <c r="N1397" s="2" t="s">
        <v>17</v>
      </c>
      <c r="O1397">
        <f t="shared" si="168"/>
        <v>2021</v>
      </c>
      <c r="P1397">
        <f t="shared" si="169"/>
        <v>7</v>
      </c>
      <c r="Q1397" t="str">
        <f t="shared" si="170"/>
        <v>juil</v>
      </c>
      <c r="R1397" t="str">
        <f t="shared" si="171"/>
        <v>Florida</v>
      </c>
      <c r="S1397" t="str">
        <f t="shared" si="172"/>
        <v>2021-07</v>
      </c>
      <c r="T1397">
        <f>IF(AND(COUNTIF(Calculs!$Q$2:$Q$12,$O1397)&gt;0,COUNTIF(Calculs!$S$2:$S$12,$E1397)&gt;0,COUNTIF(Calculs!$U$2:$U$12,$H1397)&gt;0),1,0)</f>
        <v>1</v>
      </c>
      <c r="U1397">
        <f t="shared" si="173"/>
        <v>810000</v>
      </c>
      <c r="V1397">
        <f t="shared" si="174"/>
        <v>900</v>
      </c>
      <c r="W1397">
        <f t="shared" si="175"/>
        <v>243000</v>
      </c>
    </row>
    <row r="1398" spans="1:23" ht="15.75" customHeight="1" x14ac:dyDescent="0.3">
      <c r="A1398" s="2" t="s">
        <v>24</v>
      </c>
      <c r="B1398" s="2">
        <v>1128299</v>
      </c>
      <c r="C1398" s="3">
        <v>44393</v>
      </c>
      <c r="D1398" s="12" t="str" cm="1">
        <f t="array" ref="D1398">_xlfn.SWITCH(WEEKDAY(C1398,2), 1, "Lundi", 2, "Mardi", 3, "Mercredi", 4, "Jeudi", 5, "Vendredi", 6, "Samedi", 7, "Dimanche", "Erreur")</f>
        <v>Vendredi</v>
      </c>
      <c r="E1398" s="2" t="s">
        <v>47</v>
      </c>
      <c r="F1398" s="2" t="s">
        <v>48</v>
      </c>
      <c r="G1398" s="2" t="s">
        <v>67</v>
      </c>
      <c r="H1398" s="4" t="s">
        <v>18</v>
      </c>
      <c r="I1398" s="5">
        <v>95</v>
      </c>
      <c r="J1398" s="6">
        <v>750</v>
      </c>
      <c r="K1398" s="7">
        <v>712500</v>
      </c>
      <c r="L1398" s="7">
        <v>178125</v>
      </c>
      <c r="M1398" s="8">
        <v>0.25</v>
      </c>
      <c r="N1398" s="2" t="s">
        <v>17</v>
      </c>
      <c r="O1398">
        <f t="shared" si="168"/>
        <v>2021</v>
      </c>
      <c r="P1398">
        <f t="shared" si="169"/>
        <v>7</v>
      </c>
      <c r="Q1398" t="str">
        <f t="shared" si="170"/>
        <v>juil</v>
      </c>
      <c r="R1398" t="str">
        <f t="shared" si="171"/>
        <v>Florida</v>
      </c>
      <c r="S1398" t="str">
        <f t="shared" si="172"/>
        <v>2021-07</v>
      </c>
      <c r="T1398">
        <f>IF(AND(COUNTIF(Calculs!$Q$2:$Q$12,$O1398)&gt;0,COUNTIF(Calculs!$S$2:$S$12,$E1398)&gt;0,COUNTIF(Calculs!$U$2:$U$12,$H1398)&gt;0),1,0)</f>
        <v>1</v>
      </c>
      <c r="U1398">
        <f t="shared" si="173"/>
        <v>712500</v>
      </c>
      <c r="V1398">
        <f t="shared" si="174"/>
        <v>750</v>
      </c>
      <c r="W1398">
        <f t="shared" si="175"/>
        <v>178125</v>
      </c>
    </row>
    <row r="1399" spans="1:23" ht="15.75" customHeight="1" x14ac:dyDescent="0.3">
      <c r="A1399" s="2" t="s">
        <v>24</v>
      </c>
      <c r="B1399" s="2">
        <v>1128299</v>
      </c>
      <c r="C1399" s="3">
        <v>44393</v>
      </c>
      <c r="D1399" s="12" t="str" cm="1">
        <f t="array" ref="D1399">_xlfn.SWITCH(WEEKDAY(C1399,2), 1, "Lundi", 2, "Mardi", 3, "Mercredi", 4, "Jeudi", 5, "Vendredi", 6, "Samedi", 7, "Dimanche", "Erreur")</f>
        <v>Vendredi</v>
      </c>
      <c r="E1399" s="2" t="s">
        <v>47</v>
      </c>
      <c r="F1399" s="2" t="s">
        <v>48</v>
      </c>
      <c r="G1399" s="2" t="s">
        <v>67</v>
      </c>
      <c r="H1399" s="4" t="s">
        <v>19</v>
      </c>
      <c r="I1399" s="5">
        <v>95</v>
      </c>
      <c r="J1399" s="6">
        <v>700</v>
      </c>
      <c r="K1399" s="7">
        <v>665000</v>
      </c>
      <c r="L1399" s="7">
        <v>199500</v>
      </c>
      <c r="M1399" s="8">
        <v>0.3</v>
      </c>
      <c r="N1399" s="2" t="s">
        <v>17</v>
      </c>
      <c r="O1399">
        <f t="shared" si="168"/>
        <v>2021</v>
      </c>
      <c r="P1399">
        <f t="shared" si="169"/>
        <v>7</v>
      </c>
      <c r="Q1399" t="str">
        <f t="shared" si="170"/>
        <v>juil</v>
      </c>
      <c r="R1399" t="str">
        <f t="shared" si="171"/>
        <v>Florida</v>
      </c>
      <c r="S1399" t="str">
        <f t="shared" si="172"/>
        <v>2021-07</v>
      </c>
      <c r="T1399">
        <f>IF(AND(COUNTIF(Calculs!$Q$2:$Q$12,$O1399)&gt;0,COUNTIF(Calculs!$S$2:$S$12,$E1399)&gt;0,COUNTIF(Calculs!$U$2:$U$12,$H1399)&gt;0),1,0)</f>
        <v>1</v>
      </c>
      <c r="U1399">
        <f t="shared" si="173"/>
        <v>665000</v>
      </c>
      <c r="V1399">
        <f t="shared" si="174"/>
        <v>700</v>
      </c>
      <c r="W1399">
        <f t="shared" si="175"/>
        <v>199500</v>
      </c>
    </row>
    <row r="1400" spans="1:23" ht="15.75" customHeight="1" x14ac:dyDescent="0.3">
      <c r="A1400" s="2" t="s">
        <v>24</v>
      </c>
      <c r="B1400" s="2">
        <v>1128299</v>
      </c>
      <c r="C1400" s="3">
        <v>44393</v>
      </c>
      <c r="D1400" s="12" t="str" cm="1">
        <f t="array" ref="D1400">_xlfn.SWITCH(WEEKDAY(C1400,2), 1, "Lundi", 2, "Mardi", 3, "Mercredi", 4, "Jeudi", 5, "Vendredi", 6, "Samedi", 7, "Dimanche", "Erreur")</f>
        <v>Vendredi</v>
      </c>
      <c r="E1400" s="2" t="s">
        <v>47</v>
      </c>
      <c r="F1400" s="2" t="s">
        <v>48</v>
      </c>
      <c r="G1400" s="2" t="s">
        <v>67</v>
      </c>
      <c r="H1400" s="4" t="s">
        <v>20</v>
      </c>
      <c r="I1400" s="5">
        <v>90</v>
      </c>
      <c r="J1400" s="6">
        <v>600</v>
      </c>
      <c r="K1400" s="7">
        <v>540000</v>
      </c>
      <c r="L1400" s="7">
        <v>162000</v>
      </c>
      <c r="M1400" s="8">
        <v>0.3</v>
      </c>
      <c r="N1400" s="2" t="s">
        <v>17</v>
      </c>
      <c r="O1400">
        <f t="shared" si="168"/>
        <v>2021</v>
      </c>
      <c r="P1400">
        <f t="shared" si="169"/>
        <v>7</v>
      </c>
      <c r="Q1400" t="str">
        <f t="shared" si="170"/>
        <v>juil</v>
      </c>
      <c r="R1400" t="str">
        <f t="shared" si="171"/>
        <v>Florida</v>
      </c>
      <c r="S1400" t="str">
        <f t="shared" si="172"/>
        <v>2021-07</v>
      </c>
      <c r="T1400">
        <f>IF(AND(COUNTIF(Calculs!$Q$2:$Q$12,$O1400)&gt;0,COUNTIF(Calculs!$S$2:$S$12,$E1400)&gt;0,COUNTIF(Calculs!$U$2:$U$12,$H1400)&gt;0),1,0)</f>
        <v>1</v>
      </c>
      <c r="U1400">
        <f t="shared" si="173"/>
        <v>540000</v>
      </c>
      <c r="V1400">
        <f t="shared" si="174"/>
        <v>600</v>
      </c>
      <c r="W1400">
        <f t="shared" si="175"/>
        <v>162000</v>
      </c>
    </row>
    <row r="1401" spans="1:23" ht="15.75" customHeight="1" x14ac:dyDescent="0.3">
      <c r="A1401" s="2" t="s">
        <v>24</v>
      </c>
      <c r="B1401" s="2">
        <v>1128299</v>
      </c>
      <c r="C1401" s="3">
        <v>44393</v>
      </c>
      <c r="D1401" s="12" t="str" cm="1">
        <f t="array" ref="D1401">_xlfn.SWITCH(WEEKDAY(C1401,2), 1, "Lundi", 2, "Mardi", 3, "Mercredi", 4, "Jeudi", 5, "Vendredi", 6, "Samedi", 7, "Dimanche", "Erreur")</f>
        <v>Vendredi</v>
      </c>
      <c r="E1401" s="2" t="s">
        <v>47</v>
      </c>
      <c r="F1401" s="2" t="s">
        <v>48</v>
      </c>
      <c r="G1401" s="2" t="s">
        <v>67</v>
      </c>
      <c r="H1401" s="4" t="s">
        <v>21</v>
      </c>
      <c r="I1401" s="5">
        <v>95</v>
      </c>
      <c r="J1401" s="6">
        <v>650</v>
      </c>
      <c r="K1401" s="7">
        <v>617500</v>
      </c>
      <c r="L1401" s="7">
        <v>123500</v>
      </c>
      <c r="M1401" s="8">
        <v>0.2</v>
      </c>
      <c r="N1401" s="2" t="s">
        <v>17</v>
      </c>
      <c r="O1401">
        <f t="shared" si="168"/>
        <v>2021</v>
      </c>
      <c r="P1401">
        <f t="shared" si="169"/>
        <v>7</v>
      </c>
      <c r="Q1401" t="str">
        <f t="shared" si="170"/>
        <v>juil</v>
      </c>
      <c r="R1401" t="str">
        <f t="shared" si="171"/>
        <v>Florida</v>
      </c>
      <c r="S1401" t="str">
        <f t="shared" si="172"/>
        <v>2021-07</v>
      </c>
      <c r="T1401">
        <f>IF(AND(COUNTIF(Calculs!$Q$2:$Q$12,$O1401)&gt;0,COUNTIF(Calculs!$S$2:$S$12,$E1401)&gt;0,COUNTIF(Calculs!$U$2:$U$12,$H1401)&gt;0),1,0)</f>
        <v>1</v>
      </c>
      <c r="U1401">
        <f t="shared" si="173"/>
        <v>617500</v>
      </c>
      <c r="V1401">
        <f t="shared" si="174"/>
        <v>650</v>
      </c>
      <c r="W1401">
        <f t="shared" si="175"/>
        <v>123500</v>
      </c>
    </row>
    <row r="1402" spans="1:23" ht="15.75" customHeight="1" x14ac:dyDescent="0.3">
      <c r="A1402" s="2" t="s">
        <v>24</v>
      </c>
      <c r="B1402" s="2">
        <v>1128299</v>
      </c>
      <c r="C1402" s="3">
        <v>44393</v>
      </c>
      <c r="D1402" s="12" t="str" cm="1">
        <f t="array" ref="D1402">_xlfn.SWITCH(WEEKDAY(C1402,2), 1, "Lundi", 2, "Mardi", 3, "Mercredi", 4, "Jeudi", 5, "Vendredi", 6, "Samedi", 7, "Dimanche", "Erreur")</f>
        <v>Vendredi</v>
      </c>
      <c r="E1402" s="2" t="s">
        <v>47</v>
      </c>
      <c r="F1402" s="2" t="s">
        <v>48</v>
      </c>
      <c r="G1402" s="2" t="s">
        <v>67</v>
      </c>
      <c r="H1402" s="4" t="s">
        <v>22</v>
      </c>
      <c r="I1402" s="5">
        <v>110.00000000000001</v>
      </c>
      <c r="J1402" s="6">
        <v>650</v>
      </c>
      <c r="K1402" s="7">
        <v>715000.00000000012</v>
      </c>
      <c r="L1402" s="7">
        <v>321750.00000000006</v>
      </c>
      <c r="M1402" s="8">
        <v>0.45</v>
      </c>
      <c r="N1402" s="2" t="s">
        <v>17</v>
      </c>
      <c r="O1402">
        <f t="shared" si="168"/>
        <v>2021</v>
      </c>
      <c r="P1402">
        <f t="shared" si="169"/>
        <v>7</v>
      </c>
      <c r="Q1402" t="str">
        <f t="shared" si="170"/>
        <v>juil</v>
      </c>
      <c r="R1402" t="str">
        <f t="shared" si="171"/>
        <v>Florida</v>
      </c>
      <c r="S1402" t="str">
        <f t="shared" si="172"/>
        <v>2021-07</v>
      </c>
      <c r="T1402">
        <f>IF(AND(COUNTIF(Calculs!$Q$2:$Q$12,$O1402)&gt;0,COUNTIF(Calculs!$S$2:$S$12,$E1402)&gt;0,COUNTIF(Calculs!$U$2:$U$12,$H1402)&gt;0),1,0)</f>
        <v>1</v>
      </c>
      <c r="U1402">
        <f t="shared" si="173"/>
        <v>715000.00000000012</v>
      </c>
      <c r="V1402">
        <f t="shared" si="174"/>
        <v>650</v>
      </c>
      <c r="W1402">
        <f t="shared" si="175"/>
        <v>321750.00000000006</v>
      </c>
    </row>
    <row r="1403" spans="1:23" ht="15.75" customHeight="1" x14ac:dyDescent="0.3">
      <c r="A1403" s="2" t="s">
        <v>24</v>
      </c>
      <c r="B1403" s="2">
        <v>1128299</v>
      </c>
      <c r="C1403" s="3">
        <v>44425</v>
      </c>
      <c r="D1403" s="12" t="str" cm="1">
        <f t="array" ref="D1403">_xlfn.SWITCH(WEEKDAY(C1403,2), 1, "Lundi", 2, "Mardi", 3, "Mercredi", 4, "Jeudi", 5, "Vendredi", 6, "Samedi", 7, "Dimanche", "Erreur")</f>
        <v>Mardi</v>
      </c>
      <c r="E1403" s="2" t="s">
        <v>47</v>
      </c>
      <c r="F1403" s="2" t="s">
        <v>48</v>
      </c>
      <c r="G1403" s="2" t="s">
        <v>67</v>
      </c>
      <c r="H1403" s="4" t="s">
        <v>16</v>
      </c>
      <c r="I1403" s="5">
        <v>95</v>
      </c>
      <c r="J1403" s="6">
        <v>850</v>
      </c>
      <c r="K1403" s="7">
        <v>807500</v>
      </c>
      <c r="L1403" s="7">
        <v>242250</v>
      </c>
      <c r="M1403" s="8">
        <v>0.3</v>
      </c>
      <c r="N1403" s="2" t="s">
        <v>17</v>
      </c>
      <c r="O1403">
        <f t="shared" si="168"/>
        <v>2021</v>
      </c>
      <c r="P1403">
        <f t="shared" si="169"/>
        <v>8</v>
      </c>
      <c r="Q1403" t="str">
        <f t="shared" si="170"/>
        <v>août</v>
      </c>
      <c r="R1403" t="str">
        <f t="shared" si="171"/>
        <v>Florida</v>
      </c>
      <c r="S1403" t="str">
        <f t="shared" si="172"/>
        <v>2021-08</v>
      </c>
      <c r="T1403">
        <f>IF(AND(COUNTIF(Calculs!$Q$2:$Q$12,$O1403)&gt;0,COUNTIF(Calculs!$S$2:$S$12,$E1403)&gt;0,COUNTIF(Calculs!$U$2:$U$12,$H1403)&gt;0),1,0)</f>
        <v>1</v>
      </c>
      <c r="U1403">
        <f t="shared" si="173"/>
        <v>807500</v>
      </c>
      <c r="V1403">
        <f t="shared" si="174"/>
        <v>850</v>
      </c>
      <c r="W1403">
        <f t="shared" si="175"/>
        <v>242250</v>
      </c>
    </row>
    <row r="1404" spans="1:23" ht="15.75" customHeight="1" x14ac:dyDescent="0.3">
      <c r="A1404" s="2" t="s">
        <v>24</v>
      </c>
      <c r="B1404" s="2">
        <v>1128299</v>
      </c>
      <c r="C1404" s="3">
        <v>44425</v>
      </c>
      <c r="D1404" s="12" t="str" cm="1">
        <f t="array" ref="D1404">_xlfn.SWITCH(WEEKDAY(C1404,2), 1, "Lundi", 2, "Mardi", 3, "Mercredi", 4, "Jeudi", 5, "Vendredi", 6, "Samedi", 7, "Dimanche", "Erreur")</f>
        <v>Mardi</v>
      </c>
      <c r="E1404" s="2" t="s">
        <v>47</v>
      </c>
      <c r="F1404" s="2" t="s">
        <v>48</v>
      </c>
      <c r="G1404" s="2" t="s">
        <v>67</v>
      </c>
      <c r="H1404" s="4" t="s">
        <v>18</v>
      </c>
      <c r="I1404" s="5">
        <v>85.000000000000014</v>
      </c>
      <c r="J1404" s="6">
        <v>825</v>
      </c>
      <c r="K1404" s="7">
        <v>701250.00000000012</v>
      </c>
      <c r="L1404" s="7">
        <v>175312.50000000003</v>
      </c>
      <c r="M1404" s="8">
        <v>0.25</v>
      </c>
      <c r="N1404" s="2" t="s">
        <v>17</v>
      </c>
      <c r="O1404">
        <f t="shared" si="168"/>
        <v>2021</v>
      </c>
      <c r="P1404">
        <f t="shared" si="169"/>
        <v>8</v>
      </c>
      <c r="Q1404" t="str">
        <f t="shared" si="170"/>
        <v>août</v>
      </c>
      <c r="R1404" t="str">
        <f t="shared" si="171"/>
        <v>Florida</v>
      </c>
      <c r="S1404" t="str">
        <f t="shared" si="172"/>
        <v>2021-08</v>
      </c>
      <c r="T1404">
        <f>IF(AND(COUNTIF(Calculs!$Q$2:$Q$12,$O1404)&gt;0,COUNTIF(Calculs!$S$2:$S$12,$E1404)&gt;0,COUNTIF(Calculs!$U$2:$U$12,$H1404)&gt;0),1,0)</f>
        <v>1</v>
      </c>
      <c r="U1404">
        <f t="shared" si="173"/>
        <v>701250.00000000012</v>
      </c>
      <c r="V1404">
        <f t="shared" si="174"/>
        <v>825</v>
      </c>
      <c r="W1404">
        <f t="shared" si="175"/>
        <v>175312.50000000003</v>
      </c>
    </row>
    <row r="1405" spans="1:23" ht="15.75" customHeight="1" x14ac:dyDescent="0.3">
      <c r="A1405" s="2" t="s">
        <v>24</v>
      </c>
      <c r="B1405" s="2">
        <v>1128299</v>
      </c>
      <c r="C1405" s="3">
        <v>44425</v>
      </c>
      <c r="D1405" s="12" t="str" cm="1">
        <f t="array" ref="D1405">_xlfn.SWITCH(WEEKDAY(C1405,2), 1, "Lundi", 2, "Mardi", 3, "Mercredi", 4, "Jeudi", 5, "Vendredi", 6, "Samedi", 7, "Dimanche", "Erreur")</f>
        <v>Mardi</v>
      </c>
      <c r="E1405" s="2" t="s">
        <v>47</v>
      </c>
      <c r="F1405" s="2" t="s">
        <v>48</v>
      </c>
      <c r="G1405" s="2" t="s">
        <v>67</v>
      </c>
      <c r="H1405" s="4" t="s">
        <v>19</v>
      </c>
      <c r="I1405" s="5">
        <v>80</v>
      </c>
      <c r="J1405" s="6">
        <v>700</v>
      </c>
      <c r="K1405" s="7">
        <v>560000</v>
      </c>
      <c r="L1405" s="7">
        <v>168000</v>
      </c>
      <c r="M1405" s="8">
        <v>0.3</v>
      </c>
      <c r="N1405" s="2" t="s">
        <v>17</v>
      </c>
      <c r="O1405">
        <f t="shared" si="168"/>
        <v>2021</v>
      </c>
      <c r="P1405">
        <f t="shared" si="169"/>
        <v>8</v>
      </c>
      <c r="Q1405" t="str">
        <f t="shared" si="170"/>
        <v>août</v>
      </c>
      <c r="R1405" t="str">
        <f t="shared" si="171"/>
        <v>Florida</v>
      </c>
      <c r="S1405" t="str">
        <f t="shared" si="172"/>
        <v>2021-08</v>
      </c>
      <c r="T1405">
        <f>IF(AND(COUNTIF(Calculs!$Q$2:$Q$12,$O1405)&gt;0,COUNTIF(Calculs!$S$2:$S$12,$E1405)&gt;0,COUNTIF(Calculs!$U$2:$U$12,$H1405)&gt;0),1,0)</f>
        <v>1</v>
      </c>
      <c r="U1405">
        <f t="shared" si="173"/>
        <v>560000</v>
      </c>
      <c r="V1405">
        <f t="shared" si="174"/>
        <v>700</v>
      </c>
      <c r="W1405">
        <f t="shared" si="175"/>
        <v>168000</v>
      </c>
    </row>
    <row r="1406" spans="1:23" ht="15.75" customHeight="1" x14ac:dyDescent="0.3">
      <c r="A1406" s="2" t="s">
        <v>24</v>
      </c>
      <c r="B1406" s="2">
        <v>1128299</v>
      </c>
      <c r="C1406" s="3">
        <v>44425</v>
      </c>
      <c r="D1406" s="12" t="str" cm="1">
        <f t="array" ref="D1406">_xlfn.SWITCH(WEEKDAY(C1406,2), 1, "Lundi", 2, "Mardi", 3, "Mercredi", 4, "Jeudi", 5, "Vendredi", 6, "Samedi", 7, "Dimanche", "Erreur")</f>
        <v>Mardi</v>
      </c>
      <c r="E1406" s="2" t="s">
        <v>47</v>
      </c>
      <c r="F1406" s="2" t="s">
        <v>48</v>
      </c>
      <c r="G1406" s="2" t="s">
        <v>67</v>
      </c>
      <c r="H1406" s="4" t="s">
        <v>20</v>
      </c>
      <c r="I1406" s="5">
        <v>80</v>
      </c>
      <c r="J1406" s="6">
        <v>475</v>
      </c>
      <c r="K1406" s="7">
        <v>380000</v>
      </c>
      <c r="L1406" s="7">
        <v>114000</v>
      </c>
      <c r="M1406" s="8">
        <v>0.3</v>
      </c>
      <c r="N1406" s="2" t="s">
        <v>17</v>
      </c>
      <c r="O1406">
        <f t="shared" si="168"/>
        <v>2021</v>
      </c>
      <c r="P1406">
        <f t="shared" si="169"/>
        <v>8</v>
      </c>
      <c r="Q1406" t="str">
        <f t="shared" si="170"/>
        <v>août</v>
      </c>
      <c r="R1406" t="str">
        <f t="shared" si="171"/>
        <v>Florida</v>
      </c>
      <c r="S1406" t="str">
        <f t="shared" si="172"/>
        <v>2021-08</v>
      </c>
      <c r="T1406">
        <f>IF(AND(COUNTIF(Calculs!$Q$2:$Q$12,$O1406)&gt;0,COUNTIF(Calculs!$S$2:$S$12,$E1406)&gt;0,COUNTIF(Calculs!$U$2:$U$12,$H1406)&gt;0),1,0)</f>
        <v>1</v>
      </c>
      <c r="U1406">
        <f t="shared" si="173"/>
        <v>380000</v>
      </c>
      <c r="V1406">
        <f t="shared" si="174"/>
        <v>475</v>
      </c>
      <c r="W1406">
        <f t="shared" si="175"/>
        <v>114000</v>
      </c>
    </row>
    <row r="1407" spans="1:23" ht="15.75" customHeight="1" x14ac:dyDescent="0.3">
      <c r="A1407" s="2" t="s">
        <v>24</v>
      </c>
      <c r="B1407" s="2">
        <v>1128299</v>
      </c>
      <c r="C1407" s="3">
        <v>44425</v>
      </c>
      <c r="D1407" s="12" t="str" cm="1">
        <f t="array" ref="D1407">_xlfn.SWITCH(WEEKDAY(C1407,2), 1, "Lundi", 2, "Mardi", 3, "Mercredi", 4, "Jeudi", 5, "Vendredi", 6, "Samedi", 7, "Dimanche", "Erreur")</f>
        <v>Mardi</v>
      </c>
      <c r="E1407" s="2" t="s">
        <v>47</v>
      </c>
      <c r="F1407" s="2" t="s">
        <v>48</v>
      </c>
      <c r="G1407" s="2" t="s">
        <v>67</v>
      </c>
      <c r="H1407" s="4" t="s">
        <v>21</v>
      </c>
      <c r="I1407" s="5">
        <v>80</v>
      </c>
      <c r="J1407" s="6">
        <v>475</v>
      </c>
      <c r="K1407" s="7">
        <v>380000</v>
      </c>
      <c r="L1407" s="7">
        <v>76000</v>
      </c>
      <c r="M1407" s="8">
        <v>0.2</v>
      </c>
      <c r="N1407" s="2" t="s">
        <v>17</v>
      </c>
      <c r="O1407">
        <f t="shared" si="168"/>
        <v>2021</v>
      </c>
      <c r="P1407">
        <f t="shared" si="169"/>
        <v>8</v>
      </c>
      <c r="Q1407" t="str">
        <f t="shared" si="170"/>
        <v>août</v>
      </c>
      <c r="R1407" t="str">
        <f t="shared" si="171"/>
        <v>Florida</v>
      </c>
      <c r="S1407" t="str">
        <f t="shared" si="172"/>
        <v>2021-08</v>
      </c>
      <c r="T1407">
        <f>IF(AND(COUNTIF(Calculs!$Q$2:$Q$12,$O1407)&gt;0,COUNTIF(Calculs!$S$2:$S$12,$E1407)&gt;0,COUNTIF(Calculs!$U$2:$U$12,$H1407)&gt;0),1,0)</f>
        <v>1</v>
      </c>
      <c r="U1407">
        <f t="shared" si="173"/>
        <v>380000</v>
      </c>
      <c r="V1407">
        <f t="shared" si="174"/>
        <v>475</v>
      </c>
      <c r="W1407">
        <f t="shared" si="175"/>
        <v>76000</v>
      </c>
    </row>
    <row r="1408" spans="1:23" ht="15.75" customHeight="1" x14ac:dyDescent="0.3">
      <c r="A1408" s="2" t="s">
        <v>24</v>
      </c>
      <c r="B1408" s="2">
        <v>1128299</v>
      </c>
      <c r="C1408" s="3">
        <v>44425</v>
      </c>
      <c r="D1408" s="12" t="str" cm="1">
        <f t="array" ref="D1408">_xlfn.SWITCH(WEEKDAY(C1408,2), 1, "Lundi", 2, "Mardi", 3, "Mercredi", 4, "Jeudi", 5, "Vendredi", 6, "Samedi", 7, "Dimanche", "Erreur")</f>
        <v>Mardi</v>
      </c>
      <c r="E1408" s="2" t="s">
        <v>47</v>
      </c>
      <c r="F1408" s="2" t="s">
        <v>48</v>
      </c>
      <c r="G1408" s="2" t="s">
        <v>67</v>
      </c>
      <c r="H1408" s="4" t="s">
        <v>22</v>
      </c>
      <c r="I1408" s="5">
        <v>85</v>
      </c>
      <c r="J1408" s="6">
        <v>300</v>
      </c>
      <c r="K1408" s="7">
        <v>255000</v>
      </c>
      <c r="L1408" s="7">
        <v>114750</v>
      </c>
      <c r="M1408" s="8">
        <v>0.45</v>
      </c>
      <c r="N1408" s="2" t="s">
        <v>17</v>
      </c>
      <c r="O1408">
        <f t="shared" si="168"/>
        <v>2021</v>
      </c>
      <c r="P1408">
        <f t="shared" si="169"/>
        <v>8</v>
      </c>
      <c r="Q1408" t="str">
        <f t="shared" si="170"/>
        <v>août</v>
      </c>
      <c r="R1408" t="str">
        <f t="shared" si="171"/>
        <v>Florida</v>
      </c>
      <c r="S1408" t="str">
        <f t="shared" si="172"/>
        <v>2021-08</v>
      </c>
      <c r="T1408">
        <f>IF(AND(COUNTIF(Calculs!$Q$2:$Q$12,$O1408)&gt;0,COUNTIF(Calculs!$S$2:$S$12,$E1408)&gt;0,COUNTIF(Calculs!$U$2:$U$12,$H1408)&gt;0),1,0)</f>
        <v>1</v>
      </c>
      <c r="U1408">
        <f t="shared" si="173"/>
        <v>255000</v>
      </c>
      <c r="V1408">
        <f t="shared" si="174"/>
        <v>300</v>
      </c>
      <c r="W1408">
        <f t="shared" si="175"/>
        <v>114750</v>
      </c>
    </row>
    <row r="1409" spans="1:23" ht="15.75" customHeight="1" x14ac:dyDescent="0.3">
      <c r="A1409" s="2" t="s">
        <v>24</v>
      </c>
      <c r="B1409" s="2">
        <v>1128299</v>
      </c>
      <c r="C1409" s="3">
        <v>44457</v>
      </c>
      <c r="D1409" s="12" t="str" cm="1">
        <f t="array" ref="D1409">_xlfn.SWITCH(WEEKDAY(C1409,2), 1, "Lundi", 2, "Mardi", 3, "Mercredi", 4, "Jeudi", 5, "Vendredi", 6, "Samedi", 7, "Dimanche", "Erreur")</f>
        <v>Samedi</v>
      </c>
      <c r="E1409" s="2" t="s">
        <v>47</v>
      </c>
      <c r="F1409" s="2" t="s">
        <v>48</v>
      </c>
      <c r="G1409" s="2" t="s">
        <v>67</v>
      </c>
      <c r="H1409" s="4" t="s">
        <v>16</v>
      </c>
      <c r="I1409" s="5">
        <v>60.000000000000007</v>
      </c>
      <c r="J1409" s="6">
        <v>500</v>
      </c>
      <c r="K1409" s="7">
        <v>300000.00000000006</v>
      </c>
      <c r="L1409" s="7">
        <v>90000.000000000015</v>
      </c>
      <c r="M1409" s="8">
        <v>0.3</v>
      </c>
      <c r="N1409" s="2" t="s">
        <v>17</v>
      </c>
      <c r="O1409">
        <f t="shared" si="168"/>
        <v>2021</v>
      </c>
      <c r="P1409">
        <f t="shared" si="169"/>
        <v>9</v>
      </c>
      <c r="Q1409" t="str">
        <f t="shared" si="170"/>
        <v>sept</v>
      </c>
      <c r="R1409" t="str">
        <f t="shared" si="171"/>
        <v>Florida</v>
      </c>
      <c r="S1409" t="str">
        <f t="shared" si="172"/>
        <v>2021-09</v>
      </c>
      <c r="T1409">
        <f>IF(AND(COUNTIF(Calculs!$Q$2:$Q$12,$O1409)&gt;0,COUNTIF(Calculs!$S$2:$S$12,$E1409)&gt;0,COUNTIF(Calculs!$U$2:$U$12,$H1409)&gt;0),1,0)</f>
        <v>1</v>
      </c>
      <c r="U1409">
        <f t="shared" si="173"/>
        <v>300000.00000000006</v>
      </c>
      <c r="V1409">
        <f t="shared" si="174"/>
        <v>500</v>
      </c>
      <c r="W1409">
        <f t="shared" si="175"/>
        <v>90000.000000000015</v>
      </c>
    </row>
    <row r="1410" spans="1:23" ht="15.75" customHeight="1" x14ac:dyDescent="0.3">
      <c r="A1410" s="2" t="s">
        <v>24</v>
      </c>
      <c r="B1410" s="2">
        <v>1128299</v>
      </c>
      <c r="C1410" s="3">
        <v>44457</v>
      </c>
      <c r="D1410" s="12" t="str" cm="1">
        <f t="array" ref="D1410">_xlfn.SWITCH(WEEKDAY(C1410,2), 1, "Lundi", 2, "Mardi", 3, "Mercredi", 4, "Jeudi", 5, "Vendredi", 6, "Samedi", 7, "Dimanche", "Erreur")</f>
        <v>Samedi</v>
      </c>
      <c r="E1410" s="2" t="s">
        <v>47</v>
      </c>
      <c r="F1410" s="2" t="s">
        <v>48</v>
      </c>
      <c r="G1410" s="2" t="s">
        <v>67</v>
      </c>
      <c r="H1410" s="4" t="s">
        <v>18</v>
      </c>
      <c r="I1410" s="5">
        <v>65.000000000000014</v>
      </c>
      <c r="J1410" s="6">
        <v>500</v>
      </c>
      <c r="K1410" s="7">
        <v>325000.00000000006</v>
      </c>
      <c r="L1410" s="7">
        <v>81250.000000000015</v>
      </c>
      <c r="M1410" s="8">
        <v>0.25</v>
      </c>
      <c r="N1410" s="2" t="s">
        <v>17</v>
      </c>
      <c r="O1410">
        <f t="shared" si="168"/>
        <v>2021</v>
      </c>
      <c r="P1410">
        <f t="shared" si="169"/>
        <v>9</v>
      </c>
      <c r="Q1410" t="str">
        <f t="shared" si="170"/>
        <v>sept</v>
      </c>
      <c r="R1410" t="str">
        <f t="shared" si="171"/>
        <v>Florida</v>
      </c>
      <c r="S1410" t="str">
        <f t="shared" si="172"/>
        <v>2021-09</v>
      </c>
      <c r="T1410">
        <f>IF(AND(COUNTIF(Calculs!$Q$2:$Q$12,$O1410)&gt;0,COUNTIF(Calculs!$S$2:$S$12,$E1410)&gt;0,COUNTIF(Calculs!$U$2:$U$12,$H1410)&gt;0),1,0)</f>
        <v>1</v>
      </c>
      <c r="U1410">
        <f t="shared" si="173"/>
        <v>325000.00000000006</v>
      </c>
      <c r="V1410">
        <f t="shared" si="174"/>
        <v>500</v>
      </c>
      <c r="W1410">
        <f t="shared" si="175"/>
        <v>81250.000000000015</v>
      </c>
    </row>
    <row r="1411" spans="1:23" ht="15.75" customHeight="1" x14ac:dyDescent="0.3">
      <c r="A1411" s="2" t="s">
        <v>24</v>
      </c>
      <c r="B1411" s="2">
        <v>1128299</v>
      </c>
      <c r="C1411" s="3">
        <v>44457</v>
      </c>
      <c r="D1411" s="12" t="str" cm="1">
        <f t="array" ref="D1411">_xlfn.SWITCH(WEEKDAY(C1411,2), 1, "Lundi", 2, "Mardi", 3, "Mercredi", 4, "Jeudi", 5, "Vendredi", 6, "Samedi", 7, "Dimanche", "Erreur")</f>
        <v>Samedi</v>
      </c>
      <c r="E1411" s="2" t="s">
        <v>47</v>
      </c>
      <c r="F1411" s="2" t="s">
        <v>48</v>
      </c>
      <c r="G1411" s="2" t="s">
        <v>67</v>
      </c>
      <c r="H1411" s="4" t="s">
        <v>19</v>
      </c>
      <c r="I1411" s="5">
        <v>60.000000000000007</v>
      </c>
      <c r="J1411" s="6">
        <v>300</v>
      </c>
      <c r="K1411" s="7">
        <v>180000.00000000003</v>
      </c>
      <c r="L1411" s="7">
        <v>54000.000000000007</v>
      </c>
      <c r="M1411" s="8">
        <v>0.3</v>
      </c>
      <c r="N1411" s="2" t="s">
        <v>17</v>
      </c>
      <c r="O1411">
        <f t="shared" ref="O1411:O1474" si="176">YEAR($C1411)</f>
        <v>2021</v>
      </c>
      <c r="P1411">
        <f t="shared" ref="P1411:P1474" si="177">MONTH($C1411)</f>
        <v>9</v>
      </c>
      <c r="Q1411" t="str">
        <f t="shared" ref="Q1411:Q1474" si="178">TEXT($C1411,"mmm")</f>
        <v>sept</v>
      </c>
      <c r="R1411" t="str">
        <f t="shared" ref="R1411:R1474" si="179">SUBSTITUTE(SUBSTITUTE($F1411,"Sud ","South "),"Ouest ","West ")</f>
        <v>Florida</v>
      </c>
      <c r="S1411" t="str">
        <f t="shared" ref="S1411:S1474" si="180">TEXT($C1411,"aaaa-mm")</f>
        <v>2021-09</v>
      </c>
      <c r="T1411">
        <f>IF(AND(COUNTIF(Calculs!$Q$2:$Q$12,$O1411)&gt;0,COUNTIF(Calculs!$S$2:$S$12,$E1411)&gt;0,COUNTIF(Calculs!$U$2:$U$12,$H1411)&gt;0),1,0)</f>
        <v>1</v>
      </c>
      <c r="U1411">
        <f t="shared" ref="U1411:U1474" si="181">$K1411*$T1411</f>
        <v>180000.00000000003</v>
      </c>
      <c r="V1411">
        <f t="shared" ref="V1411:V1474" si="182">$J1411*$T1411</f>
        <v>300</v>
      </c>
      <c r="W1411">
        <f t="shared" ref="W1411:W1474" si="183">$L1411*$T1411</f>
        <v>54000.000000000007</v>
      </c>
    </row>
    <row r="1412" spans="1:23" ht="15.75" customHeight="1" x14ac:dyDescent="0.3">
      <c r="A1412" s="2" t="s">
        <v>24</v>
      </c>
      <c r="B1412" s="2">
        <v>1128299</v>
      </c>
      <c r="C1412" s="3">
        <v>44457</v>
      </c>
      <c r="D1412" s="12" t="str" cm="1">
        <f t="array" ref="D1412">_xlfn.SWITCH(WEEKDAY(C1412,2), 1, "Lundi", 2, "Mardi", 3, "Mercredi", 4, "Jeudi", 5, "Vendredi", 6, "Samedi", 7, "Dimanche", "Erreur")</f>
        <v>Samedi</v>
      </c>
      <c r="E1412" s="2" t="s">
        <v>47</v>
      </c>
      <c r="F1412" s="2" t="s">
        <v>48</v>
      </c>
      <c r="G1412" s="2" t="s">
        <v>67</v>
      </c>
      <c r="H1412" s="4" t="s">
        <v>20</v>
      </c>
      <c r="I1412" s="5">
        <v>60.000000000000007</v>
      </c>
      <c r="J1412" s="6">
        <v>250</v>
      </c>
      <c r="K1412" s="7">
        <v>150000.00000000003</v>
      </c>
      <c r="L1412" s="7">
        <v>45000.000000000007</v>
      </c>
      <c r="M1412" s="8">
        <v>0.3</v>
      </c>
      <c r="N1412" s="2" t="s">
        <v>17</v>
      </c>
      <c r="O1412">
        <f t="shared" si="176"/>
        <v>2021</v>
      </c>
      <c r="P1412">
        <f t="shared" si="177"/>
        <v>9</v>
      </c>
      <c r="Q1412" t="str">
        <f t="shared" si="178"/>
        <v>sept</v>
      </c>
      <c r="R1412" t="str">
        <f t="shared" si="179"/>
        <v>Florida</v>
      </c>
      <c r="S1412" t="str">
        <f t="shared" si="180"/>
        <v>2021-09</v>
      </c>
      <c r="T1412">
        <f>IF(AND(COUNTIF(Calculs!$Q$2:$Q$12,$O1412)&gt;0,COUNTIF(Calculs!$S$2:$S$12,$E1412)&gt;0,COUNTIF(Calculs!$U$2:$U$12,$H1412)&gt;0),1,0)</f>
        <v>1</v>
      </c>
      <c r="U1412">
        <f t="shared" si="181"/>
        <v>150000.00000000003</v>
      </c>
      <c r="V1412">
        <f t="shared" si="182"/>
        <v>250</v>
      </c>
      <c r="W1412">
        <f t="shared" si="183"/>
        <v>45000.000000000007</v>
      </c>
    </row>
    <row r="1413" spans="1:23" ht="15.75" customHeight="1" x14ac:dyDescent="0.3">
      <c r="A1413" s="2" t="s">
        <v>24</v>
      </c>
      <c r="B1413" s="2">
        <v>1128299</v>
      </c>
      <c r="C1413" s="3">
        <v>44457</v>
      </c>
      <c r="D1413" s="12" t="str" cm="1">
        <f t="array" ref="D1413">_xlfn.SWITCH(WEEKDAY(C1413,2), 1, "Lundi", 2, "Mardi", 3, "Mercredi", 4, "Jeudi", 5, "Vendredi", 6, "Samedi", 7, "Dimanche", "Erreur")</f>
        <v>Samedi</v>
      </c>
      <c r="E1413" s="2" t="s">
        <v>47</v>
      </c>
      <c r="F1413" s="2" t="s">
        <v>48</v>
      </c>
      <c r="G1413" s="2" t="s">
        <v>67</v>
      </c>
      <c r="H1413" s="4" t="s">
        <v>21</v>
      </c>
      <c r="I1413" s="5">
        <v>70</v>
      </c>
      <c r="J1413" s="6">
        <v>275</v>
      </c>
      <c r="K1413" s="7">
        <v>192500</v>
      </c>
      <c r="L1413" s="7">
        <v>38500</v>
      </c>
      <c r="M1413" s="8">
        <v>0.2</v>
      </c>
      <c r="N1413" s="2" t="s">
        <v>17</v>
      </c>
      <c r="O1413">
        <f t="shared" si="176"/>
        <v>2021</v>
      </c>
      <c r="P1413">
        <f t="shared" si="177"/>
        <v>9</v>
      </c>
      <c r="Q1413" t="str">
        <f t="shared" si="178"/>
        <v>sept</v>
      </c>
      <c r="R1413" t="str">
        <f t="shared" si="179"/>
        <v>Florida</v>
      </c>
      <c r="S1413" t="str">
        <f t="shared" si="180"/>
        <v>2021-09</v>
      </c>
      <c r="T1413">
        <f>IF(AND(COUNTIF(Calculs!$Q$2:$Q$12,$O1413)&gt;0,COUNTIF(Calculs!$S$2:$S$12,$E1413)&gt;0,COUNTIF(Calculs!$U$2:$U$12,$H1413)&gt;0),1,0)</f>
        <v>1</v>
      </c>
      <c r="U1413">
        <f t="shared" si="181"/>
        <v>192500</v>
      </c>
      <c r="V1413">
        <f t="shared" si="182"/>
        <v>275</v>
      </c>
      <c r="W1413">
        <f t="shared" si="183"/>
        <v>38500</v>
      </c>
    </row>
    <row r="1414" spans="1:23" ht="15.75" customHeight="1" x14ac:dyDescent="0.3">
      <c r="A1414" s="2" t="s">
        <v>24</v>
      </c>
      <c r="B1414" s="2">
        <v>1128299</v>
      </c>
      <c r="C1414" s="3">
        <v>44457</v>
      </c>
      <c r="D1414" s="12" t="str" cm="1">
        <f t="array" ref="D1414">_xlfn.SWITCH(WEEKDAY(C1414,2), 1, "Lundi", 2, "Mardi", 3, "Mercredi", 4, "Jeudi", 5, "Vendredi", 6, "Samedi", 7, "Dimanche", "Erreur")</f>
        <v>Samedi</v>
      </c>
      <c r="E1414" s="2" t="s">
        <v>47</v>
      </c>
      <c r="F1414" s="2" t="s">
        <v>48</v>
      </c>
      <c r="G1414" s="2" t="s">
        <v>67</v>
      </c>
      <c r="H1414" s="4" t="s">
        <v>22</v>
      </c>
      <c r="I1414" s="5">
        <v>54.999999999999993</v>
      </c>
      <c r="J1414" s="6">
        <v>300</v>
      </c>
      <c r="K1414" s="7">
        <v>164999.99999999997</v>
      </c>
      <c r="L1414" s="7">
        <v>74249.999999999985</v>
      </c>
      <c r="M1414" s="8">
        <v>0.45</v>
      </c>
      <c r="N1414" s="2" t="s">
        <v>17</v>
      </c>
      <c r="O1414">
        <f t="shared" si="176"/>
        <v>2021</v>
      </c>
      <c r="P1414">
        <f t="shared" si="177"/>
        <v>9</v>
      </c>
      <c r="Q1414" t="str">
        <f t="shared" si="178"/>
        <v>sept</v>
      </c>
      <c r="R1414" t="str">
        <f t="shared" si="179"/>
        <v>Florida</v>
      </c>
      <c r="S1414" t="str">
        <f t="shared" si="180"/>
        <v>2021-09</v>
      </c>
      <c r="T1414">
        <f>IF(AND(COUNTIF(Calculs!$Q$2:$Q$12,$O1414)&gt;0,COUNTIF(Calculs!$S$2:$S$12,$E1414)&gt;0,COUNTIF(Calculs!$U$2:$U$12,$H1414)&gt;0),1,0)</f>
        <v>1</v>
      </c>
      <c r="U1414">
        <f t="shared" si="181"/>
        <v>164999.99999999997</v>
      </c>
      <c r="V1414">
        <f t="shared" si="182"/>
        <v>300</v>
      </c>
      <c r="W1414">
        <f t="shared" si="183"/>
        <v>74249.999999999985</v>
      </c>
    </row>
    <row r="1415" spans="1:23" ht="15.75" customHeight="1" x14ac:dyDescent="0.3">
      <c r="A1415" s="2" t="s">
        <v>24</v>
      </c>
      <c r="B1415" s="2">
        <v>1128299</v>
      </c>
      <c r="C1415" s="3">
        <v>44486</v>
      </c>
      <c r="D1415" s="12" t="str" cm="1">
        <f t="array" ref="D1415">_xlfn.SWITCH(WEEKDAY(C1415,2), 1, "Lundi", 2, "Mardi", 3, "Mercredi", 4, "Jeudi", 5, "Vendredi", 6, "Samedi", 7, "Dimanche", "Erreur")</f>
        <v>Dimanche</v>
      </c>
      <c r="E1415" s="2" t="s">
        <v>47</v>
      </c>
      <c r="F1415" s="2" t="s">
        <v>48</v>
      </c>
      <c r="G1415" s="2" t="s">
        <v>67</v>
      </c>
      <c r="H1415" s="4" t="s">
        <v>16</v>
      </c>
      <c r="I1415" s="5">
        <v>50</v>
      </c>
      <c r="J1415" s="6">
        <v>400</v>
      </c>
      <c r="K1415" s="7">
        <v>200000</v>
      </c>
      <c r="L1415" s="7">
        <v>60000</v>
      </c>
      <c r="M1415" s="8">
        <v>0.3</v>
      </c>
      <c r="N1415" s="2" t="s">
        <v>17</v>
      </c>
      <c r="O1415">
        <f t="shared" si="176"/>
        <v>2021</v>
      </c>
      <c r="P1415">
        <f t="shared" si="177"/>
        <v>10</v>
      </c>
      <c r="Q1415" t="str">
        <f t="shared" si="178"/>
        <v>oct</v>
      </c>
      <c r="R1415" t="str">
        <f t="shared" si="179"/>
        <v>Florida</v>
      </c>
      <c r="S1415" t="str">
        <f t="shared" si="180"/>
        <v>2021-10</v>
      </c>
      <c r="T1415">
        <f>IF(AND(COUNTIF(Calculs!$Q$2:$Q$12,$O1415)&gt;0,COUNTIF(Calculs!$S$2:$S$12,$E1415)&gt;0,COUNTIF(Calculs!$U$2:$U$12,$H1415)&gt;0),1,0)</f>
        <v>1</v>
      </c>
      <c r="U1415">
        <f t="shared" si="181"/>
        <v>200000</v>
      </c>
      <c r="V1415">
        <f t="shared" si="182"/>
        <v>400</v>
      </c>
      <c r="W1415">
        <f t="shared" si="183"/>
        <v>60000</v>
      </c>
    </row>
    <row r="1416" spans="1:23" ht="15.75" customHeight="1" x14ac:dyDescent="0.3">
      <c r="A1416" s="2" t="s">
        <v>24</v>
      </c>
      <c r="B1416" s="2">
        <v>1128299</v>
      </c>
      <c r="C1416" s="3">
        <v>44486</v>
      </c>
      <c r="D1416" s="12" t="str" cm="1">
        <f t="array" ref="D1416">_xlfn.SWITCH(WEEKDAY(C1416,2), 1, "Lundi", 2, "Mardi", 3, "Mercredi", 4, "Jeudi", 5, "Vendredi", 6, "Samedi", 7, "Dimanche", "Erreur")</f>
        <v>Dimanche</v>
      </c>
      <c r="E1416" s="2" t="s">
        <v>47</v>
      </c>
      <c r="F1416" s="2" t="s">
        <v>48</v>
      </c>
      <c r="G1416" s="2" t="s">
        <v>67</v>
      </c>
      <c r="H1416" s="4" t="s">
        <v>18</v>
      </c>
      <c r="I1416" s="5">
        <v>65.000000000000014</v>
      </c>
      <c r="J1416" s="6">
        <v>575</v>
      </c>
      <c r="K1416" s="7">
        <v>373750.00000000006</v>
      </c>
      <c r="L1416" s="7">
        <v>93437.500000000015</v>
      </c>
      <c r="M1416" s="8">
        <v>0.25</v>
      </c>
      <c r="N1416" s="2" t="s">
        <v>17</v>
      </c>
      <c r="O1416">
        <f t="shared" si="176"/>
        <v>2021</v>
      </c>
      <c r="P1416">
        <f t="shared" si="177"/>
        <v>10</v>
      </c>
      <c r="Q1416" t="str">
        <f t="shared" si="178"/>
        <v>oct</v>
      </c>
      <c r="R1416" t="str">
        <f t="shared" si="179"/>
        <v>Florida</v>
      </c>
      <c r="S1416" t="str">
        <f t="shared" si="180"/>
        <v>2021-10</v>
      </c>
      <c r="T1416">
        <f>IF(AND(COUNTIF(Calculs!$Q$2:$Q$12,$O1416)&gt;0,COUNTIF(Calculs!$S$2:$S$12,$E1416)&gt;0,COUNTIF(Calculs!$U$2:$U$12,$H1416)&gt;0),1,0)</f>
        <v>1</v>
      </c>
      <c r="U1416">
        <f t="shared" si="181"/>
        <v>373750.00000000006</v>
      </c>
      <c r="V1416">
        <f t="shared" si="182"/>
        <v>575</v>
      </c>
      <c r="W1416">
        <f t="shared" si="183"/>
        <v>93437.500000000015</v>
      </c>
    </row>
    <row r="1417" spans="1:23" ht="15.75" customHeight="1" x14ac:dyDescent="0.3">
      <c r="A1417" s="2" t="s">
        <v>24</v>
      </c>
      <c r="B1417" s="2">
        <v>1128299</v>
      </c>
      <c r="C1417" s="3">
        <v>44486</v>
      </c>
      <c r="D1417" s="12" t="str" cm="1">
        <f t="array" ref="D1417">_xlfn.SWITCH(WEEKDAY(C1417,2), 1, "Lundi", 2, "Mardi", 3, "Mercredi", 4, "Jeudi", 5, "Vendredi", 6, "Samedi", 7, "Dimanche", "Erreur")</f>
        <v>Dimanche</v>
      </c>
      <c r="E1417" s="2" t="s">
        <v>47</v>
      </c>
      <c r="F1417" s="2" t="s">
        <v>48</v>
      </c>
      <c r="G1417" s="2" t="s">
        <v>67</v>
      </c>
      <c r="H1417" s="4" t="s">
        <v>19</v>
      </c>
      <c r="I1417" s="5">
        <v>60.000000000000007</v>
      </c>
      <c r="J1417" s="6">
        <v>400</v>
      </c>
      <c r="K1417" s="7">
        <v>240000.00000000003</v>
      </c>
      <c r="L1417" s="7">
        <v>72000</v>
      </c>
      <c r="M1417" s="8">
        <v>0.3</v>
      </c>
      <c r="N1417" s="2" t="s">
        <v>17</v>
      </c>
      <c r="O1417">
        <f t="shared" si="176"/>
        <v>2021</v>
      </c>
      <c r="P1417">
        <f t="shared" si="177"/>
        <v>10</v>
      </c>
      <c r="Q1417" t="str">
        <f t="shared" si="178"/>
        <v>oct</v>
      </c>
      <c r="R1417" t="str">
        <f t="shared" si="179"/>
        <v>Florida</v>
      </c>
      <c r="S1417" t="str">
        <f t="shared" si="180"/>
        <v>2021-10</v>
      </c>
      <c r="T1417">
        <f>IF(AND(COUNTIF(Calculs!$Q$2:$Q$12,$O1417)&gt;0,COUNTIF(Calculs!$S$2:$S$12,$E1417)&gt;0,COUNTIF(Calculs!$U$2:$U$12,$H1417)&gt;0),1,0)</f>
        <v>1</v>
      </c>
      <c r="U1417">
        <f t="shared" si="181"/>
        <v>240000.00000000003</v>
      </c>
      <c r="V1417">
        <f t="shared" si="182"/>
        <v>400</v>
      </c>
      <c r="W1417">
        <f t="shared" si="183"/>
        <v>72000</v>
      </c>
    </row>
    <row r="1418" spans="1:23" ht="15.75" customHeight="1" x14ac:dyDescent="0.3">
      <c r="A1418" s="2" t="s">
        <v>24</v>
      </c>
      <c r="B1418" s="2">
        <v>1128299</v>
      </c>
      <c r="C1418" s="3">
        <v>44486</v>
      </c>
      <c r="D1418" s="12" t="str" cm="1">
        <f t="array" ref="D1418">_xlfn.SWITCH(WEEKDAY(C1418,2), 1, "Lundi", 2, "Mardi", 3, "Mercredi", 4, "Jeudi", 5, "Vendredi", 6, "Samedi", 7, "Dimanche", "Erreur")</f>
        <v>Dimanche</v>
      </c>
      <c r="E1418" s="2" t="s">
        <v>47</v>
      </c>
      <c r="F1418" s="2" t="s">
        <v>48</v>
      </c>
      <c r="G1418" s="2" t="s">
        <v>67</v>
      </c>
      <c r="H1418" s="4" t="s">
        <v>20</v>
      </c>
      <c r="I1418" s="5">
        <v>55.000000000000007</v>
      </c>
      <c r="J1418" s="6">
        <v>375</v>
      </c>
      <c r="K1418" s="7">
        <v>206250.00000000003</v>
      </c>
      <c r="L1418" s="7">
        <v>61875.000000000007</v>
      </c>
      <c r="M1418" s="8">
        <v>0.3</v>
      </c>
      <c r="N1418" s="2" t="s">
        <v>17</v>
      </c>
      <c r="O1418">
        <f t="shared" si="176"/>
        <v>2021</v>
      </c>
      <c r="P1418">
        <f t="shared" si="177"/>
        <v>10</v>
      </c>
      <c r="Q1418" t="str">
        <f t="shared" si="178"/>
        <v>oct</v>
      </c>
      <c r="R1418" t="str">
        <f t="shared" si="179"/>
        <v>Florida</v>
      </c>
      <c r="S1418" t="str">
        <f t="shared" si="180"/>
        <v>2021-10</v>
      </c>
      <c r="T1418">
        <f>IF(AND(COUNTIF(Calculs!$Q$2:$Q$12,$O1418)&gt;0,COUNTIF(Calculs!$S$2:$S$12,$E1418)&gt;0,COUNTIF(Calculs!$U$2:$U$12,$H1418)&gt;0),1,0)</f>
        <v>1</v>
      </c>
      <c r="U1418">
        <f t="shared" si="181"/>
        <v>206250.00000000003</v>
      </c>
      <c r="V1418">
        <f t="shared" si="182"/>
        <v>375</v>
      </c>
      <c r="W1418">
        <f t="shared" si="183"/>
        <v>61875.000000000007</v>
      </c>
    </row>
    <row r="1419" spans="1:23" ht="15.75" customHeight="1" x14ac:dyDescent="0.3">
      <c r="A1419" s="2" t="s">
        <v>24</v>
      </c>
      <c r="B1419" s="2">
        <v>1128299</v>
      </c>
      <c r="C1419" s="3">
        <v>44486</v>
      </c>
      <c r="D1419" s="12" t="str" cm="1">
        <f t="array" ref="D1419">_xlfn.SWITCH(WEEKDAY(C1419,2), 1, "Lundi", 2, "Mardi", 3, "Mercredi", 4, "Jeudi", 5, "Vendredi", 6, "Samedi", 7, "Dimanche", "Erreur")</f>
        <v>Dimanche</v>
      </c>
      <c r="E1419" s="2" t="s">
        <v>47</v>
      </c>
      <c r="F1419" s="2" t="s">
        <v>48</v>
      </c>
      <c r="G1419" s="2" t="s">
        <v>67</v>
      </c>
      <c r="H1419" s="4" t="s">
        <v>21</v>
      </c>
      <c r="I1419" s="5">
        <v>65</v>
      </c>
      <c r="J1419" s="6">
        <v>350</v>
      </c>
      <c r="K1419" s="7">
        <v>227500</v>
      </c>
      <c r="L1419" s="7">
        <v>45500</v>
      </c>
      <c r="M1419" s="8">
        <v>0.2</v>
      </c>
      <c r="N1419" s="2" t="s">
        <v>17</v>
      </c>
      <c r="O1419">
        <f t="shared" si="176"/>
        <v>2021</v>
      </c>
      <c r="P1419">
        <f t="shared" si="177"/>
        <v>10</v>
      </c>
      <c r="Q1419" t="str">
        <f t="shared" si="178"/>
        <v>oct</v>
      </c>
      <c r="R1419" t="str">
        <f t="shared" si="179"/>
        <v>Florida</v>
      </c>
      <c r="S1419" t="str">
        <f t="shared" si="180"/>
        <v>2021-10</v>
      </c>
      <c r="T1419">
        <f>IF(AND(COUNTIF(Calculs!$Q$2:$Q$12,$O1419)&gt;0,COUNTIF(Calculs!$S$2:$S$12,$E1419)&gt;0,COUNTIF(Calculs!$U$2:$U$12,$H1419)&gt;0),1,0)</f>
        <v>1</v>
      </c>
      <c r="U1419">
        <f t="shared" si="181"/>
        <v>227500</v>
      </c>
      <c r="V1419">
        <f t="shared" si="182"/>
        <v>350</v>
      </c>
      <c r="W1419">
        <f t="shared" si="183"/>
        <v>45500</v>
      </c>
    </row>
    <row r="1420" spans="1:23" ht="15.75" customHeight="1" x14ac:dyDescent="0.3">
      <c r="A1420" s="2" t="s">
        <v>24</v>
      </c>
      <c r="B1420" s="2">
        <v>1128299</v>
      </c>
      <c r="C1420" s="3">
        <v>44486</v>
      </c>
      <c r="D1420" s="12" t="str" cm="1">
        <f t="array" ref="D1420">_xlfn.SWITCH(WEEKDAY(C1420,2), 1, "Lundi", 2, "Mardi", 3, "Mercredi", 4, "Jeudi", 5, "Vendredi", 6, "Samedi", 7, "Dimanche", "Erreur")</f>
        <v>Dimanche</v>
      </c>
      <c r="E1420" s="2" t="s">
        <v>47</v>
      </c>
      <c r="F1420" s="2" t="s">
        <v>48</v>
      </c>
      <c r="G1420" s="2" t="s">
        <v>67</v>
      </c>
      <c r="H1420" s="4" t="s">
        <v>22</v>
      </c>
      <c r="I1420" s="5">
        <v>70</v>
      </c>
      <c r="J1420" s="6">
        <v>400</v>
      </c>
      <c r="K1420" s="7">
        <v>280000</v>
      </c>
      <c r="L1420" s="7">
        <v>126000</v>
      </c>
      <c r="M1420" s="8">
        <v>0.45</v>
      </c>
      <c r="N1420" s="2" t="s">
        <v>17</v>
      </c>
      <c r="O1420">
        <f t="shared" si="176"/>
        <v>2021</v>
      </c>
      <c r="P1420">
        <f t="shared" si="177"/>
        <v>10</v>
      </c>
      <c r="Q1420" t="str">
        <f t="shared" si="178"/>
        <v>oct</v>
      </c>
      <c r="R1420" t="str">
        <f t="shared" si="179"/>
        <v>Florida</v>
      </c>
      <c r="S1420" t="str">
        <f t="shared" si="180"/>
        <v>2021-10</v>
      </c>
      <c r="T1420">
        <f>IF(AND(COUNTIF(Calculs!$Q$2:$Q$12,$O1420)&gt;0,COUNTIF(Calculs!$S$2:$S$12,$E1420)&gt;0,COUNTIF(Calculs!$U$2:$U$12,$H1420)&gt;0),1,0)</f>
        <v>1</v>
      </c>
      <c r="U1420">
        <f t="shared" si="181"/>
        <v>280000</v>
      </c>
      <c r="V1420">
        <f t="shared" si="182"/>
        <v>400</v>
      </c>
      <c r="W1420">
        <f t="shared" si="183"/>
        <v>126000</v>
      </c>
    </row>
    <row r="1421" spans="1:23" ht="15.75" customHeight="1" x14ac:dyDescent="0.3">
      <c r="A1421" s="2" t="s">
        <v>24</v>
      </c>
      <c r="B1421" s="2">
        <v>1128299</v>
      </c>
      <c r="C1421" s="3">
        <v>44517</v>
      </c>
      <c r="D1421" s="12" t="str" cm="1">
        <f t="array" ref="D1421">_xlfn.SWITCH(WEEKDAY(C1421,2), 1, "Lundi", 2, "Mardi", 3, "Mercredi", 4, "Jeudi", 5, "Vendredi", 6, "Samedi", 7, "Dimanche", "Erreur")</f>
        <v>Mercredi</v>
      </c>
      <c r="E1421" s="2" t="s">
        <v>47</v>
      </c>
      <c r="F1421" s="2" t="s">
        <v>48</v>
      </c>
      <c r="G1421" s="2" t="s">
        <v>67</v>
      </c>
      <c r="H1421" s="4" t="s">
        <v>16</v>
      </c>
      <c r="I1421" s="5">
        <v>55.000000000000007</v>
      </c>
      <c r="J1421" s="6">
        <v>625</v>
      </c>
      <c r="K1421" s="7">
        <v>343750.00000000006</v>
      </c>
      <c r="L1421" s="7">
        <v>103125.00000000001</v>
      </c>
      <c r="M1421" s="8">
        <v>0.3</v>
      </c>
      <c r="N1421" s="2" t="s">
        <v>17</v>
      </c>
      <c r="O1421">
        <f t="shared" si="176"/>
        <v>2021</v>
      </c>
      <c r="P1421">
        <f t="shared" si="177"/>
        <v>11</v>
      </c>
      <c r="Q1421" t="str">
        <f t="shared" si="178"/>
        <v>nov</v>
      </c>
      <c r="R1421" t="str">
        <f t="shared" si="179"/>
        <v>Florida</v>
      </c>
      <c r="S1421" t="str">
        <f t="shared" si="180"/>
        <v>2021-11</v>
      </c>
      <c r="T1421">
        <f>IF(AND(COUNTIF(Calculs!$Q$2:$Q$12,$O1421)&gt;0,COUNTIF(Calculs!$S$2:$S$12,$E1421)&gt;0,COUNTIF(Calculs!$U$2:$U$12,$H1421)&gt;0),1,0)</f>
        <v>1</v>
      </c>
      <c r="U1421">
        <f t="shared" si="181"/>
        <v>343750.00000000006</v>
      </c>
      <c r="V1421">
        <f t="shared" si="182"/>
        <v>625</v>
      </c>
      <c r="W1421">
        <f t="shared" si="183"/>
        <v>103125.00000000001</v>
      </c>
    </row>
    <row r="1422" spans="1:23" ht="15.75" customHeight="1" x14ac:dyDescent="0.3">
      <c r="A1422" s="2" t="s">
        <v>24</v>
      </c>
      <c r="B1422" s="2">
        <v>1128299</v>
      </c>
      <c r="C1422" s="3">
        <v>44517</v>
      </c>
      <c r="D1422" s="12" t="str" cm="1">
        <f t="array" ref="D1422">_xlfn.SWITCH(WEEKDAY(C1422,2), 1, "Lundi", 2, "Mardi", 3, "Mercredi", 4, "Jeudi", 5, "Vendredi", 6, "Samedi", 7, "Dimanche", "Erreur")</f>
        <v>Mercredi</v>
      </c>
      <c r="E1422" s="2" t="s">
        <v>47</v>
      </c>
      <c r="F1422" s="2" t="s">
        <v>48</v>
      </c>
      <c r="G1422" s="2" t="s">
        <v>67</v>
      </c>
      <c r="H1422" s="4" t="s">
        <v>18</v>
      </c>
      <c r="I1422" s="5">
        <v>60.000000000000007</v>
      </c>
      <c r="J1422" s="6">
        <v>700</v>
      </c>
      <c r="K1422" s="7">
        <v>420000.00000000006</v>
      </c>
      <c r="L1422" s="7">
        <v>105000.00000000001</v>
      </c>
      <c r="M1422" s="8">
        <v>0.25</v>
      </c>
      <c r="N1422" s="2" t="s">
        <v>17</v>
      </c>
      <c r="O1422">
        <f t="shared" si="176"/>
        <v>2021</v>
      </c>
      <c r="P1422">
        <f t="shared" si="177"/>
        <v>11</v>
      </c>
      <c r="Q1422" t="str">
        <f t="shared" si="178"/>
        <v>nov</v>
      </c>
      <c r="R1422" t="str">
        <f t="shared" si="179"/>
        <v>Florida</v>
      </c>
      <c r="S1422" t="str">
        <f t="shared" si="180"/>
        <v>2021-11</v>
      </c>
      <c r="T1422">
        <f>IF(AND(COUNTIF(Calculs!$Q$2:$Q$12,$O1422)&gt;0,COUNTIF(Calculs!$S$2:$S$12,$E1422)&gt;0,COUNTIF(Calculs!$U$2:$U$12,$H1422)&gt;0),1,0)</f>
        <v>1</v>
      </c>
      <c r="U1422">
        <f t="shared" si="181"/>
        <v>420000.00000000006</v>
      </c>
      <c r="V1422">
        <f t="shared" si="182"/>
        <v>700</v>
      </c>
      <c r="W1422">
        <f t="shared" si="183"/>
        <v>105000.00000000001</v>
      </c>
    </row>
    <row r="1423" spans="1:23" ht="15.75" customHeight="1" x14ac:dyDescent="0.3">
      <c r="A1423" s="2" t="s">
        <v>24</v>
      </c>
      <c r="B1423" s="2">
        <v>1128299</v>
      </c>
      <c r="C1423" s="3">
        <v>44517</v>
      </c>
      <c r="D1423" s="12" t="str" cm="1">
        <f t="array" ref="D1423">_xlfn.SWITCH(WEEKDAY(C1423,2), 1, "Lundi", 2, "Mardi", 3, "Mercredi", 4, "Jeudi", 5, "Vendredi", 6, "Samedi", 7, "Dimanche", "Erreur")</f>
        <v>Mercredi</v>
      </c>
      <c r="E1423" s="2" t="s">
        <v>47</v>
      </c>
      <c r="F1423" s="2" t="s">
        <v>48</v>
      </c>
      <c r="G1423" s="2" t="s">
        <v>67</v>
      </c>
      <c r="H1423" s="4" t="s">
        <v>19</v>
      </c>
      <c r="I1423" s="5">
        <v>55.000000000000007</v>
      </c>
      <c r="J1423" s="6">
        <v>525</v>
      </c>
      <c r="K1423" s="7">
        <v>288750.00000000006</v>
      </c>
      <c r="L1423" s="7">
        <v>86625.000000000015</v>
      </c>
      <c r="M1423" s="8">
        <v>0.3</v>
      </c>
      <c r="N1423" s="2" t="s">
        <v>17</v>
      </c>
      <c r="O1423">
        <f t="shared" si="176"/>
        <v>2021</v>
      </c>
      <c r="P1423">
        <f t="shared" si="177"/>
        <v>11</v>
      </c>
      <c r="Q1423" t="str">
        <f t="shared" si="178"/>
        <v>nov</v>
      </c>
      <c r="R1423" t="str">
        <f t="shared" si="179"/>
        <v>Florida</v>
      </c>
      <c r="S1423" t="str">
        <f t="shared" si="180"/>
        <v>2021-11</v>
      </c>
      <c r="T1423">
        <f>IF(AND(COUNTIF(Calculs!$Q$2:$Q$12,$O1423)&gt;0,COUNTIF(Calculs!$S$2:$S$12,$E1423)&gt;0,COUNTIF(Calculs!$U$2:$U$12,$H1423)&gt;0),1,0)</f>
        <v>1</v>
      </c>
      <c r="U1423">
        <f t="shared" si="181"/>
        <v>288750.00000000006</v>
      </c>
      <c r="V1423">
        <f t="shared" si="182"/>
        <v>525</v>
      </c>
      <c r="W1423">
        <f t="shared" si="183"/>
        <v>86625.000000000015</v>
      </c>
    </row>
    <row r="1424" spans="1:23" ht="15.75" customHeight="1" x14ac:dyDescent="0.3">
      <c r="A1424" s="2" t="s">
        <v>24</v>
      </c>
      <c r="B1424" s="2">
        <v>1128299</v>
      </c>
      <c r="C1424" s="3">
        <v>44517</v>
      </c>
      <c r="D1424" s="12" t="str" cm="1">
        <f t="array" ref="D1424">_xlfn.SWITCH(WEEKDAY(C1424,2), 1, "Lundi", 2, "Mardi", 3, "Mercredi", 4, "Jeudi", 5, "Vendredi", 6, "Samedi", 7, "Dimanche", "Erreur")</f>
        <v>Mercredi</v>
      </c>
      <c r="E1424" s="2" t="s">
        <v>47</v>
      </c>
      <c r="F1424" s="2" t="s">
        <v>48</v>
      </c>
      <c r="G1424" s="2" t="s">
        <v>67</v>
      </c>
      <c r="H1424" s="4" t="s">
        <v>20</v>
      </c>
      <c r="I1424" s="5">
        <v>65.000000000000014</v>
      </c>
      <c r="J1424" s="6">
        <v>500</v>
      </c>
      <c r="K1424" s="7">
        <v>325000.00000000006</v>
      </c>
      <c r="L1424" s="7">
        <v>97500.000000000015</v>
      </c>
      <c r="M1424" s="8">
        <v>0.3</v>
      </c>
      <c r="N1424" s="2" t="s">
        <v>17</v>
      </c>
      <c r="O1424">
        <f t="shared" si="176"/>
        <v>2021</v>
      </c>
      <c r="P1424">
        <f t="shared" si="177"/>
        <v>11</v>
      </c>
      <c r="Q1424" t="str">
        <f t="shared" si="178"/>
        <v>nov</v>
      </c>
      <c r="R1424" t="str">
        <f t="shared" si="179"/>
        <v>Florida</v>
      </c>
      <c r="S1424" t="str">
        <f t="shared" si="180"/>
        <v>2021-11</v>
      </c>
      <c r="T1424">
        <f>IF(AND(COUNTIF(Calculs!$Q$2:$Q$12,$O1424)&gt;0,COUNTIF(Calculs!$S$2:$S$12,$E1424)&gt;0,COUNTIF(Calculs!$U$2:$U$12,$H1424)&gt;0),1,0)</f>
        <v>1</v>
      </c>
      <c r="U1424">
        <f t="shared" si="181"/>
        <v>325000.00000000006</v>
      </c>
      <c r="V1424">
        <f t="shared" si="182"/>
        <v>500</v>
      </c>
      <c r="W1424">
        <f t="shared" si="183"/>
        <v>97500.000000000015</v>
      </c>
    </row>
    <row r="1425" spans="1:23" ht="15.75" customHeight="1" x14ac:dyDescent="0.3">
      <c r="A1425" s="2" t="s">
        <v>24</v>
      </c>
      <c r="B1425" s="2">
        <v>1128299</v>
      </c>
      <c r="C1425" s="3">
        <v>44517</v>
      </c>
      <c r="D1425" s="12" t="str" cm="1">
        <f t="array" ref="D1425">_xlfn.SWITCH(WEEKDAY(C1425,2), 1, "Lundi", 2, "Mardi", 3, "Mercredi", 4, "Jeudi", 5, "Vendredi", 6, "Samedi", 7, "Dimanche", "Erreur")</f>
        <v>Mercredi</v>
      </c>
      <c r="E1425" s="2" t="s">
        <v>47</v>
      </c>
      <c r="F1425" s="2" t="s">
        <v>48</v>
      </c>
      <c r="G1425" s="2" t="s">
        <v>67</v>
      </c>
      <c r="H1425" s="4" t="s">
        <v>21</v>
      </c>
      <c r="I1425" s="5">
        <v>85.000000000000014</v>
      </c>
      <c r="J1425" s="6">
        <v>475</v>
      </c>
      <c r="K1425" s="7">
        <v>403750.00000000006</v>
      </c>
      <c r="L1425" s="7">
        <v>80750.000000000015</v>
      </c>
      <c r="M1425" s="8">
        <v>0.2</v>
      </c>
      <c r="N1425" s="2" t="s">
        <v>17</v>
      </c>
      <c r="O1425">
        <f t="shared" si="176"/>
        <v>2021</v>
      </c>
      <c r="P1425">
        <f t="shared" si="177"/>
        <v>11</v>
      </c>
      <c r="Q1425" t="str">
        <f t="shared" si="178"/>
        <v>nov</v>
      </c>
      <c r="R1425" t="str">
        <f t="shared" si="179"/>
        <v>Florida</v>
      </c>
      <c r="S1425" t="str">
        <f t="shared" si="180"/>
        <v>2021-11</v>
      </c>
      <c r="T1425">
        <f>IF(AND(COUNTIF(Calculs!$Q$2:$Q$12,$O1425)&gt;0,COUNTIF(Calculs!$S$2:$S$12,$E1425)&gt;0,COUNTIF(Calculs!$U$2:$U$12,$H1425)&gt;0),1,0)</f>
        <v>1</v>
      </c>
      <c r="U1425">
        <f t="shared" si="181"/>
        <v>403750.00000000006</v>
      </c>
      <c r="V1425">
        <f t="shared" si="182"/>
        <v>475</v>
      </c>
      <c r="W1425">
        <f t="shared" si="183"/>
        <v>80750.000000000015</v>
      </c>
    </row>
    <row r="1426" spans="1:23" ht="15.75" customHeight="1" x14ac:dyDescent="0.3">
      <c r="A1426" s="2" t="s">
        <v>24</v>
      </c>
      <c r="B1426" s="2">
        <v>1128299</v>
      </c>
      <c r="C1426" s="3">
        <v>44517</v>
      </c>
      <c r="D1426" s="12" t="str" cm="1">
        <f t="array" ref="D1426">_xlfn.SWITCH(WEEKDAY(C1426,2), 1, "Lundi", 2, "Mardi", 3, "Mercredi", 4, "Jeudi", 5, "Vendredi", 6, "Samedi", 7, "Dimanche", "Erreur")</f>
        <v>Mercredi</v>
      </c>
      <c r="E1426" s="2" t="s">
        <v>47</v>
      </c>
      <c r="F1426" s="2" t="s">
        <v>48</v>
      </c>
      <c r="G1426" s="2" t="s">
        <v>67</v>
      </c>
      <c r="H1426" s="4" t="s">
        <v>22</v>
      </c>
      <c r="I1426" s="5">
        <v>90.000000000000014</v>
      </c>
      <c r="J1426" s="6">
        <v>600</v>
      </c>
      <c r="K1426" s="7">
        <v>540000.00000000012</v>
      </c>
      <c r="L1426" s="7">
        <v>243000.00000000006</v>
      </c>
      <c r="M1426" s="8">
        <v>0.45</v>
      </c>
      <c r="N1426" s="2" t="s">
        <v>17</v>
      </c>
      <c r="O1426">
        <f t="shared" si="176"/>
        <v>2021</v>
      </c>
      <c r="P1426">
        <f t="shared" si="177"/>
        <v>11</v>
      </c>
      <c r="Q1426" t="str">
        <f t="shared" si="178"/>
        <v>nov</v>
      </c>
      <c r="R1426" t="str">
        <f t="shared" si="179"/>
        <v>Florida</v>
      </c>
      <c r="S1426" t="str">
        <f t="shared" si="180"/>
        <v>2021-11</v>
      </c>
      <c r="T1426">
        <f>IF(AND(COUNTIF(Calculs!$Q$2:$Q$12,$O1426)&gt;0,COUNTIF(Calculs!$S$2:$S$12,$E1426)&gt;0,COUNTIF(Calculs!$U$2:$U$12,$H1426)&gt;0),1,0)</f>
        <v>1</v>
      </c>
      <c r="U1426">
        <f t="shared" si="181"/>
        <v>540000.00000000012</v>
      </c>
      <c r="V1426">
        <f t="shared" si="182"/>
        <v>600</v>
      </c>
      <c r="W1426">
        <f t="shared" si="183"/>
        <v>243000.00000000006</v>
      </c>
    </row>
    <row r="1427" spans="1:23" ht="15.75" customHeight="1" x14ac:dyDescent="0.3">
      <c r="A1427" s="2" t="s">
        <v>24</v>
      </c>
      <c r="B1427" s="2">
        <v>1128299</v>
      </c>
      <c r="C1427" s="3">
        <v>44546</v>
      </c>
      <c r="D1427" s="12" t="str" cm="1">
        <f t="array" ref="D1427">_xlfn.SWITCH(WEEKDAY(C1427,2), 1, "Lundi", 2, "Mardi", 3, "Mercredi", 4, "Jeudi", 5, "Vendredi", 6, "Samedi", 7, "Dimanche", "Erreur")</f>
        <v>Jeudi</v>
      </c>
      <c r="E1427" s="2" t="s">
        <v>47</v>
      </c>
      <c r="F1427" s="2" t="s">
        <v>48</v>
      </c>
      <c r="G1427" s="2" t="s">
        <v>67</v>
      </c>
      <c r="H1427" s="4" t="s">
        <v>16</v>
      </c>
      <c r="I1427" s="5">
        <v>75.000000000000014</v>
      </c>
      <c r="J1427" s="6">
        <v>800</v>
      </c>
      <c r="K1427" s="7">
        <v>600000.00000000012</v>
      </c>
      <c r="L1427" s="7">
        <v>180000.00000000003</v>
      </c>
      <c r="M1427" s="8">
        <v>0.3</v>
      </c>
      <c r="N1427" s="2" t="s">
        <v>17</v>
      </c>
      <c r="O1427">
        <f t="shared" si="176"/>
        <v>2021</v>
      </c>
      <c r="P1427">
        <f t="shared" si="177"/>
        <v>12</v>
      </c>
      <c r="Q1427" t="str">
        <f t="shared" si="178"/>
        <v>déc</v>
      </c>
      <c r="R1427" t="str">
        <f t="shared" si="179"/>
        <v>Florida</v>
      </c>
      <c r="S1427" t="str">
        <f t="shared" si="180"/>
        <v>2021-12</v>
      </c>
      <c r="T1427">
        <f>IF(AND(COUNTIF(Calculs!$Q$2:$Q$12,$O1427)&gt;0,COUNTIF(Calculs!$S$2:$S$12,$E1427)&gt;0,COUNTIF(Calculs!$U$2:$U$12,$H1427)&gt;0),1,0)</f>
        <v>1</v>
      </c>
      <c r="U1427">
        <f t="shared" si="181"/>
        <v>600000.00000000012</v>
      </c>
      <c r="V1427">
        <f t="shared" si="182"/>
        <v>800</v>
      </c>
      <c r="W1427">
        <f t="shared" si="183"/>
        <v>180000.00000000003</v>
      </c>
    </row>
    <row r="1428" spans="1:23" ht="15.75" customHeight="1" x14ac:dyDescent="0.3">
      <c r="A1428" s="2" t="s">
        <v>24</v>
      </c>
      <c r="B1428" s="2">
        <v>1128299</v>
      </c>
      <c r="C1428" s="3">
        <v>44546</v>
      </c>
      <c r="D1428" s="12" t="str" cm="1">
        <f t="array" ref="D1428">_xlfn.SWITCH(WEEKDAY(C1428,2), 1, "Lundi", 2, "Mardi", 3, "Mercredi", 4, "Jeudi", 5, "Vendredi", 6, "Samedi", 7, "Dimanche", "Erreur")</f>
        <v>Jeudi</v>
      </c>
      <c r="E1428" s="2" t="s">
        <v>47</v>
      </c>
      <c r="F1428" s="2" t="s">
        <v>48</v>
      </c>
      <c r="G1428" s="2" t="s">
        <v>67</v>
      </c>
      <c r="H1428" s="4" t="s">
        <v>18</v>
      </c>
      <c r="I1428" s="5">
        <v>85.000000000000014</v>
      </c>
      <c r="J1428" s="6">
        <v>800</v>
      </c>
      <c r="K1428" s="7">
        <v>680000.00000000012</v>
      </c>
      <c r="L1428" s="7">
        <v>170000.00000000003</v>
      </c>
      <c r="M1428" s="8">
        <v>0.25</v>
      </c>
      <c r="N1428" s="2" t="s">
        <v>17</v>
      </c>
      <c r="O1428">
        <f t="shared" si="176"/>
        <v>2021</v>
      </c>
      <c r="P1428">
        <f t="shared" si="177"/>
        <v>12</v>
      </c>
      <c r="Q1428" t="str">
        <f t="shared" si="178"/>
        <v>déc</v>
      </c>
      <c r="R1428" t="str">
        <f t="shared" si="179"/>
        <v>Florida</v>
      </c>
      <c r="S1428" t="str">
        <f t="shared" si="180"/>
        <v>2021-12</v>
      </c>
      <c r="T1428">
        <f>IF(AND(COUNTIF(Calculs!$Q$2:$Q$12,$O1428)&gt;0,COUNTIF(Calculs!$S$2:$S$12,$E1428)&gt;0,COUNTIF(Calculs!$U$2:$U$12,$H1428)&gt;0),1,0)</f>
        <v>1</v>
      </c>
      <c r="U1428">
        <f t="shared" si="181"/>
        <v>680000.00000000012</v>
      </c>
      <c r="V1428">
        <f t="shared" si="182"/>
        <v>800</v>
      </c>
      <c r="W1428">
        <f t="shared" si="183"/>
        <v>170000.00000000003</v>
      </c>
    </row>
    <row r="1429" spans="1:23" ht="15.75" customHeight="1" x14ac:dyDescent="0.3">
      <c r="A1429" s="2" t="s">
        <v>29</v>
      </c>
      <c r="B1429" s="2">
        <v>1128299</v>
      </c>
      <c r="C1429" s="3">
        <v>44546</v>
      </c>
      <c r="D1429" s="12" t="str" cm="1">
        <f t="array" ref="D1429">_xlfn.SWITCH(WEEKDAY(C1429,2), 1, "Lundi", 2, "Mardi", 3, "Mercredi", 4, "Jeudi", 5, "Vendredi", 6, "Samedi", 7, "Dimanche", "Erreur")</f>
        <v>Jeudi</v>
      </c>
      <c r="E1429" s="2" t="s">
        <v>47</v>
      </c>
      <c r="F1429" s="2" t="s">
        <v>48</v>
      </c>
      <c r="G1429" s="2" t="s">
        <v>67</v>
      </c>
      <c r="H1429" s="4" t="s">
        <v>19</v>
      </c>
      <c r="I1429" s="5">
        <v>80.000000000000014</v>
      </c>
      <c r="J1429" s="6">
        <v>600</v>
      </c>
      <c r="K1429" s="7">
        <v>480000.00000000006</v>
      </c>
      <c r="L1429" s="7">
        <v>144000</v>
      </c>
      <c r="M1429" s="8">
        <v>0.3</v>
      </c>
      <c r="N1429" s="2" t="s">
        <v>17</v>
      </c>
      <c r="O1429">
        <f t="shared" si="176"/>
        <v>2021</v>
      </c>
      <c r="P1429">
        <f t="shared" si="177"/>
        <v>12</v>
      </c>
      <c r="Q1429" t="str">
        <f t="shared" si="178"/>
        <v>déc</v>
      </c>
      <c r="R1429" t="str">
        <f t="shared" si="179"/>
        <v>Florida</v>
      </c>
      <c r="S1429" t="str">
        <f t="shared" si="180"/>
        <v>2021-12</v>
      </c>
      <c r="T1429">
        <f>IF(AND(COUNTIF(Calculs!$Q$2:$Q$12,$O1429)&gt;0,COUNTIF(Calculs!$S$2:$S$12,$E1429)&gt;0,COUNTIF(Calculs!$U$2:$U$12,$H1429)&gt;0),1,0)</f>
        <v>1</v>
      </c>
      <c r="U1429">
        <f t="shared" si="181"/>
        <v>480000.00000000006</v>
      </c>
      <c r="V1429">
        <f t="shared" si="182"/>
        <v>600</v>
      </c>
      <c r="W1429">
        <f t="shared" si="183"/>
        <v>144000</v>
      </c>
    </row>
    <row r="1430" spans="1:23" ht="15.75" customHeight="1" x14ac:dyDescent="0.3">
      <c r="A1430" s="2" t="s">
        <v>29</v>
      </c>
      <c r="B1430" s="2">
        <v>1128299</v>
      </c>
      <c r="C1430" s="3">
        <v>44546</v>
      </c>
      <c r="D1430" s="12" t="str" cm="1">
        <f t="array" ref="D1430">_xlfn.SWITCH(WEEKDAY(C1430,2), 1, "Lundi", 2, "Mardi", 3, "Mercredi", 4, "Jeudi", 5, "Vendredi", 6, "Samedi", 7, "Dimanche", "Erreur")</f>
        <v>Jeudi</v>
      </c>
      <c r="E1430" s="2" t="s">
        <v>47</v>
      </c>
      <c r="F1430" s="2" t="s">
        <v>48</v>
      </c>
      <c r="G1430" s="2" t="s">
        <v>67</v>
      </c>
      <c r="H1430" s="4" t="s">
        <v>20</v>
      </c>
      <c r="I1430" s="5">
        <v>80.000000000000014</v>
      </c>
      <c r="J1430" s="6">
        <v>600</v>
      </c>
      <c r="K1430" s="7">
        <v>480000.00000000006</v>
      </c>
      <c r="L1430" s="7">
        <v>144000</v>
      </c>
      <c r="M1430" s="8">
        <v>0.3</v>
      </c>
      <c r="N1430" s="2" t="s">
        <v>17</v>
      </c>
      <c r="O1430">
        <f t="shared" si="176"/>
        <v>2021</v>
      </c>
      <c r="P1430">
        <f t="shared" si="177"/>
        <v>12</v>
      </c>
      <c r="Q1430" t="str">
        <f t="shared" si="178"/>
        <v>déc</v>
      </c>
      <c r="R1430" t="str">
        <f t="shared" si="179"/>
        <v>Florida</v>
      </c>
      <c r="S1430" t="str">
        <f t="shared" si="180"/>
        <v>2021-12</v>
      </c>
      <c r="T1430">
        <f>IF(AND(COUNTIF(Calculs!$Q$2:$Q$12,$O1430)&gt;0,COUNTIF(Calculs!$S$2:$S$12,$E1430)&gt;0,COUNTIF(Calculs!$U$2:$U$12,$H1430)&gt;0),1,0)</f>
        <v>1</v>
      </c>
      <c r="U1430">
        <f t="shared" si="181"/>
        <v>480000.00000000006</v>
      </c>
      <c r="V1430">
        <f t="shared" si="182"/>
        <v>600</v>
      </c>
      <c r="W1430">
        <f t="shared" si="183"/>
        <v>144000</v>
      </c>
    </row>
    <row r="1431" spans="1:23" ht="15.75" customHeight="1" x14ac:dyDescent="0.3">
      <c r="A1431" s="2" t="s">
        <v>29</v>
      </c>
      <c r="B1431" s="2">
        <v>1128299</v>
      </c>
      <c r="C1431" s="3">
        <v>44546</v>
      </c>
      <c r="D1431" s="12" t="str" cm="1">
        <f t="array" ref="D1431">_xlfn.SWITCH(WEEKDAY(C1431,2), 1, "Lundi", 2, "Mardi", 3, "Mercredi", 4, "Jeudi", 5, "Vendredi", 6, "Samedi", 7, "Dimanche", "Erreur")</f>
        <v>Jeudi</v>
      </c>
      <c r="E1431" s="2" t="s">
        <v>47</v>
      </c>
      <c r="F1431" s="2" t="s">
        <v>48</v>
      </c>
      <c r="G1431" s="2" t="s">
        <v>67</v>
      </c>
      <c r="H1431" s="4" t="s">
        <v>21</v>
      </c>
      <c r="I1431" s="5">
        <v>90.000000000000014</v>
      </c>
      <c r="J1431" s="6">
        <v>525</v>
      </c>
      <c r="K1431" s="7">
        <v>472500.00000000006</v>
      </c>
      <c r="L1431" s="7">
        <v>94500.000000000015</v>
      </c>
      <c r="M1431" s="8">
        <v>0.2</v>
      </c>
      <c r="N1431" s="2" t="s">
        <v>17</v>
      </c>
      <c r="O1431">
        <f t="shared" si="176"/>
        <v>2021</v>
      </c>
      <c r="P1431">
        <f t="shared" si="177"/>
        <v>12</v>
      </c>
      <c r="Q1431" t="str">
        <f t="shared" si="178"/>
        <v>déc</v>
      </c>
      <c r="R1431" t="str">
        <f t="shared" si="179"/>
        <v>Florida</v>
      </c>
      <c r="S1431" t="str">
        <f t="shared" si="180"/>
        <v>2021-12</v>
      </c>
      <c r="T1431">
        <f>IF(AND(COUNTIF(Calculs!$Q$2:$Q$12,$O1431)&gt;0,COUNTIF(Calculs!$S$2:$S$12,$E1431)&gt;0,COUNTIF(Calculs!$U$2:$U$12,$H1431)&gt;0),1,0)</f>
        <v>1</v>
      </c>
      <c r="U1431">
        <f t="shared" si="181"/>
        <v>472500.00000000006</v>
      </c>
      <c r="V1431">
        <f t="shared" si="182"/>
        <v>525</v>
      </c>
      <c r="W1431">
        <f t="shared" si="183"/>
        <v>94500.000000000015</v>
      </c>
    </row>
    <row r="1432" spans="1:23" ht="15.75" customHeight="1" x14ac:dyDescent="0.3">
      <c r="A1432" s="2" t="s">
        <v>29</v>
      </c>
      <c r="B1432" s="2">
        <v>1128299</v>
      </c>
      <c r="C1432" s="3">
        <v>44546</v>
      </c>
      <c r="D1432" s="12" t="str" cm="1">
        <f t="array" ref="D1432">_xlfn.SWITCH(WEEKDAY(C1432,2), 1, "Lundi", 2, "Mardi", 3, "Mercredi", 4, "Jeudi", 5, "Vendredi", 6, "Samedi", 7, "Dimanche", "Erreur")</f>
        <v>Jeudi</v>
      </c>
      <c r="E1432" s="2" t="s">
        <v>47</v>
      </c>
      <c r="F1432" s="2" t="s">
        <v>48</v>
      </c>
      <c r="G1432" s="2" t="s">
        <v>67</v>
      </c>
      <c r="H1432" s="4" t="s">
        <v>22</v>
      </c>
      <c r="I1432" s="5">
        <v>95.000000000000014</v>
      </c>
      <c r="J1432" s="6">
        <v>625</v>
      </c>
      <c r="K1432" s="7">
        <v>593750.00000000012</v>
      </c>
      <c r="L1432" s="7">
        <v>267187.50000000006</v>
      </c>
      <c r="M1432" s="8">
        <v>0.45</v>
      </c>
      <c r="N1432" s="2" t="s">
        <v>17</v>
      </c>
      <c r="O1432">
        <f t="shared" si="176"/>
        <v>2021</v>
      </c>
      <c r="P1432">
        <f t="shared" si="177"/>
        <v>12</v>
      </c>
      <c r="Q1432" t="str">
        <f t="shared" si="178"/>
        <v>déc</v>
      </c>
      <c r="R1432" t="str">
        <f t="shared" si="179"/>
        <v>Florida</v>
      </c>
      <c r="S1432" t="str">
        <f t="shared" si="180"/>
        <v>2021-12</v>
      </c>
      <c r="T1432">
        <f>IF(AND(COUNTIF(Calculs!$Q$2:$Q$12,$O1432)&gt;0,COUNTIF(Calculs!$S$2:$S$12,$E1432)&gt;0,COUNTIF(Calculs!$U$2:$U$12,$H1432)&gt;0),1,0)</f>
        <v>1</v>
      </c>
      <c r="U1432">
        <f t="shared" si="181"/>
        <v>593750.00000000012</v>
      </c>
      <c r="V1432">
        <f t="shared" si="182"/>
        <v>625</v>
      </c>
      <c r="W1432">
        <f t="shared" si="183"/>
        <v>267187.50000000006</v>
      </c>
    </row>
    <row r="1433" spans="1:23" ht="15.75" customHeight="1" x14ac:dyDescent="0.3">
      <c r="A1433" s="2" t="s">
        <v>29</v>
      </c>
      <c r="B1433" s="2">
        <v>1185732</v>
      </c>
      <c r="C1433" s="3">
        <v>44208</v>
      </c>
      <c r="D1433" s="12" t="str" cm="1">
        <f t="array" ref="D1433">_xlfn.SWITCH(WEEKDAY(C1433,2), 1, "Lundi", 2, "Mardi", 3, "Mercredi", 4, "Jeudi", 5, "Vendredi", 6, "Samedi", 7, "Dimanche", "Erreur")</f>
        <v>Mardi</v>
      </c>
      <c r="E1433" s="2" t="s">
        <v>47</v>
      </c>
      <c r="F1433" s="2" t="s">
        <v>48</v>
      </c>
      <c r="G1433" s="2" t="s">
        <v>67</v>
      </c>
      <c r="H1433" s="4" t="s">
        <v>16</v>
      </c>
      <c r="I1433" s="5">
        <v>45</v>
      </c>
      <c r="J1433" s="6">
        <v>850</v>
      </c>
      <c r="K1433" s="7">
        <v>382500</v>
      </c>
      <c r="L1433" s="7">
        <v>172125</v>
      </c>
      <c r="M1433" s="8">
        <v>0.45</v>
      </c>
      <c r="N1433" s="2" t="s">
        <v>17</v>
      </c>
      <c r="O1433">
        <f t="shared" si="176"/>
        <v>2021</v>
      </c>
      <c r="P1433">
        <f t="shared" si="177"/>
        <v>1</v>
      </c>
      <c r="Q1433" t="str">
        <f t="shared" si="178"/>
        <v>janv</v>
      </c>
      <c r="R1433" t="str">
        <f t="shared" si="179"/>
        <v>Florida</v>
      </c>
      <c r="S1433" t="str">
        <f t="shared" si="180"/>
        <v>2021-01</v>
      </c>
      <c r="T1433">
        <f>IF(AND(COUNTIF(Calculs!$Q$2:$Q$12,$O1433)&gt;0,COUNTIF(Calculs!$S$2:$S$12,$E1433)&gt;0,COUNTIF(Calculs!$U$2:$U$12,$H1433)&gt;0),1,0)</f>
        <v>1</v>
      </c>
      <c r="U1433">
        <f t="shared" si="181"/>
        <v>382500</v>
      </c>
      <c r="V1433">
        <f t="shared" si="182"/>
        <v>850</v>
      </c>
      <c r="W1433">
        <f t="shared" si="183"/>
        <v>172125</v>
      </c>
    </row>
    <row r="1434" spans="1:23" ht="15.75" customHeight="1" x14ac:dyDescent="0.3">
      <c r="A1434" s="2" t="s">
        <v>29</v>
      </c>
      <c r="B1434" s="2">
        <v>1185732</v>
      </c>
      <c r="C1434" s="3">
        <v>44208</v>
      </c>
      <c r="D1434" s="12" t="str" cm="1">
        <f t="array" ref="D1434">_xlfn.SWITCH(WEEKDAY(C1434,2), 1, "Lundi", 2, "Mardi", 3, "Mercredi", 4, "Jeudi", 5, "Vendredi", 6, "Samedi", 7, "Dimanche", "Erreur")</f>
        <v>Mardi</v>
      </c>
      <c r="E1434" s="2" t="s">
        <v>47</v>
      </c>
      <c r="F1434" s="2" t="s">
        <v>48</v>
      </c>
      <c r="G1434" s="2" t="s">
        <v>67</v>
      </c>
      <c r="H1434" s="4" t="s">
        <v>18</v>
      </c>
      <c r="I1434" s="5">
        <v>45</v>
      </c>
      <c r="J1434" s="6">
        <v>650</v>
      </c>
      <c r="K1434" s="7">
        <v>292500</v>
      </c>
      <c r="L1434" s="7">
        <v>102375</v>
      </c>
      <c r="M1434" s="8">
        <v>0.35</v>
      </c>
      <c r="N1434" s="2" t="s">
        <v>17</v>
      </c>
      <c r="O1434">
        <f t="shared" si="176"/>
        <v>2021</v>
      </c>
      <c r="P1434">
        <f t="shared" si="177"/>
        <v>1</v>
      </c>
      <c r="Q1434" t="str">
        <f t="shared" si="178"/>
        <v>janv</v>
      </c>
      <c r="R1434" t="str">
        <f t="shared" si="179"/>
        <v>Florida</v>
      </c>
      <c r="S1434" t="str">
        <f t="shared" si="180"/>
        <v>2021-01</v>
      </c>
      <c r="T1434">
        <f>IF(AND(COUNTIF(Calculs!$Q$2:$Q$12,$O1434)&gt;0,COUNTIF(Calculs!$S$2:$S$12,$E1434)&gt;0,COUNTIF(Calculs!$U$2:$U$12,$H1434)&gt;0),1,0)</f>
        <v>1</v>
      </c>
      <c r="U1434">
        <f t="shared" si="181"/>
        <v>292500</v>
      </c>
      <c r="V1434">
        <f t="shared" si="182"/>
        <v>650</v>
      </c>
      <c r="W1434">
        <f t="shared" si="183"/>
        <v>102375</v>
      </c>
    </row>
    <row r="1435" spans="1:23" ht="15.75" customHeight="1" x14ac:dyDescent="0.3">
      <c r="A1435" s="2" t="s">
        <v>29</v>
      </c>
      <c r="B1435" s="2">
        <v>1185732</v>
      </c>
      <c r="C1435" s="3">
        <v>44208</v>
      </c>
      <c r="D1435" s="12" t="str" cm="1">
        <f t="array" ref="D1435">_xlfn.SWITCH(WEEKDAY(C1435,2), 1, "Lundi", 2, "Mardi", 3, "Mercredi", 4, "Jeudi", 5, "Vendredi", 6, "Samedi", 7, "Dimanche", "Erreur")</f>
        <v>Mardi</v>
      </c>
      <c r="E1435" s="2" t="s">
        <v>47</v>
      </c>
      <c r="F1435" s="2" t="s">
        <v>48</v>
      </c>
      <c r="G1435" s="2" t="s">
        <v>67</v>
      </c>
      <c r="H1435" s="4" t="s">
        <v>19</v>
      </c>
      <c r="I1435" s="5">
        <v>35</v>
      </c>
      <c r="J1435" s="6">
        <v>650</v>
      </c>
      <c r="K1435" s="7">
        <v>227500</v>
      </c>
      <c r="L1435" s="7">
        <v>56875</v>
      </c>
      <c r="M1435" s="8">
        <v>0.25</v>
      </c>
      <c r="N1435" s="2" t="s">
        <v>17</v>
      </c>
      <c r="O1435">
        <f t="shared" si="176"/>
        <v>2021</v>
      </c>
      <c r="P1435">
        <f t="shared" si="177"/>
        <v>1</v>
      </c>
      <c r="Q1435" t="str">
        <f t="shared" si="178"/>
        <v>janv</v>
      </c>
      <c r="R1435" t="str">
        <f t="shared" si="179"/>
        <v>Florida</v>
      </c>
      <c r="S1435" t="str">
        <f t="shared" si="180"/>
        <v>2021-01</v>
      </c>
      <c r="T1435">
        <f>IF(AND(COUNTIF(Calculs!$Q$2:$Q$12,$O1435)&gt;0,COUNTIF(Calculs!$S$2:$S$12,$E1435)&gt;0,COUNTIF(Calculs!$U$2:$U$12,$H1435)&gt;0),1,0)</f>
        <v>1</v>
      </c>
      <c r="U1435">
        <f t="shared" si="181"/>
        <v>227500</v>
      </c>
      <c r="V1435">
        <f t="shared" si="182"/>
        <v>650</v>
      </c>
      <c r="W1435">
        <f t="shared" si="183"/>
        <v>56875</v>
      </c>
    </row>
    <row r="1436" spans="1:23" ht="15.75" customHeight="1" x14ac:dyDescent="0.3">
      <c r="A1436" s="2" t="s">
        <v>29</v>
      </c>
      <c r="B1436" s="2">
        <v>1185732</v>
      </c>
      <c r="C1436" s="3">
        <v>44208</v>
      </c>
      <c r="D1436" s="12" t="str" cm="1">
        <f t="array" ref="D1436">_xlfn.SWITCH(WEEKDAY(C1436,2), 1, "Lundi", 2, "Mardi", 3, "Mercredi", 4, "Jeudi", 5, "Vendredi", 6, "Samedi", 7, "Dimanche", "Erreur")</f>
        <v>Mardi</v>
      </c>
      <c r="E1436" s="2" t="s">
        <v>47</v>
      </c>
      <c r="F1436" s="2" t="s">
        <v>48</v>
      </c>
      <c r="G1436" s="2" t="s">
        <v>67</v>
      </c>
      <c r="H1436" s="4" t="s">
        <v>20</v>
      </c>
      <c r="I1436" s="5">
        <v>40</v>
      </c>
      <c r="J1436" s="6">
        <v>500</v>
      </c>
      <c r="K1436" s="7">
        <v>200000</v>
      </c>
      <c r="L1436" s="7">
        <v>60000</v>
      </c>
      <c r="M1436" s="8">
        <v>0.3</v>
      </c>
      <c r="N1436" s="2" t="s">
        <v>17</v>
      </c>
      <c r="O1436">
        <f t="shared" si="176"/>
        <v>2021</v>
      </c>
      <c r="P1436">
        <f t="shared" si="177"/>
        <v>1</v>
      </c>
      <c r="Q1436" t="str">
        <f t="shared" si="178"/>
        <v>janv</v>
      </c>
      <c r="R1436" t="str">
        <f t="shared" si="179"/>
        <v>Florida</v>
      </c>
      <c r="S1436" t="str">
        <f t="shared" si="180"/>
        <v>2021-01</v>
      </c>
      <c r="T1436">
        <f>IF(AND(COUNTIF(Calculs!$Q$2:$Q$12,$O1436)&gt;0,COUNTIF(Calculs!$S$2:$S$12,$E1436)&gt;0,COUNTIF(Calculs!$U$2:$U$12,$H1436)&gt;0),1,0)</f>
        <v>1</v>
      </c>
      <c r="U1436">
        <f t="shared" si="181"/>
        <v>200000</v>
      </c>
      <c r="V1436">
        <f t="shared" si="182"/>
        <v>500</v>
      </c>
      <c r="W1436">
        <f t="shared" si="183"/>
        <v>60000</v>
      </c>
    </row>
    <row r="1437" spans="1:23" ht="15.75" customHeight="1" x14ac:dyDescent="0.3">
      <c r="A1437" s="2" t="s">
        <v>29</v>
      </c>
      <c r="B1437" s="2">
        <v>1185732</v>
      </c>
      <c r="C1437" s="3">
        <v>44208</v>
      </c>
      <c r="D1437" s="12" t="str" cm="1">
        <f t="array" ref="D1437">_xlfn.SWITCH(WEEKDAY(C1437,2), 1, "Lundi", 2, "Mardi", 3, "Mercredi", 4, "Jeudi", 5, "Vendredi", 6, "Samedi", 7, "Dimanche", "Erreur")</f>
        <v>Mardi</v>
      </c>
      <c r="E1437" s="2" t="s">
        <v>47</v>
      </c>
      <c r="F1437" s="2" t="s">
        <v>48</v>
      </c>
      <c r="G1437" s="2" t="s">
        <v>67</v>
      </c>
      <c r="H1437" s="4" t="s">
        <v>21</v>
      </c>
      <c r="I1437" s="5">
        <v>55.000000000000007</v>
      </c>
      <c r="J1437" s="6">
        <v>550</v>
      </c>
      <c r="K1437" s="7">
        <v>302500.00000000006</v>
      </c>
      <c r="L1437" s="7">
        <v>105875.00000000001</v>
      </c>
      <c r="M1437" s="8">
        <v>0.35</v>
      </c>
      <c r="N1437" s="2" t="s">
        <v>17</v>
      </c>
      <c r="O1437">
        <f t="shared" si="176"/>
        <v>2021</v>
      </c>
      <c r="P1437">
        <f t="shared" si="177"/>
        <v>1</v>
      </c>
      <c r="Q1437" t="str">
        <f t="shared" si="178"/>
        <v>janv</v>
      </c>
      <c r="R1437" t="str">
        <f t="shared" si="179"/>
        <v>Florida</v>
      </c>
      <c r="S1437" t="str">
        <f t="shared" si="180"/>
        <v>2021-01</v>
      </c>
      <c r="T1437">
        <f>IF(AND(COUNTIF(Calculs!$Q$2:$Q$12,$O1437)&gt;0,COUNTIF(Calculs!$S$2:$S$12,$E1437)&gt;0,COUNTIF(Calculs!$U$2:$U$12,$H1437)&gt;0),1,0)</f>
        <v>1</v>
      </c>
      <c r="U1437">
        <f t="shared" si="181"/>
        <v>302500.00000000006</v>
      </c>
      <c r="V1437">
        <f t="shared" si="182"/>
        <v>550</v>
      </c>
      <c r="W1437">
        <f t="shared" si="183"/>
        <v>105875.00000000001</v>
      </c>
    </row>
    <row r="1438" spans="1:23" ht="15.75" customHeight="1" x14ac:dyDescent="0.3">
      <c r="A1438" s="2" t="s">
        <v>29</v>
      </c>
      <c r="B1438" s="2">
        <v>1185732</v>
      </c>
      <c r="C1438" s="3">
        <v>44208</v>
      </c>
      <c r="D1438" s="12" t="str" cm="1">
        <f t="array" ref="D1438">_xlfn.SWITCH(WEEKDAY(C1438,2), 1, "Lundi", 2, "Mardi", 3, "Mercredi", 4, "Jeudi", 5, "Vendredi", 6, "Samedi", 7, "Dimanche", "Erreur")</f>
        <v>Mardi</v>
      </c>
      <c r="E1438" s="2" t="s">
        <v>47</v>
      </c>
      <c r="F1438" s="2" t="s">
        <v>48</v>
      </c>
      <c r="G1438" s="2" t="s">
        <v>67</v>
      </c>
      <c r="H1438" s="4" t="s">
        <v>22</v>
      </c>
      <c r="I1438" s="5">
        <v>45</v>
      </c>
      <c r="J1438" s="6">
        <v>650</v>
      </c>
      <c r="K1438" s="7">
        <v>292500</v>
      </c>
      <c r="L1438" s="7">
        <v>146250</v>
      </c>
      <c r="M1438" s="8">
        <v>0.5</v>
      </c>
      <c r="N1438" s="2" t="s">
        <v>17</v>
      </c>
      <c r="O1438">
        <f t="shared" si="176"/>
        <v>2021</v>
      </c>
      <c r="P1438">
        <f t="shared" si="177"/>
        <v>1</v>
      </c>
      <c r="Q1438" t="str">
        <f t="shared" si="178"/>
        <v>janv</v>
      </c>
      <c r="R1438" t="str">
        <f t="shared" si="179"/>
        <v>Florida</v>
      </c>
      <c r="S1438" t="str">
        <f t="shared" si="180"/>
        <v>2021-01</v>
      </c>
      <c r="T1438">
        <f>IF(AND(COUNTIF(Calculs!$Q$2:$Q$12,$O1438)&gt;0,COUNTIF(Calculs!$S$2:$S$12,$E1438)&gt;0,COUNTIF(Calculs!$U$2:$U$12,$H1438)&gt;0),1,0)</f>
        <v>1</v>
      </c>
      <c r="U1438">
        <f t="shared" si="181"/>
        <v>292500</v>
      </c>
      <c r="V1438">
        <f t="shared" si="182"/>
        <v>650</v>
      </c>
      <c r="W1438">
        <f t="shared" si="183"/>
        <v>146250</v>
      </c>
    </row>
    <row r="1439" spans="1:23" ht="15.75" customHeight="1" x14ac:dyDescent="0.3">
      <c r="A1439" s="2" t="s">
        <v>29</v>
      </c>
      <c r="B1439" s="2">
        <v>1185732</v>
      </c>
      <c r="C1439" s="3">
        <v>44237</v>
      </c>
      <c r="D1439" s="12" t="str" cm="1">
        <f t="array" ref="D1439">_xlfn.SWITCH(WEEKDAY(C1439,2), 1, "Lundi", 2, "Mardi", 3, "Mercredi", 4, "Jeudi", 5, "Vendredi", 6, "Samedi", 7, "Dimanche", "Erreur")</f>
        <v>Mercredi</v>
      </c>
      <c r="E1439" s="2" t="s">
        <v>47</v>
      </c>
      <c r="F1439" s="2" t="s">
        <v>48</v>
      </c>
      <c r="G1439" s="2" t="s">
        <v>67</v>
      </c>
      <c r="H1439" s="4" t="s">
        <v>16</v>
      </c>
      <c r="I1439" s="5">
        <v>45</v>
      </c>
      <c r="J1439" s="6">
        <v>900</v>
      </c>
      <c r="K1439" s="7">
        <v>405000</v>
      </c>
      <c r="L1439" s="7">
        <v>182250</v>
      </c>
      <c r="M1439" s="8">
        <v>0.45</v>
      </c>
      <c r="N1439" s="2" t="s">
        <v>17</v>
      </c>
      <c r="O1439">
        <f t="shared" si="176"/>
        <v>2021</v>
      </c>
      <c r="P1439">
        <f t="shared" si="177"/>
        <v>2</v>
      </c>
      <c r="Q1439" t="str">
        <f t="shared" si="178"/>
        <v>févr</v>
      </c>
      <c r="R1439" t="str">
        <f t="shared" si="179"/>
        <v>Florida</v>
      </c>
      <c r="S1439" t="str">
        <f t="shared" si="180"/>
        <v>2021-02</v>
      </c>
      <c r="T1439">
        <f>IF(AND(COUNTIF(Calculs!$Q$2:$Q$12,$O1439)&gt;0,COUNTIF(Calculs!$S$2:$S$12,$E1439)&gt;0,COUNTIF(Calculs!$U$2:$U$12,$H1439)&gt;0),1,0)</f>
        <v>1</v>
      </c>
      <c r="U1439">
        <f t="shared" si="181"/>
        <v>405000</v>
      </c>
      <c r="V1439">
        <f t="shared" si="182"/>
        <v>900</v>
      </c>
      <c r="W1439">
        <f t="shared" si="183"/>
        <v>182250</v>
      </c>
    </row>
    <row r="1440" spans="1:23" ht="15.75" customHeight="1" x14ac:dyDescent="0.3">
      <c r="A1440" s="2" t="s">
        <v>29</v>
      </c>
      <c r="B1440" s="2">
        <v>1185732</v>
      </c>
      <c r="C1440" s="3">
        <v>44237</v>
      </c>
      <c r="D1440" s="12" t="str" cm="1">
        <f t="array" ref="D1440">_xlfn.SWITCH(WEEKDAY(C1440,2), 1, "Lundi", 2, "Mardi", 3, "Mercredi", 4, "Jeudi", 5, "Vendredi", 6, "Samedi", 7, "Dimanche", "Erreur")</f>
        <v>Mercredi</v>
      </c>
      <c r="E1440" s="2" t="s">
        <v>47</v>
      </c>
      <c r="F1440" s="2" t="s">
        <v>48</v>
      </c>
      <c r="G1440" s="2" t="s">
        <v>67</v>
      </c>
      <c r="H1440" s="4" t="s">
        <v>18</v>
      </c>
      <c r="I1440" s="5">
        <v>45</v>
      </c>
      <c r="J1440" s="6">
        <v>550</v>
      </c>
      <c r="K1440" s="7">
        <v>247500</v>
      </c>
      <c r="L1440" s="7">
        <v>86625</v>
      </c>
      <c r="M1440" s="8">
        <v>0.35</v>
      </c>
      <c r="N1440" s="2" t="s">
        <v>17</v>
      </c>
      <c r="O1440">
        <f t="shared" si="176"/>
        <v>2021</v>
      </c>
      <c r="P1440">
        <f t="shared" si="177"/>
        <v>2</v>
      </c>
      <c r="Q1440" t="str">
        <f t="shared" si="178"/>
        <v>févr</v>
      </c>
      <c r="R1440" t="str">
        <f t="shared" si="179"/>
        <v>Florida</v>
      </c>
      <c r="S1440" t="str">
        <f t="shared" si="180"/>
        <v>2021-02</v>
      </c>
      <c r="T1440">
        <f>IF(AND(COUNTIF(Calculs!$Q$2:$Q$12,$O1440)&gt;0,COUNTIF(Calculs!$S$2:$S$12,$E1440)&gt;0,COUNTIF(Calculs!$U$2:$U$12,$H1440)&gt;0),1,0)</f>
        <v>1</v>
      </c>
      <c r="U1440">
        <f t="shared" si="181"/>
        <v>247500</v>
      </c>
      <c r="V1440">
        <f t="shared" si="182"/>
        <v>550</v>
      </c>
      <c r="W1440">
        <f t="shared" si="183"/>
        <v>86625</v>
      </c>
    </row>
    <row r="1441" spans="1:23" ht="15.75" customHeight="1" x14ac:dyDescent="0.3">
      <c r="A1441" s="2" t="s">
        <v>29</v>
      </c>
      <c r="B1441" s="2">
        <v>1185732</v>
      </c>
      <c r="C1441" s="3">
        <v>44237</v>
      </c>
      <c r="D1441" s="12" t="str" cm="1">
        <f t="array" ref="D1441">_xlfn.SWITCH(WEEKDAY(C1441,2), 1, "Lundi", 2, "Mardi", 3, "Mercredi", 4, "Jeudi", 5, "Vendredi", 6, "Samedi", 7, "Dimanche", "Erreur")</f>
        <v>Mercredi</v>
      </c>
      <c r="E1441" s="2" t="s">
        <v>47</v>
      </c>
      <c r="F1441" s="2" t="s">
        <v>48</v>
      </c>
      <c r="G1441" s="2" t="s">
        <v>67</v>
      </c>
      <c r="H1441" s="4" t="s">
        <v>19</v>
      </c>
      <c r="I1441" s="5">
        <v>35</v>
      </c>
      <c r="J1441" s="6">
        <v>600</v>
      </c>
      <c r="K1441" s="7">
        <v>210000</v>
      </c>
      <c r="L1441" s="7">
        <v>52500</v>
      </c>
      <c r="M1441" s="8">
        <v>0.25</v>
      </c>
      <c r="N1441" s="2" t="s">
        <v>17</v>
      </c>
      <c r="O1441">
        <f t="shared" si="176"/>
        <v>2021</v>
      </c>
      <c r="P1441">
        <f t="shared" si="177"/>
        <v>2</v>
      </c>
      <c r="Q1441" t="str">
        <f t="shared" si="178"/>
        <v>févr</v>
      </c>
      <c r="R1441" t="str">
        <f t="shared" si="179"/>
        <v>Florida</v>
      </c>
      <c r="S1441" t="str">
        <f t="shared" si="180"/>
        <v>2021-02</v>
      </c>
      <c r="T1441">
        <f>IF(AND(COUNTIF(Calculs!$Q$2:$Q$12,$O1441)&gt;0,COUNTIF(Calculs!$S$2:$S$12,$E1441)&gt;0,COUNTIF(Calculs!$U$2:$U$12,$H1441)&gt;0),1,0)</f>
        <v>1</v>
      </c>
      <c r="U1441">
        <f t="shared" si="181"/>
        <v>210000</v>
      </c>
      <c r="V1441">
        <f t="shared" si="182"/>
        <v>600</v>
      </c>
      <c r="W1441">
        <f t="shared" si="183"/>
        <v>52500</v>
      </c>
    </row>
    <row r="1442" spans="1:23" ht="15.75" customHeight="1" x14ac:dyDescent="0.3">
      <c r="A1442" s="2" t="s">
        <v>29</v>
      </c>
      <c r="B1442" s="2">
        <v>1185732</v>
      </c>
      <c r="C1442" s="3">
        <v>44237</v>
      </c>
      <c r="D1442" s="12" t="str" cm="1">
        <f t="array" ref="D1442">_xlfn.SWITCH(WEEKDAY(C1442,2), 1, "Lundi", 2, "Mardi", 3, "Mercredi", 4, "Jeudi", 5, "Vendredi", 6, "Samedi", 7, "Dimanche", "Erreur")</f>
        <v>Mercredi</v>
      </c>
      <c r="E1442" s="2" t="s">
        <v>14</v>
      </c>
      <c r="F1442" s="2" t="s">
        <v>15</v>
      </c>
      <c r="G1442" s="2" t="s">
        <v>68</v>
      </c>
      <c r="H1442" s="4" t="s">
        <v>20</v>
      </c>
      <c r="I1442" s="5">
        <v>40</v>
      </c>
      <c r="J1442" s="6">
        <v>475</v>
      </c>
      <c r="K1442" s="7">
        <v>190000</v>
      </c>
      <c r="L1442" s="7">
        <v>57000</v>
      </c>
      <c r="M1442" s="8">
        <v>0.3</v>
      </c>
      <c r="N1442" s="2" t="s">
        <v>17</v>
      </c>
      <c r="O1442">
        <f t="shared" si="176"/>
        <v>2021</v>
      </c>
      <c r="P1442">
        <f t="shared" si="177"/>
        <v>2</v>
      </c>
      <c r="Q1442" t="str">
        <f t="shared" si="178"/>
        <v>févr</v>
      </c>
      <c r="R1442" t="str">
        <f t="shared" si="179"/>
        <v>New York</v>
      </c>
      <c r="S1442" t="str">
        <f t="shared" si="180"/>
        <v>2021-02</v>
      </c>
      <c r="T1442">
        <f>IF(AND(COUNTIF(Calculs!$Q$2:$Q$12,$O1442)&gt;0,COUNTIF(Calculs!$S$2:$S$12,$E1442)&gt;0,COUNTIF(Calculs!$U$2:$U$12,$H1442)&gt;0),1,0)</f>
        <v>1</v>
      </c>
      <c r="U1442">
        <f t="shared" si="181"/>
        <v>190000</v>
      </c>
      <c r="V1442">
        <f t="shared" si="182"/>
        <v>475</v>
      </c>
      <c r="W1442">
        <f t="shared" si="183"/>
        <v>57000</v>
      </c>
    </row>
    <row r="1443" spans="1:23" ht="15.75" customHeight="1" x14ac:dyDescent="0.3">
      <c r="A1443" s="2" t="s">
        <v>29</v>
      </c>
      <c r="B1443" s="2">
        <v>1185732</v>
      </c>
      <c r="C1443" s="3">
        <v>44237</v>
      </c>
      <c r="D1443" s="12" t="str" cm="1">
        <f t="array" ref="D1443">_xlfn.SWITCH(WEEKDAY(C1443,2), 1, "Lundi", 2, "Mardi", 3, "Mercredi", 4, "Jeudi", 5, "Vendredi", 6, "Samedi", 7, "Dimanche", "Erreur")</f>
        <v>Mercredi</v>
      </c>
      <c r="E1443" s="2" t="s">
        <v>14</v>
      </c>
      <c r="F1443" s="2" t="s">
        <v>15</v>
      </c>
      <c r="G1443" s="2" t="s">
        <v>68</v>
      </c>
      <c r="H1443" s="4" t="s">
        <v>21</v>
      </c>
      <c r="I1443" s="5">
        <v>55.000000000000007</v>
      </c>
      <c r="J1443" s="6">
        <v>550</v>
      </c>
      <c r="K1443" s="7">
        <v>302500.00000000006</v>
      </c>
      <c r="L1443" s="7">
        <v>105875.00000000001</v>
      </c>
      <c r="M1443" s="8">
        <v>0.35</v>
      </c>
      <c r="N1443" s="2" t="s">
        <v>17</v>
      </c>
      <c r="O1443">
        <f t="shared" si="176"/>
        <v>2021</v>
      </c>
      <c r="P1443">
        <f t="shared" si="177"/>
        <v>2</v>
      </c>
      <c r="Q1443" t="str">
        <f t="shared" si="178"/>
        <v>févr</v>
      </c>
      <c r="R1443" t="str">
        <f t="shared" si="179"/>
        <v>New York</v>
      </c>
      <c r="S1443" t="str">
        <f t="shared" si="180"/>
        <v>2021-02</v>
      </c>
      <c r="T1443">
        <f>IF(AND(COUNTIF(Calculs!$Q$2:$Q$12,$O1443)&gt;0,COUNTIF(Calculs!$S$2:$S$12,$E1443)&gt;0,COUNTIF(Calculs!$U$2:$U$12,$H1443)&gt;0),1,0)</f>
        <v>1</v>
      </c>
      <c r="U1443">
        <f t="shared" si="181"/>
        <v>302500.00000000006</v>
      </c>
      <c r="V1443">
        <f t="shared" si="182"/>
        <v>550</v>
      </c>
      <c r="W1443">
        <f t="shared" si="183"/>
        <v>105875.00000000001</v>
      </c>
    </row>
    <row r="1444" spans="1:23" ht="15.75" customHeight="1" x14ac:dyDescent="0.3">
      <c r="A1444" s="2" t="s">
        <v>29</v>
      </c>
      <c r="B1444" s="2">
        <v>1185732</v>
      </c>
      <c r="C1444" s="3">
        <v>44237</v>
      </c>
      <c r="D1444" s="12" t="str" cm="1">
        <f t="array" ref="D1444">_xlfn.SWITCH(WEEKDAY(C1444,2), 1, "Lundi", 2, "Mardi", 3, "Mercredi", 4, "Jeudi", 5, "Vendredi", 6, "Samedi", 7, "Dimanche", "Erreur")</f>
        <v>Mercredi</v>
      </c>
      <c r="E1444" s="2" t="s">
        <v>14</v>
      </c>
      <c r="F1444" s="2" t="s">
        <v>15</v>
      </c>
      <c r="G1444" s="2" t="s">
        <v>68</v>
      </c>
      <c r="H1444" s="4" t="s">
        <v>22</v>
      </c>
      <c r="I1444" s="5">
        <v>45</v>
      </c>
      <c r="J1444" s="6">
        <v>650</v>
      </c>
      <c r="K1444" s="7">
        <v>292500</v>
      </c>
      <c r="L1444" s="7">
        <v>146250</v>
      </c>
      <c r="M1444" s="8">
        <v>0.5</v>
      </c>
      <c r="N1444" s="2" t="s">
        <v>17</v>
      </c>
      <c r="O1444">
        <f t="shared" si="176"/>
        <v>2021</v>
      </c>
      <c r="P1444">
        <f t="shared" si="177"/>
        <v>2</v>
      </c>
      <c r="Q1444" t="str">
        <f t="shared" si="178"/>
        <v>févr</v>
      </c>
      <c r="R1444" t="str">
        <f t="shared" si="179"/>
        <v>New York</v>
      </c>
      <c r="S1444" t="str">
        <f t="shared" si="180"/>
        <v>2021-02</v>
      </c>
      <c r="T1444">
        <f>IF(AND(COUNTIF(Calculs!$Q$2:$Q$12,$O1444)&gt;0,COUNTIF(Calculs!$S$2:$S$12,$E1444)&gt;0,COUNTIF(Calculs!$U$2:$U$12,$H1444)&gt;0),1,0)</f>
        <v>1</v>
      </c>
      <c r="U1444">
        <f t="shared" si="181"/>
        <v>292500</v>
      </c>
      <c r="V1444">
        <f t="shared" si="182"/>
        <v>650</v>
      </c>
      <c r="W1444">
        <f t="shared" si="183"/>
        <v>146250</v>
      </c>
    </row>
    <row r="1445" spans="1:23" ht="15.75" customHeight="1" x14ac:dyDescent="0.3">
      <c r="A1445" s="2" t="s">
        <v>29</v>
      </c>
      <c r="B1445" s="2">
        <v>1185732</v>
      </c>
      <c r="C1445" s="3">
        <v>44263</v>
      </c>
      <c r="D1445" s="12" t="str" cm="1">
        <f t="array" ref="D1445">_xlfn.SWITCH(WEEKDAY(C1445,2), 1, "Lundi", 2, "Mardi", 3, "Mercredi", 4, "Jeudi", 5, "Vendredi", 6, "Samedi", 7, "Dimanche", "Erreur")</f>
        <v>Lundi</v>
      </c>
      <c r="E1445" s="2" t="s">
        <v>14</v>
      </c>
      <c r="F1445" s="2" t="s">
        <v>15</v>
      </c>
      <c r="G1445" s="2" t="s">
        <v>68</v>
      </c>
      <c r="H1445" s="4" t="s">
        <v>16</v>
      </c>
      <c r="I1445" s="5">
        <v>45</v>
      </c>
      <c r="J1445" s="6">
        <v>870</v>
      </c>
      <c r="K1445" s="7">
        <v>391500</v>
      </c>
      <c r="L1445" s="7">
        <v>176175</v>
      </c>
      <c r="M1445" s="8">
        <v>0.45</v>
      </c>
      <c r="N1445" s="2" t="s">
        <v>17</v>
      </c>
      <c r="O1445">
        <f t="shared" si="176"/>
        <v>2021</v>
      </c>
      <c r="P1445">
        <f t="shared" si="177"/>
        <v>3</v>
      </c>
      <c r="Q1445" t="str">
        <f t="shared" si="178"/>
        <v>mars</v>
      </c>
      <c r="R1445" t="str">
        <f t="shared" si="179"/>
        <v>New York</v>
      </c>
      <c r="S1445" t="str">
        <f t="shared" si="180"/>
        <v>2021-03</v>
      </c>
      <c r="T1445">
        <f>IF(AND(COUNTIF(Calculs!$Q$2:$Q$12,$O1445)&gt;0,COUNTIF(Calculs!$S$2:$S$12,$E1445)&gt;0,COUNTIF(Calculs!$U$2:$U$12,$H1445)&gt;0),1,0)</f>
        <v>1</v>
      </c>
      <c r="U1445">
        <f t="shared" si="181"/>
        <v>391500</v>
      </c>
      <c r="V1445">
        <f t="shared" si="182"/>
        <v>870</v>
      </c>
      <c r="W1445">
        <f t="shared" si="183"/>
        <v>176175</v>
      </c>
    </row>
    <row r="1446" spans="1:23" ht="15.75" customHeight="1" x14ac:dyDescent="0.3">
      <c r="A1446" s="2" t="s">
        <v>29</v>
      </c>
      <c r="B1446" s="2">
        <v>1185732</v>
      </c>
      <c r="C1446" s="3">
        <v>44263</v>
      </c>
      <c r="D1446" s="12" t="str" cm="1">
        <f t="array" ref="D1446">_xlfn.SWITCH(WEEKDAY(C1446,2), 1, "Lundi", 2, "Mardi", 3, "Mercredi", 4, "Jeudi", 5, "Vendredi", 6, "Samedi", 7, "Dimanche", "Erreur")</f>
        <v>Lundi</v>
      </c>
      <c r="E1446" s="2" t="s">
        <v>14</v>
      </c>
      <c r="F1446" s="2" t="s">
        <v>15</v>
      </c>
      <c r="G1446" s="2" t="s">
        <v>68</v>
      </c>
      <c r="H1446" s="4" t="s">
        <v>18</v>
      </c>
      <c r="I1446" s="5">
        <v>45</v>
      </c>
      <c r="J1446" s="6">
        <v>550</v>
      </c>
      <c r="K1446" s="7">
        <v>247500</v>
      </c>
      <c r="L1446" s="7">
        <v>86625</v>
      </c>
      <c r="M1446" s="8">
        <v>0.35</v>
      </c>
      <c r="N1446" s="2" t="s">
        <v>17</v>
      </c>
      <c r="O1446">
        <f t="shared" si="176"/>
        <v>2021</v>
      </c>
      <c r="P1446">
        <f t="shared" si="177"/>
        <v>3</v>
      </c>
      <c r="Q1446" t="str">
        <f t="shared" si="178"/>
        <v>mars</v>
      </c>
      <c r="R1446" t="str">
        <f t="shared" si="179"/>
        <v>New York</v>
      </c>
      <c r="S1446" t="str">
        <f t="shared" si="180"/>
        <v>2021-03</v>
      </c>
      <c r="T1446">
        <f>IF(AND(COUNTIF(Calculs!$Q$2:$Q$12,$O1446)&gt;0,COUNTIF(Calculs!$S$2:$S$12,$E1446)&gt;0,COUNTIF(Calculs!$U$2:$U$12,$H1446)&gt;0),1,0)</f>
        <v>1</v>
      </c>
      <c r="U1446">
        <f t="shared" si="181"/>
        <v>247500</v>
      </c>
      <c r="V1446">
        <f t="shared" si="182"/>
        <v>550</v>
      </c>
      <c r="W1446">
        <f t="shared" si="183"/>
        <v>86625</v>
      </c>
    </row>
    <row r="1447" spans="1:23" ht="15.75" customHeight="1" x14ac:dyDescent="0.3">
      <c r="A1447" s="2" t="s">
        <v>29</v>
      </c>
      <c r="B1447" s="2">
        <v>1185732</v>
      </c>
      <c r="C1447" s="3">
        <v>44263</v>
      </c>
      <c r="D1447" s="12" t="str" cm="1">
        <f t="array" ref="D1447">_xlfn.SWITCH(WEEKDAY(C1447,2), 1, "Lundi", 2, "Mardi", 3, "Mercredi", 4, "Jeudi", 5, "Vendredi", 6, "Samedi", 7, "Dimanche", "Erreur")</f>
        <v>Lundi</v>
      </c>
      <c r="E1447" s="2" t="s">
        <v>14</v>
      </c>
      <c r="F1447" s="2" t="s">
        <v>15</v>
      </c>
      <c r="G1447" s="2" t="s">
        <v>68</v>
      </c>
      <c r="H1447" s="4" t="s">
        <v>19</v>
      </c>
      <c r="I1447" s="5">
        <v>35</v>
      </c>
      <c r="J1447" s="6">
        <v>575</v>
      </c>
      <c r="K1447" s="7">
        <v>201250</v>
      </c>
      <c r="L1447" s="7">
        <v>50312.5</v>
      </c>
      <c r="M1447" s="8">
        <v>0.25</v>
      </c>
      <c r="N1447" s="2" t="s">
        <v>17</v>
      </c>
      <c r="O1447">
        <f t="shared" si="176"/>
        <v>2021</v>
      </c>
      <c r="P1447">
        <f t="shared" si="177"/>
        <v>3</v>
      </c>
      <c r="Q1447" t="str">
        <f t="shared" si="178"/>
        <v>mars</v>
      </c>
      <c r="R1447" t="str">
        <f t="shared" si="179"/>
        <v>New York</v>
      </c>
      <c r="S1447" t="str">
        <f t="shared" si="180"/>
        <v>2021-03</v>
      </c>
      <c r="T1447">
        <f>IF(AND(COUNTIF(Calculs!$Q$2:$Q$12,$O1447)&gt;0,COUNTIF(Calculs!$S$2:$S$12,$E1447)&gt;0,COUNTIF(Calculs!$U$2:$U$12,$H1447)&gt;0),1,0)</f>
        <v>1</v>
      </c>
      <c r="U1447">
        <f t="shared" si="181"/>
        <v>201250</v>
      </c>
      <c r="V1447">
        <f t="shared" si="182"/>
        <v>575</v>
      </c>
      <c r="W1447">
        <f t="shared" si="183"/>
        <v>50312.5</v>
      </c>
    </row>
    <row r="1448" spans="1:23" ht="15.75" customHeight="1" x14ac:dyDescent="0.3">
      <c r="A1448" s="2" t="s">
        <v>29</v>
      </c>
      <c r="B1448" s="2">
        <v>1185732</v>
      </c>
      <c r="C1448" s="3">
        <v>44263</v>
      </c>
      <c r="D1448" s="12" t="str" cm="1">
        <f t="array" ref="D1448">_xlfn.SWITCH(WEEKDAY(C1448,2), 1, "Lundi", 2, "Mardi", 3, "Mercredi", 4, "Jeudi", 5, "Vendredi", 6, "Samedi", 7, "Dimanche", "Erreur")</f>
        <v>Lundi</v>
      </c>
      <c r="E1448" s="2" t="s">
        <v>14</v>
      </c>
      <c r="F1448" s="2" t="s">
        <v>15</v>
      </c>
      <c r="G1448" s="2" t="s">
        <v>68</v>
      </c>
      <c r="H1448" s="4" t="s">
        <v>20</v>
      </c>
      <c r="I1448" s="5">
        <v>40</v>
      </c>
      <c r="J1448" s="6">
        <v>425</v>
      </c>
      <c r="K1448" s="7">
        <v>170000</v>
      </c>
      <c r="L1448" s="7">
        <v>51000</v>
      </c>
      <c r="M1448" s="8">
        <v>0.3</v>
      </c>
      <c r="N1448" s="2" t="s">
        <v>17</v>
      </c>
      <c r="O1448">
        <f t="shared" si="176"/>
        <v>2021</v>
      </c>
      <c r="P1448">
        <f t="shared" si="177"/>
        <v>3</v>
      </c>
      <c r="Q1448" t="str">
        <f t="shared" si="178"/>
        <v>mars</v>
      </c>
      <c r="R1448" t="str">
        <f t="shared" si="179"/>
        <v>New York</v>
      </c>
      <c r="S1448" t="str">
        <f t="shared" si="180"/>
        <v>2021-03</v>
      </c>
      <c r="T1448">
        <f>IF(AND(COUNTIF(Calculs!$Q$2:$Q$12,$O1448)&gt;0,COUNTIF(Calculs!$S$2:$S$12,$E1448)&gt;0,COUNTIF(Calculs!$U$2:$U$12,$H1448)&gt;0),1,0)</f>
        <v>1</v>
      </c>
      <c r="U1448">
        <f t="shared" si="181"/>
        <v>170000</v>
      </c>
      <c r="V1448">
        <f t="shared" si="182"/>
        <v>425</v>
      </c>
      <c r="W1448">
        <f t="shared" si="183"/>
        <v>51000</v>
      </c>
    </row>
    <row r="1449" spans="1:23" ht="15.75" customHeight="1" x14ac:dyDescent="0.3">
      <c r="A1449" s="2" t="s">
        <v>29</v>
      </c>
      <c r="B1449" s="2">
        <v>1185732</v>
      </c>
      <c r="C1449" s="3">
        <v>44263</v>
      </c>
      <c r="D1449" s="12" t="str" cm="1">
        <f t="array" ref="D1449">_xlfn.SWITCH(WEEKDAY(C1449,2), 1, "Lundi", 2, "Mardi", 3, "Mercredi", 4, "Jeudi", 5, "Vendredi", 6, "Samedi", 7, "Dimanche", "Erreur")</f>
        <v>Lundi</v>
      </c>
      <c r="E1449" s="2" t="s">
        <v>14</v>
      </c>
      <c r="F1449" s="2" t="s">
        <v>15</v>
      </c>
      <c r="G1449" s="2" t="s">
        <v>68</v>
      </c>
      <c r="H1449" s="4" t="s">
        <v>21</v>
      </c>
      <c r="I1449" s="5">
        <v>55.000000000000007</v>
      </c>
      <c r="J1449" s="6">
        <v>475</v>
      </c>
      <c r="K1449" s="7">
        <v>261250.00000000003</v>
      </c>
      <c r="L1449" s="7">
        <v>91437.5</v>
      </c>
      <c r="M1449" s="8">
        <v>0.35</v>
      </c>
      <c r="N1449" s="2" t="s">
        <v>17</v>
      </c>
      <c r="O1449">
        <f t="shared" si="176"/>
        <v>2021</v>
      </c>
      <c r="P1449">
        <f t="shared" si="177"/>
        <v>3</v>
      </c>
      <c r="Q1449" t="str">
        <f t="shared" si="178"/>
        <v>mars</v>
      </c>
      <c r="R1449" t="str">
        <f t="shared" si="179"/>
        <v>New York</v>
      </c>
      <c r="S1449" t="str">
        <f t="shared" si="180"/>
        <v>2021-03</v>
      </c>
      <c r="T1449">
        <f>IF(AND(COUNTIF(Calculs!$Q$2:$Q$12,$O1449)&gt;0,COUNTIF(Calculs!$S$2:$S$12,$E1449)&gt;0,COUNTIF(Calculs!$U$2:$U$12,$H1449)&gt;0),1,0)</f>
        <v>1</v>
      </c>
      <c r="U1449">
        <f t="shared" si="181"/>
        <v>261250.00000000003</v>
      </c>
      <c r="V1449">
        <f t="shared" si="182"/>
        <v>475</v>
      </c>
      <c r="W1449">
        <f t="shared" si="183"/>
        <v>91437.5</v>
      </c>
    </row>
    <row r="1450" spans="1:23" ht="15.75" customHeight="1" x14ac:dyDescent="0.3">
      <c r="A1450" s="2" t="s">
        <v>29</v>
      </c>
      <c r="B1450" s="2">
        <v>1185732</v>
      </c>
      <c r="C1450" s="3">
        <v>44263</v>
      </c>
      <c r="D1450" s="12" t="str" cm="1">
        <f t="array" ref="D1450">_xlfn.SWITCH(WEEKDAY(C1450,2), 1, "Lundi", 2, "Mardi", 3, "Mercredi", 4, "Jeudi", 5, "Vendredi", 6, "Samedi", 7, "Dimanche", "Erreur")</f>
        <v>Lundi</v>
      </c>
      <c r="E1450" s="2" t="s">
        <v>14</v>
      </c>
      <c r="F1450" s="2" t="s">
        <v>15</v>
      </c>
      <c r="G1450" s="2" t="s">
        <v>68</v>
      </c>
      <c r="H1450" s="4" t="s">
        <v>22</v>
      </c>
      <c r="I1450" s="5">
        <v>45</v>
      </c>
      <c r="J1450" s="6">
        <v>575</v>
      </c>
      <c r="K1450" s="7">
        <v>258750</v>
      </c>
      <c r="L1450" s="7">
        <v>129375</v>
      </c>
      <c r="M1450" s="8">
        <v>0.5</v>
      </c>
      <c r="N1450" s="2" t="s">
        <v>17</v>
      </c>
      <c r="O1450">
        <f t="shared" si="176"/>
        <v>2021</v>
      </c>
      <c r="P1450">
        <f t="shared" si="177"/>
        <v>3</v>
      </c>
      <c r="Q1450" t="str">
        <f t="shared" si="178"/>
        <v>mars</v>
      </c>
      <c r="R1450" t="str">
        <f t="shared" si="179"/>
        <v>New York</v>
      </c>
      <c r="S1450" t="str">
        <f t="shared" si="180"/>
        <v>2021-03</v>
      </c>
      <c r="T1450">
        <f>IF(AND(COUNTIF(Calculs!$Q$2:$Q$12,$O1450)&gt;0,COUNTIF(Calculs!$S$2:$S$12,$E1450)&gt;0,COUNTIF(Calculs!$U$2:$U$12,$H1450)&gt;0),1,0)</f>
        <v>1</v>
      </c>
      <c r="U1450">
        <f t="shared" si="181"/>
        <v>258750</v>
      </c>
      <c r="V1450">
        <f t="shared" si="182"/>
        <v>575</v>
      </c>
      <c r="W1450">
        <f t="shared" si="183"/>
        <v>129375</v>
      </c>
    </row>
    <row r="1451" spans="1:23" ht="15.75" customHeight="1" x14ac:dyDescent="0.3">
      <c r="A1451" s="2" t="s">
        <v>29</v>
      </c>
      <c r="B1451" s="2">
        <v>1185732</v>
      </c>
      <c r="C1451" s="3">
        <v>44295</v>
      </c>
      <c r="D1451" s="12" t="str" cm="1">
        <f t="array" ref="D1451">_xlfn.SWITCH(WEEKDAY(C1451,2), 1, "Lundi", 2, "Mardi", 3, "Mercredi", 4, "Jeudi", 5, "Vendredi", 6, "Samedi", 7, "Dimanche", "Erreur")</f>
        <v>Vendredi</v>
      </c>
      <c r="E1451" s="2" t="s">
        <v>14</v>
      </c>
      <c r="F1451" s="2" t="s">
        <v>15</v>
      </c>
      <c r="G1451" s="2" t="s">
        <v>68</v>
      </c>
      <c r="H1451" s="4" t="s">
        <v>16</v>
      </c>
      <c r="I1451" s="5">
        <v>45</v>
      </c>
      <c r="J1451" s="6">
        <v>825</v>
      </c>
      <c r="K1451" s="7">
        <v>371250</v>
      </c>
      <c r="L1451" s="7">
        <v>167062.5</v>
      </c>
      <c r="M1451" s="8">
        <v>0.45</v>
      </c>
      <c r="N1451" s="2" t="s">
        <v>17</v>
      </c>
      <c r="O1451">
        <f t="shared" si="176"/>
        <v>2021</v>
      </c>
      <c r="P1451">
        <f t="shared" si="177"/>
        <v>4</v>
      </c>
      <c r="Q1451" t="str">
        <f t="shared" si="178"/>
        <v>avr</v>
      </c>
      <c r="R1451" t="str">
        <f t="shared" si="179"/>
        <v>New York</v>
      </c>
      <c r="S1451" t="str">
        <f t="shared" si="180"/>
        <v>2021-04</v>
      </c>
      <c r="T1451">
        <f>IF(AND(COUNTIF(Calculs!$Q$2:$Q$12,$O1451)&gt;0,COUNTIF(Calculs!$S$2:$S$12,$E1451)&gt;0,COUNTIF(Calculs!$U$2:$U$12,$H1451)&gt;0),1,0)</f>
        <v>1</v>
      </c>
      <c r="U1451">
        <f t="shared" si="181"/>
        <v>371250</v>
      </c>
      <c r="V1451">
        <f t="shared" si="182"/>
        <v>825</v>
      </c>
      <c r="W1451">
        <f t="shared" si="183"/>
        <v>167062.5</v>
      </c>
    </row>
    <row r="1452" spans="1:23" ht="15.75" customHeight="1" x14ac:dyDescent="0.3">
      <c r="A1452" s="2" t="s">
        <v>29</v>
      </c>
      <c r="B1452" s="2">
        <v>1185732</v>
      </c>
      <c r="C1452" s="3">
        <v>44295</v>
      </c>
      <c r="D1452" s="12" t="str" cm="1">
        <f t="array" ref="D1452">_xlfn.SWITCH(WEEKDAY(C1452,2), 1, "Lundi", 2, "Mardi", 3, "Mercredi", 4, "Jeudi", 5, "Vendredi", 6, "Samedi", 7, "Dimanche", "Erreur")</f>
        <v>Vendredi</v>
      </c>
      <c r="E1452" s="2" t="s">
        <v>14</v>
      </c>
      <c r="F1452" s="2" t="s">
        <v>15</v>
      </c>
      <c r="G1452" s="2" t="s">
        <v>68</v>
      </c>
      <c r="H1452" s="4" t="s">
        <v>18</v>
      </c>
      <c r="I1452" s="5">
        <v>45</v>
      </c>
      <c r="J1452" s="6">
        <v>525</v>
      </c>
      <c r="K1452" s="7">
        <v>236250</v>
      </c>
      <c r="L1452" s="7">
        <v>82687.5</v>
      </c>
      <c r="M1452" s="8">
        <v>0.35</v>
      </c>
      <c r="N1452" s="2" t="s">
        <v>17</v>
      </c>
      <c r="O1452">
        <f t="shared" si="176"/>
        <v>2021</v>
      </c>
      <c r="P1452">
        <f t="shared" si="177"/>
        <v>4</v>
      </c>
      <c r="Q1452" t="str">
        <f t="shared" si="178"/>
        <v>avr</v>
      </c>
      <c r="R1452" t="str">
        <f t="shared" si="179"/>
        <v>New York</v>
      </c>
      <c r="S1452" t="str">
        <f t="shared" si="180"/>
        <v>2021-04</v>
      </c>
      <c r="T1452">
        <f>IF(AND(COUNTIF(Calculs!$Q$2:$Q$12,$O1452)&gt;0,COUNTIF(Calculs!$S$2:$S$12,$E1452)&gt;0,COUNTIF(Calculs!$U$2:$U$12,$H1452)&gt;0),1,0)</f>
        <v>1</v>
      </c>
      <c r="U1452">
        <f t="shared" si="181"/>
        <v>236250</v>
      </c>
      <c r="V1452">
        <f t="shared" si="182"/>
        <v>525</v>
      </c>
      <c r="W1452">
        <f t="shared" si="183"/>
        <v>82687.5</v>
      </c>
    </row>
    <row r="1453" spans="1:23" ht="15.75" customHeight="1" x14ac:dyDescent="0.3">
      <c r="A1453" s="2" t="s">
        <v>29</v>
      </c>
      <c r="B1453" s="2">
        <v>1185732</v>
      </c>
      <c r="C1453" s="3">
        <v>44295</v>
      </c>
      <c r="D1453" s="12" t="str" cm="1">
        <f t="array" ref="D1453">_xlfn.SWITCH(WEEKDAY(C1453,2), 1, "Lundi", 2, "Mardi", 3, "Mercredi", 4, "Jeudi", 5, "Vendredi", 6, "Samedi", 7, "Dimanche", "Erreur")</f>
        <v>Vendredi</v>
      </c>
      <c r="E1453" s="2" t="s">
        <v>14</v>
      </c>
      <c r="F1453" s="2" t="s">
        <v>15</v>
      </c>
      <c r="G1453" s="2" t="s">
        <v>68</v>
      </c>
      <c r="H1453" s="4" t="s">
        <v>19</v>
      </c>
      <c r="I1453" s="5">
        <v>35</v>
      </c>
      <c r="J1453" s="6">
        <v>525</v>
      </c>
      <c r="K1453" s="7">
        <v>183750</v>
      </c>
      <c r="L1453" s="7">
        <v>45937.5</v>
      </c>
      <c r="M1453" s="8">
        <v>0.25</v>
      </c>
      <c r="N1453" s="2" t="s">
        <v>17</v>
      </c>
      <c r="O1453">
        <f t="shared" si="176"/>
        <v>2021</v>
      </c>
      <c r="P1453">
        <f t="shared" si="177"/>
        <v>4</v>
      </c>
      <c r="Q1453" t="str">
        <f t="shared" si="178"/>
        <v>avr</v>
      </c>
      <c r="R1453" t="str">
        <f t="shared" si="179"/>
        <v>New York</v>
      </c>
      <c r="S1453" t="str">
        <f t="shared" si="180"/>
        <v>2021-04</v>
      </c>
      <c r="T1453">
        <f>IF(AND(COUNTIF(Calculs!$Q$2:$Q$12,$O1453)&gt;0,COUNTIF(Calculs!$S$2:$S$12,$E1453)&gt;0,COUNTIF(Calculs!$U$2:$U$12,$H1453)&gt;0),1,0)</f>
        <v>1</v>
      </c>
      <c r="U1453">
        <f t="shared" si="181"/>
        <v>183750</v>
      </c>
      <c r="V1453">
        <f t="shared" si="182"/>
        <v>525</v>
      </c>
      <c r="W1453">
        <f t="shared" si="183"/>
        <v>45937.5</v>
      </c>
    </row>
    <row r="1454" spans="1:23" ht="15.75" customHeight="1" x14ac:dyDescent="0.3">
      <c r="A1454" s="2" t="s">
        <v>29</v>
      </c>
      <c r="B1454" s="2">
        <v>1185732</v>
      </c>
      <c r="C1454" s="3">
        <v>44295</v>
      </c>
      <c r="D1454" s="12" t="str" cm="1">
        <f t="array" ref="D1454">_xlfn.SWITCH(WEEKDAY(C1454,2), 1, "Lundi", 2, "Mardi", 3, "Mercredi", 4, "Jeudi", 5, "Vendredi", 6, "Samedi", 7, "Dimanche", "Erreur")</f>
        <v>Vendredi</v>
      </c>
      <c r="E1454" s="2" t="s">
        <v>14</v>
      </c>
      <c r="F1454" s="2" t="s">
        <v>15</v>
      </c>
      <c r="G1454" s="2" t="s">
        <v>68</v>
      </c>
      <c r="H1454" s="4" t="s">
        <v>20</v>
      </c>
      <c r="I1454" s="5">
        <v>40</v>
      </c>
      <c r="J1454" s="6">
        <v>450</v>
      </c>
      <c r="K1454" s="7">
        <v>180000</v>
      </c>
      <c r="L1454" s="7">
        <v>54000</v>
      </c>
      <c r="M1454" s="8">
        <v>0.3</v>
      </c>
      <c r="N1454" s="2" t="s">
        <v>17</v>
      </c>
      <c r="O1454">
        <f t="shared" si="176"/>
        <v>2021</v>
      </c>
      <c r="P1454">
        <f t="shared" si="177"/>
        <v>4</v>
      </c>
      <c r="Q1454" t="str">
        <f t="shared" si="178"/>
        <v>avr</v>
      </c>
      <c r="R1454" t="str">
        <f t="shared" si="179"/>
        <v>New York</v>
      </c>
      <c r="S1454" t="str">
        <f t="shared" si="180"/>
        <v>2021-04</v>
      </c>
      <c r="T1454">
        <f>IF(AND(COUNTIF(Calculs!$Q$2:$Q$12,$O1454)&gt;0,COUNTIF(Calculs!$S$2:$S$12,$E1454)&gt;0,COUNTIF(Calculs!$U$2:$U$12,$H1454)&gt;0),1,0)</f>
        <v>1</v>
      </c>
      <c r="U1454">
        <f t="shared" si="181"/>
        <v>180000</v>
      </c>
      <c r="V1454">
        <f t="shared" si="182"/>
        <v>450</v>
      </c>
      <c r="W1454">
        <f t="shared" si="183"/>
        <v>54000</v>
      </c>
    </row>
    <row r="1455" spans="1:23" ht="15.75" customHeight="1" x14ac:dyDescent="0.3">
      <c r="A1455" s="2" t="s">
        <v>29</v>
      </c>
      <c r="B1455" s="2">
        <v>1185732</v>
      </c>
      <c r="C1455" s="3">
        <v>44295</v>
      </c>
      <c r="D1455" s="12" t="str" cm="1">
        <f t="array" ref="D1455">_xlfn.SWITCH(WEEKDAY(C1455,2), 1, "Lundi", 2, "Mardi", 3, "Mercredi", 4, "Jeudi", 5, "Vendredi", 6, "Samedi", 7, "Dimanche", "Erreur")</f>
        <v>Vendredi</v>
      </c>
      <c r="E1455" s="2" t="s">
        <v>14</v>
      </c>
      <c r="F1455" s="2" t="s">
        <v>15</v>
      </c>
      <c r="G1455" s="2" t="s">
        <v>68</v>
      </c>
      <c r="H1455" s="4" t="s">
        <v>21</v>
      </c>
      <c r="I1455" s="5">
        <v>55.000000000000007</v>
      </c>
      <c r="J1455" s="6">
        <v>475</v>
      </c>
      <c r="K1455" s="7">
        <v>261250.00000000003</v>
      </c>
      <c r="L1455" s="7">
        <v>91437.5</v>
      </c>
      <c r="M1455" s="8">
        <v>0.35</v>
      </c>
      <c r="N1455" s="2" t="s">
        <v>17</v>
      </c>
      <c r="O1455">
        <f t="shared" si="176"/>
        <v>2021</v>
      </c>
      <c r="P1455">
        <f t="shared" si="177"/>
        <v>4</v>
      </c>
      <c r="Q1455" t="str">
        <f t="shared" si="178"/>
        <v>avr</v>
      </c>
      <c r="R1455" t="str">
        <f t="shared" si="179"/>
        <v>New York</v>
      </c>
      <c r="S1455" t="str">
        <f t="shared" si="180"/>
        <v>2021-04</v>
      </c>
      <c r="T1455">
        <f>IF(AND(COUNTIF(Calculs!$Q$2:$Q$12,$O1455)&gt;0,COUNTIF(Calculs!$S$2:$S$12,$E1455)&gt;0,COUNTIF(Calculs!$U$2:$U$12,$H1455)&gt;0),1,0)</f>
        <v>1</v>
      </c>
      <c r="U1455">
        <f t="shared" si="181"/>
        <v>261250.00000000003</v>
      </c>
      <c r="V1455">
        <f t="shared" si="182"/>
        <v>475</v>
      </c>
      <c r="W1455">
        <f t="shared" si="183"/>
        <v>91437.5</v>
      </c>
    </row>
    <row r="1456" spans="1:23" ht="15.75" customHeight="1" x14ac:dyDescent="0.3">
      <c r="A1456" s="2" t="s">
        <v>29</v>
      </c>
      <c r="B1456" s="2">
        <v>1185732</v>
      </c>
      <c r="C1456" s="3">
        <v>44295</v>
      </c>
      <c r="D1456" s="12" t="str" cm="1">
        <f t="array" ref="D1456">_xlfn.SWITCH(WEEKDAY(C1456,2), 1, "Lundi", 2, "Mardi", 3, "Mercredi", 4, "Jeudi", 5, "Vendredi", 6, "Samedi", 7, "Dimanche", "Erreur")</f>
        <v>Vendredi</v>
      </c>
      <c r="E1456" s="2" t="s">
        <v>14</v>
      </c>
      <c r="F1456" s="2" t="s">
        <v>15</v>
      </c>
      <c r="G1456" s="2" t="s">
        <v>68</v>
      </c>
      <c r="H1456" s="4" t="s">
        <v>22</v>
      </c>
      <c r="I1456" s="5">
        <v>45</v>
      </c>
      <c r="J1456" s="6">
        <v>600</v>
      </c>
      <c r="K1456" s="7">
        <v>270000</v>
      </c>
      <c r="L1456" s="7">
        <v>135000</v>
      </c>
      <c r="M1456" s="8">
        <v>0.5</v>
      </c>
      <c r="N1456" s="2" t="s">
        <v>17</v>
      </c>
      <c r="O1456">
        <f t="shared" si="176"/>
        <v>2021</v>
      </c>
      <c r="P1456">
        <f t="shared" si="177"/>
        <v>4</v>
      </c>
      <c r="Q1456" t="str">
        <f t="shared" si="178"/>
        <v>avr</v>
      </c>
      <c r="R1456" t="str">
        <f t="shared" si="179"/>
        <v>New York</v>
      </c>
      <c r="S1456" t="str">
        <f t="shared" si="180"/>
        <v>2021-04</v>
      </c>
      <c r="T1456">
        <f>IF(AND(COUNTIF(Calculs!$Q$2:$Q$12,$O1456)&gt;0,COUNTIF(Calculs!$S$2:$S$12,$E1456)&gt;0,COUNTIF(Calculs!$U$2:$U$12,$H1456)&gt;0),1,0)</f>
        <v>1</v>
      </c>
      <c r="U1456">
        <f t="shared" si="181"/>
        <v>270000</v>
      </c>
      <c r="V1456">
        <f t="shared" si="182"/>
        <v>600</v>
      </c>
      <c r="W1456">
        <f t="shared" si="183"/>
        <v>135000</v>
      </c>
    </row>
    <row r="1457" spans="1:23" ht="15.75" customHeight="1" x14ac:dyDescent="0.3">
      <c r="A1457" s="2" t="s">
        <v>29</v>
      </c>
      <c r="B1457" s="2">
        <v>1185732</v>
      </c>
      <c r="C1457" s="3">
        <v>44324</v>
      </c>
      <c r="D1457" s="12" t="str" cm="1">
        <f t="array" ref="D1457">_xlfn.SWITCH(WEEKDAY(C1457,2), 1, "Lundi", 2, "Mardi", 3, "Mercredi", 4, "Jeudi", 5, "Vendredi", 6, "Samedi", 7, "Dimanche", "Erreur")</f>
        <v>Samedi</v>
      </c>
      <c r="E1457" s="2" t="s">
        <v>14</v>
      </c>
      <c r="F1457" s="2" t="s">
        <v>15</v>
      </c>
      <c r="G1457" s="2" t="s">
        <v>68</v>
      </c>
      <c r="H1457" s="4" t="s">
        <v>16</v>
      </c>
      <c r="I1457" s="5">
        <v>55.000000000000007</v>
      </c>
      <c r="J1457" s="6">
        <v>870</v>
      </c>
      <c r="K1457" s="7">
        <v>478500.00000000006</v>
      </c>
      <c r="L1457" s="7">
        <v>215325.00000000003</v>
      </c>
      <c r="M1457" s="8">
        <v>0.45</v>
      </c>
      <c r="N1457" s="2" t="s">
        <v>17</v>
      </c>
      <c r="O1457">
        <f t="shared" si="176"/>
        <v>2021</v>
      </c>
      <c r="P1457">
        <f t="shared" si="177"/>
        <v>5</v>
      </c>
      <c r="Q1457" t="str">
        <f t="shared" si="178"/>
        <v>mai</v>
      </c>
      <c r="R1457" t="str">
        <f t="shared" si="179"/>
        <v>New York</v>
      </c>
      <c r="S1457" t="str">
        <f t="shared" si="180"/>
        <v>2021-05</v>
      </c>
      <c r="T1457">
        <f>IF(AND(COUNTIF(Calculs!$Q$2:$Q$12,$O1457)&gt;0,COUNTIF(Calculs!$S$2:$S$12,$E1457)&gt;0,COUNTIF(Calculs!$U$2:$U$12,$H1457)&gt;0),1,0)</f>
        <v>1</v>
      </c>
      <c r="U1457">
        <f t="shared" si="181"/>
        <v>478500.00000000006</v>
      </c>
      <c r="V1457">
        <f t="shared" si="182"/>
        <v>870</v>
      </c>
      <c r="W1457">
        <f t="shared" si="183"/>
        <v>215325.00000000003</v>
      </c>
    </row>
    <row r="1458" spans="1:23" ht="15.75" customHeight="1" x14ac:dyDescent="0.3">
      <c r="A1458" s="2" t="s">
        <v>29</v>
      </c>
      <c r="B1458" s="2">
        <v>1185732</v>
      </c>
      <c r="C1458" s="3">
        <v>44324</v>
      </c>
      <c r="D1458" s="12" t="str" cm="1">
        <f t="array" ref="D1458">_xlfn.SWITCH(WEEKDAY(C1458,2), 1, "Lundi", 2, "Mardi", 3, "Mercredi", 4, "Jeudi", 5, "Vendredi", 6, "Samedi", 7, "Dimanche", "Erreur")</f>
        <v>Samedi</v>
      </c>
      <c r="E1458" s="2" t="s">
        <v>14</v>
      </c>
      <c r="F1458" s="2" t="s">
        <v>15</v>
      </c>
      <c r="G1458" s="2" t="s">
        <v>68</v>
      </c>
      <c r="H1458" s="4" t="s">
        <v>18</v>
      </c>
      <c r="I1458" s="5">
        <v>55.000000000000007</v>
      </c>
      <c r="J1458" s="6">
        <v>575</v>
      </c>
      <c r="K1458" s="7">
        <v>316250.00000000006</v>
      </c>
      <c r="L1458" s="7">
        <v>110687.50000000001</v>
      </c>
      <c r="M1458" s="8">
        <v>0.35</v>
      </c>
      <c r="N1458" s="2" t="s">
        <v>17</v>
      </c>
      <c r="O1458">
        <f t="shared" si="176"/>
        <v>2021</v>
      </c>
      <c r="P1458">
        <f t="shared" si="177"/>
        <v>5</v>
      </c>
      <c r="Q1458" t="str">
        <f t="shared" si="178"/>
        <v>mai</v>
      </c>
      <c r="R1458" t="str">
        <f t="shared" si="179"/>
        <v>New York</v>
      </c>
      <c r="S1458" t="str">
        <f t="shared" si="180"/>
        <v>2021-05</v>
      </c>
      <c r="T1458">
        <f>IF(AND(COUNTIF(Calculs!$Q$2:$Q$12,$O1458)&gt;0,COUNTIF(Calculs!$S$2:$S$12,$E1458)&gt;0,COUNTIF(Calculs!$U$2:$U$12,$H1458)&gt;0),1,0)</f>
        <v>1</v>
      </c>
      <c r="U1458">
        <f t="shared" si="181"/>
        <v>316250.00000000006</v>
      </c>
      <c r="V1458">
        <f t="shared" si="182"/>
        <v>575</v>
      </c>
      <c r="W1458">
        <f t="shared" si="183"/>
        <v>110687.50000000001</v>
      </c>
    </row>
    <row r="1459" spans="1:23" ht="15.75" customHeight="1" x14ac:dyDescent="0.3">
      <c r="A1459" s="2" t="s">
        <v>29</v>
      </c>
      <c r="B1459" s="2">
        <v>1185732</v>
      </c>
      <c r="C1459" s="3">
        <v>44324</v>
      </c>
      <c r="D1459" s="12" t="str" cm="1">
        <f t="array" ref="D1459">_xlfn.SWITCH(WEEKDAY(C1459,2), 1, "Lundi", 2, "Mardi", 3, "Mercredi", 4, "Jeudi", 5, "Vendredi", 6, "Samedi", 7, "Dimanche", "Erreur")</f>
        <v>Samedi</v>
      </c>
      <c r="E1459" s="2" t="s">
        <v>14</v>
      </c>
      <c r="F1459" s="2" t="s">
        <v>15</v>
      </c>
      <c r="G1459" s="2" t="s">
        <v>68</v>
      </c>
      <c r="H1459" s="4" t="s">
        <v>19</v>
      </c>
      <c r="I1459" s="5">
        <v>50</v>
      </c>
      <c r="J1459" s="6">
        <v>550</v>
      </c>
      <c r="K1459" s="7">
        <v>275000</v>
      </c>
      <c r="L1459" s="7">
        <v>68750</v>
      </c>
      <c r="M1459" s="8">
        <v>0.25</v>
      </c>
      <c r="N1459" s="2" t="s">
        <v>17</v>
      </c>
      <c r="O1459">
        <f t="shared" si="176"/>
        <v>2021</v>
      </c>
      <c r="P1459">
        <f t="shared" si="177"/>
        <v>5</v>
      </c>
      <c r="Q1459" t="str">
        <f t="shared" si="178"/>
        <v>mai</v>
      </c>
      <c r="R1459" t="str">
        <f t="shared" si="179"/>
        <v>New York</v>
      </c>
      <c r="S1459" t="str">
        <f t="shared" si="180"/>
        <v>2021-05</v>
      </c>
      <c r="T1459">
        <f>IF(AND(COUNTIF(Calculs!$Q$2:$Q$12,$O1459)&gt;0,COUNTIF(Calculs!$S$2:$S$12,$E1459)&gt;0,COUNTIF(Calculs!$U$2:$U$12,$H1459)&gt;0),1,0)</f>
        <v>1</v>
      </c>
      <c r="U1459">
        <f t="shared" si="181"/>
        <v>275000</v>
      </c>
      <c r="V1459">
        <f t="shared" si="182"/>
        <v>550</v>
      </c>
      <c r="W1459">
        <f t="shared" si="183"/>
        <v>68750</v>
      </c>
    </row>
    <row r="1460" spans="1:23" ht="15.75" customHeight="1" x14ac:dyDescent="0.3">
      <c r="A1460" s="2" t="s">
        <v>29</v>
      </c>
      <c r="B1460" s="2">
        <v>1185732</v>
      </c>
      <c r="C1460" s="3">
        <v>44324</v>
      </c>
      <c r="D1460" s="12" t="str" cm="1">
        <f t="array" ref="D1460">_xlfn.SWITCH(WEEKDAY(C1460,2), 1, "Lundi", 2, "Mardi", 3, "Mercredi", 4, "Jeudi", 5, "Vendredi", 6, "Samedi", 7, "Dimanche", "Erreur")</f>
        <v>Samedi</v>
      </c>
      <c r="E1460" s="2" t="s">
        <v>14</v>
      </c>
      <c r="F1460" s="2" t="s">
        <v>15</v>
      </c>
      <c r="G1460" s="2" t="s">
        <v>68</v>
      </c>
      <c r="H1460" s="4" t="s">
        <v>20</v>
      </c>
      <c r="I1460" s="5">
        <v>50</v>
      </c>
      <c r="J1460" s="6">
        <v>500</v>
      </c>
      <c r="K1460" s="7">
        <v>250000</v>
      </c>
      <c r="L1460" s="7">
        <v>75000</v>
      </c>
      <c r="M1460" s="8">
        <v>0.3</v>
      </c>
      <c r="N1460" s="2" t="s">
        <v>17</v>
      </c>
      <c r="O1460">
        <f t="shared" si="176"/>
        <v>2021</v>
      </c>
      <c r="P1460">
        <f t="shared" si="177"/>
        <v>5</v>
      </c>
      <c r="Q1460" t="str">
        <f t="shared" si="178"/>
        <v>mai</v>
      </c>
      <c r="R1460" t="str">
        <f t="shared" si="179"/>
        <v>New York</v>
      </c>
      <c r="S1460" t="str">
        <f t="shared" si="180"/>
        <v>2021-05</v>
      </c>
      <c r="T1460">
        <f>IF(AND(COUNTIF(Calculs!$Q$2:$Q$12,$O1460)&gt;0,COUNTIF(Calculs!$S$2:$S$12,$E1460)&gt;0,COUNTIF(Calculs!$U$2:$U$12,$H1460)&gt;0),1,0)</f>
        <v>1</v>
      </c>
      <c r="U1460">
        <f t="shared" si="181"/>
        <v>250000</v>
      </c>
      <c r="V1460">
        <f t="shared" si="182"/>
        <v>500</v>
      </c>
      <c r="W1460">
        <f t="shared" si="183"/>
        <v>75000</v>
      </c>
    </row>
    <row r="1461" spans="1:23" ht="15.75" customHeight="1" x14ac:dyDescent="0.3">
      <c r="A1461" s="2" t="s">
        <v>29</v>
      </c>
      <c r="B1461" s="2">
        <v>1185732</v>
      </c>
      <c r="C1461" s="3">
        <v>44324</v>
      </c>
      <c r="D1461" s="12" t="str" cm="1">
        <f t="array" ref="D1461">_xlfn.SWITCH(WEEKDAY(C1461,2), 1, "Lundi", 2, "Mardi", 3, "Mercredi", 4, "Jeudi", 5, "Vendredi", 6, "Samedi", 7, "Dimanche", "Erreur")</f>
        <v>Samedi</v>
      </c>
      <c r="E1461" s="2" t="s">
        <v>14</v>
      </c>
      <c r="F1461" s="2" t="s">
        <v>15</v>
      </c>
      <c r="G1461" s="2" t="s">
        <v>68</v>
      </c>
      <c r="H1461" s="4" t="s">
        <v>21</v>
      </c>
      <c r="I1461" s="5">
        <v>60</v>
      </c>
      <c r="J1461" s="6">
        <v>525</v>
      </c>
      <c r="K1461" s="7">
        <v>315000</v>
      </c>
      <c r="L1461" s="7">
        <v>110250</v>
      </c>
      <c r="M1461" s="8">
        <v>0.35</v>
      </c>
      <c r="N1461" s="2" t="s">
        <v>17</v>
      </c>
      <c r="O1461">
        <f t="shared" si="176"/>
        <v>2021</v>
      </c>
      <c r="P1461">
        <f t="shared" si="177"/>
        <v>5</v>
      </c>
      <c r="Q1461" t="str">
        <f t="shared" si="178"/>
        <v>mai</v>
      </c>
      <c r="R1461" t="str">
        <f t="shared" si="179"/>
        <v>New York</v>
      </c>
      <c r="S1461" t="str">
        <f t="shared" si="180"/>
        <v>2021-05</v>
      </c>
      <c r="T1461">
        <f>IF(AND(COUNTIF(Calculs!$Q$2:$Q$12,$O1461)&gt;0,COUNTIF(Calculs!$S$2:$S$12,$E1461)&gt;0,COUNTIF(Calculs!$U$2:$U$12,$H1461)&gt;0),1,0)</f>
        <v>1</v>
      </c>
      <c r="U1461">
        <f t="shared" si="181"/>
        <v>315000</v>
      </c>
      <c r="V1461">
        <f t="shared" si="182"/>
        <v>525</v>
      </c>
      <c r="W1461">
        <f t="shared" si="183"/>
        <v>110250</v>
      </c>
    </row>
    <row r="1462" spans="1:23" ht="15.75" customHeight="1" x14ac:dyDescent="0.3">
      <c r="A1462" s="2" t="s">
        <v>29</v>
      </c>
      <c r="B1462" s="2">
        <v>1185732</v>
      </c>
      <c r="C1462" s="3">
        <v>44324</v>
      </c>
      <c r="D1462" s="12" t="str" cm="1">
        <f t="array" ref="D1462">_xlfn.SWITCH(WEEKDAY(C1462,2), 1, "Lundi", 2, "Mardi", 3, "Mercredi", 4, "Jeudi", 5, "Vendredi", 6, "Samedi", 7, "Dimanche", "Erreur")</f>
        <v>Samedi</v>
      </c>
      <c r="E1462" s="2" t="s">
        <v>14</v>
      </c>
      <c r="F1462" s="2" t="s">
        <v>15</v>
      </c>
      <c r="G1462" s="2" t="s">
        <v>68</v>
      </c>
      <c r="H1462" s="4" t="s">
        <v>22</v>
      </c>
      <c r="I1462" s="5">
        <v>65</v>
      </c>
      <c r="J1462" s="6">
        <v>625</v>
      </c>
      <c r="K1462" s="7">
        <v>406250</v>
      </c>
      <c r="L1462" s="7">
        <v>203125</v>
      </c>
      <c r="M1462" s="8">
        <v>0.5</v>
      </c>
      <c r="N1462" s="2" t="s">
        <v>17</v>
      </c>
      <c r="O1462">
        <f t="shared" si="176"/>
        <v>2021</v>
      </c>
      <c r="P1462">
        <f t="shared" si="177"/>
        <v>5</v>
      </c>
      <c r="Q1462" t="str">
        <f t="shared" si="178"/>
        <v>mai</v>
      </c>
      <c r="R1462" t="str">
        <f t="shared" si="179"/>
        <v>New York</v>
      </c>
      <c r="S1462" t="str">
        <f t="shared" si="180"/>
        <v>2021-05</v>
      </c>
      <c r="T1462">
        <f>IF(AND(COUNTIF(Calculs!$Q$2:$Q$12,$O1462)&gt;0,COUNTIF(Calculs!$S$2:$S$12,$E1462)&gt;0,COUNTIF(Calculs!$U$2:$U$12,$H1462)&gt;0),1,0)</f>
        <v>1</v>
      </c>
      <c r="U1462">
        <f t="shared" si="181"/>
        <v>406250</v>
      </c>
      <c r="V1462">
        <f t="shared" si="182"/>
        <v>625</v>
      </c>
      <c r="W1462">
        <f t="shared" si="183"/>
        <v>203125</v>
      </c>
    </row>
    <row r="1463" spans="1:23" ht="15.75" customHeight="1" x14ac:dyDescent="0.3">
      <c r="A1463" s="2" t="s">
        <v>29</v>
      </c>
      <c r="B1463" s="2">
        <v>1185732</v>
      </c>
      <c r="C1463" s="3">
        <v>44357</v>
      </c>
      <c r="D1463" s="12" t="str" cm="1">
        <f t="array" ref="D1463">_xlfn.SWITCH(WEEKDAY(C1463,2), 1, "Lundi", 2, "Mardi", 3, "Mercredi", 4, "Jeudi", 5, "Vendredi", 6, "Samedi", 7, "Dimanche", "Erreur")</f>
        <v>Jeudi</v>
      </c>
      <c r="E1463" s="2" t="s">
        <v>14</v>
      </c>
      <c r="F1463" s="2" t="s">
        <v>15</v>
      </c>
      <c r="G1463" s="2" t="s">
        <v>68</v>
      </c>
      <c r="H1463" s="4" t="s">
        <v>16</v>
      </c>
      <c r="I1463" s="5">
        <v>60</v>
      </c>
      <c r="J1463" s="6">
        <v>875</v>
      </c>
      <c r="K1463" s="7">
        <v>525000</v>
      </c>
      <c r="L1463" s="7">
        <v>236250</v>
      </c>
      <c r="M1463" s="8">
        <v>0.45</v>
      </c>
      <c r="N1463" s="2" t="s">
        <v>17</v>
      </c>
      <c r="O1463">
        <f t="shared" si="176"/>
        <v>2021</v>
      </c>
      <c r="P1463">
        <f t="shared" si="177"/>
        <v>6</v>
      </c>
      <c r="Q1463" t="str">
        <f t="shared" si="178"/>
        <v>juin</v>
      </c>
      <c r="R1463" t="str">
        <f t="shared" si="179"/>
        <v>New York</v>
      </c>
      <c r="S1463" t="str">
        <f t="shared" si="180"/>
        <v>2021-06</v>
      </c>
      <c r="T1463">
        <f>IF(AND(COUNTIF(Calculs!$Q$2:$Q$12,$O1463)&gt;0,COUNTIF(Calculs!$S$2:$S$12,$E1463)&gt;0,COUNTIF(Calculs!$U$2:$U$12,$H1463)&gt;0),1,0)</f>
        <v>1</v>
      </c>
      <c r="U1463">
        <f t="shared" si="181"/>
        <v>525000</v>
      </c>
      <c r="V1463">
        <f t="shared" si="182"/>
        <v>875</v>
      </c>
      <c r="W1463">
        <f t="shared" si="183"/>
        <v>236250</v>
      </c>
    </row>
    <row r="1464" spans="1:23" ht="15.75" customHeight="1" x14ac:dyDescent="0.3">
      <c r="A1464" s="2" t="s">
        <v>29</v>
      </c>
      <c r="B1464" s="2">
        <v>1185732</v>
      </c>
      <c r="C1464" s="3">
        <v>44357</v>
      </c>
      <c r="D1464" s="12" t="str" cm="1">
        <f t="array" ref="D1464">_xlfn.SWITCH(WEEKDAY(C1464,2), 1, "Lundi", 2, "Mardi", 3, "Mercredi", 4, "Jeudi", 5, "Vendredi", 6, "Samedi", 7, "Dimanche", "Erreur")</f>
        <v>Jeudi</v>
      </c>
      <c r="E1464" s="2" t="s">
        <v>14</v>
      </c>
      <c r="F1464" s="2" t="s">
        <v>15</v>
      </c>
      <c r="G1464" s="2" t="s">
        <v>68</v>
      </c>
      <c r="H1464" s="4" t="s">
        <v>18</v>
      </c>
      <c r="I1464" s="5">
        <v>55.000000000000007</v>
      </c>
      <c r="J1464" s="6">
        <v>625</v>
      </c>
      <c r="K1464" s="7">
        <v>343750.00000000006</v>
      </c>
      <c r="L1464" s="7">
        <v>120312.50000000001</v>
      </c>
      <c r="M1464" s="8">
        <v>0.35</v>
      </c>
      <c r="N1464" s="2" t="s">
        <v>17</v>
      </c>
      <c r="O1464">
        <f t="shared" si="176"/>
        <v>2021</v>
      </c>
      <c r="P1464">
        <f t="shared" si="177"/>
        <v>6</v>
      </c>
      <c r="Q1464" t="str">
        <f t="shared" si="178"/>
        <v>juin</v>
      </c>
      <c r="R1464" t="str">
        <f t="shared" si="179"/>
        <v>New York</v>
      </c>
      <c r="S1464" t="str">
        <f t="shared" si="180"/>
        <v>2021-06</v>
      </c>
      <c r="T1464">
        <f>IF(AND(COUNTIF(Calculs!$Q$2:$Q$12,$O1464)&gt;0,COUNTIF(Calculs!$S$2:$S$12,$E1464)&gt;0,COUNTIF(Calculs!$U$2:$U$12,$H1464)&gt;0),1,0)</f>
        <v>1</v>
      </c>
      <c r="U1464">
        <f t="shared" si="181"/>
        <v>343750.00000000006</v>
      </c>
      <c r="V1464">
        <f t="shared" si="182"/>
        <v>625</v>
      </c>
      <c r="W1464">
        <f t="shared" si="183"/>
        <v>120312.50000000001</v>
      </c>
    </row>
    <row r="1465" spans="1:23" ht="15.75" customHeight="1" x14ac:dyDescent="0.3">
      <c r="A1465" s="2" t="s">
        <v>29</v>
      </c>
      <c r="B1465" s="2">
        <v>1185732</v>
      </c>
      <c r="C1465" s="3">
        <v>44357</v>
      </c>
      <c r="D1465" s="12" t="str" cm="1">
        <f t="array" ref="D1465">_xlfn.SWITCH(WEEKDAY(C1465,2), 1, "Lundi", 2, "Mardi", 3, "Mercredi", 4, "Jeudi", 5, "Vendredi", 6, "Samedi", 7, "Dimanche", "Erreur")</f>
        <v>Jeudi</v>
      </c>
      <c r="E1465" s="2" t="s">
        <v>14</v>
      </c>
      <c r="F1465" s="2" t="s">
        <v>15</v>
      </c>
      <c r="G1465" s="2" t="s">
        <v>68</v>
      </c>
      <c r="H1465" s="4" t="s">
        <v>19</v>
      </c>
      <c r="I1465" s="5">
        <v>50</v>
      </c>
      <c r="J1465" s="6">
        <v>600</v>
      </c>
      <c r="K1465" s="7">
        <v>300000</v>
      </c>
      <c r="L1465" s="7">
        <v>75000</v>
      </c>
      <c r="M1465" s="8">
        <v>0.25</v>
      </c>
      <c r="N1465" s="2" t="s">
        <v>17</v>
      </c>
      <c r="O1465">
        <f t="shared" si="176"/>
        <v>2021</v>
      </c>
      <c r="P1465">
        <f t="shared" si="177"/>
        <v>6</v>
      </c>
      <c r="Q1465" t="str">
        <f t="shared" si="178"/>
        <v>juin</v>
      </c>
      <c r="R1465" t="str">
        <f t="shared" si="179"/>
        <v>New York</v>
      </c>
      <c r="S1465" t="str">
        <f t="shared" si="180"/>
        <v>2021-06</v>
      </c>
      <c r="T1465">
        <f>IF(AND(COUNTIF(Calculs!$Q$2:$Q$12,$O1465)&gt;0,COUNTIF(Calculs!$S$2:$S$12,$E1465)&gt;0,COUNTIF(Calculs!$U$2:$U$12,$H1465)&gt;0),1,0)</f>
        <v>1</v>
      </c>
      <c r="U1465">
        <f t="shared" si="181"/>
        <v>300000</v>
      </c>
      <c r="V1465">
        <f t="shared" si="182"/>
        <v>600</v>
      </c>
      <c r="W1465">
        <f t="shared" si="183"/>
        <v>75000</v>
      </c>
    </row>
    <row r="1466" spans="1:23" ht="15.75" customHeight="1" x14ac:dyDescent="0.3">
      <c r="A1466" s="2" t="s">
        <v>29</v>
      </c>
      <c r="B1466" s="2">
        <v>1185732</v>
      </c>
      <c r="C1466" s="3">
        <v>44357</v>
      </c>
      <c r="D1466" s="12" t="str" cm="1">
        <f t="array" ref="D1466">_xlfn.SWITCH(WEEKDAY(C1466,2), 1, "Lundi", 2, "Mardi", 3, "Mercredi", 4, "Jeudi", 5, "Vendredi", 6, "Samedi", 7, "Dimanche", "Erreur")</f>
        <v>Jeudi</v>
      </c>
      <c r="E1466" s="2" t="s">
        <v>14</v>
      </c>
      <c r="F1466" s="2" t="s">
        <v>15</v>
      </c>
      <c r="G1466" s="2" t="s">
        <v>68</v>
      </c>
      <c r="H1466" s="4" t="s">
        <v>20</v>
      </c>
      <c r="I1466" s="5">
        <v>50</v>
      </c>
      <c r="J1466" s="6">
        <v>575</v>
      </c>
      <c r="K1466" s="7">
        <v>287500</v>
      </c>
      <c r="L1466" s="7">
        <v>86250</v>
      </c>
      <c r="M1466" s="8">
        <v>0.3</v>
      </c>
      <c r="N1466" s="2" t="s">
        <v>17</v>
      </c>
      <c r="O1466">
        <f t="shared" si="176"/>
        <v>2021</v>
      </c>
      <c r="P1466">
        <f t="shared" si="177"/>
        <v>6</v>
      </c>
      <c r="Q1466" t="str">
        <f t="shared" si="178"/>
        <v>juin</v>
      </c>
      <c r="R1466" t="str">
        <f t="shared" si="179"/>
        <v>New York</v>
      </c>
      <c r="S1466" t="str">
        <f t="shared" si="180"/>
        <v>2021-06</v>
      </c>
      <c r="T1466">
        <f>IF(AND(COUNTIF(Calculs!$Q$2:$Q$12,$O1466)&gt;0,COUNTIF(Calculs!$S$2:$S$12,$E1466)&gt;0,COUNTIF(Calculs!$U$2:$U$12,$H1466)&gt;0),1,0)</f>
        <v>1</v>
      </c>
      <c r="U1466">
        <f t="shared" si="181"/>
        <v>287500</v>
      </c>
      <c r="V1466">
        <f t="shared" si="182"/>
        <v>575</v>
      </c>
      <c r="W1466">
        <f t="shared" si="183"/>
        <v>86250</v>
      </c>
    </row>
    <row r="1467" spans="1:23" ht="15.75" customHeight="1" x14ac:dyDescent="0.3">
      <c r="A1467" s="2" t="s">
        <v>29</v>
      </c>
      <c r="B1467" s="2">
        <v>1185732</v>
      </c>
      <c r="C1467" s="3">
        <v>44357</v>
      </c>
      <c r="D1467" s="12" t="str" cm="1">
        <f t="array" ref="D1467">_xlfn.SWITCH(WEEKDAY(C1467,2), 1, "Lundi", 2, "Mardi", 3, "Mercredi", 4, "Jeudi", 5, "Vendredi", 6, "Samedi", 7, "Dimanche", "Erreur")</f>
        <v>Jeudi</v>
      </c>
      <c r="E1467" s="2" t="s">
        <v>14</v>
      </c>
      <c r="F1467" s="2" t="s">
        <v>15</v>
      </c>
      <c r="G1467" s="2" t="s">
        <v>68</v>
      </c>
      <c r="H1467" s="4" t="s">
        <v>21</v>
      </c>
      <c r="I1467" s="5">
        <v>65</v>
      </c>
      <c r="J1467" s="6">
        <v>575</v>
      </c>
      <c r="K1467" s="7">
        <v>373750</v>
      </c>
      <c r="L1467" s="7">
        <v>130812.49999999999</v>
      </c>
      <c r="M1467" s="8">
        <v>0.35</v>
      </c>
      <c r="N1467" s="2" t="s">
        <v>17</v>
      </c>
      <c r="O1467">
        <f t="shared" si="176"/>
        <v>2021</v>
      </c>
      <c r="P1467">
        <f t="shared" si="177"/>
        <v>6</v>
      </c>
      <c r="Q1467" t="str">
        <f t="shared" si="178"/>
        <v>juin</v>
      </c>
      <c r="R1467" t="str">
        <f t="shared" si="179"/>
        <v>New York</v>
      </c>
      <c r="S1467" t="str">
        <f t="shared" si="180"/>
        <v>2021-06</v>
      </c>
      <c r="T1467">
        <f>IF(AND(COUNTIF(Calculs!$Q$2:$Q$12,$O1467)&gt;0,COUNTIF(Calculs!$S$2:$S$12,$E1467)&gt;0,COUNTIF(Calculs!$U$2:$U$12,$H1467)&gt;0),1,0)</f>
        <v>1</v>
      </c>
      <c r="U1467">
        <f t="shared" si="181"/>
        <v>373750</v>
      </c>
      <c r="V1467">
        <f t="shared" si="182"/>
        <v>575</v>
      </c>
      <c r="W1467">
        <f t="shared" si="183"/>
        <v>130812.49999999999</v>
      </c>
    </row>
    <row r="1468" spans="1:23" ht="15.75" customHeight="1" x14ac:dyDescent="0.3">
      <c r="A1468" s="2" t="s">
        <v>29</v>
      </c>
      <c r="B1468" s="2">
        <v>1185732</v>
      </c>
      <c r="C1468" s="3">
        <v>44357</v>
      </c>
      <c r="D1468" s="12" t="str" cm="1">
        <f t="array" ref="D1468">_xlfn.SWITCH(WEEKDAY(C1468,2), 1, "Lundi", 2, "Mardi", 3, "Mercredi", 4, "Jeudi", 5, "Vendredi", 6, "Samedi", 7, "Dimanche", "Erreur")</f>
        <v>Jeudi</v>
      </c>
      <c r="E1468" s="2" t="s">
        <v>14</v>
      </c>
      <c r="F1468" s="2" t="s">
        <v>15</v>
      </c>
      <c r="G1468" s="2" t="s">
        <v>68</v>
      </c>
      <c r="H1468" s="4" t="s">
        <v>22</v>
      </c>
      <c r="I1468" s="5">
        <v>70</v>
      </c>
      <c r="J1468" s="6">
        <v>725</v>
      </c>
      <c r="K1468" s="7">
        <v>507500</v>
      </c>
      <c r="L1468" s="7">
        <v>253750</v>
      </c>
      <c r="M1468" s="8">
        <v>0.5</v>
      </c>
      <c r="N1468" s="2" t="s">
        <v>17</v>
      </c>
      <c r="O1468">
        <f t="shared" si="176"/>
        <v>2021</v>
      </c>
      <c r="P1468">
        <f t="shared" si="177"/>
        <v>6</v>
      </c>
      <c r="Q1468" t="str">
        <f t="shared" si="178"/>
        <v>juin</v>
      </c>
      <c r="R1468" t="str">
        <f t="shared" si="179"/>
        <v>New York</v>
      </c>
      <c r="S1468" t="str">
        <f t="shared" si="180"/>
        <v>2021-06</v>
      </c>
      <c r="T1468">
        <f>IF(AND(COUNTIF(Calculs!$Q$2:$Q$12,$O1468)&gt;0,COUNTIF(Calculs!$S$2:$S$12,$E1468)&gt;0,COUNTIF(Calculs!$U$2:$U$12,$H1468)&gt;0),1,0)</f>
        <v>1</v>
      </c>
      <c r="U1468">
        <f t="shared" si="181"/>
        <v>507500</v>
      </c>
      <c r="V1468">
        <f t="shared" si="182"/>
        <v>725</v>
      </c>
      <c r="W1468">
        <f t="shared" si="183"/>
        <v>253750</v>
      </c>
    </row>
    <row r="1469" spans="1:23" ht="15.75" customHeight="1" x14ac:dyDescent="0.3">
      <c r="A1469" s="2" t="s">
        <v>29</v>
      </c>
      <c r="B1469" s="2">
        <v>1185732</v>
      </c>
      <c r="C1469" s="3">
        <v>44385</v>
      </c>
      <c r="D1469" s="12" t="str" cm="1">
        <f t="array" ref="D1469">_xlfn.SWITCH(WEEKDAY(C1469,2), 1, "Lundi", 2, "Mardi", 3, "Mercredi", 4, "Jeudi", 5, "Vendredi", 6, "Samedi", 7, "Dimanche", "Erreur")</f>
        <v>Jeudi</v>
      </c>
      <c r="E1469" s="2" t="s">
        <v>14</v>
      </c>
      <c r="F1469" s="2" t="s">
        <v>15</v>
      </c>
      <c r="G1469" s="2" t="s">
        <v>68</v>
      </c>
      <c r="H1469" s="4" t="s">
        <v>16</v>
      </c>
      <c r="I1469" s="5">
        <v>65</v>
      </c>
      <c r="J1469" s="6">
        <v>950</v>
      </c>
      <c r="K1469" s="7">
        <v>617500</v>
      </c>
      <c r="L1469" s="7">
        <v>277875</v>
      </c>
      <c r="M1469" s="8">
        <v>0.45</v>
      </c>
      <c r="N1469" s="2" t="s">
        <v>17</v>
      </c>
      <c r="O1469">
        <f t="shared" si="176"/>
        <v>2021</v>
      </c>
      <c r="P1469">
        <f t="shared" si="177"/>
        <v>7</v>
      </c>
      <c r="Q1469" t="str">
        <f t="shared" si="178"/>
        <v>juil</v>
      </c>
      <c r="R1469" t="str">
        <f t="shared" si="179"/>
        <v>New York</v>
      </c>
      <c r="S1469" t="str">
        <f t="shared" si="180"/>
        <v>2021-07</v>
      </c>
      <c r="T1469">
        <f>IF(AND(COUNTIF(Calculs!$Q$2:$Q$12,$O1469)&gt;0,COUNTIF(Calculs!$S$2:$S$12,$E1469)&gt;0,COUNTIF(Calculs!$U$2:$U$12,$H1469)&gt;0),1,0)</f>
        <v>1</v>
      </c>
      <c r="U1469">
        <f t="shared" si="181"/>
        <v>617500</v>
      </c>
      <c r="V1469">
        <f t="shared" si="182"/>
        <v>950</v>
      </c>
      <c r="W1469">
        <f t="shared" si="183"/>
        <v>277875</v>
      </c>
    </row>
    <row r="1470" spans="1:23" ht="15.75" customHeight="1" x14ac:dyDescent="0.3">
      <c r="A1470" s="2" t="s">
        <v>29</v>
      </c>
      <c r="B1470" s="2">
        <v>1185732</v>
      </c>
      <c r="C1470" s="3">
        <v>44385</v>
      </c>
      <c r="D1470" s="12" t="str" cm="1">
        <f t="array" ref="D1470">_xlfn.SWITCH(WEEKDAY(C1470,2), 1, "Lundi", 2, "Mardi", 3, "Mercredi", 4, "Jeudi", 5, "Vendredi", 6, "Samedi", 7, "Dimanche", "Erreur")</f>
        <v>Jeudi</v>
      </c>
      <c r="E1470" s="2" t="s">
        <v>14</v>
      </c>
      <c r="F1470" s="2" t="s">
        <v>15</v>
      </c>
      <c r="G1470" s="2" t="s">
        <v>68</v>
      </c>
      <c r="H1470" s="4" t="s">
        <v>18</v>
      </c>
      <c r="I1470" s="5">
        <v>60.000000000000007</v>
      </c>
      <c r="J1470" s="6">
        <v>700</v>
      </c>
      <c r="K1470" s="7">
        <v>420000.00000000006</v>
      </c>
      <c r="L1470" s="7">
        <v>147000</v>
      </c>
      <c r="M1470" s="8">
        <v>0.35</v>
      </c>
      <c r="N1470" s="2" t="s">
        <v>17</v>
      </c>
      <c r="O1470">
        <f t="shared" si="176"/>
        <v>2021</v>
      </c>
      <c r="P1470">
        <f t="shared" si="177"/>
        <v>7</v>
      </c>
      <c r="Q1470" t="str">
        <f t="shared" si="178"/>
        <v>juil</v>
      </c>
      <c r="R1470" t="str">
        <f t="shared" si="179"/>
        <v>New York</v>
      </c>
      <c r="S1470" t="str">
        <f t="shared" si="180"/>
        <v>2021-07</v>
      </c>
      <c r="T1470">
        <f>IF(AND(COUNTIF(Calculs!$Q$2:$Q$12,$O1470)&gt;0,COUNTIF(Calculs!$S$2:$S$12,$E1470)&gt;0,COUNTIF(Calculs!$U$2:$U$12,$H1470)&gt;0),1,0)</f>
        <v>1</v>
      </c>
      <c r="U1470">
        <f t="shared" si="181"/>
        <v>420000.00000000006</v>
      </c>
      <c r="V1470">
        <f t="shared" si="182"/>
        <v>700</v>
      </c>
      <c r="W1470">
        <f t="shared" si="183"/>
        <v>147000</v>
      </c>
    </row>
    <row r="1471" spans="1:23" ht="15.75" customHeight="1" x14ac:dyDescent="0.3">
      <c r="A1471" s="2" t="s">
        <v>29</v>
      </c>
      <c r="B1471" s="2">
        <v>1185732</v>
      </c>
      <c r="C1471" s="3">
        <v>44385</v>
      </c>
      <c r="D1471" s="12" t="str" cm="1">
        <f t="array" ref="D1471">_xlfn.SWITCH(WEEKDAY(C1471,2), 1, "Lundi", 2, "Mardi", 3, "Mercredi", 4, "Jeudi", 5, "Vendredi", 6, "Samedi", 7, "Dimanche", "Erreur")</f>
        <v>Jeudi</v>
      </c>
      <c r="E1471" s="2" t="s">
        <v>14</v>
      </c>
      <c r="F1471" s="2" t="s">
        <v>15</v>
      </c>
      <c r="G1471" s="2" t="s">
        <v>68</v>
      </c>
      <c r="H1471" s="4" t="s">
        <v>19</v>
      </c>
      <c r="I1471" s="5">
        <v>55.000000000000007</v>
      </c>
      <c r="J1471" s="6">
        <v>625</v>
      </c>
      <c r="K1471" s="7">
        <v>343750.00000000006</v>
      </c>
      <c r="L1471" s="7">
        <v>85937.500000000015</v>
      </c>
      <c r="M1471" s="8">
        <v>0.25</v>
      </c>
      <c r="N1471" s="2" t="s">
        <v>17</v>
      </c>
      <c r="O1471">
        <f t="shared" si="176"/>
        <v>2021</v>
      </c>
      <c r="P1471">
        <f t="shared" si="177"/>
        <v>7</v>
      </c>
      <c r="Q1471" t="str">
        <f t="shared" si="178"/>
        <v>juil</v>
      </c>
      <c r="R1471" t="str">
        <f t="shared" si="179"/>
        <v>New York</v>
      </c>
      <c r="S1471" t="str">
        <f t="shared" si="180"/>
        <v>2021-07</v>
      </c>
      <c r="T1471">
        <f>IF(AND(COUNTIF(Calculs!$Q$2:$Q$12,$O1471)&gt;0,COUNTIF(Calculs!$S$2:$S$12,$E1471)&gt;0,COUNTIF(Calculs!$U$2:$U$12,$H1471)&gt;0),1,0)</f>
        <v>1</v>
      </c>
      <c r="U1471">
        <f t="shared" si="181"/>
        <v>343750.00000000006</v>
      </c>
      <c r="V1471">
        <f t="shared" si="182"/>
        <v>625</v>
      </c>
      <c r="W1471">
        <f t="shared" si="183"/>
        <v>85937.500000000015</v>
      </c>
    </row>
    <row r="1472" spans="1:23" ht="15.75" customHeight="1" x14ac:dyDescent="0.3">
      <c r="A1472" s="2" t="s">
        <v>29</v>
      </c>
      <c r="B1472" s="2">
        <v>1185732</v>
      </c>
      <c r="C1472" s="3">
        <v>44385</v>
      </c>
      <c r="D1472" s="12" t="str" cm="1">
        <f t="array" ref="D1472">_xlfn.SWITCH(WEEKDAY(C1472,2), 1, "Lundi", 2, "Mardi", 3, "Mercredi", 4, "Jeudi", 5, "Vendredi", 6, "Samedi", 7, "Dimanche", "Erreur")</f>
        <v>Jeudi</v>
      </c>
      <c r="E1472" s="2" t="s">
        <v>14</v>
      </c>
      <c r="F1472" s="2" t="s">
        <v>15</v>
      </c>
      <c r="G1472" s="2" t="s">
        <v>68</v>
      </c>
      <c r="H1472" s="4" t="s">
        <v>20</v>
      </c>
      <c r="I1472" s="5">
        <v>55.000000000000007</v>
      </c>
      <c r="J1472" s="6">
        <v>575</v>
      </c>
      <c r="K1472" s="7">
        <v>316250.00000000006</v>
      </c>
      <c r="L1472" s="7">
        <v>94875.000000000015</v>
      </c>
      <c r="M1472" s="8">
        <v>0.3</v>
      </c>
      <c r="N1472" s="2" t="s">
        <v>17</v>
      </c>
      <c r="O1472">
        <f t="shared" si="176"/>
        <v>2021</v>
      </c>
      <c r="P1472">
        <f t="shared" si="177"/>
        <v>7</v>
      </c>
      <c r="Q1472" t="str">
        <f t="shared" si="178"/>
        <v>juil</v>
      </c>
      <c r="R1472" t="str">
        <f t="shared" si="179"/>
        <v>New York</v>
      </c>
      <c r="S1472" t="str">
        <f t="shared" si="180"/>
        <v>2021-07</v>
      </c>
      <c r="T1472">
        <f>IF(AND(COUNTIF(Calculs!$Q$2:$Q$12,$O1472)&gt;0,COUNTIF(Calculs!$S$2:$S$12,$E1472)&gt;0,COUNTIF(Calculs!$U$2:$U$12,$H1472)&gt;0),1,0)</f>
        <v>1</v>
      </c>
      <c r="U1472">
        <f t="shared" si="181"/>
        <v>316250.00000000006</v>
      </c>
      <c r="V1472">
        <f t="shared" si="182"/>
        <v>575</v>
      </c>
      <c r="W1472">
        <f t="shared" si="183"/>
        <v>94875.000000000015</v>
      </c>
    </row>
    <row r="1473" spans="1:23" ht="15.75" customHeight="1" x14ac:dyDescent="0.3">
      <c r="A1473" s="2" t="s">
        <v>29</v>
      </c>
      <c r="B1473" s="2">
        <v>1185732</v>
      </c>
      <c r="C1473" s="3">
        <v>44385</v>
      </c>
      <c r="D1473" s="12" t="str" cm="1">
        <f t="array" ref="D1473">_xlfn.SWITCH(WEEKDAY(C1473,2), 1, "Lundi", 2, "Mardi", 3, "Mercredi", 4, "Jeudi", 5, "Vendredi", 6, "Samedi", 7, "Dimanche", "Erreur")</f>
        <v>Jeudi</v>
      </c>
      <c r="E1473" s="2" t="s">
        <v>14</v>
      </c>
      <c r="F1473" s="2" t="s">
        <v>15</v>
      </c>
      <c r="G1473" s="2" t="s">
        <v>68</v>
      </c>
      <c r="H1473" s="4" t="s">
        <v>21</v>
      </c>
      <c r="I1473" s="5">
        <v>65</v>
      </c>
      <c r="J1473" s="6">
        <v>600</v>
      </c>
      <c r="K1473" s="7">
        <v>390000</v>
      </c>
      <c r="L1473" s="7">
        <v>136500</v>
      </c>
      <c r="M1473" s="8">
        <v>0.35</v>
      </c>
      <c r="N1473" s="2" t="s">
        <v>17</v>
      </c>
      <c r="O1473">
        <f t="shared" si="176"/>
        <v>2021</v>
      </c>
      <c r="P1473">
        <f t="shared" si="177"/>
        <v>7</v>
      </c>
      <c r="Q1473" t="str">
        <f t="shared" si="178"/>
        <v>juil</v>
      </c>
      <c r="R1473" t="str">
        <f t="shared" si="179"/>
        <v>New York</v>
      </c>
      <c r="S1473" t="str">
        <f t="shared" si="180"/>
        <v>2021-07</v>
      </c>
      <c r="T1473">
        <f>IF(AND(COUNTIF(Calculs!$Q$2:$Q$12,$O1473)&gt;0,COUNTIF(Calculs!$S$2:$S$12,$E1473)&gt;0,COUNTIF(Calculs!$U$2:$U$12,$H1473)&gt;0),1,0)</f>
        <v>1</v>
      </c>
      <c r="U1473">
        <f t="shared" si="181"/>
        <v>390000</v>
      </c>
      <c r="V1473">
        <f t="shared" si="182"/>
        <v>600</v>
      </c>
      <c r="W1473">
        <f t="shared" si="183"/>
        <v>136500</v>
      </c>
    </row>
    <row r="1474" spans="1:23" ht="15.75" customHeight="1" x14ac:dyDescent="0.3">
      <c r="A1474" s="2" t="s">
        <v>29</v>
      </c>
      <c r="B1474" s="2">
        <v>1185732</v>
      </c>
      <c r="C1474" s="3">
        <v>44385</v>
      </c>
      <c r="D1474" s="12" t="str" cm="1">
        <f t="array" ref="D1474">_xlfn.SWITCH(WEEKDAY(C1474,2), 1, "Lundi", 2, "Mardi", 3, "Mercredi", 4, "Jeudi", 5, "Vendredi", 6, "Samedi", 7, "Dimanche", "Erreur")</f>
        <v>Jeudi</v>
      </c>
      <c r="E1474" s="2" t="s">
        <v>14</v>
      </c>
      <c r="F1474" s="2" t="s">
        <v>15</v>
      </c>
      <c r="G1474" s="2" t="s">
        <v>68</v>
      </c>
      <c r="H1474" s="4" t="s">
        <v>22</v>
      </c>
      <c r="I1474" s="5">
        <v>70</v>
      </c>
      <c r="J1474" s="6">
        <v>775</v>
      </c>
      <c r="K1474" s="7">
        <v>542500</v>
      </c>
      <c r="L1474" s="7">
        <v>271250</v>
      </c>
      <c r="M1474" s="8">
        <v>0.5</v>
      </c>
      <c r="N1474" s="2" t="s">
        <v>17</v>
      </c>
      <c r="O1474">
        <f t="shared" si="176"/>
        <v>2021</v>
      </c>
      <c r="P1474">
        <f t="shared" si="177"/>
        <v>7</v>
      </c>
      <c r="Q1474" t="str">
        <f t="shared" si="178"/>
        <v>juil</v>
      </c>
      <c r="R1474" t="str">
        <f t="shared" si="179"/>
        <v>New York</v>
      </c>
      <c r="S1474" t="str">
        <f t="shared" si="180"/>
        <v>2021-07</v>
      </c>
      <c r="T1474">
        <f>IF(AND(COUNTIF(Calculs!$Q$2:$Q$12,$O1474)&gt;0,COUNTIF(Calculs!$S$2:$S$12,$E1474)&gt;0,COUNTIF(Calculs!$U$2:$U$12,$H1474)&gt;0),1,0)</f>
        <v>1</v>
      </c>
      <c r="U1474">
        <f t="shared" si="181"/>
        <v>542500</v>
      </c>
      <c r="V1474">
        <f t="shared" si="182"/>
        <v>775</v>
      </c>
      <c r="W1474">
        <f t="shared" si="183"/>
        <v>271250</v>
      </c>
    </row>
    <row r="1475" spans="1:23" ht="15.75" customHeight="1" x14ac:dyDescent="0.3">
      <c r="A1475" s="2" t="s">
        <v>29</v>
      </c>
      <c r="B1475" s="2">
        <v>1185732</v>
      </c>
      <c r="C1475" s="3">
        <v>44417</v>
      </c>
      <c r="D1475" s="12" t="str" cm="1">
        <f t="array" ref="D1475">_xlfn.SWITCH(WEEKDAY(C1475,2), 1, "Lundi", 2, "Mardi", 3, "Mercredi", 4, "Jeudi", 5, "Vendredi", 6, "Samedi", 7, "Dimanche", "Erreur")</f>
        <v>Lundi</v>
      </c>
      <c r="E1475" s="2" t="s">
        <v>14</v>
      </c>
      <c r="F1475" s="2" t="s">
        <v>15</v>
      </c>
      <c r="G1475" s="2" t="s">
        <v>68</v>
      </c>
      <c r="H1475" s="4" t="s">
        <v>16</v>
      </c>
      <c r="I1475" s="5">
        <v>65</v>
      </c>
      <c r="J1475" s="6">
        <v>925</v>
      </c>
      <c r="K1475" s="7">
        <v>601250</v>
      </c>
      <c r="L1475" s="7">
        <v>270562.5</v>
      </c>
      <c r="M1475" s="8">
        <v>0.45</v>
      </c>
      <c r="N1475" s="2" t="s">
        <v>17</v>
      </c>
      <c r="O1475">
        <f t="shared" ref="O1475:O1538" si="184">YEAR($C1475)</f>
        <v>2021</v>
      </c>
      <c r="P1475">
        <f t="shared" ref="P1475:P1538" si="185">MONTH($C1475)</f>
        <v>8</v>
      </c>
      <c r="Q1475" t="str">
        <f t="shared" ref="Q1475:Q1538" si="186">TEXT($C1475,"mmm")</f>
        <v>août</v>
      </c>
      <c r="R1475" t="str">
        <f t="shared" ref="R1475:R1538" si="187">SUBSTITUTE(SUBSTITUTE($F1475,"Sud ","South "),"Ouest ","West ")</f>
        <v>New York</v>
      </c>
      <c r="S1475" t="str">
        <f t="shared" ref="S1475:S1538" si="188">TEXT($C1475,"aaaa-mm")</f>
        <v>2021-08</v>
      </c>
      <c r="T1475">
        <f>IF(AND(COUNTIF(Calculs!$Q$2:$Q$12,$O1475)&gt;0,COUNTIF(Calculs!$S$2:$S$12,$E1475)&gt;0,COUNTIF(Calculs!$U$2:$U$12,$H1475)&gt;0),1,0)</f>
        <v>1</v>
      </c>
      <c r="U1475">
        <f t="shared" ref="U1475:U1538" si="189">$K1475*$T1475</f>
        <v>601250</v>
      </c>
      <c r="V1475">
        <f t="shared" ref="V1475:V1538" si="190">$J1475*$T1475</f>
        <v>925</v>
      </c>
      <c r="W1475">
        <f t="shared" ref="W1475:W1538" si="191">$L1475*$T1475</f>
        <v>270562.5</v>
      </c>
    </row>
    <row r="1476" spans="1:23" ht="15.75" customHeight="1" x14ac:dyDescent="0.3">
      <c r="A1476" s="2" t="s">
        <v>29</v>
      </c>
      <c r="B1476" s="2">
        <v>1185732</v>
      </c>
      <c r="C1476" s="3">
        <v>44417</v>
      </c>
      <c r="D1476" s="12" t="str" cm="1">
        <f t="array" ref="D1476">_xlfn.SWITCH(WEEKDAY(C1476,2), 1, "Lundi", 2, "Mardi", 3, "Mercredi", 4, "Jeudi", 5, "Vendredi", 6, "Samedi", 7, "Dimanche", "Erreur")</f>
        <v>Lundi</v>
      </c>
      <c r="E1476" s="2" t="s">
        <v>14</v>
      </c>
      <c r="F1476" s="2" t="s">
        <v>15</v>
      </c>
      <c r="G1476" s="2" t="s">
        <v>68</v>
      </c>
      <c r="H1476" s="4" t="s">
        <v>18</v>
      </c>
      <c r="I1476" s="5">
        <v>60.000000000000007</v>
      </c>
      <c r="J1476" s="6">
        <v>700</v>
      </c>
      <c r="K1476" s="7">
        <v>420000.00000000006</v>
      </c>
      <c r="L1476" s="7">
        <v>147000</v>
      </c>
      <c r="M1476" s="8">
        <v>0.35</v>
      </c>
      <c r="N1476" s="2" t="s">
        <v>17</v>
      </c>
      <c r="O1476">
        <f t="shared" si="184"/>
        <v>2021</v>
      </c>
      <c r="P1476">
        <f t="shared" si="185"/>
        <v>8</v>
      </c>
      <c r="Q1476" t="str">
        <f t="shared" si="186"/>
        <v>août</v>
      </c>
      <c r="R1476" t="str">
        <f t="shared" si="187"/>
        <v>New York</v>
      </c>
      <c r="S1476" t="str">
        <f t="shared" si="188"/>
        <v>2021-08</v>
      </c>
      <c r="T1476">
        <f>IF(AND(COUNTIF(Calculs!$Q$2:$Q$12,$O1476)&gt;0,COUNTIF(Calculs!$S$2:$S$12,$E1476)&gt;0,COUNTIF(Calculs!$U$2:$U$12,$H1476)&gt;0),1,0)</f>
        <v>1</v>
      </c>
      <c r="U1476">
        <f t="shared" si="189"/>
        <v>420000.00000000006</v>
      </c>
      <c r="V1476">
        <f t="shared" si="190"/>
        <v>700</v>
      </c>
      <c r="W1476">
        <f t="shared" si="191"/>
        <v>147000</v>
      </c>
    </row>
    <row r="1477" spans="1:23" ht="15.75" customHeight="1" x14ac:dyDescent="0.3">
      <c r="A1477" s="2" t="s">
        <v>29</v>
      </c>
      <c r="B1477" s="2">
        <v>1185732</v>
      </c>
      <c r="C1477" s="3">
        <v>44417</v>
      </c>
      <c r="D1477" s="12" t="str" cm="1">
        <f t="array" ref="D1477">_xlfn.SWITCH(WEEKDAY(C1477,2), 1, "Lundi", 2, "Mardi", 3, "Mercredi", 4, "Jeudi", 5, "Vendredi", 6, "Samedi", 7, "Dimanche", "Erreur")</f>
        <v>Lundi</v>
      </c>
      <c r="E1477" s="2" t="s">
        <v>14</v>
      </c>
      <c r="F1477" s="2" t="s">
        <v>15</v>
      </c>
      <c r="G1477" s="2" t="s">
        <v>68</v>
      </c>
      <c r="H1477" s="4" t="s">
        <v>19</v>
      </c>
      <c r="I1477" s="5">
        <v>55.000000000000007</v>
      </c>
      <c r="J1477" s="6">
        <v>625</v>
      </c>
      <c r="K1477" s="7">
        <v>343750.00000000006</v>
      </c>
      <c r="L1477" s="7">
        <v>85937.500000000015</v>
      </c>
      <c r="M1477" s="8">
        <v>0.25</v>
      </c>
      <c r="N1477" s="2" t="s">
        <v>17</v>
      </c>
      <c r="O1477">
        <f t="shared" si="184"/>
        <v>2021</v>
      </c>
      <c r="P1477">
        <f t="shared" si="185"/>
        <v>8</v>
      </c>
      <c r="Q1477" t="str">
        <f t="shared" si="186"/>
        <v>août</v>
      </c>
      <c r="R1477" t="str">
        <f t="shared" si="187"/>
        <v>New York</v>
      </c>
      <c r="S1477" t="str">
        <f t="shared" si="188"/>
        <v>2021-08</v>
      </c>
      <c r="T1477">
        <f>IF(AND(COUNTIF(Calculs!$Q$2:$Q$12,$O1477)&gt;0,COUNTIF(Calculs!$S$2:$S$12,$E1477)&gt;0,COUNTIF(Calculs!$U$2:$U$12,$H1477)&gt;0),1,0)</f>
        <v>1</v>
      </c>
      <c r="U1477">
        <f t="shared" si="189"/>
        <v>343750.00000000006</v>
      </c>
      <c r="V1477">
        <f t="shared" si="190"/>
        <v>625</v>
      </c>
      <c r="W1477">
        <f t="shared" si="191"/>
        <v>85937.500000000015</v>
      </c>
    </row>
    <row r="1478" spans="1:23" ht="15.75" customHeight="1" x14ac:dyDescent="0.3">
      <c r="A1478" s="2" t="s">
        <v>29</v>
      </c>
      <c r="B1478" s="2">
        <v>1185732</v>
      </c>
      <c r="C1478" s="3">
        <v>44417</v>
      </c>
      <c r="D1478" s="12" t="str" cm="1">
        <f t="array" ref="D1478">_xlfn.SWITCH(WEEKDAY(C1478,2), 1, "Lundi", 2, "Mardi", 3, "Mercredi", 4, "Jeudi", 5, "Vendredi", 6, "Samedi", 7, "Dimanche", "Erreur")</f>
        <v>Lundi</v>
      </c>
      <c r="E1478" s="2" t="s">
        <v>14</v>
      </c>
      <c r="F1478" s="2" t="s">
        <v>15</v>
      </c>
      <c r="G1478" s="2" t="s">
        <v>68</v>
      </c>
      <c r="H1478" s="4" t="s">
        <v>20</v>
      </c>
      <c r="I1478" s="5">
        <v>45</v>
      </c>
      <c r="J1478" s="6">
        <v>575</v>
      </c>
      <c r="K1478" s="7">
        <v>258750</v>
      </c>
      <c r="L1478" s="7">
        <v>77625</v>
      </c>
      <c r="M1478" s="8">
        <v>0.3</v>
      </c>
      <c r="N1478" s="2" t="s">
        <v>17</v>
      </c>
      <c r="O1478">
        <f t="shared" si="184"/>
        <v>2021</v>
      </c>
      <c r="P1478">
        <f t="shared" si="185"/>
        <v>8</v>
      </c>
      <c r="Q1478" t="str">
        <f t="shared" si="186"/>
        <v>août</v>
      </c>
      <c r="R1478" t="str">
        <f t="shared" si="187"/>
        <v>New York</v>
      </c>
      <c r="S1478" t="str">
        <f t="shared" si="188"/>
        <v>2021-08</v>
      </c>
      <c r="T1478">
        <f>IF(AND(COUNTIF(Calculs!$Q$2:$Q$12,$O1478)&gt;0,COUNTIF(Calculs!$S$2:$S$12,$E1478)&gt;0,COUNTIF(Calculs!$U$2:$U$12,$H1478)&gt;0),1,0)</f>
        <v>1</v>
      </c>
      <c r="U1478">
        <f t="shared" si="189"/>
        <v>258750</v>
      </c>
      <c r="V1478">
        <f t="shared" si="190"/>
        <v>575</v>
      </c>
      <c r="W1478">
        <f t="shared" si="191"/>
        <v>77625</v>
      </c>
    </row>
    <row r="1479" spans="1:23" ht="15.75" customHeight="1" x14ac:dyDescent="0.3">
      <c r="A1479" s="2" t="s">
        <v>29</v>
      </c>
      <c r="B1479" s="2">
        <v>1185732</v>
      </c>
      <c r="C1479" s="3">
        <v>44417</v>
      </c>
      <c r="D1479" s="12" t="str" cm="1">
        <f t="array" ref="D1479">_xlfn.SWITCH(WEEKDAY(C1479,2), 1, "Lundi", 2, "Mardi", 3, "Mercredi", 4, "Jeudi", 5, "Vendredi", 6, "Samedi", 7, "Dimanche", "Erreur")</f>
        <v>Lundi</v>
      </c>
      <c r="E1479" s="2" t="s">
        <v>14</v>
      </c>
      <c r="F1479" s="2" t="s">
        <v>15</v>
      </c>
      <c r="G1479" s="2" t="s">
        <v>68</v>
      </c>
      <c r="H1479" s="4" t="s">
        <v>21</v>
      </c>
      <c r="I1479" s="5">
        <v>55.000000000000007</v>
      </c>
      <c r="J1479" s="6">
        <v>550</v>
      </c>
      <c r="K1479" s="7">
        <v>302500.00000000006</v>
      </c>
      <c r="L1479" s="7">
        <v>105875.00000000001</v>
      </c>
      <c r="M1479" s="8">
        <v>0.35</v>
      </c>
      <c r="N1479" s="2" t="s">
        <v>17</v>
      </c>
      <c r="O1479">
        <f t="shared" si="184"/>
        <v>2021</v>
      </c>
      <c r="P1479">
        <f t="shared" si="185"/>
        <v>8</v>
      </c>
      <c r="Q1479" t="str">
        <f t="shared" si="186"/>
        <v>août</v>
      </c>
      <c r="R1479" t="str">
        <f t="shared" si="187"/>
        <v>New York</v>
      </c>
      <c r="S1479" t="str">
        <f t="shared" si="188"/>
        <v>2021-08</v>
      </c>
      <c r="T1479">
        <f>IF(AND(COUNTIF(Calculs!$Q$2:$Q$12,$O1479)&gt;0,COUNTIF(Calculs!$S$2:$S$12,$E1479)&gt;0,COUNTIF(Calculs!$U$2:$U$12,$H1479)&gt;0),1,0)</f>
        <v>1</v>
      </c>
      <c r="U1479">
        <f t="shared" si="189"/>
        <v>302500.00000000006</v>
      </c>
      <c r="V1479">
        <f t="shared" si="190"/>
        <v>550</v>
      </c>
      <c r="W1479">
        <f t="shared" si="191"/>
        <v>105875.00000000001</v>
      </c>
    </row>
    <row r="1480" spans="1:23" ht="15.75" customHeight="1" x14ac:dyDescent="0.3">
      <c r="A1480" s="2" t="s">
        <v>29</v>
      </c>
      <c r="B1480" s="2">
        <v>1185732</v>
      </c>
      <c r="C1480" s="3">
        <v>44417</v>
      </c>
      <c r="D1480" s="12" t="str" cm="1">
        <f t="array" ref="D1480">_xlfn.SWITCH(WEEKDAY(C1480,2), 1, "Lundi", 2, "Mardi", 3, "Mercredi", 4, "Jeudi", 5, "Vendredi", 6, "Samedi", 7, "Dimanche", "Erreur")</f>
        <v>Lundi</v>
      </c>
      <c r="E1480" s="2" t="s">
        <v>14</v>
      </c>
      <c r="F1480" s="2" t="s">
        <v>15</v>
      </c>
      <c r="G1480" s="2" t="s">
        <v>68</v>
      </c>
      <c r="H1480" s="4" t="s">
        <v>22</v>
      </c>
      <c r="I1480" s="5">
        <v>60.000000000000007</v>
      </c>
      <c r="J1480" s="6">
        <v>725</v>
      </c>
      <c r="K1480" s="7">
        <v>435000.00000000006</v>
      </c>
      <c r="L1480" s="7">
        <v>217500.00000000003</v>
      </c>
      <c r="M1480" s="8">
        <v>0.5</v>
      </c>
      <c r="N1480" s="2" t="s">
        <v>17</v>
      </c>
      <c r="O1480">
        <f t="shared" si="184"/>
        <v>2021</v>
      </c>
      <c r="P1480">
        <f t="shared" si="185"/>
        <v>8</v>
      </c>
      <c r="Q1480" t="str">
        <f t="shared" si="186"/>
        <v>août</v>
      </c>
      <c r="R1480" t="str">
        <f t="shared" si="187"/>
        <v>New York</v>
      </c>
      <c r="S1480" t="str">
        <f t="shared" si="188"/>
        <v>2021-08</v>
      </c>
      <c r="T1480">
        <f>IF(AND(COUNTIF(Calculs!$Q$2:$Q$12,$O1480)&gt;0,COUNTIF(Calculs!$S$2:$S$12,$E1480)&gt;0,COUNTIF(Calculs!$U$2:$U$12,$H1480)&gt;0),1,0)</f>
        <v>1</v>
      </c>
      <c r="U1480">
        <f t="shared" si="189"/>
        <v>435000.00000000006</v>
      </c>
      <c r="V1480">
        <f t="shared" si="190"/>
        <v>725</v>
      </c>
      <c r="W1480">
        <f t="shared" si="191"/>
        <v>217500.00000000003</v>
      </c>
    </row>
    <row r="1481" spans="1:23" ht="15.75" customHeight="1" x14ac:dyDescent="0.3">
      <c r="A1481" s="2" t="s">
        <v>29</v>
      </c>
      <c r="B1481" s="2">
        <v>1185732</v>
      </c>
      <c r="C1481" s="3">
        <v>44447</v>
      </c>
      <c r="D1481" s="12" t="str" cm="1">
        <f t="array" ref="D1481">_xlfn.SWITCH(WEEKDAY(C1481,2), 1, "Lundi", 2, "Mardi", 3, "Mercredi", 4, "Jeudi", 5, "Vendredi", 6, "Samedi", 7, "Dimanche", "Erreur")</f>
        <v>Mercredi</v>
      </c>
      <c r="E1481" s="2" t="s">
        <v>14</v>
      </c>
      <c r="F1481" s="2" t="s">
        <v>15</v>
      </c>
      <c r="G1481" s="2" t="s">
        <v>68</v>
      </c>
      <c r="H1481" s="4" t="s">
        <v>16</v>
      </c>
      <c r="I1481" s="5">
        <v>55.000000000000007</v>
      </c>
      <c r="J1481" s="6">
        <v>850</v>
      </c>
      <c r="K1481" s="7">
        <v>467500.00000000006</v>
      </c>
      <c r="L1481" s="7">
        <v>210375.00000000003</v>
      </c>
      <c r="M1481" s="8">
        <v>0.45</v>
      </c>
      <c r="N1481" s="2" t="s">
        <v>17</v>
      </c>
      <c r="O1481">
        <f t="shared" si="184"/>
        <v>2021</v>
      </c>
      <c r="P1481">
        <f t="shared" si="185"/>
        <v>9</v>
      </c>
      <c r="Q1481" t="str">
        <f t="shared" si="186"/>
        <v>sept</v>
      </c>
      <c r="R1481" t="str">
        <f t="shared" si="187"/>
        <v>New York</v>
      </c>
      <c r="S1481" t="str">
        <f t="shared" si="188"/>
        <v>2021-09</v>
      </c>
      <c r="T1481">
        <f>IF(AND(COUNTIF(Calculs!$Q$2:$Q$12,$O1481)&gt;0,COUNTIF(Calculs!$S$2:$S$12,$E1481)&gt;0,COUNTIF(Calculs!$U$2:$U$12,$H1481)&gt;0),1,0)</f>
        <v>1</v>
      </c>
      <c r="U1481">
        <f t="shared" si="189"/>
        <v>467500.00000000006</v>
      </c>
      <c r="V1481">
        <f t="shared" si="190"/>
        <v>850</v>
      </c>
      <c r="W1481">
        <f t="shared" si="191"/>
        <v>210375.00000000003</v>
      </c>
    </row>
    <row r="1482" spans="1:23" ht="15.75" customHeight="1" x14ac:dyDescent="0.3">
      <c r="A1482" s="2" t="s">
        <v>29</v>
      </c>
      <c r="B1482" s="2">
        <v>1185732</v>
      </c>
      <c r="C1482" s="3">
        <v>44447</v>
      </c>
      <c r="D1482" s="12" t="str" cm="1">
        <f t="array" ref="D1482">_xlfn.SWITCH(WEEKDAY(C1482,2), 1, "Lundi", 2, "Mardi", 3, "Mercredi", 4, "Jeudi", 5, "Vendredi", 6, "Samedi", 7, "Dimanche", "Erreur")</f>
        <v>Mercredi</v>
      </c>
      <c r="E1482" s="2" t="s">
        <v>14</v>
      </c>
      <c r="F1482" s="2" t="s">
        <v>15</v>
      </c>
      <c r="G1482" s="2" t="s">
        <v>68</v>
      </c>
      <c r="H1482" s="4" t="s">
        <v>18</v>
      </c>
      <c r="I1482" s="5">
        <v>50.000000000000014</v>
      </c>
      <c r="J1482" s="6">
        <v>650</v>
      </c>
      <c r="K1482" s="7">
        <v>325000.00000000012</v>
      </c>
      <c r="L1482" s="7">
        <v>113750.00000000003</v>
      </c>
      <c r="M1482" s="8">
        <v>0.35</v>
      </c>
      <c r="N1482" s="2" t="s">
        <v>17</v>
      </c>
      <c r="O1482">
        <f t="shared" si="184"/>
        <v>2021</v>
      </c>
      <c r="P1482">
        <f t="shared" si="185"/>
        <v>9</v>
      </c>
      <c r="Q1482" t="str">
        <f t="shared" si="186"/>
        <v>sept</v>
      </c>
      <c r="R1482" t="str">
        <f t="shared" si="187"/>
        <v>New York</v>
      </c>
      <c r="S1482" t="str">
        <f t="shared" si="188"/>
        <v>2021-09</v>
      </c>
      <c r="T1482">
        <f>IF(AND(COUNTIF(Calculs!$Q$2:$Q$12,$O1482)&gt;0,COUNTIF(Calculs!$S$2:$S$12,$E1482)&gt;0,COUNTIF(Calculs!$U$2:$U$12,$H1482)&gt;0),1,0)</f>
        <v>1</v>
      </c>
      <c r="U1482">
        <f t="shared" si="189"/>
        <v>325000.00000000012</v>
      </c>
      <c r="V1482">
        <f t="shared" si="190"/>
        <v>650</v>
      </c>
      <c r="W1482">
        <f t="shared" si="191"/>
        <v>113750.00000000003</v>
      </c>
    </row>
    <row r="1483" spans="1:23" ht="15.75" customHeight="1" x14ac:dyDescent="0.3">
      <c r="A1483" s="2" t="s">
        <v>29</v>
      </c>
      <c r="B1483" s="2">
        <v>1185732</v>
      </c>
      <c r="C1483" s="3">
        <v>44447</v>
      </c>
      <c r="D1483" s="12" t="str" cm="1">
        <f t="array" ref="D1483">_xlfn.SWITCH(WEEKDAY(C1483,2), 1, "Lundi", 2, "Mardi", 3, "Mercredi", 4, "Jeudi", 5, "Vendredi", 6, "Samedi", 7, "Dimanche", "Erreur")</f>
        <v>Mercredi</v>
      </c>
      <c r="E1483" s="2" t="s">
        <v>14</v>
      </c>
      <c r="F1483" s="2" t="s">
        <v>15</v>
      </c>
      <c r="G1483" s="2" t="s">
        <v>68</v>
      </c>
      <c r="H1483" s="4" t="s">
        <v>19</v>
      </c>
      <c r="I1483" s="5">
        <v>45</v>
      </c>
      <c r="J1483" s="6">
        <v>550</v>
      </c>
      <c r="K1483" s="7">
        <v>247500</v>
      </c>
      <c r="L1483" s="7">
        <v>61875</v>
      </c>
      <c r="M1483" s="8">
        <v>0.25</v>
      </c>
      <c r="N1483" s="2" t="s">
        <v>17</v>
      </c>
      <c r="O1483">
        <f t="shared" si="184"/>
        <v>2021</v>
      </c>
      <c r="P1483">
        <f t="shared" si="185"/>
        <v>9</v>
      </c>
      <c r="Q1483" t="str">
        <f t="shared" si="186"/>
        <v>sept</v>
      </c>
      <c r="R1483" t="str">
        <f t="shared" si="187"/>
        <v>New York</v>
      </c>
      <c r="S1483" t="str">
        <f t="shared" si="188"/>
        <v>2021-09</v>
      </c>
      <c r="T1483">
        <f>IF(AND(COUNTIF(Calculs!$Q$2:$Q$12,$O1483)&gt;0,COUNTIF(Calculs!$S$2:$S$12,$E1483)&gt;0,COUNTIF(Calculs!$U$2:$U$12,$H1483)&gt;0),1,0)</f>
        <v>1</v>
      </c>
      <c r="U1483">
        <f t="shared" si="189"/>
        <v>247500</v>
      </c>
      <c r="V1483">
        <f t="shared" si="190"/>
        <v>550</v>
      </c>
      <c r="W1483">
        <f t="shared" si="191"/>
        <v>61875</v>
      </c>
    </row>
    <row r="1484" spans="1:23" ht="15.75" customHeight="1" x14ac:dyDescent="0.3">
      <c r="A1484" s="2" t="s">
        <v>29</v>
      </c>
      <c r="B1484" s="2">
        <v>1185732</v>
      </c>
      <c r="C1484" s="3">
        <v>44447</v>
      </c>
      <c r="D1484" s="12" t="str" cm="1">
        <f t="array" ref="D1484">_xlfn.SWITCH(WEEKDAY(C1484,2), 1, "Lundi", 2, "Mardi", 3, "Mercredi", 4, "Jeudi", 5, "Vendredi", 6, "Samedi", 7, "Dimanche", "Erreur")</f>
        <v>Mercredi</v>
      </c>
      <c r="E1484" s="2" t="s">
        <v>14</v>
      </c>
      <c r="F1484" s="2" t="s">
        <v>15</v>
      </c>
      <c r="G1484" s="2" t="s">
        <v>68</v>
      </c>
      <c r="H1484" s="4" t="s">
        <v>20</v>
      </c>
      <c r="I1484" s="5">
        <v>45</v>
      </c>
      <c r="J1484" s="6">
        <v>525</v>
      </c>
      <c r="K1484" s="7">
        <v>236250</v>
      </c>
      <c r="L1484" s="7">
        <v>70875</v>
      </c>
      <c r="M1484" s="8">
        <v>0.3</v>
      </c>
      <c r="N1484" s="2" t="s">
        <v>17</v>
      </c>
      <c r="O1484">
        <f t="shared" si="184"/>
        <v>2021</v>
      </c>
      <c r="P1484">
        <f t="shared" si="185"/>
        <v>9</v>
      </c>
      <c r="Q1484" t="str">
        <f t="shared" si="186"/>
        <v>sept</v>
      </c>
      <c r="R1484" t="str">
        <f t="shared" si="187"/>
        <v>New York</v>
      </c>
      <c r="S1484" t="str">
        <f t="shared" si="188"/>
        <v>2021-09</v>
      </c>
      <c r="T1484">
        <f>IF(AND(COUNTIF(Calculs!$Q$2:$Q$12,$O1484)&gt;0,COUNTIF(Calculs!$S$2:$S$12,$E1484)&gt;0,COUNTIF(Calculs!$U$2:$U$12,$H1484)&gt;0),1,0)</f>
        <v>1</v>
      </c>
      <c r="U1484">
        <f t="shared" si="189"/>
        <v>236250</v>
      </c>
      <c r="V1484">
        <f t="shared" si="190"/>
        <v>525</v>
      </c>
      <c r="W1484">
        <f t="shared" si="191"/>
        <v>70875</v>
      </c>
    </row>
    <row r="1485" spans="1:23" ht="15.75" customHeight="1" x14ac:dyDescent="0.3">
      <c r="A1485" s="2" t="s">
        <v>29</v>
      </c>
      <c r="B1485" s="2">
        <v>1185732</v>
      </c>
      <c r="C1485" s="3">
        <v>44447</v>
      </c>
      <c r="D1485" s="12" t="str" cm="1">
        <f t="array" ref="D1485">_xlfn.SWITCH(WEEKDAY(C1485,2), 1, "Lundi", 2, "Mardi", 3, "Mercredi", 4, "Jeudi", 5, "Vendredi", 6, "Samedi", 7, "Dimanche", "Erreur")</f>
        <v>Mercredi</v>
      </c>
      <c r="E1485" s="2" t="s">
        <v>14</v>
      </c>
      <c r="F1485" s="2" t="s">
        <v>15</v>
      </c>
      <c r="G1485" s="2" t="s">
        <v>68</v>
      </c>
      <c r="H1485" s="4" t="s">
        <v>21</v>
      </c>
      <c r="I1485" s="5">
        <v>55.000000000000007</v>
      </c>
      <c r="J1485" s="6">
        <v>525</v>
      </c>
      <c r="K1485" s="7">
        <v>288750.00000000006</v>
      </c>
      <c r="L1485" s="7">
        <v>101062.50000000001</v>
      </c>
      <c r="M1485" s="8">
        <v>0.35</v>
      </c>
      <c r="N1485" s="2" t="s">
        <v>17</v>
      </c>
      <c r="O1485">
        <f t="shared" si="184"/>
        <v>2021</v>
      </c>
      <c r="P1485">
        <f t="shared" si="185"/>
        <v>9</v>
      </c>
      <c r="Q1485" t="str">
        <f t="shared" si="186"/>
        <v>sept</v>
      </c>
      <c r="R1485" t="str">
        <f t="shared" si="187"/>
        <v>New York</v>
      </c>
      <c r="S1485" t="str">
        <f t="shared" si="188"/>
        <v>2021-09</v>
      </c>
      <c r="T1485">
        <f>IF(AND(COUNTIF(Calculs!$Q$2:$Q$12,$O1485)&gt;0,COUNTIF(Calculs!$S$2:$S$12,$E1485)&gt;0,COUNTIF(Calculs!$U$2:$U$12,$H1485)&gt;0),1,0)</f>
        <v>1</v>
      </c>
      <c r="U1485">
        <f t="shared" si="189"/>
        <v>288750.00000000006</v>
      </c>
      <c r="V1485">
        <f t="shared" si="190"/>
        <v>525</v>
      </c>
      <c r="W1485">
        <f t="shared" si="191"/>
        <v>101062.50000000001</v>
      </c>
    </row>
    <row r="1486" spans="1:23" ht="15.75" customHeight="1" x14ac:dyDescent="0.3">
      <c r="A1486" s="2" t="s">
        <v>29</v>
      </c>
      <c r="B1486" s="2">
        <v>1185732</v>
      </c>
      <c r="C1486" s="3">
        <v>44447</v>
      </c>
      <c r="D1486" s="12" t="str" cm="1">
        <f t="array" ref="D1486">_xlfn.SWITCH(WEEKDAY(C1486,2), 1, "Lundi", 2, "Mardi", 3, "Mercredi", 4, "Jeudi", 5, "Vendredi", 6, "Samedi", 7, "Dimanche", "Erreur")</f>
        <v>Mercredi</v>
      </c>
      <c r="E1486" s="2" t="s">
        <v>14</v>
      </c>
      <c r="F1486" s="2" t="s">
        <v>15</v>
      </c>
      <c r="G1486" s="2" t="s">
        <v>68</v>
      </c>
      <c r="H1486" s="4" t="s">
        <v>22</v>
      </c>
      <c r="I1486" s="5">
        <v>60.000000000000007</v>
      </c>
      <c r="J1486" s="6">
        <v>625</v>
      </c>
      <c r="K1486" s="7">
        <v>375000.00000000006</v>
      </c>
      <c r="L1486" s="7">
        <v>187500.00000000003</v>
      </c>
      <c r="M1486" s="8">
        <v>0.5</v>
      </c>
      <c r="N1486" s="2" t="s">
        <v>17</v>
      </c>
      <c r="O1486">
        <f t="shared" si="184"/>
        <v>2021</v>
      </c>
      <c r="P1486">
        <f t="shared" si="185"/>
        <v>9</v>
      </c>
      <c r="Q1486" t="str">
        <f t="shared" si="186"/>
        <v>sept</v>
      </c>
      <c r="R1486" t="str">
        <f t="shared" si="187"/>
        <v>New York</v>
      </c>
      <c r="S1486" t="str">
        <f t="shared" si="188"/>
        <v>2021-09</v>
      </c>
      <c r="T1486">
        <f>IF(AND(COUNTIF(Calculs!$Q$2:$Q$12,$O1486)&gt;0,COUNTIF(Calculs!$S$2:$S$12,$E1486)&gt;0,COUNTIF(Calculs!$U$2:$U$12,$H1486)&gt;0),1,0)</f>
        <v>1</v>
      </c>
      <c r="U1486">
        <f t="shared" si="189"/>
        <v>375000.00000000006</v>
      </c>
      <c r="V1486">
        <f t="shared" si="190"/>
        <v>625</v>
      </c>
      <c r="W1486">
        <f t="shared" si="191"/>
        <v>187500.00000000003</v>
      </c>
    </row>
    <row r="1487" spans="1:23" ht="15.75" customHeight="1" x14ac:dyDescent="0.3">
      <c r="A1487" s="2" t="s">
        <v>29</v>
      </c>
      <c r="B1487" s="2">
        <v>1185732</v>
      </c>
      <c r="C1487" s="3">
        <v>44479</v>
      </c>
      <c r="D1487" s="12" t="str" cm="1">
        <f t="array" ref="D1487">_xlfn.SWITCH(WEEKDAY(C1487,2), 1, "Lundi", 2, "Mardi", 3, "Mercredi", 4, "Jeudi", 5, "Vendredi", 6, "Samedi", 7, "Dimanche", "Erreur")</f>
        <v>Dimanche</v>
      </c>
      <c r="E1487" s="2" t="s">
        <v>14</v>
      </c>
      <c r="F1487" s="2" t="s">
        <v>15</v>
      </c>
      <c r="G1487" s="2" t="s">
        <v>68</v>
      </c>
      <c r="H1487" s="4" t="s">
        <v>16</v>
      </c>
      <c r="I1487" s="5">
        <v>60.000000000000007</v>
      </c>
      <c r="J1487" s="6">
        <v>800</v>
      </c>
      <c r="K1487" s="7">
        <v>480000.00000000006</v>
      </c>
      <c r="L1487" s="7">
        <v>216000.00000000003</v>
      </c>
      <c r="M1487" s="8">
        <v>0.45</v>
      </c>
      <c r="N1487" s="2" t="s">
        <v>17</v>
      </c>
      <c r="O1487">
        <f t="shared" si="184"/>
        <v>2021</v>
      </c>
      <c r="P1487">
        <f t="shared" si="185"/>
        <v>10</v>
      </c>
      <c r="Q1487" t="str">
        <f t="shared" si="186"/>
        <v>oct</v>
      </c>
      <c r="R1487" t="str">
        <f t="shared" si="187"/>
        <v>New York</v>
      </c>
      <c r="S1487" t="str">
        <f t="shared" si="188"/>
        <v>2021-10</v>
      </c>
      <c r="T1487">
        <f>IF(AND(COUNTIF(Calculs!$Q$2:$Q$12,$O1487)&gt;0,COUNTIF(Calculs!$S$2:$S$12,$E1487)&gt;0,COUNTIF(Calculs!$U$2:$U$12,$H1487)&gt;0),1,0)</f>
        <v>1</v>
      </c>
      <c r="U1487">
        <f t="shared" si="189"/>
        <v>480000.00000000006</v>
      </c>
      <c r="V1487">
        <f t="shared" si="190"/>
        <v>800</v>
      </c>
      <c r="W1487">
        <f t="shared" si="191"/>
        <v>216000.00000000003</v>
      </c>
    </row>
    <row r="1488" spans="1:23" ht="15.75" customHeight="1" x14ac:dyDescent="0.3">
      <c r="A1488" s="2" t="s">
        <v>29</v>
      </c>
      <c r="B1488" s="2">
        <v>1185732</v>
      </c>
      <c r="C1488" s="3">
        <v>44479</v>
      </c>
      <c r="D1488" s="12" t="str" cm="1">
        <f t="array" ref="D1488">_xlfn.SWITCH(WEEKDAY(C1488,2), 1, "Lundi", 2, "Mardi", 3, "Mercredi", 4, "Jeudi", 5, "Vendredi", 6, "Samedi", 7, "Dimanche", "Erreur")</f>
        <v>Dimanche</v>
      </c>
      <c r="E1488" s="2" t="s">
        <v>14</v>
      </c>
      <c r="F1488" s="2" t="s">
        <v>15</v>
      </c>
      <c r="G1488" s="2" t="s">
        <v>68</v>
      </c>
      <c r="H1488" s="4" t="s">
        <v>18</v>
      </c>
      <c r="I1488" s="5">
        <v>50.000000000000014</v>
      </c>
      <c r="J1488" s="6">
        <v>625</v>
      </c>
      <c r="K1488" s="7">
        <v>312500.00000000012</v>
      </c>
      <c r="L1488" s="7">
        <v>109375.00000000003</v>
      </c>
      <c r="M1488" s="8">
        <v>0.35</v>
      </c>
      <c r="N1488" s="2" t="s">
        <v>17</v>
      </c>
      <c r="O1488">
        <f t="shared" si="184"/>
        <v>2021</v>
      </c>
      <c r="P1488">
        <f t="shared" si="185"/>
        <v>10</v>
      </c>
      <c r="Q1488" t="str">
        <f t="shared" si="186"/>
        <v>oct</v>
      </c>
      <c r="R1488" t="str">
        <f t="shared" si="187"/>
        <v>New York</v>
      </c>
      <c r="S1488" t="str">
        <f t="shared" si="188"/>
        <v>2021-10</v>
      </c>
      <c r="T1488">
        <f>IF(AND(COUNTIF(Calculs!$Q$2:$Q$12,$O1488)&gt;0,COUNTIF(Calculs!$S$2:$S$12,$E1488)&gt;0,COUNTIF(Calculs!$U$2:$U$12,$H1488)&gt;0),1,0)</f>
        <v>1</v>
      </c>
      <c r="U1488">
        <f t="shared" si="189"/>
        <v>312500.00000000012</v>
      </c>
      <c r="V1488">
        <f t="shared" si="190"/>
        <v>625</v>
      </c>
      <c r="W1488">
        <f t="shared" si="191"/>
        <v>109375.00000000003</v>
      </c>
    </row>
    <row r="1489" spans="1:23" ht="15.75" customHeight="1" x14ac:dyDescent="0.3">
      <c r="A1489" s="2" t="s">
        <v>29</v>
      </c>
      <c r="B1489" s="2">
        <v>1185732</v>
      </c>
      <c r="C1489" s="3">
        <v>44479</v>
      </c>
      <c r="D1489" s="12" t="str" cm="1">
        <f t="array" ref="D1489">_xlfn.SWITCH(WEEKDAY(C1489,2), 1, "Lundi", 2, "Mardi", 3, "Mercredi", 4, "Jeudi", 5, "Vendredi", 6, "Samedi", 7, "Dimanche", "Erreur")</f>
        <v>Dimanche</v>
      </c>
      <c r="E1489" s="2" t="s">
        <v>14</v>
      </c>
      <c r="F1489" s="2" t="s">
        <v>15</v>
      </c>
      <c r="G1489" s="2" t="s">
        <v>68</v>
      </c>
      <c r="H1489" s="4" t="s">
        <v>19</v>
      </c>
      <c r="I1489" s="5">
        <v>50.000000000000014</v>
      </c>
      <c r="J1489" s="6">
        <v>525</v>
      </c>
      <c r="K1489" s="7">
        <v>262500.00000000006</v>
      </c>
      <c r="L1489" s="7">
        <v>65625.000000000015</v>
      </c>
      <c r="M1489" s="8">
        <v>0.25</v>
      </c>
      <c r="N1489" s="2" t="s">
        <v>17</v>
      </c>
      <c r="O1489">
        <f t="shared" si="184"/>
        <v>2021</v>
      </c>
      <c r="P1489">
        <f t="shared" si="185"/>
        <v>10</v>
      </c>
      <c r="Q1489" t="str">
        <f t="shared" si="186"/>
        <v>oct</v>
      </c>
      <c r="R1489" t="str">
        <f t="shared" si="187"/>
        <v>New York</v>
      </c>
      <c r="S1489" t="str">
        <f t="shared" si="188"/>
        <v>2021-10</v>
      </c>
      <c r="T1489">
        <f>IF(AND(COUNTIF(Calculs!$Q$2:$Q$12,$O1489)&gt;0,COUNTIF(Calculs!$S$2:$S$12,$E1489)&gt;0,COUNTIF(Calculs!$U$2:$U$12,$H1489)&gt;0),1,0)</f>
        <v>1</v>
      </c>
      <c r="U1489">
        <f t="shared" si="189"/>
        <v>262500.00000000006</v>
      </c>
      <c r="V1489">
        <f t="shared" si="190"/>
        <v>525</v>
      </c>
      <c r="W1489">
        <f t="shared" si="191"/>
        <v>65625.000000000015</v>
      </c>
    </row>
    <row r="1490" spans="1:23" ht="15.75" customHeight="1" x14ac:dyDescent="0.3">
      <c r="A1490" s="2" t="s">
        <v>29</v>
      </c>
      <c r="B1490" s="2">
        <v>1185732</v>
      </c>
      <c r="C1490" s="3">
        <v>44479</v>
      </c>
      <c r="D1490" s="12" t="str" cm="1">
        <f t="array" ref="D1490">_xlfn.SWITCH(WEEKDAY(C1490,2), 1, "Lundi", 2, "Mardi", 3, "Mercredi", 4, "Jeudi", 5, "Vendredi", 6, "Samedi", 7, "Dimanche", "Erreur")</f>
        <v>Dimanche</v>
      </c>
      <c r="E1490" s="2" t="s">
        <v>14</v>
      </c>
      <c r="F1490" s="2" t="s">
        <v>15</v>
      </c>
      <c r="G1490" s="2" t="s">
        <v>68</v>
      </c>
      <c r="H1490" s="4" t="s">
        <v>20</v>
      </c>
      <c r="I1490" s="5">
        <v>50.000000000000014</v>
      </c>
      <c r="J1490" s="6">
        <v>500</v>
      </c>
      <c r="K1490" s="7">
        <v>250000.00000000006</v>
      </c>
      <c r="L1490" s="7">
        <v>75000.000000000015</v>
      </c>
      <c r="M1490" s="8">
        <v>0.3</v>
      </c>
      <c r="N1490" s="2" t="s">
        <v>17</v>
      </c>
      <c r="O1490">
        <f t="shared" si="184"/>
        <v>2021</v>
      </c>
      <c r="P1490">
        <f t="shared" si="185"/>
        <v>10</v>
      </c>
      <c r="Q1490" t="str">
        <f t="shared" si="186"/>
        <v>oct</v>
      </c>
      <c r="R1490" t="str">
        <f t="shared" si="187"/>
        <v>New York</v>
      </c>
      <c r="S1490" t="str">
        <f t="shared" si="188"/>
        <v>2021-10</v>
      </c>
      <c r="T1490">
        <f>IF(AND(COUNTIF(Calculs!$Q$2:$Q$12,$O1490)&gt;0,COUNTIF(Calculs!$S$2:$S$12,$E1490)&gt;0,COUNTIF(Calculs!$U$2:$U$12,$H1490)&gt;0),1,0)</f>
        <v>1</v>
      </c>
      <c r="U1490">
        <f t="shared" si="189"/>
        <v>250000.00000000006</v>
      </c>
      <c r="V1490">
        <f t="shared" si="190"/>
        <v>500</v>
      </c>
      <c r="W1490">
        <f t="shared" si="191"/>
        <v>75000.000000000015</v>
      </c>
    </row>
    <row r="1491" spans="1:23" ht="15.75" customHeight="1" x14ac:dyDescent="0.3">
      <c r="A1491" s="2" t="s">
        <v>29</v>
      </c>
      <c r="B1491" s="2">
        <v>1185732</v>
      </c>
      <c r="C1491" s="3">
        <v>44479</v>
      </c>
      <c r="D1491" s="12" t="str" cm="1">
        <f t="array" ref="D1491">_xlfn.SWITCH(WEEKDAY(C1491,2), 1, "Lundi", 2, "Mardi", 3, "Mercredi", 4, "Jeudi", 5, "Vendredi", 6, "Samedi", 7, "Dimanche", "Erreur")</f>
        <v>Dimanche</v>
      </c>
      <c r="E1491" s="2" t="s">
        <v>14</v>
      </c>
      <c r="F1491" s="2" t="s">
        <v>15</v>
      </c>
      <c r="G1491" s="2" t="s">
        <v>68</v>
      </c>
      <c r="H1491" s="4" t="s">
        <v>21</v>
      </c>
      <c r="I1491" s="5">
        <v>60.000000000000007</v>
      </c>
      <c r="J1491" s="6">
        <v>500</v>
      </c>
      <c r="K1491" s="7">
        <v>300000.00000000006</v>
      </c>
      <c r="L1491" s="7">
        <v>105000.00000000001</v>
      </c>
      <c r="M1491" s="8">
        <v>0.35</v>
      </c>
      <c r="N1491" s="2" t="s">
        <v>17</v>
      </c>
      <c r="O1491">
        <f t="shared" si="184"/>
        <v>2021</v>
      </c>
      <c r="P1491">
        <f t="shared" si="185"/>
        <v>10</v>
      </c>
      <c r="Q1491" t="str">
        <f t="shared" si="186"/>
        <v>oct</v>
      </c>
      <c r="R1491" t="str">
        <f t="shared" si="187"/>
        <v>New York</v>
      </c>
      <c r="S1491" t="str">
        <f t="shared" si="188"/>
        <v>2021-10</v>
      </c>
      <c r="T1491">
        <f>IF(AND(COUNTIF(Calculs!$Q$2:$Q$12,$O1491)&gt;0,COUNTIF(Calculs!$S$2:$S$12,$E1491)&gt;0,COUNTIF(Calculs!$U$2:$U$12,$H1491)&gt;0),1,0)</f>
        <v>1</v>
      </c>
      <c r="U1491">
        <f t="shared" si="189"/>
        <v>300000.00000000006</v>
      </c>
      <c r="V1491">
        <f t="shared" si="190"/>
        <v>500</v>
      </c>
      <c r="W1491">
        <f t="shared" si="191"/>
        <v>105000.00000000001</v>
      </c>
    </row>
    <row r="1492" spans="1:23" ht="15.75" customHeight="1" x14ac:dyDescent="0.3">
      <c r="A1492" s="2" t="s">
        <v>29</v>
      </c>
      <c r="B1492" s="2">
        <v>1185732</v>
      </c>
      <c r="C1492" s="3">
        <v>44479</v>
      </c>
      <c r="D1492" s="12" t="str" cm="1">
        <f t="array" ref="D1492">_xlfn.SWITCH(WEEKDAY(C1492,2), 1, "Lundi", 2, "Mardi", 3, "Mercredi", 4, "Jeudi", 5, "Vendredi", 6, "Samedi", 7, "Dimanche", "Erreur")</f>
        <v>Dimanche</v>
      </c>
      <c r="E1492" s="2" t="s">
        <v>14</v>
      </c>
      <c r="F1492" s="2" t="s">
        <v>15</v>
      </c>
      <c r="G1492" s="2" t="s">
        <v>68</v>
      </c>
      <c r="H1492" s="4" t="s">
        <v>22</v>
      </c>
      <c r="I1492" s="5">
        <v>65</v>
      </c>
      <c r="J1492" s="6">
        <v>625</v>
      </c>
      <c r="K1492" s="7">
        <v>406250</v>
      </c>
      <c r="L1492" s="7">
        <v>203125</v>
      </c>
      <c r="M1492" s="8">
        <v>0.5</v>
      </c>
      <c r="N1492" s="2" t="s">
        <v>17</v>
      </c>
      <c r="O1492">
        <f t="shared" si="184"/>
        <v>2021</v>
      </c>
      <c r="P1492">
        <f t="shared" si="185"/>
        <v>10</v>
      </c>
      <c r="Q1492" t="str">
        <f t="shared" si="186"/>
        <v>oct</v>
      </c>
      <c r="R1492" t="str">
        <f t="shared" si="187"/>
        <v>New York</v>
      </c>
      <c r="S1492" t="str">
        <f t="shared" si="188"/>
        <v>2021-10</v>
      </c>
      <c r="T1492">
        <f>IF(AND(COUNTIF(Calculs!$Q$2:$Q$12,$O1492)&gt;0,COUNTIF(Calculs!$S$2:$S$12,$E1492)&gt;0,COUNTIF(Calculs!$U$2:$U$12,$H1492)&gt;0),1,0)</f>
        <v>1</v>
      </c>
      <c r="U1492">
        <f t="shared" si="189"/>
        <v>406250</v>
      </c>
      <c r="V1492">
        <f t="shared" si="190"/>
        <v>625</v>
      </c>
      <c r="W1492">
        <f t="shared" si="191"/>
        <v>203125</v>
      </c>
    </row>
    <row r="1493" spans="1:23" ht="15.75" customHeight="1" x14ac:dyDescent="0.3">
      <c r="A1493" s="2" t="s">
        <v>29</v>
      </c>
      <c r="B1493" s="2">
        <v>1185732</v>
      </c>
      <c r="C1493" s="3">
        <v>44509</v>
      </c>
      <c r="D1493" s="12" t="str" cm="1">
        <f t="array" ref="D1493">_xlfn.SWITCH(WEEKDAY(C1493,2), 1, "Lundi", 2, "Mardi", 3, "Mercredi", 4, "Jeudi", 5, "Vendredi", 6, "Samedi", 7, "Dimanche", "Erreur")</f>
        <v>Mardi</v>
      </c>
      <c r="E1493" s="2" t="s">
        <v>14</v>
      </c>
      <c r="F1493" s="2" t="s">
        <v>15</v>
      </c>
      <c r="G1493" s="2" t="s">
        <v>68</v>
      </c>
      <c r="H1493" s="4" t="s">
        <v>16</v>
      </c>
      <c r="I1493" s="5">
        <v>60.000000000000007</v>
      </c>
      <c r="J1493" s="6">
        <v>775</v>
      </c>
      <c r="K1493" s="7">
        <v>465000.00000000006</v>
      </c>
      <c r="L1493" s="7">
        <v>209250.00000000003</v>
      </c>
      <c r="M1493" s="8">
        <v>0.45</v>
      </c>
      <c r="N1493" s="2" t="s">
        <v>17</v>
      </c>
      <c r="O1493">
        <f t="shared" si="184"/>
        <v>2021</v>
      </c>
      <c r="P1493">
        <f t="shared" si="185"/>
        <v>11</v>
      </c>
      <c r="Q1493" t="str">
        <f t="shared" si="186"/>
        <v>nov</v>
      </c>
      <c r="R1493" t="str">
        <f t="shared" si="187"/>
        <v>New York</v>
      </c>
      <c r="S1493" t="str">
        <f t="shared" si="188"/>
        <v>2021-11</v>
      </c>
      <c r="T1493">
        <f>IF(AND(COUNTIF(Calculs!$Q$2:$Q$12,$O1493)&gt;0,COUNTIF(Calculs!$S$2:$S$12,$E1493)&gt;0,COUNTIF(Calculs!$U$2:$U$12,$H1493)&gt;0),1,0)</f>
        <v>1</v>
      </c>
      <c r="U1493">
        <f t="shared" si="189"/>
        <v>465000.00000000006</v>
      </c>
      <c r="V1493">
        <f t="shared" si="190"/>
        <v>775</v>
      </c>
      <c r="W1493">
        <f t="shared" si="191"/>
        <v>209250.00000000003</v>
      </c>
    </row>
    <row r="1494" spans="1:23" ht="15.75" customHeight="1" x14ac:dyDescent="0.3">
      <c r="A1494" s="2" t="s">
        <v>29</v>
      </c>
      <c r="B1494" s="2">
        <v>1185732</v>
      </c>
      <c r="C1494" s="3">
        <v>44509</v>
      </c>
      <c r="D1494" s="12" t="str" cm="1">
        <f t="array" ref="D1494">_xlfn.SWITCH(WEEKDAY(C1494,2), 1, "Lundi", 2, "Mardi", 3, "Mercredi", 4, "Jeudi", 5, "Vendredi", 6, "Samedi", 7, "Dimanche", "Erreur")</f>
        <v>Mardi</v>
      </c>
      <c r="E1494" s="2" t="s">
        <v>14</v>
      </c>
      <c r="F1494" s="2" t="s">
        <v>15</v>
      </c>
      <c r="G1494" s="2" t="s">
        <v>68</v>
      </c>
      <c r="H1494" s="4" t="s">
        <v>18</v>
      </c>
      <c r="I1494" s="5">
        <v>50.000000000000014</v>
      </c>
      <c r="J1494" s="6">
        <v>600</v>
      </c>
      <c r="K1494" s="7">
        <v>300000.00000000006</v>
      </c>
      <c r="L1494" s="7">
        <v>105000.00000000001</v>
      </c>
      <c r="M1494" s="8">
        <v>0.35</v>
      </c>
      <c r="N1494" s="2" t="s">
        <v>17</v>
      </c>
      <c r="O1494">
        <f t="shared" si="184"/>
        <v>2021</v>
      </c>
      <c r="P1494">
        <f t="shared" si="185"/>
        <v>11</v>
      </c>
      <c r="Q1494" t="str">
        <f t="shared" si="186"/>
        <v>nov</v>
      </c>
      <c r="R1494" t="str">
        <f t="shared" si="187"/>
        <v>New York</v>
      </c>
      <c r="S1494" t="str">
        <f t="shared" si="188"/>
        <v>2021-11</v>
      </c>
      <c r="T1494">
        <f>IF(AND(COUNTIF(Calculs!$Q$2:$Q$12,$O1494)&gt;0,COUNTIF(Calculs!$S$2:$S$12,$E1494)&gt;0,COUNTIF(Calculs!$U$2:$U$12,$H1494)&gt;0),1,0)</f>
        <v>1</v>
      </c>
      <c r="U1494">
        <f t="shared" si="189"/>
        <v>300000.00000000006</v>
      </c>
      <c r="V1494">
        <f t="shared" si="190"/>
        <v>600</v>
      </c>
      <c r="W1494">
        <f t="shared" si="191"/>
        <v>105000.00000000001</v>
      </c>
    </row>
    <row r="1495" spans="1:23" ht="15.75" customHeight="1" x14ac:dyDescent="0.3">
      <c r="A1495" s="2" t="s">
        <v>29</v>
      </c>
      <c r="B1495" s="2">
        <v>1185732</v>
      </c>
      <c r="C1495" s="3">
        <v>44509</v>
      </c>
      <c r="D1495" s="12" t="str" cm="1">
        <f t="array" ref="D1495">_xlfn.SWITCH(WEEKDAY(C1495,2), 1, "Lundi", 2, "Mardi", 3, "Mercredi", 4, "Jeudi", 5, "Vendredi", 6, "Samedi", 7, "Dimanche", "Erreur")</f>
        <v>Mardi</v>
      </c>
      <c r="E1495" s="2" t="s">
        <v>14</v>
      </c>
      <c r="F1495" s="2" t="s">
        <v>15</v>
      </c>
      <c r="G1495" s="2" t="s">
        <v>68</v>
      </c>
      <c r="H1495" s="4" t="s">
        <v>19</v>
      </c>
      <c r="I1495" s="5">
        <v>50.000000000000014</v>
      </c>
      <c r="J1495" s="6">
        <v>545</v>
      </c>
      <c r="K1495" s="7">
        <v>272500.00000000006</v>
      </c>
      <c r="L1495" s="7">
        <v>68125.000000000015</v>
      </c>
      <c r="M1495" s="8">
        <v>0.25</v>
      </c>
      <c r="N1495" s="2" t="s">
        <v>17</v>
      </c>
      <c r="O1495">
        <f t="shared" si="184"/>
        <v>2021</v>
      </c>
      <c r="P1495">
        <f t="shared" si="185"/>
        <v>11</v>
      </c>
      <c r="Q1495" t="str">
        <f t="shared" si="186"/>
        <v>nov</v>
      </c>
      <c r="R1495" t="str">
        <f t="shared" si="187"/>
        <v>New York</v>
      </c>
      <c r="S1495" t="str">
        <f t="shared" si="188"/>
        <v>2021-11</v>
      </c>
      <c r="T1495">
        <f>IF(AND(COUNTIF(Calculs!$Q$2:$Q$12,$O1495)&gt;0,COUNTIF(Calculs!$S$2:$S$12,$E1495)&gt;0,COUNTIF(Calculs!$U$2:$U$12,$H1495)&gt;0),1,0)</f>
        <v>1</v>
      </c>
      <c r="U1495">
        <f t="shared" si="189"/>
        <v>272500.00000000006</v>
      </c>
      <c r="V1495">
        <f t="shared" si="190"/>
        <v>545</v>
      </c>
      <c r="W1495">
        <f t="shared" si="191"/>
        <v>68125.000000000015</v>
      </c>
    </row>
    <row r="1496" spans="1:23" ht="15.75" customHeight="1" x14ac:dyDescent="0.3">
      <c r="A1496" s="2" t="s">
        <v>29</v>
      </c>
      <c r="B1496" s="2">
        <v>1185732</v>
      </c>
      <c r="C1496" s="3">
        <v>44509</v>
      </c>
      <c r="D1496" s="12" t="str" cm="1">
        <f t="array" ref="D1496">_xlfn.SWITCH(WEEKDAY(C1496,2), 1, "Lundi", 2, "Mardi", 3, "Mercredi", 4, "Jeudi", 5, "Vendredi", 6, "Samedi", 7, "Dimanche", "Erreur")</f>
        <v>Mardi</v>
      </c>
      <c r="E1496" s="2" t="s">
        <v>14</v>
      </c>
      <c r="F1496" s="2" t="s">
        <v>15</v>
      </c>
      <c r="G1496" s="2" t="s">
        <v>68</v>
      </c>
      <c r="H1496" s="4" t="s">
        <v>20</v>
      </c>
      <c r="I1496" s="5">
        <v>50.000000000000014</v>
      </c>
      <c r="J1496" s="6">
        <v>575</v>
      </c>
      <c r="K1496" s="7">
        <v>287500.00000000006</v>
      </c>
      <c r="L1496" s="7">
        <v>86250.000000000015</v>
      </c>
      <c r="M1496" s="8">
        <v>0.3</v>
      </c>
      <c r="N1496" s="2" t="s">
        <v>17</v>
      </c>
      <c r="O1496">
        <f t="shared" si="184"/>
        <v>2021</v>
      </c>
      <c r="P1496">
        <f t="shared" si="185"/>
        <v>11</v>
      </c>
      <c r="Q1496" t="str">
        <f t="shared" si="186"/>
        <v>nov</v>
      </c>
      <c r="R1496" t="str">
        <f t="shared" si="187"/>
        <v>New York</v>
      </c>
      <c r="S1496" t="str">
        <f t="shared" si="188"/>
        <v>2021-11</v>
      </c>
      <c r="T1496">
        <f>IF(AND(COUNTIF(Calculs!$Q$2:$Q$12,$O1496)&gt;0,COUNTIF(Calculs!$S$2:$S$12,$E1496)&gt;0,COUNTIF(Calculs!$U$2:$U$12,$H1496)&gt;0),1,0)</f>
        <v>1</v>
      </c>
      <c r="U1496">
        <f t="shared" si="189"/>
        <v>287500.00000000006</v>
      </c>
      <c r="V1496">
        <f t="shared" si="190"/>
        <v>575</v>
      </c>
      <c r="W1496">
        <f t="shared" si="191"/>
        <v>86250.000000000015</v>
      </c>
    </row>
    <row r="1497" spans="1:23" ht="15.75" customHeight="1" x14ac:dyDescent="0.3">
      <c r="A1497" s="2" t="s">
        <v>29</v>
      </c>
      <c r="B1497" s="2">
        <v>1185732</v>
      </c>
      <c r="C1497" s="3">
        <v>44509</v>
      </c>
      <c r="D1497" s="12" t="str" cm="1">
        <f t="array" ref="D1497">_xlfn.SWITCH(WEEKDAY(C1497,2), 1, "Lundi", 2, "Mardi", 3, "Mercredi", 4, "Jeudi", 5, "Vendredi", 6, "Samedi", 7, "Dimanche", "Erreur")</f>
        <v>Mardi</v>
      </c>
      <c r="E1497" s="2" t="s">
        <v>14</v>
      </c>
      <c r="F1497" s="2" t="s">
        <v>15</v>
      </c>
      <c r="G1497" s="2" t="s">
        <v>68</v>
      </c>
      <c r="H1497" s="4" t="s">
        <v>21</v>
      </c>
      <c r="I1497" s="5">
        <v>65</v>
      </c>
      <c r="J1497" s="6">
        <v>550</v>
      </c>
      <c r="K1497" s="7">
        <v>357500</v>
      </c>
      <c r="L1497" s="7">
        <v>125124.99999999999</v>
      </c>
      <c r="M1497" s="8">
        <v>0.35</v>
      </c>
      <c r="N1497" s="2" t="s">
        <v>17</v>
      </c>
      <c r="O1497">
        <f t="shared" si="184"/>
        <v>2021</v>
      </c>
      <c r="P1497">
        <f t="shared" si="185"/>
        <v>11</v>
      </c>
      <c r="Q1497" t="str">
        <f t="shared" si="186"/>
        <v>nov</v>
      </c>
      <c r="R1497" t="str">
        <f t="shared" si="187"/>
        <v>New York</v>
      </c>
      <c r="S1497" t="str">
        <f t="shared" si="188"/>
        <v>2021-11</v>
      </c>
      <c r="T1497">
        <f>IF(AND(COUNTIF(Calculs!$Q$2:$Q$12,$O1497)&gt;0,COUNTIF(Calculs!$S$2:$S$12,$E1497)&gt;0,COUNTIF(Calculs!$U$2:$U$12,$H1497)&gt;0),1,0)</f>
        <v>1</v>
      </c>
      <c r="U1497">
        <f t="shared" si="189"/>
        <v>357500</v>
      </c>
      <c r="V1497">
        <f t="shared" si="190"/>
        <v>550</v>
      </c>
      <c r="W1497">
        <f t="shared" si="191"/>
        <v>125124.99999999999</v>
      </c>
    </row>
    <row r="1498" spans="1:23" ht="15.75" customHeight="1" x14ac:dyDescent="0.3">
      <c r="A1498" s="2" t="s">
        <v>29</v>
      </c>
      <c r="B1498" s="2">
        <v>1185732</v>
      </c>
      <c r="C1498" s="3">
        <v>44509</v>
      </c>
      <c r="D1498" s="12" t="str" cm="1">
        <f t="array" ref="D1498">_xlfn.SWITCH(WEEKDAY(C1498,2), 1, "Lundi", 2, "Mardi", 3, "Mercredi", 4, "Jeudi", 5, "Vendredi", 6, "Samedi", 7, "Dimanche", "Erreur")</f>
        <v>Mardi</v>
      </c>
      <c r="E1498" s="2" t="s">
        <v>14</v>
      </c>
      <c r="F1498" s="2" t="s">
        <v>15</v>
      </c>
      <c r="G1498" s="2" t="s">
        <v>68</v>
      </c>
      <c r="H1498" s="4" t="s">
        <v>22</v>
      </c>
      <c r="I1498" s="5">
        <v>70</v>
      </c>
      <c r="J1498" s="6">
        <v>650</v>
      </c>
      <c r="K1498" s="7">
        <v>455000</v>
      </c>
      <c r="L1498" s="7">
        <v>227500</v>
      </c>
      <c r="M1498" s="8">
        <v>0.5</v>
      </c>
      <c r="N1498" s="2" t="s">
        <v>17</v>
      </c>
      <c r="O1498">
        <f t="shared" si="184"/>
        <v>2021</v>
      </c>
      <c r="P1498">
        <f t="shared" si="185"/>
        <v>11</v>
      </c>
      <c r="Q1498" t="str">
        <f t="shared" si="186"/>
        <v>nov</v>
      </c>
      <c r="R1498" t="str">
        <f t="shared" si="187"/>
        <v>New York</v>
      </c>
      <c r="S1498" t="str">
        <f t="shared" si="188"/>
        <v>2021-11</v>
      </c>
      <c r="T1498">
        <f>IF(AND(COUNTIF(Calculs!$Q$2:$Q$12,$O1498)&gt;0,COUNTIF(Calculs!$S$2:$S$12,$E1498)&gt;0,COUNTIF(Calculs!$U$2:$U$12,$H1498)&gt;0),1,0)</f>
        <v>1</v>
      </c>
      <c r="U1498">
        <f t="shared" si="189"/>
        <v>455000</v>
      </c>
      <c r="V1498">
        <f t="shared" si="190"/>
        <v>650</v>
      </c>
      <c r="W1498">
        <f t="shared" si="191"/>
        <v>227500</v>
      </c>
    </row>
    <row r="1499" spans="1:23" ht="15.75" customHeight="1" x14ac:dyDescent="0.3">
      <c r="A1499" s="2" t="s">
        <v>29</v>
      </c>
      <c r="B1499" s="2">
        <v>1185732</v>
      </c>
      <c r="C1499" s="3">
        <v>44538</v>
      </c>
      <c r="D1499" s="12" t="str" cm="1">
        <f t="array" ref="D1499">_xlfn.SWITCH(WEEKDAY(C1499,2), 1, "Lundi", 2, "Mardi", 3, "Mercredi", 4, "Jeudi", 5, "Vendredi", 6, "Samedi", 7, "Dimanche", "Erreur")</f>
        <v>Mercredi</v>
      </c>
      <c r="E1499" s="2" t="s">
        <v>14</v>
      </c>
      <c r="F1499" s="2" t="s">
        <v>15</v>
      </c>
      <c r="G1499" s="2" t="s">
        <v>68</v>
      </c>
      <c r="H1499" s="4" t="s">
        <v>16</v>
      </c>
      <c r="I1499" s="5">
        <v>65</v>
      </c>
      <c r="J1499" s="6">
        <v>875</v>
      </c>
      <c r="K1499" s="7">
        <v>568750</v>
      </c>
      <c r="L1499" s="7">
        <v>255937.5</v>
      </c>
      <c r="M1499" s="8">
        <v>0.45</v>
      </c>
      <c r="N1499" s="2" t="s">
        <v>17</v>
      </c>
      <c r="O1499">
        <f t="shared" si="184"/>
        <v>2021</v>
      </c>
      <c r="P1499">
        <f t="shared" si="185"/>
        <v>12</v>
      </c>
      <c r="Q1499" t="str">
        <f t="shared" si="186"/>
        <v>déc</v>
      </c>
      <c r="R1499" t="str">
        <f t="shared" si="187"/>
        <v>New York</v>
      </c>
      <c r="S1499" t="str">
        <f t="shared" si="188"/>
        <v>2021-12</v>
      </c>
      <c r="T1499">
        <f>IF(AND(COUNTIF(Calculs!$Q$2:$Q$12,$O1499)&gt;0,COUNTIF(Calculs!$S$2:$S$12,$E1499)&gt;0,COUNTIF(Calculs!$U$2:$U$12,$H1499)&gt;0),1,0)</f>
        <v>1</v>
      </c>
      <c r="U1499">
        <f t="shared" si="189"/>
        <v>568750</v>
      </c>
      <c r="V1499">
        <f t="shared" si="190"/>
        <v>875</v>
      </c>
      <c r="W1499">
        <f t="shared" si="191"/>
        <v>255937.5</v>
      </c>
    </row>
    <row r="1500" spans="1:23" ht="15.75" customHeight="1" x14ac:dyDescent="0.3">
      <c r="A1500" s="2" t="s">
        <v>29</v>
      </c>
      <c r="B1500" s="2">
        <v>1185732</v>
      </c>
      <c r="C1500" s="3">
        <v>44538</v>
      </c>
      <c r="D1500" s="12" t="str" cm="1">
        <f t="array" ref="D1500">_xlfn.SWITCH(WEEKDAY(C1500,2), 1, "Lundi", 2, "Mardi", 3, "Mercredi", 4, "Jeudi", 5, "Vendredi", 6, "Samedi", 7, "Dimanche", "Erreur")</f>
        <v>Mercredi</v>
      </c>
      <c r="E1500" s="2" t="s">
        <v>14</v>
      </c>
      <c r="F1500" s="2" t="s">
        <v>15</v>
      </c>
      <c r="G1500" s="2" t="s">
        <v>68</v>
      </c>
      <c r="H1500" s="4" t="s">
        <v>18</v>
      </c>
      <c r="I1500" s="5">
        <v>55.000000000000007</v>
      </c>
      <c r="J1500" s="6">
        <v>675</v>
      </c>
      <c r="K1500" s="7">
        <v>371250.00000000006</v>
      </c>
      <c r="L1500" s="7">
        <v>129937.50000000001</v>
      </c>
      <c r="M1500" s="8">
        <v>0.35</v>
      </c>
      <c r="N1500" s="2" t="s">
        <v>17</v>
      </c>
      <c r="O1500">
        <f t="shared" si="184"/>
        <v>2021</v>
      </c>
      <c r="P1500">
        <f t="shared" si="185"/>
        <v>12</v>
      </c>
      <c r="Q1500" t="str">
        <f t="shared" si="186"/>
        <v>déc</v>
      </c>
      <c r="R1500" t="str">
        <f t="shared" si="187"/>
        <v>New York</v>
      </c>
      <c r="S1500" t="str">
        <f t="shared" si="188"/>
        <v>2021-12</v>
      </c>
      <c r="T1500">
        <f>IF(AND(COUNTIF(Calculs!$Q$2:$Q$12,$O1500)&gt;0,COUNTIF(Calculs!$S$2:$S$12,$E1500)&gt;0,COUNTIF(Calculs!$U$2:$U$12,$H1500)&gt;0),1,0)</f>
        <v>1</v>
      </c>
      <c r="U1500">
        <f t="shared" si="189"/>
        <v>371250.00000000006</v>
      </c>
      <c r="V1500">
        <f t="shared" si="190"/>
        <v>675</v>
      </c>
      <c r="W1500">
        <f t="shared" si="191"/>
        <v>129937.50000000001</v>
      </c>
    </row>
    <row r="1501" spans="1:23" ht="15.75" customHeight="1" x14ac:dyDescent="0.3">
      <c r="A1501" s="2" t="s">
        <v>33</v>
      </c>
      <c r="B1501" s="2">
        <v>1185732</v>
      </c>
      <c r="C1501" s="3">
        <v>44538</v>
      </c>
      <c r="D1501" s="12" t="str" cm="1">
        <f t="array" ref="D1501">_xlfn.SWITCH(WEEKDAY(C1501,2), 1, "Lundi", 2, "Mardi", 3, "Mercredi", 4, "Jeudi", 5, "Vendredi", 6, "Samedi", 7, "Dimanche", "Erreur")</f>
        <v>Mercredi</v>
      </c>
      <c r="E1501" s="2" t="s">
        <v>14</v>
      </c>
      <c r="F1501" s="2" t="s">
        <v>15</v>
      </c>
      <c r="G1501" s="2" t="s">
        <v>68</v>
      </c>
      <c r="H1501" s="4" t="s">
        <v>19</v>
      </c>
      <c r="I1501" s="5">
        <v>55.000000000000007</v>
      </c>
      <c r="J1501" s="6">
        <v>625</v>
      </c>
      <c r="K1501" s="7">
        <v>343750.00000000006</v>
      </c>
      <c r="L1501" s="7">
        <v>85937.500000000015</v>
      </c>
      <c r="M1501" s="8">
        <v>0.25</v>
      </c>
      <c r="N1501" s="2" t="s">
        <v>17</v>
      </c>
      <c r="O1501">
        <f t="shared" si="184"/>
        <v>2021</v>
      </c>
      <c r="P1501">
        <f t="shared" si="185"/>
        <v>12</v>
      </c>
      <c r="Q1501" t="str">
        <f t="shared" si="186"/>
        <v>déc</v>
      </c>
      <c r="R1501" t="str">
        <f t="shared" si="187"/>
        <v>New York</v>
      </c>
      <c r="S1501" t="str">
        <f t="shared" si="188"/>
        <v>2021-12</v>
      </c>
      <c r="T1501">
        <f>IF(AND(COUNTIF(Calculs!$Q$2:$Q$12,$O1501)&gt;0,COUNTIF(Calculs!$S$2:$S$12,$E1501)&gt;0,COUNTIF(Calculs!$U$2:$U$12,$H1501)&gt;0),1,0)</f>
        <v>1</v>
      </c>
      <c r="U1501">
        <f t="shared" si="189"/>
        <v>343750.00000000006</v>
      </c>
      <c r="V1501">
        <f t="shared" si="190"/>
        <v>625</v>
      </c>
      <c r="W1501">
        <f t="shared" si="191"/>
        <v>85937.500000000015</v>
      </c>
    </row>
    <row r="1502" spans="1:23" ht="15.75" customHeight="1" x14ac:dyDescent="0.3">
      <c r="A1502" s="2" t="s">
        <v>33</v>
      </c>
      <c r="B1502" s="2">
        <v>1185732</v>
      </c>
      <c r="C1502" s="3">
        <v>44538</v>
      </c>
      <c r="D1502" s="12" t="str" cm="1">
        <f t="array" ref="D1502">_xlfn.SWITCH(WEEKDAY(C1502,2), 1, "Lundi", 2, "Mardi", 3, "Mercredi", 4, "Jeudi", 5, "Vendredi", 6, "Samedi", 7, "Dimanche", "Erreur")</f>
        <v>Mercredi</v>
      </c>
      <c r="E1502" s="2" t="s">
        <v>14</v>
      </c>
      <c r="F1502" s="2" t="s">
        <v>15</v>
      </c>
      <c r="G1502" s="2" t="s">
        <v>68</v>
      </c>
      <c r="H1502" s="4" t="s">
        <v>20</v>
      </c>
      <c r="I1502" s="5">
        <v>55.000000000000007</v>
      </c>
      <c r="J1502" s="6">
        <v>575</v>
      </c>
      <c r="K1502" s="7">
        <v>316250.00000000006</v>
      </c>
      <c r="L1502" s="7">
        <v>94875.000000000015</v>
      </c>
      <c r="M1502" s="8">
        <v>0.3</v>
      </c>
      <c r="N1502" s="2" t="s">
        <v>17</v>
      </c>
      <c r="O1502">
        <f t="shared" si="184"/>
        <v>2021</v>
      </c>
      <c r="P1502">
        <f t="shared" si="185"/>
        <v>12</v>
      </c>
      <c r="Q1502" t="str">
        <f t="shared" si="186"/>
        <v>déc</v>
      </c>
      <c r="R1502" t="str">
        <f t="shared" si="187"/>
        <v>New York</v>
      </c>
      <c r="S1502" t="str">
        <f t="shared" si="188"/>
        <v>2021-12</v>
      </c>
      <c r="T1502">
        <f>IF(AND(COUNTIF(Calculs!$Q$2:$Q$12,$O1502)&gt;0,COUNTIF(Calculs!$S$2:$S$12,$E1502)&gt;0,COUNTIF(Calculs!$U$2:$U$12,$H1502)&gt;0),1,0)</f>
        <v>1</v>
      </c>
      <c r="U1502">
        <f t="shared" si="189"/>
        <v>316250.00000000006</v>
      </c>
      <c r="V1502">
        <f t="shared" si="190"/>
        <v>575</v>
      </c>
      <c r="W1502">
        <f t="shared" si="191"/>
        <v>94875.000000000015</v>
      </c>
    </row>
    <row r="1503" spans="1:23" ht="15.75" customHeight="1" x14ac:dyDescent="0.3">
      <c r="A1503" s="2" t="s">
        <v>33</v>
      </c>
      <c r="B1503" s="2">
        <v>1185732</v>
      </c>
      <c r="C1503" s="3">
        <v>44538</v>
      </c>
      <c r="D1503" s="12" t="str" cm="1">
        <f t="array" ref="D1503">_xlfn.SWITCH(WEEKDAY(C1503,2), 1, "Lundi", 2, "Mardi", 3, "Mercredi", 4, "Jeudi", 5, "Vendredi", 6, "Samedi", 7, "Dimanche", "Erreur")</f>
        <v>Mercredi</v>
      </c>
      <c r="E1503" s="2" t="s">
        <v>14</v>
      </c>
      <c r="F1503" s="2" t="s">
        <v>15</v>
      </c>
      <c r="G1503" s="2" t="s">
        <v>68</v>
      </c>
      <c r="H1503" s="4" t="s">
        <v>21</v>
      </c>
      <c r="I1503" s="5">
        <v>65</v>
      </c>
      <c r="J1503" s="6">
        <v>575</v>
      </c>
      <c r="K1503" s="7">
        <v>373750</v>
      </c>
      <c r="L1503" s="7">
        <v>130812.49999999999</v>
      </c>
      <c r="M1503" s="8">
        <v>0.35</v>
      </c>
      <c r="N1503" s="2" t="s">
        <v>17</v>
      </c>
      <c r="O1503">
        <f t="shared" si="184"/>
        <v>2021</v>
      </c>
      <c r="P1503">
        <f t="shared" si="185"/>
        <v>12</v>
      </c>
      <c r="Q1503" t="str">
        <f t="shared" si="186"/>
        <v>déc</v>
      </c>
      <c r="R1503" t="str">
        <f t="shared" si="187"/>
        <v>New York</v>
      </c>
      <c r="S1503" t="str">
        <f t="shared" si="188"/>
        <v>2021-12</v>
      </c>
      <c r="T1503">
        <f>IF(AND(COUNTIF(Calculs!$Q$2:$Q$12,$O1503)&gt;0,COUNTIF(Calculs!$S$2:$S$12,$E1503)&gt;0,COUNTIF(Calculs!$U$2:$U$12,$H1503)&gt;0),1,0)</f>
        <v>1</v>
      </c>
      <c r="U1503">
        <f t="shared" si="189"/>
        <v>373750</v>
      </c>
      <c r="V1503">
        <f t="shared" si="190"/>
        <v>575</v>
      </c>
      <c r="W1503">
        <f t="shared" si="191"/>
        <v>130812.49999999999</v>
      </c>
    </row>
    <row r="1504" spans="1:23" ht="15.75" customHeight="1" x14ac:dyDescent="0.3">
      <c r="A1504" s="2" t="s">
        <v>33</v>
      </c>
      <c r="B1504" s="2">
        <v>1185732</v>
      </c>
      <c r="C1504" s="3">
        <v>44538</v>
      </c>
      <c r="D1504" s="12" t="str" cm="1">
        <f t="array" ref="D1504">_xlfn.SWITCH(WEEKDAY(C1504,2), 1, "Lundi", 2, "Mardi", 3, "Mercredi", 4, "Jeudi", 5, "Vendredi", 6, "Samedi", 7, "Dimanche", "Erreur")</f>
        <v>Mercredi</v>
      </c>
      <c r="E1504" s="2" t="s">
        <v>14</v>
      </c>
      <c r="F1504" s="2" t="s">
        <v>15</v>
      </c>
      <c r="G1504" s="2" t="s">
        <v>68</v>
      </c>
      <c r="H1504" s="4" t="s">
        <v>22</v>
      </c>
      <c r="I1504" s="5">
        <v>70</v>
      </c>
      <c r="J1504" s="6">
        <v>675</v>
      </c>
      <c r="K1504" s="7">
        <v>472500</v>
      </c>
      <c r="L1504" s="7">
        <v>236250</v>
      </c>
      <c r="M1504" s="8">
        <v>0.5</v>
      </c>
      <c r="N1504" s="2" t="s">
        <v>17</v>
      </c>
      <c r="O1504">
        <f t="shared" si="184"/>
        <v>2021</v>
      </c>
      <c r="P1504">
        <f t="shared" si="185"/>
        <v>12</v>
      </c>
      <c r="Q1504" t="str">
        <f t="shared" si="186"/>
        <v>déc</v>
      </c>
      <c r="R1504" t="str">
        <f t="shared" si="187"/>
        <v>New York</v>
      </c>
      <c r="S1504" t="str">
        <f t="shared" si="188"/>
        <v>2021-12</v>
      </c>
      <c r="T1504">
        <f>IF(AND(COUNTIF(Calculs!$Q$2:$Q$12,$O1504)&gt;0,COUNTIF(Calculs!$S$2:$S$12,$E1504)&gt;0,COUNTIF(Calculs!$U$2:$U$12,$H1504)&gt;0),1,0)</f>
        <v>1</v>
      </c>
      <c r="U1504">
        <f t="shared" si="189"/>
        <v>472500</v>
      </c>
      <c r="V1504">
        <f t="shared" si="190"/>
        <v>675</v>
      </c>
      <c r="W1504">
        <f t="shared" si="191"/>
        <v>236250</v>
      </c>
    </row>
    <row r="1505" spans="1:23" ht="15.75" customHeight="1" x14ac:dyDescent="0.3">
      <c r="A1505" s="2" t="s">
        <v>33</v>
      </c>
      <c r="B1505" s="2">
        <v>1185732</v>
      </c>
      <c r="C1505" s="3">
        <v>44210</v>
      </c>
      <c r="D1505" s="12" t="str" cm="1">
        <f t="array" ref="D1505">_xlfn.SWITCH(WEEKDAY(C1505,2), 1, "Lundi", 2, "Mardi", 3, "Mercredi", 4, "Jeudi", 5, "Vendredi", 6, "Samedi", 7, "Dimanche", "Erreur")</f>
        <v>Jeudi</v>
      </c>
      <c r="E1505" s="2" t="s">
        <v>14</v>
      </c>
      <c r="F1505" s="2" t="s">
        <v>15</v>
      </c>
      <c r="G1505" s="2" t="s">
        <v>68</v>
      </c>
      <c r="H1505" s="4" t="s">
        <v>16</v>
      </c>
      <c r="I1505" s="5">
        <v>40</v>
      </c>
      <c r="J1505" s="6">
        <v>800</v>
      </c>
      <c r="K1505" s="7">
        <v>320000</v>
      </c>
      <c r="L1505" s="7">
        <v>160000</v>
      </c>
      <c r="M1505" s="8">
        <v>0.5</v>
      </c>
      <c r="N1505" s="2" t="s">
        <v>17</v>
      </c>
      <c r="O1505">
        <f t="shared" si="184"/>
        <v>2021</v>
      </c>
      <c r="P1505">
        <f t="shared" si="185"/>
        <v>1</v>
      </c>
      <c r="Q1505" t="str">
        <f t="shared" si="186"/>
        <v>janv</v>
      </c>
      <c r="R1505" t="str">
        <f t="shared" si="187"/>
        <v>New York</v>
      </c>
      <c r="S1505" t="str">
        <f t="shared" si="188"/>
        <v>2021-01</v>
      </c>
      <c r="T1505">
        <f>IF(AND(COUNTIF(Calculs!$Q$2:$Q$12,$O1505)&gt;0,COUNTIF(Calculs!$S$2:$S$12,$E1505)&gt;0,COUNTIF(Calculs!$U$2:$U$12,$H1505)&gt;0),1,0)</f>
        <v>1</v>
      </c>
      <c r="U1505">
        <f t="shared" si="189"/>
        <v>320000</v>
      </c>
      <c r="V1505">
        <f t="shared" si="190"/>
        <v>800</v>
      </c>
      <c r="W1505">
        <f t="shared" si="191"/>
        <v>160000</v>
      </c>
    </row>
    <row r="1506" spans="1:23" ht="15.75" customHeight="1" x14ac:dyDescent="0.3">
      <c r="A1506" s="2" t="s">
        <v>33</v>
      </c>
      <c r="B1506" s="2">
        <v>1185732</v>
      </c>
      <c r="C1506" s="3">
        <v>44210</v>
      </c>
      <c r="D1506" s="12" t="str" cm="1">
        <f t="array" ref="D1506">_xlfn.SWITCH(WEEKDAY(C1506,2), 1, "Lundi", 2, "Mardi", 3, "Mercredi", 4, "Jeudi", 5, "Vendredi", 6, "Samedi", 7, "Dimanche", "Erreur")</f>
        <v>Jeudi</v>
      </c>
      <c r="E1506" s="2" t="s">
        <v>14</v>
      </c>
      <c r="F1506" s="2" t="s">
        <v>15</v>
      </c>
      <c r="G1506" s="2" t="s">
        <v>68</v>
      </c>
      <c r="H1506" s="4" t="s">
        <v>18</v>
      </c>
      <c r="I1506" s="5">
        <v>40</v>
      </c>
      <c r="J1506" s="6">
        <v>600</v>
      </c>
      <c r="K1506" s="7">
        <v>240000</v>
      </c>
      <c r="L1506" s="7">
        <v>72000</v>
      </c>
      <c r="M1506" s="8">
        <v>0.3</v>
      </c>
      <c r="N1506" s="2" t="s">
        <v>17</v>
      </c>
      <c r="O1506">
        <f t="shared" si="184"/>
        <v>2021</v>
      </c>
      <c r="P1506">
        <f t="shared" si="185"/>
        <v>1</v>
      </c>
      <c r="Q1506" t="str">
        <f t="shared" si="186"/>
        <v>janv</v>
      </c>
      <c r="R1506" t="str">
        <f t="shared" si="187"/>
        <v>New York</v>
      </c>
      <c r="S1506" t="str">
        <f t="shared" si="188"/>
        <v>2021-01</v>
      </c>
      <c r="T1506">
        <f>IF(AND(COUNTIF(Calculs!$Q$2:$Q$12,$O1506)&gt;0,COUNTIF(Calculs!$S$2:$S$12,$E1506)&gt;0,COUNTIF(Calculs!$U$2:$U$12,$H1506)&gt;0),1,0)</f>
        <v>1</v>
      </c>
      <c r="U1506">
        <f t="shared" si="189"/>
        <v>240000</v>
      </c>
      <c r="V1506">
        <f t="shared" si="190"/>
        <v>600</v>
      </c>
      <c r="W1506">
        <f t="shared" si="191"/>
        <v>72000</v>
      </c>
    </row>
    <row r="1507" spans="1:23" ht="15.75" customHeight="1" x14ac:dyDescent="0.3">
      <c r="A1507" s="2" t="s">
        <v>33</v>
      </c>
      <c r="B1507" s="2">
        <v>1185732</v>
      </c>
      <c r="C1507" s="3">
        <v>44210</v>
      </c>
      <c r="D1507" s="12" t="str" cm="1">
        <f t="array" ref="D1507">_xlfn.SWITCH(WEEKDAY(C1507,2), 1, "Lundi", 2, "Mardi", 3, "Mercredi", 4, "Jeudi", 5, "Vendredi", 6, "Samedi", 7, "Dimanche", "Erreur")</f>
        <v>Jeudi</v>
      </c>
      <c r="E1507" s="2" t="s">
        <v>14</v>
      </c>
      <c r="F1507" s="2" t="s">
        <v>15</v>
      </c>
      <c r="G1507" s="2" t="s">
        <v>68</v>
      </c>
      <c r="H1507" s="4" t="s">
        <v>19</v>
      </c>
      <c r="I1507" s="5">
        <v>30.000000000000004</v>
      </c>
      <c r="J1507" s="6">
        <v>600</v>
      </c>
      <c r="K1507" s="7">
        <v>180000.00000000003</v>
      </c>
      <c r="L1507" s="7">
        <v>63000.000000000007</v>
      </c>
      <c r="M1507" s="8">
        <v>0.35</v>
      </c>
      <c r="N1507" s="2" t="s">
        <v>17</v>
      </c>
      <c r="O1507">
        <f t="shared" si="184"/>
        <v>2021</v>
      </c>
      <c r="P1507">
        <f t="shared" si="185"/>
        <v>1</v>
      </c>
      <c r="Q1507" t="str">
        <f t="shared" si="186"/>
        <v>janv</v>
      </c>
      <c r="R1507" t="str">
        <f t="shared" si="187"/>
        <v>New York</v>
      </c>
      <c r="S1507" t="str">
        <f t="shared" si="188"/>
        <v>2021-01</v>
      </c>
      <c r="T1507">
        <f>IF(AND(COUNTIF(Calculs!$Q$2:$Q$12,$O1507)&gt;0,COUNTIF(Calculs!$S$2:$S$12,$E1507)&gt;0,COUNTIF(Calculs!$U$2:$U$12,$H1507)&gt;0),1,0)</f>
        <v>1</v>
      </c>
      <c r="U1507">
        <f t="shared" si="189"/>
        <v>180000.00000000003</v>
      </c>
      <c r="V1507">
        <f t="shared" si="190"/>
        <v>600</v>
      </c>
      <c r="W1507">
        <f t="shared" si="191"/>
        <v>63000.000000000007</v>
      </c>
    </row>
    <row r="1508" spans="1:23" ht="15.75" customHeight="1" x14ac:dyDescent="0.3">
      <c r="A1508" s="2" t="s">
        <v>33</v>
      </c>
      <c r="B1508" s="2">
        <v>1185732</v>
      </c>
      <c r="C1508" s="3">
        <v>44210</v>
      </c>
      <c r="D1508" s="12" t="str" cm="1">
        <f t="array" ref="D1508">_xlfn.SWITCH(WEEKDAY(C1508,2), 1, "Lundi", 2, "Mardi", 3, "Mercredi", 4, "Jeudi", 5, "Vendredi", 6, "Samedi", 7, "Dimanche", "Erreur")</f>
        <v>Jeudi</v>
      </c>
      <c r="E1508" s="2" t="s">
        <v>14</v>
      </c>
      <c r="F1508" s="2" t="s">
        <v>15</v>
      </c>
      <c r="G1508" s="2" t="s">
        <v>68</v>
      </c>
      <c r="H1508" s="4" t="s">
        <v>20</v>
      </c>
      <c r="I1508" s="5">
        <v>35</v>
      </c>
      <c r="J1508" s="6">
        <v>450</v>
      </c>
      <c r="K1508" s="7">
        <v>157500</v>
      </c>
      <c r="L1508" s="7">
        <v>55125</v>
      </c>
      <c r="M1508" s="8">
        <v>0.35</v>
      </c>
      <c r="N1508" s="2" t="s">
        <v>17</v>
      </c>
      <c r="O1508">
        <f t="shared" si="184"/>
        <v>2021</v>
      </c>
      <c r="P1508">
        <f t="shared" si="185"/>
        <v>1</v>
      </c>
      <c r="Q1508" t="str">
        <f t="shared" si="186"/>
        <v>janv</v>
      </c>
      <c r="R1508" t="str">
        <f t="shared" si="187"/>
        <v>New York</v>
      </c>
      <c r="S1508" t="str">
        <f t="shared" si="188"/>
        <v>2021-01</v>
      </c>
      <c r="T1508">
        <f>IF(AND(COUNTIF(Calculs!$Q$2:$Q$12,$O1508)&gt;0,COUNTIF(Calculs!$S$2:$S$12,$E1508)&gt;0,COUNTIF(Calculs!$U$2:$U$12,$H1508)&gt;0),1,0)</f>
        <v>1</v>
      </c>
      <c r="U1508">
        <f t="shared" si="189"/>
        <v>157500</v>
      </c>
      <c r="V1508">
        <f t="shared" si="190"/>
        <v>450</v>
      </c>
      <c r="W1508">
        <f t="shared" si="191"/>
        <v>55125</v>
      </c>
    </row>
    <row r="1509" spans="1:23" ht="15.75" customHeight="1" x14ac:dyDescent="0.3">
      <c r="A1509" s="2" t="s">
        <v>33</v>
      </c>
      <c r="B1509" s="2">
        <v>1185732</v>
      </c>
      <c r="C1509" s="3">
        <v>44210</v>
      </c>
      <c r="D1509" s="12" t="str" cm="1">
        <f t="array" ref="D1509">_xlfn.SWITCH(WEEKDAY(C1509,2), 1, "Lundi", 2, "Mardi", 3, "Mercredi", 4, "Jeudi", 5, "Vendredi", 6, "Samedi", 7, "Dimanche", "Erreur")</f>
        <v>Jeudi</v>
      </c>
      <c r="E1509" s="2" t="s">
        <v>14</v>
      </c>
      <c r="F1509" s="2" t="s">
        <v>15</v>
      </c>
      <c r="G1509" s="2" t="s">
        <v>68</v>
      </c>
      <c r="H1509" s="4" t="s">
        <v>21</v>
      </c>
      <c r="I1509" s="5">
        <v>50</v>
      </c>
      <c r="J1509" s="6">
        <v>500</v>
      </c>
      <c r="K1509" s="7">
        <v>250000</v>
      </c>
      <c r="L1509" s="7">
        <v>75000</v>
      </c>
      <c r="M1509" s="8">
        <v>0.3</v>
      </c>
      <c r="N1509" s="2" t="s">
        <v>17</v>
      </c>
      <c r="O1509">
        <f t="shared" si="184"/>
        <v>2021</v>
      </c>
      <c r="P1509">
        <f t="shared" si="185"/>
        <v>1</v>
      </c>
      <c r="Q1509" t="str">
        <f t="shared" si="186"/>
        <v>janv</v>
      </c>
      <c r="R1509" t="str">
        <f t="shared" si="187"/>
        <v>New York</v>
      </c>
      <c r="S1509" t="str">
        <f t="shared" si="188"/>
        <v>2021-01</v>
      </c>
      <c r="T1509">
        <f>IF(AND(COUNTIF(Calculs!$Q$2:$Q$12,$O1509)&gt;0,COUNTIF(Calculs!$S$2:$S$12,$E1509)&gt;0,COUNTIF(Calculs!$U$2:$U$12,$H1509)&gt;0),1,0)</f>
        <v>1</v>
      </c>
      <c r="U1509">
        <f t="shared" si="189"/>
        <v>250000</v>
      </c>
      <c r="V1509">
        <f t="shared" si="190"/>
        <v>500</v>
      </c>
      <c r="W1509">
        <f t="shared" si="191"/>
        <v>75000</v>
      </c>
    </row>
    <row r="1510" spans="1:23" ht="15.75" customHeight="1" x14ac:dyDescent="0.3">
      <c r="A1510" s="2" t="s">
        <v>33</v>
      </c>
      <c r="B1510" s="2">
        <v>1185732</v>
      </c>
      <c r="C1510" s="3">
        <v>44210</v>
      </c>
      <c r="D1510" s="12" t="str" cm="1">
        <f t="array" ref="D1510">_xlfn.SWITCH(WEEKDAY(C1510,2), 1, "Lundi", 2, "Mardi", 3, "Mercredi", 4, "Jeudi", 5, "Vendredi", 6, "Samedi", 7, "Dimanche", "Erreur")</f>
        <v>Jeudi</v>
      </c>
      <c r="E1510" s="2" t="s">
        <v>14</v>
      </c>
      <c r="F1510" s="2" t="s">
        <v>15</v>
      </c>
      <c r="G1510" s="2" t="s">
        <v>68</v>
      </c>
      <c r="H1510" s="4" t="s">
        <v>22</v>
      </c>
      <c r="I1510" s="5">
        <v>40</v>
      </c>
      <c r="J1510" s="6">
        <v>600</v>
      </c>
      <c r="K1510" s="7">
        <v>240000</v>
      </c>
      <c r="L1510" s="7">
        <v>60000</v>
      </c>
      <c r="M1510" s="8">
        <v>0.25</v>
      </c>
      <c r="N1510" s="2" t="s">
        <v>17</v>
      </c>
      <c r="O1510">
        <f t="shared" si="184"/>
        <v>2021</v>
      </c>
      <c r="P1510">
        <f t="shared" si="185"/>
        <v>1</v>
      </c>
      <c r="Q1510" t="str">
        <f t="shared" si="186"/>
        <v>janv</v>
      </c>
      <c r="R1510" t="str">
        <f t="shared" si="187"/>
        <v>New York</v>
      </c>
      <c r="S1510" t="str">
        <f t="shared" si="188"/>
        <v>2021-01</v>
      </c>
      <c r="T1510">
        <f>IF(AND(COUNTIF(Calculs!$Q$2:$Q$12,$O1510)&gt;0,COUNTIF(Calculs!$S$2:$S$12,$E1510)&gt;0,COUNTIF(Calculs!$U$2:$U$12,$H1510)&gt;0),1,0)</f>
        <v>1</v>
      </c>
      <c r="U1510">
        <f t="shared" si="189"/>
        <v>240000</v>
      </c>
      <c r="V1510">
        <f t="shared" si="190"/>
        <v>600</v>
      </c>
      <c r="W1510">
        <f t="shared" si="191"/>
        <v>60000</v>
      </c>
    </row>
    <row r="1511" spans="1:23" ht="15.75" customHeight="1" x14ac:dyDescent="0.3">
      <c r="A1511" s="2" t="s">
        <v>33</v>
      </c>
      <c r="B1511" s="2">
        <v>1185732</v>
      </c>
      <c r="C1511" s="3">
        <v>44239</v>
      </c>
      <c r="D1511" s="12" t="str" cm="1">
        <f t="array" ref="D1511">_xlfn.SWITCH(WEEKDAY(C1511,2), 1, "Lundi", 2, "Mardi", 3, "Mercredi", 4, "Jeudi", 5, "Vendredi", 6, "Samedi", 7, "Dimanche", "Erreur")</f>
        <v>Vendredi</v>
      </c>
      <c r="E1511" s="2" t="s">
        <v>14</v>
      </c>
      <c r="F1511" s="2" t="s">
        <v>15</v>
      </c>
      <c r="G1511" s="2" t="s">
        <v>68</v>
      </c>
      <c r="H1511" s="4" t="s">
        <v>16</v>
      </c>
      <c r="I1511" s="5">
        <v>40</v>
      </c>
      <c r="J1511" s="6">
        <v>850</v>
      </c>
      <c r="K1511" s="7">
        <v>340000</v>
      </c>
      <c r="L1511" s="7">
        <v>170000</v>
      </c>
      <c r="M1511" s="8">
        <v>0.5</v>
      </c>
      <c r="N1511" s="2" t="s">
        <v>17</v>
      </c>
      <c r="O1511">
        <f t="shared" si="184"/>
        <v>2021</v>
      </c>
      <c r="P1511">
        <f t="shared" si="185"/>
        <v>2</v>
      </c>
      <c r="Q1511" t="str">
        <f t="shared" si="186"/>
        <v>févr</v>
      </c>
      <c r="R1511" t="str">
        <f t="shared" si="187"/>
        <v>New York</v>
      </c>
      <c r="S1511" t="str">
        <f t="shared" si="188"/>
        <v>2021-02</v>
      </c>
      <c r="T1511">
        <f>IF(AND(COUNTIF(Calculs!$Q$2:$Q$12,$O1511)&gt;0,COUNTIF(Calculs!$S$2:$S$12,$E1511)&gt;0,COUNTIF(Calculs!$U$2:$U$12,$H1511)&gt;0),1,0)</f>
        <v>1</v>
      </c>
      <c r="U1511">
        <f t="shared" si="189"/>
        <v>340000</v>
      </c>
      <c r="V1511">
        <f t="shared" si="190"/>
        <v>850</v>
      </c>
      <c r="W1511">
        <f t="shared" si="191"/>
        <v>170000</v>
      </c>
    </row>
    <row r="1512" spans="1:23" ht="15.75" customHeight="1" x14ac:dyDescent="0.3">
      <c r="A1512" s="2" t="s">
        <v>33</v>
      </c>
      <c r="B1512" s="2">
        <v>1185732</v>
      </c>
      <c r="C1512" s="3">
        <v>44239</v>
      </c>
      <c r="D1512" s="12" t="str" cm="1">
        <f t="array" ref="D1512">_xlfn.SWITCH(WEEKDAY(C1512,2), 1, "Lundi", 2, "Mardi", 3, "Mercredi", 4, "Jeudi", 5, "Vendredi", 6, "Samedi", 7, "Dimanche", "Erreur")</f>
        <v>Vendredi</v>
      </c>
      <c r="E1512" s="2" t="s">
        <v>14</v>
      </c>
      <c r="F1512" s="2" t="s">
        <v>15</v>
      </c>
      <c r="G1512" s="2" t="s">
        <v>68</v>
      </c>
      <c r="H1512" s="4" t="s">
        <v>18</v>
      </c>
      <c r="I1512" s="5">
        <v>40</v>
      </c>
      <c r="J1512" s="6">
        <v>500</v>
      </c>
      <c r="K1512" s="7">
        <v>200000</v>
      </c>
      <c r="L1512" s="7">
        <v>60000</v>
      </c>
      <c r="M1512" s="8">
        <v>0.3</v>
      </c>
      <c r="N1512" s="2" t="s">
        <v>17</v>
      </c>
      <c r="O1512">
        <f t="shared" si="184"/>
        <v>2021</v>
      </c>
      <c r="P1512">
        <f t="shared" si="185"/>
        <v>2</v>
      </c>
      <c r="Q1512" t="str">
        <f t="shared" si="186"/>
        <v>févr</v>
      </c>
      <c r="R1512" t="str">
        <f t="shared" si="187"/>
        <v>New York</v>
      </c>
      <c r="S1512" t="str">
        <f t="shared" si="188"/>
        <v>2021-02</v>
      </c>
      <c r="T1512">
        <f>IF(AND(COUNTIF(Calculs!$Q$2:$Q$12,$O1512)&gt;0,COUNTIF(Calculs!$S$2:$S$12,$E1512)&gt;0,COUNTIF(Calculs!$U$2:$U$12,$H1512)&gt;0),1,0)</f>
        <v>1</v>
      </c>
      <c r="U1512">
        <f t="shared" si="189"/>
        <v>200000</v>
      </c>
      <c r="V1512">
        <f t="shared" si="190"/>
        <v>500</v>
      </c>
      <c r="W1512">
        <f t="shared" si="191"/>
        <v>60000</v>
      </c>
    </row>
    <row r="1513" spans="1:23" ht="15.75" customHeight="1" x14ac:dyDescent="0.3">
      <c r="A1513" s="2" t="s">
        <v>33</v>
      </c>
      <c r="B1513" s="2">
        <v>1185732</v>
      </c>
      <c r="C1513" s="3">
        <v>44239</v>
      </c>
      <c r="D1513" s="12" t="str" cm="1">
        <f t="array" ref="D1513">_xlfn.SWITCH(WEEKDAY(C1513,2), 1, "Lundi", 2, "Mardi", 3, "Mercredi", 4, "Jeudi", 5, "Vendredi", 6, "Samedi", 7, "Dimanche", "Erreur")</f>
        <v>Vendredi</v>
      </c>
      <c r="E1513" s="2" t="s">
        <v>14</v>
      </c>
      <c r="F1513" s="2" t="s">
        <v>15</v>
      </c>
      <c r="G1513" s="2" t="s">
        <v>68</v>
      </c>
      <c r="H1513" s="4" t="s">
        <v>19</v>
      </c>
      <c r="I1513" s="5">
        <v>30.000000000000004</v>
      </c>
      <c r="J1513" s="6">
        <v>550</v>
      </c>
      <c r="K1513" s="7">
        <v>165000.00000000003</v>
      </c>
      <c r="L1513" s="7">
        <v>57750.000000000007</v>
      </c>
      <c r="M1513" s="8">
        <v>0.35</v>
      </c>
      <c r="N1513" s="2" t="s">
        <v>17</v>
      </c>
      <c r="O1513">
        <f t="shared" si="184"/>
        <v>2021</v>
      </c>
      <c r="P1513">
        <f t="shared" si="185"/>
        <v>2</v>
      </c>
      <c r="Q1513" t="str">
        <f t="shared" si="186"/>
        <v>févr</v>
      </c>
      <c r="R1513" t="str">
        <f t="shared" si="187"/>
        <v>New York</v>
      </c>
      <c r="S1513" t="str">
        <f t="shared" si="188"/>
        <v>2021-02</v>
      </c>
      <c r="T1513">
        <f>IF(AND(COUNTIF(Calculs!$Q$2:$Q$12,$O1513)&gt;0,COUNTIF(Calculs!$S$2:$S$12,$E1513)&gt;0,COUNTIF(Calculs!$U$2:$U$12,$H1513)&gt;0),1,0)</f>
        <v>1</v>
      </c>
      <c r="U1513">
        <f t="shared" si="189"/>
        <v>165000.00000000003</v>
      </c>
      <c r="V1513">
        <f t="shared" si="190"/>
        <v>550</v>
      </c>
      <c r="W1513">
        <f t="shared" si="191"/>
        <v>57750.000000000007</v>
      </c>
    </row>
    <row r="1514" spans="1:23" ht="15.75" customHeight="1" x14ac:dyDescent="0.3">
      <c r="A1514" s="2" t="s">
        <v>33</v>
      </c>
      <c r="B1514" s="2">
        <v>1185732</v>
      </c>
      <c r="C1514" s="3">
        <v>44239</v>
      </c>
      <c r="D1514" s="12" t="str" cm="1">
        <f t="array" ref="D1514">_xlfn.SWITCH(WEEKDAY(C1514,2), 1, "Lundi", 2, "Mardi", 3, "Mercredi", 4, "Jeudi", 5, "Vendredi", 6, "Samedi", 7, "Dimanche", "Erreur")</f>
        <v>Vendredi</v>
      </c>
      <c r="E1514" s="2" t="s">
        <v>30</v>
      </c>
      <c r="F1514" s="2" t="s">
        <v>69</v>
      </c>
      <c r="G1514" s="2" t="s">
        <v>70</v>
      </c>
      <c r="H1514" s="4" t="s">
        <v>20</v>
      </c>
      <c r="I1514" s="5">
        <v>35</v>
      </c>
      <c r="J1514" s="6">
        <v>425</v>
      </c>
      <c r="K1514" s="7">
        <v>148750</v>
      </c>
      <c r="L1514" s="7">
        <v>52062.5</v>
      </c>
      <c r="M1514" s="8">
        <v>0.35</v>
      </c>
      <c r="N1514" s="2" t="s">
        <v>17</v>
      </c>
      <c r="O1514">
        <f t="shared" si="184"/>
        <v>2021</v>
      </c>
      <c r="P1514">
        <f t="shared" si="185"/>
        <v>2</v>
      </c>
      <c r="Q1514" t="str">
        <f t="shared" si="186"/>
        <v>févr</v>
      </c>
      <c r="R1514" t="str">
        <f t="shared" si="187"/>
        <v>Wyoming</v>
      </c>
      <c r="S1514" t="str">
        <f t="shared" si="188"/>
        <v>2021-02</v>
      </c>
      <c r="T1514">
        <f>IF(AND(COUNTIF(Calculs!$Q$2:$Q$12,$O1514)&gt;0,COUNTIF(Calculs!$S$2:$S$12,$E1514)&gt;0,COUNTIF(Calculs!$U$2:$U$12,$H1514)&gt;0),1,0)</f>
        <v>1</v>
      </c>
      <c r="U1514">
        <f t="shared" si="189"/>
        <v>148750</v>
      </c>
      <c r="V1514">
        <f t="shared" si="190"/>
        <v>425</v>
      </c>
      <c r="W1514">
        <f t="shared" si="191"/>
        <v>52062.5</v>
      </c>
    </row>
    <row r="1515" spans="1:23" ht="15.75" customHeight="1" x14ac:dyDescent="0.3">
      <c r="A1515" s="2" t="s">
        <v>33</v>
      </c>
      <c r="B1515" s="2">
        <v>1185732</v>
      </c>
      <c r="C1515" s="3">
        <v>44239</v>
      </c>
      <c r="D1515" s="12" t="str" cm="1">
        <f t="array" ref="D1515">_xlfn.SWITCH(WEEKDAY(C1515,2), 1, "Lundi", 2, "Mardi", 3, "Mercredi", 4, "Jeudi", 5, "Vendredi", 6, "Samedi", 7, "Dimanche", "Erreur")</f>
        <v>Vendredi</v>
      </c>
      <c r="E1515" s="2" t="s">
        <v>30</v>
      </c>
      <c r="F1515" s="2" t="s">
        <v>69</v>
      </c>
      <c r="G1515" s="2" t="s">
        <v>70</v>
      </c>
      <c r="H1515" s="4" t="s">
        <v>21</v>
      </c>
      <c r="I1515" s="5">
        <v>50</v>
      </c>
      <c r="J1515" s="6">
        <v>500</v>
      </c>
      <c r="K1515" s="7">
        <v>250000</v>
      </c>
      <c r="L1515" s="7">
        <v>75000</v>
      </c>
      <c r="M1515" s="8">
        <v>0.3</v>
      </c>
      <c r="N1515" s="2" t="s">
        <v>17</v>
      </c>
      <c r="O1515">
        <f t="shared" si="184"/>
        <v>2021</v>
      </c>
      <c r="P1515">
        <f t="shared" si="185"/>
        <v>2</v>
      </c>
      <c r="Q1515" t="str">
        <f t="shared" si="186"/>
        <v>févr</v>
      </c>
      <c r="R1515" t="str">
        <f t="shared" si="187"/>
        <v>Wyoming</v>
      </c>
      <c r="S1515" t="str">
        <f t="shared" si="188"/>
        <v>2021-02</v>
      </c>
      <c r="T1515">
        <f>IF(AND(COUNTIF(Calculs!$Q$2:$Q$12,$O1515)&gt;0,COUNTIF(Calculs!$S$2:$S$12,$E1515)&gt;0,COUNTIF(Calculs!$U$2:$U$12,$H1515)&gt;0),1,0)</f>
        <v>1</v>
      </c>
      <c r="U1515">
        <f t="shared" si="189"/>
        <v>250000</v>
      </c>
      <c r="V1515">
        <f t="shared" si="190"/>
        <v>500</v>
      </c>
      <c r="W1515">
        <f t="shared" si="191"/>
        <v>75000</v>
      </c>
    </row>
    <row r="1516" spans="1:23" ht="15.75" customHeight="1" x14ac:dyDescent="0.3">
      <c r="A1516" s="2" t="s">
        <v>33</v>
      </c>
      <c r="B1516" s="2">
        <v>1185732</v>
      </c>
      <c r="C1516" s="3">
        <v>44239</v>
      </c>
      <c r="D1516" s="12" t="str" cm="1">
        <f t="array" ref="D1516">_xlfn.SWITCH(WEEKDAY(C1516,2), 1, "Lundi", 2, "Mardi", 3, "Mercredi", 4, "Jeudi", 5, "Vendredi", 6, "Samedi", 7, "Dimanche", "Erreur")</f>
        <v>Vendredi</v>
      </c>
      <c r="E1516" s="2" t="s">
        <v>30</v>
      </c>
      <c r="F1516" s="2" t="s">
        <v>69</v>
      </c>
      <c r="G1516" s="2" t="s">
        <v>70</v>
      </c>
      <c r="H1516" s="4" t="s">
        <v>22</v>
      </c>
      <c r="I1516" s="5">
        <v>40</v>
      </c>
      <c r="J1516" s="6">
        <v>600</v>
      </c>
      <c r="K1516" s="7">
        <v>240000</v>
      </c>
      <c r="L1516" s="7">
        <v>60000</v>
      </c>
      <c r="M1516" s="8">
        <v>0.25</v>
      </c>
      <c r="N1516" s="2" t="s">
        <v>17</v>
      </c>
      <c r="O1516">
        <f t="shared" si="184"/>
        <v>2021</v>
      </c>
      <c r="P1516">
        <f t="shared" si="185"/>
        <v>2</v>
      </c>
      <c r="Q1516" t="str">
        <f t="shared" si="186"/>
        <v>févr</v>
      </c>
      <c r="R1516" t="str">
        <f t="shared" si="187"/>
        <v>Wyoming</v>
      </c>
      <c r="S1516" t="str">
        <f t="shared" si="188"/>
        <v>2021-02</v>
      </c>
      <c r="T1516">
        <f>IF(AND(COUNTIF(Calculs!$Q$2:$Q$12,$O1516)&gt;0,COUNTIF(Calculs!$S$2:$S$12,$E1516)&gt;0,COUNTIF(Calculs!$U$2:$U$12,$H1516)&gt;0),1,0)</f>
        <v>1</v>
      </c>
      <c r="U1516">
        <f t="shared" si="189"/>
        <v>240000</v>
      </c>
      <c r="V1516">
        <f t="shared" si="190"/>
        <v>600</v>
      </c>
      <c r="W1516">
        <f t="shared" si="191"/>
        <v>60000</v>
      </c>
    </row>
    <row r="1517" spans="1:23" ht="15.75" customHeight="1" x14ac:dyDescent="0.3">
      <c r="A1517" s="2" t="s">
        <v>33</v>
      </c>
      <c r="B1517" s="2">
        <v>1185732</v>
      </c>
      <c r="C1517" s="3">
        <v>44265</v>
      </c>
      <c r="D1517" s="12" t="str" cm="1">
        <f t="array" ref="D1517">_xlfn.SWITCH(WEEKDAY(C1517,2), 1, "Lundi", 2, "Mardi", 3, "Mercredi", 4, "Jeudi", 5, "Vendredi", 6, "Samedi", 7, "Dimanche", "Erreur")</f>
        <v>Mercredi</v>
      </c>
      <c r="E1517" s="2" t="s">
        <v>30</v>
      </c>
      <c r="F1517" s="2" t="s">
        <v>69</v>
      </c>
      <c r="G1517" s="2" t="s">
        <v>70</v>
      </c>
      <c r="H1517" s="4" t="s">
        <v>16</v>
      </c>
      <c r="I1517" s="5">
        <v>40</v>
      </c>
      <c r="J1517" s="6">
        <v>820</v>
      </c>
      <c r="K1517" s="7">
        <v>328000</v>
      </c>
      <c r="L1517" s="7">
        <v>164000</v>
      </c>
      <c r="M1517" s="8">
        <v>0.5</v>
      </c>
      <c r="N1517" s="2" t="s">
        <v>17</v>
      </c>
      <c r="O1517">
        <f t="shared" si="184"/>
        <v>2021</v>
      </c>
      <c r="P1517">
        <f t="shared" si="185"/>
        <v>3</v>
      </c>
      <c r="Q1517" t="str">
        <f t="shared" si="186"/>
        <v>mars</v>
      </c>
      <c r="R1517" t="str">
        <f t="shared" si="187"/>
        <v>Wyoming</v>
      </c>
      <c r="S1517" t="str">
        <f t="shared" si="188"/>
        <v>2021-03</v>
      </c>
      <c r="T1517">
        <f>IF(AND(COUNTIF(Calculs!$Q$2:$Q$12,$O1517)&gt;0,COUNTIF(Calculs!$S$2:$S$12,$E1517)&gt;0,COUNTIF(Calculs!$U$2:$U$12,$H1517)&gt;0),1,0)</f>
        <v>1</v>
      </c>
      <c r="U1517">
        <f t="shared" si="189"/>
        <v>328000</v>
      </c>
      <c r="V1517">
        <f t="shared" si="190"/>
        <v>820</v>
      </c>
      <c r="W1517">
        <f t="shared" si="191"/>
        <v>164000</v>
      </c>
    </row>
    <row r="1518" spans="1:23" ht="15.75" customHeight="1" x14ac:dyDescent="0.3">
      <c r="A1518" s="2" t="s">
        <v>33</v>
      </c>
      <c r="B1518" s="2">
        <v>1185732</v>
      </c>
      <c r="C1518" s="3">
        <v>44265</v>
      </c>
      <c r="D1518" s="12" t="str" cm="1">
        <f t="array" ref="D1518">_xlfn.SWITCH(WEEKDAY(C1518,2), 1, "Lundi", 2, "Mardi", 3, "Mercredi", 4, "Jeudi", 5, "Vendredi", 6, "Samedi", 7, "Dimanche", "Erreur")</f>
        <v>Mercredi</v>
      </c>
      <c r="E1518" s="2" t="s">
        <v>30</v>
      </c>
      <c r="F1518" s="2" t="s">
        <v>69</v>
      </c>
      <c r="G1518" s="2" t="s">
        <v>70</v>
      </c>
      <c r="H1518" s="4" t="s">
        <v>18</v>
      </c>
      <c r="I1518" s="5">
        <v>40</v>
      </c>
      <c r="J1518" s="6">
        <v>525</v>
      </c>
      <c r="K1518" s="7">
        <v>210000</v>
      </c>
      <c r="L1518" s="7">
        <v>63000</v>
      </c>
      <c r="M1518" s="8">
        <v>0.3</v>
      </c>
      <c r="N1518" s="2" t="s">
        <v>17</v>
      </c>
      <c r="O1518">
        <f t="shared" si="184"/>
        <v>2021</v>
      </c>
      <c r="P1518">
        <f t="shared" si="185"/>
        <v>3</v>
      </c>
      <c r="Q1518" t="str">
        <f t="shared" si="186"/>
        <v>mars</v>
      </c>
      <c r="R1518" t="str">
        <f t="shared" si="187"/>
        <v>Wyoming</v>
      </c>
      <c r="S1518" t="str">
        <f t="shared" si="188"/>
        <v>2021-03</v>
      </c>
      <c r="T1518">
        <f>IF(AND(COUNTIF(Calculs!$Q$2:$Q$12,$O1518)&gt;0,COUNTIF(Calculs!$S$2:$S$12,$E1518)&gt;0,COUNTIF(Calculs!$U$2:$U$12,$H1518)&gt;0),1,0)</f>
        <v>1</v>
      </c>
      <c r="U1518">
        <f t="shared" si="189"/>
        <v>210000</v>
      </c>
      <c r="V1518">
        <f t="shared" si="190"/>
        <v>525</v>
      </c>
      <c r="W1518">
        <f t="shared" si="191"/>
        <v>63000</v>
      </c>
    </row>
    <row r="1519" spans="1:23" ht="15.75" customHeight="1" x14ac:dyDescent="0.3">
      <c r="A1519" s="2" t="s">
        <v>33</v>
      </c>
      <c r="B1519" s="2">
        <v>1185732</v>
      </c>
      <c r="C1519" s="3">
        <v>44265</v>
      </c>
      <c r="D1519" s="12" t="str" cm="1">
        <f t="array" ref="D1519">_xlfn.SWITCH(WEEKDAY(C1519,2), 1, "Lundi", 2, "Mardi", 3, "Mercredi", 4, "Jeudi", 5, "Vendredi", 6, "Samedi", 7, "Dimanche", "Erreur")</f>
        <v>Mercredi</v>
      </c>
      <c r="E1519" s="2" t="s">
        <v>30</v>
      </c>
      <c r="F1519" s="2" t="s">
        <v>69</v>
      </c>
      <c r="G1519" s="2" t="s">
        <v>70</v>
      </c>
      <c r="H1519" s="4" t="s">
        <v>19</v>
      </c>
      <c r="I1519" s="5">
        <v>30.000000000000004</v>
      </c>
      <c r="J1519" s="6">
        <v>550</v>
      </c>
      <c r="K1519" s="7">
        <v>165000.00000000003</v>
      </c>
      <c r="L1519" s="7">
        <v>57750.000000000007</v>
      </c>
      <c r="M1519" s="8">
        <v>0.35</v>
      </c>
      <c r="N1519" s="2" t="s">
        <v>17</v>
      </c>
      <c r="O1519">
        <f t="shared" si="184"/>
        <v>2021</v>
      </c>
      <c r="P1519">
        <f t="shared" si="185"/>
        <v>3</v>
      </c>
      <c r="Q1519" t="str">
        <f t="shared" si="186"/>
        <v>mars</v>
      </c>
      <c r="R1519" t="str">
        <f t="shared" si="187"/>
        <v>Wyoming</v>
      </c>
      <c r="S1519" t="str">
        <f t="shared" si="188"/>
        <v>2021-03</v>
      </c>
      <c r="T1519">
        <f>IF(AND(COUNTIF(Calculs!$Q$2:$Q$12,$O1519)&gt;0,COUNTIF(Calculs!$S$2:$S$12,$E1519)&gt;0,COUNTIF(Calculs!$U$2:$U$12,$H1519)&gt;0),1,0)</f>
        <v>1</v>
      </c>
      <c r="U1519">
        <f t="shared" si="189"/>
        <v>165000.00000000003</v>
      </c>
      <c r="V1519">
        <f t="shared" si="190"/>
        <v>550</v>
      </c>
      <c r="W1519">
        <f t="shared" si="191"/>
        <v>57750.000000000007</v>
      </c>
    </row>
    <row r="1520" spans="1:23" ht="15.75" customHeight="1" x14ac:dyDescent="0.3">
      <c r="A1520" s="2" t="s">
        <v>33</v>
      </c>
      <c r="B1520" s="2">
        <v>1185732</v>
      </c>
      <c r="C1520" s="3">
        <v>44265</v>
      </c>
      <c r="D1520" s="12" t="str" cm="1">
        <f t="array" ref="D1520">_xlfn.SWITCH(WEEKDAY(C1520,2), 1, "Lundi", 2, "Mardi", 3, "Mercredi", 4, "Jeudi", 5, "Vendredi", 6, "Samedi", 7, "Dimanche", "Erreur")</f>
        <v>Mercredi</v>
      </c>
      <c r="E1520" s="2" t="s">
        <v>30</v>
      </c>
      <c r="F1520" s="2" t="s">
        <v>69</v>
      </c>
      <c r="G1520" s="2" t="s">
        <v>70</v>
      </c>
      <c r="H1520" s="4" t="s">
        <v>20</v>
      </c>
      <c r="I1520" s="5">
        <v>35</v>
      </c>
      <c r="J1520" s="6">
        <v>400</v>
      </c>
      <c r="K1520" s="7">
        <v>140000</v>
      </c>
      <c r="L1520" s="7">
        <v>49000</v>
      </c>
      <c r="M1520" s="8">
        <v>0.35</v>
      </c>
      <c r="N1520" s="2" t="s">
        <v>17</v>
      </c>
      <c r="O1520">
        <f t="shared" si="184"/>
        <v>2021</v>
      </c>
      <c r="P1520">
        <f t="shared" si="185"/>
        <v>3</v>
      </c>
      <c r="Q1520" t="str">
        <f t="shared" si="186"/>
        <v>mars</v>
      </c>
      <c r="R1520" t="str">
        <f t="shared" si="187"/>
        <v>Wyoming</v>
      </c>
      <c r="S1520" t="str">
        <f t="shared" si="188"/>
        <v>2021-03</v>
      </c>
      <c r="T1520">
        <f>IF(AND(COUNTIF(Calculs!$Q$2:$Q$12,$O1520)&gt;0,COUNTIF(Calculs!$S$2:$S$12,$E1520)&gt;0,COUNTIF(Calculs!$U$2:$U$12,$H1520)&gt;0),1,0)</f>
        <v>1</v>
      </c>
      <c r="U1520">
        <f t="shared" si="189"/>
        <v>140000</v>
      </c>
      <c r="V1520">
        <f t="shared" si="190"/>
        <v>400</v>
      </c>
      <c r="W1520">
        <f t="shared" si="191"/>
        <v>49000</v>
      </c>
    </row>
    <row r="1521" spans="1:23" ht="15.75" customHeight="1" x14ac:dyDescent="0.3">
      <c r="A1521" s="2" t="s">
        <v>33</v>
      </c>
      <c r="B1521" s="2">
        <v>1185732</v>
      </c>
      <c r="C1521" s="3">
        <v>44265</v>
      </c>
      <c r="D1521" s="12" t="str" cm="1">
        <f t="array" ref="D1521">_xlfn.SWITCH(WEEKDAY(C1521,2), 1, "Lundi", 2, "Mardi", 3, "Mercredi", 4, "Jeudi", 5, "Vendredi", 6, "Samedi", 7, "Dimanche", "Erreur")</f>
        <v>Mercredi</v>
      </c>
      <c r="E1521" s="2" t="s">
        <v>30</v>
      </c>
      <c r="F1521" s="2" t="s">
        <v>69</v>
      </c>
      <c r="G1521" s="2" t="s">
        <v>70</v>
      </c>
      <c r="H1521" s="4" t="s">
        <v>21</v>
      </c>
      <c r="I1521" s="5">
        <v>50</v>
      </c>
      <c r="J1521" s="6">
        <v>450</v>
      </c>
      <c r="K1521" s="7">
        <v>225000</v>
      </c>
      <c r="L1521" s="7">
        <v>67500</v>
      </c>
      <c r="M1521" s="8">
        <v>0.3</v>
      </c>
      <c r="N1521" s="2" t="s">
        <v>17</v>
      </c>
      <c r="O1521">
        <f t="shared" si="184"/>
        <v>2021</v>
      </c>
      <c r="P1521">
        <f t="shared" si="185"/>
        <v>3</v>
      </c>
      <c r="Q1521" t="str">
        <f t="shared" si="186"/>
        <v>mars</v>
      </c>
      <c r="R1521" t="str">
        <f t="shared" si="187"/>
        <v>Wyoming</v>
      </c>
      <c r="S1521" t="str">
        <f t="shared" si="188"/>
        <v>2021-03</v>
      </c>
      <c r="T1521">
        <f>IF(AND(COUNTIF(Calculs!$Q$2:$Q$12,$O1521)&gt;0,COUNTIF(Calculs!$S$2:$S$12,$E1521)&gt;0,COUNTIF(Calculs!$U$2:$U$12,$H1521)&gt;0),1,0)</f>
        <v>1</v>
      </c>
      <c r="U1521">
        <f t="shared" si="189"/>
        <v>225000</v>
      </c>
      <c r="V1521">
        <f t="shared" si="190"/>
        <v>450</v>
      </c>
      <c r="W1521">
        <f t="shared" si="191"/>
        <v>67500</v>
      </c>
    </row>
    <row r="1522" spans="1:23" ht="15.75" customHeight="1" x14ac:dyDescent="0.3">
      <c r="A1522" s="2" t="s">
        <v>33</v>
      </c>
      <c r="B1522" s="2">
        <v>1185732</v>
      </c>
      <c r="C1522" s="3">
        <v>44265</v>
      </c>
      <c r="D1522" s="12" t="str" cm="1">
        <f t="array" ref="D1522">_xlfn.SWITCH(WEEKDAY(C1522,2), 1, "Lundi", 2, "Mardi", 3, "Mercredi", 4, "Jeudi", 5, "Vendredi", 6, "Samedi", 7, "Dimanche", "Erreur")</f>
        <v>Mercredi</v>
      </c>
      <c r="E1522" s="2" t="s">
        <v>30</v>
      </c>
      <c r="F1522" s="2" t="s">
        <v>69</v>
      </c>
      <c r="G1522" s="2" t="s">
        <v>70</v>
      </c>
      <c r="H1522" s="4" t="s">
        <v>22</v>
      </c>
      <c r="I1522" s="5">
        <v>40</v>
      </c>
      <c r="J1522" s="6">
        <v>550</v>
      </c>
      <c r="K1522" s="7">
        <v>220000</v>
      </c>
      <c r="L1522" s="7">
        <v>55000</v>
      </c>
      <c r="M1522" s="8">
        <v>0.25</v>
      </c>
      <c r="N1522" s="2" t="s">
        <v>17</v>
      </c>
      <c r="O1522">
        <f t="shared" si="184"/>
        <v>2021</v>
      </c>
      <c r="P1522">
        <f t="shared" si="185"/>
        <v>3</v>
      </c>
      <c r="Q1522" t="str">
        <f t="shared" si="186"/>
        <v>mars</v>
      </c>
      <c r="R1522" t="str">
        <f t="shared" si="187"/>
        <v>Wyoming</v>
      </c>
      <c r="S1522" t="str">
        <f t="shared" si="188"/>
        <v>2021-03</v>
      </c>
      <c r="T1522">
        <f>IF(AND(COUNTIF(Calculs!$Q$2:$Q$12,$O1522)&gt;0,COUNTIF(Calculs!$S$2:$S$12,$E1522)&gt;0,COUNTIF(Calculs!$U$2:$U$12,$H1522)&gt;0),1,0)</f>
        <v>1</v>
      </c>
      <c r="U1522">
        <f t="shared" si="189"/>
        <v>220000</v>
      </c>
      <c r="V1522">
        <f t="shared" si="190"/>
        <v>550</v>
      </c>
      <c r="W1522">
        <f t="shared" si="191"/>
        <v>55000</v>
      </c>
    </row>
    <row r="1523" spans="1:23" ht="15.75" customHeight="1" x14ac:dyDescent="0.3">
      <c r="A1523" s="2" t="s">
        <v>33</v>
      </c>
      <c r="B1523" s="2">
        <v>1185732</v>
      </c>
      <c r="C1523" s="3">
        <v>44297</v>
      </c>
      <c r="D1523" s="12" t="str" cm="1">
        <f t="array" ref="D1523">_xlfn.SWITCH(WEEKDAY(C1523,2), 1, "Lundi", 2, "Mardi", 3, "Mercredi", 4, "Jeudi", 5, "Vendredi", 6, "Samedi", 7, "Dimanche", "Erreur")</f>
        <v>Dimanche</v>
      </c>
      <c r="E1523" s="2" t="s">
        <v>30</v>
      </c>
      <c r="F1523" s="2" t="s">
        <v>69</v>
      </c>
      <c r="G1523" s="2" t="s">
        <v>70</v>
      </c>
      <c r="H1523" s="4" t="s">
        <v>16</v>
      </c>
      <c r="I1523" s="5">
        <v>40</v>
      </c>
      <c r="J1523" s="6">
        <v>800</v>
      </c>
      <c r="K1523" s="7">
        <v>320000</v>
      </c>
      <c r="L1523" s="7">
        <v>160000</v>
      </c>
      <c r="M1523" s="8">
        <v>0.5</v>
      </c>
      <c r="N1523" s="2" t="s">
        <v>17</v>
      </c>
      <c r="O1523">
        <f t="shared" si="184"/>
        <v>2021</v>
      </c>
      <c r="P1523">
        <f t="shared" si="185"/>
        <v>4</v>
      </c>
      <c r="Q1523" t="str">
        <f t="shared" si="186"/>
        <v>avr</v>
      </c>
      <c r="R1523" t="str">
        <f t="shared" si="187"/>
        <v>Wyoming</v>
      </c>
      <c r="S1523" t="str">
        <f t="shared" si="188"/>
        <v>2021-04</v>
      </c>
      <c r="T1523">
        <f>IF(AND(COUNTIF(Calculs!$Q$2:$Q$12,$O1523)&gt;0,COUNTIF(Calculs!$S$2:$S$12,$E1523)&gt;0,COUNTIF(Calculs!$U$2:$U$12,$H1523)&gt;0),1,0)</f>
        <v>1</v>
      </c>
      <c r="U1523">
        <f t="shared" si="189"/>
        <v>320000</v>
      </c>
      <c r="V1523">
        <f t="shared" si="190"/>
        <v>800</v>
      </c>
      <c r="W1523">
        <f t="shared" si="191"/>
        <v>160000</v>
      </c>
    </row>
    <row r="1524" spans="1:23" ht="15.75" customHeight="1" x14ac:dyDescent="0.3">
      <c r="A1524" s="2" t="s">
        <v>33</v>
      </c>
      <c r="B1524" s="2">
        <v>1185732</v>
      </c>
      <c r="C1524" s="3">
        <v>44297</v>
      </c>
      <c r="D1524" s="12" t="str" cm="1">
        <f t="array" ref="D1524">_xlfn.SWITCH(WEEKDAY(C1524,2), 1, "Lundi", 2, "Mardi", 3, "Mercredi", 4, "Jeudi", 5, "Vendredi", 6, "Samedi", 7, "Dimanche", "Erreur")</f>
        <v>Dimanche</v>
      </c>
      <c r="E1524" s="2" t="s">
        <v>30</v>
      </c>
      <c r="F1524" s="2" t="s">
        <v>69</v>
      </c>
      <c r="G1524" s="2" t="s">
        <v>70</v>
      </c>
      <c r="H1524" s="4" t="s">
        <v>18</v>
      </c>
      <c r="I1524" s="5">
        <v>40</v>
      </c>
      <c r="J1524" s="6">
        <v>500</v>
      </c>
      <c r="K1524" s="7">
        <v>200000</v>
      </c>
      <c r="L1524" s="7">
        <v>60000</v>
      </c>
      <c r="M1524" s="8">
        <v>0.3</v>
      </c>
      <c r="N1524" s="2" t="s">
        <v>17</v>
      </c>
      <c r="O1524">
        <f t="shared" si="184"/>
        <v>2021</v>
      </c>
      <c r="P1524">
        <f t="shared" si="185"/>
        <v>4</v>
      </c>
      <c r="Q1524" t="str">
        <f t="shared" si="186"/>
        <v>avr</v>
      </c>
      <c r="R1524" t="str">
        <f t="shared" si="187"/>
        <v>Wyoming</v>
      </c>
      <c r="S1524" t="str">
        <f t="shared" si="188"/>
        <v>2021-04</v>
      </c>
      <c r="T1524">
        <f>IF(AND(COUNTIF(Calculs!$Q$2:$Q$12,$O1524)&gt;0,COUNTIF(Calculs!$S$2:$S$12,$E1524)&gt;0,COUNTIF(Calculs!$U$2:$U$12,$H1524)&gt;0),1,0)</f>
        <v>1</v>
      </c>
      <c r="U1524">
        <f t="shared" si="189"/>
        <v>200000</v>
      </c>
      <c r="V1524">
        <f t="shared" si="190"/>
        <v>500</v>
      </c>
      <c r="W1524">
        <f t="shared" si="191"/>
        <v>60000</v>
      </c>
    </row>
    <row r="1525" spans="1:23" ht="15.75" customHeight="1" x14ac:dyDescent="0.3">
      <c r="A1525" s="2" t="s">
        <v>33</v>
      </c>
      <c r="B1525" s="2">
        <v>1185732</v>
      </c>
      <c r="C1525" s="3">
        <v>44297</v>
      </c>
      <c r="D1525" s="12" t="str" cm="1">
        <f t="array" ref="D1525">_xlfn.SWITCH(WEEKDAY(C1525,2), 1, "Lundi", 2, "Mardi", 3, "Mercredi", 4, "Jeudi", 5, "Vendredi", 6, "Samedi", 7, "Dimanche", "Erreur")</f>
        <v>Dimanche</v>
      </c>
      <c r="E1525" s="2" t="s">
        <v>30</v>
      </c>
      <c r="F1525" s="2" t="s">
        <v>69</v>
      </c>
      <c r="G1525" s="2" t="s">
        <v>70</v>
      </c>
      <c r="H1525" s="4" t="s">
        <v>19</v>
      </c>
      <c r="I1525" s="5">
        <v>30.000000000000004</v>
      </c>
      <c r="J1525" s="6">
        <v>500</v>
      </c>
      <c r="K1525" s="7">
        <v>150000.00000000003</v>
      </c>
      <c r="L1525" s="7">
        <v>52500.000000000007</v>
      </c>
      <c r="M1525" s="8">
        <v>0.35</v>
      </c>
      <c r="N1525" s="2" t="s">
        <v>17</v>
      </c>
      <c r="O1525">
        <f t="shared" si="184"/>
        <v>2021</v>
      </c>
      <c r="P1525">
        <f t="shared" si="185"/>
        <v>4</v>
      </c>
      <c r="Q1525" t="str">
        <f t="shared" si="186"/>
        <v>avr</v>
      </c>
      <c r="R1525" t="str">
        <f t="shared" si="187"/>
        <v>Wyoming</v>
      </c>
      <c r="S1525" t="str">
        <f t="shared" si="188"/>
        <v>2021-04</v>
      </c>
      <c r="T1525">
        <f>IF(AND(COUNTIF(Calculs!$Q$2:$Q$12,$O1525)&gt;0,COUNTIF(Calculs!$S$2:$S$12,$E1525)&gt;0,COUNTIF(Calculs!$U$2:$U$12,$H1525)&gt;0),1,0)</f>
        <v>1</v>
      </c>
      <c r="U1525">
        <f t="shared" si="189"/>
        <v>150000.00000000003</v>
      </c>
      <c r="V1525">
        <f t="shared" si="190"/>
        <v>500</v>
      </c>
      <c r="W1525">
        <f t="shared" si="191"/>
        <v>52500.000000000007</v>
      </c>
    </row>
    <row r="1526" spans="1:23" ht="15.75" customHeight="1" x14ac:dyDescent="0.3">
      <c r="A1526" s="2" t="s">
        <v>33</v>
      </c>
      <c r="B1526" s="2">
        <v>1185732</v>
      </c>
      <c r="C1526" s="3">
        <v>44297</v>
      </c>
      <c r="D1526" s="12" t="str" cm="1">
        <f t="array" ref="D1526">_xlfn.SWITCH(WEEKDAY(C1526,2), 1, "Lundi", 2, "Mardi", 3, "Mercredi", 4, "Jeudi", 5, "Vendredi", 6, "Samedi", 7, "Dimanche", "Erreur")</f>
        <v>Dimanche</v>
      </c>
      <c r="E1526" s="2" t="s">
        <v>30</v>
      </c>
      <c r="F1526" s="2" t="s">
        <v>69</v>
      </c>
      <c r="G1526" s="2" t="s">
        <v>70</v>
      </c>
      <c r="H1526" s="4" t="s">
        <v>20</v>
      </c>
      <c r="I1526" s="5">
        <v>35</v>
      </c>
      <c r="J1526" s="6">
        <v>425</v>
      </c>
      <c r="K1526" s="7">
        <v>148750</v>
      </c>
      <c r="L1526" s="7">
        <v>52062.5</v>
      </c>
      <c r="M1526" s="8">
        <v>0.35</v>
      </c>
      <c r="N1526" s="2" t="s">
        <v>17</v>
      </c>
      <c r="O1526">
        <f t="shared" si="184"/>
        <v>2021</v>
      </c>
      <c r="P1526">
        <f t="shared" si="185"/>
        <v>4</v>
      </c>
      <c r="Q1526" t="str">
        <f t="shared" si="186"/>
        <v>avr</v>
      </c>
      <c r="R1526" t="str">
        <f t="shared" si="187"/>
        <v>Wyoming</v>
      </c>
      <c r="S1526" t="str">
        <f t="shared" si="188"/>
        <v>2021-04</v>
      </c>
      <c r="T1526">
        <f>IF(AND(COUNTIF(Calculs!$Q$2:$Q$12,$O1526)&gt;0,COUNTIF(Calculs!$S$2:$S$12,$E1526)&gt;0,COUNTIF(Calculs!$U$2:$U$12,$H1526)&gt;0),1,0)</f>
        <v>1</v>
      </c>
      <c r="U1526">
        <f t="shared" si="189"/>
        <v>148750</v>
      </c>
      <c r="V1526">
        <f t="shared" si="190"/>
        <v>425</v>
      </c>
      <c r="W1526">
        <f t="shared" si="191"/>
        <v>52062.5</v>
      </c>
    </row>
    <row r="1527" spans="1:23" ht="15.75" customHeight="1" x14ac:dyDescent="0.3">
      <c r="A1527" s="2" t="s">
        <v>33</v>
      </c>
      <c r="B1527" s="2">
        <v>1185732</v>
      </c>
      <c r="C1527" s="3">
        <v>44297</v>
      </c>
      <c r="D1527" s="12" t="str" cm="1">
        <f t="array" ref="D1527">_xlfn.SWITCH(WEEKDAY(C1527,2), 1, "Lundi", 2, "Mardi", 3, "Mercredi", 4, "Jeudi", 5, "Vendredi", 6, "Samedi", 7, "Dimanche", "Erreur")</f>
        <v>Dimanche</v>
      </c>
      <c r="E1527" s="2" t="s">
        <v>30</v>
      </c>
      <c r="F1527" s="2" t="s">
        <v>69</v>
      </c>
      <c r="G1527" s="2" t="s">
        <v>70</v>
      </c>
      <c r="H1527" s="4" t="s">
        <v>21</v>
      </c>
      <c r="I1527" s="5">
        <v>50</v>
      </c>
      <c r="J1527" s="6">
        <v>425</v>
      </c>
      <c r="K1527" s="7">
        <v>212500</v>
      </c>
      <c r="L1527" s="7">
        <v>63750</v>
      </c>
      <c r="M1527" s="8">
        <v>0.3</v>
      </c>
      <c r="N1527" s="2" t="s">
        <v>17</v>
      </c>
      <c r="O1527">
        <f t="shared" si="184"/>
        <v>2021</v>
      </c>
      <c r="P1527">
        <f t="shared" si="185"/>
        <v>4</v>
      </c>
      <c r="Q1527" t="str">
        <f t="shared" si="186"/>
        <v>avr</v>
      </c>
      <c r="R1527" t="str">
        <f t="shared" si="187"/>
        <v>Wyoming</v>
      </c>
      <c r="S1527" t="str">
        <f t="shared" si="188"/>
        <v>2021-04</v>
      </c>
      <c r="T1527">
        <f>IF(AND(COUNTIF(Calculs!$Q$2:$Q$12,$O1527)&gt;0,COUNTIF(Calculs!$S$2:$S$12,$E1527)&gt;0,COUNTIF(Calculs!$U$2:$U$12,$H1527)&gt;0),1,0)</f>
        <v>1</v>
      </c>
      <c r="U1527">
        <f t="shared" si="189"/>
        <v>212500</v>
      </c>
      <c r="V1527">
        <f t="shared" si="190"/>
        <v>425</v>
      </c>
      <c r="W1527">
        <f t="shared" si="191"/>
        <v>63750</v>
      </c>
    </row>
    <row r="1528" spans="1:23" ht="15.75" customHeight="1" x14ac:dyDescent="0.3">
      <c r="A1528" s="2" t="s">
        <v>33</v>
      </c>
      <c r="B1528" s="2">
        <v>1185732</v>
      </c>
      <c r="C1528" s="3">
        <v>44297</v>
      </c>
      <c r="D1528" s="12" t="str" cm="1">
        <f t="array" ref="D1528">_xlfn.SWITCH(WEEKDAY(C1528,2), 1, "Lundi", 2, "Mardi", 3, "Mercredi", 4, "Jeudi", 5, "Vendredi", 6, "Samedi", 7, "Dimanche", "Erreur")</f>
        <v>Dimanche</v>
      </c>
      <c r="E1528" s="2" t="s">
        <v>30</v>
      </c>
      <c r="F1528" s="2" t="s">
        <v>69</v>
      </c>
      <c r="G1528" s="2" t="s">
        <v>70</v>
      </c>
      <c r="H1528" s="4" t="s">
        <v>22</v>
      </c>
      <c r="I1528" s="5">
        <v>40</v>
      </c>
      <c r="J1528" s="6">
        <v>550</v>
      </c>
      <c r="K1528" s="7">
        <v>220000</v>
      </c>
      <c r="L1528" s="7">
        <v>55000</v>
      </c>
      <c r="M1528" s="8">
        <v>0.25</v>
      </c>
      <c r="N1528" s="2" t="s">
        <v>17</v>
      </c>
      <c r="O1528">
        <f t="shared" si="184"/>
        <v>2021</v>
      </c>
      <c r="P1528">
        <f t="shared" si="185"/>
        <v>4</v>
      </c>
      <c r="Q1528" t="str">
        <f t="shared" si="186"/>
        <v>avr</v>
      </c>
      <c r="R1528" t="str">
        <f t="shared" si="187"/>
        <v>Wyoming</v>
      </c>
      <c r="S1528" t="str">
        <f t="shared" si="188"/>
        <v>2021-04</v>
      </c>
      <c r="T1528">
        <f>IF(AND(COUNTIF(Calculs!$Q$2:$Q$12,$O1528)&gt;0,COUNTIF(Calculs!$S$2:$S$12,$E1528)&gt;0,COUNTIF(Calculs!$U$2:$U$12,$H1528)&gt;0),1,0)</f>
        <v>1</v>
      </c>
      <c r="U1528">
        <f t="shared" si="189"/>
        <v>220000</v>
      </c>
      <c r="V1528">
        <f t="shared" si="190"/>
        <v>550</v>
      </c>
      <c r="W1528">
        <f t="shared" si="191"/>
        <v>55000</v>
      </c>
    </row>
    <row r="1529" spans="1:23" ht="15.75" customHeight="1" x14ac:dyDescent="0.3">
      <c r="A1529" s="2" t="s">
        <v>33</v>
      </c>
      <c r="B1529" s="2">
        <v>1185732</v>
      </c>
      <c r="C1529" s="3">
        <v>44326</v>
      </c>
      <c r="D1529" s="12" t="str" cm="1">
        <f t="array" ref="D1529">_xlfn.SWITCH(WEEKDAY(C1529,2), 1, "Lundi", 2, "Mardi", 3, "Mercredi", 4, "Jeudi", 5, "Vendredi", 6, "Samedi", 7, "Dimanche", "Erreur")</f>
        <v>Lundi</v>
      </c>
      <c r="E1529" s="2" t="s">
        <v>30</v>
      </c>
      <c r="F1529" s="2" t="s">
        <v>69</v>
      </c>
      <c r="G1529" s="2" t="s">
        <v>70</v>
      </c>
      <c r="H1529" s="4" t="s">
        <v>16</v>
      </c>
      <c r="I1529" s="5">
        <v>50</v>
      </c>
      <c r="J1529" s="6">
        <v>820</v>
      </c>
      <c r="K1529" s="7">
        <v>410000</v>
      </c>
      <c r="L1529" s="7">
        <v>205000</v>
      </c>
      <c r="M1529" s="8">
        <v>0.5</v>
      </c>
      <c r="N1529" s="2" t="s">
        <v>17</v>
      </c>
      <c r="O1529">
        <f t="shared" si="184"/>
        <v>2021</v>
      </c>
      <c r="P1529">
        <f t="shared" si="185"/>
        <v>5</v>
      </c>
      <c r="Q1529" t="str">
        <f t="shared" si="186"/>
        <v>mai</v>
      </c>
      <c r="R1529" t="str">
        <f t="shared" si="187"/>
        <v>Wyoming</v>
      </c>
      <c r="S1529" t="str">
        <f t="shared" si="188"/>
        <v>2021-05</v>
      </c>
      <c r="T1529">
        <f>IF(AND(COUNTIF(Calculs!$Q$2:$Q$12,$O1529)&gt;0,COUNTIF(Calculs!$S$2:$S$12,$E1529)&gt;0,COUNTIF(Calculs!$U$2:$U$12,$H1529)&gt;0),1,0)</f>
        <v>1</v>
      </c>
      <c r="U1529">
        <f t="shared" si="189"/>
        <v>410000</v>
      </c>
      <c r="V1529">
        <f t="shared" si="190"/>
        <v>820</v>
      </c>
      <c r="W1529">
        <f t="shared" si="191"/>
        <v>205000</v>
      </c>
    </row>
    <row r="1530" spans="1:23" ht="15.75" customHeight="1" x14ac:dyDescent="0.3">
      <c r="A1530" s="2" t="s">
        <v>33</v>
      </c>
      <c r="B1530" s="2">
        <v>1185732</v>
      </c>
      <c r="C1530" s="3">
        <v>44326</v>
      </c>
      <c r="D1530" s="12" t="str" cm="1">
        <f t="array" ref="D1530">_xlfn.SWITCH(WEEKDAY(C1530,2), 1, "Lundi", 2, "Mardi", 3, "Mercredi", 4, "Jeudi", 5, "Vendredi", 6, "Samedi", 7, "Dimanche", "Erreur")</f>
        <v>Lundi</v>
      </c>
      <c r="E1530" s="2" t="s">
        <v>30</v>
      </c>
      <c r="F1530" s="2" t="s">
        <v>69</v>
      </c>
      <c r="G1530" s="2" t="s">
        <v>70</v>
      </c>
      <c r="H1530" s="4" t="s">
        <v>18</v>
      </c>
      <c r="I1530" s="5">
        <v>45.000000000000007</v>
      </c>
      <c r="J1530" s="6">
        <v>525</v>
      </c>
      <c r="K1530" s="7">
        <v>236250.00000000003</v>
      </c>
      <c r="L1530" s="7">
        <v>70875</v>
      </c>
      <c r="M1530" s="8">
        <v>0.3</v>
      </c>
      <c r="N1530" s="2" t="s">
        <v>17</v>
      </c>
      <c r="O1530">
        <f t="shared" si="184"/>
        <v>2021</v>
      </c>
      <c r="P1530">
        <f t="shared" si="185"/>
        <v>5</v>
      </c>
      <c r="Q1530" t="str">
        <f t="shared" si="186"/>
        <v>mai</v>
      </c>
      <c r="R1530" t="str">
        <f t="shared" si="187"/>
        <v>Wyoming</v>
      </c>
      <c r="S1530" t="str">
        <f t="shared" si="188"/>
        <v>2021-05</v>
      </c>
      <c r="T1530">
        <f>IF(AND(COUNTIF(Calculs!$Q$2:$Q$12,$O1530)&gt;0,COUNTIF(Calculs!$S$2:$S$12,$E1530)&gt;0,COUNTIF(Calculs!$U$2:$U$12,$H1530)&gt;0),1,0)</f>
        <v>1</v>
      </c>
      <c r="U1530">
        <f t="shared" si="189"/>
        <v>236250.00000000003</v>
      </c>
      <c r="V1530">
        <f t="shared" si="190"/>
        <v>525</v>
      </c>
      <c r="W1530">
        <f t="shared" si="191"/>
        <v>70875</v>
      </c>
    </row>
    <row r="1531" spans="1:23" ht="15.75" customHeight="1" x14ac:dyDescent="0.3">
      <c r="A1531" s="2" t="s">
        <v>33</v>
      </c>
      <c r="B1531" s="2">
        <v>1185732</v>
      </c>
      <c r="C1531" s="3">
        <v>44326</v>
      </c>
      <c r="D1531" s="12" t="str" cm="1">
        <f t="array" ref="D1531">_xlfn.SWITCH(WEEKDAY(C1531,2), 1, "Lundi", 2, "Mardi", 3, "Mercredi", 4, "Jeudi", 5, "Vendredi", 6, "Samedi", 7, "Dimanche", "Erreur")</f>
        <v>Lundi</v>
      </c>
      <c r="E1531" s="2" t="s">
        <v>30</v>
      </c>
      <c r="F1531" s="2" t="s">
        <v>69</v>
      </c>
      <c r="G1531" s="2" t="s">
        <v>70</v>
      </c>
      <c r="H1531" s="4" t="s">
        <v>19</v>
      </c>
      <c r="I1531" s="5">
        <v>40</v>
      </c>
      <c r="J1531" s="6">
        <v>500</v>
      </c>
      <c r="K1531" s="7">
        <v>200000</v>
      </c>
      <c r="L1531" s="7">
        <v>70000</v>
      </c>
      <c r="M1531" s="8">
        <v>0.35</v>
      </c>
      <c r="N1531" s="2" t="s">
        <v>17</v>
      </c>
      <c r="O1531">
        <f t="shared" si="184"/>
        <v>2021</v>
      </c>
      <c r="P1531">
        <f t="shared" si="185"/>
        <v>5</v>
      </c>
      <c r="Q1531" t="str">
        <f t="shared" si="186"/>
        <v>mai</v>
      </c>
      <c r="R1531" t="str">
        <f t="shared" si="187"/>
        <v>Wyoming</v>
      </c>
      <c r="S1531" t="str">
        <f t="shared" si="188"/>
        <v>2021-05</v>
      </c>
      <c r="T1531">
        <f>IF(AND(COUNTIF(Calculs!$Q$2:$Q$12,$O1531)&gt;0,COUNTIF(Calculs!$S$2:$S$12,$E1531)&gt;0,COUNTIF(Calculs!$U$2:$U$12,$H1531)&gt;0),1,0)</f>
        <v>1</v>
      </c>
      <c r="U1531">
        <f t="shared" si="189"/>
        <v>200000</v>
      </c>
      <c r="V1531">
        <f t="shared" si="190"/>
        <v>500</v>
      </c>
      <c r="W1531">
        <f t="shared" si="191"/>
        <v>70000</v>
      </c>
    </row>
    <row r="1532" spans="1:23" ht="15.75" customHeight="1" x14ac:dyDescent="0.3">
      <c r="A1532" s="2" t="s">
        <v>33</v>
      </c>
      <c r="B1532" s="2">
        <v>1185732</v>
      </c>
      <c r="C1532" s="3">
        <v>44326</v>
      </c>
      <c r="D1532" s="12" t="str" cm="1">
        <f t="array" ref="D1532">_xlfn.SWITCH(WEEKDAY(C1532,2), 1, "Lundi", 2, "Mardi", 3, "Mercredi", 4, "Jeudi", 5, "Vendredi", 6, "Samedi", 7, "Dimanche", "Erreur")</f>
        <v>Lundi</v>
      </c>
      <c r="E1532" s="2" t="s">
        <v>30</v>
      </c>
      <c r="F1532" s="2" t="s">
        <v>69</v>
      </c>
      <c r="G1532" s="2" t="s">
        <v>70</v>
      </c>
      <c r="H1532" s="4" t="s">
        <v>20</v>
      </c>
      <c r="I1532" s="5">
        <v>40</v>
      </c>
      <c r="J1532" s="6">
        <v>450</v>
      </c>
      <c r="K1532" s="7">
        <v>180000</v>
      </c>
      <c r="L1532" s="7">
        <v>62999.999999999993</v>
      </c>
      <c r="M1532" s="8">
        <v>0.35</v>
      </c>
      <c r="N1532" s="2" t="s">
        <v>17</v>
      </c>
      <c r="O1532">
        <f t="shared" si="184"/>
        <v>2021</v>
      </c>
      <c r="P1532">
        <f t="shared" si="185"/>
        <v>5</v>
      </c>
      <c r="Q1532" t="str">
        <f t="shared" si="186"/>
        <v>mai</v>
      </c>
      <c r="R1532" t="str">
        <f t="shared" si="187"/>
        <v>Wyoming</v>
      </c>
      <c r="S1532" t="str">
        <f t="shared" si="188"/>
        <v>2021-05</v>
      </c>
      <c r="T1532">
        <f>IF(AND(COUNTIF(Calculs!$Q$2:$Q$12,$O1532)&gt;0,COUNTIF(Calculs!$S$2:$S$12,$E1532)&gt;0,COUNTIF(Calculs!$U$2:$U$12,$H1532)&gt;0),1,0)</f>
        <v>1</v>
      </c>
      <c r="U1532">
        <f t="shared" si="189"/>
        <v>180000</v>
      </c>
      <c r="V1532">
        <f t="shared" si="190"/>
        <v>450</v>
      </c>
      <c r="W1532">
        <f t="shared" si="191"/>
        <v>62999.999999999993</v>
      </c>
    </row>
    <row r="1533" spans="1:23" ht="15.75" customHeight="1" x14ac:dyDescent="0.3">
      <c r="A1533" s="2" t="s">
        <v>33</v>
      </c>
      <c r="B1533" s="2">
        <v>1185732</v>
      </c>
      <c r="C1533" s="3">
        <v>44326</v>
      </c>
      <c r="D1533" s="12" t="str" cm="1">
        <f t="array" ref="D1533">_xlfn.SWITCH(WEEKDAY(C1533,2), 1, "Lundi", 2, "Mardi", 3, "Mercredi", 4, "Jeudi", 5, "Vendredi", 6, "Samedi", 7, "Dimanche", "Erreur")</f>
        <v>Lundi</v>
      </c>
      <c r="E1533" s="2" t="s">
        <v>30</v>
      </c>
      <c r="F1533" s="2" t="s">
        <v>69</v>
      </c>
      <c r="G1533" s="2" t="s">
        <v>70</v>
      </c>
      <c r="H1533" s="4" t="s">
        <v>21</v>
      </c>
      <c r="I1533" s="5">
        <v>50</v>
      </c>
      <c r="J1533" s="6">
        <v>475</v>
      </c>
      <c r="K1533" s="7">
        <v>237500</v>
      </c>
      <c r="L1533" s="7">
        <v>71250</v>
      </c>
      <c r="M1533" s="8">
        <v>0.3</v>
      </c>
      <c r="N1533" s="2" t="s">
        <v>17</v>
      </c>
      <c r="O1533">
        <f t="shared" si="184"/>
        <v>2021</v>
      </c>
      <c r="P1533">
        <f t="shared" si="185"/>
        <v>5</v>
      </c>
      <c r="Q1533" t="str">
        <f t="shared" si="186"/>
        <v>mai</v>
      </c>
      <c r="R1533" t="str">
        <f t="shared" si="187"/>
        <v>Wyoming</v>
      </c>
      <c r="S1533" t="str">
        <f t="shared" si="188"/>
        <v>2021-05</v>
      </c>
      <c r="T1533">
        <f>IF(AND(COUNTIF(Calculs!$Q$2:$Q$12,$O1533)&gt;0,COUNTIF(Calculs!$S$2:$S$12,$E1533)&gt;0,COUNTIF(Calculs!$U$2:$U$12,$H1533)&gt;0),1,0)</f>
        <v>1</v>
      </c>
      <c r="U1533">
        <f t="shared" si="189"/>
        <v>237500</v>
      </c>
      <c r="V1533">
        <f t="shared" si="190"/>
        <v>475</v>
      </c>
      <c r="W1533">
        <f t="shared" si="191"/>
        <v>71250</v>
      </c>
    </row>
    <row r="1534" spans="1:23" ht="15.75" customHeight="1" x14ac:dyDescent="0.3">
      <c r="A1534" s="2" t="s">
        <v>33</v>
      </c>
      <c r="B1534" s="2">
        <v>1185732</v>
      </c>
      <c r="C1534" s="3">
        <v>44326</v>
      </c>
      <c r="D1534" s="12" t="str" cm="1">
        <f t="array" ref="D1534">_xlfn.SWITCH(WEEKDAY(C1534,2), 1, "Lundi", 2, "Mardi", 3, "Mercredi", 4, "Jeudi", 5, "Vendredi", 6, "Samedi", 7, "Dimanche", "Erreur")</f>
        <v>Lundi</v>
      </c>
      <c r="E1534" s="2" t="s">
        <v>30</v>
      </c>
      <c r="F1534" s="2" t="s">
        <v>69</v>
      </c>
      <c r="G1534" s="2" t="s">
        <v>70</v>
      </c>
      <c r="H1534" s="4" t="s">
        <v>22</v>
      </c>
      <c r="I1534" s="5">
        <v>55.000000000000007</v>
      </c>
      <c r="J1534" s="6">
        <v>600</v>
      </c>
      <c r="K1534" s="7">
        <v>330000.00000000006</v>
      </c>
      <c r="L1534" s="7">
        <v>82500.000000000015</v>
      </c>
      <c r="M1534" s="8">
        <v>0.25</v>
      </c>
      <c r="N1534" s="2" t="s">
        <v>17</v>
      </c>
      <c r="O1534">
        <f t="shared" si="184"/>
        <v>2021</v>
      </c>
      <c r="P1534">
        <f t="shared" si="185"/>
        <v>5</v>
      </c>
      <c r="Q1534" t="str">
        <f t="shared" si="186"/>
        <v>mai</v>
      </c>
      <c r="R1534" t="str">
        <f t="shared" si="187"/>
        <v>Wyoming</v>
      </c>
      <c r="S1534" t="str">
        <f t="shared" si="188"/>
        <v>2021-05</v>
      </c>
      <c r="T1534">
        <f>IF(AND(COUNTIF(Calculs!$Q$2:$Q$12,$O1534)&gt;0,COUNTIF(Calculs!$S$2:$S$12,$E1534)&gt;0,COUNTIF(Calculs!$U$2:$U$12,$H1534)&gt;0),1,0)</f>
        <v>1</v>
      </c>
      <c r="U1534">
        <f t="shared" si="189"/>
        <v>330000.00000000006</v>
      </c>
      <c r="V1534">
        <f t="shared" si="190"/>
        <v>600</v>
      </c>
      <c r="W1534">
        <f t="shared" si="191"/>
        <v>82500.000000000015</v>
      </c>
    </row>
    <row r="1535" spans="1:23" ht="15.75" customHeight="1" x14ac:dyDescent="0.3">
      <c r="A1535" s="2" t="s">
        <v>33</v>
      </c>
      <c r="B1535" s="2">
        <v>1185732</v>
      </c>
      <c r="C1535" s="3">
        <v>44359</v>
      </c>
      <c r="D1535" s="12" t="str" cm="1">
        <f t="array" ref="D1535">_xlfn.SWITCH(WEEKDAY(C1535,2), 1, "Lundi", 2, "Mardi", 3, "Mercredi", 4, "Jeudi", 5, "Vendredi", 6, "Samedi", 7, "Dimanche", "Erreur")</f>
        <v>Samedi</v>
      </c>
      <c r="E1535" s="2" t="s">
        <v>30</v>
      </c>
      <c r="F1535" s="2" t="s">
        <v>69</v>
      </c>
      <c r="G1535" s="2" t="s">
        <v>70</v>
      </c>
      <c r="H1535" s="4" t="s">
        <v>16</v>
      </c>
      <c r="I1535" s="5">
        <v>50</v>
      </c>
      <c r="J1535" s="6">
        <v>850</v>
      </c>
      <c r="K1535" s="7">
        <v>425000</v>
      </c>
      <c r="L1535" s="7">
        <v>212500</v>
      </c>
      <c r="M1535" s="8">
        <v>0.5</v>
      </c>
      <c r="N1535" s="2" t="s">
        <v>17</v>
      </c>
      <c r="O1535">
        <f t="shared" si="184"/>
        <v>2021</v>
      </c>
      <c r="P1535">
        <f t="shared" si="185"/>
        <v>6</v>
      </c>
      <c r="Q1535" t="str">
        <f t="shared" si="186"/>
        <v>juin</v>
      </c>
      <c r="R1535" t="str">
        <f t="shared" si="187"/>
        <v>Wyoming</v>
      </c>
      <c r="S1535" t="str">
        <f t="shared" si="188"/>
        <v>2021-06</v>
      </c>
      <c r="T1535">
        <f>IF(AND(COUNTIF(Calculs!$Q$2:$Q$12,$O1535)&gt;0,COUNTIF(Calculs!$S$2:$S$12,$E1535)&gt;0,COUNTIF(Calculs!$U$2:$U$12,$H1535)&gt;0),1,0)</f>
        <v>1</v>
      </c>
      <c r="U1535">
        <f t="shared" si="189"/>
        <v>425000</v>
      </c>
      <c r="V1535">
        <f t="shared" si="190"/>
        <v>850</v>
      </c>
      <c r="W1535">
        <f t="shared" si="191"/>
        <v>212500</v>
      </c>
    </row>
    <row r="1536" spans="1:23" ht="15.75" customHeight="1" x14ac:dyDescent="0.3">
      <c r="A1536" s="2" t="s">
        <v>33</v>
      </c>
      <c r="B1536" s="2">
        <v>1185732</v>
      </c>
      <c r="C1536" s="3">
        <v>44359</v>
      </c>
      <c r="D1536" s="12" t="str" cm="1">
        <f t="array" ref="D1536">_xlfn.SWITCH(WEEKDAY(C1536,2), 1, "Lundi", 2, "Mardi", 3, "Mercredi", 4, "Jeudi", 5, "Vendredi", 6, "Samedi", 7, "Dimanche", "Erreur")</f>
        <v>Samedi</v>
      </c>
      <c r="E1536" s="2" t="s">
        <v>30</v>
      </c>
      <c r="F1536" s="2" t="s">
        <v>69</v>
      </c>
      <c r="G1536" s="2" t="s">
        <v>70</v>
      </c>
      <c r="H1536" s="4" t="s">
        <v>18</v>
      </c>
      <c r="I1536" s="5">
        <v>45.000000000000007</v>
      </c>
      <c r="J1536" s="6">
        <v>600</v>
      </c>
      <c r="K1536" s="7">
        <v>270000.00000000006</v>
      </c>
      <c r="L1536" s="7">
        <v>81000.000000000015</v>
      </c>
      <c r="M1536" s="8">
        <v>0.3</v>
      </c>
      <c r="N1536" s="2" t="s">
        <v>17</v>
      </c>
      <c r="O1536">
        <f t="shared" si="184"/>
        <v>2021</v>
      </c>
      <c r="P1536">
        <f t="shared" si="185"/>
        <v>6</v>
      </c>
      <c r="Q1536" t="str">
        <f t="shared" si="186"/>
        <v>juin</v>
      </c>
      <c r="R1536" t="str">
        <f t="shared" si="187"/>
        <v>Wyoming</v>
      </c>
      <c r="S1536" t="str">
        <f t="shared" si="188"/>
        <v>2021-06</v>
      </c>
      <c r="T1536">
        <f>IF(AND(COUNTIF(Calculs!$Q$2:$Q$12,$O1536)&gt;0,COUNTIF(Calculs!$S$2:$S$12,$E1536)&gt;0,COUNTIF(Calculs!$U$2:$U$12,$H1536)&gt;0),1,0)</f>
        <v>1</v>
      </c>
      <c r="U1536">
        <f t="shared" si="189"/>
        <v>270000.00000000006</v>
      </c>
      <c r="V1536">
        <f t="shared" si="190"/>
        <v>600</v>
      </c>
      <c r="W1536">
        <f t="shared" si="191"/>
        <v>81000.000000000015</v>
      </c>
    </row>
    <row r="1537" spans="1:23" ht="15.75" customHeight="1" x14ac:dyDescent="0.3">
      <c r="A1537" s="2" t="s">
        <v>33</v>
      </c>
      <c r="B1537" s="2">
        <v>1185732</v>
      </c>
      <c r="C1537" s="3">
        <v>44359</v>
      </c>
      <c r="D1537" s="12" t="str" cm="1">
        <f t="array" ref="D1537">_xlfn.SWITCH(WEEKDAY(C1537,2), 1, "Lundi", 2, "Mardi", 3, "Mercredi", 4, "Jeudi", 5, "Vendredi", 6, "Samedi", 7, "Dimanche", "Erreur")</f>
        <v>Samedi</v>
      </c>
      <c r="E1537" s="2" t="s">
        <v>30</v>
      </c>
      <c r="F1537" s="2" t="s">
        <v>69</v>
      </c>
      <c r="G1537" s="2" t="s">
        <v>70</v>
      </c>
      <c r="H1537" s="4" t="s">
        <v>19</v>
      </c>
      <c r="I1537" s="5">
        <v>40</v>
      </c>
      <c r="J1537" s="6">
        <v>525</v>
      </c>
      <c r="K1537" s="7">
        <v>210000</v>
      </c>
      <c r="L1537" s="7">
        <v>73500</v>
      </c>
      <c r="M1537" s="8">
        <v>0.35</v>
      </c>
      <c r="N1537" s="2" t="s">
        <v>17</v>
      </c>
      <c r="O1537">
        <f t="shared" si="184"/>
        <v>2021</v>
      </c>
      <c r="P1537">
        <f t="shared" si="185"/>
        <v>6</v>
      </c>
      <c r="Q1537" t="str">
        <f t="shared" si="186"/>
        <v>juin</v>
      </c>
      <c r="R1537" t="str">
        <f t="shared" si="187"/>
        <v>Wyoming</v>
      </c>
      <c r="S1537" t="str">
        <f t="shared" si="188"/>
        <v>2021-06</v>
      </c>
      <c r="T1537">
        <f>IF(AND(COUNTIF(Calculs!$Q$2:$Q$12,$O1537)&gt;0,COUNTIF(Calculs!$S$2:$S$12,$E1537)&gt;0,COUNTIF(Calculs!$U$2:$U$12,$H1537)&gt;0),1,0)</f>
        <v>1</v>
      </c>
      <c r="U1537">
        <f t="shared" si="189"/>
        <v>210000</v>
      </c>
      <c r="V1537">
        <f t="shared" si="190"/>
        <v>525</v>
      </c>
      <c r="W1537">
        <f t="shared" si="191"/>
        <v>73500</v>
      </c>
    </row>
    <row r="1538" spans="1:23" ht="15.75" customHeight="1" x14ac:dyDescent="0.3">
      <c r="A1538" s="2" t="s">
        <v>33</v>
      </c>
      <c r="B1538" s="2">
        <v>1185732</v>
      </c>
      <c r="C1538" s="3">
        <v>44359</v>
      </c>
      <c r="D1538" s="12" t="str" cm="1">
        <f t="array" ref="D1538">_xlfn.SWITCH(WEEKDAY(C1538,2), 1, "Lundi", 2, "Mardi", 3, "Mercredi", 4, "Jeudi", 5, "Vendredi", 6, "Samedi", 7, "Dimanche", "Erreur")</f>
        <v>Samedi</v>
      </c>
      <c r="E1538" s="2" t="s">
        <v>30</v>
      </c>
      <c r="F1538" s="2" t="s">
        <v>69</v>
      </c>
      <c r="G1538" s="2" t="s">
        <v>70</v>
      </c>
      <c r="H1538" s="4" t="s">
        <v>20</v>
      </c>
      <c r="I1538" s="5">
        <v>40</v>
      </c>
      <c r="J1538" s="6">
        <v>500</v>
      </c>
      <c r="K1538" s="7">
        <v>200000</v>
      </c>
      <c r="L1538" s="7">
        <v>70000</v>
      </c>
      <c r="M1538" s="8">
        <v>0.35</v>
      </c>
      <c r="N1538" s="2" t="s">
        <v>17</v>
      </c>
      <c r="O1538">
        <f t="shared" si="184"/>
        <v>2021</v>
      </c>
      <c r="P1538">
        <f t="shared" si="185"/>
        <v>6</v>
      </c>
      <c r="Q1538" t="str">
        <f t="shared" si="186"/>
        <v>juin</v>
      </c>
      <c r="R1538" t="str">
        <f t="shared" si="187"/>
        <v>Wyoming</v>
      </c>
      <c r="S1538" t="str">
        <f t="shared" si="188"/>
        <v>2021-06</v>
      </c>
      <c r="T1538">
        <f>IF(AND(COUNTIF(Calculs!$Q$2:$Q$12,$O1538)&gt;0,COUNTIF(Calculs!$S$2:$S$12,$E1538)&gt;0,COUNTIF(Calculs!$U$2:$U$12,$H1538)&gt;0),1,0)</f>
        <v>1</v>
      </c>
      <c r="U1538">
        <f t="shared" si="189"/>
        <v>200000</v>
      </c>
      <c r="V1538">
        <f t="shared" si="190"/>
        <v>500</v>
      </c>
      <c r="W1538">
        <f t="shared" si="191"/>
        <v>70000</v>
      </c>
    </row>
    <row r="1539" spans="1:23" ht="15.75" customHeight="1" x14ac:dyDescent="0.3">
      <c r="A1539" s="2" t="s">
        <v>33</v>
      </c>
      <c r="B1539" s="2">
        <v>1185732</v>
      </c>
      <c r="C1539" s="3">
        <v>44359</v>
      </c>
      <c r="D1539" s="12" t="str" cm="1">
        <f t="array" ref="D1539">_xlfn.SWITCH(WEEKDAY(C1539,2), 1, "Lundi", 2, "Mardi", 3, "Mercredi", 4, "Jeudi", 5, "Vendredi", 6, "Samedi", 7, "Dimanche", "Erreur")</f>
        <v>Samedi</v>
      </c>
      <c r="E1539" s="2" t="s">
        <v>30</v>
      </c>
      <c r="F1539" s="2" t="s">
        <v>69</v>
      </c>
      <c r="G1539" s="2" t="s">
        <v>70</v>
      </c>
      <c r="H1539" s="4" t="s">
        <v>21</v>
      </c>
      <c r="I1539" s="5">
        <v>50</v>
      </c>
      <c r="J1539" s="6">
        <v>500</v>
      </c>
      <c r="K1539" s="7">
        <v>250000</v>
      </c>
      <c r="L1539" s="7">
        <v>75000</v>
      </c>
      <c r="M1539" s="8">
        <v>0.3</v>
      </c>
      <c r="N1539" s="2" t="s">
        <v>17</v>
      </c>
      <c r="O1539">
        <f t="shared" ref="O1539:O1602" si="192">YEAR($C1539)</f>
        <v>2021</v>
      </c>
      <c r="P1539">
        <f t="shared" ref="P1539:P1602" si="193">MONTH($C1539)</f>
        <v>6</v>
      </c>
      <c r="Q1539" t="str">
        <f t="shared" ref="Q1539:Q1602" si="194">TEXT($C1539,"mmm")</f>
        <v>juin</v>
      </c>
      <c r="R1539" t="str">
        <f t="shared" ref="R1539:R1602" si="195">SUBSTITUTE(SUBSTITUTE($F1539,"Sud ","South "),"Ouest ","West ")</f>
        <v>Wyoming</v>
      </c>
      <c r="S1539" t="str">
        <f t="shared" ref="S1539:S1602" si="196">TEXT($C1539,"aaaa-mm")</f>
        <v>2021-06</v>
      </c>
      <c r="T1539">
        <f>IF(AND(COUNTIF(Calculs!$Q$2:$Q$12,$O1539)&gt;0,COUNTIF(Calculs!$S$2:$S$12,$E1539)&gt;0,COUNTIF(Calculs!$U$2:$U$12,$H1539)&gt;0),1,0)</f>
        <v>1</v>
      </c>
      <c r="U1539">
        <f t="shared" ref="U1539:U1602" si="197">$K1539*$T1539</f>
        <v>250000</v>
      </c>
      <c r="V1539">
        <f t="shared" ref="V1539:V1602" si="198">$J1539*$T1539</f>
        <v>500</v>
      </c>
      <c r="W1539">
        <f t="shared" ref="W1539:W1602" si="199">$L1539*$T1539</f>
        <v>75000</v>
      </c>
    </row>
    <row r="1540" spans="1:23" ht="15.75" customHeight="1" x14ac:dyDescent="0.3">
      <c r="A1540" s="2" t="s">
        <v>33</v>
      </c>
      <c r="B1540" s="2">
        <v>1185732</v>
      </c>
      <c r="C1540" s="3">
        <v>44359</v>
      </c>
      <c r="D1540" s="12" t="str" cm="1">
        <f t="array" ref="D1540">_xlfn.SWITCH(WEEKDAY(C1540,2), 1, "Lundi", 2, "Mardi", 3, "Mercredi", 4, "Jeudi", 5, "Vendredi", 6, "Samedi", 7, "Dimanche", "Erreur")</f>
        <v>Samedi</v>
      </c>
      <c r="E1540" s="2" t="s">
        <v>30</v>
      </c>
      <c r="F1540" s="2" t="s">
        <v>69</v>
      </c>
      <c r="G1540" s="2" t="s">
        <v>70</v>
      </c>
      <c r="H1540" s="4" t="s">
        <v>22</v>
      </c>
      <c r="I1540" s="5">
        <v>55.000000000000007</v>
      </c>
      <c r="J1540" s="6">
        <v>650</v>
      </c>
      <c r="K1540" s="7">
        <v>357500.00000000006</v>
      </c>
      <c r="L1540" s="7">
        <v>89375.000000000015</v>
      </c>
      <c r="M1540" s="8">
        <v>0.25</v>
      </c>
      <c r="N1540" s="2" t="s">
        <v>17</v>
      </c>
      <c r="O1540">
        <f t="shared" si="192"/>
        <v>2021</v>
      </c>
      <c r="P1540">
        <f t="shared" si="193"/>
        <v>6</v>
      </c>
      <c r="Q1540" t="str">
        <f t="shared" si="194"/>
        <v>juin</v>
      </c>
      <c r="R1540" t="str">
        <f t="shared" si="195"/>
        <v>Wyoming</v>
      </c>
      <c r="S1540" t="str">
        <f t="shared" si="196"/>
        <v>2021-06</v>
      </c>
      <c r="T1540">
        <f>IF(AND(COUNTIF(Calculs!$Q$2:$Q$12,$O1540)&gt;0,COUNTIF(Calculs!$S$2:$S$12,$E1540)&gt;0,COUNTIF(Calculs!$U$2:$U$12,$H1540)&gt;0),1,0)</f>
        <v>1</v>
      </c>
      <c r="U1540">
        <f t="shared" si="197"/>
        <v>357500.00000000006</v>
      </c>
      <c r="V1540">
        <f t="shared" si="198"/>
        <v>650</v>
      </c>
      <c r="W1540">
        <f t="shared" si="199"/>
        <v>89375.000000000015</v>
      </c>
    </row>
    <row r="1541" spans="1:23" ht="15.75" customHeight="1" x14ac:dyDescent="0.3">
      <c r="A1541" s="2" t="s">
        <v>33</v>
      </c>
      <c r="B1541" s="2">
        <v>1185732</v>
      </c>
      <c r="C1541" s="3">
        <v>44387</v>
      </c>
      <c r="D1541" s="12" t="str" cm="1">
        <f t="array" ref="D1541">_xlfn.SWITCH(WEEKDAY(C1541,2), 1, "Lundi", 2, "Mardi", 3, "Mercredi", 4, "Jeudi", 5, "Vendredi", 6, "Samedi", 7, "Dimanche", "Erreur")</f>
        <v>Samedi</v>
      </c>
      <c r="E1541" s="2" t="s">
        <v>30</v>
      </c>
      <c r="F1541" s="2" t="s">
        <v>69</v>
      </c>
      <c r="G1541" s="2" t="s">
        <v>70</v>
      </c>
      <c r="H1541" s="4" t="s">
        <v>16</v>
      </c>
      <c r="I1541" s="5">
        <v>50</v>
      </c>
      <c r="J1541" s="6">
        <v>875</v>
      </c>
      <c r="K1541" s="7">
        <v>437500</v>
      </c>
      <c r="L1541" s="7">
        <v>218750</v>
      </c>
      <c r="M1541" s="8">
        <v>0.5</v>
      </c>
      <c r="N1541" s="2" t="s">
        <v>17</v>
      </c>
      <c r="O1541">
        <f t="shared" si="192"/>
        <v>2021</v>
      </c>
      <c r="P1541">
        <f t="shared" si="193"/>
        <v>7</v>
      </c>
      <c r="Q1541" t="str">
        <f t="shared" si="194"/>
        <v>juil</v>
      </c>
      <c r="R1541" t="str">
        <f t="shared" si="195"/>
        <v>Wyoming</v>
      </c>
      <c r="S1541" t="str">
        <f t="shared" si="196"/>
        <v>2021-07</v>
      </c>
      <c r="T1541">
        <f>IF(AND(COUNTIF(Calculs!$Q$2:$Q$12,$O1541)&gt;0,COUNTIF(Calculs!$S$2:$S$12,$E1541)&gt;0,COUNTIF(Calculs!$U$2:$U$12,$H1541)&gt;0),1,0)</f>
        <v>1</v>
      </c>
      <c r="U1541">
        <f t="shared" si="197"/>
        <v>437500</v>
      </c>
      <c r="V1541">
        <f t="shared" si="198"/>
        <v>875</v>
      </c>
      <c r="W1541">
        <f t="shared" si="199"/>
        <v>218750</v>
      </c>
    </row>
    <row r="1542" spans="1:23" ht="15.75" customHeight="1" x14ac:dyDescent="0.3">
      <c r="A1542" s="2" t="s">
        <v>33</v>
      </c>
      <c r="B1542" s="2">
        <v>1185732</v>
      </c>
      <c r="C1542" s="3">
        <v>44387</v>
      </c>
      <c r="D1542" s="12" t="str" cm="1">
        <f t="array" ref="D1542">_xlfn.SWITCH(WEEKDAY(C1542,2), 1, "Lundi", 2, "Mardi", 3, "Mercredi", 4, "Jeudi", 5, "Vendredi", 6, "Samedi", 7, "Dimanche", "Erreur")</f>
        <v>Samedi</v>
      </c>
      <c r="E1542" s="2" t="s">
        <v>30</v>
      </c>
      <c r="F1542" s="2" t="s">
        <v>69</v>
      </c>
      <c r="G1542" s="2" t="s">
        <v>70</v>
      </c>
      <c r="H1542" s="4" t="s">
        <v>18</v>
      </c>
      <c r="I1542" s="5">
        <v>45.000000000000007</v>
      </c>
      <c r="J1542" s="6">
        <v>625</v>
      </c>
      <c r="K1542" s="7">
        <v>281250.00000000006</v>
      </c>
      <c r="L1542" s="7">
        <v>84375.000000000015</v>
      </c>
      <c r="M1542" s="8">
        <v>0.3</v>
      </c>
      <c r="N1542" s="2" t="s">
        <v>17</v>
      </c>
      <c r="O1542">
        <f t="shared" si="192"/>
        <v>2021</v>
      </c>
      <c r="P1542">
        <f t="shared" si="193"/>
        <v>7</v>
      </c>
      <c r="Q1542" t="str">
        <f t="shared" si="194"/>
        <v>juil</v>
      </c>
      <c r="R1542" t="str">
        <f t="shared" si="195"/>
        <v>Wyoming</v>
      </c>
      <c r="S1542" t="str">
        <f t="shared" si="196"/>
        <v>2021-07</v>
      </c>
      <c r="T1542">
        <f>IF(AND(COUNTIF(Calculs!$Q$2:$Q$12,$O1542)&gt;0,COUNTIF(Calculs!$S$2:$S$12,$E1542)&gt;0,COUNTIF(Calculs!$U$2:$U$12,$H1542)&gt;0),1,0)</f>
        <v>1</v>
      </c>
      <c r="U1542">
        <f t="shared" si="197"/>
        <v>281250.00000000006</v>
      </c>
      <c r="V1542">
        <f t="shared" si="198"/>
        <v>625</v>
      </c>
      <c r="W1542">
        <f t="shared" si="199"/>
        <v>84375.000000000015</v>
      </c>
    </row>
    <row r="1543" spans="1:23" ht="15.75" customHeight="1" x14ac:dyDescent="0.3">
      <c r="A1543" s="2" t="s">
        <v>33</v>
      </c>
      <c r="B1543" s="2">
        <v>1185732</v>
      </c>
      <c r="C1543" s="3">
        <v>44387</v>
      </c>
      <c r="D1543" s="12" t="str" cm="1">
        <f t="array" ref="D1543">_xlfn.SWITCH(WEEKDAY(C1543,2), 1, "Lundi", 2, "Mardi", 3, "Mercredi", 4, "Jeudi", 5, "Vendredi", 6, "Samedi", 7, "Dimanche", "Erreur")</f>
        <v>Samedi</v>
      </c>
      <c r="E1543" s="2" t="s">
        <v>30</v>
      </c>
      <c r="F1543" s="2" t="s">
        <v>69</v>
      </c>
      <c r="G1543" s="2" t="s">
        <v>70</v>
      </c>
      <c r="H1543" s="4" t="s">
        <v>19</v>
      </c>
      <c r="I1543" s="5">
        <v>40</v>
      </c>
      <c r="J1543" s="6">
        <v>550</v>
      </c>
      <c r="K1543" s="7">
        <v>220000</v>
      </c>
      <c r="L1543" s="7">
        <v>77000</v>
      </c>
      <c r="M1543" s="8">
        <v>0.35</v>
      </c>
      <c r="N1543" s="2" t="s">
        <v>17</v>
      </c>
      <c r="O1543">
        <f t="shared" si="192"/>
        <v>2021</v>
      </c>
      <c r="P1543">
        <f t="shared" si="193"/>
        <v>7</v>
      </c>
      <c r="Q1543" t="str">
        <f t="shared" si="194"/>
        <v>juil</v>
      </c>
      <c r="R1543" t="str">
        <f t="shared" si="195"/>
        <v>Wyoming</v>
      </c>
      <c r="S1543" t="str">
        <f t="shared" si="196"/>
        <v>2021-07</v>
      </c>
      <c r="T1543">
        <f>IF(AND(COUNTIF(Calculs!$Q$2:$Q$12,$O1543)&gt;0,COUNTIF(Calculs!$S$2:$S$12,$E1543)&gt;0,COUNTIF(Calculs!$U$2:$U$12,$H1543)&gt;0),1,0)</f>
        <v>1</v>
      </c>
      <c r="U1543">
        <f t="shared" si="197"/>
        <v>220000</v>
      </c>
      <c r="V1543">
        <f t="shared" si="198"/>
        <v>550</v>
      </c>
      <c r="W1543">
        <f t="shared" si="199"/>
        <v>77000</v>
      </c>
    </row>
    <row r="1544" spans="1:23" ht="15.75" customHeight="1" x14ac:dyDescent="0.3">
      <c r="A1544" s="2" t="s">
        <v>33</v>
      </c>
      <c r="B1544" s="2">
        <v>1185732</v>
      </c>
      <c r="C1544" s="3">
        <v>44387</v>
      </c>
      <c r="D1544" s="12" t="str" cm="1">
        <f t="array" ref="D1544">_xlfn.SWITCH(WEEKDAY(C1544,2), 1, "Lundi", 2, "Mardi", 3, "Mercredi", 4, "Jeudi", 5, "Vendredi", 6, "Samedi", 7, "Dimanche", "Erreur")</f>
        <v>Samedi</v>
      </c>
      <c r="E1544" s="2" t="s">
        <v>30</v>
      </c>
      <c r="F1544" s="2" t="s">
        <v>69</v>
      </c>
      <c r="G1544" s="2" t="s">
        <v>70</v>
      </c>
      <c r="H1544" s="4" t="s">
        <v>20</v>
      </c>
      <c r="I1544" s="5">
        <v>40</v>
      </c>
      <c r="J1544" s="6">
        <v>500</v>
      </c>
      <c r="K1544" s="7">
        <v>200000</v>
      </c>
      <c r="L1544" s="7">
        <v>70000</v>
      </c>
      <c r="M1544" s="8">
        <v>0.35</v>
      </c>
      <c r="N1544" s="2" t="s">
        <v>17</v>
      </c>
      <c r="O1544">
        <f t="shared" si="192"/>
        <v>2021</v>
      </c>
      <c r="P1544">
        <f t="shared" si="193"/>
        <v>7</v>
      </c>
      <c r="Q1544" t="str">
        <f t="shared" si="194"/>
        <v>juil</v>
      </c>
      <c r="R1544" t="str">
        <f t="shared" si="195"/>
        <v>Wyoming</v>
      </c>
      <c r="S1544" t="str">
        <f t="shared" si="196"/>
        <v>2021-07</v>
      </c>
      <c r="T1544">
        <f>IF(AND(COUNTIF(Calculs!$Q$2:$Q$12,$O1544)&gt;0,COUNTIF(Calculs!$S$2:$S$12,$E1544)&gt;0,COUNTIF(Calculs!$U$2:$U$12,$H1544)&gt;0),1,0)</f>
        <v>1</v>
      </c>
      <c r="U1544">
        <f t="shared" si="197"/>
        <v>200000</v>
      </c>
      <c r="V1544">
        <f t="shared" si="198"/>
        <v>500</v>
      </c>
      <c r="W1544">
        <f t="shared" si="199"/>
        <v>70000</v>
      </c>
    </row>
    <row r="1545" spans="1:23" ht="15.75" customHeight="1" x14ac:dyDescent="0.3">
      <c r="A1545" s="2" t="s">
        <v>33</v>
      </c>
      <c r="B1545" s="2">
        <v>1185732</v>
      </c>
      <c r="C1545" s="3">
        <v>44387</v>
      </c>
      <c r="D1545" s="12" t="str" cm="1">
        <f t="array" ref="D1545">_xlfn.SWITCH(WEEKDAY(C1545,2), 1, "Lundi", 2, "Mardi", 3, "Mercredi", 4, "Jeudi", 5, "Vendredi", 6, "Samedi", 7, "Dimanche", "Erreur")</f>
        <v>Samedi</v>
      </c>
      <c r="E1545" s="2" t="s">
        <v>30</v>
      </c>
      <c r="F1545" s="2" t="s">
        <v>69</v>
      </c>
      <c r="G1545" s="2" t="s">
        <v>70</v>
      </c>
      <c r="H1545" s="4" t="s">
        <v>21</v>
      </c>
      <c r="I1545" s="5">
        <v>50</v>
      </c>
      <c r="J1545" s="6">
        <v>525</v>
      </c>
      <c r="K1545" s="7">
        <v>262500</v>
      </c>
      <c r="L1545" s="7">
        <v>78750</v>
      </c>
      <c r="M1545" s="8">
        <v>0.3</v>
      </c>
      <c r="N1545" s="2" t="s">
        <v>17</v>
      </c>
      <c r="O1545">
        <f t="shared" si="192"/>
        <v>2021</v>
      </c>
      <c r="P1545">
        <f t="shared" si="193"/>
        <v>7</v>
      </c>
      <c r="Q1545" t="str">
        <f t="shared" si="194"/>
        <v>juil</v>
      </c>
      <c r="R1545" t="str">
        <f t="shared" si="195"/>
        <v>Wyoming</v>
      </c>
      <c r="S1545" t="str">
        <f t="shared" si="196"/>
        <v>2021-07</v>
      </c>
      <c r="T1545">
        <f>IF(AND(COUNTIF(Calculs!$Q$2:$Q$12,$O1545)&gt;0,COUNTIF(Calculs!$S$2:$S$12,$E1545)&gt;0,COUNTIF(Calculs!$U$2:$U$12,$H1545)&gt;0),1,0)</f>
        <v>1</v>
      </c>
      <c r="U1545">
        <f t="shared" si="197"/>
        <v>262500</v>
      </c>
      <c r="V1545">
        <f t="shared" si="198"/>
        <v>525</v>
      </c>
      <c r="W1545">
        <f t="shared" si="199"/>
        <v>78750</v>
      </c>
    </row>
    <row r="1546" spans="1:23" ht="15.75" customHeight="1" x14ac:dyDescent="0.3">
      <c r="A1546" s="2" t="s">
        <v>33</v>
      </c>
      <c r="B1546" s="2">
        <v>1185732</v>
      </c>
      <c r="C1546" s="3">
        <v>44387</v>
      </c>
      <c r="D1546" s="12" t="str" cm="1">
        <f t="array" ref="D1546">_xlfn.SWITCH(WEEKDAY(C1546,2), 1, "Lundi", 2, "Mardi", 3, "Mercredi", 4, "Jeudi", 5, "Vendredi", 6, "Samedi", 7, "Dimanche", "Erreur")</f>
        <v>Samedi</v>
      </c>
      <c r="E1546" s="2" t="s">
        <v>30</v>
      </c>
      <c r="F1546" s="2" t="s">
        <v>69</v>
      </c>
      <c r="G1546" s="2" t="s">
        <v>70</v>
      </c>
      <c r="H1546" s="4" t="s">
        <v>22</v>
      </c>
      <c r="I1546" s="5">
        <v>55.000000000000007</v>
      </c>
      <c r="J1546" s="6">
        <v>700</v>
      </c>
      <c r="K1546" s="7">
        <v>385000.00000000006</v>
      </c>
      <c r="L1546" s="7">
        <v>96250.000000000015</v>
      </c>
      <c r="M1546" s="8">
        <v>0.25</v>
      </c>
      <c r="N1546" s="2" t="s">
        <v>17</v>
      </c>
      <c r="O1546">
        <f t="shared" si="192"/>
        <v>2021</v>
      </c>
      <c r="P1546">
        <f t="shared" si="193"/>
        <v>7</v>
      </c>
      <c r="Q1546" t="str">
        <f t="shared" si="194"/>
        <v>juil</v>
      </c>
      <c r="R1546" t="str">
        <f t="shared" si="195"/>
        <v>Wyoming</v>
      </c>
      <c r="S1546" t="str">
        <f t="shared" si="196"/>
        <v>2021-07</v>
      </c>
      <c r="T1546">
        <f>IF(AND(COUNTIF(Calculs!$Q$2:$Q$12,$O1546)&gt;0,COUNTIF(Calculs!$S$2:$S$12,$E1546)&gt;0,COUNTIF(Calculs!$U$2:$U$12,$H1546)&gt;0),1,0)</f>
        <v>1</v>
      </c>
      <c r="U1546">
        <f t="shared" si="197"/>
        <v>385000.00000000006</v>
      </c>
      <c r="V1546">
        <f t="shared" si="198"/>
        <v>700</v>
      </c>
      <c r="W1546">
        <f t="shared" si="199"/>
        <v>96250.000000000015</v>
      </c>
    </row>
    <row r="1547" spans="1:23" ht="15.75" customHeight="1" x14ac:dyDescent="0.3">
      <c r="A1547" s="2" t="s">
        <v>33</v>
      </c>
      <c r="B1547" s="2">
        <v>1185732</v>
      </c>
      <c r="C1547" s="3">
        <v>44419</v>
      </c>
      <c r="D1547" s="12" t="str" cm="1">
        <f t="array" ref="D1547">_xlfn.SWITCH(WEEKDAY(C1547,2), 1, "Lundi", 2, "Mardi", 3, "Mercredi", 4, "Jeudi", 5, "Vendredi", 6, "Samedi", 7, "Dimanche", "Erreur")</f>
        <v>Mercredi</v>
      </c>
      <c r="E1547" s="2" t="s">
        <v>30</v>
      </c>
      <c r="F1547" s="2" t="s">
        <v>69</v>
      </c>
      <c r="G1547" s="2" t="s">
        <v>70</v>
      </c>
      <c r="H1547" s="4" t="s">
        <v>16</v>
      </c>
      <c r="I1547" s="5">
        <v>50</v>
      </c>
      <c r="J1547" s="6">
        <v>850</v>
      </c>
      <c r="K1547" s="7">
        <v>425000</v>
      </c>
      <c r="L1547" s="7">
        <v>212500</v>
      </c>
      <c r="M1547" s="8">
        <v>0.5</v>
      </c>
      <c r="N1547" s="2" t="s">
        <v>17</v>
      </c>
      <c r="O1547">
        <f t="shared" si="192"/>
        <v>2021</v>
      </c>
      <c r="P1547">
        <f t="shared" si="193"/>
        <v>8</v>
      </c>
      <c r="Q1547" t="str">
        <f t="shared" si="194"/>
        <v>août</v>
      </c>
      <c r="R1547" t="str">
        <f t="shared" si="195"/>
        <v>Wyoming</v>
      </c>
      <c r="S1547" t="str">
        <f t="shared" si="196"/>
        <v>2021-08</v>
      </c>
      <c r="T1547">
        <f>IF(AND(COUNTIF(Calculs!$Q$2:$Q$12,$O1547)&gt;0,COUNTIF(Calculs!$S$2:$S$12,$E1547)&gt;0,COUNTIF(Calculs!$U$2:$U$12,$H1547)&gt;0),1,0)</f>
        <v>1</v>
      </c>
      <c r="U1547">
        <f t="shared" si="197"/>
        <v>425000</v>
      </c>
      <c r="V1547">
        <f t="shared" si="198"/>
        <v>850</v>
      </c>
      <c r="W1547">
        <f t="shared" si="199"/>
        <v>212500</v>
      </c>
    </row>
    <row r="1548" spans="1:23" ht="15.75" customHeight="1" x14ac:dyDescent="0.3">
      <c r="A1548" s="2" t="s">
        <v>33</v>
      </c>
      <c r="B1548" s="2">
        <v>1185732</v>
      </c>
      <c r="C1548" s="3">
        <v>44419</v>
      </c>
      <c r="D1548" s="12" t="str" cm="1">
        <f t="array" ref="D1548">_xlfn.SWITCH(WEEKDAY(C1548,2), 1, "Lundi", 2, "Mardi", 3, "Mercredi", 4, "Jeudi", 5, "Vendredi", 6, "Samedi", 7, "Dimanche", "Erreur")</f>
        <v>Mercredi</v>
      </c>
      <c r="E1548" s="2" t="s">
        <v>30</v>
      </c>
      <c r="F1548" s="2" t="s">
        <v>69</v>
      </c>
      <c r="G1548" s="2" t="s">
        <v>70</v>
      </c>
      <c r="H1548" s="4" t="s">
        <v>18</v>
      </c>
      <c r="I1548" s="5">
        <v>45.000000000000007</v>
      </c>
      <c r="J1548" s="6">
        <v>625</v>
      </c>
      <c r="K1548" s="7">
        <v>281250.00000000006</v>
      </c>
      <c r="L1548" s="7">
        <v>84375.000000000015</v>
      </c>
      <c r="M1548" s="8">
        <v>0.3</v>
      </c>
      <c r="N1548" s="2" t="s">
        <v>17</v>
      </c>
      <c r="O1548">
        <f t="shared" si="192"/>
        <v>2021</v>
      </c>
      <c r="P1548">
        <f t="shared" si="193"/>
        <v>8</v>
      </c>
      <c r="Q1548" t="str">
        <f t="shared" si="194"/>
        <v>août</v>
      </c>
      <c r="R1548" t="str">
        <f t="shared" si="195"/>
        <v>Wyoming</v>
      </c>
      <c r="S1548" t="str">
        <f t="shared" si="196"/>
        <v>2021-08</v>
      </c>
      <c r="T1548">
        <f>IF(AND(COUNTIF(Calculs!$Q$2:$Q$12,$O1548)&gt;0,COUNTIF(Calculs!$S$2:$S$12,$E1548)&gt;0,COUNTIF(Calculs!$U$2:$U$12,$H1548)&gt;0),1,0)</f>
        <v>1</v>
      </c>
      <c r="U1548">
        <f t="shared" si="197"/>
        <v>281250.00000000006</v>
      </c>
      <c r="V1548">
        <f t="shared" si="198"/>
        <v>625</v>
      </c>
      <c r="W1548">
        <f t="shared" si="199"/>
        <v>84375.000000000015</v>
      </c>
    </row>
    <row r="1549" spans="1:23" ht="15.75" customHeight="1" x14ac:dyDescent="0.3">
      <c r="A1549" s="2" t="s">
        <v>33</v>
      </c>
      <c r="B1549" s="2">
        <v>1185732</v>
      </c>
      <c r="C1549" s="3">
        <v>44419</v>
      </c>
      <c r="D1549" s="12" t="str" cm="1">
        <f t="array" ref="D1549">_xlfn.SWITCH(WEEKDAY(C1549,2), 1, "Lundi", 2, "Mardi", 3, "Mercredi", 4, "Jeudi", 5, "Vendredi", 6, "Samedi", 7, "Dimanche", "Erreur")</f>
        <v>Mercredi</v>
      </c>
      <c r="E1549" s="2" t="s">
        <v>30</v>
      </c>
      <c r="F1549" s="2" t="s">
        <v>69</v>
      </c>
      <c r="G1549" s="2" t="s">
        <v>70</v>
      </c>
      <c r="H1549" s="4" t="s">
        <v>19</v>
      </c>
      <c r="I1549" s="5">
        <v>40</v>
      </c>
      <c r="J1549" s="6">
        <v>550</v>
      </c>
      <c r="K1549" s="7">
        <v>220000</v>
      </c>
      <c r="L1549" s="7">
        <v>77000</v>
      </c>
      <c r="M1549" s="8">
        <v>0.35</v>
      </c>
      <c r="N1549" s="2" t="s">
        <v>17</v>
      </c>
      <c r="O1549">
        <f t="shared" si="192"/>
        <v>2021</v>
      </c>
      <c r="P1549">
        <f t="shared" si="193"/>
        <v>8</v>
      </c>
      <c r="Q1549" t="str">
        <f t="shared" si="194"/>
        <v>août</v>
      </c>
      <c r="R1549" t="str">
        <f t="shared" si="195"/>
        <v>Wyoming</v>
      </c>
      <c r="S1549" t="str">
        <f t="shared" si="196"/>
        <v>2021-08</v>
      </c>
      <c r="T1549">
        <f>IF(AND(COUNTIF(Calculs!$Q$2:$Q$12,$O1549)&gt;0,COUNTIF(Calculs!$S$2:$S$12,$E1549)&gt;0,COUNTIF(Calculs!$U$2:$U$12,$H1549)&gt;0),1,0)</f>
        <v>1</v>
      </c>
      <c r="U1549">
        <f t="shared" si="197"/>
        <v>220000</v>
      </c>
      <c r="V1549">
        <f t="shared" si="198"/>
        <v>550</v>
      </c>
      <c r="W1549">
        <f t="shared" si="199"/>
        <v>77000</v>
      </c>
    </row>
    <row r="1550" spans="1:23" ht="15.75" customHeight="1" x14ac:dyDescent="0.3">
      <c r="A1550" s="2" t="s">
        <v>33</v>
      </c>
      <c r="B1550" s="2">
        <v>1185732</v>
      </c>
      <c r="C1550" s="3">
        <v>44419</v>
      </c>
      <c r="D1550" s="12" t="str" cm="1">
        <f t="array" ref="D1550">_xlfn.SWITCH(WEEKDAY(C1550,2), 1, "Lundi", 2, "Mardi", 3, "Mercredi", 4, "Jeudi", 5, "Vendredi", 6, "Samedi", 7, "Dimanche", "Erreur")</f>
        <v>Mercredi</v>
      </c>
      <c r="E1550" s="2" t="s">
        <v>30</v>
      </c>
      <c r="F1550" s="2" t="s">
        <v>69</v>
      </c>
      <c r="G1550" s="2" t="s">
        <v>70</v>
      </c>
      <c r="H1550" s="4" t="s">
        <v>20</v>
      </c>
      <c r="I1550" s="5">
        <v>40</v>
      </c>
      <c r="J1550" s="6">
        <v>525</v>
      </c>
      <c r="K1550" s="7">
        <v>210000</v>
      </c>
      <c r="L1550" s="7">
        <v>73500</v>
      </c>
      <c r="M1550" s="8">
        <v>0.35</v>
      </c>
      <c r="N1550" s="2" t="s">
        <v>17</v>
      </c>
      <c r="O1550">
        <f t="shared" si="192"/>
        <v>2021</v>
      </c>
      <c r="P1550">
        <f t="shared" si="193"/>
        <v>8</v>
      </c>
      <c r="Q1550" t="str">
        <f t="shared" si="194"/>
        <v>août</v>
      </c>
      <c r="R1550" t="str">
        <f t="shared" si="195"/>
        <v>Wyoming</v>
      </c>
      <c r="S1550" t="str">
        <f t="shared" si="196"/>
        <v>2021-08</v>
      </c>
      <c r="T1550">
        <f>IF(AND(COUNTIF(Calculs!$Q$2:$Q$12,$O1550)&gt;0,COUNTIF(Calculs!$S$2:$S$12,$E1550)&gt;0,COUNTIF(Calculs!$U$2:$U$12,$H1550)&gt;0),1,0)</f>
        <v>1</v>
      </c>
      <c r="U1550">
        <f t="shared" si="197"/>
        <v>210000</v>
      </c>
      <c r="V1550">
        <f t="shared" si="198"/>
        <v>525</v>
      </c>
      <c r="W1550">
        <f t="shared" si="199"/>
        <v>73500</v>
      </c>
    </row>
    <row r="1551" spans="1:23" ht="15.75" customHeight="1" x14ac:dyDescent="0.3">
      <c r="A1551" s="2" t="s">
        <v>33</v>
      </c>
      <c r="B1551" s="2">
        <v>1185732</v>
      </c>
      <c r="C1551" s="3">
        <v>44419</v>
      </c>
      <c r="D1551" s="12" t="str" cm="1">
        <f t="array" ref="D1551">_xlfn.SWITCH(WEEKDAY(C1551,2), 1, "Lundi", 2, "Mardi", 3, "Mercredi", 4, "Jeudi", 5, "Vendredi", 6, "Samedi", 7, "Dimanche", "Erreur")</f>
        <v>Mercredi</v>
      </c>
      <c r="E1551" s="2" t="s">
        <v>30</v>
      </c>
      <c r="F1551" s="2" t="s">
        <v>69</v>
      </c>
      <c r="G1551" s="2" t="s">
        <v>70</v>
      </c>
      <c r="H1551" s="4" t="s">
        <v>21</v>
      </c>
      <c r="I1551" s="5">
        <v>50</v>
      </c>
      <c r="J1551" s="6">
        <v>500</v>
      </c>
      <c r="K1551" s="7">
        <v>250000</v>
      </c>
      <c r="L1551" s="7">
        <v>75000</v>
      </c>
      <c r="M1551" s="8">
        <v>0.3</v>
      </c>
      <c r="N1551" s="2" t="s">
        <v>17</v>
      </c>
      <c r="O1551">
        <f t="shared" si="192"/>
        <v>2021</v>
      </c>
      <c r="P1551">
        <f t="shared" si="193"/>
        <v>8</v>
      </c>
      <c r="Q1551" t="str">
        <f t="shared" si="194"/>
        <v>août</v>
      </c>
      <c r="R1551" t="str">
        <f t="shared" si="195"/>
        <v>Wyoming</v>
      </c>
      <c r="S1551" t="str">
        <f t="shared" si="196"/>
        <v>2021-08</v>
      </c>
      <c r="T1551">
        <f>IF(AND(COUNTIF(Calculs!$Q$2:$Q$12,$O1551)&gt;0,COUNTIF(Calculs!$S$2:$S$12,$E1551)&gt;0,COUNTIF(Calculs!$U$2:$U$12,$H1551)&gt;0),1,0)</f>
        <v>1</v>
      </c>
      <c r="U1551">
        <f t="shared" si="197"/>
        <v>250000</v>
      </c>
      <c r="V1551">
        <f t="shared" si="198"/>
        <v>500</v>
      </c>
      <c r="W1551">
        <f t="shared" si="199"/>
        <v>75000</v>
      </c>
    </row>
    <row r="1552" spans="1:23" ht="15.75" customHeight="1" x14ac:dyDescent="0.3">
      <c r="A1552" s="2" t="s">
        <v>33</v>
      </c>
      <c r="B1552" s="2">
        <v>1185732</v>
      </c>
      <c r="C1552" s="3">
        <v>44419</v>
      </c>
      <c r="D1552" s="12" t="str" cm="1">
        <f t="array" ref="D1552">_xlfn.SWITCH(WEEKDAY(C1552,2), 1, "Lundi", 2, "Mardi", 3, "Mercredi", 4, "Jeudi", 5, "Vendredi", 6, "Samedi", 7, "Dimanche", "Erreur")</f>
        <v>Mercredi</v>
      </c>
      <c r="E1552" s="2" t="s">
        <v>30</v>
      </c>
      <c r="F1552" s="2" t="s">
        <v>69</v>
      </c>
      <c r="G1552" s="2" t="s">
        <v>70</v>
      </c>
      <c r="H1552" s="4" t="s">
        <v>22</v>
      </c>
      <c r="I1552" s="5">
        <v>55.000000000000007</v>
      </c>
      <c r="J1552" s="6">
        <v>675</v>
      </c>
      <c r="K1552" s="7">
        <v>371250.00000000006</v>
      </c>
      <c r="L1552" s="7">
        <v>92812.500000000015</v>
      </c>
      <c r="M1552" s="8">
        <v>0.25</v>
      </c>
      <c r="N1552" s="2" t="s">
        <v>17</v>
      </c>
      <c r="O1552">
        <f t="shared" si="192"/>
        <v>2021</v>
      </c>
      <c r="P1552">
        <f t="shared" si="193"/>
        <v>8</v>
      </c>
      <c r="Q1552" t="str">
        <f t="shared" si="194"/>
        <v>août</v>
      </c>
      <c r="R1552" t="str">
        <f t="shared" si="195"/>
        <v>Wyoming</v>
      </c>
      <c r="S1552" t="str">
        <f t="shared" si="196"/>
        <v>2021-08</v>
      </c>
      <c r="T1552">
        <f>IF(AND(COUNTIF(Calculs!$Q$2:$Q$12,$O1552)&gt;0,COUNTIF(Calculs!$S$2:$S$12,$E1552)&gt;0,COUNTIF(Calculs!$U$2:$U$12,$H1552)&gt;0),1,0)</f>
        <v>1</v>
      </c>
      <c r="U1552">
        <f t="shared" si="197"/>
        <v>371250.00000000006</v>
      </c>
      <c r="V1552">
        <f t="shared" si="198"/>
        <v>675</v>
      </c>
      <c r="W1552">
        <f t="shared" si="199"/>
        <v>92812.500000000015</v>
      </c>
    </row>
    <row r="1553" spans="1:23" ht="15.75" customHeight="1" x14ac:dyDescent="0.3">
      <c r="A1553" s="2" t="s">
        <v>33</v>
      </c>
      <c r="B1553" s="2">
        <v>1185732</v>
      </c>
      <c r="C1553" s="3">
        <v>44449</v>
      </c>
      <c r="D1553" s="12" t="str" cm="1">
        <f t="array" ref="D1553">_xlfn.SWITCH(WEEKDAY(C1553,2), 1, "Lundi", 2, "Mardi", 3, "Mercredi", 4, "Jeudi", 5, "Vendredi", 6, "Samedi", 7, "Dimanche", "Erreur")</f>
        <v>Vendredi</v>
      </c>
      <c r="E1553" s="2" t="s">
        <v>30</v>
      </c>
      <c r="F1553" s="2" t="s">
        <v>69</v>
      </c>
      <c r="G1553" s="2" t="s">
        <v>70</v>
      </c>
      <c r="H1553" s="4" t="s">
        <v>16</v>
      </c>
      <c r="I1553" s="5">
        <v>50</v>
      </c>
      <c r="J1553" s="6">
        <v>800</v>
      </c>
      <c r="K1553" s="7">
        <v>400000</v>
      </c>
      <c r="L1553" s="7">
        <v>200000</v>
      </c>
      <c r="M1553" s="8">
        <v>0.5</v>
      </c>
      <c r="N1553" s="2" t="s">
        <v>17</v>
      </c>
      <c r="O1553">
        <f t="shared" si="192"/>
        <v>2021</v>
      </c>
      <c r="P1553">
        <f t="shared" si="193"/>
        <v>9</v>
      </c>
      <c r="Q1553" t="str">
        <f t="shared" si="194"/>
        <v>sept</v>
      </c>
      <c r="R1553" t="str">
        <f t="shared" si="195"/>
        <v>Wyoming</v>
      </c>
      <c r="S1553" t="str">
        <f t="shared" si="196"/>
        <v>2021-09</v>
      </c>
      <c r="T1553">
        <f>IF(AND(COUNTIF(Calculs!$Q$2:$Q$12,$O1553)&gt;0,COUNTIF(Calculs!$S$2:$S$12,$E1553)&gt;0,COUNTIF(Calculs!$U$2:$U$12,$H1553)&gt;0),1,0)</f>
        <v>1</v>
      </c>
      <c r="U1553">
        <f t="shared" si="197"/>
        <v>400000</v>
      </c>
      <c r="V1553">
        <f t="shared" si="198"/>
        <v>800</v>
      </c>
      <c r="W1553">
        <f t="shared" si="199"/>
        <v>200000</v>
      </c>
    </row>
    <row r="1554" spans="1:23" ht="15.75" customHeight="1" x14ac:dyDescent="0.3">
      <c r="A1554" s="2" t="s">
        <v>33</v>
      </c>
      <c r="B1554" s="2">
        <v>1185732</v>
      </c>
      <c r="C1554" s="3">
        <v>44449</v>
      </c>
      <c r="D1554" s="12" t="str" cm="1">
        <f t="array" ref="D1554">_xlfn.SWITCH(WEEKDAY(C1554,2), 1, "Lundi", 2, "Mardi", 3, "Mercredi", 4, "Jeudi", 5, "Vendredi", 6, "Samedi", 7, "Dimanche", "Erreur")</f>
        <v>Vendredi</v>
      </c>
      <c r="E1554" s="2" t="s">
        <v>30</v>
      </c>
      <c r="F1554" s="2" t="s">
        <v>69</v>
      </c>
      <c r="G1554" s="2" t="s">
        <v>70</v>
      </c>
      <c r="H1554" s="4" t="s">
        <v>18</v>
      </c>
      <c r="I1554" s="5">
        <v>45.000000000000007</v>
      </c>
      <c r="J1554" s="6">
        <v>600</v>
      </c>
      <c r="K1554" s="7">
        <v>270000.00000000006</v>
      </c>
      <c r="L1554" s="7">
        <v>81000.000000000015</v>
      </c>
      <c r="M1554" s="8">
        <v>0.3</v>
      </c>
      <c r="N1554" s="2" t="s">
        <v>17</v>
      </c>
      <c r="O1554">
        <f t="shared" si="192"/>
        <v>2021</v>
      </c>
      <c r="P1554">
        <f t="shared" si="193"/>
        <v>9</v>
      </c>
      <c r="Q1554" t="str">
        <f t="shared" si="194"/>
        <v>sept</v>
      </c>
      <c r="R1554" t="str">
        <f t="shared" si="195"/>
        <v>Wyoming</v>
      </c>
      <c r="S1554" t="str">
        <f t="shared" si="196"/>
        <v>2021-09</v>
      </c>
      <c r="T1554">
        <f>IF(AND(COUNTIF(Calculs!$Q$2:$Q$12,$O1554)&gt;0,COUNTIF(Calculs!$S$2:$S$12,$E1554)&gt;0,COUNTIF(Calculs!$U$2:$U$12,$H1554)&gt;0),1,0)</f>
        <v>1</v>
      </c>
      <c r="U1554">
        <f t="shared" si="197"/>
        <v>270000.00000000006</v>
      </c>
      <c r="V1554">
        <f t="shared" si="198"/>
        <v>600</v>
      </c>
      <c r="W1554">
        <f t="shared" si="199"/>
        <v>81000.000000000015</v>
      </c>
    </row>
    <row r="1555" spans="1:23" ht="15.75" customHeight="1" x14ac:dyDescent="0.3">
      <c r="A1555" s="2" t="s">
        <v>33</v>
      </c>
      <c r="B1555" s="2">
        <v>1185732</v>
      </c>
      <c r="C1555" s="3">
        <v>44449</v>
      </c>
      <c r="D1555" s="12" t="str" cm="1">
        <f t="array" ref="D1555">_xlfn.SWITCH(WEEKDAY(C1555,2), 1, "Lundi", 2, "Mardi", 3, "Mercredi", 4, "Jeudi", 5, "Vendredi", 6, "Samedi", 7, "Dimanche", "Erreur")</f>
        <v>Vendredi</v>
      </c>
      <c r="E1555" s="2" t="s">
        <v>30</v>
      </c>
      <c r="F1555" s="2" t="s">
        <v>69</v>
      </c>
      <c r="G1555" s="2" t="s">
        <v>70</v>
      </c>
      <c r="H1555" s="4" t="s">
        <v>19</v>
      </c>
      <c r="I1555" s="5">
        <v>40</v>
      </c>
      <c r="J1555" s="6">
        <v>525</v>
      </c>
      <c r="K1555" s="7">
        <v>210000</v>
      </c>
      <c r="L1555" s="7">
        <v>73500</v>
      </c>
      <c r="M1555" s="8">
        <v>0.35</v>
      </c>
      <c r="N1555" s="2" t="s">
        <v>17</v>
      </c>
      <c r="O1555">
        <f t="shared" si="192"/>
        <v>2021</v>
      </c>
      <c r="P1555">
        <f t="shared" si="193"/>
        <v>9</v>
      </c>
      <c r="Q1555" t="str">
        <f t="shared" si="194"/>
        <v>sept</v>
      </c>
      <c r="R1555" t="str">
        <f t="shared" si="195"/>
        <v>Wyoming</v>
      </c>
      <c r="S1555" t="str">
        <f t="shared" si="196"/>
        <v>2021-09</v>
      </c>
      <c r="T1555">
        <f>IF(AND(COUNTIF(Calculs!$Q$2:$Q$12,$O1555)&gt;0,COUNTIF(Calculs!$S$2:$S$12,$E1555)&gt;0,COUNTIF(Calculs!$U$2:$U$12,$H1555)&gt;0),1,0)</f>
        <v>1</v>
      </c>
      <c r="U1555">
        <f t="shared" si="197"/>
        <v>210000</v>
      </c>
      <c r="V1555">
        <f t="shared" si="198"/>
        <v>525</v>
      </c>
      <c r="W1555">
        <f t="shared" si="199"/>
        <v>73500</v>
      </c>
    </row>
    <row r="1556" spans="1:23" ht="15.75" customHeight="1" x14ac:dyDescent="0.3">
      <c r="A1556" s="2" t="s">
        <v>33</v>
      </c>
      <c r="B1556" s="2">
        <v>1185732</v>
      </c>
      <c r="C1556" s="3">
        <v>44449</v>
      </c>
      <c r="D1556" s="12" t="str" cm="1">
        <f t="array" ref="D1556">_xlfn.SWITCH(WEEKDAY(C1556,2), 1, "Lundi", 2, "Mardi", 3, "Mercredi", 4, "Jeudi", 5, "Vendredi", 6, "Samedi", 7, "Dimanche", "Erreur")</f>
        <v>Vendredi</v>
      </c>
      <c r="E1556" s="2" t="s">
        <v>30</v>
      </c>
      <c r="F1556" s="2" t="s">
        <v>69</v>
      </c>
      <c r="G1556" s="2" t="s">
        <v>70</v>
      </c>
      <c r="H1556" s="4" t="s">
        <v>20</v>
      </c>
      <c r="I1556" s="5">
        <v>40</v>
      </c>
      <c r="J1556" s="6">
        <v>500</v>
      </c>
      <c r="K1556" s="7">
        <v>200000</v>
      </c>
      <c r="L1556" s="7">
        <v>70000</v>
      </c>
      <c r="M1556" s="8">
        <v>0.35</v>
      </c>
      <c r="N1556" s="2" t="s">
        <v>17</v>
      </c>
      <c r="O1556">
        <f t="shared" si="192"/>
        <v>2021</v>
      </c>
      <c r="P1556">
        <f t="shared" si="193"/>
        <v>9</v>
      </c>
      <c r="Q1556" t="str">
        <f t="shared" si="194"/>
        <v>sept</v>
      </c>
      <c r="R1556" t="str">
        <f t="shared" si="195"/>
        <v>Wyoming</v>
      </c>
      <c r="S1556" t="str">
        <f t="shared" si="196"/>
        <v>2021-09</v>
      </c>
      <c r="T1556">
        <f>IF(AND(COUNTIF(Calculs!$Q$2:$Q$12,$O1556)&gt;0,COUNTIF(Calculs!$S$2:$S$12,$E1556)&gt;0,COUNTIF(Calculs!$U$2:$U$12,$H1556)&gt;0),1,0)</f>
        <v>1</v>
      </c>
      <c r="U1556">
        <f t="shared" si="197"/>
        <v>200000</v>
      </c>
      <c r="V1556">
        <f t="shared" si="198"/>
        <v>500</v>
      </c>
      <c r="W1556">
        <f t="shared" si="199"/>
        <v>70000</v>
      </c>
    </row>
    <row r="1557" spans="1:23" ht="15.75" customHeight="1" x14ac:dyDescent="0.3">
      <c r="A1557" s="2" t="s">
        <v>33</v>
      </c>
      <c r="B1557" s="2">
        <v>1185732</v>
      </c>
      <c r="C1557" s="3">
        <v>44449</v>
      </c>
      <c r="D1557" s="12" t="str" cm="1">
        <f t="array" ref="D1557">_xlfn.SWITCH(WEEKDAY(C1557,2), 1, "Lundi", 2, "Mardi", 3, "Mercredi", 4, "Jeudi", 5, "Vendredi", 6, "Samedi", 7, "Dimanche", "Erreur")</f>
        <v>Vendredi</v>
      </c>
      <c r="E1557" s="2" t="s">
        <v>30</v>
      </c>
      <c r="F1557" s="2" t="s">
        <v>69</v>
      </c>
      <c r="G1557" s="2" t="s">
        <v>70</v>
      </c>
      <c r="H1557" s="4" t="s">
        <v>21</v>
      </c>
      <c r="I1557" s="5">
        <v>50</v>
      </c>
      <c r="J1557" s="6">
        <v>500</v>
      </c>
      <c r="K1557" s="7">
        <v>250000</v>
      </c>
      <c r="L1557" s="7">
        <v>75000</v>
      </c>
      <c r="M1557" s="8">
        <v>0.3</v>
      </c>
      <c r="N1557" s="2" t="s">
        <v>17</v>
      </c>
      <c r="O1557">
        <f t="shared" si="192"/>
        <v>2021</v>
      </c>
      <c r="P1557">
        <f t="shared" si="193"/>
        <v>9</v>
      </c>
      <c r="Q1557" t="str">
        <f t="shared" si="194"/>
        <v>sept</v>
      </c>
      <c r="R1557" t="str">
        <f t="shared" si="195"/>
        <v>Wyoming</v>
      </c>
      <c r="S1557" t="str">
        <f t="shared" si="196"/>
        <v>2021-09</v>
      </c>
      <c r="T1557">
        <f>IF(AND(COUNTIF(Calculs!$Q$2:$Q$12,$O1557)&gt;0,COUNTIF(Calculs!$S$2:$S$12,$E1557)&gt;0,COUNTIF(Calculs!$U$2:$U$12,$H1557)&gt;0),1,0)</f>
        <v>1</v>
      </c>
      <c r="U1557">
        <f t="shared" si="197"/>
        <v>250000</v>
      </c>
      <c r="V1557">
        <f t="shared" si="198"/>
        <v>500</v>
      </c>
      <c r="W1557">
        <f t="shared" si="199"/>
        <v>75000</v>
      </c>
    </row>
    <row r="1558" spans="1:23" ht="15.75" customHeight="1" x14ac:dyDescent="0.3">
      <c r="A1558" s="2" t="s">
        <v>33</v>
      </c>
      <c r="B1558" s="2">
        <v>1185732</v>
      </c>
      <c r="C1558" s="3">
        <v>44449</v>
      </c>
      <c r="D1558" s="12" t="str" cm="1">
        <f t="array" ref="D1558">_xlfn.SWITCH(WEEKDAY(C1558,2), 1, "Lundi", 2, "Mardi", 3, "Mercredi", 4, "Jeudi", 5, "Vendredi", 6, "Samedi", 7, "Dimanche", "Erreur")</f>
        <v>Vendredi</v>
      </c>
      <c r="E1558" s="2" t="s">
        <v>30</v>
      </c>
      <c r="F1558" s="2" t="s">
        <v>69</v>
      </c>
      <c r="G1558" s="2" t="s">
        <v>70</v>
      </c>
      <c r="H1558" s="4" t="s">
        <v>22</v>
      </c>
      <c r="I1558" s="5">
        <v>55.000000000000007</v>
      </c>
      <c r="J1558" s="6">
        <v>600</v>
      </c>
      <c r="K1558" s="7">
        <v>330000.00000000006</v>
      </c>
      <c r="L1558" s="7">
        <v>82500.000000000015</v>
      </c>
      <c r="M1558" s="8">
        <v>0.25</v>
      </c>
      <c r="N1558" s="2" t="s">
        <v>17</v>
      </c>
      <c r="O1558">
        <f t="shared" si="192"/>
        <v>2021</v>
      </c>
      <c r="P1558">
        <f t="shared" si="193"/>
        <v>9</v>
      </c>
      <c r="Q1558" t="str">
        <f t="shared" si="194"/>
        <v>sept</v>
      </c>
      <c r="R1558" t="str">
        <f t="shared" si="195"/>
        <v>Wyoming</v>
      </c>
      <c r="S1558" t="str">
        <f t="shared" si="196"/>
        <v>2021-09</v>
      </c>
      <c r="T1558">
        <f>IF(AND(COUNTIF(Calculs!$Q$2:$Q$12,$O1558)&gt;0,COUNTIF(Calculs!$S$2:$S$12,$E1558)&gt;0,COUNTIF(Calculs!$U$2:$U$12,$H1558)&gt;0),1,0)</f>
        <v>1</v>
      </c>
      <c r="U1558">
        <f t="shared" si="197"/>
        <v>330000.00000000006</v>
      </c>
      <c r="V1558">
        <f t="shared" si="198"/>
        <v>600</v>
      </c>
      <c r="W1558">
        <f t="shared" si="199"/>
        <v>82500.000000000015</v>
      </c>
    </row>
    <row r="1559" spans="1:23" ht="15.75" customHeight="1" x14ac:dyDescent="0.3">
      <c r="A1559" s="2" t="s">
        <v>33</v>
      </c>
      <c r="B1559" s="2">
        <v>1185732</v>
      </c>
      <c r="C1559" s="3">
        <v>44481</v>
      </c>
      <c r="D1559" s="12" t="str" cm="1">
        <f t="array" ref="D1559">_xlfn.SWITCH(WEEKDAY(C1559,2), 1, "Lundi", 2, "Mardi", 3, "Mercredi", 4, "Jeudi", 5, "Vendredi", 6, "Samedi", 7, "Dimanche", "Erreur")</f>
        <v>Mardi</v>
      </c>
      <c r="E1559" s="2" t="s">
        <v>30</v>
      </c>
      <c r="F1559" s="2" t="s">
        <v>69</v>
      </c>
      <c r="G1559" s="2" t="s">
        <v>70</v>
      </c>
      <c r="H1559" s="4" t="s">
        <v>16</v>
      </c>
      <c r="I1559" s="5">
        <v>55.000000000000007</v>
      </c>
      <c r="J1559" s="6">
        <v>775</v>
      </c>
      <c r="K1559" s="7">
        <v>426250.00000000006</v>
      </c>
      <c r="L1559" s="7">
        <v>213125.00000000003</v>
      </c>
      <c r="M1559" s="8">
        <v>0.5</v>
      </c>
      <c r="N1559" s="2" t="s">
        <v>17</v>
      </c>
      <c r="O1559">
        <f t="shared" si="192"/>
        <v>2021</v>
      </c>
      <c r="P1559">
        <f t="shared" si="193"/>
        <v>10</v>
      </c>
      <c r="Q1559" t="str">
        <f t="shared" si="194"/>
        <v>oct</v>
      </c>
      <c r="R1559" t="str">
        <f t="shared" si="195"/>
        <v>Wyoming</v>
      </c>
      <c r="S1559" t="str">
        <f t="shared" si="196"/>
        <v>2021-10</v>
      </c>
      <c r="T1559">
        <f>IF(AND(COUNTIF(Calculs!$Q$2:$Q$12,$O1559)&gt;0,COUNTIF(Calculs!$S$2:$S$12,$E1559)&gt;0,COUNTIF(Calculs!$U$2:$U$12,$H1559)&gt;0),1,0)</f>
        <v>1</v>
      </c>
      <c r="U1559">
        <f t="shared" si="197"/>
        <v>426250.00000000006</v>
      </c>
      <c r="V1559">
        <f t="shared" si="198"/>
        <v>775</v>
      </c>
      <c r="W1559">
        <f t="shared" si="199"/>
        <v>213125.00000000003</v>
      </c>
    </row>
    <row r="1560" spans="1:23" ht="15.75" customHeight="1" x14ac:dyDescent="0.3">
      <c r="A1560" s="2" t="s">
        <v>33</v>
      </c>
      <c r="B1560" s="2">
        <v>1185732</v>
      </c>
      <c r="C1560" s="3">
        <v>44481</v>
      </c>
      <c r="D1560" s="12" t="str" cm="1">
        <f t="array" ref="D1560">_xlfn.SWITCH(WEEKDAY(C1560,2), 1, "Lundi", 2, "Mardi", 3, "Mercredi", 4, "Jeudi", 5, "Vendredi", 6, "Samedi", 7, "Dimanche", "Erreur")</f>
        <v>Mardi</v>
      </c>
      <c r="E1560" s="2" t="s">
        <v>30</v>
      </c>
      <c r="F1560" s="2" t="s">
        <v>69</v>
      </c>
      <c r="G1560" s="2" t="s">
        <v>70</v>
      </c>
      <c r="H1560" s="4" t="s">
        <v>18</v>
      </c>
      <c r="I1560" s="5">
        <v>45.000000000000007</v>
      </c>
      <c r="J1560" s="6">
        <v>600</v>
      </c>
      <c r="K1560" s="7">
        <v>270000.00000000006</v>
      </c>
      <c r="L1560" s="7">
        <v>81000.000000000015</v>
      </c>
      <c r="M1560" s="8">
        <v>0.3</v>
      </c>
      <c r="N1560" s="2" t="s">
        <v>17</v>
      </c>
      <c r="O1560">
        <f t="shared" si="192"/>
        <v>2021</v>
      </c>
      <c r="P1560">
        <f t="shared" si="193"/>
        <v>10</v>
      </c>
      <c r="Q1560" t="str">
        <f t="shared" si="194"/>
        <v>oct</v>
      </c>
      <c r="R1560" t="str">
        <f t="shared" si="195"/>
        <v>Wyoming</v>
      </c>
      <c r="S1560" t="str">
        <f t="shared" si="196"/>
        <v>2021-10</v>
      </c>
      <c r="T1560">
        <f>IF(AND(COUNTIF(Calculs!$Q$2:$Q$12,$O1560)&gt;0,COUNTIF(Calculs!$S$2:$S$12,$E1560)&gt;0,COUNTIF(Calculs!$U$2:$U$12,$H1560)&gt;0),1,0)</f>
        <v>1</v>
      </c>
      <c r="U1560">
        <f t="shared" si="197"/>
        <v>270000.00000000006</v>
      </c>
      <c r="V1560">
        <f t="shared" si="198"/>
        <v>600</v>
      </c>
      <c r="W1560">
        <f t="shared" si="199"/>
        <v>81000.000000000015</v>
      </c>
    </row>
    <row r="1561" spans="1:23" ht="15.75" customHeight="1" x14ac:dyDescent="0.3">
      <c r="A1561" s="2" t="s">
        <v>33</v>
      </c>
      <c r="B1561" s="2">
        <v>1185732</v>
      </c>
      <c r="C1561" s="3">
        <v>44481</v>
      </c>
      <c r="D1561" s="12" t="str" cm="1">
        <f t="array" ref="D1561">_xlfn.SWITCH(WEEKDAY(C1561,2), 1, "Lundi", 2, "Mardi", 3, "Mercredi", 4, "Jeudi", 5, "Vendredi", 6, "Samedi", 7, "Dimanche", "Erreur")</f>
        <v>Mardi</v>
      </c>
      <c r="E1561" s="2" t="s">
        <v>30</v>
      </c>
      <c r="F1561" s="2" t="s">
        <v>69</v>
      </c>
      <c r="G1561" s="2" t="s">
        <v>70</v>
      </c>
      <c r="H1561" s="4" t="s">
        <v>19</v>
      </c>
      <c r="I1561" s="5">
        <v>45.000000000000007</v>
      </c>
      <c r="J1561" s="6">
        <v>500</v>
      </c>
      <c r="K1561" s="7">
        <v>225000.00000000003</v>
      </c>
      <c r="L1561" s="7">
        <v>78750</v>
      </c>
      <c r="M1561" s="8">
        <v>0.35</v>
      </c>
      <c r="N1561" s="2" t="s">
        <v>17</v>
      </c>
      <c r="O1561">
        <f t="shared" si="192"/>
        <v>2021</v>
      </c>
      <c r="P1561">
        <f t="shared" si="193"/>
        <v>10</v>
      </c>
      <c r="Q1561" t="str">
        <f t="shared" si="194"/>
        <v>oct</v>
      </c>
      <c r="R1561" t="str">
        <f t="shared" si="195"/>
        <v>Wyoming</v>
      </c>
      <c r="S1561" t="str">
        <f t="shared" si="196"/>
        <v>2021-10</v>
      </c>
      <c r="T1561">
        <f>IF(AND(COUNTIF(Calculs!$Q$2:$Q$12,$O1561)&gt;0,COUNTIF(Calculs!$S$2:$S$12,$E1561)&gt;0,COUNTIF(Calculs!$U$2:$U$12,$H1561)&gt;0),1,0)</f>
        <v>1</v>
      </c>
      <c r="U1561">
        <f t="shared" si="197"/>
        <v>225000.00000000003</v>
      </c>
      <c r="V1561">
        <f t="shared" si="198"/>
        <v>500</v>
      </c>
      <c r="W1561">
        <f t="shared" si="199"/>
        <v>78750</v>
      </c>
    </row>
    <row r="1562" spans="1:23" ht="15.75" customHeight="1" x14ac:dyDescent="0.3">
      <c r="A1562" s="2" t="s">
        <v>33</v>
      </c>
      <c r="B1562" s="2">
        <v>1185732</v>
      </c>
      <c r="C1562" s="3">
        <v>44481</v>
      </c>
      <c r="D1562" s="12" t="str" cm="1">
        <f t="array" ref="D1562">_xlfn.SWITCH(WEEKDAY(C1562,2), 1, "Lundi", 2, "Mardi", 3, "Mercredi", 4, "Jeudi", 5, "Vendredi", 6, "Samedi", 7, "Dimanche", "Erreur")</f>
        <v>Mardi</v>
      </c>
      <c r="E1562" s="2" t="s">
        <v>30</v>
      </c>
      <c r="F1562" s="2" t="s">
        <v>69</v>
      </c>
      <c r="G1562" s="2" t="s">
        <v>70</v>
      </c>
      <c r="H1562" s="4" t="s">
        <v>20</v>
      </c>
      <c r="I1562" s="5">
        <v>45.000000000000007</v>
      </c>
      <c r="J1562" s="6">
        <v>475</v>
      </c>
      <c r="K1562" s="7">
        <v>213750.00000000003</v>
      </c>
      <c r="L1562" s="7">
        <v>74812.5</v>
      </c>
      <c r="M1562" s="8">
        <v>0.35</v>
      </c>
      <c r="N1562" s="2" t="s">
        <v>17</v>
      </c>
      <c r="O1562">
        <f t="shared" si="192"/>
        <v>2021</v>
      </c>
      <c r="P1562">
        <f t="shared" si="193"/>
        <v>10</v>
      </c>
      <c r="Q1562" t="str">
        <f t="shared" si="194"/>
        <v>oct</v>
      </c>
      <c r="R1562" t="str">
        <f t="shared" si="195"/>
        <v>Wyoming</v>
      </c>
      <c r="S1562" t="str">
        <f t="shared" si="196"/>
        <v>2021-10</v>
      </c>
      <c r="T1562">
        <f>IF(AND(COUNTIF(Calculs!$Q$2:$Q$12,$O1562)&gt;0,COUNTIF(Calculs!$S$2:$S$12,$E1562)&gt;0,COUNTIF(Calculs!$U$2:$U$12,$H1562)&gt;0),1,0)</f>
        <v>1</v>
      </c>
      <c r="U1562">
        <f t="shared" si="197"/>
        <v>213750.00000000003</v>
      </c>
      <c r="V1562">
        <f t="shared" si="198"/>
        <v>475</v>
      </c>
      <c r="W1562">
        <f t="shared" si="199"/>
        <v>74812.5</v>
      </c>
    </row>
    <row r="1563" spans="1:23" ht="15.75" customHeight="1" x14ac:dyDescent="0.3">
      <c r="A1563" s="2" t="s">
        <v>33</v>
      </c>
      <c r="B1563" s="2">
        <v>1185732</v>
      </c>
      <c r="C1563" s="3">
        <v>44481</v>
      </c>
      <c r="D1563" s="12" t="str" cm="1">
        <f t="array" ref="D1563">_xlfn.SWITCH(WEEKDAY(C1563,2), 1, "Lundi", 2, "Mardi", 3, "Mercredi", 4, "Jeudi", 5, "Vendredi", 6, "Samedi", 7, "Dimanche", "Erreur")</f>
        <v>Mardi</v>
      </c>
      <c r="E1563" s="2" t="s">
        <v>30</v>
      </c>
      <c r="F1563" s="2" t="s">
        <v>69</v>
      </c>
      <c r="G1563" s="2" t="s">
        <v>70</v>
      </c>
      <c r="H1563" s="4" t="s">
        <v>21</v>
      </c>
      <c r="I1563" s="5">
        <v>55.000000000000007</v>
      </c>
      <c r="J1563" s="6">
        <v>475</v>
      </c>
      <c r="K1563" s="7">
        <v>261250.00000000003</v>
      </c>
      <c r="L1563" s="7">
        <v>78375</v>
      </c>
      <c r="M1563" s="8">
        <v>0.3</v>
      </c>
      <c r="N1563" s="2" t="s">
        <v>17</v>
      </c>
      <c r="O1563">
        <f t="shared" si="192"/>
        <v>2021</v>
      </c>
      <c r="P1563">
        <f t="shared" si="193"/>
        <v>10</v>
      </c>
      <c r="Q1563" t="str">
        <f t="shared" si="194"/>
        <v>oct</v>
      </c>
      <c r="R1563" t="str">
        <f t="shared" si="195"/>
        <v>Wyoming</v>
      </c>
      <c r="S1563" t="str">
        <f t="shared" si="196"/>
        <v>2021-10</v>
      </c>
      <c r="T1563">
        <f>IF(AND(COUNTIF(Calculs!$Q$2:$Q$12,$O1563)&gt;0,COUNTIF(Calculs!$S$2:$S$12,$E1563)&gt;0,COUNTIF(Calculs!$U$2:$U$12,$H1563)&gt;0),1,0)</f>
        <v>1</v>
      </c>
      <c r="U1563">
        <f t="shared" si="197"/>
        <v>261250.00000000003</v>
      </c>
      <c r="V1563">
        <f t="shared" si="198"/>
        <v>475</v>
      </c>
      <c r="W1563">
        <f t="shared" si="199"/>
        <v>78375</v>
      </c>
    </row>
    <row r="1564" spans="1:23" ht="15.75" customHeight="1" x14ac:dyDescent="0.3">
      <c r="A1564" s="2" t="s">
        <v>33</v>
      </c>
      <c r="B1564" s="2">
        <v>1185732</v>
      </c>
      <c r="C1564" s="3">
        <v>44481</v>
      </c>
      <c r="D1564" s="12" t="str" cm="1">
        <f t="array" ref="D1564">_xlfn.SWITCH(WEEKDAY(C1564,2), 1, "Lundi", 2, "Mardi", 3, "Mercredi", 4, "Jeudi", 5, "Vendredi", 6, "Samedi", 7, "Dimanche", "Erreur")</f>
        <v>Mardi</v>
      </c>
      <c r="E1564" s="2" t="s">
        <v>30</v>
      </c>
      <c r="F1564" s="2" t="s">
        <v>69</v>
      </c>
      <c r="G1564" s="2" t="s">
        <v>70</v>
      </c>
      <c r="H1564" s="4" t="s">
        <v>22</v>
      </c>
      <c r="I1564" s="5">
        <v>60</v>
      </c>
      <c r="J1564" s="6">
        <v>600</v>
      </c>
      <c r="K1564" s="7">
        <v>360000</v>
      </c>
      <c r="L1564" s="7">
        <v>90000</v>
      </c>
      <c r="M1564" s="8">
        <v>0.25</v>
      </c>
      <c r="N1564" s="2" t="s">
        <v>17</v>
      </c>
      <c r="O1564">
        <f t="shared" si="192"/>
        <v>2021</v>
      </c>
      <c r="P1564">
        <f t="shared" si="193"/>
        <v>10</v>
      </c>
      <c r="Q1564" t="str">
        <f t="shared" si="194"/>
        <v>oct</v>
      </c>
      <c r="R1564" t="str">
        <f t="shared" si="195"/>
        <v>Wyoming</v>
      </c>
      <c r="S1564" t="str">
        <f t="shared" si="196"/>
        <v>2021-10</v>
      </c>
      <c r="T1564">
        <f>IF(AND(COUNTIF(Calculs!$Q$2:$Q$12,$O1564)&gt;0,COUNTIF(Calculs!$S$2:$S$12,$E1564)&gt;0,COUNTIF(Calculs!$U$2:$U$12,$H1564)&gt;0),1,0)</f>
        <v>1</v>
      </c>
      <c r="U1564">
        <f t="shared" si="197"/>
        <v>360000</v>
      </c>
      <c r="V1564">
        <f t="shared" si="198"/>
        <v>600</v>
      </c>
      <c r="W1564">
        <f t="shared" si="199"/>
        <v>90000</v>
      </c>
    </row>
    <row r="1565" spans="1:23" ht="15.75" customHeight="1" x14ac:dyDescent="0.3">
      <c r="A1565" s="2" t="s">
        <v>33</v>
      </c>
      <c r="B1565" s="2">
        <v>1185732</v>
      </c>
      <c r="C1565" s="3">
        <v>44511</v>
      </c>
      <c r="D1565" s="12" t="str" cm="1">
        <f t="array" ref="D1565">_xlfn.SWITCH(WEEKDAY(C1565,2), 1, "Lundi", 2, "Mardi", 3, "Mercredi", 4, "Jeudi", 5, "Vendredi", 6, "Samedi", 7, "Dimanche", "Erreur")</f>
        <v>Jeudi</v>
      </c>
      <c r="E1565" s="2" t="s">
        <v>30</v>
      </c>
      <c r="F1565" s="2" t="s">
        <v>69</v>
      </c>
      <c r="G1565" s="2" t="s">
        <v>70</v>
      </c>
      <c r="H1565" s="4" t="s">
        <v>16</v>
      </c>
      <c r="I1565" s="5">
        <v>55.000000000000007</v>
      </c>
      <c r="J1565" s="6">
        <v>750</v>
      </c>
      <c r="K1565" s="7">
        <v>412500.00000000006</v>
      </c>
      <c r="L1565" s="7">
        <v>206250.00000000003</v>
      </c>
      <c r="M1565" s="8">
        <v>0.5</v>
      </c>
      <c r="N1565" s="2" t="s">
        <v>17</v>
      </c>
      <c r="O1565">
        <f t="shared" si="192"/>
        <v>2021</v>
      </c>
      <c r="P1565">
        <f t="shared" si="193"/>
        <v>11</v>
      </c>
      <c r="Q1565" t="str">
        <f t="shared" si="194"/>
        <v>nov</v>
      </c>
      <c r="R1565" t="str">
        <f t="shared" si="195"/>
        <v>Wyoming</v>
      </c>
      <c r="S1565" t="str">
        <f t="shared" si="196"/>
        <v>2021-11</v>
      </c>
      <c r="T1565">
        <f>IF(AND(COUNTIF(Calculs!$Q$2:$Q$12,$O1565)&gt;0,COUNTIF(Calculs!$S$2:$S$12,$E1565)&gt;0,COUNTIF(Calculs!$U$2:$U$12,$H1565)&gt;0),1,0)</f>
        <v>1</v>
      </c>
      <c r="U1565">
        <f t="shared" si="197"/>
        <v>412500.00000000006</v>
      </c>
      <c r="V1565">
        <f t="shared" si="198"/>
        <v>750</v>
      </c>
      <c r="W1565">
        <f t="shared" si="199"/>
        <v>206250.00000000003</v>
      </c>
    </row>
    <row r="1566" spans="1:23" ht="15.75" customHeight="1" x14ac:dyDescent="0.3">
      <c r="A1566" s="2" t="s">
        <v>33</v>
      </c>
      <c r="B1566" s="2">
        <v>1185732</v>
      </c>
      <c r="C1566" s="3">
        <v>44511</v>
      </c>
      <c r="D1566" s="12" t="str" cm="1">
        <f t="array" ref="D1566">_xlfn.SWITCH(WEEKDAY(C1566,2), 1, "Lundi", 2, "Mardi", 3, "Mercredi", 4, "Jeudi", 5, "Vendredi", 6, "Samedi", 7, "Dimanche", "Erreur")</f>
        <v>Jeudi</v>
      </c>
      <c r="E1566" s="2" t="s">
        <v>30</v>
      </c>
      <c r="F1566" s="2" t="s">
        <v>69</v>
      </c>
      <c r="G1566" s="2" t="s">
        <v>70</v>
      </c>
      <c r="H1566" s="4" t="s">
        <v>18</v>
      </c>
      <c r="I1566" s="5">
        <v>45.000000000000007</v>
      </c>
      <c r="J1566" s="6">
        <v>575</v>
      </c>
      <c r="K1566" s="7">
        <v>258750.00000000003</v>
      </c>
      <c r="L1566" s="7">
        <v>77625</v>
      </c>
      <c r="M1566" s="8">
        <v>0.3</v>
      </c>
      <c r="N1566" s="2" t="s">
        <v>17</v>
      </c>
      <c r="O1566">
        <f t="shared" si="192"/>
        <v>2021</v>
      </c>
      <c r="P1566">
        <f t="shared" si="193"/>
        <v>11</v>
      </c>
      <c r="Q1566" t="str">
        <f t="shared" si="194"/>
        <v>nov</v>
      </c>
      <c r="R1566" t="str">
        <f t="shared" si="195"/>
        <v>Wyoming</v>
      </c>
      <c r="S1566" t="str">
        <f t="shared" si="196"/>
        <v>2021-11</v>
      </c>
      <c r="T1566">
        <f>IF(AND(COUNTIF(Calculs!$Q$2:$Q$12,$O1566)&gt;0,COUNTIF(Calculs!$S$2:$S$12,$E1566)&gt;0,COUNTIF(Calculs!$U$2:$U$12,$H1566)&gt;0),1,0)</f>
        <v>1</v>
      </c>
      <c r="U1566">
        <f t="shared" si="197"/>
        <v>258750.00000000003</v>
      </c>
      <c r="V1566">
        <f t="shared" si="198"/>
        <v>575</v>
      </c>
      <c r="W1566">
        <f t="shared" si="199"/>
        <v>77625</v>
      </c>
    </row>
    <row r="1567" spans="1:23" ht="15.75" customHeight="1" x14ac:dyDescent="0.3">
      <c r="A1567" s="2" t="s">
        <v>33</v>
      </c>
      <c r="B1567" s="2">
        <v>1185732</v>
      </c>
      <c r="C1567" s="3">
        <v>44511</v>
      </c>
      <c r="D1567" s="12" t="str" cm="1">
        <f t="array" ref="D1567">_xlfn.SWITCH(WEEKDAY(C1567,2), 1, "Lundi", 2, "Mardi", 3, "Mercredi", 4, "Jeudi", 5, "Vendredi", 6, "Samedi", 7, "Dimanche", "Erreur")</f>
        <v>Jeudi</v>
      </c>
      <c r="E1567" s="2" t="s">
        <v>30</v>
      </c>
      <c r="F1567" s="2" t="s">
        <v>69</v>
      </c>
      <c r="G1567" s="2" t="s">
        <v>70</v>
      </c>
      <c r="H1567" s="4" t="s">
        <v>19</v>
      </c>
      <c r="I1567" s="5">
        <v>45.000000000000007</v>
      </c>
      <c r="J1567" s="6">
        <v>520</v>
      </c>
      <c r="K1567" s="7">
        <v>234000.00000000003</v>
      </c>
      <c r="L1567" s="7">
        <v>81900</v>
      </c>
      <c r="M1567" s="8">
        <v>0.35</v>
      </c>
      <c r="N1567" s="2" t="s">
        <v>17</v>
      </c>
      <c r="O1567">
        <f t="shared" si="192"/>
        <v>2021</v>
      </c>
      <c r="P1567">
        <f t="shared" si="193"/>
        <v>11</v>
      </c>
      <c r="Q1567" t="str">
        <f t="shared" si="194"/>
        <v>nov</v>
      </c>
      <c r="R1567" t="str">
        <f t="shared" si="195"/>
        <v>Wyoming</v>
      </c>
      <c r="S1567" t="str">
        <f t="shared" si="196"/>
        <v>2021-11</v>
      </c>
      <c r="T1567">
        <f>IF(AND(COUNTIF(Calculs!$Q$2:$Q$12,$O1567)&gt;0,COUNTIF(Calculs!$S$2:$S$12,$E1567)&gt;0,COUNTIF(Calculs!$U$2:$U$12,$H1567)&gt;0),1,0)</f>
        <v>1</v>
      </c>
      <c r="U1567">
        <f t="shared" si="197"/>
        <v>234000.00000000003</v>
      </c>
      <c r="V1567">
        <f t="shared" si="198"/>
        <v>520</v>
      </c>
      <c r="W1567">
        <f t="shared" si="199"/>
        <v>81900</v>
      </c>
    </row>
    <row r="1568" spans="1:23" ht="15.75" customHeight="1" x14ac:dyDescent="0.3">
      <c r="A1568" s="2" t="s">
        <v>33</v>
      </c>
      <c r="B1568" s="2">
        <v>1185732</v>
      </c>
      <c r="C1568" s="3">
        <v>44511</v>
      </c>
      <c r="D1568" s="12" t="str" cm="1">
        <f t="array" ref="D1568">_xlfn.SWITCH(WEEKDAY(C1568,2), 1, "Lundi", 2, "Mardi", 3, "Mercredi", 4, "Jeudi", 5, "Vendredi", 6, "Samedi", 7, "Dimanche", "Erreur")</f>
        <v>Jeudi</v>
      </c>
      <c r="E1568" s="2" t="s">
        <v>30</v>
      </c>
      <c r="F1568" s="2" t="s">
        <v>69</v>
      </c>
      <c r="G1568" s="2" t="s">
        <v>70</v>
      </c>
      <c r="H1568" s="4" t="s">
        <v>20</v>
      </c>
      <c r="I1568" s="5">
        <v>45.000000000000007</v>
      </c>
      <c r="J1568" s="6">
        <v>500</v>
      </c>
      <c r="K1568" s="7">
        <v>225000.00000000003</v>
      </c>
      <c r="L1568" s="7">
        <v>78750</v>
      </c>
      <c r="M1568" s="8">
        <v>0.35</v>
      </c>
      <c r="N1568" s="2" t="s">
        <v>17</v>
      </c>
      <c r="O1568">
        <f t="shared" si="192"/>
        <v>2021</v>
      </c>
      <c r="P1568">
        <f t="shared" si="193"/>
        <v>11</v>
      </c>
      <c r="Q1568" t="str">
        <f t="shared" si="194"/>
        <v>nov</v>
      </c>
      <c r="R1568" t="str">
        <f t="shared" si="195"/>
        <v>Wyoming</v>
      </c>
      <c r="S1568" t="str">
        <f t="shared" si="196"/>
        <v>2021-11</v>
      </c>
      <c r="T1568">
        <f>IF(AND(COUNTIF(Calculs!$Q$2:$Q$12,$O1568)&gt;0,COUNTIF(Calculs!$S$2:$S$12,$E1568)&gt;0,COUNTIF(Calculs!$U$2:$U$12,$H1568)&gt;0),1,0)</f>
        <v>1</v>
      </c>
      <c r="U1568">
        <f t="shared" si="197"/>
        <v>225000.00000000003</v>
      </c>
      <c r="V1568">
        <f t="shared" si="198"/>
        <v>500</v>
      </c>
      <c r="W1568">
        <f t="shared" si="199"/>
        <v>78750</v>
      </c>
    </row>
    <row r="1569" spans="1:23" ht="15.75" customHeight="1" x14ac:dyDescent="0.3">
      <c r="A1569" s="2" t="s">
        <v>33</v>
      </c>
      <c r="B1569" s="2">
        <v>1185732</v>
      </c>
      <c r="C1569" s="3">
        <v>44511</v>
      </c>
      <c r="D1569" s="12" t="str" cm="1">
        <f t="array" ref="D1569">_xlfn.SWITCH(WEEKDAY(C1569,2), 1, "Lundi", 2, "Mardi", 3, "Mercredi", 4, "Jeudi", 5, "Vendredi", 6, "Samedi", 7, "Dimanche", "Erreur")</f>
        <v>Jeudi</v>
      </c>
      <c r="E1569" s="2" t="s">
        <v>30</v>
      </c>
      <c r="F1569" s="2" t="s">
        <v>69</v>
      </c>
      <c r="G1569" s="2" t="s">
        <v>70</v>
      </c>
      <c r="H1569" s="4" t="s">
        <v>21</v>
      </c>
      <c r="I1569" s="5">
        <v>55.000000000000007</v>
      </c>
      <c r="J1569" s="6">
        <v>475</v>
      </c>
      <c r="K1569" s="7">
        <v>261250.00000000003</v>
      </c>
      <c r="L1569" s="7">
        <v>78375</v>
      </c>
      <c r="M1569" s="8">
        <v>0.3</v>
      </c>
      <c r="N1569" s="2" t="s">
        <v>17</v>
      </c>
      <c r="O1569">
        <f t="shared" si="192"/>
        <v>2021</v>
      </c>
      <c r="P1569">
        <f t="shared" si="193"/>
        <v>11</v>
      </c>
      <c r="Q1569" t="str">
        <f t="shared" si="194"/>
        <v>nov</v>
      </c>
      <c r="R1569" t="str">
        <f t="shared" si="195"/>
        <v>Wyoming</v>
      </c>
      <c r="S1569" t="str">
        <f t="shared" si="196"/>
        <v>2021-11</v>
      </c>
      <c r="T1569">
        <f>IF(AND(COUNTIF(Calculs!$Q$2:$Q$12,$O1569)&gt;0,COUNTIF(Calculs!$S$2:$S$12,$E1569)&gt;0,COUNTIF(Calculs!$U$2:$U$12,$H1569)&gt;0),1,0)</f>
        <v>1</v>
      </c>
      <c r="U1569">
        <f t="shared" si="197"/>
        <v>261250.00000000003</v>
      </c>
      <c r="V1569">
        <f t="shared" si="198"/>
        <v>475</v>
      </c>
      <c r="W1569">
        <f t="shared" si="199"/>
        <v>78375</v>
      </c>
    </row>
    <row r="1570" spans="1:23" ht="15.75" customHeight="1" x14ac:dyDescent="0.3">
      <c r="A1570" s="2" t="s">
        <v>33</v>
      </c>
      <c r="B1570" s="2">
        <v>1185732</v>
      </c>
      <c r="C1570" s="3">
        <v>44511</v>
      </c>
      <c r="D1570" s="12" t="str" cm="1">
        <f t="array" ref="D1570">_xlfn.SWITCH(WEEKDAY(C1570,2), 1, "Lundi", 2, "Mardi", 3, "Mercredi", 4, "Jeudi", 5, "Vendredi", 6, "Samedi", 7, "Dimanche", "Erreur")</f>
        <v>Jeudi</v>
      </c>
      <c r="E1570" s="2" t="s">
        <v>30</v>
      </c>
      <c r="F1570" s="2" t="s">
        <v>69</v>
      </c>
      <c r="G1570" s="2" t="s">
        <v>70</v>
      </c>
      <c r="H1570" s="4" t="s">
        <v>22</v>
      </c>
      <c r="I1570" s="5">
        <v>60</v>
      </c>
      <c r="J1570" s="6">
        <v>575</v>
      </c>
      <c r="K1570" s="7">
        <v>345000</v>
      </c>
      <c r="L1570" s="7">
        <v>86250</v>
      </c>
      <c r="M1570" s="8">
        <v>0.25</v>
      </c>
      <c r="N1570" s="2" t="s">
        <v>17</v>
      </c>
      <c r="O1570">
        <f t="shared" si="192"/>
        <v>2021</v>
      </c>
      <c r="P1570">
        <f t="shared" si="193"/>
        <v>11</v>
      </c>
      <c r="Q1570" t="str">
        <f t="shared" si="194"/>
        <v>nov</v>
      </c>
      <c r="R1570" t="str">
        <f t="shared" si="195"/>
        <v>Wyoming</v>
      </c>
      <c r="S1570" t="str">
        <f t="shared" si="196"/>
        <v>2021-11</v>
      </c>
      <c r="T1570">
        <f>IF(AND(COUNTIF(Calculs!$Q$2:$Q$12,$O1570)&gt;0,COUNTIF(Calculs!$S$2:$S$12,$E1570)&gt;0,COUNTIF(Calculs!$U$2:$U$12,$H1570)&gt;0),1,0)</f>
        <v>1</v>
      </c>
      <c r="U1570">
        <f t="shared" si="197"/>
        <v>345000</v>
      </c>
      <c r="V1570">
        <f t="shared" si="198"/>
        <v>575</v>
      </c>
      <c r="W1570">
        <f t="shared" si="199"/>
        <v>86250</v>
      </c>
    </row>
    <row r="1571" spans="1:23" ht="15.75" customHeight="1" x14ac:dyDescent="0.3">
      <c r="A1571" s="2" t="s">
        <v>33</v>
      </c>
      <c r="B1571" s="2">
        <v>1185732</v>
      </c>
      <c r="C1571" s="3">
        <v>44540</v>
      </c>
      <c r="D1571" s="12" t="str" cm="1">
        <f t="array" ref="D1571">_xlfn.SWITCH(WEEKDAY(C1571,2), 1, "Lundi", 2, "Mardi", 3, "Mercredi", 4, "Jeudi", 5, "Vendredi", 6, "Samedi", 7, "Dimanche", "Erreur")</f>
        <v>Vendredi</v>
      </c>
      <c r="E1571" s="2" t="s">
        <v>30</v>
      </c>
      <c r="F1571" s="2" t="s">
        <v>69</v>
      </c>
      <c r="G1571" s="2" t="s">
        <v>70</v>
      </c>
      <c r="H1571" s="4" t="s">
        <v>16</v>
      </c>
      <c r="I1571" s="5">
        <v>55.000000000000007</v>
      </c>
      <c r="J1571" s="6">
        <v>800</v>
      </c>
      <c r="K1571" s="7">
        <v>440000.00000000006</v>
      </c>
      <c r="L1571" s="7">
        <v>220000.00000000003</v>
      </c>
      <c r="M1571" s="8">
        <v>0.5</v>
      </c>
      <c r="N1571" s="2" t="s">
        <v>17</v>
      </c>
      <c r="O1571">
        <f t="shared" si="192"/>
        <v>2021</v>
      </c>
      <c r="P1571">
        <f t="shared" si="193"/>
        <v>12</v>
      </c>
      <c r="Q1571" t="str">
        <f t="shared" si="194"/>
        <v>déc</v>
      </c>
      <c r="R1571" t="str">
        <f t="shared" si="195"/>
        <v>Wyoming</v>
      </c>
      <c r="S1571" t="str">
        <f t="shared" si="196"/>
        <v>2021-12</v>
      </c>
      <c r="T1571">
        <f>IF(AND(COUNTIF(Calculs!$Q$2:$Q$12,$O1571)&gt;0,COUNTIF(Calculs!$S$2:$S$12,$E1571)&gt;0,COUNTIF(Calculs!$U$2:$U$12,$H1571)&gt;0),1,0)</f>
        <v>1</v>
      </c>
      <c r="U1571">
        <f t="shared" si="197"/>
        <v>440000.00000000006</v>
      </c>
      <c r="V1571">
        <f t="shared" si="198"/>
        <v>800</v>
      </c>
      <c r="W1571">
        <f t="shared" si="199"/>
        <v>220000.00000000003</v>
      </c>
    </row>
    <row r="1572" spans="1:23" ht="15.75" customHeight="1" x14ac:dyDescent="0.3">
      <c r="A1572" s="2" t="s">
        <v>33</v>
      </c>
      <c r="B1572" s="2">
        <v>1185732</v>
      </c>
      <c r="C1572" s="3">
        <v>44540</v>
      </c>
      <c r="D1572" s="12" t="str" cm="1">
        <f t="array" ref="D1572">_xlfn.SWITCH(WEEKDAY(C1572,2), 1, "Lundi", 2, "Mardi", 3, "Mercredi", 4, "Jeudi", 5, "Vendredi", 6, "Samedi", 7, "Dimanche", "Erreur")</f>
        <v>Vendredi</v>
      </c>
      <c r="E1572" s="2" t="s">
        <v>30</v>
      </c>
      <c r="F1572" s="2" t="s">
        <v>69</v>
      </c>
      <c r="G1572" s="2" t="s">
        <v>70</v>
      </c>
      <c r="H1572" s="4" t="s">
        <v>18</v>
      </c>
      <c r="I1572" s="5">
        <v>45.000000000000007</v>
      </c>
      <c r="J1572" s="6">
        <v>600</v>
      </c>
      <c r="K1572" s="7">
        <v>270000.00000000006</v>
      </c>
      <c r="L1572" s="7">
        <v>81000.000000000015</v>
      </c>
      <c r="M1572" s="8">
        <v>0.3</v>
      </c>
      <c r="N1572" s="2" t="s">
        <v>17</v>
      </c>
      <c r="O1572">
        <f t="shared" si="192"/>
        <v>2021</v>
      </c>
      <c r="P1572">
        <f t="shared" si="193"/>
        <v>12</v>
      </c>
      <c r="Q1572" t="str">
        <f t="shared" si="194"/>
        <v>déc</v>
      </c>
      <c r="R1572" t="str">
        <f t="shared" si="195"/>
        <v>Wyoming</v>
      </c>
      <c r="S1572" t="str">
        <f t="shared" si="196"/>
        <v>2021-12</v>
      </c>
      <c r="T1572">
        <f>IF(AND(COUNTIF(Calculs!$Q$2:$Q$12,$O1572)&gt;0,COUNTIF(Calculs!$S$2:$S$12,$E1572)&gt;0,COUNTIF(Calculs!$U$2:$U$12,$H1572)&gt;0),1,0)</f>
        <v>1</v>
      </c>
      <c r="U1572">
        <f t="shared" si="197"/>
        <v>270000.00000000006</v>
      </c>
      <c r="V1572">
        <f t="shared" si="198"/>
        <v>600</v>
      </c>
      <c r="W1572">
        <f t="shared" si="199"/>
        <v>81000.000000000015</v>
      </c>
    </row>
    <row r="1573" spans="1:23" ht="15.75" customHeight="1" x14ac:dyDescent="0.3">
      <c r="A1573" s="2" t="s">
        <v>13</v>
      </c>
      <c r="B1573" s="2">
        <v>1185732</v>
      </c>
      <c r="C1573" s="3">
        <v>44540</v>
      </c>
      <c r="D1573" s="12" t="str" cm="1">
        <f t="array" ref="D1573">_xlfn.SWITCH(WEEKDAY(C1573,2), 1, "Lundi", 2, "Mardi", 3, "Mercredi", 4, "Jeudi", 5, "Vendredi", 6, "Samedi", 7, "Dimanche", "Erreur")</f>
        <v>Vendredi</v>
      </c>
      <c r="E1573" s="2" t="s">
        <v>30</v>
      </c>
      <c r="F1573" s="2" t="s">
        <v>69</v>
      </c>
      <c r="G1573" s="2" t="s">
        <v>70</v>
      </c>
      <c r="H1573" s="4" t="s">
        <v>19</v>
      </c>
      <c r="I1573" s="5">
        <v>45.000000000000007</v>
      </c>
      <c r="J1573" s="6">
        <v>550</v>
      </c>
      <c r="K1573" s="7">
        <v>247500.00000000003</v>
      </c>
      <c r="L1573" s="7">
        <v>86625</v>
      </c>
      <c r="M1573" s="8">
        <v>0.35</v>
      </c>
      <c r="N1573" s="2" t="s">
        <v>17</v>
      </c>
      <c r="O1573">
        <f t="shared" si="192"/>
        <v>2021</v>
      </c>
      <c r="P1573">
        <f t="shared" si="193"/>
        <v>12</v>
      </c>
      <c r="Q1573" t="str">
        <f t="shared" si="194"/>
        <v>déc</v>
      </c>
      <c r="R1573" t="str">
        <f t="shared" si="195"/>
        <v>Wyoming</v>
      </c>
      <c r="S1573" t="str">
        <f t="shared" si="196"/>
        <v>2021-12</v>
      </c>
      <c r="T1573">
        <f>IF(AND(COUNTIF(Calculs!$Q$2:$Q$12,$O1573)&gt;0,COUNTIF(Calculs!$S$2:$S$12,$E1573)&gt;0,COUNTIF(Calculs!$U$2:$U$12,$H1573)&gt;0),1,0)</f>
        <v>1</v>
      </c>
      <c r="U1573">
        <f t="shared" si="197"/>
        <v>247500.00000000003</v>
      </c>
      <c r="V1573">
        <f t="shared" si="198"/>
        <v>550</v>
      </c>
      <c r="W1573">
        <f t="shared" si="199"/>
        <v>86625</v>
      </c>
    </row>
    <row r="1574" spans="1:23" ht="15.75" customHeight="1" x14ac:dyDescent="0.3">
      <c r="A1574" s="2" t="s">
        <v>13</v>
      </c>
      <c r="B1574" s="2">
        <v>1185732</v>
      </c>
      <c r="C1574" s="3">
        <v>44540</v>
      </c>
      <c r="D1574" s="12" t="str" cm="1">
        <f t="array" ref="D1574">_xlfn.SWITCH(WEEKDAY(C1574,2), 1, "Lundi", 2, "Mardi", 3, "Mercredi", 4, "Jeudi", 5, "Vendredi", 6, "Samedi", 7, "Dimanche", "Erreur")</f>
        <v>Vendredi</v>
      </c>
      <c r="E1574" s="2" t="s">
        <v>30</v>
      </c>
      <c r="F1574" s="2" t="s">
        <v>69</v>
      </c>
      <c r="G1574" s="2" t="s">
        <v>70</v>
      </c>
      <c r="H1574" s="4" t="s">
        <v>20</v>
      </c>
      <c r="I1574" s="5">
        <v>45.000000000000007</v>
      </c>
      <c r="J1574" s="6">
        <v>500</v>
      </c>
      <c r="K1574" s="7">
        <v>225000.00000000003</v>
      </c>
      <c r="L1574" s="7">
        <v>78750</v>
      </c>
      <c r="M1574" s="8">
        <v>0.35</v>
      </c>
      <c r="N1574" s="2" t="s">
        <v>17</v>
      </c>
      <c r="O1574">
        <f t="shared" si="192"/>
        <v>2021</v>
      </c>
      <c r="P1574">
        <f t="shared" si="193"/>
        <v>12</v>
      </c>
      <c r="Q1574" t="str">
        <f t="shared" si="194"/>
        <v>déc</v>
      </c>
      <c r="R1574" t="str">
        <f t="shared" si="195"/>
        <v>Wyoming</v>
      </c>
      <c r="S1574" t="str">
        <f t="shared" si="196"/>
        <v>2021-12</v>
      </c>
      <c r="T1574">
        <f>IF(AND(COUNTIF(Calculs!$Q$2:$Q$12,$O1574)&gt;0,COUNTIF(Calculs!$S$2:$S$12,$E1574)&gt;0,COUNTIF(Calculs!$U$2:$U$12,$H1574)&gt;0),1,0)</f>
        <v>1</v>
      </c>
      <c r="U1574">
        <f t="shared" si="197"/>
        <v>225000.00000000003</v>
      </c>
      <c r="V1574">
        <f t="shared" si="198"/>
        <v>500</v>
      </c>
      <c r="W1574">
        <f t="shared" si="199"/>
        <v>78750</v>
      </c>
    </row>
    <row r="1575" spans="1:23" ht="15.75" customHeight="1" x14ac:dyDescent="0.3">
      <c r="A1575" s="2" t="s">
        <v>13</v>
      </c>
      <c r="B1575" s="2">
        <v>1185732</v>
      </c>
      <c r="C1575" s="3">
        <v>44540</v>
      </c>
      <c r="D1575" s="12" t="str" cm="1">
        <f t="array" ref="D1575">_xlfn.SWITCH(WEEKDAY(C1575,2), 1, "Lundi", 2, "Mardi", 3, "Mercredi", 4, "Jeudi", 5, "Vendredi", 6, "Samedi", 7, "Dimanche", "Erreur")</f>
        <v>Vendredi</v>
      </c>
      <c r="E1575" s="2" t="s">
        <v>30</v>
      </c>
      <c r="F1575" s="2" t="s">
        <v>69</v>
      </c>
      <c r="G1575" s="2" t="s">
        <v>70</v>
      </c>
      <c r="H1575" s="4" t="s">
        <v>21</v>
      </c>
      <c r="I1575" s="5">
        <v>55.000000000000007</v>
      </c>
      <c r="J1575" s="6">
        <v>500</v>
      </c>
      <c r="K1575" s="7">
        <v>275000.00000000006</v>
      </c>
      <c r="L1575" s="7">
        <v>82500.000000000015</v>
      </c>
      <c r="M1575" s="8">
        <v>0.3</v>
      </c>
      <c r="N1575" s="2" t="s">
        <v>17</v>
      </c>
      <c r="O1575">
        <f t="shared" si="192"/>
        <v>2021</v>
      </c>
      <c r="P1575">
        <f t="shared" si="193"/>
        <v>12</v>
      </c>
      <c r="Q1575" t="str">
        <f t="shared" si="194"/>
        <v>déc</v>
      </c>
      <c r="R1575" t="str">
        <f t="shared" si="195"/>
        <v>Wyoming</v>
      </c>
      <c r="S1575" t="str">
        <f t="shared" si="196"/>
        <v>2021-12</v>
      </c>
      <c r="T1575">
        <f>IF(AND(COUNTIF(Calculs!$Q$2:$Q$12,$O1575)&gt;0,COUNTIF(Calculs!$S$2:$S$12,$E1575)&gt;0,COUNTIF(Calculs!$U$2:$U$12,$H1575)&gt;0),1,0)</f>
        <v>1</v>
      </c>
      <c r="U1575">
        <f t="shared" si="197"/>
        <v>275000.00000000006</v>
      </c>
      <c r="V1575">
        <f t="shared" si="198"/>
        <v>500</v>
      </c>
      <c r="W1575">
        <f t="shared" si="199"/>
        <v>82500.000000000015</v>
      </c>
    </row>
    <row r="1576" spans="1:23" ht="15.75" customHeight="1" x14ac:dyDescent="0.3">
      <c r="A1576" s="2" t="s">
        <v>13</v>
      </c>
      <c r="B1576" s="2">
        <v>1185732</v>
      </c>
      <c r="C1576" s="3">
        <v>44540</v>
      </c>
      <c r="D1576" s="12" t="str" cm="1">
        <f t="array" ref="D1576">_xlfn.SWITCH(WEEKDAY(C1576,2), 1, "Lundi", 2, "Mardi", 3, "Mercredi", 4, "Jeudi", 5, "Vendredi", 6, "Samedi", 7, "Dimanche", "Erreur")</f>
        <v>Vendredi</v>
      </c>
      <c r="E1576" s="2" t="s">
        <v>30</v>
      </c>
      <c r="F1576" s="2" t="s">
        <v>69</v>
      </c>
      <c r="G1576" s="2" t="s">
        <v>70</v>
      </c>
      <c r="H1576" s="4" t="s">
        <v>22</v>
      </c>
      <c r="I1576" s="5">
        <v>60</v>
      </c>
      <c r="J1576" s="6">
        <v>600</v>
      </c>
      <c r="K1576" s="7">
        <v>360000</v>
      </c>
      <c r="L1576" s="7">
        <v>90000</v>
      </c>
      <c r="M1576" s="8">
        <v>0.25</v>
      </c>
      <c r="N1576" s="2" t="s">
        <v>17</v>
      </c>
      <c r="O1576">
        <f t="shared" si="192"/>
        <v>2021</v>
      </c>
      <c r="P1576">
        <f t="shared" si="193"/>
        <v>12</v>
      </c>
      <c r="Q1576" t="str">
        <f t="shared" si="194"/>
        <v>déc</v>
      </c>
      <c r="R1576" t="str">
        <f t="shared" si="195"/>
        <v>Wyoming</v>
      </c>
      <c r="S1576" t="str">
        <f t="shared" si="196"/>
        <v>2021-12</v>
      </c>
      <c r="T1576">
        <f>IF(AND(COUNTIF(Calculs!$Q$2:$Q$12,$O1576)&gt;0,COUNTIF(Calculs!$S$2:$S$12,$E1576)&gt;0,COUNTIF(Calculs!$U$2:$U$12,$H1576)&gt;0),1,0)</f>
        <v>1</v>
      </c>
      <c r="U1576">
        <f t="shared" si="197"/>
        <v>360000</v>
      </c>
      <c r="V1576">
        <f t="shared" si="198"/>
        <v>600</v>
      </c>
      <c r="W1576">
        <f t="shared" si="199"/>
        <v>90000</v>
      </c>
    </row>
    <row r="1577" spans="1:23" ht="15.75" customHeight="1" x14ac:dyDescent="0.3">
      <c r="A1577" s="2" t="s">
        <v>13</v>
      </c>
      <c r="B1577" s="2">
        <v>1128299</v>
      </c>
      <c r="C1577" s="3">
        <v>44220</v>
      </c>
      <c r="D1577" s="12" t="str" cm="1">
        <f t="array" ref="D1577">_xlfn.SWITCH(WEEKDAY(C1577,2), 1, "Lundi", 2, "Mardi", 3, "Mercredi", 4, "Jeudi", 5, "Vendredi", 6, "Samedi", 7, "Dimanche", "Erreur")</f>
        <v>Dimanche</v>
      </c>
      <c r="E1577" s="2" t="s">
        <v>30</v>
      </c>
      <c r="F1577" s="2" t="s">
        <v>69</v>
      </c>
      <c r="G1577" s="2" t="s">
        <v>70</v>
      </c>
      <c r="H1577" s="4" t="s">
        <v>16</v>
      </c>
      <c r="I1577" s="5">
        <v>30.000000000000004</v>
      </c>
      <c r="J1577" s="6">
        <v>350</v>
      </c>
      <c r="K1577" s="7">
        <v>105000.00000000001</v>
      </c>
      <c r="L1577" s="7">
        <v>36750</v>
      </c>
      <c r="M1577" s="8">
        <v>0.35</v>
      </c>
      <c r="N1577" s="2" t="s">
        <v>17</v>
      </c>
      <c r="O1577">
        <f t="shared" si="192"/>
        <v>2021</v>
      </c>
      <c r="P1577">
        <f t="shared" si="193"/>
        <v>1</v>
      </c>
      <c r="Q1577" t="str">
        <f t="shared" si="194"/>
        <v>janv</v>
      </c>
      <c r="R1577" t="str">
        <f t="shared" si="195"/>
        <v>Wyoming</v>
      </c>
      <c r="S1577" t="str">
        <f t="shared" si="196"/>
        <v>2021-01</v>
      </c>
      <c r="T1577">
        <f>IF(AND(COUNTIF(Calculs!$Q$2:$Q$12,$O1577)&gt;0,COUNTIF(Calculs!$S$2:$S$12,$E1577)&gt;0,COUNTIF(Calculs!$U$2:$U$12,$H1577)&gt;0),1,0)</f>
        <v>1</v>
      </c>
      <c r="U1577">
        <f t="shared" si="197"/>
        <v>105000.00000000001</v>
      </c>
      <c r="V1577">
        <f t="shared" si="198"/>
        <v>350</v>
      </c>
      <c r="W1577">
        <f t="shared" si="199"/>
        <v>36750</v>
      </c>
    </row>
    <row r="1578" spans="1:23" ht="15.75" customHeight="1" x14ac:dyDescent="0.3">
      <c r="A1578" s="2" t="s">
        <v>13</v>
      </c>
      <c r="B1578" s="2">
        <v>1128299</v>
      </c>
      <c r="C1578" s="3">
        <v>44220</v>
      </c>
      <c r="D1578" s="12" t="str" cm="1">
        <f t="array" ref="D1578">_xlfn.SWITCH(WEEKDAY(C1578,2), 1, "Lundi", 2, "Mardi", 3, "Mercredi", 4, "Jeudi", 5, "Vendredi", 6, "Samedi", 7, "Dimanche", "Erreur")</f>
        <v>Dimanche</v>
      </c>
      <c r="E1578" s="2" t="s">
        <v>30</v>
      </c>
      <c r="F1578" s="2" t="s">
        <v>69</v>
      </c>
      <c r="G1578" s="2" t="s">
        <v>70</v>
      </c>
      <c r="H1578" s="4" t="s">
        <v>18</v>
      </c>
      <c r="I1578" s="5">
        <v>40</v>
      </c>
      <c r="J1578" s="6">
        <v>350</v>
      </c>
      <c r="K1578" s="7">
        <v>140000</v>
      </c>
      <c r="L1578" s="7">
        <v>49000</v>
      </c>
      <c r="M1578" s="8">
        <v>0.35</v>
      </c>
      <c r="N1578" s="2" t="s">
        <v>17</v>
      </c>
      <c r="O1578">
        <f t="shared" si="192"/>
        <v>2021</v>
      </c>
      <c r="P1578">
        <f t="shared" si="193"/>
        <v>1</v>
      </c>
      <c r="Q1578" t="str">
        <f t="shared" si="194"/>
        <v>janv</v>
      </c>
      <c r="R1578" t="str">
        <f t="shared" si="195"/>
        <v>Wyoming</v>
      </c>
      <c r="S1578" t="str">
        <f t="shared" si="196"/>
        <v>2021-01</v>
      </c>
      <c r="T1578">
        <f>IF(AND(COUNTIF(Calculs!$Q$2:$Q$12,$O1578)&gt;0,COUNTIF(Calculs!$S$2:$S$12,$E1578)&gt;0,COUNTIF(Calculs!$U$2:$U$12,$H1578)&gt;0),1,0)</f>
        <v>1</v>
      </c>
      <c r="U1578">
        <f t="shared" si="197"/>
        <v>140000</v>
      </c>
      <c r="V1578">
        <f t="shared" si="198"/>
        <v>350</v>
      </c>
      <c r="W1578">
        <f t="shared" si="199"/>
        <v>49000</v>
      </c>
    </row>
    <row r="1579" spans="1:23" ht="15.75" customHeight="1" x14ac:dyDescent="0.3">
      <c r="A1579" s="2" t="s">
        <v>13</v>
      </c>
      <c r="B1579" s="2">
        <v>1128299</v>
      </c>
      <c r="C1579" s="3">
        <v>44220</v>
      </c>
      <c r="D1579" s="12" t="str" cm="1">
        <f t="array" ref="D1579">_xlfn.SWITCH(WEEKDAY(C1579,2), 1, "Lundi", 2, "Mardi", 3, "Mercredi", 4, "Jeudi", 5, "Vendredi", 6, "Samedi", 7, "Dimanche", "Erreur")</f>
        <v>Dimanche</v>
      </c>
      <c r="E1579" s="2" t="s">
        <v>30</v>
      </c>
      <c r="F1579" s="2" t="s">
        <v>69</v>
      </c>
      <c r="G1579" s="2" t="s">
        <v>70</v>
      </c>
      <c r="H1579" s="4" t="s">
        <v>19</v>
      </c>
      <c r="I1579" s="5">
        <v>40</v>
      </c>
      <c r="J1579" s="6">
        <v>350</v>
      </c>
      <c r="K1579" s="7">
        <v>140000</v>
      </c>
      <c r="L1579" s="7">
        <v>49000</v>
      </c>
      <c r="M1579" s="8">
        <v>0.35</v>
      </c>
      <c r="N1579" s="2" t="s">
        <v>17</v>
      </c>
      <c r="O1579">
        <f t="shared" si="192"/>
        <v>2021</v>
      </c>
      <c r="P1579">
        <f t="shared" si="193"/>
        <v>1</v>
      </c>
      <c r="Q1579" t="str">
        <f t="shared" si="194"/>
        <v>janv</v>
      </c>
      <c r="R1579" t="str">
        <f t="shared" si="195"/>
        <v>Wyoming</v>
      </c>
      <c r="S1579" t="str">
        <f t="shared" si="196"/>
        <v>2021-01</v>
      </c>
      <c r="T1579">
        <f>IF(AND(COUNTIF(Calculs!$Q$2:$Q$12,$O1579)&gt;0,COUNTIF(Calculs!$S$2:$S$12,$E1579)&gt;0,COUNTIF(Calculs!$U$2:$U$12,$H1579)&gt;0),1,0)</f>
        <v>1</v>
      </c>
      <c r="U1579">
        <f t="shared" si="197"/>
        <v>140000</v>
      </c>
      <c r="V1579">
        <f t="shared" si="198"/>
        <v>350</v>
      </c>
      <c r="W1579">
        <f t="shared" si="199"/>
        <v>49000</v>
      </c>
    </row>
    <row r="1580" spans="1:23" ht="15.75" customHeight="1" x14ac:dyDescent="0.3">
      <c r="A1580" s="2" t="s">
        <v>13</v>
      </c>
      <c r="B1580" s="2">
        <v>1128299</v>
      </c>
      <c r="C1580" s="3">
        <v>44220</v>
      </c>
      <c r="D1580" s="12" t="str" cm="1">
        <f t="array" ref="D1580">_xlfn.SWITCH(WEEKDAY(C1580,2), 1, "Lundi", 2, "Mardi", 3, "Mercredi", 4, "Jeudi", 5, "Vendredi", 6, "Samedi", 7, "Dimanche", "Erreur")</f>
        <v>Dimanche</v>
      </c>
      <c r="E1580" s="2" t="s">
        <v>30</v>
      </c>
      <c r="F1580" s="2" t="s">
        <v>69</v>
      </c>
      <c r="G1580" s="2" t="s">
        <v>70</v>
      </c>
      <c r="H1580" s="4" t="s">
        <v>20</v>
      </c>
      <c r="I1580" s="5">
        <v>40</v>
      </c>
      <c r="J1580" s="6">
        <v>200</v>
      </c>
      <c r="K1580" s="7">
        <v>80000</v>
      </c>
      <c r="L1580" s="7">
        <v>28000</v>
      </c>
      <c r="M1580" s="8">
        <v>0.35</v>
      </c>
      <c r="N1580" s="2" t="s">
        <v>17</v>
      </c>
      <c r="O1580">
        <f t="shared" si="192"/>
        <v>2021</v>
      </c>
      <c r="P1580">
        <f t="shared" si="193"/>
        <v>1</v>
      </c>
      <c r="Q1580" t="str">
        <f t="shared" si="194"/>
        <v>janv</v>
      </c>
      <c r="R1580" t="str">
        <f t="shared" si="195"/>
        <v>Wyoming</v>
      </c>
      <c r="S1580" t="str">
        <f t="shared" si="196"/>
        <v>2021-01</v>
      </c>
      <c r="T1580">
        <f>IF(AND(COUNTIF(Calculs!$Q$2:$Q$12,$O1580)&gt;0,COUNTIF(Calculs!$S$2:$S$12,$E1580)&gt;0,COUNTIF(Calculs!$U$2:$U$12,$H1580)&gt;0),1,0)</f>
        <v>1</v>
      </c>
      <c r="U1580">
        <f t="shared" si="197"/>
        <v>80000</v>
      </c>
      <c r="V1580">
        <f t="shared" si="198"/>
        <v>200</v>
      </c>
      <c r="W1580">
        <f t="shared" si="199"/>
        <v>28000</v>
      </c>
    </row>
    <row r="1581" spans="1:23" ht="15.75" customHeight="1" x14ac:dyDescent="0.3">
      <c r="A1581" s="2" t="s">
        <v>13</v>
      </c>
      <c r="B1581" s="2">
        <v>1128299</v>
      </c>
      <c r="C1581" s="3">
        <v>44220</v>
      </c>
      <c r="D1581" s="12" t="str" cm="1">
        <f t="array" ref="D1581">_xlfn.SWITCH(WEEKDAY(C1581,2), 1, "Lundi", 2, "Mardi", 3, "Mercredi", 4, "Jeudi", 5, "Vendredi", 6, "Samedi", 7, "Dimanche", "Erreur")</f>
        <v>Dimanche</v>
      </c>
      <c r="E1581" s="2" t="s">
        <v>30</v>
      </c>
      <c r="F1581" s="2" t="s">
        <v>69</v>
      </c>
      <c r="G1581" s="2" t="s">
        <v>70</v>
      </c>
      <c r="H1581" s="4" t="s">
        <v>21</v>
      </c>
      <c r="I1581" s="5">
        <v>45.000000000000007</v>
      </c>
      <c r="J1581" s="6">
        <v>150</v>
      </c>
      <c r="K1581" s="7">
        <v>67500.000000000015</v>
      </c>
      <c r="L1581" s="7">
        <v>27000.000000000007</v>
      </c>
      <c r="M1581" s="8">
        <v>0.4</v>
      </c>
      <c r="N1581" s="2" t="s">
        <v>17</v>
      </c>
      <c r="O1581">
        <f t="shared" si="192"/>
        <v>2021</v>
      </c>
      <c r="P1581">
        <f t="shared" si="193"/>
        <v>1</v>
      </c>
      <c r="Q1581" t="str">
        <f t="shared" si="194"/>
        <v>janv</v>
      </c>
      <c r="R1581" t="str">
        <f t="shared" si="195"/>
        <v>Wyoming</v>
      </c>
      <c r="S1581" t="str">
        <f t="shared" si="196"/>
        <v>2021-01</v>
      </c>
      <c r="T1581">
        <f>IF(AND(COUNTIF(Calculs!$Q$2:$Q$12,$O1581)&gt;0,COUNTIF(Calculs!$S$2:$S$12,$E1581)&gt;0,COUNTIF(Calculs!$U$2:$U$12,$H1581)&gt;0),1,0)</f>
        <v>1</v>
      </c>
      <c r="U1581">
        <f t="shared" si="197"/>
        <v>67500.000000000015</v>
      </c>
      <c r="V1581">
        <f t="shared" si="198"/>
        <v>150</v>
      </c>
      <c r="W1581">
        <f t="shared" si="199"/>
        <v>27000.000000000007</v>
      </c>
    </row>
    <row r="1582" spans="1:23" ht="15.75" customHeight="1" x14ac:dyDescent="0.3">
      <c r="A1582" s="2" t="s">
        <v>13</v>
      </c>
      <c r="B1582" s="2">
        <v>1128299</v>
      </c>
      <c r="C1582" s="3">
        <v>44220</v>
      </c>
      <c r="D1582" s="12" t="str" cm="1">
        <f t="array" ref="D1582">_xlfn.SWITCH(WEEKDAY(C1582,2), 1, "Lundi", 2, "Mardi", 3, "Mercredi", 4, "Jeudi", 5, "Vendredi", 6, "Samedi", 7, "Dimanche", "Erreur")</f>
        <v>Dimanche</v>
      </c>
      <c r="E1582" s="2" t="s">
        <v>30</v>
      </c>
      <c r="F1582" s="2" t="s">
        <v>69</v>
      </c>
      <c r="G1582" s="2" t="s">
        <v>70</v>
      </c>
      <c r="H1582" s="4" t="s">
        <v>22</v>
      </c>
      <c r="I1582" s="5">
        <v>40</v>
      </c>
      <c r="J1582" s="6">
        <v>400</v>
      </c>
      <c r="K1582" s="7">
        <v>160000</v>
      </c>
      <c r="L1582" s="7">
        <v>48000</v>
      </c>
      <c r="M1582" s="8">
        <v>0.3</v>
      </c>
      <c r="N1582" s="2" t="s">
        <v>17</v>
      </c>
      <c r="O1582">
        <f t="shared" si="192"/>
        <v>2021</v>
      </c>
      <c r="P1582">
        <f t="shared" si="193"/>
        <v>1</v>
      </c>
      <c r="Q1582" t="str">
        <f t="shared" si="194"/>
        <v>janv</v>
      </c>
      <c r="R1582" t="str">
        <f t="shared" si="195"/>
        <v>Wyoming</v>
      </c>
      <c r="S1582" t="str">
        <f t="shared" si="196"/>
        <v>2021-01</v>
      </c>
      <c r="T1582">
        <f>IF(AND(COUNTIF(Calculs!$Q$2:$Q$12,$O1582)&gt;0,COUNTIF(Calculs!$S$2:$S$12,$E1582)&gt;0,COUNTIF(Calculs!$U$2:$U$12,$H1582)&gt;0),1,0)</f>
        <v>1</v>
      </c>
      <c r="U1582">
        <f t="shared" si="197"/>
        <v>160000</v>
      </c>
      <c r="V1582">
        <f t="shared" si="198"/>
        <v>400</v>
      </c>
      <c r="W1582">
        <f t="shared" si="199"/>
        <v>48000</v>
      </c>
    </row>
    <row r="1583" spans="1:23" ht="15.75" customHeight="1" x14ac:dyDescent="0.3">
      <c r="A1583" s="2" t="s">
        <v>13</v>
      </c>
      <c r="B1583" s="2">
        <v>1128299</v>
      </c>
      <c r="C1583" s="3">
        <v>44251</v>
      </c>
      <c r="D1583" s="12" t="str" cm="1">
        <f t="array" ref="D1583">_xlfn.SWITCH(WEEKDAY(C1583,2), 1, "Lundi", 2, "Mardi", 3, "Mercredi", 4, "Jeudi", 5, "Vendredi", 6, "Samedi", 7, "Dimanche", "Erreur")</f>
        <v>Mercredi</v>
      </c>
      <c r="E1583" s="2" t="s">
        <v>30</v>
      </c>
      <c r="F1583" s="2" t="s">
        <v>69</v>
      </c>
      <c r="G1583" s="2" t="s">
        <v>70</v>
      </c>
      <c r="H1583" s="4" t="s">
        <v>16</v>
      </c>
      <c r="I1583" s="5">
        <v>30.000000000000004</v>
      </c>
      <c r="J1583" s="6">
        <v>450</v>
      </c>
      <c r="K1583" s="7">
        <v>135000.00000000003</v>
      </c>
      <c r="L1583" s="7">
        <v>47250.000000000007</v>
      </c>
      <c r="M1583" s="8">
        <v>0.35</v>
      </c>
      <c r="N1583" s="2" t="s">
        <v>17</v>
      </c>
      <c r="O1583">
        <f t="shared" si="192"/>
        <v>2021</v>
      </c>
      <c r="P1583">
        <f t="shared" si="193"/>
        <v>2</v>
      </c>
      <c r="Q1583" t="str">
        <f t="shared" si="194"/>
        <v>févr</v>
      </c>
      <c r="R1583" t="str">
        <f t="shared" si="195"/>
        <v>Wyoming</v>
      </c>
      <c r="S1583" t="str">
        <f t="shared" si="196"/>
        <v>2021-02</v>
      </c>
      <c r="T1583">
        <f>IF(AND(COUNTIF(Calculs!$Q$2:$Q$12,$O1583)&gt;0,COUNTIF(Calculs!$S$2:$S$12,$E1583)&gt;0,COUNTIF(Calculs!$U$2:$U$12,$H1583)&gt;0),1,0)</f>
        <v>1</v>
      </c>
      <c r="U1583">
        <f t="shared" si="197"/>
        <v>135000.00000000003</v>
      </c>
      <c r="V1583">
        <f t="shared" si="198"/>
        <v>450</v>
      </c>
      <c r="W1583">
        <f t="shared" si="199"/>
        <v>47250.000000000007</v>
      </c>
    </row>
    <row r="1584" spans="1:23" ht="15.75" customHeight="1" x14ac:dyDescent="0.3">
      <c r="A1584" s="2" t="s">
        <v>13</v>
      </c>
      <c r="B1584" s="2">
        <v>1128299</v>
      </c>
      <c r="C1584" s="3">
        <v>44251</v>
      </c>
      <c r="D1584" s="12" t="str" cm="1">
        <f t="array" ref="D1584">_xlfn.SWITCH(WEEKDAY(C1584,2), 1, "Lundi", 2, "Mardi", 3, "Mercredi", 4, "Jeudi", 5, "Vendredi", 6, "Samedi", 7, "Dimanche", "Erreur")</f>
        <v>Mercredi</v>
      </c>
      <c r="E1584" s="2" t="s">
        <v>30</v>
      </c>
      <c r="F1584" s="2" t="s">
        <v>69</v>
      </c>
      <c r="G1584" s="2" t="s">
        <v>70</v>
      </c>
      <c r="H1584" s="4" t="s">
        <v>18</v>
      </c>
      <c r="I1584" s="5">
        <v>40</v>
      </c>
      <c r="J1584" s="6">
        <v>350</v>
      </c>
      <c r="K1584" s="7">
        <v>140000</v>
      </c>
      <c r="L1584" s="7">
        <v>49000</v>
      </c>
      <c r="M1584" s="8">
        <v>0.35</v>
      </c>
      <c r="N1584" s="2" t="s">
        <v>17</v>
      </c>
      <c r="O1584">
        <f t="shared" si="192"/>
        <v>2021</v>
      </c>
      <c r="P1584">
        <f t="shared" si="193"/>
        <v>2</v>
      </c>
      <c r="Q1584" t="str">
        <f t="shared" si="194"/>
        <v>févr</v>
      </c>
      <c r="R1584" t="str">
        <f t="shared" si="195"/>
        <v>Wyoming</v>
      </c>
      <c r="S1584" t="str">
        <f t="shared" si="196"/>
        <v>2021-02</v>
      </c>
      <c r="T1584">
        <f>IF(AND(COUNTIF(Calculs!$Q$2:$Q$12,$O1584)&gt;0,COUNTIF(Calculs!$S$2:$S$12,$E1584)&gt;0,COUNTIF(Calculs!$U$2:$U$12,$H1584)&gt;0),1,0)</f>
        <v>1</v>
      </c>
      <c r="U1584">
        <f t="shared" si="197"/>
        <v>140000</v>
      </c>
      <c r="V1584">
        <f t="shared" si="198"/>
        <v>350</v>
      </c>
      <c r="W1584">
        <f t="shared" si="199"/>
        <v>49000</v>
      </c>
    </row>
    <row r="1585" spans="1:23" ht="15.75" customHeight="1" x14ac:dyDescent="0.3">
      <c r="A1585" s="2" t="s">
        <v>13</v>
      </c>
      <c r="B1585" s="2">
        <v>1128299</v>
      </c>
      <c r="C1585" s="3">
        <v>44251</v>
      </c>
      <c r="D1585" s="12" t="str" cm="1">
        <f t="array" ref="D1585">_xlfn.SWITCH(WEEKDAY(C1585,2), 1, "Lundi", 2, "Mardi", 3, "Mercredi", 4, "Jeudi", 5, "Vendredi", 6, "Samedi", 7, "Dimanche", "Erreur")</f>
        <v>Mercredi</v>
      </c>
      <c r="E1585" s="2" t="s">
        <v>30</v>
      </c>
      <c r="F1585" s="2" t="s">
        <v>69</v>
      </c>
      <c r="G1585" s="2" t="s">
        <v>70</v>
      </c>
      <c r="H1585" s="4" t="s">
        <v>19</v>
      </c>
      <c r="I1585" s="5">
        <v>40</v>
      </c>
      <c r="J1585" s="6">
        <v>350</v>
      </c>
      <c r="K1585" s="7">
        <v>140000</v>
      </c>
      <c r="L1585" s="7">
        <v>49000</v>
      </c>
      <c r="M1585" s="8">
        <v>0.35</v>
      </c>
      <c r="N1585" s="2" t="s">
        <v>17</v>
      </c>
      <c r="O1585">
        <f t="shared" si="192"/>
        <v>2021</v>
      </c>
      <c r="P1585">
        <f t="shared" si="193"/>
        <v>2</v>
      </c>
      <c r="Q1585" t="str">
        <f t="shared" si="194"/>
        <v>févr</v>
      </c>
      <c r="R1585" t="str">
        <f t="shared" si="195"/>
        <v>Wyoming</v>
      </c>
      <c r="S1585" t="str">
        <f t="shared" si="196"/>
        <v>2021-02</v>
      </c>
      <c r="T1585">
        <f>IF(AND(COUNTIF(Calculs!$Q$2:$Q$12,$O1585)&gt;0,COUNTIF(Calculs!$S$2:$S$12,$E1585)&gt;0,COUNTIF(Calculs!$U$2:$U$12,$H1585)&gt;0),1,0)</f>
        <v>1</v>
      </c>
      <c r="U1585">
        <f t="shared" si="197"/>
        <v>140000</v>
      </c>
      <c r="V1585">
        <f t="shared" si="198"/>
        <v>350</v>
      </c>
      <c r="W1585">
        <f t="shared" si="199"/>
        <v>49000</v>
      </c>
    </row>
    <row r="1586" spans="1:23" ht="15.75" customHeight="1" x14ac:dyDescent="0.3">
      <c r="A1586" s="2" t="s">
        <v>13</v>
      </c>
      <c r="B1586" s="2">
        <v>1128299</v>
      </c>
      <c r="C1586" s="3">
        <v>44251</v>
      </c>
      <c r="D1586" s="12" t="str" cm="1">
        <f t="array" ref="D1586">_xlfn.SWITCH(WEEKDAY(C1586,2), 1, "Lundi", 2, "Mardi", 3, "Mercredi", 4, "Jeudi", 5, "Vendredi", 6, "Samedi", 7, "Dimanche", "Erreur")</f>
        <v>Mercredi</v>
      </c>
      <c r="E1586" s="2" t="s">
        <v>47</v>
      </c>
      <c r="F1586" s="2" t="s">
        <v>71</v>
      </c>
      <c r="G1586" s="2" t="s">
        <v>72</v>
      </c>
      <c r="H1586" s="4" t="s">
        <v>20</v>
      </c>
      <c r="I1586" s="5">
        <v>40</v>
      </c>
      <c r="J1586" s="6">
        <v>200</v>
      </c>
      <c r="K1586" s="7">
        <v>80000</v>
      </c>
      <c r="L1586" s="7">
        <v>28000</v>
      </c>
      <c r="M1586" s="8">
        <v>0.35</v>
      </c>
      <c r="N1586" s="2" t="s">
        <v>17</v>
      </c>
      <c r="O1586">
        <f t="shared" si="192"/>
        <v>2021</v>
      </c>
      <c r="P1586">
        <f t="shared" si="193"/>
        <v>2</v>
      </c>
      <c r="Q1586" t="str">
        <f t="shared" si="194"/>
        <v>févr</v>
      </c>
      <c r="R1586" t="str">
        <f t="shared" si="195"/>
        <v>Virginia</v>
      </c>
      <c r="S1586" t="str">
        <f t="shared" si="196"/>
        <v>2021-02</v>
      </c>
      <c r="T1586">
        <f>IF(AND(COUNTIF(Calculs!$Q$2:$Q$12,$O1586)&gt;0,COUNTIF(Calculs!$S$2:$S$12,$E1586)&gt;0,COUNTIF(Calculs!$U$2:$U$12,$H1586)&gt;0),1,0)</f>
        <v>1</v>
      </c>
      <c r="U1586">
        <f t="shared" si="197"/>
        <v>80000</v>
      </c>
      <c r="V1586">
        <f t="shared" si="198"/>
        <v>200</v>
      </c>
      <c r="W1586">
        <f t="shared" si="199"/>
        <v>28000</v>
      </c>
    </row>
    <row r="1587" spans="1:23" ht="15.75" customHeight="1" x14ac:dyDescent="0.3">
      <c r="A1587" s="2" t="s">
        <v>13</v>
      </c>
      <c r="B1587" s="2">
        <v>1128299</v>
      </c>
      <c r="C1587" s="3">
        <v>44251</v>
      </c>
      <c r="D1587" s="12" t="str" cm="1">
        <f t="array" ref="D1587">_xlfn.SWITCH(WEEKDAY(C1587,2), 1, "Lundi", 2, "Mardi", 3, "Mercredi", 4, "Jeudi", 5, "Vendredi", 6, "Samedi", 7, "Dimanche", "Erreur")</f>
        <v>Mercredi</v>
      </c>
      <c r="E1587" s="2" t="s">
        <v>47</v>
      </c>
      <c r="F1587" s="2" t="s">
        <v>71</v>
      </c>
      <c r="G1587" s="2" t="s">
        <v>72</v>
      </c>
      <c r="H1587" s="4" t="s">
        <v>21</v>
      </c>
      <c r="I1587" s="5">
        <v>45.000000000000007</v>
      </c>
      <c r="J1587" s="6">
        <v>125</v>
      </c>
      <c r="K1587" s="7">
        <v>56250.000000000007</v>
      </c>
      <c r="L1587" s="7">
        <v>22500.000000000004</v>
      </c>
      <c r="M1587" s="8">
        <v>0.4</v>
      </c>
      <c r="N1587" s="2" t="s">
        <v>17</v>
      </c>
      <c r="O1587">
        <f t="shared" si="192"/>
        <v>2021</v>
      </c>
      <c r="P1587">
        <f t="shared" si="193"/>
        <v>2</v>
      </c>
      <c r="Q1587" t="str">
        <f t="shared" si="194"/>
        <v>févr</v>
      </c>
      <c r="R1587" t="str">
        <f t="shared" si="195"/>
        <v>Virginia</v>
      </c>
      <c r="S1587" t="str">
        <f t="shared" si="196"/>
        <v>2021-02</v>
      </c>
      <c r="T1587">
        <f>IF(AND(COUNTIF(Calculs!$Q$2:$Q$12,$O1587)&gt;0,COUNTIF(Calculs!$S$2:$S$12,$E1587)&gt;0,COUNTIF(Calculs!$U$2:$U$12,$H1587)&gt;0),1,0)</f>
        <v>1</v>
      </c>
      <c r="U1587">
        <f t="shared" si="197"/>
        <v>56250.000000000007</v>
      </c>
      <c r="V1587">
        <f t="shared" si="198"/>
        <v>125</v>
      </c>
      <c r="W1587">
        <f t="shared" si="199"/>
        <v>22500.000000000004</v>
      </c>
    </row>
    <row r="1588" spans="1:23" ht="15.75" customHeight="1" x14ac:dyDescent="0.3">
      <c r="A1588" s="2" t="s">
        <v>13</v>
      </c>
      <c r="B1588" s="2">
        <v>1128299</v>
      </c>
      <c r="C1588" s="3">
        <v>44251</v>
      </c>
      <c r="D1588" s="12" t="str" cm="1">
        <f t="array" ref="D1588">_xlfn.SWITCH(WEEKDAY(C1588,2), 1, "Lundi", 2, "Mardi", 3, "Mercredi", 4, "Jeudi", 5, "Vendredi", 6, "Samedi", 7, "Dimanche", "Erreur")</f>
        <v>Mercredi</v>
      </c>
      <c r="E1588" s="2" t="s">
        <v>47</v>
      </c>
      <c r="F1588" s="2" t="s">
        <v>71</v>
      </c>
      <c r="G1588" s="2" t="s">
        <v>72</v>
      </c>
      <c r="H1588" s="4" t="s">
        <v>22</v>
      </c>
      <c r="I1588" s="5">
        <v>40</v>
      </c>
      <c r="J1588" s="6">
        <v>325</v>
      </c>
      <c r="K1588" s="7">
        <v>130000</v>
      </c>
      <c r="L1588" s="7">
        <v>39000</v>
      </c>
      <c r="M1588" s="8">
        <v>0.3</v>
      </c>
      <c r="N1588" s="2" t="s">
        <v>17</v>
      </c>
      <c r="O1588">
        <f t="shared" si="192"/>
        <v>2021</v>
      </c>
      <c r="P1588">
        <f t="shared" si="193"/>
        <v>2</v>
      </c>
      <c r="Q1588" t="str">
        <f t="shared" si="194"/>
        <v>févr</v>
      </c>
      <c r="R1588" t="str">
        <f t="shared" si="195"/>
        <v>Virginia</v>
      </c>
      <c r="S1588" t="str">
        <f t="shared" si="196"/>
        <v>2021-02</v>
      </c>
      <c r="T1588">
        <f>IF(AND(COUNTIF(Calculs!$Q$2:$Q$12,$O1588)&gt;0,COUNTIF(Calculs!$S$2:$S$12,$E1588)&gt;0,COUNTIF(Calculs!$U$2:$U$12,$H1588)&gt;0),1,0)</f>
        <v>1</v>
      </c>
      <c r="U1588">
        <f t="shared" si="197"/>
        <v>130000</v>
      </c>
      <c r="V1588">
        <f t="shared" si="198"/>
        <v>325</v>
      </c>
      <c r="W1588">
        <f t="shared" si="199"/>
        <v>39000</v>
      </c>
    </row>
    <row r="1589" spans="1:23" ht="15.75" customHeight="1" x14ac:dyDescent="0.3">
      <c r="A1589" s="2" t="s">
        <v>13</v>
      </c>
      <c r="B1589" s="2">
        <v>1128299</v>
      </c>
      <c r="C1589" s="3">
        <v>44278</v>
      </c>
      <c r="D1589" s="12" t="str" cm="1">
        <f t="array" ref="D1589">_xlfn.SWITCH(WEEKDAY(C1589,2), 1, "Lundi", 2, "Mardi", 3, "Mercredi", 4, "Jeudi", 5, "Vendredi", 6, "Samedi", 7, "Dimanche", "Erreur")</f>
        <v>Mardi</v>
      </c>
      <c r="E1589" s="2" t="s">
        <v>47</v>
      </c>
      <c r="F1589" s="2" t="s">
        <v>71</v>
      </c>
      <c r="G1589" s="2" t="s">
        <v>72</v>
      </c>
      <c r="H1589" s="4" t="s">
        <v>16</v>
      </c>
      <c r="I1589" s="5">
        <v>40</v>
      </c>
      <c r="J1589" s="6">
        <v>475</v>
      </c>
      <c r="K1589" s="7">
        <v>190000</v>
      </c>
      <c r="L1589" s="7">
        <v>66500</v>
      </c>
      <c r="M1589" s="8">
        <v>0.35</v>
      </c>
      <c r="N1589" s="2" t="s">
        <v>17</v>
      </c>
      <c r="O1589">
        <f t="shared" si="192"/>
        <v>2021</v>
      </c>
      <c r="P1589">
        <f t="shared" si="193"/>
        <v>3</v>
      </c>
      <c r="Q1589" t="str">
        <f t="shared" si="194"/>
        <v>mars</v>
      </c>
      <c r="R1589" t="str">
        <f t="shared" si="195"/>
        <v>Virginia</v>
      </c>
      <c r="S1589" t="str">
        <f t="shared" si="196"/>
        <v>2021-03</v>
      </c>
      <c r="T1589">
        <f>IF(AND(COUNTIF(Calculs!$Q$2:$Q$12,$O1589)&gt;0,COUNTIF(Calculs!$S$2:$S$12,$E1589)&gt;0,COUNTIF(Calculs!$U$2:$U$12,$H1589)&gt;0),1,0)</f>
        <v>1</v>
      </c>
      <c r="U1589">
        <f t="shared" si="197"/>
        <v>190000</v>
      </c>
      <c r="V1589">
        <f t="shared" si="198"/>
        <v>475</v>
      </c>
      <c r="W1589">
        <f t="shared" si="199"/>
        <v>66500</v>
      </c>
    </row>
    <row r="1590" spans="1:23" ht="15.75" customHeight="1" x14ac:dyDescent="0.3">
      <c r="A1590" s="2" t="s">
        <v>13</v>
      </c>
      <c r="B1590" s="2">
        <v>1128299</v>
      </c>
      <c r="C1590" s="3">
        <v>44278</v>
      </c>
      <c r="D1590" s="12" t="str" cm="1">
        <f t="array" ref="D1590">_xlfn.SWITCH(WEEKDAY(C1590,2), 1, "Lundi", 2, "Mardi", 3, "Mercredi", 4, "Jeudi", 5, "Vendredi", 6, "Samedi", 7, "Dimanche", "Erreur")</f>
        <v>Mardi</v>
      </c>
      <c r="E1590" s="2" t="s">
        <v>47</v>
      </c>
      <c r="F1590" s="2" t="s">
        <v>71</v>
      </c>
      <c r="G1590" s="2" t="s">
        <v>72</v>
      </c>
      <c r="H1590" s="4" t="s">
        <v>18</v>
      </c>
      <c r="I1590" s="5">
        <v>50</v>
      </c>
      <c r="J1590" s="6">
        <v>325</v>
      </c>
      <c r="K1590" s="7">
        <v>162500</v>
      </c>
      <c r="L1590" s="7">
        <v>56875</v>
      </c>
      <c r="M1590" s="8">
        <v>0.35</v>
      </c>
      <c r="N1590" s="2" t="s">
        <v>17</v>
      </c>
      <c r="O1590">
        <f t="shared" si="192"/>
        <v>2021</v>
      </c>
      <c r="P1590">
        <f t="shared" si="193"/>
        <v>3</v>
      </c>
      <c r="Q1590" t="str">
        <f t="shared" si="194"/>
        <v>mars</v>
      </c>
      <c r="R1590" t="str">
        <f t="shared" si="195"/>
        <v>Virginia</v>
      </c>
      <c r="S1590" t="str">
        <f t="shared" si="196"/>
        <v>2021-03</v>
      </c>
      <c r="T1590">
        <f>IF(AND(COUNTIF(Calculs!$Q$2:$Q$12,$O1590)&gt;0,COUNTIF(Calculs!$S$2:$S$12,$E1590)&gt;0,COUNTIF(Calculs!$U$2:$U$12,$H1590)&gt;0),1,0)</f>
        <v>1</v>
      </c>
      <c r="U1590">
        <f t="shared" si="197"/>
        <v>162500</v>
      </c>
      <c r="V1590">
        <f t="shared" si="198"/>
        <v>325</v>
      </c>
      <c r="W1590">
        <f t="shared" si="199"/>
        <v>56875</v>
      </c>
    </row>
    <row r="1591" spans="1:23" ht="15.75" customHeight="1" x14ac:dyDescent="0.3">
      <c r="A1591" s="2" t="s">
        <v>13</v>
      </c>
      <c r="B1591" s="2">
        <v>1128299</v>
      </c>
      <c r="C1591" s="3">
        <v>44278</v>
      </c>
      <c r="D1591" s="12" t="str" cm="1">
        <f t="array" ref="D1591">_xlfn.SWITCH(WEEKDAY(C1591,2), 1, "Lundi", 2, "Mardi", 3, "Mercredi", 4, "Jeudi", 5, "Vendredi", 6, "Samedi", 7, "Dimanche", "Erreur")</f>
        <v>Mardi</v>
      </c>
      <c r="E1591" s="2" t="s">
        <v>47</v>
      </c>
      <c r="F1591" s="2" t="s">
        <v>71</v>
      </c>
      <c r="G1591" s="2" t="s">
        <v>72</v>
      </c>
      <c r="H1591" s="4" t="s">
        <v>19</v>
      </c>
      <c r="I1591" s="5">
        <v>54.999999999999993</v>
      </c>
      <c r="J1591" s="6">
        <v>350</v>
      </c>
      <c r="K1591" s="7">
        <v>192499.99999999997</v>
      </c>
      <c r="L1591" s="7">
        <v>67374.999999999985</v>
      </c>
      <c r="M1591" s="8">
        <v>0.35</v>
      </c>
      <c r="N1591" s="2" t="s">
        <v>17</v>
      </c>
      <c r="O1591">
        <f t="shared" si="192"/>
        <v>2021</v>
      </c>
      <c r="P1591">
        <f t="shared" si="193"/>
        <v>3</v>
      </c>
      <c r="Q1591" t="str">
        <f t="shared" si="194"/>
        <v>mars</v>
      </c>
      <c r="R1591" t="str">
        <f t="shared" si="195"/>
        <v>Virginia</v>
      </c>
      <c r="S1591" t="str">
        <f t="shared" si="196"/>
        <v>2021-03</v>
      </c>
      <c r="T1591">
        <f>IF(AND(COUNTIF(Calculs!$Q$2:$Q$12,$O1591)&gt;0,COUNTIF(Calculs!$S$2:$S$12,$E1591)&gt;0,COUNTIF(Calculs!$U$2:$U$12,$H1591)&gt;0),1,0)</f>
        <v>1</v>
      </c>
      <c r="U1591">
        <f t="shared" si="197"/>
        <v>192499.99999999997</v>
      </c>
      <c r="V1591">
        <f t="shared" si="198"/>
        <v>350</v>
      </c>
      <c r="W1591">
        <f t="shared" si="199"/>
        <v>67374.999999999985</v>
      </c>
    </row>
    <row r="1592" spans="1:23" ht="15.75" customHeight="1" x14ac:dyDescent="0.3">
      <c r="A1592" s="2" t="s">
        <v>13</v>
      </c>
      <c r="B1592" s="2">
        <v>1128299</v>
      </c>
      <c r="C1592" s="3">
        <v>44278</v>
      </c>
      <c r="D1592" s="12" t="str" cm="1">
        <f t="array" ref="D1592">_xlfn.SWITCH(WEEKDAY(C1592,2), 1, "Lundi", 2, "Mardi", 3, "Mercredi", 4, "Jeudi", 5, "Vendredi", 6, "Samedi", 7, "Dimanche", "Erreur")</f>
        <v>Mardi</v>
      </c>
      <c r="E1592" s="2" t="s">
        <v>47</v>
      </c>
      <c r="F1592" s="2" t="s">
        <v>71</v>
      </c>
      <c r="G1592" s="2" t="s">
        <v>72</v>
      </c>
      <c r="H1592" s="4" t="s">
        <v>20</v>
      </c>
      <c r="I1592" s="5">
        <v>50</v>
      </c>
      <c r="J1592" s="6">
        <v>250</v>
      </c>
      <c r="K1592" s="7">
        <v>125000</v>
      </c>
      <c r="L1592" s="7">
        <v>43750</v>
      </c>
      <c r="M1592" s="8">
        <v>0.35</v>
      </c>
      <c r="N1592" s="2" t="s">
        <v>17</v>
      </c>
      <c r="O1592">
        <f t="shared" si="192"/>
        <v>2021</v>
      </c>
      <c r="P1592">
        <f t="shared" si="193"/>
        <v>3</v>
      </c>
      <c r="Q1592" t="str">
        <f t="shared" si="194"/>
        <v>mars</v>
      </c>
      <c r="R1592" t="str">
        <f t="shared" si="195"/>
        <v>Virginia</v>
      </c>
      <c r="S1592" t="str">
        <f t="shared" si="196"/>
        <v>2021-03</v>
      </c>
      <c r="T1592">
        <f>IF(AND(COUNTIF(Calculs!$Q$2:$Q$12,$O1592)&gt;0,COUNTIF(Calculs!$S$2:$S$12,$E1592)&gt;0,COUNTIF(Calculs!$U$2:$U$12,$H1592)&gt;0),1,0)</f>
        <v>1</v>
      </c>
      <c r="U1592">
        <f t="shared" si="197"/>
        <v>125000</v>
      </c>
      <c r="V1592">
        <f t="shared" si="198"/>
        <v>250</v>
      </c>
      <c r="W1592">
        <f t="shared" si="199"/>
        <v>43750</v>
      </c>
    </row>
    <row r="1593" spans="1:23" ht="15.75" customHeight="1" x14ac:dyDescent="0.3">
      <c r="A1593" s="2" t="s">
        <v>13</v>
      </c>
      <c r="B1593" s="2">
        <v>1128299</v>
      </c>
      <c r="C1593" s="3">
        <v>44278</v>
      </c>
      <c r="D1593" s="12" t="str" cm="1">
        <f t="array" ref="D1593">_xlfn.SWITCH(WEEKDAY(C1593,2), 1, "Lundi", 2, "Mardi", 3, "Mercredi", 4, "Jeudi", 5, "Vendredi", 6, "Samedi", 7, "Dimanche", "Erreur")</f>
        <v>Mardi</v>
      </c>
      <c r="E1593" s="2" t="s">
        <v>47</v>
      </c>
      <c r="F1593" s="2" t="s">
        <v>71</v>
      </c>
      <c r="G1593" s="2" t="s">
        <v>72</v>
      </c>
      <c r="H1593" s="4" t="s">
        <v>21</v>
      </c>
      <c r="I1593" s="5">
        <v>55.000000000000007</v>
      </c>
      <c r="J1593" s="6">
        <v>100</v>
      </c>
      <c r="K1593" s="7">
        <v>55000.000000000007</v>
      </c>
      <c r="L1593" s="7">
        <v>22000.000000000004</v>
      </c>
      <c r="M1593" s="8">
        <v>0.4</v>
      </c>
      <c r="N1593" s="2" t="s">
        <v>17</v>
      </c>
      <c r="O1593">
        <f t="shared" si="192"/>
        <v>2021</v>
      </c>
      <c r="P1593">
        <f t="shared" si="193"/>
        <v>3</v>
      </c>
      <c r="Q1593" t="str">
        <f t="shared" si="194"/>
        <v>mars</v>
      </c>
      <c r="R1593" t="str">
        <f t="shared" si="195"/>
        <v>Virginia</v>
      </c>
      <c r="S1593" t="str">
        <f t="shared" si="196"/>
        <v>2021-03</v>
      </c>
      <c r="T1593">
        <f>IF(AND(COUNTIF(Calculs!$Q$2:$Q$12,$O1593)&gt;0,COUNTIF(Calculs!$S$2:$S$12,$E1593)&gt;0,COUNTIF(Calculs!$U$2:$U$12,$H1593)&gt;0),1,0)</f>
        <v>1</v>
      </c>
      <c r="U1593">
        <f t="shared" si="197"/>
        <v>55000.000000000007</v>
      </c>
      <c r="V1593">
        <f t="shared" si="198"/>
        <v>100</v>
      </c>
      <c r="W1593">
        <f t="shared" si="199"/>
        <v>22000.000000000004</v>
      </c>
    </row>
    <row r="1594" spans="1:23" ht="15.75" customHeight="1" x14ac:dyDescent="0.3">
      <c r="A1594" s="2" t="s">
        <v>13</v>
      </c>
      <c r="B1594" s="2">
        <v>1128299</v>
      </c>
      <c r="C1594" s="3">
        <v>44278</v>
      </c>
      <c r="D1594" s="12" t="str" cm="1">
        <f t="array" ref="D1594">_xlfn.SWITCH(WEEKDAY(C1594,2), 1, "Lundi", 2, "Mardi", 3, "Mercredi", 4, "Jeudi", 5, "Vendredi", 6, "Samedi", 7, "Dimanche", "Erreur")</f>
        <v>Mardi</v>
      </c>
      <c r="E1594" s="2" t="s">
        <v>47</v>
      </c>
      <c r="F1594" s="2" t="s">
        <v>71</v>
      </c>
      <c r="G1594" s="2" t="s">
        <v>72</v>
      </c>
      <c r="H1594" s="4" t="s">
        <v>22</v>
      </c>
      <c r="I1594" s="5">
        <v>50</v>
      </c>
      <c r="J1594" s="6">
        <v>300</v>
      </c>
      <c r="K1594" s="7">
        <v>150000</v>
      </c>
      <c r="L1594" s="7">
        <v>45000</v>
      </c>
      <c r="M1594" s="8">
        <v>0.3</v>
      </c>
      <c r="N1594" s="2" t="s">
        <v>17</v>
      </c>
      <c r="O1594">
        <f t="shared" si="192"/>
        <v>2021</v>
      </c>
      <c r="P1594">
        <f t="shared" si="193"/>
        <v>3</v>
      </c>
      <c r="Q1594" t="str">
        <f t="shared" si="194"/>
        <v>mars</v>
      </c>
      <c r="R1594" t="str">
        <f t="shared" si="195"/>
        <v>Virginia</v>
      </c>
      <c r="S1594" t="str">
        <f t="shared" si="196"/>
        <v>2021-03</v>
      </c>
      <c r="T1594">
        <f>IF(AND(COUNTIF(Calculs!$Q$2:$Q$12,$O1594)&gt;0,COUNTIF(Calculs!$S$2:$S$12,$E1594)&gt;0,COUNTIF(Calculs!$U$2:$U$12,$H1594)&gt;0),1,0)</f>
        <v>1</v>
      </c>
      <c r="U1594">
        <f t="shared" si="197"/>
        <v>150000</v>
      </c>
      <c r="V1594">
        <f t="shared" si="198"/>
        <v>300</v>
      </c>
      <c r="W1594">
        <f t="shared" si="199"/>
        <v>45000</v>
      </c>
    </row>
    <row r="1595" spans="1:23" ht="15.75" customHeight="1" x14ac:dyDescent="0.3">
      <c r="A1595" s="2" t="s">
        <v>13</v>
      </c>
      <c r="B1595" s="2">
        <v>1128299</v>
      </c>
      <c r="C1595" s="3">
        <v>44310</v>
      </c>
      <c r="D1595" s="12" t="str" cm="1">
        <f t="array" ref="D1595">_xlfn.SWITCH(WEEKDAY(C1595,2), 1, "Lundi", 2, "Mardi", 3, "Mercredi", 4, "Jeudi", 5, "Vendredi", 6, "Samedi", 7, "Dimanche", "Erreur")</f>
        <v>Samedi</v>
      </c>
      <c r="E1595" s="2" t="s">
        <v>47</v>
      </c>
      <c r="F1595" s="2" t="s">
        <v>71</v>
      </c>
      <c r="G1595" s="2" t="s">
        <v>72</v>
      </c>
      <c r="H1595" s="4" t="s">
        <v>16</v>
      </c>
      <c r="I1595" s="5">
        <v>55.000000000000007</v>
      </c>
      <c r="J1595" s="6">
        <v>475</v>
      </c>
      <c r="K1595" s="7">
        <v>261250.00000000003</v>
      </c>
      <c r="L1595" s="7">
        <v>91437.5</v>
      </c>
      <c r="M1595" s="8">
        <v>0.35</v>
      </c>
      <c r="N1595" s="2" t="s">
        <v>17</v>
      </c>
      <c r="O1595">
        <f t="shared" si="192"/>
        <v>2021</v>
      </c>
      <c r="P1595">
        <f t="shared" si="193"/>
        <v>4</v>
      </c>
      <c r="Q1595" t="str">
        <f t="shared" si="194"/>
        <v>avr</v>
      </c>
      <c r="R1595" t="str">
        <f t="shared" si="195"/>
        <v>Virginia</v>
      </c>
      <c r="S1595" t="str">
        <f t="shared" si="196"/>
        <v>2021-04</v>
      </c>
      <c r="T1595">
        <f>IF(AND(COUNTIF(Calculs!$Q$2:$Q$12,$O1595)&gt;0,COUNTIF(Calculs!$S$2:$S$12,$E1595)&gt;0,COUNTIF(Calculs!$U$2:$U$12,$H1595)&gt;0),1,0)</f>
        <v>1</v>
      </c>
      <c r="U1595">
        <f t="shared" si="197"/>
        <v>261250.00000000003</v>
      </c>
      <c r="V1595">
        <f t="shared" si="198"/>
        <v>475</v>
      </c>
      <c r="W1595">
        <f t="shared" si="199"/>
        <v>91437.5</v>
      </c>
    </row>
    <row r="1596" spans="1:23" ht="15.75" customHeight="1" x14ac:dyDescent="0.3">
      <c r="A1596" s="2" t="s">
        <v>13</v>
      </c>
      <c r="B1596" s="2">
        <v>1128299</v>
      </c>
      <c r="C1596" s="3">
        <v>44310</v>
      </c>
      <c r="D1596" s="12" t="str" cm="1">
        <f t="array" ref="D1596">_xlfn.SWITCH(WEEKDAY(C1596,2), 1, "Lundi", 2, "Mardi", 3, "Mercredi", 4, "Jeudi", 5, "Vendredi", 6, "Samedi", 7, "Dimanche", "Erreur")</f>
        <v>Samedi</v>
      </c>
      <c r="E1596" s="2" t="s">
        <v>47</v>
      </c>
      <c r="F1596" s="2" t="s">
        <v>71</v>
      </c>
      <c r="G1596" s="2" t="s">
        <v>72</v>
      </c>
      <c r="H1596" s="4" t="s">
        <v>18</v>
      </c>
      <c r="I1596" s="5">
        <v>60.000000000000007</v>
      </c>
      <c r="J1596" s="6">
        <v>275</v>
      </c>
      <c r="K1596" s="7">
        <v>165000.00000000003</v>
      </c>
      <c r="L1596" s="7">
        <v>57750.000000000007</v>
      </c>
      <c r="M1596" s="8">
        <v>0.35</v>
      </c>
      <c r="N1596" s="2" t="s">
        <v>17</v>
      </c>
      <c r="O1596">
        <f t="shared" si="192"/>
        <v>2021</v>
      </c>
      <c r="P1596">
        <f t="shared" si="193"/>
        <v>4</v>
      </c>
      <c r="Q1596" t="str">
        <f t="shared" si="194"/>
        <v>avr</v>
      </c>
      <c r="R1596" t="str">
        <f t="shared" si="195"/>
        <v>Virginia</v>
      </c>
      <c r="S1596" t="str">
        <f t="shared" si="196"/>
        <v>2021-04</v>
      </c>
      <c r="T1596">
        <f>IF(AND(COUNTIF(Calculs!$Q$2:$Q$12,$O1596)&gt;0,COUNTIF(Calculs!$S$2:$S$12,$E1596)&gt;0,COUNTIF(Calculs!$U$2:$U$12,$H1596)&gt;0),1,0)</f>
        <v>1</v>
      </c>
      <c r="U1596">
        <f t="shared" si="197"/>
        <v>165000.00000000003</v>
      </c>
      <c r="V1596">
        <f t="shared" si="198"/>
        <v>275</v>
      </c>
      <c r="W1596">
        <f t="shared" si="199"/>
        <v>57750.000000000007</v>
      </c>
    </row>
    <row r="1597" spans="1:23" ht="15.75" customHeight="1" x14ac:dyDescent="0.3">
      <c r="A1597" s="2" t="s">
        <v>13</v>
      </c>
      <c r="B1597" s="2">
        <v>1128299</v>
      </c>
      <c r="C1597" s="3">
        <v>44310</v>
      </c>
      <c r="D1597" s="12" t="str" cm="1">
        <f t="array" ref="D1597">_xlfn.SWITCH(WEEKDAY(C1597,2), 1, "Lundi", 2, "Mardi", 3, "Mercredi", 4, "Jeudi", 5, "Vendredi", 6, "Samedi", 7, "Dimanche", "Erreur")</f>
        <v>Samedi</v>
      </c>
      <c r="E1597" s="2" t="s">
        <v>47</v>
      </c>
      <c r="F1597" s="2" t="s">
        <v>71</v>
      </c>
      <c r="G1597" s="2" t="s">
        <v>72</v>
      </c>
      <c r="H1597" s="4" t="s">
        <v>19</v>
      </c>
      <c r="I1597" s="5">
        <v>60.000000000000007</v>
      </c>
      <c r="J1597" s="6">
        <v>325</v>
      </c>
      <c r="K1597" s="7">
        <v>195000.00000000003</v>
      </c>
      <c r="L1597" s="7">
        <v>68250</v>
      </c>
      <c r="M1597" s="8">
        <v>0.35</v>
      </c>
      <c r="N1597" s="2" t="s">
        <v>17</v>
      </c>
      <c r="O1597">
        <f t="shared" si="192"/>
        <v>2021</v>
      </c>
      <c r="P1597">
        <f t="shared" si="193"/>
        <v>4</v>
      </c>
      <c r="Q1597" t="str">
        <f t="shared" si="194"/>
        <v>avr</v>
      </c>
      <c r="R1597" t="str">
        <f t="shared" si="195"/>
        <v>Virginia</v>
      </c>
      <c r="S1597" t="str">
        <f t="shared" si="196"/>
        <v>2021-04</v>
      </c>
      <c r="T1597">
        <f>IF(AND(COUNTIF(Calculs!$Q$2:$Q$12,$O1597)&gt;0,COUNTIF(Calculs!$S$2:$S$12,$E1597)&gt;0,COUNTIF(Calculs!$U$2:$U$12,$H1597)&gt;0),1,0)</f>
        <v>1</v>
      </c>
      <c r="U1597">
        <f t="shared" si="197"/>
        <v>195000.00000000003</v>
      </c>
      <c r="V1597">
        <f t="shared" si="198"/>
        <v>325</v>
      </c>
      <c r="W1597">
        <f t="shared" si="199"/>
        <v>68250</v>
      </c>
    </row>
    <row r="1598" spans="1:23" ht="15.75" customHeight="1" x14ac:dyDescent="0.3">
      <c r="A1598" s="2" t="s">
        <v>13</v>
      </c>
      <c r="B1598" s="2">
        <v>1128299</v>
      </c>
      <c r="C1598" s="3">
        <v>44310</v>
      </c>
      <c r="D1598" s="12" t="str" cm="1">
        <f t="array" ref="D1598">_xlfn.SWITCH(WEEKDAY(C1598,2), 1, "Lundi", 2, "Mardi", 3, "Mercredi", 4, "Jeudi", 5, "Vendredi", 6, "Samedi", 7, "Dimanche", "Erreur")</f>
        <v>Samedi</v>
      </c>
      <c r="E1598" s="2" t="s">
        <v>47</v>
      </c>
      <c r="F1598" s="2" t="s">
        <v>71</v>
      </c>
      <c r="G1598" s="2" t="s">
        <v>72</v>
      </c>
      <c r="H1598" s="4" t="s">
        <v>20</v>
      </c>
      <c r="I1598" s="5">
        <v>45.000000000000007</v>
      </c>
      <c r="J1598" s="6">
        <v>225</v>
      </c>
      <c r="K1598" s="7">
        <v>101250.00000000001</v>
      </c>
      <c r="L1598" s="7">
        <v>35437.5</v>
      </c>
      <c r="M1598" s="8">
        <v>0.35</v>
      </c>
      <c r="N1598" s="2" t="s">
        <v>17</v>
      </c>
      <c r="O1598">
        <f t="shared" si="192"/>
        <v>2021</v>
      </c>
      <c r="P1598">
        <f t="shared" si="193"/>
        <v>4</v>
      </c>
      <c r="Q1598" t="str">
        <f t="shared" si="194"/>
        <v>avr</v>
      </c>
      <c r="R1598" t="str">
        <f t="shared" si="195"/>
        <v>Virginia</v>
      </c>
      <c r="S1598" t="str">
        <f t="shared" si="196"/>
        <v>2021-04</v>
      </c>
      <c r="T1598">
        <f>IF(AND(COUNTIF(Calculs!$Q$2:$Q$12,$O1598)&gt;0,COUNTIF(Calculs!$S$2:$S$12,$E1598)&gt;0,COUNTIF(Calculs!$U$2:$U$12,$H1598)&gt;0),1,0)</f>
        <v>1</v>
      </c>
      <c r="U1598">
        <f t="shared" si="197"/>
        <v>101250.00000000001</v>
      </c>
      <c r="V1598">
        <f t="shared" si="198"/>
        <v>225</v>
      </c>
      <c r="W1598">
        <f t="shared" si="199"/>
        <v>35437.5</v>
      </c>
    </row>
    <row r="1599" spans="1:23" ht="15.75" customHeight="1" x14ac:dyDescent="0.3">
      <c r="A1599" s="2" t="s">
        <v>13</v>
      </c>
      <c r="B1599" s="2">
        <v>1128299</v>
      </c>
      <c r="C1599" s="3">
        <v>44310</v>
      </c>
      <c r="D1599" s="12" t="str" cm="1">
        <f t="array" ref="D1599">_xlfn.SWITCH(WEEKDAY(C1599,2), 1, "Lundi", 2, "Mardi", 3, "Mercredi", 4, "Jeudi", 5, "Vendredi", 6, "Samedi", 7, "Dimanche", "Erreur")</f>
        <v>Samedi</v>
      </c>
      <c r="E1599" s="2" t="s">
        <v>47</v>
      </c>
      <c r="F1599" s="2" t="s">
        <v>71</v>
      </c>
      <c r="G1599" s="2" t="s">
        <v>72</v>
      </c>
      <c r="H1599" s="4" t="s">
        <v>21</v>
      </c>
      <c r="I1599" s="5">
        <v>50.000000000000014</v>
      </c>
      <c r="J1599" s="6">
        <v>125</v>
      </c>
      <c r="K1599" s="7">
        <v>62500.000000000015</v>
      </c>
      <c r="L1599" s="7">
        <v>25000.000000000007</v>
      </c>
      <c r="M1599" s="8">
        <v>0.4</v>
      </c>
      <c r="N1599" s="2" t="s">
        <v>17</v>
      </c>
      <c r="O1599">
        <f t="shared" si="192"/>
        <v>2021</v>
      </c>
      <c r="P1599">
        <f t="shared" si="193"/>
        <v>4</v>
      </c>
      <c r="Q1599" t="str">
        <f t="shared" si="194"/>
        <v>avr</v>
      </c>
      <c r="R1599" t="str">
        <f t="shared" si="195"/>
        <v>Virginia</v>
      </c>
      <c r="S1599" t="str">
        <f t="shared" si="196"/>
        <v>2021-04</v>
      </c>
      <c r="T1599">
        <f>IF(AND(COUNTIF(Calculs!$Q$2:$Q$12,$O1599)&gt;0,COUNTIF(Calculs!$S$2:$S$12,$E1599)&gt;0,COUNTIF(Calculs!$U$2:$U$12,$H1599)&gt;0),1,0)</f>
        <v>1</v>
      </c>
      <c r="U1599">
        <f t="shared" si="197"/>
        <v>62500.000000000015</v>
      </c>
      <c r="V1599">
        <f t="shared" si="198"/>
        <v>125</v>
      </c>
      <c r="W1599">
        <f t="shared" si="199"/>
        <v>25000.000000000007</v>
      </c>
    </row>
    <row r="1600" spans="1:23" ht="15.75" customHeight="1" x14ac:dyDescent="0.3">
      <c r="A1600" s="2" t="s">
        <v>13</v>
      </c>
      <c r="B1600" s="2">
        <v>1128299</v>
      </c>
      <c r="C1600" s="3">
        <v>44310</v>
      </c>
      <c r="D1600" s="12" t="str" cm="1">
        <f t="array" ref="D1600">_xlfn.SWITCH(WEEKDAY(C1600,2), 1, "Lundi", 2, "Mardi", 3, "Mercredi", 4, "Jeudi", 5, "Vendredi", 6, "Samedi", 7, "Dimanche", "Erreur")</f>
        <v>Samedi</v>
      </c>
      <c r="E1600" s="2" t="s">
        <v>47</v>
      </c>
      <c r="F1600" s="2" t="s">
        <v>71</v>
      </c>
      <c r="G1600" s="2" t="s">
        <v>72</v>
      </c>
      <c r="H1600" s="4" t="s">
        <v>22</v>
      </c>
      <c r="I1600" s="5">
        <v>65.000000000000014</v>
      </c>
      <c r="J1600" s="6">
        <v>300</v>
      </c>
      <c r="K1600" s="7">
        <v>195000.00000000003</v>
      </c>
      <c r="L1600" s="7">
        <v>58500.000000000007</v>
      </c>
      <c r="M1600" s="8">
        <v>0.3</v>
      </c>
      <c r="N1600" s="2" t="s">
        <v>17</v>
      </c>
      <c r="O1600">
        <f t="shared" si="192"/>
        <v>2021</v>
      </c>
      <c r="P1600">
        <f t="shared" si="193"/>
        <v>4</v>
      </c>
      <c r="Q1600" t="str">
        <f t="shared" si="194"/>
        <v>avr</v>
      </c>
      <c r="R1600" t="str">
        <f t="shared" si="195"/>
        <v>Virginia</v>
      </c>
      <c r="S1600" t="str">
        <f t="shared" si="196"/>
        <v>2021-04</v>
      </c>
      <c r="T1600">
        <f>IF(AND(COUNTIF(Calculs!$Q$2:$Q$12,$O1600)&gt;0,COUNTIF(Calculs!$S$2:$S$12,$E1600)&gt;0,COUNTIF(Calculs!$U$2:$U$12,$H1600)&gt;0),1,0)</f>
        <v>1</v>
      </c>
      <c r="U1600">
        <f t="shared" si="197"/>
        <v>195000.00000000003</v>
      </c>
      <c r="V1600">
        <f t="shared" si="198"/>
        <v>300</v>
      </c>
      <c r="W1600">
        <f t="shared" si="199"/>
        <v>58500.000000000007</v>
      </c>
    </row>
    <row r="1601" spans="1:23" ht="15.75" customHeight="1" x14ac:dyDescent="0.3">
      <c r="A1601" s="2" t="s">
        <v>13</v>
      </c>
      <c r="B1601" s="2">
        <v>1128299</v>
      </c>
      <c r="C1601" s="3">
        <v>44341</v>
      </c>
      <c r="D1601" s="12" t="str" cm="1">
        <f t="array" ref="D1601">_xlfn.SWITCH(WEEKDAY(C1601,2), 1, "Lundi", 2, "Mardi", 3, "Mercredi", 4, "Jeudi", 5, "Vendredi", 6, "Samedi", 7, "Dimanche", "Erreur")</f>
        <v>Mardi</v>
      </c>
      <c r="E1601" s="2" t="s">
        <v>47</v>
      </c>
      <c r="F1601" s="2" t="s">
        <v>71</v>
      </c>
      <c r="G1601" s="2" t="s">
        <v>72</v>
      </c>
      <c r="H1601" s="4" t="s">
        <v>16</v>
      </c>
      <c r="I1601" s="5">
        <v>50</v>
      </c>
      <c r="J1601" s="6">
        <v>500</v>
      </c>
      <c r="K1601" s="7">
        <v>250000</v>
      </c>
      <c r="L1601" s="7">
        <v>87500</v>
      </c>
      <c r="M1601" s="8">
        <v>0.35</v>
      </c>
      <c r="N1601" s="2" t="s">
        <v>17</v>
      </c>
      <c r="O1601">
        <f t="shared" si="192"/>
        <v>2021</v>
      </c>
      <c r="P1601">
        <f t="shared" si="193"/>
        <v>5</v>
      </c>
      <c r="Q1601" t="str">
        <f t="shared" si="194"/>
        <v>mai</v>
      </c>
      <c r="R1601" t="str">
        <f t="shared" si="195"/>
        <v>Virginia</v>
      </c>
      <c r="S1601" t="str">
        <f t="shared" si="196"/>
        <v>2021-05</v>
      </c>
      <c r="T1601">
        <f>IF(AND(COUNTIF(Calculs!$Q$2:$Q$12,$O1601)&gt;0,COUNTIF(Calculs!$S$2:$S$12,$E1601)&gt;0,COUNTIF(Calculs!$U$2:$U$12,$H1601)&gt;0),1,0)</f>
        <v>1</v>
      </c>
      <c r="U1601">
        <f t="shared" si="197"/>
        <v>250000</v>
      </c>
      <c r="V1601">
        <f t="shared" si="198"/>
        <v>500</v>
      </c>
      <c r="W1601">
        <f t="shared" si="199"/>
        <v>87500</v>
      </c>
    </row>
    <row r="1602" spans="1:23" ht="15.75" customHeight="1" x14ac:dyDescent="0.3">
      <c r="A1602" s="2" t="s">
        <v>13</v>
      </c>
      <c r="B1602" s="2">
        <v>1128299</v>
      </c>
      <c r="C1602" s="3">
        <v>44341</v>
      </c>
      <c r="D1602" s="12" t="str" cm="1">
        <f t="array" ref="D1602">_xlfn.SWITCH(WEEKDAY(C1602,2), 1, "Lundi", 2, "Mardi", 3, "Mercredi", 4, "Jeudi", 5, "Vendredi", 6, "Samedi", 7, "Dimanche", "Erreur")</f>
        <v>Mardi</v>
      </c>
      <c r="E1602" s="2" t="s">
        <v>47</v>
      </c>
      <c r="F1602" s="2" t="s">
        <v>71</v>
      </c>
      <c r="G1602" s="2" t="s">
        <v>72</v>
      </c>
      <c r="H1602" s="4" t="s">
        <v>18</v>
      </c>
      <c r="I1602" s="5">
        <v>55.000000000000007</v>
      </c>
      <c r="J1602" s="6">
        <v>350</v>
      </c>
      <c r="K1602" s="7">
        <v>192500.00000000003</v>
      </c>
      <c r="L1602" s="7">
        <v>67375</v>
      </c>
      <c r="M1602" s="8">
        <v>0.35</v>
      </c>
      <c r="N1602" s="2" t="s">
        <v>17</v>
      </c>
      <c r="O1602">
        <f t="shared" si="192"/>
        <v>2021</v>
      </c>
      <c r="P1602">
        <f t="shared" si="193"/>
        <v>5</v>
      </c>
      <c r="Q1602" t="str">
        <f t="shared" si="194"/>
        <v>mai</v>
      </c>
      <c r="R1602" t="str">
        <f t="shared" si="195"/>
        <v>Virginia</v>
      </c>
      <c r="S1602" t="str">
        <f t="shared" si="196"/>
        <v>2021-05</v>
      </c>
      <c r="T1602">
        <f>IF(AND(COUNTIF(Calculs!$Q$2:$Q$12,$O1602)&gt;0,COUNTIF(Calculs!$S$2:$S$12,$E1602)&gt;0,COUNTIF(Calculs!$U$2:$U$12,$H1602)&gt;0),1,0)</f>
        <v>1</v>
      </c>
      <c r="U1602">
        <f t="shared" si="197"/>
        <v>192500.00000000003</v>
      </c>
      <c r="V1602">
        <f t="shared" si="198"/>
        <v>350</v>
      </c>
      <c r="W1602">
        <f t="shared" si="199"/>
        <v>67375</v>
      </c>
    </row>
    <row r="1603" spans="1:23" ht="15.75" customHeight="1" x14ac:dyDescent="0.3">
      <c r="A1603" s="2" t="s">
        <v>13</v>
      </c>
      <c r="B1603" s="2">
        <v>1128299</v>
      </c>
      <c r="C1603" s="3">
        <v>44341</v>
      </c>
      <c r="D1603" s="12" t="str" cm="1">
        <f t="array" ref="D1603">_xlfn.SWITCH(WEEKDAY(C1603,2), 1, "Lundi", 2, "Mardi", 3, "Mercredi", 4, "Jeudi", 5, "Vendredi", 6, "Samedi", 7, "Dimanche", "Erreur")</f>
        <v>Mardi</v>
      </c>
      <c r="E1603" s="2" t="s">
        <v>47</v>
      </c>
      <c r="F1603" s="2" t="s">
        <v>71</v>
      </c>
      <c r="G1603" s="2" t="s">
        <v>72</v>
      </c>
      <c r="H1603" s="4" t="s">
        <v>19</v>
      </c>
      <c r="I1603" s="5">
        <v>55.000000000000007</v>
      </c>
      <c r="J1603" s="6">
        <v>350</v>
      </c>
      <c r="K1603" s="7">
        <v>192500.00000000003</v>
      </c>
      <c r="L1603" s="7">
        <v>67375</v>
      </c>
      <c r="M1603" s="8">
        <v>0.35</v>
      </c>
      <c r="N1603" s="2" t="s">
        <v>17</v>
      </c>
      <c r="O1603">
        <f t="shared" ref="O1603:O1666" si="200">YEAR($C1603)</f>
        <v>2021</v>
      </c>
      <c r="P1603">
        <f t="shared" ref="P1603:P1666" si="201">MONTH($C1603)</f>
        <v>5</v>
      </c>
      <c r="Q1603" t="str">
        <f t="shared" ref="Q1603:Q1666" si="202">TEXT($C1603,"mmm")</f>
        <v>mai</v>
      </c>
      <c r="R1603" t="str">
        <f t="shared" ref="R1603:R1666" si="203">SUBSTITUTE(SUBSTITUTE($F1603,"Sud ","South "),"Ouest ","West ")</f>
        <v>Virginia</v>
      </c>
      <c r="S1603" t="str">
        <f t="shared" ref="S1603:S1666" si="204">TEXT($C1603,"aaaa-mm")</f>
        <v>2021-05</v>
      </c>
      <c r="T1603">
        <f>IF(AND(COUNTIF(Calculs!$Q$2:$Q$12,$O1603)&gt;0,COUNTIF(Calculs!$S$2:$S$12,$E1603)&gt;0,COUNTIF(Calculs!$U$2:$U$12,$H1603)&gt;0),1,0)</f>
        <v>1</v>
      </c>
      <c r="U1603">
        <f t="shared" ref="U1603:U1666" si="205">$K1603*$T1603</f>
        <v>192500.00000000003</v>
      </c>
      <c r="V1603">
        <f t="shared" ref="V1603:V1666" si="206">$J1603*$T1603</f>
        <v>350</v>
      </c>
      <c r="W1603">
        <f t="shared" ref="W1603:W1666" si="207">$L1603*$T1603</f>
        <v>67375</v>
      </c>
    </row>
    <row r="1604" spans="1:23" ht="15.75" customHeight="1" x14ac:dyDescent="0.3">
      <c r="A1604" s="2" t="s">
        <v>13</v>
      </c>
      <c r="B1604" s="2">
        <v>1128299</v>
      </c>
      <c r="C1604" s="3">
        <v>44341</v>
      </c>
      <c r="D1604" s="12" t="str" cm="1">
        <f t="array" ref="D1604">_xlfn.SWITCH(WEEKDAY(C1604,2), 1, "Lundi", 2, "Mardi", 3, "Mercredi", 4, "Jeudi", 5, "Vendredi", 6, "Samedi", 7, "Dimanche", "Erreur")</f>
        <v>Mardi</v>
      </c>
      <c r="E1604" s="2" t="s">
        <v>47</v>
      </c>
      <c r="F1604" s="2" t="s">
        <v>71</v>
      </c>
      <c r="G1604" s="2" t="s">
        <v>72</v>
      </c>
      <c r="H1604" s="4" t="s">
        <v>20</v>
      </c>
      <c r="I1604" s="5">
        <v>50</v>
      </c>
      <c r="J1604" s="6">
        <v>275</v>
      </c>
      <c r="K1604" s="7">
        <v>137500</v>
      </c>
      <c r="L1604" s="7">
        <v>48125</v>
      </c>
      <c r="M1604" s="8">
        <v>0.35</v>
      </c>
      <c r="N1604" s="2" t="s">
        <v>17</v>
      </c>
      <c r="O1604">
        <f t="shared" si="200"/>
        <v>2021</v>
      </c>
      <c r="P1604">
        <f t="shared" si="201"/>
        <v>5</v>
      </c>
      <c r="Q1604" t="str">
        <f t="shared" si="202"/>
        <v>mai</v>
      </c>
      <c r="R1604" t="str">
        <f t="shared" si="203"/>
        <v>Virginia</v>
      </c>
      <c r="S1604" t="str">
        <f t="shared" si="204"/>
        <v>2021-05</v>
      </c>
      <c r="T1604">
        <f>IF(AND(COUNTIF(Calculs!$Q$2:$Q$12,$O1604)&gt;0,COUNTIF(Calculs!$S$2:$S$12,$E1604)&gt;0,COUNTIF(Calculs!$U$2:$U$12,$H1604)&gt;0),1,0)</f>
        <v>1</v>
      </c>
      <c r="U1604">
        <f t="shared" si="205"/>
        <v>137500</v>
      </c>
      <c r="V1604">
        <f t="shared" si="206"/>
        <v>275</v>
      </c>
      <c r="W1604">
        <f t="shared" si="207"/>
        <v>48125</v>
      </c>
    </row>
    <row r="1605" spans="1:23" ht="15.75" customHeight="1" x14ac:dyDescent="0.3">
      <c r="A1605" s="2" t="s">
        <v>13</v>
      </c>
      <c r="B1605" s="2">
        <v>1128299</v>
      </c>
      <c r="C1605" s="3">
        <v>44341</v>
      </c>
      <c r="D1605" s="12" t="str" cm="1">
        <f t="array" ref="D1605">_xlfn.SWITCH(WEEKDAY(C1605,2), 1, "Lundi", 2, "Mardi", 3, "Mercredi", 4, "Jeudi", 5, "Vendredi", 6, "Samedi", 7, "Dimanche", "Erreur")</f>
        <v>Mardi</v>
      </c>
      <c r="E1605" s="2" t="s">
        <v>47</v>
      </c>
      <c r="F1605" s="2" t="s">
        <v>71</v>
      </c>
      <c r="G1605" s="2" t="s">
        <v>72</v>
      </c>
      <c r="H1605" s="4" t="s">
        <v>21</v>
      </c>
      <c r="I1605" s="5">
        <v>44.999999999999993</v>
      </c>
      <c r="J1605" s="6">
        <v>175</v>
      </c>
      <c r="K1605" s="7">
        <v>78749.999999999985</v>
      </c>
      <c r="L1605" s="7">
        <v>31499.999999999996</v>
      </c>
      <c r="M1605" s="8">
        <v>0.4</v>
      </c>
      <c r="N1605" s="2" t="s">
        <v>17</v>
      </c>
      <c r="O1605">
        <f t="shared" si="200"/>
        <v>2021</v>
      </c>
      <c r="P1605">
        <f t="shared" si="201"/>
        <v>5</v>
      </c>
      <c r="Q1605" t="str">
        <f t="shared" si="202"/>
        <v>mai</v>
      </c>
      <c r="R1605" t="str">
        <f t="shared" si="203"/>
        <v>Virginia</v>
      </c>
      <c r="S1605" t="str">
        <f t="shared" si="204"/>
        <v>2021-05</v>
      </c>
      <c r="T1605">
        <f>IF(AND(COUNTIF(Calculs!$Q$2:$Q$12,$O1605)&gt;0,COUNTIF(Calculs!$S$2:$S$12,$E1605)&gt;0,COUNTIF(Calculs!$U$2:$U$12,$H1605)&gt;0),1,0)</f>
        <v>1</v>
      </c>
      <c r="U1605">
        <f t="shared" si="205"/>
        <v>78749.999999999985</v>
      </c>
      <c r="V1605">
        <f t="shared" si="206"/>
        <v>175</v>
      </c>
      <c r="W1605">
        <f t="shared" si="207"/>
        <v>31499.999999999996</v>
      </c>
    </row>
    <row r="1606" spans="1:23" ht="15.75" customHeight="1" x14ac:dyDescent="0.3">
      <c r="A1606" s="2" t="s">
        <v>13</v>
      </c>
      <c r="B1606" s="2">
        <v>1128299</v>
      </c>
      <c r="C1606" s="3">
        <v>44341</v>
      </c>
      <c r="D1606" s="12" t="str" cm="1">
        <f t="array" ref="D1606">_xlfn.SWITCH(WEEKDAY(C1606,2), 1, "Lundi", 2, "Mardi", 3, "Mercredi", 4, "Jeudi", 5, "Vendredi", 6, "Samedi", 7, "Dimanche", "Erreur")</f>
        <v>Mardi</v>
      </c>
      <c r="E1606" s="2" t="s">
        <v>47</v>
      </c>
      <c r="F1606" s="2" t="s">
        <v>71</v>
      </c>
      <c r="G1606" s="2" t="s">
        <v>72</v>
      </c>
      <c r="H1606" s="4" t="s">
        <v>22</v>
      </c>
      <c r="I1606" s="5">
        <v>60</v>
      </c>
      <c r="J1606" s="6">
        <v>525</v>
      </c>
      <c r="K1606" s="7">
        <v>315000</v>
      </c>
      <c r="L1606" s="7">
        <v>94500</v>
      </c>
      <c r="M1606" s="8">
        <v>0.3</v>
      </c>
      <c r="N1606" s="2" t="s">
        <v>17</v>
      </c>
      <c r="O1606">
        <f t="shared" si="200"/>
        <v>2021</v>
      </c>
      <c r="P1606">
        <f t="shared" si="201"/>
        <v>5</v>
      </c>
      <c r="Q1606" t="str">
        <f t="shared" si="202"/>
        <v>mai</v>
      </c>
      <c r="R1606" t="str">
        <f t="shared" si="203"/>
        <v>Virginia</v>
      </c>
      <c r="S1606" t="str">
        <f t="shared" si="204"/>
        <v>2021-05</v>
      </c>
      <c r="T1606">
        <f>IF(AND(COUNTIF(Calculs!$Q$2:$Q$12,$O1606)&gt;0,COUNTIF(Calculs!$S$2:$S$12,$E1606)&gt;0,COUNTIF(Calculs!$U$2:$U$12,$H1606)&gt;0),1,0)</f>
        <v>1</v>
      </c>
      <c r="U1606">
        <f t="shared" si="205"/>
        <v>315000</v>
      </c>
      <c r="V1606">
        <f t="shared" si="206"/>
        <v>525</v>
      </c>
      <c r="W1606">
        <f t="shared" si="207"/>
        <v>94500</v>
      </c>
    </row>
    <row r="1607" spans="1:23" ht="15.75" customHeight="1" x14ac:dyDescent="0.3">
      <c r="A1607" s="2" t="s">
        <v>13</v>
      </c>
      <c r="B1607" s="2">
        <v>1128299</v>
      </c>
      <c r="C1607" s="3">
        <v>44371</v>
      </c>
      <c r="D1607" s="12" t="str" cm="1">
        <f t="array" ref="D1607">_xlfn.SWITCH(WEEKDAY(C1607,2), 1, "Lundi", 2, "Mardi", 3, "Mercredi", 4, "Jeudi", 5, "Vendredi", 6, "Samedi", 7, "Dimanche", "Erreur")</f>
        <v>Jeudi</v>
      </c>
      <c r="E1607" s="2" t="s">
        <v>47</v>
      </c>
      <c r="F1607" s="2" t="s">
        <v>71</v>
      </c>
      <c r="G1607" s="2" t="s">
        <v>72</v>
      </c>
      <c r="H1607" s="4" t="s">
        <v>16</v>
      </c>
      <c r="I1607" s="5">
        <v>54.999999999999993</v>
      </c>
      <c r="J1607" s="6">
        <v>775</v>
      </c>
      <c r="K1607" s="7">
        <v>426249.99999999994</v>
      </c>
      <c r="L1607" s="7">
        <v>149187.49999999997</v>
      </c>
      <c r="M1607" s="8">
        <v>0.35</v>
      </c>
      <c r="N1607" s="2" t="s">
        <v>17</v>
      </c>
      <c r="O1607">
        <f t="shared" si="200"/>
        <v>2021</v>
      </c>
      <c r="P1607">
        <f t="shared" si="201"/>
        <v>6</v>
      </c>
      <c r="Q1607" t="str">
        <f t="shared" si="202"/>
        <v>juin</v>
      </c>
      <c r="R1607" t="str">
        <f t="shared" si="203"/>
        <v>Virginia</v>
      </c>
      <c r="S1607" t="str">
        <f t="shared" si="204"/>
        <v>2021-06</v>
      </c>
      <c r="T1607">
        <f>IF(AND(COUNTIF(Calculs!$Q$2:$Q$12,$O1607)&gt;0,COUNTIF(Calculs!$S$2:$S$12,$E1607)&gt;0,COUNTIF(Calculs!$U$2:$U$12,$H1607)&gt;0),1,0)</f>
        <v>1</v>
      </c>
      <c r="U1607">
        <f t="shared" si="205"/>
        <v>426249.99999999994</v>
      </c>
      <c r="V1607">
        <f t="shared" si="206"/>
        <v>775</v>
      </c>
      <c r="W1607">
        <f t="shared" si="207"/>
        <v>149187.49999999997</v>
      </c>
    </row>
    <row r="1608" spans="1:23" ht="15.75" customHeight="1" x14ac:dyDescent="0.3">
      <c r="A1608" s="2" t="s">
        <v>13</v>
      </c>
      <c r="B1608" s="2">
        <v>1128299</v>
      </c>
      <c r="C1608" s="3">
        <v>44371</v>
      </c>
      <c r="D1608" s="12" t="str" cm="1">
        <f t="array" ref="D1608">_xlfn.SWITCH(WEEKDAY(C1608,2), 1, "Lundi", 2, "Mardi", 3, "Mercredi", 4, "Jeudi", 5, "Vendredi", 6, "Samedi", 7, "Dimanche", "Erreur")</f>
        <v>Jeudi</v>
      </c>
      <c r="E1608" s="2" t="s">
        <v>47</v>
      </c>
      <c r="F1608" s="2" t="s">
        <v>71</v>
      </c>
      <c r="G1608" s="2" t="s">
        <v>72</v>
      </c>
      <c r="H1608" s="4" t="s">
        <v>18</v>
      </c>
      <c r="I1608" s="5">
        <v>64.999999999999986</v>
      </c>
      <c r="J1608" s="6">
        <v>650</v>
      </c>
      <c r="K1608" s="7">
        <v>422499.99999999988</v>
      </c>
      <c r="L1608" s="7">
        <v>147874.99999999994</v>
      </c>
      <c r="M1608" s="8">
        <v>0.35</v>
      </c>
      <c r="N1608" s="2" t="s">
        <v>17</v>
      </c>
      <c r="O1608">
        <f t="shared" si="200"/>
        <v>2021</v>
      </c>
      <c r="P1608">
        <f t="shared" si="201"/>
        <v>6</v>
      </c>
      <c r="Q1608" t="str">
        <f t="shared" si="202"/>
        <v>juin</v>
      </c>
      <c r="R1608" t="str">
        <f t="shared" si="203"/>
        <v>Virginia</v>
      </c>
      <c r="S1608" t="str">
        <f t="shared" si="204"/>
        <v>2021-06</v>
      </c>
      <c r="T1608">
        <f>IF(AND(COUNTIF(Calculs!$Q$2:$Q$12,$O1608)&gt;0,COUNTIF(Calculs!$S$2:$S$12,$E1608)&gt;0,COUNTIF(Calculs!$U$2:$U$12,$H1608)&gt;0),1,0)</f>
        <v>1</v>
      </c>
      <c r="U1608">
        <f t="shared" si="205"/>
        <v>422499.99999999988</v>
      </c>
      <c r="V1608">
        <f t="shared" si="206"/>
        <v>650</v>
      </c>
      <c r="W1608">
        <f t="shared" si="207"/>
        <v>147874.99999999994</v>
      </c>
    </row>
    <row r="1609" spans="1:23" ht="15.75" customHeight="1" x14ac:dyDescent="0.3">
      <c r="A1609" s="2" t="s">
        <v>13</v>
      </c>
      <c r="B1609" s="2">
        <v>1128299</v>
      </c>
      <c r="C1609" s="3">
        <v>44371</v>
      </c>
      <c r="D1609" s="12" t="str" cm="1">
        <f t="array" ref="D1609">_xlfn.SWITCH(WEEKDAY(C1609,2), 1, "Lundi", 2, "Mardi", 3, "Mercredi", 4, "Jeudi", 5, "Vendredi", 6, "Samedi", 7, "Dimanche", "Erreur")</f>
        <v>Jeudi</v>
      </c>
      <c r="E1609" s="2" t="s">
        <v>47</v>
      </c>
      <c r="F1609" s="2" t="s">
        <v>71</v>
      </c>
      <c r="G1609" s="2" t="s">
        <v>72</v>
      </c>
      <c r="H1609" s="4" t="s">
        <v>19</v>
      </c>
      <c r="I1609" s="5">
        <v>80</v>
      </c>
      <c r="J1609" s="6">
        <v>650</v>
      </c>
      <c r="K1609" s="7">
        <v>520000</v>
      </c>
      <c r="L1609" s="7">
        <v>182000</v>
      </c>
      <c r="M1609" s="8">
        <v>0.35</v>
      </c>
      <c r="N1609" s="2" t="s">
        <v>17</v>
      </c>
      <c r="O1609">
        <f t="shared" si="200"/>
        <v>2021</v>
      </c>
      <c r="P1609">
        <f t="shared" si="201"/>
        <v>6</v>
      </c>
      <c r="Q1609" t="str">
        <f t="shared" si="202"/>
        <v>juin</v>
      </c>
      <c r="R1609" t="str">
        <f t="shared" si="203"/>
        <v>Virginia</v>
      </c>
      <c r="S1609" t="str">
        <f t="shared" si="204"/>
        <v>2021-06</v>
      </c>
      <c r="T1609">
        <f>IF(AND(COUNTIF(Calculs!$Q$2:$Q$12,$O1609)&gt;0,COUNTIF(Calculs!$S$2:$S$12,$E1609)&gt;0,COUNTIF(Calculs!$U$2:$U$12,$H1609)&gt;0),1,0)</f>
        <v>1</v>
      </c>
      <c r="U1609">
        <f t="shared" si="205"/>
        <v>520000</v>
      </c>
      <c r="V1609">
        <f t="shared" si="206"/>
        <v>650</v>
      </c>
      <c r="W1609">
        <f t="shared" si="207"/>
        <v>182000</v>
      </c>
    </row>
    <row r="1610" spans="1:23" ht="15.75" customHeight="1" x14ac:dyDescent="0.3">
      <c r="A1610" s="2" t="s">
        <v>13</v>
      </c>
      <c r="B1610" s="2">
        <v>1128299</v>
      </c>
      <c r="C1610" s="3">
        <v>44371</v>
      </c>
      <c r="D1610" s="12" t="str" cm="1">
        <f t="array" ref="D1610">_xlfn.SWITCH(WEEKDAY(C1610,2), 1, "Lundi", 2, "Mardi", 3, "Mercredi", 4, "Jeudi", 5, "Vendredi", 6, "Samedi", 7, "Dimanche", "Erreur")</f>
        <v>Jeudi</v>
      </c>
      <c r="E1610" s="2" t="s">
        <v>47</v>
      </c>
      <c r="F1610" s="2" t="s">
        <v>71</v>
      </c>
      <c r="G1610" s="2" t="s">
        <v>72</v>
      </c>
      <c r="H1610" s="4" t="s">
        <v>20</v>
      </c>
      <c r="I1610" s="5">
        <v>80</v>
      </c>
      <c r="J1610" s="6">
        <v>525</v>
      </c>
      <c r="K1610" s="7">
        <v>420000</v>
      </c>
      <c r="L1610" s="7">
        <v>147000</v>
      </c>
      <c r="M1610" s="8">
        <v>0.35</v>
      </c>
      <c r="N1610" s="2" t="s">
        <v>17</v>
      </c>
      <c r="O1610">
        <f t="shared" si="200"/>
        <v>2021</v>
      </c>
      <c r="P1610">
        <f t="shared" si="201"/>
        <v>6</v>
      </c>
      <c r="Q1610" t="str">
        <f t="shared" si="202"/>
        <v>juin</v>
      </c>
      <c r="R1610" t="str">
        <f t="shared" si="203"/>
        <v>Virginia</v>
      </c>
      <c r="S1610" t="str">
        <f t="shared" si="204"/>
        <v>2021-06</v>
      </c>
      <c r="T1610">
        <f>IF(AND(COUNTIF(Calculs!$Q$2:$Q$12,$O1610)&gt;0,COUNTIF(Calculs!$S$2:$S$12,$E1610)&gt;0,COUNTIF(Calculs!$U$2:$U$12,$H1610)&gt;0),1,0)</f>
        <v>1</v>
      </c>
      <c r="U1610">
        <f t="shared" si="205"/>
        <v>420000</v>
      </c>
      <c r="V1610">
        <f t="shared" si="206"/>
        <v>525</v>
      </c>
      <c r="W1610">
        <f t="shared" si="207"/>
        <v>147000</v>
      </c>
    </row>
    <row r="1611" spans="1:23" ht="15.75" customHeight="1" x14ac:dyDescent="0.3">
      <c r="A1611" s="2" t="s">
        <v>13</v>
      </c>
      <c r="B1611" s="2">
        <v>1128299</v>
      </c>
      <c r="C1611" s="3">
        <v>44371</v>
      </c>
      <c r="D1611" s="12" t="str" cm="1">
        <f t="array" ref="D1611">_xlfn.SWITCH(WEEKDAY(C1611,2), 1, "Lundi", 2, "Mardi", 3, "Mercredi", 4, "Jeudi", 5, "Vendredi", 6, "Samedi", 7, "Dimanche", "Erreur")</f>
        <v>Jeudi</v>
      </c>
      <c r="E1611" s="2" t="s">
        <v>47</v>
      </c>
      <c r="F1611" s="2" t="s">
        <v>71</v>
      </c>
      <c r="G1611" s="2" t="s">
        <v>72</v>
      </c>
      <c r="H1611" s="4" t="s">
        <v>21</v>
      </c>
      <c r="I1611" s="5">
        <v>90</v>
      </c>
      <c r="J1611" s="6">
        <v>400</v>
      </c>
      <c r="K1611" s="7">
        <v>360000</v>
      </c>
      <c r="L1611" s="7">
        <v>144000</v>
      </c>
      <c r="M1611" s="8">
        <v>0.4</v>
      </c>
      <c r="N1611" s="2" t="s">
        <v>17</v>
      </c>
      <c r="O1611">
        <f t="shared" si="200"/>
        <v>2021</v>
      </c>
      <c r="P1611">
        <f t="shared" si="201"/>
        <v>6</v>
      </c>
      <c r="Q1611" t="str">
        <f t="shared" si="202"/>
        <v>juin</v>
      </c>
      <c r="R1611" t="str">
        <f t="shared" si="203"/>
        <v>Virginia</v>
      </c>
      <c r="S1611" t="str">
        <f t="shared" si="204"/>
        <v>2021-06</v>
      </c>
      <c r="T1611">
        <f>IF(AND(COUNTIF(Calculs!$Q$2:$Q$12,$O1611)&gt;0,COUNTIF(Calculs!$S$2:$S$12,$E1611)&gt;0,COUNTIF(Calculs!$U$2:$U$12,$H1611)&gt;0),1,0)</f>
        <v>1</v>
      </c>
      <c r="U1611">
        <f t="shared" si="205"/>
        <v>360000</v>
      </c>
      <c r="V1611">
        <f t="shared" si="206"/>
        <v>400</v>
      </c>
      <c r="W1611">
        <f t="shared" si="207"/>
        <v>144000</v>
      </c>
    </row>
    <row r="1612" spans="1:23" ht="15.75" customHeight="1" x14ac:dyDescent="0.3">
      <c r="A1612" s="2" t="s">
        <v>13</v>
      </c>
      <c r="B1612" s="2">
        <v>1128299</v>
      </c>
      <c r="C1612" s="3">
        <v>44371</v>
      </c>
      <c r="D1612" s="12" t="str" cm="1">
        <f t="array" ref="D1612">_xlfn.SWITCH(WEEKDAY(C1612,2), 1, "Lundi", 2, "Mardi", 3, "Mercredi", 4, "Jeudi", 5, "Vendredi", 6, "Samedi", 7, "Dimanche", "Erreur")</f>
        <v>Jeudi</v>
      </c>
      <c r="E1612" s="2" t="s">
        <v>47</v>
      </c>
      <c r="F1612" s="2" t="s">
        <v>71</v>
      </c>
      <c r="G1612" s="2" t="s">
        <v>72</v>
      </c>
      <c r="H1612" s="4" t="s">
        <v>22</v>
      </c>
      <c r="I1612" s="5">
        <v>105</v>
      </c>
      <c r="J1612" s="6">
        <v>700</v>
      </c>
      <c r="K1612" s="7">
        <v>735000</v>
      </c>
      <c r="L1612" s="7">
        <v>220500</v>
      </c>
      <c r="M1612" s="8">
        <v>0.3</v>
      </c>
      <c r="N1612" s="2" t="s">
        <v>17</v>
      </c>
      <c r="O1612">
        <f t="shared" si="200"/>
        <v>2021</v>
      </c>
      <c r="P1612">
        <f t="shared" si="201"/>
        <v>6</v>
      </c>
      <c r="Q1612" t="str">
        <f t="shared" si="202"/>
        <v>juin</v>
      </c>
      <c r="R1612" t="str">
        <f t="shared" si="203"/>
        <v>Virginia</v>
      </c>
      <c r="S1612" t="str">
        <f t="shared" si="204"/>
        <v>2021-06</v>
      </c>
      <c r="T1612">
        <f>IF(AND(COUNTIF(Calculs!$Q$2:$Q$12,$O1612)&gt;0,COUNTIF(Calculs!$S$2:$S$12,$E1612)&gt;0,COUNTIF(Calculs!$U$2:$U$12,$H1612)&gt;0),1,0)</f>
        <v>1</v>
      </c>
      <c r="U1612">
        <f t="shared" si="205"/>
        <v>735000</v>
      </c>
      <c r="V1612">
        <f t="shared" si="206"/>
        <v>700</v>
      </c>
      <c r="W1612">
        <f t="shared" si="207"/>
        <v>220500</v>
      </c>
    </row>
    <row r="1613" spans="1:23" ht="15.75" customHeight="1" x14ac:dyDescent="0.3">
      <c r="A1613" s="2" t="s">
        <v>13</v>
      </c>
      <c r="B1613" s="2">
        <v>1128299</v>
      </c>
      <c r="C1613" s="3">
        <v>44400</v>
      </c>
      <c r="D1613" s="12" t="str" cm="1">
        <f t="array" ref="D1613">_xlfn.SWITCH(WEEKDAY(C1613,2), 1, "Lundi", 2, "Mardi", 3, "Mercredi", 4, "Jeudi", 5, "Vendredi", 6, "Samedi", 7, "Dimanche", "Erreur")</f>
        <v>Vendredi</v>
      </c>
      <c r="E1613" s="2" t="s">
        <v>47</v>
      </c>
      <c r="F1613" s="2" t="s">
        <v>71</v>
      </c>
      <c r="G1613" s="2" t="s">
        <v>72</v>
      </c>
      <c r="H1613" s="4" t="s">
        <v>16</v>
      </c>
      <c r="I1613" s="5">
        <v>85</v>
      </c>
      <c r="J1613" s="6">
        <v>850</v>
      </c>
      <c r="K1613" s="7">
        <v>722500</v>
      </c>
      <c r="L1613" s="7">
        <v>252874.99999999997</v>
      </c>
      <c r="M1613" s="8">
        <v>0.35</v>
      </c>
      <c r="N1613" s="2" t="s">
        <v>17</v>
      </c>
      <c r="O1613">
        <f t="shared" si="200"/>
        <v>2021</v>
      </c>
      <c r="P1613">
        <f t="shared" si="201"/>
        <v>7</v>
      </c>
      <c r="Q1613" t="str">
        <f t="shared" si="202"/>
        <v>juil</v>
      </c>
      <c r="R1613" t="str">
        <f t="shared" si="203"/>
        <v>Virginia</v>
      </c>
      <c r="S1613" t="str">
        <f t="shared" si="204"/>
        <v>2021-07</v>
      </c>
      <c r="T1613">
        <f>IF(AND(COUNTIF(Calculs!$Q$2:$Q$12,$O1613)&gt;0,COUNTIF(Calculs!$S$2:$S$12,$E1613)&gt;0,COUNTIF(Calculs!$U$2:$U$12,$H1613)&gt;0),1,0)</f>
        <v>1</v>
      </c>
      <c r="U1613">
        <f t="shared" si="205"/>
        <v>722500</v>
      </c>
      <c r="V1613">
        <f t="shared" si="206"/>
        <v>850</v>
      </c>
      <c r="W1613">
        <f t="shared" si="207"/>
        <v>252874.99999999997</v>
      </c>
    </row>
    <row r="1614" spans="1:23" ht="15.75" customHeight="1" x14ac:dyDescent="0.3">
      <c r="A1614" s="2" t="s">
        <v>13</v>
      </c>
      <c r="B1614" s="2">
        <v>1128299</v>
      </c>
      <c r="C1614" s="3">
        <v>44400</v>
      </c>
      <c r="D1614" s="12" t="str" cm="1">
        <f t="array" ref="D1614">_xlfn.SWITCH(WEEKDAY(C1614,2), 1, "Lundi", 2, "Mardi", 3, "Mercredi", 4, "Jeudi", 5, "Vendredi", 6, "Samedi", 7, "Dimanche", "Erreur")</f>
        <v>Vendredi</v>
      </c>
      <c r="E1614" s="2" t="s">
        <v>47</v>
      </c>
      <c r="F1614" s="2" t="s">
        <v>71</v>
      </c>
      <c r="G1614" s="2" t="s">
        <v>72</v>
      </c>
      <c r="H1614" s="4" t="s">
        <v>18</v>
      </c>
      <c r="I1614" s="5">
        <v>90</v>
      </c>
      <c r="J1614" s="6">
        <v>700</v>
      </c>
      <c r="K1614" s="7">
        <v>630000</v>
      </c>
      <c r="L1614" s="7">
        <v>220500</v>
      </c>
      <c r="M1614" s="8">
        <v>0.35</v>
      </c>
      <c r="N1614" s="2" t="s">
        <v>17</v>
      </c>
      <c r="O1614">
        <f t="shared" si="200"/>
        <v>2021</v>
      </c>
      <c r="P1614">
        <f t="shared" si="201"/>
        <v>7</v>
      </c>
      <c r="Q1614" t="str">
        <f t="shared" si="202"/>
        <v>juil</v>
      </c>
      <c r="R1614" t="str">
        <f t="shared" si="203"/>
        <v>Virginia</v>
      </c>
      <c r="S1614" t="str">
        <f t="shared" si="204"/>
        <v>2021-07</v>
      </c>
      <c r="T1614">
        <f>IF(AND(COUNTIF(Calculs!$Q$2:$Q$12,$O1614)&gt;0,COUNTIF(Calculs!$S$2:$S$12,$E1614)&gt;0,COUNTIF(Calculs!$U$2:$U$12,$H1614)&gt;0),1,0)</f>
        <v>1</v>
      </c>
      <c r="U1614">
        <f t="shared" si="205"/>
        <v>630000</v>
      </c>
      <c r="V1614">
        <f t="shared" si="206"/>
        <v>700</v>
      </c>
      <c r="W1614">
        <f t="shared" si="207"/>
        <v>220500</v>
      </c>
    </row>
    <row r="1615" spans="1:23" ht="15.75" customHeight="1" x14ac:dyDescent="0.3">
      <c r="A1615" s="2" t="s">
        <v>13</v>
      </c>
      <c r="B1615" s="2">
        <v>1128299</v>
      </c>
      <c r="C1615" s="3">
        <v>44400</v>
      </c>
      <c r="D1615" s="12" t="str" cm="1">
        <f t="array" ref="D1615">_xlfn.SWITCH(WEEKDAY(C1615,2), 1, "Lundi", 2, "Mardi", 3, "Mercredi", 4, "Jeudi", 5, "Vendredi", 6, "Samedi", 7, "Dimanche", "Erreur")</f>
        <v>Vendredi</v>
      </c>
      <c r="E1615" s="2" t="s">
        <v>47</v>
      </c>
      <c r="F1615" s="2" t="s">
        <v>71</v>
      </c>
      <c r="G1615" s="2" t="s">
        <v>72</v>
      </c>
      <c r="H1615" s="4" t="s">
        <v>19</v>
      </c>
      <c r="I1615" s="5">
        <v>90</v>
      </c>
      <c r="J1615" s="6">
        <v>650</v>
      </c>
      <c r="K1615" s="7">
        <v>585000</v>
      </c>
      <c r="L1615" s="7">
        <v>204750</v>
      </c>
      <c r="M1615" s="8">
        <v>0.35</v>
      </c>
      <c r="N1615" s="2" t="s">
        <v>17</v>
      </c>
      <c r="O1615">
        <f t="shared" si="200"/>
        <v>2021</v>
      </c>
      <c r="P1615">
        <f t="shared" si="201"/>
        <v>7</v>
      </c>
      <c r="Q1615" t="str">
        <f t="shared" si="202"/>
        <v>juil</v>
      </c>
      <c r="R1615" t="str">
        <f t="shared" si="203"/>
        <v>Virginia</v>
      </c>
      <c r="S1615" t="str">
        <f t="shared" si="204"/>
        <v>2021-07</v>
      </c>
      <c r="T1615">
        <f>IF(AND(COUNTIF(Calculs!$Q$2:$Q$12,$O1615)&gt;0,COUNTIF(Calculs!$S$2:$S$12,$E1615)&gt;0,COUNTIF(Calculs!$U$2:$U$12,$H1615)&gt;0),1,0)</f>
        <v>1</v>
      </c>
      <c r="U1615">
        <f t="shared" si="205"/>
        <v>585000</v>
      </c>
      <c r="V1615">
        <f t="shared" si="206"/>
        <v>650</v>
      </c>
      <c r="W1615">
        <f t="shared" si="207"/>
        <v>204750</v>
      </c>
    </row>
    <row r="1616" spans="1:23" ht="15.75" customHeight="1" x14ac:dyDescent="0.3">
      <c r="A1616" s="2" t="s">
        <v>13</v>
      </c>
      <c r="B1616" s="2">
        <v>1128299</v>
      </c>
      <c r="C1616" s="3">
        <v>44400</v>
      </c>
      <c r="D1616" s="12" t="str" cm="1">
        <f t="array" ref="D1616">_xlfn.SWITCH(WEEKDAY(C1616,2), 1, "Lundi", 2, "Mardi", 3, "Mercredi", 4, "Jeudi", 5, "Vendredi", 6, "Samedi", 7, "Dimanche", "Erreur")</f>
        <v>Vendredi</v>
      </c>
      <c r="E1616" s="2" t="s">
        <v>47</v>
      </c>
      <c r="F1616" s="2" t="s">
        <v>71</v>
      </c>
      <c r="G1616" s="2" t="s">
        <v>72</v>
      </c>
      <c r="H1616" s="4" t="s">
        <v>20</v>
      </c>
      <c r="I1616" s="5">
        <v>85</v>
      </c>
      <c r="J1616" s="6">
        <v>550</v>
      </c>
      <c r="K1616" s="7">
        <v>467500</v>
      </c>
      <c r="L1616" s="7">
        <v>163625</v>
      </c>
      <c r="M1616" s="8">
        <v>0.35</v>
      </c>
      <c r="N1616" s="2" t="s">
        <v>17</v>
      </c>
      <c r="O1616">
        <f t="shared" si="200"/>
        <v>2021</v>
      </c>
      <c r="P1616">
        <f t="shared" si="201"/>
        <v>7</v>
      </c>
      <c r="Q1616" t="str">
        <f t="shared" si="202"/>
        <v>juil</v>
      </c>
      <c r="R1616" t="str">
        <f t="shared" si="203"/>
        <v>Virginia</v>
      </c>
      <c r="S1616" t="str">
        <f t="shared" si="204"/>
        <v>2021-07</v>
      </c>
      <c r="T1616">
        <f>IF(AND(COUNTIF(Calculs!$Q$2:$Q$12,$O1616)&gt;0,COUNTIF(Calculs!$S$2:$S$12,$E1616)&gt;0,COUNTIF(Calculs!$U$2:$U$12,$H1616)&gt;0),1,0)</f>
        <v>1</v>
      </c>
      <c r="U1616">
        <f t="shared" si="205"/>
        <v>467500</v>
      </c>
      <c r="V1616">
        <f t="shared" si="206"/>
        <v>550</v>
      </c>
      <c r="W1616">
        <f t="shared" si="207"/>
        <v>163625</v>
      </c>
    </row>
    <row r="1617" spans="1:23" ht="15.75" customHeight="1" x14ac:dyDescent="0.3">
      <c r="A1617" s="2" t="s">
        <v>13</v>
      </c>
      <c r="B1617" s="2">
        <v>1128299</v>
      </c>
      <c r="C1617" s="3">
        <v>44400</v>
      </c>
      <c r="D1617" s="12" t="str" cm="1">
        <f t="array" ref="D1617">_xlfn.SWITCH(WEEKDAY(C1617,2), 1, "Lundi", 2, "Mardi", 3, "Mercredi", 4, "Jeudi", 5, "Vendredi", 6, "Samedi", 7, "Dimanche", "Erreur")</f>
        <v>Vendredi</v>
      </c>
      <c r="E1617" s="2" t="s">
        <v>47</v>
      </c>
      <c r="F1617" s="2" t="s">
        <v>71</v>
      </c>
      <c r="G1617" s="2" t="s">
        <v>72</v>
      </c>
      <c r="H1617" s="4" t="s">
        <v>21</v>
      </c>
      <c r="I1617" s="5">
        <v>90</v>
      </c>
      <c r="J1617" s="6">
        <v>600</v>
      </c>
      <c r="K1617" s="7">
        <v>540000</v>
      </c>
      <c r="L1617" s="7">
        <v>216000</v>
      </c>
      <c r="M1617" s="8">
        <v>0.4</v>
      </c>
      <c r="N1617" s="2" t="s">
        <v>17</v>
      </c>
      <c r="O1617">
        <f t="shared" si="200"/>
        <v>2021</v>
      </c>
      <c r="P1617">
        <f t="shared" si="201"/>
        <v>7</v>
      </c>
      <c r="Q1617" t="str">
        <f t="shared" si="202"/>
        <v>juil</v>
      </c>
      <c r="R1617" t="str">
        <f t="shared" si="203"/>
        <v>Virginia</v>
      </c>
      <c r="S1617" t="str">
        <f t="shared" si="204"/>
        <v>2021-07</v>
      </c>
      <c r="T1617">
        <f>IF(AND(COUNTIF(Calculs!$Q$2:$Q$12,$O1617)&gt;0,COUNTIF(Calculs!$S$2:$S$12,$E1617)&gt;0,COUNTIF(Calculs!$U$2:$U$12,$H1617)&gt;0),1,0)</f>
        <v>1</v>
      </c>
      <c r="U1617">
        <f t="shared" si="205"/>
        <v>540000</v>
      </c>
      <c r="V1617">
        <f t="shared" si="206"/>
        <v>600</v>
      </c>
      <c r="W1617">
        <f t="shared" si="207"/>
        <v>216000</v>
      </c>
    </row>
    <row r="1618" spans="1:23" ht="15.75" customHeight="1" x14ac:dyDescent="0.3">
      <c r="A1618" s="2" t="s">
        <v>13</v>
      </c>
      <c r="B1618" s="2">
        <v>1128299</v>
      </c>
      <c r="C1618" s="3">
        <v>44400</v>
      </c>
      <c r="D1618" s="12" t="str" cm="1">
        <f t="array" ref="D1618">_xlfn.SWITCH(WEEKDAY(C1618,2), 1, "Lundi", 2, "Mardi", 3, "Mercredi", 4, "Jeudi", 5, "Vendredi", 6, "Samedi", 7, "Dimanche", "Erreur")</f>
        <v>Vendredi</v>
      </c>
      <c r="E1618" s="2" t="s">
        <v>47</v>
      </c>
      <c r="F1618" s="2" t="s">
        <v>71</v>
      </c>
      <c r="G1618" s="2" t="s">
        <v>72</v>
      </c>
      <c r="H1618" s="4" t="s">
        <v>22</v>
      </c>
      <c r="I1618" s="5">
        <v>105</v>
      </c>
      <c r="J1618" s="6">
        <v>600</v>
      </c>
      <c r="K1618" s="7">
        <v>630000</v>
      </c>
      <c r="L1618" s="7">
        <v>189000</v>
      </c>
      <c r="M1618" s="8">
        <v>0.3</v>
      </c>
      <c r="N1618" s="2" t="s">
        <v>17</v>
      </c>
      <c r="O1618">
        <f t="shared" si="200"/>
        <v>2021</v>
      </c>
      <c r="P1618">
        <f t="shared" si="201"/>
        <v>7</v>
      </c>
      <c r="Q1618" t="str">
        <f t="shared" si="202"/>
        <v>juil</v>
      </c>
      <c r="R1618" t="str">
        <f t="shared" si="203"/>
        <v>Virginia</v>
      </c>
      <c r="S1618" t="str">
        <f t="shared" si="204"/>
        <v>2021-07</v>
      </c>
      <c r="T1618">
        <f>IF(AND(COUNTIF(Calculs!$Q$2:$Q$12,$O1618)&gt;0,COUNTIF(Calculs!$S$2:$S$12,$E1618)&gt;0,COUNTIF(Calculs!$U$2:$U$12,$H1618)&gt;0),1,0)</f>
        <v>1</v>
      </c>
      <c r="U1618">
        <f t="shared" si="205"/>
        <v>630000</v>
      </c>
      <c r="V1618">
        <f t="shared" si="206"/>
        <v>600</v>
      </c>
      <c r="W1618">
        <f t="shared" si="207"/>
        <v>189000</v>
      </c>
    </row>
    <row r="1619" spans="1:23" ht="15.75" customHeight="1" x14ac:dyDescent="0.3">
      <c r="A1619" s="2" t="s">
        <v>13</v>
      </c>
      <c r="B1619" s="2">
        <v>1128299</v>
      </c>
      <c r="C1619" s="3">
        <v>44432</v>
      </c>
      <c r="D1619" s="12" t="str" cm="1">
        <f t="array" ref="D1619">_xlfn.SWITCH(WEEKDAY(C1619,2), 1, "Lundi", 2, "Mardi", 3, "Mercredi", 4, "Jeudi", 5, "Vendredi", 6, "Samedi", 7, "Dimanche", "Erreur")</f>
        <v>Mardi</v>
      </c>
      <c r="E1619" s="2" t="s">
        <v>47</v>
      </c>
      <c r="F1619" s="2" t="s">
        <v>71</v>
      </c>
      <c r="G1619" s="2" t="s">
        <v>72</v>
      </c>
      <c r="H1619" s="4" t="s">
        <v>16</v>
      </c>
      <c r="I1619" s="5">
        <v>90</v>
      </c>
      <c r="J1619" s="6">
        <v>800</v>
      </c>
      <c r="K1619" s="7">
        <v>720000</v>
      </c>
      <c r="L1619" s="7">
        <v>251999.99999999997</v>
      </c>
      <c r="M1619" s="8">
        <v>0.35</v>
      </c>
      <c r="N1619" s="2" t="s">
        <v>17</v>
      </c>
      <c r="O1619">
        <f t="shared" si="200"/>
        <v>2021</v>
      </c>
      <c r="P1619">
        <f t="shared" si="201"/>
        <v>8</v>
      </c>
      <c r="Q1619" t="str">
        <f t="shared" si="202"/>
        <v>août</v>
      </c>
      <c r="R1619" t="str">
        <f t="shared" si="203"/>
        <v>Virginia</v>
      </c>
      <c r="S1619" t="str">
        <f t="shared" si="204"/>
        <v>2021-08</v>
      </c>
      <c r="T1619">
        <f>IF(AND(COUNTIF(Calculs!$Q$2:$Q$12,$O1619)&gt;0,COUNTIF(Calculs!$S$2:$S$12,$E1619)&gt;0,COUNTIF(Calculs!$U$2:$U$12,$H1619)&gt;0),1,0)</f>
        <v>1</v>
      </c>
      <c r="U1619">
        <f t="shared" si="205"/>
        <v>720000</v>
      </c>
      <c r="V1619">
        <f t="shared" si="206"/>
        <v>800</v>
      </c>
      <c r="W1619">
        <f t="shared" si="207"/>
        <v>251999.99999999997</v>
      </c>
    </row>
    <row r="1620" spans="1:23" ht="15.75" customHeight="1" x14ac:dyDescent="0.3">
      <c r="A1620" s="2" t="s">
        <v>13</v>
      </c>
      <c r="B1620" s="2">
        <v>1128299</v>
      </c>
      <c r="C1620" s="3">
        <v>44432</v>
      </c>
      <c r="D1620" s="12" t="str" cm="1">
        <f t="array" ref="D1620">_xlfn.SWITCH(WEEKDAY(C1620,2), 1, "Lundi", 2, "Mardi", 3, "Mercredi", 4, "Jeudi", 5, "Vendredi", 6, "Samedi", 7, "Dimanche", "Erreur")</f>
        <v>Mardi</v>
      </c>
      <c r="E1620" s="2" t="s">
        <v>47</v>
      </c>
      <c r="F1620" s="2" t="s">
        <v>71</v>
      </c>
      <c r="G1620" s="2" t="s">
        <v>72</v>
      </c>
      <c r="H1620" s="4" t="s">
        <v>18</v>
      </c>
      <c r="I1620" s="5">
        <v>80</v>
      </c>
      <c r="J1620" s="6">
        <v>775</v>
      </c>
      <c r="K1620" s="7">
        <v>620000</v>
      </c>
      <c r="L1620" s="7">
        <v>217000</v>
      </c>
      <c r="M1620" s="8">
        <v>0.35</v>
      </c>
      <c r="N1620" s="2" t="s">
        <v>17</v>
      </c>
      <c r="O1620">
        <f t="shared" si="200"/>
        <v>2021</v>
      </c>
      <c r="P1620">
        <f t="shared" si="201"/>
        <v>8</v>
      </c>
      <c r="Q1620" t="str">
        <f t="shared" si="202"/>
        <v>août</v>
      </c>
      <c r="R1620" t="str">
        <f t="shared" si="203"/>
        <v>Virginia</v>
      </c>
      <c r="S1620" t="str">
        <f t="shared" si="204"/>
        <v>2021-08</v>
      </c>
      <c r="T1620">
        <f>IF(AND(COUNTIF(Calculs!$Q$2:$Q$12,$O1620)&gt;0,COUNTIF(Calculs!$S$2:$S$12,$E1620)&gt;0,COUNTIF(Calculs!$U$2:$U$12,$H1620)&gt;0),1,0)</f>
        <v>1</v>
      </c>
      <c r="U1620">
        <f t="shared" si="205"/>
        <v>620000</v>
      </c>
      <c r="V1620">
        <f t="shared" si="206"/>
        <v>775</v>
      </c>
      <c r="W1620">
        <f t="shared" si="207"/>
        <v>217000</v>
      </c>
    </row>
    <row r="1621" spans="1:23" ht="15.75" customHeight="1" x14ac:dyDescent="0.3">
      <c r="A1621" s="2" t="s">
        <v>13</v>
      </c>
      <c r="B1621" s="2">
        <v>1128299</v>
      </c>
      <c r="C1621" s="3">
        <v>44432</v>
      </c>
      <c r="D1621" s="12" t="str" cm="1">
        <f t="array" ref="D1621">_xlfn.SWITCH(WEEKDAY(C1621,2), 1, "Lundi", 2, "Mardi", 3, "Mercredi", 4, "Jeudi", 5, "Vendredi", 6, "Samedi", 7, "Dimanche", "Erreur")</f>
        <v>Mardi</v>
      </c>
      <c r="E1621" s="2" t="s">
        <v>47</v>
      </c>
      <c r="F1621" s="2" t="s">
        <v>71</v>
      </c>
      <c r="G1621" s="2" t="s">
        <v>72</v>
      </c>
      <c r="H1621" s="4" t="s">
        <v>19</v>
      </c>
      <c r="I1621" s="5">
        <v>70</v>
      </c>
      <c r="J1621" s="6">
        <v>650</v>
      </c>
      <c r="K1621" s="7">
        <v>455000</v>
      </c>
      <c r="L1621" s="7">
        <v>159250</v>
      </c>
      <c r="M1621" s="8">
        <v>0.35</v>
      </c>
      <c r="N1621" s="2" t="s">
        <v>17</v>
      </c>
      <c r="O1621">
        <f t="shared" si="200"/>
        <v>2021</v>
      </c>
      <c r="P1621">
        <f t="shared" si="201"/>
        <v>8</v>
      </c>
      <c r="Q1621" t="str">
        <f t="shared" si="202"/>
        <v>août</v>
      </c>
      <c r="R1621" t="str">
        <f t="shared" si="203"/>
        <v>Virginia</v>
      </c>
      <c r="S1621" t="str">
        <f t="shared" si="204"/>
        <v>2021-08</v>
      </c>
      <c r="T1621">
        <f>IF(AND(COUNTIF(Calculs!$Q$2:$Q$12,$O1621)&gt;0,COUNTIF(Calculs!$S$2:$S$12,$E1621)&gt;0,COUNTIF(Calculs!$U$2:$U$12,$H1621)&gt;0),1,0)</f>
        <v>1</v>
      </c>
      <c r="U1621">
        <f t="shared" si="205"/>
        <v>455000</v>
      </c>
      <c r="V1621">
        <f t="shared" si="206"/>
        <v>650</v>
      </c>
      <c r="W1621">
        <f t="shared" si="207"/>
        <v>159250</v>
      </c>
    </row>
    <row r="1622" spans="1:23" ht="15.75" customHeight="1" x14ac:dyDescent="0.3">
      <c r="A1622" s="2" t="s">
        <v>13</v>
      </c>
      <c r="B1622" s="2">
        <v>1128299</v>
      </c>
      <c r="C1622" s="3">
        <v>44432</v>
      </c>
      <c r="D1622" s="12" t="str" cm="1">
        <f t="array" ref="D1622">_xlfn.SWITCH(WEEKDAY(C1622,2), 1, "Lundi", 2, "Mardi", 3, "Mercredi", 4, "Jeudi", 5, "Vendredi", 6, "Samedi", 7, "Dimanche", "Erreur")</f>
        <v>Mardi</v>
      </c>
      <c r="E1622" s="2" t="s">
        <v>47</v>
      </c>
      <c r="F1622" s="2" t="s">
        <v>71</v>
      </c>
      <c r="G1622" s="2" t="s">
        <v>72</v>
      </c>
      <c r="H1622" s="4" t="s">
        <v>20</v>
      </c>
      <c r="I1622" s="5">
        <v>70</v>
      </c>
      <c r="J1622" s="6">
        <v>425</v>
      </c>
      <c r="K1622" s="7">
        <v>297500</v>
      </c>
      <c r="L1622" s="7">
        <v>104125</v>
      </c>
      <c r="M1622" s="8">
        <v>0.35</v>
      </c>
      <c r="N1622" s="2" t="s">
        <v>17</v>
      </c>
      <c r="O1622">
        <f t="shared" si="200"/>
        <v>2021</v>
      </c>
      <c r="P1622">
        <f t="shared" si="201"/>
        <v>8</v>
      </c>
      <c r="Q1622" t="str">
        <f t="shared" si="202"/>
        <v>août</v>
      </c>
      <c r="R1622" t="str">
        <f t="shared" si="203"/>
        <v>Virginia</v>
      </c>
      <c r="S1622" t="str">
        <f t="shared" si="204"/>
        <v>2021-08</v>
      </c>
      <c r="T1622">
        <f>IF(AND(COUNTIF(Calculs!$Q$2:$Q$12,$O1622)&gt;0,COUNTIF(Calculs!$S$2:$S$12,$E1622)&gt;0,COUNTIF(Calculs!$U$2:$U$12,$H1622)&gt;0),1,0)</f>
        <v>1</v>
      </c>
      <c r="U1622">
        <f t="shared" si="205"/>
        <v>297500</v>
      </c>
      <c r="V1622">
        <f t="shared" si="206"/>
        <v>425</v>
      </c>
      <c r="W1622">
        <f t="shared" si="207"/>
        <v>104125</v>
      </c>
    </row>
    <row r="1623" spans="1:23" ht="15.75" customHeight="1" x14ac:dyDescent="0.3">
      <c r="A1623" s="2" t="s">
        <v>13</v>
      </c>
      <c r="B1623" s="2">
        <v>1128299</v>
      </c>
      <c r="C1623" s="3">
        <v>44432</v>
      </c>
      <c r="D1623" s="12" t="str" cm="1">
        <f t="array" ref="D1623">_xlfn.SWITCH(WEEKDAY(C1623,2), 1, "Lundi", 2, "Mardi", 3, "Mercredi", 4, "Jeudi", 5, "Vendredi", 6, "Samedi", 7, "Dimanche", "Erreur")</f>
        <v>Mardi</v>
      </c>
      <c r="E1623" s="2" t="s">
        <v>47</v>
      </c>
      <c r="F1623" s="2" t="s">
        <v>71</v>
      </c>
      <c r="G1623" s="2" t="s">
        <v>72</v>
      </c>
      <c r="H1623" s="4" t="s">
        <v>21</v>
      </c>
      <c r="I1623" s="5">
        <v>70</v>
      </c>
      <c r="J1623" s="6">
        <v>425</v>
      </c>
      <c r="K1623" s="7">
        <v>297500</v>
      </c>
      <c r="L1623" s="7">
        <v>119000</v>
      </c>
      <c r="M1623" s="8">
        <v>0.4</v>
      </c>
      <c r="N1623" s="2" t="s">
        <v>17</v>
      </c>
      <c r="O1623">
        <f t="shared" si="200"/>
        <v>2021</v>
      </c>
      <c r="P1623">
        <f t="shared" si="201"/>
        <v>8</v>
      </c>
      <c r="Q1623" t="str">
        <f t="shared" si="202"/>
        <v>août</v>
      </c>
      <c r="R1623" t="str">
        <f t="shared" si="203"/>
        <v>Virginia</v>
      </c>
      <c r="S1623" t="str">
        <f t="shared" si="204"/>
        <v>2021-08</v>
      </c>
      <c r="T1623">
        <f>IF(AND(COUNTIF(Calculs!$Q$2:$Q$12,$O1623)&gt;0,COUNTIF(Calculs!$S$2:$S$12,$E1623)&gt;0,COUNTIF(Calculs!$U$2:$U$12,$H1623)&gt;0),1,0)</f>
        <v>1</v>
      </c>
      <c r="U1623">
        <f t="shared" si="205"/>
        <v>297500</v>
      </c>
      <c r="V1623">
        <f t="shared" si="206"/>
        <v>425</v>
      </c>
      <c r="W1623">
        <f t="shared" si="207"/>
        <v>119000</v>
      </c>
    </row>
    <row r="1624" spans="1:23" ht="15.75" customHeight="1" x14ac:dyDescent="0.3">
      <c r="A1624" s="2" t="s">
        <v>13</v>
      </c>
      <c r="B1624" s="2">
        <v>1128299</v>
      </c>
      <c r="C1624" s="3">
        <v>44432</v>
      </c>
      <c r="D1624" s="12" t="str" cm="1">
        <f t="array" ref="D1624">_xlfn.SWITCH(WEEKDAY(C1624,2), 1, "Lundi", 2, "Mardi", 3, "Mercredi", 4, "Jeudi", 5, "Vendredi", 6, "Samedi", 7, "Dimanche", "Erreur")</f>
        <v>Mardi</v>
      </c>
      <c r="E1624" s="2" t="s">
        <v>47</v>
      </c>
      <c r="F1624" s="2" t="s">
        <v>71</v>
      </c>
      <c r="G1624" s="2" t="s">
        <v>72</v>
      </c>
      <c r="H1624" s="4" t="s">
        <v>22</v>
      </c>
      <c r="I1624" s="5">
        <v>75</v>
      </c>
      <c r="J1624" s="6">
        <v>250</v>
      </c>
      <c r="K1624" s="7">
        <v>187500</v>
      </c>
      <c r="L1624" s="7">
        <v>56250</v>
      </c>
      <c r="M1624" s="8">
        <v>0.3</v>
      </c>
      <c r="N1624" s="2" t="s">
        <v>17</v>
      </c>
      <c r="O1624">
        <f t="shared" si="200"/>
        <v>2021</v>
      </c>
      <c r="P1624">
        <f t="shared" si="201"/>
        <v>8</v>
      </c>
      <c r="Q1624" t="str">
        <f t="shared" si="202"/>
        <v>août</v>
      </c>
      <c r="R1624" t="str">
        <f t="shared" si="203"/>
        <v>Virginia</v>
      </c>
      <c r="S1624" t="str">
        <f t="shared" si="204"/>
        <v>2021-08</v>
      </c>
      <c r="T1624">
        <f>IF(AND(COUNTIF(Calculs!$Q$2:$Q$12,$O1624)&gt;0,COUNTIF(Calculs!$S$2:$S$12,$E1624)&gt;0,COUNTIF(Calculs!$U$2:$U$12,$H1624)&gt;0),1,0)</f>
        <v>1</v>
      </c>
      <c r="U1624">
        <f t="shared" si="205"/>
        <v>187500</v>
      </c>
      <c r="V1624">
        <f t="shared" si="206"/>
        <v>250</v>
      </c>
      <c r="W1624">
        <f t="shared" si="207"/>
        <v>56250</v>
      </c>
    </row>
    <row r="1625" spans="1:23" ht="15.75" customHeight="1" x14ac:dyDescent="0.3">
      <c r="A1625" s="2" t="s">
        <v>13</v>
      </c>
      <c r="B1625" s="2">
        <v>1128299</v>
      </c>
      <c r="C1625" s="3">
        <v>44464</v>
      </c>
      <c r="D1625" s="12" t="str" cm="1">
        <f t="array" ref="D1625">_xlfn.SWITCH(WEEKDAY(C1625,2), 1, "Lundi", 2, "Mardi", 3, "Mercredi", 4, "Jeudi", 5, "Vendredi", 6, "Samedi", 7, "Dimanche", "Erreur")</f>
        <v>Samedi</v>
      </c>
      <c r="E1625" s="2" t="s">
        <v>47</v>
      </c>
      <c r="F1625" s="2" t="s">
        <v>71</v>
      </c>
      <c r="G1625" s="2" t="s">
        <v>72</v>
      </c>
      <c r="H1625" s="4" t="s">
        <v>16</v>
      </c>
      <c r="I1625" s="5">
        <v>50.000000000000014</v>
      </c>
      <c r="J1625" s="6">
        <v>450</v>
      </c>
      <c r="K1625" s="7">
        <v>225000.00000000006</v>
      </c>
      <c r="L1625" s="7">
        <v>78750.000000000015</v>
      </c>
      <c r="M1625" s="8">
        <v>0.35</v>
      </c>
      <c r="N1625" s="2" t="s">
        <v>17</v>
      </c>
      <c r="O1625">
        <f t="shared" si="200"/>
        <v>2021</v>
      </c>
      <c r="P1625">
        <f t="shared" si="201"/>
        <v>9</v>
      </c>
      <c r="Q1625" t="str">
        <f t="shared" si="202"/>
        <v>sept</v>
      </c>
      <c r="R1625" t="str">
        <f t="shared" si="203"/>
        <v>Virginia</v>
      </c>
      <c r="S1625" t="str">
        <f t="shared" si="204"/>
        <v>2021-09</v>
      </c>
      <c r="T1625">
        <f>IF(AND(COUNTIF(Calculs!$Q$2:$Q$12,$O1625)&gt;0,COUNTIF(Calculs!$S$2:$S$12,$E1625)&gt;0,COUNTIF(Calculs!$U$2:$U$12,$H1625)&gt;0),1,0)</f>
        <v>1</v>
      </c>
      <c r="U1625">
        <f t="shared" si="205"/>
        <v>225000.00000000006</v>
      </c>
      <c r="V1625">
        <f t="shared" si="206"/>
        <v>450</v>
      </c>
      <c r="W1625">
        <f t="shared" si="207"/>
        <v>78750.000000000015</v>
      </c>
    </row>
    <row r="1626" spans="1:23" ht="15.75" customHeight="1" x14ac:dyDescent="0.3">
      <c r="A1626" s="2" t="s">
        <v>13</v>
      </c>
      <c r="B1626" s="2">
        <v>1128299</v>
      </c>
      <c r="C1626" s="3">
        <v>44464</v>
      </c>
      <c r="D1626" s="12" t="str" cm="1">
        <f t="array" ref="D1626">_xlfn.SWITCH(WEEKDAY(C1626,2), 1, "Lundi", 2, "Mardi", 3, "Mercredi", 4, "Jeudi", 5, "Vendredi", 6, "Samedi", 7, "Dimanche", "Erreur")</f>
        <v>Samedi</v>
      </c>
      <c r="E1626" s="2" t="s">
        <v>47</v>
      </c>
      <c r="F1626" s="2" t="s">
        <v>71</v>
      </c>
      <c r="G1626" s="2" t="s">
        <v>72</v>
      </c>
      <c r="H1626" s="4" t="s">
        <v>18</v>
      </c>
      <c r="I1626" s="5">
        <v>55.000000000000014</v>
      </c>
      <c r="J1626" s="6">
        <v>450</v>
      </c>
      <c r="K1626" s="7">
        <v>247500.00000000006</v>
      </c>
      <c r="L1626" s="7">
        <v>86625.000000000015</v>
      </c>
      <c r="M1626" s="8">
        <v>0.35</v>
      </c>
      <c r="N1626" s="2" t="s">
        <v>17</v>
      </c>
      <c r="O1626">
        <f t="shared" si="200"/>
        <v>2021</v>
      </c>
      <c r="P1626">
        <f t="shared" si="201"/>
        <v>9</v>
      </c>
      <c r="Q1626" t="str">
        <f t="shared" si="202"/>
        <v>sept</v>
      </c>
      <c r="R1626" t="str">
        <f t="shared" si="203"/>
        <v>Virginia</v>
      </c>
      <c r="S1626" t="str">
        <f t="shared" si="204"/>
        <v>2021-09</v>
      </c>
      <c r="T1626">
        <f>IF(AND(COUNTIF(Calculs!$Q$2:$Q$12,$O1626)&gt;0,COUNTIF(Calculs!$S$2:$S$12,$E1626)&gt;0,COUNTIF(Calculs!$U$2:$U$12,$H1626)&gt;0),1,0)</f>
        <v>1</v>
      </c>
      <c r="U1626">
        <f t="shared" si="205"/>
        <v>247500.00000000006</v>
      </c>
      <c r="V1626">
        <f t="shared" si="206"/>
        <v>450</v>
      </c>
      <c r="W1626">
        <f t="shared" si="207"/>
        <v>86625.000000000015</v>
      </c>
    </row>
    <row r="1627" spans="1:23" ht="15.75" customHeight="1" x14ac:dyDescent="0.3">
      <c r="A1627" s="2" t="s">
        <v>13</v>
      </c>
      <c r="B1627" s="2">
        <v>1128299</v>
      </c>
      <c r="C1627" s="3">
        <v>44464</v>
      </c>
      <c r="D1627" s="12" t="str" cm="1">
        <f t="array" ref="D1627">_xlfn.SWITCH(WEEKDAY(C1627,2), 1, "Lundi", 2, "Mardi", 3, "Mercredi", 4, "Jeudi", 5, "Vendredi", 6, "Samedi", 7, "Dimanche", "Erreur")</f>
        <v>Samedi</v>
      </c>
      <c r="E1627" s="2" t="s">
        <v>47</v>
      </c>
      <c r="F1627" s="2" t="s">
        <v>71</v>
      </c>
      <c r="G1627" s="2" t="s">
        <v>72</v>
      </c>
      <c r="H1627" s="4" t="s">
        <v>19</v>
      </c>
      <c r="I1627" s="5">
        <v>50.000000000000014</v>
      </c>
      <c r="J1627" s="6">
        <v>250</v>
      </c>
      <c r="K1627" s="7">
        <v>125000.00000000003</v>
      </c>
      <c r="L1627" s="7">
        <v>43750.000000000007</v>
      </c>
      <c r="M1627" s="8">
        <v>0.35</v>
      </c>
      <c r="N1627" s="2" t="s">
        <v>17</v>
      </c>
      <c r="O1627">
        <f t="shared" si="200"/>
        <v>2021</v>
      </c>
      <c r="P1627">
        <f t="shared" si="201"/>
        <v>9</v>
      </c>
      <c r="Q1627" t="str">
        <f t="shared" si="202"/>
        <v>sept</v>
      </c>
      <c r="R1627" t="str">
        <f t="shared" si="203"/>
        <v>Virginia</v>
      </c>
      <c r="S1627" t="str">
        <f t="shared" si="204"/>
        <v>2021-09</v>
      </c>
      <c r="T1627">
        <f>IF(AND(COUNTIF(Calculs!$Q$2:$Q$12,$O1627)&gt;0,COUNTIF(Calculs!$S$2:$S$12,$E1627)&gt;0,COUNTIF(Calculs!$U$2:$U$12,$H1627)&gt;0),1,0)</f>
        <v>1</v>
      </c>
      <c r="U1627">
        <f t="shared" si="205"/>
        <v>125000.00000000003</v>
      </c>
      <c r="V1627">
        <f t="shared" si="206"/>
        <v>250</v>
      </c>
      <c r="W1627">
        <f t="shared" si="207"/>
        <v>43750.000000000007</v>
      </c>
    </row>
    <row r="1628" spans="1:23" ht="15.75" customHeight="1" x14ac:dyDescent="0.3">
      <c r="A1628" s="2" t="s">
        <v>13</v>
      </c>
      <c r="B1628" s="2">
        <v>1128299</v>
      </c>
      <c r="C1628" s="3">
        <v>44464</v>
      </c>
      <c r="D1628" s="12" t="str" cm="1">
        <f t="array" ref="D1628">_xlfn.SWITCH(WEEKDAY(C1628,2), 1, "Lundi", 2, "Mardi", 3, "Mercredi", 4, "Jeudi", 5, "Vendredi", 6, "Samedi", 7, "Dimanche", "Erreur")</f>
        <v>Samedi</v>
      </c>
      <c r="E1628" s="2" t="s">
        <v>47</v>
      </c>
      <c r="F1628" s="2" t="s">
        <v>71</v>
      </c>
      <c r="G1628" s="2" t="s">
        <v>72</v>
      </c>
      <c r="H1628" s="4" t="s">
        <v>20</v>
      </c>
      <c r="I1628" s="5">
        <v>50.000000000000014</v>
      </c>
      <c r="J1628" s="6">
        <v>200</v>
      </c>
      <c r="K1628" s="7">
        <v>100000.00000000003</v>
      </c>
      <c r="L1628" s="7">
        <v>35000.000000000007</v>
      </c>
      <c r="M1628" s="8">
        <v>0.35</v>
      </c>
      <c r="N1628" s="2" t="s">
        <v>17</v>
      </c>
      <c r="O1628">
        <f t="shared" si="200"/>
        <v>2021</v>
      </c>
      <c r="P1628">
        <f t="shared" si="201"/>
        <v>9</v>
      </c>
      <c r="Q1628" t="str">
        <f t="shared" si="202"/>
        <v>sept</v>
      </c>
      <c r="R1628" t="str">
        <f t="shared" si="203"/>
        <v>Virginia</v>
      </c>
      <c r="S1628" t="str">
        <f t="shared" si="204"/>
        <v>2021-09</v>
      </c>
      <c r="T1628">
        <f>IF(AND(COUNTIF(Calculs!$Q$2:$Q$12,$O1628)&gt;0,COUNTIF(Calculs!$S$2:$S$12,$E1628)&gt;0,COUNTIF(Calculs!$U$2:$U$12,$H1628)&gt;0),1,0)</f>
        <v>1</v>
      </c>
      <c r="U1628">
        <f t="shared" si="205"/>
        <v>100000.00000000003</v>
      </c>
      <c r="V1628">
        <f t="shared" si="206"/>
        <v>200</v>
      </c>
      <c r="W1628">
        <f t="shared" si="207"/>
        <v>35000.000000000007</v>
      </c>
    </row>
    <row r="1629" spans="1:23" ht="15.75" customHeight="1" x14ac:dyDescent="0.3">
      <c r="A1629" s="2" t="s">
        <v>13</v>
      </c>
      <c r="B1629" s="2">
        <v>1128299</v>
      </c>
      <c r="C1629" s="3">
        <v>44464</v>
      </c>
      <c r="D1629" s="12" t="str" cm="1">
        <f t="array" ref="D1629">_xlfn.SWITCH(WEEKDAY(C1629,2), 1, "Lundi", 2, "Mardi", 3, "Mercredi", 4, "Jeudi", 5, "Vendredi", 6, "Samedi", 7, "Dimanche", "Erreur")</f>
        <v>Samedi</v>
      </c>
      <c r="E1629" s="2" t="s">
        <v>47</v>
      </c>
      <c r="F1629" s="2" t="s">
        <v>71</v>
      </c>
      <c r="G1629" s="2" t="s">
        <v>72</v>
      </c>
      <c r="H1629" s="4" t="s">
        <v>21</v>
      </c>
      <c r="I1629" s="5">
        <v>60.000000000000007</v>
      </c>
      <c r="J1629" s="6">
        <v>225</v>
      </c>
      <c r="K1629" s="7">
        <v>135000.00000000003</v>
      </c>
      <c r="L1629" s="7">
        <v>54000.000000000015</v>
      </c>
      <c r="M1629" s="8">
        <v>0.4</v>
      </c>
      <c r="N1629" s="2" t="s">
        <v>17</v>
      </c>
      <c r="O1629">
        <f t="shared" si="200"/>
        <v>2021</v>
      </c>
      <c r="P1629">
        <f t="shared" si="201"/>
        <v>9</v>
      </c>
      <c r="Q1629" t="str">
        <f t="shared" si="202"/>
        <v>sept</v>
      </c>
      <c r="R1629" t="str">
        <f t="shared" si="203"/>
        <v>Virginia</v>
      </c>
      <c r="S1629" t="str">
        <f t="shared" si="204"/>
        <v>2021-09</v>
      </c>
      <c r="T1629">
        <f>IF(AND(COUNTIF(Calculs!$Q$2:$Q$12,$O1629)&gt;0,COUNTIF(Calculs!$S$2:$S$12,$E1629)&gt;0,COUNTIF(Calculs!$U$2:$U$12,$H1629)&gt;0),1,0)</f>
        <v>1</v>
      </c>
      <c r="U1629">
        <f t="shared" si="205"/>
        <v>135000.00000000003</v>
      </c>
      <c r="V1629">
        <f t="shared" si="206"/>
        <v>225</v>
      </c>
      <c r="W1629">
        <f t="shared" si="207"/>
        <v>54000.000000000015</v>
      </c>
    </row>
    <row r="1630" spans="1:23" ht="15.75" customHeight="1" x14ac:dyDescent="0.3">
      <c r="A1630" s="2" t="s">
        <v>13</v>
      </c>
      <c r="B1630" s="2">
        <v>1128299</v>
      </c>
      <c r="C1630" s="3">
        <v>44464</v>
      </c>
      <c r="D1630" s="12" t="str" cm="1">
        <f t="array" ref="D1630">_xlfn.SWITCH(WEEKDAY(C1630,2), 1, "Lundi", 2, "Mardi", 3, "Mercredi", 4, "Jeudi", 5, "Vendredi", 6, "Samedi", 7, "Dimanche", "Erreur")</f>
        <v>Samedi</v>
      </c>
      <c r="E1630" s="2" t="s">
        <v>47</v>
      </c>
      <c r="F1630" s="2" t="s">
        <v>71</v>
      </c>
      <c r="G1630" s="2" t="s">
        <v>72</v>
      </c>
      <c r="H1630" s="4" t="s">
        <v>22</v>
      </c>
      <c r="I1630" s="5">
        <v>44.999999999999993</v>
      </c>
      <c r="J1630" s="6">
        <v>250</v>
      </c>
      <c r="K1630" s="7">
        <v>112499.99999999999</v>
      </c>
      <c r="L1630" s="7">
        <v>33749.999999999993</v>
      </c>
      <c r="M1630" s="8">
        <v>0.3</v>
      </c>
      <c r="N1630" s="2" t="s">
        <v>17</v>
      </c>
      <c r="O1630">
        <f t="shared" si="200"/>
        <v>2021</v>
      </c>
      <c r="P1630">
        <f t="shared" si="201"/>
        <v>9</v>
      </c>
      <c r="Q1630" t="str">
        <f t="shared" si="202"/>
        <v>sept</v>
      </c>
      <c r="R1630" t="str">
        <f t="shared" si="203"/>
        <v>Virginia</v>
      </c>
      <c r="S1630" t="str">
        <f t="shared" si="204"/>
        <v>2021-09</v>
      </c>
      <c r="T1630">
        <f>IF(AND(COUNTIF(Calculs!$Q$2:$Q$12,$O1630)&gt;0,COUNTIF(Calculs!$S$2:$S$12,$E1630)&gt;0,COUNTIF(Calculs!$U$2:$U$12,$H1630)&gt;0),1,0)</f>
        <v>1</v>
      </c>
      <c r="U1630">
        <f t="shared" si="205"/>
        <v>112499.99999999999</v>
      </c>
      <c r="V1630">
        <f t="shared" si="206"/>
        <v>250</v>
      </c>
      <c r="W1630">
        <f t="shared" si="207"/>
        <v>33749.999999999993</v>
      </c>
    </row>
    <row r="1631" spans="1:23" ht="15.75" customHeight="1" x14ac:dyDescent="0.3">
      <c r="A1631" s="2" t="s">
        <v>13</v>
      </c>
      <c r="B1631" s="2">
        <v>1128299</v>
      </c>
      <c r="C1631" s="3">
        <v>44493</v>
      </c>
      <c r="D1631" s="12" t="str" cm="1">
        <f t="array" ref="D1631">_xlfn.SWITCH(WEEKDAY(C1631,2), 1, "Lundi", 2, "Mardi", 3, "Mercredi", 4, "Jeudi", 5, "Vendredi", 6, "Samedi", 7, "Dimanche", "Erreur")</f>
        <v>Dimanche</v>
      </c>
      <c r="E1631" s="2" t="s">
        <v>47</v>
      </c>
      <c r="F1631" s="2" t="s">
        <v>71</v>
      </c>
      <c r="G1631" s="2" t="s">
        <v>72</v>
      </c>
      <c r="H1631" s="4" t="s">
        <v>16</v>
      </c>
      <c r="I1631" s="5">
        <v>40</v>
      </c>
      <c r="J1631" s="6">
        <v>350</v>
      </c>
      <c r="K1631" s="7">
        <v>140000</v>
      </c>
      <c r="L1631" s="7">
        <v>49000</v>
      </c>
      <c r="M1631" s="8">
        <v>0.35</v>
      </c>
      <c r="N1631" s="2" t="s">
        <v>17</v>
      </c>
      <c r="O1631">
        <f t="shared" si="200"/>
        <v>2021</v>
      </c>
      <c r="P1631">
        <f t="shared" si="201"/>
        <v>10</v>
      </c>
      <c r="Q1631" t="str">
        <f t="shared" si="202"/>
        <v>oct</v>
      </c>
      <c r="R1631" t="str">
        <f t="shared" si="203"/>
        <v>Virginia</v>
      </c>
      <c r="S1631" t="str">
        <f t="shared" si="204"/>
        <v>2021-10</v>
      </c>
      <c r="T1631">
        <f>IF(AND(COUNTIF(Calculs!$Q$2:$Q$12,$O1631)&gt;0,COUNTIF(Calculs!$S$2:$S$12,$E1631)&gt;0,COUNTIF(Calculs!$U$2:$U$12,$H1631)&gt;0),1,0)</f>
        <v>1</v>
      </c>
      <c r="U1631">
        <f t="shared" si="205"/>
        <v>140000</v>
      </c>
      <c r="V1631">
        <f t="shared" si="206"/>
        <v>350</v>
      </c>
      <c r="W1631">
        <f t="shared" si="207"/>
        <v>49000</v>
      </c>
    </row>
    <row r="1632" spans="1:23" ht="15.75" customHeight="1" x14ac:dyDescent="0.3">
      <c r="A1632" s="2" t="s">
        <v>13</v>
      </c>
      <c r="B1632" s="2">
        <v>1128299</v>
      </c>
      <c r="C1632" s="3">
        <v>44493</v>
      </c>
      <c r="D1632" s="12" t="str" cm="1">
        <f t="array" ref="D1632">_xlfn.SWITCH(WEEKDAY(C1632,2), 1, "Lundi", 2, "Mardi", 3, "Mercredi", 4, "Jeudi", 5, "Vendredi", 6, "Samedi", 7, "Dimanche", "Erreur")</f>
        <v>Dimanche</v>
      </c>
      <c r="E1632" s="2" t="s">
        <v>47</v>
      </c>
      <c r="F1632" s="2" t="s">
        <v>71</v>
      </c>
      <c r="G1632" s="2" t="s">
        <v>72</v>
      </c>
      <c r="H1632" s="4" t="s">
        <v>18</v>
      </c>
      <c r="I1632" s="5">
        <v>55.000000000000014</v>
      </c>
      <c r="J1632" s="6">
        <v>525</v>
      </c>
      <c r="K1632" s="7">
        <v>288750.00000000006</v>
      </c>
      <c r="L1632" s="7">
        <v>101062.50000000001</v>
      </c>
      <c r="M1632" s="8">
        <v>0.35</v>
      </c>
      <c r="N1632" s="2" t="s">
        <v>17</v>
      </c>
      <c r="O1632">
        <f t="shared" si="200"/>
        <v>2021</v>
      </c>
      <c r="P1632">
        <f t="shared" si="201"/>
        <v>10</v>
      </c>
      <c r="Q1632" t="str">
        <f t="shared" si="202"/>
        <v>oct</v>
      </c>
      <c r="R1632" t="str">
        <f t="shared" si="203"/>
        <v>Virginia</v>
      </c>
      <c r="S1632" t="str">
        <f t="shared" si="204"/>
        <v>2021-10</v>
      </c>
      <c r="T1632">
        <f>IF(AND(COUNTIF(Calculs!$Q$2:$Q$12,$O1632)&gt;0,COUNTIF(Calculs!$S$2:$S$12,$E1632)&gt;0,COUNTIF(Calculs!$U$2:$U$12,$H1632)&gt;0),1,0)</f>
        <v>1</v>
      </c>
      <c r="U1632">
        <f t="shared" si="205"/>
        <v>288750.00000000006</v>
      </c>
      <c r="V1632">
        <f t="shared" si="206"/>
        <v>525</v>
      </c>
      <c r="W1632">
        <f t="shared" si="207"/>
        <v>101062.50000000001</v>
      </c>
    </row>
    <row r="1633" spans="1:23" ht="15.75" customHeight="1" x14ac:dyDescent="0.3">
      <c r="A1633" s="2" t="s">
        <v>13</v>
      </c>
      <c r="B1633" s="2">
        <v>1128299</v>
      </c>
      <c r="C1633" s="3">
        <v>44493</v>
      </c>
      <c r="D1633" s="12" t="str" cm="1">
        <f t="array" ref="D1633">_xlfn.SWITCH(WEEKDAY(C1633,2), 1, "Lundi", 2, "Mardi", 3, "Mercredi", 4, "Jeudi", 5, "Vendredi", 6, "Samedi", 7, "Dimanche", "Erreur")</f>
        <v>Dimanche</v>
      </c>
      <c r="E1633" s="2" t="s">
        <v>47</v>
      </c>
      <c r="F1633" s="2" t="s">
        <v>71</v>
      </c>
      <c r="G1633" s="2" t="s">
        <v>72</v>
      </c>
      <c r="H1633" s="4" t="s">
        <v>19</v>
      </c>
      <c r="I1633" s="5">
        <v>50.000000000000014</v>
      </c>
      <c r="J1633" s="6">
        <v>350</v>
      </c>
      <c r="K1633" s="7">
        <v>175000.00000000006</v>
      </c>
      <c r="L1633" s="7">
        <v>61250.000000000015</v>
      </c>
      <c r="M1633" s="8">
        <v>0.35</v>
      </c>
      <c r="N1633" s="2" t="s">
        <v>17</v>
      </c>
      <c r="O1633">
        <f t="shared" si="200"/>
        <v>2021</v>
      </c>
      <c r="P1633">
        <f t="shared" si="201"/>
        <v>10</v>
      </c>
      <c r="Q1633" t="str">
        <f t="shared" si="202"/>
        <v>oct</v>
      </c>
      <c r="R1633" t="str">
        <f t="shared" si="203"/>
        <v>Virginia</v>
      </c>
      <c r="S1633" t="str">
        <f t="shared" si="204"/>
        <v>2021-10</v>
      </c>
      <c r="T1633">
        <f>IF(AND(COUNTIF(Calculs!$Q$2:$Q$12,$O1633)&gt;0,COUNTIF(Calculs!$S$2:$S$12,$E1633)&gt;0,COUNTIF(Calculs!$U$2:$U$12,$H1633)&gt;0),1,0)</f>
        <v>1</v>
      </c>
      <c r="U1633">
        <f t="shared" si="205"/>
        <v>175000.00000000006</v>
      </c>
      <c r="V1633">
        <f t="shared" si="206"/>
        <v>350</v>
      </c>
      <c r="W1633">
        <f t="shared" si="207"/>
        <v>61250.000000000015</v>
      </c>
    </row>
    <row r="1634" spans="1:23" ht="15.75" customHeight="1" x14ac:dyDescent="0.3">
      <c r="A1634" s="2" t="s">
        <v>13</v>
      </c>
      <c r="B1634" s="2">
        <v>1128299</v>
      </c>
      <c r="C1634" s="3">
        <v>44493</v>
      </c>
      <c r="D1634" s="12" t="str" cm="1">
        <f t="array" ref="D1634">_xlfn.SWITCH(WEEKDAY(C1634,2), 1, "Lundi", 2, "Mardi", 3, "Mercredi", 4, "Jeudi", 5, "Vendredi", 6, "Samedi", 7, "Dimanche", "Erreur")</f>
        <v>Dimanche</v>
      </c>
      <c r="E1634" s="2" t="s">
        <v>47</v>
      </c>
      <c r="F1634" s="2" t="s">
        <v>71</v>
      </c>
      <c r="G1634" s="2" t="s">
        <v>72</v>
      </c>
      <c r="H1634" s="4" t="s">
        <v>20</v>
      </c>
      <c r="I1634" s="5">
        <v>45.000000000000007</v>
      </c>
      <c r="J1634" s="6">
        <v>325</v>
      </c>
      <c r="K1634" s="7">
        <v>146250.00000000003</v>
      </c>
      <c r="L1634" s="7">
        <v>51187.500000000007</v>
      </c>
      <c r="M1634" s="8">
        <v>0.35</v>
      </c>
      <c r="N1634" s="2" t="s">
        <v>17</v>
      </c>
      <c r="O1634">
        <f t="shared" si="200"/>
        <v>2021</v>
      </c>
      <c r="P1634">
        <f t="shared" si="201"/>
        <v>10</v>
      </c>
      <c r="Q1634" t="str">
        <f t="shared" si="202"/>
        <v>oct</v>
      </c>
      <c r="R1634" t="str">
        <f t="shared" si="203"/>
        <v>Virginia</v>
      </c>
      <c r="S1634" t="str">
        <f t="shared" si="204"/>
        <v>2021-10</v>
      </c>
      <c r="T1634">
        <f>IF(AND(COUNTIF(Calculs!$Q$2:$Q$12,$O1634)&gt;0,COUNTIF(Calculs!$S$2:$S$12,$E1634)&gt;0,COUNTIF(Calculs!$U$2:$U$12,$H1634)&gt;0),1,0)</f>
        <v>1</v>
      </c>
      <c r="U1634">
        <f t="shared" si="205"/>
        <v>146250.00000000003</v>
      </c>
      <c r="V1634">
        <f t="shared" si="206"/>
        <v>325</v>
      </c>
      <c r="W1634">
        <f t="shared" si="207"/>
        <v>51187.500000000007</v>
      </c>
    </row>
    <row r="1635" spans="1:23" ht="15.75" customHeight="1" x14ac:dyDescent="0.3">
      <c r="A1635" s="2" t="s">
        <v>13</v>
      </c>
      <c r="B1635" s="2">
        <v>1128299</v>
      </c>
      <c r="C1635" s="3">
        <v>44493</v>
      </c>
      <c r="D1635" s="12" t="str" cm="1">
        <f t="array" ref="D1635">_xlfn.SWITCH(WEEKDAY(C1635,2), 1, "Lundi", 2, "Mardi", 3, "Mercredi", 4, "Jeudi", 5, "Vendredi", 6, "Samedi", 7, "Dimanche", "Erreur")</f>
        <v>Dimanche</v>
      </c>
      <c r="E1635" s="2" t="s">
        <v>47</v>
      </c>
      <c r="F1635" s="2" t="s">
        <v>71</v>
      </c>
      <c r="G1635" s="2" t="s">
        <v>72</v>
      </c>
      <c r="H1635" s="4" t="s">
        <v>21</v>
      </c>
      <c r="I1635" s="5">
        <v>55.000000000000007</v>
      </c>
      <c r="J1635" s="6">
        <v>300</v>
      </c>
      <c r="K1635" s="7">
        <v>165000.00000000003</v>
      </c>
      <c r="L1635" s="7">
        <v>66000.000000000015</v>
      </c>
      <c r="M1635" s="8">
        <v>0.4</v>
      </c>
      <c r="N1635" s="2" t="s">
        <v>17</v>
      </c>
      <c r="O1635">
        <f t="shared" si="200"/>
        <v>2021</v>
      </c>
      <c r="P1635">
        <f t="shared" si="201"/>
        <v>10</v>
      </c>
      <c r="Q1635" t="str">
        <f t="shared" si="202"/>
        <v>oct</v>
      </c>
      <c r="R1635" t="str">
        <f t="shared" si="203"/>
        <v>Virginia</v>
      </c>
      <c r="S1635" t="str">
        <f t="shared" si="204"/>
        <v>2021-10</v>
      </c>
      <c r="T1635">
        <f>IF(AND(COUNTIF(Calculs!$Q$2:$Q$12,$O1635)&gt;0,COUNTIF(Calculs!$S$2:$S$12,$E1635)&gt;0,COUNTIF(Calculs!$U$2:$U$12,$H1635)&gt;0),1,0)</f>
        <v>1</v>
      </c>
      <c r="U1635">
        <f t="shared" si="205"/>
        <v>165000.00000000003</v>
      </c>
      <c r="V1635">
        <f t="shared" si="206"/>
        <v>300</v>
      </c>
      <c r="W1635">
        <f t="shared" si="207"/>
        <v>66000.000000000015</v>
      </c>
    </row>
    <row r="1636" spans="1:23" ht="15.75" customHeight="1" x14ac:dyDescent="0.3">
      <c r="A1636" s="2" t="s">
        <v>13</v>
      </c>
      <c r="B1636" s="2">
        <v>1128299</v>
      </c>
      <c r="C1636" s="3">
        <v>44493</v>
      </c>
      <c r="D1636" s="12" t="str" cm="1">
        <f t="array" ref="D1636">_xlfn.SWITCH(WEEKDAY(C1636,2), 1, "Lundi", 2, "Mardi", 3, "Mercredi", 4, "Jeudi", 5, "Vendredi", 6, "Samedi", 7, "Dimanche", "Erreur")</f>
        <v>Dimanche</v>
      </c>
      <c r="E1636" s="2" t="s">
        <v>47</v>
      </c>
      <c r="F1636" s="2" t="s">
        <v>71</v>
      </c>
      <c r="G1636" s="2" t="s">
        <v>72</v>
      </c>
      <c r="H1636" s="4" t="s">
        <v>22</v>
      </c>
      <c r="I1636" s="5">
        <v>60.000000000000007</v>
      </c>
      <c r="J1636" s="6">
        <v>350</v>
      </c>
      <c r="K1636" s="7">
        <v>210000.00000000003</v>
      </c>
      <c r="L1636" s="7">
        <v>63000.000000000007</v>
      </c>
      <c r="M1636" s="8">
        <v>0.3</v>
      </c>
      <c r="N1636" s="2" t="s">
        <v>17</v>
      </c>
      <c r="O1636">
        <f t="shared" si="200"/>
        <v>2021</v>
      </c>
      <c r="P1636">
        <f t="shared" si="201"/>
        <v>10</v>
      </c>
      <c r="Q1636" t="str">
        <f t="shared" si="202"/>
        <v>oct</v>
      </c>
      <c r="R1636" t="str">
        <f t="shared" si="203"/>
        <v>Virginia</v>
      </c>
      <c r="S1636" t="str">
        <f t="shared" si="204"/>
        <v>2021-10</v>
      </c>
      <c r="T1636">
        <f>IF(AND(COUNTIF(Calculs!$Q$2:$Q$12,$O1636)&gt;0,COUNTIF(Calculs!$S$2:$S$12,$E1636)&gt;0,COUNTIF(Calculs!$U$2:$U$12,$H1636)&gt;0),1,0)</f>
        <v>1</v>
      </c>
      <c r="U1636">
        <f t="shared" si="205"/>
        <v>210000.00000000003</v>
      </c>
      <c r="V1636">
        <f t="shared" si="206"/>
        <v>350</v>
      </c>
      <c r="W1636">
        <f t="shared" si="207"/>
        <v>63000.000000000007</v>
      </c>
    </row>
    <row r="1637" spans="1:23" ht="15.75" customHeight="1" x14ac:dyDescent="0.3">
      <c r="A1637" s="2" t="s">
        <v>13</v>
      </c>
      <c r="B1637" s="2">
        <v>1128299</v>
      </c>
      <c r="C1637" s="3">
        <v>44524</v>
      </c>
      <c r="D1637" s="12" t="str" cm="1">
        <f t="array" ref="D1637">_xlfn.SWITCH(WEEKDAY(C1637,2), 1, "Lundi", 2, "Mardi", 3, "Mercredi", 4, "Jeudi", 5, "Vendredi", 6, "Samedi", 7, "Dimanche", "Erreur")</f>
        <v>Mercredi</v>
      </c>
      <c r="E1637" s="2" t="s">
        <v>47</v>
      </c>
      <c r="F1637" s="2" t="s">
        <v>71</v>
      </c>
      <c r="G1637" s="2" t="s">
        <v>72</v>
      </c>
      <c r="H1637" s="4" t="s">
        <v>16</v>
      </c>
      <c r="I1637" s="5">
        <v>45.000000000000007</v>
      </c>
      <c r="J1637" s="6">
        <v>575</v>
      </c>
      <c r="K1637" s="7">
        <v>258750.00000000003</v>
      </c>
      <c r="L1637" s="7">
        <v>90562.5</v>
      </c>
      <c r="M1637" s="8">
        <v>0.35</v>
      </c>
      <c r="N1637" s="2" t="s">
        <v>17</v>
      </c>
      <c r="O1637">
        <f t="shared" si="200"/>
        <v>2021</v>
      </c>
      <c r="P1637">
        <f t="shared" si="201"/>
        <v>11</v>
      </c>
      <c r="Q1637" t="str">
        <f t="shared" si="202"/>
        <v>nov</v>
      </c>
      <c r="R1637" t="str">
        <f t="shared" si="203"/>
        <v>Virginia</v>
      </c>
      <c r="S1637" t="str">
        <f t="shared" si="204"/>
        <v>2021-11</v>
      </c>
      <c r="T1637">
        <f>IF(AND(COUNTIF(Calculs!$Q$2:$Q$12,$O1637)&gt;0,COUNTIF(Calculs!$S$2:$S$12,$E1637)&gt;0,COUNTIF(Calculs!$U$2:$U$12,$H1637)&gt;0),1,0)</f>
        <v>1</v>
      </c>
      <c r="U1637">
        <f t="shared" si="205"/>
        <v>258750.00000000003</v>
      </c>
      <c r="V1637">
        <f t="shared" si="206"/>
        <v>575</v>
      </c>
      <c r="W1637">
        <f t="shared" si="207"/>
        <v>90562.5</v>
      </c>
    </row>
    <row r="1638" spans="1:23" ht="15.75" customHeight="1" x14ac:dyDescent="0.3">
      <c r="A1638" s="2" t="s">
        <v>13</v>
      </c>
      <c r="B1638" s="2">
        <v>1128299</v>
      </c>
      <c r="C1638" s="3">
        <v>44524</v>
      </c>
      <c r="D1638" s="12" t="str" cm="1">
        <f t="array" ref="D1638">_xlfn.SWITCH(WEEKDAY(C1638,2), 1, "Lundi", 2, "Mardi", 3, "Mercredi", 4, "Jeudi", 5, "Vendredi", 6, "Samedi", 7, "Dimanche", "Erreur")</f>
        <v>Mercredi</v>
      </c>
      <c r="E1638" s="2" t="s">
        <v>47</v>
      </c>
      <c r="F1638" s="2" t="s">
        <v>71</v>
      </c>
      <c r="G1638" s="2" t="s">
        <v>72</v>
      </c>
      <c r="H1638" s="4" t="s">
        <v>18</v>
      </c>
      <c r="I1638" s="5">
        <v>50.000000000000014</v>
      </c>
      <c r="J1638" s="6">
        <v>650</v>
      </c>
      <c r="K1638" s="7">
        <v>325000.00000000012</v>
      </c>
      <c r="L1638" s="7">
        <v>113750.00000000003</v>
      </c>
      <c r="M1638" s="8">
        <v>0.35</v>
      </c>
      <c r="N1638" s="2" t="s">
        <v>17</v>
      </c>
      <c r="O1638">
        <f t="shared" si="200"/>
        <v>2021</v>
      </c>
      <c r="P1638">
        <f t="shared" si="201"/>
        <v>11</v>
      </c>
      <c r="Q1638" t="str">
        <f t="shared" si="202"/>
        <v>nov</v>
      </c>
      <c r="R1638" t="str">
        <f t="shared" si="203"/>
        <v>Virginia</v>
      </c>
      <c r="S1638" t="str">
        <f t="shared" si="204"/>
        <v>2021-11</v>
      </c>
      <c r="T1638">
        <f>IF(AND(COUNTIF(Calculs!$Q$2:$Q$12,$O1638)&gt;0,COUNTIF(Calculs!$S$2:$S$12,$E1638)&gt;0,COUNTIF(Calculs!$U$2:$U$12,$H1638)&gt;0),1,0)</f>
        <v>1</v>
      </c>
      <c r="U1638">
        <f t="shared" si="205"/>
        <v>325000.00000000012</v>
      </c>
      <c r="V1638">
        <f t="shared" si="206"/>
        <v>650</v>
      </c>
      <c r="W1638">
        <f t="shared" si="207"/>
        <v>113750.00000000003</v>
      </c>
    </row>
    <row r="1639" spans="1:23" ht="15.75" customHeight="1" x14ac:dyDescent="0.3">
      <c r="A1639" s="2" t="s">
        <v>13</v>
      </c>
      <c r="B1639" s="2">
        <v>1128299</v>
      </c>
      <c r="C1639" s="3">
        <v>44524</v>
      </c>
      <c r="D1639" s="12" t="str" cm="1">
        <f t="array" ref="D1639">_xlfn.SWITCH(WEEKDAY(C1639,2), 1, "Lundi", 2, "Mardi", 3, "Mercredi", 4, "Jeudi", 5, "Vendredi", 6, "Samedi", 7, "Dimanche", "Erreur")</f>
        <v>Mercredi</v>
      </c>
      <c r="E1639" s="2" t="s">
        <v>47</v>
      </c>
      <c r="F1639" s="2" t="s">
        <v>71</v>
      </c>
      <c r="G1639" s="2" t="s">
        <v>72</v>
      </c>
      <c r="H1639" s="4" t="s">
        <v>19</v>
      </c>
      <c r="I1639" s="5">
        <v>45.000000000000007</v>
      </c>
      <c r="J1639" s="6">
        <v>475</v>
      </c>
      <c r="K1639" s="7">
        <v>213750.00000000003</v>
      </c>
      <c r="L1639" s="7">
        <v>74812.5</v>
      </c>
      <c r="M1639" s="8">
        <v>0.35</v>
      </c>
      <c r="N1639" s="2" t="s">
        <v>17</v>
      </c>
      <c r="O1639">
        <f t="shared" si="200"/>
        <v>2021</v>
      </c>
      <c r="P1639">
        <f t="shared" si="201"/>
        <v>11</v>
      </c>
      <c r="Q1639" t="str">
        <f t="shared" si="202"/>
        <v>nov</v>
      </c>
      <c r="R1639" t="str">
        <f t="shared" si="203"/>
        <v>Virginia</v>
      </c>
      <c r="S1639" t="str">
        <f t="shared" si="204"/>
        <v>2021-11</v>
      </c>
      <c r="T1639">
        <f>IF(AND(COUNTIF(Calculs!$Q$2:$Q$12,$O1639)&gt;0,COUNTIF(Calculs!$S$2:$S$12,$E1639)&gt;0,COUNTIF(Calculs!$U$2:$U$12,$H1639)&gt;0),1,0)</f>
        <v>1</v>
      </c>
      <c r="U1639">
        <f t="shared" si="205"/>
        <v>213750.00000000003</v>
      </c>
      <c r="V1639">
        <f t="shared" si="206"/>
        <v>475</v>
      </c>
      <c r="W1639">
        <f t="shared" si="207"/>
        <v>74812.5</v>
      </c>
    </row>
    <row r="1640" spans="1:23" ht="15.75" customHeight="1" x14ac:dyDescent="0.3">
      <c r="A1640" s="2" t="s">
        <v>13</v>
      </c>
      <c r="B1640" s="2">
        <v>1128299</v>
      </c>
      <c r="C1640" s="3">
        <v>44524</v>
      </c>
      <c r="D1640" s="12" t="str" cm="1">
        <f t="array" ref="D1640">_xlfn.SWITCH(WEEKDAY(C1640,2), 1, "Lundi", 2, "Mardi", 3, "Mercredi", 4, "Jeudi", 5, "Vendredi", 6, "Samedi", 7, "Dimanche", "Erreur")</f>
        <v>Mercredi</v>
      </c>
      <c r="E1640" s="2" t="s">
        <v>47</v>
      </c>
      <c r="F1640" s="2" t="s">
        <v>71</v>
      </c>
      <c r="G1640" s="2" t="s">
        <v>72</v>
      </c>
      <c r="H1640" s="4" t="s">
        <v>20</v>
      </c>
      <c r="I1640" s="5">
        <v>55.000000000000014</v>
      </c>
      <c r="J1640" s="6">
        <v>450</v>
      </c>
      <c r="K1640" s="7">
        <v>247500.00000000006</v>
      </c>
      <c r="L1640" s="7">
        <v>86625.000000000015</v>
      </c>
      <c r="M1640" s="8">
        <v>0.35</v>
      </c>
      <c r="N1640" s="2" t="s">
        <v>17</v>
      </c>
      <c r="O1640">
        <f t="shared" si="200"/>
        <v>2021</v>
      </c>
      <c r="P1640">
        <f t="shared" si="201"/>
        <v>11</v>
      </c>
      <c r="Q1640" t="str">
        <f t="shared" si="202"/>
        <v>nov</v>
      </c>
      <c r="R1640" t="str">
        <f t="shared" si="203"/>
        <v>Virginia</v>
      </c>
      <c r="S1640" t="str">
        <f t="shared" si="204"/>
        <v>2021-11</v>
      </c>
      <c r="T1640">
        <f>IF(AND(COUNTIF(Calculs!$Q$2:$Q$12,$O1640)&gt;0,COUNTIF(Calculs!$S$2:$S$12,$E1640)&gt;0,COUNTIF(Calculs!$U$2:$U$12,$H1640)&gt;0),1,0)</f>
        <v>1</v>
      </c>
      <c r="U1640">
        <f t="shared" si="205"/>
        <v>247500.00000000006</v>
      </c>
      <c r="V1640">
        <f t="shared" si="206"/>
        <v>450</v>
      </c>
      <c r="W1640">
        <f t="shared" si="207"/>
        <v>86625.000000000015</v>
      </c>
    </row>
    <row r="1641" spans="1:23" ht="15.75" customHeight="1" x14ac:dyDescent="0.3">
      <c r="A1641" s="2" t="s">
        <v>13</v>
      </c>
      <c r="B1641" s="2">
        <v>1128299</v>
      </c>
      <c r="C1641" s="3">
        <v>44524</v>
      </c>
      <c r="D1641" s="12" t="str" cm="1">
        <f t="array" ref="D1641">_xlfn.SWITCH(WEEKDAY(C1641,2), 1, "Lundi", 2, "Mardi", 3, "Mercredi", 4, "Jeudi", 5, "Vendredi", 6, "Samedi", 7, "Dimanche", "Erreur")</f>
        <v>Mercredi</v>
      </c>
      <c r="E1641" s="2" t="s">
        <v>47</v>
      </c>
      <c r="F1641" s="2" t="s">
        <v>71</v>
      </c>
      <c r="G1641" s="2" t="s">
        <v>72</v>
      </c>
      <c r="H1641" s="4" t="s">
        <v>21</v>
      </c>
      <c r="I1641" s="5">
        <v>75.000000000000014</v>
      </c>
      <c r="J1641" s="6">
        <v>425</v>
      </c>
      <c r="K1641" s="7">
        <v>318750.00000000006</v>
      </c>
      <c r="L1641" s="7">
        <v>127500.00000000003</v>
      </c>
      <c r="M1641" s="8">
        <v>0.4</v>
      </c>
      <c r="N1641" s="2" t="s">
        <v>17</v>
      </c>
      <c r="O1641">
        <f t="shared" si="200"/>
        <v>2021</v>
      </c>
      <c r="P1641">
        <f t="shared" si="201"/>
        <v>11</v>
      </c>
      <c r="Q1641" t="str">
        <f t="shared" si="202"/>
        <v>nov</v>
      </c>
      <c r="R1641" t="str">
        <f t="shared" si="203"/>
        <v>Virginia</v>
      </c>
      <c r="S1641" t="str">
        <f t="shared" si="204"/>
        <v>2021-11</v>
      </c>
      <c r="T1641">
        <f>IF(AND(COUNTIF(Calculs!$Q$2:$Q$12,$O1641)&gt;0,COUNTIF(Calculs!$S$2:$S$12,$E1641)&gt;0,COUNTIF(Calculs!$U$2:$U$12,$H1641)&gt;0),1,0)</f>
        <v>1</v>
      </c>
      <c r="U1641">
        <f t="shared" si="205"/>
        <v>318750.00000000006</v>
      </c>
      <c r="V1641">
        <f t="shared" si="206"/>
        <v>425</v>
      </c>
      <c r="W1641">
        <f t="shared" si="207"/>
        <v>127500.00000000003</v>
      </c>
    </row>
    <row r="1642" spans="1:23" ht="15.75" customHeight="1" x14ac:dyDescent="0.3">
      <c r="A1642" s="2" t="s">
        <v>13</v>
      </c>
      <c r="B1642" s="2">
        <v>1128299</v>
      </c>
      <c r="C1642" s="3">
        <v>44524</v>
      </c>
      <c r="D1642" s="12" t="str" cm="1">
        <f t="array" ref="D1642">_xlfn.SWITCH(WEEKDAY(C1642,2), 1, "Lundi", 2, "Mardi", 3, "Mercredi", 4, "Jeudi", 5, "Vendredi", 6, "Samedi", 7, "Dimanche", "Erreur")</f>
        <v>Mercredi</v>
      </c>
      <c r="E1642" s="2" t="s">
        <v>47</v>
      </c>
      <c r="F1642" s="2" t="s">
        <v>71</v>
      </c>
      <c r="G1642" s="2" t="s">
        <v>72</v>
      </c>
      <c r="H1642" s="4" t="s">
        <v>22</v>
      </c>
      <c r="I1642" s="5">
        <v>80.000000000000014</v>
      </c>
      <c r="J1642" s="6">
        <v>550</v>
      </c>
      <c r="K1642" s="7">
        <v>440000.00000000006</v>
      </c>
      <c r="L1642" s="7">
        <v>132000</v>
      </c>
      <c r="M1642" s="8">
        <v>0.3</v>
      </c>
      <c r="N1642" s="2" t="s">
        <v>17</v>
      </c>
      <c r="O1642">
        <f t="shared" si="200"/>
        <v>2021</v>
      </c>
      <c r="P1642">
        <f t="shared" si="201"/>
        <v>11</v>
      </c>
      <c r="Q1642" t="str">
        <f t="shared" si="202"/>
        <v>nov</v>
      </c>
      <c r="R1642" t="str">
        <f t="shared" si="203"/>
        <v>Virginia</v>
      </c>
      <c r="S1642" t="str">
        <f t="shared" si="204"/>
        <v>2021-11</v>
      </c>
      <c r="T1642">
        <f>IF(AND(COUNTIF(Calculs!$Q$2:$Q$12,$O1642)&gt;0,COUNTIF(Calculs!$S$2:$S$12,$E1642)&gt;0,COUNTIF(Calculs!$U$2:$U$12,$H1642)&gt;0),1,0)</f>
        <v>1</v>
      </c>
      <c r="U1642">
        <f t="shared" si="205"/>
        <v>440000.00000000006</v>
      </c>
      <c r="V1642">
        <f t="shared" si="206"/>
        <v>550</v>
      </c>
      <c r="W1642">
        <f t="shared" si="207"/>
        <v>132000</v>
      </c>
    </row>
    <row r="1643" spans="1:23" ht="15.75" customHeight="1" x14ac:dyDescent="0.3">
      <c r="A1643" s="2" t="s">
        <v>13</v>
      </c>
      <c r="B1643" s="2">
        <v>1128299</v>
      </c>
      <c r="C1643" s="3">
        <v>44553</v>
      </c>
      <c r="D1643" s="12" t="str" cm="1">
        <f t="array" ref="D1643">_xlfn.SWITCH(WEEKDAY(C1643,2), 1, "Lundi", 2, "Mardi", 3, "Mercredi", 4, "Jeudi", 5, "Vendredi", 6, "Samedi", 7, "Dimanche", "Erreur")</f>
        <v>Jeudi</v>
      </c>
      <c r="E1643" s="2" t="s">
        <v>47</v>
      </c>
      <c r="F1643" s="2" t="s">
        <v>71</v>
      </c>
      <c r="G1643" s="2" t="s">
        <v>72</v>
      </c>
      <c r="H1643" s="4" t="s">
        <v>16</v>
      </c>
      <c r="I1643" s="5">
        <v>65.000000000000014</v>
      </c>
      <c r="J1643" s="6">
        <v>750</v>
      </c>
      <c r="K1643" s="7">
        <v>487500.00000000012</v>
      </c>
      <c r="L1643" s="7">
        <v>170625.00000000003</v>
      </c>
      <c r="M1643" s="8">
        <v>0.35</v>
      </c>
      <c r="N1643" s="2" t="s">
        <v>17</v>
      </c>
      <c r="O1643">
        <f t="shared" si="200"/>
        <v>2021</v>
      </c>
      <c r="P1643">
        <f t="shared" si="201"/>
        <v>12</v>
      </c>
      <c r="Q1643" t="str">
        <f t="shared" si="202"/>
        <v>déc</v>
      </c>
      <c r="R1643" t="str">
        <f t="shared" si="203"/>
        <v>Virginia</v>
      </c>
      <c r="S1643" t="str">
        <f t="shared" si="204"/>
        <v>2021-12</v>
      </c>
      <c r="T1643">
        <f>IF(AND(COUNTIF(Calculs!$Q$2:$Q$12,$O1643)&gt;0,COUNTIF(Calculs!$S$2:$S$12,$E1643)&gt;0,COUNTIF(Calculs!$U$2:$U$12,$H1643)&gt;0),1,0)</f>
        <v>1</v>
      </c>
      <c r="U1643">
        <f t="shared" si="205"/>
        <v>487500.00000000012</v>
      </c>
      <c r="V1643">
        <f t="shared" si="206"/>
        <v>750</v>
      </c>
      <c r="W1643">
        <f t="shared" si="207"/>
        <v>170625.00000000003</v>
      </c>
    </row>
    <row r="1644" spans="1:23" ht="15.75" customHeight="1" x14ac:dyDescent="0.3">
      <c r="A1644" s="2" t="s">
        <v>13</v>
      </c>
      <c r="B1644" s="2">
        <v>1128299</v>
      </c>
      <c r="C1644" s="3">
        <v>44553</v>
      </c>
      <c r="D1644" s="12" t="str" cm="1">
        <f t="array" ref="D1644">_xlfn.SWITCH(WEEKDAY(C1644,2), 1, "Lundi", 2, "Mardi", 3, "Mercredi", 4, "Jeudi", 5, "Vendredi", 6, "Samedi", 7, "Dimanche", "Erreur")</f>
        <v>Jeudi</v>
      </c>
      <c r="E1644" s="2" t="s">
        <v>47</v>
      </c>
      <c r="F1644" s="2" t="s">
        <v>71</v>
      </c>
      <c r="G1644" s="2" t="s">
        <v>72</v>
      </c>
      <c r="H1644" s="4" t="s">
        <v>18</v>
      </c>
      <c r="I1644" s="5">
        <v>75.000000000000028</v>
      </c>
      <c r="J1644" s="6">
        <v>750</v>
      </c>
      <c r="K1644" s="7">
        <v>562500.00000000023</v>
      </c>
      <c r="L1644" s="7">
        <v>196875.00000000006</v>
      </c>
      <c r="M1644" s="8">
        <v>0.35</v>
      </c>
      <c r="N1644" s="2" t="s">
        <v>17</v>
      </c>
      <c r="O1644">
        <f t="shared" si="200"/>
        <v>2021</v>
      </c>
      <c r="P1644">
        <f t="shared" si="201"/>
        <v>12</v>
      </c>
      <c r="Q1644" t="str">
        <f t="shared" si="202"/>
        <v>déc</v>
      </c>
      <c r="R1644" t="str">
        <f t="shared" si="203"/>
        <v>Virginia</v>
      </c>
      <c r="S1644" t="str">
        <f t="shared" si="204"/>
        <v>2021-12</v>
      </c>
      <c r="T1644">
        <f>IF(AND(COUNTIF(Calculs!$Q$2:$Q$12,$O1644)&gt;0,COUNTIF(Calculs!$S$2:$S$12,$E1644)&gt;0,COUNTIF(Calculs!$U$2:$U$12,$H1644)&gt;0),1,0)</f>
        <v>1</v>
      </c>
      <c r="U1644">
        <f t="shared" si="205"/>
        <v>562500.00000000023</v>
      </c>
      <c r="V1644">
        <f t="shared" si="206"/>
        <v>750</v>
      </c>
      <c r="W1644">
        <f t="shared" si="207"/>
        <v>196875.00000000006</v>
      </c>
    </row>
    <row r="1645" spans="1:23" ht="15.75" customHeight="1" x14ac:dyDescent="0.3">
      <c r="A1645" s="2" t="s">
        <v>25</v>
      </c>
      <c r="B1645" s="2">
        <v>1128299</v>
      </c>
      <c r="C1645" s="3">
        <v>44553</v>
      </c>
      <c r="D1645" s="12" t="str" cm="1">
        <f t="array" ref="D1645">_xlfn.SWITCH(WEEKDAY(C1645,2), 1, "Lundi", 2, "Mardi", 3, "Mercredi", 4, "Jeudi", 5, "Vendredi", 6, "Samedi", 7, "Dimanche", "Erreur")</f>
        <v>Jeudi</v>
      </c>
      <c r="E1645" s="2" t="s">
        <v>47</v>
      </c>
      <c r="F1645" s="2" t="s">
        <v>71</v>
      </c>
      <c r="G1645" s="2" t="s">
        <v>72</v>
      </c>
      <c r="H1645" s="4" t="s">
        <v>19</v>
      </c>
      <c r="I1645" s="5">
        <v>70.000000000000014</v>
      </c>
      <c r="J1645" s="6">
        <v>550</v>
      </c>
      <c r="K1645" s="7">
        <v>385000.00000000006</v>
      </c>
      <c r="L1645" s="7">
        <v>134750</v>
      </c>
      <c r="M1645" s="8">
        <v>0.35</v>
      </c>
      <c r="N1645" s="2" t="s">
        <v>17</v>
      </c>
      <c r="O1645">
        <f t="shared" si="200"/>
        <v>2021</v>
      </c>
      <c r="P1645">
        <f t="shared" si="201"/>
        <v>12</v>
      </c>
      <c r="Q1645" t="str">
        <f t="shared" si="202"/>
        <v>déc</v>
      </c>
      <c r="R1645" t="str">
        <f t="shared" si="203"/>
        <v>Virginia</v>
      </c>
      <c r="S1645" t="str">
        <f t="shared" si="204"/>
        <v>2021-12</v>
      </c>
      <c r="T1645">
        <f>IF(AND(COUNTIF(Calculs!$Q$2:$Q$12,$O1645)&gt;0,COUNTIF(Calculs!$S$2:$S$12,$E1645)&gt;0,COUNTIF(Calculs!$U$2:$U$12,$H1645)&gt;0),1,0)</f>
        <v>1</v>
      </c>
      <c r="U1645">
        <f t="shared" si="205"/>
        <v>385000.00000000006</v>
      </c>
      <c r="V1645">
        <f t="shared" si="206"/>
        <v>550</v>
      </c>
      <c r="W1645">
        <f t="shared" si="207"/>
        <v>134750</v>
      </c>
    </row>
    <row r="1646" spans="1:23" ht="15.75" customHeight="1" x14ac:dyDescent="0.3">
      <c r="A1646" s="2" t="s">
        <v>25</v>
      </c>
      <c r="B1646" s="2">
        <v>1128299</v>
      </c>
      <c r="C1646" s="3">
        <v>44553</v>
      </c>
      <c r="D1646" s="12" t="str" cm="1">
        <f t="array" ref="D1646">_xlfn.SWITCH(WEEKDAY(C1646,2), 1, "Lundi", 2, "Mardi", 3, "Mercredi", 4, "Jeudi", 5, "Vendredi", 6, "Samedi", 7, "Dimanche", "Erreur")</f>
        <v>Jeudi</v>
      </c>
      <c r="E1646" s="2" t="s">
        <v>47</v>
      </c>
      <c r="F1646" s="2" t="s">
        <v>71</v>
      </c>
      <c r="G1646" s="2" t="s">
        <v>72</v>
      </c>
      <c r="H1646" s="4" t="s">
        <v>20</v>
      </c>
      <c r="I1646" s="5">
        <v>70.000000000000014</v>
      </c>
      <c r="J1646" s="6">
        <v>550</v>
      </c>
      <c r="K1646" s="7">
        <v>385000.00000000006</v>
      </c>
      <c r="L1646" s="7">
        <v>134750</v>
      </c>
      <c r="M1646" s="8">
        <v>0.35</v>
      </c>
      <c r="N1646" s="2" t="s">
        <v>17</v>
      </c>
      <c r="O1646">
        <f t="shared" si="200"/>
        <v>2021</v>
      </c>
      <c r="P1646">
        <f t="shared" si="201"/>
        <v>12</v>
      </c>
      <c r="Q1646" t="str">
        <f t="shared" si="202"/>
        <v>déc</v>
      </c>
      <c r="R1646" t="str">
        <f t="shared" si="203"/>
        <v>Virginia</v>
      </c>
      <c r="S1646" t="str">
        <f t="shared" si="204"/>
        <v>2021-12</v>
      </c>
      <c r="T1646">
        <f>IF(AND(COUNTIF(Calculs!$Q$2:$Q$12,$O1646)&gt;0,COUNTIF(Calculs!$S$2:$S$12,$E1646)&gt;0,COUNTIF(Calculs!$U$2:$U$12,$H1646)&gt;0),1,0)</f>
        <v>1</v>
      </c>
      <c r="U1646">
        <f t="shared" si="205"/>
        <v>385000.00000000006</v>
      </c>
      <c r="V1646">
        <f t="shared" si="206"/>
        <v>550</v>
      </c>
      <c r="W1646">
        <f t="shared" si="207"/>
        <v>134750</v>
      </c>
    </row>
    <row r="1647" spans="1:23" ht="15.75" customHeight="1" x14ac:dyDescent="0.3">
      <c r="A1647" s="2" t="s">
        <v>25</v>
      </c>
      <c r="B1647" s="2">
        <v>1128299</v>
      </c>
      <c r="C1647" s="3">
        <v>44553</v>
      </c>
      <c r="D1647" s="12" t="str" cm="1">
        <f t="array" ref="D1647">_xlfn.SWITCH(WEEKDAY(C1647,2), 1, "Lundi", 2, "Mardi", 3, "Mercredi", 4, "Jeudi", 5, "Vendredi", 6, "Samedi", 7, "Dimanche", "Erreur")</f>
        <v>Jeudi</v>
      </c>
      <c r="E1647" s="2" t="s">
        <v>47</v>
      </c>
      <c r="F1647" s="2" t="s">
        <v>71</v>
      </c>
      <c r="G1647" s="2" t="s">
        <v>72</v>
      </c>
      <c r="H1647" s="4" t="s">
        <v>21</v>
      </c>
      <c r="I1647" s="5">
        <v>80.000000000000014</v>
      </c>
      <c r="J1647" s="6">
        <v>475</v>
      </c>
      <c r="K1647" s="7">
        <v>380000.00000000006</v>
      </c>
      <c r="L1647" s="7">
        <v>152000.00000000003</v>
      </c>
      <c r="M1647" s="8">
        <v>0.4</v>
      </c>
      <c r="N1647" s="2" t="s">
        <v>17</v>
      </c>
      <c r="O1647">
        <f t="shared" si="200"/>
        <v>2021</v>
      </c>
      <c r="P1647">
        <f t="shared" si="201"/>
        <v>12</v>
      </c>
      <c r="Q1647" t="str">
        <f t="shared" si="202"/>
        <v>déc</v>
      </c>
      <c r="R1647" t="str">
        <f t="shared" si="203"/>
        <v>Virginia</v>
      </c>
      <c r="S1647" t="str">
        <f t="shared" si="204"/>
        <v>2021-12</v>
      </c>
      <c r="T1647">
        <f>IF(AND(COUNTIF(Calculs!$Q$2:$Q$12,$O1647)&gt;0,COUNTIF(Calculs!$S$2:$S$12,$E1647)&gt;0,COUNTIF(Calculs!$U$2:$U$12,$H1647)&gt;0),1,0)</f>
        <v>1</v>
      </c>
      <c r="U1647">
        <f t="shared" si="205"/>
        <v>380000.00000000006</v>
      </c>
      <c r="V1647">
        <f t="shared" si="206"/>
        <v>475</v>
      </c>
      <c r="W1647">
        <f t="shared" si="207"/>
        <v>152000.00000000003</v>
      </c>
    </row>
    <row r="1648" spans="1:23" ht="15.75" customHeight="1" x14ac:dyDescent="0.3">
      <c r="A1648" s="2" t="s">
        <v>25</v>
      </c>
      <c r="B1648" s="2">
        <v>1128299</v>
      </c>
      <c r="C1648" s="3">
        <v>44553</v>
      </c>
      <c r="D1648" s="12" t="str" cm="1">
        <f t="array" ref="D1648">_xlfn.SWITCH(WEEKDAY(C1648,2), 1, "Lundi", 2, "Mardi", 3, "Mercredi", 4, "Jeudi", 5, "Vendredi", 6, "Samedi", 7, "Dimanche", "Erreur")</f>
        <v>Jeudi</v>
      </c>
      <c r="E1648" s="2" t="s">
        <v>47</v>
      </c>
      <c r="F1648" s="2" t="s">
        <v>71</v>
      </c>
      <c r="G1648" s="2" t="s">
        <v>72</v>
      </c>
      <c r="H1648" s="4" t="s">
        <v>22</v>
      </c>
      <c r="I1648" s="5">
        <v>85.000000000000014</v>
      </c>
      <c r="J1648" s="6">
        <v>575</v>
      </c>
      <c r="K1648" s="7">
        <v>488750.00000000006</v>
      </c>
      <c r="L1648" s="7">
        <v>146625</v>
      </c>
      <c r="M1648" s="8">
        <v>0.3</v>
      </c>
      <c r="N1648" s="2" t="s">
        <v>17</v>
      </c>
      <c r="O1648">
        <f t="shared" si="200"/>
        <v>2021</v>
      </c>
      <c r="P1648">
        <f t="shared" si="201"/>
        <v>12</v>
      </c>
      <c r="Q1648" t="str">
        <f t="shared" si="202"/>
        <v>déc</v>
      </c>
      <c r="R1648" t="str">
        <f t="shared" si="203"/>
        <v>Virginia</v>
      </c>
      <c r="S1648" t="str">
        <f t="shared" si="204"/>
        <v>2021-12</v>
      </c>
      <c r="T1648">
        <f>IF(AND(COUNTIF(Calculs!$Q$2:$Q$12,$O1648)&gt;0,COUNTIF(Calculs!$S$2:$S$12,$E1648)&gt;0,COUNTIF(Calculs!$U$2:$U$12,$H1648)&gt;0),1,0)</f>
        <v>1</v>
      </c>
      <c r="U1648">
        <f t="shared" si="205"/>
        <v>488750.00000000006</v>
      </c>
      <c r="V1648">
        <f t="shared" si="206"/>
        <v>575</v>
      </c>
      <c r="W1648">
        <f t="shared" si="207"/>
        <v>146625</v>
      </c>
    </row>
    <row r="1649" spans="1:23" ht="15.75" customHeight="1" x14ac:dyDescent="0.3">
      <c r="A1649" s="2" t="s">
        <v>25</v>
      </c>
      <c r="B1649" s="2">
        <v>1185732</v>
      </c>
      <c r="C1649" s="3">
        <v>44215</v>
      </c>
      <c r="D1649" s="12" t="str" cm="1">
        <f t="array" ref="D1649">_xlfn.SWITCH(WEEKDAY(C1649,2), 1, "Lundi", 2, "Mardi", 3, "Mercredi", 4, "Jeudi", 5, "Vendredi", 6, "Samedi", 7, "Dimanche", "Erreur")</f>
        <v>Mardi</v>
      </c>
      <c r="E1649" s="2" t="s">
        <v>47</v>
      </c>
      <c r="F1649" s="2" t="s">
        <v>71</v>
      </c>
      <c r="G1649" s="2" t="s">
        <v>72</v>
      </c>
      <c r="H1649" s="4" t="s">
        <v>16</v>
      </c>
      <c r="I1649" s="5">
        <v>35</v>
      </c>
      <c r="J1649" s="6">
        <v>750</v>
      </c>
      <c r="K1649" s="7">
        <v>262500</v>
      </c>
      <c r="L1649" s="7">
        <v>131250</v>
      </c>
      <c r="M1649" s="8">
        <v>0.5</v>
      </c>
      <c r="N1649" s="2" t="s">
        <v>17</v>
      </c>
      <c r="O1649">
        <f t="shared" si="200"/>
        <v>2021</v>
      </c>
      <c r="P1649">
        <f t="shared" si="201"/>
        <v>1</v>
      </c>
      <c r="Q1649" t="str">
        <f t="shared" si="202"/>
        <v>janv</v>
      </c>
      <c r="R1649" t="str">
        <f t="shared" si="203"/>
        <v>Virginia</v>
      </c>
      <c r="S1649" t="str">
        <f t="shared" si="204"/>
        <v>2021-01</v>
      </c>
      <c r="T1649">
        <f>IF(AND(COUNTIF(Calculs!$Q$2:$Q$12,$O1649)&gt;0,COUNTIF(Calculs!$S$2:$S$12,$E1649)&gt;0,COUNTIF(Calculs!$U$2:$U$12,$H1649)&gt;0),1,0)</f>
        <v>1</v>
      </c>
      <c r="U1649">
        <f t="shared" si="205"/>
        <v>262500</v>
      </c>
      <c r="V1649">
        <f t="shared" si="206"/>
        <v>750</v>
      </c>
      <c r="W1649">
        <f t="shared" si="207"/>
        <v>131250</v>
      </c>
    </row>
    <row r="1650" spans="1:23" ht="15.75" customHeight="1" x14ac:dyDescent="0.3">
      <c r="A1650" s="2" t="s">
        <v>25</v>
      </c>
      <c r="B1650" s="2">
        <v>1185732</v>
      </c>
      <c r="C1650" s="3">
        <v>44215</v>
      </c>
      <c r="D1650" s="12" t="str" cm="1">
        <f t="array" ref="D1650">_xlfn.SWITCH(WEEKDAY(C1650,2), 1, "Lundi", 2, "Mardi", 3, "Mercredi", 4, "Jeudi", 5, "Vendredi", 6, "Samedi", 7, "Dimanche", "Erreur")</f>
        <v>Mardi</v>
      </c>
      <c r="E1650" s="2" t="s">
        <v>47</v>
      </c>
      <c r="F1650" s="2" t="s">
        <v>71</v>
      </c>
      <c r="G1650" s="2" t="s">
        <v>72</v>
      </c>
      <c r="H1650" s="4" t="s">
        <v>18</v>
      </c>
      <c r="I1650" s="5">
        <v>35</v>
      </c>
      <c r="J1650" s="6">
        <v>550</v>
      </c>
      <c r="K1650" s="7">
        <v>192500</v>
      </c>
      <c r="L1650" s="7">
        <v>77000</v>
      </c>
      <c r="M1650" s="8">
        <v>0.39999999999999997</v>
      </c>
      <c r="N1650" s="2" t="s">
        <v>17</v>
      </c>
      <c r="O1650">
        <f t="shared" si="200"/>
        <v>2021</v>
      </c>
      <c r="P1650">
        <f t="shared" si="201"/>
        <v>1</v>
      </c>
      <c r="Q1650" t="str">
        <f t="shared" si="202"/>
        <v>janv</v>
      </c>
      <c r="R1650" t="str">
        <f t="shared" si="203"/>
        <v>Virginia</v>
      </c>
      <c r="S1650" t="str">
        <f t="shared" si="204"/>
        <v>2021-01</v>
      </c>
      <c r="T1650">
        <f>IF(AND(COUNTIF(Calculs!$Q$2:$Q$12,$O1650)&gt;0,COUNTIF(Calculs!$S$2:$S$12,$E1650)&gt;0,COUNTIF(Calculs!$U$2:$U$12,$H1650)&gt;0),1,0)</f>
        <v>1</v>
      </c>
      <c r="U1650">
        <f t="shared" si="205"/>
        <v>192500</v>
      </c>
      <c r="V1650">
        <f t="shared" si="206"/>
        <v>550</v>
      </c>
      <c r="W1650">
        <f t="shared" si="207"/>
        <v>77000</v>
      </c>
    </row>
    <row r="1651" spans="1:23" ht="15.75" customHeight="1" x14ac:dyDescent="0.3">
      <c r="A1651" s="2" t="s">
        <v>25</v>
      </c>
      <c r="B1651" s="2">
        <v>1185732</v>
      </c>
      <c r="C1651" s="3">
        <v>44215</v>
      </c>
      <c r="D1651" s="12" t="str" cm="1">
        <f t="array" ref="D1651">_xlfn.SWITCH(WEEKDAY(C1651,2), 1, "Lundi", 2, "Mardi", 3, "Mercredi", 4, "Jeudi", 5, "Vendredi", 6, "Samedi", 7, "Dimanche", "Erreur")</f>
        <v>Mardi</v>
      </c>
      <c r="E1651" s="2" t="s">
        <v>47</v>
      </c>
      <c r="F1651" s="2" t="s">
        <v>71</v>
      </c>
      <c r="G1651" s="2" t="s">
        <v>72</v>
      </c>
      <c r="H1651" s="4" t="s">
        <v>19</v>
      </c>
      <c r="I1651" s="5">
        <v>25</v>
      </c>
      <c r="J1651" s="6">
        <v>550</v>
      </c>
      <c r="K1651" s="7">
        <v>137500</v>
      </c>
      <c r="L1651" s="7">
        <v>41250</v>
      </c>
      <c r="M1651" s="8">
        <v>0.3</v>
      </c>
      <c r="N1651" s="2" t="s">
        <v>17</v>
      </c>
      <c r="O1651">
        <f t="shared" si="200"/>
        <v>2021</v>
      </c>
      <c r="P1651">
        <f t="shared" si="201"/>
        <v>1</v>
      </c>
      <c r="Q1651" t="str">
        <f t="shared" si="202"/>
        <v>janv</v>
      </c>
      <c r="R1651" t="str">
        <f t="shared" si="203"/>
        <v>Virginia</v>
      </c>
      <c r="S1651" t="str">
        <f t="shared" si="204"/>
        <v>2021-01</v>
      </c>
      <c r="T1651">
        <f>IF(AND(COUNTIF(Calculs!$Q$2:$Q$12,$O1651)&gt;0,COUNTIF(Calculs!$S$2:$S$12,$E1651)&gt;0,COUNTIF(Calculs!$U$2:$U$12,$H1651)&gt;0),1,0)</f>
        <v>1</v>
      </c>
      <c r="U1651">
        <f t="shared" si="205"/>
        <v>137500</v>
      </c>
      <c r="V1651">
        <f t="shared" si="206"/>
        <v>550</v>
      </c>
      <c r="W1651">
        <f t="shared" si="207"/>
        <v>41250</v>
      </c>
    </row>
    <row r="1652" spans="1:23" ht="15.75" customHeight="1" x14ac:dyDescent="0.3">
      <c r="A1652" s="2" t="s">
        <v>25</v>
      </c>
      <c r="B1652" s="2">
        <v>1185732</v>
      </c>
      <c r="C1652" s="3">
        <v>44215</v>
      </c>
      <c r="D1652" s="12" t="str" cm="1">
        <f t="array" ref="D1652">_xlfn.SWITCH(WEEKDAY(C1652,2), 1, "Lundi", 2, "Mardi", 3, "Mercredi", 4, "Jeudi", 5, "Vendredi", 6, "Samedi", 7, "Dimanche", "Erreur")</f>
        <v>Mardi</v>
      </c>
      <c r="E1652" s="2" t="s">
        <v>47</v>
      </c>
      <c r="F1652" s="2" t="s">
        <v>71</v>
      </c>
      <c r="G1652" s="2" t="s">
        <v>72</v>
      </c>
      <c r="H1652" s="4" t="s">
        <v>20</v>
      </c>
      <c r="I1652" s="5">
        <v>29.999999999999993</v>
      </c>
      <c r="J1652" s="6">
        <v>400</v>
      </c>
      <c r="K1652" s="7">
        <v>119999.99999999997</v>
      </c>
      <c r="L1652" s="7">
        <v>41999.999999999985</v>
      </c>
      <c r="M1652" s="8">
        <v>0.35</v>
      </c>
      <c r="N1652" s="2" t="s">
        <v>17</v>
      </c>
      <c r="O1652">
        <f t="shared" si="200"/>
        <v>2021</v>
      </c>
      <c r="P1652">
        <f t="shared" si="201"/>
        <v>1</v>
      </c>
      <c r="Q1652" t="str">
        <f t="shared" si="202"/>
        <v>janv</v>
      </c>
      <c r="R1652" t="str">
        <f t="shared" si="203"/>
        <v>Virginia</v>
      </c>
      <c r="S1652" t="str">
        <f t="shared" si="204"/>
        <v>2021-01</v>
      </c>
      <c r="T1652">
        <f>IF(AND(COUNTIF(Calculs!$Q$2:$Q$12,$O1652)&gt;0,COUNTIF(Calculs!$S$2:$S$12,$E1652)&gt;0,COUNTIF(Calculs!$U$2:$U$12,$H1652)&gt;0),1,0)</f>
        <v>1</v>
      </c>
      <c r="U1652">
        <f t="shared" si="205"/>
        <v>119999.99999999997</v>
      </c>
      <c r="V1652">
        <f t="shared" si="206"/>
        <v>400</v>
      </c>
      <c r="W1652">
        <f t="shared" si="207"/>
        <v>41999.999999999985</v>
      </c>
    </row>
    <row r="1653" spans="1:23" ht="15.75" customHeight="1" x14ac:dyDescent="0.3">
      <c r="A1653" s="2" t="s">
        <v>25</v>
      </c>
      <c r="B1653" s="2">
        <v>1185732</v>
      </c>
      <c r="C1653" s="3">
        <v>44215</v>
      </c>
      <c r="D1653" s="12" t="str" cm="1">
        <f t="array" ref="D1653">_xlfn.SWITCH(WEEKDAY(C1653,2), 1, "Lundi", 2, "Mardi", 3, "Mercredi", 4, "Jeudi", 5, "Vendredi", 6, "Samedi", 7, "Dimanche", "Erreur")</f>
        <v>Mardi</v>
      </c>
      <c r="E1653" s="2" t="s">
        <v>47</v>
      </c>
      <c r="F1653" s="2" t="s">
        <v>71</v>
      </c>
      <c r="G1653" s="2" t="s">
        <v>72</v>
      </c>
      <c r="H1653" s="4" t="s">
        <v>21</v>
      </c>
      <c r="I1653" s="5">
        <v>45.000000000000007</v>
      </c>
      <c r="J1653" s="6">
        <v>450</v>
      </c>
      <c r="K1653" s="7">
        <v>202500.00000000003</v>
      </c>
      <c r="L1653" s="7">
        <v>81000</v>
      </c>
      <c r="M1653" s="8">
        <v>0.39999999999999997</v>
      </c>
      <c r="N1653" s="2" t="s">
        <v>17</v>
      </c>
      <c r="O1653">
        <f t="shared" si="200"/>
        <v>2021</v>
      </c>
      <c r="P1653">
        <f t="shared" si="201"/>
        <v>1</v>
      </c>
      <c r="Q1653" t="str">
        <f t="shared" si="202"/>
        <v>janv</v>
      </c>
      <c r="R1653" t="str">
        <f t="shared" si="203"/>
        <v>Virginia</v>
      </c>
      <c r="S1653" t="str">
        <f t="shared" si="204"/>
        <v>2021-01</v>
      </c>
      <c r="T1653">
        <f>IF(AND(COUNTIF(Calculs!$Q$2:$Q$12,$O1653)&gt;0,COUNTIF(Calculs!$S$2:$S$12,$E1653)&gt;0,COUNTIF(Calculs!$U$2:$U$12,$H1653)&gt;0),1,0)</f>
        <v>1</v>
      </c>
      <c r="U1653">
        <f t="shared" si="205"/>
        <v>202500.00000000003</v>
      </c>
      <c r="V1653">
        <f t="shared" si="206"/>
        <v>450</v>
      </c>
      <c r="W1653">
        <f t="shared" si="207"/>
        <v>81000</v>
      </c>
    </row>
    <row r="1654" spans="1:23" ht="15.75" customHeight="1" x14ac:dyDescent="0.3">
      <c r="A1654" s="2" t="s">
        <v>25</v>
      </c>
      <c r="B1654" s="2">
        <v>1185732</v>
      </c>
      <c r="C1654" s="3">
        <v>44215</v>
      </c>
      <c r="D1654" s="12" t="str" cm="1">
        <f t="array" ref="D1654">_xlfn.SWITCH(WEEKDAY(C1654,2), 1, "Lundi", 2, "Mardi", 3, "Mercredi", 4, "Jeudi", 5, "Vendredi", 6, "Samedi", 7, "Dimanche", "Erreur")</f>
        <v>Mardi</v>
      </c>
      <c r="E1654" s="2" t="s">
        <v>47</v>
      </c>
      <c r="F1654" s="2" t="s">
        <v>71</v>
      </c>
      <c r="G1654" s="2" t="s">
        <v>72</v>
      </c>
      <c r="H1654" s="4" t="s">
        <v>22</v>
      </c>
      <c r="I1654" s="5">
        <v>35</v>
      </c>
      <c r="J1654" s="6">
        <v>550</v>
      </c>
      <c r="K1654" s="7">
        <v>192500</v>
      </c>
      <c r="L1654" s="7">
        <v>105875.00000000001</v>
      </c>
      <c r="M1654" s="8">
        <v>0.55000000000000004</v>
      </c>
      <c r="N1654" s="2" t="s">
        <v>17</v>
      </c>
      <c r="O1654">
        <f t="shared" si="200"/>
        <v>2021</v>
      </c>
      <c r="P1654">
        <f t="shared" si="201"/>
        <v>1</v>
      </c>
      <c r="Q1654" t="str">
        <f t="shared" si="202"/>
        <v>janv</v>
      </c>
      <c r="R1654" t="str">
        <f t="shared" si="203"/>
        <v>Virginia</v>
      </c>
      <c r="S1654" t="str">
        <f t="shared" si="204"/>
        <v>2021-01</v>
      </c>
      <c r="T1654">
        <f>IF(AND(COUNTIF(Calculs!$Q$2:$Q$12,$O1654)&gt;0,COUNTIF(Calculs!$S$2:$S$12,$E1654)&gt;0,COUNTIF(Calculs!$U$2:$U$12,$H1654)&gt;0),1,0)</f>
        <v>1</v>
      </c>
      <c r="U1654">
        <f t="shared" si="205"/>
        <v>192500</v>
      </c>
      <c r="V1654">
        <f t="shared" si="206"/>
        <v>550</v>
      </c>
      <c r="W1654">
        <f t="shared" si="207"/>
        <v>105875.00000000001</v>
      </c>
    </row>
    <row r="1655" spans="1:23" ht="15.75" customHeight="1" x14ac:dyDescent="0.3">
      <c r="A1655" s="2" t="s">
        <v>25</v>
      </c>
      <c r="B1655" s="2">
        <v>1185732</v>
      </c>
      <c r="C1655" s="3">
        <v>44244</v>
      </c>
      <c r="D1655" s="12" t="str" cm="1">
        <f t="array" ref="D1655">_xlfn.SWITCH(WEEKDAY(C1655,2), 1, "Lundi", 2, "Mardi", 3, "Mercredi", 4, "Jeudi", 5, "Vendredi", 6, "Samedi", 7, "Dimanche", "Erreur")</f>
        <v>Mercredi</v>
      </c>
      <c r="E1655" s="2" t="s">
        <v>47</v>
      </c>
      <c r="F1655" s="2" t="s">
        <v>71</v>
      </c>
      <c r="G1655" s="2" t="s">
        <v>72</v>
      </c>
      <c r="H1655" s="4" t="s">
        <v>16</v>
      </c>
      <c r="I1655" s="5">
        <v>35</v>
      </c>
      <c r="J1655" s="6">
        <v>800</v>
      </c>
      <c r="K1655" s="7">
        <v>280000</v>
      </c>
      <c r="L1655" s="7">
        <v>140000</v>
      </c>
      <c r="M1655" s="8">
        <v>0.5</v>
      </c>
      <c r="N1655" s="2" t="s">
        <v>17</v>
      </c>
      <c r="O1655">
        <f t="shared" si="200"/>
        <v>2021</v>
      </c>
      <c r="P1655">
        <f t="shared" si="201"/>
        <v>2</v>
      </c>
      <c r="Q1655" t="str">
        <f t="shared" si="202"/>
        <v>févr</v>
      </c>
      <c r="R1655" t="str">
        <f t="shared" si="203"/>
        <v>Virginia</v>
      </c>
      <c r="S1655" t="str">
        <f t="shared" si="204"/>
        <v>2021-02</v>
      </c>
      <c r="T1655">
        <f>IF(AND(COUNTIF(Calculs!$Q$2:$Q$12,$O1655)&gt;0,COUNTIF(Calculs!$S$2:$S$12,$E1655)&gt;0,COUNTIF(Calculs!$U$2:$U$12,$H1655)&gt;0),1,0)</f>
        <v>1</v>
      </c>
      <c r="U1655">
        <f t="shared" si="205"/>
        <v>280000</v>
      </c>
      <c r="V1655">
        <f t="shared" si="206"/>
        <v>800</v>
      </c>
      <c r="W1655">
        <f t="shared" si="207"/>
        <v>140000</v>
      </c>
    </row>
    <row r="1656" spans="1:23" ht="15.75" customHeight="1" x14ac:dyDescent="0.3">
      <c r="A1656" s="2" t="s">
        <v>25</v>
      </c>
      <c r="B1656" s="2">
        <v>1185732</v>
      </c>
      <c r="C1656" s="3">
        <v>44244</v>
      </c>
      <c r="D1656" s="12" t="str" cm="1">
        <f t="array" ref="D1656">_xlfn.SWITCH(WEEKDAY(C1656,2), 1, "Lundi", 2, "Mardi", 3, "Mercredi", 4, "Jeudi", 5, "Vendredi", 6, "Samedi", 7, "Dimanche", "Erreur")</f>
        <v>Mercredi</v>
      </c>
      <c r="E1656" s="2" t="s">
        <v>47</v>
      </c>
      <c r="F1656" s="2" t="s">
        <v>71</v>
      </c>
      <c r="G1656" s="2" t="s">
        <v>72</v>
      </c>
      <c r="H1656" s="4" t="s">
        <v>18</v>
      </c>
      <c r="I1656" s="5">
        <v>35</v>
      </c>
      <c r="J1656" s="6">
        <v>450</v>
      </c>
      <c r="K1656" s="7">
        <v>157500</v>
      </c>
      <c r="L1656" s="7">
        <v>62999.999999999993</v>
      </c>
      <c r="M1656" s="8">
        <v>0.39999999999999997</v>
      </c>
      <c r="N1656" s="2" t="s">
        <v>17</v>
      </c>
      <c r="O1656">
        <f t="shared" si="200"/>
        <v>2021</v>
      </c>
      <c r="P1656">
        <f t="shared" si="201"/>
        <v>2</v>
      </c>
      <c r="Q1656" t="str">
        <f t="shared" si="202"/>
        <v>févr</v>
      </c>
      <c r="R1656" t="str">
        <f t="shared" si="203"/>
        <v>Virginia</v>
      </c>
      <c r="S1656" t="str">
        <f t="shared" si="204"/>
        <v>2021-02</v>
      </c>
      <c r="T1656">
        <f>IF(AND(COUNTIF(Calculs!$Q$2:$Q$12,$O1656)&gt;0,COUNTIF(Calculs!$S$2:$S$12,$E1656)&gt;0,COUNTIF(Calculs!$U$2:$U$12,$H1656)&gt;0),1,0)</f>
        <v>1</v>
      </c>
      <c r="U1656">
        <f t="shared" si="205"/>
        <v>157500</v>
      </c>
      <c r="V1656">
        <f t="shared" si="206"/>
        <v>450</v>
      </c>
      <c r="W1656">
        <f t="shared" si="207"/>
        <v>62999.999999999993</v>
      </c>
    </row>
    <row r="1657" spans="1:23" ht="15.75" customHeight="1" x14ac:dyDescent="0.3">
      <c r="A1657" s="2" t="s">
        <v>25</v>
      </c>
      <c r="B1657" s="2">
        <v>1185732</v>
      </c>
      <c r="C1657" s="3">
        <v>44244</v>
      </c>
      <c r="D1657" s="12" t="str" cm="1">
        <f t="array" ref="D1657">_xlfn.SWITCH(WEEKDAY(C1657,2), 1, "Lundi", 2, "Mardi", 3, "Mercredi", 4, "Jeudi", 5, "Vendredi", 6, "Samedi", 7, "Dimanche", "Erreur")</f>
        <v>Mercredi</v>
      </c>
      <c r="E1657" s="2" t="s">
        <v>47</v>
      </c>
      <c r="F1657" s="2" t="s">
        <v>71</v>
      </c>
      <c r="G1657" s="2" t="s">
        <v>72</v>
      </c>
      <c r="H1657" s="4" t="s">
        <v>19</v>
      </c>
      <c r="I1657" s="5">
        <v>25</v>
      </c>
      <c r="J1657" s="6">
        <v>500</v>
      </c>
      <c r="K1657" s="7">
        <v>125000</v>
      </c>
      <c r="L1657" s="7">
        <v>37500</v>
      </c>
      <c r="M1657" s="8">
        <v>0.3</v>
      </c>
      <c r="N1657" s="2" t="s">
        <v>17</v>
      </c>
      <c r="O1657">
        <f t="shared" si="200"/>
        <v>2021</v>
      </c>
      <c r="P1657">
        <f t="shared" si="201"/>
        <v>2</v>
      </c>
      <c r="Q1657" t="str">
        <f t="shared" si="202"/>
        <v>févr</v>
      </c>
      <c r="R1657" t="str">
        <f t="shared" si="203"/>
        <v>Virginia</v>
      </c>
      <c r="S1657" t="str">
        <f t="shared" si="204"/>
        <v>2021-02</v>
      </c>
      <c r="T1657">
        <f>IF(AND(COUNTIF(Calculs!$Q$2:$Q$12,$O1657)&gt;0,COUNTIF(Calculs!$S$2:$S$12,$E1657)&gt;0,COUNTIF(Calculs!$U$2:$U$12,$H1657)&gt;0),1,0)</f>
        <v>1</v>
      </c>
      <c r="U1657">
        <f t="shared" si="205"/>
        <v>125000</v>
      </c>
      <c r="V1657">
        <f t="shared" si="206"/>
        <v>500</v>
      </c>
      <c r="W1657">
        <f t="shared" si="207"/>
        <v>37500</v>
      </c>
    </row>
    <row r="1658" spans="1:23" ht="15.75" customHeight="1" x14ac:dyDescent="0.3">
      <c r="A1658" s="2" t="s">
        <v>25</v>
      </c>
      <c r="B1658" s="2">
        <v>1185732</v>
      </c>
      <c r="C1658" s="3">
        <v>44244</v>
      </c>
      <c r="D1658" s="12" t="str" cm="1">
        <f t="array" ref="D1658">_xlfn.SWITCH(WEEKDAY(C1658,2), 1, "Lundi", 2, "Mardi", 3, "Mercredi", 4, "Jeudi", 5, "Vendredi", 6, "Samedi", 7, "Dimanche", "Erreur")</f>
        <v>Mercredi</v>
      </c>
      <c r="E1658" s="2" t="s">
        <v>35</v>
      </c>
      <c r="F1658" s="2" t="s">
        <v>73</v>
      </c>
      <c r="G1658" s="2" t="s">
        <v>74</v>
      </c>
      <c r="H1658" s="4" t="s">
        <v>20</v>
      </c>
      <c r="I1658" s="5">
        <v>29.999999999999993</v>
      </c>
      <c r="J1658" s="6">
        <v>375</v>
      </c>
      <c r="K1658" s="7">
        <v>112499.99999999997</v>
      </c>
      <c r="L1658" s="7">
        <v>39374.999999999985</v>
      </c>
      <c r="M1658" s="8">
        <v>0.35</v>
      </c>
      <c r="N1658" s="2" t="s">
        <v>17</v>
      </c>
      <c r="O1658">
        <f t="shared" si="200"/>
        <v>2021</v>
      </c>
      <c r="P1658">
        <f t="shared" si="201"/>
        <v>2</v>
      </c>
      <c r="Q1658" t="str">
        <f t="shared" si="202"/>
        <v>févr</v>
      </c>
      <c r="R1658" t="str">
        <f t="shared" si="203"/>
        <v>Michigan</v>
      </c>
      <c r="S1658" t="str">
        <f t="shared" si="204"/>
        <v>2021-02</v>
      </c>
      <c r="T1658">
        <f>IF(AND(COUNTIF(Calculs!$Q$2:$Q$12,$O1658)&gt;0,COUNTIF(Calculs!$S$2:$S$12,$E1658)&gt;0,COUNTIF(Calculs!$U$2:$U$12,$H1658)&gt;0),1,0)</f>
        <v>1</v>
      </c>
      <c r="U1658">
        <f t="shared" si="205"/>
        <v>112499.99999999997</v>
      </c>
      <c r="V1658">
        <f t="shared" si="206"/>
        <v>375</v>
      </c>
      <c r="W1658">
        <f t="shared" si="207"/>
        <v>39374.999999999985</v>
      </c>
    </row>
    <row r="1659" spans="1:23" ht="15.75" customHeight="1" x14ac:dyDescent="0.3">
      <c r="A1659" s="2" t="s">
        <v>25</v>
      </c>
      <c r="B1659" s="2">
        <v>1185732</v>
      </c>
      <c r="C1659" s="3">
        <v>44244</v>
      </c>
      <c r="D1659" s="12" t="str" cm="1">
        <f t="array" ref="D1659">_xlfn.SWITCH(WEEKDAY(C1659,2), 1, "Lundi", 2, "Mardi", 3, "Mercredi", 4, "Jeudi", 5, "Vendredi", 6, "Samedi", 7, "Dimanche", "Erreur")</f>
        <v>Mercredi</v>
      </c>
      <c r="E1659" s="2" t="s">
        <v>35</v>
      </c>
      <c r="F1659" s="2" t="s">
        <v>73</v>
      </c>
      <c r="G1659" s="2" t="s">
        <v>74</v>
      </c>
      <c r="H1659" s="4" t="s">
        <v>21</v>
      </c>
      <c r="I1659" s="5">
        <v>45.000000000000007</v>
      </c>
      <c r="J1659" s="6">
        <v>450</v>
      </c>
      <c r="K1659" s="7">
        <v>202500.00000000003</v>
      </c>
      <c r="L1659" s="7">
        <v>81000</v>
      </c>
      <c r="M1659" s="8">
        <v>0.39999999999999997</v>
      </c>
      <c r="N1659" s="2" t="s">
        <v>17</v>
      </c>
      <c r="O1659">
        <f t="shared" si="200"/>
        <v>2021</v>
      </c>
      <c r="P1659">
        <f t="shared" si="201"/>
        <v>2</v>
      </c>
      <c r="Q1659" t="str">
        <f t="shared" si="202"/>
        <v>févr</v>
      </c>
      <c r="R1659" t="str">
        <f t="shared" si="203"/>
        <v>Michigan</v>
      </c>
      <c r="S1659" t="str">
        <f t="shared" si="204"/>
        <v>2021-02</v>
      </c>
      <c r="T1659">
        <f>IF(AND(COUNTIF(Calculs!$Q$2:$Q$12,$O1659)&gt;0,COUNTIF(Calculs!$S$2:$S$12,$E1659)&gt;0,COUNTIF(Calculs!$U$2:$U$12,$H1659)&gt;0),1,0)</f>
        <v>1</v>
      </c>
      <c r="U1659">
        <f t="shared" si="205"/>
        <v>202500.00000000003</v>
      </c>
      <c r="V1659">
        <f t="shared" si="206"/>
        <v>450</v>
      </c>
      <c r="W1659">
        <f t="shared" si="207"/>
        <v>81000</v>
      </c>
    </row>
    <row r="1660" spans="1:23" ht="15.75" customHeight="1" x14ac:dyDescent="0.3">
      <c r="A1660" s="2" t="s">
        <v>25</v>
      </c>
      <c r="B1660" s="2">
        <v>1185732</v>
      </c>
      <c r="C1660" s="3">
        <v>44244</v>
      </c>
      <c r="D1660" s="12" t="str" cm="1">
        <f t="array" ref="D1660">_xlfn.SWITCH(WEEKDAY(C1660,2), 1, "Lundi", 2, "Mardi", 3, "Mercredi", 4, "Jeudi", 5, "Vendredi", 6, "Samedi", 7, "Dimanche", "Erreur")</f>
        <v>Mercredi</v>
      </c>
      <c r="E1660" s="2" t="s">
        <v>35</v>
      </c>
      <c r="F1660" s="2" t="s">
        <v>73</v>
      </c>
      <c r="G1660" s="2" t="s">
        <v>74</v>
      </c>
      <c r="H1660" s="4" t="s">
        <v>22</v>
      </c>
      <c r="I1660" s="5">
        <v>35</v>
      </c>
      <c r="J1660" s="6">
        <v>550</v>
      </c>
      <c r="K1660" s="7">
        <v>192500</v>
      </c>
      <c r="L1660" s="7">
        <v>105875.00000000001</v>
      </c>
      <c r="M1660" s="8">
        <v>0.55000000000000004</v>
      </c>
      <c r="N1660" s="2" t="s">
        <v>17</v>
      </c>
      <c r="O1660">
        <f t="shared" si="200"/>
        <v>2021</v>
      </c>
      <c r="P1660">
        <f t="shared" si="201"/>
        <v>2</v>
      </c>
      <c r="Q1660" t="str">
        <f t="shared" si="202"/>
        <v>févr</v>
      </c>
      <c r="R1660" t="str">
        <f t="shared" si="203"/>
        <v>Michigan</v>
      </c>
      <c r="S1660" t="str">
        <f t="shared" si="204"/>
        <v>2021-02</v>
      </c>
      <c r="T1660">
        <f>IF(AND(COUNTIF(Calculs!$Q$2:$Q$12,$O1660)&gt;0,COUNTIF(Calculs!$S$2:$S$12,$E1660)&gt;0,COUNTIF(Calculs!$U$2:$U$12,$H1660)&gt;0),1,0)</f>
        <v>1</v>
      </c>
      <c r="U1660">
        <f t="shared" si="205"/>
        <v>192500</v>
      </c>
      <c r="V1660">
        <f t="shared" si="206"/>
        <v>550</v>
      </c>
      <c r="W1660">
        <f t="shared" si="207"/>
        <v>105875.00000000001</v>
      </c>
    </row>
    <row r="1661" spans="1:23" ht="15.75" customHeight="1" x14ac:dyDescent="0.3">
      <c r="A1661" s="2" t="s">
        <v>25</v>
      </c>
      <c r="B1661" s="2">
        <v>1185732</v>
      </c>
      <c r="C1661" s="3">
        <v>44270</v>
      </c>
      <c r="D1661" s="12" t="str" cm="1">
        <f t="array" ref="D1661">_xlfn.SWITCH(WEEKDAY(C1661,2), 1, "Lundi", 2, "Mardi", 3, "Mercredi", 4, "Jeudi", 5, "Vendredi", 6, "Samedi", 7, "Dimanche", "Erreur")</f>
        <v>Lundi</v>
      </c>
      <c r="E1661" s="2" t="s">
        <v>35</v>
      </c>
      <c r="F1661" s="2" t="s">
        <v>73</v>
      </c>
      <c r="G1661" s="2" t="s">
        <v>74</v>
      </c>
      <c r="H1661" s="4" t="s">
        <v>16</v>
      </c>
      <c r="I1661" s="5">
        <v>35</v>
      </c>
      <c r="J1661" s="6">
        <v>770</v>
      </c>
      <c r="K1661" s="7">
        <v>269500</v>
      </c>
      <c r="L1661" s="7">
        <v>134750</v>
      </c>
      <c r="M1661" s="8">
        <v>0.5</v>
      </c>
      <c r="N1661" s="2" t="s">
        <v>17</v>
      </c>
      <c r="O1661">
        <f t="shared" si="200"/>
        <v>2021</v>
      </c>
      <c r="P1661">
        <f t="shared" si="201"/>
        <v>3</v>
      </c>
      <c r="Q1661" t="str">
        <f t="shared" si="202"/>
        <v>mars</v>
      </c>
      <c r="R1661" t="str">
        <f t="shared" si="203"/>
        <v>Michigan</v>
      </c>
      <c r="S1661" t="str">
        <f t="shared" si="204"/>
        <v>2021-03</v>
      </c>
      <c r="T1661">
        <f>IF(AND(COUNTIF(Calculs!$Q$2:$Q$12,$O1661)&gt;0,COUNTIF(Calculs!$S$2:$S$12,$E1661)&gt;0,COUNTIF(Calculs!$U$2:$U$12,$H1661)&gt;0),1,0)</f>
        <v>1</v>
      </c>
      <c r="U1661">
        <f t="shared" si="205"/>
        <v>269500</v>
      </c>
      <c r="V1661">
        <f t="shared" si="206"/>
        <v>770</v>
      </c>
      <c r="W1661">
        <f t="shared" si="207"/>
        <v>134750</v>
      </c>
    </row>
    <row r="1662" spans="1:23" ht="15.75" customHeight="1" x14ac:dyDescent="0.3">
      <c r="A1662" s="2" t="s">
        <v>25</v>
      </c>
      <c r="B1662" s="2">
        <v>1185732</v>
      </c>
      <c r="C1662" s="3">
        <v>44270</v>
      </c>
      <c r="D1662" s="12" t="str" cm="1">
        <f t="array" ref="D1662">_xlfn.SWITCH(WEEKDAY(C1662,2), 1, "Lundi", 2, "Mardi", 3, "Mercredi", 4, "Jeudi", 5, "Vendredi", 6, "Samedi", 7, "Dimanche", "Erreur")</f>
        <v>Lundi</v>
      </c>
      <c r="E1662" s="2" t="s">
        <v>35</v>
      </c>
      <c r="F1662" s="2" t="s">
        <v>73</v>
      </c>
      <c r="G1662" s="2" t="s">
        <v>74</v>
      </c>
      <c r="H1662" s="4" t="s">
        <v>18</v>
      </c>
      <c r="I1662" s="5">
        <v>35</v>
      </c>
      <c r="J1662" s="6">
        <v>450</v>
      </c>
      <c r="K1662" s="7">
        <v>157500</v>
      </c>
      <c r="L1662" s="7">
        <v>62999.999999999993</v>
      </c>
      <c r="M1662" s="8">
        <v>0.39999999999999997</v>
      </c>
      <c r="N1662" s="2" t="s">
        <v>17</v>
      </c>
      <c r="O1662">
        <f t="shared" si="200"/>
        <v>2021</v>
      </c>
      <c r="P1662">
        <f t="shared" si="201"/>
        <v>3</v>
      </c>
      <c r="Q1662" t="str">
        <f t="shared" si="202"/>
        <v>mars</v>
      </c>
      <c r="R1662" t="str">
        <f t="shared" si="203"/>
        <v>Michigan</v>
      </c>
      <c r="S1662" t="str">
        <f t="shared" si="204"/>
        <v>2021-03</v>
      </c>
      <c r="T1662">
        <f>IF(AND(COUNTIF(Calculs!$Q$2:$Q$12,$O1662)&gt;0,COUNTIF(Calculs!$S$2:$S$12,$E1662)&gt;0,COUNTIF(Calculs!$U$2:$U$12,$H1662)&gt;0),1,0)</f>
        <v>1</v>
      </c>
      <c r="U1662">
        <f t="shared" si="205"/>
        <v>157500</v>
      </c>
      <c r="V1662">
        <f t="shared" si="206"/>
        <v>450</v>
      </c>
      <c r="W1662">
        <f t="shared" si="207"/>
        <v>62999.999999999993</v>
      </c>
    </row>
    <row r="1663" spans="1:23" ht="15.75" customHeight="1" x14ac:dyDescent="0.3">
      <c r="A1663" s="2" t="s">
        <v>25</v>
      </c>
      <c r="B1663" s="2">
        <v>1185732</v>
      </c>
      <c r="C1663" s="3">
        <v>44270</v>
      </c>
      <c r="D1663" s="12" t="str" cm="1">
        <f t="array" ref="D1663">_xlfn.SWITCH(WEEKDAY(C1663,2), 1, "Lundi", 2, "Mardi", 3, "Mercredi", 4, "Jeudi", 5, "Vendredi", 6, "Samedi", 7, "Dimanche", "Erreur")</f>
        <v>Lundi</v>
      </c>
      <c r="E1663" s="2" t="s">
        <v>35</v>
      </c>
      <c r="F1663" s="2" t="s">
        <v>73</v>
      </c>
      <c r="G1663" s="2" t="s">
        <v>74</v>
      </c>
      <c r="H1663" s="4" t="s">
        <v>19</v>
      </c>
      <c r="I1663" s="5">
        <v>25</v>
      </c>
      <c r="J1663" s="6">
        <v>475</v>
      </c>
      <c r="K1663" s="7">
        <v>118750</v>
      </c>
      <c r="L1663" s="7">
        <v>35625</v>
      </c>
      <c r="M1663" s="8">
        <v>0.3</v>
      </c>
      <c r="N1663" s="2" t="s">
        <v>17</v>
      </c>
      <c r="O1663">
        <f t="shared" si="200"/>
        <v>2021</v>
      </c>
      <c r="P1663">
        <f t="shared" si="201"/>
        <v>3</v>
      </c>
      <c r="Q1663" t="str">
        <f t="shared" si="202"/>
        <v>mars</v>
      </c>
      <c r="R1663" t="str">
        <f t="shared" si="203"/>
        <v>Michigan</v>
      </c>
      <c r="S1663" t="str">
        <f t="shared" si="204"/>
        <v>2021-03</v>
      </c>
      <c r="T1663">
        <f>IF(AND(COUNTIF(Calculs!$Q$2:$Q$12,$O1663)&gt;0,COUNTIF(Calculs!$S$2:$S$12,$E1663)&gt;0,COUNTIF(Calculs!$U$2:$U$12,$H1663)&gt;0),1,0)</f>
        <v>1</v>
      </c>
      <c r="U1663">
        <f t="shared" si="205"/>
        <v>118750</v>
      </c>
      <c r="V1663">
        <f t="shared" si="206"/>
        <v>475</v>
      </c>
      <c r="W1663">
        <f t="shared" si="207"/>
        <v>35625</v>
      </c>
    </row>
    <row r="1664" spans="1:23" ht="15.75" customHeight="1" x14ac:dyDescent="0.3">
      <c r="A1664" s="2" t="s">
        <v>25</v>
      </c>
      <c r="B1664" s="2">
        <v>1185732</v>
      </c>
      <c r="C1664" s="3">
        <v>44270</v>
      </c>
      <c r="D1664" s="12" t="str" cm="1">
        <f t="array" ref="D1664">_xlfn.SWITCH(WEEKDAY(C1664,2), 1, "Lundi", 2, "Mardi", 3, "Mercredi", 4, "Jeudi", 5, "Vendredi", 6, "Samedi", 7, "Dimanche", "Erreur")</f>
        <v>Lundi</v>
      </c>
      <c r="E1664" s="2" t="s">
        <v>35</v>
      </c>
      <c r="F1664" s="2" t="s">
        <v>73</v>
      </c>
      <c r="G1664" s="2" t="s">
        <v>74</v>
      </c>
      <c r="H1664" s="4" t="s">
        <v>20</v>
      </c>
      <c r="I1664" s="5">
        <v>29.999999999999993</v>
      </c>
      <c r="J1664" s="6">
        <v>325</v>
      </c>
      <c r="K1664" s="7">
        <v>97499.999999999971</v>
      </c>
      <c r="L1664" s="7">
        <v>34124.999999999985</v>
      </c>
      <c r="M1664" s="8">
        <v>0.35</v>
      </c>
      <c r="N1664" s="2" t="s">
        <v>17</v>
      </c>
      <c r="O1664">
        <f t="shared" si="200"/>
        <v>2021</v>
      </c>
      <c r="P1664">
        <f t="shared" si="201"/>
        <v>3</v>
      </c>
      <c r="Q1664" t="str">
        <f t="shared" si="202"/>
        <v>mars</v>
      </c>
      <c r="R1664" t="str">
        <f t="shared" si="203"/>
        <v>Michigan</v>
      </c>
      <c r="S1664" t="str">
        <f t="shared" si="204"/>
        <v>2021-03</v>
      </c>
      <c r="T1664">
        <f>IF(AND(COUNTIF(Calculs!$Q$2:$Q$12,$O1664)&gt;0,COUNTIF(Calculs!$S$2:$S$12,$E1664)&gt;0,COUNTIF(Calculs!$U$2:$U$12,$H1664)&gt;0),1,0)</f>
        <v>1</v>
      </c>
      <c r="U1664">
        <f t="shared" si="205"/>
        <v>97499.999999999971</v>
      </c>
      <c r="V1664">
        <f t="shared" si="206"/>
        <v>325</v>
      </c>
      <c r="W1664">
        <f t="shared" si="207"/>
        <v>34124.999999999985</v>
      </c>
    </row>
    <row r="1665" spans="1:23" ht="15.75" customHeight="1" x14ac:dyDescent="0.3">
      <c r="A1665" s="2" t="s">
        <v>25</v>
      </c>
      <c r="B1665" s="2">
        <v>1185732</v>
      </c>
      <c r="C1665" s="3">
        <v>44270</v>
      </c>
      <c r="D1665" s="12" t="str" cm="1">
        <f t="array" ref="D1665">_xlfn.SWITCH(WEEKDAY(C1665,2), 1, "Lundi", 2, "Mardi", 3, "Mercredi", 4, "Jeudi", 5, "Vendredi", 6, "Samedi", 7, "Dimanche", "Erreur")</f>
        <v>Lundi</v>
      </c>
      <c r="E1665" s="2" t="s">
        <v>35</v>
      </c>
      <c r="F1665" s="2" t="s">
        <v>73</v>
      </c>
      <c r="G1665" s="2" t="s">
        <v>74</v>
      </c>
      <c r="H1665" s="4" t="s">
        <v>21</v>
      </c>
      <c r="I1665" s="5">
        <v>45.000000000000007</v>
      </c>
      <c r="J1665" s="6">
        <v>375</v>
      </c>
      <c r="K1665" s="7">
        <v>168750.00000000003</v>
      </c>
      <c r="L1665" s="7">
        <v>67500</v>
      </c>
      <c r="M1665" s="8">
        <v>0.39999999999999997</v>
      </c>
      <c r="N1665" s="2" t="s">
        <v>17</v>
      </c>
      <c r="O1665">
        <f t="shared" si="200"/>
        <v>2021</v>
      </c>
      <c r="P1665">
        <f t="shared" si="201"/>
        <v>3</v>
      </c>
      <c r="Q1665" t="str">
        <f t="shared" si="202"/>
        <v>mars</v>
      </c>
      <c r="R1665" t="str">
        <f t="shared" si="203"/>
        <v>Michigan</v>
      </c>
      <c r="S1665" t="str">
        <f t="shared" si="204"/>
        <v>2021-03</v>
      </c>
      <c r="T1665">
        <f>IF(AND(COUNTIF(Calculs!$Q$2:$Q$12,$O1665)&gt;0,COUNTIF(Calculs!$S$2:$S$12,$E1665)&gt;0,COUNTIF(Calculs!$U$2:$U$12,$H1665)&gt;0),1,0)</f>
        <v>1</v>
      </c>
      <c r="U1665">
        <f t="shared" si="205"/>
        <v>168750.00000000003</v>
      </c>
      <c r="V1665">
        <f t="shared" si="206"/>
        <v>375</v>
      </c>
      <c r="W1665">
        <f t="shared" si="207"/>
        <v>67500</v>
      </c>
    </row>
    <row r="1666" spans="1:23" ht="15.75" customHeight="1" x14ac:dyDescent="0.3">
      <c r="A1666" s="2" t="s">
        <v>25</v>
      </c>
      <c r="B1666" s="2">
        <v>1185732</v>
      </c>
      <c r="C1666" s="3">
        <v>44270</v>
      </c>
      <c r="D1666" s="12" t="str" cm="1">
        <f t="array" ref="D1666">_xlfn.SWITCH(WEEKDAY(C1666,2), 1, "Lundi", 2, "Mardi", 3, "Mercredi", 4, "Jeudi", 5, "Vendredi", 6, "Samedi", 7, "Dimanche", "Erreur")</f>
        <v>Lundi</v>
      </c>
      <c r="E1666" s="2" t="s">
        <v>35</v>
      </c>
      <c r="F1666" s="2" t="s">
        <v>73</v>
      </c>
      <c r="G1666" s="2" t="s">
        <v>74</v>
      </c>
      <c r="H1666" s="4" t="s">
        <v>22</v>
      </c>
      <c r="I1666" s="5">
        <v>35</v>
      </c>
      <c r="J1666" s="6">
        <v>475</v>
      </c>
      <c r="K1666" s="7">
        <v>166250</v>
      </c>
      <c r="L1666" s="7">
        <v>91437.500000000015</v>
      </c>
      <c r="M1666" s="8">
        <v>0.55000000000000004</v>
      </c>
      <c r="N1666" s="2" t="s">
        <v>17</v>
      </c>
      <c r="O1666">
        <f t="shared" si="200"/>
        <v>2021</v>
      </c>
      <c r="P1666">
        <f t="shared" si="201"/>
        <v>3</v>
      </c>
      <c r="Q1666" t="str">
        <f t="shared" si="202"/>
        <v>mars</v>
      </c>
      <c r="R1666" t="str">
        <f t="shared" si="203"/>
        <v>Michigan</v>
      </c>
      <c r="S1666" t="str">
        <f t="shared" si="204"/>
        <v>2021-03</v>
      </c>
      <c r="T1666">
        <f>IF(AND(COUNTIF(Calculs!$Q$2:$Q$12,$O1666)&gt;0,COUNTIF(Calculs!$S$2:$S$12,$E1666)&gt;0,COUNTIF(Calculs!$U$2:$U$12,$H1666)&gt;0),1,0)</f>
        <v>1</v>
      </c>
      <c r="U1666">
        <f t="shared" si="205"/>
        <v>166250</v>
      </c>
      <c r="V1666">
        <f t="shared" si="206"/>
        <v>475</v>
      </c>
      <c r="W1666">
        <f t="shared" si="207"/>
        <v>91437.500000000015</v>
      </c>
    </row>
    <row r="1667" spans="1:23" ht="15.75" customHeight="1" x14ac:dyDescent="0.3">
      <c r="A1667" s="2" t="s">
        <v>25</v>
      </c>
      <c r="B1667" s="2">
        <v>1185732</v>
      </c>
      <c r="C1667" s="3">
        <v>44302</v>
      </c>
      <c r="D1667" s="12" t="str" cm="1">
        <f t="array" ref="D1667">_xlfn.SWITCH(WEEKDAY(C1667,2), 1, "Lundi", 2, "Mardi", 3, "Mercredi", 4, "Jeudi", 5, "Vendredi", 6, "Samedi", 7, "Dimanche", "Erreur")</f>
        <v>Vendredi</v>
      </c>
      <c r="E1667" s="2" t="s">
        <v>35</v>
      </c>
      <c r="F1667" s="2" t="s">
        <v>73</v>
      </c>
      <c r="G1667" s="2" t="s">
        <v>74</v>
      </c>
      <c r="H1667" s="4" t="s">
        <v>16</v>
      </c>
      <c r="I1667" s="5">
        <v>35</v>
      </c>
      <c r="J1667" s="6">
        <v>725</v>
      </c>
      <c r="K1667" s="7">
        <v>253750</v>
      </c>
      <c r="L1667" s="7">
        <v>126875</v>
      </c>
      <c r="M1667" s="8">
        <v>0.5</v>
      </c>
      <c r="N1667" s="2" t="s">
        <v>17</v>
      </c>
      <c r="O1667">
        <f t="shared" ref="O1667:O1730" si="208">YEAR($C1667)</f>
        <v>2021</v>
      </c>
      <c r="P1667">
        <f t="shared" ref="P1667:P1730" si="209">MONTH($C1667)</f>
        <v>4</v>
      </c>
      <c r="Q1667" t="str">
        <f t="shared" ref="Q1667:Q1730" si="210">TEXT($C1667,"mmm")</f>
        <v>avr</v>
      </c>
      <c r="R1667" t="str">
        <f t="shared" ref="R1667:R1730" si="211">SUBSTITUTE(SUBSTITUTE($F1667,"Sud ","South "),"Ouest ","West ")</f>
        <v>Michigan</v>
      </c>
      <c r="S1667" t="str">
        <f t="shared" ref="S1667:S1730" si="212">TEXT($C1667,"aaaa-mm")</f>
        <v>2021-04</v>
      </c>
      <c r="T1667">
        <f>IF(AND(COUNTIF(Calculs!$Q$2:$Q$12,$O1667)&gt;0,COUNTIF(Calculs!$S$2:$S$12,$E1667)&gt;0,COUNTIF(Calculs!$U$2:$U$12,$H1667)&gt;0),1,0)</f>
        <v>1</v>
      </c>
      <c r="U1667">
        <f t="shared" ref="U1667:U1730" si="213">$K1667*$T1667</f>
        <v>253750</v>
      </c>
      <c r="V1667">
        <f t="shared" ref="V1667:V1730" si="214">$J1667*$T1667</f>
        <v>725</v>
      </c>
      <c r="W1667">
        <f t="shared" ref="W1667:W1730" si="215">$L1667*$T1667</f>
        <v>126875</v>
      </c>
    </row>
    <row r="1668" spans="1:23" ht="15.75" customHeight="1" x14ac:dyDescent="0.3">
      <c r="A1668" s="2" t="s">
        <v>25</v>
      </c>
      <c r="B1668" s="2">
        <v>1185732</v>
      </c>
      <c r="C1668" s="3">
        <v>44302</v>
      </c>
      <c r="D1668" s="12" t="str" cm="1">
        <f t="array" ref="D1668">_xlfn.SWITCH(WEEKDAY(C1668,2), 1, "Lundi", 2, "Mardi", 3, "Mercredi", 4, "Jeudi", 5, "Vendredi", 6, "Samedi", 7, "Dimanche", "Erreur")</f>
        <v>Vendredi</v>
      </c>
      <c r="E1668" s="2" t="s">
        <v>35</v>
      </c>
      <c r="F1668" s="2" t="s">
        <v>73</v>
      </c>
      <c r="G1668" s="2" t="s">
        <v>74</v>
      </c>
      <c r="H1668" s="4" t="s">
        <v>18</v>
      </c>
      <c r="I1668" s="5">
        <v>40</v>
      </c>
      <c r="J1668" s="6">
        <v>425</v>
      </c>
      <c r="K1668" s="7">
        <v>170000</v>
      </c>
      <c r="L1668" s="7">
        <v>68000</v>
      </c>
      <c r="M1668" s="8">
        <v>0.39999999999999997</v>
      </c>
      <c r="N1668" s="2" t="s">
        <v>17</v>
      </c>
      <c r="O1668">
        <f t="shared" si="208"/>
        <v>2021</v>
      </c>
      <c r="P1668">
        <f t="shared" si="209"/>
        <v>4</v>
      </c>
      <c r="Q1668" t="str">
        <f t="shared" si="210"/>
        <v>avr</v>
      </c>
      <c r="R1668" t="str">
        <f t="shared" si="211"/>
        <v>Michigan</v>
      </c>
      <c r="S1668" t="str">
        <f t="shared" si="212"/>
        <v>2021-04</v>
      </c>
      <c r="T1668">
        <f>IF(AND(COUNTIF(Calculs!$Q$2:$Q$12,$O1668)&gt;0,COUNTIF(Calculs!$S$2:$S$12,$E1668)&gt;0,COUNTIF(Calculs!$U$2:$U$12,$H1668)&gt;0),1,0)</f>
        <v>1</v>
      </c>
      <c r="U1668">
        <f t="shared" si="213"/>
        <v>170000</v>
      </c>
      <c r="V1668">
        <f t="shared" si="214"/>
        <v>425</v>
      </c>
      <c r="W1668">
        <f t="shared" si="215"/>
        <v>68000</v>
      </c>
    </row>
    <row r="1669" spans="1:23" ht="15.75" customHeight="1" x14ac:dyDescent="0.3">
      <c r="A1669" s="2" t="s">
        <v>25</v>
      </c>
      <c r="B1669" s="2">
        <v>1185732</v>
      </c>
      <c r="C1669" s="3">
        <v>44302</v>
      </c>
      <c r="D1669" s="12" t="str" cm="1">
        <f t="array" ref="D1669">_xlfn.SWITCH(WEEKDAY(C1669,2), 1, "Lundi", 2, "Mardi", 3, "Mercredi", 4, "Jeudi", 5, "Vendredi", 6, "Samedi", 7, "Dimanche", "Erreur")</f>
        <v>Vendredi</v>
      </c>
      <c r="E1669" s="2" t="s">
        <v>35</v>
      </c>
      <c r="F1669" s="2" t="s">
        <v>73</v>
      </c>
      <c r="G1669" s="2" t="s">
        <v>74</v>
      </c>
      <c r="H1669" s="4" t="s">
        <v>19</v>
      </c>
      <c r="I1669" s="5">
        <v>30.000000000000004</v>
      </c>
      <c r="J1669" s="6">
        <v>450</v>
      </c>
      <c r="K1669" s="7">
        <v>135000.00000000003</v>
      </c>
      <c r="L1669" s="7">
        <v>40500.000000000007</v>
      </c>
      <c r="M1669" s="8">
        <v>0.3</v>
      </c>
      <c r="N1669" s="2" t="s">
        <v>17</v>
      </c>
      <c r="O1669">
        <f t="shared" si="208"/>
        <v>2021</v>
      </c>
      <c r="P1669">
        <f t="shared" si="209"/>
        <v>4</v>
      </c>
      <c r="Q1669" t="str">
        <f t="shared" si="210"/>
        <v>avr</v>
      </c>
      <c r="R1669" t="str">
        <f t="shared" si="211"/>
        <v>Michigan</v>
      </c>
      <c r="S1669" t="str">
        <f t="shared" si="212"/>
        <v>2021-04</v>
      </c>
      <c r="T1669">
        <f>IF(AND(COUNTIF(Calculs!$Q$2:$Q$12,$O1669)&gt;0,COUNTIF(Calculs!$S$2:$S$12,$E1669)&gt;0,COUNTIF(Calculs!$U$2:$U$12,$H1669)&gt;0),1,0)</f>
        <v>1</v>
      </c>
      <c r="U1669">
        <f t="shared" si="213"/>
        <v>135000.00000000003</v>
      </c>
      <c r="V1669">
        <f t="shared" si="214"/>
        <v>450</v>
      </c>
      <c r="W1669">
        <f t="shared" si="215"/>
        <v>40500.000000000007</v>
      </c>
    </row>
    <row r="1670" spans="1:23" ht="15.75" customHeight="1" x14ac:dyDescent="0.3">
      <c r="A1670" s="2" t="s">
        <v>25</v>
      </c>
      <c r="B1670" s="2">
        <v>1185732</v>
      </c>
      <c r="C1670" s="3">
        <v>44302</v>
      </c>
      <c r="D1670" s="12" t="str" cm="1">
        <f t="array" ref="D1670">_xlfn.SWITCH(WEEKDAY(C1670,2), 1, "Lundi", 2, "Mardi", 3, "Mercredi", 4, "Jeudi", 5, "Vendredi", 6, "Samedi", 7, "Dimanche", "Erreur")</f>
        <v>Vendredi</v>
      </c>
      <c r="E1670" s="2" t="s">
        <v>35</v>
      </c>
      <c r="F1670" s="2" t="s">
        <v>73</v>
      </c>
      <c r="G1670" s="2" t="s">
        <v>74</v>
      </c>
      <c r="H1670" s="4" t="s">
        <v>20</v>
      </c>
      <c r="I1670" s="5">
        <v>35</v>
      </c>
      <c r="J1670" s="6">
        <v>375</v>
      </c>
      <c r="K1670" s="7">
        <v>131250</v>
      </c>
      <c r="L1670" s="7">
        <v>45937.5</v>
      </c>
      <c r="M1670" s="8">
        <v>0.35</v>
      </c>
      <c r="N1670" s="2" t="s">
        <v>17</v>
      </c>
      <c r="O1670">
        <f t="shared" si="208"/>
        <v>2021</v>
      </c>
      <c r="P1670">
        <f t="shared" si="209"/>
        <v>4</v>
      </c>
      <c r="Q1670" t="str">
        <f t="shared" si="210"/>
        <v>avr</v>
      </c>
      <c r="R1670" t="str">
        <f t="shared" si="211"/>
        <v>Michigan</v>
      </c>
      <c r="S1670" t="str">
        <f t="shared" si="212"/>
        <v>2021-04</v>
      </c>
      <c r="T1670">
        <f>IF(AND(COUNTIF(Calculs!$Q$2:$Q$12,$O1670)&gt;0,COUNTIF(Calculs!$S$2:$S$12,$E1670)&gt;0,COUNTIF(Calculs!$U$2:$U$12,$H1670)&gt;0),1,0)</f>
        <v>1</v>
      </c>
      <c r="U1670">
        <f t="shared" si="213"/>
        <v>131250</v>
      </c>
      <c r="V1670">
        <f t="shared" si="214"/>
        <v>375</v>
      </c>
      <c r="W1670">
        <f t="shared" si="215"/>
        <v>45937.5</v>
      </c>
    </row>
    <row r="1671" spans="1:23" ht="15.75" customHeight="1" x14ac:dyDescent="0.3">
      <c r="A1671" s="2" t="s">
        <v>25</v>
      </c>
      <c r="B1671" s="2">
        <v>1185732</v>
      </c>
      <c r="C1671" s="3">
        <v>44302</v>
      </c>
      <c r="D1671" s="12" t="str" cm="1">
        <f t="array" ref="D1671">_xlfn.SWITCH(WEEKDAY(C1671,2), 1, "Lundi", 2, "Mardi", 3, "Mercredi", 4, "Jeudi", 5, "Vendredi", 6, "Samedi", 7, "Dimanche", "Erreur")</f>
        <v>Vendredi</v>
      </c>
      <c r="E1671" s="2" t="s">
        <v>35</v>
      </c>
      <c r="F1671" s="2" t="s">
        <v>73</v>
      </c>
      <c r="G1671" s="2" t="s">
        <v>74</v>
      </c>
      <c r="H1671" s="4" t="s">
        <v>21</v>
      </c>
      <c r="I1671" s="5">
        <v>50</v>
      </c>
      <c r="J1671" s="6">
        <v>400</v>
      </c>
      <c r="K1671" s="7">
        <v>200000</v>
      </c>
      <c r="L1671" s="7">
        <v>80000</v>
      </c>
      <c r="M1671" s="8">
        <v>0.39999999999999997</v>
      </c>
      <c r="N1671" s="2" t="s">
        <v>17</v>
      </c>
      <c r="O1671">
        <f t="shared" si="208"/>
        <v>2021</v>
      </c>
      <c r="P1671">
        <f t="shared" si="209"/>
        <v>4</v>
      </c>
      <c r="Q1671" t="str">
        <f t="shared" si="210"/>
        <v>avr</v>
      </c>
      <c r="R1671" t="str">
        <f t="shared" si="211"/>
        <v>Michigan</v>
      </c>
      <c r="S1671" t="str">
        <f t="shared" si="212"/>
        <v>2021-04</v>
      </c>
      <c r="T1671">
        <f>IF(AND(COUNTIF(Calculs!$Q$2:$Q$12,$O1671)&gt;0,COUNTIF(Calculs!$S$2:$S$12,$E1671)&gt;0,COUNTIF(Calculs!$U$2:$U$12,$H1671)&gt;0),1,0)</f>
        <v>1</v>
      </c>
      <c r="U1671">
        <f t="shared" si="213"/>
        <v>200000</v>
      </c>
      <c r="V1671">
        <f t="shared" si="214"/>
        <v>400</v>
      </c>
      <c r="W1671">
        <f t="shared" si="215"/>
        <v>80000</v>
      </c>
    </row>
    <row r="1672" spans="1:23" ht="15.75" customHeight="1" x14ac:dyDescent="0.3">
      <c r="A1672" s="2" t="s">
        <v>25</v>
      </c>
      <c r="B1672" s="2">
        <v>1185732</v>
      </c>
      <c r="C1672" s="3">
        <v>44302</v>
      </c>
      <c r="D1672" s="12" t="str" cm="1">
        <f t="array" ref="D1672">_xlfn.SWITCH(WEEKDAY(C1672,2), 1, "Lundi", 2, "Mardi", 3, "Mercredi", 4, "Jeudi", 5, "Vendredi", 6, "Samedi", 7, "Dimanche", "Erreur")</f>
        <v>Vendredi</v>
      </c>
      <c r="E1672" s="2" t="s">
        <v>35</v>
      </c>
      <c r="F1672" s="2" t="s">
        <v>73</v>
      </c>
      <c r="G1672" s="2" t="s">
        <v>74</v>
      </c>
      <c r="H1672" s="4" t="s">
        <v>22</v>
      </c>
      <c r="I1672" s="5">
        <v>40</v>
      </c>
      <c r="J1672" s="6">
        <v>525</v>
      </c>
      <c r="K1672" s="7">
        <v>210000</v>
      </c>
      <c r="L1672" s="7">
        <v>115500.00000000001</v>
      </c>
      <c r="M1672" s="8">
        <v>0.55000000000000004</v>
      </c>
      <c r="N1672" s="2" t="s">
        <v>17</v>
      </c>
      <c r="O1672">
        <f t="shared" si="208"/>
        <v>2021</v>
      </c>
      <c r="P1672">
        <f t="shared" si="209"/>
        <v>4</v>
      </c>
      <c r="Q1672" t="str">
        <f t="shared" si="210"/>
        <v>avr</v>
      </c>
      <c r="R1672" t="str">
        <f t="shared" si="211"/>
        <v>Michigan</v>
      </c>
      <c r="S1672" t="str">
        <f t="shared" si="212"/>
        <v>2021-04</v>
      </c>
      <c r="T1672">
        <f>IF(AND(COUNTIF(Calculs!$Q$2:$Q$12,$O1672)&gt;0,COUNTIF(Calculs!$S$2:$S$12,$E1672)&gt;0,COUNTIF(Calculs!$U$2:$U$12,$H1672)&gt;0),1,0)</f>
        <v>1</v>
      </c>
      <c r="U1672">
        <f t="shared" si="213"/>
        <v>210000</v>
      </c>
      <c r="V1672">
        <f t="shared" si="214"/>
        <v>525</v>
      </c>
      <c r="W1672">
        <f t="shared" si="215"/>
        <v>115500.00000000001</v>
      </c>
    </row>
    <row r="1673" spans="1:23" ht="15.75" customHeight="1" x14ac:dyDescent="0.3">
      <c r="A1673" s="2" t="s">
        <v>25</v>
      </c>
      <c r="B1673" s="2">
        <v>1185732</v>
      </c>
      <c r="C1673" s="3">
        <v>44331</v>
      </c>
      <c r="D1673" s="12" t="str" cm="1">
        <f t="array" ref="D1673">_xlfn.SWITCH(WEEKDAY(C1673,2), 1, "Lundi", 2, "Mardi", 3, "Mercredi", 4, "Jeudi", 5, "Vendredi", 6, "Samedi", 7, "Dimanche", "Erreur")</f>
        <v>Samedi</v>
      </c>
      <c r="E1673" s="2" t="s">
        <v>35</v>
      </c>
      <c r="F1673" s="2" t="s">
        <v>73</v>
      </c>
      <c r="G1673" s="2" t="s">
        <v>74</v>
      </c>
      <c r="H1673" s="4" t="s">
        <v>16</v>
      </c>
      <c r="I1673" s="5">
        <v>50</v>
      </c>
      <c r="J1673" s="6">
        <v>795</v>
      </c>
      <c r="K1673" s="7">
        <v>397500</v>
      </c>
      <c r="L1673" s="7">
        <v>198750</v>
      </c>
      <c r="M1673" s="8">
        <v>0.5</v>
      </c>
      <c r="N1673" s="2" t="s">
        <v>17</v>
      </c>
      <c r="O1673">
        <f t="shared" si="208"/>
        <v>2021</v>
      </c>
      <c r="P1673">
        <f t="shared" si="209"/>
        <v>5</v>
      </c>
      <c r="Q1673" t="str">
        <f t="shared" si="210"/>
        <v>mai</v>
      </c>
      <c r="R1673" t="str">
        <f t="shared" si="211"/>
        <v>Michigan</v>
      </c>
      <c r="S1673" t="str">
        <f t="shared" si="212"/>
        <v>2021-05</v>
      </c>
      <c r="T1673">
        <f>IF(AND(COUNTIF(Calculs!$Q$2:$Q$12,$O1673)&gt;0,COUNTIF(Calculs!$S$2:$S$12,$E1673)&gt;0,COUNTIF(Calculs!$U$2:$U$12,$H1673)&gt;0),1,0)</f>
        <v>1</v>
      </c>
      <c r="U1673">
        <f t="shared" si="213"/>
        <v>397500</v>
      </c>
      <c r="V1673">
        <f t="shared" si="214"/>
        <v>795</v>
      </c>
      <c r="W1673">
        <f t="shared" si="215"/>
        <v>198750</v>
      </c>
    </row>
    <row r="1674" spans="1:23" ht="15.75" customHeight="1" x14ac:dyDescent="0.3">
      <c r="A1674" s="2" t="s">
        <v>25</v>
      </c>
      <c r="B1674" s="2">
        <v>1185732</v>
      </c>
      <c r="C1674" s="3">
        <v>44331</v>
      </c>
      <c r="D1674" s="12" t="str" cm="1">
        <f t="array" ref="D1674">_xlfn.SWITCH(WEEKDAY(C1674,2), 1, "Lundi", 2, "Mardi", 3, "Mercredi", 4, "Jeudi", 5, "Vendredi", 6, "Samedi", 7, "Dimanche", "Erreur")</f>
        <v>Samedi</v>
      </c>
      <c r="E1674" s="2" t="s">
        <v>35</v>
      </c>
      <c r="F1674" s="2" t="s">
        <v>73</v>
      </c>
      <c r="G1674" s="2" t="s">
        <v>74</v>
      </c>
      <c r="H1674" s="4" t="s">
        <v>18</v>
      </c>
      <c r="I1674" s="5">
        <v>50</v>
      </c>
      <c r="J1674" s="6">
        <v>500</v>
      </c>
      <c r="K1674" s="7">
        <v>250000</v>
      </c>
      <c r="L1674" s="7">
        <v>99999.999999999985</v>
      </c>
      <c r="M1674" s="8">
        <v>0.39999999999999997</v>
      </c>
      <c r="N1674" s="2" t="s">
        <v>17</v>
      </c>
      <c r="O1674">
        <f t="shared" si="208"/>
        <v>2021</v>
      </c>
      <c r="P1674">
        <f t="shared" si="209"/>
        <v>5</v>
      </c>
      <c r="Q1674" t="str">
        <f t="shared" si="210"/>
        <v>mai</v>
      </c>
      <c r="R1674" t="str">
        <f t="shared" si="211"/>
        <v>Michigan</v>
      </c>
      <c r="S1674" t="str">
        <f t="shared" si="212"/>
        <v>2021-05</v>
      </c>
      <c r="T1674">
        <f>IF(AND(COUNTIF(Calculs!$Q$2:$Q$12,$O1674)&gt;0,COUNTIF(Calculs!$S$2:$S$12,$E1674)&gt;0,COUNTIF(Calculs!$U$2:$U$12,$H1674)&gt;0),1,0)</f>
        <v>1</v>
      </c>
      <c r="U1674">
        <f t="shared" si="213"/>
        <v>250000</v>
      </c>
      <c r="V1674">
        <f t="shared" si="214"/>
        <v>500</v>
      </c>
      <c r="W1674">
        <f t="shared" si="215"/>
        <v>99999.999999999985</v>
      </c>
    </row>
    <row r="1675" spans="1:23" ht="15.75" customHeight="1" x14ac:dyDescent="0.3">
      <c r="A1675" s="2" t="s">
        <v>25</v>
      </c>
      <c r="B1675" s="2">
        <v>1185732</v>
      </c>
      <c r="C1675" s="3">
        <v>44331</v>
      </c>
      <c r="D1675" s="12" t="str" cm="1">
        <f t="array" ref="D1675">_xlfn.SWITCH(WEEKDAY(C1675,2), 1, "Lundi", 2, "Mardi", 3, "Mercredi", 4, "Jeudi", 5, "Vendredi", 6, "Samedi", 7, "Dimanche", "Erreur")</f>
        <v>Samedi</v>
      </c>
      <c r="E1675" s="2" t="s">
        <v>35</v>
      </c>
      <c r="F1675" s="2" t="s">
        <v>73</v>
      </c>
      <c r="G1675" s="2" t="s">
        <v>74</v>
      </c>
      <c r="H1675" s="4" t="s">
        <v>19</v>
      </c>
      <c r="I1675" s="5">
        <v>45</v>
      </c>
      <c r="J1675" s="6">
        <v>475</v>
      </c>
      <c r="K1675" s="7">
        <v>213750</v>
      </c>
      <c r="L1675" s="7">
        <v>64125</v>
      </c>
      <c r="M1675" s="8">
        <v>0.3</v>
      </c>
      <c r="N1675" s="2" t="s">
        <v>17</v>
      </c>
      <c r="O1675">
        <f t="shared" si="208"/>
        <v>2021</v>
      </c>
      <c r="P1675">
        <f t="shared" si="209"/>
        <v>5</v>
      </c>
      <c r="Q1675" t="str">
        <f t="shared" si="210"/>
        <v>mai</v>
      </c>
      <c r="R1675" t="str">
        <f t="shared" si="211"/>
        <v>Michigan</v>
      </c>
      <c r="S1675" t="str">
        <f t="shared" si="212"/>
        <v>2021-05</v>
      </c>
      <c r="T1675">
        <f>IF(AND(COUNTIF(Calculs!$Q$2:$Q$12,$O1675)&gt;0,COUNTIF(Calculs!$S$2:$S$12,$E1675)&gt;0,COUNTIF(Calculs!$U$2:$U$12,$H1675)&gt;0),1,0)</f>
        <v>1</v>
      </c>
      <c r="U1675">
        <f t="shared" si="213"/>
        <v>213750</v>
      </c>
      <c r="V1675">
        <f t="shared" si="214"/>
        <v>475</v>
      </c>
      <c r="W1675">
        <f t="shared" si="215"/>
        <v>64125</v>
      </c>
    </row>
    <row r="1676" spans="1:23" ht="15.75" customHeight="1" x14ac:dyDescent="0.3">
      <c r="A1676" s="2" t="s">
        <v>25</v>
      </c>
      <c r="B1676" s="2">
        <v>1185732</v>
      </c>
      <c r="C1676" s="3">
        <v>44331</v>
      </c>
      <c r="D1676" s="12" t="str" cm="1">
        <f t="array" ref="D1676">_xlfn.SWITCH(WEEKDAY(C1676,2), 1, "Lundi", 2, "Mardi", 3, "Mercredi", 4, "Jeudi", 5, "Vendredi", 6, "Samedi", 7, "Dimanche", "Erreur")</f>
        <v>Samedi</v>
      </c>
      <c r="E1676" s="2" t="s">
        <v>35</v>
      </c>
      <c r="F1676" s="2" t="s">
        <v>73</v>
      </c>
      <c r="G1676" s="2" t="s">
        <v>74</v>
      </c>
      <c r="H1676" s="4" t="s">
        <v>20</v>
      </c>
      <c r="I1676" s="5">
        <v>45</v>
      </c>
      <c r="J1676" s="6">
        <v>450</v>
      </c>
      <c r="K1676" s="7">
        <v>202500</v>
      </c>
      <c r="L1676" s="7">
        <v>70875</v>
      </c>
      <c r="M1676" s="8">
        <v>0.35</v>
      </c>
      <c r="N1676" s="2" t="s">
        <v>17</v>
      </c>
      <c r="O1676">
        <f t="shared" si="208"/>
        <v>2021</v>
      </c>
      <c r="P1676">
        <f t="shared" si="209"/>
        <v>5</v>
      </c>
      <c r="Q1676" t="str">
        <f t="shared" si="210"/>
        <v>mai</v>
      </c>
      <c r="R1676" t="str">
        <f t="shared" si="211"/>
        <v>Michigan</v>
      </c>
      <c r="S1676" t="str">
        <f t="shared" si="212"/>
        <v>2021-05</v>
      </c>
      <c r="T1676">
        <f>IF(AND(COUNTIF(Calculs!$Q$2:$Q$12,$O1676)&gt;0,COUNTIF(Calculs!$S$2:$S$12,$E1676)&gt;0,COUNTIF(Calculs!$U$2:$U$12,$H1676)&gt;0),1,0)</f>
        <v>1</v>
      </c>
      <c r="U1676">
        <f t="shared" si="213"/>
        <v>202500</v>
      </c>
      <c r="V1676">
        <f t="shared" si="214"/>
        <v>450</v>
      </c>
      <c r="W1676">
        <f t="shared" si="215"/>
        <v>70875</v>
      </c>
    </row>
    <row r="1677" spans="1:23" ht="15.75" customHeight="1" x14ac:dyDescent="0.3">
      <c r="A1677" s="2" t="s">
        <v>25</v>
      </c>
      <c r="B1677" s="2">
        <v>1185732</v>
      </c>
      <c r="C1677" s="3">
        <v>44331</v>
      </c>
      <c r="D1677" s="12" t="str" cm="1">
        <f t="array" ref="D1677">_xlfn.SWITCH(WEEKDAY(C1677,2), 1, "Lundi", 2, "Mardi", 3, "Mercredi", 4, "Jeudi", 5, "Vendredi", 6, "Samedi", 7, "Dimanche", "Erreur")</f>
        <v>Samedi</v>
      </c>
      <c r="E1677" s="2" t="s">
        <v>35</v>
      </c>
      <c r="F1677" s="2" t="s">
        <v>73</v>
      </c>
      <c r="G1677" s="2" t="s">
        <v>74</v>
      </c>
      <c r="H1677" s="4" t="s">
        <v>21</v>
      </c>
      <c r="I1677" s="5">
        <v>54.999999999999993</v>
      </c>
      <c r="J1677" s="6">
        <v>475</v>
      </c>
      <c r="K1677" s="7">
        <v>261249.99999999997</v>
      </c>
      <c r="L1677" s="7">
        <v>104499.99999999999</v>
      </c>
      <c r="M1677" s="8">
        <v>0.39999999999999997</v>
      </c>
      <c r="N1677" s="2" t="s">
        <v>17</v>
      </c>
      <c r="O1677">
        <f t="shared" si="208"/>
        <v>2021</v>
      </c>
      <c r="P1677">
        <f t="shared" si="209"/>
        <v>5</v>
      </c>
      <c r="Q1677" t="str">
        <f t="shared" si="210"/>
        <v>mai</v>
      </c>
      <c r="R1677" t="str">
        <f t="shared" si="211"/>
        <v>Michigan</v>
      </c>
      <c r="S1677" t="str">
        <f t="shared" si="212"/>
        <v>2021-05</v>
      </c>
      <c r="T1677">
        <f>IF(AND(COUNTIF(Calculs!$Q$2:$Q$12,$O1677)&gt;0,COUNTIF(Calculs!$S$2:$S$12,$E1677)&gt;0,COUNTIF(Calculs!$U$2:$U$12,$H1677)&gt;0),1,0)</f>
        <v>1</v>
      </c>
      <c r="U1677">
        <f t="shared" si="213"/>
        <v>261249.99999999997</v>
      </c>
      <c r="V1677">
        <f t="shared" si="214"/>
        <v>475</v>
      </c>
      <c r="W1677">
        <f t="shared" si="215"/>
        <v>104499.99999999999</v>
      </c>
    </row>
    <row r="1678" spans="1:23" ht="15.75" customHeight="1" x14ac:dyDescent="0.3">
      <c r="A1678" s="2" t="s">
        <v>25</v>
      </c>
      <c r="B1678" s="2">
        <v>1185732</v>
      </c>
      <c r="C1678" s="3">
        <v>44331</v>
      </c>
      <c r="D1678" s="12" t="str" cm="1">
        <f t="array" ref="D1678">_xlfn.SWITCH(WEEKDAY(C1678,2), 1, "Lundi", 2, "Mardi", 3, "Mercredi", 4, "Jeudi", 5, "Vendredi", 6, "Samedi", 7, "Dimanche", "Erreur")</f>
        <v>Samedi</v>
      </c>
      <c r="E1678" s="2" t="s">
        <v>35</v>
      </c>
      <c r="F1678" s="2" t="s">
        <v>73</v>
      </c>
      <c r="G1678" s="2" t="s">
        <v>74</v>
      </c>
      <c r="H1678" s="4" t="s">
        <v>22</v>
      </c>
      <c r="I1678" s="5">
        <v>60</v>
      </c>
      <c r="J1678" s="6">
        <v>575</v>
      </c>
      <c r="K1678" s="7">
        <v>345000</v>
      </c>
      <c r="L1678" s="7">
        <v>189750.00000000003</v>
      </c>
      <c r="M1678" s="8">
        <v>0.55000000000000004</v>
      </c>
      <c r="N1678" s="2" t="s">
        <v>17</v>
      </c>
      <c r="O1678">
        <f t="shared" si="208"/>
        <v>2021</v>
      </c>
      <c r="P1678">
        <f t="shared" si="209"/>
        <v>5</v>
      </c>
      <c r="Q1678" t="str">
        <f t="shared" si="210"/>
        <v>mai</v>
      </c>
      <c r="R1678" t="str">
        <f t="shared" si="211"/>
        <v>Michigan</v>
      </c>
      <c r="S1678" t="str">
        <f t="shared" si="212"/>
        <v>2021-05</v>
      </c>
      <c r="T1678">
        <f>IF(AND(COUNTIF(Calculs!$Q$2:$Q$12,$O1678)&gt;0,COUNTIF(Calculs!$S$2:$S$12,$E1678)&gt;0,COUNTIF(Calculs!$U$2:$U$12,$H1678)&gt;0),1,0)</f>
        <v>1</v>
      </c>
      <c r="U1678">
        <f t="shared" si="213"/>
        <v>345000</v>
      </c>
      <c r="V1678">
        <f t="shared" si="214"/>
        <v>575</v>
      </c>
      <c r="W1678">
        <f t="shared" si="215"/>
        <v>189750.00000000003</v>
      </c>
    </row>
    <row r="1679" spans="1:23" ht="15.75" customHeight="1" x14ac:dyDescent="0.3">
      <c r="A1679" s="2" t="s">
        <v>25</v>
      </c>
      <c r="B1679" s="2">
        <v>1185732</v>
      </c>
      <c r="C1679" s="3">
        <v>44364</v>
      </c>
      <c r="D1679" s="12" t="str" cm="1">
        <f t="array" ref="D1679">_xlfn.SWITCH(WEEKDAY(C1679,2), 1, "Lundi", 2, "Mardi", 3, "Mercredi", 4, "Jeudi", 5, "Vendredi", 6, "Samedi", 7, "Dimanche", "Erreur")</f>
        <v>Jeudi</v>
      </c>
      <c r="E1679" s="2" t="s">
        <v>35</v>
      </c>
      <c r="F1679" s="2" t="s">
        <v>73</v>
      </c>
      <c r="G1679" s="2" t="s">
        <v>74</v>
      </c>
      <c r="H1679" s="4" t="s">
        <v>16</v>
      </c>
      <c r="I1679" s="5">
        <v>54.999999999999993</v>
      </c>
      <c r="J1679" s="6">
        <v>825</v>
      </c>
      <c r="K1679" s="7">
        <v>453749.99999999994</v>
      </c>
      <c r="L1679" s="7">
        <v>226874.99999999997</v>
      </c>
      <c r="M1679" s="8">
        <v>0.5</v>
      </c>
      <c r="N1679" s="2" t="s">
        <v>17</v>
      </c>
      <c r="O1679">
        <f t="shared" si="208"/>
        <v>2021</v>
      </c>
      <c r="P1679">
        <f t="shared" si="209"/>
        <v>6</v>
      </c>
      <c r="Q1679" t="str">
        <f t="shared" si="210"/>
        <v>juin</v>
      </c>
      <c r="R1679" t="str">
        <f t="shared" si="211"/>
        <v>Michigan</v>
      </c>
      <c r="S1679" t="str">
        <f t="shared" si="212"/>
        <v>2021-06</v>
      </c>
      <c r="T1679">
        <f>IF(AND(COUNTIF(Calculs!$Q$2:$Q$12,$O1679)&gt;0,COUNTIF(Calculs!$S$2:$S$12,$E1679)&gt;0,COUNTIF(Calculs!$U$2:$U$12,$H1679)&gt;0),1,0)</f>
        <v>1</v>
      </c>
      <c r="U1679">
        <f t="shared" si="213"/>
        <v>453749.99999999994</v>
      </c>
      <c r="V1679">
        <f t="shared" si="214"/>
        <v>825</v>
      </c>
      <c r="W1679">
        <f t="shared" si="215"/>
        <v>226874.99999999997</v>
      </c>
    </row>
    <row r="1680" spans="1:23" ht="15.75" customHeight="1" x14ac:dyDescent="0.3">
      <c r="A1680" s="2" t="s">
        <v>25</v>
      </c>
      <c r="B1680" s="2">
        <v>1185732</v>
      </c>
      <c r="C1680" s="3">
        <v>44364</v>
      </c>
      <c r="D1680" s="12" t="str" cm="1">
        <f t="array" ref="D1680">_xlfn.SWITCH(WEEKDAY(C1680,2), 1, "Lundi", 2, "Mardi", 3, "Mercredi", 4, "Jeudi", 5, "Vendredi", 6, "Samedi", 7, "Dimanche", "Erreur")</f>
        <v>Jeudi</v>
      </c>
      <c r="E1680" s="2" t="s">
        <v>35</v>
      </c>
      <c r="F1680" s="2" t="s">
        <v>73</v>
      </c>
      <c r="G1680" s="2" t="s">
        <v>74</v>
      </c>
      <c r="H1680" s="4" t="s">
        <v>18</v>
      </c>
      <c r="I1680" s="5">
        <v>50</v>
      </c>
      <c r="J1680" s="6">
        <v>575</v>
      </c>
      <c r="K1680" s="7">
        <v>287500</v>
      </c>
      <c r="L1680" s="7">
        <v>114999.99999999999</v>
      </c>
      <c r="M1680" s="8">
        <v>0.39999999999999997</v>
      </c>
      <c r="N1680" s="2" t="s">
        <v>17</v>
      </c>
      <c r="O1680">
        <f t="shared" si="208"/>
        <v>2021</v>
      </c>
      <c r="P1680">
        <f t="shared" si="209"/>
        <v>6</v>
      </c>
      <c r="Q1680" t="str">
        <f t="shared" si="210"/>
        <v>juin</v>
      </c>
      <c r="R1680" t="str">
        <f t="shared" si="211"/>
        <v>Michigan</v>
      </c>
      <c r="S1680" t="str">
        <f t="shared" si="212"/>
        <v>2021-06</v>
      </c>
      <c r="T1680">
        <f>IF(AND(COUNTIF(Calculs!$Q$2:$Q$12,$O1680)&gt;0,COUNTIF(Calculs!$S$2:$S$12,$E1680)&gt;0,COUNTIF(Calculs!$U$2:$U$12,$H1680)&gt;0),1,0)</f>
        <v>1</v>
      </c>
      <c r="U1680">
        <f t="shared" si="213"/>
        <v>287500</v>
      </c>
      <c r="V1680">
        <f t="shared" si="214"/>
        <v>575</v>
      </c>
      <c r="W1680">
        <f t="shared" si="215"/>
        <v>114999.99999999999</v>
      </c>
    </row>
    <row r="1681" spans="1:23" ht="15.75" customHeight="1" x14ac:dyDescent="0.3">
      <c r="A1681" s="2" t="s">
        <v>25</v>
      </c>
      <c r="B1681" s="2">
        <v>1185732</v>
      </c>
      <c r="C1681" s="3">
        <v>44364</v>
      </c>
      <c r="D1681" s="12" t="str" cm="1">
        <f t="array" ref="D1681">_xlfn.SWITCH(WEEKDAY(C1681,2), 1, "Lundi", 2, "Mardi", 3, "Mercredi", 4, "Jeudi", 5, "Vendredi", 6, "Samedi", 7, "Dimanche", "Erreur")</f>
        <v>Jeudi</v>
      </c>
      <c r="E1681" s="2" t="s">
        <v>35</v>
      </c>
      <c r="F1681" s="2" t="s">
        <v>73</v>
      </c>
      <c r="G1681" s="2" t="s">
        <v>74</v>
      </c>
      <c r="H1681" s="4" t="s">
        <v>19</v>
      </c>
      <c r="I1681" s="5">
        <v>45</v>
      </c>
      <c r="J1681" s="6">
        <v>550</v>
      </c>
      <c r="K1681" s="7">
        <v>247500</v>
      </c>
      <c r="L1681" s="7">
        <v>74250</v>
      </c>
      <c r="M1681" s="8">
        <v>0.3</v>
      </c>
      <c r="N1681" s="2" t="s">
        <v>17</v>
      </c>
      <c r="O1681">
        <f t="shared" si="208"/>
        <v>2021</v>
      </c>
      <c r="P1681">
        <f t="shared" si="209"/>
        <v>6</v>
      </c>
      <c r="Q1681" t="str">
        <f t="shared" si="210"/>
        <v>juin</v>
      </c>
      <c r="R1681" t="str">
        <f t="shared" si="211"/>
        <v>Michigan</v>
      </c>
      <c r="S1681" t="str">
        <f t="shared" si="212"/>
        <v>2021-06</v>
      </c>
      <c r="T1681">
        <f>IF(AND(COUNTIF(Calculs!$Q$2:$Q$12,$O1681)&gt;0,COUNTIF(Calculs!$S$2:$S$12,$E1681)&gt;0,COUNTIF(Calculs!$U$2:$U$12,$H1681)&gt;0),1,0)</f>
        <v>1</v>
      </c>
      <c r="U1681">
        <f t="shared" si="213"/>
        <v>247500</v>
      </c>
      <c r="V1681">
        <f t="shared" si="214"/>
        <v>550</v>
      </c>
      <c r="W1681">
        <f t="shared" si="215"/>
        <v>74250</v>
      </c>
    </row>
    <row r="1682" spans="1:23" ht="15.75" customHeight="1" x14ac:dyDescent="0.3">
      <c r="A1682" s="2" t="s">
        <v>25</v>
      </c>
      <c r="B1682" s="2">
        <v>1185732</v>
      </c>
      <c r="C1682" s="3">
        <v>44364</v>
      </c>
      <c r="D1682" s="12" t="str" cm="1">
        <f t="array" ref="D1682">_xlfn.SWITCH(WEEKDAY(C1682,2), 1, "Lundi", 2, "Mardi", 3, "Mercredi", 4, "Jeudi", 5, "Vendredi", 6, "Samedi", 7, "Dimanche", "Erreur")</f>
        <v>Jeudi</v>
      </c>
      <c r="E1682" s="2" t="s">
        <v>35</v>
      </c>
      <c r="F1682" s="2" t="s">
        <v>73</v>
      </c>
      <c r="G1682" s="2" t="s">
        <v>74</v>
      </c>
      <c r="H1682" s="4" t="s">
        <v>20</v>
      </c>
      <c r="I1682" s="5">
        <v>45</v>
      </c>
      <c r="J1682" s="6">
        <v>525</v>
      </c>
      <c r="K1682" s="7">
        <v>236250</v>
      </c>
      <c r="L1682" s="7">
        <v>82687.5</v>
      </c>
      <c r="M1682" s="8">
        <v>0.35</v>
      </c>
      <c r="N1682" s="2" t="s">
        <v>17</v>
      </c>
      <c r="O1682">
        <f t="shared" si="208"/>
        <v>2021</v>
      </c>
      <c r="P1682">
        <f t="shared" si="209"/>
        <v>6</v>
      </c>
      <c r="Q1682" t="str">
        <f t="shared" si="210"/>
        <v>juin</v>
      </c>
      <c r="R1682" t="str">
        <f t="shared" si="211"/>
        <v>Michigan</v>
      </c>
      <c r="S1682" t="str">
        <f t="shared" si="212"/>
        <v>2021-06</v>
      </c>
      <c r="T1682">
        <f>IF(AND(COUNTIF(Calculs!$Q$2:$Q$12,$O1682)&gt;0,COUNTIF(Calculs!$S$2:$S$12,$E1682)&gt;0,COUNTIF(Calculs!$U$2:$U$12,$H1682)&gt;0),1,0)</f>
        <v>1</v>
      </c>
      <c r="U1682">
        <f t="shared" si="213"/>
        <v>236250</v>
      </c>
      <c r="V1682">
        <f t="shared" si="214"/>
        <v>525</v>
      </c>
      <c r="W1682">
        <f t="shared" si="215"/>
        <v>82687.5</v>
      </c>
    </row>
    <row r="1683" spans="1:23" ht="15.75" customHeight="1" x14ac:dyDescent="0.3">
      <c r="A1683" s="2" t="s">
        <v>25</v>
      </c>
      <c r="B1683" s="2">
        <v>1185732</v>
      </c>
      <c r="C1683" s="3">
        <v>44364</v>
      </c>
      <c r="D1683" s="12" t="str" cm="1">
        <f t="array" ref="D1683">_xlfn.SWITCH(WEEKDAY(C1683,2), 1, "Lundi", 2, "Mardi", 3, "Mercredi", 4, "Jeudi", 5, "Vendredi", 6, "Samedi", 7, "Dimanche", "Erreur")</f>
        <v>Jeudi</v>
      </c>
      <c r="E1683" s="2" t="s">
        <v>35</v>
      </c>
      <c r="F1683" s="2" t="s">
        <v>73</v>
      </c>
      <c r="G1683" s="2" t="s">
        <v>74</v>
      </c>
      <c r="H1683" s="4" t="s">
        <v>21</v>
      </c>
      <c r="I1683" s="5">
        <v>60</v>
      </c>
      <c r="J1683" s="6">
        <v>525</v>
      </c>
      <c r="K1683" s="7">
        <v>315000</v>
      </c>
      <c r="L1683" s="7">
        <v>125999.99999999999</v>
      </c>
      <c r="M1683" s="8">
        <v>0.39999999999999997</v>
      </c>
      <c r="N1683" s="2" t="s">
        <v>17</v>
      </c>
      <c r="O1683">
        <f t="shared" si="208"/>
        <v>2021</v>
      </c>
      <c r="P1683">
        <f t="shared" si="209"/>
        <v>6</v>
      </c>
      <c r="Q1683" t="str">
        <f t="shared" si="210"/>
        <v>juin</v>
      </c>
      <c r="R1683" t="str">
        <f t="shared" si="211"/>
        <v>Michigan</v>
      </c>
      <c r="S1683" t="str">
        <f t="shared" si="212"/>
        <v>2021-06</v>
      </c>
      <c r="T1683">
        <f>IF(AND(COUNTIF(Calculs!$Q$2:$Q$12,$O1683)&gt;0,COUNTIF(Calculs!$S$2:$S$12,$E1683)&gt;0,COUNTIF(Calculs!$U$2:$U$12,$H1683)&gt;0),1,0)</f>
        <v>1</v>
      </c>
      <c r="U1683">
        <f t="shared" si="213"/>
        <v>315000</v>
      </c>
      <c r="V1683">
        <f t="shared" si="214"/>
        <v>525</v>
      </c>
      <c r="W1683">
        <f t="shared" si="215"/>
        <v>125999.99999999999</v>
      </c>
    </row>
    <row r="1684" spans="1:23" ht="15.75" customHeight="1" x14ac:dyDescent="0.3">
      <c r="A1684" s="2" t="s">
        <v>25</v>
      </c>
      <c r="B1684" s="2">
        <v>1185732</v>
      </c>
      <c r="C1684" s="3">
        <v>44364</v>
      </c>
      <c r="D1684" s="12" t="str" cm="1">
        <f t="array" ref="D1684">_xlfn.SWITCH(WEEKDAY(C1684,2), 1, "Lundi", 2, "Mardi", 3, "Mercredi", 4, "Jeudi", 5, "Vendredi", 6, "Samedi", 7, "Dimanche", "Erreur")</f>
        <v>Jeudi</v>
      </c>
      <c r="E1684" s="2" t="s">
        <v>35</v>
      </c>
      <c r="F1684" s="2" t="s">
        <v>73</v>
      </c>
      <c r="G1684" s="2" t="s">
        <v>74</v>
      </c>
      <c r="H1684" s="4" t="s">
        <v>22</v>
      </c>
      <c r="I1684" s="5">
        <v>65</v>
      </c>
      <c r="J1684" s="6">
        <v>675</v>
      </c>
      <c r="K1684" s="7">
        <v>438750</v>
      </c>
      <c r="L1684" s="7">
        <v>241312.50000000003</v>
      </c>
      <c r="M1684" s="8">
        <v>0.55000000000000004</v>
      </c>
      <c r="N1684" s="2" t="s">
        <v>17</v>
      </c>
      <c r="O1684">
        <f t="shared" si="208"/>
        <v>2021</v>
      </c>
      <c r="P1684">
        <f t="shared" si="209"/>
        <v>6</v>
      </c>
      <c r="Q1684" t="str">
        <f t="shared" si="210"/>
        <v>juin</v>
      </c>
      <c r="R1684" t="str">
        <f t="shared" si="211"/>
        <v>Michigan</v>
      </c>
      <c r="S1684" t="str">
        <f t="shared" si="212"/>
        <v>2021-06</v>
      </c>
      <c r="T1684">
        <f>IF(AND(COUNTIF(Calculs!$Q$2:$Q$12,$O1684)&gt;0,COUNTIF(Calculs!$S$2:$S$12,$E1684)&gt;0,COUNTIF(Calculs!$U$2:$U$12,$H1684)&gt;0),1,0)</f>
        <v>1</v>
      </c>
      <c r="U1684">
        <f t="shared" si="213"/>
        <v>438750</v>
      </c>
      <c r="V1684">
        <f t="shared" si="214"/>
        <v>675</v>
      </c>
      <c r="W1684">
        <f t="shared" si="215"/>
        <v>241312.50000000003</v>
      </c>
    </row>
    <row r="1685" spans="1:23" ht="15.75" customHeight="1" x14ac:dyDescent="0.3">
      <c r="A1685" s="2" t="s">
        <v>25</v>
      </c>
      <c r="B1685" s="2">
        <v>1185732</v>
      </c>
      <c r="C1685" s="3">
        <v>44392</v>
      </c>
      <c r="D1685" s="12" t="str" cm="1">
        <f t="array" ref="D1685">_xlfn.SWITCH(WEEKDAY(C1685,2), 1, "Lundi", 2, "Mardi", 3, "Mercredi", 4, "Jeudi", 5, "Vendredi", 6, "Samedi", 7, "Dimanche", "Erreur")</f>
        <v>Jeudi</v>
      </c>
      <c r="E1685" s="2" t="s">
        <v>35</v>
      </c>
      <c r="F1685" s="2" t="s">
        <v>73</v>
      </c>
      <c r="G1685" s="2" t="s">
        <v>74</v>
      </c>
      <c r="H1685" s="4" t="s">
        <v>16</v>
      </c>
      <c r="I1685" s="5">
        <v>60</v>
      </c>
      <c r="J1685" s="6">
        <v>900</v>
      </c>
      <c r="K1685" s="7">
        <v>540000</v>
      </c>
      <c r="L1685" s="7">
        <v>270000</v>
      </c>
      <c r="M1685" s="8">
        <v>0.5</v>
      </c>
      <c r="N1685" s="2" t="s">
        <v>17</v>
      </c>
      <c r="O1685">
        <f t="shared" si="208"/>
        <v>2021</v>
      </c>
      <c r="P1685">
        <f t="shared" si="209"/>
        <v>7</v>
      </c>
      <c r="Q1685" t="str">
        <f t="shared" si="210"/>
        <v>juil</v>
      </c>
      <c r="R1685" t="str">
        <f t="shared" si="211"/>
        <v>Michigan</v>
      </c>
      <c r="S1685" t="str">
        <f t="shared" si="212"/>
        <v>2021-07</v>
      </c>
      <c r="T1685">
        <f>IF(AND(COUNTIF(Calculs!$Q$2:$Q$12,$O1685)&gt;0,COUNTIF(Calculs!$S$2:$S$12,$E1685)&gt;0,COUNTIF(Calculs!$U$2:$U$12,$H1685)&gt;0),1,0)</f>
        <v>1</v>
      </c>
      <c r="U1685">
        <f t="shared" si="213"/>
        <v>540000</v>
      </c>
      <c r="V1685">
        <f t="shared" si="214"/>
        <v>900</v>
      </c>
      <c r="W1685">
        <f t="shared" si="215"/>
        <v>270000</v>
      </c>
    </row>
    <row r="1686" spans="1:23" ht="15.75" customHeight="1" x14ac:dyDescent="0.3">
      <c r="A1686" s="2" t="s">
        <v>25</v>
      </c>
      <c r="B1686" s="2">
        <v>1185732</v>
      </c>
      <c r="C1686" s="3">
        <v>44392</v>
      </c>
      <c r="D1686" s="12" t="str" cm="1">
        <f t="array" ref="D1686">_xlfn.SWITCH(WEEKDAY(C1686,2), 1, "Lundi", 2, "Mardi", 3, "Mercredi", 4, "Jeudi", 5, "Vendredi", 6, "Samedi", 7, "Dimanche", "Erreur")</f>
        <v>Jeudi</v>
      </c>
      <c r="E1686" s="2" t="s">
        <v>35</v>
      </c>
      <c r="F1686" s="2" t="s">
        <v>73</v>
      </c>
      <c r="G1686" s="2" t="s">
        <v>74</v>
      </c>
      <c r="H1686" s="4" t="s">
        <v>18</v>
      </c>
      <c r="I1686" s="5">
        <v>55.000000000000007</v>
      </c>
      <c r="J1686" s="6">
        <v>650</v>
      </c>
      <c r="K1686" s="7">
        <v>357500.00000000006</v>
      </c>
      <c r="L1686" s="7">
        <v>143000</v>
      </c>
      <c r="M1686" s="8">
        <v>0.39999999999999997</v>
      </c>
      <c r="N1686" s="2" t="s">
        <v>17</v>
      </c>
      <c r="O1686">
        <f t="shared" si="208"/>
        <v>2021</v>
      </c>
      <c r="P1686">
        <f t="shared" si="209"/>
        <v>7</v>
      </c>
      <c r="Q1686" t="str">
        <f t="shared" si="210"/>
        <v>juil</v>
      </c>
      <c r="R1686" t="str">
        <f t="shared" si="211"/>
        <v>Michigan</v>
      </c>
      <c r="S1686" t="str">
        <f t="shared" si="212"/>
        <v>2021-07</v>
      </c>
      <c r="T1686">
        <f>IF(AND(COUNTIF(Calculs!$Q$2:$Q$12,$O1686)&gt;0,COUNTIF(Calculs!$S$2:$S$12,$E1686)&gt;0,COUNTIF(Calculs!$U$2:$U$12,$H1686)&gt;0),1,0)</f>
        <v>1</v>
      </c>
      <c r="U1686">
        <f t="shared" si="213"/>
        <v>357500.00000000006</v>
      </c>
      <c r="V1686">
        <f t="shared" si="214"/>
        <v>650</v>
      </c>
      <c r="W1686">
        <f t="shared" si="215"/>
        <v>143000</v>
      </c>
    </row>
    <row r="1687" spans="1:23" ht="15.75" customHeight="1" x14ac:dyDescent="0.3">
      <c r="A1687" s="2" t="s">
        <v>25</v>
      </c>
      <c r="B1687" s="2">
        <v>1185732</v>
      </c>
      <c r="C1687" s="3">
        <v>44392</v>
      </c>
      <c r="D1687" s="12" t="str" cm="1">
        <f t="array" ref="D1687">_xlfn.SWITCH(WEEKDAY(C1687,2), 1, "Lundi", 2, "Mardi", 3, "Mercredi", 4, "Jeudi", 5, "Vendredi", 6, "Samedi", 7, "Dimanche", "Erreur")</f>
        <v>Jeudi</v>
      </c>
      <c r="E1687" s="2" t="s">
        <v>35</v>
      </c>
      <c r="F1687" s="2" t="s">
        <v>73</v>
      </c>
      <c r="G1687" s="2" t="s">
        <v>74</v>
      </c>
      <c r="H1687" s="4" t="s">
        <v>19</v>
      </c>
      <c r="I1687" s="5">
        <v>50</v>
      </c>
      <c r="J1687" s="6">
        <v>575</v>
      </c>
      <c r="K1687" s="7">
        <v>287500</v>
      </c>
      <c r="L1687" s="7">
        <v>86250</v>
      </c>
      <c r="M1687" s="8">
        <v>0.3</v>
      </c>
      <c r="N1687" s="2" t="s">
        <v>17</v>
      </c>
      <c r="O1687">
        <f t="shared" si="208"/>
        <v>2021</v>
      </c>
      <c r="P1687">
        <f t="shared" si="209"/>
        <v>7</v>
      </c>
      <c r="Q1687" t="str">
        <f t="shared" si="210"/>
        <v>juil</v>
      </c>
      <c r="R1687" t="str">
        <f t="shared" si="211"/>
        <v>Michigan</v>
      </c>
      <c r="S1687" t="str">
        <f t="shared" si="212"/>
        <v>2021-07</v>
      </c>
      <c r="T1687">
        <f>IF(AND(COUNTIF(Calculs!$Q$2:$Q$12,$O1687)&gt;0,COUNTIF(Calculs!$S$2:$S$12,$E1687)&gt;0,COUNTIF(Calculs!$U$2:$U$12,$H1687)&gt;0),1,0)</f>
        <v>1</v>
      </c>
      <c r="U1687">
        <f t="shared" si="213"/>
        <v>287500</v>
      </c>
      <c r="V1687">
        <f t="shared" si="214"/>
        <v>575</v>
      </c>
      <c r="W1687">
        <f t="shared" si="215"/>
        <v>86250</v>
      </c>
    </row>
    <row r="1688" spans="1:23" ht="15.75" customHeight="1" x14ac:dyDescent="0.3">
      <c r="A1688" s="2" t="s">
        <v>25</v>
      </c>
      <c r="B1688" s="2">
        <v>1185732</v>
      </c>
      <c r="C1688" s="3">
        <v>44392</v>
      </c>
      <c r="D1688" s="12" t="str" cm="1">
        <f t="array" ref="D1688">_xlfn.SWITCH(WEEKDAY(C1688,2), 1, "Lundi", 2, "Mardi", 3, "Mercredi", 4, "Jeudi", 5, "Vendredi", 6, "Samedi", 7, "Dimanche", "Erreur")</f>
        <v>Jeudi</v>
      </c>
      <c r="E1688" s="2" t="s">
        <v>35</v>
      </c>
      <c r="F1688" s="2" t="s">
        <v>73</v>
      </c>
      <c r="G1688" s="2" t="s">
        <v>74</v>
      </c>
      <c r="H1688" s="4" t="s">
        <v>20</v>
      </c>
      <c r="I1688" s="5">
        <v>50</v>
      </c>
      <c r="J1688" s="6">
        <v>525</v>
      </c>
      <c r="K1688" s="7">
        <v>262500</v>
      </c>
      <c r="L1688" s="7">
        <v>91875</v>
      </c>
      <c r="M1688" s="8">
        <v>0.35</v>
      </c>
      <c r="N1688" s="2" t="s">
        <v>17</v>
      </c>
      <c r="O1688">
        <f t="shared" si="208"/>
        <v>2021</v>
      </c>
      <c r="P1688">
        <f t="shared" si="209"/>
        <v>7</v>
      </c>
      <c r="Q1688" t="str">
        <f t="shared" si="210"/>
        <v>juil</v>
      </c>
      <c r="R1688" t="str">
        <f t="shared" si="211"/>
        <v>Michigan</v>
      </c>
      <c r="S1688" t="str">
        <f t="shared" si="212"/>
        <v>2021-07</v>
      </c>
      <c r="T1688">
        <f>IF(AND(COUNTIF(Calculs!$Q$2:$Q$12,$O1688)&gt;0,COUNTIF(Calculs!$S$2:$S$12,$E1688)&gt;0,COUNTIF(Calculs!$U$2:$U$12,$H1688)&gt;0),1,0)</f>
        <v>1</v>
      </c>
      <c r="U1688">
        <f t="shared" si="213"/>
        <v>262500</v>
      </c>
      <c r="V1688">
        <f t="shared" si="214"/>
        <v>525</v>
      </c>
      <c r="W1688">
        <f t="shared" si="215"/>
        <v>91875</v>
      </c>
    </row>
    <row r="1689" spans="1:23" ht="15.75" customHeight="1" x14ac:dyDescent="0.3">
      <c r="A1689" s="2" t="s">
        <v>25</v>
      </c>
      <c r="B1689" s="2">
        <v>1185732</v>
      </c>
      <c r="C1689" s="3">
        <v>44392</v>
      </c>
      <c r="D1689" s="12" t="str" cm="1">
        <f t="array" ref="D1689">_xlfn.SWITCH(WEEKDAY(C1689,2), 1, "Lundi", 2, "Mardi", 3, "Mercredi", 4, "Jeudi", 5, "Vendredi", 6, "Samedi", 7, "Dimanche", "Erreur")</f>
        <v>Jeudi</v>
      </c>
      <c r="E1689" s="2" t="s">
        <v>35</v>
      </c>
      <c r="F1689" s="2" t="s">
        <v>73</v>
      </c>
      <c r="G1689" s="2" t="s">
        <v>74</v>
      </c>
      <c r="H1689" s="4" t="s">
        <v>21</v>
      </c>
      <c r="I1689" s="5">
        <v>60</v>
      </c>
      <c r="J1689" s="6">
        <v>550</v>
      </c>
      <c r="K1689" s="7">
        <v>330000</v>
      </c>
      <c r="L1689" s="7">
        <v>132000</v>
      </c>
      <c r="M1689" s="8">
        <v>0.39999999999999997</v>
      </c>
      <c r="N1689" s="2" t="s">
        <v>17</v>
      </c>
      <c r="O1689">
        <f t="shared" si="208"/>
        <v>2021</v>
      </c>
      <c r="P1689">
        <f t="shared" si="209"/>
        <v>7</v>
      </c>
      <c r="Q1689" t="str">
        <f t="shared" si="210"/>
        <v>juil</v>
      </c>
      <c r="R1689" t="str">
        <f t="shared" si="211"/>
        <v>Michigan</v>
      </c>
      <c r="S1689" t="str">
        <f t="shared" si="212"/>
        <v>2021-07</v>
      </c>
      <c r="T1689">
        <f>IF(AND(COUNTIF(Calculs!$Q$2:$Q$12,$O1689)&gt;0,COUNTIF(Calculs!$S$2:$S$12,$E1689)&gt;0,COUNTIF(Calculs!$U$2:$U$12,$H1689)&gt;0),1,0)</f>
        <v>1</v>
      </c>
      <c r="U1689">
        <f t="shared" si="213"/>
        <v>330000</v>
      </c>
      <c r="V1689">
        <f t="shared" si="214"/>
        <v>550</v>
      </c>
      <c r="W1689">
        <f t="shared" si="215"/>
        <v>132000</v>
      </c>
    </row>
    <row r="1690" spans="1:23" ht="15.75" customHeight="1" x14ac:dyDescent="0.3">
      <c r="A1690" s="2" t="s">
        <v>25</v>
      </c>
      <c r="B1690" s="2">
        <v>1185732</v>
      </c>
      <c r="C1690" s="3">
        <v>44392</v>
      </c>
      <c r="D1690" s="12" t="str" cm="1">
        <f t="array" ref="D1690">_xlfn.SWITCH(WEEKDAY(C1690,2), 1, "Lundi", 2, "Mardi", 3, "Mercredi", 4, "Jeudi", 5, "Vendredi", 6, "Samedi", 7, "Dimanche", "Erreur")</f>
        <v>Jeudi</v>
      </c>
      <c r="E1690" s="2" t="s">
        <v>35</v>
      </c>
      <c r="F1690" s="2" t="s">
        <v>73</v>
      </c>
      <c r="G1690" s="2" t="s">
        <v>74</v>
      </c>
      <c r="H1690" s="4" t="s">
        <v>22</v>
      </c>
      <c r="I1690" s="5">
        <v>65</v>
      </c>
      <c r="J1690" s="6">
        <v>725</v>
      </c>
      <c r="K1690" s="7">
        <v>471250</v>
      </c>
      <c r="L1690" s="7">
        <v>259187.50000000003</v>
      </c>
      <c r="M1690" s="8">
        <v>0.55000000000000004</v>
      </c>
      <c r="N1690" s="2" t="s">
        <v>17</v>
      </c>
      <c r="O1690">
        <f t="shared" si="208"/>
        <v>2021</v>
      </c>
      <c r="P1690">
        <f t="shared" si="209"/>
        <v>7</v>
      </c>
      <c r="Q1690" t="str">
        <f t="shared" si="210"/>
        <v>juil</v>
      </c>
      <c r="R1690" t="str">
        <f t="shared" si="211"/>
        <v>Michigan</v>
      </c>
      <c r="S1690" t="str">
        <f t="shared" si="212"/>
        <v>2021-07</v>
      </c>
      <c r="T1690">
        <f>IF(AND(COUNTIF(Calculs!$Q$2:$Q$12,$O1690)&gt;0,COUNTIF(Calculs!$S$2:$S$12,$E1690)&gt;0,COUNTIF(Calculs!$U$2:$U$12,$H1690)&gt;0),1,0)</f>
        <v>1</v>
      </c>
      <c r="U1690">
        <f t="shared" si="213"/>
        <v>471250</v>
      </c>
      <c r="V1690">
        <f t="shared" si="214"/>
        <v>725</v>
      </c>
      <c r="W1690">
        <f t="shared" si="215"/>
        <v>259187.50000000003</v>
      </c>
    </row>
    <row r="1691" spans="1:23" ht="15.75" customHeight="1" x14ac:dyDescent="0.3">
      <c r="A1691" s="2" t="s">
        <v>25</v>
      </c>
      <c r="B1691" s="2">
        <v>1185732</v>
      </c>
      <c r="C1691" s="3">
        <v>44424</v>
      </c>
      <c r="D1691" s="12" t="str" cm="1">
        <f t="array" ref="D1691">_xlfn.SWITCH(WEEKDAY(C1691,2), 1, "Lundi", 2, "Mardi", 3, "Mercredi", 4, "Jeudi", 5, "Vendredi", 6, "Samedi", 7, "Dimanche", "Erreur")</f>
        <v>Lundi</v>
      </c>
      <c r="E1691" s="2" t="s">
        <v>35</v>
      </c>
      <c r="F1691" s="2" t="s">
        <v>73</v>
      </c>
      <c r="G1691" s="2" t="s">
        <v>74</v>
      </c>
      <c r="H1691" s="4" t="s">
        <v>16</v>
      </c>
      <c r="I1691" s="5">
        <v>60</v>
      </c>
      <c r="J1691" s="6">
        <v>875</v>
      </c>
      <c r="K1691" s="7">
        <v>525000</v>
      </c>
      <c r="L1691" s="7">
        <v>262500</v>
      </c>
      <c r="M1691" s="8">
        <v>0.5</v>
      </c>
      <c r="N1691" s="2" t="s">
        <v>17</v>
      </c>
      <c r="O1691">
        <f t="shared" si="208"/>
        <v>2021</v>
      </c>
      <c r="P1691">
        <f t="shared" si="209"/>
        <v>8</v>
      </c>
      <c r="Q1691" t="str">
        <f t="shared" si="210"/>
        <v>août</v>
      </c>
      <c r="R1691" t="str">
        <f t="shared" si="211"/>
        <v>Michigan</v>
      </c>
      <c r="S1691" t="str">
        <f t="shared" si="212"/>
        <v>2021-08</v>
      </c>
      <c r="T1691">
        <f>IF(AND(COUNTIF(Calculs!$Q$2:$Q$12,$O1691)&gt;0,COUNTIF(Calculs!$S$2:$S$12,$E1691)&gt;0,COUNTIF(Calculs!$U$2:$U$12,$H1691)&gt;0),1,0)</f>
        <v>1</v>
      </c>
      <c r="U1691">
        <f t="shared" si="213"/>
        <v>525000</v>
      </c>
      <c r="V1691">
        <f t="shared" si="214"/>
        <v>875</v>
      </c>
      <c r="W1691">
        <f t="shared" si="215"/>
        <v>262500</v>
      </c>
    </row>
    <row r="1692" spans="1:23" ht="15.75" customHeight="1" x14ac:dyDescent="0.3">
      <c r="A1692" s="2" t="s">
        <v>25</v>
      </c>
      <c r="B1692" s="2">
        <v>1185732</v>
      </c>
      <c r="C1692" s="3">
        <v>44424</v>
      </c>
      <c r="D1692" s="12" t="str" cm="1">
        <f t="array" ref="D1692">_xlfn.SWITCH(WEEKDAY(C1692,2), 1, "Lundi", 2, "Mardi", 3, "Mercredi", 4, "Jeudi", 5, "Vendredi", 6, "Samedi", 7, "Dimanche", "Erreur")</f>
        <v>Lundi</v>
      </c>
      <c r="E1692" s="2" t="s">
        <v>35</v>
      </c>
      <c r="F1692" s="2" t="s">
        <v>73</v>
      </c>
      <c r="G1692" s="2" t="s">
        <v>74</v>
      </c>
      <c r="H1692" s="4" t="s">
        <v>18</v>
      </c>
      <c r="I1692" s="5">
        <v>55.000000000000007</v>
      </c>
      <c r="J1692" s="6">
        <v>650</v>
      </c>
      <c r="K1692" s="7">
        <v>357500.00000000006</v>
      </c>
      <c r="L1692" s="7">
        <v>143000</v>
      </c>
      <c r="M1692" s="8">
        <v>0.39999999999999997</v>
      </c>
      <c r="N1692" s="2" t="s">
        <v>17</v>
      </c>
      <c r="O1692">
        <f t="shared" si="208"/>
        <v>2021</v>
      </c>
      <c r="P1692">
        <f t="shared" si="209"/>
        <v>8</v>
      </c>
      <c r="Q1692" t="str">
        <f t="shared" si="210"/>
        <v>août</v>
      </c>
      <c r="R1692" t="str">
        <f t="shared" si="211"/>
        <v>Michigan</v>
      </c>
      <c r="S1692" t="str">
        <f t="shared" si="212"/>
        <v>2021-08</v>
      </c>
      <c r="T1692">
        <f>IF(AND(COUNTIF(Calculs!$Q$2:$Q$12,$O1692)&gt;0,COUNTIF(Calculs!$S$2:$S$12,$E1692)&gt;0,COUNTIF(Calculs!$U$2:$U$12,$H1692)&gt;0),1,0)</f>
        <v>1</v>
      </c>
      <c r="U1692">
        <f t="shared" si="213"/>
        <v>357500.00000000006</v>
      </c>
      <c r="V1692">
        <f t="shared" si="214"/>
        <v>650</v>
      </c>
      <c r="W1692">
        <f t="shared" si="215"/>
        <v>143000</v>
      </c>
    </row>
    <row r="1693" spans="1:23" ht="15.75" customHeight="1" x14ac:dyDescent="0.3">
      <c r="A1693" s="2" t="s">
        <v>25</v>
      </c>
      <c r="B1693" s="2">
        <v>1185732</v>
      </c>
      <c r="C1693" s="3">
        <v>44424</v>
      </c>
      <c r="D1693" s="12" t="str" cm="1">
        <f t="array" ref="D1693">_xlfn.SWITCH(WEEKDAY(C1693,2), 1, "Lundi", 2, "Mardi", 3, "Mercredi", 4, "Jeudi", 5, "Vendredi", 6, "Samedi", 7, "Dimanche", "Erreur")</f>
        <v>Lundi</v>
      </c>
      <c r="E1693" s="2" t="s">
        <v>35</v>
      </c>
      <c r="F1693" s="2" t="s">
        <v>73</v>
      </c>
      <c r="G1693" s="2" t="s">
        <v>74</v>
      </c>
      <c r="H1693" s="4" t="s">
        <v>19</v>
      </c>
      <c r="I1693" s="5">
        <v>45.000000000000007</v>
      </c>
      <c r="J1693" s="6">
        <v>575</v>
      </c>
      <c r="K1693" s="7">
        <v>258750.00000000003</v>
      </c>
      <c r="L1693" s="7">
        <v>77625</v>
      </c>
      <c r="M1693" s="8">
        <v>0.3</v>
      </c>
      <c r="N1693" s="2" t="s">
        <v>17</v>
      </c>
      <c r="O1693">
        <f t="shared" si="208"/>
        <v>2021</v>
      </c>
      <c r="P1693">
        <f t="shared" si="209"/>
        <v>8</v>
      </c>
      <c r="Q1693" t="str">
        <f t="shared" si="210"/>
        <v>août</v>
      </c>
      <c r="R1693" t="str">
        <f t="shared" si="211"/>
        <v>Michigan</v>
      </c>
      <c r="S1693" t="str">
        <f t="shared" si="212"/>
        <v>2021-08</v>
      </c>
      <c r="T1693">
        <f>IF(AND(COUNTIF(Calculs!$Q$2:$Q$12,$O1693)&gt;0,COUNTIF(Calculs!$S$2:$S$12,$E1693)&gt;0,COUNTIF(Calculs!$U$2:$U$12,$H1693)&gt;0),1,0)</f>
        <v>1</v>
      </c>
      <c r="U1693">
        <f t="shared" si="213"/>
        <v>258750.00000000003</v>
      </c>
      <c r="V1693">
        <f t="shared" si="214"/>
        <v>575</v>
      </c>
      <c r="W1693">
        <f t="shared" si="215"/>
        <v>77625</v>
      </c>
    </row>
    <row r="1694" spans="1:23" ht="15.75" customHeight="1" x14ac:dyDescent="0.3">
      <c r="A1694" s="2" t="s">
        <v>25</v>
      </c>
      <c r="B1694" s="2">
        <v>1185732</v>
      </c>
      <c r="C1694" s="3">
        <v>44424</v>
      </c>
      <c r="D1694" s="12" t="str" cm="1">
        <f t="array" ref="D1694">_xlfn.SWITCH(WEEKDAY(C1694,2), 1, "Lundi", 2, "Mardi", 3, "Mercredi", 4, "Jeudi", 5, "Vendredi", 6, "Samedi", 7, "Dimanche", "Erreur")</f>
        <v>Lundi</v>
      </c>
      <c r="E1694" s="2" t="s">
        <v>35</v>
      </c>
      <c r="F1694" s="2" t="s">
        <v>73</v>
      </c>
      <c r="G1694" s="2" t="s">
        <v>74</v>
      </c>
      <c r="H1694" s="4" t="s">
        <v>20</v>
      </c>
      <c r="I1694" s="5">
        <v>35</v>
      </c>
      <c r="J1694" s="6">
        <v>525</v>
      </c>
      <c r="K1694" s="7">
        <v>183750</v>
      </c>
      <c r="L1694" s="7">
        <v>64312.499999999993</v>
      </c>
      <c r="M1694" s="8">
        <v>0.35</v>
      </c>
      <c r="N1694" s="2" t="s">
        <v>17</v>
      </c>
      <c r="O1694">
        <f t="shared" si="208"/>
        <v>2021</v>
      </c>
      <c r="P1694">
        <f t="shared" si="209"/>
        <v>8</v>
      </c>
      <c r="Q1694" t="str">
        <f t="shared" si="210"/>
        <v>août</v>
      </c>
      <c r="R1694" t="str">
        <f t="shared" si="211"/>
        <v>Michigan</v>
      </c>
      <c r="S1694" t="str">
        <f t="shared" si="212"/>
        <v>2021-08</v>
      </c>
      <c r="T1694">
        <f>IF(AND(COUNTIF(Calculs!$Q$2:$Q$12,$O1694)&gt;0,COUNTIF(Calculs!$S$2:$S$12,$E1694)&gt;0,COUNTIF(Calculs!$U$2:$U$12,$H1694)&gt;0),1,0)</f>
        <v>1</v>
      </c>
      <c r="U1694">
        <f t="shared" si="213"/>
        <v>183750</v>
      </c>
      <c r="V1694">
        <f t="shared" si="214"/>
        <v>525</v>
      </c>
      <c r="W1694">
        <f t="shared" si="215"/>
        <v>64312.499999999993</v>
      </c>
    </row>
    <row r="1695" spans="1:23" ht="15.75" customHeight="1" x14ac:dyDescent="0.3">
      <c r="A1695" s="2" t="s">
        <v>25</v>
      </c>
      <c r="B1695" s="2">
        <v>1185732</v>
      </c>
      <c r="C1695" s="3">
        <v>44424</v>
      </c>
      <c r="D1695" s="12" t="str" cm="1">
        <f t="array" ref="D1695">_xlfn.SWITCH(WEEKDAY(C1695,2), 1, "Lundi", 2, "Mardi", 3, "Mercredi", 4, "Jeudi", 5, "Vendredi", 6, "Samedi", 7, "Dimanche", "Erreur")</f>
        <v>Lundi</v>
      </c>
      <c r="E1695" s="2" t="s">
        <v>35</v>
      </c>
      <c r="F1695" s="2" t="s">
        <v>73</v>
      </c>
      <c r="G1695" s="2" t="s">
        <v>74</v>
      </c>
      <c r="H1695" s="4" t="s">
        <v>21</v>
      </c>
      <c r="I1695" s="5">
        <v>45.000000000000007</v>
      </c>
      <c r="J1695" s="6">
        <v>500</v>
      </c>
      <c r="K1695" s="7">
        <v>225000.00000000003</v>
      </c>
      <c r="L1695" s="7">
        <v>90000</v>
      </c>
      <c r="M1695" s="8">
        <v>0.39999999999999997</v>
      </c>
      <c r="N1695" s="2" t="s">
        <v>17</v>
      </c>
      <c r="O1695">
        <f t="shared" si="208"/>
        <v>2021</v>
      </c>
      <c r="P1695">
        <f t="shared" si="209"/>
        <v>8</v>
      </c>
      <c r="Q1695" t="str">
        <f t="shared" si="210"/>
        <v>août</v>
      </c>
      <c r="R1695" t="str">
        <f t="shared" si="211"/>
        <v>Michigan</v>
      </c>
      <c r="S1695" t="str">
        <f t="shared" si="212"/>
        <v>2021-08</v>
      </c>
      <c r="T1695">
        <f>IF(AND(COUNTIF(Calculs!$Q$2:$Q$12,$O1695)&gt;0,COUNTIF(Calculs!$S$2:$S$12,$E1695)&gt;0,COUNTIF(Calculs!$U$2:$U$12,$H1695)&gt;0),1,0)</f>
        <v>1</v>
      </c>
      <c r="U1695">
        <f t="shared" si="213"/>
        <v>225000.00000000003</v>
      </c>
      <c r="V1695">
        <f t="shared" si="214"/>
        <v>500</v>
      </c>
      <c r="W1695">
        <f t="shared" si="215"/>
        <v>90000</v>
      </c>
    </row>
    <row r="1696" spans="1:23" ht="15.75" customHeight="1" x14ac:dyDescent="0.3">
      <c r="A1696" s="2" t="s">
        <v>25</v>
      </c>
      <c r="B1696" s="2">
        <v>1185732</v>
      </c>
      <c r="C1696" s="3">
        <v>44424</v>
      </c>
      <c r="D1696" s="12" t="str" cm="1">
        <f t="array" ref="D1696">_xlfn.SWITCH(WEEKDAY(C1696,2), 1, "Lundi", 2, "Mardi", 3, "Mercredi", 4, "Jeudi", 5, "Vendredi", 6, "Samedi", 7, "Dimanche", "Erreur")</f>
        <v>Lundi</v>
      </c>
      <c r="E1696" s="2" t="s">
        <v>35</v>
      </c>
      <c r="F1696" s="2" t="s">
        <v>73</v>
      </c>
      <c r="G1696" s="2" t="s">
        <v>74</v>
      </c>
      <c r="H1696" s="4" t="s">
        <v>22</v>
      </c>
      <c r="I1696" s="5">
        <v>50.000000000000014</v>
      </c>
      <c r="J1696" s="6">
        <v>675</v>
      </c>
      <c r="K1696" s="7">
        <v>337500.00000000012</v>
      </c>
      <c r="L1696" s="7">
        <v>185625.00000000009</v>
      </c>
      <c r="M1696" s="8">
        <v>0.55000000000000004</v>
      </c>
      <c r="N1696" s="2" t="s">
        <v>17</v>
      </c>
      <c r="O1696">
        <f t="shared" si="208"/>
        <v>2021</v>
      </c>
      <c r="P1696">
        <f t="shared" si="209"/>
        <v>8</v>
      </c>
      <c r="Q1696" t="str">
        <f t="shared" si="210"/>
        <v>août</v>
      </c>
      <c r="R1696" t="str">
        <f t="shared" si="211"/>
        <v>Michigan</v>
      </c>
      <c r="S1696" t="str">
        <f t="shared" si="212"/>
        <v>2021-08</v>
      </c>
      <c r="T1696">
        <f>IF(AND(COUNTIF(Calculs!$Q$2:$Q$12,$O1696)&gt;0,COUNTIF(Calculs!$S$2:$S$12,$E1696)&gt;0,COUNTIF(Calculs!$U$2:$U$12,$H1696)&gt;0),1,0)</f>
        <v>1</v>
      </c>
      <c r="U1696">
        <f t="shared" si="213"/>
        <v>337500.00000000012</v>
      </c>
      <c r="V1696">
        <f t="shared" si="214"/>
        <v>675</v>
      </c>
      <c r="W1696">
        <f t="shared" si="215"/>
        <v>185625.00000000009</v>
      </c>
    </row>
    <row r="1697" spans="1:23" ht="15.75" customHeight="1" x14ac:dyDescent="0.3">
      <c r="A1697" s="2" t="s">
        <v>25</v>
      </c>
      <c r="B1697" s="2">
        <v>1185732</v>
      </c>
      <c r="C1697" s="3">
        <v>44454</v>
      </c>
      <c r="D1697" s="12" t="str" cm="1">
        <f t="array" ref="D1697">_xlfn.SWITCH(WEEKDAY(C1697,2), 1, "Lundi", 2, "Mardi", 3, "Mercredi", 4, "Jeudi", 5, "Vendredi", 6, "Samedi", 7, "Dimanche", "Erreur")</f>
        <v>Mercredi</v>
      </c>
      <c r="E1697" s="2" t="s">
        <v>35</v>
      </c>
      <c r="F1697" s="2" t="s">
        <v>73</v>
      </c>
      <c r="G1697" s="2" t="s">
        <v>74</v>
      </c>
      <c r="H1697" s="4" t="s">
        <v>16</v>
      </c>
      <c r="I1697" s="5">
        <v>45.000000000000007</v>
      </c>
      <c r="J1697" s="6">
        <v>800</v>
      </c>
      <c r="K1697" s="7">
        <v>360000.00000000006</v>
      </c>
      <c r="L1697" s="7">
        <v>180000.00000000003</v>
      </c>
      <c r="M1697" s="8">
        <v>0.5</v>
      </c>
      <c r="N1697" s="2" t="s">
        <v>17</v>
      </c>
      <c r="O1697">
        <f t="shared" si="208"/>
        <v>2021</v>
      </c>
      <c r="P1697">
        <f t="shared" si="209"/>
        <v>9</v>
      </c>
      <c r="Q1697" t="str">
        <f t="shared" si="210"/>
        <v>sept</v>
      </c>
      <c r="R1697" t="str">
        <f t="shared" si="211"/>
        <v>Michigan</v>
      </c>
      <c r="S1697" t="str">
        <f t="shared" si="212"/>
        <v>2021-09</v>
      </c>
      <c r="T1697">
        <f>IF(AND(COUNTIF(Calculs!$Q$2:$Q$12,$O1697)&gt;0,COUNTIF(Calculs!$S$2:$S$12,$E1697)&gt;0,COUNTIF(Calculs!$U$2:$U$12,$H1697)&gt;0),1,0)</f>
        <v>1</v>
      </c>
      <c r="U1697">
        <f t="shared" si="213"/>
        <v>360000.00000000006</v>
      </c>
      <c r="V1697">
        <f t="shared" si="214"/>
        <v>800</v>
      </c>
      <c r="W1697">
        <f t="shared" si="215"/>
        <v>180000.00000000003</v>
      </c>
    </row>
    <row r="1698" spans="1:23" ht="15.75" customHeight="1" x14ac:dyDescent="0.3">
      <c r="A1698" s="2" t="s">
        <v>25</v>
      </c>
      <c r="B1698" s="2">
        <v>1185732</v>
      </c>
      <c r="C1698" s="3">
        <v>44454</v>
      </c>
      <c r="D1698" s="12" t="str" cm="1">
        <f t="array" ref="D1698">_xlfn.SWITCH(WEEKDAY(C1698,2), 1, "Lundi", 2, "Mardi", 3, "Mercredi", 4, "Jeudi", 5, "Vendredi", 6, "Samedi", 7, "Dimanche", "Erreur")</f>
        <v>Mercredi</v>
      </c>
      <c r="E1698" s="2" t="s">
        <v>35</v>
      </c>
      <c r="F1698" s="2" t="s">
        <v>73</v>
      </c>
      <c r="G1698" s="2" t="s">
        <v>74</v>
      </c>
      <c r="H1698" s="4" t="s">
        <v>18</v>
      </c>
      <c r="I1698" s="5">
        <v>40.000000000000014</v>
      </c>
      <c r="J1698" s="6">
        <v>600</v>
      </c>
      <c r="K1698" s="7">
        <v>240000.00000000009</v>
      </c>
      <c r="L1698" s="7">
        <v>96000.000000000029</v>
      </c>
      <c r="M1698" s="8">
        <v>0.39999999999999997</v>
      </c>
      <c r="N1698" s="2" t="s">
        <v>17</v>
      </c>
      <c r="O1698">
        <f t="shared" si="208"/>
        <v>2021</v>
      </c>
      <c r="P1698">
        <f t="shared" si="209"/>
        <v>9</v>
      </c>
      <c r="Q1698" t="str">
        <f t="shared" si="210"/>
        <v>sept</v>
      </c>
      <c r="R1698" t="str">
        <f t="shared" si="211"/>
        <v>Michigan</v>
      </c>
      <c r="S1698" t="str">
        <f t="shared" si="212"/>
        <v>2021-09</v>
      </c>
      <c r="T1698">
        <f>IF(AND(COUNTIF(Calculs!$Q$2:$Q$12,$O1698)&gt;0,COUNTIF(Calculs!$S$2:$S$12,$E1698)&gt;0,COUNTIF(Calculs!$U$2:$U$12,$H1698)&gt;0),1,0)</f>
        <v>1</v>
      </c>
      <c r="U1698">
        <f t="shared" si="213"/>
        <v>240000.00000000009</v>
      </c>
      <c r="V1698">
        <f t="shared" si="214"/>
        <v>600</v>
      </c>
      <c r="W1698">
        <f t="shared" si="215"/>
        <v>96000.000000000029</v>
      </c>
    </row>
    <row r="1699" spans="1:23" ht="15.75" customHeight="1" x14ac:dyDescent="0.3">
      <c r="A1699" s="2" t="s">
        <v>25</v>
      </c>
      <c r="B1699" s="2">
        <v>1185732</v>
      </c>
      <c r="C1699" s="3">
        <v>44454</v>
      </c>
      <c r="D1699" s="12" t="str" cm="1">
        <f t="array" ref="D1699">_xlfn.SWITCH(WEEKDAY(C1699,2), 1, "Lundi", 2, "Mardi", 3, "Mercredi", 4, "Jeudi", 5, "Vendredi", 6, "Samedi", 7, "Dimanche", "Erreur")</f>
        <v>Mercredi</v>
      </c>
      <c r="E1699" s="2" t="s">
        <v>35</v>
      </c>
      <c r="F1699" s="2" t="s">
        <v>73</v>
      </c>
      <c r="G1699" s="2" t="s">
        <v>74</v>
      </c>
      <c r="H1699" s="4" t="s">
        <v>19</v>
      </c>
      <c r="I1699" s="5">
        <v>35</v>
      </c>
      <c r="J1699" s="6">
        <v>500</v>
      </c>
      <c r="K1699" s="7">
        <v>175000</v>
      </c>
      <c r="L1699" s="7">
        <v>52500</v>
      </c>
      <c r="M1699" s="8">
        <v>0.3</v>
      </c>
      <c r="N1699" s="2" t="s">
        <v>17</v>
      </c>
      <c r="O1699">
        <f t="shared" si="208"/>
        <v>2021</v>
      </c>
      <c r="P1699">
        <f t="shared" si="209"/>
        <v>9</v>
      </c>
      <c r="Q1699" t="str">
        <f t="shared" si="210"/>
        <v>sept</v>
      </c>
      <c r="R1699" t="str">
        <f t="shared" si="211"/>
        <v>Michigan</v>
      </c>
      <c r="S1699" t="str">
        <f t="shared" si="212"/>
        <v>2021-09</v>
      </c>
      <c r="T1699">
        <f>IF(AND(COUNTIF(Calculs!$Q$2:$Q$12,$O1699)&gt;0,COUNTIF(Calculs!$S$2:$S$12,$E1699)&gt;0,COUNTIF(Calculs!$U$2:$U$12,$H1699)&gt;0),1,0)</f>
        <v>1</v>
      </c>
      <c r="U1699">
        <f t="shared" si="213"/>
        <v>175000</v>
      </c>
      <c r="V1699">
        <f t="shared" si="214"/>
        <v>500</v>
      </c>
      <c r="W1699">
        <f t="shared" si="215"/>
        <v>52500</v>
      </c>
    </row>
    <row r="1700" spans="1:23" ht="15.75" customHeight="1" x14ac:dyDescent="0.3">
      <c r="A1700" s="2" t="s">
        <v>25</v>
      </c>
      <c r="B1700" s="2">
        <v>1185732</v>
      </c>
      <c r="C1700" s="3">
        <v>44454</v>
      </c>
      <c r="D1700" s="12" t="str" cm="1">
        <f t="array" ref="D1700">_xlfn.SWITCH(WEEKDAY(C1700,2), 1, "Lundi", 2, "Mardi", 3, "Mercredi", 4, "Jeudi", 5, "Vendredi", 6, "Samedi", 7, "Dimanche", "Erreur")</f>
        <v>Mercredi</v>
      </c>
      <c r="E1700" s="2" t="s">
        <v>35</v>
      </c>
      <c r="F1700" s="2" t="s">
        <v>73</v>
      </c>
      <c r="G1700" s="2" t="s">
        <v>74</v>
      </c>
      <c r="H1700" s="4" t="s">
        <v>20</v>
      </c>
      <c r="I1700" s="5">
        <v>35</v>
      </c>
      <c r="J1700" s="6">
        <v>475</v>
      </c>
      <c r="K1700" s="7">
        <v>166250</v>
      </c>
      <c r="L1700" s="7">
        <v>58187.499999999993</v>
      </c>
      <c r="M1700" s="8">
        <v>0.35</v>
      </c>
      <c r="N1700" s="2" t="s">
        <v>17</v>
      </c>
      <c r="O1700">
        <f t="shared" si="208"/>
        <v>2021</v>
      </c>
      <c r="P1700">
        <f t="shared" si="209"/>
        <v>9</v>
      </c>
      <c r="Q1700" t="str">
        <f t="shared" si="210"/>
        <v>sept</v>
      </c>
      <c r="R1700" t="str">
        <f t="shared" si="211"/>
        <v>Michigan</v>
      </c>
      <c r="S1700" t="str">
        <f t="shared" si="212"/>
        <v>2021-09</v>
      </c>
      <c r="T1700">
        <f>IF(AND(COUNTIF(Calculs!$Q$2:$Q$12,$O1700)&gt;0,COUNTIF(Calculs!$S$2:$S$12,$E1700)&gt;0,COUNTIF(Calculs!$U$2:$U$12,$H1700)&gt;0),1,0)</f>
        <v>1</v>
      </c>
      <c r="U1700">
        <f t="shared" si="213"/>
        <v>166250</v>
      </c>
      <c r="V1700">
        <f t="shared" si="214"/>
        <v>475</v>
      </c>
      <c r="W1700">
        <f t="shared" si="215"/>
        <v>58187.499999999993</v>
      </c>
    </row>
    <row r="1701" spans="1:23" ht="15.75" customHeight="1" x14ac:dyDescent="0.3">
      <c r="A1701" s="2" t="s">
        <v>25</v>
      </c>
      <c r="B1701" s="2">
        <v>1185732</v>
      </c>
      <c r="C1701" s="3">
        <v>44454</v>
      </c>
      <c r="D1701" s="12" t="str" cm="1">
        <f t="array" ref="D1701">_xlfn.SWITCH(WEEKDAY(C1701,2), 1, "Lundi", 2, "Mardi", 3, "Mercredi", 4, "Jeudi", 5, "Vendredi", 6, "Samedi", 7, "Dimanche", "Erreur")</f>
        <v>Mercredi</v>
      </c>
      <c r="E1701" s="2" t="s">
        <v>35</v>
      </c>
      <c r="F1701" s="2" t="s">
        <v>73</v>
      </c>
      <c r="G1701" s="2" t="s">
        <v>74</v>
      </c>
      <c r="H1701" s="4" t="s">
        <v>21</v>
      </c>
      <c r="I1701" s="5">
        <v>45.000000000000007</v>
      </c>
      <c r="J1701" s="6">
        <v>475</v>
      </c>
      <c r="K1701" s="7">
        <v>213750.00000000003</v>
      </c>
      <c r="L1701" s="7">
        <v>85500</v>
      </c>
      <c r="M1701" s="8">
        <v>0.39999999999999997</v>
      </c>
      <c r="N1701" s="2" t="s">
        <v>17</v>
      </c>
      <c r="O1701">
        <f t="shared" si="208"/>
        <v>2021</v>
      </c>
      <c r="P1701">
        <f t="shared" si="209"/>
        <v>9</v>
      </c>
      <c r="Q1701" t="str">
        <f t="shared" si="210"/>
        <v>sept</v>
      </c>
      <c r="R1701" t="str">
        <f t="shared" si="211"/>
        <v>Michigan</v>
      </c>
      <c r="S1701" t="str">
        <f t="shared" si="212"/>
        <v>2021-09</v>
      </c>
      <c r="T1701">
        <f>IF(AND(COUNTIF(Calculs!$Q$2:$Q$12,$O1701)&gt;0,COUNTIF(Calculs!$S$2:$S$12,$E1701)&gt;0,COUNTIF(Calculs!$U$2:$U$12,$H1701)&gt;0),1,0)</f>
        <v>1</v>
      </c>
      <c r="U1701">
        <f t="shared" si="213"/>
        <v>213750.00000000003</v>
      </c>
      <c r="V1701">
        <f t="shared" si="214"/>
        <v>475</v>
      </c>
      <c r="W1701">
        <f t="shared" si="215"/>
        <v>85500</v>
      </c>
    </row>
    <row r="1702" spans="1:23" ht="15.75" customHeight="1" x14ac:dyDescent="0.3">
      <c r="A1702" s="2" t="s">
        <v>25</v>
      </c>
      <c r="B1702" s="2">
        <v>1185732</v>
      </c>
      <c r="C1702" s="3">
        <v>44454</v>
      </c>
      <c r="D1702" s="12" t="str" cm="1">
        <f t="array" ref="D1702">_xlfn.SWITCH(WEEKDAY(C1702,2), 1, "Lundi", 2, "Mardi", 3, "Mercredi", 4, "Jeudi", 5, "Vendredi", 6, "Samedi", 7, "Dimanche", "Erreur")</f>
        <v>Mercredi</v>
      </c>
      <c r="E1702" s="2" t="s">
        <v>35</v>
      </c>
      <c r="F1702" s="2" t="s">
        <v>73</v>
      </c>
      <c r="G1702" s="2" t="s">
        <v>74</v>
      </c>
      <c r="H1702" s="4" t="s">
        <v>22</v>
      </c>
      <c r="I1702" s="5">
        <v>50.000000000000014</v>
      </c>
      <c r="J1702" s="6">
        <v>575</v>
      </c>
      <c r="K1702" s="7">
        <v>287500.00000000006</v>
      </c>
      <c r="L1702" s="7">
        <v>158125.00000000006</v>
      </c>
      <c r="M1702" s="8">
        <v>0.55000000000000004</v>
      </c>
      <c r="N1702" s="2" t="s">
        <v>17</v>
      </c>
      <c r="O1702">
        <f t="shared" si="208"/>
        <v>2021</v>
      </c>
      <c r="P1702">
        <f t="shared" si="209"/>
        <v>9</v>
      </c>
      <c r="Q1702" t="str">
        <f t="shared" si="210"/>
        <v>sept</v>
      </c>
      <c r="R1702" t="str">
        <f t="shared" si="211"/>
        <v>Michigan</v>
      </c>
      <c r="S1702" t="str">
        <f t="shared" si="212"/>
        <v>2021-09</v>
      </c>
      <c r="T1702">
        <f>IF(AND(COUNTIF(Calculs!$Q$2:$Q$12,$O1702)&gt;0,COUNTIF(Calculs!$S$2:$S$12,$E1702)&gt;0,COUNTIF(Calculs!$U$2:$U$12,$H1702)&gt;0),1,0)</f>
        <v>1</v>
      </c>
      <c r="U1702">
        <f t="shared" si="213"/>
        <v>287500.00000000006</v>
      </c>
      <c r="V1702">
        <f t="shared" si="214"/>
        <v>575</v>
      </c>
      <c r="W1702">
        <f t="shared" si="215"/>
        <v>158125.00000000006</v>
      </c>
    </row>
    <row r="1703" spans="1:23" ht="15.75" customHeight="1" x14ac:dyDescent="0.3">
      <c r="A1703" s="2" t="s">
        <v>25</v>
      </c>
      <c r="B1703" s="2">
        <v>1185732</v>
      </c>
      <c r="C1703" s="3">
        <v>44486</v>
      </c>
      <c r="D1703" s="12" t="str" cm="1">
        <f t="array" ref="D1703">_xlfn.SWITCH(WEEKDAY(C1703,2), 1, "Lundi", 2, "Mardi", 3, "Mercredi", 4, "Jeudi", 5, "Vendredi", 6, "Samedi", 7, "Dimanche", "Erreur")</f>
        <v>Dimanche</v>
      </c>
      <c r="E1703" s="2" t="s">
        <v>35</v>
      </c>
      <c r="F1703" s="2" t="s">
        <v>73</v>
      </c>
      <c r="G1703" s="2" t="s">
        <v>74</v>
      </c>
      <c r="H1703" s="4" t="s">
        <v>16</v>
      </c>
      <c r="I1703" s="5">
        <v>50.000000000000014</v>
      </c>
      <c r="J1703" s="6">
        <v>750</v>
      </c>
      <c r="K1703" s="7">
        <v>375000.00000000012</v>
      </c>
      <c r="L1703" s="7">
        <v>187500.00000000006</v>
      </c>
      <c r="M1703" s="8">
        <v>0.5</v>
      </c>
      <c r="N1703" s="2" t="s">
        <v>17</v>
      </c>
      <c r="O1703">
        <f t="shared" si="208"/>
        <v>2021</v>
      </c>
      <c r="P1703">
        <f t="shared" si="209"/>
        <v>10</v>
      </c>
      <c r="Q1703" t="str">
        <f t="shared" si="210"/>
        <v>oct</v>
      </c>
      <c r="R1703" t="str">
        <f t="shared" si="211"/>
        <v>Michigan</v>
      </c>
      <c r="S1703" t="str">
        <f t="shared" si="212"/>
        <v>2021-10</v>
      </c>
      <c r="T1703">
        <f>IF(AND(COUNTIF(Calculs!$Q$2:$Q$12,$O1703)&gt;0,COUNTIF(Calculs!$S$2:$S$12,$E1703)&gt;0,COUNTIF(Calculs!$U$2:$U$12,$H1703)&gt;0),1,0)</f>
        <v>1</v>
      </c>
      <c r="U1703">
        <f t="shared" si="213"/>
        <v>375000.00000000012</v>
      </c>
      <c r="V1703">
        <f t="shared" si="214"/>
        <v>750</v>
      </c>
      <c r="W1703">
        <f t="shared" si="215"/>
        <v>187500.00000000006</v>
      </c>
    </row>
    <row r="1704" spans="1:23" ht="15.75" customHeight="1" x14ac:dyDescent="0.3">
      <c r="A1704" s="2" t="s">
        <v>25</v>
      </c>
      <c r="B1704" s="2">
        <v>1185732</v>
      </c>
      <c r="C1704" s="3">
        <v>44486</v>
      </c>
      <c r="D1704" s="12" t="str" cm="1">
        <f t="array" ref="D1704">_xlfn.SWITCH(WEEKDAY(C1704,2), 1, "Lundi", 2, "Mardi", 3, "Mercredi", 4, "Jeudi", 5, "Vendredi", 6, "Samedi", 7, "Dimanche", "Erreur")</f>
        <v>Dimanche</v>
      </c>
      <c r="E1704" s="2" t="s">
        <v>35</v>
      </c>
      <c r="F1704" s="2" t="s">
        <v>73</v>
      </c>
      <c r="G1704" s="2" t="s">
        <v>74</v>
      </c>
      <c r="H1704" s="4" t="s">
        <v>18</v>
      </c>
      <c r="I1704" s="5">
        <v>40.000000000000014</v>
      </c>
      <c r="J1704" s="6">
        <v>575</v>
      </c>
      <c r="K1704" s="7">
        <v>230000.00000000009</v>
      </c>
      <c r="L1704" s="7">
        <v>92000.000000000029</v>
      </c>
      <c r="M1704" s="8">
        <v>0.39999999999999997</v>
      </c>
      <c r="N1704" s="2" t="s">
        <v>17</v>
      </c>
      <c r="O1704">
        <f t="shared" si="208"/>
        <v>2021</v>
      </c>
      <c r="P1704">
        <f t="shared" si="209"/>
        <v>10</v>
      </c>
      <c r="Q1704" t="str">
        <f t="shared" si="210"/>
        <v>oct</v>
      </c>
      <c r="R1704" t="str">
        <f t="shared" si="211"/>
        <v>Michigan</v>
      </c>
      <c r="S1704" t="str">
        <f t="shared" si="212"/>
        <v>2021-10</v>
      </c>
      <c r="T1704">
        <f>IF(AND(COUNTIF(Calculs!$Q$2:$Q$12,$O1704)&gt;0,COUNTIF(Calculs!$S$2:$S$12,$E1704)&gt;0,COUNTIF(Calculs!$U$2:$U$12,$H1704)&gt;0),1,0)</f>
        <v>1</v>
      </c>
      <c r="U1704">
        <f t="shared" si="213"/>
        <v>230000.00000000009</v>
      </c>
      <c r="V1704">
        <f t="shared" si="214"/>
        <v>575</v>
      </c>
      <c r="W1704">
        <f t="shared" si="215"/>
        <v>92000.000000000029</v>
      </c>
    </row>
    <row r="1705" spans="1:23" ht="15.75" customHeight="1" x14ac:dyDescent="0.3">
      <c r="A1705" s="2" t="s">
        <v>25</v>
      </c>
      <c r="B1705" s="2">
        <v>1185732</v>
      </c>
      <c r="C1705" s="3">
        <v>44486</v>
      </c>
      <c r="D1705" s="12" t="str" cm="1">
        <f t="array" ref="D1705">_xlfn.SWITCH(WEEKDAY(C1705,2), 1, "Lundi", 2, "Mardi", 3, "Mercredi", 4, "Jeudi", 5, "Vendredi", 6, "Samedi", 7, "Dimanche", "Erreur")</f>
        <v>Dimanche</v>
      </c>
      <c r="E1705" s="2" t="s">
        <v>35</v>
      </c>
      <c r="F1705" s="2" t="s">
        <v>73</v>
      </c>
      <c r="G1705" s="2" t="s">
        <v>74</v>
      </c>
      <c r="H1705" s="4" t="s">
        <v>19</v>
      </c>
      <c r="I1705" s="5">
        <v>40.000000000000014</v>
      </c>
      <c r="J1705" s="6">
        <v>425</v>
      </c>
      <c r="K1705" s="7">
        <v>170000.00000000006</v>
      </c>
      <c r="L1705" s="7">
        <v>51000.000000000015</v>
      </c>
      <c r="M1705" s="8">
        <v>0.3</v>
      </c>
      <c r="N1705" s="2" t="s">
        <v>17</v>
      </c>
      <c r="O1705">
        <f t="shared" si="208"/>
        <v>2021</v>
      </c>
      <c r="P1705">
        <f t="shared" si="209"/>
        <v>10</v>
      </c>
      <c r="Q1705" t="str">
        <f t="shared" si="210"/>
        <v>oct</v>
      </c>
      <c r="R1705" t="str">
        <f t="shared" si="211"/>
        <v>Michigan</v>
      </c>
      <c r="S1705" t="str">
        <f t="shared" si="212"/>
        <v>2021-10</v>
      </c>
      <c r="T1705">
        <f>IF(AND(COUNTIF(Calculs!$Q$2:$Q$12,$O1705)&gt;0,COUNTIF(Calculs!$S$2:$S$12,$E1705)&gt;0,COUNTIF(Calculs!$U$2:$U$12,$H1705)&gt;0),1,0)</f>
        <v>1</v>
      </c>
      <c r="U1705">
        <f t="shared" si="213"/>
        <v>170000.00000000006</v>
      </c>
      <c r="V1705">
        <f t="shared" si="214"/>
        <v>425</v>
      </c>
      <c r="W1705">
        <f t="shared" si="215"/>
        <v>51000.000000000015</v>
      </c>
    </row>
    <row r="1706" spans="1:23" ht="15.75" customHeight="1" x14ac:dyDescent="0.3">
      <c r="A1706" s="2" t="s">
        <v>25</v>
      </c>
      <c r="B1706" s="2">
        <v>1185732</v>
      </c>
      <c r="C1706" s="3">
        <v>44486</v>
      </c>
      <c r="D1706" s="12" t="str" cm="1">
        <f t="array" ref="D1706">_xlfn.SWITCH(WEEKDAY(C1706,2), 1, "Lundi", 2, "Mardi", 3, "Mercredi", 4, "Jeudi", 5, "Vendredi", 6, "Samedi", 7, "Dimanche", "Erreur")</f>
        <v>Dimanche</v>
      </c>
      <c r="E1706" s="2" t="s">
        <v>35</v>
      </c>
      <c r="F1706" s="2" t="s">
        <v>73</v>
      </c>
      <c r="G1706" s="2" t="s">
        <v>74</v>
      </c>
      <c r="H1706" s="4" t="s">
        <v>20</v>
      </c>
      <c r="I1706" s="5">
        <v>40.000000000000014</v>
      </c>
      <c r="J1706" s="6">
        <v>400</v>
      </c>
      <c r="K1706" s="7">
        <v>160000.00000000006</v>
      </c>
      <c r="L1706" s="7">
        <v>56000.000000000015</v>
      </c>
      <c r="M1706" s="8">
        <v>0.35</v>
      </c>
      <c r="N1706" s="2" t="s">
        <v>17</v>
      </c>
      <c r="O1706">
        <f t="shared" si="208"/>
        <v>2021</v>
      </c>
      <c r="P1706">
        <f t="shared" si="209"/>
        <v>10</v>
      </c>
      <c r="Q1706" t="str">
        <f t="shared" si="210"/>
        <v>oct</v>
      </c>
      <c r="R1706" t="str">
        <f t="shared" si="211"/>
        <v>Michigan</v>
      </c>
      <c r="S1706" t="str">
        <f t="shared" si="212"/>
        <v>2021-10</v>
      </c>
      <c r="T1706">
        <f>IF(AND(COUNTIF(Calculs!$Q$2:$Q$12,$O1706)&gt;0,COUNTIF(Calculs!$S$2:$S$12,$E1706)&gt;0,COUNTIF(Calculs!$U$2:$U$12,$H1706)&gt;0),1,0)</f>
        <v>1</v>
      </c>
      <c r="U1706">
        <f t="shared" si="213"/>
        <v>160000.00000000006</v>
      </c>
      <c r="V1706">
        <f t="shared" si="214"/>
        <v>400</v>
      </c>
      <c r="W1706">
        <f t="shared" si="215"/>
        <v>56000.000000000015</v>
      </c>
    </row>
    <row r="1707" spans="1:23" ht="15.75" customHeight="1" x14ac:dyDescent="0.3">
      <c r="A1707" s="2" t="s">
        <v>25</v>
      </c>
      <c r="B1707" s="2">
        <v>1185732</v>
      </c>
      <c r="C1707" s="3">
        <v>44486</v>
      </c>
      <c r="D1707" s="12" t="str" cm="1">
        <f t="array" ref="D1707">_xlfn.SWITCH(WEEKDAY(C1707,2), 1, "Lundi", 2, "Mardi", 3, "Mercredi", 4, "Jeudi", 5, "Vendredi", 6, "Samedi", 7, "Dimanche", "Erreur")</f>
        <v>Dimanche</v>
      </c>
      <c r="E1707" s="2" t="s">
        <v>35</v>
      </c>
      <c r="F1707" s="2" t="s">
        <v>73</v>
      </c>
      <c r="G1707" s="2" t="s">
        <v>74</v>
      </c>
      <c r="H1707" s="4" t="s">
        <v>21</v>
      </c>
      <c r="I1707" s="5">
        <v>50.000000000000014</v>
      </c>
      <c r="J1707" s="6">
        <v>400</v>
      </c>
      <c r="K1707" s="7">
        <v>200000.00000000006</v>
      </c>
      <c r="L1707" s="7">
        <v>80000.000000000015</v>
      </c>
      <c r="M1707" s="8">
        <v>0.39999999999999997</v>
      </c>
      <c r="N1707" s="2" t="s">
        <v>17</v>
      </c>
      <c r="O1707">
        <f t="shared" si="208"/>
        <v>2021</v>
      </c>
      <c r="P1707">
        <f t="shared" si="209"/>
        <v>10</v>
      </c>
      <c r="Q1707" t="str">
        <f t="shared" si="210"/>
        <v>oct</v>
      </c>
      <c r="R1707" t="str">
        <f t="shared" si="211"/>
        <v>Michigan</v>
      </c>
      <c r="S1707" t="str">
        <f t="shared" si="212"/>
        <v>2021-10</v>
      </c>
      <c r="T1707">
        <f>IF(AND(COUNTIF(Calculs!$Q$2:$Q$12,$O1707)&gt;0,COUNTIF(Calculs!$S$2:$S$12,$E1707)&gt;0,COUNTIF(Calculs!$U$2:$U$12,$H1707)&gt;0),1,0)</f>
        <v>1</v>
      </c>
      <c r="U1707">
        <f t="shared" si="213"/>
        <v>200000.00000000006</v>
      </c>
      <c r="V1707">
        <f t="shared" si="214"/>
        <v>400</v>
      </c>
      <c r="W1707">
        <f t="shared" si="215"/>
        <v>80000.000000000015</v>
      </c>
    </row>
    <row r="1708" spans="1:23" ht="15.75" customHeight="1" x14ac:dyDescent="0.3">
      <c r="A1708" s="2" t="s">
        <v>25</v>
      </c>
      <c r="B1708" s="2">
        <v>1185732</v>
      </c>
      <c r="C1708" s="3">
        <v>44486</v>
      </c>
      <c r="D1708" s="12" t="str" cm="1">
        <f t="array" ref="D1708">_xlfn.SWITCH(WEEKDAY(C1708,2), 1, "Lundi", 2, "Mardi", 3, "Mercredi", 4, "Jeudi", 5, "Vendredi", 6, "Samedi", 7, "Dimanche", "Erreur")</f>
        <v>Dimanche</v>
      </c>
      <c r="E1708" s="2" t="s">
        <v>35</v>
      </c>
      <c r="F1708" s="2" t="s">
        <v>73</v>
      </c>
      <c r="G1708" s="2" t="s">
        <v>74</v>
      </c>
      <c r="H1708" s="4" t="s">
        <v>22</v>
      </c>
      <c r="I1708" s="5">
        <v>55.000000000000007</v>
      </c>
      <c r="J1708" s="6">
        <v>525</v>
      </c>
      <c r="K1708" s="7">
        <v>288750.00000000006</v>
      </c>
      <c r="L1708" s="7">
        <v>158812.50000000006</v>
      </c>
      <c r="M1708" s="8">
        <v>0.55000000000000004</v>
      </c>
      <c r="N1708" s="2" t="s">
        <v>17</v>
      </c>
      <c r="O1708">
        <f t="shared" si="208"/>
        <v>2021</v>
      </c>
      <c r="P1708">
        <f t="shared" si="209"/>
        <v>10</v>
      </c>
      <c r="Q1708" t="str">
        <f t="shared" si="210"/>
        <v>oct</v>
      </c>
      <c r="R1708" t="str">
        <f t="shared" si="211"/>
        <v>Michigan</v>
      </c>
      <c r="S1708" t="str">
        <f t="shared" si="212"/>
        <v>2021-10</v>
      </c>
      <c r="T1708">
        <f>IF(AND(COUNTIF(Calculs!$Q$2:$Q$12,$O1708)&gt;0,COUNTIF(Calculs!$S$2:$S$12,$E1708)&gt;0,COUNTIF(Calculs!$U$2:$U$12,$H1708)&gt;0),1,0)</f>
        <v>1</v>
      </c>
      <c r="U1708">
        <f t="shared" si="213"/>
        <v>288750.00000000006</v>
      </c>
      <c r="V1708">
        <f t="shared" si="214"/>
        <v>525</v>
      </c>
      <c r="W1708">
        <f t="shared" si="215"/>
        <v>158812.50000000006</v>
      </c>
    </row>
    <row r="1709" spans="1:23" ht="15.75" customHeight="1" x14ac:dyDescent="0.3">
      <c r="A1709" s="2" t="s">
        <v>25</v>
      </c>
      <c r="B1709" s="2">
        <v>1185732</v>
      </c>
      <c r="C1709" s="3">
        <v>44516</v>
      </c>
      <c r="D1709" s="12" t="str" cm="1">
        <f t="array" ref="D1709">_xlfn.SWITCH(WEEKDAY(C1709,2), 1, "Lundi", 2, "Mardi", 3, "Mercredi", 4, "Jeudi", 5, "Vendredi", 6, "Samedi", 7, "Dimanche", "Erreur")</f>
        <v>Mardi</v>
      </c>
      <c r="E1709" s="2" t="s">
        <v>35</v>
      </c>
      <c r="F1709" s="2" t="s">
        <v>73</v>
      </c>
      <c r="G1709" s="2" t="s">
        <v>74</v>
      </c>
      <c r="H1709" s="4" t="s">
        <v>16</v>
      </c>
      <c r="I1709" s="5">
        <v>50.000000000000014</v>
      </c>
      <c r="J1709" s="6">
        <v>675</v>
      </c>
      <c r="K1709" s="7">
        <v>337500.00000000012</v>
      </c>
      <c r="L1709" s="7">
        <v>168750.00000000006</v>
      </c>
      <c r="M1709" s="8">
        <v>0.5</v>
      </c>
      <c r="N1709" s="2" t="s">
        <v>17</v>
      </c>
      <c r="O1709">
        <f t="shared" si="208"/>
        <v>2021</v>
      </c>
      <c r="P1709">
        <f t="shared" si="209"/>
        <v>11</v>
      </c>
      <c r="Q1709" t="str">
        <f t="shared" si="210"/>
        <v>nov</v>
      </c>
      <c r="R1709" t="str">
        <f t="shared" si="211"/>
        <v>Michigan</v>
      </c>
      <c r="S1709" t="str">
        <f t="shared" si="212"/>
        <v>2021-11</v>
      </c>
      <c r="T1709">
        <f>IF(AND(COUNTIF(Calculs!$Q$2:$Q$12,$O1709)&gt;0,COUNTIF(Calculs!$S$2:$S$12,$E1709)&gt;0,COUNTIF(Calculs!$U$2:$U$12,$H1709)&gt;0),1,0)</f>
        <v>1</v>
      </c>
      <c r="U1709">
        <f t="shared" si="213"/>
        <v>337500.00000000012</v>
      </c>
      <c r="V1709">
        <f t="shared" si="214"/>
        <v>675</v>
      </c>
      <c r="W1709">
        <f t="shared" si="215"/>
        <v>168750.00000000006</v>
      </c>
    </row>
    <row r="1710" spans="1:23" ht="15.75" customHeight="1" x14ac:dyDescent="0.3">
      <c r="A1710" s="2" t="s">
        <v>25</v>
      </c>
      <c r="B1710" s="2">
        <v>1185732</v>
      </c>
      <c r="C1710" s="3">
        <v>44516</v>
      </c>
      <c r="D1710" s="12" t="str" cm="1">
        <f t="array" ref="D1710">_xlfn.SWITCH(WEEKDAY(C1710,2), 1, "Lundi", 2, "Mardi", 3, "Mercredi", 4, "Jeudi", 5, "Vendredi", 6, "Samedi", 7, "Dimanche", "Erreur")</f>
        <v>Mardi</v>
      </c>
      <c r="E1710" s="2" t="s">
        <v>35</v>
      </c>
      <c r="F1710" s="2" t="s">
        <v>73</v>
      </c>
      <c r="G1710" s="2" t="s">
        <v>74</v>
      </c>
      <c r="H1710" s="4" t="s">
        <v>18</v>
      </c>
      <c r="I1710" s="5">
        <v>45.000000000000014</v>
      </c>
      <c r="J1710" s="6">
        <v>500</v>
      </c>
      <c r="K1710" s="7">
        <v>225000.00000000006</v>
      </c>
      <c r="L1710" s="7">
        <v>90000.000000000015</v>
      </c>
      <c r="M1710" s="8">
        <v>0.39999999999999997</v>
      </c>
      <c r="N1710" s="2" t="s">
        <v>17</v>
      </c>
      <c r="O1710">
        <f t="shared" si="208"/>
        <v>2021</v>
      </c>
      <c r="P1710">
        <f t="shared" si="209"/>
        <v>11</v>
      </c>
      <c r="Q1710" t="str">
        <f t="shared" si="210"/>
        <v>nov</v>
      </c>
      <c r="R1710" t="str">
        <f t="shared" si="211"/>
        <v>Michigan</v>
      </c>
      <c r="S1710" t="str">
        <f t="shared" si="212"/>
        <v>2021-11</v>
      </c>
      <c r="T1710">
        <f>IF(AND(COUNTIF(Calculs!$Q$2:$Q$12,$O1710)&gt;0,COUNTIF(Calculs!$S$2:$S$12,$E1710)&gt;0,COUNTIF(Calculs!$U$2:$U$12,$H1710)&gt;0),1,0)</f>
        <v>1</v>
      </c>
      <c r="U1710">
        <f t="shared" si="213"/>
        <v>225000.00000000006</v>
      </c>
      <c r="V1710">
        <f t="shared" si="214"/>
        <v>500</v>
      </c>
      <c r="W1710">
        <f t="shared" si="215"/>
        <v>90000.000000000015</v>
      </c>
    </row>
    <row r="1711" spans="1:23" ht="15.75" customHeight="1" x14ac:dyDescent="0.3">
      <c r="A1711" s="2" t="s">
        <v>25</v>
      </c>
      <c r="B1711" s="2">
        <v>1185732</v>
      </c>
      <c r="C1711" s="3">
        <v>44516</v>
      </c>
      <c r="D1711" s="12" t="str" cm="1">
        <f t="array" ref="D1711">_xlfn.SWITCH(WEEKDAY(C1711,2), 1, "Lundi", 2, "Mardi", 3, "Mercredi", 4, "Jeudi", 5, "Vendredi", 6, "Samedi", 7, "Dimanche", "Erreur")</f>
        <v>Mardi</v>
      </c>
      <c r="E1711" s="2" t="s">
        <v>35</v>
      </c>
      <c r="F1711" s="2" t="s">
        <v>73</v>
      </c>
      <c r="G1711" s="2" t="s">
        <v>74</v>
      </c>
      <c r="H1711" s="4" t="s">
        <v>19</v>
      </c>
      <c r="I1711" s="5">
        <v>45.000000000000014</v>
      </c>
      <c r="J1711" s="6">
        <v>445</v>
      </c>
      <c r="K1711" s="7">
        <v>200250.00000000006</v>
      </c>
      <c r="L1711" s="7">
        <v>60075.000000000015</v>
      </c>
      <c r="M1711" s="8">
        <v>0.3</v>
      </c>
      <c r="N1711" s="2" t="s">
        <v>17</v>
      </c>
      <c r="O1711">
        <f t="shared" si="208"/>
        <v>2021</v>
      </c>
      <c r="P1711">
        <f t="shared" si="209"/>
        <v>11</v>
      </c>
      <c r="Q1711" t="str">
        <f t="shared" si="210"/>
        <v>nov</v>
      </c>
      <c r="R1711" t="str">
        <f t="shared" si="211"/>
        <v>Michigan</v>
      </c>
      <c r="S1711" t="str">
        <f t="shared" si="212"/>
        <v>2021-11</v>
      </c>
      <c r="T1711">
        <f>IF(AND(COUNTIF(Calculs!$Q$2:$Q$12,$O1711)&gt;0,COUNTIF(Calculs!$S$2:$S$12,$E1711)&gt;0,COUNTIF(Calculs!$U$2:$U$12,$H1711)&gt;0),1,0)</f>
        <v>1</v>
      </c>
      <c r="U1711">
        <f t="shared" si="213"/>
        <v>200250.00000000006</v>
      </c>
      <c r="V1711">
        <f t="shared" si="214"/>
        <v>445</v>
      </c>
      <c r="W1711">
        <f t="shared" si="215"/>
        <v>60075.000000000015</v>
      </c>
    </row>
    <row r="1712" spans="1:23" ht="15.75" customHeight="1" x14ac:dyDescent="0.3">
      <c r="A1712" s="2" t="s">
        <v>25</v>
      </c>
      <c r="B1712" s="2">
        <v>1185732</v>
      </c>
      <c r="C1712" s="3">
        <v>44516</v>
      </c>
      <c r="D1712" s="12" t="str" cm="1">
        <f t="array" ref="D1712">_xlfn.SWITCH(WEEKDAY(C1712,2), 1, "Lundi", 2, "Mardi", 3, "Mercredi", 4, "Jeudi", 5, "Vendredi", 6, "Samedi", 7, "Dimanche", "Erreur")</f>
        <v>Mardi</v>
      </c>
      <c r="E1712" s="2" t="s">
        <v>35</v>
      </c>
      <c r="F1712" s="2" t="s">
        <v>73</v>
      </c>
      <c r="G1712" s="2" t="s">
        <v>74</v>
      </c>
      <c r="H1712" s="4" t="s">
        <v>20</v>
      </c>
      <c r="I1712" s="5">
        <v>45.000000000000014</v>
      </c>
      <c r="J1712" s="6">
        <v>475</v>
      </c>
      <c r="K1712" s="7">
        <v>213750.00000000006</v>
      </c>
      <c r="L1712" s="7">
        <v>74812.500000000015</v>
      </c>
      <c r="M1712" s="8">
        <v>0.35</v>
      </c>
      <c r="N1712" s="2" t="s">
        <v>17</v>
      </c>
      <c r="O1712">
        <f t="shared" si="208"/>
        <v>2021</v>
      </c>
      <c r="P1712">
        <f t="shared" si="209"/>
        <v>11</v>
      </c>
      <c r="Q1712" t="str">
        <f t="shared" si="210"/>
        <v>nov</v>
      </c>
      <c r="R1712" t="str">
        <f t="shared" si="211"/>
        <v>Michigan</v>
      </c>
      <c r="S1712" t="str">
        <f t="shared" si="212"/>
        <v>2021-11</v>
      </c>
      <c r="T1712">
        <f>IF(AND(COUNTIF(Calculs!$Q$2:$Q$12,$O1712)&gt;0,COUNTIF(Calculs!$S$2:$S$12,$E1712)&gt;0,COUNTIF(Calculs!$U$2:$U$12,$H1712)&gt;0),1,0)</f>
        <v>1</v>
      </c>
      <c r="U1712">
        <f t="shared" si="213"/>
        <v>213750.00000000006</v>
      </c>
      <c r="V1712">
        <f t="shared" si="214"/>
        <v>475</v>
      </c>
      <c r="W1712">
        <f t="shared" si="215"/>
        <v>74812.500000000015</v>
      </c>
    </row>
    <row r="1713" spans="1:23" ht="15.75" customHeight="1" x14ac:dyDescent="0.3">
      <c r="A1713" s="2" t="s">
        <v>25</v>
      </c>
      <c r="B1713" s="2">
        <v>1185732</v>
      </c>
      <c r="C1713" s="3">
        <v>44516</v>
      </c>
      <c r="D1713" s="12" t="str" cm="1">
        <f t="array" ref="D1713">_xlfn.SWITCH(WEEKDAY(C1713,2), 1, "Lundi", 2, "Mardi", 3, "Mercredi", 4, "Jeudi", 5, "Vendredi", 6, "Samedi", 7, "Dimanche", "Erreur")</f>
        <v>Mardi</v>
      </c>
      <c r="E1713" s="2" t="s">
        <v>35</v>
      </c>
      <c r="F1713" s="2" t="s">
        <v>73</v>
      </c>
      <c r="G1713" s="2" t="s">
        <v>74</v>
      </c>
      <c r="H1713" s="4" t="s">
        <v>21</v>
      </c>
      <c r="I1713" s="5">
        <v>60</v>
      </c>
      <c r="J1713" s="6">
        <v>450</v>
      </c>
      <c r="K1713" s="7">
        <v>270000</v>
      </c>
      <c r="L1713" s="7">
        <v>107999.99999999999</v>
      </c>
      <c r="M1713" s="8">
        <v>0.39999999999999997</v>
      </c>
      <c r="N1713" s="2" t="s">
        <v>17</v>
      </c>
      <c r="O1713">
        <f t="shared" si="208"/>
        <v>2021</v>
      </c>
      <c r="P1713">
        <f t="shared" si="209"/>
        <v>11</v>
      </c>
      <c r="Q1713" t="str">
        <f t="shared" si="210"/>
        <v>nov</v>
      </c>
      <c r="R1713" t="str">
        <f t="shared" si="211"/>
        <v>Michigan</v>
      </c>
      <c r="S1713" t="str">
        <f t="shared" si="212"/>
        <v>2021-11</v>
      </c>
      <c r="T1713">
        <f>IF(AND(COUNTIF(Calculs!$Q$2:$Q$12,$O1713)&gt;0,COUNTIF(Calculs!$S$2:$S$12,$E1713)&gt;0,COUNTIF(Calculs!$U$2:$U$12,$H1713)&gt;0),1,0)</f>
        <v>1</v>
      </c>
      <c r="U1713">
        <f t="shared" si="213"/>
        <v>270000</v>
      </c>
      <c r="V1713">
        <f t="shared" si="214"/>
        <v>450</v>
      </c>
      <c r="W1713">
        <f t="shared" si="215"/>
        <v>107999.99999999999</v>
      </c>
    </row>
    <row r="1714" spans="1:23" ht="15.75" customHeight="1" x14ac:dyDescent="0.3">
      <c r="A1714" s="2" t="s">
        <v>25</v>
      </c>
      <c r="B1714" s="2">
        <v>1185732</v>
      </c>
      <c r="C1714" s="3">
        <v>44516</v>
      </c>
      <c r="D1714" s="12" t="str" cm="1">
        <f t="array" ref="D1714">_xlfn.SWITCH(WEEKDAY(C1714,2), 1, "Lundi", 2, "Mardi", 3, "Mercredi", 4, "Jeudi", 5, "Vendredi", 6, "Samedi", 7, "Dimanche", "Erreur")</f>
        <v>Mardi</v>
      </c>
      <c r="E1714" s="2" t="s">
        <v>35</v>
      </c>
      <c r="F1714" s="2" t="s">
        <v>73</v>
      </c>
      <c r="G1714" s="2" t="s">
        <v>74</v>
      </c>
      <c r="H1714" s="4" t="s">
        <v>22</v>
      </c>
      <c r="I1714" s="5">
        <v>64.999999999999986</v>
      </c>
      <c r="J1714" s="6">
        <v>625</v>
      </c>
      <c r="K1714" s="7">
        <v>406249.99999999988</v>
      </c>
      <c r="L1714" s="7">
        <v>223437.49999999994</v>
      </c>
      <c r="M1714" s="8">
        <v>0.55000000000000004</v>
      </c>
      <c r="N1714" s="2" t="s">
        <v>17</v>
      </c>
      <c r="O1714">
        <f t="shared" si="208"/>
        <v>2021</v>
      </c>
      <c r="P1714">
        <f t="shared" si="209"/>
        <v>11</v>
      </c>
      <c r="Q1714" t="str">
        <f t="shared" si="210"/>
        <v>nov</v>
      </c>
      <c r="R1714" t="str">
        <f t="shared" si="211"/>
        <v>Michigan</v>
      </c>
      <c r="S1714" t="str">
        <f t="shared" si="212"/>
        <v>2021-11</v>
      </c>
      <c r="T1714">
        <f>IF(AND(COUNTIF(Calculs!$Q$2:$Q$12,$O1714)&gt;0,COUNTIF(Calculs!$S$2:$S$12,$E1714)&gt;0,COUNTIF(Calculs!$U$2:$U$12,$H1714)&gt;0),1,0)</f>
        <v>1</v>
      </c>
      <c r="U1714">
        <f t="shared" si="213"/>
        <v>406249.99999999988</v>
      </c>
      <c r="V1714">
        <f t="shared" si="214"/>
        <v>625</v>
      </c>
      <c r="W1714">
        <f t="shared" si="215"/>
        <v>223437.49999999994</v>
      </c>
    </row>
    <row r="1715" spans="1:23" ht="15.75" customHeight="1" x14ac:dyDescent="0.3">
      <c r="A1715" s="2" t="s">
        <v>25</v>
      </c>
      <c r="B1715" s="2">
        <v>1185732</v>
      </c>
      <c r="C1715" s="3">
        <v>44545</v>
      </c>
      <c r="D1715" s="12" t="str" cm="1">
        <f t="array" ref="D1715">_xlfn.SWITCH(WEEKDAY(C1715,2), 1, "Lundi", 2, "Mardi", 3, "Mercredi", 4, "Jeudi", 5, "Vendredi", 6, "Samedi", 7, "Dimanche", "Erreur")</f>
        <v>Mercredi</v>
      </c>
      <c r="E1715" s="2" t="s">
        <v>35</v>
      </c>
      <c r="F1715" s="2" t="s">
        <v>73</v>
      </c>
      <c r="G1715" s="2" t="s">
        <v>74</v>
      </c>
      <c r="H1715" s="4" t="s">
        <v>16</v>
      </c>
      <c r="I1715" s="5">
        <v>60</v>
      </c>
      <c r="J1715" s="6">
        <v>850</v>
      </c>
      <c r="K1715" s="7">
        <v>510000</v>
      </c>
      <c r="L1715" s="7">
        <v>255000</v>
      </c>
      <c r="M1715" s="8">
        <v>0.5</v>
      </c>
      <c r="N1715" s="2" t="s">
        <v>17</v>
      </c>
      <c r="O1715">
        <f t="shared" si="208"/>
        <v>2021</v>
      </c>
      <c r="P1715">
        <f t="shared" si="209"/>
        <v>12</v>
      </c>
      <c r="Q1715" t="str">
        <f t="shared" si="210"/>
        <v>déc</v>
      </c>
      <c r="R1715" t="str">
        <f t="shared" si="211"/>
        <v>Michigan</v>
      </c>
      <c r="S1715" t="str">
        <f t="shared" si="212"/>
        <v>2021-12</v>
      </c>
      <c r="T1715">
        <f>IF(AND(COUNTIF(Calculs!$Q$2:$Q$12,$O1715)&gt;0,COUNTIF(Calculs!$S$2:$S$12,$E1715)&gt;0,COUNTIF(Calculs!$U$2:$U$12,$H1715)&gt;0),1,0)</f>
        <v>1</v>
      </c>
      <c r="U1715">
        <f t="shared" si="213"/>
        <v>510000</v>
      </c>
      <c r="V1715">
        <f t="shared" si="214"/>
        <v>850</v>
      </c>
      <c r="W1715">
        <f t="shared" si="215"/>
        <v>255000</v>
      </c>
    </row>
    <row r="1716" spans="1:23" ht="15.75" customHeight="1" x14ac:dyDescent="0.3">
      <c r="A1716" s="2" t="s">
        <v>25</v>
      </c>
      <c r="B1716" s="2">
        <v>1185732</v>
      </c>
      <c r="C1716" s="3">
        <v>44545</v>
      </c>
      <c r="D1716" s="12" t="str" cm="1">
        <f t="array" ref="D1716">_xlfn.SWITCH(WEEKDAY(C1716,2), 1, "Lundi", 2, "Mardi", 3, "Mercredi", 4, "Jeudi", 5, "Vendredi", 6, "Samedi", 7, "Dimanche", "Erreur")</f>
        <v>Mercredi</v>
      </c>
      <c r="E1716" s="2" t="s">
        <v>35</v>
      </c>
      <c r="F1716" s="2" t="s">
        <v>73</v>
      </c>
      <c r="G1716" s="2" t="s">
        <v>74</v>
      </c>
      <c r="H1716" s="4" t="s">
        <v>18</v>
      </c>
      <c r="I1716" s="5">
        <v>50</v>
      </c>
      <c r="J1716" s="6">
        <v>650</v>
      </c>
      <c r="K1716" s="7">
        <v>325000</v>
      </c>
      <c r="L1716" s="7">
        <v>129999.99999999999</v>
      </c>
      <c r="M1716" s="8">
        <v>0.39999999999999997</v>
      </c>
      <c r="N1716" s="2" t="s">
        <v>17</v>
      </c>
      <c r="O1716">
        <f t="shared" si="208"/>
        <v>2021</v>
      </c>
      <c r="P1716">
        <f t="shared" si="209"/>
        <v>12</v>
      </c>
      <c r="Q1716" t="str">
        <f t="shared" si="210"/>
        <v>déc</v>
      </c>
      <c r="R1716" t="str">
        <f t="shared" si="211"/>
        <v>Michigan</v>
      </c>
      <c r="S1716" t="str">
        <f t="shared" si="212"/>
        <v>2021-12</v>
      </c>
      <c r="T1716">
        <f>IF(AND(COUNTIF(Calculs!$Q$2:$Q$12,$O1716)&gt;0,COUNTIF(Calculs!$S$2:$S$12,$E1716)&gt;0,COUNTIF(Calculs!$U$2:$U$12,$H1716)&gt;0),1,0)</f>
        <v>1</v>
      </c>
      <c r="U1716">
        <f t="shared" si="213"/>
        <v>325000</v>
      </c>
      <c r="V1716">
        <f t="shared" si="214"/>
        <v>650</v>
      </c>
      <c r="W1716">
        <f t="shared" si="215"/>
        <v>129999.99999999999</v>
      </c>
    </row>
    <row r="1717" spans="1:23" ht="15.75" customHeight="1" x14ac:dyDescent="0.3">
      <c r="A1717" s="2" t="s">
        <v>13</v>
      </c>
      <c r="B1717" s="2">
        <v>1185732</v>
      </c>
      <c r="C1717" s="3">
        <v>44545</v>
      </c>
      <c r="D1717" s="12" t="str" cm="1">
        <f t="array" ref="D1717">_xlfn.SWITCH(WEEKDAY(C1717,2), 1, "Lundi", 2, "Mardi", 3, "Mercredi", 4, "Jeudi", 5, "Vendredi", 6, "Samedi", 7, "Dimanche", "Erreur")</f>
        <v>Mercredi</v>
      </c>
      <c r="E1717" s="2" t="s">
        <v>35</v>
      </c>
      <c r="F1717" s="2" t="s">
        <v>73</v>
      </c>
      <c r="G1717" s="2" t="s">
        <v>74</v>
      </c>
      <c r="H1717" s="4" t="s">
        <v>19</v>
      </c>
      <c r="I1717" s="5">
        <v>50</v>
      </c>
      <c r="J1717" s="6">
        <v>600</v>
      </c>
      <c r="K1717" s="7">
        <v>300000</v>
      </c>
      <c r="L1717" s="7">
        <v>90000</v>
      </c>
      <c r="M1717" s="8">
        <v>0.3</v>
      </c>
      <c r="N1717" s="2" t="s">
        <v>17</v>
      </c>
      <c r="O1717">
        <f t="shared" si="208"/>
        <v>2021</v>
      </c>
      <c r="P1717">
        <f t="shared" si="209"/>
        <v>12</v>
      </c>
      <c r="Q1717" t="str">
        <f t="shared" si="210"/>
        <v>déc</v>
      </c>
      <c r="R1717" t="str">
        <f t="shared" si="211"/>
        <v>Michigan</v>
      </c>
      <c r="S1717" t="str">
        <f t="shared" si="212"/>
        <v>2021-12</v>
      </c>
      <c r="T1717">
        <f>IF(AND(COUNTIF(Calculs!$Q$2:$Q$12,$O1717)&gt;0,COUNTIF(Calculs!$S$2:$S$12,$E1717)&gt;0,COUNTIF(Calculs!$U$2:$U$12,$H1717)&gt;0),1,0)</f>
        <v>1</v>
      </c>
      <c r="U1717">
        <f t="shared" si="213"/>
        <v>300000</v>
      </c>
      <c r="V1717">
        <f t="shared" si="214"/>
        <v>600</v>
      </c>
      <c r="W1717">
        <f t="shared" si="215"/>
        <v>90000</v>
      </c>
    </row>
    <row r="1718" spans="1:23" ht="15.75" customHeight="1" x14ac:dyDescent="0.3">
      <c r="A1718" s="2" t="s">
        <v>13</v>
      </c>
      <c r="B1718" s="2">
        <v>1185732</v>
      </c>
      <c r="C1718" s="3">
        <v>44545</v>
      </c>
      <c r="D1718" s="12" t="str" cm="1">
        <f t="array" ref="D1718">_xlfn.SWITCH(WEEKDAY(C1718,2), 1, "Lundi", 2, "Mardi", 3, "Mercredi", 4, "Jeudi", 5, "Vendredi", 6, "Samedi", 7, "Dimanche", "Erreur")</f>
        <v>Mercredi</v>
      </c>
      <c r="E1718" s="2" t="s">
        <v>35</v>
      </c>
      <c r="F1718" s="2" t="s">
        <v>73</v>
      </c>
      <c r="G1718" s="2" t="s">
        <v>74</v>
      </c>
      <c r="H1718" s="4" t="s">
        <v>20</v>
      </c>
      <c r="I1718" s="5">
        <v>50</v>
      </c>
      <c r="J1718" s="6">
        <v>550</v>
      </c>
      <c r="K1718" s="7">
        <v>275000</v>
      </c>
      <c r="L1718" s="7">
        <v>96250</v>
      </c>
      <c r="M1718" s="8">
        <v>0.35</v>
      </c>
      <c r="N1718" s="2" t="s">
        <v>17</v>
      </c>
      <c r="O1718">
        <f t="shared" si="208"/>
        <v>2021</v>
      </c>
      <c r="P1718">
        <f t="shared" si="209"/>
        <v>12</v>
      </c>
      <c r="Q1718" t="str">
        <f t="shared" si="210"/>
        <v>déc</v>
      </c>
      <c r="R1718" t="str">
        <f t="shared" si="211"/>
        <v>Michigan</v>
      </c>
      <c r="S1718" t="str">
        <f t="shared" si="212"/>
        <v>2021-12</v>
      </c>
      <c r="T1718">
        <f>IF(AND(COUNTIF(Calculs!$Q$2:$Q$12,$O1718)&gt;0,COUNTIF(Calculs!$S$2:$S$12,$E1718)&gt;0,COUNTIF(Calculs!$U$2:$U$12,$H1718)&gt;0),1,0)</f>
        <v>1</v>
      </c>
      <c r="U1718">
        <f t="shared" si="213"/>
        <v>275000</v>
      </c>
      <c r="V1718">
        <f t="shared" si="214"/>
        <v>550</v>
      </c>
      <c r="W1718">
        <f t="shared" si="215"/>
        <v>96250</v>
      </c>
    </row>
    <row r="1719" spans="1:23" ht="15.75" customHeight="1" x14ac:dyDescent="0.3">
      <c r="A1719" s="2" t="s">
        <v>13</v>
      </c>
      <c r="B1719" s="2">
        <v>1185732</v>
      </c>
      <c r="C1719" s="3">
        <v>44545</v>
      </c>
      <c r="D1719" s="12" t="str" cm="1">
        <f t="array" ref="D1719">_xlfn.SWITCH(WEEKDAY(C1719,2), 1, "Lundi", 2, "Mardi", 3, "Mercredi", 4, "Jeudi", 5, "Vendredi", 6, "Samedi", 7, "Dimanche", "Erreur")</f>
        <v>Mercredi</v>
      </c>
      <c r="E1719" s="2" t="s">
        <v>35</v>
      </c>
      <c r="F1719" s="2" t="s">
        <v>73</v>
      </c>
      <c r="G1719" s="2" t="s">
        <v>74</v>
      </c>
      <c r="H1719" s="4" t="s">
        <v>21</v>
      </c>
      <c r="I1719" s="5">
        <v>60</v>
      </c>
      <c r="J1719" s="6">
        <v>550</v>
      </c>
      <c r="K1719" s="7">
        <v>330000</v>
      </c>
      <c r="L1719" s="7">
        <v>132000</v>
      </c>
      <c r="M1719" s="8">
        <v>0.39999999999999997</v>
      </c>
      <c r="N1719" s="2" t="s">
        <v>17</v>
      </c>
      <c r="O1719">
        <f t="shared" si="208"/>
        <v>2021</v>
      </c>
      <c r="P1719">
        <f t="shared" si="209"/>
        <v>12</v>
      </c>
      <c r="Q1719" t="str">
        <f t="shared" si="210"/>
        <v>déc</v>
      </c>
      <c r="R1719" t="str">
        <f t="shared" si="211"/>
        <v>Michigan</v>
      </c>
      <c r="S1719" t="str">
        <f t="shared" si="212"/>
        <v>2021-12</v>
      </c>
      <c r="T1719">
        <f>IF(AND(COUNTIF(Calculs!$Q$2:$Q$12,$O1719)&gt;0,COUNTIF(Calculs!$S$2:$S$12,$E1719)&gt;0,COUNTIF(Calculs!$U$2:$U$12,$H1719)&gt;0),1,0)</f>
        <v>1</v>
      </c>
      <c r="U1719">
        <f t="shared" si="213"/>
        <v>330000</v>
      </c>
      <c r="V1719">
        <f t="shared" si="214"/>
        <v>550</v>
      </c>
      <c r="W1719">
        <f t="shared" si="215"/>
        <v>132000</v>
      </c>
    </row>
    <row r="1720" spans="1:23" ht="15.75" customHeight="1" x14ac:dyDescent="0.3">
      <c r="A1720" s="2" t="s">
        <v>13</v>
      </c>
      <c r="B1720" s="2">
        <v>1185732</v>
      </c>
      <c r="C1720" s="3">
        <v>44545</v>
      </c>
      <c r="D1720" s="12" t="str" cm="1">
        <f t="array" ref="D1720">_xlfn.SWITCH(WEEKDAY(C1720,2), 1, "Lundi", 2, "Mardi", 3, "Mercredi", 4, "Jeudi", 5, "Vendredi", 6, "Samedi", 7, "Dimanche", "Erreur")</f>
        <v>Mercredi</v>
      </c>
      <c r="E1720" s="2" t="s">
        <v>35</v>
      </c>
      <c r="F1720" s="2" t="s">
        <v>73</v>
      </c>
      <c r="G1720" s="2" t="s">
        <v>74</v>
      </c>
      <c r="H1720" s="4" t="s">
        <v>22</v>
      </c>
      <c r="I1720" s="5">
        <v>64.999999999999986</v>
      </c>
      <c r="J1720" s="6">
        <v>650</v>
      </c>
      <c r="K1720" s="7">
        <v>422499.99999999988</v>
      </c>
      <c r="L1720" s="7">
        <v>232374.99999999994</v>
      </c>
      <c r="M1720" s="8">
        <v>0.55000000000000004</v>
      </c>
      <c r="N1720" s="2" t="s">
        <v>17</v>
      </c>
      <c r="O1720">
        <f t="shared" si="208"/>
        <v>2021</v>
      </c>
      <c r="P1720">
        <f t="shared" si="209"/>
        <v>12</v>
      </c>
      <c r="Q1720" t="str">
        <f t="shared" si="210"/>
        <v>déc</v>
      </c>
      <c r="R1720" t="str">
        <f t="shared" si="211"/>
        <v>Michigan</v>
      </c>
      <c r="S1720" t="str">
        <f t="shared" si="212"/>
        <v>2021-12</v>
      </c>
      <c r="T1720">
        <f>IF(AND(COUNTIF(Calculs!$Q$2:$Q$12,$O1720)&gt;0,COUNTIF(Calculs!$S$2:$S$12,$E1720)&gt;0,COUNTIF(Calculs!$U$2:$U$12,$H1720)&gt;0),1,0)</f>
        <v>1</v>
      </c>
      <c r="U1720">
        <f t="shared" si="213"/>
        <v>422499.99999999988</v>
      </c>
      <c r="V1720">
        <f t="shared" si="214"/>
        <v>650</v>
      </c>
      <c r="W1720">
        <f t="shared" si="215"/>
        <v>232374.99999999994</v>
      </c>
    </row>
    <row r="1721" spans="1:23" ht="15.75" customHeight="1" x14ac:dyDescent="0.3">
      <c r="A1721" s="2" t="s">
        <v>13</v>
      </c>
      <c r="B1721" s="2">
        <v>1185732</v>
      </c>
      <c r="C1721" s="3">
        <v>44214</v>
      </c>
      <c r="D1721" s="12" t="str" cm="1">
        <f t="array" ref="D1721">_xlfn.SWITCH(WEEKDAY(C1721,2), 1, "Lundi", 2, "Mardi", 3, "Mercredi", 4, "Jeudi", 5, "Vendredi", 6, "Samedi", 7, "Dimanche", "Erreur")</f>
        <v>Lundi</v>
      </c>
      <c r="E1721" s="2" t="s">
        <v>35</v>
      </c>
      <c r="F1721" s="2" t="s">
        <v>73</v>
      </c>
      <c r="G1721" s="2" t="s">
        <v>74</v>
      </c>
      <c r="H1721" s="4" t="s">
        <v>16</v>
      </c>
      <c r="I1721" s="5">
        <v>30</v>
      </c>
      <c r="J1721" s="6">
        <v>625</v>
      </c>
      <c r="K1721" s="7">
        <v>187500</v>
      </c>
      <c r="L1721" s="7">
        <v>75000</v>
      </c>
      <c r="M1721" s="8">
        <v>0.4</v>
      </c>
      <c r="N1721" s="2" t="s">
        <v>17</v>
      </c>
      <c r="O1721">
        <f t="shared" si="208"/>
        <v>2021</v>
      </c>
      <c r="P1721">
        <f t="shared" si="209"/>
        <v>1</v>
      </c>
      <c r="Q1721" t="str">
        <f t="shared" si="210"/>
        <v>janv</v>
      </c>
      <c r="R1721" t="str">
        <f t="shared" si="211"/>
        <v>Michigan</v>
      </c>
      <c r="S1721" t="str">
        <f t="shared" si="212"/>
        <v>2021-01</v>
      </c>
      <c r="T1721">
        <f>IF(AND(COUNTIF(Calculs!$Q$2:$Q$12,$O1721)&gt;0,COUNTIF(Calculs!$S$2:$S$12,$E1721)&gt;0,COUNTIF(Calculs!$U$2:$U$12,$H1721)&gt;0),1,0)</f>
        <v>1</v>
      </c>
      <c r="U1721">
        <f t="shared" si="213"/>
        <v>187500</v>
      </c>
      <c r="V1721">
        <f t="shared" si="214"/>
        <v>625</v>
      </c>
      <c r="W1721">
        <f t="shared" si="215"/>
        <v>75000</v>
      </c>
    </row>
    <row r="1722" spans="1:23" ht="15.75" customHeight="1" x14ac:dyDescent="0.3">
      <c r="A1722" s="2" t="s">
        <v>13</v>
      </c>
      <c r="B1722" s="2">
        <v>1185732</v>
      </c>
      <c r="C1722" s="3">
        <v>44214</v>
      </c>
      <c r="D1722" s="12" t="str" cm="1">
        <f t="array" ref="D1722">_xlfn.SWITCH(WEEKDAY(C1722,2), 1, "Lundi", 2, "Mardi", 3, "Mercredi", 4, "Jeudi", 5, "Vendredi", 6, "Samedi", 7, "Dimanche", "Erreur")</f>
        <v>Lundi</v>
      </c>
      <c r="E1722" s="2" t="s">
        <v>35</v>
      </c>
      <c r="F1722" s="2" t="s">
        <v>73</v>
      </c>
      <c r="G1722" s="2" t="s">
        <v>74</v>
      </c>
      <c r="H1722" s="4" t="s">
        <v>18</v>
      </c>
      <c r="I1722" s="5">
        <v>30</v>
      </c>
      <c r="J1722" s="6">
        <v>425</v>
      </c>
      <c r="K1722" s="7">
        <v>127500</v>
      </c>
      <c r="L1722" s="7">
        <v>44625</v>
      </c>
      <c r="M1722" s="8">
        <v>0.35</v>
      </c>
      <c r="N1722" s="2" t="s">
        <v>17</v>
      </c>
      <c r="O1722">
        <f t="shared" si="208"/>
        <v>2021</v>
      </c>
      <c r="P1722">
        <f t="shared" si="209"/>
        <v>1</v>
      </c>
      <c r="Q1722" t="str">
        <f t="shared" si="210"/>
        <v>janv</v>
      </c>
      <c r="R1722" t="str">
        <f t="shared" si="211"/>
        <v>Michigan</v>
      </c>
      <c r="S1722" t="str">
        <f t="shared" si="212"/>
        <v>2021-01</v>
      </c>
      <c r="T1722">
        <f>IF(AND(COUNTIF(Calculs!$Q$2:$Q$12,$O1722)&gt;0,COUNTIF(Calculs!$S$2:$S$12,$E1722)&gt;0,COUNTIF(Calculs!$U$2:$U$12,$H1722)&gt;0),1,0)</f>
        <v>1</v>
      </c>
      <c r="U1722">
        <f t="shared" si="213"/>
        <v>127500</v>
      </c>
      <c r="V1722">
        <f t="shared" si="214"/>
        <v>425</v>
      </c>
      <c r="W1722">
        <f t="shared" si="215"/>
        <v>44625</v>
      </c>
    </row>
    <row r="1723" spans="1:23" ht="15.75" customHeight="1" x14ac:dyDescent="0.3">
      <c r="A1723" s="2" t="s">
        <v>13</v>
      </c>
      <c r="B1723" s="2">
        <v>1185732</v>
      </c>
      <c r="C1723" s="3">
        <v>44214</v>
      </c>
      <c r="D1723" s="12" t="str" cm="1">
        <f t="array" ref="D1723">_xlfn.SWITCH(WEEKDAY(C1723,2), 1, "Lundi", 2, "Mardi", 3, "Mercredi", 4, "Jeudi", 5, "Vendredi", 6, "Samedi", 7, "Dimanche", "Erreur")</f>
        <v>Lundi</v>
      </c>
      <c r="E1723" s="2" t="s">
        <v>35</v>
      </c>
      <c r="F1723" s="2" t="s">
        <v>73</v>
      </c>
      <c r="G1723" s="2" t="s">
        <v>74</v>
      </c>
      <c r="H1723" s="4" t="s">
        <v>19</v>
      </c>
      <c r="I1723" s="5">
        <v>20</v>
      </c>
      <c r="J1723" s="6">
        <v>425</v>
      </c>
      <c r="K1723" s="7">
        <v>85000</v>
      </c>
      <c r="L1723" s="7">
        <v>29749.999999999996</v>
      </c>
      <c r="M1723" s="8">
        <v>0.35</v>
      </c>
      <c r="N1723" s="2" t="s">
        <v>17</v>
      </c>
      <c r="O1723">
        <f t="shared" si="208"/>
        <v>2021</v>
      </c>
      <c r="P1723">
        <f t="shared" si="209"/>
        <v>1</v>
      </c>
      <c r="Q1723" t="str">
        <f t="shared" si="210"/>
        <v>janv</v>
      </c>
      <c r="R1723" t="str">
        <f t="shared" si="211"/>
        <v>Michigan</v>
      </c>
      <c r="S1723" t="str">
        <f t="shared" si="212"/>
        <v>2021-01</v>
      </c>
      <c r="T1723">
        <f>IF(AND(COUNTIF(Calculs!$Q$2:$Q$12,$O1723)&gt;0,COUNTIF(Calculs!$S$2:$S$12,$E1723)&gt;0,COUNTIF(Calculs!$U$2:$U$12,$H1723)&gt;0),1,0)</f>
        <v>1</v>
      </c>
      <c r="U1723">
        <f t="shared" si="213"/>
        <v>85000</v>
      </c>
      <c r="V1723">
        <f t="shared" si="214"/>
        <v>425</v>
      </c>
      <c r="W1723">
        <f t="shared" si="215"/>
        <v>29749.999999999996</v>
      </c>
    </row>
    <row r="1724" spans="1:23" ht="15.75" customHeight="1" x14ac:dyDescent="0.3">
      <c r="A1724" s="2" t="s">
        <v>13</v>
      </c>
      <c r="B1724" s="2">
        <v>1185732</v>
      </c>
      <c r="C1724" s="3">
        <v>44214</v>
      </c>
      <c r="D1724" s="12" t="str" cm="1">
        <f t="array" ref="D1724">_xlfn.SWITCH(WEEKDAY(C1724,2), 1, "Lundi", 2, "Mardi", 3, "Mercredi", 4, "Jeudi", 5, "Vendredi", 6, "Samedi", 7, "Dimanche", "Erreur")</f>
        <v>Lundi</v>
      </c>
      <c r="E1724" s="2" t="s">
        <v>35</v>
      </c>
      <c r="F1724" s="2" t="s">
        <v>73</v>
      </c>
      <c r="G1724" s="2" t="s">
        <v>74</v>
      </c>
      <c r="H1724" s="4" t="s">
        <v>20</v>
      </c>
      <c r="I1724" s="5">
        <v>25.000000000000007</v>
      </c>
      <c r="J1724" s="6">
        <v>275</v>
      </c>
      <c r="K1724" s="7">
        <v>68750.000000000015</v>
      </c>
      <c r="L1724" s="7">
        <v>27500.000000000007</v>
      </c>
      <c r="M1724" s="8">
        <v>0.4</v>
      </c>
      <c r="N1724" s="2" t="s">
        <v>17</v>
      </c>
      <c r="O1724">
        <f t="shared" si="208"/>
        <v>2021</v>
      </c>
      <c r="P1724">
        <f t="shared" si="209"/>
        <v>1</v>
      </c>
      <c r="Q1724" t="str">
        <f t="shared" si="210"/>
        <v>janv</v>
      </c>
      <c r="R1724" t="str">
        <f t="shared" si="211"/>
        <v>Michigan</v>
      </c>
      <c r="S1724" t="str">
        <f t="shared" si="212"/>
        <v>2021-01</v>
      </c>
      <c r="T1724">
        <f>IF(AND(COUNTIF(Calculs!$Q$2:$Q$12,$O1724)&gt;0,COUNTIF(Calculs!$S$2:$S$12,$E1724)&gt;0,COUNTIF(Calculs!$U$2:$U$12,$H1724)&gt;0),1,0)</f>
        <v>1</v>
      </c>
      <c r="U1724">
        <f t="shared" si="213"/>
        <v>68750.000000000015</v>
      </c>
      <c r="V1724">
        <f t="shared" si="214"/>
        <v>275</v>
      </c>
      <c r="W1724">
        <f t="shared" si="215"/>
        <v>27500.000000000007</v>
      </c>
    </row>
    <row r="1725" spans="1:23" ht="15.75" customHeight="1" x14ac:dyDescent="0.3">
      <c r="A1725" s="2" t="s">
        <v>13</v>
      </c>
      <c r="B1725" s="2">
        <v>1185732</v>
      </c>
      <c r="C1725" s="3">
        <v>44214</v>
      </c>
      <c r="D1725" s="12" t="str" cm="1">
        <f t="array" ref="D1725">_xlfn.SWITCH(WEEKDAY(C1725,2), 1, "Lundi", 2, "Mardi", 3, "Mercredi", 4, "Jeudi", 5, "Vendredi", 6, "Samedi", 7, "Dimanche", "Erreur")</f>
        <v>Lundi</v>
      </c>
      <c r="E1725" s="2" t="s">
        <v>35</v>
      </c>
      <c r="F1725" s="2" t="s">
        <v>73</v>
      </c>
      <c r="G1725" s="2" t="s">
        <v>74</v>
      </c>
      <c r="H1725" s="4" t="s">
        <v>21</v>
      </c>
      <c r="I1725" s="5">
        <v>40</v>
      </c>
      <c r="J1725" s="6">
        <v>325</v>
      </c>
      <c r="K1725" s="7">
        <v>130000</v>
      </c>
      <c r="L1725" s="7">
        <v>45500</v>
      </c>
      <c r="M1725" s="8">
        <v>0.35</v>
      </c>
      <c r="N1725" s="2" t="s">
        <v>17</v>
      </c>
      <c r="O1725">
        <f t="shared" si="208"/>
        <v>2021</v>
      </c>
      <c r="P1725">
        <f t="shared" si="209"/>
        <v>1</v>
      </c>
      <c r="Q1725" t="str">
        <f t="shared" si="210"/>
        <v>janv</v>
      </c>
      <c r="R1725" t="str">
        <f t="shared" si="211"/>
        <v>Michigan</v>
      </c>
      <c r="S1725" t="str">
        <f t="shared" si="212"/>
        <v>2021-01</v>
      </c>
      <c r="T1725">
        <f>IF(AND(COUNTIF(Calculs!$Q$2:$Q$12,$O1725)&gt;0,COUNTIF(Calculs!$S$2:$S$12,$E1725)&gt;0,COUNTIF(Calculs!$U$2:$U$12,$H1725)&gt;0),1,0)</f>
        <v>1</v>
      </c>
      <c r="U1725">
        <f t="shared" si="213"/>
        <v>130000</v>
      </c>
      <c r="V1725">
        <f t="shared" si="214"/>
        <v>325</v>
      </c>
      <c r="W1725">
        <f t="shared" si="215"/>
        <v>45500</v>
      </c>
    </row>
    <row r="1726" spans="1:23" ht="15.75" customHeight="1" x14ac:dyDescent="0.3">
      <c r="A1726" s="2" t="s">
        <v>13</v>
      </c>
      <c r="B1726" s="2">
        <v>1185732</v>
      </c>
      <c r="C1726" s="3">
        <v>44214</v>
      </c>
      <c r="D1726" s="12" t="str" cm="1">
        <f t="array" ref="D1726">_xlfn.SWITCH(WEEKDAY(C1726,2), 1, "Lundi", 2, "Mardi", 3, "Mercredi", 4, "Jeudi", 5, "Vendredi", 6, "Samedi", 7, "Dimanche", "Erreur")</f>
        <v>Lundi</v>
      </c>
      <c r="E1726" s="2" t="s">
        <v>35</v>
      </c>
      <c r="F1726" s="2" t="s">
        <v>73</v>
      </c>
      <c r="G1726" s="2" t="s">
        <v>74</v>
      </c>
      <c r="H1726" s="4" t="s">
        <v>22</v>
      </c>
      <c r="I1726" s="5">
        <v>30</v>
      </c>
      <c r="J1726" s="6">
        <v>425</v>
      </c>
      <c r="K1726" s="7">
        <v>127500</v>
      </c>
      <c r="L1726" s="7">
        <v>63750</v>
      </c>
      <c r="M1726" s="8">
        <v>0.5</v>
      </c>
      <c r="N1726" s="2" t="s">
        <v>17</v>
      </c>
      <c r="O1726">
        <f t="shared" si="208"/>
        <v>2021</v>
      </c>
      <c r="P1726">
        <f t="shared" si="209"/>
        <v>1</v>
      </c>
      <c r="Q1726" t="str">
        <f t="shared" si="210"/>
        <v>janv</v>
      </c>
      <c r="R1726" t="str">
        <f t="shared" si="211"/>
        <v>Michigan</v>
      </c>
      <c r="S1726" t="str">
        <f t="shared" si="212"/>
        <v>2021-01</v>
      </c>
      <c r="T1726">
        <f>IF(AND(COUNTIF(Calculs!$Q$2:$Q$12,$O1726)&gt;0,COUNTIF(Calculs!$S$2:$S$12,$E1726)&gt;0,COUNTIF(Calculs!$U$2:$U$12,$H1726)&gt;0),1,0)</f>
        <v>1</v>
      </c>
      <c r="U1726">
        <f t="shared" si="213"/>
        <v>127500</v>
      </c>
      <c r="V1726">
        <f t="shared" si="214"/>
        <v>425</v>
      </c>
      <c r="W1726">
        <f t="shared" si="215"/>
        <v>63750</v>
      </c>
    </row>
    <row r="1727" spans="1:23" ht="15.75" customHeight="1" x14ac:dyDescent="0.3">
      <c r="A1727" s="2" t="s">
        <v>13</v>
      </c>
      <c r="B1727" s="2">
        <v>1185732</v>
      </c>
      <c r="C1727" s="3">
        <v>44245</v>
      </c>
      <c r="D1727" s="12" t="str" cm="1">
        <f t="array" ref="D1727">_xlfn.SWITCH(WEEKDAY(C1727,2), 1, "Lundi", 2, "Mardi", 3, "Mercredi", 4, "Jeudi", 5, "Vendredi", 6, "Samedi", 7, "Dimanche", "Erreur")</f>
        <v>Jeudi</v>
      </c>
      <c r="E1727" s="2" t="s">
        <v>35</v>
      </c>
      <c r="F1727" s="2" t="s">
        <v>73</v>
      </c>
      <c r="G1727" s="2" t="s">
        <v>74</v>
      </c>
      <c r="H1727" s="4" t="s">
        <v>16</v>
      </c>
      <c r="I1727" s="5">
        <v>30</v>
      </c>
      <c r="J1727" s="6">
        <v>675</v>
      </c>
      <c r="K1727" s="7">
        <v>202500</v>
      </c>
      <c r="L1727" s="7">
        <v>81000</v>
      </c>
      <c r="M1727" s="8">
        <v>0.4</v>
      </c>
      <c r="N1727" s="2" t="s">
        <v>17</v>
      </c>
      <c r="O1727">
        <f t="shared" si="208"/>
        <v>2021</v>
      </c>
      <c r="P1727">
        <f t="shared" si="209"/>
        <v>2</v>
      </c>
      <c r="Q1727" t="str">
        <f t="shared" si="210"/>
        <v>févr</v>
      </c>
      <c r="R1727" t="str">
        <f t="shared" si="211"/>
        <v>Michigan</v>
      </c>
      <c r="S1727" t="str">
        <f t="shared" si="212"/>
        <v>2021-02</v>
      </c>
      <c r="T1727">
        <f>IF(AND(COUNTIF(Calculs!$Q$2:$Q$12,$O1727)&gt;0,COUNTIF(Calculs!$S$2:$S$12,$E1727)&gt;0,COUNTIF(Calculs!$U$2:$U$12,$H1727)&gt;0),1,0)</f>
        <v>1</v>
      </c>
      <c r="U1727">
        <f t="shared" si="213"/>
        <v>202500</v>
      </c>
      <c r="V1727">
        <f t="shared" si="214"/>
        <v>675</v>
      </c>
      <c r="W1727">
        <f t="shared" si="215"/>
        <v>81000</v>
      </c>
    </row>
    <row r="1728" spans="1:23" ht="15.75" customHeight="1" x14ac:dyDescent="0.3">
      <c r="A1728" s="2" t="s">
        <v>13</v>
      </c>
      <c r="B1728" s="2">
        <v>1185732</v>
      </c>
      <c r="C1728" s="3">
        <v>44245</v>
      </c>
      <c r="D1728" s="12" t="str" cm="1">
        <f t="array" ref="D1728">_xlfn.SWITCH(WEEKDAY(C1728,2), 1, "Lundi", 2, "Mardi", 3, "Mercredi", 4, "Jeudi", 5, "Vendredi", 6, "Samedi", 7, "Dimanche", "Erreur")</f>
        <v>Jeudi</v>
      </c>
      <c r="E1728" s="2" t="s">
        <v>35</v>
      </c>
      <c r="F1728" s="2" t="s">
        <v>73</v>
      </c>
      <c r="G1728" s="2" t="s">
        <v>74</v>
      </c>
      <c r="H1728" s="4" t="s">
        <v>18</v>
      </c>
      <c r="I1728" s="5">
        <v>30</v>
      </c>
      <c r="J1728" s="6">
        <v>325</v>
      </c>
      <c r="K1728" s="7">
        <v>97500</v>
      </c>
      <c r="L1728" s="7">
        <v>34125</v>
      </c>
      <c r="M1728" s="8">
        <v>0.35</v>
      </c>
      <c r="N1728" s="2" t="s">
        <v>17</v>
      </c>
      <c r="O1728">
        <f t="shared" si="208"/>
        <v>2021</v>
      </c>
      <c r="P1728">
        <f t="shared" si="209"/>
        <v>2</v>
      </c>
      <c r="Q1728" t="str">
        <f t="shared" si="210"/>
        <v>févr</v>
      </c>
      <c r="R1728" t="str">
        <f t="shared" si="211"/>
        <v>Michigan</v>
      </c>
      <c r="S1728" t="str">
        <f t="shared" si="212"/>
        <v>2021-02</v>
      </c>
      <c r="T1728">
        <f>IF(AND(COUNTIF(Calculs!$Q$2:$Q$12,$O1728)&gt;0,COUNTIF(Calculs!$S$2:$S$12,$E1728)&gt;0,COUNTIF(Calculs!$U$2:$U$12,$H1728)&gt;0),1,0)</f>
        <v>1</v>
      </c>
      <c r="U1728">
        <f t="shared" si="213"/>
        <v>97500</v>
      </c>
      <c r="V1728">
        <f t="shared" si="214"/>
        <v>325</v>
      </c>
      <c r="W1728">
        <f t="shared" si="215"/>
        <v>34125</v>
      </c>
    </row>
    <row r="1729" spans="1:23" ht="15.75" customHeight="1" x14ac:dyDescent="0.3">
      <c r="A1729" s="2" t="s">
        <v>13</v>
      </c>
      <c r="B1729" s="2">
        <v>1185732</v>
      </c>
      <c r="C1729" s="3">
        <v>44245</v>
      </c>
      <c r="D1729" s="12" t="str" cm="1">
        <f t="array" ref="D1729">_xlfn.SWITCH(WEEKDAY(C1729,2), 1, "Lundi", 2, "Mardi", 3, "Mercredi", 4, "Jeudi", 5, "Vendredi", 6, "Samedi", 7, "Dimanche", "Erreur")</f>
        <v>Jeudi</v>
      </c>
      <c r="E1729" s="2" t="s">
        <v>35</v>
      </c>
      <c r="F1729" s="2" t="s">
        <v>73</v>
      </c>
      <c r="G1729" s="2" t="s">
        <v>74</v>
      </c>
      <c r="H1729" s="4" t="s">
        <v>19</v>
      </c>
      <c r="I1729" s="5">
        <v>20</v>
      </c>
      <c r="J1729" s="6">
        <v>375</v>
      </c>
      <c r="K1729" s="7">
        <v>75000</v>
      </c>
      <c r="L1729" s="7">
        <v>26250</v>
      </c>
      <c r="M1729" s="8">
        <v>0.35</v>
      </c>
      <c r="N1729" s="2" t="s">
        <v>17</v>
      </c>
      <c r="O1729">
        <f t="shared" si="208"/>
        <v>2021</v>
      </c>
      <c r="P1729">
        <f t="shared" si="209"/>
        <v>2</v>
      </c>
      <c r="Q1729" t="str">
        <f t="shared" si="210"/>
        <v>févr</v>
      </c>
      <c r="R1729" t="str">
        <f t="shared" si="211"/>
        <v>Michigan</v>
      </c>
      <c r="S1729" t="str">
        <f t="shared" si="212"/>
        <v>2021-02</v>
      </c>
      <c r="T1729">
        <f>IF(AND(COUNTIF(Calculs!$Q$2:$Q$12,$O1729)&gt;0,COUNTIF(Calculs!$S$2:$S$12,$E1729)&gt;0,COUNTIF(Calculs!$U$2:$U$12,$H1729)&gt;0),1,0)</f>
        <v>1</v>
      </c>
      <c r="U1729">
        <f t="shared" si="213"/>
        <v>75000</v>
      </c>
      <c r="V1729">
        <f t="shared" si="214"/>
        <v>375</v>
      </c>
      <c r="W1729">
        <f t="shared" si="215"/>
        <v>26250</v>
      </c>
    </row>
    <row r="1730" spans="1:23" ht="15.75" customHeight="1" x14ac:dyDescent="0.3">
      <c r="A1730" s="2" t="s">
        <v>13</v>
      </c>
      <c r="B1730" s="2">
        <v>1185732</v>
      </c>
      <c r="C1730" s="3">
        <v>44245</v>
      </c>
      <c r="D1730" s="12" t="str" cm="1">
        <f t="array" ref="D1730">_xlfn.SWITCH(WEEKDAY(C1730,2), 1, "Lundi", 2, "Mardi", 3, "Mercredi", 4, "Jeudi", 5, "Vendredi", 6, "Samedi", 7, "Dimanche", "Erreur")</f>
        <v>Jeudi</v>
      </c>
      <c r="E1730" s="2" t="s">
        <v>35</v>
      </c>
      <c r="F1730" s="2" t="s">
        <v>75</v>
      </c>
      <c r="G1730" s="2" t="s">
        <v>76</v>
      </c>
      <c r="H1730" s="4" t="s">
        <v>20</v>
      </c>
      <c r="I1730" s="5">
        <v>25.000000000000007</v>
      </c>
      <c r="J1730" s="6">
        <v>250</v>
      </c>
      <c r="K1730" s="7">
        <v>62500.000000000015</v>
      </c>
      <c r="L1730" s="7">
        <v>25000.000000000007</v>
      </c>
      <c r="M1730" s="8">
        <v>0.4</v>
      </c>
      <c r="N1730" s="2" t="s">
        <v>17</v>
      </c>
      <c r="O1730">
        <f t="shared" si="208"/>
        <v>2021</v>
      </c>
      <c r="P1730">
        <f t="shared" si="209"/>
        <v>2</v>
      </c>
      <c r="Q1730" t="str">
        <f t="shared" si="210"/>
        <v>févr</v>
      </c>
      <c r="R1730" t="str">
        <f t="shared" si="211"/>
        <v>Missouri</v>
      </c>
      <c r="S1730" t="str">
        <f t="shared" si="212"/>
        <v>2021-02</v>
      </c>
      <c r="T1730">
        <f>IF(AND(COUNTIF(Calculs!$Q$2:$Q$12,$O1730)&gt;0,COUNTIF(Calculs!$S$2:$S$12,$E1730)&gt;0,COUNTIF(Calculs!$U$2:$U$12,$H1730)&gt;0),1,0)</f>
        <v>1</v>
      </c>
      <c r="U1730">
        <f t="shared" si="213"/>
        <v>62500.000000000015</v>
      </c>
      <c r="V1730">
        <f t="shared" si="214"/>
        <v>250</v>
      </c>
      <c r="W1730">
        <f t="shared" si="215"/>
        <v>25000.000000000007</v>
      </c>
    </row>
    <row r="1731" spans="1:23" ht="15.75" customHeight="1" x14ac:dyDescent="0.3">
      <c r="A1731" s="2" t="s">
        <v>13</v>
      </c>
      <c r="B1731" s="2">
        <v>1185732</v>
      </c>
      <c r="C1731" s="3">
        <v>44245</v>
      </c>
      <c r="D1731" s="12" t="str" cm="1">
        <f t="array" ref="D1731">_xlfn.SWITCH(WEEKDAY(C1731,2), 1, "Lundi", 2, "Mardi", 3, "Mercredi", 4, "Jeudi", 5, "Vendredi", 6, "Samedi", 7, "Dimanche", "Erreur")</f>
        <v>Jeudi</v>
      </c>
      <c r="E1731" s="2" t="s">
        <v>35</v>
      </c>
      <c r="F1731" s="2" t="s">
        <v>75</v>
      </c>
      <c r="G1731" s="2" t="s">
        <v>76</v>
      </c>
      <c r="H1731" s="4" t="s">
        <v>21</v>
      </c>
      <c r="I1731" s="5">
        <v>40</v>
      </c>
      <c r="J1731" s="6">
        <v>325</v>
      </c>
      <c r="K1731" s="7">
        <v>130000</v>
      </c>
      <c r="L1731" s="7">
        <v>45500</v>
      </c>
      <c r="M1731" s="8">
        <v>0.35</v>
      </c>
      <c r="N1731" s="2" t="s">
        <v>17</v>
      </c>
      <c r="O1731">
        <f t="shared" ref="O1731:O1794" si="216">YEAR($C1731)</f>
        <v>2021</v>
      </c>
      <c r="P1731">
        <f t="shared" ref="P1731:P1794" si="217">MONTH($C1731)</f>
        <v>2</v>
      </c>
      <c r="Q1731" t="str">
        <f t="shared" ref="Q1731:Q1794" si="218">TEXT($C1731,"mmm")</f>
        <v>févr</v>
      </c>
      <c r="R1731" t="str">
        <f t="shared" ref="R1731:R1794" si="219">SUBSTITUTE(SUBSTITUTE($F1731,"Sud ","South "),"Ouest ","West ")</f>
        <v>Missouri</v>
      </c>
      <c r="S1731" t="str">
        <f t="shared" ref="S1731:S1794" si="220">TEXT($C1731,"aaaa-mm")</f>
        <v>2021-02</v>
      </c>
      <c r="T1731">
        <f>IF(AND(COUNTIF(Calculs!$Q$2:$Q$12,$O1731)&gt;0,COUNTIF(Calculs!$S$2:$S$12,$E1731)&gt;0,COUNTIF(Calculs!$U$2:$U$12,$H1731)&gt;0),1,0)</f>
        <v>1</v>
      </c>
      <c r="U1731">
        <f t="shared" ref="U1731:U1794" si="221">$K1731*$T1731</f>
        <v>130000</v>
      </c>
      <c r="V1731">
        <f t="shared" ref="V1731:V1794" si="222">$J1731*$T1731</f>
        <v>325</v>
      </c>
      <c r="W1731">
        <f t="shared" ref="W1731:W1794" si="223">$L1731*$T1731</f>
        <v>45500</v>
      </c>
    </row>
    <row r="1732" spans="1:23" ht="15.75" customHeight="1" x14ac:dyDescent="0.3">
      <c r="A1732" s="2" t="s">
        <v>13</v>
      </c>
      <c r="B1732" s="2">
        <v>1185732</v>
      </c>
      <c r="C1732" s="3">
        <v>44245</v>
      </c>
      <c r="D1732" s="12" t="str" cm="1">
        <f t="array" ref="D1732">_xlfn.SWITCH(WEEKDAY(C1732,2), 1, "Lundi", 2, "Mardi", 3, "Mercredi", 4, "Jeudi", 5, "Vendredi", 6, "Samedi", 7, "Dimanche", "Erreur")</f>
        <v>Jeudi</v>
      </c>
      <c r="E1732" s="2" t="s">
        <v>35</v>
      </c>
      <c r="F1732" s="2" t="s">
        <v>75</v>
      </c>
      <c r="G1732" s="2" t="s">
        <v>76</v>
      </c>
      <c r="H1732" s="4" t="s">
        <v>22</v>
      </c>
      <c r="I1732" s="5">
        <v>30</v>
      </c>
      <c r="J1732" s="6">
        <v>400</v>
      </c>
      <c r="K1732" s="7">
        <v>120000</v>
      </c>
      <c r="L1732" s="7">
        <v>60000</v>
      </c>
      <c r="M1732" s="8">
        <v>0.5</v>
      </c>
      <c r="N1732" s="2" t="s">
        <v>17</v>
      </c>
      <c r="O1732">
        <f t="shared" si="216"/>
        <v>2021</v>
      </c>
      <c r="P1732">
        <f t="shared" si="217"/>
        <v>2</v>
      </c>
      <c r="Q1732" t="str">
        <f t="shared" si="218"/>
        <v>févr</v>
      </c>
      <c r="R1732" t="str">
        <f t="shared" si="219"/>
        <v>Missouri</v>
      </c>
      <c r="S1732" t="str">
        <f t="shared" si="220"/>
        <v>2021-02</v>
      </c>
      <c r="T1732">
        <f>IF(AND(COUNTIF(Calculs!$Q$2:$Q$12,$O1732)&gt;0,COUNTIF(Calculs!$S$2:$S$12,$E1732)&gt;0,COUNTIF(Calculs!$U$2:$U$12,$H1732)&gt;0),1,0)</f>
        <v>1</v>
      </c>
      <c r="U1732">
        <f t="shared" si="221"/>
        <v>120000</v>
      </c>
      <c r="V1732">
        <f t="shared" si="222"/>
        <v>400</v>
      </c>
      <c r="W1732">
        <f t="shared" si="223"/>
        <v>60000</v>
      </c>
    </row>
    <row r="1733" spans="1:23" ht="15.75" customHeight="1" x14ac:dyDescent="0.3">
      <c r="A1733" s="2" t="s">
        <v>13</v>
      </c>
      <c r="B1733" s="2">
        <v>1185732</v>
      </c>
      <c r="C1733" s="3">
        <v>44272</v>
      </c>
      <c r="D1733" s="12" t="str" cm="1">
        <f t="array" ref="D1733">_xlfn.SWITCH(WEEKDAY(C1733,2), 1, "Lundi", 2, "Mardi", 3, "Mercredi", 4, "Jeudi", 5, "Vendredi", 6, "Samedi", 7, "Dimanche", "Erreur")</f>
        <v>Mercredi</v>
      </c>
      <c r="E1733" s="2" t="s">
        <v>35</v>
      </c>
      <c r="F1733" s="2" t="s">
        <v>75</v>
      </c>
      <c r="G1733" s="2" t="s">
        <v>76</v>
      </c>
      <c r="H1733" s="4" t="s">
        <v>16</v>
      </c>
      <c r="I1733" s="5">
        <v>35</v>
      </c>
      <c r="J1733" s="6">
        <v>620</v>
      </c>
      <c r="K1733" s="7">
        <v>217000</v>
      </c>
      <c r="L1733" s="7">
        <v>86800</v>
      </c>
      <c r="M1733" s="8">
        <v>0.4</v>
      </c>
      <c r="N1733" s="2" t="s">
        <v>17</v>
      </c>
      <c r="O1733">
        <f t="shared" si="216"/>
        <v>2021</v>
      </c>
      <c r="P1733">
        <f t="shared" si="217"/>
        <v>3</v>
      </c>
      <c r="Q1733" t="str">
        <f t="shared" si="218"/>
        <v>mars</v>
      </c>
      <c r="R1733" t="str">
        <f t="shared" si="219"/>
        <v>Missouri</v>
      </c>
      <c r="S1733" t="str">
        <f t="shared" si="220"/>
        <v>2021-03</v>
      </c>
      <c r="T1733">
        <f>IF(AND(COUNTIF(Calculs!$Q$2:$Q$12,$O1733)&gt;0,COUNTIF(Calculs!$S$2:$S$12,$E1733)&gt;0,COUNTIF(Calculs!$U$2:$U$12,$H1733)&gt;0),1,0)</f>
        <v>1</v>
      </c>
      <c r="U1733">
        <f t="shared" si="221"/>
        <v>217000</v>
      </c>
      <c r="V1733">
        <f t="shared" si="222"/>
        <v>620</v>
      </c>
      <c r="W1733">
        <f t="shared" si="223"/>
        <v>86800</v>
      </c>
    </row>
    <row r="1734" spans="1:23" ht="15.75" customHeight="1" x14ac:dyDescent="0.3">
      <c r="A1734" s="2" t="s">
        <v>13</v>
      </c>
      <c r="B1734" s="2">
        <v>1185732</v>
      </c>
      <c r="C1734" s="3">
        <v>44272</v>
      </c>
      <c r="D1734" s="12" t="str" cm="1">
        <f t="array" ref="D1734">_xlfn.SWITCH(WEEKDAY(C1734,2), 1, "Lundi", 2, "Mardi", 3, "Mercredi", 4, "Jeudi", 5, "Vendredi", 6, "Samedi", 7, "Dimanche", "Erreur")</f>
        <v>Mercredi</v>
      </c>
      <c r="E1734" s="2" t="s">
        <v>35</v>
      </c>
      <c r="F1734" s="2" t="s">
        <v>75</v>
      </c>
      <c r="G1734" s="2" t="s">
        <v>76</v>
      </c>
      <c r="H1734" s="4" t="s">
        <v>18</v>
      </c>
      <c r="I1734" s="5">
        <v>35</v>
      </c>
      <c r="J1734" s="6">
        <v>300</v>
      </c>
      <c r="K1734" s="7">
        <v>105000</v>
      </c>
      <c r="L1734" s="7">
        <v>36750</v>
      </c>
      <c r="M1734" s="8">
        <v>0.35</v>
      </c>
      <c r="N1734" s="2" t="s">
        <v>17</v>
      </c>
      <c r="O1734">
        <f t="shared" si="216"/>
        <v>2021</v>
      </c>
      <c r="P1734">
        <f t="shared" si="217"/>
        <v>3</v>
      </c>
      <c r="Q1734" t="str">
        <f t="shared" si="218"/>
        <v>mars</v>
      </c>
      <c r="R1734" t="str">
        <f t="shared" si="219"/>
        <v>Missouri</v>
      </c>
      <c r="S1734" t="str">
        <f t="shared" si="220"/>
        <v>2021-03</v>
      </c>
      <c r="T1734">
        <f>IF(AND(COUNTIF(Calculs!$Q$2:$Q$12,$O1734)&gt;0,COUNTIF(Calculs!$S$2:$S$12,$E1734)&gt;0,COUNTIF(Calculs!$U$2:$U$12,$H1734)&gt;0),1,0)</f>
        <v>1</v>
      </c>
      <c r="U1734">
        <f t="shared" si="221"/>
        <v>105000</v>
      </c>
      <c r="V1734">
        <f t="shared" si="222"/>
        <v>300</v>
      </c>
      <c r="W1734">
        <f t="shared" si="223"/>
        <v>36750</v>
      </c>
    </row>
    <row r="1735" spans="1:23" ht="15.75" customHeight="1" x14ac:dyDescent="0.3">
      <c r="A1735" s="2" t="s">
        <v>13</v>
      </c>
      <c r="B1735" s="2">
        <v>1185732</v>
      </c>
      <c r="C1735" s="3">
        <v>44272</v>
      </c>
      <c r="D1735" s="12" t="str" cm="1">
        <f t="array" ref="D1735">_xlfn.SWITCH(WEEKDAY(C1735,2), 1, "Lundi", 2, "Mardi", 3, "Mercredi", 4, "Jeudi", 5, "Vendredi", 6, "Samedi", 7, "Dimanche", "Erreur")</f>
        <v>Mercredi</v>
      </c>
      <c r="E1735" s="2" t="s">
        <v>35</v>
      </c>
      <c r="F1735" s="2" t="s">
        <v>75</v>
      </c>
      <c r="G1735" s="2" t="s">
        <v>76</v>
      </c>
      <c r="H1735" s="4" t="s">
        <v>19</v>
      </c>
      <c r="I1735" s="5">
        <v>25.000000000000007</v>
      </c>
      <c r="J1735" s="6">
        <v>350</v>
      </c>
      <c r="K1735" s="7">
        <v>87500.000000000029</v>
      </c>
      <c r="L1735" s="7">
        <v>30625.000000000007</v>
      </c>
      <c r="M1735" s="8">
        <v>0.35</v>
      </c>
      <c r="N1735" s="2" t="s">
        <v>17</v>
      </c>
      <c r="O1735">
        <f t="shared" si="216"/>
        <v>2021</v>
      </c>
      <c r="P1735">
        <f t="shared" si="217"/>
        <v>3</v>
      </c>
      <c r="Q1735" t="str">
        <f t="shared" si="218"/>
        <v>mars</v>
      </c>
      <c r="R1735" t="str">
        <f t="shared" si="219"/>
        <v>Missouri</v>
      </c>
      <c r="S1735" t="str">
        <f t="shared" si="220"/>
        <v>2021-03</v>
      </c>
      <c r="T1735">
        <f>IF(AND(COUNTIF(Calculs!$Q$2:$Q$12,$O1735)&gt;0,COUNTIF(Calculs!$S$2:$S$12,$E1735)&gt;0,COUNTIF(Calculs!$U$2:$U$12,$H1735)&gt;0),1,0)</f>
        <v>1</v>
      </c>
      <c r="U1735">
        <f t="shared" si="221"/>
        <v>87500.000000000029</v>
      </c>
      <c r="V1735">
        <f t="shared" si="222"/>
        <v>350</v>
      </c>
      <c r="W1735">
        <f t="shared" si="223"/>
        <v>30625.000000000007</v>
      </c>
    </row>
    <row r="1736" spans="1:23" ht="15.75" customHeight="1" x14ac:dyDescent="0.3">
      <c r="A1736" s="2" t="s">
        <v>13</v>
      </c>
      <c r="B1736" s="2">
        <v>1185732</v>
      </c>
      <c r="C1736" s="3">
        <v>44272</v>
      </c>
      <c r="D1736" s="12" t="str" cm="1">
        <f t="array" ref="D1736">_xlfn.SWITCH(WEEKDAY(C1736,2), 1, "Lundi", 2, "Mardi", 3, "Mercredi", 4, "Jeudi", 5, "Vendredi", 6, "Samedi", 7, "Dimanche", "Erreur")</f>
        <v>Mercredi</v>
      </c>
      <c r="E1736" s="2" t="s">
        <v>35</v>
      </c>
      <c r="F1736" s="2" t="s">
        <v>75</v>
      </c>
      <c r="G1736" s="2" t="s">
        <v>76</v>
      </c>
      <c r="H1736" s="4" t="s">
        <v>20</v>
      </c>
      <c r="I1736" s="5">
        <v>30</v>
      </c>
      <c r="J1736" s="6">
        <v>200</v>
      </c>
      <c r="K1736" s="7">
        <v>60000</v>
      </c>
      <c r="L1736" s="7">
        <v>24000</v>
      </c>
      <c r="M1736" s="8">
        <v>0.4</v>
      </c>
      <c r="N1736" s="2" t="s">
        <v>17</v>
      </c>
      <c r="O1736">
        <f t="shared" si="216"/>
        <v>2021</v>
      </c>
      <c r="P1736">
        <f t="shared" si="217"/>
        <v>3</v>
      </c>
      <c r="Q1736" t="str">
        <f t="shared" si="218"/>
        <v>mars</v>
      </c>
      <c r="R1736" t="str">
        <f t="shared" si="219"/>
        <v>Missouri</v>
      </c>
      <c r="S1736" t="str">
        <f t="shared" si="220"/>
        <v>2021-03</v>
      </c>
      <c r="T1736">
        <f>IF(AND(COUNTIF(Calculs!$Q$2:$Q$12,$O1736)&gt;0,COUNTIF(Calculs!$S$2:$S$12,$E1736)&gt;0,COUNTIF(Calculs!$U$2:$U$12,$H1736)&gt;0),1,0)</f>
        <v>1</v>
      </c>
      <c r="U1736">
        <f t="shared" si="221"/>
        <v>60000</v>
      </c>
      <c r="V1736">
        <f t="shared" si="222"/>
        <v>200</v>
      </c>
      <c r="W1736">
        <f t="shared" si="223"/>
        <v>24000</v>
      </c>
    </row>
    <row r="1737" spans="1:23" ht="15.75" customHeight="1" x14ac:dyDescent="0.3">
      <c r="A1737" s="2" t="s">
        <v>13</v>
      </c>
      <c r="B1737" s="2">
        <v>1185732</v>
      </c>
      <c r="C1737" s="3">
        <v>44272</v>
      </c>
      <c r="D1737" s="12" t="str" cm="1">
        <f t="array" ref="D1737">_xlfn.SWITCH(WEEKDAY(C1737,2), 1, "Lundi", 2, "Mardi", 3, "Mercredi", 4, "Jeudi", 5, "Vendredi", 6, "Samedi", 7, "Dimanche", "Erreur")</f>
        <v>Mercredi</v>
      </c>
      <c r="E1737" s="2" t="s">
        <v>35</v>
      </c>
      <c r="F1737" s="2" t="s">
        <v>75</v>
      </c>
      <c r="G1737" s="2" t="s">
        <v>76</v>
      </c>
      <c r="H1737" s="4" t="s">
        <v>21</v>
      </c>
      <c r="I1737" s="5">
        <v>45</v>
      </c>
      <c r="J1737" s="6">
        <v>250</v>
      </c>
      <c r="K1737" s="7">
        <v>112500</v>
      </c>
      <c r="L1737" s="7">
        <v>39375</v>
      </c>
      <c r="M1737" s="8">
        <v>0.35</v>
      </c>
      <c r="N1737" s="2" t="s">
        <v>17</v>
      </c>
      <c r="O1737">
        <f t="shared" si="216"/>
        <v>2021</v>
      </c>
      <c r="P1737">
        <f t="shared" si="217"/>
        <v>3</v>
      </c>
      <c r="Q1737" t="str">
        <f t="shared" si="218"/>
        <v>mars</v>
      </c>
      <c r="R1737" t="str">
        <f t="shared" si="219"/>
        <v>Missouri</v>
      </c>
      <c r="S1737" t="str">
        <f t="shared" si="220"/>
        <v>2021-03</v>
      </c>
      <c r="T1737">
        <f>IF(AND(COUNTIF(Calculs!$Q$2:$Q$12,$O1737)&gt;0,COUNTIF(Calculs!$S$2:$S$12,$E1737)&gt;0,COUNTIF(Calculs!$U$2:$U$12,$H1737)&gt;0),1,0)</f>
        <v>1</v>
      </c>
      <c r="U1737">
        <f t="shared" si="221"/>
        <v>112500</v>
      </c>
      <c r="V1737">
        <f t="shared" si="222"/>
        <v>250</v>
      </c>
      <c r="W1737">
        <f t="shared" si="223"/>
        <v>39375</v>
      </c>
    </row>
    <row r="1738" spans="1:23" ht="15.75" customHeight="1" x14ac:dyDescent="0.3">
      <c r="A1738" s="2" t="s">
        <v>13</v>
      </c>
      <c r="B1738" s="2">
        <v>1185732</v>
      </c>
      <c r="C1738" s="3">
        <v>44272</v>
      </c>
      <c r="D1738" s="12" t="str" cm="1">
        <f t="array" ref="D1738">_xlfn.SWITCH(WEEKDAY(C1738,2), 1, "Lundi", 2, "Mardi", 3, "Mercredi", 4, "Jeudi", 5, "Vendredi", 6, "Samedi", 7, "Dimanche", "Erreur")</f>
        <v>Mercredi</v>
      </c>
      <c r="E1738" s="2" t="s">
        <v>35</v>
      </c>
      <c r="F1738" s="2" t="s">
        <v>75</v>
      </c>
      <c r="G1738" s="2" t="s">
        <v>76</v>
      </c>
      <c r="H1738" s="4" t="s">
        <v>22</v>
      </c>
      <c r="I1738" s="5">
        <v>35</v>
      </c>
      <c r="J1738" s="6">
        <v>350</v>
      </c>
      <c r="K1738" s="7">
        <v>122500</v>
      </c>
      <c r="L1738" s="7">
        <v>61250</v>
      </c>
      <c r="M1738" s="8">
        <v>0.5</v>
      </c>
      <c r="N1738" s="2" t="s">
        <v>17</v>
      </c>
      <c r="O1738">
        <f t="shared" si="216"/>
        <v>2021</v>
      </c>
      <c r="P1738">
        <f t="shared" si="217"/>
        <v>3</v>
      </c>
      <c r="Q1738" t="str">
        <f t="shared" si="218"/>
        <v>mars</v>
      </c>
      <c r="R1738" t="str">
        <f t="shared" si="219"/>
        <v>Missouri</v>
      </c>
      <c r="S1738" t="str">
        <f t="shared" si="220"/>
        <v>2021-03</v>
      </c>
      <c r="T1738">
        <f>IF(AND(COUNTIF(Calculs!$Q$2:$Q$12,$O1738)&gt;0,COUNTIF(Calculs!$S$2:$S$12,$E1738)&gt;0,COUNTIF(Calculs!$U$2:$U$12,$H1738)&gt;0),1,0)</f>
        <v>1</v>
      </c>
      <c r="U1738">
        <f t="shared" si="221"/>
        <v>122500</v>
      </c>
      <c r="V1738">
        <f t="shared" si="222"/>
        <v>350</v>
      </c>
      <c r="W1738">
        <f t="shared" si="223"/>
        <v>61250</v>
      </c>
    </row>
    <row r="1739" spans="1:23" ht="15.75" customHeight="1" x14ac:dyDescent="0.3">
      <c r="A1739" s="2" t="s">
        <v>13</v>
      </c>
      <c r="B1739" s="2">
        <v>1185732</v>
      </c>
      <c r="C1739" s="3">
        <v>44304</v>
      </c>
      <c r="D1739" s="12" t="str" cm="1">
        <f t="array" ref="D1739">_xlfn.SWITCH(WEEKDAY(C1739,2), 1, "Lundi", 2, "Mardi", 3, "Mercredi", 4, "Jeudi", 5, "Vendredi", 6, "Samedi", 7, "Dimanche", "Erreur")</f>
        <v>Dimanche</v>
      </c>
      <c r="E1739" s="2" t="s">
        <v>35</v>
      </c>
      <c r="F1739" s="2" t="s">
        <v>75</v>
      </c>
      <c r="G1739" s="2" t="s">
        <v>76</v>
      </c>
      <c r="H1739" s="4" t="s">
        <v>16</v>
      </c>
      <c r="I1739" s="5">
        <v>35</v>
      </c>
      <c r="J1739" s="6">
        <v>575</v>
      </c>
      <c r="K1739" s="7">
        <v>201250</v>
      </c>
      <c r="L1739" s="7">
        <v>80500</v>
      </c>
      <c r="M1739" s="8">
        <v>0.4</v>
      </c>
      <c r="N1739" s="2" t="s">
        <v>17</v>
      </c>
      <c r="O1739">
        <f t="shared" si="216"/>
        <v>2021</v>
      </c>
      <c r="P1739">
        <f t="shared" si="217"/>
        <v>4</v>
      </c>
      <c r="Q1739" t="str">
        <f t="shared" si="218"/>
        <v>avr</v>
      </c>
      <c r="R1739" t="str">
        <f t="shared" si="219"/>
        <v>Missouri</v>
      </c>
      <c r="S1739" t="str">
        <f t="shared" si="220"/>
        <v>2021-04</v>
      </c>
      <c r="T1739">
        <f>IF(AND(COUNTIF(Calculs!$Q$2:$Q$12,$O1739)&gt;0,COUNTIF(Calculs!$S$2:$S$12,$E1739)&gt;0,COUNTIF(Calculs!$U$2:$U$12,$H1739)&gt;0),1,0)</f>
        <v>1</v>
      </c>
      <c r="U1739">
        <f t="shared" si="221"/>
        <v>201250</v>
      </c>
      <c r="V1739">
        <f t="shared" si="222"/>
        <v>575</v>
      </c>
      <c r="W1739">
        <f t="shared" si="223"/>
        <v>80500</v>
      </c>
    </row>
    <row r="1740" spans="1:23" ht="15.75" customHeight="1" x14ac:dyDescent="0.3">
      <c r="A1740" s="2" t="s">
        <v>13</v>
      </c>
      <c r="B1740" s="2">
        <v>1185732</v>
      </c>
      <c r="C1740" s="3">
        <v>44304</v>
      </c>
      <c r="D1740" s="12" t="str" cm="1">
        <f t="array" ref="D1740">_xlfn.SWITCH(WEEKDAY(C1740,2), 1, "Lundi", 2, "Mardi", 3, "Mercredi", 4, "Jeudi", 5, "Vendredi", 6, "Samedi", 7, "Dimanche", "Erreur")</f>
        <v>Dimanche</v>
      </c>
      <c r="E1740" s="2" t="s">
        <v>35</v>
      </c>
      <c r="F1740" s="2" t="s">
        <v>75</v>
      </c>
      <c r="G1740" s="2" t="s">
        <v>76</v>
      </c>
      <c r="H1740" s="4" t="s">
        <v>18</v>
      </c>
      <c r="I1740" s="5">
        <v>30.000000000000004</v>
      </c>
      <c r="J1740" s="6">
        <v>275</v>
      </c>
      <c r="K1740" s="7">
        <v>82500.000000000015</v>
      </c>
      <c r="L1740" s="7">
        <v>28875.000000000004</v>
      </c>
      <c r="M1740" s="8">
        <v>0.35</v>
      </c>
      <c r="N1740" s="2" t="s">
        <v>17</v>
      </c>
      <c r="O1740">
        <f t="shared" si="216"/>
        <v>2021</v>
      </c>
      <c r="P1740">
        <f t="shared" si="217"/>
        <v>4</v>
      </c>
      <c r="Q1740" t="str">
        <f t="shared" si="218"/>
        <v>avr</v>
      </c>
      <c r="R1740" t="str">
        <f t="shared" si="219"/>
        <v>Missouri</v>
      </c>
      <c r="S1740" t="str">
        <f t="shared" si="220"/>
        <v>2021-04</v>
      </c>
      <c r="T1740">
        <f>IF(AND(COUNTIF(Calculs!$Q$2:$Q$12,$O1740)&gt;0,COUNTIF(Calculs!$S$2:$S$12,$E1740)&gt;0,COUNTIF(Calculs!$U$2:$U$12,$H1740)&gt;0),1,0)</f>
        <v>1</v>
      </c>
      <c r="U1740">
        <f t="shared" si="221"/>
        <v>82500.000000000015</v>
      </c>
      <c r="V1740">
        <f t="shared" si="222"/>
        <v>275</v>
      </c>
      <c r="W1740">
        <f t="shared" si="223"/>
        <v>28875.000000000004</v>
      </c>
    </row>
    <row r="1741" spans="1:23" ht="15.75" customHeight="1" x14ac:dyDescent="0.3">
      <c r="A1741" s="2" t="s">
        <v>13</v>
      </c>
      <c r="B1741" s="2">
        <v>1185732</v>
      </c>
      <c r="C1741" s="3">
        <v>44304</v>
      </c>
      <c r="D1741" s="12" t="str" cm="1">
        <f t="array" ref="D1741">_xlfn.SWITCH(WEEKDAY(C1741,2), 1, "Lundi", 2, "Mardi", 3, "Mercredi", 4, "Jeudi", 5, "Vendredi", 6, "Samedi", 7, "Dimanche", "Erreur")</f>
        <v>Dimanche</v>
      </c>
      <c r="E1741" s="2" t="s">
        <v>35</v>
      </c>
      <c r="F1741" s="2" t="s">
        <v>75</v>
      </c>
      <c r="G1741" s="2" t="s">
        <v>76</v>
      </c>
      <c r="H1741" s="4" t="s">
        <v>19</v>
      </c>
      <c r="I1741" s="5">
        <v>20.000000000000007</v>
      </c>
      <c r="J1741" s="6">
        <v>275</v>
      </c>
      <c r="K1741" s="7">
        <v>55000.000000000022</v>
      </c>
      <c r="L1741" s="7">
        <v>19250.000000000007</v>
      </c>
      <c r="M1741" s="8">
        <v>0.35</v>
      </c>
      <c r="N1741" s="2" t="s">
        <v>17</v>
      </c>
      <c r="O1741">
        <f t="shared" si="216"/>
        <v>2021</v>
      </c>
      <c r="P1741">
        <f t="shared" si="217"/>
        <v>4</v>
      </c>
      <c r="Q1741" t="str">
        <f t="shared" si="218"/>
        <v>avr</v>
      </c>
      <c r="R1741" t="str">
        <f t="shared" si="219"/>
        <v>Missouri</v>
      </c>
      <c r="S1741" t="str">
        <f t="shared" si="220"/>
        <v>2021-04</v>
      </c>
      <c r="T1741">
        <f>IF(AND(COUNTIF(Calculs!$Q$2:$Q$12,$O1741)&gt;0,COUNTIF(Calculs!$S$2:$S$12,$E1741)&gt;0,COUNTIF(Calculs!$U$2:$U$12,$H1741)&gt;0),1,0)</f>
        <v>1</v>
      </c>
      <c r="U1741">
        <f t="shared" si="221"/>
        <v>55000.000000000022</v>
      </c>
      <c r="V1741">
        <f t="shared" si="222"/>
        <v>275</v>
      </c>
      <c r="W1741">
        <f t="shared" si="223"/>
        <v>19250.000000000007</v>
      </c>
    </row>
    <row r="1742" spans="1:23" ht="15.75" customHeight="1" x14ac:dyDescent="0.3">
      <c r="A1742" s="2" t="s">
        <v>13</v>
      </c>
      <c r="B1742" s="2">
        <v>1185732</v>
      </c>
      <c r="C1742" s="3">
        <v>44304</v>
      </c>
      <c r="D1742" s="12" t="str" cm="1">
        <f t="array" ref="D1742">_xlfn.SWITCH(WEEKDAY(C1742,2), 1, "Lundi", 2, "Mardi", 3, "Mercredi", 4, "Jeudi", 5, "Vendredi", 6, "Samedi", 7, "Dimanche", "Erreur")</f>
        <v>Dimanche</v>
      </c>
      <c r="E1742" s="2" t="s">
        <v>35</v>
      </c>
      <c r="F1742" s="2" t="s">
        <v>75</v>
      </c>
      <c r="G1742" s="2" t="s">
        <v>76</v>
      </c>
      <c r="H1742" s="4" t="s">
        <v>20</v>
      </c>
      <c r="I1742" s="5">
        <v>25</v>
      </c>
      <c r="J1742" s="6">
        <v>200</v>
      </c>
      <c r="K1742" s="7">
        <v>50000</v>
      </c>
      <c r="L1742" s="7">
        <v>20000</v>
      </c>
      <c r="M1742" s="8">
        <v>0.4</v>
      </c>
      <c r="N1742" s="2" t="s">
        <v>17</v>
      </c>
      <c r="O1742">
        <f t="shared" si="216"/>
        <v>2021</v>
      </c>
      <c r="P1742">
        <f t="shared" si="217"/>
        <v>4</v>
      </c>
      <c r="Q1742" t="str">
        <f t="shared" si="218"/>
        <v>avr</v>
      </c>
      <c r="R1742" t="str">
        <f t="shared" si="219"/>
        <v>Missouri</v>
      </c>
      <c r="S1742" t="str">
        <f t="shared" si="220"/>
        <v>2021-04</v>
      </c>
      <c r="T1742">
        <f>IF(AND(COUNTIF(Calculs!$Q$2:$Q$12,$O1742)&gt;0,COUNTIF(Calculs!$S$2:$S$12,$E1742)&gt;0,COUNTIF(Calculs!$U$2:$U$12,$H1742)&gt;0),1,0)</f>
        <v>1</v>
      </c>
      <c r="U1742">
        <f t="shared" si="221"/>
        <v>50000</v>
      </c>
      <c r="V1742">
        <f t="shared" si="222"/>
        <v>200</v>
      </c>
      <c r="W1742">
        <f t="shared" si="223"/>
        <v>20000</v>
      </c>
    </row>
    <row r="1743" spans="1:23" ht="15.75" customHeight="1" x14ac:dyDescent="0.3">
      <c r="A1743" s="2" t="s">
        <v>13</v>
      </c>
      <c r="B1743" s="2">
        <v>1185732</v>
      </c>
      <c r="C1743" s="3">
        <v>44304</v>
      </c>
      <c r="D1743" s="12" t="str" cm="1">
        <f t="array" ref="D1743">_xlfn.SWITCH(WEEKDAY(C1743,2), 1, "Lundi", 2, "Mardi", 3, "Mercredi", 4, "Jeudi", 5, "Vendredi", 6, "Samedi", 7, "Dimanche", "Erreur")</f>
        <v>Dimanche</v>
      </c>
      <c r="E1743" s="2" t="s">
        <v>35</v>
      </c>
      <c r="F1743" s="2" t="s">
        <v>75</v>
      </c>
      <c r="G1743" s="2" t="s">
        <v>76</v>
      </c>
      <c r="H1743" s="4" t="s">
        <v>21</v>
      </c>
      <c r="I1743" s="5">
        <v>40</v>
      </c>
      <c r="J1743" s="6">
        <v>225</v>
      </c>
      <c r="K1743" s="7">
        <v>90000</v>
      </c>
      <c r="L1743" s="7">
        <v>31499.999999999996</v>
      </c>
      <c r="M1743" s="8">
        <v>0.35</v>
      </c>
      <c r="N1743" s="2" t="s">
        <v>17</v>
      </c>
      <c r="O1743">
        <f t="shared" si="216"/>
        <v>2021</v>
      </c>
      <c r="P1743">
        <f t="shared" si="217"/>
        <v>4</v>
      </c>
      <c r="Q1743" t="str">
        <f t="shared" si="218"/>
        <v>avr</v>
      </c>
      <c r="R1743" t="str">
        <f t="shared" si="219"/>
        <v>Missouri</v>
      </c>
      <c r="S1743" t="str">
        <f t="shared" si="220"/>
        <v>2021-04</v>
      </c>
      <c r="T1743">
        <f>IF(AND(COUNTIF(Calculs!$Q$2:$Q$12,$O1743)&gt;0,COUNTIF(Calculs!$S$2:$S$12,$E1743)&gt;0,COUNTIF(Calculs!$U$2:$U$12,$H1743)&gt;0),1,0)</f>
        <v>1</v>
      </c>
      <c r="U1743">
        <f t="shared" si="221"/>
        <v>90000</v>
      </c>
      <c r="V1743">
        <f t="shared" si="222"/>
        <v>225</v>
      </c>
      <c r="W1743">
        <f t="shared" si="223"/>
        <v>31499.999999999996</v>
      </c>
    </row>
    <row r="1744" spans="1:23" ht="15.75" customHeight="1" x14ac:dyDescent="0.3">
      <c r="A1744" s="2" t="s">
        <v>13</v>
      </c>
      <c r="B1744" s="2">
        <v>1185732</v>
      </c>
      <c r="C1744" s="3">
        <v>44304</v>
      </c>
      <c r="D1744" s="12" t="str" cm="1">
        <f t="array" ref="D1744">_xlfn.SWITCH(WEEKDAY(C1744,2), 1, "Lundi", 2, "Mardi", 3, "Mercredi", 4, "Jeudi", 5, "Vendredi", 6, "Samedi", 7, "Dimanche", "Erreur")</f>
        <v>Dimanche</v>
      </c>
      <c r="E1744" s="2" t="s">
        <v>35</v>
      </c>
      <c r="F1744" s="2" t="s">
        <v>75</v>
      </c>
      <c r="G1744" s="2" t="s">
        <v>76</v>
      </c>
      <c r="H1744" s="4" t="s">
        <v>22</v>
      </c>
      <c r="I1744" s="5">
        <v>30.000000000000004</v>
      </c>
      <c r="J1744" s="6">
        <v>350</v>
      </c>
      <c r="K1744" s="7">
        <v>105000.00000000001</v>
      </c>
      <c r="L1744" s="7">
        <v>52500.000000000007</v>
      </c>
      <c r="M1744" s="8">
        <v>0.5</v>
      </c>
      <c r="N1744" s="2" t="s">
        <v>17</v>
      </c>
      <c r="O1744">
        <f t="shared" si="216"/>
        <v>2021</v>
      </c>
      <c r="P1744">
        <f t="shared" si="217"/>
        <v>4</v>
      </c>
      <c r="Q1744" t="str">
        <f t="shared" si="218"/>
        <v>avr</v>
      </c>
      <c r="R1744" t="str">
        <f t="shared" si="219"/>
        <v>Missouri</v>
      </c>
      <c r="S1744" t="str">
        <f t="shared" si="220"/>
        <v>2021-04</v>
      </c>
      <c r="T1744">
        <f>IF(AND(COUNTIF(Calculs!$Q$2:$Q$12,$O1744)&gt;0,COUNTIF(Calculs!$S$2:$S$12,$E1744)&gt;0,COUNTIF(Calculs!$U$2:$U$12,$H1744)&gt;0),1,0)</f>
        <v>1</v>
      </c>
      <c r="U1744">
        <f t="shared" si="221"/>
        <v>105000.00000000001</v>
      </c>
      <c r="V1744">
        <f t="shared" si="222"/>
        <v>350</v>
      </c>
      <c r="W1744">
        <f t="shared" si="223"/>
        <v>52500.000000000007</v>
      </c>
    </row>
    <row r="1745" spans="1:23" ht="15.75" customHeight="1" x14ac:dyDescent="0.3">
      <c r="A1745" s="2" t="s">
        <v>13</v>
      </c>
      <c r="B1745" s="2">
        <v>1185732</v>
      </c>
      <c r="C1745" s="3">
        <v>44335</v>
      </c>
      <c r="D1745" s="12" t="str" cm="1">
        <f t="array" ref="D1745">_xlfn.SWITCH(WEEKDAY(C1745,2), 1, "Lundi", 2, "Mardi", 3, "Mercredi", 4, "Jeudi", 5, "Vendredi", 6, "Samedi", 7, "Dimanche", "Erreur")</f>
        <v>Mercredi</v>
      </c>
      <c r="E1745" s="2" t="s">
        <v>35</v>
      </c>
      <c r="F1745" s="2" t="s">
        <v>75</v>
      </c>
      <c r="G1745" s="2" t="s">
        <v>76</v>
      </c>
      <c r="H1745" s="4" t="s">
        <v>16</v>
      </c>
      <c r="I1745" s="5">
        <v>40</v>
      </c>
      <c r="J1745" s="6">
        <v>620</v>
      </c>
      <c r="K1745" s="7">
        <v>248000</v>
      </c>
      <c r="L1745" s="7">
        <v>99200</v>
      </c>
      <c r="M1745" s="8">
        <v>0.4</v>
      </c>
      <c r="N1745" s="2" t="s">
        <v>17</v>
      </c>
      <c r="O1745">
        <f t="shared" si="216"/>
        <v>2021</v>
      </c>
      <c r="P1745">
        <f t="shared" si="217"/>
        <v>5</v>
      </c>
      <c r="Q1745" t="str">
        <f t="shared" si="218"/>
        <v>mai</v>
      </c>
      <c r="R1745" t="str">
        <f t="shared" si="219"/>
        <v>Missouri</v>
      </c>
      <c r="S1745" t="str">
        <f t="shared" si="220"/>
        <v>2021-05</v>
      </c>
      <c r="T1745">
        <f>IF(AND(COUNTIF(Calculs!$Q$2:$Q$12,$O1745)&gt;0,COUNTIF(Calculs!$S$2:$S$12,$E1745)&gt;0,COUNTIF(Calculs!$U$2:$U$12,$H1745)&gt;0),1,0)</f>
        <v>1</v>
      </c>
      <c r="U1745">
        <f t="shared" si="221"/>
        <v>248000</v>
      </c>
      <c r="V1745">
        <f t="shared" si="222"/>
        <v>620</v>
      </c>
      <c r="W1745">
        <f t="shared" si="223"/>
        <v>99200</v>
      </c>
    </row>
    <row r="1746" spans="1:23" ht="15.75" customHeight="1" x14ac:dyDescent="0.3">
      <c r="A1746" s="2" t="s">
        <v>13</v>
      </c>
      <c r="B1746" s="2">
        <v>1185732</v>
      </c>
      <c r="C1746" s="3">
        <v>44335</v>
      </c>
      <c r="D1746" s="12" t="str" cm="1">
        <f t="array" ref="D1746">_xlfn.SWITCH(WEEKDAY(C1746,2), 1, "Lundi", 2, "Mardi", 3, "Mercredi", 4, "Jeudi", 5, "Vendredi", 6, "Samedi", 7, "Dimanche", "Erreur")</f>
        <v>Mercredi</v>
      </c>
      <c r="E1746" s="2" t="s">
        <v>35</v>
      </c>
      <c r="F1746" s="2" t="s">
        <v>75</v>
      </c>
      <c r="G1746" s="2" t="s">
        <v>76</v>
      </c>
      <c r="H1746" s="4" t="s">
        <v>18</v>
      </c>
      <c r="I1746" s="5">
        <v>35.000000000000007</v>
      </c>
      <c r="J1746" s="6">
        <v>325</v>
      </c>
      <c r="K1746" s="7">
        <v>113750.00000000003</v>
      </c>
      <c r="L1746" s="7">
        <v>39812.500000000007</v>
      </c>
      <c r="M1746" s="8">
        <v>0.35</v>
      </c>
      <c r="N1746" s="2" t="s">
        <v>17</v>
      </c>
      <c r="O1746">
        <f t="shared" si="216"/>
        <v>2021</v>
      </c>
      <c r="P1746">
        <f t="shared" si="217"/>
        <v>5</v>
      </c>
      <c r="Q1746" t="str">
        <f t="shared" si="218"/>
        <v>mai</v>
      </c>
      <c r="R1746" t="str">
        <f t="shared" si="219"/>
        <v>Missouri</v>
      </c>
      <c r="S1746" t="str">
        <f t="shared" si="220"/>
        <v>2021-05</v>
      </c>
      <c r="T1746">
        <f>IF(AND(COUNTIF(Calculs!$Q$2:$Q$12,$O1746)&gt;0,COUNTIF(Calculs!$S$2:$S$12,$E1746)&gt;0,COUNTIF(Calculs!$U$2:$U$12,$H1746)&gt;0),1,0)</f>
        <v>1</v>
      </c>
      <c r="U1746">
        <f t="shared" si="221"/>
        <v>113750.00000000003</v>
      </c>
      <c r="V1746">
        <f t="shared" si="222"/>
        <v>325</v>
      </c>
      <c r="W1746">
        <f t="shared" si="223"/>
        <v>39812.500000000007</v>
      </c>
    </row>
    <row r="1747" spans="1:23" ht="15.75" customHeight="1" x14ac:dyDescent="0.3">
      <c r="A1747" s="2" t="s">
        <v>13</v>
      </c>
      <c r="B1747" s="2">
        <v>1185732</v>
      </c>
      <c r="C1747" s="3">
        <v>44335</v>
      </c>
      <c r="D1747" s="12" t="str" cm="1">
        <f t="array" ref="D1747">_xlfn.SWITCH(WEEKDAY(C1747,2), 1, "Lundi", 2, "Mardi", 3, "Mercredi", 4, "Jeudi", 5, "Vendredi", 6, "Samedi", 7, "Dimanche", "Erreur")</f>
        <v>Mercredi</v>
      </c>
      <c r="E1747" s="2" t="s">
        <v>35</v>
      </c>
      <c r="F1747" s="2" t="s">
        <v>75</v>
      </c>
      <c r="G1747" s="2" t="s">
        <v>76</v>
      </c>
      <c r="H1747" s="4" t="s">
        <v>19</v>
      </c>
      <c r="I1747" s="5">
        <v>30.000000000000004</v>
      </c>
      <c r="J1747" s="6">
        <v>300</v>
      </c>
      <c r="K1747" s="7">
        <v>90000.000000000015</v>
      </c>
      <c r="L1747" s="7">
        <v>31500.000000000004</v>
      </c>
      <c r="M1747" s="8">
        <v>0.35</v>
      </c>
      <c r="N1747" s="2" t="s">
        <v>17</v>
      </c>
      <c r="O1747">
        <f t="shared" si="216"/>
        <v>2021</v>
      </c>
      <c r="P1747">
        <f t="shared" si="217"/>
        <v>5</v>
      </c>
      <c r="Q1747" t="str">
        <f t="shared" si="218"/>
        <v>mai</v>
      </c>
      <c r="R1747" t="str">
        <f t="shared" si="219"/>
        <v>Missouri</v>
      </c>
      <c r="S1747" t="str">
        <f t="shared" si="220"/>
        <v>2021-05</v>
      </c>
      <c r="T1747">
        <f>IF(AND(COUNTIF(Calculs!$Q$2:$Q$12,$O1747)&gt;0,COUNTIF(Calculs!$S$2:$S$12,$E1747)&gt;0,COUNTIF(Calculs!$U$2:$U$12,$H1747)&gt;0),1,0)</f>
        <v>1</v>
      </c>
      <c r="U1747">
        <f t="shared" si="221"/>
        <v>90000.000000000015</v>
      </c>
      <c r="V1747">
        <f t="shared" si="222"/>
        <v>300</v>
      </c>
      <c r="W1747">
        <f t="shared" si="223"/>
        <v>31500.000000000004</v>
      </c>
    </row>
    <row r="1748" spans="1:23" ht="15.75" customHeight="1" x14ac:dyDescent="0.3">
      <c r="A1748" s="2" t="s">
        <v>13</v>
      </c>
      <c r="B1748" s="2">
        <v>1185732</v>
      </c>
      <c r="C1748" s="3">
        <v>44335</v>
      </c>
      <c r="D1748" s="12" t="str" cm="1">
        <f t="array" ref="D1748">_xlfn.SWITCH(WEEKDAY(C1748,2), 1, "Lundi", 2, "Mardi", 3, "Mercredi", 4, "Jeudi", 5, "Vendredi", 6, "Samedi", 7, "Dimanche", "Erreur")</f>
        <v>Mercredi</v>
      </c>
      <c r="E1748" s="2" t="s">
        <v>35</v>
      </c>
      <c r="F1748" s="2" t="s">
        <v>75</v>
      </c>
      <c r="G1748" s="2" t="s">
        <v>76</v>
      </c>
      <c r="H1748" s="4" t="s">
        <v>20</v>
      </c>
      <c r="I1748" s="5">
        <v>30.000000000000004</v>
      </c>
      <c r="J1748" s="6">
        <v>225</v>
      </c>
      <c r="K1748" s="7">
        <v>67500.000000000015</v>
      </c>
      <c r="L1748" s="7">
        <v>27000.000000000007</v>
      </c>
      <c r="M1748" s="8">
        <v>0.4</v>
      </c>
      <c r="N1748" s="2" t="s">
        <v>17</v>
      </c>
      <c r="O1748">
        <f t="shared" si="216"/>
        <v>2021</v>
      </c>
      <c r="P1748">
        <f t="shared" si="217"/>
        <v>5</v>
      </c>
      <c r="Q1748" t="str">
        <f t="shared" si="218"/>
        <v>mai</v>
      </c>
      <c r="R1748" t="str">
        <f t="shared" si="219"/>
        <v>Missouri</v>
      </c>
      <c r="S1748" t="str">
        <f t="shared" si="220"/>
        <v>2021-05</v>
      </c>
      <c r="T1748">
        <f>IF(AND(COUNTIF(Calculs!$Q$2:$Q$12,$O1748)&gt;0,COUNTIF(Calculs!$S$2:$S$12,$E1748)&gt;0,COUNTIF(Calculs!$U$2:$U$12,$H1748)&gt;0),1,0)</f>
        <v>1</v>
      </c>
      <c r="U1748">
        <f t="shared" si="221"/>
        <v>67500.000000000015</v>
      </c>
      <c r="V1748">
        <f t="shared" si="222"/>
        <v>225</v>
      </c>
      <c r="W1748">
        <f t="shared" si="223"/>
        <v>27000.000000000007</v>
      </c>
    </row>
    <row r="1749" spans="1:23" ht="15.75" customHeight="1" x14ac:dyDescent="0.3">
      <c r="A1749" s="2" t="s">
        <v>13</v>
      </c>
      <c r="B1749" s="2">
        <v>1185732</v>
      </c>
      <c r="C1749" s="3">
        <v>44335</v>
      </c>
      <c r="D1749" s="12" t="str" cm="1">
        <f t="array" ref="D1749">_xlfn.SWITCH(WEEKDAY(C1749,2), 1, "Lundi", 2, "Mardi", 3, "Mercredi", 4, "Jeudi", 5, "Vendredi", 6, "Samedi", 7, "Dimanche", "Erreur")</f>
        <v>Mercredi</v>
      </c>
      <c r="E1749" s="2" t="s">
        <v>35</v>
      </c>
      <c r="F1749" s="2" t="s">
        <v>75</v>
      </c>
      <c r="G1749" s="2" t="s">
        <v>76</v>
      </c>
      <c r="H1749" s="4" t="s">
        <v>21</v>
      </c>
      <c r="I1749" s="5">
        <v>44.999999999999993</v>
      </c>
      <c r="J1749" s="6">
        <v>250</v>
      </c>
      <c r="K1749" s="7">
        <v>112499.99999999999</v>
      </c>
      <c r="L1749" s="7">
        <v>39374.999999999993</v>
      </c>
      <c r="M1749" s="8">
        <v>0.35</v>
      </c>
      <c r="N1749" s="2" t="s">
        <v>17</v>
      </c>
      <c r="O1749">
        <f t="shared" si="216"/>
        <v>2021</v>
      </c>
      <c r="P1749">
        <f t="shared" si="217"/>
        <v>5</v>
      </c>
      <c r="Q1749" t="str">
        <f t="shared" si="218"/>
        <v>mai</v>
      </c>
      <c r="R1749" t="str">
        <f t="shared" si="219"/>
        <v>Missouri</v>
      </c>
      <c r="S1749" t="str">
        <f t="shared" si="220"/>
        <v>2021-05</v>
      </c>
      <c r="T1749">
        <f>IF(AND(COUNTIF(Calculs!$Q$2:$Q$12,$O1749)&gt;0,COUNTIF(Calculs!$S$2:$S$12,$E1749)&gt;0,COUNTIF(Calculs!$U$2:$U$12,$H1749)&gt;0),1,0)</f>
        <v>1</v>
      </c>
      <c r="U1749">
        <f t="shared" si="221"/>
        <v>112499.99999999999</v>
      </c>
      <c r="V1749">
        <f t="shared" si="222"/>
        <v>250</v>
      </c>
      <c r="W1749">
        <f t="shared" si="223"/>
        <v>39374.999999999993</v>
      </c>
    </row>
    <row r="1750" spans="1:23" ht="15.75" customHeight="1" x14ac:dyDescent="0.3">
      <c r="A1750" s="2" t="s">
        <v>13</v>
      </c>
      <c r="B1750" s="2">
        <v>1185732</v>
      </c>
      <c r="C1750" s="3">
        <v>44335</v>
      </c>
      <c r="D1750" s="12" t="str" cm="1">
        <f t="array" ref="D1750">_xlfn.SWITCH(WEEKDAY(C1750,2), 1, "Lundi", 2, "Mardi", 3, "Mercredi", 4, "Jeudi", 5, "Vendredi", 6, "Samedi", 7, "Dimanche", "Erreur")</f>
        <v>Mercredi</v>
      </c>
      <c r="E1750" s="2" t="s">
        <v>35</v>
      </c>
      <c r="F1750" s="2" t="s">
        <v>75</v>
      </c>
      <c r="G1750" s="2" t="s">
        <v>76</v>
      </c>
      <c r="H1750" s="4" t="s">
        <v>22</v>
      </c>
      <c r="I1750" s="5">
        <v>49.999999999999993</v>
      </c>
      <c r="J1750" s="6">
        <v>350</v>
      </c>
      <c r="K1750" s="7">
        <v>174999.99999999997</v>
      </c>
      <c r="L1750" s="7">
        <v>87499.999999999985</v>
      </c>
      <c r="M1750" s="8">
        <v>0.5</v>
      </c>
      <c r="N1750" s="2" t="s">
        <v>17</v>
      </c>
      <c r="O1750">
        <f t="shared" si="216"/>
        <v>2021</v>
      </c>
      <c r="P1750">
        <f t="shared" si="217"/>
        <v>5</v>
      </c>
      <c r="Q1750" t="str">
        <f t="shared" si="218"/>
        <v>mai</v>
      </c>
      <c r="R1750" t="str">
        <f t="shared" si="219"/>
        <v>Missouri</v>
      </c>
      <c r="S1750" t="str">
        <f t="shared" si="220"/>
        <v>2021-05</v>
      </c>
      <c r="T1750">
        <f>IF(AND(COUNTIF(Calculs!$Q$2:$Q$12,$O1750)&gt;0,COUNTIF(Calculs!$S$2:$S$12,$E1750)&gt;0,COUNTIF(Calculs!$U$2:$U$12,$H1750)&gt;0),1,0)</f>
        <v>1</v>
      </c>
      <c r="U1750">
        <f t="shared" si="221"/>
        <v>174999.99999999997</v>
      </c>
      <c r="V1750">
        <f t="shared" si="222"/>
        <v>350</v>
      </c>
      <c r="W1750">
        <f t="shared" si="223"/>
        <v>87499.999999999985</v>
      </c>
    </row>
    <row r="1751" spans="1:23" ht="15.75" customHeight="1" x14ac:dyDescent="0.3">
      <c r="A1751" s="2" t="s">
        <v>13</v>
      </c>
      <c r="B1751" s="2">
        <v>1185732</v>
      </c>
      <c r="C1751" s="3">
        <v>44365</v>
      </c>
      <c r="D1751" s="12" t="str" cm="1">
        <f t="array" ref="D1751">_xlfn.SWITCH(WEEKDAY(C1751,2), 1, "Lundi", 2, "Mardi", 3, "Mercredi", 4, "Jeudi", 5, "Vendredi", 6, "Samedi", 7, "Dimanche", "Erreur")</f>
        <v>Vendredi</v>
      </c>
      <c r="E1751" s="2" t="s">
        <v>35</v>
      </c>
      <c r="F1751" s="2" t="s">
        <v>75</v>
      </c>
      <c r="G1751" s="2" t="s">
        <v>76</v>
      </c>
      <c r="H1751" s="4" t="s">
        <v>16</v>
      </c>
      <c r="I1751" s="5">
        <v>35</v>
      </c>
      <c r="J1751" s="6">
        <v>600</v>
      </c>
      <c r="K1751" s="7">
        <v>210000</v>
      </c>
      <c r="L1751" s="7">
        <v>84000</v>
      </c>
      <c r="M1751" s="8">
        <v>0.4</v>
      </c>
      <c r="N1751" s="2" t="s">
        <v>17</v>
      </c>
      <c r="O1751">
        <f t="shared" si="216"/>
        <v>2021</v>
      </c>
      <c r="P1751">
        <f t="shared" si="217"/>
        <v>6</v>
      </c>
      <c r="Q1751" t="str">
        <f t="shared" si="218"/>
        <v>juin</v>
      </c>
      <c r="R1751" t="str">
        <f t="shared" si="219"/>
        <v>Missouri</v>
      </c>
      <c r="S1751" t="str">
        <f t="shared" si="220"/>
        <v>2021-06</v>
      </c>
      <c r="T1751">
        <f>IF(AND(COUNTIF(Calculs!$Q$2:$Q$12,$O1751)&gt;0,COUNTIF(Calculs!$S$2:$S$12,$E1751)&gt;0,COUNTIF(Calculs!$U$2:$U$12,$H1751)&gt;0),1,0)</f>
        <v>1</v>
      </c>
      <c r="U1751">
        <f t="shared" si="221"/>
        <v>210000</v>
      </c>
      <c r="V1751">
        <f t="shared" si="222"/>
        <v>600</v>
      </c>
      <c r="W1751">
        <f t="shared" si="223"/>
        <v>84000</v>
      </c>
    </row>
    <row r="1752" spans="1:23" ht="15.75" customHeight="1" x14ac:dyDescent="0.3">
      <c r="A1752" s="2" t="s">
        <v>13</v>
      </c>
      <c r="B1752" s="2">
        <v>1185732</v>
      </c>
      <c r="C1752" s="3">
        <v>44365</v>
      </c>
      <c r="D1752" s="12" t="str" cm="1">
        <f t="array" ref="D1752">_xlfn.SWITCH(WEEKDAY(C1752,2), 1, "Lundi", 2, "Mardi", 3, "Mercredi", 4, "Jeudi", 5, "Vendredi", 6, "Samedi", 7, "Dimanche", "Erreur")</f>
        <v>Vendredi</v>
      </c>
      <c r="E1752" s="2" t="s">
        <v>35</v>
      </c>
      <c r="F1752" s="2" t="s">
        <v>75</v>
      </c>
      <c r="G1752" s="2" t="s">
        <v>76</v>
      </c>
      <c r="H1752" s="4" t="s">
        <v>18</v>
      </c>
      <c r="I1752" s="5">
        <v>30.000000000000011</v>
      </c>
      <c r="J1752" s="6">
        <v>350</v>
      </c>
      <c r="K1752" s="7">
        <v>105000.00000000004</v>
      </c>
      <c r="L1752" s="7">
        <v>36750.000000000015</v>
      </c>
      <c r="M1752" s="8">
        <v>0.35</v>
      </c>
      <c r="N1752" s="2" t="s">
        <v>17</v>
      </c>
      <c r="O1752">
        <f t="shared" si="216"/>
        <v>2021</v>
      </c>
      <c r="P1752">
        <f t="shared" si="217"/>
        <v>6</v>
      </c>
      <c r="Q1752" t="str">
        <f t="shared" si="218"/>
        <v>juin</v>
      </c>
      <c r="R1752" t="str">
        <f t="shared" si="219"/>
        <v>Missouri</v>
      </c>
      <c r="S1752" t="str">
        <f t="shared" si="220"/>
        <v>2021-06</v>
      </c>
      <c r="T1752">
        <f>IF(AND(COUNTIF(Calculs!$Q$2:$Q$12,$O1752)&gt;0,COUNTIF(Calculs!$S$2:$S$12,$E1752)&gt;0,COUNTIF(Calculs!$U$2:$U$12,$H1752)&gt;0),1,0)</f>
        <v>1</v>
      </c>
      <c r="U1752">
        <f t="shared" si="221"/>
        <v>105000.00000000004</v>
      </c>
      <c r="V1752">
        <f t="shared" si="222"/>
        <v>350</v>
      </c>
      <c r="W1752">
        <f t="shared" si="223"/>
        <v>36750.000000000015</v>
      </c>
    </row>
    <row r="1753" spans="1:23" ht="15.75" customHeight="1" x14ac:dyDescent="0.3">
      <c r="A1753" s="2" t="s">
        <v>13</v>
      </c>
      <c r="B1753" s="2">
        <v>1185732</v>
      </c>
      <c r="C1753" s="3">
        <v>44365</v>
      </c>
      <c r="D1753" s="12" t="str" cm="1">
        <f t="array" ref="D1753">_xlfn.SWITCH(WEEKDAY(C1753,2), 1, "Lundi", 2, "Mardi", 3, "Mercredi", 4, "Jeudi", 5, "Vendredi", 6, "Samedi", 7, "Dimanche", "Erreur")</f>
        <v>Vendredi</v>
      </c>
      <c r="E1753" s="2" t="s">
        <v>35</v>
      </c>
      <c r="F1753" s="2" t="s">
        <v>75</v>
      </c>
      <c r="G1753" s="2" t="s">
        <v>76</v>
      </c>
      <c r="H1753" s="4" t="s">
        <v>19</v>
      </c>
      <c r="I1753" s="5">
        <v>25.000000000000007</v>
      </c>
      <c r="J1753" s="6">
        <v>375</v>
      </c>
      <c r="K1753" s="7">
        <v>93750.000000000029</v>
      </c>
      <c r="L1753" s="7">
        <v>32812.500000000007</v>
      </c>
      <c r="M1753" s="8">
        <v>0.35</v>
      </c>
      <c r="N1753" s="2" t="s">
        <v>17</v>
      </c>
      <c r="O1753">
        <f t="shared" si="216"/>
        <v>2021</v>
      </c>
      <c r="P1753">
        <f t="shared" si="217"/>
        <v>6</v>
      </c>
      <c r="Q1753" t="str">
        <f t="shared" si="218"/>
        <v>juin</v>
      </c>
      <c r="R1753" t="str">
        <f t="shared" si="219"/>
        <v>Missouri</v>
      </c>
      <c r="S1753" t="str">
        <f t="shared" si="220"/>
        <v>2021-06</v>
      </c>
      <c r="T1753">
        <f>IF(AND(COUNTIF(Calculs!$Q$2:$Q$12,$O1753)&gt;0,COUNTIF(Calculs!$S$2:$S$12,$E1753)&gt;0,COUNTIF(Calculs!$U$2:$U$12,$H1753)&gt;0),1,0)</f>
        <v>1</v>
      </c>
      <c r="U1753">
        <f t="shared" si="221"/>
        <v>93750.000000000029</v>
      </c>
      <c r="V1753">
        <f t="shared" si="222"/>
        <v>375</v>
      </c>
      <c r="W1753">
        <f t="shared" si="223"/>
        <v>32812.500000000007</v>
      </c>
    </row>
    <row r="1754" spans="1:23" ht="15.75" customHeight="1" x14ac:dyDescent="0.3">
      <c r="A1754" s="2" t="s">
        <v>13</v>
      </c>
      <c r="B1754" s="2">
        <v>1185732</v>
      </c>
      <c r="C1754" s="3">
        <v>44365</v>
      </c>
      <c r="D1754" s="12" t="str" cm="1">
        <f t="array" ref="D1754">_xlfn.SWITCH(WEEKDAY(C1754,2), 1, "Lundi", 2, "Mardi", 3, "Mercredi", 4, "Jeudi", 5, "Vendredi", 6, "Samedi", 7, "Dimanche", "Erreur")</f>
        <v>Vendredi</v>
      </c>
      <c r="E1754" s="2" t="s">
        <v>35</v>
      </c>
      <c r="F1754" s="2" t="s">
        <v>75</v>
      </c>
      <c r="G1754" s="2" t="s">
        <v>76</v>
      </c>
      <c r="H1754" s="4" t="s">
        <v>20</v>
      </c>
      <c r="I1754" s="5">
        <v>25.000000000000007</v>
      </c>
      <c r="J1754" s="6">
        <v>350</v>
      </c>
      <c r="K1754" s="7">
        <v>87500.000000000029</v>
      </c>
      <c r="L1754" s="7">
        <v>35000.000000000015</v>
      </c>
      <c r="M1754" s="8">
        <v>0.4</v>
      </c>
      <c r="N1754" s="2" t="s">
        <v>17</v>
      </c>
      <c r="O1754">
        <f t="shared" si="216"/>
        <v>2021</v>
      </c>
      <c r="P1754">
        <f t="shared" si="217"/>
        <v>6</v>
      </c>
      <c r="Q1754" t="str">
        <f t="shared" si="218"/>
        <v>juin</v>
      </c>
      <c r="R1754" t="str">
        <f t="shared" si="219"/>
        <v>Missouri</v>
      </c>
      <c r="S1754" t="str">
        <f t="shared" si="220"/>
        <v>2021-06</v>
      </c>
      <c r="T1754">
        <f>IF(AND(COUNTIF(Calculs!$Q$2:$Q$12,$O1754)&gt;0,COUNTIF(Calculs!$S$2:$S$12,$E1754)&gt;0,COUNTIF(Calculs!$U$2:$U$12,$H1754)&gt;0),1,0)</f>
        <v>1</v>
      </c>
      <c r="U1754">
        <f t="shared" si="221"/>
        <v>87500.000000000029</v>
      </c>
      <c r="V1754">
        <f t="shared" si="222"/>
        <v>350</v>
      </c>
      <c r="W1754">
        <f t="shared" si="223"/>
        <v>35000.000000000015</v>
      </c>
    </row>
    <row r="1755" spans="1:23" ht="15.75" customHeight="1" x14ac:dyDescent="0.3">
      <c r="A1755" s="2" t="s">
        <v>13</v>
      </c>
      <c r="B1755" s="2">
        <v>1185732</v>
      </c>
      <c r="C1755" s="3">
        <v>44365</v>
      </c>
      <c r="D1755" s="12" t="str" cm="1">
        <f t="array" ref="D1755">_xlfn.SWITCH(WEEKDAY(C1755,2), 1, "Lundi", 2, "Mardi", 3, "Mercredi", 4, "Jeudi", 5, "Vendredi", 6, "Samedi", 7, "Dimanche", "Erreur")</f>
        <v>Vendredi</v>
      </c>
      <c r="E1755" s="2" t="s">
        <v>35</v>
      </c>
      <c r="F1755" s="2" t="s">
        <v>75</v>
      </c>
      <c r="G1755" s="2" t="s">
        <v>76</v>
      </c>
      <c r="H1755" s="4" t="s">
        <v>21</v>
      </c>
      <c r="I1755" s="5">
        <v>40</v>
      </c>
      <c r="J1755" s="6">
        <v>350</v>
      </c>
      <c r="K1755" s="7">
        <v>140000</v>
      </c>
      <c r="L1755" s="7">
        <v>49000</v>
      </c>
      <c r="M1755" s="8">
        <v>0.35</v>
      </c>
      <c r="N1755" s="2" t="s">
        <v>17</v>
      </c>
      <c r="O1755">
        <f t="shared" si="216"/>
        <v>2021</v>
      </c>
      <c r="P1755">
        <f t="shared" si="217"/>
        <v>6</v>
      </c>
      <c r="Q1755" t="str">
        <f t="shared" si="218"/>
        <v>juin</v>
      </c>
      <c r="R1755" t="str">
        <f t="shared" si="219"/>
        <v>Missouri</v>
      </c>
      <c r="S1755" t="str">
        <f t="shared" si="220"/>
        <v>2021-06</v>
      </c>
      <c r="T1755">
        <f>IF(AND(COUNTIF(Calculs!$Q$2:$Q$12,$O1755)&gt;0,COUNTIF(Calculs!$S$2:$S$12,$E1755)&gt;0,COUNTIF(Calculs!$U$2:$U$12,$H1755)&gt;0),1,0)</f>
        <v>1</v>
      </c>
      <c r="U1755">
        <f t="shared" si="221"/>
        <v>140000</v>
      </c>
      <c r="V1755">
        <f t="shared" si="222"/>
        <v>350</v>
      </c>
      <c r="W1755">
        <f t="shared" si="223"/>
        <v>49000</v>
      </c>
    </row>
    <row r="1756" spans="1:23" ht="15.75" customHeight="1" x14ac:dyDescent="0.3">
      <c r="A1756" s="2" t="s">
        <v>13</v>
      </c>
      <c r="B1756" s="2">
        <v>1185732</v>
      </c>
      <c r="C1756" s="3">
        <v>44365</v>
      </c>
      <c r="D1756" s="12" t="str" cm="1">
        <f t="array" ref="D1756">_xlfn.SWITCH(WEEKDAY(C1756,2), 1, "Lundi", 2, "Mardi", 3, "Mercredi", 4, "Jeudi", 5, "Vendredi", 6, "Samedi", 7, "Dimanche", "Erreur")</f>
        <v>Vendredi</v>
      </c>
      <c r="E1756" s="2" t="s">
        <v>35</v>
      </c>
      <c r="F1756" s="2" t="s">
        <v>75</v>
      </c>
      <c r="G1756" s="2" t="s">
        <v>76</v>
      </c>
      <c r="H1756" s="4" t="s">
        <v>22</v>
      </c>
      <c r="I1756" s="5">
        <v>45</v>
      </c>
      <c r="J1756" s="6">
        <v>525</v>
      </c>
      <c r="K1756" s="7">
        <v>236250</v>
      </c>
      <c r="L1756" s="7">
        <v>118125</v>
      </c>
      <c r="M1756" s="8">
        <v>0.5</v>
      </c>
      <c r="N1756" s="2" t="s">
        <v>17</v>
      </c>
      <c r="O1756">
        <f t="shared" si="216"/>
        <v>2021</v>
      </c>
      <c r="P1756">
        <f t="shared" si="217"/>
        <v>6</v>
      </c>
      <c r="Q1756" t="str">
        <f t="shared" si="218"/>
        <v>juin</v>
      </c>
      <c r="R1756" t="str">
        <f t="shared" si="219"/>
        <v>Missouri</v>
      </c>
      <c r="S1756" t="str">
        <f t="shared" si="220"/>
        <v>2021-06</v>
      </c>
      <c r="T1756">
        <f>IF(AND(COUNTIF(Calculs!$Q$2:$Q$12,$O1756)&gt;0,COUNTIF(Calculs!$S$2:$S$12,$E1756)&gt;0,COUNTIF(Calculs!$U$2:$U$12,$H1756)&gt;0),1,0)</f>
        <v>1</v>
      </c>
      <c r="U1756">
        <f t="shared" si="221"/>
        <v>236250</v>
      </c>
      <c r="V1756">
        <f t="shared" si="222"/>
        <v>525</v>
      </c>
      <c r="W1756">
        <f t="shared" si="223"/>
        <v>118125</v>
      </c>
    </row>
    <row r="1757" spans="1:23" ht="15.75" customHeight="1" x14ac:dyDescent="0.3">
      <c r="A1757" s="2" t="s">
        <v>13</v>
      </c>
      <c r="B1757" s="2">
        <v>1185732</v>
      </c>
      <c r="C1757" s="3">
        <v>44394</v>
      </c>
      <c r="D1757" s="12" t="str" cm="1">
        <f t="array" ref="D1757">_xlfn.SWITCH(WEEKDAY(C1757,2), 1, "Lundi", 2, "Mardi", 3, "Mercredi", 4, "Jeudi", 5, "Vendredi", 6, "Samedi", 7, "Dimanche", "Erreur")</f>
        <v>Samedi</v>
      </c>
      <c r="E1757" s="2" t="s">
        <v>35</v>
      </c>
      <c r="F1757" s="2" t="s">
        <v>75</v>
      </c>
      <c r="G1757" s="2" t="s">
        <v>76</v>
      </c>
      <c r="H1757" s="4" t="s">
        <v>16</v>
      </c>
      <c r="I1757" s="5">
        <v>40</v>
      </c>
      <c r="J1757" s="6">
        <v>750</v>
      </c>
      <c r="K1757" s="7">
        <v>300000</v>
      </c>
      <c r="L1757" s="7">
        <v>120000</v>
      </c>
      <c r="M1757" s="8">
        <v>0.4</v>
      </c>
      <c r="N1757" s="2" t="s">
        <v>17</v>
      </c>
      <c r="O1757">
        <f t="shared" si="216"/>
        <v>2021</v>
      </c>
      <c r="P1757">
        <f t="shared" si="217"/>
        <v>7</v>
      </c>
      <c r="Q1757" t="str">
        <f t="shared" si="218"/>
        <v>juil</v>
      </c>
      <c r="R1757" t="str">
        <f t="shared" si="219"/>
        <v>Missouri</v>
      </c>
      <c r="S1757" t="str">
        <f t="shared" si="220"/>
        <v>2021-07</v>
      </c>
      <c r="T1757">
        <f>IF(AND(COUNTIF(Calculs!$Q$2:$Q$12,$O1757)&gt;0,COUNTIF(Calculs!$S$2:$S$12,$E1757)&gt;0,COUNTIF(Calculs!$U$2:$U$12,$H1757)&gt;0),1,0)</f>
        <v>1</v>
      </c>
      <c r="U1757">
        <f t="shared" si="221"/>
        <v>300000</v>
      </c>
      <c r="V1757">
        <f t="shared" si="222"/>
        <v>750</v>
      </c>
      <c r="W1757">
        <f t="shared" si="223"/>
        <v>120000</v>
      </c>
    </row>
    <row r="1758" spans="1:23" ht="15.75" customHeight="1" x14ac:dyDescent="0.3">
      <c r="A1758" s="2" t="s">
        <v>13</v>
      </c>
      <c r="B1758" s="2">
        <v>1185732</v>
      </c>
      <c r="C1758" s="3">
        <v>44394</v>
      </c>
      <c r="D1758" s="12" t="str" cm="1">
        <f t="array" ref="D1758">_xlfn.SWITCH(WEEKDAY(C1758,2), 1, "Lundi", 2, "Mardi", 3, "Mercredi", 4, "Jeudi", 5, "Vendredi", 6, "Samedi", 7, "Dimanche", "Erreur")</f>
        <v>Samedi</v>
      </c>
      <c r="E1758" s="2" t="s">
        <v>35</v>
      </c>
      <c r="F1758" s="2" t="s">
        <v>75</v>
      </c>
      <c r="G1758" s="2" t="s">
        <v>76</v>
      </c>
      <c r="H1758" s="4" t="s">
        <v>18</v>
      </c>
      <c r="I1758" s="5">
        <v>35.000000000000007</v>
      </c>
      <c r="J1758" s="6">
        <v>500</v>
      </c>
      <c r="K1758" s="7">
        <v>175000.00000000003</v>
      </c>
      <c r="L1758" s="7">
        <v>61250.000000000007</v>
      </c>
      <c r="M1758" s="8">
        <v>0.35</v>
      </c>
      <c r="N1758" s="2" t="s">
        <v>17</v>
      </c>
      <c r="O1758">
        <f t="shared" si="216"/>
        <v>2021</v>
      </c>
      <c r="P1758">
        <f t="shared" si="217"/>
        <v>7</v>
      </c>
      <c r="Q1758" t="str">
        <f t="shared" si="218"/>
        <v>juil</v>
      </c>
      <c r="R1758" t="str">
        <f t="shared" si="219"/>
        <v>Missouri</v>
      </c>
      <c r="S1758" t="str">
        <f t="shared" si="220"/>
        <v>2021-07</v>
      </c>
      <c r="T1758">
        <f>IF(AND(COUNTIF(Calculs!$Q$2:$Q$12,$O1758)&gt;0,COUNTIF(Calculs!$S$2:$S$12,$E1758)&gt;0,COUNTIF(Calculs!$U$2:$U$12,$H1758)&gt;0),1,0)</f>
        <v>1</v>
      </c>
      <c r="U1758">
        <f t="shared" si="221"/>
        <v>175000.00000000003</v>
      </c>
      <c r="V1758">
        <f t="shared" si="222"/>
        <v>500</v>
      </c>
      <c r="W1758">
        <f t="shared" si="223"/>
        <v>61250.000000000007</v>
      </c>
    </row>
    <row r="1759" spans="1:23" ht="15.75" customHeight="1" x14ac:dyDescent="0.3">
      <c r="A1759" s="2" t="s">
        <v>13</v>
      </c>
      <c r="B1759" s="2">
        <v>1185732</v>
      </c>
      <c r="C1759" s="3">
        <v>44394</v>
      </c>
      <c r="D1759" s="12" t="str" cm="1">
        <f t="array" ref="D1759">_xlfn.SWITCH(WEEKDAY(C1759,2), 1, "Lundi", 2, "Mardi", 3, "Mercredi", 4, "Jeudi", 5, "Vendredi", 6, "Samedi", 7, "Dimanche", "Erreur")</f>
        <v>Samedi</v>
      </c>
      <c r="E1759" s="2" t="s">
        <v>35</v>
      </c>
      <c r="F1759" s="2" t="s">
        <v>75</v>
      </c>
      <c r="G1759" s="2" t="s">
        <v>76</v>
      </c>
      <c r="H1759" s="4" t="s">
        <v>19</v>
      </c>
      <c r="I1759" s="5">
        <v>30.000000000000004</v>
      </c>
      <c r="J1759" s="6">
        <v>425</v>
      </c>
      <c r="K1759" s="7">
        <v>127500.00000000001</v>
      </c>
      <c r="L1759" s="7">
        <v>44625</v>
      </c>
      <c r="M1759" s="8">
        <v>0.35</v>
      </c>
      <c r="N1759" s="2" t="s">
        <v>17</v>
      </c>
      <c r="O1759">
        <f t="shared" si="216"/>
        <v>2021</v>
      </c>
      <c r="P1759">
        <f t="shared" si="217"/>
        <v>7</v>
      </c>
      <c r="Q1759" t="str">
        <f t="shared" si="218"/>
        <v>juil</v>
      </c>
      <c r="R1759" t="str">
        <f t="shared" si="219"/>
        <v>Missouri</v>
      </c>
      <c r="S1759" t="str">
        <f t="shared" si="220"/>
        <v>2021-07</v>
      </c>
      <c r="T1759">
        <f>IF(AND(COUNTIF(Calculs!$Q$2:$Q$12,$O1759)&gt;0,COUNTIF(Calculs!$S$2:$S$12,$E1759)&gt;0,COUNTIF(Calculs!$U$2:$U$12,$H1759)&gt;0),1,0)</f>
        <v>1</v>
      </c>
      <c r="U1759">
        <f t="shared" si="221"/>
        <v>127500.00000000001</v>
      </c>
      <c r="V1759">
        <f t="shared" si="222"/>
        <v>425</v>
      </c>
      <c r="W1759">
        <f t="shared" si="223"/>
        <v>44625</v>
      </c>
    </row>
    <row r="1760" spans="1:23" ht="15.75" customHeight="1" x14ac:dyDescent="0.3">
      <c r="A1760" s="2" t="s">
        <v>13</v>
      </c>
      <c r="B1760" s="2">
        <v>1185732</v>
      </c>
      <c r="C1760" s="3">
        <v>44394</v>
      </c>
      <c r="D1760" s="12" t="str" cm="1">
        <f t="array" ref="D1760">_xlfn.SWITCH(WEEKDAY(C1760,2), 1, "Lundi", 2, "Mardi", 3, "Mercredi", 4, "Jeudi", 5, "Vendredi", 6, "Samedi", 7, "Dimanche", "Erreur")</f>
        <v>Samedi</v>
      </c>
      <c r="E1760" s="2" t="s">
        <v>35</v>
      </c>
      <c r="F1760" s="2" t="s">
        <v>75</v>
      </c>
      <c r="G1760" s="2" t="s">
        <v>76</v>
      </c>
      <c r="H1760" s="4" t="s">
        <v>20</v>
      </c>
      <c r="I1760" s="5">
        <v>30.000000000000004</v>
      </c>
      <c r="J1760" s="6">
        <v>375</v>
      </c>
      <c r="K1760" s="7">
        <v>112500.00000000001</v>
      </c>
      <c r="L1760" s="7">
        <v>45000.000000000007</v>
      </c>
      <c r="M1760" s="8">
        <v>0.4</v>
      </c>
      <c r="N1760" s="2" t="s">
        <v>17</v>
      </c>
      <c r="O1760">
        <f t="shared" si="216"/>
        <v>2021</v>
      </c>
      <c r="P1760">
        <f t="shared" si="217"/>
        <v>7</v>
      </c>
      <c r="Q1760" t="str">
        <f t="shared" si="218"/>
        <v>juil</v>
      </c>
      <c r="R1760" t="str">
        <f t="shared" si="219"/>
        <v>Missouri</v>
      </c>
      <c r="S1760" t="str">
        <f t="shared" si="220"/>
        <v>2021-07</v>
      </c>
      <c r="T1760">
        <f>IF(AND(COUNTIF(Calculs!$Q$2:$Q$12,$O1760)&gt;0,COUNTIF(Calculs!$S$2:$S$12,$E1760)&gt;0,COUNTIF(Calculs!$U$2:$U$12,$H1760)&gt;0),1,0)</f>
        <v>1</v>
      </c>
      <c r="U1760">
        <f t="shared" si="221"/>
        <v>112500.00000000001</v>
      </c>
      <c r="V1760">
        <f t="shared" si="222"/>
        <v>375</v>
      </c>
      <c r="W1760">
        <f t="shared" si="223"/>
        <v>45000.000000000007</v>
      </c>
    </row>
    <row r="1761" spans="1:23" ht="15.75" customHeight="1" x14ac:dyDescent="0.3">
      <c r="A1761" s="2" t="s">
        <v>13</v>
      </c>
      <c r="B1761" s="2">
        <v>1185732</v>
      </c>
      <c r="C1761" s="3">
        <v>44394</v>
      </c>
      <c r="D1761" s="12" t="str" cm="1">
        <f t="array" ref="D1761">_xlfn.SWITCH(WEEKDAY(C1761,2), 1, "Lundi", 2, "Mardi", 3, "Mercredi", 4, "Jeudi", 5, "Vendredi", 6, "Samedi", 7, "Dimanche", "Erreur")</f>
        <v>Samedi</v>
      </c>
      <c r="E1761" s="2" t="s">
        <v>35</v>
      </c>
      <c r="F1761" s="2" t="s">
        <v>75</v>
      </c>
      <c r="G1761" s="2" t="s">
        <v>76</v>
      </c>
      <c r="H1761" s="4" t="s">
        <v>21</v>
      </c>
      <c r="I1761" s="5">
        <v>40</v>
      </c>
      <c r="J1761" s="6">
        <v>375</v>
      </c>
      <c r="K1761" s="7">
        <v>150000</v>
      </c>
      <c r="L1761" s="7">
        <v>52500</v>
      </c>
      <c r="M1761" s="8">
        <v>0.35</v>
      </c>
      <c r="N1761" s="2" t="s">
        <v>17</v>
      </c>
      <c r="O1761">
        <f t="shared" si="216"/>
        <v>2021</v>
      </c>
      <c r="P1761">
        <f t="shared" si="217"/>
        <v>7</v>
      </c>
      <c r="Q1761" t="str">
        <f t="shared" si="218"/>
        <v>juil</v>
      </c>
      <c r="R1761" t="str">
        <f t="shared" si="219"/>
        <v>Missouri</v>
      </c>
      <c r="S1761" t="str">
        <f t="shared" si="220"/>
        <v>2021-07</v>
      </c>
      <c r="T1761">
        <f>IF(AND(COUNTIF(Calculs!$Q$2:$Q$12,$O1761)&gt;0,COUNTIF(Calculs!$S$2:$S$12,$E1761)&gt;0,COUNTIF(Calculs!$U$2:$U$12,$H1761)&gt;0),1,0)</f>
        <v>1</v>
      </c>
      <c r="U1761">
        <f t="shared" si="221"/>
        <v>150000</v>
      </c>
      <c r="V1761">
        <f t="shared" si="222"/>
        <v>375</v>
      </c>
      <c r="W1761">
        <f t="shared" si="223"/>
        <v>52500</v>
      </c>
    </row>
    <row r="1762" spans="1:23" ht="15.75" customHeight="1" x14ac:dyDescent="0.3">
      <c r="A1762" s="2" t="s">
        <v>13</v>
      </c>
      <c r="B1762" s="2">
        <v>1185732</v>
      </c>
      <c r="C1762" s="3">
        <v>44394</v>
      </c>
      <c r="D1762" s="12" t="str" cm="1">
        <f t="array" ref="D1762">_xlfn.SWITCH(WEEKDAY(C1762,2), 1, "Lundi", 2, "Mardi", 3, "Mercredi", 4, "Jeudi", 5, "Vendredi", 6, "Samedi", 7, "Dimanche", "Erreur")</f>
        <v>Samedi</v>
      </c>
      <c r="E1762" s="2" t="s">
        <v>35</v>
      </c>
      <c r="F1762" s="2" t="s">
        <v>75</v>
      </c>
      <c r="G1762" s="2" t="s">
        <v>76</v>
      </c>
      <c r="H1762" s="4" t="s">
        <v>22</v>
      </c>
      <c r="I1762" s="5">
        <v>45</v>
      </c>
      <c r="J1762" s="6">
        <v>550</v>
      </c>
      <c r="K1762" s="7">
        <v>247500</v>
      </c>
      <c r="L1762" s="7">
        <v>123750</v>
      </c>
      <c r="M1762" s="8">
        <v>0.5</v>
      </c>
      <c r="N1762" s="2" t="s">
        <v>17</v>
      </c>
      <c r="O1762">
        <f t="shared" si="216"/>
        <v>2021</v>
      </c>
      <c r="P1762">
        <f t="shared" si="217"/>
        <v>7</v>
      </c>
      <c r="Q1762" t="str">
        <f t="shared" si="218"/>
        <v>juil</v>
      </c>
      <c r="R1762" t="str">
        <f t="shared" si="219"/>
        <v>Missouri</v>
      </c>
      <c r="S1762" t="str">
        <f t="shared" si="220"/>
        <v>2021-07</v>
      </c>
      <c r="T1762">
        <f>IF(AND(COUNTIF(Calculs!$Q$2:$Q$12,$O1762)&gt;0,COUNTIF(Calculs!$S$2:$S$12,$E1762)&gt;0,COUNTIF(Calculs!$U$2:$U$12,$H1762)&gt;0),1,0)</f>
        <v>1</v>
      </c>
      <c r="U1762">
        <f t="shared" si="221"/>
        <v>247500</v>
      </c>
      <c r="V1762">
        <f t="shared" si="222"/>
        <v>550</v>
      </c>
      <c r="W1762">
        <f t="shared" si="223"/>
        <v>123750</v>
      </c>
    </row>
    <row r="1763" spans="1:23" ht="15.75" customHeight="1" x14ac:dyDescent="0.3">
      <c r="A1763" s="2" t="s">
        <v>13</v>
      </c>
      <c r="B1763" s="2">
        <v>1185732</v>
      </c>
      <c r="C1763" s="3">
        <v>44426</v>
      </c>
      <c r="D1763" s="12" t="str" cm="1">
        <f t="array" ref="D1763">_xlfn.SWITCH(WEEKDAY(C1763,2), 1, "Lundi", 2, "Mardi", 3, "Mercredi", 4, "Jeudi", 5, "Vendredi", 6, "Samedi", 7, "Dimanche", "Erreur")</f>
        <v>Mercredi</v>
      </c>
      <c r="E1763" s="2" t="s">
        <v>35</v>
      </c>
      <c r="F1763" s="2" t="s">
        <v>75</v>
      </c>
      <c r="G1763" s="2" t="s">
        <v>76</v>
      </c>
      <c r="H1763" s="4" t="s">
        <v>16</v>
      </c>
      <c r="I1763" s="5">
        <v>40</v>
      </c>
      <c r="J1763" s="6">
        <v>700</v>
      </c>
      <c r="K1763" s="7">
        <v>280000</v>
      </c>
      <c r="L1763" s="7">
        <v>112000</v>
      </c>
      <c r="M1763" s="8">
        <v>0.4</v>
      </c>
      <c r="N1763" s="2" t="s">
        <v>17</v>
      </c>
      <c r="O1763">
        <f t="shared" si="216"/>
        <v>2021</v>
      </c>
      <c r="P1763">
        <f t="shared" si="217"/>
        <v>8</v>
      </c>
      <c r="Q1763" t="str">
        <f t="shared" si="218"/>
        <v>août</v>
      </c>
      <c r="R1763" t="str">
        <f t="shared" si="219"/>
        <v>Missouri</v>
      </c>
      <c r="S1763" t="str">
        <f t="shared" si="220"/>
        <v>2021-08</v>
      </c>
      <c r="T1763">
        <f>IF(AND(COUNTIF(Calculs!$Q$2:$Q$12,$O1763)&gt;0,COUNTIF(Calculs!$S$2:$S$12,$E1763)&gt;0,COUNTIF(Calculs!$U$2:$U$12,$H1763)&gt;0),1,0)</f>
        <v>1</v>
      </c>
      <c r="U1763">
        <f t="shared" si="221"/>
        <v>280000</v>
      </c>
      <c r="V1763">
        <f t="shared" si="222"/>
        <v>700</v>
      </c>
      <c r="W1763">
        <f t="shared" si="223"/>
        <v>112000</v>
      </c>
    </row>
    <row r="1764" spans="1:23" ht="15.75" customHeight="1" x14ac:dyDescent="0.3">
      <c r="A1764" s="2" t="s">
        <v>13</v>
      </c>
      <c r="B1764" s="2">
        <v>1185732</v>
      </c>
      <c r="C1764" s="3">
        <v>44426</v>
      </c>
      <c r="D1764" s="12" t="str" cm="1">
        <f t="array" ref="D1764">_xlfn.SWITCH(WEEKDAY(C1764,2), 1, "Lundi", 2, "Mardi", 3, "Mercredi", 4, "Jeudi", 5, "Vendredi", 6, "Samedi", 7, "Dimanche", "Erreur")</f>
        <v>Mercredi</v>
      </c>
      <c r="E1764" s="2" t="s">
        <v>35</v>
      </c>
      <c r="F1764" s="2" t="s">
        <v>75</v>
      </c>
      <c r="G1764" s="2" t="s">
        <v>76</v>
      </c>
      <c r="H1764" s="4" t="s">
        <v>18</v>
      </c>
      <c r="I1764" s="5">
        <v>40.000000000000007</v>
      </c>
      <c r="J1764" s="6">
        <v>475</v>
      </c>
      <c r="K1764" s="7">
        <v>190000.00000000003</v>
      </c>
      <c r="L1764" s="7">
        <v>66500</v>
      </c>
      <c r="M1764" s="8">
        <v>0.35</v>
      </c>
      <c r="N1764" s="2" t="s">
        <v>17</v>
      </c>
      <c r="O1764">
        <f t="shared" si="216"/>
        <v>2021</v>
      </c>
      <c r="P1764">
        <f t="shared" si="217"/>
        <v>8</v>
      </c>
      <c r="Q1764" t="str">
        <f t="shared" si="218"/>
        <v>août</v>
      </c>
      <c r="R1764" t="str">
        <f t="shared" si="219"/>
        <v>Missouri</v>
      </c>
      <c r="S1764" t="str">
        <f t="shared" si="220"/>
        <v>2021-08</v>
      </c>
      <c r="T1764">
        <f>IF(AND(COUNTIF(Calculs!$Q$2:$Q$12,$O1764)&gt;0,COUNTIF(Calculs!$S$2:$S$12,$E1764)&gt;0,COUNTIF(Calculs!$U$2:$U$12,$H1764)&gt;0),1,0)</f>
        <v>1</v>
      </c>
      <c r="U1764">
        <f t="shared" si="221"/>
        <v>190000.00000000003</v>
      </c>
      <c r="V1764">
        <f t="shared" si="222"/>
        <v>475</v>
      </c>
      <c r="W1764">
        <f t="shared" si="223"/>
        <v>66500</v>
      </c>
    </row>
    <row r="1765" spans="1:23" ht="15.75" customHeight="1" x14ac:dyDescent="0.3">
      <c r="A1765" s="2" t="s">
        <v>13</v>
      </c>
      <c r="B1765" s="2">
        <v>1185732</v>
      </c>
      <c r="C1765" s="3">
        <v>44426</v>
      </c>
      <c r="D1765" s="12" t="str" cm="1">
        <f t="array" ref="D1765">_xlfn.SWITCH(WEEKDAY(C1765,2), 1, "Lundi", 2, "Mardi", 3, "Mercredi", 4, "Jeudi", 5, "Vendredi", 6, "Samedi", 7, "Dimanche", "Erreur")</f>
        <v>Mercredi</v>
      </c>
      <c r="E1765" s="2" t="s">
        <v>35</v>
      </c>
      <c r="F1765" s="2" t="s">
        <v>75</v>
      </c>
      <c r="G1765" s="2" t="s">
        <v>76</v>
      </c>
      <c r="H1765" s="4" t="s">
        <v>19</v>
      </c>
      <c r="I1765" s="5">
        <v>35</v>
      </c>
      <c r="J1765" s="6">
        <v>400</v>
      </c>
      <c r="K1765" s="7">
        <v>140000</v>
      </c>
      <c r="L1765" s="7">
        <v>49000</v>
      </c>
      <c r="M1765" s="8">
        <v>0.35</v>
      </c>
      <c r="N1765" s="2" t="s">
        <v>17</v>
      </c>
      <c r="O1765">
        <f t="shared" si="216"/>
        <v>2021</v>
      </c>
      <c r="P1765">
        <f t="shared" si="217"/>
        <v>8</v>
      </c>
      <c r="Q1765" t="str">
        <f t="shared" si="218"/>
        <v>août</v>
      </c>
      <c r="R1765" t="str">
        <f t="shared" si="219"/>
        <v>Missouri</v>
      </c>
      <c r="S1765" t="str">
        <f t="shared" si="220"/>
        <v>2021-08</v>
      </c>
      <c r="T1765">
        <f>IF(AND(COUNTIF(Calculs!$Q$2:$Q$12,$O1765)&gt;0,COUNTIF(Calculs!$S$2:$S$12,$E1765)&gt;0,COUNTIF(Calculs!$U$2:$U$12,$H1765)&gt;0),1,0)</f>
        <v>1</v>
      </c>
      <c r="U1765">
        <f t="shared" si="221"/>
        <v>140000</v>
      </c>
      <c r="V1765">
        <f t="shared" si="222"/>
        <v>400</v>
      </c>
      <c r="W1765">
        <f t="shared" si="223"/>
        <v>49000</v>
      </c>
    </row>
    <row r="1766" spans="1:23" ht="15.75" customHeight="1" x14ac:dyDescent="0.3">
      <c r="A1766" s="2" t="s">
        <v>13</v>
      </c>
      <c r="B1766" s="2">
        <v>1185732</v>
      </c>
      <c r="C1766" s="3">
        <v>44426</v>
      </c>
      <c r="D1766" s="12" t="str" cm="1">
        <f t="array" ref="D1766">_xlfn.SWITCH(WEEKDAY(C1766,2), 1, "Lundi", 2, "Mardi", 3, "Mercredi", 4, "Jeudi", 5, "Vendredi", 6, "Samedi", 7, "Dimanche", "Erreur")</f>
        <v>Mercredi</v>
      </c>
      <c r="E1766" s="2" t="s">
        <v>35</v>
      </c>
      <c r="F1766" s="2" t="s">
        <v>75</v>
      </c>
      <c r="G1766" s="2" t="s">
        <v>76</v>
      </c>
      <c r="H1766" s="4" t="s">
        <v>20</v>
      </c>
      <c r="I1766" s="5">
        <v>25.000000000000007</v>
      </c>
      <c r="J1766" s="6">
        <v>325</v>
      </c>
      <c r="K1766" s="7">
        <v>81250.000000000029</v>
      </c>
      <c r="L1766" s="7">
        <v>32500.000000000015</v>
      </c>
      <c r="M1766" s="8">
        <v>0.4</v>
      </c>
      <c r="N1766" s="2" t="s">
        <v>17</v>
      </c>
      <c r="O1766">
        <f t="shared" si="216"/>
        <v>2021</v>
      </c>
      <c r="P1766">
        <f t="shared" si="217"/>
        <v>8</v>
      </c>
      <c r="Q1766" t="str">
        <f t="shared" si="218"/>
        <v>août</v>
      </c>
      <c r="R1766" t="str">
        <f t="shared" si="219"/>
        <v>Missouri</v>
      </c>
      <c r="S1766" t="str">
        <f t="shared" si="220"/>
        <v>2021-08</v>
      </c>
      <c r="T1766">
        <f>IF(AND(COUNTIF(Calculs!$Q$2:$Q$12,$O1766)&gt;0,COUNTIF(Calculs!$S$2:$S$12,$E1766)&gt;0,COUNTIF(Calculs!$U$2:$U$12,$H1766)&gt;0),1,0)</f>
        <v>1</v>
      </c>
      <c r="U1766">
        <f t="shared" si="221"/>
        <v>81250.000000000029</v>
      </c>
      <c r="V1766">
        <f t="shared" si="222"/>
        <v>325</v>
      </c>
      <c r="W1766">
        <f t="shared" si="223"/>
        <v>32500.000000000015</v>
      </c>
    </row>
    <row r="1767" spans="1:23" ht="15.75" customHeight="1" x14ac:dyDescent="0.3">
      <c r="A1767" s="2" t="s">
        <v>13</v>
      </c>
      <c r="B1767" s="2">
        <v>1185732</v>
      </c>
      <c r="C1767" s="3">
        <v>44426</v>
      </c>
      <c r="D1767" s="12" t="str" cm="1">
        <f t="array" ref="D1767">_xlfn.SWITCH(WEEKDAY(C1767,2), 1, "Lundi", 2, "Mardi", 3, "Mercredi", 4, "Jeudi", 5, "Vendredi", 6, "Samedi", 7, "Dimanche", "Erreur")</f>
        <v>Mercredi</v>
      </c>
      <c r="E1767" s="2" t="s">
        <v>35</v>
      </c>
      <c r="F1767" s="2" t="s">
        <v>75</v>
      </c>
      <c r="G1767" s="2" t="s">
        <v>76</v>
      </c>
      <c r="H1767" s="4" t="s">
        <v>21</v>
      </c>
      <c r="I1767" s="5">
        <v>35</v>
      </c>
      <c r="J1767" s="6">
        <v>300</v>
      </c>
      <c r="K1767" s="7">
        <v>105000</v>
      </c>
      <c r="L1767" s="7">
        <v>36750</v>
      </c>
      <c r="M1767" s="8">
        <v>0.35</v>
      </c>
      <c r="N1767" s="2" t="s">
        <v>17</v>
      </c>
      <c r="O1767">
        <f t="shared" si="216"/>
        <v>2021</v>
      </c>
      <c r="P1767">
        <f t="shared" si="217"/>
        <v>8</v>
      </c>
      <c r="Q1767" t="str">
        <f t="shared" si="218"/>
        <v>août</v>
      </c>
      <c r="R1767" t="str">
        <f t="shared" si="219"/>
        <v>Missouri</v>
      </c>
      <c r="S1767" t="str">
        <f t="shared" si="220"/>
        <v>2021-08</v>
      </c>
      <c r="T1767">
        <f>IF(AND(COUNTIF(Calculs!$Q$2:$Q$12,$O1767)&gt;0,COUNTIF(Calculs!$S$2:$S$12,$E1767)&gt;0,COUNTIF(Calculs!$U$2:$U$12,$H1767)&gt;0),1,0)</f>
        <v>1</v>
      </c>
      <c r="U1767">
        <f t="shared" si="221"/>
        <v>105000</v>
      </c>
      <c r="V1767">
        <f t="shared" si="222"/>
        <v>300</v>
      </c>
      <c r="W1767">
        <f t="shared" si="223"/>
        <v>36750</v>
      </c>
    </row>
    <row r="1768" spans="1:23" ht="15.75" customHeight="1" x14ac:dyDescent="0.3">
      <c r="A1768" s="2" t="s">
        <v>13</v>
      </c>
      <c r="B1768" s="2">
        <v>1185732</v>
      </c>
      <c r="C1768" s="3">
        <v>44426</v>
      </c>
      <c r="D1768" s="12" t="str" cm="1">
        <f t="array" ref="D1768">_xlfn.SWITCH(WEEKDAY(C1768,2), 1, "Lundi", 2, "Mardi", 3, "Mercredi", 4, "Jeudi", 5, "Vendredi", 6, "Samedi", 7, "Dimanche", "Erreur")</f>
        <v>Mercredi</v>
      </c>
      <c r="E1768" s="2" t="s">
        <v>35</v>
      </c>
      <c r="F1768" s="2" t="s">
        <v>75</v>
      </c>
      <c r="G1768" s="2" t="s">
        <v>76</v>
      </c>
      <c r="H1768" s="4" t="s">
        <v>22</v>
      </c>
      <c r="I1768" s="5">
        <v>40</v>
      </c>
      <c r="J1768" s="6">
        <v>475</v>
      </c>
      <c r="K1768" s="7">
        <v>190000</v>
      </c>
      <c r="L1768" s="7">
        <v>95000</v>
      </c>
      <c r="M1768" s="8">
        <v>0.5</v>
      </c>
      <c r="N1768" s="2" t="s">
        <v>17</v>
      </c>
      <c r="O1768">
        <f t="shared" si="216"/>
        <v>2021</v>
      </c>
      <c r="P1768">
        <f t="shared" si="217"/>
        <v>8</v>
      </c>
      <c r="Q1768" t="str">
        <f t="shared" si="218"/>
        <v>août</v>
      </c>
      <c r="R1768" t="str">
        <f t="shared" si="219"/>
        <v>Missouri</v>
      </c>
      <c r="S1768" t="str">
        <f t="shared" si="220"/>
        <v>2021-08</v>
      </c>
      <c r="T1768">
        <f>IF(AND(COUNTIF(Calculs!$Q$2:$Q$12,$O1768)&gt;0,COUNTIF(Calculs!$S$2:$S$12,$E1768)&gt;0,COUNTIF(Calculs!$U$2:$U$12,$H1768)&gt;0),1,0)</f>
        <v>1</v>
      </c>
      <c r="U1768">
        <f t="shared" si="221"/>
        <v>190000</v>
      </c>
      <c r="V1768">
        <f t="shared" si="222"/>
        <v>475</v>
      </c>
      <c r="W1768">
        <f t="shared" si="223"/>
        <v>95000</v>
      </c>
    </row>
    <row r="1769" spans="1:23" ht="15.75" customHeight="1" x14ac:dyDescent="0.3">
      <c r="A1769" s="2" t="s">
        <v>13</v>
      </c>
      <c r="B1769" s="2">
        <v>1185732</v>
      </c>
      <c r="C1769" s="3">
        <v>44458</v>
      </c>
      <c r="D1769" s="12" t="str" cm="1">
        <f t="array" ref="D1769">_xlfn.SWITCH(WEEKDAY(C1769,2), 1, "Lundi", 2, "Mardi", 3, "Mercredi", 4, "Jeudi", 5, "Vendredi", 6, "Samedi", 7, "Dimanche", "Erreur")</f>
        <v>Dimanche</v>
      </c>
      <c r="E1769" s="2" t="s">
        <v>35</v>
      </c>
      <c r="F1769" s="2" t="s">
        <v>75</v>
      </c>
      <c r="G1769" s="2" t="s">
        <v>76</v>
      </c>
      <c r="H1769" s="4" t="s">
        <v>16</v>
      </c>
      <c r="I1769" s="5">
        <v>35</v>
      </c>
      <c r="J1769" s="6">
        <v>600</v>
      </c>
      <c r="K1769" s="7">
        <v>210000</v>
      </c>
      <c r="L1769" s="7">
        <v>84000</v>
      </c>
      <c r="M1769" s="8">
        <v>0.4</v>
      </c>
      <c r="N1769" s="2" t="s">
        <v>17</v>
      </c>
      <c r="O1769">
        <f t="shared" si="216"/>
        <v>2021</v>
      </c>
      <c r="P1769">
        <f t="shared" si="217"/>
        <v>9</v>
      </c>
      <c r="Q1769" t="str">
        <f t="shared" si="218"/>
        <v>sept</v>
      </c>
      <c r="R1769" t="str">
        <f t="shared" si="219"/>
        <v>Missouri</v>
      </c>
      <c r="S1769" t="str">
        <f t="shared" si="220"/>
        <v>2021-09</v>
      </c>
      <c r="T1769">
        <f>IF(AND(COUNTIF(Calculs!$Q$2:$Q$12,$O1769)&gt;0,COUNTIF(Calculs!$S$2:$S$12,$E1769)&gt;0,COUNTIF(Calculs!$U$2:$U$12,$H1769)&gt;0),1,0)</f>
        <v>1</v>
      </c>
      <c r="U1769">
        <f t="shared" si="221"/>
        <v>210000</v>
      </c>
      <c r="V1769">
        <f t="shared" si="222"/>
        <v>600</v>
      </c>
      <c r="W1769">
        <f t="shared" si="223"/>
        <v>84000</v>
      </c>
    </row>
    <row r="1770" spans="1:23" ht="15.75" customHeight="1" x14ac:dyDescent="0.3">
      <c r="A1770" s="2" t="s">
        <v>13</v>
      </c>
      <c r="B1770" s="2">
        <v>1185732</v>
      </c>
      <c r="C1770" s="3">
        <v>44458</v>
      </c>
      <c r="D1770" s="12" t="str" cm="1">
        <f t="array" ref="D1770">_xlfn.SWITCH(WEEKDAY(C1770,2), 1, "Lundi", 2, "Mardi", 3, "Mercredi", 4, "Jeudi", 5, "Vendredi", 6, "Samedi", 7, "Dimanche", "Erreur")</f>
        <v>Dimanche</v>
      </c>
      <c r="E1770" s="2" t="s">
        <v>35</v>
      </c>
      <c r="F1770" s="2" t="s">
        <v>75</v>
      </c>
      <c r="G1770" s="2" t="s">
        <v>76</v>
      </c>
      <c r="H1770" s="4" t="s">
        <v>18</v>
      </c>
      <c r="I1770" s="5">
        <v>30.000000000000011</v>
      </c>
      <c r="J1770" s="6">
        <v>400</v>
      </c>
      <c r="K1770" s="7">
        <v>120000.00000000004</v>
      </c>
      <c r="L1770" s="7">
        <v>42000.000000000015</v>
      </c>
      <c r="M1770" s="8">
        <v>0.35</v>
      </c>
      <c r="N1770" s="2" t="s">
        <v>17</v>
      </c>
      <c r="O1770">
        <f t="shared" si="216"/>
        <v>2021</v>
      </c>
      <c r="P1770">
        <f t="shared" si="217"/>
        <v>9</v>
      </c>
      <c r="Q1770" t="str">
        <f t="shared" si="218"/>
        <v>sept</v>
      </c>
      <c r="R1770" t="str">
        <f t="shared" si="219"/>
        <v>Missouri</v>
      </c>
      <c r="S1770" t="str">
        <f t="shared" si="220"/>
        <v>2021-09</v>
      </c>
      <c r="T1770">
        <f>IF(AND(COUNTIF(Calculs!$Q$2:$Q$12,$O1770)&gt;0,COUNTIF(Calculs!$S$2:$S$12,$E1770)&gt;0,COUNTIF(Calculs!$U$2:$U$12,$H1770)&gt;0),1,0)</f>
        <v>1</v>
      </c>
      <c r="U1770">
        <f t="shared" si="221"/>
        <v>120000.00000000004</v>
      </c>
      <c r="V1770">
        <f t="shared" si="222"/>
        <v>400</v>
      </c>
      <c r="W1770">
        <f t="shared" si="223"/>
        <v>42000.000000000015</v>
      </c>
    </row>
    <row r="1771" spans="1:23" ht="15.75" customHeight="1" x14ac:dyDescent="0.3">
      <c r="A1771" s="2" t="s">
        <v>13</v>
      </c>
      <c r="B1771" s="2">
        <v>1185732</v>
      </c>
      <c r="C1771" s="3">
        <v>44458</v>
      </c>
      <c r="D1771" s="12" t="str" cm="1">
        <f t="array" ref="D1771">_xlfn.SWITCH(WEEKDAY(C1771,2), 1, "Lundi", 2, "Mardi", 3, "Mercredi", 4, "Jeudi", 5, "Vendredi", 6, "Samedi", 7, "Dimanche", "Erreur")</f>
        <v>Dimanche</v>
      </c>
      <c r="E1771" s="2" t="s">
        <v>35</v>
      </c>
      <c r="F1771" s="2" t="s">
        <v>75</v>
      </c>
      <c r="G1771" s="2" t="s">
        <v>76</v>
      </c>
      <c r="H1771" s="4" t="s">
        <v>19</v>
      </c>
      <c r="I1771" s="5">
        <v>15.000000000000002</v>
      </c>
      <c r="J1771" s="6">
        <v>300</v>
      </c>
      <c r="K1771" s="7">
        <v>45000.000000000007</v>
      </c>
      <c r="L1771" s="7">
        <v>15750.000000000002</v>
      </c>
      <c r="M1771" s="8">
        <v>0.35</v>
      </c>
      <c r="N1771" s="2" t="s">
        <v>17</v>
      </c>
      <c r="O1771">
        <f t="shared" si="216"/>
        <v>2021</v>
      </c>
      <c r="P1771">
        <f t="shared" si="217"/>
        <v>9</v>
      </c>
      <c r="Q1771" t="str">
        <f t="shared" si="218"/>
        <v>sept</v>
      </c>
      <c r="R1771" t="str">
        <f t="shared" si="219"/>
        <v>Missouri</v>
      </c>
      <c r="S1771" t="str">
        <f t="shared" si="220"/>
        <v>2021-09</v>
      </c>
      <c r="T1771">
        <f>IF(AND(COUNTIF(Calculs!$Q$2:$Q$12,$O1771)&gt;0,COUNTIF(Calculs!$S$2:$S$12,$E1771)&gt;0,COUNTIF(Calculs!$U$2:$U$12,$H1771)&gt;0),1,0)</f>
        <v>1</v>
      </c>
      <c r="U1771">
        <f t="shared" si="221"/>
        <v>45000.000000000007</v>
      </c>
      <c r="V1771">
        <f t="shared" si="222"/>
        <v>300</v>
      </c>
      <c r="W1771">
        <f t="shared" si="223"/>
        <v>15750.000000000002</v>
      </c>
    </row>
    <row r="1772" spans="1:23" ht="15.75" customHeight="1" x14ac:dyDescent="0.3">
      <c r="A1772" s="2" t="s">
        <v>13</v>
      </c>
      <c r="B1772" s="2">
        <v>1185732</v>
      </c>
      <c r="C1772" s="3">
        <v>44458</v>
      </c>
      <c r="D1772" s="12" t="str" cm="1">
        <f t="array" ref="D1772">_xlfn.SWITCH(WEEKDAY(C1772,2), 1, "Lundi", 2, "Mardi", 3, "Mercredi", 4, "Jeudi", 5, "Vendredi", 6, "Samedi", 7, "Dimanche", "Erreur")</f>
        <v>Dimanche</v>
      </c>
      <c r="E1772" s="2" t="s">
        <v>35</v>
      </c>
      <c r="F1772" s="2" t="s">
        <v>75</v>
      </c>
      <c r="G1772" s="2" t="s">
        <v>76</v>
      </c>
      <c r="H1772" s="4" t="s">
        <v>20</v>
      </c>
      <c r="I1772" s="5">
        <v>15.000000000000002</v>
      </c>
      <c r="J1772" s="6">
        <v>275</v>
      </c>
      <c r="K1772" s="7">
        <v>41250.000000000007</v>
      </c>
      <c r="L1772" s="7">
        <v>16500.000000000004</v>
      </c>
      <c r="M1772" s="8">
        <v>0.4</v>
      </c>
      <c r="N1772" s="2" t="s">
        <v>17</v>
      </c>
      <c r="O1772">
        <f t="shared" si="216"/>
        <v>2021</v>
      </c>
      <c r="P1772">
        <f t="shared" si="217"/>
        <v>9</v>
      </c>
      <c r="Q1772" t="str">
        <f t="shared" si="218"/>
        <v>sept</v>
      </c>
      <c r="R1772" t="str">
        <f t="shared" si="219"/>
        <v>Missouri</v>
      </c>
      <c r="S1772" t="str">
        <f t="shared" si="220"/>
        <v>2021-09</v>
      </c>
      <c r="T1772">
        <f>IF(AND(COUNTIF(Calculs!$Q$2:$Q$12,$O1772)&gt;0,COUNTIF(Calculs!$S$2:$S$12,$E1772)&gt;0,COUNTIF(Calculs!$U$2:$U$12,$H1772)&gt;0),1,0)</f>
        <v>1</v>
      </c>
      <c r="U1772">
        <f t="shared" si="221"/>
        <v>41250.000000000007</v>
      </c>
      <c r="V1772">
        <f t="shared" si="222"/>
        <v>275</v>
      </c>
      <c r="W1772">
        <f t="shared" si="223"/>
        <v>16500.000000000004</v>
      </c>
    </row>
    <row r="1773" spans="1:23" ht="15.75" customHeight="1" x14ac:dyDescent="0.3">
      <c r="A1773" s="2" t="s">
        <v>13</v>
      </c>
      <c r="B1773" s="2">
        <v>1185732</v>
      </c>
      <c r="C1773" s="3">
        <v>44458</v>
      </c>
      <c r="D1773" s="12" t="str" cm="1">
        <f t="array" ref="D1773">_xlfn.SWITCH(WEEKDAY(C1773,2), 1, "Lundi", 2, "Mardi", 3, "Mercredi", 4, "Jeudi", 5, "Vendredi", 6, "Samedi", 7, "Dimanche", "Erreur")</f>
        <v>Dimanche</v>
      </c>
      <c r="E1773" s="2" t="s">
        <v>35</v>
      </c>
      <c r="F1773" s="2" t="s">
        <v>75</v>
      </c>
      <c r="G1773" s="2" t="s">
        <v>76</v>
      </c>
      <c r="H1773" s="4" t="s">
        <v>21</v>
      </c>
      <c r="I1773" s="5">
        <v>25</v>
      </c>
      <c r="J1773" s="6">
        <v>275</v>
      </c>
      <c r="K1773" s="7">
        <v>68750</v>
      </c>
      <c r="L1773" s="7">
        <v>24062.5</v>
      </c>
      <c r="M1773" s="8">
        <v>0.35</v>
      </c>
      <c r="N1773" s="2" t="s">
        <v>17</v>
      </c>
      <c r="O1773">
        <f t="shared" si="216"/>
        <v>2021</v>
      </c>
      <c r="P1773">
        <f t="shared" si="217"/>
        <v>9</v>
      </c>
      <c r="Q1773" t="str">
        <f t="shared" si="218"/>
        <v>sept</v>
      </c>
      <c r="R1773" t="str">
        <f t="shared" si="219"/>
        <v>Missouri</v>
      </c>
      <c r="S1773" t="str">
        <f t="shared" si="220"/>
        <v>2021-09</v>
      </c>
      <c r="T1773">
        <f>IF(AND(COUNTIF(Calculs!$Q$2:$Q$12,$O1773)&gt;0,COUNTIF(Calculs!$S$2:$S$12,$E1773)&gt;0,COUNTIF(Calculs!$U$2:$U$12,$H1773)&gt;0),1,0)</f>
        <v>1</v>
      </c>
      <c r="U1773">
        <f t="shared" si="221"/>
        <v>68750</v>
      </c>
      <c r="V1773">
        <f t="shared" si="222"/>
        <v>275</v>
      </c>
      <c r="W1773">
        <f t="shared" si="223"/>
        <v>24062.5</v>
      </c>
    </row>
    <row r="1774" spans="1:23" ht="15.75" customHeight="1" x14ac:dyDescent="0.3">
      <c r="A1774" s="2" t="s">
        <v>13</v>
      </c>
      <c r="B1774" s="2">
        <v>1185732</v>
      </c>
      <c r="C1774" s="3">
        <v>44458</v>
      </c>
      <c r="D1774" s="12" t="str" cm="1">
        <f t="array" ref="D1774">_xlfn.SWITCH(WEEKDAY(C1774,2), 1, "Lundi", 2, "Mardi", 3, "Mercredi", 4, "Jeudi", 5, "Vendredi", 6, "Samedi", 7, "Dimanche", "Erreur")</f>
        <v>Dimanche</v>
      </c>
      <c r="E1774" s="2" t="s">
        <v>35</v>
      </c>
      <c r="F1774" s="2" t="s">
        <v>75</v>
      </c>
      <c r="G1774" s="2" t="s">
        <v>76</v>
      </c>
      <c r="H1774" s="4" t="s">
        <v>22</v>
      </c>
      <c r="I1774" s="5">
        <v>30.000000000000004</v>
      </c>
      <c r="J1774" s="6">
        <v>350</v>
      </c>
      <c r="K1774" s="7">
        <v>105000.00000000001</v>
      </c>
      <c r="L1774" s="7">
        <v>52500.000000000007</v>
      </c>
      <c r="M1774" s="8">
        <v>0.5</v>
      </c>
      <c r="N1774" s="2" t="s">
        <v>17</v>
      </c>
      <c r="O1774">
        <f t="shared" si="216"/>
        <v>2021</v>
      </c>
      <c r="P1774">
        <f t="shared" si="217"/>
        <v>9</v>
      </c>
      <c r="Q1774" t="str">
        <f t="shared" si="218"/>
        <v>sept</v>
      </c>
      <c r="R1774" t="str">
        <f t="shared" si="219"/>
        <v>Missouri</v>
      </c>
      <c r="S1774" t="str">
        <f t="shared" si="220"/>
        <v>2021-09</v>
      </c>
      <c r="T1774">
        <f>IF(AND(COUNTIF(Calculs!$Q$2:$Q$12,$O1774)&gt;0,COUNTIF(Calculs!$S$2:$S$12,$E1774)&gt;0,COUNTIF(Calculs!$U$2:$U$12,$H1774)&gt;0),1,0)</f>
        <v>1</v>
      </c>
      <c r="U1774">
        <f t="shared" si="221"/>
        <v>105000.00000000001</v>
      </c>
      <c r="V1774">
        <f t="shared" si="222"/>
        <v>350</v>
      </c>
      <c r="W1774">
        <f t="shared" si="223"/>
        <v>52500.000000000007</v>
      </c>
    </row>
    <row r="1775" spans="1:23" ht="15.75" customHeight="1" x14ac:dyDescent="0.3">
      <c r="A1775" s="2" t="s">
        <v>13</v>
      </c>
      <c r="B1775" s="2">
        <v>1185732</v>
      </c>
      <c r="C1775" s="3">
        <v>44487</v>
      </c>
      <c r="D1775" s="12" t="str" cm="1">
        <f t="array" ref="D1775">_xlfn.SWITCH(WEEKDAY(C1775,2), 1, "Lundi", 2, "Mardi", 3, "Mercredi", 4, "Jeudi", 5, "Vendredi", 6, "Samedi", 7, "Dimanche", "Erreur")</f>
        <v>Lundi</v>
      </c>
      <c r="E1775" s="2" t="s">
        <v>35</v>
      </c>
      <c r="F1775" s="2" t="s">
        <v>75</v>
      </c>
      <c r="G1775" s="2" t="s">
        <v>76</v>
      </c>
      <c r="H1775" s="4" t="s">
        <v>16</v>
      </c>
      <c r="I1775" s="5">
        <v>35</v>
      </c>
      <c r="J1775" s="6">
        <v>525</v>
      </c>
      <c r="K1775" s="7">
        <v>183750</v>
      </c>
      <c r="L1775" s="7">
        <v>73500</v>
      </c>
      <c r="M1775" s="8">
        <v>0.4</v>
      </c>
      <c r="N1775" s="2" t="s">
        <v>17</v>
      </c>
      <c r="O1775">
        <f t="shared" si="216"/>
        <v>2021</v>
      </c>
      <c r="P1775">
        <f t="shared" si="217"/>
        <v>10</v>
      </c>
      <c r="Q1775" t="str">
        <f t="shared" si="218"/>
        <v>oct</v>
      </c>
      <c r="R1775" t="str">
        <f t="shared" si="219"/>
        <v>Missouri</v>
      </c>
      <c r="S1775" t="str">
        <f t="shared" si="220"/>
        <v>2021-10</v>
      </c>
      <c r="T1775">
        <f>IF(AND(COUNTIF(Calculs!$Q$2:$Q$12,$O1775)&gt;0,COUNTIF(Calculs!$S$2:$S$12,$E1775)&gt;0,COUNTIF(Calculs!$U$2:$U$12,$H1775)&gt;0),1,0)</f>
        <v>1</v>
      </c>
      <c r="U1775">
        <f t="shared" si="221"/>
        <v>183750</v>
      </c>
      <c r="V1775">
        <f t="shared" si="222"/>
        <v>525</v>
      </c>
      <c r="W1775">
        <f t="shared" si="223"/>
        <v>73500</v>
      </c>
    </row>
    <row r="1776" spans="1:23" ht="15.75" customHeight="1" x14ac:dyDescent="0.3">
      <c r="A1776" s="2" t="s">
        <v>13</v>
      </c>
      <c r="B1776" s="2">
        <v>1185732</v>
      </c>
      <c r="C1776" s="3">
        <v>44487</v>
      </c>
      <c r="D1776" s="12" t="str" cm="1">
        <f t="array" ref="D1776">_xlfn.SWITCH(WEEKDAY(C1776,2), 1, "Lundi", 2, "Mardi", 3, "Mercredi", 4, "Jeudi", 5, "Vendredi", 6, "Samedi", 7, "Dimanche", "Erreur")</f>
        <v>Lundi</v>
      </c>
      <c r="E1776" s="2" t="s">
        <v>35</v>
      </c>
      <c r="F1776" s="2" t="s">
        <v>75</v>
      </c>
      <c r="G1776" s="2" t="s">
        <v>76</v>
      </c>
      <c r="H1776" s="4" t="s">
        <v>18</v>
      </c>
      <c r="I1776" s="5">
        <v>25</v>
      </c>
      <c r="J1776" s="6">
        <v>350</v>
      </c>
      <c r="K1776" s="7">
        <v>87500</v>
      </c>
      <c r="L1776" s="7">
        <v>30624.999999999996</v>
      </c>
      <c r="M1776" s="8">
        <v>0.35</v>
      </c>
      <c r="N1776" s="2" t="s">
        <v>17</v>
      </c>
      <c r="O1776">
        <f t="shared" si="216"/>
        <v>2021</v>
      </c>
      <c r="P1776">
        <f t="shared" si="217"/>
        <v>10</v>
      </c>
      <c r="Q1776" t="str">
        <f t="shared" si="218"/>
        <v>oct</v>
      </c>
      <c r="R1776" t="str">
        <f t="shared" si="219"/>
        <v>Missouri</v>
      </c>
      <c r="S1776" t="str">
        <f t="shared" si="220"/>
        <v>2021-10</v>
      </c>
      <c r="T1776">
        <f>IF(AND(COUNTIF(Calculs!$Q$2:$Q$12,$O1776)&gt;0,COUNTIF(Calculs!$S$2:$S$12,$E1776)&gt;0,COUNTIF(Calculs!$U$2:$U$12,$H1776)&gt;0),1,0)</f>
        <v>1</v>
      </c>
      <c r="U1776">
        <f t="shared" si="221"/>
        <v>87500</v>
      </c>
      <c r="V1776">
        <f t="shared" si="222"/>
        <v>350</v>
      </c>
      <c r="W1776">
        <f t="shared" si="223"/>
        <v>30624.999999999996</v>
      </c>
    </row>
    <row r="1777" spans="1:23" ht="15.75" customHeight="1" x14ac:dyDescent="0.3">
      <c r="A1777" s="2" t="s">
        <v>13</v>
      </c>
      <c r="B1777" s="2">
        <v>1185732</v>
      </c>
      <c r="C1777" s="3">
        <v>44487</v>
      </c>
      <c r="D1777" s="12" t="str" cm="1">
        <f t="array" ref="D1777">_xlfn.SWITCH(WEEKDAY(C1777,2), 1, "Lundi", 2, "Mardi", 3, "Mercredi", 4, "Jeudi", 5, "Vendredi", 6, "Samedi", 7, "Dimanche", "Erreur")</f>
        <v>Lundi</v>
      </c>
      <c r="E1777" s="2" t="s">
        <v>35</v>
      </c>
      <c r="F1777" s="2" t="s">
        <v>75</v>
      </c>
      <c r="G1777" s="2" t="s">
        <v>76</v>
      </c>
      <c r="H1777" s="4" t="s">
        <v>19</v>
      </c>
      <c r="I1777" s="5">
        <v>25</v>
      </c>
      <c r="J1777" s="6">
        <v>250</v>
      </c>
      <c r="K1777" s="7">
        <v>62500</v>
      </c>
      <c r="L1777" s="7">
        <v>21875</v>
      </c>
      <c r="M1777" s="8">
        <v>0.35</v>
      </c>
      <c r="N1777" s="2" t="s">
        <v>17</v>
      </c>
      <c r="O1777">
        <f t="shared" si="216"/>
        <v>2021</v>
      </c>
      <c r="P1777">
        <f t="shared" si="217"/>
        <v>10</v>
      </c>
      <c r="Q1777" t="str">
        <f t="shared" si="218"/>
        <v>oct</v>
      </c>
      <c r="R1777" t="str">
        <f t="shared" si="219"/>
        <v>Missouri</v>
      </c>
      <c r="S1777" t="str">
        <f t="shared" si="220"/>
        <v>2021-10</v>
      </c>
      <c r="T1777">
        <f>IF(AND(COUNTIF(Calculs!$Q$2:$Q$12,$O1777)&gt;0,COUNTIF(Calculs!$S$2:$S$12,$E1777)&gt;0,COUNTIF(Calculs!$U$2:$U$12,$H1777)&gt;0),1,0)</f>
        <v>1</v>
      </c>
      <c r="U1777">
        <f t="shared" si="221"/>
        <v>62500</v>
      </c>
      <c r="V1777">
        <f t="shared" si="222"/>
        <v>250</v>
      </c>
      <c r="W1777">
        <f t="shared" si="223"/>
        <v>21875</v>
      </c>
    </row>
    <row r="1778" spans="1:23" ht="15.75" customHeight="1" x14ac:dyDescent="0.3">
      <c r="A1778" s="2" t="s">
        <v>13</v>
      </c>
      <c r="B1778" s="2">
        <v>1185732</v>
      </c>
      <c r="C1778" s="3">
        <v>44487</v>
      </c>
      <c r="D1778" s="12" t="str" cm="1">
        <f t="array" ref="D1778">_xlfn.SWITCH(WEEKDAY(C1778,2), 1, "Lundi", 2, "Mardi", 3, "Mercredi", 4, "Jeudi", 5, "Vendredi", 6, "Samedi", 7, "Dimanche", "Erreur")</f>
        <v>Lundi</v>
      </c>
      <c r="E1778" s="2" t="s">
        <v>35</v>
      </c>
      <c r="F1778" s="2" t="s">
        <v>75</v>
      </c>
      <c r="G1778" s="2" t="s">
        <v>76</v>
      </c>
      <c r="H1778" s="4" t="s">
        <v>20</v>
      </c>
      <c r="I1778" s="5">
        <v>25</v>
      </c>
      <c r="J1778" s="6">
        <v>225</v>
      </c>
      <c r="K1778" s="7">
        <v>56250</v>
      </c>
      <c r="L1778" s="7">
        <v>22500</v>
      </c>
      <c r="M1778" s="8">
        <v>0.4</v>
      </c>
      <c r="N1778" s="2" t="s">
        <v>17</v>
      </c>
      <c r="O1778">
        <f t="shared" si="216"/>
        <v>2021</v>
      </c>
      <c r="P1778">
        <f t="shared" si="217"/>
        <v>10</v>
      </c>
      <c r="Q1778" t="str">
        <f t="shared" si="218"/>
        <v>oct</v>
      </c>
      <c r="R1778" t="str">
        <f t="shared" si="219"/>
        <v>Missouri</v>
      </c>
      <c r="S1778" t="str">
        <f t="shared" si="220"/>
        <v>2021-10</v>
      </c>
      <c r="T1778">
        <f>IF(AND(COUNTIF(Calculs!$Q$2:$Q$12,$O1778)&gt;0,COUNTIF(Calculs!$S$2:$S$12,$E1778)&gt;0,COUNTIF(Calculs!$U$2:$U$12,$H1778)&gt;0),1,0)</f>
        <v>1</v>
      </c>
      <c r="U1778">
        <f t="shared" si="221"/>
        <v>56250</v>
      </c>
      <c r="V1778">
        <f t="shared" si="222"/>
        <v>225</v>
      </c>
      <c r="W1778">
        <f t="shared" si="223"/>
        <v>22500</v>
      </c>
    </row>
    <row r="1779" spans="1:23" ht="15.75" customHeight="1" x14ac:dyDescent="0.3">
      <c r="A1779" s="2" t="s">
        <v>13</v>
      </c>
      <c r="B1779" s="2">
        <v>1185732</v>
      </c>
      <c r="C1779" s="3">
        <v>44487</v>
      </c>
      <c r="D1779" s="12" t="str" cm="1">
        <f t="array" ref="D1779">_xlfn.SWITCH(WEEKDAY(C1779,2), 1, "Lundi", 2, "Mardi", 3, "Mercredi", 4, "Jeudi", 5, "Vendredi", 6, "Samedi", 7, "Dimanche", "Erreur")</f>
        <v>Lundi</v>
      </c>
      <c r="E1779" s="2" t="s">
        <v>35</v>
      </c>
      <c r="F1779" s="2" t="s">
        <v>75</v>
      </c>
      <c r="G1779" s="2" t="s">
        <v>76</v>
      </c>
      <c r="H1779" s="4" t="s">
        <v>21</v>
      </c>
      <c r="I1779" s="5">
        <v>35</v>
      </c>
      <c r="J1779" s="6">
        <v>225</v>
      </c>
      <c r="K1779" s="7">
        <v>78750</v>
      </c>
      <c r="L1779" s="7">
        <v>27562.5</v>
      </c>
      <c r="M1779" s="8">
        <v>0.35</v>
      </c>
      <c r="N1779" s="2" t="s">
        <v>17</v>
      </c>
      <c r="O1779">
        <f t="shared" si="216"/>
        <v>2021</v>
      </c>
      <c r="P1779">
        <f t="shared" si="217"/>
        <v>10</v>
      </c>
      <c r="Q1779" t="str">
        <f t="shared" si="218"/>
        <v>oct</v>
      </c>
      <c r="R1779" t="str">
        <f t="shared" si="219"/>
        <v>Missouri</v>
      </c>
      <c r="S1779" t="str">
        <f t="shared" si="220"/>
        <v>2021-10</v>
      </c>
      <c r="T1779">
        <f>IF(AND(COUNTIF(Calculs!$Q$2:$Q$12,$O1779)&gt;0,COUNTIF(Calculs!$S$2:$S$12,$E1779)&gt;0,COUNTIF(Calculs!$U$2:$U$12,$H1779)&gt;0),1,0)</f>
        <v>1</v>
      </c>
      <c r="U1779">
        <f t="shared" si="221"/>
        <v>78750</v>
      </c>
      <c r="V1779">
        <f t="shared" si="222"/>
        <v>225</v>
      </c>
      <c r="W1779">
        <f t="shared" si="223"/>
        <v>27562.5</v>
      </c>
    </row>
    <row r="1780" spans="1:23" ht="15.75" customHeight="1" x14ac:dyDescent="0.3">
      <c r="A1780" s="2" t="s">
        <v>13</v>
      </c>
      <c r="B1780" s="2">
        <v>1185732</v>
      </c>
      <c r="C1780" s="3">
        <v>44487</v>
      </c>
      <c r="D1780" s="12" t="str" cm="1">
        <f t="array" ref="D1780">_xlfn.SWITCH(WEEKDAY(C1780,2), 1, "Lundi", 2, "Mardi", 3, "Mercredi", 4, "Jeudi", 5, "Vendredi", 6, "Samedi", 7, "Dimanche", "Erreur")</f>
        <v>Lundi</v>
      </c>
      <c r="E1780" s="2" t="s">
        <v>35</v>
      </c>
      <c r="F1780" s="2" t="s">
        <v>75</v>
      </c>
      <c r="G1780" s="2" t="s">
        <v>76</v>
      </c>
      <c r="H1780" s="4" t="s">
        <v>22</v>
      </c>
      <c r="I1780" s="5">
        <v>39.999999999999993</v>
      </c>
      <c r="J1780" s="6">
        <v>350</v>
      </c>
      <c r="K1780" s="7">
        <v>139999.99999999997</v>
      </c>
      <c r="L1780" s="7">
        <v>69999.999999999985</v>
      </c>
      <c r="M1780" s="8">
        <v>0.5</v>
      </c>
      <c r="N1780" s="2" t="s">
        <v>17</v>
      </c>
      <c r="O1780">
        <f t="shared" si="216"/>
        <v>2021</v>
      </c>
      <c r="P1780">
        <f t="shared" si="217"/>
        <v>10</v>
      </c>
      <c r="Q1780" t="str">
        <f t="shared" si="218"/>
        <v>oct</v>
      </c>
      <c r="R1780" t="str">
        <f t="shared" si="219"/>
        <v>Missouri</v>
      </c>
      <c r="S1780" t="str">
        <f t="shared" si="220"/>
        <v>2021-10</v>
      </c>
      <c r="T1780">
        <f>IF(AND(COUNTIF(Calculs!$Q$2:$Q$12,$O1780)&gt;0,COUNTIF(Calculs!$S$2:$S$12,$E1780)&gt;0,COUNTIF(Calculs!$U$2:$U$12,$H1780)&gt;0),1,0)</f>
        <v>1</v>
      </c>
      <c r="U1780">
        <f t="shared" si="221"/>
        <v>139999.99999999997</v>
      </c>
      <c r="V1780">
        <f t="shared" si="222"/>
        <v>350</v>
      </c>
      <c r="W1780">
        <f t="shared" si="223"/>
        <v>69999.999999999985</v>
      </c>
    </row>
    <row r="1781" spans="1:23" ht="15.75" customHeight="1" x14ac:dyDescent="0.3">
      <c r="A1781" s="2" t="s">
        <v>13</v>
      </c>
      <c r="B1781" s="2">
        <v>1185732</v>
      </c>
      <c r="C1781" s="3">
        <v>44518</v>
      </c>
      <c r="D1781" s="12" t="str" cm="1">
        <f t="array" ref="D1781">_xlfn.SWITCH(WEEKDAY(C1781,2), 1, "Lundi", 2, "Mardi", 3, "Mercredi", 4, "Jeudi", 5, "Vendredi", 6, "Samedi", 7, "Dimanche", "Erreur")</f>
        <v>Jeudi</v>
      </c>
      <c r="E1781" s="2" t="s">
        <v>35</v>
      </c>
      <c r="F1781" s="2" t="s">
        <v>75</v>
      </c>
      <c r="G1781" s="2" t="s">
        <v>76</v>
      </c>
      <c r="H1781" s="4" t="s">
        <v>16</v>
      </c>
      <c r="I1781" s="5">
        <v>35</v>
      </c>
      <c r="J1781" s="6">
        <v>500</v>
      </c>
      <c r="K1781" s="7">
        <v>175000</v>
      </c>
      <c r="L1781" s="7">
        <v>70000</v>
      </c>
      <c r="M1781" s="8">
        <v>0.4</v>
      </c>
      <c r="N1781" s="2" t="s">
        <v>17</v>
      </c>
      <c r="O1781">
        <f t="shared" si="216"/>
        <v>2021</v>
      </c>
      <c r="P1781">
        <f t="shared" si="217"/>
        <v>11</v>
      </c>
      <c r="Q1781" t="str">
        <f t="shared" si="218"/>
        <v>nov</v>
      </c>
      <c r="R1781" t="str">
        <f t="shared" si="219"/>
        <v>Missouri</v>
      </c>
      <c r="S1781" t="str">
        <f t="shared" si="220"/>
        <v>2021-11</v>
      </c>
      <c r="T1781">
        <f>IF(AND(COUNTIF(Calculs!$Q$2:$Q$12,$O1781)&gt;0,COUNTIF(Calculs!$S$2:$S$12,$E1781)&gt;0,COUNTIF(Calculs!$U$2:$U$12,$H1781)&gt;0),1,0)</f>
        <v>1</v>
      </c>
      <c r="U1781">
        <f t="shared" si="221"/>
        <v>175000</v>
      </c>
      <c r="V1781">
        <f t="shared" si="222"/>
        <v>500</v>
      </c>
      <c r="W1781">
        <f t="shared" si="223"/>
        <v>70000</v>
      </c>
    </row>
    <row r="1782" spans="1:23" ht="15.75" customHeight="1" x14ac:dyDescent="0.3">
      <c r="A1782" s="2" t="s">
        <v>13</v>
      </c>
      <c r="B1782" s="2">
        <v>1185732</v>
      </c>
      <c r="C1782" s="3">
        <v>44518</v>
      </c>
      <c r="D1782" s="12" t="str" cm="1">
        <f t="array" ref="D1782">_xlfn.SWITCH(WEEKDAY(C1782,2), 1, "Lundi", 2, "Mardi", 3, "Mercredi", 4, "Jeudi", 5, "Vendredi", 6, "Samedi", 7, "Dimanche", "Erreur")</f>
        <v>Jeudi</v>
      </c>
      <c r="E1782" s="2" t="s">
        <v>35</v>
      </c>
      <c r="F1782" s="2" t="s">
        <v>75</v>
      </c>
      <c r="G1782" s="2" t="s">
        <v>76</v>
      </c>
      <c r="H1782" s="4" t="s">
        <v>18</v>
      </c>
      <c r="I1782" s="5">
        <v>25.000000000000007</v>
      </c>
      <c r="J1782" s="6">
        <v>350</v>
      </c>
      <c r="K1782" s="7">
        <v>87500.000000000029</v>
      </c>
      <c r="L1782" s="7">
        <v>30625.000000000007</v>
      </c>
      <c r="M1782" s="8">
        <v>0.35</v>
      </c>
      <c r="N1782" s="2" t="s">
        <v>17</v>
      </c>
      <c r="O1782">
        <f t="shared" si="216"/>
        <v>2021</v>
      </c>
      <c r="P1782">
        <f t="shared" si="217"/>
        <v>11</v>
      </c>
      <c r="Q1782" t="str">
        <f t="shared" si="218"/>
        <v>nov</v>
      </c>
      <c r="R1782" t="str">
        <f t="shared" si="219"/>
        <v>Missouri</v>
      </c>
      <c r="S1782" t="str">
        <f t="shared" si="220"/>
        <v>2021-11</v>
      </c>
      <c r="T1782">
        <f>IF(AND(COUNTIF(Calculs!$Q$2:$Q$12,$O1782)&gt;0,COUNTIF(Calculs!$S$2:$S$12,$E1782)&gt;0,COUNTIF(Calculs!$U$2:$U$12,$H1782)&gt;0),1,0)</f>
        <v>1</v>
      </c>
      <c r="U1782">
        <f t="shared" si="221"/>
        <v>87500.000000000029</v>
      </c>
      <c r="V1782">
        <f t="shared" si="222"/>
        <v>350</v>
      </c>
      <c r="W1782">
        <f t="shared" si="223"/>
        <v>30625.000000000007</v>
      </c>
    </row>
    <row r="1783" spans="1:23" ht="15.75" customHeight="1" x14ac:dyDescent="0.3">
      <c r="A1783" s="2" t="s">
        <v>13</v>
      </c>
      <c r="B1783" s="2">
        <v>1185732</v>
      </c>
      <c r="C1783" s="3">
        <v>44518</v>
      </c>
      <c r="D1783" s="12" t="str" cm="1">
        <f t="array" ref="D1783">_xlfn.SWITCH(WEEKDAY(C1783,2), 1, "Lundi", 2, "Mardi", 3, "Mercredi", 4, "Jeudi", 5, "Vendredi", 6, "Samedi", 7, "Dimanche", "Erreur")</f>
        <v>Jeudi</v>
      </c>
      <c r="E1783" s="2" t="s">
        <v>35</v>
      </c>
      <c r="F1783" s="2" t="s">
        <v>75</v>
      </c>
      <c r="G1783" s="2" t="s">
        <v>76</v>
      </c>
      <c r="H1783" s="4" t="s">
        <v>19</v>
      </c>
      <c r="I1783" s="5">
        <v>25.000000000000007</v>
      </c>
      <c r="J1783" s="6">
        <v>295</v>
      </c>
      <c r="K1783" s="7">
        <v>73750.000000000015</v>
      </c>
      <c r="L1783" s="7">
        <v>25812.500000000004</v>
      </c>
      <c r="M1783" s="8">
        <v>0.35</v>
      </c>
      <c r="N1783" s="2" t="s">
        <v>17</v>
      </c>
      <c r="O1783">
        <f t="shared" si="216"/>
        <v>2021</v>
      </c>
      <c r="P1783">
        <f t="shared" si="217"/>
        <v>11</v>
      </c>
      <c r="Q1783" t="str">
        <f t="shared" si="218"/>
        <v>nov</v>
      </c>
      <c r="R1783" t="str">
        <f t="shared" si="219"/>
        <v>Missouri</v>
      </c>
      <c r="S1783" t="str">
        <f t="shared" si="220"/>
        <v>2021-11</v>
      </c>
      <c r="T1783">
        <f>IF(AND(COUNTIF(Calculs!$Q$2:$Q$12,$O1783)&gt;0,COUNTIF(Calculs!$S$2:$S$12,$E1783)&gt;0,COUNTIF(Calculs!$U$2:$U$12,$H1783)&gt;0),1,0)</f>
        <v>1</v>
      </c>
      <c r="U1783">
        <f t="shared" si="221"/>
        <v>73750.000000000015</v>
      </c>
      <c r="V1783">
        <f t="shared" si="222"/>
        <v>295</v>
      </c>
      <c r="W1783">
        <f t="shared" si="223"/>
        <v>25812.500000000004</v>
      </c>
    </row>
    <row r="1784" spans="1:23" ht="15.75" customHeight="1" x14ac:dyDescent="0.3">
      <c r="A1784" s="2" t="s">
        <v>13</v>
      </c>
      <c r="B1784" s="2">
        <v>1185732</v>
      </c>
      <c r="C1784" s="3">
        <v>44518</v>
      </c>
      <c r="D1784" s="12" t="str" cm="1">
        <f t="array" ref="D1784">_xlfn.SWITCH(WEEKDAY(C1784,2), 1, "Lundi", 2, "Mardi", 3, "Mercredi", 4, "Jeudi", 5, "Vendredi", 6, "Samedi", 7, "Dimanche", "Erreur")</f>
        <v>Jeudi</v>
      </c>
      <c r="E1784" s="2" t="s">
        <v>35</v>
      </c>
      <c r="F1784" s="2" t="s">
        <v>75</v>
      </c>
      <c r="G1784" s="2" t="s">
        <v>76</v>
      </c>
      <c r="H1784" s="4" t="s">
        <v>20</v>
      </c>
      <c r="I1784" s="5">
        <v>25.000000000000007</v>
      </c>
      <c r="J1784" s="6">
        <v>325</v>
      </c>
      <c r="K1784" s="7">
        <v>81250.000000000029</v>
      </c>
      <c r="L1784" s="7">
        <v>32500.000000000015</v>
      </c>
      <c r="M1784" s="8">
        <v>0.4</v>
      </c>
      <c r="N1784" s="2" t="s">
        <v>17</v>
      </c>
      <c r="O1784">
        <f t="shared" si="216"/>
        <v>2021</v>
      </c>
      <c r="P1784">
        <f t="shared" si="217"/>
        <v>11</v>
      </c>
      <c r="Q1784" t="str">
        <f t="shared" si="218"/>
        <v>nov</v>
      </c>
      <c r="R1784" t="str">
        <f t="shared" si="219"/>
        <v>Missouri</v>
      </c>
      <c r="S1784" t="str">
        <f t="shared" si="220"/>
        <v>2021-11</v>
      </c>
      <c r="T1784">
        <f>IF(AND(COUNTIF(Calculs!$Q$2:$Q$12,$O1784)&gt;0,COUNTIF(Calculs!$S$2:$S$12,$E1784)&gt;0,COUNTIF(Calculs!$U$2:$U$12,$H1784)&gt;0),1,0)</f>
        <v>1</v>
      </c>
      <c r="U1784">
        <f t="shared" si="221"/>
        <v>81250.000000000029</v>
      </c>
      <c r="V1784">
        <f t="shared" si="222"/>
        <v>325</v>
      </c>
      <c r="W1784">
        <f t="shared" si="223"/>
        <v>32500.000000000015</v>
      </c>
    </row>
    <row r="1785" spans="1:23" ht="15.75" customHeight="1" x14ac:dyDescent="0.3">
      <c r="A1785" s="2" t="s">
        <v>13</v>
      </c>
      <c r="B1785" s="2">
        <v>1185732</v>
      </c>
      <c r="C1785" s="3">
        <v>44518</v>
      </c>
      <c r="D1785" s="12" t="str" cm="1">
        <f t="array" ref="D1785">_xlfn.SWITCH(WEEKDAY(C1785,2), 1, "Lundi", 2, "Mardi", 3, "Mercredi", 4, "Jeudi", 5, "Vendredi", 6, "Samedi", 7, "Dimanche", "Erreur")</f>
        <v>Jeudi</v>
      </c>
      <c r="E1785" s="2" t="s">
        <v>35</v>
      </c>
      <c r="F1785" s="2" t="s">
        <v>75</v>
      </c>
      <c r="G1785" s="2" t="s">
        <v>76</v>
      </c>
      <c r="H1785" s="4" t="s">
        <v>21</v>
      </c>
      <c r="I1785" s="5">
        <v>44.999999999999993</v>
      </c>
      <c r="J1785" s="6">
        <v>300</v>
      </c>
      <c r="K1785" s="7">
        <v>134999.99999999997</v>
      </c>
      <c r="L1785" s="7">
        <v>47249.999999999985</v>
      </c>
      <c r="M1785" s="8">
        <v>0.35</v>
      </c>
      <c r="N1785" s="2" t="s">
        <v>17</v>
      </c>
      <c r="O1785">
        <f t="shared" si="216"/>
        <v>2021</v>
      </c>
      <c r="P1785">
        <f t="shared" si="217"/>
        <v>11</v>
      </c>
      <c r="Q1785" t="str">
        <f t="shared" si="218"/>
        <v>nov</v>
      </c>
      <c r="R1785" t="str">
        <f t="shared" si="219"/>
        <v>Missouri</v>
      </c>
      <c r="S1785" t="str">
        <f t="shared" si="220"/>
        <v>2021-11</v>
      </c>
      <c r="T1785">
        <f>IF(AND(COUNTIF(Calculs!$Q$2:$Q$12,$O1785)&gt;0,COUNTIF(Calculs!$S$2:$S$12,$E1785)&gt;0,COUNTIF(Calculs!$U$2:$U$12,$H1785)&gt;0),1,0)</f>
        <v>1</v>
      </c>
      <c r="U1785">
        <f t="shared" si="221"/>
        <v>134999.99999999997</v>
      </c>
      <c r="V1785">
        <f t="shared" si="222"/>
        <v>300</v>
      </c>
      <c r="W1785">
        <f t="shared" si="223"/>
        <v>47249.999999999985</v>
      </c>
    </row>
    <row r="1786" spans="1:23" ht="15.75" customHeight="1" x14ac:dyDescent="0.3">
      <c r="A1786" s="2" t="s">
        <v>13</v>
      </c>
      <c r="B1786" s="2">
        <v>1185732</v>
      </c>
      <c r="C1786" s="3">
        <v>44518</v>
      </c>
      <c r="D1786" s="12" t="str" cm="1">
        <f t="array" ref="D1786">_xlfn.SWITCH(WEEKDAY(C1786,2), 1, "Lundi", 2, "Mardi", 3, "Mercredi", 4, "Jeudi", 5, "Vendredi", 6, "Samedi", 7, "Dimanche", "Erreur")</f>
        <v>Jeudi</v>
      </c>
      <c r="E1786" s="2" t="s">
        <v>35</v>
      </c>
      <c r="F1786" s="2" t="s">
        <v>75</v>
      </c>
      <c r="G1786" s="2" t="s">
        <v>76</v>
      </c>
      <c r="H1786" s="4" t="s">
        <v>22</v>
      </c>
      <c r="I1786" s="5">
        <v>49.999999999999986</v>
      </c>
      <c r="J1786" s="6">
        <v>400</v>
      </c>
      <c r="K1786" s="7">
        <v>199999.99999999994</v>
      </c>
      <c r="L1786" s="7">
        <v>99999.999999999971</v>
      </c>
      <c r="M1786" s="8">
        <v>0.5</v>
      </c>
      <c r="N1786" s="2" t="s">
        <v>17</v>
      </c>
      <c r="O1786">
        <f t="shared" si="216"/>
        <v>2021</v>
      </c>
      <c r="P1786">
        <f t="shared" si="217"/>
        <v>11</v>
      </c>
      <c r="Q1786" t="str">
        <f t="shared" si="218"/>
        <v>nov</v>
      </c>
      <c r="R1786" t="str">
        <f t="shared" si="219"/>
        <v>Missouri</v>
      </c>
      <c r="S1786" t="str">
        <f t="shared" si="220"/>
        <v>2021-11</v>
      </c>
      <c r="T1786">
        <f>IF(AND(COUNTIF(Calculs!$Q$2:$Q$12,$O1786)&gt;0,COUNTIF(Calculs!$S$2:$S$12,$E1786)&gt;0,COUNTIF(Calculs!$U$2:$U$12,$H1786)&gt;0),1,0)</f>
        <v>1</v>
      </c>
      <c r="U1786">
        <f t="shared" si="221"/>
        <v>199999.99999999994</v>
      </c>
      <c r="V1786">
        <f t="shared" si="222"/>
        <v>400</v>
      </c>
      <c r="W1786">
        <f t="shared" si="223"/>
        <v>99999.999999999971</v>
      </c>
    </row>
    <row r="1787" spans="1:23" ht="15.75" customHeight="1" x14ac:dyDescent="0.3">
      <c r="A1787" s="2" t="s">
        <v>13</v>
      </c>
      <c r="B1787" s="2">
        <v>1185732</v>
      </c>
      <c r="C1787" s="3">
        <v>44547</v>
      </c>
      <c r="D1787" s="12" t="str" cm="1">
        <f t="array" ref="D1787">_xlfn.SWITCH(WEEKDAY(C1787,2), 1, "Lundi", 2, "Mardi", 3, "Mercredi", 4, "Jeudi", 5, "Vendredi", 6, "Samedi", 7, "Dimanche", "Erreur")</f>
        <v>Vendredi</v>
      </c>
      <c r="E1787" s="2" t="s">
        <v>35</v>
      </c>
      <c r="F1787" s="2" t="s">
        <v>75</v>
      </c>
      <c r="G1787" s="2" t="s">
        <v>76</v>
      </c>
      <c r="H1787" s="4" t="s">
        <v>16</v>
      </c>
      <c r="I1787" s="5">
        <v>44.999999999999993</v>
      </c>
      <c r="J1787" s="6">
        <v>650</v>
      </c>
      <c r="K1787" s="7">
        <v>292499.99999999994</v>
      </c>
      <c r="L1787" s="7">
        <v>116999.99999999999</v>
      </c>
      <c r="M1787" s="8">
        <v>0.4</v>
      </c>
      <c r="N1787" s="2" t="s">
        <v>17</v>
      </c>
      <c r="O1787">
        <f t="shared" si="216"/>
        <v>2021</v>
      </c>
      <c r="P1787">
        <f t="shared" si="217"/>
        <v>12</v>
      </c>
      <c r="Q1787" t="str">
        <f t="shared" si="218"/>
        <v>déc</v>
      </c>
      <c r="R1787" t="str">
        <f t="shared" si="219"/>
        <v>Missouri</v>
      </c>
      <c r="S1787" t="str">
        <f t="shared" si="220"/>
        <v>2021-12</v>
      </c>
      <c r="T1787">
        <f>IF(AND(COUNTIF(Calculs!$Q$2:$Q$12,$O1787)&gt;0,COUNTIF(Calculs!$S$2:$S$12,$E1787)&gt;0,COUNTIF(Calculs!$U$2:$U$12,$H1787)&gt;0),1,0)</f>
        <v>1</v>
      </c>
      <c r="U1787">
        <f t="shared" si="221"/>
        <v>292499.99999999994</v>
      </c>
      <c r="V1787">
        <f t="shared" si="222"/>
        <v>650</v>
      </c>
      <c r="W1787">
        <f t="shared" si="223"/>
        <v>116999.99999999999</v>
      </c>
    </row>
    <row r="1788" spans="1:23" ht="15.75" customHeight="1" x14ac:dyDescent="0.3">
      <c r="A1788" s="2" t="s">
        <v>13</v>
      </c>
      <c r="B1788" s="2">
        <v>1185732</v>
      </c>
      <c r="C1788" s="3">
        <v>44547</v>
      </c>
      <c r="D1788" s="12" t="str" cm="1">
        <f t="array" ref="D1788">_xlfn.SWITCH(WEEKDAY(C1788,2), 1, "Lundi", 2, "Mardi", 3, "Mercredi", 4, "Jeudi", 5, "Vendredi", 6, "Samedi", 7, "Dimanche", "Erreur")</f>
        <v>Vendredi</v>
      </c>
      <c r="E1788" s="2" t="s">
        <v>35</v>
      </c>
      <c r="F1788" s="2" t="s">
        <v>75</v>
      </c>
      <c r="G1788" s="2" t="s">
        <v>76</v>
      </c>
      <c r="H1788" s="4" t="s">
        <v>18</v>
      </c>
      <c r="I1788" s="5">
        <v>35</v>
      </c>
      <c r="J1788" s="6">
        <v>450</v>
      </c>
      <c r="K1788" s="7">
        <v>157500</v>
      </c>
      <c r="L1788" s="7">
        <v>55125</v>
      </c>
      <c r="M1788" s="8">
        <v>0.35</v>
      </c>
      <c r="N1788" s="2" t="s">
        <v>17</v>
      </c>
      <c r="O1788">
        <f t="shared" si="216"/>
        <v>2021</v>
      </c>
      <c r="P1788">
        <f t="shared" si="217"/>
        <v>12</v>
      </c>
      <c r="Q1788" t="str">
        <f t="shared" si="218"/>
        <v>déc</v>
      </c>
      <c r="R1788" t="str">
        <f t="shared" si="219"/>
        <v>Missouri</v>
      </c>
      <c r="S1788" t="str">
        <f t="shared" si="220"/>
        <v>2021-12</v>
      </c>
      <c r="T1788">
        <f>IF(AND(COUNTIF(Calculs!$Q$2:$Q$12,$O1788)&gt;0,COUNTIF(Calculs!$S$2:$S$12,$E1788)&gt;0,COUNTIF(Calculs!$U$2:$U$12,$H1788)&gt;0),1,0)</f>
        <v>1</v>
      </c>
      <c r="U1788">
        <f t="shared" si="221"/>
        <v>157500</v>
      </c>
      <c r="V1788">
        <f t="shared" si="222"/>
        <v>450</v>
      </c>
      <c r="W1788">
        <f t="shared" si="223"/>
        <v>55125</v>
      </c>
    </row>
    <row r="1789" spans="1:23" ht="15.75" customHeight="1" x14ac:dyDescent="0.3">
      <c r="A1789" s="2" t="s">
        <v>29</v>
      </c>
      <c r="B1789" s="2">
        <v>1185732</v>
      </c>
      <c r="C1789" s="3">
        <v>44547</v>
      </c>
      <c r="D1789" s="12" t="str" cm="1">
        <f t="array" ref="D1789">_xlfn.SWITCH(WEEKDAY(C1789,2), 1, "Lundi", 2, "Mardi", 3, "Mercredi", 4, "Jeudi", 5, "Vendredi", 6, "Samedi", 7, "Dimanche", "Erreur")</f>
        <v>Vendredi</v>
      </c>
      <c r="E1789" s="2" t="s">
        <v>35</v>
      </c>
      <c r="F1789" s="2" t="s">
        <v>75</v>
      </c>
      <c r="G1789" s="2" t="s">
        <v>76</v>
      </c>
      <c r="H1789" s="4" t="s">
        <v>19</v>
      </c>
      <c r="I1789" s="5">
        <v>35</v>
      </c>
      <c r="J1789" s="6">
        <v>400</v>
      </c>
      <c r="K1789" s="7">
        <v>140000</v>
      </c>
      <c r="L1789" s="7">
        <v>49000</v>
      </c>
      <c r="M1789" s="8">
        <v>0.35</v>
      </c>
      <c r="N1789" s="2" t="s">
        <v>17</v>
      </c>
      <c r="O1789">
        <f t="shared" si="216"/>
        <v>2021</v>
      </c>
      <c r="P1789">
        <f t="shared" si="217"/>
        <v>12</v>
      </c>
      <c r="Q1789" t="str">
        <f t="shared" si="218"/>
        <v>déc</v>
      </c>
      <c r="R1789" t="str">
        <f t="shared" si="219"/>
        <v>Missouri</v>
      </c>
      <c r="S1789" t="str">
        <f t="shared" si="220"/>
        <v>2021-12</v>
      </c>
      <c r="T1789">
        <f>IF(AND(COUNTIF(Calculs!$Q$2:$Q$12,$O1789)&gt;0,COUNTIF(Calculs!$S$2:$S$12,$E1789)&gt;0,COUNTIF(Calculs!$U$2:$U$12,$H1789)&gt;0),1,0)</f>
        <v>1</v>
      </c>
      <c r="U1789">
        <f t="shared" si="221"/>
        <v>140000</v>
      </c>
      <c r="V1789">
        <f t="shared" si="222"/>
        <v>400</v>
      </c>
      <c r="W1789">
        <f t="shared" si="223"/>
        <v>49000</v>
      </c>
    </row>
    <row r="1790" spans="1:23" ht="15.75" customHeight="1" x14ac:dyDescent="0.3">
      <c r="A1790" s="2" t="s">
        <v>29</v>
      </c>
      <c r="B1790" s="2">
        <v>1185732</v>
      </c>
      <c r="C1790" s="3">
        <v>44547</v>
      </c>
      <c r="D1790" s="12" t="str" cm="1">
        <f t="array" ref="D1790">_xlfn.SWITCH(WEEKDAY(C1790,2), 1, "Lundi", 2, "Mardi", 3, "Mercredi", 4, "Jeudi", 5, "Vendredi", 6, "Samedi", 7, "Dimanche", "Erreur")</f>
        <v>Vendredi</v>
      </c>
      <c r="E1790" s="2" t="s">
        <v>35</v>
      </c>
      <c r="F1790" s="2" t="s">
        <v>75</v>
      </c>
      <c r="G1790" s="2" t="s">
        <v>76</v>
      </c>
      <c r="H1790" s="4" t="s">
        <v>20</v>
      </c>
      <c r="I1790" s="5">
        <v>35</v>
      </c>
      <c r="J1790" s="6">
        <v>350</v>
      </c>
      <c r="K1790" s="7">
        <v>122500</v>
      </c>
      <c r="L1790" s="7">
        <v>49000</v>
      </c>
      <c r="M1790" s="8">
        <v>0.4</v>
      </c>
      <c r="N1790" s="2" t="s">
        <v>17</v>
      </c>
      <c r="O1790">
        <f t="shared" si="216"/>
        <v>2021</v>
      </c>
      <c r="P1790">
        <f t="shared" si="217"/>
        <v>12</v>
      </c>
      <c r="Q1790" t="str">
        <f t="shared" si="218"/>
        <v>déc</v>
      </c>
      <c r="R1790" t="str">
        <f t="shared" si="219"/>
        <v>Missouri</v>
      </c>
      <c r="S1790" t="str">
        <f t="shared" si="220"/>
        <v>2021-12</v>
      </c>
      <c r="T1790">
        <f>IF(AND(COUNTIF(Calculs!$Q$2:$Q$12,$O1790)&gt;0,COUNTIF(Calculs!$S$2:$S$12,$E1790)&gt;0,COUNTIF(Calculs!$U$2:$U$12,$H1790)&gt;0),1,0)</f>
        <v>1</v>
      </c>
      <c r="U1790">
        <f t="shared" si="221"/>
        <v>122500</v>
      </c>
      <c r="V1790">
        <f t="shared" si="222"/>
        <v>350</v>
      </c>
      <c r="W1790">
        <f t="shared" si="223"/>
        <v>49000</v>
      </c>
    </row>
    <row r="1791" spans="1:23" ht="15.75" customHeight="1" x14ac:dyDescent="0.3">
      <c r="A1791" s="2" t="s">
        <v>29</v>
      </c>
      <c r="B1791" s="2">
        <v>1185732</v>
      </c>
      <c r="C1791" s="3">
        <v>44547</v>
      </c>
      <c r="D1791" s="12" t="str" cm="1">
        <f t="array" ref="D1791">_xlfn.SWITCH(WEEKDAY(C1791,2), 1, "Lundi", 2, "Mardi", 3, "Mercredi", 4, "Jeudi", 5, "Vendredi", 6, "Samedi", 7, "Dimanche", "Erreur")</f>
        <v>Vendredi</v>
      </c>
      <c r="E1791" s="2" t="s">
        <v>35</v>
      </c>
      <c r="F1791" s="2" t="s">
        <v>75</v>
      </c>
      <c r="G1791" s="2" t="s">
        <v>76</v>
      </c>
      <c r="H1791" s="4" t="s">
        <v>21</v>
      </c>
      <c r="I1791" s="5">
        <v>44.999999999999993</v>
      </c>
      <c r="J1791" s="6">
        <v>350</v>
      </c>
      <c r="K1791" s="7">
        <v>157499.99999999997</v>
      </c>
      <c r="L1791" s="7">
        <v>55124.999999999985</v>
      </c>
      <c r="M1791" s="8">
        <v>0.35</v>
      </c>
      <c r="N1791" s="2" t="s">
        <v>17</v>
      </c>
      <c r="O1791">
        <f t="shared" si="216"/>
        <v>2021</v>
      </c>
      <c r="P1791">
        <f t="shared" si="217"/>
        <v>12</v>
      </c>
      <c r="Q1791" t="str">
        <f t="shared" si="218"/>
        <v>déc</v>
      </c>
      <c r="R1791" t="str">
        <f t="shared" si="219"/>
        <v>Missouri</v>
      </c>
      <c r="S1791" t="str">
        <f t="shared" si="220"/>
        <v>2021-12</v>
      </c>
      <c r="T1791">
        <f>IF(AND(COUNTIF(Calculs!$Q$2:$Q$12,$O1791)&gt;0,COUNTIF(Calculs!$S$2:$S$12,$E1791)&gt;0,COUNTIF(Calculs!$U$2:$U$12,$H1791)&gt;0),1,0)</f>
        <v>1</v>
      </c>
      <c r="U1791">
        <f t="shared" si="221"/>
        <v>157499.99999999997</v>
      </c>
      <c r="V1791">
        <f t="shared" si="222"/>
        <v>350</v>
      </c>
      <c r="W1791">
        <f t="shared" si="223"/>
        <v>55124.999999999985</v>
      </c>
    </row>
    <row r="1792" spans="1:23" ht="15.75" customHeight="1" x14ac:dyDescent="0.3">
      <c r="A1792" s="2" t="s">
        <v>29</v>
      </c>
      <c r="B1792" s="2">
        <v>1185732</v>
      </c>
      <c r="C1792" s="3">
        <v>44547</v>
      </c>
      <c r="D1792" s="12" t="str" cm="1">
        <f t="array" ref="D1792">_xlfn.SWITCH(WEEKDAY(C1792,2), 1, "Lundi", 2, "Mardi", 3, "Mercredi", 4, "Jeudi", 5, "Vendredi", 6, "Samedi", 7, "Dimanche", "Erreur")</f>
        <v>Vendredi</v>
      </c>
      <c r="E1792" s="2" t="s">
        <v>35</v>
      </c>
      <c r="F1792" s="2" t="s">
        <v>75</v>
      </c>
      <c r="G1792" s="2" t="s">
        <v>76</v>
      </c>
      <c r="H1792" s="4" t="s">
        <v>22</v>
      </c>
      <c r="I1792" s="5">
        <v>49.999999999999986</v>
      </c>
      <c r="J1792" s="6">
        <v>450</v>
      </c>
      <c r="K1792" s="7">
        <v>224999.99999999994</v>
      </c>
      <c r="L1792" s="7">
        <v>112499.99999999997</v>
      </c>
      <c r="M1792" s="8">
        <v>0.5</v>
      </c>
      <c r="N1792" s="2" t="s">
        <v>17</v>
      </c>
      <c r="O1792">
        <f t="shared" si="216"/>
        <v>2021</v>
      </c>
      <c r="P1792">
        <f t="shared" si="217"/>
        <v>12</v>
      </c>
      <c r="Q1792" t="str">
        <f t="shared" si="218"/>
        <v>déc</v>
      </c>
      <c r="R1792" t="str">
        <f t="shared" si="219"/>
        <v>Missouri</v>
      </c>
      <c r="S1792" t="str">
        <f t="shared" si="220"/>
        <v>2021-12</v>
      </c>
      <c r="T1792">
        <f>IF(AND(COUNTIF(Calculs!$Q$2:$Q$12,$O1792)&gt;0,COUNTIF(Calculs!$S$2:$S$12,$E1792)&gt;0,COUNTIF(Calculs!$U$2:$U$12,$H1792)&gt;0),1,0)</f>
        <v>1</v>
      </c>
      <c r="U1792">
        <f t="shared" si="221"/>
        <v>224999.99999999994</v>
      </c>
      <c r="V1792">
        <f t="shared" si="222"/>
        <v>450</v>
      </c>
      <c r="W1792">
        <f t="shared" si="223"/>
        <v>112499.99999999997</v>
      </c>
    </row>
    <row r="1793" spans="1:23" ht="15.75" customHeight="1" x14ac:dyDescent="0.3">
      <c r="A1793" s="2" t="s">
        <v>29</v>
      </c>
      <c r="B1793" s="2">
        <v>1185732</v>
      </c>
      <c r="C1793" s="3">
        <v>44207</v>
      </c>
      <c r="D1793" s="12" t="str" cm="1">
        <f t="array" ref="D1793">_xlfn.SWITCH(WEEKDAY(C1793,2), 1, "Lundi", 2, "Mardi", 3, "Mercredi", 4, "Jeudi", 5, "Vendredi", 6, "Samedi", 7, "Dimanche", "Erreur")</f>
        <v>Lundi</v>
      </c>
      <c r="E1793" s="2" t="s">
        <v>35</v>
      </c>
      <c r="F1793" s="2" t="s">
        <v>75</v>
      </c>
      <c r="G1793" s="2" t="s">
        <v>76</v>
      </c>
      <c r="H1793" s="4" t="s">
        <v>16</v>
      </c>
      <c r="I1793" s="5">
        <v>25</v>
      </c>
      <c r="J1793" s="6">
        <v>675</v>
      </c>
      <c r="K1793" s="7">
        <v>168750</v>
      </c>
      <c r="L1793" s="7">
        <v>67500</v>
      </c>
      <c r="M1793" s="8">
        <v>0.4</v>
      </c>
      <c r="N1793" s="2" t="s">
        <v>17</v>
      </c>
      <c r="O1793">
        <f t="shared" si="216"/>
        <v>2021</v>
      </c>
      <c r="P1793">
        <f t="shared" si="217"/>
        <v>1</v>
      </c>
      <c r="Q1793" t="str">
        <f t="shared" si="218"/>
        <v>janv</v>
      </c>
      <c r="R1793" t="str">
        <f t="shared" si="219"/>
        <v>Missouri</v>
      </c>
      <c r="S1793" t="str">
        <f t="shared" si="220"/>
        <v>2021-01</v>
      </c>
      <c r="T1793">
        <f>IF(AND(COUNTIF(Calculs!$Q$2:$Q$12,$O1793)&gt;0,COUNTIF(Calculs!$S$2:$S$12,$E1793)&gt;0,COUNTIF(Calculs!$U$2:$U$12,$H1793)&gt;0),1,0)</f>
        <v>1</v>
      </c>
      <c r="U1793">
        <f t="shared" si="221"/>
        <v>168750</v>
      </c>
      <c r="V1793">
        <f t="shared" si="222"/>
        <v>675</v>
      </c>
      <c r="W1793">
        <f t="shared" si="223"/>
        <v>67500</v>
      </c>
    </row>
    <row r="1794" spans="1:23" ht="15.75" customHeight="1" x14ac:dyDescent="0.3">
      <c r="A1794" s="2" t="s">
        <v>29</v>
      </c>
      <c r="B1794" s="2">
        <v>1185732</v>
      </c>
      <c r="C1794" s="3">
        <v>44207</v>
      </c>
      <c r="D1794" s="12" t="str" cm="1">
        <f t="array" ref="D1794">_xlfn.SWITCH(WEEKDAY(C1794,2), 1, "Lundi", 2, "Mardi", 3, "Mercredi", 4, "Jeudi", 5, "Vendredi", 6, "Samedi", 7, "Dimanche", "Erreur")</f>
        <v>Lundi</v>
      </c>
      <c r="E1794" s="2" t="s">
        <v>35</v>
      </c>
      <c r="F1794" s="2" t="s">
        <v>75</v>
      </c>
      <c r="G1794" s="2" t="s">
        <v>76</v>
      </c>
      <c r="H1794" s="4" t="s">
        <v>18</v>
      </c>
      <c r="I1794" s="5">
        <v>25</v>
      </c>
      <c r="J1794" s="6">
        <v>475</v>
      </c>
      <c r="K1794" s="7">
        <v>118750</v>
      </c>
      <c r="L1794" s="7">
        <v>41562.5</v>
      </c>
      <c r="M1794" s="8">
        <v>0.35</v>
      </c>
      <c r="N1794" s="2" t="s">
        <v>17</v>
      </c>
      <c r="O1794">
        <f t="shared" si="216"/>
        <v>2021</v>
      </c>
      <c r="P1794">
        <f t="shared" si="217"/>
        <v>1</v>
      </c>
      <c r="Q1794" t="str">
        <f t="shared" si="218"/>
        <v>janv</v>
      </c>
      <c r="R1794" t="str">
        <f t="shared" si="219"/>
        <v>Missouri</v>
      </c>
      <c r="S1794" t="str">
        <f t="shared" si="220"/>
        <v>2021-01</v>
      </c>
      <c r="T1794">
        <f>IF(AND(COUNTIF(Calculs!$Q$2:$Q$12,$O1794)&gt;0,COUNTIF(Calculs!$S$2:$S$12,$E1794)&gt;0,COUNTIF(Calculs!$U$2:$U$12,$H1794)&gt;0),1,0)</f>
        <v>1</v>
      </c>
      <c r="U1794">
        <f t="shared" si="221"/>
        <v>118750</v>
      </c>
      <c r="V1794">
        <f t="shared" si="222"/>
        <v>475</v>
      </c>
      <c r="W1794">
        <f t="shared" si="223"/>
        <v>41562.5</v>
      </c>
    </row>
    <row r="1795" spans="1:23" ht="15.75" customHeight="1" x14ac:dyDescent="0.3">
      <c r="A1795" s="2" t="s">
        <v>29</v>
      </c>
      <c r="B1795" s="2">
        <v>1185732</v>
      </c>
      <c r="C1795" s="3">
        <v>44207</v>
      </c>
      <c r="D1795" s="12" t="str" cm="1">
        <f t="array" ref="D1795">_xlfn.SWITCH(WEEKDAY(C1795,2), 1, "Lundi", 2, "Mardi", 3, "Mercredi", 4, "Jeudi", 5, "Vendredi", 6, "Samedi", 7, "Dimanche", "Erreur")</f>
        <v>Lundi</v>
      </c>
      <c r="E1795" s="2" t="s">
        <v>35</v>
      </c>
      <c r="F1795" s="2" t="s">
        <v>75</v>
      </c>
      <c r="G1795" s="2" t="s">
        <v>76</v>
      </c>
      <c r="H1795" s="4" t="s">
        <v>19</v>
      </c>
      <c r="I1795" s="5">
        <v>15.000000000000002</v>
      </c>
      <c r="J1795" s="6">
        <v>475</v>
      </c>
      <c r="K1795" s="7">
        <v>71250.000000000015</v>
      </c>
      <c r="L1795" s="7">
        <v>24937.500000000004</v>
      </c>
      <c r="M1795" s="8">
        <v>0.35</v>
      </c>
      <c r="N1795" s="2" t="s">
        <v>17</v>
      </c>
      <c r="O1795">
        <f t="shared" ref="O1795:O1858" si="224">YEAR($C1795)</f>
        <v>2021</v>
      </c>
      <c r="P1795">
        <f t="shared" ref="P1795:P1858" si="225">MONTH($C1795)</f>
        <v>1</v>
      </c>
      <c r="Q1795" t="str">
        <f t="shared" ref="Q1795:Q1858" si="226">TEXT($C1795,"mmm")</f>
        <v>janv</v>
      </c>
      <c r="R1795" t="str">
        <f t="shared" ref="R1795:R1858" si="227">SUBSTITUTE(SUBSTITUTE($F1795,"Sud ","South "),"Ouest ","West ")</f>
        <v>Missouri</v>
      </c>
      <c r="S1795" t="str">
        <f t="shared" ref="S1795:S1858" si="228">TEXT($C1795,"aaaa-mm")</f>
        <v>2021-01</v>
      </c>
      <c r="T1795">
        <f>IF(AND(COUNTIF(Calculs!$Q$2:$Q$12,$O1795)&gt;0,COUNTIF(Calculs!$S$2:$S$12,$E1795)&gt;0,COUNTIF(Calculs!$U$2:$U$12,$H1795)&gt;0),1,0)</f>
        <v>1</v>
      </c>
      <c r="U1795">
        <f t="shared" ref="U1795:U1858" si="229">$K1795*$T1795</f>
        <v>71250.000000000015</v>
      </c>
      <c r="V1795">
        <f t="shared" ref="V1795:V1858" si="230">$J1795*$T1795</f>
        <v>475</v>
      </c>
      <c r="W1795">
        <f t="shared" ref="W1795:W1858" si="231">$L1795*$T1795</f>
        <v>24937.500000000004</v>
      </c>
    </row>
    <row r="1796" spans="1:23" ht="15.75" customHeight="1" x14ac:dyDescent="0.3">
      <c r="A1796" s="2" t="s">
        <v>29</v>
      </c>
      <c r="B1796" s="2">
        <v>1185732</v>
      </c>
      <c r="C1796" s="3">
        <v>44207</v>
      </c>
      <c r="D1796" s="12" t="str" cm="1">
        <f t="array" ref="D1796">_xlfn.SWITCH(WEEKDAY(C1796,2), 1, "Lundi", 2, "Mardi", 3, "Mercredi", 4, "Jeudi", 5, "Vendredi", 6, "Samedi", 7, "Dimanche", "Erreur")</f>
        <v>Lundi</v>
      </c>
      <c r="E1796" s="2" t="s">
        <v>35</v>
      </c>
      <c r="F1796" s="2" t="s">
        <v>75</v>
      </c>
      <c r="G1796" s="2" t="s">
        <v>76</v>
      </c>
      <c r="H1796" s="4" t="s">
        <v>20</v>
      </c>
      <c r="I1796" s="5">
        <v>20.000000000000007</v>
      </c>
      <c r="J1796" s="6">
        <v>325</v>
      </c>
      <c r="K1796" s="7">
        <v>65000.000000000022</v>
      </c>
      <c r="L1796" s="7">
        <v>26000.000000000011</v>
      </c>
      <c r="M1796" s="8">
        <v>0.4</v>
      </c>
      <c r="N1796" s="2" t="s">
        <v>17</v>
      </c>
      <c r="O1796">
        <f t="shared" si="224"/>
        <v>2021</v>
      </c>
      <c r="P1796">
        <f t="shared" si="225"/>
        <v>1</v>
      </c>
      <c r="Q1796" t="str">
        <f t="shared" si="226"/>
        <v>janv</v>
      </c>
      <c r="R1796" t="str">
        <f t="shared" si="227"/>
        <v>Missouri</v>
      </c>
      <c r="S1796" t="str">
        <f t="shared" si="228"/>
        <v>2021-01</v>
      </c>
      <c r="T1796">
        <f>IF(AND(COUNTIF(Calculs!$Q$2:$Q$12,$O1796)&gt;0,COUNTIF(Calculs!$S$2:$S$12,$E1796)&gt;0,COUNTIF(Calculs!$U$2:$U$12,$H1796)&gt;0),1,0)</f>
        <v>1</v>
      </c>
      <c r="U1796">
        <f t="shared" si="229"/>
        <v>65000.000000000022</v>
      </c>
      <c r="V1796">
        <f t="shared" si="230"/>
        <v>325</v>
      </c>
      <c r="W1796">
        <f t="shared" si="231"/>
        <v>26000.000000000011</v>
      </c>
    </row>
    <row r="1797" spans="1:23" ht="15.75" customHeight="1" x14ac:dyDescent="0.3">
      <c r="A1797" s="2" t="s">
        <v>29</v>
      </c>
      <c r="B1797" s="2">
        <v>1185732</v>
      </c>
      <c r="C1797" s="3">
        <v>44207</v>
      </c>
      <c r="D1797" s="12" t="str" cm="1">
        <f t="array" ref="D1797">_xlfn.SWITCH(WEEKDAY(C1797,2), 1, "Lundi", 2, "Mardi", 3, "Mercredi", 4, "Jeudi", 5, "Vendredi", 6, "Samedi", 7, "Dimanche", "Erreur")</f>
        <v>Lundi</v>
      </c>
      <c r="E1797" s="2" t="s">
        <v>35</v>
      </c>
      <c r="F1797" s="2" t="s">
        <v>75</v>
      </c>
      <c r="G1797" s="2" t="s">
        <v>76</v>
      </c>
      <c r="H1797" s="4" t="s">
        <v>21</v>
      </c>
      <c r="I1797" s="5">
        <v>35</v>
      </c>
      <c r="J1797" s="6">
        <v>375</v>
      </c>
      <c r="K1797" s="7">
        <v>131250</v>
      </c>
      <c r="L1797" s="7">
        <v>45937.5</v>
      </c>
      <c r="M1797" s="8">
        <v>0.35</v>
      </c>
      <c r="N1797" s="2" t="s">
        <v>17</v>
      </c>
      <c r="O1797">
        <f t="shared" si="224"/>
        <v>2021</v>
      </c>
      <c r="P1797">
        <f t="shared" si="225"/>
        <v>1</v>
      </c>
      <c r="Q1797" t="str">
        <f t="shared" si="226"/>
        <v>janv</v>
      </c>
      <c r="R1797" t="str">
        <f t="shared" si="227"/>
        <v>Missouri</v>
      </c>
      <c r="S1797" t="str">
        <f t="shared" si="228"/>
        <v>2021-01</v>
      </c>
      <c r="T1797">
        <f>IF(AND(COUNTIF(Calculs!$Q$2:$Q$12,$O1797)&gt;0,COUNTIF(Calculs!$S$2:$S$12,$E1797)&gt;0,COUNTIF(Calculs!$U$2:$U$12,$H1797)&gt;0),1,0)</f>
        <v>1</v>
      </c>
      <c r="U1797">
        <f t="shared" si="229"/>
        <v>131250</v>
      </c>
      <c r="V1797">
        <f t="shared" si="230"/>
        <v>375</v>
      </c>
      <c r="W1797">
        <f t="shared" si="231"/>
        <v>45937.5</v>
      </c>
    </row>
    <row r="1798" spans="1:23" ht="15.75" customHeight="1" x14ac:dyDescent="0.3">
      <c r="A1798" s="2" t="s">
        <v>29</v>
      </c>
      <c r="B1798" s="2">
        <v>1185732</v>
      </c>
      <c r="C1798" s="3">
        <v>44207</v>
      </c>
      <c r="D1798" s="12" t="str" cm="1">
        <f t="array" ref="D1798">_xlfn.SWITCH(WEEKDAY(C1798,2), 1, "Lundi", 2, "Mardi", 3, "Mercredi", 4, "Jeudi", 5, "Vendredi", 6, "Samedi", 7, "Dimanche", "Erreur")</f>
        <v>Lundi</v>
      </c>
      <c r="E1798" s="2" t="s">
        <v>35</v>
      </c>
      <c r="F1798" s="2" t="s">
        <v>75</v>
      </c>
      <c r="G1798" s="2" t="s">
        <v>76</v>
      </c>
      <c r="H1798" s="4" t="s">
        <v>22</v>
      </c>
      <c r="I1798" s="5">
        <v>25</v>
      </c>
      <c r="J1798" s="6">
        <v>475</v>
      </c>
      <c r="K1798" s="7">
        <v>118750</v>
      </c>
      <c r="L1798" s="7">
        <v>59375</v>
      </c>
      <c r="M1798" s="8">
        <v>0.5</v>
      </c>
      <c r="N1798" s="2" t="s">
        <v>17</v>
      </c>
      <c r="O1798">
        <f t="shared" si="224"/>
        <v>2021</v>
      </c>
      <c r="P1798">
        <f t="shared" si="225"/>
        <v>1</v>
      </c>
      <c r="Q1798" t="str">
        <f t="shared" si="226"/>
        <v>janv</v>
      </c>
      <c r="R1798" t="str">
        <f t="shared" si="227"/>
        <v>Missouri</v>
      </c>
      <c r="S1798" t="str">
        <f t="shared" si="228"/>
        <v>2021-01</v>
      </c>
      <c r="T1798">
        <f>IF(AND(COUNTIF(Calculs!$Q$2:$Q$12,$O1798)&gt;0,COUNTIF(Calculs!$S$2:$S$12,$E1798)&gt;0,COUNTIF(Calculs!$U$2:$U$12,$H1798)&gt;0),1,0)</f>
        <v>1</v>
      </c>
      <c r="U1798">
        <f t="shared" si="229"/>
        <v>118750</v>
      </c>
      <c r="V1798">
        <f t="shared" si="230"/>
        <v>475</v>
      </c>
      <c r="W1798">
        <f t="shared" si="231"/>
        <v>59375</v>
      </c>
    </row>
    <row r="1799" spans="1:23" ht="15.75" customHeight="1" x14ac:dyDescent="0.3">
      <c r="A1799" s="2" t="s">
        <v>29</v>
      </c>
      <c r="B1799" s="2">
        <v>1185732</v>
      </c>
      <c r="C1799" s="3">
        <v>44238</v>
      </c>
      <c r="D1799" s="12" t="str" cm="1">
        <f t="array" ref="D1799">_xlfn.SWITCH(WEEKDAY(C1799,2), 1, "Lundi", 2, "Mardi", 3, "Mercredi", 4, "Jeudi", 5, "Vendredi", 6, "Samedi", 7, "Dimanche", "Erreur")</f>
        <v>Jeudi</v>
      </c>
      <c r="E1799" s="2" t="s">
        <v>35</v>
      </c>
      <c r="F1799" s="2" t="s">
        <v>75</v>
      </c>
      <c r="G1799" s="2" t="s">
        <v>76</v>
      </c>
      <c r="H1799" s="4" t="s">
        <v>16</v>
      </c>
      <c r="I1799" s="5">
        <v>25</v>
      </c>
      <c r="J1799" s="6">
        <v>725</v>
      </c>
      <c r="K1799" s="7">
        <v>181250</v>
      </c>
      <c r="L1799" s="7">
        <v>72500</v>
      </c>
      <c r="M1799" s="8">
        <v>0.4</v>
      </c>
      <c r="N1799" s="2" t="s">
        <v>17</v>
      </c>
      <c r="O1799">
        <f t="shared" si="224"/>
        <v>2021</v>
      </c>
      <c r="P1799">
        <f t="shared" si="225"/>
        <v>2</v>
      </c>
      <c r="Q1799" t="str">
        <f t="shared" si="226"/>
        <v>févr</v>
      </c>
      <c r="R1799" t="str">
        <f t="shared" si="227"/>
        <v>Missouri</v>
      </c>
      <c r="S1799" t="str">
        <f t="shared" si="228"/>
        <v>2021-02</v>
      </c>
      <c r="T1799">
        <f>IF(AND(COUNTIF(Calculs!$Q$2:$Q$12,$O1799)&gt;0,COUNTIF(Calculs!$S$2:$S$12,$E1799)&gt;0,COUNTIF(Calculs!$U$2:$U$12,$H1799)&gt;0),1,0)</f>
        <v>1</v>
      </c>
      <c r="U1799">
        <f t="shared" si="229"/>
        <v>181250</v>
      </c>
      <c r="V1799">
        <f t="shared" si="230"/>
        <v>725</v>
      </c>
      <c r="W1799">
        <f t="shared" si="231"/>
        <v>72500</v>
      </c>
    </row>
    <row r="1800" spans="1:23" ht="15.75" customHeight="1" x14ac:dyDescent="0.3">
      <c r="A1800" s="2" t="s">
        <v>29</v>
      </c>
      <c r="B1800" s="2">
        <v>1185732</v>
      </c>
      <c r="C1800" s="3">
        <v>44238</v>
      </c>
      <c r="D1800" s="12" t="str" cm="1">
        <f t="array" ref="D1800">_xlfn.SWITCH(WEEKDAY(C1800,2), 1, "Lundi", 2, "Mardi", 3, "Mercredi", 4, "Jeudi", 5, "Vendredi", 6, "Samedi", 7, "Dimanche", "Erreur")</f>
        <v>Jeudi</v>
      </c>
      <c r="E1800" s="2" t="s">
        <v>35</v>
      </c>
      <c r="F1800" s="2" t="s">
        <v>75</v>
      </c>
      <c r="G1800" s="2" t="s">
        <v>76</v>
      </c>
      <c r="H1800" s="4" t="s">
        <v>18</v>
      </c>
      <c r="I1800" s="5">
        <v>25</v>
      </c>
      <c r="J1800" s="6">
        <v>375</v>
      </c>
      <c r="K1800" s="7">
        <v>93750</v>
      </c>
      <c r="L1800" s="7">
        <v>32812.5</v>
      </c>
      <c r="M1800" s="8">
        <v>0.35</v>
      </c>
      <c r="N1800" s="2" t="s">
        <v>17</v>
      </c>
      <c r="O1800">
        <f t="shared" si="224"/>
        <v>2021</v>
      </c>
      <c r="P1800">
        <f t="shared" si="225"/>
        <v>2</v>
      </c>
      <c r="Q1800" t="str">
        <f t="shared" si="226"/>
        <v>févr</v>
      </c>
      <c r="R1800" t="str">
        <f t="shared" si="227"/>
        <v>Missouri</v>
      </c>
      <c r="S1800" t="str">
        <f t="shared" si="228"/>
        <v>2021-02</v>
      </c>
      <c r="T1800">
        <f>IF(AND(COUNTIF(Calculs!$Q$2:$Q$12,$O1800)&gt;0,COUNTIF(Calculs!$S$2:$S$12,$E1800)&gt;0,COUNTIF(Calculs!$U$2:$U$12,$H1800)&gt;0),1,0)</f>
        <v>1</v>
      </c>
      <c r="U1800">
        <f t="shared" si="229"/>
        <v>93750</v>
      </c>
      <c r="V1800">
        <f t="shared" si="230"/>
        <v>375</v>
      </c>
      <c r="W1800">
        <f t="shared" si="231"/>
        <v>32812.5</v>
      </c>
    </row>
    <row r="1801" spans="1:23" ht="15.75" customHeight="1" x14ac:dyDescent="0.3">
      <c r="A1801" s="2" t="s">
        <v>29</v>
      </c>
      <c r="B1801" s="2">
        <v>1185732</v>
      </c>
      <c r="C1801" s="3">
        <v>44238</v>
      </c>
      <c r="D1801" s="12" t="str" cm="1">
        <f t="array" ref="D1801">_xlfn.SWITCH(WEEKDAY(C1801,2), 1, "Lundi", 2, "Mardi", 3, "Mercredi", 4, "Jeudi", 5, "Vendredi", 6, "Samedi", 7, "Dimanche", "Erreur")</f>
        <v>Jeudi</v>
      </c>
      <c r="E1801" s="2" t="s">
        <v>35</v>
      </c>
      <c r="F1801" s="2" t="s">
        <v>75</v>
      </c>
      <c r="G1801" s="2" t="s">
        <v>76</v>
      </c>
      <c r="H1801" s="4" t="s">
        <v>19</v>
      </c>
      <c r="I1801" s="5">
        <v>15.000000000000002</v>
      </c>
      <c r="J1801" s="6">
        <v>425</v>
      </c>
      <c r="K1801" s="7">
        <v>63750.000000000007</v>
      </c>
      <c r="L1801" s="7">
        <v>22312.5</v>
      </c>
      <c r="M1801" s="8">
        <v>0.35</v>
      </c>
      <c r="N1801" s="2" t="s">
        <v>17</v>
      </c>
      <c r="O1801">
        <f t="shared" si="224"/>
        <v>2021</v>
      </c>
      <c r="P1801">
        <f t="shared" si="225"/>
        <v>2</v>
      </c>
      <c r="Q1801" t="str">
        <f t="shared" si="226"/>
        <v>févr</v>
      </c>
      <c r="R1801" t="str">
        <f t="shared" si="227"/>
        <v>Missouri</v>
      </c>
      <c r="S1801" t="str">
        <f t="shared" si="228"/>
        <v>2021-02</v>
      </c>
      <c r="T1801">
        <f>IF(AND(COUNTIF(Calculs!$Q$2:$Q$12,$O1801)&gt;0,COUNTIF(Calculs!$S$2:$S$12,$E1801)&gt;0,COUNTIF(Calculs!$U$2:$U$12,$H1801)&gt;0),1,0)</f>
        <v>1</v>
      </c>
      <c r="U1801">
        <f t="shared" si="229"/>
        <v>63750.000000000007</v>
      </c>
      <c r="V1801">
        <f t="shared" si="230"/>
        <v>425</v>
      </c>
      <c r="W1801">
        <f t="shared" si="231"/>
        <v>22312.5</v>
      </c>
    </row>
    <row r="1802" spans="1:23" ht="15.75" customHeight="1" x14ac:dyDescent="0.3">
      <c r="A1802" s="2" t="s">
        <v>29</v>
      </c>
      <c r="B1802" s="2">
        <v>1185732</v>
      </c>
      <c r="C1802" s="3">
        <v>44238</v>
      </c>
      <c r="D1802" s="12" t="str" cm="1">
        <f t="array" ref="D1802">_xlfn.SWITCH(WEEKDAY(C1802,2), 1, "Lundi", 2, "Mardi", 3, "Mercredi", 4, "Jeudi", 5, "Vendredi", 6, "Samedi", 7, "Dimanche", "Erreur")</f>
        <v>Jeudi</v>
      </c>
      <c r="E1802" s="2" t="s">
        <v>30</v>
      </c>
      <c r="F1802" s="2" t="s">
        <v>77</v>
      </c>
      <c r="G1802" s="2" t="s">
        <v>78</v>
      </c>
      <c r="H1802" s="4" t="s">
        <v>20</v>
      </c>
      <c r="I1802" s="5">
        <v>20.000000000000007</v>
      </c>
      <c r="J1802" s="6">
        <v>300</v>
      </c>
      <c r="K1802" s="7">
        <v>60000.000000000022</v>
      </c>
      <c r="L1802" s="7">
        <v>24000.000000000011</v>
      </c>
      <c r="M1802" s="8">
        <v>0.4</v>
      </c>
      <c r="N1802" s="2" t="s">
        <v>17</v>
      </c>
      <c r="O1802">
        <f t="shared" si="224"/>
        <v>2021</v>
      </c>
      <c r="P1802">
        <f t="shared" si="225"/>
        <v>2</v>
      </c>
      <c r="Q1802" t="str">
        <f t="shared" si="226"/>
        <v>févr</v>
      </c>
      <c r="R1802" t="str">
        <f t="shared" si="227"/>
        <v>Utah</v>
      </c>
      <c r="S1802" t="str">
        <f t="shared" si="228"/>
        <v>2021-02</v>
      </c>
      <c r="T1802">
        <f>IF(AND(COUNTIF(Calculs!$Q$2:$Q$12,$O1802)&gt;0,COUNTIF(Calculs!$S$2:$S$12,$E1802)&gt;0,COUNTIF(Calculs!$U$2:$U$12,$H1802)&gt;0),1,0)</f>
        <v>1</v>
      </c>
      <c r="U1802">
        <f t="shared" si="229"/>
        <v>60000.000000000022</v>
      </c>
      <c r="V1802">
        <f t="shared" si="230"/>
        <v>300</v>
      </c>
      <c r="W1802">
        <f t="shared" si="231"/>
        <v>24000.000000000011</v>
      </c>
    </row>
    <row r="1803" spans="1:23" ht="15.75" customHeight="1" x14ac:dyDescent="0.3">
      <c r="A1803" s="2" t="s">
        <v>29</v>
      </c>
      <c r="B1803" s="2">
        <v>1185732</v>
      </c>
      <c r="C1803" s="3">
        <v>44238</v>
      </c>
      <c r="D1803" s="12" t="str" cm="1">
        <f t="array" ref="D1803">_xlfn.SWITCH(WEEKDAY(C1803,2), 1, "Lundi", 2, "Mardi", 3, "Mercredi", 4, "Jeudi", 5, "Vendredi", 6, "Samedi", 7, "Dimanche", "Erreur")</f>
        <v>Jeudi</v>
      </c>
      <c r="E1803" s="2" t="s">
        <v>30</v>
      </c>
      <c r="F1803" s="2" t="s">
        <v>77</v>
      </c>
      <c r="G1803" s="2" t="s">
        <v>78</v>
      </c>
      <c r="H1803" s="4" t="s">
        <v>21</v>
      </c>
      <c r="I1803" s="5">
        <v>35</v>
      </c>
      <c r="J1803" s="6">
        <v>375</v>
      </c>
      <c r="K1803" s="7">
        <v>131250</v>
      </c>
      <c r="L1803" s="7">
        <v>45937.5</v>
      </c>
      <c r="M1803" s="8">
        <v>0.35</v>
      </c>
      <c r="N1803" s="2" t="s">
        <v>17</v>
      </c>
      <c r="O1803">
        <f t="shared" si="224"/>
        <v>2021</v>
      </c>
      <c r="P1803">
        <f t="shared" si="225"/>
        <v>2</v>
      </c>
      <c r="Q1803" t="str">
        <f t="shared" si="226"/>
        <v>févr</v>
      </c>
      <c r="R1803" t="str">
        <f t="shared" si="227"/>
        <v>Utah</v>
      </c>
      <c r="S1803" t="str">
        <f t="shared" si="228"/>
        <v>2021-02</v>
      </c>
      <c r="T1803">
        <f>IF(AND(COUNTIF(Calculs!$Q$2:$Q$12,$O1803)&gt;0,COUNTIF(Calculs!$S$2:$S$12,$E1803)&gt;0,COUNTIF(Calculs!$U$2:$U$12,$H1803)&gt;0),1,0)</f>
        <v>1</v>
      </c>
      <c r="U1803">
        <f t="shared" si="229"/>
        <v>131250</v>
      </c>
      <c r="V1803">
        <f t="shared" si="230"/>
        <v>375</v>
      </c>
      <c r="W1803">
        <f t="shared" si="231"/>
        <v>45937.5</v>
      </c>
    </row>
    <row r="1804" spans="1:23" ht="15.75" customHeight="1" x14ac:dyDescent="0.3">
      <c r="A1804" s="2" t="s">
        <v>29</v>
      </c>
      <c r="B1804" s="2">
        <v>1185732</v>
      </c>
      <c r="C1804" s="3">
        <v>44238</v>
      </c>
      <c r="D1804" s="12" t="str" cm="1">
        <f t="array" ref="D1804">_xlfn.SWITCH(WEEKDAY(C1804,2), 1, "Lundi", 2, "Mardi", 3, "Mercredi", 4, "Jeudi", 5, "Vendredi", 6, "Samedi", 7, "Dimanche", "Erreur")</f>
        <v>Jeudi</v>
      </c>
      <c r="E1804" s="2" t="s">
        <v>30</v>
      </c>
      <c r="F1804" s="2" t="s">
        <v>77</v>
      </c>
      <c r="G1804" s="2" t="s">
        <v>78</v>
      </c>
      <c r="H1804" s="4" t="s">
        <v>22</v>
      </c>
      <c r="I1804" s="5">
        <v>25</v>
      </c>
      <c r="J1804" s="6">
        <v>450</v>
      </c>
      <c r="K1804" s="7">
        <v>112500</v>
      </c>
      <c r="L1804" s="7">
        <v>56250</v>
      </c>
      <c r="M1804" s="8">
        <v>0.5</v>
      </c>
      <c r="N1804" s="2" t="s">
        <v>17</v>
      </c>
      <c r="O1804">
        <f t="shared" si="224"/>
        <v>2021</v>
      </c>
      <c r="P1804">
        <f t="shared" si="225"/>
        <v>2</v>
      </c>
      <c r="Q1804" t="str">
        <f t="shared" si="226"/>
        <v>févr</v>
      </c>
      <c r="R1804" t="str">
        <f t="shared" si="227"/>
        <v>Utah</v>
      </c>
      <c r="S1804" t="str">
        <f t="shared" si="228"/>
        <v>2021-02</v>
      </c>
      <c r="T1804">
        <f>IF(AND(COUNTIF(Calculs!$Q$2:$Q$12,$O1804)&gt;0,COUNTIF(Calculs!$S$2:$S$12,$E1804)&gt;0,COUNTIF(Calculs!$U$2:$U$12,$H1804)&gt;0),1,0)</f>
        <v>1</v>
      </c>
      <c r="U1804">
        <f t="shared" si="229"/>
        <v>112500</v>
      </c>
      <c r="V1804">
        <f t="shared" si="230"/>
        <v>450</v>
      </c>
      <c r="W1804">
        <f t="shared" si="231"/>
        <v>56250</v>
      </c>
    </row>
    <row r="1805" spans="1:23" ht="15.75" customHeight="1" x14ac:dyDescent="0.3">
      <c r="A1805" s="2" t="s">
        <v>29</v>
      </c>
      <c r="B1805" s="2">
        <v>1185732</v>
      </c>
      <c r="C1805" s="3">
        <v>44265</v>
      </c>
      <c r="D1805" s="12" t="str" cm="1">
        <f t="array" ref="D1805">_xlfn.SWITCH(WEEKDAY(C1805,2), 1, "Lundi", 2, "Mardi", 3, "Mercredi", 4, "Jeudi", 5, "Vendredi", 6, "Samedi", 7, "Dimanche", "Erreur")</f>
        <v>Mercredi</v>
      </c>
      <c r="E1805" s="2" t="s">
        <v>30</v>
      </c>
      <c r="F1805" s="2" t="s">
        <v>77</v>
      </c>
      <c r="G1805" s="2" t="s">
        <v>78</v>
      </c>
      <c r="H1805" s="4" t="s">
        <v>16</v>
      </c>
      <c r="I1805" s="5">
        <v>30.000000000000004</v>
      </c>
      <c r="J1805" s="6">
        <v>670</v>
      </c>
      <c r="K1805" s="7">
        <v>201000.00000000003</v>
      </c>
      <c r="L1805" s="7">
        <v>80400.000000000015</v>
      </c>
      <c r="M1805" s="8">
        <v>0.4</v>
      </c>
      <c r="N1805" s="2" t="s">
        <v>17</v>
      </c>
      <c r="O1805">
        <f t="shared" si="224"/>
        <v>2021</v>
      </c>
      <c r="P1805">
        <f t="shared" si="225"/>
        <v>3</v>
      </c>
      <c r="Q1805" t="str">
        <f t="shared" si="226"/>
        <v>mars</v>
      </c>
      <c r="R1805" t="str">
        <f t="shared" si="227"/>
        <v>Utah</v>
      </c>
      <c r="S1805" t="str">
        <f t="shared" si="228"/>
        <v>2021-03</v>
      </c>
      <c r="T1805">
        <f>IF(AND(COUNTIF(Calculs!$Q$2:$Q$12,$O1805)&gt;0,COUNTIF(Calculs!$S$2:$S$12,$E1805)&gt;0,COUNTIF(Calculs!$U$2:$U$12,$H1805)&gt;0),1,0)</f>
        <v>1</v>
      </c>
      <c r="U1805">
        <f t="shared" si="229"/>
        <v>201000.00000000003</v>
      </c>
      <c r="V1805">
        <f t="shared" si="230"/>
        <v>670</v>
      </c>
      <c r="W1805">
        <f t="shared" si="231"/>
        <v>80400.000000000015</v>
      </c>
    </row>
    <row r="1806" spans="1:23" ht="15.75" customHeight="1" x14ac:dyDescent="0.3">
      <c r="A1806" s="2" t="s">
        <v>29</v>
      </c>
      <c r="B1806" s="2">
        <v>1185732</v>
      </c>
      <c r="C1806" s="3">
        <v>44265</v>
      </c>
      <c r="D1806" s="12" t="str" cm="1">
        <f t="array" ref="D1806">_xlfn.SWITCH(WEEKDAY(C1806,2), 1, "Lundi", 2, "Mardi", 3, "Mercredi", 4, "Jeudi", 5, "Vendredi", 6, "Samedi", 7, "Dimanche", "Erreur")</f>
        <v>Mercredi</v>
      </c>
      <c r="E1806" s="2" t="s">
        <v>30</v>
      </c>
      <c r="F1806" s="2" t="s">
        <v>77</v>
      </c>
      <c r="G1806" s="2" t="s">
        <v>78</v>
      </c>
      <c r="H1806" s="4" t="s">
        <v>18</v>
      </c>
      <c r="I1806" s="5">
        <v>30.000000000000004</v>
      </c>
      <c r="J1806" s="6">
        <v>350</v>
      </c>
      <c r="K1806" s="7">
        <v>105000.00000000001</v>
      </c>
      <c r="L1806" s="7">
        <v>36750</v>
      </c>
      <c r="M1806" s="8">
        <v>0.35</v>
      </c>
      <c r="N1806" s="2" t="s">
        <v>17</v>
      </c>
      <c r="O1806">
        <f t="shared" si="224"/>
        <v>2021</v>
      </c>
      <c r="P1806">
        <f t="shared" si="225"/>
        <v>3</v>
      </c>
      <c r="Q1806" t="str">
        <f t="shared" si="226"/>
        <v>mars</v>
      </c>
      <c r="R1806" t="str">
        <f t="shared" si="227"/>
        <v>Utah</v>
      </c>
      <c r="S1806" t="str">
        <f t="shared" si="228"/>
        <v>2021-03</v>
      </c>
      <c r="T1806">
        <f>IF(AND(COUNTIF(Calculs!$Q$2:$Q$12,$O1806)&gt;0,COUNTIF(Calculs!$S$2:$S$12,$E1806)&gt;0,COUNTIF(Calculs!$U$2:$U$12,$H1806)&gt;0),1,0)</f>
        <v>1</v>
      </c>
      <c r="U1806">
        <f t="shared" si="229"/>
        <v>105000.00000000001</v>
      </c>
      <c r="V1806">
        <f t="shared" si="230"/>
        <v>350</v>
      </c>
      <c r="W1806">
        <f t="shared" si="231"/>
        <v>36750</v>
      </c>
    </row>
    <row r="1807" spans="1:23" ht="15.75" customHeight="1" x14ac:dyDescent="0.3">
      <c r="A1807" s="2" t="s">
        <v>29</v>
      </c>
      <c r="B1807" s="2">
        <v>1185732</v>
      </c>
      <c r="C1807" s="3">
        <v>44265</v>
      </c>
      <c r="D1807" s="12" t="str" cm="1">
        <f t="array" ref="D1807">_xlfn.SWITCH(WEEKDAY(C1807,2), 1, "Lundi", 2, "Mardi", 3, "Mercredi", 4, "Jeudi", 5, "Vendredi", 6, "Samedi", 7, "Dimanche", "Erreur")</f>
        <v>Mercredi</v>
      </c>
      <c r="E1807" s="2" t="s">
        <v>30</v>
      </c>
      <c r="F1807" s="2" t="s">
        <v>77</v>
      </c>
      <c r="G1807" s="2" t="s">
        <v>78</v>
      </c>
      <c r="H1807" s="4" t="s">
        <v>19</v>
      </c>
      <c r="I1807" s="5">
        <v>20.000000000000007</v>
      </c>
      <c r="J1807" s="6">
        <v>400</v>
      </c>
      <c r="K1807" s="7">
        <v>80000.000000000029</v>
      </c>
      <c r="L1807" s="7">
        <v>28000.000000000007</v>
      </c>
      <c r="M1807" s="8">
        <v>0.35</v>
      </c>
      <c r="N1807" s="2" t="s">
        <v>17</v>
      </c>
      <c r="O1807">
        <f t="shared" si="224"/>
        <v>2021</v>
      </c>
      <c r="P1807">
        <f t="shared" si="225"/>
        <v>3</v>
      </c>
      <c r="Q1807" t="str">
        <f t="shared" si="226"/>
        <v>mars</v>
      </c>
      <c r="R1807" t="str">
        <f t="shared" si="227"/>
        <v>Utah</v>
      </c>
      <c r="S1807" t="str">
        <f t="shared" si="228"/>
        <v>2021-03</v>
      </c>
      <c r="T1807">
        <f>IF(AND(COUNTIF(Calculs!$Q$2:$Q$12,$O1807)&gt;0,COUNTIF(Calculs!$S$2:$S$12,$E1807)&gt;0,COUNTIF(Calculs!$U$2:$U$12,$H1807)&gt;0),1,0)</f>
        <v>1</v>
      </c>
      <c r="U1807">
        <f t="shared" si="229"/>
        <v>80000.000000000029</v>
      </c>
      <c r="V1807">
        <f t="shared" si="230"/>
        <v>400</v>
      </c>
      <c r="W1807">
        <f t="shared" si="231"/>
        <v>28000.000000000007</v>
      </c>
    </row>
    <row r="1808" spans="1:23" ht="15.75" customHeight="1" x14ac:dyDescent="0.3">
      <c r="A1808" s="2" t="s">
        <v>29</v>
      </c>
      <c r="B1808" s="2">
        <v>1185732</v>
      </c>
      <c r="C1808" s="3">
        <v>44265</v>
      </c>
      <c r="D1808" s="12" t="str" cm="1">
        <f t="array" ref="D1808">_xlfn.SWITCH(WEEKDAY(C1808,2), 1, "Lundi", 2, "Mardi", 3, "Mercredi", 4, "Jeudi", 5, "Vendredi", 6, "Samedi", 7, "Dimanche", "Erreur")</f>
        <v>Mercredi</v>
      </c>
      <c r="E1808" s="2" t="s">
        <v>30</v>
      </c>
      <c r="F1808" s="2" t="s">
        <v>77</v>
      </c>
      <c r="G1808" s="2" t="s">
        <v>78</v>
      </c>
      <c r="H1808" s="4" t="s">
        <v>20</v>
      </c>
      <c r="I1808" s="5">
        <v>25</v>
      </c>
      <c r="J1808" s="6">
        <v>250</v>
      </c>
      <c r="K1808" s="7">
        <v>62500</v>
      </c>
      <c r="L1808" s="7">
        <v>25000</v>
      </c>
      <c r="M1808" s="8">
        <v>0.4</v>
      </c>
      <c r="N1808" s="2" t="s">
        <v>17</v>
      </c>
      <c r="O1808">
        <f t="shared" si="224"/>
        <v>2021</v>
      </c>
      <c r="P1808">
        <f t="shared" si="225"/>
        <v>3</v>
      </c>
      <c r="Q1808" t="str">
        <f t="shared" si="226"/>
        <v>mars</v>
      </c>
      <c r="R1808" t="str">
        <f t="shared" si="227"/>
        <v>Utah</v>
      </c>
      <c r="S1808" t="str">
        <f t="shared" si="228"/>
        <v>2021-03</v>
      </c>
      <c r="T1808">
        <f>IF(AND(COUNTIF(Calculs!$Q$2:$Q$12,$O1808)&gt;0,COUNTIF(Calculs!$S$2:$S$12,$E1808)&gt;0,COUNTIF(Calculs!$U$2:$U$12,$H1808)&gt;0),1,0)</f>
        <v>1</v>
      </c>
      <c r="U1808">
        <f t="shared" si="229"/>
        <v>62500</v>
      </c>
      <c r="V1808">
        <f t="shared" si="230"/>
        <v>250</v>
      </c>
      <c r="W1808">
        <f t="shared" si="231"/>
        <v>25000</v>
      </c>
    </row>
    <row r="1809" spans="1:23" ht="15.75" customHeight="1" x14ac:dyDescent="0.3">
      <c r="A1809" s="2" t="s">
        <v>29</v>
      </c>
      <c r="B1809" s="2">
        <v>1185732</v>
      </c>
      <c r="C1809" s="3">
        <v>44265</v>
      </c>
      <c r="D1809" s="12" t="str" cm="1">
        <f t="array" ref="D1809">_xlfn.SWITCH(WEEKDAY(C1809,2), 1, "Lundi", 2, "Mardi", 3, "Mercredi", 4, "Jeudi", 5, "Vendredi", 6, "Samedi", 7, "Dimanche", "Erreur")</f>
        <v>Mercredi</v>
      </c>
      <c r="E1809" s="2" t="s">
        <v>30</v>
      </c>
      <c r="F1809" s="2" t="s">
        <v>77</v>
      </c>
      <c r="G1809" s="2" t="s">
        <v>78</v>
      </c>
      <c r="H1809" s="4" t="s">
        <v>21</v>
      </c>
      <c r="I1809" s="5">
        <v>40</v>
      </c>
      <c r="J1809" s="6">
        <v>300</v>
      </c>
      <c r="K1809" s="7">
        <v>120000</v>
      </c>
      <c r="L1809" s="7">
        <v>42000</v>
      </c>
      <c r="M1809" s="8">
        <v>0.35</v>
      </c>
      <c r="N1809" s="2" t="s">
        <v>17</v>
      </c>
      <c r="O1809">
        <f t="shared" si="224"/>
        <v>2021</v>
      </c>
      <c r="P1809">
        <f t="shared" si="225"/>
        <v>3</v>
      </c>
      <c r="Q1809" t="str">
        <f t="shared" si="226"/>
        <v>mars</v>
      </c>
      <c r="R1809" t="str">
        <f t="shared" si="227"/>
        <v>Utah</v>
      </c>
      <c r="S1809" t="str">
        <f t="shared" si="228"/>
        <v>2021-03</v>
      </c>
      <c r="T1809">
        <f>IF(AND(COUNTIF(Calculs!$Q$2:$Q$12,$O1809)&gt;0,COUNTIF(Calculs!$S$2:$S$12,$E1809)&gt;0,COUNTIF(Calculs!$U$2:$U$12,$H1809)&gt;0),1,0)</f>
        <v>1</v>
      </c>
      <c r="U1809">
        <f t="shared" si="229"/>
        <v>120000</v>
      </c>
      <c r="V1809">
        <f t="shared" si="230"/>
        <v>300</v>
      </c>
      <c r="W1809">
        <f t="shared" si="231"/>
        <v>42000</v>
      </c>
    </row>
    <row r="1810" spans="1:23" ht="15.75" customHeight="1" x14ac:dyDescent="0.3">
      <c r="A1810" s="2" t="s">
        <v>29</v>
      </c>
      <c r="B1810" s="2">
        <v>1185732</v>
      </c>
      <c r="C1810" s="3">
        <v>44265</v>
      </c>
      <c r="D1810" s="12" t="str" cm="1">
        <f t="array" ref="D1810">_xlfn.SWITCH(WEEKDAY(C1810,2), 1, "Lundi", 2, "Mardi", 3, "Mercredi", 4, "Jeudi", 5, "Vendredi", 6, "Samedi", 7, "Dimanche", "Erreur")</f>
        <v>Mercredi</v>
      </c>
      <c r="E1810" s="2" t="s">
        <v>30</v>
      </c>
      <c r="F1810" s="2" t="s">
        <v>77</v>
      </c>
      <c r="G1810" s="2" t="s">
        <v>78</v>
      </c>
      <c r="H1810" s="4" t="s">
        <v>22</v>
      </c>
      <c r="I1810" s="5">
        <v>30.000000000000004</v>
      </c>
      <c r="J1810" s="6">
        <v>400</v>
      </c>
      <c r="K1810" s="7">
        <v>120000.00000000001</v>
      </c>
      <c r="L1810" s="7">
        <v>60000.000000000007</v>
      </c>
      <c r="M1810" s="8">
        <v>0.5</v>
      </c>
      <c r="N1810" s="2" t="s">
        <v>17</v>
      </c>
      <c r="O1810">
        <f t="shared" si="224"/>
        <v>2021</v>
      </c>
      <c r="P1810">
        <f t="shared" si="225"/>
        <v>3</v>
      </c>
      <c r="Q1810" t="str">
        <f t="shared" si="226"/>
        <v>mars</v>
      </c>
      <c r="R1810" t="str">
        <f t="shared" si="227"/>
        <v>Utah</v>
      </c>
      <c r="S1810" t="str">
        <f t="shared" si="228"/>
        <v>2021-03</v>
      </c>
      <c r="T1810">
        <f>IF(AND(COUNTIF(Calculs!$Q$2:$Q$12,$O1810)&gt;0,COUNTIF(Calculs!$S$2:$S$12,$E1810)&gt;0,COUNTIF(Calculs!$U$2:$U$12,$H1810)&gt;0),1,0)</f>
        <v>1</v>
      </c>
      <c r="U1810">
        <f t="shared" si="229"/>
        <v>120000.00000000001</v>
      </c>
      <c r="V1810">
        <f t="shared" si="230"/>
        <v>400</v>
      </c>
      <c r="W1810">
        <f t="shared" si="231"/>
        <v>60000.000000000007</v>
      </c>
    </row>
    <row r="1811" spans="1:23" ht="15.75" customHeight="1" x14ac:dyDescent="0.3">
      <c r="A1811" s="2" t="s">
        <v>29</v>
      </c>
      <c r="B1811" s="2">
        <v>1185732</v>
      </c>
      <c r="C1811" s="3">
        <v>44297</v>
      </c>
      <c r="D1811" s="12" t="str" cm="1">
        <f t="array" ref="D1811">_xlfn.SWITCH(WEEKDAY(C1811,2), 1, "Lundi", 2, "Mardi", 3, "Mercredi", 4, "Jeudi", 5, "Vendredi", 6, "Samedi", 7, "Dimanche", "Erreur")</f>
        <v>Dimanche</v>
      </c>
      <c r="E1811" s="2" t="s">
        <v>30</v>
      </c>
      <c r="F1811" s="2" t="s">
        <v>77</v>
      </c>
      <c r="G1811" s="2" t="s">
        <v>78</v>
      </c>
      <c r="H1811" s="4" t="s">
        <v>16</v>
      </c>
      <c r="I1811" s="5">
        <v>30.000000000000004</v>
      </c>
      <c r="J1811" s="6">
        <v>625</v>
      </c>
      <c r="K1811" s="7">
        <v>187500.00000000003</v>
      </c>
      <c r="L1811" s="7">
        <v>75000.000000000015</v>
      </c>
      <c r="M1811" s="8">
        <v>0.4</v>
      </c>
      <c r="N1811" s="2" t="s">
        <v>17</v>
      </c>
      <c r="O1811">
        <f t="shared" si="224"/>
        <v>2021</v>
      </c>
      <c r="P1811">
        <f t="shared" si="225"/>
        <v>4</v>
      </c>
      <c r="Q1811" t="str">
        <f t="shared" si="226"/>
        <v>avr</v>
      </c>
      <c r="R1811" t="str">
        <f t="shared" si="227"/>
        <v>Utah</v>
      </c>
      <c r="S1811" t="str">
        <f t="shared" si="228"/>
        <v>2021-04</v>
      </c>
      <c r="T1811">
        <f>IF(AND(COUNTIF(Calculs!$Q$2:$Q$12,$O1811)&gt;0,COUNTIF(Calculs!$S$2:$S$12,$E1811)&gt;0,COUNTIF(Calculs!$U$2:$U$12,$H1811)&gt;0),1,0)</f>
        <v>1</v>
      </c>
      <c r="U1811">
        <f t="shared" si="229"/>
        <v>187500.00000000003</v>
      </c>
      <c r="V1811">
        <f t="shared" si="230"/>
        <v>625</v>
      </c>
      <c r="W1811">
        <f t="shared" si="231"/>
        <v>75000.000000000015</v>
      </c>
    </row>
    <row r="1812" spans="1:23" ht="15.75" customHeight="1" x14ac:dyDescent="0.3">
      <c r="A1812" s="2" t="s">
        <v>29</v>
      </c>
      <c r="B1812" s="2">
        <v>1185732</v>
      </c>
      <c r="C1812" s="3">
        <v>44297</v>
      </c>
      <c r="D1812" s="12" t="str" cm="1">
        <f t="array" ref="D1812">_xlfn.SWITCH(WEEKDAY(C1812,2), 1, "Lundi", 2, "Mardi", 3, "Mercredi", 4, "Jeudi", 5, "Vendredi", 6, "Samedi", 7, "Dimanche", "Erreur")</f>
        <v>Dimanche</v>
      </c>
      <c r="E1812" s="2" t="s">
        <v>30</v>
      </c>
      <c r="F1812" s="2" t="s">
        <v>77</v>
      </c>
      <c r="G1812" s="2" t="s">
        <v>78</v>
      </c>
      <c r="H1812" s="4" t="s">
        <v>18</v>
      </c>
      <c r="I1812" s="5">
        <v>25.000000000000007</v>
      </c>
      <c r="J1812" s="6">
        <v>325</v>
      </c>
      <c r="K1812" s="7">
        <v>81250.000000000029</v>
      </c>
      <c r="L1812" s="7">
        <v>28437.500000000007</v>
      </c>
      <c r="M1812" s="8">
        <v>0.35</v>
      </c>
      <c r="N1812" s="2" t="s">
        <v>17</v>
      </c>
      <c r="O1812">
        <f t="shared" si="224"/>
        <v>2021</v>
      </c>
      <c r="P1812">
        <f t="shared" si="225"/>
        <v>4</v>
      </c>
      <c r="Q1812" t="str">
        <f t="shared" si="226"/>
        <v>avr</v>
      </c>
      <c r="R1812" t="str">
        <f t="shared" si="227"/>
        <v>Utah</v>
      </c>
      <c r="S1812" t="str">
        <f t="shared" si="228"/>
        <v>2021-04</v>
      </c>
      <c r="T1812">
        <f>IF(AND(COUNTIF(Calculs!$Q$2:$Q$12,$O1812)&gt;0,COUNTIF(Calculs!$S$2:$S$12,$E1812)&gt;0,COUNTIF(Calculs!$U$2:$U$12,$H1812)&gt;0),1,0)</f>
        <v>1</v>
      </c>
      <c r="U1812">
        <f t="shared" si="229"/>
        <v>81250.000000000029</v>
      </c>
      <c r="V1812">
        <f t="shared" si="230"/>
        <v>325</v>
      </c>
      <c r="W1812">
        <f t="shared" si="231"/>
        <v>28437.500000000007</v>
      </c>
    </row>
    <row r="1813" spans="1:23" ht="15.75" customHeight="1" x14ac:dyDescent="0.3">
      <c r="A1813" s="2" t="s">
        <v>29</v>
      </c>
      <c r="B1813" s="2">
        <v>1185732</v>
      </c>
      <c r="C1813" s="3">
        <v>44297</v>
      </c>
      <c r="D1813" s="12" t="str" cm="1">
        <f t="array" ref="D1813">_xlfn.SWITCH(WEEKDAY(C1813,2), 1, "Lundi", 2, "Mardi", 3, "Mercredi", 4, "Jeudi", 5, "Vendredi", 6, "Samedi", 7, "Dimanche", "Erreur")</f>
        <v>Dimanche</v>
      </c>
      <c r="E1813" s="2" t="s">
        <v>30</v>
      </c>
      <c r="F1813" s="2" t="s">
        <v>77</v>
      </c>
      <c r="G1813" s="2" t="s">
        <v>78</v>
      </c>
      <c r="H1813" s="4" t="s">
        <v>19</v>
      </c>
      <c r="I1813" s="5">
        <v>15.000000000000007</v>
      </c>
      <c r="J1813" s="6">
        <v>325</v>
      </c>
      <c r="K1813" s="7">
        <v>48750.000000000022</v>
      </c>
      <c r="L1813" s="7">
        <v>17062.500000000007</v>
      </c>
      <c r="M1813" s="8">
        <v>0.35</v>
      </c>
      <c r="N1813" s="2" t="s">
        <v>17</v>
      </c>
      <c r="O1813">
        <f t="shared" si="224"/>
        <v>2021</v>
      </c>
      <c r="P1813">
        <f t="shared" si="225"/>
        <v>4</v>
      </c>
      <c r="Q1813" t="str">
        <f t="shared" si="226"/>
        <v>avr</v>
      </c>
      <c r="R1813" t="str">
        <f t="shared" si="227"/>
        <v>Utah</v>
      </c>
      <c r="S1813" t="str">
        <f t="shared" si="228"/>
        <v>2021-04</v>
      </c>
      <c r="T1813">
        <f>IF(AND(COUNTIF(Calculs!$Q$2:$Q$12,$O1813)&gt;0,COUNTIF(Calculs!$S$2:$S$12,$E1813)&gt;0,COUNTIF(Calculs!$U$2:$U$12,$H1813)&gt;0),1,0)</f>
        <v>1</v>
      </c>
      <c r="U1813">
        <f t="shared" si="229"/>
        <v>48750.000000000022</v>
      </c>
      <c r="V1813">
        <f t="shared" si="230"/>
        <v>325</v>
      </c>
      <c r="W1813">
        <f t="shared" si="231"/>
        <v>17062.500000000007</v>
      </c>
    </row>
    <row r="1814" spans="1:23" ht="15.75" customHeight="1" x14ac:dyDescent="0.3">
      <c r="A1814" s="2" t="s">
        <v>29</v>
      </c>
      <c r="B1814" s="2">
        <v>1185732</v>
      </c>
      <c r="C1814" s="3">
        <v>44297</v>
      </c>
      <c r="D1814" s="12" t="str" cm="1">
        <f t="array" ref="D1814">_xlfn.SWITCH(WEEKDAY(C1814,2), 1, "Lundi", 2, "Mardi", 3, "Mercredi", 4, "Jeudi", 5, "Vendredi", 6, "Samedi", 7, "Dimanche", "Erreur")</f>
        <v>Dimanche</v>
      </c>
      <c r="E1814" s="2" t="s">
        <v>30</v>
      </c>
      <c r="F1814" s="2" t="s">
        <v>77</v>
      </c>
      <c r="G1814" s="2" t="s">
        <v>78</v>
      </c>
      <c r="H1814" s="4" t="s">
        <v>20</v>
      </c>
      <c r="I1814" s="5">
        <v>20</v>
      </c>
      <c r="J1814" s="6">
        <v>250</v>
      </c>
      <c r="K1814" s="7">
        <v>50000</v>
      </c>
      <c r="L1814" s="7">
        <v>20000</v>
      </c>
      <c r="M1814" s="8">
        <v>0.4</v>
      </c>
      <c r="N1814" s="2" t="s">
        <v>17</v>
      </c>
      <c r="O1814">
        <f t="shared" si="224"/>
        <v>2021</v>
      </c>
      <c r="P1814">
        <f t="shared" si="225"/>
        <v>4</v>
      </c>
      <c r="Q1814" t="str">
        <f t="shared" si="226"/>
        <v>avr</v>
      </c>
      <c r="R1814" t="str">
        <f t="shared" si="227"/>
        <v>Utah</v>
      </c>
      <c r="S1814" t="str">
        <f t="shared" si="228"/>
        <v>2021-04</v>
      </c>
      <c r="T1814">
        <f>IF(AND(COUNTIF(Calculs!$Q$2:$Q$12,$O1814)&gt;0,COUNTIF(Calculs!$S$2:$S$12,$E1814)&gt;0,COUNTIF(Calculs!$U$2:$U$12,$H1814)&gt;0),1,0)</f>
        <v>1</v>
      </c>
      <c r="U1814">
        <f t="shared" si="229"/>
        <v>50000</v>
      </c>
      <c r="V1814">
        <f t="shared" si="230"/>
        <v>250</v>
      </c>
      <c r="W1814">
        <f t="shared" si="231"/>
        <v>20000</v>
      </c>
    </row>
    <row r="1815" spans="1:23" ht="15.75" customHeight="1" x14ac:dyDescent="0.3">
      <c r="A1815" s="2" t="s">
        <v>29</v>
      </c>
      <c r="B1815" s="2">
        <v>1185732</v>
      </c>
      <c r="C1815" s="3">
        <v>44297</v>
      </c>
      <c r="D1815" s="12" t="str" cm="1">
        <f t="array" ref="D1815">_xlfn.SWITCH(WEEKDAY(C1815,2), 1, "Lundi", 2, "Mardi", 3, "Mercredi", 4, "Jeudi", 5, "Vendredi", 6, "Samedi", 7, "Dimanche", "Erreur")</f>
        <v>Dimanche</v>
      </c>
      <c r="E1815" s="2" t="s">
        <v>30</v>
      </c>
      <c r="F1815" s="2" t="s">
        <v>77</v>
      </c>
      <c r="G1815" s="2" t="s">
        <v>78</v>
      </c>
      <c r="H1815" s="4" t="s">
        <v>21</v>
      </c>
      <c r="I1815" s="5">
        <v>35</v>
      </c>
      <c r="J1815" s="6">
        <v>275</v>
      </c>
      <c r="K1815" s="7">
        <v>96250</v>
      </c>
      <c r="L1815" s="7">
        <v>33687.5</v>
      </c>
      <c r="M1815" s="8">
        <v>0.35</v>
      </c>
      <c r="N1815" s="2" t="s">
        <v>17</v>
      </c>
      <c r="O1815">
        <f t="shared" si="224"/>
        <v>2021</v>
      </c>
      <c r="P1815">
        <f t="shared" si="225"/>
        <v>4</v>
      </c>
      <c r="Q1815" t="str">
        <f t="shared" si="226"/>
        <v>avr</v>
      </c>
      <c r="R1815" t="str">
        <f t="shared" si="227"/>
        <v>Utah</v>
      </c>
      <c r="S1815" t="str">
        <f t="shared" si="228"/>
        <v>2021-04</v>
      </c>
      <c r="T1815">
        <f>IF(AND(COUNTIF(Calculs!$Q$2:$Q$12,$O1815)&gt;0,COUNTIF(Calculs!$S$2:$S$12,$E1815)&gt;0,COUNTIF(Calculs!$U$2:$U$12,$H1815)&gt;0),1,0)</f>
        <v>1</v>
      </c>
      <c r="U1815">
        <f t="shared" si="229"/>
        <v>96250</v>
      </c>
      <c r="V1815">
        <f t="shared" si="230"/>
        <v>275</v>
      </c>
      <c r="W1815">
        <f t="shared" si="231"/>
        <v>33687.5</v>
      </c>
    </row>
    <row r="1816" spans="1:23" ht="15.75" customHeight="1" x14ac:dyDescent="0.3">
      <c r="A1816" s="2" t="s">
        <v>29</v>
      </c>
      <c r="B1816" s="2">
        <v>1185732</v>
      </c>
      <c r="C1816" s="3">
        <v>44297</v>
      </c>
      <c r="D1816" s="12" t="str" cm="1">
        <f t="array" ref="D1816">_xlfn.SWITCH(WEEKDAY(C1816,2), 1, "Lundi", 2, "Mardi", 3, "Mercredi", 4, "Jeudi", 5, "Vendredi", 6, "Samedi", 7, "Dimanche", "Erreur")</f>
        <v>Dimanche</v>
      </c>
      <c r="E1816" s="2" t="s">
        <v>30</v>
      </c>
      <c r="F1816" s="2" t="s">
        <v>77</v>
      </c>
      <c r="G1816" s="2" t="s">
        <v>78</v>
      </c>
      <c r="H1816" s="4" t="s">
        <v>22</v>
      </c>
      <c r="I1816" s="5">
        <v>25.000000000000007</v>
      </c>
      <c r="J1816" s="6">
        <v>400</v>
      </c>
      <c r="K1816" s="7">
        <v>100000.00000000003</v>
      </c>
      <c r="L1816" s="7">
        <v>50000.000000000015</v>
      </c>
      <c r="M1816" s="8">
        <v>0.5</v>
      </c>
      <c r="N1816" s="2" t="s">
        <v>17</v>
      </c>
      <c r="O1816">
        <f t="shared" si="224"/>
        <v>2021</v>
      </c>
      <c r="P1816">
        <f t="shared" si="225"/>
        <v>4</v>
      </c>
      <c r="Q1816" t="str">
        <f t="shared" si="226"/>
        <v>avr</v>
      </c>
      <c r="R1816" t="str">
        <f t="shared" si="227"/>
        <v>Utah</v>
      </c>
      <c r="S1816" t="str">
        <f t="shared" si="228"/>
        <v>2021-04</v>
      </c>
      <c r="T1816">
        <f>IF(AND(COUNTIF(Calculs!$Q$2:$Q$12,$O1816)&gt;0,COUNTIF(Calculs!$S$2:$S$12,$E1816)&gt;0,COUNTIF(Calculs!$U$2:$U$12,$H1816)&gt;0),1,0)</f>
        <v>1</v>
      </c>
      <c r="U1816">
        <f t="shared" si="229"/>
        <v>100000.00000000003</v>
      </c>
      <c r="V1816">
        <f t="shared" si="230"/>
        <v>400</v>
      </c>
      <c r="W1816">
        <f t="shared" si="231"/>
        <v>50000.000000000015</v>
      </c>
    </row>
    <row r="1817" spans="1:23" ht="15.75" customHeight="1" x14ac:dyDescent="0.3">
      <c r="A1817" s="2" t="s">
        <v>29</v>
      </c>
      <c r="B1817" s="2">
        <v>1185732</v>
      </c>
      <c r="C1817" s="3">
        <v>44328</v>
      </c>
      <c r="D1817" s="12" t="str" cm="1">
        <f t="array" ref="D1817">_xlfn.SWITCH(WEEKDAY(C1817,2), 1, "Lundi", 2, "Mardi", 3, "Mercredi", 4, "Jeudi", 5, "Vendredi", 6, "Samedi", 7, "Dimanche", "Erreur")</f>
        <v>Mercredi</v>
      </c>
      <c r="E1817" s="2" t="s">
        <v>30</v>
      </c>
      <c r="F1817" s="2" t="s">
        <v>77</v>
      </c>
      <c r="G1817" s="2" t="s">
        <v>78</v>
      </c>
      <c r="H1817" s="4" t="s">
        <v>16</v>
      </c>
      <c r="I1817" s="5">
        <v>35</v>
      </c>
      <c r="J1817" s="6">
        <v>670</v>
      </c>
      <c r="K1817" s="7">
        <v>234500</v>
      </c>
      <c r="L1817" s="7">
        <v>93800</v>
      </c>
      <c r="M1817" s="8">
        <v>0.4</v>
      </c>
      <c r="N1817" s="2" t="s">
        <v>17</v>
      </c>
      <c r="O1817">
        <f t="shared" si="224"/>
        <v>2021</v>
      </c>
      <c r="P1817">
        <f t="shared" si="225"/>
        <v>5</v>
      </c>
      <c r="Q1817" t="str">
        <f t="shared" si="226"/>
        <v>mai</v>
      </c>
      <c r="R1817" t="str">
        <f t="shared" si="227"/>
        <v>Utah</v>
      </c>
      <c r="S1817" t="str">
        <f t="shared" si="228"/>
        <v>2021-05</v>
      </c>
      <c r="T1817">
        <f>IF(AND(COUNTIF(Calculs!$Q$2:$Q$12,$O1817)&gt;0,COUNTIF(Calculs!$S$2:$S$12,$E1817)&gt;0,COUNTIF(Calculs!$U$2:$U$12,$H1817)&gt;0),1,0)</f>
        <v>1</v>
      </c>
      <c r="U1817">
        <f t="shared" si="229"/>
        <v>234500</v>
      </c>
      <c r="V1817">
        <f t="shared" si="230"/>
        <v>670</v>
      </c>
      <c r="W1817">
        <f t="shared" si="231"/>
        <v>93800</v>
      </c>
    </row>
    <row r="1818" spans="1:23" ht="15.75" customHeight="1" x14ac:dyDescent="0.3">
      <c r="A1818" s="2" t="s">
        <v>29</v>
      </c>
      <c r="B1818" s="2">
        <v>1185732</v>
      </c>
      <c r="C1818" s="3">
        <v>44328</v>
      </c>
      <c r="D1818" s="12" t="str" cm="1">
        <f t="array" ref="D1818">_xlfn.SWITCH(WEEKDAY(C1818,2), 1, "Lundi", 2, "Mardi", 3, "Mercredi", 4, "Jeudi", 5, "Vendredi", 6, "Samedi", 7, "Dimanche", "Erreur")</f>
        <v>Mercredi</v>
      </c>
      <c r="E1818" s="2" t="s">
        <v>30</v>
      </c>
      <c r="F1818" s="2" t="s">
        <v>77</v>
      </c>
      <c r="G1818" s="2" t="s">
        <v>78</v>
      </c>
      <c r="H1818" s="4" t="s">
        <v>18</v>
      </c>
      <c r="I1818" s="5">
        <v>30.000000000000011</v>
      </c>
      <c r="J1818" s="6">
        <v>375</v>
      </c>
      <c r="K1818" s="7">
        <v>112500.00000000004</v>
      </c>
      <c r="L1818" s="7">
        <v>39375.000000000015</v>
      </c>
      <c r="M1818" s="8">
        <v>0.35</v>
      </c>
      <c r="N1818" s="2" t="s">
        <v>17</v>
      </c>
      <c r="O1818">
        <f t="shared" si="224"/>
        <v>2021</v>
      </c>
      <c r="P1818">
        <f t="shared" si="225"/>
        <v>5</v>
      </c>
      <c r="Q1818" t="str">
        <f t="shared" si="226"/>
        <v>mai</v>
      </c>
      <c r="R1818" t="str">
        <f t="shared" si="227"/>
        <v>Utah</v>
      </c>
      <c r="S1818" t="str">
        <f t="shared" si="228"/>
        <v>2021-05</v>
      </c>
      <c r="T1818">
        <f>IF(AND(COUNTIF(Calculs!$Q$2:$Q$12,$O1818)&gt;0,COUNTIF(Calculs!$S$2:$S$12,$E1818)&gt;0,COUNTIF(Calculs!$U$2:$U$12,$H1818)&gt;0),1,0)</f>
        <v>1</v>
      </c>
      <c r="U1818">
        <f t="shared" si="229"/>
        <v>112500.00000000004</v>
      </c>
      <c r="V1818">
        <f t="shared" si="230"/>
        <v>375</v>
      </c>
      <c r="W1818">
        <f t="shared" si="231"/>
        <v>39375.000000000015</v>
      </c>
    </row>
    <row r="1819" spans="1:23" ht="15.75" customHeight="1" x14ac:dyDescent="0.3">
      <c r="A1819" s="2" t="s">
        <v>29</v>
      </c>
      <c r="B1819" s="2">
        <v>1185732</v>
      </c>
      <c r="C1819" s="3">
        <v>44328</v>
      </c>
      <c r="D1819" s="12" t="str" cm="1">
        <f t="array" ref="D1819">_xlfn.SWITCH(WEEKDAY(C1819,2), 1, "Lundi", 2, "Mardi", 3, "Mercredi", 4, "Jeudi", 5, "Vendredi", 6, "Samedi", 7, "Dimanche", "Erreur")</f>
        <v>Mercredi</v>
      </c>
      <c r="E1819" s="2" t="s">
        <v>30</v>
      </c>
      <c r="F1819" s="2" t="s">
        <v>77</v>
      </c>
      <c r="G1819" s="2" t="s">
        <v>78</v>
      </c>
      <c r="H1819" s="4" t="s">
        <v>19</v>
      </c>
      <c r="I1819" s="5">
        <v>25.000000000000007</v>
      </c>
      <c r="J1819" s="6">
        <v>350</v>
      </c>
      <c r="K1819" s="7">
        <v>87500.000000000029</v>
      </c>
      <c r="L1819" s="7">
        <v>30625.000000000007</v>
      </c>
      <c r="M1819" s="8">
        <v>0.35</v>
      </c>
      <c r="N1819" s="2" t="s">
        <v>17</v>
      </c>
      <c r="O1819">
        <f t="shared" si="224"/>
        <v>2021</v>
      </c>
      <c r="P1819">
        <f t="shared" si="225"/>
        <v>5</v>
      </c>
      <c r="Q1819" t="str">
        <f t="shared" si="226"/>
        <v>mai</v>
      </c>
      <c r="R1819" t="str">
        <f t="shared" si="227"/>
        <v>Utah</v>
      </c>
      <c r="S1819" t="str">
        <f t="shared" si="228"/>
        <v>2021-05</v>
      </c>
      <c r="T1819">
        <f>IF(AND(COUNTIF(Calculs!$Q$2:$Q$12,$O1819)&gt;0,COUNTIF(Calculs!$S$2:$S$12,$E1819)&gt;0,COUNTIF(Calculs!$U$2:$U$12,$H1819)&gt;0),1,0)</f>
        <v>1</v>
      </c>
      <c r="U1819">
        <f t="shared" si="229"/>
        <v>87500.000000000029</v>
      </c>
      <c r="V1819">
        <f t="shared" si="230"/>
        <v>350</v>
      </c>
      <c r="W1819">
        <f t="shared" si="231"/>
        <v>30625.000000000007</v>
      </c>
    </row>
    <row r="1820" spans="1:23" ht="15.75" customHeight="1" x14ac:dyDescent="0.3">
      <c r="A1820" s="2" t="s">
        <v>29</v>
      </c>
      <c r="B1820" s="2">
        <v>1185732</v>
      </c>
      <c r="C1820" s="3">
        <v>44328</v>
      </c>
      <c r="D1820" s="12" t="str" cm="1">
        <f t="array" ref="D1820">_xlfn.SWITCH(WEEKDAY(C1820,2), 1, "Lundi", 2, "Mardi", 3, "Mercredi", 4, "Jeudi", 5, "Vendredi", 6, "Samedi", 7, "Dimanche", "Erreur")</f>
        <v>Mercredi</v>
      </c>
      <c r="E1820" s="2" t="s">
        <v>30</v>
      </c>
      <c r="F1820" s="2" t="s">
        <v>77</v>
      </c>
      <c r="G1820" s="2" t="s">
        <v>78</v>
      </c>
      <c r="H1820" s="4" t="s">
        <v>20</v>
      </c>
      <c r="I1820" s="5">
        <v>25.000000000000007</v>
      </c>
      <c r="J1820" s="6">
        <v>275</v>
      </c>
      <c r="K1820" s="7">
        <v>68750.000000000015</v>
      </c>
      <c r="L1820" s="7">
        <v>27500.000000000007</v>
      </c>
      <c r="M1820" s="8">
        <v>0.4</v>
      </c>
      <c r="N1820" s="2" t="s">
        <v>17</v>
      </c>
      <c r="O1820">
        <f t="shared" si="224"/>
        <v>2021</v>
      </c>
      <c r="P1820">
        <f t="shared" si="225"/>
        <v>5</v>
      </c>
      <c r="Q1820" t="str">
        <f t="shared" si="226"/>
        <v>mai</v>
      </c>
      <c r="R1820" t="str">
        <f t="shared" si="227"/>
        <v>Utah</v>
      </c>
      <c r="S1820" t="str">
        <f t="shared" si="228"/>
        <v>2021-05</v>
      </c>
      <c r="T1820">
        <f>IF(AND(COUNTIF(Calculs!$Q$2:$Q$12,$O1820)&gt;0,COUNTIF(Calculs!$S$2:$S$12,$E1820)&gt;0,COUNTIF(Calculs!$U$2:$U$12,$H1820)&gt;0),1,0)</f>
        <v>1</v>
      </c>
      <c r="U1820">
        <f t="shared" si="229"/>
        <v>68750.000000000015</v>
      </c>
      <c r="V1820">
        <f t="shared" si="230"/>
        <v>275</v>
      </c>
      <c r="W1820">
        <f t="shared" si="231"/>
        <v>27500.000000000007</v>
      </c>
    </row>
    <row r="1821" spans="1:23" ht="15.75" customHeight="1" x14ac:dyDescent="0.3">
      <c r="A1821" s="2" t="s">
        <v>29</v>
      </c>
      <c r="B1821" s="2">
        <v>1185732</v>
      </c>
      <c r="C1821" s="3">
        <v>44328</v>
      </c>
      <c r="D1821" s="12" t="str" cm="1">
        <f t="array" ref="D1821">_xlfn.SWITCH(WEEKDAY(C1821,2), 1, "Lundi", 2, "Mardi", 3, "Mercredi", 4, "Jeudi", 5, "Vendredi", 6, "Samedi", 7, "Dimanche", "Erreur")</f>
        <v>Mercredi</v>
      </c>
      <c r="E1821" s="2" t="s">
        <v>30</v>
      </c>
      <c r="F1821" s="2" t="s">
        <v>77</v>
      </c>
      <c r="G1821" s="2" t="s">
        <v>78</v>
      </c>
      <c r="H1821" s="4" t="s">
        <v>21</v>
      </c>
      <c r="I1821" s="5">
        <v>40</v>
      </c>
      <c r="J1821" s="6">
        <v>300</v>
      </c>
      <c r="K1821" s="7">
        <v>120000</v>
      </c>
      <c r="L1821" s="7">
        <v>42000</v>
      </c>
      <c r="M1821" s="8">
        <v>0.35</v>
      </c>
      <c r="N1821" s="2" t="s">
        <v>17</v>
      </c>
      <c r="O1821">
        <f t="shared" si="224"/>
        <v>2021</v>
      </c>
      <c r="P1821">
        <f t="shared" si="225"/>
        <v>5</v>
      </c>
      <c r="Q1821" t="str">
        <f t="shared" si="226"/>
        <v>mai</v>
      </c>
      <c r="R1821" t="str">
        <f t="shared" si="227"/>
        <v>Utah</v>
      </c>
      <c r="S1821" t="str">
        <f t="shared" si="228"/>
        <v>2021-05</v>
      </c>
      <c r="T1821">
        <f>IF(AND(COUNTIF(Calculs!$Q$2:$Q$12,$O1821)&gt;0,COUNTIF(Calculs!$S$2:$S$12,$E1821)&gt;0,COUNTIF(Calculs!$U$2:$U$12,$H1821)&gt;0),1,0)</f>
        <v>1</v>
      </c>
      <c r="U1821">
        <f t="shared" si="229"/>
        <v>120000</v>
      </c>
      <c r="V1821">
        <f t="shared" si="230"/>
        <v>300</v>
      </c>
      <c r="W1821">
        <f t="shared" si="231"/>
        <v>42000</v>
      </c>
    </row>
    <row r="1822" spans="1:23" ht="15.75" customHeight="1" x14ac:dyDescent="0.3">
      <c r="A1822" s="2" t="s">
        <v>29</v>
      </c>
      <c r="B1822" s="2">
        <v>1185732</v>
      </c>
      <c r="C1822" s="3">
        <v>44328</v>
      </c>
      <c r="D1822" s="12" t="str" cm="1">
        <f t="array" ref="D1822">_xlfn.SWITCH(WEEKDAY(C1822,2), 1, "Lundi", 2, "Mardi", 3, "Mercredi", 4, "Jeudi", 5, "Vendredi", 6, "Samedi", 7, "Dimanche", "Erreur")</f>
        <v>Mercredi</v>
      </c>
      <c r="E1822" s="2" t="s">
        <v>30</v>
      </c>
      <c r="F1822" s="2" t="s">
        <v>77</v>
      </c>
      <c r="G1822" s="2" t="s">
        <v>78</v>
      </c>
      <c r="H1822" s="4" t="s">
        <v>22</v>
      </c>
      <c r="I1822" s="5">
        <v>44.999999999999993</v>
      </c>
      <c r="J1822" s="6">
        <v>400</v>
      </c>
      <c r="K1822" s="7">
        <v>179999.99999999997</v>
      </c>
      <c r="L1822" s="7">
        <v>89999.999999999985</v>
      </c>
      <c r="M1822" s="8">
        <v>0.5</v>
      </c>
      <c r="N1822" s="2" t="s">
        <v>17</v>
      </c>
      <c r="O1822">
        <f t="shared" si="224"/>
        <v>2021</v>
      </c>
      <c r="P1822">
        <f t="shared" si="225"/>
        <v>5</v>
      </c>
      <c r="Q1822" t="str">
        <f t="shared" si="226"/>
        <v>mai</v>
      </c>
      <c r="R1822" t="str">
        <f t="shared" si="227"/>
        <v>Utah</v>
      </c>
      <c r="S1822" t="str">
        <f t="shared" si="228"/>
        <v>2021-05</v>
      </c>
      <c r="T1822">
        <f>IF(AND(COUNTIF(Calculs!$Q$2:$Q$12,$O1822)&gt;0,COUNTIF(Calculs!$S$2:$S$12,$E1822)&gt;0,COUNTIF(Calculs!$U$2:$U$12,$H1822)&gt;0),1,0)</f>
        <v>1</v>
      </c>
      <c r="U1822">
        <f t="shared" si="229"/>
        <v>179999.99999999997</v>
      </c>
      <c r="V1822">
        <f t="shared" si="230"/>
        <v>400</v>
      </c>
      <c r="W1822">
        <f t="shared" si="231"/>
        <v>89999.999999999985</v>
      </c>
    </row>
    <row r="1823" spans="1:23" ht="15.75" customHeight="1" x14ac:dyDescent="0.3">
      <c r="A1823" s="2" t="s">
        <v>29</v>
      </c>
      <c r="B1823" s="2">
        <v>1185732</v>
      </c>
      <c r="C1823" s="3">
        <v>44358</v>
      </c>
      <c r="D1823" s="12" t="str" cm="1">
        <f t="array" ref="D1823">_xlfn.SWITCH(WEEKDAY(C1823,2), 1, "Lundi", 2, "Mardi", 3, "Mercredi", 4, "Jeudi", 5, "Vendredi", 6, "Samedi", 7, "Dimanche", "Erreur")</f>
        <v>Vendredi</v>
      </c>
      <c r="E1823" s="2" t="s">
        <v>30</v>
      </c>
      <c r="F1823" s="2" t="s">
        <v>77</v>
      </c>
      <c r="G1823" s="2" t="s">
        <v>78</v>
      </c>
      <c r="H1823" s="4" t="s">
        <v>16</v>
      </c>
      <c r="I1823" s="5">
        <v>30.000000000000004</v>
      </c>
      <c r="J1823" s="6">
        <v>650</v>
      </c>
      <c r="K1823" s="7">
        <v>195000.00000000003</v>
      </c>
      <c r="L1823" s="7">
        <v>78000.000000000015</v>
      </c>
      <c r="M1823" s="8">
        <v>0.4</v>
      </c>
      <c r="N1823" s="2" t="s">
        <v>17</v>
      </c>
      <c r="O1823">
        <f t="shared" si="224"/>
        <v>2021</v>
      </c>
      <c r="P1823">
        <f t="shared" si="225"/>
        <v>6</v>
      </c>
      <c r="Q1823" t="str">
        <f t="shared" si="226"/>
        <v>juin</v>
      </c>
      <c r="R1823" t="str">
        <f t="shared" si="227"/>
        <v>Utah</v>
      </c>
      <c r="S1823" t="str">
        <f t="shared" si="228"/>
        <v>2021-06</v>
      </c>
      <c r="T1823">
        <f>IF(AND(COUNTIF(Calculs!$Q$2:$Q$12,$O1823)&gt;0,COUNTIF(Calculs!$S$2:$S$12,$E1823)&gt;0,COUNTIF(Calculs!$U$2:$U$12,$H1823)&gt;0),1,0)</f>
        <v>1</v>
      </c>
      <c r="U1823">
        <f t="shared" si="229"/>
        <v>195000.00000000003</v>
      </c>
      <c r="V1823">
        <f t="shared" si="230"/>
        <v>650</v>
      </c>
      <c r="W1823">
        <f t="shared" si="231"/>
        <v>78000.000000000015</v>
      </c>
    </row>
    <row r="1824" spans="1:23" ht="15.75" customHeight="1" x14ac:dyDescent="0.3">
      <c r="A1824" s="2" t="s">
        <v>29</v>
      </c>
      <c r="B1824" s="2">
        <v>1185732</v>
      </c>
      <c r="C1824" s="3">
        <v>44358</v>
      </c>
      <c r="D1824" s="12" t="str" cm="1">
        <f t="array" ref="D1824">_xlfn.SWITCH(WEEKDAY(C1824,2), 1, "Lundi", 2, "Mardi", 3, "Mercredi", 4, "Jeudi", 5, "Vendredi", 6, "Samedi", 7, "Dimanche", "Erreur")</f>
        <v>Vendredi</v>
      </c>
      <c r="E1824" s="2" t="s">
        <v>30</v>
      </c>
      <c r="F1824" s="2" t="s">
        <v>77</v>
      </c>
      <c r="G1824" s="2" t="s">
        <v>78</v>
      </c>
      <c r="H1824" s="4" t="s">
        <v>18</v>
      </c>
      <c r="I1824" s="5">
        <v>25.000000000000011</v>
      </c>
      <c r="J1824" s="6">
        <v>400</v>
      </c>
      <c r="K1824" s="7">
        <v>100000.00000000004</v>
      </c>
      <c r="L1824" s="7">
        <v>35000.000000000015</v>
      </c>
      <c r="M1824" s="8">
        <v>0.35</v>
      </c>
      <c r="N1824" s="2" t="s">
        <v>17</v>
      </c>
      <c r="O1824">
        <f t="shared" si="224"/>
        <v>2021</v>
      </c>
      <c r="P1824">
        <f t="shared" si="225"/>
        <v>6</v>
      </c>
      <c r="Q1824" t="str">
        <f t="shared" si="226"/>
        <v>juin</v>
      </c>
      <c r="R1824" t="str">
        <f t="shared" si="227"/>
        <v>Utah</v>
      </c>
      <c r="S1824" t="str">
        <f t="shared" si="228"/>
        <v>2021-06</v>
      </c>
      <c r="T1824">
        <f>IF(AND(COUNTIF(Calculs!$Q$2:$Q$12,$O1824)&gt;0,COUNTIF(Calculs!$S$2:$S$12,$E1824)&gt;0,COUNTIF(Calculs!$U$2:$U$12,$H1824)&gt;0),1,0)</f>
        <v>1</v>
      </c>
      <c r="U1824">
        <f t="shared" si="229"/>
        <v>100000.00000000004</v>
      </c>
      <c r="V1824">
        <f t="shared" si="230"/>
        <v>400</v>
      </c>
      <c r="W1824">
        <f t="shared" si="231"/>
        <v>35000.000000000015</v>
      </c>
    </row>
    <row r="1825" spans="1:23" ht="15.75" customHeight="1" x14ac:dyDescent="0.3">
      <c r="A1825" s="2" t="s">
        <v>29</v>
      </c>
      <c r="B1825" s="2">
        <v>1185732</v>
      </c>
      <c r="C1825" s="3">
        <v>44358</v>
      </c>
      <c r="D1825" s="12" t="str" cm="1">
        <f t="array" ref="D1825">_xlfn.SWITCH(WEEKDAY(C1825,2), 1, "Lundi", 2, "Mardi", 3, "Mercredi", 4, "Jeudi", 5, "Vendredi", 6, "Samedi", 7, "Dimanche", "Erreur")</f>
        <v>Vendredi</v>
      </c>
      <c r="E1825" s="2" t="s">
        <v>30</v>
      </c>
      <c r="F1825" s="2" t="s">
        <v>77</v>
      </c>
      <c r="G1825" s="2" t="s">
        <v>78</v>
      </c>
      <c r="H1825" s="4" t="s">
        <v>19</v>
      </c>
      <c r="I1825" s="5">
        <v>20.000000000000007</v>
      </c>
      <c r="J1825" s="6">
        <v>425</v>
      </c>
      <c r="K1825" s="7">
        <v>85000.000000000029</v>
      </c>
      <c r="L1825" s="7">
        <v>29750.000000000007</v>
      </c>
      <c r="M1825" s="8">
        <v>0.35</v>
      </c>
      <c r="N1825" s="2" t="s">
        <v>17</v>
      </c>
      <c r="O1825">
        <f t="shared" si="224"/>
        <v>2021</v>
      </c>
      <c r="P1825">
        <f t="shared" si="225"/>
        <v>6</v>
      </c>
      <c r="Q1825" t="str">
        <f t="shared" si="226"/>
        <v>juin</v>
      </c>
      <c r="R1825" t="str">
        <f t="shared" si="227"/>
        <v>Utah</v>
      </c>
      <c r="S1825" t="str">
        <f t="shared" si="228"/>
        <v>2021-06</v>
      </c>
      <c r="T1825">
        <f>IF(AND(COUNTIF(Calculs!$Q$2:$Q$12,$O1825)&gt;0,COUNTIF(Calculs!$S$2:$S$12,$E1825)&gt;0,COUNTIF(Calculs!$U$2:$U$12,$H1825)&gt;0),1,0)</f>
        <v>1</v>
      </c>
      <c r="U1825">
        <f t="shared" si="229"/>
        <v>85000.000000000029</v>
      </c>
      <c r="V1825">
        <f t="shared" si="230"/>
        <v>425</v>
      </c>
      <c r="W1825">
        <f t="shared" si="231"/>
        <v>29750.000000000007</v>
      </c>
    </row>
    <row r="1826" spans="1:23" ht="15.75" customHeight="1" x14ac:dyDescent="0.3">
      <c r="A1826" s="2" t="s">
        <v>29</v>
      </c>
      <c r="B1826" s="2">
        <v>1185732</v>
      </c>
      <c r="C1826" s="3">
        <v>44358</v>
      </c>
      <c r="D1826" s="12" t="str" cm="1">
        <f t="array" ref="D1826">_xlfn.SWITCH(WEEKDAY(C1826,2), 1, "Lundi", 2, "Mardi", 3, "Mercredi", 4, "Jeudi", 5, "Vendredi", 6, "Samedi", 7, "Dimanche", "Erreur")</f>
        <v>Vendredi</v>
      </c>
      <c r="E1826" s="2" t="s">
        <v>30</v>
      </c>
      <c r="F1826" s="2" t="s">
        <v>77</v>
      </c>
      <c r="G1826" s="2" t="s">
        <v>78</v>
      </c>
      <c r="H1826" s="4" t="s">
        <v>20</v>
      </c>
      <c r="I1826" s="5">
        <v>20.000000000000007</v>
      </c>
      <c r="J1826" s="6">
        <v>400</v>
      </c>
      <c r="K1826" s="7">
        <v>80000.000000000029</v>
      </c>
      <c r="L1826" s="7">
        <v>32000.000000000015</v>
      </c>
      <c r="M1826" s="8">
        <v>0.4</v>
      </c>
      <c r="N1826" s="2" t="s">
        <v>17</v>
      </c>
      <c r="O1826">
        <f t="shared" si="224"/>
        <v>2021</v>
      </c>
      <c r="P1826">
        <f t="shared" si="225"/>
        <v>6</v>
      </c>
      <c r="Q1826" t="str">
        <f t="shared" si="226"/>
        <v>juin</v>
      </c>
      <c r="R1826" t="str">
        <f t="shared" si="227"/>
        <v>Utah</v>
      </c>
      <c r="S1826" t="str">
        <f t="shared" si="228"/>
        <v>2021-06</v>
      </c>
      <c r="T1826">
        <f>IF(AND(COUNTIF(Calculs!$Q$2:$Q$12,$O1826)&gt;0,COUNTIF(Calculs!$S$2:$S$12,$E1826)&gt;0,COUNTIF(Calculs!$U$2:$U$12,$H1826)&gt;0),1,0)</f>
        <v>1</v>
      </c>
      <c r="U1826">
        <f t="shared" si="229"/>
        <v>80000.000000000029</v>
      </c>
      <c r="V1826">
        <f t="shared" si="230"/>
        <v>400</v>
      </c>
      <c r="W1826">
        <f t="shared" si="231"/>
        <v>32000.000000000015</v>
      </c>
    </row>
    <row r="1827" spans="1:23" ht="15.75" customHeight="1" x14ac:dyDescent="0.3">
      <c r="A1827" s="2" t="s">
        <v>29</v>
      </c>
      <c r="B1827" s="2">
        <v>1185732</v>
      </c>
      <c r="C1827" s="3">
        <v>44358</v>
      </c>
      <c r="D1827" s="12" t="str" cm="1">
        <f t="array" ref="D1827">_xlfn.SWITCH(WEEKDAY(C1827,2), 1, "Lundi", 2, "Mardi", 3, "Mercredi", 4, "Jeudi", 5, "Vendredi", 6, "Samedi", 7, "Dimanche", "Erreur")</f>
        <v>Vendredi</v>
      </c>
      <c r="E1827" s="2" t="s">
        <v>30</v>
      </c>
      <c r="F1827" s="2" t="s">
        <v>77</v>
      </c>
      <c r="G1827" s="2" t="s">
        <v>78</v>
      </c>
      <c r="H1827" s="4" t="s">
        <v>21</v>
      </c>
      <c r="I1827" s="5">
        <v>35</v>
      </c>
      <c r="J1827" s="6">
        <v>400</v>
      </c>
      <c r="K1827" s="7">
        <v>140000</v>
      </c>
      <c r="L1827" s="7">
        <v>49000</v>
      </c>
      <c r="M1827" s="8">
        <v>0.35</v>
      </c>
      <c r="N1827" s="2" t="s">
        <v>17</v>
      </c>
      <c r="O1827">
        <f t="shared" si="224"/>
        <v>2021</v>
      </c>
      <c r="P1827">
        <f t="shared" si="225"/>
        <v>6</v>
      </c>
      <c r="Q1827" t="str">
        <f t="shared" si="226"/>
        <v>juin</v>
      </c>
      <c r="R1827" t="str">
        <f t="shared" si="227"/>
        <v>Utah</v>
      </c>
      <c r="S1827" t="str">
        <f t="shared" si="228"/>
        <v>2021-06</v>
      </c>
      <c r="T1827">
        <f>IF(AND(COUNTIF(Calculs!$Q$2:$Q$12,$O1827)&gt;0,COUNTIF(Calculs!$S$2:$S$12,$E1827)&gt;0,COUNTIF(Calculs!$U$2:$U$12,$H1827)&gt;0),1,0)</f>
        <v>1</v>
      </c>
      <c r="U1827">
        <f t="shared" si="229"/>
        <v>140000</v>
      </c>
      <c r="V1827">
        <f t="shared" si="230"/>
        <v>400</v>
      </c>
      <c r="W1827">
        <f t="shared" si="231"/>
        <v>49000</v>
      </c>
    </row>
    <row r="1828" spans="1:23" ht="15.75" customHeight="1" x14ac:dyDescent="0.3">
      <c r="A1828" s="2" t="s">
        <v>29</v>
      </c>
      <c r="B1828" s="2">
        <v>1185732</v>
      </c>
      <c r="C1828" s="3">
        <v>44358</v>
      </c>
      <c r="D1828" s="12" t="str" cm="1">
        <f t="array" ref="D1828">_xlfn.SWITCH(WEEKDAY(C1828,2), 1, "Lundi", 2, "Mardi", 3, "Mercredi", 4, "Jeudi", 5, "Vendredi", 6, "Samedi", 7, "Dimanche", "Erreur")</f>
        <v>Vendredi</v>
      </c>
      <c r="E1828" s="2" t="s">
        <v>30</v>
      </c>
      <c r="F1828" s="2" t="s">
        <v>77</v>
      </c>
      <c r="G1828" s="2" t="s">
        <v>78</v>
      </c>
      <c r="H1828" s="4" t="s">
        <v>22</v>
      </c>
      <c r="I1828" s="5">
        <v>40</v>
      </c>
      <c r="J1828" s="6">
        <v>575</v>
      </c>
      <c r="K1828" s="7">
        <v>230000</v>
      </c>
      <c r="L1828" s="7">
        <v>115000</v>
      </c>
      <c r="M1828" s="8">
        <v>0.5</v>
      </c>
      <c r="N1828" s="2" t="s">
        <v>17</v>
      </c>
      <c r="O1828">
        <f t="shared" si="224"/>
        <v>2021</v>
      </c>
      <c r="P1828">
        <f t="shared" si="225"/>
        <v>6</v>
      </c>
      <c r="Q1828" t="str">
        <f t="shared" si="226"/>
        <v>juin</v>
      </c>
      <c r="R1828" t="str">
        <f t="shared" si="227"/>
        <v>Utah</v>
      </c>
      <c r="S1828" t="str">
        <f t="shared" si="228"/>
        <v>2021-06</v>
      </c>
      <c r="T1828">
        <f>IF(AND(COUNTIF(Calculs!$Q$2:$Q$12,$O1828)&gt;0,COUNTIF(Calculs!$S$2:$S$12,$E1828)&gt;0,COUNTIF(Calculs!$U$2:$U$12,$H1828)&gt;0),1,0)</f>
        <v>1</v>
      </c>
      <c r="U1828">
        <f t="shared" si="229"/>
        <v>230000</v>
      </c>
      <c r="V1828">
        <f t="shared" si="230"/>
        <v>575</v>
      </c>
      <c r="W1828">
        <f t="shared" si="231"/>
        <v>115000</v>
      </c>
    </row>
    <row r="1829" spans="1:23" ht="15.75" customHeight="1" x14ac:dyDescent="0.3">
      <c r="A1829" s="2" t="s">
        <v>29</v>
      </c>
      <c r="B1829" s="2">
        <v>1185732</v>
      </c>
      <c r="C1829" s="3">
        <v>44387</v>
      </c>
      <c r="D1829" s="12" t="str" cm="1">
        <f t="array" ref="D1829">_xlfn.SWITCH(WEEKDAY(C1829,2), 1, "Lundi", 2, "Mardi", 3, "Mercredi", 4, "Jeudi", 5, "Vendredi", 6, "Samedi", 7, "Dimanche", "Erreur")</f>
        <v>Samedi</v>
      </c>
      <c r="E1829" s="2" t="s">
        <v>30</v>
      </c>
      <c r="F1829" s="2" t="s">
        <v>77</v>
      </c>
      <c r="G1829" s="2" t="s">
        <v>78</v>
      </c>
      <c r="H1829" s="4" t="s">
        <v>16</v>
      </c>
      <c r="I1829" s="5">
        <v>35</v>
      </c>
      <c r="J1829" s="6">
        <v>800</v>
      </c>
      <c r="K1829" s="7">
        <v>280000</v>
      </c>
      <c r="L1829" s="7">
        <v>112000</v>
      </c>
      <c r="M1829" s="8">
        <v>0.4</v>
      </c>
      <c r="N1829" s="2" t="s">
        <v>17</v>
      </c>
      <c r="O1829">
        <f t="shared" si="224"/>
        <v>2021</v>
      </c>
      <c r="P1829">
        <f t="shared" si="225"/>
        <v>7</v>
      </c>
      <c r="Q1829" t="str">
        <f t="shared" si="226"/>
        <v>juil</v>
      </c>
      <c r="R1829" t="str">
        <f t="shared" si="227"/>
        <v>Utah</v>
      </c>
      <c r="S1829" t="str">
        <f t="shared" si="228"/>
        <v>2021-07</v>
      </c>
      <c r="T1829">
        <f>IF(AND(COUNTIF(Calculs!$Q$2:$Q$12,$O1829)&gt;0,COUNTIF(Calculs!$S$2:$S$12,$E1829)&gt;0,COUNTIF(Calculs!$U$2:$U$12,$H1829)&gt;0),1,0)</f>
        <v>1</v>
      </c>
      <c r="U1829">
        <f t="shared" si="229"/>
        <v>280000</v>
      </c>
      <c r="V1829">
        <f t="shared" si="230"/>
        <v>800</v>
      </c>
      <c r="W1829">
        <f t="shared" si="231"/>
        <v>112000</v>
      </c>
    </row>
    <row r="1830" spans="1:23" ht="15.75" customHeight="1" x14ac:dyDescent="0.3">
      <c r="A1830" s="2" t="s">
        <v>29</v>
      </c>
      <c r="B1830" s="2">
        <v>1185732</v>
      </c>
      <c r="C1830" s="3">
        <v>44387</v>
      </c>
      <c r="D1830" s="12" t="str" cm="1">
        <f t="array" ref="D1830">_xlfn.SWITCH(WEEKDAY(C1830,2), 1, "Lundi", 2, "Mardi", 3, "Mercredi", 4, "Jeudi", 5, "Vendredi", 6, "Samedi", 7, "Dimanche", "Erreur")</f>
        <v>Samedi</v>
      </c>
      <c r="E1830" s="2" t="s">
        <v>30</v>
      </c>
      <c r="F1830" s="2" t="s">
        <v>77</v>
      </c>
      <c r="G1830" s="2" t="s">
        <v>78</v>
      </c>
      <c r="H1830" s="4" t="s">
        <v>18</v>
      </c>
      <c r="I1830" s="5">
        <v>30.000000000000011</v>
      </c>
      <c r="J1830" s="6">
        <v>550</v>
      </c>
      <c r="K1830" s="7">
        <v>165000.00000000006</v>
      </c>
      <c r="L1830" s="7">
        <v>57750.000000000015</v>
      </c>
      <c r="M1830" s="8">
        <v>0.35</v>
      </c>
      <c r="N1830" s="2" t="s">
        <v>17</v>
      </c>
      <c r="O1830">
        <f t="shared" si="224"/>
        <v>2021</v>
      </c>
      <c r="P1830">
        <f t="shared" si="225"/>
        <v>7</v>
      </c>
      <c r="Q1830" t="str">
        <f t="shared" si="226"/>
        <v>juil</v>
      </c>
      <c r="R1830" t="str">
        <f t="shared" si="227"/>
        <v>Utah</v>
      </c>
      <c r="S1830" t="str">
        <f t="shared" si="228"/>
        <v>2021-07</v>
      </c>
      <c r="T1830">
        <f>IF(AND(COUNTIF(Calculs!$Q$2:$Q$12,$O1830)&gt;0,COUNTIF(Calculs!$S$2:$S$12,$E1830)&gt;0,COUNTIF(Calculs!$U$2:$U$12,$H1830)&gt;0),1,0)</f>
        <v>1</v>
      </c>
      <c r="U1830">
        <f t="shared" si="229"/>
        <v>165000.00000000006</v>
      </c>
      <c r="V1830">
        <f t="shared" si="230"/>
        <v>550</v>
      </c>
      <c r="W1830">
        <f t="shared" si="231"/>
        <v>57750.000000000015</v>
      </c>
    </row>
    <row r="1831" spans="1:23" ht="15.75" customHeight="1" x14ac:dyDescent="0.3">
      <c r="A1831" s="2" t="s">
        <v>29</v>
      </c>
      <c r="B1831" s="2">
        <v>1185732</v>
      </c>
      <c r="C1831" s="3">
        <v>44387</v>
      </c>
      <c r="D1831" s="12" t="str" cm="1">
        <f t="array" ref="D1831">_xlfn.SWITCH(WEEKDAY(C1831,2), 1, "Lundi", 2, "Mardi", 3, "Mercredi", 4, "Jeudi", 5, "Vendredi", 6, "Samedi", 7, "Dimanche", "Erreur")</f>
        <v>Samedi</v>
      </c>
      <c r="E1831" s="2" t="s">
        <v>30</v>
      </c>
      <c r="F1831" s="2" t="s">
        <v>77</v>
      </c>
      <c r="G1831" s="2" t="s">
        <v>78</v>
      </c>
      <c r="H1831" s="4" t="s">
        <v>19</v>
      </c>
      <c r="I1831" s="5">
        <v>25.000000000000007</v>
      </c>
      <c r="J1831" s="6">
        <v>475</v>
      </c>
      <c r="K1831" s="7">
        <v>118750.00000000003</v>
      </c>
      <c r="L1831" s="7">
        <v>41562.500000000007</v>
      </c>
      <c r="M1831" s="8">
        <v>0.35</v>
      </c>
      <c r="N1831" s="2" t="s">
        <v>17</v>
      </c>
      <c r="O1831">
        <f t="shared" si="224"/>
        <v>2021</v>
      </c>
      <c r="P1831">
        <f t="shared" si="225"/>
        <v>7</v>
      </c>
      <c r="Q1831" t="str">
        <f t="shared" si="226"/>
        <v>juil</v>
      </c>
      <c r="R1831" t="str">
        <f t="shared" si="227"/>
        <v>Utah</v>
      </c>
      <c r="S1831" t="str">
        <f t="shared" si="228"/>
        <v>2021-07</v>
      </c>
      <c r="T1831">
        <f>IF(AND(COUNTIF(Calculs!$Q$2:$Q$12,$O1831)&gt;0,COUNTIF(Calculs!$S$2:$S$12,$E1831)&gt;0,COUNTIF(Calculs!$U$2:$U$12,$H1831)&gt;0),1,0)</f>
        <v>1</v>
      </c>
      <c r="U1831">
        <f t="shared" si="229"/>
        <v>118750.00000000003</v>
      </c>
      <c r="V1831">
        <f t="shared" si="230"/>
        <v>475</v>
      </c>
      <c r="W1831">
        <f t="shared" si="231"/>
        <v>41562.500000000007</v>
      </c>
    </row>
    <row r="1832" spans="1:23" ht="15.75" customHeight="1" x14ac:dyDescent="0.3">
      <c r="A1832" s="2" t="s">
        <v>29</v>
      </c>
      <c r="B1832" s="2">
        <v>1185732</v>
      </c>
      <c r="C1832" s="3">
        <v>44387</v>
      </c>
      <c r="D1832" s="12" t="str" cm="1">
        <f t="array" ref="D1832">_xlfn.SWITCH(WEEKDAY(C1832,2), 1, "Lundi", 2, "Mardi", 3, "Mercredi", 4, "Jeudi", 5, "Vendredi", 6, "Samedi", 7, "Dimanche", "Erreur")</f>
        <v>Samedi</v>
      </c>
      <c r="E1832" s="2" t="s">
        <v>30</v>
      </c>
      <c r="F1832" s="2" t="s">
        <v>77</v>
      </c>
      <c r="G1832" s="2" t="s">
        <v>78</v>
      </c>
      <c r="H1832" s="4" t="s">
        <v>20</v>
      </c>
      <c r="I1832" s="5">
        <v>25.000000000000007</v>
      </c>
      <c r="J1832" s="6">
        <v>425</v>
      </c>
      <c r="K1832" s="7">
        <v>106250.00000000003</v>
      </c>
      <c r="L1832" s="7">
        <v>42500.000000000015</v>
      </c>
      <c r="M1832" s="8">
        <v>0.4</v>
      </c>
      <c r="N1832" s="2" t="s">
        <v>17</v>
      </c>
      <c r="O1832">
        <f t="shared" si="224"/>
        <v>2021</v>
      </c>
      <c r="P1832">
        <f t="shared" si="225"/>
        <v>7</v>
      </c>
      <c r="Q1832" t="str">
        <f t="shared" si="226"/>
        <v>juil</v>
      </c>
      <c r="R1832" t="str">
        <f t="shared" si="227"/>
        <v>Utah</v>
      </c>
      <c r="S1832" t="str">
        <f t="shared" si="228"/>
        <v>2021-07</v>
      </c>
      <c r="T1832">
        <f>IF(AND(COUNTIF(Calculs!$Q$2:$Q$12,$O1832)&gt;0,COUNTIF(Calculs!$S$2:$S$12,$E1832)&gt;0,COUNTIF(Calculs!$U$2:$U$12,$H1832)&gt;0),1,0)</f>
        <v>1</v>
      </c>
      <c r="U1832">
        <f t="shared" si="229"/>
        <v>106250.00000000003</v>
      </c>
      <c r="V1832">
        <f t="shared" si="230"/>
        <v>425</v>
      </c>
      <c r="W1832">
        <f t="shared" si="231"/>
        <v>42500.000000000015</v>
      </c>
    </row>
    <row r="1833" spans="1:23" ht="15.75" customHeight="1" x14ac:dyDescent="0.3">
      <c r="A1833" s="2" t="s">
        <v>29</v>
      </c>
      <c r="B1833" s="2">
        <v>1185732</v>
      </c>
      <c r="C1833" s="3">
        <v>44387</v>
      </c>
      <c r="D1833" s="12" t="str" cm="1">
        <f t="array" ref="D1833">_xlfn.SWITCH(WEEKDAY(C1833,2), 1, "Lundi", 2, "Mardi", 3, "Mercredi", 4, "Jeudi", 5, "Vendredi", 6, "Samedi", 7, "Dimanche", "Erreur")</f>
        <v>Samedi</v>
      </c>
      <c r="E1833" s="2" t="s">
        <v>30</v>
      </c>
      <c r="F1833" s="2" t="s">
        <v>77</v>
      </c>
      <c r="G1833" s="2" t="s">
        <v>78</v>
      </c>
      <c r="H1833" s="4" t="s">
        <v>21</v>
      </c>
      <c r="I1833" s="5">
        <v>35</v>
      </c>
      <c r="J1833" s="6">
        <v>425</v>
      </c>
      <c r="K1833" s="7">
        <v>148750</v>
      </c>
      <c r="L1833" s="7">
        <v>52062.5</v>
      </c>
      <c r="M1833" s="8">
        <v>0.35</v>
      </c>
      <c r="N1833" s="2" t="s">
        <v>17</v>
      </c>
      <c r="O1833">
        <f t="shared" si="224"/>
        <v>2021</v>
      </c>
      <c r="P1833">
        <f t="shared" si="225"/>
        <v>7</v>
      </c>
      <c r="Q1833" t="str">
        <f t="shared" si="226"/>
        <v>juil</v>
      </c>
      <c r="R1833" t="str">
        <f t="shared" si="227"/>
        <v>Utah</v>
      </c>
      <c r="S1833" t="str">
        <f t="shared" si="228"/>
        <v>2021-07</v>
      </c>
      <c r="T1833">
        <f>IF(AND(COUNTIF(Calculs!$Q$2:$Q$12,$O1833)&gt;0,COUNTIF(Calculs!$S$2:$S$12,$E1833)&gt;0,COUNTIF(Calculs!$U$2:$U$12,$H1833)&gt;0),1,0)</f>
        <v>1</v>
      </c>
      <c r="U1833">
        <f t="shared" si="229"/>
        <v>148750</v>
      </c>
      <c r="V1833">
        <f t="shared" si="230"/>
        <v>425</v>
      </c>
      <c r="W1833">
        <f t="shared" si="231"/>
        <v>52062.5</v>
      </c>
    </row>
    <row r="1834" spans="1:23" ht="15.75" customHeight="1" x14ac:dyDescent="0.3">
      <c r="A1834" s="2" t="s">
        <v>29</v>
      </c>
      <c r="B1834" s="2">
        <v>1185732</v>
      </c>
      <c r="C1834" s="3">
        <v>44387</v>
      </c>
      <c r="D1834" s="12" t="str" cm="1">
        <f t="array" ref="D1834">_xlfn.SWITCH(WEEKDAY(C1834,2), 1, "Lundi", 2, "Mardi", 3, "Mercredi", 4, "Jeudi", 5, "Vendredi", 6, "Samedi", 7, "Dimanche", "Erreur")</f>
        <v>Samedi</v>
      </c>
      <c r="E1834" s="2" t="s">
        <v>30</v>
      </c>
      <c r="F1834" s="2" t="s">
        <v>77</v>
      </c>
      <c r="G1834" s="2" t="s">
        <v>78</v>
      </c>
      <c r="H1834" s="4" t="s">
        <v>22</v>
      </c>
      <c r="I1834" s="5">
        <v>40</v>
      </c>
      <c r="J1834" s="6">
        <v>600</v>
      </c>
      <c r="K1834" s="7">
        <v>240000</v>
      </c>
      <c r="L1834" s="7">
        <v>120000</v>
      </c>
      <c r="M1834" s="8">
        <v>0.5</v>
      </c>
      <c r="N1834" s="2" t="s">
        <v>17</v>
      </c>
      <c r="O1834">
        <f t="shared" si="224"/>
        <v>2021</v>
      </c>
      <c r="P1834">
        <f t="shared" si="225"/>
        <v>7</v>
      </c>
      <c r="Q1834" t="str">
        <f t="shared" si="226"/>
        <v>juil</v>
      </c>
      <c r="R1834" t="str">
        <f t="shared" si="227"/>
        <v>Utah</v>
      </c>
      <c r="S1834" t="str">
        <f t="shared" si="228"/>
        <v>2021-07</v>
      </c>
      <c r="T1834">
        <f>IF(AND(COUNTIF(Calculs!$Q$2:$Q$12,$O1834)&gt;0,COUNTIF(Calculs!$S$2:$S$12,$E1834)&gt;0,COUNTIF(Calculs!$U$2:$U$12,$H1834)&gt;0),1,0)</f>
        <v>1</v>
      </c>
      <c r="U1834">
        <f t="shared" si="229"/>
        <v>240000</v>
      </c>
      <c r="V1834">
        <f t="shared" si="230"/>
        <v>600</v>
      </c>
      <c r="W1834">
        <f t="shared" si="231"/>
        <v>120000</v>
      </c>
    </row>
    <row r="1835" spans="1:23" ht="15.75" customHeight="1" x14ac:dyDescent="0.3">
      <c r="A1835" s="2" t="s">
        <v>29</v>
      </c>
      <c r="B1835" s="2">
        <v>1185732</v>
      </c>
      <c r="C1835" s="3">
        <v>44419</v>
      </c>
      <c r="D1835" s="12" t="str" cm="1">
        <f t="array" ref="D1835">_xlfn.SWITCH(WEEKDAY(C1835,2), 1, "Lundi", 2, "Mardi", 3, "Mercredi", 4, "Jeudi", 5, "Vendredi", 6, "Samedi", 7, "Dimanche", "Erreur")</f>
        <v>Mercredi</v>
      </c>
      <c r="E1835" s="2" t="s">
        <v>30</v>
      </c>
      <c r="F1835" s="2" t="s">
        <v>77</v>
      </c>
      <c r="G1835" s="2" t="s">
        <v>78</v>
      </c>
      <c r="H1835" s="4" t="s">
        <v>16</v>
      </c>
      <c r="I1835" s="5">
        <v>35</v>
      </c>
      <c r="J1835" s="6">
        <v>750</v>
      </c>
      <c r="K1835" s="7">
        <v>262500</v>
      </c>
      <c r="L1835" s="7">
        <v>105000</v>
      </c>
      <c r="M1835" s="8">
        <v>0.4</v>
      </c>
      <c r="N1835" s="2" t="s">
        <v>17</v>
      </c>
      <c r="O1835">
        <f t="shared" si="224"/>
        <v>2021</v>
      </c>
      <c r="P1835">
        <f t="shared" si="225"/>
        <v>8</v>
      </c>
      <c r="Q1835" t="str">
        <f t="shared" si="226"/>
        <v>août</v>
      </c>
      <c r="R1835" t="str">
        <f t="shared" si="227"/>
        <v>Utah</v>
      </c>
      <c r="S1835" t="str">
        <f t="shared" si="228"/>
        <v>2021-08</v>
      </c>
      <c r="T1835">
        <f>IF(AND(COUNTIF(Calculs!$Q$2:$Q$12,$O1835)&gt;0,COUNTIF(Calculs!$S$2:$S$12,$E1835)&gt;0,COUNTIF(Calculs!$U$2:$U$12,$H1835)&gt;0),1,0)</f>
        <v>1</v>
      </c>
      <c r="U1835">
        <f t="shared" si="229"/>
        <v>262500</v>
      </c>
      <c r="V1835">
        <f t="shared" si="230"/>
        <v>750</v>
      </c>
      <c r="W1835">
        <f t="shared" si="231"/>
        <v>105000</v>
      </c>
    </row>
    <row r="1836" spans="1:23" ht="15.75" customHeight="1" x14ac:dyDescent="0.3">
      <c r="A1836" s="2" t="s">
        <v>29</v>
      </c>
      <c r="B1836" s="2">
        <v>1185732</v>
      </c>
      <c r="C1836" s="3">
        <v>44419</v>
      </c>
      <c r="D1836" s="12" t="str" cm="1">
        <f t="array" ref="D1836">_xlfn.SWITCH(WEEKDAY(C1836,2), 1, "Lundi", 2, "Mardi", 3, "Mercredi", 4, "Jeudi", 5, "Vendredi", 6, "Samedi", 7, "Dimanche", "Erreur")</f>
        <v>Mercredi</v>
      </c>
      <c r="E1836" s="2" t="s">
        <v>30</v>
      </c>
      <c r="F1836" s="2" t="s">
        <v>77</v>
      </c>
      <c r="G1836" s="2" t="s">
        <v>78</v>
      </c>
      <c r="H1836" s="4" t="s">
        <v>18</v>
      </c>
      <c r="I1836" s="5">
        <v>35.000000000000007</v>
      </c>
      <c r="J1836" s="6">
        <v>525</v>
      </c>
      <c r="K1836" s="7">
        <v>183750.00000000003</v>
      </c>
      <c r="L1836" s="7">
        <v>64312.500000000007</v>
      </c>
      <c r="M1836" s="8">
        <v>0.35</v>
      </c>
      <c r="N1836" s="2" t="s">
        <v>17</v>
      </c>
      <c r="O1836">
        <f t="shared" si="224"/>
        <v>2021</v>
      </c>
      <c r="P1836">
        <f t="shared" si="225"/>
        <v>8</v>
      </c>
      <c r="Q1836" t="str">
        <f t="shared" si="226"/>
        <v>août</v>
      </c>
      <c r="R1836" t="str">
        <f t="shared" si="227"/>
        <v>Utah</v>
      </c>
      <c r="S1836" t="str">
        <f t="shared" si="228"/>
        <v>2021-08</v>
      </c>
      <c r="T1836">
        <f>IF(AND(COUNTIF(Calculs!$Q$2:$Q$12,$O1836)&gt;0,COUNTIF(Calculs!$S$2:$S$12,$E1836)&gt;0,COUNTIF(Calculs!$U$2:$U$12,$H1836)&gt;0),1,0)</f>
        <v>1</v>
      </c>
      <c r="U1836">
        <f t="shared" si="229"/>
        <v>183750.00000000003</v>
      </c>
      <c r="V1836">
        <f t="shared" si="230"/>
        <v>525</v>
      </c>
      <c r="W1836">
        <f t="shared" si="231"/>
        <v>64312.500000000007</v>
      </c>
    </row>
    <row r="1837" spans="1:23" ht="15.75" customHeight="1" x14ac:dyDescent="0.3">
      <c r="A1837" s="2" t="s">
        <v>29</v>
      </c>
      <c r="B1837" s="2">
        <v>1185732</v>
      </c>
      <c r="C1837" s="3">
        <v>44419</v>
      </c>
      <c r="D1837" s="12" t="str" cm="1">
        <f t="array" ref="D1837">_xlfn.SWITCH(WEEKDAY(C1837,2), 1, "Lundi", 2, "Mardi", 3, "Mercredi", 4, "Jeudi", 5, "Vendredi", 6, "Samedi", 7, "Dimanche", "Erreur")</f>
        <v>Mercredi</v>
      </c>
      <c r="E1837" s="2" t="s">
        <v>30</v>
      </c>
      <c r="F1837" s="2" t="s">
        <v>77</v>
      </c>
      <c r="G1837" s="2" t="s">
        <v>78</v>
      </c>
      <c r="H1837" s="4" t="s">
        <v>19</v>
      </c>
      <c r="I1837" s="5">
        <v>30.000000000000004</v>
      </c>
      <c r="J1837" s="6">
        <v>450</v>
      </c>
      <c r="K1837" s="7">
        <v>135000.00000000003</v>
      </c>
      <c r="L1837" s="7">
        <v>47250.000000000007</v>
      </c>
      <c r="M1837" s="8">
        <v>0.35</v>
      </c>
      <c r="N1837" s="2" t="s">
        <v>17</v>
      </c>
      <c r="O1837">
        <f t="shared" si="224"/>
        <v>2021</v>
      </c>
      <c r="P1837">
        <f t="shared" si="225"/>
        <v>8</v>
      </c>
      <c r="Q1837" t="str">
        <f t="shared" si="226"/>
        <v>août</v>
      </c>
      <c r="R1837" t="str">
        <f t="shared" si="227"/>
        <v>Utah</v>
      </c>
      <c r="S1837" t="str">
        <f t="shared" si="228"/>
        <v>2021-08</v>
      </c>
      <c r="T1837">
        <f>IF(AND(COUNTIF(Calculs!$Q$2:$Q$12,$O1837)&gt;0,COUNTIF(Calculs!$S$2:$S$12,$E1837)&gt;0,COUNTIF(Calculs!$U$2:$U$12,$H1837)&gt;0),1,0)</f>
        <v>1</v>
      </c>
      <c r="U1837">
        <f t="shared" si="229"/>
        <v>135000.00000000003</v>
      </c>
      <c r="V1837">
        <f t="shared" si="230"/>
        <v>450</v>
      </c>
      <c r="W1837">
        <f t="shared" si="231"/>
        <v>47250.000000000007</v>
      </c>
    </row>
    <row r="1838" spans="1:23" ht="15.75" customHeight="1" x14ac:dyDescent="0.3">
      <c r="A1838" s="2" t="s">
        <v>29</v>
      </c>
      <c r="B1838" s="2">
        <v>1185732</v>
      </c>
      <c r="C1838" s="3">
        <v>44419</v>
      </c>
      <c r="D1838" s="12" t="str" cm="1">
        <f t="array" ref="D1838">_xlfn.SWITCH(WEEKDAY(C1838,2), 1, "Lundi", 2, "Mardi", 3, "Mercredi", 4, "Jeudi", 5, "Vendredi", 6, "Samedi", 7, "Dimanche", "Erreur")</f>
        <v>Mercredi</v>
      </c>
      <c r="E1838" s="2" t="s">
        <v>30</v>
      </c>
      <c r="F1838" s="2" t="s">
        <v>77</v>
      </c>
      <c r="G1838" s="2" t="s">
        <v>78</v>
      </c>
      <c r="H1838" s="4" t="s">
        <v>20</v>
      </c>
      <c r="I1838" s="5">
        <v>20.000000000000007</v>
      </c>
      <c r="J1838" s="6">
        <v>375</v>
      </c>
      <c r="K1838" s="7">
        <v>75000.000000000029</v>
      </c>
      <c r="L1838" s="7">
        <v>30000.000000000015</v>
      </c>
      <c r="M1838" s="8">
        <v>0.4</v>
      </c>
      <c r="N1838" s="2" t="s">
        <v>17</v>
      </c>
      <c r="O1838">
        <f t="shared" si="224"/>
        <v>2021</v>
      </c>
      <c r="P1838">
        <f t="shared" si="225"/>
        <v>8</v>
      </c>
      <c r="Q1838" t="str">
        <f t="shared" si="226"/>
        <v>août</v>
      </c>
      <c r="R1838" t="str">
        <f t="shared" si="227"/>
        <v>Utah</v>
      </c>
      <c r="S1838" t="str">
        <f t="shared" si="228"/>
        <v>2021-08</v>
      </c>
      <c r="T1838">
        <f>IF(AND(COUNTIF(Calculs!$Q$2:$Q$12,$O1838)&gt;0,COUNTIF(Calculs!$S$2:$S$12,$E1838)&gt;0,COUNTIF(Calculs!$U$2:$U$12,$H1838)&gt;0),1,0)</f>
        <v>1</v>
      </c>
      <c r="U1838">
        <f t="shared" si="229"/>
        <v>75000.000000000029</v>
      </c>
      <c r="V1838">
        <f t="shared" si="230"/>
        <v>375</v>
      </c>
      <c r="W1838">
        <f t="shared" si="231"/>
        <v>30000.000000000015</v>
      </c>
    </row>
    <row r="1839" spans="1:23" ht="15.75" customHeight="1" x14ac:dyDescent="0.3">
      <c r="A1839" s="2" t="s">
        <v>29</v>
      </c>
      <c r="B1839" s="2">
        <v>1185732</v>
      </c>
      <c r="C1839" s="3">
        <v>44419</v>
      </c>
      <c r="D1839" s="12" t="str" cm="1">
        <f t="array" ref="D1839">_xlfn.SWITCH(WEEKDAY(C1839,2), 1, "Lundi", 2, "Mardi", 3, "Mercredi", 4, "Jeudi", 5, "Vendredi", 6, "Samedi", 7, "Dimanche", "Erreur")</f>
        <v>Mercredi</v>
      </c>
      <c r="E1839" s="2" t="s">
        <v>30</v>
      </c>
      <c r="F1839" s="2" t="s">
        <v>77</v>
      </c>
      <c r="G1839" s="2" t="s">
        <v>78</v>
      </c>
      <c r="H1839" s="4" t="s">
        <v>21</v>
      </c>
      <c r="I1839" s="5">
        <v>30.000000000000004</v>
      </c>
      <c r="J1839" s="6">
        <v>350</v>
      </c>
      <c r="K1839" s="7">
        <v>105000.00000000001</v>
      </c>
      <c r="L1839" s="7">
        <v>36750</v>
      </c>
      <c r="M1839" s="8">
        <v>0.35</v>
      </c>
      <c r="N1839" s="2" t="s">
        <v>17</v>
      </c>
      <c r="O1839">
        <f t="shared" si="224"/>
        <v>2021</v>
      </c>
      <c r="P1839">
        <f t="shared" si="225"/>
        <v>8</v>
      </c>
      <c r="Q1839" t="str">
        <f t="shared" si="226"/>
        <v>août</v>
      </c>
      <c r="R1839" t="str">
        <f t="shared" si="227"/>
        <v>Utah</v>
      </c>
      <c r="S1839" t="str">
        <f t="shared" si="228"/>
        <v>2021-08</v>
      </c>
      <c r="T1839">
        <f>IF(AND(COUNTIF(Calculs!$Q$2:$Q$12,$O1839)&gt;0,COUNTIF(Calculs!$S$2:$S$12,$E1839)&gt;0,COUNTIF(Calculs!$U$2:$U$12,$H1839)&gt;0),1,0)</f>
        <v>1</v>
      </c>
      <c r="U1839">
        <f t="shared" si="229"/>
        <v>105000.00000000001</v>
      </c>
      <c r="V1839">
        <f t="shared" si="230"/>
        <v>350</v>
      </c>
      <c r="W1839">
        <f t="shared" si="231"/>
        <v>36750</v>
      </c>
    </row>
    <row r="1840" spans="1:23" ht="15.75" customHeight="1" x14ac:dyDescent="0.3">
      <c r="A1840" s="2" t="s">
        <v>29</v>
      </c>
      <c r="B1840" s="2">
        <v>1185732</v>
      </c>
      <c r="C1840" s="3">
        <v>44419</v>
      </c>
      <c r="D1840" s="12" t="str" cm="1">
        <f t="array" ref="D1840">_xlfn.SWITCH(WEEKDAY(C1840,2), 1, "Lundi", 2, "Mardi", 3, "Mercredi", 4, "Jeudi", 5, "Vendredi", 6, "Samedi", 7, "Dimanche", "Erreur")</f>
        <v>Mercredi</v>
      </c>
      <c r="E1840" s="2" t="s">
        <v>30</v>
      </c>
      <c r="F1840" s="2" t="s">
        <v>77</v>
      </c>
      <c r="G1840" s="2" t="s">
        <v>78</v>
      </c>
      <c r="H1840" s="4" t="s">
        <v>22</v>
      </c>
      <c r="I1840" s="5">
        <v>35</v>
      </c>
      <c r="J1840" s="6">
        <v>525</v>
      </c>
      <c r="K1840" s="7">
        <v>183750</v>
      </c>
      <c r="L1840" s="7">
        <v>91875</v>
      </c>
      <c r="M1840" s="8">
        <v>0.5</v>
      </c>
      <c r="N1840" s="2" t="s">
        <v>17</v>
      </c>
      <c r="O1840">
        <f t="shared" si="224"/>
        <v>2021</v>
      </c>
      <c r="P1840">
        <f t="shared" si="225"/>
        <v>8</v>
      </c>
      <c r="Q1840" t="str">
        <f t="shared" si="226"/>
        <v>août</v>
      </c>
      <c r="R1840" t="str">
        <f t="shared" si="227"/>
        <v>Utah</v>
      </c>
      <c r="S1840" t="str">
        <f t="shared" si="228"/>
        <v>2021-08</v>
      </c>
      <c r="T1840">
        <f>IF(AND(COUNTIF(Calculs!$Q$2:$Q$12,$O1840)&gt;0,COUNTIF(Calculs!$S$2:$S$12,$E1840)&gt;0,COUNTIF(Calculs!$U$2:$U$12,$H1840)&gt;0),1,0)</f>
        <v>1</v>
      </c>
      <c r="U1840">
        <f t="shared" si="229"/>
        <v>183750</v>
      </c>
      <c r="V1840">
        <f t="shared" si="230"/>
        <v>525</v>
      </c>
      <c r="W1840">
        <f t="shared" si="231"/>
        <v>91875</v>
      </c>
    </row>
    <row r="1841" spans="1:23" ht="15.75" customHeight="1" x14ac:dyDescent="0.3">
      <c r="A1841" s="2" t="s">
        <v>29</v>
      </c>
      <c r="B1841" s="2">
        <v>1185732</v>
      </c>
      <c r="C1841" s="3">
        <v>44451</v>
      </c>
      <c r="D1841" s="12" t="str" cm="1">
        <f t="array" ref="D1841">_xlfn.SWITCH(WEEKDAY(C1841,2), 1, "Lundi", 2, "Mardi", 3, "Mercredi", 4, "Jeudi", 5, "Vendredi", 6, "Samedi", 7, "Dimanche", "Erreur")</f>
        <v>Dimanche</v>
      </c>
      <c r="E1841" s="2" t="s">
        <v>30</v>
      </c>
      <c r="F1841" s="2" t="s">
        <v>77</v>
      </c>
      <c r="G1841" s="2" t="s">
        <v>78</v>
      </c>
      <c r="H1841" s="4" t="s">
        <v>16</v>
      </c>
      <c r="I1841" s="5">
        <v>30.000000000000004</v>
      </c>
      <c r="J1841" s="6">
        <v>650</v>
      </c>
      <c r="K1841" s="7">
        <v>195000.00000000003</v>
      </c>
      <c r="L1841" s="7">
        <v>78000.000000000015</v>
      </c>
      <c r="M1841" s="8">
        <v>0.4</v>
      </c>
      <c r="N1841" s="2" t="s">
        <v>17</v>
      </c>
      <c r="O1841">
        <f t="shared" si="224"/>
        <v>2021</v>
      </c>
      <c r="P1841">
        <f t="shared" si="225"/>
        <v>9</v>
      </c>
      <c r="Q1841" t="str">
        <f t="shared" si="226"/>
        <v>sept</v>
      </c>
      <c r="R1841" t="str">
        <f t="shared" si="227"/>
        <v>Utah</v>
      </c>
      <c r="S1841" t="str">
        <f t="shared" si="228"/>
        <v>2021-09</v>
      </c>
      <c r="T1841">
        <f>IF(AND(COUNTIF(Calculs!$Q$2:$Q$12,$O1841)&gt;0,COUNTIF(Calculs!$S$2:$S$12,$E1841)&gt;0,COUNTIF(Calculs!$U$2:$U$12,$H1841)&gt;0),1,0)</f>
        <v>1</v>
      </c>
      <c r="U1841">
        <f t="shared" si="229"/>
        <v>195000.00000000003</v>
      </c>
      <c r="V1841">
        <f t="shared" si="230"/>
        <v>650</v>
      </c>
      <c r="W1841">
        <f t="shared" si="231"/>
        <v>78000.000000000015</v>
      </c>
    </row>
    <row r="1842" spans="1:23" ht="15.75" customHeight="1" x14ac:dyDescent="0.3">
      <c r="A1842" s="2" t="s">
        <v>29</v>
      </c>
      <c r="B1842" s="2">
        <v>1185732</v>
      </c>
      <c r="C1842" s="3">
        <v>44451</v>
      </c>
      <c r="D1842" s="12" t="str" cm="1">
        <f t="array" ref="D1842">_xlfn.SWITCH(WEEKDAY(C1842,2), 1, "Lundi", 2, "Mardi", 3, "Mercredi", 4, "Jeudi", 5, "Vendredi", 6, "Samedi", 7, "Dimanche", "Erreur")</f>
        <v>Dimanche</v>
      </c>
      <c r="E1842" s="2" t="s">
        <v>30</v>
      </c>
      <c r="F1842" s="2" t="s">
        <v>77</v>
      </c>
      <c r="G1842" s="2" t="s">
        <v>78</v>
      </c>
      <c r="H1842" s="4" t="s">
        <v>18</v>
      </c>
      <c r="I1842" s="5">
        <v>25.000000000000011</v>
      </c>
      <c r="J1842" s="6">
        <v>450</v>
      </c>
      <c r="K1842" s="7">
        <v>112500.00000000004</v>
      </c>
      <c r="L1842" s="7">
        <v>39375.000000000015</v>
      </c>
      <c r="M1842" s="8">
        <v>0.35</v>
      </c>
      <c r="N1842" s="2" t="s">
        <v>17</v>
      </c>
      <c r="O1842">
        <f t="shared" si="224"/>
        <v>2021</v>
      </c>
      <c r="P1842">
        <f t="shared" si="225"/>
        <v>9</v>
      </c>
      <c r="Q1842" t="str">
        <f t="shared" si="226"/>
        <v>sept</v>
      </c>
      <c r="R1842" t="str">
        <f t="shared" si="227"/>
        <v>Utah</v>
      </c>
      <c r="S1842" t="str">
        <f t="shared" si="228"/>
        <v>2021-09</v>
      </c>
      <c r="T1842">
        <f>IF(AND(COUNTIF(Calculs!$Q$2:$Q$12,$O1842)&gt;0,COUNTIF(Calculs!$S$2:$S$12,$E1842)&gt;0,COUNTIF(Calculs!$U$2:$U$12,$H1842)&gt;0),1,0)</f>
        <v>1</v>
      </c>
      <c r="U1842">
        <f t="shared" si="229"/>
        <v>112500.00000000004</v>
      </c>
      <c r="V1842">
        <f t="shared" si="230"/>
        <v>450</v>
      </c>
      <c r="W1842">
        <f t="shared" si="231"/>
        <v>39375.000000000015</v>
      </c>
    </row>
    <row r="1843" spans="1:23" ht="15.75" customHeight="1" x14ac:dyDescent="0.3">
      <c r="A1843" s="2" t="s">
        <v>29</v>
      </c>
      <c r="B1843" s="2">
        <v>1185732</v>
      </c>
      <c r="C1843" s="3">
        <v>44451</v>
      </c>
      <c r="D1843" s="12" t="str" cm="1">
        <f t="array" ref="D1843">_xlfn.SWITCH(WEEKDAY(C1843,2), 1, "Lundi", 2, "Mardi", 3, "Mercredi", 4, "Jeudi", 5, "Vendredi", 6, "Samedi", 7, "Dimanche", "Erreur")</f>
        <v>Dimanche</v>
      </c>
      <c r="E1843" s="2" t="s">
        <v>30</v>
      </c>
      <c r="F1843" s="2" t="s">
        <v>77</v>
      </c>
      <c r="G1843" s="2" t="s">
        <v>78</v>
      </c>
      <c r="H1843" s="4" t="s">
        <v>19</v>
      </c>
      <c r="I1843" s="5">
        <v>10.000000000000002</v>
      </c>
      <c r="J1843" s="6">
        <v>350</v>
      </c>
      <c r="K1843" s="7">
        <v>35000.000000000007</v>
      </c>
      <c r="L1843" s="7">
        <v>12250.000000000002</v>
      </c>
      <c r="M1843" s="8">
        <v>0.35</v>
      </c>
      <c r="N1843" s="2" t="s">
        <v>17</v>
      </c>
      <c r="O1843">
        <f t="shared" si="224"/>
        <v>2021</v>
      </c>
      <c r="P1843">
        <f t="shared" si="225"/>
        <v>9</v>
      </c>
      <c r="Q1843" t="str">
        <f t="shared" si="226"/>
        <v>sept</v>
      </c>
      <c r="R1843" t="str">
        <f t="shared" si="227"/>
        <v>Utah</v>
      </c>
      <c r="S1843" t="str">
        <f t="shared" si="228"/>
        <v>2021-09</v>
      </c>
      <c r="T1843">
        <f>IF(AND(COUNTIF(Calculs!$Q$2:$Q$12,$O1843)&gt;0,COUNTIF(Calculs!$S$2:$S$12,$E1843)&gt;0,COUNTIF(Calculs!$U$2:$U$12,$H1843)&gt;0),1,0)</f>
        <v>1</v>
      </c>
      <c r="U1843">
        <f t="shared" si="229"/>
        <v>35000.000000000007</v>
      </c>
      <c r="V1843">
        <f t="shared" si="230"/>
        <v>350</v>
      </c>
      <c r="W1843">
        <f t="shared" si="231"/>
        <v>12250.000000000002</v>
      </c>
    </row>
    <row r="1844" spans="1:23" ht="15.75" customHeight="1" x14ac:dyDescent="0.3">
      <c r="A1844" s="2" t="s">
        <v>29</v>
      </c>
      <c r="B1844" s="2">
        <v>1185732</v>
      </c>
      <c r="C1844" s="3">
        <v>44451</v>
      </c>
      <c r="D1844" s="12" t="str" cm="1">
        <f t="array" ref="D1844">_xlfn.SWITCH(WEEKDAY(C1844,2), 1, "Lundi", 2, "Mardi", 3, "Mercredi", 4, "Jeudi", 5, "Vendredi", 6, "Samedi", 7, "Dimanche", "Erreur")</f>
        <v>Dimanche</v>
      </c>
      <c r="E1844" s="2" t="s">
        <v>30</v>
      </c>
      <c r="F1844" s="2" t="s">
        <v>77</v>
      </c>
      <c r="G1844" s="2" t="s">
        <v>78</v>
      </c>
      <c r="H1844" s="4" t="s">
        <v>20</v>
      </c>
      <c r="I1844" s="5">
        <v>10.000000000000002</v>
      </c>
      <c r="J1844" s="6">
        <v>325</v>
      </c>
      <c r="K1844" s="7">
        <v>32500.000000000007</v>
      </c>
      <c r="L1844" s="7">
        <v>13000.000000000004</v>
      </c>
      <c r="M1844" s="8">
        <v>0.4</v>
      </c>
      <c r="N1844" s="2" t="s">
        <v>17</v>
      </c>
      <c r="O1844">
        <f t="shared" si="224"/>
        <v>2021</v>
      </c>
      <c r="P1844">
        <f t="shared" si="225"/>
        <v>9</v>
      </c>
      <c r="Q1844" t="str">
        <f t="shared" si="226"/>
        <v>sept</v>
      </c>
      <c r="R1844" t="str">
        <f t="shared" si="227"/>
        <v>Utah</v>
      </c>
      <c r="S1844" t="str">
        <f t="shared" si="228"/>
        <v>2021-09</v>
      </c>
      <c r="T1844">
        <f>IF(AND(COUNTIF(Calculs!$Q$2:$Q$12,$O1844)&gt;0,COUNTIF(Calculs!$S$2:$S$12,$E1844)&gt;0,COUNTIF(Calculs!$U$2:$U$12,$H1844)&gt;0),1,0)</f>
        <v>1</v>
      </c>
      <c r="U1844">
        <f t="shared" si="229"/>
        <v>32500.000000000007</v>
      </c>
      <c r="V1844">
        <f t="shared" si="230"/>
        <v>325</v>
      </c>
      <c r="W1844">
        <f t="shared" si="231"/>
        <v>13000.000000000004</v>
      </c>
    </row>
    <row r="1845" spans="1:23" ht="15.75" customHeight="1" x14ac:dyDescent="0.3">
      <c r="A1845" s="2" t="s">
        <v>29</v>
      </c>
      <c r="B1845" s="2">
        <v>1185732</v>
      </c>
      <c r="C1845" s="3">
        <v>44451</v>
      </c>
      <c r="D1845" s="12" t="str" cm="1">
        <f t="array" ref="D1845">_xlfn.SWITCH(WEEKDAY(C1845,2), 1, "Lundi", 2, "Mardi", 3, "Mercredi", 4, "Jeudi", 5, "Vendredi", 6, "Samedi", 7, "Dimanche", "Erreur")</f>
        <v>Dimanche</v>
      </c>
      <c r="E1845" s="2" t="s">
        <v>30</v>
      </c>
      <c r="F1845" s="2" t="s">
        <v>77</v>
      </c>
      <c r="G1845" s="2" t="s">
        <v>78</v>
      </c>
      <c r="H1845" s="4" t="s">
        <v>21</v>
      </c>
      <c r="I1845" s="5">
        <v>20</v>
      </c>
      <c r="J1845" s="6">
        <v>325</v>
      </c>
      <c r="K1845" s="7">
        <v>65000</v>
      </c>
      <c r="L1845" s="7">
        <v>22750</v>
      </c>
      <c r="M1845" s="8">
        <v>0.35</v>
      </c>
      <c r="N1845" s="2" t="s">
        <v>17</v>
      </c>
      <c r="O1845">
        <f t="shared" si="224"/>
        <v>2021</v>
      </c>
      <c r="P1845">
        <f t="shared" si="225"/>
        <v>9</v>
      </c>
      <c r="Q1845" t="str">
        <f t="shared" si="226"/>
        <v>sept</v>
      </c>
      <c r="R1845" t="str">
        <f t="shared" si="227"/>
        <v>Utah</v>
      </c>
      <c r="S1845" t="str">
        <f t="shared" si="228"/>
        <v>2021-09</v>
      </c>
      <c r="T1845">
        <f>IF(AND(COUNTIF(Calculs!$Q$2:$Q$12,$O1845)&gt;0,COUNTIF(Calculs!$S$2:$S$12,$E1845)&gt;0,COUNTIF(Calculs!$U$2:$U$12,$H1845)&gt;0),1,0)</f>
        <v>1</v>
      </c>
      <c r="U1845">
        <f t="shared" si="229"/>
        <v>65000</v>
      </c>
      <c r="V1845">
        <f t="shared" si="230"/>
        <v>325</v>
      </c>
      <c r="W1845">
        <f t="shared" si="231"/>
        <v>22750</v>
      </c>
    </row>
    <row r="1846" spans="1:23" ht="15.75" customHeight="1" x14ac:dyDescent="0.3">
      <c r="A1846" s="2" t="s">
        <v>29</v>
      </c>
      <c r="B1846" s="2">
        <v>1185732</v>
      </c>
      <c r="C1846" s="3">
        <v>44451</v>
      </c>
      <c r="D1846" s="12" t="str" cm="1">
        <f t="array" ref="D1846">_xlfn.SWITCH(WEEKDAY(C1846,2), 1, "Lundi", 2, "Mardi", 3, "Mercredi", 4, "Jeudi", 5, "Vendredi", 6, "Samedi", 7, "Dimanche", "Erreur")</f>
        <v>Dimanche</v>
      </c>
      <c r="E1846" s="2" t="s">
        <v>30</v>
      </c>
      <c r="F1846" s="2" t="s">
        <v>77</v>
      </c>
      <c r="G1846" s="2" t="s">
        <v>78</v>
      </c>
      <c r="H1846" s="4" t="s">
        <v>22</v>
      </c>
      <c r="I1846" s="5">
        <v>25.000000000000007</v>
      </c>
      <c r="J1846" s="6">
        <v>400</v>
      </c>
      <c r="K1846" s="7">
        <v>100000.00000000003</v>
      </c>
      <c r="L1846" s="7">
        <v>50000.000000000015</v>
      </c>
      <c r="M1846" s="8">
        <v>0.5</v>
      </c>
      <c r="N1846" s="2" t="s">
        <v>17</v>
      </c>
      <c r="O1846">
        <f t="shared" si="224"/>
        <v>2021</v>
      </c>
      <c r="P1846">
        <f t="shared" si="225"/>
        <v>9</v>
      </c>
      <c r="Q1846" t="str">
        <f t="shared" si="226"/>
        <v>sept</v>
      </c>
      <c r="R1846" t="str">
        <f t="shared" si="227"/>
        <v>Utah</v>
      </c>
      <c r="S1846" t="str">
        <f t="shared" si="228"/>
        <v>2021-09</v>
      </c>
      <c r="T1846">
        <f>IF(AND(COUNTIF(Calculs!$Q$2:$Q$12,$O1846)&gt;0,COUNTIF(Calculs!$S$2:$S$12,$E1846)&gt;0,COUNTIF(Calculs!$U$2:$U$12,$H1846)&gt;0),1,0)</f>
        <v>1</v>
      </c>
      <c r="U1846">
        <f t="shared" si="229"/>
        <v>100000.00000000003</v>
      </c>
      <c r="V1846">
        <f t="shared" si="230"/>
        <v>400</v>
      </c>
      <c r="W1846">
        <f t="shared" si="231"/>
        <v>50000.000000000015</v>
      </c>
    </row>
    <row r="1847" spans="1:23" ht="15.75" customHeight="1" x14ac:dyDescent="0.3">
      <c r="A1847" s="2" t="s">
        <v>29</v>
      </c>
      <c r="B1847" s="2">
        <v>1185732</v>
      </c>
      <c r="C1847" s="3">
        <v>44480</v>
      </c>
      <c r="D1847" s="12" t="str" cm="1">
        <f t="array" ref="D1847">_xlfn.SWITCH(WEEKDAY(C1847,2), 1, "Lundi", 2, "Mardi", 3, "Mercredi", 4, "Jeudi", 5, "Vendredi", 6, "Samedi", 7, "Dimanche", "Erreur")</f>
        <v>Lundi</v>
      </c>
      <c r="E1847" s="2" t="s">
        <v>30</v>
      </c>
      <c r="F1847" s="2" t="s">
        <v>77</v>
      </c>
      <c r="G1847" s="2" t="s">
        <v>78</v>
      </c>
      <c r="H1847" s="4" t="s">
        <v>16</v>
      </c>
      <c r="I1847" s="5">
        <v>30</v>
      </c>
      <c r="J1847" s="6">
        <v>575</v>
      </c>
      <c r="K1847" s="7">
        <v>172500</v>
      </c>
      <c r="L1847" s="7">
        <v>69000</v>
      </c>
      <c r="M1847" s="8">
        <v>0.4</v>
      </c>
      <c r="N1847" s="2" t="s">
        <v>17</v>
      </c>
      <c r="O1847">
        <f t="shared" si="224"/>
        <v>2021</v>
      </c>
      <c r="P1847">
        <f t="shared" si="225"/>
        <v>10</v>
      </c>
      <c r="Q1847" t="str">
        <f t="shared" si="226"/>
        <v>oct</v>
      </c>
      <c r="R1847" t="str">
        <f t="shared" si="227"/>
        <v>Utah</v>
      </c>
      <c r="S1847" t="str">
        <f t="shared" si="228"/>
        <v>2021-10</v>
      </c>
      <c r="T1847">
        <f>IF(AND(COUNTIF(Calculs!$Q$2:$Q$12,$O1847)&gt;0,COUNTIF(Calculs!$S$2:$S$12,$E1847)&gt;0,COUNTIF(Calculs!$U$2:$U$12,$H1847)&gt;0),1,0)</f>
        <v>1</v>
      </c>
      <c r="U1847">
        <f t="shared" si="229"/>
        <v>172500</v>
      </c>
      <c r="V1847">
        <f t="shared" si="230"/>
        <v>575</v>
      </c>
      <c r="W1847">
        <f t="shared" si="231"/>
        <v>69000</v>
      </c>
    </row>
    <row r="1848" spans="1:23" ht="15.75" customHeight="1" x14ac:dyDescent="0.3">
      <c r="A1848" s="2" t="s">
        <v>29</v>
      </c>
      <c r="B1848" s="2">
        <v>1185732</v>
      </c>
      <c r="C1848" s="3">
        <v>44480</v>
      </c>
      <c r="D1848" s="12" t="str" cm="1">
        <f t="array" ref="D1848">_xlfn.SWITCH(WEEKDAY(C1848,2), 1, "Lundi", 2, "Mardi", 3, "Mercredi", 4, "Jeudi", 5, "Vendredi", 6, "Samedi", 7, "Dimanche", "Erreur")</f>
        <v>Lundi</v>
      </c>
      <c r="E1848" s="2" t="s">
        <v>30</v>
      </c>
      <c r="F1848" s="2" t="s">
        <v>77</v>
      </c>
      <c r="G1848" s="2" t="s">
        <v>78</v>
      </c>
      <c r="H1848" s="4" t="s">
        <v>18</v>
      </c>
      <c r="I1848" s="5">
        <v>20</v>
      </c>
      <c r="J1848" s="6">
        <v>400</v>
      </c>
      <c r="K1848" s="7">
        <v>80000</v>
      </c>
      <c r="L1848" s="7">
        <v>28000</v>
      </c>
      <c r="M1848" s="8">
        <v>0.35</v>
      </c>
      <c r="N1848" s="2" t="s">
        <v>17</v>
      </c>
      <c r="O1848">
        <f t="shared" si="224"/>
        <v>2021</v>
      </c>
      <c r="P1848">
        <f t="shared" si="225"/>
        <v>10</v>
      </c>
      <c r="Q1848" t="str">
        <f t="shared" si="226"/>
        <v>oct</v>
      </c>
      <c r="R1848" t="str">
        <f t="shared" si="227"/>
        <v>Utah</v>
      </c>
      <c r="S1848" t="str">
        <f t="shared" si="228"/>
        <v>2021-10</v>
      </c>
      <c r="T1848">
        <f>IF(AND(COUNTIF(Calculs!$Q$2:$Q$12,$O1848)&gt;0,COUNTIF(Calculs!$S$2:$S$12,$E1848)&gt;0,COUNTIF(Calculs!$U$2:$U$12,$H1848)&gt;0),1,0)</f>
        <v>1</v>
      </c>
      <c r="U1848">
        <f t="shared" si="229"/>
        <v>80000</v>
      </c>
      <c r="V1848">
        <f t="shared" si="230"/>
        <v>400</v>
      </c>
      <c r="W1848">
        <f t="shared" si="231"/>
        <v>28000</v>
      </c>
    </row>
    <row r="1849" spans="1:23" ht="15.75" customHeight="1" x14ac:dyDescent="0.3">
      <c r="A1849" s="2" t="s">
        <v>29</v>
      </c>
      <c r="B1849" s="2">
        <v>1185732</v>
      </c>
      <c r="C1849" s="3">
        <v>44480</v>
      </c>
      <c r="D1849" s="12" t="str" cm="1">
        <f t="array" ref="D1849">_xlfn.SWITCH(WEEKDAY(C1849,2), 1, "Lundi", 2, "Mardi", 3, "Mercredi", 4, "Jeudi", 5, "Vendredi", 6, "Samedi", 7, "Dimanche", "Erreur")</f>
        <v>Lundi</v>
      </c>
      <c r="E1849" s="2" t="s">
        <v>30</v>
      </c>
      <c r="F1849" s="2" t="s">
        <v>77</v>
      </c>
      <c r="G1849" s="2" t="s">
        <v>78</v>
      </c>
      <c r="H1849" s="4" t="s">
        <v>19</v>
      </c>
      <c r="I1849" s="5">
        <v>20</v>
      </c>
      <c r="J1849" s="6">
        <v>300</v>
      </c>
      <c r="K1849" s="7">
        <v>60000</v>
      </c>
      <c r="L1849" s="7">
        <v>21000</v>
      </c>
      <c r="M1849" s="8">
        <v>0.35</v>
      </c>
      <c r="N1849" s="2" t="s">
        <v>17</v>
      </c>
      <c r="O1849">
        <f t="shared" si="224"/>
        <v>2021</v>
      </c>
      <c r="P1849">
        <f t="shared" si="225"/>
        <v>10</v>
      </c>
      <c r="Q1849" t="str">
        <f t="shared" si="226"/>
        <v>oct</v>
      </c>
      <c r="R1849" t="str">
        <f t="shared" si="227"/>
        <v>Utah</v>
      </c>
      <c r="S1849" t="str">
        <f t="shared" si="228"/>
        <v>2021-10</v>
      </c>
      <c r="T1849">
        <f>IF(AND(COUNTIF(Calculs!$Q$2:$Q$12,$O1849)&gt;0,COUNTIF(Calculs!$S$2:$S$12,$E1849)&gt;0,COUNTIF(Calculs!$U$2:$U$12,$H1849)&gt;0),1,0)</f>
        <v>1</v>
      </c>
      <c r="U1849">
        <f t="shared" si="229"/>
        <v>60000</v>
      </c>
      <c r="V1849">
        <f t="shared" si="230"/>
        <v>300</v>
      </c>
      <c r="W1849">
        <f t="shared" si="231"/>
        <v>21000</v>
      </c>
    </row>
    <row r="1850" spans="1:23" ht="15.75" customHeight="1" x14ac:dyDescent="0.3">
      <c r="A1850" s="2" t="s">
        <v>29</v>
      </c>
      <c r="B1850" s="2">
        <v>1185732</v>
      </c>
      <c r="C1850" s="3">
        <v>44480</v>
      </c>
      <c r="D1850" s="12" t="str" cm="1">
        <f t="array" ref="D1850">_xlfn.SWITCH(WEEKDAY(C1850,2), 1, "Lundi", 2, "Mardi", 3, "Mercredi", 4, "Jeudi", 5, "Vendredi", 6, "Samedi", 7, "Dimanche", "Erreur")</f>
        <v>Lundi</v>
      </c>
      <c r="E1850" s="2" t="s">
        <v>30</v>
      </c>
      <c r="F1850" s="2" t="s">
        <v>77</v>
      </c>
      <c r="G1850" s="2" t="s">
        <v>78</v>
      </c>
      <c r="H1850" s="4" t="s">
        <v>20</v>
      </c>
      <c r="I1850" s="5">
        <v>20</v>
      </c>
      <c r="J1850" s="6">
        <v>275</v>
      </c>
      <c r="K1850" s="7">
        <v>55000</v>
      </c>
      <c r="L1850" s="7">
        <v>22000</v>
      </c>
      <c r="M1850" s="8">
        <v>0.4</v>
      </c>
      <c r="N1850" s="2" t="s">
        <v>17</v>
      </c>
      <c r="O1850">
        <f t="shared" si="224"/>
        <v>2021</v>
      </c>
      <c r="P1850">
        <f t="shared" si="225"/>
        <v>10</v>
      </c>
      <c r="Q1850" t="str">
        <f t="shared" si="226"/>
        <v>oct</v>
      </c>
      <c r="R1850" t="str">
        <f t="shared" si="227"/>
        <v>Utah</v>
      </c>
      <c r="S1850" t="str">
        <f t="shared" si="228"/>
        <v>2021-10</v>
      </c>
      <c r="T1850">
        <f>IF(AND(COUNTIF(Calculs!$Q$2:$Q$12,$O1850)&gt;0,COUNTIF(Calculs!$S$2:$S$12,$E1850)&gt;0,COUNTIF(Calculs!$U$2:$U$12,$H1850)&gt;0),1,0)</f>
        <v>1</v>
      </c>
      <c r="U1850">
        <f t="shared" si="229"/>
        <v>55000</v>
      </c>
      <c r="V1850">
        <f t="shared" si="230"/>
        <v>275</v>
      </c>
      <c r="W1850">
        <f t="shared" si="231"/>
        <v>22000</v>
      </c>
    </row>
    <row r="1851" spans="1:23" ht="15.75" customHeight="1" x14ac:dyDescent="0.3">
      <c r="A1851" s="2" t="s">
        <v>29</v>
      </c>
      <c r="B1851" s="2">
        <v>1185732</v>
      </c>
      <c r="C1851" s="3">
        <v>44480</v>
      </c>
      <c r="D1851" s="12" t="str" cm="1">
        <f t="array" ref="D1851">_xlfn.SWITCH(WEEKDAY(C1851,2), 1, "Lundi", 2, "Mardi", 3, "Mercredi", 4, "Jeudi", 5, "Vendredi", 6, "Samedi", 7, "Dimanche", "Erreur")</f>
        <v>Lundi</v>
      </c>
      <c r="E1851" s="2" t="s">
        <v>30</v>
      </c>
      <c r="F1851" s="2" t="s">
        <v>77</v>
      </c>
      <c r="G1851" s="2" t="s">
        <v>78</v>
      </c>
      <c r="H1851" s="4" t="s">
        <v>21</v>
      </c>
      <c r="I1851" s="5">
        <v>30</v>
      </c>
      <c r="J1851" s="6">
        <v>275</v>
      </c>
      <c r="K1851" s="7">
        <v>82500</v>
      </c>
      <c r="L1851" s="7">
        <v>28874.999999999996</v>
      </c>
      <c r="M1851" s="8">
        <v>0.35</v>
      </c>
      <c r="N1851" s="2" t="s">
        <v>17</v>
      </c>
      <c r="O1851">
        <f t="shared" si="224"/>
        <v>2021</v>
      </c>
      <c r="P1851">
        <f t="shared" si="225"/>
        <v>10</v>
      </c>
      <c r="Q1851" t="str">
        <f t="shared" si="226"/>
        <v>oct</v>
      </c>
      <c r="R1851" t="str">
        <f t="shared" si="227"/>
        <v>Utah</v>
      </c>
      <c r="S1851" t="str">
        <f t="shared" si="228"/>
        <v>2021-10</v>
      </c>
      <c r="T1851">
        <f>IF(AND(COUNTIF(Calculs!$Q$2:$Q$12,$O1851)&gt;0,COUNTIF(Calculs!$S$2:$S$12,$E1851)&gt;0,COUNTIF(Calculs!$U$2:$U$12,$H1851)&gt;0),1,0)</f>
        <v>1</v>
      </c>
      <c r="U1851">
        <f t="shared" si="229"/>
        <v>82500</v>
      </c>
      <c r="V1851">
        <f t="shared" si="230"/>
        <v>275</v>
      </c>
      <c r="W1851">
        <f t="shared" si="231"/>
        <v>28874.999999999996</v>
      </c>
    </row>
    <row r="1852" spans="1:23" ht="15.75" customHeight="1" x14ac:dyDescent="0.3">
      <c r="A1852" s="2" t="s">
        <v>29</v>
      </c>
      <c r="B1852" s="2">
        <v>1185732</v>
      </c>
      <c r="C1852" s="3">
        <v>44480</v>
      </c>
      <c r="D1852" s="12" t="str" cm="1">
        <f t="array" ref="D1852">_xlfn.SWITCH(WEEKDAY(C1852,2), 1, "Lundi", 2, "Mardi", 3, "Mercredi", 4, "Jeudi", 5, "Vendredi", 6, "Samedi", 7, "Dimanche", "Erreur")</f>
        <v>Lundi</v>
      </c>
      <c r="E1852" s="2" t="s">
        <v>30</v>
      </c>
      <c r="F1852" s="2" t="s">
        <v>77</v>
      </c>
      <c r="G1852" s="2" t="s">
        <v>78</v>
      </c>
      <c r="H1852" s="4" t="s">
        <v>22</v>
      </c>
      <c r="I1852" s="5">
        <v>34.999999999999993</v>
      </c>
      <c r="J1852" s="6">
        <v>400</v>
      </c>
      <c r="K1852" s="7">
        <v>139999.99999999997</v>
      </c>
      <c r="L1852" s="7">
        <v>69999.999999999985</v>
      </c>
      <c r="M1852" s="8">
        <v>0.5</v>
      </c>
      <c r="N1852" s="2" t="s">
        <v>17</v>
      </c>
      <c r="O1852">
        <f t="shared" si="224"/>
        <v>2021</v>
      </c>
      <c r="P1852">
        <f t="shared" si="225"/>
        <v>10</v>
      </c>
      <c r="Q1852" t="str">
        <f t="shared" si="226"/>
        <v>oct</v>
      </c>
      <c r="R1852" t="str">
        <f t="shared" si="227"/>
        <v>Utah</v>
      </c>
      <c r="S1852" t="str">
        <f t="shared" si="228"/>
        <v>2021-10</v>
      </c>
      <c r="T1852">
        <f>IF(AND(COUNTIF(Calculs!$Q$2:$Q$12,$O1852)&gt;0,COUNTIF(Calculs!$S$2:$S$12,$E1852)&gt;0,COUNTIF(Calculs!$U$2:$U$12,$H1852)&gt;0),1,0)</f>
        <v>1</v>
      </c>
      <c r="U1852">
        <f t="shared" si="229"/>
        <v>139999.99999999997</v>
      </c>
      <c r="V1852">
        <f t="shared" si="230"/>
        <v>400</v>
      </c>
      <c r="W1852">
        <f t="shared" si="231"/>
        <v>69999.999999999985</v>
      </c>
    </row>
    <row r="1853" spans="1:23" ht="15.75" customHeight="1" x14ac:dyDescent="0.3">
      <c r="A1853" s="2" t="s">
        <v>29</v>
      </c>
      <c r="B1853" s="2">
        <v>1185732</v>
      </c>
      <c r="C1853" s="3">
        <v>44511</v>
      </c>
      <c r="D1853" s="12" t="str" cm="1">
        <f t="array" ref="D1853">_xlfn.SWITCH(WEEKDAY(C1853,2), 1, "Lundi", 2, "Mardi", 3, "Mercredi", 4, "Jeudi", 5, "Vendredi", 6, "Samedi", 7, "Dimanche", "Erreur")</f>
        <v>Jeudi</v>
      </c>
      <c r="E1853" s="2" t="s">
        <v>30</v>
      </c>
      <c r="F1853" s="2" t="s">
        <v>77</v>
      </c>
      <c r="G1853" s="2" t="s">
        <v>78</v>
      </c>
      <c r="H1853" s="4" t="s">
        <v>16</v>
      </c>
      <c r="I1853" s="5">
        <v>30.000000000000004</v>
      </c>
      <c r="J1853" s="6">
        <v>550</v>
      </c>
      <c r="K1853" s="7">
        <v>165000.00000000003</v>
      </c>
      <c r="L1853" s="7">
        <v>66000.000000000015</v>
      </c>
      <c r="M1853" s="8">
        <v>0.4</v>
      </c>
      <c r="N1853" s="2" t="s">
        <v>17</v>
      </c>
      <c r="O1853">
        <f t="shared" si="224"/>
        <v>2021</v>
      </c>
      <c r="P1853">
        <f t="shared" si="225"/>
        <v>11</v>
      </c>
      <c r="Q1853" t="str">
        <f t="shared" si="226"/>
        <v>nov</v>
      </c>
      <c r="R1853" t="str">
        <f t="shared" si="227"/>
        <v>Utah</v>
      </c>
      <c r="S1853" t="str">
        <f t="shared" si="228"/>
        <v>2021-11</v>
      </c>
      <c r="T1853">
        <f>IF(AND(COUNTIF(Calculs!$Q$2:$Q$12,$O1853)&gt;0,COUNTIF(Calculs!$S$2:$S$12,$E1853)&gt;0,COUNTIF(Calculs!$U$2:$U$12,$H1853)&gt;0),1,0)</f>
        <v>1</v>
      </c>
      <c r="U1853">
        <f t="shared" si="229"/>
        <v>165000.00000000003</v>
      </c>
      <c r="V1853">
        <f t="shared" si="230"/>
        <v>550</v>
      </c>
      <c r="W1853">
        <f t="shared" si="231"/>
        <v>66000.000000000015</v>
      </c>
    </row>
    <row r="1854" spans="1:23" ht="15.75" customHeight="1" x14ac:dyDescent="0.3">
      <c r="A1854" s="2" t="s">
        <v>29</v>
      </c>
      <c r="B1854" s="2">
        <v>1185732</v>
      </c>
      <c r="C1854" s="3">
        <v>44511</v>
      </c>
      <c r="D1854" s="12" t="str" cm="1">
        <f t="array" ref="D1854">_xlfn.SWITCH(WEEKDAY(C1854,2), 1, "Lundi", 2, "Mardi", 3, "Mercredi", 4, "Jeudi", 5, "Vendredi", 6, "Samedi", 7, "Dimanche", "Erreur")</f>
        <v>Jeudi</v>
      </c>
      <c r="E1854" s="2" t="s">
        <v>30</v>
      </c>
      <c r="F1854" s="2" t="s">
        <v>77</v>
      </c>
      <c r="G1854" s="2" t="s">
        <v>78</v>
      </c>
      <c r="H1854" s="4" t="s">
        <v>18</v>
      </c>
      <c r="I1854" s="5">
        <v>20.000000000000007</v>
      </c>
      <c r="J1854" s="6">
        <v>400</v>
      </c>
      <c r="K1854" s="7">
        <v>80000.000000000029</v>
      </c>
      <c r="L1854" s="7">
        <v>28000.000000000007</v>
      </c>
      <c r="M1854" s="8">
        <v>0.35</v>
      </c>
      <c r="N1854" s="2" t="s">
        <v>17</v>
      </c>
      <c r="O1854">
        <f t="shared" si="224"/>
        <v>2021</v>
      </c>
      <c r="P1854">
        <f t="shared" si="225"/>
        <v>11</v>
      </c>
      <c r="Q1854" t="str">
        <f t="shared" si="226"/>
        <v>nov</v>
      </c>
      <c r="R1854" t="str">
        <f t="shared" si="227"/>
        <v>Utah</v>
      </c>
      <c r="S1854" t="str">
        <f t="shared" si="228"/>
        <v>2021-11</v>
      </c>
      <c r="T1854">
        <f>IF(AND(COUNTIF(Calculs!$Q$2:$Q$12,$O1854)&gt;0,COUNTIF(Calculs!$S$2:$S$12,$E1854)&gt;0,COUNTIF(Calculs!$U$2:$U$12,$H1854)&gt;0),1,0)</f>
        <v>1</v>
      </c>
      <c r="U1854">
        <f t="shared" si="229"/>
        <v>80000.000000000029</v>
      </c>
      <c r="V1854">
        <f t="shared" si="230"/>
        <v>400</v>
      </c>
      <c r="W1854">
        <f t="shared" si="231"/>
        <v>28000.000000000007</v>
      </c>
    </row>
    <row r="1855" spans="1:23" ht="15.75" customHeight="1" x14ac:dyDescent="0.3">
      <c r="A1855" s="2" t="s">
        <v>29</v>
      </c>
      <c r="B1855" s="2">
        <v>1185732</v>
      </c>
      <c r="C1855" s="3">
        <v>44511</v>
      </c>
      <c r="D1855" s="12" t="str" cm="1">
        <f t="array" ref="D1855">_xlfn.SWITCH(WEEKDAY(C1855,2), 1, "Lundi", 2, "Mardi", 3, "Mercredi", 4, "Jeudi", 5, "Vendredi", 6, "Samedi", 7, "Dimanche", "Erreur")</f>
        <v>Jeudi</v>
      </c>
      <c r="E1855" s="2" t="s">
        <v>30</v>
      </c>
      <c r="F1855" s="2" t="s">
        <v>77</v>
      </c>
      <c r="G1855" s="2" t="s">
        <v>78</v>
      </c>
      <c r="H1855" s="4" t="s">
        <v>19</v>
      </c>
      <c r="I1855" s="5">
        <v>20.000000000000007</v>
      </c>
      <c r="J1855" s="6">
        <v>345</v>
      </c>
      <c r="K1855" s="7">
        <v>69000.000000000029</v>
      </c>
      <c r="L1855" s="7">
        <v>24150.000000000007</v>
      </c>
      <c r="M1855" s="8">
        <v>0.35</v>
      </c>
      <c r="N1855" s="2" t="s">
        <v>17</v>
      </c>
      <c r="O1855">
        <f t="shared" si="224"/>
        <v>2021</v>
      </c>
      <c r="P1855">
        <f t="shared" si="225"/>
        <v>11</v>
      </c>
      <c r="Q1855" t="str">
        <f t="shared" si="226"/>
        <v>nov</v>
      </c>
      <c r="R1855" t="str">
        <f t="shared" si="227"/>
        <v>Utah</v>
      </c>
      <c r="S1855" t="str">
        <f t="shared" si="228"/>
        <v>2021-11</v>
      </c>
      <c r="T1855">
        <f>IF(AND(COUNTIF(Calculs!$Q$2:$Q$12,$O1855)&gt;0,COUNTIF(Calculs!$S$2:$S$12,$E1855)&gt;0,COUNTIF(Calculs!$U$2:$U$12,$H1855)&gt;0),1,0)</f>
        <v>1</v>
      </c>
      <c r="U1855">
        <f t="shared" si="229"/>
        <v>69000.000000000029</v>
      </c>
      <c r="V1855">
        <f t="shared" si="230"/>
        <v>345</v>
      </c>
      <c r="W1855">
        <f t="shared" si="231"/>
        <v>24150.000000000007</v>
      </c>
    </row>
    <row r="1856" spans="1:23" ht="15.75" customHeight="1" x14ac:dyDescent="0.3">
      <c r="A1856" s="2" t="s">
        <v>29</v>
      </c>
      <c r="B1856" s="2">
        <v>1185732</v>
      </c>
      <c r="C1856" s="3">
        <v>44511</v>
      </c>
      <c r="D1856" s="12" t="str" cm="1">
        <f t="array" ref="D1856">_xlfn.SWITCH(WEEKDAY(C1856,2), 1, "Lundi", 2, "Mardi", 3, "Mercredi", 4, "Jeudi", 5, "Vendredi", 6, "Samedi", 7, "Dimanche", "Erreur")</f>
        <v>Jeudi</v>
      </c>
      <c r="E1856" s="2" t="s">
        <v>30</v>
      </c>
      <c r="F1856" s="2" t="s">
        <v>77</v>
      </c>
      <c r="G1856" s="2" t="s">
        <v>78</v>
      </c>
      <c r="H1856" s="4" t="s">
        <v>20</v>
      </c>
      <c r="I1856" s="5">
        <v>20.000000000000007</v>
      </c>
      <c r="J1856" s="6">
        <v>375</v>
      </c>
      <c r="K1856" s="7">
        <v>75000.000000000029</v>
      </c>
      <c r="L1856" s="7">
        <v>30000.000000000015</v>
      </c>
      <c r="M1856" s="8">
        <v>0.4</v>
      </c>
      <c r="N1856" s="2" t="s">
        <v>17</v>
      </c>
      <c r="O1856">
        <f t="shared" si="224"/>
        <v>2021</v>
      </c>
      <c r="P1856">
        <f t="shared" si="225"/>
        <v>11</v>
      </c>
      <c r="Q1856" t="str">
        <f t="shared" si="226"/>
        <v>nov</v>
      </c>
      <c r="R1856" t="str">
        <f t="shared" si="227"/>
        <v>Utah</v>
      </c>
      <c r="S1856" t="str">
        <f t="shared" si="228"/>
        <v>2021-11</v>
      </c>
      <c r="T1856">
        <f>IF(AND(COUNTIF(Calculs!$Q$2:$Q$12,$O1856)&gt;0,COUNTIF(Calculs!$S$2:$S$12,$E1856)&gt;0,COUNTIF(Calculs!$U$2:$U$12,$H1856)&gt;0),1,0)</f>
        <v>1</v>
      </c>
      <c r="U1856">
        <f t="shared" si="229"/>
        <v>75000.000000000029</v>
      </c>
      <c r="V1856">
        <f t="shared" si="230"/>
        <v>375</v>
      </c>
      <c r="W1856">
        <f t="shared" si="231"/>
        <v>30000.000000000015</v>
      </c>
    </row>
    <row r="1857" spans="1:23" ht="15.75" customHeight="1" x14ac:dyDescent="0.3">
      <c r="A1857" s="2" t="s">
        <v>29</v>
      </c>
      <c r="B1857" s="2">
        <v>1185732</v>
      </c>
      <c r="C1857" s="3">
        <v>44511</v>
      </c>
      <c r="D1857" s="12" t="str" cm="1">
        <f t="array" ref="D1857">_xlfn.SWITCH(WEEKDAY(C1857,2), 1, "Lundi", 2, "Mardi", 3, "Mercredi", 4, "Jeudi", 5, "Vendredi", 6, "Samedi", 7, "Dimanche", "Erreur")</f>
        <v>Jeudi</v>
      </c>
      <c r="E1857" s="2" t="s">
        <v>30</v>
      </c>
      <c r="F1857" s="2" t="s">
        <v>77</v>
      </c>
      <c r="G1857" s="2" t="s">
        <v>78</v>
      </c>
      <c r="H1857" s="4" t="s">
        <v>21</v>
      </c>
      <c r="I1857" s="5">
        <v>40</v>
      </c>
      <c r="J1857" s="6">
        <v>350</v>
      </c>
      <c r="K1857" s="7">
        <v>140000</v>
      </c>
      <c r="L1857" s="7">
        <v>49000</v>
      </c>
      <c r="M1857" s="8">
        <v>0.35</v>
      </c>
      <c r="N1857" s="2" t="s">
        <v>17</v>
      </c>
      <c r="O1857">
        <f t="shared" si="224"/>
        <v>2021</v>
      </c>
      <c r="P1857">
        <f t="shared" si="225"/>
        <v>11</v>
      </c>
      <c r="Q1857" t="str">
        <f t="shared" si="226"/>
        <v>nov</v>
      </c>
      <c r="R1857" t="str">
        <f t="shared" si="227"/>
        <v>Utah</v>
      </c>
      <c r="S1857" t="str">
        <f t="shared" si="228"/>
        <v>2021-11</v>
      </c>
      <c r="T1857">
        <f>IF(AND(COUNTIF(Calculs!$Q$2:$Q$12,$O1857)&gt;0,COUNTIF(Calculs!$S$2:$S$12,$E1857)&gt;0,COUNTIF(Calculs!$U$2:$U$12,$H1857)&gt;0),1,0)</f>
        <v>1</v>
      </c>
      <c r="U1857">
        <f t="shared" si="229"/>
        <v>140000</v>
      </c>
      <c r="V1857">
        <f t="shared" si="230"/>
        <v>350</v>
      </c>
      <c r="W1857">
        <f t="shared" si="231"/>
        <v>49000</v>
      </c>
    </row>
    <row r="1858" spans="1:23" ht="15.75" customHeight="1" x14ac:dyDescent="0.3">
      <c r="A1858" s="2" t="s">
        <v>29</v>
      </c>
      <c r="B1858" s="2">
        <v>1185732</v>
      </c>
      <c r="C1858" s="3">
        <v>44511</v>
      </c>
      <c r="D1858" s="12" t="str" cm="1">
        <f t="array" ref="D1858">_xlfn.SWITCH(WEEKDAY(C1858,2), 1, "Lundi", 2, "Mardi", 3, "Mercredi", 4, "Jeudi", 5, "Vendredi", 6, "Samedi", 7, "Dimanche", "Erreur")</f>
        <v>Jeudi</v>
      </c>
      <c r="E1858" s="2" t="s">
        <v>30</v>
      </c>
      <c r="F1858" s="2" t="s">
        <v>77</v>
      </c>
      <c r="G1858" s="2" t="s">
        <v>78</v>
      </c>
      <c r="H1858" s="4" t="s">
        <v>22</v>
      </c>
      <c r="I1858" s="5">
        <v>44.999999999999986</v>
      </c>
      <c r="J1858" s="6">
        <v>450</v>
      </c>
      <c r="K1858" s="7">
        <v>202499.99999999994</v>
      </c>
      <c r="L1858" s="7">
        <v>101249.99999999997</v>
      </c>
      <c r="M1858" s="8">
        <v>0.5</v>
      </c>
      <c r="N1858" s="2" t="s">
        <v>17</v>
      </c>
      <c r="O1858">
        <f t="shared" si="224"/>
        <v>2021</v>
      </c>
      <c r="P1858">
        <f t="shared" si="225"/>
        <v>11</v>
      </c>
      <c r="Q1858" t="str">
        <f t="shared" si="226"/>
        <v>nov</v>
      </c>
      <c r="R1858" t="str">
        <f t="shared" si="227"/>
        <v>Utah</v>
      </c>
      <c r="S1858" t="str">
        <f t="shared" si="228"/>
        <v>2021-11</v>
      </c>
      <c r="T1858">
        <f>IF(AND(COUNTIF(Calculs!$Q$2:$Q$12,$O1858)&gt;0,COUNTIF(Calculs!$S$2:$S$12,$E1858)&gt;0,COUNTIF(Calculs!$U$2:$U$12,$H1858)&gt;0),1,0)</f>
        <v>1</v>
      </c>
      <c r="U1858">
        <f t="shared" si="229"/>
        <v>202499.99999999994</v>
      </c>
      <c r="V1858">
        <f t="shared" si="230"/>
        <v>450</v>
      </c>
      <c r="W1858">
        <f t="shared" si="231"/>
        <v>101249.99999999997</v>
      </c>
    </row>
    <row r="1859" spans="1:23" ht="15.75" customHeight="1" x14ac:dyDescent="0.3">
      <c r="A1859" s="2" t="s">
        <v>29</v>
      </c>
      <c r="B1859" s="2">
        <v>1185732</v>
      </c>
      <c r="C1859" s="3">
        <v>44540</v>
      </c>
      <c r="D1859" s="12" t="str" cm="1">
        <f t="array" ref="D1859">_xlfn.SWITCH(WEEKDAY(C1859,2), 1, "Lundi", 2, "Mardi", 3, "Mercredi", 4, "Jeudi", 5, "Vendredi", 6, "Samedi", 7, "Dimanche", "Erreur")</f>
        <v>Vendredi</v>
      </c>
      <c r="E1859" s="2" t="s">
        <v>30</v>
      </c>
      <c r="F1859" s="2" t="s">
        <v>77</v>
      </c>
      <c r="G1859" s="2" t="s">
        <v>78</v>
      </c>
      <c r="H1859" s="4" t="s">
        <v>16</v>
      </c>
      <c r="I1859" s="5">
        <v>40</v>
      </c>
      <c r="J1859" s="6">
        <v>700</v>
      </c>
      <c r="K1859" s="7">
        <v>280000</v>
      </c>
      <c r="L1859" s="7">
        <v>112000</v>
      </c>
      <c r="M1859" s="8">
        <v>0.4</v>
      </c>
      <c r="N1859" s="2" t="s">
        <v>17</v>
      </c>
      <c r="O1859">
        <f t="shared" ref="O1859:O1922" si="232">YEAR($C1859)</f>
        <v>2021</v>
      </c>
      <c r="P1859">
        <f t="shared" ref="P1859:P1922" si="233">MONTH($C1859)</f>
        <v>12</v>
      </c>
      <c r="Q1859" t="str">
        <f t="shared" ref="Q1859:Q1922" si="234">TEXT($C1859,"mmm")</f>
        <v>déc</v>
      </c>
      <c r="R1859" t="str">
        <f t="shared" ref="R1859:R1922" si="235">SUBSTITUTE(SUBSTITUTE($F1859,"Sud ","South "),"Ouest ","West ")</f>
        <v>Utah</v>
      </c>
      <c r="S1859" t="str">
        <f t="shared" ref="S1859:S1922" si="236">TEXT($C1859,"aaaa-mm")</f>
        <v>2021-12</v>
      </c>
      <c r="T1859">
        <f>IF(AND(COUNTIF(Calculs!$Q$2:$Q$12,$O1859)&gt;0,COUNTIF(Calculs!$S$2:$S$12,$E1859)&gt;0,COUNTIF(Calculs!$U$2:$U$12,$H1859)&gt;0),1,0)</f>
        <v>1</v>
      </c>
      <c r="U1859">
        <f t="shared" ref="U1859:U1922" si="237">$K1859*$T1859</f>
        <v>280000</v>
      </c>
      <c r="V1859">
        <f t="shared" ref="V1859:V1922" si="238">$J1859*$T1859</f>
        <v>700</v>
      </c>
      <c r="W1859">
        <f t="shared" ref="W1859:W1922" si="239">$L1859*$T1859</f>
        <v>112000</v>
      </c>
    </row>
    <row r="1860" spans="1:23" ht="15.75" customHeight="1" x14ac:dyDescent="0.3">
      <c r="A1860" s="2" t="s">
        <v>29</v>
      </c>
      <c r="B1860" s="2">
        <v>1185732</v>
      </c>
      <c r="C1860" s="3">
        <v>44540</v>
      </c>
      <c r="D1860" s="12" t="str" cm="1">
        <f t="array" ref="D1860">_xlfn.SWITCH(WEEKDAY(C1860,2), 1, "Lundi", 2, "Mardi", 3, "Mercredi", 4, "Jeudi", 5, "Vendredi", 6, "Samedi", 7, "Dimanche", "Erreur")</f>
        <v>Vendredi</v>
      </c>
      <c r="E1860" s="2" t="s">
        <v>30</v>
      </c>
      <c r="F1860" s="2" t="s">
        <v>77</v>
      </c>
      <c r="G1860" s="2" t="s">
        <v>78</v>
      </c>
      <c r="H1860" s="4" t="s">
        <v>18</v>
      </c>
      <c r="I1860" s="5">
        <v>30.000000000000004</v>
      </c>
      <c r="J1860" s="6">
        <v>500</v>
      </c>
      <c r="K1860" s="7">
        <v>150000.00000000003</v>
      </c>
      <c r="L1860" s="7">
        <v>52500.000000000007</v>
      </c>
      <c r="M1860" s="8">
        <v>0.35</v>
      </c>
      <c r="N1860" s="2" t="s">
        <v>17</v>
      </c>
      <c r="O1860">
        <f t="shared" si="232"/>
        <v>2021</v>
      </c>
      <c r="P1860">
        <f t="shared" si="233"/>
        <v>12</v>
      </c>
      <c r="Q1860" t="str">
        <f t="shared" si="234"/>
        <v>déc</v>
      </c>
      <c r="R1860" t="str">
        <f t="shared" si="235"/>
        <v>Utah</v>
      </c>
      <c r="S1860" t="str">
        <f t="shared" si="236"/>
        <v>2021-12</v>
      </c>
      <c r="T1860">
        <f>IF(AND(COUNTIF(Calculs!$Q$2:$Q$12,$O1860)&gt;0,COUNTIF(Calculs!$S$2:$S$12,$E1860)&gt;0,COUNTIF(Calculs!$U$2:$U$12,$H1860)&gt;0),1,0)</f>
        <v>1</v>
      </c>
      <c r="U1860">
        <f t="shared" si="237"/>
        <v>150000.00000000003</v>
      </c>
      <c r="V1860">
        <f t="shared" si="238"/>
        <v>500</v>
      </c>
      <c r="W1860">
        <f t="shared" si="239"/>
        <v>52500.000000000007</v>
      </c>
    </row>
    <row r="1861" spans="1:23" ht="15.75" customHeight="1" x14ac:dyDescent="0.3">
      <c r="A1861" s="2" t="s">
        <v>29</v>
      </c>
      <c r="B1861" s="2">
        <v>1185732</v>
      </c>
      <c r="C1861" s="3">
        <v>44540</v>
      </c>
      <c r="D1861" s="12" t="str" cm="1">
        <f t="array" ref="D1861">_xlfn.SWITCH(WEEKDAY(C1861,2), 1, "Lundi", 2, "Mardi", 3, "Mercredi", 4, "Jeudi", 5, "Vendredi", 6, "Samedi", 7, "Dimanche", "Erreur")</f>
        <v>Vendredi</v>
      </c>
      <c r="E1861" s="2" t="s">
        <v>30</v>
      </c>
      <c r="F1861" s="2" t="s">
        <v>77</v>
      </c>
      <c r="G1861" s="2" t="s">
        <v>78</v>
      </c>
      <c r="H1861" s="4" t="s">
        <v>19</v>
      </c>
      <c r="I1861" s="5">
        <v>30.000000000000004</v>
      </c>
      <c r="J1861" s="6">
        <v>450</v>
      </c>
      <c r="K1861" s="7">
        <v>135000.00000000003</v>
      </c>
      <c r="L1861" s="7">
        <v>47250.000000000007</v>
      </c>
      <c r="M1861" s="8">
        <v>0.35</v>
      </c>
      <c r="N1861" s="2" t="s">
        <v>17</v>
      </c>
      <c r="O1861">
        <f t="shared" si="232"/>
        <v>2021</v>
      </c>
      <c r="P1861">
        <f t="shared" si="233"/>
        <v>12</v>
      </c>
      <c r="Q1861" t="str">
        <f t="shared" si="234"/>
        <v>déc</v>
      </c>
      <c r="R1861" t="str">
        <f t="shared" si="235"/>
        <v>Utah</v>
      </c>
      <c r="S1861" t="str">
        <f t="shared" si="236"/>
        <v>2021-12</v>
      </c>
      <c r="T1861">
        <f>IF(AND(COUNTIF(Calculs!$Q$2:$Q$12,$O1861)&gt;0,COUNTIF(Calculs!$S$2:$S$12,$E1861)&gt;0,COUNTIF(Calculs!$U$2:$U$12,$H1861)&gt;0),1,0)</f>
        <v>1</v>
      </c>
      <c r="U1861">
        <f t="shared" si="237"/>
        <v>135000.00000000003</v>
      </c>
      <c r="V1861">
        <f t="shared" si="238"/>
        <v>450</v>
      </c>
      <c r="W1861">
        <f t="shared" si="239"/>
        <v>47250.000000000007</v>
      </c>
    </row>
    <row r="1862" spans="1:23" ht="15.75" customHeight="1" x14ac:dyDescent="0.3">
      <c r="A1862" s="2" t="s">
        <v>29</v>
      </c>
      <c r="B1862" s="2">
        <v>1185732</v>
      </c>
      <c r="C1862" s="3">
        <v>44540</v>
      </c>
      <c r="D1862" s="12" t="str" cm="1">
        <f t="array" ref="D1862">_xlfn.SWITCH(WEEKDAY(C1862,2), 1, "Lundi", 2, "Mardi", 3, "Mercredi", 4, "Jeudi", 5, "Vendredi", 6, "Samedi", 7, "Dimanche", "Erreur")</f>
        <v>Vendredi</v>
      </c>
      <c r="E1862" s="2" t="s">
        <v>30</v>
      </c>
      <c r="F1862" s="2" t="s">
        <v>77</v>
      </c>
      <c r="G1862" s="2" t="s">
        <v>78</v>
      </c>
      <c r="H1862" s="4" t="s">
        <v>20</v>
      </c>
      <c r="I1862" s="5">
        <v>30.000000000000004</v>
      </c>
      <c r="J1862" s="6">
        <v>400</v>
      </c>
      <c r="K1862" s="7">
        <v>120000.00000000001</v>
      </c>
      <c r="L1862" s="7">
        <v>48000.000000000007</v>
      </c>
      <c r="M1862" s="8">
        <v>0.4</v>
      </c>
      <c r="N1862" s="2" t="s">
        <v>17</v>
      </c>
      <c r="O1862">
        <f t="shared" si="232"/>
        <v>2021</v>
      </c>
      <c r="P1862">
        <f t="shared" si="233"/>
        <v>12</v>
      </c>
      <c r="Q1862" t="str">
        <f t="shared" si="234"/>
        <v>déc</v>
      </c>
      <c r="R1862" t="str">
        <f t="shared" si="235"/>
        <v>Utah</v>
      </c>
      <c r="S1862" t="str">
        <f t="shared" si="236"/>
        <v>2021-12</v>
      </c>
      <c r="T1862">
        <f>IF(AND(COUNTIF(Calculs!$Q$2:$Q$12,$O1862)&gt;0,COUNTIF(Calculs!$S$2:$S$12,$E1862)&gt;0,COUNTIF(Calculs!$U$2:$U$12,$H1862)&gt;0),1,0)</f>
        <v>1</v>
      </c>
      <c r="U1862">
        <f t="shared" si="237"/>
        <v>120000.00000000001</v>
      </c>
      <c r="V1862">
        <f t="shared" si="238"/>
        <v>400</v>
      </c>
      <c r="W1862">
        <f t="shared" si="239"/>
        <v>48000.000000000007</v>
      </c>
    </row>
    <row r="1863" spans="1:23" ht="15.75" customHeight="1" x14ac:dyDescent="0.3">
      <c r="A1863" s="2" t="s">
        <v>29</v>
      </c>
      <c r="B1863" s="2">
        <v>1185732</v>
      </c>
      <c r="C1863" s="3">
        <v>44540</v>
      </c>
      <c r="D1863" s="12" t="str" cm="1">
        <f t="array" ref="D1863">_xlfn.SWITCH(WEEKDAY(C1863,2), 1, "Lundi", 2, "Mardi", 3, "Mercredi", 4, "Jeudi", 5, "Vendredi", 6, "Samedi", 7, "Dimanche", "Erreur")</f>
        <v>Vendredi</v>
      </c>
      <c r="E1863" s="2" t="s">
        <v>30</v>
      </c>
      <c r="F1863" s="2" t="s">
        <v>77</v>
      </c>
      <c r="G1863" s="2" t="s">
        <v>78</v>
      </c>
      <c r="H1863" s="4" t="s">
        <v>21</v>
      </c>
      <c r="I1863" s="5">
        <v>40</v>
      </c>
      <c r="J1863" s="6">
        <v>400</v>
      </c>
      <c r="K1863" s="7">
        <v>160000</v>
      </c>
      <c r="L1863" s="7">
        <v>56000</v>
      </c>
      <c r="M1863" s="8">
        <v>0.35</v>
      </c>
      <c r="N1863" s="2" t="s">
        <v>17</v>
      </c>
      <c r="O1863">
        <f t="shared" si="232"/>
        <v>2021</v>
      </c>
      <c r="P1863">
        <f t="shared" si="233"/>
        <v>12</v>
      </c>
      <c r="Q1863" t="str">
        <f t="shared" si="234"/>
        <v>déc</v>
      </c>
      <c r="R1863" t="str">
        <f t="shared" si="235"/>
        <v>Utah</v>
      </c>
      <c r="S1863" t="str">
        <f t="shared" si="236"/>
        <v>2021-12</v>
      </c>
      <c r="T1863">
        <f>IF(AND(COUNTIF(Calculs!$Q$2:$Q$12,$O1863)&gt;0,COUNTIF(Calculs!$S$2:$S$12,$E1863)&gt;0,COUNTIF(Calculs!$U$2:$U$12,$H1863)&gt;0),1,0)</f>
        <v>1</v>
      </c>
      <c r="U1863">
        <f t="shared" si="237"/>
        <v>160000</v>
      </c>
      <c r="V1863">
        <f t="shared" si="238"/>
        <v>400</v>
      </c>
      <c r="W1863">
        <f t="shared" si="239"/>
        <v>56000</v>
      </c>
    </row>
    <row r="1864" spans="1:23" ht="15.75" customHeight="1" x14ac:dyDescent="0.3">
      <c r="A1864" s="2" t="s">
        <v>29</v>
      </c>
      <c r="B1864" s="2">
        <v>1185732</v>
      </c>
      <c r="C1864" s="3">
        <v>44540</v>
      </c>
      <c r="D1864" s="12" t="str" cm="1">
        <f t="array" ref="D1864">_xlfn.SWITCH(WEEKDAY(C1864,2), 1, "Lundi", 2, "Mardi", 3, "Mercredi", 4, "Jeudi", 5, "Vendredi", 6, "Samedi", 7, "Dimanche", "Erreur")</f>
        <v>Vendredi</v>
      </c>
      <c r="E1864" s="2" t="s">
        <v>30</v>
      </c>
      <c r="F1864" s="2" t="s">
        <v>77</v>
      </c>
      <c r="G1864" s="2" t="s">
        <v>78</v>
      </c>
      <c r="H1864" s="4" t="s">
        <v>22</v>
      </c>
      <c r="I1864" s="5">
        <v>44.999999999999986</v>
      </c>
      <c r="J1864" s="6">
        <v>500</v>
      </c>
      <c r="K1864" s="7">
        <v>224999.99999999994</v>
      </c>
      <c r="L1864" s="7">
        <v>112499.99999999997</v>
      </c>
      <c r="M1864" s="8">
        <v>0.5</v>
      </c>
      <c r="N1864" s="2" t="s">
        <v>17</v>
      </c>
      <c r="O1864">
        <f t="shared" si="232"/>
        <v>2021</v>
      </c>
      <c r="P1864">
        <f t="shared" si="233"/>
        <v>12</v>
      </c>
      <c r="Q1864" t="str">
        <f t="shared" si="234"/>
        <v>déc</v>
      </c>
      <c r="R1864" t="str">
        <f t="shared" si="235"/>
        <v>Utah</v>
      </c>
      <c r="S1864" t="str">
        <f t="shared" si="236"/>
        <v>2021-12</v>
      </c>
      <c r="T1864">
        <f>IF(AND(COUNTIF(Calculs!$Q$2:$Q$12,$O1864)&gt;0,COUNTIF(Calculs!$S$2:$S$12,$E1864)&gt;0,COUNTIF(Calculs!$U$2:$U$12,$H1864)&gt;0),1,0)</f>
        <v>1</v>
      </c>
      <c r="U1864">
        <f t="shared" si="237"/>
        <v>224999.99999999994</v>
      </c>
      <c r="V1864">
        <f t="shared" si="238"/>
        <v>500</v>
      </c>
      <c r="W1864">
        <f t="shared" si="239"/>
        <v>112499.99999999997</v>
      </c>
    </row>
    <row r="1865" spans="1:23" ht="15.75" customHeight="1" x14ac:dyDescent="0.3">
      <c r="A1865" s="2" t="s">
        <v>29</v>
      </c>
      <c r="B1865" s="2">
        <v>1128299</v>
      </c>
      <c r="C1865" s="3">
        <v>44220</v>
      </c>
      <c r="D1865" s="12" t="str" cm="1">
        <f t="array" ref="D1865">_xlfn.SWITCH(WEEKDAY(C1865,2), 1, "Lundi", 2, "Mardi", 3, "Mercredi", 4, "Jeudi", 5, "Vendredi", 6, "Samedi", 7, "Dimanche", "Erreur")</f>
        <v>Dimanche</v>
      </c>
      <c r="E1865" s="2" t="s">
        <v>30</v>
      </c>
      <c r="F1865" s="2" t="s">
        <v>77</v>
      </c>
      <c r="G1865" s="2" t="s">
        <v>78</v>
      </c>
      <c r="H1865" s="4" t="s">
        <v>16</v>
      </c>
      <c r="I1865" s="5">
        <v>30.000000000000004</v>
      </c>
      <c r="J1865" s="6">
        <v>350</v>
      </c>
      <c r="K1865" s="7">
        <v>105000.00000000001</v>
      </c>
      <c r="L1865" s="7">
        <v>36750</v>
      </c>
      <c r="M1865" s="8">
        <v>0.35</v>
      </c>
      <c r="N1865" s="2" t="s">
        <v>17</v>
      </c>
      <c r="O1865">
        <f t="shared" si="232"/>
        <v>2021</v>
      </c>
      <c r="P1865">
        <f t="shared" si="233"/>
        <v>1</v>
      </c>
      <c r="Q1865" t="str">
        <f t="shared" si="234"/>
        <v>janv</v>
      </c>
      <c r="R1865" t="str">
        <f t="shared" si="235"/>
        <v>Utah</v>
      </c>
      <c r="S1865" t="str">
        <f t="shared" si="236"/>
        <v>2021-01</v>
      </c>
      <c r="T1865">
        <f>IF(AND(COUNTIF(Calculs!$Q$2:$Q$12,$O1865)&gt;0,COUNTIF(Calculs!$S$2:$S$12,$E1865)&gt;0,COUNTIF(Calculs!$U$2:$U$12,$H1865)&gt;0),1,0)</f>
        <v>1</v>
      </c>
      <c r="U1865">
        <f t="shared" si="237"/>
        <v>105000.00000000001</v>
      </c>
      <c r="V1865">
        <f t="shared" si="238"/>
        <v>350</v>
      </c>
      <c r="W1865">
        <f t="shared" si="239"/>
        <v>36750</v>
      </c>
    </row>
    <row r="1866" spans="1:23" ht="15.75" customHeight="1" x14ac:dyDescent="0.3">
      <c r="A1866" s="2" t="s">
        <v>29</v>
      </c>
      <c r="B1866" s="2">
        <v>1128299</v>
      </c>
      <c r="C1866" s="3">
        <v>44220</v>
      </c>
      <c r="D1866" s="12" t="str" cm="1">
        <f t="array" ref="D1866">_xlfn.SWITCH(WEEKDAY(C1866,2), 1, "Lundi", 2, "Mardi", 3, "Mercredi", 4, "Jeudi", 5, "Vendredi", 6, "Samedi", 7, "Dimanche", "Erreur")</f>
        <v>Dimanche</v>
      </c>
      <c r="E1866" s="2" t="s">
        <v>30</v>
      </c>
      <c r="F1866" s="2" t="s">
        <v>77</v>
      </c>
      <c r="G1866" s="2" t="s">
        <v>78</v>
      </c>
      <c r="H1866" s="4" t="s">
        <v>18</v>
      </c>
      <c r="I1866" s="5">
        <v>40</v>
      </c>
      <c r="J1866" s="6">
        <v>350</v>
      </c>
      <c r="K1866" s="7">
        <v>140000</v>
      </c>
      <c r="L1866" s="7">
        <v>49000</v>
      </c>
      <c r="M1866" s="8">
        <v>0.35</v>
      </c>
      <c r="N1866" s="2" t="s">
        <v>17</v>
      </c>
      <c r="O1866">
        <f t="shared" si="232"/>
        <v>2021</v>
      </c>
      <c r="P1866">
        <f t="shared" si="233"/>
        <v>1</v>
      </c>
      <c r="Q1866" t="str">
        <f t="shared" si="234"/>
        <v>janv</v>
      </c>
      <c r="R1866" t="str">
        <f t="shared" si="235"/>
        <v>Utah</v>
      </c>
      <c r="S1866" t="str">
        <f t="shared" si="236"/>
        <v>2021-01</v>
      </c>
      <c r="T1866">
        <f>IF(AND(COUNTIF(Calculs!$Q$2:$Q$12,$O1866)&gt;0,COUNTIF(Calculs!$S$2:$S$12,$E1866)&gt;0,COUNTIF(Calculs!$U$2:$U$12,$H1866)&gt;0),1,0)</f>
        <v>1</v>
      </c>
      <c r="U1866">
        <f t="shared" si="237"/>
        <v>140000</v>
      </c>
      <c r="V1866">
        <f t="shared" si="238"/>
        <v>350</v>
      </c>
      <c r="W1866">
        <f t="shared" si="239"/>
        <v>49000</v>
      </c>
    </row>
    <row r="1867" spans="1:23" ht="15.75" customHeight="1" x14ac:dyDescent="0.3">
      <c r="A1867" s="2" t="s">
        <v>29</v>
      </c>
      <c r="B1867" s="2">
        <v>1128299</v>
      </c>
      <c r="C1867" s="3">
        <v>44220</v>
      </c>
      <c r="D1867" s="12" t="str" cm="1">
        <f t="array" ref="D1867">_xlfn.SWITCH(WEEKDAY(C1867,2), 1, "Lundi", 2, "Mardi", 3, "Mercredi", 4, "Jeudi", 5, "Vendredi", 6, "Samedi", 7, "Dimanche", "Erreur")</f>
        <v>Dimanche</v>
      </c>
      <c r="E1867" s="2" t="s">
        <v>30</v>
      </c>
      <c r="F1867" s="2" t="s">
        <v>77</v>
      </c>
      <c r="G1867" s="2" t="s">
        <v>78</v>
      </c>
      <c r="H1867" s="4" t="s">
        <v>19</v>
      </c>
      <c r="I1867" s="5">
        <v>40</v>
      </c>
      <c r="J1867" s="6">
        <v>350</v>
      </c>
      <c r="K1867" s="7">
        <v>140000</v>
      </c>
      <c r="L1867" s="7">
        <v>49000</v>
      </c>
      <c r="M1867" s="8">
        <v>0.35</v>
      </c>
      <c r="N1867" s="2" t="s">
        <v>17</v>
      </c>
      <c r="O1867">
        <f t="shared" si="232"/>
        <v>2021</v>
      </c>
      <c r="P1867">
        <f t="shared" si="233"/>
        <v>1</v>
      </c>
      <c r="Q1867" t="str">
        <f t="shared" si="234"/>
        <v>janv</v>
      </c>
      <c r="R1867" t="str">
        <f t="shared" si="235"/>
        <v>Utah</v>
      </c>
      <c r="S1867" t="str">
        <f t="shared" si="236"/>
        <v>2021-01</v>
      </c>
      <c r="T1867">
        <f>IF(AND(COUNTIF(Calculs!$Q$2:$Q$12,$O1867)&gt;0,COUNTIF(Calculs!$S$2:$S$12,$E1867)&gt;0,COUNTIF(Calculs!$U$2:$U$12,$H1867)&gt;0),1,0)</f>
        <v>1</v>
      </c>
      <c r="U1867">
        <f t="shared" si="237"/>
        <v>140000</v>
      </c>
      <c r="V1867">
        <f t="shared" si="238"/>
        <v>350</v>
      </c>
      <c r="W1867">
        <f t="shared" si="239"/>
        <v>49000</v>
      </c>
    </row>
    <row r="1868" spans="1:23" ht="15.75" customHeight="1" x14ac:dyDescent="0.3">
      <c r="A1868" s="2" t="s">
        <v>29</v>
      </c>
      <c r="B1868" s="2">
        <v>1128299</v>
      </c>
      <c r="C1868" s="3">
        <v>44220</v>
      </c>
      <c r="D1868" s="12" t="str" cm="1">
        <f t="array" ref="D1868">_xlfn.SWITCH(WEEKDAY(C1868,2), 1, "Lundi", 2, "Mardi", 3, "Mercredi", 4, "Jeudi", 5, "Vendredi", 6, "Samedi", 7, "Dimanche", "Erreur")</f>
        <v>Dimanche</v>
      </c>
      <c r="E1868" s="2" t="s">
        <v>30</v>
      </c>
      <c r="F1868" s="2" t="s">
        <v>77</v>
      </c>
      <c r="G1868" s="2" t="s">
        <v>78</v>
      </c>
      <c r="H1868" s="4" t="s">
        <v>20</v>
      </c>
      <c r="I1868" s="5">
        <v>40</v>
      </c>
      <c r="J1868" s="6">
        <v>200</v>
      </c>
      <c r="K1868" s="7">
        <v>80000</v>
      </c>
      <c r="L1868" s="7">
        <v>28000</v>
      </c>
      <c r="M1868" s="8">
        <v>0.35</v>
      </c>
      <c r="N1868" s="2" t="s">
        <v>17</v>
      </c>
      <c r="O1868">
        <f t="shared" si="232"/>
        <v>2021</v>
      </c>
      <c r="P1868">
        <f t="shared" si="233"/>
        <v>1</v>
      </c>
      <c r="Q1868" t="str">
        <f t="shared" si="234"/>
        <v>janv</v>
      </c>
      <c r="R1868" t="str">
        <f t="shared" si="235"/>
        <v>Utah</v>
      </c>
      <c r="S1868" t="str">
        <f t="shared" si="236"/>
        <v>2021-01</v>
      </c>
      <c r="T1868">
        <f>IF(AND(COUNTIF(Calculs!$Q$2:$Q$12,$O1868)&gt;0,COUNTIF(Calculs!$S$2:$S$12,$E1868)&gt;0,COUNTIF(Calculs!$U$2:$U$12,$H1868)&gt;0),1,0)</f>
        <v>1</v>
      </c>
      <c r="U1868">
        <f t="shared" si="237"/>
        <v>80000</v>
      </c>
      <c r="V1868">
        <f t="shared" si="238"/>
        <v>200</v>
      </c>
      <c r="W1868">
        <f t="shared" si="239"/>
        <v>28000</v>
      </c>
    </row>
    <row r="1869" spans="1:23" ht="15.75" customHeight="1" x14ac:dyDescent="0.3">
      <c r="A1869" s="2" t="s">
        <v>29</v>
      </c>
      <c r="B1869" s="2">
        <v>1128299</v>
      </c>
      <c r="C1869" s="3">
        <v>44220</v>
      </c>
      <c r="D1869" s="12" t="str" cm="1">
        <f t="array" ref="D1869">_xlfn.SWITCH(WEEKDAY(C1869,2), 1, "Lundi", 2, "Mardi", 3, "Mercredi", 4, "Jeudi", 5, "Vendredi", 6, "Samedi", 7, "Dimanche", "Erreur")</f>
        <v>Dimanche</v>
      </c>
      <c r="E1869" s="2" t="s">
        <v>30</v>
      </c>
      <c r="F1869" s="2" t="s">
        <v>77</v>
      </c>
      <c r="G1869" s="2" t="s">
        <v>78</v>
      </c>
      <c r="H1869" s="4" t="s">
        <v>21</v>
      </c>
      <c r="I1869" s="5">
        <v>45.000000000000007</v>
      </c>
      <c r="J1869" s="6">
        <v>150</v>
      </c>
      <c r="K1869" s="7">
        <v>67500.000000000015</v>
      </c>
      <c r="L1869" s="7">
        <v>27000.000000000007</v>
      </c>
      <c r="M1869" s="8">
        <v>0.4</v>
      </c>
      <c r="N1869" s="2" t="s">
        <v>17</v>
      </c>
      <c r="O1869">
        <f t="shared" si="232"/>
        <v>2021</v>
      </c>
      <c r="P1869">
        <f t="shared" si="233"/>
        <v>1</v>
      </c>
      <c r="Q1869" t="str">
        <f t="shared" si="234"/>
        <v>janv</v>
      </c>
      <c r="R1869" t="str">
        <f t="shared" si="235"/>
        <v>Utah</v>
      </c>
      <c r="S1869" t="str">
        <f t="shared" si="236"/>
        <v>2021-01</v>
      </c>
      <c r="T1869">
        <f>IF(AND(COUNTIF(Calculs!$Q$2:$Q$12,$O1869)&gt;0,COUNTIF(Calculs!$S$2:$S$12,$E1869)&gt;0,COUNTIF(Calculs!$U$2:$U$12,$H1869)&gt;0),1,0)</f>
        <v>1</v>
      </c>
      <c r="U1869">
        <f t="shared" si="237"/>
        <v>67500.000000000015</v>
      </c>
      <c r="V1869">
        <f t="shared" si="238"/>
        <v>150</v>
      </c>
      <c r="W1869">
        <f t="shared" si="239"/>
        <v>27000.000000000007</v>
      </c>
    </row>
    <row r="1870" spans="1:23" ht="15.75" customHeight="1" x14ac:dyDescent="0.3">
      <c r="A1870" s="2" t="s">
        <v>29</v>
      </c>
      <c r="B1870" s="2">
        <v>1128299</v>
      </c>
      <c r="C1870" s="3">
        <v>44220</v>
      </c>
      <c r="D1870" s="12" t="str" cm="1">
        <f t="array" ref="D1870">_xlfn.SWITCH(WEEKDAY(C1870,2), 1, "Lundi", 2, "Mardi", 3, "Mercredi", 4, "Jeudi", 5, "Vendredi", 6, "Samedi", 7, "Dimanche", "Erreur")</f>
        <v>Dimanche</v>
      </c>
      <c r="E1870" s="2" t="s">
        <v>30</v>
      </c>
      <c r="F1870" s="2" t="s">
        <v>77</v>
      </c>
      <c r="G1870" s="2" t="s">
        <v>78</v>
      </c>
      <c r="H1870" s="4" t="s">
        <v>22</v>
      </c>
      <c r="I1870" s="5">
        <v>40</v>
      </c>
      <c r="J1870" s="6">
        <v>400</v>
      </c>
      <c r="K1870" s="7">
        <v>160000</v>
      </c>
      <c r="L1870" s="7">
        <v>48000</v>
      </c>
      <c r="M1870" s="8">
        <v>0.3</v>
      </c>
      <c r="N1870" s="2" t="s">
        <v>17</v>
      </c>
      <c r="O1870">
        <f t="shared" si="232"/>
        <v>2021</v>
      </c>
      <c r="P1870">
        <f t="shared" si="233"/>
        <v>1</v>
      </c>
      <c r="Q1870" t="str">
        <f t="shared" si="234"/>
        <v>janv</v>
      </c>
      <c r="R1870" t="str">
        <f t="shared" si="235"/>
        <v>Utah</v>
      </c>
      <c r="S1870" t="str">
        <f t="shared" si="236"/>
        <v>2021-01</v>
      </c>
      <c r="T1870">
        <f>IF(AND(COUNTIF(Calculs!$Q$2:$Q$12,$O1870)&gt;0,COUNTIF(Calculs!$S$2:$S$12,$E1870)&gt;0,COUNTIF(Calculs!$U$2:$U$12,$H1870)&gt;0),1,0)</f>
        <v>1</v>
      </c>
      <c r="U1870">
        <f t="shared" si="237"/>
        <v>160000</v>
      </c>
      <c r="V1870">
        <f t="shared" si="238"/>
        <v>400</v>
      </c>
      <c r="W1870">
        <f t="shared" si="239"/>
        <v>48000</v>
      </c>
    </row>
    <row r="1871" spans="1:23" ht="15.75" customHeight="1" x14ac:dyDescent="0.3">
      <c r="A1871" s="2" t="s">
        <v>29</v>
      </c>
      <c r="B1871" s="2">
        <v>1128299</v>
      </c>
      <c r="C1871" s="3">
        <v>44251</v>
      </c>
      <c r="D1871" s="12" t="str" cm="1">
        <f t="array" ref="D1871">_xlfn.SWITCH(WEEKDAY(C1871,2), 1, "Lundi", 2, "Mardi", 3, "Mercredi", 4, "Jeudi", 5, "Vendredi", 6, "Samedi", 7, "Dimanche", "Erreur")</f>
        <v>Mercredi</v>
      </c>
      <c r="E1871" s="2" t="s">
        <v>30</v>
      </c>
      <c r="F1871" s="2" t="s">
        <v>77</v>
      </c>
      <c r="G1871" s="2" t="s">
        <v>78</v>
      </c>
      <c r="H1871" s="4" t="s">
        <v>16</v>
      </c>
      <c r="I1871" s="5">
        <v>30.000000000000004</v>
      </c>
      <c r="J1871" s="6">
        <v>450</v>
      </c>
      <c r="K1871" s="7">
        <v>135000.00000000003</v>
      </c>
      <c r="L1871" s="7">
        <v>47250.000000000007</v>
      </c>
      <c r="M1871" s="8">
        <v>0.35</v>
      </c>
      <c r="N1871" s="2" t="s">
        <v>17</v>
      </c>
      <c r="O1871">
        <f t="shared" si="232"/>
        <v>2021</v>
      </c>
      <c r="P1871">
        <f t="shared" si="233"/>
        <v>2</v>
      </c>
      <c r="Q1871" t="str">
        <f t="shared" si="234"/>
        <v>févr</v>
      </c>
      <c r="R1871" t="str">
        <f t="shared" si="235"/>
        <v>Utah</v>
      </c>
      <c r="S1871" t="str">
        <f t="shared" si="236"/>
        <v>2021-02</v>
      </c>
      <c r="T1871">
        <f>IF(AND(COUNTIF(Calculs!$Q$2:$Q$12,$O1871)&gt;0,COUNTIF(Calculs!$S$2:$S$12,$E1871)&gt;0,COUNTIF(Calculs!$U$2:$U$12,$H1871)&gt;0),1,0)</f>
        <v>1</v>
      </c>
      <c r="U1871">
        <f t="shared" si="237"/>
        <v>135000.00000000003</v>
      </c>
      <c r="V1871">
        <f t="shared" si="238"/>
        <v>450</v>
      </c>
      <c r="W1871">
        <f t="shared" si="239"/>
        <v>47250.000000000007</v>
      </c>
    </row>
    <row r="1872" spans="1:23" ht="15.75" customHeight="1" x14ac:dyDescent="0.3">
      <c r="A1872" s="2" t="s">
        <v>29</v>
      </c>
      <c r="B1872" s="2">
        <v>1128299</v>
      </c>
      <c r="C1872" s="3">
        <v>44251</v>
      </c>
      <c r="D1872" s="12" t="str" cm="1">
        <f t="array" ref="D1872">_xlfn.SWITCH(WEEKDAY(C1872,2), 1, "Lundi", 2, "Mardi", 3, "Mercredi", 4, "Jeudi", 5, "Vendredi", 6, "Samedi", 7, "Dimanche", "Erreur")</f>
        <v>Mercredi</v>
      </c>
      <c r="E1872" s="2" t="s">
        <v>30</v>
      </c>
      <c r="F1872" s="2" t="s">
        <v>77</v>
      </c>
      <c r="G1872" s="2" t="s">
        <v>78</v>
      </c>
      <c r="H1872" s="4" t="s">
        <v>18</v>
      </c>
      <c r="I1872" s="5">
        <v>40</v>
      </c>
      <c r="J1872" s="6">
        <v>350</v>
      </c>
      <c r="K1872" s="7">
        <v>140000</v>
      </c>
      <c r="L1872" s="7">
        <v>49000</v>
      </c>
      <c r="M1872" s="8">
        <v>0.35</v>
      </c>
      <c r="N1872" s="2" t="s">
        <v>17</v>
      </c>
      <c r="O1872">
        <f t="shared" si="232"/>
        <v>2021</v>
      </c>
      <c r="P1872">
        <f t="shared" si="233"/>
        <v>2</v>
      </c>
      <c r="Q1872" t="str">
        <f t="shared" si="234"/>
        <v>févr</v>
      </c>
      <c r="R1872" t="str">
        <f t="shared" si="235"/>
        <v>Utah</v>
      </c>
      <c r="S1872" t="str">
        <f t="shared" si="236"/>
        <v>2021-02</v>
      </c>
      <c r="T1872">
        <f>IF(AND(COUNTIF(Calculs!$Q$2:$Q$12,$O1872)&gt;0,COUNTIF(Calculs!$S$2:$S$12,$E1872)&gt;0,COUNTIF(Calculs!$U$2:$U$12,$H1872)&gt;0),1,0)</f>
        <v>1</v>
      </c>
      <c r="U1872">
        <f t="shared" si="237"/>
        <v>140000</v>
      </c>
      <c r="V1872">
        <f t="shared" si="238"/>
        <v>350</v>
      </c>
      <c r="W1872">
        <f t="shared" si="239"/>
        <v>49000</v>
      </c>
    </row>
    <row r="1873" spans="1:23" ht="15.75" customHeight="1" x14ac:dyDescent="0.3">
      <c r="A1873" s="2" t="s">
        <v>29</v>
      </c>
      <c r="B1873" s="2">
        <v>1128299</v>
      </c>
      <c r="C1873" s="3">
        <v>44251</v>
      </c>
      <c r="D1873" s="12" t="str" cm="1">
        <f t="array" ref="D1873">_xlfn.SWITCH(WEEKDAY(C1873,2), 1, "Lundi", 2, "Mardi", 3, "Mercredi", 4, "Jeudi", 5, "Vendredi", 6, "Samedi", 7, "Dimanche", "Erreur")</f>
        <v>Mercredi</v>
      </c>
      <c r="E1873" s="2" t="s">
        <v>30</v>
      </c>
      <c r="F1873" s="2" t="s">
        <v>77</v>
      </c>
      <c r="G1873" s="2" t="s">
        <v>78</v>
      </c>
      <c r="H1873" s="4" t="s">
        <v>19</v>
      </c>
      <c r="I1873" s="5">
        <v>40</v>
      </c>
      <c r="J1873" s="6">
        <v>350</v>
      </c>
      <c r="K1873" s="7">
        <v>140000</v>
      </c>
      <c r="L1873" s="7">
        <v>49000</v>
      </c>
      <c r="M1873" s="8">
        <v>0.35</v>
      </c>
      <c r="N1873" s="2" t="s">
        <v>17</v>
      </c>
      <c r="O1873">
        <f t="shared" si="232"/>
        <v>2021</v>
      </c>
      <c r="P1873">
        <f t="shared" si="233"/>
        <v>2</v>
      </c>
      <c r="Q1873" t="str">
        <f t="shared" si="234"/>
        <v>févr</v>
      </c>
      <c r="R1873" t="str">
        <f t="shared" si="235"/>
        <v>Utah</v>
      </c>
      <c r="S1873" t="str">
        <f t="shared" si="236"/>
        <v>2021-02</v>
      </c>
      <c r="T1873">
        <f>IF(AND(COUNTIF(Calculs!$Q$2:$Q$12,$O1873)&gt;0,COUNTIF(Calculs!$S$2:$S$12,$E1873)&gt;0,COUNTIF(Calculs!$U$2:$U$12,$H1873)&gt;0),1,0)</f>
        <v>1</v>
      </c>
      <c r="U1873">
        <f t="shared" si="237"/>
        <v>140000</v>
      </c>
      <c r="V1873">
        <f t="shared" si="238"/>
        <v>350</v>
      </c>
      <c r="W1873">
        <f t="shared" si="239"/>
        <v>49000</v>
      </c>
    </row>
    <row r="1874" spans="1:23" ht="15.75" customHeight="1" x14ac:dyDescent="0.3">
      <c r="A1874" s="2" t="s">
        <v>29</v>
      </c>
      <c r="B1874" s="2">
        <v>1128299</v>
      </c>
      <c r="C1874" s="3">
        <v>44251</v>
      </c>
      <c r="D1874" s="12" t="str" cm="1">
        <f t="array" ref="D1874">_xlfn.SWITCH(WEEKDAY(C1874,2), 1, "Lundi", 2, "Mardi", 3, "Mercredi", 4, "Jeudi", 5, "Vendredi", 6, "Samedi", 7, "Dimanche", "Erreur")</f>
        <v>Mercredi</v>
      </c>
      <c r="E1874" s="2" t="s">
        <v>30</v>
      </c>
      <c r="F1874" s="2" t="s">
        <v>79</v>
      </c>
      <c r="G1874" s="2" t="s">
        <v>62</v>
      </c>
      <c r="H1874" s="4" t="s">
        <v>20</v>
      </c>
      <c r="I1874" s="5">
        <v>40</v>
      </c>
      <c r="J1874" s="6">
        <v>200</v>
      </c>
      <c r="K1874" s="7">
        <v>80000</v>
      </c>
      <c r="L1874" s="7">
        <v>28000</v>
      </c>
      <c r="M1874" s="8">
        <v>0.35</v>
      </c>
      <c r="N1874" s="2" t="s">
        <v>17</v>
      </c>
      <c r="O1874">
        <f t="shared" si="232"/>
        <v>2021</v>
      </c>
      <c r="P1874">
        <f t="shared" si="233"/>
        <v>2</v>
      </c>
      <c r="Q1874" t="str">
        <f t="shared" si="234"/>
        <v>févr</v>
      </c>
      <c r="R1874" t="str">
        <f t="shared" si="235"/>
        <v>Oregon</v>
      </c>
      <c r="S1874" t="str">
        <f t="shared" si="236"/>
        <v>2021-02</v>
      </c>
      <c r="T1874">
        <f>IF(AND(COUNTIF(Calculs!$Q$2:$Q$12,$O1874)&gt;0,COUNTIF(Calculs!$S$2:$S$12,$E1874)&gt;0,COUNTIF(Calculs!$U$2:$U$12,$H1874)&gt;0),1,0)</f>
        <v>1</v>
      </c>
      <c r="U1874">
        <f t="shared" si="237"/>
        <v>80000</v>
      </c>
      <c r="V1874">
        <f t="shared" si="238"/>
        <v>200</v>
      </c>
      <c r="W1874">
        <f t="shared" si="239"/>
        <v>28000</v>
      </c>
    </row>
    <row r="1875" spans="1:23" ht="15.75" customHeight="1" x14ac:dyDescent="0.3">
      <c r="A1875" s="2" t="s">
        <v>29</v>
      </c>
      <c r="B1875" s="2">
        <v>1128299</v>
      </c>
      <c r="C1875" s="3">
        <v>44251</v>
      </c>
      <c r="D1875" s="12" t="str" cm="1">
        <f t="array" ref="D1875">_xlfn.SWITCH(WEEKDAY(C1875,2), 1, "Lundi", 2, "Mardi", 3, "Mercredi", 4, "Jeudi", 5, "Vendredi", 6, "Samedi", 7, "Dimanche", "Erreur")</f>
        <v>Mercredi</v>
      </c>
      <c r="E1875" s="2" t="s">
        <v>30</v>
      </c>
      <c r="F1875" s="2" t="s">
        <v>79</v>
      </c>
      <c r="G1875" s="2" t="s">
        <v>62</v>
      </c>
      <c r="H1875" s="4" t="s">
        <v>21</v>
      </c>
      <c r="I1875" s="5">
        <v>45.000000000000007</v>
      </c>
      <c r="J1875" s="6">
        <v>125</v>
      </c>
      <c r="K1875" s="7">
        <v>56250.000000000007</v>
      </c>
      <c r="L1875" s="7">
        <v>22500.000000000004</v>
      </c>
      <c r="M1875" s="8">
        <v>0.4</v>
      </c>
      <c r="N1875" s="2" t="s">
        <v>17</v>
      </c>
      <c r="O1875">
        <f t="shared" si="232"/>
        <v>2021</v>
      </c>
      <c r="P1875">
        <f t="shared" si="233"/>
        <v>2</v>
      </c>
      <c r="Q1875" t="str">
        <f t="shared" si="234"/>
        <v>févr</v>
      </c>
      <c r="R1875" t="str">
        <f t="shared" si="235"/>
        <v>Oregon</v>
      </c>
      <c r="S1875" t="str">
        <f t="shared" si="236"/>
        <v>2021-02</v>
      </c>
      <c r="T1875">
        <f>IF(AND(COUNTIF(Calculs!$Q$2:$Q$12,$O1875)&gt;0,COUNTIF(Calculs!$S$2:$S$12,$E1875)&gt;0,COUNTIF(Calculs!$U$2:$U$12,$H1875)&gt;0),1,0)</f>
        <v>1</v>
      </c>
      <c r="U1875">
        <f t="shared" si="237"/>
        <v>56250.000000000007</v>
      </c>
      <c r="V1875">
        <f t="shared" si="238"/>
        <v>125</v>
      </c>
      <c r="W1875">
        <f t="shared" si="239"/>
        <v>22500.000000000004</v>
      </c>
    </row>
    <row r="1876" spans="1:23" ht="15.75" customHeight="1" x14ac:dyDescent="0.3">
      <c r="A1876" s="2" t="s">
        <v>29</v>
      </c>
      <c r="B1876" s="2">
        <v>1128299</v>
      </c>
      <c r="C1876" s="3">
        <v>44251</v>
      </c>
      <c r="D1876" s="12" t="str" cm="1">
        <f t="array" ref="D1876">_xlfn.SWITCH(WEEKDAY(C1876,2), 1, "Lundi", 2, "Mardi", 3, "Mercredi", 4, "Jeudi", 5, "Vendredi", 6, "Samedi", 7, "Dimanche", "Erreur")</f>
        <v>Mercredi</v>
      </c>
      <c r="E1876" s="2" t="s">
        <v>30</v>
      </c>
      <c r="F1876" s="2" t="s">
        <v>79</v>
      </c>
      <c r="G1876" s="2" t="s">
        <v>62</v>
      </c>
      <c r="H1876" s="4" t="s">
        <v>22</v>
      </c>
      <c r="I1876" s="5">
        <v>40</v>
      </c>
      <c r="J1876" s="6">
        <v>325</v>
      </c>
      <c r="K1876" s="7">
        <v>130000</v>
      </c>
      <c r="L1876" s="7">
        <v>39000</v>
      </c>
      <c r="M1876" s="8">
        <v>0.3</v>
      </c>
      <c r="N1876" s="2" t="s">
        <v>17</v>
      </c>
      <c r="O1876">
        <f t="shared" si="232"/>
        <v>2021</v>
      </c>
      <c r="P1876">
        <f t="shared" si="233"/>
        <v>2</v>
      </c>
      <c r="Q1876" t="str">
        <f t="shared" si="234"/>
        <v>févr</v>
      </c>
      <c r="R1876" t="str">
        <f t="shared" si="235"/>
        <v>Oregon</v>
      </c>
      <c r="S1876" t="str">
        <f t="shared" si="236"/>
        <v>2021-02</v>
      </c>
      <c r="T1876">
        <f>IF(AND(COUNTIF(Calculs!$Q$2:$Q$12,$O1876)&gt;0,COUNTIF(Calculs!$S$2:$S$12,$E1876)&gt;0,COUNTIF(Calculs!$U$2:$U$12,$H1876)&gt;0),1,0)</f>
        <v>1</v>
      </c>
      <c r="U1876">
        <f t="shared" si="237"/>
        <v>130000</v>
      </c>
      <c r="V1876">
        <f t="shared" si="238"/>
        <v>325</v>
      </c>
      <c r="W1876">
        <f t="shared" si="239"/>
        <v>39000</v>
      </c>
    </row>
    <row r="1877" spans="1:23" ht="15.75" customHeight="1" x14ac:dyDescent="0.3">
      <c r="A1877" s="2" t="s">
        <v>29</v>
      </c>
      <c r="B1877" s="2">
        <v>1128299</v>
      </c>
      <c r="C1877" s="3">
        <v>44278</v>
      </c>
      <c r="D1877" s="12" t="str" cm="1">
        <f t="array" ref="D1877">_xlfn.SWITCH(WEEKDAY(C1877,2), 1, "Lundi", 2, "Mardi", 3, "Mercredi", 4, "Jeudi", 5, "Vendredi", 6, "Samedi", 7, "Dimanche", "Erreur")</f>
        <v>Mardi</v>
      </c>
      <c r="E1877" s="2" t="s">
        <v>30</v>
      </c>
      <c r="F1877" s="2" t="s">
        <v>79</v>
      </c>
      <c r="G1877" s="2" t="s">
        <v>62</v>
      </c>
      <c r="H1877" s="4" t="s">
        <v>16</v>
      </c>
      <c r="I1877" s="5">
        <v>40</v>
      </c>
      <c r="J1877" s="6">
        <v>475</v>
      </c>
      <c r="K1877" s="7">
        <v>190000</v>
      </c>
      <c r="L1877" s="7">
        <v>66500</v>
      </c>
      <c r="M1877" s="8">
        <v>0.35</v>
      </c>
      <c r="N1877" s="2" t="s">
        <v>17</v>
      </c>
      <c r="O1877">
        <f t="shared" si="232"/>
        <v>2021</v>
      </c>
      <c r="P1877">
        <f t="shared" si="233"/>
        <v>3</v>
      </c>
      <c r="Q1877" t="str">
        <f t="shared" si="234"/>
        <v>mars</v>
      </c>
      <c r="R1877" t="str">
        <f t="shared" si="235"/>
        <v>Oregon</v>
      </c>
      <c r="S1877" t="str">
        <f t="shared" si="236"/>
        <v>2021-03</v>
      </c>
      <c r="T1877">
        <f>IF(AND(COUNTIF(Calculs!$Q$2:$Q$12,$O1877)&gt;0,COUNTIF(Calculs!$S$2:$S$12,$E1877)&gt;0,COUNTIF(Calculs!$U$2:$U$12,$H1877)&gt;0),1,0)</f>
        <v>1</v>
      </c>
      <c r="U1877">
        <f t="shared" si="237"/>
        <v>190000</v>
      </c>
      <c r="V1877">
        <f t="shared" si="238"/>
        <v>475</v>
      </c>
      <c r="W1877">
        <f t="shared" si="239"/>
        <v>66500</v>
      </c>
    </row>
    <row r="1878" spans="1:23" ht="15.75" customHeight="1" x14ac:dyDescent="0.3">
      <c r="A1878" s="2" t="s">
        <v>29</v>
      </c>
      <c r="B1878" s="2">
        <v>1128299</v>
      </c>
      <c r="C1878" s="3">
        <v>44278</v>
      </c>
      <c r="D1878" s="12" t="str" cm="1">
        <f t="array" ref="D1878">_xlfn.SWITCH(WEEKDAY(C1878,2), 1, "Lundi", 2, "Mardi", 3, "Mercredi", 4, "Jeudi", 5, "Vendredi", 6, "Samedi", 7, "Dimanche", "Erreur")</f>
        <v>Mardi</v>
      </c>
      <c r="E1878" s="2" t="s">
        <v>30</v>
      </c>
      <c r="F1878" s="2" t="s">
        <v>79</v>
      </c>
      <c r="G1878" s="2" t="s">
        <v>62</v>
      </c>
      <c r="H1878" s="4" t="s">
        <v>18</v>
      </c>
      <c r="I1878" s="5">
        <v>50</v>
      </c>
      <c r="J1878" s="6">
        <v>325</v>
      </c>
      <c r="K1878" s="7">
        <v>162500</v>
      </c>
      <c r="L1878" s="7">
        <v>56875</v>
      </c>
      <c r="M1878" s="8">
        <v>0.35</v>
      </c>
      <c r="N1878" s="2" t="s">
        <v>17</v>
      </c>
      <c r="O1878">
        <f t="shared" si="232"/>
        <v>2021</v>
      </c>
      <c r="P1878">
        <f t="shared" si="233"/>
        <v>3</v>
      </c>
      <c r="Q1878" t="str">
        <f t="shared" si="234"/>
        <v>mars</v>
      </c>
      <c r="R1878" t="str">
        <f t="shared" si="235"/>
        <v>Oregon</v>
      </c>
      <c r="S1878" t="str">
        <f t="shared" si="236"/>
        <v>2021-03</v>
      </c>
      <c r="T1878">
        <f>IF(AND(COUNTIF(Calculs!$Q$2:$Q$12,$O1878)&gt;0,COUNTIF(Calculs!$S$2:$S$12,$E1878)&gt;0,COUNTIF(Calculs!$U$2:$U$12,$H1878)&gt;0),1,0)</f>
        <v>1</v>
      </c>
      <c r="U1878">
        <f t="shared" si="237"/>
        <v>162500</v>
      </c>
      <c r="V1878">
        <f t="shared" si="238"/>
        <v>325</v>
      </c>
      <c r="W1878">
        <f t="shared" si="239"/>
        <v>56875</v>
      </c>
    </row>
    <row r="1879" spans="1:23" ht="15.75" customHeight="1" x14ac:dyDescent="0.3">
      <c r="A1879" s="2" t="s">
        <v>29</v>
      </c>
      <c r="B1879" s="2">
        <v>1128299</v>
      </c>
      <c r="C1879" s="3">
        <v>44278</v>
      </c>
      <c r="D1879" s="12" t="str" cm="1">
        <f t="array" ref="D1879">_xlfn.SWITCH(WEEKDAY(C1879,2), 1, "Lundi", 2, "Mardi", 3, "Mercredi", 4, "Jeudi", 5, "Vendredi", 6, "Samedi", 7, "Dimanche", "Erreur")</f>
        <v>Mardi</v>
      </c>
      <c r="E1879" s="2" t="s">
        <v>30</v>
      </c>
      <c r="F1879" s="2" t="s">
        <v>79</v>
      </c>
      <c r="G1879" s="2" t="s">
        <v>62</v>
      </c>
      <c r="H1879" s="4" t="s">
        <v>19</v>
      </c>
      <c r="I1879" s="5">
        <v>54.999999999999993</v>
      </c>
      <c r="J1879" s="6">
        <v>350</v>
      </c>
      <c r="K1879" s="7">
        <v>192499.99999999997</v>
      </c>
      <c r="L1879" s="7">
        <v>67374.999999999985</v>
      </c>
      <c r="M1879" s="8">
        <v>0.35</v>
      </c>
      <c r="N1879" s="2" t="s">
        <v>17</v>
      </c>
      <c r="O1879">
        <f t="shared" si="232"/>
        <v>2021</v>
      </c>
      <c r="P1879">
        <f t="shared" si="233"/>
        <v>3</v>
      </c>
      <c r="Q1879" t="str">
        <f t="shared" si="234"/>
        <v>mars</v>
      </c>
      <c r="R1879" t="str">
        <f t="shared" si="235"/>
        <v>Oregon</v>
      </c>
      <c r="S1879" t="str">
        <f t="shared" si="236"/>
        <v>2021-03</v>
      </c>
      <c r="T1879">
        <f>IF(AND(COUNTIF(Calculs!$Q$2:$Q$12,$O1879)&gt;0,COUNTIF(Calculs!$S$2:$S$12,$E1879)&gt;0,COUNTIF(Calculs!$U$2:$U$12,$H1879)&gt;0),1,0)</f>
        <v>1</v>
      </c>
      <c r="U1879">
        <f t="shared" si="237"/>
        <v>192499.99999999997</v>
      </c>
      <c r="V1879">
        <f t="shared" si="238"/>
        <v>350</v>
      </c>
      <c r="W1879">
        <f t="shared" si="239"/>
        <v>67374.999999999985</v>
      </c>
    </row>
    <row r="1880" spans="1:23" ht="15.75" customHeight="1" x14ac:dyDescent="0.3">
      <c r="A1880" s="2" t="s">
        <v>29</v>
      </c>
      <c r="B1880" s="2">
        <v>1128299</v>
      </c>
      <c r="C1880" s="3">
        <v>44278</v>
      </c>
      <c r="D1880" s="12" t="str" cm="1">
        <f t="array" ref="D1880">_xlfn.SWITCH(WEEKDAY(C1880,2), 1, "Lundi", 2, "Mardi", 3, "Mercredi", 4, "Jeudi", 5, "Vendredi", 6, "Samedi", 7, "Dimanche", "Erreur")</f>
        <v>Mardi</v>
      </c>
      <c r="E1880" s="2" t="s">
        <v>30</v>
      </c>
      <c r="F1880" s="2" t="s">
        <v>79</v>
      </c>
      <c r="G1880" s="2" t="s">
        <v>62</v>
      </c>
      <c r="H1880" s="4" t="s">
        <v>20</v>
      </c>
      <c r="I1880" s="5">
        <v>50</v>
      </c>
      <c r="J1880" s="6">
        <v>250</v>
      </c>
      <c r="K1880" s="7">
        <v>125000</v>
      </c>
      <c r="L1880" s="7">
        <v>43750</v>
      </c>
      <c r="M1880" s="8">
        <v>0.35</v>
      </c>
      <c r="N1880" s="2" t="s">
        <v>17</v>
      </c>
      <c r="O1880">
        <f t="shared" si="232"/>
        <v>2021</v>
      </c>
      <c r="P1880">
        <f t="shared" si="233"/>
        <v>3</v>
      </c>
      <c r="Q1880" t="str">
        <f t="shared" si="234"/>
        <v>mars</v>
      </c>
      <c r="R1880" t="str">
        <f t="shared" si="235"/>
        <v>Oregon</v>
      </c>
      <c r="S1880" t="str">
        <f t="shared" si="236"/>
        <v>2021-03</v>
      </c>
      <c r="T1880">
        <f>IF(AND(COUNTIF(Calculs!$Q$2:$Q$12,$O1880)&gt;0,COUNTIF(Calculs!$S$2:$S$12,$E1880)&gt;0,COUNTIF(Calculs!$U$2:$U$12,$H1880)&gt;0),1,0)</f>
        <v>1</v>
      </c>
      <c r="U1880">
        <f t="shared" si="237"/>
        <v>125000</v>
      </c>
      <c r="V1880">
        <f t="shared" si="238"/>
        <v>250</v>
      </c>
      <c r="W1880">
        <f t="shared" si="239"/>
        <v>43750</v>
      </c>
    </row>
    <row r="1881" spans="1:23" ht="15.75" customHeight="1" x14ac:dyDescent="0.3">
      <c r="A1881" s="2" t="s">
        <v>29</v>
      </c>
      <c r="B1881" s="2">
        <v>1128299</v>
      </c>
      <c r="C1881" s="3">
        <v>44278</v>
      </c>
      <c r="D1881" s="12" t="str" cm="1">
        <f t="array" ref="D1881">_xlfn.SWITCH(WEEKDAY(C1881,2), 1, "Lundi", 2, "Mardi", 3, "Mercredi", 4, "Jeudi", 5, "Vendredi", 6, "Samedi", 7, "Dimanche", "Erreur")</f>
        <v>Mardi</v>
      </c>
      <c r="E1881" s="2" t="s">
        <v>30</v>
      </c>
      <c r="F1881" s="2" t="s">
        <v>79</v>
      </c>
      <c r="G1881" s="2" t="s">
        <v>62</v>
      </c>
      <c r="H1881" s="4" t="s">
        <v>21</v>
      </c>
      <c r="I1881" s="5">
        <v>55.000000000000007</v>
      </c>
      <c r="J1881" s="6">
        <v>100</v>
      </c>
      <c r="K1881" s="7">
        <v>55000.000000000007</v>
      </c>
      <c r="L1881" s="7">
        <v>22000.000000000004</v>
      </c>
      <c r="M1881" s="8">
        <v>0.4</v>
      </c>
      <c r="N1881" s="2" t="s">
        <v>17</v>
      </c>
      <c r="O1881">
        <f t="shared" si="232"/>
        <v>2021</v>
      </c>
      <c r="P1881">
        <f t="shared" si="233"/>
        <v>3</v>
      </c>
      <c r="Q1881" t="str">
        <f t="shared" si="234"/>
        <v>mars</v>
      </c>
      <c r="R1881" t="str">
        <f t="shared" si="235"/>
        <v>Oregon</v>
      </c>
      <c r="S1881" t="str">
        <f t="shared" si="236"/>
        <v>2021-03</v>
      </c>
      <c r="T1881">
        <f>IF(AND(COUNTIF(Calculs!$Q$2:$Q$12,$O1881)&gt;0,COUNTIF(Calculs!$S$2:$S$12,$E1881)&gt;0,COUNTIF(Calculs!$U$2:$U$12,$H1881)&gt;0),1,0)</f>
        <v>1</v>
      </c>
      <c r="U1881">
        <f t="shared" si="237"/>
        <v>55000.000000000007</v>
      </c>
      <c r="V1881">
        <f t="shared" si="238"/>
        <v>100</v>
      </c>
      <c r="W1881">
        <f t="shared" si="239"/>
        <v>22000.000000000004</v>
      </c>
    </row>
    <row r="1882" spans="1:23" ht="15.75" customHeight="1" x14ac:dyDescent="0.3">
      <c r="A1882" s="2" t="s">
        <v>29</v>
      </c>
      <c r="B1882" s="2">
        <v>1128299</v>
      </c>
      <c r="C1882" s="3">
        <v>44278</v>
      </c>
      <c r="D1882" s="12" t="str" cm="1">
        <f t="array" ref="D1882">_xlfn.SWITCH(WEEKDAY(C1882,2), 1, "Lundi", 2, "Mardi", 3, "Mercredi", 4, "Jeudi", 5, "Vendredi", 6, "Samedi", 7, "Dimanche", "Erreur")</f>
        <v>Mardi</v>
      </c>
      <c r="E1882" s="2" t="s">
        <v>30</v>
      </c>
      <c r="F1882" s="2" t="s">
        <v>79</v>
      </c>
      <c r="G1882" s="2" t="s">
        <v>62</v>
      </c>
      <c r="H1882" s="4" t="s">
        <v>22</v>
      </c>
      <c r="I1882" s="5">
        <v>50</v>
      </c>
      <c r="J1882" s="6">
        <v>300</v>
      </c>
      <c r="K1882" s="7">
        <v>150000</v>
      </c>
      <c r="L1882" s="7">
        <v>45000</v>
      </c>
      <c r="M1882" s="8">
        <v>0.3</v>
      </c>
      <c r="N1882" s="2" t="s">
        <v>17</v>
      </c>
      <c r="O1882">
        <f t="shared" si="232"/>
        <v>2021</v>
      </c>
      <c r="P1882">
        <f t="shared" si="233"/>
        <v>3</v>
      </c>
      <c r="Q1882" t="str">
        <f t="shared" si="234"/>
        <v>mars</v>
      </c>
      <c r="R1882" t="str">
        <f t="shared" si="235"/>
        <v>Oregon</v>
      </c>
      <c r="S1882" t="str">
        <f t="shared" si="236"/>
        <v>2021-03</v>
      </c>
      <c r="T1882">
        <f>IF(AND(COUNTIF(Calculs!$Q$2:$Q$12,$O1882)&gt;0,COUNTIF(Calculs!$S$2:$S$12,$E1882)&gt;0,COUNTIF(Calculs!$U$2:$U$12,$H1882)&gt;0),1,0)</f>
        <v>1</v>
      </c>
      <c r="U1882">
        <f t="shared" si="237"/>
        <v>150000</v>
      </c>
      <c r="V1882">
        <f t="shared" si="238"/>
        <v>300</v>
      </c>
      <c r="W1882">
        <f t="shared" si="239"/>
        <v>45000</v>
      </c>
    </row>
    <row r="1883" spans="1:23" ht="15.75" customHeight="1" x14ac:dyDescent="0.3">
      <c r="A1883" s="2" t="s">
        <v>29</v>
      </c>
      <c r="B1883" s="2">
        <v>1128299</v>
      </c>
      <c r="C1883" s="3">
        <v>44310</v>
      </c>
      <c r="D1883" s="12" t="str" cm="1">
        <f t="array" ref="D1883">_xlfn.SWITCH(WEEKDAY(C1883,2), 1, "Lundi", 2, "Mardi", 3, "Mercredi", 4, "Jeudi", 5, "Vendredi", 6, "Samedi", 7, "Dimanche", "Erreur")</f>
        <v>Samedi</v>
      </c>
      <c r="E1883" s="2" t="s">
        <v>30</v>
      </c>
      <c r="F1883" s="2" t="s">
        <v>79</v>
      </c>
      <c r="G1883" s="2" t="s">
        <v>62</v>
      </c>
      <c r="H1883" s="4" t="s">
        <v>16</v>
      </c>
      <c r="I1883" s="5">
        <v>55.000000000000007</v>
      </c>
      <c r="J1883" s="6">
        <v>475</v>
      </c>
      <c r="K1883" s="7">
        <v>261250.00000000003</v>
      </c>
      <c r="L1883" s="7">
        <v>91437.5</v>
      </c>
      <c r="M1883" s="8">
        <v>0.35</v>
      </c>
      <c r="N1883" s="2" t="s">
        <v>17</v>
      </c>
      <c r="O1883">
        <f t="shared" si="232"/>
        <v>2021</v>
      </c>
      <c r="P1883">
        <f t="shared" si="233"/>
        <v>4</v>
      </c>
      <c r="Q1883" t="str">
        <f t="shared" si="234"/>
        <v>avr</v>
      </c>
      <c r="R1883" t="str">
        <f t="shared" si="235"/>
        <v>Oregon</v>
      </c>
      <c r="S1883" t="str">
        <f t="shared" si="236"/>
        <v>2021-04</v>
      </c>
      <c r="T1883">
        <f>IF(AND(COUNTIF(Calculs!$Q$2:$Q$12,$O1883)&gt;0,COUNTIF(Calculs!$S$2:$S$12,$E1883)&gt;0,COUNTIF(Calculs!$U$2:$U$12,$H1883)&gt;0),1,0)</f>
        <v>1</v>
      </c>
      <c r="U1883">
        <f t="shared" si="237"/>
        <v>261250.00000000003</v>
      </c>
      <c r="V1883">
        <f t="shared" si="238"/>
        <v>475</v>
      </c>
      <c r="W1883">
        <f t="shared" si="239"/>
        <v>91437.5</v>
      </c>
    </row>
    <row r="1884" spans="1:23" ht="15.75" customHeight="1" x14ac:dyDescent="0.3">
      <c r="A1884" s="2" t="s">
        <v>29</v>
      </c>
      <c r="B1884" s="2">
        <v>1128299</v>
      </c>
      <c r="C1884" s="3">
        <v>44310</v>
      </c>
      <c r="D1884" s="12" t="str" cm="1">
        <f t="array" ref="D1884">_xlfn.SWITCH(WEEKDAY(C1884,2), 1, "Lundi", 2, "Mardi", 3, "Mercredi", 4, "Jeudi", 5, "Vendredi", 6, "Samedi", 7, "Dimanche", "Erreur")</f>
        <v>Samedi</v>
      </c>
      <c r="E1884" s="2" t="s">
        <v>30</v>
      </c>
      <c r="F1884" s="2" t="s">
        <v>79</v>
      </c>
      <c r="G1884" s="2" t="s">
        <v>62</v>
      </c>
      <c r="H1884" s="4" t="s">
        <v>18</v>
      </c>
      <c r="I1884" s="5">
        <v>60.000000000000007</v>
      </c>
      <c r="J1884" s="6">
        <v>275</v>
      </c>
      <c r="K1884" s="7">
        <v>165000.00000000003</v>
      </c>
      <c r="L1884" s="7">
        <v>57750.000000000007</v>
      </c>
      <c r="M1884" s="8">
        <v>0.35</v>
      </c>
      <c r="N1884" s="2" t="s">
        <v>17</v>
      </c>
      <c r="O1884">
        <f t="shared" si="232"/>
        <v>2021</v>
      </c>
      <c r="P1884">
        <f t="shared" si="233"/>
        <v>4</v>
      </c>
      <c r="Q1884" t="str">
        <f t="shared" si="234"/>
        <v>avr</v>
      </c>
      <c r="R1884" t="str">
        <f t="shared" si="235"/>
        <v>Oregon</v>
      </c>
      <c r="S1884" t="str">
        <f t="shared" si="236"/>
        <v>2021-04</v>
      </c>
      <c r="T1884">
        <f>IF(AND(COUNTIF(Calculs!$Q$2:$Q$12,$O1884)&gt;0,COUNTIF(Calculs!$S$2:$S$12,$E1884)&gt;0,COUNTIF(Calculs!$U$2:$U$12,$H1884)&gt;0),1,0)</f>
        <v>1</v>
      </c>
      <c r="U1884">
        <f t="shared" si="237"/>
        <v>165000.00000000003</v>
      </c>
      <c r="V1884">
        <f t="shared" si="238"/>
        <v>275</v>
      </c>
      <c r="W1884">
        <f t="shared" si="239"/>
        <v>57750.000000000007</v>
      </c>
    </row>
    <row r="1885" spans="1:23" ht="15.75" customHeight="1" x14ac:dyDescent="0.3">
      <c r="A1885" s="2" t="s">
        <v>29</v>
      </c>
      <c r="B1885" s="2">
        <v>1128299</v>
      </c>
      <c r="C1885" s="3">
        <v>44310</v>
      </c>
      <c r="D1885" s="12" t="str" cm="1">
        <f t="array" ref="D1885">_xlfn.SWITCH(WEEKDAY(C1885,2), 1, "Lundi", 2, "Mardi", 3, "Mercredi", 4, "Jeudi", 5, "Vendredi", 6, "Samedi", 7, "Dimanche", "Erreur")</f>
        <v>Samedi</v>
      </c>
      <c r="E1885" s="2" t="s">
        <v>30</v>
      </c>
      <c r="F1885" s="2" t="s">
        <v>79</v>
      </c>
      <c r="G1885" s="2" t="s">
        <v>62</v>
      </c>
      <c r="H1885" s="4" t="s">
        <v>19</v>
      </c>
      <c r="I1885" s="5">
        <v>60.000000000000007</v>
      </c>
      <c r="J1885" s="6">
        <v>325</v>
      </c>
      <c r="K1885" s="7">
        <v>195000.00000000003</v>
      </c>
      <c r="L1885" s="7">
        <v>68250</v>
      </c>
      <c r="M1885" s="8">
        <v>0.35</v>
      </c>
      <c r="N1885" s="2" t="s">
        <v>17</v>
      </c>
      <c r="O1885">
        <f t="shared" si="232"/>
        <v>2021</v>
      </c>
      <c r="P1885">
        <f t="shared" si="233"/>
        <v>4</v>
      </c>
      <c r="Q1885" t="str">
        <f t="shared" si="234"/>
        <v>avr</v>
      </c>
      <c r="R1885" t="str">
        <f t="shared" si="235"/>
        <v>Oregon</v>
      </c>
      <c r="S1885" t="str">
        <f t="shared" si="236"/>
        <v>2021-04</v>
      </c>
      <c r="T1885">
        <f>IF(AND(COUNTIF(Calculs!$Q$2:$Q$12,$O1885)&gt;0,COUNTIF(Calculs!$S$2:$S$12,$E1885)&gt;0,COUNTIF(Calculs!$U$2:$U$12,$H1885)&gt;0),1,0)</f>
        <v>1</v>
      </c>
      <c r="U1885">
        <f t="shared" si="237"/>
        <v>195000.00000000003</v>
      </c>
      <c r="V1885">
        <f t="shared" si="238"/>
        <v>325</v>
      </c>
      <c r="W1885">
        <f t="shared" si="239"/>
        <v>68250</v>
      </c>
    </row>
    <row r="1886" spans="1:23" ht="15.75" customHeight="1" x14ac:dyDescent="0.3">
      <c r="A1886" s="2" t="s">
        <v>29</v>
      </c>
      <c r="B1886" s="2">
        <v>1128299</v>
      </c>
      <c r="C1886" s="3">
        <v>44310</v>
      </c>
      <c r="D1886" s="12" t="str" cm="1">
        <f t="array" ref="D1886">_xlfn.SWITCH(WEEKDAY(C1886,2), 1, "Lundi", 2, "Mardi", 3, "Mercredi", 4, "Jeudi", 5, "Vendredi", 6, "Samedi", 7, "Dimanche", "Erreur")</f>
        <v>Samedi</v>
      </c>
      <c r="E1886" s="2" t="s">
        <v>30</v>
      </c>
      <c r="F1886" s="2" t="s">
        <v>79</v>
      </c>
      <c r="G1886" s="2" t="s">
        <v>62</v>
      </c>
      <c r="H1886" s="4" t="s">
        <v>20</v>
      </c>
      <c r="I1886" s="5">
        <v>45.000000000000007</v>
      </c>
      <c r="J1886" s="6">
        <v>225</v>
      </c>
      <c r="K1886" s="7">
        <v>101250.00000000001</v>
      </c>
      <c r="L1886" s="7">
        <v>35437.5</v>
      </c>
      <c r="M1886" s="8">
        <v>0.35</v>
      </c>
      <c r="N1886" s="2" t="s">
        <v>17</v>
      </c>
      <c r="O1886">
        <f t="shared" si="232"/>
        <v>2021</v>
      </c>
      <c r="P1886">
        <f t="shared" si="233"/>
        <v>4</v>
      </c>
      <c r="Q1886" t="str">
        <f t="shared" si="234"/>
        <v>avr</v>
      </c>
      <c r="R1886" t="str">
        <f t="shared" si="235"/>
        <v>Oregon</v>
      </c>
      <c r="S1886" t="str">
        <f t="shared" si="236"/>
        <v>2021-04</v>
      </c>
      <c r="T1886">
        <f>IF(AND(COUNTIF(Calculs!$Q$2:$Q$12,$O1886)&gt;0,COUNTIF(Calculs!$S$2:$S$12,$E1886)&gt;0,COUNTIF(Calculs!$U$2:$U$12,$H1886)&gt;0),1,0)</f>
        <v>1</v>
      </c>
      <c r="U1886">
        <f t="shared" si="237"/>
        <v>101250.00000000001</v>
      </c>
      <c r="V1886">
        <f t="shared" si="238"/>
        <v>225</v>
      </c>
      <c r="W1886">
        <f t="shared" si="239"/>
        <v>35437.5</v>
      </c>
    </row>
    <row r="1887" spans="1:23" ht="15.75" customHeight="1" x14ac:dyDescent="0.3">
      <c r="A1887" s="2" t="s">
        <v>29</v>
      </c>
      <c r="B1887" s="2">
        <v>1128299</v>
      </c>
      <c r="C1887" s="3">
        <v>44310</v>
      </c>
      <c r="D1887" s="12" t="str" cm="1">
        <f t="array" ref="D1887">_xlfn.SWITCH(WEEKDAY(C1887,2), 1, "Lundi", 2, "Mardi", 3, "Mercredi", 4, "Jeudi", 5, "Vendredi", 6, "Samedi", 7, "Dimanche", "Erreur")</f>
        <v>Samedi</v>
      </c>
      <c r="E1887" s="2" t="s">
        <v>30</v>
      </c>
      <c r="F1887" s="2" t="s">
        <v>79</v>
      </c>
      <c r="G1887" s="2" t="s">
        <v>62</v>
      </c>
      <c r="H1887" s="4" t="s">
        <v>21</v>
      </c>
      <c r="I1887" s="5">
        <v>50.000000000000014</v>
      </c>
      <c r="J1887" s="6">
        <v>125</v>
      </c>
      <c r="K1887" s="7">
        <v>62500.000000000015</v>
      </c>
      <c r="L1887" s="7">
        <v>25000.000000000007</v>
      </c>
      <c r="M1887" s="8">
        <v>0.4</v>
      </c>
      <c r="N1887" s="2" t="s">
        <v>17</v>
      </c>
      <c r="O1887">
        <f t="shared" si="232"/>
        <v>2021</v>
      </c>
      <c r="P1887">
        <f t="shared" si="233"/>
        <v>4</v>
      </c>
      <c r="Q1887" t="str">
        <f t="shared" si="234"/>
        <v>avr</v>
      </c>
      <c r="R1887" t="str">
        <f t="shared" si="235"/>
        <v>Oregon</v>
      </c>
      <c r="S1887" t="str">
        <f t="shared" si="236"/>
        <v>2021-04</v>
      </c>
      <c r="T1887">
        <f>IF(AND(COUNTIF(Calculs!$Q$2:$Q$12,$O1887)&gt;0,COUNTIF(Calculs!$S$2:$S$12,$E1887)&gt;0,COUNTIF(Calculs!$U$2:$U$12,$H1887)&gt;0),1,0)</f>
        <v>1</v>
      </c>
      <c r="U1887">
        <f t="shared" si="237"/>
        <v>62500.000000000015</v>
      </c>
      <c r="V1887">
        <f t="shared" si="238"/>
        <v>125</v>
      </c>
      <c r="W1887">
        <f t="shared" si="239"/>
        <v>25000.000000000007</v>
      </c>
    </row>
    <row r="1888" spans="1:23" ht="15.75" customHeight="1" x14ac:dyDescent="0.3">
      <c r="A1888" s="2" t="s">
        <v>29</v>
      </c>
      <c r="B1888" s="2">
        <v>1128299</v>
      </c>
      <c r="C1888" s="3">
        <v>44310</v>
      </c>
      <c r="D1888" s="12" t="str" cm="1">
        <f t="array" ref="D1888">_xlfn.SWITCH(WEEKDAY(C1888,2), 1, "Lundi", 2, "Mardi", 3, "Mercredi", 4, "Jeudi", 5, "Vendredi", 6, "Samedi", 7, "Dimanche", "Erreur")</f>
        <v>Samedi</v>
      </c>
      <c r="E1888" s="2" t="s">
        <v>30</v>
      </c>
      <c r="F1888" s="2" t="s">
        <v>79</v>
      </c>
      <c r="G1888" s="2" t="s">
        <v>62</v>
      </c>
      <c r="H1888" s="4" t="s">
        <v>22</v>
      </c>
      <c r="I1888" s="5">
        <v>65.000000000000014</v>
      </c>
      <c r="J1888" s="6">
        <v>300</v>
      </c>
      <c r="K1888" s="7">
        <v>195000.00000000003</v>
      </c>
      <c r="L1888" s="7">
        <v>58500.000000000007</v>
      </c>
      <c r="M1888" s="8">
        <v>0.3</v>
      </c>
      <c r="N1888" s="2" t="s">
        <v>17</v>
      </c>
      <c r="O1888">
        <f t="shared" si="232"/>
        <v>2021</v>
      </c>
      <c r="P1888">
        <f t="shared" si="233"/>
        <v>4</v>
      </c>
      <c r="Q1888" t="str">
        <f t="shared" si="234"/>
        <v>avr</v>
      </c>
      <c r="R1888" t="str">
        <f t="shared" si="235"/>
        <v>Oregon</v>
      </c>
      <c r="S1888" t="str">
        <f t="shared" si="236"/>
        <v>2021-04</v>
      </c>
      <c r="T1888">
        <f>IF(AND(COUNTIF(Calculs!$Q$2:$Q$12,$O1888)&gt;0,COUNTIF(Calculs!$S$2:$S$12,$E1888)&gt;0,COUNTIF(Calculs!$U$2:$U$12,$H1888)&gt;0),1,0)</f>
        <v>1</v>
      </c>
      <c r="U1888">
        <f t="shared" si="237"/>
        <v>195000.00000000003</v>
      </c>
      <c r="V1888">
        <f t="shared" si="238"/>
        <v>300</v>
      </c>
      <c r="W1888">
        <f t="shared" si="239"/>
        <v>58500.000000000007</v>
      </c>
    </row>
    <row r="1889" spans="1:23" ht="15.75" customHeight="1" x14ac:dyDescent="0.3">
      <c r="A1889" s="2" t="s">
        <v>29</v>
      </c>
      <c r="B1889" s="2">
        <v>1128299</v>
      </c>
      <c r="C1889" s="3">
        <v>44341</v>
      </c>
      <c r="D1889" s="12" t="str" cm="1">
        <f t="array" ref="D1889">_xlfn.SWITCH(WEEKDAY(C1889,2), 1, "Lundi", 2, "Mardi", 3, "Mercredi", 4, "Jeudi", 5, "Vendredi", 6, "Samedi", 7, "Dimanche", "Erreur")</f>
        <v>Mardi</v>
      </c>
      <c r="E1889" s="2" t="s">
        <v>30</v>
      </c>
      <c r="F1889" s="2" t="s">
        <v>79</v>
      </c>
      <c r="G1889" s="2" t="s">
        <v>62</v>
      </c>
      <c r="H1889" s="4" t="s">
        <v>16</v>
      </c>
      <c r="I1889" s="5">
        <v>50</v>
      </c>
      <c r="J1889" s="6">
        <v>500</v>
      </c>
      <c r="K1889" s="7">
        <v>250000</v>
      </c>
      <c r="L1889" s="7">
        <v>87500</v>
      </c>
      <c r="M1889" s="8">
        <v>0.35</v>
      </c>
      <c r="N1889" s="2" t="s">
        <v>17</v>
      </c>
      <c r="O1889">
        <f t="shared" si="232"/>
        <v>2021</v>
      </c>
      <c r="P1889">
        <f t="shared" si="233"/>
        <v>5</v>
      </c>
      <c r="Q1889" t="str">
        <f t="shared" si="234"/>
        <v>mai</v>
      </c>
      <c r="R1889" t="str">
        <f t="shared" si="235"/>
        <v>Oregon</v>
      </c>
      <c r="S1889" t="str">
        <f t="shared" si="236"/>
        <v>2021-05</v>
      </c>
      <c r="T1889">
        <f>IF(AND(COUNTIF(Calculs!$Q$2:$Q$12,$O1889)&gt;0,COUNTIF(Calculs!$S$2:$S$12,$E1889)&gt;0,COUNTIF(Calculs!$U$2:$U$12,$H1889)&gt;0),1,0)</f>
        <v>1</v>
      </c>
      <c r="U1889">
        <f t="shared" si="237"/>
        <v>250000</v>
      </c>
      <c r="V1889">
        <f t="shared" si="238"/>
        <v>500</v>
      </c>
      <c r="W1889">
        <f t="shared" si="239"/>
        <v>87500</v>
      </c>
    </row>
    <row r="1890" spans="1:23" ht="15.75" customHeight="1" x14ac:dyDescent="0.3">
      <c r="A1890" s="2" t="s">
        <v>29</v>
      </c>
      <c r="B1890" s="2">
        <v>1128299</v>
      </c>
      <c r="C1890" s="3">
        <v>44341</v>
      </c>
      <c r="D1890" s="12" t="str" cm="1">
        <f t="array" ref="D1890">_xlfn.SWITCH(WEEKDAY(C1890,2), 1, "Lundi", 2, "Mardi", 3, "Mercredi", 4, "Jeudi", 5, "Vendredi", 6, "Samedi", 7, "Dimanche", "Erreur")</f>
        <v>Mardi</v>
      </c>
      <c r="E1890" s="2" t="s">
        <v>30</v>
      </c>
      <c r="F1890" s="2" t="s">
        <v>79</v>
      </c>
      <c r="G1890" s="2" t="s">
        <v>62</v>
      </c>
      <c r="H1890" s="4" t="s">
        <v>18</v>
      </c>
      <c r="I1890" s="5">
        <v>55.000000000000007</v>
      </c>
      <c r="J1890" s="6">
        <v>350</v>
      </c>
      <c r="K1890" s="7">
        <v>192500.00000000003</v>
      </c>
      <c r="L1890" s="7">
        <v>67375</v>
      </c>
      <c r="M1890" s="8">
        <v>0.35</v>
      </c>
      <c r="N1890" s="2" t="s">
        <v>17</v>
      </c>
      <c r="O1890">
        <f t="shared" si="232"/>
        <v>2021</v>
      </c>
      <c r="P1890">
        <f t="shared" si="233"/>
        <v>5</v>
      </c>
      <c r="Q1890" t="str">
        <f t="shared" si="234"/>
        <v>mai</v>
      </c>
      <c r="R1890" t="str">
        <f t="shared" si="235"/>
        <v>Oregon</v>
      </c>
      <c r="S1890" t="str">
        <f t="shared" si="236"/>
        <v>2021-05</v>
      </c>
      <c r="T1890">
        <f>IF(AND(COUNTIF(Calculs!$Q$2:$Q$12,$O1890)&gt;0,COUNTIF(Calculs!$S$2:$S$12,$E1890)&gt;0,COUNTIF(Calculs!$U$2:$U$12,$H1890)&gt;0),1,0)</f>
        <v>1</v>
      </c>
      <c r="U1890">
        <f t="shared" si="237"/>
        <v>192500.00000000003</v>
      </c>
      <c r="V1890">
        <f t="shared" si="238"/>
        <v>350</v>
      </c>
      <c r="W1890">
        <f t="shared" si="239"/>
        <v>67375</v>
      </c>
    </row>
    <row r="1891" spans="1:23" ht="15.75" customHeight="1" x14ac:dyDescent="0.3">
      <c r="A1891" s="2" t="s">
        <v>29</v>
      </c>
      <c r="B1891" s="2">
        <v>1128299</v>
      </c>
      <c r="C1891" s="3">
        <v>44341</v>
      </c>
      <c r="D1891" s="12" t="str" cm="1">
        <f t="array" ref="D1891">_xlfn.SWITCH(WEEKDAY(C1891,2), 1, "Lundi", 2, "Mardi", 3, "Mercredi", 4, "Jeudi", 5, "Vendredi", 6, "Samedi", 7, "Dimanche", "Erreur")</f>
        <v>Mardi</v>
      </c>
      <c r="E1891" s="2" t="s">
        <v>30</v>
      </c>
      <c r="F1891" s="2" t="s">
        <v>79</v>
      </c>
      <c r="G1891" s="2" t="s">
        <v>62</v>
      </c>
      <c r="H1891" s="4" t="s">
        <v>19</v>
      </c>
      <c r="I1891" s="5">
        <v>55.000000000000007</v>
      </c>
      <c r="J1891" s="6">
        <v>350</v>
      </c>
      <c r="K1891" s="7">
        <v>192500.00000000003</v>
      </c>
      <c r="L1891" s="7">
        <v>67375</v>
      </c>
      <c r="M1891" s="8">
        <v>0.35</v>
      </c>
      <c r="N1891" s="2" t="s">
        <v>17</v>
      </c>
      <c r="O1891">
        <f t="shared" si="232"/>
        <v>2021</v>
      </c>
      <c r="P1891">
        <f t="shared" si="233"/>
        <v>5</v>
      </c>
      <c r="Q1891" t="str">
        <f t="shared" si="234"/>
        <v>mai</v>
      </c>
      <c r="R1891" t="str">
        <f t="shared" si="235"/>
        <v>Oregon</v>
      </c>
      <c r="S1891" t="str">
        <f t="shared" si="236"/>
        <v>2021-05</v>
      </c>
      <c r="T1891">
        <f>IF(AND(COUNTIF(Calculs!$Q$2:$Q$12,$O1891)&gt;0,COUNTIF(Calculs!$S$2:$S$12,$E1891)&gt;0,COUNTIF(Calculs!$U$2:$U$12,$H1891)&gt;0),1,0)</f>
        <v>1</v>
      </c>
      <c r="U1891">
        <f t="shared" si="237"/>
        <v>192500.00000000003</v>
      </c>
      <c r="V1891">
        <f t="shared" si="238"/>
        <v>350</v>
      </c>
      <c r="W1891">
        <f t="shared" si="239"/>
        <v>67375</v>
      </c>
    </row>
    <row r="1892" spans="1:23" ht="15.75" customHeight="1" x14ac:dyDescent="0.3">
      <c r="A1892" s="2" t="s">
        <v>29</v>
      </c>
      <c r="B1892" s="2">
        <v>1128299</v>
      </c>
      <c r="C1892" s="3">
        <v>44341</v>
      </c>
      <c r="D1892" s="12" t="str" cm="1">
        <f t="array" ref="D1892">_xlfn.SWITCH(WEEKDAY(C1892,2), 1, "Lundi", 2, "Mardi", 3, "Mercredi", 4, "Jeudi", 5, "Vendredi", 6, "Samedi", 7, "Dimanche", "Erreur")</f>
        <v>Mardi</v>
      </c>
      <c r="E1892" s="2" t="s">
        <v>30</v>
      </c>
      <c r="F1892" s="2" t="s">
        <v>79</v>
      </c>
      <c r="G1892" s="2" t="s">
        <v>62</v>
      </c>
      <c r="H1892" s="4" t="s">
        <v>20</v>
      </c>
      <c r="I1892" s="5">
        <v>50</v>
      </c>
      <c r="J1892" s="6">
        <v>275</v>
      </c>
      <c r="K1892" s="7">
        <v>137500</v>
      </c>
      <c r="L1892" s="7">
        <v>48125</v>
      </c>
      <c r="M1892" s="8">
        <v>0.35</v>
      </c>
      <c r="N1892" s="2" t="s">
        <v>17</v>
      </c>
      <c r="O1892">
        <f t="shared" si="232"/>
        <v>2021</v>
      </c>
      <c r="P1892">
        <f t="shared" si="233"/>
        <v>5</v>
      </c>
      <c r="Q1892" t="str">
        <f t="shared" si="234"/>
        <v>mai</v>
      </c>
      <c r="R1892" t="str">
        <f t="shared" si="235"/>
        <v>Oregon</v>
      </c>
      <c r="S1892" t="str">
        <f t="shared" si="236"/>
        <v>2021-05</v>
      </c>
      <c r="T1892">
        <f>IF(AND(COUNTIF(Calculs!$Q$2:$Q$12,$O1892)&gt;0,COUNTIF(Calculs!$S$2:$S$12,$E1892)&gt;0,COUNTIF(Calculs!$U$2:$U$12,$H1892)&gt;0),1,0)</f>
        <v>1</v>
      </c>
      <c r="U1892">
        <f t="shared" si="237"/>
        <v>137500</v>
      </c>
      <c r="V1892">
        <f t="shared" si="238"/>
        <v>275</v>
      </c>
      <c r="W1892">
        <f t="shared" si="239"/>
        <v>48125</v>
      </c>
    </row>
    <row r="1893" spans="1:23" ht="15.75" customHeight="1" x14ac:dyDescent="0.3">
      <c r="A1893" s="2" t="s">
        <v>29</v>
      </c>
      <c r="B1893" s="2">
        <v>1128299</v>
      </c>
      <c r="C1893" s="3">
        <v>44341</v>
      </c>
      <c r="D1893" s="12" t="str" cm="1">
        <f t="array" ref="D1893">_xlfn.SWITCH(WEEKDAY(C1893,2), 1, "Lundi", 2, "Mardi", 3, "Mercredi", 4, "Jeudi", 5, "Vendredi", 6, "Samedi", 7, "Dimanche", "Erreur")</f>
        <v>Mardi</v>
      </c>
      <c r="E1893" s="2" t="s">
        <v>30</v>
      </c>
      <c r="F1893" s="2" t="s">
        <v>79</v>
      </c>
      <c r="G1893" s="2" t="s">
        <v>62</v>
      </c>
      <c r="H1893" s="4" t="s">
        <v>21</v>
      </c>
      <c r="I1893" s="5">
        <v>44.999999999999993</v>
      </c>
      <c r="J1893" s="6">
        <v>175</v>
      </c>
      <c r="K1893" s="7">
        <v>78749.999999999985</v>
      </c>
      <c r="L1893" s="7">
        <v>31499.999999999996</v>
      </c>
      <c r="M1893" s="8">
        <v>0.4</v>
      </c>
      <c r="N1893" s="2" t="s">
        <v>17</v>
      </c>
      <c r="O1893">
        <f t="shared" si="232"/>
        <v>2021</v>
      </c>
      <c r="P1893">
        <f t="shared" si="233"/>
        <v>5</v>
      </c>
      <c r="Q1893" t="str">
        <f t="shared" si="234"/>
        <v>mai</v>
      </c>
      <c r="R1893" t="str">
        <f t="shared" si="235"/>
        <v>Oregon</v>
      </c>
      <c r="S1893" t="str">
        <f t="shared" si="236"/>
        <v>2021-05</v>
      </c>
      <c r="T1893">
        <f>IF(AND(COUNTIF(Calculs!$Q$2:$Q$12,$O1893)&gt;0,COUNTIF(Calculs!$S$2:$S$12,$E1893)&gt;0,COUNTIF(Calculs!$U$2:$U$12,$H1893)&gt;0),1,0)</f>
        <v>1</v>
      </c>
      <c r="U1893">
        <f t="shared" si="237"/>
        <v>78749.999999999985</v>
      </c>
      <c r="V1893">
        <f t="shared" si="238"/>
        <v>175</v>
      </c>
      <c r="W1893">
        <f t="shared" si="239"/>
        <v>31499.999999999996</v>
      </c>
    </row>
    <row r="1894" spans="1:23" ht="15.75" customHeight="1" x14ac:dyDescent="0.3">
      <c r="A1894" s="2" t="s">
        <v>29</v>
      </c>
      <c r="B1894" s="2">
        <v>1128299</v>
      </c>
      <c r="C1894" s="3">
        <v>44341</v>
      </c>
      <c r="D1894" s="12" t="str" cm="1">
        <f t="array" ref="D1894">_xlfn.SWITCH(WEEKDAY(C1894,2), 1, "Lundi", 2, "Mardi", 3, "Mercredi", 4, "Jeudi", 5, "Vendredi", 6, "Samedi", 7, "Dimanche", "Erreur")</f>
        <v>Mardi</v>
      </c>
      <c r="E1894" s="2" t="s">
        <v>30</v>
      </c>
      <c r="F1894" s="2" t="s">
        <v>79</v>
      </c>
      <c r="G1894" s="2" t="s">
        <v>62</v>
      </c>
      <c r="H1894" s="4" t="s">
        <v>22</v>
      </c>
      <c r="I1894" s="5">
        <v>60</v>
      </c>
      <c r="J1894" s="6">
        <v>525</v>
      </c>
      <c r="K1894" s="7">
        <v>315000</v>
      </c>
      <c r="L1894" s="7">
        <v>94500</v>
      </c>
      <c r="M1894" s="8">
        <v>0.3</v>
      </c>
      <c r="N1894" s="2" t="s">
        <v>17</v>
      </c>
      <c r="O1894">
        <f t="shared" si="232"/>
        <v>2021</v>
      </c>
      <c r="P1894">
        <f t="shared" si="233"/>
        <v>5</v>
      </c>
      <c r="Q1894" t="str">
        <f t="shared" si="234"/>
        <v>mai</v>
      </c>
      <c r="R1894" t="str">
        <f t="shared" si="235"/>
        <v>Oregon</v>
      </c>
      <c r="S1894" t="str">
        <f t="shared" si="236"/>
        <v>2021-05</v>
      </c>
      <c r="T1894">
        <f>IF(AND(COUNTIF(Calculs!$Q$2:$Q$12,$O1894)&gt;0,COUNTIF(Calculs!$S$2:$S$12,$E1894)&gt;0,COUNTIF(Calculs!$U$2:$U$12,$H1894)&gt;0),1,0)</f>
        <v>1</v>
      </c>
      <c r="U1894">
        <f t="shared" si="237"/>
        <v>315000</v>
      </c>
      <c r="V1894">
        <f t="shared" si="238"/>
        <v>525</v>
      </c>
      <c r="W1894">
        <f t="shared" si="239"/>
        <v>94500</v>
      </c>
    </row>
    <row r="1895" spans="1:23" ht="15.75" customHeight="1" x14ac:dyDescent="0.3">
      <c r="A1895" s="2" t="s">
        <v>29</v>
      </c>
      <c r="B1895" s="2">
        <v>1128299</v>
      </c>
      <c r="C1895" s="3">
        <v>44371</v>
      </c>
      <c r="D1895" s="12" t="str" cm="1">
        <f t="array" ref="D1895">_xlfn.SWITCH(WEEKDAY(C1895,2), 1, "Lundi", 2, "Mardi", 3, "Mercredi", 4, "Jeudi", 5, "Vendredi", 6, "Samedi", 7, "Dimanche", "Erreur")</f>
        <v>Jeudi</v>
      </c>
      <c r="E1895" s="2" t="s">
        <v>30</v>
      </c>
      <c r="F1895" s="2" t="s">
        <v>79</v>
      </c>
      <c r="G1895" s="2" t="s">
        <v>62</v>
      </c>
      <c r="H1895" s="4" t="s">
        <v>16</v>
      </c>
      <c r="I1895" s="5">
        <v>54.999999999999993</v>
      </c>
      <c r="J1895" s="6">
        <v>775</v>
      </c>
      <c r="K1895" s="7">
        <v>426249.99999999994</v>
      </c>
      <c r="L1895" s="7">
        <v>149187.49999999997</v>
      </c>
      <c r="M1895" s="8">
        <v>0.35</v>
      </c>
      <c r="N1895" s="2" t="s">
        <v>17</v>
      </c>
      <c r="O1895">
        <f t="shared" si="232"/>
        <v>2021</v>
      </c>
      <c r="P1895">
        <f t="shared" si="233"/>
        <v>6</v>
      </c>
      <c r="Q1895" t="str">
        <f t="shared" si="234"/>
        <v>juin</v>
      </c>
      <c r="R1895" t="str">
        <f t="shared" si="235"/>
        <v>Oregon</v>
      </c>
      <c r="S1895" t="str">
        <f t="shared" si="236"/>
        <v>2021-06</v>
      </c>
      <c r="T1895">
        <f>IF(AND(COUNTIF(Calculs!$Q$2:$Q$12,$O1895)&gt;0,COUNTIF(Calculs!$S$2:$S$12,$E1895)&gt;0,COUNTIF(Calculs!$U$2:$U$12,$H1895)&gt;0),1,0)</f>
        <v>1</v>
      </c>
      <c r="U1895">
        <f t="shared" si="237"/>
        <v>426249.99999999994</v>
      </c>
      <c r="V1895">
        <f t="shared" si="238"/>
        <v>775</v>
      </c>
      <c r="W1895">
        <f t="shared" si="239"/>
        <v>149187.49999999997</v>
      </c>
    </row>
    <row r="1896" spans="1:23" ht="15.75" customHeight="1" x14ac:dyDescent="0.3">
      <c r="A1896" s="2" t="s">
        <v>29</v>
      </c>
      <c r="B1896" s="2">
        <v>1128299</v>
      </c>
      <c r="C1896" s="3">
        <v>44371</v>
      </c>
      <c r="D1896" s="12" t="str" cm="1">
        <f t="array" ref="D1896">_xlfn.SWITCH(WEEKDAY(C1896,2), 1, "Lundi", 2, "Mardi", 3, "Mercredi", 4, "Jeudi", 5, "Vendredi", 6, "Samedi", 7, "Dimanche", "Erreur")</f>
        <v>Jeudi</v>
      </c>
      <c r="E1896" s="2" t="s">
        <v>30</v>
      </c>
      <c r="F1896" s="2" t="s">
        <v>79</v>
      </c>
      <c r="G1896" s="2" t="s">
        <v>62</v>
      </c>
      <c r="H1896" s="4" t="s">
        <v>18</v>
      </c>
      <c r="I1896" s="5">
        <v>64.999999999999986</v>
      </c>
      <c r="J1896" s="6">
        <v>650</v>
      </c>
      <c r="K1896" s="7">
        <v>422499.99999999988</v>
      </c>
      <c r="L1896" s="7">
        <v>147874.99999999994</v>
      </c>
      <c r="M1896" s="8">
        <v>0.35</v>
      </c>
      <c r="N1896" s="2" t="s">
        <v>17</v>
      </c>
      <c r="O1896">
        <f t="shared" si="232"/>
        <v>2021</v>
      </c>
      <c r="P1896">
        <f t="shared" si="233"/>
        <v>6</v>
      </c>
      <c r="Q1896" t="str">
        <f t="shared" si="234"/>
        <v>juin</v>
      </c>
      <c r="R1896" t="str">
        <f t="shared" si="235"/>
        <v>Oregon</v>
      </c>
      <c r="S1896" t="str">
        <f t="shared" si="236"/>
        <v>2021-06</v>
      </c>
      <c r="T1896">
        <f>IF(AND(COUNTIF(Calculs!$Q$2:$Q$12,$O1896)&gt;0,COUNTIF(Calculs!$S$2:$S$12,$E1896)&gt;0,COUNTIF(Calculs!$U$2:$U$12,$H1896)&gt;0),1,0)</f>
        <v>1</v>
      </c>
      <c r="U1896">
        <f t="shared" si="237"/>
        <v>422499.99999999988</v>
      </c>
      <c r="V1896">
        <f t="shared" si="238"/>
        <v>650</v>
      </c>
      <c r="W1896">
        <f t="shared" si="239"/>
        <v>147874.99999999994</v>
      </c>
    </row>
    <row r="1897" spans="1:23" ht="15.75" customHeight="1" x14ac:dyDescent="0.3">
      <c r="A1897" s="2" t="s">
        <v>29</v>
      </c>
      <c r="B1897" s="2">
        <v>1128299</v>
      </c>
      <c r="C1897" s="3">
        <v>44371</v>
      </c>
      <c r="D1897" s="12" t="str" cm="1">
        <f t="array" ref="D1897">_xlfn.SWITCH(WEEKDAY(C1897,2), 1, "Lundi", 2, "Mardi", 3, "Mercredi", 4, "Jeudi", 5, "Vendredi", 6, "Samedi", 7, "Dimanche", "Erreur")</f>
        <v>Jeudi</v>
      </c>
      <c r="E1897" s="2" t="s">
        <v>30</v>
      </c>
      <c r="F1897" s="2" t="s">
        <v>79</v>
      </c>
      <c r="G1897" s="2" t="s">
        <v>62</v>
      </c>
      <c r="H1897" s="4" t="s">
        <v>19</v>
      </c>
      <c r="I1897" s="5">
        <v>80</v>
      </c>
      <c r="J1897" s="6">
        <v>650</v>
      </c>
      <c r="K1897" s="7">
        <v>520000</v>
      </c>
      <c r="L1897" s="7">
        <v>182000</v>
      </c>
      <c r="M1897" s="8">
        <v>0.35</v>
      </c>
      <c r="N1897" s="2" t="s">
        <v>17</v>
      </c>
      <c r="O1897">
        <f t="shared" si="232"/>
        <v>2021</v>
      </c>
      <c r="P1897">
        <f t="shared" si="233"/>
        <v>6</v>
      </c>
      <c r="Q1897" t="str">
        <f t="shared" si="234"/>
        <v>juin</v>
      </c>
      <c r="R1897" t="str">
        <f t="shared" si="235"/>
        <v>Oregon</v>
      </c>
      <c r="S1897" t="str">
        <f t="shared" si="236"/>
        <v>2021-06</v>
      </c>
      <c r="T1897">
        <f>IF(AND(COUNTIF(Calculs!$Q$2:$Q$12,$O1897)&gt;0,COUNTIF(Calculs!$S$2:$S$12,$E1897)&gt;0,COUNTIF(Calculs!$U$2:$U$12,$H1897)&gt;0),1,0)</f>
        <v>1</v>
      </c>
      <c r="U1897">
        <f t="shared" si="237"/>
        <v>520000</v>
      </c>
      <c r="V1897">
        <f t="shared" si="238"/>
        <v>650</v>
      </c>
      <c r="W1897">
        <f t="shared" si="239"/>
        <v>182000</v>
      </c>
    </row>
    <row r="1898" spans="1:23" ht="15.75" customHeight="1" x14ac:dyDescent="0.3">
      <c r="A1898" s="2" t="s">
        <v>29</v>
      </c>
      <c r="B1898" s="2">
        <v>1128299</v>
      </c>
      <c r="C1898" s="3">
        <v>44371</v>
      </c>
      <c r="D1898" s="12" t="str" cm="1">
        <f t="array" ref="D1898">_xlfn.SWITCH(WEEKDAY(C1898,2), 1, "Lundi", 2, "Mardi", 3, "Mercredi", 4, "Jeudi", 5, "Vendredi", 6, "Samedi", 7, "Dimanche", "Erreur")</f>
        <v>Jeudi</v>
      </c>
      <c r="E1898" s="2" t="s">
        <v>30</v>
      </c>
      <c r="F1898" s="2" t="s">
        <v>79</v>
      </c>
      <c r="G1898" s="2" t="s">
        <v>62</v>
      </c>
      <c r="H1898" s="4" t="s">
        <v>20</v>
      </c>
      <c r="I1898" s="5">
        <v>80</v>
      </c>
      <c r="J1898" s="6">
        <v>525</v>
      </c>
      <c r="K1898" s="7">
        <v>420000</v>
      </c>
      <c r="L1898" s="7">
        <v>147000</v>
      </c>
      <c r="M1898" s="8">
        <v>0.35</v>
      </c>
      <c r="N1898" s="2" t="s">
        <v>17</v>
      </c>
      <c r="O1898">
        <f t="shared" si="232"/>
        <v>2021</v>
      </c>
      <c r="P1898">
        <f t="shared" si="233"/>
        <v>6</v>
      </c>
      <c r="Q1898" t="str">
        <f t="shared" si="234"/>
        <v>juin</v>
      </c>
      <c r="R1898" t="str">
        <f t="shared" si="235"/>
        <v>Oregon</v>
      </c>
      <c r="S1898" t="str">
        <f t="shared" si="236"/>
        <v>2021-06</v>
      </c>
      <c r="T1898">
        <f>IF(AND(COUNTIF(Calculs!$Q$2:$Q$12,$O1898)&gt;0,COUNTIF(Calculs!$S$2:$S$12,$E1898)&gt;0,COUNTIF(Calculs!$U$2:$U$12,$H1898)&gt;0),1,0)</f>
        <v>1</v>
      </c>
      <c r="U1898">
        <f t="shared" si="237"/>
        <v>420000</v>
      </c>
      <c r="V1898">
        <f t="shared" si="238"/>
        <v>525</v>
      </c>
      <c r="W1898">
        <f t="shared" si="239"/>
        <v>147000</v>
      </c>
    </row>
    <row r="1899" spans="1:23" ht="15.75" customHeight="1" x14ac:dyDescent="0.3">
      <c r="A1899" s="2" t="s">
        <v>29</v>
      </c>
      <c r="B1899" s="2">
        <v>1128299</v>
      </c>
      <c r="C1899" s="3">
        <v>44371</v>
      </c>
      <c r="D1899" s="12" t="str" cm="1">
        <f t="array" ref="D1899">_xlfn.SWITCH(WEEKDAY(C1899,2), 1, "Lundi", 2, "Mardi", 3, "Mercredi", 4, "Jeudi", 5, "Vendredi", 6, "Samedi", 7, "Dimanche", "Erreur")</f>
        <v>Jeudi</v>
      </c>
      <c r="E1899" s="2" t="s">
        <v>30</v>
      </c>
      <c r="F1899" s="2" t="s">
        <v>79</v>
      </c>
      <c r="G1899" s="2" t="s">
        <v>62</v>
      </c>
      <c r="H1899" s="4" t="s">
        <v>21</v>
      </c>
      <c r="I1899" s="5">
        <v>90</v>
      </c>
      <c r="J1899" s="6">
        <v>400</v>
      </c>
      <c r="K1899" s="7">
        <v>360000</v>
      </c>
      <c r="L1899" s="7">
        <v>144000</v>
      </c>
      <c r="M1899" s="8">
        <v>0.4</v>
      </c>
      <c r="N1899" s="2" t="s">
        <v>17</v>
      </c>
      <c r="O1899">
        <f t="shared" si="232"/>
        <v>2021</v>
      </c>
      <c r="P1899">
        <f t="shared" si="233"/>
        <v>6</v>
      </c>
      <c r="Q1899" t="str">
        <f t="shared" si="234"/>
        <v>juin</v>
      </c>
      <c r="R1899" t="str">
        <f t="shared" si="235"/>
        <v>Oregon</v>
      </c>
      <c r="S1899" t="str">
        <f t="shared" si="236"/>
        <v>2021-06</v>
      </c>
      <c r="T1899">
        <f>IF(AND(COUNTIF(Calculs!$Q$2:$Q$12,$O1899)&gt;0,COUNTIF(Calculs!$S$2:$S$12,$E1899)&gt;0,COUNTIF(Calculs!$U$2:$U$12,$H1899)&gt;0),1,0)</f>
        <v>1</v>
      </c>
      <c r="U1899">
        <f t="shared" si="237"/>
        <v>360000</v>
      </c>
      <c r="V1899">
        <f t="shared" si="238"/>
        <v>400</v>
      </c>
      <c r="W1899">
        <f t="shared" si="239"/>
        <v>144000</v>
      </c>
    </row>
    <row r="1900" spans="1:23" ht="15.75" customHeight="1" x14ac:dyDescent="0.3">
      <c r="A1900" s="2" t="s">
        <v>29</v>
      </c>
      <c r="B1900" s="2">
        <v>1128299</v>
      </c>
      <c r="C1900" s="3">
        <v>44371</v>
      </c>
      <c r="D1900" s="12" t="str" cm="1">
        <f t="array" ref="D1900">_xlfn.SWITCH(WEEKDAY(C1900,2), 1, "Lundi", 2, "Mardi", 3, "Mercredi", 4, "Jeudi", 5, "Vendredi", 6, "Samedi", 7, "Dimanche", "Erreur")</f>
        <v>Jeudi</v>
      </c>
      <c r="E1900" s="2" t="s">
        <v>30</v>
      </c>
      <c r="F1900" s="2" t="s">
        <v>79</v>
      </c>
      <c r="G1900" s="2" t="s">
        <v>62</v>
      </c>
      <c r="H1900" s="4" t="s">
        <v>22</v>
      </c>
      <c r="I1900" s="5">
        <v>105</v>
      </c>
      <c r="J1900" s="6">
        <v>700</v>
      </c>
      <c r="K1900" s="7">
        <v>735000</v>
      </c>
      <c r="L1900" s="7">
        <v>220500</v>
      </c>
      <c r="M1900" s="8">
        <v>0.3</v>
      </c>
      <c r="N1900" s="2" t="s">
        <v>17</v>
      </c>
      <c r="O1900">
        <f t="shared" si="232"/>
        <v>2021</v>
      </c>
      <c r="P1900">
        <f t="shared" si="233"/>
        <v>6</v>
      </c>
      <c r="Q1900" t="str">
        <f t="shared" si="234"/>
        <v>juin</v>
      </c>
      <c r="R1900" t="str">
        <f t="shared" si="235"/>
        <v>Oregon</v>
      </c>
      <c r="S1900" t="str">
        <f t="shared" si="236"/>
        <v>2021-06</v>
      </c>
      <c r="T1900">
        <f>IF(AND(COUNTIF(Calculs!$Q$2:$Q$12,$O1900)&gt;0,COUNTIF(Calculs!$S$2:$S$12,$E1900)&gt;0,COUNTIF(Calculs!$U$2:$U$12,$H1900)&gt;0),1,0)</f>
        <v>1</v>
      </c>
      <c r="U1900">
        <f t="shared" si="237"/>
        <v>735000</v>
      </c>
      <c r="V1900">
        <f t="shared" si="238"/>
        <v>700</v>
      </c>
      <c r="W1900">
        <f t="shared" si="239"/>
        <v>220500</v>
      </c>
    </row>
    <row r="1901" spans="1:23" ht="15.75" customHeight="1" x14ac:dyDescent="0.3">
      <c r="A1901" s="2" t="s">
        <v>29</v>
      </c>
      <c r="B1901" s="2">
        <v>1128299</v>
      </c>
      <c r="C1901" s="3">
        <v>44400</v>
      </c>
      <c r="D1901" s="12" t="str" cm="1">
        <f t="array" ref="D1901">_xlfn.SWITCH(WEEKDAY(C1901,2), 1, "Lundi", 2, "Mardi", 3, "Mercredi", 4, "Jeudi", 5, "Vendredi", 6, "Samedi", 7, "Dimanche", "Erreur")</f>
        <v>Vendredi</v>
      </c>
      <c r="E1901" s="2" t="s">
        <v>30</v>
      </c>
      <c r="F1901" s="2" t="s">
        <v>79</v>
      </c>
      <c r="G1901" s="2" t="s">
        <v>62</v>
      </c>
      <c r="H1901" s="4" t="s">
        <v>16</v>
      </c>
      <c r="I1901" s="5">
        <v>85</v>
      </c>
      <c r="J1901" s="6">
        <v>850</v>
      </c>
      <c r="K1901" s="7">
        <v>722500</v>
      </c>
      <c r="L1901" s="7">
        <v>252874.99999999997</v>
      </c>
      <c r="M1901" s="8">
        <v>0.35</v>
      </c>
      <c r="N1901" s="2" t="s">
        <v>17</v>
      </c>
      <c r="O1901">
        <f t="shared" si="232"/>
        <v>2021</v>
      </c>
      <c r="P1901">
        <f t="shared" si="233"/>
        <v>7</v>
      </c>
      <c r="Q1901" t="str">
        <f t="shared" si="234"/>
        <v>juil</v>
      </c>
      <c r="R1901" t="str">
        <f t="shared" si="235"/>
        <v>Oregon</v>
      </c>
      <c r="S1901" t="str">
        <f t="shared" si="236"/>
        <v>2021-07</v>
      </c>
      <c r="T1901">
        <f>IF(AND(COUNTIF(Calculs!$Q$2:$Q$12,$O1901)&gt;0,COUNTIF(Calculs!$S$2:$S$12,$E1901)&gt;0,COUNTIF(Calculs!$U$2:$U$12,$H1901)&gt;0),1,0)</f>
        <v>1</v>
      </c>
      <c r="U1901">
        <f t="shared" si="237"/>
        <v>722500</v>
      </c>
      <c r="V1901">
        <f t="shared" si="238"/>
        <v>850</v>
      </c>
      <c r="W1901">
        <f t="shared" si="239"/>
        <v>252874.99999999997</v>
      </c>
    </row>
    <row r="1902" spans="1:23" ht="15.75" customHeight="1" x14ac:dyDescent="0.3">
      <c r="A1902" s="2" t="s">
        <v>29</v>
      </c>
      <c r="B1902" s="2">
        <v>1128299</v>
      </c>
      <c r="C1902" s="3">
        <v>44400</v>
      </c>
      <c r="D1902" s="12" t="str" cm="1">
        <f t="array" ref="D1902">_xlfn.SWITCH(WEEKDAY(C1902,2), 1, "Lundi", 2, "Mardi", 3, "Mercredi", 4, "Jeudi", 5, "Vendredi", 6, "Samedi", 7, "Dimanche", "Erreur")</f>
        <v>Vendredi</v>
      </c>
      <c r="E1902" s="2" t="s">
        <v>30</v>
      </c>
      <c r="F1902" s="2" t="s">
        <v>79</v>
      </c>
      <c r="G1902" s="2" t="s">
        <v>62</v>
      </c>
      <c r="H1902" s="4" t="s">
        <v>18</v>
      </c>
      <c r="I1902" s="5">
        <v>90</v>
      </c>
      <c r="J1902" s="6">
        <v>700</v>
      </c>
      <c r="K1902" s="7">
        <v>630000</v>
      </c>
      <c r="L1902" s="7">
        <v>220500</v>
      </c>
      <c r="M1902" s="8">
        <v>0.35</v>
      </c>
      <c r="N1902" s="2" t="s">
        <v>17</v>
      </c>
      <c r="O1902">
        <f t="shared" si="232"/>
        <v>2021</v>
      </c>
      <c r="P1902">
        <f t="shared" si="233"/>
        <v>7</v>
      </c>
      <c r="Q1902" t="str">
        <f t="shared" si="234"/>
        <v>juil</v>
      </c>
      <c r="R1902" t="str">
        <f t="shared" si="235"/>
        <v>Oregon</v>
      </c>
      <c r="S1902" t="str">
        <f t="shared" si="236"/>
        <v>2021-07</v>
      </c>
      <c r="T1902">
        <f>IF(AND(COUNTIF(Calculs!$Q$2:$Q$12,$O1902)&gt;0,COUNTIF(Calculs!$S$2:$S$12,$E1902)&gt;0,COUNTIF(Calculs!$U$2:$U$12,$H1902)&gt;0),1,0)</f>
        <v>1</v>
      </c>
      <c r="U1902">
        <f t="shared" si="237"/>
        <v>630000</v>
      </c>
      <c r="V1902">
        <f t="shared" si="238"/>
        <v>700</v>
      </c>
      <c r="W1902">
        <f t="shared" si="239"/>
        <v>220500</v>
      </c>
    </row>
    <row r="1903" spans="1:23" ht="15.75" customHeight="1" x14ac:dyDescent="0.3">
      <c r="A1903" s="2" t="s">
        <v>29</v>
      </c>
      <c r="B1903" s="2">
        <v>1128299</v>
      </c>
      <c r="C1903" s="3">
        <v>44400</v>
      </c>
      <c r="D1903" s="12" t="str" cm="1">
        <f t="array" ref="D1903">_xlfn.SWITCH(WEEKDAY(C1903,2), 1, "Lundi", 2, "Mardi", 3, "Mercredi", 4, "Jeudi", 5, "Vendredi", 6, "Samedi", 7, "Dimanche", "Erreur")</f>
        <v>Vendredi</v>
      </c>
      <c r="E1903" s="2" t="s">
        <v>30</v>
      </c>
      <c r="F1903" s="2" t="s">
        <v>79</v>
      </c>
      <c r="G1903" s="2" t="s">
        <v>62</v>
      </c>
      <c r="H1903" s="4" t="s">
        <v>19</v>
      </c>
      <c r="I1903" s="5">
        <v>90</v>
      </c>
      <c r="J1903" s="6">
        <v>650</v>
      </c>
      <c r="K1903" s="7">
        <v>585000</v>
      </c>
      <c r="L1903" s="7">
        <v>204750</v>
      </c>
      <c r="M1903" s="8">
        <v>0.35</v>
      </c>
      <c r="N1903" s="2" t="s">
        <v>17</v>
      </c>
      <c r="O1903">
        <f t="shared" si="232"/>
        <v>2021</v>
      </c>
      <c r="P1903">
        <f t="shared" si="233"/>
        <v>7</v>
      </c>
      <c r="Q1903" t="str">
        <f t="shared" si="234"/>
        <v>juil</v>
      </c>
      <c r="R1903" t="str">
        <f t="shared" si="235"/>
        <v>Oregon</v>
      </c>
      <c r="S1903" t="str">
        <f t="shared" si="236"/>
        <v>2021-07</v>
      </c>
      <c r="T1903">
        <f>IF(AND(COUNTIF(Calculs!$Q$2:$Q$12,$O1903)&gt;0,COUNTIF(Calculs!$S$2:$S$12,$E1903)&gt;0,COUNTIF(Calculs!$U$2:$U$12,$H1903)&gt;0),1,0)</f>
        <v>1</v>
      </c>
      <c r="U1903">
        <f t="shared" si="237"/>
        <v>585000</v>
      </c>
      <c r="V1903">
        <f t="shared" si="238"/>
        <v>650</v>
      </c>
      <c r="W1903">
        <f t="shared" si="239"/>
        <v>204750</v>
      </c>
    </row>
    <row r="1904" spans="1:23" ht="15.75" customHeight="1" x14ac:dyDescent="0.3">
      <c r="A1904" s="2" t="s">
        <v>29</v>
      </c>
      <c r="B1904" s="2">
        <v>1128299</v>
      </c>
      <c r="C1904" s="3">
        <v>44400</v>
      </c>
      <c r="D1904" s="12" t="str" cm="1">
        <f t="array" ref="D1904">_xlfn.SWITCH(WEEKDAY(C1904,2), 1, "Lundi", 2, "Mardi", 3, "Mercredi", 4, "Jeudi", 5, "Vendredi", 6, "Samedi", 7, "Dimanche", "Erreur")</f>
        <v>Vendredi</v>
      </c>
      <c r="E1904" s="2" t="s">
        <v>30</v>
      </c>
      <c r="F1904" s="2" t="s">
        <v>79</v>
      </c>
      <c r="G1904" s="2" t="s">
        <v>62</v>
      </c>
      <c r="H1904" s="4" t="s">
        <v>20</v>
      </c>
      <c r="I1904" s="5">
        <v>85</v>
      </c>
      <c r="J1904" s="6">
        <v>550</v>
      </c>
      <c r="K1904" s="7">
        <v>467500</v>
      </c>
      <c r="L1904" s="7">
        <v>163625</v>
      </c>
      <c r="M1904" s="8">
        <v>0.35</v>
      </c>
      <c r="N1904" s="2" t="s">
        <v>17</v>
      </c>
      <c r="O1904">
        <f t="shared" si="232"/>
        <v>2021</v>
      </c>
      <c r="P1904">
        <f t="shared" si="233"/>
        <v>7</v>
      </c>
      <c r="Q1904" t="str">
        <f t="shared" si="234"/>
        <v>juil</v>
      </c>
      <c r="R1904" t="str">
        <f t="shared" si="235"/>
        <v>Oregon</v>
      </c>
      <c r="S1904" t="str">
        <f t="shared" si="236"/>
        <v>2021-07</v>
      </c>
      <c r="T1904">
        <f>IF(AND(COUNTIF(Calculs!$Q$2:$Q$12,$O1904)&gt;0,COUNTIF(Calculs!$S$2:$S$12,$E1904)&gt;0,COUNTIF(Calculs!$U$2:$U$12,$H1904)&gt;0),1,0)</f>
        <v>1</v>
      </c>
      <c r="U1904">
        <f t="shared" si="237"/>
        <v>467500</v>
      </c>
      <c r="V1904">
        <f t="shared" si="238"/>
        <v>550</v>
      </c>
      <c r="W1904">
        <f t="shared" si="239"/>
        <v>163625</v>
      </c>
    </row>
    <row r="1905" spans="1:23" ht="15.75" customHeight="1" x14ac:dyDescent="0.3">
      <c r="A1905" s="2" t="s">
        <v>29</v>
      </c>
      <c r="B1905" s="2">
        <v>1128299</v>
      </c>
      <c r="C1905" s="3">
        <v>44400</v>
      </c>
      <c r="D1905" s="12" t="str" cm="1">
        <f t="array" ref="D1905">_xlfn.SWITCH(WEEKDAY(C1905,2), 1, "Lundi", 2, "Mardi", 3, "Mercredi", 4, "Jeudi", 5, "Vendredi", 6, "Samedi", 7, "Dimanche", "Erreur")</f>
        <v>Vendredi</v>
      </c>
      <c r="E1905" s="2" t="s">
        <v>30</v>
      </c>
      <c r="F1905" s="2" t="s">
        <v>79</v>
      </c>
      <c r="G1905" s="2" t="s">
        <v>62</v>
      </c>
      <c r="H1905" s="4" t="s">
        <v>21</v>
      </c>
      <c r="I1905" s="5">
        <v>90</v>
      </c>
      <c r="J1905" s="6">
        <v>600</v>
      </c>
      <c r="K1905" s="7">
        <v>540000</v>
      </c>
      <c r="L1905" s="7">
        <v>216000</v>
      </c>
      <c r="M1905" s="8">
        <v>0.4</v>
      </c>
      <c r="N1905" s="2" t="s">
        <v>17</v>
      </c>
      <c r="O1905">
        <f t="shared" si="232"/>
        <v>2021</v>
      </c>
      <c r="P1905">
        <f t="shared" si="233"/>
        <v>7</v>
      </c>
      <c r="Q1905" t="str">
        <f t="shared" si="234"/>
        <v>juil</v>
      </c>
      <c r="R1905" t="str">
        <f t="shared" si="235"/>
        <v>Oregon</v>
      </c>
      <c r="S1905" t="str">
        <f t="shared" si="236"/>
        <v>2021-07</v>
      </c>
      <c r="T1905">
        <f>IF(AND(COUNTIF(Calculs!$Q$2:$Q$12,$O1905)&gt;0,COUNTIF(Calculs!$S$2:$S$12,$E1905)&gt;0,COUNTIF(Calculs!$U$2:$U$12,$H1905)&gt;0),1,0)</f>
        <v>1</v>
      </c>
      <c r="U1905">
        <f t="shared" si="237"/>
        <v>540000</v>
      </c>
      <c r="V1905">
        <f t="shared" si="238"/>
        <v>600</v>
      </c>
      <c r="W1905">
        <f t="shared" si="239"/>
        <v>216000</v>
      </c>
    </row>
    <row r="1906" spans="1:23" ht="15.75" customHeight="1" x14ac:dyDescent="0.3">
      <c r="A1906" s="2" t="s">
        <v>29</v>
      </c>
      <c r="B1906" s="2">
        <v>1128299</v>
      </c>
      <c r="C1906" s="3">
        <v>44400</v>
      </c>
      <c r="D1906" s="12" t="str" cm="1">
        <f t="array" ref="D1906">_xlfn.SWITCH(WEEKDAY(C1906,2), 1, "Lundi", 2, "Mardi", 3, "Mercredi", 4, "Jeudi", 5, "Vendredi", 6, "Samedi", 7, "Dimanche", "Erreur")</f>
        <v>Vendredi</v>
      </c>
      <c r="E1906" s="2" t="s">
        <v>30</v>
      </c>
      <c r="F1906" s="2" t="s">
        <v>79</v>
      </c>
      <c r="G1906" s="2" t="s">
        <v>62</v>
      </c>
      <c r="H1906" s="4" t="s">
        <v>22</v>
      </c>
      <c r="I1906" s="5">
        <v>105</v>
      </c>
      <c r="J1906" s="6">
        <v>600</v>
      </c>
      <c r="K1906" s="7">
        <v>630000</v>
      </c>
      <c r="L1906" s="7">
        <v>189000</v>
      </c>
      <c r="M1906" s="8">
        <v>0.3</v>
      </c>
      <c r="N1906" s="2" t="s">
        <v>17</v>
      </c>
      <c r="O1906">
        <f t="shared" si="232"/>
        <v>2021</v>
      </c>
      <c r="P1906">
        <f t="shared" si="233"/>
        <v>7</v>
      </c>
      <c r="Q1906" t="str">
        <f t="shared" si="234"/>
        <v>juil</v>
      </c>
      <c r="R1906" t="str">
        <f t="shared" si="235"/>
        <v>Oregon</v>
      </c>
      <c r="S1906" t="str">
        <f t="shared" si="236"/>
        <v>2021-07</v>
      </c>
      <c r="T1906">
        <f>IF(AND(COUNTIF(Calculs!$Q$2:$Q$12,$O1906)&gt;0,COUNTIF(Calculs!$S$2:$S$12,$E1906)&gt;0,COUNTIF(Calculs!$U$2:$U$12,$H1906)&gt;0),1,0)</f>
        <v>1</v>
      </c>
      <c r="U1906">
        <f t="shared" si="237"/>
        <v>630000</v>
      </c>
      <c r="V1906">
        <f t="shared" si="238"/>
        <v>600</v>
      </c>
      <c r="W1906">
        <f t="shared" si="239"/>
        <v>189000</v>
      </c>
    </row>
    <row r="1907" spans="1:23" ht="15.75" customHeight="1" x14ac:dyDescent="0.3">
      <c r="A1907" s="2" t="s">
        <v>29</v>
      </c>
      <c r="B1907" s="2">
        <v>1128299</v>
      </c>
      <c r="C1907" s="3">
        <v>44432</v>
      </c>
      <c r="D1907" s="12" t="str" cm="1">
        <f t="array" ref="D1907">_xlfn.SWITCH(WEEKDAY(C1907,2), 1, "Lundi", 2, "Mardi", 3, "Mercredi", 4, "Jeudi", 5, "Vendredi", 6, "Samedi", 7, "Dimanche", "Erreur")</f>
        <v>Mardi</v>
      </c>
      <c r="E1907" s="2" t="s">
        <v>30</v>
      </c>
      <c r="F1907" s="2" t="s">
        <v>79</v>
      </c>
      <c r="G1907" s="2" t="s">
        <v>62</v>
      </c>
      <c r="H1907" s="4" t="s">
        <v>16</v>
      </c>
      <c r="I1907" s="5">
        <v>90</v>
      </c>
      <c r="J1907" s="6">
        <v>800</v>
      </c>
      <c r="K1907" s="7">
        <v>720000</v>
      </c>
      <c r="L1907" s="7">
        <v>251999.99999999997</v>
      </c>
      <c r="M1907" s="8">
        <v>0.35</v>
      </c>
      <c r="N1907" s="2" t="s">
        <v>17</v>
      </c>
      <c r="O1907">
        <f t="shared" si="232"/>
        <v>2021</v>
      </c>
      <c r="P1907">
        <f t="shared" si="233"/>
        <v>8</v>
      </c>
      <c r="Q1907" t="str">
        <f t="shared" si="234"/>
        <v>août</v>
      </c>
      <c r="R1907" t="str">
        <f t="shared" si="235"/>
        <v>Oregon</v>
      </c>
      <c r="S1907" t="str">
        <f t="shared" si="236"/>
        <v>2021-08</v>
      </c>
      <c r="T1907">
        <f>IF(AND(COUNTIF(Calculs!$Q$2:$Q$12,$O1907)&gt;0,COUNTIF(Calculs!$S$2:$S$12,$E1907)&gt;0,COUNTIF(Calculs!$U$2:$U$12,$H1907)&gt;0),1,0)</f>
        <v>1</v>
      </c>
      <c r="U1907">
        <f t="shared" si="237"/>
        <v>720000</v>
      </c>
      <c r="V1907">
        <f t="shared" si="238"/>
        <v>800</v>
      </c>
      <c r="W1907">
        <f t="shared" si="239"/>
        <v>251999.99999999997</v>
      </c>
    </row>
    <row r="1908" spans="1:23" ht="15.75" customHeight="1" x14ac:dyDescent="0.3">
      <c r="A1908" s="2" t="s">
        <v>29</v>
      </c>
      <c r="B1908" s="2">
        <v>1128299</v>
      </c>
      <c r="C1908" s="3">
        <v>44432</v>
      </c>
      <c r="D1908" s="12" t="str" cm="1">
        <f t="array" ref="D1908">_xlfn.SWITCH(WEEKDAY(C1908,2), 1, "Lundi", 2, "Mardi", 3, "Mercredi", 4, "Jeudi", 5, "Vendredi", 6, "Samedi", 7, "Dimanche", "Erreur")</f>
        <v>Mardi</v>
      </c>
      <c r="E1908" s="2" t="s">
        <v>30</v>
      </c>
      <c r="F1908" s="2" t="s">
        <v>79</v>
      </c>
      <c r="G1908" s="2" t="s">
        <v>62</v>
      </c>
      <c r="H1908" s="4" t="s">
        <v>18</v>
      </c>
      <c r="I1908" s="5">
        <v>80</v>
      </c>
      <c r="J1908" s="6">
        <v>775</v>
      </c>
      <c r="K1908" s="7">
        <v>620000</v>
      </c>
      <c r="L1908" s="7">
        <v>217000</v>
      </c>
      <c r="M1908" s="8">
        <v>0.35</v>
      </c>
      <c r="N1908" s="2" t="s">
        <v>17</v>
      </c>
      <c r="O1908">
        <f t="shared" si="232"/>
        <v>2021</v>
      </c>
      <c r="P1908">
        <f t="shared" si="233"/>
        <v>8</v>
      </c>
      <c r="Q1908" t="str">
        <f t="shared" si="234"/>
        <v>août</v>
      </c>
      <c r="R1908" t="str">
        <f t="shared" si="235"/>
        <v>Oregon</v>
      </c>
      <c r="S1908" t="str">
        <f t="shared" si="236"/>
        <v>2021-08</v>
      </c>
      <c r="T1908">
        <f>IF(AND(COUNTIF(Calculs!$Q$2:$Q$12,$O1908)&gt;0,COUNTIF(Calculs!$S$2:$S$12,$E1908)&gt;0,COUNTIF(Calculs!$U$2:$U$12,$H1908)&gt;0),1,0)</f>
        <v>1</v>
      </c>
      <c r="U1908">
        <f t="shared" si="237"/>
        <v>620000</v>
      </c>
      <c r="V1908">
        <f t="shared" si="238"/>
        <v>775</v>
      </c>
      <c r="W1908">
        <f t="shared" si="239"/>
        <v>217000</v>
      </c>
    </row>
    <row r="1909" spans="1:23" ht="15.75" customHeight="1" x14ac:dyDescent="0.3">
      <c r="A1909" s="2" t="s">
        <v>29</v>
      </c>
      <c r="B1909" s="2">
        <v>1128299</v>
      </c>
      <c r="C1909" s="3">
        <v>44432</v>
      </c>
      <c r="D1909" s="12" t="str" cm="1">
        <f t="array" ref="D1909">_xlfn.SWITCH(WEEKDAY(C1909,2), 1, "Lundi", 2, "Mardi", 3, "Mercredi", 4, "Jeudi", 5, "Vendredi", 6, "Samedi", 7, "Dimanche", "Erreur")</f>
        <v>Mardi</v>
      </c>
      <c r="E1909" s="2" t="s">
        <v>30</v>
      </c>
      <c r="F1909" s="2" t="s">
        <v>79</v>
      </c>
      <c r="G1909" s="2" t="s">
        <v>62</v>
      </c>
      <c r="H1909" s="4" t="s">
        <v>19</v>
      </c>
      <c r="I1909" s="5">
        <v>70</v>
      </c>
      <c r="J1909" s="6">
        <v>650</v>
      </c>
      <c r="K1909" s="7">
        <v>455000</v>
      </c>
      <c r="L1909" s="7">
        <v>159250</v>
      </c>
      <c r="M1909" s="8">
        <v>0.35</v>
      </c>
      <c r="N1909" s="2" t="s">
        <v>17</v>
      </c>
      <c r="O1909">
        <f t="shared" si="232"/>
        <v>2021</v>
      </c>
      <c r="P1909">
        <f t="shared" si="233"/>
        <v>8</v>
      </c>
      <c r="Q1909" t="str">
        <f t="shared" si="234"/>
        <v>août</v>
      </c>
      <c r="R1909" t="str">
        <f t="shared" si="235"/>
        <v>Oregon</v>
      </c>
      <c r="S1909" t="str">
        <f t="shared" si="236"/>
        <v>2021-08</v>
      </c>
      <c r="T1909">
        <f>IF(AND(COUNTIF(Calculs!$Q$2:$Q$12,$O1909)&gt;0,COUNTIF(Calculs!$S$2:$S$12,$E1909)&gt;0,COUNTIF(Calculs!$U$2:$U$12,$H1909)&gt;0),1,0)</f>
        <v>1</v>
      </c>
      <c r="U1909">
        <f t="shared" si="237"/>
        <v>455000</v>
      </c>
      <c r="V1909">
        <f t="shared" si="238"/>
        <v>650</v>
      </c>
      <c r="W1909">
        <f t="shared" si="239"/>
        <v>159250</v>
      </c>
    </row>
    <row r="1910" spans="1:23" ht="15.75" customHeight="1" x14ac:dyDescent="0.3">
      <c r="A1910" s="2" t="s">
        <v>29</v>
      </c>
      <c r="B1910" s="2">
        <v>1128299</v>
      </c>
      <c r="C1910" s="3">
        <v>44432</v>
      </c>
      <c r="D1910" s="12" t="str" cm="1">
        <f t="array" ref="D1910">_xlfn.SWITCH(WEEKDAY(C1910,2), 1, "Lundi", 2, "Mardi", 3, "Mercredi", 4, "Jeudi", 5, "Vendredi", 6, "Samedi", 7, "Dimanche", "Erreur")</f>
        <v>Mardi</v>
      </c>
      <c r="E1910" s="2" t="s">
        <v>30</v>
      </c>
      <c r="F1910" s="2" t="s">
        <v>79</v>
      </c>
      <c r="G1910" s="2" t="s">
        <v>62</v>
      </c>
      <c r="H1910" s="4" t="s">
        <v>20</v>
      </c>
      <c r="I1910" s="5">
        <v>70</v>
      </c>
      <c r="J1910" s="6">
        <v>425</v>
      </c>
      <c r="K1910" s="7">
        <v>297500</v>
      </c>
      <c r="L1910" s="7">
        <v>104125</v>
      </c>
      <c r="M1910" s="8">
        <v>0.35</v>
      </c>
      <c r="N1910" s="2" t="s">
        <v>17</v>
      </c>
      <c r="O1910">
        <f t="shared" si="232"/>
        <v>2021</v>
      </c>
      <c r="P1910">
        <f t="shared" si="233"/>
        <v>8</v>
      </c>
      <c r="Q1910" t="str">
        <f t="shared" si="234"/>
        <v>août</v>
      </c>
      <c r="R1910" t="str">
        <f t="shared" si="235"/>
        <v>Oregon</v>
      </c>
      <c r="S1910" t="str">
        <f t="shared" si="236"/>
        <v>2021-08</v>
      </c>
      <c r="T1910">
        <f>IF(AND(COUNTIF(Calculs!$Q$2:$Q$12,$O1910)&gt;0,COUNTIF(Calculs!$S$2:$S$12,$E1910)&gt;0,COUNTIF(Calculs!$U$2:$U$12,$H1910)&gt;0),1,0)</f>
        <v>1</v>
      </c>
      <c r="U1910">
        <f t="shared" si="237"/>
        <v>297500</v>
      </c>
      <c r="V1910">
        <f t="shared" si="238"/>
        <v>425</v>
      </c>
      <c r="W1910">
        <f t="shared" si="239"/>
        <v>104125</v>
      </c>
    </row>
    <row r="1911" spans="1:23" ht="15.75" customHeight="1" x14ac:dyDescent="0.3">
      <c r="A1911" s="2" t="s">
        <v>29</v>
      </c>
      <c r="B1911" s="2">
        <v>1128299</v>
      </c>
      <c r="C1911" s="3">
        <v>44432</v>
      </c>
      <c r="D1911" s="12" t="str" cm="1">
        <f t="array" ref="D1911">_xlfn.SWITCH(WEEKDAY(C1911,2), 1, "Lundi", 2, "Mardi", 3, "Mercredi", 4, "Jeudi", 5, "Vendredi", 6, "Samedi", 7, "Dimanche", "Erreur")</f>
        <v>Mardi</v>
      </c>
      <c r="E1911" s="2" t="s">
        <v>30</v>
      </c>
      <c r="F1911" s="2" t="s">
        <v>79</v>
      </c>
      <c r="G1911" s="2" t="s">
        <v>62</v>
      </c>
      <c r="H1911" s="4" t="s">
        <v>21</v>
      </c>
      <c r="I1911" s="5">
        <v>70</v>
      </c>
      <c r="J1911" s="6">
        <v>425</v>
      </c>
      <c r="K1911" s="7">
        <v>297500</v>
      </c>
      <c r="L1911" s="7">
        <v>119000</v>
      </c>
      <c r="M1911" s="8">
        <v>0.4</v>
      </c>
      <c r="N1911" s="2" t="s">
        <v>17</v>
      </c>
      <c r="O1911">
        <f t="shared" si="232"/>
        <v>2021</v>
      </c>
      <c r="P1911">
        <f t="shared" si="233"/>
        <v>8</v>
      </c>
      <c r="Q1911" t="str">
        <f t="shared" si="234"/>
        <v>août</v>
      </c>
      <c r="R1911" t="str">
        <f t="shared" si="235"/>
        <v>Oregon</v>
      </c>
      <c r="S1911" t="str">
        <f t="shared" si="236"/>
        <v>2021-08</v>
      </c>
      <c r="T1911">
        <f>IF(AND(COUNTIF(Calculs!$Q$2:$Q$12,$O1911)&gt;0,COUNTIF(Calculs!$S$2:$S$12,$E1911)&gt;0,COUNTIF(Calculs!$U$2:$U$12,$H1911)&gt;0),1,0)</f>
        <v>1</v>
      </c>
      <c r="U1911">
        <f t="shared" si="237"/>
        <v>297500</v>
      </c>
      <c r="V1911">
        <f t="shared" si="238"/>
        <v>425</v>
      </c>
      <c r="W1911">
        <f t="shared" si="239"/>
        <v>119000</v>
      </c>
    </row>
    <row r="1912" spans="1:23" ht="15.75" customHeight="1" x14ac:dyDescent="0.3">
      <c r="A1912" s="2" t="s">
        <v>29</v>
      </c>
      <c r="B1912" s="2">
        <v>1128299</v>
      </c>
      <c r="C1912" s="3">
        <v>44432</v>
      </c>
      <c r="D1912" s="12" t="str" cm="1">
        <f t="array" ref="D1912">_xlfn.SWITCH(WEEKDAY(C1912,2), 1, "Lundi", 2, "Mardi", 3, "Mercredi", 4, "Jeudi", 5, "Vendredi", 6, "Samedi", 7, "Dimanche", "Erreur")</f>
        <v>Mardi</v>
      </c>
      <c r="E1912" s="2" t="s">
        <v>30</v>
      </c>
      <c r="F1912" s="2" t="s">
        <v>79</v>
      </c>
      <c r="G1912" s="2" t="s">
        <v>62</v>
      </c>
      <c r="H1912" s="4" t="s">
        <v>22</v>
      </c>
      <c r="I1912" s="5">
        <v>75</v>
      </c>
      <c r="J1912" s="6">
        <v>250</v>
      </c>
      <c r="K1912" s="7">
        <v>187500</v>
      </c>
      <c r="L1912" s="7">
        <v>56250</v>
      </c>
      <c r="M1912" s="8">
        <v>0.3</v>
      </c>
      <c r="N1912" s="2" t="s">
        <v>17</v>
      </c>
      <c r="O1912">
        <f t="shared" si="232"/>
        <v>2021</v>
      </c>
      <c r="P1912">
        <f t="shared" si="233"/>
        <v>8</v>
      </c>
      <c r="Q1912" t="str">
        <f t="shared" si="234"/>
        <v>août</v>
      </c>
      <c r="R1912" t="str">
        <f t="shared" si="235"/>
        <v>Oregon</v>
      </c>
      <c r="S1912" t="str">
        <f t="shared" si="236"/>
        <v>2021-08</v>
      </c>
      <c r="T1912">
        <f>IF(AND(COUNTIF(Calculs!$Q$2:$Q$12,$O1912)&gt;0,COUNTIF(Calculs!$S$2:$S$12,$E1912)&gt;0,COUNTIF(Calculs!$U$2:$U$12,$H1912)&gt;0),1,0)</f>
        <v>1</v>
      </c>
      <c r="U1912">
        <f t="shared" si="237"/>
        <v>187500</v>
      </c>
      <c r="V1912">
        <f t="shared" si="238"/>
        <v>250</v>
      </c>
      <c r="W1912">
        <f t="shared" si="239"/>
        <v>56250</v>
      </c>
    </row>
    <row r="1913" spans="1:23" ht="15.75" customHeight="1" x14ac:dyDescent="0.3">
      <c r="A1913" s="2" t="s">
        <v>29</v>
      </c>
      <c r="B1913" s="2">
        <v>1128299</v>
      </c>
      <c r="C1913" s="3">
        <v>44464</v>
      </c>
      <c r="D1913" s="12" t="str" cm="1">
        <f t="array" ref="D1913">_xlfn.SWITCH(WEEKDAY(C1913,2), 1, "Lundi", 2, "Mardi", 3, "Mercredi", 4, "Jeudi", 5, "Vendredi", 6, "Samedi", 7, "Dimanche", "Erreur")</f>
        <v>Samedi</v>
      </c>
      <c r="E1913" s="2" t="s">
        <v>30</v>
      </c>
      <c r="F1913" s="2" t="s">
        <v>79</v>
      </c>
      <c r="G1913" s="2" t="s">
        <v>62</v>
      </c>
      <c r="H1913" s="4" t="s">
        <v>16</v>
      </c>
      <c r="I1913" s="5">
        <v>50.000000000000014</v>
      </c>
      <c r="J1913" s="6">
        <v>450</v>
      </c>
      <c r="K1913" s="7">
        <v>225000.00000000006</v>
      </c>
      <c r="L1913" s="7">
        <v>78750.000000000015</v>
      </c>
      <c r="M1913" s="8">
        <v>0.35</v>
      </c>
      <c r="N1913" s="2" t="s">
        <v>17</v>
      </c>
      <c r="O1913">
        <f t="shared" si="232"/>
        <v>2021</v>
      </c>
      <c r="P1913">
        <f t="shared" si="233"/>
        <v>9</v>
      </c>
      <c r="Q1913" t="str">
        <f t="shared" si="234"/>
        <v>sept</v>
      </c>
      <c r="R1913" t="str">
        <f t="shared" si="235"/>
        <v>Oregon</v>
      </c>
      <c r="S1913" t="str">
        <f t="shared" si="236"/>
        <v>2021-09</v>
      </c>
      <c r="T1913">
        <f>IF(AND(COUNTIF(Calculs!$Q$2:$Q$12,$O1913)&gt;0,COUNTIF(Calculs!$S$2:$S$12,$E1913)&gt;0,COUNTIF(Calculs!$U$2:$U$12,$H1913)&gt;0),1,0)</f>
        <v>1</v>
      </c>
      <c r="U1913">
        <f t="shared" si="237"/>
        <v>225000.00000000006</v>
      </c>
      <c r="V1913">
        <f t="shared" si="238"/>
        <v>450</v>
      </c>
      <c r="W1913">
        <f t="shared" si="239"/>
        <v>78750.000000000015</v>
      </c>
    </row>
    <row r="1914" spans="1:23" ht="15.75" customHeight="1" x14ac:dyDescent="0.3">
      <c r="A1914" s="2" t="s">
        <v>29</v>
      </c>
      <c r="B1914" s="2">
        <v>1128299</v>
      </c>
      <c r="C1914" s="3">
        <v>44464</v>
      </c>
      <c r="D1914" s="12" t="str" cm="1">
        <f t="array" ref="D1914">_xlfn.SWITCH(WEEKDAY(C1914,2), 1, "Lundi", 2, "Mardi", 3, "Mercredi", 4, "Jeudi", 5, "Vendredi", 6, "Samedi", 7, "Dimanche", "Erreur")</f>
        <v>Samedi</v>
      </c>
      <c r="E1914" s="2" t="s">
        <v>30</v>
      </c>
      <c r="F1914" s="2" t="s">
        <v>79</v>
      </c>
      <c r="G1914" s="2" t="s">
        <v>62</v>
      </c>
      <c r="H1914" s="4" t="s">
        <v>18</v>
      </c>
      <c r="I1914" s="5">
        <v>55.000000000000014</v>
      </c>
      <c r="J1914" s="6">
        <v>450</v>
      </c>
      <c r="K1914" s="7">
        <v>247500.00000000006</v>
      </c>
      <c r="L1914" s="7">
        <v>86625.000000000015</v>
      </c>
      <c r="M1914" s="8">
        <v>0.35</v>
      </c>
      <c r="N1914" s="2" t="s">
        <v>17</v>
      </c>
      <c r="O1914">
        <f t="shared" si="232"/>
        <v>2021</v>
      </c>
      <c r="P1914">
        <f t="shared" si="233"/>
        <v>9</v>
      </c>
      <c r="Q1914" t="str">
        <f t="shared" si="234"/>
        <v>sept</v>
      </c>
      <c r="R1914" t="str">
        <f t="shared" si="235"/>
        <v>Oregon</v>
      </c>
      <c r="S1914" t="str">
        <f t="shared" si="236"/>
        <v>2021-09</v>
      </c>
      <c r="T1914">
        <f>IF(AND(COUNTIF(Calculs!$Q$2:$Q$12,$O1914)&gt;0,COUNTIF(Calculs!$S$2:$S$12,$E1914)&gt;0,COUNTIF(Calculs!$U$2:$U$12,$H1914)&gt;0),1,0)</f>
        <v>1</v>
      </c>
      <c r="U1914">
        <f t="shared" si="237"/>
        <v>247500.00000000006</v>
      </c>
      <c r="V1914">
        <f t="shared" si="238"/>
        <v>450</v>
      </c>
      <c r="W1914">
        <f t="shared" si="239"/>
        <v>86625.000000000015</v>
      </c>
    </row>
    <row r="1915" spans="1:23" ht="15.75" customHeight="1" x14ac:dyDescent="0.3">
      <c r="A1915" s="2" t="s">
        <v>29</v>
      </c>
      <c r="B1915" s="2">
        <v>1128299</v>
      </c>
      <c r="C1915" s="3">
        <v>44464</v>
      </c>
      <c r="D1915" s="12" t="str" cm="1">
        <f t="array" ref="D1915">_xlfn.SWITCH(WEEKDAY(C1915,2), 1, "Lundi", 2, "Mardi", 3, "Mercredi", 4, "Jeudi", 5, "Vendredi", 6, "Samedi", 7, "Dimanche", "Erreur")</f>
        <v>Samedi</v>
      </c>
      <c r="E1915" s="2" t="s">
        <v>30</v>
      </c>
      <c r="F1915" s="2" t="s">
        <v>79</v>
      </c>
      <c r="G1915" s="2" t="s">
        <v>62</v>
      </c>
      <c r="H1915" s="4" t="s">
        <v>19</v>
      </c>
      <c r="I1915" s="5">
        <v>50.000000000000014</v>
      </c>
      <c r="J1915" s="6">
        <v>250</v>
      </c>
      <c r="K1915" s="7">
        <v>125000.00000000003</v>
      </c>
      <c r="L1915" s="7">
        <v>43750.000000000007</v>
      </c>
      <c r="M1915" s="8">
        <v>0.35</v>
      </c>
      <c r="N1915" s="2" t="s">
        <v>17</v>
      </c>
      <c r="O1915">
        <f t="shared" si="232"/>
        <v>2021</v>
      </c>
      <c r="P1915">
        <f t="shared" si="233"/>
        <v>9</v>
      </c>
      <c r="Q1915" t="str">
        <f t="shared" si="234"/>
        <v>sept</v>
      </c>
      <c r="R1915" t="str">
        <f t="shared" si="235"/>
        <v>Oregon</v>
      </c>
      <c r="S1915" t="str">
        <f t="shared" si="236"/>
        <v>2021-09</v>
      </c>
      <c r="T1915">
        <f>IF(AND(COUNTIF(Calculs!$Q$2:$Q$12,$O1915)&gt;0,COUNTIF(Calculs!$S$2:$S$12,$E1915)&gt;0,COUNTIF(Calculs!$U$2:$U$12,$H1915)&gt;0),1,0)</f>
        <v>1</v>
      </c>
      <c r="U1915">
        <f t="shared" si="237"/>
        <v>125000.00000000003</v>
      </c>
      <c r="V1915">
        <f t="shared" si="238"/>
        <v>250</v>
      </c>
      <c r="W1915">
        <f t="shared" si="239"/>
        <v>43750.000000000007</v>
      </c>
    </row>
    <row r="1916" spans="1:23" ht="15.75" customHeight="1" x14ac:dyDescent="0.3">
      <c r="A1916" s="2" t="s">
        <v>29</v>
      </c>
      <c r="B1916" s="2">
        <v>1128299</v>
      </c>
      <c r="C1916" s="3">
        <v>44464</v>
      </c>
      <c r="D1916" s="12" t="str" cm="1">
        <f t="array" ref="D1916">_xlfn.SWITCH(WEEKDAY(C1916,2), 1, "Lundi", 2, "Mardi", 3, "Mercredi", 4, "Jeudi", 5, "Vendredi", 6, "Samedi", 7, "Dimanche", "Erreur")</f>
        <v>Samedi</v>
      </c>
      <c r="E1916" s="2" t="s">
        <v>30</v>
      </c>
      <c r="F1916" s="2" t="s">
        <v>79</v>
      </c>
      <c r="G1916" s="2" t="s">
        <v>62</v>
      </c>
      <c r="H1916" s="4" t="s">
        <v>20</v>
      </c>
      <c r="I1916" s="5">
        <v>50.000000000000014</v>
      </c>
      <c r="J1916" s="6">
        <v>200</v>
      </c>
      <c r="K1916" s="7">
        <v>100000.00000000003</v>
      </c>
      <c r="L1916" s="7">
        <v>35000.000000000007</v>
      </c>
      <c r="M1916" s="8">
        <v>0.35</v>
      </c>
      <c r="N1916" s="2" t="s">
        <v>17</v>
      </c>
      <c r="O1916">
        <f t="shared" si="232"/>
        <v>2021</v>
      </c>
      <c r="P1916">
        <f t="shared" si="233"/>
        <v>9</v>
      </c>
      <c r="Q1916" t="str">
        <f t="shared" si="234"/>
        <v>sept</v>
      </c>
      <c r="R1916" t="str">
        <f t="shared" si="235"/>
        <v>Oregon</v>
      </c>
      <c r="S1916" t="str">
        <f t="shared" si="236"/>
        <v>2021-09</v>
      </c>
      <c r="T1916">
        <f>IF(AND(COUNTIF(Calculs!$Q$2:$Q$12,$O1916)&gt;0,COUNTIF(Calculs!$S$2:$S$12,$E1916)&gt;0,COUNTIF(Calculs!$U$2:$U$12,$H1916)&gt;0),1,0)</f>
        <v>1</v>
      </c>
      <c r="U1916">
        <f t="shared" si="237"/>
        <v>100000.00000000003</v>
      </c>
      <c r="V1916">
        <f t="shared" si="238"/>
        <v>200</v>
      </c>
      <c r="W1916">
        <f t="shared" si="239"/>
        <v>35000.000000000007</v>
      </c>
    </row>
    <row r="1917" spans="1:23" ht="15.75" customHeight="1" x14ac:dyDescent="0.3">
      <c r="A1917" s="2" t="s">
        <v>29</v>
      </c>
      <c r="B1917" s="2">
        <v>1128299</v>
      </c>
      <c r="C1917" s="3">
        <v>44464</v>
      </c>
      <c r="D1917" s="12" t="str" cm="1">
        <f t="array" ref="D1917">_xlfn.SWITCH(WEEKDAY(C1917,2), 1, "Lundi", 2, "Mardi", 3, "Mercredi", 4, "Jeudi", 5, "Vendredi", 6, "Samedi", 7, "Dimanche", "Erreur")</f>
        <v>Samedi</v>
      </c>
      <c r="E1917" s="2" t="s">
        <v>30</v>
      </c>
      <c r="F1917" s="2" t="s">
        <v>79</v>
      </c>
      <c r="G1917" s="2" t="s">
        <v>62</v>
      </c>
      <c r="H1917" s="4" t="s">
        <v>21</v>
      </c>
      <c r="I1917" s="5">
        <v>60.000000000000007</v>
      </c>
      <c r="J1917" s="6">
        <v>225</v>
      </c>
      <c r="K1917" s="7">
        <v>135000.00000000003</v>
      </c>
      <c r="L1917" s="7">
        <v>54000.000000000015</v>
      </c>
      <c r="M1917" s="8">
        <v>0.4</v>
      </c>
      <c r="N1917" s="2" t="s">
        <v>17</v>
      </c>
      <c r="O1917">
        <f t="shared" si="232"/>
        <v>2021</v>
      </c>
      <c r="P1917">
        <f t="shared" si="233"/>
        <v>9</v>
      </c>
      <c r="Q1917" t="str">
        <f t="shared" si="234"/>
        <v>sept</v>
      </c>
      <c r="R1917" t="str">
        <f t="shared" si="235"/>
        <v>Oregon</v>
      </c>
      <c r="S1917" t="str">
        <f t="shared" si="236"/>
        <v>2021-09</v>
      </c>
      <c r="T1917">
        <f>IF(AND(COUNTIF(Calculs!$Q$2:$Q$12,$O1917)&gt;0,COUNTIF(Calculs!$S$2:$S$12,$E1917)&gt;0,COUNTIF(Calculs!$U$2:$U$12,$H1917)&gt;0),1,0)</f>
        <v>1</v>
      </c>
      <c r="U1917">
        <f t="shared" si="237"/>
        <v>135000.00000000003</v>
      </c>
      <c r="V1917">
        <f t="shared" si="238"/>
        <v>225</v>
      </c>
      <c r="W1917">
        <f t="shared" si="239"/>
        <v>54000.000000000015</v>
      </c>
    </row>
    <row r="1918" spans="1:23" ht="15.75" customHeight="1" x14ac:dyDescent="0.3">
      <c r="A1918" s="2" t="s">
        <v>29</v>
      </c>
      <c r="B1918" s="2">
        <v>1128299</v>
      </c>
      <c r="C1918" s="3">
        <v>44464</v>
      </c>
      <c r="D1918" s="12" t="str" cm="1">
        <f t="array" ref="D1918">_xlfn.SWITCH(WEEKDAY(C1918,2), 1, "Lundi", 2, "Mardi", 3, "Mercredi", 4, "Jeudi", 5, "Vendredi", 6, "Samedi", 7, "Dimanche", "Erreur")</f>
        <v>Samedi</v>
      </c>
      <c r="E1918" s="2" t="s">
        <v>30</v>
      </c>
      <c r="F1918" s="2" t="s">
        <v>79</v>
      </c>
      <c r="G1918" s="2" t="s">
        <v>62</v>
      </c>
      <c r="H1918" s="4" t="s">
        <v>22</v>
      </c>
      <c r="I1918" s="5">
        <v>44.999999999999993</v>
      </c>
      <c r="J1918" s="6">
        <v>250</v>
      </c>
      <c r="K1918" s="7">
        <v>112499.99999999999</v>
      </c>
      <c r="L1918" s="7">
        <v>33749.999999999993</v>
      </c>
      <c r="M1918" s="8">
        <v>0.3</v>
      </c>
      <c r="N1918" s="2" t="s">
        <v>17</v>
      </c>
      <c r="O1918">
        <f t="shared" si="232"/>
        <v>2021</v>
      </c>
      <c r="P1918">
        <f t="shared" si="233"/>
        <v>9</v>
      </c>
      <c r="Q1918" t="str">
        <f t="shared" si="234"/>
        <v>sept</v>
      </c>
      <c r="R1918" t="str">
        <f t="shared" si="235"/>
        <v>Oregon</v>
      </c>
      <c r="S1918" t="str">
        <f t="shared" si="236"/>
        <v>2021-09</v>
      </c>
      <c r="T1918">
        <f>IF(AND(COUNTIF(Calculs!$Q$2:$Q$12,$O1918)&gt;0,COUNTIF(Calculs!$S$2:$S$12,$E1918)&gt;0,COUNTIF(Calculs!$U$2:$U$12,$H1918)&gt;0),1,0)</f>
        <v>1</v>
      </c>
      <c r="U1918">
        <f t="shared" si="237"/>
        <v>112499.99999999999</v>
      </c>
      <c r="V1918">
        <f t="shared" si="238"/>
        <v>250</v>
      </c>
      <c r="W1918">
        <f t="shared" si="239"/>
        <v>33749.999999999993</v>
      </c>
    </row>
    <row r="1919" spans="1:23" ht="15.75" customHeight="1" x14ac:dyDescent="0.3">
      <c r="A1919" s="2" t="s">
        <v>29</v>
      </c>
      <c r="B1919" s="2">
        <v>1128299</v>
      </c>
      <c r="C1919" s="3">
        <v>44493</v>
      </c>
      <c r="D1919" s="12" t="str" cm="1">
        <f t="array" ref="D1919">_xlfn.SWITCH(WEEKDAY(C1919,2), 1, "Lundi", 2, "Mardi", 3, "Mercredi", 4, "Jeudi", 5, "Vendredi", 6, "Samedi", 7, "Dimanche", "Erreur")</f>
        <v>Dimanche</v>
      </c>
      <c r="E1919" s="2" t="s">
        <v>30</v>
      </c>
      <c r="F1919" s="2" t="s">
        <v>79</v>
      </c>
      <c r="G1919" s="2" t="s">
        <v>62</v>
      </c>
      <c r="H1919" s="4" t="s">
        <v>16</v>
      </c>
      <c r="I1919" s="5">
        <v>40</v>
      </c>
      <c r="J1919" s="6">
        <v>350</v>
      </c>
      <c r="K1919" s="7">
        <v>140000</v>
      </c>
      <c r="L1919" s="7">
        <v>49000</v>
      </c>
      <c r="M1919" s="8">
        <v>0.35</v>
      </c>
      <c r="N1919" s="2" t="s">
        <v>17</v>
      </c>
      <c r="O1919">
        <f t="shared" si="232"/>
        <v>2021</v>
      </c>
      <c r="P1919">
        <f t="shared" si="233"/>
        <v>10</v>
      </c>
      <c r="Q1919" t="str">
        <f t="shared" si="234"/>
        <v>oct</v>
      </c>
      <c r="R1919" t="str">
        <f t="shared" si="235"/>
        <v>Oregon</v>
      </c>
      <c r="S1919" t="str">
        <f t="shared" si="236"/>
        <v>2021-10</v>
      </c>
      <c r="T1919">
        <f>IF(AND(COUNTIF(Calculs!$Q$2:$Q$12,$O1919)&gt;0,COUNTIF(Calculs!$S$2:$S$12,$E1919)&gt;0,COUNTIF(Calculs!$U$2:$U$12,$H1919)&gt;0),1,0)</f>
        <v>1</v>
      </c>
      <c r="U1919">
        <f t="shared" si="237"/>
        <v>140000</v>
      </c>
      <c r="V1919">
        <f t="shared" si="238"/>
        <v>350</v>
      </c>
      <c r="W1919">
        <f t="shared" si="239"/>
        <v>49000</v>
      </c>
    </row>
    <row r="1920" spans="1:23" ht="15.75" customHeight="1" x14ac:dyDescent="0.3">
      <c r="A1920" s="2" t="s">
        <v>29</v>
      </c>
      <c r="B1920" s="2">
        <v>1128299</v>
      </c>
      <c r="C1920" s="3">
        <v>44493</v>
      </c>
      <c r="D1920" s="12" t="str" cm="1">
        <f t="array" ref="D1920">_xlfn.SWITCH(WEEKDAY(C1920,2), 1, "Lundi", 2, "Mardi", 3, "Mercredi", 4, "Jeudi", 5, "Vendredi", 6, "Samedi", 7, "Dimanche", "Erreur")</f>
        <v>Dimanche</v>
      </c>
      <c r="E1920" s="2" t="s">
        <v>30</v>
      </c>
      <c r="F1920" s="2" t="s">
        <v>79</v>
      </c>
      <c r="G1920" s="2" t="s">
        <v>62</v>
      </c>
      <c r="H1920" s="4" t="s">
        <v>18</v>
      </c>
      <c r="I1920" s="5">
        <v>55.000000000000014</v>
      </c>
      <c r="J1920" s="6">
        <v>525</v>
      </c>
      <c r="K1920" s="7">
        <v>288750.00000000006</v>
      </c>
      <c r="L1920" s="7">
        <v>101062.50000000001</v>
      </c>
      <c r="M1920" s="8">
        <v>0.35</v>
      </c>
      <c r="N1920" s="2" t="s">
        <v>17</v>
      </c>
      <c r="O1920">
        <f t="shared" si="232"/>
        <v>2021</v>
      </c>
      <c r="P1920">
        <f t="shared" si="233"/>
        <v>10</v>
      </c>
      <c r="Q1920" t="str">
        <f t="shared" si="234"/>
        <v>oct</v>
      </c>
      <c r="R1920" t="str">
        <f t="shared" si="235"/>
        <v>Oregon</v>
      </c>
      <c r="S1920" t="str">
        <f t="shared" si="236"/>
        <v>2021-10</v>
      </c>
      <c r="T1920">
        <f>IF(AND(COUNTIF(Calculs!$Q$2:$Q$12,$O1920)&gt;0,COUNTIF(Calculs!$S$2:$S$12,$E1920)&gt;0,COUNTIF(Calculs!$U$2:$U$12,$H1920)&gt;0),1,0)</f>
        <v>1</v>
      </c>
      <c r="U1920">
        <f t="shared" si="237"/>
        <v>288750.00000000006</v>
      </c>
      <c r="V1920">
        <f t="shared" si="238"/>
        <v>525</v>
      </c>
      <c r="W1920">
        <f t="shared" si="239"/>
        <v>101062.50000000001</v>
      </c>
    </row>
    <row r="1921" spans="1:23" ht="15.75" customHeight="1" x14ac:dyDescent="0.3">
      <c r="A1921" s="2" t="s">
        <v>29</v>
      </c>
      <c r="B1921" s="2">
        <v>1128299</v>
      </c>
      <c r="C1921" s="3">
        <v>44493</v>
      </c>
      <c r="D1921" s="12" t="str" cm="1">
        <f t="array" ref="D1921">_xlfn.SWITCH(WEEKDAY(C1921,2), 1, "Lundi", 2, "Mardi", 3, "Mercredi", 4, "Jeudi", 5, "Vendredi", 6, "Samedi", 7, "Dimanche", "Erreur")</f>
        <v>Dimanche</v>
      </c>
      <c r="E1921" s="2" t="s">
        <v>30</v>
      </c>
      <c r="F1921" s="2" t="s">
        <v>79</v>
      </c>
      <c r="G1921" s="2" t="s">
        <v>62</v>
      </c>
      <c r="H1921" s="4" t="s">
        <v>19</v>
      </c>
      <c r="I1921" s="5">
        <v>50.000000000000014</v>
      </c>
      <c r="J1921" s="6">
        <v>350</v>
      </c>
      <c r="K1921" s="7">
        <v>175000.00000000006</v>
      </c>
      <c r="L1921" s="7">
        <v>61250.000000000015</v>
      </c>
      <c r="M1921" s="8">
        <v>0.35</v>
      </c>
      <c r="N1921" s="2" t="s">
        <v>17</v>
      </c>
      <c r="O1921">
        <f t="shared" si="232"/>
        <v>2021</v>
      </c>
      <c r="P1921">
        <f t="shared" si="233"/>
        <v>10</v>
      </c>
      <c r="Q1921" t="str">
        <f t="shared" si="234"/>
        <v>oct</v>
      </c>
      <c r="R1921" t="str">
        <f t="shared" si="235"/>
        <v>Oregon</v>
      </c>
      <c r="S1921" t="str">
        <f t="shared" si="236"/>
        <v>2021-10</v>
      </c>
      <c r="T1921">
        <f>IF(AND(COUNTIF(Calculs!$Q$2:$Q$12,$O1921)&gt;0,COUNTIF(Calculs!$S$2:$S$12,$E1921)&gt;0,COUNTIF(Calculs!$U$2:$U$12,$H1921)&gt;0),1,0)</f>
        <v>1</v>
      </c>
      <c r="U1921">
        <f t="shared" si="237"/>
        <v>175000.00000000006</v>
      </c>
      <c r="V1921">
        <f t="shared" si="238"/>
        <v>350</v>
      </c>
      <c r="W1921">
        <f t="shared" si="239"/>
        <v>61250.000000000015</v>
      </c>
    </row>
    <row r="1922" spans="1:23" ht="15.75" customHeight="1" x14ac:dyDescent="0.3">
      <c r="A1922" s="2" t="s">
        <v>29</v>
      </c>
      <c r="B1922" s="2">
        <v>1128299</v>
      </c>
      <c r="C1922" s="3">
        <v>44493</v>
      </c>
      <c r="D1922" s="12" t="str" cm="1">
        <f t="array" ref="D1922">_xlfn.SWITCH(WEEKDAY(C1922,2), 1, "Lundi", 2, "Mardi", 3, "Mercredi", 4, "Jeudi", 5, "Vendredi", 6, "Samedi", 7, "Dimanche", "Erreur")</f>
        <v>Dimanche</v>
      </c>
      <c r="E1922" s="2" t="s">
        <v>30</v>
      </c>
      <c r="F1922" s="2" t="s">
        <v>79</v>
      </c>
      <c r="G1922" s="2" t="s">
        <v>62</v>
      </c>
      <c r="H1922" s="4" t="s">
        <v>20</v>
      </c>
      <c r="I1922" s="5">
        <v>45.000000000000007</v>
      </c>
      <c r="J1922" s="6">
        <v>325</v>
      </c>
      <c r="K1922" s="7">
        <v>146250.00000000003</v>
      </c>
      <c r="L1922" s="7">
        <v>51187.500000000007</v>
      </c>
      <c r="M1922" s="8">
        <v>0.35</v>
      </c>
      <c r="N1922" s="2" t="s">
        <v>17</v>
      </c>
      <c r="O1922">
        <f t="shared" si="232"/>
        <v>2021</v>
      </c>
      <c r="P1922">
        <f t="shared" si="233"/>
        <v>10</v>
      </c>
      <c r="Q1922" t="str">
        <f t="shared" si="234"/>
        <v>oct</v>
      </c>
      <c r="R1922" t="str">
        <f t="shared" si="235"/>
        <v>Oregon</v>
      </c>
      <c r="S1922" t="str">
        <f t="shared" si="236"/>
        <v>2021-10</v>
      </c>
      <c r="T1922">
        <f>IF(AND(COUNTIF(Calculs!$Q$2:$Q$12,$O1922)&gt;0,COUNTIF(Calculs!$S$2:$S$12,$E1922)&gt;0,COUNTIF(Calculs!$U$2:$U$12,$H1922)&gt;0),1,0)</f>
        <v>1</v>
      </c>
      <c r="U1922">
        <f t="shared" si="237"/>
        <v>146250.00000000003</v>
      </c>
      <c r="V1922">
        <f t="shared" si="238"/>
        <v>325</v>
      </c>
      <c r="W1922">
        <f t="shared" si="239"/>
        <v>51187.500000000007</v>
      </c>
    </row>
    <row r="1923" spans="1:23" ht="15.75" customHeight="1" x14ac:dyDescent="0.3">
      <c r="A1923" s="2" t="s">
        <v>29</v>
      </c>
      <c r="B1923" s="2">
        <v>1128299</v>
      </c>
      <c r="C1923" s="3">
        <v>44493</v>
      </c>
      <c r="D1923" s="12" t="str" cm="1">
        <f t="array" ref="D1923">_xlfn.SWITCH(WEEKDAY(C1923,2), 1, "Lundi", 2, "Mardi", 3, "Mercredi", 4, "Jeudi", 5, "Vendredi", 6, "Samedi", 7, "Dimanche", "Erreur")</f>
        <v>Dimanche</v>
      </c>
      <c r="E1923" s="2" t="s">
        <v>30</v>
      </c>
      <c r="F1923" s="2" t="s">
        <v>79</v>
      </c>
      <c r="G1923" s="2" t="s">
        <v>62</v>
      </c>
      <c r="H1923" s="4" t="s">
        <v>21</v>
      </c>
      <c r="I1923" s="5">
        <v>55.000000000000007</v>
      </c>
      <c r="J1923" s="6">
        <v>300</v>
      </c>
      <c r="K1923" s="7">
        <v>165000.00000000003</v>
      </c>
      <c r="L1923" s="7">
        <v>66000.000000000015</v>
      </c>
      <c r="M1923" s="8">
        <v>0.4</v>
      </c>
      <c r="N1923" s="2" t="s">
        <v>17</v>
      </c>
      <c r="O1923">
        <f t="shared" ref="O1923:O1986" si="240">YEAR($C1923)</f>
        <v>2021</v>
      </c>
      <c r="P1923">
        <f t="shared" ref="P1923:P1986" si="241">MONTH($C1923)</f>
        <v>10</v>
      </c>
      <c r="Q1923" t="str">
        <f t="shared" ref="Q1923:Q1986" si="242">TEXT($C1923,"mmm")</f>
        <v>oct</v>
      </c>
      <c r="R1923" t="str">
        <f t="shared" ref="R1923:R1986" si="243">SUBSTITUTE(SUBSTITUTE($F1923,"Sud ","South "),"Ouest ","West ")</f>
        <v>Oregon</v>
      </c>
      <c r="S1923" t="str">
        <f t="shared" ref="S1923:S1986" si="244">TEXT($C1923,"aaaa-mm")</f>
        <v>2021-10</v>
      </c>
      <c r="T1923">
        <f>IF(AND(COUNTIF(Calculs!$Q$2:$Q$12,$O1923)&gt;0,COUNTIF(Calculs!$S$2:$S$12,$E1923)&gt;0,COUNTIF(Calculs!$U$2:$U$12,$H1923)&gt;0),1,0)</f>
        <v>1</v>
      </c>
      <c r="U1923">
        <f t="shared" ref="U1923:U1986" si="245">$K1923*$T1923</f>
        <v>165000.00000000003</v>
      </c>
      <c r="V1923">
        <f t="shared" ref="V1923:V1986" si="246">$J1923*$T1923</f>
        <v>300</v>
      </c>
      <c r="W1923">
        <f t="shared" ref="W1923:W1986" si="247">$L1923*$T1923</f>
        <v>66000.000000000015</v>
      </c>
    </row>
    <row r="1924" spans="1:23" ht="15.75" customHeight="1" x14ac:dyDescent="0.3">
      <c r="A1924" s="2" t="s">
        <v>29</v>
      </c>
      <c r="B1924" s="2">
        <v>1128299</v>
      </c>
      <c r="C1924" s="3">
        <v>44493</v>
      </c>
      <c r="D1924" s="12" t="str" cm="1">
        <f t="array" ref="D1924">_xlfn.SWITCH(WEEKDAY(C1924,2), 1, "Lundi", 2, "Mardi", 3, "Mercredi", 4, "Jeudi", 5, "Vendredi", 6, "Samedi", 7, "Dimanche", "Erreur")</f>
        <v>Dimanche</v>
      </c>
      <c r="E1924" s="2" t="s">
        <v>30</v>
      </c>
      <c r="F1924" s="2" t="s">
        <v>79</v>
      </c>
      <c r="G1924" s="2" t="s">
        <v>62</v>
      </c>
      <c r="H1924" s="4" t="s">
        <v>22</v>
      </c>
      <c r="I1924" s="5">
        <v>60.000000000000007</v>
      </c>
      <c r="J1924" s="6">
        <v>350</v>
      </c>
      <c r="K1924" s="7">
        <v>210000.00000000003</v>
      </c>
      <c r="L1924" s="7">
        <v>63000.000000000007</v>
      </c>
      <c r="M1924" s="8">
        <v>0.3</v>
      </c>
      <c r="N1924" s="2" t="s">
        <v>17</v>
      </c>
      <c r="O1924">
        <f t="shared" si="240"/>
        <v>2021</v>
      </c>
      <c r="P1924">
        <f t="shared" si="241"/>
        <v>10</v>
      </c>
      <c r="Q1924" t="str">
        <f t="shared" si="242"/>
        <v>oct</v>
      </c>
      <c r="R1924" t="str">
        <f t="shared" si="243"/>
        <v>Oregon</v>
      </c>
      <c r="S1924" t="str">
        <f t="shared" si="244"/>
        <v>2021-10</v>
      </c>
      <c r="T1924">
        <f>IF(AND(COUNTIF(Calculs!$Q$2:$Q$12,$O1924)&gt;0,COUNTIF(Calculs!$S$2:$S$12,$E1924)&gt;0,COUNTIF(Calculs!$U$2:$U$12,$H1924)&gt;0),1,0)</f>
        <v>1</v>
      </c>
      <c r="U1924">
        <f t="shared" si="245"/>
        <v>210000.00000000003</v>
      </c>
      <c r="V1924">
        <f t="shared" si="246"/>
        <v>350</v>
      </c>
      <c r="W1924">
        <f t="shared" si="247"/>
        <v>63000.000000000007</v>
      </c>
    </row>
    <row r="1925" spans="1:23" ht="15.75" customHeight="1" x14ac:dyDescent="0.3">
      <c r="A1925" s="2" t="s">
        <v>29</v>
      </c>
      <c r="B1925" s="2">
        <v>1128299</v>
      </c>
      <c r="C1925" s="3">
        <v>44524</v>
      </c>
      <c r="D1925" s="12" t="str" cm="1">
        <f t="array" ref="D1925">_xlfn.SWITCH(WEEKDAY(C1925,2), 1, "Lundi", 2, "Mardi", 3, "Mercredi", 4, "Jeudi", 5, "Vendredi", 6, "Samedi", 7, "Dimanche", "Erreur")</f>
        <v>Mercredi</v>
      </c>
      <c r="E1925" s="2" t="s">
        <v>30</v>
      </c>
      <c r="F1925" s="2" t="s">
        <v>79</v>
      </c>
      <c r="G1925" s="2" t="s">
        <v>62</v>
      </c>
      <c r="H1925" s="4" t="s">
        <v>16</v>
      </c>
      <c r="I1925" s="5">
        <v>45.000000000000007</v>
      </c>
      <c r="J1925" s="6">
        <v>575</v>
      </c>
      <c r="K1925" s="7">
        <v>258750.00000000003</v>
      </c>
      <c r="L1925" s="7">
        <v>90562.5</v>
      </c>
      <c r="M1925" s="8">
        <v>0.35</v>
      </c>
      <c r="N1925" s="2" t="s">
        <v>17</v>
      </c>
      <c r="O1925">
        <f t="shared" si="240"/>
        <v>2021</v>
      </c>
      <c r="P1925">
        <f t="shared" si="241"/>
        <v>11</v>
      </c>
      <c r="Q1925" t="str">
        <f t="shared" si="242"/>
        <v>nov</v>
      </c>
      <c r="R1925" t="str">
        <f t="shared" si="243"/>
        <v>Oregon</v>
      </c>
      <c r="S1925" t="str">
        <f t="shared" si="244"/>
        <v>2021-11</v>
      </c>
      <c r="T1925">
        <f>IF(AND(COUNTIF(Calculs!$Q$2:$Q$12,$O1925)&gt;0,COUNTIF(Calculs!$S$2:$S$12,$E1925)&gt;0,COUNTIF(Calculs!$U$2:$U$12,$H1925)&gt;0),1,0)</f>
        <v>1</v>
      </c>
      <c r="U1925">
        <f t="shared" si="245"/>
        <v>258750.00000000003</v>
      </c>
      <c r="V1925">
        <f t="shared" si="246"/>
        <v>575</v>
      </c>
      <c r="W1925">
        <f t="shared" si="247"/>
        <v>90562.5</v>
      </c>
    </row>
    <row r="1926" spans="1:23" ht="15.75" customHeight="1" x14ac:dyDescent="0.3">
      <c r="A1926" s="2" t="s">
        <v>29</v>
      </c>
      <c r="B1926" s="2">
        <v>1128299</v>
      </c>
      <c r="C1926" s="3">
        <v>44524</v>
      </c>
      <c r="D1926" s="12" t="str" cm="1">
        <f t="array" ref="D1926">_xlfn.SWITCH(WEEKDAY(C1926,2), 1, "Lundi", 2, "Mardi", 3, "Mercredi", 4, "Jeudi", 5, "Vendredi", 6, "Samedi", 7, "Dimanche", "Erreur")</f>
        <v>Mercredi</v>
      </c>
      <c r="E1926" s="2" t="s">
        <v>30</v>
      </c>
      <c r="F1926" s="2" t="s">
        <v>79</v>
      </c>
      <c r="G1926" s="2" t="s">
        <v>62</v>
      </c>
      <c r="H1926" s="4" t="s">
        <v>18</v>
      </c>
      <c r="I1926" s="5">
        <v>50.000000000000014</v>
      </c>
      <c r="J1926" s="6">
        <v>650</v>
      </c>
      <c r="K1926" s="7">
        <v>325000.00000000012</v>
      </c>
      <c r="L1926" s="7">
        <v>113750.00000000003</v>
      </c>
      <c r="M1926" s="8">
        <v>0.35</v>
      </c>
      <c r="N1926" s="2" t="s">
        <v>17</v>
      </c>
      <c r="O1926">
        <f t="shared" si="240"/>
        <v>2021</v>
      </c>
      <c r="P1926">
        <f t="shared" si="241"/>
        <v>11</v>
      </c>
      <c r="Q1926" t="str">
        <f t="shared" si="242"/>
        <v>nov</v>
      </c>
      <c r="R1926" t="str">
        <f t="shared" si="243"/>
        <v>Oregon</v>
      </c>
      <c r="S1926" t="str">
        <f t="shared" si="244"/>
        <v>2021-11</v>
      </c>
      <c r="T1926">
        <f>IF(AND(COUNTIF(Calculs!$Q$2:$Q$12,$O1926)&gt;0,COUNTIF(Calculs!$S$2:$S$12,$E1926)&gt;0,COUNTIF(Calculs!$U$2:$U$12,$H1926)&gt;0),1,0)</f>
        <v>1</v>
      </c>
      <c r="U1926">
        <f t="shared" si="245"/>
        <v>325000.00000000012</v>
      </c>
      <c r="V1926">
        <f t="shared" si="246"/>
        <v>650</v>
      </c>
      <c r="W1926">
        <f t="shared" si="247"/>
        <v>113750.00000000003</v>
      </c>
    </row>
    <row r="1927" spans="1:23" ht="15.75" customHeight="1" x14ac:dyDescent="0.3">
      <c r="A1927" s="2" t="s">
        <v>29</v>
      </c>
      <c r="B1927" s="2">
        <v>1128299</v>
      </c>
      <c r="C1927" s="3">
        <v>44524</v>
      </c>
      <c r="D1927" s="12" t="str" cm="1">
        <f t="array" ref="D1927">_xlfn.SWITCH(WEEKDAY(C1927,2), 1, "Lundi", 2, "Mardi", 3, "Mercredi", 4, "Jeudi", 5, "Vendredi", 6, "Samedi", 7, "Dimanche", "Erreur")</f>
        <v>Mercredi</v>
      </c>
      <c r="E1927" s="2" t="s">
        <v>30</v>
      </c>
      <c r="F1927" s="2" t="s">
        <v>79</v>
      </c>
      <c r="G1927" s="2" t="s">
        <v>62</v>
      </c>
      <c r="H1927" s="4" t="s">
        <v>19</v>
      </c>
      <c r="I1927" s="5">
        <v>45.000000000000007</v>
      </c>
      <c r="J1927" s="6">
        <v>475</v>
      </c>
      <c r="K1927" s="7">
        <v>213750.00000000003</v>
      </c>
      <c r="L1927" s="7">
        <v>74812.5</v>
      </c>
      <c r="M1927" s="8">
        <v>0.35</v>
      </c>
      <c r="N1927" s="2" t="s">
        <v>17</v>
      </c>
      <c r="O1927">
        <f t="shared" si="240"/>
        <v>2021</v>
      </c>
      <c r="P1927">
        <f t="shared" si="241"/>
        <v>11</v>
      </c>
      <c r="Q1927" t="str">
        <f t="shared" si="242"/>
        <v>nov</v>
      </c>
      <c r="R1927" t="str">
        <f t="shared" si="243"/>
        <v>Oregon</v>
      </c>
      <c r="S1927" t="str">
        <f t="shared" si="244"/>
        <v>2021-11</v>
      </c>
      <c r="T1927">
        <f>IF(AND(COUNTIF(Calculs!$Q$2:$Q$12,$O1927)&gt;0,COUNTIF(Calculs!$S$2:$S$12,$E1927)&gt;0,COUNTIF(Calculs!$U$2:$U$12,$H1927)&gt;0),1,0)</f>
        <v>1</v>
      </c>
      <c r="U1927">
        <f t="shared" si="245"/>
        <v>213750.00000000003</v>
      </c>
      <c r="V1927">
        <f t="shared" si="246"/>
        <v>475</v>
      </c>
      <c r="W1927">
        <f t="shared" si="247"/>
        <v>74812.5</v>
      </c>
    </row>
    <row r="1928" spans="1:23" ht="15.75" customHeight="1" x14ac:dyDescent="0.3">
      <c r="A1928" s="2" t="s">
        <v>29</v>
      </c>
      <c r="B1928" s="2">
        <v>1128299</v>
      </c>
      <c r="C1928" s="3">
        <v>44524</v>
      </c>
      <c r="D1928" s="12" t="str" cm="1">
        <f t="array" ref="D1928">_xlfn.SWITCH(WEEKDAY(C1928,2), 1, "Lundi", 2, "Mardi", 3, "Mercredi", 4, "Jeudi", 5, "Vendredi", 6, "Samedi", 7, "Dimanche", "Erreur")</f>
        <v>Mercredi</v>
      </c>
      <c r="E1928" s="2" t="s">
        <v>30</v>
      </c>
      <c r="F1928" s="2" t="s">
        <v>79</v>
      </c>
      <c r="G1928" s="2" t="s">
        <v>62</v>
      </c>
      <c r="H1928" s="4" t="s">
        <v>20</v>
      </c>
      <c r="I1928" s="5">
        <v>55.000000000000014</v>
      </c>
      <c r="J1928" s="6">
        <v>450</v>
      </c>
      <c r="K1928" s="7">
        <v>247500.00000000006</v>
      </c>
      <c r="L1928" s="7">
        <v>86625.000000000015</v>
      </c>
      <c r="M1928" s="8">
        <v>0.35</v>
      </c>
      <c r="N1928" s="2" t="s">
        <v>17</v>
      </c>
      <c r="O1928">
        <f t="shared" si="240"/>
        <v>2021</v>
      </c>
      <c r="P1928">
        <f t="shared" si="241"/>
        <v>11</v>
      </c>
      <c r="Q1928" t="str">
        <f t="shared" si="242"/>
        <v>nov</v>
      </c>
      <c r="R1928" t="str">
        <f t="shared" si="243"/>
        <v>Oregon</v>
      </c>
      <c r="S1928" t="str">
        <f t="shared" si="244"/>
        <v>2021-11</v>
      </c>
      <c r="T1928">
        <f>IF(AND(COUNTIF(Calculs!$Q$2:$Q$12,$O1928)&gt;0,COUNTIF(Calculs!$S$2:$S$12,$E1928)&gt;0,COUNTIF(Calculs!$U$2:$U$12,$H1928)&gt;0),1,0)</f>
        <v>1</v>
      </c>
      <c r="U1928">
        <f t="shared" si="245"/>
        <v>247500.00000000006</v>
      </c>
      <c r="V1928">
        <f t="shared" si="246"/>
        <v>450</v>
      </c>
      <c r="W1928">
        <f t="shared" si="247"/>
        <v>86625.000000000015</v>
      </c>
    </row>
    <row r="1929" spans="1:23" ht="15.75" customHeight="1" x14ac:dyDescent="0.3">
      <c r="A1929" s="2" t="s">
        <v>29</v>
      </c>
      <c r="B1929" s="2">
        <v>1128299</v>
      </c>
      <c r="C1929" s="3">
        <v>44524</v>
      </c>
      <c r="D1929" s="12" t="str" cm="1">
        <f t="array" ref="D1929">_xlfn.SWITCH(WEEKDAY(C1929,2), 1, "Lundi", 2, "Mardi", 3, "Mercredi", 4, "Jeudi", 5, "Vendredi", 6, "Samedi", 7, "Dimanche", "Erreur")</f>
        <v>Mercredi</v>
      </c>
      <c r="E1929" s="2" t="s">
        <v>30</v>
      </c>
      <c r="F1929" s="2" t="s">
        <v>79</v>
      </c>
      <c r="G1929" s="2" t="s">
        <v>62</v>
      </c>
      <c r="H1929" s="4" t="s">
        <v>21</v>
      </c>
      <c r="I1929" s="5">
        <v>75.000000000000014</v>
      </c>
      <c r="J1929" s="6">
        <v>425</v>
      </c>
      <c r="K1929" s="7">
        <v>318750.00000000006</v>
      </c>
      <c r="L1929" s="7">
        <v>127500.00000000003</v>
      </c>
      <c r="M1929" s="8">
        <v>0.4</v>
      </c>
      <c r="N1929" s="2" t="s">
        <v>17</v>
      </c>
      <c r="O1929">
        <f t="shared" si="240"/>
        <v>2021</v>
      </c>
      <c r="P1929">
        <f t="shared" si="241"/>
        <v>11</v>
      </c>
      <c r="Q1929" t="str">
        <f t="shared" si="242"/>
        <v>nov</v>
      </c>
      <c r="R1929" t="str">
        <f t="shared" si="243"/>
        <v>Oregon</v>
      </c>
      <c r="S1929" t="str">
        <f t="shared" si="244"/>
        <v>2021-11</v>
      </c>
      <c r="T1929">
        <f>IF(AND(COUNTIF(Calculs!$Q$2:$Q$12,$O1929)&gt;0,COUNTIF(Calculs!$S$2:$S$12,$E1929)&gt;0,COUNTIF(Calculs!$U$2:$U$12,$H1929)&gt;0),1,0)</f>
        <v>1</v>
      </c>
      <c r="U1929">
        <f t="shared" si="245"/>
        <v>318750.00000000006</v>
      </c>
      <c r="V1929">
        <f t="shared" si="246"/>
        <v>425</v>
      </c>
      <c r="W1929">
        <f t="shared" si="247"/>
        <v>127500.00000000003</v>
      </c>
    </row>
    <row r="1930" spans="1:23" ht="15.75" customHeight="1" x14ac:dyDescent="0.3">
      <c r="A1930" s="2" t="s">
        <v>29</v>
      </c>
      <c r="B1930" s="2">
        <v>1128299</v>
      </c>
      <c r="C1930" s="3">
        <v>44524</v>
      </c>
      <c r="D1930" s="12" t="str" cm="1">
        <f t="array" ref="D1930">_xlfn.SWITCH(WEEKDAY(C1930,2), 1, "Lundi", 2, "Mardi", 3, "Mercredi", 4, "Jeudi", 5, "Vendredi", 6, "Samedi", 7, "Dimanche", "Erreur")</f>
        <v>Mercredi</v>
      </c>
      <c r="E1930" s="2" t="s">
        <v>30</v>
      </c>
      <c r="F1930" s="2" t="s">
        <v>79</v>
      </c>
      <c r="G1930" s="2" t="s">
        <v>62</v>
      </c>
      <c r="H1930" s="4" t="s">
        <v>22</v>
      </c>
      <c r="I1930" s="5">
        <v>80.000000000000014</v>
      </c>
      <c r="J1930" s="6">
        <v>550</v>
      </c>
      <c r="K1930" s="7">
        <v>440000.00000000006</v>
      </c>
      <c r="L1930" s="7">
        <v>132000</v>
      </c>
      <c r="M1930" s="8">
        <v>0.3</v>
      </c>
      <c r="N1930" s="2" t="s">
        <v>17</v>
      </c>
      <c r="O1930">
        <f t="shared" si="240"/>
        <v>2021</v>
      </c>
      <c r="P1930">
        <f t="shared" si="241"/>
        <v>11</v>
      </c>
      <c r="Q1930" t="str">
        <f t="shared" si="242"/>
        <v>nov</v>
      </c>
      <c r="R1930" t="str">
        <f t="shared" si="243"/>
        <v>Oregon</v>
      </c>
      <c r="S1930" t="str">
        <f t="shared" si="244"/>
        <v>2021-11</v>
      </c>
      <c r="T1930">
        <f>IF(AND(COUNTIF(Calculs!$Q$2:$Q$12,$O1930)&gt;0,COUNTIF(Calculs!$S$2:$S$12,$E1930)&gt;0,COUNTIF(Calculs!$U$2:$U$12,$H1930)&gt;0),1,0)</f>
        <v>1</v>
      </c>
      <c r="U1930">
        <f t="shared" si="245"/>
        <v>440000.00000000006</v>
      </c>
      <c r="V1930">
        <f t="shared" si="246"/>
        <v>550</v>
      </c>
      <c r="W1930">
        <f t="shared" si="247"/>
        <v>132000</v>
      </c>
    </row>
    <row r="1931" spans="1:23" ht="15.75" customHeight="1" x14ac:dyDescent="0.3">
      <c r="A1931" s="2" t="s">
        <v>29</v>
      </c>
      <c r="B1931" s="2">
        <v>1128299</v>
      </c>
      <c r="C1931" s="3">
        <v>44553</v>
      </c>
      <c r="D1931" s="12" t="str" cm="1">
        <f t="array" ref="D1931">_xlfn.SWITCH(WEEKDAY(C1931,2), 1, "Lundi", 2, "Mardi", 3, "Mercredi", 4, "Jeudi", 5, "Vendredi", 6, "Samedi", 7, "Dimanche", "Erreur")</f>
        <v>Jeudi</v>
      </c>
      <c r="E1931" s="2" t="s">
        <v>30</v>
      </c>
      <c r="F1931" s="2" t="s">
        <v>79</v>
      </c>
      <c r="G1931" s="2" t="s">
        <v>62</v>
      </c>
      <c r="H1931" s="4" t="s">
        <v>16</v>
      </c>
      <c r="I1931" s="5">
        <v>65.000000000000014</v>
      </c>
      <c r="J1931" s="6">
        <v>750</v>
      </c>
      <c r="K1931" s="7">
        <v>487500.00000000012</v>
      </c>
      <c r="L1931" s="7">
        <v>170625.00000000003</v>
      </c>
      <c r="M1931" s="8">
        <v>0.35</v>
      </c>
      <c r="N1931" s="2" t="s">
        <v>17</v>
      </c>
      <c r="O1931">
        <f t="shared" si="240"/>
        <v>2021</v>
      </c>
      <c r="P1931">
        <f t="shared" si="241"/>
        <v>12</v>
      </c>
      <c r="Q1931" t="str">
        <f t="shared" si="242"/>
        <v>déc</v>
      </c>
      <c r="R1931" t="str">
        <f t="shared" si="243"/>
        <v>Oregon</v>
      </c>
      <c r="S1931" t="str">
        <f t="shared" si="244"/>
        <v>2021-12</v>
      </c>
      <c r="T1931">
        <f>IF(AND(COUNTIF(Calculs!$Q$2:$Q$12,$O1931)&gt;0,COUNTIF(Calculs!$S$2:$S$12,$E1931)&gt;0,COUNTIF(Calculs!$U$2:$U$12,$H1931)&gt;0),1,0)</f>
        <v>1</v>
      </c>
      <c r="U1931">
        <f t="shared" si="245"/>
        <v>487500.00000000012</v>
      </c>
      <c r="V1931">
        <f t="shared" si="246"/>
        <v>750</v>
      </c>
      <c r="W1931">
        <f t="shared" si="247"/>
        <v>170625.00000000003</v>
      </c>
    </row>
    <row r="1932" spans="1:23" ht="15.75" customHeight="1" x14ac:dyDescent="0.3">
      <c r="A1932" s="2" t="s">
        <v>29</v>
      </c>
      <c r="B1932" s="2">
        <v>1128299</v>
      </c>
      <c r="C1932" s="3">
        <v>44553</v>
      </c>
      <c r="D1932" s="12" t="str" cm="1">
        <f t="array" ref="D1932">_xlfn.SWITCH(WEEKDAY(C1932,2), 1, "Lundi", 2, "Mardi", 3, "Mercredi", 4, "Jeudi", 5, "Vendredi", 6, "Samedi", 7, "Dimanche", "Erreur")</f>
        <v>Jeudi</v>
      </c>
      <c r="E1932" s="2" t="s">
        <v>30</v>
      </c>
      <c r="F1932" s="2" t="s">
        <v>79</v>
      </c>
      <c r="G1932" s="2" t="s">
        <v>62</v>
      </c>
      <c r="H1932" s="4" t="s">
        <v>18</v>
      </c>
      <c r="I1932" s="5">
        <v>75.000000000000028</v>
      </c>
      <c r="J1932" s="6">
        <v>750</v>
      </c>
      <c r="K1932" s="7">
        <v>562500.00000000023</v>
      </c>
      <c r="L1932" s="7">
        <v>196875.00000000006</v>
      </c>
      <c r="M1932" s="8">
        <v>0.35</v>
      </c>
      <c r="N1932" s="2" t="s">
        <v>17</v>
      </c>
      <c r="O1932">
        <f t="shared" si="240"/>
        <v>2021</v>
      </c>
      <c r="P1932">
        <f t="shared" si="241"/>
        <v>12</v>
      </c>
      <c r="Q1932" t="str">
        <f t="shared" si="242"/>
        <v>déc</v>
      </c>
      <c r="R1932" t="str">
        <f t="shared" si="243"/>
        <v>Oregon</v>
      </c>
      <c r="S1932" t="str">
        <f t="shared" si="244"/>
        <v>2021-12</v>
      </c>
      <c r="T1932">
        <f>IF(AND(COUNTIF(Calculs!$Q$2:$Q$12,$O1932)&gt;0,COUNTIF(Calculs!$S$2:$S$12,$E1932)&gt;0,COUNTIF(Calculs!$U$2:$U$12,$H1932)&gt;0),1,0)</f>
        <v>1</v>
      </c>
      <c r="U1932">
        <f t="shared" si="245"/>
        <v>562500.00000000023</v>
      </c>
      <c r="V1932">
        <f t="shared" si="246"/>
        <v>750</v>
      </c>
      <c r="W1932">
        <f t="shared" si="247"/>
        <v>196875.00000000006</v>
      </c>
    </row>
    <row r="1933" spans="1:23" ht="15.75" customHeight="1" x14ac:dyDescent="0.3">
      <c r="A1933" s="2" t="s">
        <v>29</v>
      </c>
      <c r="B1933" s="2">
        <v>1128299</v>
      </c>
      <c r="C1933" s="3">
        <v>44553</v>
      </c>
      <c r="D1933" s="12" t="str" cm="1">
        <f t="array" ref="D1933">_xlfn.SWITCH(WEEKDAY(C1933,2), 1, "Lundi", 2, "Mardi", 3, "Mercredi", 4, "Jeudi", 5, "Vendredi", 6, "Samedi", 7, "Dimanche", "Erreur")</f>
        <v>Jeudi</v>
      </c>
      <c r="E1933" s="2" t="s">
        <v>30</v>
      </c>
      <c r="F1933" s="2" t="s">
        <v>79</v>
      </c>
      <c r="G1933" s="2" t="s">
        <v>62</v>
      </c>
      <c r="H1933" s="4" t="s">
        <v>19</v>
      </c>
      <c r="I1933" s="5">
        <v>70.000000000000014</v>
      </c>
      <c r="J1933" s="6">
        <v>550</v>
      </c>
      <c r="K1933" s="7">
        <v>385000.00000000006</v>
      </c>
      <c r="L1933" s="7">
        <v>134750</v>
      </c>
      <c r="M1933" s="8">
        <v>0.35</v>
      </c>
      <c r="N1933" s="2" t="s">
        <v>17</v>
      </c>
      <c r="O1933">
        <f t="shared" si="240"/>
        <v>2021</v>
      </c>
      <c r="P1933">
        <f t="shared" si="241"/>
        <v>12</v>
      </c>
      <c r="Q1933" t="str">
        <f t="shared" si="242"/>
        <v>déc</v>
      </c>
      <c r="R1933" t="str">
        <f t="shared" si="243"/>
        <v>Oregon</v>
      </c>
      <c r="S1933" t="str">
        <f t="shared" si="244"/>
        <v>2021-12</v>
      </c>
      <c r="T1933">
        <f>IF(AND(COUNTIF(Calculs!$Q$2:$Q$12,$O1933)&gt;0,COUNTIF(Calculs!$S$2:$S$12,$E1933)&gt;0,COUNTIF(Calculs!$U$2:$U$12,$H1933)&gt;0),1,0)</f>
        <v>1</v>
      </c>
      <c r="U1933">
        <f t="shared" si="245"/>
        <v>385000.00000000006</v>
      </c>
      <c r="V1933">
        <f t="shared" si="246"/>
        <v>550</v>
      </c>
      <c r="W1933">
        <f t="shared" si="247"/>
        <v>134750</v>
      </c>
    </row>
    <row r="1934" spans="1:23" ht="15.75" customHeight="1" x14ac:dyDescent="0.3">
      <c r="A1934" s="2" t="s">
        <v>29</v>
      </c>
      <c r="B1934" s="2">
        <v>1128299</v>
      </c>
      <c r="C1934" s="3">
        <v>44553</v>
      </c>
      <c r="D1934" s="12" t="str" cm="1">
        <f t="array" ref="D1934">_xlfn.SWITCH(WEEKDAY(C1934,2), 1, "Lundi", 2, "Mardi", 3, "Mercredi", 4, "Jeudi", 5, "Vendredi", 6, "Samedi", 7, "Dimanche", "Erreur")</f>
        <v>Jeudi</v>
      </c>
      <c r="E1934" s="2" t="s">
        <v>30</v>
      </c>
      <c r="F1934" s="2" t="s">
        <v>79</v>
      </c>
      <c r="G1934" s="2" t="s">
        <v>62</v>
      </c>
      <c r="H1934" s="4" t="s">
        <v>20</v>
      </c>
      <c r="I1934" s="5">
        <v>70.000000000000014</v>
      </c>
      <c r="J1934" s="6">
        <v>550</v>
      </c>
      <c r="K1934" s="7">
        <v>385000.00000000006</v>
      </c>
      <c r="L1934" s="7">
        <v>134750</v>
      </c>
      <c r="M1934" s="8">
        <v>0.35</v>
      </c>
      <c r="N1934" s="2" t="s">
        <v>17</v>
      </c>
      <c r="O1934">
        <f t="shared" si="240"/>
        <v>2021</v>
      </c>
      <c r="P1934">
        <f t="shared" si="241"/>
        <v>12</v>
      </c>
      <c r="Q1934" t="str">
        <f t="shared" si="242"/>
        <v>déc</v>
      </c>
      <c r="R1934" t="str">
        <f t="shared" si="243"/>
        <v>Oregon</v>
      </c>
      <c r="S1934" t="str">
        <f t="shared" si="244"/>
        <v>2021-12</v>
      </c>
      <c r="T1934">
        <f>IF(AND(COUNTIF(Calculs!$Q$2:$Q$12,$O1934)&gt;0,COUNTIF(Calculs!$S$2:$S$12,$E1934)&gt;0,COUNTIF(Calculs!$U$2:$U$12,$H1934)&gt;0),1,0)</f>
        <v>1</v>
      </c>
      <c r="U1934">
        <f t="shared" si="245"/>
        <v>385000.00000000006</v>
      </c>
      <c r="V1934">
        <f t="shared" si="246"/>
        <v>550</v>
      </c>
      <c r="W1934">
        <f t="shared" si="247"/>
        <v>134750</v>
      </c>
    </row>
    <row r="1935" spans="1:23" ht="15.75" customHeight="1" x14ac:dyDescent="0.3">
      <c r="A1935" s="2" t="s">
        <v>29</v>
      </c>
      <c r="B1935" s="2">
        <v>1128299</v>
      </c>
      <c r="C1935" s="3">
        <v>44553</v>
      </c>
      <c r="D1935" s="12" t="str" cm="1">
        <f t="array" ref="D1935">_xlfn.SWITCH(WEEKDAY(C1935,2), 1, "Lundi", 2, "Mardi", 3, "Mercredi", 4, "Jeudi", 5, "Vendredi", 6, "Samedi", 7, "Dimanche", "Erreur")</f>
        <v>Jeudi</v>
      </c>
      <c r="E1935" s="2" t="s">
        <v>30</v>
      </c>
      <c r="F1935" s="2" t="s">
        <v>79</v>
      </c>
      <c r="G1935" s="2" t="s">
        <v>62</v>
      </c>
      <c r="H1935" s="4" t="s">
        <v>21</v>
      </c>
      <c r="I1935" s="5">
        <v>80.000000000000014</v>
      </c>
      <c r="J1935" s="6">
        <v>475</v>
      </c>
      <c r="K1935" s="7">
        <v>380000.00000000006</v>
      </c>
      <c r="L1935" s="7">
        <v>152000.00000000003</v>
      </c>
      <c r="M1935" s="8">
        <v>0.4</v>
      </c>
      <c r="N1935" s="2" t="s">
        <v>17</v>
      </c>
      <c r="O1935">
        <f t="shared" si="240"/>
        <v>2021</v>
      </c>
      <c r="P1935">
        <f t="shared" si="241"/>
        <v>12</v>
      </c>
      <c r="Q1935" t="str">
        <f t="shared" si="242"/>
        <v>déc</v>
      </c>
      <c r="R1935" t="str">
        <f t="shared" si="243"/>
        <v>Oregon</v>
      </c>
      <c r="S1935" t="str">
        <f t="shared" si="244"/>
        <v>2021-12</v>
      </c>
      <c r="T1935">
        <f>IF(AND(COUNTIF(Calculs!$Q$2:$Q$12,$O1935)&gt;0,COUNTIF(Calculs!$S$2:$S$12,$E1935)&gt;0,COUNTIF(Calculs!$U$2:$U$12,$H1935)&gt;0),1,0)</f>
        <v>1</v>
      </c>
      <c r="U1935">
        <f t="shared" si="245"/>
        <v>380000.00000000006</v>
      </c>
      <c r="V1935">
        <f t="shared" si="246"/>
        <v>475</v>
      </c>
      <c r="W1935">
        <f t="shared" si="247"/>
        <v>152000.00000000003</v>
      </c>
    </row>
    <row r="1936" spans="1:23" ht="15.75" customHeight="1" x14ac:dyDescent="0.3">
      <c r="A1936" s="2" t="s">
        <v>29</v>
      </c>
      <c r="B1936" s="2">
        <v>1128299</v>
      </c>
      <c r="C1936" s="3">
        <v>44553</v>
      </c>
      <c r="D1936" s="12" t="str" cm="1">
        <f t="array" ref="D1936">_xlfn.SWITCH(WEEKDAY(C1936,2), 1, "Lundi", 2, "Mardi", 3, "Mercredi", 4, "Jeudi", 5, "Vendredi", 6, "Samedi", 7, "Dimanche", "Erreur")</f>
        <v>Jeudi</v>
      </c>
      <c r="E1936" s="2" t="s">
        <v>30</v>
      </c>
      <c r="F1936" s="2" t="s">
        <v>79</v>
      </c>
      <c r="G1936" s="2" t="s">
        <v>62</v>
      </c>
      <c r="H1936" s="4" t="s">
        <v>22</v>
      </c>
      <c r="I1936" s="5">
        <v>85.000000000000014</v>
      </c>
      <c r="J1936" s="6">
        <v>575</v>
      </c>
      <c r="K1936" s="7">
        <v>488750.00000000006</v>
      </c>
      <c r="L1936" s="7">
        <v>146625</v>
      </c>
      <c r="M1936" s="8">
        <v>0.3</v>
      </c>
      <c r="N1936" s="2" t="s">
        <v>17</v>
      </c>
      <c r="O1936">
        <f t="shared" si="240"/>
        <v>2021</v>
      </c>
      <c r="P1936">
        <f t="shared" si="241"/>
        <v>12</v>
      </c>
      <c r="Q1936" t="str">
        <f t="shared" si="242"/>
        <v>déc</v>
      </c>
      <c r="R1936" t="str">
        <f t="shared" si="243"/>
        <v>Oregon</v>
      </c>
      <c r="S1936" t="str">
        <f t="shared" si="244"/>
        <v>2021-12</v>
      </c>
      <c r="T1936">
        <f>IF(AND(COUNTIF(Calculs!$Q$2:$Q$12,$O1936)&gt;0,COUNTIF(Calculs!$S$2:$S$12,$E1936)&gt;0,COUNTIF(Calculs!$U$2:$U$12,$H1936)&gt;0),1,0)</f>
        <v>1</v>
      </c>
      <c r="U1936">
        <f t="shared" si="245"/>
        <v>488750.00000000006</v>
      </c>
      <c r="V1936">
        <f t="shared" si="246"/>
        <v>575</v>
      </c>
      <c r="W1936">
        <f t="shared" si="247"/>
        <v>146625</v>
      </c>
    </row>
    <row r="1937" spans="1:23" ht="15.75" customHeight="1" x14ac:dyDescent="0.3">
      <c r="A1937" s="2" t="s">
        <v>29</v>
      </c>
      <c r="B1937" s="2">
        <v>1128299</v>
      </c>
      <c r="C1937" s="3">
        <v>44213</v>
      </c>
      <c r="D1937" s="12" t="str" cm="1">
        <f t="array" ref="D1937">_xlfn.SWITCH(WEEKDAY(C1937,2), 1, "Lundi", 2, "Mardi", 3, "Mercredi", 4, "Jeudi", 5, "Vendredi", 6, "Samedi", 7, "Dimanche", "Erreur")</f>
        <v>Dimanche</v>
      </c>
      <c r="E1937" s="2" t="s">
        <v>30</v>
      </c>
      <c r="F1937" s="2" t="s">
        <v>79</v>
      </c>
      <c r="G1937" s="2" t="s">
        <v>62</v>
      </c>
      <c r="H1937" s="4" t="s">
        <v>16</v>
      </c>
      <c r="I1937" s="5">
        <v>35</v>
      </c>
      <c r="J1937" s="6">
        <v>400</v>
      </c>
      <c r="K1937" s="7">
        <v>140000</v>
      </c>
      <c r="L1937" s="7">
        <v>55999.999999999993</v>
      </c>
      <c r="M1937" s="8">
        <v>0.39999999999999997</v>
      </c>
      <c r="N1937" s="2" t="s">
        <v>17</v>
      </c>
      <c r="O1937">
        <f t="shared" si="240"/>
        <v>2021</v>
      </c>
      <c r="P1937">
        <f t="shared" si="241"/>
        <v>1</v>
      </c>
      <c r="Q1937" t="str">
        <f t="shared" si="242"/>
        <v>janv</v>
      </c>
      <c r="R1937" t="str">
        <f t="shared" si="243"/>
        <v>Oregon</v>
      </c>
      <c r="S1937" t="str">
        <f t="shared" si="244"/>
        <v>2021-01</v>
      </c>
      <c r="T1937">
        <f>IF(AND(COUNTIF(Calculs!$Q$2:$Q$12,$O1937)&gt;0,COUNTIF(Calculs!$S$2:$S$12,$E1937)&gt;0,COUNTIF(Calculs!$U$2:$U$12,$H1937)&gt;0),1,0)</f>
        <v>1</v>
      </c>
      <c r="U1937">
        <f t="shared" si="245"/>
        <v>140000</v>
      </c>
      <c r="V1937">
        <f t="shared" si="246"/>
        <v>400</v>
      </c>
      <c r="W1937">
        <f t="shared" si="247"/>
        <v>55999.999999999993</v>
      </c>
    </row>
    <row r="1938" spans="1:23" ht="15.75" customHeight="1" x14ac:dyDescent="0.3">
      <c r="A1938" s="2" t="s">
        <v>29</v>
      </c>
      <c r="B1938" s="2">
        <v>1128299</v>
      </c>
      <c r="C1938" s="3">
        <v>44213</v>
      </c>
      <c r="D1938" s="12" t="str" cm="1">
        <f t="array" ref="D1938">_xlfn.SWITCH(WEEKDAY(C1938,2), 1, "Lundi", 2, "Mardi", 3, "Mercredi", 4, "Jeudi", 5, "Vendredi", 6, "Samedi", 7, "Dimanche", "Erreur")</f>
        <v>Dimanche</v>
      </c>
      <c r="E1938" s="2" t="s">
        <v>30</v>
      </c>
      <c r="F1938" s="2" t="s">
        <v>79</v>
      </c>
      <c r="G1938" s="2" t="s">
        <v>62</v>
      </c>
      <c r="H1938" s="4" t="s">
        <v>18</v>
      </c>
      <c r="I1938" s="5">
        <v>45</v>
      </c>
      <c r="J1938" s="6">
        <v>400</v>
      </c>
      <c r="K1938" s="7">
        <v>180000</v>
      </c>
      <c r="L1938" s="7">
        <v>72000</v>
      </c>
      <c r="M1938" s="8">
        <v>0.39999999999999997</v>
      </c>
      <c r="N1938" s="2" t="s">
        <v>17</v>
      </c>
      <c r="O1938">
        <f t="shared" si="240"/>
        <v>2021</v>
      </c>
      <c r="P1938">
        <f t="shared" si="241"/>
        <v>1</v>
      </c>
      <c r="Q1938" t="str">
        <f t="shared" si="242"/>
        <v>janv</v>
      </c>
      <c r="R1938" t="str">
        <f t="shared" si="243"/>
        <v>Oregon</v>
      </c>
      <c r="S1938" t="str">
        <f t="shared" si="244"/>
        <v>2021-01</v>
      </c>
      <c r="T1938">
        <f>IF(AND(COUNTIF(Calculs!$Q$2:$Q$12,$O1938)&gt;0,COUNTIF(Calculs!$S$2:$S$12,$E1938)&gt;0,COUNTIF(Calculs!$U$2:$U$12,$H1938)&gt;0),1,0)</f>
        <v>1</v>
      </c>
      <c r="U1938">
        <f t="shared" si="245"/>
        <v>180000</v>
      </c>
      <c r="V1938">
        <f t="shared" si="246"/>
        <v>400</v>
      </c>
      <c r="W1938">
        <f t="shared" si="247"/>
        <v>72000</v>
      </c>
    </row>
    <row r="1939" spans="1:23" ht="15.75" customHeight="1" x14ac:dyDescent="0.3">
      <c r="A1939" s="2" t="s">
        <v>29</v>
      </c>
      <c r="B1939" s="2">
        <v>1128299</v>
      </c>
      <c r="C1939" s="3">
        <v>44213</v>
      </c>
      <c r="D1939" s="12" t="str" cm="1">
        <f t="array" ref="D1939">_xlfn.SWITCH(WEEKDAY(C1939,2), 1, "Lundi", 2, "Mardi", 3, "Mercredi", 4, "Jeudi", 5, "Vendredi", 6, "Samedi", 7, "Dimanche", "Erreur")</f>
        <v>Dimanche</v>
      </c>
      <c r="E1939" s="2" t="s">
        <v>30</v>
      </c>
      <c r="F1939" s="2" t="s">
        <v>79</v>
      </c>
      <c r="G1939" s="2" t="s">
        <v>62</v>
      </c>
      <c r="H1939" s="4" t="s">
        <v>19</v>
      </c>
      <c r="I1939" s="5">
        <v>45</v>
      </c>
      <c r="J1939" s="6">
        <v>400</v>
      </c>
      <c r="K1939" s="7">
        <v>180000</v>
      </c>
      <c r="L1939" s="7">
        <v>72000</v>
      </c>
      <c r="M1939" s="8">
        <v>0.39999999999999997</v>
      </c>
      <c r="N1939" s="2" t="s">
        <v>17</v>
      </c>
      <c r="O1939">
        <f t="shared" si="240"/>
        <v>2021</v>
      </c>
      <c r="P1939">
        <f t="shared" si="241"/>
        <v>1</v>
      </c>
      <c r="Q1939" t="str">
        <f t="shared" si="242"/>
        <v>janv</v>
      </c>
      <c r="R1939" t="str">
        <f t="shared" si="243"/>
        <v>Oregon</v>
      </c>
      <c r="S1939" t="str">
        <f t="shared" si="244"/>
        <v>2021-01</v>
      </c>
      <c r="T1939">
        <f>IF(AND(COUNTIF(Calculs!$Q$2:$Q$12,$O1939)&gt;0,COUNTIF(Calculs!$S$2:$S$12,$E1939)&gt;0,COUNTIF(Calculs!$U$2:$U$12,$H1939)&gt;0),1,0)</f>
        <v>1</v>
      </c>
      <c r="U1939">
        <f t="shared" si="245"/>
        <v>180000</v>
      </c>
      <c r="V1939">
        <f t="shared" si="246"/>
        <v>400</v>
      </c>
      <c r="W1939">
        <f t="shared" si="247"/>
        <v>72000</v>
      </c>
    </row>
    <row r="1940" spans="1:23" ht="15.75" customHeight="1" x14ac:dyDescent="0.3">
      <c r="A1940" s="2" t="s">
        <v>29</v>
      </c>
      <c r="B1940" s="2">
        <v>1128299</v>
      </c>
      <c r="C1940" s="3">
        <v>44213</v>
      </c>
      <c r="D1940" s="12" t="str" cm="1">
        <f t="array" ref="D1940">_xlfn.SWITCH(WEEKDAY(C1940,2), 1, "Lundi", 2, "Mardi", 3, "Mercredi", 4, "Jeudi", 5, "Vendredi", 6, "Samedi", 7, "Dimanche", "Erreur")</f>
        <v>Dimanche</v>
      </c>
      <c r="E1940" s="2" t="s">
        <v>30</v>
      </c>
      <c r="F1940" s="2" t="s">
        <v>79</v>
      </c>
      <c r="G1940" s="2" t="s">
        <v>62</v>
      </c>
      <c r="H1940" s="4" t="s">
        <v>20</v>
      </c>
      <c r="I1940" s="5">
        <v>45</v>
      </c>
      <c r="J1940" s="6">
        <v>250</v>
      </c>
      <c r="K1940" s="7">
        <v>112500</v>
      </c>
      <c r="L1940" s="7">
        <v>44999.999999999993</v>
      </c>
      <c r="M1940" s="8">
        <v>0.39999999999999997</v>
      </c>
      <c r="N1940" s="2" t="s">
        <v>17</v>
      </c>
      <c r="O1940">
        <f t="shared" si="240"/>
        <v>2021</v>
      </c>
      <c r="P1940">
        <f t="shared" si="241"/>
        <v>1</v>
      </c>
      <c r="Q1940" t="str">
        <f t="shared" si="242"/>
        <v>janv</v>
      </c>
      <c r="R1940" t="str">
        <f t="shared" si="243"/>
        <v>Oregon</v>
      </c>
      <c r="S1940" t="str">
        <f t="shared" si="244"/>
        <v>2021-01</v>
      </c>
      <c r="T1940">
        <f>IF(AND(COUNTIF(Calculs!$Q$2:$Q$12,$O1940)&gt;0,COUNTIF(Calculs!$S$2:$S$12,$E1940)&gt;0,COUNTIF(Calculs!$U$2:$U$12,$H1940)&gt;0),1,0)</f>
        <v>1</v>
      </c>
      <c r="U1940">
        <f t="shared" si="245"/>
        <v>112500</v>
      </c>
      <c r="V1940">
        <f t="shared" si="246"/>
        <v>250</v>
      </c>
      <c r="W1940">
        <f t="shared" si="247"/>
        <v>44999.999999999993</v>
      </c>
    </row>
    <row r="1941" spans="1:23" ht="15.75" customHeight="1" x14ac:dyDescent="0.3">
      <c r="A1941" s="2" t="s">
        <v>29</v>
      </c>
      <c r="B1941" s="2">
        <v>1128299</v>
      </c>
      <c r="C1941" s="3">
        <v>44213</v>
      </c>
      <c r="D1941" s="12" t="str" cm="1">
        <f t="array" ref="D1941">_xlfn.SWITCH(WEEKDAY(C1941,2), 1, "Lundi", 2, "Mardi", 3, "Mercredi", 4, "Jeudi", 5, "Vendredi", 6, "Samedi", 7, "Dimanche", "Erreur")</f>
        <v>Dimanche</v>
      </c>
      <c r="E1941" s="2" t="s">
        <v>30</v>
      </c>
      <c r="F1941" s="2" t="s">
        <v>79</v>
      </c>
      <c r="G1941" s="2" t="s">
        <v>62</v>
      </c>
      <c r="H1941" s="4" t="s">
        <v>21</v>
      </c>
      <c r="I1941" s="5">
        <v>50.000000000000014</v>
      </c>
      <c r="J1941" s="6">
        <v>200</v>
      </c>
      <c r="K1941" s="7">
        <v>100000.00000000003</v>
      </c>
      <c r="L1941" s="7">
        <v>45000.000000000015</v>
      </c>
      <c r="M1941" s="8">
        <v>0.45</v>
      </c>
      <c r="N1941" s="2" t="s">
        <v>17</v>
      </c>
      <c r="O1941">
        <f t="shared" si="240"/>
        <v>2021</v>
      </c>
      <c r="P1941">
        <f t="shared" si="241"/>
        <v>1</v>
      </c>
      <c r="Q1941" t="str">
        <f t="shared" si="242"/>
        <v>janv</v>
      </c>
      <c r="R1941" t="str">
        <f t="shared" si="243"/>
        <v>Oregon</v>
      </c>
      <c r="S1941" t="str">
        <f t="shared" si="244"/>
        <v>2021-01</v>
      </c>
      <c r="T1941">
        <f>IF(AND(COUNTIF(Calculs!$Q$2:$Q$12,$O1941)&gt;0,COUNTIF(Calculs!$S$2:$S$12,$E1941)&gt;0,COUNTIF(Calculs!$U$2:$U$12,$H1941)&gt;0),1,0)</f>
        <v>1</v>
      </c>
      <c r="U1941">
        <f t="shared" si="245"/>
        <v>100000.00000000003</v>
      </c>
      <c r="V1941">
        <f t="shared" si="246"/>
        <v>200</v>
      </c>
      <c r="W1941">
        <f t="shared" si="247"/>
        <v>45000.000000000015</v>
      </c>
    </row>
    <row r="1942" spans="1:23" ht="15.75" customHeight="1" x14ac:dyDescent="0.3">
      <c r="A1942" s="2" t="s">
        <v>29</v>
      </c>
      <c r="B1942" s="2">
        <v>1128299</v>
      </c>
      <c r="C1942" s="3">
        <v>44213</v>
      </c>
      <c r="D1942" s="12" t="str" cm="1">
        <f t="array" ref="D1942">_xlfn.SWITCH(WEEKDAY(C1942,2), 1, "Lundi", 2, "Mardi", 3, "Mercredi", 4, "Jeudi", 5, "Vendredi", 6, "Samedi", 7, "Dimanche", "Erreur")</f>
        <v>Dimanche</v>
      </c>
      <c r="E1942" s="2" t="s">
        <v>30</v>
      </c>
      <c r="F1942" s="2" t="s">
        <v>79</v>
      </c>
      <c r="G1942" s="2" t="s">
        <v>62</v>
      </c>
      <c r="H1942" s="4" t="s">
        <v>22</v>
      </c>
      <c r="I1942" s="5">
        <v>45</v>
      </c>
      <c r="J1942" s="6">
        <v>450</v>
      </c>
      <c r="K1942" s="7">
        <v>202500</v>
      </c>
      <c r="L1942" s="7">
        <v>70875</v>
      </c>
      <c r="M1942" s="8">
        <v>0.35</v>
      </c>
      <c r="N1942" s="2" t="s">
        <v>17</v>
      </c>
      <c r="O1942">
        <f t="shared" si="240"/>
        <v>2021</v>
      </c>
      <c r="P1942">
        <f t="shared" si="241"/>
        <v>1</v>
      </c>
      <c r="Q1942" t="str">
        <f t="shared" si="242"/>
        <v>janv</v>
      </c>
      <c r="R1942" t="str">
        <f t="shared" si="243"/>
        <v>Oregon</v>
      </c>
      <c r="S1942" t="str">
        <f t="shared" si="244"/>
        <v>2021-01</v>
      </c>
      <c r="T1942">
        <f>IF(AND(COUNTIF(Calculs!$Q$2:$Q$12,$O1942)&gt;0,COUNTIF(Calculs!$S$2:$S$12,$E1942)&gt;0,COUNTIF(Calculs!$U$2:$U$12,$H1942)&gt;0),1,0)</f>
        <v>1</v>
      </c>
      <c r="U1942">
        <f t="shared" si="245"/>
        <v>202500</v>
      </c>
      <c r="V1942">
        <f t="shared" si="246"/>
        <v>450</v>
      </c>
      <c r="W1942">
        <f t="shared" si="247"/>
        <v>70875</v>
      </c>
    </row>
    <row r="1943" spans="1:23" ht="15.75" customHeight="1" x14ac:dyDescent="0.3">
      <c r="A1943" s="2" t="s">
        <v>29</v>
      </c>
      <c r="B1943" s="2">
        <v>1128299</v>
      </c>
      <c r="C1943" s="3">
        <v>44244</v>
      </c>
      <c r="D1943" s="12" t="str" cm="1">
        <f t="array" ref="D1943">_xlfn.SWITCH(WEEKDAY(C1943,2), 1, "Lundi", 2, "Mardi", 3, "Mercredi", 4, "Jeudi", 5, "Vendredi", 6, "Samedi", 7, "Dimanche", "Erreur")</f>
        <v>Mercredi</v>
      </c>
      <c r="E1943" s="2" t="s">
        <v>30</v>
      </c>
      <c r="F1943" s="2" t="s">
        <v>79</v>
      </c>
      <c r="G1943" s="2" t="s">
        <v>62</v>
      </c>
      <c r="H1943" s="4" t="s">
        <v>16</v>
      </c>
      <c r="I1943" s="5">
        <v>35</v>
      </c>
      <c r="J1943" s="6">
        <v>500</v>
      </c>
      <c r="K1943" s="7">
        <v>175000</v>
      </c>
      <c r="L1943" s="7">
        <v>70000</v>
      </c>
      <c r="M1943" s="8">
        <v>0.39999999999999997</v>
      </c>
      <c r="N1943" s="2" t="s">
        <v>17</v>
      </c>
      <c r="O1943">
        <f t="shared" si="240"/>
        <v>2021</v>
      </c>
      <c r="P1943">
        <f t="shared" si="241"/>
        <v>2</v>
      </c>
      <c r="Q1943" t="str">
        <f t="shared" si="242"/>
        <v>févr</v>
      </c>
      <c r="R1943" t="str">
        <f t="shared" si="243"/>
        <v>Oregon</v>
      </c>
      <c r="S1943" t="str">
        <f t="shared" si="244"/>
        <v>2021-02</v>
      </c>
      <c r="T1943">
        <f>IF(AND(COUNTIF(Calculs!$Q$2:$Q$12,$O1943)&gt;0,COUNTIF(Calculs!$S$2:$S$12,$E1943)&gt;0,COUNTIF(Calculs!$U$2:$U$12,$H1943)&gt;0),1,0)</f>
        <v>1</v>
      </c>
      <c r="U1943">
        <f t="shared" si="245"/>
        <v>175000</v>
      </c>
      <c r="V1943">
        <f t="shared" si="246"/>
        <v>500</v>
      </c>
      <c r="W1943">
        <f t="shared" si="247"/>
        <v>70000</v>
      </c>
    </row>
    <row r="1944" spans="1:23" ht="15.75" customHeight="1" x14ac:dyDescent="0.3">
      <c r="A1944" s="2" t="s">
        <v>29</v>
      </c>
      <c r="B1944" s="2">
        <v>1128299</v>
      </c>
      <c r="C1944" s="3">
        <v>44244</v>
      </c>
      <c r="D1944" s="12" t="str" cm="1">
        <f t="array" ref="D1944">_xlfn.SWITCH(WEEKDAY(C1944,2), 1, "Lundi", 2, "Mardi", 3, "Mercredi", 4, "Jeudi", 5, "Vendredi", 6, "Samedi", 7, "Dimanche", "Erreur")</f>
        <v>Mercredi</v>
      </c>
      <c r="E1944" s="2" t="s">
        <v>30</v>
      </c>
      <c r="F1944" s="2" t="s">
        <v>79</v>
      </c>
      <c r="G1944" s="2" t="s">
        <v>62</v>
      </c>
      <c r="H1944" s="4" t="s">
        <v>18</v>
      </c>
      <c r="I1944" s="5">
        <v>45</v>
      </c>
      <c r="J1944" s="6">
        <v>400</v>
      </c>
      <c r="K1944" s="7">
        <v>180000</v>
      </c>
      <c r="L1944" s="7">
        <v>72000</v>
      </c>
      <c r="M1944" s="8">
        <v>0.39999999999999997</v>
      </c>
      <c r="N1944" s="2" t="s">
        <v>17</v>
      </c>
      <c r="O1944">
        <f t="shared" si="240"/>
        <v>2021</v>
      </c>
      <c r="P1944">
        <f t="shared" si="241"/>
        <v>2</v>
      </c>
      <c r="Q1944" t="str">
        <f t="shared" si="242"/>
        <v>févr</v>
      </c>
      <c r="R1944" t="str">
        <f t="shared" si="243"/>
        <v>Oregon</v>
      </c>
      <c r="S1944" t="str">
        <f t="shared" si="244"/>
        <v>2021-02</v>
      </c>
      <c r="T1944">
        <f>IF(AND(COUNTIF(Calculs!$Q$2:$Q$12,$O1944)&gt;0,COUNTIF(Calculs!$S$2:$S$12,$E1944)&gt;0,COUNTIF(Calculs!$U$2:$U$12,$H1944)&gt;0),1,0)</f>
        <v>1</v>
      </c>
      <c r="U1944">
        <f t="shared" si="245"/>
        <v>180000</v>
      </c>
      <c r="V1944">
        <f t="shared" si="246"/>
        <v>400</v>
      </c>
      <c r="W1944">
        <f t="shared" si="247"/>
        <v>72000</v>
      </c>
    </row>
    <row r="1945" spans="1:23" ht="15.75" customHeight="1" x14ac:dyDescent="0.3">
      <c r="A1945" s="2" t="s">
        <v>29</v>
      </c>
      <c r="B1945" s="2">
        <v>1128299</v>
      </c>
      <c r="C1945" s="3">
        <v>44244</v>
      </c>
      <c r="D1945" s="12" t="str" cm="1">
        <f t="array" ref="D1945">_xlfn.SWITCH(WEEKDAY(C1945,2), 1, "Lundi", 2, "Mardi", 3, "Mercredi", 4, "Jeudi", 5, "Vendredi", 6, "Samedi", 7, "Dimanche", "Erreur")</f>
        <v>Mercredi</v>
      </c>
      <c r="E1945" s="2" t="s">
        <v>30</v>
      </c>
      <c r="F1945" s="2" t="s">
        <v>79</v>
      </c>
      <c r="G1945" s="2" t="s">
        <v>62</v>
      </c>
      <c r="H1945" s="4" t="s">
        <v>19</v>
      </c>
      <c r="I1945" s="5">
        <v>45</v>
      </c>
      <c r="J1945" s="6">
        <v>400</v>
      </c>
      <c r="K1945" s="7">
        <v>180000</v>
      </c>
      <c r="L1945" s="7">
        <v>72000</v>
      </c>
      <c r="M1945" s="8">
        <v>0.39999999999999997</v>
      </c>
      <c r="N1945" s="2" t="s">
        <v>17</v>
      </c>
      <c r="O1945">
        <f t="shared" si="240"/>
        <v>2021</v>
      </c>
      <c r="P1945">
        <f t="shared" si="241"/>
        <v>2</v>
      </c>
      <c r="Q1945" t="str">
        <f t="shared" si="242"/>
        <v>févr</v>
      </c>
      <c r="R1945" t="str">
        <f t="shared" si="243"/>
        <v>Oregon</v>
      </c>
      <c r="S1945" t="str">
        <f t="shared" si="244"/>
        <v>2021-02</v>
      </c>
      <c r="T1945">
        <f>IF(AND(COUNTIF(Calculs!$Q$2:$Q$12,$O1945)&gt;0,COUNTIF(Calculs!$S$2:$S$12,$E1945)&gt;0,COUNTIF(Calculs!$U$2:$U$12,$H1945)&gt;0),1,0)</f>
        <v>1</v>
      </c>
      <c r="U1945">
        <f t="shared" si="245"/>
        <v>180000</v>
      </c>
      <c r="V1945">
        <f t="shared" si="246"/>
        <v>400</v>
      </c>
      <c r="W1945">
        <f t="shared" si="247"/>
        <v>72000</v>
      </c>
    </row>
    <row r="1946" spans="1:23" ht="15.75" customHeight="1" x14ac:dyDescent="0.3">
      <c r="A1946" s="2" t="s">
        <v>29</v>
      </c>
      <c r="B1946" s="2">
        <v>1128299</v>
      </c>
      <c r="C1946" s="3">
        <v>44244</v>
      </c>
      <c r="D1946" s="12" t="str" cm="1">
        <f t="array" ref="D1946">_xlfn.SWITCH(WEEKDAY(C1946,2), 1, "Lundi", 2, "Mardi", 3, "Mercredi", 4, "Jeudi", 5, "Vendredi", 6, "Samedi", 7, "Dimanche", "Erreur")</f>
        <v>Mercredi</v>
      </c>
      <c r="E1946" s="2" t="s">
        <v>26</v>
      </c>
      <c r="F1946" s="2" t="s">
        <v>80</v>
      </c>
      <c r="G1946" s="2" t="s">
        <v>81</v>
      </c>
      <c r="H1946" s="4" t="s">
        <v>20</v>
      </c>
      <c r="I1946" s="5">
        <v>45</v>
      </c>
      <c r="J1946" s="6">
        <v>250</v>
      </c>
      <c r="K1946" s="7">
        <v>112500</v>
      </c>
      <c r="L1946" s="7">
        <v>44999.999999999993</v>
      </c>
      <c r="M1946" s="8">
        <v>0.39999999999999997</v>
      </c>
      <c r="N1946" s="2" t="s">
        <v>17</v>
      </c>
      <c r="O1946">
        <f t="shared" si="240"/>
        <v>2021</v>
      </c>
      <c r="P1946">
        <f t="shared" si="241"/>
        <v>2</v>
      </c>
      <c r="Q1946" t="str">
        <f t="shared" si="242"/>
        <v>févr</v>
      </c>
      <c r="R1946" t="str">
        <f t="shared" si="243"/>
        <v>Louisiana</v>
      </c>
      <c r="S1946" t="str">
        <f t="shared" si="244"/>
        <v>2021-02</v>
      </c>
      <c r="T1946">
        <f>IF(AND(COUNTIF(Calculs!$Q$2:$Q$12,$O1946)&gt;0,COUNTIF(Calculs!$S$2:$S$12,$E1946)&gt;0,COUNTIF(Calculs!$U$2:$U$12,$H1946)&gt;0),1,0)</f>
        <v>1</v>
      </c>
      <c r="U1946">
        <f t="shared" si="245"/>
        <v>112500</v>
      </c>
      <c r="V1946">
        <f t="shared" si="246"/>
        <v>250</v>
      </c>
      <c r="W1946">
        <f t="shared" si="247"/>
        <v>44999.999999999993</v>
      </c>
    </row>
    <row r="1947" spans="1:23" ht="15.75" customHeight="1" x14ac:dyDescent="0.3">
      <c r="A1947" s="2" t="s">
        <v>29</v>
      </c>
      <c r="B1947" s="2">
        <v>1128299</v>
      </c>
      <c r="C1947" s="3">
        <v>44244</v>
      </c>
      <c r="D1947" s="12" t="str" cm="1">
        <f t="array" ref="D1947">_xlfn.SWITCH(WEEKDAY(C1947,2), 1, "Lundi", 2, "Mardi", 3, "Mercredi", 4, "Jeudi", 5, "Vendredi", 6, "Samedi", 7, "Dimanche", "Erreur")</f>
        <v>Mercredi</v>
      </c>
      <c r="E1947" s="2" t="s">
        <v>26</v>
      </c>
      <c r="F1947" s="2" t="s">
        <v>80</v>
      </c>
      <c r="G1947" s="2" t="s">
        <v>81</v>
      </c>
      <c r="H1947" s="4" t="s">
        <v>21</v>
      </c>
      <c r="I1947" s="5">
        <v>50.000000000000014</v>
      </c>
      <c r="J1947" s="6">
        <v>175</v>
      </c>
      <c r="K1947" s="7">
        <v>87500.000000000029</v>
      </c>
      <c r="L1947" s="7">
        <v>39375.000000000015</v>
      </c>
      <c r="M1947" s="8">
        <v>0.45</v>
      </c>
      <c r="N1947" s="2" t="s">
        <v>17</v>
      </c>
      <c r="O1947">
        <f t="shared" si="240"/>
        <v>2021</v>
      </c>
      <c r="P1947">
        <f t="shared" si="241"/>
        <v>2</v>
      </c>
      <c r="Q1947" t="str">
        <f t="shared" si="242"/>
        <v>févr</v>
      </c>
      <c r="R1947" t="str">
        <f t="shared" si="243"/>
        <v>Louisiana</v>
      </c>
      <c r="S1947" t="str">
        <f t="shared" si="244"/>
        <v>2021-02</v>
      </c>
      <c r="T1947">
        <f>IF(AND(COUNTIF(Calculs!$Q$2:$Q$12,$O1947)&gt;0,COUNTIF(Calculs!$S$2:$S$12,$E1947)&gt;0,COUNTIF(Calculs!$U$2:$U$12,$H1947)&gt;0),1,0)</f>
        <v>1</v>
      </c>
      <c r="U1947">
        <f t="shared" si="245"/>
        <v>87500.000000000029</v>
      </c>
      <c r="V1947">
        <f t="shared" si="246"/>
        <v>175</v>
      </c>
      <c r="W1947">
        <f t="shared" si="247"/>
        <v>39375.000000000015</v>
      </c>
    </row>
    <row r="1948" spans="1:23" ht="15.75" customHeight="1" x14ac:dyDescent="0.3">
      <c r="A1948" s="2" t="s">
        <v>29</v>
      </c>
      <c r="B1948" s="2">
        <v>1128299</v>
      </c>
      <c r="C1948" s="3">
        <v>44244</v>
      </c>
      <c r="D1948" s="12" t="str" cm="1">
        <f t="array" ref="D1948">_xlfn.SWITCH(WEEKDAY(C1948,2), 1, "Lundi", 2, "Mardi", 3, "Mercredi", 4, "Jeudi", 5, "Vendredi", 6, "Samedi", 7, "Dimanche", "Erreur")</f>
        <v>Mercredi</v>
      </c>
      <c r="E1948" s="2" t="s">
        <v>26</v>
      </c>
      <c r="F1948" s="2" t="s">
        <v>80</v>
      </c>
      <c r="G1948" s="2" t="s">
        <v>81</v>
      </c>
      <c r="H1948" s="4" t="s">
        <v>22</v>
      </c>
      <c r="I1948" s="5">
        <v>45</v>
      </c>
      <c r="J1948" s="6">
        <v>375</v>
      </c>
      <c r="K1948" s="7">
        <v>168750</v>
      </c>
      <c r="L1948" s="7">
        <v>59062.499999999993</v>
      </c>
      <c r="M1948" s="8">
        <v>0.35</v>
      </c>
      <c r="N1948" s="2" t="s">
        <v>17</v>
      </c>
      <c r="O1948">
        <f t="shared" si="240"/>
        <v>2021</v>
      </c>
      <c r="P1948">
        <f t="shared" si="241"/>
        <v>2</v>
      </c>
      <c r="Q1948" t="str">
        <f t="shared" si="242"/>
        <v>févr</v>
      </c>
      <c r="R1948" t="str">
        <f t="shared" si="243"/>
        <v>Louisiana</v>
      </c>
      <c r="S1948" t="str">
        <f t="shared" si="244"/>
        <v>2021-02</v>
      </c>
      <c r="T1948">
        <f>IF(AND(COUNTIF(Calculs!$Q$2:$Q$12,$O1948)&gt;0,COUNTIF(Calculs!$S$2:$S$12,$E1948)&gt;0,COUNTIF(Calculs!$U$2:$U$12,$H1948)&gt;0),1,0)</f>
        <v>1</v>
      </c>
      <c r="U1948">
        <f t="shared" si="245"/>
        <v>168750</v>
      </c>
      <c r="V1948">
        <f t="shared" si="246"/>
        <v>375</v>
      </c>
      <c r="W1948">
        <f t="shared" si="247"/>
        <v>59062.499999999993</v>
      </c>
    </row>
    <row r="1949" spans="1:23" ht="15.75" customHeight="1" x14ac:dyDescent="0.3">
      <c r="A1949" s="2" t="s">
        <v>29</v>
      </c>
      <c r="B1949" s="2">
        <v>1128299</v>
      </c>
      <c r="C1949" s="3">
        <v>44271</v>
      </c>
      <c r="D1949" s="12" t="str" cm="1">
        <f t="array" ref="D1949">_xlfn.SWITCH(WEEKDAY(C1949,2), 1, "Lundi", 2, "Mardi", 3, "Mercredi", 4, "Jeudi", 5, "Vendredi", 6, "Samedi", 7, "Dimanche", "Erreur")</f>
        <v>Mardi</v>
      </c>
      <c r="E1949" s="2" t="s">
        <v>26</v>
      </c>
      <c r="F1949" s="2" t="s">
        <v>80</v>
      </c>
      <c r="G1949" s="2" t="s">
        <v>81</v>
      </c>
      <c r="H1949" s="4" t="s">
        <v>16</v>
      </c>
      <c r="I1949" s="5">
        <v>45</v>
      </c>
      <c r="J1949" s="6">
        <v>525</v>
      </c>
      <c r="K1949" s="7">
        <v>236250</v>
      </c>
      <c r="L1949" s="7">
        <v>94499.999999999985</v>
      </c>
      <c r="M1949" s="8">
        <v>0.39999999999999997</v>
      </c>
      <c r="N1949" s="2" t="s">
        <v>17</v>
      </c>
      <c r="O1949">
        <f t="shared" si="240"/>
        <v>2021</v>
      </c>
      <c r="P1949">
        <f t="shared" si="241"/>
        <v>3</v>
      </c>
      <c r="Q1949" t="str">
        <f t="shared" si="242"/>
        <v>mars</v>
      </c>
      <c r="R1949" t="str">
        <f t="shared" si="243"/>
        <v>Louisiana</v>
      </c>
      <c r="S1949" t="str">
        <f t="shared" si="244"/>
        <v>2021-03</v>
      </c>
      <c r="T1949">
        <f>IF(AND(COUNTIF(Calculs!$Q$2:$Q$12,$O1949)&gt;0,COUNTIF(Calculs!$S$2:$S$12,$E1949)&gt;0,COUNTIF(Calculs!$U$2:$U$12,$H1949)&gt;0),1,0)</f>
        <v>1</v>
      </c>
      <c r="U1949">
        <f t="shared" si="245"/>
        <v>236250</v>
      </c>
      <c r="V1949">
        <f t="shared" si="246"/>
        <v>525</v>
      </c>
      <c r="W1949">
        <f t="shared" si="247"/>
        <v>94499.999999999985</v>
      </c>
    </row>
    <row r="1950" spans="1:23" ht="15.75" customHeight="1" x14ac:dyDescent="0.3">
      <c r="A1950" s="2" t="s">
        <v>29</v>
      </c>
      <c r="B1950" s="2">
        <v>1128299</v>
      </c>
      <c r="C1950" s="3">
        <v>44271</v>
      </c>
      <c r="D1950" s="12" t="str" cm="1">
        <f t="array" ref="D1950">_xlfn.SWITCH(WEEKDAY(C1950,2), 1, "Lundi", 2, "Mardi", 3, "Mercredi", 4, "Jeudi", 5, "Vendredi", 6, "Samedi", 7, "Dimanche", "Erreur")</f>
        <v>Mardi</v>
      </c>
      <c r="E1950" s="2" t="s">
        <v>26</v>
      </c>
      <c r="F1950" s="2" t="s">
        <v>80</v>
      </c>
      <c r="G1950" s="2" t="s">
        <v>81</v>
      </c>
      <c r="H1950" s="4" t="s">
        <v>18</v>
      </c>
      <c r="I1950" s="5">
        <v>55.000000000000007</v>
      </c>
      <c r="J1950" s="6">
        <v>375</v>
      </c>
      <c r="K1950" s="7">
        <v>206250.00000000003</v>
      </c>
      <c r="L1950" s="7">
        <v>82500</v>
      </c>
      <c r="M1950" s="8">
        <v>0.39999999999999997</v>
      </c>
      <c r="N1950" s="2" t="s">
        <v>17</v>
      </c>
      <c r="O1950">
        <f t="shared" si="240"/>
        <v>2021</v>
      </c>
      <c r="P1950">
        <f t="shared" si="241"/>
        <v>3</v>
      </c>
      <c r="Q1950" t="str">
        <f t="shared" si="242"/>
        <v>mars</v>
      </c>
      <c r="R1950" t="str">
        <f t="shared" si="243"/>
        <v>Louisiana</v>
      </c>
      <c r="S1950" t="str">
        <f t="shared" si="244"/>
        <v>2021-03</v>
      </c>
      <c r="T1950">
        <f>IF(AND(COUNTIF(Calculs!$Q$2:$Q$12,$O1950)&gt;0,COUNTIF(Calculs!$S$2:$S$12,$E1950)&gt;0,COUNTIF(Calculs!$U$2:$U$12,$H1950)&gt;0),1,0)</f>
        <v>1</v>
      </c>
      <c r="U1950">
        <f t="shared" si="245"/>
        <v>206250.00000000003</v>
      </c>
      <c r="V1950">
        <f t="shared" si="246"/>
        <v>375</v>
      </c>
      <c r="W1950">
        <f t="shared" si="247"/>
        <v>82500</v>
      </c>
    </row>
    <row r="1951" spans="1:23" ht="15.75" customHeight="1" x14ac:dyDescent="0.3">
      <c r="A1951" s="2" t="s">
        <v>29</v>
      </c>
      <c r="B1951" s="2">
        <v>1128299</v>
      </c>
      <c r="C1951" s="3">
        <v>44271</v>
      </c>
      <c r="D1951" s="12" t="str" cm="1">
        <f t="array" ref="D1951">_xlfn.SWITCH(WEEKDAY(C1951,2), 1, "Lundi", 2, "Mardi", 3, "Mercredi", 4, "Jeudi", 5, "Vendredi", 6, "Samedi", 7, "Dimanche", "Erreur")</f>
        <v>Mardi</v>
      </c>
      <c r="E1951" s="2" t="s">
        <v>26</v>
      </c>
      <c r="F1951" s="2" t="s">
        <v>80</v>
      </c>
      <c r="G1951" s="2" t="s">
        <v>81</v>
      </c>
      <c r="H1951" s="4" t="s">
        <v>19</v>
      </c>
      <c r="I1951" s="5">
        <v>60</v>
      </c>
      <c r="J1951" s="6">
        <v>400</v>
      </c>
      <c r="K1951" s="7">
        <v>240000</v>
      </c>
      <c r="L1951" s="7">
        <v>95999.999999999985</v>
      </c>
      <c r="M1951" s="8">
        <v>0.39999999999999997</v>
      </c>
      <c r="N1951" s="2" t="s">
        <v>17</v>
      </c>
      <c r="O1951">
        <f t="shared" si="240"/>
        <v>2021</v>
      </c>
      <c r="P1951">
        <f t="shared" si="241"/>
        <v>3</v>
      </c>
      <c r="Q1951" t="str">
        <f t="shared" si="242"/>
        <v>mars</v>
      </c>
      <c r="R1951" t="str">
        <f t="shared" si="243"/>
        <v>Louisiana</v>
      </c>
      <c r="S1951" t="str">
        <f t="shared" si="244"/>
        <v>2021-03</v>
      </c>
      <c r="T1951">
        <f>IF(AND(COUNTIF(Calculs!$Q$2:$Q$12,$O1951)&gt;0,COUNTIF(Calculs!$S$2:$S$12,$E1951)&gt;0,COUNTIF(Calculs!$U$2:$U$12,$H1951)&gt;0),1,0)</f>
        <v>1</v>
      </c>
      <c r="U1951">
        <f t="shared" si="245"/>
        <v>240000</v>
      </c>
      <c r="V1951">
        <f t="shared" si="246"/>
        <v>400</v>
      </c>
      <c r="W1951">
        <f t="shared" si="247"/>
        <v>95999.999999999985</v>
      </c>
    </row>
    <row r="1952" spans="1:23" ht="15.75" customHeight="1" x14ac:dyDescent="0.3">
      <c r="A1952" s="2" t="s">
        <v>29</v>
      </c>
      <c r="B1952" s="2">
        <v>1128299</v>
      </c>
      <c r="C1952" s="3">
        <v>44271</v>
      </c>
      <c r="D1952" s="12" t="str" cm="1">
        <f t="array" ref="D1952">_xlfn.SWITCH(WEEKDAY(C1952,2), 1, "Lundi", 2, "Mardi", 3, "Mercredi", 4, "Jeudi", 5, "Vendredi", 6, "Samedi", 7, "Dimanche", "Erreur")</f>
        <v>Mardi</v>
      </c>
      <c r="E1952" s="2" t="s">
        <v>26</v>
      </c>
      <c r="F1952" s="2" t="s">
        <v>80</v>
      </c>
      <c r="G1952" s="2" t="s">
        <v>81</v>
      </c>
      <c r="H1952" s="4" t="s">
        <v>20</v>
      </c>
      <c r="I1952" s="5">
        <v>55.000000000000007</v>
      </c>
      <c r="J1952" s="6">
        <v>300</v>
      </c>
      <c r="K1952" s="7">
        <v>165000.00000000003</v>
      </c>
      <c r="L1952" s="7">
        <v>66000</v>
      </c>
      <c r="M1952" s="8">
        <v>0.39999999999999997</v>
      </c>
      <c r="N1952" s="2" t="s">
        <v>17</v>
      </c>
      <c r="O1952">
        <f t="shared" si="240"/>
        <v>2021</v>
      </c>
      <c r="P1952">
        <f t="shared" si="241"/>
        <v>3</v>
      </c>
      <c r="Q1952" t="str">
        <f t="shared" si="242"/>
        <v>mars</v>
      </c>
      <c r="R1952" t="str">
        <f t="shared" si="243"/>
        <v>Louisiana</v>
      </c>
      <c r="S1952" t="str">
        <f t="shared" si="244"/>
        <v>2021-03</v>
      </c>
      <c r="T1952">
        <f>IF(AND(COUNTIF(Calculs!$Q$2:$Q$12,$O1952)&gt;0,COUNTIF(Calculs!$S$2:$S$12,$E1952)&gt;0,COUNTIF(Calculs!$U$2:$U$12,$H1952)&gt;0),1,0)</f>
        <v>1</v>
      </c>
      <c r="U1952">
        <f t="shared" si="245"/>
        <v>165000.00000000003</v>
      </c>
      <c r="V1952">
        <f t="shared" si="246"/>
        <v>300</v>
      </c>
      <c r="W1952">
        <f t="shared" si="247"/>
        <v>66000</v>
      </c>
    </row>
    <row r="1953" spans="1:23" ht="15.75" customHeight="1" x14ac:dyDescent="0.3">
      <c r="A1953" s="2" t="s">
        <v>29</v>
      </c>
      <c r="B1953" s="2">
        <v>1128299</v>
      </c>
      <c r="C1953" s="3">
        <v>44271</v>
      </c>
      <c r="D1953" s="12" t="str" cm="1">
        <f t="array" ref="D1953">_xlfn.SWITCH(WEEKDAY(C1953,2), 1, "Lundi", 2, "Mardi", 3, "Mercredi", 4, "Jeudi", 5, "Vendredi", 6, "Samedi", 7, "Dimanche", "Erreur")</f>
        <v>Mardi</v>
      </c>
      <c r="E1953" s="2" t="s">
        <v>26</v>
      </c>
      <c r="F1953" s="2" t="s">
        <v>80</v>
      </c>
      <c r="G1953" s="2" t="s">
        <v>81</v>
      </c>
      <c r="H1953" s="4" t="s">
        <v>21</v>
      </c>
      <c r="I1953" s="5">
        <v>60.000000000000007</v>
      </c>
      <c r="J1953" s="6">
        <v>150</v>
      </c>
      <c r="K1953" s="7">
        <v>90000.000000000015</v>
      </c>
      <c r="L1953" s="7">
        <v>40500.000000000007</v>
      </c>
      <c r="M1953" s="8">
        <v>0.45</v>
      </c>
      <c r="N1953" s="2" t="s">
        <v>17</v>
      </c>
      <c r="O1953">
        <f t="shared" si="240"/>
        <v>2021</v>
      </c>
      <c r="P1953">
        <f t="shared" si="241"/>
        <v>3</v>
      </c>
      <c r="Q1953" t="str">
        <f t="shared" si="242"/>
        <v>mars</v>
      </c>
      <c r="R1953" t="str">
        <f t="shared" si="243"/>
        <v>Louisiana</v>
      </c>
      <c r="S1953" t="str">
        <f t="shared" si="244"/>
        <v>2021-03</v>
      </c>
      <c r="T1953">
        <f>IF(AND(COUNTIF(Calculs!$Q$2:$Q$12,$O1953)&gt;0,COUNTIF(Calculs!$S$2:$S$12,$E1953)&gt;0,COUNTIF(Calculs!$U$2:$U$12,$H1953)&gt;0),1,0)</f>
        <v>1</v>
      </c>
      <c r="U1953">
        <f t="shared" si="245"/>
        <v>90000.000000000015</v>
      </c>
      <c r="V1953">
        <f t="shared" si="246"/>
        <v>150</v>
      </c>
      <c r="W1953">
        <f t="shared" si="247"/>
        <v>40500.000000000007</v>
      </c>
    </row>
    <row r="1954" spans="1:23" ht="15.75" customHeight="1" x14ac:dyDescent="0.3">
      <c r="A1954" s="2" t="s">
        <v>29</v>
      </c>
      <c r="B1954" s="2">
        <v>1128299</v>
      </c>
      <c r="C1954" s="3">
        <v>44271</v>
      </c>
      <c r="D1954" s="12" t="str" cm="1">
        <f t="array" ref="D1954">_xlfn.SWITCH(WEEKDAY(C1954,2), 1, "Lundi", 2, "Mardi", 3, "Mercredi", 4, "Jeudi", 5, "Vendredi", 6, "Samedi", 7, "Dimanche", "Erreur")</f>
        <v>Mardi</v>
      </c>
      <c r="E1954" s="2" t="s">
        <v>26</v>
      </c>
      <c r="F1954" s="2" t="s">
        <v>80</v>
      </c>
      <c r="G1954" s="2" t="s">
        <v>81</v>
      </c>
      <c r="H1954" s="4" t="s">
        <v>22</v>
      </c>
      <c r="I1954" s="5">
        <v>45</v>
      </c>
      <c r="J1954" s="6">
        <v>350</v>
      </c>
      <c r="K1954" s="7">
        <v>157500</v>
      </c>
      <c r="L1954" s="7">
        <v>55125</v>
      </c>
      <c r="M1954" s="8">
        <v>0.35</v>
      </c>
      <c r="N1954" s="2" t="s">
        <v>17</v>
      </c>
      <c r="O1954">
        <f t="shared" si="240"/>
        <v>2021</v>
      </c>
      <c r="P1954">
        <f t="shared" si="241"/>
        <v>3</v>
      </c>
      <c r="Q1954" t="str">
        <f t="shared" si="242"/>
        <v>mars</v>
      </c>
      <c r="R1954" t="str">
        <f t="shared" si="243"/>
        <v>Louisiana</v>
      </c>
      <c r="S1954" t="str">
        <f t="shared" si="244"/>
        <v>2021-03</v>
      </c>
      <c r="T1954">
        <f>IF(AND(COUNTIF(Calculs!$Q$2:$Q$12,$O1954)&gt;0,COUNTIF(Calculs!$S$2:$S$12,$E1954)&gt;0,COUNTIF(Calculs!$U$2:$U$12,$H1954)&gt;0),1,0)</f>
        <v>1</v>
      </c>
      <c r="U1954">
        <f t="shared" si="245"/>
        <v>157500</v>
      </c>
      <c r="V1954">
        <f t="shared" si="246"/>
        <v>350</v>
      </c>
      <c r="W1954">
        <f t="shared" si="247"/>
        <v>55125</v>
      </c>
    </row>
    <row r="1955" spans="1:23" ht="15.75" customHeight="1" x14ac:dyDescent="0.3">
      <c r="A1955" s="2" t="s">
        <v>29</v>
      </c>
      <c r="B1955" s="2">
        <v>1128299</v>
      </c>
      <c r="C1955" s="3">
        <v>44303</v>
      </c>
      <c r="D1955" s="12" t="str" cm="1">
        <f t="array" ref="D1955">_xlfn.SWITCH(WEEKDAY(C1955,2), 1, "Lundi", 2, "Mardi", 3, "Mercredi", 4, "Jeudi", 5, "Vendredi", 6, "Samedi", 7, "Dimanche", "Erreur")</f>
        <v>Samedi</v>
      </c>
      <c r="E1955" s="2" t="s">
        <v>26</v>
      </c>
      <c r="F1955" s="2" t="s">
        <v>80</v>
      </c>
      <c r="G1955" s="2" t="s">
        <v>81</v>
      </c>
      <c r="H1955" s="4" t="s">
        <v>16</v>
      </c>
      <c r="I1955" s="5">
        <v>50</v>
      </c>
      <c r="J1955" s="6">
        <v>525</v>
      </c>
      <c r="K1955" s="7">
        <v>262500</v>
      </c>
      <c r="L1955" s="7">
        <v>104999.99999999999</v>
      </c>
      <c r="M1955" s="8">
        <v>0.39999999999999997</v>
      </c>
      <c r="N1955" s="2" t="s">
        <v>17</v>
      </c>
      <c r="O1955">
        <f t="shared" si="240"/>
        <v>2021</v>
      </c>
      <c r="P1955">
        <f t="shared" si="241"/>
        <v>4</v>
      </c>
      <c r="Q1955" t="str">
        <f t="shared" si="242"/>
        <v>avr</v>
      </c>
      <c r="R1955" t="str">
        <f t="shared" si="243"/>
        <v>Louisiana</v>
      </c>
      <c r="S1955" t="str">
        <f t="shared" si="244"/>
        <v>2021-04</v>
      </c>
      <c r="T1955">
        <f>IF(AND(COUNTIF(Calculs!$Q$2:$Q$12,$O1955)&gt;0,COUNTIF(Calculs!$S$2:$S$12,$E1955)&gt;0,COUNTIF(Calculs!$U$2:$U$12,$H1955)&gt;0),1,0)</f>
        <v>1</v>
      </c>
      <c r="U1955">
        <f t="shared" si="245"/>
        <v>262500</v>
      </c>
      <c r="V1955">
        <f t="shared" si="246"/>
        <v>525</v>
      </c>
      <c r="W1955">
        <f t="shared" si="247"/>
        <v>104999.99999999999</v>
      </c>
    </row>
    <row r="1956" spans="1:23" ht="15.75" customHeight="1" x14ac:dyDescent="0.3">
      <c r="A1956" s="2" t="s">
        <v>29</v>
      </c>
      <c r="B1956" s="2">
        <v>1128299</v>
      </c>
      <c r="C1956" s="3">
        <v>44303</v>
      </c>
      <c r="D1956" s="12" t="str" cm="1">
        <f t="array" ref="D1956">_xlfn.SWITCH(WEEKDAY(C1956,2), 1, "Lundi", 2, "Mardi", 3, "Mercredi", 4, "Jeudi", 5, "Vendredi", 6, "Samedi", 7, "Dimanche", "Erreur")</f>
        <v>Samedi</v>
      </c>
      <c r="E1956" s="2" t="s">
        <v>26</v>
      </c>
      <c r="F1956" s="2" t="s">
        <v>80</v>
      </c>
      <c r="G1956" s="2" t="s">
        <v>81</v>
      </c>
      <c r="H1956" s="4" t="s">
        <v>18</v>
      </c>
      <c r="I1956" s="5">
        <v>55.000000000000007</v>
      </c>
      <c r="J1956" s="6">
        <v>325</v>
      </c>
      <c r="K1956" s="7">
        <v>178750.00000000003</v>
      </c>
      <c r="L1956" s="7">
        <v>71500</v>
      </c>
      <c r="M1956" s="8">
        <v>0.39999999999999997</v>
      </c>
      <c r="N1956" s="2" t="s">
        <v>17</v>
      </c>
      <c r="O1956">
        <f t="shared" si="240"/>
        <v>2021</v>
      </c>
      <c r="P1956">
        <f t="shared" si="241"/>
        <v>4</v>
      </c>
      <c r="Q1956" t="str">
        <f t="shared" si="242"/>
        <v>avr</v>
      </c>
      <c r="R1956" t="str">
        <f t="shared" si="243"/>
        <v>Louisiana</v>
      </c>
      <c r="S1956" t="str">
        <f t="shared" si="244"/>
        <v>2021-04</v>
      </c>
      <c r="T1956">
        <f>IF(AND(COUNTIF(Calculs!$Q$2:$Q$12,$O1956)&gt;0,COUNTIF(Calculs!$S$2:$S$12,$E1956)&gt;0,COUNTIF(Calculs!$U$2:$U$12,$H1956)&gt;0),1,0)</f>
        <v>1</v>
      </c>
      <c r="U1956">
        <f t="shared" si="245"/>
        <v>178750.00000000003</v>
      </c>
      <c r="V1956">
        <f t="shared" si="246"/>
        <v>325</v>
      </c>
      <c r="W1956">
        <f t="shared" si="247"/>
        <v>71500</v>
      </c>
    </row>
    <row r="1957" spans="1:23" ht="15.75" customHeight="1" x14ac:dyDescent="0.3">
      <c r="A1957" s="2" t="s">
        <v>29</v>
      </c>
      <c r="B1957" s="2">
        <v>1128299</v>
      </c>
      <c r="C1957" s="3">
        <v>44303</v>
      </c>
      <c r="D1957" s="12" t="str" cm="1">
        <f t="array" ref="D1957">_xlfn.SWITCH(WEEKDAY(C1957,2), 1, "Lundi", 2, "Mardi", 3, "Mercredi", 4, "Jeudi", 5, "Vendredi", 6, "Samedi", 7, "Dimanche", "Erreur")</f>
        <v>Samedi</v>
      </c>
      <c r="E1957" s="2" t="s">
        <v>26</v>
      </c>
      <c r="F1957" s="2" t="s">
        <v>80</v>
      </c>
      <c r="G1957" s="2" t="s">
        <v>81</v>
      </c>
      <c r="H1957" s="4" t="s">
        <v>19</v>
      </c>
      <c r="I1957" s="5">
        <v>55.000000000000007</v>
      </c>
      <c r="J1957" s="6">
        <v>375</v>
      </c>
      <c r="K1957" s="7">
        <v>206250.00000000003</v>
      </c>
      <c r="L1957" s="7">
        <v>82500</v>
      </c>
      <c r="M1957" s="8">
        <v>0.39999999999999997</v>
      </c>
      <c r="N1957" s="2" t="s">
        <v>17</v>
      </c>
      <c r="O1957">
        <f t="shared" si="240"/>
        <v>2021</v>
      </c>
      <c r="P1957">
        <f t="shared" si="241"/>
        <v>4</v>
      </c>
      <c r="Q1957" t="str">
        <f t="shared" si="242"/>
        <v>avr</v>
      </c>
      <c r="R1957" t="str">
        <f t="shared" si="243"/>
        <v>Louisiana</v>
      </c>
      <c r="S1957" t="str">
        <f t="shared" si="244"/>
        <v>2021-04</v>
      </c>
      <c r="T1957">
        <f>IF(AND(COUNTIF(Calculs!$Q$2:$Q$12,$O1957)&gt;0,COUNTIF(Calculs!$S$2:$S$12,$E1957)&gt;0,COUNTIF(Calculs!$U$2:$U$12,$H1957)&gt;0),1,0)</f>
        <v>1</v>
      </c>
      <c r="U1957">
        <f t="shared" si="245"/>
        <v>206250.00000000003</v>
      </c>
      <c r="V1957">
        <f t="shared" si="246"/>
        <v>375</v>
      </c>
      <c r="W1957">
        <f t="shared" si="247"/>
        <v>82500</v>
      </c>
    </row>
    <row r="1958" spans="1:23" ht="15.75" customHeight="1" x14ac:dyDescent="0.3">
      <c r="A1958" s="2" t="s">
        <v>29</v>
      </c>
      <c r="B1958" s="2">
        <v>1128299</v>
      </c>
      <c r="C1958" s="3">
        <v>44303</v>
      </c>
      <c r="D1958" s="12" t="str" cm="1">
        <f t="array" ref="D1958">_xlfn.SWITCH(WEEKDAY(C1958,2), 1, "Lundi", 2, "Mardi", 3, "Mercredi", 4, "Jeudi", 5, "Vendredi", 6, "Samedi", 7, "Dimanche", "Erreur")</f>
        <v>Samedi</v>
      </c>
      <c r="E1958" s="2" t="s">
        <v>26</v>
      </c>
      <c r="F1958" s="2" t="s">
        <v>80</v>
      </c>
      <c r="G1958" s="2" t="s">
        <v>81</v>
      </c>
      <c r="H1958" s="4" t="s">
        <v>20</v>
      </c>
      <c r="I1958" s="5">
        <v>40.000000000000007</v>
      </c>
      <c r="J1958" s="6">
        <v>275</v>
      </c>
      <c r="K1958" s="7">
        <v>110000.00000000001</v>
      </c>
      <c r="L1958" s="7">
        <v>44000</v>
      </c>
      <c r="M1958" s="8">
        <v>0.39999999999999997</v>
      </c>
      <c r="N1958" s="2" t="s">
        <v>17</v>
      </c>
      <c r="O1958">
        <f t="shared" si="240"/>
        <v>2021</v>
      </c>
      <c r="P1958">
        <f t="shared" si="241"/>
        <v>4</v>
      </c>
      <c r="Q1958" t="str">
        <f t="shared" si="242"/>
        <v>avr</v>
      </c>
      <c r="R1958" t="str">
        <f t="shared" si="243"/>
        <v>Louisiana</v>
      </c>
      <c r="S1958" t="str">
        <f t="shared" si="244"/>
        <v>2021-04</v>
      </c>
      <c r="T1958">
        <f>IF(AND(COUNTIF(Calculs!$Q$2:$Q$12,$O1958)&gt;0,COUNTIF(Calculs!$S$2:$S$12,$E1958)&gt;0,COUNTIF(Calculs!$U$2:$U$12,$H1958)&gt;0),1,0)</f>
        <v>1</v>
      </c>
      <c r="U1958">
        <f t="shared" si="245"/>
        <v>110000.00000000001</v>
      </c>
      <c r="V1958">
        <f t="shared" si="246"/>
        <v>275</v>
      </c>
      <c r="W1958">
        <f t="shared" si="247"/>
        <v>44000</v>
      </c>
    </row>
    <row r="1959" spans="1:23" ht="15.75" customHeight="1" x14ac:dyDescent="0.3">
      <c r="A1959" s="2" t="s">
        <v>29</v>
      </c>
      <c r="B1959" s="2">
        <v>1128299</v>
      </c>
      <c r="C1959" s="3">
        <v>44303</v>
      </c>
      <c r="D1959" s="12" t="str" cm="1">
        <f t="array" ref="D1959">_xlfn.SWITCH(WEEKDAY(C1959,2), 1, "Lundi", 2, "Mardi", 3, "Mercredi", 4, "Jeudi", 5, "Vendredi", 6, "Samedi", 7, "Dimanche", "Erreur")</f>
        <v>Samedi</v>
      </c>
      <c r="E1959" s="2" t="s">
        <v>26</v>
      </c>
      <c r="F1959" s="2" t="s">
        <v>80</v>
      </c>
      <c r="G1959" s="2" t="s">
        <v>81</v>
      </c>
      <c r="H1959" s="4" t="s">
        <v>21</v>
      </c>
      <c r="I1959" s="5">
        <v>45.000000000000014</v>
      </c>
      <c r="J1959" s="6">
        <v>175</v>
      </c>
      <c r="K1959" s="7">
        <v>78750.000000000029</v>
      </c>
      <c r="L1959" s="7">
        <v>35437.500000000015</v>
      </c>
      <c r="M1959" s="8">
        <v>0.45</v>
      </c>
      <c r="N1959" s="2" t="s">
        <v>17</v>
      </c>
      <c r="O1959">
        <f t="shared" si="240"/>
        <v>2021</v>
      </c>
      <c r="P1959">
        <f t="shared" si="241"/>
        <v>4</v>
      </c>
      <c r="Q1959" t="str">
        <f t="shared" si="242"/>
        <v>avr</v>
      </c>
      <c r="R1959" t="str">
        <f t="shared" si="243"/>
        <v>Louisiana</v>
      </c>
      <c r="S1959" t="str">
        <f t="shared" si="244"/>
        <v>2021-04</v>
      </c>
      <c r="T1959">
        <f>IF(AND(COUNTIF(Calculs!$Q$2:$Q$12,$O1959)&gt;0,COUNTIF(Calculs!$S$2:$S$12,$E1959)&gt;0,COUNTIF(Calculs!$U$2:$U$12,$H1959)&gt;0),1,0)</f>
        <v>1</v>
      </c>
      <c r="U1959">
        <f t="shared" si="245"/>
        <v>78750.000000000029</v>
      </c>
      <c r="V1959">
        <f t="shared" si="246"/>
        <v>175</v>
      </c>
      <c r="W1959">
        <f t="shared" si="247"/>
        <v>35437.500000000015</v>
      </c>
    </row>
    <row r="1960" spans="1:23" ht="15.75" customHeight="1" x14ac:dyDescent="0.3">
      <c r="A1960" s="2" t="s">
        <v>29</v>
      </c>
      <c r="B1960" s="2">
        <v>1128299</v>
      </c>
      <c r="C1960" s="3">
        <v>44303</v>
      </c>
      <c r="D1960" s="12" t="str" cm="1">
        <f t="array" ref="D1960">_xlfn.SWITCH(WEEKDAY(C1960,2), 1, "Lundi", 2, "Mardi", 3, "Mercredi", 4, "Jeudi", 5, "Vendredi", 6, "Samedi", 7, "Dimanche", "Erreur")</f>
        <v>Samedi</v>
      </c>
      <c r="E1960" s="2" t="s">
        <v>26</v>
      </c>
      <c r="F1960" s="2" t="s">
        <v>80</v>
      </c>
      <c r="G1960" s="2" t="s">
        <v>81</v>
      </c>
      <c r="H1960" s="4" t="s">
        <v>22</v>
      </c>
      <c r="I1960" s="5">
        <v>60.000000000000007</v>
      </c>
      <c r="J1960" s="6">
        <v>350</v>
      </c>
      <c r="K1960" s="7">
        <v>210000.00000000003</v>
      </c>
      <c r="L1960" s="7">
        <v>73500</v>
      </c>
      <c r="M1960" s="8">
        <v>0.35</v>
      </c>
      <c r="N1960" s="2" t="s">
        <v>17</v>
      </c>
      <c r="O1960">
        <f t="shared" si="240"/>
        <v>2021</v>
      </c>
      <c r="P1960">
        <f t="shared" si="241"/>
        <v>4</v>
      </c>
      <c r="Q1960" t="str">
        <f t="shared" si="242"/>
        <v>avr</v>
      </c>
      <c r="R1960" t="str">
        <f t="shared" si="243"/>
        <v>Louisiana</v>
      </c>
      <c r="S1960" t="str">
        <f t="shared" si="244"/>
        <v>2021-04</v>
      </c>
      <c r="T1960">
        <f>IF(AND(COUNTIF(Calculs!$Q$2:$Q$12,$O1960)&gt;0,COUNTIF(Calculs!$S$2:$S$12,$E1960)&gt;0,COUNTIF(Calculs!$U$2:$U$12,$H1960)&gt;0),1,0)</f>
        <v>1</v>
      </c>
      <c r="U1960">
        <f t="shared" si="245"/>
        <v>210000.00000000003</v>
      </c>
      <c r="V1960">
        <f t="shared" si="246"/>
        <v>350</v>
      </c>
      <c r="W1960">
        <f t="shared" si="247"/>
        <v>73500</v>
      </c>
    </row>
    <row r="1961" spans="1:23" ht="15.75" customHeight="1" x14ac:dyDescent="0.3">
      <c r="A1961" s="2" t="s">
        <v>29</v>
      </c>
      <c r="B1961" s="2">
        <v>1128299</v>
      </c>
      <c r="C1961" s="3">
        <v>44334</v>
      </c>
      <c r="D1961" s="12" t="str" cm="1">
        <f t="array" ref="D1961">_xlfn.SWITCH(WEEKDAY(C1961,2), 1, "Lundi", 2, "Mardi", 3, "Mercredi", 4, "Jeudi", 5, "Vendredi", 6, "Samedi", 7, "Dimanche", "Erreur")</f>
        <v>Mardi</v>
      </c>
      <c r="E1961" s="2" t="s">
        <v>26</v>
      </c>
      <c r="F1961" s="2" t="s">
        <v>80</v>
      </c>
      <c r="G1961" s="2" t="s">
        <v>81</v>
      </c>
      <c r="H1961" s="4" t="s">
        <v>16</v>
      </c>
      <c r="I1961" s="5">
        <v>45</v>
      </c>
      <c r="J1961" s="6">
        <v>550</v>
      </c>
      <c r="K1961" s="7">
        <v>247500</v>
      </c>
      <c r="L1961" s="7">
        <v>98999.999999999985</v>
      </c>
      <c r="M1961" s="8">
        <v>0.39999999999999997</v>
      </c>
      <c r="N1961" s="2" t="s">
        <v>17</v>
      </c>
      <c r="O1961">
        <f t="shared" si="240"/>
        <v>2021</v>
      </c>
      <c r="P1961">
        <f t="shared" si="241"/>
        <v>5</v>
      </c>
      <c r="Q1961" t="str">
        <f t="shared" si="242"/>
        <v>mai</v>
      </c>
      <c r="R1961" t="str">
        <f t="shared" si="243"/>
        <v>Louisiana</v>
      </c>
      <c r="S1961" t="str">
        <f t="shared" si="244"/>
        <v>2021-05</v>
      </c>
      <c r="T1961">
        <f>IF(AND(COUNTIF(Calculs!$Q$2:$Q$12,$O1961)&gt;0,COUNTIF(Calculs!$S$2:$S$12,$E1961)&gt;0,COUNTIF(Calculs!$U$2:$U$12,$H1961)&gt;0),1,0)</f>
        <v>1</v>
      </c>
      <c r="U1961">
        <f t="shared" si="245"/>
        <v>247500</v>
      </c>
      <c r="V1961">
        <f t="shared" si="246"/>
        <v>550</v>
      </c>
      <c r="W1961">
        <f t="shared" si="247"/>
        <v>98999.999999999985</v>
      </c>
    </row>
    <row r="1962" spans="1:23" ht="15.75" customHeight="1" x14ac:dyDescent="0.3">
      <c r="A1962" s="2" t="s">
        <v>29</v>
      </c>
      <c r="B1962" s="2">
        <v>1128299</v>
      </c>
      <c r="C1962" s="3">
        <v>44334</v>
      </c>
      <c r="D1962" s="12" t="str" cm="1">
        <f t="array" ref="D1962">_xlfn.SWITCH(WEEKDAY(C1962,2), 1, "Lundi", 2, "Mardi", 3, "Mercredi", 4, "Jeudi", 5, "Vendredi", 6, "Samedi", 7, "Dimanche", "Erreur")</f>
        <v>Mardi</v>
      </c>
      <c r="E1962" s="2" t="s">
        <v>26</v>
      </c>
      <c r="F1962" s="2" t="s">
        <v>80</v>
      </c>
      <c r="G1962" s="2" t="s">
        <v>81</v>
      </c>
      <c r="H1962" s="4" t="s">
        <v>18</v>
      </c>
      <c r="I1962" s="5">
        <v>50</v>
      </c>
      <c r="J1962" s="6">
        <v>400</v>
      </c>
      <c r="K1962" s="7">
        <v>200000</v>
      </c>
      <c r="L1962" s="7">
        <v>80000</v>
      </c>
      <c r="M1962" s="8">
        <v>0.39999999999999997</v>
      </c>
      <c r="N1962" s="2" t="s">
        <v>17</v>
      </c>
      <c r="O1962">
        <f t="shared" si="240"/>
        <v>2021</v>
      </c>
      <c r="P1962">
        <f t="shared" si="241"/>
        <v>5</v>
      </c>
      <c r="Q1962" t="str">
        <f t="shared" si="242"/>
        <v>mai</v>
      </c>
      <c r="R1962" t="str">
        <f t="shared" si="243"/>
        <v>Louisiana</v>
      </c>
      <c r="S1962" t="str">
        <f t="shared" si="244"/>
        <v>2021-05</v>
      </c>
      <c r="T1962">
        <f>IF(AND(COUNTIF(Calculs!$Q$2:$Q$12,$O1962)&gt;0,COUNTIF(Calculs!$S$2:$S$12,$E1962)&gt;0,COUNTIF(Calculs!$U$2:$U$12,$H1962)&gt;0),1,0)</f>
        <v>1</v>
      </c>
      <c r="U1962">
        <f t="shared" si="245"/>
        <v>200000</v>
      </c>
      <c r="V1962">
        <f t="shared" si="246"/>
        <v>400</v>
      </c>
      <c r="W1962">
        <f t="shared" si="247"/>
        <v>80000</v>
      </c>
    </row>
    <row r="1963" spans="1:23" ht="15.75" customHeight="1" x14ac:dyDescent="0.3">
      <c r="A1963" s="2" t="s">
        <v>29</v>
      </c>
      <c r="B1963" s="2">
        <v>1128299</v>
      </c>
      <c r="C1963" s="3">
        <v>44334</v>
      </c>
      <c r="D1963" s="12" t="str" cm="1">
        <f t="array" ref="D1963">_xlfn.SWITCH(WEEKDAY(C1963,2), 1, "Lundi", 2, "Mardi", 3, "Mercredi", 4, "Jeudi", 5, "Vendredi", 6, "Samedi", 7, "Dimanche", "Erreur")</f>
        <v>Mardi</v>
      </c>
      <c r="E1963" s="2" t="s">
        <v>26</v>
      </c>
      <c r="F1963" s="2" t="s">
        <v>80</v>
      </c>
      <c r="G1963" s="2" t="s">
        <v>81</v>
      </c>
      <c r="H1963" s="4" t="s">
        <v>19</v>
      </c>
      <c r="I1963" s="5">
        <v>50</v>
      </c>
      <c r="J1963" s="6">
        <v>400</v>
      </c>
      <c r="K1963" s="7">
        <v>200000</v>
      </c>
      <c r="L1963" s="7">
        <v>80000</v>
      </c>
      <c r="M1963" s="8">
        <v>0.39999999999999997</v>
      </c>
      <c r="N1963" s="2" t="s">
        <v>17</v>
      </c>
      <c r="O1963">
        <f t="shared" si="240"/>
        <v>2021</v>
      </c>
      <c r="P1963">
        <f t="shared" si="241"/>
        <v>5</v>
      </c>
      <c r="Q1963" t="str">
        <f t="shared" si="242"/>
        <v>mai</v>
      </c>
      <c r="R1963" t="str">
        <f t="shared" si="243"/>
        <v>Louisiana</v>
      </c>
      <c r="S1963" t="str">
        <f t="shared" si="244"/>
        <v>2021-05</v>
      </c>
      <c r="T1963">
        <f>IF(AND(COUNTIF(Calculs!$Q$2:$Q$12,$O1963)&gt;0,COUNTIF(Calculs!$S$2:$S$12,$E1963)&gt;0,COUNTIF(Calculs!$U$2:$U$12,$H1963)&gt;0),1,0)</f>
        <v>1</v>
      </c>
      <c r="U1963">
        <f t="shared" si="245"/>
        <v>200000</v>
      </c>
      <c r="V1963">
        <f t="shared" si="246"/>
        <v>400</v>
      </c>
      <c r="W1963">
        <f t="shared" si="247"/>
        <v>80000</v>
      </c>
    </row>
    <row r="1964" spans="1:23" ht="15.75" customHeight="1" x14ac:dyDescent="0.3">
      <c r="A1964" s="2" t="s">
        <v>29</v>
      </c>
      <c r="B1964" s="2">
        <v>1128299</v>
      </c>
      <c r="C1964" s="3">
        <v>44334</v>
      </c>
      <c r="D1964" s="12" t="str" cm="1">
        <f t="array" ref="D1964">_xlfn.SWITCH(WEEKDAY(C1964,2), 1, "Lundi", 2, "Mardi", 3, "Mercredi", 4, "Jeudi", 5, "Vendredi", 6, "Samedi", 7, "Dimanche", "Erreur")</f>
        <v>Mardi</v>
      </c>
      <c r="E1964" s="2" t="s">
        <v>26</v>
      </c>
      <c r="F1964" s="2" t="s">
        <v>80</v>
      </c>
      <c r="G1964" s="2" t="s">
        <v>81</v>
      </c>
      <c r="H1964" s="4" t="s">
        <v>20</v>
      </c>
      <c r="I1964" s="5">
        <v>45</v>
      </c>
      <c r="J1964" s="6">
        <v>325</v>
      </c>
      <c r="K1964" s="7">
        <v>146250</v>
      </c>
      <c r="L1964" s="7">
        <v>58499.999999999993</v>
      </c>
      <c r="M1964" s="8">
        <v>0.39999999999999997</v>
      </c>
      <c r="N1964" s="2" t="s">
        <v>17</v>
      </c>
      <c r="O1964">
        <f t="shared" si="240"/>
        <v>2021</v>
      </c>
      <c r="P1964">
        <f t="shared" si="241"/>
        <v>5</v>
      </c>
      <c r="Q1964" t="str">
        <f t="shared" si="242"/>
        <v>mai</v>
      </c>
      <c r="R1964" t="str">
        <f t="shared" si="243"/>
        <v>Louisiana</v>
      </c>
      <c r="S1964" t="str">
        <f t="shared" si="244"/>
        <v>2021-05</v>
      </c>
      <c r="T1964">
        <f>IF(AND(COUNTIF(Calculs!$Q$2:$Q$12,$O1964)&gt;0,COUNTIF(Calculs!$S$2:$S$12,$E1964)&gt;0,COUNTIF(Calculs!$U$2:$U$12,$H1964)&gt;0),1,0)</f>
        <v>1</v>
      </c>
      <c r="U1964">
        <f t="shared" si="245"/>
        <v>146250</v>
      </c>
      <c r="V1964">
        <f t="shared" si="246"/>
        <v>325</v>
      </c>
      <c r="W1964">
        <f t="shared" si="247"/>
        <v>58499.999999999993</v>
      </c>
    </row>
    <row r="1965" spans="1:23" ht="15.75" customHeight="1" x14ac:dyDescent="0.3">
      <c r="A1965" s="2" t="s">
        <v>29</v>
      </c>
      <c r="B1965" s="2">
        <v>1128299</v>
      </c>
      <c r="C1965" s="3">
        <v>44334</v>
      </c>
      <c r="D1965" s="12" t="str" cm="1">
        <f t="array" ref="D1965">_xlfn.SWITCH(WEEKDAY(C1965,2), 1, "Lundi", 2, "Mardi", 3, "Mercredi", 4, "Jeudi", 5, "Vendredi", 6, "Samedi", 7, "Dimanche", "Erreur")</f>
        <v>Mardi</v>
      </c>
      <c r="E1965" s="2" t="s">
        <v>26</v>
      </c>
      <c r="F1965" s="2" t="s">
        <v>80</v>
      </c>
      <c r="G1965" s="2" t="s">
        <v>81</v>
      </c>
      <c r="H1965" s="4" t="s">
        <v>21</v>
      </c>
      <c r="I1965" s="5">
        <v>40</v>
      </c>
      <c r="J1965" s="6">
        <v>225</v>
      </c>
      <c r="K1965" s="7">
        <v>90000</v>
      </c>
      <c r="L1965" s="7">
        <v>40500</v>
      </c>
      <c r="M1965" s="8">
        <v>0.45</v>
      </c>
      <c r="N1965" s="2" t="s">
        <v>17</v>
      </c>
      <c r="O1965">
        <f t="shared" si="240"/>
        <v>2021</v>
      </c>
      <c r="P1965">
        <f t="shared" si="241"/>
        <v>5</v>
      </c>
      <c r="Q1965" t="str">
        <f t="shared" si="242"/>
        <v>mai</v>
      </c>
      <c r="R1965" t="str">
        <f t="shared" si="243"/>
        <v>Louisiana</v>
      </c>
      <c r="S1965" t="str">
        <f t="shared" si="244"/>
        <v>2021-05</v>
      </c>
      <c r="T1965">
        <f>IF(AND(COUNTIF(Calculs!$Q$2:$Q$12,$O1965)&gt;0,COUNTIF(Calculs!$S$2:$S$12,$E1965)&gt;0,COUNTIF(Calculs!$U$2:$U$12,$H1965)&gt;0),1,0)</f>
        <v>1</v>
      </c>
      <c r="U1965">
        <f t="shared" si="245"/>
        <v>90000</v>
      </c>
      <c r="V1965">
        <f t="shared" si="246"/>
        <v>225</v>
      </c>
      <c r="W1965">
        <f t="shared" si="247"/>
        <v>40500</v>
      </c>
    </row>
    <row r="1966" spans="1:23" ht="15.75" customHeight="1" x14ac:dyDescent="0.3">
      <c r="A1966" s="2" t="s">
        <v>29</v>
      </c>
      <c r="B1966" s="2">
        <v>1128299</v>
      </c>
      <c r="C1966" s="3">
        <v>44334</v>
      </c>
      <c r="D1966" s="12" t="str" cm="1">
        <f t="array" ref="D1966">_xlfn.SWITCH(WEEKDAY(C1966,2), 1, "Lundi", 2, "Mardi", 3, "Mercredi", 4, "Jeudi", 5, "Vendredi", 6, "Samedi", 7, "Dimanche", "Erreur")</f>
        <v>Mardi</v>
      </c>
      <c r="E1966" s="2" t="s">
        <v>26</v>
      </c>
      <c r="F1966" s="2" t="s">
        <v>80</v>
      </c>
      <c r="G1966" s="2" t="s">
        <v>81</v>
      </c>
      <c r="H1966" s="4" t="s">
        <v>22</v>
      </c>
      <c r="I1966" s="5">
        <v>65</v>
      </c>
      <c r="J1966" s="6">
        <v>575</v>
      </c>
      <c r="K1966" s="7">
        <v>373750</v>
      </c>
      <c r="L1966" s="7">
        <v>130812.49999999999</v>
      </c>
      <c r="M1966" s="8">
        <v>0.35</v>
      </c>
      <c r="N1966" s="2" t="s">
        <v>82</v>
      </c>
      <c r="O1966">
        <f t="shared" si="240"/>
        <v>2021</v>
      </c>
      <c r="P1966">
        <f t="shared" si="241"/>
        <v>5</v>
      </c>
      <c r="Q1966" t="str">
        <f t="shared" si="242"/>
        <v>mai</v>
      </c>
      <c r="R1966" t="str">
        <f t="shared" si="243"/>
        <v>Louisiana</v>
      </c>
      <c r="S1966" t="str">
        <f t="shared" si="244"/>
        <v>2021-05</v>
      </c>
      <c r="T1966">
        <f>IF(AND(COUNTIF(Calculs!$Q$2:$Q$12,$O1966)&gt;0,COUNTIF(Calculs!$S$2:$S$12,$E1966)&gt;0,COUNTIF(Calculs!$U$2:$U$12,$H1966)&gt;0),1,0)</f>
        <v>1</v>
      </c>
      <c r="U1966">
        <f t="shared" si="245"/>
        <v>373750</v>
      </c>
      <c r="V1966">
        <f t="shared" si="246"/>
        <v>575</v>
      </c>
      <c r="W1966">
        <f t="shared" si="247"/>
        <v>130812.49999999999</v>
      </c>
    </row>
    <row r="1967" spans="1:23" ht="15.75" customHeight="1" x14ac:dyDescent="0.3">
      <c r="A1967" s="2" t="s">
        <v>29</v>
      </c>
      <c r="B1967" s="2">
        <v>1128299</v>
      </c>
      <c r="C1967" s="3">
        <v>44364</v>
      </c>
      <c r="D1967" s="12" t="str" cm="1">
        <f t="array" ref="D1967">_xlfn.SWITCH(WEEKDAY(C1967,2), 1, "Lundi", 2, "Mardi", 3, "Mercredi", 4, "Jeudi", 5, "Vendredi", 6, "Samedi", 7, "Dimanche", "Erreur")</f>
        <v>Jeudi</v>
      </c>
      <c r="E1967" s="2" t="s">
        <v>26</v>
      </c>
      <c r="F1967" s="2" t="s">
        <v>80</v>
      </c>
      <c r="G1967" s="2" t="s">
        <v>81</v>
      </c>
      <c r="H1967" s="4" t="s">
        <v>16</v>
      </c>
      <c r="I1967" s="5">
        <v>60</v>
      </c>
      <c r="J1967" s="6">
        <v>825</v>
      </c>
      <c r="K1967" s="7">
        <v>495000</v>
      </c>
      <c r="L1967" s="7">
        <v>197999.99999999997</v>
      </c>
      <c r="M1967" s="8">
        <v>0.39999999999999997</v>
      </c>
      <c r="N1967" s="2" t="s">
        <v>82</v>
      </c>
      <c r="O1967">
        <f t="shared" si="240"/>
        <v>2021</v>
      </c>
      <c r="P1967">
        <f t="shared" si="241"/>
        <v>6</v>
      </c>
      <c r="Q1967" t="str">
        <f t="shared" si="242"/>
        <v>juin</v>
      </c>
      <c r="R1967" t="str">
        <f t="shared" si="243"/>
        <v>Louisiana</v>
      </c>
      <c r="S1967" t="str">
        <f t="shared" si="244"/>
        <v>2021-06</v>
      </c>
      <c r="T1967">
        <f>IF(AND(COUNTIF(Calculs!$Q$2:$Q$12,$O1967)&gt;0,COUNTIF(Calculs!$S$2:$S$12,$E1967)&gt;0,COUNTIF(Calculs!$U$2:$U$12,$H1967)&gt;0),1,0)</f>
        <v>1</v>
      </c>
      <c r="U1967">
        <f t="shared" si="245"/>
        <v>495000</v>
      </c>
      <c r="V1967">
        <f t="shared" si="246"/>
        <v>825</v>
      </c>
      <c r="W1967">
        <f t="shared" si="247"/>
        <v>197999.99999999997</v>
      </c>
    </row>
    <row r="1968" spans="1:23" ht="15.75" customHeight="1" x14ac:dyDescent="0.3">
      <c r="A1968" s="2" t="s">
        <v>29</v>
      </c>
      <c r="B1968" s="2">
        <v>1128299</v>
      </c>
      <c r="C1968" s="3">
        <v>44364</v>
      </c>
      <c r="D1968" s="12" t="str" cm="1">
        <f t="array" ref="D1968">_xlfn.SWITCH(WEEKDAY(C1968,2), 1, "Lundi", 2, "Mardi", 3, "Mercredi", 4, "Jeudi", 5, "Vendredi", 6, "Samedi", 7, "Dimanche", "Erreur")</f>
        <v>Jeudi</v>
      </c>
      <c r="E1968" s="2" t="s">
        <v>26</v>
      </c>
      <c r="F1968" s="2" t="s">
        <v>80</v>
      </c>
      <c r="G1968" s="2" t="s">
        <v>81</v>
      </c>
      <c r="H1968" s="4" t="s">
        <v>18</v>
      </c>
      <c r="I1968" s="5">
        <v>70</v>
      </c>
      <c r="J1968" s="6">
        <v>700</v>
      </c>
      <c r="K1968" s="7">
        <v>490000</v>
      </c>
      <c r="L1968" s="7">
        <v>195999.99999999997</v>
      </c>
      <c r="M1968" s="8">
        <v>0.39999999999999997</v>
      </c>
      <c r="N1968" s="2" t="s">
        <v>82</v>
      </c>
      <c r="O1968">
        <f t="shared" si="240"/>
        <v>2021</v>
      </c>
      <c r="P1968">
        <f t="shared" si="241"/>
        <v>6</v>
      </c>
      <c r="Q1968" t="str">
        <f t="shared" si="242"/>
        <v>juin</v>
      </c>
      <c r="R1968" t="str">
        <f t="shared" si="243"/>
        <v>Louisiana</v>
      </c>
      <c r="S1968" t="str">
        <f t="shared" si="244"/>
        <v>2021-06</v>
      </c>
      <c r="T1968">
        <f>IF(AND(COUNTIF(Calculs!$Q$2:$Q$12,$O1968)&gt;0,COUNTIF(Calculs!$S$2:$S$12,$E1968)&gt;0,COUNTIF(Calculs!$U$2:$U$12,$H1968)&gt;0),1,0)</f>
        <v>1</v>
      </c>
      <c r="U1968">
        <f t="shared" si="245"/>
        <v>490000</v>
      </c>
      <c r="V1968">
        <f t="shared" si="246"/>
        <v>700</v>
      </c>
      <c r="W1968">
        <f t="shared" si="247"/>
        <v>195999.99999999997</v>
      </c>
    </row>
    <row r="1969" spans="1:23" ht="15.75" customHeight="1" x14ac:dyDescent="0.3">
      <c r="A1969" s="2" t="s">
        <v>29</v>
      </c>
      <c r="B1969" s="2">
        <v>1128299</v>
      </c>
      <c r="C1969" s="3">
        <v>44364</v>
      </c>
      <c r="D1969" s="12" t="str" cm="1">
        <f t="array" ref="D1969">_xlfn.SWITCH(WEEKDAY(C1969,2), 1, "Lundi", 2, "Mardi", 3, "Mercredi", 4, "Jeudi", 5, "Vendredi", 6, "Samedi", 7, "Dimanche", "Erreur")</f>
        <v>Jeudi</v>
      </c>
      <c r="E1969" s="2" t="s">
        <v>26</v>
      </c>
      <c r="F1969" s="2" t="s">
        <v>80</v>
      </c>
      <c r="G1969" s="2" t="s">
        <v>81</v>
      </c>
      <c r="H1969" s="4" t="s">
        <v>19</v>
      </c>
      <c r="I1969" s="5">
        <v>85</v>
      </c>
      <c r="J1969" s="6">
        <v>700</v>
      </c>
      <c r="K1969" s="7">
        <v>595000</v>
      </c>
      <c r="L1969" s="7">
        <v>237999.99999999997</v>
      </c>
      <c r="M1969" s="8">
        <v>0.39999999999999997</v>
      </c>
      <c r="N1969" s="2" t="s">
        <v>82</v>
      </c>
      <c r="O1969">
        <f t="shared" si="240"/>
        <v>2021</v>
      </c>
      <c r="P1969">
        <f t="shared" si="241"/>
        <v>6</v>
      </c>
      <c r="Q1969" t="str">
        <f t="shared" si="242"/>
        <v>juin</v>
      </c>
      <c r="R1969" t="str">
        <f t="shared" si="243"/>
        <v>Louisiana</v>
      </c>
      <c r="S1969" t="str">
        <f t="shared" si="244"/>
        <v>2021-06</v>
      </c>
      <c r="T1969">
        <f>IF(AND(COUNTIF(Calculs!$Q$2:$Q$12,$O1969)&gt;0,COUNTIF(Calculs!$S$2:$S$12,$E1969)&gt;0,COUNTIF(Calculs!$U$2:$U$12,$H1969)&gt;0),1,0)</f>
        <v>1</v>
      </c>
      <c r="U1969">
        <f t="shared" si="245"/>
        <v>595000</v>
      </c>
      <c r="V1969">
        <f t="shared" si="246"/>
        <v>700</v>
      </c>
      <c r="W1969">
        <f t="shared" si="247"/>
        <v>237999.99999999997</v>
      </c>
    </row>
    <row r="1970" spans="1:23" ht="15.75" customHeight="1" x14ac:dyDescent="0.3">
      <c r="A1970" s="2" t="s">
        <v>29</v>
      </c>
      <c r="B1970" s="2">
        <v>1128299</v>
      </c>
      <c r="C1970" s="3">
        <v>44364</v>
      </c>
      <c r="D1970" s="12" t="str" cm="1">
        <f t="array" ref="D1970">_xlfn.SWITCH(WEEKDAY(C1970,2), 1, "Lundi", 2, "Mardi", 3, "Mercredi", 4, "Jeudi", 5, "Vendredi", 6, "Samedi", 7, "Dimanche", "Erreur")</f>
        <v>Jeudi</v>
      </c>
      <c r="E1970" s="2" t="s">
        <v>26</v>
      </c>
      <c r="F1970" s="2" t="s">
        <v>80</v>
      </c>
      <c r="G1970" s="2" t="s">
        <v>81</v>
      </c>
      <c r="H1970" s="4" t="s">
        <v>20</v>
      </c>
      <c r="I1970" s="5">
        <v>85</v>
      </c>
      <c r="J1970" s="6">
        <v>575</v>
      </c>
      <c r="K1970" s="7">
        <v>488750</v>
      </c>
      <c r="L1970" s="7">
        <v>195499.99999999997</v>
      </c>
      <c r="M1970" s="8">
        <v>0.39999999999999997</v>
      </c>
      <c r="N1970" s="2" t="s">
        <v>82</v>
      </c>
      <c r="O1970">
        <f t="shared" si="240"/>
        <v>2021</v>
      </c>
      <c r="P1970">
        <f t="shared" si="241"/>
        <v>6</v>
      </c>
      <c r="Q1970" t="str">
        <f t="shared" si="242"/>
        <v>juin</v>
      </c>
      <c r="R1970" t="str">
        <f t="shared" si="243"/>
        <v>Louisiana</v>
      </c>
      <c r="S1970" t="str">
        <f t="shared" si="244"/>
        <v>2021-06</v>
      </c>
      <c r="T1970">
        <f>IF(AND(COUNTIF(Calculs!$Q$2:$Q$12,$O1970)&gt;0,COUNTIF(Calculs!$S$2:$S$12,$E1970)&gt;0,COUNTIF(Calculs!$U$2:$U$12,$H1970)&gt;0),1,0)</f>
        <v>1</v>
      </c>
      <c r="U1970">
        <f t="shared" si="245"/>
        <v>488750</v>
      </c>
      <c r="V1970">
        <f t="shared" si="246"/>
        <v>575</v>
      </c>
      <c r="W1970">
        <f t="shared" si="247"/>
        <v>195499.99999999997</v>
      </c>
    </row>
    <row r="1971" spans="1:23" ht="15.75" customHeight="1" x14ac:dyDescent="0.3">
      <c r="A1971" s="2" t="s">
        <v>29</v>
      </c>
      <c r="B1971" s="2">
        <v>1128299</v>
      </c>
      <c r="C1971" s="3">
        <v>44364</v>
      </c>
      <c r="D1971" s="12" t="str" cm="1">
        <f t="array" ref="D1971">_xlfn.SWITCH(WEEKDAY(C1971,2), 1, "Lundi", 2, "Mardi", 3, "Mercredi", 4, "Jeudi", 5, "Vendredi", 6, "Samedi", 7, "Dimanche", "Erreur")</f>
        <v>Jeudi</v>
      </c>
      <c r="E1971" s="2" t="s">
        <v>26</v>
      </c>
      <c r="F1971" s="2" t="s">
        <v>80</v>
      </c>
      <c r="G1971" s="2" t="s">
        <v>81</v>
      </c>
      <c r="H1971" s="4" t="s">
        <v>21</v>
      </c>
      <c r="I1971" s="5">
        <v>95</v>
      </c>
      <c r="J1971" s="6">
        <v>450</v>
      </c>
      <c r="K1971" s="7">
        <v>427500</v>
      </c>
      <c r="L1971" s="7">
        <v>192375</v>
      </c>
      <c r="M1971" s="8">
        <v>0.45</v>
      </c>
      <c r="N1971" s="2" t="s">
        <v>82</v>
      </c>
      <c r="O1971">
        <f t="shared" si="240"/>
        <v>2021</v>
      </c>
      <c r="P1971">
        <f t="shared" si="241"/>
        <v>6</v>
      </c>
      <c r="Q1971" t="str">
        <f t="shared" si="242"/>
        <v>juin</v>
      </c>
      <c r="R1971" t="str">
        <f t="shared" si="243"/>
        <v>Louisiana</v>
      </c>
      <c r="S1971" t="str">
        <f t="shared" si="244"/>
        <v>2021-06</v>
      </c>
      <c r="T1971">
        <f>IF(AND(COUNTIF(Calculs!$Q$2:$Q$12,$O1971)&gt;0,COUNTIF(Calculs!$S$2:$S$12,$E1971)&gt;0,COUNTIF(Calculs!$U$2:$U$12,$H1971)&gt;0),1,0)</f>
        <v>1</v>
      </c>
      <c r="U1971">
        <f t="shared" si="245"/>
        <v>427500</v>
      </c>
      <c r="V1971">
        <f t="shared" si="246"/>
        <v>450</v>
      </c>
      <c r="W1971">
        <f t="shared" si="247"/>
        <v>192375</v>
      </c>
    </row>
    <row r="1972" spans="1:23" ht="15.75" customHeight="1" x14ac:dyDescent="0.3">
      <c r="A1972" s="2" t="s">
        <v>29</v>
      </c>
      <c r="B1972" s="2">
        <v>1128299</v>
      </c>
      <c r="C1972" s="3">
        <v>44364</v>
      </c>
      <c r="D1972" s="12" t="str" cm="1">
        <f t="array" ref="D1972">_xlfn.SWITCH(WEEKDAY(C1972,2), 1, "Lundi", 2, "Mardi", 3, "Mercredi", 4, "Jeudi", 5, "Vendredi", 6, "Samedi", 7, "Dimanche", "Erreur")</f>
        <v>Jeudi</v>
      </c>
      <c r="E1972" s="2" t="s">
        <v>26</v>
      </c>
      <c r="F1972" s="2" t="s">
        <v>80</v>
      </c>
      <c r="G1972" s="2" t="s">
        <v>81</v>
      </c>
      <c r="H1972" s="4" t="s">
        <v>22</v>
      </c>
      <c r="I1972" s="5">
        <v>110.00000000000001</v>
      </c>
      <c r="J1972" s="6">
        <v>750</v>
      </c>
      <c r="K1972" s="7">
        <v>825000.00000000012</v>
      </c>
      <c r="L1972" s="7">
        <v>288750</v>
      </c>
      <c r="M1972" s="8">
        <v>0.35</v>
      </c>
      <c r="N1972" s="2" t="s">
        <v>82</v>
      </c>
      <c r="O1972">
        <f t="shared" si="240"/>
        <v>2021</v>
      </c>
      <c r="P1972">
        <f t="shared" si="241"/>
        <v>6</v>
      </c>
      <c r="Q1972" t="str">
        <f t="shared" si="242"/>
        <v>juin</v>
      </c>
      <c r="R1972" t="str">
        <f t="shared" si="243"/>
        <v>Louisiana</v>
      </c>
      <c r="S1972" t="str">
        <f t="shared" si="244"/>
        <v>2021-06</v>
      </c>
      <c r="T1972">
        <f>IF(AND(COUNTIF(Calculs!$Q$2:$Q$12,$O1972)&gt;0,COUNTIF(Calculs!$S$2:$S$12,$E1972)&gt;0,COUNTIF(Calculs!$U$2:$U$12,$H1972)&gt;0),1,0)</f>
        <v>1</v>
      </c>
      <c r="U1972">
        <f t="shared" si="245"/>
        <v>825000.00000000012</v>
      </c>
      <c r="V1972">
        <f t="shared" si="246"/>
        <v>750</v>
      </c>
      <c r="W1972">
        <f t="shared" si="247"/>
        <v>288750</v>
      </c>
    </row>
    <row r="1973" spans="1:23" ht="15.75" customHeight="1" x14ac:dyDescent="0.3">
      <c r="A1973" s="2" t="s">
        <v>29</v>
      </c>
      <c r="B1973" s="2">
        <v>1128299</v>
      </c>
      <c r="C1973" s="3">
        <v>44393</v>
      </c>
      <c r="D1973" s="12" t="str" cm="1">
        <f t="array" ref="D1973">_xlfn.SWITCH(WEEKDAY(C1973,2), 1, "Lundi", 2, "Mardi", 3, "Mercredi", 4, "Jeudi", 5, "Vendredi", 6, "Samedi", 7, "Dimanche", "Erreur")</f>
        <v>Vendredi</v>
      </c>
      <c r="E1973" s="2" t="s">
        <v>26</v>
      </c>
      <c r="F1973" s="2" t="s">
        <v>80</v>
      </c>
      <c r="G1973" s="2" t="s">
        <v>81</v>
      </c>
      <c r="H1973" s="4" t="s">
        <v>16</v>
      </c>
      <c r="I1973" s="5">
        <v>90</v>
      </c>
      <c r="J1973" s="6">
        <v>900</v>
      </c>
      <c r="K1973" s="7">
        <v>810000</v>
      </c>
      <c r="L1973" s="7">
        <v>324000</v>
      </c>
      <c r="M1973" s="8">
        <v>0.39999999999999997</v>
      </c>
      <c r="N1973" s="2" t="s">
        <v>82</v>
      </c>
      <c r="O1973">
        <f t="shared" si="240"/>
        <v>2021</v>
      </c>
      <c r="P1973">
        <f t="shared" si="241"/>
        <v>7</v>
      </c>
      <c r="Q1973" t="str">
        <f t="shared" si="242"/>
        <v>juil</v>
      </c>
      <c r="R1973" t="str">
        <f t="shared" si="243"/>
        <v>Louisiana</v>
      </c>
      <c r="S1973" t="str">
        <f t="shared" si="244"/>
        <v>2021-07</v>
      </c>
      <c r="T1973">
        <f>IF(AND(COUNTIF(Calculs!$Q$2:$Q$12,$O1973)&gt;0,COUNTIF(Calculs!$S$2:$S$12,$E1973)&gt;0,COUNTIF(Calculs!$U$2:$U$12,$H1973)&gt;0),1,0)</f>
        <v>1</v>
      </c>
      <c r="U1973">
        <f t="shared" si="245"/>
        <v>810000</v>
      </c>
      <c r="V1973">
        <f t="shared" si="246"/>
        <v>900</v>
      </c>
      <c r="W1973">
        <f t="shared" si="247"/>
        <v>324000</v>
      </c>
    </row>
    <row r="1974" spans="1:23" ht="15.75" customHeight="1" x14ac:dyDescent="0.3">
      <c r="A1974" s="2" t="s">
        <v>29</v>
      </c>
      <c r="B1974" s="2">
        <v>1128299</v>
      </c>
      <c r="C1974" s="3">
        <v>44393</v>
      </c>
      <c r="D1974" s="12" t="str" cm="1">
        <f t="array" ref="D1974">_xlfn.SWITCH(WEEKDAY(C1974,2), 1, "Lundi", 2, "Mardi", 3, "Mercredi", 4, "Jeudi", 5, "Vendredi", 6, "Samedi", 7, "Dimanche", "Erreur")</f>
        <v>Vendredi</v>
      </c>
      <c r="E1974" s="2" t="s">
        <v>26</v>
      </c>
      <c r="F1974" s="2" t="s">
        <v>80</v>
      </c>
      <c r="G1974" s="2" t="s">
        <v>81</v>
      </c>
      <c r="H1974" s="4" t="s">
        <v>18</v>
      </c>
      <c r="I1974" s="5">
        <v>95</v>
      </c>
      <c r="J1974" s="6">
        <v>750</v>
      </c>
      <c r="K1974" s="7">
        <v>712500</v>
      </c>
      <c r="L1974" s="7">
        <v>285000</v>
      </c>
      <c r="M1974" s="8">
        <v>0.39999999999999997</v>
      </c>
      <c r="N1974" s="2" t="s">
        <v>82</v>
      </c>
      <c r="O1974">
        <f t="shared" si="240"/>
        <v>2021</v>
      </c>
      <c r="P1974">
        <f t="shared" si="241"/>
        <v>7</v>
      </c>
      <c r="Q1974" t="str">
        <f t="shared" si="242"/>
        <v>juil</v>
      </c>
      <c r="R1974" t="str">
        <f t="shared" si="243"/>
        <v>Louisiana</v>
      </c>
      <c r="S1974" t="str">
        <f t="shared" si="244"/>
        <v>2021-07</v>
      </c>
      <c r="T1974">
        <f>IF(AND(COUNTIF(Calculs!$Q$2:$Q$12,$O1974)&gt;0,COUNTIF(Calculs!$S$2:$S$12,$E1974)&gt;0,COUNTIF(Calculs!$U$2:$U$12,$H1974)&gt;0),1,0)</f>
        <v>1</v>
      </c>
      <c r="U1974">
        <f t="shared" si="245"/>
        <v>712500</v>
      </c>
      <c r="V1974">
        <f t="shared" si="246"/>
        <v>750</v>
      </c>
      <c r="W1974">
        <f t="shared" si="247"/>
        <v>285000</v>
      </c>
    </row>
    <row r="1975" spans="1:23" ht="15.75" customHeight="1" x14ac:dyDescent="0.3">
      <c r="A1975" s="2" t="s">
        <v>29</v>
      </c>
      <c r="B1975" s="2">
        <v>1128299</v>
      </c>
      <c r="C1975" s="3">
        <v>44393</v>
      </c>
      <c r="D1975" s="12" t="str" cm="1">
        <f t="array" ref="D1975">_xlfn.SWITCH(WEEKDAY(C1975,2), 1, "Lundi", 2, "Mardi", 3, "Mercredi", 4, "Jeudi", 5, "Vendredi", 6, "Samedi", 7, "Dimanche", "Erreur")</f>
        <v>Vendredi</v>
      </c>
      <c r="E1975" s="2" t="s">
        <v>26</v>
      </c>
      <c r="F1975" s="2" t="s">
        <v>80</v>
      </c>
      <c r="G1975" s="2" t="s">
        <v>81</v>
      </c>
      <c r="H1975" s="4" t="s">
        <v>19</v>
      </c>
      <c r="I1975" s="5">
        <v>95</v>
      </c>
      <c r="J1975" s="6">
        <v>700</v>
      </c>
      <c r="K1975" s="7">
        <v>665000</v>
      </c>
      <c r="L1975" s="7">
        <v>266000</v>
      </c>
      <c r="M1975" s="8">
        <v>0.39999999999999997</v>
      </c>
      <c r="N1975" s="2" t="s">
        <v>82</v>
      </c>
      <c r="O1975">
        <f t="shared" si="240"/>
        <v>2021</v>
      </c>
      <c r="P1975">
        <f t="shared" si="241"/>
        <v>7</v>
      </c>
      <c r="Q1975" t="str">
        <f t="shared" si="242"/>
        <v>juil</v>
      </c>
      <c r="R1975" t="str">
        <f t="shared" si="243"/>
        <v>Louisiana</v>
      </c>
      <c r="S1975" t="str">
        <f t="shared" si="244"/>
        <v>2021-07</v>
      </c>
      <c r="T1975">
        <f>IF(AND(COUNTIF(Calculs!$Q$2:$Q$12,$O1975)&gt;0,COUNTIF(Calculs!$S$2:$S$12,$E1975)&gt;0,COUNTIF(Calculs!$U$2:$U$12,$H1975)&gt;0),1,0)</f>
        <v>1</v>
      </c>
      <c r="U1975">
        <f t="shared" si="245"/>
        <v>665000</v>
      </c>
      <c r="V1975">
        <f t="shared" si="246"/>
        <v>700</v>
      </c>
      <c r="W1975">
        <f t="shared" si="247"/>
        <v>266000</v>
      </c>
    </row>
    <row r="1976" spans="1:23" ht="15.75" customHeight="1" x14ac:dyDescent="0.3">
      <c r="A1976" s="2" t="s">
        <v>29</v>
      </c>
      <c r="B1976" s="2">
        <v>1128299</v>
      </c>
      <c r="C1976" s="3">
        <v>44393</v>
      </c>
      <c r="D1976" s="12" t="str" cm="1">
        <f t="array" ref="D1976">_xlfn.SWITCH(WEEKDAY(C1976,2), 1, "Lundi", 2, "Mardi", 3, "Mercredi", 4, "Jeudi", 5, "Vendredi", 6, "Samedi", 7, "Dimanche", "Erreur")</f>
        <v>Vendredi</v>
      </c>
      <c r="E1976" s="2" t="s">
        <v>26</v>
      </c>
      <c r="F1976" s="2" t="s">
        <v>80</v>
      </c>
      <c r="G1976" s="2" t="s">
        <v>81</v>
      </c>
      <c r="H1976" s="4" t="s">
        <v>20</v>
      </c>
      <c r="I1976" s="5">
        <v>90</v>
      </c>
      <c r="J1976" s="6">
        <v>600</v>
      </c>
      <c r="K1976" s="7">
        <v>540000</v>
      </c>
      <c r="L1976" s="7">
        <v>215999.99999999997</v>
      </c>
      <c r="M1976" s="8">
        <v>0.39999999999999997</v>
      </c>
      <c r="N1976" s="2" t="s">
        <v>82</v>
      </c>
      <c r="O1976">
        <f t="shared" si="240"/>
        <v>2021</v>
      </c>
      <c r="P1976">
        <f t="shared" si="241"/>
        <v>7</v>
      </c>
      <c r="Q1976" t="str">
        <f t="shared" si="242"/>
        <v>juil</v>
      </c>
      <c r="R1976" t="str">
        <f t="shared" si="243"/>
        <v>Louisiana</v>
      </c>
      <c r="S1976" t="str">
        <f t="shared" si="244"/>
        <v>2021-07</v>
      </c>
      <c r="T1976">
        <f>IF(AND(COUNTIF(Calculs!$Q$2:$Q$12,$O1976)&gt;0,COUNTIF(Calculs!$S$2:$S$12,$E1976)&gt;0,COUNTIF(Calculs!$U$2:$U$12,$H1976)&gt;0),1,0)</f>
        <v>1</v>
      </c>
      <c r="U1976">
        <f t="shared" si="245"/>
        <v>540000</v>
      </c>
      <c r="V1976">
        <f t="shared" si="246"/>
        <v>600</v>
      </c>
      <c r="W1976">
        <f t="shared" si="247"/>
        <v>215999.99999999997</v>
      </c>
    </row>
    <row r="1977" spans="1:23" ht="15.75" customHeight="1" x14ac:dyDescent="0.3">
      <c r="A1977" s="2" t="s">
        <v>29</v>
      </c>
      <c r="B1977" s="2">
        <v>1128299</v>
      </c>
      <c r="C1977" s="3">
        <v>44393</v>
      </c>
      <c r="D1977" s="12" t="str" cm="1">
        <f t="array" ref="D1977">_xlfn.SWITCH(WEEKDAY(C1977,2), 1, "Lundi", 2, "Mardi", 3, "Mercredi", 4, "Jeudi", 5, "Vendredi", 6, "Samedi", 7, "Dimanche", "Erreur")</f>
        <v>Vendredi</v>
      </c>
      <c r="E1977" s="2" t="s">
        <v>26</v>
      </c>
      <c r="F1977" s="2" t="s">
        <v>80</v>
      </c>
      <c r="G1977" s="2" t="s">
        <v>81</v>
      </c>
      <c r="H1977" s="4" t="s">
        <v>21</v>
      </c>
      <c r="I1977" s="5">
        <v>95</v>
      </c>
      <c r="J1977" s="6">
        <v>650</v>
      </c>
      <c r="K1977" s="7">
        <v>617500</v>
      </c>
      <c r="L1977" s="7">
        <v>277875</v>
      </c>
      <c r="M1977" s="8">
        <v>0.45</v>
      </c>
      <c r="N1977" s="2" t="s">
        <v>82</v>
      </c>
      <c r="O1977">
        <f t="shared" si="240"/>
        <v>2021</v>
      </c>
      <c r="P1977">
        <f t="shared" si="241"/>
        <v>7</v>
      </c>
      <c r="Q1977" t="str">
        <f t="shared" si="242"/>
        <v>juil</v>
      </c>
      <c r="R1977" t="str">
        <f t="shared" si="243"/>
        <v>Louisiana</v>
      </c>
      <c r="S1977" t="str">
        <f t="shared" si="244"/>
        <v>2021-07</v>
      </c>
      <c r="T1977">
        <f>IF(AND(COUNTIF(Calculs!$Q$2:$Q$12,$O1977)&gt;0,COUNTIF(Calculs!$S$2:$S$12,$E1977)&gt;0,COUNTIF(Calculs!$U$2:$U$12,$H1977)&gt;0),1,0)</f>
        <v>1</v>
      </c>
      <c r="U1977">
        <f t="shared" si="245"/>
        <v>617500</v>
      </c>
      <c r="V1977">
        <f t="shared" si="246"/>
        <v>650</v>
      </c>
      <c r="W1977">
        <f t="shared" si="247"/>
        <v>277875</v>
      </c>
    </row>
    <row r="1978" spans="1:23" ht="15.75" customHeight="1" x14ac:dyDescent="0.3">
      <c r="A1978" s="2" t="s">
        <v>29</v>
      </c>
      <c r="B1978" s="2">
        <v>1128299</v>
      </c>
      <c r="C1978" s="3">
        <v>44393</v>
      </c>
      <c r="D1978" s="12" t="str" cm="1">
        <f t="array" ref="D1978">_xlfn.SWITCH(WEEKDAY(C1978,2), 1, "Lundi", 2, "Mardi", 3, "Mercredi", 4, "Jeudi", 5, "Vendredi", 6, "Samedi", 7, "Dimanche", "Erreur")</f>
        <v>Vendredi</v>
      </c>
      <c r="E1978" s="2" t="s">
        <v>26</v>
      </c>
      <c r="F1978" s="2" t="s">
        <v>80</v>
      </c>
      <c r="G1978" s="2" t="s">
        <v>81</v>
      </c>
      <c r="H1978" s="4" t="s">
        <v>22</v>
      </c>
      <c r="I1978" s="5">
        <v>110.00000000000001</v>
      </c>
      <c r="J1978" s="6">
        <v>650</v>
      </c>
      <c r="K1978" s="7">
        <v>715000.00000000012</v>
      </c>
      <c r="L1978" s="7">
        <v>250250.00000000003</v>
      </c>
      <c r="M1978" s="8">
        <v>0.35</v>
      </c>
      <c r="N1978" s="2" t="s">
        <v>82</v>
      </c>
      <c r="O1978">
        <f t="shared" si="240"/>
        <v>2021</v>
      </c>
      <c r="P1978">
        <f t="shared" si="241"/>
        <v>7</v>
      </c>
      <c r="Q1978" t="str">
        <f t="shared" si="242"/>
        <v>juil</v>
      </c>
      <c r="R1978" t="str">
        <f t="shared" si="243"/>
        <v>Louisiana</v>
      </c>
      <c r="S1978" t="str">
        <f t="shared" si="244"/>
        <v>2021-07</v>
      </c>
      <c r="T1978">
        <f>IF(AND(COUNTIF(Calculs!$Q$2:$Q$12,$O1978)&gt;0,COUNTIF(Calculs!$S$2:$S$12,$E1978)&gt;0,COUNTIF(Calculs!$U$2:$U$12,$H1978)&gt;0),1,0)</f>
        <v>1</v>
      </c>
      <c r="U1978">
        <f t="shared" si="245"/>
        <v>715000.00000000012</v>
      </c>
      <c r="V1978">
        <f t="shared" si="246"/>
        <v>650</v>
      </c>
      <c r="W1978">
        <f t="shared" si="247"/>
        <v>250250.00000000003</v>
      </c>
    </row>
    <row r="1979" spans="1:23" ht="15.75" customHeight="1" x14ac:dyDescent="0.3">
      <c r="A1979" s="2" t="s">
        <v>29</v>
      </c>
      <c r="B1979" s="2">
        <v>1128299</v>
      </c>
      <c r="C1979" s="3">
        <v>44425</v>
      </c>
      <c r="D1979" s="12" t="str" cm="1">
        <f t="array" ref="D1979">_xlfn.SWITCH(WEEKDAY(C1979,2), 1, "Lundi", 2, "Mardi", 3, "Mercredi", 4, "Jeudi", 5, "Vendredi", 6, "Samedi", 7, "Dimanche", "Erreur")</f>
        <v>Mardi</v>
      </c>
      <c r="E1979" s="2" t="s">
        <v>26</v>
      </c>
      <c r="F1979" s="2" t="s">
        <v>80</v>
      </c>
      <c r="G1979" s="2" t="s">
        <v>81</v>
      </c>
      <c r="H1979" s="4" t="s">
        <v>16</v>
      </c>
      <c r="I1979" s="5">
        <v>95</v>
      </c>
      <c r="J1979" s="6">
        <v>850</v>
      </c>
      <c r="K1979" s="7">
        <v>807500</v>
      </c>
      <c r="L1979" s="7">
        <v>323000</v>
      </c>
      <c r="M1979" s="8">
        <v>0.39999999999999997</v>
      </c>
      <c r="N1979" s="2" t="s">
        <v>82</v>
      </c>
      <c r="O1979">
        <f t="shared" si="240"/>
        <v>2021</v>
      </c>
      <c r="P1979">
        <f t="shared" si="241"/>
        <v>8</v>
      </c>
      <c r="Q1979" t="str">
        <f t="shared" si="242"/>
        <v>août</v>
      </c>
      <c r="R1979" t="str">
        <f t="shared" si="243"/>
        <v>Louisiana</v>
      </c>
      <c r="S1979" t="str">
        <f t="shared" si="244"/>
        <v>2021-08</v>
      </c>
      <c r="T1979">
        <f>IF(AND(COUNTIF(Calculs!$Q$2:$Q$12,$O1979)&gt;0,COUNTIF(Calculs!$S$2:$S$12,$E1979)&gt;0,COUNTIF(Calculs!$U$2:$U$12,$H1979)&gt;0),1,0)</f>
        <v>1</v>
      </c>
      <c r="U1979">
        <f t="shared" si="245"/>
        <v>807500</v>
      </c>
      <c r="V1979">
        <f t="shared" si="246"/>
        <v>850</v>
      </c>
      <c r="W1979">
        <f t="shared" si="247"/>
        <v>323000</v>
      </c>
    </row>
    <row r="1980" spans="1:23" ht="15.75" customHeight="1" x14ac:dyDescent="0.3">
      <c r="A1980" s="2" t="s">
        <v>29</v>
      </c>
      <c r="B1980" s="2">
        <v>1128299</v>
      </c>
      <c r="C1980" s="3">
        <v>44425</v>
      </c>
      <c r="D1980" s="12" t="str" cm="1">
        <f t="array" ref="D1980">_xlfn.SWITCH(WEEKDAY(C1980,2), 1, "Lundi", 2, "Mardi", 3, "Mercredi", 4, "Jeudi", 5, "Vendredi", 6, "Samedi", 7, "Dimanche", "Erreur")</f>
        <v>Mardi</v>
      </c>
      <c r="E1980" s="2" t="s">
        <v>26</v>
      </c>
      <c r="F1980" s="2" t="s">
        <v>80</v>
      </c>
      <c r="G1980" s="2" t="s">
        <v>81</v>
      </c>
      <c r="H1980" s="4" t="s">
        <v>18</v>
      </c>
      <c r="I1980" s="5">
        <v>85.000000000000014</v>
      </c>
      <c r="J1980" s="6">
        <v>825</v>
      </c>
      <c r="K1980" s="7">
        <v>701250.00000000012</v>
      </c>
      <c r="L1980" s="7">
        <v>280500</v>
      </c>
      <c r="M1980" s="8">
        <v>0.39999999999999997</v>
      </c>
      <c r="N1980" s="2" t="s">
        <v>82</v>
      </c>
      <c r="O1980">
        <f t="shared" si="240"/>
        <v>2021</v>
      </c>
      <c r="P1980">
        <f t="shared" si="241"/>
        <v>8</v>
      </c>
      <c r="Q1980" t="str">
        <f t="shared" si="242"/>
        <v>août</v>
      </c>
      <c r="R1980" t="str">
        <f t="shared" si="243"/>
        <v>Louisiana</v>
      </c>
      <c r="S1980" t="str">
        <f t="shared" si="244"/>
        <v>2021-08</v>
      </c>
      <c r="T1980">
        <f>IF(AND(COUNTIF(Calculs!$Q$2:$Q$12,$O1980)&gt;0,COUNTIF(Calculs!$S$2:$S$12,$E1980)&gt;0,COUNTIF(Calculs!$U$2:$U$12,$H1980)&gt;0),1,0)</f>
        <v>1</v>
      </c>
      <c r="U1980">
        <f t="shared" si="245"/>
        <v>701250.00000000012</v>
      </c>
      <c r="V1980">
        <f t="shared" si="246"/>
        <v>825</v>
      </c>
      <c r="W1980">
        <f t="shared" si="247"/>
        <v>280500</v>
      </c>
    </row>
    <row r="1981" spans="1:23" ht="15.75" customHeight="1" x14ac:dyDescent="0.3">
      <c r="A1981" s="2" t="s">
        <v>29</v>
      </c>
      <c r="B1981" s="2">
        <v>1128299</v>
      </c>
      <c r="C1981" s="3">
        <v>44425</v>
      </c>
      <c r="D1981" s="12" t="str" cm="1">
        <f t="array" ref="D1981">_xlfn.SWITCH(WEEKDAY(C1981,2), 1, "Lundi", 2, "Mardi", 3, "Mercredi", 4, "Jeudi", 5, "Vendredi", 6, "Samedi", 7, "Dimanche", "Erreur")</f>
        <v>Mardi</v>
      </c>
      <c r="E1981" s="2" t="s">
        <v>26</v>
      </c>
      <c r="F1981" s="2" t="s">
        <v>80</v>
      </c>
      <c r="G1981" s="2" t="s">
        <v>81</v>
      </c>
      <c r="H1981" s="4" t="s">
        <v>19</v>
      </c>
      <c r="I1981" s="5">
        <v>75.000000000000014</v>
      </c>
      <c r="J1981" s="6">
        <v>700</v>
      </c>
      <c r="K1981" s="7">
        <v>525000.00000000012</v>
      </c>
      <c r="L1981" s="7">
        <v>210000.00000000003</v>
      </c>
      <c r="M1981" s="8">
        <v>0.39999999999999997</v>
      </c>
      <c r="N1981" s="2" t="s">
        <v>82</v>
      </c>
      <c r="O1981">
        <f t="shared" si="240"/>
        <v>2021</v>
      </c>
      <c r="P1981">
        <f t="shared" si="241"/>
        <v>8</v>
      </c>
      <c r="Q1981" t="str">
        <f t="shared" si="242"/>
        <v>août</v>
      </c>
      <c r="R1981" t="str">
        <f t="shared" si="243"/>
        <v>Louisiana</v>
      </c>
      <c r="S1981" t="str">
        <f t="shared" si="244"/>
        <v>2021-08</v>
      </c>
      <c r="T1981">
        <f>IF(AND(COUNTIF(Calculs!$Q$2:$Q$12,$O1981)&gt;0,COUNTIF(Calculs!$S$2:$S$12,$E1981)&gt;0,COUNTIF(Calculs!$U$2:$U$12,$H1981)&gt;0),1,0)</f>
        <v>1</v>
      </c>
      <c r="U1981">
        <f t="shared" si="245"/>
        <v>525000.00000000012</v>
      </c>
      <c r="V1981">
        <f t="shared" si="246"/>
        <v>700</v>
      </c>
      <c r="W1981">
        <f t="shared" si="247"/>
        <v>210000.00000000003</v>
      </c>
    </row>
    <row r="1982" spans="1:23" ht="15.75" customHeight="1" x14ac:dyDescent="0.3">
      <c r="A1982" s="2" t="s">
        <v>29</v>
      </c>
      <c r="B1982" s="2">
        <v>1128299</v>
      </c>
      <c r="C1982" s="3">
        <v>44425</v>
      </c>
      <c r="D1982" s="12" t="str" cm="1">
        <f t="array" ref="D1982">_xlfn.SWITCH(WEEKDAY(C1982,2), 1, "Lundi", 2, "Mardi", 3, "Mercredi", 4, "Jeudi", 5, "Vendredi", 6, "Samedi", 7, "Dimanche", "Erreur")</f>
        <v>Mardi</v>
      </c>
      <c r="E1982" s="2" t="s">
        <v>26</v>
      </c>
      <c r="F1982" s="2" t="s">
        <v>80</v>
      </c>
      <c r="G1982" s="2" t="s">
        <v>81</v>
      </c>
      <c r="H1982" s="4" t="s">
        <v>20</v>
      </c>
      <c r="I1982" s="5">
        <v>75.000000000000014</v>
      </c>
      <c r="J1982" s="6">
        <v>475</v>
      </c>
      <c r="K1982" s="7">
        <v>356250.00000000006</v>
      </c>
      <c r="L1982" s="7">
        <v>142500</v>
      </c>
      <c r="M1982" s="8">
        <v>0.39999999999999997</v>
      </c>
      <c r="N1982" s="2" t="s">
        <v>82</v>
      </c>
      <c r="O1982">
        <f t="shared" si="240"/>
        <v>2021</v>
      </c>
      <c r="P1982">
        <f t="shared" si="241"/>
        <v>8</v>
      </c>
      <c r="Q1982" t="str">
        <f t="shared" si="242"/>
        <v>août</v>
      </c>
      <c r="R1982" t="str">
        <f t="shared" si="243"/>
        <v>Louisiana</v>
      </c>
      <c r="S1982" t="str">
        <f t="shared" si="244"/>
        <v>2021-08</v>
      </c>
      <c r="T1982">
        <f>IF(AND(COUNTIF(Calculs!$Q$2:$Q$12,$O1982)&gt;0,COUNTIF(Calculs!$S$2:$S$12,$E1982)&gt;0,COUNTIF(Calculs!$U$2:$U$12,$H1982)&gt;0),1,0)</f>
        <v>1</v>
      </c>
      <c r="U1982">
        <f t="shared" si="245"/>
        <v>356250.00000000006</v>
      </c>
      <c r="V1982">
        <f t="shared" si="246"/>
        <v>475</v>
      </c>
      <c r="W1982">
        <f t="shared" si="247"/>
        <v>142500</v>
      </c>
    </row>
    <row r="1983" spans="1:23" ht="15.75" customHeight="1" x14ac:dyDescent="0.3">
      <c r="A1983" s="2" t="s">
        <v>29</v>
      </c>
      <c r="B1983" s="2">
        <v>1128299</v>
      </c>
      <c r="C1983" s="3">
        <v>44425</v>
      </c>
      <c r="D1983" s="12" t="str" cm="1">
        <f t="array" ref="D1983">_xlfn.SWITCH(WEEKDAY(C1983,2), 1, "Lundi", 2, "Mardi", 3, "Mercredi", 4, "Jeudi", 5, "Vendredi", 6, "Samedi", 7, "Dimanche", "Erreur")</f>
        <v>Mardi</v>
      </c>
      <c r="E1983" s="2" t="s">
        <v>26</v>
      </c>
      <c r="F1983" s="2" t="s">
        <v>80</v>
      </c>
      <c r="G1983" s="2" t="s">
        <v>81</v>
      </c>
      <c r="H1983" s="4" t="s">
        <v>21</v>
      </c>
      <c r="I1983" s="5">
        <v>64.999999999999986</v>
      </c>
      <c r="J1983" s="6">
        <v>475</v>
      </c>
      <c r="K1983" s="7">
        <v>308749.99999999994</v>
      </c>
      <c r="L1983" s="7">
        <v>138937.49999999997</v>
      </c>
      <c r="M1983" s="8">
        <v>0.45</v>
      </c>
      <c r="N1983" s="2" t="s">
        <v>82</v>
      </c>
      <c r="O1983">
        <f t="shared" si="240"/>
        <v>2021</v>
      </c>
      <c r="P1983">
        <f t="shared" si="241"/>
        <v>8</v>
      </c>
      <c r="Q1983" t="str">
        <f t="shared" si="242"/>
        <v>août</v>
      </c>
      <c r="R1983" t="str">
        <f t="shared" si="243"/>
        <v>Louisiana</v>
      </c>
      <c r="S1983" t="str">
        <f t="shared" si="244"/>
        <v>2021-08</v>
      </c>
      <c r="T1983">
        <f>IF(AND(COUNTIF(Calculs!$Q$2:$Q$12,$O1983)&gt;0,COUNTIF(Calculs!$S$2:$S$12,$E1983)&gt;0,COUNTIF(Calculs!$U$2:$U$12,$H1983)&gt;0),1,0)</f>
        <v>1</v>
      </c>
      <c r="U1983">
        <f t="shared" si="245"/>
        <v>308749.99999999994</v>
      </c>
      <c r="V1983">
        <f t="shared" si="246"/>
        <v>475</v>
      </c>
      <c r="W1983">
        <f t="shared" si="247"/>
        <v>138937.49999999997</v>
      </c>
    </row>
    <row r="1984" spans="1:23" ht="15.75" customHeight="1" x14ac:dyDescent="0.3">
      <c r="A1984" s="2" t="s">
        <v>29</v>
      </c>
      <c r="B1984" s="2">
        <v>1128299</v>
      </c>
      <c r="C1984" s="3">
        <v>44425</v>
      </c>
      <c r="D1984" s="12" t="str" cm="1">
        <f t="array" ref="D1984">_xlfn.SWITCH(WEEKDAY(C1984,2), 1, "Lundi", 2, "Mardi", 3, "Mercredi", 4, "Jeudi", 5, "Vendredi", 6, "Samedi", 7, "Dimanche", "Erreur")</f>
        <v>Mardi</v>
      </c>
      <c r="E1984" s="2" t="s">
        <v>26</v>
      </c>
      <c r="F1984" s="2" t="s">
        <v>80</v>
      </c>
      <c r="G1984" s="2" t="s">
        <v>81</v>
      </c>
      <c r="H1984" s="4" t="s">
        <v>22</v>
      </c>
      <c r="I1984" s="5">
        <v>70</v>
      </c>
      <c r="J1984" s="6">
        <v>300</v>
      </c>
      <c r="K1984" s="7">
        <v>210000</v>
      </c>
      <c r="L1984" s="7">
        <v>73500</v>
      </c>
      <c r="M1984" s="8">
        <v>0.35</v>
      </c>
      <c r="N1984" s="2" t="s">
        <v>82</v>
      </c>
      <c r="O1984">
        <f t="shared" si="240"/>
        <v>2021</v>
      </c>
      <c r="P1984">
        <f t="shared" si="241"/>
        <v>8</v>
      </c>
      <c r="Q1984" t="str">
        <f t="shared" si="242"/>
        <v>août</v>
      </c>
      <c r="R1984" t="str">
        <f t="shared" si="243"/>
        <v>Louisiana</v>
      </c>
      <c r="S1984" t="str">
        <f t="shared" si="244"/>
        <v>2021-08</v>
      </c>
      <c r="T1984">
        <f>IF(AND(COUNTIF(Calculs!$Q$2:$Q$12,$O1984)&gt;0,COUNTIF(Calculs!$S$2:$S$12,$E1984)&gt;0,COUNTIF(Calculs!$U$2:$U$12,$H1984)&gt;0),1,0)</f>
        <v>1</v>
      </c>
      <c r="U1984">
        <f t="shared" si="245"/>
        <v>210000</v>
      </c>
      <c r="V1984">
        <f t="shared" si="246"/>
        <v>300</v>
      </c>
      <c r="W1984">
        <f t="shared" si="247"/>
        <v>73500</v>
      </c>
    </row>
    <row r="1985" spans="1:23" ht="15.75" customHeight="1" x14ac:dyDescent="0.3">
      <c r="A1985" s="2" t="s">
        <v>29</v>
      </c>
      <c r="B1985" s="2">
        <v>1128299</v>
      </c>
      <c r="C1985" s="3">
        <v>44457</v>
      </c>
      <c r="D1985" s="12" t="str" cm="1">
        <f t="array" ref="D1985">_xlfn.SWITCH(WEEKDAY(C1985,2), 1, "Lundi", 2, "Mardi", 3, "Mercredi", 4, "Jeudi", 5, "Vendredi", 6, "Samedi", 7, "Dimanche", "Erreur")</f>
        <v>Samedi</v>
      </c>
      <c r="E1985" s="2" t="s">
        <v>26</v>
      </c>
      <c r="F1985" s="2" t="s">
        <v>80</v>
      </c>
      <c r="G1985" s="2" t="s">
        <v>81</v>
      </c>
      <c r="H1985" s="4" t="s">
        <v>16</v>
      </c>
      <c r="I1985" s="5">
        <v>45.000000000000014</v>
      </c>
      <c r="J1985" s="6">
        <v>500</v>
      </c>
      <c r="K1985" s="7">
        <v>225000.00000000006</v>
      </c>
      <c r="L1985" s="7">
        <v>90000.000000000015</v>
      </c>
      <c r="M1985" s="8">
        <v>0.39999999999999997</v>
      </c>
      <c r="N1985" s="2" t="s">
        <v>82</v>
      </c>
      <c r="O1985">
        <f t="shared" si="240"/>
        <v>2021</v>
      </c>
      <c r="P1985">
        <f t="shared" si="241"/>
        <v>9</v>
      </c>
      <c r="Q1985" t="str">
        <f t="shared" si="242"/>
        <v>sept</v>
      </c>
      <c r="R1985" t="str">
        <f t="shared" si="243"/>
        <v>Louisiana</v>
      </c>
      <c r="S1985" t="str">
        <f t="shared" si="244"/>
        <v>2021-09</v>
      </c>
      <c r="T1985">
        <f>IF(AND(COUNTIF(Calculs!$Q$2:$Q$12,$O1985)&gt;0,COUNTIF(Calculs!$S$2:$S$12,$E1985)&gt;0,COUNTIF(Calculs!$U$2:$U$12,$H1985)&gt;0),1,0)</f>
        <v>1</v>
      </c>
      <c r="U1985">
        <f t="shared" si="245"/>
        <v>225000.00000000006</v>
      </c>
      <c r="V1985">
        <f t="shared" si="246"/>
        <v>500</v>
      </c>
      <c r="W1985">
        <f t="shared" si="247"/>
        <v>90000.000000000015</v>
      </c>
    </row>
    <row r="1986" spans="1:23" ht="15.75" customHeight="1" x14ac:dyDescent="0.3">
      <c r="A1986" s="2" t="s">
        <v>29</v>
      </c>
      <c r="B1986" s="2">
        <v>1128299</v>
      </c>
      <c r="C1986" s="3">
        <v>44457</v>
      </c>
      <c r="D1986" s="12" t="str" cm="1">
        <f t="array" ref="D1986">_xlfn.SWITCH(WEEKDAY(C1986,2), 1, "Lundi", 2, "Mardi", 3, "Mercredi", 4, "Jeudi", 5, "Vendredi", 6, "Samedi", 7, "Dimanche", "Erreur")</f>
        <v>Samedi</v>
      </c>
      <c r="E1986" s="2" t="s">
        <v>26</v>
      </c>
      <c r="F1986" s="2" t="s">
        <v>80</v>
      </c>
      <c r="G1986" s="2" t="s">
        <v>81</v>
      </c>
      <c r="H1986" s="4" t="s">
        <v>18</v>
      </c>
      <c r="I1986" s="5">
        <v>50.000000000000014</v>
      </c>
      <c r="J1986" s="6">
        <v>500</v>
      </c>
      <c r="K1986" s="7">
        <v>250000.00000000006</v>
      </c>
      <c r="L1986" s="7">
        <v>100000.00000000001</v>
      </c>
      <c r="M1986" s="8">
        <v>0.39999999999999997</v>
      </c>
      <c r="N1986" s="2" t="s">
        <v>82</v>
      </c>
      <c r="O1986">
        <f t="shared" si="240"/>
        <v>2021</v>
      </c>
      <c r="P1986">
        <f t="shared" si="241"/>
        <v>9</v>
      </c>
      <c r="Q1986" t="str">
        <f t="shared" si="242"/>
        <v>sept</v>
      </c>
      <c r="R1986" t="str">
        <f t="shared" si="243"/>
        <v>Louisiana</v>
      </c>
      <c r="S1986" t="str">
        <f t="shared" si="244"/>
        <v>2021-09</v>
      </c>
      <c r="T1986">
        <f>IF(AND(COUNTIF(Calculs!$Q$2:$Q$12,$O1986)&gt;0,COUNTIF(Calculs!$S$2:$S$12,$E1986)&gt;0,COUNTIF(Calculs!$U$2:$U$12,$H1986)&gt;0),1,0)</f>
        <v>1</v>
      </c>
      <c r="U1986">
        <f t="shared" si="245"/>
        <v>250000.00000000006</v>
      </c>
      <c r="V1986">
        <f t="shared" si="246"/>
        <v>500</v>
      </c>
      <c r="W1986">
        <f t="shared" si="247"/>
        <v>100000.00000000001</v>
      </c>
    </row>
    <row r="1987" spans="1:23" ht="15.75" customHeight="1" x14ac:dyDescent="0.3">
      <c r="A1987" s="2" t="s">
        <v>29</v>
      </c>
      <c r="B1987" s="2">
        <v>1128299</v>
      </c>
      <c r="C1987" s="3">
        <v>44457</v>
      </c>
      <c r="D1987" s="12" t="str" cm="1">
        <f t="array" ref="D1987">_xlfn.SWITCH(WEEKDAY(C1987,2), 1, "Lundi", 2, "Mardi", 3, "Mercredi", 4, "Jeudi", 5, "Vendredi", 6, "Samedi", 7, "Dimanche", "Erreur")</f>
        <v>Samedi</v>
      </c>
      <c r="E1987" s="2" t="s">
        <v>26</v>
      </c>
      <c r="F1987" s="2" t="s">
        <v>80</v>
      </c>
      <c r="G1987" s="2" t="s">
        <v>81</v>
      </c>
      <c r="H1987" s="4" t="s">
        <v>19</v>
      </c>
      <c r="I1987" s="5">
        <v>45.000000000000014</v>
      </c>
      <c r="J1987" s="6">
        <v>300</v>
      </c>
      <c r="K1987" s="7">
        <v>135000.00000000003</v>
      </c>
      <c r="L1987" s="7">
        <v>54000.000000000007</v>
      </c>
      <c r="M1987" s="8">
        <v>0.39999999999999997</v>
      </c>
      <c r="N1987" s="2" t="s">
        <v>82</v>
      </c>
      <c r="O1987">
        <f t="shared" ref="O1987:O2050" si="248">YEAR($C1987)</f>
        <v>2021</v>
      </c>
      <c r="P1987">
        <f t="shared" ref="P1987:P2050" si="249">MONTH($C1987)</f>
        <v>9</v>
      </c>
      <c r="Q1987" t="str">
        <f t="shared" ref="Q1987:Q2050" si="250">TEXT($C1987,"mmm")</f>
        <v>sept</v>
      </c>
      <c r="R1987" t="str">
        <f t="shared" ref="R1987:R2050" si="251">SUBSTITUTE(SUBSTITUTE($F1987,"Sud ","South "),"Ouest ","West ")</f>
        <v>Louisiana</v>
      </c>
      <c r="S1987" t="str">
        <f t="shared" ref="S1987:S2050" si="252">TEXT($C1987,"aaaa-mm")</f>
        <v>2021-09</v>
      </c>
      <c r="T1987">
        <f>IF(AND(COUNTIF(Calculs!$Q$2:$Q$12,$O1987)&gt;0,COUNTIF(Calculs!$S$2:$S$12,$E1987)&gt;0,COUNTIF(Calculs!$U$2:$U$12,$H1987)&gt;0),1,0)</f>
        <v>1</v>
      </c>
      <c r="U1987">
        <f t="shared" ref="U1987:U2050" si="253">$K1987*$T1987</f>
        <v>135000.00000000003</v>
      </c>
      <c r="V1987">
        <f t="shared" ref="V1987:V2050" si="254">$J1987*$T1987</f>
        <v>300</v>
      </c>
      <c r="W1987">
        <f t="shared" ref="W1987:W2050" si="255">$L1987*$T1987</f>
        <v>54000.000000000007</v>
      </c>
    </row>
    <row r="1988" spans="1:23" ht="15.75" customHeight="1" x14ac:dyDescent="0.3">
      <c r="A1988" s="2" t="s">
        <v>29</v>
      </c>
      <c r="B1988" s="2">
        <v>1128299</v>
      </c>
      <c r="C1988" s="3">
        <v>44457</v>
      </c>
      <c r="D1988" s="12" t="str" cm="1">
        <f t="array" ref="D1988">_xlfn.SWITCH(WEEKDAY(C1988,2), 1, "Lundi", 2, "Mardi", 3, "Mercredi", 4, "Jeudi", 5, "Vendredi", 6, "Samedi", 7, "Dimanche", "Erreur")</f>
        <v>Samedi</v>
      </c>
      <c r="E1988" s="2" t="s">
        <v>26</v>
      </c>
      <c r="F1988" s="2" t="s">
        <v>80</v>
      </c>
      <c r="G1988" s="2" t="s">
        <v>81</v>
      </c>
      <c r="H1988" s="4" t="s">
        <v>20</v>
      </c>
      <c r="I1988" s="5">
        <v>45.000000000000014</v>
      </c>
      <c r="J1988" s="6">
        <v>250</v>
      </c>
      <c r="K1988" s="7">
        <v>112500.00000000003</v>
      </c>
      <c r="L1988" s="7">
        <v>45000.000000000007</v>
      </c>
      <c r="M1988" s="8">
        <v>0.39999999999999997</v>
      </c>
      <c r="N1988" s="2" t="s">
        <v>82</v>
      </c>
      <c r="O1988">
        <f t="shared" si="248"/>
        <v>2021</v>
      </c>
      <c r="P1988">
        <f t="shared" si="249"/>
        <v>9</v>
      </c>
      <c r="Q1988" t="str">
        <f t="shared" si="250"/>
        <v>sept</v>
      </c>
      <c r="R1988" t="str">
        <f t="shared" si="251"/>
        <v>Louisiana</v>
      </c>
      <c r="S1988" t="str">
        <f t="shared" si="252"/>
        <v>2021-09</v>
      </c>
      <c r="T1988">
        <f>IF(AND(COUNTIF(Calculs!$Q$2:$Q$12,$O1988)&gt;0,COUNTIF(Calculs!$S$2:$S$12,$E1988)&gt;0,COUNTIF(Calculs!$U$2:$U$12,$H1988)&gt;0),1,0)</f>
        <v>1</v>
      </c>
      <c r="U1988">
        <f t="shared" si="253"/>
        <v>112500.00000000003</v>
      </c>
      <c r="V1988">
        <f t="shared" si="254"/>
        <v>250</v>
      </c>
      <c r="W1988">
        <f t="shared" si="255"/>
        <v>45000.000000000007</v>
      </c>
    </row>
    <row r="1989" spans="1:23" ht="15.75" customHeight="1" x14ac:dyDescent="0.3">
      <c r="A1989" s="2" t="s">
        <v>29</v>
      </c>
      <c r="B1989" s="2">
        <v>1128299</v>
      </c>
      <c r="C1989" s="3">
        <v>44457</v>
      </c>
      <c r="D1989" s="12" t="str" cm="1">
        <f t="array" ref="D1989">_xlfn.SWITCH(WEEKDAY(C1989,2), 1, "Lundi", 2, "Mardi", 3, "Mercredi", 4, "Jeudi", 5, "Vendredi", 6, "Samedi", 7, "Dimanche", "Erreur")</f>
        <v>Samedi</v>
      </c>
      <c r="E1989" s="2" t="s">
        <v>26</v>
      </c>
      <c r="F1989" s="2" t="s">
        <v>80</v>
      </c>
      <c r="G1989" s="2" t="s">
        <v>81</v>
      </c>
      <c r="H1989" s="4" t="s">
        <v>21</v>
      </c>
      <c r="I1989" s="5">
        <v>55.000000000000007</v>
      </c>
      <c r="J1989" s="6">
        <v>275</v>
      </c>
      <c r="K1989" s="7">
        <v>151250.00000000003</v>
      </c>
      <c r="L1989" s="7">
        <v>68062.500000000015</v>
      </c>
      <c r="M1989" s="8">
        <v>0.45</v>
      </c>
      <c r="N1989" s="2" t="s">
        <v>82</v>
      </c>
      <c r="O1989">
        <f t="shared" si="248"/>
        <v>2021</v>
      </c>
      <c r="P1989">
        <f t="shared" si="249"/>
        <v>9</v>
      </c>
      <c r="Q1989" t="str">
        <f t="shared" si="250"/>
        <v>sept</v>
      </c>
      <c r="R1989" t="str">
        <f t="shared" si="251"/>
        <v>Louisiana</v>
      </c>
      <c r="S1989" t="str">
        <f t="shared" si="252"/>
        <v>2021-09</v>
      </c>
      <c r="T1989">
        <f>IF(AND(COUNTIF(Calculs!$Q$2:$Q$12,$O1989)&gt;0,COUNTIF(Calculs!$S$2:$S$12,$E1989)&gt;0,COUNTIF(Calculs!$U$2:$U$12,$H1989)&gt;0),1,0)</f>
        <v>1</v>
      </c>
      <c r="U1989">
        <f t="shared" si="253"/>
        <v>151250.00000000003</v>
      </c>
      <c r="V1989">
        <f t="shared" si="254"/>
        <v>275</v>
      </c>
      <c r="W1989">
        <f t="shared" si="255"/>
        <v>68062.500000000015</v>
      </c>
    </row>
    <row r="1990" spans="1:23" ht="15.75" customHeight="1" x14ac:dyDescent="0.3">
      <c r="A1990" s="2" t="s">
        <v>29</v>
      </c>
      <c r="B1990" s="2">
        <v>1128299</v>
      </c>
      <c r="C1990" s="3">
        <v>44457</v>
      </c>
      <c r="D1990" s="12" t="str" cm="1">
        <f t="array" ref="D1990">_xlfn.SWITCH(WEEKDAY(C1990,2), 1, "Lundi", 2, "Mardi", 3, "Mercredi", 4, "Jeudi", 5, "Vendredi", 6, "Samedi", 7, "Dimanche", "Erreur")</f>
        <v>Samedi</v>
      </c>
      <c r="E1990" s="2" t="s">
        <v>26</v>
      </c>
      <c r="F1990" s="2" t="s">
        <v>80</v>
      </c>
      <c r="G1990" s="2" t="s">
        <v>81</v>
      </c>
      <c r="H1990" s="4" t="s">
        <v>22</v>
      </c>
      <c r="I1990" s="5">
        <v>40</v>
      </c>
      <c r="J1990" s="6">
        <v>300</v>
      </c>
      <c r="K1990" s="7">
        <v>120000</v>
      </c>
      <c r="L1990" s="7">
        <v>42000</v>
      </c>
      <c r="M1990" s="8">
        <v>0.35</v>
      </c>
      <c r="N1990" s="2" t="s">
        <v>82</v>
      </c>
      <c r="O1990">
        <f t="shared" si="248"/>
        <v>2021</v>
      </c>
      <c r="P1990">
        <f t="shared" si="249"/>
        <v>9</v>
      </c>
      <c r="Q1990" t="str">
        <f t="shared" si="250"/>
        <v>sept</v>
      </c>
      <c r="R1990" t="str">
        <f t="shared" si="251"/>
        <v>Louisiana</v>
      </c>
      <c r="S1990" t="str">
        <f t="shared" si="252"/>
        <v>2021-09</v>
      </c>
      <c r="T1990">
        <f>IF(AND(COUNTIF(Calculs!$Q$2:$Q$12,$O1990)&gt;0,COUNTIF(Calculs!$S$2:$S$12,$E1990)&gt;0,COUNTIF(Calculs!$U$2:$U$12,$H1990)&gt;0),1,0)</f>
        <v>1</v>
      </c>
      <c r="U1990">
        <f t="shared" si="253"/>
        <v>120000</v>
      </c>
      <c r="V1990">
        <f t="shared" si="254"/>
        <v>300</v>
      </c>
      <c r="W1990">
        <f t="shared" si="255"/>
        <v>42000</v>
      </c>
    </row>
    <row r="1991" spans="1:23" ht="15.75" customHeight="1" x14ac:dyDescent="0.3">
      <c r="A1991" s="2" t="s">
        <v>29</v>
      </c>
      <c r="B1991" s="2">
        <v>1128299</v>
      </c>
      <c r="C1991" s="3">
        <v>44486</v>
      </c>
      <c r="D1991" s="12" t="str" cm="1">
        <f t="array" ref="D1991">_xlfn.SWITCH(WEEKDAY(C1991,2), 1, "Lundi", 2, "Mardi", 3, "Mercredi", 4, "Jeudi", 5, "Vendredi", 6, "Samedi", 7, "Dimanche", "Erreur")</f>
        <v>Dimanche</v>
      </c>
      <c r="E1991" s="2" t="s">
        <v>26</v>
      </c>
      <c r="F1991" s="2" t="s">
        <v>80</v>
      </c>
      <c r="G1991" s="2" t="s">
        <v>81</v>
      </c>
      <c r="H1991" s="4" t="s">
        <v>16</v>
      </c>
      <c r="I1991" s="5">
        <v>35</v>
      </c>
      <c r="J1991" s="6">
        <v>400</v>
      </c>
      <c r="K1991" s="7">
        <v>140000</v>
      </c>
      <c r="L1991" s="7">
        <v>55999.999999999993</v>
      </c>
      <c r="M1991" s="8">
        <v>0.39999999999999997</v>
      </c>
      <c r="N1991" s="2" t="s">
        <v>82</v>
      </c>
      <c r="O1991">
        <f t="shared" si="248"/>
        <v>2021</v>
      </c>
      <c r="P1991">
        <f t="shared" si="249"/>
        <v>10</v>
      </c>
      <c r="Q1991" t="str">
        <f t="shared" si="250"/>
        <v>oct</v>
      </c>
      <c r="R1991" t="str">
        <f t="shared" si="251"/>
        <v>Louisiana</v>
      </c>
      <c r="S1991" t="str">
        <f t="shared" si="252"/>
        <v>2021-10</v>
      </c>
      <c r="T1991">
        <f>IF(AND(COUNTIF(Calculs!$Q$2:$Q$12,$O1991)&gt;0,COUNTIF(Calculs!$S$2:$S$12,$E1991)&gt;0,COUNTIF(Calculs!$U$2:$U$12,$H1991)&gt;0),1,0)</f>
        <v>1</v>
      </c>
      <c r="U1991">
        <f t="shared" si="253"/>
        <v>140000</v>
      </c>
      <c r="V1991">
        <f t="shared" si="254"/>
        <v>400</v>
      </c>
      <c r="W1991">
        <f t="shared" si="255"/>
        <v>55999.999999999993</v>
      </c>
    </row>
    <row r="1992" spans="1:23" ht="15.75" customHeight="1" x14ac:dyDescent="0.3">
      <c r="A1992" s="2" t="s">
        <v>29</v>
      </c>
      <c r="B1992" s="2">
        <v>1128299</v>
      </c>
      <c r="C1992" s="3">
        <v>44486</v>
      </c>
      <c r="D1992" s="12" t="str" cm="1">
        <f t="array" ref="D1992">_xlfn.SWITCH(WEEKDAY(C1992,2), 1, "Lundi", 2, "Mardi", 3, "Mercredi", 4, "Jeudi", 5, "Vendredi", 6, "Samedi", 7, "Dimanche", "Erreur")</f>
        <v>Dimanche</v>
      </c>
      <c r="E1992" s="2" t="s">
        <v>26</v>
      </c>
      <c r="F1992" s="2" t="s">
        <v>80</v>
      </c>
      <c r="G1992" s="2" t="s">
        <v>81</v>
      </c>
      <c r="H1992" s="4" t="s">
        <v>18</v>
      </c>
      <c r="I1992" s="5">
        <v>50.000000000000014</v>
      </c>
      <c r="J1992" s="6">
        <v>575</v>
      </c>
      <c r="K1992" s="7">
        <v>287500.00000000006</v>
      </c>
      <c r="L1992" s="7">
        <v>115000.00000000001</v>
      </c>
      <c r="M1992" s="8">
        <v>0.39999999999999997</v>
      </c>
      <c r="N1992" s="2" t="s">
        <v>82</v>
      </c>
      <c r="O1992">
        <f t="shared" si="248"/>
        <v>2021</v>
      </c>
      <c r="P1992">
        <f t="shared" si="249"/>
        <v>10</v>
      </c>
      <c r="Q1992" t="str">
        <f t="shared" si="250"/>
        <v>oct</v>
      </c>
      <c r="R1992" t="str">
        <f t="shared" si="251"/>
        <v>Louisiana</v>
      </c>
      <c r="S1992" t="str">
        <f t="shared" si="252"/>
        <v>2021-10</v>
      </c>
      <c r="T1992">
        <f>IF(AND(COUNTIF(Calculs!$Q$2:$Q$12,$O1992)&gt;0,COUNTIF(Calculs!$S$2:$S$12,$E1992)&gt;0,COUNTIF(Calculs!$U$2:$U$12,$H1992)&gt;0),1,0)</f>
        <v>1</v>
      </c>
      <c r="U1992">
        <f t="shared" si="253"/>
        <v>287500.00000000006</v>
      </c>
      <c r="V1992">
        <f t="shared" si="254"/>
        <v>575</v>
      </c>
      <c r="W1992">
        <f t="shared" si="255"/>
        <v>115000.00000000001</v>
      </c>
    </row>
    <row r="1993" spans="1:23" ht="15.75" customHeight="1" x14ac:dyDescent="0.3">
      <c r="A1993" s="2" t="s">
        <v>29</v>
      </c>
      <c r="B1993" s="2">
        <v>1128299</v>
      </c>
      <c r="C1993" s="3">
        <v>44486</v>
      </c>
      <c r="D1993" s="12" t="str" cm="1">
        <f t="array" ref="D1993">_xlfn.SWITCH(WEEKDAY(C1993,2), 1, "Lundi", 2, "Mardi", 3, "Mercredi", 4, "Jeudi", 5, "Vendredi", 6, "Samedi", 7, "Dimanche", "Erreur")</f>
        <v>Dimanche</v>
      </c>
      <c r="E1993" s="2" t="s">
        <v>26</v>
      </c>
      <c r="F1993" s="2" t="s">
        <v>80</v>
      </c>
      <c r="G1993" s="2" t="s">
        <v>81</v>
      </c>
      <c r="H1993" s="4" t="s">
        <v>19</v>
      </c>
      <c r="I1993" s="5">
        <v>45.000000000000014</v>
      </c>
      <c r="J1993" s="6">
        <v>400</v>
      </c>
      <c r="K1993" s="7">
        <v>180000.00000000006</v>
      </c>
      <c r="L1993" s="7">
        <v>72000.000000000015</v>
      </c>
      <c r="M1993" s="8">
        <v>0.39999999999999997</v>
      </c>
      <c r="N1993" s="2" t="s">
        <v>82</v>
      </c>
      <c r="O1993">
        <f t="shared" si="248"/>
        <v>2021</v>
      </c>
      <c r="P1993">
        <f t="shared" si="249"/>
        <v>10</v>
      </c>
      <c r="Q1993" t="str">
        <f t="shared" si="250"/>
        <v>oct</v>
      </c>
      <c r="R1993" t="str">
        <f t="shared" si="251"/>
        <v>Louisiana</v>
      </c>
      <c r="S1993" t="str">
        <f t="shared" si="252"/>
        <v>2021-10</v>
      </c>
      <c r="T1993">
        <f>IF(AND(COUNTIF(Calculs!$Q$2:$Q$12,$O1993)&gt;0,COUNTIF(Calculs!$S$2:$S$12,$E1993)&gt;0,COUNTIF(Calculs!$U$2:$U$12,$H1993)&gt;0),1,0)</f>
        <v>1</v>
      </c>
      <c r="U1993">
        <f t="shared" si="253"/>
        <v>180000.00000000006</v>
      </c>
      <c r="V1993">
        <f t="shared" si="254"/>
        <v>400</v>
      </c>
      <c r="W1993">
        <f t="shared" si="255"/>
        <v>72000.000000000015</v>
      </c>
    </row>
    <row r="1994" spans="1:23" ht="15.75" customHeight="1" x14ac:dyDescent="0.3">
      <c r="A1994" s="2" t="s">
        <v>29</v>
      </c>
      <c r="B1994" s="2">
        <v>1128299</v>
      </c>
      <c r="C1994" s="3">
        <v>44486</v>
      </c>
      <c r="D1994" s="12" t="str" cm="1">
        <f t="array" ref="D1994">_xlfn.SWITCH(WEEKDAY(C1994,2), 1, "Lundi", 2, "Mardi", 3, "Mercredi", 4, "Jeudi", 5, "Vendredi", 6, "Samedi", 7, "Dimanche", "Erreur")</f>
        <v>Dimanche</v>
      </c>
      <c r="E1994" s="2" t="s">
        <v>26</v>
      </c>
      <c r="F1994" s="2" t="s">
        <v>80</v>
      </c>
      <c r="G1994" s="2" t="s">
        <v>81</v>
      </c>
      <c r="H1994" s="4" t="s">
        <v>20</v>
      </c>
      <c r="I1994" s="5">
        <v>40.000000000000007</v>
      </c>
      <c r="J1994" s="6">
        <v>375</v>
      </c>
      <c r="K1994" s="7">
        <v>150000.00000000003</v>
      </c>
      <c r="L1994" s="7">
        <v>60000.000000000007</v>
      </c>
      <c r="M1994" s="8">
        <v>0.39999999999999997</v>
      </c>
      <c r="N1994" s="2" t="s">
        <v>82</v>
      </c>
      <c r="O1994">
        <f t="shared" si="248"/>
        <v>2021</v>
      </c>
      <c r="P1994">
        <f t="shared" si="249"/>
        <v>10</v>
      </c>
      <c r="Q1994" t="str">
        <f t="shared" si="250"/>
        <v>oct</v>
      </c>
      <c r="R1994" t="str">
        <f t="shared" si="251"/>
        <v>Louisiana</v>
      </c>
      <c r="S1994" t="str">
        <f t="shared" si="252"/>
        <v>2021-10</v>
      </c>
      <c r="T1994">
        <f>IF(AND(COUNTIF(Calculs!$Q$2:$Q$12,$O1994)&gt;0,COUNTIF(Calculs!$S$2:$S$12,$E1994)&gt;0,COUNTIF(Calculs!$U$2:$U$12,$H1994)&gt;0),1,0)</f>
        <v>1</v>
      </c>
      <c r="U1994">
        <f t="shared" si="253"/>
        <v>150000.00000000003</v>
      </c>
      <c r="V1994">
        <f t="shared" si="254"/>
        <v>375</v>
      </c>
      <c r="W1994">
        <f t="shared" si="255"/>
        <v>60000.000000000007</v>
      </c>
    </row>
    <row r="1995" spans="1:23" ht="15.75" customHeight="1" x14ac:dyDescent="0.3">
      <c r="A1995" s="2" t="s">
        <v>29</v>
      </c>
      <c r="B1995" s="2">
        <v>1128299</v>
      </c>
      <c r="C1995" s="3">
        <v>44486</v>
      </c>
      <c r="D1995" s="12" t="str" cm="1">
        <f t="array" ref="D1995">_xlfn.SWITCH(WEEKDAY(C1995,2), 1, "Lundi", 2, "Mardi", 3, "Mercredi", 4, "Jeudi", 5, "Vendredi", 6, "Samedi", 7, "Dimanche", "Erreur")</f>
        <v>Dimanche</v>
      </c>
      <c r="E1995" s="2" t="s">
        <v>26</v>
      </c>
      <c r="F1995" s="2" t="s">
        <v>80</v>
      </c>
      <c r="G1995" s="2" t="s">
        <v>81</v>
      </c>
      <c r="H1995" s="4" t="s">
        <v>21</v>
      </c>
      <c r="I1995" s="5">
        <v>50</v>
      </c>
      <c r="J1995" s="6">
        <v>350</v>
      </c>
      <c r="K1995" s="7">
        <v>175000</v>
      </c>
      <c r="L1995" s="7">
        <v>78750</v>
      </c>
      <c r="M1995" s="8">
        <v>0.45</v>
      </c>
      <c r="N1995" s="2" t="s">
        <v>82</v>
      </c>
      <c r="O1995">
        <f t="shared" si="248"/>
        <v>2021</v>
      </c>
      <c r="P1995">
        <f t="shared" si="249"/>
        <v>10</v>
      </c>
      <c r="Q1995" t="str">
        <f t="shared" si="250"/>
        <v>oct</v>
      </c>
      <c r="R1995" t="str">
        <f t="shared" si="251"/>
        <v>Louisiana</v>
      </c>
      <c r="S1995" t="str">
        <f t="shared" si="252"/>
        <v>2021-10</v>
      </c>
      <c r="T1995">
        <f>IF(AND(COUNTIF(Calculs!$Q$2:$Q$12,$O1995)&gt;0,COUNTIF(Calculs!$S$2:$S$12,$E1995)&gt;0,COUNTIF(Calculs!$U$2:$U$12,$H1995)&gt;0),1,0)</f>
        <v>1</v>
      </c>
      <c r="U1995">
        <f t="shared" si="253"/>
        <v>175000</v>
      </c>
      <c r="V1995">
        <f t="shared" si="254"/>
        <v>350</v>
      </c>
      <c r="W1995">
        <f t="shared" si="255"/>
        <v>78750</v>
      </c>
    </row>
    <row r="1996" spans="1:23" ht="15.75" customHeight="1" x14ac:dyDescent="0.3">
      <c r="A1996" s="2" t="s">
        <v>29</v>
      </c>
      <c r="B1996" s="2">
        <v>1128299</v>
      </c>
      <c r="C1996" s="3">
        <v>44486</v>
      </c>
      <c r="D1996" s="12" t="str" cm="1">
        <f t="array" ref="D1996">_xlfn.SWITCH(WEEKDAY(C1996,2), 1, "Lundi", 2, "Mardi", 3, "Mercredi", 4, "Jeudi", 5, "Vendredi", 6, "Samedi", 7, "Dimanche", "Erreur")</f>
        <v>Dimanche</v>
      </c>
      <c r="E1996" s="2" t="s">
        <v>26</v>
      </c>
      <c r="F1996" s="2" t="s">
        <v>80</v>
      </c>
      <c r="G1996" s="2" t="s">
        <v>81</v>
      </c>
      <c r="H1996" s="4" t="s">
        <v>22</v>
      </c>
      <c r="I1996" s="5">
        <v>55.000000000000007</v>
      </c>
      <c r="J1996" s="6">
        <v>400</v>
      </c>
      <c r="K1996" s="7">
        <v>220000.00000000003</v>
      </c>
      <c r="L1996" s="7">
        <v>77000</v>
      </c>
      <c r="M1996" s="8">
        <v>0.35</v>
      </c>
      <c r="N1996" s="2" t="s">
        <v>82</v>
      </c>
      <c r="O1996">
        <f t="shared" si="248"/>
        <v>2021</v>
      </c>
      <c r="P1996">
        <f t="shared" si="249"/>
        <v>10</v>
      </c>
      <c r="Q1996" t="str">
        <f t="shared" si="250"/>
        <v>oct</v>
      </c>
      <c r="R1996" t="str">
        <f t="shared" si="251"/>
        <v>Louisiana</v>
      </c>
      <c r="S1996" t="str">
        <f t="shared" si="252"/>
        <v>2021-10</v>
      </c>
      <c r="T1996">
        <f>IF(AND(COUNTIF(Calculs!$Q$2:$Q$12,$O1996)&gt;0,COUNTIF(Calculs!$S$2:$S$12,$E1996)&gt;0,COUNTIF(Calculs!$U$2:$U$12,$H1996)&gt;0),1,0)</f>
        <v>1</v>
      </c>
      <c r="U1996">
        <f t="shared" si="253"/>
        <v>220000.00000000003</v>
      </c>
      <c r="V1996">
        <f t="shared" si="254"/>
        <v>400</v>
      </c>
      <c r="W1996">
        <f t="shared" si="255"/>
        <v>77000</v>
      </c>
    </row>
    <row r="1997" spans="1:23" ht="15.75" customHeight="1" x14ac:dyDescent="0.3">
      <c r="A1997" s="2" t="s">
        <v>29</v>
      </c>
      <c r="B1997" s="2">
        <v>1128299</v>
      </c>
      <c r="C1997" s="3">
        <v>44517</v>
      </c>
      <c r="D1997" s="12" t="str" cm="1">
        <f t="array" ref="D1997">_xlfn.SWITCH(WEEKDAY(C1997,2), 1, "Lundi", 2, "Mardi", 3, "Mercredi", 4, "Jeudi", 5, "Vendredi", 6, "Samedi", 7, "Dimanche", "Erreur")</f>
        <v>Mercredi</v>
      </c>
      <c r="E1997" s="2" t="s">
        <v>26</v>
      </c>
      <c r="F1997" s="2" t="s">
        <v>80</v>
      </c>
      <c r="G1997" s="2" t="s">
        <v>81</v>
      </c>
      <c r="H1997" s="4" t="s">
        <v>16</v>
      </c>
      <c r="I1997" s="5">
        <v>40.000000000000007</v>
      </c>
      <c r="J1997" s="6">
        <v>625</v>
      </c>
      <c r="K1997" s="7">
        <v>250000.00000000006</v>
      </c>
      <c r="L1997" s="7">
        <v>100000.00000000001</v>
      </c>
      <c r="M1997" s="8">
        <v>0.39999999999999997</v>
      </c>
      <c r="N1997" s="2" t="s">
        <v>82</v>
      </c>
      <c r="O1997">
        <f t="shared" si="248"/>
        <v>2021</v>
      </c>
      <c r="P1997">
        <f t="shared" si="249"/>
        <v>11</v>
      </c>
      <c r="Q1997" t="str">
        <f t="shared" si="250"/>
        <v>nov</v>
      </c>
      <c r="R1997" t="str">
        <f t="shared" si="251"/>
        <v>Louisiana</v>
      </c>
      <c r="S1997" t="str">
        <f t="shared" si="252"/>
        <v>2021-11</v>
      </c>
      <c r="T1997">
        <f>IF(AND(COUNTIF(Calculs!$Q$2:$Q$12,$O1997)&gt;0,COUNTIF(Calculs!$S$2:$S$12,$E1997)&gt;0,COUNTIF(Calculs!$U$2:$U$12,$H1997)&gt;0),1,0)</f>
        <v>1</v>
      </c>
      <c r="U1997">
        <f t="shared" si="253"/>
        <v>250000.00000000006</v>
      </c>
      <c r="V1997">
        <f t="shared" si="254"/>
        <v>625</v>
      </c>
      <c r="W1997">
        <f t="shared" si="255"/>
        <v>100000.00000000001</v>
      </c>
    </row>
    <row r="1998" spans="1:23" ht="15.75" customHeight="1" x14ac:dyDescent="0.3">
      <c r="A1998" s="2" t="s">
        <v>29</v>
      </c>
      <c r="B1998" s="2">
        <v>1128299</v>
      </c>
      <c r="C1998" s="3">
        <v>44517</v>
      </c>
      <c r="D1998" s="12" t="str" cm="1">
        <f t="array" ref="D1998">_xlfn.SWITCH(WEEKDAY(C1998,2), 1, "Lundi", 2, "Mardi", 3, "Mercredi", 4, "Jeudi", 5, "Vendredi", 6, "Samedi", 7, "Dimanche", "Erreur")</f>
        <v>Mercredi</v>
      </c>
      <c r="E1998" s="2" t="s">
        <v>26</v>
      </c>
      <c r="F1998" s="2" t="s">
        <v>80</v>
      </c>
      <c r="G1998" s="2" t="s">
        <v>81</v>
      </c>
      <c r="H1998" s="4" t="s">
        <v>18</v>
      </c>
      <c r="I1998" s="5">
        <v>45.000000000000014</v>
      </c>
      <c r="J1998" s="6">
        <v>700</v>
      </c>
      <c r="K1998" s="7">
        <v>315000.00000000012</v>
      </c>
      <c r="L1998" s="7">
        <v>126000.00000000003</v>
      </c>
      <c r="M1998" s="8">
        <v>0.39999999999999997</v>
      </c>
      <c r="N1998" s="2" t="s">
        <v>82</v>
      </c>
      <c r="O1998">
        <f t="shared" si="248"/>
        <v>2021</v>
      </c>
      <c r="P1998">
        <f t="shared" si="249"/>
        <v>11</v>
      </c>
      <c r="Q1998" t="str">
        <f t="shared" si="250"/>
        <v>nov</v>
      </c>
      <c r="R1998" t="str">
        <f t="shared" si="251"/>
        <v>Louisiana</v>
      </c>
      <c r="S1998" t="str">
        <f t="shared" si="252"/>
        <v>2021-11</v>
      </c>
      <c r="T1998">
        <f>IF(AND(COUNTIF(Calculs!$Q$2:$Q$12,$O1998)&gt;0,COUNTIF(Calculs!$S$2:$S$12,$E1998)&gt;0,COUNTIF(Calculs!$U$2:$U$12,$H1998)&gt;0),1,0)</f>
        <v>1</v>
      </c>
      <c r="U1998">
        <f t="shared" si="253"/>
        <v>315000.00000000012</v>
      </c>
      <c r="V1998">
        <f t="shared" si="254"/>
        <v>700</v>
      </c>
      <c r="W1998">
        <f t="shared" si="255"/>
        <v>126000.00000000003</v>
      </c>
    </row>
    <row r="1999" spans="1:23" ht="15.75" customHeight="1" x14ac:dyDescent="0.3">
      <c r="A1999" s="2" t="s">
        <v>29</v>
      </c>
      <c r="B1999" s="2">
        <v>1128299</v>
      </c>
      <c r="C1999" s="3">
        <v>44517</v>
      </c>
      <c r="D1999" s="12" t="str" cm="1">
        <f t="array" ref="D1999">_xlfn.SWITCH(WEEKDAY(C1999,2), 1, "Lundi", 2, "Mardi", 3, "Mercredi", 4, "Jeudi", 5, "Vendredi", 6, "Samedi", 7, "Dimanche", "Erreur")</f>
        <v>Mercredi</v>
      </c>
      <c r="E1999" s="2" t="s">
        <v>26</v>
      </c>
      <c r="F1999" s="2" t="s">
        <v>80</v>
      </c>
      <c r="G1999" s="2" t="s">
        <v>81</v>
      </c>
      <c r="H1999" s="4" t="s">
        <v>19</v>
      </c>
      <c r="I1999" s="5">
        <v>40.000000000000007</v>
      </c>
      <c r="J1999" s="6">
        <v>525</v>
      </c>
      <c r="K1999" s="7">
        <v>210000.00000000003</v>
      </c>
      <c r="L1999" s="7">
        <v>84000</v>
      </c>
      <c r="M1999" s="8">
        <v>0.39999999999999997</v>
      </c>
      <c r="N1999" s="2" t="s">
        <v>82</v>
      </c>
      <c r="O1999">
        <f t="shared" si="248"/>
        <v>2021</v>
      </c>
      <c r="P1999">
        <f t="shared" si="249"/>
        <v>11</v>
      </c>
      <c r="Q1999" t="str">
        <f t="shared" si="250"/>
        <v>nov</v>
      </c>
      <c r="R1999" t="str">
        <f t="shared" si="251"/>
        <v>Louisiana</v>
      </c>
      <c r="S1999" t="str">
        <f t="shared" si="252"/>
        <v>2021-11</v>
      </c>
      <c r="T1999">
        <f>IF(AND(COUNTIF(Calculs!$Q$2:$Q$12,$O1999)&gt;0,COUNTIF(Calculs!$S$2:$S$12,$E1999)&gt;0,COUNTIF(Calculs!$U$2:$U$12,$H1999)&gt;0),1,0)</f>
        <v>1</v>
      </c>
      <c r="U1999">
        <f t="shared" si="253"/>
        <v>210000.00000000003</v>
      </c>
      <c r="V1999">
        <f t="shared" si="254"/>
        <v>525</v>
      </c>
      <c r="W1999">
        <f t="shared" si="255"/>
        <v>84000</v>
      </c>
    </row>
    <row r="2000" spans="1:23" ht="15.75" customHeight="1" x14ac:dyDescent="0.3">
      <c r="A2000" s="2" t="s">
        <v>29</v>
      </c>
      <c r="B2000" s="2">
        <v>1128299</v>
      </c>
      <c r="C2000" s="3">
        <v>44517</v>
      </c>
      <c r="D2000" s="12" t="str" cm="1">
        <f t="array" ref="D2000">_xlfn.SWITCH(WEEKDAY(C2000,2), 1, "Lundi", 2, "Mardi", 3, "Mercredi", 4, "Jeudi", 5, "Vendredi", 6, "Samedi", 7, "Dimanche", "Erreur")</f>
        <v>Mercredi</v>
      </c>
      <c r="E2000" s="2" t="s">
        <v>26</v>
      </c>
      <c r="F2000" s="2" t="s">
        <v>80</v>
      </c>
      <c r="G2000" s="2" t="s">
        <v>81</v>
      </c>
      <c r="H2000" s="4" t="s">
        <v>20</v>
      </c>
      <c r="I2000" s="5">
        <v>50.000000000000014</v>
      </c>
      <c r="J2000" s="6">
        <v>500</v>
      </c>
      <c r="K2000" s="7">
        <v>250000.00000000006</v>
      </c>
      <c r="L2000" s="7">
        <v>100000.00000000001</v>
      </c>
      <c r="M2000" s="8">
        <v>0.39999999999999997</v>
      </c>
      <c r="N2000" s="2" t="s">
        <v>82</v>
      </c>
      <c r="O2000">
        <f t="shared" si="248"/>
        <v>2021</v>
      </c>
      <c r="P2000">
        <f t="shared" si="249"/>
        <v>11</v>
      </c>
      <c r="Q2000" t="str">
        <f t="shared" si="250"/>
        <v>nov</v>
      </c>
      <c r="R2000" t="str">
        <f t="shared" si="251"/>
        <v>Louisiana</v>
      </c>
      <c r="S2000" t="str">
        <f t="shared" si="252"/>
        <v>2021-11</v>
      </c>
      <c r="T2000">
        <f>IF(AND(COUNTIF(Calculs!$Q$2:$Q$12,$O2000)&gt;0,COUNTIF(Calculs!$S$2:$S$12,$E2000)&gt;0,COUNTIF(Calculs!$U$2:$U$12,$H2000)&gt;0),1,0)</f>
        <v>1</v>
      </c>
      <c r="U2000">
        <f t="shared" si="253"/>
        <v>250000.00000000006</v>
      </c>
      <c r="V2000">
        <f t="shared" si="254"/>
        <v>500</v>
      </c>
      <c r="W2000">
        <f t="shared" si="255"/>
        <v>100000.00000000001</v>
      </c>
    </row>
    <row r="2001" spans="1:23" ht="15.75" customHeight="1" x14ac:dyDescent="0.3">
      <c r="A2001" s="2" t="s">
        <v>29</v>
      </c>
      <c r="B2001" s="2">
        <v>1128299</v>
      </c>
      <c r="C2001" s="3">
        <v>44517</v>
      </c>
      <c r="D2001" s="12" t="str" cm="1">
        <f t="array" ref="D2001">_xlfn.SWITCH(WEEKDAY(C2001,2), 1, "Lundi", 2, "Mardi", 3, "Mercredi", 4, "Jeudi", 5, "Vendredi", 6, "Samedi", 7, "Dimanche", "Erreur")</f>
        <v>Mercredi</v>
      </c>
      <c r="E2001" s="2" t="s">
        <v>26</v>
      </c>
      <c r="F2001" s="2" t="s">
        <v>80</v>
      </c>
      <c r="G2001" s="2" t="s">
        <v>81</v>
      </c>
      <c r="H2001" s="4" t="s">
        <v>21</v>
      </c>
      <c r="I2001" s="5">
        <v>70</v>
      </c>
      <c r="J2001" s="6">
        <v>475</v>
      </c>
      <c r="K2001" s="7">
        <v>332500</v>
      </c>
      <c r="L2001" s="7">
        <v>149625</v>
      </c>
      <c r="M2001" s="8">
        <v>0.45</v>
      </c>
      <c r="N2001" s="2" t="s">
        <v>82</v>
      </c>
      <c r="O2001">
        <f t="shared" si="248"/>
        <v>2021</v>
      </c>
      <c r="P2001">
        <f t="shared" si="249"/>
        <v>11</v>
      </c>
      <c r="Q2001" t="str">
        <f t="shared" si="250"/>
        <v>nov</v>
      </c>
      <c r="R2001" t="str">
        <f t="shared" si="251"/>
        <v>Louisiana</v>
      </c>
      <c r="S2001" t="str">
        <f t="shared" si="252"/>
        <v>2021-11</v>
      </c>
      <c r="T2001">
        <f>IF(AND(COUNTIF(Calculs!$Q$2:$Q$12,$O2001)&gt;0,COUNTIF(Calculs!$S$2:$S$12,$E2001)&gt;0,COUNTIF(Calculs!$U$2:$U$12,$H2001)&gt;0),1,0)</f>
        <v>1</v>
      </c>
      <c r="U2001">
        <f t="shared" si="253"/>
        <v>332500</v>
      </c>
      <c r="V2001">
        <f t="shared" si="254"/>
        <v>475</v>
      </c>
      <c r="W2001">
        <f t="shared" si="255"/>
        <v>149625</v>
      </c>
    </row>
    <row r="2002" spans="1:23" ht="15.75" customHeight="1" x14ac:dyDescent="0.3">
      <c r="A2002" s="2" t="s">
        <v>29</v>
      </c>
      <c r="B2002" s="2">
        <v>1128299</v>
      </c>
      <c r="C2002" s="3">
        <v>44517</v>
      </c>
      <c r="D2002" s="12" t="str" cm="1">
        <f t="array" ref="D2002">_xlfn.SWITCH(WEEKDAY(C2002,2), 1, "Lundi", 2, "Mardi", 3, "Mercredi", 4, "Jeudi", 5, "Vendredi", 6, "Samedi", 7, "Dimanche", "Erreur")</f>
        <v>Mercredi</v>
      </c>
      <c r="E2002" s="2" t="s">
        <v>26</v>
      </c>
      <c r="F2002" s="2" t="s">
        <v>80</v>
      </c>
      <c r="G2002" s="2" t="s">
        <v>81</v>
      </c>
      <c r="H2002" s="4" t="s">
        <v>22</v>
      </c>
      <c r="I2002" s="5">
        <v>85.000000000000014</v>
      </c>
      <c r="J2002" s="6">
        <v>600</v>
      </c>
      <c r="K2002" s="7">
        <v>510000.00000000006</v>
      </c>
      <c r="L2002" s="7">
        <v>178500</v>
      </c>
      <c r="M2002" s="8">
        <v>0.35</v>
      </c>
      <c r="N2002" s="2" t="s">
        <v>82</v>
      </c>
      <c r="O2002">
        <f t="shared" si="248"/>
        <v>2021</v>
      </c>
      <c r="P2002">
        <f t="shared" si="249"/>
        <v>11</v>
      </c>
      <c r="Q2002" t="str">
        <f t="shared" si="250"/>
        <v>nov</v>
      </c>
      <c r="R2002" t="str">
        <f t="shared" si="251"/>
        <v>Louisiana</v>
      </c>
      <c r="S2002" t="str">
        <f t="shared" si="252"/>
        <v>2021-11</v>
      </c>
      <c r="T2002">
        <f>IF(AND(COUNTIF(Calculs!$Q$2:$Q$12,$O2002)&gt;0,COUNTIF(Calculs!$S$2:$S$12,$E2002)&gt;0,COUNTIF(Calculs!$U$2:$U$12,$H2002)&gt;0),1,0)</f>
        <v>1</v>
      </c>
      <c r="U2002">
        <f t="shared" si="253"/>
        <v>510000.00000000006</v>
      </c>
      <c r="V2002">
        <f t="shared" si="254"/>
        <v>600</v>
      </c>
      <c r="W2002">
        <f t="shared" si="255"/>
        <v>178500</v>
      </c>
    </row>
    <row r="2003" spans="1:23" ht="15.75" customHeight="1" x14ac:dyDescent="0.3">
      <c r="A2003" s="2" t="s">
        <v>29</v>
      </c>
      <c r="B2003" s="2">
        <v>1128299</v>
      </c>
      <c r="C2003" s="3">
        <v>44546</v>
      </c>
      <c r="D2003" s="12" t="str" cm="1">
        <f t="array" ref="D2003">_xlfn.SWITCH(WEEKDAY(C2003,2), 1, "Lundi", 2, "Mardi", 3, "Mercredi", 4, "Jeudi", 5, "Vendredi", 6, "Samedi", 7, "Dimanche", "Erreur")</f>
        <v>Jeudi</v>
      </c>
      <c r="E2003" s="2" t="s">
        <v>26</v>
      </c>
      <c r="F2003" s="2" t="s">
        <v>80</v>
      </c>
      <c r="G2003" s="2" t="s">
        <v>81</v>
      </c>
      <c r="H2003" s="4" t="s">
        <v>16</v>
      </c>
      <c r="I2003" s="5">
        <v>70.000000000000014</v>
      </c>
      <c r="J2003" s="6">
        <v>800</v>
      </c>
      <c r="K2003" s="7">
        <v>560000.00000000012</v>
      </c>
      <c r="L2003" s="7">
        <v>224000.00000000003</v>
      </c>
      <c r="M2003" s="8">
        <v>0.39999999999999997</v>
      </c>
      <c r="N2003" s="2" t="s">
        <v>82</v>
      </c>
      <c r="O2003">
        <f t="shared" si="248"/>
        <v>2021</v>
      </c>
      <c r="P2003">
        <f t="shared" si="249"/>
        <v>12</v>
      </c>
      <c r="Q2003" t="str">
        <f t="shared" si="250"/>
        <v>déc</v>
      </c>
      <c r="R2003" t="str">
        <f t="shared" si="251"/>
        <v>Louisiana</v>
      </c>
      <c r="S2003" t="str">
        <f t="shared" si="252"/>
        <v>2021-12</v>
      </c>
      <c r="T2003">
        <f>IF(AND(COUNTIF(Calculs!$Q$2:$Q$12,$O2003)&gt;0,COUNTIF(Calculs!$S$2:$S$12,$E2003)&gt;0,COUNTIF(Calculs!$U$2:$U$12,$H2003)&gt;0),1,0)</f>
        <v>1</v>
      </c>
      <c r="U2003">
        <f t="shared" si="253"/>
        <v>560000.00000000012</v>
      </c>
      <c r="V2003">
        <f t="shared" si="254"/>
        <v>800</v>
      </c>
      <c r="W2003">
        <f t="shared" si="255"/>
        <v>224000.00000000003</v>
      </c>
    </row>
    <row r="2004" spans="1:23" ht="15.75" customHeight="1" x14ac:dyDescent="0.3">
      <c r="A2004" s="2" t="s">
        <v>29</v>
      </c>
      <c r="B2004" s="2">
        <v>1128299</v>
      </c>
      <c r="C2004" s="3">
        <v>44546</v>
      </c>
      <c r="D2004" s="12" t="str" cm="1">
        <f t="array" ref="D2004">_xlfn.SWITCH(WEEKDAY(C2004,2), 1, "Lundi", 2, "Mardi", 3, "Mercredi", 4, "Jeudi", 5, "Vendredi", 6, "Samedi", 7, "Dimanche", "Erreur")</f>
        <v>Jeudi</v>
      </c>
      <c r="E2004" s="2" t="s">
        <v>26</v>
      </c>
      <c r="F2004" s="2" t="s">
        <v>80</v>
      </c>
      <c r="G2004" s="2" t="s">
        <v>81</v>
      </c>
      <c r="H2004" s="4" t="s">
        <v>18</v>
      </c>
      <c r="I2004" s="5">
        <v>80.000000000000028</v>
      </c>
      <c r="J2004" s="6">
        <v>800</v>
      </c>
      <c r="K2004" s="7">
        <v>640000.00000000023</v>
      </c>
      <c r="L2004" s="7">
        <v>256000.00000000006</v>
      </c>
      <c r="M2004" s="8">
        <v>0.39999999999999997</v>
      </c>
      <c r="N2004" s="2" t="s">
        <v>82</v>
      </c>
      <c r="O2004">
        <f t="shared" si="248"/>
        <v>2021</v>
      </c>
      <c r="P2004">
        <f t="shared" si="249"/>
        <v>12</v>
      </c>
      <c r="Q2004" t="str">
        <f t="shared" si="250"/>
        <v>déc</v>
      </c>
      <c r="R2004" t="str">
        <f t="shared" si="251"/>
        <v>Louisiana</v>
      </c>
      <c r="S2004" t="str">
        <f t="shared" si="252"/>
        <v>2021-12</v>
      </c>
      <c r="T2004">
        <f>IF(AND(COUNTIF(Calculs!$Q$2:$Q$12,$O2004)&gt;0,COUNTIF(Calculs!$S$2:$S$12,$E2004)&gt;0,COUNTIF(Calculs!$U$2:$U$12,$H2004)&gt;0),1,0)</f>
        <v>1</v>
      </c>
      <c r="U2004">
        <f t="shared" si="253"/>
        <v>640000.00000000023</v>
      </c>
      <c r="V2004">
        <f t="shared" si="254"/>
        <v>800</v>
      </c>
      <c r="W2004">
        <f t="shared" si="255"/>
        <v>256000.00000000006</v>
      </c>
    </row>
    <row r="2005" spans="1:23" ht="15.75" customHeight="1" x14ac:dyDescent="0.3">
      <c r="A2005" s="2" t="s">
        <v>13</v>
      </c>
      <c r="B2005" s="2">
        <v>1128299</v>
      </c>
      <c r="C2005" s="3">
        <v>44546</v>
      </c>
      <c r="D2005" s="12" t="str" cm="1">
        <f t="array" ref="D2005">_xlfn.SWITCH(WEEKDAY(C2005,2), 1, "Lundi", 2, "Mardi", 3, "Mercredi", 4, "Jeudi", 5, "Vendredi", 6, "Samedi", 7, "Dimanche", "Erreur")</f>
        <v>Jeudi</v>
      </c>
      <c r="E2005" s="2" t="s">
        <v>26</v>
      </c>
      <c r="F2005" s="2" t="s">
        <v>80</v>
      </c>
      <c r="G2005" s="2" t="s">
        <v>81</v>
      </c>
      <c r="H2005" s="4" t="s">
        <v>19</v>
      </c>
      <c r="I2005" s="5">
        <v>75.000000000000028</v>
      </c>
      <c r="J2005" s="6">
        <v>600</v>
      </c>
      <c r="K2005" s="7">
        <v>450000.00000000017</v>
      </c>
      <c r="L2005" s="7">
        <v>180000.00000000006</v>
      </c>
      <c r="M2005" s="8">
        <v>0.39999999999999997</v>
      </c>
      <c r="N2005" s="2" t="s">
        <v>82</v>
      </c>
      <c r="O2005">
        <f t="shared" si="248"/>
        <v>2021</v>
      </c>
      <c r="P2005">
        <f t="shared" si="249"/>
        <v>12</v>
      </c>
      <c r="Q2005" t="str">
        <f t="shared" si="250"/>
        <v>déc</v>
      </c>
      <c r="R2005" t="str">
        <f t="shared" si="251"/>
        <v>Louisiana</v>
      </c>
      <c r="S2005" t="str">
        <f t="shared" si="252"/>
        <v>2021-12</v>
      </c>
      <c r="T2005">
        <f>IF(AND(COUNTIF(Calculs!$Q$2:$Q$12,$O2005)&gt;0,COUNTIF(Calculs!$S$2:$S$12,$E2005)&gt;0,COUNTIF(Calculs!$U$2:$U$12,$H2005)&gt;0),1,0)</f>
        <v>1</v>
      </c>
      <c r="U2005">
        <f t="shared" si="253"/>
        <v>450000.00000000017</v>
      </c>
      <c r="V2005">
        <f t="shared" si="254"/>
        <v>600</v>
      </c>
      <c r="W2005">
        <f t="shared" si="255"/>
        <v>180000.00000000006</v>
      </c>
    </row>
    <row r="2006" spans="1:23" ht="15.75" customHeight="1" x14ac:dyDescent="0.3">
      <c r="A2006" s="2" t="s">
        <v>13</v>
      </c>
      <c r="B2006" s="2">
        <v>1128299</v>
      </c>
      <c r="C2006" s="3">
        <v>44546</v>
      </c>
      <c r="D2006" s="12" t="str" cm="1">
        <f t="array" ref="D2006">_xlfn.SWITCH(WEEKDAY(C2006,2), 1, "Lundi", 2, "Mardi", 3, "Mercredi", 4, "Jeudi", 5, "Vendredi", 6, "Samedi", 7, "Dimanche", "Erreur")</f>
        <v>Jeudi</v>
      </c>
      <c r="E2006" s="2" t="s">
        <v>26</v>
      </c>
      <c r="F2006" s="2" t="s">
        <v>80</v>
      </c>
      <c r="G2006" s="2" t="s">
        <v>81</v>
      </c>
      <c r="H2006" s="4" t="s">
        <v>20</v>
      </c>
      <c r="I2006" s="5">
        <v>75.000000000000028</v>
      </c>
      <c r="J2006" s="6">
        <v>600</v>
      </c>
      <c r="K2006" s="7">
        <v>450000.00000000017</v>
      </c>
      <c r="L2006" s="7">
        <v>180000.00000000006</v>
      </c>
      <c r="M2006" s="8">
        <v>0.39999999999999997</v>
      </c>
      <c r="N2006" s="2" t="s">
        <v>82</v>
      </c>
      <c r="O2006">
        <f t="shared" si="248"/>
        <v>2021</v>
      </c>
      <c r="P2006">
        <f t="shared" si="249"/>
        <v>12</v>
      </c>
      <c r="Q2006" t="str">
        <f t="shared" si="250"/>
        <v>déc</v>
      </c>
      <c r="R2006" t="str">
        <f t="shared" si="251"/>
        <v>Louisiana</v>
      </c>
      <c r="S2006" t="str">
        <f t="shared" si="252"/>
        <v>2021-12</v>
      </c>
      <c r="T2006">
        <f>IF(AND(COUNTIF(Calculs!$Q$2:$Q$12,$O2006)&gt;0,COUNTIF(Calculs!$S$2:$S$12,$E2006)&gt;0,COUNTIF(Calculs!$U$2:$U$12,$H2006)&gt;0),1,0)</f>
        <v>1</v>
      </c>
      <c r="U2006">
        <f t="shared" si="253"/>
        <v>450000.00000000017</v>
      </c>
      <c r="V2006">
        <f t="shared" si="254"/>
        <v>600</v>
      </c>
      <c r="W2006">
        <f t="shared" si="255"/>
        <v>180000.00000000006</v>
      </c>
    </row>
    <row r="2007" spans="1:23" ht="15.75" customHeight="1" x14ac:dyDescent="0.3">
      <c r="A2007" s="2" t="s">
        <v>13</v>
      </c>
      <c r="B2007" s="2">
        <v>1128299</v>
      </c>
      <c r="C2007" s="3">
        <v>44546</v>
      </c>
      <c r="D2007" s="12" t="str" cm="1">
        <f t="array" ref="D2007">_xlfn.SWITCH(WEEKDAY(C2007,2), 1, "Lundi", 2, "Mardi", 3, "Mercredi", 4, "Jeudi", 5, "Vendredi", 6, "Samedi", 7, "Dimanche", "Erreur")</f>
        <v>Jeudi</v>
      </c>
      <c r="E2007" s="2" t="s">
        <v>26</v>
      </c>
      <c r="F2007" s="2" t="s">
        <v>80</v>
      </c>
      <c r="G2007" s="2" t="s">
        <v>81</v>
      </c>
      <c r="H2007" s="4" t="s">
        <v>21</v>
      </c>
      <c r="I2007" s="5">
        <v>85.000000000000014</v>
      </c>
      <c r="J2007" s="6">
        <v>525</v>
      </c>
      <c r="K2007" s="7">
        <v>446250.00000000006</v>
      </c>
      <c r="L2007" s="7">
        <v>200812.50000000003</v>
      </c>
      <c r="M2007" s="8">
        <v>0.45</v>
      </c>
      <c r="N2007" s="2" t="s">
        <v>82</v>
      </c>
      <c r="O2007">
        <f t="shared" si="248"/>
        <v>2021</v>
      </c>
      <c r="P2007">
        <f t="shared" si="249"/>
        <v>12</v>
      </c>
      <c r="Q2007" t="str">
        <f t="shared" si="250"/>
        <v>déc</v>
      </c>
      <c r="R2007" t="str">
        <f t="shared" si="251"/>
        <v>Louisiana</v>
      </c>
      <c r="S2007" t="str">
        <f t="shared" si="252"/>
        <v>2021-12</v>
      </c>
      <c r="T2007">
        <f>IF(AND(COUNTIF(Calculs!$Q$2:$Q$12,$O2007)&gt;0,COUNTIF(Calculs!$S$2:$S$12,$E2007)&gt;0,COUNTIF(Calculs!$U$2:$U$12,$H2007)&gt;0),1,0)</f>
        <v>1</v>
      </c>
      <c r="U2007">
        <f t="shared" si="253"/>
        <v>446250.00000000006</v>
      </c>
      <c r="V2007">
        <f t="shared" si="254"/>
        <v>525</v>
      </c>
      <c r="W2007">
        <f t="shared" si="255"/>
        <v>200812.50000000003</v>
      </c>
    </row>
    <row r="2008" spans="1:23" ht="15.75" customHeight="1" x14ac:dyDescent="0.3">
      <c r="A2008" s="2" t="s">
        <v>13</v>
      </c>
      <c r="B2008" s="2">
        <v>1128299</v>
      </c>
      <c r="C2008" s="3">
        <v>44546</v>
      </c>
      <c r="D2008" s="12" t="str" cm="1">
        <f t="array" ref="D2008">_xlfn.SWITCH(WEEKDAY(C2008,2), 1, "Lundi", 2, "Mardi", 3, "Mercredi", 4, "Jeudi", 5, "Vendredi", 6, "Samedi", 7, "Dimanche", "Erreur")</f>
        <v>Jeudi</v>
      </c>
      <c r="E2008" s="2" t="s">
        <v>26</v>
      </c>
      <c r="F2008" s="2" t="s">
        <v>80</v>
      </c>
      <c r="G2008" s="2" t="s">
        <v>81</v>
      </c>
      <c r="H2008" s="4" t="s">
        <v>22</v>
      </c>
      <c r="I2008" s="5">
        <v>90.000000000000028</v>
      </c>
      <c r="J2008" s="6">
        <v>625</v>
      </c>
      <c r="K2008" s="7">
        <v>562500.00000000023</v>
      </c>
      <c r="L2008" s="7">
        <v>196875.00000000006</v>
      </c>
      <c r="M2008" s="8">
        <v>0.35</v>
      </c>
      <c r="N2008" s="2" t="s">
        <v>82</v>
      </c>
      <c r="O2008">
        <f t="shared" si="248"/>
        <v>2021</v>
      </c>
      <c r="P2008">
        <f t="shared" si="249"/>
        <v>12</v>
      </c>
      <c r="Q2008" t="str">
        <f t="shared" si="250"/>
        <v>déc</v>
      </c>
      <c r="R2008" t="str">
        <f t="shared" si="251"/>
        <v>Louisiana</v>
      </c>
      <c r="S2008" t="str">
        <f t="shared" si="252"/>
        <v>2021-12</v>
      </c>
      <c r="T2008">
        <f>IF(AND(COUNTIF(Calculs!$Q$2:$Q$12,$O2008)&gt;0,COUNTIF(Calculs!$S$2:$S$12,$E2008)&gt;0,COUNTIF(Calculs!$U$2:$U$12,$H2008)&gt;0),1,0)</f>
        <v>1</v>
      </c>
      <c r="U2008">
        <f t="shared" si="253"/>
        <v>562500.00000000023</v>
      </c>
      <c r="V2008">
        <f t="shared" si="254"/>
        <v>625</v>
      </c>
      <c r="W2008">
        <f t="shared" si="255"/>
        <v>196875.00000000006</v>
      </c>
    </row>
    <row r="2009" spans="1:23" ht="15.75" customHeight="1" x14ac:dyDescent="0.3">
      <c r="A2009" s="2" t="s">
        <v>13</v>
      </c>
      <c r="B2009" s="2">
        <v>1197831</v>
      </c>
      <c r="C2009" s="3">
        <v>44201</v>
      </c>
      <c r="D2009" s="12" t="str" cm="1">
        <f t="array" ref="D2009">_xlfn.SWITCH(WEEKDAY(C2009,2), 1, "Lundi", 2, "Mardi", 3, "Mercredi", 4, "Jeudi", 5, "Vendredi", 6, "Samedi", 7, "Dimanche", "Erreur")</f>
        <v>Mardi</v>
      </c>
      <c r="E2009" s="2" t="s">
        <v>26</v>
      </c>
      <c r="F2009" s="2" t="s">
        <v>80</v>
      </c>
      <c r="G2009" s="2" t="s">
        <v>81</v>
      </c>
      <c r="H2009" s="4" t="s">
        <v>16</v>
      </c>
      <c r="I2009" s="5">
        <v>20</v>
      </c>
      <c r="J2009" s="6">
        <v>675</v>
      </c>
      <c r="K2009" s="7">
        <v>135000</v>
      </c>
      <c r="L2009" s="7">
        <v>40500</v>
      </c>
      <c r="M2009" s="8">
        <v>0.3</v>
      </c>
      <c r="N2009" s="2" t="s">
        <v>82</v>
      </c>
      <c r="O2009">
        <f t="shared" si="248"/>
        <v>2021</v>
      </c>
      <c r="P2009">
        <f t="shared" si="249"/>
        <v>1</v>
      </c>
      <c r="Q2009" t="str">
        <f t="shared" si="250"/>
        <v>janv</v>
      </c>
      <c r="R2009" t="str">
        <f t="shared" si="251"/>
        <v>Louisiana</v>
      </c>
      <c r="S2009" t="str">
        <f t="shared" si="252"/>
        <v>2021-01</v>
      </c>
      <c r="T2009">
        <f>IF(AND(COUNTIF(Calculs!$Q$2:$Q$12,$O2009)&gt;0,COUNTIF(Calculs!$S$2:$S$12,$E2009)&gt;0,COUNTIF(Calculs!$U$2:$U$12,$H2009)&gt;0),1,0)</f>
        <v>1</v>
      </c>
      <c r="U2009">
        <f t="shared" si="253"/>
        <v>135000</v>
      </c>
      <c r="V2009">
        <f t="shared" si="254"/>
        <v>675</v>
      </c>
      <c r="W2009">
        <f t="shared" si="255"/>
        <v>40500</v>
      </c>
    </row>
    <row r="2010" spans="1:23" ht="15.75" customHeight="1" x14ac:dyDescent="0.3">
      <c r="A2010" s="2" t="s">
        <v>13</v>
      </c>
      <c r="B2010" s="2">
        <v>1197831</v>
      </c>
      <c r="C2010" s="3">
        <v>44201</v>
      </c>
      <c r="D2010" s="12" t="str" cm="1">
        <f t="array" ref="D2010">_xlfn.SWITCH(WEEKDAY(C2010,2), 1, "Lundi", 2, "Mardi", 3, "Mercredi", 4, "Jeudi", 5, "Vendredi", 6, "Samedi", 7, "Dimanche", "Erreur")</f>
        <v>Mardi</v>
      </c>
      <c r="E2010" s="2" t="s">
        <v>26</v>
      </c>
      <c r="F2010" s="2" t="s">
        <v>80</v>
      </c>
      <c r="G2010" s="2" t="s">
        <v>81</v>
      </c>
      <c r="H2010" s="4" t="s">
        <v>18</v>
      </c>
      <c r="I2010" s="5">
        <v>30</v>
      </c>
      <c r="J2010" s="6">
        <v>675</v>
      </c>
      <c r="K2010" s="7">
        <v>202500</v>
      </c>
      <c r="L2010" s="7">
        <v>60750</v>
      </c>
      <c r="M2010" s="8">
        <v>0.3</v>
      </c>
      <c r="N2010" s="2" t="s">
        <v>82</v>
      </c>
      <c r="O2010">
        <f t="shared" si="248"/>
        <v>2021</v>
      </c>
      <c r="P2010">
        <f t="shared" si="249"/>
        <v>1</v>
      </c>
      <c r="Q2010" t="str">
        <f t="shared" si="250"/>
        <v>janv</v>
      </c>
      <c r="R2010" t="str">
        <f t="shared" si="251"/>
        <v>Louisiana</v>
      </c>
      <c r="S2010" t="str">
        <f t="shared" si="252"/>
        <v>2021-01</v>
      </c>
      <c r="T2010">
        <f>IF(AND(COUNTIF(Calculs!$Q$2:$Q$12,$O2010)&gt;0,COUNTIF(Calculs!$S$2:$S$12,$E2010)&gt;0,COUNTIF(Calculs!$U$2:$U$12,$H2010)&gt;0),1,0)</f>
        <v>1</v>
      </c>
      <c r="U2010">
        <f t="shared" si="253"/>
        <v>202500</v>
      </c>
      <c r="V2010">
        <f t="shared" si="254"/>
        <v>675</v>
      </c>
      <c r="W2010">
        <f t="shared" si="255"/>
        <v>60750</v>
      </c>
    </row>
    <row r="2011" spans="1:23" ht="15.75" customHeight="1" x14ac:dyDescent="0.3">
      <c r="A2011" s="2" t="s">
        <v>13</v>
      </c>
      <c r="B2011" s="2">
        <v>1197831</v>
      </c>
      <c r="C2011" s="3">
        <v>44201</v>
      </c>
      <c r="D2011" s="12" t="str" cm="1">
        <f t="array" ref="D2011">_xlfn.SWITCH(WEEKDAY(C2011,2), 1, "Lundi", 2, "Mardi", 3, "Mercredi", 4, "Jeudi", 5, "Vendredi", 6, "Samedi", 7, "Dimanche", "Erreur")</f>
        <v>Mardi</v>
      </c>
      <c r="E2011" s="2" t="s">
        <v>26</v>
      </c>
      <c r="F2011" s="2" t="s">
        <v>80</v>
      </c>
      <c r="G2011" s="2" t="s">
        <v>81</v>
      </c>
      <c r="H2011" s="4" t="s">
        <v>19</v>
      </c>
      <c r="I2011" s="5">
        <v>30</v>
      </c>
      <c r="J2011" s="6">
        <v>475</v>
      </c>
      <c r="K2011" s="7">
        <v>142500</v>
      </c>
      <c r="L2011" s="7">
        <v>42750</v>
      </c>
      <c r="M2011" s="8">
        <v>0.3</v>
      </c>
      <c r="N2011" s="2" t="s">
        <v>82</v>
      </c>
      <c r="O2011">
        <f t="shared" si="248"/>
        <v>2021</v>
      </c>
      <c r="P2011">
        <f t="shared" si="249"/>
        <v>1</v>
      </c>
      <c r="Q2011" t="str">
        <f t="shared" si="250"/>
        <v>janv</v>
      </c>
      <c r="R2011" t="str">
        <f t="shared" si="251"/>
        <v>Louisiana</v>
      </c>
      <c r="S2011" t="str">
        <f t="shared" si="252"/>
        <v>2021-01</v>
      </c>
      <c r="T2011">
        <f>IF(AND(COUNTIF(Calculs!$Q$2:$Q$12,$O2011)&gt;0,COUNTIF(Calculs!$S$2:$S$12,$E2011)&gt;0,COUNTIF(Calculs!$U$2:$U$12,$H2011)&gt;0),1,0)</f>
        <v>1</v>
      </c>
      <c r="U2011">
        <f t="shared" si="253"/>
        <v>142500</v>
      </c>
      <c r="V2011">
        <f t="shared" si="254"/>
        <v>475</v>
      </c>
      <c r="W2011">
        <f t="shared" si="255"/>
        <v>42750</v>
      </c>
    </row>
    <row r="2012" spans="1:23" ht="15.75" customHeight="1" x14ac:dyDescent="0.3">
      <c r="A2012" s="2" t="s">
        <v>13</v>
      </c>
      <c r="B2012" s="2">
        <v>1197831</v>
      </c>
      <c r="C2012" s="3">
        <v>44201</v>
      </c>
      <c r="D2012" s="12" t="str" cm="1">
        <f t="array" ref="D2012">_xlfn.SWITCH(WEEKDAY(C2012,2), 1, "Lundi", 2, "Mardi", 3, "Mercredi", 4, "Jeudi", 5, "Vendredi", 6, "Samedi", 7, "Dimanche", "Erreur")</f>
        <v>Mardi</v>
      </c>
      <c r="E2012" s="2" t="s">
        <v>26</v>
      </c>
      <c r="F2012" s="2" t="s">
        <v>80</v>
      </c>
      <c r="G2012" s="2" t="s">
        <v>81</v>
      </c>
      <c r="H2012" s="4" t="s">
        <v>20</v>
      </c>
      <c r="I2012" s="5">
        <v>35</v>
      </c>
      <c r="J2012" s="6">
        <v>475</v>
      </c>
      <c r="K2012" s="7">
        <v>166250</v>
      </c>
      <c r="L2012" s="7">
        <v>66500</v>
      </c>
      <c r="M2012" s="8">
        <v>0.4</v>
      </c>
      <c r="N2012" s="2" t="s">
        <v>82</v>
      </c>
      <c r="O2012">
        <f t="shared" si="248"/>
        <v>2021</v>
      </c>
      <c r="P2012">
        <f t="shared" si="249"/>
        <v>1</v>
      </c>
      <c r="Q2012" t="str">
        <f t="shared" si="250"/>
        <v>janv</v>
      </c>
      <c r="R2012" t="str">
        <f t="shared" si="251"/>
        <v>Louisiana</v>
      </c>
      <c r="S2012" t="str">
        <f t="shared" si="252"/>
        <v>2021-01</v>
      </c>
      <c r="T2012">
        <f>IF(AND(COUNTIF(Calculs!$Q$2:$Q$12,$O2012)&gt;0,COUNTIF(Calculs!$S$2:$S$12,$E2012)&gt;0,COUNTIF(Calculs!$U$2:$U$12,$H2012)&gt;0),1,0)</f>
        <v>1</v>
      </c>
      <c r="U2012">
        <f t="shared" si="253"/>
        <v>166250</v>
      </c>
      <c r="V2012">
        <f t="shared" si="254"/>
        <v>475</v>
      </c>
      <c r="W2012">
        <f t="shared" si="255"/>
        <v>66500</v>
      </c>
    </row>
    <row r="2013" spans="1:23" ht="15.75" customHeight="1" x14ac:dyDescent="0.3">
      <c r="A2013" s="2" t="s">
        <v>13</v>
      </c>
      <c r="B2013" s="2">
        <v>1197831</v>
      </c>
      <c r="C2013" s="3">
        <v>44201</v>
      </c>
      <c r="D2013" s="12" t="str" cm="1">
        <f t="array" ref="D2013">_xlfn.SWITCH(WEEKDAY(C2013,2), 1, "Lundi", 2, "Mardi", 3, "Mercredi", 4, "Jeudi", 5, "Vendredi", 6, "Samedi", 7, "Dimanche", "Erreur")</f>
        <v>Mardi</v>
      </c>
      <c r="E2013" s="2" t="s">
        <v>26</v>
      </c>
      <c r="F2013" s="2" t="s">
        <v>80</v>
      </c>
      <c r="G2013" s="2" t="s">
        <v>81</v>
      </c>
      <c r="H2013" s="4" t="s">
        <v>21</v>
      </c>
      <c r="I2013" s="5">
        <v>40</v>
      </c>
      <c r="J2013" s="6">
        <v>325</v>
      </c>
      <c r="K2013" s="7">
        <v>130000</v>
      </c>
      <c r="L2013" s="7">
        <v>32500</v>
      </c>
      <c r="M2013" s="8">
        <v>0.25</v>
      </c>
      <c r="N2013" s="2" t="s">
        <v>82</v>
      </c>
      <c r="O2013">
        <f t="shared" si="248"/>
        <v>2021</v>
      </c>
      <c r="P2013">
        <f t="shared" si="249"/>
        <v>1</v>
      </c>
      <c r="Q2013" t="str">
        <f t="shared" si="250"/>
        <v>janv</v>
      </c>
      <c r="R2013" t="str">
        <f t="shared" si="251"/>
        <v>Louisiana</v>
      </c>
      <c r="S2013" t="str">
        <f t="shared" si="252"/>
        <v>2021-01</v>
      </c>
      <c r="T2013">
        <f>IF(AND(COUNTIF(Calculs!$Q$2:$Q$12,$O2013)&gt;0,COUNTIF(Calculs!$S$2:$S$12,$E2013)&gt;0,COUNTIF(Calculs!$U$2:$U$12,$H2013)&gt;0),1,0)</f>
        <v>1</v>
      </c>
      <c r="U2013">
        <f t="shared" si="253"/>
        <v>130000</v>
      </c>
      <c r="V2013">
        <f t="shared" si="254"/>
        <v>325</v>
      </c>
      <c r="W2013">
        <f t="shared" si="255"/>
        <v>32500</v>
      </c>
    </row>
    <row r="2014" spans="1:23" ht="15.75" customHeight="1" x14ac:dyDescent="0.3">
      <c r="A2014" s="2" t="s">
        <v>29</v>
      </c>
      <c r="B2014" s="2">
        <v>1197831</v>
      </c>
      <c r="C2014" s="3">
        <v>44201</v>
      </c>
      <c r="D2014" s="12" t="str" cm="1">
        <f t="array" ref="D2014">_xlfn.SWITCH(WEEKDAY(C2014,2), 1, "Lundi", 2, "Mardi", 3, "Mercredi", 4, "Jeudi", 5, "Vendredi", 6, "Samedi", 7, "Dimanche", "Erreur")</f>
        <v>Mardi</v>
      </c>
      <c r="E2014" s="2" t="s">
        <v>26</v>
      </c>
      <c r="F2014" s="2" t="s">
        <v>80</v>
      </c>
      <c r="G2014" s="2" t="s">
        <v>81</v>
      </c>
      <c r="H2014" s="4" t="s">
        <v>22</v>
      </c>
      <c r="I2014" s="5">
        <v>35</v>
      </c>
      <c r="J2014" s="6">
        <v>475</v>
      </c>
      <c r="K2014" s="7">
        <v>166250</v>
      </c>
      <c r="L2014" s="7">
        <v>74812.5</v>
      </c>
      <c r="M2014" s="8">
        <v>0.45</v>
      </c>
      <c r="N2014" s="2" t="s">
        <v>82</v>
      </c>
      <c r="O2014">
        <f t="shared" si="248"/>
        <v>2021</v>
      </c>
      <c r="P2014">
        <f t="shared" si="249"/>
        <v>1</v>
      </c>
      <c r="Q2014" t="str">
        <f t="shared" si="250"/>
        <v>janv</v>
      </c>
      <c r="R2014" t="str">
        <f t="shared" si="251"/>
        <v>Louisiana</v>
      </c>
      <c r="S2014" t="str">
        <f t="shared" si="252"/>
        <v>2021-01</v>
      </c>
      <c r="T2014">
        <f>IF(AND(COUNTIF(Calculs!$Q$2:$Q$12,$O2014)&gt;0,COUNTIF(Calculs!$S$2:$S$12,$E2014)&gt;0,COUNTIF(Calculs!$U$2:$U$12,$H2014)&gt;0),1,0)</f>
        <v>1</v>
      </c>
      <c r="U2014">
        <f t="shared" si="253"/>
        <v>166250</v>
      </c>
      <c r="V2014">
        <f t="shared" si="254"/>
        <v>475</v>
      </c>
      <c r="W2014">
        <f t="shared" si="255"/>
        <v>74812.5</v>
      </c>
    </row>
    <row r="2015" spans="1:23" ht="15.75" customHeight="1" x14ac:dyDescent="0.3">
      <c r="A2015" s="2" t="s">
        <v>13</v>
      </c>
      <c r="B2015" s="2">
        <v>1197831</v>
      </c>
      <c r="C2015" s="3">
        <v>44231</v>
      </c>
      <c r="D2015" s="12" t="str" cm="1">
        <f t="array" ref="D2015">_xlfn.SWITCH(WEEKDAY(C2015,2), 1, "Lundi", 2, "Mardi", 3, "Mercredi", 4, "Jeudi", 5, "Vendredi", 6, "Samedi", 7, "Dimanche", "Erreur")</f>
        <v>Jeudi</v>
      </c>
      <c r="E2015" s="2" t="s">
        <v>26</v>
      </c>
      <c r="F2015" s="2" t="s">
        <v>80</v>
      </c>
      <c r="G2015" s="2" t="s">
        <v>81</v>
      </c>
      <c r="H2015" s="4" t="s">
        <v>16</v>
      </c>
      <c r="I2015" s="5">
        <v>25</v>
      </c>
      <c r="J2015" s="6">
        <v>625</v>
      </c>
      <c r="K2015" s="7">
        <v>156250</v>
      </c>
      <c r="L2015" s="7">
        <v>46875</v>
      </c>
      <c r="M2015" s="8">
        <v>0.3</v>
      </c>
      <c r="N2015" s="2" t="s">
        <v>82</v>
      </c>
      <c r="O2015">
        <f t="shared" si="248"/>
        <v>2021</v>
      </c>
      <c r="P2015">
        <f t="shared" si="249"/>
        <v>2</v>
      </c>
      <c r="Q2015" t="str">
        <f t="shared" si="250"/>
        <v>févr</v>
      </c>
      <c r="R2015" t="str">
        <f t="shared" si="251"/>
        <v>Louisiana</v>
      </c>
      <c r="S2015" t="str">
        <f t="shared" si="252"/>
        <v>2021-02</v>
      </c>
      <c r="T2015">
        <f>IF(AND(COUNTIF(Calculs!$Q$2:$Q$12,$O2015)&gt;0,COUNTIF(Calculs!$S$2:$S$12,$E2015)&gt;0,COUNTIF(Calculs!$U$2:$U$12,$H2015)&gt;0),1,0)</f>
        <v>1</v>
      </c>
      <c r="U2015">
        <f t="shared" si="253"/>
        <v>156250</v>
      </c>
      <c r="V2015">
        <f t="shared" si="254"/>
        <v>625</v>
      </c>
      <c r="W2015">
        <f t="shared" si="255"/>
        <v>46875</v>
      </c>
    </row>
    <row r="2016" spans="1:23" ht="15.75" customHeight="1" x14ac:dyDescent="0.3">
      <c r="A2016" s="2" t="s">
        <v>13</v>
      </c>
      <c r="B2016" s="2">
        <v>1197831</v>
      </c>
      <c r="C2016" s="3">
        <v>44231</v>
      </c>
      <c r="D2016" s="12" t="str" cm="1">
        <f t="array" ref="D2016">_xlfn.SWITCH(WEEKDAY(C2016,2), 1, "Lundi", 2, "Mardi", 3, "Mercredi", 4, "Jeudi", 5, "Vendredi", 6, "Samedi", 7, "Dimanche", "Erreur")</f>
        <v>Jeudi</v>
      </c>
      <c r="E2016" s="2" t="s">
        <v>26</v>
      </c>
      <c r="F2016" s="2" t="s">
        <v>80</v>
      </c>
      <c r="G2016" s="2" t="s">
        <v>81</v>
      </c>
      <c r="H2016" s="4" t="s">
        <v>18</v>
      </c>
      <c r="I2016" s="5">
        <v>35</v>
      </c>
      <c r="J2016" s="6">
        <v>600</v>
      </c>
      <c r="K2016" s="7">
        <v>210000</v>
      </c>
      <c r="L2016" s="7">
        <v>63000</v>
      </c>
      <c r="M2016" s="8">
        <v>0.3</v>
      </c>
      <c r="N2016" s="2" t="s">
        <v>82</v>
      </c>
      <c r="O2016">
        <f t="shared" si="248"/>
        <v>2021</v>
      </c>
      <c r="P2016">
        <f t="shared" si="249"/>
        <v>2</v>
      </c>
      <c r="Q2016" t="str">
        <f t="shared" si="250"/>
        <v>févr</v>
      </c>
      <c r="R2016" t="str">
        <f t="shared" si="251"/>
        <v>Louisiana</v>
      </c>
      <c r="S2016" t="str">
        <f t="shared" si="252"/>
        <v>2021-02</v>
      </c>
      <c r="T2016">
        <f>IF(AND(COUNTIF(Calculs!$Q$2:$Q$12,$O2016)&gt;0,COUNTIF(Calculs!$S$2:$S$12,$E2016)&gt;0,COUNTIF(Calculs!$U$2:$U$12,$H2016)&gt;0),1,0)</f>
        <v>1</v>
      </c>
      <c r="U2016">
        <f t="shared" si="253"/>
        <v>210000</v>
      </c>
      <c r="V2016">
        <f t="shared" si="254"/>
        <v>600</v>
      </c>
      <c r="W2016">
        <f t="shared" si="255"/>
        <v>63000</v>
      </c>
    </row>
    <row r="2017" spans="1:23" ht="15.75" customHeight="1" x14ac:dyDescent="0.3">
      <c r="A2017" s="2" t="s">
        <v>13</v>
      </c>
      <c r="B2017" s="2">
        <v>1197831</v>
      </c>
      <c r="C2017" s="3">
        <v>44231</v>
      </c>
      <c r="D2017" s="12" t="str" cm="1">
        <f t="array" ref="D2017">_xlfn.SWITCH(WEEKDAY(C2017,2), 1, "Lundi", 2, "Mardi", 3, "Mercredi", 4, "Jeudi", 5, "Vendredi", 6, "Samedi", 7, "Dimanche", "Erreur")</f>
        <v>Jeudi</v>
      </c>
      <c r="E2017" s="2" t="s">
        <v>26</v>
      </c>
      <c r="F2017" s="2" t="s">
        <v>80</v>
      </c>
      <c r="G2017" s="2" t="s">
        <v>81</v>
      </c>
      <c r="H2017" s="4" t="s">
        <v>19</v>
      </c>
      <c r="I2017" s="5">
        <v>35</v>
      </c>
      <c r="J2017" s="6">
        <v>425</v>
      </c>
      <c r="K2017" s="7">
        <v>148750</v>
      </c>
      <c r="L2017" s="7">
        <v>44625</v>
      </c>
      <c r="M2017" s="8">
        <v>0.3</v>
      </c>
      <c r="N2017" s="2" t="s">
        <v>82</v>
      </c>
      <c r="O2017">
        <f t="shared" si="248"/>
        <v>2021</v>
      </c>
      <c r="P2017">
        <f t="shared" si="249"/>
        <v>2</v>
      </c>
      <c r="Q2017" t="str">
        <f t="shared" si="250"/>
        <v>févr</v>
      </c>
      <c r="R2017" t="str">
        <f t="shared" si="251"/>
        <v>Louisiana</v>
      </c>
      <c r="S2017" t="str">
        <f t="shared" si="252"/>
        <v>2021-02</v>
      </c>
      <c r="T2017">
        <f>IF(AND(COUNTIF(Calculs!$Q$2:$Q$12,$O2017)&gt;0,COUNTIF(Calculs!$S$2:$S$12,$E2017)&gt;0,COUNTIF(Calculs!$U$2:$U$12,$H2017)&gt;0),1,0)</f>
        <v>1</v>
      </c>
      <c r="U2017">
        <f t="shared" si="253"/>
        <v>148750</v>
      </c>
      <c r="V2017">
        <f t="shared" si="254"/>
        <v>425</v>
      </c>
      <c r="W2017">
        <f t="shared" si="255"/>
        <v>44625</v>
      </c>
    </row>
    <row r="2018" spans="1:23" ht="15.75" customHeight="1" x14ac:dyDescent="0.3">
      <c r="A2018" s="2" t="s">
        <v>13</v>
      </c>
      <c r="B2018" s="2">
        <v>1197831</v>
      </c>
      <c r="C2018" s="3">
        <v>44231</v>
      </c>
      <c r="D2018" s="12" t="str" cm="1">
        <f t="array" ref="D2018">_xlfn.SWITCH(WEEKDAY(C2018,2), 1, "Lundi", 2, "Mardi", 3, "Mercredi", 4, "Jeudi", 5, "Vendredi", 6, "Samedi", 7, "Dimanche", "Erreur")</f>
        <v>Jeudi</v>
      </c>
      <c r="E2018" s="2" t="s">
        <v>30</v>
      </c>
      <c r="F2018" s="2" t="s">
        <v>83</v>
      </c>
      <c r="G2018" s="2" t="s">
        <v>84</v>
      </c>
      <c r="H2018" s="4" t="s">
        <v>20</v>
      </c>
      <c r="I2018" s="5">
        <v>35</v>
      </c>
      <c r="J2018" s="6">
        <v>375</v>
      </c>
      <c r="K2018" s="7">
        <v>131250</v>
      </c>
      <c r="L2018" s="7">
        <v>52500</v>
      </c>
      <c r="M2018" s="8">
        <v>0.4</v>
      </c>
      <c r="N2018" s="2" t="s">
        <v>82</v>
      </c>
      <c r="O2018">
        <f t="shared" si="248"/>
        <v>2021</v>
      </c>
      <c r="P2018">
        <f t="shared" si="249"/>
        <v>2</v>
      </c>
      <c r="Q2018" t="str">
        <f t="shared" si="250"/>
        <v>févr</v>
      </c>
      <c r="R2018" t="str">
        <f t="shared" si="251"/>
        <v>Idaho</v>
      </c>
      <c r="S2018" t="str">
        <f t="shared" si="252"/>
        <v>2021-02</v>
      </c>
      <c r="T2018">
        <f>IF(AND(COUNTIF(Calculs!$Q$2:$Q$12,$O2018)&gt;0,COUNTIF(Calculs!$S$2:$S$12,$E2018)&gt;0,COUNTIF(Calculs!$U$2:$U$12,$H2018)&gt;0),1,0)</f>
        <v>1</v>
      </c>
      <c r="U2018">
        <f t="shared" si="253"/>
        <v>131250</v>
      </c>
      <c r="V2018">
        <f t="shared" si="254"/>
        <v>375</v>
      </c>
      <c r="W2018">
        <f t="shared" si="255"/>
        <v>52500</v>
      </c>
    </row>
    <row r="2019" spans="1:23" ht="15.75" customHeight="1" x14ac:dyDescent="0.3">
      <c r="A2019" s="2" t="s">
        <v>13</v>
      </c>
      <c r="B2019" s="2">
        <v>1197831</v>
      </c>
      <c r="C2019" s="3">
        <v>44231</v>
      </c>
      <c r="D2019" s="12" t="str" cm="1">
        <f t="array" ref="D2019">_xlfn.SWITCH(WEEKDAY(C2019,2), 1, "Lundi", 2, "Mardi", 3, "Mercredi", 4, "Jeudi", 5, "Vendredi", 6, "Samedi", 7, "Dimanche", "Erreur")</f>
        <v>Jeudi</v>
      </c>
      <c r="E2019" s="2" t="s">
        <v>30</v>
      </c>
      <c r="F2019" s="2" t="s">
        <v>83</v>
      </c>
      <c r="G2019" s="2" t="s">
        <v>84</v>
      </c>
      <c r="H2019" s="4" t="s">
        <v>21</v>
      </c>
      <c r="I2019" s="5">
        <v>40</v>
      </c>
      <c r="J2019" s="6">
        <v>250</v>
      </c>
      <c r="K2019" s="7">
        <v>100000</v>
      </c>
      <c r="L2019" s="7">
        <v>25000</v>
      </c>
      <c r="M2019" s="8">
        <v>0.25</v>
      </c>
      <c r="N2019" s="2" t="s">
        <v>82</v>
      </c>
      <c r="O2019">
        <f t="shared" si="248"/>
        <v>2021</v>
      </c>
      <c r="P2019">
        <f t="shared" si="249"/>
        <v>2</v>
      </c>
      <c r="Q2019" t="str">
        <f t="shared" si="250"/>
        <v>févr</v>
      </c>
      <c r="R2019" t="str">
        <f t="shared" si="251"/>
        <v>Idaho</v>
      </c>
      <c r="S2019" t="str">
        <f t="shared" si="252"/>
        <v>2021-02</v>
      </c>
      <c r="T2019">
        <f>IF(AND(COUNTIF(Calculs!$Q$2:$Q$12,$O2019)&gt;0,COUNTIF(Calculs!$S$2:$S$12,$E2019)&gt;0,COUNTIF(Calculs!$U$2:$U$12,$H2019)&gt;0),1,0)</f>
        <v>1</v>
      </c>
      <c r="U2019">
        <f t="shared" si="253"/>
        <v>100000</v>
      </c>
      <c r="V2019">
        <f t="shared" si="254"/>
        <v>250</v>
      </c>
      <c r="W2019">
        <f t="shared" si="255"/>
        <v>25000</v>
      </c>
    </row>
    <row r="2020" spans="1:23" ht="15.75" customHeight="1" x14ac:dyDescent="0.3">
      <c r="A2020" s="2" t="s">
        <v>13</v>
      </c>
      <c r="B2020" s="2">
        <v>1197831</v>
      </c>
      <c r="C2020" s="3">
        <v>44231</v>
      </c>
      <c r="D2020" s="12" t="str" cm="1">
        <f t="array" ref="D2020">_xlfn.SWITCH(WEEKDAY(C2020,2), 1, "Lundi", 2, "Mardi", 3, "Mercredi", 4, "Jeudi", 5, "Vendredi", 6, "Samedi", 7, "Dimanche", "Erreur")</f>
        <v>Jeudi</v>
      </c>
      <c r="E2020" s="2" t="s">
        <v>30</v>
      </c>
      <c r="F2020" s="2" t="s">
        <v>83</v>
      </c>
      <c r="G2020" s="2" t="s">
        <v>84</v>
      </c>
      <c r="H2020" s="4" t="s">
        <v>22</v>
      </c>
      <c r="I2020" s="5">
        <v>35</v>
      </c>
      <c r="J2020" s="6">
        <v>450</v>
      </c>
      <c r="K2020" s="7">
        <v>157500</v>
      </c>
      <c r="L2020" s="7">
        <v>70875</v>
      </c>
      <c r="M2020" s="8">
        <v>0.45</v>
      </c>
      <c r="N2020" s="2" t="s">
        <v>82</v>
      </c>
      <c r="O2020">
        <f t="shared" si="248"/>
        <v>2021</v>
      </c>
      <c r="P2020">
        <f t="shared" si="249"/>
        <v>2</v>
      </c>
      <c r="Q2020" t="str">
        <f t="shared" si="250"/>
        <v>févr</v>
      </c>
      <c r="R2020" t="str">
        <f t="shared" si="251"/>
        <v>Idaho</v>
      </c>
      <c r="S2020" t="str">
        <f t="shared" si="252"/>
        <v>2021-02</v>
      </c>
      <c r="T2020">
        <f>IF(AND(COUNTIF(Calculs!$Q$2:$Q$12,$O2020)&gt;0,COUNTIF(Calculs!$S$2:$S$12,$E2020)&gt;0,COUNTIF(Calculs!$U$2:$U$12,$H2020)&gt;0),1,0)</f>
        <v>1</v>
      </c>
      <c r="U2020">
        <f t="shared" si="253"/>
        <v>157500</v>
      </c>
      <c r="V2020">
        <f t="shared" si="254"/>
        <v>450</v>
      </c>
      <c r="W2020">
        <f t="shared" si="255"/>
        <v>70875</v>
      </c>
    </row>
    <row r="2021" spans="1:23" ht="15.75" customHeight="1" x14ac:dyDescent="0.3">
      <c r="A2021" s="2" t="s">
        <v>13</v>
      </c>
      <c r="B2021" s="2">
        <v>1197831</v>
      </c>
      <c r="C2021" s="3">
        <v>44261</v>
      </c>
      <c r="D2021" s="12" t="str" cm="1">
        <f t="array" ref="D2021">_xlfn.SWITCH(WEEKDAY(C2021,2), 1, "Lundi", 2, "Mardi", 3, "Mercredi", 4, "Jeudi", 5, "Vendredi", 6, "Samedi", 7, "Dimanche", "Erreur")</f>
        <v>Samedi</v>
      </c>
      <c r="E2021" s="2" t="s">
        <v>30</v>
      </c>
      <c r="F2021" s="2" t="s">
        <v>83</v>
      </c>
      <c r="G2021" s="2" t="s">
        <v>84</v>
      </c>
      <c r="H2021" s="4" t="s">
        <v>16</v>
      </c>
      <c r="I2021" s="5">
        <v>30</v>
      </c>
      <c r="J2021" s="6">
        <v>625</v>
      </c>
      <c r="K2021" s="7">
        <v>187500</v>
      </c>
      <c r="L2021" s="7">
        <v>65625</v>
      </c>
      <c r="M2021" s="8">
        <v>0.35</v>
      </c>
      <c r="N2021" s="2" t="s">
        <v>82</v>
      </c>
      <c r="O2021">
        <f t="shared" si="248"/>
        <v>2021</v>
      </c>
      <c r="P2021">
        <f t="shared" si="249"/>
        <v>3</v>
      </c>
      <c r="Q2021" t="str">
        <f t="shared" si="250"/>
        <v>mars</v>
      </c>
      <c r="R2021" t="str">
        <f t="shared" si="251"/>
        <v>Idaho</v>
      </c>
      <c r="S2021" t="str">
        <f t="shared" si="252"/>
        <v>2021-03</v>
      </c>
      <c r="T2021">
        <f>IF(AND(COUNTIF(Calculs!$Q$2:$Q$12,$O2021)&gt;0,COUNTIF(Calculs!$S$2:$S$12,$E2021)&gt;0,COUNTIF(Calculs!$U$2:$U$12,$H2021)&gt;0),1,0)</f>
        <v>1</v>
      </c>
      <c r="U2021">
        <f t="shared" si="253"/>
        <v>187500</v>
      </c>
      <c r="V2021">
        <f t="shared" si="254"/>
        <v>625</v>
      </c>
      <c r="W2021">
        <f t="shared" si="255"/>
        <v>65625</v>
      </c>
    </row>
    <row r="2022" spans="1:23" ht="15.75" customHeight="1" x14ac:dyDescent="0.3">
      <c r="A2022" s="2" t="s">
        <v>13</v>
      </c>
      <c r="B2022" s="2">
        <v>1197831</v>
      </c>
      <c r="C2022" s="3">
        <v>44261</v>
      </c>
      <c r="D2022" s="12" t="str" cm="1">
        <f t="array" ref="D2022">_xlfn.SWITCH(WEEKDAY(C2022,2), 1, "Lundi", 2, "Mardi", 3, "Mercredi", 4, "Jeudi", 5, "Vendredi", 6, "Samedi", 7, "Dimanche", "Erreur")</f>
        <v>Samedi</v>
      </c>
      <c r="E2022" s="2" t="s">
        <v>30</v>
      </c>
      <c r="F2022" s="2" t="s">
        <v>83</v>
      </c>
      <c r="G2022" s="2" t="s">
        <v>84</v>
      </c>
      <c r="H2022" s="4" t="s">
        <v>18</v>
      </c>
      <c r="I2022" s="5">
        <v>40</v>
      </c>
      <c r="J2022" s="6">
        <v>625</v>
      </c>
      <c r="K2022" s="7">
        <v>250000</v>
      </c>
      <c r="L2022" s="7">
        <v>87500</v>
      </c>
      <c r="M2022" s="8">
        <v>0.35</v>
      </c>
      <c r="N2022" s="2" t="s">
        <v>82</v>
      </c>
      <c r="O2022">
        <f t="shared" si="248"/>
        <v>2021</v>
      </c>
      <c r="P2022">
        <f t="shared" si="249"/>
        <v>3</v>
      </c>
      <c r="Q2022" t="str">
        <f t="shared" si="250"/>
        <v>mars</v>
      </c>
      <c r="R2022" t="str">
        <f t="shared" si="251"/>
        <v>Idaho</v>
      </c>
      <c r="S2022" t="str">
        <f t="shared" si="252"/>
        <v>2021-03</v>
      </c>
      <c r="T2022">
        <f>IF(AND(COUNTIF(Calculs!$Q$2:$Q$12,$O2022)&gt;0,COUNTIF(Calculs!$S$2:$S$12,$E2022)&gt;0,COUNTIF(Calculs!$U$2:$U$12,$H2022)&gt;0),1,0)</f>
        <v>1</v>
      </c>
      <c r="U2022">
        <f t="shared" si="253"/>
        <v>250000</v>
      </c>
      <c r="V2022">
        <f t="shared" si="254"/>
        <v>625</v>
      </c>
      <c r="W2022">
        <f t="shared" si="255"/>
        <v>87500</v>
      </c>
    </row>
    <row r="2023" spans="1:23" ht="15.75" customHeight="1" x14ac:dyDescent="0.3">
      <c r="A2023" s="2" t="s">
        <v>13</v>
      </c>
      <c r="B2023" s="2">
        <v>1197831</v>
      </c>
      <c r="C2023" s="3">
        <v>44261</v>
      </c>
      <c r="D2023" s="12" t="str" cm="1">
        <f t="array" ref="D2023">_xlfn.SWITCH(WEEKDAY(C2023,2), 1, "Lundi", 2, "Mardi", 3, "Mercredi", 4, "Jeudi", 5, "Vendredi", 6, "Samedi", 7, "Dimanche", "Erreur")</f>
        <v>Samedi</v>
      </c>
      <c r="E2023" s="2" t="s">
        <v>30</v>
      </c>
      <c r="F2023" s="2" t="s">
        <v>83</v>
      </c>
      <c r="G2023" s="2" t="s">
        <v>84</v>
      </c>
      <c r="H2023" s="4" t="s">
        <v>19</v>
      </c>
      <c r="I2023" s="5">
        <v>30</v>
      </c>
      <c r="J2023" s="6">
        <v>450</v>
      </c>
      <c r="K2023" s="7">
        <v>135000</v>
      </c>
      <c r="L2023" s="7">
        <v>47250</v>
      </c>
      <c r="M2023" s="8">
        <v>0.35</v>
      </c>
      <c r="N2023" s="2" t="s">
        <v>82</v>
      </c>
      <c r="O2023">
        <f t="shared" si="248"/>
        <v>2021</v>
      </c>
      <c r="P2023">
        <f t="shared" si="249"/>
        <v>3</v>
      </c>
      <c r="Q2023" t="str">
        <f t="shared" si="250"/>
        <v>mars</v>
      </c>
      <c r="R2023" t="str">
        <f t="shared" si="251"/>
        <v>Idaho</v>
      </c>
      <c r="S2023" t="str">
        <f t="shared" si="252"/>
        <v>2021-03</v>
      </c>
      <c r="T2023">
        <f>IF(AND(COUNTIF(Calculs!$Q$2:$Q$12,$O2023)&gt;0,COUNTIF(Calculs!$S$2:$S$12,$E2023)&gt;0,COUNTIF(Calculs!$U$2:$U$12,$H2023)&gt;0),1,0)</f>
        <v>1</v>
      </c>
      <c r="U2023">
        <f t="shared" si="253"/>
        <v>135000</v>
      </c>
      <c r="V2023">
        <f t="shared" si="254"/>
        <v>450</v>
      </c>
      <c r="W2023">
        <f t="shared" si="255"/>
        <v>47250</v>
      </c>
    </row>
    <row r="2024" spans="1:23" ht="15.75" customHeight="1" x14ac:dyDescent="0.3">
      <c r="A2024" s="2" t="s">
        <v>13</v>
      </c>
      <c r="B2024" s="2">
        <v>1197831</v>
      </c>
      <c r="C2024" s="3">
        <v>44261</v>
      </c>
      <c r="D2024" s="12" t="str" cm="1">
        <f t="array" ref="D2024">_xlfn.SWITCH(WEEKDAY(C2024,2), 1, "Lundi", 2, "Mardi", 3, "Mercredi", 4, "Jeudi", 5, "Vendredi", 6, "Samedi", 7, "Dimanche", "Erreur")</f>
        <v>Samedi</v>
      </c>
      <c r="E2024" s="2" t="s">
        <v>30</v>
      </c>
      <c r="F2024" s="2" t="s">
        <v>83</v>
      </c>
      <c r="G2024" s="2" t="s">
        <v>84</v>
      </c>
      <c r="H2024" s="4" t="s">
        <v>20</v>
      </c>
      <c r="I2024" s="5">
        <v>35</v>
      </c>
      <c r="J2024" s="6">
        <v>350</v>
      </c>
      <c r="K2024" s="7">
        <v>122500</v>
      </c>
      <c r="L2024" s="7">
        <v>55125</v>
      </c>
      <c r="M2024" s="8">
        <v>0.45</v>
      </c>
      <c r="N2024" s="2" t="s">
        <v>82</v>
      </c>
      <c r="O2024">
        <f t="shared" si="248"/>
        <v>2021</v>
      </c>
      <c r="P2024">
        <f t="shared" si="249"/>
        <v>3</v>
      </c>
      <c r="Q2024" t="str">
        <f t="shared" si="250"/>
        <v>mars</v>
      </c>
      <c r="R2024" t="str">
        <f t="shared" si="251"/>
        <v>Idaho</v>
      </c>
      <c r="S2024" t="str">
        <f t="shared" si="252"/>
        <v>2021-03</v>
      </c>
      <c r="T2024">
        <f>IF(AND(COUNTIF(Calculs!$Q$2:$Q$12,$O2024)&gt;0,COUNTIF(Calculs!$S$2:$S$12,$E2024)&gt;0,COUNTIF(Calculs!$U$2:$U$12,$H2024)&gt;0),1,0)</f>
        <v>1</v>
      </c>
      <c r="U2024">
        <f t="shared" si="253"/>
        <v>122500</v>
      </c>
      <c r="V2024">
        <f t="shared" si="254"/>
        <v>350</v>
      </c>
      <c r="W2024">
        <f t="shared" si="255"/>
        <v>55125</v>
      </c>
    </row>
    <row r="2025" spans="1:23" ht="15.75" customHeight="1" x14ac:dyDescent="0.3">
      <c r="A2025" s="2" t="s">
        <v>29</v>
      </c>
      <c r="B2025" s="2">
        <v>1197831</v>
      </c>
      <c r="C2025" s="3">
        <v>44261</v>
      </c>
      <c r="D2025" s="12" t="str" cm="1">
        <f t="array" ref="D2025">_xlfn.SWITCH(WEEKDAY(C2025,2), 1, "Lundi", 2, "Mardi", 3, "Mercredi", 4, "Jeudi", 5, "Vendredi", 6, "Samedi", 7, "Dimanche", "Erreur")</f>
        <v>Samedi</v>
      </c>
      <c r="E2025" s="2" t="s">
        <v>30</v>
      </c>
      <c r="F2025" s="2" t="s">
        <v>83</v>
      </c>
      <c r="G2025" s="2" t="s">
        <v>84</v>
      </c>
      <c r="H2025" s="4" t="s">
        <v>21</v>
      </c>
      <c r="I2025" s="5">
        <v>40</v>
      </c>
      <c r="J2025" s="6">
        <v>250</v>
      </c>
      <c r="K2025" s="7">
        <v>100000</v>
      </c>
      <c r="L2025" s="7">
        <v>30000</v>
      </c>
      <c r="M2025" s="8">
        <v>0.3</v>
      </c>
      <c r="N2025" s="2" t="s">
        <v>82</v>
      </c>
      <c r="O2025">
        <f t="shared" si="248"/>
        <v>2021</v>
      </c>
      <c r="P2025">
        <f t="shared" si="249"/>
        <v>3</v>
      </c>
      <c r="Q2025" t="str">
        <f t="shared" si="250"/>
        <v>mars</v>
      </c>
      <c r="R2025" t="str">
        <f t="shared" si="251"/>
        <v>Idaho</v>
      </c>
      <c r="S2025" t="str">
        <f t="shared" si="252"/>
        <v>2021-03</v>
      </c>
      <c r="T2025">
        <f>IF(AND(COUNTIF(Calculs!$Q$2:$Q$12,$O2025)&gt;0,COUNTIF(Calculs!$S$2:$S$12,$E2025)&gt;0,COUNTIF(Calculs!$U$2:$U$12,$H2025)&gt;0),1,0)</f>
        <v>1</v>
      </c>
      <c r="U2025">
        <f t="shared" si="253"/>
        <v>100000</v>
      </c>
      <c r="V2025">
        <f t="shared" si="254"/>
        <v>250</v>
      </c>
      <c r="W2025">
        <f t="shared" si="255"/>
        <v>30000</v>
      </c>
    </row>
    <row r="2026" spans="1:23" ht="15.75" customHeight="1" x14ac:dyDescent="0.3">
      <c r="A2026" s="2" t="s">
        <v>29</v>
      </c>
      <c r="B2026" s="2">
        <v>1197831</v>
      </c>
      <c r="C2026" s="3">
        <v>44261</v>
      </c>
      <c r="D2026" s="12" t="str" cm="1">
        <f t="array" ref="D2026">_xlfn.SWITCH(WEEKDAY(C2026,2), 1, "Lundi", 2, "Mardi", 3, "Mercredi", 4, "Jeudi", 5, "Vendredi", 6, "Samedi", 7, "Dimanche", "Erreur")</f>
        <v>Samedi</v>
      </c>
      <c r="E2026" s="2" t="s">
        <v>30</v>
      </c>
      <c r="F2026" s="2" t="s">
        <v>83</v>
      </c>
      <c r="G2026" s="2" t="s">
        <v>84</v>
      </c>
      <c r="H2026" s="4" t="s">
        <v>22</v>
      </c>
      <c r="I2026" s="5">
        <v>35</v>
      </c>
      <c r="J2026" s="6">
        <v>400</v>
      </c>
      <c r="K2026" s="7">
        <v>140000</v>
      </c>
      <c r="L2026" s="7">
        <v>70000</v>
      </c>
      <c r="M2026" s="8">
        <v>0.5</v>
      </c>
      <c r="N2026" s="2" t="s">
        <v>82</v>
      </c>
      <c r="O2026">
        <f t="shared" si="248"/>
        <v>2021</v>
      </c>
      <c r="P2026">
        <f t="shared" si="249"/>
        <v>3</v>
      </c>
      <c r="Q2026" t="str">
        <f t="shared" si="250"/>
        <v>mars</v>
      </c>
      <c r="R2026" t="str">
        <f t="shared" si="251"/>
        <v>Idaho</v>
      </c>
      <c r="S2026" t="str">
        <f t="shared" si="252"/>
        <v>2021-03</v>
      </c>
      <c r="T2026">
        <f>IF(AND(COUNTIF(Calculs!$Q$2:$Q$12,$O2026)&gt;0,COUNTIF(Calculs!$S$2:$S$12,$E2026)&gt;0,COUNTIF(Calculs!$U$2:$U$12,$H2026)&gt;0),1,0)</f>
        <v>1</v>
      </c>
      <c r="U2026">
        <f t="shared" si="253"/>
        <v>140000</v>
      </c>
      <c r="V2026">
        <f t="shared" si="254"/>
        <v>400</v>
      </c>
      <c r="W2026">
        <f t="shared" si="255"/>
        <v>70000</v>
      </c>
    </row>
    <row r="2027" spans="1:23" ht="15.75" customHeight="1" x14ac:dyDescent="0.3">
      <c r="A2027" s="2" t="s">
        <v>29</v>
      </c>
      <c r="B2027" s="2">
        <v>1197831</v>
      </c>
      <c r="C2027" s="3">
        <v>44291</v>
      </c>
      <c r="D2027" s="12" t="str" cm="1">
        <f t="array" ref="D2027">_xlfn.SWITCH(WEEKDAY(C2027,2), 1, "Lundi", 2, "Mardi", 3, "Mercredi", 4, "Jeudi", 5, "Vendredi", 6, "Samedi", 7, "Dimanche", "Erreur")</f>
        <v>Lundi</v>
      </c>
      <c r="E2027" s="2" t="s">
        <v>30</v>
      </c>
      <c r="F2027" s="2" t="s">
        <v>83</v>
      </c>
      <c r="G2027" s="2" t="s">
        <v>84</v>
      </c>
      <c r="H2027" s="4" t="s">
        <v>16</v>
      </c>
      <c r="I2027" s="5">
        <v>20</v>
      </c>
      <c r="J2027" s="6">
        <v>650</v>
      </c>
      <c r="K2027" s="7">
        <v>130000</v>
      </c>
      <c r="L2027" s="7">
        <v>45500</v>
      </c>
      <c r="M2027" s="8">
        <v>0.35</v>
      </c>
      <c r="N2027" s="2" t="s">
        <v>82</v>
      </c>
      <c r="O2027">
        <f t="shared" si="248"/>
        <v>2021</v>
      </c>
      <c r="P2027">
        <f t="shared" si="249"/>
        <v>4</v>
      </c>
      <c r="Q2027" t="str">
        <f t="shared" si="250"/>
        <v>avr</v>
      </c>
      <c r="R2027" t="str">
        <f t="shared" si="251"/>
        <v>Idaho</v>
      </c>
      <c r="S2027" t="str">
        <f t="shared" si="252"/>
        <v>2021-04</v>
      </c>
      <c r="T2027">
        <f>IF(AND(COUNTIF(Calculs!$Q$2:$Q$12,$O2027)&gt;0,COUNTIF(Calculs!$S$2:$S$12,$E2027)&gt;0,COUNTIF(Calculs!$U$2:$U$12,$H2027)&gt;0),1,0)</f>
        <v>1</v>
      </c>
      <c r="U2027">
        <f t="shared" si="253"/>
        <v>130000</v>
      </c>
      <c r="V2027">
        <f t="shared" si="254"/>
        <v>650</v>
      </c>
      <c r="W2027">
        <f t="shared" si="255"/>
        <v>45500</v>
      </c>
    </row>
    <row r="2028" spans="1:23" ht="15.75" customHeight="1" x14ac:dyDescent="0.3">
      <c r="A2028" s="2" t="s">
        <v>29</v>
      </c>
      <c r="B2028" s="2">
        <v>1197831</v>
      </c>
      <c r="C2028" s="3">
        <v>44291</v>
      </c>
      <c r="D2028" s="12" t="str" cm="1">
        <f t="array" ref="D2028">_xlfn.SWITCH(WEEKDAY(C2028,2), 1, "Lundi", 2, "Mardi", 3, "Mercredi", 4, "Jeudi", 5, "Vendredi", 6, "Samedi", 7, "Dimanche", "Erreur")</f>
        <v>Lundi</v>
      </c>
      <c r="E2028" s="2" t="s">
        <v>30</v>
      </c>
      <c r="F2028" s="2" t="s">
        <v>83</v>
      </c>
      <c r="G2028" s="2" t="s">
        <v>84</v>
      </c>
      <c r="H2028" s="4" t="s">
        <v>18</v>
      </c>
      <c r="I2028" s="5">
        <v>30.000000000000004</v>
      </c>
      <c r="J2028" s="6">
        <v>650</v>
      </c>
      <c r="K2028" s="7">
        <v>195000.00000000003</v>
      </c>
      <c r="L2028" s="7">
        <v>68250</v>
      </c>
      <c r="M2028" s="8">
        <v>0.35</v>
      </c>
      <c r="N2028" s="2" t="s">
        <v>82</v>
      </c>
      <c r="O2028">
        <f t="shared" si="248"/>
        <v>2021</v>
      </c>
      <c r="P2028">
        <f t="shared" si="249"/>
        <v>4</v>
      </c>
      <c r="Q2028" t="str">
        <f t="shared" si="250"/>
        <v>avr</v>
      </c>
      <c r="R2028" t="str">
        <f t="shared" si="251"/>
        <v>Idaho</v>
      </c>
      <c r="S2028" t="str">
        <f t="shared" si="252"/>
        <v>2021-04</v>
      </c>
      <c r="T2028">
        <f>IF(AND(COUNTIF(Calculs!$Q$2:$Q$12,$O2028)&gt;0,COUNTIF(Calculs!$S$2:$S$12,$E2028)&gt;0,COUNTIF(Calculs!$U$2:$U$12,$H2028)&gt;0),1,0)</f>
        <v>1</v>
      </c>
      <c r="U2028">
        <f t="shared" si="253"/>
        <v>195000.00000000003</v>
      </c>
      <c r="V2028">
        <f t="shared" si="254"/>
        <v>650</v>
      </c>
      <c r="W2028">
        <f t="shared" si="255"/>
        <v>68250</v>
      </c>
    </row>
    <row r="2029" spans="1:23" ht="15.75" customHeight="1" x14ac:dyDescent="0.3">
      <c r="A2029" s="2" t="s">
        <v>29</v>
      </c>
      <c r="B2029" s="2">
        <v>1197831</v>
      </c>
      <c r="C2029" s="3">
        <v>44291</v>
      </c>
      <c r="D2029" s="12" t="str" cm="1">
        <f t="array" ref="D2029">_xlfn.SWITCH(WEEKDAY(C2029,2), 1, "Lundi", 2, "Mardi", 3, "Mercredi", 4, "Jeudi", 5, "Vendredi", 6, "Samedi", 7, "Dimanche", "Erreur")</f>
        <v>Lundi</v>
      </c>
      <c r="E2029" s="2" t="s">
        <v>30</v>
      </c>
      <c r="F2029" s="2" t="s">
        <v>83</v>
      </c>
      <c r="G2029" s="2" t="s">
        <v>84</v>
      </c>
      <c r="H2029" s="4" t="s">
        <v>19</v>
      </c>
      <c r="I2029" s="5">
        <v>24.999999999999996</v>
      </c>
      <c r="J2029" s="6">
        <v>475</v>
      </c>
      <c r="K2029" s="7">
        <v>118749.99999999999</v>
      </c>
      <c r="L2029" s="7">
        <v>41562.499999999993</v>
      </c>
      <c r="M2029" s="8">
        <v>0.35</v>
      </c>
      <c r="N2029" s="2" t="s">
        <v>82</v>
      </c>
      <c r="O2029">
        <f t="shared" si="248"/>
        <v>2021</v>
      </c>
      <c r="P2029">
        <f t="shared" si="249"/>
        <v>4</v>
      </c>
      <c r="Q2029" t="str">
        <f t="shared" si="250"/>
        <v>avr</v>
      </c>
      <c r="R2029" t="str">
        <f t="shared" si="251"/>
        <v>Idaho</v>
      </c>
      <c r="S2029" t="str">
        <f t="shared" si="252"/>
        <v>2021-04</v>
      </c>
      <c r="T2029">
        <f>IF(AND(COUNTIF(Calculs!$Q$2:$Q$12,$O2029)&gt;0,COUNTIF(Calculs!$S$2:$S$12,$E2029)&gt;0,COUNTIF(Calculs!$U$2:$U$12,$H2029)&gt;0),1,0)</f>
        <v>1</v>
      </c>
      <c r="U2029">
        <f t="shared" si="253"/>
        <v>118749.99999999999</v>
      </c>
      <c r="V2029">
        <f t="shared" si="254"/>
        <v>475</v>
      </c>
      <c r="W2029">
        <f t="shared" si="255"/>
        <v>41562.499999999993</v>
      </c>
    </row>
    <row r="2030" spans="1:23" ht="15.75" customHeight="1" x14ac:dyDescent="0.3">
      <c r="A2030" s="2" t="s">
        <v>29</v>
      </c>
      <c r="B2030" s="2">
        <v>1197831</v>
      </c>
      <c r="C2030" s="3">
        <v>44291</v>
      </c>
      <c r="D2030" s="12" t="str" cm="1">
        <f t="array" ref="D2030">_xlfn.SWITCH(WEEKDAY(C2030,2), 1, "Lundi", 2, "Mardi", 3, "Mercredi", 4, "Jeudi", 5, "Vendredi", 6, "Samedi", 7, "Dimanche", "Erreur")</f>
        <v>Lundi</v>
      </c>
      <c r="E2030" s="2" t="s">
        <v>30</v>
      </c>
      <c r="F2030" s="2" t="s">
        <v>83</v>
      </c>
      <c r="G2030" s="2" t="s">
        <v>84</v>
      </c>
      <c r="H2030" s="4" t="s">
        <v>20</v>
      </c>
      <c r="I2030" s="5">
        <v>30.000000000000004</v>
      </c>
      <c r="J2030" s="6">
        <v>375</v>
      </c>
      <c r="K2030" s="7">
        <v>112500.00000000001</v>
      </c>
      <c r="L2030" s="7">
        <v>50625.000000000007</v>
      </c>
      <c r="M2030" s="8">
        <v>0.45</v>
      </c>
      <c r="N2030" s="2" t="s">
        <v>82</v>
      </c>
      <c r="O2030">
        <f t="shared" si="248"/>
        <v>2021</v>
      </c>
      <c r="P2030">
        <f t="shared" si="249"/>
        <v>4</v>
      </c>
      <c r="Q2030" t="str">
        <f t="shared" si="250"/>
        <v>avr</v>
      </c>
      <c r="R2030" t="str">
        <f t="shared" si="251"/>
        <v>Idaho</v>
      </c>
      <c r="S2030" t="str">
        <f t="shared" si="252"/>
        <v>2021-04</v>
      </c>
      <c r="T2030">
        <f>IF(AND(COUNTIF(Calculs!$Q$2:$Q$12,$O2030)&gt;0,COUNTIF(Calculs!$S$2:$S$12,$E2030)&gt;0,COUNTIF(Calculs!$U$2:$U$12,$H2030)&gt;0),1,0)</f>
        <v>1</v>
      </c>
      <c r="U2030">
        <f t="shared" si="253"/>
        <v>112500.00000000001</v>
      </c>
      <c r="V2030">
        <f t="shared" si="254"/>
        <v>375</v>
      </c>
      <c r="W2030">
        <f t="shared" si="255"/>
        <v>50625.000000000007</v>
      </c>
    </row>
    <row r="2031" spans="1:23" ht="15.75" customHeight="1" x14ac:dyDescent="0.3">
      <c r="A2031" s="2" t="s">
        <v>29</v>
      </c>
      <c r="B2031" s="2">
        <v>1197831</v>
      </c>
      <c r="C2031" s="3">
        <v>44291</v>
      </c>
      <c r="D2031" s="12" t="str" cm="1">
        <f t="array" ref="D2031">_xlfn.SWITCH(WEEKDAY(C2031,2), 1, "Lundi", 2, "Mardi", 3, "Mercredi", 4, "Jeudi", 5, "Vendredi", 6, "Samedi", 7, "Dimanche", "Erreur")</f>
        <v>Lundi</v>
      </c>
      <c r="E2031" s="2" t="s">
        <v>30</v>
      </c>
      <c r="F2031" s="2" t="s">
        <v>83</v>
      </c>
      <c r="G2031" s="2" t="s">
        <v>84</v>
      </c>
      <c r="H2031" s="4" t="s">
        <v>21</v>
      </c>
      <c r="I2031" s="5">
        <v>35</v>
      </c>
      <c r="J2031" s="6">
        <v>275</v>
      </c>
      <c r="K2031" s="7">
        <v>96250</v>
      </c>
      <c r="L2031" s="7">
        <v>28875</v>
      </c>
      <c r="M2031" s="8">
        <v>0.3</v>
      </c>
      <c r="N2031" s="2" t="s">
        <v>82</v>
      </c>
      <c r="O2031">
        <f t="shared" si="248"/>
        <v>2021</v>
      </c>
      <c r="P2031">
        <f t="shared" si="249"/>
        <v>4</v>
      </c>
      <c r="Q2031" t="str">
        <f t="shared" si="250"/>
        <v>avr</v>
      </c>
      <c r="R2031" t="str">
        <f t="shared" si="251"/>
        <v>Idaho</v>
      </c>
      <c r="S2031" t="str">
        <f t="shared" si="252"/>
        <v>2021-04</v>
      </c>
      <c r="T2031">
        <f>IF(AND(COUNTIF(Calculs!$Q$2:$Q$12,$O2031)&gt;0,COUNTIF(Calculs!$S$2:$S$12,$E2031)&gt;0,COUNTIF(Calculs!$U$2:$U$12,$H2031)&gt;0),1,0)</f>
        <v>1</v>
      </c>
      <c r="U2031">
        <f t="shared" si="253"/>
        <v>96250</v>
      </c>
      <c r="V2031">
        <f t="shared" si="254"/>
        <v>275</v>
      </c>
      <c r="W2031">
        <f t="shared" si="255"/>
        <v>28875</v>
      </c>
    </row>
    <row r="2032" spans="1:23" ht="15.75" customHeight="1" x14ac:dyDescent="0.3">
      <c r="A2032" s="2" t="s">
        <v>29</v>
      </c>
      <c r="B2032" s="2">
        <v>1197831</v>
      </c>
      <c r="C2032" s="3">
        <v>44291</v>
      </c>
      <c r="D2032" s="12" t="str" cm="1">
        <f t="array" ref="D2032">_xlfn.SWITCH(WEEKDAY(C2032,2), 1, "Lundi", 2, "Mardi", 3, "Mercredi", 4, "Jeudi", 5, "Vendredi", 6, "Samedi", 7, "Dimanche", "Erreur")</f>
        <v>Lundi</v>
      </c>
      <c r="E2032" s="2" t="s">
        <v>30</v>
      </c>
      <c r="F2032" s="2" t="s">
        <v>83</v>
      </c>
      <c r="G2032" s="2" t="s">
        <v>84</v>
      </c>
      <c r="H2032" s="4" t="s">
        <v>22</v>
      </c>
      <c r="I2032" s="5">
        <v>30.000000000000004</v>
      </c>
      <c r="J2032" s="6">
        <v>550</v>
      </c>
      <c r="K2032" s="7">
        <v>165000.00000000003</v>
      </c>
      <c r="L2032" s="7">
        <v>82500.000000000015</v>
      </c>
      <c r="M2032" s="8">
        <v>0.5</v>
      </c>
      <c r="N2032" s="2" t="s">
        <v>82</v>
      </c>
      <c r="O2032">
        <f t="shared" si="248"/>
        <v>2021</v>
      </c>
      <c r="P2032">
        <f t="shared" si="249"/>
        <v>4</v>
      </c>
      <c r="Q2032" t="str">
        <f t="shared" si="250"/>
        <v>avr</v>
      </c>
      <c r="R2032" t="str">
        <f t="shared" si="251"/>
        <v>Idaho</v>
      </c>
      <c r="S2032" t="str">
        <f t="shared" si="252"/>
        <v>2021-04</v>
      </c>
      <c r="T2032">
        <f>IF(AND(COUNTIF(Calculs!$Q$2:$Q$12,$O2032)&gt;0,COUNTIF(Calculs!$S$2:$S$12,$E2032)&gt;0,COUNTIF(Calculs!$U$2:$U$12,$H2032)&gt;0),1,0)</f>
        <v>1</v>
      </c>
      <c r="U2032">
        <f t="shared" si="253"/>
        <v>165000.00000000003</v>
      </c>
      <c r="V2032">
        <f t="shared" si="254"/>
        <v>550</v>
      </c>
      <c r="W2032">
        <f t="shared" si="255"/>
        <v>82500.000000000015</v>
      </c>
    </row>
    <row r="2033" spans="1:23" ht="15.75" customHeight="1" x14ac:dyDescent="0.3">
      <c r="A2033" s="2" t="s">
        <v>29</v>
      </c>
      <c r="B2033" s="2">
        <v>1197831</v>
      </c>
      <c r="C2033" s="3">
        <v>44321</v>
      </c>
      <c r="D2033" s="12" t="str" cm="1">
        <f t="array" ref="D2033">_xlfn.SWITCH(WEEKDAY(C2033,2), 1, "Lundi", 2, "Mardi", 3, "Mercredi", 4, "Jeudi", 5, "Vendredi", 6, "Samedi", 7, "Dimanche", "Erreur")</f>
        <v>Mercredi</v>
      </c>
      <c r="E2033" s="2" t="s">
        <v>30</v>
      </c>
      <c r="F2033" s="2" t="s">
        <v>83</v>
      </c>
      <c r="G2033" s="2" t="s">
        <v>84</v>
      </c>
      <c r="H2033" s="4" t="s">
        <v>16</v>
      </c>
      <c r="I2033" s="5">
        <v>20</v>
      </c>
      <c r="J2033" s="6">
        <v>700</v>
      </c>
      <c r="K2033" s="7">
        <v>140000</v>
      </c>
      <c r="L2033" s="7">
        <v>49000</v>
      </c>
      <c r="M2033" s="8">
        <v>0.35</v>
      </c>
      <c r="N2033" s="2" t="s">
        <v>82</v>
      </c>
      <c r="O2033">
        <f t="shared" si="248"/>
        <v>2021</v>
      </c>
      <c r="P2033">
        <f t="shared" si="249"/>
        <v>5</v>
      </c>
      <c r="Q2033" t="str">
        <f t="shared" si="250"/>
        <v>mai</v>
      </c>
      <c r="R2033" t="str">
        <f t="shared" si="251"/>
        <v>Idaho</v>
      </c>
      <c r="S2033" t="str">
        <f t="shared" si="252"/>
        <v>2021-05</v>
      </c>
      <c r="T2033">
        <f>IF(AND(COUNTIF(Calculs!$Q$2:$Q$12,$O2033)&gt;0,COUNTIF(Calculs!$S$2:$S$12,$E2033)&gt;0,COUNTIF(Calculs!$U$2:$U$12,$H2033)&gt;0),1,0)</f>
        <v>1</v>
      </c>
      <c r="U2033">
        <f t="shared" si="253"/>
        <v>140000</v>
      </c>
      <c r="V2033">
        <f t="shared" si="254"/>
        <v>700</v>
      </c>
      <c r="W2033">
        <f t="shared" si="255"/>
        <v>49000</v>
      </c>
    </row>
    <row r="2034" spans="1:23" ht="15.75" customHeight="1" x14ac:dyDescent="0.3">
      <c r="A2034" s="2" t="s">
        <v>29</v>
      </c>
      <c r="B2034" s="2">
        <v>1197831</v>
      </c>
      <c r="C2034" s="3">
        <v>44321</v>
      </c>
      <c r="D2034" s="12" t="str" cm="1">
        <f t="array" ref="D2034">_xlfn.SWITCH(WEEKDAY(C2034,2), 1, "Lundi", 2, "Mardi", 3, "Mercredi", 4, "Jeudi", 5, "Vendredi", 6, "Samedi", 7, "Dimanche", "Erreur")</f>
        <v>Mercredi</v>
      </c>
      <c r="E2034" s="2" t="s">
        <v>30</v>
      </c>
      <c r="F2034" s="2" t="s">
        <v>83</v>
      </c>
      <c r="G2034" s="2" t="s">
        <v>84</v>
      </c>
      <c r="H2034" s="4" t="s">
        <v>18</v>
      </c>
      <c r="I2034" s="5">
        <v>30.000000000000004</v>
      </c>
      <c r="J2034" s="6">
        <v>725</v>
      </c>
      <c r="K2034" s="7">
        <v>217500.00000000003</v>
      </c>
      <c r="L2034" s="7">
        <v>76125</v>
      </c>
      <c r="M2034" s="8">
        <v>0.35</v>
      </c>
      <c r="N2034" s="2" t="s">
        <v>82</v>
      </c>
      <c r="O2034">
        <f t="shared" si="248"/>
        <v>2021</v>
      </c>
      <c r="P2034">
        <f t="shared" si="249"/>
        <v>5</v>
      </c>
      <c r="Q2034" t="str">
        <f t="shared" si="250"/>
        <v>mai</v>
      </c>
      <c r="R2034" t="str">
        <f t="shared" si="251"/>
        <v>Idaho</v>
      </c>
      <c r="S2034" t="str">
        <f t="shared" si="252"/>
        <v>2021-05</v>
      </c>
      <c r="T2034">
        <f>IF(AND(COUNTIF(Calculs!$Q$2:$Q$12,$O2034)&gt;0,COUNTIF(Calculs!$S$2:$S$12,$E2034)&gt;0,COUNTIF(Calculs!$U$2:$U$12,$H2034)&gt;0),1,0)</f>
        <v>1</v>
      </c>
      <c r="U2034">
        <f t="shared" si="253"/>
        <v>217500.00000000003</v>
      </c>
      <c r="V2034">
        <f t="shared" si="254"/>
        <v>725</v>
      </c>
      <c r="W2034">
        <f t="shared" si="255"/>
        <v>76125</v>
      </c>
    </row>
    <row r="2035" spans="1:23" ht="15.75" customHeight="1" x14ac:dyDescent="0.3">
      <c r="A2035" s="2" t="s">
        <v>29</v>
      </c>
      <c r="B2035" s="2">
        <v>1197831</v>
      </c>
      <c r="C2035" s="3">
        <v>44321</v>
      </c>
      <c r="D2035" s="12" t="str" cm="1">
        <f t="array" ref="D2035">_xlfn.SWITCH(WEEKDAY(C2035,2), 1, "Lundi", 2, "Mardi", 3, "Mercredi", 4, "Jeudi", 5, "Vendredi", 6, "Samedi", 7, "Dimanche", "Erreur")</f>
        <v>Mercredi</v>
      </c>
      <c r="E2035" s="2" t="s">
        <v>30</v>
      </c>
      <c r="F2035" s="2" t="s">
        <v>83</v>
      </c>
      <c r="G2035" s="2" t="s">
        <v>84</v>
      </c>
      <c r="H2035" s="4" t="s">
        <v>19</v>
      </c>
      <c r="I2035" s="5">
        <v>24.999999999999996</v>
      </c>
      <c r="J2035" s="6">
        <v>575</v>
      </c>
      <c r="K2035" s="7">
        <v>143749.99999999997</v>
      </c>
      <c r="L2035" s="7">
        <v>50312.499999999985</v>
      </c>
      <c r="M2035" s="8">
        <v>0.35</v>
      </c>
      <c r="N2035" s="2" t="s">
        <v>82</v>
      </c>
      <c r="O2035">
        <f t="shared" si="248"/>
        <v>2021</v>
      </c>
      <c r="P2035">
        <f t="shared" si="249"/>
        <v>5</v>
      </c>
      <c r="Q2035" t="str">
        <f t="shared" si="250"/>
        <v>mai</v>
      </c>
      <c r="R2035" t="str">
        <f t="shared" si="251"/>
        <v>Idaho</v>
      </c>
      <c r="S2035" t="str">
        <f t="shared" si="252"/>
        <v>2021-05</v>
      </c>
      <c r="T2035">
        <f>IF(AND(COUNTIF(Calculs!$Q$2:$Q$12,$O2035)&gt;0,COUNTIF(Calculs!$S$2:$S$12,$E2035)&gt;0,COUNTIF(Calculs!$U$2:$U$12,$H2035)&gt;0),1,0)</f>
        <v>1</v>
      </c>
      <c r="U2035">
        <f t="shared" si="253"/>
        <v>143749.99999999997</v>
      </c>
      <c r="V2035">
        <f t="shared" si="254"/>
        <v>575</v>
      </c>
      <c r="W2035">
        <f t="shared" si="255"/>
        <v>50312.499999999985</v>
      </c>
    </row>
    <row r="2036" spans="1:23" ht="15.75" customHeight="1" x14ac:dyDescent="0.3">
      <c r="A2036" s="2" t="s">
        <v>29</v>
      </c>
      <c r="B2036" s="2">
        <v>1197831</v>
      </c>
      <c r="C2036" s="3">
        <v>44321</v>
      </c>
      <c r="D2036" s="12" t="str" cm="1">
        <f t="array" ref="D2036">_xlfn.SWITCH(WEEKDAY(C2036,2), 1, "Lundi", 2, "Mardi", 3, "Mercredi", 4, "Jeudi", 5, "Vendredi", 6, "Samedi", 7, "Dimanche", "Erreur")</f>
        <v>Mercredi</v>
      </c>
      <c r="E2036" s="2" t="s">
        <v>30</v>
      </c>
      <c r="F2036" s="2" t="s">
        <v>83</v>
      </c>
      <c r="G2036" s="2" t="s">
        <v>84</v>
      </c>
      <c r="H2036" s="4" t="s">
        <v>20</v>
      </c>
      <c r="I2036" s="5">
        <v>35</v>
      </c>
      <c r="J2036" s="6">
        <v>500</v>
      </c>
      <c r="K2036" s="7">
        <v>175000</v>
      </c>
      <c r="L2036" s="7">
        <v>78750</v>
      </c>
      <c r="M2036" s="8">
        <v>0.45</v>
      </c>
      <c r="N2036" s="2" t="s">
        <v>82</v>
      </c>
      <c r="O2036">
        <f t="shared" si="248"/>
        <v>2021</v>
      </c>
      <c r="P2036">
        <f t="shared" si="249"/>
        <v>5</v>
      </c>
      <c r="Q2036" t="str">
        <f t="shared" si="250"/>
        <v>mai</v>
      </c>
      <c r="R2036" t="str">
        <f t="shared" si="251"/>
        <v>Idaho</v>
      </c>
      <c r="S2036" t="str">
        <f t="shared" si="252"/>
        <v>2021-05</v>
      </c>
      <c r="T2036">
        <f>IF(AND(COUNTIF(Calculs!$Q$2:$Q$12,$O2036)&gt;0,COUNTIF(Calculs!$S$2:$S$12,$E2036)&gt;0,COUNTIF(Calculs!$U$2:$U$12,$H2036)&gt;0),1,0)</f>
        <v>1</v>
      </c>
      <c r="U2036">
        <f t="shared" si="253"/>
        <v>175000</v>
      </c>
      <c r="V2036">
        <f t="shared" si="254"/>
        <v>500</v>
      </c>
      <c r="W2036">
        <f t="shared" si="255"/>
        <v>78750</v>
      </c>
    </row>
    <row r="2037" spans="1:23" ht="15.75" customHeight="1" x14ac:dyDescent="0.3">
      <c r="A2037" s="2" t="s">
        <v>29</v>
      </c>
      <c r="B2037" s="2">
        <v>1197831</v>
      </c>
      <c r="C2037" s="3">
        <v>44321</v>
      </c>
      <c r="D2037" s="12" t="str" cm="1">
        <f t="array" ref="D2037">_xlfn.SWITCH(WEEKDAY(C2037,2), 1, "Lundi", 2, "Mardi", 3, "Mercredi", 4, "Jeudi", 5, "Vendredi", 6, "Samedi", 7, "Dimanche", "Erreur")</f>
        <v>Mercredi</v>
      </c>
      <c r="E2037" s="2" t="s">
        <v>30</v>
      </c>
      <c r="F2037" s="2" t="s">
        <v>83</v>
      </c>
      <c r="G2037" s="2" t="s">
        <v>84</v>
      </c>
      <c r="H2037" s="4" t="s">
        <v>21</v>
      </c>
      <c r="I2037" s="5">
        <v>50</v>
      </c>
      <c r="J2037" s="6">
        <v>400</v>
      </c>
      <c r="K2037" s="7">
        <v>200000</v>
      </c>
      <c r="L2037" s="7">
        <v>60000</v>
      </c>
      <c r="M2037" s="8">
        <v>0.3</v>
      </c>
      <c r="N2037" s="2" t="s">
        <v>82</v>
      </c>
      <c r="O2037">
        <f t="shared" si="248"/>
        <v>2021</v>
      </c>
      <c r="P2037">
        <f t="shared" si="249"/>
        <v>5</v>
      </c>
      <c r="Q2037" t="str">
        <f t="shared" si="250"/>
        <v>mai</v>
      </c>
      <c r="R2037" t="str">
        <f t="shared" si="251"/>
        <v>Idaho</v>
      </c>
      <c r="S2037" t="str">
        <f t="shared" si="252"/>
        <v>2021-05</v>
      </c>
      <c r="T2037">
        <f>IF(AND(COUNTIF(Calculs!$Q$2:$Q$12,$O2037)&gt;0,COUNTIF(Calculs!$S$2:$S$12,$E2037)&gt;0,COUNTIF(Calculs!$U$2:$U$12,$H2037)&gt;0),1,0)</f>
        <v>1</v>
      </c>
      <c r="U2037">
        <f t="shared" si="253"/>
        <v>200000</v>
      </c>
      <c r="V2037">
        <f t="shared" si="254"/>
        <v>400</v>
      </c>
      <c r="W2037">
        <f t="shared" si="255"/>
        <v>60000</v>
      </c>
    </row>
    <row r="2038" spans="1:23" ht="15.75" customHeight="1" x14ac:dyDescent="0.3">
      <c r="A2038" s="2" t="s">
        <v>29</v>
      </c>
      <c r="B2038" s="2">
        <v>1197831</v>
      </c>
      <c r="C2038" s="3">
        <v>44321</v>
      </c>
      <c r="D2038" s="12" t="str" cm="1">
        <f t="array" ref="D2038">_xlfn.SWITCH(WEEKDAY(C2038,2), 1, "Lundi", 2, "Mardi", 3, "Mercredi", 4, "Jeudi", 5, "Vendredi", 6, "Samedi", 7, "Dimanche", "Erreur")</f>
        <v>Mercredi</v>
      </c>
      <c r="E2038" s="2" t="s">
        <v>30</v>
      </c>
      <c r="F2038" s="2" t="s">
        <v>83</v>
      </c>
      <c r="G2038" s="2" t="s">
        <v>84</v>
      </c>
      <c r="H2038" s="4" t="s">
        <v>22</v>
      </c>
      <c r="I2038" s="5">
        <v>45</v>
      </c>
      <c r="J2038" s="6">
        <v>750</v>
      </c>
      <c r="K2038" s="7">
        <v>337500</v>
      </c>
      <c r="L2038" s="7">
        <v>168750</v>
      </c>
      <c r="M2038" s="8">
        <v>0.5</v>
      </c>
      <c r="N2038" s="2" t="s">
        <v>82</v>
      </c>
      <c r="O2038">
        <f t="shared" si="248"/>
        <v>2021</v>
      </c>
      <c r="P2038">
        <f t="shared" si="249"/>
        <v>5</v>
      </c>
      <c r="Q2038" t="str">
        <f t="shared" si="250"/>
        <v>mai</v>
      </c>
      <c r="R2038" t="str">
        <f t="shared" si="251"/>
        <v>Idaho</v>
      </c>
      <c r="S2038" t="str">
        <f t="shared" si="252"/>
        <v>2021-05</v>
      </c>
      <c r="T2038">
        <f>IF(AND(COUNTIF(Calculs!$Q$2:$Q$12,$O2038)&gt;0,COUNTIF(Calculs!$S$2:$S$12,$E2038)&gt;0,COUNTIF(Calculs!$U$2:$U$12,$H2038)&gt;0),1,0)</f>
        <v>1</v>
      </c>
      <c r="U2038">
        <f t="shared" si="253"/>
        <v>337500</v>
      </c>
      <c r="V2038">
        <f t="shared" si="254"/>
        <v>750</v>
      </c>
      <c r="W2038">
        <f t="shared" si="255"/>
        <v>168750</v>
      </c>
    </row>
    <row r="2039" spans="1:23" ht="15.75" customHeight="1" x14ac:dyDescent="0.3">
      <c r="A2039" s="2" t="s">
        <v>29</v>
      </c>
      <c r="B2039" s="2">
        <v>1197831</v>
      </c>
      <c r="C2039" s="3">
        <v>44351</v>
      </c>
      <c r="D2039" s="12" t="str" cm="1">
        <f t="array" ref="D2039">_xlfn.SWITCH(WEEKDAY(C2039,2), 1, "Lundi", 2, "Mardi", 3, "Mercredi", 4, "Jeudi", 5, "Vendredi", 6, "Samedi", 7, "Dimanche", "Erreur")</f>
        <v>Vendredi</v>
      </c>
      <c r="E2039" s="2" t="s">
        <v>30</v>
      </c>
      <c r="F2039" s="2" t="s">
        <v>83</v>
      </c>
      <c r="G2039" s="2" t="s">
        <v>84</v>
      </c>
      <c r="H2039" s="4" t="s">
        <v>16</v>
      </c>
      <c r="I2039" s="5">
        <v>45</v>
      </c>
      <c r="J2039" s="6">
        <v>750</v>
      </c>
      <c r="K2039" s="7">
        <v>337500</v>
      </c>
      <c r="L2039" s="7">
        <v>118124.99999999999</v>
      </c>
      <c r="M2039" s="8">
        <v>0.35</v>
      </c>
      <c r="N2039" s="2" t="s">
        <v>82</v>
      </c>
      <c r="O2039">
        <f t="shared" si="248"/>
        <v>2021</v>
      </c>
      <c r="P2039">
        <f t="shared" si="249"/>
        <v>6</v>
      </c>
      <c r="Q2039" t="str">
        <f t="shared" si="250"/>
        <v>juin</v>
      </c>
      <c r="R2039" t="str">
        <f t="shared" si="251"/>
        <v>Idaho</v>
      </c>
      <c r="S2039" t="str">
        <f t="shared" si="252"/>
        <v>2021-06</v>
      </c>
      <c r="T2039">
        <f>IF(AND(COUNTIF(Calculs!$Q$2:$Q$12,$O2039)&gt;0,COUNTIF(Calculs!$S$2:$S$12,$E2039)&gt;0,COUNTIF(Calculs!$U$2:$U$12,$H2039)&gt;0),1,0)</f>
        <v>1</v>
      </c>
      <c r="U2039">
        <f t="shared" si="253"/>
        <v>337500</v>
      </c>
      <c r="V2039">
        <f t="shared" si="254"/>
        <v>750</v>
      </c>
      <c r="W2039">
        <f t="shared" si="255"/>
        <v>118124.99999999999</v>
      </c>
    </row>
    <row r="2040" spans="1:23" ht="15.75" customHeight="1" x14ac:dyDescent="0.3">
      <c r="A2040" s="2" t="s">
        <v>29</v>
      </c>
      <c r="B2040" s="2">
        <v>1197831</v>
      </c>
      <c r="C2040" s="3">
        <v>44351</v>
      </c>
      <c r="D2040" s="12" t="str" cm="1">
        <f t="array" ref="D2040">_xlfn.SWITCH(WEEKDAY(C2040,2), 1, "Lundi", 2, "Mardi", 3, "Mercredi", 4, "Jeudi", 5, "Vendredi", 6, "Samedi", 7, "Dimanche", "Erreur")</f>
        <v>Vendredi</v>
      </c>
      <c r="E2040" s="2" t="s">
        <v>30</v>
      </c>
      <c r="F2040" s="2" t="s">
        <v>83</v>
      </c>
      <c r="G2040" s="2" t="s">
        <v>84</v>
      </c>
      <c r="H2040" s="4" t="s">
        <v>18</v>
      </c>
      <c r="I2040" s="5">
        <v>50</v>
      </c>
      <c r="J2040" s="6">
        <v>750</v>
      </c>
      <c r="K2040" s="7">
        <v>375000</v>
      </c>
      <c r="L2040" s="7">
        <v>131250</v>
      </c>
      <c r="M2040" s="8">
        <v>0.35</v>
      </c>
      <c r="N2040" s="2" t="s">
        <v>82</v>
      </c>
      <c r="O2040">
        <f t="shared" si="248"/>
        <v>2021</v>
      </c>
      <c r="P2040">
        <f t="shared" si="249"/>
        <v>6</v>
      </c>
      <c r="Q2040" t="str">
        <f t="shared" si="250"/>
        <v>juin</v>
      </c>
      <c r="R2040" t="str">
        <f t="shared" si="251"/>
        <v>Idaho</v>
      </c>
      <c r="S2040" t="str">
        <f t="shared" si="252"/>
        <v>2021-06</v>
      </c>
      <c r="T2040">
        <f>IF(AND(COUNTIF(Calculs!$Q$2:$Q$12,$O2040)&gt;0,COUNTIF(Calculs!$S$2:$S$12,$E2040)&gt;0,COUNTIF(Calculs!$U$2:$U$12,$H2040)&gt;0),1,0)</f>
        <v>1</v>
      </c>
      <c r="U2040">
        <f t="shared" si="253"/>
        <v>375000</v>
      </c>
      <c r="V2040">
        <f t="shared" si="254"/>
        <v>750</v>
      </c>
      <c r="W2040">
        <f t="shared" si="255"/>
        <v>131250</v>
      </c>
    </row>
    <row r="2041" spans="1:23" ht="15.75" customHeight="1" x14ac:dyDescent="0.3">
      <c r="A2041" s="2" t="s">
        <v>29</v>
      </c>
      <c r="B2041" s="2">
        <v>1197831</v>
      </c>
      <c r="C2041" s="3">
        <v>44351</v>
      </c>
      <c r="D2041" s="12" t="str" cm="1">
        <f t="array" ref="D2041">_xlfn.SWITCH(WEEKDAY(C2041,2), 1, "Lundi", 2, "Mardi", 3, "Mercredi", 4, "Jeudi", 5, "Vendredi", 6, "Samedi", 7, "Dimanche", "Erreur")</f>
        <v>Vendredi</v>
      </c>
      <c r="E2041" s="2" t="s">
        <v>30</v>
      </c>
      <c r="F2041" s="2" t="s">
        <v>83</v>
      </c>
      <c r="G2041" s="2" t="s">
        <v>84</v>
      </c>
      <c r="H2041" s="4" t="s">
        <v>19</v>
      </c>
      <c r="I2041" s="5">
        <v>50</v>
      </c>
      <c r="J2041" s="6">
        <v>600</v>
      </c>
      <c r="K2041" s="7">
        <v>300000</v>
      </c>
      <c r="L2041" s="7">
        <v>105000</v>
      </c>
      <c r="M2041" s="8">
        <v>0.35</v>
      </c>
      <c r="N2041" s="2" t="s">
        <v>82</v>
      </c>
      <c r="O2041">
        <f t="shared" si="248"/>
        <v>2021</v>
      </c>
      <c r="P2041">
        <f t="shared" si="249"/>
        <v>6</v>
      </c>
      <c r="Q2041" t="str">
        <f t="shared" si="250"/>
        <v>juin</v>
      </c>
      <c r="R2041" t="str">
        <f t="shared" si="251"/>
        <v>Idaho</v>
      </c>
      <c r="S2041" t="str">
        <f t="shared" si="252"/>
        <v>2021-06</v>
      </c>
      <c r="T2041">
        <f>IF(AND(COUNTIF(Calculs!$Q$2:$Q$12,$O2041)&gt;0,COUNTIF(Calculs!$S$2:$S$12,$E2041)&gt;0,COUNTIF(Calculs!$U$2:$U$12,$H2041)&gt;0),1,0)</f>
        <v>1</v>
      </c>
      <c r="U2041">
        <f t="shared" si="253"/>
        <v>300000</v>
      </c>
      <c r="V2041">
        <f t="shared" si="254"/>
        <v>600</v>
      </c>
      <c r="W2041">
        <f t="shared" si="255"/>
        <v>105000</v>
      </c>
    </row>
    <row r="2042" spans="1:23" ht="15.75" customHeight="1" x14ac:dyDescent="0.3">
      <c r="A2042" s="2" t="s">
        <v>29</v>
      </c>
      <c r="B2042" s="2">
        <v>1197831</v>
      </c>
      <c r="C2042" s="3">
        <v>44351</v>
      </c>
      <c r="D2042" s="12" t="str" cm="1">
        <f t="array" ref="D2042">_xlfn.SWITCH(WEEKDAY(C2042,2), 1, "Lundi", 2, "Mardi", 3, "Mercredi", 4, "Jeudi", 5, "Vendredi", 6, "Samedi", 7, "Dimanche", "Erreur")</f>
        <v>Vendredi</v>
      </c>
      <c r="E2042" s="2" t="s">
        <v>30</v>
      </c>
      <c r="F2042" s="2" t="s">
        <v>83</v>
      </c>
      <c r="G2042" s="2" t="s">
        <v>84</v>
      </c>
      <c r="H2042" s="4" t="s">
        <v>20</v>
      </c>
      <c r="I2042" s="5">
        <v>50</v>
      </c>
      <c r="J2042" s="6">
        <v>550</v>
      </c>
      <c r="K2042" s="7">
        <v>275000</v>
      </c>
      <c r="L2042" s="7">
        <v>123750</v>
      </c>
      <c r="M2042" s="8">
        <v>0.45</v>
      </c>
      <c r="N2042" s="2" t="s">
        <v>82</v>
      </c>
      <c r="O2042">
        <f t="shared" si="248"/>
        <v>2021</v>
      </c>
      <c r="P2042">
        <f t="shared" si="249"/>
        <v>6</v>
      </c>
      <c r="Q2042" t="str">
        <f t="shared" si="250"/>
        <v>juin</v>
      </c>
      <c r="R2042" t="str">
        <f t="shared" si="251"/>
        <v>Idaho</v>
      </c>
      <c r="S2042" t="str">
        <f t="shared" si="252"/>
        <v>2021-06</v>
      </c>
      <c r="T2042">
        <f>IF(AND(COUNTIF(Calculs!$Q$2:$Q$12,$O2042)&gt;0,COUNTIF(Calculs!$S$2:$S$12,$E2042)&gt;0,COUNTIF(Calculs!$U$2:$U$12,$H2042)&gt;0),1,0)</f>
        <v>1</v>
      </c>
      <c r="U2042">
        <f t="shared" si="253"/>
        <v>275000</v>
      </c>
      <c r="V2042">
        <f t="shared" si="254"/>
        <v>550</v>
      </c>
      <c r="W2042">
        <f t="shared" si="255"/>
        <v>123750</v>
      </c>
    </row>
    <row r="2043" spans="1:23" ht="15.75" customHeight="1" x14ac:dyDescent="0.3">
      <c r="A2043" s="2" t="s">
        <v>29</v>
      </c>
      <c r="B2043" s="2">
        <v>1197831</v>
      </c>
      <c r="C2043" s="3">
        <v>44351</v>
      </c>
      <c r="D2043" s="12" t="str" cm="1">
        <f t="array" ref="D2043">_xlfn.SWITCH(WEEKDAY(C2043,2), 1, "Lundi", 2, "Mardi", 3, "Mercredi", 4, "Jeudi", 5, "Vendredi", 6, "Samedi", 7, "Dimanche", "Erreur")</f>
        <v>Vendredi</v>
      </c>
      <c r="E2043" s="2" t="s">
        <v>30</v>
      </c>
      <c r="F2043" s="2" t="s">
        <v>83</v>
      </c>
      <c r="G2043" s="2" t="s">
        <v>84</v>
      </c>
      <c r="H2043" s="4" t="s">
        <v>21</v>
      </c>
      <c r="I2043" s="5">
        <v>55.000000000000007</v>
      </c>
      <c r="J2043" s="6">
        <v>450</v>
      </c>
      <c r="K2043" s="7">
        <v>247500.00000000003</v>
      </c>
      <c r="L2043" s="7">
        <v>74250</v>
      </c>
      <c r="M2043" s="8">
        <v>0.3</v>
      </c>
      <c r="N2043" s="2" t="s">
        <v>82</v>
      </c>
      <c r="O2043">
        <f t="shared" si="248"/>
        <v>2021</v>
      </c>
      <c r="P2043">
        <f t="shared" si="249"/>
        <v>6</v>
      </c>
      <c r="Q2043" t="str">
        <f t="shared" si="250"/>
        <v>juin</v>
      </c>
      <c r="R2043" t="str">
        <f t="shared" si="251"/>
        <v>Idaho</v>
      </c>
      <c r="S2043" t="str">
        <f t="shared" si="252"/>
        <v>2021-06</v>
      </c>
      <c r="T2043">
        <f>IF(AND(COUNTIF(Calculs!$Q$2:$Q$12,$O2043)&gt;0,COUNTIF(Calculs!$S$2:$S$12,$E2043)&gt;0,COUNTIF(Calculs!$U$2:$U$12,$H2043)&gt;0),1,0)</f>
        <v>1</v>
      </c>
      <c r="U2043">
        <f t="shared" si="253"/>
        <v>247500.00000000003</v>
      </c>
      <c r="V2043">
        <f t="shared" si="254"/>
        <v>450</v>
      </c>
      <c r="W2043">
        <f t="shared" si="255"/>
        <v>74250</v>
      </c>
    </row>
    <row r="2044" spans="1:23" ht="15.75" customHeight="1" x14ac:dyDescent="0.3">
      <c r="A2044" s="2" t="s">
        <v>29</v>
      </c>
      <c r="B2044" s="2">
        <v>1197831</v>
      </c>
      <c r="C2044" s="3">
        <v>44351</v>
      </c>
      <c r="D2044" s="12" t="str" cm="1">
        <f t="array" ref="D2044">_xlfn.SWITCH(WEEKDAY(C2044,2), 1, "Lundi", 2, "Mardi", 3, "Mercredi", 4, "Jeudi", 5, "Vendredi", 6, "Samedi", 7, "Dimanche", "Erreur")</f>
        <v>Vendredi</v>
      </c>
      <c r="E2044" s="2" t="s">
        <v>30</v>
      </c>
      <c r="F2044" s="2" t="s">
        <v>83</v>
      </c>
      <c r="G2044" s="2" t="s">
        <v>84</v>
      </c>
      <c r="H2044" s="4" t="s">
        <v>22</v>
      </c>
      <c r="I2044" s="5">
        <v>60.000000000000007</v>
      </c>
      <c r="J2044" s="6">
        <v>825</v>
      </c>
      <c r="K2044" s="7">
        <v>495000.00000000006</v>
      </c>
      <c r="L2044" s="7">
        <v>247500.00000000003</v>
      </c>
      <c r="M2044" s="8">
        <v>0.5</v>
      </c>
      <c r="N2044" s="2" t="s">
        <v>82</v>
      </c>
      <c r="O2044">
        <f t="shared" si="248"/>
        <v>2021</v>
      </c>
      <c r="P2044">
        <f t="shared" si="249"/>
        <v>6</v>
      </c>
      <c r="Q2044" t="str">
        <f t="shared" si="250"/>
        <v>juin</v>
      </c>
      <c r="R2044" t="str">
        <f t="shared" si="251"/>
        <v>Idaho</v>
      </c>
      <c r="S2044" t="str">
        <f t="shared" si="252"/>
        <v>2021-06</v>
      </c>
      <c r="T2044">
        <f>IF(AND(COUNTIF(Calculs!$Q$2:$Q$12,$O2044)&gt;0,COUNTIF(Calculs!$S$2:$S$12,$E2044)&gt;0,COUNTIF(Calculs!$U$2:$U$12,$H2044)&gt;0),1,0)</f>
        <v>1</v>
      </c>
      <c r="U2044">
        <f t="shared" si="253"/>
        <v>495000.00000000006</v>
      </c>
      <c r="V2044">
        <f t="shared" si="254"/>
        <v>825</v>
      </c>
      <c r="W2044">
        <f t="shared" si="255"/>
        <v>247500.00000000003</v>
      </c>
    </row>
    <row r="2045" spans="1:23" ht="15.75" customHeight="1" x14ac:dyDescent="0.3">
      <c r="A2045" s="2" t="s">
        <v>29</v>
      </c>
      <c r="B2045" s="2">
        <v>1197831</v>
      </c>
      <c r="C2045" s="3">
        <v>44383</v>
      </c>
      <c r="D2045" s="12" t="str" cm="1">
        <f t="array" ref="D2045">_xlfn.SWITCH(WEEKDAY(C2045,2), 1, "Lundi", 2, "Mardi", 3, "Mercredi", 4, "Jeudi", 5, "Vendredi", 6, "Samedi", 7, "Dimanche", "Erreur")</f>
        <v>Mardi</v>
      </c>
      <c r="E2045" s="2" t="s">
        <v>30</v>
      </c>
      <c r="F2045" s="2" t="s">
        <v>83</v>
      </c>
      <c r="G2045" s="2" t="s">
        <v>84</v>
      </c>
      <c r="H2045" s="4" t="s">
        <v>16</v>
      </c>
      <c r="I2045" s="5">
        <v>50</v>
      </c>
      <c r="J2045" s="6">
        <v>775</v>
      </c>
      <c r="K2045" s="7">
        <v>387500</v>
      </c>
      <c r="L2045" s="7">
        <v>155000</v>
      </c>
      <c r="M2045" s="8">
        <v>0.39999999999999997</v>
      </c>
      <c r="N2045" s="2" t="s">
        <v>82</v>
      </c>
      <c r="O2045">
        <f t="shared" si="248"/>
        <v>2021</v>
      </c>
      <c r="P2045">
        <f t="shared" si="249"/>
        <v>7</v>
      </c>
      <c r="Q2045" t="str">
        <f t="shared" si="250"/>
        <v>juil</v>
      </c>
      <c r="R2045" t="str">
        <f t="shared" si="251"/>
        <v>Idaho</v>
      </c>
      <c r="S2045" t="str">
        <f t="shared" si="252"/>
        <v>2021-07</v>
      </c>
      <c r="T2045">
        <f>IF(AND(COUNTIF(Calculs!$Q$2:$Q$12,$O2045)&gt;0,COUNTIF(Calculs!$S$2:$S$12,$E2045)&gt;0,COUNTIF(Calculs!$U$2:$U$12,$H2045)&gt;0),1,0)</f>
        <v>1</v>
      </c>
      <c r="U2045">
        <f t="shared" si="253"/>
        <v>387500</v>
      </c>
      <c r="V2045">
        <f t="shared" si="254"/>
        <v>775</v>
      </c>
      <c r="W2045">
        <f t="shared" si="255"/>
        <v>155000</v>
      </c>
    </row>
    <row r="2046" spans="1:23" ht="15.75" customHeight="1" x14ac:dyDescent="0.3">
      <c r="A2046" s="2" t="s">
        <v>29</v>
      </c>
      <c r="B2046" s="2">
        <v>1197831</v>
      </c>
      <c r="C2046" s="3">
        <v>44383</v>
      </c>
      <c r="D2046" s="12" t="str" cm="1">
        <f t="array" ref="D2046">_xlfn.SWITCH(WEEKDAY(C2046,2), 1, "Lundi", 2, "Mardi", 3, "Mercredi", 4, "Jeudi", 5, "Vendredi", 6, "Samedi", 7, "Dimanche", "Erreur")</f>
        <v>Mardi</v>
      </c>
      <c r="E2046" s="2" t="s">
        <v>30</v>
      </c>
      <c r="F2046" s="2" t="s">
        <v>83</v>
      </c>
      <c r="G2046" s="2" t="s">
        <v>84</v>
      </c>
      <c r="H2046" s="4" t="s">
        <v>18</v>
      </c>
      <c r="I2046" s="5">
        <v>55.000000000000007</v>
      </c>
      <c r="J2046" s="6">
        <v>775</v>
      </c>
      <c r="K2046" s="7">
        <v>426250.00000000006</v>
      </c>
      <c r="L2046" s="7">
        <v>170500</v>
      </c>
      <c r="M2046" s="8">
        <v>0.39999999999999997</v>
      </c>
      <c r="N2046" s="2" t="s">
        <v>82</v>
      </c>
      <c r="O2046">
        <f t="shared" si="248"/>
        <v>2021</v>
      </c>
      <c r="P2046">
        <f t="shared" si="249"/>
        <v>7</v>
      </c>
      <c r="Q2046" t="str">
        <f t="shared" si="250"/>
        <v>juil</v>
      </c>
      <c r="R2046" t="str">
        <f t="shared" si="251"/>
        <v>Idaho</v>
      </c>
      <c r="S2046" t="str">
        <f t="shared" si="252"/>
        <v>2021-07</v>
      </c>
      <c r="T2046">
        <f>IF(AND(COUNTIF(Calculs!$Q$2:$Q$12,$O2046)&gt;0,COUNTIF(Calculs!$S$2:$S$12,$E2046)&gt;0,COUNTIF(Calculs!$U$2:$U$12,$H2046)&gt;0),1,0)</f>
        <v>1</v>
      </c>
      <c r="U2046">
        <f t="shared" si="253"/>
        <v>426250.00000000006</v>
      </c>
      <c r="V2046">
        <f t="shared" si="254"/>
        <v>775</v>
      </c>
      <c r="W2046">
        <f t="shared" si="255"/>
        <v>170500</v>
      </c>
    </row>
    <row r="2047" spans="1:23" ht="15.75" customHeight="1" x14ac:dyDescent="0.3">
      <c r="A2047" s="2" t="s">
        <v>29</v>
      </c>
      <c r="B2047" s="2">
        <v>1197831</v>
      </c>
      <c r="C2047" s="3">
        <v>44383</v>
      </c>
      <c r="D2047" s="12" t="str" cm="1">
        <f t="array" ref="D2047">_xlfn.SWITCH(WEEKDAY(C2047,2), 1, "Lundi", 2, "Mardi", 3, "Mercredi", 4, "Jeudi", 5, "Vendredi", 6, "Samedi", 7, "Dimanche", "Erreur")</f>
        <v>Mardi</v>
      </c>
      <c r="E2047" s="2" t="s">
        <v>30</v>
      </c>
      <c r="F2047" s="2" t="s">
        <v>83</v>
      </c>
      <c r="G2047" s="2" t="s">
        <v>84</v>
      </c>
      <c r="H2047" s="4" t="s">
        <v>19</v>
      </c>
      <c r="I2047" s="5">
        <v>50</v>
      </c>
      <c r="J2047" s="6">
        <v>925</v>
      </c>
      <c r="K2047" s="7">
        <v>462500</v>
      </c>
      <c r="L2047" s="7">
        <v>184999.99999999997</v>
      </c>
      <c r="M2047" s="8">
        <v>0.39999999999999997</v>
      </c>
      <c r="N2047" s="2" t="s">
        <v>82</v>
      </c>
      <c r="O2047">
        <f t="shared" si="248"/>
        <v>2021</v>
      </c>
      <c r="P2047">
        <f t="shared" si="249"/>
        <v>7</v>
      </c>
      <c r="Q2047" t="str">
        <f t="shared" si="250"/>
        <v>juil</v>
      </c>
      <c r="R2047" t="str">
        <f t="shared" si="251"/>
        <v>Idaho</v>
      </c>
      <c r="S2047" t="str">
        <f t="shared" si="252"/>
        <v>2021-07</v>
      </c>
      <c r="T2047">
        <f>IF(AND(COUNTIF(Calculs!$Q$2:$Q$12,$O2047)&gt;0,COUNTIF(Calculs!$S$2:$S$12,$E2047)&gt;0,COUNTIF(Calculs!$U$2:$U$12,$H2047)&gt;0),1,0)</f>
        <v>1</v>
      </c>
      <c r="U2047">
        <f t="shared" si="253"/>
        <v>462500</v>
      </c>
      <c r="V2047">
        <f t="shared" si="254"/>
        <v>925</v>
      </c>
      <c r="W2047">
        <f t="shared" si="255"/>
        <v>184999.99999999997</v>
      </c>
    </row>
    <row r="2048" spans="1:23" ht="15.75" customHeight="1" x14ac:dyDescent="0.3">
      <c r="A2048" s="2" t="s">
        <v>29</v>
      </c>
      <c r="B2048" s="2">
        <v>1197831</v>
      </c>
      <c r="C2048" s="3">
        <v>44383</v>
      </c>
      <c r="D2048" s="12" t="str" cm="1">
        <f t="array" ref="D2048">_xlfn.SWITCH(WEEKDAY(C2048,2), 1, "Lundi", 2, "Mardi", 3, "Mercredi", 4, "Jeudi", 5, "Vendredi", 6, "Samedi", 7, "Dimanche", "Erreur")</f>
        <v>Mardi</v>
      </c>
      <c r="E2048" s="2" t="s">
        <v>30</v>
      </c>
      <c r="F2048" s="2" t="s">
        <v>83</v>
      </c>
      <c r="G2048" s="2" t="s">
        <v>84</v>
      </c>
      <c r="H2048" s="4" t="s">
        <v>20</v>
      </c>
      <c r="I2048" s="5">
        <v>50</v>
      </c>
      <c r="J2048" s="6">
        <v>525</v>
      </c>
      <c r="K2048" s="7">
        <v>262500</v>
      </c>
      <c r="L2048" s="7">
        <v>131250</v>
      </c>
      <c r="M2048" s="8">
        <v>0.5</v>
      </c>
      <c r="N2048" s="2" t="s">
        <v>82</v>
      </c>
      <c r="O2048">
        <f t="shared" si="248"/>
        <v>2021</v>
      </c>
      <c r="P2048">
        <f t="shared" si="249"/>
        <v>7</v>
      </c>
      <c r="Q2048" t="str">
        <f t="shared" si="250"/>
        <v>juil</v>
      </c>
      <c r="R2048" t="str">
        <f t="shared" si="251"/>
        <v>Idaho</v>
      </c>
      <c r="S2048" t="str">
        <f t="shared" si="252"/>
        <v>2021-07</v>
      </c>
      <c r="T2048">
        <f>IF(AND(COUNTIF(Calculs!$Q$2:$Q$12,$O2048)&gt;0,COUNTIF(Calculs!$S$2:$S$12,$E2048)&gt;0,COUNTIF(Calculs!$U$2:$U$12,$H2048)&gt;0),1,0)</f>
        <v>1</v>
      </c>
      <c r="U2048">
        <f t="shared" si="253"/>
        <v>262500</v>
      </c>
      <c r="V2048">
        <f t="shared" si="254"/>
        <v>525</v>
      </c>
      <c r="W2048">
        <f t="shared" si="255"/>
        <v>131250</v>
      </c>
    </row>
    <row r="2049" spans="1:23" ht="15.75" customHeight="1" x14ac:dyDescent="0.3">
      <c r="A2049" s="2" t="s">
        <v>29</v>
      </c>
      <c r="B2049" s="2">
        <v>1197831</v>
      </c>
      <c r="C2049" s="3">
        <v>44383</v>
      </c>
      <c r="D2049" s="12" t="str" cm="1">
        <f t="array" ref="D2049">_xlfn.SWITCH(WEEKDAY(C2049,2), 1, "Lundi", 2, "Mardi", 3, "Mercredi", 4, "Jeudi", 5, "Vendredi", 6, "Samedi", 7, "Dimanche", "Erreur")</f>
        <v>Mardi</v>
      </c>
      <c r="E2049" s="2" t="s">
        <v>30</v>
      </c>
      <c r="F2049" s="2" t="s">
        <v>83</v>
      </c>
      <c r="G2049" s="2" t="s">
        <v>84</v>
      </c>
      <c r="H2049" s="4" t="s">
        <v>21</v>
      </c>
      <c r="I2049" s="5">
        <v>55.000000000000007</v>
      </c>
      <c r="J2049" s="6">
        <v>525</v>
      </c>
      <c r="K2049" s="7">
        <v>288750.00000000006</v>
      </c>
      <c r="L2049" s="7">
        <v>101062.50000000001</v>
      </c>
      <c r="M2049" s="8">
        <v>0.35</v>
      </c>
      <c r="N2049" s="2" t="s">
        <v>82</v>
      </c>
      <c r="O2049">
        <f t="shared" si="248"/>
        <v>2021</v>
      </c>
      <c r="P2049">
        <f t="shared" si="249"/>
        <v>7</v>
      </c>
      <c r="Q2049" t="str">
        <f t="shared" si="250"/>
        <v>juil</v>
      </c>
      <c r="R2049" t="str">
        <f t="shared" si="251"/>
        <v>Idaho</v>
      </c>
      <c r="S2049" t="str">
        <f t="shared" si="252"/>
        <v>2021-07</v>
      </c>
      <c r="T2049">
        <f>IF(AND(COUNTIF(Calculs!$Q$2:$Q$12,$O2049)&gt;0,COUNTIF(Calculs!$S$2:$S$12,$E2049)&gt;0,COUNTIF(Calculs!$U$2:$U$12,$H2049)&gt;0),1,0)</f>
        <v>1</v>
      </c>
      <c r="U2049">
        <f t="shared" si="253"/>
        <v>288750.00000000006</v>
      </c>
      <c r="V2049">
        <f t="shared" si="254"/>
        <v>525</v>
      </c>
      <c r="W2049">
        <f t="shared" si="255"/>
        <v>101062.50000000001</v>
      </c>
    </row>
    <row r="2050" spans="1:23" ht="15.75" customHeight="1" x14ac:dyDescent="0.3">
      <c r="A2050" s="2" t="s">
        <v>13</v>
      </c>
      <c r="B2050" s="2">
        <v>1197831</v>
      </c>
      <c r="C2050" s="3">
        <v>44383</v>
      </c>
      <c r="D2050" s="12" t="str" cm="1">
        <f t="array" ref="D2050">_xlfn.SWITCH(WEEKDAY(C2050,2), 1, "Lundi", 2, "Mardi", 3, "Mercredi", 4, "Jeudi", 5, "Vendredi", 6, "Samedi", 7, "Dimanche", "Erreur")</f>
        <v>Mardi</v>
      </c>
      <c r="E2050" s="2" t="s">
        <v>30</v>
      </c>
      <c r="F2050" s="2" t="s">
        <v>83</v>
      </c>
      <c r="G2050" s="2" t="s">
        <v>84</v>
      </c>
      <c r="H2050" s="4" t="s">
        <v>22</v>
      </c>
      <c r="I2050" s="5">
        <v>65</v>
      </c>
      <c r="J2050" s="6">
        <v>800</v>
      </c>
      <c r="K2050" s="7">
        <v>520000</v>
      </c>
      <c r="L2050" s="7">
        <v>286000</v>
      </c>
      <c r="M2050" s="8">
        <v>0.55000000000000004</v>
      </c>
      <c r="N2050" s="2" t="s">
        <v>82</v>
      </c>
      <c r="O2050">
        <f t="shared" si="248"/>
        <v>2021</v>
      </c>
      <c r="P2050">
        <f t="shared" si="249"/>
        <v>7</v>
      </c>
      <c r="Q2050" t="str">
        <f t="shared" si="250"/>
        <v>juil</v>
      </c>
      <c r="R2050" t="str">
        <f t="shared" si="251"/>
        <v>Idaho</v>
      </c>
      <c r="S2050" t="str">
        <f t="shared" si="252"/>
        <v>2021-07</v>
      </c>
      <c r="T2050">
        <f>IF(AND(COUNTIF(Calculs!$Q$2:$Q$12,$O2050)&gt;0,COUNTIF(Calculs!$S$2:$S$12,$E2050)&gt;0,COUNTIF(Calculs!$U$2:$U$12,$H2050)&gt;0),1,0)</f>
        <v>1</v>
      </c>
      <c r="U2050">
        <f t="shared" si="253"/>
        <v>520000</v>
      </c>
      <c r="V2050">
        <f t="shared" si="254"/>
        <v>800</v>
      </c>
      <c r="W2050">
        <f t="shared" si="255"/>
        <v>286000</v>
      </c>
    </row>
    <row r="2051" spans="1:23" ht="15.75" customHeight="1" x14ac:dyDescent="0.3">
      <c r="A2051" s="2" t="s">
        <v>13</v>
      </c>
      <c r="B2051" s="2">
        <v>1197831</v>
      </c>
      <c r="C2051" s="3">
        <v>44416</v>
      </c>
      <c r="D2051" s="12" t="str" cm="1">
        <f t="array" ref="D2051">_xlfn.SWITCH(WEEKDAY(C2051,2), 1, "Lundi", 2, "Mardi", 3, "Mercredi", 4, "Jeudi", 5, "Vendredi", 6, "Samedi", 7, "Dimanche", "Erreur")</f>
        <v>Dimanche</v>
      </c>
      <c r="E2051" s="2" t="s">
        <v>30</v>
      </c>
      <c r="F2051" s="2" t="s">
        <v>83</v>
      </c>
      <c r="G2051" s="2" t="s">
        <v>84</v>
      </c>
      <c r="H2051" s="4" t="s">
        <v>16</v>
      </c>
      <c r="I2051" s="5">
        <v>50</v>
      </c>
      <c r="J2051" s="6">
        <v>750</v>
      </c>
      <c r="K2051" s="7">
        <v>375000</v>
      </c>
      <c r="L2051" s="7">
        <v>150000</v>
      </c>
      <c r="M2051" s="8">
        <v>0.39999999999999997</v>
      </c>
      <c r="N2051" s="2" t="s">
        <v>82</v>
      </c>
      <c r="O2051">
        <f t="shared" ref="O2051:O2114" si="256">YEAR($C2051)</f>
        <v>2021</v>
      </c>
      <c r="P2051">
        <f t="shared" ref="P2051:P2114" si="257">MONTH($C2051)</f>
        <v>8</v>
      </c>
      <c r="Q2051" t="str">
        <f t="shared" ref="Q2051:Q2114" si="258">TEXT($C2051,"mmm")</f>
        <v>août</v>
      </c>
      <c r="R2051" t="str">
        <f t="shared" ref="R2051:R2114" si="259">SUBSTITUTE(SUBSTITUTE($F2051,"Sud ","South "),"Ouest ","West ")</f>
        <v>Idaho</v>
      </c>
      <c r="S2051" t="str">
        <f t="shared" ref="S2051:S2114" si="260">TEXT($C2051,"aaaa-mm")</f>
        <v>2021-08</v>
      </c>
      <c r="T2051">
        <f>IF(AND(COUNTIF(Calculs!$Q$2:$Q$12,$O2051)&gt;0,COUNTIF(Calculs!$S$2:$S$12,$E2051)&gt;0,COUNTIF(Calculs!$U$2:$U$12,$H2051)&gt;0),1,0)</f>
        <v>1</v>
      </c>
      <c r="U2051">
        <f t="shared" ref="U2051:U2114" si="261">$K2051*$T2051</f>
        <v>375000</v>
      </c>
      <c r="V2051">
        <f t="shared" ref="V2051:V2114" si="262">$J2051*$T2051</f>
        <v>750</v>
      </c>
      <c r="W2051">
        <f t="shared" ref="W2051:W2114" si="263">$L2051*$T2051</f>
        <v>150000</v>
      </c>
    </row>
    <row r="2052" spans="1:23" ht="15.75" customHeight="1" x14ac:dyDescent="0.3">
      <c r="A2052" s="2" t="s">
        <v>13</v>
      </c>
      <c r="B2052" s="2">
        <v>1197831</v>
      </c>
      <c r="C2052" s="3">
        <v>44416</v>
      </c>
      <c r="D2052" s="12" t="str" cm="1">
        <f t="array" ref="D2052">_xlfn.SWITCH(WEEKDAY(C2052,2), 1, "Lundi", 2, "Mardi", 3, "Mercredi", 4, "Jeudi", 5, "Vendredi", 6, "Samedi", 7, "Dimanche", "Erreur")</f>
        <v>Dimanche</v>
      </c>
      <c r="E2052" s="2" t="s">
        <v>30</v>
      </c>
      <c r="F2052" s="2" t="s">
        <v>83</v>
      </c>
      <c r="G2052" s="2" t="s">
        <v>84</v>
      </c>
      <c r="H2052" s="4" t="s">
        <v>18</v>
      </c>
      <c r="I2052" s="5">
        <v>55.000000000000007</v>
      </c>
      <c r="J2052" s="6">
        <v>750</v>
      </c>
      <c r="K2052" s="7">
        <v>412500.00000000006</v>
      </c>
      <c r="L2052" s="7">
        <v>165000</v>
      </c>
      <c r="M2052" s="8">
        <v>0.39999999999999997</v>
      </c>
      <c r="N2052" s="2" t="s">
        <v>82</v>
      </c>
      <c r="O2052">
        <f t="shared" si="256"/>
        <v>2021</v>
      </c>
      <c r="P2052">
        <f t="shared" si="257"/>
        <v>8</v>
      </c>
      <c r="Q2052" t="str">
        <f t="shared" si="258"/>
        <v>août</v>
      </c>
      <c r="R2052" t="str">
        <f t="shared" si="259"/>
        <v>Idaho</v>
      </c>
      <c r="S2052" t="str">
        <f t="shared" si="260"/>
        <v>2021-08</v>
      </c>
      <c r="T2052">
        <f>IF(AND(COUNTIF(Calculs!$Q$2:$Q$12,$O2052)&gt;0,COUNTIF(Calculs!$S$2:$S$12,$E2052)&gt;0,COUNTIF(Calculs!$U$2:$U$12,$H2052)&gt;0),1,0)</f>
        <v>1</v>
      </c>
      <c r="U2052">
        <f t="shared" si="261"/>
        <v>412500.00000000006</v>
      </c>
      <c r="V2052">
        <f t="shared" si="262"/>
        <v>750</v>
      </c>
      <c r="W2052">
        <f t="shared" si="263"/>
        <v>165000</v>
      </c>
    </row>
    <row r="2053" spans="1:23" ht="15.75" customHeight="1" x14ac:dyDescent="0.3">
      <c r="A2053" s="2" t="s">
        <v>13</v>
      </c>
      <c r="B2053" s="2">
        <v>1197831</v>
      </c>
      <c r="C2053" s="3">
        <v>44416</v>
      </c>
      <c r="D2053" s="12" t="str" cm="1">
        <f t="array" ref="D2053">_xlfn.SWITCH(WEEKDAY(C2053,2), 1, "Lundi", 2, "Mardi", 3, "Mercredi", 4, "Jeudi", 5, "Vendredi", 6, "Samedi", 7, "Dimanche", "Erreur")</f>
        <v>Dimanche</v>
      </c>
      <c r="E2053" s="2" t="s">
        <v>30</v>
      </c>
      <c r="F2053" s="2" t="s">
        <v>83</v>
      </c>
      <c r="G2053" s="2" t="s">
        <v>84</v>
      </c>
      <c r="H2053" s="4" t="s">
        <v>19</v>
      </c>
      <c r="I2053" s="5">
        <v>50</v>
      </c>
      <c r="J2053" s="6">
        <v>925</v>
      </c>
      <c r="K2053" s="7">
        <v>462500</v>
      </c>
      <c r="L2053" s="7">
        <v>184999.99999999997</v>
      </c>
      <c r="M2053" s="8">
        <v>0.39999999999999997</v>
      </c>
      <c r="N2053" s="2" t="s">
        <v>82</v>
      </c>
      <c r="O2053">
        <f t="shared" si="256"/>
        <v>2021</v>
      </c>
      <c r="P2053">
        <f t="shared" si="257"/>
        <v>8</v>
      </c>
      <c r="Q2053" t="str">
        <f t="shared" si="258"/>
        <v>août</v>
      </c>
      <c r="R2053" t="str">
        <f t="shared" si="259"/>
        <v>Idaho</v>
      </c>
      <c r="S2053" t="str">
        <f t="shared" si="260"/>
        <v>2021-08</v>
      </c>
      <c r="T2053">
        <f>IF(AND(COUNTIF(Calculs!$Q$2:$Q$12,$O2053)&gt;0,COUNTIF(Calculs!$S$2:$S$12,$E2053)&gt;0,COUNTIF(Calculs!$U$2:$U$12,$H2053)&gt;0),1,0)</f>
        <v>1</v>
      </c>
      <c r="U2053">
        <f t="shared" si="261"/>
        <v>462500</v>
      </c>
      <c r="V2053">
        <f t="shared" si="262"/>
        <v>925</v>
      </c>
      <c r="W2053">
        <f t="shared" si="263"/>
        <v>184999.99999999997</v>
      </c>
    </row>
    <row r="2054" spans="1:23" ht="15.75" customHeight="1" x14ac:dyDescent="0.3">
      <c r="A2054" s="2" t="s">
        <v>13</v>
      </c>
      <c r="B2054" s="2">
        <v>1197831</v>
      </c>
      <c r="C2054" s="3">
        <v>44416</v>
      </c>
      <c r="D2054" s="12" t="str" cm="1">
        <f t="array" ref="D2054">_xlfn.SWITCH(WEEKDAY(C2054,2), 1, "Lundi", 2, "Mardi", 3, "Mercredi", 4, "Jeudi", 5, "Vendredi", 6, "Samedi", 7, "Dimanche", "Erreur")</f>
        <v>Dimanche</v>
      </c>
      <c r="E2054" s="2" t="s">
        <v>30</v>
      </c>
      <c r="F2054" s="2" t="s">
        <v>83</v>
      </c>
      <c r="G2054" s="2" t="s">
        <v>84</v>
      </c>
      <c r="H2054" s="4" t="s">
        <v>20</v>
      </c>
      <c r="I2054" s="5">
        <v>50</v>
      </c>
      <c r="J2054" s="6">
        <v>475</v>
      </c>
      <c r="K2054" s="7">
        <v>237500</v>
      </c>
      <c r="L2054" s="7">
        <v>118750</v>
      </c>
      <c r="M2054" s="8">
        <v>0.5</v>
      </c>
      <c r="N2054" s="2" t="s">
        <v>82</v>
      </c>
      <c r="O2054">
        <f t="shared" si="256"/>
        <v>2021</v>
      </c>
      <c r="P2054">
        <f t="shared" si="257"/>
        <v>8</v>
      </c>
      <c r="Q2054" t="str">
        <f t="shared" si="258"/>
        <v>août</v>
      </c>
      <c r="R2054" t="str">
        <f t="shared" si="259"/>
        <v>Idaho</v>
      </c>
      <c r="S2054" t="str">
        <f t="shared" si="260"/>
        <v>2021-08</v>
      </c>
      <c r="T2054">
        <f>IF(AND(COUNTIF(Calculs!$Q$2:$Q$12,$O2054)&gt;0,COUNTIF(Calculs!$S$2:$S$12,$E2054)&gt;0,COUNTIF(Calculs!$U$2:$U$12,$H2054)&gt;0),1,0)</f>
        <v>1</v>
      </c>
      <c r="U2054">
        <f t="shared" si="261"/>
        <v>237500</v>
      </c>
      <c r="V2054">
        <f t="shared" si="262"/>
        <v>475</v>
      </c>
      <c r="W2054">
        <f t="shared" si="263"/>
        <v>118750</v>
      </c>
    </row>
    <row r="2055" spans="1:23" ht="15.75" customHeight="1" x14ac:dyDescent="0.3">
      <c r="A2055" s="2" t="s">
        <v>25</v>
      </c>
      <c r="B2055" s="2">
        <v>1197831</v>
      </c>
      <c r="C2055" s="3">
        <v>44416</v>
      </c>
      <c r="D2055" s="12" t="str" cm="1">
        <f t="array" ref="D2055">_xlfn.SWITCH(WEEKDAY(C2055,2), 1, "Lundi", 2, "Mardi", 3, "Mercredi", 4, "Jeudi", 5, "Vendredi", 6, "Samedi", 7, "Dimanche", "Erreur")</f>
        <v>Dimanche</v>
      </c>
      <c r="E2055" s="2" t="s">
        <v>30</v>
      </c>
      <c r="F2055" s="2" t="s">
        <v>83</v>
      </c>
      <c r="G2055" s="2" t="s">
        <v>84</v>
      </c>
      <c r="H2055" s="4" t="s">
        <v>21</v>
      </c>
      <c r="I2055" s="5">
        <v>55.000000000000007</v>
      </c>
      <c r="J2055" s="6">
        <v>475</v>
      </c>
      <c r="K2055" s="7">
        <v>261250.00000000003</v>
      </c>
      <c r="L2055" s="7">
        <v>91437.5</v>
      </c>
      <c r="M2055" s="8">
        <v>0.35</v>
      </c>
      <c r="N2055" s="2" t="s">
        <v>82</v>
      </c>
      <c r="O2055">
        <f t="shared" si="256"/>
        <v>2021</v>
      </c>
      <c r="P2055">
        <f t="shared" si="257"/>
        <v>8</v>
      </c>
      <c r="Q2055" t="str">
        <f t="shared" si="258"/>
        <v>août</v>
      </c>
      <c r="R2055" t="str">
        <f t="shared" si="259"/>
        <v>Idaho</v>
      </c>
      <c r="S2055" t="str">
        <f t="shared" si="260"/>
        <v>2021-08</v>
      </c>
      <c r="T2055">
        <f>IF(AND(COUNTIF(Calculs!$Q$2:$Q$12,$O2055)&gt;0,COUNTIF(Calculs!$S$2:$S$12,$E2055)&gt;0,COUNTIF(Calculs!$U$2:$U$12,$H2055)&gt;0),1,0)</f>
        <v>1</v>
      </c>
      <c r="U2055">
        <f t="shared" si="261"/>
        <v>261250.00000000003</v>
      </c>
      <c r="V2055">
        <f t="shared" si="262"/>
        <v>475</v>
      </c>
      <c r="W2055">
        <f t="shared" si="263"/>
        <v>91437.5</v>
      </c>
    </row>
    <row r="2056" spans="1:23" ht="15.75" customHeight="1" x14ac:dyDescent="0.3">
      <c r="A2056" s="2" t="s">
        <v>25</v>
      </c>
      <c r="B2056" s="2">
        <v>1197831</v>
      </c>
      <c r="C2056" s="3">
        <v>44416</v>
      </c>
      <c r="D2056" s="12" t="str" cm="1">
        <f t="array" ref="D2056">_xlfn.SWITCH(WEEKDAY(C2056,2), 1, "Lundi", 2, "Mardi", 3, "Mercredi", 4, "Jeudi", 5, "Vendredi", 6, "Samedi", 7, "Dimanche", "Erreur")</f>
        <v>Dimanche</v>
      </c>
      <c r="E2056" s="2" t="s">
        <v>30</v>
      </c>
      <c r="F2056" s="2" t="s">
        <v>83</v>
      </c>
      <c r="G2056" s="2" t="s">
        <v>84</v>
      </c>
      <c r="H2056" s="4" t="s">
        <v>22</v>
      </c>
      <c r="I2056" s="5">
        <v>60</v>
      </c>
      <c r="J2056" s="6">
        <v>725</v>
      </c>
      <c r="K2056" s="7">
        <v>435000</v>
      </c>
      <c r="L2056" s="7">
        <v>239250.00000000003</v>
      </c>
      <c r="M2056" s="8">
        <v>0.55000000000000004</v>
      </c>
      <c r="N2056" s="2" t="s">
        <v>82</v>
      </c>
      <c r="O2056">
        <f t="shared" si="256"/>
        <v>2021</v>
      </c>
      <c r="P2056">
        <f t="shared" si="257"/>
        <v>8</v>
      </c>
      <c r="Q2056" t="str">
        <f t="shared" si="258"/>
        <v>août</v>
      </c>
      <c r="R2056" t="str">
        <f t="shared" si="259"/>
        <v>Idaho</v>
      </c>
      <c r="S2056" t="str">
        <f t="shared" si="260"/>
        <v>2021-08</v>
      </c>
      <c r="T2056">
        <f>IF(AND(COUNTIF(Calculs!$Q$2:$Q$12,$O2056)&gt;0,COUNTIF(Calculs!$S$2:$S$12,$E2056)&gt;0,COUNTIF(Calculs!$U$2:$U$12,$H2056)&gt;0),1,0)</f>
        <v>1</v>
      </c>
      <c r="U2056">
        <f t="shared" si="261"/>
        <v>435000</v>
      </c>
      <c r="V2056">
        <f t="shared" si="262"/>
        <v>725</v>
      </c>
      <c r="W2056">
        <f t="shared" si="263"/>
        <v>239250.00000000003</v>
      </c>
    </row>
    <row r="2057" spans="1:23" ht="15.75" customHeight="1" x14ac:dyDescent="0.3">
      <c r="A2057" s="2" t="s">
        <v>25</v>
      </c>
      <c r="B2057" s="2">
        <v>1197831</v>
      </c>
      <c r="C2057" s="3">
        <v>44444</v>
      </c>
      <c r="D2057" s="12" t="str" cm="1">
        <f t="array" ref="D2057">_xlfn.SWITCH(WEEKDAY(C2057,2), 1, "Lundi", 2, "Mardi", 3, "Mercredi", 4, "Jeudi", 5, "Vendredi", 6, "Samedi", 7, "Dimanche", "Erreur")</f>
        <v>Dimanche</v>
      </c>
      <c r="E2057" s="2" t="s">
        <v>30</v>
      </c>
      <c r="F2057" s="2" t="s">
        <v>83</v>
      </c>
      <c r="G2057" s="2" t="s">
        <v>84</v>
      </c>
      <c r="H2057" s="4" t="s">
        <v>16</v>
      </c>
      <c r="I2057" s="5">
        <v>55.000000000000007</v>
      </c>
      <c r="J2057" s="6">
        <v>675</v>
      </c>
      <c r="K2057" s="7">
        <v>371250.00000000006</v>
      </c>
      <c r="L2057" s="7">
        <v>148500</v>
      </c>
      <c r="M2057" s="8">
        <v>0.39999999999999997</v>
      </c>
      <c r="N2057" s="2" t="s">
        <v>82</v>
      </c>
      <c r="O2057">
        <f t="shared" si="256"/>
        <v>2021</v>
      </c>
      <c r="P2057">
        <f t="shared" si="257"/>
        <v>9</v>
      </c>
      <c r="Q2057" t="str">
        <f t="shared" si="258"/>
        <v>sept</v>
      </c>
      <c r="R2057" t="str">
        <f t="shared" si="259"/>
        <v>Idaho</v>
      </c>
      <c r="S2057" t="str">
        <f t="shared" si="260"/>
        <v>2021-09</v>
      </c>
      <c r="T2057">
        <f>IF(AND(COUNTIF(Calculs!$Q$2:$Q$12,$O2057)&gt;0,COUNTIF(Calculs!$S$2:$S$12,$E2057)&gt;0,COUNTIF(Calculs!$U$2:$U$12,$H2057)&gt;0),1,0)</f>
        <v>1</v>
      </c>
      <c r="U2057">
        <f t="shared" si="261"/>
        <v>371250.00000000006</v>
      </c>
      <c r="V2057">
        <f t="shared" si="262"/>
        <v>675</v>
      </c>
      <c r="W2057">
        <f t="shared" si="263"/>
        <v>148500</v>
      </c>
    </row>
    <row r="2058" spans="1:23" ht="15.75" customHeight="1" x14ac:dyDescent="0.3">
      <c r="A2058" s="2" t="s">
        <v>25</v>
      </c>
      <c r="B2058" s="2">
        <v>1197831</v>
      </c>
      <c r="C2058" s="3">
        <v>44444</v>
      </c>
      <c r="D2058" s="12" t="str" cm="1">
        <f t="array" ref="D2058">_xlfn.SWITCH(WEEKDAY(C2058,2), 1, "Lundi", 2, "Mardi", 3, "Mercredi", 4, "Jeudi", 5, "Vendredi", 6, "Samedi", 7, "Dimanche", "Erreur")</f>
        <v>Dimanche</v>
      </c>
      <c r="E2058" s="2" t="s">
        <v>30</v>
      </c>
      <c r="F2058" s="2" t="s">
        <v>83</v>
      </c>
      <c r="G2058" s="2" t="s">
        <v>84</v>
      </c>
      <c r="H2058" s="4" t="s">
        <v>18</v>
      </c>
      <c r="I2058" s="5">
        <v>55.000000000000007</v>
      </c>
      <c r="J2058" s="6">
        <v>625</v>
      </c>
      <c r="K2058" s="7">
        <v>343750.00000000006</v>
      </c>
      <c r="L2058" s="7">
        <v>137500</v>
      </c>
      <c r="M2058" s="8">
        <v>0.39999999999999997</v>
      </c>
      <c r="N2058" s="2" t="s">
        <v>82</v>
      </c>
      <c r="O2058">
        <f t="shared" si="256"/>
        <v>2021</v>
      </c>
      <c r="P2058">
        <f t="shared" si="257"/>
        <v>9</v>
      </c>
      <c r="Q2058" t="str">
        <f t="shared" si="258"/>
        <v>sept</v>
      </c>
      <c r="R2058" t="str">
        <f t="shared" si="259"/>
        <v>Idaho</v>
      </c>
      <c r="S2058" t="str">
        <f t="shared" si="260"/>
        <v>2021-09</v>
      </c>
      <c r="T2058">
        <f>IF(AND(COUNTIF(Calculs!$Q$2:$Q$12,$O2058)&gt;0,COUNTIF(Calculs!$S$2:$S$12,$E2058)&gt;0,COUNTIF(Calculs!$U$2:$U$12,$H2058)&gt;0),1,0)</f>
        <v>1</v>
      </c>
      <c r="U2058">
        <f t="shared" si="261"/>
        <v>343750.00000000006</v>
      </c>
      <c r="V2058">
        <f t="shared" si="262"/>
        <v>625</v>
      </c>
      <c r="W2058">
        <f t="shared" si="263"/>
        <v>137500</v>
      </c>
    </row>
    <row r="2059" spans="1:23" ht="15.75" customHeight="1" x14ac:dyDescent="0.3">
      <c r="A2059" s="2" t="s">
        <v>25</v>
      </c>
      <c r="B2059" s="2">
        <v>1197831</v>
      </c>
      <c r="C2059" s="3">
        <v>44444</v>
      </c>
      <c r="D2059" s="12" t="str" cm="1">
        <f t="array" ref="D2059">_xlfn.SWITCH(WEEKDAY(C2059,2), 1, "Lundi", 2, "Mardi", 3, "Mercredi", 4, "Jeudi", 5, "Vendredi", 6, "Samedi", 7, "Dimanche", "Erreur")</f>
        <v>Dimanche</v>
      </c>
      <c r="E2059" s="2" t="s">
        <v>30</v>
      </c>
      <c r="F2059" s="2" t="s">
        <v>83</v>
      </c>
      <c r="G2059" s="2" t="s">
        <v>84</v>
      </c>
      <c r="H2059" s="4" t="s">
        <v>19</v>
      </c>
      <c r="I2059" s="5">
        <v>60</v>
      </c>
      <c r="J2059" s="6">
        <v>675</v>
      </c>
      <c r="K2059" s="7">
        <v>405000</v>
      </c>
      <c r="L2059" s="7">
        <v>162000</v>
      </c>
      <c r="M2059" s="8">
        <v>0.39999999999999997</v>
      </c>
      <c r="N2059" s="2" t="s">
        <v>82</v>
      </c>
      <c r="O2059">
        <f t="shared" si="256"/>
        <v>2021</v>
      </c>
      <c r="P2059">
        <f t="shared" si="257"/>
        <v>9</v>
      </c>
      <c r="Q2059" t="str">
        <f t="shared" si="258"/>
        <v>sept</v>
      </c>
      <c r="R2059" t="str">
        <f t="shared" si="259"/>
        <v>Idaho</v>
      </c>
      <c r="S2059" t="str">
        <f t="shared" si="260"/>
        <v>2021-09</v>
      </c>
      <c r="T2059">
        <f>IF(AND(COUNTIF(Calculs!$Q$2:$Q$12,$O2059)&gt;0,COUNTIF(Calculs!$S$2:$S$12,$E2059)&gt;0,COUNTIF(Calculs!$U$2:$U$12,$H2059)&gt;0),1,0)</f>
        <v>1</v>
      </c>
      <c r="U2059">
        <f t="shared" si="261"/>
        <v>405000</v>
      </c>
      <c r="V2059">
        <f t="shared" si="262"/>
        <v>675</v>
      </c>
      <c r="W2059">
        <f t="shared" si="263"/>
        <v>162000</v>
      </c>
    </row>
    <row r="2060" spans="1:23" ht="15.75" customHeight="1" x14ac:dyDescent="0.3">
      <c r="A2060" s="2" t="s">
        <v>25</v>
      </c>
      <c r="B2060" s="2">
        <v>1197831</v>
      </c>
      <c r="C2060" s="3">
        <v>44444</v>
      </c>
      <c r="D2060" s="12" t="str" cm="1">
        <f t="array" ref="D2060">_xlfn.SWITCH(WEEKDAY(C2060,2), 1, "Lundi", 2, "Mardi", 3, "Mercredi", 4, "Jeudi", 5, "Vendredi", 6, "Samedi", 7, "Dimanche", "Erreur")</f>
        <v>Dimanche</v>
      </c>
      <c r="E2060" s="2" t="s">
        <v>30</v>
      </c>
      <c r="F2060" s="2" t="s">
        <v>83</v>
      </c>
      <c r="G2060" s="2" t="s">
        <v>84</v>
      </c>
      <c r="H2060" s="4" t="s">
        <v>20</v>
      </c>
      <c r="I2060" s="5">
        <v>60</v>
      </c>
      <c r="J2060" s="6">
        <v>400</v>
      </c>
      <c r="K2060" s="7">
        <v>240000</v>
      </c>
      <c r="L2060" s="7">
        <v>120000</v>
      </c>
      <c r="M2060" s="8">
        <v>0.5</v>
      </c>
      <c r="N2060" s="2" t="s">
        <v>82</v>
      </c>
      <c r="O2060">
        <f t="shared" si="256"/>
        <v>2021</v>
      </c>
      <c r="P2060">
        <f t="shared" si="257"/>
        <v>9</v>
      </c>
      <c r="Q2060" t="str">
        <f t="shared" si="258"/>
        <v>sept</v>
      </c>
      <c r="R2060" t="str">
        <f t="shared" si="259"/>
        <v>Idaho</v>
      </c>
      <c r="S2060" t="str">
        <f t="shared" si="260"/>
        <v>2021-09</v>
      </c>
      <c r="T2060">
        <f>IF(AND(COUNTIF(Calculs!$Q$2:$Q$12,$O2060)&gt;0,COUNTIF(Calculs!$S$2:$S$12,$E2060)&gt;0,COUNTIF(Calculs!$U$2:$U$12,$H2060)&gt;0),1,0)</f>
        <v>1</v>
      </c>
      <c r="U2060">
        <f t="shared" si="261"/>
        <v>240000</v>
      </c>
      <c r="V2060">
        <f t="shared" si="262"/>
        <v>400</v>
      </c>
      <c r="W2060">
        <f t="shared" si="263"/>
        <v>120000</v>
      </c>
    </row>
    <row r="2061" spans="1:23" ht="15.75" customHeight="1" x14ac:dyDescent="0.3">
      <c r="A2061" s="2" t="s">
        <v>25</v>
      </c>
      <c r="B2061" s="2">
        <v>1197831</v>
      </c>
      <c r="C2061" s="3">
        <v>44444</v>
      </c>
      <c r="D2061" s="12" t="str" cm="1">
        <f t="array" ref="D2061">_xlfn.SWITCH(WEEKDAY(C2061,2), 1, "Lundi", 2, "Mardi", 3, "Mercredi", 4, "Jeudi", 5, "Vendredi", 6, "Samedi", 7, "Dimanche", "Erreur")</f>
        <v>Dimanche</v>
      </c>
      <c r="E2061" s="2" t="s">
        <v>30</v>
      </c>
      <c r="F2061" s="2" t="s">
        <v>83</v>
      </c>
      <c r="G2061" s="2" t="s">
        <v>84</v>
      </c>
      <c r="H2061" s="4" t="s">
        <v>21</v>
      </c>
      <c r="I2061" s="5">
        <v>55.000000000000007</v>
      </c>
      <c r="J2061" s="6">
        <v>400</v>
      </c>
      <c r="K2061" s="7">
        <v>220000.00000000003</v>
      </c>
      <c r="L2061" s="7">
        <v>77000</v>
      </c>
      <c r="M2061" s="8">
        <v>0.35</v>
      </c>
      <c r="N2061" s="2" t="s">
        <v>82</v>
      </c>
      <c r="O2061">
        <f t="shared" si="256"/>
        <v>2021</v>
      </c>
      <c r="P2061">
        <f t="shared" si="257"/>
        <v>9</v>
      </c>
      <c r="Q2061" t="str">
        <f t="shared" si="258"/>
        <v>sept</v>
      </c>
      <c r="R2061" t="str">
        <f t="shared" si="259"/>
        <v>Idaho</v>
      </c>
      <c r="S2061" t="str">
        <f t="shared" si="260"/>
        <v>2021-09</v>
      </c>
      <c r="T2061">
        <f>IF(AND(COUNTIF(Calculs!$Q$2:$Q$12,$O2061)&gt;0,COUNTIF(Calculs!$S$2:$S$12,$E2061)&gt;0,COUNTIF(Calculs!$U$2:$U$12,$H2061)&gt;0),1,0)</f>
        <v>1</v>
      </c>
      <c r="U2061">
        <f t="shared" si="261"/>
        <v>220000.00000000003</v>
      </c>
      <c r="V2061">
        <f t="shared" si="262"/>
        <v>400</v>
      </c>
      <c r="W2061">
        <f t="shared" si="263"/>
        <v>77000</v>
      </c>
    </row>
    <row r="2062" spans="1:23" ht="15.75" customHeight="1" x14ac:dyDescent="0.3">
      <c r="A2062" s="2" t="s">
        <v>25</v>
      </c>
      <c r="B2062" s="2">
        <v>1197831</v>
      </c>
      <c r="C2062" s="3">
        <v>44444</v>
      </c>
      <c r="D2062" s="12" t="str" cm="1">
        <f t="array" ref="D2062">_xlfn.SWITCH(WEEKDAY(C2062,2), 1, "Lundi", 2, "Mardi", 3, "Mercredi", 4, "Jeudi", 5, "Vendredi", 6, "Samedi", 7, "Dimanche", "Erreur")</f>
        <v>Dimanche</v>
      </c>
      <c r="E2062" s="2" t="s">
        <v>30</v>
      </c>
      <c r="F2062" s="2" t="s">
        <v>83</v>
      </c>
      <c r="G2062" s="2" t="s">
        <v>84</v>
      </c>
      <c r="H2062" s="4" t="s">
        <v>22</v>
      </c>
      <c r="I2062" s="5">
        <v>50</v>
      </c>
      <c r="J2062" s="6">
        <v>625</v>
      </c>
      <c r="K2062" s="7">
        <v>312500</v>
      </c>
      <c r="L2062" s="7">
        <v>171875</v>
      </c>
      <c r="M2062" s="8">
        <v>0.55000000000000004</v>
      </c>
      <c r="N2062" s="2" t="s">
        <v>82</v>
      </c>
      <c r="O2062">
        <f t="shared" si="256"/>
        <v>2021</v>
      </c>
      <c r="P2062">
        <f t="shared" si="257"/>
        <v>9</v>
      </c>
      <c r="Q2062" t="str">
        <f t="shared" si="258"/>
        <v>sept</v>
      </c>
      <c r="R2062" t="str">
        <f t="shared" si="259"/>
        <v>Idaho</v>
      </c>
      <c r="S2062" t="str">
        <f t="shared" si="260"/>
        <v>2021-09</v>
      </c>
      <c r="T2062">
        <f>IF(AND(COUNTIF(Calculs!$Q$2:$Q$12,$O2062)&gt;0,COUNTIF(Calculs!$S$2:$S$12,$E2062)&gt;0,COUNTIF(Calculs!$U$2:$U$12,$H2062)&gt;0),1,0)</f>
        <v>1</v>
      </c>
      <c r="U2062">
        <f t="shared" si="261"/>
        <v>312500</v>
      </c>
      <c r="V2062">
        <f t="shared" si="262"/>
        <v>625</v>
      </c>
      <c r="W2062">
        <f t="shared" si="263"/>
        <v>171875</v>
      </c>
    </row>
    <row r="2063" spans="1:23" ht="15.75" customHeight="1" x14ac:dyDescent="0.3">
      <c r="A2063" s="2" t="s">
        <v>25</v>
      </c>
      <c r="B2063" s="2">
        <v>1197831</v>
      </c>
      <c r="C2063" s="3">
        <v>44473</v>
      </c>
      <c r="D2063" s="12" t="str" cm="1">
        <f t="array" ref="D2063">_xlfn.SWITCH(WEEKDAY(C2063,2), 1, "Lundi", 2, "Mardi", 3, "Mercredi", 4, "Jeudi", 5, "Vendredi", 6, "Samedi", 7, "Dimanche", "Erreur")</f>
        <v>Lundi</v>
      </c>
      <c r="E2063" s="2" t="s">
        <v>30</v>
      </c>
      <c r="F2063" s="2" t="s">
        <v>83</v>
      </c>
      <c r="G2063" s="2" t="s">
        <v>84</v>
      </c>
      <c r="H2063" s="4" t="s">
        <v>16</v>
      </c>
      <c r="I2063" s="5">
        <v>40</v>
      </c>
      <c r="J2063" s="6">
        <v>575</v>
      </c>
      <c r="K2063" s="7">
        <v>230000</v>
      </c>
      <c r="L2063" s="7">
        <v>91999.999999999985</v>
      </c>
      <c r="M2063" s="8">
        <v>0.39999999999999997</v>
      </c>
      <c r="N2063" s="2" t="s">
        <v>82</v>
      </c>
      <c r="O2063">
        <f t="shared" si="256"/>
        <v>2021</v>
      </c>
      <c r="P2063">
        <f t="shared" si="257"/>
        <v>10</v>
      </c>
      <c r="Q2063" t="str">
        <f t="shared" si="258"/>
        <v>oct</v>
      </c>
      <c r="R2063" t="str">
        <f t="shared" si="259"/>
        <v>Idaho</v>
      </c>
      <c r="S2063" t="str">
        <f t="shared" si="260"/>
        <v>2021-10</v>
      </c>
      <c r="T2063">
        <f>IF(AND(COUNTIF(Calculs!$Q$2:$Q$12,$O2063)&gt;0,COUNTIF(Calculs!$S$2:$S$12,$E2063)&gt;0,COUNTIF(Calculs!$U$2:$U$12,$H2063)&gt;0),1,0)</f>
        <v>1</v>
      </c>
      <c r="U2063">
        <f t="shared" si="261"/>
        <v>230000</v>
      </c>
      <c r="V2063">
        <f t="shared" si="262"/>
        <v>575</v>
      </c>
      <c r="W2063">
        <f t="shared" si="263"/>
        <v>91999.999999999985</v>
      </c>
    </row>
    <row r="2064" spans="1:23" ht="15.75" customHeight="1" x14ac:dyDescent="0.3">
      <c r="A2064" s="2" t="s">
        <v>25</v>
      </c>
      <c r="B2064" s="2">
        <v>1197831</v>
      </c>
      <c r="C2064" s="3">
        <v>44473</v>
      </c>
      <c r="D2064" s="12" t="str" cm="1">
        <f t="array" ref="D2064">_xlfn.SWITCH(WEEKDAY(C2064,2), 1, "Lundi", 2, "Mardi", 3, "Mercredi", 4, "Jeudi", 5, "Vendredi", 6, "Samedi", 7, "Dimanche", "Erreur")</f>
        <v>Lundi</v>
      </c>
      <c r="E2064" s="2" t="s">
        <v>30</v>
      </c>
      <c r="F2064" s="2" t="s">
        <v>83</v>
      </c>
      <c r="G2064" s="2" t="s">
        <v>84</v>
      </c>
      <c r="H2064" s="4" t="s">
        <v>18</v>
      </c>
      <c r="I2064" s="5">
        <v>40</v>
      </c>
      <c r="J2064" s="6">
        <v>575</v>
      </c>
      <c r="K2064" s="7">
        <v>230000</v>
      </c>
      <c r="L2064" s="7">
        <v>91999.999999999985</v>
      </c>
      <c r="M2064" s="8">
        <v>0.39999999999999997</v>
      </c>
      <c r="N2064" s="2" t="s">
        <v>82</v>
      </c>
      <c r="O2064">
        <f t="shared" si="256"/>
        <v>2021</v>
      </c>
      <c r="P2064">
        <f t="shared" si="257"/>
        <v>10</v>
      </c>
      <c r="Q2064" t="str">
        <f t="shared" si="258"/>
        <v>oct</v>
      </c>
      <c r="R2064" t="str">
        <f t="shared" si="259"/>
        <v>Idaho</v>
      </c>
      <c r="S2064" t="str">
        <f t="shared" si="260"/>
        <v>2021-10</v>
      </c>
      <c r="T2064">
        <f>IF(AND(COUNTIF(Calculs!$Q$2:$Q$12,$O2064)&gt;0,COUNTIF(Calculs!$S$2:$S$12,$E2064)&gt;0,COUNTIF(Calculs!$U$2:$U$12,$H2064)&gt;0),1,0)</f>
        <v>1</v>
      </c>
      <c r="U2064">
        <f t="shared" si="261"/>
        <v>230000</v>
      </c>
      <c r="V2064">
        <f t="shared" si="262"/>
        <v>575</v>
      </c>
      <c r="W2064">
        <f t="shared" si="263"/>
        <v>91999.999999999985</v>
      </c>
    </row>
    <row r="2065" spans="1:23" ht="15.75" customHeight="1" x14ac:dyDescent="0.3">
      <c r="A2065" s="2" t="s">
        <v>25</v>
      </c>
      <c r="B2065" s="2">
        <v>1197831</v>
      </c>
      <c r="C2065" s="3">
        <v>44473</v>
      </c>
      <c r="D2065" s="12" t="str" cm="1">
        <f t="array" ref="D2065">_xlfn.SWITCH(WEEKDAY(C2065,2), 1, "Lundi", 2, "Mardi", 3, "Mercredi", 4, "Jeudi", 5, "Vendredi", 6, "Samedi", 7, "Dimanche", "Erreur")</f>
        <v>Lundi</v>
      </c>
      <c r="E2065" s="2" t="s">
        <v>30</v>
      </c>
      <c r="F2065" s="2" t="s">
        <v>83</v>
      </c>
      <c r="G2065" s="2" t="s">
        <v>84</v>
      </c>
      <c r="H2065" s="4" t="s">
        <v>19</v>
      </c>
      <c r="I2065" s="5">
        <v>45</v>
      </c>
      <c r="J2065" s="6">
        <v>525</v>
      </c>
      <c r="K2065" s="7">
        <v>236250</v>
      </c>
      <c r="L2065" s="7">
        <v>94499.999999999985</v>
      </c>
      <c r="M2065" s="8">
        <v>0.39999999999999997</v>
      </c>
      <c r="N2065" s="2" t="s">
        <v>82</v>
      </c>
      <c r="O2065">
        <f t="shared" si="256"/>
        <v>2021</v>
      </c>
      <c r="P2065">
        <f t="shared" si="257"/>
        <v>10</v>
      </c>
      <c r="Q2065" t="str">
        <f t="shared" si="258"/>
        <v>oct</v>
      </c>
      <c r="R2065" t="str">
        <f t="shared" si="259"/>
        <v>Idaho</v>
      </c>
      <c r="S2065" t="str">
        <f t="shared" si="260"/>
        <v>2021-10</v>
      </c>
      <c r="T2065">
        <f>IF(AND(COUNTIF(Calculs!$Q$2:$Q$12,$O2065)&gt;0,COUNTIF(Calculs!$S$2:$S$12,$E2065)&gt;0,COUNTIF(Calculs!$U$2:$U$12,$H2065)&gt;0),1,0)</f>
        <v>1</v>
      </c>
      <c r="U2065">
        <f t="shared" si="261"/>
        <v>236250</v>
      </c>
      <c r="V2065">
        <f t="shared" si="262"/>
        <v>525</v>
      </c>
      <c r="W2065">
        <f t="shared" si="263"/>
        <v>94499.999999999985</v>
      </c>
    </row>
    <row r="2066" spans="1:23" ht="15.75" customHeight="1" x14ac:dyDescent="0.3">
      <c r="A2066" s="2" t="s">
        <v>25</v>
      </c>
      <c r="B2066" s="2">
        <v>1197831</v>
      </c>
      <c r="C2066" s="3">
        <v>44473</v>
      </c>
      <c r="D2066" s="12" t="str" cm="1">
        <f t="array" ref="D2066">_xlfn.SWITCH(WEEKDAY(C2066,2), 1, "Lundi", 2, "Mardi", 3, "Mercredi", 4, "Jeudi", 5, "Vendredi", 6, "Samedi", 7, "Dimanche", "Erreur")</f>
        <v>Lundi</v>
      </c>
      <c r="E2066" s="2" t="s">
        <v>30</v>
      </c>
      <c r="F2066" s="2" t="s">
        <v>83</v>
      </c>
      <c r="G2066" s="2" t="s">
        <v>84</v>
      </c>
      <c r="H2066" s="4" t="s">
        <v>20</v>
      </c>
      <c r="I2066" s="5">
        <v>45</v>
      </c>
      <c r="J2066" s="6">
        <v>375</v>
      </c>
      <c r="K2066" s="7">
        <v>168750</v>
      </c>
      <c r="L2066" s="7">
        <v>84375</v>
      </c>
      <c r="M2066" s="8">
        <v>0.5</v>
      </c>
      <c r="N2066" s="2" t="s">
        <v>82</v>
      </c>
      <c r="O2066">
        <f t="shared" si="256"/>
        <v>2021</v>
      </c>
      <c r="P2066">
        <f t="shared" si="257"/>
        <v>10</v>
      </c>
      <c r="Q2066" t="str">
        <f t="shared" si="258"/>
        <v>oct</v>
      </c>
      <c r="R2066" t="str">
        <f t="shared" si="259"/>
        <v>Idaho</v>
      </c>
      <c r="S2066" t="str">
        <f t="shared" si="260"/>
        <v>2021-10</v>
      </c>
      <c r="T2066">
        <f>IF(AND(COUNTIF(Calculs!$Q$2:$Q$12,$O2066)&gt;0,COUNTIF(Calculs!$S$2:$S$12,$E2066)&gt;0,COUNTIF(Calculs!$U$2:$U$12,$H2066)&gt;0),1,0)</f>
        <v>1</v>
      </c>
      <c r="U2066">
        <f t="shared" si="261"/>
        <v>168750</v>
      </c>
      <c r="V2066">
        <f t="shared" si="262"/>
        <v>375</v>
      </c>
      <c r="W2066">
        <f t="shared" si="263"/>
        <v>84375</v>
      </c>
    </row>
    <row r="2067" spans="1:23" ht="15.75" customHeight="1" x14ac:dyDescent="0.3">
      <c r="A2067" s="2" t="s">
        <v>25</v>
      </c>
      <c r="B2067" s="2">
        <v>1197831</v>
      </c>
      <c r="C2067" s="3">
        <v>44473</v>
      </c>
      <c r="D2067" s="12" t="str" cm="1">
        <f t="array" ref="D2067">_xlfn.SWITCH(WEEKDAY(C2067,2), 1, "Lundi", 2, "Mardi", 3, "Mercredi", 4, "Jeudi", 5, "Vendredi", 6, "Samedi", 7, "Dimanche", "Erreur")</f>
        <v>Lundi</v>
      </c>
      <c r="E2067" s="2" t="s">
        <v>30</v>
      </c>
      <c r="F2067" s="2" t="s">
        <v>83</v>
      </c>
      <c r="G2067" s="2" t="s">
        <v>84</v>
      </c>
      <c r="H2067" s="4" t="s">
        <v>21</v>
      </c>
      <c r="I2067" s="5">
        <v>35</v>
      </c>
      <c r="J2067" s="6">
        <v>350</v>
      </c>
      <c r="K2067" s="7">
        <v>122500</v>
      </c>
      <c r="L2067" s="7">
        <v>42875</v>
      </c>
      <c r="M2067" s="8">
        <v>0.35</v>
      </c>
      <c r="N2067" s="2" t="s">
        <v>82</v>
      </c>
      <c r="O2067">
        <f t="shared" si="256"/>
        <v>2021</v>
      </c>
      <c r="P2067">
        <f t="shared" si="257"/>
        <v>10</v>
      </c>
      <c r="Q2067" t="str">
        <f t="shared" si="258"/>
        <v>oct</v>
      </c>
      <c r="R2067" t="str">
        <f t="shared" si="259"/>
        <v>Idaho</v>
      </c>
      <c r="S2067" t="str">
        <f t="shared" si="260"/>
        <v>2021-10</v>
      </c>
      <c r="T2067">
        <f>IF(AND(COUNTIF(Calculs!$Q$2:$Q$12,$O2067)&gt;0,COUNTIF(Calculs!$S$2:$S$12,$E2067)&gt;0,COUNTIF(Calculs!$U$2:$U$12,$H2067)&gt;0),1,0)</f>
        <v>1</v>
      </c>
      <c r="U2067">
        <f t="shared" si="261"/>
        <v>122500</v>
      </c>
      <c r="V2067">
        <f t="shared" si="262"/>
        <v>350</v>
      </c>
      <c r="W2067">
        <f t="shared" si="263"/>
        <v>42875</v>
      </c>
    </row>
    <row r="2068" spans="1:23" ht="15.75" customHeight="1" x14ac:dyDescent="0.3">
      <c r="A2068" s="2" t="s">
        <v>25</v>
      </c>
      <c r="B2068" s="2">
        <v>1197831</v>
      </c>
      <c r="C2068" s="3">
        <v>44473</v>
      </c>
      <c r="D2068" s="12" t="str" cm="1">
        <f t="array" ref="D2068">_xlfn.SWITCH(WEEKDAY(C2068,2), 1, "Lundi", 2, "Mardi", 3, "Mercredi", 4, "Jeudi", 5, "Vendredi", 6, "Samedi", 7, "Dimanche", "Erreur")</f>
        <v>Lundi</v>
      </c>
      <c r="E2068" s="2" t="s">
        <v>30</v>
      </c>
      <c r="F2068" s="2" t="s">
        <v>83</v>
      </c>
      <c r="G2068" s="2" t="s">
        <v>84</v>
      </c>
      <c r="H2068" s="4" t="s">
        <v>22</v>
      </c>
      <c r="I2068" s="5">
        <v>45</v>
      </c>
      <c r="J2068" s="6">
        <v>525</v>
      </c>
      <c r="K2068" s="7">
        <v>236250</v>
      </c>
      <c r="L2068" s="7">
        <v>129937.50000000001</v>
      </c>
      <c r="M2068" s="8">
        <v>0.55000000000000004</v>
      </c>
      <c r="N2068" s="2" t="s">
        <v>82</v>
      </c>
      <c r="O2068">
        <f t="shared" si="256"/>
        <v>2021</v>
      </c>
      <c r="P2068">
        <f t="shared" si="257"/>
        <v>10</v>
      </c>
      <c r="Q2068" t="str">
        <f t="shared" si="258"/>
        <v>oct</v>
      </c>
      <c r="R2068" t="str">
        <f t="shared" si="259"/>
        <v>Idaho</v>
      </c>
      <c r="S2068" t="str">
        <f t="shared" si="260"/>
        <v>2021-10</v>
      </c>
      <c r="T2068">
        <f>IF(AND(COUNTIF(Calculs!$Q$2:$Q$12,$O2068)&gt;0,COUNTIF(Calculs!$S$2:$S$12,$E2068)&gt;0,COUNTIF(Calculs!$U$2:$U$12,$H2068)&gt;0),1,0)</f>
        <v>1</v>
      </c>
      <c r="U2068">
        <f t="shared" si="261"/>
        <v>236250</v>
      </c>
      <c r="V2068">
        <f t="shared" si="262"/>
        <v>525</v>
      </c>
      <c r="W2068">
        <f t="shared" si="263"/>
        <v>129937.50000000001</v>
      </c>
    </row>
    <row r="2069" spans="1:23" ht="15.75" customHeight="1" x14ac:dyDescent="0.3">
      <c r="A2069" s="2" t="s">
        <v>25</v>
      </c>
      <c r="B2069" s="2">
        <v>1197831</v>
      </c>
      <c r="C2069" s="3">
        <v>44505</v>
      </c>
      <c r="D2069" s="12" t="str" cm="1">
        <f t="array" ref="D2069">_xlfn.SWITCH(WEEKDAY(C2069,2), 1, "Lundi", 2, "Mardi", 3, "Mercredi", 4, "Jeudi", 5, "Vendredi", 6, "Samedi", 7, "Dimanche", "Erreur")</f>
        <v>Vendredi</v>
      </c>
      <c r="E2069" s="2" t="s">
        <v>30</v>
      </c>
      <c r="F2069" s="2" t="s">
        <v>83</v>
      </c>
      <c r="G2069" s="2" t="s">
        <v>84</v>
      </c>
      <c r="H2069" s="4" t="s">
        <v>16</v>
      </c>
      <c r="I2069" s="5">
        <v>35</v>
      </c>
      <c r="J2069" s="6">
        <v>675</v>
      </c>
      <c r="K2069" s="7">
        <v>236250</v>
      </c>
      <c r="L2069" s="7">
        <v>94499.999999999985</v>
      </c>
      <c r="M2069" s="8">
        <v>0.39999999999999997</v>
      </c>
      <c r="N2069" s="2" t="s">
        <v>82</v>
      </c>
      <c r="O2069">
        <f t="shared" si="256"/>
        <v>2021</v>
      </c>
      <c r="P2069">
        <f t="shared" si="257"/>
        <v>11</v>
      </c>
      <c r="Q2069" t="str">
        <f t="shared" si="258"/>
        <v>nov</v>
      </c>
      <c r="R2069" t="str">
        <f t="shared" si="259"/>
        <v>Idaho</v>
      </c>
      <c r="S2069" t="str">
        <f t="shared" si="260"/>
        <v>2021-11</v>
      </c>
      <c r="T2069">
        <f>IF(AND(COUNTIF(Calculs!$Q$2:$Q$12,$O2069)&gt;0,COUNTIF(Calculs!$S$2:$S$12,$E2069)&gt;0,COUNTIF(Calculs!$U$2:$U$12,$H2069)&gt;0),1,0)</f>
        <v>1</v>
      </c>
      <c r="U2069">
        <f t="shared" si="261"/>
        <v>236250</v>
      </c>
      <c r="V2069">
        <f t="shared" si="262"/>
        <v>675</v>
      </c>
      <c r="W2069">
        <f t="shared" si="263"/>
        <v>94499.999999999985</v>
      </c>
    </row>
    <row r="2070" spans="1:23" ht="15.75" customHeight="1" x14ac:dyDescent="0.3">
      <c r="A2070" s="2" t="s">
        <v>25</v>
      </c>
      <c r="B2070" s="2">
        <v>1197831</v>
      </c>
      <c r="C2070" s="3">
        <v>44505</v>
      </c>
      <c r="D2070" s="12" t="str" cm="1">
        <f t="array" ref="D2070">_xlfn.SWITCH(WEEKDAY(C2070,2), 1, "Lundi", 2, "Mardi", 3, "Mercredi", 4, "Jeudi", 5, "Vendredi", 6, "Samedi", 7, "Dimanche", "Erreur")</f>
        <v>Vendredi</v>
      </c>
      <c r="E2070" s="2" t="s">
        <v>30</v>
      </c>
      <c r="F2070" s="2" t="s">
        <v>83</v>
      </c>
      <c r="G2070" s="2" t="s">
        <v>84</v>
      </c>
      <c r="H2070" s="4" t="s">
        <v>18</v>
      </c>
      <c r="I2070" s="5">
        <v>35</v>
      </c>
      <c r="J2070" s="6">
        <v>675</v>
      </c>
      <c r="K2070" s="7">
        <v>236250</v>
      </c>
      <c r="L2070" s="7">
        <v>94499.999999999985</v>
      </c>
      <c r="M2070" s="8">
        <v>0.39999999999999997</v>
      </c>
      <c r="N2070" s="2" t="s">
        <v>82</v>
      </c>
      <c r="O2070">
        <f t="shared" si="256"/>
        <v>2021</v>
      </c>
      <c r="P2070">
        <f t="shared" si="257"/>
        <v>11</v>
      </c>
      <c r="Q2070" t="str">
        <f t="shared" si="258"/>
        <v>nov</v>
      </c>
      <c r="R2070" t="str">
        <f t="shared" si="259"/>
        <v>Idaho</v>
      </c>
      <c r="S2070" t="str">
        <f t="shared" si="260"/>
        <v>2021-11</v>
      </c>
      <c r="T2070">
        <f>IF(AND(COUNTIF(Calculs!$Q$2:$Q$12,$O2070)&gt;0,COUNTIF(Calculs!$S$2:$S$12,$E2070)&gt;0,COUNTIF(Calculs!$U$2:$U$12,$H2070)&gt;0),1,0)</f>
        <v>1</v>
      </c>
      <c r="U2070">
        <f t="shared" si="261"/>
        <v>236250</v>
      </c>
      <c r="V2070">
        <f t="shared" si="262"/>
        <v>675</v>
      </c>
      <c r="W2070">
        <f t="shared" si="263"/>
        <v>94499.999999999985</v>
      </c>
    </row>
    <row r="2071" spans="1:23" ht="15.75" customHeight="1" x14ac:dyDescent="0.3">
      <c r="A2071" s="2" t="s">
        <v>25</v>
      </c>
      <c r="B2071" s="2">
        <v>1197831</v>
      </c>
      <c r="C2071" s="3">
        <v>44505</v>
      </c>
      <c r="D2071" s="12" t="str" cm="1">
        <f t="array" ref="D2071">_xlfn.SWITCH(WEEKDAY(C2071,2), 1, "Lundi", 2, "Mardi", 3, "Mercredi", 4, "Jeudi", 5, "Vendredi", 6, "Samedi", 7, "Dimanche", "Erreur")</f>
        <v>Vendredi</v>
      </c>
      <c r="E2071" s="2" t="s">
        <v>30</v>
      </c>
      <c r="F2071" s="2" t="s">
        <v>83</v>
      </c>
      <c r="G2071" s="2" t="s">
        <v>84</v>
      </c>
      <c r="H2071" s="4" t="s">
        <v>19</v>
      </c>
      <c r="I2071" s="5">
        <v>60</v>
      </c>
      <c r="J2071" s="6">
        <v>600</v>
      </c>
      <c r="K2071" s="7">
        <v>360000</v>
      </c>
      <c r="L2071" s="7">
        <v>144000</v>
      </c>
      <c r="M2071" s="8">
        <v>0.39999999999999997</v>
      </c>
      <c r="N2071" s="2" t="s">
        <v>82</v>
      </c>
      <c r="O2071">
        <f t="shared" si="256"/>
        <v>2021</v>
      </c>
      <c r="P2071">
        <f t="shared" si="257"/>
        <v>11</v>
      </c>
      <c r="Q2071" t="str">
        <f t="shared" si="258"/>
        <v>nov</v>
      </c>
      <c r="R2071" t="str">
        <f t="shared" si="259"/>
        <v>Idaho</v>
      </c>
      <c r="S2071" t="str">
        <f t="shared" si="260"/>
        <v>2021-11</v>
      </c>
      <c r="T2071">
        <f>IF(AND(COUNTIF(Calculs!$Q$2:$Q$12,$O2071)&gt;0,COUNTIF(Calculs!$S$2:$S$12,$E2071)&gt;0,COUNTIF(Calculs!$U$2:$U$12,$H2071)&gt;0),1,0)</f>
        <v>1</v>
      </c>
      <c r="U2071">
        <f t="shared" si="261"/>
        <v>360000</v>
      </c>
      <c r="V2071">
        <f t="shared" si="262"/>
        <v>600</v>
      </c>
      <c r="W2071">
        <f t="shared" si="263"/>
        <v>144000</v>
      </c>
    </row>
    <row r="2072" spans="1:23" ht="15.75" customHeight="1" x14ac:dyDescent="0.3">
      <c r="A2072" s="2" t="s">
        <v>25</v>
      </c>
      <c r="B2072" s="2">
        <v>1197831</v>
      </c>
      <c r="C2072" s="3">
        <v>44505</v>
      </c>
      <c r="D2072" s="12" t="str" cm="1">
        <f t="array" ref="D2072">_xlfn.SWITCH(WEEKDAY(C2072,2), 1, "Lundi", 2, "Mardi", 3, "Mercredi", 4, "Jeudi", 5, "Vendredi", 6, "Samedi", 7, "Dimanche", "Erreur")</f>
        <v>Vendredi</v>
      </c>
      <c r="E2072" s="2" t="s">
        <v>30</v>
      </c>
      <c r="F2072" s="2" t="s">
        <v>83</v>
      </c>
      <c r="G2072" s="2" t="s">
        <v>84</v>
      </c>
      <c r="H2072" s="4" t="s">
        <v>20</v>
      </c>
      <c r="I2072" s="5">
        <v>60</v>
      </c>
      <c r="J2072" s="6">
        <v>450</v>
      </c>
      <c r="K2072" s="7">
        <v>270000</v>
      </c>
      <c r="L2072" s="7">
        <v>135000</v>
      </c>
      <c r="M2072" s="8">
        <v>0.5</v>
      </c>
      <c r="N2072" s="2" t="s">
        <v>82</v>
      </c>
      <c r="O2072">
        <f t="shared" si="256"/>
        <v>2021</v>
      </c>
      <c r="P2072">
        <f t="shared" si="257"/>
        <v>11</v>
      </c>
      <c r="Q2072" t="str">
        <f t="shared" si="258"/>
        <v>nov</v>
      </c>
      <c r="R2072" t="str">
        <f t="shared" si="259"/>
        <v>Idaho</v>
      </c>
      <c r="S2072" t="str">
        <f t="shared" si="260"/>
        <v>2021-11</v>
      </c>
      <c r="T2072">
        <f>IF(AND(COUNTIF(Calculs!$Q$2:$Q$12,$O2072)&gt;0,COUNTIF(Calculs!$S$2:$S$12,$E2072)&gt;0,COUNTIF(Calculs!$U$2:$U$12,$H2072)&gt;0),1,0)</f>
        <v>1</v>
      </c>
      <c r="U2072">
        <f t="shared" si="261"/>
        <v>270000</v>
      </c>
      <c r="V2072">
        <f t="shared" si="262"/>
        <v>450</v>
      </c>
      <c r="W2072">
        <f t="shared" si="263"/>
        <v>135000</v>
      </c>
    </row>
    <row r="2073" spans="1:23" ht="15.75" customHeight="1" x14ac:dyDescent="0.3">
      <c r="A2073" s="2" t="s">
        <v>25</v>
      </c>
      <c r="B2073" s="2">
        <v>1197831</v>
      </c>
      <c r="C2073" s="3">
        <v>44505</v>
      </c>
      <c r="D2073" s="12" t="str" cm="1">
        <f t="array" ref="D2073">_xlfn.SWITCH(WEEKDAY(C2073,2), 1, "Lundi", 2, "Mardi", 3, "Mercredi", 4, "Jeudi", 5, "Vendredi", 6, "Samedi", 7, "Dimanche", "Erreur")</f>
        <v>Vendredi</v>
      </c>
      <c r="E2073" s="2" t="s">
        <v>30</v>
      </c>
      <c r="F2073" s="2" t="s">
        <v>83</v>
      </c>
      <c r="G2073" s="2" t="s">
        <v>84</v>
      </c>
      <c r="H2073" s="4" t="s">
        <v>21</v>
      </c>
      <c r="I2073" s="5">
        <v>54.999999999999993</v>
      </c>
      <c r="J2073" s="6">
        <v>425</v>
      </c>
      <c r="K2073" s="7">
        <v>233749.99999999997</v>
      </c>
      <c r="L2073" s="7">
        <v>81812.499999999985</v>
      </c>
      <c r="M2073" s="8">
        <v>0.35</v>
      </c>
      <c r="N2073" s="2" t="s">
        <v>82</v>
      </c>
      <c r="O2073">
        <f t="shared" si="256"/>
        <v>2021</v>
      </c>
      <c r="P2073">
        <f t="shared" si="257"/>
        <v>11</v>
      </c>
      <c r="Q2073" t="str">
        <f t="shared" si="258"/>
        <v>nov</v>
      </c>
      <c r="R2073" t="str">
        <f t="shared" si="259"/>
        <v>Idaho</v>
      </c>
      <c r="S2073" t="str">
        <f t="shared" si="260"/>
        <v>2021-11</v>
      </c>
      <c r="T2073">
        <f>IF(AND(COUNTIF(Calculs!$Q$2:$Q$12,$O2073)&gt;0,COUNTIF(Calculs!$S$2:$S$12,$E2073)&gt;0,COUNTIF(Calculs!$U$2:$U$12,$H2073)&gt;0),1,0)</f>
        <v>1</v>
      </c>
      <c r="U2073">
        <f t="shared" si="261"/>
        <v>233749.99999999997</v>
      </c>
      <c r="V2073">
        <f t="shared" si="262"/>
        <v>425</v>
      </c>
      <c r="W2073">
        <f t="shared" si="263"/>
        <v>81812.499999999985</v>
      </c>
    </row>
    <row r="2074" spans="1:23" ht="15.75" customHeight="1" x14ac:dyDescent="0.3">
      <c r="A2074" s="2" t="s">
        <v>25</v>
      </c>
      <c r="B2074" s="2">
        <v>1197831</v>
      </c>
      <c r="C2074" s="3">
        <v>44505</v>
      </c>
      <c r="D2074" s="12" t="str" cm="1">
        <f t="array" ref="D2074">_xlfn.SWITCH(WEEKDAY(C2074,2), 1, "Lundi", 2, "Mardi", 3, "Mercredi", 4, "Jeudi", 5, "Vendredi", 6, "Samedi", 7, "Dimanche", "Erreur")</f>
        <v>Vendredi</v>
      </c>
      <c r="E2074" s="2" t="s">
        <v>30</v>
      </c>
      <c r="F2074" s="2" t="s">
        <v>83</v>
      </c>
      <c r="G2074" s="2" t="s">
        <v>84</v>
      </c>
      <c r="H2074" s="4" t="s">
        <v>22</v>
      </c>
      <c r="I2074" s="5">
        <v>65</v>
      </c>
      <c r="J2074" s="6">
        <v>625</v>
      </c>
      <c r="K2074" s="7">
        <v>406250</v>
      </c>
      <c r="L2074" s="7">
        <v>223437.50000000003</v>
      </c>
      <c r="M2074" s="8">
        <v>0.55000000000000004</v>
      </c>
      <c r="N2074" s="2" t="s">
        <v>82</v>
      </c>
      <c r="O2074">
        <f t="shared" si="256"/>
        <v>2021</v>
      </c>
      <c r="P2074">
        <f t="shared" si="257"/>
        <v>11</v>
      </c>
      <c r="Q2074" t="str">
        <f t="shared" si="258"/>
        <v>nov</v>
      </c>
      <c r="R2074" t="str">
        <f t="shared" si="259"/>
        <v>Idaho</v>
      </c>
      <c r="S2074" t="str">
        <f t="shared" si="260"/>
        <v>2021-11</v>
      </c>
      <c r="T2074">
        <f>IF(AND(COUNTIF(Calculs!$Q$2:$Q$12,$O2074)&gt;0,COUNTIF(Calculs!$S$2:$S$12,$E2074)&gt;0,COUNTIF(Calculs!$U$2:$U$12,$H2074)&gt;0),1,0)</f>
        <v>1</v>
      </c>
      <c r="U2074">
        <f t="shared" si="261"/>
        <v>406250</v>
      </c>
      <c r="V2074">
        <f t="shared" si="262"/>
        <v>625</v>
      </c>
      <c r="W2074">
        <f t="shared" si="263"/>
        <v>223437.50000000003</v>
      </c>
    </row>
    <row r="2075" spans="1:23" ht="15.75" customHeight="1" x14ac:dyDescent="0.3">
      <c r="A2075" s="2" t="s">
        <v>13</v>
      </c>
      <c r="B2075" s="2">
        <v>1197831</v>
      </c>
      <c r="C2075" s="3">
        <v>44534</v>
      </c>
      <c r="D2075" s="12" t="str" cm="1">
        <f t="array" ref="D2075">_xlfn.SWITCH(WEEKDAY(C2075,2), 1, "Lundi", 2, "Mardi", 3, "Mercredi", 4, "Jeudi", 5, "Vendredi", 6, "Samedi", 7, "Dimanche", "Erreur")</f>
        <v>Samedi</v>
      </c>
      <c r="E2075" s="2" t="s">
        <v>30</v>
      </c>
      <c r="F2075" s="2" t="s">
        <v>83</v>
      </c>
      <c r="G2075" s="2" t="s">
        <v>84</v>
      </c>
      <c r="H2075" s="4" t="s">
        <v>16</v>
      </c>
      <c r="I2075" s="5">
        <v>54.999999999999993</v>
      </c>
      <c r="J2075" s="6">
        <v>775</v>
      </c>
      <c r="K2075" s="7">
        <v>426249.99999999994</v>
      </c>
      <c r="L2075" s="7">
        <v>170499.99999999997</v>
      </c>
      <c r="M2075" s="8">
        <v>0.39999999999999997</v>
      </c>
      <c r="N2075" s="2" t="s">
        <v>82</v>
      </c>
      <c r="O2075">
        <f t="shared" si="256"/>
        <v>2021</v>
      </c>
      <c r="P2075">
        <f t="shared" si="257"/>
        <v>12</v>
      </c>
      <c r="Q2075" t="str">
        <f t="shared" si="258"/>
        <v>déc</v>
      </c>
      <c r="R2075" t="str">
        <f t="shared" si="259"/>
        <v>Idaho</v>
      </c>
      <c r="S2075" t="str">
        <f t="shared" si="260"/>
        <v>2021-12</v>
      </c>
      <c r="T2075">
        <f>IF(AND(COUNTIF(Calculs!$Q$2:$Q$12,$O2075)&gt;0,COUNTIF(Calculs!$S$2:$S$12,$E2075)&gt;0,COUNTIF(Calculs!$U$2:$U$12,$H2075)&gt;0),1,0)</f>
        <v>1</v>
      </c>
      <c r="U2075">
        <f t="shared" si="261"/>
        <v>426249.99999999994</v>
      </c>
      <c r="V2075">
        <f t="shared" si="262"/>
        <v>775</v>
      </c>
      <c r="W2075">
        <f t="shared" si="263"/>
        <v>170499.99999999997</v>
      </c>
    </row>
    <row r="2076" spans="1:23" ht="15.75" customHeight="1" x14ac:dyDescent="0.3">
      <c r="A2076" s="2" t="s">
        <v>13</v>
      </c>
      <c r="B2076" s="2">
        <v>1197831</v>
      </c>
      <c r="C2076" s="3">
        <v>44534</v>
      </c>
      <c r="D2076" s="12" t="str" cm="1">
        <f t="array" ref="D2076">_xlfn.SWITCH(WEEKDAY(C2076,2), 1, "Lundi", 2, "Mardi", 3, "Mercredi", 4, "Jeudi", 5, "Vendredi", 6, "Samedi", 7, "Dimanche", "Erreur")</f>
        <v>Samedi</v>
      </c>
      <c r="E2076" s="2" t="s">
        <v>30</v>
      </c>
      <c r="F2076" s="2" t="s">
        <v>83</v>
      </c>
      <c r="G2076" s="2" t="s">
        <v>84</v>
      </c>
      <c r="H2076" s="4" t="s">
        <v>18</v>
      </c>
      <c r="I2076" s="5">
        <v>54.999999999999993</v>
      </c>
      <c r="J2076" s="6">
        <v>775</v>
      </c>
      <c r="K2076" s="7">
        <v>426249.99999999994</v>
      </c>
      <c r="L2076" s="7">
        <v>170499.99999999997</v>
      </c>
      <c r="M2076" s="8">
        <v>0.39999999999999997</v>
      </c>
      <c r="N2076" s="2" t="s">
        <v>82</v>
      </c>
      <c r="O2076">
        <f t="shared" si="256"/>
        <v>2021</v>
      </c>
      <c r="P2076">
        <f t="shared" si="257"/>
        <v>12</v>
      </c>
      <c r="Q2076" t="str">
        <f t="shared" si="258"/>
        <v>déc</v>
      </c>
      <c r="R2076" t="str">
        <f t="shared" si="259"/>
        <v>Idaho</v>
      </c>
      <c r="S2076" t="str">
        <f t="shared" si="260"/>
        <v>2021-12</v>
      </c>
      <c r="T2076">
        <f>IF(AND(COUNTIF(Calculs!$Q$2:$Q$12,$O2076)&gt;0,COUNTIF(Calculs!$S$2:$S$12,$E2076)&gt;0,COUNTIF(Calculs!$U$2:$U$12,$H2076)&gt;0),1,0)</f>
        <v>1</v>
      </c>
      <c r="U2076">
        <f t="shared" si="261"/>
        <v>426249.99999999994</v>
      </c>
      <c r="V2076">
        <f t="shared" si="262"/>
        <v>775</v>
      </c>
      <c r="W2076">
        <f t="shared" si="263"/>
        <v>170499.99999999997</v>
      </c>
    </row>
    <row r="2077" spans="1:23" ht="15.75" customHeight="1" x14ac:dyDescent="0.3">
      <c r="A2077" s="2" t="s">
        <v>13</v>
      </c>
      <c r="B2077" s="2">
        <v>1197831</v>
      </c>
      <c r="C2077" s="3">
        <v>44534</v>
      </c>
      <c r="D2077" s="12" t="str" cm="1">
        <f t="array" ref="D2077">_xlfn.SWITCH(WEEKDAY(C2077,2), 1, "Lundi", 2, "Mardi", 3, "Mercredi", 4, "Jeudi", 5, "Vendredi", 6, "Samedi", 7, "Dimanche", "Erreur")</f>
        <v>Samedi</v>
      </c>
      <c r="E2077" s="2" t="s">
        <v>30</v>
      </c>
      <c r="F2077" s="2" t="s">
        <v>83</v>
      </c>
      <c r="G2077" s="2" t="s">
        <v>84</v>
      </c>
      <c r="H2077" s="4" t="s">
        <v>19</v>
      </c>
      <c r="I2077" s="5">
        <v>60</v>
      </c>
      <c r="J2077" s="6">
        <v>675</v>
      </c>
      <c r="K2077" s="7">
        <v>405000</v>
      </c>
      <c r="L2077" s="7">
        <v>162000</v>
      </c>
      <c r="M2077" s="8">
        <v>0.39999999999999997</v>
      </c>
      <c r="N2077" s="2" t="s">
        <v>82</v>
      </c>
      <c r="O2077">
        <f t="shared" si="256"/>
        <v>2021</v>
      </c>
      <c r="P2077">
        <f t="shared" si="257"/>
        <v>12</v>
      </c>
      <c r="Q2077" t="str">
        <f t="shared" si="258"/>
        <v>déc</v>
      </c>
      <c r="R2077" t="str">
        <f t="shared" si="259"/>
        <v>Idaho</v>
      </c>
      <c r="S2077" t="str">
        <f t="shared" si="260"/>
        <v>2021-12</v>
      </c>
      <c r="T2077">
        <f>IF(AND(COUNTIF(Calculs!$Q$2:$Q$12,$O2077)&gt;0,COUNTIF(Calculs!$S$2:$S$12,$E2077)&gt;0,COUNTIF(Calculs!$U$2:$U$12,$H2077)&gt;0),1,0)</f>
        <v>1</v>
      </c>
      <c r="U2077">
        <f t="shared" si="261"/>
        <v>405000</v>
      </c>
      <c r="V2077">
        <f t="shared" si="262"/>
        <v>675</v>
      </c>
      <c r="W2077">
        <f t="shared" si="263"/>
        <v>162000</v>
      </c>
    </row>
    <row r="2078" spans="1:23" ht="15.75" customHeight="1" x14ac:dyDescent="0.3">
      <c r="A2078" s="2" t="s">
        <v>13</v>
      </c>
      <c r="B2078" s="2">
        <v>1197831</v>
      </c>
      <c r="C2078" s="3">
        <v>44534</v>
      </c>
      <c r="D2078" s="12" t="str" cm="1">
        <f t="array" ref="D2078">_xlfn.SWITCH(WEEKDAY(C2078,2), 1, "Lundi", 2, "Mardi", 3, "Mercredi", 4, "Jeudi", 5, "Vendredi", 6, "Samedi", 7, "Dimanche", "Erreur")</f>
        <v>Samedi</v>
      </c>
      <c r="E2078" s="2" t="s">
        <v>30</v>
      </c>
      <c r="F2078" s="2" t="s">
        <v>83</v>
      </c>
      <c r="G2078" s="2" t="s">
        <v>84</v>
      </c>
      <c r="H2078" s="4" t="s">
        <v>20</v>
      </c>
      <c r="I2078" s="5">
        <v>60</v>
      </c>
      <c r="J2078" s="6">
        <v>525</v>
      </c>
      <c r="K2078" s="7">
        <v>315000</v>
      </c>
      <c r="L2078" s="7">
        <v>157500</v>
      </c>
      <c r="M2078" s="8">
        <v>0.5</v>
      </c>
      <c r="N2078" s="2" t="s">
        <v>82</v>
      </c>
      <c r="O2078">
        <f t="shared" si="256"/>
        <v>2021</v>
      </c>
      <c r="P2078">
        <f t="shared" si="257"/>
        <v>12</v>
      </c>
      <c r="Q2078" t="str">
        <f t="shared" si="258"/>
        <v>déc</v>
      </c>
      <c r="R2078" t="str">
        <f t="shared" si="259"/>
        <v>Idaho</v>
      </c>
      <c r="S2078" t="str">
        <f t="shared" si="260"/>
        <v>2021-12</v>
      </c>
      <c r="T2078">
        <f>IF(AND(COUNTIF(Calculs!$Q$2:$Q$12,$O2078)&gt;0,COUNTIF(Calculs!$S$2:$S$12,$E2078)&gt;0,COUNTIF(Calculs!$U$2:$U$12,$H2078)&gt;0),1,0)</f>
        <v>1</v>
      </c>
      <c r="U2078">
        <f t="shared" si="261"/>
        <v>315000</v>
      </c>
      <c r="V2078">
        <f t="shared" si="262"/>
        <v>525</v>
      </c>
      <c r="W2078">
        <f t="shared" si="263"/>
        <v>157500</v>
      </c>
    </row>
    <row r="2079" spans="1:23" ht="15.75" customHeight="1" x14ac:dyDescent="0.3">
      <c r="A2079" s="2" t="s">
        <v>13</v>
      </c>
      <c r="B2079" s="2">
        <v>1197831</v>
      </c>
      <c r="C2079" s="3">
        <v>44534</v>
      </c>
      <c r="D2079" s="12" t="str" cm="1">
        <f t="array" ref="D2079">_xlfn.SWITCH(WEEKDAY(C2079,2), 1, "Lundi", 2, "Mardi", 3, "Mercredi", 4, "Jeudi", 5, "Vendredi", 6, "Samedi", 7, "Dimanche", "Erreur")</f>
        <v>Samedi</v>
      </c>
      <c r="E2079" s="2" t="s">
        <v>30</v>
      </c>
      <c r="F2079" s="2" t="s">
        <v>83</v>
      </c>
      <c r="G2079" s="2" t="s">
        <v>84</v>
      </c>
      <c r="H2079" s="4" t="s">
        <v>21</v>
      </c>
      <c r="I2079" s="5">
        <v>54.999999999999993</v>
      </c>
      <c r="J2079" s="6">
        <v>475</v>
      </c>
      <c r="K2079" s="7">
        <v>261249.99999999997</v>
      </c>
      <c r="L2079" s="7">
        <v>91437.499999999985</v>
      </c>
      <c r="M2079" s="8">
        <v>0.35</v>
      </c>
      <c r="N2079" s="2" t="s">
        <v>82</v>
      </c>
      <c r="O2079">
        <f t="shared" si="256"/>
        <v>2021</v>
      </c>
      <c r="P2079">
        <f t="shared" si="257"/>
        <v>12</v>
      </c>
      <c r="Q2079" t="str">
        <f t="shared" si="258"/>
        <v>déc</v>
      </c>
      <c r="R2079" t="str">
        <f t="shared" si="259"/>
        <v>Idaho</v>
      </c>
      <c r="S2079" t="str">
        <f t="shared" si="260"/>
        <v>2021-12</v>
      </c>
      <c r="T2079">
        <f>IF(AND(COUNTIF(Calculs!$Q$2:$Q$12,$O2079)&gt;0,COUNTIF(Calculs!$S$2:$S$12,$E2079)&gt;0,COUNTIF(Calculs!$U$2:$U$12,$H2079)&gt;0),1,0)</f>
        <v>1</v>
      </c>
      <c r="U2079">
        <f t="shared" si="261"/>
        <v>261249.99999999997</v>
      </c>
      <c r="V2079">
        <f t="shared" si="262"/>
        <v>475</v>
      </c>
      <c r="W2079">
        <f t="shared" si="263"/>
        <v>91437.499999999985</v>
      </c>
    </row>
    <row r="2080" spans="1:23" ht="15.75" customHeight="1" x14ac:dyDescent="0.3">
      <c r="A2080" s="2" t="s">
        <v>13</v>
      </c>
      <c r="B2080" s="2">
        <v>1197831</v>
      </c>
      <c r="C2080" s="3">
        <v>44534</v>
      </c>
      <c r="D2080" s="12" t="str" cm="1">
        <f t="array" ref="D2080">_xlfn.SWITCH(WEEKDAY(C2080,2), 1, "Lundi", 2, "Mardi", 3, "Mercredi", 4, "Jeudi", 5, "Vendredi", 6, "Samedi", 7, "Dimanche", "Erreur")</f>
        <v>Samedi</v>
      </c>
      <c r="E2080" s="2" t="s">
        <v>30</v>
      </c>
      <c r="F2080" s="2" t="s">
        <v>83</v>
      </c>
      <c r="G2080" s="2" t="s">
        <v>84</v>
      </c>
      <c r="H2080" s="4" t="s">
        <v>22</v>
      </c>
      <c r="I2080" s="5">
        <v>65</v>
      </c>
      <c r="J2080" s="6">
        <v>725</v>
      </c>
      <c r="K2080" s="7">
        <v>471250</v>
      </c>
      <c r="L2080" s="7">
        <v>259187.50000000003</v>
      </c>
      <c r="M2080" s="8">
        <v>0.55000000000000004</v>
      </c>
      <c r="N2080" s="2" t="s">
        <v>82</v>
      </c>
      <c r="O2080">
        <f t="shared" si="256"/>
        <v>2021</v>
      </c>
      <c r="P2080">
        <f t="shared" si="257"/>
        <v>12</v>
      </c>
      <c r="Q2080" t="str">
        <f t="shared" si="258"/>
        <v>déc</v>
      </c>
      <c r="R2080" t="str">
        <f t="shared" si="259"/>
        <v>Idaho</v>
      </c>
      <c r="S2080" t="str">
        <f t="shared" si="260"/>
        <v>2021-12</v>
      </c>
      <c r="T2080">
        <f>IF(AND(COUNTIF(Calculs!$Q$2:$Q$12,$O2080)&gt;0,COUNTIF(Calculs!$S$2:$S$12,$E2080)&gt;0,COUNTIF(Calculs!$U$2:$U$12,$H2080)&gt;0),1,0)</f>
        <v>1</v>
      </c>
      <c r="U2080">
        <f t="shared" si="261"/>
        <v>471250</v>
      </c>
      <c r="V2080">
        <f t="shared" si="262"/>
        <v>725</v>
      </c>
      <c r="W2080">
        <f t="shared" si="263"/>
        <v>259187.50000000003</v>
      </c>
    </row>
    <row r="2081" spans="1:23" ht="15.75" customHeight="1" x14ac:dyDescent="0.3">
      <c r="A2081" s="2" t="s">
        <v>13</v>
      </c>
      <c r="B2081" s="2">
        <v>1128299</v>
      </c>
      <c r="C2081" s="3">
        <v>44219</v>
      </c>
      <c r="D2081" s="12" t="str" cm="1">
        <f t="array" ref="D2081">_xlfn.SWITCH(WEEKDAY(C2081,2), 1, "Lundi", 2, "Mardi", 3, "Mercredi", 4, "Jeudi", 5, "Vendredi", 6, "Samedi", 7, "Dimanche", "Erreur")</f>
        <v>Samedi</v>
      </c>
      <c r="E2081" s="2" t="s">
        <v>30</v>
      </c>
      <c r="F2081" s="2" t="s">
        <v>83</v>
      </c>
      <c r="G2081" s="2" t="s">
        <v>84</v>
      </c>
      <c r="H2081" s="4" t="s">
        <v>16</v>
      </c>
      <c r="I2081" s="5">
        <v>29.999999999999993</v>
      </c>
      <c r="J2081" s="6">
        <v>425</v>
      </c>
      <c r="K2081" s="7">
        <v>127499.99999999997</v>
      </c>
      <c r="L2081" s="7">
        <v>44624.999999999985</v>
      </c>
      <c r="M2081" s="8">
        <v>0.35</v>
      </c>
      <c r="N2081" s="2" t="s">
        <v>82</v>
      </c>
      <c r="O2081">
        <f t="shared" si="256"/>
        <v>2021</v>
      </c>
      <c r="P2081">
        <f t="shared" si="257"/>
        <v>1</v>
      </c>
      <c r="Q2081" t="str">
        <f t="shared" si="258"/>
        <v>janv</v>
      </c>
      <c r="R2081" t="str">
        <f t="shared" si="259"/>
        <v>Idaho</v>
      </c>
      <c r="S2081" t="str">
        <f t="shared" si="260"/>
        <v>2021-01</v>
      </c>
      <c r="T2081">
        <f>IF(AND(COUNTIF(Calculs!$Q$2:$Q$12,$O2081)&gt;0,COUNTIF(Calculs!$S$2:$S$12,$E2081)&gt;0,COUNTIF(Calculs!$U$2:$U$12,$H2081)&gt;0),1,0)</f>
        <v>1</v>
      </c>
      <c r="U2081">
        <f t="shared" si="261"/>
        <v>127499.99999999997</v>
      </c>
      <c r="V2081">
        <f t="shared" si="262"/>
        <v>425</v>
      </c>
      <c r="W2081">
        <f t="shared" si="263"/>
        <v>44624.999999999985</v>
      </c>
    </row>
    <row r="2082" spans="1:23" ht="15.75" customHeight="1" x14ac:dyDescent="0.3">
      <c r="A2082" s="2" t="s">
        <v>13</v>
      </c>
      <c r="B2082" s="2">
        <v>1128299</v>
      </c>
      <c r="C2082" s="3">
        <v>44219</v>
      </c>
      <c r="D2082" s="12" t="str" cm="1">
        <f t="array" ref="D2082">_xlfn.SWITCH(WEEKDAY(C2082,2), 1, "Lundi", 2, "Mardi", 3, "Mercredi", 4, "Jeudi", 5, "Vendredi", 6, "Samedi", 7, "Dimanche", "Erreur")</f>
        <v>Samedi</v>
      </c>
      <c r="E2082" s="2" t="s">
        <v>30</v>
      </c>
      <c r="F2082" s="2" t="s">
        <v>83</v>
      </c>
      <c r="G2082" s="2" t="s">
        <v>84</v>
      </c>
      <c r="H2082" s="4" t="s">
        <v>18</v>
      </c>
      <c r="I2082" s="5">
        <v>40</v>
      </c>
      <c r="J2082" s="6">
        <v>425</v>
      </c>
      <c r="K2082" s="7">
        <v>170000</v>
      </c>
      <c r="L2082" s="7">
        <v>68000</v>
      </c>
      <c r="M2082" s="8">
        <v>0.4</v>
      </c>
      <c r="N2082" s="2" t="s">
        <v>82</v>
      </c>
      <c r="O2082">
        <f t="shared" si="256"/>
        <v>2021</v>
      </c>
      <c r="P2082">
        <f t="shared" si="257"/>
        <v>1</v>
      </c>
      <c r="Q2082" t="str">
        <f t="shared" si="258"/>
        <v>janv</v>
      </c>
      <c r="R2082" t="str">
        <f t="shared" si="259"/>
        <v>Idaho</v>
      </c>
      <c r="S2082" t="str">
        <f t="shared" si="260"/>
        <v>2021-01</v>
      </c>
      <c r="T2082">
        <f>IF(AND(COUNTIF(Calculs!$Q$2:$Q$12,$O2082)&gt;0,COUNTIF(Calculs!$S$2:$S$12,$E2082)&gt;0,COUNTIF(Calculs!$U$2:$U$12,$H2082)&gt;0),1,0)</f>
        <v>1</v>
      </c>
      <c r="U2082">
        <f t="shared" si="261"/>
        <v>170000</v>
      </c>
      <c r="V2082">
        <f t="shared" si="262"/>
        <v>425</v>
      </c>
      <c r="W2082">
        <f t="shared" si="263"/>
        <v>68000</v>
      </c>
    </row>
    <row r="2083" spans="1:23" ht="15.75" customHeight="1" x14ac:dyDescent="0.3">
      <c r="A2083" s="2" t="s">
        <v>13</v>
      </c>
      <c r="B2083" s="2">
        <v>1128299</v>
      </c>
      <c r="C2083" s="3">
        <v>44219</v>
      </c>
      <c r="D2083" s="12" t="str" cm="1">
        <f t="array" ref="D2083">_xlfn.SWITCH(WEEKDAY(C2083,2), 1, "Lundi", 2, "Mardi", 3, "Mercredi", 4, "Jeudi", 5, "Vendredi", 6, "Samedi", 7, "Dimanche", "Erreur")</f>
        <v>Samedi</v>
      </c>
      <c r="E2083" s="2" t="s">
        <v>30</v>
      </c>
      <c r="F2083" s="2" t="s">
        <v>83</v>
      </c>
      <c r="G2083" s="2" t="s">
        <v>84</v>
      </c>
      <c r="H2083" s="4" t="s">
        <v>19</v>
      </c>
      <c r="I2083" s="5">
        <v>40</v>
      </c>
      <c r="J2083" s="6">
        <v>425</v>
      </c>
      <c r="K2083" s="7">
        <v>170000</v>
      </c>
      <c r="L2083" s="7">
        <v>59499.999999999993</v>
      </c>
      <c r="M2083" s="8">
        <v>0.35</v>
      </c>
      <c r="N2083" s="2" t="s">
        <v>82</v>
      </c>
      <c r="O2083">
        <f t="shared" si="256"/>
        <v>2021</v>
      </c>
      <c r="P2083">
        <f t="shared" si="257"/>
        <v>1</v>
      </c>
      <c r="Q2083" t="str">
        <f t="shared" si="258"/>
        <v>janv</v>
      </c>
      <c r="R2083" t="str">
        <f t="shared" si="259"/>
        <v>Idaho</v>
      </c>
      <c r="S2083" t="str">
        <f t="shared" si="260"/>
        <v>2021-01</v>
      </c>
      <c r="T2083">
        <f>IF(AND(COUNTIF(Calculs!$Q$2:$Q$12,$O2083)&gt;0,COUNTIF(Calculs!$S$2:$S$12,$E2083)&gt;0,COUNTIF(Calculs!$U$2:$U$12,$H2083)&gt;0),1,0)</f>
        <v>1</v>
      </c>
      <c r="U2083">
        <f t="shared" si="261"/>
        <v>170000</v>
      </c>
      <c r="V2083">
        <f t="shared" si="262"/>
        <v>425</v>
      </c>
      <c r="W2083">
        <f t="shared" si="263"/>
        <v>59499.999999999993</v>
      </c>
    </row>
    <row r="2084" spans="1:23" ht="15.75" customHeight="1" x14ac:dyDescent="0.3">
      <c r="A2084" s="2" t="s">
        <v>13</v>
      </c>
      <c r="B2084" s="2">
        <v>1128299</v>
      </c>
      <c r="C2084" s="3">
        <v>44219</v>
      </c>
      <c r="D2084" s="12" t="str" cm="1">
        <f t="array" ref="D2084">_xlfn.SWITCH(WEEKDAY(C2084,2), 1, "Lundi", 2, "Mardi", 3, "Mercredi", 4, "Jeudi", 5, "Vendredi", 6, "Samedi", 7, "Dimanche", "Erreur")</f>
        <v>Samedi</v>
      </c>
      <c r="E2084" s="2" t="s">
        <v>30</v>
      </c>
      <c r="F2084" s="2" t="s">
        <v>83</v>
      </c>
      <c r="G2084" s="2" t="s">
        <v>84</v>
      </c>
      <c r="H2084" s="4" t="s">
        <v>20</v>
      </c>
      <c r="I2084" s="5">
        <v>40</v>
      </c>
      <c r="J2084" s="6">
        <v>275</v>
      </c>
      <c r="K2084" s="7">
        <v>110000</v>
      </c>
      <c r="L2084" s="7">
        <v>38500</v>
      </c>
      <c r="M2084" s="8">
        <v>0.35</v>
      </c>
      <c r="N2084" s="2" t="s">
        <v>82</v>
      </c>
      <c r="O2084">
        <f t="shared" si="256"/>
        <v>2021</v>
      </c>
      <c r="P2084">
        <f t="shared" si="257"/>
        <v>1</v>
      </c>
      <c r="Q2084" t="str">
        <f t="shared" si="258"/>
        <v>janv</v>
      </c>
      <c r="R2084" t="str">
        <f t="shared" si="259"/>
        <v>Idaho</v>
      </c>
      <c r="S2084" t="str">
        <f t="shared" si="260"/>
        <v>2021-01</v>
      </c>
      <c r="T2084">
        <f>IF(AND(COUNTIF(Calculs!$Q$2:$Q$12,$O2084)&gt;0,COUNTIF(Calculs!$S$2:$S$12,$E2084)&gt;0,COUNTIF(Calculs!$U$2:$U$12,$H2084)&gt;0),1,0)</f>
        <v>1</v>
      </c>
      <c r="U2084">
        <f t="shared" si="261"/>
        <v>110000</v>
      </c>
      <c r="V2084">
        <f t="shared" si="262"/>
        <v>275</v>
      </c>
      <c r="W2084">
        <f t="shared" si="263"/>
        <v>38500</v>
      </c>
    </row>
    <row r="2085" spans="1:23" ht="15.75" customHeight="1" x14ac:dyDescent="0.3">
      <c r="A2085" s="2" t="s">
        <v>13</v>
      </c>
      <c r="B2085" s="2">
        <v>1128299</v>
      </c>
      <c r="C2085" s="3">
        <v>44219</v>
      </c>
      <c r="D2085" s="12" t="str" cm="1">
        <f t="array" ref="D2085">_xlfn.SWITCH(WEEKDAY(C2085,2), 1, "Lundi", 2, "Mardi", 3, "Mercredi", 4, "Jeudi", 5, "Vendredi", 6, "Samedi", 7, "Dimanche", "Erreur")</f>
        <v>Samedi</v>
      </c>
      <c r="E2085" s="2" t="s">
        <v>30</v>
      </c>
      <c r="F2085" s="2" t="s">
        <v>83</v>
      </c>
      <c r="G2085" s="2" t="s">
        <v>84</v>
      </c>
      <c r="H2085" s="4" t="s">
        <v>21</v>
      </c>
      <c r="I2085" s="5">
        <v>45.000000000000007</v>
      </c>
      <c r="J2085" s="6">
        <v>225</v>
      </c>
      <c r="K2085" s="7">
        <v>101250.00000000001</v>
      </c>
      <c r="L2085" s="7">
        <v>30375.000000000004</v>
      </c>
      <c r="M2085" s="8">
        <v>0.3</v>
      </c>
      <c r="N2085" s="2" t="s">
        <v>82</v>
      </c>
      <c r="O2085">
        <f t="shared" si="256"/>
        <v>2021</v>
      </c>
      <c r="P2085">
        <f t="shared" si="257"/>
        <v>1</v>
      </c>
      <c r="Q2085" t="str">
        <f t="shared" si="258"/>
        <v>janv</v>
      </c>
      <c r="R2085" t="str">
        <f t="shared" si="259"/>
        <v>Idaho</v>
      </c>
      <c r="S2085" t="str">
        <f t="shared" si="260"/>
        <v>2021-01</v>
      </c>
      <c r="T2085">
        <f>IF(AND(COUNTIF(Calculs!$Q$2:$Q$12,$O2085)&gt;0,COUNTIF(Calculs!$S$2:$S$12,$E2085)&gt;0,COUNTIF(Calculs!$U$2:$U$12,$H2085)&gt;0),1,0)</f>
        <v>1</v>
      </c>
      <c r="U2085">
        <f t="shared" si="261"/>
        <v>101250.00000000001</v>
      </c>
      <c r="V2085">
        <f t="shared" si="262"/>
        <v>225</v>
      </c>
      <c r="W2085">
        <f t="shared" si="263"/>
        <v>30375.000000000004</v>
      </c>
    </row>
    <row r="2086" spans="1:23" ht="15.75" customHeight="1" x14ac:dyDescent="0.3">
      <c r="A2086" s="2" t="s">
        <v>13</v>
      </c>
      <c r="B2086" s="2">
        <v>1128299</v>
      </c>
      <c r="C2086" s="3">
        <v>44219</v>
      </c>
      <c r="D2086" s="12" t="str" cm="1">
        <f t="array" ref="D2086">_xlfn.SWITCH(WEEKDAY(C2086,2), 1, "Lundi", 2, "Mardi", 3, "Mercredi", 4, "Jeudi", 5, "Vendredi", 6, "Samedi", 7, "Dimanche", "Erreur")</f>
        <v>Samedi</v>
      </c>
      <c r="E2086" s="2" t="s">
        <v>30</v>
      </c>
      <c r="F2086" s="2" t="s">
        <v>83</v>
      </c>
      <c r="G2086" s="2" t="s">
        <v>84</v>
      </c>
      <c r="H2086" s="4" t="s">
        <v>22</v>
      </c>
      <c r="I2086" s="5">
        <v>40</v>
      </c>
      <c r="J2086" s="6">
        <v>425</v>
      </c>
      <c r="K2086" s="7">
        <v>170000</v>
      </c>
      <c r="L2086" s="7">
        <v>42500</v>
      </c>
      <c r="M2086" s="8">
        <v>0.25</v>
      </c>
      <c r="N2086" s="2" t="s">
        <v>82</v>
      </c>
      <c r="O2086">
        <f t="shared" si="256"/>
        <v>2021</v>
      </c>
      <c r="P2086">
        <f t="shared" si="257"/>
        <v>1</v>
      </c>
      <c r="Q2086" t="str">
        <f t="shared" si="258"/>
        <v>janv</v>
      </c>
      <c r="R2086" t="str">
        <f t="shared" si="259"/>
        <v>Idaho</v>
      </c>
      <c r="S2086" t="str">
        <f t="shared" si="260"/>
        <v>2021-01</v>
      </c>
      <c r="T2086">
        <f>IF(AND(COUNTIF(Calculs!$Q$2:$Q$12,$O2086)&gt;0,COUNTIF(Calculs!$S$2:$S$12,$E2086)&gt;0,COUNTIF(Calculs!$U$2:$U$12,$H2086)&gt;0),1,0)</f>
        <v>1</v>
      </c>
      <c r="U2086">
        <f t="shared" si="261"/>
        <v>170000</v>
      </c>
      <c r="V2086">
        <f t="shared" si="262"/>
        <v>425</v>
      </c>
      <c r="W2086">
        <f t="shared" si="263"/>
        <v>42500</v>
      </c>
    </row>
    <row r="2087" spans="1:23" ht="15.75" customHeight="1" x14ac:dyDescent="0.3">
      <c r="A2087" s="2" t="s">
        <v>13</v>
      </c>
      <c r="B2087" s="2">
        <v>1128299</v>
      </c>
      <c r="C2087" s="3">
        <v>44250</v>
      </c>
      <c r="D2087" s="12" t="str" cm="1">
        <f t="array" ref="D2087">_xlfn.SWITCH(WEEKDAY(C2087,2), 1, "Lundi", 2, "Mardi", 3, "Mercredi", 4, "Jeudi", 5, "Vendredi", 6, "Samedi", 7, "Dimanche", "Erreur")</f>
        <v>Mardi</v>
      </c>
      <c r="E2087" s="2" t="s">
        <v>30</v>
      </c>
      <c r="F2087" s="2" t="s">
        <v>83</v>
      </c>
      <c r="G2087" s="2" t="s">
        <v>84</v>
      </c>
      <c r="H2087" s="4" t="s">
        <v>16</v>
      </c>
      <c r="I2087" s="5">
        <v>29.999999999999993</v>
      </c>
      <c r="J2087" s="6">
        <v>475</v>
      </c>
      <c r="K2087" s="7">
        <v>142499.99999999997</v>
      </c>
      <c r="L2087" s="7">
        <v>49874.999999999985</v>
      </c>
      <c r="M2087" s="8">
        <v>0.35</v>
      </c>
      <c r="N2087" s="2" t="s">
        <v>82</v>
      </c>
      <c r="O2087">
        <f t="shared" si="256"/>
        <v>2021</v>
      </c>
      <c r="P2087">
        <f t="shared" si="257"/>
        <v>2</v>
      </c>
      <c r="Q2087" t="str">
        <f t="shared" si="258"/>
        <v>févr</v>
      </c>
      <c r="R2087" t="str">
        <f t="shared" si="259"/>
        <v>Idaho</v>
      </c>
      <c r="S2087" t="str">
        <f t="shared" si="260"/>
        <v>2021-02</v>
      </c>
      <c r="T2087">
        <f>IF(AND(COUNTIF(Calculs!$Q$2:$Q$12,$O2087)&gt;0,COUNTIF(Calculs!$S$2:$S$12,$E2087)&gt;0,COUNTIF(Calculs!$U$2:$U$12,$H2087)&gt;0),1,0)</f>
        <v>1</v>
      </c>
      <c r="U2087">
        <f t="shared" si="261"/>
        <v>142499.99999999997</v>
      </c>
      <c r="V2087">
        <f t="shared" si="262"/>
        <v>475</v>
      </c>
      <c r="W2087">
        <f t="shared" si="263"/>
        <v>49874.999999999985</v>
      </c>
    </row>
    <row r="2088" spans="1:23" ht="15.75" customHeight="1" x14ac:dyDescent="0.3">
      <c r="A2088" s="2" t="s">
        <v>13</v>
      </c>
      <c r="B2088" s="2">
        <v>1128299</v>
      </c>
      <c r="C2088" s="3">
        <v>44250</v>
      </c>
      <c r="D2088" s="12" t="str" cm="1">
        <f t="array" ref="D2088">_xlfn.SWITCH(WEEKDAY(C2088,2), 1, "Lundi", 2, "Mardi", 3, "Mercredi", 4, "Jeudi", 5, "Vendredi", 6, "Samedi", 7, "Dimanche", "Erreur")</f>
        <v>Mardi</v>
      </c>
      <c r="E2088" s="2" t="s">
        <v>30</v>
      </c>
      <c r="F2088" s="2" t="s">
        <v>83</v>
      </c>
      <c r="G2088" s="2" t="s">
        <v>84</v>
      </c>
      <c r="H2088" s="4" t="s">
        <v>18</v>
      </c>
      <c r="I2088" s="5">
        <v>40</v>
      </c>
      <c r="J2088" s="6">
        <v>375</v>
      </c>
      <c r="K2088" s="7">
        <v>150000</v>
      </c>
      <c r="L2088" s="7">
        <v>60000</v>
      </c>
      <c r="M2088" s="8">
        <v>0.4</v>
      </c>
      <c r="N2088" s="2" t="s">
        <v>82</v>
      </c>
      <c r="O2088">
        <f t="shared" si="256"/>
        <v>2021</v>
      </c>
      <c r="P2088">
        <f t="shared" si="257"/>
        <v>2</v>
      </c>
      <c r="Q2088" t="str">
        <f t="shared" si="258"/>
        <v>févr</v>
      </c>
      <c r="R2088" t="str">
        <f t="shared" si="259"/>
        <v>Idaho</v>
      </c>
      <c r="S2088" t="str">
        <f t="shared" si="260"/>
        <v>2021-02</v>
      </c>
      <c r="T2088">
        <f>IF(AND(COUNTIF(Calculs!$Q$2:$Q$12,$O2088)&gt;0,COUNTIF(Calculs!$S$2:$S$12,$E2088)&gt;0,COUNTIF(Calculs!$U$2:$U$12,$H2088)&gt;0),1,0)</f>
        <v>1</v>
      </c>
      <c r="U2088">
        <f t="shared" si="261"/>
        <v>150000</v>
      </c>
      <c r="V2088">
        <f t="shared" si="262"/>
        <v>375</v>
      </c>
      <c r="W2088">
        <f t="shared" si="263"/>
        <v>60000</v>
      </c>
    </row>
    <row r="2089" spans="1:23" ht="15.75" customHeight="1" x14ac:dyDescent="0.3">
      <c r="A2089" s="2" t="s">
        <v>13</v>
      </c>
      <c r="B2089" s="2">
        <v>1128299</v>
      </c>
      <c r="C2089" s="3">
        <v>44250</v>
      </c>
      <c r="D2089" s="12" t="str" cm="1">
        <f t="array" ref="D2089">_xlfn.SWITCH(WEEKDAY(C2089,2), 1, "Lundi", 2, "Mardi", 3, "Mercredi", 4, "Jeudi", 5, "Vendredi", 6, "Samedi", 7, "Dimanche", "Erreur")</f>
        <v>Mardi</v>
      </c>
      <c r="E2089" s="2" t="s">
        <v>30</v>
      </c>
      <c r="F2089" s="2" t="s">
        <v>83</v>
      </c>
      <c r="G2089" s="2" t="s">
        <v>84</v>
      </c>
      <c r="H2089" s="4" t="s">
        <v>19</v>
      </c>
      <c r="I2089" s="5">
        <v>40</v>
      </c>
      <c r="J2089" s="6">
        <v>375</v>
      </c>
      <c r="K2089" s="7">
        <v>150000</v>
      </c>
      <c r="L2089" s="7">
        <v>52500</v>
      </c>
      <c r="M2089" s="8">
        <v>0.35</v>
      </c>
      <c r="N2089" s="2" t="s">
        <v>82</v>
      </c>
      <c r="O2089">
        <f t="shared" si="256"/>
        <v>2021</v>
      </c>
      <c r="P2089">
        <f t="shared" si="257"/>
        <v>2</v>
      </c>
      <c r="Q2089" t="str">
        <f t="shared" si="258"/>
        <v>févr</v>
      </c>
      <c r="R2089" t="str">
        <f t="shared" si="259"/>
        <v>Idaho</v>
      </c>
      <c r="S2089" t="str">
        <f t="shared" si="260"/>
        <v>2021-02</v>
      </c>
      <c r="T2089">
        <f>IF(AND(COUNTIF(Calculs!$Q$2:$Q$12,$O2089)&gt;0,COUNTIF(Calculs!$S$2:$S$12,$E2089)&gt;0,COUNTIF(Calculs!$U$2:$U$12,$H2089)&gt;0),1,0)</f>
        <v>1</v>
      </c>
      <c r="U2089">
        <f t="shared" si="261"/>
        <v>150000</v>
      </c>
      <c r="V2089">
        <f t="shared" si="262"/>
        <v>375</v>
      </c>
      <c r="W2089">
        <f t="shared" si="263"/>
        <v>52500</v>
      </c>
    </row>
    <row r="2090" spans="1:23" ht="15.75" customHeight="1" x14ac:dyDescent="0.3">
      <c r="A2090" s="2" t="s">
        <v>13</v>
      </c>
      <c r="B2090" s="2">
        <v>1128299</v>
      </c>
      <c r="C2090" s="3">
        <v>44250</v>
      </c>
      <c r="D2090" s="12" t="str" cm="1">
        <f t="array" ref="D2090">_xlfn.SWITCH(WEEKDAY(C2090,2), 1, "Lundi", 2, "Mardi", 3, "Mercredi", 4, "Jeudi", 5, "Vendredi", 6, "Samedi", 7, "Dimanche", "Erreur")</f>
        <v>Mardi</v>
      </c>
      <c r="E2090" s="2" t="s">
        <v>30</v>
      </c>
      <c r="F2090" s="2" t="s">
        <v>85</v>
      </c>
      <c r="G2090" s="2" t="s">
        <v>86</v>
      </c>
      <c r="H2090" s="4" t="s">
        <v>20</v>
      </c>
      <c r="I2090" s="5">
        <v>40</v>
      </c>
      <c r="J2090" s="6">
        <v>225</v>
      </c>
      <c r="K2090" s="7">
        <v>90000</v>
      </c>
      <c r="L2090" s="7">
        <v>31499.999999999996</v>
      </c>
      <c r="M2090" s="8">
        <v>0.35</v>
      </c>
      <c r="N2090" s="2" t="s">
        <v>82</v>
      </c>
      <c r="O2090">
        <f t="shared" si="256"/>
        <v>2021</v>
      </c>
      <c r="P2090">
        <f t="shared" si="257"/>
        <v>2</v>
      </c>
      <c r="Q2090" t="str">
        <f t="shared" si="258"/>
        <v>févr</v>
      </c>
      <c r="R2090" t="str">
        <f t="shared" si="259"/>
        <v>Arizona</v>
      </c>
      <c r="S2090" t="str">
        <f t="shared" si="260"/>
        <v>2021-02</v>
      </c>
      <c r="T2090">
        <f>IF(AND(COUNTIF(Calculs!$Q$2:$Q$12,$O2090)&gt;0,COUNTIF(Calculs!$S$2:$S$12,$E2090)&gt;0,COUNTIF(Calculs!$U$2:$U$12,$H2090)&gt;0),1,0)</f>
        <v>1</v>
      </c>
      <c r="U2090">
        <f t="shared" si="261"/>
        <v>90000</v>
      </c>
      <c r="V2090">
        <f t="shared" si="262"/>
        <v>225</v>
      </c>
      <c r="W2090">
        <f t="shared" si="263"/>
        <v>31499.999999999996</v>
      </c>
    </row>
    <row r="2091" spans="1:23" ht="15.75" customHeight="1" x14ac:dyDescent="0.3">
      <c r="A2091" s="2" t="s">
        <v>13</v>
      </c>
      <c r="B2091" s="2">
        <v>1128299</v>
      </c>
      <c r="C2091" s="3">
        <v>44250</v>
      </c>
      <c r="D2091" s="12" t="str" cm="1">
        <f t="array" ref="D2091">_xlfn.SWITCH(WEEKDAY(C2091,2), 1, "Lundi", 2, "Mardi", 3, "Mercredi", 4, "Jeudi", 5, "Vendredi", 6, "Samedi", 7, "Dimanche", "Erreur")</f>
        <v>Mardi</v>
      </c>
      <c r="E2091" s="2" t="s">
        <v>30</v>
      </c>
      <c r="F2091" s="2" t="s">
        <v>85</v>
      </c>
      <c r="G2091" s="2" t="s">
        <v>86</v>
      </c>
      <c r="H2091" s="4" t="s">
        <v>21</v>
      </c>
      <c r="I2091" s="5">
        <v>45.000000000000007</v>
      </c>
      <c r="J2091" s="6">
        <v>150</v>
      </c>
      <c r="K2091" s="7">
        <v>67500.000000000015</v>
      </c>
      <c r="L2091" s="7">
        <v>20250.000000000004</v>
      </c>
      <c r="M2091" s="8">
        <v>0.3</v>
      </c>
      <c r="N2091" s="2" t="s">
        <v>82</v>
      </c>
      <c r="O2091">
        <f t="shared" si="256"/>
        <v>2021</v>
      </c>
      <c r="P2091">
        <f t="shared" si="257"/>
        <v>2</v>
      </c>
      <c r="Q2091" t="str">
        <f t="shared" si="258"/>
        <v>févr</v>
      </c>
      <c r="R2091" t="str">
        <f t="shared" si="259"/>
        <v>Arizona</v>
      </c>
      <c r="S2091" t="str">
        <f t="shared" si="260"/>
        <v>2021-02</v>
      </c>
      <c r="T2091">
        <f>IF(AND(COUNTIF(Calculs!$Q$2:$Q$12,$O2091)&gt;0,COUNTIF(Calculs!$S$2:$S$12,$E2091)&gt;0,COUNTIF(Calculs!$U$2:$U$12,$H2091)&gt;0),1,0)</f>
        <v>1</v>
      </c>
      <c r="U2091">
        <f t="shared" si="261"/>
        <v>67500.000000000015</v>
      </c>
      <c r="V2091">
        <f t="shared" si="262"/>
        <v>150</v>
      </c>
      <c r="W2091">
        <f t="shared" si="263"/>
        <v>20250.000000000004</v>
      </c>
    </row>
    <row r="2092" spans="1:23" ht="15.75" customHeight="1" x14ac:dyDescent="0.3">
      <c r="A2092" s="2" t="s">
        <v>13</v>
      </c>
      <c r="B2092" s="2">
        <v>1128299</v>
      </c>
      <c r="C2092" s="3">
        <v>44250</v>
      </c>
      <c r="D2092" s="12" t="str" cm="1">
        <f t="array" ref="D2092">_xlfn.SWITCH(WEEKDAY(C2092,2), 1, "Lundi", 2, "Mardi", 3, "Mercredi", 4, "Jeudi", 5, "Vendredi", 6, "Samedi", 7, "Dimanche", "Erreur")</f>
        <v>Mardi</v>
      </c>
      <c r="E2092" s="2" t="s">
        <v>30</v>
      </c>
      <c r="F2092" s="2" t="s">
        <v>85</v>
      </c>
      <c r="G2092" s="2" t="s">
        <v>86</v>
      </c>
      <c r="H2092" s="4" t="s">
        <v>22</v>
      </c>
      <c r="I2092" s="5">
        <v>40</v>
      </c>
      <c r="J2092" s="6">
        <v>350</v>
      </c>
      <c r="K2092" s="7">
        <v>140000</v>
      </c>
      <c r="L2092" s="7">
        <v>35000</v>
      </c>
      <c r="M2092" s="8">
        <v>0.25</v>
      </c>
      <c r="N2092" s="2" t="s">
        <v>82</v>
      </c>
      <c r="O2092">
        <f t="shared" si="256"/>
        <v>2021</v>
      </c>
      <c r="P2092">
        <f t="shared" si="257"/>
        <v>2</v>
      </c>
      <c r="Q2092" t="str">
        <f t="shared" si="258"/>
        <v>févr</v>
      </c>
      <c r="R2092" t="str">
        <f t="shared" si="259"/>
        <v>Arizona</v>
      </c>
      <c r="S2092" t="str">
        <f t="shared" si="260"/>
        <v>2021-02</v>
      </c>
      <c r="T2092">
        <f>IF(AND(COUNTIF(Calculs!$Q$2:$Q$12,$O2092)&gt;0,COUNTIF(Calculs!$S$2:$S$12,$E2092)&gt;0,COUNTIF(Calculs!$U$2:$U$12,$H2092)&gt;0),1,0)</f>
        <v>1</v>
      </c>
      <c r="U2092">
        <f t="shared" si="261"/>
        <v>140000</v>
      </c>
      <c r="V2092">
        <f t="shared" si="262"/>
        <v>350</v>
      </c>
      <c r="W2092">
        <f t="shared" si="263"/>
        <v>35000</v>
      </c>
    </row>
    <row r="2093" spans="1:23" ht="15.75" customHeight="1" x14ac:dyDescent="0.3">
      <c r="A2093" s="2" t="s">
        <v>13</v>
      </c>
      <c r="B2093" s="2">
        <v>1128299</v>
      </c>
      <c r="C2093" s="3">
        <v>44277</v>
      </c>
      <c r="D2093" s="12" t="str" cm="1">
        <f t="array" ref="D2093">_xlfn.SWITCH(WEEKDAY(C2093,2), 1, "Lundi", 2, "Mardi", 3, "Mercredi", 4, "Jeudi", 5, "Vendredi", 6, "Samedi", 7, "Dimanche", "Erreur")</f>
        <v>Lundi</v>
      </c>
      <c r="E2093" s="2" t="s">
        <v>30</v>
      </c>
      <c r="F2093" s="2" t="s">
        <v>85</v>
      </c>
      <c r="G2093" s="2" t="s">
        <v>86</v>
      </c>
      <c r="H2093" s="4" t="s">
        <v>16</v>
      </c>
      <c r="I2093" s="5">
        <v>40</v>
      </c>
      <c r="J2093" s="6">
        <v>500</v>
      </c>
      <c r="K2093" s="7">
        <v>200000</v>
      </c>
      <c r="L2093" s="7">
        <v>70000</v>
      </c>
      <c r="M2093" s="8">
        <v>0.35</v>
      </c>
      <c r="N2093" s="2" t="s">
        <v>82</v>
      </c>
      <c r="O2093">
        <f t="shared" si="256"/>
        <v>2021</v>
      </c>
      <c r="P2093">
        <f t="shared" si="257"/>
        <v>3</v>
      </c>
      <c r="Q2093" t="str">
        <f t="shared" si="258"/>
        <v>mars</v>
      </c>
      <c r="R2093" t="str">
        <f t="shared" si="259"/>
        <v>Arizona</v>
      </c>
      <c r="S2093" t="str">
        <f t="shared" si="260"/>
        <v>2021-03</v>
      </c>
      <c r="T2093">
        <f>IF(AND(COUNTIF(Calculs!$Q$2:$Q$12,$O2093)&gt;0,COUNTIF(Calculs!$S$2:$S$12,$E2093)&gt;0,COUNTIF(Calculs!$U$2:$U$12,$H2093)&gt;0),1,0)</f>
        <v>1</v>
      </c>
      <c r="U2093">
        <f t="shared" si="261"/>
        <v>200000</v>
      </c>
      <c r="V2093">
        <f t="shared" si="262"/>
        <v>500</v>
      </c>
      <c r="W2093">
        <f t="shared" si="263"/>
        <v>70000</v>
      </c>
    </row>
    <row r="2094" spans="1:23" ht="15.75" customHeight="1" x14ac:dyDescent="0.3">
      <c r="A2094" s="2" t="s">
        <v>13</v>
      </c>
      <c r="B2094" s="2">
        <v>1128299</v>
      </c>
      <c r="C2094" s="3">
        <v>44277</v>
      </c>
      <c r="D2094" s="12" t="str" cm="1">
        <f t="array" ref="D2094">_xlfn.SWITCH(WEEKDAY(C2094,2), 1, "Lundi", 2, "Mardi", 3, "Mercredi", 4, "Jeudi", 5, "Vendredi", 6, "Samedi", 7, "Dimanche", "Erreur")</f>
        <v>Lundi</v>
      </c>
      <c r="E2094" s="2" t="s">
        <v>30</v>
      </c>
      <c r="F2094" s="2" t="s">
        <v>85</v>
      </c>
      <c r="G2094" s="2" t="s">
        <v>86</v>
      </c>
      <c r="H2094" s="4" t="s">
        <v>18</v>
      </c>
      <c r="I2094" s="5">
        <v>50</v>
      </c>
      <c r="J2094" s="6">
        <v>350</v>
      </c>
      <c r="K2094" s="7">
        <v>175000</v>
      </c>
      <c r="L2094" s="7">
        <v>70000</v>
      </c>
      <c r="M2094" s="8">
        <v>0.4</v>
      </c>
      <c r="N2094" s="2" t="s">
        <v>82</v>
      </c>
      <c r="O2094">
        <f t="shared" si="256"/>
        <v>2021</v>
      </c>
      <c r="P2094">
        <f t="shared" si="257"/>
        <v>3</v>
      </c>
      <c r="Q2094" t="str">
        <f t="shared" si="258"/>
        <v>mars</v>
      </c>
      <c r="R2094" t="str">
        <f t="shared" si="259"/>
        <v>Arizona</v>
      </c>
      <c r="S2094" t="str">
        <f t="shared" si="260"/>
        <v>2021-03</v>
      </c>
      <c r="T2094">
        <f>IF(AND(COUNTIF(Calculs!$Q$2:$Q$12,$O2094)&gt;0,COUNTIF(Calculs!$S$2:$S$12,$E2094)&gt;0,COUNTIF(Calculs!$U$2:$U$12,$H2094)&gt;0),1,0)</f>
        <v>1</v>
      </c>
      <c r="U2094">
        <f t="shared" si="261"/>
        <v>175000</v>
      </c>
      <c r="V2094">
        <f t="shared" si="262"/>
        <v>350</v>
      </c>
      <c r="W2094">
        <f t="shared" si="263"/>
        <v>70000</v>
      </c>
    </row>
    <row r="2095" spans="1:23" ht="15.75" customHeight="1" x14ac:dyDescent="0.3">
      <c r="A2095" s="2" t="s">
        <v>13</v>
      </c>
      <c r="B2095" s="2">
        <v>1128299</v>
      </c>
      <c r="C2095" s="3">
        <v>44277</v>
      </c>
      <c r="D2095" s="12" t="str" cm="1">
        <f t="array" ref="D2095">_xlfn.SWITCH(WEEKDAY(C2095,2), 1, "Lundi", 2, "Mardi", 3, "Mercredi", 4, "Jeudi", 5, "Vendredi", 6, "Samedi", 7, "Dimanche", "Erreur")</f>
        <v>Lundi</v>
      </c>
      <c r="E2095" s="2" t="s">
        <v>30</v>
      </c>
      <c r="F2095" s="2" t="s">
        <v>85</v>
      </c>
      <c r="G2095" s="2" t="s">
        <v>86</v>
      </c>
      <c r="H2095" s="4" t="s">
        <v>19</v>
      </c>
      <c r="I2095" s="5">
        <v>50</v>
      </c>
      <c r="J2095" s="6">
        <v>350</v>
      </c>
      <c r="K2095" s="7">
        <v>175000</v>
      </c>
      <c r="L2095" s="7">
        <v>61249.999999999993</v>
      </c>
      <c r="M2095" s="8">
        <v>0.35</v>
      </c>
      <c r="N2095" s="2" t="s">
        <v>82</v>
      </c>
      <c r="O2095">
        <f t="shared" si="256"/>
        <v>2021</v>
      </c>
      <c r="P2095">
        <f t="shared" si="257"/>
        <v>3</v>
      </c>
      <c r="Q2095" t="str">
        <f t="shared" si="258"/>
        <v>mars</v>
      </c>
      <c r="R2095" t="str">
        <f t="shared" si="259"/>
        <v>Arizona</v>
      </c>
      <c r="S2095" t="str">
        <f t="shared" si="260"/>
        <v>2021-03</v>
      </c>
      <c r="T2095">
        <f>IF(AND(COUNTIF(Calculs!$Q$2:$Q$12,$O2095)&gt;0,COUNTIF(Calculs!$S$2:$S$12,$E2095)&gt;0,COUNTIF(Calculs!$U$2:$U$12,$H2095)&gt;0),1,0)</f>
        <v>1</v>
      </c>
      <c r="U2095">
        <f t="shared" si="261"/>
        <v>175000</v>
      </c>
      <c r="V2095">
        <f t="shared" si="262"/>
        <v>350</v>
      </c>
      <c r="W2095">
        <f t="shared" si="263"/>
        <v>61249.999999999993</v>
      </c>
    </row>
    <row r="2096" spans="1:23" ht="15.75" customHeight="1" x14ac:dyDescent="0.3">
      <c r="A2096" s="2" t="s">
        <v>13</v>
      </c>
      <c r="B2096" s="2">
        <v>1128299</v>
      </c>
      <c r="C2096" s="3">
        <v>44277</v>
      </c>
      <c r="D2096" s="12" t="str" cm="1">
        <f t="array" ref="D2096">_xlfn.SWITCH(WEEKDAY(C2096,2), 1, "Lundi", 2, "Mardi", 3, "Mercredi", 4, "Jeudi", 5, "Vendredi", 6, "Samedi", 7, "Dimanche", "Erreur")</f>
        <v>Lundi</v>
      </c>
      <c r="E2096" s="2" t="s">
        <v>30</v>
      </c>
      <c r="F2096" s="2" t="s">
        <v>85</v>
      </c>
      <c r="G2096" s="2" t="s">
        <v>86</v>
      </c>
      <c r="H2096" s="4" t="s">
        <v>20</v>
      </c>
      <c r="I2096" s="5">
        <v>50</v>
      </c>
      <c r="J2096" s="6">
        <v>225</v>
      </c>
      <c r="K2096" s="7">
        <v>112500</v>
      </c>
      <c r="L2096" s="7">
        <v>39375</v>
      </c>
      <c r="M2096" s="8">
        <v>0.35</v>
      </c>
      <c r="N2096" s="2" t="s">
        <v>82</v>
      </c>
      <c r="O2096">
        <f t="shared" si="256"/>
        <v>2021</v>
      </c>
      <c r="P2096">
        <f t="shared" si="257"/>
        <v>3</v>
      </c>
      <c r="Q2096" t="str">
        <f t="shared" si="258"/>
        <v>mars</v>
      </c>
      <c r="R2096" t="str">
        <f t="shared" si="259"/>
        <v>Arizona</v>
      </c>
      <c r="S2096" t="str">
        <f t="shared" si="260"/>
        <v>2021-03</v>
      </c>
      <c r="T2096">
        <f>IF(AND(COUNTIF(Calculs!$Q$2:$Q$12,$O2096)&gt;0,COUNTIF(Calculs!$S$2:$S$12,$E2096)&gt;0,COUNTIF(Calculs!$U$2:$U$12,$H2096)&gt;0),1,0)</f>
        <v>1</v>
      </c>
      <c r="U2096">
        <f t="shared" si="261"/>
        <v>112500</v>
      </c>
      <c r="V2096">
        <f t="shared" si="262"/>
        <v>225</v>
      </c>
      <c r="W2096">
        <f t="shared" si="263"/>
        <v>39375</v>
      </c>
    </row>
    <row r="2097" spans="1:23" ht="15.75" customHeight="1" x14ac:dyDescent="0.3">
      <c r="A2097" s="2" t="s">
        <v>13</v>
      </c>
      <c r="B2097" s="2">
        <v>1128299</v>
      </c>
      <c r="C2097" s="3">
        <v>44277</v>
      </c>
      <c r="D2097" s="12" t="str" cm="1">
        <f t="array" ref="D2097">_xlfn.SWITCH(WEEKDAY(C2097,2), 1, "Lundi", 2, "Mardi", 3, "Mercredi", 4, "Jeudi", 5, "Vendredi", 6, "Samedi", 7, "Dimanche", "Erreur")</f>
        <v>Lundi</v>
      </c>
      <c r="E2097" s="2" t="s">
        <v>30</v>
      </c>
      <c r="F2097" s="2" t="s">
        <v>85</v>
      </c>
      <c r="G2097" s="2" t="s">
        <v>86</v>
      </c>
      <c r="H2097" s="4" t="s">
        <v>21</v>
      </c>
      <c r="I2097" s="5">
        <v>55.000000000000007</v>
      </c>
      <c r="J2097" s="6">
        <v>125</v>
      </c>
      <c r="K2097" s="7">
        <v>68750.000000000015</v>
      </c>
      <c r="L2097" s="7">
        <v>20625.000000000004</v>
      </c>
      <c r="M2097" s="8">
        <v>0.3</v>
      </c>
      <c r="N2097" s="2" t="s">
        <v>82</v>
      </c>
      <c r="O2097">
        <f t="shared" si="256"/>
        <v>2021</v>
      </c>
      <c r="P2097">
        <f t="shared" si="257"/>
        <v>3</v>
      </c>
      <c r="Q2097" t="str">
        <f t="shared" si="258"/>
        <v>mars</v>
      </c>
      <c r="R2097" t="str">
        <f t="shared" si="259"/>
        <v>Arizona</v>
      </c>
      <c r="S2097" t="str">
        <f t="shared" si="260"/>
        <v>2021-03</v>
      </c>
      <c r="T2097">
        <f>IF(AND(COUNTIF(Calculs!$Q$2:$Q$12,$O2097)&gt;0,COUNTIF(Calculs!$S$2:$S$12,$E2097)&gt;0,COUNTIF(Calculs!$U$2:$U$12,$H2097)&gt;0),1,0)</f>
        <v>1</v>
      </c>
      <c r="U2097">
        <f t="shared" si="261"/>
        <v>68750.000000000015</v>
      </c>
      <c r="V2097">
        <f t="shared" si="262"/>
        <v>125</v>
      </c>
      <c r="W2097">
        <f t="shared" si="263"/>
        <v>20625.000000000004</v>
      </c>
    </row>
    <row r="2098" spans="1:23" ht="15.75" customHeight="1" x14ac:dyDescent="0.3">
      <c r="A2098" s="2" t="s">
        <v>13</v>
      </c>
      <c r="B2098" s="2">
        <v>1128299</v>
      </c>
      <c r="C2098" s="3">
        <v>44277</v>
      </c>
      <c r="D2098" s="12" t="str" cm="1">
        <f t="array" ref="D2098">_xlfn.SWITCH(WEEKDAY(C2098,2), 1, "Lundi", 2, "Mardi", 3, "Mercredi", 4, "Jeudi", 5, "Vendredi", 6, "Samedi", 7, "Dimanche", "Erreur")</f>
        <v>Lundi</v>
      </c>
      <c r="E2098" s="2" t="s">
        <v>30</v>
      </c>
      <c r="F2098" s="2" t="s">
        <v>85</v>
      </c>
      <c r="G2098" s="2" t="s">
        <v>86</v>
      </c>
      <c r="H2098" s="4" t="s">
        <v>22</v>
      </c>
      <c r="I2098" s="5">
        <v>50</v>
      </c>
      <c r="J2098" s="6">
        <v>325</v>
      </c>
      <c r="K2098" s="7">
        <v>162500</v>
      </c>
      <c r="L2098" s="7">
        <v>40625</v>
      </c>
      <c r="M2098" s="8">
        <v>0.25</v>
      </c>
      <c r="N2098" s="2" t="s">
        <v>82</v>
      </c>
      <c r="O2098">
        <f t="shared" si="256"/>
        <v>2021</v>
      </c>
      <c r="P2098">
        <f t="shared" si="257"/>
        <v>3</v>
      </c>
      <c r="Q2098" t="str">
        <f t="shared" si="258"/>
        <v>mars</v>
      </c>
      <c r="R2098" t="str">
        <f t="shared" si="259"/>
        <v>Arizona</v>
      </c>
      <c r="S2098" t="str">
        <f t="shared" si="260"/>
        <v>2021-03</v>
      </c>
      <c r="T2098">
        <f>IF(AND(COUNTIF(Calculs!$Q$2:$Q$12,$O2098)&gt;0,COUNTIF(Calculs!$S$2:$S$12,$E2098)&gt;0,COUNTIF(Calculs!$U$2:$U$12,$H2098)&gt;0),1,0)</f>
        <v>1</v>
      </c>
      <c r="U2098">
        <f t="shared" si="261"/>
        <v>162500</v>
      </c>
      <c r="V2098">
        <f t="shared" si="262"/>
        <v>325</v>
      </c>
      <c r="W2098">
        <f t="shared" si="263"/>
        <v>40625</v>
      </c>
    </row>
    <row r="2099" spans="1:23" ht="15.75" customHeight="1" x14ac:dyDescent="0.3">
      <c r="A2099" s="2" t="s">
        <v>13</v>
      </c>
      <c r="B2099" s="2">
        <v>1128299</v>
      </c>
      <c r="C2099" s="3">
        <v>44309</v>
      </c>
      <c r="D2099" s="12" t="str" cm="1">
        <f t="array" ref="D2099">_xlfn.SWITCH(WEEKDAY(C2099,2), 1, "Lundi", 2, "Mardi", 3, "Mercredi", 4, "Jeudi", 5, "Vendredi", 6, "Samedi", 7, "Dimanche", "Erreur")</f>
        <v>Vendredi</v>
      </c>
      <c r="E2099" s="2" t="s">
        <v>30</v>
      </c>
      <c r="F2099" s="2" t="s">
        <v>85</v>
      </c>
      <c r="G2099" s="2" t="s">
        <v>86</v>
      </c>
      <c r="H2099" s="4" t="s">
        <v>16</v>
      </c>
      <c r="I2099" s="5">
        <v>50</v>
      </c>
      <c r="J2099" s="6">
        <v>500</v>
      </c>
      <c r="K2099" s="7">
        <v>250000</v>
      </c>
      <c r="L2099" s="7">
        <v>87500</v>
      </c>
      <c r="M2099" s="8">
        <v>0.35</v>
      </c>
      <c r="N2099" s="2" t="s">
        <v>82</v>
      </c>
      <c r="O2099">
        <f t="shared" si="256"/>
        <v>2021</v>
      </c>
      <c r="P2099">
        <f t="shared" si="257"/>
        <v>4</v>
      </c>
      <c r="Q2099" t="str">
        <f t="shared" si="258"/>
        <v>avr</v>
      </c>
      <c r="R2099" t="str">
        <f t="shared" si="259"/>
        <v>Arizona</v>
      </c>
      <c r="S2099" t="str">
        <f t="shared" si="260"/>
        <v>2021-04</v>
      </c>
      <c r="T2099">
        <f>IF(AND(COUNTIF(Calculs!$Q$2:$Q$12,$O2099)&gt;0,COUNTIF(Calculs!$S$2:$S$12,$E2099)&gt;0,COUNTIF(Calculs!$U$2:$U$12,$H2099)&gt;0),1,0)</f>
        <v>1</v>
      </c>
      <c r="U2099">
        <f t="shared" si="261"/>
        <v>250000</v>
      </c>
      <c r="V2099">
        <f t="shared" si="262"/>
        <v>500</v>
      </c>
      <c r="W2099">
        <f t="shared" si="263"/>
        <v>87500</v>
      </c>
    </row>
    <row r="2100" spans="1:23" ht="15.75" customHeight="1" x14ac:dyDescent="0.3">
      <c r="A2100" s="2" t="s">
        <v>13</v>
      </c>
      <c r="B2100" s="2">
        <v>1128299</v>
      </c>
      <c r="C2100" s="3">
        <v>44309</v>
      </c>
      <c r="D2100" s="12" t="str" cm="1">
        <f t="array" ref="D2100">_xlfn.SWITCH(WEEKDAY(C2100,2), 1, "Lundi", 2, "Mardi", 3, "Mercredi", 4, "Jeudi", 5, "Vendredi", 6, "Samedi", 7, "Dimanche", "Erreur")</f>
        <v>Vendredi</v>
      </c>
      <c r="E2100" s="2" t="s">
        <v>30</v>
      </c>
      <c r="F2100" s="2" t="s">
        <v>85</v>
      </c>
      <c r="G2100" s="2" t="s">
        <v>86</v>
      </c>
      <c r="H2100" s="4" t="s">
        <v>18</v>
      </c>
      <c r="I2100" s="5">
        <v>55.000000000000007</v>
      </c>
      <c r="J2100" s="6">
        <v>300</v>
      </c>
      <c r="K2100" s="7">
        <v>165000.00000000003</v>
      </c>
      <c r="L2100" s="7">
        <v>66000.000000000015</v>
      </c>
      <c r="M2100" s="8">
        <v>0.4</v>
      </c>
      <c r="N2100" s="2" t="s">
        <v>82</v>
      </c>
      <c r="O2100">
        <f t="shared" si="256"/>
        <v>2021</v>
      </c>
      <c r="P2100">
        <f t="shared" si="257"/>
        <v>4</v>
      </c>
      <c r="Q2100" t="str">
        <f t="shared" si="258"/>
        <v>avr</v>
      </c>
      <c r="R2100" t="str">
        <f t="shared" si="259"/>
        <v>Arizona</v>
      </c>
      <c r="S2100" t="str">
        <f t="shared" si="260"/>
        <v>2021-04</v>
      </c>
      <c r="T2100">
        <f>IF(AND(COUNTIF(Calculs!$Q$2:$Q$12,$O2100)&gt;0,COUNTIF(Calculs!$S$2:$S$12,$E2100)&gt;0,COUNTIF(Calculs!$U$2:$U$12,$H2100)&gt;0),1,0)</f>
        <v>1</v>
      </c>
      <c r="U2100">
        <f t="shared" si="261"/>
        <v>165000.00000000003</v>
      </c>
      <c r="V2100">
        <f t="shared" si="262"/>
        <v>300</v>
      </c>
      <c r="W2100">
        <f t="shared" si="263"/>
        <v>66000.000000000015</v>
      </c>
    </row>
    <row r="2101" spans="1:23" ht="15.75" customHeight="1" x14ac:dyDescent="0.3">
      <c r="A2101" s="2" t="s">
        <v>13</v>
      </c>
      <c r="B2101" s="2">
        <v>1128299</v>
      </c>
      <c r="C2101" s="3">
        <v>44309</v>
      </c>
      <c r="D2101" s="12" t="str" cm="1">
        <f t="array" ref="D2101">_xlfn.SWITCH(WEEKDAY(C2101,2), 1, "Lundi", 2, "Mardi", 3, "Mercredi", 4, "Jeudi", 5, "Vendredi", 6, "Samedi", 7, "Dimanche", "Erreur")</f>
        <v>Vendredi</v>
      </c>
      <c r="E2101" s="2" t="s">
        <v>30</v>
      </c>
      <c r="F2101" s="2" t="s">
        <v>85</v>
      </c>
      <c r="G2101" s="2" t="s">
        <v>86</v>
      </c>
      <c r="H2101" s="4" t="s">
        <v>19</v>
      </c>
      <c r="I2101" s="5">
        <v>55.000000000000007</v>
      </c>
      <c r="J2101" s="6">
        <v>350</v>
      </c>
      <c r="K2101" s="7">
        <v>192500.00000000003</v>
      </c>
      <c r="L2101" s="7">
        <v>67375</v>
      </c>
      <c r="M2101" s="8">
        <v>0.35</v>
      </c>
      <c r="N2101" s="2" t="s">
        <v>82</v>
      </c>
      <c r="O2101">
        <f t="shared" si="256"/>
        <v>2021</v>
      </c>
      <c r="P2101">
        <f t="shared" si="257"/>
        <v>4</v>
      </c>
      <c r="Q2101" t="str">
        <f t="shared" si="258"/>
        <v>avr</v>
      </c>
      <c r="R2101" t="str">
        <f t="shared" si="259"/>
        <v>Arizona</v>
      </c>
      <c r="S2101" t="str">
        <f t="shared" si="260"/>
        <v>2021-04</v>
      </c>
      <c r="T2101">
        <f>IF(AND(COUNTIF(Calculs!$Q$2:$Q$12,$O2101)&gt;0,COUNTIF(Calculs!$S$2:$S$12,$E2101)&gt;0,COUNTIF(Calculs!$U$2:$U$12,$H2101)&gt;0),1,0)</f>
        <v>1</v>
      </c>
      <c r="U2101">
        <f t="shared" si="261"/>
        <v>192500.00000000003</v>
      </c>
      <c r="V2101">
        <f t="shared" si="262"/>
        <v>350</v>
      </c>
      <c r="W2101">
        <f t="shared" si="263"/>
        <v>67375</v>
      </c>
    </row>
    <row r="2102" spans="1:23" ht="15.75" customHeight="1" x14ac:dyDescent="0.3">
      <c r="A2102" s="2" t="s">
        <v>13</v>
      </c>
      <c r="B2102" s="2">
        <v>1128299</v>
      </c>
      <c r="C2102" s="3">
        <v>44309</v>
      </c>
      <c r="D2102" s="12" t="str" cm="1">
        <f t="array" ref="D2102">_xlfn.SWITCH(WEEKDAY(C2102,2), 1, "Lundi", 2, "Mardi", 3, "Mercredi", 4, "Jeudi", 5, "Vendredi", 6, "Samedi", 7, "Dimanche", "Erreur")</f>
        <v>Vendredi</v>
      </c>
      <c r="E2102" s="2" t="s">
        <v>30</v>
      </c>
      <c r="F2102" s="2" t="s">
        <v>85</v>
      </c>
      <c r="G2102" s="2" t="s">
        <v>86</v>
      </c>
      <c r="H2102" s="4" t="s">
        <v>20</v>
      </c>
      <c r="I2102" s="5">
        <v>50</v>
      </c>
      <c r="J2102" s="6">
        <v>250</v>
      </c>
      <c r="K2102" s="7">
        <v>125000</v>
      </c>
      <c r="L2102" s="7">
        <v>43750</v>
      </c>
      <c r="M2102" s="8">
        <v>0.35</v>
      </c>
      <c r="N2102" s="2" t="s">
        <v>82</v>
      </c>
      <c r="O2102">
        <f t="shared" si="256"/>
        <v>2021</v>
      </c>
      <c r="P2102">
        <f t="shared" si="257"/>
        <v>4</v>
      </c>
      <c r="Q2102" t="str">
        <f t="shared" si="258"/>
        <v>avr</v>
      </c>
      <c r="R2102" t="str">
        <f t="shared" si="259"/>
        <v>Arizona</v>
      </c>
      <c r="S2102" t="str">
        <f t="shared" si="260"/>
        <v>2021-04</v>
      </c>
      <c r="T2102">
        <f>IF(AND(COUNTIF(Calculs!$Q$2:$Q$12,$O2102)&gt;0,COUNTIF(Calculs!$S$2:$S$12,$E2102)&gt;0,COUNTIF(Calculs!$U$2:$U$12,$H2102)&gt;0),1,0)</f>
        <v>1</v>
      </c>
      <c r="U2102">
        <f t="shared" si="261"/>
        <v>125000</v>
      </c>
      <c r="V2102">
        <f t="shared" si="262"/>
        <v>250</v>
      </c>
      <c r="W2102">
        <f t="shared" si="263"/>
        <v>43750</v>
      </c>
    </row>
    <row r="2103" spans="1:23" ht="15.75" customHeight="1" x14ac:dyDescent="0.3">
      <c r="A2103" s="2" t="s">
        <v>13</v>
      </c>
      <c r="B2103" s="2">
        <v>1128299</v>
      </c>
      <c r="C2103" s="3">
        <v>44309</v>
      </c>
      <c r="D2103" s="12" t="str" cm="1">
        <f t="array" ref="D2103">_xlfn.SWITCH(WEEKDAY(C2103,2), 1, "Lundi", 2, "Mardi", 3, "Mercredi", 4, "Jeudi", 5, "Vendredi", 6, "Samedi", 7, "Dimanche", "Erreur")</f>
        <v>Vendredi</v>
      </c>
      <c r="E2103" s="2" t="s">
        <v>30</v>
      </c>
      <c r="F2103" s="2" t="s">
        <v>85</v>
      </c>
      <c r="G2103" s="2" t="s">
        <v>86</v>
      </c>
      <c r="H2103" s="4" t="s">
        <v>21</v>
      </c>
      <c r="I2103" s="5">
        <v>55.000000000000007</v>
      </c>
      <c r="J2103" s="6">
        <v>150</v>
      </c>
      <c r="K2103" s="7">
        <v>82500.000000000015</v>
      </c>
      <c r="L2103" s="7">
        <v>24750.000000000004</v>
      </c>
      <c r="M2103" s="8">
        <v>0.3</v>
      </c>
      <c r="N2103" s="2" t="s">
        <v>82</v>
      </c>
      <c r="O2103">
        <f t="shared" si="256"/>
        <v>2021</v>
      </c>
      <c r="P2103">
        <f t="shared" si="257"/>
        <v>4</v>
      </c>
      <c r="Q2103" t="str">
        <f t="shared" si="258"/>
        <v>avr</v>
      </c>
      <c r="R2103" t="str">
        <f t="shared" si="259"/>
        <v>Arizona</v>
      </c>
      <c r="S2103" t="str">
        <f t="shared" si="260"/>
        <v>2021-04</v>
      </c>
      <c r="T2103">
        <f>IF(AND(COUNTIF(Calculs!$Q$2:$Q$12,$O2103)&gt;0,COUNTIF(Calculs!$S$2:$S$12,$E2103)&gt;0,COUNTIF(Calculs!$U$2:$U$12,$H2103)&gt;0),1,0)</f>
        <v>1</v>
      </c>
      <c r="U2103">
        <f t="shared" si="261"/>
        <v>82500.000000000015</v>
      </c>
      <c r="V2103">
        <f t="shared" si="262"/>
        <v>150</v>
      </c>
      <c r="W2103">
        <f t="shared" si="263"/>
        <v>24750.000000000004</v>
      </c>
    </row>
    <row r="2104" spans="1:23" ht="15.75" customHeight="1" x14ac:dyDescent="0.3">
      <c r="A2104" s="2" t="s">
        <v>13</v>
      </c>
      <c r="B2104" s="2">
        <v>1128299</v>
      </c>
      <c r="C2104" s="3">
        <v>44309</v>
      </c>
      <c r="D2104" s="12" t="str" cm="1">
        <f t="array" ref="D2104">_xlfn.SWITCH(WEEKDAY(C2104,2), 1, "Lundi", 2, "Mardi", 3, "Mercredi", 4, "Jeudi", 5, "Vendredi", 6, "Samedi", 7, "Dimanche", "Erreur")</f>
        <v>Vendredi</v>
      </c>
      <c r="E2104" s="2" t="s">
        <v>30</v>
      </c>
      <c r="F2104" s="2" t="s">
        <v>85</v>
      </c>
      <c r="G2104" s="2" t="s">
        <v>86</v>
      </c>
      <c r="H2104" s="4" t="s">
        <v>22</v>
      </c>
      <c r="I2104" s="5">
        <v>70</v>
      </c>
      <c r="J2104" s="6">
        <v>325</v>
      </c>
      <c r="K2104" s="7">
        <v>227500</v>
      </c>
      <c r="L2104" s="7">
        <v>56875</v>
      </c>
      <c r="M2104" s="8">
        <v>0.25</v>
      </c>
      <c r="N2104" s="2" t="s">
        <v>82</v>
      </c>
      <c r="O2104">
        <f t="shared" si="256"/>
        <v>2021</v>
      </c>
      <c r="P2104">
        <f t="shared" si="257"/>
        <v>4</v>
      </c>
      <c r="Q2104" t="str">
        <f t="shared" si="258"/>
        <v>avr</v>
      </c>
      <c r="R2104" t="str">
        <f t="shared" si="259"/>
        <v>Arizona</v>
      </c>
      <c r="S2104" t="str">
        <f t="shared" si="260"/>
        <v>2021-04</v>
      </c>
      <c r="T2104">
        <f>IF(AND(COUNTIF(Calculs!$Q$2:$Q$12,$O2104)&gt;0,COUNTIF(Calculs!$S$2:$S$12,$E2104)&gt;0,COUNTIF(Calculs!$U$2:$U$12,$H2104)&gt;0),1,0)</f>
        <v>1</v>
      </c>
      <c r="U2104">
        <f t="shared" si="261"/>
        <v>227500</v>
      </c>
      <c r="V2104">
        <f t="shared" si="262"/>
        <v>325</v>
      </c>
      <c r="W2104">
        <f t="shared" si="263"/>
        <v>56875</v>
      </c>
    </row>
    <row r="2105" spans="1:23" ht="15.75" customHeight="1" x14ac:dyDescent="0.3">
      <c r="A2105" s="2" t="s">
        <v>13</v>
      </c>
      <c r="B2105" s="2">
        <v>1128299</v>
      </c>
      <c r="C2105" s="3">
        <v>44340</v>
      </c>
      <c r="D2105" s="12" t="str" cm="1">
        <f t="array" ref="D2105">_xlfn.SWITCH(WEEKDAY(C2105,2), 1, "Lundi", 2, "Mardi", 3, "Mercredi", 4, "Jeudi", 5, "Vendredi", 6, "Samedi", 7, "Dimanche", "Erreur")</f>
        <v>Lundi</v>
      </c>
      <c r="E2105" s="2" t="s">
        <v>30</v>
      </c>
      <c r="F2105" s="2" t="s">
        <v>85</v>
      </c>
      <c r="G2105" s="2" t="s">
        <v>86</v>
      </c>
      <c r="H2105" s="4" t="s">
        <v>16</v>
      </c>
      <c r="I2105" s="5">
        <v>50</v>
      </c>
      <c r="J2105" s="6">
        <v>525</v>
      </c>
      <c r="K2105" s="7">
        <v>262500</v>
      </c>
      <c r="L2105" s="7">
        <v>91875</v>
      </c>
      <c r="M2105" s="8">
        <v>0.35</v>
      </c>
      <c r="N2105" s="2" t="s">
        <v>82</v>
      </c>
      <c r="O2105">
        <f t="shared" si="256"/>
        <v>2021</v>
      </c>
      <c r="P2105">
        <f t="shared" si="257"/>
        <v>5</v>
      </c>
      <c r="Q2105" t="str">
        <f t="shared" si="258"/>
        <v>mai</v>
      </c>
      <c r="R2105" t="str">
        <f t="shared" si="259"/>
        <v>Arizona</v>
      </c>
      <c r="S2105" t="str">
        <f t="shared" si="260"/>
        <v>2021-05</v>
      </c>
      <c r="T2105">
        <f>IF(AND(COUNTIF(Calculs!$Q$2:$Q$12,$O2105)&gt;0,COUNTIF(Calculs!$S$2:$S$12,$E2105)&gt;0,COUNTIF(Calculs!$U$2:$U$12,$H2105)&gt;0),1,0)</f>
        <v>1</v>
      </c>
      <c r="U2105">
        <f t="shared" si="261"/>
        <v>262500</v>
      </c>
      <c r="V2105">
        <f t="shared" si="262"/>
        <v>525</v>
      </c>
      <c r="W2105">
        <f t="shared" si="263"/>
        <v>91875</v>
      </c>
    </row>
    <row r="2106" spans="1:23" ht="15.75" customHeight="1" x14ac:dyDescent="0.3">
      <c r="A2106" s="2" t="s">
        <v>13</v>
      </c>
      <c r="B2106" s="2">
        <v>1128299</v>
      </c>
      <c r="C2106" s="3">
        <v>44340</v>
      </c>
      <c r="D2106" s="12" t="str" cm="1">
        <f t="array" ref="D2106">_xlfn.SWITCH(WEEKDAY(C2106,2), 1, "Lundi", 2, "Mardi", 3, "Mercredi", 4, "Jeudi", 5, "Vendredi", 6, "Samedi", 7, "Dimanche", "Erreur")</f>
        <v>Lundi</v>
      </c>
      <c r="E2106" s="2" t="s">
        <v>30</v>
      </c>
      <c r="F2106" s="2" t="s">
        <v>85</v>
      </c>
      <c r="G2106" s="2" t="s">
        <v>86</v>
      </c>
      <c r="H2106" s="4" t="s">
        <v>18</v>
      </c>
      <c r="I2106" s="5">
        <v>55.000000000000007</v>
      </c>
      <c r="J2106" s="6">
        <v>375</v>
      </c>
      <c r="K2106" s="7">
        <v>206250.00000000003</v>
      </c>
      <c r="L2106" s="7">
        <v>82500.000000000015</v>
      </c>
      <c r="M2106" s="8">
        <v>0.4</v>
      </c>
      <c r="N2106" s="2" t="s">
        <v>82</v>
      </c>
      <c r="O2106">
        <f t="shared" si="256"/>
        <v>2021</v>
      </c>
      <c r="P2106">
        <f t="shared" si="257"/>
        <v>5</v>
      </c>
      <c r="Q2106" t="str">
        <f t="shared" si="258"/>
        <v>mai</v>
      </c>
      <c r="R2106" t="str">
        <f t="shared" si="259"/>
        <v>Arizona</v>
      </c>
      <c r="S2106" t="str">
        <f t="shared" si="260"/>
        <v>2021-05</v>
      </c>
      <c r="T2106">
        <f>IF(AND(COUNTIF(Calculs!$Q$2:$Q$12,$O2106)&gt;0,COUNTIF(Calculs!$S$2:$S$12,$E2106)&gt;0,COUNTIF(Calculs!$U$2:$U$12,$H2106)&gt;0),1,0)</f>
        <v>1</v>
      </c>
      <c r="U2106">
        <f t="shared" si="261"/>
        <v>206250.00000000003</v>
      </c>
      <c r="V2106">
        <f t="shared" si="262"/>
        <v>375</v>
      </c>
      <c r="W2106">
        <f t="shared" si="263"/>
        <v>82500.000000000015</v>
      </c>
    </row>
    <row r="2107" spans="1:23" ht="15.75" customHeight="1" x14ac:dyDescent="0.3">
      <c r="A2107" s="2" t="s">
        <v>13</v>
      </c>
      <c r="B2107" s="2">
        <v>1128299</v>
      </c>
      <c r="C2107" s="3">
        <v>44340</v>
      </c>
      <c r="D2107" s="12" t="str" cm="1">
        <f t="array" ref="D2107">_xlfn.SWITCH(WEEKDAY(C2107,2), 1, "Lundi", 2, "Mardi", 3, "Mercredi", 4, "Jeudi", 5, "Vendredi", 6, "Samedi", 7, "Dimanche", "Erreur")</f>
        <v>Lundi</v>
      </c>
      <c r="E2107" s="2" t="s">
        <v>30</v>
      </c>
      <c r="F2107" s="2" t="s">
        <v>85</v>
      </c>
      <c r="G2107" s="2" t="s">
        <v>86</v>
      </c>
      <c r="H2107" s="4" t="s">
        <v>19</v>
      </c>
      <c r="I2107" s="5">
        <v>55.000000000000007</v>
      </c>
      <c r="J2107" s="6">
        <v>400</v>
      </c>
      <c r="K2107" s="7">
        <v>220000.00000000003</v>
      </c>
      <c r="L2107" s="7">
        <v>77000</v>
      </c>
      <c r="M2107" s="8">
        <v>0.35</v>
      </c>
      <c r="N2107" s="2" t="s">
        <v>82</v>
      </c>
      <c r="O2107">
        <f t="shared" si="256"/>
        <v>2021</v>
      </c>
      <c r="P2107">
        <f t="shared" si="257"/>
        <v>5</v>
      </c>
      <c r="Q2107" t="str">
        <f t="shared" si="258"/>
        <v>mai</v>
      </c>
      <c r="R2107" t="str">
        <f t="shared" si="259"/>
        <v>Arizona</v>
      </c>
      <c r="S2107" t="str">
        <f t="shared" si="260"/>
        <v>2021-05</v>
      </c>
      <c r="T2107">
        <f>IF(AND(COUNTIF(Calculs!$Q$2:$Q$12,$O2107)&gt;0,COUNTIF(Calculs!$S$2:$S$12,$E2107)&gt;0,COUNTIF(Calculs!$U$2:$U$12,$H2107)&gt;0),1,0)</f>
        <v>1</v>
      </c>
      <c r="U2107">
        <f t="shared" si="261"/>
        <v>220000.00000000003</v>
      </c>
      <c r="V2107">
        <f t="shared" si="262"/>
        <v>400</v>
      </c>
      <c r="W2107">
        <f t="shared" si="263"/>
        <v>77000</v>
      </c>
    </row>
    <row r="2108" spans="1:23" ht="15.75" customHeight="1" x14ac:dyDescent="0.3">
      <c r="A2108" s="2" t="s">
        <v>13</v>
      </c>
      <c r="B2108" s="2">
        <v>1128299</v>
      </c>
      <c r="C2108" s="3">
        <v>44340</v>
      </c>
      <c r="D2108" s="12" t="str" cm="1">
        <f t="array" ref="D2108">_xlfn.SWITCH(WEEKDAY(C2108,2), 1, "Lundi", 2, "Mardi", 3, "Mercredi", 4, "Jeudi", 5, "Vendredi", 6, "Samedi", 7, "Dimanche", "Erreur")</f>
        <v>Lundi</v>
      </c>
      <c r="E2108" s="2" t="s">
        <v>30</v>
      </c>
      <c r="F2108" s="2" t="s">
        <v>85</v>
      </c>
      <c r="G2108" s="2" t="s">
        <v>86</v>
      </c>
      <c r="H2108" s="4" t="s">
        <v>20</v>
      </c>
      <c r="I2108" s="5">
        <v>50</v>
      </c>
      <c r="J2108" s="6">
        <v>300</v>
      </c>
      <c r="K2108" s="7">
        <v>150000</v>
      </c>
      <c r="L2108" s="7">
        <v>52500</v>
      </c>
      <c r="M2108" s="8">
        <v>0.35</v>
      </c>
      <c r="N2108" s="2" t="s">
        <v>82</v>
      </c>
      <c r="O2108">
        <f t="shared" si="256"/>
        <v>2021</v>
      </c>
      <c r="P2108">
        <f t="shared" si="257"/>
        <v>5</v>
      </c>
      <c r="Q2108" t="str">
        <f t="shared" si="258"/>
        <v>mai</v>
      </c>
      <c r="R2108" t="str">
        <f t="shared" si="259"/>
        <v>Arizona</v>
      </c>
      <c r="S2108" t="str">
        <f t="shared" si="260"/>
        <v>2021-05</v>
      </c>
      <c r="T2108">
        <f>IF(AND(COUNTIF(Calculs!$Q$2:$Q$12,$O2108)&gt;0,COUNTIF(Calculs!$S$2:$S$12,$E2108)&gt;0,COUNTIF(Calculs!$U$2:$U$12,$H2108)&gt;0),1,0)</f>
        <v>1</v>
      </c>
      <c r="U2108">
        <f t="shared" si="261"/>
        <v>150000</v>
      </c>
      <c r="V2108">
        <f t="shared" si="262"/>
        <v>300</v>
      </c>
      <c r="W2108">
        <f t="shared" si="263"/>
        <v>52500</v>
      </c>
    </row>
    <row r="2109" spans="1:23" ht="15.75" customHeight="1" x14ac:dyDescent="0.3">
      <c r="A2109" s="2" t="s">
        <v>13</v>
      </c>
      <c r="B2109" s="2">
        <v>1128299</v>
      </c>
      <c r="C2109" s="3">
        <v>44340</v>
      </c>
      <c r="D2109" s="12" t="str" cm="1">
        <f t="array" ref="D2109">_xlfn.SWITCH(WEEKDAY(C2109,2), 1, "Lundi", 2, "Mardi", 3, "Mercredi", 4, "Jeudi", 5, "Vendredi", 6, "Samedi", 7, "Dimanche", "Erreur")</f>
        <v>Lundi</v>
      </c>
      <c r="E2109" s="2" t="s">
        <v>30</v>
      </c>
      <c r="F2109" s="2" t="s">
        <v>85</v>
      </c>
      <c r="G2109" s="2" t="s">
        <v>86</v>
      </c>
      <c r="H2109" s="4" t="s">
        <v>21</v>
      </c>
      <c r="I2109" s="5">
        <v>55.000000000000007</v>
      </c>
      <c r="J2109" s="6">
        <v>200</v>
      </c>
      <c r="K2109" s="7">
        <v>110000.00000000001</v>
      </c>
      <c r="L2109" s="7">
        <v>33000</v>
      </c>
      <c r="M2109" s="8">
        <v>0.3</v>
      </c>
      <c r="N2109" s="2" t="s">
        <v>82</v>
      </c>
      <c r="O2109">
        <f t="shared" si="256"/>
        <v>2021</v>
      </c>
      <c r="P2109">
        <f t="shared" si="257"/>
        <v>5</v>
      </c>
      <c r="Q2109" t="str">
        <f t="shared" si="258"/>
        <v>mai</v>
      </c>
      <c r="R2109" t="str">
        <f t="shared" si="259"/>
        <v>Arizona</v>
      </c>
      <c r="S2109" t="str">
        <f t="shared" si="260"/>
        <v>2021-05</v>
      </c>
      <c r="T2109">
        <f>IF(AND(COUNTIF(Calculs!$Q$2:$Q$12,$O2109)&gt;0,COUNTIF(Calculs!$S$2:$S$12,$E2109)&gt;0,COUNTIF(Calculs!$U$2:$U$12,$H2109)&gt;0),1,0)</f>
        <v>1</v>
      </c>
      <c r="U2109">
        <f t="shared" si="261"/>
        <v>110000.00000000001</v>
      </c>
      <c r="V2109">
        <f t="shared" si="262"/>
        <v>200</v>
      </c>
      <c r="W2109">
        <f t="shared" si="263"/>
        <v>33000</v>
      </c>
    </row>
    <row r="2110" spans="1:23" ht="15.75" customHeight="1" x14ac:dyDescent="0.3">
      <c r="A2110" s="2" t="s">
        <v>13</v>
      </c>
      <c r="B2110" s="2">
        <v>1128299</v>
      </c>
      <c r="C2110" s="3">
        <v>44340</v>
      </c>
      <c r="D2110" s="12" t="str" cm="1">
        <f t="array" ref="D2110">_xlfn.SWITCH(WEEKDAY(C2110,2), 1, "Lundi", 2, "Mardi", 3, "Mercredi", 4, "Jeudi", 5, "Vendredi", 6, "Samedi", 7, "Dimanche", "Erreur")</f>
        <v>Lundi</v>
      </c>
      <c r="E2110" s="2" t="s">
        <v>30</v>
      </c>
      <c r="F2110" s="2" t="s">
        <v>85</v>
      </c>
      <c r="G2110" s="2" t="s">
        <v>86</v>
      </c>
      <c r="H2110" s="4" t="s">
        <v>22</v>
      </c>
      <c r="I2110" s="5">
        <v>70</v>
      </c>
      <c r="J2110" s="6">
        <v>375</v>
      </c>
      <c r="K2110" s="7">
        <v>262500</v>
      </c>
      <c r="L2110" s="7">
        <v>65625</v>
      </c>
      <c r="M2110" s="8">
        <v>0.25</v>
      </c>
      <c r="N2110" s="2" t="s">
        <v>82</v>
      </c>
      <c r="O2110">
        <f t="shared" si="256"/>
        <v>2021</v>
      </c>
      <c r="P2110">
        <f t="shared" si="257"/>
        <v>5</v>
      </c>
      <c r="Q2110" t="str">
        <f t="shared" si="258"/>
        <v>mai</v>
      </c>
      <c r="R2110" t="str">
        <f t="shared" si="259"/>
        <v>Arizona</v>
      </c>
      <c r="S2110" t="str">
        <f t="shared" si="260"/>
        <v>2021-05</v>
      </c>
      <c r="T2110">
        <f>IF(AND(COUNTIF(Calculs!$Q$2:$Q$12,$O2110)&gt;0,COUNTIF(Calculs!$S$2:$S$12,$E2110)&gt;0,COUNTIF(Calculs!$U$2:$U$12,$H2110)&gt;0),1,0)</f>
        <v>1</v>
      </c>
      <c r="U2110">
        <f t="shared" si="261"/>
        <v>262500</v>
      </c>
      <c r="V2110">
        <f t="shared" si="262"/>
        <v>375</v>
      </c>
      <c r="W2110">
        <f t="shared" si="263"/>
        <v>65625</v>
      </c>
    </row>
    <row r="2111" spans="1:23" ht="15.75" customHeight="1" x14ac:dyDescent="0.3">
      <c r="A2111" s="2" t="s">
        <v>13</v>
      </c>
      <c r="B2111" s="2">
        <v>1128299</v>
      </c>
      <c r="C2111" s="3">
        <v>44370</v>
      </c>
      <c r="D2111" s="12" t="str" cm="1">
        <f t="array" ref="D2111">_xlfn.SWITCH(WEEKDAY(C2111,2), 1, "Lundi", 2, "Mardi", 3, "Mercredi", 4, "Jeudi", 5, "Vendredi", 6, "Samedi", 7, "Dimanche", "Erreur")</f>
        <v>Mercredi</v>
      </c>
      <c r="E2111" s="2" t="s">
        <v>30</v>
      </c>
      <c r="F2111" s="2" t="s">
        <v>85</v>
      </c>
      <c r="G2111" s="2" t="s">
        <v>86</v>
      </c>
      <c r="H2111" s="4" t="s">
        <v>16</v>
      </c>
      <c r="I2111" s="5">
        <v>50</v>
      </c>
      <c r="J2111" s="6">
        <v>625</v>
      </c>
      <c r="K2111" s="7">
        <v>312500</v>
      </c>
      <c r="L2111" s="7">
        <v>109375</v>
      </c>
      <c r="M2111" s="8">
        <v>0.35</v>
      </c>
      <c r="N2111" s="2" t="s">
        <v>82</v>
      </c>
      <c r="O2111">
        <f t="shared" si="256"/>
        <v>2021</v>
      </c>
      <c r="P2111">
        <f t="shared" si="257"/>
        <v>6</v>
      </c>
      <c r="Q2111" t="str">
        <f t="shared" si="258"/>
        <v>juin</v>
      </c>
      <c r="R2111" t="str">
        <f t="shared" si="259"/>
        <v>Arizona</v>
      </c>
      <c r="S2111" t="str">
        <f t="shared" si="260"/>
        <v>2021-06</v>
      </c>
      <c r="T2111">
        <f>IF(AND(COUNTIF(Calculs!$Q$2:$Q$12,$O2111)&gt;0,COUNTIF(Calculs!$S$2:$S$12,$E2111)&gt;0,COUNTIF(Calculs!$U$2:$U$12,$H2111)&gt;0),1,0)</f>
        <v>1</v>
      </c>
      <c r="U2111">
        <f t="shared" si="261"/>
        <v>312500</v>
      </c>
      <c r="V2111">
        <f t="shared" si="262"/>
        <v>625</v>
      </c>
      <c r="W2111">
        <f t="shared" si="263"/>
        <v>109375</v>
      </c>
    </row>
    <row r="2112" spans="1:23" ht="15.75" customHeight="1" x14ac:dyDescent="0.3">
      <c r="A2112" s="2" t="s">
        <v>13</v>
      </c>
      <c r="B2112" s="2">
        <v>1128299</v>
      </c>
      <c r="C2112" s="3">
        <v>44370</v>
      </c>
      <c r="D2112" s="12" t="str" cm="1">
        <f t="array" ref="D2112">_xlfn.SWITCH(WEEKDAY(C2112,2), 1, "Lundi", 2, "Mardi", 3, "Mercredi", 4, "Jeudi", 5, "Vendredi", 6, "Samedi", 7, "Dimanche", "Erreur")</f>
        <v>Mercredi</v>
      </c>
      <c r="E2112" s="2" t="s">
        <v>30</v>
      </c>
      <c r="F2112" s="2" t="s">
        <v>85</v>
      </c>
      <c r="G2112" s="2" t="s">
        <v>86</v>
      </c>
      <c r="H2112" s="4" t="s">
        <v>18</v>
      </c>
      <c r="I2112" s="5">
        <v>55.000000000000007</v>
      </c>
      <c r="J2112" s="6">
        <v>475</v>
      </c>
      <c r="K2112" s="7">
        <v>261250.00000000003</v>
      </c>
      <c r="L2112" s="7">
        <v>104500.00000000001</v>
      </c>
      <c r="M2112" s="8">
        <v>0.4</v>
      </c>
      <c r="N2112" s="2" t="s">
        <v>82</v>
      </c>
      <c r="O2112">
        <f t="shared" si="256"/>
        <v>2021</v>
      </c>
      <c r="P2112">
        <f t="shared" si="257"/>
        <v>6</v>
      </c>
      <c r="Q2112" t="str">
        <f t="shared" si="258"/>
        <v>juin</v>
      </c>
      <c r="R2112" t="str">
        <f t="shared" si="259"/>
        <v>Arizona</v>
      </c>
      <c r="S2112" t="str">
        <f t="shared" si="260"/>
        <v>2021-06</v>
      </c>
      <c r="T2112">
        <f>IF(AND(COUNTIF(Calculs!$Q$2:$Q$12,$O2112)&gt;0,COUNTIF(Calculs!$S$2:$S$12,$E2112)&gt;0,COUNTIF(Calculs!$U$2:$U$12,$H2112)&gt;0),1,0)</f>
        <v>1</v>
      </c>
      <c r="U2112">
        <f t="shared" si="261"/>
        <v>261250.00000000003</v>
      </c>
      <c r="V2112">
        <f t="shared" si="262"/>
        <v>475</v>
      </c>
      <c r="W2112">
        <f t="shared" si="263"/>
        <v>104500.00000000001</v>
      </c>
    </row>
    <row r="2113" spans="1:23" ht="15.75" customHeight="1" x14ac:dyDescent="0.3">
      <c r="A2113" s="2" t="s">
        <v>13</v>
      </c>
      <c r="B2113" s="2">
        <v>1128299</v>
      </c>
      <c r="C2113" s="3">
        <v>44370</v>
      </c>
      <c r="D2113" s="12" t="str" cm="1">
        <f t="array" ref="D2113">_xlfn.SWITCH(WEEKDAY(C2113,2), 1, "Lundi", 2, "Mardi", 3, "Mercredi", 4, "Jeudi", 5, "Vendredi", 6, "Samedi", 7, "Dimanche", "Erreur")</f>
        <v>Mercredi</v>
      </c>
      <c r="E2113" s="2" t="s">
        <v>30</v>
      </c>
      <c r="F2113" s="2" t="s">
        <v>85</v>
      </c>
      <c r="G2113" s="2" t="s">
        <v>86</v>
      </c>
      <c r="H2113" s="4" t="s">
        <v>19</v>
      </c>
      <c r="I2113" s="5">
        <v>55.000000000000007</v>
      </c>
      <c r="J2113" s="6">
        <v>475</v>
      </c>
      <c r="K2113" s="7">
        <v>261250.00000000003</v>
      </c>
      <c r="L2113" s="7">
        <v>91437.5</v>
      </c>
      <c r="M2113" s="8">
        <v>0.35</v>
      </c>
      <c r="N2113" s="2" t="s">
        <v>82</v>
      </c>
      <c r="O2113">
        <f t="shared" si="256"/>
        <v>2021</v>
      </c>
      <c r="P2113">
        <f t="shared" si="257"/>
        <v>6</v>
      </c>
      <c r="Q2113" t="str">
        <f t="shared" si="258"/>
        <v>juin</v>
      </c>
      <c r="R2113" t="str">
        <f t="shared" si="259"/>
        <v>Arizona</v>
      </c>
      <c r="S2113" t="str">
        <f t="shared" si="260"/>
        <v>2021-06</v>
      </c>
      <c r="T2113">
        <f>IF(AND(COUNTIF(Calculs!$Q$2:$Q$12,$O2113)&gt;0,COUNTIF(Calculs!$S$2:$S$12,$E2113)&gt;0,COUNTIF(Calculs!$U$2:$U$12,$H2113)&gt;0),1,0)</f>
        <v>1</v>
      </c>
      <c r="U2113">
        <f t="shared" si="261"/>
        <v>261250.00000000003</v>
      </c>
      <c r="V2113">
        <f t="shared" si="262"/>
        <v>475</v>
      </c>
      <c r="W2113">
        <f t="shared" si="263"/>
        <v>91437.5</v>
      </c>
    </row>
    <row r="2114" spans="1:23" ht="15.75" customHeight="1" x14ac:dyDescent="0.3">
      <c r="A2114" s="2" t="s">
        <v>13</v>
      </c>
      <c r="B2114" s="2">
        <v>1128299</v>
      </c>
      <c r="C2114" s="3">
        <v>44370</v>
      </c>
      <c r="D2114" s="12" t="str" cm="1">
        <f t="array" ref="D2114">_xlfn.SWITCH(WEEKDAY(C2114,2), 1, "Lundi", 2, "Mardi", 3, "Mercredi", 4, "Jeudi", 5, "Vendredi", 6, "Samedi", 7, "Dimanche", "Erreur")</f>
        <v>Mercredi</v>
      </c>
      <c r="E2114" s="2" t="s">
        <v>30</v>
      </c>
      <c r="F2114" s="2" t="s">
        <v>85</v>
      </c>
      <c r="G2114" s="2" t="s">
        <v>86</v>
      </c>
      <c r="H2114" s="4" t="s">
        <v>20</v>
      </c>
      <c r="I2114" s="5">
        <v>50</v>
      </c>
      <c r="J2114" s="6">
        <v>350</v>
      </c>
      <c r="K2114" s="7">
        <v>175000</v>
      </c>
      <c r="L2114" s="7">
        <v>61249.999999999993</v>
      </c>
      <c r="M2114" s="8">
        <v>0.35</v>
      </c>
      <c r="N2114" s="2" t="s">
        <v>82</v>
      </c>
      <c r="O2114">
        <f t="shared" si="256"/>
        <v>2021</v>
      </c>
      <c r="P2114">
        <f t="shared" si="257"/>
        <v>6</v>
      </c>
      <c r="Q2114" t="str">
        <f t="shared" si="258"/>
        <v>juin</v>
      </c>
      <c r="R2114" t="str">
        <f t="shared" si="259"/>
        <v>Arizona</v>
      </c>
      <c r="S2114" t="str">
        <f t="shared" si="260"/>
        <v>2021-06</v>
      </c>
      <c r="T2114">
        <f>IF(AND(COUNTIF(Calculs!$Q$2:$Q$12,$O2114)&gt;0,COUNTIF(Calculs!$S$2:$S$12,$E2114)&gt;0,COUNTIF(Calculs!$U$2:$U$12,$H2114)&gt;0),1,0)</f>
        <v>1</v>
      </c>
      <c r="U2114">
        <f t="shared" si="261"/>
        <v>175000</v>
      </c>
      <c r="V2114">
        <f t="shared" si="262"/>
        <v>350</v>
      </c>
      <c r="W2114">
        <f t="shared" si="263"/>
        <v>61249.999999999993</v>
      </c>
    </row>
    <row r="2115" spans="1:23" ht="15.75" customHeight="1" x14ac:dyDescent="0.3">
      <c r="A2115" s="2" t="s">
        <v>13</v>
      </c>
      <c r="B2115" s="2">
        <v>1128299</v>
      </c>
      <c r="C2115" s="3">
        <v>44370</v>
      </c>
      <c r="D2115" s="12" t="str" cm="1">
        <f t="array" ref="D2115">_xlfn.SWITCH(WEEKDAY(C2115,2), 1, "Lundi", 2, "Mardi", 3, "Mercredi", 4, "Jeudi", 5, "Vendredi", 6, "Samedi", 7, "Dimanche", "Erreur")</f>
        <v>Mercredi</v>
      </c>
      <c r="E2115" s="2" t="s">
        <v>30</v>
      </c>
      <c r="F2115" s="2" t="s">
        <v>85</v>
      </c>
      <c r="G2115" s="2" t="s">
        <v>86</v>
      </c>
      <c r="H2115" s="4" t="s">
        <v>21</v>
      </c>
      <c r="I2115" s="5">
        <v>55.000000000000007</v>
      </c>
      <c r="J2115" s="6">
        <v>225</v>
      </c>
      <c r="K2115" s="7">
        <v>123750.00000000001</v>
      </c>
      <c r="L2115" s="7">
        <v>37125</v>
      </c>
      <c r="M2115" s="8">
        <v>0.3</v>
      </c>
      <c r="N2115" s="2" t="s">
        <v>82</v>
      </c>
      <c r="O2115">
        <f t="shared" ref="O2115:O2178" si="264">YEAR($C2115)</f>
        <v>2021</v>
      </c>
      <c r="P2115">
        <f t="shared" ref="P2115:P2178" si="265">MONTH($C2115)</f>
        <v>6</v>
      </c>
      <c r="Q2115" t="str">
        <f t="shared" ref="Q2115:Q2178" si="266">TEXT($C2115,"mmm")</f>
        <v>juin</v>
      </c>
      <c r="R2115" t="str">
        <f t="shared" ref="R2115:R2178" si="267">SUBSTITUTE(SUBSTITUTE($F2115,"Sud ","South "),"Ouest ","West ")</f>
        <v>Arizona</v>
      </c>
      <c r="S2115" t="str">
        <f t="shared" ref="S2115:S2178" si="268">TEXT($C2115,"aaaa-mm")</f>
        <v>2021-06</v>
      </c>
      <c r="T2115">
        <f>IF(AND(COUNTIF(Calculs!$Q$2:$Q$12,$O2115)&gt;0,COUNTIF(Calculs!$S$2:$S$12,$E2115)&gt;0,COUNTIF(Calculs!$U$2:$U$12,$H2115)&gt;0),1,0)</f>
        <v>1</v>
      </c>
      <c r="U2115">
        <f t="shared" ref="U2115:U2178" si="269">$K2115*$T2115</f>
        <v>123750.00000000001</v>
      </c>
      <c r="V2115">
        <f t="shared" ref="V2115:V2178" si="270">$J2115*$T2115</f>
        <v>225</v>
      </c>
      <c r="W2115">
        <f t="shared" ref="W2115:W2178" si="271">$L2115*$T2115</f>
        <v>37125</v>
      </c>
    </row>
    <row r="2116" spans="1:23" ht="15.75" customHeight="1" x14ac:dyDescent="0.3">
      <c r="A2116" s="2" t="s">
        <v>13</v>
      </c>
      <c r="B2116" s="2">
        <v>1128299</v>
      </c>
      <c r="C2116" s="3">
        <v>44370</v>
      </c>
      <c r="D2116" s="12" t="str" cm="1">
        <f t="array" ref="D2116">_xlfn.SWITCH(WEEKDAY(C2116,2), 1, "Lundi", 2, "Mardi", 3, "Mercredi", 4, "Jeudi", 5, "Vendredi", 6, "Samedi", 7, "Dimanche", "Erreur")</f>
        <v>Mercredi</v>
      </c>
      <c r="E2116" s="2" t="s">
        <v>30</v>
      </c>
      <c r="F2116" s="2" t="s">
        <v>85</v>
      </c>
      <c r="G2116" s="2" t="s">
        <v>86</v>
      </c>
      <c r="H2116" s="4" t="s">
        <v>22</v>
      </c>
      <c r="I2116" s="5">
        <v>70</v>
      </c>
      <c r="J2116" s="6">
        <v>525</v>
      </c>
      <c r="K2116" s="7">
        <v>367500</v>
      </c>
      <c r="L2116" s="7">
        <v>91875</v>
      </c>
      <c r="M2116" s="8">
        <v>0.25</v>
      </c>
      <c r="N2116" s="2" t="s">
        <v>82</v>
      </c>
      <c r="O2116">
        <f t="shared" si="264"/>
        <v>2021</v>
      </c>
      <c r="P2116">
        <f t="shared" si="265"/>
        <v>6</v>
      </c>
      <c r="Q2116" t="str">
        <f t="shared" si="266"/>
        <v>juin</v>
      </c>
      <c r="R2116" t="str">
        <f t="shared" si="267"/>
        <v>Arizona</v>
      </c>
      <c r="S2116" t="str">
        <f t="shared" si="268"/>
        <v>2021-06</v>
      </c>
      <c r="T2116">
        <f>IF(AND(COUNTIF(Calculs!$Q$2:$Q$12,$O2116)&gt;0,COUNTIF(Calculs!$S$2:$S$12,$E2116)&gt;0,COUNTIF(Calculs!$U$2:$U$12,$H2116)&gt;0),1,0)</f>
        <v>1</v>
      </c>
      <c r="U2116">
        <f t="shared" si="269"/>
        <v>367500</v>
      </c>
      <c r="V2116">
        <f t="shared" si="270"/>
        <v>525</v>
      </c>
      <c r="W2116">
        <f t="shared" si="271"/>
        <v>91875</v>
      </c>
    </row>
    <row r="2117" spans="1:23" ht="15.75" customHeight="1" x14ac:dyDescent="0.3">
      <c r="A2117" s="2" t="s">
        <v>13</v>
      </c>
      <c r="B2117" s="2">
        <v>1128299</v>
      </c>
      <c r="C2117" s="3">
        <v>44399</v>
      </c>
      <c r="D2117" s="12" t="str" cm="1">
        <f t="array" ref="D2117">_xlfn.SWITCH(WEEKDAY(C2117,2), 1, "Lundi", 2, "Mardi", 3, "Mercredi", 4, "Jeudi", 5, "Vendredi", 6, "Samedi", 7, "Dimanche", "Erreur")</f>
        <v>Jeudi</v>
      </c>
      <c r="E2117" s="2" t="s">
        <v>30</v>
      </c>
      <c r="F2117" s="2" t="s">
        <v>85</v>
      </c>
      <c r="G2117" s="2" t="s">
        <v>86</v>
      </c>
      <c r="H2117" s="4" t="s">
        <v>16</v>
      </c>
      <c r="I2117" s="5">
        <v>50</v>
      </c>
      <c r="J2117" s="6">
        <v>675</v>
      </c>
      <c r="K2117" s="7">
        <v>337500</v>
      </c>
      <c r="L2117" s="7">
        <v>118124.99999999999</v>
      </c>
      <c r="M2117" s="8">
        <v>0.35</v>
      </c>
      <c r="N2117" s="2" t="s">
        <v>82</v>
      </c>
      <c r="O2117">
        <f t="shared" si="264"/>
        <v>2021</v>
      </c>
      <c r="P2117">
        <f t="shared" si="265"/>
        <v>7</v>
      </c>
      <c r="Q2117" t="str">
        <f t="shared" si="266"/>
        <v>juil</v>
      </c>
      <c r="R2117" t="str">
        <f t="shared" si="267"/>
        <v>Arizona</v>
      </c>
      <c r="S2117" t="str">
        <f t="shared" si="268"/>
        <v>2021-07</v>
      </c>
      <c r="T2117">
        <f>IF(AND(COUNTIF(Calculs!$Q$2:$Q$12,$O2117)&gt;0,COUNTIF(Calculs!$S$2:$S$12,$E2117)&gt;0,COUNTIF(Calculs!$U$2:$U$12,$H2117)&gt;0),1,0)</f>
        <v>1</v>
      </c>
      <c r="U2117">
        <f t="shared" si="269"/>
        <v>337500</v>
      </c>
      <c r="V2117">
        <f t="shared" si="270"/>
        <v>675</v>
      </c>
      <c r="W2117">
        <f t="shared" si="271"/>
        <v>118124.99999999999</v>
      </c>
    </row>
    <row r="2118" spans="1:23" ht="15.75" customHeight="1" x14ac:dyDescent="0.3">
      <c r="A2118" s="2" t="s">
        <v>13</v>
      </c>
      <c r="B2118" s="2">
        <v>1128299</v>
      </c>
      <c r="C2118" s="3">
        <v>44399</v>
      </c>
      <c r="D2118" s="12" t="str" cm="1">
        <f t="array" ref="D2118">_xlfn.SWITCH(WEEKDAY(C2118,2), 1, "Lundi", 2, "Mardi", 3, "Mercredi", 4, "Jeudi", 5, "Vendredi", 6, "Samedi", 7, "Dimanche", "Erreur")</f>
        <v>Jeudi</v>
      </c>
      <c r="E2118" s="2" t="s">
        <v>30</v>
      </c>
      <c r="F2118" s="2" t="s">
        <v>85</v>
      </c>
      <c r="G2118" s="2" t="s">
        <v>86</v>
      </c>
      <c r="H2118" s="4" t="s">
        <v>18</v>
      </c>
      <c r="I2118" s="5">
        <v>55.000000000000007</v>
      </c>
      <c r="J2118" s="6">
        <v>525</v>
      </c>
      <c r="K2118" s="7">
        <v>288750.00000000006</v>
      </c>
      <c r="L2118" s="7">
        <v>115500.00000000003</v>
      </c>
      <c r="M2118" s="8">
        <v>0.4</v>
      </c>
      <c r="N2118" s="2" t="s">
        <v>82</v>
      </c>
      <c r="O2118">
        <f t="shared" si="264"/>
        <v>2021</v>
      </c>
      <c r="P2118">
        <f t="shared" si="265"/>
        <v>7</v>
      </c>
      <c r="Q2118" t="str">
        <f t="shared" si="266"/>
        <v>juil</v>
      </c>
      <c r="R2118" t="str">
        <f t="shared" si="267"/>
        <v>Arizona</v>
      </c>
      <c r="S2118" t="str">
        <f t="shared" si="268"/>
        <v>2021-07</v>
      </c>
      <c r="T2118">
        <f>IF(AND(COUNTIF(Calculs!$Q$2:$Q$12,$O2118)&gt;0,COUNTIF(Calculs!$S$2:$S$12,$E2118)&gt;0,COUNTIF(Calculs!$U$2:$U$12,$H2118)&gt;0),1,0)</f>
        <v>1</v>
      </c>
      <c r="U2118">
        <f t="shared" si="269"/>
        <v>288750.00000000006</v>
      </c>
      <c r="V2118">
        <f t="shared" si="270"/>
        <v>525</v>
      </c>
      <c r="W2118">
        <f t="shared" si="271"/>
        <v>115500.00000000003</v>
      </c>
    </row>
    <row r="2119" spans="1:23" ht="15.75" customHeight="1" x14ac:dyDescent="0.3">
      <c r="A2119" s="2" t="s">
        <v>13</v>
      </c>
      <c r="B2119" s="2">
        <v>1128299</v>
      </c>
      <c r="C2119" s="3">
        <v>44399</v>
      </c>
      <c r="D2119" s="12" t="str" cm="1">
        <f t="array" ref="D2119">_xlfn.SWITCH(WEEKDAY(C2119,2), 1, "Lundi", 2, "Mardi", 3, "Mercredi", 4, "Jeudi", 5, "Vendredi", 6, "Samedi", 7, "Dimanche", "Erreur")</f>
        <v>Jeudi</v>
      </c>
      <c r="E2119" s="2" t="s">
        <v>30</v>
      </c>
      <c r="F2119" s="2" t="s">
        <v>85</v>
      </c>
      <c r="G2119" s="2" t="s">
        <v>86</v>
      </c>
      <c r="H2119" s="4" t="s">
        <v>19</v>
      </c>
      <c r="I2119" s="5">
        <v>55.000000000000007</v>
      </c>
      <c r="J2119" s="6">
        <v>475</v>
      </c>
      <c r="K2119" s="7">
        <v>261250.00000000003</v>
      </c>
      <c r="L2119" s="7">
        <v>91437.5</v>
      </c>
      <c r="M2119" s="8">
        <v>0.35</v>
      </c>
      <c r="N2119" s="2" t="s">
        <v>82</v>
      </c>
      <c r="O2119">
        <f t="shared" si="264"/>
        <v>2021</v>
      </c>
      <c r="P2119">
        <f t="shared" si="265"/>
        <v>7</v>
      </c>
      <c r="Q2119" t="str">
        <f t="shared" si="266"/>
        <v>juil</v>
      </c>
      <c r="R2119" t="str">
        <f t="shared" si="267"/>
        <v>Arizona</v>
      </c>
      <c r="S2119" t="str">
        <f t="shared" si="268"/>
        <v>2021-07</v>
      </c>
      <c r="T2119">
        <f>IF(AND(COUNTIF(Calculs!$Q$2:$Q$12,$O2119)&gt;0,COUNTIF(Calculs!$S$2:$S$12,$E2119)&gt;0,COUNTIF(Calculs!$U$2:$U$12,$H2119)&gt;0),1,0)</f>
        <v>1</v>
      </c>
      <c r="U2119">
        <f t="shared" si="269"/>
        <v>261250.00000000003</v>
      </c>
      <c r="V2119">
        <f t="shared" si="270"/>
        <v>475</v>
      </c>
      <c r="W2119">
        <f t="shared" si="271"/>
        <v>91437.5</v>
      </c>
    </row>
    <row r="2120" spans="1:23" ht="15.75" customHeight="1" x14ac:dyDescent="0.3">
      <c r="A2120" s="2" t="s">
        <v>13</v>
      </c>
      <c r="B2120" s="2">
        <v>1128299</v>
      </c>
      <c r="C2120" s="3">
        <v>44399</v>
      </c>
      <c r="D2120" s="12" t="str" cm="1">
        <f t="array" ref="D2120">_xlfn.SWITCH(WEEKDAY(C2120,2), 1, "Lundi", 2, "Mardi", 3, "Mercredi", 4, "Jeudi", 5, "Vendredi", 6, "Samedi", 7, "Dimanche", "Erreur")</f>
        <v>Jeudi</v>
      </c>
      <c r="E2120" s="2" t="s">
        <v>30</v>
      </c>
      <c r="F2120" s="2" t="s">
        <v>85</v>
      </c>
      <c r="G2120" s="2" t="s">
        <v>86</v>
      </c>
      <c r="H2120" s="4" t="s">
        <v>20</v>
      </c>
      <c r="I2120" s="5">
        <v>50</v>
      </c>
      <c r="J2120" s="6">
        <v>375</v>
      </c>
      <c r="K2120" s="7">
        <v>187500</v>
      </c>
      <c r="L2120" s="7">
        <v>65625</v>
      </c>
      <c r="M2120" s="8">
        <v>0.35</v>
      </c>
      <c r="N2120" s="2" t="s">
        <v>82</v>
      </c>
      <c r="O2120">
        <f t="shared" si="264"/>
        <v>2021</v>
      </c>
      <c r="P2120">
        <f t="shared" si="265"/>
        <v>7</v>
      </c>
      <c r="Q2120" t="str">
        <f t="shared" si="266"/>
        <v>juil</v>
      </c>
      <c r="R2120" t="str">
        <f t="shared" si="267"/>
        <v>Arizona</v>
      </c>
      <c r="S2120" t="str">
        <f t="shared" si="268"/>
        <v>2021-07</v>
      </c>
      <c r="T2120">
        <f>IF(AND(COUNTIF(Calculs!$Q$2:$Q$12,$O2120)&gt;0,COUNTIF(Calculs!$S$2:$S$12,$E2120)&gt;0,COUNTIF(Calculs!$U$2:$U$12,$H2120)&gt;0),1,0)</f>
        <v>1</v>
      </c>
      <c r="U2120">
        <f t="shared" si="269"/>
        <v>187500</v>
      </c>
      <c r="V2120">
        <f t="shared" si="270"/>
        <v>375</v>
      </c>
      <c r="W2120">
        <f t="shared" si="271"/>
        <v>65625</v>
      </c>
    </row>
    <row r="2121" spans="1:23" ht="15.75" customHeight="1" x14ac:dyDescent="0.3">
      <c r="A2121" s="2" t="s">
        <v>13</v>
      </c>
      <c r="B2121" s="2">
        <v>1128299</v>
      </c>
      <c r="C2121" s="3">
        <v>44399</v>
      </c>
      <c r="D2121" s="12" t="str" cm="1">
        <f t="array" ref="D2121">_xlfn.SWITCH(WEEKDAY(C2121,2), 1, "Lundi", 2, "Mardi", 3, "Mercredi", 4, "Jeudi", 5, "Vendredi", 6, "Samedi", 7, "Dimanche", "Erreur")</f>
        <v>Jeudi</v>
      </c>
      <c r="E2121" s="2" t="s">
        <v>30</v>
      </c>
      <c r="F2121" s="2" t="s">
        <v>85</v>
      </c>
      <c r="G2121" s="2" t="s">
        <v>86</v>
      </c>
      <c r="H2121" s="4" t="s">
        <v>21</v>
      </c>
      <c r="I2121" s="5">
        <v>55.000000000000007</v>
      </c>
      <c r="J2121" s="6">
        <v>425</v>
      </c>
      <c r="K2121" s="7">
        <v>233750.00000000003</v>
      </c>
      <c r="L2121" s="7">
        <v>70125</v>
      </c>
      <c r="M2121" s="8">
        <v>0.3</v>
      </c>
      <c r="N2121" s="2" t="s">
        <v>82</v>
      </c>
      <c r="O2121">
        <f t="shared" si="264"/>
        <v>2021</v>
      </c>
      <c r="P2121">
        <f t="shared" si="265"/>
        <v>7</v>
      </c>
      <c r="Q2121" t="str">
        <f t="shared" si="266"/>
        <v>juil</v>
      </c>
      <c r="R2121" t="str">
        <f t="shared" si="267"/>
        <v>Arizona</v>
      </c>
      <c r="S2121" t="str">
        <f t="shared" si="268"/>
        <v>2021-07</v>
      </c>
      <c r="T2121">
        <f>IF(AND(COUNTIF(Calculs!$Q$2:$Q$12,$O2121)&gt;0,COUNTIF(Calculs!$S$2:$S$12,$E2121)&gt;0,COUNTIF(Calculs!$U$2:$U$12,$H2121)&gt;0),1,0)</f>
        <v>1</v>
      </c>
      <c r="U2121">
        <f t="shared" si="269"/>
        <v>233750.00000000003</v>
      </c>
      <c r="V2121">
        <f t="shared" si="270"/>
        <v>425</v>
      </c>
      <c r="W2121">
        <f t="shared" si="271"/>
        <v>70125</v>
      </c>
    </row>
    <row r="2122" spans="1:23" ht="15.75" customHeight="1" x14ac:dyDescent="0.3">
      <c r="A2122" s="2" t="s">
        <v>13</v>
      </c>
      <c r="B2122" s="2">
        <v>1128299</v>
      </c>
      <c r="C2122" s="3">
        <v>44399</v>
      </c>
      <c r="D2122" s="12" t="str" cm="1">
        <f t="array" ref="D2122">_xlfn.SWITCH(WEEKDAY(C2122,2), 1, "Lundi", 2, "Mardi", 3, "Mercredi", 4, "Jeudi", 5, "Vendredi", 6, "Samedi", 7, "Dimanche", "Erreur")</f>
        <v>Jeudi</v>
      </c>
      <c r="E2122" s="2" t="s">
        <v>30</v>
      </c>
      <c r="F2122" s="2" t="s">
        <v>85</v>
      </c>
      <c r="G2122" s="2" t="s">
        <v>86</v>
      </c>
      <c r="H2122" s="4" t="s">
        <v>22</v>
      </c>
      <c r="I2122" s="5">
        <v>70</v>
      </c>
      <c r="J2122" s="6">
        <v>425</v>
      </c>
      <c r="K2122" s="7">
        <v>297500</v>
      </c>
      <c r="L2122" s="7">
        <v>74375</v>
      </c>
      <c r="M2122" s="8">
        <v>0.25</v>
      </c>
      <c r="N2122" s="2" t="s">
        <v>82</v>
      </c>
      <c r="O2122">
        <f t="shared" si="264"/>
        <v>2021</v>
      </c>
      <c r="P2122">
        <f t="shared" si="265"/>
        <v>7</v>
      </c>
      <c r="Q2122" t="str">
        <f t="shared" si="266"/>
        <v>juil</v>
      </c>
      <c r="R2122" t="str">
        <f t="shared" si="267"/>
        <v>Arizona</v>
      </c>
      <c r="S2122" t="str">
        <f t="shared" si="268"/>
        <v>2021-07</v>
      </c>
      <c r="T2122">
        <f>IF(AND(COUNTIF(Calculs!$Q$2:$Q$12,$O2122)&gt;0,COUNTIF(Calculs!$S$2:$S$12,$E2122)&gt;0,COUNTIF(Calculs!$U$2:$U$12,$H2122)&gt;0),1,0)</f>
        <v>1</v>
      </c>
      <c r="U2122">
        <f t="shared" si="269"/>
        <v>297500</v>
      </c>
      <c r="V2122">
        <f t="shared" si="270"/>
        <v>425</v>
      </c>
      <c r="W2122">
        <f t="shared" si="271"/>
        <v>74375</v>
      </c>
    </row>
    <row r="2123" spans="1:23" ht="15.75" customHeight="1" x14ac:dyDescent="0.3">
      <c r="A2123" s="2" t="s">
        <v>13</v>
      </c>
      <c r="B2123" s="2">
        <v>1128299</v>
      </c>
      <c r="C2123" s="3">
        <v>44431</v>
      </c>
      <c r="D2123" s="12" t="str" cm="1">
        <f t="array" ref="D2123">_xlfn.SWITCH(WEEKDAY(C2123,2), 1, "Lundi", 2, "Mardi", 3, "Mercredi", 4, "Jeudi", 5, "Vendredi", 6, "Samedi", 7, "Dimanche", "Erreur")</f>
        <v>Lundi</v>
      </c>
      <c r="E2123" s="2" t="s">
        <v>30</v>
      </c>
      <c r="F2123" s="2" t="s">
        <v>85</v>
      </c>
      <c r="G2123" s="2" t="s">
        <v>86</v>
      </c>
      <c r="H2123" s="4" t="s">
        <v>16</v>
      </c>
      <c r="I2123" s="5">
        <v>55.000000000000007</v>
      </c>
      <c r="J2123" s="6">
        <v>625</v>
      </c>
      <c r="K2123" s="7">
        <v>343750.00000000006</v>
      </c>
      <c r="L2123" s="7">
        <v>120312.50000000001</v>
      </c>
      <c r="M2123" s="8">
        <v>0.35</v>
      </c>
      <c r="N2123" s="2" t="s">
        <v>82</v>
      </c>
      <c r="O2123">
        <f t="shared" si="264"/>
        <v>2021</v>
      </c>
      <c r="P2123">
        <f t="shared" si="265"/>
        <v>8</v>
      </c>
      <c r="Q2123" t="str">
        <f t="shared" si="266"/>
        <v>août</v>
      </c>
      <c r="R2123" t="str">
        <f t="shared" si="267"/>
        <v>Arizona</v>
      </c>
      <c r="S2123" t="str">
        <f t="shared" si="268"/>
        <v>2021-08</v>
      </c>
      <c r="T2123">
        <f>IF(AND(COUNTIF(Calculs!$Q$2:$Q$12,$O2123)&gt;0,COUNTIF(Calculs!$S$2:$S$12,$E2123)&gt;0,COUNTIF(Calculs!$U$2:$U$12,$H2123)&gt;0),1,0)</f>
        <v>1</v>
      </c>
      <c r="U2123">
        <f t="shared" si="269"/>
        <v>343750.00000000006</v>
      </c>
      <c r="V2123">
        <f t="shared" si="270"/>
        <v>625</v>
      </c>
      <c r="W2123">
        <f t="shared" si="271"/>
        <v>120312.50000000001</v>
      </c>
    </row>
    <row r="2124" spans="1:23" ht="15.75" customHeight="1" x14ac:dyDescent="0.3">
      <c r="A2124" s="2" t="s">
        <v>13</v>
      </c>
      <c r="B2124" s="2">
        <v>1128299</v>
      </c>
      <c r="C2124" s="3">
        <v>44431</v>
      </c>
      <c r="D2124" s="12" t="str" cm="1">
        <f t="array" ref="D2124">_xlfn.SWITCH(WEEKDAY(C2124,2), 1, "Lundi", 2, "Mardi", 3, "Mercredi", 4, "Jeudi", 5, "Vendredi", 6, "Samedi", 7, "Dimanche", "Erreur")</f>
        <v>Lundi</v>
      </c>
      <c r="E2124" s="2" t="s">
        <v>30</v>
      </c>
      <c r="F2124" s="2" t="s">
        <v>85</v>
      </c>
      <c r="G2124" s="2" t="s">
        <v>86</v>
      </c>
      <c r="H2124" s="4" t="s">
        <v>18</v>
      </c>
      <c r="I2124" s="5">
        <v>60.000000000000007</v>
      </c>
      <c r="J2124" s="6">
        <v>575</v>
      </c>
      <c r="K2124" s="7">
        <v>345000.00000000006</v>
      </c>
      <c r="L2124" s="7">
        <v>138000.00000000003</v>
      </c>
      <c r="M2124" s="8">
        <v>0.4</v>
      </c>
      <c r="N2124" s="2" t="s">
        <v>82</v>
      </c>
      <c r="O2124">
        <f t="shared" si="264"/>
        <v>2021</v>
      </c>
      <c r="P2124">
        <f t="shared" si="265"/>
        <v>8</v>
      </c>
      <c r="Q2124" t="str">
        <f t="shared" si="266"/>
        <v>août</v>
      </c>
      <c r="R2124" t="str">
        <f t="shared" si="267"/>
        <v>Arizona</v>
      </c>
      <c r="S2124" t="str">
        <f t="shared" si="268"/>
        <v>2021-08</v>
      </c>
      <c r="T2124">
        <f>IF(AND(COUNTIF(Calculs!$Q$2:$Q$12,$O2124)&gt;0,COUNTIF(Calculs!$S$2:$S$12,$E2124)&gt;0,COUNTIF(Calculs!$U$2:$U$12,$H2124)&gt;0),1,0)</f>
        <v>1</v>
      </c>
      <c r="U2124">
        <f t="shared" si="269"/>
        <v>345000.00000000006</v>
      </c>
      <c r="V2124">
        <f t="shared" si="270"/>
        <v>575</v>
      </c>
      <c r="W2124">
        <f t="shared" si="271"/>
        <v>138000.00000000003</v>
      </c>
    </row>
    <row r="2125" spans="1:23" ht="15.75" customHeight="1" x14ac:dyDescent="0.3">
      <c r="A2125" s="2" t="s">
        <v>13</v>
      </c>
      <c r="B2125" s="2">
        <v>1128299</v>
      </c>
      <c r="C2125" s="3">
        <v>44431</v>
      </c>
      <c r="D2125" s="12" t="str" cm="1">
        <f t="array" ref="D2125">_xlfn.SWITCH(WEEKDAY(C2125,2), 1, "Lundi", 2, "Mardi", 3, "Mercredi", 4, "Jeudi", 5, "Vendredi", 6, "Samedi", 7, "Dimanche", "Erreur")</f>
        <v>Lundi</v>
      </c>
      <c r="E2125" s="2" t="s">
        <v>30</v>
      </c>
      <c r="F2125" s="2" t="s">
        <v>85</v>
      </c>
      <c r="G2125" s="2" t="s">
        <v>86</v>
      </c>
      <c r="H2125" s="4" t="s">
        <v>19</v>
      </c>
      <c r="I2125" s="5">
        <v>55.000000000000007</v>
      </c>
      <c r="J2125" s="6">
        <v>450</v>
      </c>
      <c r="K2125" s="7">
        <v>247500.00000000003</v>
      </c>
      <c r="L2125" s="7">
        <v>86625</v>
      </c>
      <c r="M2125" s="8">
        <v>0.35</v>
      </c>
      <c r="N2125" s="2" t="s">
        <v>82</v>
      </c>
      <c r="O2125">
        <f t="shared" si="264"/>
        <v>2021</v>
      </c>
      <c r="P2125">
        <f t="shared" si="265"/>
        <v>8</v>
      </c>
      <c r="Q2125" t="str">
        <f t="shared" si="266"/>
        <v>août</v>
      </c>
      <c r="R2125" t="str">
        <f t="shared" si="267"/>
        <v>Arizona</v>
      </c>
      <c r="S2125" t="str">
        <f t="shared" si="268"/>
        <v>2021-08</v>
      </c>
      <c r="T2125">
        <f>IF(AND(COUNTIF(Calculs!$Q$2:$Q$12,$O2125)&gt;0,COUNTIF(Calculs!$S$2:$S$12,$E2125)&gt;0,COUNTIF(Calculs!$U$2:$U$12,$H2125)&gt;0),1,0)</f>
        <v>1</v>
      </c>
      <c r="U2125">
        <f t="shared" si="269"/>
        <v>247500.00000000003</v>
      </c>
      <c r="V2125">
        <f t="shared" si="270"/>
        <v>450</v>
      </c>
      <c r="W2125">
        <f t="shared" si="271"/>
        <v>86625</v>
      </c>
    </row>
    <row r="2126" spans="1:23" ht="15.75" customHeight="1" x14ac:dyDescent="0.3">
      <c r="A2126" s="2" t="s">
        <v>13</v>
      </c>
      <c r="B2126" s="2">
        <v>1128299</v>
      </c>
      <c r="C2126" s="3">
        <v>44431</v>
      </c>
      <c r="D2126" s="12" t="str" cm="1">
        <f t="array" ref="D2126">_xlfn.SWITCH(WEEKDAY(C2126,2), 1, "Lundi", 2, "Mardi", 3, "Mercredi", 4, "Jeudi", 5, "Vendredi", 6, "Samedi", 7, "Dimanche", "Erreur")</f>
        <v>Lundi</v>
      </c>
      <c r="E2126" s="2" t="s">
        <v>30</v>
      </c>
      <c r="F2126" s="2" t="s">
        <v>85</v>
      </c>
      <c r="G2126" s="2" t="s">
        <v>86</v>
      </c>
      <c r="H2126" s="4" t="s">
        <v>20</v>
      </c>
      <c r="I2126" s="5">
        <v>55.000000000000007</v>
      </c>
      <c r="J2126" s="6">
        <v>400</v>
      </c>
      <c r="K2126" s="7">
        <v>220000.00000000003</v>
      </c>
      <c r="L2126" s="7">
        <v>77000</v>
      </c>
      <c r="M2126" s="8">
        <v>0.35</v>
      </c>
      <c r="N2126" s="2" t="s">
        <v>82</v>
      </c>
      <c r="O2126">
        <f t="shared" si="264"/>
        <v>2021</v>
      </c>
      <c r="P2126">
        <f t="shared" si="265"/>
        <v>8</v>
      </c>
      <c r="Q2126" t="str">
        <f t="shared" si="266"/>
        <v>août</v>
      </c>
      <c r="R2126" t="str">
        <f t="shared" si="267"/>
        <v>Arizona</v>
      </c>
      <c r="S2126" t="str">
        <f t="shared" si="268"/>
        <v>2021-08</v>
      </c>
      <c r="T2126">
        <f>IF(AND(COUNTIF(Calculs!$Q$2:$Q$12,$O2126)&gt;0,COUNTIF(Calculs!$S$2:$S$12,$E2126)&gt;0,COUNTIF(Calculs!$U$2:$U$12,$H2126)&gt;0),1,0)</f>
        <v>1</v>
      </c>
      <c r="U2126">
        <f t="shared" si="269"/>
        <v>220000.00000000003</v>
      </c>
      <c r="V2126">
        <f t="shared" si="270"/>
        <v>400</v>
      </c>
      <c r="W2126">
        <f t="shared" si="271"/>
        <v>77000</v>
      </c>
    </row>
    <row r="2127" spans="1:23" ht="15.75" customHeight="1" x14ac:dyDescent="0.3">
      <c r="A2127" s="2" t="s">
        <v>13</v>
      </c>
      <c r="B2127" s="2">
        <v>1128299</v>
      </c>
      <c r="C2127" s="3">
        <v>44431</v>
      </c>
      <c r="D2127" s="12" t="str" cm="1">
        <f t="array" ref="D2127">_xlfn.SWITCH(WEEKDAY(C2127,2), 1, "Lundi", 2, "Mardi", 3, "Mercredi", 4, "Jeudi", 5, "Vendredi", 6, "Samedi", 7, "Dimanche", "Erreur")</f>
        <v>Lundi</v>
      </c>
      <c r="E2127" s="2" t="s">
        <v>30</v>
      </c>
      <c r="F2127" s="2" t="s">
        <v>85</v>
      </c>
      <c r="G2127" s="2" t="s">
        <v>86</v>
      </c>
      <c r="H2127" s="4" t="s">
        <v>21</v>
      </c>
      <c r="I2127" s="5">
        <v>65</v>
      </c>
      <c r="J2127" s="6">
        <v>400</v>
      </c>
      <c r="K2127" s="7">
        <v>260000</v>
      </c>
      <c r="L2127" s="7">
        <v>78000</v>
      </c>
      <c r="M2127" s="8">
        <v>0.3</v>
      </c>
      <c r="N2127" s="2" t="s">
        <v>82</v>
      </c>
      <c r="O2127">
        <f t="shared" si="264"/>
        <v>2021</v>
      </c>
      <c r="P2127">
        <f t="shared" si="265"/>
        <v>8</v>
      </c>
      <c r="Q2127" t="str">
        <f t="shared" si="266"/>
        <v>août</v>
      </c>
      <c r="R2127" t="str">
        <f t="shared" si="267"/>
        <v>Arizona</v>
      </c>
      <c r="S2127" t="str">
        <f t="shared" si="268"/>
        <v>2021-08</v>
      </c>
      <c r="T2127">
        <f>IF(AND(COUNTIF(Calculs!$Q$2:$Q$12,$O2127)&gt;0,COUNTIF(Calculs!$S$2:$S$12,$E2127)&gt;0,COUNTIF(Calculs!$U$2:$U$12,$H2127)&gt;0),1,0)</f>
        <v>1</v>
      </c>
      <c r="U2127">
        <f t="shared" si="269"/>
        <v>260000</v>
      </c>
      <c r="V2127">
        <f t="shared" si="270"/>
        <v>400</v>
      </c>
      <c r="W2127">
        <f t="shared" si="271"/>
        <v>78000</v>
      </c>
    </row>
    <row r="2128" spans="1:23" ht="15.75" customHeight="1" x14ac:dyDescent="0.3">
      <c r="A2128" s="2" t="s">
        <v>13</v>
      </c>
      <c r="B2128" s="2">
        <v>1128299</v>
      </c>
      <c r="C2128" s="3">
        <v>44431</v>
      </c>
      <c r="D2128" s="12" t="str" cm="1">
        <f t="array" ref="D2128">_xlfn.SWITCH(WEEKDAY(C2128,2), 1, "Lundi", 2, "Mardi", 3, "Mercredi", 4, "Jeudi", 5, "Vendredi", 6, "Samedi", 7, "Dimanche", "Erreur")</f>
        <v>Lundi</v>
      </c>
      <c r="E2128" s="2" t="s">
        <v>30</v>
      </c>
      <c r="F2128" s="2" t="s">
        <v>85</v>
      </c>
      <c r="G2128" s="2" t="s">
        <v>86</v>
      </c>
      <c r="H2128" s="4" t="s">
        <v>22</v>
      </c>
      <c r="I2128" s="5">
        <v>70</v>
      </c>
      <c r="J2128" s="6">
        <v>375</v>
      </c>
      <c r="K2128" s="7">
        <v>262500</v>
      </c>
      <c r="L2128" s="7">
        <v>65625</v>
      </c>
      <c r="M2128" s="8">
        <v>0.25</v>
      </c>
      <c r="N2128" s="2" t="s">
        <v>82</v>
      </c>
      <c r="O2128">
        <f t="shared" si="264"/>
        <v>2021</v>
      </c>
      <c r="P2128">
        <f t="shared" si="265"/>
        <v>8</v>
      </c>
      <c r="Q2128" t="str">
        <f t="shared" si="266"/>
        <v>août</v>
      </c>
      <c r="R2128" t="str">
        <f t="shared" si="267"/>
        <v>Arizona</v>
      </c>
      <c r="S2128" t="str">
        <f t="shared" si="268"/>
        <v>2021-08</v>
      </c>
      <c r="T2128">
        <f>IF(AND(COUNTIF(Calculs!$Q$2:$Q$12,$O2128)&gt;0,COUNTIF(Calculs!$S$2:$S$12,$E2128)&gt;0,COUNTIF(Calculs!$U$2:$U$12,$H2128)&gt;0),1,0)</f>
        <v>1</v>
      </c>
      <c r="U2128">
        <f t="shared" si="269"/>
        <v>262500</v>
      </c>
      <c r="V2128">
        <f t="shared" si="270"/>
        <v>375</v>
      </c>
      <c r="W2128">
        <f t="shared" si="271"/>
        <v>65625</v>
      </c>
    </row>
    <row r="2129" spans="1:23" ht="15.75" customHeight="1" x14ac:dyDescent="0.3">
      <c r="A2129" s="2" t="s">
        <v>13</v>
      </c>
      <c r="B2129" s="2">
        <v>1128299</v>
      </c>
      <c r="C2129" s="3">
        <v>44463</v>
      </c>
      <c r="D2129" s="12" t="str" cm="1">
        <f t="array" ref="D2129">_xlfn.SWITCH(WEEKDAY(C2129,2), 1, "Lundi", 2, "Mardi", 3, "Mercredi", 4, "Jeudi", 5, "Vendredi", 6, "Samedi", 7, "Dimanche", "Erreur")</f>
        <v>Vendredi</v>
      </c>
      <c r="E2129" s="2" t="s">
        <v>30</v>
      </c>
      <c r="F2129" s="2" t="s">
        <v>85</v>
      </c>
      <c r="G2129" s="2" t="s">
        <v>86</v>
      </c>
      <c r="H2129" s="4" t="s">
        <v>16</v>
      </c>
      <c r="I2129" s="5">
        <v>45.000000000000007</v>
      </c>
      <c r="J2129" s="6">
        <v>575</v>
      </c>
      <c r="K2129" s="7">
        <v>258750.00000000003</v>
      </c>
      <c r="L2129" s="7">
        <v>90562.5</v>
      </c>
      <c r="M2129" s="8">
        <v>0.35</v>
      </c>
      <c r="N2129" s="2" t="s">
        <v>82</v>
      </c>
      <c r="O2129">
        <f t="shared" si="264"/>
        <v>2021</v>
      </c>
      <c r="P2129">
        <f t="shared" si="265"/>
        <v>9</v>
      </c>
      <c r="Q2129" t="str">
        <f t="shared" si="266"/>
        <v>sept</v>
      </c>
      <c r="R2129" t="str">
        <f t="shared" si="267"/>
        <v>Arizona</v>
      </c>
      <c r="S2129" t="str">
        <f t="shared" si="268"/>
        <v>2021-09</v>
      </c>
      <c r="T2129">
        <f>IF(AND(COUNTIF(Calculs!$Q$2:$Q$12,$O2129)&gt;0,COUNTIF(Calculs!$S$2:$S$12,$E2129)&gt;0,COUNTIF(Calculs!$U$2:$U$12,$H2129)&gt;0),1,0)</f>
        <v>1</v>
      </c>
      <c r="U2129">
        <f t="shared" si="269"/>
        <v>258750.00000000003</v>
      </c>
      <c r="V2129">
        <f t="shared" si="270"/>
        <v>575</v>
      </c>
      <c r="W2129">
        <f t="shared" si="271"/>
        <v>90562.5</v>
      </c>
    </row>
    <row r="2130" spans="1:23" ht="15.75" customHeight="1" x14ac:dyDescent="0.3">
      <c r="A2130" s="2" t="s">
        <v>13</v>
      </c>
      <c r="B2130" s="2">
        <v>1128299</v>
      </c>
      <c r="C2130" s="3">
        <v>44463</v>
      </c>
      <c r="D2130" s="12" t="str" cm="1">
        <f t="array" ref="D2130">_xlfn.SWITCH(WEEKDAY(C2130,2), 1, "Lundi", 2, "Mardi", 3, "Mercredi", 4, "Jeudi", 5, "Vendredi", 6, "Samedi", 7, "Dimanche", "Erreur")</f>
        <v>Vendredi</v>
      </c>
      <c r="E2130" s="2" t="s">
        <v>30</v>
      </c>
      <c r="F2130" s="2" t="s">
        <v>85</v>
      </c>
      <c r="G2130" s="2" t="s">
        <v>86</v>
      </c>
      <c r="H2130" s="4" t="s">
        <v>18</v>
      </c>
      <c r="I2130" s="5">
        <v>50.000000000000014</v>
      </c>
      <c r="J2130" s="6">
        <v>575</v>
      </c>
      <c r="K2130" s="7">
        <v>287500.00000000006</v>
      </c>
      <c r="L2130" s="7">
        <v>115000.00000000003</v>
      </c>
      <c r="M2130" s="8">
        <v>0.4</v>
      </c>
      <c r="N2130" s="2" t="s">
        <v>82</v>
      </c>
      <c r="O2130">
        <f t="shared" si="264"/>
        <v>2021</v>
      </c>
      <c r="P2130">
        <f t="shared" si="265"/>
        <v>9</v>
      </c>
      <c r="Q2130" t="str">
        <f t="shared" si="266"/>
        <v>sept</v>
      </c>
      <c r="R2130" t="str">
        <f t="shared" si="267"/>
        <v>Arizona</v>
      </c>
      <c r="S2130" t="str">
        <f t="shared" si="268"/>
        <v>2021-09</v>
      </c>
      <c r="T2130">
        <f>IF(AND(COUNTIF(Calculs!$Q$2:$Q$12,$O2130)&gt;0,COUNTIF(Calculs!$S$2:$S$12,$E2130)&gt;0,COUNTIF(Calculs!$U$2:$U$12,$H2130)&gt;0),1,0)</f>
        <v>1</v>
      </c>
      <c r="U2130">
        <f t="shared" si="269"/>
        <v>287500.00000000006</v>
      </c>
      <c r="V2130">
        <f t="shared" si="270"/>
        <v>575</v>
      </c>
      <c r="W2130">
        <f t="shared" si="271"/>
        <v>115000.00000000003</v>
      </c>
    </row>
    <row r="2131" spans="1:23" ht="15.75" customHeight="1" x14ac:dyDescent="0.3">
      <c r="A2131" s="2" t="s">
        <v>13</v>
      </c>
      <c r="B2131" s="2">
        <v>1128299</v>
      </c>
      <c r="C2131" s="3">
        <v>44463</v>
      </c>
      <c r="D2131" s="12" t="str" cm="1">
        <f t="array" ref="D2131">_xlfn.SWITCH(WEEKDAY(C2131,2), 1, "Lundi", 2, "Mardi", 3, "Mercredi", 4, "Jeudi", 5, "Vendredi", 6, "Samedi", 7, "Dimanche", "Erreur")</f>
        <v>Vendredi</v>
      </c>
      <c r="E2131" s="2" t="s">
        <v>30</v>
      </c>
      <c r="F2131" s="2" t="s">
        <v>85</v>
      </c>
      <c r="G2131" s="2" t="s">
        <v>86</v>
      </c>
      <c r="H2131" s="4" t="s">
        <v>19</v>
      </c>
      <c r="I2131" s="5">
        <v>45.000000000000007</v>
      </c>
      <c r="J2131" s="6">
        <v>425</v>
      </c>
      <c r="K2131" s="7">
        <v>191250.00000000003</v>
      </c>
      <c r="L2131" s="7">
        <v>66937.5</v>
      </c>
      <c r="M2131" s="8">
        <v>0.35</v>
      </c>
      <c r="N2131" s="2" t="s">
        <v>82</v>
      </c>
      <c r="O2131">
        <f t="shared" si="264"/>
        <v>2021</v>
      </c>
      <c r="P2131">
        <f t="shared" si="265"/>
        <v>9</v>
      </c>
      <c r="Q2131" t="str">
        <f t="shared" si="266"/>
        <v>sept</v>
      </c>
      <c r="R2131" t="str">
        <f t="shared" si="267"/>
        <v>Arizona</v>
      </c>
      <c r="S2131" t="str">
        <f t="shared" si="268"/>
        <v>2021-09</v>
      </c>
      <c r="T2131">
        <f>IF(AND(COUNTIF(Calculs!$Q$2:$Q$12,$O2131)&gt;0,COUNTIF(Calculs!$S$2:$S$12,$E2131)&gt;0,COUNTIF(Calculs!$U$2:$U$12,$H2131)&gt;0),1,0)</f>
        <v>1</v>
      </c>
      <c r="U2131">
        <f t="shared" si="269"/>
        <v>191250.00000000003</v>
      </c>
      <c r="V2131">
        <f t="shared" si="270"/>
        <v>425</v>
      </c>
      <c r="W2131">
        <f t="shared" si="271"/>
        <v>66937.5</v>
      </c>
    </row>
    <row r="2132" spans="1:23" ht="15.75" customHeight="1" x14ac:dyDescent="0.3">
      <c r="A2132" s="2" t="s">
        <v>13</v>
      </c>
      <c r="B2132" s="2">
        <v>1128299</v>
      </c>
      <c r="C2132" s="3">
        <v>44463</v>
      </c>
      <c r="D2132" s="12" t="str" cm="1">
        <f t="array" ref="D2132">_xlfn.SWITCH(WEEKDAY(C2132,2), 1, "Lundi", 2, "Mardi", 3, "Mercredi", 4, "Jeudi", 5, "Vendredi", 6, "Samedi", 7, "Dimanche", "Erreur")</f>
        <v>Vendredi</v>
      </c>
      <c r="E2132" s="2" t="s">
        <v>30</v>
      </c>
      <c r="F2132" s="2" t="s">
        <v>85</v>
      </c>
      <c r="G2132" s="2" t="s">
        <v>86</v>
      </c>
      <c r="H2132" s="4" t="s">
        <v>20</v>
      </c>
      <c r="I2132" s="5">
        <v>45.000000000000007</v>
      </c>
      <c r="J2132" s="6">
        <v>375</v>
      </c>
      <c r="K2132" s="7">
        <v>168750.00000000003</v>
      </c>
      <c r="L2132" s="7">
        <v>59062.500000000007</v>
      </c>
      <c r="M2132" s="8">
        <v>0.35</v>
      </c>
      <c r="N2132" s="2" t="s">
        <v>82</v>
      </c>
      <c r="O2132">
        <f t="shared" si="264"/>
        <v>2021</v>
      </c>
      <c r="P2132">
        <f t="shared" si="265"/>
        <v>9</v>
      </c>
      <c r="Q2132" t="str">
        <f t="shared" si="266"/>
        <v>sept</v>
      </c>
      <c r="R2132" t="str">
        <f t="shared" si="267"/>
        <v>Arizona</v>
      </c>
      <c r="S2132" t="str">
        <f t="shared" si="268"/>
        <v>2021-09</v>
      </c>
      <c r="T2132">
        <f>IF(AND(COUNTIF(Calculs!$Q$2:$Q$12,$O2132)&gt;0,COUNTIF(Calculs!$S$2:$S$12,$E2132)&gt;0,COUNTIF(Calculs!$U$2:$U$12,$H2132)&gt;0),1,0)</f>
        <v>1</v>
      </c>
      <c r="U2132">
        <f t="shared" si="269"/>
        <v>168750.00000000003</v>
      </c>
      <c r="V2132">
        <f t="shared" si="270"/>
        <v>375</v>
      </c>
      <c r="W2132">
        <f t="shared" si="271"/>
        <v>59062.500000000007</v>
      </c>
    </row>
    <row r="2133" spans="1:23" ht="15.75" customHeight="1" x14ac:dyDescent="0.3">
      <c r="A2133" s="2" t="s">
        <v>13</v>
      </c>
      <c r="B2133" s="2">
        <v>1128299</v>
      </c>
      <c r="C2133" s="3">
        <v>44463</v>
      </c>
      <c r="D2133" s="12" t="str" cm="1">
        <f t="array" ref="D2133">_xlfn.SWITCH(WEEKDAY(C2133,2), 1, "Lundi", 2, "Mardi", 3, "Mercredi", 4, "Jeudi", 5, "Vendredi", 6, "Samedi", 7, "Dimanche", "Erreur")</f>
        <v>Vendredi</v>
      </c>
      <c r="E2133" s="2" t="s">
        <v>30</v>
      </c>
      <c r="F2133" s="2" t="s">
        <v>85</v>
      </c>
      <c r="G2133" s="2" t="s">
        <v>86</v>
      </c>
      <c r="H2133" s="4" t="s">
        <v>21</v>
      </c>
      <c r="I2133" s="5">
        <v>55.000000000000007</v>
      </c>
      <c r="J2133" s="6">
        <v>375</v>
      </c>
      <c r="K2133" s="7">
        <v>206250.00000000003</v>
      </c>
      <c r="L2133" s="7">
        <v>61875.000000000007</v>
      </c>
      <c r="M2133" s="8">
        <v>0.3</v>
      </c>
      <c r="N2133" s="2" t="s">
        <v>82</v>
      </c>
      <c r="O2133">
        <f t="shared" si="264"/>
        <v>2021</v>
      </c>
      <c r="P2133">
        <f t="shared" si="265"/>
        <v>9</v>
      </c>
      <c r="Q2133" t="str">
        <f t="shared" si="266"/>
        <v>sept</v>
      </c>
      <c r="R2133" t="str">
        <f t="shared" si="267"/>
        <v>Arizona</v>
      </c>
      <c r="S2133" t="str">
        <f t="shared" si="268"/>
        <v>2021-09</v>
      </c>
      <c r="T2133">
        <f>IF(AND(COUNTIF(Calculs!$Q$2:$Q$12,$O2133)&gt;0,COUNTIF(Calculs!$S$2:$S$12,$E2133)&gt;0,COUNTIF(Calculs!$U$2:$U$12,$H2133)&gt;0),1,0)</f>
        <v>1</v>
      </c>
      <c r="U2133">
        <f t="shared" si="269"/>
        <v>206250.00000000003</v>
      </c>
      <c r="V2133">
        <f t="shared" si="270"/>
        <v>375</v>
      </c>
      <c r="W2133">
        <f t="shared" si="271"/>
        <v>61875.000000000007</v>
      </c>
    </row>
    <row r="2134" spans="1:23" ht="15.75" customHeight="1" x14ac:dyDescent="0.3">
      <c r="A2134" s="2" t="s">
        <v>13</v>
      </c>
      <c r="B2134" s="2">
        <v>1128299</v>
      </c>
      <c r="C2134" s="3">
        <v>44463</v>
      </c>
      <c r="D2134" s="12" t="str" cm="1">
        <f t="array" ref="D2134">_xlfn.SWITCH(WEEKDAY(C2134,2), 1, "Lundi", 2, "Mardi", 3, "Mercredi", 4, "Jeudi", 5, "Vendredi", 6, "Samedi", 7, "Dimanche", "Erreur")</f>
        <v>Vendredi</v>
      </c>
      <c r="E2134" s="2" t="s">
        <v>30</v>
      </c>
      <c r="F2134" s="2" t="s">
        <v>85</v>
      </c>
      <c r="G2134" s="2" t="s">
        <v>86</v>
      </c>
      <c r="H2134" s="4" t="s">
        <v>22</v>
      </c>
      <c r="I2134" s="5">
        <v>60.000000000000007</v>
      </c>
      <c r="J2134" s="6">
        <v>425</v>
      </c>
      <c r="K2134" s="7">
        <v>255000.00000000003</v>
      </c>
      <c r="L2134" s="7">
        <v>63750.000000000007</v>
      </c>
      <c r="M2134" s="8">
        <v>0.25</v>
      </c>
      <c r="N2134" s="2" t="s">
        <v>82</v>
      </c>
      <c r="O2134">
        <f t="shared" si="264"/>
        <v>2021</v>
      </c>
      <c r="P2134">
        <f t="shared" si="265"/>
        <v>9</v>
      </c>
      <c r="Q2134" t="str">
        <f t="shared" si="266"/>
        <v>sept</v>
      </c>
      <c r="R2134" t="str">
        <f t="shared" si="267"/>
        <v>Arizona</v>
      </c>
      <c r="S2134" t="str">
        <f t="shared" si="268"/>
        <v>2021-09</v>
      </c>
      <c r="T2134">
        <f>IF(AND(COUNTIF(Calculs!$Q$2:$Q$12,$O2134)&gt;0,COUNTIF(Calculs!$S$2:$S$12,$E2134)&gt;0,COUNTIF(Calculs!$U$2:$U$12,$H2134)&gt;0),1,0)</f>
        <v>1</v>
      </c>
      <c r="U2134">
        <f t="shared" si="269"/>
        <v>255000.00000000003</v>
      </c>
      <c r="V2134">
        <f t="shared" si="270"/>
        <v>425</v>
      </c>
      <c r="W2134">
        <f t="shared" si="271"/>
        <v>63750.000000000007</v>
      </c>
    </row>
    <row r="2135" spans="1:23" ht="15.75" customHeight="1" x14ac:dyDescent="0.3">
      <c r="A2135" s="2" t="s">
        <v>13</v>
      </c>
      <c r="B2135" s="2">
        <v>1128299</v>
      </c>
      <c r="C2135" s="3">
        <v>44492</v>
      </c>
      <c r="D2135" s="12" t="str" cm="1">
        <f t="array" ref="D2135">_xlfn.SWITCH(WEEKDAY(C2135,2), 1, "Lundi", 2, "Mardi", 3, "Mercredi", 4, "Jeudi", 5, "Vendredi", 6, "Samedi", 7, "Dimanche", "Erreur")</f>
        <v>Samedi</v>
      </c>
      <c r="E2135" s="2" t="s">
        <v>30</v>
      </c>
      <c r="F2135" s="2" t="s">
        <v>85</v>
      </c>
      <c r="G2135" s="2" t="s">
        <v>86</v>
      </c>
      <c r="H2135" s="4" t="s">
        <v>16</v>
      </c>
      <c r="I2135" s="5">
        <v>45.000000000000007</v>
      </c>
      <c r="J2135" s="6">
        <v>500</v>
      </c>
      <c r="K2135" s="7">
        <v>225000.00000000003</v>
      </c>
      <c r="L2135" s="7">
        <v>78750</v>
      </c>
      <c r="M2135" s="8">
        <v>0.35</v>
      </c>
      <c r="N2135" s="2" t="s">
        <v>82</v>
      </c>
      <c r="O2135">
        <f t="shared" si="264"/>
        <v>2021</v>
      </c>
      <c r="P2135">
        <f t="shared" si="265"/>
        <v>10</v>
      </c>
      <c r="Q2135" t="str">
        <f t="shared" si="266"/>
        <v>oct</v>
      </c>
      <c r="R2135" t="str">
        <f t="shared" si="267"/>
        <v>Arizona</v>
      </c>
      <c r="S2135" t="str">
        <f t="shared" si="268"/>
        <v>2021-10</v>
      </c>
      <c r="T2135">
        <f>IF(AND(COUNTIF(Calculs!$Q$2:$Q$12,$O2135)&gt;0,COUNTIF(Calculs!$S$2:$S$12,$E2135)&gt;0,COUNTIF(Calculs!$U$2:$U$12,$H2135)&gt;0),1,0)</f>
        <v>1</v>
      </c>
      <c r="U2135">
        <f t="shared" si="269"/>
        <v>225000.00000000003</v>
      </c>
      <c r="V2135">
        <f t="shared" si="270"/>
        <v>500</v>
      </c>
      <c r="W2135">
        <f t="shared" si="271"/>
        <v>78750</v>
      </c>
    </row>
    <row r="2136" spans="1:23" ht="15.75" customHeight="1" x14ac:dyDescent="0.3">
      <c r="A2136" s="2" t="s">
        <v>13</v>
      </c>
      <c r="B2136" s="2">
        <v>1128299</v>
      </c>
      <c r="C2136" s="3">
        <v>44492</v>
      </c>
      <c r="D2136" s="12" t="str" cm="1">
        <f t="array" ref="D2136">_xlfn.SWITCH(WEEKDAY(C2136,2), 1, "Lundi", 2, "Mardi", 3, "Mercredi", 4, "Jeudi", 5, "Vendredi", 6, "Samedi", 7, "Dimanche", "Erreur")</f>
        <v>Samedi</v>
      </c>
      <c r="E2136" s="2" t="s">
        <v>30</v>
      </c>
      <c r="F2136" s="2" t="s">
        <v>85</v>
      </c>
      <c r="G2136" s="2" t="s">
        <v>86</v>
      </c>
      <c r="H2136" s="4" t="s">
        <v>18</v>
      </c>
      <c r="I2136" s="5">
        <v>50.000000000000014</v>
      </c>
      <c r="J2136" s="6">
        <v>500</v>
      </c>
      <c r="K2136" s="7">
        <v>250000.00000000006</v>
      </c>
      <c r="L2136" s="7">
        <v>100000.00000000003</v>
      </c>
      <c r="M2136" s="8">
        <v>0.4</v>
      </c>
      <c r="N2136" s="2" t="s">
        <v>82</v>
      </c>
      <c r="O2136">
        <f t="shared" si="264"/>
        <v>2021</v>
      </c>
      <c r="P2136">
        <f t="shared" si="265"/>
        <v>10</v>
      </c>
      <c r="Q2136" t="str">
        <f t="shared" si="266"/>
        <v>oct</v>
      </c>
      <c r="R2136" t="str">
        <f t="shared" si="267"/>
        <v>Arizona</v>
      </c>
      <c r="S2136" t="str">
        <f t="shared" si="268"/>
        <v>2021-10</v>
      </c>
      <c r="T2136">
        <f>IF(AND(COUNTIF(Calculs!$Q$2:$Q$12,$O2136)&gt;0,COUNTIF(Calculs!$S$2:$S$12,$E2136)&gt;0,COUNTIF(Calculs!$U$2:$U$12,$H2136)&gt;0),1,0)</f>
        <v>1</v>
      </c>
      <c r="U2136">
        <f t="shared" si="269"/>
        <v>250000.00000000006</v>
      </c>
      <c r="V2136">
        <f t="shared" si="270"/>
        <v>500</v>
      </c>
      <c r="W2136">
        <f t="shared" si="271"/>
        <v>100000.00000000003</v>
      </c>
    </row>
    <row r="2137" spans="1:23" ht="15.75" customHeight="1" x14ac:dyDescent="0.3">
      <c r="A2137" s="2" t="s">
        <v>13</v>
      </c>
      <c r="B2137" s="2">
        <v>1128299</v>
      </c>
      <c r="C2137" s="3">
        <v>44492</v>
      </c>
      <c r="D2137" s="12" t="str" cm="1">
        <f t="array" ref="D2137">_xlfn.SWITCH(WEEKDAY(C2137,2), 1, "Lundi", 2, "Mardi", 3, "Mercredi", 4, "Jeudi", 5, "Vendredi", 6, "Samedi", 7, "Dimanche", "Erreur")</f>
        <v>Samedi</v>
      </c>
      <c r="E2137" s="2" t="s">
        <v>30</v>
      </c>
      <c r="F2137" s="2" t="s">
        <v>85</v>
      </c>
      <c r="G2137" s="2" t="s">
        <v>86</v>
      </c>
      <c r="H2137" s="4" t="s">
        <v>19</v>
      </c>
      <c r="I2137" s="5">
        <v>45.000000000000007</v>
      </c>
      <c r="J2137" s="6">
        <v>325</v>
      </c>
      <c r="K2137" s="7">
        <v>146250.00000000003</v>
      </c>
      <c r="L2137" s="7">
        <v>51187.500000000007</v>
      </c>
      <c r="M2137" s="8">
        <v>0.35</v>
      </c>
      <c r="N2137" s="2" t="s">
        <v>82</v>
      </c>
      <c r="O2137">
        <f t="shared" si="264"/>
        <v>2021</v>
      </c>
      <c r="P2137">
        <f t="shared" si="265"/>
        <v>10</v>
      </c>
      <c r="Q2137" t="str">
        <f t="shared" si="266"/>
        <v>oct</v>
      </c>
      <c r="R2137" t="str">
        <f t="shared" si="267"/>
        <v>Arizona</v>
      </c>
      <c r="S2137" t="str">
        <f t="shared" si="268"/>
        <v>2021-10</v>
      </c>
      <c r="T2137">
        <f>IF(AND(COUNTIF(Calculs!$Q$2:$Q$12,$O2137)&gt;0,COUNTIF(Calculs!$S$2:$S$12,$E2137)&gt;0,COUNTIF(Calculs!$U$2:$U$12,$H2137)&gt;0),1,0)</f>
        <v>1</v>
      </c>
      <c r="U2137">
        <f t="shared" si="269"/>
        <v>146250.00000000003</v>
      </c>
      <c r="V2137">
        <f t="shared" si="270"/>
        <v>325</v>
      </c>
      <c r="W2137">
        <f t="shared" si="271"/>
        <v>51187.500000000007</v>
      </c>
    </row>
    <row r="2138" spans="1:23" ht="15.75" customHeight="1" x14ac:dyDescent="0.3">
      <c r="A2138" s="2" t="s">
        <v>13</v>
      </c>
      <c r="B2138" s="2">
        <v>1128299</v>
      </c>
      <c r="C2138" s="3">
        <v>44492</v>
      </c>
      <c r="D2138" s="12" t="str" cm="1">
        <f t="array" ref="D2138">_xlfn.SWITCH(WEEKDAY(C2138,2), 1, "Lundi", 2, "Mardi", 3, "Mercredi", 4, "Jeudi", 5, "Vendredi", 6, "Samedi", 7, "Dimanche", "Erreur")</f>
        <v>Samedi</v>
      </c>
      <c r="E2138" s="2" t="s">
        <v>30</v>
      </c>
      <c r="F2138" s="2" t="s">
        <v>85</v>
      </c>
      <c r="G2138" s="2" t="s">
        <v>86</v>
      </c>
      <c r="H2138" s="4" t="s">
        <v>20</v>
      </c>
      <c r="I2138" s="5">
        <v>45.000000000000007</v>
      </c>
      <c r="J2138" s="6">
        <v>300</v>
      </c>
      <c r="K2138" s="7">
        <v>135000.00000000003</v>
      </c>
      <c r="L2138" s="7">
        <v>47250.000000000007</v>
      </c>
      <c r="M2138" s="8">
        <v>0.35</v>
      </c>
      <c r="N2138" s="2" t="s">
        <v>82</v>
      </c>
      <c r="O2138">
        <f t="shared" si="264"/>
        <v>2021</v>
      </c>
      <c r="P2138">
        <f t="shared" si="265"/>
        <v>10</v>
      </c>
      <c r="Q2138" t="str">
        <f t="shared" si="266"/>
        <v>oct</v>
      </c>
      <c r="R2138" t="str">
        <f t="shared" si="267"/>
        <v>Arizona</v>
      </c>
      <c r="S2138" t="str">
        <f t="shared" si="268"/>
        <v>2021-10</v>
      </c>
      <c r="T2138">
        <f>IF(AND(COUNTIF(Calculs!$Q$2:$Q$12,$O2138)&gt;0,COUNTIF(Calculs!$S$2:$S$12,$E2138)&gt;0,COUNTIF(Calculs!$U$2:$U$12,$H2138)&gt;0),1,0)</f>
        <v>1</v>
      </c>
      <c r="U2138">
        <f t="shared" si="269"/>
        <v>135000.00000000003</v>
      </c>
      <c r="V2138">
        <f t="shared" si="270"/>
        <v>300</v>
      </c>
      <c r="W2138">
        <f t="shared" si="271"/>
        <v>47250.000000000007</v>
      </c>
    </row>
    <row r="2139" spans="1:23" ht="15.75" customHeight="1" x14ac:dyDescent="0.3">
      <c r="A2139" s="2" t="s">
        <v>13</v>
      </c>
      <c r="B2139" s="2">
        <v>1128299</v>
      </c>
      <c r="C2139" s="3">
        <v>44492</v>
      </c>
      <c r="D2139" s="12" t="str" cm="1">
        <f t="array" ref="D2139">_xlfn.SWITCH(WEEKDAY(C2139,2), 1, "Lundi", 2, "Mardi", 3, "Mercredi", 4, "Jeudi", 5, "Vendredi", 6, "Samedi", 7, "Dimanche", "Erreur")</f>
        <v>Samedi</v>
      </c>
      <c r="E2139" s="2" t="s">
        <v>30</v>
      </c>
      <c r="F2139" s="2" t="s">
        <v>85</v>
      </c>
      <c r="G2139" s="2" t="s">
        <v>86</v>
      </c>
      <c r="H2139" s="4" t="s">
        <v>21</v>
      </c>
      <c r="I2139" s="5">
        <v>55.000000000000007</v>
      </c>
      <c r="J2139" s="6">
        <v>275</v>
      </c>
      <c r="K2139" s="7">
        <v>151250.00000000003</v>
      </c>
      <c r="L2139" s="7">
        <v>45375.000000000007</v>
      </c>
      <c r="M2139" s="8">
        <v>0.3</v>
      </c>
      <c r="N2139" s="2" t="s">
        <v>82</v>
      </c>
      <c r="O2139">
        <f t="shared" si="264"/>
        <v>2021</v>
      </c>
      <c r="P2139">
        <f t="shared" si="265"/>
        <v>10</v>
      </c>
      <c r="Q2139" t="str">
        <f t="shared" si="266"/>
        <v>oct</v>
      </c>
      <c r="R2139" t="str">
        <f t="shared" si="267"/>
        <v>Arizona</v>
      </c>
      <c r="S2139" t="str">
        <f t="shared" si="268"/>
        <v>2021-10</v>
      </c>
      <c r="T2139">
        <f>IF(AND(COUNTIF(Calculs!$Q$2:$Q$12,$O2139)&gt;0,COUNTIF(Calculs!$S$2:$S$12,$E2139)&gt;0,COUNTIF(Calculs!$U$2:$U$12,$H2139)&gt;0),1,0)</f>
        <v>1</v>
      </c>
      <c r="U2139">
        <f t="shared" si="269"/>
        <v>151250.00000000003</v>
      </c>
      <c r="V2139">
        <f t="shared" si="270"/>
        <v>275</v>
      </c>
      <c r="W2139">
        <f t="shared" si="271"/>
        <v>45375.000000000007</v>
      </c>
    </row>
    <row r="2140" spans="1:23" ht="15.75" customHeight="1" x14ac:dyDescent="0.3">
      <c r="A2140" s="2" t="s">
        <v>13</v>
      </c>
      <c r="B2140" s="2">
        <v>1128299</v>
      </c>
      <c r="C2140" s="3">
        <v>44492</v>
      </c>
      <c r="D2140" s="12" t="str" cm="1">
        <f t="array" ref="D2140">_xlfn.SWITCH(WEEKDAY(C2140,2), 1, "Lundi", 2, "Mardi", 3, "Mercredi", 4, "Jeudi", 5, "Vendredi", 6, "Samedi", 7, "Dimanche", "Erreur")</f>
        <v>Samedi</v>
      </c>
      <c r="E2140" s="2" t="s">
        <v>30</v>
      </c>
      <c r="F2140" s="2" t="s">
        <v>85</v>
      </c>
      <c r="G2140" s="2" t="s">
        <v>86</v>
      </c>
      <c r="H2140" s="4" t="s">
        <v>22</v>
      </c>
      <c r="I2140" s="5">
        <v>60.000000000000007</v>
      </c>
      <c r="J2140" s="6">
        <v>325</v>
      </c>
      <c r="K2140" s="7">
        <v>195000.00000000003</v>
      </c>
      <c r="L2140" s="7">
        <v>48750.000000000007</v>
      </c>
      <c r="M2140" s="8">
        <v>0.25</v>
      </c>
      <c r="N2140" s="2" t="s">
        <v>82</v>
      </c>
      <c r="O2140">
        <f t="shared" si="264"/>
        <v>2021</v>
      </c>
      <c r="P2140">
        <f t="shared" si="265"/>
        <v>10</v>
      </c>
      <c r="Q2140" t="str">
        <f t="shared" si="266"/>
        <v>oct</v>
      </c>
      <c r="R2140" t="str">
        <f t="shared" si="267"/>
        <v>Arizona</v>
      </c>
      <c r="S2140" t="str">
        <f t="shared" si="268"/>
        <v>2021-10</v>
      </c>
      <c r="T2140">
        <f>IF(AND(COUNTIF(Calculs!$Q$2:$Q$12,$O2140)&gt;0,COUNTIF(Calculs!$S$2:$S$12,$E2140)&gt;0,COUNTIF(Calculs!$U$2:$U$12,$H2140)&gt;0),1,0)</f>
        <v>1</v>
      </c>
      <c r="U2140">
        <f t="shared" si="269"/>
        <v>195000.00000000003</v>
      </c>
      <c r="V2140">
        <f t="shared" si="270"/>
        <v>325</v>
      </c>
      <c r="W2140">
        <f t="shared" si="271"/>
        <v>48750.000000000007</v>
      </c>
    </row>
    <row r="2141" spans="1:23" ht="15.75" customHeight="1" x14ac:dyDescent="0.3">
      <c r="A2141" s="2" t="s">
        <v>13</v>
      </c>
      <c r="B2141" s="2">
        <v>1128299</v>
      </c>
      <c r="C2141" s="3">
        <v>44523</v>
      </c>
      <c r="D2141" s="12" t="str" cm="1">
        <f t="array" ref="D2141">_xlfn.SWITCH(WEEKDAY(C2141,2), 1, "Lundi", 2, "Mardi", 3, "Mercredi", 4, "Jeudi", 5, "Vendredi", 6, "Samedi", 7, "Dimanche", "Erreur")</f>
        <v>Mardi</v>
      </c>
      <c r="E2141" s="2" t="s">
        <v>30</v>
      </c>
      <c r="F2141" s="2" t="s">
        <v>85</v>
      </c>
      <c r="G2141" s="2" t="s">
        <v>86</v>
      </c>
      <c r="H2141" s="4" t="s">
        <v>16</v>
      </c>
      <c r="I2141" s="5">
        <v>45.000000000000007</v>
      </c>
      <c r="J2141" s="6">
        <v>500</v>
      </c>
      <c r="K2141" s="7">
        <v>225000.00000000003</v>
      </c>
      <c r="L2141" s="7">
        <v>78750</v>
      </c>
      <c r="M2141" s="8">
        <v>0.35</v>
      </c>
      <c r="N2141" s="2" t="s">
        <v>82</v>
      </c>
      <c r="O2141">
        <f t="shared" si="264"/>
        <v>2021</v>
      </c>
      <c r="P2141">
        <f t="shared" si="265"/>
        <v>11</v>
      </c>
      <c r="Q2141" t="str">
        <f t="shared" si="266"/>
        <v>nov</v>
      </c>
      <c r="R2141" t="str">
        <f t="shared" si="267"/>
        <v>Arizona</v>
      </c>
      <c r="S2141" t="str">
        <f t="shared" si="268"/>
        <v>2021-11</v>
      </c>
      <c r="T2141">
        <f>IF(AND(COUNTIF(Calculs!$Q$2:$Q$12,$O2141)&gt;0,COUNTIF(Calculs!$S$2:$S$12,$E2141)&gt;0,COUNTIF(Calculs!$U$2:$U$12,$H2141)&gt;0),1,0)</f>
        <v>1</v>
      </c>
      <c r="U2141">
        <f t="shared" si="269"/>
        <v>225000.00000000003</v>
      </c>
      <c r="V2141">
        <f t="shared" si="270"/>
        <v>500</v>
      </c>
      <c r="W2141">
        <f t="shared" si="271"/>
        <v>78750</v>
      </c>
    </row>
    <row r="2142" spans="1:23" ht="15.75" customHeight="1" x14ac:dyDescent="0.3">
      <c r="A2142" s="2" t="s">
        <v>13</v>
      </c>
      <c r="B2142" s="2">
        <v>1128299</v>
      </c>
      <c r="C2142" s="3">
        <v>44523</v>
      </c>
      <c r="D2142" s="12" t="str" cm="1">
        <f t="array" ref="D2142">_xlfn.SWITCH(WEEKDAY(C2142,2), 1, "Lundi", 2, "Mardi", 3, "Mercredi", 4, "Jeudi", 5, "Vendredi", 6, "Samedi", 7, "Dimanche", "Erreur")</f>
        <v>Mardi</v>
      </c>
      <c r="E2142" s="2" t="s">
        <v>30</v>
      </c>
      <c r="F2142" s="2" t="s">
        <v>85</v>
      </c>
      <c r="G2142" s="2" t="s">
        <v>86</v>
      </c>
      <c r="H2142" s="4" t="s">
        <v>18</v>
      </c>
      <c r="I2142" s="5">
        <v>50.000000000000014</v>
      </c>
      <c r="J2142" s="6">
        <v>525</v>
      </c>
      <c r="K2142" s="7">
        <v>262500.00000000006</v>
      </c>
      <c r="L2142" s="7">
        <v>105000.00000000003</v>
      </c>
      <c r="M2142" s="8">
        <v>0.4</v>
      </c>
      <c r="N2142" s="2" t="s">
        <v>82</v>
      </c>
      <c r="O2142">
        <f t="shared" si="264"/>
        <v>2021</v>
      </c>
      <c r="P2142">
        <f t="shared" si="265"/>
        <v>11</v>
      </c>
      <c r="Q2142" t="str">
        <f t="shared" si="266"/>
        <v>nov</v>
      </c>
      <c r="R2142" t="str">
        <f t="shared" si="267"/>
        <v>Arizona</v>
      </c>
      <c r="S2142" t="str">
        <f t="shared" si="268"/>
        <v>2021-11</v>
      </c>
      <c r="T2142">
        <f>IF(AND(COUNTIF(Calculs!$Q$2:$Q$12,$O2142)&gt;0,COUNTIF(Calculs!$S$2:$S$12,$E2142)&gt;0,COUNTIF(Calculs!$U$2:$U$12,$H2142)&gt;0),1,0)</f>
        <v>1</v>
      </c>
      <c r="U2142">
        <f t="shared" si="269"/>
        <v>262500.00000000006</v>
      </c>
      <c r="V2142">
        <f t="shared" si="270"/>
        <v>525</v>
      </c>
      <c r="W2142">
        <f t="shared" si="271"/>
        <v>105000.00000000003</v>
      </c>
    </row>
    <row r="2143" spans="1:23" ht="15.75" customHeight="1" x14ac:dyDescent="0.3">
      <c r="A2143" s="2" t="s">
        <v>13</v>
      </c>
      <c r="B2143" s="2">
        <v>1128299</v>
      </c>
      <c r="C2143" s="3">
        <v>44523</v>
      </c>
      <c r="D2143" s="12" t="str" cm="1">
        <f t="array" ref="D2143">_xlfn.SWITCH(WEEKDAY(C2143,2), 1, "Lundi", 2, "Mardi", 3, "Mercredi", 4, "Jeudi", 5, "Vendredi", 6, "Samedi", 7, "Dimanche", "Erreur")</f>
        <v>Mardi</v>
      </c>
      <c r="E2143" s="2" t="s">
        <v>30</v>
      </c>
      <c r="F2143" s="2" t="s">
        <v>85</v>
      </c>
      <c r="G2143" s="2" t="s">
        <v>86</v>
      </c>
      <c r="H2143" s="4" t="s">
        <v>19</v>
      </c>
      <c r="I2143" s="5">
        <v>45.000000000000007</v>
      </c>
      <c r="J2143" s="6">
        <v>375</v>
      </c>
      <c r="K2143" s="7">
        <v>168750.00000000003</v>
      </c>
      <c r="L2143" s="7">
        <v>59062.500000000007</v>
      </c>
      <c r="M2143" s="8">
        <v>0.35</v>
      </c>
      <c r="N2143" s="2" t="s">
        <v>82</v>
      </c>
      <c r="O2143">
        <f t="shared" si="264"/>
        <v>2021</v>
      </c>
      <c r="P2143">
        <f t="shared" si="265"/>
        <v>11</v>
      </c>
      <c r="Q2143" t="str">
        <f t="shared" si="266"/>
        <v>nov</v>
      </c>
      <c r="R2143" t="str">
        <f t="shared" si="267"/>
        <v>Arizona</v>
      </c>
      <c r="S2143" t="str">
        <f t="shared" si="268"/>
        <v>2021-11</v>
      </c>
      <c r="T2143">
        <f>IF(AND(COUNTIF(Calculs!$Q$2:$Q$12,$O2143)&gt;0,COUNTIF(Calculs!$S$2:$S$12,$E2143)&gt;0,COUNTIF(Calculs!$U$2:$U$12,$H2143)&gt;0),1,0)</f>
        <v>1</v>
      </c>
      <c r="U2143">
        <f t="shared" si="269"/>
        <v>168750.00000000003</v>
      </c>
      <c r="V2143">
        <f t="shared" si="270"/>
        <v>375</v>
      </c>
      <c r="W2143">
        <f t="shared" si="271"/>
        <v>59062.500000000007</v>
      </c>
    </row>
    <row r="2144" spans="1:23" ht="15.75" customHeight="1" x14ac:dyDescent="0.3">
      <c r="A2144" s="2" t="s">
        <v>13</v>
      </c>
      <c r="B2144" s="2">
        <v>1128299</v>
      </c>
      <c r="C2144" s="3">
        <v>44523</v>
      </c>
      <c r="D2144" s="12" t="str" cm="1">
        <f t="array" ref="D2144">_xlfn.SWITCH(WEEKDAY(C2144,2), 1, "Lundi", 2, "Mardi", 3, "Mercredi", 4, "Jeudi", 5, "Vendredi", 6, "Samedi", 7, "Dimanche", "Erreur")</f>
        <v>Mardi</v>
      </c>
      <c r="E2144" s="2" t="s">
        <v>30</v>
      </c>
      <c r="F2144" s="2" t="s">
        <v>85</v>
      </c>
      <c r="G2144" s="2" t="s">
        <v>86</v>
      </c>
      <c r="H2144" s="4" t="s">
        <v>20</v>
      </c>
      <c r="I2144" s="5">
        <v>45.000000000000007</v>
      </c>
      <c r="J2144" s="6">
        <v>350</v>
      </c>
      <c r="K2144" s="7">
        <v>157500.00000000003</v>
      </c>
      <c r="L2144" s="7">
        <v>55125.000000000007</v>
      </c>
      <c r="M2144" s="8">
        <v>0.35</v>
      </c>
      <c r="N2144" s="2" t="s">
        <v>82</v>
      </c>
      <c r="O2144">
        <f t="shared" si="264"/>
        <v>2021</v>
      </c>
      <c r="P2144">
        <f t="shared" si="265"/>
        <v>11</v>
      </c>
      <c r="Q2144" t="str">
        <f t="shared" si="266"/>
        <v>nov</v>
      </c>
      <c r="R2144" t="str">
        <f t="shared" si="267"/>
        <v>Arizona</v>
      </c>
      <c r="S2144" t="str">
        <f t="shared" si="268"/>
        <v>2021-11</v>
      </c>
      <c r="T2144">
        <f>IF(AND(COUNTIF(Calculs!$Q$2:$Q$12,$O2144)&gt;0,COUNTIF(Calculs!$S$2:$S$12,$E2144)&gt;0,COUNTIF(Calculs!$U$2:$U$12,$H2144)&gt;0),1,0)</f>
        <v>1</v>
      </c>
      <c r="U2144">
        <f t="shared" si="269"/>
        <v>157500.00000000003</v>
      </c>
      <c r="V2144">
        <f t="shared" si="270"/>
        <v>350</v>
      </c>
      <c r="W2144">
        <f t="shared" si="271"/>
        <v>55125.000000000007</v>
      </c>
    </row>
    <row r="2145" spans="1:23" ht="15.75" customHeight="1" x14ac:dyDescent="0.3">
      <c r="A2145" s="2" t="s">
        <v>13</v>
      </c>
      <c r="B2145" s="2">
        <v>1128299</v>
      </c>
      <c r="C2145" s="3">
        <v>44523</v>
      </c>
      <c r="D2145" s="12" t="str" cm="1">
        <f t="array" ref="D2145">_xlfn.SWITCH(WEEKDAY(C2145,2), 1, "Lundi", 2, "Mardi", 3, "Mercredi", 4, "Jeudi", 5, "Vendredi", 6, "Samedi", 7, "Dimanche", "Erreur")</f>
        <v>Mardi</v>
      </c>
      <c r="E2145" s="2" t="s">
        <v>30</v>
      </c>
      <c r="F2145" s="2" t="s">
        <v>85</v>
      </c>
      <c r="G2145" s="2" t="s">
        <v>86</v>
      </c>
      <c r="H2145" s="4" t="s">
        <v>21</v>
      </c>
      <c r="I2145" s="5">
        <v>55.000000000000007</v>
      </c>
      <c r="J2145" s="6">
        <v>300</v>
      </c>
      <c r="K2145" s="7">
        <v>165000.00000000003</v>
      </c>
      <c r="L2145" s="7">
        <v>49500.000000000007</v>
      </c>
      <c r="M2145" s="8">
        <v>0.3</v>
      </c>
      <c r="N2145" s="2" t="s">
        <v>82</v>
      </c>
      <c r="O2145">
        <f t="shared" si="264"/>
        <v>2021</v>
      </c>
      <c r="P2145">
        <f t="shared" si="265"/>
        <v>11</v>
      </c>
      <c r="Q2145" t="str">
        <f t="shared" si="266"/>
        <v>nov</v>
      </c>
      <c r="R2145" t="str">
        <f t="shared" si="267"/>
        <v>Arizona</v>
      </c>
      <c r="S2145" t="str">
        <f t="shared" si="268"/>
        <v>2021-11</v>
      </c>
      <c r="T2145">
        <f>IF(AND(COUNTIF(Calculs!$Q$2:$Q$12,$O2145)&gt;0,COUNTIF(Calculs!$S$2:$S$12,$E2145)&gt;0,COUNTIF(Calculs!$U$2:$U$12,$H2145)&gt;0),1,0)</f>
        <v>1</v>
      </c>
      <c r="U2145">
        <f t="shared" si="269"/>
        <v>165000.00000000003</v>
      </c>
      <c r="V2145">
        <f t="shared" si="270"/>
        <v>300</v>
      </c>
      <c r="W2145">
        <f t="shared" si="271"/>
        <v>49500.000000000007</v>
      </c>
    </row>
    <row r="2146" spans="1:23" ht="15.75" customHeight="1" x14ac:dyDescent="0.3">
      <c r="A2146" s="2" t="s">
        <v>13</v>
      </c>
      <c r="B2146" s="2">
        <v>1128299</v>
      </c>
      <c r="C2146" s="3">
        <v>44523</v>
      </c>
      <c r="D2146" s="12" t="str" cm="1">
        <f t="array" ref="D2146">_xlfn.SWITCH(WEEKDAY(C2146,2), 1, "Lundi", 2, "Mardi", 3, "Mercredi", 4, "Jeudi", 5, "Vendredi", 6, "Samedi", 7, "Dimanche", "Erreur")</f>
        <v>Mardi</v>
      </c>
      <c r="E2146" s="2" t="s">
        <v>30</v>
      </c>
      <c r="F2146" s="2" t="s">
        <v>85</v>
      </c>
      <c r="G2146" s="2" t="s">
        <v>86</v>
      </c>
      <c r="H2146" s="4" t="s">
        <v>22</v>
      </c>
      <c r="I2146" s="5">
        <v>60.000000000000007</v>
      </c>
      <c r="J2146" s="6">
        <v>425</v>
      </c>
      <c r="K2146" s="7">
        <v>255000.00000000003</v>
      </c>
      <c r="L2146" s="7">
        <v>63750.000000000007</v>
      </c>
      <c r="M2146" s="8">
        <v>0.25</v>
      </c>
      <c r="N2146" s="2" t="s">
        <v>82</v>
      </c>
      <c r="O2146">
        <f t="shared" si="264"/>
        <v>2021</v>
      </c>
      <c r="P2146">
        <f t="shared" si="265"/>
        <v>11</v>
      </c>
      <c r="Q2146" t="str">
        <f t="shared" si="266"/>
        <v>nov</v>
      </c>
      <c r="R2146" t="str">
        <f t="shared" si="267"/>
        <v>Arizona</v>
      </c>
      <c r="S2146" t="str">
        <f t="shared" si="268"/>
        <v>2021-11</v>
      </c>
      <c r="T2146">
        <f>IF(AND(COUNTIF(Calculs!$Q$2:$Q$12,$O2146)&gt;0,COUNTIF(Calculs!$S$2:$S$12,$E2146)&gt;0,COUNTIF(Calculs!$U$2:$U$12,$H2146)&gt;0),1,0)</f>
        <v>1</v>
      </c>
      <c r="U2146">
        <f t="shared" si="269"/>
        <v>255000.00000000003</v>
      </c>
      <c r="V2146">
        <f t="shared" si="270"/>
        <v>425</v>
      </c>
      <c r="W2146">
        <f t="shared" si="271"/>
        <v>63750.000000000007</v>
      </c>
    </row>
    <row r="2147" spans="1:23" ht="15.75" customHeight="1" x14ac:dyDescent="0.3">
      <c r="A2147" s="2" t="s">
        <v>13</v>
      </c>
      <c r="B2147" s="2">
        <v>1128299</v>
      </c>
      <c r="C2147" s="3">
        <v>44552</v>
      </c>
      <c r="D2147" s="12" t="str" cm="1">
        <f t="array" ref="D2147">_xlfn.SWITCH(WEEKDAY(C2147,2), 1, "Lundi", 2, "Mardi", 3, "Mercredi", 4, "Jeudi", 5, "Vendredi", 6, "Samedi", 7, "Dimanche", "Erreur")</f>
        <v>Mercredi</v>
      </c>
      <c r="E2147" s="2" t="s">
        <v>30</v>
      </c>
      <c r="F2147" s="2" t="s">
        <v>85</v>
      </c>
      <c r="G2147" s="2" t="s">
        <v>86</v>
      </c>
      <c r="H2147" s="4" t="s">
        <v>16</v>
      </c>
      <c r="I2147" s="5">
        <v>45.000000000000007</v>
      </c>
      <c r="J2147" s="6">
        <v>625</v>
      </c>
      <c r="K2147" s="7">
        <v>281250.00000000006</v>
      </c>
      <c r="L2147" s="7">
        <v>98437.500000000015</v>
      </c>
      <c r="M2147" s="8">
        <v>0.35</v>
      </c>
      <c r="N2147" s="2" t="s">
        <v>82</v>
      </c>
      <c r="O2147">
        <f t="shared" si="264"/>
        <v>2021</v>
      </c>
      <c r="P2147">
        <f t="shared" si="265"/>
        <v>12</v>
      </c>
      <c r="Q2147" t="str">
        <f t="shared" si="266"/>
        <v>déc</v>
      </c>
      <c r="R2147" t="str">
        <f t="shared" si="267"/>
        <v>Arizona</v>
      </c>
      <c r="S2147" t="str">
        <f t="shared" si="268"/>
        <v>2021-12</v>
      </c>
      <c r="T2147">
        <f>IF(AND(COUNTIF(Calculs!$Q$2:$Q$12,$O2147)&gt;0,COUNTIF(Calculs!$S$2:$S$12,$E2147)&gt;0,COUNTIF(Calculs!$U$2:$U$12,$H2147)&gt;0),1,0)</f>
        <v>1</v>
      </c>
      <c r="U2147">
        <f t="shared" si="269"/>
        <v>281250.00000000006</v>
      </c>
      <c r="V2147">
        <f t="shared" si="270"/>
        <v>625</v>
      </c>
      <c r="W2147">
        <f t="shared" si="271"/>
        <v>98437.500000000015</v>
      </c>
    </row>
    <row r="2148" spans="1:23" ht="15.75" customHeight="1" x14ac:dyDescent="0.3">
      <c r="A2148" s="2" t="s">
        <v>13</v>
      </c>
      <c r="B2148" s="2">
        <v>1128299</v>
      </c>
      <c r="C2148" s="3">
        <v>44552</v>
      </c>
      <c r="D2148" s="12" t="str" cm="1">
        <f t="array" ref="D2148">_xlfn.SWITCH(WEEKDAY(C2148,2), 1, "Lundi", 2, "Mardi", 3, "Mercredi", 4, "Jeudi", 5, "Vendredi", 6, "Samedi", 7, "Dimanche", "Erreur")</f>
        <v>Mercredi</v>
      </c>
      <c r="E2148" s="2" t="s">
        <v>30</v>
      </c>
      <c r="F2148" s="2" t="s">
        <v>85</v>
      </c>
      <c r="G2148" s="2" t="s">
        <v>86</v>
      </c>
      <c r="H2148" s="4" t="s">
        <v>18</v>
      </c>
      <c r="I2148" s="5">
        <v>50.000000000000014</v>
      </c>
      <c r="J2148" s="6">
        <v>625</v>
      </c>
      <c r="K2148" s="7">
        <v>312500.00000000012</v>
      </c>
      <c r="L2148" s="7">
        <v>125000.00000000006</v>
      </c>
      <c r="M2148" s="8">
        <v>0.4</v>
      </c>
      <c r="N2148" s="2" t="s">
        <v>82</v>
      </c>
      <c r="O2148">
        <f t="shared" si="264"/>
        <v>2021</v>
      </c>
      <c r="P2148">
        <f t="shared" si="265"/>
        <v>12</v>
      </c>
      <c r="Q2148" t="str">
        <f t="shared" si="266"/>
        <v>déc</v>
      </c>
      <c r="R2148" t="str">
        <f t="shared" si="267"/>
        <v>Arizona</v>
      </c>
      <c r="S2148" t="str">
        <f t="shared" si="268"/>
        <v>2021-12</v>
      </c>
      <c r="T2148">
        <f>IF(AND(COUNTIF(Calculs!$Q$2:$Q$12,$O2148)&gt;0,COUNTIF(Calculs!$S$2:$S$12,$E2148)&gt;0,COUNTIF(Calculs!$U$2:$U$12,$H2148)&gt;0),1,0)</f>
        <v>1</v>
      </c>
      <c r="U2148">
        <f t="shared" si="269"/>
        <v>312500.00000000012</v>
      </c>
      <c r="V2148">
        <f t="shared" si="270"/>
        <v>625</v>
      </c>
      <c r="W2148">
        <f t="shared" si="271"/>
        <v>125000.00000000006</v>
      </c>
    </row>
    <row r="2149" spans="1:23" ht="15.75" customHeight="1" x14ac:dyDescent="0.3">
      <c r="A2149" s="2" t="s">
        <v>33</v>
      </c>
      <c r="B2149" s="2">
        <v>1128299</v>
      </c>
      <c r="C2149" s="3">
        <v>44552</v>
      </c>
      <c r="D2149" s="12" t="str" cm="1">
        <f t="array" ref="D2149">_xlfn.SWITCH(WEEKDAY(C2149,2), 1, "Lundi", 2, "Mardi", 3, "Mercredi", 4, "Jeudi", 5, "Vendredi", 6, "Samedi", 7, "Dimanche", "Erreur")</f>
        <v>Mercredi</v>
      </c>
      <c r="E2149" s="2" t="s">
        <v>30</v>
      </c>
      <c r="F2149" s="2" t="s">
        <v>85</v>
      </c>
      <c r="G2149" s="2" t="s">
        <v>86</v>
      </c>
      <c r="H2149" s="4" t="s">
        <v>19</v>
      </c>
      <c r="I2149" s="5">
        <v>45.000000000000007</v>
      </c>
      <c r="J2149" s="6">
        <v>425</v>
      </c>
      <c r="K2149" s="7">
        <v>191250.00000000003</v>
      </c>
      <c r="L2149" s="7">
        <v>66937.5</v>
      </c>
      <c r="M2149" s="8">
        <v>0.35</v>
      </c>
      <c r="N2149" s="2" t="s">
        <v>82</v>
      </c>
      <c r="O2149">
        <f t="shared" si="264"/>
        <v>2021</v>
      </c>
      <c r="P2149">
        <f t="shared" si="265"/>
        <v>12</v>
      </c>
      <c r="Q2149" t="str">
        <f t="shared" si="266"/>
        <v>déc</v>
      </c>
      <c r="R2149" t="str">
        <f t="shared" si="267"/>
        <v>Arizona</v>
      </c>
      <c r="S2149" t="str">
        <f t="shared" si="268"/>
        <v>2021-12</v>
      </c>
      <c r="T2149">
        <f>IF(AND(COUNTIF(Calculs!$Q$2:$Q$12,$O2149)&gt;0,COUNTIF(Calculs!$S$2:$S$12,$E2149)&gt;0,COUNTIF(Calculs!$U$2:$U$12,$H2149)&gt;0),1,0)</f>
        <v>1</v>
      </c>
      <c r="U2149">
        <f t="shared" si="269"/>
        <v>191250.00000000003</v>
      </c>
      <c r="V2149">
        <f t="shared" si="270"/>
        <v>425</v>
      </c>
      <c r="W2149">
        <f t="shared" si="271"/>
        <v>66937.5</v>
      </c>
    </row>
    <row r="2150" spans="1:23" ht="15.75" customHeight="1" x14ac:dyDescent="0.3">
      <c r="A2150" s="2" t="s">
        <v>33</v>
      </c>
      <c r="B2150" s="2">
        <v>1128299</v>
      </c>
      <c r="C2150" s="3">
        <v>44552</v>
      </c>
      <c r="D2150" s="12" t="str" cm="1">
        <f t="array" ref="D2150">_xlfn.SWITCH(WEEKDAY(C2150,2), 1, "Lundi", 2, "Mardi", 3, "Mercredi", 4, "Jeudi", 5, "Vendredi", 6, "Samedi", 7, "Dimanche", "Erreur")</f>
        <v>Mercredi</v>
      </c>
      <c r="E2150" s="2" t="s">
        <v>30</v>
      </c>
      <c r="F2150" s="2" t="s">
        <v>85</v>
      </c>
      <c r="G2150" s="2" t="s">
        <v>86</v>
      </c>
      <c r="H2150" s="4" t="s">
        <v>20</v>
      </c>
      <c r="I2150" s="5">
        <v>45.000000000000007</v>
      </c>
      <c r="J2150" s="6">
        <v>425</v>
      </c>
      <c r="K2150" s="7">
        <v>191250.00000000003</v>
      </c>
      <c r="L2150" s="7">
        <v>66937.5</v>
      </c>
      <c r="M2150" s="8">
        <v>0.35</v>
      </c>
      <c r="N2150" s="2" t="s">
        <v>82</v>
      </c>
      <c r="O2150">
        <f t="shared" si="264"/>
        <v>2021</v>
      </c>
      <c r="P2150">
        <f t="shared" si="265"/>
        <v>12</v>
      </c>
      <c r="Q2150" t="str">
        <f t="shared" si="266"/>
        <v>déc</v>
      </c>
      <c r="R2150" t="str">
        <f t="shared" si="267"/>
        <v>Arizona</v>
      </c>
      <c r="S2150" t="str">
        <f t="shared" si="268"/>
        <v>2021-12</v>
      </c>
      <c r="T2150">
        <f>IF(AND(COUNTIF(Calculs!$Q$2:$Q$12,$O2150)&gt;0,COUNTIF(Calculs!$S$2:$S$12,$E2150)&gt;0,COUNTIF(Calculs!$U$2:$U$12,$H2150)&gt;0),1,0)</f>
        <v>1</v>
      </c>
      <c r="U2150">
        <f t="shared" si="269"/>
        <v>191250.00000000003</v>
      </c>
      <c r="V2150">
        <f t="shared" si="270"/>
        <v>425</v>
      </c>
      <c r="W2150">
        <f t="shared" si="271"/>
        <v>66937.5</v>
      </c>
    </row>
    <row r="2151" spans="1:23" ht="15.75" customHeight="1" x14ac:dyDescent="0.3">
      <c r="A2151" s="2" t="s">
        <v>33</v>
      </c>
      <c r="B2151" s="2">
        <v>1128299</v>
      </c>
      <c r="C2151" s="3">
        <v>44552</v>
      </c>
      <c r="D2151" s="12" t="str" cm="1">
        <f t="array" ref="D2151">_xlfn.SWITCH(WEEKDAY(C2151,2), 1, "Lundi", 2, "Mardi", 3, "Mercredi", 4, "Jeudi", 5, "Vendredi", 6, "Samedi", 7, "Dimanche", "Erreur")</f>
        <v>Mercredi</v>
      </c>
      <c r="E2151" s="2" t="s">
        <v>30</v>
      </c>
      <c r="F2151" s="2" t="s">
        <v>85</v>
      </c>
      <c r="G2151" s="2" t="s">
        <v>86</v>
      </c>
      <c r="H2151" s="4" t="s">
        <v>21</v>
      </c>
      <c r="I2151" s="5">
        <v>55.000000000000007</v>
      </c>
      <c r="J2151" s="6">
        <v>350</v>
      </c>
      <c r="K2151" s="7">
        <v>192500.00000000003</v>
      </c>
      <c r="L2151" s="7">
        <v>57750.000000000007</v>
      </c>
      <c r="M2151" s="8">
        <v>0.3</v>
      </c>
      <c r="N2151" s="2" t="s">
        <v>82</v>
      </c>
      <c r="O2151">
        <f t="shared" si="264"/>
        <v>2021</v>
      </c>
      <c r="P2151">
        <f t="shared" si="265"/>
        <v>12</v>
      </c>
      <c r="Q2151" t="str">
        <f t="shared" si="266"/>
        <v>déc</v>
      </c>
      <c r="R2151" t="str">
        <f t="shared" si="267"/>
        <v>Arizona</v>
      </c>
      <c r="S2151" t="str">
        <f t="shared" si="268"/>
        <v>2021-12</v>
      </c>
      <c r="T2151">
        <f>IF(AND(COUNTIF(Calculs!$Q$2:$Q$12,$O2151)&gt;0,COUNTIF(Calculs!$S$2:$S$12,$E2151)&gt;0,COUNTIF(Calculs!$U$2:$U$12,$H2151)&gt;0),1,0)</f>
        <v>1</v>
      </c>
      <c r="U2151">
        <f t="shared" si="269"/>
        <v>192500.00000000003</v>
      </c>
      <c r="V2151">
        <f t="shared" si="270"/>
        <v>350</v>
      </c>
      <c r="W2151">
        <f t="shared" si="271"/>
        <v>57750.000000000007</v>
      </c>
    </row>
    <row r="2152" spans="1:23" ht="15.75" customHeight="1" x14ac:dyDescent="0.3">
      <c r="A2152" s="2" t="s">
        <v>33</v>
      </c>
      <c r="B2152" s="2">
        <v>1128299</v>
      </c>
      <c r="C2152" s="3">
        <v>44552</v>
      </c>
      <c r="D2152" s="12" t="str" cm="1">
        <f t="array" ref="D2152">_xlfn.SWITCH(WEEKDAY(C2152,2), 1, "Lundi", 2, "Mardi", 3, "Mercredi", 4, "Jeudi", 5, "Vendredi", 6, "Samedi", 7, "Dimanche", "Erreur")</f>
        <v>Mercredi</v>
      </c>
      <c r="E2152" s="2" t="s">
        <v>30</v>
      </c>
      <c r="F2152" s="2" t="s">
        <v>85</v>
      </c>
      <c r="G2152" s="2" t="s">
        <v>86</v>
      </c>
      <c r="H2152" s="4" t="s">
        <v>22</v>
      </c>
      <c r="I2152" s="5">
        <v>60.000000000000007</v>
      </c>
      <c r="J2152" s="6">
        <v>450</v>
      </c>
      <c r="K2152" s="7">
        <v>270000.00000000006</v>
      </c>
      <c r="L2152" s="7">
        <v>67500.000000000015</v>
      </c>
      <c r="M2152" s="8">
        <v>0.25</v>
      </c>
      <c r="N2152" s="2" t="s">
        <v>82</v>
      </c>
      <c r="O2152">
        <f t="shared" si="264"/>
        <v>2021</v>
      </c>
      <c r="P2152">
        <f t="shared" si="265"/>
        <v>12</v>
      </c>
      <c r="Q2152" t="str">
        <f t="shared" si="266"/>
        <v>déc</v>
      </c>
      <c r="R2152" t="str">
        <f t="shared" si="267"/>
        <v>Arizona</v>
      </c>
      <c r="S2152" t="str">
        <f t="shared" si="268"/>
        <v>2021-12</v>
      </c>
      <c r="T2152">
        <f>IF(AND(COUNTIF(Calculs!$Q$2:$Q$12,$O2152)&gt;0,COUNTIF(Calculs!$S$2:$S$12,$E2152)&gt;0,COUNTIF(Calculs!$U$2:$U$12,$H2152)&gt;0),1,0)</f>
        <v>1</v>
      </c>
      <c r="U2152">
        <f t="shared" si="269"/>
        <v>270000.00000000006</v>
      </c>
      <c r="V2152">
        <f t="shared" si="270"/>
        <v>450</v>
      </c>
      <c r="W2152">
        <f t="shared" si="271"/>
        <v>67500.000000000015</v>
      </c>
    </row>
    <row r="2153" spans="1:23" ht="15.75" customHeight="1" x14ac:dyDescent="0.3">
      <c r="A2153" s="2" t="s">
        <v>33</v>
      </c>
      <c r="B2153" s="2">
        <v>1128299</v>
      </c>
      <c r="C2153" s="3">
        <v>44222</v>
      </c>
      <c r="D2153" s="12" t="str" cm="1">
        <f t="array" ref="D2153">_xlfn.SWITCH(WEEKDAY(C2153,2), 1, "Lundi", 2, "Mardi", 3, "Mercredi", 4, "Jeudi", 5, "Vendredi", 6, "Samedi", 7, "Dimanche", "Erreur")</f>
        <v>Mardi</v>
      </c>
      <c r="E2153" s="2" t="s">
        <v>30</v>
      </c>
      <c r="F2153" s="2" t="s">
        <v>85</v>
      </c>
      <c r="G2153" s="2" t="s">
        <v>86</v>
      </c>
      <c r="H2153" s="4" t="s">
        <v>16</v>
      </c>
      <c r="I2153" s="5">
        <v>34.999999999999993</v>
      </c>
      <c r="J2153" s="6">
        <v>475</v>
      </c>
      <c r="K2153" s="7">
        <v>166249.99999999997</v>
      </c>
      <c r="L2153" s="7">
        <v>58187.499999999985</v>
      </c>
      <c r="M2153" s="8">
        <v>0.35</v>
      </c>
      <c r="N2153" s="2" t="s">
        <v>82</v>
      </c>
      <c r="O2153">
        <f t="shared" si="264"/>
        <v>2021</v>
      </c>
      <c r="P2153">
        <f t="shared" si="265"/>
        <v>1</v>
      </c>
      <c r="Q2153" t="str">
        <f t="shared" si="266"/>
        <v>janv</v>
      </c>
      <c r="R2153" t="str">
        <f t="shared" si="267"/>
        <v>Arizona</v>
      </c>
      <c r="S2153" t="str">
        <f t="shared" si="268"/>
        <v>2021-01</v>
      </c>
      <c r="T2153">
        <f>IF(AND(COUNTIF(Calculs!$Q$2:$Q$12,$O2153)&gt;0,COUNTIF(Calculs!$S$2:$S$12,$E2153)&gt;0,COUNTIF(Calculs!$U$2:$U$12,$H2153)&gt;0),1,0)</f>
        <v>1</v>
      </c>
      <c r="U2153">
        <f t="shared" si="269"/>
        <v>166249.99999999997</v>
      </c>
      <c r="V2153">
        <f t="shared" si="270"/>
        <v>475</v>
      </c>
      <c r="W2153">
        <f t="shared" si="271"/>
        <v>58187.499999999985</v>
      </c>
    </row>
    <row r="2154" spans="1:23" ht="15.75" customHeight="1" x14ac:dyDescent="0.3">
      <c r="A2154" s="2" t="s">
        <v>33</v>
      </c>
      <c r="B2154" s="2">
        <v>1128299</v>
      </c>
      <c r="C2154" s="3">
        <v>44222</v>
      </c>
      <c r="D2154" s="12" t="str" cm="1">
        <f t="array" ref="D2154">_xlfn.SWITCH(WEEKDAY(C2154,2), 1, "Lundi", 2, "Mardi", 3, "Mercredi", 4, "Jeudi", 5, "Vendredi", 6, "Samedi", 7, "Dimanche", "Erreur")</f>
        <v>Mardi</v>
      </c>
      <c r="E2154" s="2" t="s">
        <v>30</v>
      </c>
      <c r="F2154" s="2" t="s">
        <v>85</v>
      </c>
      <c r="G2154" s="2" t="s">
        <v>86</v>
      </c>
      <c r="H2154" s="4" t="s">
        <v>18</v>
      </c>
      <c r="I2154" s="5">
        <v>45</v>
      </c>
      <c r="J2154" s="6">
        <v>475</v>
      </c>
      <c r="K2154" s="7">
        <v>213750</v>
      </c>
      <c r="L2154" s="7">
        <v>85500</v>
      </c>
      <c r="M2154" s="8">
        <v>0.4</v>
      </c>
      <c r="N2154" s="2" t="s">
        <v>82</v>
      </c>
      <c r="O2154">
        <f t="shared" si="264"/>
        <v>2021</v>
      </c>
      <c r="P2154">
        <f t="shared" si="265"/>
        <v>1</v>
      </c>
      <c r="Q2154" t="str">
        <f t="shared" si="266"/>
        <v>janv</v>
      </c>
      <c r="R2154" t="str">
        <f t="shared" si="267"/>
        <v>Arizona</v>
      </c>
      <c r="S2154" t="str">
        <f t="shared" si="268"/>
        <v>2021-01</v>
      </c>
      <c r="T2154">
        <f>IF(AND(COUNTIF(Calculs!$Q$2:$Q$12,$O2154)&gt;0,COUNTIF(Calculs!$S$2:$S$12,$E2154)&gt;0,COUNTIF(Calculs!$U$2:$U$12,$H2154)&gt;0),1,0)</f>
        <v>1</v>
      </c>
      <c r="U2154">
        <f t="shared" si="269"/>
        <v>213750</v>
      </c>
      <c r="V2154">
        <f t="shared" si="270"/>
        <v>475</v>
      </c>
      <c r="W2154">
        <f t="shared" si="271"/>
        <v>85500</v>
      </c>
    </row>
    <row r="2155" spans="1:23" ht="15.75" customHeight="1" x14ac:dyDescent="0.3">
      <c r="A2155" s="2" t="s">
        <v>33</v>
      </c>
      <c r="B2155" s="2">
        <v>1128299</v>
      </c>
      <c r="C2155" s="3">
        <v>44222</v>
      </c>
      <c r="D2155" s="12" t="str" cm="1">
        <f t="array" ref="D2155">_xlfn.SWITCH(WEEKDAY(C2155,2), 1, "Lundi", 2, "Mardi", 3, "Mercredi", 4, "Jeudi", 5, "Vendredi", 6, "Samedi", 7, "Dimanche", "Erreur")</f>
        <v>Mardi</v>
      </c>
      <c r="E2155" s="2" t="s">
        <v>30</v>
      </c>
      <c r="F2155" s="2" t="s">
        <v>85</v>
      </c>
      <c r="G2155" s="2" t="s">
        <v>86</v>
      </c>
      <c r="H2155" s="4" t="s">
        <v>19</v>
      </c>
      <c r="I2155" s="5">
        <v>45</v>
      </c>
      <c r="J2155" s="6">
        <v>475</v>
      </c>
      <c r="K2155" s="7">
        <v>213750</v>
      </c>
      <c r="L2155" s="7">
        <v>74812.5</v>
      </c>
      <c r="M2155" s="8">
        <v>0.35</v>
      </c>
      <c r="N2155" s="2" t="s">
        <v>82</v>
      </c>
      <c r="O2155">
        <f t="shared" si="264"/>
        <v>2021</v>
      </c>
      <c r="P2155">
        <f t="shared" si="265"/>
        <v>1</v>
      </c>
      <c r="Q2155" t="str">
        <f t="shared" si="266"/>
        <v>janv</v>
      </c>
      <c r="R2155" t="str">
        <f t="shared" si="267"/>
        <v>Arizona</v>
      </c>
      <c r="S2155" t="str">
        <f t="shared" si="268"/>
        <v>2021-01</v>
      </c>
      <c r="T2155">
        <f>IF(AND(COUNTIF(Calculs!$Q$2:$Q$12,$O2155)&gt;0,COUNTIF(Calculs!$S$2:$S$12,$E2155)&gt;0,COUNTIF(Calculs!$U$2:$U$12,$H2155)&gt;0),1,0)</f>
        <v>1</v>
      </c>
      <c r="U2155">
        <f t="shared" si="269"/>
        <v>213750</v>
      </c>
      <c r="V2155">
        <f t="shared" si="270"/>
        <v>475</v>
      </c>
      <c r="W2155">
        <f t="shared" si="271"/>
        <v>74812.5</v>
      </c>
    </row>
    <row r="2156" spans="1:23" ht="15.75" customHeight="1" x14ac:dyDescent="0.3">
      <c r="A2156" s="2" t="s">
        <v>33</v>
      </c>
      <c r="B2156" s="2">
        <v>1128299</v>
      </c>
      <c r="C2156" s="3">
        <v>44222</v>
      </c>
      <c r="D2156" s="12" t="str" cm="1">
        <f t="array" ref="D2156">_xlfn.SWITCH(WEEKDAY(C2156,2), 1, "Lundi", 2, "Mardi", 3, "Mercredi", 4, "Jeudi", 5, "Vendredi", 6, "Samedi", 7, "Dimanche", "Erreur")</f>
        <v>Mardi</v>
      </c>
      <c r="E2156" s="2" t="s">
        <v>30</v>
      </c>
      <c r="F2156" s="2" t="s">
        <v>85</v>
      </c>
      <c r="G2156" s="2" t="s">
        <v>86</v>
      </c>
      <c r="H2156" s="4" t="s">
        <v>20</v>
      </c>
      <c r="I2156" s="5">
        <v>45</v>
      </c>
      <c r="J2156" s="6">
        <v>325</v>
      </c>
      <c r="K2156" s="7">
        <v>146250</v>
      </c>
      <c r="L2156" s="7">
        <v>51187.5</v>
      </c>
      <c r="M2156" s="8">
        <v>0.35</v>
      </c>
      <c r="N2156" s="2" t="s">
        <v>82</v>
      </c>
      <c r="O2156">
        <f t="shared" si="264"/>
        <v>2021</v>
      </c>
      <c r="P2156">
        <f t="shared" si="265"/>
        <v>1</v>
      </c>
      <c r="Q2156" t="str">
        <f t="shared" si="266"/>
        <v>janv</v>
      </c>
      <c r="R2156" t="str">
        <f t="shared" si="267"/>
        <v>Arizona</v>
      </c>
      <c r="S2156" t="str">
        <f t="shared" si="268"/>
        <v>2021-01</v>
      </c>
      <c r="T2156">
        <f>IF(AND(COUNTIF(Calculs!$Q$2:$Q$12,$O2156)&gt;0,COUNTIF(Calculs!$S$2:$S$12,$E2156)&gt;0,COUNTIF(Calculs!$U$2:$U$12,$H2156)&gt;0),1,0)</f>
        <v>1</v>
      </c>
      <c r="U2156">
        <f t="shared" si="269"/>
        <v>146250</v>
      </c>
      <c r="V2156">
        <f t="shared" si="270"/>
        <v>325</v>
      </c>
      <c r="W2156">
        <f t="shared" si="271"/>
        <v>51187.5</v>
      </c>
    </row>
    <row r="2157" spans="1:23" ht="15.75" customHeight="1" x14ac:dyDescent="0.3">
      <c r="A2157" s="2" t="s">
        <v>33</v>
      </c>
      <c r="B2157" s="2">
        <v>1128299</v>
      </c>
      <c r="C2157" s="3">
        <v>44222</v>
      </c>
      <c r="D2157" s="12" t="str" cm="1">
        <f t="array" ref="D2157">_xlfn.SWITCH(WEEKDAY(C2157,2), 1, "Lundi", 2, "Mardi", 3, "Mercredi", 4, "Jeudi", 5, "Vendredi", 6, "Samedi", 7, "Dimanche", "Erreur")</f>
        <v>Mardi</v>
      </c>
      <c r="E2157" s="2" t="s">
        <v>30</v>
      </c>
      <c r="F2157" s="2" t="s">
        <v>85</v>
      </c>
      <c r="G2157" s="2" t="s">
        <v>86</v>
      </c>
      <c r="H2157" s="4" t="s">
        <v>21</v>
      </c>
      <c r="I2157" s="5">
        <v>50.000000000000014</v>
      </c>
      <c r="J2157" s="6">
        <v>275</v>
      </c>
      <c r="K2157" s="7">
        <v>137500.00000000003</v>
      </c>
      <c r="L2157" s="7">
        <v>41250.000000000007</v>
      </c>
      <c r="M2157" s="8">
        <v>0.3</v>
      </c>
      <c r="N2157" s="2" t="s">
        <v>82</v>
      </c>
      <c r="O2157">
        <f t="shared" si="264"/>
        <v>2021</v>
      </c>
      <c r="P2157">
        <f t="shared" si="265"/>
        <v>1</v>
      </c>
      <c r="Q2157" t="str">
        <f t="shared" si="266"/>
        <v>janv</v>
      </c>
      <c r="R2157" t="str">
        <f t="shared" si="267"/>
        <v>Arizona</v>
      </c>
      <c r="S2157" t="str">
        <f t="shared" si="268"/>
        <v>2021-01</v>
      </c>
      <c r="T2157">
        <f>IF(AND(COUNTIF(Calculs!$Q$2:$Q$12,$O2157)&gt;0,COUNTIF(Calculs!$S$2:$S$12,$E2157)&gt;0,COUNTIF(Calculs!$U$2:$U$12,$H2157)&gt;0),1,0)</f>
        <v>1</v>
      </c>
      <c r="U2157">
        <f t="shared" si="269"/>
        <v>137500.00000000003</v>
      </c>
      <c r="V2157">
        <f t="shared" si="270"/>
        <v>275</v>
      </c>
      <c r="W2157">
        <f t="shared" si="271"/>
        <v>41250.000000000007</v>
      </c>
    </row>
    <row r="2158" spans="1:23" ht="15.75" customHeight="1" x14ac:dyDescent="0.3">
      <c r="A2158" s="2" t="s">
        <v>33</v>
      </c>
      <c r="B2158" s="2">
        <v>1128299</v>
      </c>
      <c r="C2158" s="3">
        <v>44222</v>
      </c>
      <c r="D2158" s="12" t="str" cm="1">
        <f t="array" ref="D2158">_xlfn.SWITCH(WEEKDAY(C2158,2), 1, "Lundi", 2, "Mardi", 3, "Mercredi", 4, "Jeudi", 5, "Vendredi", 6, "Samedi", 7, "Dimanche", "Erreur")</f>
        <v>Mardi</v>
      </c>
      <c r="E2158" s="2" t="s">
        <v>30</v>
      </c>
      <c r="F2158" s="2" t="s">
        <v>85</v>
      </c>
      <c r="G2158" s="2" t="s">
        <v>86</v>
      </c>
      <c r="H2158" s="4" t="s">
        <v>22</v>
      </c>
      <c r="I2158" s="5">
        <v>45</v>
      </c>
      <c r="J2158" s="6">
        <v>475</v>
      </c>
      <c r="K2158" s="7">
        <v>213750</v>
      </c>
      <c r="L2158" s="7">
        <v>53437.5</v>
      </c>
      <c r="M2158" s="8">
        <v>0.25</v>
      </c>
      <c r="N2158" s="2" t="s">
        <v>82</v>
      </c>
      <c r="O2158">
        <f t="shared" si="264"/>
        <v>2021</v>
      </c>
      <c r="P2158">
        <f t="shared" si="265"/>
        <v>1</v>
      </c>
      <c r="Q2158" t="str">
        <f t="shared" si="266"/>
        <v>janv</v>
      </c>
      <c r="R2158" t="str">
        <f t="shared" si="267"/>
        <v>Arizona</v>
      </c>
      <c r="S2158" t="str">
        <f t="shared" si="268"/>
        <v>2021-01</v>
      </c>
      <c r="T2158">
        <f>IF(AND(COUNTIF(Calculs!$Q$2:$Q$12,$O2158)&gt;0,COUNTIF(Calculs!$S$2:$S$12,$E2158)&gt;0,COUNTIF(Calculs!$U$2:$U$12,$H2158)&gt;0),1,0)</f>
        <v>1</v>
      </c>
      <c r="U2158">
        <f t="shared" si="269"/>
        <v>213750</v>
      </c>
      <c r="V2158">
        <f t="shared" si="270"/>
        <v>475</v>
      </c>
      <c r="W2158">
        <f t="shared" si="271"/>
        <v>53437.5</v>
      </c>
    </row>
    <row r="2159" spans="1:23" ht="15.75" customHeight="1" x14ac:dyDescent="0.3">
      <c r="A2159" s="2" t="s">
        <v>33</v>
      </c>
      <c r="B2159" s="2">
        <v>1128299</v>
      </c>
      <c r="C2159" s="3">
        <v>44253</v>
      </c>
      <c r="D2159" s="12" t="str" cm="1">
        <f t="array" ref="D2159">_xlfn.SWITCH(WEEKDAY(C2159,2), 1, "Lundi", 2, "Mardi", 3, "Mercredi", 4, "Jeudi", 5, "Vendredi", 6, "Samedi", 7, "Dimanche", "Erreur")</f>
        <v>Vendredi</v>
      </c>
      <c r="E2159" s="2" t="s">
        <v>30</v>
      </c>
      <c r="F2159" s="2" t="s">
        <v>85</v>
      </c>
      <c r="G2159" s="2" t="s">
        <v>86</v>
      </c>
      <c r="H2159" s="4" t="s">
        <v>16</v>
      </c>
      <c r="I2159" s="5">
        <v>34.999999999999993</v>
      </c>
      <c r="J2159" s="6">
        <v>525</v>
      </c>
      <c r="K2159" s="7">
        <v>183749.99999999997</v>
      </c>
      <c r="L2159" s="7">
        <v>64312.499999999985</v>
      </c>
      <c r="M2159" s="8">
        <v>0.35</v>
      </c>
      <c r="N2159" s="2" t="s">
        <v>82</v>
      </c>
      <c r="O2159">
        <f t="shared" si="264"/>
        <v>2021</v>
      </c>
      <c r="P2159">
        <f t="shared" si="265"/>
        <v>2</v>
      </c>
      <c r="Q2159" t="str">
        <f t="shared" si="266"/>
        <v>févr</v>
      </c>
      <c r="R2159" t="str">
        <f t="shared" si="267"/>
        <v>Arizona</v>
      </c>
      <c r="S2159" t="str">
        <f t="shared" si="268"/>
        <v>2021-02</v>
      </c>
      <c r="T2159">
        <f>IF(AND(COUNTIF(Calculs!$Q$2:$Q$12,$O2159)&gt;0,COUNTIF(Calculs!$S$2:$S$12,$E2159)&gt;0,COUNTIF(Calculs!$U$2:$U$12,$H2159)&gt;0),1,0)</f>
        <v>1</v>
      </c>
      <c r="U2159">
        <f t="shared" si="269"/>
        <v>183749.99999999997</v>
      </c>
      <c r="V2159">
        <f t="shared" si="270"/>
        <v>525</v>
      </c>
      <c r="W2159">
        <f t="shared" si="271"/>
        <v>64312.499999999985</v>
      </c>
    </row>
    <row r="2160" spans="1:23" ht="15.75" customHeight="1" x14ac:dyDescent="0.3">
      <c r="A2160" s="2" t="s">
        <v>33</v>
      </c>
      <c r="B2160" s="2">
        <v>1128299</v>
      </c>
      <c r="C2160" s="3">
        <v>44253</v>
      </c>
      <c r="D2160" s="12" t="str" cm="1">
        <f t="array" ref="D2160">_xlfn.SWITCH(WEEKDAY(C2160,2), 1, "Lundi", 2, "Mardi", 3, "Mercredi", 4, "Jeudi", 5, "Vendredi", 6, "Samedi", 7, "Dimanche", "Erreur")</f>
        <v>Vendredi</v>
      </c>
      <c r="E2160" s="2" t="s">
        <v>30</v>
      </c>
      <c r="F2160" s="2" t="s">
        <v>85</v>
      </c>
      <c r="G2160" s="2" t="s">
        <v>86</v>
      </c>
      <c r="H2160" s="4" t="s">
        <v>18</v>
      </c>
      <c r="I2160" s="5">
        <v>45</v>
      </c>
      <c r="J2160" s="6">
        <v>425</v>
      </c>
      <c r="K2160" s="7">
        <v>191250</v>
      </c>
      <c r="L2160" s="7">
        <v>76500</v>
      </c>
      <c r="M2160" s="8">
        <v>0.4</v>
      </c>
      <c r="N2160" s="2" t="s">
        <v>82</v>
      </c>
      <c r="O2160">
        <f t="shared" si="264"/>
        <v>2021</v>
      </c>
      <c r="P2160">
        <f t="shared" si="265"/>
        <v>2</v>
      </c>
      <c r="Q2160" t="str">
        <f t="shared" si="266"/>
        <v>févr</v>
      </c>
      <c r="R2160" t="str">
        <f t="shared" si="267"/>
        <v>Arizona</v>
      </c>
      <c r="S2160" t="str">
        <f t="shared" si="268"/>
        <v>2021-02</v>
      </c>
      <c r="T2160">
        <f>IF(AND(COUNTIF(Calculs!$Q$2:$Q$12,$O2160)&gt;0,COUNTIF(Calculs!$S$2:$S$12,$E2160)&gt;0,COUNTIF(Calculs!$U$2:$U$12,$H2160)&gt;0),1,0)</f>
        <v>1</v>
      </c>
      <c r="U2160">
        <f t="shared" si="269"/>
        <v>191250</v>
      </c>
      <c r="V2160">
        <f t="shared" si="270"/>
        <v>425</v>
      </c>
      <c r="W2160">
        <f t="shared" si="271"/>
        <v>76500</v>
      </c>
    </row>
    <row r="2161" spans="1:23" ht="15.75" customHeight="1" x14ac:dyDescent="0.3">
      <c r="A2161" s="2" t="s">
        <v>33</v>
      </c>
      <c r="B2161" s="2">
        <v>1128299</v>
      </c>
      <c r="C2161" s="3">
        <v>44253</v>
      </c>
      <c r="D2161" s="12" t="str" cm="1">
        <f t="array" ref="D2161">_xlfn.SWITCH(WEEKDAY(C2161,2), 1, "Lundi", 2, "Mardi", 3, "Mercredi", 4, "Jeudi", 5, "Vendredi", 6, "Samedi", 7, "Dimanche", "Erreur")</f>
        <v>Vendredi</v>
      </c>
      <c r="E2161" s="2" t="s">
        <v>30</v>
      </c>
      <c r="F2161" s="2" t="s">
        <v>85</v>
      </c>
      <c r="G2161" s="2" t="s">
        <v>86</v>
      </c>
      <c r="H2161" s="4" t="s">
        <v>19</v>
      </c>
      <c r="I2161" s="5">
        <v>45</v>
      </c>
      <c r="J2161" s="6">
        <v>425</v>
      </c>
      <c r="K2161" s="7">
        <v>191250</v>
      </c>
      <c r="L2161" s="7">
        <v>66937.5</v>
      </c>
      <c r="M2161" s="8">
        <v>0.35</v>
      </c>
      <c r="N2161" s="2" t="s">
        <v>82</v>
      </c>
      <c r="O2161">
        <f t="shared" si="264"/>
        <v>2021</v>
      </c>
      <c r="P2161">
        <f t="shared" si="265"/>
        <v>2</v>
      </c>
      <c r="Q2161" t="str">
        <f t="shared" si="266"/>
        <v>févr</v>
      </c>
      <c r="R2161" t="str">
        <f t="shared" si="267"/>
        <v>Arizona</v>
      </c>
      <c r="S2161" t="str">
        <f t="shared" si="268"/>
        <v>2021-02</v>
      </c>
      <c r="T2161">
        <f>IF(AND(COUNTIF(Calculs!$Q$2:$Q$12,$O2161)&gt;0,COUNTIF(Calculs!$S$2:$S$12,$E2161)&gt;0,COUNTIF(Calculs!$U$2:$U$12,$H2161)&gt;0),1,0)</f>
        <v>1</v>
      </c>
      <c r="U2161">
        <f t="shared" si="269"/>
        <v>191250</v>
      </c>
      <c r="V2161">
        <f t="shared" si="270"/>
        <v>425</v>
      </c>
      <c r="W2161">
        <f t="shared" si="271"/>
        <v>66937.5</v>
      </c>
    </row>
    <row r="2162" spans="1:23" ht="15.75" customHeight="1" x14ac:dyDescent="0.3">
      <c r="A2162" s="2" t="s">
        <v>33</v>
      </c>
      <c r="B2162" s="2">
        <v>1128299</v>
      </c>
      <c r="C2162" s="3">
        <v>44253</v>
      </c>
      <c r="D2162" s="12" t="str" cm="1">
        <f t="array" ref="D2162">_xlfn.SWITCH(WEEKDAY(C2162,2), 1, "Lundi", 2, "Mardi", 3, "Mercredi", 4, "Jeudi", 5, "Vendredi", 6, "Samedi", 7, "Dimanche", "Erreur")</f>
        <v>Vendredi</v>
      </c>
      <c r="E2162" s="2" t="s">
        <v>30</v>
      </c>
      <c r="F2162" s="2" t="s">
        <v>87</v>
      </c>
      <c r="G2162" s="2" t="s">
        <v>88</v>
      </c>
      <c r="H2162" s="4" t="s">
        <v>20</v>
      </c>
      <c r="I2162" s="5">
        <v>45</v>
      </c>
      <c r="J2162" s="6">
        <v>275</v>
      </c>
      <c r="K2162" s="7">
        <v>123750</v>
      </c>
      <c r="L2162" s="7">
        <v>43312.5</v>
      </c>
      <c r="M2162" s="8">
        <v>0.35</v>
      </c>
      <c r="N2162" s="2" t="s">
        <v>82</v>
      </c>
      <c r="O2162">
        <f t="shared" si="264"/>
        <v>2021</v>
      </c>
      <c r="P2162">
        <f t="shared" si="265"/>
        <v>2</v>
      </c>
      <c r="Q2162" t="str">
        <f t="shared" si="266"/>
        <v>févr</v>
      </c>
      <c r="R2162" t="str">
        <f t="shared" si="267"/>
        <v>New Mexico</v>
      </c>
      <c r="S2162" t="str">
        <f t="shared" si="268"/>
        <v>2021-02</v>
      </c>
      <c r="T2162">
        <f>IF(AND(COUNTIF(Calculs!$Q$2:$Q$12,$O2162)&gt;0,COUNTIF(Calculs!$S$2:$S$12,$E2162)&gt;0,COUNTIF(Calculs!$U$2:$U$12,$H2162)&gt;0),1,0)</f>
        <v>1</v>
      </c>
      <c r="U2162">
        <f t="shared" si="269"/>
        <v>123750</v>
      </c>
      <c r="V2162">
        <f t="shared" si="270"/>
        <v>275</v>
      </c>
      <c r="W2162">
        <f t="shared" si="271"/>
        <v>43312.5</v>
      </c>
    </row>
    <row r="2163" spans="1:23" ht="15.75" customHeight="1" x14ac:dyDescent="0.3">
      <c r="A2163" s="2" t="s">
        <v>33</v>
      </c>
      <c r="B2163" s="2">
        <v>1128299</v>
      </c>
      <c r="C2163" s="3">
        <v>44253</v>
      </c>
      <c r="D2163" s="12" t="str" cm="1">
        <f t="array" ref="D2163">_xlfn.SWITCH(WEEKDAY(C2163,2), 1, "Lundi", 2, "Mardi", 3, "Mercredi", 4, "Jeudi", 5, "Vendredi", 6, "Samedi", 7, "Dimanche", "Erreur")</f>
        <v>Vendredi</v>
      </c>
      <c r="E2163" s="2" t="s">
        <v>30</v>
      </c>
      <c r="F2163" s="2" t="s">
        <v>87</v>
      </c>
      <c r="G2163" s="2" t="s">
        <v>88</v>
      </c>
      <c r="H2163" s="4" t="s">
        <v>21</v>
      </c>
      <c r="I2163" s="5">
        <v>50.000000000000014</v>
      </c>
      <c r="J2163" s="6">
        <v>200</v>
      </c>
      <c r="K2163" s="7">
        <v>100000.00000000003</v>
      </c>
      <c r="L2163" s="7">
        <v>30000.000000000007</v>
      </c>
      <c r="M2163" s="8">
        <v>0.3</v>
      </c>
      <c r="N2163" s="2" t="s">
        <v>82</v>
      </c>
      <c r="O2163">
        <f t="shared" si="264"/>
        <v>2021</v>
      </c>
      <c r="P2163">
        <f t="shared" si="265"/>
        <v>2</v>
      </c>
      <c r="Q2163" t="str">
        <f t="shared" si="266"/>
        <v>févr</v>
      </c>
      <c r="R2163" t="str">
        <f t="shared" si="267"/>
        <v>New Mexico</v>
      </c>
      <c r="S2163" t="str">
        <f t="shared" si="268"/>
        <v>2021-02</v>
      </c>
      <c r="T2163">
        <f>IF(AND(COUNTIF(Calculs!$Q$2:$Q$12,$O2163)&gt;0,COUNTIF(Calculs!$S$2:$S$12,$E2163)&gt;0,COUNTIF(Calculs!$U$2:$U$12,$H2163)&gt;0),1,0)</f>
        <v>1</v>
      </c>
      <c r="U2163">
        <f t="shared" si="269"/>
        <v>100000.00000000003</v>
      </c>
      <c r="V2163">
        <f t="shared" si="270"/>
        <v>200</v>
      </c>
      <c r="W2163">
        <f t="shared" si="271"/>
        <v>30000.000000000007</v>
      </c>
    </row>
    <row r="2164" spans="1:23" ht="15.75" customHeight="1" x14ac:dyDescent="0.3">
      <c r="A2164" s="2" t="s">
        <v>33</v>
      </c>
      <c r="B2164" s="2">
        <v>1128299</v>
      </c>
      <c r="C2164" s="3">
        <v>44253</v>
      </c>
      <c r="D2164" s="12" t="str" cm="1">
        <f t="array" ref="D2164">_xlfn.SWITCH(WEEKDAY(C2164,2), 1, "Lundi", 2, "Mardi", 3, "Mercredi", 4, "Jeudi", 5, "Vendredi", 6, "Samedi", 7, "Dimanche", "Erreur")</f>
        <v>Vendredi</v>
      </c>
      <c r="E2164" s="2" t="s">
        <v>30</v>
      </c>
      <c r="F2164" s="2" t="s">
        <v>87</v>
      </c>
      <c r="G2164" s="2" t="s">
        <v>88</v>
      </c>
      <c r="H2164" s="4" t="s">
        <v>22</v>
      </c>
      <c r="I2164" s="5">
        <v>45</v>
      </c>
      <c r="J2164" s="6">
        <v>400</v>
      </c>
      <c r="K2164" s="7">
        <v>180000</v>
      </c>
      <c r="L2164" s="7">
        <v>45000</v>
      </c>
      <c r="M2164" s="8">
        <v>0.25</v>
      </c>
      <c r="N2164" s="2" t="s">
        <v>82</v>
      </c>
      <c r="O2164">
        <f t="shared" si="264"/>
        <v>2021</v>
      </c>
      <c r="P2164">
        <f t="shared" si="265"/>
        <v>2</v>
      </c>
      <c r="Q2164" t="str">
        <f t="shared" si="266"/>
        <v>févr</v>
      </c>
      <c r="R2164" t="str">
        <f t="shared" si="267"/>
        <v>New Mexico</v>
      </c>
      <c r="S2164" t="str">
        <f t="shared" si="268"/>
        <v>2021-02</v>
      </c>
      <c r="T2164">
        <f>IF(AND(COUNTIF(Calculs!$Q$2:$Q$12,$O2164)&gt;0,COUNTIF(Calculs!$S$2:$S$12,$E2164)&gt;0,COUNTIF(Calculs!$U$2:$U$12,$H2164)&gt;0),1,0)</f>
        <v>1</v>
      </c>
      <c r="U2164">
        <f t="shared" si="269"/>
        <v>180000</v>
      </c>
      <c r="V2164">
        <f t="shared" si="270"/>
        <v>400</v>
      </c>
      <c r="W2164">
        <f t="shared" si="271"/>
        <v>45000</v>
      </c>
    </row>
    <row r="2165" spans="1:23" ht="15.75" customHeight="1" x14ac:dyDescent="0.3">
      <c r="A2165" s="2" t="s">
        <v>33</v>
      </c>
      <c r="B2165" s="2">
        <v>1128299</v>
      </c>
      <c r="C2165" s="3">
        <v>44280</v>
      </c>
      <c r="D2165" s="12" t="str" cm="1">
        <f t="array" ref="D2165">_xlfn.SWITCH(WEEKDAY(C2165,2), 1, "Lundi", 2, "Mardi", 3, "Mercredi", 4, "Jeudi", 5, "Vendredi", 6, "Samedi", 7, "Dimanche", "Erreur")</f>
        <v>Jeudi</v>
      </c>
      <c r="E2165" s="2" t="s">
        <v>30</v>
      </c>
      <c r="F2165" s="2" t="s">
        <v>87</v>
      </c>
      <c r="G2165" s="2" t="s">
        <v>88</v>
      </c>
      <c r="H2165" s="4" t="s">
        <v>16</v>
      </c>
      <c r="I2165" s="5">
        <v>45</v>
      </c>
      <c r="J2165" s="6">
        <v>550</v>
      </c>
      <c r="K2165" s="7">
        <v>247500</v>
      </c>
      <c r="L2165" s="7">
        <v>86625</v>
      </c>
      <c r="M2165" s="8">
        <v>0.35</v>
      </c>
      <c r="N2165" s="2" t="s">
        <v>82</v>
      </c>
      <c r="O2165">
        <f t="shared" si="264"/>
        <v>2021</v>
      </c>
      <c r="P2165">
        <f t="shared" si="265"/>
        <v>3</v>
      </c>
      <c r="Q2165" t="str">
        <f t="shared" si="266"/>
        <v>mars</v>
      </c>
      <c r="R2165" t="str">
        <f t="shared" si="267"/>
        <v>New Mexico</v>
      </c>
      <c r="S2165" t="str">
        <f t="shared" si="268"/>
        <v>2021-03</v>
      </c>
      <c r="T2165">
        <f>IF(AND(COUNTIF(Calculs!$Q$2:$Q$12,$O2165)&gt;0,COUNTIF(Calculs!$S$2:$S$12,$E2165)&gt;0,COUNTIF(Calculs!$U$2:$U$12,$H2165)&gt;0),1,0)</f>
        <v>1</v>
      </c>
      <c r="U2165">
        <f t="shared" si="269"/>
        <v>247500</v>
      </c>
      <c r="V2165">
        <f t="shared" si="270"/>
        <v>550</v>
      </c>
      <c r="W2165">
        <f t="shared" si="271"/>
        <v>86625</v>
      </c>
    </row>
    <row r="2166" spans="1:23" ht="15.75" customHeight="1" x14ac:dyDescent="0.3">
      <c r="A2166" s="2" t="s">
        <v>33</v>
      </c>
      <c r="B2166" s="2">
        <v>1128299</v>
      </c>
      <c r="C2166" s="3">
        <v>44280</v>
      </c>
      <c r="D2166" s="12" t="str" cm="1">
        <f t="array" ref="D2166">_xlfn.SWITCH(WEEKDAY(C2166,2), 1, "Lundi", 2, "Mardi", 3, "Mercredi", 4, "Jeudi", 5, "Vendredi", 6, "Samedi", 7, "Dimanche", "Erreur")</f>
        <v>Jeudi</v>
      </c>
      <c r="E2166" s="2" t="s">
        <v>30</v>
      </c>
      <c r="F2166" s="2" t="s">
        <v>87</v>
      </c>
      <c r="G2166" s="2" t="s">
        <v>88</v>
      </c>
      <c r="H2166" s="4" t="s">
        <v>18</v>
      </c>
      <c r="I2166" s="5">
        <v>55.000000000000007</v>
      </c>
      <c r="J2166" s="6">
        <v>400</v>
      </c>
      <c r="K2166" s="7">
        <v>220000.00000000003</v>
      </c>
      <c r="L2166" s="7">
        <v>88000.000000000015</v>
      </c>
      <c r="M2166" s="8">
        <v>0.4</v>
      </c>
      <c r="N2166" s="2" t="s">
        <v>82</v>
      </c>
      <c r="O2166">
        <f t="shared" si="264"/>
        <v>2021</v>
      </c>
      <c r="P2166">
        <f t="shared" si="265"/>
        <v>3</v>
      </c>
      <c r="Q2166" t="str">
        <f t="shared" si="266"/>
        <v>mars</v>
      </c>
      <c r="R2166" t="str">
        <f t="shared" si="267"/>
        <v>New Mexico</v>
      </c>
      <c r="S2166" t="str">
        <f t="shared" si="268"/>
        <v>2021-03</v>
      </c>
      <c r="T2166">
        <f>IF(AND(COUNTIF(Calculs!$Q$2:$Q$12,$O2166)&gt;0,COUNTIF(Calculs!$S$2:$S$12,$E2166)&gt;0,COUNTIF(Calculs!$U$2:$U$12,$H2166)&gt;0),1,0)</f>
        <v>1</v>
      </c>
      <c r="U2166">
        <f t="shared" si="269"/>
        <v>220000.00000000003</v>
      </c>
      <c r="V2166">
        <f t="shared" si="270"/>
        <v>400</v>
      </c>
      <c r="W2166">
        <f t="shared" si="271"/>
        <v>88000.000000000015</v>
      </c>
    </row>
    <row r="2167" spans="1:23" ht="15.75" customHeight="1" x14ac:dyDescent="0.3">
      <c r="A2167" s="2" t="s">
        <v>33</v>
      </c>
      <c r="B2167" s="2">
        <v>1128299</v>
      </c>
      <c r="C2167" s="3">
        <v>44280</v>
      </c>
      <c r="D2167" s="12" t="str" cm="1">
        <f t="array" ref="D2167">_xlfn.SWITCH(WEEKDAY(C2167,2), 1, "Lundi", 2, "Mardi", 3, "Mercredi", 4, "Jeudi", 5, "Vendredi", 6, "Samedi", 7, "Dimanche", "Erreur")</f>
        <v>Jeudi</v>
      </c>
      <c r="E2167" s="2" t="s">
        <v>30</v>
      </c>
      <c r="F2167" s="2" t="s">
        <v>87</v>
      </c>
      <c r="G2167" s="2" t="s">
        <v>88</v>
      </c>
      <c r="H2167" s="4" t="s">
        <v>19</v>
      </c>
      <c r="I2167" s="5">
        <v>55.000000000000007</v>
      </c>
      <c r="J2167" s="6">
        <v>400</v>
      </c>
      <c r="K2167" s="7">
        <v>220000.00000000003</v>
      </c>
      <c r="L2167" s="7">
        <v>77000</v>
      </c>
      <c r="M2167" s="8">
        <v>0.35</v>
      </c>
      <c r="N2167" s="2" t="s">
        <v>82</v>
      </c>
      <c r="O2167">
        <f t="shared" si="264"/>
        <v>2021</v>
      </c>
      <c r="P2167">
        <f t="shared" si="265"/>
        <v>3</v>
      </c>
      <c r="Q2167" t="str">
        <f t="shared" si="266"/>
        <v>mars</v>
      </c>
      <c r="R2167" t="str">
        <f t="shared" si="267"/>
        <v>New Mexico</v>
      </c>
      <c r="S2167" t="str">
        <f t="shared" si="268"/>
        <v>2021-03</v>
      </c>
      <c r="T2167">
        <f>IF(AND(COUNTIF(Calculs!$Q$2:$Q$12,$O2167)&gt;0,COUNTIF(Calculs!$S$2:$S$12,$E2167)&gt;0,COUNTIF(Calculs!$U$2:$U$12,$H2167)&gt;0),1,0)</f>
        <v>1</v>
      </c>
      <c r="U2167">
        <f t="shared" si="269"/>
        <v>220000.00000000003</v>
      </c>
      <c r="V2167">
        <f t="shared" si="270"/>
        <v>400</v>
      </c>
      <c r="W2167">
        <f t="shared" si="271"/>
        <v>77000</v>
      </c>
    </row>
    <row r="2168" spans="1:23" ht="15.75" customHeight="1" x14ac:dyDescent="0.3">
      <c r="A2168" s="2" t="s">
        <v>33</v>
      </c>
      <c r="B2168" s="2">
        <v>1128299</v>
      </c>
      <c r="C2168" s="3">
        <v>44280</v>
      </c>
      <c r="D2168" s="12" t="str" cm="1">
        <f t="array" ref="D2168">_xlfn.SWITCH(WEEKDAY(C2168,2), 1, "Lundi", 2, "Mardi", 3, "Mercredi", 4, "Jeudi", 5, "Vendredi", 6, "Samedi", 7, "Dimanche", "Erreur")</f>
        <v>Jeudi</v>
      </c>
      <c r="E2168" s="2" t="s">
        <v>30</v>
      </c>
      <c r="F2168" s="2" t="s">
        <v>87</v>
      </c>
      <c r="G2168" s="2" t="s">
        <v>88</v>
      </c>
      <c r="H2168" s="4" t="s">
        <v>20</v>
      </c>
      <c r="I2168" s="5">
        <v>55.000000000000007</v>
      </c>
      <c r="J2168" s="6">
        <v>275</v>
      </c>
      <c r="K2168" s="7">
        <v>151250.00000000003</v>
      </c>
      <c r="L2168" s="7">
        <v>52937.500000000007</v>
      </c>
      <c r="M2168" s="8">
        <v>0.35</v>
      </c>
      <c r="N2168" s="2" t="s">
        <v>82</v>
      </c>
      <c r="O2168">
        <f t="shared" si="264"/>
        <v>2021</v>
      </c>
      <c r="P2168">
        <f t="shared" si="265"/>
        <v>3</v>
      </c>
      <c r="Q2168" t="str">
        <f t="shared" si="266"/>
        <v>mars</v>
      </c>
      <c r="R2168" t="str">
        <f t="shared" si="267"/>
        <v>New Mexico</v>
      </c>
      <c r="S2168" t="str">
        <f t="shared" si="268"/>
        <v>2021-03</v>
      </c>
      <c r="T2168">
        <f>IF(AND(COUNTIF(Calculs!$Q$2:$Q$12,$O2168)&gt;0,COUNTIF(Calculs!$S$2:$S$12,$E2168)&gt;0,COUNTIF(Calculs!$U$2:$U$12,$H2168)&gt;0),1,0)</f>
        <v>1</v>
      </c>
      <c r="U2168">
        <f t="shared" si="269"/>
        <v>151250.00000000003</v>
      </c>
      <c r="V2168">
        <f t="shared" si="270"/>
        <v>275</v>
      </c>
      <c r="W2168">
        <f t="shared" si="271"/>
        <v>52937.500000000007</v>
      </c>
    </row>
    <row r="2169" spans="1:23" ht="15.75" customHeight="1" x14ac:dyDescent="0.3">
      <c r="A2169" s="2" t="s">
        <v>33</v>
      </c>
      <c r="B2169" s="2">
        <v>1128299</v>
      </c>
      <c r="C2169" s="3">
        <v>44280</v>
      </c>
      <c r="D2169" s="12" t="str" cm="1">
        <f t="array" ref="D2169">_xlfn.SWITCH(WEEKDAY(C2169,2), 1, "Lundi", 2, "Mardi", 3, "Mercredi", 4, "Jeudi", 5, "Vendredi", 6, "Samedi", 7, "Dimanche", "Erreur")</f>
        <v>Jeudi</v>
      </c>
      <c r="E2169" s="2" t="s">
        <v>30</v>
      </c>
      <c r="F2169" s="2" t="s">
        <v>87</v>
      </c>
      <c r="G2169" s="2" t="s">
        <v>88</v>
      </c>
      <c r="H2169" s="4" t="s">
        <v>21</v>
      </c>
      <c r="I2169" s="5">
        <v>60.000000000000007</v>
      </c>
      <c r="J2169" s="6">
        <v>175</v>
      </c>
      <c r="K2169" s="7">
        <v>105000.00000000001</v>
      </c>
      <c r="L2169" s="7">
        <v>31500.000000000004</v>
      </c>
      <c r="M2169" s="8">
        <v>0.3</v>
      </c>
      <c r="N2169" s="2" t="s">
        <v>82</v>
      </c>
      <c r="O2169">
        <f t="shared" si="264"/>
        <v>2021</v>
      </c>
      <c r="P2169">
        <f t="shared" si="265"/>
        <v>3</v>
      </c>
      <c r="Q2169" t="str">
        <f t="shared" si="266"/>
        <v>mars</v>
      </c>
      <c r="R2169" t="str">
        <f t="shared" si="267"/>
        <v>New Mexico</v>
      </c>
      <c r="S2169" t="str">
        <f t="shared" si="268"/>
        <v>2021-03</v>
      </c>
      <c r="T2169">
        <f>IF(AND(COUNTIF(Calculs!$Q$2:$Q$12,$O2169)&gt;0,COUNTIF(Calculs!$S$2:$S$12,$E2169)&gt;0,COUNTIF(Calculs!$U$2:$U$12,$H2169)&gt;0),1,0)</f>
        <v>1</v>
      </c>
      <c r="U2169">
        <f t="shared" si="269"/>
        <v>105000.00000000001</v>
      </c>
      <c r="V2169">
        <f t="shared" si="270"/>
        <v>175</v>
      </c>
      <c r="W2169">
        <f t="shared" si="271"/>
        <v>31500.000000000004</v>
      </c>
    </row>
    <row r="2170" spans="1:23" ht="15.75" customHeight="1" x14ac:dyDescent="0.3">
      <c r="A2170" s="2" t="s">
        <v>33</v>
      </c>
      <c r="B2170" s="2">
        <v>1128299</v>
      </c>
      <c r="C2170" s="3">
        <v>44280</v>
      </c>
      <c r="D2170" s="12" t="str" cm="1">
        <f t="array" ref="D2170">_xlfn.SWITCH(WEEKDAY(C2170,2), 1, "Lundi", 2, "Mardi", 3, "Mercredi", 4, "Jeudi", 5, "Vendredi", 6, "Samedi", 7, "Dimanche", "Erreur")</f>
        <v>Jeudi</v>
      </c>
      <c r="E2170" s="2" t="s">
        <v>30</v>
      </c>
      <c r="F2170" s="2" t="s">
        <v>87</v>
      </c>
      <c r="G2170" s="2" t="s">
        <v>88</v>
      </c>
      <c r="H2170" s="4" t="s">
        <v>22</v>
      </c>
      <c r="I2170" s="5">
        <v>55.000000000000007</v>
      </c>
      <c r="J2170" s="6">
        <v>375</v>
      </c>
      <c r="K2170" s="7">
        <v>206250.00000000003</v>
      </c>
      <c r="L2170" s="7">
        <v>51562.500000000007</v>
      </c>
      <c r="M2170" s="8">
        <v>0.25</v>
      </c>
      <c r="N2170" s="2" t="s">
        <v>82</v>
      </c>
      <c r="O2170">
        <f t="shared" si="264"/>
        <v>2021</v>
      </c>
      <c r="P2170">
        <f t="shared" si="265"/>
        <v>3</v>
      </c>
      <c r="Q2170" t="str">
        <f t="shared" si="266"/>
        <v>mars</v>
      </c>
      <c r="R2170" t="str">
        <f t="shared" si="267"/>
        <v>New Mexico</v>
      </c>
      <c r="S2170" t="str">
        <f t="shared" si="268"/>
        <v>2021-03</v>
      </c>
      <c r="T2170">
        <f>IF(AND(COUNTIF(Calculs!$Q$2:$Q$12,$O2170)&gt;0,COUNTIF(Calculs!$S$2:$S$12,$E2170)&gt;0,COUNTIF(Calculs!$U$2:$U$12,$H2170)&gt;0),1,0)</f>
        <v>1</v>
      </c>
      <c r="U2170">
        <f t="shared" si="269"/>
        <v>206250.00000000003</v>
      </c>
      <c r="V2170">
        <f t="shared" si="270"/>
        <v>375</v>
      </c>
      <c r="W2170">
        <f t="shared" si="271"/>
        <v>51562.500000000007</v>
      </c>
    </row>
    <row r="2171" spans="1:23" ht="15.75" customHeight="1" x14ac:dyDescent="0.3">
      <c r="A2171" s="2" t="s">
        <v>33</v>
      </c>
      <c r="B2171" s="2">
        <v>1128299</v>
      </c>
      <c r="C2171" s="3">
        <v>44312</v>
      </c>
      <c r="D2171" s="12" t="str" cm="1">
        <f t="array" ref="D2171">_xlfn.SWITCH(WEEKDAY(C2171,2), 1, "Lundi", 2, "Mardi", 3, "Mercredi", 4, "Jeudi", 5, "Vendredi", 6, "Samedi", 7, "Dimanche", "Erreur")</f>
        <v>Lundi</v>
      </c>
      <c r="E2171" s="2" t="s">
        <v>30</v>
      </c>
      <c r="F2171" s="2" t="s">
        <v>87</v>
      </c>
      <c r="G2171" s="2" t="s">
        <v>88</v>
      </c>
      <c r="H2171" s="4" t="s">
        <v>16</v>
      </c>
      <c r="I2171" s="5">
        <v>55.000000000000007</v>
      </c>
      <c r="J2171" s="6">
        <v>550</v>
      </c>
      <c r="K2171" s="7">
        <v>302500.00000000006</v>
      </c>
      <c r="L2171" s="7">
        <v>105875.00000000001</v>
      </c>
      <c r="M2171" s="8">
        <v>0.35</v>
      </c>
      <c r="N2171" s="2" t="s">
        <v>82</v>
      </c>
      <c r="O2171">
        <f t="shared" si="264"/>
        <v>2021</v>
      </c>
      <c r="P2171">
        <f t="shared" si="265"/>
        <v>4</v>
      </c>
      <c r="Q2171" t="str">
        <f t="shared" si="266"/>
        <v>avr</v>
      </c>
      <c r="R2171" t="str">
        <f t="shared" si="267"/>
        <v>New Mexico</v>
      </c>
      <c r="S2171" t="str">
        <f t="shared" si="268"/>
        <v>2021-04</v>
      </c>
      <c r="T2171">
        <f>IF(AND(COUNTIF(Calculs!$Q$2:$Q$12,$O2171)&gt;0,COUNTIF(Calculs!$S$2:$S$12,$E2171)&gt;0,COUNTIF(Calculs!$U$2:$U$12,$H2171)&gt;0),1,0)</f>
        <v>1</v>
      </c>
      <c r="U2171">
        <f t="shared" si="269"/>
        <v>302500.00000000006</v>
      </c>
      <c r="V2171">
        <f t="shared" si="270"/>
        <v>550</v>
      </c>
      <c r="W2171">
        <f t="shared" si="271"/>
        <v>105875.00000000001</v>
      </c>
    </row>
    <row r="2172" spans="1:23" ht="15.75" customHeight="1" x14ac:dyDescent="0.3">
      <c r="A2172" s="2" t="s">
        <v>33</v>
      </c>
      <c r="B2172" s="2">
        <v>1128299</v>
      </c>
      <c r="C2172" s="3">
        <v>44312</v>
      </c>
      <c r="D2172" s="12" t="str" cm="1">
        <f t="array" ref="D2172">_xlfn.SWITCH(WEEKDAY(C2172,2), 1, "Lundi", 2, "Mardi", 3, "Mercredi", 4, "Jeudi", 5, "Vendredi", 6, "Samedi", 7, "Dimanche", "Erreur")</f>
        <v>Lundi</v>
      </c>
      <c r="E2172" s="2" t="s">
        <v>30</v>
      </c>
      <c r="F2172" s="2" t="s">
        <v>87</v>
      </c>
      <c r="G2172" s="2" t="s">
        <v>88</v>
      </c>
      <c r="H2172" s="4" t="s">
        <v>18</v>
      </c>
      <c r="I2172" s="5">
        <v>60.000000000000007</v>
      </c>
      <c r="J2172" s="6">
        <v>350</v>
      </c>
      <c r="K2172" s="7">
        <v>210000.00000000003</v>
      </c>
      <c r="L2172" s="7">
        <v>84000.000000000015</v>
      </c>
      <c r="M2172" s="8">
        <v>0.4</v>
      </c>
      <c r="N2172" s="2" t="s">
        <v>82</v>
      </c>
      <c r="O2172">
        <f t="shared" si="264"/>
        <v>2021</v>
      </c>
      <c r="P2172">
        <f t="shared" si="265"/>
        <v>4</v>
      </c>
      <c r="Q2172" t="str">
        <f t="shared" si="266"/>
        <v>avr</v>
      </c>
      <c r="R2172" t="str">
        <f t="shared" si="267"/>
        <v>New Mexico</v>
      </c>
      <c r="S2172" t="str">
        <f t="shared" si="268"/>
        <v>2021-04</v>
      </c>
      <c r="T2172">
        <f>IF(AND(COUNTIF(Calculs!$Q$2:$Q$12,$O2172)&gt;0,COUNTIF(Calculs!$S$2:$S$12,$E2172)&gt;0,COUNTIF(Calculs!$U$2:$U$12,$H2172)&gt;0),1,0)</f>
        <v>1</v>
      </c>
      <c r="U2172">
        <f t="shared" si="269"/>
        <v>210000.00000000003</v>
      </c>
      <c r="V2172">
        <f t="shared" si="270"/>
        <v>350</v>
      </c>
      <c r="W2172">
        <f t="shared" si="271"/>
        <v>84000.000000000015</v>
      </c>
    </row>
    <row r="2173" spans="1:23" ht="15.75" customHeight="1" x14ac:dyDescent="0.3">
      <c r="A2173" s="2" t="s">
        <v>33</v>
      </c>
      <c r="B2173" s="2">
        <v>1128299</v>
      </c>
      <c r="C2173" s="3">
        <v>44312</v>
      </c>
      <c r="D2173" s="12" t="str" cm="1">
        <f t="array" ref="D2173">_xlfn.SWITCH(WEEKDAY(C2173,2), 1, "Lundi", 2, "Mardi", 3, "Mercredi", 4, "Jeudi", 5, "Vendredi", 6, "Samedi", 7, "Dimanche", "Erreur")</f>
        <v>Lundi</v>
      </c>
      <c r="E2173" s="2" t="s">
        <v>30</v>
      </c>
      <c r="F2173" s="2" t="s">
        <v>87</v>
      </c>
      <c r="G2173" s="2" t="s">
        <v>88</v>
      </c>
      <c r="H2173" s="4" t="s">
        <v>19</v>
      </c>
      <c r="I2173" s="5">
        <v>60.000000000000007</v>
      </c>
      <c r="J2173" s="6">
        <v>400</v>
      </c>
      <c r="K2173" s="7">
        <v>240000.00000000003</v>
      </c>
      <c r="L2173" s="7">
        <v>84000</v>
      </c>
      <c r="M2173" s="8">
        <v>0.35</v>
      </c>
      <c r="N2173" s="2" t="s">
        <v>82</v>
      </c>
      <c r="O2173">
        <f t="shared" si="264"/>
        <v>2021</v>
      </c>
      <c r="P2173">
        <f t="shared" si="265"/>
        <v>4</v>
      </c>
      <c r="Q2173" t="str">
        <f t="shared" si="266"/>
        <v>avr</v>
      </c>
      <c r="R2173" t="str">
        <f t="shared" si="267"/>
        <v>New Mexico</v>
      </c>
      <c r="S2173" t="str">
        <f t="shared" si="268"/>
        <v>2021-04</v>
      </c>
      <c r="T2173">
        <f>IF(AND(COUNTIF(Calculs!$Q$2:$Q$12,$O2173)&gt;0,COUNTIF(Calculs!$S$2:$S$12,$E2173)&gt;0,COUNTIF(Calculs!$U$2:$U$12,$H2173)&gt;0),1,0)</f>
        <v>1</v>
      </c>
      <c r="U2173">
        <f t="shared" si="269"/>
        <v>240000.00000000003</v>
      </c>
      <c r="V2173">
        <f t="shared" si="270"/>
        <v>400</v>
      </c>
      <c r="W2173">
        <f t="shared" si="271"/>
        <v>84000</v>
      </c>
    </row>
    <row r="2174" spans="1:23" ht="15.75" customHeight="1" x14ac:dyDescent="0.3">
      <c r="A2174" s="2" t="s">
        <v>33</v>
      </c>
      <c r="B2174" s="2">
        <v>1128299</v>
      </c>
      <c r="C2174" s="3">
        <v>44312</v>
      </c>
      <c r="D2174" s="12" t="str" cm="1">
        <f t="array" ref="D2174">_xlfn.SWITCH(WEEKDAY(C2174,2), 1, "Lundi", 2, "Mardi", 3, "Mercredi", 4, "Jeudi", 5, "Vendredi", 6, "Samedi", 7, "Dimanche", "Erreur")</f>
        <v>Lundi</v>
      </c>
      <c r="E2174" s="2" t="s">
        <v>30</v>
      </c>
      <c r="F2174" s="2" t="s">
        <v>87</v>
      </c>
      <c r="G2174" s="2" t="s">
        <v>88</v>
      </c>
      <c r="H2174" s="4" t="s">
        <v>20</v>
      </c>
      <c r="I2174" s="5">
        <v>55.000000000000007</v>
      </c>
      <c r="J2174" s="6">
        <v>300</v>
      </c>
      <c r="K2174" s="7">
        <v>165000.00000000003</v>
      </c>
      <c r="L2174" s="7">
        <v>57750.000000000007</v>
      </c>
      <c r="M2174" s="8">
        <v>0.35</v>
      </c>
      <c r="N2174" s="2" t="s">
        <v>82</v>
      </c>
      <c r="O2174">
        <f t="shared" si="264"/>
        <v>2021</v>
      </c>
      <c r="P2174">
        <f t="shared" si="265"/>
        <v>4</v>
      </c>
      <c r="Q2174" t="str">
        <f t="shared" si="266"/>
        <v>avr</v>
      </c>
      <c r="R2174" t="str">
        <f t="shared" si="267"/>
        <v>New Mexico</v>
      </c>
      <c r="S2174" t="str">
        <f t="shared" si="268"/>
        <v>2021-04</v>
      </c>
      <c r="T2174">
        <f>IF(AND(COUNTIF(Calculs!$Q$2:$Q$12,$O2174)&gt;0,COUNTIF(Calculs!$S$2:$S$12,$E2174)&gt;0,COUNTIF(Calculs!$U$2:$U$12,$H2174)&gt;0),1,0)</f>
        <v>1</v>
      </c>
      <c r="U2174">
        <f t="shared" si="269"/>
        <v>165000.00000000003</v>
      </c>
      <c r="V2174">
        <f t="shared" si="270"/>
        <v>300</v>
      </c>
      <c r="W2174">
        <f t="shared" si="271"/>
        <v>57750.000000000007</v>
      </c>
    </row>
    <row r="2175" spans="1:23" ht="15.75" customHeight="1" x14ac:dyDescent="0.3">
      <c r="A2175" s="2" t="s">
        <v>33</v>
      </c>
      <c r="B2175" s="2">
        <v>1128299</v>
      </c>
      <c r="C2175" s="3">
        <v>44312</v>
      </c>
      <c r="D2175" s="12" t="str" cm="1">
        <f t="array" ref="D2175">_xlfn.SWITCH(WEEKDAY(C2175,2), 1, "Lundi", 2, "Mardi", 3, "Mercredi", 4, "Jeudi", 5, "Vendredi", 6, "Samedi", 7, "Dimanche", "Erreur")</f>
        <v>Lundi</v>
      </c>
      <c r="E2175" s="2" t="s">
        <v>30</v>
      </c>
      <c r="F2175" s="2" t="s">
        <v>87</v>
      </c>
      <c r="G2175" s="2" t="s">
        <v>88</v>
      </c>
      <c r="H2175" s="4" t="s">
        <v>21</v>
      </c>
      <c r="I2175" s="5">
        <v>60.000000000000007</v>
      </c>
      <c r="J2175" s="6">
        <v>200</v>
      </c>
      <c r="K2175" s="7">
        <v>120000.00000000001</v>
      </c>
      <c r="L2175" s="7">
        <v>36000</v>
      </c>
      <c r="M2175" s="8">
        <v>0.3</v>
      </c>
      <c r="N2175" s="2" t="s">
        <v>82</v>
      </c>
      <c r="O2175">
        <f t="shared" si="264"/>
        <v>2021</v>
      </c>
      <c r="P2175">
        <f t="shared" si="265"/>
        <v>4</v>
      </c>
      <c r="Q2175" t="str">
        <f t="shared" si="266"/>
        <v>avr</v>
      </c>
      <c r="R2175" t="str">
        <f t="shared" si="267"/>
        <v>New Mexico</v>
      </c>
      <c r="S2175" t="str">
        <f t="shared" si="268"/>
        <v>2021-04</v>
      </c>
      <c r="T2175">
        <f>IF(AND(COUNTIF(Calculs!$Q$2:$Q$12,$O2175)&gt;0,COUNTIF(Calculs!$S$2:$S$12,$E2175)&gt;0,COUNTIF(Calculs!$U$2:$U$12,$H2175)&gt;0),1,0)</f>
        <v>1</v>
      </c>
      <c r="U2175">
        <f t="shared" si="269"/>
        <v>120000.00000000001</v>
      </c>
      <c r="V2175">
        <f t="shared" si="270"/>
        <v>200</v>
      </c>
      <c r="W2175">
        <f t="shared" si="271"/>
        <v>36000</v>
      </c>
    </row>
    <row r="2176" spans="1:23" ht="15.75" customHeight="1" x14ac:dyDescent="0.3">
      <c r="A2176" s="2" t="s">
        <v>33</v>
      </c>
      <c r="B2176" s="2">
        <v>1128299</v>
      </c>
      <c r="C2176" s="3">
        <v>44312</v>
      </c>
      <c r="D2176" s="12" t="str" cm="1">
        <f t="array" ref="D2176">_xlfn.SWITCH(WEEKDAY(C2176,2), 1, "Lundi", 2, "Mardi", 3, "Mercredi", 4, "Jeudi", 5, "Vendredi", 6, "Samedi", 7, "Dimanche", "Erreur")</f>
        <v>Lundi</v>
      </c>
      <c r="E2176" s="2" t="s">
        <v>30</v>
      </c>
      <c r="F2176" s="2" t="s">
        <v>87</v>
      </c>
      <c r="G2176" s="2" t="s">
        <v>88</v>
      </c>
      <c r="H2176" s="4" t="s">
        <v>22</v>
      </c>
      <c r="I2176" s="5">
        <v>75.000000000000014</v>
      </c>
      <c r="J2176" s="6">
        <v>375</v>
      </c>
      <c r="K2176" s="7">
        <v>281250.00000000006</v>
      </c>
      <c r="L2176" s="7">
        <v>70312.500000000015</v>
      </c>
      <c r="M2176" s="8">
        <v>0.25</v>
      </c>
      <c r="N2176" s="2" t="s">
        <v>82</v>
      </c>
      <c r="O2176">
        <f t="shared" si="264"/>
        <v>2021</v>
      </c>
      <c r="P2176">
        <f t="shared" si="265"/>
        <v>4</v>
      </c>
      <c r="Q2176" t="str">
        <f t="shared" si="266"/>
        <v>avr</v>
      </c>
      <c r="R2176" t="str">
        <f t="shared" si="267"/>
        <v>New Mexico</v>
      </c>
      <c r="S2176" t="str">
        <f t="shared" si="268"/>
        <v>2021-04</v>
      </c>
      <c r="T2176">
        <f>IF(AND(COUNTIF(Calculs!$Q$2:$Q$12,$O2176)&gt;0,COUNTIF(Calculs!$S$2:$S$12,$E2176)&gt;0,COUNTIF(Calculs!$U$2:$U$12,$H2176)&gt;0),1,0)</f>
        <v>1</v>
      </c>
      <c r="U2176">
        <f t="shared" si="269"/>
        <v>281250.00000000006</v>
      </c>
      <c r="V2176">
        <f t="shared" si="270"/>
        <v>375</v>
      </c>
      <c r="W2176">
        <f t="shared" si="271"/>
        <v>70312.500000000015</v>
      </c>
    </row>
    <row r="2177" spans="1:23" ht="15.75" customHeight="1" x14ac:dyDescent="0.3">
      <c r="A2177" s="2" t="s">
        <v>33</v>
      </c>
      <c r="B2177" s="2">
        <v>1128299</v>
      </c>
      <c r="C2177" s="3">
        <v>44343</v>
      </c>
      <c r="D2177" s="12" t="str" cm="1">
        <f t="array" ref="D2177">_xlfn.SWITCH(WEEKDAY(C2177,2), 1, "Lundi", 2, "Mardi", 3, "Mercredi", 4, "Jeudi", 5, "Vendredi", 6, "Samedi", 7, "Dimanche", "Erreur")</f>
        <v>Jeudi</v>
      </c>
      <c r="E2177" s="2" t="s">
        <v>30</v>
      </c>
      <c r="F2177" s="2" t="s">
        <v>87</v>
      </c>
      <c r="G2177" s="2" t="s">
        <v>88</v>
      </c>
      <c r="H2177" s="4" t="s">
        <v>16</v>
      </c>
      <c r="I2177" s="5">
        <v>55.000000000000007</v>
      </c>
      <c r="J2177" s="6">
        <v>575</v>
      </c>
      <c r="K2177" s="7">
        <v>316250.00000000006</v>
      </c>
      <c r="L2177" s="7">
        <v>110687.50000000001</v>
      </c>
      <c r="M2177" s="8">
        <v>0.35</v>
      </c>
      <c r="N2177" s="2" t="s">
        <v>82</v>
      </c>
      <c r="O2177">
        <f t="shared" si="264"/>
        <v>2021</v>
      </c>
      <c r="P2177">
        <f t="shared" si="265"/>
        <v>5</v>
      </c>
      <c r="Q2177" t="str">
        <f t="shared" si="266"/>
        <v>mai</v>
      </c>
      <c r="R2177" t="str">
        <f t="shared" si="267"/>
        <v>New Mexico</v>
      </c>
      <c r="S2177" t="str">
        <f t="shared" si="268"/>
        <v>2021-05</v>
      </c>
      <c r="T2177">
        <f>IF(AND(COUNTIF(Calculs!$Q$2:$Q$12,$O2177)&gt;0,COUNTIF(Calculs!$S$2:$S$12,$E2177)&gt;0,COUNTIF(Calculs!$U$2:$U$12,$H2177)&gt;0),1,0)</f>
        <v>1</v>
      </c>
      <c r="U2177">
        <f t="shared" si="269"/>
        <v>316250.00000000006</v>
      </c>
      <c r="V2177">
        <f t="shared" si="270"/>
        <v>575</v>
      </c>
      <c r="W2177">
        <f t="shared" si="271"/>
        <v>110687.50000000001</v>
      </c>
    </row>
    <row r="2178" spans="1:23" ht="15.75" customHeight="1" x14ac:dyDescent="0.3">
      <c r="A2178" s="2" t="s">
        <v>33</v>
      </c>
      <c r="B2178" s="2">
        <v>1128299</v>
      </c>
      <c r="C2178" s="3">
        <v>44343</v>
      </c>
      <c r="D2178" s="12" t="str" cm="1">
        <f t="array" ref="D2178">_xlfn.SWITCH(WEEKDAY(C2178,2), 1, "Lundi", 2, "Mardi", 3, "Mercredi", 4, "Jeudi", 5, "Vendredi", 6, "Samedi", 7, "Dimanche", "Erreur")</f>
        <v>Jeudi</v>
      </c>
      <c r="E2178" s="2" t="s">
        <v>30</v>
      </c>
      <c r="F2178" s="2" t="s">
        <v>87</v>
      </c>
      <c r="G2178" s="2" t="s">
        <v>88</v>
      </c>
      <c r="H2178" s="4" t="s">
        <v>18</v>
      </c>
      <c r="I2178" s="5">
        <v>60.000000000000007</v>
      </c>
      <c r="J2178" s="6">
        <v>425</v>
      </c>
      <c r="K2178" s="7">
        <v>255000.00000000003</v>
      </c>
      <c r="L2178" s="7">
        <v>102000.00000000001</v>
      </c>
      <c r="M2178" s="8">
        <v>0.4</v>
      </c>
      <c r="N2178" s="2" t="s">
        <v>82</v>
      </c>
      <c r="O2178">
        <f t="shared" si="264"/>
        <v>2021</v>
      </c>
      <c r="P2178">
        <f t="shared" si="265"/>
        <v>5</v>
      </c>
      <c r="Q2178" t="str">
        <f t="shared" si="266"/>
        <v>mai</v>
      </c>
      <c r="R2178" t="str">
        <f t="shared" si="267"/>
        <v>New Mexico</v>
      </c>
      <c r="S2178" t="str">
        <f t="shared" si="268"/>
        <v>2021-05</v>
      </c>
      <c r="T2178">
        <f>IF(AND(COUNTIF(Calculs!$Q$2:$Q$12,$O2178)&gt;0,COUNTIF(Calculs!$S$2:$S$12,$E2178)&gt;0,COUNTIF(Calculs!$U$2:$U$12,$H2178)&gt;0),1,0)</f>
        <v>1</v>
      </c>
      <c r="U2178">
        <f t="shared" si="269"/>
        <v>255000.00000000003</v>
      </c>
      <c r="V2178">
        <f t="shared" si="270"/>
        <v>425</v>
      </c>
      <c r="W2178">
        <f t="shared" si="271"/>
        <v>102000.00000000001</v>
      </c>
    </row>
    <row r="2179" spans="1:23" ht="15.75" customHeight="1" x14ac:dyDescent="0.3">
      <c r="A2179" s="2" t="s">
        <v>33</v>
      </c>
      <c r="B2179" s="2">
        <v>1128299</v>
      </c>
      <c r="C2179" s="3">
        <v>44343</v>
      </c>
      <c r="D2179" s="12" t="str" cm="1">
        <f t="array" ref="D2179">_xlfn.SWITCH(WEEKDAY(C2179,2), 1, "Lundi", 2, "Mardi", 3, "Mercredi", 4, "Jeudi", 5, "Vendredi", 6, "Samedi", 7, "Dimanche", "Erreur")</f>
        <v>Jeudi</v>
      </c>
      <c r="E2179" s="2" t="s">
        <v>30</v>
      </c>
      <c r="F2179" s="2" t="s">
        <v>87</v>
      </c>
      <c r="G2179" s="2" t="s">
        <v>88</v>
      </c>
      <c r="H2179" s="4" t="s">
        <v>19</v>
      </c>
      <c r="I2179" s="5">
        <v>60.000000000000007</v>
      </c>
      <c r="J2179" s="6">
        <v>450</v>
      </c>
      <c r="K2179" s="7">
        <v>270000.00000000006</v>
      </c>
      <c r="L2179" s="7">
        <v>94500.000000000015</v>
      </c>
      <c r="M2179" s="8">
        <v>0.35</v>
      </c>
      <c r="N2179" s="2" t="s">
        <v>82</v>
      </c>
      <c r="O2179">
        <f t="shared" ref="O2179:O2242" si="272">YEAR($C2179)</f>
        <v>2021</v>
      </c>
      <c r="P2179">
        <f t="shared" ref="P2179:P2242" si="273">MONTH($C2179)</f>
        <v>5</v>
      </c>
      <c r="Q2179" t="str">
        <f t="shared" ref="Q2179:Q2242" si="274">TEXT($C2179,"mmm")</f>
        <v>mai</v>
      </c>
      <c r="R2179" t="str">
        <f t="shared" ref="R2179:R2242" si="275">SUBSTITUTE(SUBSTITUTE($F2179,"Sud ","South "),"Ouest ","West ")</f>
        <v>New Mexico</v>
      </c>
      <c r="S2179" t="str">
        <f t="shared" ref="S2179:S2242" si="276">TEXT($C2179,"aaaa-mm")</f>
        <v>2021-05</v>
      </c>
      <c r="T2179">
        <f>IF(AND(COUNTIF(Calculs!$Q$2:$Q$12,$O2179)&gt;0,COUNTIF(Calculs!$S$2:$S$12,$E2179)&gt;0,COUNTIF(Calculs!$U$2:$U$12,$H2179)&gt;0),1,0)</f>
        <v>1</v>
      </c>
      <c r="U2179">
        <f t="shared" ref="U2179:U2242" si="277">$K2179*$T2179</f>
        <v>270000.00000000006</v>
      </c>
      <c r="V2179">
        <f t="shared" ref="V2179:V2242" si="278">$J2179*$T2179</f>
        <v>450</v>
      </c>
      <c r="W2179">
        <f t="shared" ref="W2179:W2242" si="279">$L2179*$T2179</f>
        <v>94500.000000000015</v>
      </c>
    </row>
    <row r="2180" spans="1:23" ht="15.75" customHeight="1" x14ac:dyDescent="0.3">
      <c r="A2180" s="2" t="s">
        <v>33</v>
      </c>
      <c r="B2180" s="2">
        <v>1128299</v>
      </c>
      <c r="C2180" s="3">
        <v>44343</v>
      </c>
      <c r="D2180" s="12" t="str" cm="1">
        <f t="array" ref="D2180">_xlfn.SWITCH(WEEKDAY(C2180,2), 1, "Lundi", 2, "Mardi", 3, "Mercredi", 4, "Jeudi", 5, "Vendredi", 6, "Samedi", 7, "Dimanche", "Erreur")</f>
        <v>Jeudi</v>
      </c>
      <c r="E2180" s="2" t="s">
        <v>30</v>
      </c>
      <c r="F2180" s="2" t="s">
        <v>87</v>
      </c>
      <c r="G2180" s="2" t="s">
        <v>88</v>
      </c>
      <c r="H2180" s="4" t="s">
        <v>20</v>
      </c>
      <c r="I2180" s="5">
        <v>55.000000000000007</v>
      </c>
      <c r="J2180" s="6">
        <v>350</v>
      </c>
      <c r="K2180" s="7">
        <v>192500.00000000003</v>
      </c>
      <c r="L2180" s="7">
        <v>67375</v>
      </c>
      <c r="M2180" s="8">
        <v>0.35</v>
      </c>
      <c r="N2180" s="2" t="s">
        <v>82</v>
      </c>
      <c r="O2180">
        <f t="shared" si="272"/>
        <v>2021</v>
      </c>
      <c r="P2180">
        <f t="shared" si="273"/>
        <v>5</v>
      </c>
      <c r="Q2180" t="str">
        <f t="shared" si="274"/>
        <v>mai</v>
      </c>
      <c r="R2180" t="str">
        <f t="shared" si="275"/>
        <v>New Mexico</v>
      </c>
      <c r="S2180" t="str">
        <f t="shared" si="276"/>
        <v>2021-05</v>
      </c>
      <c r="T2180">
        <f>IF(AND(COUNTIF(Calculs!$Q$2:$Q$12,$O2180)&gt;0,COUNTIF(Calculs!$S$2:$S$12,$E2180)&gt;0,COUNTIF(Calculs!$U$2:$U$12,$H2180)&gt;0),1,0)</f>
        <v>1</v>
      </c>
      <c r="U2180">
        <f t="shared" si="277"/>
        <v>192500.00000000003</v>
      </c>
      <c r="V2180">
        <f t="shared" si="278"/>
        <v>350</v>
      </c>
      <c r="W2180">
        <f t="shared" si="279"/>
        <v>67375</v>
      </c>
    </row>
    <row r="2181" spans="1:23" ht="15.75" customHeight="1" x14ac:dyDescent="0.3">
      <c r="A2181" s="2" t="s">
        <v>33</v>
      </c>
      <c r="B2181" s="2">
        <v>1128299</v>
      </c>
      <c r="C2181" s="3">
        <v>44343</v>
      </c>
      <c r="D2181" s="12" t="str" cm="1">
        <f t="array" ref="D2181">_xlfn.SWITCH(WEEKDAY(C2181,2), 1, "Lundi", 2, "Mardi", 3, "Mercredi", 4, "Jeudi", 5, "Vendredi", 6, "Samedi", 7, "Dimanche", "Erreur")</f>
        <v>Jeudi</v>
      </c>
      <c r="E2181" s="2" t="s">
        <v>30</v>
      </c>
      <c r="F2181" s="2" t="s">
        <v>87</v>
      </c>
      <c r="G2181" s="2" t="s">
        <v>88</v>
      </c>
      <c r="H2181" s="4" t="s">
        <v>21</v>
      </c>
      <c r="I2181" s="5">
        <v>60.000000000000007</v>
      </c>
      <c r="J2181" s="6">
        <v>250</v>
      </c>
      <c r="K2181" s="7">
        <v>150000.00000000003</v>
      </c>
      <c r="L2181" s="7">
        <v>45000.000000000007</v>
      </c>
      <c r="M2181" s="8">
        <v>0.3</v>
      </c>
      <c r="N2181" s="2" t="s">
        <v>82</v>
      </c>
      <c r="O2181">
        <f t="shared" si="272"/>
        <v>2021</v>
      </c>
      <c r="P2181">
        <f t="shared" si="273"/>
        <v>5</v>
      </c>
      <c r="Q2181" t="str">
        <f t="shared" si="274"/>
        <v>mai</v>
      </c>
      <c r="R2181" t="str">
        <f t="shared" si="275"/>
        <v>New Mexico</v>
      </c>
      <c r="S2181" t="str">
        <f t="shared" si="276"/>
        <v>2021-05</v>
      </c>
      <c r="T2181">
        <f>IF(AND(COUNTIF(Calculs!$Q$2:$Q$12,$O2181)&gt;0,COUNTIF(Calculs!$S$2:$S$12,$E2181)&gt;0,COUNTIF(Calculs!$U$2:$U$12,$H2181)&gt;0),1,0)</f>
        <v>1</v>
      </c>
      <c r="U2181">
        <f t="shared" si="277"/>
        <v>150000.00000000003</v>
      </c>
      <c r="V2181">
        <f t="shared" si="278"/>
        <v>250</v>
      </c>
      <c r="W2181">
        <f t="shared" si="279"/>
        <v>45000.000000000007</v>
      </c>
    </row>
    <row r="2182" spans="1:23" ht="15.75" customHeight="1" x14ac:dyDescent="0.3">
      <c r="A2182" s="2" t="s">
        <v>33</v>
      </c>
      <c r="B2182" s="2">
        <v>1128299</v>
      </c>
      <c r="C2182" s="3">
        <v>44343</v>
      </c>
      <c r="D2182" s="12" t="str" cm="1">
        <f t="array" ref="D2182">_xlfn.SWITCH(WEEKDAY(C2182,2), 1, "Lundi", 2, "Mardi", 3, "Mercredi", 4, "Jeudi", 5, "Vendredi", 6, "Samedi", 7, "Dimanche", "Erreur")</f>
        <v>Jeudi</v>
      </c>
      <c r="E2182" s="2" t="s">
        <v>30</v>
      </c>
      <c r="F2182" s="2" t="s">
        <v>87</v>
      </c>
      <c r="G2182" s="2" t="s">
        <v>88</v>
      </c>
      <c r="H2182" s="4" t="s">
        <v>22</v>
      </c>
      <c r="I2182" s="5">
        <v>75.000000000000014</v>
      </c>
      <c r="J2182" s="6">
        <v>425</v>
      </c>
      <c r="K2182" s="7">
        <v>318750.00000000006</v>
      </c>
      <c r="L2182" s="7">
        <v>79687.500000000015</v>
      </c>
      <c r="M2182" s="8">
        <v>0.25</v>
      </c>
      <c r="N2182" s="2" t="s">
        <v>82</v>
      </c>
      <c r="O2182">
        <f t="shared" si="272"/>
        <v>2021</v>
      </c>
      <c r="P2182">
        <f t="shared" si="273"/>
        <v>5</v>
      </c>
      <c r="Q2182" t="str">
        <f t="shared" si="274"/>
        <v>mai</v>
      </c>
      <c r="R2182" t="str">
        <f t="shared" si="275"/>
        <v>New Mexico</v>
      </c>
      <c r="S2182" t="str">
        <f t="shared" si="276"/>
        <v>2021-05</v>
      </c>
      <c r="T2182">
        <f>IF(AND(COUNTIF(Calculs!$Q$2:$Q$12,$O2182)&gt;0,COUNTIF(Calculs!$S$2:$S$12,$E2182)&gt;0,COUNTIF(Calculs!$U$2:$U$12,$H2182)&gt;0),1,0)</f>
        <v>1</v>
      </c>
      <c r="U2182">
        <f t="shared" si="277"/>
        <v>318750.00000000006</v>
      </c>
      <c r="V2182">
        <f t="shared" si="278"/>
        <v>425</v>
      </c>
      <c r="W2182">
        <f t="shared" si="279"/>
        <v>79687.500000000015</v>
      </c>
    </row>
    <row r="2183" spans="1:23" ht="15.75" customHeight="1" x14ac:dyDescent="0.3">
      <c r="A2183" s="2" t="s">
        <v>33</v>
      </c>
      <c r="B2183" s="2">
        <v>1128299</v>
      </c>
      <c r="C2183" s="3">
        <v>44373</v>
      </c>
      <c r="D2183" s="12" t="str" cm="1">
        <f t="array" ref="D2183">_xlfn.SWITCH(WEEKDAY(C2183,2), 1, "Lundi", 2, "Mardi", 3, "Mercredi", 4, "Jeudi", 5, "Vendredi", 6, "Samedi", 7, "Dimanche", "Erreur")</f>
        <v>Samedi</v>
      </c>
      <c r="E2183" s="2" t="s">
        <v>30</v>
      </c>
      <c r="F2183" s="2" t="s">
        <v>87</v>
      </c>
      <c r="G2183" s="2" t="s">
        <v>88</v>
      </c>
      <c r="H2183" s="4" t="s">
        <v>16</v>
      </c>
      <c r="I2183" s="5">
        <v>55.000000000000007</v>
      </c>
      <c r="J2183" s="6">
        <v>700</v>
      </c>
      <c r="K2183" s="7">
        <v>385000.00000000006</v>
      </c>
      <c r="L2183" s="7">
        <v>134750</v>
      </c>
      <c r="M2183" s="8">
        <v>0.35</v>
      </c>
      <c r="N2183" s="2" t="s">
        <v>82</v>
      </c>
      <c r="O2183">
        <f t="shared" si="272"/>
        <v>2021</v>
      </c>
      <c r="P2183">
        <f t="shared" si="273"/>
        <v>6</v>
      </c>
      <c r="Q2183" t="str">
        <f t="shared" si="274"/>
        <v>juin</v>
      </c>
      <c r="R2183" t="str">
        <f t="shared" si="275"/>
        <v>New Mexico</v>
      </c>
      <c r="S2183" t="str">
        <f t="shared" si="276"/>
        <v>2021-06</v>
      </c>
      <c r="T2183">
        <f>IF(AND(COUNTIF(Calculs!$Q$2:$Q$12,$O2183)&gt;0,COUNTIF(Calculs!$S$2:$S$12,$E2183)&gt;0,COUNTIF(Calculs!$U$2:$U$12,$H2183)&gt;0),1,0)</f>
        <v>1</v>
      </c>
      <c r="U2183">
        <f t="shared" si="277"/>
        <v>385000.00000000006</v>
      </c>
      <c r="V2183">
        <f t="shared" si="278"/>
        <v>700</v>
      </c>
      <c r="W2183">
        <f t="shared" si="279"/>
        <v>134750</v>
      </c>
    </row>
    <row r="2184" spans="1:23" ht="15.75" customHeight="1" x14ac:dyDescent="0.3">
      <c r="A2184" s="2" t="s">
        <v>33</v>
      </c>
      <c r="B2184" s="2">
        <v>1128299</v>
      </c>
      <c r="C2184" s="3">
        <v>44373</v>
      </c>
      <c r="D2184" s="12" t="str" cm="1">
        <f t="array" ref="D2184">_xlfn.SWITCH(WEEKDAY(C2184,2), 1, "Lundi", 2, "Mardi", 3, "Mercredi", 4, "Jeudi", 5, "Vendredi", 6, "Samedi", 7, "Dimanche", "Erreur")</f>
        <v>Samedi</v>
      </c>
      <c r="E2184" s="2" t="s">
        <v>30</v>
      </c>
      <c r="F2184" s="2" t="s">
        <v>87</v>
      </c>
      <c r="G2184" s="2" t="s">
        <v>88</v>
      </c>
      <c r="H2184" s="4" t="s">
        <v>18</v>
      </c>
      <c r="I2184" s="5">
        <v>60.000000000000007</v>
      </c>
      <c r="J2184" s="6">
        <v>550</v>
      </c>
      <c r="K2184" s="7">
        <v>330000.00000000006</v>
      </c>
      <c r="L2184" s="7">
        <v>132000.00000000003</v>
      </c>
      <c r="M2184" s="8">
        <v>0.4</v>
      </c>
      <c r="N2184" s="2" t="s">
        <v>82</v>
      </c>
      <c r="O2184">
        <f t="shared" si="272"/>
        <v>2021</v>
      </c>
      <c r="P2184">
        <f t="shared" si="273"/>
        <v>6</v>
      </c>
      <c r="Q2184" t="str">
        <f t="shared" si="274"/>
        <v>juin</v>
      </c>
      <c r="R2184" t="str">
        <f t="shared" si="275"/>
        <v>New Mexico</v>
      </c>
      <c r="S2184" t="str">
        <f t="shared" si="276"/>
        <v>2021-06</v>
      </c>
      <c r="T2184">
        <f>IF(AND(COUNTIF(Calculs!$Q$2:$Q$12,$O2184)&gt;0,COUNTIF(Calculs!$S$2:$S$12,$E2184)&gt;0,COUNTIF(Calculs!$U$2:$U$12,$H2184)&gt;0),1,0)</f>
        <v>1</v>
      </c>
      <c r="U2184">
        <f t="shared" si="277"/>
        <v>330000.00000000006</v>
      </c>
      <c r="V2184">
        <f t="shared" si="278"/>
        <v>550</v>
      </c>
      <c r="W2184">
        <f t="shared" si="279"/>
        <v>132000.00000000003</v>
      </c>
    </row>
    <row r="2185" spans="1:23" ht="15.75" customHeight="1" x14ac:dyDescent="0.3">
      <c r="A2185" s="2" t="s">
        <v>33</v>
      </c>
      <c r="B2185" s="2">
        <v>1128299</v>
      </c>
      <c r="C2185" s="3">
        <v>44373</v>
      </c>
      <c r="D2185" s="12" t="str" cm="1">
        <f t="array" ref="D2185">_xlfn.SWITCH(WEEKDAY(C2185,2), 1, "Lundi", 2, "Mardi", 3, "Mercredi", 4, "Jeudi", 5, "Vendredi", 6, "Samedi", 7, "Dimanche", "Erreur")</f>
        <v>Samedi</v>
      </c>
      <c r="E2185" s="2" t="s">
        <v>30</v>
      </c>
      <c r="F2185" s="2" t="s">
        <v>87</v>
      </c>
      <c r="G2185" s="2" t="s">
        <v>88</v>
      </c>
      <c r="H2185" s="4" t="s">
        <v>19</v>
      </c>
      <c r="I2185" s="5">
        <v>60.000000000000007</v>
      </c>
      <c r="J2185" s="6">
        <v>550</v>
      </c>
      <c r="K2185" s="7">
        <v>330000.00000000006</v>
      </c>
      <c r="L2185" s="7">
        <v>115500.00000000001</v>
      </c>
      <c r="M2185" s="8">
        <v>0.35</v>
      </c>
      <c r="N2185" s="2" t="s">
        <v>82</v>
      </c>
      <c r="O2185">
        <f t="shared" si="272"/>
        <v>2021</v>
      </c>
      <c r="P2185">
        <f t="shared" si="273"/>
        <v>6</v>
      </c>
      <c r="Q2185" t="str">
        <f t="shared" si="274"/>
        <v>juin</v>
      </c>
      <c r="R2185" t="str">
        <f t="shared" si="275"/>
        <v>New Mexico</v>
      </c>
      <c r="S2185" t="str">
        <f t="shared" si="276"/>
        <v>2021-06</v>
      </c>
      <c r="T2185">
        <f>IF(AND(COUNTIF(Calculs!$Q$2:$Q$12,$O2185)&gt;0,COUNTIF(Calculs!$S$2:$S$12,$E2185)&gt;0,COUNTIF(Calculs!$U$2:$U$12,$H2185)&gt;0),1,0)</f>
        <v>1</v>
      </c>
      <c r="U2185">
        <f t="shared" si="277"/>
        <v>330000.00000000006</v>
      </c>
      <c r="V2185">
        <f t="shared" si="278"/>
        <v>550</v>
      </c>
      <c r="W2185">
        <f t="shared" si="279"/>
        <v>115500.00000000001</v>
      </c>
    </row>
    <row r="2186" spans="1:23" ht="15.75" customHeight="1" x14ac:dyDescent="0.3">
      <c r="A2186" s="2" t="s">
        <v>33</v>
      </c>
      <c r="B2186" s="2">
        <v>1128299</v>
      </c>
      <c r="C2186" s="3">
        <v>44373</v>
      </c>
      <c r="D2186" s="12" t="str" cm="1">
        <f t="array" ref="D2186">_xlfn.SWITCH(WEEKDAY(C2186,2), 1, "Lundi", 2, "Mardi", 3, "Mercredi", 4, "Jeudi", 5, "Vendredi", 6, "Samedi", 7, "Dimanche", "Erreur")</f>
        <v>Samedi</v>
      </c>
      <c r="E2186" s="2" t="s">
        <v>30</v>
      </c>
      <c r="F2186" s="2" t="s">
        <v>87</v>
      </c>
      <c r="G2186" s="2" t="s">
        <v>88</v>
      </c>
      <c r="H2186" s="4" t="s">
        <v>20</v>
      </c>
      <c r="I2186" s="5">
        <v>55.000000000000007</v>
      </c>
      <c r="J2186" s="6">
        <v>425</v>
      </c>
      <c r="K2186" s="7">
        <v>233750.00000000003</v>
      </c>
      <c r="L2186" s="7">
        <v>81812.5</v>
      </c>
      <c r="M2186" s="8">
        <v>0.35</v>
      </c>
      <c r="N2186" s="2" t="s">
        <v>82</v>
      </c>
      <c r="O2186">
        <f t="shared" si="272"/>
        <v>2021</v>
      </c>
      <c r="P2186">
        <f t="shared" si="273"/>
        <v>6</v>
      </c>
      <c r="Q2186" t="str">
        <f t="shared" si="274"/>
        <v>juin</v>
      </c>
      <c r="R2186" t="str">
        <f t="shared" si="275"/>
        <v>New Mexico</v>
      </c>
      <c r="S2186" t="str">
        <f t="shared" si="276"/>
        <v>2021-06</v>
      </c>
      <c r="T2186">
        <f>IF(AND(COUNTIF(Calculs!$Q$2:$Q$12,$O2186)&gt;0,COUNTIF(Calculs!$S$2:$S$12,$E2186)&gt;0,COUNTIF(Calculs!$U$2:$U$12,$H2186)&gt;0),1,0)</f>
        <v>1</v>
      </c>
      <c r="U2186">
        <f t="shared" si="277"/>
        <v>233750.00000000003</v>
      </c>
      <c r="V2186">
        <f t="shared" si="278"/>
        <v>425</v>
      </c>
      <c r="W2186">
        <f t="shared" si="279"/>
        <v>81812.5</v>
      </c>
    </row>
    <row r="2187" spans="1:23" ht="15.75" customHeight="1" x14ac:dyDescent="0.3">
      <c r="A2187" s="2" t="s">
        <v>33</v>
      </c>
      <c r="B2187" s="2">
        <v>1128299</v>
      </c>
      <c r="C2187" s="3">
        <v>44373</v>
      </c>
      <c r="D2187" s="12" t="str" cm="1">
        <f t="array" ref="D2187">_xlfn.SWITCH(WEEKDAY(C2187,2), 1, "Lundi", 2, "Mardi", 3, "Mercredi", 4, "Jeudi", 5, "Vendredi", 6, "Samedi", 7, "Dimanche", "Erreur")</f>
        <v>Samedi</v>
      </c>
      <c r="E2187" s="2" t="s">
        <v>30</v>
      </c>
      <c r="F2187" s="2" t="s">
        <v>87</v>
      </c>
      <c r="G2187" s="2" t="s">
        <v>88</v>
      </c>
      <c r="H2187" s="4" t="s">
        <v>21</v>
      </c>
      <c r="I2187" s="5">
        <v>60.000000000000007</v>
      </c>
      <c r="J2187" s="6">
        <v>300</v>
      </c>
      <c r="K2187" s="7">
        <v>180000.00000000003</v>
      </c>
      <c r="L2187" s="7">
        <v>54000.000000000007</v>
      </c>
      <c r="M2187" s="8">
        <v>0.3</v>
      </c>
      <c r="N2187" s="2" t="s">
        <v>82</v>
      </c>
      <c r="O2187">
        <f t="shared" si="272"/>
        <v>2021</v>
      </c>
      <c r="P2187">
        <f t="shared" si="273"/>
        <v>6</v>
      </c>
      <c r="Q2187" t="str">
        <f t="shared" si="274"/>
        <v>juin</v>
      </c>
      <c r="R2187" t="str">
        <f t="shared" si="275"/>
        <v>New Mexico</v>
      </c>
      <c r="S2187" t="str">
        <f t="shared" si="276"/>
        <v>2021-06</v>
      </c>
      <c r="T2187">
        <f>IF(AND(COUNTIF(Calculs!$Q$2:$Q$12,$O2187)&gt;0,COUNTIF(Calculs!$S$2:$S$12,$E2187)&gt;0,COUNTIF(Calculs!$U$2:$U$12,$H2187)&gt;0),1,0)</f>
        <v>1</v>
      </c>
      <c r="U2187">
        <f t="shared" si="277"/>
        <v>180000.00000000003</v>
      </c>
      <c r="V2187">
        <f t="shared" si="278"/>
        <v>300</v>
      </c>
      <c r="W2187">
        <f t="shared" si="279"/>
        <v>54000.000000000007</v>
      </c>
    </row>
    <row r="2188" spans="1:23" ht="15.75" customHeight="1" x14ac:dyDescent="0.3">
      <c r="A2188" s="2" t="s">
        <v>33</v>
      </c>
      <c r="B2188" s="2">
        <v>1128299</v>
      </c>
      <c r="C2188" s="3">
        <v>44373</v>
      </c>
      <c r="D2188" s="12" t="str" cm="1">
        <f t="array" ref="D2188">_xlfn.SWITCH(WEEKDAY(C2188,2), 1, "Lundi", 2, "Mardi", 3, "Mercredi", 4, "Jeudi", 5, "Vendredi", 6, "Samedi", 7, "Dimanche", "Erreur")</f>
        <v>Samedi</v>
      </c>
      <c r="E2188" s="2" t="s">
        <v>30</v>
      </c>
      <c r="F2188" s="2" t="s">
        <v>87</v>
      </c>
      <c r="G2188" s="2" t="s">
        <v>88</v>
      </c>
      <c r="H2188" s="4" t="s">
        <v>22</v>
      </c>
      <c r="I2188" s="5">
        <v>75.000000000000014</v>
      </c>
      <c r="J2188" s="6">
        <v>600</v>
      </c>
      <c r="K2188" s="7">
        <v>450000.00000000006</v>
      </c>
      <c r="L2188" s="7">
        <v>112500.00000000001</v>
      </c>
      <c r="M2188" s="8">
        <v>0.25</v>
      </c>
      <c r="N2188" s="2" t="s">
        <v>82</v>
      </c>
      <c r="O2188">
        <f t="shared" si="272"/>
        <v>2021</v>
      </c>
      <c r="P2188">
        <f t="shared" si="273"/>
        <v>6</v>
      </c>
      <c r="Q2188" t="str">
        <f t="shared" si="274"/>
        <v>juin</v>
      </c>
      <c r="R2188" t="str">
        <f t="shared" si="275"/>
        <v>New Mexico</v>
      </c>
      <c r="S2188" t="str">
        <f t="shared" si="276"/>
        <v>2021-06</v>
      </c>
      <c r="T2188">
        <f>IF(AND(COUNTIF(Calculs!$Q$2:$Q$12,$O2188)&gt;0,COUNTIF(Calculs!$S$2:$S$12,$E2188)&gt;0,COUNTIF(Calculs!$U$2:$U$12,$H2188)&gt;0),1,0)</f>
        <v>1</v>
      </c>
      <c r="U2188">
        <f t="shared" si="277"/>
        <v>450000.00000000006</v>
      </c>
      <c r="V2188">
        <f t="shared" si="278"/>
        <v>600</v>
      </c>
      <c r="W2188">
        <f t="shared" si="279"/>
        <v>112500.00000000001</v>
      </c>
    </row>
    <row r="2189" spans="1:23" ht="15.75" customHeight="1" x14ac:dyDescent="0.3">
      <c r="A2189" s="2" t="s">
        <v>33</v>
      </c>
      <c r="B2189" s="2">
        <v>1128299</v>
      </c>
      <c r="C2189" s="3">
        <v>44402</v>
      </c>
      <c r="D2189" s="12" t="str" cm="1">
        <f t="array" ref="D2189">_xlfn.SWITCH(WEEKDAY(C2189,2), 1, "Lundi", 2, "Mardi", 3, "Mercredi", 4, "Jeudi", 5, "Vendredi", 6, "Samedi", 7, "Dimanche", "Erreur")</f>
        <v>Dimanche</v>
      </c>
      <c r="E2189" s="2" t="s">
        <v>30</v>
      </c>
      <c r="F2189" s="2" t="s">
        <v>87</v>
      </c>
      <c r="G2189" s="2" t="s">
        <v>88</v>
      </c>
      <c r="H2189" s="4" t="s">
        <v>16</v>
      </c>
      <c r="I2189" s="5">
        <v>55.000000000000007</v>
      </c>
      <c r="J2189" s="6">
        <v>750</v>
      </c>
      <c r="K2189" s="7">
        <v>412500.00000000006</v>
      </c>
      <c r="L2189" s="7">
        <v>144375</v>
      </c>
      <c r="M2189" s="8">
        <v>0.35</v>
      </c>
      <c r="N2189" s="2" t="s">
        <v>82</v>
      </c>
      <c r="O2189">
        <f t="shared" si="272"/>
        <v>2021</v>
      </c>
      <c r="P2189">
        <f t="shared" si="273"/>
        <v>7</v>
      </c>
      <c r="Q2189" t="str">
        <f t="shared" si="274"/>
        <v>juil</v>
      </c>
      <c r="R2189" t="str">
        <f t="shared" si="275"/>
        <v>New Mexico</v>
      </c>
      <c r="S2189" t="str">
        <f t="shared" si="276"/>
        <v>2021-07</v>
      </c>
      <c r="T2189">
        <f>IF(AND(COUNTIF(Calculs!$Q$2:$Q$12,$O2189)&gt;0,COUNTIF(Calculs!$S$2:$S$12,$E2189)&gt;0,COUNTIF(Calculs!$U$2:$U$12,$H2189)&gt;0),1,0)</f>
        <v>1</v>
      </c>
      <c r="U2189">
        <f t="shared" si="277"/>
        <v>412500.00000000006</v>
      </c>
      <c r="V2189">
        <f t="shared" si="278"/>
        <v>750</v>
      </c>
      <c r="W2189">
        <f t="shared" si="279"/>
        <v>144375</v>
      </c>
    </row>
    <row r="2190" spans="1:23" ht="15.75" customHeight="1" x14ac:dyDescent="0.3">
      <c r="A2190" s="2" t="s">
        <v>33</v>
      </c>
      <c r="B2190" s="2">
        <v>1128299</v>
      </c>
      <c r="C2190" s="3">
        <v>44402</v>
      </c>
      <c r="D2190" s="12" t="str" cm="1">
        <f t="array" ref="D2190">_xlfn.SWITCH(WEEKDAY(C2190,2), 1, "Lundi", 2, "Mardi", 3, "Mercredi", 4, "Jeudi", 5, "Vendredi", 6, "Samedi", 7, "Dimanche", "Erreur")</f>
        <v>Dimanche</v>
      </c>
      <c r="E2190" s="2" t="s">
        <v>30</v>
      </c>
      <c r="F2190" s="2" t="s">
        <v>87</v>
      </c>
      <c r="G2190" s="2" t="s">
        <v>88</v>
      </c>
      <c r="H2190" s="4" t="s">
        <v>18</v>
      </c>
      <c r="I2190" s="5">
        <v>60.000000000000007</v>
      </c>
      <c r="J2190" s="6">
        <v>600</v>
      </c>
      <c r="K2190" s="7">
        <v>360000.00000000006</v>
      </c>
      <c r="L2190" s="7">
        <v>144000.00000000003</v>
      </c>
      <c r="M2190" s="8">
        <v>0.4</v>
      </c>
      <c r="N2190" s="2" t="s">
        <v>82</v>
      </c>
      <c r="O2190">
        <f t="shared" si="272"/>
        <v>2021</v>
      </c>
      <c r="P2190">
        <f t="shared" si="273"/>
        <v>7</v>
      </c>
      <c r="Q2190" t="str">
        <f t="shared" si="274"/>
        <v>juil</v>
      </c>
      <c r="R2190" t="str">
        <f t="shared" si="275"/>
        <v>New Mexico</v>
      </c>
      <c r="S2190" t="str">
        <f t="shared" si="276"/>
        <v>2021-07</v>
      </c>
      <c r="T2190">
        <f>IF(AND(COUNTIF(Calculs!$Q$2:$Q$12,$O2190)&gt;0,COUNTIF(Calculs!$S$2:$S$12,$E2190)&gt;0,COUNTIF(Calculs!$U$2:$U$12,$H2190)&gt;0),1,0)</f>
        <v>1</v>
      </c>
      <c r="U2190">
        <f t="shared" si="277"/>
        <v>360000.00000000006</v>
      </c>
      <c r="V2190">
        <f t="shared" si="278"/>
        <v>600</v>
      </c>
      <c r="W2190">
        <f t="shared" si="279"/>
        <v>144000.00000000003</v>
      </c>
    </row>
    <row r="2191" spans="1:23" ht="15.75" customHeight="1" x14ac:dyDescent="0.3">
      <c r="A2191" s="2" t="s">
        <v>33</v>
      </c>
      <c r="B2191" s="2">
        <v>1128299</v>
      </c>
      <c r="C2191" s="3">
        <v>44402</v>
      </c>
      <c r="D2191" s="12" t="str" cm="1">
        <f t="array" ref="D2191">_xlfn.SWITCH(WEEKDAY(C2191,2), 1, "Lundi", 2, "Mardi", 3, "Mercredi", 4, "Jeudi", 5, "Vendredi", 6, "Samedi", 7, "Dimanche", "Erreur")</f>
        <v>Dimanche</v>
      </c>
      <c r="E2191" s="2" t="s">
        <v>30</v>
      </c>
      <c r="F2191" s="2" t="s">
        <v>87</v>
      </c>
      <c r="G2191" s="2" t="s">
        <v>88</v>
      </c>
      <c r="H2191" s="4" t="s">
        <v>19</v>
      </c>
      <c r="I2191" s="5">
        <v>60.000000000000007</v>
      </c>
      <c r="J2191" s="6">
        <v>550</v>
      </c>
      <c r="K2191" s="7">
        <v>330000.00000000006</v>
      </c>
      <c r="L2191" s="7">
        <v>115500.00000000001</v>
      </c>
      <c r="M2191" s="8">
        <v>0.35</v>
      </c>
      <c r="N2191" s="2" t="s">
        <v>82</v>
      </c>
      <c r="O2191">
        <f t="shared" si="272"/>
        <v>2021</v>
      </c>
      <c r="P2191">
        <f t="shared" si="273"/>
        <v>7</v>
      </c>
      <c r="Q2191" t="str">
        <f t="shared" si="274"/>
        <v>juil</v>
      </c>
      <c r="R2191" t="str">
        <f t="shared" si="275"/>
        <v>New Mexico</v>
      </c>
      <c r="S2191" t="str">
        <f t="shared" si="276"/>
        <v>2021-07</v>
      </c>
      <c r="T2191">
        <f>IF(AND(COUNTIF(Calculs!$Q$2:$Q$12,$O2191)&gt;0,COUNTIF(Calculs!$S$2:$S$12,$E2191)&gt;0,COUNTIF(Calculs!$U$2:$U$12,$H2191)&gt;0),1,0)</f>
        <v>1</v>
      </c>
      <c r="U2191">
        <f t="shared" si="277"/>
        <v>330000.00000000006</v>
      </c>
      <c r="V2191">
        <f t="shared" si="278"/>
        <v>550</v>
      </c>
      <c r="W2191">
        <f t="shared" si="279"/>
        <v>115500.00000000001</v>
      </c>
    </row>
    <row r="2192" spans="1:23" ht="15.75" customHeight="1" x14ac:dyDescent="0.3">
      <c r="A2192" s="2" t="s">
        <v>33</v>
      </c>
      <c r="B2192" s="2">
        <v>1128299</v>
      </c>
      <c r="C2192" s="3">
        <v>44402</v>
      </c>
      <c r="D2192" s="12" t="str" cm="1">
        <f t="array" ref="D2192">_xlfn.SWITCH(WEEKDAY(C2192,2), 1, "Lundi", 2, "Mardi", 3, "Mercredi", 4, "Jeudi", 5, "Vendredi", 6, "Samedi", 7, "Dimanche", "Erreur")</f>
        <v>Dimanche</v>
      </c>
      <c r="E2192" s="2" t="s">
        <v>30</v>
      </c>
      <c r="F2192" s="2" t="s">
        <v>87</v>
      </c>
      <c r="G2192" s="2" t="s">
        <v>88</v>
      </c>
      <c r="H2192" s="4" t="s">
        <v>20</v>
      </c>
      <c r="I2192" s="5">
        <v>55.000000000000007</v>
      </c>
      <c r="J2192" s="6">
        <v>450</v>
      </c>
      <c r="K2192" s="7">
        <v>247500.00000000003</v>
      </c>
      <c r="L2192" s="7">
        <v>86625</v>
      </c>
      <c r="M2192" s="8">
        <v>0.35</v>
      </c>
      <c r="N2192" s="2" t="s">
        <v>82</v>
      </c>
      <c r="O2192">
        <f t="shared" si="272"/>
        <v>2021</v>
      </c>
      <c r="P2192">
        <f t="shared" si="273"/>
        <v>7</v>
      </c>
      <c r="Q2192" t="str">
        <f t="shared" si="274"/>
        <v>juil</v>
      </c>
      <c r="R2192" t="str">
        <f t="shared" si="275"/>
        <v>New Mexico</v>
      </c>
      <c r="S2192" t="str">
        <f t="shared" si="276"/>
        <v>2021-07</v>
      </c>
      <c r="T2192">
        <f>IF(AND(COUNTIF(Calculs!$Q$2:$Q$12,$O2192)&gt;0,COUNTIF(Calculs!$S$2:$S$12,$E2192)&gt;0,COUNTIF(Calculs!$U$2:$U$12,$H2192)&gt;0),1,0)</f>
        <v>1</v>
      </c>
      <c r="U2192">
        <f t="shared" si="277"/>
        <v>247500.00000000003</v>
      </c>
      <c r="V2192">
        <f t="shared" si="278"/>
        <v>450</v>
      </c>
      <c r="W2192">
        <f t="shared" si="279"/>
        <v>86625</v>
      </c>
    </row>
    <row r="2193" spans="1:23" ht="15.75" customHeight="1" x14ac:dyDescent="0.3">
      <c r="A2193" s="2" t="s">
        <v>33</v>
      </c>
      <c r="B2193" s="2">
        <v>1128299</v>
      </c>
      <c r="C2193" s="3">
        <v>44402</v>
      </c>
      <c r="D2193" s="12" t="str" cm="1">
        <f t="array" ref="D2193">_xlfn.SWITCH(WEEKDAY(C2193,2), 1, "Lundi", 2, "Mardi", 3, "Mercredi", 4, "Jeudi", 5, "Vendredi", 6, "Samedi", 7, "Dimanche", "Erreur")</f>
        <v>Dimanche</v>
      </c>
      <c r="E2193" s="2" t="s">
        <v>30</v>
      </c>
      <c r="F2193" s="2" t="s">
        <v>87</v>
      </c>
      <c r="G2193" s="2" t="s">
        <v>88</v>
      </c>
      <c r="H2193" s="4" t="s">
        <v>21</v>
      </c>
      <c r="I2193" s="5">
        <v>60.000000000000007</v>
      </c>
      <c r="J2193" s="6">
        <v>500</v>
      </c>
      <c r="K2193" s="7">
        <v>300000.00000000006</v>
      </c>
      <c r="L2193" s="7">
        <v>90000.000000000015</v>
      </c>
      <c r="M2193" s="8">
        <v>0.3</v>
      </c>
      <c r="N2193" s="2" t="s">
        <v>82</v>
      </c>
      <c r="O2193">
        <f t="shared" si="272"/>
        <v>2021</v>
      </c>
      <c r="P2193">
        <f t="shared" si="273"/>
        <v>7</v>
      </c>
      <c r="Q2193" t="str">
        <f t="shared" si="274"/>
        <v>juil</v>
      </c>
      <c r="R2193" t="str">
        <f t="shared" si="275"/>
        <v>New Mexico</v>
      </c>
      <c r="S2193" t="str">
        <f t="shared" si="276"/>
        <v>2021-07</v>
      </c>
      <c r="T2193">
        <f>IF(AND(COUNTIF(Calculs!$Q$2:$Q$12,$O2193)&gt;0,COUNTIF(Calculs!$S$2:$S$12,$E2193)&gt;0,COUNTIF(Calculs!$U$2:$U$12,$H2193)&gt;0),1,0)</f>
        <v>1</v>
      </c>
      <c r="U2193">
        <f t="shared" si="277"/>
        <v>300000.00000000006</v>
      </c>
      <c r="V2193">
        <f t="shared" si="278"/>
        <v>500</v>
      </c>
      <c r="W2193">
        <f t="shared" si="279"/>
        <v>90000.000000000015</v>
      </c>
    </row>
    <row r="2194" spans="1:23" ht="15.75" customHeight="1" x14ac:dyDescent="0.3">
      <c r="A2194" s="2" t="s">
        <v>33</v>
      </c>
      <c r="B2194" s="2">
        <v>1128299</v>
      </c>
      <c r="C2194" s="3">
        <v>44402</v>
      </c>
      <c r="D2194" s="12" t="str" cm="1">
        <f t="array" ref="D2194">_xlfn.SWITCH(WEEKDAY(C2194,2), 1, "Lundi", 2, "Mardi", 3, "Mercredi", 4, "Jeudi", 5, "Vendredi", 6, "Samedi", 7, "Dimanche", "Erreur")</f>
        <v>Dimanche</v>
      </c>
      <c r="E2194" s="2" t="s">
        <v>30</v>
      </c>
      <c r="F2194" s="2" t="s">
        <v>87</v>
      </c>
      <c r="G2194" s="2" t="s">
        <v>88</v>
      </c>
      <c r="H2194" s="4" t="s">
        <v>22</v>
      </c>
      <c r="I2194" s="5">
        <v>75.000000000000014</v>
      </c>
      <c r="J2194" s="6">
        <v>500</v>
      </c>
      <c r="K2194" s="7">
        <v>375000.00000000006</v>
      </c>
      <c r="L2194" s="7">
        <v>93750.000000000015</v>
      </c>
      <c r="M2194" s="8">
        <v>0.25</v>
      </c>
      <c r="N2194" s="2" t="s">
        <v>82</v>
      </c>
      <c r="O2194">
        <f t="shared" si="272"/>
        <v>2021</v>
      </c>
      <c r="P2194">
        <f t="shared" si="273"/>
        <v>7</v>
      </c>
      <c r="Q2194" t="str">
        <f t="shared" si="274"/>
        <v>juil</v>
      </c>
      <c r="R2194" t="str">
        <f t="shared" si="275"/>
        <v>New Mexico</v>
      </c>
      <c r="S2194" t="str">
        <f t="shared" si="276"/>
        <v>2021-07</v>
      </c>
      <c r="T2194">
        <f>IF(AND(COUNTIF(Calculs!$Q$2:$Q$12,$O2194)&gt;0,COUNTIF(Calculs!$S$2:$S$12,$E2194)&gt;0,COUNTIF(Calculs!$U$2:$U$12,$H2194)&gt;0),1,0)</f>
        <v>1</v>
      </c>
      <c r="U2194">
        <f t="shared" si="277"/>
        <v>375000.00000000006</v>
      </c>
      <c r="V2194">
        <f t="shared" si="278"/>
        <v>500</v>
      </c>
      <c r="W2194">
        <f t="shared" si="279"/>
        <v>93750.000000000015</v>
      </c>
    </row>
    <row r="2195" spans="1:23" ht="15.75" customHeight="1" x14ac:dyDescent="0.3">
      <c r="A2195" s="2" t="s">
        <v>33</v>
      </c>
      <c r="B2195" s="2">
        <v>1128299</v>
      </c>
      <c r="C2195" s="3">
        <v>44434</v>
      </c>
      <c r="D2195" s="12" t="str" cm="1">
        <f t="array" ref="D2195">_xlfn.SWITCH(WEEKDAY(C2195,2), 1, "Lundi", 2, "Mardi", 3, "Mercredi", 4, "Jeudi", 5, "Vendredi", 6, "Samedi", 7, "Dimanche", "Erreur")</f>
        <v>Jeudi</v>
      </c>
      <c r="E2195" s="2" t="s">
        <v>30</v>
      </c>
      <c r="F2195" s="2" t="s">
        <v>87</v>
      </c>
      <c r="G2195" s="2" t="s">
        <v>88</v>
      </c>
      <c r="H2195" s="4" t="s">
        <v>16</v>
      </c>
      <c r="I2195" s="5">
        <v>60.000000000000007</v>
      </c>
      <c r="J2195" s="6">
        <v>700</v>
      </c>
      <c r="K2195" s="7">
        <v>420000.00000000006</v>
      </c>
      <c r="L2195" s="7">
        <v>147000</v>
      </c>
      <c r="M2195" s="8">
        <v>0.35</v>
      </c>
      <c r="N2195" s="2" t="s">
        <v>82</v>
      </c>
      <c r="O2195">
        <f t="shared" si="272"/>
        <v>2021</v>
      </c>
      <c r="P2195">
        <f t="shared" si="273"/>
        <v>8</v>
      </c>
      <c r="Q2195" t="str">
        <f t="shared" si="274"/>
        <v>août</v>
      </c>
      <c r="R2195" t="str">
        <f t="shared" si="275"/>
        <v>New Mexico</v>
      </c>
      <c r="S2195" t="str">
        <f t="shared" si="276"/>
        <v>2021-08</v>
      </c>
      <c r="T2195">
        <f>IF(AND(COUNTIF(Calculs!$Q$2:$Q$12,$O2195)&gt;0,COUNTIF(Calculs!$S$2:$S$12,$E2195)&gt;0,COUNTIF(Calculs!$U$2:$U$12,$H2195)&gt;0),1,0)</f>
        <v>1</v>
      </c>
      <c r="U2195">
        <f t="shared" si="277"/>
        <v>420000.00000000006</v>
      </c>
      <c r="V2195">
        <f t="shared" si="278"/>
        <v>700</v>
      </c>
      <c r="W2195">
        <f t="shared" si="279"/>
        <v>147000</v>
      </c>
    </row>
    <row r="2196" spans="1:23" ht="15.75" customHeight="1" x14ac:dyDescent="0.3">
      <c r="A2196" s="2" t="s">
        <v>33</v>
      </c>
      <c r="B2196" s="2">
        <v>1128299</v>
      </c>
      <c r="C2196" s="3">
        <v>44434</v>
      </c>
      <c r="D2196" s="12" t="str" cm="1">
        <f t="array" ref="D2196">_xlfn.SWITCH(WEEKDAY(C2196,2), 1, "Lundi", 2, "Mardi", 3, "Mercredi", 4, "Jeudi", 5, "Vendredi", 6, "Samedi", 7, "Dimanche", "Erreur")</f>
        <v>Jeudi</v>
      </c>
      <c r="E2196" s="2" t="s">
        <v>30</v>
      </c>
      <c r="F2196" s="2" t="s">
        <v>87</v>
      </c>
      <c r="G2196" s="2" t="s">
        <v>88</v>
      </c>
      <c r="H2196" s="4" t="s">
        <v>18</v>
      </c>
      <c r="I2196" s="5">
        <v>65.000000000000014</v>
      </c>
      <c r="J2196" s="6">
        <v>650</v>
      </c>
      <c r="K2196" s="7">
        <v>422500.00000000012</v>
      </c>
      <c r="L2196" s="7">
        <v>169000.00000000006</v>
      </c>
      <c r="M2196" s="8">
        <v>0.4</v>
      </c>
      <c r="N2196" s="2" t="s">
        <v>82</v>
      </c>
      <c r="O2196">
        <f t="shared" si="272"/>
        <v>2021</v>
      </c>
      <c r="P2196">
        <f t="shared" si="273"/>
        <v>8</v>
      </c>
      <c r="Q2196" t="str">
        <f t="shared" si="274"/>
        <v>août</v>
      </c>
      <c r="R2196" t="str">
        <f t="shared" si="275"/>
        <v>New Mexico</v>
      </c>
      <c r="S2196" t="str">
        <f t="shared" si="276"/>
        <v>2021-08</v>
      </c>
      <c r="T2196">
        <f>IF(AND(COUNTIF(Calculs!$Q$2:$Q$12,$O2196)&gt;0,COUNTIF(Calculs!$S$2:$S$12,$E2196)&gt;0,COUNTIF(Calculs!$U$2:$U$12,$H2196)&gt;0),1,0)</f>
        <v>1</v>
      </c>
      <c r="U2196">
        <f t="shared" si="277"/>
        <v>422500.00000000012</v>
      </c>
      <c r="V2196">
        <f t="shared" si="278"/>
        <v>650</v>
      </c>
      <c r="W2196">
        <f t="shared" si="279"/>
        <v>169000.00000000006</v>
      </c>
    </row>
    <row r="2197" spans="1:23" ht="15.75" customHeight="1" x14ac:dyDescent="0.3">
      <c r="A2197" s="2" t="s">
        <v>33</v>
      </c>
      <c r="B2197" s="2">
        <v>1128299</v>
      </c>
      <c r="C2197" s="3">
        <v>44434</v>
      </c>
      <c r="D2197" s="12" t="str" cm="1">
        <f t="array" ref="D2197">_xlfn.SWITCH(WEEKDAY(C2197,2), 1, "Lundi", 2, "Mardi", 3, "Mercredi", 4, "Jeudi", 5, "Vendredi", 6, "Samedi", 7, "Dimanche", "Erreur")</f>
        <v>Jeudi</v>
      </c>
      <c r="E2197" s="2" t="s">
        <v>30</v>
      </c>
      <c r="F2197" s="2" t="s">
        <v>87</v>
      </c>
      <c r="G2197" s="2" t="s">
        <v>88</v>
      </c>
      <c r="H2197" s="4" t="s">
        <v>19</v>
      </c>
      <c r="I2197" s="5">
        <v>60.000000000000007</v>
      </c>
      <c r="J2197" s="6">
        <v>525</v>
      </c>
      <c r="K2197" s="7">
        <v>315000.00000000006</v>
      </c>
      <c r="L2197" s="7">
        <v>110250.00000000001</v>
      </c>
      <c r="M2197" s="8">
        <v>0.35</v>
      </c>
      <c r="N2197" s="2" t="s">
        <v>82</v>
      </c>
      <c r="O2197">
        <f t="shared" si="272"/>
        <v>2021</v>
      </c>
      <c r="P2197">
        <f t="shared" si="273"/>
        <v>8</v>
      </c>
      <c r="Q2197" t="str">
        <f t="shared" si="274"/>
        <v>août</v>
      </c>
      <c r="R2197" t="str">
        <f t="shared" si="275"/>
        <v>New Mexico</v>
      </c>
      <c r="S2197" t="str">
        <f t="shared" si="276"/>
        <v>2021-08</v>
      </c>
      <c r="T2197">
        <f>IF(AND(COUNTIF(Calculs!$Q$2:$Q$12,$O2197)&gt;0,COUNTIF(Calculs!$S$2:$S$12,$E2197)&gt;0,COUNTIF(Calculs!$U$2:$U$12,$H2197)&gt;0),1,0)</f>
        <v>1</v>
      </c>
      <c r="U2197">
        <f t="shared" si="277"/>
        <v>315000.00000000006</v>
      </c>
      <c r="V2197">
        <f t="shared" si="278"/>
        <v>525</v>
      </c>
      <c r="W2197">
        <f t="shared" si="279"/>
        <v>110250.00000000001</v>
      </c>
    </row>
    <row r="2198" spans="1:23" ht="15.75" customHeight="1" x14ac:dyDescent="0.3">
      <c r="A2198" s="2" t="s">
        <v>33</v>
      </c>
      <c r="B2198" s="2">
        <v>1128299</v>
      </c>
      <c r="C2198" s="3">
        <v>44434</v>
      </c>
      <c r="D2198" s="12" t="str" cm="1">
        <f t="array" ref="D2198">_xlfn.SWITCH(WEEKDAY(C2198,2), 1, "Lundi", 2, "Mardi", 3, "Mercredi", 4, "Jeudi", 5, "Vendredi", 6, "Samedi", 7, "Dimanche", "Erreur")</f>
        <v>Jeudi</v>
      </c>
      <c r="E2198" s="2" t="s">
        <v>30</v>
      </c>
      <c r="F2198" s="2" t="s">
        <v>87</v>
      </c>
      <c r="G2198" s="2" t="s">
        <v>88</v>
      </c>
      <c r="H2198" s="4" t="s">
        <v>20</v>
      </c>
      <c r="I2198" s="5">
        <v>60.000000000000007</v>
      </c>
      <c r="J2198" s="6">
        <v>475</v>
      </c>
      <c r="K2198" s="7">
        <v>285000.00000000006</v>
      </c>
      <c r="L2198" s="7">
        <v>99750.000000000015</v>
      </c>
      <c r="M2198" s="8">
        <v>0.35</v>
      </c>
      <c r="N2198" s="2" t="s">
        <v>82</v>
      </c>
      <c r="O2198">
        <f t="shared" si="272"/>
        <v>2021</v>
      </c>
      <c r="P2198">
        <f t="shared" si="273"/>
        <v>8</v>
      </c>
      <c r="Q2198" t="str">
        <f t="shared" si="274"/>
        <v>août</v>
      </c>
      <c r="R2198" t="str">
        <f t="shared" si="275"/>
        <v>New Mexico</v>
      </c>
      <c r="S2198" t="str">
        <f t="shared" si="276"/>
        <v>2021-08</v>
      </c>
      <c r="T2198">
        <f>IF(AND(COUNTIF(Calculs!$Q$2:$Q$12,$O2198)&gt;0,COUNTIF(Calculs!$S$2:$S$12,$E2198)&gt;0,COUNTIF(Calculs!$U$2:$U$12,$H2198)&gt;0),1,0)</f>
        <v>1</v>
      </c>
      <c r="U2198">
        <f t="shared" si="277"/>
        <v>285000.00000000006</v>
      </c>
      <c r="V2198">
        <f t="shared" si="278"/>
        <v>475</v>
      </c>
      <c r="W2198">
        <f t="shared" si="279"/>
        <v>99750.000000000015</v>
      </c>
    </row>
    <row r="2199" spans="1:23" ht="15.75" customHeight="1" x14ac:dyDescent="0.3">
      <c r="A2199" s="2" t="s">
        <v>33</v>
      </c>
      <c r="B2199" s="2">
        <v>1128299</v>
      </c>
      <c r="C2199" s="3">
        <v>44434</v>
      </c>
      <c r="D2199" s="12" t="str" cm="1">
        <f t="array" ref="D2199">_xlfn.SWITCH(WEEKDAY(C2199,2), 1, "Lundi", 2, "Mardi", 3, "Mercredi", 4, "Jeudi", 5, "Vendredi", 6, "Samedi", 7, "Dimanche", "Erreur")</f>
        <v>Jeudi</v>
      </c>
      <c r="E2199" s="2" t="s">
        <v>30</v>
      </c>
      <c r="F2199" s="2" t="s">
        <v>87</v>
      </c>
      <c r="G2199" s="2" t="s">
        <v>88</v>
      </c>
      <c r="H2199" s="4" t="s">
        <v>21</v>
      </c>
      <c r="I2199" s="5">
        <v>70</v>
      </c>
      <c r="J2199" s="6">
        <v>475</v>
      </c>
      <c r="K2199" s="7">
        <v>332500</v>
      </c>
      <c r="L2199" s="7">
        <v>99750</v>
      </c>
      <c r="M2199" s="8">
        <v>0.3</v>
      </c>
      <c r="N2199" s="2" t="s">
        <v>82</v>
      </c>
      <c r="O2199">
        <f t="shared" si="272"/>
        <v>2021</v>
      </c>
      <c r="P2199">
        <f t="shared" si="273"/>
        <v>8</v>
      </c>
      <c r="Q2199" t="str">
        <f t="shared" si="274"/>
        <v>août</v>
      </c>
      <c r="R2199" t="str">
        <f t="shared" si="275"/>
        <v>New Mexico</v>
      </c>
      <c r="S2199" t="str">
        <f t="shared" si="276"/>
        <v>2021-08</v>
      </c>
      <c r="T2199">
        <f>IF(AND(COUNTIF(Calculs!$Q$2:$Q$12,$O2199)&gt;0,COUNTIF(Calculs!$S$2:$S$12,$E2199)&gt;0,COUNTIF(Calculs!$U$2:$U$12,$H2199)&gt;0),1,0)</f>
        <v>1</v>
      </c>
      <c r="U2199">
        <f t="shared" si="277"/>
        <v>332500</v>
      </c>
      <c r="V2199">
        <f t="shared" si="278"/>
        <v>475</v>
      </c>
      <c r="W2199">
        <f t="shared" si="279"/>
        <v>99750</v>
      </c>
    </row>
    <row r="2200" spans="1:23" ht="15.75" customHeight="1" x14ac:dyDescent="0.3">
      <c r="A2200" s="2" t="s">
        <v>33</v>
      </c>
      <c r="B2200" s="2">
        <v>1128299</v>
      </c>
      <c r="C2200" s="3">
        <v>44434</v>
      </c>
      <c r="D2200" s="12" t="str" cm="1">
        <f t="array" ref="D2200">_xlfn.SWITCH(WEEKDAY(C2200,2), 1, "Lundi", 2, "Mardi", 3, "Mercredi", 4, "Jeudi", 5, "Vendredi", 6, "Samedi", 7, "Dimanche", "Erreur")</f>
        <v>Jeudi</v>
      </c>
      <c r="E2200" s="2" t="s">
        <v>30</v>
      </c>
      <c r="F2200" s="2" t="s">
        <v>87</v>
      </c>
      <c r="G2200" s="2" t="s">
        <v>88</v>
      </c>
      <c r="H2200" s="4" t="s">
        <v>22</v>
      </c>
      <c r="I2200" s="5">
        <v>75.000000000000014</v>
      </c>
      <c r="J2200" s="6">
        <v>450</v>
      </c>
      <c r="K2200" s="7">
        <v>337500.00000000006</v>
      </c>
      <c r="L2200" s="7">
        <v>84375.000000000015</v>
      </c>
      <c r="M2200" s="8">
        <v>0.25</v>
      </c>
      <c r="N2200" s="2" t="s">
        <v>82</v>
      </c>
      <c r="O2200">
        <f t="shared" si="272"/>
        <v>2021</v>
      </c>
      <c r="P2200">
        <f t="shared" si="273"/>
        <v>8</v>
      </c>
      <c r="Q2200" t="str">
        <f t="shared" si="274"/>
        <v>août</v>
      </c>
      <c r="R2200" t="str">
        <f t="shared" si="275"/>
        <v>New Mexico</v>
      </c>
      <c r="S2200" t="str">
        <f t="shared" si="276"/>
        <v>2021-08</v>
      </c>
      <c r="T2200">
        <f>IF(AND(COUNTIF(Calculs!$Q$2:$Q$12,$O2200)&gt;0,COUNTIF(Calculs!$S$2:$S$12,$E2200)&gt;0,COUNTIF(Calculs!$U$2:$U$12,$H2200)&gt;0),1,0)</f>
        <v>1</v>
      </c>
      <c r="U2200">
        <f t="shared" si="277"/>
        <v>337500.00000000006</v>
      </c>
      <c r="V2200">
        <f t="shared" si="278"/>
        <v>450</v>
      </c>
      <c r="W2200">
        <f t="shared" si="279"/>
        <v>84375.000000000015</v>
      </c>
    </row>
    <row r="2201" spans="1:23" ht="15.75" customHeight="1" x14ac:dyDescent="0.3">
      <c r="A2201" s="2" t="s">
        <v>33</v>
      </c>
      <c r="B2201" s="2">
        <v>1128299</v>
      </c>
      <c r="C2201" s="3">
        <v>44466</v>
      </c>
      <c r="D2201" s="12" t="str" cm="1">
        <f t="array" ref="D2201">_xlfn.SWITCH(WEEKDAY(C2201,2), 1, "Lundi", 2, "Mardi", 3, "Mercredi", 4, "Jeudi", 5, "Vendredi", 6, "Samedi", 7, "Dimanche", "Erreur")</f>
        <v>Lundi</v>
      </c>
      <c r="E2201" s="2" t="s">
        <v>30</v>
      </c>
      <c r="F2201" s="2" t="s">
        <v>87</v>
      </c>
      <c r="G2201" s="2" t="s">
        <v>88</v>
      </c>
      <c r="H2201" s="4" t="s">
        <v>16</v>
      </c>
      <c r="I2201" s="5">
        <v>50.000000000000014</v>
      </c>
      <c r="J2201" s="6">
        <v>625</v>
      </c>
      <c r="K2201" s="7">
        <v>312500.00000000012</v>
      </c>
      <c r="L2201" s="7">
        <v>109375.00000000003</v>
      </c>
      <c r="M2201" s="8">
        <v>0.35</v>
      </c>
      <c r="N2201" s="2" t="s">
        <v>82</v>
      </c>
      <c r="O2201">
        <f t="shared" si="272"/>
        <v>2021</v>
      </c>
      <c r="P2201">
        <f t="shared" si="273"/>
        <v>9</v>
      </c>
      <c r="Q2201" t="str">
        <f t="shared" si="274"/>
        <v>sept</v>
      </c>
      <c r="R2201" t="str">
        <f t="shared" si="275"/>
        <v>New Mexico</v>
      </c>
      <c r="S2201" t="str">
        <f t="shared" si="276"/>
        <v>2021-09</v>
      </c>
      <c r="T2201">
        <f>IF(AND(COUNTIF(Calculs!$Q$2:$Q$12,$O2201)&gt;0,COUNTIF(Calculs!$S$2:$S$12,$E2201)&gt;0,COUNTIF(Calculs!$U$2:$U$12,$H2201)&gt;0),1,0)</f>
        <v>1</v>
      </c>
      <c r="U2201">
        <f t="shared" si="277"/>
        <v>312500.00000000012</v>
      </c>
      <c r="V2201">
        <f t="shared" si="278"/>
        <v>625</v>
      </c>
      <c r="W2201">
        <f t="shared" si="279"/>
        <v>109375.00000000003</v>
      </c>
    </row>
    <row r="2202" spans="1:23" ht="15.75" customHeight="1" x14ac:dyDescent="0.3">
      <c r="A2202" s="2" t="s">
        <v>33</v>
      </c>
      <c r="B2202" s="2">
        <v>1128299</v>
      </c>
      <c r="C2202" s="3">
        <v>44466</v>
      </c>
      <c r="D2202" s="12" t="str" cm="1">
        <f t="array" ref="D2202">_xlfn.SWITCH(WEEKDAY(C2202,2), 1, "Lundi", 2, "Mardi", 3, "Mercredi", 4, "Jeudi", 5, "Vendredi", 6, "Samedi", 7, "Dimanche", "Erreur")</f>
        <v>Lundi</v>
      </c>
      <c r="E2202" s="2" t="s">
        <v>30</v>
      </c>
      <c r="F2202" s="2" t="s">
        <v>87</v>
      </c>
      <c r="G2202" s="2" t="s">
        <v>88</v>
      </c>
      <c r="H2202" s="4" t="s">
        <v>18</v>
      </c>
      <c r="I2202" s="5">
        <v>55.000000000000014</v>
      </c>
      <c r="J2202" s="6">
        <v>625</v>
      </c>
      <c r="K2202" s="7">
        <v>343750.00000000012</v>
      </c>
      <c r="L2202" s="7">
        <v>137500.00000000006</v>
      </c>
      <c r="M2202" s="8">
        <v>0.4</v>
      </c>
      <c r="N2202" s="2" t="s">
        <v>82</v>
      </c>
      <c r="O2202">
        <f t="shared" si="272"/>
        <v>2021</v>
      </c>
      <c r="P2202">
        <f t="shared" si="273"/>
        <v>9</v>
      </c>
      <c r="Q2202" t="str">
        <f t="shared" si="274"/>
        <v>sept</v>
      </c>
      <c r="R2202" t="str">
        <f t="shared" si="275"/>
        <v>New Mexico</v>
      </c>
      <c r="S2202" t="str">
        <f t="shared" si="276"/>
        <v>2021-09</v>
      </c>
      <c r="T2202">
        <f>IF(AND(COUNTIF(Calculs!$Q$2:$Q$12,$O2202)&gt;0,COUNTIF(Calculs!$S$2:$S$12,$E2202)&gt;0,COUNTIF(Calculs!$U$2:$U$12,$H2202)&gt;0),1,0)</f>
        <v>1</v>
      </c>
      <c r="U2202">
        <f t="shared" si="277"/>
        <v>343750.00000000012</v>
      </c>
      <c r="V2202">
        <f t="shared" si="278"/>
        <v>625</v>
      </c>
      <c r="W2202">
        <f t="shared" si="279"/>
        <v>137500.00000000006</v>
      </c>
    </row>
    <row r="2203" spans="1:23" ht="15.75" customHeight="1" x14ac:dyDescent="0.3">
      <c r="A2203" s="2" t="s">
        <v>33</v>
      </c>
      <c r="B2203" s="2">
        <v>1128299</v>
      </c>
      <c r="C2203" s="3">
        <v>44466</v>
      </c>
      <c r="D2203" s="12" t="str" cm="1">
        <f t="array" ref="D2203">_xlfn.SWITCH(WEEKDAY(C2203,2), 1, "Lundi", 2, "Mardi", 3, "Mercredi", 4, "Jeudi", 5, "Vendredi", 6, "Samedi", 7, "Dimanche", "Erreur")</f>
        <v>Lundi</v>
      </c>
      <c r="E2203" s="2" t="s">
        <v>30</v>
      </c>
      <c r="F2203" s="2" t="s">
        <v>87</v>
      </c>
      <c r="G2203" s="2" t="s">
        <v>88</v>
      </c>
      <c r="H2203" s="4" t="s">
        <v>19</v>
      </c>
      <c r="I2203" s="5">
        <v>50.000000000000014</v>
      </c>
      <c r="J2203" s="6">
        <v>475</v>
      </c>
      <c r="K2203" s="7">
        <v>237500.00000000006</v>
      </c>
      <c r="L2203" s="7">
        <v>83125.000000000015</v>
      </c>
      <c r="M2203" s="8">
        <v>0.35</v>
      </c>
      <c r="N2203" s="2" t="s">
        <v>82</v>
      </c>
      <c r="O2203">
        <f t="shared" si="272"/>
        <v>2021</v>
      </c>
      <c r="P2203">
        <f t="shared" si="273"/>
        <v>9</v>
      </c>
      <c r="Q2203" t="str">
        <f t="shared" si="274"/>
        <v>sept</v>
      </c>
      <c r="R2203" t="str">
        <f t="shared" si="275"/>
        <v>New Mexico</v>
      </c>
      <c r="S2203" t="str">
        <f t="shared" si="276"/>
        <v>2021-09</v>
      </c>
      <c r="T2203">
        <f>IF(AND(COUNTIF(Calculs!$Q$2:$Q$12,$O2203)&gt;0,COUNTIF(Calculs!$S$2:$S$12,$E2203)&gt;0,COUNTIF(Calculs!$U$2:$U$12,$H2203)&gt;0),1,0)</f>
        <v>1</v>
      </c>
      <c r="U2203">
        <f t="shared" si="277"/>
        <v>237500.00000000006</v>
      </c>
      <c r="V2203">
        <f t="shared" si="278"/>
        <v>475</v>
      </c>
      <c r="W2203">
        <f t="shared" si="279"/>
        <v>83125.000000000015</v>
      </c>
    </row>
    <row r="2204" spans="1:23" ht="15.75" customHeight="1" x14ac:dyDescent="0.3">
      <c r="A2204" s="2" t="s">
        <v>33</v>
      </c>
      <c r="B2204" s="2">
        <v>1128299</v>
      </c>
      <c r="C2204" s="3">
        <v>44466</v>
      </c>
      <c r="D2204" s="12" t="str" cm="1">
        <f t="array" ref="D2204">_xlfn.SWITCH(WEEKDAY(C2204,2), 1, "Lundi", 2, "Mardi", 3, "Mercredi", 4, "Jeudi", 5, "Vendredi", 6, "Samedi", 7, "Dimanche", "Erreur")</f>
        <v>Lundi</v>
      </c>
      <c r="E2204" s="2" t="s">
        <v>30</v>
      </c>
      <c r="F2204" s="2" t="s">
        <v>87</v>
      </c>
      <c r="G2204" s="2" t="s">
        <v>88</v>
      </c>
      <c r="H2204" s="4" t="s">
        <v>20</v>
      </c>
      <c r="I2204" s="5">
        <v>50.000000000000014</v>
      </c>
      <c r="J2204" s="6">
        <v>425</v>
      </c>
      <c r="K2204" s="7">
        <v>212500.00000000006</v>
      </c>
      <c r="L2204" s="7">
        <v>74375.000000000015</v>
      </c>
      <c r="M2204" s="8">
        <v>0.35</v>
      </c>
      <c r="N2204" s="2" t="s">
        <v>82</v>
      </c>
      <c r="O2204">
        <f t="shared" si="272"/>
        <v>2021</v>
      </c>
      <c r="P2204">
        <f t="shared" si="273"/>
        <v>9</v>
      </c>
      <c r="Q2204" t="str">
        <f t="shared" si="274"/>
        <v>sept</v>
      </c>
      <c r="R2204" t="str">
        <f t="shared" si="275"/>
        <v>New Mexico</v>
      </c>
      <c r="S2204" t="str">
        <f t="shared" si="276"/>
        <v>2021-09</v>
      </c>
      <c r="T2204">
        <f>IF(AND(COUNTIF(Calculs!$Q$2:$Q$12,$O2204)&gt;0,COUNTIF(Calculs!$S$2:$S$12,$E2204)&gt;0,COUNTIF(Calculs!$U$2:$U$12,$H2204)&gt;0),1,0)</f>
        <v>1</v>
      </c>
      <c r="U2204">
        <f t="shared" si="277"/>
        <v>212500.00000000006</v>
      </c>
      <c r="V2204">
        <f t="shared" si="278"/>
        <v>425</v>
      </c>
      <c r="W2204">
        <f t="shared" si="279"/>
        <v>74375.000000000015</v>
      </c>
    </row>
    <row r="2205" spans="1:23" ht="15.75" customHeight="1" x14ac:dyDescent="0.3">
      <c r="A2205" s="2" t="s">
        <v>33</v>
      </c>
      <c r="B2205" s="2">
        <v>1128299</v>
      </c>
      <c r="C2205" s="3">
        <v>44466</v>
      </c>
      <c r="D2205" s="12" t="str" cm="1">
        <f t="array" ref="D2205">_xlfn.SWITCH(WEEKDAY(C2205,2), 1, "Lundi", 2, "Mardi", 3, "Mercredi", 4, "Jeudi", 5, "Vendredi", 6, "Samedi", 7, "Dimanche", "Erreur")</f>
        <v>Lundi</v>
      </c>
      <c r="E2205" s="2" t="s">
        <v>30</v>
      </c>
      <c r="F2205" s="2" t="s">
        <v>87</v>
      </c>
      <c r="G2205" s="2" t="s">
        <v>88</v>
      </c>
      <c r="H2205" s="4" t="s">
        <v>21</v>
      </c>
      <c r="I2205" s="5">
        <v>60.000000000000007</v>
      </c>
      <c r="J2205" s="6">
        <v>425</v>
      </c>
      <c r="K2205" s="7">
        <v>255000.00000000003</v>
      </c>
      <c r="L2205" s="7">
        <v>76500</v>
      </c>
      <c r="M2205" s="8">
        <v>0.3</v>
      </c>
      <c r="N2205" s="2" t="s">
        <v>82</v>
      </c>
      <c r="O2205">
        <f t="shared" si="272"/>
        <v>2021</v>
      </c>
      <c r="P2205">
        <f t="shared" si="273"/>
        <v>9</v>
      </c>
      <c r="Q2205" t="str">
        <f t="shared" si="274"/>
        <v>sept</v>
      </c>
      <c r="R2205" t="str">
        <f t="shared" si="275"/>
        <v>New Mexico</v>
      </c>
      <c r="S2205" t="str">
        <f t="shared" si="276"/>
        <v>2021-09</v>
      </c>
      <c r="T2205">
        <f>IF(AND(COUNTIF(Calculs!$Q$2:$Q$12,$O2205)&gt;0,COUNTIF(Calculs!$S$2:$S$12,$E2205)&gt;0,COUNTIF(Calculs!$U$2:$U$12,$H2205)&gt;0),1,0)</f>
        <v>1</v>
      </c>
      <c r="U2205">
        <f t="shared" si="277"/>
        <v>255000.00000000003</v>
      </c>
      <c r="V2205">
        <f t="shared" si="278"/>
        <v>425</v>
      </c>
      <c r="W2205">
        <f t="shared" si="279"/>
        <v>76500</v>
      </c>
    </row>
    <row r="2206" spans="1:23" ht="15.75" customHeight="1" x14ac:dyDescent="0.3">
      <c r="A2206" s="2" t="s">
        <v>33</v>
      </c>
      <c r="B2206" s="2">
        <v>1128299</v>
      </c>
      <c r="C2206" s="3">
        <v>44466</v>
      </c>
      <c r="D2206" s="12" t="str" cm="1">
        <f t="array" ref="D2206">_xlfn.SWITCH(WEEKDAY(C2206,2), 1, "Lundi", 2, "Mardi", 3, "Mercredi", 4, "Jeudi", 5, "Vendredi", 6, "Samedi", 7, "Dimanche", "Erreur")</f>
        <v>Lundi</v>
      </c>
      <c r="E2206" s="2" t="s">
        <v>30</v>
      </c>
      <c r="F2206" s="2" t="s">
        <v>87</v>
      </c>
      <c r="G2206" s="2" t="s">
        <v>88</v>
      </c>
      <c r="H2206" s="4" t="s">
        <v>22</v>
      </c>
      <c r="I2206" s="5">
        <v>65.000000000000014</v>
      </c>
      <c r="J2206" s="6">
        <v>475</v>
      </c>
      <c r="K2206" s="7">
        <v>308750.00000000006</v>
      </c>
      <c r="L2206" s="7">
        <v>77187.500000000015</v>
      </c>
      <c r="M2206" s="8">
        <v>0.25</v>
      </c>
      <c r="N2206" s="2" t="s">
        <v>82</v>
      </c>
      <c r="O2206">
        <f t="shared" si="272"/>
        <v>2021</v>
      </c>
      <c r="P2206">
        <f t="shared" si="273"/>
        <v>9</v>
      </c>
      <c r="Q2206" t="str">
        <f t="shared" si="274"/>
        <v>sept</v>
      </c>
      <c r="R2206" t="str">
        <f t="shared" si="275"/>
        <v>New Mexico</v>
      </c>
      <c r="S2206" t="str">
        <f t="shared" si="276"/>
        <v>2021-09</v>
      </c>
      <c r="T2206">
        <f>IF(AND(COUNTIF(Calculs!$Q$2:$Q$12,$O2206)&gt;0,COUNTIF(Calculs!$S$2:$S$12,$E2206)&gt;0,COUNTIF(Calculs!$U$2:$U$12,$H2206)&gt;0),1,0)</f>
        <v>1</v>
      </c>
      <c r="U2206">
        <f t="shared" si="277"/>
        <v>308750.00000000006</v>
      </c>
      <c r="V2206">
        <f t="shared" si="278"/>
        <v>475</v>
      </c>
      <c r="W2206">
        <f t="shared" si="279"/>
        <v>77187.500000000015</v>
      </c>
    </row>
    <row r="2207" spans="1:23" ht="15.75" customHeight="1" x14ac:dyDescent="0.3">
      <c r="A2207" s="2" t="s">
        <v>33</v>
      </c>
      <c r="B2207" s="2">
        <v>1128299</v>
      </c>
      <c r="C2207" s="3">
        <v>44495</v>
      </c>
      <c r="D2207" s="12" t="str" cm="1">
        <f t="array" ref="D2207">_xlfn.SWITCH(WEEKDAY(C2207,2), 1, "Lundi", 2, "Mardi", 3, "Mercredi", 4, "Jeudi", 5, "Vendredi", 6, "Samedi", 7, "Dimanche", "Erreur")</f>
        <v>Mardi</v>
      </c>
      <c r="E2207" s="2" t="s">
        <v>30</v>
      </c>
      <c r="F2207" s="2" t="s">
        <v>87</v>
      </c>
      <c r="G2207" s="2" t="s">
        <v>88</v>
      </c>
      <c r="H2207" s="4" t="s">
        <v>16</v>
      </c>
      <c r="I2207" s="5">
        <v>50.000000000000014</v>
      </c>
      <c r="J2207" s="6">
        <v>550</v>
      </c>
      <c r="K2207" s="7">
        <v>275000.00000000006</v>
      </c>
      <c r="L2207" s="7">
        <v>96250.000000000015</v>
      </c>
      <c r="M2207" s="8">
        <v>0.35</v>
      </c>
      <c r="N2207" s="2" t="s">
        <v>82</v>
      </c>
      <c r="O2207">
        <f t="shared" si="272"/>
        <v>2021</v>
      </c>
      <c r="P2207">
        <f t="shared" si="273"/>
        <v>10</v>
      </c>
      <c r="Q2207" t="str">
        <f t="shared" si="274"/>
        <v>oct</v>
      </c>
      <c r="R2207" t="str">
        <f t="shared" si="275"/>
        <v>New Mexico</v>
      </c>
      <c r="S2207" t="str">
        <f t="shared" si="276"/>
        <v>2021-10</v>
      </c>
      <c r="T2207">
        <f>IF(AND(COUNTIF(Calculs!$Q$2:$Q$12,$O2207)&gt;0,COUNTIF(Calculs!$S$2:$S$12,$E2207)&gt;0,COUNTIF(Calculs!$U$2:$U$12,$H2207)&gt;0),1,0)</f>
        <v>1</v>
      </c>
      <c r="U2207">
        <f t="shared" si="277"/>
        <v>275000.00000000006</v>
      </c>
      <c r="V2207">
        <f t="shared" si="278"/>
        <v>550</v>
      </c>
      <c r="W2207">
        <f t="shared" si="279"/>
        <v>96250.000000000015</v>
      </c>
    </row>
    <row r="2208" spans="1:23" ht="15.75" customHeight="1" x14ac:dyDescent="0.3">
      <c r="A2208" s="2" t="s">
        <v>33</v>
      </c>
      <c r="B2208" s="2">
        <v>1128299</v>
      </c>
      <c r="C2208" s="3">
        <v>44495</v>
      </c>
      <c r="D2208" s="12" t="str" cm="1">
        <f t="array" ref="D2208">_xlfn.SWITCH(WEEKDAY(C2208,2), 1, "Lundi", 2, "Mardi", 3, "Mercredi", 4, "Jeudi", 5, "Vendredi", 6, "Samedi", 7, "Dimanche", "Erreur")</f>
        <v>Mardi</v>
      </c>
      <c r="E2208" s="2" t="s">
        <v>30</v>
      </c>
      <c r="F2208" s="2" t="s">
        <v>87</v>
      </c>
      <c r="G2208" s="2" t="s">
        <v>88</v>
      </c>
      <c r="H2208" s="4" t="s">
        <v>18</v>
      </c>
      <c r="I2208" s="5">
        <v>55.000000000000014</v>
      </c>
      <c r="J2208" s="6">
        <v>550</v>
      </c>
      <c r="K2208" s="7">
        <v>302500.00000000006</v>
      </c>
      <c r="L2208" s="7">
        <v>121000.00000000003</v>
      </c>
      <c r="M2208" s="8">
        <v>0.4</v>
      </c>
      <c r="N2208" s="2" t="s">
        <v>82</v>
      </c>
      <c r="O2208">
        <f t="shared" si="272"/>
        <v>2021</v>
      </c>
      <c r="P2208">
        <f t="shared" si="273"/>
        <v>10</v>
      </c>
      <c r="Q2208" t="str">
        <f t="shared" si="274"/>
        <v>oct</v>
      </c>
      <c r="R2208" t="str">
        <f t="shared" si="275"/>
        <v>New Mexico</v>
      </c>
      <c r="S2208" t="str">
        <f t="shared" si="276"/>
        <v>2021-10</v>
      </c>
      <c r="T2208">
        <f>IF(AND(COUNTIF(Calculs!$Q$2:$Q$12,$O2208)&gt;0,COUNTIF(Calculs!$S$2:$S$12,$E2208)&gt;0,COUNTIF(Calculs!$U$2:$U$12,$H2208)&gt;0),1,0)</f>
        <v>1</v>
      </c>
      <c r="U2208">
        <f t="shared" si="277"/>
        <v>302500.00000000006</v>
      </c>
      <c r="V2208">
        <f t="shared" si="278"/>
        <v>550</v>
      </c>
      <c r="W2208">
        <f t="shared" si="279"/>
        <v>121000.00000000003</v>
      </c>
    </row>
    <row r="2209" spans="1:23" ht="15.75" customHeight="1" x14ac:dyDescent="0.3">
      <c r="A2209" s="2" t="s">
        <v>33</v>
      </c>
      <c r="B2209" s="2">
        <v>1128299</v>
      </c>
      <c r="C2209" s="3">
        <v>44495</v>
      </c>
      <c r="D2209" s="12" t="str" cm="1">
        <f t="array" ref="D2209">_xlfn.SWITCH(WEEKDAY(C2209,2), 1, "Lundi", 2, "Mardi", 3, "Mercredi", 4, "Jeudi", 5, "Vendredi", 6, "Samedi", 7, "Dimanche", "Erreur")</f>
        <v>Mardi</v>
      </c>
      <c r="E2209" s="2" t="s">
        <v>30</v>
      </c>
      <c r="F2209" s="2" t="s">
        <v>87</v>
      </c>
      <c r="G2209" s="2" t="s">
        <v>88</v>
      </c>
      <c r="H2209" s="4" t="s">
        <v>19</v>
      </c>
      <c r="I2209" s="5">
        <v>50.000000000000014</v>
      </c>
      <c r="J2209" s="6">
        <v>375</v>
      </c>
      <c r="K2209" s="7">
        <v>187500.00000000006</v>
      </c>
      <c r="L2209" s="7">
        <v>65625.000000000015</v>
      </c>
      <c r="M2209" s="8">
        <v>0.35</v>
      </c>
      <c r="N2209" s="2" t="s">
        <v>82</v>
      </c>
      <c r="O2209">
        <f t="shared" si="272"/>
        <v>2021</v>
      </c>
      <c r="P2209">
        <f t="shared" si="273"/>
        <v>10</v>
      </c>
      <c r="Q2209" t="str">
        <f t="shared" si="274"/>
        <v>oct</v>
      </c>
      <c r="R2209" t="str">
        <f t="shared" si="275"/>
        <v>New Mexico</v>
      </c>
      <c r="S2209" t="str">
        <f t="shared" si="276"/>
        <v>2021-10</v>
      </c>
      <c r="T2209">
        <f>IF(AND(COUNTIF(Calculs!$Q$2:$Q$12,$O2209)&gt;0,COUNTIF(Calculs!$S$2:$S$12,$E2209)&gt;0,COUNTIF(Calculs!$U$2:$U$12,$H2209)&gt;0),1,0)</f>
        <v>1</v>
      </c>
      <c r="U2209">
        <f t="shared" si="277"/>
        <v>187500.00000000006</v>
      </c>
      <c r="V2209">
        <f t="shared" si="278"/>
        <v>375</v>
      </c>
      <c r="W2209">
        <f t="shared" si="279"/>
        <v>65625.000000000015</v>
      </c>
    </row>
    <row r="2210" spans="1:23" ht="15.75" customHeight="1" x14ac:dyDescent="0.3">
      <c r="A2210" s="2" t="s">
        <v>33</v>
      </c>
      <c r="B2210" s="2">
        <v>1128299</v>
      </c>
      <c r="C2210" s="3">
        <v>44495</v>
      </c>
      <c r="D2210" s="12" t="str" cm="1">
        <f t="array" ref="D2210">_xlfn.SWITCH(WEEKDAY(C2210,2), 1, "Lundi", 2, "Mardi", 3, "Mercredi", 4, "Jeudi", 5, "Vendredi", 6, "Samedi", 7, "Dimanche", "Erreur")</f>
        <v>Mardi</v>
      </c>
      <c r="E2210" s="2" t="s">
        <v>30</v>
      </c>
      <c r="F2210" s="2" t="s">
        <v>87</v>
      </c>
      <c r="G2210" s="2" t="s">
        <v>88</v>
      </c>
      <c r="H2210" s="4" t="s">
        <v>20</v>
      </c>
      <c r="I2210" s="5">
        <v>50.000000000000014</v>
      </c>
      <c r="J2210" s="6">
        <v>350</v>
      </c>
      <c r="K2210" s="7">
        <v>175000.00000000006</v>
      </c>
      <c r="L2210" s="7">
        <v>61250.000000000015</v>
      </c>
      <c r="M2210" s="8">
        <v>0.35</v>
      </c>
      <c r="N2210" s="2" t="s">
        <v>82</v>
      </c>
      <c r="O2210">
        <f t="shared" si="272"/>
        <v>2021</v>
      </c>
      <c r="P2210">
        <f t="shared" si="273"/>
        <v>10</v>
      </c>
      <c r="Q2210" t="str">
        <f t="shared" si="274"/>
        <v>oct</v>
      </c>
      <c r="R2210" t="str">
        <f t="shared" si="275"/>
        <v>New Mexico</v>
      </c>
      <c r="S2210" t="str">
        <f t="shared" si="276"/>
        <v>2021-10</v>
      </c>
      <c r="T2210">
        <f>IF(AND(COUNTIF(Calculs!$Q$2:$Q$12,$O2210)&gt;0,COUNTIF(Calculs!$S$2:$S$12,$E2210)&gt;0,COUNTIF(Calculs!$U$2:$U$12,$H2210)&gt;0),1,0)</f>
        <v>1</v>
      </c>
      <c r="U2210">
        <f t="shared" si="277"/>
        <v>175000.00000000006</v>
      </c>
      <c r="V2210">
        <f t="shared" si="278"/>
        <v>350</v>
      </c>
      <c r="W2210">
        <f t="shared" si="279"/>
        <v>61250.000000000015</v>
      </c>
    </row>
    <row r="2211" spans="1:23" ht="15.75" customHeight="1" x14ac:dyDescent="0.3">
      <c r="A2211" s="2" t="s">
        <v>33</v>
      </c>
      <c r="B2211" s="2">
        <v>1128299</v>
      </c>
      <c r="C2211" s="3">
        <v>44495</v>
      </c>
      <c r="D2211" s="12" t="str" cm="1">
        <f t="array" ref="D2211">_xlfn.SWITCH(WEEKDAY(C2211,2), 1, "Lundi", 2, "Mardi", 3, "Mercredi", 4, "Jeudi", 5, "Vendredi", 6, "Samedi", 7, "Dimanche", "Erreur")</f>
        <v>Mardi</v>
      </c>
      <c r="E2211" s="2" t="s">
        <v>30</v>
      </c>
      <c r="F2211" s="2" t="s">
        <v>87</v>
      </c>
      <c r="G2211" s="2" t="s">
        <v>88</v>
      </c>
      <c r="H2211" s="4" t="s">
        <v>21</v>
      </c>
      <c r="I2211" s="5">
        <v>60.000000000000007</v>
      </c>
      <c r="J2211" s="6">
        <v>325</v>
      </c>
      <c r="K2211" s="7">
        <v>195000.00000000003</v>
      </c>
      <c r="L2211" s="7">
        <v>58500.000000000007</v>
      </c>
      <c r="M2211" s="8">
        <v>0.3</v>
      </c>
      <c r="N2211" s="2" t="s">
        <v>82</v>
      </c>
      <c r="O2211">
        <f t="shared" si="272"/>
        <v>2021</v>
      </c>
      <c r="P2211">
        <f t="shared" si="273"/>
        <v>10</v>
      </c>
      <c r="Q2211" t="str">
        <f t="shared" si="274"/>
        <v>oct</v>
      </c>
      <c r="R2211" t="str">
        <f t="shared" si="275"/>
        <v>New Mexico</v>
      </c>
      <c r="S2211" t="str">
        <f t="shared" si="276"/>
        <v>2021-10</v>
      </c>
      <c r="T2211">
        <f>IF(AND(COUNTIF(Calculs!$Q$2:$Q$12,$O2211)&gt;0,COUNTIF(Calculs!$S$2:$S$12,$E2211)&gt;0,COUNTIF(Calculs!$U$2:$U$12,$H2211)&gt;0),1,0)</f>
        <v>1</v>
      </c>
      <c r="U2211">
        <f t="shared" si="277"/>
        <v>195000.00000000003</v>
      </c>
      <c r="V2211">
        <f t="shared" si="278"/>
        <v>325</v>
      </c>
      <c r="W2211">
        <f t="shared" si="279"/>
        <v>58500.000000000007</v>
      </c>
    </row>
    <row r="2212" spans="1:23" ht="15.75" customHeight="1" x14ac:dyDescent="0.3">
      <c r="A2212" s="2" t="s">
        <v>33</v>
      </c>
      <c r="B2212" s="2">
        <v>1128299</v>
      </c>
      <c r="C2212" s="3">
        <v>44495</v>
      </c>
      <c r="D2212" s="12" t="str" cm="1">
        <f t="array" ref="D2212">_xlfn.SWITCH(WEEKDAY(C2212,2), 1, "Lundi", 2, "Mardi", 3, "Mercredi", 4, "Jeudi", 5, "Vendredi", 6, "Samedi", 7, "Dimanche", "Erreur")</f>
        <v>Mardi</v>
      </c>
      <c r="E2212" s="2" t="s">
        <v>30</v>
      </c>
      <c r="F2212" s="2" t="s">
        <v>87</v>
      </c>
      <c r="G2212" s="2" t="s">
        <v>88</v>
      </c>
      <c r="H2212" s="4" t="s">
        <v>22</v>
      </c>
      <c r="I2212" s="5">
        <v>75.000000000000014</v>
      </c>
      <c r="J2212" s="6">
        <v>375</v>
      </c>
      <c r="K2212" s="7">
        <v>281250.00000000006</v>
      </c>
      <c r="L2212" s="7">
        <v>70312.500000000015</v>
      </c>
      <c r="M2212" s="8">
        <v>0.25</v>
      </c>
      <c r="N2212" s="2" t="s">
        <v>82</v>
      </c>
      <c r="O2212">
        <f t="shared" si="272"/>
        <v>2021</v>
      </c>
      <c r="P2212">
        <f t="shared" si="273"/>
        <v>10</v>
      </c>
      <c r="Q2212" t="str">
        <f t="shared" si="274"/>
        <v>oct</v>
      </c>
      <c r="R2212" t="str">
        <f t="shared" si="275"/>
        <v>New Mexico</v>
      </c>
      <c r="S2212" t="str">
        <f t="shared" si="276"/>
        <v>2021-10</v>
      </c>
      <c r="T2212">
        <f>IF(AND(COUNTIF(Calculs!$Q$2:$Q$12,$O2212)&gt;0,COUNTIF(Calculs!$S$2:$S$12,$E2212)&gt;0,COUNTIF(Calculs!$U$2:$U$12,$H2212)&gt;0),1,0)</f>
        <v>1</v>
      </c>
      <c r="U2212">
        <f t="shared" si="277"/>
        <v>281250.00000000006</v>
      </c>
      <c r="V2212">
        <f t="shared" si="278"/>
        <v>375</v>
      </c>
      <c r="W2212">
        <f t="shared" si="279"/>
        <v>70312.500000000015</v>
      </c>
    </row>
    <row r="2213" spans="1:23" ht="15.75" customHeight="1" x14ac:dyDescent="0.3">
      <c r="A2213" s="2" t="s">
        <v>33</v>
      </c>
      <c r="B2213" s="2">
        <v>1128299</v>
      </c>
      <c r="C2213" s="3">
        <v>44526</v>
      </c>
      <c r="D2213" s="12" t="str" cm="1">
        <f t="array" ref="D2213">_xlfn.SWITCH(WEEKDAY(C2213,2), 1, "Lundi", 2, "Mardi", 3, "Mercredi", 4, "Jeudi", 5, "Vendredi", 6, "Samedi", 7, "Dimanche", "Erreur")</f>
        <v>Vendredi</v>
      </c>
      <c r="E2213" s="2" t="s">
        <v>30</v>
      </c>
      <c r="F2213" s="2" t="s">
        <v>87</v>
      </c>
      <c r="G2213" s="2" t="s">
        <v>88</v>
      </c>
      <c r="H2213" s="4" t="s">
        <v>16</v>
      </c>
      <c r="I2213" s="5">
        <v>60.000000000000007</v>
      </c>
      <c r="J2213" s="6">
        <v>550</v>
      </c>
      <c r="K2213" s="7">
        <v>330000.00000000006</v>
      </c>
      <c r="L2213" s="7">
        <v>115500.00000000001</v>
      </c>
      <c r="M2213" s="8">
        <v>0.35</v>
      </c>
      <c r="N2213" s="2" t="s">
        <v>82</v>
      </c>
      <c r="O2213">
        <f t="shared" si="272"/>
        <v>2021</v>
      </c>
      <c r="P2213">
        <f t="shared" si="273"/>
        <v>11</v>
      </c>
      <c r="Q2213" t="str">
        <f t="shared" si="274"/>
        <v>nov</v>
      </c>
      <c r="R2213" t="str">
        <f t="shared" si="275"/>
        <v>New Mexico</v>
      </c>
      <c r="S2213" t="str">
        <f t="shared" si="276"/>
        <v>2021-11</v>
      </c>
      <c r="T2213">
        <f>IF(AND(COUNTIF(Calculs!$Q$2:$Q$12,$O2213)&gt;0,COUNTIF(Calculs!$S$2:$S$12,$E2213)&gt;0,COUNTIF(Calculs!$U$2:$U$12,$H2213)&gt;0),1,0)</f>
        <v>1</v>
      </c>
      <c r="U2213">
        <f t="shared" si="277"/>
        <v>330000.00000000006</v>
      </c>
      <c r="V2213">
        <f t="shared" si="278"/>
        <v>550</v>
      </c>
      <c r="W2213">
        <f t="shared" si="279"/>
        <v>115500.00000000001</v>
      </c>
    </row>
    <row r="2214" spans="1:23" ht="15.75" customHeight="1" x14ac:dyDescent="0.3">
      <c r="A2214" s="2" t="s">
        <v>33</v>
      </c>
      <c r="B2214" s="2">
        <v>1128299</v>
      </c>
      <c r="C2214" s="3">
        <v>44526</v>
      </c>
      <c r="D2214" s="12" t="str" cm="1">
        <f t="array" ref="D2214">_xlfn.SWITCH(WEEKDAY(C2214,2), 1, "Lundi", 2, "Mardi", 3, "Mercredi", 4, "Jeudi", 5, "Vendredi", 6, "Samedi", 7, "Dimanche", "Erreur")</f>
        <v>Vendredi</v>
      </c>
      <c r="E2214" s="2" t="s">
        <v>30</v>
      </c>
      <c r="F2214" s="2" t="s">
        <v>87</v>
      </c>
      <c r="G2214" s="2" t="s">
        <v>88</v>
      </c>
      <c r="H2214" s="4" t="s">
        <v>18</v>
      </c>
      <c r="I2214" s="5">
        <v>65.000000000000014</v>
      </c>
      <c r="J2214" s="6">
        <v>600</v>
      </c>
      <c r="K2214" s="7">
        <v>390000.00000000006</v>
      </c>
      <c r="L2214" s="7">
        <v>156000.00000000003</v>
      </c>
      <c r="M2214" s="8">
        <v>0.4</v>
      </c>
      <c r="N2214" s="2" t="s">
        <v>82</v>
      </c>
      <c r="O2214">
        <f t="shared" si="272"/>
        <v>2021</v>
      </c>
      <c r="P2214">
        <f t="shared" si="273"/>
        <v>11</v>
      </c>
      <c r="Q2214" t="str">
        <f t="shared" si="274"/>
        <v>nov</v>
      </c>
      <c r="R2214" t="str">
        <f t="shared" si="275"/>
        <v>New Mexico</v>
      </c>
      <c r="S2214" t="str">
        <f t="shared" si="276"/>
        <v>2021-11</v>
      </c>
      <c r="T2214">
        <f>IF(AND(COUNTIF(Calculs!$Q$2:$Q$12,$O2214)&gt;0,COUNTIF(Calculs!$S$2:$S$12,$E2214)&gt;0,COUNTIF(Calculs!$U$2:$U$12,$H2214)&gt;0),1,0)</f>
        <v>1</v>
      </c>
      <c r="U2214">
        <f t="shared" si="277"/>
        <v>390000.00000000006</v>
      </c>
      <c r="V2214">
        <f t="shared" si="278"/>
        <v>600</v>
      </c>
      <c r="W2214">
        <f t="shared" si="279"/>
        <v>156000.00000000003</v>
      </c>
    </row>
    <row r="2215" spans="1:23" ht="15.75" customHeight="1" x14ac:dyDescent="0.3">
      <c r="A2215" s="2" t="s">
        <v>33</v>
      </c>
      <c r="B2215" s="2">
        <v>1128299</v>
      </c>
      <c r="C2215" s="3">
        <v>44526</v>
      </c>
      <c r="D2215" s="12" t="str" cm="1">
        <f t="array" ref="D2215">_xlfn.SWITCH(WEEKDAY(C2215,2), 1, "Lundi", 2, "Mardi", 3, "Mercredi", 4, "Jeudi", 5, "Vendredi", 6, "Samedi", 7, "Dimanche", "Erreur")</f>
        <v>Vendredi</v>
      </c>
      <c r="E2215" s="2" t="s">
        <v>30</v>
      </c>
      <c r="F2215" s="2" t="s">
        <v>87</v>
      </c>
      <c r="G2215" s="2" t="s">
        <v>88</v>
      </c>
      <c r="H2215" s="4" t="s">
        <v>19</v>
      </c>
      <c r="I2215" s="5">
        <v>60.000000000000007</v>
      </c>
      <c r="J2215" s="6">
        <v>450</v>
      </c>
      <c r="K2215" s="7">
        <v>270000.00000000006</v>
      </c>
      <c r="L2215" s="7">
        <v>94500.000000000015</v>
      </c>
      <c r="M2215" s="8">
        <v>0.35</v>
      </c>
      <c r="N2215" s="2" t="s">
        <v>82</v>
      </c>
      <c r="O2215">
        <f t="shared" si="272"/>
        <v>2021</v>
      </c>
      <c r="P2215">
        <f t="shared" si="273"/>
        <v>11</v>
      </c>
      <c r="Q2215" t="str">
        <f t="shared" si="274"/>
        <v>nov</v>
      </c>
      <c r="R2215" t="str">
        <f t="shared" si="275"/>
        <v>New Mexico</v>
      </c>
      <c r="S2215" t="str">
        <f t="shared" si="276"/>
        <v>2021-11</v>
      </c>
      <c r="T2215">
        <f>IF(AND(COUNTIF(Calculs!$Q$2:$Q$12,$O2215)&gt;0,COUNTIF(Calculs!$S$2:$S$12,$E2215)&gt;0,COUNTIF(Calculs!$U$2:$U$12,$H2215)&gt;0),1,0)</f>
        <v>1</v>
      </c>
      <c r="U2215">
        <f t="shared" si="277"/>
        <v>270000.00000000006</v>
      </c>
      <c r="V2215">
        <f t="shared" si="278"/>
        <v>450</v>
      </c>
      <c r="W2215">
        <f t="shared" si="279"/>
        <v>94500.000000000015</v>
      </c>
    </row>
    <row r="2216" spans="1:23" ht="15.75" customHeight="1" x14ac:dyDescent="0.3">
      <c r="A2216" s="2" t="s">
        <v>33</v>
      </c>
      <c r="B2216" s="2">
        <v>1128299</v>
      </c>
      <c r="C2216" s="3">
        <v>44526</v>
      </c>
      <c r="D2216" s="12" t="str" cm="1">
        <f t="array" ref="D2216">_xlfn.SWITCH(WEEKDAY(C2216,2), 1, "Lundi", 2, "Mardi", 3, "Mercredi", 4, "Jeudi", 5, "Vendredi", 6, "Samedi", 7, "Dimanche", "Erreur")</f>
        <v>Vendredi</v>
      </c>
      <c r="E2216" s="2" t="s">
        <v>30</v>
      </c>
      <c r="F2216" s="2" t="s">
        <v>87</v>
      </c>
      <c r="G2216" s="2" t="s">
        <v>88</v>
      </c>
      <c r="H2216" s="4" t="s">
        <v>20</v>
      </c>
      <c r="I2216" s="5">
        <v>60.000000000000007</v>
      </c>
      <c r="J2216" s="6">
        <v>425</v>
      </c>
      <c r="K2216" s="7">
        <v>255000.00000000003</v>
      </c>
      <c r="L2216" s="7">
        <v>89250</v>
      </c>
      <c r="M2216" s="8">
        <v>0.35</v>
      </c>
      <c r="N2216" s="2" t="s">
        <v>82</v>
      </c>
      <c r="O2216">
        <f t="shared" si="272"/>
        <v>2021</v>
      </c>
      <c r="P2216">
        <f t="shared" si="273"/>
        <v>11</v>
      </c>
      <c r="Q2216" t="str">
        <f t="shared" si="274"/>
        <v>nov</v>
      </c>
      <c r="R2216" t="str">
        <f t="shared" si="275"/>
        <v>New Mexico</v>
      </c>
      <c r="S2216" t="str">
        <f t="shared" si="276"/>
        <v>2021-11</v>
      </c>
      <c r="T2216">
        <f>IF(AND(COUNTIF(Calculs!$Q$2:$Q$12,$O2216)&gt;0,COUNTIF(Calculs!$S$2:$S$12,$E2216)&gt;0,COUNTIF(Calculs!$U$2:$U$12,$H2216)&gt;0),1,0)</f>
        <v>1</v>
      </c>
      <c r="U2216">
        <f t="shared" si="277"/>
        <v>255000.00000000003</v>
      </c>
      <c r="V2216">
        <f t="shared" si="278"/>
        <v>425</v>
      </c>
      <c r="W2216">
        <f t="shared" si="279"/>
        <v>89250</v>
      </c>
    </row>
    <row r="2217" spans="1:23" ht="15.75" customHeight="1" x14ac:dyDescent="0.3">
      <c r="A2217" s="2" t="s">
        <v>33</v>
      </c>
      <c r="B2217" s="2">
        <v>1128299</v>
      </c>
      <c r="C2217" s="3">
        <v>44526</v>
      </c>
      <c r="D2217" s="12" t="str" cm="1">
        <f t="array" ref="D2217">_xlfn.SWITCH(WEEKDAY(C2217,2), 1, "Lundi", 2, "Mardi", 3, "Mercredi", 4, "Jeudi", 5, "Vendredi", 6, "Samedi", 7, "Dimanche", "Erreur")</f>
        <v>Vendredi</v>
      </c>
      <c r="E2217" s="2" t="s">
        <v>30</v>
      </c>
      <c r="F2217" s="2" t="s">
        <v>87</v>
      </c>
      <c r="G2217" s="2" t="s">
        <v>88</v>
      </c>
      <c r="H2217" s="4" t="s">
        <v>21</v>
      </c>
      <c r="I2217" s="5">
        <v>70</v>
      </c>
      <c r="J2217" s="6">
        <v>375</v>
      </c>
      <c r="K2217" s="7">
        <v>262500</v>
      </c>
      <c r="L2217" s="7">
        <v>78750</v>
      </c>
      <c r="M2217" s="8">
        <v>0.3</v>
      </c>
      <c r="N2217" s="2" t="s">
        <v>82</v>
      </c>
      <c r="O2217">
        <f t="shared" si="272"/>
        <v>2021</v>
      </c>
      <c r="P2217">
        <f t="shared" si="273"/>
        <v>11</v>
      </c>
      <c r="Q2217" t="str">
        <f t="shared" si="274"/>
        <v>nov</v>
      </c>
      <c r="R2217" t="str">
        <f t="shared" si="275"/>
        <v>New Mexico</v>
      </c>
      <c r="S2217" t="str">
        <f t="shared" si="276"/>
        <v>2021-11</v>
      </c>
      <c r="T2217">
        <f>IF(AND(COUNTIF(Calculs!$Q$2:$Q$12,$O2217)&gt;0,COUNTIF(Calculs!$S$2:$S$12,$E2217)&gt;0,COUNTIF(Calculs!$U$2:$U$12,$H2217)&gt;0),1,0)</f>
        <v>1</v>
      </c>
      <c r="U2217">
        <f t="shared" si="277"/>
        <v>262500</v>
      </c>
      <c r="V2217">
        <f t="shared" si="278"/>
        <v>375</v>
      </c>
      <c r="W2217">
        <f t="shared" si="279"/>
        <v>78750</v>
      </c>
    </row>
    <row r="2218" spans="1:23" ht="15.75" customHeight="1" x14ac:dyDescent="0.3">
      <c r="A2218" s="2" t="s">
        <v>33</v>
      </c>
      <c r="B2218" s="2">
        <v>1128299</v>
      </c>
      <c r="C2218" s="3">
        <v>44526</v>
      </c>
      <c r="D2218" s="12" t="str" cm="1">
        <f t="array" ref="D2218">_xlfn.SWITCH(WEEKDAY(C2218,2), 1, "Lundi", 2, "Mardi", 3, "Mercredi", 4, "Jeudi", 5, "Vendredi", 6, "Samedi", 7, "Dimanche", "Erreur")</f>
        <v>Vendredi</v>
      </c>
      <c r="E2218" s="2" t="s">
        <v>30</v>
      </c>
      <c r="F2218" s="2" t="s">
        <v>87</v>
      </c>
      <c r="G2218" s="2" t="s">
        <v>88</v>
      </c>
      <c r="H2218" s="4" t="s">
        <v>22</v>
      </c>
      <c r="I2218" s="5">
        <v>75.000000000000014</v>
      </c>
      <c r="J2218" s="6">
        <v>500</v>
      </c>
      <c r="K2218" s="7">
        <v>375000.00000000006</v>
      </c>
      <c r="L2218" s="7">
        <v>93750.000000000015</v>
      </c>
      <c r="M2218" s="8">
        <v>0.25</v>
      </c>
      <c r="N2218" s="2" t="s">
        <v>82</v>
      </c>
      <c r="O2218">
        <f t="shared" si="272"/>
        <v>2021</v>
      </c>
      <c r="P2218">
        <f t="shared" si="273"/>
        <v>11</v>
      </c>
      <c r="Q2218" t="str">
        <f t="shared" si="274"/>
        <v>nov</v>
      </c>
      <c r="R2218" t="str">
        <f t="shared" si="275"/>
        <v>New Mexico</v>
      </c>
      <c r="S2218" t="str">
        <f t="shared" si="276"/>
        <v>2021-11</v>
      </c>
      <c r="T2218">
        <f>IF(AND(COUNTIF(Calculs!$Q$2:$Q$12,$O2218)&gt;0,COUNTIF(Calculs!$S$2:$S$12,$E2218)&gt;0,COUNTIF(Calculs!$U$2:$U$12,$H2218)&gt;0),1,0)</f>
        <v>1</v>
      </c>
      <c r="U2218">
        <f t="shared" si="277"/>
        <v>375000.00000000006</v>
      </c>
      <c r="V2218">
        <f t="shared" si="278"/>
        <v>500</v>
      </c>
      <c r="W2218">
        <f t="shared" si="279"/>
        <v>93750.000000000015</v>
      </c>
    </row>
    <row r="2219" spans="1:23" ht="15.75" customHeight="1" x14ac:dyDescent="0.3">
      <c r="A2219" s="2" t="s">
        <v>33</v>
      </c>
      <c r="B2219" s="2">
        <v>1128299</v>
      </c>
      <c r="C2219" s="3">
        <v>44555</v>
      </c>
      <c r="D2219" s="12" t="str" cm="1">
        <f t="array" ref="D2219">_xlfn.SWITCH(WEEKDAY(C2219,2), 1, "Lundi", 2, "Mardi", 3, "Mercredi", 4, "Jeudi", 5, "Vendredi", 6, "Samedi", 7, "Dimanche", "Erreur")</f>
        <v>Samedi</v>
      </c>
      <c r="E2219" s="2" t="s">
        <v>30</v>
      </c>
      <c r="F2219" s="2" t="s">
        <v>87</v>
      </c>
      <c r="G2219" s="2" t="s">
        <v>88</v>
      </c>
      <c r="H2219" s="4" t="s">
        <v>16</v>
      </c>
      <c r="I2219" s="5">
        <v>60.000000000000007</v>
      </c>
      <c r="J2219" s="6">
        <v>700</v>
      </c>
      <c r="K2219" s="7">
        <v>420000.00000000006</v>
      </c>
      <c r="L2219" s="7">
        <v>147000</v>
      </c>
      <c r="M2219" s="8">
        <v>0.35</v>
      </c>
      <c r="N2219" s="2" t="s">
        <v>82</v>
      </c>
      <c r="O2219">
        <f t="shared" si="272"/>
        <v>2021</v>
      </c>
      <c r="P2219">
        <f t="shared" si="273"/>
        <v>12</v>
      </c>
      <c r="Q2219" t="str">
        <f t="shared" si="274"/>
        <v>déc</v>
      </c>
      <c r="R2219" t="str">
        <f t="shared" si="275"/>
        <v>New Mexico</v>
      </c>
      <c r="S2219" t="str">
        <f t="shared" si="276"/>
        <v>2021-12</v>
      </c>
      <c r="T2219">
        <f>IF(AND(COUNTIF(Calculs!$Q$2:$Q$12,$O2219)&gt;0,COUNTIF(Calculs!$S$2:$S$12,$E2219)&gt;0,COUNTIF(Calculs!$U$2:$U$12,$H2219)&gt;0),1,0)</f>
        <v>1</v>
      </c>
      <c r="U2219">
        <f t="shared" si="277"/>
        <v>420000.00000000006</v>
      </c>
      <c r="V2219">
        <f t="shared" si="278"/>
        <v>700</v>
      </c>
      <c r="W2219">
        <f t="shared" si="279"/>
        <v>147000</v>
      </c>
    </row>
    <row r="2220" spans="1:23" ht="15.75" customHeight="1" x14ac:dyDescent="0.3">
      <c r="A2220" s="2" t="s">
        <v>33</v>
      </c>
      <c r="B2220" s="2">
        <v>1128299</v>
      </c>
      <c r="C2220" s="3">
        <v>44555</v>
      </c>
      <c r="D2220" s="12" t="str" cm="1">
        <f t="array" ref="D2220">_xlfn.SWITCH(WEEKDAY(C2220,2), 1, "Lundi", 2, "Mardi", 3, "Mercredi", 4, "Jeudi", 5, "Vendredi", 6, "Samedi", 7, "Dimanche", "Erreur")</f>
        <v>Samedi</v>
      </c>
      <c r="E2220" s="2" t="s">
        <v>30</v>
      </c>
      <c r="F2220" s="2" t="s">
        <v>87</v>
      </c>
      <c r="G2220" s="2" t="s">
        <v>88</v>
      </c>
      <c r="H2220" s="4" t="s">
        <v>18</v>
      </c>
      <c r="I2220" s="5">
        <v>65.000000000000014</v>
      </c>
      <c r="J2220" s="6">
        <v>700</v>
      </c>
      <c r="K2220" s="7">
        <v>455000.00000000012</v>
      </c>
      <c r="L2220" s="7">
        <v>182000.00000000006</v>
      </c>
      <c r="M2220" s="8">
        <v>0.4</v>
      </c>
      <c r="N2220" s="2" t="s">
        <v>82</v>
      </c>
      <c r="O2220">
        <f t="shared" si="272"/>
        <v>2021</v>
      </c>
      <c r="P2220">
        <f t="shared" si="273"/>
        <v>12</v>
      </c>
      <c r="Q2220" t="str">
        <f t="shared" si="274"/>
        <v>déc</v>
      </c>
      <c r="R2220" t="str">
        <f t="shared" si="275"/>
        <v>New Mexico</v>
      </c>
      <c r="S2220" t="str">
        <f t="shared" si="276"/>
        <v>2021-12</v>
      </c>
      <c r="T2220">
        <f>IF(AND(COUNTIF(Calculs!$Q$2:$Q$12,$O2220)&gt;0,COUNTIF(Calculs!$S$2:$S$12,$E2220)&gt;0,COUNTIF(Calculs!$U$2:$U$12,$H2220)&gt;0),1,0)</f>
        <v>1</v>
      </c>
      <c r="U2220">
        <f t="shared" si="277"/>
        <v>455000.00000000012</v>
      </c>
      <c r="V2220">
        <f t="shared" si="278"/>
        <v>700</v>
      </c>
      <c r="W2220">
        <f t="shared" si="279"/>
        <v>182000.00000000006</v>
      </c>
    </row>
    <row r="2221" spans="1:23" ht="15.75" customHeight="1" x14ac:dyDescent="0.3">
      <c r="A2221" s="2" t="s">
        <v>25</v>
      </c>
      <c r="B2221" s="2">
        <v>1128299</v>
      </c>
      <c r="C2221" s="3">
        <v>44555</v>
      </c>
      <c r="D2221" s="12" t="str" cm="1">
        <f t="array" ref="D2221">_xlfn.SWITCH(WEEKDAY(C2221,2), 1, "Lundi", 2, "Mardi", 3, "Mercredi", 4, "Jeudi", 5, "Vendredi", 6, "Samedi", 7, "Dimanche", "Erreur")</f>
        <v>Samedi</v>
      </c>
      <c r="E2221" s="2" t="s">
        <v>30</v>
      </c>
      <c r="F2221" s="2" t="s">
        <v>87</v>
      </c>
      <c r="G2221" s="2" t="s">
        <v>88</v>
      </c>
      <c r="H2221" s="4" t="s">
        <v>19</v>
      </c>
      <c r="I2221" s="5">
        <v>60.000000000000007</v>
      </c>
      <c r="J2221" s="6">
        <v>500</v>
      </c>
      <c r="K2221" s="7">
        <v>300000.00000000006</v>
      </c>
      <c r="L2221" s="7">
        <v>105000.00000000001</v>
      </c>
      <c r="M2221" s="8">
        <v>0.35</v>
      </c>
      <c r="N2221" s="2" t="s">
        <v>82</v>
      </c>
      <c r="O2221">
        <f t="shared" si="272"/>
        <v>2021</v>
      </c>
      <c r="P2221">
        <f t="shared" si="273"/>
        <v>12</v>
      </c>
      <c r="Q2221" t="str">
        <f t="shared" si="274"/>
        <v>déc</v>
      </c>
      <c r="R2221" t="str">
        <f t="shared" si="275"/>
        <v>New Mexico</v>
      </c>
      <c r="S2221" t="str">
        <f t="shared" si="276"/>
        <v>2021-12</v>
      </c>
      <c r="T2221">
        <f>IF(AND(COUNTIF(Calculs!$Q$2:$Q$12,$O2221)&gt;0,COUNTIF(Calculs!$S$2:$S$12,$E2221)&gt;0,COUNTIF(Calculs!$U$2:$U$12,$H2221)&gt;0),1,0)</f>
        <v>1</v>
      </c>
      <c r="U2221">
        <f t="shared" si="277"/>
        <v>300000.00000000006</v>
      </c>
      <c r="V2221">
        <f t="shared" si="278"/>
        <v>500</v>
      </c>
      <c r="W2221">
        <f t="shared" si="279"/>
        <v>105000.00000000001</v>
      </c>
    </row>
    <row r="2222" spans="1:23" ht="15.75" customHeight="1" x14ac:dyDescent="0.3">
      <c r="A2222" s="2" t="s">
        <v>25</v>
      </c>
      <c r="B2222" s="2">
        <v>1128299</v>
      </c>
      <c r="C2222" s="3">
        <v>44555</v>
      </c>
      <c r="D2222" s="12" t="str" cm="1">
        <f t="array" ref="D2222">_xlfn.SWITCH(WEEKDAY(C2222,2), 1, "Lundi", 2, "Mardi", 3, "Mercredi", 4, "Jeudi", 5, "Vendredi", 6, "Samedi", 7, "Dimanche", "Erreur")</f>
        <v>Samedi</v>
      </c>
      <c r="E2222" s="2" t="s">
        <v>30</v>
      </c>
      <c r="F2222" s="2" t="s">
        <v>87</v>
      </c>
      <c r="G2222" s="2" t="s">
        <v>88</v>
      </c>
      <c r="H2222" s="4" t="s">
        <v>20</v>
      </c>
      <c r="I2222" s="5">
        <v>60.000000000000007</v>
      </c>
      <c r="J2222" s="6">
        <v>500</v>
      </c>
      <c r="K2222" s="7">
        <v>300000.00000000006</v>
      </c>
      <c r="L2222" s="7">
        <v>105000.00000000001</v>
      </c>
      <c r="M2222" s="8">
        <v>0.35</v>
      </c>
      <c r="N2222" s="2" t="s">
        <v>82</v>
      </c>
      <c r="O2222">
        <f t="shared" si="272"/>
        <v>2021</v>
      </c>
      <c r="P2222">
        <f t="shared" si="273"/>
        <v>12</v>
      </c>
      <c r="Q2222" t="str">
        <f t="shared" si="274"/>
        <v>déc</v>
      </c>
      <c r="R2222" t="str">
        <f t="shared" si="275"/>
        <v>New Mexico</v>
      </c>
      <c r="S2222" t="str">
        <f t="shared" si="276"/>
        <v>2021-12</v>
      </c>
      <c r="T2222">
        <f>IF(AND(COUNTIF(Calculs!$Q$2:$Q$12,$O2222)&gt;0,COUNTIF(Calculs!$S$2:$S$12,$E2222)&gt;0,COUNTIF(Calculs!$U$2:$U$12,$H2222)&gt;0),1,0)</f>
        <v>1</v>
      </c>
      <c r="U2222">
        <f t="shared" si="277"/>
        <v>300000.00000000006</v>
      </c>
      <c r="V2222">
        <f t="shared" si="278"/>
        <v>500</v>
      </c>
      <c r="W2222">
        <f t="shared" si="279"/>
        <v>105000.00000000001</v>
      </c>
    </row>
    <row r="2223" spans="1:23" ht="15.75" customHeight="1" x14ac:dyDescent="0.3">
      <c r="A2223" s="2" t="s">
        <v>25</v>
      </c>
      <c r="B2223" s="2">
        <v>1128299</v>
      </c>
      <c r="C2223" s="3">
        <v>44555</v>
      </c>
      <c r="D2223" s="12" t="str" cm="1">
        <f t="array" ref="D2223">_xlfn.SWITCH(WEEKDAY(C2223,2), 1, "Lundi", 2, "Mardi", 3, "Mercredi", 4, "Jeudi", 5, "Vendredi", 6, "Samedi", 7, "Dimanche", "Erreur")</f>
        <v>Samedi</v>
      </c>
      <c r="E2223" s="2" t="s">
        <v>30</v>
      </c>
      <c r="F2223" s="2" t="s">
        <v>87</v>
      </c>
      <c r="G2223" s="2" t="s">
        <v>88</v>
      </c>
      <c r="H2223" s="4" t="s">
        <v>21</v>
      </c>
      <c r="I2223" s="5">
        <v>70</v>
      </c>
      <c r="J2223" s="6">
        <v>425</v>
      </c>
      <c r="K2223" s="7">
        <v>297500</v>
      </c>
      <c r="L2223" s="7">
        <v>89250</v>
      </c>
      <c r="M2223" s="8">
        <v>0.3</v>
      </c>
      <c r="N2223" s="2" t="s">
        <v>82</v>
      </c>
      <c r="O2223">
        <f t="shared" si="272"/>
        <v>2021</v>
      </c>
      <c r="P2223">
        <f t="shared" si="273"/>
        <v>12</v>
      </c>
      <c r="Q2223" t="str">
        <f t="shared" si="274"/>
        <v>déc</v>
      </c>
      <c r="R2223" t="str">
        <f t="shared" si="275"/>
        <v>New Mexico</v>
      </c>
      <c r="S2223" t="str">
        <f t="shared" si="276"/>
        <v>2021-12</v>
      </c>
      <c r="T2223">
        <f>IF(AND(COUNTIF(Calculs!$Q$2:$Q$12,$O2223)&gt;0,COUNTIF(Calculs!$S$2:$S$12,$E2223)&gt;0,COUNTIF(Calculs!$U$2:$U$12,$H2223)&gt;0),1,0)</f>
        <v>1</v>
      </c>
      <c r="U2223">
        <f t="shared" si="277"/>
        <v>297500</v>
      </c>
      <c r="V2223">
        <f t="shared" si="278"/>
        <v>425</v>
      </c>
      <c r="W2223">
        <f t="shared" si="279"/>
        <v>89250</v>
      </c>
    </row>
    <row r="2224" spans="1:23" ht="15.75" customHeight="1" x14ac:dyDescent="0.3">
      <c r="A2224" s="2" t="s">
        <v>25</v>
      </c>
      <c r="B2224" s="2">
        <v>1128299</v>
      </c>
      <c r="C2224" s="3">
        <v>44555</v>
      </c>
      <c r="D2224" s="12" t="str" cm="1">
        <f t="array" ref="D2224">_xlfn.SWITCH(WEEKDAY(C2224,2), 1, "Lundi", 2, "Mardi", 3, "Mercredi", 4, "Jeudi", 5, "Vendredi", 6, "Samedi", 7, "Dimanche", "Erreur")</f>
        <v>Samedi</v>
      </c>
      <c r="E2224" s="2" t="s">
        <v>30</v>
      </c>
      <c r="F2224" s="2" t="s">
        <v>87</v>
      </c>
      <c r="G2224" s="2" t="s">
        <v>88</v>
      </c>
      <c r="H2224" s="4" t="s">
        <v>22</v>
      </c>
      <c r="I2224" s="5">
        <v>75.000000000000014</v>
      </c>
      <c r="J2224" s="6">
        <v>525</v>
      </c>
      <c r="K2224" s="7">
        <v>393750.00000000006</v>
      </c>
      <c r="L2224" s="7">
        <v>98437.500000000015</v>
      </c>
      <c r="M2224" s="8">
        <v>0.25</v>
      </c>
      <c r="N2224" s="2" t="s">
        <v>82</v>
      </c>
      <c r="O2224">
        <f t="shared" si="272"/>
        <v>2021</v>
      </c>
      <c r="P2224">
        <f t="shared" si="273"/>
        <v>12</v>
      </c>
      <c r="Q2224" t="str">
        <f t="shared" si="274"/>
        <v>déc</v>
      </c>
      <c r="R2224" t="str">
        <f t="shared" si="275"/>
        <v>New Mexico</v>
      </c>
      <c r="S2224" t="str">
        <f t="shared" si="276"/>
        <v>2021-12</v>
      </c>
      <c r="T2224">
        <f>IF(AND(COUNTIF(Calculs!$Q$2:$Q$12,$O2224)&gt;0,COUNTIF(Calculs!$S$2:$S$12,$E2224)&gt;0,COUNTIF(Calculs!$U$2:$U$12,$H2224)&gt;0),1,0)</f>
        <v>1</v>
      </c>
      <c r="U2224">
        <f t="shared" si="277"/>
        <v>393750.00000000006</v>
      </c>
      <c r="V2224">
        <f t="shared" si="278"/>
        <v>525</v>
      </c>
      <c r="W2224">
        <f t="shared" si="279"/>
        <v>98437.500000000015</v>
      </c>
    </row>
    <row r="2225" spans="1:23" ht="15.75" customHeight="1" x14ac:dyDescent="0.3">
      <c r="A2225" s="2" t="s">
        <v>25</v>
      </c>
      <c r="B2225" s="2">
        <v>1128299</v>
      </c>
      <c r="C2225" s="3">
        <v>44209</v>
      </c>
      <c r="D2225" s="12" t="str" cm="1">
        <f t="array" ref="D2225">_xlfn.SWITCH(WEEKDAY(C2225,2), 1, "Lundi", 2, "Mardi", 3, "Mercredi", 4, "Jeudi", 5, "Vendredi", 6, "Samedi", 7, "Dimanche", "Erreur")</f>
        <v>Mercredi</v>
      </c>
      <c r="E2225" s="2" t="s">
        <v>30</v>
      </c>
      <c r="F2225" s="2" t="s">
        <v>87</v>
      </c>
      <c r="G2225" s="2" t="s">
        <v>88</v>
      </c>
      <c r="H2225" s="4" t="s">
        <v>16</v>
      </c>
      <c r="I2225" s="5">
        <v>29.999999999999993</v>
      </c>
      <c r="J2225" s="6">
        <v>450</v>
      </c>
      <c r="K2225" s="7">
        <v>134999.99999999997</v>
      </c>
      <c r="L2225" s="7">
        <v>53999.999999999993</v>
      </c>
      <c r="M2225" s="8">
        <v>0.4</v>
      </c>
      <c r="N2225" s="2" t="s">
        <v>82</v>
      </c>
      <c r="O2225">
        <f t="shared" si="272"/>
        <v>2021</v>
      </c>
      <c r="P2225">
        <f t="shared" si="273"/>
        <v>1</v>
      </c>
      <c r="Q2225" t="str">
        <f t="shared" si="274"/>
        <v>janv</v>
      </c>
      <c r="R2225" t="str">
        <f t="shared" si="275"/>
        <v>New Mexico</v>
      </c>
      <c r="S2225" t="str">
        <f t="shared" si="276"/>
        <v>2021-01</v>
      </c>
      <c r="T2225">
        <f>IF(AND(COUNTIF(Calculs!$Q$2:$Q$12,$O2225)&gt;0,COUNTIF(Calculs!$S$2:$S$12,$E2225)&gt;0,COUNTIF(Calculs!$U$2:$U$12,$H2225)&gt;0),1,0)</f>
        <v>1</v>
      </c>
      <c r="U2225">
        <f t="shared" si="277"/>
        <v>134999.99999999997</v>
      </c>
      <c r="V2225">
        <f t="shared" si="278"/>
        <v>450</v>
      </c>
      <c r="W2225">
        <f t="shared" si="279"/>
        <v>53999.999999999993</v>
      </c>
    </row>
    <row r="2226" spans="1:23" ht="15.75" customHeight="1" x14ac:dyDescent="0.3">
      <c r="A2226" s="2" t="s">
        <v>25</v>
      </c>
      <c r="B2226" s="2">
        <v>1128299</v>
      </c>
      <c r="C2226" s="3">
        <v>44209</v>
      </c>
      <c r="D2226" s="12" t="str" cm="1">
        <f t="array" ref="D2226">_xlfn.SWITCH(WEEKDAY(C2226,2), 1, "Lundi", 2, "Mardi", 3, "Mercredi", 4, "Jeudi", 5, "Vendredi", 6, "Samedi", 7, "Dimanche", "Erreur")</f>
        <v>Mercredi</v>
      </c>
      <c r="E2226" s="2" t="s">
        <v>30</v>
      </c>
      <c r="F2226" s="2" t="s">
        <v>87</v>
      </c>
      <c r="G2226" s="2" t="s">
        <v>88</v>
      </c>
      <c r="H2226" s="4" t="s">
        <v>18</v>
      </c>
      <c r="I2226" s="5">
        <v>40</v>
      </c>
      <c r="J2226" s="6">
        <v>450</v>
      </c>
      <c r="K2226" s="7">
        <v>180000</v>
      </c>
      <c r="L2226" s="7">
        <v>72000</v>
      </c>
      <c r="M2226" s="8">
        <v>0.4</v>
      </c>
      <c r="N2226" s="2" t="s">
        <v>82</v>
      </c>
      <c r="O2226">
        <f t="shared" si="272"/>
        <v>2021</v>
      </c>
      <c r="P2226">
        <f t="shared" si="273"/>
        <v>1</v>
      </c>
      <c r="Q2226" t="str">
        <f t="shared" si="274"/>
        <v>janv</v>
      </c>
      <c r="R2226" t="str">
        <f t="shared" si="275"/>
        <v>New Mexico</v>
      </c>
      <c r="S2226" t="str">
        <f t="shared" si="276"/>
        <v>2021-01</v>
      </c>
      <c r="T2226">
        <f>IF(AND(COUNTIF(Calculs!$Q$2:$Q$12,$O2226)&gt;0,COUNTIF(Calculs!$S$2:$S$12,$E2226)&gt;0,COUNTIF(Calculs!$U$2:$U$12,$H2226)&gt;0),1,0)</f>
        <v>1</v>
      </c>
      <c r="U2226">
        <f t="shared" si="277"/>
        <v>180000</v>
      </c>
      <c r="V2226">
        <f t="shared" si="278"/>
        <v>450</v>
      </c>
      <c r="W2226">
        <f t="shared" si="279"/>
        <v>72000</v>
      </c>
    </row>
    <row r="2227" spans="1:23" ht="15.75" customHeight="1" x14ac:dyDescent="0.3">
      <c r="A2227" s="2" t="s">
        <v>25</v>
      </c>
      <c r="B2227" s="2">
        <v>1128299</v>
      </c>
      <c r="C2227" s="3">
        <v>44209</v>
      </c>
      <c r="D2227" s="12" t="str" cm="1">
        <f t="array" ref="D2227">_xlfn.SWITCH(WEEKDAY(C2227,2), 1, "Lundi", 2, "Mardi", 3, "Mercredi", 4, "Jeudi", 5, "Vendredi", 6, "Samedi", 7, "Dimanche", "Erreur")</f>
        <v>Mercredi</v>
      </c>
      <c r="E2227" s="2" t="s">
        <v>30</v>
      </c>
      <c r="F2227" s="2" t="s">
        <v>87</v>
      </c>
      <c r="G2227" s="2" t="s">
        <v>88</v>
      </c>
      <c r="H2227" s="4" t="s">
        <v>19</v>
      </c>
      <c r="I2227" s="5">
        <v>40</v>
      </c>
      <c r="J2227" s="6">
        <v>450</v>
      </c>
      <c r="K2227" s="7">
        <v>180000</v>
      </c>
      <c r="L2227" s="7">
        <v>62999.999999999993</v>
      </c>
      <c r="M2227" s="8">
        <v>0.35</v>
      </c>
      <c r="N2227" s="2" t="s">
        <v>82</v>
      </c>
      <c r="O2227">
        <f t="shared" si="272"/>
        <v>2021</v>
      </c>
      <c r="P2227">
        <f t="shared" si="273"/>
        <v>1</v>
      </c>
      <c r="Q2227" t="str">
        <f t="shared" si="274"/>
        <v>janv</v>
      </c>
      <c r="R2227" t="str">
        <f t="shared" si="275"/>
        <v>New Mexico</v>
      </c>
      <c r="S2227" t="str">
        <f t="shared" si="276"/>
        <v>2021-01</v>
      </c>
      <c r="T2227">
        <f>IF(AND(COUNTIF(Calculs!$Q$2:$Q$12,$O2227)&gt;0,COUNTIF(Calculs!$S$2:$S$12,$E2227)&gt;0,COUNTIF(Calculs!$U$2:$U$12,$H2227)&gt;0),1,0)</f>
        <v>1</v>
      </c>
      <c r="U2227">
        <f t="shared" si="277"/>
        <v>180000</v>
      </c>
      <c r="V2227">
        <f t="shared" si="278"/>
        <v>450</v>
      </c>
      <c r="W2227">
        <f t="shared" si="279"/>
        <v>62999.999999999993</v>
      </c>
    </row>
    <row r="2228" spans="1:23" ht="15.75" customHeight="1" x14ac:dyDescent="0.3">
      <c r="A2228" s="2" t="s">
        <v>25</v>
      </c>
      <c r="B2228" s="2">
        <v>1128299</v>
      </c>
      <c r="C2228" s="3">
        <v>44209</v>
      </c>
      <c r="D2228" s="12" t="str" cm="1">
        <f t="array" ref="D2228">_xlfn.SWITCH(WEEKDAY(C2228,2), 1, "Lundi", 2, "Mardi", 3, "Mercredi", 4, "Jeudi", 5, "Vendredi", 6, "Samedi", 7, "Dimanche", "Erreur")</f>
        <v>Mercredi</v>
      </c>
      <c r="E2228" s="2" t="s">
        <v>30</v>
      </c>
      <c r="F2228" s="2" t="s">
        <v>87</v>
      </c>
      <c r="G2228" s="2" t="s">
        <v>88</v>
      </c>
      <c r="H2228" s="4" t="s">
        <v>20</v>
      </c>
      <c r="I2228" s="5">
        <v>40</v>
      </c>
      <c r="J2228" s="6">
        <v>300</v>
      </c>
      <c r="K2228" s="7">
        <v>120000</v>
      </c>
      <c r="L2228" s="7">
        <v>48000</v>
      </c>
      <c r="M2228" s="8">
        <v>0.4</v>
      </c>
      <c r="N2228" s="2" t="s">
        <v>82</v>
      </c>
      <c r="O2228">
        <f t="shared" si="272"/>
        <v>2021</v>
      </c>
      <c r="P2228">
        <f t="shared" si="273"/>
        <v>1</v>
      </c>
      <c r="Q2228" t="str">
        <f t="shared" si="274"/>
        <v>janv</v>
      </c>
      <c r="R2228" t="str">
        <f t="shared" si="275"/>
        <v>New Mexico</v>
      </c>
      <c r="S2228" t="str">
        <f t="shared" si="276"/>
        <v>2021-01</v>
      </c>
      <c r="T2228">
        <f>IF(AND(COUNTIF(Calculs!$Q$2:$Q$12,$O2228)&gt;0,COUNTIF(Calculs!$S$2:$S$12,$E2228)&gt;0,COUNTIF(Calculs!$U$2:$U$12,$H2228)&gt;0),1,0)</f>
        <v>1</v>
      </c>
      <c r="U2228">
        <f t="shared" si="277"/>
        <v>120000</v>
      </c>
      <c r="V2228">
        <f t="shared" si="278"/>
        <v>300</v>
      </c>
      <c r="W2228">
        <f t="shared" si="279"/>
        <v>48000</v>
      </c>
    </row>
    <row r="2229" spans="1:23" ht="15.75" customHeight="1" x14ac:dyDescent="0.3">
      <c r="A2229" s="2" t="s">
        <v>25</v>
      </c>
      <c r="B2229" s="2">
        <v>1128299</v>
      </c>
      <c r="C2229" s="3">
        <v>44209</v>
      </c>
      <c r="D2229" s="12" t="str" cm="1">
        <f t="array" ref="D2229">_xlfn.SWITCH(WEEKDAY(C2229,2), 1, "Lundi", 2, "Mardi", 3, "Mercredi", 4, "Jeudi", 5, "Vendredi", 6, "Samedi", 7, "Dimanche", "Erreur")</f>
        <v>Mercredi</v>
      </c>
      <c r="E2229" s="2" t="s">
        <v>30</v>
      </c>
      <c r="F2229" s="2" t="s">
        <v>87</v>
      </c>
      <c r="G2229" s="2" t="s">
        <v>88</v>
      </c>
      <c r="H2229" s="4" t="s">
        <v>21</v>
      </c>
      <c r="I2229" s="5">
        <v>45.000000000000014</v>
      </c>
      <c r="J2229" s="6">
        <v>250</v>
      </c>
      <c r="K2229" s="7">
        <v>112500.00000000003</v>
      </c>
      <c r="L2229" s="7">
        <v>39375.000000000007</v>
      </c>
      <c r="M2229" s="8">
        <v>0.35</v>
      </c>
      <c r="N2229" s="2" t="s">
        <v>82</v>
      </c>
      <c r="O2229">
        <f t="shared" si="272"/>
        <v>2021</v>
      </c>
      <c r="P2229">
        <f t="shared" si="273"/>
        <v>1</v>
      </c>
      <c r="Q2229" t="str">
        <f t="shared" si="274"/>
        <v>janv</v>
      </c>
      <c r="R2229" t="str">
        <f t="shared" si="275"/>
        <v>New Mexico</v>
      </c>
      <c r="S2229" t="str">
        <f t="shared" si="276"/>
        <v>2021-01</v>
      </c>
      <c r="T2229">
        <f>IF(AND(COUNTIF(Calculs!$Q$2:$Q$12,$O2229)&gt;0,COUNTIF(Calculs!$S$2:$S$12,$E2229)&gt;0,COUNTIF(Calculs!$U$2:$U$12,$H2229)&gt;0),1,0)</f>
        <v>1</v>
      </c>
      <c r="U2229">
        <f t="shared" si="277"/>
        <v>112500.00000000003</v>
      </c>
      <c r="V2229">
        <f t="shared" si="278"/>
        <v>250</v>
      </c>
      <c r="W2229">
        <f t="shared" si="279"/>
        <v>39375.000000000007</v>
      </c>
    </row>
    <row r="2230" spans="1:23" ht="15.75" customHeight="1" x14ac:dyDescent="0.3">
      <c r="A2230" s="2" t="s">
        <v>25</v>
      </c>
      <c r="B2230" s="2">
        <v>1128299</v>
      </c>
      <c r="C2230" s="3">
        <v>44209</v>
      </c>
      <c r="D2230" s="12" t="str" cm="1">
        <f t="array" ref="D2230">_xlfn.SWITCH(WEEKDAY(C2230,2), 1, "Lundi", 2, "Mardi", 3, "Mercredi", 4, "Jeudi", 5, "Vendredi", 6, "Samedi", 7, "Dimanche", "Erreur")</f>
        <v>Mercredi</v>
      </c>
      <c r="E2230" s="2" t="s">
        <v>30</v>
      </c>
      <c r="F2230" s="2" t="s">
        <v>87</v>
      </c>
      <c r="G2230" s="2" t="s">
        <v>88</v>
      </c>
      <c r="H2230" s="4" t="s">
        <v>22</v>
      </c>
      <c r="I2230" s="5">
        <v>40</v>
      </c>
      <c r="J2230" s="6">
        <v>450</v>
      </c>
      <c r="K2230" s="7">
        <v>180000</v>
      </c>
      <c r="L2230" s="7">
        <v>45000</v>
      </c>
      <c r="M2230" s="8">
        <v>0.25</v>
      </c>
      <c r="N2230" s="2" t="s">
        <v>82</v>
      </c>
      <c r="O2230">
        <f t="shared" si="272"/>
        <v>2021</v>
      </c>
      <c r="P2230">
        <f t="shared" si="273"/>
        <v>1</v>
      </c>
      <c r="Q2230" t="str">
        <f t="shared" si="274"/>
        <v>janv</v>
      </c>
      <c r="R2230" t="str">
        <f t="shared" si="275"/>
        <v>New Mexico</v>
      </c>
      <c r="S2230" t="str">
        <f t="shared" si="276"/>
        <v>2021-01</v>
      </c>
      <c r="T2230">
        <f>IF(AND(COUNTIF(Calculs!$Q$2:$Q$12,$O2230)&gt;0,COUNTIF(Calculs!$S$2:$S$12,$E2230)&gt;0,COUNTIF(Calculs!$U$2:$U$12,$H2230)&gt;0),1,0)</f>
        <v>1</v>
      </c>
      <c r="U2230">
        <f t="shared" si="277"/>
        <v>180000</v>
      </c>
      <c r="V2230">
        <f t="shared" si="278"/>
        <v>450</v>
      </c>
      <c r="W2230">
        <f t="shared" si="279"/>
        <v>45000</v>
      </c>
    </row>
    <row r="2231" spans="1:23" ht="15.75" customHeight="1" x14ac:dyDescent="0.3">
      <c r="A2231" s="2" t="s">
        <v>25</v>
      </c>
      <c r="B2231" s="2">
        <v>1128299</v>
      </c>
      <c r="C2231" s="3">
        <v>44240</v>
      </c>
      <c r="D2231" s="12" t="str" cm="1">
        <f t="array" ref="D2231">_xlfn.SWITCH(WEEKDAY(C2231,2), 1, "Lundi", 2, "Mardi", 3, "Mercredi", 4, "Jeudi", 5, "Vendredi", 6, "Samedi", 7, "Dimanche", "Erreur")</f>
        <v>Samedi</v>
      </c>
      <c r="E2231" s="2" t="s">
        <v>30</v>
      </c>
      <c r="F2231" s="2" t="s">
        <v>87</v>
      </c>
      <c r="G2231" s="2" t="s">
        <v>88</v>
      </c>
      <c r="H2231" s="4" t="s">
        <v>16</v>
      </c>
      <c r="I2231" s="5">
        <v>29.999999999999993</v>
      </c>
      <c r="J2231" s="6">
        <v>500</v>
      </c>
      <c r="K2231" s="7">
        <v>149999.99999999997</v>
      </c>
      <c r="L2231" s="7">
        <v>59999.999999999993</v>
      </c>
      <c r="M2231" s="8">
        <v>0.4</v>
      </c>
      <c r="N2231" s="2" t="s">
        <v>82</v>
      </c>
      <c r="O2231">
        <f t="shared" si="272"/>
        <v>2021</v>
      </c>
      <c r="P2231">
        <f t="shared" si="273"/>
        <v>2</v>
      </c>
      <c r="Q2231" t="str">
        <f t="shared" si="274"/>
        <v>févr</v>
      </c>
      <c r="R2231" t="str">
        <f t="shared" si="275"/>
        <v>New Mexico</v>
      </c>
      <c r="S2231" t="str">
        <f t="shared" si="276"/>
        <v>2021-02</v>
      </c>
      <c r="T2231">
        <f>IF(AND(COUNTIF(Calculs!$Q$2:$Q$12,$O2231)&gt;0,COUNTIF(Calculs!$S$2:$S$12,$E2231)&gt;0,COUNTIF(Calculs!$U$2:$U$12,$H2231)&gt;0),1,0)</f>
        <v>1</v>
      </c>
      <c r="U2231">
        <f t="shared" si="277"/>
        <v>149999.99999999997</v>
      </c>
      <c r="V2231">
        <f t="shared" si="278"/>
        <v>500</v>
      </c>
      <c r="W2231">
        <f t="shared" si="279"/>
        <v>59999.999999999993</v>
      </c>
    </row>
    <row r="2232" spans="1:23" ht="15.75" customHeight="1" x14ac:dyDescent="0.3">
      <c r="A2232" s="2" t="s">
        <v>25</v>
      </c>
      <c r="B2232" s="2">
        <v>1128299</v>
      </c>
      <c r="C2232" s="3">
        <v>44240</v>
      </c>
      <c r="D2232" s="12" t="str" cm="1">
        <f t="array" ref="D2232">_xlfn.SWITCH(WEEKDAY(C2232,2), 1, "Lundi", 2, "Mardi", 3, "Mercredi", 4, "Jeudi", 5, "Vendredi", 6, "Samedi", 7, "Dimanche", "Erreur")</f>
        <v>Samedi</v>
      </c>
      <c r="E2232" s="2" t="s">
        <v>30</v>
      </c>
      <c r="F2232" s="2" t="s">
        <v>87</v>
      </c>
      <c r="G2232" s="2" t="s">
        <v>88</v>
      </c>
      <c r="H2232" s="4" t="s">
        <v>18</v>
      </c>
      <c r="I2232" s="5">
        <v>40</v>
      </c>
      <c r="J2232" s="6">
        <v>400</v>
      </c>
      <c r="K2232" s="7">
        <v>160000</v>
      </c>
      <c r="L2232" s="7">
        <v>64000</v>
      </c>
      <c r="M2232" s="8">
        <v>0.4</v>
      </c>
      <c r="N2232" s="2" t="s">
        <v>82</v>
      </c>
      <c r="O2232">
        <f t="shared" si="272"/>
        <v>2021</v>
      </c>
      <c r="P2232">
        <f t="shared" si="273"/>
        <v>2</v>
      </c>
      <c r="Q2232" t="str">
        <f t="shared" si="274"/>
        <v>févr</v>
      </c>
      <c r="R2232" t="str">
        <f t="shared" si="275"/>
        <v>New Mexico</v>
      </c>
      <c r="S2232" t="str">
        <f t="shared" si="276"/>
        <v>2021-02</v>
      </c>
      <c r="T2232">
        <f>IF(AND(COUNTIF(Calculs!$Q$2:$Q$12,$O2232)&gt;0,COUNTIF(Calculs!$S$2:$S$12,$E2232)&gt;0,COUNTIF(Calculs!$U$2:$U$12,$H2232)&gt;0),1,0)</f>
        <v>1</v>
      </c>
      <c r="U2232">
        <f t="shared" si="277"/>
        <v>160000</v>
      </c>
      <c r="V2232">
        <f t="shared" si="278"/>
        <v>400</v>
      </c>
      <c r="W2232">
        <f t="shared" si="279"/>
        <v>64000</v>
      </c>
    </row>
    <row r="2233" spans="1:23" ht="15.75" customHeight="1" x14ac:dyDescent="0.3">
      <c r="A2233" s="2" t="s">
        <v>25</v>
      </c>
      <c r="B2233" s="2">
        <v>1128299</v>
      </c>
      <c r="C2233" s="3">
        <v>44240</v>
      </c>
      <c r="D2233" s="12" t="str" cm="1">
        <f t="array" ref="D2233">_xlfn.SWITCH(WEEKDAY(C2233,2), 1, "Lundi", 2, "Mardi", 3, "Mercredi", 4, "Jeudi", 5, "Vendredi", 6, "Samedi", 7, "Dimanche", "Erreur")</f>
        <v>Samedi</v>
      </c>
      <c r="E2233" s="2" t="s">
        <v>30</v>
      </c>
      <c r="F2233" s="2" t="s">
        <v>87</v>
      </c>
      <c r="G2233" s="2" t="s">
        <v>88</v>
      </c>
      <c r="H2233" s="4" t="s">
        <v>19</v>
      </c>
      <c r="I2233" s="5">
        <v>40</v>
      </c>
      <c r="J2233" s="6">
        <v>400</v>
      </c>
      <c r="K2233" s="7">
        <v>160000</v>
      </c>
      <c r="L2233" s="7">
        <v>56000</v>
      </c>
      <c r="M2233" s="8">
        <v>0.35</v>
      </c>
      <c r="N2233" s="2" t="s">
        <v>82</v>
      </c>
      <c r="O2233">
        <f t="shared" si="272"/>
        <v>2021</v>
      </c>
      <c r="P2233">
        <f t="shared" si="273"/>
        <v>2</v>
      </c>
      <c r="Q2233" t="str">
        <f t="shared" si="274"/>
        <v>févr</v>
      </c>
      <c r="R2233" t="str">
        <f t="shared" si="275"/>
        <v>New Mexico</v>
      </c>
      <c r="S2233" t="str">
        <f t="shared" si="276"/>
        <v>2021-02</v>
      </c>
      <c r="T2233">
        <f>IF(AND(COUNTIF(Calculs!$Q$2:$Q$12,$O2233)&gt;0,COUNTIF(Calculs!$S$2:$S$12,$E2233)&gt;0,COUNTIF(Calculs!$U$2:$U$12,$H2233)&gt;0),1,0)</f>
        <v>1</v>
      </c>
      <c r="U2233">
        <f t="shared" si="277"/>
        <v>160000</v>
      </c>
      <c r="V2233">
        <f t="shared" si="278"/>
        <v>400</v>
      </c>
      <c r="W2233">
        <f t="shared" si="279"/>
        <v>56000</v>
      </c>
    </row>
    <row r="2234" spans="1:23" ht="15.75" customHeight="1" x14ac:dyDescent="0.3">
      <c r="A2234" s="2" t="s">
        <v>25</v>
      </c>
      <c r="B2234" s="2">
        <v>1128299</v>
      </c>
      <c r="C2234" s="3">
        <v>44240</v>
      </c>
      <c r="D2234" s="12" t="str" cm="1">
        <f t="array" ref="D2234">_xlfn.SWITCH(WEEKDAY(C2234,2), 1, "Lundi", 2, "Mardi", 3, "Mercredi", 4, "Jeudi", 5, "Vendredi", 6, "Samedi", 7, "Dimanche", "Erreur")</f>
        <v>Samedi</v>
      </c>
      <c r="E2234" s="2" t="s">
        <v>47</v>
      </c>
      <c r="F2234" s="2" t="s">
        <v>89</v>
      </c>
      <c r="G2234" s="2" t="s">
        <v>90</v>
      </c>
      <c r="H2234" s="4" t="s">
        <v>20</v>
      </c>
      <c r="I2234" s="5">
        <v>40</v>
      </c>
      <c r="J2234" s="6">
        <v>250</v>
      </c>
      <c r="K2234" s="7">
        <v>100000</v>
      </c>
      <c r="L2234" s="7">
        <v>40000</v>
      </c>
      <c r="M2234" s="8">
        <v>0.4</v>
      </c>
      <c r="N2234" s="2" t="s">
        <v>82</v>
      </c>
      <c r="O2234">
        <f t="shared" si="272"/>
        <v>2021</v>
      </c>
      <c r="P2234">
        <f t="shared" si="273"/>
        <v>2</v>
      </c>
      <c r="Q2234" t="str">
        <f t="shared" si="274"/>
        <v>févr</v>
      </c>
      <c r="R2234" t="str">
        <f t="shared" si="275"/>
        <v>Georgia</v>
      </c>
      <c r="S2234" t="str">
        <f t="shared" si="276"/>
        <v>2021-02</v>
      </c>
      <c r="T2234">
        <f>IF(AND(COUNTIF(Calculs!$Q$2:$Q$12,$O2234)&gt;0,COUNTIF(Calculs!$S$2:$S$12,$E2234)&gt;0,COUNTIF(Calculs!$U$2:$U$12,$H2234)&gt;0),1,0)</f>
        <v>1</v>
      </c>
      <c r="U2234">
        <f t="shared" si="277"/>
        <v>100000</v>
      </c>
      <c r="V2234">
        <f t="shared" si="278"/>
        <v>250</v>
      </c>
      <c r="W2234">
        <f t="shared" si="279"/>
        <v>40000</v>
      </c>
    </row>
    <row r="2235" spans="1:23" ht="15.75" customHeight="1" x14ac:dyDescent="0.3">
      <c r="A2235" s="2" t="s">
        <v>25</v>
      </c>
      <c r="B2235" s="2">
        <v>1128299</v>
      </c>
      <c r="C2235" s="3">
        <v>44240</v>
      </c>
      <c r="D2235" s="12" t="str" cm="1">
        <f t="array" ref="D2235">_xlfn.SWITCH(WEEKDAY(C2235,2), 1, "Lundi", 2, "Mardi", 3, "Mercredi", 4, "Jeudi", 5, "Vendredi", 6, "Samedi", 7, "Dimanche", "Erreur")</f>
        <v>Samedi</v>
      </c>
      <c r="E2235" s="2" t="s">
        <v>47</v>
      </c>
      <c r="F2235" s="2" t="s">
        <v>89</v>
      </c>
      <c r="G2235" s="2" t="s">
        <v>90</v>
      </c>
      <c r="H2235" s="4" t="s">
        <v>21</v>
      </c>
      <c r="I2235" s="5">
        <v>45.000000000000014</v>
      </c>
      <c r="J2235" s="6">
        <v>175</v>
      </c>
      <c r="K2235" s="7">
        <v>78750.000000000029</v>
      </c>
      <c r="L2235" s="7">
        <v>27562.500000000007</v>
      </c>
      <c r="M2235" s="8">
        <v>0.35</v>
      </c>
      <c r="N2235" s="2" t="s">
        <v>82</v>
      </c>
      <c r="O2235">
        <f t="shared" si="272"/>
        <v>2021</v>
      </c>
      <c r="P2235">
        <f t="shared" si="273"/>
        <v>2</v>
      </c>
      <c r="Q2235" t="str">
        <f t="shared" si="274"/>
        <v>févr</v>
      </c>
      <c r="R2235" t="str">
        <f t="shared" si="275"/>
        <v>Georgia</v>
      </c>
      <c r="S2235" t="str">
        <f t="shared" si="276"/>
        <v>2021-02</v>
      </c>
      <c r="T2235">
        <f>IF(AND(COUNTIF(Calculs!$Q$2:$Q$12,$O2235)&gt;0,COUNTIF(Calculs!$S$2:$S$12,$E2235)&gt;0,COUNTIF(Calculs!$U$2:$U$12,$H2235)&gt;0),1,0)</f>
        <v>1</v>
      </c>
      <c r="U2235">
        <f t="shared" si="277"/>
        <v>78750.000000000029</v>
      </c>
      <c r="V2235">
        <f t="shared" si="278"/>
        <v>175</v>
      </c>
      <c r="W2235">
        <f t="shared" si="279"/>
        <v>27562.500000000007</v>
      </c>
    </row>
    <row r="2236" spans="1:23" ht="15.75" customHeight="1" x14ac:dyDescent="0.3">
      <c r="A2236" s="2" t="s">
        <v>25</v>
      </c>
      <c r="B2236" s="2">
        <v>1128299</v>
      </c>
      <c r="C2236" s="3">
        <v>44240</v>
      </c>
      <c r="D2236" s="12" t="str" cm="1">
        <f t="array" ref="D2236">_xlfn.SWITCH(WEEKDAY(C2236,2), 1, "Lundi", 2, "Mardi", 3, "Mercredi", 4, "Jeudi", 5, "Vendredi", 6, "Samedi", 7, "Dimanche", "Erreur")</f>
        <v>Samedi</v>
      </c>
      <c r="E2236" s="2" t="s">
        <v>47</v>
      </c>
      <c r="F2236" s="2" t="s">
        <v>89</v>
      </c>
      <c r="G2236" s="2" t="s">
        <v>90</v>
      </c>
      <c r="H2236" s="4" t="s">
        <v>22</v>
      </c>
      <c r="I2236" s="5">
        <v>40</v>
      </c>
      <c r="J2236" s="6">
        <v>375</v>
      </c>
      <c r="K2236" s="7">
        <v>150000</v>
      </c>
      <c r="L2236" s="7">
        <v>37500</v>
      </c>
      <c r="M2236" s="8">
        <v>0.25</v>
      </c>
      <c r="N2236" s="2" t="s">
        <v>82</v>
      </c>
      <c r="O2236">
        <f t="shared" si="272"/>
        <v>2021</v>
      </c>
      <c r="P2236">
        <f t="shared" si="273"/>
        <v>2</v>
      </c>
      <c r="Q2236" t="str">
        <f t="shared" si="274"/>
        <v>févr</v>
      </c>
      <c r="R2236" t="str">
        <f t="shared" si="275"/>
        <v>Georgia</v>
      </c>
      <c r="S2236" t="str">
        <f t="shared" si="276"/>
        <v>2021-02</v>
      </c>
      <c r="T2236">
        <f>IF(AND(COUNTIF(Calculs!$Q$2:$Q$12,$O2236)&gt;0,COUNTIF(Calculs!$S$2:$S$12,$E2236)&gt;0,COUNTIF(Calculs!$U$2:$U$12,$H2236)&gt;0),1,0)</f>
        <v>1</v>
      </c>
      <c r="U2236">
        <f t="shared" si="277"/>
        <v>150000</v>
      </c>
      <c r="V2236">
        <f t="shared" si="278"/>
        <v>375</v>
      </c>
      <c r="W2236">
        <f t="shared" si="279"/>
        <v>37500</v>
      </c>
    </row>
    <row r="2237" spans="1:23" ht="15.75" customHeight="1" x14ac:dyDescent="0.3">
      <c r="A2237" s="2" t="s">
        <v>25</v>
      </c>
      <c r="B2237" s="2">
        <v>1128299</v>
      </c>
      <c r="C2237" s="3">
        <v>44267</v>
      </c>
      <c r="D2237" s="12" t="str" cm="1">
        <f t="array" ref="D2237">_xlfn.SWITCH(WEEKDAY(C2237,2), 1, "Lundi", 2, "Mardi", 3, "Mercredi", 4, "Jeudi", 5, "Vendredi", 6, "Samedi", 7, "Dimanche", "Erreur")</f>
        <v>Vendredi</v>
      </c>
      <c r="E2237" s="2" t="s">
        <v>47</v>
      </c>
      <c r="F2237" s="2" t="s">
        <v>89</v>
      </c>
      <c r="G2237" s="2" t="s">
        <v>90</v>
      </c>
      <c r="H2237" s="4" t="s">
        <v>16</v>
      </c>
      <c r="I2237" s="5">
        <v>40</v>
      </c>
      <c r="J2237" s="6">
        <v>525</v>
      </c>
      <c r="K2237" s="7">
        <v>210000</v>
      </c>
      <c r="L2237" s="7">
        <v>84000</v>
      </c>
      <c r="M2237" s="8">
        <v>0.4</v>
      </c>
      <c r="N2237" s="2" t="s">
        <v>82</v>
      </c>
      <c r="O2237">
        <f t="shared" si="272"/>
        <v>2021</v>
      </c>
      <c r="P2237">
        <f t="shared" si="273"/>
        <v>3</v>
      </c>
      <c r="Q2237" t="str">
        <f t="shared" si="274"/>
        <v>mars</v>
      </c>
      <c r="R2237" t="str">
        <f t="shared" si="275"/>
        <v>Georgia</v>
      </c>
      <c r="S2237" t="str">
        <f t="shared" si="276"/>
        <v>2021-03</v>
      </c>
      <c r="T2237">
        <f>IF(AND(COUNTIF(Calculs!$Q$2:$Q$12,$O2237)&gt;0,COUNTIF(Calculs!$S$2:$S$12,$E2237)&gt;0,COUNTIF(Calculs!$U$2:$U$12,$H2237)&gt;0),1,0)</f>
        <v>1</v>
      </c>
      <c r="U2237">
        <f t="shared" si="277"/>
        <v>210000</v>
      </c>
      <c r="V2237">
        <f t="shared" si="278"/>
        <v>525</v>
      </c>
      <c r="W2237">
        <f t="shared" si="279"/>
        <v>84000</v>
      </c>
    </row>
    <row r="2238" spans="1:23" ht="15.75" customHeight="1" x14ac:dyDescent="0.3">
      <c r="A2238" s="2" t="s">
        <v>25</v>
      </c>
      <c r="B2238" s="2">
        <v>1128299</v>
      </c>
      <c r="C2238" s="3">
        <v>44267</v>
      </c>
      <c r="D2238" s="12" t="str" cm="1">
        <f t="array" ref="D2238">_xlfn.SWITCH(WEEKDAY(C2238,2), 1, "Lundi", 2, "Mardi", 3, "Mercredi", 4, "Jeudi", 5, "Vendredi", 6, "Samedi", 7, "Dimanche", "Erreur")</f>
        <v>Vendredi</v>
      </c>
      <c r="E2238" s="2" t="s">
        <v>47</v>
      </c>
      <c r="F2238" s="2" t="s">
        <v>89</v>
      </c>
      <c r="G2238" s="2" t="s">
        <v>90</v>
      </c>
      <c r="H2238" s="4" t="s">
        <v>18</v>
      </c>
      <c r="I2238" s="5">
        <v>50</v>
      </c>
      <c r="J2238" s="6">
        <v>375</v>
      </c>
      <c r="K2238" s="7">
        <v>187500</v>
      </c>
      <c r="L2238" s="7">
        <v>75000</v>
      </c>
      <c r="M2238" s="8">
        <v>0.4</v>
      </c>
      <c r="N2238" s="2" t="s">
        <v>82</v>
      </c>
      <c r="O2238">
        <f t="shared" si="272"/>
        <v>2021</v>
      </c>
      <c r="P2238">
        <f t="shared" si="273"/>
        <v>3</v>
      </c>
      <c r="Q2238" t="str">
        <f t="shared" si="274"/>
        <v>mars</v>
      </c>
      <c r="R2238" t="str">
        <f t="shared" si="275"/>
        <v>Georgia</v>
      </c>
      <c r="S2238" t="str">
        <f t="shared" si="276"/>
        <v>2021-03</v>
      </c>
      <c r="T2238">
        <f>IF(AND(COUNTIF(Calculs!$Q$2:$Q$12,$O2238)&gt;0,COUNTIF(Calculs!$S$2:$S$12,$E2238)&gt;0,COUNTIF(Calculs!$U$2:$U$12,$H2238)&gt;0),1,0)</f>
        <v>1</v>
      </c>
      <c r="U2238">
        <f t="shared" si="277"/>
        <v>187500</v>
      </c>
      <c r="V2238">
        <f t="shared" si="278"/>
        <v>375</v>
      </c>
      <c r="W2238">
        <f t="shared" si="279"/>
        <v>75000</v>
      </c>
    </row>
    <row r="2239" spans="1:23" ht="15.75" customHeight="1" x14ac:dyDescent="0.3">
      <c r="A2239" s="2" t="s">
        <v>25</v>
      </c>
      <c r="B2239" s="2">
        <v>1128299</v>
      </c>
      <c r="C2239" s="3">
        <v>44267</v>
      </c>
      <c r="D2239" s="12" t="str" cm="1">
        <f t="array" ref="D2239">_xlfn.SWITCH(WEEKDAY(C2239,2), 1, "Lundi", 2, "Mardi", 3, "Mercredi", 4, "Jeudi", 5, "Vendredi", 6, "Samedi", 7, "Dimanche", "Erreur")</f>
        <v>Vendredi</v>
      </c>
      <c r="E2239" s="2" t="s">
        <v>47</v>
      </c>
      <c r="F2239" s="2" t="s">
        <v>89</v>
      </c>
      <c r="G2239" s="2" t="s">
        <v>90</v>
      </c>
      <c r="H2239" s="4" t="s">
        <v>19</v>
      </c>
      <c r="I2239" s="5">
        <v>50</v>
      </c>
      <c r="J2239" s="6">
        <v>375</v>
      </c>
      <c r="K2239" s="7">
        <v>187500</v>
      </c>
      <c r="L2239" s="7">
        <v>65625</v>
      </c>
      <c r="M2239" s="8">
        <v>0.35</v>
      </c>
      <c r="N2239" s="2" t="s">
        <v>82</v>
      </c>
      <c r="O2239">
        <f t="shared" si="272"/>
        <v>2021</v>
      </c>
      <c r="P2239">
        <f t="shared" si="273"/>
        <v>3</v>
      </c>
      <c r="Q2239" t="str">
        <f t="shared" si="274"/>
        <v>mars</v>
      </c>
      <c r="R2239" t="str">
        <f t="shared" si="275"/>
        <v>Georgia</v>
      </c>
      <c r="S2239" t="str">
        <f t="shared" si="276"/>
        <v>2021-03</v>
      </c>
      <c r="T2239">
        <f>IF(AND(COUNTIF(Calculs!$Q$2:$Q$12,$O2239)&gt;0,COUNTIF(Calculs!$S$2:$S$12,$E2239)&gt;0,COUNTIF(Calculs!$U$2:$U$12,$H2239)&gt;0),1,0)</f>
        <v>1</v>
      </c>
      <c r="U2239">
        <f t="shared" si="277"/>
        <v>187500</v>
      </c>
      <c r="V2239">
        <f t="shared" si="278"/>
        <v>375</v>
      </c>
      <c r="W2239">
        <f t="shared" si="279"/>
        <v>65625</v>
      </c>
    </row>
    <row r="2240" spans="1:23" ht="15.75" customHeight="1" x14ac:dyDescent="0.3">
      <c r="A2240" s="2" t="s">
        <v>25</v>
      </c>
      <c r="B2240" s="2">
        <v>1128299</v>
      </c>
      <c r="C2240" s="3">
        <v>44267</v>
      </c>
      <c r="D2240" s="12" t="str" cm="1">
        <f t="array" ref="D2240">_xlfn.SWITCH(WEEKDAY(C2240,2), 1, "Lundi", 2, "Mardi", 3, "Mercredi", 4, "Jeudi", 5, "Vendredi", 6, "Samedi", 7, "Dimanche", "Erreur")</f>
        <v>Vendredi</v>
      </c>
      <c r="E2240" s="2" t="s">
        <v>47</v>
      </c>
      <c r="F2240" s="2" t="s">
        <v>89</v>
      </c>
      <c r="G2240" s="2" t="s">
        <v>90</v>
      </c>
      <c r="H2240" s="4" t="s">
        <v>20</v>
      </c>
      <c r="I2240" s="5">
        <v>50</v>
      </c>
      <c r="J2240" s="6">
        <v>250</v>
      </c>
      <c r="K2240" s="7">
        <v>125000</v>
      </c>
      <c r="L2240" s="7">
        <v>50000</v>
      </c>
      <c r="M2240" s="8">
        <v>0.4</v>
      </c>
      <c r="N2240" s="2" t="s">
        <v>82</v>
      </c>
      <c r="O2240">
        <f t="shared" si="272"/>
        <v>2021</v>
      </c>
      <c r="P2240">
        <f t="shared" si="273"/>
        <v>3</v>
      </c>
      <c r="Q2240" t="str">
        <f t="shared" si="274"/>
        <v>mars</v>
      </c>
      <c r="R2240" t="str">
        <f t="shared" si="275"/>
        <v>Georgia</v>
      </c>
      <c r="S2240" t="str">
        <f t="shared" si="276"/>
        <v>2021-03</v>
      </c>
      <c r="T2240">
        <f>IF(AND(COUNTIF(Calculs!$Q$2:$Q$12,$O2240)&gt;0,COUNTIF(Calculs!$S$2:$S$12,$E2240)&gt;0,COUNTIF(Calculs!$U$2:$U$12,$H2240)&gt;0),1,0)</f>
        <v>1</v>
      </c>
      <c r="U2240">
        <f t="shared" si="277"/>
        <v>125000</v>
      </c>
      <c r="V2240">
        <f t="shared" si="278"/>
        <v>250</v>
      </c>
      <c r="W2240">
        <f t="shared" si="279"/>
        <v>50000</v>
      </c>
    </row>
    <row r="2241" spans="1:23" ht="15.75" customHeight="1" x14ac:dyDescent="0.3">
      <c r="A2241" s="2" t="s">
        <v>25</v>
      </c>
      <c r="B2241" s="2">
        <v>1128299</v>
      </c>
      <c r="C2241" s="3">
        <v>44267</v>
      </c>
      <c r="D2241" s="12" t="str" cm="1">
        <f t="array" ref="D2241">_xlfn.SWITCH(WEEKDAY(C2241,2), 1, "Lundi", 2, "Mardi", 3, "Mercredi", 4, "Jeudi", 5, "Vendredi", 6, "Samedi", 7, "Dimanche", "Erreur")</f>
        <v>Vendredi</v>
      </c>
      <c r="E2241" s="2" t="s">
        <v>47</v>
      </c>
      <c r="F2241" s="2" t="s">
        <v>89</v>
      </c>
      <c r="G2241" s="2" t="s">
        <v>90</v>
      </c>
      <c r="H2241" s="4" t="s">
        <v>21</v>
      </c>
      <c r="I2241" s="5">
        <v>55.000000000000007</v>
      </c>
      <c r="J2241" s="6">
        <v>150</v>
      </c>
      <c r="K2241" s="7">
        <v>82500.000000000015</v>
      </c>
      <c r="L2241" s="7">
        <v>28875.000000000004</v>
      </c>
      <c r="M2241" s="8">
        <v>0.35</v>
      </c>
      <c r="N2241" s="2" t="s">
        <v>82</v>
      </c>
      <c r="O2241">
        <f t="shared" si="272"/>
        <v>2021</v>
      </c>
      <c r="P2241">
        <f t="shared" si="273"/>
        <v>3</v>
      </c>
      <c r="Q2241" t="str">
        <f t="shared" si="274"/>
        <v>mars</v>
      </c>
      <c r="R2241" t="str">
        <f t="shared" si="275"/>
        <v>Georgia</v>
      </c>
      <c r="S2241" t="str">
        <f t="shared" si="276"/>
        <v>2021-03</v>
      </c>
      <c r="T2241">
        <f>IF(AND(COUNTIF(Calculs!$Q$2:$Q$12,$O2241)&gt;0,COUNTIF(Calculs!$S$2:$S$12,$E2241)&gt;0,COUNTIF(Calculs!$U$2:$U$12,$H2241)&gt;0),1,0)</f>
        <v>1</v>
      </c>
      <c r="U2241">
        <f t="shared" si="277"/>
        <v>82500.000000000015</v>
      </c>
      <c r="V2241">
        <f t="shared" si="278"/>
        <v>150</v>
      </c>
      <c r="W2241">
        <f t="shared" si="279"/>
        <v>28875.000000000004</v>
      </c>
    </row>
    <row r="2242" spans="1:23" ht="15.75" customHeight="1" x14ac:dyDescent="0.3">
      <c r="A2242" s="2" t="s">
        <v>25</v>
      </c>
      <c r="B2242" s="2">
        <v>1128299</v>
      </c>
      <c r="C2242" s="3">
        <v>44267</v>
      </c>
      <c r="D2242" s="12" t="str" cm="1">
        <f t="array" ref="D2242">_xlfn.SWITCH(WEEKDAY(C2242,2), 1, "Lundi", 2, "Mardi", 3, "Mercredi", 4, "Jeudi", 5, "Vendredi", 6, "Samedi", 7, "Dimanche", "Erreur")</f>
        <v>Vendredi</v>
      </c>
      <c r="E2242" s="2" t="s">
        <v>47</v>
      </c>
      <c r="F2242" s="2" t="s">
        <v>89</v>
      </c>
      <c r="G2242" s="2" t="s">
        <v>90</v>
      </c>
      <c r="H2242" s="4" t="s">
        <v>22</v>
      </c>
      <c r="I2242" s="5">
        <v>50</v>
      </c>
      <c r="J2242" s="6">
        <v>350</v>
      </c>
      <c r="K2242" s="7">
        <v>175000</v>
      </c>
      <c r="L2242" s="7">
        <v>43750</v>
      </c>
      <c r="M2242" s="8">
        <v>0.25</v>
      </c>
      <c r="N2242" s="2" t="s">
        <v>82</v>
      </c>
      <c r="O2242">
        <f t="shared" si="272"/>
        <v>2021</v>
      </c>
      <c r="P2242">
        <f t="shared" si="273"/>
        <v>3</v>
      </c>
      <c r="Q2242" t="str">
        <f t="shared" si="274"/>
        <v>mars</v>
      </c>
      <c r="R2242" t="str">
        <f t="shared" si="275"/>
        <v>Georgia</v>
      </c>
      <c r="S2242" t="str">
        <f t="shared" si="276"/>
        <v>2021-03</v>
      </c>
      <c r="T2242">
        <f>IF(AND(COUNTIF(Calculs!$Q$2:$Q$12,$O2242)&gt;0,COUNTIF(Calculs!$S$2:$S$12,$E2242)&gt;0,COUNTIF(Calculs!$U$2:$U$12,$H2242)&gt;0),1,0)</f>
        <v>1</v>
      </c>
      <c r="U2242">
        <f t="shared" si="277"/>
        <v>175000</v>
      </c>
      <c r="V2242">
        <f t="shared" si="278"/>
        <v>350</v>
      </c>
      <c r="W2242">
        <f t="shared" si="279"/>
        <v>43750</v>
      </c>
    </row>
    <row r="2243" spans="1:23" ht="15.75" customHeight="1" x14ac:dyDescent="0.3">
      <c r="A2243" s="2" t="s">
        <v>25</v>
      </c>
      <c r="B2243" s="2">
        <v>1128299</v>
      </c>
      <c r="C2243" s="3">
        <v>44299</v>
      </c>
      <c r="D2243" s="12" t="str" cm="1">
        <f t="array" ref="D2243">_xlfn.SWITCH(WEEKDAY(C2243,2), 1, "Lundi", 2, "Mardi", 3, "Mercredi", 4, "Jeudi", 5, "Vendredi", 6, "Samedi", 7, "Dimanche", "Erreur")</f>
        <v>Mardi</v>
      </c>
      <c r="E2243" s="2" t="s">
        <v>47</v>
      </c>
      <c r="F2243" s="2" t="s">
        <v>89</v>
      </c>
      <c r="G2243" s="2" t="s">
        <v>90</v>
      </c>
      <c r="H2243" s="4" t="s">
        <v>16</v>
      </c>
      <c r="I2243" s="5">
        <v>50</v>
      </c>
      <c r="J2243" s="6">
        <v>525</v>
      </c>
      <c r="K2243" s="7">
        <v>262500</v>
      </c>
      <c r="L2243" s="7">
        <v>105000</v>
      </c>
      <c r="M2243" s="8">
        <v>0.4</v>
      </c>
      <c r="N2243" s="2" t="s">
        <v>82</v>
      </c>
      <c r="O2243">
        <f t="shared" ref="O2243:O2306" si="280">YEAR($C2243)</f>
        <v>2021</v>
      </c>
      <c r="P2243">
        <f t="shared" ref="P2243:P2306" si="281">MONTH($C2243)</f>
        <v>4</v>
      </c>
      <c r="Q2243" t="str">
        <f t="shared" ref="Q2243:Q2306" si="282">TEXT($C2243,"mmm")</f>
        <v>avr</v>
      </c>
      <c r="R2243" t="str">
        <f t="shared" ref="R2243:R2306" si="283">SUBSTITUTE(SUBSTITUTE($F2243,"Sud ","South "),"Ouest ","West ")</f>
        <v>Georgia</v>
      </c>
      <c r="S2243" t="str">
        <f t="shared" ref="S2243:S2306" si="284">TEXT($C2243,"aaaa-mm")</f>
        <v>2021-04</v>
      </c>
      <c r="T2243">
        <f>IF(AND(COUNTIF(Calculs!$Q$2:$Q$12,$O2243)&gt;0,COUNTIF(Calculs!$S$2:$S$12,$E2243)&gt;0,COUNTIF(Calculs!$U$2:$U$12,$H2243)&gt;0),1,0)</f>
        <v>1</v>
      </c>
      <c r="U2243">
        <f t="shared" ref="U2243:U2306" si="285">$K2243*$T2243</f>
        <v>262500</v>
      </c>
      <c r="V2243">
        <f t="shared" ref="V2243:V2306" si="286">$J2243*$T2243</f>
        <v>525</v>
      </c>
      <c r="W2243">
        <f t="shared" ref="W2243:W2306" si="287">$L2243*$T2243</f>
        <v>105000</v>
      </c>
    </row>
    <row r="2244" spans="1:23" ht="15.75" customHeight="1" x14ac:dyDescent="0.3">
      <c r="A2244" s="2" t="s">
        <v>25</v>
      </c>
      <c r="B2244" s="2">
        <v>1128299</v>
      </c>
      <c r="C2244" s="3">
        <v>44299</v>
      </c>
      <c r="D2244" s="12" t="str" cm="1">
        <f t="array" ref="D2244">_xlfn.SWITCH(WEEKDAY(C2244,2), 1, "Lundi", 2, "Mardi", 3, "Mercredi", 4, "Jeudi", 5, "Vendredi", 6, "Samedi", 7, "Dimanche", "Erreur")</f>
        <v>Mardi</v>
      </c>
      <c r="E2244" s="2" t="s">
        <v>47</v>
      </c>
      <c r="F2244" s="2" t="s">
        <v>89</v>
      </c>
      <c r="G2244" s="2" t="s">
        <v>90</v>
      </c>
      <c r="H2244" s="4" t="s">
        <v>18</v>
      </c>
      <c r="I2244" s="5">
        <v>55.000000000000007</v>
      </c>
      <c r="J2244" s="6">
        <v>325</v>
      </c>
      <c r="K2244" s="7">
        <v>178750.00000000003</v>
      </c>
      <c r="L2244" s="7">
        <v>71500.000000000015</v>
      </c>
      <c r="M2244" s="8">
        <v>0.4</v>
      </c>
      <c r="N2244" s="2" t="s">
        <v>82</v>
      </c>
      <c r="O2244">
        <f t="shared" si="280"/>
        <v>2021</v>
      </c>
      <c r="P2244">
        <f t="shared" si="281"/>
        <v>4</v>
      </c>
      <c r="Q2244" t="str">
        <f t="shared" si="282"/>
        <v>avr</v>
      </c>
      <c r="R2244" t="str">
        <f t="shared" si="283"/>
        <v>Georgia</v>
      </c>
      <c r="S2244" t="str">
        <f t="shared" si="284"/>
        <v>2021-04</v>
      </c>
      <c r="T2244">
        <f>IF(AND(COUNTIF(Calculs!$Q$2:$Q$12,$O2244)&gt;0,COUNTIF(Calculs!$S$2:$S$12,$E2244)&gt;0,COUNTIF(Calculs!$U$2:$U$12,$H2244)&gt;0),1,0)</f>
        <v>1</v>
      </c>
      <c r="U2244">
        <f t="shared" si="285"/>
        <v>178750.00000000003</v>
      </c>
      <c r="V2244">
        <f t="shared" si="286"/>
        <v>325</v>
      </c>
      <c r="W2244">
        <f t="shared" si="287"/>
        <v>71500.000000000015</v>
      </c>
    </row>
    <row r="2245" spans="1:23" ht="15.75" customHeight="1" x14ac:dyDescent="0.3">
      <c r="A2245" s="2" t="s">
        <v>25</v>
      </c>
      <c r="B2245" s="2">
        <v>1128299</v>
      </c>
      <c r="C2245" s="3">
        <v>44299</v>
      </c>
      <c r="D2245" s="12" t="str" cm="1">
        <f t="array" ref="D2245">_xlfn.SWITCH(WEEKDAY(C2245,2), 1, "Lundi", 2, "Mardi", 3, "Mercredi", 4, "Jeudi", 5, "Vendredi", 6, "Samedi", 7, "Dimanche", "Erreur")</f>
        <v>Mardi</v>
      </c>
      <c r="E2245" s="2" t="s">
        <v>47</v>
      </c>
      <c r="F2245" s="2" t="s">
        <v>89</v>
      </c>
      <c r="G2245" s="2" t="s">
        <v>90</v>
      </c>
      <c r="H2245" s="4" t="s">
        <v>19</v>
      </c>
      <c r="I2245" s="5">
        <v>55.000000000000007</v>
      </c>
      <c r="J2245" s="6">
        <v>375</v>
      </c>
      <c r="K2245" s="7">
        <v>206250.00000000003</v>
      </c>
      <c r="L2245" s="7">
        <v>72187.5</v>
      </c>
      <c r="M2245" s="8">
        <v>0.35</v>
      </c>
      <c r="N2245" s="2" t="s">
        <v>82</v>
      </c>
      <c r="O2245">
        <f t="shared" si="280"/>
        <v>2021</v>
      </c>
      <c r="P2245">
        <f t="shared" si="281"/>
        <v>4</v>
      </c>
      <c r="Q2245" t="str">
        <f t="shared" si="282"/>
        <v>avr</v>
      </c>
      <c r="R2245" t="str">
        <f t="shared" si="283"/>
        <v>Georgia</v>
      </c>
      <c r="S2245" t="str">
        <f t="shared" si="284"/>
        <v>2021-04</v>
      </c>
      <c r="T2245">
        <f>IF(AND(COUNTIF(Calculs!$Q$2:$Q$12,$O2245)&gt;0,COUNTIF(Calculs!$S$2:$S$12,$E2245)&gt;0,COUNTIF(Calculs!$U$2:$U$12,$H2245)&gt;0),1,0)</f>
        <v>1</v>
      </c>
      <c r="U2245">
        <f t="shared" si="285"/>
        <v>206250.00000000003</v>
      </c>
      <c r="V2245">
        <f t="shared" si="286"/>
        <v>375</v>
      </c>
      <c r="W2245">
        <f t="shared" si="287"/>
        <v>72187.5</v>
      </c>
    </row>
    <row r="2246" spans="1:23" ht="15.75" customHeight="1" x14ac:dyDescent="0.3">
      <c r="A2246" s="2" t="s">
        <v>25</v>
      </c>
      <c r="B2246" s="2">
        <v>1128299</v>
      </c>
      <c r="C2246" s="3">
        <v>44299</v>
      </c>
      <c r="D2246" s="12" t="str" cm="1">
        <f t="array" ref="D2246">_xlfn.SWITCH(WEEKDAY(C2246,2), 1, "Lundi", 2, "Mardi", 3, "Mercredi", 4, "Jeudi", 5, "Vendredi", 6, "Samedi", 7, "Dimanche", "Erreur")</f>
        <v>Mardi</v>
      </c>
      <c r="E2246" s="2" t="s">
        <v>47</v>
      </c>
      <c r="F2246" s="2" t="s">
        <v>89</v>
      </c>
      <c r="G2246" s="2" t="s">
        <v>90</v>
      </c>
      <c r="H2246" s="4" t="s">
        <v>20</v>
      </c>
      <c r="I2246" s="5">
        <v>50</v>
      </c>
      <c r="J2246" s="6">
        <v>275</v>
      </c>
      <c r="K2246" s="7">
        <v>137500</v>
      </c>
      <c r="L2246" s="7">
        <v>55000</v>
      </c>
      <c r="M2246" s="8">
        <v>0.4</v>
      </c>
      <c r="N2246" s="2" t="s">
        <v>82</v>
      </c>
      <c r="O2246">
        <f t="shared" si="280"/>
        <v>2021</v>
      </c>
      <c r="P2246">
        <f t="shared" si="281"/>
        <v>4</v>
      </c>
      <c r="Q2246" t="str">
        <f t="shared" si="282"/>
        <v>avr</v>
      </c>
      <c r="R2246" t="str">
        <f t="shared" si="283"/>
        <v>Georgia</v>
      </c>
      <c r="S2246" t="str">
        <f t="shared" si="284"/>
        <v>2021-04</v>
      </c>
      <c r="T2246">
        <f>IF(AND(COUNTIF(Calculs!$Q$2:$Q$12,$O2246)&gt;0,COUNTIF(Calculs!$S$2:$S$12,$E2246)&gt;0,COUNTIF(Calculs!$U$2:$U$12,$H2246)&gt;0),1,0)</f>
        <v>1</v>
      </c>
      <c r="U2246">
        <f t="shared" si="285"/>
        <v>137500</v>
      </c>
      <c r="V2246">
        <f t="shared" si="286"/>
        <v>275</v>
      </c>
      <c r="W2246">
        <f t="shared" si="287"/>
        <v>55000</v>
      </c>
    </row>
    <row r="2247" spans="1:23" ht="15.75" customHeight="1" x14ac:dyDescent="0.3">
      <c r="A2247" s="2" t="s">
        <v>25</v>
      </c>
      <c r="B2247" s="2">
        <v>1128299</v>
      </c>
      <c r="C2247" s="3">
        <v>44299</v>
      </c>
      <c r="D2247" s="12" t="str" cm="1">
        <f t="array" ref="D2247">_xlfn.SWITCH(WEEKDAY(C2247,2), 1, "Lundi", 2, "Mardi", 3, "Mercredi", 4, "Jeudi", 5, "Vendredi", 6, "Samedi", 7, "Dimanche", "Erreur")</f>
        <v>Mardi</v>
      </c>
      <c r="E2247" s="2" t="s">
        <v>47</v>
      </c>
      <c r="F2247" s="2" t="s">
        <v>89</v>
      </c>
      <c r="G2247" s="2" t="s">
        <v>90</v>
      </c>
      <c r="H2247" s="4" t="s">
        <v>21</v>
      </c>
      <c r="I2247" s="5">
        <v>55.000000000000007</v>
      </c>
      <c r="J2247" s="6">
        <v>175</v>
      </c>
      <c r="K2247" s="7">
        <v>96250.000000000015</v>
      </c>
      <c r="L2247" s="7">
        <v>33687.5</v>
      </c>
      <c r="M2247" s="8">
        <v>0.35</v>
      </c>
      <c r="N2247" s="2" t="s">
        <v>82</v>
      </c>
      <c r="O2247">
        <f t="shared" si="280"/>
        <v>2021</v>
      </c>
      <c r="P2247">
        <f t="shared" si="281"/>
        <v>4</v>
      </c>
      <c r="Q2247" t="str">
        <f t="shared" si="282"/>
        <v>avr</v>
      </c>
      <c r="R2247" t="str">
        <f t="shared" si="283"/>
        <v>Georgia</v>
      </c>
      <c r="S2247" t="str">
        <f t="shared" si="284"/>
        <v>2021-04</v>
      </c>
      <c r="T2247">
        <f>IF(AND(COUNTIF(Calculs!$Q$2:$Q$12,$O2247)&gt;0,COUNTIF(Calculs!$S$2:$S$12,$E2247)&gt;0,COUNTIF(Calculs!$U$2:$U$12,$H2247)&gt;0),1,0)</f>
        <v>1</v>
      </c>
      <c r="U2247">
        <f t="shared" si="285"/>
        <v>96250.000000000015</v>
      </c>
      <c r="V2247">
        <f t="shared" si="286"/>
        <v>175</v>
      </c>
      <c r="W2247">
        <f t="shared" si="287"/>
        <v>33687.5</v>
      </c>
    </row>
    <row r="2248" spans="1:23" ht="15.75" customHeight="1" x14ac:dyDescent="0.3">
      <c r="A2248" s="2" t="s">
        <v>25</v>
      </c>
      <c r="B2248" s="2">
        <v>1128299</v>
      </c>
      <c r="C2248" s="3">
        <v>44299</v>
      </c>
      <c r="D2248" s="12" t="str" cm="1">
        <f t="array" ref="D2248">_xlfn.SWITCH(WEEKDAY(C2248,2), 1, "Lundi", 2, "Mardi", 3, "Mercredi", 4, "Jeudi", 5, "Vendredi", 6, "Samedi", 7, "Dimanche", "Erreur")</f>
        <v>Mardi</v>
      </c>
      <c r="E2248" s="2" t="s">
        <v>47</v>
      </c>
      <c r="F2248" s="2" t="s">
        <v>89</v>
      </c>
      <c r="G2248" s="2" t="s">
        <v>90</v>
      </c>
      <c r="H2248" s="4" t="s">
        <v>22</v>
      </c>
      <c r="I2248" s="5">
        <v>70</v>
      </c>
      <c r="J2248" s="6">
        <v>350</v>
      </c>
      <c r="K2248" s="7">
        <v>245000</v>
      </c>
      <c r="L2248" s="7">
        <v>61250</v>
      </c>
      <c r="M2248" s="8">
        <v>0.25</v>
      </c>
      <c r="N2248" s="2" t="s">
        <v>82</v>
      </c>
      <c r="O2248">
        <f t="shared" si="280"/>
        <v>2021</v>
      </c>
      <c r="P2248">
        <f t="shared" si="281"/>
        <v>4</v>
      </c>
      <c r="Q2248" t="str">
        <f t="shared" si="282"/>
        <v>avr</v>
      </c>
      <c r="R2248" t="str">
        <f t="shared" si="283"/>
        <v>Georgia</v>
      </c>
      <c r="S2248" t="str">
        <f t="shared" si="284"/>
        <v>2021-04</v>
      </c>
      <c r="T2248">
        <f>IF(AND(COUNTIF(Calculs!$Q$2:$Q$12,$O2248)&gt;0,COUNTIF(Calculs!$S$2:$S$12,$E2248)&gt;0,COUNTIF(Calculs!$U$2:$U$12,$H2248)&gt;0),1,0)</f>
        <v>1</v>
      </c>
      <c r="U2248">
        <f t="shared" si="285"/>
        <v>245000</v>
      </c>
      <c r="V2248">
        <f t="shared" si="286"/>
        <v>350</v>
      </c>
      <c r="W2248">
        <f t="shared" si="287"/>
        <v>61250</v>
      </c>
    </row>
    <row r="2249" spans="1:23" ht="15.75" customHeight="1" x14ac:dyDescent="0.3">
      <c r="A2249" s="2" t="s">
        <v>25</v>
      </c>
      <c r="B2249" s="2">
        <v>1128299</v>
      </c>
      <c r="C2249" s="3">
        <v>44330</v>
      </c>
      <c r="D2249" s="12" t="str" cm="1">
        <f t="array" ref="D2249">_xlfn.SWITCH(WEEKDAY(C2249,2), 1, "Lundi", 2, "Mardi", 3, "Mercredi", 4, "Jeudi", 5, "Vendredi", 6, "Samedi", 7, "Dimanche", "Erreur")</f>
        <v>Vendredi</v>
      </c>
      <c r="E2249" s="2" t="s">
        <v>47</v>
      </c>
      <c r="F2249" s="2" t="s">
        <v>89</v>
      </c>
      <c r="G2249" s="2" t="s">
        <v>90</v>
      </c>
      <c r="H2249" s="4" t="s">
        <v>16</v>
      </c>
      <c r="I2249" s="5">
        <v>50</v>
      </c>
      <c r="J2249" s="6">
        <v>550</v>
      </c>
      <c r="K2249" s="7">
        <v>275000</v>
      </c>
      <c r="L2249" s="7">
        <v>110000</v>
      </c>
      <c r="M2249" s="8">
        <v>0.4</v>
      </c>
      <c r="N2249" s="2" t="s">
        <v>82</v>
      </c>
      <c r="O2249">
        <f t="shared" si="280"/>
        <v>2021</v>
      </c>
      <c r="P2249">
        <f t="shared" si="281"/>
        <v>5</v>
      </c>
      <c r="Q2249" t="str">
        <f t="shared" si="282"/>
        <v>mai</v>
      </c>
      <c r="R2249" t="str">
        <f t="shared" si="283"/>
        <v>Georgia</v>
      </c>
      <c r="S2249" t="str">
        <f t="shared" si="284"/>
        <v>2021-05</v>
      </c>
      <c r="T2249">
        <f>IF(AND(COUNTIF(Calculs!$Q$2:$Q$12,$O2249)&gt;0,COUNTIF(Calculs!$S$2:$S$12,$E2249)&gt;0,COUNTIF(Calculs!$U$2:$U$12,$H2249)&gt;0),1,0)</f>
        <v>1</v>
      </c>
      <c r="U2249">
        <f t="shared" si="285"/>
        <v>275000</v>
      </c>
      <c r="V2249">
        <f t="shared" si="286"/>
        <v>550</v>
      </c>
      <c r="W2249">
        <f t="shared" si="287"/>
        <v>110000</v>
      </c>
    </row>
    <row r="2250" spans="1:23" ht="15.75" customHeight="1" x14ac:dyDescent="0.3">
      <c r="A2250" s="2" t="s">
        <v>25</v>
      </c>
      <c r="B2250" s="2">
        <v>1128299</v>
      </c>
      <c r="C2250" s="3">
        <v>44330</v>
      </c>
      <c r="D2250" s="12" t="str" cm="1">
        <f t="array" ref="D2250">_xlfn.SWITCH(WEEKDAY(C2250,2), 1, "Lundi", 2, "Mardi", 3, "Mercredi", 4, "Jeudi", 5, "Vendredi", 6, "Samedi", 7, "Dimanche", "Erreur")</f>
        <v>Vendredi</v>
      </c>
      <c r="E2250" s="2" t="s">
        <v>47</v>
      </c>
      <c r="F2250" s="2" t="s">
        <v>89</v>
      </c>
      <c r="G2250" s="2" t="s">
        <v>90</v>
      </c>
      <c r="H2250" s="4" t="s">
        <v>18</v>
      </c>
      <c r="I2250" s="5">
        <v>55.000000000000007</v>
      </c>
      <c r="J2250" s="6">
        <v>400</v>
      </c>
      <c r="K2250" s="7">
        <v>220000.00000000003</v>
      </c>
      <c r="L2250" s="7">
        <v>88000.000000000015</v>
      </c>
      <c r="M2250" s="8">
        <v>0.4</v>
      </c>
      <c r="N2250" s="2" t="s">
        <v>82</v>
      </c>
      <c r="O2250">
        <f t="shared" si="280"/>
        <v>2021</v>
      </c>
      <c r="P2250">
        <f t="shared" si="281"/>
        <v>5</v>
      </c>
      <c r="Q2250" t="str">
        <f t="shared" si="282"/>
        <v>mai</v>
      </c>
      <c r="R2250" t="str">
        <f t="shared" si="283"/>
        <v>Georgia</v>
      </c>
      <c r="S2250" t="str">
        <f t="shared" si="284"/>
        <v>2021-05</v>
      </c>
      <c r="T2250">
        <f>IF(AND(COUNTIF(Calculs!$Q$2:$Q$12,$O2250)&gt;0,COUNTIF(Calculs!$S$2:$S$12,$E2250)&gt;0,COUNTIF(Calculs!$U$2:$U$12,$H2250)&gt;0),1,0)</f>
        <v>1</v>
      </c>
      <c r="U2250">
        <f t="shared" si="285"/>
        <v>220000.00000000003</v>
      </c>
      <c r="V2250">
        <f t="shared" si="286"/>
        <v>400</v>
      </c>
      <c r="W2250">
        <f t="shared" si="287"/>
        <v>88000.000000000015</v>
      </c>
    </row>
    <row r="2251" spans="1:23" ht="15.75" customHeight="1" x14ac:dyDescent="0.3">
      <c r="A2251" s="2" t="s">
        <v>25</v>
      </c>
      <c r="B2251" s="2">
        <v>1128299</v>
      </c>
      <c r="C2251" s="3">
        <v>44330</v>
      </c>
      <c r="D2251" s="12" t="str" cm="1">
        <f t="array" ref="D2251">_xlfn.SWITCH(WEEKDAY(C2251,2), 1, "Lundi", 2, "Mardi", 3, "Mercredi", 4, "Jeudi", 5, "Vendredi", 6, "Samedi", 7, "Dimanche", "Erreur")</f>
        <v>Vendredi</v>
      </c>
      <c r="E2251" s="2" t="s">
        <v>47</v>
      </c>
      <c r="F2251" s="2" t="s">
        <v>89</v>
      </c>
      <c r="G2251" s="2" t="s">
        <v>90</v>
      </c>
      <c r="H2251" s="4" t="s">
        <v>19</v>
      </c>
      <c r="I2251" s="5">
        <v>55.000000000000007</v>
      </c>
      <c r="J2251" s="6">
        <v>425</v>
      </c>
      <c r="K2251" s="7">
        <v>233750.00000000003</v>
      </c>
      <c r="L2251" s="7">
        <v>81812.5</v>
      </c>
      <c r="M2251" s="8">
        <v>0.35</v>
      </c>
      <c r="N2251" s="2" t="s">
        <v>82</v>
      </c>
      <c r="O2251">
        <f t="shared" si="280"/>
        <v>2021</v>
      </c>
      <c r="P2251">
        <f t="shared" si="281"/>
        <v>5</v>
      </c>
      <c r="Q2251" t="str">
        <f t="shared" si="282"/>
        <v>mai</v>
      </c>
      <c r="R2251" t="str">
        <f t="shared" si="283"/>
        <v>Georgia</v>
      </c>
      <c r="S2251" t="str">
        <f t="shared" si="284"/>
        <v>2021-05</v>
      </c>
      <c r="T2251">
        <f>IF(AND(COUNTIF(Calculs!$Q$2:$Q$12,$O2251)&gt;0,COUNTIF(Calculs!$S$2:$S$12,$E2251)&gt;0,COUNTIF(Calculs!$U$2:$U$12,$H2251)&gt;0),1,0)</f>
        <v>1</v>
      </c>
      <c r="U2251">
        <f t="shared" si="285"/>
        <v>233750.00000000003</v>
      </c>
      <c r="V2251">
        <f t="shared" si="286"/>
        <v>425</v>
      </c>
      <c r="W2251">
        <f t="shared" si="287"/>
        <v>81812.5</v>
      </c>
    </row>
    <row r="2252" spans="1:23" ht="15.75" customHeight="1" x14ac:dyDescent="0.3">
      <c r="A2252" s="2" t="s">
        <v>25</v>
      </c>
      <c r="B2252" s="2">
        <v>1128299</v>
      </c>
      <c r="C2252" s="3">
        <v>44330</v>
      </c>
      <c r="D2252" s="12" t="str" cm="1">
        <f t="array" ref="D2252">_xlfn.SWITCH(WEEKDAY(C2252,2), 1, "Lundi", 2, "Mardi", 3, "Mercredi", 4, "Jeudi", 5, "Vendredi", 6, "Samedi", 7, "Dimanche", "Erreur")</f>
        <v>Vendredi</v>
      </c>
      <c r="E2252" s="2" t="s">
        <v>47</v>
      </c>
      <c r="F2252" s="2" t="s">
        <v>89</v>
      </c>
      <c r="G2252" s="2" t="s">
        <v>90</v>
      </c>
      <c r="H2252" s="4" t="s">
        <v>20</v>
      </c>
      <c r="I2252" s="5">
        <v>50</v>
      </c>
      <c r="J2252" s="6">
        <v>325</v>
      </c>
      <c r="K2252" s="7">
        <v>162500</v>
      </c>
      <c r="L2252" s="7">
        <v>65000</v>
      </c>
      <c r="M2252" s="8">
        <v>0.4</v>
      </c>
      <c r="N2252" s="2" t="s">
        <v>82</v>
      </c>
      <c r="O2252">
        <f t="shared" si="280"/>
        <v>2021</v>
      </c>
      <c r="P2252">
        <f t="shared" si="281"/>
        <v>5</v>
      </c>
      <c r="Q2252" t="str">
        <f t="shared" si="282"/>
        <v>mai</v>
      </c>
      <c r="R2252" t="str">
        <f t="shared" si="283"/>
        <v>Georgia</v>
      </c>
      <c r="S2252" t="str">
        <f t="shared" si="284"/>
        <v>2021-05</v>
      </c>
      <c r="T2252">
        <f>IF(AND(COUNTIF(Calculs!$Q$2:$Q$12,$O2252)&gt;0,COUNTIF(Calculs!$S$2:$S$12,$E2252)&gt;0,COUNTIF(Calculs!$U$2:$U$12,$H2252)&gt;0),1,0)</f>
        <v>1</v>
      </c>
      <c r="U2252">
        <f t="shared" si="285"/>
        <v>162500</v>
      </c>
      <c r="V2252">
        <f t="shared" si="286"/>
        <v>325</v>
      </c>
      <c r="W2252">
        <f t="shared" si="287"/>
        <v>65000</v>
      </c>
    </row>
    <row r="2253" spans="1:23" ht="15.75" customHeight="1" x14ac:dyDescent="0.3">
      <c r="A2253" s="2" t="s">
        <v>25</v>
      </c>
      <c r="B2253" s="2">
        <v>1128299</v>
      </c>
      <c r="C2253" s="3">
        <v>44330</v>
      </c>
      <c r="D2253" s="12" t="str" cm="1">
        <f t="array" ref="D2253">_xlfn.SWITCH(WEEKDAY(C2253,2), 1, "Lundi", 2, "Mardi", 3, "Mercredi", 4, "Jeudi", 5, "Vendredi", 6, "Samedi", 7, "Dimanche", "Erreur")</f>
        <v>Vendredi</v>
      </c>
      <c r="E2253" s="2" t="s">
        <v>47</v>
      </c>
      <c r="F2253" s="2" t="s">
        <v>89</v>
      </c>
      <c r="G2253" s="2" t="s">
        <v>90</v>
      </c>
      <c r="H2253" s="4" t="s">
        <v>21</v>
      </c>
      <c r="I2253" s="5">
        <v>55.000000000000007</v>
      </c>
      <c r="J2253" s="6">
        <v>225</v>
      </c>
      <c r="K2253" s="7">
        <v>123750.00000000001</v>
      </c>
      <c r="L2253" s="7">
        <v>43312.5</v>
      </c>
      <c r="M2253" s="8">
        <v>0.35</v>
      </c>
      <c r="N2253" s="2" t="s">
        <v>82</v>
      </c>
      <c r="O2253">
        <f t="shared" si="280"/>
        <v>2021</v>
      </c>
      <c r="P2253">
        <f t="shared" si="281"/>
        <v>5</v>
      </c>
      <c r="Q2253" t="str">
        <f t="shared" si="282"/>
        <v>mai</v>
      </c>
      <c r="R2253" t="str">
        <f t="shared" si="283"/>
        <v>Georgia</v>
      </c>
      <c r="S2253" t="str">
        <f t="shared" si="284"/>
        <v>2021-05</v>
      </c>
      <c r="T2253">
        <f>IF(AND(COUNTIF(Calculs!$Q$2:$Q$12,$O2253)&gt;0,COUNTIF(Calculs!$S$2:$S$12,$E2253)&gt;0,COUNTIF(Calculs!$U$2:$U$12,$H2253)&gt;0),1,0)</f>
        <v>1</v>
      </c>
      <c r="U2253">
        <f t="shared" si="285"/>
        <v>123750.00000000001</v>
      </c>
      <c r="V2253">
        <f t="shared" si="286"/>
        <v>225</v>
      </c>
      <c r="W2253">
        <f t="shared" si="287"/>
        <v>43312.5</v>
      </c>
    </row>
    <row r="2254" spans="1:23" ht="15.75" customHeight="1" x14ac:dyDescent="0.3">
      <c r="A2254" s="2" t="s">
        <v>25</v>
      </c>
      <c r="B2254" s="2">
        <v>1128299</v>
      </c>
      <c r="C2254" s="3">
        <v>44330</v>
      </c>
      <c r="D2254" s="12" t="str" cm="1">
        <f t="array" ref="D2254">_xlfn.SWITCH(WEEKDAY(C2254,2), 1, "Lundi", 2, "Mardi", 3, "Mercredi", 4, "Jeudi", 5, "Vendredi", 6, "Samedi", 7, "Dimanche", "Erreur")</f>
        <v>Vendredi</v>
      </c>
      <c r="E2254" s="2" t="s">
        <v>47</v>
      </c>
      <c r="F2254" s="2" t="s">
        <v>89</v>
      </c>
      <c r="G2254" s="2" t="s">
        <v>90</v>
      </c>
      <c r="H2254" s="4" t="s">
        <v>22</v>
      </c>
      <c r="I2254" s="5">
        <v>70</v>
      </c>
      <c r="J2254" s="6">
        <v>400</v>
      </c>
      <c r="K2254" s="7">
        <v>280000</v>
      </c>
      <c r="L2254" s="7">
        <v>70000</v>
      </c>
      <c r="M2254" s="8">
        <v>0.25</v>
      </c>
      <c r="N2254" s="2" t="s">
        <v>82</v>
      </c>
      <c r="O2254">
        <f t="shared" si="280"/>
        <v>2021</v>
      </c>
      <c r="P2254">
        <f t="shared" si="281"/>
        <v>5</v>
      </c>
      <c r="Q2254" t="str">
        <f t="shared" si="282"/>
        <v>mai</v>
      </c>
      <c r="R2254" t="str">
        <f t="shared" si="283"/>
        <v>Georgia</v>
      </c>
      <c r="S2254" t="str">
        <f t="shared" si="284"/>
        <v>2021-05</v>
      </c>
      <c r="T2254">
        <f>IF(AND(COUNTIF(Calculs!$Q$2:$Q$12,$O2254)&gt;0,COUNTIF(Calculs!$S$2:$S$12,$E2254)&gt;0,COUNTIF(Calculs!$U$2:$U$12,$H2254)&gt;0),1,0)</f>
        <v>1</v>
      </c>
      <c r="U2254">
        <f t="shared" si="285"/>
        <v>280000</v>
      </c>
      <c r="V2254">
        <f t="shared" si="286"/>
        <v>400</v>
      </c>
      <c r="W2254">
        <f t="shared" si="287"/>
        <v>70000</v>
      </c>
    </row>
    <row r="2255" spans="1:23" ht="15.75" customHeight="1" x14ac:dyDescent="0.3">
      <c r="A2255" s="2" t="s">
        <v>25</v>
      </c>
      <c r="B2255" s="2">
        <v>1128299</v>
      </c>
      <c r="C2255" s="3">
        <v>44360</v>
      </c>
      <c r="D2255" s="12" t="str" cm="1">
        <f t="array" ref="D2255">_xlfn.SWITCH(WEEKDAY(C2255,2), 1, "Lundi", 2, "Mardi", 3, "Mercredi", 4, "Jeudi", 5, "Vendredi", 6, "Samedi", 7, "Dimanche", "Erreur")</f>
        <v>Dimanche</v>
      </c>
      <c r="E2255" s="2" t="s">
        <v>47</v>
      </c>
      <c r="F2255" s="2" t="s">
        <v>89</v>
      </c>
      <c r="G2255" s="2" t="s">
        <v>90</v>
      </c>
      <c r="H2255" s="4" t="s">
        <v>16</v>
      </c>
      <c r="I2255" s="5">
        <v>50</v>
      </c>
      <c r="J2255" s="6">
        <v>675</v>
      </c>
      <c r="K2255" s="7">
        <v>337500</v>
      </c>
      <c r="L2255" s="7">
        <v>135000</v>
      </c>
      <c r="M2255" s="8">
        <v>0.4</v>
      </c>
      <c r="N2255" s="2" t="s">
        <v>82</v>
      </c>
      <c r="O2255">
        <f t="shared" si="280"/>
        <v>2021</v>
      </c>
      <c r="P2255">
        <f t="shared" si="281"/>
        <v>6</v>
      </c>
      <c r="Q2255" t="str">
        <f t="shared" si="282"/>
        <v>juin</v>
      </c>
      <c r="R2255" t="str">
        <f t="shared" si="283"/>
        <v>Georgia</v>
      </c>
      <c r="S2255" t="str">
        <f t="shared" si="284"/>
        <v>2021-06</v>
      </c>
      <c r="T2255">
        <f>IF(AND(COUNTIF(Calculs!$Q$2:$Q$12,$O2255)&gt;0,COUNTIF(Calculs!$S$2:$S$12,$E2255)&gt;0,COUNTIF(Calculs!$U$2:$U$12,$H2255)&gt;0),1,0)</f>
        <v>1</v>
      </c>
      <c r="U2255">
        <f t="shared" si="285"/>
        <v>337500</v>
      </c>
      <c r="V2255">
        <f t="shared" si="286"/>
        <v>675</v>
      </c>
      <c r="W2255">
        <f t="shared" si="287"/>
        <v>135000</v>
      </c>
    </row>
    <row r="2256" spans="1:23" ht="15.75" customHeight="1" x14ac:dyDescent="0.3">
      <c r="A2256" s="2" t="s">
        <v>25</v>
      </c>
      <c r="B2256" s="2">
        <v>1128299</v>
      </c>
      <c r="C2256" s="3">
        <v>44360</v>
      </c>
      <c r="D2256" s="12" t="str" cm="1">
        <f t="array" ref="D2256">_xlfn.SWITCH(WEEKDAY(C2256,2), 1, "Lundi", 2, "Mardi", 3, "Mercredi", 4, "Jeudi", 5, "Vendredi", 6, "Samedi", 7, "Dimanche", "Erreur")</f>
        <v>Dimanche</v>
      </c>
      <c r="E2256" s="2" t="s">
        <v>47</v>
      </c>
      <c r="F2256" s="2" t="s">
        <v>89</v>
      </c>
      <c r="G2256" s="2" t="s">
        <v>90</v>
      </c>
      <c r="H2256" s="4" t="s">
        <v>18</v>
      </c>
      <c r="I2256" s="5">
        <v>55.000000000000007</v>
      </c>
      <c r="J2256" s="6">
        <v>525</v>
      </c>
      <c r="K2256" s="7">
        <v>288750.00000000006</v>
      </c>
      <c r="L2256" s="7">
        <v>115500.00000000003</v>
      </c>
      <c r="M2256" s="8">
        <v>0.4</v>
      </c>
      <c r="N2256" s="2" t="s">
        <v>82</v>
      </c>
      <c r="O2256">
        <f t="shared" si="280"/>
        <v>2021</v>
      </c>
      <c r="P2256">
        <f t="shared" si="281"/>
        <v>6</v>
      </c>
      <c r="Q2256" t="str">
        <f t="shared" si="282"/>
        <v>juin</v>
      </c>
      <c r="R2256" t="str">
        <f t="shared" si="283"/>
        <v>Georgia</v>
      </c>
      <c r="S2256" t="str">
        <f t="shared" si="284"/>
        <v>2021-06</v>
      </c>
      <c r="T2256">
        <f>IF(AND(COUNTIF(Calculs!$Q$2:$Q$12,$O2256)&gt;0,COUNTIF(Calculs!$S$2:$S$12,$E2256)&gt;0,COUNTIF(Calculs!$U$2:$U$12,$H2256)&gt;0),1,0)</f>
        <v>1</v>
      </c>
      <c r="U2256">
        <f t="shared" si="285"/>
        <v>288750.00000000006</v>
      </c>
      <c r="V2256">
        <f t="shared" si="286"/>
        <v>525</v>
      </c>
      <c r="W2256">
        <f t="shared" si="287"/>
        <v>115500.00000000003</v>
      </c>
    </row>
    <row r="2257" spans="1:23" ht="15.75" customHeight="1" x14ac:dyDescent="0.3">
      <c r="A2257" s="2" t="s">
        <v>25</v>
      </c>
      <c r="B2257" s="2">
        <v>1128299</v>
      </c>
      <c r="C2257" s="3">
        <v>44360</v>
      </c>
      <c r="D2257" s="12" t="str" cm="1">
        <f t="array" ref="D2257">_xlfn.SWITCH(WEEKDAY(C2257,2), 1, "Lundi", 2, "Mardi", 3, "Mercredi", 4, "Jeudi", 5, "Vendredi", 6, "Samedi", 7, "Dimanche", "Erreur")</f>
        <v>Dimanche</v>
      </c>
      <c r="E2257" s="2" t="s">
        <v>47</v>
      </c>
      <c r="F2257" s="2" t="s">
        <v>89</v>
      </c>
      <c r="G2257" s="2" t="s">
        <v>90</v>
      </c>
      <c r="H2257" s="4" t="s">
        <v>19</v>
      </c>
      <c r="I2257" s="5">
        <v>55.000000000000007</v>
      </c>
      <c r="J2257" s="6">
        <v>525</v>
      </c>
      <c r="K2257" s="7">
        <v>288750.00000000006</v>
      </c>
      <c r="L2257" s="7">
        <v>101062.50000000001</v>
      </c>
      <c r="M2257" s="8">
        <v>0.35</v>
      </c>
      <c r="N2257" s="2" t="s">
        <v>82</v>
      </c>
      <c r="O2257">
        <f t="shared" si="280"/>
        <v>2021</v>
      </c>
      <c r="P2257">
        <f t="shared" si="281"/>
        <v>6</v>
      </c>
      <c r="Q2257" t="str">
        <f t="shared" si="282"/>
        <v>juin</v>
      </c>
      <c r="R2257" t="str">
        <f t="shared" si="283"/>
        <v>Georgia</v>
      </c>
      <c r="S2257" t="str">
        <f t="shared" si="284"/>
        <v>2021-06</v>
      </c>
      <c r="T2257">
        <f>IF(AND(COUNTIF(Calculs!$Q$2:$Q$12,$O2257)&gt;0,COUNTIF(Calculs!$S$2:$S$12,$E2257)&gt;0,COUNTIF(Calculs!$U$2:$U$12,$H2257)&gt;0),1,0)</f>
        <v>1</v>
      </c>
      <c r="U2257">
        <f t="shared" si="285"/>
        <v>288750.00000000006</v>
      </c>
      <c r="V2257">
        <f t="shared" si="286"/>
        <v>525</v>
      </c>
      <c r="W2257">
        <f t="shared" si="287"/>
        <v>101062.50000000001</v>
      </c>
    </row>
    <row r="2258" spans="1:23" ht="15.75" customHeight="1" x14ac:dyDescent="0.3">
      <c r="A2258" s="2" t="s">
        <v>25</v>
      </c>
      <c r="B2258" s="2">
        <v>1128299</v>
      </c>
      <c r="C2258" s="3">
        <v>44360</v>
      </c>
      <c r="D2258" s="12" t="str" cm="1">
        <f t="array" ref="D2258">_xlfn.SWITCH(WEEKDAY(C2258,2), 1, "Lundi", 2, "Mardi", 3, "Mercredi", 4, "Jeudi", 5, "Vendredi", 6, "Samedi", 7, "Dimanche", "Erreur")</f>
        <v>Dimanche</v>
      </c>
      <c r="E2258" s="2" t="s">
        <v>47</v>
      </c>
      <c r="F2258" s="2" t="s">
        <v>89</v>
      </c>
      <c r="G2258" s="2" t="s">
        <v>90</v>
      </c>
      <c r="H2258" s="4" t="s">
        <v>20</v>
      </c>
      <c r="I2258" s="5">
        <v>50</v>
      </c>
      <c r="J2258" s="6">
        <v>400</v>
      </c>
      <c r="K2258" s="7">
        <v>200000</v>
      </c>
      <c r="L2258" s="7">
        <v>80000</v>
      </c>
      <c r="M2258" s="8">
        <v>0.4</v>
      </c>
      <c r="N2258" s="2" t="s">
        <v>82</v>
      </c>
      <c r="O2258">
        <f t="shared" si="280"/>
        <v>2021</v>
      </c>
      <c r="P2258">
        <f t="shared" si="281"/>
        <v>6</v>
      </c>
      <c r="Q2258" t="str">
        <f t="shared" si="282"/>
        <v>juin</v>
      </c>
      <c r="R2258" t="str">
        <f t="shared" si="283"/>
        <v>Georgia</v>
      </c>
      <c r="S2258" t="str">
        <f t="shared" si="284"/>
        <v>2021-06</v>
      </c>
      <c r="T2258">
        <f>IF(AND(COUNTIF(Calculs!$Q$2:$Q$12,$O2258)&gt;0,COUNTIF(Calculs!$S$2:$S$12,$E2258)&gt;0,COUNTIF(Calculs!$U$2:$U$12,$H2258)&gt;0),1,0)</f>
        <v>1</v>
      </c>
      <c r="U2258">
        <f t="shared" si="285"/>
        <v>200000</v>
      </c>
      <c r="V2258">
        <f t="shared" si="286"/>
        <v>400</v>
      </c>
      <c r="W2258">
        <f t="shared" si="287"/>
        <v>80000</v>
      </c>
    </row>
    <row r="2259" spans="1:23" ht="15.75" customHeight="1" x14ac:dyDescent="0.3">
      <c r="A2259" s="2" t="s">
        <v>25</v>
      </c>
      <c r="B2259" s="2">
        <v>1128299</v>
      </c>
      <c r="C2259" s="3">
        <v>44360</v>
      </c>
      <c r="D2259" s="12" t="str" cm="1">
        <f t="array" ref="D2259">_xlfn.SWITCH(WEEKDAY(C2259,2), 1, "Lundi", 2, "Mardi", 3, "Mercredi", 4, "Jeudi", 5, "Vendredi", 6, "Samedi", 7, "Dimanche", "Erreur")</f>
        <v>Dimanche</v>
      </c>
      <c r="E2259" s="2" t="s">
        <v>47</v>
      </c>
      <c r="F2259" s="2" t="s">
        <v>89</v>
      </c>
      <c r="G2259" s="2" t="s">
        <v>90</v>
      </c>
      <c r="H2259" s="4" t="s">
        <v>21</v>
      </c>
      <c r="I2259" s="5">
        <v>55.000000000000007</v>
      </c>
      <c r="J2259" s="6">
        <v>275</v>
      </c>
      <c r="K2259" s="7">
        <v>151250.00000000003</v>
      </c>
      <c r="L2259" s="7">
        <v>52937.500000000007</v>
      </c>
      <c r="M2259" s="8">
        <v>0.35</v>
      </c>
      <c r="N2259" s="2" t="s">
        <v>82</v>
      </c>
      <c r="O2259">
        <f t="shared" si="280"/>
        <v>2021</v>
      </c>
      <c r="P2259">
        <f t="shared" si="281"/>
        <v>6</v>
      </c>
      <c r="Q2259" t="str">
        <f t="shared" si="282"/>
        <v>juin</v>
      </c>
      <c r="R2259" t="str">
        <f t="shared" si="283"/>
        <v>Georgia</v>
      </c>
      <c r="S2259" t="str">
        <f t="shared" si="284"/>
        <v>2021-06</v>
      </c>
      <c r="T2259">
        <f>IF(AND(COUNTIF(Calculs!$Q$2:$Q$12,$O2259)&gt;0,COUNTIF(Calculs!$S$2:$S$12,$E2259)&gt;0,COUNTIF(Calculs!$U$2:$U$12,$H2259)&gt;0),1,0)</f>
        <v>1</v>
      </c>
      <c r="U2259">
        <f t="shared" si="285"/>
        <v>151250.00000000003</v>
      </c>
      <c r="V2259">
        <f t="shared" si="286"/>
        <v>275</v>
      </c>
      <c r="W2259">
        <f t="shared" si="287"/>
        <v>52937.500000000007</v>
      </c>
    </row>
    <row r="2260" spans="1:23" ht="15.75" customHeight="1" x14ac:dyDescent="0.3">
      <c r="A2260" s="2" t="s">
        <v>25</v>
      </c>
      <c r="B2260" s="2">
        <v>1128299</v>
      </c>
      <c r="C2260" s="3">
        <v>44360</v>
      </c>
      <c r="D2260" s="12" t="str" cm="1">
        <f t="array" ref="D2260">_xlfn.SWITCH(WEEKDAY(C2260,2), 1, "Lundi", 2, "Mardi", 3, "Mercredi", 4, "Jeudi", 5, "Vendredi", 6, "Samedi", 7, "Dimanche", "Erreur")</f>
        <v>Dimanche</v>
      </c>
      <c r="E2260" s="2" t="s">
        <v>47</v>
      </c>
      <c r="F2260" s="2" t="s">
        <v>89</v>
      </c>
      <c r="G2260" s="2" t="s">
        <v>90</v>
      </c>
      <c r="H2260" s="4" t="s">
        <v>22</v>
      </c>
      <c r="I2260" s="5">
        <v>70</v>
      </c>
      <c r="J2260" s="6">
        <v>575</v>
      </c>
      <c r="K2260" s="7">
        <v>402500</v>
      </c>
      <c r="L2260" s="7">
        <v>100625</v>
      </c>
      <c r="M2260" s="8">
        <v>0.25</v>
      </c>
      <c r="N2260" s="2" t="s">
        <v>82</v>
      </c>
      <c r="O2260">
        <f t="shared" si="280"/>
        <v>2021</v>
      </c>
      <c r="P2260">
        <f t="shared" si="281"/>
        <v>6</v>
      </c>
      <c r="Q2260" t="str">
        <f t="shared" si="282"/>
        <v>juin</v>
      </c>
      <c r="R2260" t="str">
        <f t="shared" si="283"/>
        <v>Georgia</v>
      </c>
      <c r="S2260" t="str">
        <f t="shared" si="284"/>
        <v>2021-06</v>
      </c>
      <c r="T2260">
        <f>IF(AND(COUNTIF(Calculs!$Q$2:$Q$12,$O2260)&gt;0,COUNTIF(Calculs!$S$2:$S$12,$E2260)&gt;0,COUNTIF(Calculs!$U$2:$U$12,$H2260)&gt;0),1,0)</f>
        <v>1</v>
      </c>
      <c r="U2260">
        <f t="shared" si="285"/>
        <v>402500</v>
      </c>
      <c r="V2260">
        <f t="shared" si="286"/>
        <v>575</v>
      </c>
      <c r="W2260">
        <f t="shared" si="287"/>
        <v>100625</v>
      </c>
    </row>
    <row r="2261" spans="1:23" ht="15.75" customHeight="1" x14ac:dyDescent="0.3">
      <c r="A2261" s="2" t="s">
        <v>25</v>
      </c>
      <c r="B2261" s="2">
        <v>1128299</v>
      </c>
      <c r="C2261" s="3">
        <v>44389</v>
      </c>
      <c r="D2261" s="12" t="str" cm="1">
        <f t="array" ref="D2261">_xlfn.SWITCH(WEEKDAY(C2261,2), 1, "Lundi", 2, "Mardi", 3, "Mercredi", 4, "Jeudi", 5, "Vendredi", 6, "Samedi", 7, "Dimanche", "Erreur")</f>
        <v>Lundi</v>
      </c>
      <c r="E2261" s="2" t="s">
        <v>47</v>
      </c>
      <c r="F2261" s="2" t="s">
        <v>89</v>
      </c>
      <c r="G2261" s="2" t="s">
        <v>90</v>
      </c>
      <c r="H2261" s="4" t="s">
        <v>16</v>
      </c>
      <c r="I2261" s="5">
        <v>50</v>
      </c>
      <c r="J2261" s="6">
        <v>725</v>
      </c>
      <c r="K2261" s="7">
        <v>362500</v>
      </c>
      <c r="L2261" s="7">
        <v>145000</v>
      </c>
      <c r="M2261" s="8">
        <v>0.4</v>
      </c>
      <c r="N2261" s="2" t="s">
        <v>82</v>
      </c>
      <c r="O2261">
        <f t="shared" si="280"/>
        <v>2021</v>
      </c>
      <c r="P2261">
        <f t="shared" si="281"/>
        <v>7</v>
      </c>
      <c r="Q2261" t="str">
        <f t="shared" si="282"/>
        <v>juil</v>
      </c>
      <c r="R2261" t="str">
        <f t="shared" si="283"/>
        <v>Georgia</v>
      </c>
      <c r="S2261" t="str">
        <f t="shared" si="284"/>
        <v>2021-07</v>
      </c>
      <c r="T2261">
        <f>IF(AND(COUNTIF(Calculs!$Q$2:$Q$12,$O2261)&gt;0,COUNTIF(Calculs!$S$2:$S$12,$E2261)&gt;0,COUNTIF(Calculs!$U$2:$U$12,$H2261)&gt;0),1,0)</f>
        <v>1</v>
      </c>
      <c r="U2261">
        <f t="shared" si="285"/>
        <v>362500</v>
      </c>
      <c r="V2261">
        <f t="shared" si="286"/>
        <v>725</v>
      </c>
      <c r="W2261">
        <f t="shared" si="287"/>
        <v>145000</v>
      </c>
    </row>
    <row r="2262" spans="1:23" ht="15.75" customHeight="1" x14ac:dyDescent="0.3">
      <c r="A2262" s="2" t="s">
        <v>25</v>
      </c>
      <c r="B2262" s="2">
        <v>1128299</v>
      </c>
      <c r="C2262" s="3">
        <v>44389</v>
      </c>
      <c r="D2262" s="12" t="str" cm="1">
        <f t="array" ref="D2262">_xlfn.SWITCH(WEEKDAY(C2262,2), 1, "Lundi", 2, "Mardi", 3, "Mercredi", 4, "Jeudi", 5, "Vendredi", 6, "Samedi", 7, "Dimanche", "Erreur")</f>
        <v>Lundi</v>
      </c>
      <c r="E2262" s="2" t="s">
        <v>47</v>
      </c>
      <c r="F2262" s="2" t="s">
        <v>89</v>
      </c>
      <c r="G2262" s="2" t="s">
        <v>90</v>
      </c>
      <c r="H2262" s="4" t="s">
        <v>18</v>
      </c>
      <c r="I2262" s="5">
        <v>55.000000000000007</v>
      </c>
      <c r="J2262" s="6">
        <v>575</v>
      </c>
      <c r="K2262" s="7">
        <v>316250.00000000006</v>
      </c>
      <c r="L2262" s="7">
        <v>126500.00000000003</v>
      </c>
      <c r="M2262" s="8">
        <v>0.4</v>
      </c>
      <c r="N2262" s="2" t="s">
        <v>82</v>
      </c>
      <c r="O2262">
        <f t="shared" si="280"/>
        <v>2021</v>
      </c>
      <c r="P2262">
        <f t="shared" si="281"/>
        <v>7</v>
      </c>
      <c r="Q2262" t="str">
        <f t="shared" si="282"/>
        <v>juil</v>
      </c>
      <c r="R2262" t="str">
        <f t="shared" si="283"/>
        <v>Georgia</v>
      </c>
      <c r="S2262" t="str">
        <f t="shared" si="284"/>
        <v>2021-07</v>
      </c>
      <c r="T2262">
        <f>IF(AND(COUNTIF(Calculs!$Q$2:$Q$12,$O2262)&gt;0,COUNTIF(Calculs!$S$2:$S$12,$E2262)&gt;0,COUNTIF(Calculs!$U$2:$U$12,$H2262)&gt;0),1,0)</f>
        <v>1</v>
      </c>
      <c r="U2262">
        <f t="shared" si="285"/>
        <v>316250.00000000006</v>
      </c>
      <c r="V2262">
        <f t="shared" si="286"/>
        <v>575</v>
      </c>
      <c r="W2262">
        <f t="shared" si="287"/>
        <v>126500.00000000003</v>
      </c>
    </row>
    <row r="2263" spans="1:23" ht="15.75" customHeight="1" x14ac:dyDescent="0.3">
      <c r="A2263" s="2" t="s">
        <v>25</v>
      </c>
      <c r="B2263" s="2">
        <v>1128299</v>
      </c>
      <c r="C2263" s="3">
        <v>44389</v>
      </c>
      <c r="D2263" s="12" t="str" cm="1">
        <f t="array" ref="D2263">_xlfn.SWITCH(WEEKDAY(C2263,2), 1, "Lundi", 2, "Mardi", 3, "Mercredi", 4, "Jeudi", 5, "Vendredi", 6, "Samedi", 7, "Dimanche", "Erreur")</f>
        <v>Lundi</v>
      </c>
      <c r="E2263" s="2" t="s">
        <v>47</v>
      </c>
      <c r="F2263" s="2" t="s">
        <v>89</v>
      </c>
      <c r="G2263" s="2" t="s">
        <v>90</v>
      </c>
      <c r="H2263" s="4" t="s">
        <v>19</v>
      </c>
      <c r="I2263" s="5">
        <v>55.000000000000007</v>
      </c>
      <c r="J2263" s="6">
        <v>525</v>
      </c>
      <c r="K2263" s="7">
        <v>288750.00000000006</v>
      </c>
      <c r="L2263" s="7">
        <v>101062.50000000001</v>
      </c>
      <c r="M2263" s="8">
        <v>0.35</v>
      </c>
      <c r="N2263" s="2" t="s">
        <v>82</v>
      </c>
      <c r="O2263">
        <f t="shared" si="280"/>
        <v>2021</v>
      </c>
      <c r="P2263">
        <f t="shared" si="281"/>
        <v>7</v>
      </c>
      <c r="Q2263" t="str">
        <f t="shared" si="282"/>
        <v>juil</v>
      </c>
      <c r="R2263" t="str">
        <f t="shared" si="283"/>
        <v>Georgia</v>
      </c>
      <c r="S2263" t="str">
        <f t="shared" si="284"/>
        <v>2021-07</v>
      </c>
      <c r="T2263">
        <f>IF(AND(COUNTIF(Calculs!$Q$2:$Q$12,$O2263)&gt;0,COUNTIF(Calculs!$S$2:$S$12,$E2263)&gt;0,COUNTIF(Calculs!$U$2:$U$12,$H2263)&gt;0),1,0)</f>
        <v>1</v>
      </c>
      <c r="U2263">
        <f t="shared" si="285"/>
        <v>288750.00000000006</v>
      </c>
      <c r="V2263">
        <f t="shared" si="286"/>
        <v>525</v>
      </c>
      <c r="W2263">
        <f t="shared" si="287"/>
        <v>101062.50000000001</v>
      </c>
    </row>
    <row r="2264" spans="1:23" ht="15.75" customHeight="1" x14ac:dyDescent="0.3">
      <c r="A2264" s="2" t="s">
        <v>25</v>
      </c>
      <c r="B2264" s="2">
        <v>1128299</v>
      </c>
      <c r="C2264" s="3">
        <v>44389</v>
      </c>
      <c r="D2264" s="12" t="str" cm="1">
        <f t="array" ref="D2264">_xlfn.SWITCH(WEEKDAY(C2264,2), 1, "Lundi", 2, "Mardi", 3, "Mercredi", 4, "Jeudi", 5, "Vendredi", 6, "Samedi", 7, "Dimanche", "Erreur")</f>
        <v>Lundi</v>
      </c>
      <c r="E2264" s="2" t="s">
        <v>47</v>
      </c>
      <c r="F2264" s="2" t="s">
        <v>89</v>
      </c>
      <c r="G2264" s="2" t="s">
        <v>90</v>
      </c>
      <c r="H2264" s="4" t="s">
        <v>20</v>
      </c>
      <c r="I2264" s="5">
        <v>50</v>
      </c>
      <c r="J2264" s="6">
        <v>425</v>
      </c>
      <c r="K2264" s="7">
        <v>212500</v>
      </c>
      <c r="L2264" s="7">
        <v>85000</v>
      </c>
      <c r="M2264" s="8">
        <v>0.4</v>
      </c>
      <c r="N2264" s="2" t="s">
        <v>82</v>
      </c>
      <c r="O2264">
        <f t="shared" si="280"/>
        <v>2021</v>
      </c>
      <c r="P2264">
        <f t="shared" si="281"/>
        <v>7</v>
      </c>
      <c r="Q2264" t="str">
        <f t="shared" si="282"/>
        <v>juil</v>
      </c>
      <c r="R2264" t="str">
        <f t="shared" si="283"/>
        <v>Georgia</v>
      </c>
      <c r="S2264" t="str">
        <f t="shared" si="284"/>
        <v>2021-07</v>
      </c>
      <c r="T2264">
        <f>IF(AND(COUNTIF(Calculs!$Q$2:$Q$12,$O2264)&gt;0,COUNTIF(Calculs!$S$2:$S$12,$E2264)&gt;0,COUNTIF(Calculs!$U$2:$U$12,$H2264)&gt;0),1,0)</f>
        <v>1</v>
      </c>
      <c r="U2264">
        <f t="shared" si="285"/>
        <v>212500</v>
      </c>
      <c r="V2264">
        <f t="shared" si="286"/>
        <v>425</v>
      </c>
      <c r="W2264">
        <f t="shared" si="287"/>
        <v>85000</v>
      </c>
    </row>
    <row r="2265" spans="1:23" ht="15.75" customHeight="1" x14ac:dyDescent="0.3">
      <c r="A2265" s="2" t="s">
        <v>25</v>
      </c>
      <c r="B2265" s="2">
        <v>1128299</v>
      </c>
      <c r="C2265" s="3">
        <v>44389</v>
      </c>
      <c r="D2265" s="12" t="str" cm="1">
        <f t="array" ref="D2265">_xlfn.SWITCH(WEEKDAY(C2265,2), 1, "Lundi", 2, "Mardi", 3, "Mercredi", 4, "Jeudi", 5, "Vendredi", 6, "Samedi", 7, "Dimanche", "Erreur")</f>
        <v>Lundi</v>
      </c>
      <c r="E2265" s="2" t="s">
        <v>47</v>
      </c>
      <c r="F2265" s="2" t="s">
        <v>89</v>
      </c>
      <c r="G2265" s="2" t="s">
        <v>90</v>
      </c>
      <c r="H2265" s="4" t="s">
        <v>21</v>
      </c>
      <c r="I2265" s="5">
        <v>55.000000000000007</v>
      </c>
      <c r="J2265" s="6">
        <v>475</v>
      </c>
      <c r="K2265" s="7">
        <v>261250.00000000003</v>
      </c>
      <c r="L2265" s="7">
        <v>91437.5</v>
      </c>
      <c r="M2265" s="8">
        <v>0.35</v>
      </c>
      <c r="N2265" s="2" t="s">
        <v>82</v>
      </c>
      <c r="O2265">
        <f t="shared" si="280"/>
        <v>2021</v>
      </c>
      <c r="P2265">
        <f t="shared" si="281"/>
        <v>7</v>
      </c>
      <c r="Q2265" t="str">
        <f t="shared" si="282"/>
        <v>juil</v>
      </c>
      <c r="R2265" t="str">
        <f t="shared" si="283"/>
        <v>Georgia</v>
      </c>
      <c r="S2265" t="str">
        <f t="shared" si="284"/>
        <v>2021-07</v>
      </c>
      <c r="T2265">
        <f>IF(AND(COUNTIF(Calculs!$Q$2:$Q$12,$O2265)&gt;0,COUNTIF(Calculs!$S$2:$S$12,$E2265)&gt;0,COUNTIF(Calculs!$U$2:$U$12,$H2265)&gt;0),1,0)</f>
        <v>1</v>
      </c>
      <c r="U2265">
        <f t="shared" si="285"/>
        <v>261250.00000000003</v>
      </c>
      <c r="V2265">
        <f t="shared" si="286"/>
        <v>475</v>
      </c>
      <c r="W2265">
        <f t="shared" si="287"/>
        <v>91437.5</v>
      </c>
    </row>
    <row r="2266" spans="1:23" ht="15.75" customHeight="1" x14ac:dyDescent="0.3">
      <c r="A2266" s="2" t="s">
        <v>25</v>
      </c>
      <c r="B2266" s="2">
        <v>1128299</v>
      </c>
      <c r="C2266" s="3">
        <v>44389</v>
      </c>
      <c r="D2266" s="12" t="str" cm="1">
        <f t="array" ref="D2266">_xlfn.SWITCH(WEEKDAY(C2266,2), 1, "Lundi", 2, "Mardi", 3, "Mercredi", 4, "Jeudi", 5, "Vendredi", 6, "Samedi", 7, "Dimanche", "Erreur")</f>
        <v>Lundi</v>
      </c>
      <c r="E2266" s="2" t="s">
        <v>47</v>
      </c>
      <c r="F2266" s="2" t="s">
        <v>89</v>
      </c>
      <c r="G2266" s="2" t="s">
        <v>90</v>
      </c>
      <c r="H2266" s="4" t="s">
        <v>22</v>
      </c>
      <c r="I2266" s="5">
        <v>70</v>
      </c>
      <c r="J2266" s="6">
        <v>475</v>
      </c>
      <c r="K2266" s="7">
        <v>332500</v>
      </c>
      <c r="L2266" s="7">
        <v>83125</v>
      </c>
      <c r="M2266" s="8">
        <v>0.25</v>
      </c>
      <c r="N2266" s="2" t="s">
        <v>82</v>
      </c>
      <c r="O2266">
        <f t="shared" si="280"/>
        <v>2021</v>
      </c>
      <c r="P2266">
        <f t="shared" si="281"/>
        <v>7</v>
      </c>
      <c r="Q2266" t="str">
        <f t="shared" si="282"/>
        <v>juil</v>
      </c>
      <c r="R2266" t="str">
        <f t="shared" si="283"/>
        <v>Georgia</v>
      </c>
      <c r="S2266" t="str">
        <f t="shared" si="284"/>
        <v>2021-07</v>
      </c>
      <c r="T2266">
        <f>IF(AND(COUNTIF(Calculs!$Q$2:$Q$12,$O2266)&gt;0,COUNTIF(Calculs!$S$2:$S$12,$E2266)&gt;0,COUNTIF(Calculs!$U$2:$U$12,$H2266)&gt;0),1,0)</f>
        <v>1</v>
      </c>
      <c r="U2266">
        <f t="shared" si="285"/>
        <v>332500</v>
      </c>
      <c r="V2266">
        <f t="shared" si="286"/>
        <v>475</v>
      </c>
      <c r="W2266">
        <f t="shared" si="287"/>
        <v>83125</v>
      </c>
    </row>
    <row r="2267" spans="1:23" ht="15.75" customHeight="1" x14ac:dyDescent="0.3">
      <c r="A2267" s="2" t="s">
        <v>25</v>
      </c>
      <c r="B2267" s="2">
        <v>1128299</v>
      </c>
      <c r="C2267" s="3">
        <v>44421</v>
      </c>
      <c r="D2267" s="12" t="str" cm="1">
        <f t="array" ref="D2267">_xlfn.SWITCH(WEEKDAY(C2267,2), 1, "Lundi", 2, "Mardi", 3, "Mercredi", 4, "Jeudi", 5, "Vendredi", 6, "Samedi", 7, "Dimanche", "Erreur")</f>
        <v>Vendredi</v>
      </c>
      <c r="E2267" s="2" t="s">
        <v>47</v>
      </c>
      <c r="F2267" s="2" t="s">
        <v>89</v>
      </c>
      <c r="G2267" s="2" t="s">
        <v>90</v>
      </c>
      <c r="H2267" s="4" t="s">
        <v>16</v>
      </c>
      <c r="I2267" s="5">
        <v>55.000000000000007</v>
      </c>
      <c r="J2267" s="6">
        <v>675</v>
      </c>
      <c r="K2267" s="7">
        <v>371250.00000000006</v>
      </c>
      <c r="L2267" s="7">
        <v>148500.00000000003</v>
      </c>
      <c r="M2267" s="8">
        <v>0.4</v>
      </c>
      <c r="N2267" s="2" t="s">
        <v>82</v>
      </c>
      <c r="O2267">
        <f t="shared" si="280"/>
        <v>2021</v>
      </c>
      <c r="P2267">
        <f t="shared" si="281"/>
        <v>8</v>
      </c>
      <c r="Q2267" t="str">
        <f t="shared" si="282"/>
        <v>août</v>
      </c>
      <c r="R2267" t="str">
        <f t="shared" si="283"/>
        <v>Georgia</v>
      </c>
      <c r="S2267" t="str">
        <f t="shared" si="284"/>
        <v>2021-08</v>
      </c>
      <c r="T2267">
        <f>IF(AND(COUNTIF(Calculs!$Q$2:$Q$12,$O2267)&gt;0,COUNTIF(Calculs!$S$2:$S$12,$E2267)&gt;0,COUNTIF(Calculs!$U$2:$U$12,$H2267)&gt;0),1,0)</f>
        <v>1</v>
      </c>
      <c r="U2267">
        <f t="shared" si="285"/>
        <v>371250.00000000006</v>
      </c>
      <c r="V2267">
        <f t="shared" si="286"/>
        <v>675</v>
      </c>
      <c r="W2267">
        <f t="shared" si="287"/>
        <v>148500.00000000003</v>
      </c>
    </row>
    <row r="2268" spans="1:23" ht="15.75" customHeight="1" x14ac:dyDescent="0.3">
      <c r="A2268" s="2" t="s">
        <v>25</v>
      </c>
      <c r="B2268" s="2">
        <v>1128299</v>
      </c>
      <c r="C2268" s="3">
        <v>44421</v>
      </c>
      <c r="D2268" s="12" t="str" cm="1">
        <f t="array" ref="D2268">_xlfn.SWITCH(WEEKDAY(C2268,2), 1, "Lundi", 2, "Mardi", 3, "Mercredi", 4, "Jeudi", 5, "Vendredi", 6, "Samedi", 7, "Dimanche", "Erreur")</f>
        <v>Vendredi</v>
      </c>
      <c r="E2268" s="2" t="s">
        <v>47</v>
      </c>
      <c r="F2268" s="2" t="s">
        <v>89</v>
      </c>
      <c r="G2268" s="2" t="s">
        <v>90</v>
      </c>
      <c r="H2268" s="4" t="s">
        <v>18</v>
      </c>
      <c r="I2268" s="5">
        <v>60.000000000000007</v>
      </c>
      <c r="J2268" s="6">
        <v>625</v>
      </c>
      <c r="K2268" s="7">
        <v>375000.00000000006</v>
      </c>
      <c r="L2268" s="7">
        <v>150000.00000000003</v>
      </c>
      <c r="M2268" s="8">
        <v>0.4</v>
      </c>
      <c r="N2268" s="2" t="s">
        <v>82</v>
      </c>
      <c r="O2268">
        <f t="shared" si="280"/>
        <v>2021</v>
      </c>
      <c r="P2268">
        <f t="shared" si="281"/>
        <v>8</v>
      </c>
      <c r="Q2268" t="str">
        <f t="shared" si="282"/>
        <v>août</v>
      </c>
      <c r="R2268" t="str">
        <f t="shared" si="283"/>
        <v>Georgia</v>
      </c>
      <c r="S2268" t="str">
        <f t="shared" si="284"/>
        <v>2021-08</v>
      </c>
      <c r="T2268">
        <f>IF(AND(COUNTIF(Calculs!$Q$2:$Q$12,$O2268)&gt;0,COUNTIF(Calculs!$S$2:$S$12,$E2268)&gt;0,COUNTIF(Calculs!$U$2:$U$12,$H2268)&gt;0),1,0)</f>
        <v>1</v>
      </c>
      <c r="U2268">
        <f t="shared" si="285"/>
        <v>375000.00000000006</v>
      </c>
      <c r="V2268">
        <f t="shared" si="286"/>
        <v>625</v>
      </c>
      <c r="W2268">
        <f t="shared" si="287"/>
        <v>150000.00000000003</v>
      </c>
    </row>
    <row r="2269" spans="1:23" ht="15.75" customHeight="1" x14ac:dyDescent="0.3">
      <c r="A2269" s="2" t="s">
        <v>25</v>
      </c>
      <c r="B2269" s="2">
        <v>1128299</v>
      </c>
      <c r="C2269" s="3">
        <v>44421</v>
      </c>
      <c r="D2269" s="12" t="str" cm="1">
        <f t="array" ref="D2269">_xlfn.SWITCH(WEEKDAY(C2269,2), 1, "Lundi", 2, "Mardi", 3, "Mercredi", 4, "Jeudi", 5, "Vendredi", 6, "Samedi", 7, "Dimanche", "Erreur")</f>
        <v>Vendredi</v>
      </c>
      <c r="E2269" s="2" t="s">
        <v>47</v>
      </c>
      <c r="F2269" s="2" t="s">
        <v>89</v>
      </c>
      <c r="G2269" s="2" t="s">
        <v>90</v>
      </c>
      <c r="H2269" s="4" t="s">
        <v>19</v>
      </c>
      <c r="I2269" s="5">
        <v>55.000000000000007</v>
      </c>
      <c r="J2269" s="6">
        <v>500</v>
      </c>
      <c r="K2269" s="7">
        <v>275000.00000000006</v>
      </c>
      <c r="L2269" s="7">
        <v>96250.000000000015</v>
      </c>
      <c r="M2269" s="8">
        <v>0.35</v>
      </c>
      <c r="N2269" s="2" t="s">
        <v>82</v>
      </c>
      <c r="O2269">
        <f t="shared" si="280"/>
        <v>2021</v>
      </c>
      <c r="P2269">
        <f t="shared" si="281"/>
        <v>8</v>
      </c>
      <c r="Q2269" t="str">
        <f t="shared" si="282"/>
        <v>août</v>
      </c>
      <c r="R2269" t="str">
        <f t="shared" si="283"/>
        <v>Georgia</v>
      </c>
      <c r="S2269" t="str">
        <f t="shared" si="284"/>
        <v>2021-08</v>
      </c>
      <c r="T2269">
        <f>IF(AND(COUNTIF(Calculs!$Q$2:$Q$12,$O2269)&gt;0,COUNTIF(Calculs!$S$2:$S$12,$E2269)&gt;0,COUNTIF(Calculs!$U$2:$U$12,$H2269)&gt;0),1,0)</f>
        <v>1</v>
      </c>
      <c r="U2269">
        <f t="shared" si="285"/>
        <v>275000.00000000006</v>
      </c>
      <c r="V2269">
        <f t="shared" si="286"/>
        <v>500</v>
      </c>
      <c r="W2269">
        <f t="shared" si="287"/>
        <v>96250.000000000015</v>
      </c>
    </row>
    <row r="2270" spans="1:23" ht="15.75" customHeight="1" x14ac:dyDescent="0.3">
      <c r="A2270" s="2" t="s">
        <v>25</v>
      </c>
      <c r="B2270" s="2">
        <v>1128299</v>
      </c>
      <c r="C2270" s="3">
        <v>44421</v>
      </c>
      <c r="D2270" s="12" t="str" cm="1">
        <f t="array" ref="D2270">_xlfn.SWITCH(WEEKDAY(C2270,2), 1, "Lundi", 2, "Mardi", 3, "Mercredi", 4, "Jeudi", 5, "Vendredi", 6, "Samedi", 7, "Dimanche", "Erreur")</f>
        <v>Vendredi</v>
      </c>
      <c r="E2270" s="2" t="s">
        <v>47</v>
      </c>
      <c r="F2270" s="2" t="s">
        <v>89</v>
      </c>
      <c r="G2270" s="2" t="s">
        <v>90</v>
      </c>
      <c r="H2270" s="4" t="s">
        <v>20</v>
      </c>
      <c r="I2270" s="5">
        <v>55.000000000000007</v>
      </c>
      <c r="J2270" s="6">
        <v>450</v>
      </c>
      <c r="K2270" s="7">
        <v>247500.00000000003</v>
      </c>
      <c r="L2270" s="7">
        <v>99000.000000000015</v>
      </c>
      <c r="M2270" s="8">
        <v>0.4</v>
      </c>
      <c r="N2270" s="2" t="s">
        <v>82</v>
      </c>
      <c r="O2270">
        <f t="shared" si="280"/>
        <v>2021</v>
      </c>
      <c r="P2270">
        <f t="shared" si="281"/>
        <v>8</v>
      </c>
      <c r="Q2270" t="str">
        <f t="shared" si="282"/>
        <v>août</v>
      </c>
      <c r="R2270" t="str">
        <f t="shared" si="283"/>
        <v>Georgia</v>
      </c>
      <c r="S2270" t="str">
        <f t="shared" si="284"/>
        <v>2021-08</v>
      </c>
      <c r="T2270">
        <f>IF(AND(COUNTIF(Calculs!$Q$2:$Q$12,$O2270)&gt;0,COUNTIF(Calculs!$S$2:$S$12,$E2270)&gt;0,COUNTIF(Calculs!$U$2:$U$12,$H2270)&gt;0),1,0)</f>
        <v>1</v>
      </c>
      <c r="U2270">
        <f t="shared" si="285"/>
        <v>247500.00000000003</v>
      </c>
      <c r="V2270">
        <f t="shared" si="286"/>
        <v>450</v>
      </c>
      <c r="W2270">
        <f t="shared" si="287"/>
        <v>99000.000000000015</v>
      </c>
    </row>
    <row r="2271" spans="1:23" ht="15.75" customHeight="1" x14ac:dyDescent="0.3">
      <c r="A2271" s="2" t="s">
        <v>25</v>
      </c>
      <c r="B2271" s="2">
        <v>1128299</v>
      </c>
      <c r="C2271" s="3">
        <v>44421</v>
      </c>
      <c r="D2271" s="12" t="str" cm="1">
        <f t="array" ref="D2271">_xlfn.SWITCH(WEEKDAY(C2271,2), 1, "Lundi", 2, "Mardi", 3, "Mercredi", 4, "Jeudi", 5, "Vendredi", 6, "Samedi", 7, "Dimanche", "Erreur")</f>
        <v>Vendredi</v>
      </c>
      <c r="E2271" s="2" t="s">
        <v>47</v>
      </c>
      <c r="F2271" s="2" t="s">
        <v>89</v>
      </c>
      <c r="G2271" s="2" t="s">
        <v>90</v>
      </c>
      <c r="H2271" s="4" t="s">
        <v>21</v>
      </c>
      <c r="I2271" s="5">
        <v>65</v>
      </c>
      <c r="J2271" s="6">
        <v>450</v>
      </c>
      <c r="K2271" s="7">
        <v>292500</v>
      </c>
      <c r="L2271" s="7">
        <v>102375</v>
      </c>
      <c r="M2271" s="8">
        <v>0.35</v>
      </c>
      <c r="N2271" s="2" t="s">
        <v>82</v>
      </c>
      <c r="O2271">
        <f t="shared" si="280"/>
        <v>2021</v>
      </c>
      <c r="P2271">
        <f t="shared" si="281"/>
        <v>8</v>
      </c>
      <c r="Q2271" t="str">
        <f t="shared" si="282"/>
        <v>août</v>
      </c>
      <c r="R2271" t="str">
        <f t="shared" si="283"/>
        <v>Georgia</v>
      </c>
      <c r="S2271" t="str">
        <f t="shared" si="284"/>
        <v>2021-08</v>
      </c>
      <c r="T2271">
        <f>IF(AND(COUNTIF(Calculs!$Q$2:$Q$12,$O2271)&gt;0,COUNTIF(Calculs!$S$2:$S$12,$E2271)&gt;0,COUNTIF(Calculs!$U$2:$U$12,$H2271)&gt;0),1,0)</f>
        <v>1</v>
      </c>
      <c r="U2271">
        <f t="shared" si="285"/>
        <v>292500</v>
      </c>
      <c r="V2271">
        <f t="shared" si="286"/>
        <v>450</v>
      </c>
      <c r="W2271">
        <f t="shared" si="287"/>
        <v>102375</v>
      </c>
    </row>
    <row r="2272" spans="1:23" ht="15.75" customHeight="1" x14ac:dyDescent="0.3">
      <c r="A2272" s="2" t="s">
        <v>25</v>
      </c>
      <c r="B2272" s="2">
        <v>1128299</v>
      </c>
      <c r="C2272" s="3">
        <v>44421</v>
      </c>
      <c r="D2272" s="12" t="str" cm="1">
        <f t="array" ref="D2272">_xlfn.SWITCH(WEEKDAY(C2272,2), 1, "Lundi", 2, "Mardi", 3, "Mercredi", 4, "Jeudi", 5, "Vendredi", 6, "Samedi", 7, "Dimanche", "Erreur")</f>
        <v>Vendredi</v>
      </c>
      <c r="E2272" s="2" t="s">
        <v>47</v>
      </c>
      <c r="F2272" s="2" t="s">
        <v>89</v>
      </c>
      <c r="G2272" s="2" t="s">
        <v>90</v>
      </c>
      <c r="H2272" s="4" t="s">
        <v>22</v>
      </c>
      <c r="I2272" s="5">
        <v>70</v>
      </c>
      <c r="J2272" s="6">
        <v>425</v>
      </c>
      <c r="K2272" s="7">
        <v>297500</v>
      </c>
      <c r="L2272" s="7">
        <v>74375</v>
      </c>
      <c r="M2272" s="8">
        <v>0.25</v>
      </c>
      <c r="N2272" s="2" t="s">
        <v>82</v>
      </c>
      <c r="O2272">
        <f t="shared" si="280"/>
        <v>2021</v>
      </c>
      <c r="P2272">
        <f t="shared" si="281"/>
        <v>8</v>
      </c>
      <c r="Q2272" t="str">
        <f t="shared" si="282"/>
        <v>août</v>
      </c>
      <c r="R2272" t="str">
        <f t="shared" si="283"/>
        <v>Georgia</v>
      </c>
      <c r="S2272" t="str">
        <f t="shared" si="284"/>
        <v>2021-08</v>
      </c>
      <c r="T2272">
        <f>IF(AND(COUNTIF(Calculs!$Q$2:$Q$12,$O2272)&gt;0,COUNTIF(Calculs!$S$2:$S$12,$E2272)&gt;0,COUNTIF(Calculs!$U$2:$U$12,$H2272)&gt;0),1,0)</f>
        <v>1</v>
      </c>
      <c r="U2272">
        <f t="shared" si="285"/>
        <v>297500</v>
      </c>
      <c r="V2272">
        <f t="shared" si="286"/>
        <v>425</v>
      </c>
      <c r="W2272">
        <f t="shared" si="287"/>
        <v>74375</v>
      </c>
    </row>
    <row r="2273" spans="1:23" ht="15.75" customHeight="1" x14ac:dyDescent="0.3">
      <c r="A2273" s="2" t="s">
        <v>25</v>
      </c>
      <c r="B2273" s="2">
        <v>1128299</v>
      </c>
      <c r="C2273" s="3">
        <v>44453</v>
      </c>
      <c r="D2273" s="12" t="str" cm="1">
        <f t="array" ref="D2273">_xlfn.SWITCH(WEEKDAY(C2273,2), 1, "Lundi", 2, "Mardi", 3, "Mercredi", 4, "Jeudi", 5, "Vendredi", 6, "Samedi", 7, "Dimanche", "Erreur")</f>
        <v>Mardi</v>
      </c>
      <c r="E2273" s="2" t="s">
        <v>47</v>
      </c>
      <c r="F2273" s="2" t="s">
        <v>89</v>
      </c>
      <c r="G2273" s="2" t="s">
        <v>90</v>
      </c>
      <c r="H2273" s="4" t="s">
        <v>16</v>
      </c>
      <c r="I2273" s="5">
        <v>45.000000000000014</v>
      </c>
      <c r="J2273" s="6">
        <v>600</v>
      </c>
      <c r="K2273" s="7">
        <v>270000.00000000006</v>
      </c>
      <c r="L2273" s="7">
        <v>108000.00000000003</v>
      </c>
      <c r="M2273" s="8">
        <v>0.4</v>
      </c>
      <c r="N2273" s="2" t="s">
        <v>82</v>
      </c>
      <c r="O2273">
        <f t="shared" si="280"/>
        <v>2021</v>
      </c>
      <c r="P2273">
        <f t="shared" si="281"/>
        <v>9</v>
      </c>
      <c r="Q2273" t="str">
        <f t="shared" si="282"/>
        <v>sept</v>
      </c>
      <c r="R2273" t="str">
        <f t="shared" si="283"/>
        <v>Georgia</v>
      </c>
      <c r="S2273" t="str">
        <f t="shared" si="284"/>
        <v>2021-09</v>
      </c>
      <c r="T2273">
        <f>IF(AND(COUNTIF(Calculs!$Q$2:$Q$12,$O2273)&gt;0,COUNTIF(Calculs!$S$2:$S$12,$E2273)&gt;0,COUNTIF(Calculs!$U$2:$U$12,$H2273)&gt;0),1,0)</f>
        <v>1</v>
      </c>
      <c r="U2273">
        <f t="shared" si="285"/>
        <v>270000.00000000006</v>
      </c>
      <c r="V2273">
        <f t="shared" si="286"/>
        <v>600</v>
      </c>
      <c r="W2273">
        <f t="shared" si="287"/>
        <v>108000.00000000003</v>
      </c>
    </row>
    <row r="2274" spans="1:23" ht="15.75" customHeight="1" x14ac:dyDescent="0.3">
      <c r="A2274" s="2" t="s">
        <v>25</v>
      </c>
      <c r="B2274" s="2">
        <v>1128299</v>
      </c>
      <c r="C2274" s="3">
        <v>44453</v>
      </c>
      <c r="D2274" s="12" t="str" cm="1">
        <f t="array" ref="D2274">_xlfn.SWITCH(WEEKDAY(C2274,2), 1, "Lundi", 2, "Mardi", 3, "Mercredi", 4, "Jeudi", 5, "Vendredi", 6, "Samedi", 7, "Dimanche", "Erreur")</f>
        <v>Mardi</v>
      </c>
      <c r="E2274" s="2" t="s">
        <v>47</v>
      </c>
      <c r="F2274" s="2" t="s">
        <v>89</v>
      </c>
      <c r="G2274" s="2" t="s">
        <v>90</v>
      </c>
      <c r="H2274" s="4" t="s">
        <v>18</v>
      </c>
      <c r="I2274" s="5">
        <v>50.000000000000014</v>
      </c>
      <c r="J2274" s="6">
        <v>600</v>
      </c>
      <c r="K2274" s="7">
        <v>300000.00000000006</v>
      </c>
      <c r="L2274" s="7">
        <v>120000.00000000003</v>
      </c>
      <c r="M2274" s="8">
        <v>0.4</v>
      </c>
      <c r="N2274" s="2" t="s">
        <v>82</v>
      </c>
      <c r="O2274">
        <f t="shared" si="280"/>
        <v>2021</v>
      </c>
      <c r="P2274">
        <f t="shared" si="281"/>
        <v>9</v>
      </c>
      <c r="Q2274" t="str">
        <f t="shared" si="282"/>
        <v>sept</v>
      </c>
      <c r="R2274" t="str">
        <f t="shared" si="283"/>
        <v>Georgia</v>
      </c>
      <c r="S2274" t="str">
        <f t="shared" si="284"/>
        <v>2021-09</v>
      </c>
      <c r="T2274">
        <f>IF(AND(COUNTIF(Calculs!$Q$2:$Q$12,$O2274)&gt;0,COUNTIF(Calculs!$S$2:$S$12,$E2274)&gt;0,COUNTIF(Calculs!$U$2:$U$12,$H2274)&gt;0),1,0)</f>
        <v>1</v>
      </c>
      <c r="U2274">
        <f t="shared" si="285"/>
        <v>300000.00000000006</v>
      </c>
      <c r="V2274">
        <f t="shared" si="286"/>
        <v>600</v>
      </c>
      <c r="W2274">
        <f t="shared" si="287"/>
        <v>120000.00000000003</v>
      </c>
    </row>
    <row r="2275" spans="1:23" ht="15.75" customHeight="1" x14ac:dyDescent="0.3">
      <c r="A2275" s="2" t="s">
        <v>25</v>
      </c>
      <c r="B2275" s="2">
        <v>1128299</v>
      </c>
      <c r="C2275" s="3">
        <v>44453</v>
      </c>
      <c r="D2275" s="12" t="str" cm="1">
        <f t="array" ref="D2275">_xlfn.SWITCH(WEEKDAY(C2275,2), 1, "Lundi", 2, "Mardi", 3, "Mercredi", 4, "Jeudi", 5, "Vendredi", 6, "Samedi", 7, "Dimanche", "Erreur")</f>
        <v>Mardi</v>
      </c>
      <c r="E2275" s="2" t="s">
        <v>47</v>
      </c>
      <c r="F2275" s="2" t="s">
        <v>89</v>
      </c>
      <c r="G2275" s="2" t="s">
        <v>90</v>
      </c>
      <c r="H2275" s="4" t="s">
        <v>19</v>
      </c>
      <c r="I2275" s="5">
        <v>45.000000000000014</v>
      </c>
      <c r="J2275" s="6">
        <v>450</v>
      </c>
      <c r="K2275" s="7">
        <v>202500.00000000006</v>
      </c>
      <c r="L2275" s="7">
        <v>70875.000000000015</v>
      </c>
      <c r="M2275" s="8">
        <v>0.35</v>
      </c>
      <c r="N2275" s="2" t="s">
        <v>82</v>
      </c>
      <c r="O2275">
        <f t="shared" si="280"/>
        <v>2021</v>
      </c>
      <c r="P2275">
        <f t="shared" si="281"/>
        <v>9</v>
      </c>
      <c r="Q2275" t="str">
        <f t="shared" si="282"/>
        <v>sept</v>
      </c>
      <c r="R2275" t="str">
        <f t="shared" si="283"/>
        <v>Georgia</v>
      </c>
      <c r="S2275" t="str">
        <f t="shared" si="284"/>
        <v>2021-09</v>
      </c>
      <c r="T2275">
        <f>IF(AND(COUNTIF(Calculs!$Q$2:$Q$12,$O2275)&gt;0,COUNTIF(Calculs!$S$2:$S$12,$E2275)&gt;0,COUNTIF(Calculs!$U$2:$U$12,$H2275)&gt;0),1,0)</f>
        <v>1</v>
      </c>
      <c r="U2275">
        <f t="shared" si="285"/>
        <v>202500.00000000006</v>
      </c>
      <c r="V2275">
        <f t="shared" si="286"/>
        <v>450</v>
      </c>
      <c r="W2275">
        <f t="shared" si="287"/>
        <v>70875.000000000015</v>
      </c>
    </row>
    <row r="2276" spans="1:23" ht="15.75" customHeight="1" x14ac:dyDescent="0.3">
      <c r="A2276" s="2" t="s">
        <v>25</v>
      </c>
      <c r="B2276" s="2">
        <v>1128299</v>
      </c>
      <c r="C2276" s="3">
        <v>44453</v>
      </c>
      <c r="D2276" s="12" t="str" cm="1">
        <f t="array" ref="D2276">_xlfn.SWITCH(WEEKDAY(C2276,2), 1, "Lundi", 2, "Mardi", 3, "Mercredi", 4, "Jeudi", 5, "Vendredi", 6, "Samedi", 7, "Dimanche", "Erreur")</f>
        <v>Mardi</v>
      </c>
      <c r="E2276" s="2" t="s">
        <v>47</v>
      </c>
      <c r="F2276" s="2" t="s">
        <v>89</v>
      </c>
      <c r="G2276" s="2" t="s">
        <v>90</v>
      </c>
      <c r="H2276" s="4" t="s">
        <v>20</v>
      </c>
      <c r="I2276" s="5">
        <v>45.000000000000014</v>
      </c>
      <c r="J2276" s="6">
        <v>400</v>
      </c>
      <c r="K2276" s="7">
        <v>180000.00000000006</v>
      </c>
      <c r="L2276" s="7">
        <v>72000.000000000029</v>
      </c>
      <c r="M2276" s="8">
        <v>0.4</v>
      </c>
      <c r="N2276" s="2" t="s">
        <v>82</v>
      </c>
      <c r="O2276">
        <f t="shared" si="280"/>
        <v>2021</v>
      </c>
      <c r="P2276">
        <f t="shared" si="281"/>
        <v>9</v>
      </c>
      <c r="Q2276" t="str">
        <f t="shared" si="282"/>
        <v>sept</v>
      </c>
      <c r="R2276" t="str">
        <f t="shared" si="283"/>
        <v>Georgia</v>
      </c>
      <c r="S2276" t="str">
        <f t="shared" si="284"/>
        <v>2021-09</v>
      </c>
      <c r="T2276">
        <f>IF(AND(COUNTIF(Calculs!$Q$2:$Q$12,$O2276)&gt;0,COUNTIF(Calculs!$S$2:$S$12,$E2276)&gt;0,COUNTIF(Calculs!$U$2:$U$12,$H2276)&gt;0),1,0)</f>
        <v>1</v>
      </c>
      <c r="U2276">
        <f t="shared" si="285"/>
        <v>180000.00000000006</v>
      </c>
      <c r="V2276">
        <f t="shared" si="286"/>
        <v>400</v>
      </c>
      <c r="W2276">
        <f t="shared" si="287"/>
        <v>72000.000000000029</v>
      </c>
    </row>
    <row r="2277" spans="1:23" ht="15.75" customHeight="1" x14ac:dyDescent="0.3">
      <c r="A2277" s="2" t="s">
        <v>25</v>
      </c>
      <c r="B2277" s="2">
        <v>1128299</v>
      </c>
      <c r="C2277" s="3">
        <v>44453</v>
      </c>
      <c r="D2277" s="12" t="str" cm="1">
        <f t="array" ref="D2277">_xlfn.SWITCH(WEEKDAY(C2277,2), 1, "Lundi", 2, "Mardi", 3, "Mercredi", 4, "Jeudi", 5, "Vendredi", 6, "Samedi", 7, "Dimanche", "Erreur")</f>
        <v>Mardi</v>
      </c>
      <c r="E2277" s="2" t="s">
        <v>47</v>
      </c>
      <c r="F2277" s="2" t="s">
        <v>89</v>
      </c>
      <c r="G2277" s="2" t="s">
        <v>90</v>
      </c>
      <c r="H2277" s="4" t="s">
        <v>21</v>
      </c>
      <c r="I2277" s="5">
        <v>55.000000000000007</v>
      </c>
      <c r="J2277" s="6">
        <v>400</v>
      </c>
      <c r="K2277" s="7">
        <v>220000.00000000003</v>
      </c>
      <c r="L2277" s="7">
        <v>77000</v>
      </c>
      <c r="M2277" s="8">
        <v>0.35</v>
      </c>
      <c r="N2277" s="2" t="s">
        <v>82</v>
      </c>
      <c r="O2277">
        <f t="shared" si="280"/>
        <v>2021</v>
      </c>
      <c r="P2277">
        <f t="shared" si="281"/>
        <v>9</v>
      </c>
      <c r="Q2277" t="str">
        <f t="shared" si="282"/>
        <v>sept</v>
      </c>
      <c r="R2277" t="str">
        <f t="shared" si="283"/>
        <v>Georgia</v>
      </c>
      <c r="S2277" t="str">
        <f t="shared" si="284"/>
        <v>2021-09</v>
      </c>
      <c r="T2277">
        <f>IF(AND(COUNTIF(Calculs!$Q$2:$Q$12,$O2277)&gt;0,COUNTIF(Calculs!$S$2:$S$12,$E2277)&gt;0,COUNTIF(Calculs!$U$2:$U$12,$H2277)&gt;0),1,0)</f>
        <v>1</v>
      </c>
      <c r="U2277">
        <f t="shared" si="285"/>
        <v>220000.00000000003</v>
      </c>
      <c r="V2277">
        <f t="shared" si="286"/>
        <v>400</v>
      </c>
      <c r="W2277">
        <f t="shared" si="287"/>
        <v>77000</v>
      </c>
    </row>
    <row r="2278" spans="1:23" ht="15.75" customHeight="1" x14ac:dyDescent="0.3">
      <c r="A2278" s="2" t="s">
        <v>25</v>
      </c>
      <c r="B2278" s="2">
        <v>1128299</v>
      </c>
      <c r="C2278" s="3">
        <v>44453</v>
      </c>
      <c r="D2278" s="12" t="str" cm="1">
        <f t="array" ref="D2278">_xlfn.SWITCH(WEEKDAY(C2278,2), 1, "Lundi", 2, "Mardi", 3, "Mercredi", 4, "Jeudi", 5, "Vendredi", 6, "Samedi", 7, "Dimanche", "Erreur")</f>
        <v>Mardi</v>
      </c>
      <c r="E2278" s="2" t="s">
        <v>47</v>
      </c>
      <c r="F2278" s="2" t="s">
        <v>89</v>
      </c>
      <c r="G2278" s="2" t="s">
        <v>90</v>
      </c>
      <c r="H2278" s="4" t="s">
        <v>22</v>
      </c>
      <c r="I2278" s="5">
        <v>60.000000000000007</v>
      </c>
      <c r="J2278" s="6">
        <v>450</v>
      </c>
      <c r="K2278" s="7">
        <v>270000.00000000006</v>
      </c>
      <c r="L2278" s="7">
        <v>67500.000000000015</v>
      </c>
      <c r="M2278" s="8">
        <v>0.25</v>
      </c>
      <c r="N2278" s="2" t="s">
        <v>82</v>
      </c>
      <c r="O2278">
        <f t="shared" si="280"/>
        <v>2021</v>
      </c>
      <c r="P2278">
        <f t="shared" si="281"/>
        <v>9</v>
      </c>
      <c r="Q2278" t="str">
        <f t="shared" si="282"/>
        <v>sept</v>
      </c>
      <c r="R2278" t="str">
        <f t="shared" si="283"/>
        <v>Georgia</v>
      </c>
      <c r="S2278" t="str">
        <f t="shared" si="284"/>
        <v>2021-09</v>
      </c>
      <c r="T2278">
        <f>IF(AND(COUNTIF(Calculs!$Q$2:$Q$12,$O2278)&gt;0,COUNTIF(Calculs!$S$2:$S$12,$E2278)&gt;0,COUNTIF(Calculs!$U$2:$U$12,$H2278)&gt;0),1,0)</f>
        <v>1</v>
      </c>
      <c r="U2278">
        <f t="shared" si="285"/>
        <v>270000.00000000006</v>
      </c>
      <c r="V2278">
        <f t="shared" si="286"/>
        <v>450</v>
      </c>
      <c r="W2278">
        <f t="shared" si="287"/>
        <v>67500.000000000015</v>
      </c>
    </row>
    <row r="2279" spans="1:23" ht="15.75" customHeight="1" x14ac:dyDescent="0.3">
      <c r="A2279" s="2" t="s">
        <v>25</v>
      </c>
      <c r="B2279" s="2">
        <v>1128299</v>
      </c>
      <c r="C2279" s="3">
        <v>44482</v>
      </c>
      <c r="D2279" s="12" t="str" cm="1">
        <f t="array" ref="D2279">_xlfn.SWITCH(WEEKDAY(C2279,2), 1, "Lundi", 2, "Mardi", 3, "Mercredi", 4, "Jeudi", 5, "Vendredi", 6, "Samedi", 7, "Dimanche", "Erreur")</f>
        <v>Mercredi</v>
      </c>
      <c r="E2279" s="2" t="s">
        <v>47</v>
      </c>
      <c r="F2279" s="2" t="s">
        <v>89</v>
      </c>
      <c r="G2279" s="2" t="s">
        <v>90</v>
      </c>
      <c r="H2279" s="4" t="s">
        <v>16</v>
      </c>
      <c r="I2279" s="5">
        <v>45.000000000000014</v>
      </c>
      <c r="J2279" s="6">
        <v>525</v>
      </c>
      <c r="K2279" s="7">
        <v>236250.00000000009</v>
      </c>
      <c r="L2279" s="7">
        <v>94500.000000000044</v>
      </c>
      <c r="M2279" s="8">
        <v>0.4</v>
      </c>
      <c r="N2279" s="2" t="s">
        <v>82</v>
      </c>
      <c r="O2279">
        <f t="shared" si="280"/>
        <v>2021</v>
      </c>
      <c r="P2279">
        <f t="shared" si="281"/>
        <v>10</v>
      </c>
      <c r="Q2279" t="str">
        <f t="shared" si="282"/>
        <v>oct</v>
      </c>
      <c r="R2279" t="str">
        <f t="shared" si="283"/>
        <v>Georgia</v>
      </c>
      <c r="S2279" t="str">
        <f t="shared" si="284"/>
        <v>2021-10</v>
      </c>
      <c r="T2279">
        <f>IF(AND(COUNTIF(Calculs!$Q$2:$Q$12,$O2279)&gt;0,COUNTIF(Calculs!$S$2:$S$12,$E2279)&gt;0,COUNTIF(Calculs!$U$2:$U$12,$H2279)&gt;0),1,0)</f>
        <v>1</v>
      </c>
      <c r="U2279">
        <f t="shared" si="285"/>
        <v>236250.00000000009</v>
      </c>
      <c r="V2279">
        <f t="shared" si="286"/>
        <v>525</v>
      </c>
      <c r="W2279">
        <f t="shared" si="287"/>
        <v>94500.000000000044</v>
      </c>
    </row>
    <row r="2280" spans="1:23" ht="15.75" customHeight="1" x14ac:dyDescent="0.3">
      <c r="A2280" s="2" t="s">
        <v>25</v>
      </c>
      <c r="B2280" s="2">
        <v>1128299</v>
      </c>
      <c r="C2280" s="3">
        <v>44482</v>
      </c>
      <c r="D2280" s="12" t="str" cm="1">
        <f t="array" ref="D2280">_xlfn.SWITCH(WEEKDAY(C2280,2), 1, "Lundi", 2, "Mardi", 3, "Mercredi", 4, "Jeudi", 5, "Vendredi", 6, "Samedi", 7, "Dimanche", "Erreur")</f>
        <v>Mercredi</v>
      </c>
      <c r="E2280" s="2" t="s">
        <v>47</v>
      </c>
      <c r="F2280" s="2" t="s">
        <v>89</v>
      </c>
      <c r="G2280" s="2" t="s">
        <v>90</v>
      </c>
      <c r="H2280" s="4" t="s">
        <v>18</v>
      </c>
      <c r="I2280" s="5">
        <v>50.000000000000014</v>
      </c>
      <c r="J2280" s="6">
        <v>525</v>
      </c>
      <c r="K2280" s="7">
        <v>262500.00000000006</v>
      </c>
      <c r="L2280" s="7">
        <v>105000.00000000003</v>
      </c>
      <c r="M2280" s="8">
        <v>0.4</v>
      </c>
      <c r="N2280" s="2" t="s">
        <v>82</v>
      </c>
      <c r="O2280">
        <f t="shared" si="280"/>
        <v>2021</v>
      </c>
      <c r="P2280">
        <f t="shared" si="281"/>
        <v>10</v>
      </c>
      <c r="Q2280" t="str">
        <f t="shared" si="282"/>
        <v>oct</v>
      </c>
      <c r="R2280" t="str">
        <f t="shared" si="283"/>
        <v>Georgia</v>
      </c>
      <c r="S2280" t="str">
        <f t="shared" si="284"/>
        <v>2021-10</v>
      </c>
      <c r="T2280">
        <f>IF(AND(COUNTIF(Calculs!$Q$2:$Q$12,$O2280)&gt;0,COUNTIF(Calculs!$S$2:$S$12,$E2280)&gt;0,COUNTIF(Calculs!$U$2:$U$12,$H2280)&gt;0),1,0)</f>
        <v>1</v>
      </c>
      <c r="U2280">
        <f t="shared" si="285"/>
        <v>262500.00000000006</v>
      </c>
      <c r="V2280">
        <f t="shared" si="286"/>
        <v>525</v>
      </c>
      <c r="W2280">
        <f t="shared" si="287"/>
        <v>105000.00000000003</v>
      </c>
    </row>
    <row r="2281" spans="1:23" ht="15.75" customHeight="1" x14ac:dyDescent="0.3">
      <c r="A2281" s="2" t="s">
        <v>25</v>
      </c>
      <c r="B2281" s="2">
        <v>1128299</v>
      </c>
      <c r="C2281" s="3">
        <v>44482</v>
      </c>
      <c r="D2281" s="12" t="str" cm="1">
        <f t="array" ref="D2281">_xlfn.SWITCH(WEEKDAY(C2281,2), 1, "Lundi", 2, "Mardi", 3, "Mercredi", 4, "Jeudi", 5, "Vendredi", 6, "Samedi", 7, "Dimanche", "Erreur")</f>
        <v>Mercredi</v>
      </c>
      <c r="E2281" s="2" t="s">
        <v>47</v>
      </c>
      <c r="F2281" s="2" t="s">
        <v>89</v>
      </c>
      <c r="G2281" s="2" t="s">
        <v>90</v>
      </c>
      <c r="H2281" s="4" t="s">
        <v>19</v>
      </c>
      <c r="I2281" s="5">
        <v>45.000000000000014</v>
      </c>
      <c r="J2281" s="6">
        <v>350</v>
      </c>
      <c r="K2281" s="7">
        <v>157500.00000000006</v>
      </c>
      <c r="L2281" s="7">
        <v>55125.000000000015</v>
      </c>
      <c r="M2281" s="8">
        <v>0.35</v>
      </c>
      <c r="N2281" s="2" t="s">
        <v>82</v>
      </c>
      <c r="O2281">
        <f t="shared" si="280"/>
        <v>2021</v>
      </c>
      <c r="P2281">
        <f t="shared" si="281"/>
        <v>10</v>
      </c>
      <c r="Q2281" t="str">
        <f t="shared" si="282"/>
        <v>oct</v>
      </c>
      <c r="R2281" t="str">
        <f t="shared" si="283"/>
        <v>Georgia</v>
      </c>
      <c r="S2281" t="str">
        <f t="shared" si="284"/>
        <v>2021-10</v>
      </c>
      <c r="T2281">
        <f>IF(AND(COUNTIF(Calculs!$Q$2:$Q$12,$O2281)&gt;0,COUNTIF(Calculs!$S$2:$S$12,$E2281)&gt;0,COUNTIF(Calculs!$U$2:$U$12,$H2281)&gt;0),1,0)</f>
        <v>1</v>
      </c>
      <c r="U2281">
        <f t="shared" si="285"/>
        <v>157500.00000000006</v>
      </c>
      <c r="V2281">
        <f t="shared" si="286"/>
        <v>350</v>
      </c>
      <c r="W2281">
        <f t="shared" si="287"/>
        <v>55125.000000000015</v>
      </c>
    </row>
    <row r="2282" spans="1:23" ht="15.75" customHeight="1" x14ac:dyDescent="0.3">
      <c r="A2282" s="2" t="s">
        <v>25</v>
      </c>
      <c r="B2282" s="2">
        <v>1128299</v>
      </c>
      <c r="C2282" s="3">
        <v>44482</v>
      </c>
      <c r="D2282" s="12" t="str" cm="1">
        <f t="array" ref="D2282">_xlfn.SWITCH(WEEKDAY(C2282,2), 1, "Lundi", 2, "Mardi", 3, "Mercredi", 4, "Jeudi", 5, "Vendredi", 6, "Samedi", 7, "Dimanche", "Erreur")</f>
        <v>Mercredi</v>
      </c>
      <c r="E2282" s="2" t="s">
        <v>47</v>
      </c>
      <c r="F2282" s="2" t="s">
        <v>89</v>
      </c>
      <c r="G2282" s="2" t="s">
        <v>90</v>
      </c>
      <c r="H2282" s="4" t="s">
        <v>20</v>
      </c>
      <c r="I2282" s="5">
        <v>45.000000000000014</v>
      </c>
      <c r="J2282" s="6">
        <v>325</v>
      </c>
      <c r="K2282" s="7">
        <v>146250.00000000006</v>
      </c>
      <c r="L2282" s="7">
        <v>58500.000000000029</v>
      </c>
      <c r="M2282" s="8">
        <v>0.4</v>
      </c>
      <c r="N2282" s="2" t="s">
        <v>82</v>
      </c>
      <c r="O2282">
        <f t="shared" si="280"/>
        <v>2021</v>
      </c>
      <c r="P2282">
        <f t="shared" si="281"/>
        <v>10</v>
      </c>
      <c r="Q2282" t="str">
        <f t="shared" si="282"/>
        <v>oct</v>
      </c>
      <c r="R2282" t="str">
        <f t="shared" si="283"/>
        <v>Georgia</v>
      </c>
      <c r="S2282" t="str">
        <f t="shared" si="284"/>
        <v>2021-10</v>
      </c>
      <c r="T2282">
        <f>IF(AND(COUNTIF(Calculs!$Q$2:$Q$12,$O2282)&gt;0,COUNTIF(Calculs!$S$2:$S$12,$E2282)&gt;0,COUNTIF(Calculs!$U$2:$U$12,$H2282)&gt;0),1,0)</f>
        <v>1</v>
      </c>
      <c r="U2282">
        <f t="shared" si="285"/>
        <v>146250.00000000006</v>
      </c>
      <c r="V2282">
        <f t="shared" si="286"/>
        <v>325</v>
      </c>
      <c r="W2282">
        <f t="shared" si="287"/>
        <v>58500.000000000029</v>
      </c>
    </row>
    <row r="2283" spans="1:23" ht="15.75" customHeight="1" x14ac:dyDescent="0.3">
      <c r="A2283" s="2" t="s">
        <v>25</v>
      </c>
      <c r="B2283" s="2">
        <v>1128299</v>
      </c>
      <c r="C2283" s="3">
        <v>44482</v>
      </c>
      <c r="D2283" s="12" t="str" cm="1">
        <f t="array" ref="D2283">_xlfn.SWITCH(WEEKDAY(C2283,2), 1, "Lundi", 2, "Mardi", 3, "Mercredi", 4, "Jeudi", 5, "Vendredi", 6, "Samedi", 7, "Dimanche", "Erreur")</f>
        <v>Mercredi</v>
      </c>
      <c r="E2283" s="2" t="s">
        <v>47</v>
      </c>
      <c r="F2283" s="2" t="s">
        <v>89</v>
      </c>
      <c r="G2283" s="2" t="s">
        <v>90</v>
      </c>
      <c r="H2283" s="4" t="s">
        <v>21</v>
      </c>
      <c r="I2283" s="5">
        <v>55.000000000000007</v>
      </c>
      <c r="J2283" s="6">
        <v>300</v>
      </c>
      <c r="K2283" s="7">
        <v>165000.00000000003</v>
      </c>
      <c r="L2283" s="7">
        <v>57750.000000000007</v>
      </c>
      <c r="M2283" s="8">
        <v>0.35</v>
      </c>
      <c r="N2283" s="2" t="s">
        <v>82</v>
      </c>
      <c r="O2283">
        <f t="shared" si="280"/>
        <v>2021</v>
      </c>
      <c r="P2283">
        <f t="shared" si="281"/>
        <v>10</v>
      </c>
      <c r="Q2283" t="str">
        <f t="shared" si="282"/>
        <v>oct</v>
      </c>
      <c r="R2283" t="str">
        <f t="shared" si="283"/>
        <v>Georgia</v>
      </c>
      <c r="S2283" t="str">
        <f t="shared" si="284"/>
        <v>2021-10</v>
      </c>
      <c r="T2283">
        <f>IF(AND(COUNTIF(Calculs!$Q$2:$Q$12,$O2283)&gt;0,COUNTIF(Calculs!$S$2:$S$12,$E2283)&gt;0,COUNTIF(Calculs!$U$2:$U$12,$H2283)&gt;0),1,0)</f>
        <v>1</v>
      </c>
      <c r="U2283">
        <f t="shared" si="285"/>
        <v>165000.00000000003</v>
      </c>
      <c r="V2283">
        <f t="shared" si="286"/>
        <v>300</v>
      </c>
      <c r="W2283">
        <f t="shared" si="287"/>
        <v>57750.000000000007</v>
      </c>
    </row>
    <row r="2284" spans="1:23" ht="15.75" customHeight="1" x14ac:dyDescent="0.3">
      <c r="A2284" s="2" t="s">
        <v>25</v>
      </c>
      <c r="B2284" s="2">
        <v>1128299</v>
      </c>
      <c r="C2284" s="3">
        <v>44482</v>
      </c>
      <c r="D2284" s="12" t="str" cm="1">
        <f t="array" ref="D2284">_xlfn.SWITCH(WEEKDAY(C2284,2), 1, "Lundi", 2, "Mardi", 3, "Mercredi", 4, "Jeudi", 5, "Vendredi", 6, "Samedi", 7, "Dimanche", "Erreur")</f>
        <v>Mercredi</v>
      </c>
      <c r="E2284" s="2" t="s">
        <v>47</v>
      </c>
      <c r="F2284" s="2" t="s">
        <v>89</v>
      </c>
      <c r="G2284" s="2" t="s">
        <v>90</v>
      </c>
      <c r="H2284" s="4" t="s">
        <v>22</v>
      </c>
      <c r="I2284" s="5">
        <v>70</v>
      </c>
      <c r="J2284" s="6">
        <v>350</v>
      </c>
      <c r="K2284" s="7">
        <v>245000</v>
      </c>
      <c r="L2284" s="7">
        <v>61250</v>
      </c>
      <c r="M2284" s="8">
        <v>0.25</v>
      </c>
      <c r="N2284" s="2" t="s">
        <v>82</v>
      </c>
      <c r="O2284">
        <f t="shared" si="280"/>
        <v>2021</v>
      </c>
      <c r="P2284">
        <f t="shared" si="281"/>
        <v>10</v>
      </c>
      <c r="Q2284" t="str">
        <f t="shared" si="282"/>
        <v>oct</v>
      </c>
      <c r="R2284" t="str">
        <f t="shared" si="283"/>
        <v>Georgia</v>
      </c>
      <c r="S2284" t="str">
        <f t="shared" si="284"/>
        <v>2021-10</v>
      </c>
      <c r="T2284">
        <f>IF(AND(COUNTIF(Calculs!$Q$2:$Q$12,$O2284)&gt;0,COUNTIF(Calculs!$S$2:$S$12,$E2284)&gt;0,COUNTIF(Calculs!$U$2:$U$12,$H2284)&gt;0),1,0)</f>
        <v>1</v>
      </c>
      <c r="U2284">
        <f t="shared" si="285"/>
        <v>245000</v>
      </c>
      <c r="V2284">
        <f t="shared" si="286"/>
        <v>350</v>
      </c>
      <c r="W2284">
        <f t="shared" si="287"/>
        <v>61250</v>
      </c>
    </row>
    <row r="2285" spans="1:23" ht="15.75" customHeight="1" x14ac:dyDescent="0.3">
      <c r="A2285" s="2" t="s">
        <v>25</v>
      </c>
      <c r="B2285" s="2">
        <v>1128299</v>
      </c>
      <c r="C2285" s="3">
        <v>44513</v>
      </c>
      <c r="D2285" s="12" t="str" cm="1">
        <f t="array" ref="D2285">_xlfn.SWITCH(WEEKDAY(C2285,2), 1, "Lundi", 2, "Mardi", 3, "Mercredi", 4, "Jeudi", 5, "Vendredi", 6, "Samedi", 7, "Dimanche", "Erreur")</f>
        <v>Samedi</v>
      </c>
      <c r="E2285" s="2" t="s">
        <v>47</v>
      </c>
      <c r="F2285" s="2" t="s">
        <v>89</v>
      </c>
      <c r="G2285" s="2" t="s">
        <v>90</v>
      </c>
      <c r="H2285" s="4" t="s">
        <v>16</v>
      </c>
      <c r="I2285" s="5">
        <v>55.000000000000007</v>
      </c>
      <c r="J2285" s="6">
        <v>525</v>
      </c>
      <c r="K2285" s="7">
        <v>288750.00000000006</v>
      </c>
      <c r="L2285" s="7">
        <v>115500.00000000003</v>
      </c>
      <c r="M2285" s="8">
        <v>0.4</v>
      </c>
      <c r="N2285" s="2" t="s">
        <v>82</v>
      </c>
      <c r="O2285">
        <f t="shared" si="280"/>
        <v>2021</v>
      </c>
      <c r="P2285">
        <f t="shared" si="281"/>
        <v>11</v>
      </c>
      <c r="Q2285" t="str">
        <f t="shared" si="282"/>
        <v>nov</v>
      </c>
      <c r="R2285" t="str">
        <f t="shared" si="283"/>
        <v>Georgia</v>
      </c>
      <c r="S2285" t="str">
        <f t="shared" si="284"/>
        <v>2021-11</v>
      </c>
      <c r="T2285">
        <f>IF(AND(COUNTIF(Calculs!$Q$2:$Q$12,$O2285)&gt;0,COUNTIF(Calculs!$S$2:$S$12,$E2285)&gt;0,COUNTIF(Calculs!$U$2:$U$12,$H2285)&gt;0),1,0)</f>
        <v>1</v>
      </c>
      <c r="U2285">
        <f t="shared" si="285"/>
        <v>288750.00000000006</v>
      </c>
      <c r="V2285">
        <f t="shared" si="286"/>
        <v>525</v>
      </c>
      <c r="W2285">
        <f t="shared" si="287"/>
        <v>115500.00000000003</v>
      </c>
    </row>
    <row r="2286" spans="1:23" ht="15.75" customHeight="1" x14ac:dyDescent="0.3">
      <c r="A2286" s="2" t="s">
        <v>25</v>
      </c>
      <c r="B2286" s="2">
        <v>1128299</v>
      </c>
      <c r="C2286" s="3">
        <v>44513</v>
      </c>
      <c r="D2286" s="12" t="str" cm="1">
        <f t="array" ref="D2286">_xlfn.SWITCH(WEEKDAY(C2286,2), 1, "Lundi", 2, "Mardi", 3, "Mercredi", 4, "Jeudi", 5, "Vendredi", 6, "Samedi", 7, "Dimanche", "Erreur")</f>
        <v>Samedi</v>
      </c>
      <c r="E2286" s="2" t="s">
        <v>47</v>
      </c>
      <c r="F2286" s="2" t="s">
        <v>89</v>
      </c>
      <c r="G2286" s="2" t="s">
        <v>90</v>
      </c>
      <c r="H2286" s="4" t="s">
        <v>18</v>
      </c>
      <c r="I2286" s="5">
        <v>60.000000000000007</v>
      </c>
      <c r="J2286" s="6">
        <v>575</v>
      </c>
      <c r="K2286" s="7">
        <v>345000.00000000006</v>
      </c>
      <c r="L2286" s="7">
        <v>138000.00000000003</v>
      </c>
      <c r="M2286" s="8">
        <v>0.4</v>
      </c>
      <c r="N2286" s="2" t="s">
        <v>82</v>
      </c>
      <c r="O2286">
        <f t="shared" si="280"/>
        <v>2021</v>
      </c>
      <c r="P2286">
        <f t="shared" si="281"/>
        <v>11</v>
      </c>
      <c r="Q2286" t="str">
        <f t="shared" si="282"/>
        <v>nov</v>
      </c>
      <c r="R2286" t="str">
        <f t="shared" si="283"/>
        <v>Georgia</v>
      </c>
      <c r="S2286" t="str">
        <f t="shared" si="284"/>
        <v>2021-11</v>
      </c>
      <c r="T2286">
        <f>IF(AND(COUNTIF(Calculs!$Q$2:$Q$12,$O2286)&gt;0,COUNTIF(Calculs!$S$2:$S$12,$E2286)&gt;0,COUNTIF(Calculs!$U$2:$U$12,$H2286)&gt;0),1,0)</f>
        <v>1</v>
      </c>
      <c r="U2286">
        <f t="shared" si="285"/>
        <v>345000.00000000006</v>
      </c>
      <c r="V2286">
        <f t="shared" si="286"/>
        <v>575</v>
      </c>
      <c r="W2286">
        <f t="shared" si="287"/>
        <v>138000.00000000003</v>
      </c>
    </row>
    <row r="2287" spans="1:23" ht="15.75" customHeight="1" x14ac:dyDescent="0.3">
      <c r="A2287" s="2" t="s">
        <v>25</v>
      </c>
      <c r="B2287" s="2">
        <v>1128299</v>
      </c>
      <c r="C2287" s="3">
        <v>44513</v>
      </c>
      <c r="D2287" s="12" t="str" cm="1">
        <f t="array" ref="D2287">_xlfn.SWITCH(WEEKDAY(C2287,2), 1, "Lundi", 2, "Mardi", 3, "Mercredi", 4, "Jeudi", 5, "Vendredi", 6, "Samedi", 7, "Dimanche", "Erreur")</f>
        <v>Samedi</v>
      </c>
      <c r="E2287" s="2" t="s">
        <v>47</v>
      </c>
      <c r="F2287" s="2" t="s">
        <v>89</v>
      </c>
      <c r="G2287" s="2" t="s">
        <v>90</v>
      </c>
      <c r="H2287" s="4" t="s">
        <v>19</v>
      </c>
      <c r="I2287" s="5">
        <v>55.000000000000007</v>
      </c>
      <c r="J2287" s="6">
        <v>425</v>
      </c>
      <c r="K2287" s="7">
        <v>233750.00000000003</v>
      </c>
      <c r="L2287" s="7">
        <v>81812.5</v>
      </c>
      <c r="M2287" s="8">
        <v>0.35</v>
      </c>
      <c r="N2287" s="2" t="s">
        <v>82</v>
      </c>
      <c r="O2287">
        <f t="shared" si="280"/>
        <v>2021</v>
      </c>
      <c r="P2287">
        <f t="shared" si="281"/>
        <v>11</v>
      </c>
      <c r="Q2287" t="str">
        <f t="shared" si="282"/>
        <v>nov</v>
      </c>
      <c r="R2287" t="str">
        <f t="shared" si="283"/>
        <v>Georgia</v>
      </c>
      <c r="S2287" t="str">
        <f t="shared" si="284"/>
        <v>2021-11</v>
      </c>
      <c r="T2287">
        <f>IF(AND(COUNTIF(Calculs!$Q$2:$Q$12,$O2287)&gt;0,COUNTIF(Calculs!$S$2:$S$12,$E2287)&gt;0,COUNTIF(Calculs!$U$2:$U$12,$H2287)&gt;0),1,0)</f>
        <v>1</v>
      </c>
      <c r="U2287">
        <f t="shared" si="285"/>
        <v>233750.00000000003</v>
      </c>
      <c r="V2287">
        <f t="shared" si="286"/>
        <v>425</v>
      </c>
      <c r="W2287">
        <f t="shared" si="287"/>
        <v>81812.5</v>
      </c>
    </row>
    <row r="2288" spans="1:23" ht="15.75" customHeight="1" x14ac:dyDescent="0.3">
      <c r="A2288" s="2" t="s">
        <v>25</v>
      </c>
      <c r="B2288" s="2">
        <v>1128299</v>
      </c>
      <c r="C2288" s="3">
        <v>44513</v>
      </c>
      <c r="D2288" s="12" t="str" cm="1">
        <f t="array" ref="D2288">_xlfn.SWITCH(WEEKDAY(C2288,2), 1, "Lundi", 2, "Mardi", 3, "Mercredi", 4, "Jeudi", 5, "Vendredi", 6, "Samedi", 7, "Dimanche", "Erreur")</f>
        <v>Samedi</v>
      </c>
      <c r="E2288" s="2" t="s">
        <v>47</v>
      </c>
      <c r="F2288" s="2" t="s">
        <v>89</v>
      </c>
      <c r="G2288" s="2" t="s">
        <v>90</v>
      </c>
      <c r="H2288" s="4" t="s">
        <v>20</v>
      </c>
      <c r="I2288" s="5">
        <v>55.000000000000007</v>
      </c>
      <c r="J2288" s="6">
        <v>400</v>
      </c>
      <c r="K2288" s="7">
        <v>220000.00000000003</v>
      </c>
      <c r="L2288" s="7">
        <v>88000.000000000015</v>
      </c>
      <c r="M2288" s="8">
        <v>0.4</v>
      </c>
      <c r="N2288" s="2" t="s">
        <v>82</v>
      </c>
      <c r="O2288">
        <f t="shared" si="280"/>
        <v>2021</v>
      </c>
      <c r="P2288">
        <f t="shared" si="281"/>
        <v>11</v>
      </c>
      <c r="Q2288" t="str">
        <f t="shared" si="282"/>
        <v>nov</v>
      </c>
      <c r="R2288" t="str">
        <f t="shared" si="283"/>
        <v>Georgia</v>
      </c>
      <c r="S2288" t="str">
        <f t="shared" si="284"/>
        <v>2021-11</v>
      </c>
      <c r="T2288">
        <f>IF(AND(COUNTIF(Calculs!$Q$2:$Q$12,$O2288)&gt;0,COUNTIF(Calculs!$S$2:$S$12,$E2288)&gt;0,COUNTIF(Calculs!$U$2:$U$12,$H2288)&gt;0),1,0)</f>
        <v>1</v>
      </c>
      <c r="U2288">
        <f t="shared" si="285"/>
        <v>220000.00000000003</v>
      </c>
      <c r="V2288">
        <f t="shared" si="286"/>
        <v>400</v>
      </c>
      <c r="W2288">
        <f t="shared" si="287"/>
        <v>88000.000000000015</v>
      </c>
    </row>
    <row r="2289" spans="1:23" ht="15.75" customHeight="1" x14ac:dyDescent="0.3">
      <c r="A2289" s="2" t="s">
        <v>25</v>
      </c>
      <c r="B2289" s="2">
        <v>1128299</v>
      </c>
      <c r="C2289" s="3">
        <v>44513</v>
      </c>
      <c r="D2289" s="12" t="str" cm="1">
        <f t="array" ref="D2289">_xlfn.SWITCH(WEEKDAY(C2289,2), 1, "Lundi", 2, "Mardi", 3, "Mercredi", 4, "Jeudi", 5, "Vendredi", 6, "Samedi", 7, "Dimanche", "Erreur")</f>
        <v>Samedi</v>
      </c>
      <c r="E2289" s="2" t="s">
        <v>47</v>
      </c>
      <c r="F2289" s="2" t="s">
        <v>89</v>
      </c>
      <c r="G2289" s="2" t="s">
        <v>90</v>
      </c>
      <c r="H2289" s="4" t="s">
        <v>21</v>
      </c>
      <c r="I2289" s="5">
        <v>65</v>
      </c>
      <c r="J2289" s="6">
        <v>350</v>
      </c>
      <c r="K2289" s="7">
        <v>227500</v>
      </c>
      <c r="L2289" s="7">
        <v>79625</v>
      </c>
      <c r="M2289" s="8">
        <v>0.35</v>
      </c>
      <c r="N2289" s="2" t="s">
        <v>82</v>
      </c>
      <c r="O2289">
        <f t="shared" si="280"/>
        <v>2021</v>
      </c>
      <c r="P2289">
        <f t="shared" si="281"/>
        <v>11</v>
      </c>
      <c r="Q2289" t="str">
        <f t="shared" si="282"/>
        <v>nov</v>
      </c>
      <c r="R2289" t="str">
        <f t="shared" si="283"/>
        <v>Georgia</v>
      </c>
      <c r="S2289" t="str">
        <f t="shared" si="284"/>
        <v>2021-11</v>
      </c>
      <c r="T2289">
        <f>IF(AND(COUNTIF(Calculs!$Q$2:$Q$12,$O2289)&gt;0,COUNTIF(Calculs!$S$2:$S$12,$E2289)&gt;0,COUNTIF(Calculs!$U$2:$U$12,$H2289)&gt;0),1,0)</f>
        <v>1</v>
      </c>
      <c r="U2289">
        <f t="shared" si="285"/>
        <v>227500</v>
      </c>
      <c r="V2289">
        <f t="shared" si="286"/>
        <v>350</v>
      </c>
      <c r="W2289">
        <f t="shared" si="287"/>
        <v>79625</v>
      </c>
    </row>
    <row r="2290" spans="1:23" ht="15.75" customHeight="1" x14ac:dyDescent="0.3">
      <c r="A2290" s="2" t="s">
        <v>25</v>
      </c>
      <c r="B2290" s="2">
        <v>1128299</v>
      </c>
      <c r="C2290" s="3">
        <v>44513</v>
      </c>
      <c r="D2290" s="12" t="str" cm="1">
        <f t="array" ref="D2290">_xlfn.SWITCH(WEEKDAY(C2290,2), 1, "Lundi", 2, "Mardi", 3, "Mercredi", 4, "Jeudi", 5, "Vendredi", 6, "Samedi", 7, "Dimanche", "Erreur")</f>
        <v>Samedi</v>
      </c>
      <c r="E2290" s="2" t="s">
        <v>47</v>
      </c>
      <c r="F2290" s="2" t="s">
        <v>89</v>
      </c>
      <c r="G2290" s="2" t="s">
        <v>90</v>
      </c>
      <c r="H2290" s="4" t="s">
        <v>22</v>
      </c>
      <c r="I2290" s="5">
        <v>70</v>
      </c>
      <c r="J2290" s="6">
        <v>475</v>
      </c>
      <c r="K2290" s="7">
        <v>332500</v>
      </c>
      <c r="L2290" s="7">
        <v>83125</v>
      </c>
      <c r="M2290" s="8">
        <v>0.25</v>
      </c>
      <c r="N2290" s="2" t="s">
        <v>82</v>
      </c>
      <c r="O2290">
        <f t="shared" si="280"/>
        <v>2021</v>
      </c>
      <c r="P2290">
        <f t="shared" si="281"/>
        <v>11</v>
      </c>
      <c r="Q2290" t="str">
        <f t="shared" si="282"/>
        <v>nov</v>
      </c>
      <c r="R2290" t="str">
        <f t="shared" si="283"/>
        <v>Georgia</v>
      </c>
      <c r="S2290" t="str">
        <f t="shared" si="284"/>
        <v>2021-11</v>
      </c>
      <c r="T2290">
        <f>IF(AND(COUNTIF(Calculs!$Q$2:$Q$12,$O2290)&gt;0,COUNTIF(Calculs!$S$2:$S$12,$E2290)&gt;0,COUNTIF(Calculs!$U$2:$U$12,$H2290)&gt;0),1,0)</f>
        <v>1</v>
      </c>
      <c r="U2290">
        <f t="shared" si="285"/>
        <v>332500</v>
      </c>
      <c r="V2290">
        <f t="shared" si="286"/>
        <v>475</v>
      </c>
      <c r="W2290">
        <f t="shared" si="287"/>
        <v>83125</v>
      </c>
    </row>
    <row r="2291" spans="1:23" ht="15.75" customHeight="1" x14ac:dyDescent="0.3">
      <c r="A2291" s="2" t="s">
        <v>25</v>
      </c>
      <c r="B2291" s="2">
        <v>1128299</v>
      </c>
      <c r="C2291" s="3">
        <v>44542</v>
      </c>
      <c r="D2291" s="12" t="str" cm="1">
        <f t="array" ref="D2291">_xlfn.SWITCH(WEEKDAY(C2291,2), 1, "Lundi", 2, "Mardi", 3, "Mercredi", 4, "Jeudi", 5, "Vendredi", 6, "Samedi", 7, "Dimanche", "Erreur")</f>
        <v>Dimanche</v>
      </c>
      <c r="E2291" s="2" t="s">
        <v>47</v>
      </c>
      <c r="F2291" s="2" t="s">
        <v>89</v>
      </c>
      <c r="G2291" s="2" t="s">
        <v>90</v>
      </c>
      <c r="H2291" s="4" t="s">
        <v>16</v>
      </c>
      <c r="I2291" s="5">
        <v>55.000000000000007</v>
      </c>
      <c r="J2291" s="6">
        <v>675</v>
      </c>
      <c r="K2291" s="7">
        <v>371250.00000000006</v>
      </c>
      <c r="L2291" s="7">
        <v>148500.00000000003</v>
      </c>
      <c r="M2291" s="8">
        <v>0.4</v>
      </c>
      <c r="N2291" s="2" t="s">
        <v>82</v>
      </c>
      <c r="O2291">
        <f t="shared" si="280"/>
        <v>2021</v>
      </c>
      <c r="P2291">
        <f t="shared" si="281"/>
        <v>12</v>
      </c>
      <c r="Q2291" t="str">
        <f t="shared" si="282"/>
        <v>déc</v>
      </c>
      <c r="R2291" t="str">
        <f t="shared" si="283"/>
        <v>Georgia</v>
      </c>
      <c r="S2291" t="str">
        <f t="shared" si="284"/>
        <v>2021-12</v>
      </c>
      <c r="T2291">
        <f>IF(AND(COUNTIF(Calculs!$Q$2:$Q$12,$O2291)&gt;0,COUNTIF(Calculs!$S$2:$S$12,$E2291)&gt;0,COUNTIF(Calculs!$U$2:$U$12,$H2291)&gt;0),1,0)</f>
        <v>1</v>
      </c>
      <c r="U2291">
        <f t="shared" si="285"/>
        <v>371250.00000000006</v>
      </c>
      <c r="V2291">
        <f t="shared" si="286"/>
        <v>675</v>
      </c>
      <c r="W2291">
        <f t="shared" si="287"/>
        <v>148500.00000000003</v>
      </c>
    </row>
    <row r="2292" spans="1:23" ht="15.75" customHeight="1" x14ac:dyDescent="0.3">
      <c r="A2292" s="2" t="s">
        <v>25</v>
      </c>
      <c r="B2292" s="2">
        <v>1128299</v>
      </c>
      <c r="C2292" s="3">
        <v>44542</v>
      </c>
      <c r="D2292" s="12" t="str" cm="1">
        <f t="array" ref="D2292">_xlfn.SWITCH(WEEKDAY(C2292,2), 1, "Lundi", 2, "Mardi", 3, "Mercredi", 4, "Jeudi", 5, "Vendredi", 6, "Samedi", 7, "Dimanche", "Erreur")</f>
        <v>Dimanche</v>
      </c>
      <c r="E2292" s="2" t="s">
        <v>47</v>
      </c>
      <c r="F2292" s="2" t="s">
        <v>89</v>
      </c>
      <c r="G2292" s="2" t="s">
        <v>90</v>
      </c>
      <c r="H2292" s="4" t="s">
        <v>18</v>
      </c>
      <c r="I2292" s="5">
        <v>60.000000000000007</v>
      </c>
      <c r="J2292" s="6">
        <v>675</v>
      </c>
      <c r="K2292" s="7">
        <v>405000.00000000006</v>
      </c>
      <c r="L2292" s="7">
        <v>162000.00000000003</v>
      </c>
      <c r="M2292" s="8">
        <v>0.4</v>
      </c>
      <c r="N2292" s="2" t="s">
        <v>82</v>
      </c>
      <c r="O2292">
        <f t="shared" si="280"/>
        <v>2021</v>
      </c>
      <c r="P2292">
        <f t="shared" si="281"/>
        <v>12</v>
      </c>
      <c r="Q2292" t="str">
        <f t="shared" si="282"/>
        <v>déc</v>
      </c>
      <c r="R2292" t="str">
        <f t="shared" si="283"/>
        <v>Georgia</v>
      </c>
      <c r="S2292" t="str">
        <f t="shared" si="284"/>
        <v>2021-12</v>
      </c>
      <c r="T2292">
        <f>IF(AND(COUNTIF(Calculs!$Q$2:$Q$12,$O2292)&gt;0,COUNTIF(Calculs!$S$2:$S$12,$E2292)&gt;0,COUNTIF(Calculs!$U$2:$U$12,$H2292)&gt;0),1,0)</f>
        <v>1</v>
      </c>
      <c r="U2292">
        <f t="shared" si="285"/>
        <v>405000.00000000006</v>
      </c>
      <c r="V2292">
        <f t="shared" si="286"/>
        <v>675</v>
      </c>
      <c r="W2292">
        <f t="shared" si="287"/>
        <v>162000.00000000003</v>
      </c>
    </row>
    <row r="2293" spans="1:23" ht="15.75" customHeight="1" x14ac:dyDescent="0.3">
      <c r="A2293" s="2" t="s">
        <v>13</v>
      </c>
      <c r="B2293" s="2">
        <v>1128299</v>
      </c>
      <c r="C2293" s="3">
        <v>44542</v>
      </c>
      <c r="D2293" s="12" t="str" cm="1">
        <f t="array" ref="D2293">_xlfn.SWITCH(WEEKDAY(C2293,2), 1, "Lundi", 2, "Mardi", 3, "Mercredi", 4, "Jeudi", 5, "Vendredi", 6, "Samedi", 7, "Dimanche", "Erreur")</f>
        <v>Dimanche</v>
      </c>
      <c r="E2293" s="2" t="s">
        <v>47</v>
      </c>
      <c r="F2293" s="2" t="s">
        <v>89</v>
      </c>
      <c r="G2293" s="2" t="s">
        <v>90</v>
      </c>
      <c r="H2293" s="4" t="s">
        <v>19</v>
      </c>
      <c r="I2293" s="5">
        <v>55.000000000000007</v>
      </c>
      <c r="J2293" s="6">
        <v>475</v>
      </c>
      <c r="K2293" s="7">
        <v>261250.00000000003</v>
      </c>
      <c r="L2293" s="7">
        <v>91437.5</v>
      </c>
      <c r="M2293" s="8">
        <v>0.35</v>
      </c>
      <c r="N2293" s="2" t="s">
        <v>82</v>
      </c>
      <c r="O2293">
        <f t="shared" si="280"/>
        <v>2021</v>
      </c>
      <c r="P2293">
        <f t="shared" si="281"/>
        <v>12</v>
      </c>
      <c r="Q2293" t="str">
        <f t="shared" si="282"/>
        <v>déc</v>
      </c>
      <c r="R2293" t="str">
        <f t="shared" si="283"/>
        <v>Georgia</v>
      </c>
      <c r="S2293" t="str">
        <f t="shared" si="284"/>
        <v>2021-12</v>
      </c>
      <c r="T2293">
        <f>IF(AND(COUNTIF(Calculs!$Q$2:$Q$12,$O2293)&gt;0,COUNTIF(Calculs!$S$2:$S$12,$E2293)&gt;0,COUNTIF(Calculs!$U$2:$U$12,$H2293)&gt;0),1,0)</f>
        <v>1</v>
      </c>
      <c r="U2293">
        <f t="shared" si="285"/>
        <v>261250.00000000003</v>
      </c>
      <c r="V2293">
        <f t="shared" si="286"/>
        <v>475</v>
      </c>
      <c r="W2293">
        <f t="shared" si="287"/>
        <v>91437.5</v>
      </c>
    </row>
    <row r="2294" spans="1:23" ht="15.75" customHeight="1" x14ac:dyDescent="0.3">
      <c r="A2294" s="2" t="s">
        <v>13</v>
      </c>
      <c r="B2294" s="2">
        <v>1128299</v>
      </c>
      <c r="C2294" s="3">
        <v>44542</v>
      </c>
      <c r="D2294" s="12" t="str" cm="1">
        <f t="array" ref="D2294">_xlfn.SWITCH(WEEKDAY(C2294,2), 1, "Lundi", 2, "Mardi", 3, "Mercredi", 4, "Jeudi", 5, "Vendredi", 6, "Samedi", 7, "Dimanche", "Erreur")</f>
        <v>Dimanche</v>
      </c>
      <c r="E2294" s="2" t="s">
        <v>47</v>
      </c>
      <c r="F2294" s="2" t="s">
        <v>89</v>
      </c>
      <c r="G2294" s="2" t="s">
        <v>90</v>
      </c>
      <c r="H2294" s="4" t="s">
        <v>20</v>
      </c>
      <c r="I2294" s="5">
        <v>55.000000000000007</v>
      </c>
      <c r="J2294" s="6">
        <v>475</v>
      </c>
      <c r="K2294" s="7">
        <v>261250.00000000003</v>
      </c>
      <c r="L2294" s="7">
        <v>104500.00000000001</v>
      </c>
      <c r="M2294" s="8">
        <v>0.4</v>
      </c>
      <c r="N2294" s="2" t="s">
        <v>82</v>
      </c>
      <c r="O2294">
        <f t="shared" si="280"/>
        <v>2021</v>
      </c>
      <c r="P2294">
        <f t="shared" si="281"/>
        <v>12</v>
      </c>
      <c r="Q2294" t="str">
        <f t="shared" si="282"/>
        <v>déc</v>
      </c>
      <c r="R2294" t="str">
        <f t="shared" si="283"/>
        <v>Georgia</v>
      </c>
      <c r="S2294" t="str">
        <f t="shared" si="284"/>
        <v>2021-12</v>
      </c>
      <c r="T2294">
        <f>IF(AND(COUNTIF(Calculs!$Q$2:$Q$12,$O2294)&gt;0,COUNTIF(Calculs!$S$2:$S$12,$E2294)&gt;0,COUNTIF(Calculs!$U$2:$U$12,$H2294)&gt;0),1,0)</f>
        <v>1</v>
      </c>
      <c r="U2294">
        <f t="shared" si="285"/>
        <v>261250.00000000003</v>
      </c>
      <c r="V2294">
        <f t="shared" si="286"/>
        <v>475</v>
      </c>
      <c r="W2294">
        <f t="shared" si="287"/>
        <v>104500.00000000001</v>
      </c>
    </row>
    <row r="2295" spans="1:23" ht="15.75" customHeight="1" x14ac:dyDescent="0.3">
      <c r="A2295" s="2" t="s">
        <v>13</v>
      </c>
      <c r="B2295" s="2">
        <v>1128299</v>
      </c>
      <c r="C2295" s="3">
        <v>44542</v>
      </c>
      <c r="D2295" s="12" t="str" cm="1">
        <f t="array" ref="D2295">_xlfn.SWITCH(WEEKDAY(C2295,2), 1, "Lundi", 2, "Mardi", 3, "Mercredi", 4, "Jeudi", 5, "Vendredi", 6, "Samedi", 7, "Dimanche", "Erreur")</f>
        <v>Dimanche</v>
      </c>
      <c r="E2295" s="2" t="s">
        <v>47</v>
      </c>
      <c r="F2295" s="2" t="s">
        <v>89</v>
      </c>
      <c r="G2295" s="2" t="s">
        <v>90</v>
      </c>
      <c r="H2295" s="4" t="s">
        <v>21</v>
      </c>
      <c r="I2295" s="5">
        <v>65</v>
      </c>
      <c r="J2295" s="6">
        <v>400</v>
      </c>
      <c r="K2295" s="7">
        <v>260000</v>
      </c>
      <c r="L2295" s="7">
        <v>91000</v>
      </c>
      <c r="M2295" s="8">
        <v>0.35</v>
      </c>
      <c r="N2295" s="2" t="s">
        <v>82</v>
      </c>
      <c r="O2295">
        <f t="shared" si="280"/>
        <v>2021</v>
      </c>
      <c r="P2295">
        <f t="shared" si="281"/>
        <v>12</v>
      </c>
      <c r="Q2295" t="str">
        <f t="shared" si="282"/>
        <v>déc</v>
      </c>
      <c r="R2295" t="str">
        <f t="shared" si="283"/>
        <v>Georgia</v>
      </c>
      <c r="S2295" t="str">
        <f t="shared" si="284"/>
        <v>2021-12</v>
      </c>
      <c r="T2295">
        <f>IF(AND(COUNTIF(Calculs!$Q$2:$Q$12,$O2295)&gt;0,COUNTIF(Calculs!$S$2:$S$12,$E2295)&gt;0,COUNTIF(Calculs!$U$2:$U$12,$H2295)&gt;0),1,0)</f>
        <v>1</v>
      </c>
      <c r="U2295">
        <f t="shared" si="285"/>
        <v>260000</v>
      </c>
      <c r="V2295">
        <f t="shared" si="286"/>
        <v>400</v>
      </c>
      <c r="W2295">
        <f t="shared" si="287"/>
        <v>91000</v>
      </c>
    </row>
    <row r="2296" spans="1:23" ht="15.75" customHeight="1" x14ac:dyDescent="0.3">
      <c r="A2296" s="2" t="s">
        <v>13</v>
      </c>
      <c r="B2296" s="2">
        <v>1128299</v>
      </c>
      <c r="C2296" s="3">
        <v>44542</v>
      </c>
      <c r="D2296" s="12" t="str" cm="1">
        <f t="array" ref="D2296">_xlfn.SWITCH(WEEKDAY(C2296,2), 1, "Lundi", 2, "Mardi", 3, "Mercredi", 4, "Jeudi", 5, "Vendredi", 6, "Samedi", 7, "Dimanche", "Erreur")</f>
        <v>Dimanche</v>
      </c>
      <c r="E2296" s="2" t="s">
        <v>47</v>
      </c>
      <c r="F2296" s="2" t="s">
        <v>89</v>
      </c>
      <c r="G2296" s="2" t="s">
        <v>90</v>
      </c>
      <c r="H2296" s="4" t="s">
        <v>22</v>
      </c>
      <c r="I2296" s="5">
        <v>70</v>
      </c>
      <c r="J2296" s="6">
        <v>500</v>
      </c>
      <c r="K2296" s="7">
        <v>350000</v>
      </c>
      <c r="L2296" s="7">
        <v>87500</v>
      </c>
      <c r="M2296" s="8">
        <v>0.25</v>
      </c>
      <c r="N2296" s="2" t="s">
        <v>82</v>
      </c>
      <c r="O2296">
        <f t="shared" si="280"/>
        <v>2021</v>
      </c>
      <c r="P2296">
        <f t="shared" si="281"/>
        <v>12</v>
      </c>
      <c r="Q2296" t="str">
        <f t="shared" si="282"/>
        <v>déc</v>
      </c>
      <c r="R2296" t="str">
        <f t="shared" si="283"/>
        <v>Georgia</v>
      </c>
      <c r="S2296" t="str">
        <f t="shared" si="284"/>
        <v>2021-12</v>
      </c>
      <c r="T2296">
        <f>IF(AND(COUNTIF(Calculs!$Q$2:$Q$12,$O2296)&gt;0,COUNTIF(Calculs!$S$2:$S$12,$E2296)&gt;0,COUNTIF(Calculs!$U$2:$U$12,$H2296)&gt;0),1,0)</f>
        <v>1</v>
      </c>
      <c r="U2296">
        <f t="shared" si="285"/>
        <v>350000</v>
      </c>
      <c r="V2296">
        <f t="shared" si="286"/>
        <v>500</v>
      </c>
      <c r="W2296">
        <f t="shared" si="287"/>
        <v>87500</v>
      </c>
    </row>
    <row r="2297" spans="1:23" ht="15.75" customHeight="1" x14ac:dyDescent="0.3">
      <c r="A2297" s="2" t="s">
        <v>13</v>
      </c>
      <c r="B2297" s="2">
        <v>1185732</v>
      </c>
      <c r="C2297" s="3">
        <v>44205</v>
      </c>
      <c r="D2297" s="12" t="str" cm="1">
        <f t="array" ref="D2297">_xlfn.SWITCH(WEEKDAY(C2297,2), 1, "Lundi", 2, "Mardi", 3, "Mercredi", 4, "Jeudi", 5, "Vendredi", 6, "Samedi", 7, "Dimanche", "Erreur")</f>
        <v>Samedi</v>
      </c>
      <c r="E2297" s="2" t="s">
        <v>47</v>
      </c>
      <c r="F2297" s="2" t="s">
        <v>89</v>
      </c>
      <c r="G2297" s="2" t="s">
        <v>90</v>
      </c>
      <c r="H2297" s="4" t="s">
        <v>16</v>
      </c>
      <c r="I2297" s="5">
        <v>40</v>
      </c>
      <c r="J2297" s="6">
        <v>1025</v>
      </c>
      <c r="K2297" s="7">
        <v>410000</v>
      </c>
      <c r="L2297" s="7">
        <v>184500</v>
      </c>
      <c r="M2297" s="8">
        <v>0.45</v>
      </c>
      <c r="N2297" s="2" t="s">
        <v>82</v>
      </c>
      <c r="O2297">
        <f t="shared" si="280"/>
        <v>2021</v>
      </c>
      <c r="P2297">
        <f t="shared" si="281"/>
        <v>1</v>
      </c>
      <c r="Q2297" t="str">
        <f t="shared" si="282"/>
        <v>janv</v>
      </c>
      <c r="R2297" t="str">
        <f t="shared" si="283"/>
        <v>Georgia</v>
      </c>
      <c r="S2297" t="str">
        <f t="shared" si="284"/>
        <v>2021-01</v>
      </c>
      <c r="T2297">
        <f>IF(AND(COUNTIF(Calculs!$Q$2:$Q$12,$O2297)&gt;0,COUNTIF(Calculs!$S$2:$S$12,$E2297)&gt;0,COUNTIF(Calculs!$U$2:$U$12,$H2297)&gt;0),1,0)</f>
        <v>1</v>
      </c>
      <c r="U2297">
        <f t="shared" si="285"/>
        <v>410000</v>
      </c>
      <c r="V2297">
        <f t="shared" si="286"/>
        <v>1025</v>
      </c>
      <c r="W2297">
        <f t="shared" si="287"/>
        <v>184500</v>
      </c>
    </row>
    <row r="2298" spans="1:23" ht="15.75" customHeight="1" x14ac:dyDescent="0.3">
      <c r="A2298" s="2" t="s">
        <v>13</v>
      </c>
      <c r="B2298" s="2">
        <v>1185732</v>
      </c>
      <c r="C2298" s="3">
        <v>44205</v>
      </c>
      <c r="D2298" s="12" t="str" cm="1">
        <f t="array" ref="D2298">_xlfn.SWITCH(WEEKDAY(C2298,2), 1, "Lundi", 2, "Mardi", 3, "Mercredi", 4, "Jeudi", 5, "Vendredi", 6, "Samedi", 7, "Dimanche", "Erreur")</f>
        <v>Samedi</v>
      </c>
      <c r="E2298" s="2" t="s">
        <v>47</v>
      </c>
      <c r="F2298" s="2" t="s">
        <v>89</v>
      </c>
      <c r="G2298" s="2" t="s">
        <v>90</v>
      </c>
      <c r="H2298" s="4" t="s">
        <v>18</v>
      </c>
      <c r="I2298" s="5">
        <v>40</v>
      </c>
      <c r="J2298" s="6">
        <v>825</v>
      </c>
      <c r="K2298" s="7">
        <v>330000</v>
      </c>
      <c r="L2298" s="7">
        <v>115499.99999999999</v>
      </c>
      <c r="M2298" s="8">
        <v>0.35</v>
      </c>
      <c r="N2298" s="2" t="s">
        <v>82</v>
      </c>
      <c r="O2298">
        <f t="shared" si="280"/>
        <v>2021</v>
      </c>
      <c r="P2298">
        <f t="shared" si="281"/>
        <v>1</v>
      </c>
      <c r="Q2298" t="str">
        <f t="shared" si="282"/>
        <v>janv</v>
      </c>
      <c r="R2298" t="str">
        <f t="shared" si="283"/>
        <v>Georgia</v>
      </c>
      <c r="S2298" t="str">
        <f t="shared" si="284"/>
        <v>2021-01</v>
      </c>
      <c r="T2298">
        <f>IF(AND(COUNTIF(Calculs!$Q$2:$Q$12,$O2298)&gt;0,COUNTIF(Calculs!$S$2:$S$12,$E2298)&gt;0,COUNTIF(Calculs!$U$2:$U$12,$H2298)&gt;0),1,0)</f>
        <v>1</v>
      </c>
      <c r="U2298">
        <f t="shared" si="285"/>
        <v>330000</v>
      </c>
      <c r="V2298">
        <f t="shared" si="286"/>
        <v>825</v>
      </c>
      <c r="W2298">
        <f t="shared" si="287"/>
        <v>115499.99999999999</v>
      </c>
    </row>
    <row r="2299" spans="1:23" ht="15.75" customHeight="1" x14ac:dyDescent="0.3">
      <c r="A2299" s="2" t="s">
        <v>13</v>
      </c>
      <c r="B2299" s="2">
        <v>1185732</v>
      </c>
      <c r="C2299" s="3">
        <v>44205</v>
      </c>
      <c r="D2299" s="12" t="str" cm="1">
        <f t="array" ref="D2299">_xlfn.SWITCH(WEEKDAY(C2299,2), 1, "Lundi", 2, "Mardi", 3, "Mercredi", 4, "Jeudi", 5, "Vendredi", 6, "Samedi", 7, "Dimanche", "Erreur")</f>
        <v>Samedi</v>
      </c>
      <c r="E2299" s="2" t="s">
        <v>47</v>
      </c>
      <c r="F2299" s="2" t="s">
        <v>89</v>
      </c>
      <c r="G2299" s="2" t="s">
        <v>90</v>
      </c>
      <c r="H2299" s="4" t="s">
        <v>19</v>
      </c>
      <c r="I2299" s="5">
        <v>30.000000000000004</v>
      </c>
      <c r="J2299" s="6">
        <v>825</v>
      </c>
      <c r="K2299" s="7">
        <v>247500.00000000003</v>
      </c>
      <c r="L2299" s="7">
        <v>61875.000000000007</v>
      </c>
      <c r="M2299" s="8">
        <v>0.25</v>
      </c>
      <c r="N2299" s="2" t="s">
        <v>82</v>
      </c>
      <c r="O2299">
        <f t="shared" si="280"/>
        <v>2021</v>
      </c>
      <c r="P2299">
        <f t="shared" si="281"/>
        <v>1</v>
      </c>
      <c r="Q2299" t="str">
        <f t="shared" si="282"/>
        <v>janv</v>
      </c>
      <c r="R2299" t="str">
        <f t="shared" si="283"/>
        <v>Georgia</v>
      </c>
      <c r="S2299" t="str">
        <f t="shared" si="284"/>
        <v>2021-01</v>
      </c>
      <c r="T2299">
        <f>IF(AND(COUNTIF(Calculs!$Q$2:$Q$12,$O2299)&gt;0,COUNTIF(Calculs!$S$2:$S$12,$E2299)&gt;0,COUNTIF(Calculs!$U$2:$U$12,$H2299)&gt;0),1,0)</f>
        <v>1</v>
      </c>
      <c r="U2299">
        <f t="shared" si="285"/>
        <v>247500.00000000003</v>
      </c>
      <c r="V2299">
        <f t="shared" si="286"/>
        <v>825</v>
      </c>
      <c r="W2299">
        <f t="shared" si="287"/>
        <v>61875.000000000007</v>
      </c>
    </row>
    <row r="2300" spans="1:23" ht="15.75" customHeight="1" x14ac:dyDescent="0.3">
      <c r="A2300" s="2" t="s">
        <v>13</v>
      </c>
      <c r="B2300" s="2">
        <v>1185732</v>
      </c>
      <c r="C2300" s="3">
        <v>44205</v>
      </c>
      <c r="D2300" s="12" t="str" cm="1">
        <f t="array" ref="D2300">_xlfn.SWITCH(WEEKDAY(C2300,2), 1, "Lundi", 2, "Mardi", 3, "Mercredi", 4, "Jeudi", 5, "Vendredi", 6, "Samedi", 7, "Dimanche", "Erreur")</f>
        <v>Samedi</v>
      </c>
      <c r="E2300" s="2" t="s">
        <v>47</v>
      </c>
      <c r="F2300" s="2" t="s">
        <v>89</v>
      </c>
      <c r="G2300" s="2" t="s">
        <v>90</v>
      </c>
      <c r="H2300" s="4" t="s">
        <v>20</v>
      </c>
      <c r="I2300" s="5">
        <v>35</v>
      </c>
      <c r="J2300" s="6">
        <v>675</v>
      </c>
      <c r="K2300" s="7">
        <v>236250</v>
      </c>
      <c r="L2300" s="7">
        <v>70875</v>
      </c>
      <c r="M2300" s="8">
        <v>0.3</v>
      </c>
      <c r="N2300" s="2" t="s">
        <v>82</v>
      </c>
      <c r="O2300">
        <f t="shared" si="280"/>
        <v>2021</v>
      </c>
      <c r="P2300">
        <f t="shared" si="281"/>
        <v>1</v>
      </c>
      <c r="Q2300" t="str">
        <f t="shared" si="282"/>
        <v>janv</v>
      </c>
      <c r="R2300" t="str">
        <f t="shared" si="283"/>
        <v>Georgia</v>
      </c>
      <c r="S2300" t="str">
        <f t="shared" si="284"/>
        <v>2021-01</v>
      </c>
      <c r="T2300">
        <f>IF(AND(COUNTIF(Calculs!$Q$2:$Q$12,$O2300)&gt;0,COUNTIF(Calculs!$S$2:$S$12,$E2300)&gt;0,COUNTIF(Calculs!$U$2:$U$12,$H2300)&gt;0),1,0)</f>
        <v>1</v>
      </c>
      <c r="U2300">
        <f t="shared" si="285"/>
        <v>236250</v>
      </c>
      <c r="V2300">
        <f t="shared" si="286"/>
        <v>675</v>
      </c>
      <c r="W2300">
        <f t="shared" si="287"/>
        <v>70875</v>
      </c>
    </row>
    <row r="2301" spans="1:23" ht="15.75" customHeight="1" x14ac:dyDescent="0.3">
      <c r="A2301" s="2" t="s">
        <v>13</v>
      </c>
      <c r="B2301" s="2">
        <v>1185732</v>
      </c>
      <c r="C2301" s="3">
        <v>44205</v>
      </c>
      <c r="D2301" s="12" t="str" cm="1">
        <f t="array" ref="D2301">_xlfn.SWITCH(WEEKDAY(C2301,2), 1, "Lundi", 2, "Mardi", 3, "Mercredi", 4, "Jeudi", 5, "Vendredi", 6, "Samedi", 7, "Dimanche", "Erreur")</f>
        <v>Samedi</v>
      </c>
      <c r="E2301" s="2" t="s">
        <v>47</v>
      </c>
      <c r="F2301" s="2" t="s">
        <v>89</v>
      </c>
      <c r="G2301" s="2" t="s">
        <v>90</v>
      </c>
      <c r="H2301" s="4" t="s">
        <v>21</v>
      </c>
      <c r="I2301" s="5">
        <v>50</v>
      </c>
      <c r="J2301" s="6">
        <v>725</v>
      </c>
      <c r="K2301" s="7">
        <v>362500</v>
      </c>
      <c r="L2301" s="7">
        <v>126874.99999999999</v>
      </c>
      <c r="M2301" s="8">
        <v>0.35</v>
      </c>
      <c r="N2301" s="2" t="s">
        <v>82</v>
      </c>
      <c r="O2301">
        <f t="shared" si="280"/>
        <v>2021</v>
      </c>
      <c r="P2301">
        <f t="shared" si="281"/>
        <v>1</v>
      </c>
      <c r="Q2301" t="str">
        <f t="shared" si="282"/>
        <v>janv</v>
      </c>
      <c r="R2301" t="str">
        <f t="shared" si="283"/>
        <v>Georgia</v>
      </c>
      <c r="S2301" t="str">
        <f t="shared" si="284"/>
        <v>2021-01</v>
      </c>
      <c r="T2301">
        <f>IF(AND(COUNTIF(Calculs!$Q$2:$Q$12,$O2301)&gt;0,COUNTIF(Calculs!$S$2:$S$12,$E2301)&gt;0,COUNTIF(Calculs!$U$2:$U$12,$H2301)&gt;0),1,0)</f>
        <v>1</v>
      </c>
      <c r="U2301">
        <f t="shared" si="285"/>
        <v>362500</v>
      </c>
      <c r="V2301">
        <f t="shared" si="286"/>
        <v>725</v>
      </c>
      <c r="W2301">
        <f t="shared" si="287"/>
        <v>126874.99999999999</v>
      </c>
    </row>
    <row r="2302" spans="1:23" ht="15.75" customHeight="1" x14ac:dyDescent="0.3">
      <c r="A2302" s="2" t="s">
        <v>13</v>
      </c>
      <c r="B2302" s="2">
        <v>1185732</v>
      </c>
      <c r="C2302" s="3">
        <v>44205</v>
      </c>
      <c r="D2302" s="12" t="str" cm="1">
        <f t="array" ref="D2302">_xlfn.SWITCH(WEEKDAY(C2302,2), 1, "Lundi", 2, "Mardi", 3, "Mercredi", 4, "Jeudi", 5, "Vendredi", 6, "Samedi", 7, "Dimanche", "Erreur")</f>
        <v>Samedi</v>
      </c>
      <c r="E2302" s="2" t="s">
        <v>47</v>
      </c>
      <c r="F2302" s="2" t="s">
        <v>89</v>
      </c>
      <c r="G2302" s="2" t="s">
        <v>90</v>
      </c>
      <c r="H2302" s="4" t="s">
        <v>22</v>
      </c>
      <c r="I2302" s="5">
        <v>40</v>
      </c>
      <c r="J2302" s="6">
        <v>825</v>
      </c>
      <c r="K2302" s="7">
        <v>330000</v>
      </c>
      <c r="L2302" s="7">
        <v>165000</v>
      </c>
      <c r="M2302" s="8">
        <v>0.5</v>
      </c>
      <c r="N2302" s="2" t="s">
        <v>82</v>
      </c>
      <c r="O2302">
        <f t="shared" si="280"/>
        <v>2021</v>
      </c>
      <c r="P2302">
        <f t="shared" si="281"/>
        <v>1</v>
      </c>
      <c r="Q2302" t="str">
        <f t="shared" si="282"/>
        <v>janv</v>
      </c>
      <c r="R2302" t="str">
        <f t="shared" si="283"/>
        <v>Georgia</v>
      </c>
      <c r="S2302" t="str">
        <f t="shared" si="284"/>
        <v>2021-01</v>
      </c>
      <c r="T2302">
        <f>IF(AND(COUNTIF(Calculs!$Q$2:$Q$12,$O2302)&gt;0,COUNTIF(Calculs!$S$2:$S$12,$E2302)&gt;0,COUNTIF(Calculs!$U$2:$U$12,$H2302)&gt;0),1,0)</f>
        <v>1</v>
      </c>
      <c r="U2302">
        <f t="shared" si="285"/>
        <v>330000</v>
      </c>
      <c r="V2302">
        <f t="shared" si="286"/>
        <v>825</v>
      </c>
      <c r="W2302">
        <f t="shared" si="287"/>
        <v>165000</v>
      </c>
    </row>
    <row r="2303" spans="1:23" ht="15.75" customHeight="1" x14ac:dyDescent="0.3">
      <c r="A2303" s="2" t="s">
        <v>13</v>
      </c>
      <c r="B2303" s="2">
        <v>1185732</v>
      </c>
      <c r="C2303" s="3">
        <v>44234</v>
      </c>
      <c r="D2303" s="12" t="str" cm="1">
        <f t="array" ref="D2303">_xlfn.SWITCH(WEEKDAY(C2303,2), 1, "Lundi", 2, "Mardi", 3, "Mercredi", 4, "Jeudi", 5, "Vendredi", 6, "Samedi", 7, "Dimanche", "Erreur")</f>
        <v>Dimanche</v>
      </c>
      <c r="E2303" s="2" t="s">
        <v>47</v>
      </c>
      <c r="F2303" s="2" t="s">
        <v>89</v>
      </c>
      <c r="G2303" s="2" t="s">
        <v>90</v>
      </c>
      <c r="H2303" s="4" t="s">
        <v>16</v>
      </c>
      <c r="I2303" s="5">
        <v>40</v>
      </c>
      <c r="J2303" s="6">
        <v>1075</v>
      </c>
      <c r="K2303" s="7">
        <v>430000</v>
      </c>
      <c r="L2303" s="7">
        <v>193500</v>
      </c>
      <c r="M2303" s="8">
        <v>0.45</v>
      </c>
      <c r="N2303" s="2" t="s">
        <v>82</v>
      </c>
      <c r="O2303">
        <f t="shared" si="280"/>
        <v>2021</v>
      </c>
      <c r="P2303">
        <f t="shared" si="281"/>
        <v>2</v>
      </c>
      <c r="Q2303" t="str">
        <f t="shared" si="282"/>
        <v>févr</v>
      </c>
      <c r="R2303" t="str">
        <f t="shared" si="283"/>
        <v>Georgia</v>
      </c>
      <c r="S2303" t="str">
        <f t="shared" si="284"/>
        <v>2021-02</v>
      </c>
      <c r="T2303">
        <f>IF(AND(COUNTIF(Calculs!$Q$2:$Q$12,$O2303)&gt;0,COUNTIF(Calculs!$S$2:$S$12,$E2303)&gt;0,COUNTIF(Calculs!$U$2:$U$12,$H2303)&gt;0),1,0)</f>
        <v>1</v>
      </c>
      <c r="U2303">
        <f t="shared" si="285"/>
        <v>430000</v>
      </c>
      <c r="V2303">
        <f t="shared" si="286"/>
        <v>1075</v>
      </c>
      <c r="W2303">
        <f t="shared" si="287"/>
        <v>193500</v>
      </c>
    </row>
    <row r="2304" spans="1:23" ht="15.75" customHeight="1" x14ac:dyDescent="0.3">
      <c r="A2304" s="2" t="s">
        <v>13</v>
      </c>
      <c r="B2304" s="2">
        <v>1185732</v>
      </c>
      <c r="C2304" s="3">
        <v>44234</v>
      </c>
      <c r="D2304" s="12" t="str" cm="1">
        <f t="array" ref="D2304">_xlfn.SWITCH(WEEKDAY(C2304,2), 1, "Lundi", 2, "Mardi", 3, "Mercredi", 4, "Jeudi", 5, "Vendredi", 6, "Samedi", 7, "Dimanche", "Erreur")</f>
        <v>Dimanche</v>
      </c>
      <c r="E2304" s="2" t="s">
        <v>47</v>
      </c>
      <c r="F2304" s="2" t="s">
        <v>89</v>
      </c>
      <c r="G2304" s="2" t="s">
        <v>90</v>
      </c>
      <c r="H2304" s="4" t="s">
        <v>18</v>
      </c>
      <c r="I2304" s="5">
        <v>40</v>
      </c>
      <c r="J2304" s="6">
        <v>725</v>
      </c>
      <c r="K2304" s="7">
        <v>290000</v>
      </c>
      <c r="L2304" s="7">
        <v>101500</v>
      </c>
      <c r="M2304" s="8">
        <v>0.35</v>
      </c>
      <c r="N2304" s="2" t="s">
        <v>82</v>
      </c>
      <c r="O2304">
        <f t="shared" si="280"/>
        <v>2021</v>
      </c>
      <c r="P2304">
        <f t="shared" si="281"/>
        <v>2</v>
      </c>
      <c r="Q2304" t="str">
        <f t="shared" si="282"/>
        <v>févr</v>
      </c>
      <c r="R2304" t="str">
        <f t="shared" si="283"/>
        <v>Georgia</v>
      </c>
      <c r="S2304" t="str">
        <f t="shared" si="284"/>
        <v>2021-02</v>
      </c>
      <c r="T2304">
        <f>IF(AND(COUNTIF(Calculs!$Q$2:$Q$12,$O2304)&gt;0,COUNTIF(Calculs!$S$2:$S$12,$E2304)&gt;0,COUNTIF(Calculs!$U$2:$U$12,$H2304)&gt;0),1,0)</f>
        <v>1</v>
      </c>
      <c r="U2304">
        <f t="shared" si="285"/>
        <v>290000</v>
      </c>
      <c r="V2304">
        <f t="shared" si="286"/>
        <v>725</v>
      </c>
      <c r="W2304">
        <f t="shared" si="287"/>
        <v>101500</v>
      </c>
    </row>
    <row r="2305" spans="1:23" ht="15.75" customHeight="1" x14ac:dyDescent="0.3">
      <c r="A2305" s="2" t="s">
        <v>13</v>
      </c>
      <c r="B2305" s="2">
        <v>1185732</v>
      </c>
      <c r="C2305" s="3">
        <v>44234</v>
      </c>
      <c r="D2305" s="12" t="str" cm="1">
        <f t="array" ref="D2305">_xlfn.SWITCH(WEEKDAY(C2305,2), 1, "Lundi", 2, "Mardi", 3, "Mercredi", 4, "Jeudi", 5, "Vendredi", 6, "Samedi", 7, "Dimanche", "Erreur")</f>
        <v>Dimanche</v>
      </c>
      <c r="E2305" s="2" t="s">
        <v>47</v>
      </c>
      <c r="F2305" s="2" t="s">
        <v>89</v>
      </c>
      <c r="G2305" s="2" t="s">
        <v>90</v>
      </c>
      <c r="H2305" s="4" t="s">
        <v>19</v>
      </c>
      <c r="I2305" s="5">
        <v>30.000000000000004</v>
      </c>
      <c r="J2305" s="6">
        <v>775</v>
      </c>
      <c r="K2305" s="7">
        <v>232500.00000000003</v>
      </c>
      <c r="L2305" s="7">
        <v>58125.000000000007</v>
      </c>
      <c r="M2305" s="8">
        <v>0.25</v>
      </c>
      <c r="N2305" s="2" t="s">
        <v>82</v>
      </c>
      <c r="O2305">
        <f t="shared" si="280"/>
        <v>2021</v>
      </c>
      <c r="P2305">
        <f t="shared" si="281"/>
        <v>2</v>
      </c>
      <c r="Q2305" t="str">
        <f t="shared" si="282"/>
        <v>févr</v>
      </c>
      <c r="R2305" t="str">
        <f t="shared" si="283"/>
        <v>Georgia</v>
      </c>
      <c r="S2305" t="str">
        <f t="shared" si="284"/>
        <v>2021-02</v>
      </c>
      <c r="T2305">
        <f>IF(AND(COUNTIF(Calculs!$Q$2:$Q$12,$O2305)&gt;0,COUNTIF(Calculs!$S$2:$S$12,$E2305)&gt;0,COUNTIF(Calculs!$U$2:$U$12,$H2305)&gt;0),1,0)</f>
        <v>1</v>
      </c>
      <c r="U2305">
        <f t="shared" si="285"/>
        <v>232500.00000000003</v>
      </c>
      <c r="V2305">
        <f t="shared" si="286"/>
        <v>775</v>
      </c>
      <c r="W2305">
        <f t="shared" si="287"/>
        <v>58125.000000000007</v>
      </c>
    </row>
    <row r="2306" spans="1:23" ht="15.75" customHeight="1" x14ac:dyDescent="0.3">
      <c r="A2306" s="2" t="s">
        <v>13</v>
      </c>
      <c r="B2306" s="2">
        <v>1185732</v>
      </c>
      <c r="C2306" s="3">
        <v>44234</v>
      </c>
      <c r="D2306" s="12" t="str" cm="1">
        <f t="array" ref="D2306">_xlfn.SWITCH(WEEKDAY(C2306,2), 1, "Lundi", 2, "Mardi", 3, "Mercredi", 4, "Jeudi", 5, "Vendredi", 6, "Samedi", 7, "Dimanche", "Erreur")</f>
        <v>Dimanche</v>
      </c>
      <c r="E2306" s="2" t="s">
        <v>47</v>
      </c>
      <c r="F2306" s="2" t="s">
        <v>91</v>
      </c>
      <c r="G2306" s="2" t="s">
        <v>92</v>
      </c>
      <c r="H2306" s="4" t="s">
        <v>20</v>
      </c>
      <c r="I2306" s="5">
        <v>35</v>
      </c>
      <c r="J2306" s="6">
        <v>625</v>
      </c>
      <c r="K2306" s="7">
        <v>218750</v>
      </c>
      <c r="L2306" s="7">
        <v>65625</v>
      </c>
      <c r="M2306" s="8">
        <v>0.3</v>
      </c>
      <c r="N2306" s="2" t="s">
        <v>82</v>
      </c>
      <c r="O2306">
        <f t="shared" si="280"/>
        <v>2021</v>
      </c>
      <c r="P2306">
        <f t="shared" si="281"/>
        <v>2</v>
      </c>
      <c r="Q2306" t="str">
        <f t="shared" si="282"/>
        <v>févr</v>
      </c>
      <c r="R2306" t="str">
        <f t="shared" si="283"/>
        <v>South Carolina</v>
      </c>
      <c r="S2306" t="str">
        <f t="shared" si="284"/>
        <v>2021-02</v>
      </c>
      <c r="T2306">
        <f>IF(AND(COUNTIF(Calculs!$Q$2:$Q$12,$O2306)&gt;0,COUNTIF(Calculs!$S$2:$S$12,$E2306)&gt;0,COUNTIF(Calculs!$U$2:$U$12,$H2306)&gt;0),1,0)</f>
        <v>1</v>
      </c>
      <c r="U2306">
        <f t="shared" si="285"/>
        <v>218750</v>
      </c>
      <c r="V2306">
        <f t="shared" si="286"/>
        <v>625</v>
      </c>
      <c r="W2306">
        <f t="shared" si="287"/>
        <v>65625</v>
      </c>
    </row>
    <row r="2307" spans="1:23" ht="15.75" customHeight="1" x14ac:dyDescent="0.3">
      <c r="A2307" s="2" t="s">
        <v>13</v>
      </c>
      <c r="B2307" s="2">
        <v>1185732</v>
      </c>
      <c r="C2307" s="3">
        <v>44234</v>
      </c>
      <c r="D2307" s="12" t="str" cm="1">
        <f t="array" ref="D2307">_xlfn.SWITCH(WEEKDAY(C2307,2), 1, "Lundi", 2, "Mardi", 3, "Mercredi", 4, "Jeudi", 5, "Vendredi", 6, "Samedi", 7, "Dimanche", "Erreur")</f>
        <v>Dimanche</v>
      </c>
      <c r="E2307" s="2" t="s">
        <v>47</v>
      </c>
      <c r="F2307" s="2" t="s">
        <v>91</v>
      </c>
      <c r="G2307" s="2" t="s">
        <v>92</v>
      </c>
      <c r="H2307" s="4" t="s">
        <v>21</v>
      </c>
      <c r="I2307" s="5">
        <v>50</v>
      </c>
      <c r="J2307" s="6">
        <v>700</v>
      </c>
      <c r="K2307" s="7">
        <v>350000</v>
      </c>
      <c r="L2307" s="7">
        <v>122499.99999999999</v>
      </c>
      <c r="M2307" s="8">
        <v>0.35</v>
      </c>
      <c r="N2307" s="2" t="s">
        <v>82</v>
      </c>
      <c r="O2307">
        <f t="shared" ref="O2307:O2370" si="288">YEAR($C2307)</f>
        <v>2021</v>
      </c>
      <c r="P2307">
        <f t="shared" ref="P2307:P2370" si="289">MONTH($C2307)</f>
        <v>2</v>
      </c>
      <c r="Q2307" t="str">
        <f t="shared" ref="Q2307:Q2370" si="290">TEXT($C2307,"mmm")</f>
        <v>févr</v>
      </c>
      <c r="R2307" t="str">
        <f t="shared" ref="R2307:R2370" si="291">SUBSTITUTE(SUBSTITUTE($F2307,"Sud ","South "),"Ouest ","West ")</f>
        <v>South Carolina</v>
      </c>
      <c r="S2307" t="str">
        <f t="shared" ref="S2307:S2370" si="292">TEXT($C2307,"aaaa-mm")</f>
        <v>2021-02</v>
      </c>
      <c r="T2307">
        <f>IF(AND(COUNTIF(Calculs!$Q$2:$Q$12,$O2307)&gt;0,COUNTIF(Calculs!$S$2:$S$12,$E2307)&gt;0,COUNTIF(Calculs!$U$2:$U$12,$H2307)&gt;0),1,0)</f>
        <v>1</v>
      </c>
      <c r="U2307">
        <f t="shared" ref="U2307:U2370" si="293">$K2307*$T2307</f>
        <v>350000</v>
      </c>
      <c r="V2307">
        <f t="shared" ref="V2307:V2370" si="294">$J2307*$T2307</f>
        <v>700</v>
      </c>
      <c r="W2307">
        <f t="shared" ref="W2307:W2370" si="295">$L2307*$T2307</f>
        <v>122499.99999999999</v>
      </c>
    </row>
    <row r="2308" spans="1:23" ht="15.75" customHeight="1" x14ac:dyDescent="0.3">
      <c r="A2308" s="2" t="s">
        <v>13</v>
      </c>
      <c r="B2308" s="2">
        <v>1185732</v>
      </c>
      <c r="C2308" s="3">
        <v>44234</v>
      </c>
      <c r="D2308" s="12" t="str" cm="1">
        <f t="array" ref="D2308">_xlfn.SWITCH(WEEKDAY(C2308,2), 1, "Lundi", 2, "Mardi", 3, "Mercredi", 4, "Jeudi", 5, "Vendredi", 6, "Samedi", 7, "Dimanche", "Erreur")</f>
        <v>Dimanche</v>
      </c>
      <c r="E2308" s="2" t="s">
        <v>47</v>
      </c>
      <c r="F2308" s="2" t="s">
        <v>91</v>
      </c>
      <c r="G2308" s="2" t="s">
        <v>92</v>
      </c>
      <c r="H2308" s="4" t="s">
        <v>22</v>
      </c>
      <c r="I2308" s="5">
        <v>35</v>
      </c>
      <c r="J2308" s="6">
        <v>800</v>
      </c>
      <c r="K2308" s="7">
        <v>280000</v>
      </c>
      <c r="L2308" s="7">
        <v>140000</v>
      </c>
      <c r="M2308" s="8">
        <v>0.5</v>
      </c>
      <c r="N2308" s="2" t="s">
        <v>82</v>
      </c>
      <c r="O2308">
        <f t="shared" si="288"/>
        <v>2021</v>
      </c>
      <c r="P2308">
        <f t="shared" si="289"/>
        <v>2</v>
      </c>
      <c r="Q2308" t="str">
        <f t="shared" si="290"/>
        <v>févr</v>
      </c>
      <c r="R2308" t="str">
        <f t="shared" si="291"/>
        <v>South Carolina</v>
      </c>
      <c r="S2308" t="str">
        <f t="shared" si="292"/>
        <v>2021-02</v>
      </c>
      <c r="T2308">
        <f>IF(AND(COUNTIF(Calculs!$Q$2:$Q$12,$O2308)&gt;0,COUNTIF(Calculs!$S$2:$S$12,$E2308)&gt;0,COUNTIF(Calculs!$U$2:$U$12,$H2308)&gt;0),1,0)</f>
        <v>1</v>
      </c>
      <c r="U2308">
        <f t="shared" si="293"/>
        <v>280000</v>
      </c>
      <c r="V2308">
        <f t="shared" si="294"/>
        <v>800</v>
      </c>
      <c r="W2308">
        <f t="shared" si="295"/>
        <v>140000</v>
      </c>
    </row>
    <row r="2309" spans="1:23" ht="15.75" customHeight="1" x14ac:dyDescent="0.3">
      <c r="A2309" s="2" t="s">
        <v>13</v>
      </c>
      <c r="B2309" s="2">
        <v>1185732</v>
      </c>
      <c r="C2309" s="3">
        <v>44260</v>
      </c>
      <c r="D2309" s="12" t="str" cm="1">
        <f t="array" ref="D2309">_xlfn.SWITCH(WEEKDAY(C2309,2), 1, "Lundi", 2, "Mardi", 3, "Mercredi", 4, "Jeudi", 5, "Vendredi", 6, "Samedi", 7, "Dimanche", "Erreur")</f>
        <v>Vendredi</v>
      </c>
      <c r="E2309" s="2" t="s">
        <v>47</v>
      </c>
      <c r="F2309" s="2" t="s">
        <v>91</v>
      </c>
      <c r="G2309" s="2" t="s">
        <v>92</v>
      </c>
      <c r="H2309" s="4" t="s">
        <v>16</v>
      </c>
      <c r="I2309" s="5">
        <v>35</v>
      </c>
      <c r="J2309" s="6">
        <v>1020</v>
      </c>
      <c r="K2309" s="7">
        <v>357000</v>
      </c>
      <c r="L2309" s="7">
        <v>160650</v>
      </c>
      <c r="M2309" s="8">
        <v>0.45</v>
      </c>
      <c r="N2309" s="2" t="s">
        <v>82</v>
      </c>
      <c r="O2309">
        <f t="shared" si="288"/>
        <v>2021</v>
      </c>
      <c r="P2309">
        <f t="shared" si="289"/>
        <v>3</v>
      </c>
      <c r="Q2309" t="str">
        <f t="shared" si="290"/>
        <v>mars</v>
      </c>
      <c r="R2309" t="str">
        <f t="shared" si="291"/>
        <v>South Carolina</v>
      </c>
      <c r="S2309" t="str">
        <f t="shared" si="292"/>
        <v>2021-03</v>
      </c>
      <c r="T2309">
        <f>IF(AND(COUNTIF(Calculs!$Q$2:$Q$12,$O2309)&gt;0,COUNTIF(Calculs!$S$2:$S$12,$E2309)&gt;0,COUNTIF(Calculs!$U$2:$U$12,$H2309)&gt;0),1,0)</f>
        <v>1</v>
      </c>
      <c r="U2309">
        <f t="shared" si="293"/>
        <v>357000</v>
      </c>
      <c r="V2309">
        <f t="shared" si="294"/>
        <v>1020</v>
      </c>
      <c r="W2309">
        <f t="shared" si="295"/>
        <v>160650</v>
      </c>
    </row>
    <row r="2310" spans="1:23" ht="15.75" customHeight="1" x14ac:dyDescent="0.3">
      <c r="A2310" s="2" t="s">
        <v>13</v>
      </c>
      <c r="B2310" s="2">
        <v>1185732</v>
      </c>
      <c r="C2310" s="3">
        <v>44260</v>
      </c>
      <c r="D2310" s="12" t="str" cm="1">
        <f t="array" ref="D2310">_xlfn.SWITCH(WEEKDAY(C2310,2), 1, "Lundi", 2, "Mardi", 3, "Mercredi", 4, "Jeudi", 5, "Vendredi", 6, "Samedi", 7, "Dimanche", "Erreur")</f>
        <v>Vendredi</v>
      </c>
      <c r="E2310" s="2" t="s">
        <v>47</v>
      </c>
      <c r="F2310" s="2" t="s">
        <v>91</v>
      </c>
      <c r="G2310" s="2" t="s">
        <v>92</v>
      </c>
      <c r="H2310" s="4" t="s">
        <v>18</v>
      </c>
      <c r="I2310" s="5">
        <v>35</v>
      </c>
      <c r="J2310" s="6">
        <v>700</v>
      </c>
      <c r="K2310" s="7">
        <v>245000</v>
      </c>
      <c r="L2310" s="7">
        <v>85750</v>
      </c>
      <c r="M2310" s="8">
        <v>0.35</v>
      </c>
      <c r="N2310" s="2" t="s">
        <v>82</v>
      </c>
      <c r="O2310">
        <f t="shared" si="288"/>
        <v>2021</v>
      </c>
      <c r="P2310">
        <f t="shared" si="289"/>
        <v>3</v>
      </c>
      <c r="Q2310" t="str">
        <f t="shared" si="290"/>
        <v>mars</v>
      </c>
      <c r="R2310" t="str">
        <f t="shared" si="291"/>
        <v>South Carolina</v>
      </c>
      <c r="S2310" t="str">
        <f t="shared" si="292"/>
        <v>2021-03</v>
      </c>
      <c r="T2310">
        <f>IF(AND(COUNTIF(Calculs!$Q$2:$Q$12,$O2310)&gt;0,COUNTIF(Calculs!$S$2:$S$12,$E2310)&gt;0,COUNTIF(Calculs!$U$2:$U$12,$H2310)&gt;0),1,0)</f>
        <v>1</v>
      </c>
      <c r="U2310">
        <f t="shared" si="293"/>
        <v>245000</v>
      </c>
      <c r="V2310">
        <f t="shared" si="294"/>
        <v>700</v>
      </c>
      <c r="W2310">
        <f t="shared" si="295"/>
        <v>85750</v>
      </c>
    </row>
    <row r="2311" spans="1:23" ht="15.75" customHeight="1" x14ac:dyDescent="0.3">
      <c r="A2311" s="2" t="s">
        <v>13</v>
      </c>
      <c r="B2311" s="2">
        <v>1185732</v>
      </c>
      <c r="C2311" s="3">
        <v>44260</v>
      </c>
      <c r="D2311" s="12" t="str" cm="1">
        <f t="array" ref="D2311">_xlfn.SWITCH(WEEKDAY(C2311,2), 1, "Lundi", 2, "Mardi", 3, "Mercredi", 4, "Jeudi", 5, "Vendredi", 6, "Samedi", 7, "Dimanche", "Erreur")</f>
        <v>Vendredi</v>
      </c>
      <c r="E2311" s="2" t="s">
        <v>47</v>
      </c>
      <c r="F2311" s="2" t="s">
        <v>91</v>
      </c>
      <c r="G2311" s="2" t="s">
        <v>92</v>
      </c>
      <c r="H2311" s="4" t="s">
        <v>19</v>
      </c>
      <c r="I2311" s="5">
        <v>25</v>
      </c>
      <c r="J2311" s="6">
        <v>725</v>
      </c>
      <c r="K2311" s="7">
        <v>181250</v>
      </c>
      <c r="L2311" s="7">
        <v>45312.5</v>
      </c>
      <c r="M2311" s="8">
        <v>0.25</v>
      </c>
      <c r="N2311" s="2" t="s">
        <v>82</v>
      </c>
      <c r="O2311">
        <f t="shared" si="288"/>
        <v>2021</v>
      </c>
      <c r="P2311">
        <f t="shared" si="289"/>
        <v>3</v>
      </c>
      <c r="Q2311" t="str">
        <f t="shared" si="290"/>
        <v>mars</v>
      </c>
      <c r="R2311" t="str">
        <f t="shared" si="291"/>
        <v>South Carolina</v>
      </c>
      <c r="S2311" t="str">
        <f t="shared" si="292"/>
        <v>2021-03</v>
      </c>
      <c r="T2311">
        <f>IF(AND(COUNTIF(Calculs!$Q$2:$Q$12,$O2311)&gt;0,COUNTIF(Calculs!$S$2:$S$12,$E2311)&gt;0,COUNTIF(Calculs!$U$2:$U$12,$H2311)&gt;0),1,0)</f>
        <v>1</v>
      </c>
      <c r="U2311">
        <f t="shared" si="293"/>
        <v>181250</v>
      </c>
      <c r="V2311">
        <f t="shared" si="294"/>
        <v>725</v>
      </c>
      <c r="W2311">
        <f t="shared" si="295"/>
        <v>45312.5</v>
      </c>
    </row>
    <row r="2312" spans="1:23" ht="15.75" customHeight="1" x14ac:dyDescent="0.3">
      <c r="A2312" s="2" t="s">
        <v>13</v>
      </c>
      <c r="B2312" s="2">
        <v>1185732</v>
      </c>
      <c r="C2312" s="3">
        <v>44260</v>
      </c>
      <c r="D2312" s="12" t="str" cm="1">
        <f t="array" ref="D2312">_xlfn.SWITCH(WEEKDAY(C2312,2), 1, "Lundi", 2, "Mardi", 3, "Mercredi", 4, "Jeudi", 5, "Vendredi", 6, "Samedi", 7, "Dimanche", "Erreur")</f>
        <v>Vendredi</v>
      </c>
      <c r="E2312" s="2" t="s">
        <v>47</v>
      </c>
      <c r="F2312" s="2" t="s">
        <v>91</v>
      </c>
      <c r="G2312" s="2" t="s">
        <v>92</v>
      </c>
      <c r="H2312" s="4" t="s">
        <v>20</v>
      </c>
      <c r="I2312" s="5">
        <v>29.999999999999993</v>
      </c>
      <c r="J2312" s="6">
        <v>575</v>
      </c>
      <c r="K2312" s="7">
        <v>172499.99999999997</v>
      </c>
      <c r="L2312" s="7">
        <v>51749.999999999993</v>
      </c>
      <c r="M2312" s="8">
        <v>0.3</v>
      </c>
      <c r="N2312" s="2" t="s">
        <v>82</v>
      </c>
      <c r="O2312">
        <f t="shared" si="288"/>
        <v>2021</v>
      </c>
      <c r="P2312">
        <f t="shared" si="289"/>
        <v>3</v>
      </c>
      <c r="Q2312" t="str">
        <f t="shared" si="290"/>
        <v>mars</v>
      </c>
      <c r="R2312" t="str">
        <f t="shared" si="291"/>
        <v>South Carolina</v>
      </c>
      <c r="S2312" t="str">
        <f t="shared" si="292"/>
        <v>2021-03</v>
      </c>
      <c r="T2312">
        <f>IF(AND(COUNTIF(Calculs!$Q$2:$Q$12,$O2312)&gt;0,COUNTIF(Calculs!$S$2:$S$12,$E2312)&gt;0,COUNTIF(Calculs!$U$2:$U$12,$H2312)&gt;0),1,0)</f>
        <v>1</v>
      </c>
      <c r="U2312">
        <f t="shared" si="293"/>
        <v>172499.99999999997</v>
      </c>
      <c r="V2312">
        <f t="shared" si="294"/>
        <v>575</v>
      </c>
      <c r="W2312">
        <f t="shared" si="295"/>
        <v>51749.999999999993</v>
      </c>
    </row>
    <row r="2313" spans="1:23" ht="15.75" customHeight="1" x14ac:dyDescent="0.3">
      <c r="A2313" s="2" t="s">
        <v>13</v>
      </c>
      <c r="B2313" s="2">
        <v>1185732</v>
      </c>
      <c r="C2313" s="3">
        <v>44260</v>
      </c>
      <c r="D2313" s="12" t="str" cm="1">
        <f t="array" ref="D2313">_xlfn.SWITCH(WEEKDAY(C2313,2), 1, "Lundi", 2, "Mardi", 3, "Mercredi", 4, "Jeudi", 5, "Vendredi", 6, "Samedi", 7, "Dimanche", "Erreur")</f>
        <v>Vendredi</v>
      </c>
      <c r="E2313" s="2" t="s">
        <v>47</v>
      </c>
      <c r="F2313" s="2" t="s">
        <v>91</v>
      </c>
      <c r="G2313" s="2" t="s">
        <v>92</v>
      </c>
      <c r="H2313" s="4" t="s">
        <v>21</v>
      </c>
      <c r="I2313" s="5">
        <v>45.000000000000007</v>
      </c>
      <c r="J2313" s="6">
        <v>625</v>
      </c>
      <c r="K2313" s="7">
        <v>281250.00000000006</v>
      </c>
      <c r="L2313" s="7">
        <v>98437.500000000015</v>
      </c>
      <c r="M2313" s="8">
        <v>0.35</v>
      </c>
      <c r="N2313" s="2" t="s">
        <v>82</v>
      </c>
      <c r="O2313">
        <f t="shared" si="288"/>
        <v>2021</v>
      </c>
      <c r="P2313">
        <f t="shared" si="289"/>
        <v>3</v>
      </c>
      <c r="Q2313" t="str">
        <f t="shared" si="290"/>
        <v>mars</v>
      </c>
      <c r="R2313" t="str">
        <f t="shared" si="291"/>
        <v>South Carolina</v>
      </c>
      <c r="S2313" t="str">
        <f t="shared" si="292"/>
        <v>2021-03</v>
      </c>
      <c r="T2313">
        <f>IF(AND(COUNTIF(Calculs!$Q$2:$Q$12,$O2313)&gt;0,COUNTIF(Calculs!$S$2:$S$12,$E2313)&gt;0,COUNTIF(Calculs!$U$2:$U$12,$H2313)&gt;0),1,0)</f>
        <v>1</v>
      </c>
      <c r="U2313">
        <f t="shared" si="293"/>
        <v>281250.00000000006</v>
      </c>
      <c r="V2313">
        <f t="shared" si="294"/>
        <v>625</v>
      </c>
      <c r="W2313">
        <f t="shared" si="295"/>
        <v>98437.500000000015</v>
      </c>
    </row>
    <row r="2314" spans="1:23" ht="15.75" customHeight="1" x14ac:dyDescent="0.3">
      <c r="A2314" s="2" t="s">
        <v>13</v>
      </c>
      <c r="B2314" s="2">
        <v>1185732</v>
      </c>
      <c r="C2314" s="3">
        <v>44260</v>
      </c>
      <c r="D2314" s="12" t="str" cm="1">
        <f t="array" ref="D2314">_xlfn.SWITCH(WEEKDAY(C2314,2), 1, "Lundi", 2, "Mardi", 3, "Mercredi", 4, "Jeudi", 5, "Vendredi", 6, "Samedi", 7, "Dimanche", "Erreur")</f>
        <v>Vendredi</v>
      </c>
      <c r="E2314" s="2" t="s">
        <v>47</v>
      </c>
      <c r="F2314" s="2" t="s">
        <v>91</v>
      </c>
      <c r="G2314" s="2" t="s">
        <v>92</v>
      </c>
      <c r="H2314" s="4" t="s">
        <v>22</v>
      </c>
      <c r="I2314" s="5">
        <v>35</v>
      </c>
      <c r="J2314" s="6">
        <v>725</v>
      </c>
      <c r="K2314" s="7">
        <v>253750</v>
      </c>
      <c r="L2314" s="7">
        <v>126875</v>
      </c>
      <c r="M2314" s="8">
        <v>0.5</v>
      </c>
      <c r="N2314" s="2" t="s">
        <v>82</v>
      </c>
      <c r="O2314">
        <f t="shared" si="288"/>
        <v>2021</v>
      </c>
      <c r="P2314">
        <f t="shared" si="289"/>
        <v>3</v>
      </c>
      <c r="Q2314" t="str">
        <f t="shared" si="290"/>
        <v>mars</v>
      </c>
      <c r="R2314" t="str">
        <f t="shared" si="291"/>
        <v>South Carolina</v>
      </c>
      <c r="S2314" t="str">
        <f t="shared" si="292"/>
        <v>2021-03</v>
      </c>
      <c r="T2314">
        <f>IF(AND(COUNTIF(Calculs!$Q$2:$Q$12,$O2314)&gt;0,COUNTIF(Calculs!$S$2:$S$12,$E2314)&gt;0,COUNTIF(Calculs!$U$2:$U$12,$H2314)&gt;0),1,0)</f>
        <v>1</v>
      </c>
      <c r="U2314">
        <f t="shared" si="293"/>
        <v>253750</v>
      </c>
      <c r="V2314">
        <f t="shared" si="294"/>
        <v>725</v>
      </c>
      <c r="W2314">
        <f t="shared" si="295"/>
        <v>126875</v>
      </c>
    </row>
    <row r="2315" spans="1:23" ht="15.75" customHeight="1" x14ac:dyDescent="0.3">
      <c r="A2315" s="2" t="s">
        <v>13</v>
      </c>
      <c r="B2315" s="2">
        <v>1185732</v>
      </c>
      <c r="C2315" s="3">
        <v>44292</v>
      </c>
      <c r="D2315" s="12" t="str" cm="1">
        <f t="array" ref="D2315">_xlfn.SWITCH(WEEKDAY(C2315,2), 1, "Lundi", 2, "Mardi", 3, "Mercredi", 4, "Jeudi", 5, "Vendredi", 6, "Samedi", 7, "Dimanche", "Erreur")</f>
        <v>Mardi</v>
      </c>
      <c r="E2315" s="2" t="s">
        <v>47</v>
      </c>
      <c r="F2315" s="2" t="s">
        <v>91</v>
      </c>
      <c r="G2315" s="2" t="s">
        <v>92</v>
      </c>
      <c r="H2315" s="4" t="s">
        <v>16</v>
      </c>
      <c r="I2315" s="5">
        <v>35</v>
      </c>
      <c r="J2315" s="6">
        <v>975</v>
      </c>
      <c r="K2315" s="7">
        <v>341250</v>
      </c>
      <c r="L2315" s="7">
        <v>153562.5</v>
      </c>
      <c r="M2315" s="8">
        <v>0.45</v>
      </c>
      <c r="N2315" s="2" t="s">
        <v>82</v>
      </c>
      <c r="O2315">
        <f t="shared" si="288"/>
        <v>2021</v>
      </c>
      <c r="P2315">
        <f t="shared" si="289"/>
        <v>4</v>
      </c>
      <c r="Q2315" t="str">
        <f t="shared" si="290"/>
        <v>avr</v>
      </c>
      <c r="R2315" t="str">
        <f t="shared" si="291"/>
        <v>South Carolina</v>
      </c>
      <c r="S2315" t="str">
        <f t="shared" si="292"/>
        <v>2021-04</v>
      </c>
      <c r="T2315">
        <f>IF(AND(COUNTIF(Calculs!$Q$2:$Q$12,$O2315)&gt;0,COUNTIF(Calculs!$S$2:$S$12,$E2315)&gt;0,COUNTIF(Calculs!$U$2:$U$12,$H2315)&gt;0),1,0)</f>
        <v>1</v>
      </c>
      <c r="U2315">
        <f t="shared" si="293"/>
        <v>341250</v>
      </c>
      <c r="V2315">
        <f t="shared" si="294"/>
        <v>975</v>
      </c>
      <c r="W2315">
        <f t="shared" si="295"/>
        <v>153562.5</v>
      </c>
    </row>
    <row r="2316" spans="1:23" ht="15.75" customHeight="1" x14ac:dyDescent="0.3">
      <c r="A2316" s="2" t="s">
        <v>13</v>
      </c>
      <c r="B2316" s="2">
        <v>1185732</v>
      </c>
      <c r="C2316" s="3">
        <v>44292</v>
      </c>
      <c r="D2316" s="12" t="str" cm="1">
        <f t="array" ref="D2316">_xlfn.SWITCH(WEEKDAY(C2316,2), 1, "Lundi", 2, "Mardi", 3, "Mercredi", 4, "Jeudi", 5, "Vendredi", 6, "Samedi", 7, "Dimanche", "Erreur")</f>
        <v>Mardi</v>
      </c>
      <c r="E2316" s="2" t="s">
        <v>47</v>
      </c>
      <c r="F2316" s="2" t="s">
        <v>91</v>
      </c>
      <c r="G2316" s="2" t="s">
        <v>92</v>
      </c>
      <c r="H2316" s="4" t="s">
        <v>18</v>
      </c>
      <c r="I2316" s="5">
        <v>35</v>
      </c>
      <c r="J2316" s="6">
        <v>675</v>
      </c>
      <c r="K2316" s="7">
        <v>236250</v>
      </c>
      <c r="L2316" s="7">
        <v>82687.5</v>
      </c>
      <c r="M2316" s="8">
        <v>0.35</v>
      </c>
      <c r="N2316" s="2" t="s">
        <v>82</v>
      </c>
      <c r="O2316">
        <f t="shared" si="288"/>
        <v>2021</v>
      </c>
      <c r="P2316">
        <f t="shared" si="289"/>
        <v>4</v>
      </c>
      <c r="Q2316" t="str">
        <f t="shared" si="290"/>
        <v>avr</v>
      </c>
      <c r="R2316" t="str">
        <f t="shared" si="291"/>
        <v>South Carolina</v>
      </c>
      <c r="S2316" t="str">
        <f t="shared" si="292"/>
        <v>2021-04</v>
      </c>
      <c r="T2316">
        <f>IF(AND(COUNTIF(Calculs!$Q$2:$Q$12,$O2316)&gt;0,COUNTIF(Calculs!$S$2:$S$12,$E2316)&gt;0,COUNTIF(Calculs!$U$2:$U$12,$H2316)&gt;0),1,0)</f>
        <v>1</v>
      </c>
      <c r="U2316">
        <f t="shared" si="293"/>
        <v>236250</v>
      </c>
      <c r="V2316">
        <f t="shared" si="294"/>
        <v>675</v>
      </c>
      <c r="W2316">
        <f t="shared" si="295"/>
        <v>82687.5</v>
      </c>
    </row>
    <row r="2317" spans="1:23" ht="15.75" customHeight="1" x14ac:dyDescent="0.3">
      <c r="A2317" s="2" t="s">
        <v>13</v>
      </c>
      <c r="B2317" s="2">
        <v>1185732</v>
      </c>
      <c r="C2317" s="3">
        <v>44292</v>
      </c>
      <c r="D2317" s="12" t="str" cm="1">
        <f t="array" ref="D2317">_xlfn.SWITCH(WEEKDAY(C2317,2), 1, "Lundi", 2, "Mardi", 3, "Mercredi", 4, "Jeudi", 5, "Vendredi", 6, "Samedi", 7, "Dimanche", "Erreur")</f>
        <v>Mardi</v>
      </c>
      <c r="E2317" s="2" t="s">
        <v>47</v>
      </c>
      <c r="F2317" s="2" t="s">
        <v>91</v>
      </c>
      <c r="G2317" s="2" t="s">
        <v>92</v>
      </c>
      <c r="H2317" s="4" t="s">
        <v>19</v>
      </c>
      <c r="I2317" s="5">
        <v>25</v>
      </c>
      <c r="J2317" s="6">
        <v>675</v>
      </c>
      <c r="K2317" s="7">
        <v>168750</v>
      </c>
      <c r="L2317" s="7">
        <v>42187.5</v>
      </c>
      <c r="M2317" s="8">
        <v>0.25</v>
      </c>
      <c r="N2317" s="2" t="s">
        <v>82</v>
      </c>
      <c r="O2317">
        <f t="shared" si="288"/>
        <v>2021</v>
      </c>
      <c r="P2317">
        <f t="shared" si="289"/>
        <v>4</v>
      </c>
      <c r="Q2317" t="str">
        <f t="shared" si="290"/>
        <v>avr</v>
      </c>
      <c r="R2317" t="str">
        <f t="shared" si="291"/>
        <v>South Carolina</v>
      </c>
      <c r="S2317" t="str">
        <f t="shared" si="292"/>
        <v>2021-04</v>
      </c>
      <c r="T2317">
        <f>IF(AND(COUNTIF(Calculs!$Q$2:$Q$12,$O2317)&gt;0,COUNTIF(Calculs!$S$2:$S$12,$E2317)&gt;0,COUNTIF(Calculs!$U$2:$U$12,$H2317)&gt;0),1,0)</f>
        <v>1</v>
      </c>
      <c r="U2317">
        <f t="shared" si="293"/>
        <v>168750</v>
      </c>
      <c r="V2317">
        <f t="shared" si="294"/>
        <v>675</v>
      </c>
      <c r="W2317">
        <f t="shared" si="295"/>
        <v>42187.5</v>
      </c>
    </row>
    <row r="2318" spans="1:23" ht="15.75" customHeight="1" x14ac:dyDescent="0.3">
      <c r="A2318" s="2" t="s">
        <v>13</v>
      </c>
      <c r="B2318" s="2">
        <v>1185732</v>
      </c>
      <c r="C2318" s="3">
        <v>44292</v>
      </c>
      <c r="D2318" s="12" t="str" cm="1">
        <f t="array" ref="D2318">_xlfn.SWITCH(WEEKDAY(C2318,2), 1, "Lundi", 2, "Mardi", 3, "Mercredi", 4, "Jeudi", 5, "Vendredi", 6, "Samedi", 7, "Dimanche", "Erreur")</f>
        <v>Mardi</v>
      </c>
      <c r="E2318" s="2" t="s">
        <v>47</v>
      </c>
      <c r="F2318" s="2" t="s">
        <v>91</v>
      </c>
      <c r="G2318" s="2" t="s">
        <v>92</v>
      </c>
      <c r="H2318" s="4" t="s">
        <v>20</v>
      </c>
      <c r="I2318" s="5">
        <v>29.999999999999993</v>
      </c>
      <c r="J2318" s="6">
        <v>600</v>
      </c>
      <c r="K2318" s="7">
        <v>179999.99999999997</v>
      </c>
      <c r="L2318" s="7">
        <v>53999.999999999993</v>
      </c>
      <c r="M2318" s="8">
        <v>0.3</v>
      </c>
      <c r="N2318" s="2" t="s">
        <v>82</v>
      </c>
      <c r="O2318">
        <f t="shared" si="288"/>
        <v>2021</v>
      </c>
      <c r="P2318">
        <f t="shared" si="289"/>
        <v>4</v>
      </c>
      <c r="Q2318" t="str">
        <f t="shared" si="290"/>
        <v>avr</v>
      </c>
      <c r="R2318" t="str">
        <f t="shared" si="291"/>
        <v>South Carolina</v>
      </c>
      <c r="S2318" t="str">
        <f t="shared" si="292"/>
        <v>2021-04</v>
      </c>
      <c r="T2318">
        <f>IF(AND(COUNTIF(Calculs!$Q$2:$Q$12,$O2318)&gt;0,COUNTIF(Calculs!$S$2:$S$12,$E2318)&gt;0,COUNTIF(Calculs!$U$2:$U$12,$H2318)&gt;0),1,0)</f>
        <v>1</v>
      </c>
      <c r="U2318">
        <f t="shared" si="293"/>
        <v>179999.99999999997</v>
      </c>
      <c r="V2318">
        <f t="shared" si="294"/>
        <v>600</v>
      </c>
      <c r="W2318">
        <f t="shared" si="295"/>
        <v>53999.999999999993</v>
      </c>
    </row>
    <row r="2319" spans="1:23" ht="15.75" customHeight="1" x14ac:dyDescent="0.3">
      <c r="A2319" s="2" t="s">
        <v>13</v>
      </c>
      <c r="B2319" s="2">
        <v>1185732</v>
      </c>
      <c r="C2319" s="3">
        <v>44292</v>
      </c>
      <c r="D2319" s="12" t="str" cm="1">
        <f t="array" ref="D2319">_xlfn.SWITCH(WEEKDAY(C2319,2), 1, "Lundi", 2, "Mardi", 3, "Mercredi", 4, "Jeudi", 5, "Vendredi", 6, "Samedi", 7, "Dimanche", "Erreur")</f>
        <v>Mardi</v>
      </c>
      <c r="E2319" s="2" t="s">
        <v>47</v>
      </c>
      <c r="F2319" s="2" t="s">
        <v>91</v>
      </c>
      <c r="G2319" s="2" t="s">
        <v>92</v>
      </c>
      <c r="H2319" s="4" t="s">
        <v>21</v>
      </c>
      <c r="I2319" s="5">
        <v>50</v>
      </c>
      <c r="J2319" s="6">
        <v>625</v>
      </c>
      <c r="K2319" s="7">
        <v>312500</v>
      </c>
      <c r="L2319" s="7">
        <v>109375</v>
      </c>
      <c r="M2319" s="8">
        <v>0.35</v>
      </c>
      <c r="N2319" s="2" t="s">
        <v>82</v>
      </c>
      <c r="O2319">
        <f t="shared" si="288"/>
        <v>2021</v>
      </c>
      <c r="P2319">
        <f t="shared" si="289"/>
        <v>4</v>
      </c>
      <c r="Q2319" t="str">
        <f t="shared" si="290"/>
        <v>avr</v>
      </c>
      <c r="R2319" t="str">
        <f t="shared" si="291"/>
        <v>South Carolina</v>
      </c>
      <c r="S2319" t="str">
        <f t="shared" si="292"/>
        <v>2021-04</v>
      </c>
      <c r="T2319">
        <f>IF(AND(COUNTIF(Calculs!$Q$2:$Q$12,$O2319)&gt;0,COUNTIF(Calculs!$S$2:$S$12,$E2319)&gt;0,COUNTIF(Calculs!$U$2:$U$12,$H2319)&gt;0),1,0)</f>
        <v>1</v>
      </c>
      <c r="U2319">
        <f t="shared" si="293"/>
        <v>312500</v>
      </c>
      <c r="V2319">
        <f t="shared" si="294"/>
        <v>625</v>
      </c>
      <c r="W2319">
        <f t="shared" si="295"/>
        <v>109375</v>
      </c>
    </row>
    <row r="2320" spans="1:23" ht="15.75" customHeight="1" x14ac:dyDescent="0.3">
      <c r="A2320" s="2" t="s">
        <v>13</v>
      </c>
      <c r="B2320" s="2">
        <v>1185732</v>
      </c>
      <c r="C2320" s="3">
        <v>44292</v>
      </c>
      <c r="D2320" s="12" t="str" cm="1">
        <f t="array" ref="D2320">_xlfn.SWITCH(WEEKDAY(C2320,2), 1, "Lundi", 2, "Mardi", 3, "Mercredi", 4, "Jeudi", 5, "Vendredi", 6, "Samedi", 7, "Dimanche", "Erreur")</f>
        <v>Mardi</v>
      </c>
      <c r="E2320" s="2" t="s">
        <v>47</v>
      </c>
      <c r="F2320" s="2" t="s">
        <v>91</v>
      </c>
      <c r="G2320" s="2" t="s">
        <v>92</v>
      </c>
      <c r="H2320" s="4" t="s">
        <v>22</v>
      </c>
      <c r="I2320" s="5">
        <v>40</v>
      </c>
      <c r="J2320" s="6">
        <v>775</v>
      </c>
      <c r="K2320" s="7">
        <v>310000</v>
      </c>
      <c r="L2320" s="7">
        <v>155000</v>
      </c>
      <c r="M2320" s="8">
        <v>0.5</v>
      </c>
      <c r="N2320" s="2" t="s">
        <v>82</v>
      </c>
      <c r="O2320">
        <f t="shared" si="288"/>
        <v>2021</v>
      </c>
      <c r="P2320">
        <f t="shared" si="289"/>
        <v>4</v>
      </c>
      <c r="Q2320" t="str">
        <f t="shared" si="290"/>
        <v>avr</v>
      </c>
      <c r="R2320" t="str">
        <f t="shared" si="291"/>
        <v>South Carolina</v>
      </c>
      <c r="S2320" t="str">
        <f t="shared" si="292"/>
        <v>2021-04</v>
      </c>
      <c r="T2320">
        <f>IF(AND(COUNTIF(Calculs!$Q$2:$Q$12,$O2320)&gt;0,COUNTIF(Calculs!$S$2:$S$12,$E2320)&gt;0,COUNTIF(Calculs!$U$2:$U$12,$H2320)&gt;0),1,0)</f>
        <v>1</v>
      </c>
      <c r="U2320">
        <f t="shared" si="293"/>
        <v>310000</v>
      </c>
      <c r="V2320">
        <f t="shared" si="294"/>
        <v>775</v>
      </c>
      <c r="W2320">
        <f t="shared" si="295"/>
        <v>155000</v>
      </c>
    </row>
    <row r="2321" spans="1:23" ht="15.75" customHeight="1" x14ac:dyDescent="0.3">
      <c r="A2321" s="2" t="s">
        <v>13</v>
      </c>
      <c r="B2321" s="2">
        <v>1185732</v>
      </c>
      <c r="C2321" s="3">
        <v>44321</v>
      </c>
      <c r="D2321" s="12" t="str" cm="1">
        <f t="array" ref="D2321">_xlfn.SWITCH(WEEKDAY(C2321,2), 1, "Lundi", 2, "Mardi", 3, "Mercredi", 4, "Jeudi", 5, "Vendredi", 6, "Samedi", 7, "Dimanche", "Erreur")</f>
        <v>Mercredi</v>
      </c>
      <c r="E2321" s="2" t="s">
        <v>47</v>
      </c>
      <c r="F2321" s="2" t="s">
        <v>91</v>
      </c>
      <c r="G2321" s="2" t="s">
        <v>92</v>
      </c>
      <c r="H2321" s="4" t="s">
        <v>16</v>
      </c>
      <c r="I2321" s="5">
        <v>50</v>
      </c>
      <c r="J2321" s="6">
        <v>1045</v>
      </c>
      <c r="K2321" s="7">
        <v>522500</v>
      </c>
      <c r="L2321" s="7">
        <v>235125</v>
      </c>
      <c r="M2321" s="8">
        <v>0.45</v>
      </c>
      <c r="N2321" s="2" t="s">
        <v>82</v>
      </c>
      <c r="O2321">
        <f t="shared" si="288"/>
        <v>2021</v>
      </c>
      <c r="P2321">
        <f t="shared" si="289"/>
        <v>5</v>
      </c>
      <c r="Q2321" t="str">
        <f t="shared" si="290"/>
        <v>mai</v>
      </c>
      <c r="R2321" t="str">
        <f t="shared" si="291"/>
        <v>South Carolina</v>
      </c>
      <c r="S2321" t="str">
        <f t="shared" si="292"/>
        <v>2021-05</v>
      </c>
      <c r="T2321">
        <f>IF(AND(COUNTIF(Calculs!$Q$2:$Q$12,$O2321)&gt;0,COUNTIF(Calculs!$S$2:$S$12,$E2321)&gt;0,COUNTIF(Calculs!$U$2:$U$12,$H2321)&gt;0),1,0)</f>
        <v>1</v>
      </c>
      <c r="U2321">
        <f t="shared" si="293"/>
        <v>522500</v>
      </c>
      <c r="V2321">
        <f t="shared" si="294"/>
        <v>1045</v>
      </c>
      <c r="W2321">
        <f t="shared" si="295"/>
        <v>235125</v>
      </c>
    </row>
    <row r="2322" spans="1:23" ht="15.75" customHeight="1" x14ac:dyDescent="0.3">
      <c r="A2322" s="2" t="s">
        <v>13</v>
      </c>
      <c r="B2322" s="2">
        <v>1185732</v>
      </c>
      <c r="C2322" s="3">
        <v>44321</v>
      </c>
      <c r="D2322" s="12" t="str" cm="1">
        <f t="array" ref="D2322">_xlfn.SWITCH(WEEKDAY(C2322,2), 1, "Lundi", 2, "Mardi", 3, "Mercredi", 4, "Jeudi", 5, "Vendredi", 6, "Samedi", 7, "Dimanche", "Erreur")</f>
        <v>Mercredi</v>
      </c>
      <c r="E2322" s="2" t="s">
        <v>47</v>
      </c>
      <c r="F2322" s="2" t="s">
        <v>91</v>
      </c>
      <c r="G2322" s="2" t="s">
        <v>92</v>
      </c>
      <c r="H2322" s="4" t="s">
        <v>18</v>
      </c>
      <c r="I2322" s="5">
        <v>50</v>
      </c>
      <c r="J2322" s="6">
        <v>750</v>
      </c>
      <c r="K2322" s="7">
        <v>375000</v>
      </c>
      <c r="L2322" s="7">
        <v>131250</v>
      </c>
      <c r="M2322" s="8">
        <v>0.35</v>
      </c>
      <c r="N2322" s="2" t="s">
        <v>82</v>
      </c>
      <c r="O2322">
        <f t="shared" si="288"/>
        <v>2021</v>
      </c>
      <c r="P2322">
        <f t="shared" si="289"/>
        <v>5</v>
      </c>
      <c r="Q2322" t="str">
        <f t="shared" si="290"/>
        <v>mai</v>
      </c>
      <c r="R2322" t="str">
        <f t="shared" si="291"/>
        <v>South Carolina</v>
      </c>
      <c r="S2322" t="str">
        <f t="shared" si="292"/>
        <v>2021-05</v>
      </c>
      <c r="T2322">
        <f>IF(AND(COUNTIF(Calculs!$Q$2:$Q$12,$O2322)&gt;0,COUNTIF(Calculs!$S$2:$S$12,$E2322)&gt;0,COUNTIF(Calculs!$U$2:$U$12,$H2322)&gt;0),1,0)</f>
        <v>1</v>
      </c>
      <c r="U2322">
        <f t="shared" si="293"/>
        <v>375000</v>
      </c>
      <c r="V2322">
        <f t="shared" si="294"/>
        <v>750</v>
      </c>
      <c r="W2322">
        <f t="shared" si="295"/>
        <v>131250</v>
      </c>
    </row>
    <row r="2323" spans="1:23" ht="15.75" customHeight="1" x14ac:dyDescent="0.3">
      <c r="A2323" s="2" t="s">
        <v>13</v>
      </c>
      <c r="B2323" s="2">
        <v>1185732</v>
      </c>
      <c r="C2323" s="3">
        <v>44321</v>
      </c>
      <c r="D2323" s="12" t="str" cm="1">
        <f t="array" ref="D2323">_xlfn.SWITCH(WEEKDAY(C2323,2), 1, "Lundi", 2, "Mardi", 3, "Mercredi", 4, "Jeudi", 5, "Vendredi", 6, "Samedi", 7, "Dimanche", "Erreur")</f>
        <v>Mercredi</v>
      </c>
      <c r="E2323" s="2" t="s">
        <v>47</v>
      </c>
      <c r="F2323" s="2" t="s">
        <v>91</v>
      </c>
      <c r="G2323" s="2" t="s">
        <v>92</v>
      </c>
      <c r="H2323" s="4" t="s">
        <v>19</v>
      </c>
      <c r="I2323" s="5">
        <v>45</v>
      </c>
      <c r="J2323" s="6">
        <v>725</v>
      </c>
      <c r="K2323" s="7">
        <v>326250</v>
      </c>
      <c r="L2323" s="7">
        <v>81562.5</v>
      </c>
      <c r="M2323" s="8">
        <v>0.25</v>
      </c>
      <c r="N2323" s="2" t="s">
        <v>82</v>
      </c>
      <c r="O2323">
        <f t="shared" si="288"/>
        <v>2021</v>
      </c>
      <c r="P2323">
        <f t="shared" si="289"/>
        <v>5</v>
      </c>
      <c r="Q2323" t="str">
        <f t="shared" si="290"/>
        <v>mai</v>
      </c>
      <c r="R2323" t="str">
        <f t="shared" si="291"/>
        <v>South Carolina</v>
      </c>
      <c r="S2323" t="str">
        <f t="shared" si="292"/>
        <v>2021-05</v>
      </c>
      <c r="T2323">
        <f>IF(AND(COUNTIF(Calculs!$Q$2:$Q$12,$O2323)&gt;0,COUNTIF(Calculs!$S$2:$S$12,$E2323)&gt;0,COUNTIF(Calculs!$U$2:$U$12,$H2323)&gt;0),1,0)</f>
        <v>1</v>
      </c>
      <c r="U2323">
        <f t="shared" si="293"/>
        <v>326250</v>
      </c>
      <c r="V2323">
        <f t="shared" si="294"/>
        <v>725</v>
      </c>
      <c r="W2323">
        <f t="shared" si="295"/>
        <v>81562.5</v>
      </c>
    </row>
    <row r="2324" spans="1:23" ht="15.75" customHeight="1" x14ac:dyDescent="0.3">
      <c r="A2324" s="2" t="s">
        <v>13</v>
      </c>
      <c r="B2324" s="2">
        <v>1185732</v>
      </c>
      <c r="C2324" s="3">
        <v>44321</v>
      </c>
      <c r="D2324" s="12" t="str" cm="1">
        <f t="array" ref="D2324">_xlfn.SWITCH(WEEKDAY(C2324,2), 1, "Lundi", 2, "Mardi", 3, "Mercredi", 4, "Jeudi", 5, "Vendredi", 6, "Samedi", 7, "Dimanche", "Erreur")</f>
        <v>Mercredi</v>
      </c>
      <c r="E2324" s="2" t="s">
        <v>47</v>
      </c>
      <c r="F2324" s="2" t="s">
        <v>91</v>
      </c>
      <c r="G2324" s="2" t="s">
        <v>92</v>
      </c>
      <c r="H2324" s="4" t="s">
        <v>20</v>
      </c>
      <c r="I2324" s="5">
        <v>45</v>
      </c>
      <c r="J2324" s="6">
        <v>675</v>
      </c>
      <c r="K2324" s="7">
        <v>303750</v>
      </c>
      <c r="L2324" s="7">
        <v>91125</v>
      </c>
      <c r="M2324" s="8">
        <v>0.3</v>
      </c>
      <c r="N2324" s="2" t="s">
        <v>82</v>
      </c>
      <c r="O2324">
        <f t="shared" si="288"/>
        <v>2021</v>
      </c>
      <c r="P2324">
        <f t="shared" si="289"/>
        <v>5</v>
      </c>
      <c r="Q2324" t="str">
        <f t="shared" si="290"/>
        <v>mai</v>
      </c>
      <c r="R2324" t="str">
        <f t="shared" si="291"/>
        <v>South Carolina</v>
      </c>
      <c r="S2324" t="str">
        <f t="shared" si="292"/>
        <v>2021-05</v>
      </c>
      <c r="T2324">
        <f>IF(AND(COUNTIF(Calculs!$Q$2:$Q$12,$O2324)&gt;0,COUNTIF(Calculs!$S$2:$S$12,$E2324)&gt;0,COUNTIF(Calculs!$U$2:$U$12,$H2324)&gt;0),1,0)</f>
        <v>1</v>
      </c>
      <c r="U2324">
        <f t="shared" si="293"/>
        <v>303750</v>
      </c>
      <c r="V2324">
        <f t="shared" si="294"/>
        <v>675</v>
      </c>
      <c r="W2324">
        <f t="shared" si="295"/>
        <v>91125</v>
      </c>
    </row>
    <row r="2325" spans="1:23" ht="15.75" customHeight="1" x14ac:dyDescent="0.3">
      <c r="A2325" s="2" t="s">
        <v>13</v>
      </c>
      <c r="B2325" s="2">
        <v>1185732</v>
      </c>
      <c r="C2325" s="3">
        <v>44321</v>
      </c>
      <c r="D2325" s="12" t="str" cm="1">
        <f t="array" ref="D2325">_xlfn.SWITCH(WEEKDAY(C2325,2), 1, "Lundi", 2, "Mardi", 3, "Mercredi", 4, "Jeudi", 5, "Vendredi", 6, "Samedi", 7, "Dimanche", "Erreur")</f>
        <v>Mercredi</v>
      </c>
      <c r="E2325" s="2" t="s">
        <v>47</v>
      </c>
      <c r="F2325" s="2" t="s">
        <v>91</v>
      </c>
      <c r="G2325" s="2" t="s">
        <v>92</v>
      </c>
      <c r="H2325" s="4" t="s">
        <v>21</v>
      </c>
      <c r="I2325" s="5">
        <v>54.999999999999993</v>
      </c>
      <c r="J2325" s="6">
        <v>700</v>
      </c>
      <c r="K2325" s="7">
        <v>384999.99999999994</v>
      </c>
      <c r="L2325" s="7">
        <v>134749.99999999997</v>
      </c>
      <c r="M2325" s="8">
        <v>0.35</v>
      </c>
      <c r="N2325" s="2" t="s">
        <v>82</v>
      </c>
      <c r="O2325">
        <f t="shared" si="288"/>
        <v>2021</v>
      </c>
      <c r="P2325">
        <f t="shared" si="289"/>
        <v>5</v>
      </c>
      <c r="Q2325" t="str">
        <f t="shared" si="290"/>
        <v>mai</v>
      </c>
      <c r="R2325" t="str">
        <f t="shared" si="291"/>
        <v>South Carolina</v>
      </c>
      <c r="S2325" t="str">
        <f t="shared" si="292"/>
        <v>2021-05</v>
      </c>
      <c r="T2325">
        <f>IF(AND(COUNTIF(Calculs!$Q$2:$Q$12,$O2325)&gt;0,COUNTIF(Calculs!$S$2:$S$12,$E2325)&gt;0,COUNTIF(Calculs!$U$2:$U$12,$H2325)&gt;0),1,0)</f>
        <v>1</v>
      </c>
      <c r="U2325">
        <f t="shared" si="293"/>
        <v>384999.99999999994</v>
      </c>
      <c r="V2325">
        <f t="shared" si="294"/>
        <v>700</v>
      </c>
      <c r="W2325">
        <f t="shared" si="295"/>
        <v>134749.99999999997</v>
      </c>
    </row>
    <row r="2326" spans="1:23" ht="15.75" customHeight="1" x14ac:dyDescent="0.3">
      <c r="A2326" s="2" t="s">
        <v>13</v>
      </c>
      <c r="B2326" s="2">
        <v>1185732</v>
      </c>
      <c r="C2326" s="3">
        <v>44321</v>
      </c>
      <c r="D2326" s="12" t="str" cm="1">
        <f t="array" ref="D2326">_xlfn.SWITCH(WEEKDAY(C2326,2), 1, "Lundi", 2, "Mardi", 3, "Mercredi", 4, "Jeudi", 5, "Vendredi", 6, "Samedi", 7, "Dimanche", "Erreur")</f>
        <v>Mercredi</v>
      </c>
      <c r="E2326" s="2" t="s">
        <v>47</v>
      </c>
      <c r="F2326" s="2" t="s">
        <v>91</v>
      </c>
      <c r="G2326" s="2" t="s">
        <v>92</v>
      </c>
      <c r="H2326" s="4" t="s">
        <v>22</v>
      </c>
      <c r="I2326" s="5">
        <v>60</v>
      </c>
      <c r="J2326" s="6">
        <v>800</v>
      </c>
      <c r="K2326" s="7">
        <v>480000</v>
      </c>
      <c r="L2326" s="7">
        <v>240000</v>
      </c>
      <c r="M2326" s="8">
        <v>0.5</v>
      </c>
      <c r="N2326" s="2" t="s">
        <v>82</v>
      </c>
      <c r="O2326">
        <f t="shared" si="288"/>
        <v>2021</v>
      </c>
      <c r="P2326">
        <f t="shared" si="289"/>
        <v>5</v>
      </c>
      <c r="Q2326" t="str">
        <f t="shared" si="290"/>
        <v>mai</v>
      </c>
      <c r="R2326" t="str">
        <f t="shared" si="291"/>
        <v>South Carolina</v>
      </c>
      <c r="S2326" t="str">
        <f t="shared" si="292"/>
        <v>2021-05</v>
      </c>
      <c r="T2326">
        <f>IF(AND(COUNTIF(Calculs!$Q$2:$Q$12,$O2326)&gt;0,COUNTIF(Calculs!$S$2:$S$12,$E2326)&gt;0,COUNTIF(Calculs!$U$2:$U$12,$H2326)&gt;0),1,0)</f>
        <v>1</v>
      </c>
      <c r="U2326">
        <f t="shared" si="293"/>
        <v>480000</v>
      </c>
      <c r="V2326">
        <f t="shared" si="294"/>
        <v>800</v>
      </c>
      <c r="W2326">
        <f t="shared" si="295"/>
        <v>240000</v>
      </c>
    </row>
    <row r="2327" spans="1:23" ht="15.75" customHeight="1" x14ac:dyDescent="0.3">
      <c r="A2327" s="2" t="s">
        <v>13</v>
      </c>
      <c r="B2327" s="2">
        <v>1185732</v>
      </c>
      <c r="C2327" s="3">
        <v>44354</v>
      </c>
      <c r="D2327" s="12" t="str" cm="1">
        <f t="array" ref="D2327">_xlfn.SWITCH(WEEKDAY(C2327,2), 1, "Lundi", 2, "Mardi", 3, "Mercredi", 4, "Jeudi", 5, "Vendredi", 6, "Samedi", 7, "Dimanche", "Erreur")</f>
        <v>Lundi</v>
      </c>
      <c r="E2327" s="2" t="s">
        <v>47</v>
      </c>
      <c r="F2327" s="2" t="s">
        <v>91</v>
      </c>
      <c r="G2327" s="2" t="s">
        <v>92</v>
      </c>
      <c r="H2327" s="4" t="s">
        <v>16</v>
      </c>
      <c r="I2327" s="5">
        <v>54.999999999999993</v>
      </c>
      <c r="J2327" s="6">
        <v>1050</v>
      </c>
      <c r="K2327" s="7">
        <v>577499.99999999988</v>
      </c>
      <c r="L2327" s="7">
        <v>259874.99999999994</v>
      </c>
      <c r="M2327" s="8">
        <v>0.45</v>
      </c>
      <c r="N2327" s="2" t="s">
        <v>82</v>
      </c>
      <c r="O2327">
        <f t="shared" si="288"/>
        <v>2021</v>
      </c>
      <c r="P2327">
        <f t="shared" si="289"/>
        <v>6</v>
      </c>
      <c r="Q2327" t="str">
        <f t="shared" si="290"/>
        <v>juin</v>
      </c>
      <c r="R2327" t="str">
        <f t="shared" si="291"/>
        <v>South Carolina</v>
      </c>
      <c r="S2327" t="str">
        <f t="shared" si="292"/>
        <v>2021-06</v>
      </c>
      <c r="T2327">
        <f>IF(AND(COUNTIF(Calculs!$Q$2:$Q$12,$O2327)&gt;0,COUNTIF(Calculs!$S$2:$S$12,$E2327)&gt;0,COUNTIF(Calculs!$U$2:$U$12,$H2327)&gt;0),1,0)</f>
        <v>1</v>
      </c>
      <c r="U2327">
        <f t="shared" si="293"/>
        <v>577499.99999999988</v>
      </c>
      <c r="V2327">
        <f t="shared" si="294"/>
        <v>1050</v>
      </c>
      <c r="W2327">
        <f t="shared" si="295"/>
        <v>259874.99999999994</v>
      </c>
    </row>
    <row r="2328" spans="1:23" ht="15.75" customHeight="1" x14ac:dyDescent="0.3">
      <c r="A2328" s="2" t="s">
        <v>13</v>
      </c>
      <c r="B2328" s="2">
        <v>1185732</v>
      </c>
      <c r="C2328" s="3">
        <v>44354</v>
      </c>
      <c r="D2328" s="12" t="str" cm="1">
        <f t="array" ref="D2328">_xlfn.SWITCH(WEEKDAY(C2328,2), 1, "Lundi", 2, "Mardi", 3, "Mercredi", 4, "Jeudi", 5, "Vendredi", 6, "Samedi", 7, "Dimanche", "Erreur")</f>
        <v>Lundi</v>
      </c>
      <c r="E2328" s="2" t="s">
        <v>47</v>
      </c>
      <c r="F2328" s="2" t="s">
        <v>91</v>
      </c>
      <c r="G2328" s="2" t="s">
        <v>92</v>
      </c>
      <c r="H2328" s="4" t="s">
        <v>18</v>
      </c>
      <c r="I2328" s="5">
        <v>50</v>
      </c>
      <c r="J2328" s="6">
        <v>800</v>
      </c>
      <c r="K2328" s="7">
        <v>400000</v>
      </c>
      <c r="L2328" s="7">
        <v>140000</v>
      </c>
      <c r="M2328" s="8">
        <v>0.35</v>
      </c>
      <c r="N2328" s="2" t="s">
        <v>82</v>
      </c>
      <c r="O2328">
        <f t="shared" si="288"/>
        <v>2021</v>
      </c>
      <c r="P2328">
        <f t="shared" si="289"/>
        <v>6</v>
      </c>
      <c r="Q2328" t="str">
        <f t="shared" si="290"/>
        <v>juin</v>
      </c>
      <c r="R2328" t="str">
        <f t="shared" si="291"/>
        <v>South Carolina</v>
      </c>
      <c r="S2328" t="str">
        <f t="shared" si="292"/>
        <v>2021-06</v>
      </c>
      <c r="T2328">
        <f>IF(AND(COUNTIF(Calculs!$Q$2:$Q$12,$O2328)&gt;0,COUNTIF(Calculs!$S$2:$S$12,$E2328)&gt;0,COUNTIF(Calculs!$U$2:$U$12,$H2328)&gt;0),1,0)</f>
        <v>1</v>
      </c>
      <c r="U2328">
        <f t="shared" si="293"/>
        <v>400000</v>
      </c>
      <c r="V2328">
        <f t="shared" si="294"/>
        <v>800</v>
      </c>
      <c r="W2328">
        <f t="shared" si="295"/>
        <v>140000</v>
      </c>
    </row>
    <row r="2329" spans="1:23" ht="15.75" customHeight="1" x14ac:dyDescent="0.3">
      <c r="A2329" s="2" t="s">
        <v>13</v>
      </c>
      <c r="B2329" s="2">
        <v>1185732</v>
      </c>
      <c r="C2329" s="3">
        <v>44354</v>
      </c>
      <c r="D2329" s="12" t="str" cm="1">
        <f t="array" ref="D2329">_xlfn.SWITCH(WEEKDAY(C2329,2), 1, "Lundi", 2, "Mardi", 3, "Mercredi", 4, "Jeudi", 5, "Vendredi", 6, "Samedi", 7, "Dimanche", "Erreur")</f>
        <v>Lundi</v>
      </c>
      <c r="E2329" s="2" t="s">
        <v>47</v>
      </c>
      <c r="F2329" s="2" t="s">
        <v>91</v>
      </c>
      <c r="G2329" s="2" t="s">
        <v>92</v>
      </c>
      <c r="H2329" s="4" t="s">
        <v>19</v>
      </c>
      <c r="I2329" s="5">
        <v>50</v>
      </c>
      <c r="J2329" s="6">
        <v>775</v>
      </c>
      <c r="K2329" s="7">
        <v>387500</v>
      </c>
      <c r="L2329" s="7">
        <v>96875</v>
      </c>
      <c r="M2329" s="8">
        <v>0.25</v>
      </c>
      <c r="N2329" s="2" t="s">
        <v>82</v>
      </c>
      <c r="O2329">
        <f t="shared" si="288"/>
        <v>2021</v>
      </c>
      <c r="P2329">
        <f t="shared" si="289"/>
        <v>6</v>
      </c>
      <c r="Q2329" t="str">
        <f t="shared" si="290"/>
        <v>juin</v>
      </c>
      <c r="R2329" t="str">
        <f t="shared" si="291"/>
        <v>South Carolina</v>
      </c>
      <c r="S2329" t="str">
        <f t="shared" si="292"/>
        <v>2021-06</v>
      </c>
      <c r="T2329">
        <f>IF(AND(COUNTIF(Calculs!$Q$2:$Q$12,$O2329)&gt;0,COUNTIF(Calculs!$S$2:$S$12,$E2329)&gt;0,COUNTIF(Calculs!$U$2:$U$12,$H2329)&gt;0),1,0)</f>
        <v>1</v>
      </c>
      <c r="U2329">
        <f t="shared" si="293"/>
        <v>387500</v>
      </c>
      <c r="V2329">
        <f t="shared" si="294"/>
        <v>775</v>
      </c>
      <c r="W2329">
        <f t="shared" si="295"/>
        <v>96875</v>
      </c>
    </row>
    <row r="2330" spans="1:23" ht="15.75" customHeight="1" x14ac:dyDescent="0.3">
      <c r="A2330" s="2" t="s">
        <v>13</v>
      </c>
      <c r="B2330" s="2">
        <v>1185732</v>
      </c>
      <c r="C2330" s="3">
        <v>44354</v>
      </c>
      <c r="D2330" s="12" t="str" cm="1">
        <f t="array" ref="D2330">_xlfn.SWITCH(WEEKDAY(C2330,2), 1, "Lundi", 2, "Mardi", 3, "Mercredi", 4, "Jeudi", 5, "Vendredi", 6, "Samedi", 7, "Dimanche", "Erreur")</f>
        <v>Lundi</v>
      </c>
      <c r="E2330" s="2" t="s">
        <v>47</v>
      </c>
      <c r="F2330" s="2" t="s">
        <v>91</v>
      </c>
      <c r="G2330" s="2" t="s">
        <v>92</v>
      </c>
      <c r="H2330" s="4" t="s">
        <v>20</v>
      </c>
      <c r="I2330" s="5">
        <v>50</v>
      </c>
      <c r="J2330" s="6">
        <v>750</v>
      </c>
      <c r="K2330" s="7">
        <v>375000</v>
      </c>
      <c r="L2330" s="7">
        <v>112500</v>
      </c>
      <c r="M2330" s="8">
        <v>0.3</v>
      </c>
      <c r="N2330" s="2" t="s">
        <v>82</v>
      </c>
      <c r="O2330">
        <f t="shared" si="288"/>
        <v>2021</v>
      </c>
      <c r="P2330">
        <f t="shared" si="289"/>
        <v>6</v>
      </c>
      <c r="Q2330" t="str">
        <f t="shared" si="290"/>
        <v>juin</v>
      </c>
      <c r="R2330" t="str">
        <f t="shared" si="291"/>
        <v>South Carolina</v>
      </c>
      <c r="S2330" t="str">
        <f t="shared" si="292"/>
        <v>2021-06</v>
      </c>
      <c r="T2330">
        <f>IF(AND(COUNTIF(Calculs!$Q$2:$Q$12,$O2330)&gt;0,COUNTIF(Calculs!$S$2:$S$12,$E2330)&gt;0,COUNTIF(Calculs!$U$2:$U$12,$H2330)&gt;0),1,0)</f>
        <v>1</v>
      </c>
      <c r="U2330">
        <f t="shared" si="293"/>
        <v>375000</v>
      </c>
      <c r="V2330">
        <f t="shared" si="294"/>
        <v>750</v>
      </c>
      <c r="W2330">
        <f t="shared" si="295"/>
        <v>112500</v>
      </c>
    </row>
    <row r="2331" spans="1:23" ht="15.75" customHeight="1" x14ac:dyDescent="0.3">
      <c r="A2331" s="2" t="s">
        <v>13</v>
      </c>
      <c r="B2331" s="2">
        <v>1185732</v>
      </c>
      <c r="C2331" s="3">
        <v>44354</v>
      </c>
      <c r="D2331" s="12" t="str" cm="1">
        <f t="array" ref="D2331">_xlfn.SWITCH(WEEKDAY(C2331,2), 1, "Lundi", 2, "Mardi", 3, "Mercredi", 4, "Jeudi", 5, "Vendredi", 6, "Samedi", 7, "Dimanche", "Erreur")</f>
        <v>Lundi</v>
      </c>
      <c r="E2331" s="2" t="s">
        <v>47</v>
      </c>
      <c r="F2331" s="2" t="s">
        <v>91</v>
      </c>
      <c r="G2331" s="2" t="s">
        <v>92</v>
      </c>
      <c r="H2331" s="4" t="s">
        <v>21</v>
      </c>
      <c r="I2331" s="5">
        <v>65</v>
      </c>
      <c r="J2331" s="6">
        <v>750</v>
      </c>
      <c r="K2331" s="7">
        <v>487500</v>
      </c>
      <c r="L2331" s="7">
        <v>170625</v>
      </c>
      <c r="M2331" s="8">
        <v>0.35</v>
      </c>
      <c r="N2331" s="2" t="s">
        <v>82</v>
      </c>
      <c r="O2331">
        <f t="shared" si="288"/>
        <v>2021</v>
      </c>
      <c r="P2331">
        <f t="shared" si="289"/>
        <v>6</v>
      </c>
      <c r="Q2331" t="str">
        <f t="shared" si="290"/>
        <v>juin</v>
      </c>
      <c r="R2331" t="str">
        <f t="shared" si="291"/>
        <v>South Carolina</v>
      </c>
      <c r="S2331" t="str">
        <f t="shared" si="292"/>
        <v>2021-06</v>
      </c>
      <c r="T2331">
        <f>IF(AND(COUNTIF(Calculs!$Q$2:$Q$12,$O2331)&gt;0,COUNTIF(Calculs!$S$2:$S$12,$E2331)&gt;0,COUNTIF(Calculs!$U$2:$U$12,$H2331)&gt;0),1,0)</f>
        <v>1</v>
      </c>
      <c r="U2331">
        <f t="shared" si="293"/>
        <v>487500</v>
      </c>
      <c r="V2331">
        <f t="shared" si="294"/>
        <v>750</v>
      </c>
      <c r="W2331">
        <f t="shared" si="295"/>
        <v>170625</v>
      </c>
    </row>
    <row r="2332" spans="1:23" ht="15.75" customHeight="1" x14ac:dyDescent="0.3">
      <c r="A2332" s="2" t="s">
        <v>13</v>
      </c>
      <c r="B2332" s="2">
        <v>1185732</v>
      </c>
      <c r="C2332" s="3">
        <v>44354</v>
      </c>
      <c r="D2332" s="12" t="str" cm="1">
        <f t="array" ref="D2332">_xlfn.SWITCH(WEEKDAY(C2332,2), 1, "Lundi", 2, "Mardi", 3, "Mercredi", 4, "Jeudi", 5, "Vendredi", 6, "Samedi", 7, "Dimanche", "Erreur")</f>
        <v>Lundi</v>
      </c>
      <c r="E2332" s="2" t="s">
        <v>47</v>
      </c>
      <c r="F2332" s="2" t="s">
        <v>91</v>
      </c>
      <c r="G2332" s="2" t="s">
        <v>92</v>
      </c>
      <c r="H2332" s="4" t="s">
        <v>22</v>
      </c>
      <c r="I2332" s="5">
        <v>70</v>
      </c>
      <c r="J2332" s="6">
        <v>925</v>
      </c>
      <c r="K2332" s="7">
        <v>647500</v>
      </c>
      <c r="L2332" s="7">
        <v>323750</v>
      </c>
      <c r="M2332" s="8">
        <v>0.5</v>
      </c>
      <c r="N2332" s="2" t="s">
        <v>82</v>
      </c>
      <c r="O2332">
        <f t="shared" si="288"/>
        <v>2021</v>
      </c>
      <c r="P2332">
        <f t="shared" si="289"/>
        <v>6</v>
      </c>
      <c r="Q2332" t="str">
        <f t="shared" si="290"/>
        <v>juin</v>
      </c>
      <c r="R2332" t="str">
        <f t="shared" si="291"/>
        <v>South Carolina</v>
      </c>
      <c r="S2332" t="str">
        <f t="shared" si="292"/>
        <v>2021-06</v>
      </c>
      <c r="T2332">
        <f>IF(AND(COUNTIF(Calculs!$Q$2:$Q$12,$O2332)&gt;0,COUNTIF(Calculs!$S$2:$S$12,$E2332)&gt;0,COUNTIF(Calculs!$U$2:$U$12,$H2332)&gt;0),1,0)</f>
        <v>1</v>
      </c>
      <c r="U2332">
        <f t="shared" si="293"/>
        <v>647500</v>
      </c>
      <c r="V2332">
        <f t="shared" si="294"/>
        <v>925</v>
      </c>
      <c r="W2332">
        <f t="shared" si="295"/>
        <v>323750</v>
      </c>
    </row>
    <row r="2333" spans="1:23" ht="15.75" customHeight="1" x14ac:dyDescent="0.3">
      <c r="A2333" s="2" t="s">
        <v>13</v>
      </c>
      <c r="B2333" s="2">
        <v>1185732</v>
      </c>
      <c r="C2333" s="3">
        <v>44382</v>
      </c>
      <c r="D2333" s="12" t="str" cm="1">
        <f t="array" ref="D2333">_xlfn.SWITCH(WEEKDAY(C2333,2), 1, "Lundi", 2, "Mardi", 3, "Mercredi", 4, "Jeudi", 5, "Vendredi", 6, "Samedi", 7, "Dimanche", "Erreur")</f>
        <v>Lundi</v>
      </c>
      <c r="E2333" s="2" t="s">
        <v>47</v>
      </c>
      <c r="F2333" s="2" t="s">
        <v>91</v>
      </c>
      <c r="G2333" s="2" t="s">
        <v>92</v>
      </c>
      <c r="H2333" s="4" t="s">
        <v>16</v>
      </c>
      <c r="I2333" s="5">
        <v>65</v>
      </c>
      <c r="J2333" s="6">
        <v>1150</v>
      </c>
      <c r="K2333" s="7">
        <v>747500</v>
      </c>
      <c r="L2333" s="7">
        <v>336375</v>
      </c>
      <c r="M2333" s="8">
        <v>0.45</v>
      </c>
      <c r="N2333" s="2" t="s">
        <v>82</v>
      </c>
      <c r="O2333">
        <f t="shared" si="288"/>
        <v>2021</v>
      </c>
      <c r="P2333">
        <f t="shared" si="289"/>
        <v>7</v>
      </c>
      <c r="Q2333" t="str">
        <f t="shared" si="290"/>
        <v>juil</v>
      </c>
      <c r="R2333" t="str">
        <f t="shared" si="291"/>
        <v>South Carolina</v>
      </c>
      <c r="S2333" t="str">
        <f t="shared" si="292"/>
        <v>2021-07</v>
      </c>
      <c r="T2333">
        <f>IF(AND(COUNTIF(Calculs!$Q$2:$Q$12,$O2333)&gt;0,COUNTIF(Calculs!$S$2:$S$12,$E2333)&gt;0,COUNTIF(Calculs!$U$2:$U$12,$H2333)&gt;0),1,0)</f>
        <v>1</v>
      </c>
      <c r="U2333">
        <f t="shared" si="293"/>
        <v>747500</v>
      </c>
      <c r="V2333">
        <f t="shared" si="294"/>
        <v>1150</v>
      </c>
      <c r="W2333">
        <f t="shared" si="295"/>
        <v>336375</v>
      </c>
    </row>
    <row r="2334" spans="1:23" ht="15.75" customHeight="1" x14ac:dyDescent="0.3">
      <c r="A2334" s="2" t="s">
        <v>13</v>
      </c>
      <c r="B2334" s="2">
        <v>1185732</v>
      </c>
      <c r="C2334" s="3">
        <v>44382</v>
      </c>
      <c r="D2334" s="12" t="str" cm="1">
        <f t="array" ref="D2334">_xlfn.SWITCH(WEEKDAY(C2334,2), 1, "Lundi", 2, "Mardi", 3, "Mercredi", 4, "Jeudi", 5, "Vendredi", 6, "Samedi", 7, "Dimanche", "Erreur")</f>
        <v>Lundi</v>
      </c>
      <c r="E2334" s="2" t="s">
        <v>47</v>
      </c>
      <c r="F2334" s="2" t="s">
        <v>91</v>
      </c>
      <c r="G2334" s="2" t="s">
        <v>92</v>
      </c>
      <c r="H2334" s="4" t="s">
        <v>18</v>
      </c>
      <c r="I2334" s="5">
        <v>60.000000000000007</v>
      </c>
      <c r="J2334" s="6">
        <v>900</v>
      </c>
      <c r="K2334" s="7">
        <v>540000.00000000012</v>
      </c>
      <c r="L2334" s="7">
        <v>189000.00000000003</v>
      </c>
      <c r="M2334" s="8">
        <v>0.35</v>
      </c>
      <c r="N2334" s="2" t="s">
        <v>82</v>
      </c>
      <c r="O2334">
        <f t="shared" si="288"/>
        <v>2021</v>
      </c>
      <c r="P2334">
        <f t="shared" si="289"/>
        <v>7</v>
      </c>
      <c r="Q2334" t="str">
        <f t="shared" si="290"/>
        <v>juil</v>
      </c>
      <c r="R2334" t="str">
        <f t="shared" si="291"/>
        <v>South Carolina</v>
      </c>
      <c r="S2334" t="str">
        <f t="shared" si="292"/>
        <v>2021-07</v>
      </c>
      <c r="T2334">
        <f>IF(AND(COUNTIF(Calculs!$Q$2:$Q$12,$O2334)&gt;0,COUNTIF(Calculs!$S$2:$S$12,$E2334)&gt;0,COUNTIF(Calculs!$U$2:$U$12,$H2334)&gt;0),1,0)</f>
        <v>1</v>
      </c>
      <c r="U2334">
        <f t="shared" si="293"/>
        <v>540000.00000000012</v>
      </c>
      <c r="V2334">
        <f t="shared" si="294"/>
        <v>900</v>
      </c>
      <c r="W2334">
        <f t="shared" si="295"/>
        <v>189000.00000000003</v>
      </c>
    </row>
    <row r="2335" spans="1:23" ht="15.75" customHeight="1" x14ac:dyDescent="0.3">
      <c r="A2335" s="2" t="s">
        <v>13</v>
      </c>
      <c r="B2335" s="2">
        <v>1185732</v>
      </c>
      <c r="C2335" s="3">
        <v>44382</v>
      </c>
      <c r="D2335" s="12" t="str" cm="1">
        <f t="array" ref="D2335">_xlfn.SWITCH(WEEKDAY(C2335,2), 1, "Lundi", 2, "Mardi", 3, "Mercredi", 4, "Jeudi", 5, "Vendredi", 6, "Samedi", 7, "Dimanche", "Erreur")</f>
        <v>Lundi</v>
      </c>
      <c r="E2335" s="2" t="s">
        <v>47</v>
      </c>
      <c r="F2335" s="2" t="s">
        <v>91</v>
      </c>
      <c r="G2335" s="2" t="s">
        <v>92</v>
      </c>
      <c r="H2335" s="4" t="s">
        <v>19</v>
      </c>
      <c r="I2335" s="5">
        <v>55.000000000000007</v>
      </c>
      <c r="J2335" s="6">
        <v>825</v>
      </c>
      <c r="K2335" s="7">
        <v>453750.00000000006</v>
      </c>
      <c r="L2335" s="7">
        <v>113437.50000000001</v>
      </c>
      <c r="M2335" s="8">
        <v>0.25</v>
      </c>
      <c r="N2335" s="2" t="s">
        <v>82</v>
      </c>
      <c r="O2335">
        <f t="shared" si="288"/>
        <v>2021</v>
      </c>
      <c r="P2335">
        <f t="shared" si="289"/>
        <v>7</v>
      </c>
      <c r="Q2335" t="str">
        <f t="shared" si="290"/>
        <v>juil</v>
      </c>
      <c r="R2335" t="str">
        <f t="shared" si="291"/>
        <v>South Carolina</v>
      </c>
      <c r="S2335" t="str">
        <f t="shared" si="292"/>
        <v>2021-07</v>
      </c>
      <c r="T2335">
        <f>IF(AND(COUNTIF(Calculs!$Q$2:$Q$12,$O2335)&gt;0,COUNTIF(Calculs!$S$2:$S$12,$E2335)&gt;0,COUNTIF(Calculs!$U$2:$U$12,$H2335)&gt;0),1,0)</f>
        <v>1</v>
      </c>
      <c r="U2335">
        <f t="shared" si="293"/>
        <v>453750.00000000006</v>
      </c>
      <c r="V2335">
        <f t="shared" si="294"/>
        <v>825</v>
      </c>
      <c r="W2335">
        <f t="shared" si="295"/>
        <v>113437.50000000001</v>
      </c>
    </row>
    <row r="2336" spans="1:23" ht="15.75" customHeight="1" x14ac:dyDescent="0.3">
      <c r="A2336" s="2" t="s">
        <v>13</v>
      </c>
      <c r="B2336" s="2">
        <v>1185732</v>
      </c>
      <c r="C2336" s="3">
        <v>44382</v>
      </c>
      <c r="D2336" s="12" t="str" cm="1">
        <f t="array" ref="D2336">_xlfn.SWITCH(WEEKDAY(C2336,2), 1, "Lundi", 2, "Mardi", 3, "Mercredi", 4, "Jeudi", 5, "Vendredi", 6, "Samedi", 7, "Dimanche", "Erreur")</f>
        <v>Lundi</v>
      </c>
      <c r="E2336" s="2" t="s">
        <v>47</v>
      </c>
      <c r="F2336" s="2" t="s">
        <v>91</v>
      </c>
      <c r="G2336" s="2" t="s">
        <v>92</v>
      </c>
      <c r="H2336" s="4" t="s">
        <v>20</v>
      </c>
      <c r="I2336" s="5">
        <v>55.000000000000007</v>
      </c>
      <c r="J2336" s="6">
        <v>775</v>
      </c>
      <c r="K2336" s="7">
        <v>426250.00000000006</v>
      </c>
      <c r="L2336" s="7">
        <v>127875.00000000001</v>
      </c>
      <c r="M2336" s="8">
        <v>0.3</v>
      </c>
      <c r="N2336" s="2" t="s">
        <v>82</v>
      </c>
      <c r="O2336">
        <f t="shared" si="288"/>
        <v>2021</v>
      </c>
      <c r="P2336">
        <f t="shared" si="289"/>
        <v>7</v>
      </c>
      <c r="Q2336" t="str">
        <f t="shared" si="290"/>
        <v>juil</v>
      </c>
      <c r="R2336" t="str">
        <f t="shared" si="291"/>
        <v>South Carolina</v>
      </c>
      <c r="S2336" t="str">
        <f t="shared" si="292"/>
        <v>2021-07</v>
      </c>
      <c r="T2336">
        <f>IF(AND(COUNTIF(Calculs!$Q$2:$Q$12,$O2336)&gt;0,COUNTIF(Calculs!$S$2:$S$12,$E2336)&gt;0,COUNTIF(Calculs!$U$2:$U$12,$H2336)&gt;0),1,0)</f>
        <v>1</v>
      </c>
      <c r="U2336">
        <f t="shared" si="293"/>
        <v>426250.00000000006</v>
      </c>
      <c r="V2336">
        <f t="shared" si="294"/>
        <v>775</v>
      </c>
      <c r="W2336">
        <f t="shared" si="295"/>
        <v>127875.00000000001</v>
      </c>
    </row>
    <row r="2337" spans="1:23" ht="15.75" customHeight="1" x14ac:dyDescent="0.3">
      <c r="A2337" s="2" t="s">
        <v>13</v>
      </c>
      <c r="B2337" s="2">
        <v>1185732</v>
      </c>
      <c r="C2337" s="3">
        <v>44382</v>
      </c>
      <c r="D2337" s="12" t="str" cm="1">
        <f t="array" ref="D2337">_xlfn.SWITCH(WEEKDAY(C2337,2), 1, "Lundi", 2, "Mardi", 3, "Mercredi", 4, "Jeudi", 5, "Vendredi", 6, "Samedi", 7, "Dimanche", "Erreur")</f>
        <v>Lundi</v>
      </c>
      <c r="E2337" s="2" t="s">
        <v>47</v>
      </c>
      <c r="F2337" s="2" t="s">
        <v>91</v>
      </c>
      <c r="G2337" s="2" t="s">
        <v>92</v>
      </c>
      <c r="H2337" s="4" t="s">
        <v>21</v>
      </c>
      <c r="I2337" s="5">
        <v>65</v>
      </c>
      <c r="J2337" s="6">
        <v>800</v>
      </c>
      <c r="K2337" s="7">
        <v>520000</v>
      </c>
      <c r="L2337" s="7">
        <v>182000</v>
      </c>
      <c r="M2337" s="8">
        <v>0.35</v>
      </c>
      <c r="N2337" s="2" t="s">
        <v>82</v>
      </c>
      <c r="O2337">
        <f t="shared" si="288"/>
        <v>2021</v>
      </c>
      <c r="P2337">
        <f t="shared" si="289"/>
        <v>7</v>
      </c>
      <c r="Q2337" t="str">
        <f t="shared" si="290"/>
        <v>juil</v>
      </c>
      <c r="R2337" t="str">
        <f t="shared" si="291"/>
        <v>South Carolina</v>
      </c>
      <c r="S2337" t="str">
        <f t="shared" si="292"/>
        <v>2021-07</v>
      </c>
      <c r="T2337">
        <f>IF(AND(COUNTIF(Calculs!$Q$2:$Q$12,$O2337)&gt;0,COUNTIF(Calculs!$S$2:$S$12,$E2337)&gt;0,COUNTIF(Calculs!$U$2:$U$12,$H2337)&gt;0),1,0)</f>
        <v>1</v>
      </c>
      <c r="U2337">
        <f t="shared" si="293"/>
        <v>520000</v>
      </c>
      <c r="V2337">
        <f t="shared" si="294"/>
        <v>800</v>
      </c>
      <c r="W2337">
        <f t="shared" si="295"/>
        <v>182000</v>
      </c>
    </row>
    <row r="2338" spans="1:23" ht="15.75" customHeight="1" x14ac:dyDescent="0.3">
      <c r="A2338" s="2" t="s">
        <v>13</v>
      </c>
      <c r="B2338" s="2">
        <v>1185732</v>
      </c>
      <c r="C2338" s="3">
        <v>44382</v>
      </c>
      <c r="D2338" s="12" t="str" cm="1">
        <f t="array" ref="D2338">_xlfn.SWITCH(WEEKDAY(C2338,2), 1, "Lundi", 2, "Mardi", 3, "Mercredi", 4, "Jeudi", 5, "Vendredi", 6, "Samedi", 7, "Dimanche", "Erreur")</f>
        <v>Lundi</v>
      </c>
      <c r="E2338" s="2" t="s">
        <v>47</v>
      </c>
      <c r="F2338" s="2" t="s">
        <v>91</v>
      </c>
      <c r="G2338" s="2" t="s">
        <v>92</v>
      </c>
      <c r="H2338" s="4" t="s">
        <v>22</v>
      </c>
      <c r="I2338" s="5">
        <v>70</v>
      </c>
      <c r="J2338" s="6">
        <v>975</v>
      </c>
      <c r="K2338" s="7">
        <v>682500</v>
      </c>
      <c r="L2338" s="7">
        <v>341250</v>
      </c>
      <c r="M2338" s="8">
        <v>0.5</v>
      </c>
      <c r="N2338" s="2" t="s">
        <v>82</v>
      </c>
      <c r="O2338">
        <f t="shared" si="288"/>
        <v>2021</v>
      </c>
      <c r="P2338">
        <f t="shared" si="289"/>
        <v>7</v>
      </c>
      <c r="Q2338" t="str">
        <f t="shared" si="290"/>
        <v>juil</v>
      </c>
      <c r="R2338" t="str">
        <f t="shared" si="291"/>
        <v>South Carolina</v>
      </c>
      <c r="S2338" t="str">
        <f t="shared" si="292"/>
        <v>2021-07</v>
      </c>
      <c r="T2338">
        <f>IF(AND(COUNTIF(Calculs!$Q$2:$Q$12,$O2338)&gt;0,COUNTIF(Calculs!$S$2:$S$12,$E2338)&gt;0,COUNTIF(Calculs!$U$2:$U$12,$H2338)&gt;0),1,0)</f>
        <v>1</v>
      </c>
      <c r="U2338">
        <f t="shared" si="293"/>
        <v>682500</v>
      </c>
      <c r="V2338">
        <f t="shared" si="294"/>
        <v>975</v>
      </c>
      <c r="W2338">
        <f t="shared" si="295"/>
        <v>341250</v>
      </c>
    </row>
    <row r="2339" spans="1:23" ht="15.75" customHeight="1" x14ac:dyDescent="0.3">
      <c r="A2339" s="2" t="s">
        <v>13</v>
      </c>
      <c r="B2339" s="2">
        <v>1185732</v>
      </c>
      <c r="C2339" s="3">
        <v>44414</v>
      </c>
      <c r="D2339" s="12" t="str" cm="1">
        <f t="array" ref="D2339">_xlfn.SWITCH(WEEKDAY(C2339,2), 1, "Lundi", 2, "Mardi", 3, "Mercredi", 4, "Jeudi", 5, "Vendredi", 6, "Samedi", 7, "Dimanche", "Erreur")</f>
        <v>Vendredi</v>
      </c>
      <c r="E2339" s="2" t="s">
        <v>47</v>
      </c>
      <c r="F2339" s="2" t="s">
        <v>91</v>
      </c>
      <c r="G2339" s="2" t="s">
        <v>92</v>
      </c>
      <c r="H2339" s="4" t="s">
        <v>16</v>
      </c>
      <c r="I2339" s="5">
        <v>65</v>
      </c>
      <c r="J2339" s="6">
        <v>1125</v>
      </c>
      <c r="K2339" s="7">
        <v>731250</v>
      </c>
      <c r="L2339" s="7">
        <v>329062.5</v>
      </c>
      <c r="M2339" s="8">
        <v>0.45</v>
      </c>
      <c r="N2339" s="2" t="s">
        <v>82</v>
      </c>
      <c r="O2339">
        <f t="shared" si="288"/>
        <v>2021</v>
      </c>
      <c r="P2339">
        <f t="shared" si="289"/>
        <v>8</v>
      </c>
      <c r="Q2339" t="str">
        <f t="shared" si="290"/>
        <v>août</v>
      </c>
      <c r="R2339" t="str">
        <f t="shared" si="291"/>
        <v>South Carolina</v>
      </c>
      <c r="S2339" t="str">
        <f t="shared" si="292"/>
        <v>2021-08</v>
      </c>
      <c r="T2339">
        <f>IF(AND(COUNTIF(Calculs!$Q$2:$Q$12,$O2339)&gt;0,COUNTIF(Calculs!$S$2:$S$12,$E2339)&gt;0,COUNTIF(Calculs!$U$2:$U$12,$H2339)&gt;0),1,0)</f>
        <v>1</v>
      </c>
      <c r="U2339">
        <f t="shared" si="293"/>
        <v>731250</v>
      </c>
      <c r="V2339">
        <f t="shared" si="294"/>
        <v>1125</v>
      </c>
      <c r="W2339">
        <f t="shared" si="295"/>
        <v>329062.5</v>
      </c>
    </row>
    <row r="2340" spans="1:23" ht="15.75" customHeight="1" x14ac:dyDescent="0.3">
      <c r="A2340" s="2" t="s">
        <v>13</v>
      </c>
      <c r="B2340" s="2">
        <v>1185732</v>
      </c>
      <c r="C2340" s="3">
        <v>44414</v>
      </c>
      <c r="D2340" s="12" t="str" cm="1">
        <f t="array" ref="D2340">_xlfn.SWITCH(WEEKDAY(C2340,2), 1, "Lundi", 2, "Mardi", 3, "Mercredi", 4, "Jeudi", 5, "Vendredi", 6, "Samedi", 7, "Dimanche", "Erreur")</f>
        <v>Vendredi</v>
      </c>
      <c r="E2340" s="2" t="s">
        <v>47</v>
      </c>
      <c r="F2340" s="2" t="s">
        <v>91</v>
      </c>
      <c r="G2340" s="2" t="s">
        <v>92</v>
      </c>
      <c r="H2340" s="4" t="s">
        <v>18</v>
      </c>
      <c r="I2340" s="5">
        <v>60.000000000000007</v>
      </c>
      <c r="J2340" s="6">
        <v>900</v>
      </c>
      <c r="K2340" s="7">
        <v>540000.00000000012</v>
      </c>
      <c r="L2340" s="7">
        <v>189000.00000000003</v>
      </c>
      <c r="M2340" s="8">
        <v>0.35</v>
      </c>
      <c r="N2340" s="2" t="s">
        <v>82</v>
      </c>
      <c r="O2340">
        <f t="shared" si="288"/>
        <v>2021</v>
      </c>
      <c r="P2340">
        <f t="shared" si="289"/>
        <v>8</v>
      </c>
      <c r="Q2340" t="str">
        <f t="shared" si="290"/>
        <v>août</v>
      </c>
      <c r="R2340" t="str">
        <f t="shared" si="291"/>
        <v>South Carolina</v>
      </c>
      <c r="S2340" t="str">
        <f t="shared" si="292"/>
        <v>2021-08</v>
      </c>
      <c r="T2340">
        <f>IF(AND(COUNTIF(Calculs!$Q$2:$Q$12,$O2340)&gt;0,COUNTIF(Calculs!$S$2:$S$12,$E2340)&gt;0,COUNTIF(Calculs!$U$2:$U$12,$H2340)&gt;0),1,0)</f>
        <v>1</v>
      </c>
      <c r="U2340">
        <f t="shared" si="293"/>
        <v>540000.00000000012</v>
      </c>
      <c r="V2340">
        <f t="shared" si="294"/>
        <v>900</v>
      </c>
      <c r="W2340">
        <f t="shared" si="295"/>
        <v>189000.00000000003</v>
      </c>
    </row>
    <row r="2341" spans="1:23" ht="15.75" customHeight="1" x14ac:dyDescent="0.3">
      <c r="A2341" s="2" t="s">
        <v>13</v>
      </c>
      <c r="B2341" s="2">
        <v>1185732</v>
      </c>
      <c r="C2341" s="3">
        <v>44414</v>
      </c>
      <c r="D2341" s="12" t="str" cm="1">
        <f t="array" ref="D2341">_xlfn.SWITCH(WEEKDAY(C2341,2), 1, "Lundi", 2, "Mardi", 3, "Mercredi", 4, "Jeudi", 5, "Vendredi", 6, "Samedi", 7, "Dimanche", "Erreur")</f>
        <v>Vendredi</v>
      </c>
      <c r="E2341" s="2" t="s">
        <v>47</v>
      </c>
      <c r="F2341" s="2" t="s">
        <v>91</v>
      </c>
      <c r="G2341" s="2" t="s">
        <v>92</v>
      </c>
      <c r="H2341" s="4" t="s">
        <v>19</v>
      </c>
      <c r="I2341" s="5">
        <v>55.000000000000007</v>
      </c>
      <c r="J2341" s="6">
        <v>825</v>
      </c>
      <c r="K2341" s="7">
        <v>453750.00000000006</v>
      </c>
      <c r="L2341" s="7">
        <v>113437.50000000001</v>
      </c>
      <c r="M2341" s="8">
        <v>0.25</v>
      </c>
      <c r="N2341" s="2" t="s">
        <v>82</v>
      </c>
      <c r="O2341">
        <f t="shared" si="288"/>
        <v>2021</v>
      </c>
      <c r="P2341">
        <f t="shared" si="289"/>
        <v>8</v>
      </c>
      <c r="Q2341" t="str">
        <f t="shared" si="290"/>
        <v>août</v>
      </c>
      <c r="R2341" t="str">
        <f t="shared" si="291"/>
        <v>South Carolina</v>
      </c>
      <c r="S2341" t="str">
        <f t="shared" si="292"/>
        <v>2021-08</v>
      </c>
      <c r="T2341">
        <f>IF(AND(COUNTIF(Calculs!$Q$2:$Q$12,$O2341)&gt;0,COUNTIF(Calculs!$S$2:$S$12,$E2341)&gt;0,COUNTIF(Calculs!$U$2:$U$12,$H2341)&gt;0),1,0)</f>
        <v>1</v>
      </c>
      <c r="U2341">
        <f t="shared" si="293"/>
        <v>453750.00000000006</v>
      </c>
      <c r="V2341">
        <f t="shared" si="294"/>
        <v>825</v>
      </c>
      <c r="W2341">
        <f t="shared" si="295"/>
        <v>113437.50000000001</v>
      </c>
    </row>
    <row r="2342" spans="1:23" ht="15.75" customHeight="1" x14ac:dyDescent="0.3">
      <c r="A2342" s="2" t="s">
        <v>13</v>
      </c>
      <c r="B2342" s="2">
        <v>1185732</v>
      </c>
      <c r="C2342" s="3">
        <v>44414</v>
      </c>
      <c r="D2342" s="12" t="str" cm="1">
        <f t="array" ref="D2342">_xlfn.SWITCH(WEEKDAY(C2342,2), 1, "Lundi", 2, "Mardi", 3, "Mercredi", 4, "Jeudi", 5, "Vendredi", 6, "Samedi", 7, "Dimanche", "Erreur")</f>
        <v>Vendredi</v>
      </c>
      <c r="E2342" s="2" t="s">
        <v>47</v>
      </c>
      <c r="F2342" s="2" t="s">
        <v>91</v>
      </c>
      <c r="G2342" s="2" t="s">
        <v>92</v>
      </c>
      <c r="H2342" s="4" t="s">
        <v>20</v>
      </c>
      <c r="I2342" s="5">
        <v>45</v>
      </c>
      <c r="J2342" s="6">
        <v>775</v>
      </c>
      <c r="K2342" s="7">
        <v>348750</v>
      </c>
      <c r="L2342" s="7">
        <v>104625</v>
      </c>
      <c r="M2342" s="8">
        <v>0.3</v>
      </c>
      <c r="N2342" s="2" t="s">
        <v>82</v>
      </c>
      <c r="O2342">
        <f t="shared" si="288"/>
        <v>2021</v>
      </c>
      <c r="P2342">
        <f t="shared" si="289"/>
        <v>8</v>
      </c>
      <c r="Q2342" t="str">
        <f t="shared" si="290"/>
        <v>août</v>
      </c>
      <c r="R2342" t="str">
        <f t="shared" si="291"/>
        <v>South Carolina</v>
      </c>
      <c r="S2342" t="str">
        <f t="shared" si="292"/>
        <v>2021-08</v>
      </c>
      <c r="T2342">
        <f>IF(AND(COUNTIF(Calculs!$Q$2:$Q$12,$O2342)&gt;0,COUNTIF(Calculs!$S$2:$S$12,$E2342)&gt;0,COUNTIF(Calculs!$U$2:$U$12,$H2342)&gt;0),1,0)</f>
        <v>1</v>
      </c>
      <c r="U2342">
        <f t="shared" si="293"/>
        <v>348750</v>
      </c>
      <c r="V2342">
        <f t="shared" si="294"/>
        <v>775</v>
      </c>
      <c r="W2342">
        <f t="shared" si="295"/>
        <v>104625</v>
      </c>
    </row>
    <row r="2343" spans="1:23" ht="15.75" customHeight="1" x14ac:dyDescent="0.3">
      <c r="A2343" s="2" t="s">
        <v>13</v>
      </c>
      <c r="B2343" s="2">
        <v>1185732</v>
      </c>
      <c r="C2343" s="3">
        <v>44414</v>
      </c>
      <c r="D2343" s="12" t="str" cm="1">
        <f t="array" ref="D2343">_xlfn.SWITCH(WEEKDAY(C2343,2), 1, "Lundi", 2, "Mardi", 3, "Mercredi", 4, "Jeudi", 5, "Vendredi", 6, "Samedi", 7, "Dimanche", "Erreur")</f>
        <v>Vendredi</v>
      </c>
      <c r="E2343" s="2" t="s">
        <v>47</v>
      </c>
      <c r="F2343" s="2" t="s">
        <v>91</v>
      </c>
      <c r="G2343" s="2" t="s">
        <v>92</v>
      </c>
      <c r="H2343" s="4" t="s">
        <v>21</v>
      </c>
      <c r="I2343" s="5">
        <v>55.000000000000007</v>
      </c>
      <c r="J2343" s="6">
        <v>750</v>
      </c>
      <c r="K2343" s="7">
        <v>412500.00000000006</v>
      </c>
      <c r="L2343" s="7">
        <v>144375</v>
      </c>
      <c r="M2343" s="8">
        <v>0.35</v>
      </c>
      <c r="N2343" s="2" t="s">
        <v>82</v>
      </c>
      <c r="O2343">
        <f t="shared" si="288"/>
        <v>2021</v>
      </c>
      <c r="P2343">
        <f t="shared" si="289"/>
        <v>8</v>
      </c>
      <c r="Q2343" t="str">
        <f t="shared" si="290"/>
        <v>août</v>
      </c>
      <c r="R2343" t="str">
        <f t="shared" si="291"/>
        <v>South Carolina</v>
      </c>
      <c r="S2343" t="str">
        <f t="shared" si="292"/>
        <v>2021-08</v>
      </c>
      <c r="T2343">
        <f>IF(AND(COUNTIF(Calculs!$Q$2:$Q$12,$O2343)&gt;0,COUNTIF(Calculs!$S$2:$S$12,$E2343)&gt;0,COUNTIF(Calculs!$U$2:$U$12,$H2343)&gt;0),1,0)</f>
        <v>1</v>
      </c>
      <c r="U2343">
        <f t="shared" si="293"/>
        <v>412500.00000000006</v>
      </c>
      <c r="V2343">
        <f t="shared" si="294"/>
        <v>750</v>
      </c>
      <c r="W2343">
        <f t="shared" si="295"/>
        <v>144375</v>
      </c>
    </row>
    <row r="2344" spans="1:23" ht="15.75" customHeight="1" x14ac:dyDescent="0.3">
      <c r="A2344" s="2" t="s">
        <v>13</v>
      </c>
      <c r="B2344" s="2">
        <v>1185732</v>
      </c>
      <c r="C2344" s="3">
        <v>44414</v>
      </c>
      <c r="D2344" s="12" t="str" cm="1">
        <f t="array" ref="D2344">_xlfn.SWITCH(WEEKDAY(C2344,2), 1, "Lundi", 2, "Mardi", 3, "Mercredi", 4, "Jeudi", 5, "Vendredi", 6, "Samedi", 7, "Dimanche", "Erreur")</f>
        <v>Vendredi</v>
      </c>
      <c r="E2344" s="2" t="s">
        <v>47</v>
      </c>
      <c r="F2344" s="2" t="s">
        <v>91</v>
      </c>
      <c r="G2344" s="2" t="s">
        <v>92</v>
      </c>
      <c r="H2344" s="4" t="s">
        <v>22</v>
      </c>
      <c r="I2344" s="5">
        <v>60.000000000000007</v>
      </c>
      <c r="J2344" s="6">
        <v>925</v>
      </c>
      <c r="K2344" s="7">
        <v>555000.00000000012</v>
      </c>
      <c r="L2344" s="7">
        <v>277500.00000000006</v>
      </c>
      <c r="M2344" s="8">
        <v>0.5</v>
      </c>
      <c r="N2344" s="2" t="s">
        <v>82</v>
      </c>
      <c r="O2344">
        <f t="shared" si="288"/>
        <v>2021</v>
      </c>
      <c r="P2344">
        <f t="shared" si="289"/>
        <v>8</v>
      </c>
      <c r="Q2344" t="str">
        <f t="shared" si="290"/>
        <v>août</v>
      </c>
      <c r="R2344" t="str">
        <f t="shared" si="291"/>
        <v>South Carolina</v>
      </c>
      <c r="S2344" t="str">
        <f t="shared" si="292"/>
        <v>2021-08</v>
      </c>
      <c r="T2344">
        <f>IF(AND(COUNTIF(Calculs!$Q$2:$Q$12,$O2344)&gt;0,COUNTIF(Calculs!$S$2:$S$12,$E2344)&gt;0,COUNTIF(Calculs!$U$2:$U$12,$H2344)&gt;0),1,0)</f>
        <v>1</v>
      </c>
      <c r="U2344">
        <f t="shared" si="293"/>
        <v>555000.00000000012</v>
      </c>
      <c r="V2344">
        <f t="shared" si="294"/>
        <v>925</v>
      </c>
      <c r="W2344">
        <f t="shared" si="295"/>
        <v>277500.00000000006</v>
      </c>
    </row>
    <row r="2345" spans="1:23" ht="15.75" customHeight="1" x14ac:dyDescent="0.3">
      <c r="A2345" s="2" t="s">
        <v>13</v>
      </c>
      <c r="B2345" s="2">
        <v>1185732</v>
      </c>
      <c r="C2345" s="3">
        <v>44444</v>
      </c>
      <c r="D2345" s="12" t="str" cm="1">
        <f t="array" ref="D2345">_xlfn.SWITCH(WEEKDAY(C2345,2), 1, "Lundi", 2, "Mardi", 3, "Mercredi", 4, "Jeudi", 5, "Vendredi", 6, "Samedi", 7, "Dimanche", "Erreur")</f>
        <v>Dimanche</v>
      </c>
      <c r="E2345" s="2" t="s">
        <v>47</v>
      </c>
      <c r="F2345" s="2" t="s">
        <v>91</v>
      </c>
      <c r="G2345" s="2" t="s">
        <v>92</v>
      </c>
      <c r="H2345" s="4" t="s">
        <v>16</v>
      </c>
      <c r="I2345" s="5">
        <v>55.000000000000007</v>
      </c>
      <c r="J2345" s="6">
        <v>1025</v>
      </c>
      <c r="K2345" s="7">
        <v>563750.00000000012</v>
      </c>
      <c r="L2345" s="7">
        <v>253687.50000000006</v>
      </c>
      <c r="M2345" s="8">
        <v>0.45</v>
      </c>
      <c r="N2345" s="2" t="s">
        <v>82</v>
      </c>
      <c r="O2345">
        <f t="shared" si="288"/>
        <v>2021</v>
      </c>
      <c r="P2345">
        <f t="shared" si="289"/>
        <v>9</v>
      </c>
      <c r="Q2345" t="str">
        <f t="shared" si="290"/>
        <v>sept</v>
      </c>
      <c r="R2345" t="str">
        <f t="shared" si="291"/>
        <v>South Carolina</v>
      </c>
      <c r="S2345" t="str">
        <f t="shared" si="292"/>
        <v>2021-09</v>
      </c>
      <c r="T2345">
        <f>IF(AND(COUNTIF(Calculs!$Q$2:$Q$12,$O2345)&gt;0,COUNTIF(Calculs!$S$2:$S$12,$E2345)&gt;0,COUNTIF(Calculs!$U$2:$U$12,$H2345)&gt;0),1,0)</f>
        <v>1</v>
      </c>
      <c r="U2345">
        <f t="shared" si="293"/>
        <v>563750.00000000012</v>
      </c>
      <c r="V2345">
        <f t="shared" si="294"/>
        <v>1025</v>
      </c>
      <c r="W2345">
        <f t="shared" si="295"/>
        <v>253687.50000000006</v>
      </c>
    </row>
    <row r="2346" spans="1:23" ht="15.75" customHeight="1" x14ac:dyDescent="0.3">
      <c r="A2346" s="2" t="s">
        <v>13</v>
      </c>
      <c r="B2346" s="2">
        <v>1185732</v>
      </c>
      <c r="C2346" s="3">
        <v>44444</v>
      </c>
      <c r="D2346" s="12" t="str" cm="1">
        <f t="array" ref="D2346">_xlfn.SWITCH(WEEKDAY(C2346,2), 1, "Lundi", 2, "Mardi", 3, "Mercredi", 4, "Jeudi", 5, "Vendredi", 6, "Samedi", 7, "Dimanche", "Erreur")</f>
        <v>Dimanche</v>
      </c>
      <c r="E2346" s="2" t="s">
        <v>47</v>
      </c>
      <c r="F2346" s="2" t="s">
        <v>91</v>
      </c>
      <c r="G2346" s="2" t="s">
        <v>92</v>
      </c>
      <c r="H2346" s="4" t="s">
        <v>18</v>
      </c>
      <c r="I2346" s="5">
        <v>50.000000000000014</v>
      </c>
      <c r="J2346" s="6">
        <v>825</v>
      </c>
      <c r="K2346" s="7">
        <v>412500.00000000012</v>
      </c>
      <c r="L2346" s="7">
        <v>144375.00000000003</v>
      </c>
      <c r="M2346" s="8">
        <v>0.35</v>
      </c>
      <c r="N2346" s="2" t="s">
        <v>82</v>
      </c>
      <c r="O2346">
        <f t="shared" si="288"/>
        <v>2021</v>
      </c>
      <c r="P2346">
        <f t="shared" si="289"/>
        <v>9</v>
      </c>
      <c r="Q2346" t="str">
        <f t="shared" si="290"/>
        <v>sept</v>
      </c>
      <c r="R2346" t="str">
        <f t="shared" si="291"/>
        <v>South Carolina</v>
      </c>
      <c r="S2346" t="str">
        <f t="shared" si="292"/>
        <v>2021-09</v>
      </c>
      <c r="T2346">
        <f>IF(AND(COUNTIF(Calculs!$Q$2:$Q$12,$O2346)&gt;0,COUNTIF(Calculs!$S$2:$S$12,$E2346)&gt;0,COUNTIF(Calculs!$U$2:$U$12,$H2346)&gt;0),1,0)</f>
        <v>1</v>
      </c>
      <c r="U2346">
        <f t="shared" si="293"/>
        <v>412500.00000000012</v>
      </c>
      <c r="V2346">
        <f t="shared" si="294"/>
        <v>825</v>
      </c>
      <c r="W2346">
        <f t="shared" si="295"/>
        <v>144375.00000000003</v>
      </c>
    </row>
    <row r="2347" spans="1:23" ht="15.75" customHeight="1" x14ac:dyDescent="0.3">
      <c r="A2347" s="2" t="s">
        <v>13</v>
      </c>
      <c r="B2347" s="2">
        <v>1185732</v>
      </c>
      <c r="C2347" s="3">
        <v>44444</v>
      </c>
      <c r="D2347" s="12" t="str" cm="1">
        <f t="array" ref="D2347">_xlfn.SWITCH(WEEKDAY(C2347,2), 1, "Lundi", 2, "Mardi", 3, "Mercredi", 4, "Jeudi", 5, "Vendredi", 6, "Samedi", 7, "Dimanche", "Erreur")</f>
        <v>Dimanche</v>
      </c>
      <c r="E2347" s="2" t="s">
        <v>47</v>
      </c>
      <c r="F2347" s="2" t="s">
        <v>91</v>
      </c>
      <c r="G2347" s="2" t="s">
        <v>92</v>
      </c>
      <c r="H2347" s="4" t="s">
        <v>19</v>
      </c>
      <c r="I2347" s="5">
        <v>40</v>
      </c>
      <c r="J2347" s="6">
        <v>725</v>
      </c>
      <c r="K2347" s="7">
        <v>290000</v>
      </c>
      <c r="L2347" s="7">
        <v>72500</v>
      </c>
      <c r="M2347" s="8">
        <v>0.25</v>
      </c>
      <c r="N2347" s="2" t="s">
        <v>82</v>
      </c>
      <c r="O2347">
        <f t="shared" si="288"/>
        <v>2021</v>
      </c>
      <c r="P2347">
        <f t="shared" si="289"/>
        <v>9</v>
      </c>
      <c r="Q2347" t="str">
        <f t="shared" si="290"/>
        <v>sept</v>
      </c>
      <c r="R2347" t="str">
        <f t="shared" si="291"/>
        <v>South Carolina</v>
      </c>
      <c r="S2347" t="str">
        <f t="shared" si="292"/>
        <v>2021-09</v>
      </c>
      <c r="T2347">
        <f>IF(AND(COUNTIF(Calculs!$Q$2:$Q$12,$O2347)&gt;0,COUNTIF(Calculs!$S$2:$S$12,$E2347)&gt;0,COUNTIF(Calculs!$U$2:$U$12,$H2347)&gt;0),1,0)</f>
        <v>1</v>
      </c>
      <c r="U2347">
        <f t="shared" si="293"/>
        <v>290000</v>
      </c>
      <c r="V2347">
        <f t="shared" si="294"/>
        <v>725</v>
      </c>
      <c r="W2347">
        <f t="shared" si="295"/>
        <v>72500</v>
      </c>
    </row>
    <row r="2348" spans="1:23" ht="15.75" customHeight="1" x14ac:dyDescent="0.3">
      <c r="A2348" s="2" t="s">
        <v>13</v>
      </c>
      <c r="B2348" s="2">
        <v>1185732</v>
      </c>
      <c r="C2348" s="3">
        <v>44444</v>
      </c>
      <c r="D2348" s="12" t="str" cm="1">
        <f t="array" ref="D2348">_xlfn.SWITCH(WEEKDAY(C2348,2), 1, "Lundi", 2, "Mardi", 3, "Mercredi", 4, "Jeudi", 5, "Vendredi", 6, "Samedi", 7, "Dimanche", "Erreur")</f>
        <v>Dimanche</v>
      </c>
      <c r="E2348" s="2" t="s">
        <v>47</v>
      </c>
      <c r="F2348" s="2" t="s">
        <v>91</v>
      </c>
      <c r="G2348" s="2" t="s">
        <v>92</v>
      </c>
      <c r="H2348" s="4" t="s">
        <v>20</v>
      </c>
      <c r="I2348" s="5">
        <v>40</v>
      </c>
      <c r="J2348" s="6">
        <v>700</v>
      </c>
      <c r="K2348" s="7">
        <v>280000</v>
      </c>
      <c r="L2348" s="7">
        <v>84000</v>
      </c>
      <c r="M2348" s="8">
        <v>0.3</v>
      </c>
      <c r="N2348" s="2" t="s">
        <v>82</v>
      </c>
      <c r="O2348">
        <f t="shared" si="288"/>
        <v>2021</v>
      </c>
      <c r="P2348">
        <f t="shared" si="289"/>
        <v>9</v>
      </c>
      <c r="Q2348" t="str">
        <f t="shared" si="290"/>
        <v>sept</v>
      </c>
      <c r="R2348" t="str">
        <f t="shared" si="291"/>
        <v>South Carolina</v>
      </c>
      <c r="S2348" t="str">
        <f t="shared" si="292"/>
        <v>2021-09</v>
      </c>
      <c r="T2348">
        <f>IF(AND(COUNTIF(Calculs!$Q$2:$Q$12,$O2348)&gt;0,COUNTIF(Calculs!$S$2:$S$12,$E2348)&gt;0,COUNTIF(Calculs!$U$2:$U$12,$H2348)&gt;0),1,0)</f>
        <v>1</v>
      </c>
      <c r="U2348">
        <f t="shared" si="293"/>
        <v>280000</v>
      </c>
      <c r="V2348">
        <f t="shared" si="294"/>
        <v>700</v>
      </c>
      <c r="W2348">
        <f t="shared" si="295"/>
        <v>84000</v>
      </c>
    </row>
    <row r="2349" spans="1:23" ht="15.75" customHeight="1" x14ac:dyDescent="0.3">
      <c r="A2349" s="2" t="s">
        <v>13</v>
      </c>
      <c r="B2349" s="2">
        <v>1185732</v>
      </c>
      <c r="C2349" s="3">
        <v>44444</v>
      </c>
      <c r="D2349" s="12" t="str" cm="1">
        <f t="array" ref="D2349">_xlfn.SWITCH(WEEKDAY(C2349,2), 1, "Lundi", 2, "Mardi", 3, "Mercredi", 4, "Jeudi", 5, "Vendredi", 6, "Samedi", 7, "Dimanche", "Erreur")</f>
        <v>Dimanche</v>
      </c>
      <c r="E2349" s="2" t="s">
        <v>47</v>
      </c>
      <c r="F2349" s="2" t="s">
        <v>91</v>
      </c>
      <c r="G2349" s="2" t="s">
        <v>92</v>
      </c>
      <c r="H2349" s="4" t="s">
        <v>21</v>
      </c>
      <c r="I2349" s="5">
        <v>50</v>
      </c>
      <c r="J2349" s="6">
        <v>700</v>
      </c>
      <c r="K2349" s="7">
        <v>350000</v>
      </c>
      <c r="L2349" s="7">
        <v>122499.99999999999</v>
      </c>
      <c r="M2349" s="8">
        <v>0.35</v>
      </c>
      <c r="N2349" s="2" t="s">
        <v>82</v>
      </c>
      <c r="O2349">
        <f t="shared" si="288"/>
        <v>2021</v>
      </c>
      <c r="P2349">
        <f t="shared" si="289"/>
        <v>9</v>
      </c>
      <c r="Q2349" t="str">
        <f t="shared" si="290"/>
        <v>sept</v>
      </c>
      <c r="R2349" t="str">
        <f t="shared" si="291"/>
        <v>South Carolina</v>
      </c>
      <c r="S2349" t="str">
        <f t="shared" si="292"/>
        <v>2021-09</v>
      </c>
      <c r="T2349">
        <f>IF(AND(COUNTIF(Calculs!$Q$2:$Q$12,$O2349)&gt;0,COUNTIF(Calculs!$S$2:$S$12,$E2349)&gt;0,COUNTIF(Calculs!$U$2:$U$12,$H2349)&gt;0),1,0)</f>
        <v>1</v>
      </c>
      <c r="U2349">
        <f t="shared" si="293"/>
        <v>350000</v>
      </c>
      <c r="V2349">
        <f t="shared" si="294"/>
        <v>700</v>
      </c>
      <c r="W2349">
        <f t="shared" si="295"/>
        <v>122499.99999999999</v>
      </c>
    </row>
    <row r="2350" spans="1:23" ht="15.75" customHeight="1" x14ac:dyDescent="0.3">
      <c r="A2350" s="2" t="s">
        <v>13</v>
      </c>
      <c r="B2350" s="2">
        <v>1185732</v>
      </c>
      <c r="C2350" s="3">
        <v>44444</v>
      </c>
      <c r="D2350" s="12" t="str" cm="1">
        <f t="array" ref="D2350">_xlfn.SWITCH(WEEKDAY(C2350,2), 1, "Lundi", 2, "Mardi", 3, "Mercredi", 4, "Jeudi", 5, "Vendredi", 6, "Samedi", 7, "Dimanche", "Erreur")</f>
        <v>Dimanche</v>
      </c>
      <c r="E2350" s="2" t="s">
        <v>47</v>
      </c>
      <c r="F2350" s="2" t="s">
        <v>91</v>
      </c>
      <c r="G2350" s="2" t="s">
        <v>92</v>
      </c>
      <c r="H2350" s="4" t="s">
        <v>22</v>
      </c>
      <c r="I2350" s="5">
        <v>55.000000000000007</v>
      </c>
      <c r="J2350" s="6">
        <v>800</v>
      </c>
      <c r="K2350" s="7">
        <v>440000.00000000006</v>
      </c>
      <c r="L2350" s="7">
        <v>220000.00000000003</v>
      </c>
      <c r="M2350" s="8">
        <v>0.5</v>
      </c>
      <c r="N2350" s="2" t="s">
        <v>82</v>
      </c>
      <c r="O2350">
        <f t="shared" si="288"/>
        <v>2021</v>
      </c>
      <c r="P2350">
        <f t="shared" si="289"/>
        <v>9</v>
      </c>
      <c r="Q2350" t="str">
        <f t="shared" si="290"/>
        <v>sept</v>
      </c>
      <c r="R2350" t="str">
        <f t="shared" si="291"/>
        <v>South Carolina</v>
      </c>
      <c r="S2350" t="str">
        <f t="shared" si="292"/>
        <v>2021-09</v>
      </c>
      <c r="T2350">
        <f>IF(AND(COUNTIF(Calculs!$Q$2:$Q$12,$O2350)&gt;0,COUNTIF(Calculs!$S$2:$S$12,$E2350)&gt;0,COUNTIF(Calculs!$U$2:$U$12,$H2350)&gt;0),1,0)</f>
        <v>1</v>
      </c>
      <c r="U2350">
        <f t="shared" si="293"/>
        <v>440000.00000000006</v>
      </c>
      <c r="V2350">
        <f t="shared" si="294"/>
        <v>800</v>
      </c>
      <c r="W2350">
        <f t="shared" si="295"/>
        <v>220000.00000000003</v>
      </c>
    </row>
    <row r="2351" spans="1:23" ht="15.75" customHeight="1" x14ac:dyDescent="0.3">
      <c r="A2351" s="2" t="s">
        <v>13</v>
      </c>
      <c r="B2351" s="2">
        <v>1185732</v>
      </c>
      <c r="C2351" s="3">
        <v>44476</v>
      </c>
      <c r="D2351" s="12" t="str" cm="1">
        <f t="array" ref="D2351">_xlfn.SWITCH(WEEKDAY(C2351,2), 1, "Lundi", 2, "Mardi", 3, "Mercredi", 4, "Jeudi", 5, "Vendredi", 6, "Samedi", 7, "Dimanche", "Erreur")</f>
        <v>Jeudi</v>
      </c>
      <c r="E2351" s="2" t="s">
        <v>47</v>
      </c>
      <c r="F2351" s="2" t="s">
        <v>91</v>
      </c>
      <c r="G2351" s="2" t="s">
        <v>92</v>
      </c>
      <c r="H2351" s="4" t="s">
        <v>16</v>
      </c>
      <c r="I2351" s="5">
        <v>55.000000000000007</v>
      </c>
      <c r="J2351" s="6">
        <v>975</v>
      </c>
      <c r="K2351" s="7">
        <v>536250.00000000012</v>
      </c>
      <c r="L2351" s="7">
        <v>241312.50000000006</v>
      </c>
      <c r="M2351" s="8">
        <v>0.45</v>
      </c>
      <c r="N2351" s="2" t="s">
        <v>82</v>
      </c>
      <c r="O2351">
        <f t="shared" si="288"/>
        <v>2021</v>
      </c>
      <c r="P2351">
        <f t="shared" si="289"/>
        <v>10</v>
      </c>
      <c r="Q2351" t="str">
        <f t="shared" si="290"/>
        <v>oct</v>
      </c>
      <c r="R2351" t="str">
        <f t="shared" si="291"/>
        <v>South Carolina</v>
      </c>
      <c r="S2351" t="str">
        <f t="shared" si="292"/>
        <v>2021-10</v>
      </c>
      <c r="T2351">
        <f>IF(AND(COUNTIF(Calculs!$Q$2:$Q$12,$O2351)&gt;0,COUNTIF(Calculs!$S$2:$S$12,$E2351)&gt;0,COUNTIF(Calculs!$U$2:$U$12,$H2351)&gt;0),1,0)</f>
        <v>1</v>
      </c>
      <c r="U2351">
        <f t="shared" si="293"/>
        <v>536250.00000000012</v>
      </c>
      <c r="V2351">
        <f t="shared" si="294"/>
        <v>975</v>
      </c>
      <c r="W2351">
        <f t="shared" si="295"/>
        <v>241312.50000000006</v>
      </c>
    </row>
    <row r="2352" spans="1:23" ht="15.75" customHeight="1" x14ac:dyDescent="0.3">
      <c r="A2352" s="2" t="s">
        <v>13</v>
      </c>
      <c r="B2352" s="2">
        <v>1185732</v>
      </c>
      <c r="C2352" s="3">
        <v>44476</v>
      </c>
      <c r="D2352" s="12" t="str" cm="1">
        <f t="array" ref="D2352">_xlfn.SWITCH(WEEKDAY(C2352,2), 1, "Lundi", 2, "Mardi", 3, "Mercredi", 4, "Jeudi", 5, "Vendredi", 6, "Samedi", 7, "Dimanche", "Erreur")</f>
        <v>Jeudi</v>
      </c>
      <c r="E2352" s="2" t="s">
        <v>47</v>
      </c>
      <c r="F2352" s="2" t="s">
        <v>91</v>
      </c>
      <c r="G2352" s="2" t="s">
        <v>92</v>
      </c>
      <c r="H2352" s="4" t="s">
        <v>18</v>
      </c>
      <c r="I2352" s="5">
        <v>45.000000000000014</v>
      </c>
      <c r="J2352" s="6">
        <v>800</v>
      </c>
      <c r="K2352" s="7">
        <v>360000.00000000012</v>
      </c>
      <c r="L2352" s="7">
        <v>126000.00000000003</v>
      </c>
      <c r="M2352" s="8">
        <v>0.35</v>
      </c>
      <c r="N2352" s="2" t="s">
        <v>82</v>
      </c>
      <c r="O2352">
        <f t="shared" si="288"/>
        <v>2021</v>
      </c>
      <c r="P2352">
        <f t="shared" si="289"/>
        <v>10</v>
      </c>
      <c r="Q2352" t="str">
        <f t="shared" si="290"/>
        <v>oct</v>
      </c>
      <c r="R2352" t="str">
        <f t="shared" si="291"/>
        <v>South Carolina</v>
      </c>
      <c r="S2352" t="str">
        <f t="shared" si="292"/>
        <v>2021-10</v>
      </c>
      <c r="T2352">
        <f>IF(AND(COUNTIF(Calculs!$Q$2:$Q$12,$O2352)&gt;0,COUNTIF(Calculs!$S$2:$S$12,$E2352)&gt;0,COUNTIF(Calculs!$U$2:$U$12,$H2352)&gt;0),1,0)</f>
        <v>1</v>
      </c>
      <c r="U2352">
        <f t="shared" si="293"/>
        <v>360000.00000000012</v>
      </c>
      <c r="V2352">
        <f t="shared" si="294"/>
        <v>800</v>
      </c>
      <c r="W2352">
        <f t="shared" si="295"/>
        <v>126000.00000000003</v>
      </c>
    </row>
    <row r="2353" spans="1:23" ht="15.75" customHeight="1" x14ac:dyDescent="0.3">
      <c r="A2353" s="2" t="s">
        <v>13</v>
      </c>
      <c r="B2353" s="2">
        <v>1185732</v>
      </c>
      <c r="C2353" s="3">
        <v>44476</v>
      </c>
      <c r="D2353" s="12" t="str" cm="1">
        <f t="array" ref="D2353">_xlfn.SWITCH(WEEKDAY(C2353,2), 1, "Lundi", 2, "Mardi", 3, "Mercredi", 4, "Jeudi", 5, "Vendredi", 6, "Samedi", 7, "Dimanche", "Erreur")</f>
        <v>Jeudi</v>
      </c>
      <c r="E2353" s="2" t="s">
        <v>47</v>
      </c>
      <c r="F2353" s="2" t="s">
        <v>91</v>
      </c>
      <c r="G2353" s="2" t="s">
        <v>92</v>
      </c>
      <c r="H2353" s="4" t="s">
        <v>19</v>
      </c>
      <c r="I2353" s="5">
        <v>45.000000000000014</v>
      </c>
      <c r="J2353" s="6">
        <v>675</v>
      </c>
      <c r="K2353" s="7">
        <v>303750.00000000012</v>
      </c>
      <c r="L2353" s="7">
        <v>75937.500000000029</v>
      </c>
      <c r="M2353" s="8">
        <v>0.25</v>
      </c>
      <c r="N2353" s="2" t="s">
        <v>82</v>
      </c>
      <c r="O2353">
        <f t="shared" si="288"/>
        <v>2021</v>
      </c>
      <c r="P2353">
        <f t="shared" si="289"/>
        <v>10</v>
      </c>
      <c r="Q2353" t="str">
        <f t="shared" si="290"/>
        <v>oct</v>
      </c>
      <c r="R2353" t="str">
        <f t="shared" si="291"/>
        <v>South Carolina</v>
      </c>
      <c r="S2353" t="str">
        <f t="shared" si="292"/>
        <v>2021-10</v>
      </c>
      <c r="T2353">
        <f>IF(AND(COUNTIF(Calculs!$Q$2:$Q$12,$O2353)&gt;0,COUNTIF(Calculs!$S$2:$S$12,$E2353)&gt;0,COUNTIF(Calculs!$U$2:$U$12,$H2353)&gt;0),1,0)</f>
        <v>1</v>
      </c>
      <c r="U2353">
        <f t="shared" si="293"/>
        <v>303750.00000000012</v>
      </c>
      <c r="V2353">
        <f t="shared" si="294"/>
        <v>675</v>
      </c>
      <c r="W2353">
        <f t="shared" si="295"/>
        <v>75937.500000000029</v>
      </c>
    </row>
    <row r="2354" spans="1:23" ht="15.75" customHeight="1" x14ac:dyDescent="0.3">
      <c r="A2354" s="2" t="s">
        <v>13</v>
      </c>
      <c r="B2354" s="2">
        <v>1185732</v>
      </c>
      <c r="C2354" s="3">
        <v>44476</v>
      </c>
      <c r="D2354" s="12" t="str" cm="1">
        <f t="array" ref="D2354">_xlfn.SWITCH(WEEKDAY(C2354,2), 1, "Lundi", 2, "Mardi", 3, "Mercredi", 4, "Jeudi", 5, "Vendredi", 6, "Samedi", 7, "Dimanche", "Erreur")</f>
        <v>Jeudi</v>
      </c>
      <c r="E2354" s="2" t="s">
        <v>47</v>
      </c>
      <c r="F2354" s="2" t="s">
        <v>91</v>
      </c>
      <c r="G2354" s="2" t="s">
        <v>92</v>
      </c>
      <c r="H2354" s="4" t="s">
        <v>20</v>
      </c>
      <c r="I2354" s="5">
        <v>45.000000000000014</v>
      </c>
      <c r="J2354" s="6">
        <v>650</v>
      </c>
      <c r="K2354" s="7">
        <v>292500.00000000012</v>
      </c>
      <c r="L2354" s="7">
        <v>87750.000000000029</v>
      </c>
      <c r="M2354" s="8">
        <v>0.3</v>
      </c>
      <c r="N2354" s="2" t="s">
        <v>82</v>
      </c>
      <c r="O2354">
        <f t="shared" si="288"/>
        <v>2021</v>
      </c>
      <c r="P2354">
        <f t="shared" si="289"/>
        <v>10</v>
      </c>
      <c r="Q2354" t="str">
        <f t="shared" si="290"/>
        <v>oct</v>
      </c>
      <c r="R2354" t="str">
        <f t="shared" si="291"/>
        <v>South Carolina</v>
      </c>
      <c r="S2354" t="str">
        <f t="shared" si="292"/>
        <v>2021-10</v>
      </c>
      <c r="T2354">
        <f>IF(AND(COUNTIF(Calculs!$Q$2:$Q$12,$O2354)&gt;0,COUNTIF(Calculs!$S$2:$S$12,$E2354)&gt;0,COUNTIF(Calculs!$U$2:$U$12,$H2354)&gt;0),1,0)</f>
        <v>1</v>
      </c>
      <c r="U2354">
        <f t="shared" si="293"/>
        <v>292500.00000000012</v>
      </c>
      <c r="V2354">
        <f t="shared" si="294"/>
        <v>650</v>
      </c>
      <c r="W2354">
        <f t="shared" si="295"/>
        <v>87750.000000000029</v>
      </c>
    </row>
    <row r="2355" spans="1:23" ht="15.75" customHeight="1" x14ac:dyDescent="0.3">
      <c r="A2355" s="2" t="s">
        <v>13</v>
      </c>
      <c r="B2355" s="2">
        <v>1185732</v>
      </c>
      <c r="C2355" s="3">
        <v>44476</v>
      </c>
      <c r="D2355" s="12" t="str" cm="1">
        <f t="array" ref="D2355">_xlfn.SWITCH(WEEKDAY(C2355,2), 1, "Lundi", 2, "Mardi", 3, "Mercredi", 4, "Jeudi", 5, "Vendredi", 6, "Samedi", 7, "Dimanche", "Erreur")</f>
        <v>Jeudi</v>
      </c>
      <c r="E2355" s="2" t="s">
        <v>47</v>
      </c>
      <c r="F2355" s="2" t="s">
        <v>91</v>
      </c>
      <c r="G2355" s="2" t="s">
        <v>92</v>
      </c>
      <c r="H2355" s="4" t="s">
        <v>21</v>
      </c>
      <c r="I2355" s="5">
        <v>55.000000000000007</v>
      </c>
      <c r="J2355" s="6">
        <v>650</v>
      </c>
      <c r="K2355" s="7">
        <v>357500.00000000006</v>
      </c>
      <c r="L2355" s="7">
        <v>125125.00000000001</v>
      </c>
      <c r="M2355" s="8">
        <v>0.35</v>
      </c>
      <c r="N2355" s="2" t="s">
        <v>82</v>
      </c>
      <c r="O2355">
        <f t="shared" si="288"/>
        <v>2021</v>
      </c>
      <c r="P2355">
        <f t="shared" si="289"/>
        <v>10</v>
      </c>
      <c r="Q2355" t="str">
        <f t="shared" si="290"/>
        <v>oct</v>
      </c>
      <c r="R2355" t="str">
        <f t="shared" si="291"/>
        <v>South Carolina</v>
      </c>
      <c r="S2355" t="str">
        <f t="shared" si="292"/>
        <v>2021-10</v>
      </c>
      <c r="T2355">
        <f>IF(AND(COUNTIF(Calculs!$Q$2:$Q$12,$O2355)&gt;0,COUNTIF(Calculs!$S$2:$S$12,$E2355)&gt;0,COUNTIF(Calculs!$U$2:$U$12,$H2355)&gt;0),1,0)</f>
        <v>1</v>
      </c>
      <c r="U2355">
        <f t="shared" si="293"/>
        <v>357500.00000000006</v>
      </c>
      <c r="V2355">
        <f t="shared" si="294"/>
        <v>650</v>
      </c>
      <c r="W2355">
        <f t="shared" si="295"/>
        <v>125125.00000000001</v>
      </c>
    </row>
    <row r="2356" spans="1:23" ht="15.75" customHeight="1" x14ac:dyDescent="0.3">
      <c r="A2356" s="2" t="s">
        <v>13</v>
      </c>
      <c r="B2356" s="2">
        <v>1185732</v>
      </c>
      <c r="C2356" s="3">
        <v>44476</v>
      </c>
      <c r="D2356" s="12" t="str" cm="1">
        <f t="array" ref="D2356">_xlfn.SWITCH(WEEKDAY(C2356,2), 1, "Lundi", 2, "Mardi", 3, "Mercredi", 4, "Jeudi", 5, "Vendredi", 6, "Samedi", 7, "Dimanche", "Erreur")</f>
        <v>Jeudi</v>
      </c>
      <c r="E2356" s="2" t="s">
        <v>47</v>
      </c>
      <c r="F2356" s="2" t="s">
        <v>91</v>
      </c>
      <c r="G2356" s="2" t="s">
        <v>92</v>
      </c>
      <c r="H2356" s="4" t="s">
        <v>22</v>
      </c>
      <c r="I2356" s="5">
        <v>60</v>
      </c>
      <c r="J2356" s="6">
        <v>775</v>
      </c>
      <c r="K2356" s="7">
        <v>465000</v>
      </c>
      <c r="L2356" s="7">
        <v>232500</v>
      </c>
      <c r="M2356" s="8">
        <v>0.5</v>
      </c>
      <c r="N2356" s="2" t="s">
        <v>82</v>
      </c>
      <c r="O2356">
        <f t="shared" si="288"/>
        <v>2021</v>
      </c>
      <c r="P2356">
        <f t="shared" si="289"/>
        <v>10</v>
      </c>
      <c r="Q2356" t="str">
        <f t="shared" si="290"/>
        <v>oct</v>
      </c>
      <c r="R2356" t="str">
        <f t="shared" si="291"/>
        <v>South Carolina</v>
      </c>
      <c r="S2356" t="str">
        <f t="shared" si="292"/>
        <v>2021-10</v>
      </c>
      <c r="T2356">
        <f>IF(AND(COUNTIF(Calculs!$Q$2:$Q$12,$O2356)&gt;0,COUNTIF(Calculs!$S$2:$S$12,$E2356)&gt;0,COUNTIF(Calculs!$U$2:$U$12,$H2356)&gt;0),1,0)</f>
        <v>1</v>
      </c>
      <c r="U2356">
        <f t="shared" si="293"/>
        <v>465000</v>
      </c>
      <c r="V2356">
        <f t="shared" si="294"/>
        <v>775</v>
      </c>
      <c r="W2356">
        <f t="shared" si="295"/>
        <v>232500</v>
      </c>
    </row>
    <row r="2357" spans="1:23" ht="15.75" customHeight="1" x14ac:dyDescent="0.3">
      <c r="A2357" s="2" t="s">
        <v>13</v>
      </c>
      <c r="B2357" s="2">
        <v>1185732</v>
      </c>
      <c r="C2357" s="3">
        <v>44506</v>
      </c>
      <c r="D2357" s="12" t="str" cm="1">
        <f t="array" ref="D2357">_xlfn.SWITCH(WEEKDAY(C2357,2), 1, "Lundi", 2, "Mardi", 3, "Mercredi", 4, "Jeudi", 5, "Vendredi", 6, "Samedi", 7, "Dimanche", "Erreur")</f>
        <v>Samedi</v>
      </c>
      <c r="E2357" s="2" t="s">
        <v>47</v>
      </c>
      <c r="F2357" s="2" t="s">
        <v>91</v>
      </c>
      <c r="G2357" s="2" t="s">
        <v>92</v>
      </c>
      <c r="H2357" s="4" t="s">
        <v>16</v>
      </c>
      <c r="I2357" s="5">
        <v>55.000000000000007</v>
      </c>
      <c r="J2357" s="6">
        <v>925</v>
      </c>
      <c r="K2357" s="7">
        <v>508750.00000000006</v>
      </c>
      <c r="L2357" s="7">
        <v>228937.50000000003</v>
      </c>
      <c r="M2357" s="8">
        <v>0.45</v>
      </c>
      <c r="N2357" s="2" t="s">
        <v>82</v>
      </c>
      <c r="O2357">
        <f t="shared" si="288"/>
        <v>2021</v>
      </c>
      <c r="P2357">
        <f t="shared" si="289"/>
        <v>11</v>
      </c>
      <c r="Q2357" t="str">
        <f t="shared" si="290"/>
        <v>nov</v>
      </c>
      <c r="R2357" t="str">
        <f t="shared" si="291"/>
        <v>South Carolina</v>
      </c>
      <c r="S2357" t="str">
        <f t="shared" si="292"/>
        <v>2021-11</v>
      </c>
      <c r="T2357">
        <f>IF(AND(COUNTIF(Calculs!$Q$2:$Q$12,$O2357)&gt;0,COUNTIF(Calculs!$S$2:$S$12,$E2357)&gt;0,COUNTIF(Calculs!$U$2:$U$12,$H2357)&gt;0),1,0)</f>
        <v>1</v>
      </c>
      <c r="U2357">
        <f t="shared" si="293"/>
        <v>508750.00000000006</v>
      </c>
      <c r="V2357">
        <f t="shared" si="294"/>
        <v>925</v>
      </c>
      <c r="W2357">
        <f t="shared" si="295"/>
        <v>228937.50000000003</v>
      </c>
    </row>
    <row r="2358" spans="1:23" ht="15.75" customHeight="1" x14ac:dyDescent="0.3">
      <c r="A2358" s="2" t="s">
        <v>13</v>
      </c>
      <c r="B2358" s="2">
        <v>1185732</v>
      </c>
      <c r="C2358" s="3">
        <v>44506</v>
      </c>
      <c r="D2358" s="12" t="str" cm="1">
        <f t="array" ref="D2358">_xlfn.SWITCH(WEEKDAY(C2358,2), 1, "Lundi", 2, "Mardi", 3, "Mercredi", 4, "Jeudi", 5, "Vendredi", 6, "Samedi", 7, "Dimanche", "Erreur")</f>
        <v>Samedi</v>
      </c>
      <c r="E2358" s="2" t="s">
        <v>47</v>
      </c>
      <c r="F2358" s="2" t="s">
        <v>91</v>
      </c>
      <c r="G2358" s="2" t="s">
        <v>92</v>
      </c>
      <c r="H2358" s="4" t="s">
        <v>18</v>
      </c>
      <c r="I2358" s="5">
        <v>45.000000000000014</v>
      </c>
      <c r="J2358" s="6">
        <v>750</v>
      </c>
      <c r="K2358" s="7">
        <v>337500.00000000012</v>
      </c>
      <c r="L2358" s="7">
        <v>118125.00000000003</v>
      </c>
      <c r="M2358" s="8">
        <v>0.35</v>
      </c>
      <c r="N2358" s="2" t="s">
        <v>82</v>
      </c>
      <c r="O2358">
        <f t="shared" si="288"/>
        <v>2021</v>
      </c>
      <c r="P2358">
        <f t="shared" si="289"/>
        <v>11</v>
      </c>
      <c r="Q2358" t="str">
        <f t="shared" si="290"/>
        <v>nov</v>
      </c>
      <c r="R2358" t="str">
        <f t="shared" si="291"/>
        <v>South Carolina</v>
      </c>
      <c r="S2358" t="str">
        <f t="shared" si="292"/>
        <v>2021-11</v>
      </c>
      <c r="T2358">
        <f>IF(AND(COUNTIF(Calculs!$Q$2:$Q$12,$O2358)&gt;0,COUNTIF(Calculs!$S$2:$S$12,$E2358)&gt;0,COUNTIF(Calculs!$U$2:$U$12,$H2358)&gt;0),1,0)</f>
        <v>1</v>
      </c>
      <c r="U2358">
        <f t="shared" si="293"/>
        <v>337500.00000000012</v>
      </c>
      <c r="V2358">
        <f t="shared" si="294"/>
        <v>750</v>
      </c>
      <c r="W2358">
        <f t="shared" si="295"/>
        <v>118125.00000000003</v>
      </c>
    </row>
    <row r="2359" spans="1:23" ht="15.75" customHeight="1" x14ac:dyDescent="0.3">
      <c r="A2359" s="2" t="s">
        <v>13</v>
      </c>
      <c r="B2359" s="2">
        <v>1185732</v>
      </c>
      <c r="C2359" s="3">
        <v>44506</v>
      </c>
      <c r="D2359" s="12" t="str" cm="1">
        <f t="array" ref="D2359">_xlfn.SWITCH(WEEKDAY(C2359,2), 1, "Lundi", 2, "Mardi", 3, "Mercredi", 4, "Jeudi", 5, "Vendredi", 6, "Samedi", 7, "Dimanche", "Erreur")</f>
        <v>Samedi</v>
      </c>
      <c r="E2359" s="2" t="s">
        <v>47</v>
      </c>
      <c r="F2359" s="2" t="s">
        <v>91</v>
      </c>
      <c r="G2359" s="2" t="s">
        <v>92</v>
      </c>
      <c r="H2359" s="4" t="s">
        <v>19</v>
      </c>
      <c r="I2359" s="5">
        <v>45.000000000000014</v>
      </c>
      <c r="J2359" s="6">
        <v>695</v>
      </c>
      <c r="K2359" s="7">
        <v>312750.00000000012</v>
      </c>
      <c r="L2359" s="7">
        <v>78187.500000000029</v>
      </c>
      <c r="M2359" s="8">
        <v>0.25</v>
      </c>
      <c r="N2359" s="2" t="s">
        <v>82</v>
      </c>
      <c r="O2359">
        <f t="shared" si="288"/>
        <v>2021</v>
      </c>
      <c r="P2359">
        <f t="shared" si="289"/>
        <v>11</v>
      </c>
      <c r="Q2359" t="str">
        <f t="shared" si="290"/>
        <v>nov</v>
      </c>
      <c r="R2359" t="str">
        <f t="shared" si="291"/>
        <v>South Carolina</v>
      </c>
      <c r="S2359" t="str">
        <f t="shared" si="292"/>
        <v>2021-11</v>
      </c>
      <c r="T2359">
        <f>IF(AND(COUNTIF(Calculs!$Q$2:$Q$12,$O2359)&gt;0,COUNTIF(Calculs!$S$2:$S$12,$E2359)&gt;0,COUNTIF(Calculs!$U$2:$U$12,$H2359)&gt;0),1,0)</f>
        <v>1</v>
      </c>
      <c r="U2359">
        <f t="shared" si="293"/>
        <v>312750.00000000012</v>
      </c>
      <c r="V2359">
        <f t="shared" si="294"/>
        <v>695</v>
      </c>
      <c r="W2359">
        <f t="shared" si="295"/>
        <v>78187.500000000029</v>
      </c>
    </row>
    <row r="2360" spans="1:23" ht="15.75" customHeight="1" x14ac:dyDescent="0.3">
      <c r="A2360" s="2" t="s">
        <v>13</v>
      </c>
      <c r="B2360" s="2">
        <v>1185732</v>
      </c>
      <c r="C2360" s="3">
        <v>44506</v>
      </c>
      <c r="D2360" s="12" t="str" cm="1">
        <f t="array" ref="D2360">_xlfn.SWITCH(WEEKDAY(C2360,2), 1, "Lundi", 2, "Mardi", 3, "Mercredi", 4, "Jeudi", 5, "Vendredi", 6, "Samedi", 7, "Dimanche", "Erreur")</f>
        <v>Samedi</v>
      </c>
      <c r="E2360" s="2" t="s">
        <v>47</v>
      </c>
      <c r="F2360" s="2" t="s">
        <v>91</v>
      </c>
      <c r="G2360" s="2" t="s">
        <v>92</v>
      </c>
      <c r="H2360" s="4" t="s">
        <v>20</v>
      </c>
      <c r="I2360" s="5">
        <v>55.000000000000014</v>
      </c>
      <c r="J2360" s="6">
        <v>750</v>
      </c>
      <c r="K2360" s="7">
        <v>412500.00000000012</v>
      </c>
      <c r="L2360" s="7">
        <v>123750.00000000003</v>
      </c>
      <c r="M2360" s="8">
        <v>0.3</v>
      </c>
      <c r="N2360" s="2" t="s">
        <v>82</v>
      </c>
      <c r="O2360">
        <f t="shared" si="288"/>
        <v>2021</v>
      </c>
      <c r="P2360">
        <f t="shared" si="289"/>
        <v>11</v>
      </c>
      <c r="Q2360" t="str">
        <f t="shared" si="290"/>
        <v>nov</v>
      </c>
      <c r="R2360" t="str">
        <f t="shared" si="291"/>
        <v>South Carolina</v>
      </c>
      <c r="S2360" t="str">
        <f t="shared" si="292"/>
        <v>2021-11</v>
      </c>
      <c r="T2360">
        <f>IF(AND(COUNTIF(Calculs!$Q$2:$Q$12,$O2360)&gt;0,COUNTIF(Calculs!$S$2:$S$12,$E2360)&gt;0,COUNTIF(Calculs!$U$2:$U$12,$H2360)&gt;0),1,0)</f>
        <v>1</v>
      </c>
      <c r="U2360">
        <f t="shared" si="293"/>
        <v>412500.00000000012</v>
      </c>
      <c r="V2360">
        <f t="shared" si="294"/>
        <v>750</v>
      </c>
      <c r="W2360">
        <f t="shared" si="295"/>
        <v>123750.00000000003</v>
      </c>
    </row>
    <row r="2361" spans="1:23" ht="15.75" customHeight="1" x14ac:dyDescent="0.3">
      <c r="A2361" s="2" t="s">
        <v>13</v>
      </c>
      <c r="B2361" s="2">
        <v>1185732</v>
      </c>
      <c r="C2361" s="3">
        <v>44506</v>
      </c>
      <c r="D2361" s="12" t="str" cm="1">
        <f t="array" ref="D2361">_xlfn.SWITCH(WEEKDAY(C2361,2), 1, "Lundi", 2, "Mardi", 3, "Mercredi", 4, "Jeudi", 5, "Vendredi", 6, "Samedi", 7, "Dimanche", "Erreur")</f>
        <v>Samedi</v>
      </c>
      <c r="E2361" s="2" t="s">
        <v>47</v>
      </c>
      <c r="F2361" s="2" t="s">
        <v>91</v>
      </c>
      <c r="G2361" s="2" t="s">
        <v>92</v>
      </c>
      <c r="H2361" s="4" t="s">
        <v>21</v>
      </c>
      <c r="I2361" s="5">
        <v>70</v>
      </c>
      <c r="J2361" s="6">
        <v>725</v>
      </c>
      <c r="K2361" s="7">
        <v>507500</v>
      </c>
      <c r="L2361" s="7">
        <v>177625</v>
      </c>
      <c r="M2361" s="8">
        <v>0.35</v>
      </c>
      <c r="N2361" s="2" t="s">
        <v>82</v>
      </c>
      <c r="O2361">
        <f t="shared" si="288"/>
        <v>2021</v>
      </c>
      <c r="P2361">
        <f t="shared" si="289"/>
        <v>11</v>
      </c>
      <c r="Q2361" t="str">
        <f t="shared" si="290"/>
        <v>nov</v>
      </c>
      <c r="R2361" t="str">
        <f t="shared" si="291"/>
        <v>South Carolina</v>
      </c>
      <c r="S2361" t="str">
        <f t="shared" si="292"/>
        <v>2021-11</v>
      </c>
      <c r="T2361">
        <f>IF(AND(COUNTIF(Calculs!$Q$2:$Q$12,$O2361)&gt;0,COUNTIF(Calculs!$S$2:$S$12,$E2361)&gt;0,COUNTIF(Calculs!$U$2:$U$12,$H2361)&gt;0),1,0)</f>
        <v>1</v>
      </c>
      <c r="U2361">
        <f t="shared" si="293"/>
        <v>507500</v>
      </c>
      <c r="V2361">
        <f t="shared" si="294"/>
        <v>725</v>
      </c>
      <c r="W2361">
        <f t="shared" si="295"/>
        <v>177625</v>
      </c>
    </row>
    <row r="2362" spans="1:23" ht="15.75" customHeight="1" x14ac:dyDescent="0.3">
      <c r="A2362" s="2" t="s">
        <v>13</v>
      </c>
      <c r="B2362" s="2">
        <v>1185732</v>
      </c>
      <c r="C2362" s="3">
        <v>44506</v>
      </c>
      <c r="D2362" s="12" t="str" cm="1">
        <f t="array" ref="D2362">_xlfn.SWITCH(WEEKDAY(C2362,2), 1, "Lundi", 2, "Mardi", 3, "Mercredi", 4, "Jeudi", 5, "Vendredi", 6, "Samedi", 7, "Dimanche", "Erreur")</f>
        <v>Samedi</v>
      </c>
      <c r="E2362" s="2" t="s">
        <v>47</v>
      </c>
      <c r="F2362" s="2" t="s">
        <v>91</v>
      </c>
      <c r="G2362" s="2" t="s">
        <v>92</v>
      </c>
      <c r="H2362" s="4" t="s">
        <v>22</v>
      </c>
      <c r="I2362" s="5">
        <v>75</v>
      </c>
      <c r="J2362" s="6">
        <v>825</v>
      </c>
      <c r="K2362" s="7">
        <v>618750</v>
      </c>
      <c r="L2362" s="7">
        <v>309375</v>
      </c>
      <c r="M2362" s="8">
        <v>0.5</v>
      </c>
      <c r="N2362" s="2" t="s">
        <v>82</v>
      </c>
      <c r="O2362">
        <f t="shared" si="288"/>
        <v>2021</v>
      </c>
      <c r="P2362">
        <f t="shared" si="289"/>
        <v>11</v>
      </c>
      <c r="Q2362" t="str">
        <f t="shared" si="290"/>
        <v>nov</v>
      </c>
      <c r="R2362" t="str">
        <f t="shared" si="291"/>
        <v>South Carolina</v>
      </c>
      <c r="S2362" t="str">
        <f t="shared" si="292"/>
        <v>2021-11</v>
      </c>
      <c r="T2362">
        <f>IF(AND(COUNTIF(Calculs!$Q$2:$Q$12,$O2362)&gt;0,COUNTIF(Calculs!$S$2:$S$12,$E2362)&gt;0,COUNTIF(Calculs!$U$2:$U$12,$H2362)&gt;0),1,0)</f>
        <v>1</v>
      </c>
      <c r="U2362">
        <f t="shared" si="293"/>
        <v>618750</v>
      </c>
      <c r="V2362">
        <f t="shared" si="294"/>
        <v>825</v>
      </c>
      <c r="W2362">
        <f t="shared" si="295"/>
        <v>309375</v>
      </c>
    </row>
    <row r="2363" spans="1:23" ht="15.75" customHeight="1" x14ac:dyDescent="0.3">
      <c r="A2363" s="2" t="s">
        <v>13</v>
      </c>
      <c r="B2363" s="2">
        <v>1185732</v>
      </c>
      <c r="C2363" s="3">
        <v>44535</v>
      </c>
      <c r="D2363" s="12" t="str" cm="1">
        <f t="array" ref="D2363">_xlfn.SWITCH(WEEKDAY(C2363,2), 1, "Lundi", 2, "Mardi", 3, "Mercredi", 4, "Jeudi", 5, "Vendredi", 6, "Samedi", 7, "Dimanche", "Erreur")</f>
        <v>Dimanche</v>
      </c>
      <c r="E2363" s="2" t="s">
        <v>47</v>
      </c>
      <c r="F2363" s="2" t="s">
        <v>91</v>
      </c>
      <c r="G2363" s="2" t="s">
        <v>92</v>
      </c>
      <c r="H2363" s="4" t="s">
        <v>16</v>
      </c>
      <c r="I2363" s="5">
        <v>70</v>
      </c>
      <c r="J2363" s="6">
        <v>1075</v>
      </c>
      <c r="K2363" s="7">
        <v>752500</v>
      </c>
      <c r="L2363" s="7">
        <v>338625</v>
      </c>
      <c r="M2363" s="8">
        <v>0.45</v>
      </c>
      <c r="N2363" s="2" t="s">
        <v>82</v>
      </c>
      <c r="O2363">
        <f t="shared" si="288"/>
        <v>2021</v>
      </c>
      <c r="P2363">
        <f t="shared" si="289"/>
        <v>12</v>
      </c>
      <c r="Q2363" t="str">
        <f t="shared" si="290"/>
        <v>déc</v>
      </c>
      <c r="R2363" t="str">
        <f t="shared" si="291"/>
        <v>South Carolina</v>
      </c>
      <c r="S2363" t="str">
        <f t="shared" si="292"/>
        <v>2021-12</v>
      </c>
      <c r="T2363">
        <f>IF(AND(COUNTIF(Calculs!$Q$2:$Q$12,$O2363)&gt;0,COUNTIF(Calculs!$S$2:$S$12,$E2363)&gt;0,COUNTIF(Calculs!$U$2:$U$12,$H2363)&gt;0),1,0)</f>
        <v>1</v>
      </c>
      <c r="U2363">
        <f t="shared" si="293"/>
        <v>752500</v>
      </c>
      <c r="V2363">
        <f t="shared" si="294"/>
        <v>1075</v>
      </c>
      <c r="W2363">
        <f t="shared" si="295"/>
        <v>338625</v>
      </c>
    </row>
    <row r="2364" spans="1:23" ht="15.75" customHeight="1" x14ac:dyDescent="0.3">
      <c r="A2364" s="2" t="s">
        <v>13</v>
      </c>
      <c r="B2364" s="2">
        <v>1185732</v>
      </c>
      <c r="C2364" s="3">
        <v>44535</v>
      </c>
      <c r="D2364" s="12" t="str" cm="1">
        <f t="array" ref="D2364">_xlfn.SWITCH(WEEKDAY(C2364,2), 1, "Lundi", 2, "Mardi", 3, "Mercredi", 4, "Jeudi", 5, "Vendredi", 6, "Samedi", 7, "Dimanche", "Erreur")</f>
        <v>Dimanche</v>
      </c>
      <c r="E2364" s="2" t="s">
        <v>47</v>
      </c>
      <c r="F2364" s="2" t="s">
        <v>91</v>
      </c>
      <c r="G2364" s="2" t="s">
        <v>92</v>
      </c>
      <c r="H2364" s="4" t="s">
        <v>18</v>
      </c>
      <c r="I2364" s="5">
        <v>60.000000000000007</v>
      </c>
      <c r="J2364" s="6">
        <v>875</v>
      </c>
      <c r="K2364" s="7">
        <v>525000.00000000012</v>
      </c>
      <c r="L2364" s="7">
        <v>183750.00000000003</v>
      </c>
      <c r="M2364" s="8">
        <v>0.35</v>
      </c>
      <c r="N2364" s="2" t="s">
        <v>82</v>
      </c>
      <c r="O2364">
        <f t="shared" si="288"/>
        <v>2021</v>
      </c>
      <c r="P2364">
        <f t="shared" si="289"/>
        <v>12</v>
      </c>
      <c r="Q2364" t="str">
        <f t="shared" si="290"/>
        <v>déc</v>
      </c>
      <c r="R2364" t="str">
        <f t="shared" si="291"/>
        <v>South Carolina</v>
      </c>
      <c r="S2364" t="str">
        <f t="shared" si="292"/>
        <v>2021-12</v>
      </c>
      <c r="T2364">
        <f>IF(AND(COUNTIF(Calculs!$Q$2:$Q$12,$O2364)&gt;0,COUNTIF(Calculs!$S$2:$S$12,$E2364)&gt;0,COUNTIF(Calculs!$U$2:$U$12,$H2364)&gt;0),1,0)</f>
        <v>1</v>
      </c>
      <c r="U2364">
        <f t="shared" si="293"/>
        <v>525000.00000000012</v>
      </c>
      <c r="V2364">
        <f t="shared" si="294"/>
        <v>875</v>
      </c>
      <c r="W2364">
        <f t="shared" si="295"/>
        <v>183750.00000000003</v>
      </c>
    </row>
    <row r="2365" spans="1:23" ht="15.75" customHeight="1" x14ac:dyDescent="0.3">
      <c r="A2365" s="2" t="s">
        <v>25</v>
      </c>
      <c r="B2365" s="2">
        <v>1185732</v>
      </c>
      <c r="C2365" s="3">
        <v>44535</v>
      </c>
      <c r="D2365" s="12" t="str" cm="1">
        <f t="array" ref="D2365">_xlfn.SWITCH(WEEKDAY(C2365,2), 1, "Lundi", 2, "Mardi", 3, "Mercredi", 4, "Jeudi", 5, "Vendredi", 6, "Samedi", 7, "Dimanche", "Erreur")</f>
        <v>Dimanche</v>
      </c>
      <c r="E2365" s="2" t="s">
        <v>47</v>
      </c>
      <c r="F2365" s="2" t="s">
        <v>91</v>
      </c>
      <c r="G2365" s="2" t="s">
        <v>92</v>
      </c>
      <c r="H2365" s="4" t="s">
        <v>19</v>
      </c>
      <c r="I2365" s="5">
        <v>60.000000000000007</v>
      </c>
      <c r="J2365" s="6">
        <v>825</v>
      </c>
      <c r="K2365" s="7">
        <v>495000.00000000006</v>
      </c>
      <c r="L2365" s="7">
        <v>123750.00000000001</v>
      </c>
      <c r="M2365" s="8">
        <v>0.25</v>
      </c>
      <c r="N2365" s="2" t="s">
        <v>82</v>
      </c>
      <c r="O2365">
        <f t="shared" si="288"/>
        <v>2021</v>
      </c>
      <c r="P2365">
        <f t="shared" si="289"/>
        <v>12</v>
      </c>
      <c r="Q2365" t="str">
        <f t="shared" si="290"/>
        <v>déc</v>
      </c>
      <c r="R2365" t="str">
        <f t="shared" si="291"/>
        <v>South Carolina</v>
      </c>
      <c r="S2365" t="str">
        <f t="shared" si="292"/>
        <v>2021-12</v>
      </c>
      <c r="T2365">
        <f>IF(AND(COUNTIF(Calculs!$Q$2:$Q$12,$O2365)&gt;0,COUNTIF(Calculs!$S$2:$S$12,$E2365)&gt;0,COUNTIF(Calculs!$U$2:$U$12,$H2365)&gt;0),1,0)</f>
        <v>1</v>
      </c>
      <c r="U2365">
        <f t="shared" si="293"/>
        <v>495000.00000000006</v>
      </c>
      <c r="V2365">
        <f t="shared" si="294"/>
        <v>825</v>
      </c>
      <c r="W2365">
        <f t="shared" si="295"/>
        <v>123750.00000000001</v>
      </c>
    </row>
    <row r="2366" spans="1:23" ht="15.75" customHeight="1" x14ac:dyDescent="0.3">
      <c r="A2366" s="2" t="s">
        <v>25</v>
      </c>
      <c r="B2366" s="2">
        <v>1185732</v>
      </c>
      <c r="C2366" s="3">
        <v>44535</v>
      </c>
      <c r="D2366" s="12" t="str" cm="1">
        <f t="array" ref="D2366">_xlfn.SWITCH(WEEKDAY(C2366,2), 1, "Lundi", 2, "Mardi", 3, "Mercredi", 4, "Jeudi", 5, "Vendredi", 6, "Samedi", 7, "Dimanche", "Erreur")</f>
        <v>Dimanche</v>
      </c>
      <c r="E2366" s="2" t="s">
        <v>47</v>
      </c>
      <c r="F2366" s="2" t="s">
        <v>91</v>
      </c>
      <c r="G2366" s="2" t="s">
        <v>92</v>
      </c>
      <c r="H2366" s="4" t="s">
        <v>20</v>
      </c>
      <c r="I2366" s="5">
        <v>60.000000000000007</v>
      </c>
      <c r="J2366" s="6">
        <v>775</v>
      </c>
      <c r="K2366" s="7">
        <v>465000.00000000006</v>
      </c>
      <c r="L2366" s="7">
        <v>139500</v>
      </c>
      <c r="M2366" s="8">
        <v>0.3</v>
      </c>
      <c r="N2366" s="2" t="s">
        <v>82</v>
      </c>
      <c r="O2366">
        <f t="shared" si="288"/>
        <v>2021</v>
      </c>
      <c r="P2366">
        <f t="shared" si="289"/>
        <v>12</v>
      </c>
      <c r="Q2366" t="str">
        <f t="shared" si="290"/>
        <v>déc</v>
      </c>
      <c r="R2366" t="str">
        <f t="shared" si="291"/>
        <v>South Carolina</v>
      </c>
      <c r="S2366" t="str">
        <f t="shared" si="292"/>
        <v>2021-12</v>
      </c>
      <c r="T2366">
        <f>IF(AND(COUNTIF(Calculs!$Q$2:$Q$12,$O2366)&gt;0,COUNTIF(Calculs!$S$2:$S$12,$E2366)&gt;0,COUNTIF(Calculs!$U$2:$U$12,$H2366)&gt;0),1,0)</f>
        <v>1</v>
      </c>
      <c r="U2366">
        <f t="shared" si="293"/>
        <v>465000.00000000006</v>
      </c>
      <c r="V2366">
        <f t="shared" si="294"/>
        <v>775</v>
      </c>
      <c r="W2366">
        <f t="shared" si="295"/>
        <v>139500</v>
      </c>
    </row>
    <row r="2367" spans="1:23" ht="15.75" customHeight="1" x14ac:dyDescent="0.3">
      <c r="A2367" s="2" t="s">
        <v>25</v>
      </c>
      <c r="B2367" s="2">
        <v>1185732</v>
      </c>
      <c r="C2367" s="3">
        <v>44535</v>
      </c>
      <c r="D2367" s="12" t="str" cm="1">
        <f t="array" ref="D2367">_xlfn.SWITCH(WEEKDAY(C2367,2), 1, "Lundi", 2, "Mardi", 3, "Mercredi", 4, "Jeudi", 5, "Vendredi", 6, "Samedi", 7, "Dimanche", "Erreur")</f>
        <v>Dimanche</v>
      </c>
      <c r="E2367" s="2" t="s">
        <v>47</v>
      </c>
      <c r="F2367" s="2" t="s">
        <v>91</v>
      </c>
      <c r="G2367" s="2" t="s">
        <v>92</v>
      </c>
      <c r="H2367" s="4" t="s">
        <v>21</v>
      </c>
      <c r="I2367" s="5">
        <v>70</v>
      </c>
      <c r="J2367" s="6">
        <v>775</v>
      </c>
      <c r="K2367" s="7">
        <v>542500</v>
      </c>
      <c r="L2367" s="7">
        <v>189875</v>
      </c>
      <c r="M2367" s="8">
        <v>0.35</v>
      </c>
      <c r="N2367" s="2" t="s">
        <v>82</v>
      </c>
      <c r="O2367">
        <f t="shared" si="288"/>
        <v>2021</v>
      </c>
      <c r="P2367">
        <f t="shared" si="289"/>
        <v>12</v>
      </c>
      <c r="Q2367" t="str">
        <f t="shared" si="290"/>
        <v>déc</v>
      </c>
      <c r="R2367" t="str">
        <f t="shared" si="291"/>
        <v>South Carolina</v>
      </c>
      <c r="S2367" t="str">
        <f t="shared" si="292"/>
        <v>2021-12</v>
      </c>
      <c r="T2367">
        <f>IF(AND(COUNTIF(Calculs!$Q$2:$Q$12,$O2367)&gt;0,COUNTIF(Calculs!$S$2:$S$12,$E2367)&gt;0,COUNTIF(Calculs!$U$2:$U$12,$H2367)&gt;0),1,0)</f>
        <v>1</v>
      </c>
      <c r="U2367">
        <f t="shared" si="293"/>
        <v>542500</v>
      </c>
      <c r="V2367">
        <f t="shared" si="294"/>
        <v>775</v>
      </c>
      <c r="W2367">
        <f t="shared" si="295"/>
        <v>189875</v>
      </c>
    </row>
    <row r="2368" spans="1:23" ht="15.75" customHeight="1" x14ac:dyDescent="0.3">
      <c r="A2368" s="2" t="s">
        <v>25</v>
      </c>
      <c r="B2368" s="2">
        <v>1185732</v>
      </c>
      <c r="C2368" s="3">
        <v>44535</v>
      </c>
      <c r="D2368" s="12" t="str" cm="1">
        <f t="array" ref="D2368">_xlfn.SWITCH(WEEKDAY(C2368,2), 1, "Lundi", 2, "Mardi", 3, "Mercredi", 4, "Jeudi", 5, "Vendredi", 6, "Samedi", 7, "Dimanche", "Erreur")</f>
        <v>Dimanche</v>
      </c>
      <c r="E2368" s="2" t="s">
        <v>47</v>
      </c>
      <c r="F2368" s="2" t="s">
        <v>91</v>
      </c>
      <c r="G2368" s="2" t="s">
        <v>92</v>
      </c>
      <c r="H2368" s="4" t="s">
        <v>22</v>
      </c>
      <c r="I2368" s="5">
        <v>75</v>
      </c>
      <c r="J2368" s="6">
        <v>875</v>
      </c>
      <c r="K2368" s="7">
        <v>656250</v>
      </c>
      <c r="L2368" s="7">
        <v>328125</v>
      </c>
      <c r="M2368" s="8">
        <v>0.5</v>
      </c>
      <c r="N2368" s="2" t="s">
        <v>82</v>
      </c>
      <c r="O2368">
        <f t="shared" si="288"/>
        <v>2021</v>
      </c>
      <c r="P2368">
        <f t="shared" si="289"/>
        <v>12</v>
      </c>
      <c r="Q2368" t="str">
        <f t="shared" si="290"/>
        <v>déc</v>
      </c>
      <c r="R2368" t="str">
        <f t="shared" si="291"/>
        <v>South Carolina</v>
      </c>
      <c r="S2368" t="str">
        <f t="shared" si="292"/>
        <v>2021-12</v>
      </c>
      <c r="T2368">
        <f>IF(AND(COUNTIF(Calculs!$Q$2:$Q$12,$O2368)&gt;0,COUNTIF(Calculs!$S$2:$S$12,$E2368)&gt;0,COUNTIF(Calculs!$U$2:$U$12,$H2368)&gt;0),1,0)</f>
        <v>1</v>
      </c>
      <c r="U2368">
        <f t="shared" si="293"/>
        <v>656250</v>
      </c>
      <c r="V2368">
        <f t="shared" si="294"/>
        <v>875</v>
      </c>
      <c r="W2368">
        <f t="shared" si="295"/>
        <v>328125</v>
      </c>
    </row>
    <row r="2369" spans="1:23" ht="15.75" customHeight="1" x14ac:dyDescent="0.3">
      <c r="A2369" s="2" t="s">
        <v>25</v>
      </c>
      <c r="B2369" s="2">
        <v>1185732</v>
      </c>
      <c r="C2369" s="3">
        <v>44202</v>
      </c>
      <c r="D2369" s="12" t="str" cm="1">
        <f t="array" ref="D2369">_xlfn.SWITCH(WEEKDAY(C2369,2), 1, "Lundi", 2, "Mardi", 3, "Mercredi", 4, "Jeudi", 5, "Vendredi", 6, "Samedi", 7, "Dimanche", "Erreur")</f>
        <v>Mercredi</v>
      </c>
      <c r="E2369" s="2" t="s">
        <v>47</v>
      </c>
      <c r="F2369" s="2" t="s">
        <v>91</v>
      </c>
      <c r="G2369" s="2" t="s">
        <v>92</v>
      </c>
      <c r="H2369" s="4" t="s">
        <v>16</v>
      </c>
      <c r="I2369" s="5">
        <v>35</v>
      </c>
      <c r="J2369" s="6">
        <v>925</v>
      </c>
      <c r="K2369" s="7">
        <v>323750</v>
      </c>
      <c r="L2369" s="7">
        <v>129500</v>
      </c>
      <c r="M2369" s="8">
        <v>0.4</v>
      </c>
      <c r="N2369" s="2" t="s">
        <v>82</v>
      </c>
      <c r="O2369">
        <f t="shared" si="288"/>
        <v>2021</v>
      </c>
      <c r="P2369">
        <f t="shared" si="289"/>
        <v>1</v>
      </c>
      <c r="Q2369" t="str">
        <f t="shared" si="290"/>
        <v>janv</v>
      </c>
      <c r="R2369" t="str">
        <f t="shared" si="291"/>
        <v>South Carolina</v>
      </c>
      <c r="S2369" t="str">
        <f t="shared" si="292"/>
        <v>2021-01</v>
      </c>
      <c r="T2369">
        <f>IF(AND(COUNTIF(Calculs!$Q$2:$Q$12,$O2369)&gt;0,COUNTIF(Calculs!$S$2:$S$12,$E2369)&gt;0,COUNTIF(Calculs!$U$2:$U$12,$H2369)&gt;0),1,0)</f>
        <v>1</v>
      </c>
      <c r="U2369">
        <f t="shared" si="293"/>
        <v>323750</v>
      </c>
      <c r="V2369">
        <f t="shared" si="294"/>
        <v>925</v>
      </c>
      <c r="W2369">
        <f t="shared" si="295"/>
        <v>129500</v>
      </c>
    </row>
    <row r="2370" spans="1:23" ht="15.75" customHeight="1" x14ac:dyDescent="0.3">
      <c r="A2370" s="2" t="s">
        <v>25</v>
      </c>
      <c r="B2370" s="2">
        <v>1185732</v>
      </c>
      <c r="C2370" s="3">
        <v>44202</v>
      </c>
      <c r="D2370" s="12" t="str" cm="1">
        <f t="array" ref="D2370">_xlfn.SWITCH(WEEKDAY(C2370,2), 1, "Lundi", 2, "Mardi", 3, "Mercredi", 4, "Jeudi", 5, "Vendredi", 6, "Samedi", 7, "Dimanche", "Erreur")</f>
        <v>Mercredi</v>
      </c>
      <c r="E2370" s="2" t="s">
        <v>47</v>
      </c>
      <c r="F2370" s="2" t="s">
        <v>91</v>
      </c>
      <c r="G2370" s="2" t="s">
        <v>92</v>
      </c>
      <c r="H2370" s="4" t="s">
        <v>18</v>
      </c>
      <c r="I2370" s="5">
        <v>35</v>
      </c>
      <c r="J2370" s="6">
        <v>725</v>
      </c>
      <c r="K2370" s="7">
        <v>253750</v>
      </c>
      <c r="L2370" s="7">
        <v>88812.5</v>
      </c>
      <c r="M2370" s="8">
        <v>0.35</v>
      </c>
      <c r="N2370" s="2" t="s">
        <v>82</v>
      </c>
      <c r="O2370">
        <f t="shared" si="288"/>
        <v>2021</v>
      </c>
      <c r="P2370">
        <f t="shared" si="289"/>
        <v>1</v>
      </c>
      <c r="Q2370" t="str">
        <f t="shared" si="290"/>
        <v>janv</v>
      </c>
      <c r="R2370" t="str">
        <f t="shared" si="291"/>
        <v>South Carolina</v>
      </c>
      <c r="S2370" t="str">
        <f t="shared" si="292"/>
        <v>2021-01</v>
      </c>
      <c r="T2370">
        <f>IF(AND(COUNTIF(Calculs!$Q$2:$Q$12,$O2370)&gt;0,COUNTIF(Calculs!$S$2:$S$12,$E2370)&gt;0,COUNTIF(Calculs!$U$2:$U$12,$H2370)&gt;0),1,0)</f>
        <v>1</v>
      </c>
      <c r="U2370">
        <f t="shared" si="293"/>
        <v>253750</v>
      </c>
      <c r="V2370">
        <f t="shared" si="294"/>
        <v>725</v>
      </c>
      <c r="W2370">
        <f t="shared" si="295"/>
        <v>88812.5</v>
      </c>
    </row>
    <row r="2371" spans="1:23" ht="15.75" customHeight="1" x14ac:dyDescent="0.3">
      <c r="A2371" s="2" t="s">
        <v>25</v>
      </c>
      <c r="B2371" s="2">
        <v>1185732</v>
      </c>
      <c r="C2371" s="3">
        <v>44202</v>
      </c>
      <c r="D2371" s="12" t="str" cm="1">
        <f t="array" ref="D2371">_xlfn.SWITCH(WEEKDAY(C2371,2), 1, "Lundi", 2, "Mardi", 3, "Mercredi", 4, "Jeudi", 5, "Vendredi", 6, "Samedi", 7, "Dimanche", "Erreur")</f>
        <v>Mercredi</v>
      </c>
      <c r="E2371" s="2" t="s">
        <v>47</v>
      </c>
      <c r="F2371" s="2" t="s">
        <v>91</v>
      </c>
      <c r="G2371" s="2" t="s">
        <v>92</v>
      </c>
      <c r="H2371" s="4" t="s">
        <v>19</v>
      </c>
      <c r="I2371" s="5">
        <v>25.000000000000007</v>
      </c>
      <c r="J2371" s="6">
        <v>725</v>
      </c>
      <c r="K2371" s="7">
        <v>181250.00000000006</v>
      </c>
      <c r="L2371" s="7">
        <v>72500.000000000029</v>
      </c>
      <c r="M2371" s="8">
        <v>0.4</v>
      </c>
      <c r="N2371" s="2" t="s">
        <v>82</v>
      </c>
      <c r="O2371">
        <f t="shared" ref="O2371:O2434" si="296">YEAR($C2371)</f>
        <v>2021</v>
      </c>
      <c r="P2371">
        <f t="shared" ref="P2371:P2434" si="297">MONTH($C2371)</f>
        <v>1</v>
      </c>
      <c r="Q2371" t="str">
        <f t="shared" ref="Q2371:Q2434" si="298">TEXT($C2371,"mmm")</f>
        <v>janv</v>
      </c>
      <c r="R2371" t="str">
        <f t="shared" ref="R2371:R2434" si="299">SUBSTITUTE(SUBSTITUTE($F2371,"Sud ","South "),"Ouest ","West ")</f>
        <v>South Carolina</v>
      </c>
      <c r="S2371" t="str">
        <f t="shared" ref="S2371:S2434" si="300">TEXT($C2371,"aaaa-mm")</f>
        <v>2021-01</v>
      </c>
      <c r="T2371">
        <f>IF(AND(COUNTIF(Calculs!$Q$2:$Q$12,$O2371)&gt;0,COUNTIF(Calculs!$S$2:$S$12,$E2371)&gt;0,COUNTIF(Calculs!$U$2:$U$12,$H2371)&gt;0),1,0)</f>
        <v>1</v>
      </c>
      <c r="U2371">
        <f t="shared" ref="U2371:U2434" si="301">$K2371*$T2371</f>
        <v>181250.00000000006</v>
      </c>
      <c r="V2371">
        <f t="shared" ref="V2371:V2434" si="302">$J2371*$T2371</f>
        <v>725</v>
      </c>
      <c r="W2371">
        <f t="shared" ref="W2371:W2434" si="303">$L2371*$T2371</f>
        <v>72500.000000000029</v>
      </c>
    </row>
    <row r="2372" spans="1:23" ht="15.75" customHeight="1" x14ac:dyDescent="0.3">
      <c r="A2372" s="2" t="s">
        <v>25</v>
      </c>
      <c r="B2372" s="2">
        <v>1185732</v>
      </c>
      <c r="C2372" s="3">
        <v>44202</v>
      </c>
      <c r="D2372" s="12" t="str" cm="1">
        <f t="array" ref="D2372">_xlfn.SWITCH(WEEKDAY(C2372,2), 1, "Lundi", 2, "Mardi", 3, "Mercredi", 4, "Jeudi", 5, "Vendredi", 6, "Samedi", 7, "Dimanche", "Erreur")</f>
        <v>Mercredi</v>
      </c>
      <c r="E2372" s="2" t="s">
        <v>47</v>
      </c>
      <c r="F2372" s="2" t="s">
        <v>91</v>
      </c>
      <c r="G2372" s="2" t="s">
        <v>92</v>
      </c>
      <c r="H2372" s="4" t="s">
        <v>20</v>
      </c>
      <c r="I2372" s="5">
        <v>30</v>
      </c>
      <c r="J2372" s="6">
        <v>575</v>
      </c>
      <c r="K2372" s="7">
        <v>172500</v>
      </c>
      <c r="L2372" s="7">
        <v>69000</v>
      </c>
      <c r="M2372" s="8">
        <v>0.4</v>
      </c>
      <c r="N2372" s="2" t="s">
        <v>82</v>
      </c>
      <c r="O2372">
        <f t="shared" si="296"/>
        <v>2021</v>
      </c>
      <c r="P2372">
        <f t="shared" si="297"/>
        <v>1</v>
      </c>
      <c r="Q2372" t="str">
        <f t="shared" si="298"/>
        <v>janv</v>
      </c>
      <c r="R2372" t="str">
        <f t="shared" si="299"/>
        <v>South Carolina</v>
      </c>
      <c r="S2372" t="str">
        <f t="shared" si="300"/>
        <v>2021-01</v>
      </c>
      <c r="T2372">
        <f>IF(AND(COUNTIF(Calculs!$Q$2:$Q$12,$O2372)&gt;0,COUNTIF(Calculs!$S$2:$S$12,$E2372)&gt;0,COUNTIF(Calculs!$U$2:$U$12,$H2372)&gt;0),1,0)</f>
        <v>1</v>
      </c>
      <c r="U2372">
        <f t="shared" si="301"/>
        <v>172500</v>
      </c>
      <c r="V2372">
        <f t="shared" si="302"/>
        <v>575</v>
      </c>
      <c r="W2372">
        <f t="shared" si="303"/>
        <v>69000</v>
      </c>
    </row>
    <row r="2373" spans="1:23" ht="15.75" customHeight="1" x14ac:dyDescent="0.3">
      <c r="A2373" s="2" t="s">
        <v>25</v>
      </c>
      <c r="B2373" s="2">
        <v>1185732</v>
      </c>
      <c r="C2373" s="3">
        <v>44202</v>
      </c>
      <c r="D2373" s="12" t="str" cm="1">
        <f t="array" ref="D2373">_xlfn.SWITCH(WEEKDAY(C2373,2), 1, "Lundi", 2, "Mardi", 3, "Mercredi", 4, "Jeudi", 5, "Vendredi", 6, "Samedi", 7, "Dimanche", "Erreur")</f>
        <v>Mercredi</v>
      </c>
      <c r="E2373" s="2" t="s">
        <v>47</v>
      </c>
      <c r="F2373" s="2" t="s">
        <v>91</v>
      </c>
      <c r="G2373" s="2" t="s">
        <v>92</v>
      </c>
      <c r="H2373" s="4" t="s">
        <v>21</v>
      </c>
      <c r="I2373" s="5">
        <v>45</v>
      </c>
      <c r="J2373" s="6">
        <v>625</v>
      </c>
      <c r="K2373" s="7">
        <v>281250</v>
      </c>
      <c r="L2373" s="7">
        <v>98437.5</v>
      </c>
      <c r="M2373" s="8">
        <v>0.35</v>
      </c>
      <c r="N2373" s="2" t="s">
        <v>82</v>
      </c>
      <c r="O2373">
        <f t="shared" si="296"/>
        <v>2021</v>
      </c>
      <c r="P2373">
        <f t="shared" si="297"/>
        <v>1</v>
      </c>
      <c r="Q2373" t="str">
        <f t="shared" si="298"/>
        <v>janv</v>
      </c>
      <c r="R2373" t="str">
        <f t="shared" si="299"/>
        <v>South Carolina</v>
      </c>
      <c r="S2373" t="str">
        <f t="shared" si="300"/>
        <v>2021-01</v>
      </c>
      <c r="T2373">
        <f>IF(AND(COUNTIF(Calculs!$Q$2:$Q$12,$O2373)&gt;0,COUNTIF(Calculs!$S$2:$S$12,$E2373)&gt;0,COUNTIF(Calculs!$U$2:$U$12,$H2373)&gt;0),1,0)</f>
        <v>1</v>
      </c>
      <c r="U2373">
        <f t="shared" si="301"/>
        <v>281250</v>
      </c>
      <c r="V2373">
        <f t="shared" si="302"/>
        <v>625</v>
      </c>
      <c r="W2373">
        <f t="shared" si="303"/>
        <v>98437.5</v>
      </c>
    </row>
    <row r="2374" spans="1:23" ht="15.75" customHeight="1" x14ac:dyDescent="0.3">
      <c r="A2374" s="2" t="s">
        <v>25</v>
      </c>
      <c r="B2374" s="2">
        <v>1185732</v>
      </c>
      <c r="C2374" s="3">
        <v>44202</v>
      </c>
      <c r="D2374" s="12" t="str" cm="1">
        <f t="array" ref="D2374">_xlfn.SWITCH(WEEKDAY(C2374,2), 1, "Lundi", 2, "Mardi", 3, "Mercredi", 4, "Jeudi", 5, "Vendredi", 6, "Samedi", 7, "Dimanche", "Erreur")</f>
        <v>Mercredi</v>
      </c>
      <c r="E2374" s="2" t="s">
        <v>47</v>
      </c>
      <c r="F2374" s="2" t="s">
        <v>91</v>
      </c>
      <c r="G2374" s="2" t="s">
        <v>92</v>
      </c>
      <c r="H2374" s="4" t="s">
        <v>22</v>
      </c>
      <c r="I2374" s="5">
        <v>35</v>
      </c>
      <c r="J2374" s="6">
        <v>725</v>
      </c>
      <c r="K2374" s="7">
        <v>253750</v>
      </c>
      <c r="L2374" s="7">
        <v>126875</v>
      </c>
      <c r="M2374" s="8">
        <v>0.5</v>
      </c>
      <c r="N2374" s="2" t="s">
        <v>82</v>
      </c>
      <c r="O2374">
        <f t="shared" si="296"/>
        <v>2021</v>
      </c>
      <c r="P2374">
        <f t="shared" si="297"/>
        <v>1</v>
      </c>
      <c r="Q2374" t="str">
        <f t="shared" si="298"/>
        <v>janv</v>
      </c>
      <c r="R2374" t="str">
        <f t="shared" si="299"/>
        <v>South Carolina</v>
      </c>
      <c r="S2374" t="str">
        <f t="shared" si="300"/>
        <v>2021-01</v>
      </c>
      <c r="T2374">
        <f>IF(AND(COUNTIF(Calculs!$Q$2:$Q$12,$O2374)&gt;0,COUNTIF(Calculs!$S$2:$S$12,$E2374)&gt;0,COUNTIF(Calculs!$U$2:$U$12,$H2374)&gt;0),1,0)</f>
        <v>1</v>
      </c>
      <c r="U2374">
        <f t="shared" si="301"/>
        <v>253750</v>
      </c>
      <c r="V2374">
        <f t="shared" si="302"/>
        <v>725</v>
      </c>
      <c r="W2374">
        <f t="shared" si="303"/>
        <v>126875</v>
      </c>
    </row>
    <row r="2375" spans="1:23" ht="15.75" customHeight="1" x14ac:dyDescent="0.3">
      <c r="A2375" s="2" t="s">
        <v>25</v>
      </c>
      <c r="B2375" s="2">
        <v>1185732</v>
      </c>
      <c r="C2375" s="3">
        <v>44231</v>
      </c>
      <c r="D2375" s="12" t="str" cm="1">
        <f t="array" ref="D2375">_xlfn.SWITCH(WEEKDAY(C2375,2), 1, "Lundi", 2, "Mardi", 3, "Mercredi", 4, "Jeudi", 5, "Vendredi", 6, "Samedi", 7, "Dimanche", "Erreur")</f>
        <v>Jeudi</v>
      </c>
      <c r="E2375" s="2" t="s">
        <v>47</v>
      </c>
      <c r="F2375" s="2" t="s">
        <v>91</v>
      </c>
      <c r="G2375" s="2" t="s">
        <v>92</v>
      </c>
      <c r="H2375" s="4" t="s">
        <v>16</v>
      </c>
      <c r="I2375" s="5">
        <v>35</v>
      </c>
      <c r="J2375" s="6">
        <v>975</v>
      </c>
      <c r="K2375" s="7">
        <v>341250</v>
      </c>
      <c r="L2375" s="7">
        <v>136500</v>
      </c>
      <c r="M2375" s="8">
        <v>0.4</v>
      </c>
      <c r="N2375" s="2" t="s">
        <v>82</v>
      </c>
      <c r="O2375">
        <f t="shared" si="296"/>
        <v>2021</v>
      </c>
      <c r="P2375">
        <f t="shared" si="297"/>
        <v>2</v>
      </c>
      <c r="Q2375" t="str">
        <f t="shared" si="298"/>
        <v>févr</v>
      </c>
      <c r="R2375" t="str">
        <f t="shared" si="299"/>
        <v>South Carolina</v>
      </c>
      <c r="S2375" t="str">
        <f t="shared" si="300"/>
        <v>2021-02</v>
      </c>
      <c r="T2375">
        <f>IF(AND(COUNTIF(Calculs!$Q$2:$Q$12,$O2375)&gt;0,COUNTIF(Calculs!$S$2:$S$12,$E2375)&gt;0,COUNTIF(Calculs!$U$2:$U$12,$H2375)&gt;0),1,0)</f>
        <v>1</v>
      </c>
      <c r="U2375">
        <f t="shared" si="301"/>
        <v>341250</v>
      </c>
      <c r="V2375">
        <f t="shared" si="302"/>
        <v>975</v>
      </c>
      <c r="W2375">
        <f t="shared" si="303"/>
        <v>136500</v>
      </c>
    </row>
    <row r="2376" spans="1:23" ht="15.75" customHeight="1" x14ac:dyDescent="0.3">
      <c r="A2376" s="2" t="s">
        <v>25</v>
      </c>
      <c r="B2376" s="2">
        <v>1185732</v>
      </c>
      <c r="C2376" s="3">
        <v>44231</v>
      </c>
      <c r="D2376" s="12" t="str" cm="1">
        <f t="array" ref="D2376">_xlfn.SWITCH(WEEKDAY(C2376,2), 1, "Lundi", 2, "Mardi", 3, "Mercredi", 4, "Jeudi", 5, "Vendredi", 6, "Samedi", 7, "Dimanche", "Erreur")</f>
        <v>Jeudi</v>
      </c>
      <c r="E2376" s="2" t="s">
        <v>47</v>
      </c>
      <c r="F2376" s="2" t="s">
        <v>91</v>
      </c>
      <c r="G2376" s="2" t="s">
        <v>92</v>
      </c>
      <c r="H2376" s="4" t="s">
        <v>18</v>
      </c>
      <c r="I2376" s="5">
        <v>35</v>
      </c>
      <c r="J2376" s="6">
        <v>625</v>
      </c>
      <c r="K2376" s="7">
        <v>218750</v>
      </c>
      <c r="L2376" s="7">
        <v>76562.5</v>
      </c>
      <c r="M2376" s="8">
        <v>0.35</v>
      </c>
      <c r="N2376" s="2" t="s">
        <v>82</v>
      </c>
      <c r="O2376">
        <f t="shared" si="296"/>
        <v>2021</v>
      </c>
      <c r="P2376">
        <f t="shared" si="297"/>
        <v>2</v>
      </c>
      <c r="Q2376" t="str">
        <f t="shared" si="298"/>
        <v>févr</v>
      </c>
      <c r="R2376" t="str">
        <f t="shared" si="299"/>
        <v>South Carolina</v>
      </c>
      <c r="S2376" t="str">
        <f t="shared" si="300"/>
        <v>2021-02</v>
      </c>
      <c r="T2376">
        <f>IF(AND(COUNTIF(Calculs!$Q$2:$Q$12,$O2376)&gt;0,COUNTIF(Calculs!$S$2:$S$12,$E2376)&gt;0,COUNTIF(Calculs!$U$2:$U$12,$H2376)&gt;0),1,0)</f>
        <v>1</v>
      </c>
      <c r="U2376">
        <f t="shared" si="301"/>
        <v>218750</v>
      </c>
      <c r="V2376">
        <f t="shared" si="302"/>
        <v>625</v>
      </c>
      <c r="W2376">
        <f t="shared" si="303"/>
        <v>76562.5</v>
      </c>
    </row>
    <row r="2377" spans="1:23" ht="15.75" customHeight="1" x14ac:dyDescent="0.3">
      <c r="A2377" s="2" t="s">
        <v>25</v>
      </c>
      <c r="B2377" s="2">
        <v>1185732</v>
      </c>
      <c r="C2377" s="3">
        <v>44231</v>
      </c>
      <c r="D2377" s="12" t="str" cm="1">
        <f t="array" ref="D2377">_xlfn.SWITCH(WEEKDAY(C2377,2), 1, "Lundi", 2, "Mardi", 3, "Mercredi", 4, "Jeudi", 5, "Vendredi", 6, "Samedi", 7, "Dimanche", "Erreur")</f>
        <v>Jeudi</v>
      </c>
      <c r="E2377" s="2" t="s">
        <v>47</v>
      </c>
      <c r="F2377" s="2" t="s">
        <v>91</v>
      </c>
      <c r="G2377" s="2" t="s">
        <v>92</v>
      </c>
      <c r="H2377" s="4" t="s">
        <v>19</v>
      </c>
      <c r="I2377" s="5">
        <v>25.000000000000007</v>
      </c>
      <c r="J2377" s="6">
        <v>675</v>
      </c>
      <c r="K2377" s="7">
        <v>168750.00000000006</v>
      </c>
      <c r="L2377" s="7">
        <v>67500.000000000029</v>
      </c>
      <c r="M2377" s="8">
        <v>0.4</v>
      </c>
      <c r="N2377" s="2" t="s">
        <v>82</v>
      </c>
      <c r="O2377">
        <f t="shared" si="296"/>
        <v>2021</v>
      </c>
      <c r="P2377">
        <f t="shared" si="297"/>
        <v>2</v>
      </c>
      <c r="Q2377" t="str">
        <f t="shared" si="298"/>
        <v>févr</v>
      </c>
      <c r="R2377" t="str">
        <f t="shared" si="299"/>
        <v>South Carolina</v>
      </c>
      <c r="S2377" t="str">
        <f t="shared" si="300"/>
        <v>2021-02</v>
      </c>
      <c r="T2377">
        <f>IF(AND(COUNTIF(Calculs!$Q$2:$Q$12,$O2377)&gt;0,COUNTIF(Calculs!$S$2:$S$12,$E2377)&gt;0,COUNTIF(Calculs!$U$2:$U$12,$H2377)&gt;0),1,0)</f>
        <v>1</v>
      </c>
      <c r="U2377">
        <f t="shared" si="301"/>
        <v>168750.00000000006</v>
      </c>
      <c r="V2377">
        <f t="shared" si="302"/>
        <v>675</v>
      </c>
      <c r="W2377">
        <f t="shared" si="303"/>
        <v>67500.000000000029</v>
      </c>
    </row>
    <row r="2378" spans="1:23" ht="15.75" customHeight="1" x14ac:dyDescent="0.3">
      <c r="A2378" s="2" t="s">
        <v>25</v>
      </c>
      <c r="B2378" s="2">
        <v>1185732</v>
      </c>
      <c r="C2378" s="3">
        <v>44231</v>
      </c>
      <c r="D2378" s="12" t="str" cm="1">
        <f t="array" ref="D2378">_xlfn.SWITCH(WEEKDAY(C2378,2), 1, "Lundi", 2, "Mardi", 3, "Mercredi", 4, "Jeudi", 5, "Vendredi", 6, "Samedi", 7, "Dimanche", "Erreur")</f>
        <v>Jeudi</v>
      </c>
      <c r="E2378" s="2" t="s">
        <v>47</v>
      </c>
      <c r="F2378" s="2" t="s">
        <v>93</v>
      </c>
      <c r="G2378" s="2" t="s">
        <v>94</v>
      </c>
      <c r="H2378" s="4" t="s">
        <v>20</v>
      </c>
      <c r="I2378" s="5">
        <v>30</v>
      </c>
      <c r="J2378" s="6">
        <v>525</v>
      </c>
      <c r="K2378" s="7">
        <v>157500</v>
      </c>
      <c r="L2378" s="7">
        <v>63000</v>
      </c>
      <c r="M2378" s="8">
        <v>0.4</v>
      </c>
      <c r="N2378" s="2" t="s">
        <v>82</v>
      </c>
      <c r="O2378">
        <f t="shared" si="296"/>
        <v>2021</v>
      </c>
      <c r="P2378">
        <f t="shared" si="297"/>
        <v>2</v>
      </c>
      <c r="Q2378" t="str">
        <f t="shared" si="298"/>
        <v>févr</v>
      </c>
      <c r="R2378" t="str">
        <f t="shared" si="299"/>
        <v>North Carolina</v>
      </c>
      <c r="S2378" t="str">
        <f t="shared" si="300"/>
        <v>2021-02</v>
      </c>
      <c r="T2378">
        <f>IF(AND(COUNTIF(Calculs!$Q$2:$Q$12,$O2378)&gt;0,COUNTIF(Calculs!$S$2:$S$12,$E2378)&gt;0,COUNTIF(Calculs!$U$2:$U$12,$H2378)&gt;0),1,0)</f>
        <v>1</v>
      </c>
      <c r="U2378">
        <f t="shared" si="301"/>
        <v>157500</v>
      </c>
      <c r="V2378">
        <f t="shared" si="302"/>
        <v>525</v>
      </c>
      <c r="W2378">
        <f t="shared" si="303"/>
        <v>63000</v>
      </c>
    </row>
    <row r="2379" spans="1:23" ht="15.75" customHeight="1" x14ac:dyDescent="0.3">
      <c r="A2379" s="2" t="s">
        <v>25</v>
      </c>
      <c r="B2379" s="2">
        <v>1185732</v>
      </c>
      <c r="C2379" s="3">
        <v>44231</v>
      </c>
      <c r="D2379" s="12" t="str" cm="1">
        <f t="array" ref="D2379">_xlfn.SWITCH(WEEKDAY(C2379,2), 1, "Lundi", 2, "Mardi", 3, "Mercredi", 4, "Jeudi", 5, "Vendredi", 6, "Samedi", 7, "Dimanche", "Erreur")</f>
        <v>Jeudi</v>
      </c>
      <c r="E2379" s="2" t="s">
        <v>47</v>
      </c>
      <c r="F2379" s="2" t="s">
        <v>93</v>
      </c>
      <c r="G2379" s="2" t="s">
        <v>94</v>
      </c>
      <c r="H2379" s="4" t="s">
        <v>21</v>
      </c>
      <c r="I2379" s="5">
        <v>45</v>
      </c>
      <c r="J2379" s="6">
        <v>600</v>
      </c>
      <c r="K2379" s="7">
        <v>270000</v>
      </c>
      <c r="L2379" s="7">
        <v>94500</v>
      </c>
      <c r="M2379" s="8">
        <v>0.35</v>
      </c>
      <c r="N2379" s="2" t="s">
        <v>82</v>
      </c>
      <c r="O2379">
        <f t="shared" si="296"/>
        <v>2021</v>
      </c>
      <c r="P2379">
        <f t="shared" si="297"/>
        <v>2</v>
      </c>
      <c r="Q2379" t="str">
        <f t="shared" si="298"/>
        <v>févr</v>
      </c>
      <c r="R2379" t="str">
        <f t="shared" si="299"/>
        <v>North Carolina</v>
      </c>
      <c r="S2379" t="str">
        <f t="shared" si="300"/>
        <v>2021-02</v>
      </c>
      <c r="T2379">
        <f>IF(AND(COUNTIF(Calculs!$Q$2:$Q$12,$O2379)&gt;0,COUNTIF(Calculs!$S$2:$S$12,$E2379)&gt;0,COUNTIF(Calculs!$U$2:$U$12,$H2379)&gt;0),1,0)</f>
        <v>1</v>
      </c>
      <c r="U2379">
        <f t="shared" si="301"/>
        <v>270000</v>
      </c>
      <c r="V2379">
        <f t="shared" si="302"/>
        <v>600</v>
      </c>
      <c r="W2379">
        <f t="shared" si="303"/>
        <v>94500</v>
      </c>
    </row>
    <row r="2380" spans="1:23" ht="15.75" customHeight="1" x14ac:dyDescent="0.3">
      <c r="A2380" s="2" t="s">
        <v>25</v>
      </c>
      <c r="B2380" s="2">
        <v>1185732</v>
      </c>
      <c r="C2380" s="3">
        <v>44231</v>
      </c>
      <c r="D2380" s="12" t="str" cm="1">
        <f t="array" ref="D2380">_xlfn.SWITCH(WEEKDAY(C2380,2), 1, "Lundi", 2, "Mardi", 3, "Mercredi", 4, "Jeudi", 5, "Vendredi", 6, "Samedi", 7, "Dimanche", "Erreur")</f>
        <v>Jeudi</v>
      </c>
      <c r="E2380" s="2" t="s">
        <v>47</v>
      </c>
      <c r="F2380" s="2" t="s">
        <v>93</v>
      </c>
      <c r="G2380" s="2" t="s">
        <v>94</v>
      </c>
      <c r="H2380" s="4" t="s">
        <v>22</v>
      </c>
      <c r="I2380" s="5">
        <v>30</v>
      </c>
      <c r="J2380" s="6">
        <v>700</v>
      </c>
      <c r="K2380" s="7">
        <v>210000</v>
      </c>
      <c r="L2380" s="7">
        <v>105000</v>
      </c>
      <c r="M2380" s="8">
        <v>0.5</v>
      </c>
      <c r="N2380" s="2" t="s">
        <v>82</v>
      </c>
      <c r="O2380">
        <f t="shared" si="296"/>
        <v>2021</v>
      </c>
      <c r="P2380">
        <f t="shared" si="297"/>
        <v>2</v>
      </c>
      <c r="Q2380" t="str">
        <f t="shared" si="298"/>
        <v>févr</v>
      </c>
      <c r="R2380" t="str">
        <f t="shared" si="299"/>
        <v>North Carolina</v>
      </c>
      <c r="S2380" t="str">
        <f t="shared" si="300"/>
        <v>2021-02</v>
      </c>
      <c r="T2380">
        <f>IF(AND(COUNTIF(Calculs!$Q$2:$Q$12,$O2380)&gt;0,COUNTIF(Calculs!$S$2:$S$12,$E2380)&gt;0,COUNTIF(Calculs!$U$2:$U$12,$H2380)&gt;0),1,0)</f>
        <v>1</v>
      </c>
      <c r="U2380">
        <f t="shared" si="301"/>
        <v>210000</v>
      </c>
      <c r="V2380">
        <f t="shared" si="302"/>
        <v>700</v>
      </c>
      <c r="W2380">
        <f t="shared" si="303"/>
        <v>105000</v>
      </c>
    </row>
    <row r="2381" spans="1:23" ht="15.75" customHeight="1" x14ac:dyDescent="0.3">
      <c r="A2381" s="2" t="s">
        <v>25</v>
      </c>
      <c r="B2381" s="2">
        <v>1185732</v>
      </c>
      <c r="C2381" s="3">
        <v>44257</v>
      </c>
      <c r="D2381" s="12" t="str" cm="1">
        <f t="array" ref="D2381">_xlfn.SWITCH(WEEKDAY(C2381,2), 1, "Lundi", 2, "Mardi", 3, "Mercredi", 4, "Jeudi", 5, "Vendredi", 6, "Samedi", 7, "Dimanche", "Erreur")</f>
        <v>Mardi</v>
      </c>
      <c r="E2381" s="2" t="s">
        <v>47</v>
      </c>
      <c r="F2381" s="2" t="s">
        <v>93</v>
      </c>
      <c r="G2381" s="2" t="s">
        <v>94</v>
      </c>
      <c r="H2381" s="4" t="s">
        <v>16</v>
      </c>
      <c r="I2381" s="5">
        <v>30</v>
      </c>
      <c r="J2381" s="6">
        <v>920</v>
      </c>
      <c r="K2381" s="7">
        <v>276000</v>
      </c>
      <c r="L2381" s="7">
        <v>110400</v>
      </c>
      <c r="M2381" s="8">
        <v>0.4</v>
      </c>
      <c r="N2381" s="2" t="s">
        <v>82</v>
      </c>
      <c r="O2381">
        <f t="shared" si="296"/>
        <v>2021</v>
      </c>
      <c r="P2381">
        <f t="shared" si="297"/>
        <v>3</v>
      </c>
      <c r="Q2381" t="str">
        <f t="shared" si="298"/>
        <v>mars</v>
      </c>
      <c r="R2381" t="str">
        <f t="shared" si="299"/>
        <v>North Carolina</v>
      </c>
      <c r="S2381" t="str">
        <f t="shared" si="300"/>
        <v>2021-03</v>
      </c>
      <c r="T2381">
        <f>IF(AND(COUNTIF(Calculs!$Q$2:$Q$12,$O2381)&gt;0,COUNTIF(Calculs!$S$2:$S$12,$E2381)&gt;0,COUNTIF(Calculs!$U$2:$U$12,$H2381)&gt;0),1,0)</f>
        <v>1</v>
      </c>
      <c r="U2381">
        <f t="shared" si="301"/>
        <v>276000</v>
      </c>
      <c r="V2381">
        <f t="shared" si="302"/>
        <v>920</v>
      </c>
      <c r="W2381">
        <f t="shared" si="303"/>
        <v>110400</v>
      </c>
    </row>
    <row r="2382" spans="1:23" ht="15.75" customHeight="1" x14ac:dyDescent="0.3">
      <c r="A2382" s="2" t="s">
        <v>25</v>
      </c>
      <c r="B2382" s="2">
        <v>1185732</v>
      </c>
      <c r="C2382" s="3">
        <v>44257</v>
      </c>
      <c r="D2382" s="12" t="str" cm="1">
        <f t="array" ref="D2382">_xlfn.SWITCH(WEEKDAY(C2382,2), 1, "Lundi", 2, "Mardi", 3, "Mercredi", 4, "Jeudi", 5, "Vendredi", 6, "Samedi", 7, "Dimanche", "Erreur")</f>
        <v>Mardi</v>
      </c>
      <c r="E2382" s="2" t="s">
        <v>47</v>
      </c>
      <c r="F2382" s="2" t="s">
        <v>93</v>
      </c>
      <c r="G2382" s="2" t="s">
        <v>94</v>
      </c>
      <c r="H2382" s="4" t="s">
        <v>18</v>
      </c>
      <c r="I2382" s="5">
        <v>30</v>
      </c>
      <c r="J2382" s="6">
        <v>600</v>
      </c>
      <c r="K2382" s="7">
        <v>180000</v>
      </c>
      <c r="L2382" s="7">
        <v>62999.999999999993</v>
      </c>
      <c r="M2382" s="8">
        <v>0.35</v>
      </c>
      <c r="N2382" s="2" t="s">
        <v>82</v>
      </c>
      <c r="O2382">
        <f t="shared" si="296"/>
        <v>2021</v>
      </c>
      <c r="P2382">
        <f t="shared" si="297"/>
        <v>3</v>
      </c>
      <c r="Q2382" t="str">
        <f t="shared" si="298"/>
        <v>mars</v>
      </c>
      <c r="R2382" t="str">
        <f t="shared" si="299"/>
        <v>North Carolina</v>
      </c>
      <c r="S2382" t="str">
        <f t="shared" si="300"/>
        <v>2021-03</v>
      </c>
      <c r="T2382">
        <f>IF(AND(COUNTIF(Calculs!$Q$2:$Q$12,$O2382)&gt;0,COUNTIF(Calculs!$S$2:$S$12,$E2382)&gt;0,COUNTIF(Calculs!$U$2:$U$12,$H2382)&gt;0),1,0)</f>
        <v>1</v>
      </c>
      <c r="U2382">
        <f t="shared" si="301"/>
        <v>180000</v>
      </c>
      <c r="V2382">
        <f t="shared" si="302"/>
        <v>600</v>
      </c>
      <c r="W2382">
        <f t="shared" si="303"/>
        <v>62999.999999999993</v>
      </c>
    </row>
    <row r="2383" spans="1:23" ht="15.75" customHeight="1" x14ac:dyDescent="0.3">
      <c r="A2383" s="2" t="s">
        <v>25</v>
      </c>
      <c r="B2383" s="2">
        <v>1185732</v>
      </c>
      <c r="C2383" s="3">
        <v>44257</v>
      </c>
      <c r="D2383" s="12" t="str" cm="1">
        <f t="array" ref="D2383">_xlfn.SWITCH(WEEKDAY(C2383,2), 1, "Lundi", 2, "Mardi", 3, "Mercredi", 4, "Jeudi", 5, "Vendredi", 6, "Samedi", 7, "Dimanche", "Erreur")</f>
        <v>Mardi</v>
      </c>
      <c r="E2383" s="2" t="s">
        <v>47</v>
      </c>
      <c r="F2383" s="2" t="s">
        <v>93</v>
      </c>
      <c r="G2383" s="2" t="s">
        <v>94</v>
      </c>
      <c r="H2383" s="4" t="s">
        <v>19</v>
      </c>
      <c r="I2383" s="5">
        <v>20</v>
      </c>
      <c r="J2383" s="6">
        <v>625</v>
      </c>
      <c r="K2383" s="7">
        <v>125000</v>
      </c>
      <c r="L2383" s="7">
        <v>50000</v>
      </c>
      <c r="M2383" s="8">
        <v>0.4</v>
      </c>
      <c r="N2383" s="2" t="s">
        <v>82</v>
      </c>
      <c r="O2383">
        <f t="shared" si="296"/>
        <v>2021</v>
      </c>
      <c r="P2383">
        <f t="shared" si="297"/>
        <v>3</v>
      </c>
      <c r="Q2383" t="str">
        <f t="shared" si="298"/>
        <v>mars</v>
      </c>
      <c r="R2383" t="str">
        <f t="shared" si="299"/>
        <v>North Carolina</v>
      </c>
      <c r="S2383" t="str">
        <f t="shared" si="300"/>
        <v>2021-03</v>
      </c>
      <c r="T2383">
        <f>IF(AND(COUNTIF(Calculs!$Q$2:$Q$12,$O2383)&gt;0,COUNTIF(Calculs!$S$2:$S$12,$E2383)&gt;0,COUNTIF(Calculs!$U$2:$U$12,$H2383)&gt;0),1,0)</f>
        <v>1</v>
      </c>
      <c r="U2383">
        <f t="shared" si="301"/>
        <v>125000</v>
      </c>
      <c r="V2383">
        <f t="shared" si="302"/>
        <v>625</v>
      </c>
      <c r="W2383">
        <f t="shared" si="303"/>
        <v>50000</v>
      </c>
    </row>
    <row r="2384" spans="1:23" ht="15.75" customHeight="1" x14ac:dyDescent="0.3">
      <c r="A2384" s="2" t="s">
        <v>25</v>
      </c>
      <c r="B2384" s="2">
        <v>1185732</v>
      </c>
      <c r="C2384" s="3">
        <v>44257</v>
      </c>
      <c r="D2384" s="12" t="str" cm="1">
        <f t="array" ref="D2384">_xlfn.SWITCH(WEEKDAY(C2384,2), 1, "Lundi", 2, "Mardi", 3, "Mercredi", 4, "Jeudi", 5, "Vendredi", 6, "Samedi", 7, "Dimanche", "Erreur")</f>
        <v>Mardi</v>
      </c>
      <c r="E2384" s="2" t="s">
        <v>47</v>
      </c>
      <c r="F2384" s="2" t="s">
        <v>93</v>
      </c>
      <c r="G2384" s="2" t="s">
        <v>94</v>
      </c>
      <c r="H2384" s="4" t="s">
        <v>20</v>
      </c>
      <c r="I2384" s="5">
        <v>24.999999999999993</v>
      </c>
      <c r="J2384" s="6">
        <v>475</v>
      </c>
      <c r="K2384" s="7">
        <v>118749.99999999997</v>
      </c>
      <c r="L2384" s="7">
        <v>47499.999999999993</v>
      </c>
      <c r="M2384" s="8">
        <v>0.4</v>
      </c>
      <c r="N2384" s="2" t="s">
        <v>82</v>
      </c>
      <c r="O2384">
        <f t="shared" si="296"/>
        <v>2021</v>
      </c>
      <c r="P2384">
        <f t="shared" si="297"/>
        <v>3</v>
      </c>
      <c r="Q2384" t="str">
        <f t="shared" si="298"/>
        <v>mars</v>
      </c>
      <c r="R2384" t="str">
        <f t="shared" si="299"/>
        <v>North Carolina</v>
      </c>
      <c r="S2384" t="str">
        <f t="shared" si="300"/>
        <v>2021-03</v>
      </c>
      <c r="T2384">
        <f>IF(AND(COUNTIF(Calculs!$Q$2:$Q$12,$O2384)&gt;0,COUNTIF(Calculs!$S$2:$S$12,$E2384)&gt;0,COUNTIF(Calculs!$U$2:$U$12,$H2384)&gt;0),1,0)</f>
        <v>1</v>
      </c>
      <c r="U2384">
        <f t="shared" si="301"/>
        <v>118749.99999999997</v>
      </c>
      <c r="V2384">
        <f t="shared" si="302"/>
        <v>475</v>
      </c>
      <c r="W2384">
        <f t="shared" si="303"/>
        <v>47499.999999999993</v>
      </c>
    </row>
    <row r="2385" spans="1:23" ht="15.75" customHeight="1" x14ac:dyDescent="0.3">
      <c r="A2385" s="2" t="s">
        <v>25</v>
      </c>
      <c r="B2385" s="2">
        <v>1185732</v>
      </c>
      <c r="C2385" s="3">
        <v>44257</v>
      </c>
      <c r="D2385" s="12" t="str" cm="1">
        <f t="array" ref="D2385">_xlfn.SWITCH(WEEKDAY(C2385,2), 1, "Lundi", 2, "Mardi", 3, "Mercredi", 4, "Jeudi", 5, "Vendredi", 6, "Samedi", 7, "Dimanche", "Erreur")</f>
        <v>Mardi</v>
      </c>
      <c r="E2385" s="2" t="s">
        <v>47</v>
      </c>
      <c r="F2385" s="2" t="s">
        <v>93</v>
      </c>
      <c r="G2385" s="2" t="s">
        <v>94</v>
      </c>
      <c r="H2385" s="4" t="s">
        <v>21</v>
      </c>
      <c r="I2385" s="5">
        <v>40.000000000000007</v>
      </c>
      <c r="J2385" s="6">
        <v>525</v>
      </c>
      <c r="K2385" s="7">
        <v>210000.00000000003</v>
      </c>
      <c r="L2385" s="7">
        <v>73500</v>
      </c>
      <c r="M2385" s="8">
        <v>0.35</v>
      </c>
      <c r="N2385" s="2" t="s">
        <v>82</v>
      </c>
      <c r="O2385">
        <f t="shared" si="296"/>
        <v>2021</v>
      </c>
      <c r="P2385">
        <f t="shared" si="297"/>
        <v>3</v>
      </c>
      <c r="Q2385" t="str">
        <f t="shared" si="298"/>
        <v>mars</v>
      </c>
      <c r="R2385" t="str">
        <f t="shared" si="299"/>
        <v>North Carolina</v>
      </c>
      <c r="S2385" t="str">
        <f t="shared" si="300"/>
        <v>2021-03</v>
      </c>
      <c r="T2385">
        <f>IF(AND(COUNTIF(Calculs!$Q$2:$Q$12,$O2385)&gt;0,COUNTIF(Calculs!$S$2:$S$12,$E2385)&gt;0,COUNTIF(Calculs!$U$2:$U$12,$H2385)&gt;0),1,0)</f>
        <v>1</v>
      </c>
      <c r="U2385">
        <f t="shared" si="301"/>
        <v>210000.00000000003</v>
      </c>
      <c r="V2385">
        <f t="shared" si="302"/>
        <v>525</v>
      </c>
      <c r="W2385">
        <f t="shared" si="303"/>
        <v>73500</v>
      </c>
    </row>
    <row r="2386" spans="1:23" ht="15.75" customHeight="1" x14ac:dyDescent="0.3">
      <c r="A2386" s="2" t="s">
        <v>25</v>
      </c>
      <c r="B2386" s="2">
        <v>1185732</v>
      </c>
      <c r="C2386" s="3">
        <v>44257</v>
      </c>
      <c r="D2386" s="12" t="str" cm="1">
        <f t="array" ref="D2386">_xlfn.SWITCH(WEEKDAY(C2386,2), 1, "Lundi", 2, "Mardi", 3, "Mercredi", 4, "Jeudi", 5, "Vendredi", 6, "Samedi", 7, "Dimanche", "Erreur")</f>
        <v>Mardi</v>
      </c>
      <c r="E2386" s="2" t="s">
        <v>47</v>
      </c>
      <c r="F2386" s="2" t="s">
        <v>93</v>
      </c>
      <c r="G2386" s="2" t="s">
        <v>94</v>
      </c>
      <c r="H2386" s="4" t="s">
        <v>22</v>
      </c>
      <c r="I2386" s="5">
        <v>30</v>
      </c>
      <c r="J2386" s="6">
        <v>625</v>
      </c>
      <c r="K2386" s="7">
        <v>187500</v>
      </c>
      <c r="L2386" s="7">
        <v>93750</v>
      </c>
      <c r="M2386" s="8">
        <v>0.5</v>
      </c>
      <c r="N2386" s="2" t="s">
        <v>82</v>
      </c>
      <c r="O2386">
        <f t="shared" si="296"/>
        <v>2021</v>
      </c>
      <c r="P2386">
        <f t="shared" si="297"/>
        <v>3</v>
      </c>
      <c r="Q2386" t="str">
        <f t="shared" si="298"/>
        <v>mars</v>
      </c>
      <c r="R2386" t="str">
        <f t="shared" si="299"/>
        <v>North Carolina</v>
      </c>
      <c r="S2386" t="str">
        <f t="shared" si="300"/>
        <v>2021-03</v>
      </c>
      <c r="T2386">
        <f>IF(AND(COUNTIF(Calculs!$Q$2:$Q$12,$O2386)&gt;0,COUNTIF(Calculs!$S$2:$S$12,$E2386)&gt;0,COUNTIF(Calculs!$U$2:$U$12,$H2386)&gt;0),1,0)</f>
        <v>1</v>
      </c>
      <c r="U2386">
        <f t="shared" si="301"/>
        <v>187500</v>
      </c>
      <c r="V2386">
        <f t="shared" si="302"/>
        <v>625</v>
      </c>
      <c r="W2386">
        <f t="shared" si="303"/>
        <v>93750</v>
      </c>
    </row>
    <row r="2387" spans="1:23" ht="15.75" customHeight="1" x14ac:dyDescent="0.3">
      <c r="A2387" s="2" t="s">
        <v>25</v>
      </c>
      <c r="B2387" s="2">
        <v>1185732</v>
      </c>
      <c r="C2387" s="3">
        <v>44289</v>
      </c>
      <c r="D2387" s="12" t="str" cm="1">
        <f t="array" ref="D2387">_xlfn.SWITCH(WEEKDAY(C2387,2), 1, "Lundi", 2, "Mardi", 3, "Mercredi", 4, "Jeudi", 5, "Vendredi", 6, "Samedi", 7, "Dimanche", "Erreur")</f>
        <v>Samedi</v>
      </c>
      <c r="E2387" s="2" t="s">
        <v>47</v>
      </c>
      <c r="F2387" s="2" t="s">
        <v>93</v>
      </c>
      <c r="G2387" s="2" t="s">
        <v>94</v>
      </c>
      <c r="H2387" s="4" t="s">
        <v>16</v>
      </c>
      <c r="I2387" s="5">
        <v>30</v>
      </c>
      <c r="J2387" s="6">
        <v>875</v>
      </c>
      <c r="K2387" s="7">
        <v>262500</v>
      </c>
      <c r="L2387" s="7">
        <v>105000</v>
      </c>
      <c r="M2387" s="8">
        <v>0.4</v>
      </c>
      <c r="N2387" s="2" t="s">
        <v>82</v>
      </c>
      <c r="O2387">
        <f t="shared" si="296"/>
        <v>2021</v>
      </c>
      <c r="P2387">
        <f t="shared" si="297"/>
        <v>4</v>
      </c>
      <c r="Q2387" t="str">
        <f t="shared" si="298"/>
        <v>avr</v>
      </c>
      <c r="R2387" t="str">
        <f t="shared" si="299"/>
        <v>North Carolina</v>
      </c>
      <c r="S2387" t="str">
        <f t="shared" si="300"/>
        <v>2021-04</v>
      </c>
      <c r="T2387">
        <f>IF(AND(COUNTIF(Calculs!$Q$2:$Q$12,$O2387)&gt;0,COUNTIF(Calculs!$S$2:$S$12,$E2387)&gt;0,COUNTIF(Calculs!$U$2:$U$12,$H2387)&gt;0),1,0)</f>
        <v>1</v>
      </c>
      <c r="U2387">
        <f t="shared" si="301"/>
        <v>262500</v>
      </c>
      <c r="V2387">
        <f t="shared" si="302"/>
        <v>875</v>
      </c>
      <c r="W2387">
        <f t="shared" si="303"/>
        <v>105000</v>
      </c>
    </row>
    <row r="2388" spans="1:23" ht="15.75" customHeight="1" x14ac:dyDescent="0.3">
      <c r="A2388" s="2" t="s">
        <v>25</v>
      </c>
      <c r="B2388" s="2">
        <v>1185732</v>
      </c>
      <c r="C2388" s="3">
        <v>44289</v>
      </c>
      <c r="D2388" s="12" t="str" cm="1">
        <f t="array" ref="D2388">_xlfn.SWITCH(WEEKDAY(C2388,2), 1, "Lundi", 2, "Mardi", 3, "Mercredi", 4, "Jeudi", 5, "Vendredi", 6, "Samedi", 7, "Dimanche", "Erreur")</f>
        <v>Samedi</v>
      </c>
      <c r="E2388" s="2" t="s">
        <v>47</v>
      </c>
      <c r="F2388" s="2" t="s">
        <v>93</v>
      </c>
      <c r="G2388" s="2" t="s">
        <v>94</v>
      </c>
      <c r="H2388" s="4" t="s">
        <v>18</v>
      </c>
      <c r="I2388" s="5">
        <v>30</v>
      </c>
      <c r="J2388" s="6">
        <v>575</v>
      </c>
      <c r="K2388" s="7">
        <v>172500</v>
      </c>
      <c r="L2388" s="7">
        <v>60374.999999999993</v>
      </c>
      <c r="M2388" s="8">
        <v>0.35</v>
      </c>
      <c r="N2388" s="2" t="s">
        <v>82</v>
      </c>
      <c r="O2388">
        <f t="shared" si="296"/>
        <v>2021</v>
      </c>
      <c r="P2388">
        <f t="shared" si="297"/>
        <v>4</v>
      </c>
      <c r="Q2388" t="str">
        <f t="shared" si="298"/>
        <v>avr</v>
      </c>
      <c r="R2388" t="str">
        <f t="shared" si="299"/>
        <v>North Carolina</v>
      </c>
      <c r="S2388" t="str">
        <f t="shared" si="300"/>
        <v>2021-04</v>
      </c>
      <c r="T2388">
        <f>IF(AND(COUNTIF(Calculs!$Q$2:$Q$12,$O2388)&gt;0,COUNTIF(Calculs!$S$2:$S$12,$E2388)&gt;0,COUNTIF(Calculs!$U$2:$U$12,$H2388)&gt;0),1,0)</f>
        <v>1</v>
      </c>
      <c r="U2388">
        <f t="shared" si="301"/>
        <v>172500</v>
      </c>
      <c r="V2388">
        <f t="shared" si="302"/>
        <v>575</v>
      </c>
      <c r="W2388">
        <f t="shared" si="303"/>
        <v>60374.999999999993</v>
      </c>
    </row>
    <row r="2389" spans="1:23" ht="15.75" customHeight="1" x14ac:dyDescent="0.3">
      <c r="A2389" s="2" t="s">
        <v>25</v>
      </c>
      <c r="B2389" s="2">
        <v>1185732</v>
      </c>
      <c r="C2389" s="3">
        <v>44289</v>
      </c>
      <c r="D2389" s="12" t="str" cm="1">
        <f t="array" ref="D2389">_xlfn.SWITCH(WEEKDAY(C2389,2), 1, "Lundi", 2, "Mardi", 3, "Mercredi", 4, "Jeudi", 5, "Vendredi", 6, "Samedi", 7, "Dimanche", "Erreur")</f>
        <v>Samedi</v>
      </c>
      <c r="E2389" s="2" t="s">
        <v>47</v>
      </c>
      <c r="F2389" s="2" t="s">
        <v>93</v>
      </c>
      <c r="G2389" s="2" t="s">
        <v>94</v>
      </c>
      <c r="H2389" s="4" t="s">
        <v>19</v>
      </c>
      <c r="I2389" s="5">
        <v>20</v>
      </c>
      <c r="J2389" s="6">
        <v>575</v>
      </c>
      <c r="K2389" s="7">
        <v>115000</v>
      </c>
      <c r="L2389" s="7">
        <v>46000</v>
      </c>
      <c r="M2389" s="8">
        <v>0.4</v>
      </c>
      <c r="N2389" s="2" t="s">
        <v>82</v>
      </c>
      <c r="O2389">
        <f t="shared" si="296"/>
        <v>2021</v>
      </c>
      <c r="P2389">
        <f t="shared" si="297"/>
        <v>4</v>
      </c>
      <c r="Q2389" t="str">
        <f t="shared" si="298"/>
        <v>avr</v>
      </c>
      <c r="R2389" t="str">
        <f t="shared" si="299"/>
        <v>North Carolina</v>
      </c>
      <c r="S2389" t="str">
        <f t="shared" si="300"/>
        <v>2021-04</v>
      </c>
      <c r="T2389">
        <f>IF(AND(COUNTIF(Calculs!$Q$2:$Q$12,$O2389)&gt;0,COUNTIF(Calculs!$S$2:$S$12,$E2389)&gt;0,COUNTIF(Calculs!$U$2:$U$12,$H2389)&gt;0),1,0)</f>
        <v>1</v>
      </c>
      <c r="U2389">
        <f t="shared" si="301"/>
        <v>115000</v>
      </c>
      <c r="V2389">
        <f t="shared" si="302"/>
        <v>575</v>
      </c>
      <c r="W2389">
        <f t="shared" si="303"/>
        <v>46000</v>
      </c>
    </row>
    <row r="2390" spans="1:23" ht="15.75" customHeight="1" x14ac:dyDescent="0.3">
      <c r="A2390" s="2" t="s">
        <v>25</v>
      </c>
      <c r="B2390" s="2">
        <v>1185732</v>
      </c>
      <c r="C2390" s="3">
        <v>44289</v>
      </c>
      <c r="D2390" s="12" t="str" cm="1">
        <f t="array" ref="D2390">_xlfn.SWITCH(WEEKDAY(C2390,2), 1, "Lundi", 2, "Mardi", 3, "Mercredi", 4, "Jeudi", 5, "Vendredi", 6, "Samedi", 7, "Dimanche", "Erreur")</f>
        <v>Samedi</v>
      </c>
      <c r="E2390" s="2" t="s">
        <v>47</v>
      </c>
      <c r="F2390" s="2" t="s">
        <v>93</v>
      </c>
      <c r="G2390" s="2" t="s">
        <v>94</v>
      </c>
      <c r="H2390" s="4" t="s">
        <v>20</v>
      </c>
      <c r="I2390" s="5">
        <v>24.999999999999993</v>
      </c>
      <c r="J2390" s="6">
        <v>500</v>
      </c>
      <c r="K2390" s="7">
        <v>124999.99999999997</v>
      </c>
      <c r="L2390" s="7">
        <v>49999.999999999993</v>
      </c>
      <c r="M2390" s="8">
        <v>0.4</v>
      </c>
      <c r="N2390" s="2" t="s">
        <v>82</v>
      </c>
      <c r="O2390">
        <f t="shared" si="296"/>
        <v>2021</v>
      </c>
      <c r="P2390">
        <f t="shared" si="297"/>
        <v>4</v>
      </c>
      <c r="Q2390" t="str">
        <f t="shared" si="298"/>
        <v>avr</v>
      </c>
      <c r="R2390" t="str">
        <f t="shared" si="299"/>
        <v>North Carolina</v>
      </c>
      <c r="S2390" t="str">
        <f t="shared" si="300"/>
        <v>2021-04</v>
      </c>
      <c r="T2390">
        <f>IF(AND(COUNTIF(Calculs!$Q$2:$Q$12,$O2390)&gt;0,COUNTIF(Calculs!$S$2:$S$12,$E2390)&gt;0,COUNTIF(Calculs!$U$2:$U$12,$H2390)&gt;0),1,0)</f>
        <v>1</v>
      </c>
      <c r="U2390">
        <f t="shared" si="301"/>
        <v>124999.99999999997</v>
      </c>
      <c r="V2390">
        <f t="shared" si="302"/>
        <v>500</v>
      </c>
      <c r="W2390">
        <f t="shared" si="303"/>
        <v>49999.999999999993</v>
      </c>
    </row>
    <row r="2391" spans="1:23" ht="15.75" customHeight="1" x14ac:dyDescent="0.3">
      <c r="A2391" s="2" t="s">
        <v>25</v>
      </c>
      <c r="B2391" s="2">
        <v>1185732</v>
      </c>
      <c r="C2391" s="3">
        <v>44289</v>
      </c>
      <c r="D2391" s="12" t="str" cm="1">
        <f t="array" ref="D2391">_xlfn.SWITCH(WEEKDAY(C2391,2), 1, "Lundi", 2, "Mardi", 3, "Mercredi", 4, "Jeudi", 5, "Vendredi", 6, "Samedi", 7, "Dimanche", "Erreur")</f>
        <v>Samedi</v>
      </c>
      <c r="E2391" s="2" t="s">
        <v>47</v>
      </c>
      <c r="F2391" s="2" t="s">
        <v>93</v>
      </c>
      <c r="G2391" s="2" t="s">
        <v>94</v>
      </c>
      <c r="H2391" s="4" t="s">
        <v>21</v>
      </c>
      <c r="I2391" s="5">
        <v>45</v>
      </c>
      <c r="J2391" s="6">
        <v>525</v>
      </c>
      <c r="K2391" s="7">
        <v>236250</v>
      </c>
      <c r="L2391" s="7">
        <v>82687.5</v>
      </c>
      <c r="M2391" s="8">
        <v>0.35</v>
      </c>
      <c r="N2391" s="2" t="s">
        <v>82</v>
      </c>
      <c r="O2391">
        <f t="shared" si="296"/>
        <v>2021</v>
      </c>
      <c r="P2391">
        <f t="shared" si="297"/>
        <v>4</v>
      </c>
      <c r="Q2391" t="str">
        <f t="shared" si="298"/>
        <v>avr</v>
      </c>
      <c r="R2391" t="str">
        <f t="shared" si="299"/>
        <v>North Carolina</v>
      </c>
      <c r="S2391" t="str">
        <f t="shared" si="300"/>
        <v>2021-04</v>
      </c>
      <c r="T2391">
        <f>IF(AND(COUNTIF(Calculs!$Q$2:$Q$12,$O2391)&gt;0,COUNTIF(Calculs!$S$2:$S$12,$E2391)&gt;0,COUNTIF(Calculs!$U$2:$U$12,$H2391)&gt;0),1,0)</f>
        <v>1</v>
      </c>
      <c r="U2391">
        <f t="shared" si="301"/>
        <v>236250</v>
      </c>
      <c r="V2391">
        <f t="shared" si="302"/>
        <v>525</v>
      </c>
      <c r="W2391">
        <f t="shared" si="303"/>
        <v>82687.5</v>
      </c>
    </row>
    <row r="2392" spans="1:23" ht="15.75" customHeight="1" x14ac:dyDescent="0.3">
      <c r="A2392" s="2" t="s">
        <v>25</v>
      </c>
      <c r="B2392" s="2">
        <v>1185732</v>
      </c>
      <c r="C2392" s="3">
        <v>44289</v>
      </c>
      <c r="D2392" s="12" t="str" cm="1">
        <f t="array" ref="D2392">_xlfn.SWITCH(WEEKDAY(C2392,2), 1, "Lundi", 2, "Mardi", 3, "Mercredi", 4, "Jeudi", 5, "Vendredi", 6, "Samedi", 7, "Dimanche", "Erreur")</f>
        <v>Samedi</v>
      </c>
      <c r="E2392" s="2" t="s">
        <v>47</v>
      </c>
      <c r="F2392" s="2" t="s">
        <v>93</v>
      </c>
      <c r="G2392" s="2" t="s">
        <v>94</v>
      </c>
      <c r="H2392" s="4" t="s">
        <v>22</v>
      </c>
      <c r="I2392" s="5">
        <v>35</v>
      </c>
      <c r="J2392" s="6">
        <v>675</v>
      </c>
      <c r="K2392" s="7">
        <v>236250</v>
      </c>
      <c r="L2392" s="7">
        <v>118125</v>
      </c>
      <c r="M2392" s="8">
        <v>0.5</v>
      </c>
      <c r="N2392" s="2" t="s">
        <v>82</v>
      </c>
      <c r="O2392">
        <f t="shared" si="296"/>
        <v>2021</v>
      </c>
      <c r="P2392">
        <f t="shared" si="297"/>
        <v>4</v>
      </c>
      <c r="Q2392" t="str">
        <f t="shared" si="298"/>
        <v>avr</v>
      </c>
      <c r="R2392" t="str">
        <f t="shared" si="299"/>
        <v>North Carolina</v>
      </c>
      <c r="S2392" t="str">
        <f t="shared" si="300"/>
        <v>2021-04</v>
      </c>
      <c r="T2392">
        <f>IF(AND(COUNTIF(Calculs!$Q$2:$Q$12,$O2392)&gt;0,COUNTIF(Calculs!$S$2:$S$12,$E2392)&gt;0,COUNTIF(Calculs!$U$2:$U$12,$H2392)&gt;0),1,0)</f>
        <v>1</v>
      </c>
      <c r="U2392">
        <f t="shared" si="301"/>
        <v>236250</v>
      </c>
      <c r="V2392">
        <f t="shared" si="302"/>
        <v>675</v>
      </c>
      <c r="W2392">
        <f t="shared" si="303"/>
        <v>118125</v>
      </c>
    </row>
    <row r="2393" spans="1:23" ht="15.75" customHeight="1" x14ac:dyDescent="0.3">
      <c r="A2393" s="2" t="s">
        <v>25</v>
      </c>
      <c r="B2393" s="2">
        <v>1185732</v>
      </c>
      <c r="C2393" s="3">
        <v>44318</v>
      </c>
      <c r="D2393" s="12" t="str" cm="1">
        <f t="array" ref="D2393">_xlfn.SWITCH(WEEKDAY(C2393,2), 1, "Lundi", 2, "Mardi", 3, "Mercredi", 4, "Jeudi", 5, "Vendredi", 6, "Samedi", 7, "Dimanche", "Erreur")</f>
        <v>Dimanche</v>
      </c>
      <c r="E2393" s="2" t="s">
        <v>47</v>
      </c>
      <c r="F2393" s="2" t="s">
        <v>93</v>
      </c>
      <c r="G2393" s="2" t="s">
        <v>94</v>
      </c>
      <c r="H2393" s="4" t="s">
        <v>16</v>
      </c>
      <c r="I2393" s="5">
        <v>45</v>
      </c>
      <c r="J2393" s="6">
        <v>945</v>
      </c>
      <c r="K2393" s="7">
        <v>425250</v>
      </c>
      <c r="L2393" s="7">
        <v>170100</v>
      </c>
      <c r="M2393" s="8">
        <v>0.4</v>
      </c>
      <c r="N2393" s="2" t="s">
        <v>82</v>
      </c>
      <c r="O2393">
        <f t="shared" si="296"/>
        <v>2021</v>
      </c>
      <c r="P2393">
        <f t="shared" si="297"/>
        <v>5</v>
      </c>
      <c r="Q2393" t="str">
        <f t="shared" si="298"/>
        <v>mai</v>
      </c>
      <c r="R2393" t="str">
        <f t="shared" si="299"/>
        <v>North Carolina</v>
      </c>
      <c r="S2393" t="str">
        <f t="shared" si="300"/>
        <v>2021-05</v>
      </c>
      <c r="T2393">
        <f>IF(AND(COUNTIF(Calculs!$Q$2:$Q$12,$O2393)&gt;0,COUNTIF(Calculs!$S$2:$S$12,$E2393)&gt;0,COUNTIF(Calculs!$U$2:$U$12,$H2393)&gt;0),1,0)</f>
        <v>1</v>
      </c>
      <c r="U2393">
        <f t="shared" si="301"/>
        <v>425250</v>
      </c>
      <c r="V2393">
        <f t="shared" si="302"/>
        <v>945</v>
      </c>
      <c r="W2393">
        <f t="shared" si="303"/>
        <v>170100</v>
      </c>
    </row>
    <row r="2394" spans="1:23" ht="15.75" customHeight="1" x14ac:dyDescent="0.3">
      <c r="A2394" s="2" t="s">
        <v>25</v>
      </c>
      <c r="B2394" s="2">
        <v>1185732</v>
      </c>
      <c r="C2394" s="3">
        <v>44318</v>
      </c>
      <c r="D2394" s="12" t="str" cm="1">
        <f t="array" ref="D2394">_xlfn.SWITCH(WEEKDAY(C2394,2), 1, "Lundi", 2, "Mardi", 3, "Mercredi", 4, "Jeudi", 5, "Vendredi", 6, "Samedi", 7, "Dimanche", "Erreur")</f>
        <v>Dimanche</v>
      </c>
      <c r="E2394" s="2" t="s">
        <v>47</v>
      </c>
      <c r="F2394" s="2" t="s">
        <v>93</v>
      </c>
      <c r="G2394" s="2" t="s">
        <v>94</v>
      </c>
      <c r="H2394" s="4" t="s">
        <v>18</v>
      </c>
      <c r="I2394" s="5">
        <v>45</v>
      </c>
      <c r="J2394" s="6">
        <v>650</v>
      </c>
      <c r="K2394" s="7">
        <v>292500</v>
      </c>
      <c r="L2394" s="7">
        <v>102375</v>
      </c>
      <c r="M2394" s="8">
        <v>0.35</v>
      </c>
      <c r="N2394" s="2" t="s">
        <v>82</v>
      </c>
      <c r="O2394">
        <f t="shared" si="296"/>
        <v>2021</v>
      </c>
      <c r="P2394">
        <f t="shared" si="297"/>
        <v>5</v>
      </c>
      <c r="Q2394" t="str">
        <f t="shared" si="298"/>
        <v>mai</v>
      </c>
      <c r="R2394" t="str">
        <f t="shared" si="299"/>
        <v>North Carolina</v>
      </c>
      <c r="S2394" t="str">
        <f t="shared" si="300"/>
        <v>2021-05</v>
      </c>
      <c r="T2394">
        <f>IF(AND(COUNTIF(Calculs!$Q$2:$Q$12,$O2394)&gt;0,COUNTIF(Calculs!$S$2:$S$12,$E2394)&gt;0,COUNTIF(Calculs!$U$2:$U$12,$H2394)&gt;0),1,0)</f>
        <v>1</v>
      </c>
      <c r="U2394">
        <f t="shared" si="301"/>
        <v>292500</v>
      </c>
      <c r="V2394">
        <f t="shared" si="302"/>
        <v>650</v>
      </c>
      <c r="W2394">
        <f t="shared" si="303"/>
        <v>102375</v>
      </c>
    </row>
    <row r="2395" spans="1:23" ht="15.75" customHeight="1" x14ac:dyDescent="0.3">
      <c r="A2395" s="2" t="s">
        <v>25</v>
      </c>
      <c r="B2395" s="2">
        <v>1185732</v>
      </c>
      <c r="C2395" s="3">
        <v>44318</v>
      </c>
      <c r="D2395" s="12" t="str" cm="1">
        <f t="array" ref="D2395">_xlfn.SWITCH(WEEKDAY(C2395,2), 1, "Lundi", 2, "Mardi", 3, "Mercredi", 4, "Jeudi", 5, "Vendredi", 6, "Samedi", 7, "Dimanche", "Erreur")</f>
        <v>Dimanche</v>
      </c>
      <c r="E2395" s="2" t="s">
        <v>47</v>
      </c>
      <c r="F2395" s="2" t="s">
        <v>93</v>
      </c>
      <c r="G2395" s="2" t="s">
        <v>94</v>
      </c>
      <c r="H2395" s="4" t="s">
        <v>19</v>
      </c>
      <c r="I2395" s="5">
        <v>40</v>
      </c>
      <c r="J2395" s="6">
        <v>625</v>
      </c>
      <c r="K2395" s="7">
        <v>250000</v>
      </c>
      <c r="L2395" s="7">
        <v>100000</v>
      </c>
      <c r="M2395" s="8">
        <v>0.4</v>
      </c>
      <c r="N2395" s="2" t="s">
        <v>82</v>
      </c>
      <c r="O2395">
        <f t="shared" si="296"/>
        <v>2021</v>
      </c>
      <c r="P2395">
        <f t="shared" si="297"/>
        <v>5</v>
      </c>
      <c r="Q2395" t="str">
        <f t="shared" si="298"/>
        <v>mai</v>
      </c>
      <c r="R2395" t="str">
        <f t="shared" si="299"/>
        <v>North Carolina</v>
      </c>
      <c r="S2395" t="str">
        <f t="shared" si="300"/>
        <v>2021-05</v>
      </c>
      <c r="T2395">
        <f>IF(AND(COUNTIF(Calculs!$Q$2:$Q$12,$O2395)&gt;0,COUNTIF(Calculs!$S$2:$S$12,$E2395)&gt;0,COUNTIF(Calculs!$U$2:$U$12,$H2395)&gt;0),1,0)</f>
        <v>1</v>
      </c>
      <c r="U2395">
        <f t="shared" si="301"/>
        <v>250000</v>
      </c>
      <c r="V2395">
        <f t="shared" si="302"/>
        <v>625</v>
      </c>
      <c r="W2395">
        <f t="shared" si="303"/>
        <v>100000</v>
      </c>
    </row>
    <row r="2396" spans="1:23" ht="15.75" customHeight="1" x14ac:dyDescent="0.3">
      <c r="A2396" s="2" t="s">
        <v>25</v>
      </c>
      <c r="B2396" s="2">
        <v>1185732</v>
      </c>
      <c r="C2396" s="3">
        <v>44318</v>
      </c>
      <c r="D2396" s="12" t="str" cm="1">
        <f t="array" ref="D2396">_xlfn.SWITCH(WEEKDAY(C2396,2), 1, "Lundi", 2, "Mardi", 3, "Mercredi", 4, "Jeudi", 5, "Vendredi", 6, "Samedi", 7, "Dimanche", "Erreur")</f>
        <v>Dimanche</v>
      </c>
      <c r="E2396" s="2" t="s">
        <v>47</v>
      </c>
      <c r="F2396" s="2" t="s">
        <v>93</v>
      </c>
      <c r="G2396" s="2" t="s">
        <v>94</v>
      </c>
      <c r="H2396" s="4" t="s">
        <v>20</v>
      </c>
      <c r="I2396" s="5">
        <v>40</v>
      </c>
      <c r="J2396" s="6">
        <v>575</v>
      </c>
      <c r="K2396" s="7">
        <v>230000</v>
      </c>
      <c r="L2396" s="7">
        <v>92000</v>
      </c>
      <c r="M2396" s="8">
        <v>0.4</v>
      </c>
      <c r="N2396" s="2" t="s">
        <v>82</v>
      </c>
      <c r="O2396">
        <f t="shared" si="296"/>
        <v>2021</v>
      </c>
      <c r="P2396">
        <f t="shared" si="297"/>
        <v>5</v>
      </c>
      <c r="Q2396" t="str">
        <f t="shared" si="298"/>
        <v>mai</v>
      </c>
      <c r="R2396" t="str">
        <f t="shared" si="299"/>
        <v>North Carolina</v>
      </c>
      <c r="S2396" t="str">
        <f t="shared" si="300"/>
        <v>2021-05</v>
      </c>
      <c r="T2396">
        <f>IF(AND(COUNTIF(Calculs!$Q$2:$Q$12,$O2396)&gt;0,COUNTIF(Calculs!$S$2:$S$12,$E2396)&gt;0,COUNTIF(Calculs!$U$2:$U$12,$H2396)&gt;0),1,0)</f>
        <v>1</v>
      </c>
      <c r="U2396">
        <f t="shared" si="301"/>
        <v>230000</v>
      </c>
      <c r="V2396">
        <f t="shared" si="302"/>
        <v>575</v>
      </c>
      <c r="W2396">
        <f t="shared" si="303"/>
        <v>92000</v>
      </c>
    </row>
    <row r="2397" spans="1:23" ht="15.75" customHeight="1" x14ac:dyDescent="0.3">
      <c r="A2397" s="2" t="s">
        <v>25</v>
      </c>
      <c r="B2397" s="2">
        <v>1185732</v>
      </c>
      <c r="C2397" s="3">
        <v>44318</v>
      </c>
      <c r="D2397" s="12" t="str" cm="1">
        <f t="array" ref="D2397">_xlfn.SWITCH(WEEKDAY(C2397,2), 1, "Lundi", 2, "Mardi", 3, "Mercredi", 4, "Jeudi", 5, "Vendredi", 6, "Samedi", 7, "Dimanche", "Erreur")</f>
        <v>Dimanche</v>
      </c>
      <c r="E2397" s="2" t="s">
        <v>47</v>
      </c>
      <c r="F2397" s="2" t="s">
        <v>93</v>
      </c>
      <c r="G2397" s="2" t="s">
        <v>94</v>
      </c>
      <c r="H2397" s="4" t="s">
        <v>21</v>
      </c>
      <c r="I2397" s="5">
        <v>49.999999999999993</v>
      </c>
      <c r="J2397" s="6">
        <v>600</v>
      </c>
      <c r="K2397" s="7">
        <v>299999.99999999994</v>
      </c>
      <c r="L2397" s="7">
        <v>104999.99999999997</v>
      </c>
      <c r="M2397" s="8">
        <v>0.35</v>
      </c>
      <c r="N2397" s="2" t="s">
        <v>82</v>
      </c>
      <c r="O2397">
        <f t="shared" si="296"/>
        <v>2021</v>
      </c>
      <c r="P2397">
        <f t="shared" si="297"/>
        <v>5</v>
      </c>
      <c r="Q2397" t="str">
        <f t="shared" si="298"/>
        <v>mai</v>
      </c>
      <c r="R2397" t="str">
        <f t="shared" si="299"/>
        <v>North Carolina</v>
      </c>
      <c r="S2397" t="str">
        <f t="shared" si="300"/>
        <v>2021-05</v>
      </c>
      <c r="T2397">
        <f>IF(AND(COUNTIF(Calculs!$Q$2:$Q$12,$O2397)&gt;0,COUNTIF(Calculs!$S$2:$S$12,$E2397)&gt;0,COUNTIF(Calculs!$U$2:$U$12,$H2397)&gt;0),1,0)</f>
        <v>1</v>
      </c>
      <c r="U2397">
        <f t="shared" si="301"/>
        <v>299999.99999999994</v>
      </c>
      <c r="V2397">
        <f t="shared" si="302"/>
        <v>600</v>
      </c>
      <c r="W2397">
        <f t="shared" si="303"/>
        <v>104999.99999999997</v>
      </c>
    </row>
    <row r="2398" spans="1:23" ht="15.75" customHeight="1" x14ac:dyDescent="0.3">
      <c r="A2398" s="2" t="s">
        <v>25</v>
      </c>
      <c r="B2398" s="2">
        <v>1185732</v>
      </c>
      <c r="C2398" s="3">
        <v>44318</v>
      </c>
      <c r="D2398" s="12" t="str" cm="1">
        <f t="array" ref="D2398">_xlfn.SWITCH(WEEKDAY(C2398,2), 1, "Lundi", 2, "Mardi", 3, "Mercredi", 4, "Jeudi", 5, "Vendredi", 6, "Samedi", 7, "Dimanche", "Erreur")</f>
        <v>Dimanche</v>
      </c>
      <c r="E2398" s="2" t="s">
        <v>47</v>
      </c>
      <c r="F2398" s="2" t="s">
        <v>93</v>
      </c>
      <c r="G2398" s="2" t="s">
        <v>94</v>
      </c>
      <c r="H2398" s="4" t="s">
        <v>22</v>
      </c>
      <c r="I2398" s="5">
        <v>54.999999999999993</v>
      </c>
      <c r="J2398" s="6">
        <v>700</v>
      </c>
      <c r="K2398" s="7">
        <v>384999.99999999994</v>
      </c>
      <c r="L2398" s="7">
        <v>192499.99999999997</v>
      </c>
      <c r="M2398" s="8">
        <v>0.5</v>
      </c>
      <c r="N2398" s="2" t="s">
        <v>82</v>
      </c>
      <c r="O2398">
        <f t="shared" si="296"/>
        <v>2021</v>
      </c>
      <c r="P2398">
        <f t="shared" si="297"/>
        <v>5</v>
      </c>
      <c r="Q2398" t="str">
        <f t="shared" si="298"/>
        <v>mai</v>
      </c>
      <c r="R2398" t="str">
        <f t="shared" si="299"/>
        <v>North Carolina</v>
      </c>
      <c r="S2398" t="str">
        <f t="shared" si="300"/>
        <v>2021-05</v>
      </c>
      <c r="T2398">
        <f>IF(AND(COUNTIF(Calculs!$Q$2:$Q$12,$O2398)&gt;0,COUNTIF(Calculs!$S$2:$S$12,$E2398)&gt;0,COUNTIF(Calculs!$U$2:$U$12,$H2398)&gt;0),1,0)</f>
        <v>1</v>
      </c>
      <c r="U2398">
        <f t="shared" si="301"/>
        <v>384999.99999999994</v>
      </c>
      <c r="V2398">
        <f t="shared" si="302"/>
        <v>700</v>
      </c>
      <c r="W2398">
        <f t="shared" si="303"/>
        <v>192499.99999999997</v>
      </c>
    </row>
    <row r="2399" spans="1:23" ht="15.75" customHeight="1" x14ac:dyDescent="0.3">
      <c r="A2399" s="2" t="s">
        <v>25</v>
      </c>
      <c r="B2399" s="2">
        <v>1185732</v>
      </c>
      <c r="C2399" s="3">
        <v>44351</v>
      </c>
      <c r="D2399" s="12" t="str" cm="1">
        <f t="array" ref="D2399">_xlfn.SWITCH(WEEKDAY(C2399,2), 1, "Lundi", 2, "Mardi", 3, "Mercredi", 4, "Jeudi", 5, "Vendredi", 6, "Samedi", 7, "Dimanche", "Erreur")</f>
        <v>Vendredi</v>
      </c>
      <c r="E2399" s="2" t="s">
        <v>47</v>
      </c>
      <c r="F2399" s="2" t="s">
        <v>93</v>
      </c>
      <c r="G2399" s="2" t="s">
        <v>94</v>
      </c>
      <c r="H2399" s="4" t="s">
        <v>16</v>
      </c>
      <c r="I2399" s="5">
        <v>49.999999999999993</v>
      </c>
      <c r="J2399" s="6">
        <v>950</v>
      </c>
      <c r="K2399" s="7">
        <v>474999.99999999994</v>
      </c>
      <c r="L2399" s="7">
        <v>190000</v>
      </c>
      <c r="M2399" s="8">
        <v>0.4</v>
      </c>
      <c r="N2399" s="2" t="s">
        <v>82</v>
      </c>
      <c r="O2399">
        <f t="shared" si="296"/>
        <v>2021</v>
      </c>
      <c r="P2399">
        <f t="shared" si="297"/>
        <v>6</v>
      </c>
      <c r="Q2399" t="str">
        <f t="shared" si="298"/>
        <v>juin</v>
      </c>
      <c r="R2399" t="str">
        <f t="shared" si="299"/>
        <v>North Carolina</v>
      </c>
      <c r="S2399" t="str">
        <f t="shared" si="300"/>
        <v>2021-06</v>
      </c>
      <c r="T2399">
        <f>IF(AND(COUNTIF(Calculs!$Q$2:$Q$12,$O2399)&gt;0,COUNTIF(Calculs!$S$2:$S$12,$E2399)&gt;0,COUNTIF(Calculs!$U$2:$U$12,$H2399)&gt;0),1,0)</f>
        <v>1</v>
      </c>
      <c r="U2399">
        <f t="shared" si="301"/>
        <v>474999.99999999994</v>
      </c>
      <c r="V2399">
        <f t="shared" si="302"/>
        <v>950</v>
      </c>
      <c r="W2399">
        <f t="shared" si="303"/>
        <v>190000</v>
      </c>
    </row>
    <row r="2400" spans="1:23" ht="15.75" customHeight="1" x14ac:dyDescent="0.3">
      <c r="A2400" s="2" t="s">
        <v>25</v>
      </c>
      <c r="B2400" s="2">
        <v>1185732</v>
      </c>
      <c r="C2400" s="3">
        <v>44351</v>
      </c>
      <c r="D2400" s="12" t="str" cm="1">
        <f t="array" ref="D2400">_xlfn.SWITCH(WEEKDAY(C2400,2), 1, "Lundi", 2, "Mardi", 3, "Mercredi", 4, "Jeudi", 5, "Vendredi", 6, "Samedi", 7, "Dimanche", "Erreur")</f>
        <v>Vendredi</v>
      </c>
      <c r="E2400" s="2" t="s">
        <v>47</v>
      </c>
      <c r="F2400" s="2" t="s">
        <v>93</v>
      </c>
      <c r="G2400" s="2" t="s">
        <v>94</v>
      </c>
      <c r="H2400" s="4" t="s">
        <v>18</v>
      </c>
      <c r="I2400" s="5">
        <v>45</v>
      </c>
      <c r="J2400" s="6">
        <v>700</v>
      </c>
      <c r="K2400" s="7">
        <v>315000</v>
      </c>
      <c r="L2400" s="7">
        <v>110250</v>
      </c>
      <c r="M2400" s="8">
        <v>0.35</v>
      </c>
      <c r="N2400" s="2" t="s">
        <v>82</v>
      </c>
      <c r="O2400">
        <f t="shared" si="296"/>
        <v>2021</v>
      </c>
      <c r="P2400">
        <f t="shared" si="297"/>
        <v>6</v>
      </c>
      <c r="Q2400" t="str">
        <f t="shared" si="298"/>
        <v>juin</v>
      </c>
      <c r="R2400" t="str">
        <f t="shared" si="299"/>
        <v>North Carolina</v>
      </c>
      <c r="S2400" t="str">
        <f t="shared" si="300"/>
        <v>2021-06</v>
      </c>
      <c r="T2400">
        <f>IF(AND(COUNTIF(Calculs!$Q$2:$Q$12,$O2400)&gt;0,COUNTIF(Calculs!$S$2:$S$12,$E2400)&gt;0,COUNTIF(Calculs!$U$2:$U$12,$H2400)&gt;0),1,0)</f>
        <v>1</v>
      </c>
      <c r="U2400">
        <f t="shared" si="301"/>
        <v>315000</v>
      </c>
      <c r="V2400">
        <f t="shared" si="302"/>
        <v>700</v>
      </c>
      <c r="W2400">
        <f t="shared" si="303"/>
        <v>110250</v>
      </c>
    </row>
    <row r="2401" spans="1:23" ht="15.75" customHeight="1" x14ac:dyDescent="0.3">
      <c r="A2401" s="2" t="s">
        <v>25</v>
      </c>
      <c r="B2401" s="2">
        <v>1185732</v>
      </c>
      <c r="C2401" s="3">
        <v>44351</v>
      </c>
      <c r="D2401" s="12" t="str" cm="1">
        <f t="array" ref="D2401">_xlfn.SWITCH(WEEKDAY(C2401,2), 1, "Lundi", 2, "Mardi", 3, "Mercredi", 4, "Jeudi", 5, "Vendredi", 6, "Samedi", 7, "Dimanche", "Erreur")</f>
        <v>Vendredi</v>
      </c>
      <c r="E2401" s="2" t="s">
        <v>47</v>
      </c>
      <c r="F2401" s="2" t="s">
        <v>93</v>
      </c>
      <c r="G2401" s="2" t="s">
        <v>94</v>
      </c>
      <c r="H2401" s="4" t="s">
        <v>19</v>
      </c>
      <c r="I2401" s="5">
        <v>50</v>
      </c>
      <c r="J2401" s="6">
        <v>675</v>
      </c>
      <c r="K2401" s="7">
        <v>337500</v>
      </c>
      <c r="L2401" s="7">
        <v>135000</v>
      </c>
      <c r="M2401" s="8">
        <v>0.4</v>
      </c>
      <c r="N2401" s="2" t="s">
        <v>82</v>
      </c>
      <c r="O2401">
        <f t="shared" si="296"/>
        <v>2021</v>
      </c>
      <c r="P2401">
        <f t="shared" si="297"/>
        <v>6</v>
      </c>
      <c r="Q2401" t="str">
        <f t="shared" si="298"/>
        <v>juin</v>
      </c>
      <c r="R2401" t="str">
        <f t="shared" si="299"/>
        <v>North Carolina</v>
      </c>
      <c r="S2401" t="str">
        <f t="shared" si="300"/>
        <v>2021-06</v>
      </c>
      <c r="T2401">
        <f>IF(AND(COUNTIF(Calculs!$Q$2:$Q$12,$O2401)&gt;0,COUNTIF(Calculs!$S$2:$S$12,$E2401)&gt;0,COUNTIF(Calculs!$U$2:$U$12,$H2401)&gt;0),1,0)</f>
        <v>1</v>
      </c>
      <c r="U2401">
        <f t="shared" si="301"/>
        <v>337500</v>
      </c>
      <c r="V2401">
        <f t="shared" si="302"/>
        <v>675</v>
      </c>
      <c r="W2401">
        <f t="shared" si="303"/>
        <v>135000</v>
      </c>
    </row>
    <row r="2402" spans="1:23" ht="15.75" customHeight="1" x14ac:dyDescent="0.3">
      <c r="A2402" s="2" t="s">
        <v>25</v>
      </c>
      <c r="B2402" s="2">
        <v>1185732</v>
      </c>
      <c r="C2402" s="3">
        <v>44351</v>
      </c>
      <c r="D2402" s="12" t="str" cm="1">
        <f t="array" ref="D2402">_xlfn.SWITCH(WEEKDAY(C2402,2), 1, "Lundi", 2, "Mardi", 3, "Mercredi", 4, "Jeudi", 5, "Vendredi", 6, "Samedi", 7, "Dimanche", "Erreur")</f>
        <v>Vendredi</v>
      </c>
      <c r="E2402" s="2" t="s">
        <v>47</v>
      </c>
      <c r="F2402" s="2" t="s">
        <v>93</v>
      </c>
      <c r="G2402" s="2" t="s">
        <v>94</v>
      </c>
      <c r="H2402" s="4" t="s">
        <v>20</v>
      </c>
      <c r="I2402" s="5">
        <v>50</v>
      </c>
      <c r="J2402" s="6">
        <v>650</v>
      </c>
      <c r="K2402" s="7">
        <v>325000</v>
      </c>
      <c r="L2402" s="7">
        <v>130000</v>
      </c>
      <c r="M2402" s="8">
        <v>0.4</v>
      </c>
      <c r="N2402" s="2" t="s">
        <v>82</v>
      </c>
      <c r="O2402">
        <f t="shared" si="296"/>
        <v>2021</v>
      </c>
      <c r="P2402">
        <f t="shared" si="297"/>
        <v>6</v>
      </c>
      <c r="Q2402" t="str">
        <f t="shared" si="298"/>
        <v>juin</v>
      </c>
      <c r="R2402" t="str">
        <f t="shared" si="299"/>
        <v>North Carolina</v>
      </c>
      <c r="S2402" t="str">
        <f t="shared" si="300"/>
        <v>2021-06</v>
      </c>
      <c r="T2402">
        <f>IF(AND(COUNTIF(Calculs!$Q$2:$Q$12,$O2402)&gt;0,COUNTIF(Calculs!$S$2:$S$12,$E2402)&gt;0,COUNTIF(Calculs!$U$2:$U$12,$H2402)&gt;0),1,0)</f>
        <v>1</v>
      </c>
      <c r="U2402">
        <f t="shared" si="301"/>
        <v>325000</v>
      </c>
      <c r="V2402">
        <f t="shared" si="302"/>
        <v>650</v>
      </c>
      <c r="W2402">
        <f t="shared" si="303"/>
        <v>130000</v>
      </c>
    </row>
    <row r="2403" spans="1:23" ht="15.75" customHeight="1" x14ac:dyDescent="0.3">
      <c r="A2403" s="2" t="s">
        <v>25</v>
      </c>
      <c r="B2403" s="2">
        <v>1185732</v>
      </c>
      <c r="C2403" s="3">
        <v>44351</v>
      </c>
      <c r="D2403" s="12" t="str" cm="1">
        <f t="array" ref="D2403">_xlfn.SWITCH(WEEKDAY(C2403,2), 1, "Lundi", 2, "Mardi", 3, "Mercredi", 4, "Jeudi", 5, "Vendredi", 6, "Samedi", 7, "Dimanche", "Erreur")</f>
        <v>Vendredi</v>
      </c>
      <c r="E2403" s="2" t="s">
        <v>47</v>
      </c>
      <c r="F2403" s="2" t="s">
        <v>93</v>
      </c>
      <c r="G2403" s="2" t="s">
        <v>94</v>
      </c>
      <c r="H2403" s="4" t="s">
        <v>21</v>
      </c>
      <c r="I2403" s="5">
        <v>65</v>
      </c>
      <c r="J2403" s="6">
        <v>650</v>
      </c>
      <c r="K2403" s="7">
        <v>422500</v>
      </c>
      <c r="L2403" s="7">
        <v>147875</v>
      </c>
      <c r="M2403" s="8">
        <v>0.35</v>
      </c>
      <c r="N2403" s="2" t="s">
        <v>82</v>
      </c>
      <c r="O2403">
        <f t="shared" si="296"/>
        <v>2021</v>
      </c>
      <c r="P2403">
        <f t="shared" si="297"/>
        <v>6</v>
      </c>
      <c r="Q2403" t="str">
        <f t="shared" si="298"/>
        <v>juin</v>
      </c>
      <c r="R2403" t="str">
        <f t="shared" si="299"/>
        <v>North Carolina</v>
      </c>
      <c r="S2403" t="str">
        <f t="shared" si="300"/>
        <v>2021-06</v>
      </c>
      <c r="T2403">
        <f>IF(AND(COUNTIF(Calculs!$Q$2:$Q$12,$O2403)&gt;0,COUNTIF(Calculs!$S$2:$S$12,$E2403)&gt;0,COUNTIF(Calculs!$U$2:$U$12,$H2403)&gt;0),1,0)</f>
        <v>1</v>
      </c>
      <c r="U2403">
        <f t="shared" si="301"/>
        <v>422500</v>
      </c>
      <c r="V2403">
        <f t="shared" si="302"/>
        <v>650</v>
      </c>
      <c r="W2403">
        <f t="shared" si="303"/>
        <v>147875</v>
      </c>
    </row>
    <row r="2404" spans="1:23" ht="15.75" customHeight="1" x14ac:dyDescent="0.3">
      <c r="A2404" s="2" t="s">
        <v>25</v>
      </c>
      <c r="B2404" s="2">
        <v>1185732</v>
      </c>
      <c r="C2404" s="3">
        <v>44351</v>
      </c>
      <c r="D2404" s="12" t="str" cm="1">
        <f t="array" ref="D2404">_xlfn.SWITCH(WEEKDAY(C2404,2), 1, "Lundi", 2, "Mardi", 3, "Mercredi", 4, "Jeudi", 5, "Vendredi", 6, "Samedi", 7, "Dimanche", "Erreur")</f>
        <v>Vendredi</v>
      </c>
      <c r="E2404" s="2" t="s">
        <v>47</v>
      </c>
      <c r="F2404" s="2" t="s">
        <v>93</v>
      </c>
      <c r="G2404" s="2" t="s">
        <v>94</v>
      </c>
      <c r="H2404" s="4" t="s">
        <v>22</v>
      </c>
      <c r="I2404" s="5">
        <v>70</v>
      </c>
      <c r="J2404" s="6">
        <v>825</v>
      </c>
      <c r="K2404" s="7">
        <v>577500</v>
      </c>
      <c r="L2404" s="7">
        <v>288750</v>
      </c>
      <c r="M2404" s="8">
        <v>0.5</v>
      </c>
      <c r="N2404" s="2" t="s">
        <v>82</v>
      </c>
      <c r="O2404">
        <f t="shared" si="296"/>
        <v>2021</v>
      </c>
      <c r="P2404">
        <f t="shared" si="297"/>
        <v>6</v>
      </c>
      <c r="Q2404" t="str">
        <f t="shared" si="298"/>
        <v>juin</v>
      </c>
      <c r="R2404" t="str">
        <f t="shared" si="299"/>
        <v>North Carolina</v>
      </c>
      <c r="S2404" t="str">
        <f t="shared" si="300"/>
        <v>2021-06</v>
      </c>
      <c r="T2404">
        <f>IF(AND(COUNTIF(Calculs!$Q$2:$Q$12,$O2404)&gt;0,COUNTIF(Calculs!$S$2:$S$12,$E2404)&gt;0,COUNTIF(Calculs!$U$2:$U$12,$H2404)&gt;0),1,0)</f>
        <v>1</v>
      </c>
      <c r="U2404">
        <f t="shared" si="301"/>
        <v>577500</v>
      </c>
      <c r="V2404">
        <f t="shared" si="302"/>
        <v>825</v>
      </c>
      <c r="W2404">
        <f t="shared" si="303"/>
        <v>288750</v>
      </c>
    </row>
    <row r="2405" spans="1:23" ht="15.75" customHeight="1" x14ac:dyDescent="0.3">
      <c r="A2405" s="2" t="s">
        <v>25</v>
      </c>
      <c r="B2405" s="2">
        <v>1185732</v>
      </c>
      <c r="C2405" s="3">
        <v>44379</v>
      </c>
      <c r="D2405" s="12" t="str" cm="1">
        <f t="array" ref="D2405">_xlfn.SWITCH(WEEKDAY(C2405,2), 1, "Lundi", 2, "Mardi", 3, "Mercredi", 4, "Jeudi", 5, "Vendredi", 6, "Samedi", 7, "Dimanche", "Erreur")</f>
        <v>Vendredi</v>
      </c>
      <c r="E2405" s="2" t="s">
        <v>47</v>
      </c>
      <c r="F2405" s="2" t="s">
        <v>93</v>
      </c>
      <c r="G2405" s="2" t="s">
        <v>94</v>
      </c>
      <c r="H2405" s="4" t="s">
        <v>16</v>
      </c>
      <c r="I2405" s="5">
        <v>65</v>
      </c>
      <c r="J2405" s="6">
        <v>1050</v>
      </c>
      <c r="K2405" s="7">
        <v>682500</v>
      </c>
      <c r="L2405" s="7">
        <v>273000</v>
      </c>
      <c r="M2405" s="8">
        <v>0.4</v>
      </c>
      <c r="N2405" s="2" t="s">
        <v>82</v>
      </c>
      <c r="O2405">
        <f t="shared" si="296"/>
        <v>2021</v>
      </c>
      <c r="P2405">
        <f t="shared" si="297"/>
        <v>7</v>
      </c>
      <c r="Q2405" t="str">
        <f t="shared" si="298"/>
        <v>juil</v>
      </c>
      <c r="R2405" t="str">
        <f t="shared" si="299"/>
        <v>North Carolina</v>
      </c>
      <c r="S2405" t="str">
        <f t="shared" si="300"/>
        <v>2021-07</v>
      </c>
      <c r="T2405">
        <f>IF(AND(COUNTIF(Calculs!$Q$2:$Q$12,$O2405)&gt;0,COUNTIF(Calculs!$S$2:$S$12,$E2405)&gt;0,COUNTIF(Calculs!$U$2:$U$12,$H2405)&gt;0),1,0)</f>
        <v>1</v>
      </c>
      <c r="U2405">
        <f t="shared" si="301"/>
        <v>682500</v>
      </c>
      <c r="V2405">
        <f t="shared" si="302"/>
        <v>1050</v>
      </c>
      <c r="W2405">
        <f t="shared" si="303"/>
        <v>273000</v>
      </c>
    </row>
    <row r="2406" spans="1:23" ht="15.75" customHeight="1" x14ac:dyDescent="0.3">
      <c r="A2406" s="2" t="s">
        <v>25</v>
      </c>
      <c r="B2406" s="2">
        <v>1185732</v>
      </c>
      <c r="C2406" s="3">
        <v>44379</v>
      </c>
      <c r="D2406" s="12" t="str" cm="1">
        <f t="array" ref="D2406">_xlfn.SWITCH(WEEKDAY(C2406,2), 1, "Lundi", 2, "Mardi", 3, "Mercredi", 4, "Jeudi", 5, "Vendredi", 6, "Samedi", 7, "Dimanche", "Erreur")</f>
        <v>Vendredi</v>
      </c>
      <c r="E2406" s="2" t="s">
        <v>47</v>
      </c>
      <c r="F2406" s="2" t="s">
        <v>93</v>
      </c>
      <c r="G2406" s="2" t="s">
        <v>94</v>
      </c>
      <c r="H2406" s="4" t="s">
        <v>18</v>
      </c>
      <c r="I2406" s="5">
        <v>60.000000000000007</v>
      </c>
      <c r="J2406" s="6">
        <v>800</v>
      </c>
      <c r="K2406" s="7">
        <v>480000.00000000006</v>
      </c>
      <c r="L2406" s="7">
        <v>168000</v>
      </c>
      <c r="M2406" s="8">
        <v>0.35</v>
      </c>
      <c r="N2406" s="2" t="s">
        <v>82</v>
      </c>
      <c r="O2406">
        <f t="shared" si="296"/>
        <v>2021</v>
      </c>
      <c r="P2406">
        <f t="shared" si="297"/>
        <v>7</v>
      </c>
      <c r="Q2406" t="str">
        <f t="shared" si="298"/>
        <v>juil</v>
      </c>
      <c r="R2406" t="str">
        <f t="shared" si="299"/>
        <v>North Carolina</v>
      </c>
      <c r="S2406" t="str">
        <f t="shared" si="300"/>
        <v>2021-07</v>
      </c>
      <c r="T2406">
        <f>IF(AND(COUNTIF(Calculs!$Q$2:$Q$12,$O2406)&gt;0,COUNTIF(Calculs!$S$2:$S$12,$E2406)&gt;0,COUNTIF(Calculs!$U$2:$U$12,$H2406)&gt;0),1,0)</f>
        <v>1</v>
      </c>
      <c r="U2406">
        <f t="shared" si="301"/>
        <v>480000.00000000006</v>
      </c>
      <c r="V2406">
        <f t="shared" si="302"/>
        <v>800</v>
      </c>
      <c r="W2406">
        <f t="shared" si="303"/>
        <v>168000</v>
      </c>
    </row>
    <row r="2407" spans="1:23" ht="15.75" customHeight="1" x14ac:dyDescent="0.3">
      <c r="A2407" s="2" t="s">
        <v>25</v>
      </c>
      <c r="B2407" s="2">
        <v>1185732</v>
      </c>
      <c r="C2407" s="3">
        <v>44379</v>
      </c>
      <c r="D2407" s="12" t="str" cm="1">
        <f t="array" ref="D2407">_xlfn.SWITCH(WEEKDAY(C2407,2), 1, "Lundi", 2, "Mardi", 3, "Mercredi", 4, "Jeudi", 5, "Vendredi", 6, "Samedi", 7, "Dimanche", "Erreur")</f>
        <v>Vendredi</v>
      </c>
      <c r="E2407" s="2" t="s">
        <v>47</v>
      </c>
      <c r="F2407" s="2" t="s">
        <v>93</v>
      </c>
      <c r="G2407" s="2" t="s">
        <v>94</v>
      </c>
      <c r="H2407" s="4" t="s">
        <v>19</v>
      </c>
      <c r="I2407" s="5">
        <v>55.000000000000007</v>
      </c>
      <c r="J2407" s="6">
        <v>725</v>
      </c>
      <c r="K2407" s="7">
        <v>398750.00000000006</v>
      </c>
      <c r="L2407" s="7">
        <v>159500.00000000003</v>
      </c>
      <c r="M2407" s="8">
        <v>0.4</v>
      </c>
      <c r="N2407" s="2" t="s">
        <v>82</v>
      </c>
      <c r="O2407">
        <f t="shared" si="296"/>
        <v>2021</v>
      </c>
      <c r="P2407">
        <f t="shared" si="297"/>
        <v>7</v>
      </c>
      <c r="Q2407" t="str">
        <f t="shared" si="298"/>
        <v>juil</v>
      </c>
      <c r="R2407" t="str">
        <f t="shared" si="299"/>
        <v>North Carolina</v>
      </c>
      <c r="S2407" t="str">
        <f t="shared" si="300"/>
        <v>2021-07</v>
      </c>
      <c r="T2407">
        <f>IF(AND(COUNTIF(Calculs!$Q$2:$Q$12,$O2407)&gt;0,COUNTIF(Calculs!$S$2:$S$12,$E2407)&gt;0,COUNTIF(Calculs!$U$2:$U$12,$H2407)&gt;0),1,0)</f>
        <v>1</v>
      </c>
      <c r="U2407">
        <f t="shared" si="301"/>
        <v>398750.00000000006</v>
      </c>
      <c r="V2407">
        <f t="shared" si="302"/>
        <v>725</v>
      </c>
      <c r="W2407">
        <f t="shared" si="303"/>
        <v>159500.00000000003</v>
      </c>
    </row>
    <row r="2408" spans="1:23" ht="15.75" customHeight="1" x14ac:dyDescent="0.3">
      <c r="A2408" s="2" t="s">
        <v>25</v>
      </c>
      <c r="B2408" s="2">
        <v>1185732</v>
      </c>
      <c r="C2408" s="3">
        <v>44379</v>
      </c>
      <c r="D2408" s="12" t="str" cm="1">
        <f t="array" ref="D2408">_xlfn.SWITCH(WEEKDAY(C2408,2), 1, "Lundi", 2, "Mardi", 3, "Mercredi", 4, "Jeudi", 5, "Vendredi", 6, "Samedi", 7, "Dimanche", "Erreur")</f>
        <v>Vendredi</v>
      </c>
      <c r="E2408" s="2" t="s">
        <v>47</v>
      </c>
      <c r="F2408" s="2" t="s">
        <v>93</v>
      </c>
      <c r="G2408" s="2" t="s">
        <v>94</v>
      </c>
      <c r="H2408" s="4" t="s">
        <v>20</v>
      </c>
      <c r="I2408" s="5">
        <v>55.000000000000007</v>
      </c>
      <c r="J2408" s="6">
        <v>675</v>
      </c>
      <c r="K2408" s="7">
        <v>371250.00000000006</v>
      </c>
      <c r="L2408" s="7">
        <v>148500.00000000003</v>
      </c>
      <c r="M2408" s="8">
        <v>0.4</v>
      </c>
      <c r="N2408" s="2" t="s">
        <v>82</v>
      </c>
      <c r="O2408">
        <f t="shared" si="296"/>
        <v>2021</v>
      </c>
      <c r="P2408">
        <f t="shared" si="297"/>
        <v>7</v>
      </c>
      <c r="Q2408" t="str">
        <f t="shared" si="298"/>
        <v>juil</v>
      </c>
      <c r="R2408" t="str">
        <f t="shared" si="299"/>
        <v>North Carolina</v>
      </c>
      <c r="S2408" t="str">
        <f t="shared" si="300"/>
        <v>2021-07</v>
      </c>
      <c r="T2408">
        <f>IF(AND(COUNTIF(Calculs!$Q$2:$Q$12,$O2408)&gt;0,COUNTIF(Calculs!$S$2:$S$12,$E2408)&gt;0,COUNTIF(Calculs!$U$2:$U$12,$H2408)&gt;0),1,0)</f>
        <v>1</v>
      </c>
      <c r="U2408">
        <f t="shared" si="301"/>
        <v>371250.00000000006</v>
      </c>
      <c r="V2408">
        <f t="shared" si="302"/>
        <v>675</v>
      </c>
      <c r="W2408">
        <f t="shared" si="303"/>
        <v>148500.00000000003</v>
      </c>
    </row>
    <row r="2409" spans="1:23" ht="15.75" customHeight="1" x14ac:dyDescent="0.3">
      <c r="A2409" s="2" t="s">
        <v>25</v>
      </c>
      <c r="B2409" s="2">
        <v>1185732</v>
      </c>
      <c r="C2409" s="3">
        <v>44379</v>
      </c>
      <c r="D2409" s="12" t="str" cm="1">
        <f t="array" ref="D2409">_xlfn.SWITCH(WEEKDAY(C2409,2), 1, "Lundi", 2, "Mardi", 3, "Mercredi", 4, "Jeudi", 5, "Vendredi", 6, "Samedi", 7, "Dimanche", "Erreur")</f>
        <v>Vendredi</v>
      </c>
      <c r="E2409" s="2" t="s">
        <v>47</v>
      </c>
      <c r="F2409" s="2" t="s">
        <v>93</v>
      </c>
      <c r="G2409" s="2" t="s">
        <v>94</v>
      </c>
      <c r="H2409" s="4" t="s">
        <v>21</v>
      </c>
      <c r="I2409" s="5">
        <v>65</v>
      </c>
      <c r="J2409" s="6">
        <v>700</v>
      </c>
      <c r="K2409" s="7">
        <v>455000</v>
      </c>
      <c r="L2409" s="7">
        <v>159250</v>
      </c>
      <c r="M2409" s="8">
        <v>0.35</v>
      </c>
      <c r="N2409" s="2" t="s">
        <v>82</v>
      </c>
      <c r="O2409">
        <f t="shared" si="296"/>
        <v>2021</v>
      </c>
      <c r="P2409">
        <f t="shared" si="297"/>
        <v>7</v>
      </c>
      <c r="Q2409" t="str">
        <f t="shared" si="298"/>
        <v>juil</v>
      </c>
      <c r="R2409" t="str">
        <f t="shared" si="299"/>
        <v>North Carolina</v>
      </c>
      <c r="S2409" t="str">
        <f t="shared" si="300"/>
        <v>2021-07</v>
      </c>
      <c r="T2409">
        <f>IF(AND(COUNTIF(Calculs!$Q$2:$Q$12,$O2409)&gt;0,COUNTIF(Calculs!$S$2:$S$12,$E2409)&gt;0,COUNTIF(Calculs!$U$2:$U$12,$H2409)&gt;0),1,0)</f>
        <v>1</v>
      </c>
      <c r="U2409">
        <f t="shared" si="301"/>
        <v>455000</v>
      </c>
      <c r="V2409">
        <f t="shared" si="302"/>
        <v>700</v>
      </c>
      <c r="W2409">
        <f t="shared" si="303"/>
        <v>159250</v>
      </c>
    </row>
    <row r="2410" spans="1:23" ht="15.75" customHeight="1" x14ac:dyDescent="0.3">
      <c r="A2410" s="2" t="s">
        <v>25</v>
      </c>
      <c r="B2410" s="2">
        <v>1185732</v>
      </c>
      <c r="C2410" s="3">
        <v>44379</v>
      </c>
      <c r="D2410" s="12" t="str" cm="1">
        <f t="array" ref="D2410">_xlfn.SWITCH(WEEKDAY(C2410,2), 1, "Lundi", 2, "Mardi", 3, "Mercredi", 4, "Jeudi", 5, "Vendredi", 6, "Samedi", 7, "Dimanche", "Erreur")</f>
        <v>Vendredi</v>
      </c>
      <c r="E2410" s="2" t="s">
        <v>47</v>
      </c>
      <c r="F2410" s="2" t="s">
        <v>93</v>
      </c>
      <c r="G2410" s="2" t="s">
        <v>94</v>
      </c>
      <c r="H2410" s="4" t="s">
        <v>22</v>
      </c>
      <c r="I2410" s="5">
        <v>70</v>
      </c>
      <c r="J2410" s="6">
        <v>875</v>
      </c>
      <c r="K2410" s="7">
        <v>612500</v>
      </c>
      <c r="L2410" s="7">
        <v>306250</v>
      </c>
      <c r="M2410" s="8">
        <v>0.5</v>
      </c>
      <c r="N2410" s="2" t="s">
        <v>82</v>
      </c>
      <c r="O2410">
        <f t="shared" si="296"/>
        <v>2021</v>
      </c>
      <c r="P2410">
        <f t="shared" si="297"/>
        <v>7</v>
      </c>
      <c r="Q2410" t="str">
        <f t="shared" si="298"/>
        <v>juil</v>
      </c>
      <c r="R2410" t="str">
        <f t="shared" si="299"/>
        <v>North Carolina</v>
      </c>
      <c r="S2410" t="str">
        <f t="shared" si="300"/>
        <v>2021-07</v>
      </c>
      <c r="T2410">
        <f>IF(AND(COUNTIF(Calculs!$Q$2:$Q$12,$O2410)&gt;0,COUNTIF(Calculs!$S$2:$S$12,$E2410)&gt;0,COUNTIF(Calculs!$U$2:$U$12,$H2410)&gt;0),1,0)</f>
        <v>1</v>
      </c>
      <c r="U2410">
        <f t="shared" si="301"/>
        <v>612500</v>
      </c>
      <c r="V2410">
        <f t="shared" si="302"/>
        <v>875</v>
      </c>
      <c r="W2410">
        <f t="shared" si="303"/>
        <v>306250</v>
      </c>
    </row>
    <row r="2411" spans="1:23" ht="15.75" customHeight="1" x14ac:dyDescent="0.3">
      <c r="A2411" s="2" t="s">
        <v>25</v>
      </c>
      <c r="B2411" s="2">
        <v>1185732</v>
      </c>
      <c r="C2411" s="3">
        <v>44411</v>
      </c>
      <c r="D2411" s="12" t="str" cm="1">
        <f t="array" ref="D2411">_xlfn.SWITCH(WEEKDAY(C2411,2), 1, "Lundi", 2, "Mardi", 3, "Mercredi", 4, "Jeudi", 5, "Vendredi", 6, "Samedi", 7, "Dimanche", "Erreur")</f>
        <v>Mardi</v>
      </c>
      <c r="E2411" s="2" t="s">
        <v>47</v>
      </c>
      <c r="F2411" s="2" t="s">
        <v>93</v>
      </c>
      <c r="G2411" s="2" t="s">
        <v>94</v>
      </c>
      <c r="H2411" s="4" t="s">
        <v>16</v>
      </c>
      <c r="I2411" s="5">
        <v>65</v>
      </c>
      <c r="J2411" s="6">
        <v>1025</v>
      </c>
      <c r="K2411" s="7">
        <v>666250</v>
      </c>
      <c r="L2411" s="7">
        <v>266500</v>
      </c>
      <c r="M2411" s="8">
        <v>0.4</v>
      </c>
      <c r="N2411" s="2" t="s">
        <v>82</v>
      </c>
      <c r="O2411">
        <f t="shared" si="296"/>
        <v>2021</v>
      </c>
      <c r="P2411">
        <f t="shared" si="297"/>
        <v>8</v>
      </c>
      <c r="Q2411" t="str">
        <f t="shared" si="298"/>
        <v>août</v>
      </c>
      <c r="R2411" t="str">
        <f t="shared" si="299"/>
        <v>North Carolina</v>
      </c>
      <c r="S2411" t="str">
        <f t="shared" si="300"/>
        <v>2021-08</v>
      </c>
      <c r="T2411">
        <f>IF(AND(COUNTIF(Calculs!$Q$2:$Q$12,$O2411)&gt;0,COUNTIF(Calculs!$S$2:$S$12,$E2411)&gt;0,COUNTIF(Calculs!$U$2:$U$12,$H2411)&gt;0),1,0)</f>
        <v>1</v>
      </c>
      <c r="U2411">
        <f t="shared" si="301"/>
        <v>666250</v>
      </c>
      <c r="V2411">
        <f t="shared" si="302"/>
        <v>1025</v>
      </c>
      <c r="W2411">
        <f t="shared" si="303"/>
        <v>266500</v>
      </c>
    </row>
    <row r="2412" spans="1:23" ht="15.75" customHeight="1" x14ac:dyDescent="0.3">
      <c r="A2412" s="2" t="s">
        <v>25</v>
      </c>
      <c r="B2412" s="2">
        <v>1185732</v>
      </c>
      <c r="C2412" s="3">
        <v>44411</v>
      </c>
      <c r="D2412" s="12" t="str" cm="1">
        <f t="array" ref="D2412">_xlfn.SWITCH(WEEKDAY(C2412,2), 1, "Lundi", 2, "Mardi", 3, "Mercredi", 4, "Jeudi", 5, "Vendredi", 6, "Samedi", 7, "Dimanche", "Erreur")</f>
        <v>Mardi</v>
      </c>
      <c r="E2412" s="2" t="s">
        <v>47</v>
      </c>
      <c r="F2412" s="2" t="s">
        <v>93</v>
      </c>
      <c r="G2412" s="2" t="s">
        <v>94</v>
      </c>
      <c r="H2412" s="4" t="s">
        <v>18</v>
      </c>
      <c r="I2412" s="5">
        <v>60.000000000000007</v>
      </c>
      <c r="J2412" s="6">
        <v>800</v>
      </c>
      <c r="K2412" s="7">
        <v>480000.00000000006</v>
      </c>
      <c r="L2412" s="7">
        <v>168000</v>
      </c>
      <c r="M2412" s="8">
        <v>0.35</v>
      </c>
      <c r="N2412" s="2" t="s">
        <v>82</v>
      </c>
      <c r="O2412">
        <f t="shared" si="296"/>
        <v>2021</v>
      </c>
      <c r="P2412">
        <f t="shared" si="297"/>
        <v>8</v>
      </c>
      <c r="Q2412" t="str">
        <f t="shared" si="298"/>
        <v>août</v>
      </c>
      <c r="R2412" t="str">
        <f t="shared" si="299"/>
        <v>North Carolina</v>
      </c>
      <c r="S2412" t="str">
        <f t="shared" si="300"/>
        <v>2021-08</v>
      </c>
      <c r="T2412">
        <f>IF(AND(COUNTIF(Calculs!$Q$2:$Q$12,$O2412)&gt;0,COUNTIF(Calculs!$S$2:$S$12,$E2412)&gt;0,COUNTIF(Calculs!$U$2:$U$12,$H2412)&gt;0),1,0)</f>
        <v>1</v>
      </c>
      <c r="U2412">
        <f t="shared" si="301"/>
        <v>480000.00000000006</v>
      </c>
      <c r="V2412">
        <f t="shared" si="302"/>
        <v>800</v>
      </c>
      <c r="W2412">
        <f t="shared" si="303"/>
        <v>168000</v>
      </c>
    </row>
    <row r="2413" spans="1:23" ht="15.75" customHeight="1" x14ac:dyDescent="0.3">
      <c r="A2413" s="2" t="s">
        <v>25</v>
      </c>
      <c r="B2413" s="2">
        <v>1185732</v>
      </c>
      <c r="C2413" s="3">
        <v>44411</v>
      </c>
      <c r="D2413" s="12" t="str" cm="1">
        <f t="array" ref="D2413">_xlfn.SWITCH(WEEKDAY(C2413,2), 1, "Lundi", 2, "Mardi", 3, "Mercredi", 4, "Jeudi", 5, "Vendredi", 6, "Samedi", 7, "Dimanche", "Erreur")</f>
        <v>Mardi</v>
      </c>
      <c r="E2413" s="2" t="s">
        <v>47</v>
      </c>
      <c r="F2413" s="2" t="s">
        <v>93</v>
      </c>
      <c r="G2413" s="2" t="s">
        <v>94</v>
      </c>
      <c r="H2413" s="4" t="s">
        <v>19</v>
      </c>
      <c r="I2413" s="5">
        <v>55.000000000000007</v>
      </c>
      <c r="J2413" s="6">
        <v>725</v>
      </c>
      <c r="K2413" s="7">
        <v>398750.00000000006</v>
      </c>
      <c r="L2413" s="7">
        <v>159500.00000000003</v>
      </c>
      <c r="M2413" s="8">
        <v>0.4</v>
      </c>
      <c r="N2413" s="2" t="s">
        <v>82</v>
      </c>
      <c r="O2413">
        <f t="shared" si="296"/>
        <v>2021</v>
      </c>
      <c r="P2413">
        <f t="shared" si="297"/>
        <v>8</v>
      </c>
      <c r="Q2413" t="str">
        <f t="shared" si="298"/>
        <v>août</v>
      </c>
      <c r="R2413" t="str">
        <f t="shared" si="299"/>
        <v>North Carolina</v>
      </c>
      <c r="S2413" t="str">
        <f t="shared" si="300"/>
        <v>2021-08</v>
      </c>
      <c r="T2413">
        <f>IF(AND(COUNTIF(Calculs!$Q$2:$Q$12,$O2413)&gt;0,COUNTIF(Calculs!$S$2:$S$12,$E2413)&gt;0,COUNTIF(Calculs!$U$2:$U$12,$H2413)&gt;0),1,0)</f>
        <v>1</v>
      </c>
      <c r="U2413">
        <f t="shared" si="301"/>
        <v>398750.00000000006</v>
      </c>
      <c r="V2413">
        <f t="shared" si="302"/>
        <v>725</v>
      </c>
      <c r="W2413">
        <f t="shared" si="303"/>
        <v>159500.00000000003</v>
      </c>
    </row>
    <row r="2414" spans="1:23" ht="15.75" customHeight="1" x14ac:dyDescent="0.3">
      <c r="A2414" s="2" t="s">
        <v>25</v>
      </c>
      <c r="B2414" s="2">
        <v>1185732</v>
      </c>
      <c r="C2414" s="3">
        <v>44411</v>
      </c>
      <c r="D2414" s="12" t="str" cm="1">
        <f t="array" ref="D2414">_xlfn.SWITCH(WEEKDAY(C2414,2), 1, "Lundi", 2, "Mardi", 3, "Mercredi", 4, "Jeudi", 5, "Vendredi", 6, "Samedi", 7, "Dimanche", "Erreur")</f>
        <v>Mardi</v>
      </c>
      <c r="E2414" s="2" t="s">
        <v>47</v>
      </c>
      <c r="F2414" s="2" t="s">
        <v>93</v>
      </c>
      <c r="G2414" s="2" t="s">
        <v>94</v>
      </c>
      <c r="H2414" s="4" t="s">
        <v>20</v>
      </c>
      <c r="I2414" s="5">
        <v>45</v>
      </c>
      <c r="J2414" s="6">
        <v>675</v>
      </c>
      <c r="K2414" s="7">
        <v>303750</v>
      </c>
      <c r="L2414" s="7">
        <v>121500</v>
      </c>
      <c r="M2414" s="8">
        <v>0.4</v>
      </c>
      <c r="N2414" s="2" t="s">
        <v>82</v>
      </c>
      <c r="O2414">
        <f t="shared" si="296"/>
        <v>2021</v>
      </c>
      <c r="P2414">
        <f t="shared" si="297"/>
        <v>8</v>
      </c>
      <c r="Q2414" t="str">
        <f t="shared" si="298"/>
        <v>août</v>
      </c>
      <c r="R2414" t="str">
        <f t="shared" si="299"/>
        <v>North Carolina</v>
      </c>
      <c r="S2414" t="str">
        <f t="shared" si="300"/>
        <v>2021-08</v>
      </c>
      <c r="T2414">
        <f>IF(AND(COUNTIF(Calculs!$Q$2:$Q$12,$O2414)&gt;0,COUNTIF(Calculs!$S$2:$S$12,$E2414)&gt;0,COUNTIF(Calculs!$U$2:$U$12,$H2414)&gt;0),1,0)</f>
        <v>1</v>
      </c>
      <c r="U2414">
        <f t="shared" si="301"/>
        <v>303750</v>
      </c>
      <c r="V2414">
        <f t="shared" si="302"/>
        <v>675</v>
      </c>
      <c r="W2414">
        <f t="shared" si="303"/>
        <v>121500</v>
      </c>
    </row>
    <row r="2415" spans="1:23" ht="15.75" customHeight="1" x14ac:dyDescent="0.3">
      <c r="A2415" s="2" t="s">
        <v>25</v>
      </c>
      <c r="B2415" s="2">
        <v>1185732</v>
      </c>
      <c r="C2415" s="3">
        <v>44411</v>
      </c>
      <c r="D2415" s="12" t="str" cm="1">
        <f t="array" ref="D2415">_xlfn.SWITCH(WEEKDAY(C2415,2), 1, "Lundi", 2, "Mardi", 3, "Mercredi", 4, "Jeudi", 5, "Vendredi", 6, "Samedi", 7, "Dimanche", "Erreur")</f>
        <v>Mardi</v>
      </c>
      <c r="E2415" s="2" t="s">
        <v>47</v>
      </c>
      <c r="F2415" s="2" t="s">
        <v>93</v>
      </c>
      <c r="G2415" s="2" t="s">
        <v>94</v>
      </c>
      <c r="H2415" s="4" t="s">
        <v>21</v>
      </c>
      <c r="I2415" s="5">
        <v>55.000000000000007</v>
      </c>
      <c r="J2415" s="6">
        <v>650</v>
      </c>
      <c r="K2415" s="7">
        <v>357500.00000000006</v>
      </c>
      <c r="L2415" s="7">
        <v>125125.00000000001</v>
      </c>
      <c r="M2415" s="8">
        <v>0.35</v>
      </c>
      <c r="N2415" s="2" t="s">
        <v>82</v>
      </c>
      <c r="O2415">
        <f t="shared" si="296"/>
        <v>2021</v>
      </c>
      <c r="P2415">
        <f t="shared" si="297"/>
        <v>8</v>
      </c>
      <c r="Q2415" t="str">
        <f t="shared" si="298"/>
        <v>août</v>
      </c>
      <c r="R2415" t="str">
        <f t="shared" si="299"/>
        <v>North Carolina</v>
      </c>
      <c r="S2415" t="str">
        <f t="shared" si="300"/>
        <v>2021-08</v>
      </c>
      <c r="T2415">
        <f>IF(AND(COUNTIF(Calculs!$Q$2:$Q$12,$O2415)&gt;0,COUNTIF(Calculs!$S$2:$S$12,$E2415)&gt;0,COUNTIF(Calculs!$U$2:$U$12,$H2415)&gt;0),1,0)</f>
        <v>1</v>
      </c>
      <c r="U2415">
        <f t="shared" si="301"/>
        <v>357500.00000000006</v>
      </c>
      <c r="V2415">
        <f t="shared" si="302"/>
        <v>650</v>
      </c>
      <c r="W2415">
        <f t="shared" si="303"/>
        <v>125125.00000000001</v>
      </c>
    </row>
    <row r="2416" spans="1:23" ht="15.75" customHeight="1" x14ac:dyDescent="0.3">
      <c r="A2416" s="2" t="s">
        <v>25</v>
      </c>
      <c r="B2416" s="2">
        <v>1185732</v>
      </c>
      <c r="C2416" s="3">
        <v>44411</v>
      </c>
      <c r="D2416" s="12" t="str" cm="1">
        <f t="array" ref="D2416">_xlfn.SWITCH(WEEKDAY(C2416,2), 1, "Lundi", 2, "Mardi", 3, "Mercredi", 4, "Jeudi", 5, "Vendredi", 6, "Samedi", 7, "Dimanche", "Erreur")</f>
        <v>Mardi</v>
      </c>
      <c r="E2416" s="2" t="s">
        <v>47</v>
      </c>
      <c r="F2416" s="2" t="s">
        <v>93</v>
      </c>
      <c r="G2416" s="2" t="s">
        <v>94</v>
      </c>
      <c r="H2416" s="4" t="s">
        <v>22</v>
      </c>
      <c r="I2416" s="5">
        <v>60.000000000000007</v>
      </c>
      <c r="J2416" s="6">
        <v>825</v>
      </c>
      <c r="K2416" s="7">
        <v>495000.00000000006</v>
      </c>
      <c r="L2416" s="7">
        <v>247500.00000000003</v>
      </c>
      <c r="M2416" s="8">
        <v>0.5</v>
      </c>
      <c r="N2416" s="2" t="s">
        <v>82</v>
      </c>
      <c r="O2416">
        <f t="shared" si="296"/>
        <v>2021</v>
      </c>
      <c r="P2416">
        <f t="shared" si="297"/>
        <v>8</v>
      </c>
      <c r="Q2416" t="str">
        <f t="shared" si="298"/>
        <v>août</v>
      </c>
      <c r="R2416" t="str">
        <f t="shared" si="299"/>
        <v>North Carolina</v>
      </c>
      <c r="S2416" t="str">
        <f t="shared" si="300"/>
        <v>2021-08</v>
      </c>
      <c r="T2416">
        <f>IF(AND(COUNTIF(Calculs!$Q$2:$Q$12,$O2416)&gt;0,COUNTIF(Calculs!$S$2:$S$12,$E2416)&gt;0,COUNTIF(Calculs!$U$2:$U$12,$H2416)&gt;0),1,0)</f>
        <v>1</v>
      </c>
      <c r="U2416">
        <f t="shared" si="301"/>
        <v>495000.00000000006</v>
      </c>
      <c r="V2416">
        <f t="shared" si="302"/>
        <v>825</v>
      </c>
      <c r="W2416">
        <f t="shared" si="303"/>
        <v>247500.00000000003</v>
      </c>
    </row>
    <row r="2417" spans="1:23" ht="15.75" customHeight="1" x14ac:dyDescent="0.3">
      <c r="A2417" s="2" t="s">
        <v>25</v>
      </c>
      <c r="B2417" s="2">
        <v>1185732</v>
      </c>
      <c r="C2417" s="3">
        <v>44441</v>
      </c>
      <c r="D2417" s="12" t="str" cm="1">
        <f t="array" ref="D2417">_xlfn.SWITCH(WEEKDAY(C2417,2), 1, "Lundi", 2, "Mardi", 3, "Mercredi", 4, "Jeudi", 5, "Vendredi", 6, "Samedi", 7, "Dimanche", "Erreur")</f>
        <v>Jeudi</v>
      </c>
      <c r="E2417" s="2" t="s">
        <v>47</v>
      </c>
      <c r="F2417" s="2" t="s">
        <v>93</v>
      </c>
      <c r="G2417" s="2" t="s">
        <v>94</v>
      </c>
      <c r="H2417" s="4" t="s">
        <v>16</v>
      </c>
      <c r="I2417" s="5">
        <v>55.000000000000007</v>
      </c>
      <c r="J2417" s="6">
        <v>925</v>
      </c>
      <c r="K2417" s="7">
        <v>508750.00000000006</v>
      </c>
      <c r="L2417" s="7">
        <v>203500.00000000003</v>
      </c>
      <c r="M2417" s="8">
        <v>0.4</v>
      </c>
      <c r="N2417" s="2" t="s">
        <v>82</v>
      </c>
      <c r="O2417">
        <f t="shared" si="296"/>
        <v>2021</v>
      </c>
      <c r="P2417">
        <f t="shared" si="297"/>
        <v>9</v>
      </c>
      <c r="Q2417" t="str">
        <f t="shared" si="298"/>
        <v>sept</v>
      </c>
      <c r="R2417" t="str">
        <f t="shared" si="299"/>
        <v>North Carolina</v>
      </c>
      <c r="S2417" t="str">
        <f t="shared" si="300"/>
        <v>2021-09</v>
      </c>
      <c r="T2417">
        <f>IF(AND(COUNTIF(Calculs!$Q$2:$Q$12,$O2417)&gt;0,COUNTIF(Calculs!$S$2:$S$12,$E2417)&gt;0,COUNTIF(Calculs!$U$2:$U$12,$H2417)&gt;0),1,0)</f>
        <v>1</v>
      </c>
      <c r="U2417">
        <f t="shared" si="301"/>
        <v>508750.00000000006</v>
      </c>
      <c r="V2417">
        <f t="shared" si="302"/>
        <v>925</v>
      </c>
      <c r="W2417">
        <f t="shared" si="303"/>
        <v>203500.00000000003</v>
      </c>
    </row>
    <row r="2418" spans="1:23" ht="15.75" customHeight="1" x14ac:dyDescent="0.3">
      <c r="A2418" s="2" t="s">
        <v>25</v>
      </c>
      <c r="B2418" s="2">
        <v>1185732</v>
      </c>
      <c r="C2418" s="3">
        <v>44441</v>
      </c>
      <c r="D2418" s="12" t="str" cm="1">
        <f t="array" ref="D2418">_xlfn.SWITCH(WEEKDAY(C2418,2), 1, "Lundi", 2, "Mardi", 3, "Mercredi", 4, "Jeudi", 5, "Vendredi", 6, "Samedi", 7, "Dimanche", "Erreur")</f>
        <v>Jeudi</v>
      </c>
      <c r="E2418" s="2" t="s">
        <v>47</v>
      </c>
      <c r="F2418" s="2" t="s">
        <v>93</v>
      </c>
      <c r="G2418" s="2" t="s">
        <v>94</v>
      </c>
      <c r="H2418" s="4" t="s">
        <v>18</v>
      </c>
      <c r="I2418" s="5">
        <v>50.000000000000014</v>
      </c>
      <c r="J2418" s="6">
        <v>725</v>
      </c>
      <c r="K2418" s="7">
        <v>362500.00000000012</v>
      </c>
      <c r="L2418" s="7">
        <v>126875.00000000003</v>
      </c>
      <c r="M2418" s="8">
        <v>0.35</v>
      </c>
      <c r="N2418" s="2" t="s">
        <v>82</v>
      </c>
      <c r="O2418">
        <f t="shared" si="296"/>
        <v>2021</v>
      </c>
      <c r="P2418">
        <f t="shared" si="297"/>
        <v>9</v>
      </c>
      <c r="Q2418" t="str">
        <f t="shared" si="298"/>
        <v>sept</v>
      </c>
      <c r="R2418" t="str">
        <f t="shared" si="299"/>
        <v>North Carolina</v>
      </c>
      <c r="S2418" t="str">
        <f t="shared" si="300"/>
        <v>2021-09</v>
      </c>
      <c r="T2418">
        <f>IF(AND(COUNTIF(Calculs!$Q$2:$Q$12,$O2418)&gt;0,COUNTIF(Calculs!$S$2:$S$12,$E2418)&gt;0,COUNTIF(Calculs!$U$2:$U$12,$H2418)&gt;0),1,0)</f>
        <v>1</v>
      </c>
      <c r="U2418">
        <f t="shared" si="301"/>
        <v>362500.00000000012</v>
      </c>
      <c r="V2418">
        <f t="shared" si="302"/>
        <v>725</v>
      </c>
      <c r="W2418">
        <f t="shared" si="303"/>
        <v>126875.00000000003</v>
      </c>
    </row>
    <row r="2419" spans="1:23" ht="15.75" customHeight="1" x14ac:dyDescent="0.3">
      <c r="A2419" s="2" t="s">
        <v>25</v>
      </c>
      <c r="B2419" s="2">
        <v>1185732</v>
      </c>
      <c r="C2419" s="3">
        <v>44441</v>
      </c>
      <c r="D2419" s="12" t="str" cm="1">
        <f t="array" ref="D2419">_xlfn.SWITCH(WEEKDAY(C2419,2), 1, "Lundi", 2, "Mardi", 3, "Mercredi", 4, "Jeudi", 5, "Vendredi", 6, "Samedi", 7, "Dimanche", "Erreur")</f>
        <v>Jeudi</v>
      </c>
      <c r="E2419" s="2" t="s">
        <v>47</v>
      </c>
      <c r="F2419" s="2" t="s">
        <v>93</v>
      </c>
      <c r="G2419" s="2" t="s">
        <v>94</v>
      </c>
      <c r="H2419" s="4" t="s">
        <v>19</v>
      </c>
      <c r="I2419" s="5">
        <v>30.000000000000004</v>
      </c>
      <c r="J2419" s="6">
        <v>625</v>
      </c>
      <c r="K2419" s="7">
        <v>187500.00000000003</v>
      </c>
      <c r="L2419" s="7">
        <v>75000.000000000015</v>
      </c>
      <c r="M2419" s="8">
        <v>0.4</v>
      </c>
      <c r="N2419" s="2" t="s">
        <v>82</v>
      </c>
      <c r="O2419">
        <f t="shared" si="296"/>
        <v>2021</v>
      </c>
      <c r="P2419">
        <f t="shared" si="297"/>
        <v>9</v>
      </c>
      <c r="Q2419" t="str">
        <f t="shared" si="298"/>
        <v>sept</v>
      </c>
      <c r="R2419" t="str">
        <f t="shared" si="299"/>
        <v>North Carolina</v>
      </c>
      <c r="S2419" t="str">
        <f t="shared" si="300"/>
        <v>2021-09</v>
      </c>
      <c r="T2419">
        <f>IF(AND(COUNTIF(Calculs!$Q$2:$Q$12,$O2419)&gt;0,COUNTIF(Calculs!$S$2:$S$12,$E2419)&gt;0,COUNTIF(Calculs!$U$2:$U$12,$H2419)&gt;0),1,0)</f>
        <v>1</v>
      </c>
      <c r="U2419">
        <f t="shared" si="301"/>
        <v>187500.00000000003</v>
      </c>
      <c r="V2419">
        <f t="shared" si="302"/>
        <v>625</v>
      </c>
      <c r="W2419">
        <f t="shared" si="303"/>
        <v>75000.000000000015</v>
      </c>
    </row>
    <row r="2420" spans="1:23" ht="15.75" customHeight="1" x14ac:dyDescent="0.3">
      <c r="A2420" s="2" t="s">
        <v>25</v>
      </c>
      <c r="B2420" s="2">
        <v>1185732</v>
      </c>
      <c r="C2420" s="3">
        <v>44441</v>
      </c>
      <c r="D2420" s="12" t="str" cm="1">
        <f t="array" ref="D2420">_xlfn.SWITCH(WEEKDAY(C2420,2), 1, "Lundi", 2, "Mardi", 3, "Mercredi", 4, "Jeudi", 5, "Vendredi", 6, "Samedi", 7, "Dimanche", "Erreur")</f>
        <v>Jeudi</v>
      </c>
      <c r="E2420" s="2" t="s">
        <v>47</v>
      </c>
      <c r="F2420" s="2" t="s">
        <v>93</v>
      </c>
      <c r="G2420" s="2" t="s">
        <v>94</v>
      </c>
      <c r="H2420" s="4" t="s">
        <v>20</v>
      </c>
      <c r="I2420" s="5">
        <v>30.000000000000004</v>
      </c>
      <c r="J2420" s="6">
        <v>600</v>
      </c>
      <c r="K2420" s="7">
        <v>180000.00000000003</v>
      </c>
      <c r="L2420" s="7">
        <v>72000.000000000015</v>
      </c>
      <c r="M2420" s="8">
        <v>0.4</v>
      </c>
      <c r="N2420" s="2" t="s">
        <v>82</v>
      </c>
      <c r="O2420">
        <f t="shared" si="296"/>
        <v>2021</v>
      </c>
      <c r="P2420">
        <f t="shared" si="297"/>
        <v>9</v>
      </c>
      <c r="Q2420" t="str">
        <f t="shared" si="298"/>
        <v>sept</v>
      </c>
      <c r="R2420" t="str">
        <f t="shared" si="299"/>
        <v>North Carolina</v>
      </c>
      <c r="S2420" t="str">
        <f t="shared" si="300"/>
        <v>2021-09</v>
      </c>
      <c r="T2420">
        <f>IF(AND(COUNTIF(Calculs!$Q$2:$Q$12,$O2420)&gt;0,COUNTIF(Calculs!$S$2:$S$12,$E2420)&gt;0,COUNTIF(Calculs!$U$2:$U$12,$H2420)&gt;0),1,0)</f>
        <v>1</v>
      </c>
      <c r="U2420">
        <f t="shared" si="301"/>
        <v>180000.00000000003</v>
      </c>
      <c r="V2420">
        <f t="shared" si="302"/>
        <v>600</v>
      </c>
      <c r="W2420">
        <f t="shared" si="303"/>
        <v>72000.000000000015</v>
      </c>
    </row>
    <row r="2421" spans="1:23" ht="15.75" customHeight="1" x14ac:dyDescent="0.3">
      <c r="A2421" s="2" t="s">
        <v>25</v>
      </c>
      <c r="B2421" s="2">
        <v>1185732</v>
      </c>
      <c r="C2421" s="3">
        <v>44441</v>
      </c>
      <c r="D2421" s="12" t="str" cm="1">
        <f t="array" ref="D2421">_xlfn.SWITCH(WEEKDAY(C2421,2), 1, "Lundi", 2, "Mardi", 3, "Mercredi", 4, "Jeudi", 5, "Vendredi", 6, "Samedi", 7, "Dimanche", "Erreur")</f>
        <v>Jeudi</v>
      </c>
      <c r="E2421" s="2" t="s">
        <v>47</v>
      </c>
      <c r="F2421" s="2" t="s">
        <v>93</v>
      </c>
      <c r="G2421" s="2" t="s">
        <v>94</v>
      </c>
      <c r="H2421" s="4" t="s">
        <v>21</v>
      </c>
      <c r="I2421" s="5">
        <v>40</v>
      </c>
      <c r="J2421" s="6">
        <v>600</v>
      </c>
      <c r="K2421" s="7">
        <v>240000</v>
      </c>
      <c r="L2421" s="7">
        <v>84000</v>
      </c>
      <c r="M2421" s="8">
        <v>0.35</v>
      </c>
      <c r="N2421" s="2" t="s">
        <v>82</v>
      </c>
      <c r="O2421">
        <f t="shared" si="296"/>
        <v>2021</v>
      </c>
      <c r="P2421">
        <f t="shared" si="297"/>
        <v>9</v>
      </c>
      <c r="Q2421" t="str">
        <f t="shared" si="298"/>
        <v>sept</v>
      </c>
      <c r="R2421" t="str">
        <f t="shared" si="299"/>
        <v>North Carolina</v>
      </c>
      <c r="S2421" t="str">
        <f t="shared" si="300"/>
        <v>2021-09</v>
      </c>
      <c r="T2421">
        <f>IF(AND(COUNTIF(Calculs!$Q$2:$Q$12,$O2421)&gt;0,COUNTIF(Calculs!$S$2:$S$12,$E2421)&gt;0,COUNTIF(Calculs!$U$2:$U$12,$H2421)&gt;0),1,0)</f>
        <v>1</v>
      </c>
      <c r="U2421">
        <f t="shared" si="301"/>
        <v>240000</v>
      </c>
      <c r="V2421">
        <f t="shared" si="302"/>
        <v>600</v>
      </c>
      <c r="W2421">
        <f t="shared" si="303"/>
        <v>84000</v>
      </c>
    </row>
    <row r="2422" spans="1:23" ht="15.75" customHeight="1" x14ac:dyDescent="0.3">
      <c r="A2422" s="2" t="s">
        <v>25</v>
      </c>
      <c r="B2422" s="2">
        <v>1185732</v>
      </c>
      <c r="C2422" s="3">
        <v>44441</v>
      </c>
      <c r="D2422" s="12" t="str" cm="1">
        <f t="array" ref="D2422">_xlfn.SWITCH(WEEKDAY(C2422,2), 1, "Lundi", 2, "Mardi", 3, "Mercredi", 4, "Jeudi", 5, "Vendredi", 6, "Samedi", 7, "Dimanche", "Erreur")</f>
        <v>Jeudi</v>
      </c>
      <c r="E2422" s="2" t="s">
        <v>47</v>
      </c>
      <c r="F2422" s="2" t="s">
        <v>93</v>
      </c>
      <c r="G2422" s="2" t="s">
        <v>94</v>
      </c>
      <c r="H2422" s="4" t="s">
        <v>22</v>
      </c>
      <c r="I2422" s="5">
        <v>45.000000000000007</v>
      </c>
      <c r="J2422" s="6">
        <v>700</v>
      </c>
      <c r="K2422" s="7">
        <v>315000.00000000006</v>
      </c>
      <c r="L2422" s="7">
        <v>157500.00000000003</v>
      </c>
      <c r="M2422" s="8">
        <v>0.5</v>
      </c>
      <c r="N2422" s="2" t="s">
        <v>82</v>
      </c>
      <c r="O2422">
        <f t="shared" si="296"/>
        <v>2021</v>
      </c>
      <c r="P2422">
        <f t="shared" si="297"/>
        <v>9</v>
      </c>
      <c r="Q2422" t="str">
        <f t="shared" si="298"/>
        <v>sept</v>
      </c>
      <c r="R2422" t="str">
        <f t="shared" si="299"/>
        <v>North Carolina</v>
      </c>
      <c r="S2422" t="str">
        <f t="shared" si="300"/>
        <v>2021-09</v>
      </c>
      <c r="T2422">
        <f>IF(AND(COUNTIF(Calculs!$Q$2:$Q$12,$O2422)&gt;0,COUNTIF(Calculs!$S$2:$S$12,$E2422)&gt;0,COUNTIF(Calculs!$U$2:$U$12,$H2422)&gt;0),1,0)</f>
        <v>1</v>
      </c>
      <c r="U2422">
        <f t="shared" si="301"/>
        <v>315000.00000000006</v>
      </c>
      <c r="V2422">
        <f t="shared" si="302"/>
        <v>700</v>
      </c>
      <c r="W2422">
        <f t="shared" si="303"/>
        <v>157500.00000000003</v>
      </c>
    </row>
    <row r="2423" spans="1:23" ht="15.75" customHeight="1" x14ac:dyDescent="0.3">
      <c r="A2423" s="2" t="s">
        <v>25</v>
      </c>
      <c r="B2423" s="2">
        <v>1185732</v>
      </c>
      <c r="C2423" s="3">
        <v>44473</v>
      </c>
      <c r="D2423" s="12" t="str" cm="1">
        <f t="array" ref="D2423">_xlfn.SWITCH(WEEKDAY(C2423,2), 1, "Lundi", 2, "Mardi", 3, "Mercredi", 4, "Jeudi", 5, "Vendredi", 6, "Samedi", 7, "Dimanche", "Erreur")</f>
        <v>Lundi</v>
      </c>
      <c r="E2423" s="2" t="s">
        <v>47</v>
      </c>
      <c r="F2423" s="2" t="s">
        <v>93</v>
      </c>
      <c r="G2423" s="2" t="s">
        <v>94</v>
      </c>
      <c r="H2423" s="4" t="s">
        <v>16</v>
      </c>
      <c r="I2423" s="5">
        <v>45.000000000000007</v>
      </c>
      <c r="J2423" s="6">
        <v>875</v>
      </c>
      <c r="K2423" s="7">
        <v>393750.00000000006</v>
      </c>
      <c r="L2423" s="7">
        <v>157500.00000000003</v>
      </c>
      <c r="M2423" s="8">
        <v>0.4</v>
      </c>
      <c r="N2423" s="2" t="s">
        <v>82</v>
      </c>
      <c r="O2423">
        <f t="shared" si="296"/>
        <v>2021</v>
      </c>
      <c r="P2423">
        <f t="shared" si="297"/>
        <v>10</v>
      </c>
      <c r="Q2423" t="str">
        <f t="shared" si="298"/>
        <v>oct</v>
      </c>
      <c r="R2423" t="str">
        <f t="shared" si="299"/>
        <v>North Carolina</v>
      </c>
      <c r="S2423" t="str">
        <f t="shared" si="300"/>
        <v>2021-10</v>
      </c>
      <c r="T2423">
        <f>IF(AND(COUNTIF(Calculs!$Q$2:$Q$12,$O2423)&gt;0,COUNTIF(Calculs!$S$2:$S$12,$E2423)&gt;0,COUNTIF(Calculs!$U$2:$U$12,$H2423)&gt;0),1,0)</f>
        <v>1</v>
      </c>
      <c r="U2423">
        <f t="shared" si="301"/>
        <v>393750.00000000006</v>
      </c>
      <c r="V2423">
        <f t="shared" si="302"/>
        <v>875</v>
      </c>
      <c r="W2423">
        <f t="shared" si="303"/>
        <v>157500.00000000003</v>
      </c>
    </row>
    <row r="2424" spans="1:23" ht="15.75" customHeight="1" x14ac:dyDescent="0.3">
      <c r="A2424" s="2" t="s">
        <v>25</v>
      </c>
      <c r="B2424" s="2">
        <v>1185732</v>
      </c>
      <c r="C2424" s="3">
        <v>44473</v>
      </c>
      <c r="D2424" s="12" t="str" cm="1">
        <f t="array" ref="D2424">_xlfn.SWITCH(WEEKDAY(C2424,2), 1, "Lundi", 2, "Mardi", 3, "Mercredi", 4, "Jeudi", 5, "Vendredi", 6, "Samedi", 7, "Dimanche", "Erreur")</f>
        <v>Lundi</v>
      </c>
      <c r="E2424" s="2" t="s">
        <v>47</v>
      </c>
      <c r="F2424" s="2" t="s">
        <v>93</v>
      </c>
      <c r="G2424" s="2" t="s">
        <v>94</v>
      </c>
      <c r="H2424" s="4" t="s">
        <v>18</v>
      </c>
      <c r="I2424" s="5">
        <v>35.000000000000007</v>
      </c>
      <c r="J2424" s="6">
        <v>700</v>
      </c>
      <c r="K2424" s="7">
        <v>245000.00000000006</v>
      </c>
      <c r="L2424" s="7">
        <v>85750.000000000015</v>
      </c>
      <c r="M2424" s="8">
        <v>0.35</v>
      </c>
      <c r="N2424" s="2" t="s">
        <v>82</v>
      </c>
      <c r="O2424">
        <f t="shared" si="296"/>
        <v>2021</v>
      </c>
      <c r="P2424">
        <f t="shared" si="297"/>
        <v>10</v>
      </c>
      <c r="Q2424" t="str">
        <f t="shared" si="298"/>
        <v>oct</v>
      </c>
      <c r="R2424" t="str">
        <f t="shared" si="299"/>
        <v>North Carolina</v>
      </c>
      <c r="S2424" t="str">
        <f t="shared" si="300"/>
        <v>2021-10</v>
      </c>
      <c r="T2424">
        <f>IF(AND(COUNTIF(Calculs!$Q$2:$Q$12,$O2424)&gt;0,COUNTIF(Calculs!$S$2:$S$12,$E2424)&gt;0,COUNTIF(Calculs!$U$2:$U$12,$H2424)&gt;0),1,0)</f>
        <v>1</v>
      </c>
      <c r="U2424">
        <f t="shared" si="301"/>
        <v>245000.00000000006</v>
      </c>
      <c r="V2424">
        <f t="shared" si="302"/>
        <v>700</v>
      </c>
      <c r="W2424">
        <f t="shared" si="303"/>
        <v>85750.000000000015</v>
      </c>
    </row>
    <row r="2425" spans="1:23" ht="15.75" customHeight="1" x14ac:dyDescent="0.3">
      <c r="A2425" s="2" t="s">
        <v>25</v>
      </c>
      <c r="B2425" s="2">
        <v>1185732</v>
      </c>
      <c r="C2425" s="3">
        <v>44473</v>
      </c>
      <c r="D2425" s="12" t="str" cm="1">
        <f t="array" ref="D2425">_xlfn.SWITCH(WEEKDAY(C2425,2), 1, "Lundi", 2, "Mardi", 3, "Mercredi", 4, "Jeudi", 5, "Vendredi", 6, "Samedi", 7, "Dimanche", "Erreur")</f>
        <v>Lundi</v>
      </c>
      <c r="E2425" s="2" t="s">
        <v>47</v>
      </c>
      <c r="F2425" s="2" t="s">
        <v>93</v>
      </c>
      <c r="G2425" s="2" t="s">
        <v>94</v>
      </c>
      <c r="H2425" s="4" t="s">
        <v>19</v>
      </c>
      <c r="I2425" s="5">
        <v>35.000000000000007</v>
      </c>
      <c r="J2425" s="6">
        <v>575</v>
      </c>
      <c r="K2425" s="7">
        <v>201250.00000000003</v>
      </c>
      <c r="L2425" s="7">
        <v>80500.000000000015</v>
      </c>
      <c r="M2425" s="8">
        <v>0.4</v>
      </c>
      <c r="N2425" s="2" t="s">
        <v>82</v>
      </c>
      <c r="O2425">
        <f t="shared" si="296"/>
        <v>2021</v>
      </c>
      <c r="P2425">
        <f t="shared" si="297"/>
        <v>10</v>
      </c>
      <c r="Q2425" t="str">
        <f t="shared" si="298"/>
        <v>oct</v>
      </c>
      <c r="R2425" t="str">
        <f t="shared" si="299"/>
        <v>North Carolina</v>
      </c>
      <c r="S2425" t="str">
        <f t="shared" si="300"/>
        <v>2021-10</v>
      </c>
      <c r="T2425">
        <f>IF(AND(COUNTIF(Calculs!$Q$2:$Q$12,$O2425)&gt;0,COUNTIF(Calculs!$S$2:$S$12,$E2425)&gt;0,COUNTIF(Calculs!$U$2:$U$12,$H2425)&gt;0),1,0)</f>
        <v>1</v>
      </c>
      <c r="U2425">
        <f t="shared" si="301"/>
        <v>201250.00000000003</v>
      </c>
      <c r="V2425">
        <f t="shared" si="302"/>
        <v>575</v>
      </c>
      <c r="W2425">
        <f t="shared" si="303"/>
        <v>80500.000000000015</v>
      </c>
    </row>
    <row r="2426" spans="1:23" ht="15.75" customHeight="1" x14ac:dyDescent="0.3">
      <c r="A2426" s="2" t="s">
        <v>25</v>
      </c>
      <c r="B2426" s="2">
        <v>1185732</v>
      </c>
      <c r="C2426" s="3">
        <v>44473</v>
      </c>
      <c r="D2426" s="12" t="str" cm="1">
        <f t="array" ref="D2426">_xlfn.SWITCH(WEEKDAY(C2426,2), 1, "Lundi", 2, "Mardi", 3, "Mercredi", 4, "Jeudi", 5, "Vendredi", 6, "Samedi", 7, "Dimanche", "Erreur")</f>
        <v>Lundi</v>
      </c>
      <c r="E2426" s="2" t="s">
        <v>47</v>
      </c>
      <c r="F2426" s="2" t="s">
        <v>93</v>
      </c>
      <c r="G2426" s="2" t="s">
        <v>94</v>
      </c>
      <c r="H2426" s="4" t="s">
        <v>20</v>
      </c>
      <c r="I2426" s="5">
        <v>35.000000000000007</v>
      </c>
      <c r="J2426" s="6">
        <v>550</v>
      </c>
      <c r="K2426" s="7">
        <v>192500.00000000003</v>
      </c>
      <c r="L2426" s="7">
        <v>77000.000000000015</v>
      </c>
      <c r="M2426" s="8">
        <v>0.4</v>
      </c>
      <c r="N2426" s="2" t="s">
        <v>82</v>
      </c>
      <c r="O2426">
        <f t="shared" si="296"/>
        <v>2021</v>
      </c>
      <c r="P2426">
        <f t="shared" si="297"/>
        <v>10</v>
      </c>
      <c r="Q2426" t="str">
        <f t="shared" si="298"/>
        <v>oct</v>
      </c>
      <c r="R2426" t="str">
        <f t="shared" si="299"/>
        <v>North Carolina</v>
      </c>
      <c r="S2426" t="str">
        <f t="shared" si="300"/>
        <v>2021-10</v>
      </c>
      <c r="T2426">
        <f>IF(AND(COUNTIF(Calculs!$Q$2:$Q$12,$O2426)&gt;0,COUNTIF(Calculs!$S$2:$S$12,$E2426)&gt;0,COUNTIF(Calculs!$U$2:$U$12,$H2426)&gt;0),1,0)</f>
        <v>1</v>
      </c>
      <c r="U2426">
        <f t="shared" si="301"/>
        <v>192500.00000000003</v>
      </c>
      <c r="V2426">
        <f t="shared" si="302"/>
        <v>550</v>
      </c>
      <c r="W2426">
        <f t="shared" si="303"/>
        <v>77000.000000000015</v>
      </c>
    </row>
    <row r="2427" spans="1:23" ht="15.75" customHeight="1" x14ac:dyDescent="0.3">
      <c r="A2427" s="2" t="s">
        <v>25</v>
      </c>
      <c r="B2427" s="2">
        <v>1185732</v>
      </c>
      <c r="C2427" s="3">
        <v>44473</v>
      </c>
      <c r="D2427" s="12" t="str" cm="1">
        <f t="array" ref="D2427">_xlfn.SWITCH(WEEKDAY(C2427,2), 1, "Lundi", 2, "Mardi", 3, "Mercredi", 4, "Jeudi", 5, "Vendredi", 6, "Samedi", 7, "Dimanche", "Erreur")</f>
        <v>Lundi</v>
      </c>
      <c r="E2427" s="2" t="s">
        <v>47</v>
      </c>
      <c r="F2427" s="2" t="s">
        <v>93</v>
      </c>
      <c r="G2427" s="2" t="s">
        <v>94</v>
      </c>
      <c r="H2427" s="4" t="s">
        <v>21</v>
      </c>
      <c r="I2427" s="5">
        <v>45.000000000000007</v>
      </c>
      <c r="J2427" s="6">
        <v>550</v>
      </c>
      <c r="K2427" s="7">
        <v>247500.00000000003</v>
      </c>
      <c r="L2427" s="7">
        <v>86625</v>
      </c>
      <c r="M2427" s="8">
        <v>0.35</v>
      </c>
      <c r="N2427" s="2" t="s">
        <v>82</v>
      </c>
      <c r="O2427">
        <f t="shared" si="296"/>
        <v>2021</v>
      </c>
      <c r="P2427">
        <f t="shared" si="297"/>
        <v>10</v>
      </c>
      <c r="Q2427" t="str">
        <f t="shared" si="298"/>
        <v>oct</v>
      </c>
      <c r="R2427" t="str">
        <f t="shared" si="299"/>
        <v>North Carolina</v>
      </c>
      <c r="S2427" t="str">
        <f t="shared" si="300"/>
        <v>2021-10</v>
      </c>
      <c r="T2427">
        <f>IF(AND(COUNTIF(Calculs!$Q$2:$Q$12,$O2427)&gt;0,COUNTIF(Calculs!$S$2:$S$12,$E2427)&gt;0,COUNTIF(Calculs!$U$2:$U$12,$H2427)&gt;0),1,0)</f>
        <v>1</v>
      </c>
      <c r="U2427">
        <f t="shared" si="301"/>
        <v>247500.00000000003</v>
      </c>
      <c r="V2427">
        <f t="shared" si="302"/>
        <v>550</v>
      </c>
      <c r="W2427">
        <f t="shared" si="303"/>
        <v>86625</v>
      </c>
    </row>
    <row r="2428" spans="1:23" ht="15.75" customHeight="1" x14ac:dyDescent="0.3">
      <c r="A2428" s="2" t="s">
        <v>25</v>
      </c>
      <c r="B2428" s="2">
        <v>1185732</v>
      </c>
      <c r="C2428" s="3">
        <v>44473</v>
      </c>
      <c r="D2428" s="12" t="str" cm="1">
        <f t="array" ref="D2428">_xlfn.SWITCH(WEEKDAY(C2428,2), 1, "Lundi", 2, "Mardi", 3, "Mercredi", 4, "Jeudi", 5, "Vendredi", 6, "Samedi", 7, "Dimanche", "Erreur")</f>
        <v>Lundi</v>
      </c>
      <c r="E2428" s="2" t="s">
        <v>47</v>
      </c>
      <c r="F2428" s="2" t="s">
        <v>93</v>
      </c>
      <c r="G2428" s="2" t="s">
        <v>94</v>
      </c>
      <c r="H2428" s="4" t="s">
        <v>22</v>
      </c>
      <c r="I2428" s="5">
        <v>50</v>
      </c>
      <c r="J2428" s="6">
        <v>675</v>
      </c>
      <c r="K2428" s="7">
        <v>337500</v>
      </c>
      <c r="L2428" s="7">
        <v>168750</v>
      </c>
      <c r="M2428" s="8">
        <v>0.5</v>
      </c>
      <c r="N2428" s="2" t="s">
        <v>82</v>
      </c>
      <c r="O2428">
        <f t="shared" si="296"/>
        <v>2021</v>
      </c>
      <c r="P2428">
        <f t="shared" si="297"/>
        <v>10</v>
      </c>
      <c r="Q2428" t="str">
        <f t="shared" si="298"/>
        <v>oct</v>
      </c>
      <c r="R2428" t="str">
        <f t="shared" si="299"/>
        <v>North Carolina</v>
      </c>
      <c r="S2428" t="str">
        <f t="shared" si="300"/>
        <v>2021-10</v>
      </c>
      <c r="T2428">
        <f>IF(AND(COUNTIF(Calculs!$Q$2:$Q$12,$O2428)&gt;0,COUNTIF(Calculs!$S$2:$S$12,$E2428)&gt;0,COUNTIF(Calculs!$U$2:$U$12,$H2428)&gt;0),1,0)</f>
        <v>1</v>
      </c>
      <c r="U2428">
        <f t="shared" si="301"/>
        <v>337500</v>
      </c>
      <c r="V2428">
        <f t="shared" si="302"/>
        <v>675</v>
      </c>
      <c r="W2428">
        <f t="shared" si="303"/>
        <v>168750</v>
      </c>
    </row>
    <row r="2429" spans="1:23" ht="15.75" customHeight="1" x14ac:dyDescent="0.3">
      <c r="A2429" s="2" t="s">
        <v>25</v>
      </c>
      <c r="B2429" s="2">
        <v>1185732</v>
      </c>
      <c r="C2429" s="3">
        <v>44503</v>
      </c>
      <c r="D2429" s="12" t="str" cm="1">
        <f t="array" ref="D2429">_xlfn.SWITCH(WEEKDAY(C2429,2), 1, "Lundi", 2, "Mardi", 3, "Mercredi", 4, "Jeudi", 5, "Vendredi", 6, "Samedi", 7, "Dimanche", "Erreur")</f>
        <v>Mercredi</v>
      </c>
      <c r="E2429" s="2" t="s">
        <v>47</v>
      </c>
      <c r="F2429" s="2" t="s">
        <v>93</v>
      </c>
      <c r="G2429" s="2" t="s">
        <v>94</v>
      </c>
      <c r="H2429" s="4" t="s">
        <v>16</v>
      </c>
      <c r="I2429" s="5">
        <v>45.000000000000007</v>
      </c>
      <c r="J2429" s="6">
        <v>825</v>
      </c>
      <c r="K2429" s="7">
        <v>371250.00000000006</v>
      </c>
      <c r="L2429" s="7">
        <v>148500.00000000003</v>
      </c>
      <c r="M2429" s="8">
        <v>0.4</v>
      </c>
      <c r="N2429" s="2" t="s">
        <v>82</v>
      </c>
      <c r="O2429">
        <f t="shared" si="296"/>
        <v>2021</v>
      </c>
      <c r="P2429">
        <f t="shared" si="297"/>
        <v>11</v>
      </c>
      <c r="Q2429" t="str">
        <f t="shared" si="298"/>
        <v>nov</v>
      </c>
      <c r="R2429" t="str">
        <f t="shared" si="299"/>
        <v>North Carolina</v>
      </c>
      <c r="S2429" t="str">
        <f t="shared" si="300"/>
        <v>2021-11</v>
      </c>
      <c r="T2429">
        <f>IF(AND(COUNTIF(Calculs!$Q$2:$Q$12,$O2429)&gt;0,COUNTIF(Calculs!$S$2:$S$12,$E2429)&gt;0,COUNTIF(Calculs!$U$2:$U$12,$H2429)&gt;0),1,0)</f>
        <v>1</v>
      </c>
      <c r="U2429">
        <f t="shared" si="301"/>
        <v>371250.00000000006</v>
      </c>
      <c r="V2429">
        <f t="shared" si="302"/>
        <v>825</v>
      </c>
      <c r="W2429">
        <f t="shared" si="303"/>
        <v>148500.00000000003</v>
      </c>
    </row>
    <row r="2430" spans="1:23" ht="15.75" customHeight="1" x14ac:dyDescent="0.3">
      <c r="A2430" s="2" t="s">
        <v>25</v>
      </c>
      <c r="B2430" s="2">
        <v>1185732</v>
      </c>
      <c r="C2430" s="3">
        <v>44503</v>
      </c>
      <c r="D2430" s="12" t="str" cm="1">
        <f t="array" ref="D2430">_xlfn.SWITCH(WEEKDAY(C2430,2), 1, "Lundi", 2, "Mardi", 3, "Mercredi", 4, "Jeudi", 5, "Vendredi", 6, "Samedi", 7, "Dimanche", "Erreur")</f>
        <v>Mercredi</v>
      </c>
      <c r="E2430" s="2" t="s">
        <v>47</v>
      </c>
      <c r="F2430" s="2" t="s">
        <v>93</v>
      </c>
      <c r="G2430" s="2" t="s">
        <v>94</v>
      </c>
      <c r="H2430" s="4" t="s">
        <v>18</v>
      </c>
      <c r="I2430" s="5">
        <v>35.000000000000007</v>
      </c>
      <c r="J2430" s="6">
        <v>650</v>
      </c>
      <c r="K2430" s="7">
        <v>227500.00000000006</v>
      </c>
      <c r="L2430" s="7">
        <v>79625.000000000015</v>
      </c>
      <c r="M2430" s="8">
        <v>0.35</v>
      </c>
      <c r="N2430" s="2" t="s">
        <v>82</v>
      </c>
      <c r="O2430">
        <f t="shared" si="296"/>
        <v>2021</v>
      </c>
      <c r="P2430">
        <f t="shared" si="297"/>
        <v>11</v>
      </c>
      <c r="Q2430" t="str">
        <f t="shared" si="298"/>
        <v>nov</v>
      </c>
      <c r="R2430" t="str">
        <f t="shared" si="299"/>
        <v>North Carolina</v>
      </c>
      <c r="S2430" t="str">
        <f t="shared" si="300"/>
        <v>2021-11</v>
      </c>
      <c r="T2430">
        <f>IF(AND(COUNTIF(Calculs!$Q$2:$Q$12,$O2430)&gt;0,COUNTIF(Calculs!$S$2:$S$12,$E2430)&gt;0,COUNTIF(Calculs!$U$2:$U$12,$H2430)&gt;0),1,0)</f>
        <v>1</v>
      </c>
      <c r="U2430">
        <f t="shared" si="301"/>
        <v>227500.00000000006</v>
      </c>
      <c r="V2430">
        <f t="shared" si="302"/>
        <v>650</v>
      </c>
      <c r="W2430">
        <f t="shared" si="303"/>
        <v>79625.000000000015</v>
      </c>
    </row>
    <row r="2431" spans="1:23" ht="15.75" customHeight="1" x14ac:dyDescent="0.3">
      <c r="A2431" s="2" t="s">
        <v>25</v>
      </c>
      <c r="B2431" s="2">
        <v>1185732</v>
      </c>
      <c r="C2431" s="3">
        <v>44503</v>
      </c>
      <c r="D2431" s="12" t="str" cm="1">
        <f t="array" ref="D2431">_xlfn.SWITCH(WEEKDAY(C2431,2), 1, "Lundi", 2, "Mardi", 3, "Mercredi", 4, "Jeudi", 5, "Vendredi", 6, "Samedi", 7, "Dimanche", "Erreur")</f>
        <v>Mercredi</v>
      </c>
      <c r="E2431" s="2" t="s">
        <v>47</v>
      </c>
      <c r="F2431" s="2" t="s">
        <v>93</v>
      </c>
      <c r="G2431" s="2" t="s">
        <v>94</v>
      </c>
      <c r="H2431" s="4" t="s">
        <v>19</v>
      </c>
      <c r="I2431" s="5">
        <v>40.000000000000014</v>
      </c>
      <c r="J2431" s="6">
        <v>595</v>
      </c>
      <c r="K2431" s="7">
        <v>238000.00000000009</v>
      </c>
      <c r="L2431" s="7">
        <v>95200.000000000044</v>
      </c>
      <c r="M2431" s="8">
        <v>0.4</v>
      </c>
      <c r="N2431" s="2" t="s">
        <v>82</v>
      </c>
      <c r="O2431">
        <f t="shared" si="296"/>
        <v>2021</v>
      </c>
      <c r="P2431">
        <f t="shared" si="297"/>
        <v>11</v>
      </c>
      <c r="Q2431" t="str">
        <f t="shared" si="298"/>
        <v>nov</v>
      </c>
      <c r="R2431" t="str">
        <f t="shared" si="299"/>
        <v>North Carolina</v>
      </c>
      <c r="S2431" t="str">
        <f t="shared" si="300"/>
        <v>2021-11</v>
      </c>
      <c r="T2431">
        <f>IF(AND(COUNTIF(Calculs!$Q$2:$Q$12,$O2431)&gt;0,COUNTIF(Calculs!$S$2:$S$12,$E2431)&gt;0,COUNTIF(Calculs!$U$2:$U$12,$H2431)&gt;0),1,0)</f>
        <v>1</v>
      </c>
      <c r="U2431">
        <f t="shared" si="301"/>
        <v>238000.00000000009</v>
      </c>
      <c r="V2431">
        <f t="shared" si="302"/>
        <v>595</v>
      </c>
      <c r="W2431">
        <f t="shared" si="303"/>
        <v>95200.000000000044</v>
      </c>
    </row>
    <row r="2432" spans="1:23" ht="15.75" customHeight="1" x14ac:dyDescent="0.3">
      <c r="A2432" s="2" t="s">
        <v>25</v>
      </c>
      <c r="B2432" s="2">
        <v>1185732</v>
      </c>
      <c r="C2432" s="3">
        <v>44503</v>
      </c>
      <c r="D2432" s="12" t="str" cm="1">
        <f t="array" ref="D2432">_xlfn.SWITCH(WEEKDAY(C2432,2), 1, "Lundi", 2, "Mardi", 3, "Mercredi", 4, "Jeudi", 5, "Vendredi", 6, "Samedi", 7, "Dimanche", "Erreur")</f>
        <v>Mercredi</v>
      </c>
      <c r="E2432" s="2" t="s">
        <v>47</v>
      </c>
      <c r="F2432" s="2" t="s">
        <v>93</v>
      </c>
      <c r="G2432" s="2" t="s">
        <v>94</v>
      </c>
      <c r="H2432" s="4" t="s">
        <v>20</v>
      </c>
      <c r="I2432" s="5">
        <v>60.000000000000021</v>
      </c>
      <c r="J2432" s="6">
        <v>650</v>
      </c>
      <c r="K2432" s="7">
        <v>390000.00000000012</v>
      </c>
      <c r="L2432" s="7">
        <v>156000.00000000006</v>
      </c>
      <c r="M2432" s="8">
        <v>0.4</v>
      </c>
      <c r="N2432" s="2" t="s">
        <v>82</v>
      </c>
      <c r="O2432">
        <f t="shared" si="296"/>
        <v>2021</v>
      </c>
      <c r="P2432">
        <f t="shared" si="297"/>
        <v>11</v>
      </c>
      <c r="Q2432" t="str">
        <f t="shared" si="298"/>
        <v>nov</v>
      </c>
      <c r="R2432" t="str">
        <f t="shared" si="299"/>
        <v>North Carolina</v>
      </c>
      <c r="S2432" t="str">
        <f t="shared" si="300"/>
        <v>2021-11</v>
      </c>
      <c r="T2432">
        <f>IF(AND(COUNTIF(Calculs!$Q$2:$Q$12,$O2432)&gt;0,COUNTIF(Calculs!$S$2:$S$12,$E2432)&gt;0,COUNTIF(Calculs!$U$2:$U$12,$H2432)&gt;0),1,0)</f>
        <v>1</v>
      </c>
      <c r="U2432">
        <f t="shared" si="301"/>
        <v>390000.00000000012</v>
      </c>
      <c r="V2432">
        <f t="shared" si="302"/>
        <v>650</v>
      </c>
      <c r="W2432">
        <f t="shared" si="303"/>
        <v>156000.00000000006</v>
      </c>
    </row>
    <row r="2433" spans="1:23" ht="15.75" customHeight="1" x14ac:dyDescent="0.3">
      <c r="A2433" s="2" t="s">
        <v>25</v>
      </c>
      <c r="B2433" s="2">
        <v>1185732</v>
      </c>
      <c r="C2433" s="3">
        <v>44503</v>
      </c>
      <c r="D2433" s="12" t="str" cm="1">
        <f t="array" ref="D2433">_xlfn.SWITCH(WEEKDAY(C2433,2), 1, "Lundi", 2, "Mardi", 3, "Mercredi", 4, "Jeudi", 5, "Vendredi", 6, "Samedi", 7, "Dimanche", "Erreur")</f>
        <v>Mercredi</v>
      </c>
      <c r="E2433" s="2" t="s">
        <v>47</v>
      </c>
      <c r="F2433" s="2" t="s">
        <v>93</v>
      </c>
      <c r="G2433" s="2" t="s">
        <v>94</v>
      </c>
      <c r="H2433" s="4" t="s">
        <v>21</v>
      </c>
      <c r="I2433" s="5">
        <v>75.000000000000014</v>
      </c>
      <c r="J2433" s="6">
        <v>625</v>
      </c>
      <c r="K2433" s="7">
        <v>468750.00000000012</v>
      </c>
      <c r="L2433" s="7">
        <v>164062.50000000003</v>
      </c>
      <c r="M2433" s="8">
        <v>0.35</v>
      </c>
      <c r="N2433" s="2" t="s">
        <v>82</v>
      </c>
      <c r="O2433">
        <f t="shared" si="296"/>
        <v>2021</v>
      </c>
      <c r="P2433">
        <f t="shared" si="297"/>
        <v>11</v>
      </c>
      <c r="Q2433" t="str">
        <f t="shared" si="298"/>
        <v>nov</v>
      </c>
      <c r="R2433" t="str">
        <f t="shared" si="299"/>
        <v>North Carolina</v>
      </c>
      <c r="S2433" t="str">
        <f t="shared" si="300"/>
        <v>2021-11</v>
      </c>
      <c r="T2433">
        <f>IF(AND(COUNTIF(Calculs!$Q$2:$Q$12,$O2433)&gt;0,COUNTIF(Calculs!$S$2:$S$12,$E2433)&gt;0,COUNTIF(Calculs!$U$2:$U$12,$H2433)&gt;0),1,0)</f>
        <v>1</v>
      </c>
      <c r="U2433">
        <f t="shared" si="301"/>
        <v>468750.00000000012</v>
      </c>
      <c r="V2433">
        <f t="shared" si="302"/>
        <v>625</v>
      </c>
      <c r="W2433">
        <f t="shared" si="303"/>
        <v>164062.50000000003</v>
      </c>
    </row>
    <row r="2434" spans="1:23" ht="15.75" customHeight="1" x14ac:dyDescent="0.3">
      <c r="A2434" s="2" t="s">
        <v>25</v>
      </c>
      <c r="B2434" s="2">
        <v>1185732</v>
      </c>
      <c r="C2434" s="3">
        <v>44503</v>
      </c>
      <c r="D2434" s="12" t="str" cm="1">
        <f t="array" ref="D2434">_xlfn.SWITCH(WEEKDAY(C2434,2), 1, "Lundi", 2, "Mardi", 3, "Mercredi", 4, "Jeudi", 5, "Vendredi", 6, "Samedi", 7, "Dimanche", "Erreur")</f>
        <v>Mercredi</v>
      </c>
      <c r="E2434" s="2" t="s">
        <v>47</v>
      </c>
      <c r="F2434" s="2" t="s">
        <v>93</v>
      </c>
      <c r="G2434" s="2" t="s">
        <v>94</v>
      </c>
      <c r="H2434" s="4" t="s">
        <v>22</v>
      </c>
      <c r="I2434" s="5">
        <v>75</v>
      </c>
      <c r="J2434" s="6">
        <v>725</v>
      </c>
      <c r="K2434" s="7">
        <v>543750</v>
      </c>
      <c r="L2434" s="7">
        <v>271875</v>
      </c>
      <c r="M2434" s="8">
        <v>0.5</v>
      </c>
      <c r="N2434" s="2" t="s">
        <v>82</v>
      </c>
      <c r="O2434">
        <f t="shared" si="296"/>
        <v>2021</v>
      </c>
      <c r="P2434">
        <f t="shared" si="297"/>
        <v>11</v>
      </c>
      <c r="Q2434" t="str">
        <f t="shared" si="298"/>
        <v>nov</v>
      </c>
      <c r="R2434" t="str">
        <f t="shared" si="299"/>
        <v>North Carolina</v>
      </c>
      <c r="S2434" t="str">
        <f t="shared" si="300"/>
        <v>2021-11</v>
      </c>
      <c r="T2434">
        <f>IF(AND(COUNTIF(Calculs!$Q$2:$Q$12,$O2434)&gt;0,COUNTIF(Calculs!$S$2:$S$12,$E2434)&gt;0,COUNTIF(Calculs!$U$2:$U$12,$H2434)&gt;0),1,0)</f>
        <v>1</v>
      </c>
      <c r="U2434">
        <f t="shared" si="301"/>
        <v>543750</v>
      </c>
      <c r="V2434">
        <f t="shared" si="302"/>
        <v>725</v>
      </c>
      <c r="W2434">
        <f t="shared" si="303"/>
        <v>271875</v>
      </c>
    </row>
    <row r="2435" spans="1:23" ht="15.75" customHeight="1" x14ac:dyDescent="0.3">
      <c r="A2435" s="2" t="s">
        <v>25</v>
      </c>
      <c r="B2435" s="2">
        <v>1185732</v>
      </c>
      <c r="C2435" s="3">
        <v>44532</v>
      </c>
      <c r="D2435" s="12" t="str" cm="1">
        <f t="array" ref="D2435">_xlfn.SWITCH(WEEKDAY(C2435,2), 1, "Lundi", 2, "Mardi", 3, "Mercredi", 4, "Jeudi", 5, "Vendredi", 6, "Samedi", 7, "Dimanche", "Erreur")</f>
        <v>Jeudi</v>
      </c>
      <c r="E2435" s="2" t="s">
        <v>47</v>
      </c>
      <c r="F2435" s="2" t="s">
        <v>93</v>
      </c>
      <c r="G2435" s="2" t="s">
        <v>94</v>
      </c>
      <c r="H2435" s="4" t="s">
        <v>16</v>
      </c>
      <c r="I2435" s="5">
        <v>70</v>
      </c>
      <c r="J2435" s="6">
        <v>975</v>
      </c>
      <c r="K2435" s="7">
        <v>682500</v>
      </c>
      <c r="L2435" s="7">
        <v>273000</v>
      </c>
      <c r="M2435" s="8">
        <v>0.4</v>
      </c>
      <c r="N2435" s="2" t="s">
        <v>82</v>
      </c>
      <c r="O2435">
        <f t="shared" ref="O2435:O2498" si="304">YEAR($C2435)</f>
        <v>2021</v>
      </c>
      <c r="P2435">
        <f t="shared" ref="P2435:P2498" si="305">MONTH($C2435)</f>
        <v>12</v>
      </c>
      <c r="Q2435" t="str">
        <f t="shared" ref="Q2435:Q2498" si="306">TEXT($C2435,"mmm")</f>
        <v>déc</v>
      </c>
      <c r="R2435" t="str">
        <f t="shared" ref="R2435:R2498" si="307">SUBSTITUTE(SUBSTITUTE($F2435,"Sud ","South "),"Ouest ","West ")</f>
        <v>North Carolina</v>
      </c>
      <c r="S2435" t="str">
        <f t="shared" ref="S2435:S2498" si="308">TEXT($C2435,"aaaa-mm")</f>
        <v>2021-12</v>
      </c>
      <c r="T2435">
        <f>IF(AND(COUNTIF(Calculs!$Q$2:$Q$12,$O2435)&gt;0,COUNTIF(Calculs!$S$2:$S$12,$E2435)&gt;0,COUNTIF(Calculs!$U$2:$U$12,$H2435)&gt;0),1,0)</f>
        <v>1</v>
      </c>
      <c r="U2435">
        <f t="shared" ref="U2435:U2498" si="309">$K2435*$T2435</f>
        <v>682500</v>
      </c>
      <c r="V2435">
        <f t="shared" ref="V2435:V2498" si="310">$J2435*$T2435</f>
        <v>975</v>
      </c>
      <c r="W2435">
        <f t="shared" ref="W2435:W2498" si="311">$L2435*$T2435</f>
        <v>273000</v>
      </c>
    </row>
    <row r="2436" spans="1:23" ht="15.75" customHeight="1" x14ac:dyDescent="0.3">
      <c r="A2436" s="2" t="s">
        <v>25</v>
      </c>
      <c r="B2436" s="2">
        <v>1185732</v>
      </c>
      <c r="C2436" s="3">
        <v>44532</v>
      </c>
      <c r="D2436" s="12" t="str" cm="1">
        <f t="array" ref="D2436">_xlfn.SWITCH(WEEKDAY(C2436,2), 1, "Lundi", 2, "Mardi", 3, "Mercredi", 4, "Jeudi", 5, "Vendredi", 6, "Samedi", 7, "Dimanche", "Erreur")</f>
        <v>Jeudi</v>
      </c>
      <c r="E2436" s="2" t="s">
        <v>47</v>
      </c>
      <c r="F2436" s="2" t="s">
        <v>93</v>
      </c>
      <c r="G2436" s="2" t="s">
        <v>94</v>
      </c>
      <c r="H2436" s="4" t="s">
        <v>18</v>
      </c>
      <c r="I2436" s="5">
        <v>60.000000000000007</v>
      </c>
      <c r="J2436" s="6">
        <v>775</v>
      </c>
      <c r="K2436" s="7">
        <v>465000.00000000006</v>
      </c>
      <c r="L2436" s="7">
        <v>162750</v>
      </c>
      <c r="M2436" s="8">
        <v>0.35</v>
      </c>
      <c r="N2436" s="2" t="s">
        <v>82</v>
      </c>
      <c r="O2436">
        <f t="shared" si="304"/>
        <v>2021</v>
      </c>
      <c r="P2436">
        <f t="shared" si="305"/>
        <v>12</v>
      </c>
      <c r="Q2436" t="str">
        <f t="shared" si="306"/>
        <v>déc</v>
      </c>
      <c r="R2436" t="str">
        <f t="shared" si="307"/>
        <v>North Carolina</v>
      </c>
      <c r="S2436" t="str">
        <f t="shared" si="308"/>
        <v>2021-12</v>
      </c>
      <c r="T2436">
        <f>IF(AND(COUNTIF(Calculs!$Q$2:$Q$12,$O2436)&gt;0,COUNTIF(Calculs!$S$2:$S$12,$E2436)&gt;0,COUNTIF(Calculs!$U$2:$U$12,$H2436)&gt;0),1,0)</f>
        <v>1</v>
      </c>
      <c r="U2436">
        <f t="shared" si="309"/>
        <v>465000.00000000006</v>
      </c>
      <c r="V2436">
        <f t="shared" si="310"/>
        <v>775</v>
      </c>
      <c r="W2436">
        <f t="shared" si="311"/>
        <v>162750</v>
      </c>
    </row>
    <row r="2437" spans="1:23" ht="15.75" customHeight="1" x14ac:dyDescent="0.3">
      <c r="A2437" s="2" t="s">
        <v>60</v>
      </c>
      <c r="B2437" s="2">
        <v>1185732</v>
      </c>
      <c r="C2437" s="3">
        <v>44532</v>
      </c>
      <c r="D2437" s="12" t="str" cm="1">
        <f t="array" ref="D2437">_xlfn.SWITCH(WEEKDAY(C2437,2), 1, "Lundi", 2, "Mardi", 3, "Mercredi", 4, "Jeudi", 5, "Vendredi", 6, "Samedi", 7, "Dimanche", "Erreur")</f>
        <v>Jeudi</v>
      </c>
      <c r="E2437" s="2" t="s">
        <v>47</v>
      </c>
      <c r="F2437" s="2" t="s">
        <v>93</v>
      </c>
      <c r="G2437" s="2" t="s">
        <v>94</v>
      </c>
      <c r="H2437" s="4" t="s">
        <v>19</v>
      </c>
      <c r="I2437" s="5">
        <v>60.000000000000007</v>
      </c>
      <c r="J2437" s="6">
        <v>725</v>
      </c>
      <c r="K2437" s="7">
        <v>435000.00000000006</v>
      </c>
      <c r="L2437" s="7">
        <v>174000.00000000003</v>
      </c>
      <c r="M2437" s="8">
        <v>0.4</v>
      </c>
      <c r="N2437" s="2" t="s">
        <v>82</v>
      </c>
      <c r="O2437">
        <f t="shared" si="304"/>
        <v>2021</v>
      </c>
      <c r="P2437">
        <f t="shared" si="305"/>
        <v>12</v>
      </c>
      <c r="Q2437" t="str">
        <f t="shared" si="306"/>
        <v>déc</v>
      </c>
      <c r="R2437" t="str">
        <f t="shared" si="307"/>
        <v>North Carolina</v>
      </c>
      <c r="S2437" t="str">
        <f t="shared" si="308"/>
        <v>2021-12</v>
      </c>
      <c r="T2437">
        <f>IF(AND(COUNTIF(Calculs!$Q$2:$Q$12,$O2437)&gt;0,COUNTIF(Calculs!$S$2:$S$12,$E2437)&gt;0,COUNTIF(Calculs!$U$2:$U$12,$H2437)&gt;0),1,0)</f>
        <v>1</v>
      </c>
      <c r="U2437">
        <f t="shared" si="309"/>
        <v>435000.00000000006</v>
      </c>
      <c r="V2437">
        <f t="shared" si="310"/>
        <v>725</v>
      </c>
      <c r="W2437">
        <f t="shared" si="311"/>
        <v>174000.00000000003</v>
      </c>
    </row>
    <row r="2438" spans="1:23" ht="15.75" customHeight="1" x14ac:dyDescent="0.3">
      <c r="A2438" s="2" t="s">
        <v>60</v>
      </c>
      <c r="B2438" s="2">
        <v>1185732</v>
      </c>
      <c r="C2438" s="3">
        <v>44532</v>
      </c>
      <c r="D2438" s="12" t="str" cm="1">
        <f t="array" ref="D2438">_xlfn.SWITCH(WEEKDAY(C2438,2), 1, "Lundi", 2, "Mardi", 3, "Mercredi", 4, "Jeudi", 5, "Vendredi", 6, "Samedi", 7, "Dimanche", "Erreur")</f>
        <v>Jeudi</v>
      </c>
      <c r="E2438" s="2" t="s">
        <v>47</v>
      </c>
      <c r="F2438" s="2" t="s">
        <v>93</v>
      </c>
      <c r="G2438" s="2" t="s">
        <v>94</v>
      </c>
      <c r="H2438" s="4" t="s">
        <v>20</v>
      </c>
      <c r="I2438" s="5">
        <v>60.000000000000007</v>
      </c>
      <c r="J2438" s="6">
        <v>675</v>
      </c>
      <c r="K2438" s="7">
        <v>405000.00000000006</v>
      </c>
      <c r="L2438" s="7">
        <v>162000.00000000003</v>
      </c>
      <c r="M2438" s="8">
        <v>0.4</v>
      </c>
      <c r="N2438" s="2" t="s">
        <v>82</v>
      </c>
      <c r="O2438">
        <f t="shared" si="304"/>
        <v>2021</v>
      </c>
      <c r="P2438">
        <f t="shared" si="305"/>
        <v>12</v>
      </c>
      <c r="Q2438" t="str">
        <f t="shared" si="306"/>
        <v>déc</v>
      </c>
      <c r="R2438" t="str">
        <f t="shared" si="307"/>
        <v>North Carolina</v>
      </c>
      <c r="S2438" t="str">
        <f t="shared" si="308"/>
        <v>2021-12</v>
      </c>
      <c r="T2438">
        <f>IF(AND(COUNTIF(Calculs!$Q$2:$Q$12,$O2438)&gt;0,COUNTIF(Calculs!$S$2:$S$12,$E2438)&gt;0,COUNTIF(Calculs!$U$2:$U$12,$H2438)&gt;0),1,0)</f>
        <v>1</v>
      </c>
      <c r="U2438">
        <f t="shared" si="309"/>
        <v>405000.00000000006</v>
      </c>
      <c r="V2438">
        <f t="shared" si="310"/>
        <v>675</v>
      </c>
      <c r="W2438">
        <f t="shared" si="311"/>
        <v>162000.00000000003</v>
      </c>
    </row>
    <row r="2439" spans="1:23" ht="15.75" customHeight="1" x14ac:dyDescent="0.3">
      <c r="A2439" s="2" t="s">
        <v>60</v>
      </c>
      <c r="B2439" s="2">
        <v>1185732</v>
      </c>
      <c r="C2439" s="3">
        <v>44532</v>
      </c>
      <c r="D2439" s="12" t="str" cm="1">
        <f t="array" ref="D2439">_xlfn.SWITCH(WEEKDAY(C2439,2), 1, "Lundi", 2, "Mardi", 3, "Mercredi", 4, "Jeudi", 5, "Vendredi", 6, "Samedi", 7, "Dimanche", "Erreur")</f>
        <v>Jeudi</v>
      </c>
      <c r="E2439" s="2" t="s">
        <v>47</v>
      </c>
      <c r="F2439" s="2" t="s">
        <v>93</v>
      </c>
      <c r="G2439" s="2" t="s">
        <v>94</v>
      </c>
      <c r="H2439" s="4" t="s">
        <v>21</v>
      </c>
      <c r="I2439" s="5">
        <v>70</v>
      </c>
      <c r="J2439" s="6">
        <v>675</v>
      </c>
      <c r="K2439" s="7">
        <v>472500</v>
      </c>
      <c r="L2439" s="7">
        <v>165375</v>
      </c>
      <c r="M2439" s="8">
        <v>0.35</v>
      </c>
      <c r="N2439" s="2" t="s">
        <v>82</v>
      </c>
      <c r="O2439">
        <f t="shared" si="304"/>
        <v>2021</v>
      </c>
      <c r="P2439">
        <f t="shared" si="305"/>
        <v>12</v>
      </c>
      <c r="Q2439" t="str">
        <f t="shared" si="306"/>
        <v>déc</v>
      </c>
      <c r="R2439" t="str">
        <f t="shared" si="307"/>
        <v>North Carolina</v>
      </c>
      <c r="S2439" t="str">
        <f t="shared" si="308"/>
        <v>2021-12</v>
      </c>
      <c r="T2439">
        <f>IF(AND(COUNTIF(Calculs!$Q$2:$Q$12,$O2439)&gt;0,COUNTIF(Calculs!$S$2:$S$12,$E2439)&gt;0,COUNTIF(Calculs!$U$2:$U$12,$H2439)&gt;0),1,0)</f>
        <v>1</v>
      </c>
      <c r="U2439">
        <f t="shared" si="309"/>
        <v>472500</v>
      </c>
      <c r="V2439">
        <f t="shared" si="310"/>
        <v>675</v>
      </c>
      <c r="W2439">
        <f t="shared" si="311"/>
        <v>165375</v>
      </c>
    </row>
    <row r="2440" spans="1:23" ht="15.75" customHeight="1" x14ac:dyDescent="0.3">
      <c r="A2440" s="2" t="s">
        <v>60</v>
      </c>
      <c r="B2440" s="2">
        <v>1185732</v>
      </c>
      <c r="C2440" s="3">
        <v>44532</v>
      </c>
      <c r="D2440" s="12" t="str" cm="1">
        <f t="array" ref="D2440">_xlfn.SWITCH(WEEKDAY(C2440,2), 1, "Lundi", 2, "Mardi", 3, "Mercredi", 4, "Jeudi", 5, "Vendredi", 6, "Samedi", 7, "Dimanche", "Erreur")</f>
        <v>Jeudi</v>
      </c>
      <c r="E2440" s="2" t="s">
        <v>47</v>
      </c>
      <c r="F2440" s="2" t="s">
        <v>93</v>
      </c>
      <c r="G2440" s="2" t="s">
        <v>94</v>
      </c>
      <c r="H2440" s="4" t="s">
        <v>22</v>
      </c>
      <c r="I2440" s="5">
        <v>75</v>
      </c>
      <c r="J2440" s="6">
        <v>775</v>
      </c>
      <c r="K2440" s="7">
        <v>581250</v>
      </c>
      <c r="L2440" s="7">
        <v>290625</v>
      </c>
      <c r="M2440" s="8">
        <v>0.5</v>
      </c>
      <c r="N2440" s="2" t="s">
        <v>82</v>
      </c>
      <c r="O2440">
        <f t="shared" si="304"/>
        <v>2021</v>
      </c>
      <c r="P2440">
        <f t="shared" si="305"/>
        <v>12</v>
      </c>
      <c r="Q2440" t="str">
        <f t="shared" si="306"/>
        <v>déc</v>
      </c>
      <c r="R2440" t="str">
        <f t="shared" si="307"/>
        <v>North Carolina</v>
      </c>
      <c r="S2440" t="str">
        <f t="shared" si="308"/>
        <v>2021-12</v>
      </c>
      <c r="T2440">
        <f>IF(AND(COUNTIF(Calculs!$Q$2:$Q$12,$O2440)&gt;0,COUNTIF(Calculs!$S$2:$S$12,$E2440)&gt;0,COUNTIF(Calculs!$U$2:$U$12,$H2440)&gt;0),1,0)</f>
        <v>1</v>
      </c>
      <c r="U2440">
        <f t="shared" si="309"/>
        <v>581250</v>
      </c>
      <c r="V2440">
        <f t="shared" si="310"/>
        <v>775</v>
      </c>
      <c r="W2440">
        <f t="shared" si="311"/>
        <v>290625</v>
      </c>
    </row>
    <row r="2441" spans="1:23" ht="15.75" customHeight="1" x14ac:dyDescent="0.3">
      <c r="A2441" s="2" t="s">
        <v>60</v>
      </c>
      <c r="B2441" s="2">
        <v>1185732</v>
      </c>
      <c r="C2441" s="3">
        <v>44209</v>
      </c>
      <c r="D2441" s="12" t="str" cm="1">
        <f t="array" ref="D2441">_xlfn.SWITCH(WEEKDAY(C2441,2), 1, "Lundi", 2, "Mardi", 3, "Mercredi", 4, "Jeudi", 5, "Vendredi", 6, "Samedi", 7, "Dimanche", "Erreur")</f>
        <v>Mercredi</v>
      </c>
      <c r="E2441" s="2" t="s">
        <v>47</v>
      </c>
      <c r="F2441" s="2" t="s">
        <v>93</v>
      </c>
      <c r="G2441" s="2" t="s">
        <v>94</v>
      </c>
      <c r="H2441" s="4" t="s">
        <v>16</v>
      </c>
      <c r="I2441" s="5">
        <v>35</v>
      </c>
      <c r="J2441" s="6">
        <v>775</v>
      </c>
      <c r="K2441" s="7">
        <v>271250</v>
      </c>
      <c r="L2441" s="7">
        <v>108500</v>
      </c>
      <c r="M2441" s="8">
        <v>0.4</v>
      </c>
      <c r="N2441" s="2" t="s">
        <v>82</v>
      </c>
      <c r="O2441">
        <f t="shared" si="304"/>
        <v>2021</v>
      </c>
      <c r="P2441">
        <f t="shared" si="305"/>
        <v>1</v>
      </c>
      <c r="Q2441" t="str">
        <f t="shared" si="306"/>
        <v>janv</v>
      </c>
      <c r="R2441" t="str">
        <f t="shared" si="307"/>
        <v>North Carolina</v>
      </c>
      <c r="S2441" t="str">
        <f t="shared" si="308"/>
        <v>2021-01</v>
      </c>
      <c r="T2441">
        <f>IF(AND(COUNTIF(Calculs!$Q$2:$Q$12,$O2441)&gt;0,COUNTIF(Calculs!$S$2:$S$12,$E2441)&gt;0,COUNTIF(Calculs!$U$2:$U$12,$H2441)&gt;0),1,0)</f>
        <v>1</v>
      </c>
      <c r="U2441">
        <f t="shared" si="309"/>
        <v>271250</v>
      </c>
      <c r="V2441">
        <f t="shared" si="310"/>
        <v>775</v>
      </c>
      <c r="W2441">
        <f t="shared" si="311"/>
        <v>108500</v>
      </c>
    </row>
    <row r="2442" spans="1:23" ht="15.75" customHeight="1" x14ac:dyDescent="0.3">
      <c r="A2442" s="2" t="s">
        <v>60</v>
      </c>
      <c r="B2442" s="2">
        <v>1185732</v>
      </c>
      <c r="C2442" s="3">
        <v>44209</v>
      </c>
      <c r="D2442" s="12" t="str" cm="1">
        <f t="array" ref="D2442">_xlfn.SWITCH(WEEKDAY(C2442,2), 1, "Lundi", 2, "Mardi", 3, "Mercredi", 4, "Jeudi", 5, "Vendredi", 6, "Samedi", 7, "Dimanche", "Erreur")</f>
        <v>Mercredi</v>
      </c>
      <c r="E2442" s="2" t="s">
        <v>47</v>
      </c>
      <c r="F2442" s="2" t="s">
        <v>93</v>
      </c>
      <c r="G2442" s="2" t="s">
        <v>94</v>
      </c>
      <c r="H2442" s="4" t="s">
        <v>18</v>
      </c>
      <c r="I2442" s="5">
        <v>35</v>
      </c>
      <c r="J2442" s="6">
        <v>575</v>
      </c>
      <c r="K2442" s="7">
        <v>201250</v>
      </c>
      <c r="L2442" s="7">
        <v>70437.5</v>
      </c>
      <c r="M2442" s="8">
        <v>0.35</v>
      </c>
      <c r="N2442" s="2" t="s">
        <v>82</v>
      </c>
      <c r="O2442">
        <f t="shared" si="304"/>
        <v>2021</v>
      </c>
      <c r="P2442">
        <f t="shared" si="305"/>
        <v>1</v>
      </c>
      <c r="Q2442" t="str">
        <f t="shared" si="306"/>
        <v>janv</v>
      </c>
      <c r="R2442" t="str">
        <f t="shared" si="307"/>
        <v>North Carolina</v>
      </c>
      <c r="S2442" t="str">
        <f t="shared" si="308"/>
        <v>2021-01</v>
      </c>
      <c r="T2442">
        <f>IF(AND(COUNTIF(Calculs!$Q$2:$Q$12,$O2442)&gt;0,COUNTIF(Calculs!$S$2:$S$12,$E2442)&gt;0,COUNTIF(Calculs!$U$2:$U$12,$H2442)&gt;0),1,0)</f>
        <v>1</v>
      </c>
      <c r="U2442">
        <f t="shared" si="309"/>
        <v>201250</v>
      </c>
      <c r="V2442">
        <f t="shared" si="310"/>
        <v>575</v>
      </c>
      <c r="W2442">
        <f t="shared" si="311"/>
        <v>70437.5</v>
      </c>
    </row>
    <row r="2443" spans="1:23" ht="15.75" customHeight="1" x14ac:dyDescent="0.3">
      <c r="A2443" s="2" t="s">
        <v>60</v>
      </c>
      <c r="B2443" s="2">
        <v>1185732</v>
      </c>
      <c r="C2443" s="3">
        <v>44209</v>
      </c>
      <c r="D2443" s="12" t="str" cm="1">
        <f t="array" ref="D2443">_xlfn.SWITCH(WEEKDAY(C2443,2), 1, "Lundi", 2, "Mardi", 3, "Mercredi", 4, "Jeudi", 5, "Vendredi", 6, "Samedi", 7, "Dimanche", "Erreur")</f>
        <v>Mercredi</v>
      </c>
      <c r="E2443" s="2" t="s">
        <v>47</v>
      </c>
      <c r="F2443" s="2" t="s">
        <v>93</v>
      </c>
      <c r="G2443" s="2" t="s">
        <v>94</v>
      </c>
      <c r="H2443" s="4" t="s">
        <v>19</v>
      </c>
      <c r="I2443" s="5">
        <v>25.000000000000007</v>
      </c>
      <c r="J2443" s="6">
        <v>575</v>
      </c>
      <c r="K2443" s="7">
        <v>143750.00000000003</v>
      </c>
      <c r="L2443" s="7">
        <v>57500.000000000015</v>
      </c>
      <c r="M2443" s="8">
        <v>0.4</v>
      </c>
      <c r="N2443" s="2" t="s">
        <v>82</v>
      </c>
      <c r="O2443">
        <f t="shared" si="304"/>
        <v>2021</v>
      </c>
      <c r="P2443">
        <f t="shared" si="305"/>
        <v>1</v>
      </c>
      <c r="Q2443" t="str">
        <f t="shared" si="306"/>
        <v>janv</v>
      </c>
      <c r="R2443" t="str">
        <f t="shared" si="307"/>
        <v>North Carolina</v>
      </c>
      <c r="S2443" t="str">
        <f t="shared" si="308"/>
        <v>2021-01</v>
      </c>
      <c r="T2443">
        <f>IF(AND(COUNTIF(Calculs!$Q$2:$Q$12,$O2443)&gt;0,COUNTIF(Calculs!$S$2:$S$12,$E2443)&gt;0,COUNTIF(Calculs!$U$2:$U$12,$H2443)&gt;0),1,0)</f>
        <v>1</v>
      </c>
      <c r="U2443">
        <f t="shared" si="309"/>
        <v>143750.00000000003</v>
      </c>
      <c r="V2443">
        <f t="shared" si="310"/>
        <v>575</v>
      </c>
      <c r="W2443">
        <f t="shared" si="311"/>
        <v>57500.000000000015</v>
      </c>
    </row>
    <row r="2444" spans="1:23" ht="15.75" customHeight="1" x14ac:dyDescent="0.3">
      <c r="A2444" s="2" t="s">
        <v>60</v>
      </c>
      <c r="B2444" s="2">
        <v>1185732</v>
      </c>
      <c r="C2444" s="3">
        <v>44209</v>
      </c>
      <c r="D2444" s="12" t="str" cm="1">
        <f t="array" ref="D2444">_xlfn.SWITCH(WEEKDAY(C2444,2), 1, "Lundi", 2, "Mardi", 3, "Mercredi", 4, "Jeudi", 5, "Vendredi", 6, "Samedi", 7, "Dimanche", "Erreur")</f>
        <v>Mercredi</v>
      </c>
      <c r="E2444" s="2" t="s">
        <v>47</v>
      </c>
      <c r="F2444" s="2" t="s">
        <v>93</v>
      </c>
      <c r="G2444" s="2" t="s">
        <v>94</v>
      </c>
      <c r="H2444" s="4" t="s">
        <v>20</v>
      </c>
      <c r="I2444" s="5">
        <v>30</v>
      </c>
      <c r="J2444" s="6">
        <v>425</v>
      </c>
      <c r="K2444" s="7">
        <v>127500</v>
      </c>
      <c r="L2444" s="7">
        <v>51000</v>
      </c>
      <c r="M2444" s="8">
        <v>0.4</v>
      </c>
      <c r="N2444" s="2" t="s">
        <v>82</v>
      </c>
      <c r="O2444">
        <f t="shared" si="304"/>
        <v>2021</v>
      </c>
      <c r="P2444">
        <f t="shared" si="305"/>
        <v>1</v>
      </c>
      <c r="Q2444" t="str">
        <f t="shared" si="306"/>
        <v>janv</v>
      </c>
      <c r="R2444" t="str">
        <f t="shared" si="307"/>
        <v>North Carolina</v>
      </c>
      <c r="S2444" t="str">
        <f t="shared" si="308"/>
        <v>2021-01</v>
      </c>
      <c r="T2444">
        <f>IF(AND(COUNTIF(Calculs!$Q$2:$Q$12,$O2444)&gt;0,COUNTIF(Calculs!$S$2:$S$12,$E2444)&gt;0,COUNTIF(Calculs!$U$2:$U$12,$H2444)&gt;0),1,0)</f>
        <v>1</v>
      </c>
      <c r="U2444">
        <f t="shared" si="309"/>
        <v>127500</v>
      </c>
      <c r="V2444">
        <f t="shared" si="310"/>
        <v>425</v>
      </c>
      <c r="W2444">
        <f t="shared" si="311"/>
        <v>51000</v>
      </c>
    </row>
    <row r="2445" spans="1:23" ht="15.75" customHeight="1" x14ac:dyDescent="0.3">
      <c r="A2445" s="2" t="s">
        <v>60</v>
      </c>
      <c r="B2445" s="2">
        <v>1185732</v>
      </c>
      <c r="C2445" s="3">
        <v>44209</v>
      </c>
      <c r="D2445" s="12" t="str" cm="1">
        <f t="array" ref="D2445">_xlfn.SWITCH(WEEKDAY(C2445,2), 1, "Lundi", 2, "Mardi", 3, "Mercredi", 4, "Jeudi", 5, "Vendredi", 6, "Samedi", 7, "Dimanche", "Erreur")</f>
        <v>Mercredi</v>
      </c>
      <c r="E2445" s="2" t="s">
        <v>47</v>
      </c>
      <c r="F2445" s="2" t="s">
        <v>93</v>
      </c>
      <c r="G2445" s="2" t="s">
        <v>94</v>
      </c>
      <c r="H2445" s="4" t="s">
        <v>21</v>
      </c>
      <c r="I2445" s="5">
        <v>45</v>
      </c>
      <c r="J2445" s="6">
        <v>475</v>
      </c>
      <c r="K2445" s="7">
        <v>213750</v>
      </c>
      <c r="L2445" s="7">
        <v>74812.5</v>
      </c>
      <c r="M2445" s="8">
        <v>0.35</v>
      </c>
      <c r="N2445" s="2" t="s">
        <v>82</v>
      </c>
      <c r="O2445">
        <f t="shared" si="304"/>
        <v>2021</v>
      </c>
      <c r="P2445">
        <f t="shared" si="305"/>
        <v>1</v>
      </c>
      <c r="Q2445" t="str">
        <f t="shared" si="306"/>
        <v>janv</v>
      </c>
      <c r="R2445" t="str">
        <f t="shared" si="307"/>
        <v>North Carolina</v>
      </c>
      <c r="S2445" t="str">
        <f t="shared" si="308"/>
        <v>2021-01</v>
      </c>
      <c r="T2445">
        <f>IF(AND(COUNTIF(Calculs!$Q$2:$Q$12,$O2445)&gt;0,COUNTIF(Calculs!$S$2:$S$12,$E2445)&gt;0,COUNTIF(Calculs!$U$2:$U$12,$H2445)&gt;0),1,0)</f>
        <v>1</v>
      </c>
      <c r="U2445">
        <f t="shared" si="309"/>
        <v>213750</v>
      </c>
      <c r="V2445">
        <f t="shared" si="310"/>
        <v>475</v>
      </c>
      <c r="W2445">
        <f t="shared" si="311"/>
        <v>74812.5</v>
      </c>
    </row>
    <row r="2446" spans="1:23" ht="15.75" customHeight="1" x14ac:dyDescent="0.3">
      <c r="A2446" s="2" t="s">
        <v>60</v>
      </c>
      <c r="B2446" s="2">
        <v>1185732</v>
      </c>
      <c r="C2446" s="3">
        <v>44209</v>
      </c>
      <c r="D2446" s="12" t="str" cm="1">
        <f t="array" ref="D2446">_xlfn.SWITCH(WEEKDAY(C2446,2), 1, "Lundi", 2, "Mardi", 3, "Mercredi", 4, "Jeudi", 5, "Vendredi", 6, "Samedi", 7, "Dimanche", "Erreur")</f>
        <v>Mercredi</v>
      </c>
      <c r="E2446" s="2" t="s">
        <v>47</v>
      </c>
      <c r="F2446" s="2" t="s">
        <v>93</v>
      </c>
      <c r="G2446" s="2" t="s">
        <v>94</v>
      </c>
      <c r="H2446" s="4" t="s">
        <v>22</v>
      </c>
      <c r="I2446" s="5">
        <v>35</v>
      </c>
      <c r="J2446" s="6">
        <v>575</v>
      </c>
      <c r="K2446" s="7">
        <v>201250</v>
      </c>
      <c r="L2446" s="7">
        <v>100625</v>
      </c>
      <c r="M2446" s="8">
        <v>0.5</v>
      </c>
      <c r="N2446" s="2" t="s">
        <v>82</v>
      </c>
      <c r="O2446">
        <f t="shared" si="304"/>
        <v>2021</v>
      </c>
      <c r="P2446">
        <f t="shared" si="305"/>
        <v>1</v>
      </c>
      <c r="Q2446" t="str">
        <f t="shared" si="306"/>
        <v>janv</v>
      </c>
      <c r="R2446" t="str">
        <f t="shared" si="307"/>
        <v>North Carolina</v>
      </c>
      <c r="S2446" t="str">
        <f t="shared" si="308"/>
        <v>2021-01</v>
      </c>
      <c r="T2446">
        <f>IF(AND(COUNTIF(Calculs!$Q$2:$Q$12,$O2446)&gt;0,COUNTIF(Calculs!$S$2:$S$12,$E2446)&gt;0,COUNTIF(Calculs!$U$2:$U$12,$H2446)&gt;0),1,0)</f>
        <v>1</v>
      </c>
      <c r="U2446">
        <f t="shared" si="309"/>
        <v>201250</v>
      </c>
      <c r="V2446">
        <f t="shared" si="310"/>
        <v>575</v>
      </c>
      <c r="W2446">
        <f t="shared" si="311"/>
        <v>100625</v>
      </c>
    </row>
    <row r="2447" spans="1:23" ht="15.75" customHeight="1" x14ac:dyDescent="0.3">
      <c r="A2447" s="2" t="s">
        <v>60</v>
      </c>
      <c r="B2447" s="2">
        <v>1185732</v>
      </c>
      <c r="C2447" s="3">
        <v>44238</v>
      </c>
      <c r="D2447" s="12" t="str" cm="1">
        <f t="array" ref="D2447">_xlfn.SWITCH(WEEKDAY(C2447,2), 1, "Lundi", 2, "Mardi", 3, "Mercredi", 4, "Jeudi", 5, "Vendredi", 6, "Samedi", 7, "Dimanche", "Erreur")</f>
        <v>Jeudi</v>
      </c>
      <c r="E2447" s="2" t="s">
        <v>47</v>
      </c>
      <c r="F2447" s="2" t="s">
        <v>93</v>
      </c>
      <c r="G2447" s="2" t="s">
        <v>94</v>
      </c>
      <c r="H2447" s="4" t="s">
        <v>16</v>
      </c>
      <c r="I2447" s="5">
        <v>35</v>
      </c>
      <c r="J2447" s="6">
        <v>825</v>
      </c>
      <c r="K2447" s="7">
        <v>288750</v>
      </c>
      <c r="L2447" s="7">
        <v>115500</v>
      </c>
      <c r="M2447" s="8">
        <v>0.4</v>
      </c>
      <c r="N2447" s="2" t="s">
        <v>82</v>
      </c>
      <c r="O2447">
        <f t="shared" si="304"/>
        <v>2021</v>
      </c>
      <c r="P2447">
        <f t="shared" si="305"/>
        <v>2</v>
      </c>
      <c r="Q2447" t="str">
        <f t="shared" si="306"/>
        <v>févr</v>
      </c>
      <c r="R2447" t="str">
        <f t="shared" si="307"/>
        <v>North Carolina</v>
      </c>
      <c r="S2447" t="str">
        <f t="shared" si="308"/>
        <v>2021-02</v>
      </c>
      <c r="T2447">
        <f>IF(AND(COUNTIF(Calculs!$Q$2:$Q$12,$O2447)&gt;0,COUNTIF(Calculs!$S$2:$S$12,$E2447)&gt;0,COUNTIF(Calculs!$U$2:$U$12,$H2447)&gt;0),1,0)</f>
        <v>1</v>
      </c>
      <c r="U2447">
        <f t="shared" si="309"/>
        <v>288750</v>
      </c>
      <c r="V2447">
        <f t="shared" si="310"/>
        <v>825</v>
      </c>
      <c r="W2447">
        <f t="shared" si="311"/>
        <v>115500</v>
      </c>
    </row>
    <row r="2448" spans="1:23" ht="15.75" customHeight="1" x14ac:dyDescent="0.3">
      <c r="A2448" s="2" t="s">
        <v>60</v>
      </c>
      <c r="B2448" s="2">
        <v>1185732</v>
      </c>
      <c r="C2448" s="3">
        <v>44238</v>
      </c>
      <c r="D2448" s="12" t="str" cm="1">
        <f t="array" ref="D2448">_xlfn.SWITCH(WEEKDAY(C2448,2), 1, "Lundi", 2, "Mardi", 3, "Mercredi", 4, "Jeudi", 5, "Vendredi", 6, "Samedi", 7, "Dimanche", "Erreur")</f>
        <v>Jeudi</v>
      </c>
      <c r="E2448" s="2" t="s">
        <v>47</v>
      </c>
      <c r="F2448" s="2" t="s">
        <v>93</v>
      </c>
      <c r="G2448" s="2" t="s">
        <v>94</v>
      </c>
      <c r="H2448" s="4" t="s">
        <v>18</v>
      </c>
      <c r="I2448" s="5">
        <v>35</v>
      </c>
      <c r="J2448" s="6">
        <v>475</v>
      </c>
      <c r="K2448" s="7">
        <v>166250</v>
      </c>
      <c r="L2448" s="7">
        <v>58187.499999999993</v>
      </c>
      <c r="M2448" s="8">
        <v>0.35</v>
      </c>
      <c r="N2448" s="2" t="s">
        <v>82</v>
      </c>
      <c r="O2448">
        <f t="shared" si="304"/>
        <v>2021</v>
      </c>
      <c r="P2448">
        <f t="shared" si="305"/>
        <v>2</v>
      </c>
      <c r="Q2448" t="str">
        <f t="shared" si="306"/>
        <v>févr</v>
      </c>
      <c r="R2448" t="str">
        <f t="shared" si="307"/>
        <v>North Carolina</v>
      </c>
      <c r="S2448" t="str">
        <f t="shared" si="308"/>
        <v>2021-02</v>
      </c>
      <c r="T2448">
        <f>IF(AND(COUNTIF(Calculs!$Q$2:$Q$12,$O2448)&gt;0,COUNTIF(Calculs!$S$2:$S$12,$E2448)&gt;0,COUNTIF(Calculs!$U$2:$U$12,$H2448)&gt;0),1,0)</f>
        <v>1</v>
      </c>
      <c r="U2448">
        <f t="shared" si="309"/>
        <v>166250</v>
      </c>
      <c r="V2448">
        <f t="shared" si="310"/>
        <v>475</v>
      </c>
      <c r="W2448">
        <f t="shared" si="311"/>
        <v>58187.499999999993</v>
      </c>
    </row>
    <row r="2449" spans="1:23" ht="15.75" customHeight="1" x14ac:dyDescent="0.3">
      <c r="A2449" s="2" t="s">
        <v>60</v>
      </c>
      <c r="B2449" s="2">
        <v>1185732</v>
      </c>
      <c r="C2449" s="3">
        <v>44238</v>
      </c>
      <c r="D2449" s="12" t="str" cm="1">
        <f t="array" ref="D2449">_xlfn.SWITCH(WEEKDAY(C2449,2), 1, "Lundi", 2, "Mardi", 3, "Mercredi", 4, "Jeudi", 5, "Vendredi", 6, "Samedi", 7, "Dimanche", "Erreur")</f>
        <v>Jeudi</v>
      </c>
      <c r="E2449" s="2" t="s">
        <v>47</v>
      </c>
      <c r="F2449" s="2" t="s">
        <v>93</v>
      </c>
      <c r="G2449" s="2" t="s">
        <v>94</v>
      </c>
      <c r="H2449" s="4" t="s">
        <v>19</v>
      </c>
      <c r="I2449" s="5">
        <v>25.000000000000007</v>
      </c>
      <c r="J2449" s="6">
        <v>525</v>
      </c>
      <c r="K2449" s="7">
        <v>131250.00000000003</v>
      </c>
      <c r="L2449" s="7">
        <v>52500.000000000015</v>
      </c>
      <c r="M2449" s="8">
        <v>0.4</v>
      </c>
      <c r="N2449" s="2" t="s">
        <v>82</v>
      </c>
      <c r="O2449">
        <f t="shared" si="304"/>
        <v>2021</v>
      </c>
      <c r="P2449">
        <f t="shared" si="305"/>
        <v>2</v>
      </c>
      <c r="Q2449" t="str">
        <f t="shared" si="306"/>
        <v>févr</v>
      </c>
      <c r="R2449" t="str">
        <f t="shared" si="307"/>
        <v>North Carolina</v>
      </c>
      <c r="S2449" t="str">
        <f t="shared" si="308"/>
        <v>2021-02</v>
      </c>
      <c r="T2449">
        <f>IF(AND(COUNTIF(Calculs!$Q$2:$Q$12,$O2449)&gt;0,COUNTIF(Calculs!$S$2:$S$12,$E2449)&gt;0,COUNTIF(Calculs!$U$2:$U$12,$H2449)&gt;0),1,0)</f>
        <v>1</v>
      </c>
      <c r="U2449">
        <f t="shared" si="309"/>
        <v>131250.00000000003</v>
      </c>
      <c r="V2449">
        <f t="shared" si="310"/>
        <v>525</v>
      </c>
      <c r="W2449">
        <f t="shared" si="311"/>
        <v>52500.000000000015</v>
      </c>
    </row>
    <row r="2450" spans="1:23" ht="15.75" customHeight="1" x14ac:dyDescent="0.3">
      <c r="A2450" s="2" t="s">
        <v>60</v>
      </c>
      <c r="B2450" s="2">
        <v>1185732</v>
      </c>
      <c r="C2450" s="3">
        <v>44238</v>
      </c>
      <c r="D2450" s="12" t="str" cm="1">
        <f t="array" ref="D2450">_xlfn.SWITCH(WEEKDAY(C2450,2), 1, "Lundi", 2, "Mardi", 3, "Mercredi", 4, "Jeudi", 5, "Vendredi", 6, "Samedi", 7, "Dimanche", "Erreur")</f>
        <v>Jeudi</v>
      </c>
      <c r="E2450" s="2" t="s">
        <v>35</v>
      </c>
      <c r="F2450" s="2" t="s">
        <v>95</v>
      </c>
      <c r="G2450" s="2" t="s">
        <v>96</v>
      </c>
      <c r="H2450" s="4" t="s">
        <v>20</v>
      </c>
      <c r="I2450" s="5">
        <v>30</v>
      </c>
      <c r="J2450" s="6">
        <v>375</v>
      </c>
      <c r="K2450" s="7">
        <v>112500</v>
      </c>
      <c r="L2450" s="7">
        <v>45000</v>
      </c>
      <c r="M2450" s="8">
        <v>0.4</v>
      </c>
      <c r="N2450" s="2" t="s">
        <v>82</v>
      </c>
      <c r="O2450">
        <f t="shared" si="304"/>
        <v>2021</v>
      </c>
      <c r="P2450">
        <f t="shared" si="305"/>
        <v>2</v>
      </c>
      <c r="Q2450" t="str">
        <f t="shared" si="306"/>
        <v>févr</v>
      </c>
      <c r="R2450" t="str">
        <f t="shared" si="307"/>
        <v>Ohio</v>
      </c>
      <c r="S2450" t="str">
        <f t="shared" si="308"/>
        <v>2021-02</v>
      </c>
      <c r="T2450">
        <f>IF(AND(COUNTIF(Calculs!$Q$2:$Q$12,$O2450)&gt;0,COUNTIF(Calculs!$S$2:$S$12,$E2450)&gt;0,COUNTIF(Calculs!$U$2:$U$12,$H2450)&gt;0),1,0)</f>
        <v>1</v>
      </c>
      <c r="U2450">
        <f t="shared" si="309"/>
        <v>112500</v>
      </c>
      <c r="V2450">
        <f t="shared" si="310"/>
        <v>375</v>
      </c>
      <c r="W2450">
        <f t="shared" si="311"/>
        <v>45000</v>
      </c>
    </row>
    <row r="2451" spans="1:23" ht="15.75" customHeight="1" x14ac:dyDescent="0.3">
      <c r="A2451" s="2" t="s">
        <v>60</v>
      </c>
      <c r="B2451" s="2">
        <v>1185732</v>
      </c>
      <c r="C2451" s="3">
        <v>44238</v>
      </c>
      <c r="D2451" s="12" t="str" cm="1">
        <f t="array" ref="D2451">_xlfn.SWITCH(WEEKDAY(C2451,2), 1, "Lundi", 2, "Mardi", 3, "Mercredi", 4, "Jeudi", 5, "Vendredi", 6, "Samedi", 7, "Dimanche", "Erreur")</f>
        <v>Jeudi</v>
      </c>
      <c r="E2451" s="2" t="s">
        <v>35</v>
      </c>
      <c r="F2451" s="2" t="s">
        <v>95</v>
      </c>
      <c r="G2451" s="2" t="s">
        <v>96</v>
      </c>
      <c r="H2451" s="4" t="s">
        <v>21</v>
      </c>
      <c r="I2451" s="5">
        <v>45</v>
      </c>
      <c r="J2451" s="6">
        <v>450</v>
      </c>
      <c r="K2451" s="7">
        <v>202500</v>
      </c>
      <c r="L2451" s="7">
        <v>70875</v>
      </c>
      <c r="M2451" s="8">
        <v>0.35</v>
      </c>
      <c r="N2451" s="2" t="s">
        <v>82</v>
      </c>
      <c r="O2451">
        <f t="shared" si="304"/>
        <v>2021</v>
      </c>
      <c r="P2451">
        <f t="shared" si="305"/>
        <v>2</v>
      </c>
      <c r="Q2451" t="str">
        <f t="shared" si="306"/>
        <v>févr</v>
      </c>
      <c r="R2451" t="str">
        <f t="shared" si="307"/>
        <v>Ohio</v>
      </c>
      <c r="S2451" t="str">
        <f t="shared" si="308"/>
        <v>2021-02</v>
      </c>
      <c r="T2451">
        <f>IF(AND(COUNTIF(Calculs!$Q$2:$Q$12,$O2451)&gt;0,COUNTIF(Calculs!$S$2:$S$12,$E2451)&gt;0,COUNTIF(Calculs!$U$2:$U$12,$H2451)&gt;0),1,0)</f>
        <v>1</v>
      </c>
      <c r="U2451">
        <f t="shared" si="309"/>
        <v>202500</v>
      </c>
      <c r="V2451">
        <f t="shared" si="310"/>
        <v>450</v>
      </c>
      <c r="W2451">
        <f t="shared" si="311"/>
        <v>70875</v>
      </c>
    </row>
    <row r="2452" spans="1:23" ht="15.75" customHeight="1" x14ac:dyDescent="0.3">
      <c r="A2452" s="2" t="s">
        <v>60</v>
      </c>
      <c r="B2452" s="2">
        <v>1185732</v>
      </c>
      <c r="C2452" s="3">
        <v>44238</v>
      </c>
      <c r="D2452" s="12" t="str" cm="1">
        <f t="array" ref="D2452">_xlfn.SWITCH(WEEKDAY(C2452,2), 1, "Lundi", 2, "Mardi", 3, "Mercredi", 4, "Jeudi", 5, "Vendredi", 6, "Samedi", 7, "Dimanche", "Erreur")</f>
        <v>Jeudi</v>
      </c>
      <c r="E2452" s="2" t="s">
        <v>35</v>
      </c>
      <c r="F2452" s="2" t="s">
        <v>95</v>
      </c>
      <c r="G2452" s="2" t="s">
        <v>96</v>
      </c>
      <c r="H2452" s="4" t="s">
        <v>22</v>
      </c>
      <c r="I2452" s="5">
        <v>30</v>
      </c>
      <c r="J2452" s="6">
        <v>550</v>
      </c>
      <c r="K2452" s="7">
        <v>165000</v>
      </c>
      <c r="L2452" s="7">
        <v>82500</v>
      </c>
      <c r="M2452" s="8">
        <v>0.5</v>
      </c>
      <c r="N2452" s="2" t="s">
        <v>82</v>
      </c>
      <c r="O2452">
        <f t="shared" si="304"/>
        <v>2021</v>
      </c>
      <c r="P2452">
        <f t="shared" si="305"/>
        <v>2</v>
      </c>
      <c r="Q2452" t="str">
        <f t="shared" si="306"/>
        <v>févr</v>
      </c>
      <c r="R2452" t="str">
        <f t="shared" si="307"/>
        <v>Ohio</v>
      </c>
      <c r="S2452" t="str">
        <f t="shared" si="308"/>
        <v>2021-02</v>
      </c>
      <c r="T2452">
        <f>IF(AND(COUNTIF(Calculs!$Q$2:$Q$12,$O2452)&gt;0,COUNTIF(Calculs!$S$2:$S$12,$E2452)&gt;0,COUNTIF(Calculs!$U$2:$U$12,$H2452)&gt;0),1,0)</f>
        <v>1</v>
      </c>
      <c r="U2452">
        <f t="shared" si="309"/>
        <v>165000</v>
      </c>
      <c r="V2452">
        <f t="shared" si="310"/>
        <v>550</v>
      </c>
      <c r="W2452">
        <f t="shared" si="311"/>
        <v>82500</v>
      </c>
    </row>
    <row r="2453" spans="1:23" ht="15.75" customHeight="1" x14ac:dyDescent="0.3">
      <c r="A2453" s="2" t="s">
        <v>60</v>
      </c>
      <c r="B2453" s="2">
        <v>1185732</v>
      </c>
      <c r="C2453" s="3">
        <v>44264</v>
      </c>
      <c r="D2453" s="12" t="str" cm="1">
        <f t="array" ref="D2453">_xlfn.SWITCH(WEEKDAY(C2453,2), 1, "Lundi", 2, "Mardi", 3, "Mercredi", 4, "Jeudi", 5, "Vendredi", 6, "Samedi", 7, "Dimanche", "Erreur")</f>
        <v>Mardi</v>
      </c>
      <c r="E2453" s="2" t="s">
        <v>35</v>
      </c>
      <c r="F2453" s="2" t="s">
        <v>95</v>
      </c>
      <c r="G2453" s="2" t="s">
        <v>96</v>
      </c>
      <c r="H2453" s="4" t="s">
        <v>16</v>
      </c>
      <c r="I2453" s="5">
        <v>30</v>
      </c>
      <c r="J2453" s="6">
        <v>770</v>
      </c>
      <c r="K2453" s="7">
        <v>231000</v>
      </c>
      <c r="L2453" s="7">
        <v>92400</v>
      </c>
      <c r="M2453" s="8">
        <v>0.4</v>
      </c>
      <c r="N2453" s="2" t="s">
        <v>82</v>
      </c>
      <c r="O2453">
        <f t="shared" si="304"/>
        <v>2021</v>
      </c>
      <c r="P2453">
        <f t="shared" si="305"/>
        <v>3</v>
      </c>
      <c r="Q2453" t="str">
        <f t="shared" si="306"/>
        <v>mars</v>
      </c>
      <c r="R2453" t="str">
        <f t="shared" si="307"/>
        <v>Ohio</v>
      </c>
      <c r="S2453" t="str">
        <f t="shared" si="308"/>
        <v>2021-03</v>
      </c>
      <c r="T2453">
        <f>IF(AND(COUNTIF(Calculs!$Q$2:$Q$12,$O2453)&gt;0,COUNTIF(Calculs!$S$2:$S$12,$E2453)&gt;0,COUNTIF(Calculs!$U$2:$U$12,$H2453)&gt;0),1,0)</f>
        <v>1</v>
      </c>
      <c r="U2453">
        <f t="shared" si="309"/>
        <v>231000</v>
      </c>
      <c r="V2453">
        <f t="shared" si="310"/>
        <v>770</v>
      </c>
      <c r="W2453">
        <f t="shared" si="311"/>
        <v>92400</v>
      </c>
    </row>
    <row r="2454" spans="1:23" ht="15.75" customHeight="1" x14ac:dyDescent="0.3">
      <c r="A2454" s="2" t="s">
        <v>60</v>
      </c>
      <c r="B2454" s="2">
        <v>1185732</v>
      </c>
      <c r="C2454" s="3">
        <v>44264</v>
      </c>
      <c r="D2454" s="12" t="str" cm="1">
        <f t="array" ref="D2454">_xlfn.SWITCH(WEEKDAY(C2454,2), 1, "Lundi", 2, "Mardi", 3, "Mercredi", 4, "Jeudi", 5, "Vendredi", 6, "Samedi", 7, "Dimanche", "Erreur")</f>
        <v>Mardi</v>
      </c>
      <c r="E2454" s="2" t="s">
        <v>35</v>
      </c>
      <c r="F2454" s="2" t="s">
        <v>95</v>
      </c>
      <c r="G2454" s="2" t="s">
        <v>96</v>
      </c>
      <c r="H2454" s="4" t="s">
        <v>18</v>
      </c>
      <c r="I2454" s="5">
        <v>30</v>
      </c>
      <c r="J2454" s="6">
        <v>450</v>
      </c>
      <c r="K2454" s="7">
        <v>135000</v>
      </c>
      <c r="L2454" s="7">
        <v>47250</v>
      </c>
      <c r="M2454" s="8">
        <v>0.35</v>
      </c>
      <c r="N2454" s="2" t="s">
        <v>82</v>
      </c>
      <c r="O2454">
        <f t="shared" si="304"/>
        <v>2021</v>
      </c>
      <c r="P2454">
        <f t="shared" si="305"/>
        <v>3</v>
      </c>
      <c r="Q2454" t="str">
        <f t="shared" si="306"/>
        <v>mars</v>
      </c>
      <c r="R2454" t="str">
        <f t="shared" si="307"/>
        <v>Ohio</v>
      </c>
      <c r="S2454" t="str">
        <f t="shared" si="308"/>
        <v>2021-03</v>
      </c>
      <c r="T2454">
        <f>IF(AND(COUNTIF(Calculs!$Q$2:$Q$12,$O2454)&gt;0,COUNTIF(Calculs!$S$2:$S$12,$E2454)&gt;0,COUNTIF(Calculs!$U$2:$U$12,$H2454)&gt;0),1,0)</f>
        <v>1</v>
      </c>
      <c r="U2454">
        <f t="shared" si="309"/>
        <v>135000</v>
      </c>
      <c r="V2454">
        <f t="shared" si="310"/>
        <v>450</v>
      </c>
      <c r="W2454">
        <f t="shared" si="311"/>
        <v>47250</v>
      </c>
    </row>
    <row r="2455" spans="1:23" ht="15.75" customHeight="1" x14ac:dyDescent="0.3">
      <c r="A2455" s="2" t="s">
        <v>60</v>
      </c>
      <c r="B2455" s="2">
        <v>1185732</v>
      </c>
      <c r="C2455" s="3">
        <v>44264</v>
      </c>
      <c r="D2455" s="12" t="str" cm="1">
        <f t="array" ref="D2455">_xlfn.SWITCH(WEEKDAY(C2455,2), 1, "Lundi", 2, "Mardi", 3, "Mercredi", 4, "Jeudi", 5, "Vendredi", 6, "Samedi", 7, "Dimanche", "Erreur")</f>
        <v>Mardi</v>
      </c>
      <c r="E2455" s="2" t="s">
        <v>35</v>
      </c>
      <c r="F2455" s="2" t="s">
        <v>95</v>
      </c>
      <c r="G2455" s="2" t="s">
        <v>96</v>
      </c>
      <c r="H2455" s="4" t="s">
        <v>19</v>
      </c>
      <c r="I2455" s="5">
        <v>20</v>
      </c>
      <c r="J2455" s="6">
        <v>475</v>
      </c>
      <c r="K2455" s="7">
        <v>95000</v>
      </c>
      <c r="L2455" s="7">
        <v>38000</v>
      </c>
      <c r="M2455" s="8">
        <v>0.4</v>
      </c>
      <c r="N2455" s="2" t="s">
        <v>82</v>
      </c>
      <c r="O2455">
        <f t="shared" si="304"/>
        <v>2021</v>
      </c>
      <c r="P2455">
        <f t="shared" si="305"/>
        <v>3</v>
      </c>
      <c r="Q2455" t="str">
        <f t="shared" si="306"/>
        <v>mars</v>
      </c>
      <c r="R2455" t="str">
        <f t="shared" si="307"/>
        <v>Ohio</v>
      </c>
      <c r="S2455" t="str">
        <f t="shared" si="308"/>
        <v>2021-03</v>
      </c>
      <c r="T2455">
        <f>IF(AND(COUNTIF(Calculs!$Q$2:$Q$12,$O2455)&gt;0,COUNTIF(Calculs!$S$2:$S$12,$E2455)&gt;0,COUNTIF(Calculs!$U$2:$U$12,$H2455)&gt;0),1,0)</f>
        <v>1</v>
      </c>
      <c r="U2455">
        <f t="shared" si="309"/>
        <v>95000</v>
      </c>
      <c r="V2455">
        <f t="shared" si="310"/>
        <v>475</v>
      </c>
      <c r="W2455">
        <f t="shared" si="311"/>
        <v>38000</v>
      </c>
    </row>
    <row r="2456" spans="1:23" ht="15.75" customHeight="1" x14ac:dyDescent="0.3">
      <c r="A2456" s="2" t="s">
        <v>60</v>
      </c>
      <c r="B2456" s="2">
        <v>1185732</v>
      </c>
      <c r="C2456" s="3">
        <v>44264</v>
      </c>
      <c r="D2456" s="12" t="str" cm="1">
        <f t="array" ref="D2456">_xlfn.SWITCH(WEEKDAY(C2456,2), 1, "Lundi", 2, "Mardi", 3, "Mercredi", 4, "Jeudi", 5, "Vendredi", 6, "Samedi", 7, "Dimanche", "Erreur")</f>
        <v>Mardi</v>
      </c>
      <c r="E2456" s="2" t="s">
        <v>35</v>
      </c>
      <c r="F2456" s="2" t="s">
        <v>95</v>
      </c>
      <c r="G2456" s="2" t="s">
        <v>96</v>
      </c>
      <c r="H2456" s="4" t="s">
        <v>20</v>
      </c>
      <c r="I2456" s="5">
        <v>24.999999999999993</v>
      </c>
      <c r="J2456" s="6">
        <v>325</v>
      </c>
      <c r="K2456" s="7">
        <v>81249.999999999971</v>
      </c>
      <c r="L2456" s="7">
        <v>32499.999999999989</v>
      </c>
      <c r="M2456" s="8">
        <v>0.4</v>
      </c>
      <c r="N2456" s="2" t="s">
        <v>82</v>
      </c>
      <c r="O2456">
        <f t="shared" si="304"/>
        <v>2021</v>
      </c>
      <c r="P2456">
        <f t="shared" si="305"/>
        <v>3</v>
      </c>
      <c r="Q2456" t="str">
        <f t="shared" si="306"/>
        <v>mars</v>
      </c>
      <c r="R2456" t="str">
        <f t="shared" si="307"/>
        <v>Ohio</v>
      </c>
      <c r="S2456" t="str">
        <f t="shared" si="308"/>
        <v>2021-03</v>
      </c>
      <c r="T2456">
        <f>IF(AND(COUNTIF(Calculs!$Q$2:$Q$12,$O2456)&gt;0,COUNTIF(Calculs!$S$2:$S$12,$E2456)&gt;0,COUNTIF(Calculs!$U$2:$U$12,$H2456)&gt;0),1,0)</f>
        <v>1</v>
      </c>
      <c r="U2456">
        <f t="shared" si="309"/>
        <v>81249.999999999971</v>
      </c>
      <c r="V2456">
        <f t="shared" si="310"/>
        <v>325</v>
      </c>
      <c r="W2456">
        <f t="shared" si="311"/>
        <v>32499.999999999989</v>
      </c>
    </row>
    <row r="2457" spans="1:23" ht="15.75" customHeight="1" x14ac:dyDescent="0.3">
      <c r="A2457" s="2" t="s">
        <v>60</v>
      </c>
      <c r="B2457" s="2">
        <v>1185732</v>
      </c>
      <c r="C2457" s="3">
        <v>44264</v>
      </c>
      <c r="D2457" s="12" t="str" cm="1">
        <f t="array" ref="D2457">_xlfn.SWITCH(WEEKDAY(C2457,2), 1, "Lundi", 2, "Mardi", 3, "Mercredi", 4, "Jeudi", 5, "Vendredi", 6, "Samedi", 7, "Dimanche", "Erreur")</f>
        <v>Mardi</v>
      </c>
      <c r="E2457" s="2" t="s">
        <v>35</v>
      </c>
      <c r="F2457" s="2" t="s">
        <v>95</v>
      </c>
      <c r="G2457" s="2" t="s">
        <v>96</v>
      </c>
      <c r="H2457" s="4" t="s">
        <v>21</v>
      </c>
      <c r="I2457" s="5">
        <v>40.000000000000007</v>
      </c>
      <c r="J2457" s="6">
        <v>375</v>
      </c>
      <c r="K2457" s="7">
        <v>150000.00000000003</v>
      </c>
      <c r="L2457" s="7">
        <v>52500.000000000007</v>
      </c>
      <c r="M2457" s="8">
        <v>0.35</v>
      </c>
      <c r="N2457" s="2" t="s">
        <v>82</v>
      </c>
      <c r="O2457">
        <f t="shared" si="304"/>
        <v>2021</v>
      </c>
      <c r="P2457">
        <f t="shared" si="305"/>
        <v>3</v>
      </c>
      <c r="Q2457" t="str">
        <f t="shared" si="306"/>
        <v>mars</v>
      </c>
      <c r="R2457" t="str">
        <f t="shared" si="307"/>
        <v>Ohio</v>
      </c>
      <c r="S2457" t="str">
        <f t="shared" si="308"/>
        <v>2021-03</v>
      </c>
      <c r="T2457">
        <f>IF(AND(COUNTIF(Calculs!$Q$2:$Q$12,$O2457)&gt;0,COUNTIF(Calculs!$S$2:$S$12,$E2457)&gt;0,COUNTIF(Calculs!$U$2:$U$12,$H2457)&gt;0),1,0)</f>
        <v>1</v>
      </c>
      <c r="U2457">
        <f t="shared" si="309"/>
        <v>150000.00000000003</v>
      </c>
      <c r="V2457">
        <f t="shared" si="310"/>
        <v>375</v>
      </c>
      <c r="W2457">
        <f t="shared" si="311"/>
        <v>52500.000000000007</v>
      </c>
    </row>
    <row r="2458" spans="1:23" ht="15.75" customHeight="1" x14ac:dyDescent="0.3">
      <c r="A2458" s="2" t="s">
        <v>60</v>
      </c>
      <c r="B2458" s="2">
        <v>1185732</v>
      </c>
      <c r="C2458" s="3">
        <v>44264</v>
      </c>
      <c r="D2458" s="12" t="str" cm="1">
        <f t="array" ref="D2458">_xlfn.SWITCH(WEEKDAY(C2458,2), 1, "Lundi", 2, "Mardi", 3, "Mercredi", 4, "Jeudi", 5, "Vendredi", 6, "Samedi", 7, "Dimanche", "Erreur")</f>
        <v>Mardi</v>
      </c>
      <c r="E2458" s="2" t="s">
        <v>35</v>
      </c>
      <c r="F2458" s="2" t="s">
        <v>95</v>
      </c>
      <c r="G2458" s="2" t="s">
        <v>96</v>
      </c>
      <c r="H2458" s="4" t="s">
        <v>22</v>
      </c>
      <c r="I2458" s="5">
        <v>30</v>
      </c>
      <c r="J2458" s="6">
        <v>475</v>
      </c>
      <c r="K2458" s="7">
        <v>142500</v>
      </c>
      <c r="L2458" s="7">
        <v>71250</v>
      </c>
      <c r="M2458" s="8">
        <v>0.5</v>
      </c>
      <c r="N2458" s="2" t="s">
        <v>82</v>
      </c>
      <c r="O2458">
        <f t="shared" si="304"/>
        <v>2021</v>
      </c>
      <c r="P2458">
        <f t="shared" si="305"/>
        <v>3</v>
      </c>
      <c r="Q2458" t="str">
        <f t="shared" si="306"/>
        <v>mars</v>
      </c>
      <c r="R2458" t="str">
        <f t="shared" si="307"/>
        <v>Ohio</v>
      </c>
      <c r="S2458" t="str">
        <f t="shared" si="308"/>
        <v>2021-03</v>
      </c>
      <c r="T2458">
        <f>IF(AND(COUNTIF(Calculs!$Q$2:$Q$12,$O2458)&gt;0,COUNTIF(Calculs!$S$2:$S$12,$E2458)&gt;0,COUNTIF(Calculs!$U$2:$U$12,$H2458)&gt;0),1,0)</f>
        <v>1</v>
      </c>
      <c r="U2458">
        <f t="shared" si="309"/>
        <v>142500</v>
      </c>
      <c r="V2458">
        <f t="shared" si="310"/>
        <v>475</v>
      </c>
      <c r="W2458">
        <f t="shared" si="311"/>
        <v>71250</v>
      </c>
    </row>
    <row r="2459" spans="1:23" ht="15.75" customHeight="1" x14ac:dyDescent="0.3">
      <c r="A2459" s="2" t="s">
        <v>60</v>
      </c>
      <c r="B2459" s="2">
        <v>1185732</v>
      </c>
      <c r="C2459" s="3">
        <v>44296</v>
      </c>
      <c r="D2459" s="12" t="str" cm="1">
        <f t="array" ref="D2459">_xlfn.SWITCH(WEEKDAY(C2459,2), 1, "Lundi", 2, "Mardi", 3, "Mercredi", 4, "Jeudi", 5, "Vendredi", 6, "Samedi", 7, "Dimanche", "Erreur")</f>
        <v>Samedi</v>
      </c>
      <c r="E2459" s="2" t="s">
        <v>35</v>
      </c>
      <c r="F2459" s="2" t="s">
        <v>95</v>
      </c>
      <c r="G2459" s="2" t="s">
        <v>96</v>
      </c>
      <c r="H2459" s="4" t="s">
        <v>16</v>
      </c>
      <c r="I2459" s="5">
        <v>30</v>
      </c>
      <c r="J2459" s="6">
        <v>725</v>
      </c>
      <c r="K2459" s="7">
        <v>217500</v>
      </c>
      <c r="L2459" s="7">
        <v>87000</v>
      </c>
      <c r="M2459" s="8">
        <v>0.4</v>
      </c>
      <c r="N2459" s="2" t="s">
        <v>82</v>
      </c>
      <c r="O2459">
        <f t="shared" si="304"/>
        <v>2021</v>
      </c>
      <c r="P2459">
        <f t="shared" si="305"/>
        <v>4</v>
      </c>
      <c r="Q2459" t="str">
        <f t="shared" si="306"/>
        <v>avr</v>
      </c>
      <c r="R2459" t="str">
        <f t="shared" si="307"/>
        <v>Ohio</v>
      </c>
      <c r="S2459" t="str">
        <f t="shared" si="308"/>
        <v>2021-04</v>
      </c>
      <c r="T2459">
        <f>IF(AND(COUNTIF(Calculs!$Q$2:$Q$12,$O2459)&gt;0,COUNTIF(Calculs!$S$2:$S$12,$E2459)&gt;0,COUNTIF(Calculs!$U$2:$U$12,$H2459)&gt;0),1,0)</f>
        <v>1</v>
      </c>
      <c r="U2459">
        <f t="shared" si="309"/>
        <v>217500</v>
      </c>
      <c r="V2459">
        <f t="shared" si="310"/>
        <v>725</v>
      </c>
      <c r="W2459">
        <f t="shared" si="311"/>
        <v>87000</v>
      </c>
    </row>
    <row r="2460" spans="1:23" ht="15.75" customHeight="1" x14ac:dyDescent="0.3">
      <c r="A2460" s="2" t="s">
        <v>60</v>
      </c>
      <c r="B2460" s="2">
        <v>1185732</v>
      </c>
      <c r="C2460" s="3">
        <v>44296</v>
      </c>
      <c r="D2460" s="12" t="str" cm="1">
        <f t="array" ref="D2460">_xlfn.SWITCH(WEEKDAY(C2460,2), 1, "Lundi", 2, "Mardi", 3, "Mercredi", 4, "Jeudi", 5, "Vendredi", 6, "Samedi", 7, "Dimanche", "Erreur")</f>
        <v>Samedi</v>
      </c>
      <c r="E2460" s="2" t="s">
        <v>35</v>
      </c>
      <c r="F2460" s="2" t="s">
        <v>95</v>
      </c>
      <c r="G2460" s="2" t="s">
        <v>96</v>
      </c>
      <c r="H2460" s="4" t="s">
        <v>18</v>
      </c>
      <c r="I2460" s="5">
        <v>30</v>
      </c>
      <c r="J2460" s="6">
        <v>425</v>
      </c>
      <c r="K2460" s="7">
        <v>127500</v>
      </c>
      <c r="L2460" s="7">
        <v>44625</v>
      </c>
      <c r="M2460" s="8">
        <v>0.35</v>
      </c>
      <c r="N2460" s="2" t="s">
        <v>82</v>
      </c>
      <c r="O2460">
        <f t="shared" si="304"/>
        <v>2021</v>
      </c>
      <c r="P2460">
        <f t="shared" si="305"/>
        <v>4</v>
      </c>
      <c r="Q2460" t="str">
        <f t="shared" si="306"/>
        <v>avr</v>
      </c>
      <c r="R2460" t="str">
        <f t="shared" si="307"/>
        <v>Ohio</v>
      </c>
      <c r="S2460" t="str">
        <f t="shared" si="308"/>
        <v>2021-04</v>
      </c>
      <c r="T2460">
        <f>IF(AND(COUNTIF(Calculs!$Q$2:$Q$12,$O2460)&gt;0,COUNTIF(Calculs!$S$2:$S$12,$E2460)&gt;0,COUNTIF(Calculs!$U$2:$U$12,$H2460)&gt;0),1,0)</f>
        <v>1</v>
      </c>
      <c r="U2460">
        <f t="shared" si="309"/>
        <v>127500</v>
      </c>
      <c r="V2460">
        <f t="shared" si="310"/>
        <v>425</v>
      </c>
      <c r="W2460">
        <f t="shared" si="311"/>
        <v>44625</v>
      </c>
    </row>
    <row r="2461" spans="1:23" ht="15.75" customHeight="1" x14ac:dyDescent="0.3">
      <c r="A2461" s="2" t="s">
        <v>60</v>
      </c>
      <c r="B2461" s="2">
        <v>1185732</v>
      </c>
      <c r="C2461" s="3">
        <v>44296</v>
      </c>
      <c r="D2461" s="12" t="str" cm="1">
        <f t="array" ref="D2461">_xlfn.SWITCH(WEEKDAY(C2461,2), 1, "Lundi", 2, "Mardi", 3, "Mercredi", 4, "Jeudi", 5, "Vendredi", 6, "Samedi", 7, "Dimanche", "Erreur")</f>
        <v>Samedi</v>
      </c>
      <c r="E2461" s="2" t="s">
        <v>35</v>
      </c>
      <c r="F2461" s="2" t="s">
        <v>95</v>
      </c>
      <c r="G2461" s="2" t="s">
        <v>96</v>
      </c>
      <c r="H2461" s="4" t="s">
        <v>19</v>
      </c>
      <c r="I2461" s="5">
        <v>20</v>
      </c>
      <c r="J2461" s="6">
        <v>425</v>
      </c>
      <c r="K2461" s="7">
        <v>85000</v>
      </c>
      <c r="L2461" s="7">
        <v>34000</v>
      </c>
      <c r="M2461" s="8">
        <v>0.4</v>
      </c>
      <c r="N2461" s="2" t="s">
        <v>82</v>
      </c>
      <c r="O2461">
        <f t="shared" si="304"/>
        <v>2021</v>
      </c>
      <c r="P2461">
        <f t="shared" si="305"/>
        <v>4</v>
      </c>
      <c r="Q2461" t="str">
        <f t="shared" si="306"/>
        <v>avr</v>
      </c>
      <c r="R2461" t="str">
        <f t="shared" si="307"/>
        <v>Ohio</v>
      </c>
      <c r="S2461" t="str">
        <f t="shared" si="308"/>
        <v>2021-04</v>
      </c>
      <c r="T2461">
        <f>IF(AND(COUNTIF(Calculs!$Q$2:$Q$12,$O2461)&gt;0,COUNTIF(Calculs!$S$2:$S$12,$E2461)&gt;0,COUNTIF(Calculs!$U$2:$U$12,$H2461)&gt;0),1,0)</f>
        <v>1</v>
      </c>
      <c r="U2461">
        <f t="shared" si="309"/>
        <v>85000</v>
      </c>
      <c r="V2461">
        <f t="shared" si="310"/>
        <v>425</v>
      </c>
      <c r="W2461">
        <f t="shared" si="311"/>
        <v>34000</v>
      </c>
    </row>
    <row r="2462" spans="1:23" ht="15.75" customHeight="1" x14ac:dyDescent="0.3">
      <c r="A2462" s="2" t="s">
        <v>60</v>
      </c>
      <c r="B2462" s="2">
        <v>1185732</v>
      </c>
      <c r="C2462" s="3">
        <v>44296</v>
      </c>
      <c r="D2462" s="12" t="str" cm="1">
        <f t="array" ref="D2462">_xlfn.SWITCH(WEEKDAY(C2462,2), 1, "Lundi", 2, "Mardi", 3, "Mercredi", 4, "Jeudi", 5, "Vendredi", 6, "Samedi", 7, "Dimanche", "Erreur")</f>
        <v>Samedi</v>
      </c>
      <c r="E2462" s="2" t="s">
        <v>35</v>
      </c>
      <c r="F2462" s="2" t="s">
        <v>95</v>
      </c>
      <c r="G2462" s="2" t="s">
        <v>96</v>
      </c>
      <c r="H2462" s="4" t="s">
        <v>20</v>
      </c>
      <c r="I2462" s="5">
        <v>24.999999999999993</v>
      </c>
      <c r="J2462" s="6">
        <v>350</v>
      </c>
      <c r="K2462" s="7">
        <v>87499.999999999971</v>
      </c>
      <c r="L2462" s="7">
        <v>34999.999999999993</v>
      </c>
      <c r="M2462" s="8">
        <v>0.4</v>
      </c>
      <c r="N2462" s="2" t="s">
        <v>82</v>
      </c>
      <c r="O2462">
        <f t="shared" si="304"/>
        <v>2021</v>
      </c>
      <c r="P2462">
        <f t="shared" si="305"/>
        <v>4</v>
      </c>
      <c r="Q2462" t="str">
        <f t="shared" si="306"/>
        <v>avr</v>
      </c>
      <c r="R2462" t="str">
        <f t="shared" si="307"/>
        <v>Ohio</v>
      </c>
      <c r="S2462" t="str">
        <f t="shared" si="308"/>
        <v>2021-04</v>
      </c>
      <c r="T2462">
        <f>IF(AND(COUNTIF(Calculs!$Q$2:$Q$12,$O2462)&gt;0,COUNTIF(Calculs!$S$2:$S$12,$E2462)&gt;0,COUNTIF(Calculs!$U$2:$U$12,$H2462)&gt;0),1,0)</f>
        <v>1</v>
      </c>
      <c r="U2462">
        <f t="shared" si="309"/>
        <v>87499.999999999971</v>
      </c>
      <c r="V2462">
        <f t="shared" si="310"/>
        <v>350</v>
      </c>
      <c r="W2462">
        <f t="shared" si="311"/>
        <v>34999.999999999993</v>
      </c>
    </row>
    <row r="2463" spans="1:23" ht="15.75" customHeight="1" x14ac:dyDescent="0.3">
      <c r="A2463" s="2" t="s">
        <v>60</v>
      </c>
      <c r="B2463" s="2">
        <v>1185732</v>
      </c>
      <c r="C2463" s="3">
        <v>44296</v>
      </c>
      <c r="D2463" s="12" t="str" cm="1">
        <f t="array" ref="D2463">_xlfn.SWITCH(WEEKDAY(C2463,2), 1, "Lundi", 2, "Mardi", 3, "Mercredi", 4, "Jeudi", 5, "Vendredi", 6, "Samedi", 7, "Dimanche", "Erreur")</f>
        <v>Samedi</v>
      </c>
      <c r="E2463" s="2" t="s">
        <v>35</v>
      </c>
      <c r="F2463" s="2" t="s">
        <v>95</v>
      </c>
      <c r="G2463" s="2" t="s">
        <v>96</v>
      </c>
      <c r="H2463" s="4" t="s">
        <v>21</v>
      </c>
      <c r="I2463" s="5">
        <v>45</v>
      </c>
      <c r="J2463" s="6">
        <v>375</v>
      </c>
      <c r="K2463" s="7">
        <v>168750</v>
      </c>
      <c r="L2463" s="7">
        <v>59062.499999999993</v>
      </c>
      <c r="M2463" s="8">
        <v>0.35</v>
      </c>
      <c r="N2463" s="2" t="s">
        <v>82</v>
      </c>
      <c r="O2463">
        <f t="shared" si="304"/>
        <v>2021</v>
      </c>
      <c r="P2463">
        <f t="shared" si="305"/>
        <v>4</v>
      </c>
      <c r="Q2463" t="str">
        <f t="shared" si="306"/>
        <v>avr</v>
      </c>
      <c r="R2463" t="str">
        <f t="shared" si="307"/>
        <v>Ohio</v>
      </c>
      <c r="S2463" t="str">
        <f t="shared" si="308"/>
        <v>2021-04</v>
      </c>
      <c r="T2463">
        <f>IF(AND(COUNTIF(Calculs!$Q$2:$Q$12,$O2463)&gt;0,COUNTIF(Calculs!$S$2:$S$12,$E2463)&gt;0,COUNTIF(Calculs!$U$2:$U$12,$H2463)&gt;0),1,0)</f>
        <v>1</v>
      </c>
      <c r="U2463">
        <f t="shared" si="309"/>
        <v>168750</v>
      </c>
      <c r="V2463">
        <f t="shared" si="310"/>
        <v>375</v>
      </c>
      <c r="W2463">
        <f t="shared" si="311"/>
        <v>59062.499999999993</v>
      </c>
    </row>
    <row r="2464" spans="1:23" ht="15.75" customHeight="1" x14ac:dyDescent="0.3">
      <c r="A2464" s="2" t="s">
        <v>60</v>
      </c>
      <c r="B2464" s="2">
        <v>1185732</v>
      </c>
      <c r="C2464" s="3">
        <v>44296</v>
      </c>
      <c r="D2464" s="12" t="str" cm="1">
        <f t="array" ref="D2464">_xlfn.SWITCH(WEEKDAY(C2464,2), 1, "Lundi", 2, "Mardi", 3, "Mercredi", 4, "Jeudi", 5, "Vendredi", 6, "Samedi", 7, "Dimanche", "Erreur")</f>
        <v>Samedi</v>
      </c>
      <c r="E2464" s="2" t="s">
        <v>35</v>
      </c>
      <c r="F2464" s="2" t="s">
        <v>95</v>
      </c>
      <c r="G2464" s="2" t="s">
        <v>96</v>
      </c>
      <c r="H2464" s="4" t="s">
        <v>22</v>
      </c>
      <c r="I2464" s="5">
        <v>35</v>
      </c>
      <c r="J2464" s="6">
        <v>525</v>
      </c>
      <c r="K2464" s="7">
        <v>183750</v>
      </c>
      <c r="L2464" s="7">
        <v>91875</v>
      </c>
      <c r="M2464" s="8">
        <v>0.5</v>
      </c>
      <c r="N2464" s="2" t="s">
        <v>82</v>
      </c>
      <c r="O2464">
        <f t="shared" si="304"/>
        <v>2021</v>
      </c>
      <c r="P2464">
        <f t="shared" si="305"/>
        <v>4</v>
      </c>
      <c r="Q2464" t="str">
        <f t="shared" si="306"/>
        <v>avr</v>
      </c>
      <c r="R2464" t="str">
        <f t="shared" si="307"/>
        <v>Ohio</v>
      </c>
      <c r="S2464" t="str">
        <f t="shared" si="308"/>
        <v>2021-04</v>
      </c>
      <c r="T2464">
        <f>IF(AND(COUNTIF(Calculs!$Q$2:$Q$12,$O2464)&gt;0,COUNTIF(Calculs!$S$2:$S$12,$E2464)&gt;0,COUNTIF(Calculs!$U$2:$U$12,$H2464)&gt;0),1,0)</f>
        <v>1</v>
      </c>
      <c r="U2464">
        <f t="shared" si="309"/>
        <v>183750</v>
      </c>
      <c r="V2464">
        <f t="shared" si="310"/>
        <v>525</v>
      </c>
      <c r="W2464">
        <f t="shared" si="311"/>
        <v>91875</v>
      </c>
    </row>
    <row r="2465" spans="1:23" ht="15.75" customHeight="1" x14ac:dyDescent="0.3">
      <c r="A2465" s="2" t="s">
        <v>60</v>
      </c>
      <c r="B2465" s="2">
        <v>1185732</v>
      </c>
      <c r="C2465" s="3">
        <v>44325</v>
      </c>
      <c r="D2465" s="12" t="str" cm="1">
        <f t="array" ref="D2465">_xlfn.SWITCH(WEEKDAY(C2465,2), 1, "Lundi", 2, "Mardi", 3, "Mercredi", 4, "Jeudi", 5, "Vendredi", 6, "Samedi", 7, "Dimanche", "Erreur")</f>
        <v>Dimanche</v>
      </c>
      <c r="E2465" s="2" t="s">
        <v>35</v>
      </c>
      <c r="F2465" s="2" t="s">
        <v>95</v>
      </c>
      <c r="G2465" s="2" t="s">
        <v>96</v>
      </c>
      <c r="H2465" s="4" t="s">
        <v>16</v>
      </c>
      <c r="I2465" s="5">
        <v>45</v>
      </c>
      <c r="J2465" s="6">
        <v>795</v>
      </c>
      <c r="K2465" s="7">
        <v>357750</v>
      </c>
      <c r="L2465" s="7">
        <v>143100</v>
      </c>
      <c r="M2465" s="8">
        <v>0.4</v>
      </c>
      <c r="N2465" s="2" t="s">
        <v>82</v>
      </c>
      <c r="O2465">
        <f t="shared" si="304"/>
        <v>2021</v>
      </c>
      <c r="P2465">
        <f t="shared" si="305"/>
        <v>5</v>
      </c>
      <c r="Q2465" t="str">
        <f t="shared" si="306"/>
        <v>mai</v>
      </c>
      <c r="R2465" t="str">
        <f t="shared" si="307"/>
        <v>Ohio</v>
      </c>
      <c r="S2465" t="str">
        <f t="shared" si="308"/>
        <v>2021-05</v>
      </c>
      <c r="T2465">
        <f>IF(AND(COUNTIF(Calculs!$Q$2:$Q$12,$O2465)&gt;0,COUNTIF(Calculs!$S$2:$S$12,$E2465)&gt;0,COUNTIF(Calculs!$U$2:$U$12,$H2465)&gt;0),1,0)</f>
        <v>1</v>
      </c>
      <c r="U2465">
        <f t="shared" si="309"/>
        <v>357750</v>
      </c>
      <c r="V2465">
        <f t="shared" si="310"/>
        <v>795</v>
      </c>
      <c r="W2465">
        <f t="shared" si="311"/>
        <v>143100</v>
      </c>
    </row>
    <row r="2466" spans="1:23" ht="15.75" customHeight="1" x14ac:dyDescent="0.3">
      <c r="A2466" s="2" t="s">
        <v>60</v>
      </c>
      <c r="B2466" s="2">
        <v>1185732</v>
      </c>
      <c r="C2466" s="3">
        <v>44325</v>
      </c>
      <c r="D2466" s="12" t="str" cm="1">
        <f t="array" ref="D2466">_xlfn.SWITCH(WEEKDAY(C2466,2), 1, "Lundi", 2, "Mardi", 3, "Mercredi", 4, "Jeudi", 5, "Vendredi", 6, "Samedi", 7, "Dimanche", "Erreur")</f>
        <v>Dimanche</v>
      </c>
      <c r="E2466" s="2" t="s">
        <v>35</v>
      </c>
      <c r="F2466" s="2" t="s">
        <v>95</v>
      </c>
      <c r="G2466" s="2" t="s">
        <v>96</v>
      </c>
      <c r="H2466" s="4" t="s">
        <v>18</v>
      </c>
      <c r="I2466" s="5">
        <v>45</v>
      </c>
      <c r="J2466" s="6">
        <v>500</v>
      </c>
      <c r="K2466" s="7">
        <v>225000</v>
      </c>
      <c r="L2466" s="7">
        <v>78750</v>
      </c>
      <c r="M2466" s="8">
        <v>0.35</v>
      </c>
      <c r="N2466" s="2" t="s">
        <v>82</v>
      </c>
      <c r="O2466">
        <f t="shared" si="304"/>
        <v>2021</v>
      </c>
      <c r="P2466">
        <f t="shared" si="305"/>
        <v>5</v>
      </c>
      <c r="Q2466" t="str">
        <f t="shared" si="306"/>
        <v>mai</v>
      </c>
      <c r="R2466" t="str">
        <f t="shared" si="307"/>
        <v>Ohio</v>
      </c>
      <c r="S2466" t="str">
        <f t="shared" si="308"/>
        <v>2021-05</v>
      </c>
      <c r="T2466">
        <f>IF(AND(COUNTIF(Calculs!$Q$2:$Q$12,$O2466)&gt;0,COUNTIF(Calculs!$S$2:$S$12,$E2466)&gt;0,COUNTIF(Calculs!$U$2:$U$12,$H2466)&gt;0),1,0)</f>
        <v>1</v>
      </c>
      <c r="U2466">
        <f t="shared" si="309"/>
        <v>225000</v>
      </c>
      <c r="V2466">
        <f t="shared" si="310"/>
        <v>500</v>
      </c>
      <c r="W2466">
        <f t="shared" si="311"/>
        <v>78750</v>
      </c>
    </row>
    <row r="2467" spans="1:23" ht="15.75" customHeight="1" x14ac:dyDescent="0.3">
      <c r="A2467" s="2" t="s">
        <v>60</v>
      </c>
      <c r="B2467" s="2">
        <v>1185732</v>
      </c>
      <c r="C2467" s="3">
        <v>44325</v>
      </c>
      <c r="D2467" s="12" t="str" cm="1">
        <f t="array" ref="D2467">_xlfn.SWITCH(WEEKDAY(C2467,2), 1, "Lundi", 2, "Mardi", 3, "Mercredi", 4, "Jeudi", 5, "Vendredi", 6, "Samedi", 7, "Dimanche", "Erreur")</f>
        <v>Dimanche</v>
      </c>
      <c r="E2467" s="2" t="s">
        <v>35</v>
      </c>
      <c r="F2467" s="2" t="s">
        <v>95</v>
      </c>
      <c r="G2467" s="2" t="s">
        <v>96</v>
      </c>
      <c r="H2467" s="4" t="s">
        <v>19</v>
      </c>
      <c r="I2467" s="5">
        <v>40</v>
      </c>
      <c r="J2467" s="6">
        <v>475</v>
      </c>
      <c r="K2467" s="7">
        <v>190000</v>
      </c>
      <c r="L2467" s="7">
        <v>76000</v>
      </c>
      <c r="M2467" s="8">
        <v>0.4</v>
      </c>
      <c r="N2467" s="2" t="s">
        <v>82</v>
      </c>
      <c r="O2467">
        <f t="shared" si="304"/>
        <v>2021</v>
      </c>
      <c r="P2467">
        <f t="shared" si="305"/>
        <v>5</v>
      </c>
      <c r="Q2467" t="str">
        <f t="shared" si="306"/>
        <v>mai</v>
      </c>
      <c r="R2467" t="str">
        <f t="shared" si="307"/>
        <v>Ohio</v>
      </c>
      <c r="S2467" t="str">
        <f t="shared" si="308"/>
        <v>2021-05</v>
      </c>
      <c r="T2467">
        <f>IF(AND(COUNTIF(Calculs!$Q$2:$Q$12,$O2467)&gt;0,COUNTIF(Calculs!$S$2:$S$12,$E2467)&gt;0,COUNTIF(Calculs!$U$2:$U$12,$H2467)&gt;0),1,0)</f>
        <v>1</v>
      </c>
      <c r="U2467">
        <f t="shared" si="309"/>
        <v>190000</v>
      </c>
      <c r="V2467">
        <f t="shared" si="310"/>
        <v>475</v>
      </c>
      <c r="W2467">
        <f t="shared" si="311"/>
        <v>76000</v>
      </c>
    </row>
    <row r="2468" spans="1:23" ht="15.75" customHeight="1" x14ac:dyDescent="0.3">
      <c r="A2468" s="2" t="s">
        <v>60</v>
      </c>
      <c r="B2468" s="2">
        <v>1185732</v>
      </c>
      <c r="C2468" s="3">
        <v>44325</v>
      </c>
      <c r="D2468" s="12" t="str" cm="1">
        <f t="array" ref="D2468">_xlfn.SWITCH(WEEKDAY(C2468,2), 1, "Lundi", 2, "Mardi", 3, "Mercredi", 4, "Jeudi", 5, "Vendredi", 6, "Samedi", 7, "Dimanche", "Erreur")</f>
        <v>Dimanche</v>
      </c>
      <c r="E2468" s="2" t="s">
        <v>35</v>
      </c>
      <c r="F2468" s="2" t="s">
        <v>95</v>
      </c>
      <c r="G2468" s="2" t="s">
        <v>96</v>
      </c>
      <c r="H2468" s="4" t="s">
        <v>20</v>
      </c>
      <c r="I2468" s="5">
        <v>40</v>
      </c>
      <c r="J2468" s="6">
        <v>425</v>
      </c>
      <c r="K2468" s="7">
        <v>170000</v>
      </c>
      <c r="L2468" s="7">
        <v>68000</v>
      </c>
      <c r="M2468" s="8">
        <v>0.4</v>
      </c>
      <c r="N2468" s="2" t="s">
        <v>82</v>
      </c>
      <c r="O2468">
        <f t="shared" si="304"/>
        <v>2021</v>
      </c>
      <c r="P2468">
        <f t="shared" si="305"/>
        <v>5</v>
      </c>
      <c r="Q2468" t="str">
        <f t="shared" si="306"/>
        <v>mai</v>
      </c>
      <c r="R2468" t="str">
        <f t="shared" si="307"/>
        <v>Ohio</v>
      </c>
      <c r="S2468" t="str">
        <f t="shared" si="308"/>
        <v>2021-05</v>
      </c>
      <c r="T2468">
        <f>IF(AND(COUNTIF(Calculs!$Q$2:$Q$12,$O2468)&gt;0,COUNTIF(Calculs!$S$2:$S$12,$E2468)&gt;0,COUNTIF(Calculs!$U$2:$U$12,$H2468)&gt;0),1,0)</f>
        <v>1</v>
      </c>
      <c r="U2468">
        <f t="shared" si="309"/>
        <v>170000</v>
      </c>
      <c r="V2468">
        <f t="shared" si="310"/>
        <v>425</v>
      </c>
      <c r="W2468">
        <f t="shared" si="311"/>
        <v>68000</v>
      </c>
    </row>
    <row r="2469" spans="1:23" ht="15.75" customHeight="1" x14ac:dyDescent="0.3">
      <c r="A2469" s="2" t="s">
        <v>60</v>
      </c>
      <c r="B2469" s="2">
        <v>1185732</v>
      </c>
      <c r="C2469" s="3">
        <v>44325</v>
      </c>
      <c r="D2469" s="12" t="str" cm="1">
        <f t="array" ref="D2469">_xlfn.SWITCH(WEEKDAY(C2469,2), 1, "Lundi", 2, "Mardi", 3, "Mercredi", 4, "Jeudi", 5, "Vendredi", 6, "Samedi", 7, "Dimanche", "Erreur")</f>
        <v>Dimanche</v>
      </c>
      <c r="E2469" s="2" t="s">
        <v>35</v>
      </c>
      <c r="F2469" s="2" t="s">
        <v>95</v>
      </c>
      <c r="G2469" s="2" t="s">
        <v>96</v>
      </c>
      <c r="H2469" s="4" t="s">
        <v>21</v>
      </c>
      <c r="I2469" s="5">
        <v>49.999999999999993</v>
      </c>
      <c r="J2469" s="6">
        <v>450</v>
      </c>
      <c r="K2469" s="7">
        <v>224999.99999999997</v>
      </c>
      <c r="L2469" s="7">
        <v>78749.999999999985</v>
      </c>
      <c r="M2469" s="8">
        <v>0.35</v>
      </c>
      <c r="N2469" s="2" t="s">
        <v>82</v>
      </c>
      <c r="O2469">
        <f t="shared" si="304"/>
        <v>2021</v>
      </c>
      <c r="P2469">
        <f t="shared" si="305"/>
        <v>5</v>
      </c>
      <c r="Q2469" t="str">
        <f t="shared" si="306"/>
        <v>mai</v>
      </c>
      <c r="R2469" t="str">
        <f t="shared" si="307"/>
        <v>Ohio</v>
      </c>
      <c r="S2469" t="str">
        <f t="shared" si="308"/>
        <v>2021-05</v>
      </c>
      <c r="T2469">
        <f>IF(AND(COUNTIF(Calculs!$Q$2:$Q$12,$O2469)&gt;0,COUNTIF(Calculs!$S$2:$S$12,$E2469)&gt;0,COUNTIF(Calculs!$U$2:$U$12,$H2469)&gt;0),1,0)</f>
        <v>1</v>
      </c>
      <c r="U2469">
        <f t="shared" si="309"/>
        <v>224999.99999999997</v>
      </c>
      <c r="V2469">
        <f t="shared" si="310"/>
        <v>450</v>
      </c>
      <c r="W2469">
        <f t="shared" si="311"/>
        <v>78749.999999999985</v>
      </c>
    </row>
    <row r="2470" spans="1:23" ht="15.75" customHeight="1" x14ac:dyDescent="0.3">
      <c r="A2470" s="2" t="s">
        <v>60</v>
      </c>
      <c r="B2470" s="2">
        <v>1185732</v>
      </c>
      <c r="C2470" s="3">
        <v>44325</v>
      </c>
      <c r="D2470" s="12" t="str" cm="1">
        <f t="array" ref="D2470">_xlfn.SWITCH(WEEKDAY(C2470,2), 1, "Lundi", 2, "Mardi", 3, "Mercredi", 4, "Jeudi", 5, "Vendredi", 6, "Samedi", 7, "Dimanche", "Erreur")</f>
        <v>Dimanche</v>
      </c>
      <c r="E2470" s="2" t="s">
        <v>35</v>
      </c>
      <c r="F2470" s="2" t="s">
        <v>95</v>
      </c>
      <c r="G2470" s="2" t="s">
        <v>96</v>
      </c>
      <c r="H2470" s="4" t="s">
        <v>22</v>
      </c>
      <c r="I2470" s="5">
        <v>54.999999999999993</v>
      </c>
      <c r="J2470" s="6">
        <v>550</v>
      </c>
      <c r="K2470" s="7">
        <v>302499.99999999994</v>
      </c>
      <c r="L2470" s="7">
        <v>151249.99999999997</v>
      </c>
      <c r="M2470" s="8">
        <v>0.5</v>
      </c>
      <c r="N2470" s="2" t="s">
        <v>82</v>
      </c>
      <c r="O2470">
        <f t="shared" si="304"/>
        <v>2021</v>
      </c>
      <c r="P2470">
        <f t="shared" si="305"/>
        <v>5</v>
      </c>
      <c r="Q2470" t="str">
        <f t="shared" si="306"/>
        <v>mai</v>
      </c>
      <c r="R2470" t="str">
        <f t="shared" si="307"/>
        <v>Ohio</v>
      </c>
      <c r="S2470" t="str">
        <f t="shared" si="308"/>
        <v>2021-05</v>
      </c>
      <c r="T2470">
        <f>IF(AND(COUNTIF(Calculs!$Q$2:$Q$12,$O2470)&gt;0,COUNTIF(Calculs!$S$2:$S$12,$E2470)&gt;0,COUNTIF(Calculs!$U$2:$U$12,$H2470)&gt;0),1,0)</f>
        <v>1</v>
      </c>
      <c r="U2470">
        <f t="shared" si="309"/>
        <v>302499.99999999994</v>
      </c>
      <c r="V2470">
        <f t="shared" si="310"/>
        <v>550</v>
      </c>
      <c r="W2470">
        <f t="shared" si="311"/>
        <v>151249.99999999997</v>
      </c>
    </row>
    <row r="2471" spans="1:23" ht="15.75" customHeight="1" x14ac:dyDescent="0.3">
      <c r="A2471" s="2" t="s">
        <v>60</v>
      </c>
      <c r="B2471" s="2">
        <v>1185732</v>
      </c>
      <c r="C2471" s="3">
        <v>44358</v>
      </c>
      <c r="D2471" s="12" t="str" cm="1">
        <f t="array" ref="D2471">_xlfn.SWITCH(WEEKDAY(C2471,2), 1, "Lundi", 2, "Mardi", 3, "Mercredi", 4, "Jeudi", 5, "Vendredi", 6, "Samedi", 7, "Dimanche", "Erreur")</f>
        <v>Vendredi</v>
      </c>
      <c r="E2471" s="2" t="s">
        <v>35</v>
      </c>
      <c r="F2471" s="2" t="s">
        <v>95</v>
      </c>
      <c r="G2471" s="2" t="s">
        <v>96</v>
      </c>
      <c r="H2471" s="4" t="s">
        <v>16</v>
      </c>
      <c r="I2471" s="5">
        <v>49.999999999999993</v>
      </c>
      <c r="J2471" s="6">
        <v>800</v>
      </c>
      <c r="K2471" s="7">
        <v>399999.99999999994</v>
      </c>
      <c r="L2471" s="7">
        <v>160000</v>
      </c>
      <c r="M2471" s="8">
        <v>0.4</v>
      </c>
      <c r="N2471" s="2" t="s">
        <v>82</v>
      </c>
      <c r="O2471">
        <f t="shared" si="304"/>
        <v>2021</v>
      </c>
      <c r="P2471">
        <f t="shared" si="305"/>
        <v>6</v>
      </c>
      <c r="Q2471" t="str">
        <f t="shared" si="306"/>
        <v>juin</v>
      </c>
      <c r="R2471" t="str">
        <f t="shared" si="307"/>
        <v>Ohio</v>
      </c>
      <c r="S2471" t="str">
        <f t="shared" si="308"/>
        <v>2021-06</v>
      </c>
      <c r="T2471">
        <f>IF(AND(COUNTIF(Calculs!$Q$2:$Q$12,$O2471)&gt;0,COUNTIF(Calculs!$S$2:$S$12,$E2471)&gt;0,COUNTIF(Calculs!$U$2:$U$12,$H2471)&gt;0),1,0)</f>
        <v>1</v>
      </c>
      <c r="U2471">
        <f t="shared" si="309"/>
        <v>399999.99999999994</v>
      </c>
      <c r="V2471">
        <f t="shared" si="310"/>
        <v>800</v>
      </c>
      <c r="W2471">
        <f t="shared" si="311"/>
        <v>160000</v>
      </c>
    </row>
    <row r="2472" spans="1:23" ht="15.75" customHeight="1" x14ac:dyDescent="0.3">
      <c r="A2472" s="2" t="s">
        <v>60</v>
      </c>
      <c r="B2472" s="2">
        <v>1185732</v>
      </c>
      <c r="C2472" s="3">
        <v>44358</v>
      </c>
      <c r="D2472" s="12" t="str" cm="1">
        <f t="array" ref="D2472">_xlfn.SWITCH(WEEKDAY(C2472,2), 1, "Lundi", 2, "Mardi", 3, "Mercredi", 4, "Jeudi", 5, "Vendredi", 6, "Samedi", 7, "Dimanche", "Erreur")</f>
        <v>Vendredi</v>
      </c>
      <c r="E2472" s="2" t="s">
        <v>35</v>
      </c>
      <c r="F2472" s="2" t="s">
        <v>95</v>
      </c>
      <c r="G2472" s="2" t="s">
        <v>96</v>
      </c>
      <c r="H2472" s="4" t="s">
        <v>18</v>
      </c>
      <c r="I2472" s="5">
        <v>45</v>
      </c>
      <c r="J2472" s="6">
        <v>550</v>
      </c>
      <c r="K2472" s="7">
        <v>247500</v>
      </c>
      <c r="L2472" s="7">
        <v>86625</v>
      </c>
      <c r="M2472" s="8">
        <v>0.35</v>
      </c>
      <c r="N2472" s="2" t="s">
        <v>82</v>
      </c>
      <c r="O2472">
        <f t="shared" si="304"/>
        <v>2021</v>
      </c>
      <c r="P2472">
        <f t="shared" si="305"/>
        <v>6</v>
      </c>
      <c r="Q2472" t="str">
        <f t="shared" si="306"/>
        <v>juin</v>
      </c>
      <c r="R2472" t="str">
        <f t="shared" si="307"/>
        <v>Ohio</v>
      </c>
      <c r="S2472" t="str">
        <f t="shared" si="308"/>
        <v>2021-06</v>
      </c>
      <c r="T2472">
        <f>IF(AND(COUNTIF(Calculs!$Q$2:$Q$12,$O2472)&gt;0,COUNTIF(Calculs!$S$2:$S$12,$E2472)&gt;0,COUNTIF(Calculs!$U$2:$U$12,$H2472)&gt;0),1,0)</f>
        <v>1</v>
      </c>
      <c r="U2472">
        <f t="shared" si="309"/>
        <v>247500</v>
      </c>
      <c r="V2472">
        <f t="shared" si="310"/>
        <v>550</v>
      </c>
      <c r="W2472">
        <f t="shared" si="311"/>
        <v>86625</v>
      </c>
    </row>
    <row r="2473" spans="1:23" ht="15.75" customHeight="1" x14ac:dyDescent="0.3">
      <c r="A2473" s="2" t="s">
        <v>60</v>
      </c>
      <c r="B2473" s="2">
        <v>1185732</v>
      </c>
      <c r="C2473" s="3">
        <v>44358</v>
      </c>
      <c r="D2473" s="12" t="str" cm="1">
        <f t="array" ref="D2473">_xlfn.SWITCH(WEEKDAY(C2473,2), 1, "Lundi", 2, "Mardi", 3, "Mercredi", 4, "Jeudi", 5, "Vendredi", 6, "Samedi", 7, "Dimanche", "Erreur")</f>
        <v>Vendredi</v>
      </c>
      <c r="E2473" s="2" t="s">
        <v>35</v>
      </c>
      <c r="F2473" s="2" t="s">
        <v>95</v>
      </c>
      <c r="G2473" s="2" t="s">
        <v>96</v>
      </c>
      <c r="H2473" s="4" t="s">
        <v>19</v>
      </c>
      <c r="I2473" s="5">
        <v>50</v>
      </c>
      <c r="J2473" s="6">
        <v>525</v>
      </c>
      <c r="K2473" s="7">
        <v>262500</v>
      </c>
      <c r="L2473" s="7">
        <v>105000</v>
      </c>
      <c r="M2473" s="8">
        <v>0.4</v>
      </c>
      <c r="N2473" s="2" t="s">
        <v>82</v>
      </c>
      <c r="O2473">
        <f t="shared" si="304"/>
        <v>2021</v>
      </c>
      <c r="P2473">
        <f t="shared" si="305"/>
        <v>6</v>
      </c>
      <c r="Q2473" t="str">
        <f t="shared" si="306"/>
        <v>juin</v>
      </c>
      <c r="R2473" t="str">
        <f t="shared" si="307"/>
        <v>Ohio</v>
      </c>
      <c r="S2473" t="str">
        <f t="shared" si="308"/>
        <v>2021-06</v>
      </c>
      <c r="T2473">
        <f>IF(AND(COUNTIF(Calculs!$Q$2:$Q$12,$O2473)&gt;0,COUNTIF(Calculs!$S$2:$S$12,$E2473)&gt;0,COUNTIF(Calculs!$U$2:$U$12,$H2473)&gt;0),1,0)</f>
        <v>1</v>
      </c>
      <c r="U2473">
        <f t="shared" si="309"/>
        <v>262500</v>
      </c>
      <c r="V2473">
        <f t="shared" si="310"/>
        <v>525</v>
      </c>
      <c r="W2473">
        <f t="shared" si="311"/>
        <v>105000</v>
      </c>
    </row>
    <row r="2474" spans="1:23" ht="15.75" customHeight="1" x14ac:dyDescent="0.3">
      <c r="A2474" s="2" t="s">
        <v>60</v>
      </c>
      <c r="B2474" s="2">
        <v>1185732</v>
      </c>
      <c r="C2474" s="3">
        <v>44358</v>
      </c>
      <c r="D2474" s="12" t="str" cm="1">
        <f t="array" ref="D2474">_xlfn.SWITCH(WEEKDAY(C2474,2), 1, "Lundi", 2, "Mardi", 3, "Mercredi", 4, "Jeudi", 5, "Vendredi", 6, "Samedi", 7, "Dimanche", "Erreur")</f>
        <v>Vendredi</v>
      </c>
      <c r="E2474" s="2" t="s">
        <v>35</v>
      </c>
      <c r="F2474" s="2" t="s">
        <v>95</v>
      </c>
      <c r="G2474" s="2" t="s">
        <v>96</v>
      </c>
      <c r="H2474" s="4" t="s">
        <v>20</v>
      </c>
      <c r="I2474" s="5">
        <v>50</v>
      </c>
      <c r="J2474" s="6">
        <v>500</v>
      </c>
      <c r="K2474" s="7">
        <v>250000</v>
      </c>
      <c r="L2474" s="7">
        <v>100000</v>
      </c>
      <c r="M2474" s="8">
        <v>0.4</v>
      </c>
      <c r="N2474" s="2" t="s">
        <v>82</v>
      </c>
      <c r="O2474">
        <f t="shared" si="304"/>
        <v>2021</v>
      </c>
      <c r="P2474">
        <f t="shared" si="305"/>
        <v>6</v>
      </c>
      <c r="Q2474" t="str">
        <f t="shared" si="306"/>
        <v>juin</v>
      </c>
      <c r="R2474" t="str">
        <f t="shared" si="307"/>
        <v>Ohio</v>
      </c>
      <c r="S2474" t="str">
        <f t="shared" si="308"/>
        <v>2021-06</v>
      </c>
      <c r="T2474">
        <f>IF(AND(COUNTIF(Calculs!$Q$2:$Q$12,$O2474)&gt;0,COUNTIF(Calculs!$S$2:$S$12,$E2474)&gt;0,COUNTIF(Calculs!$U$2:$U$12,$H2474)&gt;0),1,0)</f>
        <v>1</v>
      </c>
      <c r="U2474">
        <f t="shared" si="309"/>
        <v>250000</v>
      </c>
      <c r="V2474">
        <f t="shared" si="310"/>
        <v>500</v>
      </c>
      <c r="W2474">
        <f t="shared" si="311"/>
        <v>100000</v>
      </c>
    </row>
    <row r="2475" spans="1:23" ht="15.75" customHeight="1" x14ac:dyDescent="0.3">
      <c r="A2475" s="2" t="s">
        <v>60</v>
      </c>
      <c r="B2475" s="2">
        <v>1185732</v>
      </c>
      <c r="C2475" s="3">
        <v>44358</v>
      </c>
      <c r="D2475" s="12" t="str" cm="1">
        <f t="array" ref="D2475">_xlfn.SWITCH(WEEKDAY(C2475,2), 1, "Lundi", 2, "Mardi", 3, "Mercredi", 4, "Jeudi", 5, "Vendredi", 6, "Samedi", 7, "Dimanche", "Erreur")</f>
        <v>Vendredi</v>
      </c>
      <c r="E2475" s="2" t="s">
        <v>35</v>
      </c>
      <c r="F2475" s="2" t="s">
        <v>95</v>
      </c>
      <c r="G2475" s="2" t="s">
        <v>96</v>
      </c>
      <c r="H2475" s="4" t="s">
        <v>21</v>
      </c>
      <c r="I2475" s="5">
        <v>65</v>
      </c>
      <c r="J2475" s="6">
        <v>500</v>
      </c>
      <c r="K2475" s="7">
        <v>325000</v>
      </c>
      <c r="L2475" s="7">
        <v>113750</v>
      </c>
      <c r="M2475" s="8">
        <v>0.35</v>
      </c>
      <c r="N2475" s="2" t="s">
        <v>82</v>
      </c>
      <c r="O2475">
        <f t="shared" si="304"/>
        <v>2021</v>
      </c>
      <c r="P2475">
        <f t="shared" si="305"/>
        <v>6</v>
      </c>
      <c r="Q2475" t="str">
        <f t="shared" si="306"/>
        <v>juin</v>
      </c>
      <c r="R2475" t="str">
        <f t="shared" si="307"/>
        <v>Ohio</v>
      </c>
      <c r="S2475" t="str">
        <f t="shared" si="308"/>
        <v>2021-06</v>
      </c>
      <c r="T2475">
        <f>IF(AND(COUNTIF(Calculs!$Q$2:$Q$12,$O2475)&gt;0,COUNTIF(Calculs!$S$2:$S$12,$E2475)&gt;0,COUNTIF(Calculs!$U$2:$U$12,$H2475)&gt;0),1,0)</f>
        <v>1</v>
      </c>
      <c r="U2475">
        <f t="shared" si="309"/>
        <v>325000</v>
      </c>
      <c r="V2475">
        <f t="shared" si="310"/>
        <v>500</v>
      </c>
      <c r="W2475">
        <f t="shared" si="311"/>
        <v>113750</v>
      </c>
    </row>
    <row r="2476" spans="1:23" ht="15.75" customHeight="1" x14ac:dyDescent="0.3">
      <c r="A2476" s="2" t="s">
        <v>60</v>
      </c>
      <c r="B2476" s="2">
        <v>1185732</v>
      </c>
      <c r="C2476" s="3">
        <v>44358</v>
      </c>
      <c r="D2476" s="12" t="str" cm="1">
        <f t="array" ref="D2476">_xlfn.SWITCH(WEEKDAY(C2476,2), 1, "Lundi", 2, "Mardi", 3, "Mercredi", 4, "Jeudi", 5, "Vendredi", 6, "Samedi", 7, "Dimanche", "Erreur")</f>
        <v>Vendredi</v>
      </c>
      <c r="E2476" s="2" t="s">
        <v>35</v>
      </c>
      <c r="F2476" s="2" t="s">
        <v>95</v>
      </c>
      <c r="G2476" s="2" t="s">
        <v>96</v>
      </c>
      <c r="H2476" s="4" t="s">
        <v>22</v>
      </c>
      <c r="I2476" s="5">
        <v>70</v>
      </c>
      <c r="J2476" s="6">
        <v>675</v>
      </c>
      <c r="K2476" s="7">
        <v>472500</v>
      </c>
      <c r="L2476" s="7">
        <v>236250</v>
      </c>
      <c r="M2476" s="8">
        <v>0.5</v>
      </c>
      <c r="N2476" s="2" t="s">
        <v>82</v>
      </c>
      <c r="O2476">
        <f t="shared" si="304"/>
        <v>2021</v>
      </c>
      <c r="P2476">
        <f t="shared" si="305"/>
        <v>6</v>
      </c>
      <c r="Q2476" t="str">
        <f t="shared" si="306"/>
        <v>juin</v>
      </c>
      <c r="R2476" t="str">
        <f t="shared" si="307"/>
        <v>Ohio</v>
      </c>
      <c r="S2476" t="str">
        <f t="shared" si="308"/>
        <v>2021-06</v>
      </c>
      <c r="T2476">
        <f>IF(AND(COUNTIF(Calculs!$Q$2:$Q$12,$O2476)&gt;0,COUNTIF(Calculs!$S$2:$S$12,$E2476)&gt;0,COUNTIF(Calculs!$U$2:$U$12,$H2476)&gt;0),1,0)</f>
        <v>1</v>
      </c>
      <c r="U2476">
        <f t="shared" si="309"/>
        <v>472500</v>
      </c>
      <c r="V2476">
        <f t="shared" si="310"/>
        <v>675</v>
      </c>
      <c r="W2476">
        <f t="shared" si="311"/>
        <v>236250</v>
      </c>
    </row>
    <row r="2477" spans="1:23" ht="15.75" customHeight="1" x14ac:dyDescent="0.3">
      <c r="A2477" s="2" t="s">
        <v>60</v>
      </c>
      <c r="B2477" s="2">
        <v>1185732</v>
      </c>
      <c r="C2477" s="3">
        <v>44386</v>
      </c>
      <c r="D2477" s="12" t="str" cm="1">
        <f t="array" ref="D2477">_xlfn.SWITCH(WEEKDAY(C2477,2), 1, "Lundi", 2, "Mardi", 3, "Mercredi", 4, "Jeudi", 5, "Vendredi", 6, "Samedi", 7, "Dimanche", "Erreur")</f>
        <v>Vendredi</v>
      </c>
      <c r="E2477" s="2" t="s">
        <v>35</v>
      </c>
      <c r="F2477" s="2" t="s">
        <v>95</v>
      </c>
      <c r="G2477" s="2" t="s">
        <v>96</v>
      </c>
      <c r="H2477" s="4" t="s">
        <v>16</v>
      </c>
      <c r="I2477" s="5">
        <v>65</v>
      </c>
      <c r="J2477" s="6">
        <v>900</v>
      </c>
      <c r="K2477" s="7">
        <v>585000</v>
      </c>
      <c r="L2477" s="7">
        <v>234000</v>
      </c>
      <c r="M2477" s="8">
        <v>0.4</v>
      </c>
      <c r="N2477" s="2" t="s">
        <v>82</v>
      </c>
      <c r="O2477">
        <f t="shared" si="304"/>
        <v>2021</v>
      </c>
      <c r="P2477">
        <f t="shared" si="305"/>
        <v>7</v>
      </c>
      <c r="Q2477" t="str">
        <f t="shared" si="306"/>
        <v>juil</v>
      </c>
      <c r="R2477" t="str">
        <f t="shared" si="307"/>
        <v>Ohio</v>
      </c>
      <c r="S2477" t="str">
        <f t="shared" si="308"/>
        <v>2021-07</v>
      </c>
      <c r="T2477">
        <f>IF(AND(COUNTIF(Calculs!$Q$2:$Q$12,$O2477)&gt;0,COUNTIF(Calculs!$S$2:$S$12,$E2477)&gt;0,COUNTIF(Calculs!$U$2:$U$12,$H2477)&gt;0),1,0)</f>
        <v>1</v>
      </c>
      <c r="U2477">
        <f t="shared" si="309"/>
        <v>585000</v>
      </c>
      <c r="V2477">
        <f t="shared" si="310"/>
        <v>900</v>
      </c>
      <c r="W2477">
        <f t="shared" si="311"/>
        <v>234000</v>
      </c>
    </row>
    <row r="2478" spans="1:23" ht="15.75" customHeight="1" x14ac:dyDescent="0.3">
      <c r="A2478" s="2" t="s">
        <v>60</v>
      </c>
      <c r="B2478" s="2">
        <v>1185732</v>
      </c>
      <c r="C2478" s="3">
        <v>44386</v>
      </c>
      <c r="D2478" s="12" t="str" cm="1">
        <f t="array" ref="D2478">_xlfn.SWITCH(WEEKDAY(C2478,2), 1, "Lundi", 2, "Mardi", 3, "Mercredi", 4, "Jeudi", 5, "Vendredi", 6, "Samedi", 7, "Dimanche", "Erreur")</f>
        <v>Vendredi</v>
      </c>
      <c r="E2478" s="2" t="s">
        <v>35</v>
      </c>
      <c r="F2478" s="2" t="s">
        <v>95</v>
      </c>
      <c r="G2478" s="2" t="s">
        <v>96</v>
      </c>
      <c r="H2478" s="4" t="s">
        <v>18</v>
      </c>
      <c r="I2478" s="5">
        <v>60.000000000000007</v>
      </c>
      <c r="J2478" s="6">
        <v>650</v>
      </c>
      <c r="K2478" s="7">
        <v>390000.00000000006</v>
      </c>
      <c r="L2478" s="7">
        <v>136500</v>
      </c>
      <c r="M2478" s="8">
        <v>0.35</v>
      </c>
      <c r="N2478" s="2" t="s">
        <v>82</v>
      </c>
      <c r="O2478">
        <f t="shared" si="304"/>
        <v>2021</v>
      </c>
      <c r="P2478">
        <f t="shared" si="305"/>
        <v>7</v>
      </c>
      <c r="Q2478" t="str">
        <f t="shared" si="306"/>
        <v>juil</v>
      </c>
      <c r="R2478" t="str">
        <f t="shared" si="307"/>
        <v>Ohio</v>
      </c>
      <c r="S2478" t="str">
        <f t="shared" si="308"/>
        <v>2021-07</v>
      </c>
      <c r="T2478">
        <f>IF(AND(COUNTIF(Calculs!$Q$2:$Q$12,$O2478)&gt;0,COUNTIF(Calculs!$S$2:$S$12,$E2478)&gt;0,COUNTIF(Calculs!$U$2:$U$12,$H2478)&gt;0),1,0)</f>
        <v>1</v>
      </c>
      <c r="U2478">
        <f t="shared" si="309"/>
        <v>390000.00000000006</v>
      </c>
      <c r="V2478">
        <f t="shared" si="310"/>
        <v>650</v>
      </c>
      <c r="W2478">
        <f t="shared" si="311"/>
        <v>136500</v>
      </c>
    </row>
    <row r="2479" spans="1:23" ht="15.75" customHeight="1" x14ac:dyDescent="0.3">
      <c r="A2479" s="2" t="s">
        <v>60</v>
      </c>
      <c r="B2479" s="2">
        <v>1185732</v>
      </c>
      <c r="C2479" s="3">
        <v>44386</v>
      </c>
      <c r="D2479" s="12" t="str" cm="1">
        <f t="array" ref="D2479">_xlfn.SWITCH(WEEKDAY(C2479,2), 1, "Lundi", 2, "Mardi", 3, "Mercredi", 4, "Jeudi", 5, "Vendredi", 6, "Samedi", 7, "Dimanche", "Erreur")</f>
        <v>Vendredi</v>
      </c>
      <c r="E2479" s="2" t="s">
        <v>35</v>
      </c>
      <c r="F2479" s="2" t="s">
        <v>95</v>
      </c>
      <c r="G2479" s="2" t="s">
        <v>96</v>
      </c>
      <c r="H2479" s="4" t="s">
        <v>19</v>
      </c>
      <c r="I2479" s="5">
        <v>55.000000000000007</v>
      </c>
      <c r="J2479" s="6">
        <v>575</v>
      </c>
      <c r="K2479" s="7">
        <v>316250.00000000006</v>
      </c>
      <c r="L2479" s="7">
        <v>126500.00000000003</v>
      </c>
      <c r="M2479" s="8">
        <v>0.4</v>
      </c>
      <c r="N2479" s="2" t="s">
        <v>82</v>
      </c>
      <c r="O2479">
        <f t="shared" si="304"/>
        <v>2021</v>
      </c>
      <c r="P2479">
        <f t="shared" si="305"/>
        <v>7</v>
      </c>
      <c r="Q2479" t="str">
        <f t="shared" si="306"/>
        <v>juil</v>
      </c>
      <c r="R2479" t="str">
        <f t="shared" si="307"/>
        <v>Ohio</v>
      </c>
      <c r="S2479" t="str">
        <f t="shared" si="308"/>
        <v>2021-07</v>
      </c>
      <c r="T2479">
        <f>IF(AND(COUNTIF(Calculs!$Q$2:$Q$12,$O2479)&gt;0,COUNTIF(Calculs!$S$2:$S$12,$E2479)&gt;0,COUNTIF(Calculs!$U$2:$U$12,$H2479)&gt;0),1,0)</f>
        <v>1</v>
      </c>
      <c r="U2479">
        <f t="shared" si="309"/>
        <v>316250.00000000006</v>
      </c>
      <c r="V2479">
        <f t="shared" si="310"/>
        <v>575</v>
      </c>
      <c r="W2479">
        <f t="shared" si="311"/>
        <v>126500.00000000003</v>
      </c>
    </row>
    <row r="2480" spans="1:23" ht="15.75" customHeight="1" x14ac:dyDescent="0.3">
      <c r="A2480" s="2" t="s">
        <v>60</v>
      </c>
      <c r="B2480" s="2">
        <v>1185732</v>
      </c>
      <c r="C2480" s="3">
        <v>44386</v>
      </c>
      <c r="D2480" s="12" t="str" cm="1">
        <f t="array" ref="D2480">_xlfn.SWITCH(WEEKDAY(C2480,2), 1, "Lundi", 2, "Mardi", 3, "Mercredi", 4, "Jeudi", 5, "Vendredi", 6, "Samedi", 7, "Dimanche", "Erreur")</f>
        <v>Vendredi</v>
      </c>
      <c r="E2480" s="2" t="s">
        <v>35</v>
      </c>
      <c r="F2480" s="2" t="s">
        <v>95</v>
      </c>
      <c r="G2480" s="2" t="s">
        <v>96</v>
      </c>
      <c r="H2480" s="4" t="s">
        <v>20</v>
      </c>
      <c r="I2480" s="5">
        <v>55.000000000000007</v>
      </c>
      <c r="J2480" s="6">
        <v>525</v>
      </c>
      <c r="K2480" s="7">
        <v>288750.00000000006</v>
      </c>
      <c r="L2480" s="7">
        <v>115500.00000000003</v>
      </c>
      <c r="M2480" s="8">
        <v>0.4</v>
      </c>
      <c r="N2480" s="2" t="s">
        <v>82</v>
      </c>
      <c r="O2480">
        <f t="shared" si="304"/>
        <v>2021</v>
      </c>
      <c r="P2480">
        <f t="shared" si="305"/>
        <v>7</v>
      </c>
      <c r="Q2480" t="str">
        <f t="shared" si="306"/>
        <v>juil</v>
      </c>
      <c r="R2480" t="str">
        <f t="shared" si="307"/>
        <v>Ohio</v>
      </c>
      <c r="S2480" t="str">
        <f t="shared" si="308"/>
        <v>2021-07</v>
      </c>
      <c r="T2480">
        <f>IF(AND(COUNTIF(Calculs!$Q$2:$Q$12,$O2480)&gt;0,COUNTIF(Calculs!$S$2:$S$12,$E2480)&gt;0,COUNTIF(Calculs!$U$2:$U$12,$H2480)&gt;0),1,0)</f>
        <v>1</v>
      </c>
      <c r="U2480">
        <f t="shared" si="309"/>
        <v>288750.00000000006</v>
      </c>
      <c r="V2480">
        <f t="shared" si="310"/>
        <v>525</v>
      </c>
      <c r="W2480">
        <f t="shared" si="311"/>
        <v>115500.00000000003</v>
      </c>
    </row>
    <row r="2481" spans="1:23" ht="15.75" customHeight="1" x14ac:dyDescent="0.3">
      <c r="A2481" s="2" t="s">
        <v>60</v>
      </c>
      <c r="B2481" s="2">
        <v>1185732</v>
      </c>
      <c r="C2481" s="3">
        <v>44386</v>
      </c>
      <c r="D2481" s="12" t="str" cm="1">
        <f t="array" ref="D2481">_xlfn.SWITCH(WEEKDAY(C2481,2), 1, "Lundi", 2, "Mardi", 3, "Mercredi", 4, "Jeudi", 5, "Vendredi", 6, "Samedi", 7, "Dimanche", "Erreur")</f>
        <v>Vendredi</v>
      </c>
      <c r="E2481" s="2" t="s">
        <v>35</v>
      </c>
      <c r="F2481" s="2" t="s">
        <v>95</v>
      </c>
      <c r="G2481" s="2" t="s">
        <v>96</v>
      </c>
      <c r="H2481" s="4" t="s">
        <v>21</v>
      </c>
      <c r="I2481" s="5">
        <v>65</v>
      </c>
      <c r="J2481" s="6">
        <v>550</v>
      </c>
      <c r="K2481" s="7">
        <v>357500</v>
      </c>
      <c r="L2481" s="7">
        <v>125124.99999999999</v>
      </c>
      <c r="M2481" s="8">
        <v>0.35</v>
      </c>
      <c r="N2481" s="2" t="s">
        <v>82</v>
      </c>
      <c r="O2481">
        <f t="shared" si="304"/>
        <v>2021</v>
      </c>
      <c r="P2481">
        <f t="shared" si="305"/>
        <v>7</v>
      </c>
      <c r="Q2481" t="str">
        <f t="shared" si="306"/>
        <v>juil</v>
      </c>
      <c r="R2481" t="str">
        <f t="shared" si="307"/>
        <v>Ohio</v>
      </c>
      <c r="S2481" t="str">
        <f t="shared" si="308"/>
        <v>2021-07</v>
      </c>
      <c r="T2481">
        <f>IF(AND(COUNTIF(Calculs!$Q$2:$Q$12,$O2481)&gt;0,COUNTIF(Calculs!$S$2:$S$12,$E2481)&gt;0,COUNTIF(Calculs!$U$2:$U$12,$H2481)&gt;0),1,0)</f>
        <v>1</v>
      </c>
      <c r="U2481">
        <f t="shared" si="309"/>
        <v>357500</v>
      </c>
      <c r="V2481">
        <f t="shared" si="310"/>
        <v>550</v>
      </c>
      <c r="W2481">
        <f t="shared" si="311"/>
        <v>125124.99999999999</v>
      </c>
    </row>
    <row r="2482" spans="1:23" ht="15.75" customHeight="1" x14ac:dyDescent="0.3">
      <c r="A2482" s="2" t="s">
        <v>60</v>
      </c>
      <c r="B2482" s="2">
        <v>1185732</v>
      </c>
      <c r="C2482" s="3">
        <v>44386</v>
      </c>
      <c r="D2482" s="12" t="str" cm="1">
        <f t="array" ref="D2482">_xlfn.SWITCH(WEEKDAY(C2482,2), 1, "Lundi", 2, "Mardi", 3, "Mercredi", 4, "Jeudi", 5, "Vendredi", 6, "Samedi", 7, "Dimanche", "Erreur")</f>
        <v>Vendredi</v>
      </c>
      <c r="E2482" s="2" t="s">
        <v>35</v>
      </c>
      <c r="F2482" s="2" t="s">
        <v>95</v>
      </c>
      <c r="G2482" s="2" t="s">
        <v>96</v>
      </c>
      <c r="H2482" s="4" t="s">
        <v>22</v>
      </c>
      <c r="I2482" s="5">
        <v>70</v>
      </c>
      <c r="J2482" s="6">
        <v>725</v>
      </c>
      <c r="K2482" s="7">
        <v>507500</v>
      </c>
      <c r="L2482" s="7">
        <v>253750</v>
      </c>
      <c r="M2482" s="8">
        <v>0.5</v>
      </c>
      <c r="N2482" s="2" t="s">
        <v>82</v>
      </c>
      <c r="O2482">
        <f t="shared" si="304"/>
        <v>2021</v>
      </c>
      <c r="P2482">
        <f t="shared" si="305"/>
        <v>7</v>
      </c>
      <c r="Q2482" t="str">
        <f t="shared" si="306"/>
        <v>juil</v>
      </c>
      <c r="R2482" t="str">
        <f t="shared" si="307"/>
        <v>Ohio</v>
      </c>
      <c r="S2482" t="str">
        <f t="shared" si="308"/>
        <v>2021-07</v>
      </c>
      <c r="T2482">
        <f>IF(AND(COUNTIF(Calculs!$Q$2:$Q$12,$O2482)&gt;0,COUNTIF(Calculs!$S$2:$S$12,$E2482)&gt;0,COUNTIF(Calculs!$U$2:$U$12,$H2482)&gt;0),1,0)</f>
        <v>1</v>
      </c>
      <c r="U2482">
        <f t="shared" si="309"/>
        <v>507500</v>
      </c>
      <c r="V2482">
        <f t="shared" si="310"/>
        <v>725</v>
      </c>
      <c r="W2482">
        <f t="shared" si="311"/>
        <v>253750</v>
      </c>
    </row>
    <row r="2483" spans="1:23" ht="15.75" customHeight="1" x14ac:dyDescent="0.3">
      <c r="A2483" s="2" t="s">
        <v>60</v>
      </c>
      <c r="B2483" s="2">
        <v>1185732</v>
      </c>
      <c r="C2483" s="3">
        <v>44418</v>
      </c>
      <c r="D2483" s="12" t="str" cm="1">
        <f t="array" ref="D2483">_xlfn.SWITCH(WEEKDAY(C2483,2), 1, "Lundi", 2, "Mardi", 3, "Mercredi", 4, "Jeudi", 5, "Vendredi", 6, "Samedi", 7, "Dimanche", "Erreur")</f>
        <v>Mardi</v>
      </c>
      <c r="E2483" s="2" t="s">
        <v>35</v>
      </c>
      <c r="F2483" s="2" t="s">
        <v>95</v>
      </c>
      <c r="G2483" s="2" t="s">
        <v>96</v>
      </c>
      <c r="H2483" s="4" t="s">
        <v>16</v>
      </c>
      <c r="I2483" s="5">
        <v>65</v>
      </c>
      <c r="J2483" s="6">
        <v>875</v>
      </c>
      <c r="K2483" s="7">
        <v>568750</v>
      </c>
      <c r="L2483" s="7">
        <v>227500</v>
      </c>
      <c r="M2483" s="8">
        <v>0.4</v>
      </c>
      <c r="N2483" s="2" t="s">
        <v>82</v>
      </c>
      <c r="O2483">
        <f t="shared" si="304"/>
        <v>2021</v>
      </c>
      <c r="P2483">
        <f t="shared" si="305"/>
        <v>8</v>
      </c>
      <c r="Q2483" t="str">
        <f t="shared" si="306"/>
        <v>août</v>
      </c>
      <c r="R2483" t="str">
        <f t="shared" si="307"/>
        <v>Ohio</v>
      </c>
      <c r="S2483" t="str">
        <f t="shared" si="308"/>
        <v>2021-08</v>
      </c>
      <c r="T2483">
        <f>IF(AND(COUNTIF(Calculs!$Q$2:$Q$12,$O2483)&gt;0,COUNTIF(Calculs!$S$2:$S$12,$E2483)&gt;0,COUNTIF(Calculs!$U$2:$U$12,$H2483)&gt;0),1,0)</f>
        <v>1</v>
      </c>
      <c r="U2483">
        <f t="shared" si="309"/>
        <v>568750</v>
      </c>
      <c r="V2483">
        <f t="shared" si="310"/>
        <v>875</v>
      </c>
      <c r="W2483">
        <f t="shared" si="311"/>
        <v>227500</v>
      </c>
    </row>
    <row r="2484" spans="1:23" ht="15.75" customHeight="1" x14ac:dyDescent="0.3">
      <c r="A2484" s="2" t="s">
        <v>60</v>
      </c>
      <c r="B2484" s="2">
        <v>1185732</v>
      </c>
      <c r="C2484" s="3">
        <v>44418</v>
      </c>
      <c r="D2484" s="12" t="str" cm="1">
        <f t="array" ref="D2484">_xlfn.SWITCH(WEEKDAY(C2484,2), 1, "Lundi", 2, "Mardi", 3, "Mercredi", 4, "Jeudi", 5, "Vendredi", 6, "Samedi", 7, "Dimanche", "Erreur")</f>
        <v>Mardi</v>
      </c>
      <c r="E2484" s="2" t="s">
        <v>35</v>
      </c>
      <c r="F2484" s="2" t="s">
        <v>95</v>
      </c>
      <c r="G2484" s="2" t="s">
        <v>96</v>
      </c>
      <c r="H2484" s="4" t="s">
        <v>18</v>
      </c>
      <c r="I2484" s="5">
        <v>60.000000000000007</v>
      </c>
      <c r="J2484" s="6">
        <v>650</v>
      </c>
      <c r="K2484" s="7">
        <v>390000.00000000006</v>
      </c>
      <c r="L2484" s="7">
        <v>136500</v>
      </c>
      <c r="M2484" s="8">
        <v>0.35</v>
      </c>
      <c r="N2484" s="2" t="s">
        <v>82</v>
      </c>
      <c r="O2484">
        <f t="shared" si="304"/>
        <v>2021</v>
      </c>
      <c r="P2484">
        <f t="shared" si="305"/>
        <v>8</v>
      </c>
      <c r="Q2484" t="str">
        <f t="shared" si="306"/>
        <v>août</v>
      </c>
      <c r="R2484" t="str">
        <f t="shared" si="307"/>
        <v>Ohio</v>
      </c>
      <c r="S2484" t="str">
        <f t="shared" si="308"/>
        <v>2021-08</v>
      </c>
      <c r="T2484">
        <f>IF(AND(COUNTIF(Calculs!$Q$2:$Q$12,$O2484)&gt;0,COUNTIF(Calculs!$S$2:$S$12,$E2484)&gt;0,COUNTIF(Calculs!$U$2:$U$12,$H2484)&gt;0),1,0)</f>
        <v>1</v>
      </c>
      <c r="U2484">
        <f t="shared" si="309"/>
        <v>390000.00000000006</v>
      </c>
      <c r="V2484">
        <f t="shared" si="310"/>
        <v>650</v>
      </c>
      <c r="W2484">
        <f t="shared" si="311"/>
        <v>136500</v>
      </c>
    </row>
    <row r="2485" spans="1:23" ht="15.75" customHeight="1" x14ac:dyDescent="0.3">
      <c r="A2485" s="2" t="s">
        <v>60</v>
      </c>
      <c r="B2485" s="2">
        <v>1185732</v>
      </c>
      <c r="C2485" s="3">
        <v>44418</v>
      </c>
      <c r="D2485" s="12" t="str" cm="1">
        <f t="array" ref="D2485">_xlfn.SWITCH(WEEKDAY(C2485,2), 1, "Lundi", 2, "Mardi", 3, "Mercredi", 4, "Jeudi", 5, "Vendredi", 6, "Samedi", 7, "Dimanche", "Erreur")</f>
        <v>Mardi</v>
      </c>
      <c r="E2485" s="2" t="s">
        <v>35</v>
      </c>
      <c r="F2485" s="2" t="s">
        <v>95</v>
      </c>
      <c r="G2485" s="2" t="s">
        <v>96</v>
      </c>
      <c r="H2485" s="4" t="s">
        <v>19</v>
      </c>
      <c r="I2485" s="5">
        <v>55.000000000000007</v>
      </c>
      <c r="J2485" s="6">
        <v>575</v>
      </c>
      <c r="K2485" s="7">
        <v>316250.00000000006</v>
      </c>
      <c r="L2485" s="7">
        <v>126500.00000000003</v>
      </c>
      <c r="M2485" s="8">
        <v>0.4</v>
      </c>
      <c r="N2485" s="2" t="s">
        <v>82</v>
      </c>
      <c r="O2485">
        <f t="shared" si="304"/>
        <v>2021</v>
      </c>
      <c r="P2485">
        <f t="shared" si="305"/>
        <v>8</v>
      </c>
      <c r="Q2485" t="str">
        <f t="shared" si="306"/>
        <v>août</v>
      </c>
      <c r="R2485" t="str">
        <f t="shared" si="307"/>
        <v>Ohio</v>
      </c>
      <c r="S2485" t="str">
        <f t="shared" si="308"/>
        <v>2021-08</v>
      </c>
      <c r="T2485">
        <f>IF(AND(COUNTIF(Calculs!$Q$2:$Q$12,$O2485)&gt;0,COUNTIF(Calculs!$S$2:$S$12,$E2485)&gt;0,COUNTIF(Calculs!$U$2:$U$12,$H2485)&gt;0),1,0)</f>
        <v>1</v>
      </c>
      <c r="U2485">
        <f t="shared" si="309"/>
        <v>316250.00000000006</v>
      </c>
      <c r="V2485">
        <f t="shared" si="310"/>
        <v>575</v>
      </c>
      <c r="W2485">
        <f t="shared" si="311"/>
        <v>126500.00000000003</v>
      </c>
    </row>
    <row r="2486" spans="1:23" ht="15.75" customHeight="1" x14ac:dyDescent="0.3">
      <c r="A2486" s="2" t="s">
        <v>60</v>
      </c>
      <c r="B2486" s="2">
        <v>1185732</v>
      </c>
      <c r="C2486" s="3">
        <v>44418</v>
      </c>
      <c r="D2486" s="12" t="str" cm="1">
        <f t="array" ref="D2486">_xlfn.SWITCH(WEEKDAY(C2486,2), 1, "Lundi", 2, "Mardi", 3, "Mercredi", 4, "Jeudi", 5, "Vendredi", 6, "Samedi", 7, "Dimanche", "Erreur")</f>
        <v>Mardi</v>
      </c>
      <c r="E2486" s="2" t="s">
        <v>35</v>
      </c>
      <c r="F2486" s="2" t="s">
        <v>95</v>
      </c>
      <c r="G2486" s="2" t="s">
        <v>96</v>
      </c>
      <c r="H2486" s="4" t="s">
        <v>20</v>
      </c>
      <c r="I2486" s="5">
        <v>45</v>
      </c>
      <c r="J2486" s="6">
        <v>525</v>
      </c>
      <c r="K2486" s="7">
        <v>236250</v>
      </c>
      <c r="L2486" s="7">
        <v>94500</v>
      </c>
      <c r="M2486" s="8">
        <v>0.4</v>
      </c>
      <c r="N2486" s="2" t="s">
        <v>82</v>
      </c>
      <c r="O2486">
        <f t="shared" si="304"/>
        <v>2021</v>
      </c>
      <c r="P2486">
        <f t="shared" si="305"/>
        <v>8</v>
      </c>
      <c r="Q2486" t="str">
        <f t="shared" si="306"/>
        <v>août</v>
      </c>
      <c r="R2486" t="str">
        <f t="shared" si="307"/>
        <v>Ohio</v>
      </c>
      <c r="S2486" t="str">
        <f t="shared" si="308"/>
        <v>2021-08</v>
      </c>
      <c r="T2486">
        <f>IF(AND(COUNTIF(Calculs!$Q$2:$Q$12,$O2486)&gt;0,COUNTIF(Calculs!$S$2:$S$12,$E2486)&gt;0,COUNTIF(Calculs!$U$2:$U$12,$H2486)&gt;0),1,0)</f>
        <v>1</v>
      </c>
      <c r="U2486">
        <f t="shared" si="309"/>
        <v>236250</v>
      </c>
      <c r="V2486">
        <f t="shared" si="310"/>
        <v>525</v>
      </c>
      <c r="W2486">
        <f t="shared" si="311"/>
        <v>94500</v>
      </c>
    </row>
    <row r="2487" spans="1:23" ht="15.75" customHeight="1" x14ac:dyDescent="0.3">
      <c r="A2487" s="2" t="s">
        <v>60</v>
      </c>
      <c r="B2487" s="2">
        <v>1185732</v>
      </c>
      <c r="C2487" s="3">
        <v>44418</v>
      </c>
      <c r="D2487" s="12" t="str" cm="1">
        <f t="array" ref="D2487">_xlfn.SWITCH(WEEKDAY(C2487,2), 1, "Lundi", 2, "Mardi", 3, "Mercredi", 4, "Jeudi", 5, "Vendredi", 6, "Samedi", 7, "Dimanche", "Erreur")</f>
        <v>Mardi</v>
      </c>
      <c r="E2487" s="2" t="s">
        <v>35</v>
      </c>
      <c r="F2487" s="2" t="s">
        <v>95</v>
      </c>
      <c r="G2487" s="2" t="s">
        <v>96</v>
      </c>
      <c r="H2487" s="4" t="s">
        <v>21</v>
      </c>
      <c r="I2487" s="5">
        <v>55.000000000000007</v>
      </c>
      <c r="J2487" s="6">
        <v>500</v>
      </c>
      <c r="K2487" s="7">
        <v>275000.00000000006</v>
      </c>
      <c r="L2487" s="7">
        <v>96250.000000000015</v>
      </c>
      <c r="M2487" s="8">
        <v>0.35</v>
      </c>
      <c r="N2487" s="2" t="s">
        <v>82</v>
      </c>
      <c r="O2487">
        <f t="shared" si="304"/>
        <v>2021</v>
      </c>
      <c r="P2487">
        <f t="shared" si="305"/>
        <v>8</v>
      </c>
      <c r="Q2487" t="str">
        <f t="shared" si="306"/>
        <v>août</v>
      </c>
      <c r="R2487" t="str">
        <f t="shared" si="307"/>
        <v>Ohio</v>
      </c>
      <c r="S2487" t="str">
        <f t="shared" si="308"/>
        <v>2021-08</v>
      </c>
      <c r="T2487">
        <f>IF(AND(COUNTIF(Calculs!$Q$2:$Q$12,$O2487)&gt;0,COUNTIF(Calculs!$S$2:$S$12,$E2487)&gt;0,COUNTIF(Calculs!$U$2:$U$12,$H2487)&gt;0),1,0)</f>
        <v>1</v>
      </c>
      <c r="U2487">
        <f t="shared" si="309"/>
        <v>275000.00000000006</v>
      </c>
      <c r="V2487">
        <f t="shared" si="310"/>
        <v>500</v>
      </c>
      <c r="W2487">
        <f t="shared" si="311"/>
        <v>96250.000000000015</v>
      </c>
    </row>
    <row r="2488" spans="1:23" ht="15.75" customHeight="1" x14ac:dyDescent="0.3">
      <c r="A2488" s="2" t="s">
        <v>60</v>
      </c>
      <c r="B2488" s="2">
        <v>1185732</v>
      </c>
      <c r="C2488" s="3">
        <v>44418</v>
      </c>
      <c r="D2488" s="12" t="str" cm="1">
        <f t="array" ref="D2488">_xlfn.SWITCH(WEEKDAY(C2488,2), 1, "Lundi", 2, "Mardi", 3, "Mercredi", 4, "Jeudi", 5, "Vendredi", 6, "Samedi", 7, "Dimanche", "Erreur")</f>
        <v>Mardi</v>
      </c>
      <c r="E2488" s="2" t="s">
        <v>35</v>
      </c>
      <c r="F2488" s="2" t="s">
        <v>95</v>
      </c>
      <c r="G2488" s="2" t="s">
        <v>96</v>
      </c>
      <c r="H2488" s="4" t="s">
        <v>22</v>
      </c>
      <c r="I2488" s="5">
        <v>60.000000000000007</v>
      </c>
      <c r="J2488" s="6">
        <v>675</v>
      </c>
      <c r="K2488" s="7">
        <v>405000.00000000006</v>
      </c>
      <c r="L2488" s="7">
        <v>202500.00000000003</v>
      </c>
      <c r="M2488" s="8">
        <v>0.5</v>
      </c>
      <c r="N2488" s="2" t="s">
        <v>82</v>
      </c>
      <c r="O2488">
        <f t="shared" si="304"/>
        <v>2021</v>
      </c>
      <c r="P2488">
        <f t="shared" si="305"/>
        <v>8</v>
      </c>
      <c r="Q2488" t="str">
        <f t="shared" si="306"/>
        <v>août</v>
      </c>
      <c r="R2488" t="str">
        <f t="shared" si="307"/>
        <v>Ohio</v>
      </c>
      <c r="S2488" t="str">
        <f t="shared" si="308"/>
        <v>2021-08</v>
      </c>
      <c r="T2488">
        <f>IF(AND(COUNTIF(Calculs!$Q$2:$Q$12,$O2488)&gt;0,COUNTIF(Calculs!$S$2:$S$12,$E2488)&gt;0,COUNTIF(Calculs!$U$2:$U$12,$H2488)&gt;0),1,0)</f>
        <v>1</v>
      </c>
      <c r="U2488">
        <f t="shared" si="309"/>
        <v>405000.00000000006</v>
      </c>
      <c r="V2488">
        <f t="shared" si="310"/>
        <v>675</v>
      </c>
      <c r="W2488">
        <f t="shared" si="311"/>
        <v>202500.00000000003</v>
      </c>
    </row>
    <row r="2489" spans="1:23" ht="15.75" customHeight="1" x14ac:dyDescent="0.3">
      <c r="A2489" s="2" t="s">
        <v>60</v>
      </c>
      <c r="B2489" s="2">
        <v>1185732</v>
      </c>
      <c r="C2489" s="3">
        <v>44448</v>
      </c>
      <c r="D2489" s="12" t="str" cm="1">
        <f t="array" ref="D2489">_xlfn.SWITCH(WEEKDAY(C2489,2), 1, "Lundi", 2, "Mardi", 3, "Mercredi", 4, "Jeudi", 5, "Vendredi", 6, "Samedi", 7, "Dimanche", "Erreur")</f>
        <v>Jeudi</v>
      </c>
      <c r="E2489" s="2" t="s">
        <v>35</v>
      </c>
      <c r="F2489" s="2" t="s">
        <v>95</v>
      </c>
      <c r="G2489" s="2" t="s">
        <v>96</v>
      </c>
      <c r="H2489" s="4" t="s">
        <v>16</v>
      </c>
      <c r="I2489" s="5">
        <v>55.000000000000007</v>
      </c>
      <c r="J2489" s="6">
        <v>775</v>
      </c>
      <c r="K2489" s="7">
        <v>426250.00000000006</v>
      </c>
      <c r="L2489" s="7">
        <v>170500.00000000003</v>
      </c>
      <c r="M2489" s="8">
        <v>0.4</v>
      </c>
      <c r="N2489" s="2" t="s">
        <v>82</v>
      </c>
      <c r="O2489">
        <f t="shared" si="304"/>
        <v>2021</v>
      </c>
      <c r="P2489">
        <f t="shared" si="305"/>
        <v>9</v>
      </c>
      <c r="Q2489" t="str">
        <f t="shared" si="306"/>
        <v>sept</v>
      </c>
      <c r="R2489" t="str">
        <f t="shared" si="307"/>
        <v>Ohio</v>
      </c>
      <c r="S2489" t="str">
        <f t="shared" si="308"/>
        <v>2021-09</v>
      </c>
      <c r="T2489">
        <f>IF(AND(COUNTIF(Calculs!$Q$2:$Q$12,$O2489)&gt;0,COUNTIF(Calculs!$S$2:$S$12,$E2489)&gt;0,COUNTIF(Calculs!$U$2:$U$12,$H2489)&gt;0),1,0)</f>
        <v>1</v>
      </c>
      <c r="U2489">
        <f t="shared" si="309"/>
        <v>426250.00000000006</v>
      </c>
      <c r="V2489">
        <f t="shared" si="310"/>
        <v>775</v>
      </c>
      <c r="W2489">
        <f t="shared" si="311"/>
        <v>170500.00000000003</v>
      </c>
    </row>
    <row r="2490" spans="1:23" ht="15.75" customHeight="1" x14ac:dyDescent="0.3">
      <c r="A2490" s="2" t="s">
        <v>60</v>
      </c>
      <c r="B2490" s="2">
        <v>1185732</v>
      </c>
      <c r="C2490" s="3">
        <v>44448</v>
      </c>
      <c r="D2490" s="12" t="str" cm="1">
        <f t="array" ref="D2490">_xlfn.SWITCH(WEEKDAY(C2490,2), 1, "Lundi", 2, "Mardi", 3, "Mercredi", 4, "Jeudi", 5, "Vendredi", 6, "Samedi", 7, "Dimanche", "Erreur")</f>
        <v>Jeudi</v>
      </c>
      <c r="E2490" s="2" t="s">
        <v>35</v>
      </c>
      <c r="F2490" s="2" t="s">
        <v>95</v>
      </c>
      <c r="G2490" s="2" t="s">
        <v>96</v>
      </c>
      <c r="H2490" s="4" t="s">
        <v>18</v>
      </c>
      <c r="I2490" s="5">
        <v>50.000000000000014</v>
      </c>
      <c r="J2490" s="6">
        <v>575</v>
      </c>
      <c r="K2490" s="7">
        <v>287500.00000000006</v>
      </c>
      <c r="L2490" s="7">
        <v>100625.00000000001</v>
      </c>
      <c r="M2490" s="8">
        <v>0.35</v>
      </c>
      <c r="N2490" s="2" t="s">
        <v>82</v>
      </c>
      <c r="O2490">
        <f t="shared" si="304"/>
        <v>2021</v>
      </c>
      <c r="P2490">
        <f t="shared" si="305"/>
        <v>9</v>
      </c>
      <c r="Q2490" t="str">
        <f t="shared" si="306"/>
        <v>sept</v>
      </c>
      <c r="R2490" t="str">
        <f t="shared" si="307"/>
        <v>Ohio</v>
      </c>
      <c r="S2490" t="str">
        <f t="shared" si="308"/>
        <v>2021-09</v>
      </c>
      <c r="T2490">
        <f>IF(AND(COUNTIF(Calculs!$Q$2:$Q$12,$O2490)&gt;0,COUNTIF(Calculs!$S$2:$S$12,$E2490)&gt;0,COUNTIF(Calculs!$U$2:$U$12,$H2490)&gt;0),1,0)</f>
        <v>1</v>
      </c>
      <c r="U2490">
        <f t="shared" si="309"/>
        <v>287500.00000000006</v>
      </c>
      <c r="V2490">
        <f t="shared" si="310"/>
        <v>575</v>
      </c>
      <c r="W2490">
        <f t="shared" si="311"/>
        <v>100625.00000000001</v>
      </c>
    </row>
    <row r="2491" spans="1:23" ht="15.75" customHeight="1" x14ac:dyDescent="0.3">
      <c r="A2491" s="2" t="s">
        <v>60</v>
      </c>
      <c r="B2491" s="2">
        <v>1185732</v>
      </c>
      <c r="C2491" s="3">
        <v>44448</v>
      </c>
      <c r="D2491" s="12" t="str" cm="1">
        <f t="array" ref="D2491">_xlfn.SWITCH(WEEKDAY(C2491,2), 1, "Lundi", 2, "Mardi", 3, "Mercredi", 4, "Jeudi", 5, "Vendredi", 6, "Samedi", 7, "Dimanche", "Erreur")</f>
        <v>Jeudi</v>
      </c>
      <c r="E2491" s="2" t="s">
        <v>35</v>
      </c>
      <c r="F2491" s="2" t="s">
        <v>95</v>
      </c>
      <c r="G2491" s="2" t="s">
        <v>96</v>
      </c>
      <c r="H2491" s="4" t="s">
        <v>19</v>
      </c>
      <c r="I2491" s="5">
        <v>25.000000000000007</v>
      </c>
      <c r="J2491" s="6">
        <v>475</v>
      </c>
      <c r="K2491" s="7">
        <v>118750.00000000003</v>
      </c>
      <c r="L2491" s="7">
        <v>47500.000000000015</v>
      </c>
      <c r="M2491" s="8">
        <v>0.4</v>
      </c>
      <c r="N2491" s="2" t="s">
        <v>82</v>
      </c>
      <c r="O2491">
        <f t="shared" si="304"/>
        <v>2021</v>
      </c>
      <c r="P2491">
        <f t="shared" si="305"/>
        <v>9</v>
      </c>
      <c r="Q2491" t="str">
        <f t="shared" si="306"/>
        <v>sept</v>
      </c>
      <c r="R2491" t="str">
        <f t="shared" si="307"/>
        <v>Ohio</v>
      </c>
      <c r="S2491" t="str">
        <f t="shared" si="308"/>
        <v>2021-09</v>
      </c>
      <c r="T2491">
        <f>IF(AND(COUNTIF(Calculs!$Q$2:$Q$12,$O2491)&gt;0,COUNTIF(Calculs!$S$2:$S$12,$E2491)&gt;0,COUNTIF(Calculs!$U$2:$U$12,$H2491)&gt;0),1,0)</f>
        <v>1</v>
      </c>
      <c r="U2491">
        <f t="shared" si="309"/>
        <v>118750.00000000003</v>
      </c>
      <c r="V2491">
        <f t="shared" si="310"/>
        <v>475</v>
      </c>
      <c r="W2491">
        <f t="shared" si="311"/>
        <v>47500.000000000015</v>
      </c>
    </row>
    <row r="2492" spans="1:23" ht="15.75" customHeight="1" x14ac:dyDescent="0.3">
      <c r="A2492" s="2" t="s">
        <v>60</v>
      </c>
      <c r="B2492" s="2">
        <v>1185732</v>
      </c>
      <c r="C2492" s="3">
        <v>44448</v>
      </c>
      <c r="D2492" s="12" t="str" cm="1">
        <f t="array" ref="D2492">_xlfn.SWITCH(WEEKDAY(C2492,2), 1, "Lundi", 2, "Mardi", 3, "Mercredi", 4, "Jeudi", 5, "Vendredi", 6, "Samedi", 7, "Dimanche", "Erreur")</f>
        <v>Jeudi</v>
      </c>
      <c r="E2492" s="2" t="s">
        <v>35</v>
      </c>
      <c r="F2492" s="2" t="s">
        <v>95</v>
      </c>
      <c r="G2492" s="2" t="s">
        <v>96</v>
      </c>
      <c r="H2492" s="4" t="s">
        <v>20</v>
      </c>
      <c r="I2492" s="5">
        <v>25.000000000000007</v>
      </c>
      <c r="J2492" s="6">
        <v>450</v>
      </c>
      <c r="K2492" s="7">
        <v>112500.00000000003</v>
      </c>
      <c r="L2492" s="7">
        <v>45000.000000000015</v>
      </c>
      <c r="M2492" s="8">
        <v>0.4</v>
      </c>
      <c r="N2492" s="2" t="s">
        <v>82</v>
      </c>
      <c r="O2492">
        <f t="shared" si="304"/>
        <v>2021</v>
      </c>
      <c r="P2492">
        <f t="shared" si="305"/>
        <v>9</v>
      </c>
      <c r="Q2492" t="str">
        <f t="shared" si="306"/>
        <v>sept</v>
      </c>
      <c r="R2492" t="str">
        <f t="shared" si="307"/>
        <v>Ohio</v>
      </c>
      <c r="S2492" t="str">
        <f t="shared" si="308"/>
        <v>2021-09</v>
      </c>
      <c r="T2492">
        <f>IF(AND(COUNTIF(Calculs!$Q$2:$Q$12,$O2492)&gt;0,COUNTIF(Calculs!$S$2:$S$12,$E2492)&gt;0,COUNTIF(Calculs!$U$2:$U$12,$H2492)&gt;0),1,0)</f>
        <v>1</v>
      </c>
      <c r="U2492">
        <f t="shared" si="309"/>
        <v>112500.00000000003</v>
      </c>
      <c r="V2492">
        <f t="shared" si="310"/>
        <v>450</v>
      </c>
      <c r="W2492">
        <f t="shared" si="311"/>
        <v>45000.000000000015</v>
      </c>
    </row>
    <row r="2493" spans="1:23" ht="15.75" customHeight="1" x14ac:dyDescent="0.3">
      <c r="A2493" s="2" t="s">
        <v>60</v>
      </c>
      <c r="B2493" s="2">
        <v>1185732</v>
      </c>
      <c r="C2493" s="3">
        <v>44448</v>
      </c>
      <c r="D2493" s="12" t="str" cm="1">
        <f t="array" ref="D2493">_xlfn.SWITCH(WEEKDAY(C2493,2), 1, "Lundi", 2, "Mardi", 3, "Mercredi", 4, "Jeudi", 5, "Vendredi", 6, "Samedi", 7, "Dimanche", "Erreur")</f>
        <v>Jeudi</v>
      </c>
      <c r="E2493" s="2" t="s">
        <v>35</v>
      </c>
      <c r="F2493" s="2" t="s">
        <v>95</v>
      </c>
      <c r="G2493" s="2" t="s">
        <v>96</v>
      </c>
      <c r="H2493" s="4" t="s">
        <v>21</v>
      </c>
      <c r="I2493" s="5">
        <v>35</v>
      </c>
      <c r="J2493" s="6">
        <v>450</v>
      </c>
      <c r="K2493" s="7">
        <v>157500</v>
      </c>
      <c r="L2493" s="7">
        <v>55125</v>
      </c>
      <c r="M2493" s="8">
        <v>0.35</v>
      </c>
      <c r="N2493" s="2" t="s">
        <v>82</v>
      </c>
      <c r="O2493">
        <f t="shared" si="304"/>
        <v>2021</v>
      </c>
      <c r="P2493">
        <f t="shared" si="305"/>
        <v>9</v>
      </c>
      <c r="Q2493" t="str">
        <f t="shared" si="306"/>
        <v>sept</v>
      </c>
      <c r="R2493" t="str">
        <f t="shared" si="307"/>
        <v>Ohio</v>
      </c>
      <c r="S2493" t="str">
        <f t="shared" si="308"/>
        <v>2021-09</v>
      </c>
      <c r="T2493">
        <f>IF(AND(COUNTIF(Calculs!$Q$2:$Q$12,$O2493)&gt;0,COUNTIF(Calculs!$S$2:$S$12,$E2493)&gt;0,COUNTIF(Calculs!$U$2:$U$12,$H2493)&gt;0),1,0)</f>
        <v>1</v>
      </c>
      <c r="U2493">
        <f t="shared" si="309"/>
        <v>157500</v>
      </c>
      <c r="V2493">
        <f t="shared" si="310"/>
        <v>450</v>
      </c>
      <c r="W2493">
        <f t="shared" si="311"/>
        <v>55125</v>
      </c>
    </row>
    <row r="2494" spans="1:23" ht="15.75" customHeight="1" x14ac:dyDescent="0.3">
      <c r="A2494" s="2" t="s">
        <v>60</v>
      </c>
      <c r="B2494" s="2">
        <v>1185732</v>
      </c>
      <c r="C2494" s="3">
        <v>44448</v>
      </c>
      <c r="D2494" s="12" t="str" cm="1">
        <f t="array" ref="D2494">_xlfn.SWITCH(WEEKDAY(C2494,2), 1, "Lundi", 2, "Mardi", 3, "Mercredi", 4, "Jeudi", 5, "Vendredi", 6, "Samedi", 7, "Dimanche", "Erreur")</f>
        <v>Jeudi</v>
      </c>
      <c r="E2494" s="2" t="s">
        <v>35</v>
      </c>
      <c r="F2494" s="2" t="s">
        <v>95</v>
      </c>
      <c r="G2494" s="2" t="s">
        <v>96</v>
      </c>
      <c r="H2494" s="4" t="s">
        <v>22</v>
      </c>
      <c r="I2494" s="5">
        <v>40.000000000000007</v>
      </c>
      <c r="J2494" s="6">
        <v>550</v>
      </c>
      <c r="K2494" s="7">
        <v>220000.00000000003</v>
      </c>
      <c r="L2494" s="7">
        <v>110000.00000000001</v>
      </c>
      <c r="M2494" s="8">
        <v>0.5</v>
      </c>
      <c r="N2494" s="2" t="s">
        <v>82</v>
      </c>
      <c r="O2494">
        <f t="shared" si="304"/>
        <v>2021</v>
      </c>
      <c r="P2494">
        <f t="shared" si="305"/>
        <v>9</v>
      </c>
      <c r="Q2494" t="str">
        <f t="shared" si="306"/>
        <v>sept</v>
      </c>
      <c r="R2494" t="str">
        <f t="shared" si="307"/>
        <v>Ohio</v>
      </c>
      <c r="S2494" t="str">
        <f t="shared" si="308"/>
        <v>2021-09</v>
      </c>
      <c r="T2494">
        <f>IF(AND(COUNTIF(Calculs!$Q$2:$Q$12,$O2494)&gt;0,COUNTIF(Calculs!$S$2:$S$12,$E2494)&gt;0,COUNTIF(Calculs!$U$2:$U$12,$H2494)&gt;0),1,0)</f>
        <v>1</v>
      </c>
      <c r="U2494">
        <f t="shared" si="309"/>
        <v>220000.00000000003</v>
      </c>
      <c r="V2494">
        <f t="shared" si="310"/>
        <v>550</v>
      </c>
      <c r="W2494">
        <f t="shared" si="311"/>
        <v>110000.00000000001</v>
      </c>
    </row>
    <row r="2495" spans="1:23" ht="15.75" customHeight="1" x14ac:dyDescent="0.3">
      <c r="A2495" s="2" t="s">
        <v>60</v>
      </c>
      <c r="B2495" s="2">
        <v>1185732</v>
      </c>
      <c r="C2495" s="3">
        <v>44480</v>
      </c>
      <c r="D2495" s="12" t="str" cm="1">
        <f t="array" ref="D2495">_xlfn.SWITCH(WEEKDAY(C2495,2), 1, "Lundi", 2, "Mardi", 3, "Mercredi", 4, "Jeudi", 5, "Vendredi", 6, "Samedi", 7, "Dimanche", "Erreur")</f>
        <v>Lundi</v>
      </c>
      <c r="E2495" s="2" t="s">
        <v>35</v>
      </c>
      <c r="F2495" s="2" t="s">
        <v>95</v>
      </c>
      <c r="G2495" s="2" t="s">
        <v>96</v>
      </c>
      <c r="H2495" s="4" t="s">
        <v>16</v>
      </c>
      <c r="I2495" s="5">
        <v>40.000000000000007</v>
      </c>
      <c r="J2495" s="6">
        <v>725</v>
      </c>
      <c r="K2495" s="7">
        <v>290000.00000000006</v>
      </c>
      <c r="L2495" s="7">
        <v>116000.00000000003</v>
      </c>
      <c r="M2495" s="8">
        <v>0.4</v>
      </c>
      <c r="N2495" s="2" t="s">
        <v>82</v>
      </c>
      <c r="O2495">
        <f t="shared" si="304"/>
        <v>2021</v>
      </c>
      <c r="P2495">
        <f t="shared" si="305"/>
        <v>10</v>
      </c>
      <c r="Q2495" t="str">
        <f t="shared" si="306"/>
        <v>oct</v>
      </c>
      <c r="R2495" t="str">
        <f t="shared" si="307"/>
        <v>Ohio</v>
      </c>
      <c r="S2495" t="str">
        <f t="shared" si="308"/>
        <v>2021-10</v>
      </c>
      <c r="T2495">
        <f>IF(AND(COUNTIF(Calculs!$Q$2:$Q$12,$O2495)&gt;0,COUNTIF(Calculs!$S$2:$S$12,$E2495)&gt;0,COUNTIF(Calculs!$U$2:$U$12,$H2495)&gt;0),1,0)</f>
        <v>1</v>
      </c>
      <c r="U2495">
        <f t="shared" si="309"/>
        <v>290000.00000000006</v>
      </c>
      <c r="V2495">
        <f t="shared" si="310"/>
        <v>725</v>
      </c>
      <c r="W2495">
        <f t="shared" si="311"/>
        <v>116000.00000000003</v>
      </c>
    </row>
    <row r="2496" spans="1:23" ht="15.75" customHeight="1" x14ac:dyDescent="0.3">
      <c r="A2496" s="2" t="s">
        <v>60</v>
      </c>
      <c r="B2496" s="2">
        <v>1185732</v>
      </c>
      <c r="C2496" s="3">
        <v>44480</v>
      </c>
      <c r="D2496" s="12" t="str" cm="1">
        <f t="array" ref="D2496">_xlfn.SWITCH(WEEKDAY(C2496,2), 1, "Lundi", 2, "Mardi", 3, "Mercredi", 4, "Jeudi", 5, "Vendredi", 6, "Samedi", 7, "Dimanche", "Erreur")</f>
        <v>Lundi</v>
      </c>
      <c r="E2496" s="2" t="s">
        <v>35</v>
      </c>
      <c r="F2496" s="2" t="s">
        <v>95</v>
      </c>
      <c r="G2496" s="2" t="s">
        <v>96</v>
      </c>
      <c r="H2496" s="4" t="s">
        <v>18</v>
      </c>
      <c r="I2496" s="5">
        <v>30.000000000000011</v>
      </c>
      <c r="J2496" s="6">
        <v>550</v>
      </c>
      <c r="K2496" s="7">
        <v>165000.00000000006</v>
      </c>
      <c r="L2496" s="7">
        <v>57750.000000000015</v>
      </c>
      <c r="M2496" s="8">
        <v>0.35</v>
      </c>
      <c r="N2496" s="2" t="s">
        <v>82</v>
      </c>
      <c r="O2496">
        <f t="shared" si="304"/>
        <v>2021</v>
      </c>
      <c r="P2496">
        <f t="shared" si="305"/>
        <v>10</v>
      </c>
      <c r="Q2496" t="str">
        <f t="shared" si="306"/>
        <v>oct</v>
      </c>
      <c r="R2496" t="str">
        <f t="shared" si="307"/>
        <v>Ohio</v>
      </c>
      <c r="S2496" t="str">
        <f t="shared" si="308"/>
        <v>2021-10</v>
      </c>
      <c r="T2496">
        <f>IF(AND(COUNTIF(Calculs!$Q$2:$Q$12,$O2496)&gt;0,COUNTIF(Calculs!$S$2:$S$12,$E2496)&gt;0,COUNTIF(Calculs!$U$2:$U$12,$H2496)&gt;0),1,0)</f>
        <v>1</v>
      </c>
      <c r="U2496">
        <f t="shared" si="309"/>
        <v>165000.00000000006</v>
      </c>
      <c r="V2496">
        <f t="shared" si="310"/>
        <v>550</v>
      </c>
      <c r="W2496">
        <f t="shared" si="311"/>
        <v>57750.000000000015</v>
      </c>
    </row>
    <row r="2497" spans="1:23" ht="15.75" customHeight="1" x14ac:dyDescent="0.3">
      <c r="A2497" s="2" t="s">
        <v>60</v>
      </c>
      <c r="B2497" s="2">
        <v>1185732</v>
      </c>
      <c r="C2497" s="3">
        <v>44480</v>
      </c>
      <c r="D2497" s="12" t="str" cm="1">
        <f t="array" ref="D2497">_xlfn.SWITCH(WEEKDAY(C2497,2), 1, "Lundi", 2, "Mardi", 3, "Mercredi", 4, "Jeudi", 5, "Vendredi", 6, "Samedi", 7, "Dimanche", "Erreur")</f>
        <v>Lundi</v>
      </c>
      <c r="E2497" s="2" t="s">
        <v>35</v>
      </c>
      <c r="F2497" s="2" t="s">
        <v>95</v>
      </c>
      <c r="G2497" s="2" t="s">
        <v>96</v>
      </c>
      <c r="H2497" s="4" t="s">
        <v>19</v>
      </c>
      <c r="I2497" s="5">
        <v>30.000000000000011</v>
      </c>
      <c r="J2497" s="6">
        <v>425</v>
      </c>
      <c r="K2497" s="7">
        <v>127500.00000000004</v>
      </c>
      <c r="L2497" s="7">
        <v>51000.000000000022</v>
      </c>
      <c r="M2497" s="8">
        <v>0.4</v>
      </c>
      <c r="N2497" s="2" t="s">
        <v>82</v>
      </c>
      <c r="O2497">
        <f t="shared" si="304"/>
        <v>2021</v>
      </c>
      <c r="P2497">
        <f t="shared" si="305"/>
        <v>10</v>
      </c>
      <c r="Q2497" t="str">
        <f t="shared" si="306"/>
        <v>oct</v>
      </c>
      <c r="R2497" t="str">
        <f t="shared" si="307"/>
        <v>Ohio</v>
      </c>
      <c r="S2497" t="str">
        <f t="shared" si="308"/>
        <v>2021-10</v>
      </c>
      <c r="T2497">
        <f>IF(AND(COUNTIF(Calculs!$Q$2:$Q$12,$O2497)&gt;0,COUNTIF(Calculs!$S$2:$S$12,$E2497)&gt;0,COUNTIF(Calculs!$U$2:$U$12,$H2497)&gt;0),1,0)</f>
        <v>1</v>
      </c>
      <c r="U2497">
        <f t="shared" si="309"/>
        <v>127500.00000000004</v>
      </c>
      <c r="V2497">
        <f t="shared" si="310"/>
        <v>425</v>
      </c>
      <c r="W2497">
        <f t="shared" si="311"/>
        <v>51000.000000000022</v>
      </c>
    </row>
    <row r="2498" spans="1:23" ht="15.75" customHeight="1" x14ac:dyDescent="0.3">
      <c r="A2498" s="2" t="s">
        <v>60</v>
      </c>
      <c r="B2498" s="2">
        <v>1185732</v>
      </c>
      <c r="C2498" s="3">
        <v>44480</v>
      </c>
      <c r="D2498" s="12" t="str" cm="1">
        <f t="array" ref="D2498">_xlfn.SWITCH(WEEKDAY(C2498,2), 1, "Lundi", 2, "Mardi", 3, "Mercredi", 4, "Jeudi", 5, "Vendredi", 6, "Samedi", 7, "Dimanche", "Erreur")</f>
        <v>Lundi</v>
      </c>
      <c r="E2498" s="2" t="s">
        <v>35</v>
      </c>
      <c r="F2498" s="2" t="s">
        <v>95</v>
      </c>
      <c r="G2498" s="2" t="s">
        <v>96</v>
      </c>
      <c r="H2498" s="4" t="s">
        <v>20</v>
      </c>
      <c r="I2498" s="5">
        <v>30.000000000000011</v>
      </c>
      <c r="J2498" s="6">
        <v>400</v>
      </c>
      <c r="K2498" s="7">
        <v>120000.00000000004</v>
      </c>
      <c r="L2498" s="7">
        <v>48000.000000000022</v>
      </c>
      <c r="M2498" s="8">
        <v>0.4</v>
      </c>
      <c r="N2498" s="2" t="s">
        <v>82</v>
      </c>
      <c r="O2498">
        <f t="shared" si="304"/>
        <v>2021</v>
      </c>
      <c r="P2498">
        <f t="shared" si="305"/>
        <v>10</v>
      </c>
      <c r="Q2498" t="str">
        <f t="shared" si="306"/>
        <v>oct</v>
      </c>
      <c r="R2498" t="str">
        <f t="shared" si="307"/>
        <v>Ohio</v>
      </c>
      <c r="S2498" t="str">
        <f t="shared" si="308"/>
        <v>2021-10</v>
      </c>
      <c r="T2498">
        <f>IF(AND(COUNTIF(Calculs!$Q$2:$Q$12,$O2498)&gt;0,COUNTIF(Calculs!$S$2:$S$12,$E2498)&gt;0,COUNTIF(Calculs!$U$2:$U$12,$H2498)&gt;0),1,0)</f>
        <v>1</v>
      </c>
      <c r="U2498">
        <f t="shared" si="309"/>
        <v>120000.00000000004</v>
      </c>
      <c r="V2498">
        <f t="shared" si="310"/>
        <v>400</v>
      </c>
      <c r="W2498">
        <f t="shared" si="311"/>
        <v>48000.000000000022</v>
      </c>
    </row>
    <row r="2499" spans="1:23" ht="15.75" customHeight="1" x14ac:dyDescent="0.3">
      <c r="A2499" s="2" t="s">
        <v>60</v>
      </c>
      <c r="B2499" s="2">
        <v>1185732</v>
      </c>
      <c r="C2499" s="3">
        <v>44480</v>
      </c>
      <c r="D2499" s="12" t="str" cm="1">
        <f t="array" ref="D2499">_xlfn.SWITCH(WEEKDAY(C2499,2), 1, "Lundi", 2, "Mardi", 3, "Mercredi", 4, "Jeudi", 5, "Vendredi", 6, "Samedi", 7, "Dimanche", "Erreur")</f>
        <v>Lundi</v>
      </c>
      <c r="E2499" s="2" t="s">
        <v>35</v>
      </c>
      <c r="F2499" s="2" t="s">
        <v>95</v>
      </c>
      <c r="G2499" s="2" t="s">
        <v>96</v>
      </c>
      <c r="H2499" s="4" t="s">
        <v>21</v>
      </c>
      <c r="I2499" s="5">
        <v>40.000000000000007</v>
      </c>
      <c r="J2499" s="6">
        <v>400</v>
      </c>
      <c r="K2499" s="7">
        <v>160000.00000000003</v>
      </c>
      <c r="L2499" s="7">
        <v>56000.000000000007</v>
      </c>
      <c r="M2499" s="8">
        <v>0.35</v>
      </c>
      <c r="N2499" s="2" t="s">
        <v>82</v>
      </c>
      <c r="O2499">
        <f t="shared" ref="O2499:O2562" si="312">YEAR($C2499)</f>
        <v>2021</v>
      </c>
      <c r="P2499">
        <f t="shared" ref="P2499:P2562" si="313">MONTH($C2499)</f>
        <v>10</v>
      </c>
      <c r="Q2499" t="str">
        <f t="shared" ref="Q2499:Q2562" si="314">TEXT($C2499,"mmm")</f>
        <v>oct</v>
      </c>
      <c r="R2499" t="str">
        <f t="shared" ref="R2499:R2562" si="315">SUBSTITUTE(SUBSTITUTE($F2499,"Sud ","South "),"Ouest ","West ")</f>
        <v>Ohio</v>
      </c>
      <c r="S2499" t="str">
        <f t="shared" ref="S2499:S2562" si="316">TEXT($C2499,"aaaa-mm")</f>
        <v>2021-10</v>
      </c>
      <c r="T2499">
        <f>IF(AND(COUNTIF(Calculs!$Q$2:$Q$12,$O2499)&gt;0,COUNTIF(Calculs!$S$2:$S$12,$E2499)&gt;0,COUNTIF(Calculs!$U$2:$U$12,$H2499)&gt;0),1,0)</f>
        <v>1</v>
      </c>
      <c r="U2499">
        <f t="shared" ref="U2499:U2562" si="317">$K2499*$T2499</f>
        <v>160000.00000000003</v>
      </c>
      <c r="V2499">
        <f t="shared" ref="V2499:V2562" si="318">$J2499*$T2499</f>
        <v>400</v>
      </c>
      <c r="W2499">
        <f t="shared" ref="W2499:W2562" si="319">$L2499*$T2499</f>
        <v>56000.000000000007</v>
      </c>
    </row>
    <row r="2500" spans="1:23" ht="15.75" customHeight="1" x14ac:dyDescent="0.3">
      <c r="A2500" s="2" t="s">
        <v>60</v>
      </c>
      <c r="B2500" s="2">
        <v>1185732</v>
      </c>
      <c r="C2500" s="3">
        <v>44480</v>
      </c>
      <c r="D2500" s="12" t="str" cm="1">
        <f t="array" ref="D2500">_xlfn.SWITCH(WEEKDAY(C2500,2), 1, "Lundi", 2, "Mardi", 3, "Mercredi", 4, "Jeudi", 5, "Vendredi", 6, "Samedi", 7, "Dimanche", "Erreur")</f>
        <v>Lundi</v>
      </c>
      <c r="E2500" s="2" t="s">
        <v>35</v>
      </c>
      <c r="F2500" s="2" t="s">
        <v>95</v>
      </c>
      <c r="G2500" s="2" t="s">
        <v>96</v>
      </c>
      <c r="H2500" s="4" t="s">
        <v>22</v>
      </c>
      <c r="I2500" s="5">
        <v>40</v>
      </c>
      <c r="J2500" s="6">
        <v>525</v>
      </c>
      <c r="K2500" s="7">
        <v>210000</v>
      </c>
      <c r="L2500" s="7">
        <v>105000</v>
      </c>
      <c r="M2500" s="8">
        <v>0.5</v>
      </c>
      <c r="N2500" s="2" t="s">
        <v>82</v>
      </c>
      <c r="O2500">
        <f t="shared" si="312"/>
        <v>2021</v>
      </c>
      <c r="P2500">
        <f t="shared" si="313"/>
        <v>10</v>
      </c>
      <c r="Q2500" t="str">
        <f t="shared" si="314"/>
        <v>oct</v>
      </c>
      <c r="R2500" t="str">
        <f t="shared" si="315"/>
        <v>Ohio</v>
      </c>
      <c r="S2500" t="str">
        <f t="shared" si="316"/>
        <v>2021-10</v>
      </c>
      <c r="T2500">
        <f>IF(AND(COUNTIF(Calculs!$Q$2:$Q$12,$O2500)&gt;0,COUNTIF(Calculs!$S$2:$S$12,$E2500)&gt;0,COUNTIF(Calculs!$U$2:$U$12,$H2500)&gt;0),1,0)</f>
        <v>1</v>
      </c>
      <c r="U2500">
        <f t="shared" si="317"/>
        <v>210000</v>
      </c>
      <c r="V2500">
        <f t="shared" si="318"/>
        <v>525</v>
      </c>
      <c r="W2500">
        <f t="shared" si="319"/>
        <v>105000</v>
      </c>
    </row>
    <row r="2501" spans="1:23" ht="15.75" customHeight="1" x14ac:dyDescent="0.3">
      <c r="A2501" s="2" t="s">
        <v>60</v>
      </c>
      <c r="B2501" s="2">
        <v>1185732</v>
      </c>
      <c r="C2501" s="3">
        <v>44510</v>
      </c>
      <c r="D2501" s="12" t="str" cm="1">
        <f t="array" ref="D2501">_xlfn.SWITCH(WEEKDAY(C2501,2), 1, "Lundi", 2, "Mardi", 3, "Mercredi", 4, "Jeudi", 5, "Vendredi", 6, "Samedi", 7, "Dimanche", "Erreur")</f>
        <v>Mercredi</v>
      </c>
      <c r="E2501" s="2" t="s">
        <v>35</v>
      </c>
      <c r="F2501" s="2" t="s">
        <v>95</v>
      </c>
      <c r="G2501" s="2" t="s">
        <v>96</v>
      </c>
      <c r="H2501" s="4" t="s">
        <v>16</v>
      </c>
      <c r="I2501" s="5">
        <v>35.000000000000007</v>
      </c>
      <c r="J2501" s="6">
        <v>675</v>
      </c>
      <c r="K2501" s="7">
        <v>236250.00000000006</v>
      </c>
      <c r="L2501" s="7">
        <v>94500.000000000029</v>
      </c>
      <c r="M2501" s="8">
        <v>0.4</v>
      </c>
      <c r="N2501" s="2" t="s">
        <v>82</v>
      </c>
      <c r="O2501">
        <f t="shared" si="312"/>
        <v>2021</v>
      </c>
      <c r="P2501">
        <f t="shared" si="313"/>
        <v>11</v>
      </c>
      <c r="Q2501" t="str">
        <f t="shared" si="314"/>
        <v>nov</v>
      </c>
      <c r="R2501" t="str">
        <f t="shared" si="315"/>
        <v>Ohio</v>
      </c>
      <c r="S2501" t="str">
        <f t="shared" si="316"/>
        <v>2021-11</v>
      </c>
      <c r="T2501">
        <f>IF(AND(COUNTIF(Calculs!$Q$2:$Q$12,$O2501)&gt;0,COUNTIF(Calculs!$S$2:$S$12,$E2501)&gt;0,COUNTIF(Calculs!$U$2:$U$12,$H2501)&gt;0),1,0)</f>
        <v>1</v>
      </c>
      <c r="U2501">
        <f t="shared" si="317"/>
        <v>236250.00000000006</v>
      </c>
      <c r="V2501">
        <f t="shared" si="318"/>
        <v>675</v>
      </c>
      <c r="W2501">
        <f t="shared" si="319"/>
        <v>94500.000000000029</v>
      </c>
    </row>
    <row r="2502" spans="1:23" ht="15.75" customHeight="1" x14ac:dyDescent="0.3">
      <c r="A2502" s="2" t="s">
        <v>60</v>
      </c>
      <c r="B2502" s="2">
        <v>1185732</v>
      </c>
      <c r="C2502" s="3">
        <v>44510</v>
      </c>
      <c r="D2502" s="12" t="str" cm="1">
        <f t="array" ref="D2502">_xlfn.SWITCH(WEEKDAY(C2502,2), 1, "Lundi", 2, "Mardi", 3, "Mercredi", 4, "Jeudi", 5, "Vendredi", 6, "Samedi", 7, "Dimanche", "Erreur")</f>
        <v>Mercredi</v>
      </c>
      <c r="E2502" s="2" t="s">
        <v>35</v>
      </c>
      <c r="F2502" s="2" t="s">
        <v>95</v>
      </c>
      <c r="G2502" s="2" t="s">
        <v>96</v>
      </c>
      <c r="H2502" s="4" t="s">
        <v>18</v>
      </c>
      <c r="I2502" s="5">
        <v>25.000000000000011</v>
      </c>
      <c r="J2502" s="6">
        <v>500</v>
      </c>
      <c r="K2502" s="7">
        <v>125000.00000000006</v>
      </c>
      <c r="L2502" s="7">
        <v>43750.000000000015</v>
      </c>
      <c r="M2502" s="8">
        <v>0.35</v>
      </c>
      <c r="N2502" s="2" t="s">
        <v>82</v>
      </c>
      <c r="O2502">
        <f t="shared" si="312"/>
        <v>2021</v>
      </c>
      <c r="P2502">
        <f t="shared" si="313"/>
        <v>11</v>
      </c>
      <c r="Q2502" t="str">
        <f t="shared" si="314"/>
        <v>nov</v>
      </c>
      <c r="R2502" t="str">
        <f t="shared" si="315"/>
        <v>Ohio</v>
      </c>
      <c r="S2502" t="str">
        <f t="shared" si="316"/>
        <v>2021-11</v>
      </c>
      <c r="T2502">
        <f>IF(AND(COUNTIF(Calculs!$Q$2:$Q$12,$O2502)&gt;0,COUNTIF(Calculs!$S$2:$S$12,$E2502)&gt;0,COUNTIF(Calculs!$U$2:$U$12,$H2502)&gt;0),1,0)</f>
        <v>1</v>
      </c>
      <c r="U2502">
        <f t="shared" si="317"/>
        <v>125000.00000000006</v>
      </c>
      <c r="V2502">
        <f t="shared" si="318"/>
        <v>500</v>
      </c>
      <c r="W2502">
        <f t="shared" si="319"/>
        <v>43750.000000000015</v>
      </c>
    </row>
    <row r="2503" spans="1:23" ht="15.75" customHeight="1" x14ac:dyDescent="0.3">
      <c r="A2503" s="2" t="s">
        <v>60</v>
      </c>
      <c r="B2503" s="2">
        <v>1185732</v>
      </c>
      <c r="C2503" s="3">
        <v>44510</v>
      </c>
      <c r="D2503" s="12" t="str" cm="1">
        <f t="array" ref="D2503">_xlfn.SWITCH(WEEKDAY(C2503,2), 1, "Lundi", 2, "Mardi", 3, "Mercredi", 4, "Jeudi", 5, "Vendredi", 6, "Samedi", 7, "Dimanche", "Erreur")</f>
        <v>Mercredi</v>
      </c>
      <c r="E2503" s="2" t="s">
        <v>35</v>
      </c>
      <c r="F2503" s="2" t="s">
        <v>95</v>
      </c>
      <c r="G2503" s="2" t="s">
        <v>96</v>
      </c>
      <c r="H2503" s="4" t="s">
        <v>19</v>
      </c>
      <c r="I2503" s="5">
        <v>35.000000000000014</v>
      </c>
      <c r="J2503" s="6">
        <v>445</v>
      </c>
      <c r="K2503" s="7">
        <v>155750.00000000006</v>
      </c>
      <c r="L2503" s="7">
        <v>62300.000000000029</v>
      </c>
      <c r="M2503" s="8">
        <v>0.4</v>
      </c>
      <c r="N2503" s="2" t="s">
        <v>82</v>
      </c>
      <c r="O2503">
        <f t="shared" si="312"/>
        <v>2021</v>
      </c>
      <c r="P2503">
        <f t="shared" si="313"/>
        <v>11</v>
      </c>
      <c r="Q2503" t="str">
        <f t="shared" si="314"/>
        <v>nov</v>
      </c>
      <c r="R2503" t="str">
        <f t="shared" si="315"/>
        <v>Ohio</v>
      </c>
      <c r="S2503" t="str">
        <f t="shared" si="316"/>
        <v>2021-11</v>
      </c>
      <c r="T2503">
        <f>IF(AND(COUNTIF(Calculs!$Q$2:$Q$12,$O2503)&gt;0,COUNTIF(Calculs!$S$2:$S$12,$E2503)&gt;0,COUNTIF(Calculs!$U$2:$U$12,$H2503)&gt;0),1,0)</f>
        <v>1</v>
      </c>
      <c r="U2503">
        <f t="shared" si="317"/>
        <v>155750.00000000006</v>
      </c>
      <c r="V2503">
        <f t="shared" si="318"/>
        <v>445</v>
      </c>
      <c r="W2503">
        <f t="shared" si="319"/>
        <v>62300.000000000029</v>
      </c>
    </row>
    <row r="2504" spans="1:23" ht="15.75" customHeight="1" x14ac:dyDescent="0.3">
      <c r="A2504" s="2" t="s">
        <v>60</v>
      </c>
      <c r="B2504" s="2">
        <v>1185732</v>
      </c>
      <c r="C2504" s="3">
        <v>44510</v>
      </c>
      <c r="D2504" s="12" t="str" cm="1">
        <f t="array" ref="D2504">_xlfn.SWITCH(WEEKDAY(C2504,2), 1, "Lundi", 2, "Mardi", 3, "Mercredi", 4, "Jeudi", 5, "Vendredi", 6, "Samedi", 7, "Dimanche", "Erreur")</f>
        <v>Mercredi</v>
      </c>
      <c r="E2504" s="2" t="s">
        <v>35</v>
      </c>
      <c r="F2504" s="2" t="s">
        <v>95</v>
      </c>
      <c r="G2504" s="2" t="s">
        <v>96</v>
      </c>
      <c r="H2504" s="4" t="s">
        <v>20</v>
      </c>
      <c r="I2504" s="5">
        <v>65.000000000000028</v>
      </c>
      <c r="J2504" s="6">
        <v>500</v>
      </c>
      <c r="K2504" s="7">
        <v>325000.00000000012</v>
      </c>
      <c r="L2504" s="7">
        <v>130000.00000000006</v>
      </c>
      <c r="M2504" s="8">
        <v>0.4</v>
      </c>
      <c r="N2504" s="2" t="s">
        <v>82</v>
      </c>
      <c r="O2504">
        <f t="shared" si="312"/>
        <v>2021</v>
      </c>
      <c r="P2504">
        <f t="shared" si="313"/>
        <v>11</v>
      </c>
      <c r="Q2504" t="str">
        <f t="shared" si="314"/>
        <v>nov</v>
      </c>
      <c r="R2504" t="str">
        <f t="shared" si="315"/>
        <v>Ohio</v>
      </c>
      <c r="S2504" t="str">
        <f t="shared" si="316"/>
        <v>2021-11</v>
      </c>
      <c r="T2504">
        <f>IF(AND(COUNTIF(Calculs!$Q$2:$Q$12,$O2504)&gt;0,COUNTIF(Calculs!$S$2:$S$12,$E2504)&gt;0,COUNTIF(Calculs!$U$2:$U$12,$H2504)&gt;0),1,0)</f>
        <v>1</v>
      </c>
      <c r="U2504">
        <f t="shared" si="317"/>
        <v>325000.00000000012</v>
      </c>
      <c r="V2504">
        <f t="shared" si="318"/>
        <v>500</v>
      </c>
      <c r="W2504">
        <f t="shared" si="319"/>
        <v>130000.00000000006</v>
      </c>
    </row>
    <row r="2505" spans="1:23" ht="15.75" customHeight="1" x14ac:dyDescent="0.3">
      <c r="A2505" s="2" t="s">
        <v>60</v>
      </c>
      <c r="B2505" s="2">
        <v>1185732</v>
      </c>
      <c r="C2505" s="3">
        <v>44510</v>
      </c>
      <c r="D2505" s="12" t="str" cm="1">
        <f t="array" ref="D2505">_xlfn.SWITCH(WEEKDAY(C2505,2), 1, "Lundi", 2, "Mardi", 3, "Mercredi", 4, "Jeudi", 5, "Vendredi", 6, "Samedi", 7, "Dimanche", "Erreur")</f>
        <v>Mercredi</v>
      </c>
      <c r="E2505" s="2" t="s">
        <v>35</v>
      </c>
      <c r="F2505" s="2" t="s">
        <v>95</v>
      </c>
      <c r="G2505" s="2" t="s">
        <v>96</v>
      </c>
      <c r="H2505" s="4" t="s">
        <v>21</v>
      </c>
      <c r="I2505" s="5">
        <v>80.000000000000014</v>
      </c>
      <c r="J2505" s="6">
        <v>475</v>
      </c>
      <c r="K2505" s="7">
        <v>380000.00000000006</v>
      </c>
      <c r="L2505" s="7">
        <v>133000</v>
      </c>
      <c r="M2505" s="8">
        <v>0.35</v>
      </c>
      <c r="N2505" s="2" t="s">
        <v>82</v>
      </c>
      <c r="O2505">
        <f t="shared" si="312"/>
        <v>2021</v>
      </c>
      <c r="P2505">
        <f t="shared" si="313"/>
        <v>11</v>
      </c>
      <c r="Q2505" t="str">
        <f t="shared" si="314"/>
        <v>nov</v>
      </c>
      <c r="R2505" t="str">
        <f t="shared" si="315"/>
        <v>Ohio</v>
      </c>
      <c r="S2505" t="str">
        <f t="shared" si="316"/>
        <v>2021-11</v>
      </c>
      <c r="T2505">
        <f>IF(AND(COUNTIF(Calculs!$Q$2:$Q$12,$O2505)&gt;0,COUNTIF(Calculs!$S$2:$S$12,$E2505)&gt;0,COUNTIF(Calculs!$U$2:$U$12,$H2505)&gt;0),1,0)</f>
        <v>1</v>
      </c>
      <c r="U2505">
        <f t="shared" si="317"/>
        <v>380000.00000000006</v>
      </c>
      <c r="V2505">
        <f t="shared" si="318"/>
        <v>475</v>
      </c>
      <c r="W2505">
        <f t="shared" si="319"/>
        <v>133000</v>
      </c>
    </row>
    <row r="2506" spans="1:23" ht="15.75" customHeight="1" x14ac:dyDescent="0.3">
      <c r="A2506" s="2" t="s">
        <v>60</v>
      </c>
      <c r="B2506" s="2">
        <v>1185732</v>
      </c>
      <c r="C2506" s="3">
        <v>44510</v>
      </c>
      <c r="D2506" s="12" t="str" cm="1">
        <f t="array" ref="D2506">_xlfn.SWITCH(WEEKDAY(C2506,2), 1, "Lundi", 2, "Mardi", 3, "Mercredi", 4, "Jeudi", 5, "Vendredi", 6, "Samedi", 7, "Dimanche", "Erreur")</f>
        <v>Mercredi</v>
      </c>
      <c r="E2506" s="2" t="s">
        <v>35</v>
      </c>
      <c r="F2506" s="2" t="s">
        <v>95</v>
      </c>
      <c r="G2506" s="2" t="s">
        <v>96</v>
      </c>
      <c r="H2506" s="4" t="s">
        <v>22</v>
      </c>
      <c r="I2506" s="5">
        <v>80</v>
      </c>
      <c r="J2506" s="6">
        <v>575</v>
      </c>
      <c r="K2506" s="7">
        <v>460000</v>
      </c>
      <c r="L2506" s="7">
        <v>230000</v>
      </c>
      <c r="M2506" s="8">
        <v>0.5</v>
      </c>
      <c r="N2506" s="2" t="s">
        <v>82</v>
      </c>
      <c r="O2506">
        <f t="shared" si="312"/>
        <v>2021</v>
      </c>
      <c r="P2506">
        <f t="shared" si="313"/>
        <v>11</v>
      </c>
      <c r="Q2506" t="str">
        <f t="shared" si="314"/>
        <v>nov</v>
      </c>
      <c r="R2506" t="str">
        <f t="shared" si="315"/>
        <v>Ohio</v>
      </c>
      <c r="S2506" t="str">
        <f t="shared" si="316"/>
        <v>2021-11</v>
      </c>
      <c r="T2506">
        <f>IF(AND(COUNTIF(Calculs!$Q$2:$Q$12,$O2506)&gt;0,COUNTIF(Calculs!$S$2:$S$12,$E2506)&gt;0,COUNTIF(Calculs!$U$2:$U$12,$H2506)&gt;0),1,0)</f>
        <v>1</v>
      </c>
      <c r="U2506">
        <f t="shared" si="317"/>
        <v>460000</v>
      </c>
      <c r="V2506">
        <f t="shared" si="318"/>
        <v>575</v>
      </c>
      <c r="W2506">
        <f t="shared" si="319"/>
        <v>230000</v>
      </c>
    </row>
    <row r="2507" spans="1:23" ht="15.75" customHeight="1" x14ac:dyDescent="0.3">
      <c r="A2507" s="2" t="s">
        <v>60</v>
      </c>
      <c r="B2507" s="2">
        <v>1185732</v>
      </c>
      <c r="C2507" s="3">
        <v>44539</v>
      </c>
      <c r="D2507" s="12" t="str" cm="1">
        <f t="array" ref="D2507">_xlfn.SWITCH(WEEKDAY(C2507,2), 1, "Lundi", 2, "Mardi", 3, "Mercredi", 4, "Jeudi", 5, "Vendredi", 6, "Samedi", 7, "Dimanche", "Erreur")</f>
        <v>Jeudi</v>
      </c>
      <c r="E2507" s="2" t="s">
        <v>35</v>
      </c>
      <c r="F2507" s="2" t="s">
        <v>95</v>
      </c>
      <c r="G2507" s="2" t="s">
        <v>96</v>
      </c>
      <c r="H2507" s="4" t="s">
        <v>16</v>
      </c>
      <c r="I2507" s="5">
        <v>75.000000000000014</v>
      </c>
      <c r="J2507" s="6">
        <v>825</v>
      </c>
      <c r="K2507" s="7">
        <v>618750.00000000012</v>
      </c>
      <c r="L2507" s="7">
        <v>247500.00000000006</v>
      </c>
      <c r="M2507" s="8">
        <v>0.4</v>
      </c>
      <c r="N2507" s="2" t="s">
        <v>82</v>
      </c>
      <c r="O2507">
        <f t="shared" si="312"/>
        <v>2021</v>
      </c>
      <c r="P2507">
        <f t="shared" si="313"/>
        <v>12</v>
      </c>
      <c r="Q2507" t="str">
        <f t="shared" si="314"/>
        <v>déc</v>
      </c>
      <c r="R2507" t="str">
        <f t="shared" si="315"/>
        <v>Ohio</v>
      </c>
      <c r="S2507" t="str">
        <f t="shared" si="316"/>
        <v>2021-12</v>
      </c>
      <c r="T2507">
        <f>IF(AND(COUNTIF(Calculs!$Q$2:$Q$12,$O2507)&gt;0,COUNTIF(Calculs!$S$2:$S$12,$E2507)&gt;0,COUNTIF(Calculs!$U$2:$U$12,$H2507)&gt;0),1,0)</f>
        <v>1</v>
      </c>
      <c r="U2507">
        <f t="shared" si="317"/>
        <v>618750.00000000012</v>
      </c>
      <c r="V2507">
        <f t="shared" si="318"/>
        <v>825</v>
      </c>
      <c r="W2507">
        <f t="shared" si="319"/>
        <v>247500.00000000006</v>
      </c>
    </row>
    <row r="2508" spans="1:23" ht="15.75" customHeight="1" x14ac:dyDescent="0.3">
      <c r="A2508" s="2" t="s">
        <v>60</v>
      </c>
      <c r="B2508" s="2">
        <v>1185732</v>
      </c>
      <c r="C2508" s="3">
        <v>44539</v>
      </c>
      <c r="D2508" s="12" t="str" cm="1">
        <f t="array" ref="D2508">_xlfn.SWITCH(WEEKDAY(C2508,2), 1, "Lundi", 2, "Mardi", 3, "Mercredi", 4, "Jeudi", 5, "Vendredi", 6, "Samedi", 7, "Dimanche", "Erreur")</f>
        <v>Jeudi</v>
      </c>
      <c r="E2508" s="2" t="s">
        <v>35</v>
      </c>
      <c r="F2508" s="2" t="s">
        <v>95</v>
      </c>
      <c r="G2508" s="2" t="s">
        <v>96</v>
      </c>
      <c r="H2508" s="4" t="s">
        <v>18</v>
      </c>
      <c r="I2508" s="5">
        <v>65.000000000000014</v>
      </c>
      <c r="J2508" s="6">
        <v>625</v>
      </c>
      <c r="K2508" s="7">
        <v>406250.00000000012</v>
      </c>
      <c r="L2508" s="7">
        <v>142187.50000000003</v>
      </c>
      <c r="M2508" s="8">
        <v>0.35</v>
      </c>
      <c r="N2508" s="2" t="s">
        <v>82</v>
      </c>
      <c r="O2508">
        <f t="shared" si="312"/>
        <v>2021</v>
      </c>
      <c r="P2508">
        <f t="shared" si="313"/>
        <v>12</v>
      </c>
      <c r="Q2508" t="str">
        <f t="shared" si="314"/>
        <v>déc</v>
      </c>
      <c r="R2508" t="str">
        <f t="shared" si="315"/>
        <v>Ohio</v>
      </c>
      <c r="S2508" t="str">
        <f t="shared" si="316"/>
        <v>2021-12</v>
      </c>
      <c r="T2508">
        <f>IF(AND(COUNTIF(Calculs!$Q$2:$Q$12,$O2508)&gt;0,COUNTIF(Calculs!$S$2:$S$12,$E2508)&gt;0,COUNTIF(Calculs!$U$2:$U$12,$H2508)&gt;0),1,0)</f>
        <v>1</v>
      </c>
      <c r="U2508">
        <f t="shared" si="317"/>
        <v>406250.00000000012</v>
      </c>
      <c r="V2508">
        <f t="shared" si="318"/>
        <v>625</v>
      </c>
      <c r="W2508">
        <f t="shared" si="319"/>
        <v>142187.50000000003</v>
      </c>
    </row>
    <row r="2509" spans="1:23" ht="15.75" customHeight="1" x14ac:dyDescent="0.3">
      <c r="A2509" s="2" t="s">
        <v>29</v>
      </c>
      <c r="B2509" s="2">
        <v>1185732</v>
      </c>
      <c r="C2509" s="3">
        <v>44539</v>
      </c>
      <c r="D2509" s="12" t="str" cm="1">
        <f t="array" ref="D2509">_xlfn.SWITCH(WEEKDAY(C2509,2), 1, "Lundi", 2, "Mardi", 3, "Mercredi", 4, "Jeudi", 5, "Vendredi", 6, "Samedi", 7, "Dimanche", "Erreur")</f>
        <v>Jeudi</v>
      </c>
      <c r="E2509" s="2" t="s">
        <v>35</v>
      </c>
      <c r="F2509" s="2" t="s">
        <v>95</v>
      </c>
      <c r="G2509" s="2" t="s">
        <v>96</v>
      </c>
      <c r="H2509" s="4" t="s">
        <v>19</v>
      </c>
      <c r="I2509" s="5">
        <v>65.000000000000014</v>
      </c>
      <c r="J2509" s="6">
        <v>575</v>
      </c>
      <c r="K2509" s="7">
        <v>373750.00000000006</v>
      </c>
      <c r="L2509" s="7">
        <v>149500.00000000003</v>
      </c>
      <c r="M2509" s="8">
        <v>0.4</v>
      </c>
      <c r="N2509" s="2" t="s">
        <v>82</v>
      </c>
      <c r="O2509">
        <f t="shared" si="312"/>
        <v>2021</v>
      </c>
      <c r="P2509">
        <f t="shared" si="313"/>
        <v>12</v>
      </c>
      <c r="Q2509" t="str">
        <f t="shared" si="314"/>
        <v>déc</v>
      </c>
      <c r="R2509" t="str">
        <f t="shared" si="315"/>
        <v>Ohio</v>
      </c>
      <c r="S2509" t="str">
        <f t="shared" si="316"/>
        <v>2021-12</v>
      </c>
      <c r="T2509">
        <f>IF(AND(COUNTIF(Calculs!$Q$2:$Q$12,$O2509)&gt;0,COUNTIF(Calculs!$S$2:$S$12,$E2509)&gt;0,COUNTIF(Calculs!$U$2:$U$12,$H2509)&gt;0),1,0)</f>
        <v>1</v>
      </c>
      <c r="U2509">
        <f t="shared" si="317"/>
        <v>373750.00000000006</v>
      </c>
      <c r="V2509">
        <f t="shared" si="318"/>
        <v>575</v>
      </c>
      <c r="W2509">
        <f t="shared" si="319"/>
        <v>149500.00000000003</v>
      </c>
    </row>
    <row r="2510" spans="1:23" ht="15.75" customHeight="1" x14ac:dyDescent="0.3">
      <c r="A2510" s="2" t="s">
        <v>29</v>
      </c>
      <c r="B2510" s="2">
        <v>1185732</v>
      </c>
      <c r="C2510" s="3">
        <v>44539</v>
      </c>
      <c r="D2510" s="12" t="str" cm="1">
        <f t="array" ref="D2510">_xlfn.SWITCH(WEEKDAY(C2510,2), 1, "Lundi", 2, "Mardi", 3, "Mercredi", 4, "Jeudi", 5, "Vendredi", 6, "Samedi", 7, "Dimanche", "Erreur")</f>
        <v>Jeudi</v>
      </c>
      <c r="E2510" s="2" t="s">
        <v>35</v>
      </c>
      <c r="F2510" s="2" t="s">
        <v>95</v>
      </c>
      <c r="G2510" s="2" t="s">
        <v>96</v>
      </c>
      <c r="H2510" s="4" t="s">
        <v>20</v>
      </c>
      <c r="I2510" s="5">
        <v>65.000000000000014</v>
      </c>
      <c r="J2510" s="6">
        <v>525</v>
      </c>
      <c r="K2510" s="7">
        <v>341250.00000000006</v>
      </c>
      <c r="L2510" s="7">
        <v>136500.00000000003</v>
      </c>
      <c r="M2510" s="8">
        <v>0.4</v>
      </c>
      <c r="N2510" s="2" t="s">
        <v>82</v>
      </c>
      <c r="O2510">
        <f t="shared" si="312"/>
        <v>2021</v>
      </c>
      <c r="P2510">
        <f t="shared" si="313"/>
        <v>12</v>
      </c>
      <c r="Q2510" t="str">
        <f t="shared" si="314"/>
        <v>déc</v>
      </c>
      <c r="R2510" t="str">
        <f t="shared" si="315"/>
        <v>Ohio</v>
      </c>
      <c r="S2510" t="str">
        <f t="shared" si="316"/>
        <v>2021-12</v>
      </c>
      <c r="T2510">
        <f>IF(AND(COUNTIF(Calculs!$Q$2:$Q$12,$O2510)&gt;0,COUNTIF(Calculs!$S$2:$S$12,$E2510)&gt;0,COUNTIF(Calculs!$U$2:$U$12,$H2510)&gt;0),1,0)</f>
        <v>1</v>
      </c>
      <c r="U2510">
        <f t="shared" si="317"/>
        <v>341250.00000000006</v>
      </c>
      <c r="V2510">
        <f t="shared" si="318"/>
        <v>525</v>
      </c>
      <c r="W2510">
        <f t="shared" si="319"/>
        <v>136500.00000000003</v>
      </c>
    </row>
    <row r="2511" spans="1:23" ht="15.75" customHeight="1" x14ac:dyDescent="0.3">
      <c r="A2511" s="2" t="s">
        <v>29</v>
      </c>
      <c r="B2511" s="2">
        <v>1185732</v>
      </c>
      <c r="C2511" s="3">
        <v>44539</v>
      </c>
      <c r="D2511" s="12" t="str" cm="1">
        <f t="array" ref="D2511">_xlfn.SWITCH(WEEKDAY(C2511,2), 1, "Lundi", 2, "Mardi", 3, "Mercredi", 4, "Jeudi", 5, "Vendredi", 6, "Samedi", 7, "Dimanche", "Erreur")</f>
        <v>Jeudi</v>
      </c>
      <c r="E2511" s="2" t="s">
        <v>35</v>
      </c>
      <c r="F2511" s="2" t="s">
        <v>95</v>
      </c>
      <c r="G2511" s="2" t="s">
        <v>96</v>
      </c>
      <c r="H2511" s="4" t="s">
        <v>21</v>
      </c>
      <c r="I2511" s="5">
        <v>75.000000000000014</v>
      </c>
      <c r="J2511" s="6">
        <v>525</v>
      </c>
      <c r="K2511" s="7">
        <v>393750.00000000006</v>
      </c>
      <c r="L2511" s="7">
        <v>137812.5</v>
      </c>
      <c r="M2511" s="8">
        <v>0.35</v>
      </c>
      <c r="N2511" s="2" t="s">
        <v>82</v>
      </c>
      <c r="O2511">
        <f t="shared" si="312"/>
        <v>2021</v>
      </c>
      <c r="P2511">
        <f t="shared" si="313"/>
        <v>12</v>
      </c>
      <c r="Q2511" t="str">
        <f t="shared" si="314"/>
        <v>déc</v>
      </c>
      <c r="R2511" t="str">
        <f t="shared" si="315"/>
        <v>Ohio</v>
      </c>
      <c r="S2511" t="str">
        <f t="shared" si="316"/>
        <v>2021-12</v>
      </c>
      <c r="T2511">
        <f>IF(AND(COUNTIF(Calculs!$Q$2:$Q$12,$O2511)&gt;0,COUNTIF(Calculs!$S$2:$S$12,$E2511)&gt;0,COUNTIF(Calculs!$U$2:$U$12,$H2511)&gt;0),1,0)</f>
        <v>1</v>
      </c>
      <c r="U2511">
        <f t="shared" si="317"/>
        <v>393750.00000000006</v>
      </c>
      <c r="V2511">
        <f t="shared" si="318"/>
        <v>525</v>
      </c>
      <c r="W2511">
        <f t="shared" si="319"/>
        <v>137812.5</v>
      </c>
    </row>
    <row r="2512" spans="1:23" ht="15.75" customHeight="1" x14ac:dyDescent="0.3">
      <c r="A2512" s="2" t="s">
        <v>29</v>
      </c>
      <c r="B2512" s="2">
        <v>1185732</v>
      </c>
      <c r="C2512" s="3">
        <v>44539</v>
      </c>
      <c r="D2512" s="12" t="str" cm="1">
        <f t="array" ref="D2512">_xlfn.SWITCH(WEEKDAY(C2512,2), 1, "Lundi", 2, "Mardi", 3, "Mercredi", 4, "Jeudi", 5, "Vendredi", 6, "Samedi", 7, "Dimanche", "Erreur")</f>
        <v>Jeudi</v>
      </c>
      <c r="E2512" s="2" t="s">
        <v>35</v>
      </c>
      <c r="F2512" s="2" t="s">
        <v>95</v>
      </c>
      <c r="G2512" s="2" t="s">
        <v>96</v>
      </c>
      <c r="H2512" s="4" t="s">
        <v>22</v>
      </c>
      <c r="I2512" s="5">
        <v>80</v>
      </c>
      <c r="J2512" s="6">
        <v>625</v>
      </c>
      <c r="K2512" s="7">
        <v>500000</v>
      </c>
      <c r="L2512" s="7">
        <v>250000</v>
      </c>
      <c r="M2512" s="8">
        <v>0.5</v>
      </c>
      <c r="N2512" s="2" t="s">
        <v>82</v>
      </c>
      <c r="O2512">
        <f t="shared" si="312"/>
        <v>2021</v>
      </c>
      <c r="P2512">
        <f t="shared" si="313"/>
        <v>12</v>
      </c>
      <c r="Q2512" t="str">
        <f t="shared" si="314"/>
        <v>déc</v>
      </c>
      <c r="R2512" t="str">
        <f t="shared" si="315"/>
        <v>Ohio</v>
      </c>
      <c r="S2512" t="str">
        <f t="shared" si="316"/>
        <v>2021-12</v>
      </c>
      <c r="T2512">
        <f>IF(AND(COUNTIF(Calculs!$Q$2:$Q$12,$O2512)&gt;0,COUNTIF(Calculs!$S$2:$S$12,$E2512)&gt;0,COUNTIF(Calculs!$U$2:$U$12,$H2512)&gt;0),1,0)</f>
        <v>1</v>
      </c>
      <c r="U2512">
        <f t="shared" si="317"/>
        <v>500000</v>
      </c>
      <c r="V2512">
        <f t="shared" si="318"/>
        <v>625</v>
      </c>
      <c r="W2512">
        <f t="shared" si="319"/>
        <v>250000</v>
      </c>
    </row>
    <row r="2513" spans="1:23" ht="15.75" customHeight="1" x14ac:dyDescent="0.3">
      <c r="A2513" s="2" t="s">
        <v>60</v>
      </c>
      <c r="B2513" s="2">
        <v>1185732</v>
      </c>
      <c r="C2513" s="3">
        <v>44218</v>
      </c>
      <c r="D2513" s="12" t="str" cm="1">
        <f t="array" ref="D2513">_xlfn.SWITCH(WEEKDAY(C2513,2), 1, "Lundi", 2, "Mardi", 3, "Mercredi", 4, "Jeudi", 5, "Vendredi", 6, "Samedi", 7, "Dimanche", "Erreur")</f>
        <v>Vendredi</v>
      </c>
      <c r="E2513" s="2" t="s">
        <v>35</v>
      </c>
      <c r="F2513" s="2" t="s">
        <v>95</v>
      </c>
      <c r="G2513" s="2" t="s">
        <v>96</v>
      </c>
      <c r="H2513" s="4" t="s">
        <v>16</v>
      </c>
      <c r="I2513" s="5">
        <v>40</v>
      </c>
      <c r="J2513" s="6">
        <v>500</v>
      </c>
      <c r="K2513" s="7">
        <v>200000</v>
      </c>
      <c r="L2513" s="7">
        <v>80000</v>
      </c>
      <c r="M2513" s="8">
        <v>0.4</v>
      </c>
      <c r="N2513" s="2" t="s">
        <v>82</v>
      </c>
      <c r="O2513">
        <f t="shared" si="312"/>
        <v>2021</v>
      </c>
      <c r="P2513">
        <f t="shared" si="313"/>
        <v>1</v>
      </c>
      <c r="Q2513" t="str">
        <f t="shared" si="314"/>
        <v>janv</v>
      </c>
      <c r="R2513" t="str">
        <f t="shared" si="315"/>
        <v>Ohio</v>
      </c>
      <c r="S2513" t="str">
        <f t="shared" si="316"/>
        <v>2021-01</v>
      </c>
      <c r="T2513">
        <f>IF(AND(COUNTIF(Calculs!$Q$2:$Q$12,$O2513)&gt;0,COUNTIF(Calculs!$S$2:$S$12,$E2513)&gt;0,COUNTIF(Calculs!$U$2:$U$12,$H2513)&gt;0),1,0)</f>
        <v>1</v>
      </c>
      <c r="U2513">
        <f t="shared" si="317"/>
        <v>200000</v>
      </c>
      <c r="V2513">
        <f t="shared" si="318"/>
        <v>500</v>
      </c>
      <c r="W2513">
        <f t="shared" si="319"/>
        <v>80000</v>
      </c>
    </row>
    <row r="2514" spans="1:23" ht="15.75" customHeight="1" x14ac:dyDescent="0.3">
      <c r="A2514" s="2" t="s">
        <v>60</v>
      </c>
      <c r="B2514" s="2">
        <v>1185732</v>
      </c>
      <c r="C2514" s="3">
        <v>44218</v>
      </c>
      <c r="D2514" s="12" t="str" cm="1">
        <f t="array" ref="D2514">_xlfn.SWITCH(WEEKDAY(C2514,2), 1, "Lundi", 2, "Mardi", 3, "Mercredi", 4, "Jeudi", 5, "Vendredi", 6, "Samedi", 7, "Dimanche", "Erreur")</f>
        <v>Vendredi</v>
      </c>
      <c r="E2514" s="2" t="s">
        <v>35</v>
      </c>
      <c r="F2514" s="2" t="s">
        <v>95</v>
      </c>
      <c r="G2514" s="2" t="s">
        <v>96</v>
      </c>
      <c r="H2514" s="4" t="s">
        <v>18</v>
      </c>
      <c r="I2514" s="5">
        <v>40</v>
      </c>
      <c r="J2514" s="6">
        <v>300</v>
      </c>
      <c r="K2514" s="7">
        <v>120000</v>
      </c>
      <c r="L2514" s="7">
        <v>42000</v>
      </c>
      <c r="M2514" s="8">
        <v>0.35</v>
      </c>
      <c r="N2514" s="2" t="s">
        <v>82</v>
      </c>
      <c r="O2514">
        <f t="shared" si="312"/>
        <v>2021</v>
      </c>
      <c r="P2514">
        <f t="shared" si="313"/>
        <v>1</v>
      </c>
      <c r="Q2514" t="str">
        <f t="shared" si="314"/>
        <v>janv</v>
      </c>
      <c r="R2514" t="str">
        <f t="shared" si="315"/>
        <v>Ohio</v>
      </c>
      <c r="S2514" t="str">
        <f t="shared" si="316"/>
        <v>2021-01</v>
      </c>
      <c r="T2514">
        <f>IF(AND(COUNTIF(Calculs!$Q$2:$Q$12,$O2514)&gt;0,COUNTIF(Calculs!$S$2:$S$12,$E2514)&gt;0,COUNTIF(Calculs!$U$2:$U$12,$H2514)&gt;0),1,0)</f>
        <v>1</v>
      </c>
      <c r="U2514">
        <f t="shared" si="317"/>
        <v>120000</v>
      </c>
      <c r="V2514">
        <f t="shared" si="318"/>
        <v>300</v>
      </c>
      <c r="W2514">
        <f t="shared" si="319"/>
        <v>42000</v>
      </c>
    </row>
    <row r="2515" spans="1:23" ht="15.75" customHeight="1" x14ac:dyDescent="0.3">
      <c r="A2515" s="2" t="s">
        <v>60</v>
      </c>
      <c r="B2515" s="2">
        <v>1185732</v>
      </c>
      <c r="C2515" s="3">
        <v>44218</v>
      </c>
      <c r="D2515" s="12" t="str" cm="1">
        <f t="array" ref="D2515">_xlfn.SWITCH(WEEKDAY(C2515,2), 1, "Lundi", 2, "Mardi", 3, "Mercredi", 4, "Jeudi", 5, "Vendredi", 6, "Samedi", 7, "Dimanche", "Erreur")</f>
        <v>Vendredi</v>
      </c>
      <c r="E2515" s="2" t="s">
        <v>35</v>
      </c>
      <c r="F2515" s="2" t="s">
        <v>95</v>
      </c>
      <c r="G2515" s="2" t="s">
        <v>96</v>
      </c>
      <c r="H2515" s="4" t="s">
        <v>19</v>
      </c>
      <c r="I2515" s="5">
        <v>30.000000000000004</v>
      </c>
      <c r="J2515" s="6">
        <v>300</v>
      </c>
      <c r="K2515" s="7">
        <v>90000.000000000015</v>
      </c>
      <c r="L2515" s="7">
        <v>36000.000000000007</v>
      </c>
      <c r="M2515" s="8">
        <v>0.4</v>
      </c>
      <c r="N2515" s="2" t="s">
        <v>82</v>
      </c>
      <c r="O2515">
        <f t="shared" si="312"/>
        <v>2021</v>
      </c>
      <c r="P2515">
        <f t="shared" si="313"/>
        <v>1</v>
      </c>
      <c r="Q2515" t="str">
        <f t="shared" si="314"/>
        <v>janv</v>
      </c>
      <c r="R2515" t="str">
        <f t="shared" si="315"/>
        <v>Ohio</v>
      </c>
      <c r="S2515" t="str">
        <f t="shared" si="316"/>
        <v>2021-01</v>
      </c>
      <c r="T2515">
        <f>IF(AND(COUNTIF(Calculs!$Q$2:$Q$12,$O2515)&gt;0,COUNTIF(Calculs!$S$2:$S$12,$E2515)&gt;0,COUNTIF(Calculs!$U$2:$U$12,$H2515)&gt;0),1,0)</f>
        <v>1</v>
      </c>
      <c r="U2515">
        <f t="shared" si="317"/>
        <v>90000.000000000015</v>
      </c>
      <c r="V2515">
        <f t="shared" si="318"/>
        <v>300</v>
      </c>
      <c r="W2515">
        <f t="shared" si="319"/>
        <v>36000.000000000007</v>
      </c>
    </row>
    <row r="2516" spans="1:23" ht="15.75" customHeight="1" x14ac:dyDescent="0.3">
      <c r="A2516" s="2" t="s">
        <v>60</v>
      </c>
      <c r="B2516" s="2">
        <v>1185732</v>
      </c>
      <c r="C2516" s="3">
        <v>44218</v>
      </c>
      <c r="D2516" s="12" t="str" cm="1">
        <f t="array" ref="D2516">_xlfn.SWITCH(WEEKDAY(C2516,2), 1, "Lundi", 2, "Mardi", 3, "Mercredi", 4, "Jeudi", 5, "Vendredi", 6, "Samedi", 7, "Dimanche", "Erreur")</f>
        <v>Vendredi</v>
      </c>
      <c r="E2516" s="2" t="s">
        <v>35</v>
      </c>
      <c r="F2516" s="2" t="s">
        <v>95</v>
      </c>
      <c r="G2516" s="2" t="s">
        <v>96</v>
      </c>
      <c r="H2516" s="4" t="s">
        <v>20</v>
      </c>
      <c r="I2516" s="5">
        <v>35</v>
      </c>
      <c r="J2516" s="6">
        <v>150</v>
      </c>
      <c r="K2516" s="7">
        <v>52500</v>
      </c>
      <c r="L2516" s="7">
        <v>21000</v>
      </c>
      <c r="M2516" s="8">
        <v>0.4</v>
      </c>
      <c r="N2516" s="2" t="s">
        <v>82</v>
      </c>
      <c r="O2516">
        <f t="shared" si="312"/>
        <v>2021</v>
      </c>
      <c r="P2516">
        <f t="shared" si="313"/>
        <v>1</v>
      </c>
      <c r="Q2516" t="str">
        <f t="shared" si="314"/>
        <v>janv</v>
      </c>
      <c r="R2516" t="str">
        <f t="shared" si="315"/>
        <v>Ohio</v>
      </c>
      <c r="S2516" t="str">
        <f t="shared" si="316"/>
        <v>2021-01</v>
      </c>
      <c r="T2516">
        <f>IF(AND(COUNTIF(Calculs!$Q$2:$Q$12,$O2516)&gt;0,COUNTIF(Calculs!$S$2:$S$12,$E2516)&gt;0,COUNTIF(Calculs!$U$2:$U$12,$H2516)&gt;0),1,0)</f>
        <v>1</v>
      </c>
      <c r="U2516">
        <f t="shared" si="317"/>
        <v>52500</v>
      </c>
      <c r="V2516">
        <f t="shared" si="318"/>
        <v>150</v>
      </c>
      <c r="W2516">
        <f t="shared" si="319"/>
        <v>21000</v>
      </c>
    </row>
    <row r="2517" spans="1:23" ht="15.75" customHeight="1" x14ac:dyDescent="0.3">
      <c r="A2517" s="2" t="s">
        <v>60</v>
      </c>
      <c r="B2517" s="2">
        <v>1185732</v>
      </c>
      <c r="C2517" s="3">
        <v>44218</v>
      </c>
      <c r="D2517" s="12" t="str" cm="1">
        <f t="array" ref="D2517">_xlfn.SWITCH(WEEKDAY(C2517,2), 1, "Lundi", 2, "Mardi", 3, "Mercredi", 4, "Jeudi", 5, "Vendredi", 6, "Samedi", 7, "Dimanche", "Erreur")</f>
        <v>Vendredi</v>
      </c>
      <c r="E2517" s="2" t="s">
        <v>35</v>
      </c>
      <c r="F2517" s="2" t="s">
        <v>95</v>
      </c>
      <c r="G2517" s="2" t="s">
        <v>96</v>
      </c>
      <c r="H2517" s="4" t="s">
        <v>21</v>
      </c>
      <c r="I2517" s="5">
        <v>49.999999999999993</v>
      </c>
      <c r="J2517" s="6">
        <v>200</v>
      </c>
      <c r="K2517" s="7">
        <v>99999.999999999985</v>
      </c>
      <c r="L2517" s="7">
        <v>34999.999999999993</v>
      </c>
      <c r="M2517" s="8">
        <v>0.35</v>
      </c>
      <c r="N2517" s="2" t="s">
        <v>82</v>
      </c>
      <c r="O2517">
        <f t="shared" si="312"/>
        <v>2021</v>
      </c>
      <c r="P2517">
        <f t="shared" si="313"/>
        <v>1</v>
      </c>
      <c r="Q2517" t="str">
        <f t="shared" si="314"/>
        <v>janv</v>
      </c>
      <c r="R2517" t="str">
        <f t="shared" si="315"/>
        <v>Ohio</v>
      </c>
      <c r="S2517" t="str">
        <f t="shared" si="316"/>
        <v>2021-01</v>
      </c>
      <c r="T2517">
        <f>IF(AND(COUNTIF(Calculs!$Q$2:$Q$12,$O2517)&gt;0,COUNTIF(Calculs!$S$2:$S$12,$E2517)&gt;0,COUNTIF(Calculs!$U$2:$U$12,$H2517)&gt;0),1,0)</f>
        <v>1</v>
      </c>
      <c r="U2517">
        <f t="shared" si="317"/>
        <v>99999.999999999985</v>
      </c>
      <c r="V2517">
        <f t="shared" si="318"/>
        <v>200</v>
      </c>
      <c r="W2517">
        <f t="shared" si="319"/>
        <v>34999.999999999993</v>
      </c>
    </row>
    <row r="2518" spans="1:23" ht="15.75" customHeight="1" x14ac:dyDescent="0.3">
      <c r="A2518" s="2" t="s">
        <v>60</v>
      </c>
      <c r="B2518" s="2">
        <v>1185732</v>
      </c>
      <c r="C2518" s="3">
        <v>44218</v>
      </c>
      <c r="D2518" s="12" t="str" cm="1">
        <f t="array" ref="D2518">_xlfn.SWITCH(WEEKDAY(C2518,2), 1, "Lundi", 2, "Mardi", 3, "Mercredi", 4, "Jeudi", 5, "Vendredi", 6, "Samedi", 7, "Dimanche", "Erreur")</f>
        <v>Vendredi</v>
      </c>
      <c r="E2518" s="2" t="s">
        <v>35</v>
      </c>
      <c r="F2518" s="2" t="s">
        <v>95</v>
      </c>
      <c r="G2518" s="2" t="s">
        <v>96</v>
      </c>
      <c r="H2518" s="4" t="s">
        <v>22</v>
      </c>
      <c r="I2518" s="5">
        <v>40</v>
      </c>
      <c r="J2518" s="6">
        <v>300</v>
      </c>
      <c r="K2518" s="7">
        <v>120000</v>
      </c>
      <c r="L2518" s="7">
        <v>48000</v>
      </c>
      <c r="M2518" s="8">
        <v>0.4</v>
      </c>
      <c r="N2518" s="2" t="s">
        <v>82</v>
      </c>
      <c r="O2518">
        <f t="shared" si="312"/>
        <v>2021</v>
      </c>
      <c r="P2518">
        <f t="shared" si="313"/>
        <v>1</v>
      </c>
      <c r="Q2518" t="str">
        <f t="shared" si="314"/>
        <v>janv</v>
      </c>
      <c r="R2518" t="str">
        <f t="shared" si="315"/>
        <v>Ohio</v>
      </c>
      <c r="S2518" t="str">
        <f t="shared" si="316"/>
        <v>2021-01</v>
      </c>
      <c r="T2518">
        <f>IF(AND(COUNTIF(Calculs!$Q$2:$Q$12,$O2518)&gt;0,COUNTIF(Calculs!$S$2:$S$12,$E2518)&gt;0,COUNTIF(Calculs!$U$2:$U$12,$H2518)&gt;0),1,0)</f>
        <v>1</v>
      </c>
      <c r="U2518">
        <f t="shared" si="317"/>
        <v>120000</v>
      </c>
      <c r="V2518">
        <f t="shared" si="318"/>
        <v>300</v>
      </c>
      <c r="W2518">
        <f t="shared" si="319"/>
        <v>48000</v>
      </c>
    </row>
    <row r="2519" spans="1:23" ht="15.75" customHeight="1" x14ac:dyDescent="0.3">
      <c r="A2519" s="2" t="s">
        <v>60</v>
      </c>
      <c r="B2519" s="2">
        <v>1185732</v>
      </c>
      <c r="C2519" s="3">
        <v>44249</v>
      </c>
      <c r="D2519" s="12" t="str" cm="1">
        <f t="array" ref="D2519">_xlfn.SWITCH(WEEKDAY(C2519,2), 1, "Lundi", 2, "Mardi", 3, "Mercredi", 4, "Jeudi", 5, "Vendredi", 6, "Samedi", 7, "Dimanche", "Erreur")</f>
        <v>Lundi</v>
      </c>
      <c r="E2519" s="2" t="s">
        <v>35</v>
      </c>
      <c r="F2519" s="2" t="s">
        <v>95</v>
      </c>
      <c r="G2519" s="2" t="s">
        <v>96</v>
      </c>
      <c r="H2519" s="4" t="s">
        <v>16</v>
      </c>
      <c r="I2519" s="5">
        <v>40</v>
      </c>
      <c r="J2519" s="6">
        <v>550</v>
      </c>
      <c r="K2519" s="7">
        <v>220000</v>
      </c>
      <c r="L2519" s="7">
        <v>88000</v>
      </c>
      <c r="M2519" s="8">
        <v>0.4</v>
      </c>
      <c r="N2519" s="2" t="s">
        <v>82</v>
      </c>
      <c r="O2519">
        <f t="shared" si="312"/>
        <v>2021</v>
      </c>
      <c r="P2519">
        <f t="shared" si="313"/>
        <v>2</v>
      </c>
      <c r="Q2519" t="str">
        <f t="shared" si="314"/>
        <v>févr</v>
      </c>
      <c r="R2519" t="str">
        <f t="shared" si="315"/>
        <v>Ohio</v>
      </c>
      <c r="S2519" t="str">
        <f t="shared" si="316"/>
        <v>2021-02</v>
      </c>
      <c r="T2519">
        <f>IF(AND(COUNTIF(Calculs!$Q$2:$Q$12,$O2519)&gt;0,COUNTIF(Calculs!$S$2:$S$12,$E2519)&gt;0,COUNTIF(Calculs!$U$2:$U$12,$H2519)&gt;0),1,0)</f>
        <v>1</v>
      </c>
      <c r="U2519">
        <f t="shared" si="317"/>
        <v>220000</v>
      </c>
      <c r="V2519">
        <f t="shared" si="318"/>
        <v>550</v>
      </c>
      <c r="W2519">
        <f t="shared" si="319"/>
        <v>88000</v>
      </c>
    </row>
    <row r="2520" spans="1:23" ht="15.75" customHeight="1" x14ac:dyDescent="0.3">
      <c r="A2520" s="2" t="s">
        <v>60</v>
      </c>
      <c r="B2520" s="2">
        <v>1185732</v>
      </c>
      <c r="C2520" s="3">
        <v>44249</v>
      </c>
      <c r="D2520" s="12" t="str" cm="1">
        <f t="array" ref="D2520">_xlfn.SWITCH(WEEKDAY(C2520,2), 1, "Lundi", 2, "Mardi", 3, "Mercredi", 4, "Jeudi", 5, "Vendredi", 6, "Samedi", 7, "Dimanche", "Erreur")</f>
        <v>Lundi</v>
      </c>
      <c r="E2520" s="2" t="s">
        <v>35</v>
      </c>
      <c r="F2520" s="2" t="s">
        <v>95</v>
      </c>
      <c r="G2520" s="2" t="s">
        <v>96</v>
      </c>
      <c r="H2520" s="4" t="s">
        <v>18</v>
      </c>
      <c r="I2520" s="5">
        <v>40</v>
      </c>
      <c r="J2520" s="6">
        <v>200</v>
      </c>
      <c r="K2520" s="7">
        <v>80000</v>
      </c>
      <c r="L2520" s="7">
        <v>28000</v>
      </c>
      <c r="M2520" s="8">
        <v>0.35</v>
      </c>
      <c r="N2520" s="2" t="s">
        <v>82</v>
      </c>
      <c r="O2520">
        <f t="shared" si="312"/>
        <v>2021</v>
      </c>
      <c r="P2520">
        <f t="shared" si="313"/>
        <v>2</v>
      </c>
      <c r="Q2520" t="str">
        <f t="shared" si="314"/>
        <v>févr</v>
      </c>
      <c r="R2520" t="str">
        <f t="shared" si="315"/>
        <v>Ohio</v>
      </c>
      <c r="S2520" t="str">
        <f t="shared" si="316"/>
        <v>2021-02</v>
      </c>
      <c r="T2520">
        <f>IF(AND(COUNTIF(Calculs!$Q$2:$Q$12,$O2520)&gt;0,COUNTIF(Calculs!$S$2:$S$12,$E2520)&gt;0,COUNTIF(Calculs!$U$2:$U$12,$H2520)&gt;0),1,0)</f>
        <v>1</v>
      </c>
      <c r="U2520">
        <f t="shared" si="317"/>
        <v>80000</v>
      </c>
      <c r="V2520">
        <f t="shared" si="318"/>
        <v>200</v>
      </c>
      <c r="W2520">
        <f t="shared" si="319"/>
        <v>28000</v>
      </c>
    </row>
    <row r="2521" spans="1:23" ht="15.75" customHeight="1" x14ac:dyDescent="0.3">
      <c r="A2521" s="2" t="s">
        <v>60</v>
      </c>
      <c r="B2521" s="2">
        <v>1185732</v>
      </c>
      <c r="C2521" s="3">
        <v>44249</v>
      </c>
      <c r="D2521" s="12" t="str" cm="1">
        <f t="array" ref="D2521">_xlfn.SWITCH(WEEKDAY(C2521,2), 1, "Lundi", 2, "Mardi", 3, "Mercredi", 4, "Jeudi", 5, "Vendredi", 6, "Samedi", 7, "Dimanche", "Erreur")</f>
        <v>Lundi</v>
      </c>
      <c r="E2521" s="2" t="s">
        <v>35</v>
      </c>
      <c r="F2521" s="2" t="s">
        <v>95</v>
      </c>
      <c r="G2521" s="2" t="s">
        <v>96</v>
      </c>
      <c r="H2521" s="4" t="s">
        <v>19</v>
      </c>
      <c r="I2521" s="5">
        <v>30.000000000000004</v>
      </c>
      <c r="J2521" s="6">
        <v>250</v>
      </c>
      <c r="K2521" s="7">
        <v>75000.000000000015</v>
      </c>
      <c r="L2521" s="7">
        <v>30000.000000000007</v>
      </c>
      <c r="M2521" s="8">
        <v>0.4</v>
      </c>
      <c r="N2521" s="2" t="s">
        <v>82</v>
      </c>
      <c r="O2521">
        <f t="shared" si="312"/>
        <v>2021</v>
      </c>
      <c r="P2521">
        <f t="shared" si="313"/>
        <v>2</v>
      </c>
      <c r="Q2521" t="str">
        <f t="shared" si="314"/>
        <v>févr</v>
      </c>
      <c r="R2521" t="str">
        <f t="shared" si="315"/>
        <v>Ohio</v>
      </c>
      <c r="S2521" t="str">
        <f t="shared" si="316"/>
        <v>2021-02</v>
      </c>
      <c r="T2521">
        <f>IF(AND(COUNTIF(Calculs!$Q$2:$Q$12,$O2521)&gt;0,COUNTIF(Calculs!$S$2:$S$12,$E2521)&gt;0,COUNTIF(Calculs!$U$2:$U$12,$H2521)&gt;0),1,0)</f>
        <v>1</v>
      </c>
      <c r="U2521">
        <f t="shared" si="317"/>
        <v>75000.000000000015</v>
      </c>
      <c r="V2521">
        <f t="shared" si="318"/>
        <v>250</v>
      </c>
      <c r="W2521">
        <f t="shared" si="319"/>
        <v>30000.000000000007</v>
      </c>
    </row>
    <row r="2522" spans="1:23" ht="15.75" customHeight="1" x14ac:dyDescent="0.3">
      <c r="A2522" s="2" t="s">
        <v>60</v>
      </c>
      <c r="B2522" s="2">
        <v>1185732</v>
      </c>
      <c r="C2522" s="3">
        <v>44249</v>
      </c>
      <c r="D2522" s="12" t="str" cm="1">
        <f t="array" ref="D2522">_xlfn.SWITCH(WEEKDAY(C2522,2), 1, "Lundi", 2, "Mardi", 3, "Mercredi", 4, "Jeudi", 5, "Vendredi", 6, "Samedi", 7, "Dimanche", "Erreur")</f>
        <v>Lundi</v>
      </c>
      <c r="E2522" s="2" t="s">
        <v>47</v>
      </c>
      <c r="F2522" s="2" t="s">
        <v>97</v>
      </c>
      <c r="G2522" s="2" t="s">
        <v>98</v>
      </c>
      <c r="H2522" s="4" t="s">
        <v>20</v>
      </c>
      <c r="I2522" s="5">
        <v>35</v>
      </c>
      <c r="J2522" s="6">
        <v>125</v>
      </c>
      <c r="K2522" s="7">
        <v>43750</v>
      </c>
      <c r="L2522" s="7">
        <v>17500</v>
      </c>
      <c r="M2522" s="8">
        <v>0.4</v>
      </c>
      <c r="N2522" s="2" t="s">
        <v>82</v>
      </c>
      <c r="O2522">
        <f t="shared" si="312"/>
        <v>2021</v>
      </c>
      <c r="P2522">
        <f t="shared" si="313"/>
        <v>2</v>
      </c>
      <c r="Q2522" t="str">
        <f t="shared" si="314"/>
        <v>févr</v>
      </c>
      <c r="R2522" t="str">
        <f t="shared" si="315"/>
        <v>Kentucky</v>
      </c>
      <c r="S2522" t="str">
        <f t="shared" si="316"/>
        <v>2021-02</v>
      </c>
      <c r="T2522">
        <f>IF(AND(COUNTIF(Calculs!$Q$2:$Q$12,$O2522)&gt;0,COUNTIF(Calculs!$S$2:$S$12,$E2522)&gt;0,COUNTIF(Calculs!$U$2:$U$12,$H2522)&gt;0),1,0)</f>
        <v>1</v>
      </c>
      <c r="U2522">
        <f t="shared" si="317"/>
        <v>43750</v>
      </c>
      <c r="V2522">
        <f t="shared" si="318"/>
        <v>125</v>
      </c>
      <c r="W2522">
        <f t="shared" si="319"/>
        <v>17500</v>
      </c>
    </row>
    <row r="2523" spans="1:23" ht="15.75" customHeight="1" x14ac:dyDescent="0.3">
      <c r="A2523" s="2" t="s">
        <v>60</v>
      </c>
      <c r="B2523" s="2">
        <v>1185732</v>
      </c>
      <c r="C2523" s="3">
        <v>44249</v>
      </c>
      <c r="D2523" s="12" t="str" cm="1">
        <f t="array" ref="D2523">_xlfn.SWITCH(WEEKDAY(C2523,2), 1, "Lundi", 2, "Mardi", 3, "Mercredi", 4, "Jeudi", 5, "Vendredi", 6, "Samedi", 7, "Dimanche", "Erreur")</f>
        <v>Lundi</v>
      </c>
      <c r="E2523" s="2" t="s">
        <v>47</v>
      </c>
      <c r="F2523" s="2" t="s">
        <v>97</v>
      </c>
      <c r="G2523" s="2" t="s">
        <v>98</v>
      </c>
      <c r="H2523" s="4" t="s">
        <v>21</v>
      </c>
      <c r="I2523" s="5">
        <v>49.999999999999993</v>
      </c>
      <c r="J2523" s="6">
        <v>200</v>
      </c>
      <c r="K2523" s="7">
        <v>99999.999999999985</v>
      </c>
      <c r="L2523" s="7">
        <v>34999.999999999993</v>
      </c>
      <c r="M2523" s="8">
        <v>0.35</v>
      </c>
      <c r="N2523" s="2" t="s">
        <v>82</v>
      </c>
      <c r="O2523">
        <f t="shared" si="312"/>
        <v>2021</v>
      </c>
      <c r="P2523">
        <f t="shared" si="313"/>
        <v>2</v>
      </c>
      <c r="Q2523" t="str">
        <f t="shared" si="314"/>
        <v>févr</v>
      </c>
      <c r="R2523" t="str">
        <f t="shared" si="315"/>
        <v>Kentucky</v>
      </c>
      <c r="S2523" t="str">
        <f t="shared" si="316"/>
        <v>2021-02</v>
      </c>
      <c r="T2523">
        <f>IF(AND(COUNTIF(Calculs!$Q$2:$Q$12,$O2523)&gt;0,COUNTIF(Calculs!$S$2:$S$12,$E2523)&gt;0,COUNTIF(Calculs!$U$2:$U$12,$H2523)&gt;0),1,0)</f>
        <v>1</v>
      </c>
      <c r="U2523">
        <f t="shared" si="317"/>
        <v>99999.999999999985</v>
      </c>
      <c r="V2523">
        <f t="shared" si="318"/>
        <v>200</v>
      </c>
      <c r="W2523">
        <f t="shared" si="319"/>
        <v>34999.999999999993</v>
      </c>
    </row>
    <row r="2524" spans="1:23" ht="15.75" customHeight="1" x14ac:dyDescent="0.3">
      <c r="A2524" s="2" t="s">
        <v>60</v>
      </c>
      <c r="B2524" s="2">
        <v>1185732</v>
      </c>
      <c r="C2524" s="3">
        <v>44249</v>
      </c>
      <c r="D2524" s="12" t="str" cm="1">
        <f t="array" ref="D2524">_xlfn.SWITCH(WEEKDAY(C2524,2), 1, "Lundi", 2, "Mardi", 3, "Mercredi", 4, "Jeudi", 5, "Vendredi", 6, "Samedi", 7, "Dimanche", "Erreur")</f>
        <v>Lundi</v>
      </c>
      <c r="E2524" s="2" t="s">
        <v>47</v>
      </c>
      <c r="F2524" s="2" t="s">
        <v>97</v>
      </c>
      <c r="G2524" s="2" t="s">
        <v>98</v>
      </c>
      <c r="H2524" s="4" t="s">
        <v>22</v>
      </c>
      <c r="I2524" s="5">
        <v>40</v>
      </c>
      <c r="J2524" s="6">
        <v>300</v>
      </c>
      <c r="K2524" s="7">
        <v>120000</v>
      </c>
      <c r="L2524" s="7">
        <v>48000</v>
      </c>
      <c r="M2524" s="8">
        <v>0.4</v>
      </c>
      <c r="N2524" s="2" t="s">
        <v>82</v>
      </c>
      <c r="O2524">
        <f t="shared" si="312"/>
        <v>2021</v>
      </c>
      <c r="P2524">
        <f t="shared" si="313"/>
        <v>2</v>
      </c>
      <c r="Q2524" t="str">
        <f t="shared" si="314"/>
        <v>févr</v>
      </c>
      <c r="R2524" t="str">
        <f t="shared" si="315"/>
        <v>Kentucky</v>
      </c>
      <c r="S2524" t="str">
        <f t="shared" si="316"/>
        <v>2021-02</v>
      </c>
      <c r="T2524">
        <f>IF(AND(COUNTIF(Calculs!$Q$2:$Q$12,$O2524)&gt;0,COUNTIF(Calculs!$S$2:$S$12,$E2524)&gt;0,COUNTIF(Calculs!$U$2:$U$12,$H2524)&gt;0),1,0)</f>
        <v>1</v>
      </c>
      <c r="U2524">
        <f t="shared" si="317"/>
        <v>120000</v>
      </c>
      <c r="V2524">
        <f t="shared" si="318"/>
        <v>300</v>
      </c>
      <c r="W2524">
        <f t="shared" si="319"/>
        <v>48000</v>
      </c>
    </row>
    <row r="2525" spans="1:23" ht="15.75" customHeight="1" x14ac:dyDescent="0.3">
      <c r="A2525" s="2" t="s">
        <v>60</v>
      </c>
      <c r="B2525" s="2">
        <v>1185732</v>
      </c>
      <c r="C2525" s="3">
        <v>44276</v>
      </c>
      <c r="D2525" s="12" t="str" cm="1">
        <f t="array" ref="D2525">_xlfn.SWITCH(WEEKDAY(C2525,2), 1, "Lundi", 2, "Mardi", 3, "Mercredi", 4, "Jeudi", 5, "Vendredi", 6, "Samedi", 7, "Dimanche", "Erreur")</f>
        <v>Dimanche</v>
      </c>
      <c r="E2525" s="2" t="s">
        <v>47</v>
      </c>
      <c r="F2525" s="2" t="s">
        <v>97</v>
      </c>
      <c r="G2525" s="2" t="s">
        <v>98</v>
      </c>
      <c r="H2525" s="4" t="s">
        <v>16</v>
      </c>
      <c r="I2525" s="5">
        <v>45</v>
      </c>
      <c r="J2525" s="6">
        <v>520</v>
      </c>
      <c r="K2525" s="7">
        <v>234000</v>
      </c>
      <c r="L2525" s="7">
        <v>93600</v>
      </c>
      <c r="M2525" s="8">
        <v>0.4</v>
      </c>
      <c r="N2525" s="2" t="s">
        <v>82</v>
      </c>
      <c r="O2525">
        <f t="shared" si="312"/>
        <v>2021</v>
      </c>
      <c r="P2525">
        <f t="shared" si="313"/>
        <v>3</v>
      </c>
      <c r="Q2525" t="str">
        <f t="shared" si="314"/>
        <v>mars</v>
      </c>
      <c r="R2525" t="str">
        <f t="shared" si="315"/>
        <v>Kentucky</v>
      </c>
      <c r="S2525" t="str">
        <f t="shared" si="316"/>
        <v>2021-03</v>
      </c>
      <c r="T2525">
        <f>IF(AND(COUNTIF(Calculs!$Q$2:$Q$12,$O2525)&gt;0,COUNTIF(Calculs!$S$2:$S$12,$E2525)&gt;0,COUNTIF(Calculs!$U$2:$U$12,$H2525)&gt;0),1,0)</f>
        <v>1</v>
      </c>
      <c r="U2525">
        <f t="shared" si="317"/>
        <v>234000</v>
      </c>
      <c r="V2525">
        <f t="shared" si="318"/>
        <v>520</v>
      </c>
      <c r="W2525">
        <f t="shared" si="319"/>
        <v>93600</v>
      </c>
    </row>
    <row r="2526" spans="1:23" ht="15.75" customHeight="1" x14ac:dyDescent="0.3">
      <c r="A2526" s="2" t="s">
        <v>60</v>
      </c>
      <c r="B2526" s="2">
        <v>1185732</v>
      </c>
      <c r="C2526" s="3">
        <v>44276</v>
      </c>
      <c r="D2526" s="12" t="str" cm="1">
        <f t="array" ref="D2526">_xlfn.SWITCH(WEEKDAY(C2526,2), 1, "Lundi", 2, "Mardi", 3, "Mercredi", 4, "Jeudi", 5, "Vendredi", 6, "Samedi", 7, "Dimanche", "Erreur")</f>
        <v>Dimanche</v>
      </c>
      <c r="E2526" s="2" t="s">
        <v>47</v>
      </c>
      <c r="F2526" s="2" t="s">
        <v>97</v>
      </c>
      <c r="G2526" s="2" t="s">
        <v>98</v>
      </c>
      <c r="H2526" s="4" t="s">
        <v>18</v>
      </c>
      <c r="I2526" s="5">
        <v>45</v>
      </c>
      <c r="J2526" s="6">
        <v>225</v>
      </c>
      <c r="K2526" s="7">
        <v>101250</v>
      </c>
      <c r="L2526" s="7">
        <v>35437.5</v>
      </c>
      <c r="M2526" s="8">
        <v>0.35</v>
      </c>
      <c r="N2526" s="2" t="s">
        <v>82</v>
      </c>
      <c r="O2526">
        <f t="shared" si="312"/>
        <v>2021</v>
      </c>
      <c r="P2526">
        <f t="shared" si="313"/>
        <v>3</v>
      </c>
      <c r="Q2526" t="str">
        <f t="shared" si="314"/>
        <v>mars</v>
      </c>
      <c r="R2526" t="str">
        <f t="shared" si="315"/>
        <v>Kentucky</v>
      </c>
      <c r="S2526" t="str">
        <f t="shared" si="316"/>
        <v>2021-03</v>
      </c>
      <c r="T2526">
        <f>IF(AND(COUNTIF(Calculs!$Q$2:$Q$12,$O2526)&gt;0,COUNTIF(Calculs!$S$2:$S$12,$E2526)&gt;0,COUNTIF(Calculs!$U$2:$U$12,$H2526)&gt;0),1,0)</f>
        <v>1</v>
      </c>
      <c r="U2526">
        <f t="shared" si="317"/>
        <v>101250</v>
      </c>
      <c r="V2526">
        <f t="shared" si="318"/>
        <v>225</v>
      </c>
      <c r="W2526">
        <f t="shared" si="319"/>
        <v>35437.5</v>
      </c>
    </row>
    <row r="2527" spans="1:23" ht="15.75" customHeight="1" x14ac:dyDescent="0.3">
      <c r="A2527" s="2" t="s">
        <v>60</v>
      </c>
      <c r="B2527" s="2">
        <v>1185732</v>
      </c>
      <c r="C2527" s="3">
        <v>44276</v>
      </c>
      <c r="D2527" s="12" t="str" cm="1">
        <f t="array" ref="D2527">_xlfn.SWITCH(WEEKDAY(C2527,2), 1, "Lundi", 2, "Mardi", 3, "Mercredi", 4, "Jeudi", 5, "Vendredi", 6, "Samedi", 7, "Dimanche", "Erreur")</f>
        <v>Dimanche</v>
      </c>
      <c r="E2527" s="2" t="s">
        <v>47</v>
      </c>
      <c r="F2527" s="2" t="s">
        <v>97</v>
      </c>
      <c r="G2527" s="2" t="s">
        <v>98</v>
      </c>
      <c r="H2527" s="4" t="s">
        <v>19</v>
      </c>
      <c r="I2527" s="5">
        <v>35</v>
      </c>
      <c r="J2527" s="6">
        <v>250</v>
      </c>
      <c r="K2527" s="7">
        <v>87500</v>
      </c>
      <c r="L2527" s="7">
        <v>35000</v>
      </c>
      <c r="M2527" s="8">
        <v>0.4</v>
      </c>
      <c r="N2527" s="2" t="s">
        <v>82</v>
      </c>
      <c r="O2527">
        <f t="shared" si="312"/>
        <v>2021</v>
      </c>
      <c r="P2527">
        <f t="shared" si="313"/>
        <v>3</v>
      </c>
      <c r="Q2527" t="str">
        <f t="shared" si="314"/>
        <v>mars</v>
      </c>
      <c r="R2527" t="str">
        <f t="shared" si="315"/>
        <v>Kentucky</v>
      </c>
      <c r="S2527" t="str">
        <f t="shared" si="316"/>
        <v>2021-03</v>
      </c>
      <c r="T2527">
        <f>IF(AND(COUNTIF(Calculs!$Q$2:$Q$12,$O2527)&gt;0,COUNTIF(Calculs!$S$2:$S$12,$E2527)&gt;0,COUNTIF(Calculs!$U$2:$U$12,$H2527)&gt;0),1,0)</f>
        <v>1</v>
      </c>
      <c r="U2527">
        <f t="shared" si="317"/>
        <v>87500</v>
      </c>
      <c r="V2527">
        <f t="shared" si="318"/>
        <v>250</v>
      </c>
      <c r="W2527">
        <f t="shared" si="319"/>
        <v>35000</v>
      </c>
    </row>
    <row r="2528" spans="1:23" ht="15.75" customHeight="1" x14ac:dyDescent="0.3">
      <c r="A2528" s="2" t="s">
        <v>60</v>
      </c>
      <c r="B2528" s="2">
        <v>1185732</v>
      </c>
      <c r="C2528" s="3">
        <v>44276</v>
      </c>
      <c r="D2528" s="12" t="str" cm="1">
        <f t="array" ref="D2528">_xlfn.SWITCH(WEEKDAY(C2528,2), 1, "Lundi", 2, "Mardi", 3, "Mercredi", 4, "Jeudi", 5, "Vendredi", 6, "Samedi", 7, "Dimanche", "Erreur")</f>
        <v>Dimanche</v>
      </c>
      <c r="E2528" s="2" t="s">
        <v>47</v>
      </c>
      <c r="F2528" s="2" t="s">
        <v>97</v>
      </c>
      <c r="G2528" s="2" t="s">
        <v>98</v>
      </c>
      <c r="H2528" s="4" t="s">
        <v>20</v>
      </c>
      <c r="I2528" s="5">
        <v>40</v>
      </c>
      <c r="J2528" s="6">
        <v>100</v>
      </c>
      <c r="K2528" s="7">
        <v>40000</v>
      </c>
      <c r="L2528" s="7">
        <v>16000</v>
      </c>
      <c r="M2528" s="8">
        <v>0.4</v>
      </c>
      <c r="N2528" s="2" t="s">
        <v>82</v>
      </c>
      <c r="O2528">
        <f t="shared" si="312"/>
        <v>2021</v>
      </c>
      <c r="P2528">
        <f t="shared" si="313"/>
        <v>3</v>
      </c>
      <c r="Q2528" t="str">
        <f t="shared" si="314"/>
        <v>mars</v>
      </c>
      <c r="R2528" t="str">
        <f t="shared" si="315"/>
        <v>Kentucky</v>
      </c>
      <c r="S2528" t="str">
        <f t="shared" si="316"/>
        <v>2021-03</v>
      </c>
      <c r="T2528">
        <f>IF(AND(COUNTIF(Calculs!$Q$2:$Q$12,$O2528)&gt;0,COUNTIF(Calculs!$S$2:$S$12,$E2528)&gt;0,COUNTIF(Calculs!$U$2:$U$12,$H2528)&gt;0),1,0)</f>
        <v>1</v>
      </c>
      <c r="U2528">
        <f t="shared" si="317"/>
        <v>40000</v>
      </c>
      <c r="V2528">
        <f t="shared" si="318"/>
        <v>100</v>
      </c>
      <c r="W2528">
        <f t="shared" si="319"/>
        <v>16000</v>
      </c>
    </row>
    <row r="2529" spans="1:23" ht="15.75" customHeight="1" x14ac:dyDescent="0.3">
      <c r="A2529" s="2" t="s">
        <v>60</v>
      </c>
      <c r="B2529" s="2">
        <v>1185732</v>
      </c>
      <c r="C2529" s="3">
        <v>44276</v>
      </c>
      <c r="D2529" s="12" t="str" cm="1">
        <f t="array" ref="D2529">_xlfn.SWITCH(WEEKDAY(C2529,2), 1, "Lundi", 2, "Mardi", 3, "Mercredi", 4, "Jeudi", 5, "Vendredi", 6, "Samedi", 7, "Dimanche", "Erreur")</f>
        <v>Dimanche</v>
      </c>
      <c r="E2529" s="2" t="s">
        <v>47</v>
      </c>
      <c r="F2529" s="2" t="s">
        <v>97</v>
      </c>
      <c r="G2529" s="2" t="s">
        <v>98</v>
      </c>
      <c r="H2529" s="4" t="s">
        <v>21</v>
      </c>
      <c r="I2529" s="5">
        <v>54.999999999999993</v>
      </c>
      <c r="J2529" s="6">
        <v>150</v>
      </c>
      <c r="K2529" s="7">
        <v>82499.999999999985</v>
      </c>
      <c r="L2529" s="7">
        <v>28874.999999999993</v>
      </c>
      <c r="M2529" s="8">
        <v>0.35</v>
      </c>
      <c r="N2529" s="2" t="s">
        <v>82</v>
      </c>
      <c r="O2529">
        <f t="shared" si="312"/>
        <v>2021</v>
      </c>
      <c r="P2529">
        <f t="shared" si="313"/>
        <v>3</v>
      </c>
      <c r="Q2529" t="str">
        <f t="shared" si="314"/>
        <v>mars</v>
      </c>
      <c r="R2529" t="str">
        <f t="shared" si="315"/>
        <v>Kentucky</v>
      </c>
      <c r="S2529" t="str">
        <f t="shared" si="316"/>
        <v>2021-03</v>
      </c>
      <c r="T2529">
        <f>IF(AND(COUNTIF(Calculs!$Q$2:$Q$12,$O2529)&gt;0,COUNTIF(Calculs!$S$2:$S$12,$E2529)&gt;0,COUNTIF(Calculs!$U$2:$U$12,$H2529)&gt;0),1,0)</f>
        <v>1</v>
      </c>
      <c r="U2529">
        <f t="shared" si="317"/>
        <v>82499.999999999985</v>
      </c>
      <c r="V2529">
        <f t="shared" si="318"/>
        <v>150</v>
      </c>
      <c r="W2529">
        <f t="shared" si="319"/>
        <v>28874.999999999993</v>
      </c>
    </row>
    <row r="2530" spans="1:23" ht="15.75" customHeight="1" x14ac:dyDescent="0.3">
      <c r="A2530" s="2" t="s">
        <v>60</v>
      </c>
      <c r="B2530" s="2">
        <v>1185732</v>
      </c>
      <c r="C2530" s="3">
        <v>44276</v>
      </c>
      <c r="D2530" s="12" t="str" cm="1">
        <f t="array" ref="D2530">_xlfn.SWITCH(WEEKDAY(C2530,2), 1, "Lundi", 2, "Mardi", 3, "Mercredi", 4, "Jeudi", 5, "Vendredi", 6, "Samedi", 7, "Dimanche", "Erreur")</f>
        <v>Dimanche</v>
      </c>
      <c r="E2530" s="2" t="s">
        <v>47</v>
      </c>
      <c r="F2530" s="2" t="s">
        <v>97</v>
      </c>
      <c r="G2530" s="2" t="s">
        <v>98</v>
      </c>
      <c r="H2530" s="4" t="s">
        <v>22</v>
      </c>
      <c r="I2530" s="5">
        <v>45</v>
      </c>
      <c r="J2530" s="6">
        <v>250</v>
      </c>
      <c r="K2530" s="7">
        <v>112500</v>
      </c>
      <c r="L2530" s="7">
        <v>45000</v>
      </c>
      <c r="M2530" s="8">
        <v>0.4</v>
      </c>
      <c r="N2530" s="2" t="s">
        <v>82</v>
      </c>
      <c r="O2530">
        <f t="shared" si="312"/>
        <v>2021</v>
      </c>
      <c r="P2530">
        <f t="shared" si="313"/>
        <v>3</v>
      </c>
      <c r="Q2530" t="str">
        <f t="shared" si="314"/>
        <v>mars</v>
      </c>
      <c r="R2530" t="str">
        <f t="shared" si="315"/>
        <v>Kentucky</v>
      </c>
      <c r="S2530" t="str">
        <f t="shared" si="316"/>
        <v>2021-03</v>
      </c>
      <c r="T2530">
        <f>IF(AND(COUNTIF(Calculs!$Q$2:$Q$12,$O2530)&gt;0,COUNTIF(Calculs!$S$2:$S$12,$E2530)&gt;0,COUNTIF(Calculs!$U$2:$U$12,$H2530)&gt;0),1,0)</f>
        <v>1</v>
      </c>
      <c r="U2530">
        <f t="shared" si="317"/>
        <v>112500</v>
      </c>
      <c r="V2530">
        <f t="shared" si="318"/>
        <v>250</v>
      </c>
      <c r="W2530">
        <f t="shared" si="319"/>
        <v>45000</v>
      </c>
    </row>
    <row r="2531" spans="1:23" ht="15.75" customHeight="1" x14ac:dyDescent="0.3">
      <c r="A2531" s="2" t="s">
        <v>60</v>
      </c>
      <c r="B2531" s="2">
        <v>1185732</v>
      </c>
      <c r="C2531" s="3">
        <v>44308</v>
      </c>
      <c r="D2531" s="12" t="str" cm="1">
        <f t="array" ref="D2531">_xlfn.SWITCH(WEEKDAY(C2531,2), 1, "Lundi", 2, "Mardi", 3, "Mercredi", 4, "Jeudi", 5, "Vendredi", 6, "Samedi", 7, "Dimanche", "Erreur")</f>
        <v>Jeudi</v>
      </c>
      <c r="E2531" s="2" t="s">
        <v>47</v>
      </c>
      <c r="F2531" s="2" t="s">
        <v>97</v>
      </c>
      <c r="G2531" s="2" t="s">
        <v>98</v>
      </c>
      <c r="H2531" s="4" t="s">
        <v>16</v>
      </c>
      <c r="I2531" s="5">
        <v>45</v>
      </c>
      <c r="J2531" s="6">
        <v>475</v>
      </c>
      <c r="K2531" s="7">
        <v>213750</v>
      </c>
      <c r="L2531" s="7">
        <v>85500</v>
      </c>
      <c r="M2531" s="8">
        <v>0.4</v>
      </c>
      <c r="N2531" s="2" t="s">
        <v>82</v>
      </c>
      <c r="O2531">
        <f t="shared" si="312"/>
        <v>2021</v>
      </c>
      <c r="P2531">
        <f t="shared" si="313"/>
        <v>4</v>
      </c>
      <c r="Q2531" t="str">
        <f t="shared" si="314"/>
        <v>avr</v>
      </c>
      <c r="R2531" t="str">
        <f t="shared" si="315"/>
        <v>Kentucky</v>
      </c>
      <c r="S2531" t="str">
        <f t="shared" si="316"/>
        <v>2021-04</v>
      </c>
      <c r="T2531">
        <f>IF(AND(COUNTIF(Calculs!$Q$2:$Q$12,$O2531)&gt;0,COUNTIF(Calculs!$S$2:$S$12,$E2531)&gt;0,COUNTIF(Calculs!$U$2:$U$12,$H2531)&gt;0),1,0)</f>
        <v>1</v>
      </c>
      <c r="U2531">
        <f t="shared" si="317"/>
        <v>213750</v>
      </c>
      <c r="V2531">
        <f t="shared" si="318"/>
        <v>475</v>
      </c>
      <c r="W2531">
        <f t="shared" si="319"/>
        <v>85500</v>
      </c>
    </row>
    <row r="2532" spans="1:23" ht="15.75" customHeight="1" x14ac:dyDescent="0.3">
      <c r="A2532" s="2" t="s">
        <v>60</v>
      </c>
      <c r="B2532" s="2">
        <v>1185732</v>
      </c>
      <c r="C2532" s="3">
        <v>44308</v>
      </c>
      <c r="D2532" s="12" t="str" cm="1">
        <f t="array" ref="D2532">_xlfn.SWITCH(WEEKDAY(C2532,2), 1, "Lundi", 2, "Mardi", 3, "Mercredi", 4, "Jeudi", 5, "Vendredi", 6, "Samedi", 7, "Dimanche", "Erreur")</f>
        <v>Jeudi</v>
      </c>
      <c r="E2532" s="2" t="s">
        <v>47</v>
      </c>
      <c r="F2532" s="2" t="s">
        <v>97</v>
      </c>
      <c r="G2532" s="2" t="s">
        <v>98</v>
      </c>
      <c r="H2532" s="4" t="s">
        <v>18</v>
      </c>
      <c r="I2532" s="5">
        <v>45</v>
      </c>
      <c r="J2532" s="6">
        <v>175</v>
      </c>
      <c r="K2532" s="7">
        <v>78750</v>
      </c>
      <c r="L2532" s="7">
        <v>27562.5</v>
      </c>
      <c r="M2532" s="8">
        <v>0.35</v>
      </c>
      <c r="N2532" s="2" t="s">
        <v>82</v>
      </c>
      <c r="O2532">
        <f t="shared" si="312"/>
        <v>2021</v>
      </c>
      <c r="P2532">
        <f t="shared" si="313"/>
        <v>4</v>
      </c>
      <c r="Q2532" t="str">
        <f t="shared" si="314"/>
        <v>avr</v>
      </c>
      <c r="R2532" t="str">
        <f t="shared" si="315"/>
        <v>Kentucky</v>
      </c>
      <c r="S2532" t="str">
        <f t="shared" si="316"/>
        <v>2021-04</v>
      </c>
      <c r="T2532">
        <f>IF(AND(COUNTIF(Calculs!$Q$2:$Q$12,$O2532)&gt;0,COUNTIF(Calculs!$S$2:$S$12,$E2532)&gt;0,COUNTIF(Calculs!$U$2:$U$12,$H2532)&gt;0),1,0)</f>
        <v>1</v>
      </c>
      <c r="U2532">
        <f t="shared" si="317"/>
        <v>78750</v>
      </c>
      <c r="V2532">
        <f t="shared" si="318"/>
        <v>175</v>
      </c>
      <c r="W2532">
        <f t="shared" si="319"/>
        <v>27562.5</v>
      </c>
    </row>
    <row r="2533" spans="1:23" ht="15.75" customHeight="1" x14ac:dyDescent="0.3">
      <c r="A2533" s="2" t="s">
        <v>60</v>
      </c>
      <c r="B2533" s="2">
        <v>1185732</v>
      </c>
      <c r="C2533" s="3">
        <v>44308</v>
      </c>
      <c r="D2533" s="12" t="str" cm="1">
        <f t="array" ref="D2533">_xlfn.SWITCH(WEEKDAY(C2533,2), 1, "Lundi", 2, "Mardi", 3, "Mercredi", 4, "Jeudi", 5, "Vendredi", 6, "Samedi", 7, "Dimanche", "Erreur")</f>
        <v>Jeudi</v>
      </c>
      <c r="E2533" s="2" t="s">
        <v>47</v>
      </c>
      <c r="F2533" s="2" t="s">
        <v>97</v>
      </c>
      <c r="G2533" s="2" t="s">
        <v>98</v>
      </c>
      <c r="H2533" s="4" t="s">
        <v>19</v>
      </c>
      <c r="I2533" s="5">
        <v>40</v>
      </c>
      <c r="J2533" s="6">
        <v>175</v>
      </c>
      <c r="K2533" s="7">
        <v>70000</v>
      </c>
      <c r="L2533" s="7">
        <v>28000</v>
      </c>
      <c r="M2533" s="8">
        <v>0.4</v>
      </c>
      <c r="N2533" s="2" t="s">
        <v>82</v>
      </c>
      <c r="O2533">
        <f t="shared" si="312"/>
        <v>2021</v>
      </c>
      <c r="P2533">
        <f t="shared" si="313"/>
        <v>4</v>
      </c>
      <c r="Q2533" t="str">
        <f t="shared" si="314"/>
        <v>avr</v>
      </c>
      <c r="R2533" t="str">
        <f t="shared" si="315"/>
        <v>Kentucky</v>
      </c>
      <c r="S2533" t="str">
        <f t="shared" si="316"/>
        <v>2021-04</v>
      </c>
      <c r="T2533">
        <f>IF(AND(COUNTIF(Calculs!$Q$2:$Q$12,$O2533)&gt;0,COUNTIF(Calculs!$S$2:$S$12,$E2533)&gt;0,COUNTIF(Calculs!$U$2:$U$12,$H2533)&gt;0),1,0)</f>
        <v>1</v>
      </c>
      <c r="U2533">
        <f t="shared" si="317"/>
        <v>70000</v>
      </c>
      <c r="V2533">
        <f t="shared" si="318"/>
        <v>175</v>
      </c>
      <c r="W2533">
        <f t="shared" si="319"/>
        <v>28000</v>
      </c>
    </row>
    <row r="2534" spans="1:23" ht="15.75" customHeight="1" x14ac:dyDescent="0.3">
      <c r="A2534" s="2" t="s">
        <v>60</v>
      </c>
      <c r="B2534" s="2">
        <v>1185732</v>
      </c>
      <c r="C2534" s="3">
        <v>44308</v>
      </c>
      <c r="D2534" s="12" t="str" cm="1">
        <f t="array" ref="D2534">_xlfn.SWITCH(WEEKDAY(C2534,2), 1, "Lundi", 2, "Mardi", 3, "Mercredi", 4, "Jeudi", 5, "Vendredi", 6, "Samedi", 7, "Dimanche", "Erreur")</f>
        <v>Jeudi</v>
      </c>
      <c r="E2534" s="2" t="s">
        <v>47</v>
      </c>
      <c r="F2534" s="2" t="s">
        <v>97</v>
      </c>
      <c r="G2534" s="2" t="s">
        <v>98</v>
      </c>
      <c r="H2534" s="4" t="s">
        <v>20</v>
      </c>
      <c r="I2534" s="5">
        <v>45</v>
      </c>
      <c r="J2534" s="6">
        <v>100</v>
      </c>
      <c r="K2534" s="7">
        <v>45000</v>
      </c>
      <c r="L2534" s="7">
        <v>18000</v>
      </c>
      <c r="M2534" s="8">
        <v>0.4</v>
      </c>
      <c r="N2534" s="2" t="s">
        <v>82</v>
      </c>
      <c r="O2534">
        <f t="shared" si="312"/>
        <v>2021</v>
      </c>
      <c r="P2534">
        <f t="shared" si="313"/>
        <v>4</v>
      </c>
      <c r="Q2534" t="str">
        <f t="shared" si="314"/>
        <v>avr</v>
      </c>
      <c r="R2534" t="str">
        <f t="shared" si="315"/>
        <v>Kentucky</v>
      </c>
      <c r="S2534" t="str">
        <f t="shared" si="316"/>
        <v>2021-04</v>
      </c>
      <c r="T2534">
        <f>IF(AND(COUNTIF(Calculs!$Q$2:$Q$12,$O2534)&gt;0,COUNTIF(Calculs!$S$2:$S$12,$E2534)&gt;0,COUNTIF(Calculs!$U$2:$U$12,$H2534)&gt;0),1,0)</f>
        <v>1</v>
      </c>
      <c r="U2534">
        <f t="shared" si="317"/>
        <v>45000</v>
      </c>
      <c r="V2534">
        <f t="shared" si="318"/>
        <v>100</v>
      </c>
      <c r="W2534">
        <f t="shared" si="319"/>
        <v>18000</v>
      </c>
    </row>
    <row r="2535" spans="1:23" ht="15.75" customHeight="1" x14ac:dyDescent="0.3">
      <c r="A2535" s="2" t="s">
        <v>60</v>
      </c>
      <c r="B2535" s="2">
        <v>1185732</v>
      </c>
      <c r="C2535" s="3">
        <v>44308</v>
      </c>
      <c r="D2535" s="12" t="str" cm="1">
        <f t="array" ref="D2535">_xlfn.SWITCH(WEEKDAY(C2535,2), 1, "Lundi", 2, "Mardi", 3, "Mercredi", 4, "Jeudi", 5, "Vendredi", 6, "Samedi", 7, "Dimanche", "Erreur")</f>
        <v>Jeudi</v>
      </c>
      <c r="E2535" s="2" t="s">
        <v>47</v>
      </c>
      <c r="F2535" s="2" t="s">
        <v>97</v>
      </c>
      <c r="G2535" s="2" t="s">
        <v>98</v>
      </c>
      <c r="H2535" s="4" t="s">
        <v>21</v>
      </c>
      <c r="I2535" s="5">
        <v>50</v>
      </c>
      <c r="J2535" s="6">
        <v>125</v>
      </c>
      <c r="K2535" s="7">
        <v>62500</v>
      </c>
      <c r="L2535" s="7">
        <v>21875</v>
      </c>
      <c r="M2535" s="8">
        <v>0.35</v>
      </c>
      <c r="N2535" s="2" t="s">
        <v>82</v>
      </c>
      <c r="O2535">
        <f t="shared" si="312"/>
        <v>2021</v>
      </c>
      <c r="P2535">
        <f t="shared" si="313"/>
        <v>4</v>
      </c>
      <c r="Q2535" t="str">
        <f t="shared" si="314"/>
        <v>avr</v>
      </c>
      <c r="R2535" t="str">
        <f t="shared" si="315"/>
        <v>Kentucky</v>
      </c>
      <c r="S2535" t="str">
        <f t="shared" si="316"/>
        <v>2021-04</v>
      </c>
      <c r="T2535">
        <f>IF(AND(COUNTIF(Calculs!$Q$2:$Q$12,$O2535)&gt;0,COUNTIF(Calculs!$S$2:$S$12,$E2535)&gt;0,COUNTIF(Calculs!$U$2:$U$12,$H2535)&gt;0),1,0)</f>
        <v>1</v>
      </c>
      <c r="U2535">
        <f t="shared" si="317"/>
        <v>62500</v>
      </c>
      <c r="V2535">
        <f t="shared" si="318"/>
        <v>125</v>
      </c>
      <c r="W2535">
        <f t="shared" si="319"/>
        <v>21875</v>
      </c>
    </row>
    <row r="2536" spans="1:23" ht="15.75" customHeight="1" x14ac:dyDescent="0.3">
      <c r="A2536" s="2" t="s">
        <v>60</v>
      </c>
      <c r="B2536" s="2">
        <v>1185732</v>
      </c>
      <c r="C2536" s="3">
        <v>44308</v>
      </c>
      <c r="D2536" s="12" t="str" cm="1">
        <f t="array" ref="D2536">_xlfn.SWITCH(WEEKDAY(C2536,2), 1, "Lundi", 2, "Mardi", 3, "Mercredi", 4, "Jeudi", 5, "Vendredi", 6, "Samedi", 7, "Dimanche", "Erreur")</f>
        <v>Jeudi</v>
      </c>
      <c r="E2536" s="2" t="s">
        <v>47</v>
      </c>
      <c r="F2536" s="2" t="s">
        <v>97</v>
      </c>
      <c r="G2536" s="2" t="s">
        <v>98</v>
      </c>
      <c r="H2536" s="4" t="s">
        <v>22</v>
      </c>
      <c r="I2536" s="5">
        <v>40</v>
      </c>
      <c r="J2536" s="6">
        <v>250</v>
      </c>
      <c r="K2536" s="7">
        <v>100000</v>
      </c>
      <c r="L2536" s="7">
        <v>40000</v>
      </c>
      <c r="M2536" s="8">
        <v>0.4</v>
      </c>
      <c r="N2536" s="2" t="s">
        <v>82</v>
      </c>
      <c r="O2536">
        <f t="shared" si="312"/>
        <v>2021</v>
      </c>
      <c r="P2536">
        <f t="shared" si="313"/>
        <v>4</v>
      </c>
      <c r="Q2536" t="str">
        <f t="shared" si="314"/>
        <v>avr</v>
      </c>
      <c r="R2536" t="str">
        <f t="shared" si="315"/>
        <v>Kentucky</v>
      </c>
      <c r="S2536" t="str">
        <f t="shared" si="316"/>
        <v>2021-04</v>
      </c>
      <c r="T2536">
        <f>IF(AND(COUNTIF(Calculs!$Q$2:$Q$12,$O2536)&gt;0,COUNTIF(Calculs!$S$2:$S$12,$E2536)&gt;0,COUNTIF(Calculs!$U$2:$U$12,$H2536)&gt;0),1,0)</f>
        <v>1</v>
      </c>
      <c r="U2536">
        <f t="shared" si="317"/>
        <v>100000</v>
      </c>
      <c r="V2536">
        <f t="shared" si="318"/>
        <v>250</v>
      </c>
      <c r="W2536">
        <f t="shared" si="319"/>
        <v>40000</v>
      </c>
    </row>
    <row r="2537" spans="1:23" ht="15.75" customHeight="1" x14ac:dyDescent="0.3">
      <c r="A2537" s="2" t="s">
        <v>60</v>
      </c>
      <c r="B2537" s="2">
        <v>1185732</v>
      </c>
      <c r="C2537" s="3">
        <v>44339</v>
      </c>
      <c r="D2537" s="12" t="str" cm="1">
        <f t="array" ref="D2537">_xlfn.SWITCH(WEEKDAY(C2537,2), 1, "Lundi", 2, "Mardi", 3, "Mercredi", 4, "Jeudi", 5, "Vendredi", 6, "Samedi", 7, "Dimanche", "Erreur")</f>
        <v>Dimanche</v>
      </c>
      <c r="E2537" s="2" t="s">
        <v>47</v>
      </c>
      <c r="F2537" s="2" t="s">
        <v>97</v>
      </c>
      <c r="G2537" s="2" t="s">
        <v>98</v>
      </c>
      <c r="H2537" s="4" t="s">
        <v>16</v>
      </c>
      <c r="I2537" s="5">
        <v>50</v>
      </c>
      <c r="J2537" s="6">
        <v>520</v>
      </c>
      <c r="K2537" s="7">
        <v>260000</v>
      </c>
      <c r="L2537" s="7">
        <v>104000</v>
      </c>
      <c r="M2537" s="8">
        <v>0.4</v>
      </c>
      <c r="N2537" s="2" t="s">
        <v>82</v>
      </c>
      <c r="O2537">
        <f t="shared" si="312"/>
        <v>2021</v>
      </c>
      <c r="P2537">
        <f t="shared" si="313"/>
        <v>5</v>
      </c>
      <c r="Q2537" t="str">
        <f t="shared" si="314"/>
        <v>mai</v>
      </c>
      <c r="R2537" t="str">
        <f t="shared" si="315"/>
        <v>Kentucky</v>
      </c>
      <c r="S2537" t="str">
        <f t="shared" si="316"/>
        <v>2021-05</v>
      </c>
      <c r="T2537">
        <f>IF(AND(COUNTIF(Calculs!$Q$2:$Q$12,$O2537)&gt;0,COUNTIF(Calculs!$S$2:$S$12,$E2537)&gt;0,COUNTIF(Calculs!$U$2:$U$12,$H2537)&gt;0),1,0)</f>
        <v>1</v>
      </c>
      <c r="U2537">
        <f t="shared" si="317"/>
        <v>260000</v>
      </c>
      <c r="V2537">
        <f t="shared" si="318"/>
        <v>520</v>
      </c>
      <c r="W2537">
        <f t="shared" si="319"/>
        <v>104000</v>
      </c>
    </row>
    <row r="2538" spans="1:23" ht="15.75" customHeight="1" x14ac:dyDescent="0.3">
      <c r="A2538" s="2" t="s">
        <v>60</v>
      </c>
      <c r="B2538" s="2">
        <v>1185732</v>
      </c>
      <c r="C2538" s="3">
        <v>44339</v>
      </c>
      <c r="D2538" s="12" t="str" cm="1">
        <f t="array" ref="D2538">_xlfn.SWITCH(WEEKDAY(C2538,2), 1, "Lundi", 2, "Mardi", 3, "Mercredi", 4, "Jeudi", 5, "Vendredi", 6, "Samedi", 7, "Dimanche", "Erreur")</f>
        <v>Dimanche</v>
      </c>
      <c r="E2538" s="2" t="s">
        <v>47</v>
      </c>
      <c r="F2538" s="2" t="s">
        <v>97</v>
      </c>
      <c r="G2538" s="2" t="s">
        <v>98</v>
      </c>
      <c r="H2538" s="4" t="s">
        <v>18</v>
      </c>
      <c r="I2538" s="5">
        <v>45.000000000000007</v>
      </c>
      <c r="J2538" s="6">
        <v>225</v>
      </c>
      <c r="K2538" s="7">
        <v>101250.00000000001</v>
      </c>
      <c r="L2538" s="7">
        <v>35437.5</v>
      </c>
      <c r="M2538" s="8">
        <v>0.35</v>
      </c>
      <c r="N2538" s="2" t="s">
        <v>82</v>
      </c>
      <c r="O2538">
        <f t="shared" si="312"/>
        <v>2021</v>
      </c>
      <c r="P2538">
        <f t="shared" si="313"/>
        <v>5</v>
      </c>
      <c r="Q2538" t="str">
        <f t="shared" si="314"/>
        <v>mai</v>
      </c>
      <c r="R2538" t="str">
        <f t="shared" si="315"/>
        <v>Kentucky</v>
      </c>
      <c r="S2538" t="str">
        <f t="shared" si="316"/>
        <v>2021-05</v>
      </c>
      <c r="T2538">
        <f>IF(AND(COUNTIF(Calculs!$Q$2:$Q$12,$O2538)&gt;0,COUNTIF(Calculs!$S$2:$S$12,$E2538)&gt;0,COUNTIF(Calculs!$U$2:$U$12,$H2538)&gt;0),1,0)</f>
        <v>1</v>
      </c>
      <c r="U2538">
        <f t="shared" si="317"/>
        <v>101250.00000000001</v>
      </c>
      <c r="V2538">
        <f t="shared" si="318"/>
        <v>225</v>
      </c>
      <c r="W2538">
        <f t="shared" si="319"/>
        <v>35437.5</v>
      </c>
    </row>
    <row r="2539" spans="1:23" ht="15.75" customHeight="1" x14ac:dyDescent="0.3">
      <c r="A2539" s="2" t="s">
        <v>60</v>
      </c>
      <c r="B2539" s="2">
        <v>1185732</v>
      </c>
      <c r="C2539" s="3">
        <v>44339</v>
      </c>
      <c r="D2539" s="12" t="str" cm="1">
        <f t="array" ref="D2539">_xlfn.SWITCH(WEEKDAY(C2539,2), 1, "Lundi", 2, "Mardi", 3, "Mercredi", 4, "Jeudi", 5, "Vendredi", 6, "Samedi", 7, "Dimanche", "Erreur")</f>
        <v>Dimanche</v>
      </c>
      <c r="E2539" s="2" t="s">
        <v>47</v>
      </c>
      <c r="F2539" s="2" t="s">
        <v>97</v>
      </c>
      <c r="G2539" s="2" t="s">
        <v>98</v>
      </c>
      <c r="H2539" s="4" t="s">
        <v>19</v>
      </c>
      <c r="I2539" s="5">
        <v>40</v>
      </c>
      <c r="J2539" s="6">
        <v>200</v>
      </c>
      <c r="K2539" s="7">
        <v>80000</v>
      </c>
      <c r="L2539" s="7">
        <v>32000</v>
      </c>
      <c r="M2539" s="8">
        <v>0.4</v>
      </c>
      <c r="N2539" s="2" t="s">
        <v>82</v>
      </c>
      <c r="O2539">
        <f t="shared" si="312"/>
        <v>2021</v>
      </c>
      <c r="P2539">
        <f t="shared" si="313"/>
        <v>5</v>
      </c>
      <c r="Q2539" t="str">
        <f t="shared" si="314"/>
        <v>mai</v>
      </c>
      <c r="R2539" t="str">
        <f t="shared" si="315"/>
        <v>Kentucky</v>
      </c>
      <c r="S2539" t="str">
        <f t="shared" si="316"/>
        <v>2021-05</v>
      </c>
      <c r="T2539">
        <f>IF(AND(COUNTIF(Calculs!$Q$2:$Q$12,$O2539)&gt;0,COUNTIF(Calculs!$S$2:$S$12,$E2539)&gt;0,COUNTIF(Calculs!$U$2:$U$12,$H2539)&gt;0),1,0)</f>
        <v>1</v>
      </c>
      <c r="U2539">
        <f t="shared" si="317"/>
        <v>80000</v>
      </c>
      <c r="V2539">
        <f t="shared" si="318"/>
        <v>200</v>
      </c>
      <c r="W2539">
        <f t="shared" si="319"/>
        <v>32000</v>
      </c>
    </row>
    <row r="2540" spans="1:23" ht="15.75" customHeight="1" x14ac:dyDescent="0.3">
      <c r="A2540" s="2" t="s">
        <v>60</v>
      </c>
      <c r="B2540" s="2">
        <v>1185732</v>
      </c>
      <c r="C2540" s="3">
        <v>44339</v>
      </c>
      <c r="D2540" s="12" t="str" cm="1">
        <f t="array" ref="D2540">_xlfn.SWITCH(WEEKDAY(C2540,2), 1, "Lundi", 2, "Mardi", 3, "Mercredi", 4, "Jeudi", 5, "Vendredi", 6, "Samedi", 7, "Dimanche", "Erreur")</f>
        <v>Dimanche</v>
      </c>
      <c r="E2540" s="2" t="s">
        <v>47</v>
      </c>
      <c r="F2540" s="2" t="s">
        <v>97</v>
      </c>
      <c r="G2540" s="2" t="s">
        <v>98</v>
      </c>
      <c r="H2540" s="4" t="s">
        <v>20</v>
      </c>
      <c r="I2540" s="5">
        <v>40</v>
      </c>
      <c r="J2540" s="6">
        <v>125</v>
      </c>
      <c r="K2540" s="7">
        <v>50000</v>
      </c>
      <c r="L2540" s="7">
        <v>20000</v>
      </c>
      <c r="M2540" s="8">
        <v>0.4</v>
      </c>
      <c r="N2540" s="2" t="s">
        <v>82</v>
      </c>
      <c r="O2540">
        <f t="shared" si="312"/>
        <v>2021</v>
      </c>
      <c r="P2540">
        <f t="shared" si="313"/>
        <v>5</v>
      </c>
      <c r="Q2540" t="str">
        <f t="shared" si="314"/>
        <v>mai</v>
      </c>
      <c r="R2540" t="str">
        <f t="shared" si="315"/>
        <v>Kentucky</v>
      </c>
      <c r="S2540" t="str">
        <f t="shared" si="316"/>
        <v>2021-05</v>
      </c>
      <c r="T2540">
        <f>IF(AND(COUNTIF(Calculs!$Q$2:$Q$12,$O2540)&gt;0,COUNTIF(Calculs!$S$2:$S$12,$E2540)&gt;0,COUNTIF(Calculs!$U$2:$U$12,$H2540)&gt;0),1,0)</f>
        <v>1</v>
      </c>
      <c r="U2540">
        <f t="shared" si="317"/>
        <v>50000</v>
      </c>
      <c r="V2540">
        <f t="shared" si="318"/>
        <v>125</v>
      </c>
      <c r="W2540">
        <f t="shared" si="319"/>
        <v>20000</v>
      </c>
    </row>
    <row r="2541" spans="1:23" ht="15.75" customHeight="1" x14ac:dyDescent="0.3">
      <c r="A2541" s="2" t="s">
        <v>60</v>
      </c>
      <c r="B2541" s="2">
        <v>1185732</v>
      </c>
      <c r="C2541" s="3">
        <v>44339</v>
      </c>
      <c r="D2541" s="12" t="str" cm="1">
        <f t="array" ref="D2541">_xlfn.SWITCH(WEEKDAY(C2541,2), 1, "Lundi", 2, "Mardi", 3, "Mercredi", 4, "Jeudi", 5, "Vendredi", 6, "Samedi", 7, "Dimanche", "Erreur")</f>
        <v>Dimanche</v>
      </c>
      <c r="E2541" s="2" t="s">
        <v>47</v>
      </c>
      <c r="F2541" s="2" t="s">
        <v>97</v>
      </c>
      <c r="G2541" s="2" t="s">
        <v>98</v>
      </c>
      <c r="H2541" s="4" t="s">
        <v>21</v>
      </c>
      <c r="I2541" s="5">
        <v>50</v>
      </c>
      <c r="J2541" s="6">
        <v>150</v>
      </c>
      <c r="K2541" s="7">
        <v>75000</v>
      </c>
      <c r="L2541" s="7">
        <v>26250</v>
      </c>
      <c r="M2541" s="8">
        <v>0.35</v>
      </c>
      <c r="N2541" s="2" t="s">
        <v>82</v>
      </c>
      <c r="O2541">
        <f t="shared" si="312"/>
        <v>2021</v>
      </c>
      <c r="P2541">
        <f t="shared" si="313"/>
        <v>5</v>
      </c>
      <c r="Q2541" t="str">
        <f t="shared" si="314"/>
        <v>mai</v>
      </c>
      <c r="R2541" t="str">
        <f t="shared" si="315"/>
        <v>Kentucky</v>
      </c>
      <c r="S2541" t="str">
        <f t="shared" si="316"/>
        <v>2021-05</v>
      </c>
      <c r="T2541">
        <f>IF(AND(COUNTIF(Calculs!$Q$2:$Q$12,$O2541)&gt;0,COUNTIF(Calculs!$S$2:$S$12,$E2541)&gt;0,COUNTIF(Calculs!$U$2:$U$12,$H2541)&gt;0),1,0)</f>
        <v>1</v>
      </c>
      <c r="U2541">
        <f t="shared" si="317"/>
        <v>75000</v>
      </c>
      <c r="V2541">
        <f t="shared" si="318"/>
        <v>150</v>
      </c>
      <c r="W2541">
        <f t="shared" si="319"/>
        <v>26250</v>
      </c>
    </row>
    <row r="2542" spans="1:23" ht="15.75" customHeight="1" x14ac:dyDescent="0.3">
      <c r="A2542" s="2" t="s">
        <v>60</v>
      </c>
      <c r="B2542" s="2">
        <v>1185732</v>
      </c>
      <c r="C2542" s="3">
        <v>44339</v>
      </c>
      <c r="D2542" s="12" t="str" cm="1">
        <f t="array" ref="D2542">_xlfn.SWITCH(WEEKDAY(C2542,2), 1, "Lundi", 2, "Mardi", 3, "Mercredi", 4, "Jeudi", 5, "Vendredi", 6, "Samedi", 7, "Dimanche", "Erreur")</f>
        <v>Dimanche</v>
      </c>
      <c r="E2542" s="2" t="s">
        <v>47</v>
      </c>
      <c r="F2542" s="2" t="s">
        <v>97</v>
      </c>
      <c r="G2542" s="2" t="s">
        <v>98</v>
      </c>
      <c r="H2542" s="4" t="s">
        <v>22</v>
      </c>
      <c r="I2542" s="5">
        <v>55.000000000000007</v>
      </c>
      <c r="J2542" s="6">
        <v>275</v>
      </c>
      <c r="K2542" s="7">
        <v>151250.00000000003</v>
      </c>
      <c r="L2542" s="7">
        <v>60500.000000000015</v>
      </c>
      <c r="M2542" s="8">
        <v>0.4</v>
      </c>
      <c r="N2542" s="2" t="s">
        <v>82</v>
      </c>
      <c r="O2542">
        <f t="shared" si="312"/>
        <v>2021</v>
      </c>
      <c r="P2542">
        <f t="shared" si="313"/>
        <v>5</v>
      </c>
      <c r="Q2542" t="str">
        <f t="shared" si="314"/>
        <v>mai</v>
      </c>
      <c r="R2542" t="str">
        <f t="shared" si="315"/>
        <v>Kentucky</v>
      </c>
      <c r="S2542" t="str">
        <f t="shared" si="316"/>
        <v>2021-05</v>
      </c>
      <c r="T2542">
        <f>IF(AND(COUNTIF(Calculs!$Q$2:$Q$12,$O2542)&gt;0,COUNTIF(Calculs!$S$2:$S$12,$E2542)&gt;0,COUNTIF(Calculs!$U$2:$U$12,$H2542)&gt;0),1,0)</f>
        <v>1</v>
      </c>
      <c r="U2542">
        <f t="shared" si="317"/>
        <v>151250.00000000003</v>
      </c>
      <c r="V2542">
        <f t="shared" si="318"/>
        <v>275</v>
      </c>
      <c r="W2542">
        <f t="shared" si="319"/>
        <v>60500.000000000015</v>
      </c>
    </row>
    <row r="2543" spans="1:23" ht="15.75" customHeight="1" x14ac:dyDescent="0.3">
      <c r="A2543" s="2" t="s">
        <v>60</v>
      </c>
      <c r="B2543" s="2">
        <v>1185732</v>
      </c>
      <c r="C2543" s="3">
        <v>44369</v>
      </c>
      <c r="D2543" s="12" t="str" cm="1">
        <f t="array" ref="D2543">_xlfn.SWITCH(WEEKDAY(C2543,2), 1, "Lundi", 2, "Mardi", 3, "Mercredi", 4, "Jeudi", 5, "Vendredi", 6, "Samedi", 7, "Dimanche", "Erreur")</f>
        <v>Mardi</v>
      </c>
      <c r="E2543" s="2" t="s">
        <v>47</v>
      </c>
      <c r="F2543" s="2" t="s">
        <v>97</v>
      </c>
      <c r="G2543" s="2" t="s">
        <v>98</v>
      </c>
      <c r="H2543" s="4" t="s">
        <v>16</v>
      </c>
      <c r="I2543" s="5">
        <v>40</v>
      </c>
      <c r="J2543" s="6">
        <v>525</v>
      </c>
      <c r="K2543" s="7">
        <v>210000</v>
      </c>
      <c r="L2543" s="7">
        <v>84000</v>
      </c>
      <c r="M2543" s="8">
        <v>0.4</v>
      </c>
      <c r="N2543" s="2" t="s">
        <v>82</v>
      </c>
      <c r="O2543">
        <f t="shared" si="312"/>
        <v>2021</v>
      </c>
      <c r="P2543">
        <f t="shared" si="313"/>
        <v>6</v>
      </c>
      <c r="Q2543" t="str">
        <f t="shared" si="314"/>
        <v>juin</v>
      </c>
      <c r="R2543" t="str">
        <f t="shared" si="315"/>
        <v>Kentucky</v>
      </c>
      <c r="S2543" t="str">
        <f t="shared" si="316"/>
        <v>2021-06</v>
      </c>
      <c r="T2543">
        <f>IF(AND(COUNTIF(Calculs!$Q$2:$Q$12,$O2543)&gt;0,COUNTIF(Calculs!$S$2:$S$12,$E2543)&gt;0,COUNTIF(Calculs!$U$2:$U$12,$H2543)&gt;0),1,0)</f>
        <v>1</v>
      </c>
      <c r="U2543">
        <f t="shared" si="317"/>
        <v>210000</v>
      </c>
      <c r="V2543">
        <f t="shared" si="318"/>
        <v>525</v>
      </c>
      <c r="W2543">
        <f t="shared" si="319"/>
        <v>84000</v>
      </c>
    </row>
    <row r="2544" spans="1:23" ht="15.75" customHeight="1" x14ac:dyDescent="0.3">
      <c r="A2544" s="2" t="s">
        <v>60</v>
      </c>
      <c r="B2544" s="2">
        <v>1185732</v>
      </c>
      <c r="C2544" s="3">
        <v>44369</v>
      </c>
      <c r="D2544" s="12" t="str" cm="1">
        <f t="array" ref="D2544">_xlfn.SWITCH(WEEKDAY(C2544,2), 1, "Lundi", 2, "Mardi", 3, "Mercredi", 4, "Jeudi", 5, "Vendredi", 6, "Samedi", 7, "Dimanche", "Erreur")</f>
        <v>Mardi</v>
      </c>
      <c r="E2544" s="2" t="s">
        <v>47</v>
      </c>
      <c r="F2544" s="2" t="s">
        <v>97</v>
      </c>
      <c r="G2544" s="2" t="s">
        <v>98</v>
      </c>
      <c r="H2544" s="4" t="s">
        <v>18</v>
      </c>
      <c r="I2544" s="5">
        <v>35.000000000000007</v>
      </c>
      <c r="J2544" s="6">
        <v>275</v>
      </c>
      <c r="K2544" s="7">
        <v>96250.000000000015</v>
      </c>
      <c r="L2544" s="7">
        <v>33687.5</v>
      </c>
      <c r="M2544" s="8">
        <v>0.35</v>
      </c>
      <c r="N2544" s="2" t="s">
        <v>82</v>
      </c>
      <c r="O2544">
        <f t="shared" si="312"/>
        <v>2021</v>
      </c>
      <c r="P2544">
        <f t="shared" si="313"/>
        <v>6</v>
      </c>
      <c r="Q2544" t="str">
        <f t="shared" si="314"/>
        <v>juin</v>
      </c>
      <c r="R2544" t="str">
        <f t="shared" si="315"/>
        <v>Kentucky</v>
      </c>
      <c r="S2544" t="str">
        <f t="shared" si="316"/>
        <v>2021-06</v>
      </c>
      <c r="T2544">
        <f>IF(AND(COUNTIF(Calculs!$Q$2:$Q$12,$O2544)&gt;0,COUNTIF(Calculs!$S$2:$S$12,$E2544)&gt;0,COUNTIF(Calculs!$U$2:$U$12,$H2544)&gt;0),1,0)</f>
        <v>1</v>
      </c>
      <c r="U2544">
        <f t="shared" si="317"/>
        <v>96250.000000000015</v>
      </c>
      <c r="V2544">
        <f t="shared" si="318"/>
        <v>275</v>
      </c>
      <c r="W2544">
        <f t="shared" si="319"/>
        <v>33687.5</v>
      </c>
    </row>
    <row r="2545" spans="1:23" ht="15.75" customHeight="1" x14ac:dyDescent="0.3">
      <c r="A2545" s="2" t="s">
        <v>60</v>
      </c>
      <c r="B2545" s="2">
        <v>1185732</v>
      </c>
      <c r="C2545" s="3">
        <v>44369</v>
      </c>
      <c r="D2545" s="12" t="str" cm="1">
        <f t="array" ref="D2545">_xlfn.SWITCH(WEEKDAY(C2545,2), 1, "Lundi", 2, "Mardi", 3, "Mercredi", 4, "Jeudi", 5, "Vendredi", 6, "Samedi", 7, "Dimanche", "Erreur")</f>
        <v>Mardi</v>
      </c>
      <c r="E2545" s="2" t="s">
        <v>47</v>
      </c>
      <c r="F2545" s="2" t="s">
        <v>97</v>
      </c>
      <c r="G2545" s="2" t="s">
        <v>98</v>
      </c>
      <c r="H2545" s="4" t="s">
        <v>19</v>
      </c>
      <c r="I2545" s="5">
        <v>30.000000000000004</v>
      </c>
      <c r="J2545" s="6">
        <v>225</v>
      </c>
      <c r="K2545" s="7">
        <v>67500.000000000015</v>
      </c>
      <c r="L2545" s="7">
        <v>27000.000000000007</v>
      </c>
      <c r="M2545" s="8">
        <v>0.4</v>
      </c>
      <c r="N2545" s="2" t="s">
        <v>82</v>
      </c>
      <c r="O2545">
        <f t="shared" si="312"/>
        <v>2021</v>
      </c>
      <c r="P2545">
        <f t="shared" si="313"/>
        <v>6</v>
      </c>
      <c r="Q2545" t="str">
        <f t="shared" si="314"/>
        <v>juin</v>
      </c>
      <c r="R2545" t="str">
        <f t="shared" si="315"/>
        <v>Kentucky</v>
      </c>
      <c r="S2545" t="str">
        <f t="shared" si="316"/>
        <v>2021-06</v>
      </c>
      <c r="T2545">
        <f>IF(AND(COUNTIF(Calculs!$Q$2:$Q$12,$O2545)&gt;0,COUNTIF(Calculs!$S$2:$S$12,$E2545)&gt;0,COUNTIF(Calculs!$U$2:$U$12,$H2545)&gt;0),1,0)</f>
        <v>1</v>
      </c>
      <c r="U2545">
        <f t="shared" si="317"/>
        <v>67500.000000000015</v>
      </c>
      <c r="V2545">
        <f t="shared" si="318"/>
        <v>225</v>
      </c>
      <c r="W2545">
        <f t="shared" si="319"/>
        <v>27000.000000000007</v>
      </c>
    </row>
    <row r="2546" spans="1:23" ht="15.75" customHeight="1" x14ac:dyDescent="0.3">
      <c r="A2546" s="2" t="s">
        <v>60</v>
      </c>
      <c r="B2546" s="2">
        <v>1185732</v>
      </c>
      <c r="C2546" s="3">
        <v>44369</v>
      </c>
      <c r="D2546" s="12" t="str" cm="1">
        <f t="array" ref="D2546">_xlfn.SWITCH(WEEKDAY(C2546,2), 1, "Lundi", 2, "Mardi", 3, "Mercredi", 4, "Jeudi", 5, "Vendredi", 6, "Samedi", 7, "Dimanche", "Erreur")</f>
        <v>Mardi</v>
      </c>
      <c r="E2546" s="2" t="s">
        <v>47</v>
      </c>
      <c r="F2546" s="2" t="s">
        <v>97</v>
      </c>
      <c r="G2546" s="2" t="s">
        <v>98</v>
      </c>
      <c r="H2546" s="4" t="s">
        <v>20</v>
      </c>
      <c r="I2546" s="5">
        <v>30.000000000000004</v>
      </c>
      <c r="J2546" s="6">
        <v>200</v>
      </c>
      <c r="K2546" s="7">
        <v>60000.000000000007</v>
      </c>
      <c r="L2546" s="7">
        <v>24000.000000000004</v>
      </c>
      <c r="M2546" s="8">
        <v>0.4</v>
      </c>
      <c r="N2546" s="2" t="s">
        <v>82</v>
      </c>
      <c r="O2546">
        <f t="shared" si="312"/>
        <v>2021</v>
      </c>
      <c r="P2546">
        <f t="shared" si="313"/>
        <v>6</v>
      </c>
      <c r="Q2546" t="str">
        <f t="shared" si="314"/>
        <v>juin</v>
      </c>
      <c r="R2546" t="str">
        <f t="shared" si="315"/>
        <v>Kentucky</v>
      </c>
      <c r="S2546" t="str">
        <f t="shared" si="316"/>
        <v>2021-06</v>
      </c>
      <c r="T2546">
        <f>IF(AND(COUNTIF(Calculs!$Q$2:$Q$12,$O2546)&gt;0,COUNTIF(Calculs!$S$2:$S$12,$E2546)&gt;0,COUNTIF(Calculs!$U$2:$U$12,$H2546)&gt;0),1,0)</f>
        <v>1</v>
      </c>
      <c r="U2546">
        <f t="shared" si="317"/>
        <v>60000.000000000007</v>
      </c>
      <c r="V2546">
        <f t="shared" si="318"/>
        <v>200</v>
      </c>
      <c r="W2546">
        <f t="shared" si="319"/>
        <v>24000.000000000004</v>
      </c>
    </row>
    <row r="2547" spans="1:23" ht="15.75" customHeight="1" x14ac:dyDescent="0.3">
      <c r="A2547" s="2" t="s">
        <v>60</v>
      </c>
      <c r="B2547" s="2">
        <v>1185732</v>
      </c>
      <c r="C2547" s="3">
        <v>44369</v>
      </c>
      <c r="D2547" s="12" t="str" cm="1">
        <f t="array" ref="D2547">_xlfn.SWITCH(WEEKDAY(C2547,2), 1, "Lundi", 2, "Mardi", 3, "Mercredi", 4, "Jeudi", 5, "Vendredi", 6, "Samedi", 7, "Dimanche", "Erreur")</f>
        <v>Mardi</v>
      </c>
      <c r="E2547" s="2" t="s">
        <v>47</v>
      </c>
      <c r="F2547" s="2" t="s">
        <v>97</v>
      </c>
      <c r="G2547" s="2" t="s">
        <v>98</v>
      </c>
      <c r="H2547" s="4" t="s">
        <v>21</v>
      </c>
      <c r="I2547" s="5">
        <v>50</v>
      </c>
      <c r="J2547" s="6">
        <v>200</v>
      </c>
      <c r="K2547" s="7">
        <v>100000</v>
      </c>
      <c r="L2547" s="7">
        <v>35000</v>
      </c>
      <c r="M2547" s="8">
        <v>0.35</v>
      </c>
      <c r="N2547" s="2" t="s">
        <v>82</v>
      </c>
      <c r="O2547">
        <f t="shared" si="312"/>
        <v>2021</v>
      </c>
      <c r="P2547">
        <f t="shared" si="313"/>
        <v>6</v>
      </c>
      <c r="Q2547" t="str">
        <f t="shared" si="314"/>
        <v>juin</v>
      </c>
      <c r="R2547" t="str">
        <f t="shared" si="315"/>
        <v>Kentucky</v>
      </c>
      <c r="S2547" t="str">
        <f t="shared" si="316"/>
        <v>2021-06</v>
      </c>
      <c r="T2547">
        <f>IF(AND(COUNTIF(Calculs!$Q$2:$Q$12,$O2547)&gt;0,COUNTIF(Calculs!$S$2:$S$12,$E2547)&gt;0,COUNTIF(Calculs!$U$2:$U$12,$H2547)&gt;0),1,0)</f>
        <v>1</v>
      </c>
      <c r="U2547">
        <f t="shared" si="317"/>
        <v>100000</v>
      </c>
      <c r="V2547">
        <f t="shared" si="318"/>
        <v>200</v>
      </c>
      <c r="W2547">
        <f t="shared" si="319"/>
        <v>35000</v>
      </c>
    </row>
    <row r="2548" spans="1:23" ht="15.75" customHeight="1" x14ac:dyDescent="0.3">
      <c r="A2548" s="2" t="s">
        <v>60</v>
      </c>
      <c r="B2548" s="2">
        <v>1185732</v>
      </c>
      <c r="C2548" s="3">
        <v>44369</v>
      </c>
      <c r="D2548" s="12" t="str" cm="1">
        <f t="array" ref="D2548">_xlfn.SWITCH(WEEKDAY(C2548,2), 1, "Lundi", 2, "Mardi", 3, "Mercredi", 4, "Jeudi", 5, "Vendredi", 6, "Samedi", 7, "Dimanche", "Erreur")</f>
        <v>Mardi</v>
      </c>
      <c r="E2548" s="2" t="s">
        <v>47</v>
      </c>
      <c r="F2548" s="2" t="s">
        <v>97</v>
      </c>
      <c r="G2548" s="2" t="s">
        <v>98</v>
      </c>
      <c r="H2548" s="4" t="s">
        <v>22</v>
      </c>
      <c r="I2548" s="5">
        <v>55.000000000000007</v>
      </c>
      <c r="J2548" s="6">
        <v>375</v>
      </c>
      <c r="K2548" s="7">
        <v>206250.00000000003</v>
      </c>
      <c r="L2548" s="7">
        <v>82500.000000000015</v>
      </c>
      <c r="M2548" s="8">
        <v>0.4</v>
      </c>
      <c r="N2548" s="2" t="s">
        <v>82</v>
      </c>
      <c r="O2548">
        <f t="shared" si="312"/>
        <v>2021</v>
      </c>
      <c r="P2548">
        <f t="shared" si="313"/>
        <v>6</v>
      </c>
      <c r="Q2548" t="str">
        <f t="shared" si="314"/>
        <v>juin</v>
      </c>
      <c r="R2548" t="str">
        <f t="shared" si="315"/>
        <v>Kentucky</v>
      </c>
      <c r="S2548" t="str">
        <f t="shared" si="316"/>
        <v>2021-06</v>
      </c>
      <c r="T2548">
        <f>IF(AND(COUNTIF(Calculs!$Q$2:$Q$12,$O2548)&gt;0,COUNTIF(Calculs!$S$2:$S$12,$E2548)&gt;0,COUNTIF(Calculs!$U$2:$U$12,$H2548)&gt;0),1,0)</f>
        <v>1</v>
      </c>
      <c r="U2548">
        <f t="shared" si="317"/>
        <v>206250.00000000003</v>
      </c>
      <c r="V2548">
        <f t="shared" si="318"/>
        <v>375</v>
      </c>
      <c r="W2548">
        <f t="shared" si="319"/>
        <v>82500.000000000015</v>
      </c>
    </row>
    <row r="2549" spans="1:23" ht="15.75" customHeight="1" x14ac:dyDescent="0.3">
      <c r="A2549" s="2" t="s">
        <v>60</v>
      </c>
      <c r="B2549" s="2">
        <v>1185732</v>
      </c>
      <c r="C2549" s="3">
        <v>44398</v>
      </c>
      <c r="D2549" s="12" t="str" cm="1">
        <f t="array" ref="D2549">_xlfn.SWITCH(WEEKDAY(C2549,2), 1, "Lundi", 2, "Mardi", 3, "Mercredi", 4, "Jeudi", 5, "Vendredi", 6, "Samedi", 7, "Dimanche", "Erreur")</f>
        <v>Mercredi</v>
      </c>
      <c r="E2549" s="2" t="s">
        <v>47</v>
      </c>
      <c r="F2549" s="2" t="s">
        <v>97</v>
      </c>
      <c r="G2549" s="2" t="s">
        <v>98</v>
      </c>
      <c r="H2549" s="4" t="s">
        <v>16</v>
      </c>
      <c r="I2549" s="5">
        <v>50</v>
      </c>
      <c r="J2549" s="6">
        <v>600</v>
      </c>
      <c r="K2549" s="7">
        <v>300000</v>
      </c>
      <c r="L2549" s="7">
        <v>120000</v>
      </c>
      <c r="M2549" s="8">
        <v>0.4</v>
      </c>
      <c r="N2549" s="2" t="s">
        <v>82</v>
      </c>
      <c r="O2549">
        <f t="shared" si="312"/>
        <v>2021</v>
      </c>
      <c r="P2549">
        <f t="shared" si="313"/>
        <v>7</v>
      </c>
      <c r="Q2549" t="str">
        <f t="shared" si="314"/>
        <v>juil</v>
      </c>
      <c r="R2549" t="str">
        <f t="shared" si="315"/>
        <v>Kentucky</v>
      </c>
      <c r="S2549" t="str">
        <f t="shared" si="316"/>
        <v>2021-07</v>
      </c>
      <c r="T2549">
        <f>IF(AND(COUNTIF(Calculs!$Q$2:$Q$12,$O2549)&gt;0,COUNTIF(Calculs!$S$2:$S$12,$E2549)&gt;0,COUNTIF(Calculs!$U$2:$U$12,$H2549)&gt;0),1,0)</f>
        <v>1</v>
      </c>
      <c r="U2549">
        <f t="shared" si="317"/>
        <v>300000</v>
      </c>
      <c r="V2549">
        <f t="shared" si="318"/>
        <v>600</v>
      </c>
      <c r="W2549">
        <f t="shared" si="319"/>
        <v>120000</v>
      </c>
    </row>
    <row r="2550" spans="1:23" ht="15.75" customHeight="1" x14ac:dyDescent="0.3">
      <c r="A2550" s="2" t="s">
        <v>60</v>
      </c>
      <c r="B2550" s="2">
        <v>1185732</v>
      </c>
      <c r="C2550" s="3">
        <v>44398</v>
      </c>
      <c r="D2550" s="12" t="str" cm="1">
        <f t="array" ref="D2550">_xlfn.SWITCH(WEEKDAY(C2550,2), 1, "Lundi", 2, "Mardi", 3, "Mercredi", 4, "Jeudi", 5, "Vendredi", 6, "Samedi", 7, "Dimanche", "Erreur")</f>
        <v>Mercredi</v>
      </c>
      <c r="E2550" s="2" t="s">
        <v>47</v>
      </c>
      <c r="F2550" s="2" t="s">
        <v>97</v>
      </c>
      <c r="G2550" s="2" t="s">
        <v>98</v>
      </c>
      <c r="H2550" s="4" t="s">
        <v>18</v>
      </c>
      <c r="I2550" s="5">
        <v>45.000000000000007</v>
      </c>
      <c r="J2550" s="6">
        <v>350</v>
      </c>
      <c r="K2550" s="7">
        <v>157500.00000000003</v>
      </c>
      <c r="L2550" s="7">
        <v>55125.000000000007</v>
      </c>
      <c r="M2550" s="8">
        <v>0.35</v>
      </c>
      <c r="N2550" s="2" t="s">
        <v>82</v>
      </c>
      <c r="O2550">
        <f t="shared" si="312"/>
        <v>2021</v>
      </c>
      <c r="P2550">
        <f t="shared" si="313"/>
        <v>7</v>
      </c>
      <c r="Q2550" t="str">
        <f t="shared" si="314"/>
        <v>juil</v>
      </c>
      <c r="R2550" t="str">
        <f t="shared" si="315"/>
        <v>Kentucky</v>
      </c>
      <c r="S2550" t="str">
        <f t="shared" si="316"/>
        <v>2021-07</v>
      </c>
      <c r="T2550">
        <f>IF(AND(COUNTIF(Calculs!$Q$2:$Q$12,$O2550)&gt;0,COUNTIF(Calculs!$S$2:$S$12,$E2550)&gt;0,COUNTIF(Calculs!$U$2:$U$12,$H2550)&gt;0),1,0)</f>
        <v>1</v>
      </c>
      <c r="U2550">
        <f t="shared" si="317"/>
        <v>157500.00000000003</v>
      </c>
      <c r="V2550">
        <f t="shared" si="318"/>
        <v>350</v>
      </c>
      <c r="W2550">
        <f t="shared" si="319"/>
        <v>55125.000000000007</v>
      </c>
    </row>
    <row r="2551" spans="1:23" ht="15.75" customHeight="1" x14ac:dyDescent="0.3">
      <c r="A2551" s="2" t="s">
        <v>60</v>
      </c>
      <c r="B2551" s="2">
        <v>1185732</v>
      </c>
      <c r="C2551" s="3">
        <v>44398</v>
      </c>
      <c r="D2551" s="12" t="str" cm="1">
        <f t="array" ref="D2551">_xlfn.SWITCH(WEEKDAY(C2551,2), 1, "Lundi", 2, "Mardi", 3, "Mercredi", 4, "Jeudi", 5, "Vendredi", 6, "Samedi", 7, "Dimanche", "Erreur")</f>
        <v>Mercredi</v>
      </c>
      <c r="E2551" s="2" t="s">
        <v>47</v>
      </c>
      <c r="F2551" s="2" t="s">
        <v>97</v>
      </c>
      <c r="G2551" s="2" t="s">
        <v>98</v>
      </c>
      <c r="H2551" s="4" t="s">
        <v>19</v>
      </c>
      <c r="I2551" s="5">
        <v>40</v>
      </c>
      <c r="J2551" s="6">
        <v>275</v>
      </c>
      <c r="K2551" s="7">
        <v>110000</v>
      </c>
      <c r="L2551" s="7">
        <v>44000</v>
      </c>
      <c r="M2551" s="8">
        <v>0.4</v>
      </c>
      <c r="N2551" s="2" t="s">
        <v>82</v>
      </c>
      <c r="O2551">
        <f t="shared" si="312"/>
        <v>2021</v>
      </c>
      <c r="P2551">
        <f t="shared" si="313"/>
        <v>7</v>
      </c>
      <c r="Q2551" t="str">
        <f t="shared" si="314"/>
        <v>juil</v>
      </c>
      <c r="R2551" t="str">
        <f t="shared" si="315"/>
        <v>Kentucky</v>
      </c>
      <c r="S2551" t="str">
        <f t="shared" si="316"/>
        <v>2021-07</v>
      </c>
      <c r="T2551">
        <f>IF(AND(COUNTIF(Calculs!$Q$2:$Q$12,$O2551)&gt;0,COUNTIF(Calculs!$S$2:$S$12,$E2551)&gt;0,COUNTIF(Calculs!$U$2:$U$12,$H2551)&gt;0),1,0)</f>
        <v>1</v>
      </c>
      <c r="U2551">
        <f t="shared" si="317"/>
        <v>110000</v>
      </c>
      <c r="V2551">
        <f t="shared" si="318"/>
        <v>275</v>
      </c>
      <c r="W2551">
        <f t="shared" si="319"/>
        <v>44000</v>
      </c>
    </row>
    <row r="2552" spans="1:23" ht="15.75" customHeight="1" x14ac:dyDescent="0.3">
      <c r="A2552" s="2" t="s">
        <v>60</v>
      </c>
      <c r="B2552" s="2">
        <v>1185732</v>
      </c>
      <c r="C2552" s="3">
        <v>44398</v>
      </c>
      <c r="D2552" s="12" t="str" cm="1">
        <f t="array" ref="D2552">_xlfn.SWITCH(WEEKDAY(C2552,2), 1, "Lundi", 2, "Mardi", 3, "Mercredi", 4, "Jeudi", 5, "Vendredi", 6, "Samedi", 7, "Dimanche", "Erreur")</f>
        <v>Mercredi</v>
      </c>
      <c r="E2552" s="2" t="s">
        <v>47</v>
      </c>
      <c r="F2552" s="2" t="s">
        <v>97</v>
      </c>
      <c r="G2552" s="2" t="s">
        <v>98</v>
      </c>
      <c r="H2552" s="4" t="s">
        <v>20</v>
      </c>
      <c r="I2552" s="5">
        <v>40</v>
      </c>
      <c r="J2552" s="6">
        <v>225</v>
      </c>
      <c r="K2552" s="7">
        <v>90000</v>
      </c>
      <c r="L2552" s="7">
        <v>36000</v>
      </c>
      <c r="M2552" s="8">
        <v>0.4</v>
      </c>
      <c r="N2552" s="2" t="s">
        <v>82</v>
      </c>
      <c r="O2552">
        <f t="shared" si="312"/>
        <v>2021</v>
      </c>
      <c r="P2552">
        <f t="shared" si="313"/>
        <v>7</v>
      </c>
      <c r="Q2552" t="str">
        <f t="shared" si="314"/>
        <v>juil</v>
      </c>
      <c r="R2552" t="str">
        <f t="shared" si="315"/>
        <v>Kentucky</v>
      </c>
      <c r="S2552" t="str">
        <f t="shared" si="316"/>
        <v>2021-07</v>
      </c>
      <c r="T2552">
        <f>IF(AND(COUNTIF(Calculs!$Q$2:$Q$12,$O2552)&gt;0,COUNTIF(Calculs!$S$2:$S$12,$E2552)&gt;0,COUNTIF(Calculs!$U$2:$U$12,$H2552)&gt;0),1,0)</f>
        <v>1</v>
      </c>
      <c r="U2552">
        <f t="shared" si="317"/>
        <v>90000</v>
      </c>
      <c r="V2552">
        <f t="shared" si="318"/>
        <v>225</v>
      </c>
      <c r="W2552">
        <f t="shared" si="319"/>
        <v>36000</v>
      </c>
    </row>
    <row r="2553" spans="1:23" ht="15.75" customHeight="1" x14ac:dyDescent="0.3">
      <c r="A2553" s="2" t="s">
        <v>60</v>
      </c>
      <c r="B2553" s="2">
        <v>1185732</v>
      </c>
      <c r="C2553" s="3">
        <v>44398</v>
      </c>
      <c r="D2553" s="12" t="str" cm="1">
        <f t="array" ref="D2553">_xlfn.SWITCH(WEEKDAY(C2553,2), 1, "Lundi", 2, "Mardi", 3, "Mercredi", 4, "Jeudi", 5, "Vendredi", 6, "Samedi", 7, "Dimanche", "Erreur")</f>
        <v>Mercredi</v>
      </c>
      <c r="E2553" s="2" t="s">
        <v>47</v>
      </c>
      <c r="F2553" s="2" t="s">
        <v>97</v>
      </c>
      <c r="G2553" s="2" t="s">
        <v>98</v>
      </c>
      <c r="H2553" s="4" t="s">
        <v>21</v>
      </c>
      <c r="I2553" s="5">
        <v>50</v>
      </c>
      <c r="J2553" s="6">
        <v>250</v>
      </c>
      <c r="K2553" s="7">
        <v>125000</v>
      </c>
      <c r="L2553" s="7">
        <v>43750</v>
      </c>
      <c r="M2553" s="8">
        <v>0.35</v>
      </c>
      <c r="N2553" s="2" t="s">
        <v>82</v>
      </c>
      <c r="O2553">
        <f t="shared" si="312"/>
        <v>2021</v>
      </c>
      <c r="P2553">
        <f t="shared" si="313"/>
        <v>7</v>
      </c>
      <c r="Q2553" t="str">
        <f t="shared" si="314"/>
        <v>juil</v>
      </c>
      <c r="R2553" t="str">
        <f t="shared" si="315"/>
        <v>Kentucky</v>
      </c>
      <c r="S2553" t="str">
        <f t="shared" si="316"/>
        <v>2021-07</v>
      </c>
      <c r="T2553">
        <f>IF(AND(COUNTIF(Calculs!$Q$2:$Q$12,$O2553)&gt;0,COUNTIF(Calculs!$S$2:$S$12,$E2553)&gt;0,COUNTIF(Calculs!$U$2:$U$12,$H2553)&gt;0),1,0)</f>
        <v>1</v>
      </c>
      <c r="U2553">
        <f t="shared" si="317"/>
        <v>125000</v>
      </c>
      <c r="V2553">
        <f t="shared" si="318"/>
        <v>250</v>
      </c>
      <c r="W2553">
        <f t="shared" si="319"/>
        <v>43750</v>
      </c>
    </row>
    <row r="2554" spans="1:23" ht="15.75" customHeight="1" x14ac:dyDescent="0.3">
      <c r="A2554" s="2" t="s">
        <v>60</v>
      </c>
      <c r="B2554" s="2">
        <v>1185732</v>
      </c>
      <c r="C2554" s="3">
        <v>44398</v>
      </c>
      <c r="D2554" s="12" t="str" cm="1">
        <f t="array" ref="D2554">_xlfn.SWITCH(WEEKDAY(C2554,2), 1, "Lundi", 2, "Mardi", 3, "Mercredi", 4, "Jeudi", 5, "Vendredi", 6, "Samedi", 7, "Dimanche", "Erreur")</f>
        <v>Mercredi</v>
      </c>
      <c r="E2554" s="2" t="s">
        <v>47</v>
      </c>
      <c r="F2554" s="2" t="s">
        <v>97</v>
      </c>
      <c r="G2554" s="2" t="s">
        <v>98</v>
      </c>
      <c r="H2554" s="4" t="s">
        <v>22</v>
      </c>
      <c r="I2554" s="5">
        <v>55.000000000000007</v>
      </c>
      <c r="J2554" s="6">
        <v>425</v>
      </c>
      <c r="K2554" s="7">
        <v>233750.00000000003</v>
      </c>
      <c r="L2554" s="7">
        <v>93500.000000000015</v>
      </c>
      <c r="M2554" s="8">
        <v>0.4</v>
      </c>
      <c r="N2554" s="2" t="s">
        <v>82</v>
      </c>
      <c r="O2554">
        <f t="shared" si="312"/>
        <v>2021</v>
      </c>
      <c r="P2554">
        <f t="shared" si="313"/>
        <v>7</v>
      </c>
      <c r="Q2554" t="str">
        <f t="shared" si="314"/>
        <v>juil</v>
      </c>
      <c r="R2554" t="str">
        <f t="shared" si="315"/>
        <v>Kentucky</v>
      </c>
      <c r="S2554" t="str">
        <f t="shared" si="316"/>
        <v>2021-07</v>
      </c>
      <c r="T2554">
        <f>IF(AND(COUNTIF(Calculs!$Q$2:$Q$12,$O2554)&gt;0,COUNTIF(Calculs!$S$2:$S$12,$E2554)&gt;0,COUNTIF(Calculs!$U$2:$U$12,$H2554)&gt;0),1,0)</f>
        <v>1</v>
      </c>
      <c r="U2554">
        <f t="shared" si="317"/>
        <v>233750.00000000003</v>
      </c>
      <c r="V2554">
        <f t="shared" si="318"/>
        <v>425</v>
      </c>
      <c r="W2554">
        <f t="shared" si="319"/>
        <v>93500.000000000015</v>
      </c>
    </row>
    <row r="2555" spans="1:23" ht="15.75" customHeight="1" x14ac:dyDescent="0.3">
      <c r="A2555" s="2" t="s">
        <v>60</v>
      </c>
      <c r="B2555" s="2">
        <v>1185732</v>
      </c>
      <c r="C2555" s="3">
        <v>44430</v>
      </c>
      <c r="D2555" s="12" t="str" cm="1">
        <f t="array" ref="D2555">_xlfn.SWITCH(WEEKDAY(C2555,2), 1, "Lundi", 2, "Mardi", 3, "Mercredi", 4, "Jeudi", 5, "Vendredi", 6, "Samedi", 7, "Dimanche", "Erreur")</f>
        <v>Dimanche</v>
      </c>
      <c r="E2555" s="2" t="s">
        <v>47</v>
      </c>
      <c r="F2555" s="2" t="s">
        <v>97</v>
      </c>
      <c r="G2555" s="2" t="s">
        <v>98</v>
      </c>
      <c r="H2555" s="4" t="s">
        <v>16</v>
      </c>
      <c r="I2555" s="5">
        <v>50</v>
      </c>
      <c r="J2555" s="6">
        <v>575</v>
      </c>
      <c r="K2555" s="7">
        <v>287500</v>
      </c>
      <c r="L2555" s="7">
        <v>115000</v>
      </c>
      <c r="M2555" s="8">
        <v>0.4</v>
      </c>
      <c r="N2555" s="2" t="s">
        <v>82</v>
      </c>
      <c r="O2555">
        <f t="shared" si="312"/>
        <v>2021</v>
      </c>
      <c r="P2555">
        <f t="shared" si="313"/>
        <v>8</v>
      </c>
      <c r="Q2555" t="str">
        <f t="shared" si="314"/>
        <v>août</v>
      </c>
      <c r="R2555" t="str">
        <f t="shared" si="315"/>
        <v>Kentucky</v>
      </c>
      <c r="S2555" t="str">
        <f t="shared" si="316"/>
        <v>2021-08</v>
      </c>
      <c r="T2555">
        <f>IF(AND(COUNTIF(Calculs!$Q$2:$Q$12,$O2555)&gt;0,COUNTIF(Calculs!$S$2:$S$12,$E2555)&gt;0,COUNTIF(Calculs!$U$2:$U$12,$H2555)&gt;0),1,0)</f>
        <v>1</v>
      </c>
      <c r="U2555">
        <f t="shared" si="317"/>
        <v>287500</v>
      </c>
      <c r="V2555">
        <f t="shared" si="318"/>
        <v>575</v>
      </c>
      <c r="W2555">
        <f t="shared" si="319"/>
        <v>115000</v>
      </c>
    </row>
    <row r="2556" spans="1:23" ht="15.75" customHeight="1" x14ac:dyDescent="0.3">
      <c r="A2556" s="2" t="s">
        <v>60</v>
      </c>
      <c r="B2556" s="2">
        <v>1185732</v>
      </c>
      <c r="C2556" s="3">
        <v>44430</v>
      </c>
      <c r="D2556" s="12" t="str" cm="1">
        <f t="array" ref="D2556">_xlfn.SWITCH(WEEKDAY(C2556,2), 1, "Lundi", 2, "Mardi", 3, "Mercredi", 4, "Jeudi", 5, "Vendredi", 6, "Samedi", 7, "Dimanche", "Erreur")</f>
        <v>Dimanche</v>
      </c>
      <c r="E2556" s="2" t="s">
        <v>47</v>
      </c>
      <c r="F2556" s="2" t="s">
        <v>97</v>
      </c>
      <c r="G2556" s="2" t="s">
        <v>98</v>
      </c>
      <c r="H2556" s="4" t="s">
        <v>18</v>
      </c>
      <c r="I2556" s="5">
        <v>45.000000000000007</v>
      </c>
      <c r="J2556" s="6">
        <v>350</v>
      </c>
      <c r="K2556" s="7">
        <v>157500.00000000003</v>
      </c>
      <c r="L2556" s="7">
        <v>55125.000000000007</v>
      </c>
      <c r="M2556" s="8">
        <v>0.35</v>
      </c>
      <c r="N2556" s="2" t="s">
        <v>82</v>
      </c>
      <c r="O2556">
        <f t="shared" si="312"/>
        <v>2021</v>
      </c>
      <c r="P2556">
        <f t="shared" si="313"/>
        <v>8</v>
      </c>
      <c r="Q2556" t="str">
        <f t="shared" si="314"/>
        <v>août</v>
      </c>
      <c r="R2556" t="str">
        <f t="shared" si="315"/>
        <v>Kentucky</v>
      </c>
      <c r="S2556" t="str">
        <f t="shared" si="316"/>
        <v>2021-08</v>
      </c>
      <c r="T2556">
        <f>IF(AND(COUNTIF(Calculs!$Q$2:$Q$12,$O2556)&gt;0,COUNTIF(Calculs!$S$2:$S$12,$E2556)&gt;0,COUNTIF(Calculs!$U$2:$U$12,$H2556)&gt;0),1,0)</f>
        <v>1</v>
      </c>
      <c r="U2556">
        <f t="shared" si="317"/>
        <v>157500.00000000003</v>
      </c>
      <c r="V2556">
        <f t="shared" si="318"/>
        <v>350</v>
      </c>
      <c r="W2556">
        <f t="shared" si="319"/>
        <v>55125.000000000007</v>
      </c>
    </row>
    <row r="2557" spans="1:23" ht="15.75" customHeight="1" x14ac:dyDescent="0.3">
      <c r="A2557" s="2" t="s">
        <v>60</v>
      </c>
      <c r="B2557" s="2">
        <v>1185732</v>
      </c>
      <c r="C2557" s="3">
        <v>44430</v>
      </c>
      <c r="D2557" s="12" t="str" cm="1">
        <f t="array" ref="D2557">_xlfn.SWITCH(WEEKDAY(C2557,2), 1, "Lundi", 2, "Mardi", 3, "Mercredi", 4, "Jeudi", 5, "Vendredi", 6, "Samedi", 7, "Dimanche", "Erreur")</f>
        <v>Dimanche</v>
      </c>
      <c r="E2557" s="2" t="s">
        <v>47</v>
      </c>
      <c r="F2557" s="2" t="s">
        <v>97</v>
      </c>
      <c r="G2557" s="2" t="s">
        <v>98</v>
      </c>
      <c r="H2557" s="4" t="s">
        <v>19</v>
      </c>
      <c r="I2557" s="5">
        <v>40</v>
      </c>
      <c r="J2557" s="6">
        <v>275</v>
      </c>
      <c r="K2557" s="7">
        <v>110000</v>
      </c>
      <c r="L2557" s="7">
        <v>44000</v>
      </c>
      <c r="M2557" s="8">
        <v>0.4</v>
      </c>
      <c r="N2557" s="2" t="s">
        <v>82</v>
      </c>
      <c r="O2557">
        <f t="shared" si="312"/>
        <v>2021</v>
      </c>
      <c r="P2557">
        <f t="shared" si="313"/>
        <v>8</v>
      </c>
      <c r="Q2557" t="str">
        <f t="shared" si="314"/>
        <v>août</v>
      </c>
      <c r="R2557" t="str">
        <f t="shared" si="315"/>
        <v>Kentucky</v>
      </c>
      <c r="S2557" t="str">
        <f t="shared" si="316"/>
        <v>2021-08</v>
      </c>
      <c r="T2557">
        <f>IF(AND(COUNTIF(Calculs!$Q$2:$Q$12,$O2557)&gt;0,COUNTIF(Calculs!$S$2:$S$12,$E2557)&gt;0,COUNTIF(Calculs!$U$2:$U$12,$H2557)&gt;0),1,0)</f>
        <v>1</v>
      </c>
      <c r="U2557">
        <f t="shared" si="317"/>
        <v>110000</v>
      </c>
      <c r="V2557">
        <f t="shared" si="318"/>
        <v>275</v>
      </c>
      <c r="W2557">
        <f t="shared" si="319"/>
        <v>44000</v>
      </c>
    </row>
    <row r="2558" spans="1:23" ht="15.75" customHeight="1" x14ac:dyDescent="0.3">
      <c r="A2558" s="2" t="s">
        <v>60</v>
      </c>
      <c r="B2558" s="2">
        <v>1185732</v>
      </c>
      <c r="C2558" s="3">
        <v>44430</v>
      </c>
      <c r="D2558" s="12" t="str" cm="1">
        <f t="array" ref="D2558">_xlfn.SWITCH(WEEKDAY(C2558,2), 1, "Lundi", 2, "Mardi", 3, "Mercredi", 4, "Jeudi", 5, "Vendredi", 6, "Samedi", 7, "Dimanche", "Erreur")</f>
        <v>Dimanche</v>
      </c>
      <c r="E2558" s="2" t="s">
        <v>47</v>
      </c>
      <c r="F2558" s="2" t="s">
        <v>97</v>
      </c>
      <c r="G2558" s="2" t="s">
        <v>98</v>
      </c>
      <c r="H2558" s="4" t="s">
        <v>20</v>
      </c>
      <c r="I2558" s="5">
        <v>40</v>
      </c>
      <c r="J2558" s="6">
        <v>250</v>
      </c>
      <c r="K2558" s="7">
        <v>100000</v>
      </c>
      <c r="L2558" s="7">
        <v>40000</v>
      </c>
      <c r="M2558" s="8">
        <v>0.4</v>
      </c>
      <c r="N2558" s="2" t="s">
        <v>82</v>
      </c>
      <c r="O2558">
        <f t="shared" si="312"/>
        <v>2021</v>
      </c>
      <c r="P2558">
        <f t="shared" si="313"/>
        <v>8</v>
      </c>
      <c r="Q2558" t="str">
        <f t="shared" si="314"/>
        <v>août</v>
      </c>
      <c r="R2558" t="str">
        <f t="shared" si="315"/>
        <v>Kentucky</v>
      </c>
      <c r="S2558" t="str">
        <f t="shared" si="316"/>
        <v>2021-08</v>
      </c>
      <c r="T2558">
        <f>IF(AND(COUNTIF(Calculs!$Q$2:$Q$12,$O2558)&gt;0,COUNTIF(Calculs!$S$2:$S$12,$E2558)&gt;0,COUNTIF(Calculs!$U$2:$U$12,$H2558)&gt;0),1,0)</f>
        <v>1</v>
      </c>
      <c r="U2558">
        <f t="shared" si="317"/>
        <v>100000</v>
      </c>
      <c r="V2558">
        <f t="shared" si="318"/>
        <v>250</v>
      </c>
      <c r="W2558">
        <f t="shared" si="319"/>
        <v>40000</v>
      </c>
    </row>
    <row r="2559" spans="1:23" ht="15.75" customHeight="1" x14ac:dyDescent="0.3">
      <c r="A2559" s="2" t="s">
        <v>60</v>
      </c>
      <c r="B2559" s="2">
        <v>1185732</v>
      </c>
      <c r="C2559" s="3">
        <v>44430</v>
      </c>
      <c r="D2559" s="12" t="str" cm="1">
        <f t="array" ref="D2559">_xlfn.SWITCH(WEEKDAY(C2559,2), 1, "Lundi", 2, "Mardi", 3, "Mercredi", 4, "Jeudi", 5, "Vendredi", 6, "Samedi", 7, "Dimanche", "Erreur")</f>
        <v>Dimanche</v>
      </c>
      <c r="E2559" s="2" t="s">
        <v>47</v>
      </c>
      <c r="F2559" s="2" t="s">
        <v>97</v>
      </c>
      <c r="G2559" s="2" t="s">
        <v>98</v>
      </c>
      <c r="H2559" s="4" t="s">
        <v>21</v>
      </c>
      <c r="I2559" s="5">
        <v>50</v>
      </c>
      <c r="J2559" s="6">
        <v>225</v>
      </c>
      <c r="K2559" s="7">
        <v>112500</v>
      </c>
      <c r="L2559" s="7">
        <v>39375</v>
      </c>
      <c r="M2559" s="8">
        <v>0.35</v>
      </c>
      <c r="N2559" s="2" t="s">
        <v>82</v>
      </c>
      <c r="O2559">
        <f t="shared" si="312"/>
        <v>2021</v>
      </c>
      <c r="P2559">
        <f t="shared" si="313"/>
        <v>8</v>
      </c>
      <c r="Q2559" t="str">
        <f t="shared" si="314"/>
        <v>août</v>
      </c>
      <c r="R2559" t="str">
        <f t="shared" si="315"/>
        <v>Kentucky</v>
      </c>
      <c r="S2559" t="str">
        <f t="shared" si="316"/>
        <v>2021-08</v>
      </c>
      <c r="T2559">
        <f>IF(AND(COUNTIF(Calculs!$Q$2:$Q$12,$O2559)&gt;0,COUNTIF(Calculs!$S$2:$S$12,$E2559)&gt;0,COUNTIF(Calculs!$U$2:$U$12,$H2559)&gt;0),1,0)</f>
        <v>1</v>
      </c>
      <c r="U2559">
        <f t="shared" si="317"/>
        <v>112500</v>
      </c>
      <c r="V2559">
        <f t="shared" si="318"/>
        <v>225</v>
      </c>
      <c r="W2559">
        <f t="shared" si="319"/>
        <v>39375</v>
      </c>
    </row>
    <row r="2560" spans="1:23" ht="15.75" customHeight="1" x14ac:dyDescent="0.3">
      <c r="A2560" s="2" t="s">
        <v>60</v>
      </c>
      <c r="B2560" s="2">
        <v>1185732</v>
      </c>
      <c r="C2560" s="3">
        <v>44430</v>
      </c>
      <c r="D2560" s="12" t="str" cm="1">
        <f t="array" ref="D2560">_xlfn.SWITCH(WEEKDAY(C2560,2), 1, "Lundi", 2, "Mardi", 3, "Mercredi", 4, "Jeudi", 5, "Vendredi", 6, "Samedi", 7, "Dimanche", "Erreur")</f>
        <v>Dimanche</v>
      </c>
      <c r="E2560" s="2" t="s">
        <v>47</v>
      </c>
      <c r="F2560" s="2" t="s">
        <v>97</v>
      </c>
      <c r="G2560" s="2" t="s">
        <v>98</v>
      </c>
      <c r="H2560" s="4" t="s">
        <v>22</v>
      </c>
      <c r="I2560" s="5">
        <v>55.000000000000007</v>
      </c>
      <c r="J2560" s="6">
        <v>400</v>
      </c>
      <c r="K2560" s="7">
        <v>220000.00000000003</v>
      </c>
      <c r="L2560" s="7">
        <v>88000.000000000015</v>
      </c>
      <c r="M2560" s="8">
        <v>0.4</v>
      </c>
      <c r="N2560" s="2" t="s">
        <v>82</v>
      </c>
      <c r="O2560">
        <f t="shared" si="312"/>
        <v>2021</v>
      </c>
      <c r="P2560">
        <f t="shared" si="313"/>
        <v>8</v>
      </c>
      <c r="Q2560" t="str">
        <f t="shared" si="314"/>
        <v>août</v>
      </c>
      <c r="R2560" t="str">
        <f t="shared" si="315"/>
        <v>Kentucky</v>
      </c>
      <c r="S2560" t="str">
        <f t="shared" si="316"/>
        <v>2021-08</v>
      </c>
      <c r="T2560">
        <f>IF(AND(COUNTIF(Calculs!$Q$2:$Q$12,$O2560)&gt;0,COUNTIF(Calculs!$S$2:$S$12,$E2560)&gt;0,COUNTIF(Calculs!$U$2:$U$12,$H2560)&gt;0),1,0)</f>
        <v>1</v>
      </c>
      <c r="U2560">
        <f t="shared" si="317"/>
        <v>220000.00000000003</v>
      </c>
      <c r="V2560">
        <f t="shared" si="318"/>
        <v>400</v>
      </c>
      <c r="W2560">
        <f t="shared" si="319"/>
        <v>88000.000000000015</v>
      </c>
    </row>
    <row r="2561" spans="1:23" ht="15.75" customHeight="1" x14ac:dyDescent="0.3">
      <c r="A2561" s="2" t="s">
        <v>60</v>
      </c>
      <c r="B2561" s="2">
        <v>1185732</v>
      </c>
      <c r="C2561" s="3">
        <v>44462</v>
      </c>
      <c r="D2561" s="12" t="str" cm="1">
        <f t="array" ref="D2561">_xlfn.SWITCH(WEEKDAY(C2561,2), 1, "Lundi", 2, "Mardi", 3, "Mercredi", 4, "Jeudi", 5, "Vendredi", 6, "Samedi", 7, "Dimanche", "Erreur")</f>
        <v>Jeudi</v>
      </c>
      <c r="E2561" s="2" t="s">
        <v>47</v>
      </c>
      <c r="F2561" s="2" t="s">
        <v>97</v>
      </c>
      <c r="G2561" s="2" t="s">
        <v>98</v>
      </c>
      <c r="H2561" s="4" t="s">
        <v>16</v>
      </c>
      <c r="I2561" s="5">
        <v>50</v>
      </c>
      <c r="J2561" s="6">
        <v>525</v>
      </c>
      <c r="K2561" s="7">
        <v>262500</v>
      </c>
      <c r="L2561" s="7">
        <v>105000</v>
      </c>
      <c r="M2561" s="8">
        <v>0.4</v>
      </c>
      <c r="N2561" s="2" t="s">
        <v>82</v>
      </c>
      <c r="O2561">
        <f t="shared" si="312"/>
        <v>2021</v>
      </c>
      <c r="P2561">
        <f t="shared" si="313"/>
        <v>9</v>
      </c>
      <c r="Q2561" t="str">
        <f t="shared" si="314"/>
        <v>sept</v>
      </c>
      <c r="R2561" t="str">
        <f t="shared" si="315"/>
        <v>Kentucky</v>
      </c>
      <c r="S2561" t="str">
        <f t="shared" si="316"/>
        <v>2021-09</v>
      </c>
      <c r="T2561">
        <f>IF(AND(COUNTIF(Calculs!$Q$2:$Q$12,$O2561)&gt;0,COUNTIF(Calculs!$S$2:$S$12,$E2561)&gt;0,COUNTIF(Calculs!$U$2:$U$12,$H2561)&gt;0),1,0)</f>
        <v>1</v>
      </c>
      <c r="U2561">
        <f t="shared" si="317"/>
        <v>262500</v>
      </c>
      <c r="V2561">
        <f t="shared" si="318"/>
        <v>525</v>
      </c>
      <c r="W2561">
        <f t="shared" si="319"/>
        <v>105000</v>
      </c>
    </row>
    <row r="2562" spans="1:23" ht="15.75" customHeight="1" x14ac:dyDescent="0.3">
      <c r="A2562" s="2" t="s">
        <v>60</v>
      </c>
      <c r="B2562" s="2">
        <v>1185732</v>
      </c>
      <c r="C2562" s="3">
        <v>44462</v>
      </c>
      <c r="D2562" s="12" t="str" cm="1">
        <f t="array" ref="D2562">_xlfn.SWITCH(WEEKDAY(C2562,2), 1, "Lundi", 2, "Mardi", 3, "Mercredi", 4, "Jeudi", 5, "Vendredi", 6, "Samedi", 7, "Dimanche", "Erreur")</f>
        <v>Jeudi</v>
      </c>
      <c r="E2562" s="2" t="s">
        <v>47</v>
      </c>
      <c r="F2562" s="2" t="s">
        <v>97</v>
      </c>
      <c r="G2562" s="2" t="s">
        <v>98</v>
      </c>
      <c r="H2562" s="4" t="s">
        <v>18</v>
      </c>
      <c r="I2562" s="5">
        <v>45.000000000000007</v>
      </c>
      <c r="J2562" s="6">
        <v>325</v>
      </c>
      <c r="K2562" s="7">
        <v>146250.00000000003</v>
      </c>
      <c r="L2562" s="7">
        <v>51187.500000000007</v>
      </c>
      <c r="M2562" s="8">
        <v>0.35</v>
      </c>
      <c r="N2562" s="2" t="s">
        <v>82</v>
      </c>
      <c r="O2562">
        <f t="shared" si="312"/>
        <v>2021</v>
      </c>
      <c r="P2562">
        <f t="shared" si="313"/>
        <v>9</v>
      </c>
      <c r="Q2562" t="str">
        <f t="shared" si="314"/>
        <v>sept</v>
      </c>
      <c r="R2562" t="str">
        <f t="shared" si="315"/>
        <v>Kentucky</v>
      </c>
      <c r="S2562" t="str">
        <f t="shared" si="316"/>
        <v>2021-09</v>
      </c>
      <c r="T2562">
        <f>IF(AND(COUNTIF(Calculs!$Q$2:$Q$12,$O2562)&gt;0,COUNTIF(Calculs!$S$2:$S$12,$E2562)&gt;0,COUNTIF(Calculs!$U$2:$U$12,$H2562)&gt;0),1,0)</f>
        <v>1</v>
      </c>
      <c r="U2562">
        <f t="shared" si="317"/>
        <v>146250.00000000003</v>
      </c>
      <c r="V2562">
        <f t="shared" si="318"/>
        <v>325</v>
      </c>
      <c r="W2562">
        <f t="shared" si="319"/>
        <v>51187.500000000007</v>
      </c>
    </row>
    <row r="2563" spans="1:23" ht="15.75" customHeight="1" x14ac:dyDescent="0.3">
      <c r="A2563" s="2" t="s">
        <v>60</v>
      </c>
      <c r="B2563" s="2">
        <v>1185732</v>
      </c>
      <c r="C2563" s="3">
        <v>44462</v>
      </c>
      <c r="D2563" s="12" t="str" cm="1">
        <f t="array" ref="D2563">_xlfn.SWITCH(WEEKDAY(C2563,2), 1, "Lundi", 2, "Mardi", 3, "Mercredi", 4, "Jeudi", 5, "Vendredi", 6, "Samedi", 7, "Dimanche", "Erreur")</f>
        <v>Jeudi</v>
      </c>
      <c r="E2563" s="2" t="s">
        <v>47</v>
      </c>
      <c r="F2563" s="2" t="s">
        <v>97</v>
      </c>
      <c r="G2563" s="2" t="s">
        <v>98</v>
      </c>
      <c r="H2563" s="4" t="s">
        <v>19</v>
      </c>
      <c r="I2563" s="5">
        <v>35</v>
      </c>
      <c r="J2563" s="6">
        <v>225</v>
      </c>
      <c r="K2563" s="7">
        <v>78750</v>
      </c>
      <c r="L2563" s="7">
        <v>31500</v>
      </c>
      <c r="M2563" s="8">
        <v>0.4</v>
      </c>
      <c r="N2563" s="2" t="s">
        <v>82</v>
      </c>
      <c r="O2563">
        <f t="shared" ref="O2563:O2626" si="320">YEAR($C2563)</f>
        <v>2021</v>
      </c>
      <c r="P2563">
        <f t="shared" ref="P2563:P2626" si="321">MONTH($C2563)</f>
        <v>9</v>
      </c>
      <c r="Q2563" t="str">
        <f t="shared" ref="Q2563:Q2626" si="322">TEXT($C2563,"mmm")</f>
        <v>sept</v>
      </c>
      <c r="R2563" t="str">
        <f t="shared" ref="R2563:R2626" si="323">SUBSTITUTE(SUBSTITUTE($F2563,"Sud ","South "),"Ouest ","West ")</f>
        <v>Kentucky</v>
      </c>
      <c r="S2563" t="str">
        <f t="shared" ref="S2563:S2626" si="324">TEXT($C2563,"aaaa-mm")</f>
        <v>2021-09</v>
      </c>
      <c r="T2563">
        <f>IF(AND(COUNTIF(Calculs!$Q$2:$Q$12,$O2563)&gt;0,COUNTIF(Calculs!$S$2:$S$12,$E2563)&gt;0,COUNTIF(Calculs!$U$2:$U$12,$H2563)&gt;0),1,0)</f>
        <v>1</v>
      </c>
      <c r="U2563">
        <f t="shared" ref="U2563:U2626" si="325">$K2563*$T2563</f>
        <v>78750</v>
      </c>
      <c r="V2563">
        <f t="shared" ref="V2563:V2626" si="326">$J2563*$T2563</f>
        <v>225</v>
      </c>
      <c r="W2563">
        <f t="shared" ref="W2563:W2626" si="327">$L2563*$T2563</f>
        <v>31500</v>
      </c>
    </row>
    <row r="2564" spans="1:23" ht="15.75" customHeight="1" x14ac:dyDescent="0.3">
      <c r="A2564" s="2" t="s">
        <v>60</v>
      </c>
      <c r="B2564" s="2">
        <v>1185732</v>
      </c>
      <c r="C2564" s="3">
        <v>44462</v>
      </c>
      <c r="D2564" s="12" t="str" cm="1">
        <f t="array" ref="D2564">_xlfn.SWITCH(WEEKDAY(C2564,2), 1, "Lundi", 2, "Mardi", 3, "Mercredi", 4, "Jeudi", 5, "Vendredi", 6, "Samedi", 7, "Dimanche", "Erreur")</f>
        <v>Jeudi</v>
      </c>
      <c r="E2564" s="2" t="s">
        <v>47</v>
      </c>
      <c r="F2564" s="2" t="s">
        <v>97</v>
      </c>
      <c r="G2564" s="2" t="s">
        <v>98</v>
      </c>
      <c r="H2564" s="4" t="s">
        <v>20</v>
      </c>
      <c r="I2564" s="5">
        <v>35</v>
      </c>
      <c r="J2564" s="6">
        <v>200</v>
      </c>
      <c r="K2564" s="7">
        <v>70000</v>
      </c>
      <c r="L2564" s="7">
        <v>28000</v>
      </c>
      <c r="M2564" s="8">
        <v>0.4</v>
      </c>
      <c r="N2564" s="2" t="s">
        <v>82</v>
      </c>
      <c r="O2564">
        <f t="shared" si="320"/>
        <v>2021</v>
      </c>
      <c r="P2564">
        <f t="shared" si="321"/>
        <v>9</v>
      </c>
      <c r="Q2564" t="str">
        <f t="shared" si="322"/>
        <v>sept</v>
      </c>
      <c r="R2564" t="str">
        <f t="shared" si="323"/>
        <v>Kentucky</v>
      </c>
      <c r="S2564" t="str">
        <f t="shared" si="324"/>
        <v>2021-09</v>
      </c>
      <c r="T2564">
        <f>IF(AND(COUNTIF(Calculs!$Q$2:$Q$12,$O2564)&gt;0,COUNTIF(Calculs!$S$2:$S$12,$E2564)&gt;0,COUNTIF(Calculs!$U$2:$U$12,$H2564)&gt;0),1,0)</f>
        <v>1</v>
      </c>
      <c r="U2564">
        <f t="shared" si="325"/>
        <v>70000</v>
      </c>
      <c r="V2564">
        <f t="shared" si="326"/>
        <v>200</v>
      </c>
      <c r="W2564">
        <f t="shared" si="327"/>
        <v>28000</v>
      </c>
    </row>
    <row r="2565" spans="1:23" ht="15.75" customHeight="1" x14ac:dyDescent="0.3">
      <c r="A2565" s="2" t="s">
        <v>60</v>
      </c>
      <c r="B2565" s="2">
        <v>1185732</v>
      </c>
      <c r="C2565" s="3">
        <v>44462</v>
      </c>
      <c r="D2565" s="12" t="str" cm="1">
        <f t="array" ref="D2565">_xlfn.SWITCH(WEEKDAY(C2565,2), 1, "Lundi", 2, "Mardi", 3, "Mercredi", 4, "Jeudi", 5, "Vendredi", 6, "Samedi", 7, "Dimanche", "Erreur")</f>
        <v>Jeudi</v>
      </c>
      <c r="E2565" s="2" t="s">
        <v>47</v>
      </c>
      <c r="F2565" s="2" t="s">
        <v>97</v>
      </c>
      <c r="G2565" s="2" t="s">
        <v>98</v>
      </c>
      <c r="H2565" s="4" t="s">
        <v>21</v>
      </c>
      <c r="I2565" s="5">
        <v>45</v>
      </c>
      <c r="J2565" s="6">
        <v>200</v>
      </c>
      <c r="K2565" s="7">
        <v>90000</v>
      </c>
      <c r="L2565" s="7">
        <v>31499.999999999996</v>
      </c>
      <c r="M2565" s="8">
        <v>0.35</v>
      </c>
      <c r="N2565" s="2" t="s">
        <v>82</v>
      </c>
      <c r="O2565">
        <f t="shared" si="320"/>
        <v>2021</v>
      </c>
      <c r="P2565">
        <f t="shared" si="321"/>
        <v>9</v>
      </c>
      <c r="Q2565" t="str">
        <f t="shared" si="322"/>
        <v>sept</v>
      </c>
      <c r="R2565" t="str">
        <f t="shared" si="323"/>
        <v>Kentucky</v>
      </c>
      <c r="S2565" t="str">
        <f t="shared" si="324"/>
        <v>2021-09</v>
      </c>
      <c r="T2565">
        <f>IF(AND(COUNTIF(Calculs!$Q$2:$Q$12,$O2565)&gt;0,COUNTIF(Calculs!$S$2:$S$12,$E2565)&gt;0,COUNTIF(Calculs!$U$2:$U$12,$H2565)&gt;0),1,0)</f>
        <v>1</v>
      </c>
      <c r="U2565">
        <f t="shared" si="325"/>
        <v>90000</v>
      </c>
      <c r="V2565">
        <f t="shared" si="326"/>
        <v>200</v>
      </c>
      <c r="W2565">
        <f t="shared" si="327"/>
        <v>31499.999999999996</v>
      </c>
    </row>
    <row r="2566" spans="1:23" ht="15.75" customHeight="1" x14ac:dyDescent="0.3">
      <c r="A2566" s="2" t="s">
        <v>60</v>
      </c>
      <c r="B2566" s="2">
        <v>1185732</v>
      </c>
      <c r="C2566" s="3">
        <v>44462</v>
      </c>
      <c r="D2566" s="12" t="str" cm="1">
        <f t="array" ref="D2566">_xlfn.SWITCH(WEEKDAY(C2566,2), 1, "Lundi", 2, "Mardi", 3, "Mercredi", 4, "Jeudi", 5, "Vendredi", 6, "Samedi", 7, "Dimanche", "Erreur")</f>
        <v>Jeudi</v>
      </c>
      <c r="E2566" s="2" t="s">
        <v>47</v>
      </c>
      <c r="F2566" s="2" t="s">
        <v>97</v>
      </c>
      <c r="G2566" s="2" t="s">
        <v>98</v>
      </c>
      <c r="H2566" s="4" t="s">
        <v>22</v>
      </c>
      <c r="I2566" s="5">
        <v>50</v>
      </c>
      <c r="J2566" s="6">
        <v>275</v>
      </c>
      <c r="K2566" s="7">
        <v>137500</v>
      </c>
      <c r="L2566" s="7">
        <v>55000</v>
      </c>
      <c r="M2566" s="8">
        <v>0.4</v>
      </c>
      <c r="N2566" s="2" t="s">
        <v>82</v>
      </c>
      <c r="O2566">
        <f t="shared" si="320"/>
        <v>2021</v>
      </c>
      <c r="P2566">
        <f t="shared" si="321"/>
        <v>9</v>
      </c>
      <c r="Q2566" t="str">
        <f t="shared" si="322"/>
        <v>sept</v>
      </c>
      <c r="R2566" t="str">
        <f t="shared" si="323"/>
        <v>Kentucky</v>
      </c>
      <c r="S2566" t="str">
        <f t="shared" si="324"/>
        <v>2021-09</v>
      </c>
      <c r="T2566">
        <f>IF(AND(COUNTIF(Calculs!$Q$2:$Q$12,$O2566)&gt;0,COUNTIF(Calculs!$S$2:$S$12,$E2566)&gt;0,COUNTIF(Calculs!$U$2:$U$12,$H2566)&gt;0),1,0)</f>
        <v>1</v>
      </c>
      <c r="U2566">
        <f t="shared" si="325"/>
        <v>137500</v>
      </c>
      <c r="V2566">
        <f t="shared" si="326"/>
        <v>275</v>
      </c>
      <c r="W2566">
        <f t="shared" si="327"/>
        <v>55000</v>
      </c>
    </row>
    <row r="2567" spans="1:23" ht="15.75" customHeight="1" x14ac:dyDescent="0.3">
      <c r="A2567" s="2" t="s">
        <v>60</v>
      </c>
      <c r="B2567" s="2">
        <v>1185732</v>
      </c>
      <c r="C2567" s="3">
        <v>44491</v>
      </c>
      <c r="D2567" s="12" t="str" cm="1">
        <f t="array" ref="D2567">_xlfn.SWITCH(WEEKDAY(C2567,2), 1, "Lundi", 2, "Mardi", 3, "Mercredi", 4, "Jeudi", 5, "Vendredi", 6, "Samedi", 7, "Dimanche", "Erreur")</f>
        <v>Vendredi</v>
      </c>
      <c r="E2567" s="2" t="s">
        <v>47</v>
      </c>
      <c r="F2567" s="2" t="s">
        <v>97</v>
      </c>
      <c r="G2567" s="2" t="s">
        <v>98</v>
      </c>
      <c r="H2567" s="4" t="s">
        <v>16</v>
      </c>
      <c r="I2567" s="5">
        <v>54.999999999999993</v>
      </c>
      <c r="J2567" s="6">
        <v>450</v>
      </c>
      <c r="K2567" s="7">
        <v>247499.99999999997</v>
      </c>
      <c r="L2567" s="7">
        <v>99000</v>
      </c>
      <c r="M2567" s="8">
        <v>0.4</v>
      </c>
      <c r="N2567" s="2" t="s">
        <v>82</v>
      </c>
      <c r="O2567">
        <f t="shared" si="320"/>
        <v>2021</v>
      </c>
      <c r="P2567">
        <f t="shared" si="321"/>
        <v>10</v>
      </c>
      <c r="Q2567" t="str">
        <f t="shared" si="322"/>
        <v>oct</v>
      </c>
      <c r="R2567" t="str">
        <f t="shared" si="323"/>
        <v>Kentucky</v>
      </c>
      <c r="S2567" t="str">
        <f t="shared" si="324"/>
        <v>2021-10</v>
      </c>
      <c r="T2567">
        <f>IF(AND(COUNTIF(Calculs!$Q$2:$Q$12,$O2567)&gt;0,COUNTIF(Calculs!$S$2:$S$12,$E2567)&gt;0,COUNTIF(Calculs!$U$2:$U$12,$H2567)&gt;0),1,0)</f>
        <v>1</v>
      </c>
      <c r="U2567">
        <f t="shared" si="325"/>
        <v>247499.99999999997</v>
      </c>
      <c r="V2567">
        <f t="shared" si="326"/>
        <v>450</v>
      </c>
      <c r="W2567">
        <f t="shared" si="327"/>
        <v>99000</v>
      </c>
    </row>
    <row r="2568" spans="1:23" ht="15.75" customHeight="1" x14ac:dyDescent="0.3">
      <c r="A2568" s="2" t="s">
        <v>60</v>
      </c>
      <c r="B2568" s="2">
        <v>1185732</v>
      </c>
      <c r="C2568" s="3">
        <v>44491</v>
      </c>
      <c r="D2568" s="12" t="str" cm="1">
        <f t="array" ref="D2568">_xlfn.SWITCH(WEEKDAY(C2568,2), 1, "Lundi", 2, "Mardi", 3, "Mercredi", 4, "Jeudi", 5, "Vendredi", 6, "Samedi", 7, "Dimanche", "Erreur")</f>
        <v>Vendredi</v>
      </c>
      <c r="E2568" s="2" t="s">
        <v>47</v>
      </c>
      <c r="F2568" s="2" t="s">
        <v>97</v>
      </c>
      <c r="G2568" s="2" t="s">
        <v>98</v>
      </c>
      <c r="H2568" s="4" t="s">
        <v>18</v>
      </c>
      <c r="I2568" s="5">
        <v>45</v>
      </c>
      <c r="J2568" s="6">
        <v>275</v>
      </c>
      <c r="K2568" s="7">
        <v>123750</v>
      </c>
      <c r="L2568" s="7">
        <v>43312.5</v>
      </c>
      <c r="M2568" s="8">
        <v>0.35</v>
      </c>
      <c r="N2568" s="2" t="s">
        <v>82</v>
      </c>
      <c r="O2568">
        <f t="shared" si="320"/>
        <v>2021</v>
      </c>
      <c r="P2568">
        <f t="shared" si="321"/>
        <v>10</v>
      </c>
      <c r="Q2568" t="str">
        <f t="shared" si="322"/>
        <v>oct</v>
      </c>
      <c r="R2568" t="str">
        <f t="shared" si="323"/>
        <v>Kentucky</v>
      </c>
      <c r="S2568" t="str">
        <f t="shared" si="324"/>
        <v>2021-10</v>
      </c>
      <c r="T2568">
        <f>IF(AND(COUNTIF(Calculs!$Q$2:$Q$12,$O2568)&gt;0,COUNTIF(Calculs!$S$2:$S$12,$E2568)&gt;0,COUNTIF(Calculs!$U$2:$U$12,$H2568)&gt;0),1,0)</f>
        <v>1</v>
      </c>
      <c r="U2568">
        <f t="shared" si="325"/>
        <v>123750</v>
      </c>
      <c r="V2568">
        <f t="shared" si="326"/>
        <v>275</v>
      </c>
      <c r="W2568">
        <f t="shared" si="327"/>
        <v>43312.5</v>
      </c>
    </row>
    <row r="2569" spans="1:23" ht="15.75" customHeight="1" x14ac:dyDescent="0.3">
      <c r="A2569" s="2" t="s">
        <v>60</v>
      </c>
      <c r="B2569" s="2">
        <v>1185732</v>
      </c>
      <c r="C2569" s="3">
        <v>44491</v>
      </c>
      <c r="D2569" s="12" t="str" cm="1">
        <f t="array" ref="D2569">_xlfn.SWITCH(WEEKDAY(C2569,2), 1, "Lundi", 2, "Mardi", 3, "Mercredi", 4, "Jeudi", 5, "Vendredi", 6, "Samedi", 7, "Dimanche", "Erreur")</f>
        <v>Vendredi</v>
      </c>
      <c r="E2569" s="2" t="s">
        <v>47</v>
      </c>
      <c r="F2569" s="2" t="s">
        <v>97</v>
      </c>
      <c r="G2569" s="2" t="s">
        <v>98</v>
      </c>
      <c r="H2569" s="4" t="s">
        <v>19</v>
      </c>
      <c r="I2569" s="5">
        <v>45</v>
      </c>
      <c r="J2569" s="6">
        <v>175</v>
      </c>
      <c r="K2569" s="7">
        <v>78750</v>
      </c>
      <c r="L2569" s="7">
        <v>31500</v>
      </c>
      <c r="M2569" s="8">
        <v>0.4</v>
      </c>
      <c r="N2569" s="2" t="s">
        <v>82</v>
      </c>
      <c r="O2569">
        <f t="shared" si="320"/>
        <v>2021</v>
      </c>
      <c r="P2569">
        <f t="shared" si="321"/>
        <v>10</v>
      </c>
      <c r="Q2569" t="str">
        <f t="shared" si="322"/>
        <v>oct</v>
      </c>
      <c r="R2569" t="str">
        <f t="shared" si="323"/>
        <v>Kentucky</v>
      </c>
      <c r="S2569" t="str">
        <f t="shared" si="324"/>
        <v>2021-10</v>
      </c>
      <c r="T2569">
        <f>IF(AND(COUNTIF(Calculs!$Q$2:$Q$12,$O2569)&gt;0,COUNTIF(Calculs!$S$2:$S$12,$E2569)&gt;0,COUNTIF(Calculs!$U$2:$U$12,$H2569)&gt;0),1,0)</f>
        <v>1</v>
      </c>
      <c r="U2569">
        <f t="shared" si="325"/>
        <v>78750</v>
      </c>
      <c r="V2569">
        <f t="shared" si="326"/>
        <v>175</v>
      </c>
      <c r="W2569">
        <f t="shared" si="327"/>
        <v>31500</v>
      </c>
    </row>
    <row r="2570" spans="1:23" ht="15.75" customHeight="1" x14ac:dyDescent="0.3">
      <c r="A2570" s="2" t="s">
        <v>60</v>
      </c>
      <c r="B2570" s="2">
        <v>1185732</v>
      </c>
      <c r="C2570" s="3">
        <v>44491</v>
      </c>
      <c r="D2570" s="12" t="str" cm="1">
        <f t="array" ref="D2570">_xlfn.SWITCH(WEEKDAY(C2570,2), 1, "Lundi", 2, "Mardi", 3, "Mercredi", 4, "Jeudi", 5, "Vendredi", 6, "Samedi", 7, "Dimanche", "Erreur")</f>
        <v>Vendredi</v>
      </c>
      <c r="E2570" s="2" t="s">
        <v>47</v>
      </c>
      <c r="F2570" s="2" t="s">
        <v>97</v>
      </c>
      <c r="G2570" s="2" t="s">
        <v>98</v>
      </c>
      <c r="H2570" s="4" t="s">
        <v>20</v>
      </c>
      <c r="I2570" s="5">
        <v>45</v>
      </c>
      <c r="J2570" s="6">
        <v>150</v>
      </c>
      <c r="K2570" s="7">
        <v>67500</v>
      </c>
      <c r="L2570" s="7">
        <v>27000</v>
      </c>
      <c r="M2570" s="8">
        <v>0.4</v>
      </c>
      <c r="N2570" s="2" t="s">
        <v>82</v>
      </c>
      <c r="O2570">
        <f t="shared" si="320"/>
        <v>2021</v>
      </c>
      <c r="P2570">
        <f t="shared" si="321"/>
        <v>10</v>
      </c>
      <c r="Q2570" t="str">
        <f t="shared" si="322"/>
        <v>oct</v>
      </c>
      <c r="R2570" t="str">
        <f t="shared" si="323"/>
        <v>Kentucky</v>
      </c>
      <c r="S2570" t="str">
        <f t="shared" si="324"/>
        <v>2021-10</v>
      </c>
      <c r="T2570">
        <f>IF(AND(COUNTIF(Calculs!$Q$2:$Q$12,$O2570)&gt;0,COUNTIF(Calculs!$S$2:$S$12,$E2570)&gt;0,COUNTIF(Calculs!$U$2:$U$12,$H2570)&gt;0),1,0)</f>
        <v>1</v>
      </c>
      <c r="U2570">
        <f t="shared" si="325"/>
        <v>67500</v>
      </c>
      <c r="V2570">
        <f t="shared" si="326"/>
        <v>150</v>
      </c>
      <c r="W2570">
        <f t="shared" si="327"/>
        <v>27000</v>
      </c>
    </row>
    <row r="2571" spans="1:23" ht="15.75" customHeight="1" x14ac:dyDescent="0.3">
      <c r="A2571" s="2" t="s">
        <v>60</v>
      </c>
      <c r="B2571" s="2">
        <v>1185732</v>
      </c>
      <c r="C2571" s="3">
        <v>44491</v>
      </c>
      <c r="D2571" s="12" t="str" cm="1">
        <f t="array" ref="D2571">_xlfn.SWITCH(WEEKDAY(C2571,2), 1, "Lundi", 2, "Mardi", 3, "Mercredi", 4, "Jeudi", 5, "Vendredi", 6, "Samedi", 7, "Dimanche", "Erreur")</f>
        <v>Vendredi</v>
      </c>
      <c r="E2571" s="2" t="s">
        <v>47</v>
      </c>
      <c r="F2571" s="2" t="s">
        <v>97</v>
      </c>
      <c r="G2571" s="2" t="s">
        <v>98</v>
      </c>
      <c r="H2571" s="4" t="s">
        <v>21</v>
      </c>
      <c r="I2571" s="5">
        <v>54.999999999999993</v>
      </c>
      <c r="J2571" s="6">
        <v>150</v>
      </c>
      <c r="K2571" s="7">
        <v>82499.999999999985</v>
      </c>
      <c r="L2571" s="7">
        <v>28874.999999999993</v>
      </c>
      <c r="M2571" s="8">
        <v>0.35</v>
      </c>
      <c r="N2571" s="2" t="s">
        <v>82</v>
      </c>
      <c r="O2571">
        <f t="shared" si="320"/>
        <v>2021</v>
      </c>
      <c r="P2571">
        <f t="shared" si="321"/>
        <v>10</v>
      </c>
      <c r="Q2571" t="str">
        <f t="shared" si="322"/>
        <v>oct</v>
      </c>
      <c r="R2571" t="str">
        <f t="shared" si="323"/>
        <v>Kentucky</v>
      </c>
      <c r="S2571" t="str">
        <f t="shared" si="324"/>
        <v>2021-10</v>
      </c>
      <c r="T2571">
        <f>IF(AND(COUNTIF(Calculs!$Q$2:$Q$12,$O2571)&gt;0,COUNTIF(Calculs!$S$2:$S$12,$E2571)&gt;0,COUNTIF(Calculs!$U$2:$U$12,$H2571)&gt;0),1,0)</f>
        <v>1</v>
      </c>
      <c r="U2571">
        <f t="shared" si="325"/>
        <v>82499.999999999985</v>
      </c>
      <c r="V2571">
        <f t="shared" si="326"/>
        <v>150</v>
      </c>
      <c r="W2571">
        <f t="shared" si="327"/>
        <v>28874.999999999993</v>
      </c>
    </row>
    <row r="2572" spans="1:23" ht="15.75" customHeight="1" x14ac:dyDescent="0.3">
      <c r="A2572" s="2" t="s">
        <v>60</v>
      </c>
      <c r="B2572" s="2">
        <v>1185732</v>
      </c>
      <c r="C2572" s="3">
        <v>44491</v>
      </c>
      <c r="D2572" s="12" t="str" cm="1">
        <f t="array" ref="D2572">_xlfn.SWITCH(WEEKDAY(C2572,2), 1, "Lundi", 2, "Mardi", 3, "Mercredi", 4, "Jeudi", 5, "Vendredi", 6, "Samedi", 7, "Dimanche", "Erreur")</f>
        <v>Vendredi</v>
      </c>
      <c r="E2572" s="2" t="s">
        <v>47</v>
      </c>
      <c r="F2572" s="2" t="s">
        <v>97</v>
      </c>
      <c r="G2572" s="2" t="s">
        <v>98</v>
      </c>
      <c r="H2572" s="4" t="s">
        <v>22</v>
      </c>
      <c r="I2572" s="5">
        <v>54.999999999999993</v>
      </c>
      <c r="J2572" s="6">
        <v>275</v>
      </c>
      <c r="K2572" s="7">
        <v>151249.99999999997</v>
      </c>
      <c r="L2572" s="7">
        <v>60499.999999999993</v>
      </c>
      <c r="M2572" s="8">
        <v>0.4</v>
      </c>
      <c r="N2572" s="2" t="s">
        <v>82</v>
      </c>
      <c r="O2572">
        <f t="shared" si="320"/>
        <v>2021</v>
      </c>
      <c r="P2572">
        <f t="shared" si="321"/>
        <v>10</v>
      </c>
      <c r="Q2572" t="str">
        <f t="shared" si="322"/>
        <v>oct</v>
      </c>
      <c r="R2572" t="str">
        <f t="shared" si="323"/>
        <v>Kentucky</v>
      </c>
      <c r="S2572" t="str">
        <f t="shared" si="324"/>
        <v>2021-10</v>
      </c>
      <c r="T2572">
        <f>IF(AND(COUNTIF(Calculs!$Q$2:$Q$12,$O2572)&gt;0,COUNTIF(Calculs!$S$2:$S$12,$E2572)&gt;0,COUNTIF(Calculs!$U$2:$U$12,$H2572)&gt;0),1,0)</f>
        <v>1</v>
      </c>
      <c r="U2572">
        <f t="shared" si="325"/>
        <v>151249.99999999997</v>
      </c>
      <c r="V2572">
        <f t="shared" si="326"/>
        <v>275</v>
      </c>
      <c r="W2572">
        <f t="shared" si="327"/>
        <v>60499.999999999993</v>
      </c>
    </row>
    <row r="2573" spans="1:23" ht="15.75" customHeight="1" x14ac:dyDescent="0.3">
      <c r="A2573" s="2" t="s">
        <v>60</v>
      </c>
      <c r="B2573" s="2">
        <v>1185732</v>
      </c>
      <c r="C2573" s="3">
        <v>44522</v>
      </c>
      <c r="D2573" s="12" t="str" cm="1">
        <f t="array" ref="D2573">_xlfn.SWITCH(WEEKDAY(C2573,2), 1, "Lundi", 2, "Mardi", 3, "Mercredi", 4, "Jeudi", 5, "Vendredi", 6, "Samedi", 7, "Dimanche", "Erreur")</f>
        <v>Lundi</v>
      </c>
      <c r="E2573" s="2" t="s">
        <v>47</v>
      </c>
      <c r="F2573" s="2" t="s">
        <v>97</v>
      </c>
      <c r="G2573" s="2" t="s">
        <v>98</v>
      </c>
      <c r="H2573" s="4" t="s">
        <v>16</v>
      </c>
      <c r="I2573" s="5">
        <v>50</v>
      </c>
      <c r="J2573" s="6">
        <v>425</v>
      </c>
      <c r="K2573" s="7">
        <v>212500</v>
      </c>
      <c r="L2573" s="7">
        <v>85000</v>
      </c>
      <c r="M2573" s="8">
        <v>0.4</v>
      </c>
      <c r="N2573" s="2" t="s">
        <v>82</v>
      </c>
      <c r="O2573">
        <f t="shared" si="320"/>
        <v>2021</v>
      </c>
      <c r="P2573">
        <f t="shared" si="321"/>
        <v>11</v>
      </c>
      <c r="Q2573" t="str">
        <f t="shared" si="322"/>
        <v>nov</v>
      </c>
      <c r="R2573" t="str">
        <f t="shared" si="323"/>
        <v>Kentucky</v>
      </c>
      <c r="S2573" t="str">
        <f t="shared" si="324"/>
        <v>2021-11</v>
      </c>
      <c r="T2573">
        <f>IF(AND(COUNTIF(Calculs!$Q$2:$Q$12,$O2573)&gt;0,COUNTIF(Calculs!$S$2:$S$12,$E2573)&gt;0,COUNTIF(Calculs!$U$2:$U$12,$H2573)&gt;0),1,0)</f>
        <v>1</v>
      </c>
      <c r="U2573">
        <f t="shared" si="325"/>
        <v>212500</v>
      </c>
      <c r="V2573">
        <f t="shared" si="326"/>
        <v>425</v>
      </c>
      <c r="W2573">
        <f t="shared" si="327"/>
        <v>85000</v>
      </c>
    </row>
    <row r="2574" spans="1:23" ht="15.75" customHeight="1" x14ac:dyDescent="0.3">
      <c r="A2574" s="2" t="s">
        <v>60</v>
      </c>
      <c r="B2574" s="2">
        <v>1185732</v>
      </c>
      <c r="C2574" s="3">
        <v>44522</v>
      </c>
      <c r="D2574" s="12" t="str" cm="1">
        <f t="array" ref="D2574">_xlfn.SWITCH(WEEKDAY(C2574,2), 1, "Lundi", 2, "Mardi", 3, "Mercredi", 4, "Jeudi", 5, "Vendredi", 6, "Samedi", 7, "Dimanche", "Erreur")</f>
        <v>Lundi</v>
      </c>
      <c r="E2574" s="2" t="s">
        <v>47</v>
      </c>
      <c r="F2574" s="2" t="s">
        <v>97</v>
      </c>
      <c r="G2574" s="2" t="s">
        <v>98</v>
      </c>
      <c r="H2574" s="4" t="s">
        <v>18</v>
      </c>
      <c r="I2574" s="5">
        <v>40</v>
      </c>
      <c r="J2574" s="6">
        <v>275</v>
      </c>
      <c r="K2574" s="7">
        <v>110000</v>
      </c>
      <c r="L2574" s="7">
        <v>38500</v>
      </c>
      <c r="M2574" s="8">
        <v>0.35</v>
      </c>
      <c r="N2574" s="2" t="s">
        <v>82</v>
      </c>
      <c r="O2574">
        <f t="shared" si="320"/>
        <v>2021</v>
      </c>
      <c r="P2574">
        <f t="shared" si="321"/>
        <v>11</v>
      </c>
      <c r="Q2574" t="str">
        <f t="shared" si="322"/>
        <v>nov</v>
      </c>
      <c r="R2574" t="str">
        <f t="shared" si="323"/>
        <v>Kentucky</v>
      </c>
      <c r="S2574" t="str">
        <f t="shared" si="324"/>
        <v>2021-11</v>
      </c>
      <c r="T2574">
        <f>IF(AND(COUNTIF(Calculs!$Q$2:$Q$12,$O2574)&gt;0,COUNTIF(Calculs!$S$2:$S$12,$E2574)&gt;0,COUNTIF(Calculs!$U$2:$U$12,$H2574)&gt;0),1,0)</f>
        <v>1</v>
      </c>
      <c r="U2574">
        <f t="shared" si="325"/>
        <v>110000</v>
      </c>
      <c r="V2574">
        <f t="shared" si="326"/>
        <v>275</v>
      </c>
      <c r="W2574">
        <f t="shared" si="327"/>
        <v>38500</v>
      </c>
    </row>
    <row r="2575" spans="1:23" ht="15.75" customHeight="1" x14ac:dyDescent="0.3">
      <c r="A2575" s="2" t="s">
        <v>60</v>
      </c>
      <c r="B2575" s="2">
        <v>1185732</v>
      </c>
      <c r="C2575" s="3">
        <v>44522</v>
      </c>
      <c r="D2575" s="12" t="str" cm="1">
        <f t="array" ref="D2575">_xlfn.SWITCH(WEEKDAY(C2575,2), 1, "Lundi", 2, "Mardi", 3, "Mercredi", 4, "Jeudi", 5, "Vendredi", 6, "Samedi", 7, "Dimanche", "Erreur")</f>
        <v>Lundi</v>
      </c>
      <c r="E2575" s="2" t="s">
        <v>47</v>
      </c>
      <c r="F2575" s="2" t="s">
        <v>97</v>
      </c>
      <c r="G2575" s="2" t="s">
        <v>98</v>
      </c>
      <c r="H2575" s="4" t="s">
        <v>19</v>
      </c>
      <c r="I2575" s="5">
        <v>45</v>
      </c>
      <c r="J2575" s="6">
        <v>220</v>
      </c>
      <c r="K2575" s="7">
        <v>99000</v>
      </c>
      <c r="L2575" s="7">
        <v>39600</v>
      </c>
      <c r="M2575" s="8">
        <v>0.4</v>
      </c>
      <c r="N2575" s="2" t="s">
        <v>82</v>
      </c>
      <c r="O2575">
        <f t="shared" si="320"/>
        <v>2021</v>
      </c>
      <c r="P2575">
        <f t="shared" si="321"/>
        <v>11</v>
      </c>
      <c r="Q2575" t="str">
        <f t="shared" si="322"/>
        <v>nov</v>
      </c>
      <c r="R2575" t="str">
        <f t="shared" si="323"/>
        <v>Kentucky</v>
      </c>
      <c r="S2575" t="str">
        <f t="shared" si="324"/>
        <v>2021-11</v>
      </c>
      <c r="T2575">
        <f>IF(AND(COUNTIF(Calculs!$Q$2:$Q$12,$O2575)&gt;0,COUNTIF(Calculs!$S$2:$S$12,$E2575)&gt;0,COUNTIF(Calculs!$U$2:$U$12,$H2575)&gt;0),1,0)</f>
        <v>1</v>
      </c>
      <c r="U2575">
        <f t="shared" si="325"/>
        <v>99000</v>
      </c>
      <c r="V2575">
        <f t="shared" si="326"/>
        <v>220</v>
      </c>
      <c r="W2575">
        <f t="shared" si="327"/>
        <v>39600</v>
      </c>
    </row>
    <row r="2576" spans="1:23" ht="15.75" customHeight="1" x14ac:dyDescent="0.3">
      <c r="A2576" s="2" t="s">
        <v>13</v>
      </c>
      <c r="B2576" s="2">
        <v>1185732</v>
      </c>
      <c r="C2576" s="3">
        <v>44522</v>
      </c>
      <c r="D2576" s="12" t="str" cm="1">
        <f t="array" ref="D2576">_xlfn.SWITCH(WEEKDAY(C2576,2), 1, "Lundi", 2, "Mardi", 3, "Mercredi", 4, "Jeudi", 5, "Vendredi", 6, "Samedi", 7, "Dimanche", "Erreur")</f>
        <v>Lundi</v>
      </c>
      <c r="E2576" s="2" t="s">
        <v>47</v>
      </c>
      <c r="F2576" s="2" t="s">
        <v>97</v>
      </c>
      <c r="G2576" s="2" t="s">
        <v>98</v>
      </c>
      <c r="H2576" s="4" t="s">
        <v>20</v>
      </c>
      <c r="I2576" s="5">
        <v>55.000000000000007</v>
      </c>
      <c r="J2576" s="6">
        <v>200</v>
      </c>
      <c r="K2576" s="7">
        <v>110000.00000000001</v>
      </c>
      <c r="L2576" s="7">
        <v>44000.000000000007</v>
      </c>
      <c r="M2576" s="8">
        <v>0.4</v>
      </c>
      <c r="N2576" s="2" t="s">
        <v>82</v>
      </c>
      <c r="O2576">
        <f t="shared" si="320"/>
        <v>2021</v>
      </c>
      <c r="P2576">
        <f t="shared" si="321"/>
        <v>11</v>
      </c>
      <c r="Q2576" t="str">
        <f t="shared" si="322"/>
        <v>nov</v>
      </c>
      <c r="R2576" t="str">
        <f t="shared" si="323"/>
        <v>Kentucky</v>
      </c>
      <c r="S2576" t="str">
        <f t="shared" si="324"/>
        <v>2021-11</v>
      </c>
      <c r="T2576">
        <f>IF(AND(COUNTIF(Calculs!$Q$2:$Q$12,$O2576)&gt;0,COUNTIF(Calculs!$S$2:$S$12,$E2576)&gt;0,COUNTIF(Calculs!$U$2:$U$12,$H2576)&gt;0),1,0)</f>
        <v>1</v>
      </c>
      <c r="U2576">
        <f t="shared" si="325"/>
        <v>110000.00000000001</v>
      </c>
      <c r="V2576">
        <f t="shared" si="326"/>
        <v>200</v>
      </c>
      <c r="W2576">
        <f t="shared" si="327"/>
        <v>44000.000000000007</v>
      </c>
    </row>
    <row r="2577" spans="1:23" ht="15.75" customHeight="1" x14ac:dyDescent="0.3">
      <c r="A2577" s="2" t="s">
        <v>13</v>
      </c>
      <c r="B2577" s="2">
        <v>1185732</v>
      </c>
      <c r="C2577" s="3">
        <v>44522</v>
      </c>
      <c r="D2577" s="12" t="str" cm="1">
        <f t="array" ref="D2577">_xlfn.SWITCH(WEEKDAY(C2577,2), 1, "Lundi", 2, "Mardi", 3, "Mercredi", 4, "Jeudi", 5, "Vendredi", 6, "Samedi", 7, "Dimanche", "Erreur")</f>
        <v>Lundi</v>
      </c>
      <c r="E2577" s="2" t="s">
        <v>47</v>
      </c>
      <c r="F2577" s="2" t="s">
        <v>97</v>
      </c>
      <c r="G2577" s="2" t="s">
        <v>98</v>
      </c>
      <c r="H2577" s="4" t="s">
        <v>21</v>
      </c>
      <c r="I2577" s="5">
        <v>65</v>
      </c>
      <c r="J2577" s="6">
        <v>175</v>
      </c>
      <c r="K2577" s="7">
        <v>113750</v>
      </c>
      <c r="L2577" s="7">
        <v>39812.5</v>
      </c>
      <c r="M2577" s="8">
        <v>0.35</v>
      </c>
      <c r="N2577" s="2" t="s">
        <v>82</v>
      </c>
      <c r="O2577">
        <f t="shared" si="320"/>
        <v>2021</v>
      </c>
      <c r="P2577">
        <f t="shared" si="321"/>
        <v>11</v>
      </c>
      <c r="Q2577" t="str">
        <f t="shared" si="322"/>
        <v>nov</v>
      </c>
      <c r="R2577" t="str">
        <f t="shared" si="323"/>
        <v>Kentucky</v>
      </c>
      <c r="S2577" t="str">
        <f t="shared" si="324"/>
        <v>2021-11</v>
      </c>
      <c r="T2577">
        <f>IF(AND(COUNTIF(Calculs!$Q$2:$Q$12,$O2577)&gt;0,COUNTIF(Calculs!$S$2:$S$12,$E2577)&gt;0,COUNTIF(Calculs!$U$2:$U$12,$H2577)&gt;0),1,0)</f>
        <v>1</v>
      </c>
      <c r="U2577">
        <f t="shared" si="325"/>
        <v>113750</v>
      </c>
      <c r="V2577">
        <f t="shared" si="326"/>
        <v>175</v>
      </c>
      <c r="W2577">
        <f t="shared" si="327"/>
        <v>39812.5</v>
      </c>
    </row>
    <row r="2578" spans="1:23" ht="15.75" customHeight="1" x14ac:dyDescent="0.3">
      <c r="A2578" s="2" t="s">
        <v>13</v>
      </c>
      <c r="B2578" s="2">
        <v>1185732</v>
      </c>
      <c r="C2578" s="3">
        <v>44522</v>
      </c>
      <c r="D2578" s="12" t="str" cm="1">
        <f t="array" ref="D2578">_xlfn.SWITCH(WEEKDAY(C2578,2), 1, "Lundi", 2, "Mardi", 3, "Mercredi", 4, "Jeudi", 5, "Vendredi", 6, "Samedi", 7, "Dimanche", "Erreur")</f>
        <v>Lundi</v>
      </c>
      <c r="E2578" s="2" t="s">
        <v>47</v>
      </c>
      <c r="F2578" s="2" t="s">
        <v>97</v>
      </c>
      <c r="G2578" s="2" t="s">
        <v>98</v>
      </c>
      <c r="H2578" s="4" t="s">
        <v>22</v>
      </c>
      <c r="I2578" s="5">
        <v>70</v>
      </c>
      <c r="J2578" s="6">
        <v>275</v>
      </c>
      <c r="K2578" s="7">
        <v>192500</v>
      </c>
      <c r="L2578" s="7">
        <v>77000</v>
      </c>
      <c r="M2578" s="8">
        <v>0.4</v>
      </c>
      <c r="N2578" s="2" t="s">
        <v>82</v>
      </c>
      <c r="O2578">
        <f t="shared" si="320"/>
        <v>2021</v>
      </c>
      <c r="P2578">
        <f t="shared" si="321"/>
        <v>11</v>
      </c>
      <c r="Q2578" t="str">
        <f t="shared" si="322"/>
        <v>nov</v>
      </c>
      <c r="R2578" t="str">
        <f t="shared" si="323"/>
        <v>Kentucky</v>
      </c>
      <c r="S2578" t="str">
        <f t="shared" si="324"/>
        <v>2021-11</v>
      </c>
      <c r="T2578">
        <f>IF(AND(COUNTIF(Calculs!$Q$2:$Q$12,$O2578)&gt;0,COUNTIF(Calculs!$S$2:$S$12,$E2578)&gt;0,COUNTIF(Calculs!$U$2:$U$12,$H2578)&gt;0),1,0)</f>
        <v>1</v>
      </c>
      <c r="U2578">
        <f t="shared" si="325"/>
        <v>192500</v>
      </c>
      <c r="V2578">
        <f t="shared" si="326"/>
        <v>275</v>
      </c>
      <c r="W2578">
        <f t="shared" si="327"/>
        <v>77000</v>
      </c>
    </row>
    <row r="2579" spans="1:23" ht="15.75" customHeight="1" x14ac:dyDescent="0.3">
      <c r="A2579" s="2" t="s">
        <v>13</v>
      </c>
      <c r="B2579" s="2">
        <v>1185732</v>
      </c>
      <c r="C2579" s="3">
        <v>44551</v>
      </c>
      <c r="D2579" s="12" t="str" cm="1">
        <f t="array" ref="D2579">_xlfn.SWITCH(WEEKDAY(C2579,2), 1, "Lundi", 2, "Mardi", 3, "Mercredi", 4, "Jeudi", 5, "Vendredi", 6, "Samedi", 7, "Dimanche", "Erreur")</f>
        <v>Mardi</v>
      </c>
      <c r="E2579" s="2" t="s">
        <v>47</v>
      </c>
      <c r="F2579" s="2" t="s">
        <v>97</v>
      </c>
      <c r="G2579" s="2" t="s">
        <v>98</v>
      </c>
      <c r="H2579" s="4" t="s">
        <v>16</v>
      </c>
      <c r="I2579" s="5">
        <v>65</v>
      </c>
      <c r="J2579" s="6">
        <v>525</v>
      </c>
      <c r="K2579" s="7">
        <v>341250</v>
      </c>
      <c r="L2579" s="7">
        <v>136500</v>
      </c>
      <c r="M2579" s="8">
        <v>0.4</v>
      </c>
      <c r="N2579" s="2" t="s">
        <v>82</v>
      </c>
      <c r="O2579">
        <f t="shared" si="320"/>
        <v>2021</v>
      </c>
      <c r="P2579">
        <f t="shared" si="321"/>
        <v>12</v>
      </c>
      <c r="Q2579" t="str">
        <f t="shared" si="322"/>
        <v>déc</v>
      </c>
      <c r="R2579" t="str">
        <f t="shared" si="323"/>
        <v>Kentucky</v>
      </c>
      <c r="S2579" t="str">
        <f t="shared" si="324"/>
        <v>2021-12</v>
      </c>
      <c r="T2579">
        <f>IF(AND(COUNTIF(Calculs!$Q$2:$Q$12,$O2579)&gt;0,COUNTIF(Calculs!$S$2:$S$12,$E2579)&gt;0,COUNTIF(Calculs!$U$2:$U$12,$H2579)&gt;0),1,0)</f>
        <v>1</v>
      </c>
      <c r="U2579">
        <f t="shared" si="325"/>
        <v>341250</v>
      </c>
      <c r="V2579">
        <f t="shared" si="326"/>
        <v>525</v>
      </c>
      <c r="W2579">
        <f t="shared" si="327"/>
        <v>136500</v>
      </c>
    </row>
    <row r="2580" spans="1:23" ht="15.75" customHeight="1" x14ac:dyDescent="0.3">
      <c r="A2580" s="2" t="s">
        <v>13</v>
      </c>
      <c r="B2580" s="2">
        <v>1185732</v>
      </c>
      <c r="C2580" s="3">
        <v>44551</v>
      </c>
      <c r="D2580" s="12" t="str" cm="1">
        <f t="array" ref="D2580">_xlfn.SWITCH(WEEKDAY(C2580,2), 1, "Lundi", 2, "Mardi", 3, "Mercredi", 4, "Jeudi", 5, "Vendredi", 6, "Samedi", 7, "Dimanche", "Erreur")</f>
        <v>Mardi</v>
      </c>
      <c r="E2580" s="2" t="s">
        <v>47</v>
      </c>
      <c r="F2580" s="2" t="s">
        <v>97</v>
      </c>
      <c r="G2580" s="2" t="s">
        <v>98</v>
      </c>
      <c r="H2580" s="4" t="s">
        <v>18</v>
      </c>
      <c r="I2580" s="5">
        <v>55.000000000000007</v>
      </c>
      <c r="J2580" s="6">
        <v>325</v>
      </c>
      <c r="K2580" s="7">
        <v>178750.00000000003</v>
      </c>
      <c r="L2580" s="7">
        <v>62562.500000000007</v>
      </c>
      <c r="M2580" s="8">
        <v>0.35</v>
      </c>
      <c r="N2580" s="2" t="s">
        <v>82</v>
      </c>
      <c r="O2580">
        <f t="shared" si="320"/>
        <v>2021</v>
      </c>
      <c r="P2580">
        <f t="shared" si="321"/>
        <v>12</v>
      </c>
      <c r="Q2580" t="str">
        <f t="shared" si="322"/>
        <v>déc</v>
      </c>
      <c r="R2580" t="str">
        <f t="shared" si="323"/>
        <v>Kentucky</v>
      </c>
      <c r="S2580" t="str">
        <f t="shared" si="324"/>
        <v>2021-12</v>
      </c>
      <c r="T2580">
        <f>IF(AND(COUNTIF(Calculs!$Q$2:$Q$12,$O2580)&gt;0,COUNTIF(Calculs!$S$2:$S$12,$E2580)&gt;0,COUNTIF(Calculs!$U$2:$U$12,$H2580)&gt;0),1,0)</f>
        <v>1</v>
      </c>
      <c r="U2580">
        <f t="shared" si="325"/>
        <v>178750.00000000003</v>
      </c>
      <c r="V2580">
        <f t="shared" si="326"/>
        <v>325</v>
      </c>
      <c r="W2580">
        <f t="shared" si="327"/>
        <v>62562.500000000007</v>
      </c>
    </row>
    <row r="2581" spans="1:23" ht="15.75" customHeight="1" x14ac:dyDescent="0.3">
      <c r="A2581" s="2" t="s">
        <v>13</v>
      </c>
      <c r="B2581" s="2">
        <v>1185732</v>
      </c>
      <c r="C2581" s="3">
        <v>44551</v>
      </c>
      <c r="D2581" s="12" t="str" cm="1">
        <f t="array" ref="D2581">_xlfn.SWITCH(WEEKDAY(C2581,2), 1, "Lundi", 2, "Mardi", 3, "Mercredi", 4, "Jeudi", 5, "Vendredi", 6, "Samedi", 7, "Dimanche", "Erreur")</f>
        <v>Mardi</v>
      </c>
      <c r="E2581" s="2" t="s">
        <v>47</v>
      </c>
      <c r="F2581" s="2" t="s">
        <v>97</v>
      </c>
      <c r="G2581" s="2" t="s">
        <v>98</v>
      </c>
      <c r="H2581" s="4" t="s">
        <v>19</v>
      </c>
      <c r="I2581" s="5">
        <v>55.000000000000007</v>
      </c>
      <c r="J2581" s="6">
        <v>275</v>
      </c>
      <c r="K2581" s="7">
        <v>151250.00000000003</v>
      </c>
      <c r="L2581" s="7">
        <v>60500.000000000015</v>
      </c>
      <c r="M2581" s="8">
        <v>0.4</v>
      </c>
      <c r="N2581" s="2" t="s">
        <v>82</v>
      </c>
      <c r="O2581">
        <f t="shared" si="320"/>
        <v>2021</v>
      </c>
      <c r="P2581">
        <f t="shared" si="321"/>
        <v>12</v>
      </c>
      <c r="Q2581" t="str">
        <f t="shared" si="322"/>
        <v>déc</v>
      </c>
      <c r="R2581" t="str">
        <f t="shared" si="323"/>
        <v>Kentucky</v>
      </c>
      <c r="S2581" t="str">
        <f t="shared" si="324"/>
        <v>2021-12</v>
      </c>
      <c r="T2581">
        <f>IF(AND(COUNTIF(Calculs!$Q$2:$Q$12,$O2581)&gt;0,COUNTIF(Calculs!$S$2:$S$12,$E2581)&gt;0,COUNTIF(Calculs!$U$2:$U$12,$H2581)&gt;0),1,0)</f>
        <v>1</v>
      </c>
      <c r="U2581">
        <f t="shared" si="325"/>
        <v>151250.00000000003</v>
      </c>
      <c r="V2581">
        <f t="shared" si="326"/>
        <v>275</v>
      </c>
      <c r="W2581">
        <f t="shared" si="327"/>
        <v>60500.000000000015</v>
      </c>
    </row>
    <row r="2582" spans="1:23" ht="15.75" customHeight="1" x14ac:dyDescent="0.3">
      <c r="A2582" s="2" t="s">
        <v>13</v>
      </c>
      <c r="B2582" s="2">
        <v>1185732</v>
      </c>
      <c r="C2582" s="3">
        <v>44551</v>
      </c>
      <c r="D2582" s="12" t="str" cm="1">
        <f t="array" ref="D2582">_xlfn.SWITCH(WEEKDAY(C2582,2), 1, "Lundi", 2, "Mardi", 3, "Mercredi", 4, "Jeudi", 5, "Vendredi", 6, "Samedi", 7, "Dimanche", "Erreur")</f>
        <v>Mardi</v>
      </c>
      <c r="E2582" s="2" t="s">
        <v>47</v>
      </c>
      <c r="F2582" s="2" t="s">
        <v>97</v>
      </c>
      <c r="G2582" s="2" t="s">
        <v>98</v>
      </c>
      <c r="H2582" s="4" t="s">
        <v>20</v>
      </c>
      <c r="I2582" s="5">
        <v>50</v>
      </c>
      <c r="J2582" s="6">
        <v>225</v>
      </c>
      <c r="K2582" s="7">
        <v>112500</v>
      </c>
      <c r="L2582" s="7">
        <v>45000</v>
      </c>
      <c r="M2582" s="8">
        <v>0.4</v>
      </c>
      <c r="N2582" s="2" t="s">
        <v>82</v>
      </c>
      <c r="O2582">
        <f t="shared" si="320"/>
        <v>2021</v>
      </c>
      <c r="P2582">
        <f t="shared" si="321"/>
        <v>12</v>
      </c>
      <c r="Q2582" t="str">
        <f t="shared" si="322"/>
        <v>déc</v>
      </c>
      <c r="R2582" t="str">
        <f t="shared" si="323"/>
        <v>Kentucky</v>
      </c>
      <c r="S2582" t="str">
        <f t="shared" si="324"/>
        <v>2021-12</v>
      </c>
      <c r="T2582">
        <f>IF(AND(COUNTIF(Calculs!$Q$2:$Q$12,$O2582)&gt;0,COUNTIF(Calculs!$S$2:$S$12,$E2582)&gt;0,COUNTIF(Calculs!$U$2:$U$12,$H2582)&gt;0),1,0)</f>
        <v>1</v>
      </c>
      <c r="U2582">
        <f t="shared" si="325"/>
        <v>112500</v>
      </c>
      <c r="V2582">
        <f t="shared" si="326"/>
        <v>225</v>
      </c>
      <c r="W2582">
        <f t="shared" si="327"/>
        <v>45000</v>
      </c>
    </row>
    <row r="2583" spans="1:23" ht="15.75" customHeight="1" x14ac:dyDescent="0.3">
      <c r="A2583" s="2" t="s">
        <v>13</v>
      </c>
      <c r="B2583" s="2">
        <v>1185732</v>
      </c>
      <c r="C2583" s="3">
        <v>44551</v>
      </c>
      <c r="D2583" s="12" t="str" cm="1">
        <f t="array" ref="D2583">_xlfn.SWITCH(WEEKDAY(C2583,2), 1, "Lundi", 2, "Mardi", 3, "Mercredi", 4, "Jeudi", 5, "Vendredi", 6, "Samedi", 7, "Dimanche", "Erreur")</f>
        <v>Mardi</v>
      </c>
      <c r="E2583" s="2" t="s">
        <v>47</v>
      </c>
      <c r="F2583" s="2" t="s">
        <v>97</v>
      </c>
      <c r="G2583" s="2" t="s">
        <v>98</v>
      </c>
      <c r="H2583" s="4" t="s">
        <v>21</v>
      </c>
      <c r="I2583" s="5">
        <v>60</v>
      </c>
      <c r="J2583" s="6">
        <v>225</v>
      </c>
      <c r="K2583" s="7">
        <v>135000</v>
      </c>
      <c r="L2583" s="7">
        <v>47250</v>
      </c>
      <c r="M2583" s="8">
        <v>0.35</v>
      </c>
      <c r="N2583" s="2" t="s">
        <v>82</v>
      </c>
      <c r="O2583">
        <f t="shared" si="320"/>
        <v>2021</v>
      </c>
      <c r="P2583">
        <f t="shared" si="321"/>
        <v>12</v>
      </c>
      <c r="Q2583" t="str">
        <f t="shared" si="322"/>
        <v>déc</v>
      </c>
      <c r="R2583" t="str">
        <f t="shared" si="323"/>
        <v>Kentucky</v>
      </c>
      <c r="S2583" t="str">
        <f t="shared" si="324"/>
        <v>2021-12</v>
      </c>
      <c r="T2583">
        <f>IF(AND(COUNTIF(Calculs!$Q$2:$Q$12,$O2583)&gt;0,COUNTIF(Calculs!$S$2:$S$12,$E2583)&gt;0,COUNTIF(Calculs!$U$2:$U$12,$H2583)&gt;0),1,0)</f>
        <v>1</v>
      </c>
      <c r="U2583">
        <f t="shared" si="325"/>
        <v>135000</v>
      </c>
      <c r="V2583">
        <f t="shared" si="326"/>
        <v>225</v>
      </c>
      <c r="W2583">
        <f t="shared" si="327"/>
        <v>47250</v>
      </c>
    </row>
    <row r="2584" spans="1:23" ht="15.75" customHeight="1" x14ac:dyDescent="0.3">
      <c r="A2584" s="2" t="s">
        <v>13</v>
      </c>
      <c r="B2584" s="2">
        <v>1185732</v>
      </c>
      <c r="C2584" s="3">
        <v>44551</v>
      </c>
      <c r="D2584" s="12" t="str" cm="1">
        <f t="array" ref="D2584">_xlfn.SWITCH(WEEKDAY(C2584,2), 1, "Lundi", 2, "Mardi", 3, "Mercredi", 4, "Jeudi", 5, "Vendredi", 6, "Samedi", 7, "Dimanche", "Erreur")</f>
        <v>Mardi</v>
      </c>
      <c r="E2584" s="2" t="s">
        <v>47</v>
      </c>
      <c r="F2584" s="2" t="s">
        <v>97</v>
      </c>
      <c r="G2584" s="2" t="s">
        <v>98</v>
      </c>
      <c r="H2584" s="4" t="s">
        <v>22</v>
      </c>
      <c r="I2584" s="5">
        <v>64.999999999999986</v>
      </c>
      <c r="J2584" s="6">
        <v>325</v>
      </c>
      <c r="K2584" s="7">
        <v>211249.99999999994</v>
      </c>
      <c r="L2584" s="7">
        <v>84499.999999999985</v>
      </c>
      <c r="M2584" s="8">
        <v>0.4</v>
      </c>
      <c r="N2584" s="2" t="s">
        <v>82</v>
      </c>
      <c r="O2584">
        <f t="shared" si="320"/>
        <v>2021</v>
      </c>
      <c r="P2584">
        <f t="shared" si="321"/>
        <v>12</v>
      </c>
      <c r="Q2584" t="str">
        <f t="shared" si="322"/>
        <v>déc</v>
      </c>
      <c r="R2584" t="str">
        <f t="shared" si="323"/>
        <v>Kentucky</v>
      </c>
      <c r="S2584" t="str">
        <f t="shared" si="324"/>
        <v>2021-12</v>
      </c>
      <c r="T2584">
        <f>IF(AND(COUNTIF(Calculs!$Q$2:$Q$12,$O2584)&gt;0,COUNTIF(Calculs!$S$2:$S$12,$E2584)&gt;0,COUNTIF(Calculs!$U$2:$U$12,$H2584)&gt;0),1,0)</f>
        <v>1</v>
      </c>
      <c r="U2584">
        <f t="shared" si="325"/>
        <v>211249.99999999994</v>
      </c>
      <c r="V2584">
        <f t="shared" si="326"/>
        <v>325</v>
      </c>
      <c r="W2584">
        <f t="shared" si="327"/>
        <v>84499.999999999985</v>
      </c>
    </row>
    <row r="2585" spans="1:23" ht="15.75" customHeight="1" x14ac:dyDescent="0.3">
      <c r="A2585" s="2" t="s">
        <v>13</v>
      </c>
      <c r="B2585" s="2">
        <v>1185732</v>
      </c>
      <c r="C2585" s="3">
        <v>44216</v>
      </c>
      <c r="D2585" s="12" t="str" cm="1">
        <f t="array" ref="D2585">_xlfn.SWITCH(WEEKDAY(C2585,2), 1, "Lundi", 2, "Mardi", 3, "Mercredi", 4, "Jeudi", 5, "Vendredi", 6, "Samedi", 7, "Dimanche", "Erreur")</f>
        <v>Mercredi</v>
      </c>
      <c r="E2585" s="2" t="s">
        <v>47</v>
      </c>
      <c r="F2585" s="2" t="s">
        <v>97</v>
      </c>
      <c r="G2585" s="2" t="s">
        <v>98</v>
      </c>
      <c r="H2585" s="4" t="s">
        <v>16</v>
      </c>
      <c r="I2585" s="5">
        <v>30.000000000000004</v>
      </c>
      <c r="J2585" s="6">
        <v>725</v>
      </c>
      <c r="K2585" s="7">
        <v>217500.00000000003</v>
      </c>
      <c r="L2585" s="7">
        <v>87000.000000000015</v>
      </c>
      <c r="M2585" s="8">
        <v>0.4</v>
      </c>
      <c r="N2585" s="2" t="s">
        <v>82</v>
      </c>
      <c r="O2585">
        <f t="shared" si="320"/>
        <v>2021</v>
      </c>
      <c r="P2585">
        <f t="shared" si="321"/>
        <v>1</v>
      </c>
      <c r="Q2585" t="str">
        <f t="shared" si="322"/>
        <v>janv</v>
      </c>
      <c r="R2585" t="str">
        <f t="shared" si="323"/>
        <v>Kentucky</v>
      </c>
      <c r="S2585" t="str">
        <f t="shared" si="324"/>
        <v>2021-01</v>
      </c>
      <c r="T2585">
        <f>IF(AND(COUNTIF(Calculs!$Q$2:$Q$12,$O2585)&gt;0,COUNTIF(Calculs!$S$2:$S$12,$E2585)&gt;0,COUNTIF(Calculs!$U$2:$U$12,$H2585)&gt;0),1,0)</f>
        <v>1</v>
      </c>
      <c r="U2585">
        <f t="shared" si="325"/>
        <v>217500.00000000003</v>
      </c>
      <c r="V2585">
        <f t="shared" si="326"/>
        <v>725</v>
      </c>
      <c r="W2585">
        <f t="shared" si="327"/>
        <v>87000.000000000015</v>
      </c>
    </row>
    <row r="2586" spans="1:23" ht="15.75" customHeight="1" x14ac:dyDescent="0.3">
      <c r="A2586" s="2" t="s">
        <v>13</v>
      </c>
      <c r="B2586" s="2">
        <v>1185732</v>
      </c>
      <c r="C2586" s="3">
        <v>44216</v>
      </c>
      <c r="D2586" s="12" t="str" cm="1">
        <f t="array" ref="D2586">_xlfn.SWITCH(WEEKDAY(C2586,2), 1, "Lundi", 2, "Mardi", 3, "Mercredi", 4, "Jeudi", 5, "Vendredi", 6, "Samedi", 7, "Dimanche", "Erreur")</f>
        <v>Mercredi</v>
      </c>
      <c r="E2586" s="2" t="s">
        <v>47</v>
      </c>
      <c r="F2586" s="2" t="s">
        <v>97</v>
      </c>
      <c r="G2586" s="2" t="s">
        <v>98</v>
      </c>
      <c r="H2586" s="4" t="s">
        <v>18</v>
      </c>
      <c r="I2586" s="5">
        <v>30.000000000000004</v>
      </c>
      <c r="J2586" s="6">
        <v>525</v>
      </c>
      <c r="K2586" s="7">
        <v>157500.00000000003</v>
      </c>
      <c r="L2586" s="7">
        <v>55125.000000000007</v>
      </c>
      <c r="M2586" s="8">
        <v>0.35</v>
      </c>
      <c r="N2586" s="2" t="s">
        <v>82</v>
      </c>
      <c r="O2586">
        <f t="shared" si="320"/>
        <v>2021</v>
      </c>
      <c r="P2586">
        <f t="shared" si="321"/>
        <v>1</v>
      </c>
      <c r="Q2586" t="str">
        <f t="shared" si="322"/>
        <v>janv</v>
      </c>
      <c r="R2586" t="str">
        <f t="shared" si="323"/>
        <v>Kentucky</v>
      </c>
      <c r="S2586" t="str">
        <f t="shared" si="324"/>
        <v>2021-01</v>
      </c>
      <c r="T2586">
        <f>IF(AND(COUNTIF(Calculs!$Q$2:$Q$12,$O2586)&gt;0,COUNTIF(Calculs!$S$2:$S$12,$E2586)&gt;0,COUNTIF(Calculs!$U$2:$U$12,$H2586)&gt;0),1,0)</f>
        <v>1</v>
      </c>
      <c r="U2586">
        <f t="shared" si="325"/>
        <v>157500.00000000003</v>
      </c>
      <c r="V2586">
        <f t="shared" si="326"/>
        <v>525</v>
      </c>
      <c r="W2586">
        <f t="shared" si="327"/>
        <v>55125.000000000007</v>
      </c>
    </row>
    <row r="2587" spans="1:23" ht="15.75" customHeight="1" x14ac:dyDescent="0.3">
      <c r="A2587" s="2" t="s">
        <v>13</v>
      </c>
      <c r="B2587" s="2">
        <v>1185732</v>
      </c>
      <c r="C2587" s="3">
        <v>44216</v>
      </c>
      <c r="D2587" s="12" t="str" cm="1">
        <f t="array" ref="D2587">_xlfn.SWITCH(WEEKDAY(C2587,2), 1, "Lundi", 2, "Mardi", 3, "Mercredi", 4, "Jeudi", 5, "Vendredi", 6, "Samedi", 7, "Dimanche", "Erreur")</f>
        <v>Mercredi</v>
      </c>
      <c r="E2587" s="2" t="s">
        <v>47</v>
      </c>
      <c r="F2587" s="2" t="s">
        <v>97</v>
      </c>
      <c r="G2587" s="2" t="s">
        <v>98</v>
      </c>
      <c r="H2587" s="4" t="s">
        <v>19</v>
      </c>
      <c r="I2587" s="5">
        <v>20.000000000000007</v>
      </c>
      <c r="J2587" s="6">
        <v>525</v>
      </c>
      <c r="K2587" s="7">
        <v>105000.00000000004</v>
      </c>
      <c r="L2587" s="7">
        <v>42000.000000000022</v>
      </c>
      <c r="M2587" s="8">
        <v>0.4</v>
      </c>
      <c r="N2587" s="2" t="s">
        <v>82</v>
      </c>
      <c r="O2587">
        <f t="shared" si="320"/>
        <v>2021</v>
      </c>
      <c r="P2587">
        <f t="shared" si="321"/>
        <v>1</v>
      </c>
      <c r="Q2587" t="str">
        <f t="shared" si="322"/>
        <v>janv</v>
      </c>
      <c r="R2587" t="str">
        <f t="shared" si="323"/>
        <v>Kentucky</v>
      </c>
      <c r="S2587" t="str">
        <f t="shared" si="324"/>
        <v>2021-01</v>
      </c>
      <c r="T2587">
        <f>IF(AND(COUNTIF(Calculs!$Q$2:$Q$12,$O2587)&gt;0,COUNTIF(Calculs!$S$2:$S$12,$E2587)&gt;0,COUNTIF(Calculs!$U$2:$U$12,$H2587)&gt;0),1,0)</f>
        <v>1</v>
      </c>
      <c r="U2587">
        <f t="shared" si="325"/>
        <v>105000.00000000004</v>
      </c>
      <c r="V2587">
        <f t="shared" si="326"/>
        <v>525</v>
      </c>
      <c r="W2587">
        <f t="shared" si="327"/>
        <v>42000.000000000022</v>
      </c>
    </row>
    <row r="2588" spans="1:23" ht="15.75" customHeight="1" x14ac:dyDescent="0.3">
      <c r="A2588" s="2" t="s">
        <v>13</v>
      </c>
      <c r="B2588" s="2">
        <v>1185732</v>
      </c>
      <c r="C2588" s="3">
        <v>44216</v>
      </c>
      <c r="D2588" s="12" t="str" cm="1">
        <f t="array" ref="D2588">_xlfn.SWITCH(WEEKDAY(C2588,2), 1, "Lundi", 2, "Mardi", 3, "Mercredi", 4, "Jeudi", 5, "Vendredi", 6, "Samedi", 7, "Dimanche", "Erreur")</f>
        <v>Mercredi</v>
      </c>
      <c r="E2588" s="2" t="s">
        <v>47</v>
      </c>
      <c r="F2588" s="2" t="s">
        <v>97</v>
      </c>
      <c r="G2588" s="2" t="s">
        <v>98</v>
      </c>
      <c r="H2588" s="4" t="s">
        <v>20</v>
      </c>
      <c r="I2588" s="5">
        <v>25</v>
      </c>
      <c r="J2588" s="6">
        <v>375</v>
      </c>
      <c r="K2588" s="7">
        <v>93750</v>
      </c>
      <c r="L2588" s="7">
        <v>37500</v>
      </c>
      <c r="M2588" s="8">
        <v>0.4</v>
      </c>
      <c r="N2588" s="2" t="s">
        <v>82</v>
      </c>
      <c r="O2588">
        <f t="shared" si="320"/>
        <v>2021</v>
      </c>
      <c r="P2588">
        <f t="shared" si="321"/>
        <v>1</v>
      </c>
      <c r="Q2588" t="str">
        <f t="shared" si="322"/>
        <v>janv</v>
      </c>
      <c r="R2588" t="str">
        <f t="shared" si="323"/>
        <v>Kentucky</v>
      </c>
      <c r="S2588" t="str">
        <f t="shared" si="324"/>
        <v>2021-01</v>
      </c>
      <c r="T2588">
        <f>IF(AND(COUNTIF(Calculs!$Q$2:$Q$12,$O2588)&gt;0,COUNTIF(Calculs!$S$2:$S$12,$E2588)&gt;0,COUNTIF(Calculs!$U$2:$U$12,$H2588)&gt;0),1,0)</f>
        <v>1</v>
      </c>
      <c r="U2588">
        <f t="shared" si="325"/>
        <v>93750</v>
      </c>
      <c r="V2588">
        <f t="shared" si="326"/>
        <v>375</v>
      </c>
      <c r="W2588">
        <f t="shared" si="327"/>
        <v>37500</v>
      </c>
    </row>
    <row r="2589" spans="1:23" ht="15.75" customHeight="1" x14ac:dyDescent="0.3">
      <c r="A2589" s="2" t="s">
        <v>13</v>
      </c>
      <c r="B2589" s="2">
        <v>1185732</v>
      </c>
      <c r="C2589" s="3">
        <v>44216</v>
      </c>
      <c r="D2589" s="12" t="str" cm="1">
        <f t="array" ref="D2589">_xlfn.SWITCH(WEEKDAY(C2589,2), 1, "Lundi", 2, "Mardi", 3, "Mercredi", 4, "Jeudi", 5, "Vendredi", 6, "Samedi", 7, "Dimanche", "Erreur")</f>
        <v>Mercredi</v>
      </c>
      <c r="E2589" s="2" t="s">
        <v>47</v>
      </c>
      <c r="F2589" s="2" t="s">
        <v>97</v>
      </c>
      <c r="G2589" s="2" t="s">
        <v>98</v>
      </c>
      <c r="H2589" s="4" t="s">
        <v>21</v>
      </c>
      <c r="I2589" s="5">
        <v>40</v>
      </c>
      <c r="J2589" s="6">
        <v>425</v>
      </c>
      <c r="K2589" s="7">
        <v>170000</v>
      </c>
      <c r="L2589" s="7">
        <v>59499.999999999993</v>
      </c>
      <c r="M2589" s="8">
        <v>0.35</v>
      </c>
      <c r="N2589" s="2" t="s">
        <v>82</v>
      </c>
      <c r="O2589">
        <f t="shared" si="320"/>
        <v>2021</v>
      </c>
      <c r="P2589">
        <f t="shared" si="321"/>
        <v>1</v>
      </c>
      <c r="Q2589" t="str">
        <f t="shared" si="322"/>
        <v>janv</v>
      </c>
      <c r="R2589" t="str">
        <f t="shared" si="323"/>
        <v>Kentucky</v>
      </c>
      <c r="S2589" t="str">
        <f t="shared" si="324"/>
        <v>2021-01</v>
      </c>
      <c r="T2589">
        <f>IF(AND(COUNTIF(Calculs!$Q$2:$Q$12,$O2589)&gt;0,COUNTIF(Calculs!$S$2:$S$12,$E2589)&gt;0,COUNTIF(Calculs!$U$2:$U$12,$H2589)&gt;0),1,0)</f>
        <v>1</v>
      </c>
      <c r="U2589">
        <f t="shared" si="325"/>
        <v>170000</v>
      </c>
      <c r="V2589">
        <f t="shared" si="326"/>
        <v>425</v>
      </c>
      <c r="W2589">
        <f t="shared" si="327"/>
        <v>59499.999999999993</v>
      </c>
    </row>
    <row r="2590" spans="1:23" ht="15.75" customHeight="1" x14ac:dyDescent="0.3">
      <c r="A2590" s="2" t="s">
        <v>13</v>
      </c>
      <c r="B2590" s="2">
        <v>1185732</v>
      </c>
      <c r="C2590" s="3">
        <v>44216</v>
      </c>
      <c r="D2590" s="12" t="str" cm="1">
        <f t="array" ref="D2590">_xlfn.SWITCH(WEEKDAY(C2590,2), 1, "Lundi", 2, "Mardi", 3, "Mercredi", 4, "Jeudi", 5, "Vendredi", 6, "Samedi", 7, "Dimanche", "Erreur")</f>
        <v>Mercredi</v>
      </c>
      <c r="E2590" s="2" t="s">
        <v>47</v>
      </c>
      <c r="F2590" s="2" t="s">
        <v>97</v>
      </c>
      <c r="G2590" s="2" t="s">
        <v>98</v>
      </c>
      <c r="H2590" s="4" t="s">
        <v>22</v>
      </c>
      <c r="I2590" s="5">
        <v>30.000000000000004</v>
      </c>
      <c r="J2590" s="6">
        <v>525</v>
      </c>
      <c r="K2590" s="7">
        <v>157500.00000000003</v>
      </c>
      <c r="L2590" s="7">
        <v>78750.000000000015</v>
      </c>
      <c r="M2590" s="8">
        <v>0.5</v>
      </c>
      <c r="N2590" s="2" t="s">
        <v>82</v>
      </c>
      <c r="O2590">
        <f t="shared" si="320"/>
        <v>2021</v>
      </c>
      <c r="P2590">
        <f t="shared" si="321"/>
        <v>1</v>
      </c>
      <c r="Q2590" t="str">
        <f t="shared" si="322"/>
        <v>janv</v>
      </c>
      <c r="R2590" t="str">
        <f t="shared" si="323"/>
        <v>Kentucky</v>
      </c>
      <c r="S2590" t="str">
        <f t="shared" si="324"/>
        <v>2021-01</v>
      </c>
      <c r="T2590">
        <f>IF(AND(COUNTIF(Calculs!$Q$2:$Q$12,$O2590)&gt;0,COUNTIF(Calculs!$S$2:$S$12,$E2590)&gt;0,COUNTIF(Calculs!$U$2:$U$12,$H2590)&gt;0),1,0)</f>
        <v>1</v>
      </c>
      <c r="U2590">
        <f t="shared" si="325"/>
        <v>157500.00000000003</v>
      </c>
      <c r="V2590">
        <f t="shared" si="326"/>
        <v>525</v>
      </c>
      <c r="W2590">
        <f t="shared" si="327"/>
        <v>78750.000000000015</v>
      </c>
    </row>
    <row r="2591" spans="1:23" ht="15.75" customHeight="1" x14ac:dyDescent="0.3">
      <c r="A2591" s="2" t="s">
        <v>13</v>
      </c>
      <c r="B2591" s="2">
        <v>1185732</v>
      </c>
      <c r="C2591" s="3">
        <v>44245</v>
      </c>
      <c r="D2591" s="12" t="str" cm="1">
        <f t="array" ref="D2591">_xlfn.SWITCH(WEEKDAY(C2591,2), 1, "Lundi", 2, "Mardi", 3, "Mercredi", 4, "Jeudi", 5, "Vendredi", 6, "Samedi", 7, "Dimanche", "Erreur")</f>
        <v>Jeudi</v>
      </c>
      <c r="E2591" s="2" t="s">
        <v>47</v>
      </c>
      <c r="F2591" s="2" t="s">
        <v>97</v>
      </c>
      <c r="G2591" s="2" t="s">
        <v>98</v>
      </c>
      <c r="H2591" s="4" t="s">
        <v>16</v>
      </c>
      <c r="I2591" s="5">
        <v>30.000000000000004</v>
      </c>
      <c r="J2591" s="6">
        <v>775</v>
      </c>
      <c r="K2591" s="7">
        <v>232500.00000000003</v>
      </c>
      <c r="L2591" s="7">
        <v>93000.000000000015</v>
      </c>
      <c r="M2591" s="8">
        <v>0.4</v>
      </c>
      <c r="N2591" s="2" t="s">
        <v>82</v>
      </c>
      <c r="O2591">
        <f t="shared" si="320"/>
        <v>2021</v>
      </c>
      <c r="P2591">
        <f t="shared" si="321"/>
        <v>2</v>
      </c>
      <c r="Q2591" t="str">
        <f t="shared" si="322"/>
        <v>févr</v>
      </c>
      <c r="R2591" t="str">
        <f t="shared" si="323"/>
        <v>Kentucky</v>
      </c>
      <c r="S2591" t="str">
        <f t="shared" si="324"/>
        <v>2021-02</v>
      </c>
      <c r="T2591">
        <f>IF(AND(COUNTIF(Calculs!$Q$2:$Q$12,$O2591)&gt;0,COUNTIF(Calculs!$S$2:$S$12,$E2591)&gt;0,COUNTIF(Calculs!$U$2:$U$12,$H2591)&gt;0),1,0)</f>
        <v>1</v>
      </c>
      <c r="U2591">
        <f t="shared" si="325"/>
        <v>232500.00000000003</v>
      </c>
      <c r="V2591">
        <f t="shared" si="326"/>
        <v>775</v>
      </c>
      <c r="W2591">
        <f t="shared" si="327"/>
        <v>93000.000000000015</v>
      </c>
    </row>
    <row r="2592" spans="1:23" ht="15.75" customHeight="1" x14ac:dyDescent="0.3">
      <c r="A2592" s="2" t="s">
        <v>13</v>
      </c>
      <c r="B2592" s="2">
        <v>1185732</v>
      </c>
      <c r="C2592" s="3">
        <v>44245</v>
      </c>
      <c r="D2592" s="12" t="str" cm="1">
        <f t="array" ref="D2592">_xlfn.SWITCH(WEEKDAY(C2592,2), 1, "Lundi", 2, "Mardi", 3, "Mercredi", 4, "Jeudi", 5, "Vendredi", 6, "Samedi", 7, "Dimanche", "Erreur")</f>
        <v>Jeudi</v>
      </c>
      <c r="E2592" s="2" t="s">
        <v>47</v>
      </c>
      <c r="F2592" s="2" t="s">
        <v>97</v>
      </c>
      <c r="G2592" s="2" t="s">
        <v>98</v>
      </c>
      <c r="H2592" s="4" t="s">
        <v>18</v>
      </c>
      <c r="I2592" s="5">
        <v>30.000000000000004</v>
      </c>
      <c r="J2592" s="6">
        <v>425</v>
      </c>
      <c r="K2592" s="7">
        <v>127500.00000000001</v>
      </c>
      <c r="L2592" s="7">
        <v>44625</v>
      </c>
      <c r="M2592" s="8">
        <v>0.35</v>
      </c>
      <c r="N2592" s="2" t="s">
        <v>82</v>
      </c>
      <c r="O2592">
        <f t="shared" si="320"/>
        <v>2021</v>
      </c>
      <c r="P2592">
        <f t="shared" si="321"/>
        <v>2</v>
      </c>
      <c r="Q2592" t="str">
        <f t="shared" si="322"/>
        <v>févr</v>
      </c>
      <c r="R2592" t="str">
        <f t="shared" si="323"/>
        <v>Kentucky</v>
      </c>
      <c r="S2592" t="str">
        <f t="shared" si="324"/>
        <v>2021-02</v>
      </c>
      <c r="T2592">
        <f>IF(AND(COUNTIF(Calculs!$Q$2:$Q$12,$O2592)&gt;0,COUNTIF(Calculs!$S$2:$S$12,$E2592)&gt;0,COUNTIF(Calculs!$U$2:$U$12,$H2592)&gt;0),1,0)</f>
        <v>1</v>
      </c>
      <c r="U2592">
        <f t="shared" si="325"/>
        <v>127500.00000000001</v>
      </c>
      <c r="V2592">
        <f t="shared" si="326"/>
        <v>425</v>
      </c>
      <c r="W2592">
        <f t="shared" si="327"/>
        <v>44625</v>
      </c>
    </row>
    <row r="2593" spans="1:23" ht="15.75" customHeight="1" x14ac:dyDescent="0.3">
      <c r="A2593" s="2" t="s">
        <v>13</v>
      </c>
      <c r="B2593" s="2">
        <v>1185732</v>
      </c>
      <c r="C2593" s="3">
        <v>44245</v>
      </c>
      <c r="D2593" s="12" t="str" cm="1">
        <f t="array" ref="D2593">_xlfn.SWITCH(WEEKDAY(C2593,2), 1, "Lundi", 2, "Mardi", 3, "Mercredi", 4, "Jeudi", 5, "Vendredi", 6, "Samedi", 7, "Dimanche", "Erreur")</f>
        <v>Jeudi</v>
      </c>
      <c r="E2593" s="2" t="s">
        <v>47</v>
      </c>
      <c r="F2593" s="2" t="s">
        <v>97</v>
      </c>
      <c r="G2593" s="2" t="s">
        <v>98</v>
      </c>
      <c r="H2593" s="4" t="s">
        <v>19</v>
      </c>
      <c r="I2593" s="5">
        <v>20.000000000000007</v>
      </c>
      <c r="J2593" s="6">
        <v>475</v>
      </c>
      <c r="K2593" s="7">
        <v>95000.000000000029</v>
      </c>
      <c r="L2593" s="7">
        <v>38000.000000000015</v>
      </c>
      <c r="M2593" s="8">
        <v>0.4</v>
      </c>
      <c r="N2593" s="2" t="s">
        <v>82</v>
      </c>
      <c r="O2593">
        <f t="shared" si="320"/>
        <v>2021</v>
      </c>
      <c r="P2593">
        <f t="shared" si="321"/>
        <v>2</v>
      </c>
      <c r="Q2593" t="str">
        <f t="shared" si="322"/>
        <v>févr</v>
      </c>
      <c r="R2593" t="str">
        <f t="shared" si="323"/>
        <v>Kentucky</v>
      </c>
      <c r="S2593" t="str">
        <f t="shared" si="324"/>
        <v>2021-02</v>
      </c>
      <c r="T2593">
        <f>IF(AND(COUNTIF(Calculs!$Q$2:$Q$12,$O2593)&gt;0,COUNTIF(Calculs!$S$2:$S$12,$E2593)&gt;0,COUNTIF(Calculs!$U$2:$U$12,$H2593)&gt;0),1,0)</f>
        <v>1</v>
      </c>
      <c r="U2593">
        <f t="shared" si="325"/>
        <v>95000.000000000029</v>
      </c>
      <c r="V2593">
        <f t="shared" si="326"/>
        <v>475</v>
      </c>
      <c r="W2593">
        <f t="shared" si="327"/>
        <v>38000.000000000015</v>
      </c>
    </row>
    <row r="2594" spans="1:23" ht="15.75" customHeight="1" x14ac:dyDescent="0.3">
      <c r="A2594" s="2" t="s">
        <v>13</v>
      </c>
      <c r="B2594" s="2">
        <v>1185732</v>
      </c>
      <c r="C2594" s="3">
        <v>44245</v>
      </c>
      <c r="D2594" s="12" t="str" cm="1">
        <f t="array" ref="D2594">_xlfn.SWITCH(WEEKDAY(C2594,2), 1, "Lundi", 2, "Mardi", 3, "Mercredi", 4, "Jeudi", 5, "Vendredi", 6, "Samedi", 7, "Dimanche", "Erreur")</f>
        <v>Jeudi</v>
      </c>
      <c r="E2594" s="2" t="s">
        <v>26</v>
      </c>
      <c r="F2594" s="2" t="s">
        <v>99</v>
      </c>
      <c r="G2594" s="2" t="s">
        <v>100</v>
      </c>
      <c r="H2594" s="4" t="s">
        <v>20</v>
      </c>
      <c r="I2594" s="5">
        <v>25</v>
      </c>
      <c r="J2594" s="6">
        <v>325</v>
      </c>
      <c r="K2594" s="7">
        <v>81250</v>
      </c>
      <c r="L2594" s="7">
        <v>32500</v>
      </c>
      <c r="M2594" s="8">
        <v>0.4</v>
      </c>
      <c r="N2594" s="2" t="s">
        <v>82</v>
      </c>
      <c r="O2594">
        <f t="shared" si="320"/>
        <v>2021</v>
      </c>
      <c r="P2594">
        <f t="shared" si="321"/>
        <v>2</v>
      </c>
      <c r="Q2594" t="str">
        <f t="shared" si="322"/>
        <v>févr</v>
      </c>
      <c r="R2594" t="str">
        <f t="shared" si="323"/>
        <v>Mississippi</v>
      </c>
      <c r="S2594" t="str">
        <f t="shared" si="324"/>
        <v>2021-02</v>
      </c>
      <c r="T2594">
        <f>IF(AND(COUNTIF(Calculs!$Q$2:$Q$12,$O2594)&gt;0,COUNTIF(Calculs!$S$2:$S$12,$E2594)&gt;0,COUNTIF(Calculs!$U$2:$U$12,$H2594)&gt;0),1,0)</f>
        <v>1</v>
      </c>
      <c r="U2594">
        <f t="shared" si="325"/>
        <v>81250</v>
      </c>
      <c r="V2594">
        <f t="shared" si="326"/>
        <v>325</v>
      </c>
      <c r="W2594">
        <f t="shared" si="327"/>
        <v>32500</v>
      </c>
    </row>
    <row r="2595" spans="1:23" ht="15.75" customHeight="1" x14ac:dyDescent="0.3">
      <c r="A2595" s="2" t="s">
        <v>13</v>
      </c>
      <c r="B2595" s="2">
        <v>1185732</v>
      </c>
      <c r="C2595" s="3">
        <v>44245</v>
      </c>
      <c r="D2595" s="12" t="str" cm="1">
        <f t="array" ref="D2595">_xlfn.SWITCH(WEEKDAY(C2595,2), 1, "Lundi", 2, "Mardi", 3, "Mercredi", 4, "Jeudi", 5, "Vendredi", 6, "Samedi", 7, "Dimanche", "Erreur")</f>
        <v>Jeudi</v>
      </c>
      <c r="E2595" s="2" t="s">
        <v>26</v>
      </c>
      <c r="F2595" s="2" t="s">
        <v>99</v>
      </c>
      <c r="G2595" s="2" t="s">
        <v>100</v>
      </c>
      <c r="H2595" s="4" t="s">
        <v>21</v>
      </c>
      <c r="I2595" s="5">
        <v>40</v>
      </c>
      <c r="J2595" s="6">
        <v>400</v>
      </c>
      <c r="K2595" s="7">
        <v>160000</v>
      </c>
      <c r="L2595" s="7">
        <v>56000</v>
      </c>
      <c r="M2595" s="8">
        <v>0.35</v>
      </c>
      <c r="N2595" s="2" t="s">
        <v>82</v>
      </c>
      <c r="O2595">
        <f t="shared" si="320"/>
        <v>2021</v>
      </c>
      <c r="P2595">
        <f t="shared" si="321"/>
        <v>2</v>
      </c>
      <c r="Q2595" t="str">
        <f t="shared" si="322"/>
        <v>févr</v>
      </c>
      <c r="R2595" t="str">
        <f t="shared" si="323"/>
        <v>Mississippi</v>
      </c>
      <c r="S2595" t="str">
        <f t="shared" si="324"/>
        <v>2021-02</v>
      </c>
      <c r="T2595">
        <f>IF(AND(COUNTIF(Calculs!$Q$2:$Q$12,$O2595)&gt;0,COUNTIF(Calculs!$S$2:$S$12,$E2595)&gt;0,COUNTIF(Calculs!$U$2:$U$12,$H2595)&gt;0),1,0)</f>
        <v>1</v>
      </c>
      <c r="U2595">
        <f t="shared" si="325"/>
        <v>160000</v>
      </c>
      <c r="V2595">
        <f t="shared" si="326"/>
        <v>400</v>
      </c>
      <c r="W2595">
        <f t="shared" si="327"/>
        <v>56000</v>
      </c>
    </row>
    <row r="2596" spans="1:23" ht="15.75" customHeight="1" x14ac:dyDescent="0.3">
      <c r="A2596" s="2" t="s">
        <v>13</v>
      </c>
      <c r="B2596" s="2">
        <v>1185732</v>
      </c>
      <c r="C2596" s="3">
        <v>44245</v>
      </c>
      <c r="D2596" s="12" t="str" cm="1">
        <f t="array" ref="D2596">_xlfn.SWITCH(WEEKDAY(C2596,2), 1, "Lundi", 2, "Mardi", 3, "Mercredi", 4, "Jeudi", 5, "Vendredi", 6, "Samedi", 7, "Dimanche", "Erreur")</f>
        <v>Jeudi</v>
      </c>
      <c r="E2596" s="2" t="s">
        <v>26</v>
      </c>
      <c r="F2596" s="2" t="s">
        <v>99</v>
      </c>
      <c r="G2596" s="2" t="s">
        <v>100</v>
      </c>
      <c r="H2596" s="4" t="s">
        <v>22</v>
      </c>
      <c r="I2596" s="5">
        <v>25</v>
      </c>
      <c r="J2596" s="6">
        <v>500</v>
      </c>
      <c r="K2596" s="7">
        <v>125000</v>
      </c>
      <c r="L2596" s="7">
        <v>62500</v>
      </c>
      <c r="M2596" s="8">
        <v>0.5</v>
      </c>
      <c r="N2596" s="2" t="s">
        <v>82</v>
      </c>
      <c r="O2596">
        <f t="shared" si="320"/>
        <v>2021</v>
      </c>
      <c r="P2596">
        <f t="shared" si="321"/>
        <v>2</v>
      </c>
      <c r="Q2596" t="str">
        <f t="shared" si="322"/>
        <v>févr</v>
      </c>
      <c r="R2596" t="str">
        <f t="shared" si="323"/>
        <v>Mississippi</v>
      </c>
      <c r="S2596" t="str">
        <f t="shared" si="324"/>
        <v>2021-02</v>
      </c>
      <c r="T2596">
        <f>IF(AND(COUNTIF(Calculs!$Q$2:$Q$12,$O2596)&gt;0,COUNTIF(Calculs!$S$2:$S$12,$E2596)&gt;0,COUNTIF(Calculs!$U$2:$U$12,$H2596)&gt;0),1,0)</f>
        <v>1</v>
      </c>
      <c r="U2596">
        <f t="shared" si="325"/>
        <v>125000</v>
      </c>
      <c r="V2596">
        <f t="shared" si="326"/>
        <v>500</v>
      </c>
      <c r="W2596">
        <f t="shared" si="327"/>
        <v>62500</v>
      </c>
    </row>
    <row r="2597" spans="1:23" ht="15.75" customHeight="1" x14ac:dyDescent="0.3">
      <c r="A2597" s="2" t="s">
        <v>13</v>
      </c>
      <c r="B2597" s="2">
        <v>1185732</v>
      </c>
      <c r="C2597" s="3">
        <v>44271</v>
      </c>
      <c r="D2597" s="12" t="str" cm="1">
        <f t="array" ref="D2597">_xlfn.SWITCH(WEEKDAY(C2597,2), 1, "Lundi", 2, "Mardi", 3, "Mercredi", 4, "Jeudi", 5, "Vendredi", 6, "Samedi", 7, "Dimanche", "Erreur")</f>
        <v>Mardi</v>
      </c>
      <c r="E2597" s="2" t="s">
        <v>26</v>
      </c>
      <c r="F2597" s="2" t="s">
        <v>99</v>
      </c>
      <c r="G2597" s="2" t="s">
        <v>100</v>
      </c>
      <c r="H2597" s="4" t="s">
        <v>16</v>
      </c>
      <c r="I2597" s="5">
        <v>25</v>
      </c>
      <c r="J2597" s="6">
        <v>720</v>
      </c>
      <c r="K2597" s="7">
        <v>180000</v>
      </c>
      <c r="L2597" s="7">
        <v>72000</v>
      </c>
      <c r="M2597" s="8">
        <v>0.4</v>
      </c>
      <c r="N2597" s="2" t="s">
        <v>82</v>
      </c>
      <c r="O2597">
        <f t="shared" si="320"/>
        <v>2021</v>
      </c>
      <c r="P2597">
        <f t="shared" si="321"/>
        <v>3</v>
      </c>
      <c r="Q2597" t="str">
        <f t="shared" si="322"/>
        <v>mars</v>
      </c>
      <c r="R2597" t="str">
        <f t="shared" si="323"/>
        <v>Mississippi</v>
      </c>
      <c r="S2597" t="str">
        <f t="shared" si="324"/>
        <v>2021-03</v>
      </c>
      <c r="T2597">
        <f>IF(AND(COUNTIF(Calculs!$Q$2:$Q$12,$O2597)&gt;0,COUNTIF(Calculs!$S$2:$S$12,$E2597)&gt;0,COUNTIF(Calculs!$U$2:$U$12,$H2597)&gt;0),1,0)</f>
        <v>1</v>
      </c>
      <c r="U2597">
        <f t="shared" si="325"/>
        <v>180000</v>
      </c>
      <c r="V2597">
        <f t="shared" si="326"/>
        <v>720</v>
      </c>
      <c r="W2597">
        <f t="shared" si="327"/>
        <v>72000</v>
      </c>
    </row>
    <row r="2598" spans="1:23" ht="15.75" customHeight="1" x14ac:dyDescent="0.3">
      <c r="A2598" s="2" t="s">
        <v>13</v>
      </c>
      <c r="B2598" s="2">
        <v>1185732</v>
      </c>
      <c r="C2598" s="3">
        <v>44271</v>
      </c>
      <c r="D2598" s="12" t="str" cm="1">
        <f t="array" ref="D2598">_xlfn.SWITCH(WEEKDAY(C2598,2), 1, "Lundi", 2, "Mardi", 3, "Mercredi", 4, "Jeudi", 5, "Vendredi", 6, "Samedi", 7, "Dimanche", "Erreur")</f>
        <v>Mardi</v>
      </c>
      <c r="E2598" s="2" t="s">
        <v>26</v>
      </c>
      <c r="F2598" s="2" t="s">
        <v>99</v>
      </c>
      <c r="G2598" s="2" t="s">
        <v>100</v>
      </c>
      <c r="H2598" s="4" t="s">
        <v>18</v>
      </c>
      <c r="I2598" s="5">
        <v>25</v>
      </c>
      <c r="J2598" s="6">
        <v>400</v>
      </c>
      <c r="K2598" s="7">
        <v>100000</v>
      </c>
      <c r="L2598" s="7">
        <v>35000</v>
      </c>
      <c r="M2598" s="8">
        <v>0.35</v>
      </c>
      <c r="N2598" s="2" t="s">
        <v>82</v>
      </c>
      <c r="O2598">
        <f t="shared" si="320"/>
        <v>2021</v>
      </c>
      <c r="P2598">
        <f t="shared" si="321"/>
        <v>3</v>
      </c>
      <c r="Q2598" t="str">
        <f t="shared" si="322"/>
        <v>mars</v>
      </c>
      <c r="R2598" t="str">
        <f t="shared" si="323"/>
        <v>Mississippi</v>
      </c>
      <c r="S2598" t="str">
        <f t="shared" si="324"/>
        <v>2021-03</v>
      </c>
      <c r="T2598">
        <f>IF(AND(COUNTIF(Calculs!$Q$2:$Q$12,$O2598)&gt;0,COUNTIF(Calculs!$S$2:$S$12,$E2598)&gt;0,COUNTIF(Calculs!$U$2:$U$12,$H2598)&gt;0),1,0)</f>
        <v>1</v>
      </c>
      <c r="U2598">
        <f t="shared" si="325"/>
        <v>100000</v>
      </c>
      <c r="V2598">
        <f t="shared" si="326"/>
        <v>400</v>
      </c>
      <c r="W2598">
        <f t="shared" si="327"/>
        <v>35000</v>
      </c>
    </row>
    <row r="2599" spans="1:23" ht="15.75" customHeight="1" x14ac:dyDescent="0.3">
      <c r="A2599" s="2" t="s">
        <v>13</v>
      </c>
      <c r="B2599" s="2">
        <v>1185732</v>
      </c>
      <c r="C2599" s="3">
        <v>44271</v>
      </c>
      <c r="D2599" s="12" t="str" cm="1">
        <f t="array" ref="D2599">_xlfn.SWITCH(WEEKDAY(C2599,2), 1, "Lundi", 2, "Mardi", 3, "Mercredi", 4, "Jeudi", 5, "Vendredi", 6, "Samedi", 7, "Dimanche", "Erreur")</f>
        <v>Mardi</v>
      </c>
      <c r="E2599" s="2" t="s">
        <v>26</v>
      </c>
      <c r="F2599" s="2" t="s">
        <v>99</v>
      </c>
      <c r="G2599" s="2" t="s">
        <v>100</v>
      </c>
      <c r="H2599" s="4" t="s">
        <v>19</v>
      </c>
      <c r="I2599" s="5">
        <v>15.000000000000002</v>
      </c>
      <c r="J2599" s="6">
        <v>425</v>
      </c>
      <c r="K2599" s="7">
        <v>63750.000000000007</v>
      </c>
      <c r="L2599" s="7">
        <v>25500.000000000004</v>
      </c>
      <c r="M2599" s="8">
        <v>0.4</v>
      </c>
      <c r="N2599" s="2" t="s">
        <v>82</v>
      </c>
      <c r="O2599">
        <f t="shared" si="320"/>
        <v>2021</v>
      </c>
      <c r="P2599">
        <f t="shared" si="321"/>
        <v>3</v>
      </c>
      <c r="Q2599" t="str">
        <f t="shared" si="322"/>
        <v>mars</v>
      </c>
      <c r="R2599" t="str">
        <f t="shared" si="323"/>
        <v>Mississippi</v>
      </c>
      <c r="S2599" t="str">
        <f t="shared" si="324"/>
        <v>2021-03</v>
      </c>
      <c r="T2599">
        <f>IF(AND(COUNTIF(Calculs!$Q$2:$Q$12,$O2599)&gt;0,COUNTIF(Calculs!$S$2:$S$12,$E2599)&gt;0,COUNTIF(Calculs!$U$2:$U$12,$H2599)&gt;0),1,0)</f>
        <v>1</v>
      </c>
      <c r="U2599">
        <f t="shared" si="325"/>
        <v>63750.000000000007</v>
      </c>
      <c r="V2599">
        <f t="shared" si="326"/>
        <v>425</v>
      </c>
      <c r="W2599">
        <f t="shared" si="327"/>
        <v>25500.000000000004</v>
      </c>
    </row>
    <row r="2600" spans="1:23" ht="15.75" customHeight="1" x14ac:dyDescent="0.3">
      <c r="A2600" s="2" t="s">
        <v>13</v>
      </c>
      <c r="B2600" s="2">
        <v>1185732</v>
      </c>
      <c r="C2600" s="3">
        <v>44271</v>
      </c>
      <c r="D2600" s="12" t="str" cm="1">
        <f t="array" ref="D2600">_xlfn.SWITCH(WEEKDAY(C2600,2), 1, "Lundi", 2, "Mardi", 3, "Mercredi", 4, "Jeudi", 5, "Vendredi", 6, "Samedi", 7, "Dimanche", "Erreur")</f>
        <v>Mardi</v>
      </c>
      <c r="E2600" s="2" t="s">
        <v>26</v>
      </c>
      <c r="F2600" s="2" t="s">
        <v>99</v>
      </c>
      <c r="G2600" s="2" t="s">
        <v>100</v>
      </c>
      <c r="H2600" s="4" t="s">
        <v>20</v>
      </c>
      <c r="I2600" s="5">
        <v>19.999999999999996</v>
      </c>
      <c r="J2600" s="6">
        <v>275</v>
      </c>
      <c r="K2600" s="7">
        <v>54999.999999999993</v>
      </c>
      <c r="L2600" s="7">
        <v>22000</v>
      </c>
      <c r="M2600" s="8">
        <v>0.4</v>
      </c>
      <c r="N2600" s="2" t="s">
        <v>82</v>
      </c>
      <c r="O2600">
        <f t="shared" si="320"/>
        <v>2021</v>
      </c>
      <c r="P2600">
        <f t="shared" si="321"/>
        <v>3</v>
      </c>
      <c r="Q2600" t="str">
        <f t="shared" si="322"/>
        <v>mars</v>
      </c>
      <c r="R2600" t="str">
        <f t="shared" si="323"/>
        <v>Mississippi</v>
      </c>
      <c r="S2600" t="str">
        <f t="shared" si="324"/>
        <v>2021-03</v>
      </c>
      <c r="T2600">
        <f>IF(AND(COUNTIF(Calculs!$Q$2:$Q$12,$O2600)&gt;0,COUNTIF(Calculs!$S$2:$S$12,$E2600)&gt;0,COUNTIF(Calculs!$U$2:$U$12,$H2600)&gt;0),1,0)</f>
        <v>1</v>
      </c>
      <c r="U2600">
        <f t="shared" si="325"/>
        <v>54999.999999999993</v>
      </c>
      <c r="V2600">
        <f t="shared" si="326"/>
        <v>275</v>
      </c>
      <c r="W2600">
        <f t="shared" si="327"/>
        <v>22000</v>
      </c>
    </row>
    <row r="2601" spans="1:23" ht="15.75" customHeight="1" x14ac:dyDescent="0.3">
      <c r="A2601" s="2" t="s">
        <v>13</v>
      </c>
      <c r="B2601" s="2">
        <v>1185732</v>
      </c>
      <c r="C2601" s="3">
        <v>44271</v>
      </c>
      <c r="D2601" s="12" t="str" cm="1">
        <f t="array" ref="D2601">_xlfn.SWITCH(WEEKDAY(C2601,2), 1, "Lundi", 2, "Mardi", 3, "Mercredi", 4, "Jeudi", 5, "Vendredi", 6, "Samedi", 7, "Dimanche", "Erreur")</f>
        <v>Mardi</v>
      </c>
      <c r="E2601" s="2" t="s">
        <v>26</v>
      </c>
      <c r="F2601" s="2" t="s">
        <v>99</v>
      </c>
      <c r="G2601" s="2" t="s">
        <v>100</v>
      </c>
      <c r="H2601" s="4" t="s">
        <v>21</v>
      </c>
      <c r="I2601" s="5">
        <v>35.000000000000007</v>
      </c>
      <c r="J2601" s="6">
        <v>325</v>
      </c>
      <c r="K2601" s="7">
        <v>113750.00000000003</v>
      </c>
      <c r="L2601" s="7">
        <v>39812.500000000007</v>
      </c>
      <c r="M2601" s="8">
        <v>0.35</v>
      </c>
      <c r="N2601" s="2" t="s">
        <v>82</v>
      </c>
      <c r="O2601">
        <f t="shared" si="320"/>
        <v>2021</v>
      </c>
      <c r="P2601">
        <f t="shared" si="321"/>
        <v>3</v>
      </c>
      <c r="Q2601" t="str">
        <f t="shared" si="322"/>
        <v>mars</v>
      </c>
      <c r="R2601" t="str">
        <f t="shared" si="323"/>
        <v>Mississippi</v>
      </c>
      <c r="S2601" t="str">
        <f t="shared" si="324"/>
        <v>2021-03</v>
      </c>
      <c r="T2601">
        <f>IF(AND(COUNTIF(Calculs!$Q$2:$Q$12,$O2601)&gt;0,COUNTIF(Calculs!$S$2:$S$12,$E2601)&gt;0,COUNTIF(Calculs!$U$2:$U$12,$H2601)&gt;0),1,0)</f>
        <v>1</v>
      </c>
      <c r="U2601">
        <f t="shared" si="325"/>
        <v>113750.00000000003</v>
      </c>
      <c r="V2601">
        <f t="shared" si="326"/>
        <v>325</v>
      </c>
      <c r="W2601">
        <f t="shared" si="327"/>
        <v>39812.500000000007</v>
      </c>
    </row>
    <row r="2602" spans="1:23" ht="15.75" customHeight="1" x14ac:dyDescent="0.3">
      <c r="A2602" s="2" t="s">
        <v>13</v>
      </c>
      <c r="B2602" s="2">
        <v>1185732</v>
      </c>
      <c r="C2602" s="3">
        <v>44271</v>
      </c>
      <c r="D2602" s="12" t="str" cm="1">
        <f t="array" ref="D2602">_xlfn.SWITCH(WEEKDAY(C2602,2), 1, "Lundi", 2, "Mardi", 3, "Mercredi", 4, "Jeudi", 5, "Vendredi", 6, "Samedi", 7, "Dimanche", "Erreur")</f>
        <v>Mardi</v>
      </c>
      <c r="E2602" s="2" t="s">
        <v>26</v>
      </c>
      <c r="F2602" s="2" t="s">
        <v>99</v>
      </c>
      <c r="G2602" s="2" t="s">
        <v>100</v>
      </c>
      <c r="H2602" s="4" t="s">
        <v>22</v>
      </c>
      <c r="I2602" s="5">
        <v>25</v>
      </c>
      <c r="J2602" s="6">
        <v>425</v>
      </c>
      <c r="K2602" s="7">
        <v>106250</v>
      </c>
      <c r="L2602" s="7">
        <v>53125</v>
      </c>
      <c r="M2602" s="8">
        <v>0.5</v>
      </c>
      <c r="N2602" s="2" t="s">
        <v>82</v>
      </c>
      <c r="O2602">
        <f t="shared" si="320"/>
        <v>2021</v>
      </c>
      <c r="P2602">
        <f t="shared" si="321"/>
        <v>3</v>
      </c>
      <c r="Q2602" t="str">
        <f t="shared" si="322"/>
        <v>mars</v>
      </c>
      <c r="R2602" t="str">
        <f t="shared" si="323"/>
        <v>Mississippi</v>
      </c>
      <c r="S2602" t="str">
        <f t="shared" si="324"/>
        <v>2021-03</v>
      </c>
      <c r="T2602">
        <f>IF(AND(COUNTIF(Calculs!$Q$2:$Q$12,$O2602)&gt;0,COUNTIF(Calculs!$S$2:$S$12,$E2602)&gt;0,COUNTIF(Calculs!$U$2:$U$12,$H2602)&gt;0),1,0)</f>
        <v>1</v>
      </c>
      <c r="U2602">
        <f t="shared" si="325"/>
        <v>106250</v>
      </c>
      <c r="V2602">
        <f t="shared" si="326"/>
        <v>425</v>
      </c>
      <c r="W2602">
        <f t="shared" si="327"/>
        <v>53125</v>
      </c>
    </row>
    <row r="2603" spans="1:23" ht="15.75" customHeight="1" x14ac:dyDescent="0.3">
      <c r="A2603" s="2" t="s">
        <v>13</v>
      </c>
      <c r="B2603" s="2">
        <v>1185732</v>
      </c>
      <c r="C2603" s="3">
        <v>44303</v>
      </c>
      <c r="D2603" s="12" t="str" cm="1">
        <f t="array" ref="D2603">_xlfn.SWITCH(WEEKDAY(C2603,2), 1, "Lundi", 2, "Mardi", 3, "Mercredi", 4, "Jeudi", 5, "Vendredi", 6, "Samedi", 7, "Dimanche", "Erreur")</f>
        <v>Samedi</v>
      </c>
      <c r="E2603" s="2" t="s">
        <v>26</v>
      </c>
      <c r="F2603" s="2" t="s">
        <v>99</v>
      </c>
      <c r="G2603" s="2" t="s">
        <v>100</v>
      </c>
      <c r="H2603" s="4" t="s">
        <v>16</v>
      </c>
      <c r="I2603" s="5">
        <v>25</v>
      </c>
      <c r="J2603" s="6">
        <v>675</v>
      </c>
      <c r="K2603" s="7">
        <v>168750</v>
      </c>
      <c r="L2603" s="7">
        <v>67500</v>
      </c>
      <c r="M2603" s="8">
        <v>0.4</v>
      </c>
      <c r="N2603" s="2" t="s">
        <v>82</v>
      </c>
      <c r="O2603">
        <f t="shared" si="320"/>
        <v>2021</v>
      </c>
      <c r="P2603">
        <f t="shared" si="321"/>
        <v>4</v>
      </c>
      <c r="Q2603" t="str">
        <f t="shared" si="322"/>
        <v>avr</v>
      </c>
      <c r="R2603" t="str">
        <f t="shared" si="323"/>
        <v>Mississippi</v>
      </c>
      <c r="S2603" t="str">
        <f t="shared" si="324"/>
        <v>2021-04</v>
      </c>
      <c r="T2603">
        <f>IF(AND(COUNTIF(Calculs!$Q$2:$Q$12,$O2603)&gt;0,COUNTIF(Calculs!$S$2:$S$12,$E2603)&gt;0,COUNTIF(Calculs!$U$2:$U$12,$H2603)&gt;0),1,0)</f>
        <v>1</v>
      </c>
      <c r="U2603">
        <f t="shared" si="325"/>
        <v>168750</v>
      </c>
      <c r="V2603">
        <f t="shared" si="326"/>
        <v>675</v>
      </c>
      <c r="W2603">
        <f t="shared" si="327"/>
        <v>67500</v>
      </c>
    </row>
    <row r="2604" spans="1:23" ht="15.75" customHeight="1" x14ac:dyDescent="0.3">
      <c r="A2604" s="2" t="s">
        <v>13</v>
      </c>
      <c r="B2604" s="2">
        <v>1185732</v>
      </c>
      <c r="C2604" s="3">
        <v>44303</v>
      </c>
      <c r="D2604" s="12" t="str" cm="1">
        <f t="array" ref="D2604">_xlfn.SWITCH(WEEKDAY(C2604,2), 1, "Lundi", 2, "Mardi", 3, "Mercredi", 4, "Jeudi", 5, "Vendredi", 6, "Samedi", 7, "Dimanche", "Erreur")</f>
        <v>Samedi</v>
      </c>
      <c r="E2604" s="2" t="s">
        <v>26</v>
      </c>
      <c r="F2604" s="2" t="s">
        <v>99</v>
      </c>
      <c r="G2604" s="2" t="s">
        <v>100</v>
      </c>
      <c r="H2604" s="4" t="s">
        <v>18</v>
      </c>
      <c r="I2604" s="5">
        <v>25</v>
      </c>
      <c r="J2604" s="6">
        <v>375</v>
      </c>
      <c r="K2604" s="7">
        <v>93750</v>
      </c>
      <c r="L2604" s="7">
        <v>32812.5</v>
      </c>
      <c r="M2604" s="8">
        <v>0.35</v>
      </c>
      <c r="N2604" s="2" t="s">
        <v>82</v>
      </c>
      <c r="O2604">
        <f t="shared" si="320"/>
        <v>2021</v>
      </c>
      <c r="P2604">
        <f t="shared" si="321"/>
        <v>4</v>
      </c>
      <c r="Q2604" t="str">
        <f t="shared" si="322"/>
        <v>avr</v>
      </c>
      <c r="R2604" t="str">
        <f t="shared" si="323"/>
        <v>Mississippi</v>
      </c>
      <c r="S2604" t="str">
        <f t="shared" si="324"/>
        <v>2021-04</v>
      </c>
      <c r="T2604">
        <f>IF(AND(COUNTIF(Calculs!$Q$2:$Q$12,$O2604)&gt;0,COUNTIF(Calculs!$S$2:$S$12,$E2604)&gt;0,COUNTIF(Calculs!$U$2:$U$12,$H2604)&gt;0),1,0)</f>
        <v>1</v>
      </c>
      <c r="U2604">
        <f t="shared" si="325"/>
        <v>93750</v>
      </c>
      <c r="V2604">
        <f t="shared" si="326"/>
        <v>375</v>
      </c>
      <c r="W2604">
        <f t="shared" si="327"/>
        <v>32812.5</v>
      </c>
    </row>
    <row r="2605" spans="1:23" ht="15.75" customHeight="1" x14ac:dyDescent="0.3">
      <c r="A2605" s="2" t="s">
        <v>13</v>
      </c>
      <c r="B2605" s="2">
        <v>1185732</v>
      </c>
      <c r="C2605" s="3">
        <v>44303</v>
      </c>
      <c r="D2605" s="12" t="str" cm="1">
        <f t="array" ref="D2605">_xlfn.SWITCH(WEEKDAY(C2605,2), 1, "Lundi", 2, "Mardi", 3, "Mercredi", 4, "Jeudi", 5, "Vendredi", 6, "Samedi", 7, "Dimanche", "Erreur")</f>
        <v>Samedi</v>
      </c>
      <c r="E2605" s="2" t="s">
        <v>26</v>
      </c>
      <c r="F2605" s="2" t="s">
        <v>99</v>
      </c>
      <c r="G2605" s="2" t="s">
        <v>100</v>
      </c>
      <c r="H2605" s="4" t="s">
        <v>19</v>
      </c>
      <c r="I2605" s="5">
        <v>15.000000000000002</v>
      </c>
      <c r="J2605" s="6">
        <v>375</v>
      </c>
      <c r="K2605" s="7">
        <v>56250.000000000007</v>
      </c>
      <c r="L2605" s="7">
        <v>22500.000000000004</v>
      </c>
      <c r="M2605" s="8">
        <v>0.4</v>
      </c>
      <c r="N2605" s="2" t="s">
        <v>82</v>
      </c>
      <c r="O2605">
        <f t="shared" si="320"/>
        <v>2021</v>
      </c>
      <c r="P2605">
        <f t="shared" si="321"/>
        <v>4</v>
      </c>
      <c r="Q2605" t="str">
        <f t="shared" si="322"/>
        <v>avr</v>
      </c>
      <c r="R2605" t="str">
        <f t="shared" si="323"/>
        <v>Mississippi</v>
      </c>
      <c r="S2605" t="str">
        <f t="shared" si="324"/>
        <v>2021-04</v>
      </c>
      <c r="T2605">
        <f>IF(AND(COUNTIF(Calculs!$Q$2:$Q$12,$O2605)&gt;0,COUNTIF(Calculs!$S$2:$S$12,$E2605)&gt;0,COUNTIF(Calculs!$U$2:$U$12,$H2605)&gt;0),1,0)</f>
        <v>1</v>
      </c>
      <c r="U2605">
        <f t="shared" si="325"/>
        <v>56250.000000000007</v>
      </c>
      <c r="V2605">
        <f t="shared" si="326"/>
        <v>375</v>
      </c>
      <c r="W2605">
        <f t="shared" si="327"/>
        <v>22500.000000000004</v>
      </c>
    </row>
    <row r="2606" spans="1:23" ht="15.75" customHeight="1" x14ac:dyDescent="0.3">
      <c r="A2606" s="2" t="s">
        <v>13</v>
      </c>
      <c r="B2606" s="2">
        <v>1185732</v>
      </c>
      <c r="C2606" s="3">
        <v>44303</v>
      </c>
      <c r="D2606" s="12" t="str" cm="1">
        <f t="array" ref="D2606">_xlfn.SWITCH(WEEKDAY(C2606,2), 1, "Lundi", 2, "Mardi", 3, "Mercredi", 4, "Jeudi", 5, "Vendredi", 6, "Samedi", 7, "Dimanche", "Erreur")</f>
        <v>Samedi</v>
      </c>
      <c r="E2606" s="2" t="s">
        <v>26</v>
      </c>
      <c r="F2606" s="2" t="s">
        <v>99</v>
      </c>
      <c r="G2606" s="2" t="s">
        <v>100</v>
      </c>
      <c r="H2606" s="4" t="s">
        <v>20</v>
      </c>
      <c r="I2606" s="5">
        <v>19.999999999999996</v>
      </c>
      <c r="J2606" s="6">
        <v>300</v>
      </c>
      <c r="K2606" s="7">
        <v>59999.999999999993</v>
      </c>
      <c r="L2606" s="7">
        <v>24000</v>
      </c>
      <c r="M2606" s="8">
        <v>0.4</v>
      </c>
      <c r="N2606" s="2" t="s">
        <v>82</v>
      </c>
      <c r="O2606">
        <f t="shared" si="320"/>
        <v>2021</v>
      </c>
      <c r="P2606">
        <f t="shared" si="321"/>
        <v>4</v>
      </c>
      <c r="Q2606" t="str">
        <f t="shared" si="322"/>
        <v>avr</v>
      </c>
      <c r="R2606" t="str">
        <f t="shared" si="323"/>
        <v>Mississippi</v>
      </c>
      <c r="S2606" t="str">
        <f t="shared" si="324"/>
        <v>2021-04</v>
      </c>
      <c r="T2606">
        <f>IF(AND(COUNTIF(Calculs!$Q$2:$Q$12,$O2606)&gt;0,COUNTIF(Calculs!$S$2:$S$12,$E2606)&gt;0,COUNTIF(Calculs!$U$2:$U$12,$H2606)&gt;0),1,0)</f>
        <v>1</v>
      </c>
      <c r="U2606">
        <f t="shared" si="325"/>
        <v>59999.999999999993</v>
      </c>
      <c r="V2606">
        <f t="shared" si="326"/>
        <v>300</v>
      </c>
      <c r="W2606">
        <f t="shared" si="327"/>
        <v>24000</v>
      </c>
    </row>
    <row r="2607" spans="1:23" ht="15.75" customHeight="1" x14ac:dyDescent="0.3">
      <c r="A2607" s="2" t="s">
        <v>13</v>
      </c>
      <c r="B2607" s="2">
        <v>1185732</v>
      </c>
      <c r="C2607" s="3">
        <v>44303</v>
      </c>
      <c r="D2607" s="12" t="str" cm="1">
        <f t="array" ref="D2607">_xlfn.SWITCH(WEEKDAY(C2607,2), 1, "Lundi", 2, "Mardi", 3, "Mercredi", 4, "Jeudi", 5, "Vendredi", 6, "Samedi", 7, "Dimanche", "Erreur")</f>
        <v>Samedi</v>
      </c>
      <c r="E2607" s="2" t="s">
        <v>26</v>
      </c>
      <c r="F2607" s="2" t="s">
        <v>99</v>
      </c>
      <c r="G2607" s="2" t="s">
        <v>100</v>
      </c>
      <c r="H2607" s="4" t="s">
        <v>21</v>
      </c>
      <c r="I2607" s="5">
        <v>40</v>
      </c>
      <c r="J2607" s="6">
        <v>325</v>
      </c>
      <c r="K2607" s="7">
        <v>130000</v>
      </c>
      <c r="L2607" s="7">
        <v>45500</v>
      </c>
      <c r="M2607" s="8">
        <v>0.35</v>
      </c>
      <c r="N2607" s="2" t="s">
        <v>82</v>
      </c>
      <c r="O2607">
        <f t="shared" si="320"/>
        <v>2021</v>
      </c>
      <c r="P2607">
        <f t="shared" si="321"/>
        <v>4</v>
      </c>
      <c r="Q2607" t="str">
        <f t="shared" si="322"/>
        <v>avr</v>
      </c>
      <c r="R2607" t="str">
        <f t="shared" si="323"/>
        <v>Mississippi</v>
      </c>
      <c r="S2607" t="str">
        <f t="shared" si="324"/>
        <v>2021-04</v>
      </c>
      <c r="T2607">
        <f>IF(AND(COUNTIF(Calculs!$Q$2:$Q$12,$O2607)&gt;0,COUNTIF(Calculs!$S$2:$S$12,$E2607)&gt;0,COUNTIF(Calculs!$U$2:$U$12,$H2607)&gt;0),1,0)</f>
        <v>1</v>
      </c>
      <c r="U2607">
        <f t="shared" si="325"/>
        <v>130000</v>
      </c>
      <c r="V2607">
        <f t="shared" si="326"/>
        <v>325</v>
      </c>
      <c r="W2607">
        <f t="shared" si="327"/>
        <v>45500</v>
      </c>
    </row>
    <row r="2608" spans="1:23" ht="15.75" customHeight="1" x14ac:dyDescent="0.3">
      <c r="A2608" s="2" t="s">
        <v>13</v>
      </c>
      <c r="B2608" s="2">
        <v>1185732</v>
      </c>
      <c r="C2608" s="3">
        <v>44303</v>
      </c>
      <c r="D2608" s="12" t="str" cm="1">
        <f t="array" ref="D2608">_xlfn.SWITCH(WEEKDAY(C2608,2), 1, "Lundi", 2, "Mardi", 3, "Mercredi", 4, "Jeudi", 5, "Vendredi", 6, "Samedi", 7, "Dimanche", "Erreur")</f>
        <v>Samedi</v>
      </c>
      <c r="E2608" s="2" t="s">
        <v>26</v>
      </c>
      <c r="F2608" s="2" t="s">
        <v>99</v>
      </c>
      <c r="G2608" s="2" t="s">
        <v>100</v>
      </c>
      <c r="H2608" s="4" t="s">
        <v>22</v>
      </c>
      <c r="I2608" s="5">
        <v>30.000000000000004</v>
      </c>
      <c r="J2608" s="6">
        <v>475</v>
      </c>
      <c r="K2608" s="7">
        <v>142500.00000000003</v>
      </c>
      <c r="L2608" s="7">
        <v>71250.000000000015</v>
      </c>
      <c r="M2608" s="8">
        <v>0.5</v>
      </c>
      <c r="N2608" s="2" t="s">
        <v>82</v>
      </c>
      <c r="O2608">
        <f t="shared" si="320"/>
        <v>2021</v>
      </c>
      <c r="P2608">
        <f t="shared" si="321"/>
        <v>4</v>
      </c>
      <c r="Q2608" t="str">
        <f t="shared" si="322"/>
        <v>avr</v>
      </c>
      <c r="R2608" t="str">
        <f t="shared" si="323"/>
        <v>Mississippi</v>
      </c>
      <c r="S2608" t="str">
        <f t="shared" si="324"/>
        <v>2021-04</v>
      </c>
      <c r="T2608">
        <f>IF(AND(COUNTIF(Calculs!$Q$2:$Q$12,$O2608)&gt;0,COUNTIF(Calculs!$S$2:$S$12,$E2608)&gt;0,COUNTIF(Calculs!$U$2:$U$12,$H2608)&gt;0),1,0)</f>
        <v>1</v>
      </c>
      <c r="U2608">
        <f t="shared" si="325"/>
        <v>142500.00000000003</v>
      </c>
      <c r="V2608">
        <f t="shared" si="326"/>
        <v>475</v>
      </c>
      <c r="W2608">
        <f t="shared" si="327"/>
        <v>71250.000000000015</v>
      </c>
    </row>
    <row r="2609" spans="1:23" ht="15.75" customHeight="1" x14ac:dyDescent="0.3">
      <c r="A2609" s="2" t="s">
        <v>13</v>
      </c>
      <c r="B2609" s="2">
        <v>1185732</v>
      </c>
      <c r="C2609" s="3">
        <v>44332</v>
      </c>
      <c r="D2609" s="12" t="str" cm="1">
        <f t="array" ref="D2609">_xlfn.SWITCH(WEEKDAY(C2609,2), 1, "Lundi", 2, "Mardi", 3, "Mercredi", 4, "Jeudi", 5, "Vendredi", 6, "Samedi", 7, "Dimanche", "Erreur")</f>
        <v>Dimanche</v>
      </c>
      <c r="E2609" s="2" t="s">
        <v>26</v>
      </c>
      <c r="F2609" s="2" t="s">
        <v>99</v>
      </c>
      <c r="G2609" s="2" t="s">
        <v>100</v>
      </c>
      <c r="H2609" s="4" t="s">
        <v>16</v>
      </c>
      <c r="I2609" s="5">
        <v>40</v>
      </c>
      <c r="J2609" s="6">
        <v>745</v>
      </c>
      <c r="K2609" s="7">
        <v>298000</v>
      </c>
      <c r="L2609" s="7">
        <v>119200</v>
      </c>
      <c r="M2609" s="8">
        <v>0.4</v>
      </c>
      <c r="N2609" s="2" t="s">
        <v>82</v>
      </c>
      <c r="O2609">
        <f t="shared" si="320"/>
        <v>2021</v>
      </c>
      <c r="P2609">
        <f t="shared" si="321"/>
        <v>5</v>
      </c>
      <c r="Q2609" t="str">
        <f t="shared" si="322"/>
        <v>mai</v>
      </c>
      <c r="R2609" t="str">
        <f t="shared" si="323"/>
        <v>Mississippi</v>
      </c>
      <c r="S2609" t="str">
        <f t="shared" si="324"/>
        <v>2021-05</v>
      </c>
      <c r="T2609">
        <f>IF(AND(COUNTIF(Calculs!$Q$2:$Q$12,$O2609)&gt;0,COUNTIF(Calculs!$S$2:$S$12,$E2609)&gt;0,COUNTIF(Calculs!$U$2:$U$12,$H2609)&gt;0),1,0)</f>
        <v>1</v>
      </c>
      <c r="U2609">
        <f t="shared" si="325"/>
        <v>298000</v>
      </c>
      <c r="V2609">
        <f t="shared" si="326"/>
        <v>745</v>
      </c>
      <c r="W2609">
        <f t="shared" si="327"/>
        <v>119200</v>
      </c>
    </row>
    <row r="2610" spans="1:23" ht="15.75" customHeight="1" x14ac:dyDescent="0.3">
      <c r="A2610" s="2" t="s">
        <v>13</v>
      </c>
      <c r="B2610" s="2">
        <v>1185732</v>
      </c>
      <c r="C2610" s="3">
        <v>44332</v>
      </c>
      <c r="D2610" s="12" t="str" cm="1">
        <f t="array" ref="D2610">_xlfn.SWITCH(WEEKDAY(C2610,2), 1, "Lundi", 2, "Mardi", 3, "Mercredi", 4, "Jeudi", 5, "Vendredi", 6, "Samedi", 7, "Dimanche", "Erreur")</f>
        <v>Dimanche</v>
      </c>
      <c r="E2610" s="2" t="s">
        <v>26</v>
      </c>
      <c r="F2610" s="2" t="s">
        <v>99</v>
      </c>
      <c r="G2610" s="2" t="s">
        <v>100</v>
      </c>
      <c r="H2610" s="4" t="s">
        <v>18</v>
      </c>
      <c r="I2610" s="5">
        <v>40</v>
      </c>
      <c r="J2610" s="6">
        <v>450</v>
      </c>
      <c r="K2610" s="7">
        <v>180000</v>
      </c>
      <c r="L2610" s="7">
        <v>62999.999999999993</v>
      </c>
      <c r="M2610" s="8">
        <v>0.35</v>
      </c>
      <c r="N2610" s="2" t="s">
        <v>82</v>
      </c>
      <c r="O2610">
        <f t="shared" si="320"/>
        <v>2021</v>
      </c>
      <c r="P2610">
        <f t="shared" si="321"/>
        <v>5</v>
      </c>
      <c r="Q2610" t="str">
        <f t="shared" si="322"/>
        <v>mai</v>
      </c>
      <c r="R2610" t="str">
        <f t="shared" si="323"/>
        <v>Mississippi</v>
      </c>
      <c r="S2610" t="str">
        <f t="shared" si="324"/>
        <v>2021-05</v>
      </c>
      <c r="T2610">
        <f>IF(AND(COUNTIF(Calculs!$Q$2:$Q$12,$O2610)&gt;0,COUNTIF(Calculs!$S$2:$S$12,$E2610)&gt;0,COUNTIF(Calculs!$U$2:$U$12,$H2610)&gt;0),1,0)</f>
        <v>1</v>
      </c>
      <c r="U2610">
        <f t="shared" si="325"/>
        <v>180000</v>
      </c>
      <c r="V2610">
        <f t="shared" si="326"/>
        <v>450</v>
      </c>
      <c r="W2610">
        <f t="shared" si="327"/>
        <v>62999.999999999993</v>
      </c>
    </row>
    <row r="2611" spans="1:23" ht="15.75" customHeight="1" x14ac:dyDescent="0.3">
      <c r="A2611" s="2" t="s">
        <v>13</v>
      </c>
      <c r="B2611" s="2">
        <v>1185732</v>
      </c>
      <c r="C2611" s="3">
        <v>44332</v>
      </c>
      <c r="D2611" s="12" t="str" cm="1">
        <f t="array" ref="D2611">_xlfn.SWITCH(WEEKDAY(C2611,2), 1, "Lundi", 2, "Mardi", 3, "Mercredi", 4, "Jeudi", 5, "Vendredi", 6, "Samedi", 7, "Dimanche", "Erreur")</f>
        <v>Dimanche</v>
      </c>
      <c r="E2611" s="2" t="s">
        <v>26</v>
      </c>
      <c r="F2611" s="2" t="s">
        <v>99</v>
      </c>
      <c r="G2611" s="2" t="s">
        <v>100</v>
      </c>
      <c r="H2611" s="4" t="s">
        <v>19</v>
      </c>
      <c r="I2611" s="5">
        <v>35</v>
      </c>
      <c r="J2611" s="6">
        <v>425</v>
      </c>
      <c r="K2611" s="7">
        <v>148750</v>
      </c>
      <c r="L2611" s="7">
        <v>59500</v>
      </c>
      <c r="M2611" s="8">
        <v>0.4</v>
      </c>
      <c r="N2611" s="2" t="s">
        <v>82</v>
      </c>
      <c r="O2611">
        <f t="shared" si="320"/>
        <v>2021</v>
      </c>
      <c r="P2611">
        <f t="shared" si="321"/>
        <v>5</v>
      </c>
      <c r="Q2611" t="str">
        <f t="shared" si="322"/>
        <v>mai</v>
      </c>
      <c r="R2611" t="str">
        <f t="shared" si="323"/>
        <v>Mississippi</v>
      </c>
      <c r="S2611" t="str">
        <f t="shared" si="324"/>
        <v>2021-05</v>
      </c>
      <c r="T2611">
        <f>IF(AND(COUNTIF(Calculs!$Q$2:$Q$12,$O2611)&gt;0,COUNTIF(Calculs!$S$2:$S$12,$E2611)&gt;0,COUNTIF(Calculs!$U$2:$U$12,$H2611)&gt;0),1,0)</f>
        <v>1</v>
      </c>
      <c r="U2611">
        <f t="shared" si="325"/>
        <v>148750</v>
      </c>
      <c r="V2611">
        <f t="shared" si="326"/>
        <v>425</v>
      </c>
      <c r="W2611">
        <f t="shared" si="327"/>
        <v>59500</v>
      </c>
    </row>
    <row r="2612" spans="1:23" ht="15.75" customHeight="1" x14ac:dyDescent="0.3">
      <c r="A2612" s="2" t="s">
        <v>13</v>
      </c>
      <c r="B2612" s="2">
        <v>1185732</v>
      </c>
      <c r="C2612" s="3">
        <v>44332</v>
      </c>
      <c r="D2612" s="12" t="str" cm="1">
        <f t="array" ref="D2612">_xlfn.SWITCH(WEEKDAY(C2612,2), 1, "Lundi", 2, "Mardi", 3, "Mercredi", 4, "Jeudi", 5, "Vendredi", 6, "Samedi", 7, "Dimanche", "Erreur")</f>
        <v>Dimanche</v>
      </c>
      <c r="E2612" s="2" t="s">
        <v>26</v>
      </c>
      <c r="F2612" s="2" t="s">
        <v>99</v>
      </c>
      <c r="G2612" s="2" t="s">
        <v>100</v>
      </c>
      <c r="H2612" s="4" t="s">
        <v>20</v>
      </c>
      <c r="I2612" s="5">
        <v>35</v>
      </c>
      <c r="J2612" s="6">
        <v>375</v>
      </c>
      <c r="K2612" s="7">
        <v>131250</v>
      </c>
      <c r="L2612" s="7">
        <v>52500</v>
      </c>
      <c r="M2612" s="8">
        <v>0.4</v>
      </c>
      <c r="N2612" s="2" t="s">
        <v>82</v>
      </c>
      <c r="O2612">
        <f t="shared" si="320"/>
        <v>2021</v>
      </c>
      <c r="P2612">
        <f t="shared" si="321"/>
        <v>5</v>
      </c>
      <c r="Q2612" t="str">
        <f t="shared" si="322"/>
        <v>mai</v>
      </c>
      <c r="R2612" t="str">
        <f t="shared" si="323"/>
        <v>Mississippi</v>
      </c>
      <c r="S2612" t="str">
        <f t="shared" si="324"/>
        <v>2021-05</v>
      </c>
      <c r="T2612">
        <f>IF(AND(COUNTIF(Calculs!$Q$2:$Q$12,$O2612)&gt;0,COUNTIF(Calculs!$S$2:$S$12,$E2612)&gt;0,COUNTIF(Calculs!$U$2:$U$12,$H2612)&gt;0),1,0)</f>
        <v>1</v>
      </c>
      <c r="U2612">
        <f t="shared" si="325"/>
        <v>131250</v>
      </c>
      <c r="V2612">
        <f t="shared" si="326"/>
        <v>375</v>
      </c>
      <c r="W2612">
        <f t="shared" si="327"/>
        <v>52500</v>
      </c>
    </row>
    <row r="2613" spans="1:23" ht="15.75" customHeight="1" x14ac:dyDescent="0.3">
      <c r="A2613" s="2" t="s">
        <v>13</v>
      </c>
      <c r="B2613" s="2">
        <v>1185732</v>
      </c>
      <c r="C2613" s="3">
        <v>44332</v>
      </c>
      <c r="D2613" s="12" t="str" cm="1">
        <f t="array" ref="D2613">_xlfn.SWITCH(WEEKDAY(C2613,2), 1, "Lundi", 2, "Mardi", 3, "Mercredi", 4, "Jeudi", 5, "Vendredi", 6, "Samedi", 7, "Dimanche", "Erreur")</f>
        <v>Dimanche</v>
      </c>
      <c r="E2613" s="2" t="s">
        <v>26</v>
      </c>
      <c r="F2613" s="2" t="s">
        <v>99</v>
      </c>
      <c r="G2613" s="2" t="s">
        <v>100</v>
      </c>
      <c r="H2613" s="4" t="s">
        <v>21</v>
      </c>
      <c r="I2613" s="5">
        <v>44.999999999999993</v>
      </c>
      <c r="J2613" s="6">
        <v>400</v>
      </c>
      <c r="K2613" s="7">
        <v>179999.99999999997</v>
      </c>
      <c r="L2613" s="7">
        <v>62999.999999999985</v>
      </c>
      <c r="M2613" s="8">
        <v>0.35</v>
      </c>
      <c r="N2613" s="2" t="s">
        <v>82</v>
      </c>
      <c r="O2613">
        <f t="shared" si="320"/>
        <v>2021</v>
      </c>
      <c r="P2613">
        <f t="shared" si="321"/>
        <v>5</v>
      </c>
      <c r="Q2613" t="str">
        <f t="shared" si="322"/>
        <v>mai</v>
      </c>
      <c r="R2613" t="str">
        <f t="shared" si="323"/>
        <v>Mississippi</v>
      </c>
      <c r="S2613" t="str">
        <f t="shared" si="324"/>
        <v>2021-05</v>
      </c>
      <c r="T2613">
        <f>IF(AND(COUNTIF(Calculs!$Q$2:$Q$12,$O2613)&gt;0,COUNTIF(Calculs!$S$2:$S$12,$E2613)&gt;0,COUNTIF(Calculs!$U$2:$U$12,$H2613)&gt;0),1,0)</f>
        <v>1</v>
      </c>
      <c r="U2613">
        <f t="shared" si="325"/>
        <v>179999.99999999997</v>
      </c>
      <c r="V2613">
        <f t="shared" si="326"/>
        <v>400</v>
      </c>
      <c r="W2613">
        <f t="shared" si="327"/>
        <v>62999.999999999985</v>
      </c>
    </row>
    <row r="2614" spans="1:23" ht="15.75" customHeight="1" x14ac:dyDescent="0.3">
      <c r="A2614" s="2" t="s">
        <v>13</v>
      </c>
      <c r="B2614" s="2">
        <v>1185732</v>
      </c>
      <c r="C2614" s="3">
        <v>44332</v>
      </c>
      <c r="D2614" s="12" t="str" cm="1">
        <f t="array" ref="D2614">_xlfn.SWITCH(WEEKDAY(C2614,2), 1, "Lundi", 2, "Mardi", 3, "Mercredi", 4, "Jeudi", 5, "Vendredi", 6, "Samedi", 7, "Dimanche", "Erreur")</f>
        <v>Dimanche</v>
      </c>
      <c r="E2614" s="2" t="s">
        <v>26</v>
      </c>
      <c r="F2614" s="2" t="s">
        <v>99</v>
      </c>
      <c r="G2614" s="2" t="s">
        <v>100</v>
      </c>
      <c r="H2614" s="4" t="s">
        <v>22</v>
      </c>
      <c r="I2614" s="5">
        <v>49.999999999999993</v>
      </c>
      <c r="J2614" s="6">
        <v>500</v>
      </c>
      <c r="K2614" s="7">
        <v>249999.99999999997</v>
      </c>
      <c r="L2614" s="7">
        <v>124999.99999999999</v>
      </c>
      <c r="M2614" s="8">
        <v>0.5</v>
      </c>
      <c r="N2614" s="2" t="s">
        <v>82</v>
      </c>
      <c r="O2614">
        <f t="shared" si="320"/>
        <v>2021</v>
      </c>
      <c r="P2614">
        <f t="shared" si="321"/>
        <v>5</v>
      </c>
      <c r="Q2614" t="str">
        <f t="shared" si="322"/>
        <v>mai</v>
      </c>
      <c r="R2614" t="str">
        <f t="shared" si="323"/>
        <v>Mississippi</v>
      </c>
      <c r="S2614" t="str">
        <f t="shared" si="324"/>
        <v>2021-05</v>
      </c>
      <c r="T2614">
        <f>IF(AND(COUNTIF(Calculs!$Q$2:$Q$12,$O2614)&gt;0,COUNTIF(Calculs!$S$2:$S$12,$E2614)&gt;0,COUNTIF(Calculs!$U$2:$U$12,$H2614)&gt;0),1,0)</f>
        <v>1</v>
      </c>
      <c r="U2614">
        <f t="shared" si="325"/>
        <v>249999.99999999997</v>
      </c>
      <c r="V2614">
        <f t="shared" si="326"/>
        <v>500</v>
      </c>
      <c r="W2614">
        <f t="shared" si="327"/>
        <v>124999.99999999999</v>
      </c>
    </row>
    <row r="2615" spans="1:23" ht="15.75" customHeight="1" x14ac:dyDescent="0.3">
      <c r="A2615" s="2" t="s">
        <v>13</v>
      </c>
      <c r="B2615" s="2">
        <v>1185732</v>
      </c>
      <c r="C2615" s="3">
        <v>44365</v>
      </c>
      <c r="D2615" s="12" t="str" cm="1">
        <f t="array" ref="D2615">_xlfn.SWITCH(WEEKDAY(C2615,2), 1, "Lundi", 2, "Mardi", 3, "Mercredi", 4, "Jeudi", 5, "Vendredi", 6, "Samedi", 7, "Dimanche", "Erreur")</f>
        <v>Vendredi</v>
      </c>
      <c r="E2615" s="2" t="s">
        <v>26</v>
      </c>
      <c r="F2615" s="2" t="s">
        <v>99</v>
      </c>
      <c r="G2615" s="2" t="s">
        <v>100</v>
      </c>
      <c r="H2615" s="4" t="s">
        <v>16</v>
      </c>
      <c r="I2615" s="5">
        <v>44.999999999999993</v>
      </c>
      <c r="J2615" s="6">
        <v>750</v>
      </c>
      <c r="K2615" s="7">
        <v>337499.99999999994</v>
      </c>
      <c r="L2615" s="7">
        <v>134999.99999999997</v>
      </c>
      <c r="M2615" s="8">
        <v>0.4</v>
      </c>
      <c r="N2615" s="2" t="s">
        <v>82</v>
      </c>
      <c r="O2615">
        <f t="shared" si="320"/>
        <v>2021</v>
      </c>
      <c r="P2615">
        <f t="shared" si="321"/>
        <v>6</v>
      </c>
      <c r="Q2615" t="str">
        <f t="shared" si="322"/>
        <v>juin</v>
      </c>
      <c r="R2615" t="str">
        <f t="shared" si="323"/>
        <v>Mississippi</v>
      </c>
      <c r="S2615" t="str">
        <f t="shared" si="324"/>
        <v>2021-06</v>
      </c>
      <c r="T2615">
        <f>IF(AND(COUNTIF(Calculs!$Q$2:$Q$12,$O2615)&gt;0,COUNTIF(Calculs!$S$2:$S$12,$E2615)&gt;0,COUNTIF(Calculs!$U$2:$U$12,$H2615)&gt;0),1,0)</f>
        <v>1</v>
      </c>
      <c r="U2615">
        <f t="shared" si="325"/>
        <v>337499.99999999994</v>
      </c>
      <c r="V2615">
        <f t="shared" si="326"/>
        <v>750</v>
      </c>
      <c r="W2615">
        <f t="shared" si="327"/>
        <v>134999.99999999997</v>
      </c>
    </row>
    <row r="2616" spans="1:23" ht="15.75" customHeight="1" x14ac:dyDescent="0.3">
      <c r="A2616" s="2" t="s">
        <v>13</v>
      </c>
      <c r="B2616" s="2">
        <v>1185732</v>
      </c>
      <c r="C2616" s="3">
        <v>44365</v>
      </c>
      <c r="D2616" s="12" t="str" cm="1">
        <f t="array" ref="D2616">_xlfn.SWITCH(WEEKDAY(C2616,2), 1, "Lundi", 2, "Mardi", 3, "Mercredi", 4, "Jeudi", 5, "Vendredi", 6, "Samedi", 7, "Dimanche", "Erreur")</f>
        <v>Vendredi</v>
      </c>
      <c r="E2616" s="2" t="s">
        <v>26</v>
      </c>
      <c r="F2616" s="2" t="s">
        <v>99</v>
      </c>
      <c r="G2616" s="2" t="s">
        <v>100</v>
      </c>
      <c r="H2616" s="4" t="s">
        <v>18</v>
      </c>
      <c r="I2616" s="5">
        <v>40</v>
      </c>
      <c r="J2616" s="6">
        <v>500</v>
      </c>
      <c r="K2616" s="7">
        <v>200000</v>
      </c>
      <c r="L2616" s="7">
        <v>70000</v>
      </c>
      <c r="M2616" s="8">
        <v>0.35</v>
      </c>
      <c r="N2616" s="2" t="s">
        <v>82</v>
      </c>
      <c r="O2616">
        <f t="shared" si="320"/>
        <v>2021</v>
      </c>
      <c r="P2616">
        <f t="shared" si="321"/>
        <v>6</v>
      </c>
      <c r="Q2616" t="str">
        <f t="shared" si="322"/>
        <v>juin</v>
      </c>
      <c r="R2616" t="str">
        <f t="shared" si="323"/>
        <v>Mississippi</v>
      </c>
      <c r="S2616" t="str">
        <f t="shared" si="324"/>
        <v>2021-06</v>
      </c>
      <c r="T2616">
        <f>IF(AND(COUNTIF(Calculs!$Q$2:$Q$12,$O2616)&gt;0,COUNTIF(Calculs!$S$2:$S$12,$E2616)&gt;0,COUNTIF(Calculs!$U$2:$U$12,$H2616)&gt;0),1,0)</f>
        <v>1</v>
      </c>
      <c r="U2616">
        <f t="shared" si="325"/>
        <v>200000</v>
      </c>
      <c r="V2616">
        <f t="shared" si="326"/>
        <v>500</v>
      </c>
      <c r="W2616">
        <f t="shared" si="327"/>
        <v>70000</v>
      </c>
    </row>
    <row r="2617" spans="1:23" ht="15.75" customHeight="1" x14ac:dyDescent="0.3">
      <c r="A2617" s="2" t="s">
        <v>13</v>
      </c>
      <c r="B2617" s="2">
        <v>1185732</v>
      </c>
      <c r="C2617" s="3">
        <v>44365</v>
      </c>
      <c r="D2617" s="12" t="str" cm="1">
        <f t="array" ref="D2617">_xlfn.SWITCH(WEEKDAY(C2617,2), 1, "Lundi", 2, "Mardi", 3, "Mercredi", 4, "Jeudi", 5, "Vendredi", 6, "Samedi", 7, "Dimanche", "Erreur")</f>
        <v>Vendredi</v>
      </c>
      <c r="E2617" s="2" t="s">
        <v>26</v>
      </c>
      <c r="F2617" s="2" t="s">
        <v>99</v>
      </c>
      <c r="G2617" s="2" t="s">
        <v>100</v>
      </c>
      <c r="H2617" s="4" t="s">
        <v>19</v>
      </c>
      <c r="I2617" s="5">
        <v>45</v>
      </c>
      <c r="J2617" s="6">
        <v>475</v>
      </c>
      <c r="K2617" s="7">
        <v>213750</v>
      </c>
      <c r="L2617" s="7">
        <v>85500</v>
      </c>
      <c r="M2617" s="8">
        <v>0.4</v>
      </c>
      <c r="N2617" s="2" t="s">
        <v>82</v>
      </c>
      <c r="O2617">
        <f t="shared" si="320"/>
        <v>2021</v>
      </c>
      <c r="P2617">
        <f t="shared" si="321"/>
        <v>6</v>
      </c>
      <c r="Q2617" t="str">
        <f t="shared" si="322"/>
        <v>juin</v>
      </c>
      <c r="R2617" t="str">
        <f t="shared" si="323"/>
        <v>Mississippi</v>
      </c>
      <c r="S2617" t="str">
        <f t="shared" si="324"/>
        <v>2021-06</v>
      </c>
      <c r="T2617">
        <f>IF(AND(COUNTIF(Calculs!$Q$2:$Q$12,$O2617)&gt;0,COUNTIF(Calculs!$S$2:$S$12,$E2617)&gt;0,COUNTIF(Calculs!$U$2:$U$12,$H2617)&gt;0),1,0)</f>
        <v>1</v>
      </c>
      <c r="U2617">
        <f t="shared" si="325"/>
        <v>213750</v>
      </c>
      <c r="V2617">
        <f t="shared" si="326"/>
        <v>475</v>
      </c>
      <c r="W2617">
        <f t="shared" si="327"/>
        <v>85500</v>
      </c>
    </row>
    <row r="2618" spans="1:23" ht="15.75" customHeight="1" x14ac:dyDescent="0.3">
      <c r="A2618" s="2" t="s">
        <v>13</v>
      </c>
      <c r="B2618" s="2">
        <v>1185732</v>
      </c>
      <c r="C2618" s="3">
        <v>44365</v>
      </c>
      <c r="D2618" s="12" t="str" cm="1">
        <f t="array" ref="D2618">_xlfn.SWITCH(WEEKDAY(C2618,2), 1, "Lundi", 2, "Mardi", 3, "Mercredi", 4, "Jeudi", 5, "Vendredi", 6, "Samedi", 7, "Dimanche", "Erreur")</f>
        <v>Vendredi</v>
      </c>
      <c r="E2618" s="2" t="s">
        <v>26</v>
      </c>
      <c r="F2618" s="2" t="s">
        <v>99</v>
      </c>
      <c r="G2618" s="2" t="s">
        <v>100</v>
      </c>
      <c r="H2618" s="4" t="s">
        <v>20</v>
      </c>
      <c r="I2618" s="5">
        <v>45</v>
      </c>
      <c r="J2618" s="6">
        <v>450</v>
      </c>
      <c r="K2618" s="7">
        <v>202500</v>
      </c>
      <c r="L2618" s="7">
        <v>81000</v>
      </c>
      <c r="M2618" s="8">
        <v>0.4</v>
      </c>
      <c r="N2618" s="2" t="s">
        <v>82</v>
      </c>
      <c r="O2618">
        <f t="shared" si="320"/>
        <v>2021</v>
      </c>
      <c r="P2618">
        <f t="shared" si="321"/>
        <v>6</v>
      </c>
      <c r="Q2618" t="str">
        <f t="shared" si="322"/>
        <v>juin</v>
      </c>
      <c r="R2618" t="str">
        <f t="shared" si="323"/>
        <v>Mississippi</v>
      </c>
      <c r="S2618" t="str">
        <f t="shared" si="324"/>
        <v>2021-06</v>
      </c>
      <c r="T2618">
        <f>IF(AND(COUNTIF(Calculs!$Q$2:$Q$12,$O2618)&gt;0,COUNTIF(Calculs!$S$2:$S$12,$E2618)&gt;0,COUNTIF(Calculs!$U$2:$U$12,$H2618)&gt;0),1,0)</f>
        <v>1</v>
      </c>
      <c r="U2618">
        <f t="shared" si="325"/>
        <v>202500</v>
      </c>
      <c r="V2618">
        <f t="shared" si="326"/>
        <v>450</v>
      </c>
      <c r="W2618">
        <f t="shared" si="327"/>
        <v>81000</v>
      </c>
    </row>
    <row r="2619" spans="1:23" ht="15.75" customHeight="1" x14ac:dyDescent="0.3">
      <c r="A2619" s="2" t="s">
        <v>13</v>
      </c>
      <c r="B2619" s="2">
        <v>1185732</v>
      </c>
      <c r="C2619" s="3">
        <v>44365</v>
      </c>
      <c r="D2619" s="12" t="str" cm="1">
        <f t="array" ref="D2619">_xlfn.SWITCH(WEEKDAY(C2619,2), 1, "Lundi", 2, "Mardi", 3, "Mercredi", 4, "Jeudi", 5, "Vendredi", 6, "Samedi", 7, "Dimanche", "Erreur")</f>
        <v>Vendredi</v>
      </c>
      <c r="E2619" s="2" t="s">
        <v>26</v>
      </c>
      <c r="F2619" s="2" t="s">
        <v>99</v>
      </c>
      <c r="G2619" s="2" t="s">
        <v>100</v>
      </c>
      <c r="H2619" s="4" t="s">
        <v>21</v>
      </c>
      <c r="I2619" s="5">
        <v>60</v>
      </c>
      <c r="J2619" s="6">
        <v>450</v>
      </c>
      <c r="K2619" s="7">
        <v>270000</v>
      </c>
      <c r="L2619" s="7">
        <v>94500</v>
      </c>
      <c r="M2619" s="8">
        <v>0.35</v>
      </c>
      <c r="N2619" s="2" t="s">
        <v>82</v>
      </c>
      <c r="O2619">
        <f t="shared" si="320"/>
        <v>2021</v>
      </c>
      <c r="P2619">
        <f t="shared" si="321"/>
        <v>6</v>
      </c>
      <c r="Q2619" t="str">
        <f t="shared" si="322"/>
        <v>juin</v>
      </c>
      <c r="R2619" t="str">
        <f t="shared" si="323"/>
        <v>Mississippi</v>
      </c>
      <c r="S2619" t="str">
        <f t="shared" si="324"/>
        <v>2021-06</v>
      </c>
      <c r="T2619">
        <f>IF(AND(COUNTIF(Calculs!$Q$2:$Q$12,$O2619)&gt;0,COUNTIF(Calculs!$S$2:$S$12,$E2619)&gt;0,COUNTIF(Calculs!$U$2:$U$12,$H2619)&gt;0),1,0)</f>
        <v>1</v>
      </c>
      <c r="U2619">
        <f t="shared" si="325"/>
        <v>270000</v>
      </c>
      <c r="V2619">
        <f t="shared" si="326"/>
        <v>450</v>
      </c>
      <c r="W2619">
        <f t="shared" si="327"/>
        <v>94500</v>
      </c>
    </row>
    <row r="2620" spans="1:23" ht="15.75" customHeight="1" x14ac:dyDescent="0.3">
      <c r="A2620" s="2" t="s">
        <v>13</v>
      </c>
      <c r="B2620" s="2">
        <v>1185732</v>
      </c>
      <c r="C2620" s="3">
        <v>44365</v>
      </c>
      <c r="D2620" s="12" t="str" cm="1">
        <f t="array" ref="D2620">_xlfn.SWITCH(WEEKDAY(C2620,2), 1, "Lundi", 2, "Mardi", 3, "Mercredi", 4, "Jeudi", 5, "Vendredi", 6, "Samedi", 7, "Dimanche", "Erreur")</f>
        <v>Vendredi</v>
      </c>
      <c r="E2620" s="2" t="s">
        <v>26</v>
      </c>
      <c r="F2620" s="2" t="s">
        <v>99</v>
      </c>
      <c r="G2620" s="2" t="s">
        <v>100</v>
      </c>
      <c r="H2620" s="4" t="s">
        <v>22</v>
      </c>
      <c r="I2620" s="5">
        <v>65</v>
      </c>
      <c r="J2620" s="6">
        <v>625</v>
      </c>
      <c r="K2620" s="7">
        <v>406250</v>
      </c>
      <c r="L2620" s="7">
        <v>203125</v>
      </c>
      <c r="M2620" s="8">
        <v>0.5</v>
      </c>
      <c r="N2620" s="2" t="s">
        <v>82</v>
      </c>
      <c r="O2620">
        <f t="shared" si="320"/>
        <v>2021</v>
      </c>
      <c r="P2620">
        <f t="shared" si="321"/>
        <v>6</v>
      </c>
      <c r="Q2620" t="str">
        <f t="shared" si="322"/>
        <v>juin</v>
      </c>
      <c r="R2620" t="str">
        <f t="shared" si="323"/>
        <v>Mississippi</v>
      </c>
      <c r="S2620" t="str">
        <f t="shared" si="324"/>
        <v>2021-06</v>
      </c>
      <c r="T2620">
        <f>IF(AND(COUNTIF(Calculs!$Q$2:$Q$12,$O2620)&gt;0,COUNTIF(Calculs!$S$2:$S$12,$E2620)&gt;0,COUNTIF(Calculs!$U$2:$U$12,$H2620)&gt;0),1,0)</f>
        <v>1</v>
      </c>
      <c r="U2620">
        <f t="shared" si="325"/>
        <v>406250</v>
      </c>
      <c r="V2620">
        <f t="shared" si="326"/>
        <v>625</v>
      </c>
      <c r="W2620">
        <f t="shared" si="327"/>
        <v>203125</v>
      </c>
    </row>
    <row r="2621" spans="1:23" ht="15.75" customHeight="1" x14ac:dyDescent="0.3">
      <c r="A2621" s="2" t="s">
        <v>13</v>
      </c>
      <c r="B2621" s="2">
        <v>1185732</v>
      </c>
      <c r="C2621" s="3">
        <v>44393</v>
      </c>
      <c r="D2621" s="12" t="str" cm="1">
        <f t="array" ref="D2621">_xlfn.SWITCH(WEEKDAY(C2621,2), 1, "Lundi", 2, "Mardi", 3, "Mercredi", 4, "Jeudi", 5, "Vendredi", 6, "Samedi", 7, "Dimanche", "Erreur")</f>
        <v>Vendredi</v>
      </c>
      <c r="E2621" s="2" t="s">
        <v>26</v>
      </c>
      <c r="F2621" s="2" t="s">
        <v>99</v>
      </c>
      <c r="G2621" s="2" t="s">
        <v>100</v>
      </c>
      <c r="H2621" s="4" t="s">
        <v>16</v>
      </c>
      <c r="I2621" s="5">
        <v>60</v>
      </c>
      <c r="J2621" s="6">
        <v>850</v>
      </c>
      <c r="K2621" s="7">
        <v>510000</v>
      </c>
      <c r="L2621" s="7">
        <v>204000</v>
      </c>
      <c r="M2621" s="8">
        <v>0.4</v>
      </c>
      <c r="N2621" s="2" t="s">
        <v>82</v>
      </c>
      <c r="O2621">
        <f t="shared" si="320"/>
        <v>2021</v>
      </c>
      <c r="P2621">
        <f t="shared" si="321"/>
        <v>7</v>
      </c>
      <c r="Q2621" t="str">
        <f t="shared" si="322"/>
        <v>juil</v>
      </c>
      <c r="R2621" t="str">
        <f t="shared" si="323"/>
        <v>Mississippi</v>
      </c>
      <c r="S2621" t="str">
        <f t="shared" si="324"/>
        <v>2021-07</v>
      </c>
      <c r="T2621">
        <f>IF(AND(COUNTIF(Calculs!$Q$2:$Q$12,$O2621)&gt;0,COUNTIF(Calculs!$S$2:$S$12,$E2621)&gt;0,COUNTIF(Calculs!$U$2:$U$12,$H2621)&gt;0),1,0)</f>
        <v>1</v>
      </c>
      <c r="U2621">
        <f t="shared" si="325"/>
        <v>510000</v>
      </c>
      <c r="V2621">
        <f t="shared" si="326"/>
        <v>850</v>
      </c>
      <c r="W2621">
        <f t="shared" si="327"/>
        <v>204000</v>
      </c>
    </row>
    <row r="2622" spans="1:23" ht="15.75" customHeight="1" x14ac:dyDescent="0.3">
      <c r="A2622" s="2" t="s">
        <v>24</v>
      </c>
      <c r="B2622" s="2">
        <v>1185732</v>
      </c>
      <c r="C2622" s="3">
        <v>44393</v>
      </c>
      <c r="D2622" s="12" t="str" cm="1">
        <f t="array" ref="D2622">_xlfn.SWITCH(WEEKDAY(C2622,2), 1, "Lundi", 2, "Mardi", 3, "Mercredi", 4, "Jeudi", 5, "Vendredi", 6, "Samedi", 7, "Dimanche", "Erreur")</f>
        <v>Vendredi</v>
      </c>
      <c r="E2622" s="2" t="s">
        <v>26</v>
      </c>
      <c r="F2622" s="2" t="s">
        <v>99</v>
      </c>
      <c r="G2622" s="2" t="s">
        <v>100</v>
      </c>
      <c r="H2622" s="4" t="s">
        <v>18</v>
      </c>
      <c r="I2622" s="5">
        <v>55.000000000000007</v>
      </c>
      <c r="J2622" s="6">
        <v>600</v>
      </c>
      <c r="K2622" s="7">
        <v>330000.00000000006</v>
      </c>
      <c r="L2622" s="7">
        <v>115500.00000000001</v>
      </c>
      <c r="M2622" s="8">
        <v>0.35</v>
      </c>
      <c r="N2622" s="2" t="s">
        <v>82</v>
      </c>
      <c r="O2622">
        <f t="shared" si="320"/>
        <v>2021</v>
      </c>
      <c r="P2622">
        <f t="shared" si="321"/>
        <v>7</v>
      </c>
      <c r="Q2622" t="str">
        <f t="shared" si="322"/>
        <v>juil</v>
      </c>
      <c r="R2622" t="str">
        <f t="shared" si="323"/>
        <v>Mississippi</v>
      </c>
      <c r="S2622" t="str">
        <f t="shared" si="324"/>
        <v>2021-07</v>
      </c>
      <c r="T2622">
        <f>IF(AND(COUNTIF(Calculs!$Q$2:$Q$12,$O2622)&gt;0,COUNTIF(Calculs!$S$2:$S$12,$E2622)&gt;0,COUNTIF(Calculs!$U$2:$U$12,$H2622)&gt;0),1,0)</f>
        <v>1</v>
      </c>
      <c r="U2622">
        <f t="shared" si="325"/>
        <v>330000.00000000006</v>
      </c>
      <c r="V2622">
        <f t="shared" si="326"/>
        <v>600</v>
      </c>
      <c r="W2622">
        <f t="shared" si="327"/>
        <v>115500.00000000001</v>
      </c>
    </row>
    <row r="2623" spans="1:23" ht="15.75" customHeight="1" x14ac:dyDescent="0.3">
      <c r="A2623" s="2" t="s">
        <v>24</v>
      </c>
      <c r="B2623" s="2">
        <v>1185732</v>
      </c>
      <c r="C2623" s="3">
        <v>44393</v>
      </c>
      <c r="D2623" s="12" t="str" cm="1">
        <f t="array" ref="D2623">_xlfn.SWITCH(WEEKDAY(C2623,2), 1, "Lundi", 2, "Mardi", 3, "Mercredi", 4, "Jeudi", 5, "Vendredi", 6, "Samedi", 7, "Dimanche", "Erreur")</f>
        <v>Vendredi</v>
      </c>
      <c r="E2623" s="2" t="s">
        <v>26</v>
      </c>
      <c r="F2623" s="2" t="s">
        <v>99</v>
      </c>
      <c r="G2623" s="2" t="s">
        <v>100</v>
      </c>
      <c r="H2623" s="4" t="s">
        <v>19</v>
      </c>
      <c r="I2623" s="5">
        <v>50</v>
      </c>
      <c r="J2623" s="6">
        <v>525</v>
      </c>
      <c r="K2623" s="7">
        <v>262500</v>
      </c>
      <c r="L2623" s="7">
        <v>105000</v>
      </c>
      <c r="M2623" s="8">
        <v>0.4</v>
      </c>
      <c r="N2623" s="2" t="s">
        <v>82</v>
      </c>
      <c r="O2623">
        <f t="shared" si="320"/>
        <v>2021</v>
      </c>
      <c r="P2623">
        <f t="shared" si="321"/>
        <v>7</v>
      </c>
      <c r="Q2623" t="str">
        <f t="shared" si="322"/>
        <v>juil</v>
      </c>
      <c r="R2623" t="str">
        <f t="shared" si="323"/>
        <v>Mississippi</v>
      </c>
      <c r="S2623" t="str">
        <f t="shared" si="324"/>
        <v>2021-07</v>
      </c>
      <c r="T2623">
        <f>IF(AND(COUNTIF(Calculs!$Q$2:$Q$12,$O2623)&gt;0,COUNTIF(Calculs!$S$2:$S$12,$E2623)&gt;0,COUNTIF(Calculs!$U$2:$U$12,$H2623)&gt;0),1,0)</f>
        <v>1</v>
      </c>
      <c r="U2623">
        <f t="shared" si="325"/>
        <v>262500</v>
      </c>
      <c r="V2623">
        <f t="shared" si="326"/>
        <v>525</v>
      </c>
      <c r="W2623">
        <f t="shared" si="327"/>
        <v>105000</v>
      </c>
    </row>
    <row r="2624" spans="1:23" ht="15.75" customHeight="1" x14ac:dyDescent="0.3">
      <c r="A2624" s="2" t="s">
        <v>24</v>
      </c>
      <c r="B2624" s="2">
        <v>1185732</v>
      </c>
      <c r="C2624" s="3">
        <v>44393</v>
      </c>
      <c r="D2624" s="12" t="str" cm="1">
        <f t="array" ref="D2624">_xlfn.SWITCH(WEEKDAY(C2624,2), 1, "Lundi", 2, "Mardi", 3, "Mercredi", 4, "Jeudi", 5, "Vendredi", 6, "Samedi", 7, "Dimanche", "Erreur")</f>
        <v>Vendredi</v>
      </c>
      <c r="E2624" s="2" t="s">
        <v>26</v>
      </c>
      <c r="F2624" s="2" t="s">
        <v>99</v>
      </c>
      <c r="G2624" s="2" t="s">
        <v>100</v>
      </c>
      <c r="H2624" s="4" t="s">
        <v>20</v>
      </c>
      <c r="I2624" s="5">
        <v>50</v>
      </c>
      <c r="J2624" s="6">
        <v>475</v>
      </c>
      <c r="K2624" s="7">
        <v>237500</v>
      </c>
      <c r="L2624" s="7">
        <v>95000</v>
      </c>
      <c r="M2624" s="8">
        <v>0.4</v>
      </c>
      <c r="N2624" s="2" t="s">
        <v>82</v>
      </c>
      <c r="O2624">
        <f t="shared" si="320"/>
        <v>2021</v>
      </c>
      <c r="P2624">
        <f t="shared" si="321"/>
        <v>7</v>
      </c>
      <c r="Q2624" t="str">
        <f t="shared" si="322"/>
        <v>juil</v>
      </c>
      <c r="R2624" t="str">
        <f t="shared" si="323"/>
        <v>Mississippi</v>
      </c>
      <c r="S2624" t="str">
        <f t="shared" si="324"/>
        <v>2021-07</v>
      </c>
      <c r="T2624">
        <f>IF(AND(COUNTIF(Calculs!$Q$2:$Q$12,$O2624)&gt;0,COUNTIF(Calculs!$S$2:$S$12,$E2624)&gt;0,COUNTIF(Calculs!$U$2:$U$12,$H2624)&gt;0),1,0)</f>
        <v>1</v>
      </c>
      <c r="U2624">
        <f t="shared" si="325"/>
        <v>237500</v>
      </c>
      <c r="V2624">
        <f t="shared" si="326"/>
        <v>475</v>
      </c>
      <c r="W2624">
        <f t="shared" si="327"/>
        <v>95000</v>
      </c>
    </row>
    <row r="2625" spans="1:23" ht="15.75" customHeight="1" x14ac:dyDescent="0.3">
      <c r="A2625" s="2" t="s">
        <v>24</v>
      </c>
      <c r="B2625" s="2">
        <v>1185732</v>
      </c>
      <c r="C2625" s="3">
        <v>44393</v>
      </c>
      <c r="D2625" s="12" t="str" cm="1">
        <f t="array" ref="D2625">_xlfn.SWITCH(WEEKDAY(C2625,2), 1, "Lundi", 2, "Mardi", 3, "Mercredi", 4, "Jeudi", 5, "Vendredi", 6, "Samedi", 7, "Dimanche", "Erreur")</f>
        <v>Vendredi</v>
      </c>
      <c r="E2625" s="2" t="s">
        <v>26</v>
      </c>
      <c r="F2625" s="2" t="s">
        <v>99</v>
      </c>
      <c r="G2625" s="2" t="s">
        <v>100</v>
      </c>
      <c r="H2625" s="4" t="s">
        <v>21</v>
      </c>
      <c r="I2625" s="5">
        <v>60</v>
      </c>
      <c r="J2625" s="6">
        <v>500</v>
      </c>
      <c r="K2625" s="7">
        <v>300000</v>
      </c>
      <c r="L2625" s="7">
        <v>105000</v>
      </c>
      <c r="M2625" s="8">
        <v>0.35</v>
      </c>
      <c r="N2625" s="2" t="s">
        <v>82</v>
      </c>
      <c r="O2625">
        <f t="shared" si="320"/>
        <v>2021</v>
      </c>
      <c r="P2625">
        <f t="shared" si="321"/>
        <v>7</v>
      </c>
      <c r="Q2625" t="str">
        <f t="shared" si="322"/>
        <v>juil</v>
      </c>
      <c r="R2625" t="str">
        <f t="shared" si="323"/>
        <v>Mississippi</v>
      </c>
      <c r="S2625" t="str">
        <f t="shared" si="324"/>
        <v>2021-07</v>
      </c>
      <c r="T2625">
        <f>IF(AND(COUNTIF(Calculs!$Q$2:$Q$12,$O2625)&gt;0,COUNTIF(Calculs!$S$2:$S$12,$E2625)&gt;0,COUNTIF(Calculs!$U$2:$U$12,$H2625)&gt;0),1,0)</f>
        <v>1</v>
      </c>
      <c r="U2625">
        <f t="shared" si="325"/>
        <v>300000</v>
      </c>
      <c r="V2625">
        <f t="shared" si="326"/>
        <v>500</v>
      </c>
      <c r="W2625">
        <f t="shared" si="327"/>
        <v>105000</v>
      </c>
    </row>
    <row r="2626" spans="1:23" ht="15.75" customHeight="1" x14ac:dyDescent="0.3">
      <c r="A2626" s="2" t="s">
        <v>24</v>
      </c>
      <c r="B2626" s="2">
        <v>1185732</v>
      </c>
      <c r="C2626" s="3">
        <v>44393</v>
      </c>
      <c r="D2626" s="12" t="str" cm="1">
        <f t="array" ref="D2626">_xlfn.SWITCH(WEEKDAY(C2626,2), 1, "Lundi", 2, "Mardi", 3, "Mercredi", 4, "Jeudi", 5, "Vendredi", 6, "Samedi", 7, "Dimanche", "Erreur")</f>
        <v>Vendredi</v>
      </c>
      <c r="E2626" s="2" t="s">
        <v>26</v>
      </c>
      <c r="F2626" s="2" t="s">
        <v>99</v>
      </c>
      <c r="G2626" s="2" t="s">
        <v>100</v>
      </c>
      <c r="H2626" s="4" t="s">
        <v>22</v>
      </c>
      <c r="I2626" s="5">
        <v>65</v>
      </c>
      <c r="J2626" s="6">
        <v>675</v>
      </c>
      <c r="K2626" s="7">
        <v>438750</v>
      </c>
      <c r="L2626" s="7">
        <v>219375</v>
      </c>
      <c r="M2626" s="8">
        <v>0.5</v>
      </c>
      <c r="N2626" s="2" t="s">
        <v>82</v>
      </c>
      <c r="O2626">
        <f t="shared" si="320"/>
        <v>2021</v>
      </c>
      <c r="P2626">
        <f t="shared" si="321"/>
        <v>7</v>
      </c>
      <c r="Q2626" t="str">
        <f t="shared" si="322"/>
        <v>juil</v>
      </c>
      <c r="R2626" t="str">
        <f t="shared" si="323"/>
        <v>Mississippi</v>
      </c>
      <c r="S2626" t="str">
        <f t="shared" si="324"/>
        <v>2021-07</v>
      </c>
      <c r="T2626">
        <f>IF(AND(COUNTIF(Calculs!$Q$2:$Q$12,$O2626)&gt;0,COUNTIF(Calculs!$S$2:$S$12,$E2626)&gt;0,COUNTIF(Calculs!$U$2:$U$12,$H2626)&gt;0),1,0)</f>
        <v>1</v>
      </c>
      <c r="U2626">
        <f t="shared" si="325"/>
        <v>438750</v>
      </c>
      <c r="V2626">
        <f t="shared" si="326"/>
        <v>675</v>
      </c>
      <c r="W2626">
        <f t="shared" si="327"/>
        <v>219375</v>
      </c>
    </row>
    <row r="2627" spans="1:23" ht="15.75" customHeight="1" x14ac:dyDescent="0.3">
      <c r="A2627" s="2" t="s">
        <v>24</v>
      </c>
      <c r="B2627" s="2">
        <v>1185732</v>
      </c>
      <c r="C2627" s="3">
        <v>44425</v>
      </c>
      <c r="D2627" s="12" t="str" cm="1">
        <f t="array" ref="D2627">_xlfn.SWITCH(WEEKDAY(C2627,2), 1, "Lundi", 2, "Mardi", 3, "Mercredi", 4, "Jeudi", 5, "Vendredi", 6, "Samedi", 7, "Dimanche", "Erreur")</f>
        <v>Mardi</v>
      </c>
      <c r="E2627" s="2" t="s">
        <v>26</v>
      </c>
      <c r="F2627" s="2" t="s">
        <v>99</v>
      </c>
      <c r="G2627" s="2" t="s">
        <v>100</v>
      </c>
      <c r="H2627" s="4" t="s">
        <v>16</v>
      </c>
      <c r="I2627" s="5">
        <v>60</v>
      </c>
      <c r="J2627" s="6">
        <v>825</v>
      </c>
      <c r="K2627" s="7">
        <v>495000</v>
      </c>
      <c r="L2627" s="7">
        <v>198000</v>
      </c>
      <c r="M2627" s="8">
        <v>0.4</v>
      </c>
      <c r="N2627" s="2" t="s">
        <v>82</v>
      </c>
      <c r="O2627">
        <f t="shared" ref="O2627:O2690" si="328">YEAR($C2627)</f>
        <v>2021</v>
      </c>
      <c r="P2627">
        <f t="shared" ref="P2627:P2690" si="329">MONTH($C2627)</f>
        <v>8</v>
      </c>
      <c r="Q2627" t="str">
        <f t="shared" ref="Q2627:Q2690" si="330">TEXT($C2627,"mmm")</f>
        <v>août</v>
      </c>
      <c r="R2627" t="str">
        <f t="shared" ref="R2627:R2690" si="331">SUBSTITUTE(SUBSTITUTE($F2627,"Sud ","South "),"Ouest ","West ")</f>
        <v>Mississippi</v>
      </c>
      <c r="S2627" t="str">
        <f t="shared" ref="S2627:S2690" si="332">TEXT($C2627,"aaaa-mm")</f>
        <v>2021-08</v>
      </c>
      <c r="T2627">
        <f>IF(AND(COUNTIF(Calculs!$Q$2:$Q$12,$O2627)&gt;0,COUNTIF(Calculs!$S$2:$S$12,$E2627)&gt;0,COUNTIF(Calculs!$U$2:$U$12,$H2627)&gt;0),1,0)</f>
        <v>1</v>
      </c>
      <c r="U2627">
        <f t="shared" ref="U2627:U2690" si="333">$K2627*$T2627</f>
        <v>495000</v>
      </c>
      <c r="V2627">
        <f t="shared" ref="V2627:V2690" si="334">$J2627*$T2627</f>
        <v>825</v>
      </c>
      <c r="W2627">
        <f t="shared" ref="W2627:W2690" si="335">$L2627*$T2627</f>
        <v>198000</v>
      </c>
    </row>
    <row r="2628" spans="1:23" ht="15.75" customHeight="1" x14ac:dyDescent="0.3">
      <c r="A2628" s="2" t="s">
        <v>24</v>
      </c>
      <c r="B2628" s="2">
        <v>1185732</v>
      </c>
      <c r="C2628" s="3">
        <v>44425</v>
      </c>
      <c r="D2628" s="12" t="str" cm="1">
        <f t="array" ref="D2628">_xlfn.SWITCH(WEEKDAY(C2628,2), 1, "Lundi", 2, "Mardi", 3, "Mercredi", 4, "Jeudi", 5, "Vendredi", 6, "Samedi", 7, "Dimanche", "Erreur")</f>
        <v>Mardi</v>
      </c>
      <c r="E2628" s="2" t="s">
        <v>26</v>
      </c>
      <c r="F2628" s="2" t="s">
        <v>99</v>
      </c>
      <c r="G2628" s="2" t="s">
        <v>100</v>
      </c>
      <c r="H2628" s="4" t="s">
        <v>18</v>
      </c>
      <c r="I2628" s="5">
        <v>55.000000000000007</v>
      </c>
      <c r="J2628" s="6">
        <v>600</v>
      </c>
      <c r="K2628" s="7">
        <v>330000.00000000006</v>
      </c>
      <c r="L2628" s="7">
        <v>115500.00000000001</v>
      </c>
      <c r="M2628" s="8">
        <v>0.35</v>
      </c>
      <c r="N2628" s="2" t="s">
        <v>82</v>
      </c>
      <c r="O2628">
        <f t="shared" si="328"/>
        <v>2021</v>
      </c>
      <c r="P2628">
        <f t="shared" si="329"/>
        <v>8</v>
      </c>
      <c r="Q2628" t="str">
        <f t="shared" si="330"/>
        <v>août</v>
      </c>
      <c r="R2628" t="str">
        <f t="shared" si="331"/>
        <v>Mississippi</v>
      </c>
      <c r="S2628" t="str">
        <f t="shared" si="332"/>
        <v>2021-08</v>
      </c>
      <c r="T2628">
        <f>IF(AND(COUNTIF(Calculs!$Q$2:$Q$12,$O2628)&gt;0,COUNTIF(Calculs!$S$2:$S$12,$E2628)&gt;0,COUNTIF(Calculs!$U$2:$U$12,$H2628)&gt;0),1,0)</f>
        <v>1</v>
      </c>
      <c r="U2628">
        <f t="shared" si="333"/>
        <v>330000.00000000006</v>
      </c>
      <c r="V2628">
        <f t="shared" si="334"/>
        <v>600</v>
      </c>
      <c r="W2628">
        <f t="shared" si="335"/>
        <v>115500.00000000001</v>
      </c>
    </row>
    <row r="2629" spans="1:23" ht="15.75" customHeight="1" x14ac:dyDescent="0.3">
      <c r="A2629" s="2" t="s">
        <v>24</v>
      </c>
      <c r="B2629" s="2">
        <v>1185732</v>
      </c>
      <c r="C2629" s="3">
        <v>44425</v>
      </c>
      <c r="D2629" s="12" t="str" cm="1">
        <f t="array" ref="D2629">_xlfn.SWITCH(WEEKDAY(C2629,2), 1, "Lundi", 2, "Mardi", 3, "Mercredi", 4, "Jeudi", 5, "Vendredi", 6, "Samedi", 7, "Dimanche", "Erreur")</f>
        <v>Mardi</v>
      </c>
      <c r="E2629" s="2" t="s">
        <v>26</v>
      </c>
      <c r="F2629" s="2" t="s">
        <v>99</v>
      </c>
      <c r="G2629" s="2" t="s">
        <v>100</v>
      </c>
      <c r="H2629" s="4" t="s">
        <v>19</v>
      </c>
      <c r="I2629" s="5">
        <v>50</v>
      </c>
      <c r="J2629" s="6">
        <v>525</v>
      </c>
      <c r="K2629" s="7">
        <v>262500</v>
      </c>
      <c r="L2629" s="7">
        <v>105000</v>
      </c>
      <c r="M2629" s="8">
        <v>0.4</v>
      </c>
      <c r="N2629" s="2" t="s">
        <v>82</v>
      </c>
      <c r="O2629">
        <f t="shared" si="328"/>
        <v>2021</v>
      </c>
      <c r="P2629">
        <f t="shared" si="329"/>
        <v>8</v>
      </c>
      <c r="Q2629" t="str">
        <f t="shared" si="330"/>
        <v>août</v>
      </c>
      <c r="R2629" t="str">
        <f t="shared" si="331"/>
        <v>Mississippi</v>
      </c>
      <c r="S2629" t="str">
        <f t="shared" si="332"/>
        <v>2021-08</v>
      </c>
      <c r="T2629">
        <f>IF(AND(COUNTIF(Calculs!$Q$2:$Q$12,$O2629)&gt;0,COUNTIF(Calculs!$S$2:$S$12,$E2629)&gt;0,COUNTIF(Calculs!$U$2:$U$12,$H2629)&gt;0),1,0)</f>
        <v>1</v>
      </c>
      <c r="U2629">
        <f t="shared" si="333"/>
        <v>262500</v>
      </c>
      <c r="V2629">
        <f t="shared" si="334"/>
        <v>525</v>
      </c>
      <c r="W2629">
        <f t="shared" si="335"/>
        <v>105000</v>
      </c>
    </row>
    <row r="2630" spans="1:23" ht="15.75" customHeight="1" x14ac:dyDescent="0.3">
      <c r="A2630" s="2" t="s">
        <v>24</v>
      </c>
      <c r="B2630" s="2">
        <v>1185732</v>
      </c>
      <c r="C2630" s="3">
        <v>44425</v>
      </c>
      <c r="D2630" s="12" t="str" cm="1">
        <f t="array" ref="D2630">_xlfn.SWITCH(WEEKDAY(C2630,2), 1, "Lundi", 2, "Mardi", 3, "Mercredi", 4, "Jeudi", 5, "Vendredi", 6, "Samedi", 7, "Dimanche", "Erreur")</f>
        <v>Mardi</v>
      </c>
      <c r="E2630" s="2" t="s">
        <v>26</v>
      </c>
      <c r="F2630" s="2" t="s">
        <v>99</v>
      </c>
      <c r="G2630" s="2" t="s">
        <v>100</v>
      </c>
      <c r="H2630" s="4" t="s">
        <v>20</v>
      </c>
      <c r="I2630" s="5">
        <v>40</v>
      </c>
      <c r="J2630" s="6">
        <v>475</v>
      </c>
      <c r="K2630" s="7">
        <v>190000</v>
      </c>
      <c r="L2630" s="7">
        <v>76000</v>
      </c>
      <c r="M2630" s="8">
        <v>0.4</v>
      </c>
      <c r="N2630" s="2" t="s">
        <v>82</v>
      </c>
      <c r="O2630">
        <f t="shared" si="328"/>
        <v>2021</v>
      </c>
      <c r="P2630">
        <f t="shared" si="329"/>
        <v>8</v>
      </c>
      <c r="Q2630" t="str">
        <f t="shared" si="330"/>
        <v>août</v>
      </c>
      <c r="R2630" t="str">
        <f t="shared" si="331"/>
        <v>Mississippi</v>
      </c>
      <c r="S2630" t="str">
        <f t="shared" si="332"/>
        <v>2021-08</v>
      </c>
      <c r="T2630">
        <f>IF(AND(COUNTIF(Calculs!$Q$2:$Q$12,$O2630)&gt;0,COUNTIF(Calculs!$S$2:$S$12,$E2630)&gt;0,COUNTIF(Calculs!$U$2:$U$12,$H2630)&gt;0),1,0)</f>
        <v>1</v>
      </c>
      <c r="U2630">
        <f t="shared" si="333"/>
        <v>190000</v>
      </c>
      <c r="V2630">
        <f t="shared" si="334"/>
        <v>475</v>
      </c>
      <c r="W2630">
        <f t="shared" si="335"/>
        <v>76000</v>
      </c>
    </row>
    <row r="2631" spans="1:23" ht="15.75" customHeight="1" x14ac:dyDescent="0.3">
      <c r="A2631" s="2" t="s">
        <v>24</v>
      </c>
      <c r="B2631" s="2">
        <v>1185732</v>
      </c>
      <c r="C2631" s="3">
        <v>44425</v>
      </c>
      <c r="D2631" s="12" t="str" cm="1">
        <f t="array" ref="D2631">_xlfn.SWITCH(WEEKDAY(C2631,2), 1, "Lundi", 2, "Mardi", 3, "Mercredi", 4, "Jeudi", 5, "Vendredi", 6, "Samedi", 7, "Dimanche", "Erreur")</f>
        <v>Mardi</v>
      </c>
      <c r="E2631" s="2" t="s">
        <v>26</v>
      </c>
      <c r="F2631" s="2" t="s">
        <v>99</v>
      </c>
      <c r="G2631" s="2" t="s">
        <v>100</v>
      </c>
      <c r="H2631" s="4" t="s">
        <v>21</v>
      </c>
      <c r="I2631" s="5">
        <v>50</v>
      </c>
      <c r="J2631" s="6">
        <v>450</v>
      </c>
      <c r="K2631" s="7">
        <v>225000</v>
      </c>
      <c r="L2631" s="7">
        <v>78750</v>
      </c>
      <c r="M2631" s="8">
        <v>0.35</v>
      </c>
      <c r="N2631" s="2" t="s">
        <v>82</v>
      </c>
      <c r="O2631">
        <f t="shared" si="328"/>
        <v>2021</v>
      </c>
      <c r="P2631">
        <f t="shared" si="329"/>
        <v>8</v>
      </c>
      <c r="Q2631" t="str">
        <f t="shared" si="330"/>
        <v>août</v>
      </c>
      <c r="R2631" t="str">
        <f t="shared" si="331"/>
        <v>Mississippi</v>
      </c>
      <c r="S2631" t="str">
        <f t="shared" si="332"/>
        <v>2021-08</v>
      </c>
      <c r="T2631">
        <f>IF(AND(COUNTIF(Calculs!$Q$2:$Q$12,$O2631)&gt;0,COUNTIF(Calculs!$S$2:$S$12,$E2631)&gt;0,COUNTIF(Calculs!$U$2:$U$12,$H2631)&gt;0),1,0)</f>
        <v>1</v>
      </c>
      <c r="U2631">
        <f t="shared" si="333"/>
        <v>225000</v>
      </c>
      <c r="V2631">
        <f t="shared" si="334"/>
        <v>450</v>
      </c>
      <c r="W2631">
        <f t="shared" si="335"/>
        <v>78750</v>
      </c>
    </row>
    <row r="2632" spans="1:23" ht="15.75" customHeight="1" x14ac:dyDescent="0.3">
      <c r="A2632" s="2" t="s">
        <v>24</v>
      </c>
      <c r="B2632" s="2">
        <v>1185732</v>
      </c>
      <c r="C2632" s="3">
        <v>44425</v>
      </c>
      <c r="D2632" s="12" t="str" cm="1">
        <f t="array" ref="D2632">_xlfn.SWITCH(WEEKDAY(C2632,2), 1, "Lundi", 2, "Mardi", 3, "Mercredi", 4, "Jeudi", 5, "Vendredi", 6, "Samedi", 7, "Dimanche", "Erreur")</f>
        <v>Mardi</v>
      </c>
      <c r="E2632" s="2" t="s">
        <v>26</v>
      </c>
      <c r="F2632" s="2" t="s">
        <v>99</v>
      </c>
      <c r="G2632" s="2" t="s">
        <v>100</v>
      </c>
      <c r="H2632" s="4" t="s">
        <v>22</v>
      </c>
      <c r="I2632" s="5">
        <v>55.000000000000007</v>
      </c>
      <c r="J2632" s="6">
        <v>625</v>
      </c>
      <c r="K2632" s="7">
        <v>343750.00000000006</v>
      </c>
      <c r="L2632" s="7">
        <v>171875.00000000003</v>
      </c>
      <c r="M2632" s="8">
        <v>0.5</v>
      </c>
      <c r="N2632" s="2" t="s">
        <v>82</v>
      </c>
      <c r="O2632">
        <f t="shared" si="328"/>
        <v>2021</v>
      </c>
      <c r="P2632">
        <f t="shared" si="329"/>
        <v>8</v>
      </c>
      <c r="Q2632" t="str">
        <f t="shared" si="330"/>
        <v>août</v>
      </c>
      <c r="R2632" t="str">
        <f t="shared" si="331"/>
        <v>Mississippi</v>
      </c>
      <c r="S2632" t="str">
        <f t="shared" si="332"/>
        <v>2021-08</v>
      </c>
      <c r="T2632">
        <f>IF(AND(COUNTIF(Calculs!$Q$2:$Q$12,$O2632)&gt;0,COUNTIF(Calculs!$S$2:$S$12,$E2632)&gt;0,COUNTIF(Calculs!$U$2:$U$12,$H2632)&gt;0),1,0)</f>
        <v>1</v>
      </c>
      <c r="U2632">
        <f t="shared" si="333"/>
        <v>343750.00000000006</v>
      </c>
      <c r="V2632">
        <f t="shared" si="334"/>
        <v>625</v>
      </c>
      <c r="W2632">
        <f t="shared" si="335"/>
        <v>171875.00000000003</v>
      </c>
    </row>
    <row r="2633" spans="1:23" ht="15.75" customHeight="1" x14ac:dyDescent="0.3">
      <c r="A2633" s="2" t="s">
        <v>24</v>
      </c>
      <c r="B2633" s="2">
        <v>1185732</v>
      </c>
      <c r="C2633" s="3">
        <v>44455</v>
      </c>
      <c r="D2633" s="12" t="str" cm="1">
        <f t="array" ref="D2633">_xlfn.SWITCH(WEEKDAY(C2633,2), 1, "Lundi", 2, "Mardi", 3, "Mercredi", 4, "Jeudi", 5, "Vendredi", 6, "Samedi", 7, "Dimanche", "Erreur")</f>
        <v>Jeudi</v>
      </c>
      <c r="E2633" s="2" t="s">
        <v>26</v>
      </c>
      <c r="F2633" s="2" t="s">
        <v>99</v>
      </c>
      <c r="G2633" s="2" t="s">
        <v>100</v>
      </c>
      <c r="H2633" s="4" t="s">
        <v>16</v>
      </c>
      <c r="I2633" s="5">
        <v>50</v>
      </c>
      <c r="J2633" s="6">
        <v>725</v>
      </c>
      <c r="K2633" s="7">
        <v>362500</v>
      </c>
      <c r="L2633" s="7">
        <v>145000</v>
      </c>
      <c r="M2633" s="8">
        <v>0.4</v>
      </c>
      <c r="N2633" s="2" t="s">
        <v>82</v>
      </c>
      <c r="O2633">
        <f t="shared" si="328"/>
        <v>2021</v>
      </c>
      <c r="P2633">
        <f t="shared" si="329"/>
        <v>9</v>
      </c>
      <c r="Q2633" t="str">
        <f t="shared" si="330"/>
        <v>sept</v>
      </c>
      <c r="R2633" t="str">
        <f t="shared" si="331"/>
        <v>Mississippi</v>
      </c>
      <c r="S2633" t="str">
        <f t="shared" si="332"/>
        <v>2021-09</v>
      </c>
      <c r="T2633">
        <f>IF(AND(COUNTIF(Calculs!$Q$2:$Q$12,$O2633)&gt;0,COUNTIF(Calculs!$S$2:$S$12,$E2633)&gt;0,COUNTIF(Calculs!$U$2:$U$12,$H2633)&gt;0),1,0)</f>
        <v>1</v>
      </c>
      <c r="U2633">
        <f t="shared" si="333"/>
        <v>362500</v>
      </c>
      <c r="V2633">
        <f t="shared" si="334"/>
        <v>725</v>
      </c>
      <c r="W2633">
        <f t="shared" si="335"/>
        <v>145000</v>
      </c>
    </row>
    <row r="2634" spans="1:23" ht="15.75" customHeight="1" x14ac:dyDescent="0.3">
      <c r="A2634" s="2" t="s">
        <v>24</v>
      </c>
      <c r="B2634" s="2">
        <v>1185732</v>
      </c>
      <c r="C2634" s="3">
        <v>44455</v>
      </c>
      <c r="D2634" s="12" t="str" cm="1">
        <f t="array" ref="D2634">_xlfn.SWITCH(WEEKDAY(C2634,2), 1, "Lundi", 2, "Mardi", 3, "Mercredi", 4, "Jeudi", 5, "Vendredi", 6, "Samedi", 7, "Dimanche", "Erreur")</f>
        <v>Jeudi</v>
      </c>
      <c r="E2634" s="2" t="s">
        <v>26</v>
      </c>
      <c r="F2634" s="2" t="s">
        <v>99</v>
      </c>
      <c r="G2634" s="2" t="s">
        <v>100</v>
      </c>
      <c r="H2634" s="4" t="s">
        <v>18</v>
      </c>
      <c r="I2634" s="5">
        <v>45.000000000000014</v>
      </c>
      <c r="J2634" s="6">
        <v>525</v>
      </c>
      <c r="K2634" s="7">
        <v>236250.00000000009</v>
      </c>
      <c r="L2634" s="7">
        <v>82687.500000000029</v>
      </c>
      <c r="M2634" s="8">
        <v>0.35</v>
      </c>
      <c r="N2634" s="2" t="s">
        <v>82</v>
      </c>
      <c r="O2634">
        <f t="shared" si="328"/>
        <v>2021</v>
      </c>
      <c r="P2634">
        <f t="shared" si="329"/>
        <v>9</v>
      </c>
      <c r="Q2634" t="str">
        <f t="shared" si="330"/>
        <v>sept</v>
      </c>
      <c r="R2634" t="str">
        <f t="shared" si="331"/>
        <v>Mississippi</v>
      </c>
      <c r="S2634" t="str">
        <f t="shared" si="332"/>
        <v>2021-09</v>
      </c>
      <c r="T2634">
        <f>IF(AND(COUNTIF(Calculs!$Q$2:$Q$12,$O2634)&gt;0,COUNTIF(Calculs!$S$2:$S$12,$E2634)&gt;0,COUNTIF(Calculs!$U$2:$U$12,$H2634)&gt;0),1,0)</f>
        <v>1</v>
      </c>
      <c r="U2634">
        <f t="shared" si="333"/>
        <v>236250.00000000009</v>
      </c>
      <c r="V2634">
        <f t="shared" si="334"/>
        <v>525</v>
      </c>
      <c r="W2634">
        <f t="shared" si="335"/>
        <v>82687.500000000029</v>
      </c>
    </row>
    <row r="2635" spans="1:23" ht="15.75" customHeight="1" x14ac:dyDescent="0.3">
      <c r="A2635" s="2" t="s">
        <v>24</v>
      </c>
      <c r="B2635" s="2">
        <v>1185732</v>
      </c>
      <c r="C2635" s="3">
        <v>44455</v>
      </c>
      <c r="D2635" s="12" t="str" cm="1">
        <f t="array" ref="D2635">_xlfn.SWITCH(WEEKDAY(C2635,2), 1, "Lundi", 2, "Mardi", 3, "Mercredi", 4, "Jeudi", 5, "Vendredi", 6, "Samedi", 7, "Dimanche", "Erreur")</f>
        <v>Jeudi</v>
      </c>
      <c r="E2635" s="2" t="s">
        <v>26</v>
      </c>
      <c r="F2635" s="2" t="s">
        <v>99</v>
      </c>
      <c r="G2635" s="2" t="s">
        <v>100</v>
      </c>
      <c r="H2635" s="4" t="s">
        <v>19</v>
      </c>
      <c r="I2635" s="5">
        <v>20.000000000000007</v>
      </c>
      <c r="J2635" s="6">
        <v>425</v>
      </c>
      <c r="K2635" s="7">
        <v>85000.000000000029</v>
      </c>
      <c r="L2635" s="7">
        <v>34000.000000000015</v>
      </c>
      <c r="M2635" s="8">
        <v>0.4</v>
      </c>
      <c r="N2635" s="2" t="s">
        <v>82</v>
      </c>
      <c r="O2635">
        <f t="shared" si="328"/>
        <v>2021</v>
      </c>
      <c r="P2635">
        <f t="shared" si="329"/>
        <v>9</v>
      </c>
      <c r="Q2635" t="str">
        <f t="shared" si="330"/>
        <v>sept</v>
      </c>
      <c r="R2635" t="str">
        <f t="shared" si="331"/>
        <v>Mississippi</v>
      </c>
      <c r="S2635" t="str">
        <f t="shared" si="332"/>
        <v>2021-09</v>
      </c>
      <c r="T2635">
        <f>IF(AND(COUNTIF(Calculs!$Q$2:$Q$12,$O2635)&gt;0,COUNTIF(Calculs!$S$2:$S$12,$E2635)&gt;0,COUNTIF(Calculs!$U$2:$U$12,$H2635)&gt;0),1,0)</f>
        <v>1</v>
      </c>
      <c r="U2635">
        <f t="shared" si="333"/>
        <v>85000.000000000029</v>
      </c>
      <c r="V2635">
        <f t="shared" si="334"/>
        <v>425</v>
      </c>
      <c r="W2635">
        <f t="shared" si="335"/>
        <v>34000.000000000015</v>
      </c>
    </row>
    <row r="2636" spans="1:23" ht="15.75" customHeight="1" x14ac:dyDescent="0.3">
      <c r="A2636" s="2" t="s">
        <v>24</v>
      </c>
      <c r="B2636" s="2">
        <v>1185732</v>
      </c>
      <c r="C2636" s="3">
        <v>44455</v>
      </c>
      <c r="D2636" s="12" t="str" cm="1">
        <f t="array" ref="D2636">_xlfn.SWITCH(WEEKDAY(C2636,2), 1, "Lundi", 2, "Mardi", 3, "Mercredi", 4, "Jeudi", 5, "Vendredi", 6, "Samedi", 7, "Dimanche", "Erreur")</f>
        <v>Jeudi</v>
      </c>
      <c r="E2636" s="2" t="s">
        <v>26</v>
      </c>
      <c r="F2636" s="2" t="s">
        <v>99</v>
      </c>
      <c r="G2636" s="2" t="s">
        <v>100</v>
      </c>
      <c r="H2636" s="4" t="s">
        <v>20</v>
      </c>
      <c r="I2636" s="5">
        <v>20.000000000000007</v>
      </c>
      <c r="J2636" s="6">
        <v>400</v>
      </c>
      <c r="K2636" s="7">
        <v>80000.000000000029</v>
      </c>
      <c r="L2636" s="7">
        <v>32000.000000000015</v>
      </c>
      <c r="M2636" s="8">
        <v>0.4</v>
      </c>
      <c r="N2636" s="2" t="s">
        <v>82</v>
      </c>
      <c r="O2636">
        <f t="shared" si="328"/>
        <v>2021</v>
      </c>
      <c r="P2636">
        <f t="shared" si="329"/>
        <v>9</v>
      </c>
      <c r="Q2636" t="str">
        <f t="shared" si="330"/>
        <v>sept</v>
      </c>
      <c r="R2636" t="str">
        <f t="shared" si="331"/>
        <v>Mississippi</v>
      </c>
      <c r="S2636" t="str">
        <f t="shared" si="332"/>
        <v>2021-09</v>
      </c>
      <c r="T2636">
        <f>IF(AND(COUNTIF(Calculs!$Q$2:$Q$12,$O2636)&gt;0,COUNTIF(Calculs!$S$2:$S$12,$E2636)&gt;0,COUNTIF(Calculs!$U$2:$U$12,$H2636)&gt;0),1,0)</f>
        <v>1</v>
      </c>
      <c r="U2636">
        <f t="shared" si="333"/>
        <v>80000.000000000029</v>
      </c>
      <c r="V2636">
        <f t="shared" si="334"/>
        <v>400</v>
      </c>
      <c r="W2636">
        <f t="shared" si="335"/>
        <v>32000.000000000015</v>
      </c>
    </row>
    <row r="2637" spans="1:23" ht="15.75" customHeight="1" x14ac:dyDescent="0.3">
      <c r="A2637" s="2" t="s">
        <v>24</v>
      </c>
      <c r="B2637" s="2">
        <v>1185732</v>
      </c>
      <c r="C2637" s="3">
        <v>44455</v>
      </c>
      <c r="D2637" s="12" t="str" cm="1">
        <f t="array" ref="D2637">_xlfn.SWITCH(WEEKDAY(C2637,2), 1, "Lundi", 2, "Mardi", 3, "Mercredi", 4, "Jeudi", 5, "Vendredi", 6, "Samedi", 7, "Dimanche", "Erreur")</f>
        <v>Jeudi</v>
      </c>
      <c r="E2637" s="2" t="s">
        <v>26</v>
      </c>
      <c r="F2637" s="2" t="s">
        <v>99</v>
      </c>
      <c r="G2637" s="2" t="s">
        <v>100</v>
      </c>
      <c r="H2637" s="4" t="s">
        <v>21</v>
      </c>
      <c r="I2637" s="5">
        <v>30.000000000000004</v>
      </c>
      <c r="J2637" s="6">
        <v>400</v>
      </c>
      <c r="K2637" s="7">
        <v>120000.00000000001</v>
      </c>
      <c r="L2637" s="7">
        <v>42000</v>
      </c>
      <c r="M2637" s="8">
        <v>0.35</v>
      </c>
      <c r="N2637" s="2" t="s">
        <v>82</v>
      </c>
      <c r="O2637">
        <f t="shared" si="328"/>
        <v>2021</v>
      </c>
      <c r="P2637">
        <f t="shared" si="329"/>
        <v>9</v>
      </c>
      <c r="Q2637" t="str">
        <f t="shared" si="330"/>
        <v>sept</v>
      </c>
      <c r="R2637" t="str">
        <f t="shared" si="331"/>
        <v>Mississippi</v>
      </c>
      <c r="S2637" t="str">
        <f t="shared" si="332"/>
        <v>2021-09</v>
      </c>
      <c r="T2637">
        <f>IF(AND(COUNTIF(Calculs!$Q$2:$Q$12,$O2637)&gt;0,COUNTIF(Calculs!$S$2:$S$12,$E2637)&gt;0,COUNTIF(Calculs!$U$2:$U$12,$H2637)&gt;0),1,0)</f>
        <v>1</v>
      </c>
      <c r="U2637">
        <f t="shared" si="333"/>
        <v>120000.00000000001</v>
      </c>
      <c r="V2637">
        <f t="shared" si="334"/>
        <v>400</v>
      </c>
      <c r="W2637">
        <f t="shared" si="335"/>
        <v>42000</v>
      </c>
    </row>
    <row r="2638" spans="1:23" ht="15.75" customHeight="1" x14ac:dyDescent="0.3">
      <c r="A2638" s="2" t="s">
        <v>24</v>
      </c>
      <c r="B2638" s="2">
        <v>1185732</v>
      </c>
      <c r="C2638" s="3">
        <v>44455</v>
      </c>
      <c r="D2638" s="12" t="str" cm="1">
        <f t="array" ref="D2638">_xlfn.SWITCH(WEEKDAY(C2638,2), 1, "Lundi", 2, "Mardi", 3, "Mercredi", 4, "Jeudi", 5, "Vendredi", 6, "Samedi", 7, "Dimanche", "Erreur")</f>
        <v>Jeudi</v>
      </c>
      <c r="E2638" s="2" t="s">
        <v>26</v>
      </c>
      <c r="F2638" s="2" t="s">
        <v>99</v>
      </c>
      <c r="G2638" s="2" t="s">
        <v>100</v>
      </c>
      <c r="H2638" s="4" t="s">
        <v>22</v>
      </c>
      <c r="I2638" s="5">
        <v>35.000000000000007</v>
      </c>
      <c r="J2638" s="6">
        <v>500</v>
      </c>
      <c r="K2638" s="7">
        <v>175000.00000000003</v>
      </c>
      <c r="L2638" s="7">
        <v>87500.000000000015</v>
      </c>
      <c r="M2638" s="8">
        <v>0.5</v>
      </c>
      <c r="N2638" s="2" t="s">
        <v>82</v>
      </c>
      <c r="O2638">
        <f t="shared" si="328"/>
        <v>2021</v>
      </c>
      <c r="P2638">
        <f t="shared" si="329"/>
        <v>9</v>
      </c>
      <c r="Q2638" t="str">
        <f t="shared" si="330"/>
        <v>sept</v>
      </c>
      <c r="R2638" t="str">
        <f t="shared" si="331"/>
        <v>Mississippi</v>
      </c>
      <c r="S2638" t="str">
        <f t="shared" si="332"/>
        <v>2021-09</v>
      </c>
      <c r="T2638">
        <f>IF(AND(COUNTIF(Calculs!$Q$2:$Q$12,$O2638)&gt;0,COUNTIF(Calculs!$S$2:$S$12,$E2638)&gt;0,COUNTIF(Calculs!$U$2:$U$12,$H2638)&gt;0),1,0)</f>
        <v>1</v>
      </c>
      <c r="U2638">
        <f t="shared" si="333"/>
        <v>175000.00000000003</v>
      </c>
      <c r="V2638">
        <f t="shared" si="334"/>
        <v>500</v>
      </c>
      <c r="W2638">
        <f t="shared" si="335"/>
        <v>87500.000000000015</v>
      </c>
    </row>
    <row r="2639" spans="1:23" ht="15.75" customHeight="1" x14ac:dyDescent="0.3">
      <c r="A2639" s="2" t="s">
        <v>24</v>
      </c>
      <c r="B2639" s="2">
        <v>1185732</v>
      </c>
      <c r="C2639" s="3">
        <v>44487</v>
      </c>
      <c r="D2639" s="12" t="str" cm="1">
        <f t="array" ref="D2639">_xlfn.SWITCH(WEEKDAY(C2639,2), 1, "Lundi", 2, "Mardi", 3, "Mercredi", 4, "Jeudi", 5, "Vendredi", 6, "Samedi", 7, "Dimanche", "Erreur")</f>
        <v>Lundi</v>
      </c>
      <c r="E2639" s="2" t="s">
        <v>26</v>
      </c>
      <c r="F2639" s="2" t="s">
        <v>99</v>
      </c>
      <c r="G2639" s="2" t="s">
        <v>100</v>
      </c>
      <c r="H2639" s="4" t="s">
        <v>16</v>
      </c>
      <c r="I2639" s="5">
        <v>35.000000000000007</v>
      </c>
      <c r="J2639" s="6">
        <v>675</v>
      </c>
      <c r="K2639" s="7">
        <v>236250.00000000006</v>
      </c>
      <c r="L2639" s="7">
        <v>94500.000000000029</v>
      </c>
      <c r="M2639" s="8">
        <v>0.4</v>
      </c>
      <c r="N2639" s="2" t="s">
        <v>82</v>
      </c>
      <c r="O2639">
        <f t="shared" si="328"/>
        <v>2021</v>
      </c>
      <c r="P2639">
        <f t="shared" si="329"/>
        <v>10</v>
      </c>
      <c r="Q2639" t="str">
        <f t="shared" si="330"/>
        <v>oct</v>
      </c>
      <c r="R2639" t="str">
        <f t="shared" si="331"/>
        <v>Mississippi</v>
      </c>
      <c r="S2639" t="str">
        <f t="shared" si="332"/>
        <v>2021-10</v>
      </c>
      <c r="T2639">
        <f>IF(AND(COUNTIF(Calculs!$Q$2:$Q$12,$O2639)&gt;0,COUNTIF(Calculs!$S$2:$S$12,$E2639)&gt;0,COUNTIF(Calculs!$U$2:$U$12,$H2639)&gt;0),1,0)</f>
        <v>1</v>
      </c>
      <c r="U2639">
        <f t="shared" si="333"/>
        <v>236250.00000000006</v>
      </c>
      <c r="V2639">
        <f t="shared" si="334"/>
        <v>675</v>
      </c>
      <c r="W2639">
        <f t="shared" si="335"/>
        <v>94500.000000000029</v>
      </c>
    </row>
    <row r="2640" spans="1:23" ht="15.75" customHeight="1" x14ac:dyDescent="0.3">
      <c r="A2640" s="2" t="s">
        <v>24</v>
      </c>
      <c r="B2640" s="2">
        <v>1185732</v>
      </c>
      <c r="C2640" s="3">
        <v>44487</v>
      </c>
      <c r="D2640" s="12" t="str" cm="1">
        <f t="array" ref="D2640">_xlfn.SWITCH(WEEKDAY(C2640,2), 1, "Lundi", 2, "Mardi", 3, "Mercredi", 4, "Jeudi", 5, "Vendredi", 6, "Samedi", 7, "Dimanche", "Erreur")</f>
        <v>Lundi</v>
      </c>
      <c r="E2640" s="2" t="s">
        <v>26</v>
      </c>
      <c r="F2640" s="2" t="s">
        <v>99</v>
      </c>
      <c r="G2640" s="2" t="s">
        <v>100</v>
      </c>
      <c r="H2640" s="4" t="s">
        <v>18</v>
      </c>
      <c r="I2640" s="5">
        <v>25.000000000000011</v>
      </c>
      <c r="J2640" s="6">
        <v>500</v>
      </c>
      <c r="K2640" s="7">
        <v>125000.00000000006</v>
      </c>
      <c r="L2640" s="7">
        <v>43750.000000000015</v>
      </c>
      <c r="M2640" s="8">
        <v>0.35</v>
      </c>
      <c r="N2640" s="2" t="s">
        <v>82</v>
      </c>
      <c r="O2640">
        <f t="shared" si="328"/>
        <v>2021</v>
      </c>
      <c r="P2640">
        <f t="shared" si="329"/>
        <v>10</v>
      </c>
      <c r="Q2640" t="str">
        <f t="shared" si="330"/>
        <v>oct</v>
      </c>
      <c r="R2640" t="str">
        <f t="shared" si="331"/>
        <v>Mississippi</v>
      </c>
      <c r="S2640" t="str">
        <f t="shared" si="332"/>
        <v>2021-10</v>
      </c>
      <c r="T2640">
        <f>IF(AND(COUNTIF(Calculs!$Q$2:$Q$12,$O2640)&gt;0,COUNTIF(Calculs!$S$2:$S$12,$E2640)&gt;0,COUNTIF(Calculs!$U$2:$U$12,$H2640)&gt;0),1,0)</f>
        <v>1</v>
      </c>
      <c r="U2640">
        <f t="shared" si="333"/>
        <v>125000.00000000006</v>
      </c>
      <c r="V2640">
        <f t="shared" si="334"/>
        <v>500</v>
      </c>
      <c r="W2640">
        <f t="shared" si="335"/>
        <v>43750.000000000015</v>
      </c>
    </row>
    <row r="2641" spans="1:23" ht="15.75" customHeight="1" x14ac:dyDescent="0.3">
      <c r="A2641" s="2" t="s">
        <v>24</v>
      </c>
      <c r="B2641" s="2">
        <v>1185732</v>
      </c>
      <c r="C2641" s="3">
        <v>44487</v>
      </c>
      <c r="D2641" s="12" t="str" cm="1">
        <f t="array" ref="D2641">_xlfn.SWITCH(WEEKDAY(C2641,2), 1, "Lundi", 2, "Mardi", 3, "Mercredi", 4, "Jeudi", 5, "Vendredi", 6, "Samedi", 7, "Dimanche", "Erreur")</f>
        <v>Lundi</v>
      </c>
      <c r="E2641" s="2" t="s">
        <v>26</v>
      </c>
      <c r="F2641" s="2" t="s">
        <v>99</v>
      </c>
      <c r="G2641" s="2" t="s">
        <v>100</v>
      </c>
      <c r="H2641" s="4" t="s">
        <v>19</v>
      </c>
      <c r="I2641" s="5">
        <v>25.000000000000011</v>
      </c>
      <c r="J2641" s="6">
        <v>375</v>
      </c>
      <c r="K2641" s="7">
        <v>93750.000000000044</v>
      </c>
      <c r="L2641" s="7">
        <v>37500.000000000022</v>
      </c>
      <c r="M2641" s="8">
        <v>0.4</v>
      </c>
      <c r="N2641" s="2" t="s">
        <v>82</v>
      </c>
      <c r="O2641">
        <f t="shared" si="328"/>
        <v>2021</v>
      </c>
      <c r="P2641">
        <f t="shared" si="329"/>
        <v>10</v>
      </c>
      <c r="Q2641" t="str">
        <f t="shared" si="330"/>
        <v>oct</v>
      </c>
      <c r="R2641" t="str">
        <f t="shared" si="331"/>
        <v>Mississippi</v>
      </c>
      <c r="S2641" t="str">
        <f t="shared" si="332"/>
        <v>2021-10</v>
      </c>
      <c r="T2641">
        <f>IF(AND(COUNTIF(Calculs!$Q$2:$Q$12,$O2641)&gt;0,COUNTIF(Calculs!$S$2:$S$12,$E2641)&gt;0,COUNTIF(Calculs!$U$2:$U$12,$H2641)&gt;0),1,0)</f>
        <v>1</v>
      </c>
      <c r="U2641">
        <f t="shared" si="333"/>
        <v>93750.000000000044</v>
      </c>
      <c r="V2641">
        <f t="shared" si="334"/>
        <v>375</v>
      </c>
      <c r="W2641">
        <f t="shared" si="335"/>
        <v>37500.000000000022</v>
      </c>
    </row>
    <row r="2642" spans="1:23" ht="15.75" customHeight="1" x14ac:dyDescent="0.3">
      <c r="A2642" s="2" t="s">
        <v>24</v>
      </c>
      <c r="B2642" s="2">
        <v>1185732</v>
      </c>
      <c r="C2642" s="3">
        <v>44487</v>
      </c>
      <c r="D2642" s="12" t="str" cm="1">
        <f t="array" ref="D2642">_xlfn.SWITCH(WEEKDAY(C2642,2), 1, "Lundi", 2, "Mardi", 3, "Mercredi", 4, "Jeudi", 5, "Vendredi", 6, "Samedi", 7, "Dimanche", "Erreur")</f>
        <v>Lundi</v>
      </c>
      <c r="E2642" s="2" t="s">
        <v>26</v>
      </c>
      <c r="F2642" s="2" t="s">
        <v>99</v>
      </c>
      <c r="G2642" s="2" t="s">
        <v>100</v>
      </c>
      <c r="H2642" s="4" t="s">
        <v>20</v>
      </c>
      <c r="I2642" s="5">
        <v>25.000000000000011</v>
      </c>
      <c r="J2642" s="6">
        <v>350</v>
      </c>
      <c r="K2642" s="7">
        <v>87500.000000000044</v>
      </c>
      <c r="L2642" s="7">
        <v>35000.000000000022</v>
      </c>
      <c r="M2642" s="8">
        <v>0.4</v>
      </c>
      <c r="N2642" s="2" t="s">
        <v>82</v>
      </c>
      <c r="O2642">
        <f t="shared" si="328"/>
        <v>2021</v>
      </c>
      <c r="P2642">
        <f t="shared" si="329"/>
        <v>10</v>
      </c>
      <c r="Q2642" t="str">
        <f t="shared" si="330"/>
        <v>oct</v>
      </c>
      <c r="R2642" t="str">
        <f t="shared" si="331"/>
        <v>Mississippi</v>
      </c>
      <c r="S2642" t="str">
        <f t="shared" si="332"/>
        <v>2021-10</v>
      </c>
      <c r="T2642">
        <f>IF(AND(COUNTIF(Calculs!$Q$2:$Q$12,$O2642)&gt;0,COUNTIF(Calculs!$S$2:$S$12,$E2642)&gt;0,COUNTIF(Calculs!$U$2:$U$12,$H2642)&gt;0),1,0)</f>
        <v>1</v>
      </c>
      <c r="U2642">
        <f t="shared" si="333"/>
        <v>87500.000000000044</v>
      </c>
      <c r="V2642">
        <f t="shared" si="334"/>
        <v>350</v>
      </c>
      <c r="W2642">
        <f t="shared" si="335"/>
        <v>35000.000000000022</v>
      </c>
    </row>
    <row r="2643" spans="1:23" ht="15.75" customHeight="1" x14ac:dyDescent="0.3">
      <c r="A2643" s="2" t="s">
        <v>24</v>
      </c>
      <c r="B2643" s="2">
        <v>1185732</v>
      </c>
      <c r="C2643" s="3">
        <v>44487</v>
      </c>
      <c r="D2643" s="12" t="str" cm="1">
        <f t="array" ref="D2643">_xlfn.SWITCH(WEEKDAY(C2643,2), 1, "Lundi", 2, "Mardi", 3, "Mercredi", 4, "Jeudi", 5, "Vendredi", 6, "Samedi", 7, "Dimanche", "Erreur")</f>
        <v>Lundi</v>
      </c>
      <c r="E2643" s="2" t="s">
        <v>26</v>
      </c>
      <c r="F2643" s="2" t="s">
        <v>99</v>
      </c>
      <c r="G2643" s="2" t="s">
        <v>100</v>
      </c>
      <c r="H2643" s="4" t="s">
        <v>21</v>
      </c>
      <c r="I2643" s="5">
        <v>35.000000000000007</v>
      </c>
      <c r="J2643" s="6">
        <v>350</v>
      </c>
      <c r="K2643" s="7">
        <v>122500.00000000003</v>
      </c>
      <c r="L2643" s="7">
        <v>42875.000000000007</v>
      </c>
      <c r="M2643" s="8">
        <v>0.35</v>
      </c>
      <c r="N2643" s="2" t="s">
        <v>82</v>
      </c>
      <c r="O2643">
        <f t="shared" si="328"/>
        <v>2021</v>
      </c>
      <c r="P2643">
        <f t="shared" si="329"/>
        <v>10</v>
      </c>
      <c r="Q2643" t="str">
        <f t="shared" si="330"/>
        <v>oct</v>
      </c>
      <c r="R2643" t="str">
        <f t="shared" si="331"/>
        <v>Mississippi</v>
      </c>
      <c r="S2643" t="str">
        <f t="shared" si="332"/>
        <v>2021-10</v>
      </c>
      <c r="T2643">
        <f>IF(AND(COUNTIF(Calculs!$Q$2:$Q$12,$O2643)&gt;0,COUNTIF(Calculs!$S$2:$S$12,$E2643)&gt;0,COUNTIF(Calculs!$U$2:$U$12,$H2643)&gt;0),1,0)</f>
        <v>1</v>
      </c>
      <c r="U2643">
        <f t="shared" si="333"/>
        <v>122500.00000000003</v>
      </c>
      <c r="V2643">
        <f t="shared" si="334"/>
        <v>350</v>
      </c>
      <c r="W2643">
        <f t="shared" si="335"/>
        <v>42875.000000000007</v>
      </c>
    </row>
    <row r="2644" spans="1:23" ht="15.75" customHeight="1" x14ac:dyDescent="0.3">
      <c r="A2644" s="2" t="s">
        <v>25</v>
      </c>
      <c r="B2644" s="2">
        <v>1185732</v>
      </c>
      <c r="C2644" s="3">
        <v>44487</v>
      </c>
      <c r="D2644" s="12" t="str" cm="1">
        <f t="array" ref="D2644">_xlfn.SWITCH(WEEKDAY(C2644,2), 1, "Lundi", 2, "Mardi", 3, "Mercredi", 4, "Jeudi", 5, "Vendredi", 6, "Samedi", 7, "Dimanche", "Erreur")</f>
        <v>Lundi</v>
      </c>
      <c r="E2644" s="2" t="s">
        <v>26</v>
      </c>
      <c r="F2644" s="2" t="s">
        <v>99</v>
      </c>
      <c r="G2644" s="2" t="s">
        <v>100</v>
      </c>
      <c r="H2644" s="4" t="s">
        <v>22</v>
      </c>
      <c r="I2644" s="5">
        <v>35</v>
      </c>
      <c r="J2644" s="6">
        <v>475</v>
      </c>
      <c r="K2644" s="7">
        <v>166250</v>
      </c>
      <c r="L2644" s="7">
        <v>83125</v>
      </c>
      <c r="M2644" s="8">
        <v>0.5</v>
      </c>
      <c r="N2644" s="2" t="s">
        <v>82</v>
      </c>
      <c r="O2644">
        <f t="shared" si="328"/>
        <v>2021</v>
      </c>
      <c r="P2644">
        <f t="shared" si="329"/>
        <v>10</v>
      </c>
      <c r="Q2644" t="str">
        <f t="shared" si="330"/>
        <v>oct</v>
      </c>
      <c r="R2644" t="str">
        <f t="shared" si="331"/>
        <v>Mississippi</v>
      </c>
      <c r="S2644" t="str">
        <f t="shared" si="332"/>
        <v>2021-10</v>
      </c>
      <c r="T2644">
        <f>IF(AND(COUNTIF(Calculs!$Q$2:$Q$12,$O2644)&gt;0,COUNTIF(Calculs!$S$2:$S$12,$E2644)&gt;0,COUNTIF(Calculs!$U$2:$U$12,$H2644)&gt;0),1,0)</f>
        <v>1</v>
      </c>
      <c r="U2644">
        <f t="shared" si="333"/>
        <v>166250</v>
      </c>
      <c r="V2644">
        <f t="shared" si="334"/>
        <v>475</v>
      </c>
      <c r="W2644">
        <f t="shared" si="335"/>
        <v>83125</v>
      </c>
    </row>
    <row r="2645" spans="1:23" ht="15.75" customHeight="1" x14ac:dyDescent="0.3">
      <c r="A2645" s="2" t="s">
        <v>25</v>
      </c>
      <c r="B2645" s="2">
        <v>1185732</v>
      </c>
      <c r="C2645" s="3">
        <v>44517</v>
      </c>
      <c r="D2645" s="12" t="str" cm="1">
        <f t="array" ref="D2645">_xlfn.SWITCH(WEEKDAY(C2645,2), 1, "Lundi", 2, "Mardi", 3, "Mercredi", 4, "Jeudi", 5, "Vendredi", 6, "Samedi", 7, "Dimanche", "Erreur")</f>
        <v>Mercredi</v>
      </c>
      <c r="E2645" s="2" t="s">
        <v>26</v>
      </c>
      <c r="F2645" s="2" t="s">
        <v>99</v>
      </c>
      <c r="G2645" s="2" t="s">
        <v>100</v>
      </c>
      <c r="H2645" s="4" t="s">
        <v>16</v>
      </c>
      <c r="I2645" s="5">
        <v>30.000000000000011</v>
      </c>
      <c r="J2645" s="6">
        <v>625</v>
      </c>
      <c r="K2645" s="7">
        <v>187500.00000000006</v>
      </c>
      <c r="L2645" s="7">
        <v>75000.000000000029</v>
      </c>
      <c r="M2645" s="8">
        <v>0.4</v>
      </c>
      <c r="N2645" s="2" t="s">
        <v>82</v>
      </c>
      <c r="O2645">
        <f t="shared" si="328"/>
        <v>2021</v>
      </c>
      <c r="P2645">
        <f t="shared" si="329"/>
        <v>11</v>
      </c>
      <c r="Q2645" t="str">
        <f t="shared" si="330"/>
        <v>nov</v>
      </c>
      <c r="R2645" t="str">
        <f t="shared" si="331"/>
        <v>Mississippi</v>
      </c>
      <c r="S2645" t="str">
        <f t="shared" si="332"/>
        <v>2021-11</v>
      </c>
      <c r="T2645">
        <f>IF(AND(COUNTIF(Calculs!$Q$2:$Q$12,$O2645)&gt;0,COUNTIF(Calculs!$S$2:$S$12,$E2645)&gt;0,COUNTIF(Calculs!$U$2:$U$12,$H2645)&gt;0),1,0)</f>
        <v>1</v>
      </c>
      <c r="U2645">
        <f t="shared" si="333"/>
        <v>187500.00000000006</v>
      </c>
      <c r="V2645">
        <f t="shared" si="334"/>
        <v>625</v>
      </c>
      <c r="W2645">
        <f t="shared" si="335"/>
        <v>75000.000000000029</v>
      </c>
    </row>
    <row r="2646" spans="1:23" ht="15.75" customHeight="1" x14ac:dyDescent="0.3">
      <c r="A2646" s="2" t="s">
        <v>25</v>
      </c>
      <c r="B2646" s="2">
        <v>1185732</v>
      </c>
      <c r="C2646" s="3">
        <v>44517</v>
      </c>
      <c r="D2646" s="12" t="str" cm="1">
        <f t="array" ref="D2646">_xlfn.SWITCH(WEEKDAY(C2646,2), 1, "Lundi", 2, "Mardi", 3, "Mercredi", 4, "Jeudi", 5, "Vendredi", 6, "Samedi", 7, "Dimanche", "Erreur")</f>
        <v>Mercredi</v>
      </c>
      <c r="E2646" s="2" t="s">
        <v>26</v>
      </c>
      <c r="F2646" s="2" t="s">
        <v>99</v>
      </c>
      <c r="G2646" s="2" t="s">
        <v>100</v>
      </c>
      <c r="H2646" s="4" t="s">
        <v>18</v>
      </c>
      <c r="I2646" s="5">
        <v>20.000000000000011</v>
      </c>
      <c r="J2646" s="6">
        <v>450</v>
      </c>
      <c r="K2646" s="7">
        <v>90000.000000000044</v>
      </c>
      <c r="L2646" s="7">
        <v>31500.000000000015</v>
      </c>
      <c r="M2646" s="8">
        <v>0.35</v>
      </c>
      <c r="N2646" s="2" t="s">
        <v>82</v>
      </c>
      <c r="O2646">
        <f t="shared" si="328"/>
        <v>2021</v>
      </c>
      <c r="P2646">
        <f t="shared" si="329"/>
        <v>11</v>
      </c>
      <c r="Q2646" t="str">
        <f t="shared" si="330"/>
        <v>nov</v>
      </c>
      <c r="R2646" t="str">
        <f t="shared" si="331"/>
        <v>Mississippi</v>
      </c>
      <c r="S2646" t="str">
        <f t="shared" si="332"/>
        <v>2021-11</v>
      </c>
      <c r="T2646">
        <f>IF(AND(COUNTIF(Calculs!$Q$2:$Q$12,$O2646)&gt;0,COUNTIF(Calculs!$S$2:$S$12,$E2646)&gt;0,COUNTIF(Calculs!$U$2:$U$12,$H2646)&gt;0),1,0)</f>
        <v>1</v>
      </c>
      <c r="U2646">
        <f t="shared" si="333"/>
        <v>90000.000000000044</v>
      </c>
      <c r="V2646">
        <f t="shared" si="334"/>
        <v>450</v>
      </c>
      <c r="W2646">
        <f t="shared" si="335"/>
        <v>31500.000000000015</v>
      </c>
    </row>
    <row r="2647" spans="1:23" ht="15.75" customHeight="1" x14ac:dyDescent="0.3">
      <c r="A2647" s="2" t="s">
        <v>25</v>
      </c>
      <c r="B2647" s="2">
        <v>1185732</v>
      </c>
      <c r="C2647" s="3">
        <v>44517</v>
      </c>
      <c r="D2647" s="12" t="str" cm="1">
        <f t="array" ref="D2647">_xlfn.SWITCH(WEEKDAY(C2647,2), 1, "Lundi", 2, "Mardi", 3, "Mercredi", 4, "Jeudi", 5, "Vendredi", 6, "Samedi", 7, "Dimanche", "Erreur")</f>
        <v>Mercredi</v>
      </c>
      <c r="E2647" s="2" t="s">
        <v>26</v>
      </c>
      <c r="F2647" s="2" t="s">
        <v>99</v>
      </c>
      <c r="G2647" s="2" t="s">
        <v>100</v>
      </c>
      <c r="H2647" s="4" t="s">
        <v>19</v>
      </c>
      <c r="I2647" s="5">
        <v>30.000000000000014</v>
      </c>
      <c r="J2647" s="6">
        <v>395</v>
      </c>
      <c r="K2647" s="7">
        <v>118500.00000000006</v>
      </c>
      <c r="L2647" s="7">
        <v>47400.000000000029</v>
      </c>
      <c r="M2647" s="8">
        <v>0.4</v>
      </c>
      <c r="N2647" s="2" t="s">
        <v>82</v>
      </c>
      <c r="O2647">
        <f t="shared" si="328"/>
        <v>2021</v>
      </c>
      <c r="P2647">
        <f t="shared" si="329"/>
        <v>11</v>
      </c>
      <c r="Q2647" t="str">
        <f t="shared" si="330"/>
        <v>nov</v>
      </c>
      <c r="R2647" t="str">
        <f t="shared" si="331"/>
        <v>Mississippi</v>
      </c>
      <c r="S2647" t="str">
        <f t="shared" si="332"/>
        <v>2021-11</v>
      </c>
      <c r="T2647">
        <f>IF(AND(COUNTIF(Calculs!$Q$2:$Q$12,$O2647)&gt;0,COUNTIF(Calculs!$S$2:$S$12,$E2647)&gt;0,COUNTIF(Calculs!$U$2:$U$12,$H2647)&gt;0),1,0)</f>
        <v>1</v>
      </c>
      <c r="U2647">
        <f t="shared" si="333"/>
        <v>118500.00000000006</v>
      </c>
      <c r="V2647">
        <f t="shared" si="334"/>
        <v>395</v>
      </c>
      <c r="W2647">
        <f t="shared" si="335"/>
        <v>47400.000000000029</v>
      </c>
    </row>
    <row r="2648" spans="1:23" ht="15.75" customHeight="1" x14ac:dyDescent="0.3">
      <c r="A2648" s="2" t="s">
        <v>25</v>
      </c>
      <c r="B2648" s="2">
        <v>1185732</v>
      </c>
      <c r="C2648" s="3">
        <v>44517</v>
      </c>
      <c r="D2648" s="12" t="str" cm="1">
        <f t="array" ref="D2648">_xlfn.SWITCH(WEEKDAY(C2648,2), 1, "Lundi", 2, "Mardi", 3, "Mercredi", 4, "Jeudi", 5, "Vendredi", 6, "Samedi", 7, "Dimanche", "Erreur")</f>
        <v>Mercredi</v>
      </c>
      <c r="E2648" s="2" t="s">
        <v>26</v>
      </c>
      <c r="F2648" s="2" t="s">
        <v>99</v>
      </c>
      <c r="G2648" s="2" t="s">
        <v>100</v>
      </c>
      <c r="H2648" s="4" t="s">
        <v>20</v>
      </c>
      <c r="I2648" s="5">
        <v>60.000000000000021</v>
      </c>
      <c r="J2648" s="6">
        <v>450</v>
      </c>
      <c r="K2648" s="7">
        <v>270000.00000000012</v>
      </c>
      <c r="L2648" s="7">
        <v>108000.00000000006</v>
      </c>
      <c r="M2648" s="8">
        <v>0.4</v>
      </c>
      <c r="N2648" s="2" t="s">
        <v>82</v>
      </c>
      <c r="O2648">
        <f t="shared" si="328"/>
        <v>2021</v>
      </c>
      <c r="P2648">
        <f t="shared" si="329"/>
        <v>11</v>
      </c>
      <c r="Q2648" t="str">
        <f t="shared" si="330"/>
        <v>nov</v>
      </c>
      <c r="R2648" t="str">
        <f t="shared" si="331"/>
        <v>Mississippi</v>
      </c>
      <c r="S2648" t="str">
        <f t="shared" si="332"/>
        <v>2021-11</v>
      </c>
      <c r="T2648">
        <f>IF(AND(COUNTIF(Calculs!$Q$2:$Q$12,$O2648)&gt;0,COUNTIF(Calculs!$S$2:$S$12,$E2648)&gt;0,COUNTIF(Calculs!$U$2:$U$12,$H2648)&gt;0),1,0)</f>
        <v>1</v>
      </c>
      <c r="U2648">
        <f t="shared" si="333"/>
        <v>270000.00000000012</v>
      </c>
      <c r="V2648">
        <f t="shared" si="334"/>
        <v>450</v>
      </c>
      <c r="W2648">
        <f t="shared" si="335"/>
        <v>108000.00000000006</v>
      </c>
    </row>
    <row r="2649" spans="1:23" ht="15.75" customHeight="1" x14ac:dyDescent="0.3">
      <c r="A2649" s="2" t="s">
        <v>25</v>
      </c>
      <c r="B2649" s="2">
        <v>1185732</v>
      </c>
      <c r="C2649" s="3">
        <v>44517</v>
      </c>
      <c r="D2649" s="12" t="str" cm="1">
        <f t="array" ref="D2649">_xlfn.SWITCH(WEEKDAY(C2649,2), 1, "Lundi", 2, "Mardi", 3, "Mercredi", 4, "Jeudi", 5, "Vendredi", 6, "Samedi", 7, "Dimanche", "Erreur")</f>
        <v>Mercredi</v>
      </c>
      <c r="E2649" s="2" t="s">
        <v>26</v>
      </c>
      <c r="F2649" s="2" t="s">
        <v>99</v>
      </c>
      <c r="G2649" s="2" t="s">
        <v>100</v>
      </c>
      <c r="H2649" s="4" t="s">
        <v>21</v>
      </c>
      <c r="I2649" s="5">
        <v>75.000000000000014</v>
      </c>
      <c r="J2649" s="6">
        <v>425</v>
      </c>
      <c r="K2649" s="7">
        <v>318750.00000000006</v>
      </c>
      <c r="L2649" s="7">
        <v>111562.50000000001</v>
      </c>
      <c r="M2649" s="8">
        <v>0.35</v>
      </c>
      <c r="N2649" s="2" t="s">
        <v>82</v>
      </c>
      <c r="O2649">
        <f t="shared" si="328"/>
        <v>2021</v>
      </c>
      <c r="P2649">
        <f t="shared" si="329"/>
        <v>11</v>
      </c>
      <c r="Q2649" t="str">
        <f t="shared" si="330"/>
        <v>nov</v>
      </c>
      <c r="R2649" t="str">
        <f t="shared" si="331"/>
        <v>Mississippi</v>
      </c>
      <c r="S2649" t="str">
        <f t="shared" si="332"/>
        <v>2021-11</v>
      </c>
      <c r="T2649">
        <f>IF(AND(COUNTIF(Calculs!$Q$2:$Q$12,$O2649)&gt;0,COUNTIF(Calculs!$S$2:$S$12,$E2649)&gt;0,COUNTIF(Calculs!$U$2:$U$12,$H2649)&gt;0),1,0)</f>
        <v>1</v>
      </c>
      <c r="U2649">
        <f t="shared" si="333"/>
        <v>318750.00000000006</v>
      </c>
      <c r="V2649">
        <f t="shared" si="334"/>
        <v>425</v>
      </c>
      <c r="W2649">
        <f t="shared" si="335"/>
        <v>111562.50000000001</v>
      </c>
    </row>
    <row r="2650" spans="1:23" ht="15.75" customHeight="1" x14ac:dyDescent="0.3">
      <c r="A2650" s="2" t="s">
        <v>25</v>
      </c>
      <c r="B2650" s="2">
        <v>1185732</v>
      </c>
      <c r="C2650" s="3">
        <v>44517</v>
      </c>
      <c r="D2650" s="12" t="str" cm="1">
        <f t="array" ref="D2650">_xlfn.SWITCH(WEEKDAY(C2650,2), 1, "Lundi", 2, "Mardi", 3, "Mercredi", 4, "Jeudi", 5, "Vendredi", 6, "Samedi", 7, "Dimanche", "Erreur")</f>
        <v>Mercredi</v>
      </c>
      <c r="E2650" s="2" t="s">
        <v>26</v>
      </c>
      <c r="F2650" s="2" t="s">
        <v>99</v>
      </c>
      <c r="G2650" s="2" t="s">
        <v>100</v>
      </c>
      <c r="H2650" s="4" t="s">
        <v>22</v>
      </c>
      <c r="I2650" s="5">
        <v>75</v>
      </c>
      <c r="J2650" s="6">
        <v>525</v>
      </c>
      <c r="K2650" s="7">
        <v>393750</v>
      </c>
      <c r="L2650" s="7">
        <v>196875</v>
      </c>
      <c r="M2650" s="8">
        <v>0.5</v>
      </c>
      <c r="N2650" s="2" t="s">
        <v>82</v>
      </c>
      <c r="O2650">
        <f t="shared" si="328"/>
        <v>2021</v>
      </c>
      <c r="P2650">
        <f t="shared" si="329"/>
        <v>11</v>
      </c>
      <c r="Q2650" t="str">
        <f t="shared" si="330"/>
        <v>nov</v>
      </c>
      <c r="R2650" t="str">
        <f t="shared" si="331"/>
        <v>Mississippi</v>
      </c>
      <c r="S2650" t="str">
        <f t="shared" si="332"/>
        <v>2021-11</v>
      </c>
      <c r="T2650">
        <f>IF(AND(COUNTIF(Calculs!$Q$2:$Q$12,$O2650)&gt;0,COUNTIF(Calculs!$S$2:$S$12,$E2650)&gt;0,COUNTIF(Calculs!$U$2:$U$12,$H2650)&gt;0),1,0)</f>
        <v>1</v>
      </c>
      <c r="U2650">
        <f t="shared" si="333"/>
        <v>393750</v>
      </c>
      <c r="V2650">
        <f t="shared" si="334"/>
        <v>525</v>
      </c>
      <c r="W2650">
        <f t="shared" si="335"/>
        <v>196875</v>
      </c>
    </row>
    <row r="2651" spans="1:23" ht="15.75" customHeight="1" x14ac:dyDescent="0.3">
      <c r="A2651" s="2" t="s">
        <v>25</v>
      </c>
      <c r="B2651" s="2">
        <v>1185732</v>
      </c>
      <c r="C2651" s="3">
        <v>44546</v>
      </c>
      <c r="D2651" s="12" t="str" cm="1">
        <f t="array" ref="D2651">_xlfn.SWITCH(WEEKDAY(C2651,2), 1, "Lundi", 2, "Mardi", 3, "Mercredi", 4, "Jeudi", 5, "Vendredi", 6, "Samedi", 7, "Dimanche", "Erreur")</f>
        <v>Jeudi</v>
      </c>
      <c r="E2651" s="2" t="s">
        <v>26</v>
      </c>
      <c r="F2651" s="2" t="s">
        <v>99</v>
      </c>
      <c r="G2651" s="2" t="s">
        <v>100</v>
      </c>
      <c r="H2651" s="4" t="s">
        <v>16</v>
      </c>
      <c r="I2651" s="5">
        <v>70</v>
      </c>
      <c r="J2651" s="6">
        <v>775</v>
      </c>
      <c r="K2651" s="7">
        <v>542500</v>
      </c>
      <c r="L2651" s="7">
        <v>217000</v>
      </c>
      <c r="M2651" s="8">
        <v>0.4</v>
      </c>
      <c r="N2651" s="2" t="s">
        <v>82</v>
      </c>
      <c r="O2651">
        <f t="shared" si="328"/>
        <v>2021</v>
      </c>
      <c r="P2651">
        <f t="shared" si="329"/>
        <v>12</v>
      </c>
      <c r="Q2651" t="str">
        <f t="shared" si="330"/>
        <v>déc</v>
      </c>
      <c r="R2651" t="str">
        <f t="shared" si="331"/>
        <v>Mississippi</v>
      </c>
      <c r="S2651" t="str">
        <f t="shared" si="332"/>
        <v>2021-12</v>
      </c>
      <c r="T2651">
        <f>IF(AND(COUNTIF(Calculs!$Q$2:$Q$12,$O2651)&gt;0,COUNTIF(Calculs!$S$2:$S$12,$E2651)&gt;0,COUNTIF(Calculs!$U$2:$U$12,$H2651)&gt;0),1,0)</f>
        <v>1</v>
      </c>
      <c r="U2651">
        <f t="shared" si="333"/>
        <v>542500</v>
      </c>
      <c r="V2651">
        <f t="shared" si="334"/>
        <v>775</v>
      </c>
      <c r="W2651">
        <f t="shared" si="335"/>
        <v>217000</v>
      </c>
    </row>
    <row r="2652" spans="1:23" ht="15.75" customHeight="1" x14ac:dyDescent="0.3">
      <c r="A2652" s="2" t="s">
        <v>25</v>
      </c>
      <c r="B2652" s="2">
        <v>1185732</v>
      </c>
      <c r="C2652" s="3">
        <v>44546</v>
      </c>
      <c r="D2652" s="12" t="str" cm="1">
        <f t="array" ref="D2652">_xlfn.SWITCH(WEEKDAY(C2652,2), 1, "Lundi", 2, "Mardi", 3, "Mercredi", 4, "Jeudi", 5, "Vendredi", 6, "Samedi", 7, "Dimanche", "Erreur")</f>
        <v>Jeudi</v>
      </c>
      <c r="E2652" s="2" t="s">
        <v>26</v>
      </c>
      <c r="F2652" s="2" t="s">
        <v>99</v>
      </c>
      <c r="G2652" s="2" t="s">
        <v>100</v>
      </c>
      <c r="H2652" s="4" t="s">
        <v>18</v>
      </c>
      <c r="I2652" s="5">
        <v>60.000000000000007</v>
      </c>
      <c r="J2652" s="6">
        <v>575</v>
      </c>
      <c r="K2652" s="7">
        <v>345000.00000000006</v>
      </c>
      <c r="L2652" s="7">
        <v>120750.00000000001</v>
      </c>
      <c r="M2652" s="8">
        <v>0.35</v>
      </c>
      <c r="N2652" s="2" t="s">
        <v>82</v>
      </c>
      <c r="O2652">
        <f t="shared" si="328"/>
        <v>2021</v>
      </c>
      <c r="P2652">
        <f t="shared" si="329"/>
        <v>12</v>
      </c>
      <c r="Q2652" t="str">
        <f t="shared" si="330"/>
        <v>déc</v>
      </c>
      <c r="R2652" t="str">
        <f t="shared" si="331"/>
        <v>Mississippi</v>
      </c>
      <c r="S2652" t="str">
        <f t="shared" si="332"/>
        <v>2021-12</v>
      </c>
      <c r="T2652">
        <f>IF(AND(COUNTIF(Calculs!$Q$2:$Q$12,$O2652)&gt;0,COUNTIF(Calculs!$S$2:$S$12,$E2652)&gt;0,COUNTIF(Calculs!$U$2:$U$12,$H2652)&gt;0),1,0)</f>
        <v>1</v>
      </c>
      <c r="U2652">
        <f t="shared" si="333"/>
        <v>345000.00000000006</v>
      </c>
      <c r="V2652">
        <f t="shared" si="334"/>
        <v>575</v>
      </c>
      <c r="W2652">
        <f t="shared" si="335"/>
        <v>120750.00000000001</v>
      </c>
    </row>
    <row r="2653" spans="1:23" ht="15.75" customHeight="1" x14ac:dyDescent="0.3">
      <c r="A2653" s="2" t="s">
        <v>25</v>
      </c>
      <c r="B2653" s="2">
        <v>1185732</v>
      </c>
      <c r="C2653" s="3">
        <v>44546</v>
      </c>
      <c r="D2653" s="12" t="str" cm="1">
        <f t="array" ref="D2653">_xlfn.SWITCH(WEEKDAY(C2653,2), 1, "Lundi", 2, "Mardi", 3, "Mercredi", 4, "Jeudi", 5, "Vendredi", 6, "Samedi", 7, "Dimanche", "Erreur")</f>
        <v>Jeudi</v>
      </c>
      <c r="E2653" s="2" t="s">
        <v>26</v>
      </c>
      <c r="F2653" s="2" t="s">
        <v>99</v>
      </c>
      <c r="G2653" s="2" t="s">
        <v>100</v>
      </c>
      <c r="H2653" s="4" t="s">
        <v>19</v>
      </c>
      <c r="I2653" s="5">
        <v>60.000000000000007</v>
      </c>
      <c r="J2653" s="6">
        <v>525</v>
      </c>
      <c r="K2653" s="7">
        <v>315000.00000000006</v>
      </c>
      <c r="L2653" s="7">
        <v>126000.00000000003</v>
      </c>
      <c r="M2653" s="8">
        <v>0.4</v>
      </c>
      <c r="N2653" s="2" t="s">
        <v>82</v>
      </c>
      <c r="O2653">
        <f t="shared" si="328"/>
        <v>2021</v>
      </c>
      <c r="P2653">
        <f t="shared" si="329"/>
        <v>12</v>
      </c>
      <c r="Q2653" t="str">
        <f t="shared" si="330"/>
        <v>déc</v>
      </c>
      <c r="R2653" t="str">
        <f t="shared" si="331"/>
        <v>Mississippi</v>
      </c>
      <c r="S2653" t="str">
        <f t="shared" si="332"/>
        <v>2021-12</v>
      </c>
      <c r="T2653">
        <f>IF(AND(COUNTIF(Calculs!$Q$2:$Q$12,$O2653)&gt;0,COUNTIF(Calculs!$S$2:$S$12,$E2653)&gt;0,COUNTIF(Calculs!$U$2:$U$12,$H2653)&gt;0),1,0)</f>
        <v>1</v>
      </c>
      <c r="U2653">
        <f t="shared" si="333"/>
        <v>315000.00000000006</v>
      </c>
      <c r="V2653">
        <f t="shared" si="334"/>
        <v>525</v>
      </c>
      <c r="W2653">
        <f t="shared" si="335"/>
        <v>126000.00000000003</v>
      </c>
    </row>
    <row r="2654" spans="1:23" ht="15.75" customHeight="1" x14ac:dyDescent="0.3">
      <c r="A2654" s="2" t="s">
        <v>25</v>
      </c>
      <c r="B2654" s="2">
        <v>1185732</v>
      </c>
      <c r="C2654" s="3">
        <v>44546</v>
      </c>
      <c r="D2654" s="12" t="str" cm="1">
        <f t="array" ref="D2654">_xlfn.SWITCH(WEEKDAY(C2654,2), 1, "Lundi", 2, "Mardi", 3, "Mercredi", 4, "Jeudi", 5, "Vendredi", 6, "Samedi", 7, "Dimanche", "Erreur")</f>
        <v>Jeudi</v>
      </c>
      <c r="E2654" s="2" t="s">
        <v>26</v>
      </c>
      <c r="F2654" s="2" t="s">
        <v>99</v>
      </c>
      <c r="G2654" s="2" t="s">
        <v>100</v>
      </c>
      <c r="H2654" s="4" t="s">
        <v>20</v>
      </c>
      <c r="I2654" s="5">
        <v>60.000000000000007</v>
      </c>
      <c r="J2654" s="6">
        <v>475</v>
      </c>
      <c r="K2654" s="7">
        <v>285000.00000000006</v>
      </c>
      <c r="L2654" s="7">
        <v>114000.00000000003</v>
      </c>
      <c r="M2654" s="8">
        <v>0.4</v>
      </c>
      <c r="N2654" s="2" t="s">
        <v>82</v>
      </c>
      <c r="O2654">
        <f t="shared" si="328"/>
        <v>2021</v>
      </c>
      <c r="P2654">
        <f t="shared" si="329"/>
        <v>12</v>
      </c>
      <c r="Q2654" t="str">
        <f t="shared" si="330"/>
        <v>déc</v>
      </c>
      <c r="R2654" t="str">
        <f t="shared" si="331"/>
        <v>Mississippi</v>
      </c>
      <c r="S2654" t="str">
        <f t="shared" si="332"/>
        <v>2021-12</v>
      </c>
      <c r="T2654">
        <f>IF(AND(COUNTIF(Calculs!$Q$2:$Q$12,$O2654)&gt;0,COUNTIF(Calculs!$S$2:$S$12,$E2654)&gt;0,COUNTIF(Calculs!$U$2:$U$12,$H2654)&gt;0),1,0)</f>
        <v>1</v>
      </c>
      <c r="U2654">
        <f t="shared" si="333"/>
        <v>285000.00000000006</v>
      </c>
      <c r="V2654">
        <f t="shared" si="334"/>
        <v>475</v>
      </c>
      <c r="W2654">
        <f t="shared" si="335"/>
        <v>114000.00000000003</v>
      </c>
    </row>
    <row r="2655" spans="1:23" ht="15.75" customHeight="1" x14ac:dyDescent="0.3">
      <c r="A2655" s="2" t="s">
        <v>25</v>
      </c>
      <c r="B2655" s="2">
        <v>1185732</v>
      </c>
      <c r="C2655" s="3">
        <v>44546</v>
      </c>
      <c r="D2655" s="12" t="str" cm="1">
        <f t="array" ref="D2655">_xlfn.SWITCH(WEEKDAY(C2655,2), 1, "Lundi", 2, "Mardi", 3, "Mercredi", 4, "Jeudi", 5, "Vendredi", 6, "Samedi", 7, "Dimanche", "Erreur")</f>
        <v>Jeudi</v>
      </c>
      <c r="E2655" s="2" t="s">
        <v>26</v>
      </c>
      <c r="F2655" s="2" t="s">
        <v>99</v>
      </c>
      <c r="G2655" s="2" t="s">
        <v>100</v>
      </c>
      <c r="H2655" s="4" t="s">
        <v>21</v>
      </c>
      <c r="I2655" s="5">
        <v>70</v>
      </c>
      <c r="J2655" s="6">
        <v>475</v>
      </c>
      <c r="K2655" s="7">
        <v>332500</v>
      </c>
      <c r="L2655" s="7">
        <v>116374.99999999999</v>
      </c>
      <c r="M2655" s="8">
        <v>0.35</v>
      </c>
      <c r="N2655" s="2" t="s">
        <v>82</v>
      </c>
      <c r="O2655">
        <f t="shared" si="328"/>
        <v>2021</v>
      </c>
      <c r="P2655">
        <f t="shared" si="329"/>
        <v>12</v>
      </c>
      <c r="Q2655" t="str">
        <f t="shared" si="330"/>
        <v>déc</v>
      </c>
      <c r="R2655" t="str">
        <f t="shared" si="331"/>
        <v>Mississippi</v>
      </c>
      <c r="S2655" t="str">
        <f t="shared" si="332"/>
        <v>2021-12</v>
      </c>
      <c r="T2655">
        <f>IF(AND(COUNTIF(Calculs!$Q$2:$Q$12,$O2655)&gt;0,COUNTIF(Calculs!$S$2:$S$12,$E2655)&gt;0,COUNTIF(Calculs!$U$2:$U$12,$H2655)&gt;0),1,0)</f>
        <v>1</v>
      </c>
      <c r="U2655">
        <f t="shared" si="333"/>
        <v>332500</v>
      </c>
      <c r="V2655">
        <f t="shared" si="334"/>
        <v>475</v>
      </c>
      <c r="W2655">
        <f t="shared" si="335"/>
        <v>116374.99999999999</v>
      </c>
    </row>
    <row r="2656" spans="1:23" ht="15.75" customHeight="1" x14ac:dyDescent="0.3">
      <c r="A2656" s="2" t="s">
        <v>25</v>
      </c>
      <c r="B2656" s="2">
        <v>1185732</v>
      </c>
      <c r="C2656" s="3">
        <v>44546</v>
      </c>
      <c r="D2656" s="12" t="str" cm="1">
        <f t="array" ref="D2656">_xlfn.SWITCH(WEEKDAY(C2656,2), 1, "Lundi", 2, "Mardi", 3, "Mercredi", 4, "Jeudi", 5, "Vendredi", 6, "Samedi", 7, "Dimanche", "Erreur")</f>
        <v>Jeudi</v>
      </c>
      <c r="E2656" s="2" t="s">
        <v>26</v>
      </c>
      <c r="F2656" s="2" t="s">
        <v>99</v>
      </c>
      <c r="G2656" s="2" t="s">
        <v>100</v>
      </c>
      <c r="H2656" s="4" t="s">
        <v>22</v>
      </c>
      <c r="I2656" s="5">
        <v>75</v>
      </c>
      <c r="J2656" s="6">
        <v>575</v>
      </c>
      <c r="K2656" s="7">
        <v>431250</v>
      </c>
      <c r="L2656" s="7">
        <v>215625</v>
      </c>
      <c r="M2656" s="8">
        <v>0.5</v>
      </c>
      <c r="N2656" s="2" t="s">
        <v>82</v>
      </c>
      <c r="O2656">
        <f t="shared" si="328"/>
        <v>2021</v>
      </c>
      <c r="P2656">
        <f t="shared" si="329"/>
        <v>12</v>
      </c>
      <c r="Q2656" t="str">
        <f t="shared" si="330"/>
        <v>déc</v>
      </c>
      <c r="R2656" t="str">
        <f t="shared" si="331"/>
        <v>Mississippi</v>
      </c>
      <c r="S2656" t="str">
        <f t="shared" si="332"/>
        <v>2021-12</v>
      </c>
      <c r="T2656">
        <f>IF(AND(COUNTIF(Calculs!$Q$2:$Q$12,$O2656)&gt;0,COUNTIF(Calculs!$S$2:$S$12,$E2656)&gt;0,COUNTIF(Calculs!$U$2:$U$12,$H2656)&gt;0),1,0)</f>
        <v>1</v>
      </c>
      <c r="U2656">
        <f t="shared" si="333"/>
        <v>431250</v>
      </c>
      <c r="V2656">
        <f t="shared" si="334"/>
        <v>575</v>
      </c>
      <c r="W2656">
        <f t="shared" si="335"/>
        <v>215625</v>
      </c>
    </row>
    <row r="2657" spans="1:23" ht="15.75" customHeight="1" x14ac:dyDescent="0.3">
      <c r="A2657" s="2" t="s">
        <v>25</v>
      </c>
      <c r="B2657" s="2">
        <v>1197831</v>
      </c>
      <c r="C2657" s="3">
        <v>44219</v>
      </c>
      <c r="D2657" s="12" t="str" cm="1">
        <f t="array" ref="D2657">_xlfn.SWITCH(WEEKDAY(C2657,2), 1, "Lundi", 2, "Mardi", 3, "Mercredi", 4, "Jeudi", 5, "Vendredi", 6, "Samedi", 7, "Dimanche", "Erreur")</f>
        <v>Samedi</v>
      </c>
      <c r="E2657" s="2" t="s">
        <v>26</v>
      </c>
      <c r="F2657" s="2" t="s">
        <v>99</v>
      </c>
      <c r="G2657" s="2" t="s">
        <v>100</v>
      </c>
      <c r="H2657" s="4" t="s">
        <v>16</v>
      </c>
      <c r="I2657" s="5">
        <v>25.000000000000007</v>
      </c>
      <c r="J2657" s="6">
        <v>650</v>
      </c>
      <c r="K2657" s="7">
        <v>162500.00000000006</v>
      </c>
      <c r="L2657" s="7">
        <v>65000.000000000029</v>
      </c>
      <c r="M2657" s="8">
        <v>0.4</v>
      </c>
      <c r="N2657" s="2" t="s">
        <v>82</v>
      </c>
      <c r="O2657">
        <f t="shared" si="328"/>
        <v>2021</v>
      </c>
      <c r="P2657">
        <f t="shared" si="329"/>
        <v>1</v>
      </c>
      <c r="Q2657" t="str">
        <f t="shared" si="330"/>
        <v>janv</v>
      </c>
      <c r="R2657" t="str">
        <f t="shared" si="331"/>
        <v>Mississippi</v>
      </c>
      <c r="S2657" t="str">
        <f t="shared" si="332"/>
        <v>2021-01</v>
      </c>
      <c r="T2657">
        <f>IF(AND(COUNTIF(Calculs!$Q$2:$Q$12,$O2657)&gt;0,COUNTIF(Calculs!$S$2:$S$12,$E2657)&gt;0,COUNTIF(Calculs!$U$2:$U$12,$H2657)&gt;0),1,0)</f>
        <v>1</v>
      </c>
      <c r="U2657">
        <f t="shared" si="333"/>
        <v>162500.00000000006</v>
      </c>
      <c r="V2657">
        <f t="shared" si="334"/>
        <v>650</v>
      </c>
      <c r="W2657">
        <f t="shared" si="335"/>
        <v>65000.000000000029</v>
      </c>
    </row>
    <row r="2658" spans="1:23" ht="15.75" customHeight="1" x14ac:dyDescent="0.3">
      <c r="A2658" s="2" t="s">
        <v>25</v>
      </c>
      <c r="B2658" s="2">
        <v>1197831</v>
      </c>
      <c r="C2658" s="3">
        <v>44219</v>
      </c>
      <c r="D2658" s="12" t="str" cm="1">
        <f t="array" ref="D2658">_xlfn.SWITCH(WEEKDAY(C2658,2), 1, "Lundi", 2, "Mardi", 3, "Mercredi", 4, "Jeudi", 5, "Vendredi", 6, "Samedi", 7, "Dimanche", "Erreur")</f>
        <v>Samedi</v>
      </c>
      <c r="E2658" s="2" t="s">
        <v>26</v>
      </c>
      <c r="F2658" s="2" t="s">
        <v>99</v>
      </c>
      <c r="G2658" s="2" t="s">
        <v>100</v>
      </c>
      <c r="H2658" s="4" t="s">
        <v>18</v>
      </c>
      <c r="I2658" s="5">
        <v>25.000000000000007</v>
      </c>
      <c r="J2658" s="6">
        <v>450</v>
      </c>
      <c r="K2658" s="7">
        <v>112500.00000000003</v>
      </c>
      <c r="L2658" s="7">
        <v>39375.000000000007</v>
      </c>
      <c r="M2658" s="8">
        <v>0.35</v>
      </c>
      <c r="N2658" s="2" t="s">
        <v>82</v>
      </c>
      <c r="O2658">
        <f t="shared" si="328"/>
        <v>2021</v>
      </c>
      <c r="P2658">
        <f t="shared" si="329"/>
        <v>1</v>
      </c>
      <c r="Q2658" t="str">
        <f t="shared" si="330"/>
        <v>janv</v>
      </c>
      <c r="R2658" t="str">
        <f t="shared" si="331"/>
        <v>Mississippi</v>
      </c>
      <c r="S2658" t="str">
        <f t="shared" si="332"/>
        <v>2021-01</v>
      </c>
      <c r="T2658">
        <f>IF(AND(COUNTIF(Calculs!$Q$2:$Q$12,$O2658)&gt;0,COUNTIF(Calculs!$S$2:$S$12,$E2658)&gt;0,COUNTIF(Calculs!$U$2:$U$12,$H2658)&gt;0),1,0)</f>
        <v>1</v>
      </c>
      <c r="U2658">
        <f t="shared" si="333"/>
        <v>112500.00000000003</v>
      </c>
      <c r="V2658">
        <f t="shared" si="334"/>
        <v>450</v>
      </c>
      <c r="W2658">
        <f t="shared" si="335"/>
        <v>39375.000000000007</v>
      </c>
    </row>
    <row r="2659" spans="1:23" ht="15.75" customHeight="1" x14ac:dyDescent="0.3">
      <c r="A2659" s="2" t="s">
        <v>25</v>
      </c>
      <c r="B2659" s="2">
        <v>1197831</v>
      </c>
      <c r="C2659" s="3">
        <v>44219</v>
      </c>
      <c r="D2659" s="12" t="str" cm="1">
        <f t="array" ref="D2659">_xlfn.SWITCH(WEEKDAY(C2659,2), 1, "Lundi", 2, "Mardi", 3, "Mercredi", 4, "Jeudi", 5, "Vendredi", 6, "Samedi", 7, "Dimanche", "Erreur")</f>
        <v>Samedi</v>
      </c>
      <c r="E2659" s="2" t="s">
        <v>26</v>
      </c>
      <c r="F2659" s="2" t="s">
        <v>99</v>
      </c>
      <c r="G2659" s="2" t="s">
        <v>100</v>
      </c>
      <c r="H2659" s="4" t="s">
        <v>19</v>
      </c>
      <c r="I2659" s="5">
        <v>15.000000000000007</v>
      </c>
      <c r="J2659" s="6">
        <v>450</v>
      </c>
      <c r="K2659" s="7">
        <v>67500.000000000029</v>
      </c>
      <c r="L2659" s="7">
        <v>27000.000000000015</v>
      </c>
      <c r="M2659" s="8">
        <v>0.4</v>
      </c>
      <c r="N2659" s="2" t="s">
        <v>82</v>
      </c>
      <c r="O2659">
        <f t="shared" si="328"/>
        <v>2021</v>
      </c>
      <c r="P2659">
        <f t="shared" si="329"/>
        <v>1</v>
      </c>
      <c r="Q2659" t="str">
        <f t="shared" si="330"/>
        <v>janv</v>
      </c>
      <c r="R2659" t="str">
        <f t="shared" si="331"/>
        <v>Mississippi</v>
      </c>
      <c r="S2659" t="str">
        <f t="shared" si="332"/>
        <v>2021-01</v>
      </c>
      <c r="T2659">
        <f>IF(AND(COUNTIF(Calculs!$Q$2:$Q$12,$O2659)&gt;0,COUNTIF(Calculs!$S$2:$S$12,$E2659)&gt;0,COUNTIF(Calculs!$U$2:$U$12,$H2659)&gt;0),1,0)</f>
        <v>1</v>
      </c>
      <c r="U2659">
        <f t="shared" si="333"/>
        <v>67500.000000000029</v>
      </c>
      <c r="V2659">
        <f t="shared" si="334"/>
        <v>450</v>
      </c>
      <c r="W2659">
        <f t="shared" si="335"/>
        <v>27000.000000000015</v>
      </c>
    </row>
    <row r="2660" spans="1:23" ht="15.75" customHeight="1" x14ac:dyDescent="0.3">
      <c r="A2660" s="2" t="s">
        <v>25</v>
      </c>
      <c r="B2660" s="2">
        <v>1197831</v>
      </c>
      <c r="C2660" s="3">
        <v>44219</v>
      </c>
      <c r="D2660" s="12" t="str" cm="1">
        <f t="array" ref="D2660">_xlfn.SWITCH(WEEKDAY(C2660,2), 1, "Lundi", 2, "Mardi", 3, "Mercredi", 4, "Jeudi", 5, "Vendredi", 6, "Samedi", 7, "Dimanche", "Erreur")</f>
        <v>Samedi</v>
      </c>
      <c r="E2660" s="2" t="s">
        <v>26</v>
      </c>
      <c r="F2660" s="2" t="s">
        <v>99</v>
      </c>
      <c r="G2660" s="2" t="s">
        <v>100</v>
      </c>
      <c r="H2660" s="4" t="s">
        <v>20</v>
      </c>
      <c r="I2660" s="5">
        <v>20</v>
      </c>
      <c r="J2660" s="6">
        <v>300</v>
      </c>
      <c r="K2660" s="7">
        <v>60000</v>
      </c>
      <c r="L2660" s="7">
        <v>24000</v>
      </c>
      <c r="M2660" s="8">
        <v>0.4</v>
      </c>
      <c r="N2660" s="2" t="s">
        <v>82</v>
      </c>
      <c r="O2660">
        <f t="shared" si="328"/>
        <v>2021</v>
      </c>
      <c r="P2660">
        <f t="shared" si="329"/>
        <v>1</v>
      </c>
      <c r="Q2660" t="str">
        <f t="shared" si="330"/>
        <v>janv</v>
      </c>
      <c r="R2660" t="str">
        <f t="shared" si="331"/>
        <v>Mississippi</v>
      </c>
      <c r="S2660" t="str">
        <f t="shared" si="332"/>
        <v>2021-01</v>
      </c>
      <c r="T2660">
        <f>IF(AND(COUNTIF(Calculs!$Q$2:$Q$12,$O2660)&gt;0,COUNTIF(Calculs!$S$2:$S$12,$E2660)&gt;0,COUNTIF(Calculs!$U$2:$U$12,$H2660)&gt;0),1,0)</f>
        <v>1</v>
      </c>
      <c r="U2660">
        <f t="shared" si="333"/>
        <v>60000</v>
      </c>
      <c r="V2660">
        <f t="shared" si="334"/>
        <v>300</v>
      </c>
      <c r="W2660">
        <f t="shared" si="335"/>
        <v>24000</v>
      </c>
    </row>
    <row r="2661" spans="1:23" ht="15.75" customHeight="1" x14ac:dyDescent="0.3">
      <c r="A2661" s="2" t="s">
        <v>25</v>
      </c>
      <c r="B2661" s="2">
        <v>1197831</v>
      </c>
      <c r="C2661" s="3">
        <v>44219</v>
      </c>
      <c r="D2661" s="12" t="str" cm="1">
        <f t="array" ref="D2661">_xlfn.SWITCH(WEEKDAY(C2661,2), 1, "Lundi", 2, "Mardi", 3, "Mercredi", 4, "Jeudi", 5, "Vendredi", 6, "Samedi", 7, "Dimanche", "Erreur")</f>
        <v>Samedi</v>
      </c>
      <c r="E2661" s="2" t="s">
        <v>26</v>
      </c>
      <c r="F2661" s="2" t="s">
        <v>99</v>
      </c>
      <c r="G2661" s="2" t="s">
        <v>100</v>
      </c>
      <c r="H2661" s="4" t="s">
        <v>21</v>
      </c>
      <c r="I2661" s="5">
        <v>35</v>
      </c>
      <c r="J2661" s="6">
        <v>350</v>
      </c>
      <c r="K2661" s="7">
        <v>122500</v>
      </c>
      <c r="L2661" s="7">
        <v>42875</v>
      </c>
      <c r="M2661" s="8">
        <v>0.35</v>
      </c>
      <c r="N2661" s="2" t="s">
        <v>82</v>
      </c>
      <c r="O2661">
        <f t="shared" si="328"/>
        <v>2021</v>
      </c>
      <c r="P2661">
        <f t="shared" si="329"/>
        <v>1</v>
      </c>
      <c r="Q2661" t="str">
        <f t="shared" si="330"/>
        <v>janv</v>
      </c>
      <c r="R2661" t="str">
        <f t="shared" si="331"/>
        <v>Mississippi</v>
      </c>
      <c r="S2661" t="str">
        <f t="shared" si="332"/>
        <v>2021-01</v>
      </c>
      <c r="T2661">
        <f>IF(AND(COUNTIF(Calculs!$Q$2:$Q$12,$O2661)&gt;0,COUNTIF(Calculs!$S$2:$S$12,$E2661)&gt;0,COUNTIF(Calculs!$U$2:$U$12,$H2661)&gt;0),1,0)</f>
        <v>1</v>
      </c>
      <c r="U2661">
        <f t="shared" si="333"/>
        <v>122500</v>
      </c>
      <c r="V2661">
        <f t="shared" si="334"/>
        <v>350</v>
      </c>
      <c r="W2661">
        <f t="shared" si="335"/>
        <v>42875</v>
      </c>
    </row>
    <row r="2662" spans="1:23" ht="15.75" customHeight="1" x14ac:dyDescent="0.3">
      <c r="A2662" s="2" t="s">
        <v>25</v>
      </c>
      <c r="B2662" s="2">
        <v>1197831</v>
      </c>
      <c r="C2662" s="3">
        <v>44219</v>
      </c>
      <c r="D2662" s="12" t="str" cm="1">
        <f t="array" ref="D2662">_xlfn.SWITCH(WEEKDAY(C2662,2), 1, "Lundi", 2, "Mardi", 3, "Mercredi", 4, "Jeudi", 5, "Vendredi", 6, "Samedi", 7, "Dimanche", "Erreur")</f>
        <v>Samedi</v>
      </c>
      <c r="E2662" s="2" t="s">
        <v>26</v>
      </c>
      <c r="F2662" s="2" t="s">
        <v>99</v>
      </c>
      <c r="G2662" s="2" t="s">
        <v>100</v>
      </c>
      <c r="H2662" s="4" t="s">
        <v>22</v>
      </c>
      <c r="I2662" s="5">
        <v>25.000000000000007</v>
      </c>
      <c r="J2662" s="6">
        <v>450</v>
      </c>
      <c r="K2662" s="7">
        <v>112500.00000000003</v>
      </c>
      <c r="L2662" s="7">
        <v>45000.000000000015</v>
      </c>
      <c r="M2662" s="8">
        <v>0.4</v>
      </c>
      <c r="N2662" s="2" t="s">
        <v>82</v>
      </c>
      <c r="O2662">
        <f t="shared" si="328"/>
        <v>2021</v>
      </c>
      <c r="P2662">
        <f t="shared" si="329"/>
        <v>1</v>
      </c>
      <c r="Q2662" t="str">
        <f t="shared" si="330"/>
        <v>janv</v>
      </c>
      <c r="R2662" t="str">
        <f t="shared" si="331"/>
        <v>Mississippi</v>
      </c>
      <c r="S2662" t="str">
        <f t="shared" si="332"/>
        <v>2021-01</v>
      </c>
      <c r="T2662">
        <f>IF(AND(COUNTIF(Calculs!$Q$2:$Q$12,$O2662)&gt;0,COUNTIF(Calculs!$S$2:$S$12,$E2662)&gt;0,COUNTIF(Calculs!$U$2:$U$12,$H2662)&gt;0),1,0)</f>
        <v>1</v>
      </c>
      <c r="U2662">
        <f t="shared" si="333"/>
        <v>112500.00000000003</v>
      </c>
      <c r="V2662">
        <f t="shared" si="334"/>
        <v>450</v>
      </c>
      <c r="W2662">
        <f t="shared" si="335"/>
        <v>45000.000000000015</v>
      </c>
    </row>
    <row r="2663" spans="1:23" ht="15.75" customHeight="1" x14ac:dyDescent="0.3">
      <c r="A2663" s="2" t="s">
        <v>25</v>
      </c>
      <c r="B2663" s="2">
        <v>1197831</v>
      </c>
      <c r="C2663" s="3">
        <v>44248</v>
      </c>
      <c r="D2663" s="12" t="str" cm="1">
        <f t="array" ref="D2663">_xlfn.SWITCH(WEEKDAY(C2663,2), 1, "Lundi", 2, "Mardi", 3, "Mercredi", 4, "Jeudi", 5, "Vendredi", 6, "Samedi", 7, "Dimanche", "Erreur")</f>
        <v>Dimanche</v>
      </c>
      <c r="E2663" s="2" t="s">
        <v>26</v>
      </c>
      <c r="F2663" s="2" t="s">
        <v>99</v>
      </c>
      <c r="G2663" s="2" t="s">
        <v>100</v>
      </c>
      <c r="H2663" s="4" t="s">
        <v>16</v>
      </c>
      <c r="I2663" s="5">
        <v>25.000000000000007</v>
      </c>
      <c r="J2663" s="6">
        <v>700</v>
      </c>
      <c r="K2663" s="7">
        <v>175000.00000000006</v>
      </c>
      <c r="L2663" s="7">
        <v>70000.000000000029</v>
      </c>
      <c r="M2663" s="8">
        <v>0.4</v>
      </c>
      <c r="N2663" s="2" t="s">
        <v>82</v>
      </c>
      <c r="O2663">
        <f t="shared" si="328"/>
        <v>2021</v>
      </c>
      <c r="P2663">
        <f t="shared" si="329"/>
        <v>2</v>
      </c>
      <c r="Q2663" t="str">
        <f t="shared" si="330"/>
        <v>févr</v>
      </c>
      <c r="R2663" t="str">
        <f t="shared" si="331"/>
        <v>Mississippi</v>
      </c>
      <c r="S2663" t="str">
        <f t="shared" si="332"/>
        <v>2021-02</v>
      </c>
      <c r="T2663">
        <f>IF(AND(COUNTIF(Calculs!$Q$2:$Q$12,$O2663)&gt;0,COUNTIF(Calculs!$S$2:$S$12,$E2663)&gt;0,COUNTIF(Calculs!$U$2:$U$12,$H2663)&gt;0),1,0)</f>
        <v>1</v>
      </c>
      <c r="U2663">
        <f t="shared" si="333"/>
        <v>175000.00000000006</v>
      </c>
      <c r="V2663">
        <f t="shared" si="334"/>
        <v>700</v>
      </c>
      <c r="W2663">
        <f t="shared" si="335"/>
        <v>70000.000000000029</v>
      </c>
    </row>
    <row r="2664" spans="1:23" ht="15.75" customHeight="1" x14ac:dyDescent="0.3">
      <c r="A2664" s="2" t="s">
        <v>25</v>
      </c>
      <c r="B2664" s="2">
        <v>1197831</v>
      </c>
      <c r="C2664" s="3">
        <v>44248</v>
      </c>
      <c r="D2664" s="12" t="str" cm="1">
        <f t="array" ref="D2664">_xlfn.SWITCH(WEEKDAY(C2664,2), 1, "Lundi", 2, "Mardi", 3, "Mercredi", 4, "Jeudi", 5, "Vendredi", 6, "Samedi", 7, "Dimanche", "Erreur")</f>
        <v>Dimanche</v>
      </c>
      <c r="E2664" s="2" t="s">
        <v>26</v>
      </c>
      <c r="F2664" s="2" t="s">
        <v>99</v>
      </c>
      <c r="G2664" s="2" t="s">
        <v>100</v>
      </c>
      <c r="H2664" s="4" t="s">
        <v>18</v>
      </c>
      <c r="I2664" s="5">
        <v>25.000000000000007</v>
      </c>
      <c r="J2664" s="6">
        <v>350</v>
      </c>
      <c r="K2664" s="7">
        <v>87500.000000000029</v>
      </c>
      <c r="L2664" s="7">
        <v>30625.000000000007</v>
      </c>
      <c r="M2664" s="8">
        <v>0.35</v>
      </c>
      <c r="N2664" s="2" t="s">
        <v>82</v>
      </c>
      <c r="O2664">
        <f t="shared" si="328"/>
        <v>2021</v>
      </c>
      <c r="P2664">
        <f t="shared" si="329"/>
        <v>2</v>
      </c>
      <c r="Q2664" t="str">
        <f t="shared" si="330"/>
        <v>févr</v>
      </c>
      <c r="R2664" t="str">
        <f t="shared" si="331"/>
        <v>Mississippi</v>
      </c>
      <c r="S2664" t="str">
        <f t="shared" si="332"/>
        <v>2021-02</v>
      </c>
      <c r="T2664">
        <f>IF(AND(COUNTIF(Calculs!$Q$2:$Q$12,$O2664)&gt;0,COUNTIF(Calculs!$S$2:$S$12,$E2664)&gt;0,COUNTIF(Calculs!$U$2:$U$12,$H2664)&gt;0),1,0)</f>
        <v>1</v>
      </c>
      <c r="U2664">
        <f t="shared" si="333"/>
        <v>87500.000000000029</v>
      </c>
      <c r="V2664">
        <f t="shared" si="334"/>
        <v>350</v>
      </c>
      <c r="W2664">
        <f t="shared" si="335"/>
        <v>30625.000000000007</v>
      </c>
    </row>
    <row r="2665" spans="1:23" ht="15.75" customHeight="1" x14ac:dyDescent="0.3">
      <c r="A2665" s="2" t="s">
        <v>25</v>
      </c>
      <c r="B2665" s="2">
        <v>1197831</v>
      </c>
      <c r="C2665" s="3">
        <v>44248</v>
      </c>
      <c r="D2665" s="12" t="str" cm="1">
        <f t="array" ref="D2665">_xlfn.SWITCH(WEEKDAY(C2665,2), 1, "Lundi", 2, "Mardi", 3, "Mercredi", 4, "Jeudi", 5, "Vendredi", 6, "Samedi", 7, "Dimanche", "Erreur")</f>
        <v>Dimanche</v>
      </c>
      <c r="E2665" s="2" t="s">
        <v>26</v>
      </c>
      <c r="F2665" s="2" t="s">
        <v>99</v>
      </c>
      <c r="G2665" s="2" t="s">
        <v>100</v>
      </c>
      <c r="H2665" s="4" t="s">
        <v>19</v>
      </c>
      <c r="I2665" s="5">
        <v>15.000000000000007</v>
      </c>
      <c r="J2665" s="6">
        <v>400</v>
      </c>
      <c r="K2665" s="7">
        <v>60000.000000000029</v>
      </c>
      <c r="L2665" s="7">
        <v>24000.000000000015</v>
      </c>
      <c r="M2665" s="8">
        <v>0.4</v>
      </c>
      <c r="N2665" s="2" t="s">
        <v>82</v>
      </c>
      <c r="O2665">
        <f t="shared" si="328"/>
        <v>2021</v>
      </c>
      <c r="P2665">
        <f t="shared" si="329"/>
        <v>2</v>
      </c>
      <c r="Q2665" t="str">
        <f t="shared" si="330"/>
        <v>févr</v>
      </c>
      <c r="R2665" t="str">
        <f t="shared" si="331"/>
        <v>Mississippi</v>
      </c>
      <c r="S2665" t="str">
        <f t="shared" si="332"/>
        <v>2021-02</v>
      </c>
      <c r="T2665">
        <f>IF(AND(COUNTIF(Calculs!$Q$2:$Q$12,$O2665)&gt;0,COUNTIF(Calculs!$S$2:$S$12,$E2665)&gt;0,COUNTIF(Calculs!$U$2:$U$12,$H2665)&gt;0),1,0)</f>
        <v>1</v>
      </c>
      <c r="U2665">
        <f t="shared" si="333"/>
        <v>60000.000000000029</v>
      </c>
      <c r="V2665">
        <f t="shared" si="334"/>
        <v>400</v>
      </c>
      <c r="W2665">
        <f t="shared" si="335"/>
        <v>24000.000000000015</v>
      </c>
    </row>
    <row r="2666" spans="1:23" ht="15.75" customHeight="1" x14ac:dyDescent="0.3">
      <c r="A2666" s="2" t="s">
        <v>24</v>
      </c>
      <c r="B2666" s="2">
        <v>1197831</v>
      </c>
      <c r="C2666" s="3">
        <v>44248</v>
      </c>
      <c r="D2666" s="12" t="str" cm="1">
        <f t="array" ref="D2666">_xlfn.SWITCH(WEEKDAY(C2666,2), 1, "Lundi", 2, "Mardi", 3, "Mercredi", 4, "Jeudi", 5, "Vendredi", 6, "Samedi", 7, "Dimanche", "Erreur")</f>
        <v>Dimanche</v>
      </c>
      <c r="E2666" s="2" t="s">
        <v>26</v>
      </c>
      <c r="F2666" s="2" t="s">
        <v>101</v>
      </c>
      <c r="G2666" s="2" t="s">
        <v>102</v>
      </c>
      <c r="H2666" s="4" t="s">
        <v>20</v>
      </c>
      <c r="I2666" s="5">
        <v>20</v>
      </c>
      <c r="J2666" s="6">
        <v>250</v>
      </c>
      <c r="K2666" s="7">
        <v>50000</v>
      </c>
      <c r="L2666" s="7">
        <v>20000</v>
      </c>
      <c r="M2666" s="8">
        <v>0.4</v>
      </c>
      <c r="N2666" s="2" t="s">
        <v>82</v>
      </c>
      <c r="O2666">
        <f t="shared" si="328"/>
        <v>2021</v>
      </c>
      <c r="P2666">
        <f t="shared" si="329"/>
        <v>2</v>
      </c>
      <c r="Q2666" t="str">
        <f t="shared" si="330"/>
        <v>févr</v>
      </c>
      <c r="R2666" t="str">
        <f t="shared" si="331"/>
        <v>Arkansas</v>
      </c>
      <c r="S2666" t="str">
        <f t="shared" si="332"/>
        <v>2021-02</v>
      </c>
      <c r="T2666">
        <f>IF(AND(COUNTIF(Calculs!$Q$2:$Q$12,$O2666)&gt;0,COUNTIF(Calculs!$S$2:$S$12,$E2666)&gt;0,COUNTIF(Calculs!$U$2:$U$12,$H2666)&gt;0),1,0)</f>
        <v>1</v>
      </c>
      <c r="U2666">
        <f t="shared" si="333"/>
        <v>50000</v>
      </c>
      <c r="V2666">
        <f t="shared" si="334"/>
        <v>250</v>
      </c>
      <c r="W2666">
        <f t="shared" si="335"/>
        <v>20000</v>
      </c>
    </row>
    <row r="2667" spans="1:23" ht="15.75" customHeight="1" x14ac:dyDescent="0.3">
      <c r="A2667" s="2" t="s">
        <v>24</v>
      </c>
      <c r="B2667" s="2">
        <v>1197831</v>
      </c>
      <c r="C2667" s="3">
        <v>44248</v>
      </c>
      <c r="D2667" s="12" t="str" cm="1">
        <f t="array" ref="D2667">_xlfn.SWITCH(WEEKDAY(C2667,2), 1, "Lundi", 2, "Mardi", 3, "Mercredi", 4, "Jeudi", 5, "Vendredi", 6, "Samedi", 7, "Dimanche", "Erreur")</f>
        <v>Dimanche</v>
      </c>
      <c r="E2667" s="2" t="s">
        <v>26</v>
      </c>
      <c r="F2667" s="2" t="s">
        <v>101</v>
      </c>
      <c r="G2667" s="2" t="s">
        <v>102</v>
      </c>
      <c r="H2667" s="4" t="s">
        <v>21</v>
      </c>
      <c r="I2667" s="5">
        <v>35</v>
      </c>
      <c r="J2667" s="6">
        <v>325</v>
      </c>
      <c r="K2667" s="7">
        <v>113750</v>
      </c>
      <c r="L2667" s="7">
        <v>39812.5</v>
      </c>
      <c r="M2667" s="8">
        <v>0.35</v>
      </c>
      <c r="N2667" s="2" t="s">
        <v>82</v>
      </c>
      <c r="O2667">
        <f t="shared" si="328"/>
        <v>2021</v>
      </c>
      <c r="P2667">
        <f t="shared" si="329"/>
        <v>2</v>
      </c>
      <c r="Q2667" t="str">
        <f t="shared" si="330"/>
        <v>févr</v>
      </c>
      <c r="R2667" t="str">
        <f t="shared" si="331"/>
        <v>Arkansas</v>
      </c>
      <c r="S2667" t="str">
        <f t="shared" si="332"/>
        <v>2021-02</v>
      </c>
      <c r="T2667">
        <f>IF(AND(COUNTIF(Calculs!$Q$2:$Q$12,$O2667)&gt;0,COUNTIF(Calculs!$S$2:$S$12,$E2667)&gt;0,COUNTIF(Calculs!$U$2:$U$12,$H2667)&gt;0),1,0)</f>
        <v>1</v>
      </c>
      <c r="U2667">
        <f t="shared" si="333"/>
        <v>113750</v>
      </c>
      <c r="V2667">
        <f t="shared" si="334"/>
        <v>325</v>
      </c>
      <c r="W2667">
        <f t="shared" si="335"/>
        <v>39812.5</v>
      </c>
    </row>
    <row r="2668" spans="1:23" ht="15.75" customHeight="1" x14ac:dyDescent="0.3">
      <c r="A2668" s="2" t="s">
        <v>24</v>
      </c>
      <c r="B2668" s="2">
        <v>1197831</v>
      </c>
      <c r="C2668" s="3">
        <v>44248</v>
      </c>
      <c r="D2668" s="12" t="str" cm="1">
        <f t="array" ref="D2668">_xlfn.SWITCH(WEEKDAY(C2668,2), 1, "Lundi", 2, "Mardi", 3, "Mercredi", 4, "Jeudi", 5, "Vendredi", 6, "Samedi", 7, "Dimanche", "Erreur")</f>
        <v>Dimanche</v>
      </c>
      <c r="E2668" s="2" t="s">
        <v>26</v>
      </c>
      <c r="F2668" s="2" t="s">
        <v>101</v>
      </c>
      <c r="G2668" s="2" t="s">
        <v>102</v>
      </c>
      <c r="H2668" s="4" t="s">
        <v>22</v>
      </c>
      <c r="I2668" s="5">
        <v>20</v>
      </c>
      <c r="J2668" s="6">
        <v>425</v>
      </c>
      <c r="K2668" s="7">
        <v>85000</v>
      </c>
      <c r="L2668" s="7">
        <v>34000</v>
      </c>
      <c r="M2668" s="8">
        <v>0.4</v>
      </c>
      <c r="N2668" s="2" t="s">
        <v>82</v>
      </c>
      <c r="O2668">
        <f t="shared" si="328"/>
        <v>2021</v>
      </c>
      <c r="P2668">
        <f t="shared" si="329"/>
        <v>2</v>
      </c>
      <c r="Q2668" t="str">
        <f t="shared" si="330"/>
        <v>févr</v>
      </c>
      <c r="R2668" t="str">
        <f t="shared" si="331"/>
        <v>Arkansas</v>
      </c>
      <c r="S2668" t="str">
        <f t="shared" si="332"/>
        <v>2021-02</v>
      </c>
      <c r="T2668">
        <f>IF(AND(COUNTIF(Calculs!$Q$2:$Q$12,$O2668)&gt;0,COUNTIF(Calculs!$S$2:$S$12,$E2668)&gt;0,COUNTIF(Calculs!$U$2:$U$12,$H2668)&gt;0),1,0)</f>
        <v>1</v>
      </c>
      <c r="U2668">
        <f t="shared" si="333"/>
        <v>85000</v>
      </c>
      <c r="V2668">
        <f t="shared" si="334"/>
        <v>425</v>
      </c>
      <c r="W2668">
        <f t="shared" si="335"/>
        <v>34000</v>
      </c>
    </row>
    <row r="2669" spans="1:23" ht="15.75" customHeight="1" x14ac:dyDescent="0.3">
      <c r="A2669" s="2" t="s">
        <v>24</v>
      </c>
      <c r="B2669" s="2">
        <v>1197831</v>
      </c>
      <c r="C2669" s="3">
        <v>44274</v>
      </c>
      <c r="D2669" s="12" t="str" cm="1">
        <f t="array" ref="D2669">_xlfn.SWITCH(WEEKDAY(C2669,2), 1, "Lundi", 2, "Mardi", 3, "Mercredi", 4, "Jeudi", 5, "Vendredi", 6, "Samedi", 7, "Dimanche", "Erreur")</f>
        <v>Vendredi</v>
      </c>
      <c r="E2669" s="2" t="s">
        <v>26</v>
      </c>
      <c r="F2669" s="2" t="s">
        <v>101</v>
      </c>
      <c r="G2669" s="2" t="s">
        <v>102</v>
      </c>
      <c r="H2669" s="4" t="s">
        <v>16</v>
      </c>
      <c r="I2669" s="5">
        <v>20</v>
      </c>
      <c r="J2669" s="6">
        <v>645</v>
      </c>
      <c r="K2669" s="7">
        <v>129000</v>
      </c>
      <c r="L2669" s="7">
        <v>51600</v>
      </c>
      <c r="M2669" s="8">
        <v>0.4</v>
      </c>
      <c r="N2669" s="2" t="s">
        <v>82</v>
      </c>
      <c r="O2669">
        <f t="shared" si="328"/>
        <v>2021</v>
      </c>
      <c r="P2669">
        <f t="shared" si="329"/>
        <v>3</v>
      </c>
      <c r="Q2669" t="str">
        <f t="shared" si="330"/>
        <v>mars</v>
      </c>
      <c r="R2669" t="str">
        <f t="shared" si="331"/>
        <v>Arkansas</v>
      </c>
      <c r="S2669" t="str">
        <f t="shared" si="332"/>
        <v>2021-03</v>
      </c>
      <c r="T2669">
        <f>IF(AND(COUNTIF(Calculs!$Q$2:$Q$12,$O2669)&gt;0,COUNTIF(Calculs!$S$2:$S$12,$E2669)&gt;0,COUNTIF(Calculs!$U$2:$U$12,$H2669)&gt;0),1,0)</f>
        <v>1</v>
      </c>
      <c r="U2669">
        <f t="shared" si="333"/>
        <v>129000</v>
      </c>
      <c r="V2669">
        <f t="shared" si="334"/>
        <v>645</v>
      </c>
      <c r="W2669">
        <f t="shared" si="335"/>
        <v>51600</v>
      </c>
    </row>
    <row r="2670" spans="1:23" ht="15.75" customHeight="1" x14ac:dyDescent="0.3">
      <c r="A2670" s="2" t="s">
        <v>24</v>
      </c>
      <c r="B2670" s="2">
        <v>1197831</v>
      </c>
      <c r="C2670" s="3">
        <v>44274</v>
      </c>
      <c r="D2670" s="12" t="str" cm="1">
        <f t="array" ref="D2670">_xlfn.SWITCH(WEEKDAY(C2670,2), 1, "Lundi", 2, "Mardi", 3, "Mercredi", 4, "Jeudi", 5, "Vendredi", 6, "Samedi", 7, "Dimanche", "Erreur")</f>
        <v>Vendredi</v>
      </c>
      <c r="E2670" s="2" t="s">
        <v>26</v>
      </c>
      <c r="F2670" s="2" t="s">
        <v>101</v>
      </c>
      <c r="G2670" s="2" t="s">
        <v>102</v>
      </c>
      <c r="H2670" s="4" t="s">
        <v>18</v>
      </c>
      <c r="I2670" s="5">
        <v>20</v>
      </c>
      <c r="J2670" s="6">
        <v>325</v>
      </c>
      <c r="K2670" s="7">
        <v>65000</v>
      </c>
      <c r="L2670" s="7">
        <v>22750</v>
      </c>
      <c r="M2670" s="8">
        <v>0.35</v>
      </c>
      <c r="N2670" s="2" t="s">
        <v>82</v>
      </c>
      <c r="O2670">
        <f t="shared" si="328"/>
        <v>2021</v>
      </c>
      <c r="P2670">
        <f t="shared" si="329"/>
        <v>3</v>
      </c>
      <c r="Q2670" t="str">
        <f t="shared" si="330"/>
        <v>mars</v>
      </c>
      <c r="R2670" t="str">
        <f t="shared" si="331"/>
        <v>Arkansas</v>
      </c>
      <c r="S2670" t="str">
        <f t="shared" si="332"/>
        <v>2021-03</v>
      </c>
      <c r="T2670">
        <f>IF(AND(COUNTIF(Calculs!$Q$2:$Q$12,$O2670)&gt;0,COUNTIF(Calculs!$S$2:$S$12,$E2670)&gt;0,COUNTIF(Calculs!$U$2:$U$12,$H2670)&gt;0),1,0)</f>
        <v>1</v>
      </c>
      <c r="U2670">
        <f t="shared" si="333"/>
        <v>65000</v>
      </c>
      <c r="V2670">
        <f t="shared" si="334"/>
        <v>325</v>
      </c>
      <c r="W2670">
        <f t="shared" si="335"/>
        <v>22750</v>
      </c>
    </row>
    <row r="2671" spans="1:23" ht="15.75" customHeight="1" x14ac:dyDescent="0.3">
      <c r="A2671" s="2" t="s">
        <v>24</v>
      </c>
      <c r="B2671" s="2">
        <v>1197831</v>
      </c>
      <c r="C2671" s="3">
        <v>44274</v>
      </c>
      <c r="D2671" s="12" t="str" cm="1">
        <f t="array" ref="D2671">_xlfn.SWITCH(WEEKDAY(C2671,2), 1, "Lundi", 2, "Mardi", 3, "Mercredi", 4, "Jeudi", 5, "Vendredi", 6, "Samedi", 7, "Dimanche", "Erreur")</f>
        <v>Vendredi</v>
      </c>
      <c r="E2671" s="2" t="s">
        <v>26</v>
      </c>
      <c r="F2671" s="2" t="s">
        <v>101</v>
      </c>
      <c r="G2671" s="2" t="s">
        <v>102</v>
      </c>
      <c r="H2671" s="4" t="s">
        <v>19</v>
      </c>
      <c r="I2671" s="5">
        <v>10.000000000000002</v>
      </c>
      <c r="J2671" s="6">
        <v>350</v>
      </c>
      <c r="K2671" s="7">
        <v>35000.000000000007</v>
      </c>
      <c r="L2671" s="7">
        <v>14000.000000000004</v>
      </c>
      <c r="M2671" s="8">
        <v>0.4</v>
      </c>
      <c r="N2671" s="2" t="s">
        <v>82</v>
      </c>
      <c r="O2671">
        <f t="shared" si="328"/>
        <v>2021</v>
      </c>
      <c r="P2671">
        <f t="shared" si="329"/>
        <v>3</v>
      </c>
      <c r="Q2671" t="str">
        <f t="shared" si="330"/>
        <v>mars</v>
      </c>
      <c r="R2671" t="str">
        <f t="shared" si="331"/>
        <v>Arkansas</v>
      </c>
      <c r="S2671" t="str">
        <f t="shared" si="332"/>
        <v>2021-03</v>
      </c>
      <c r="T2671">
        <f>IF(AND(COUNTIF(Calculs!$Q$2:$Q$12,$O2671)&gt;0,COUNTIF(Calculs!$S$2:$S$12,$E2671)&gt;0,COUNTIF(Calculs!$U$2:$U$12,$H2671)&gt;0),1,0)</f>
        <v>1</v>
      </c>
      <c r="U2671">
        <f t="shared" si="333"/>
        <v>35000.000000000007</v>
      </c>
      <c r="V2671">
        <f t="shared" si="334"/>
        <v>350</v>
      </c>
      <c r="W2671">
        <f t="shared" si="335"/>
        <v>14000.000000000004</v>
      </c>
    </row>
    <row r="2672" spans="1:23" ht="15.75" customHeight="1" x14ac:dyDescent="0.3">
      <c r="A2672" s="2" t="s">
        <v>24</v>
      </c>
      <c r="B2672" s="2">
        <v>1197831</v>
      </c>
      <c r="C2672" s="3">
        <v>44274</v>
      </c>
      <c r="D2672" s="12" t="str" cm="1">
        <f t="array" ref="D2672">_xlfn.SWITCH(WEEKDAY(C2672,2), 1, "Lundi", 2, "Mardi", 3, "Mercredi", 4, "Jeudi", 5, "Vendredi", 6, "Samedi", 7, "Dimanche", "Erreur")</f>
        <v>Vendredi</v>
      </c>
      <c r="E2672" s="2" t="s">
        <v>26</v>
      </c>
      <c r="F2672" s="2" t="s">
        <v>101</v>
      </c>
      <c r="G2672" s="2" t="s">
        <v>102</v>
      </c>
      <c r="H2672" s="4" t="s">
        <v>20</v>
      </c>
      <c r="I2672" s="5">
        <v>19.999999999999996</v>
      </c>
      <c r="J2672" s="6">
        <v>200</v>
      </c>
      <c r="K2672" s="7">
        <v>39999.999999999993</v>
      </c>
      <c r="L2672" s="7">
        <v>15999.999999999998</v>
      </c>
      <c r="M2672" s="8">
        <v>0.4</v>
      </c>
      <c r="N2672" s="2" t="s">
        <v>82</v>
      </c>
      <c r="O2672">
        <f t="shared" si="328"/>
        <v>2021</v>
      </c>
      <c r="P2672">
        <f t="shared" si="329"/>
        <v>3</v>
      </c>
      <c r="Q2672" t="str">
        <f t="shared" si="330"/>
        <v>mars</v>
      </c>
      <c r="R2672" t="str">
        <f t="shared" si="331"/>
        <v>Arkansas</v>
      </c>
      <c r="S2672" t="str">
        <f t="shared" si="332"/>
        <v>2021-03</v>
      </c>
      <c r="T2672">
        <f>IF(AND(COUNTIF(Calculs!$Q$2:$Q$12,$O2672)&gt;0,COUNTIF(Calculs!$S$2:$S$12,$E2672)&gt;0,COUNTIF(Calculs!$U$2:$U$12,$H2672)&gt;0),1,0)</f>
        <v>1</v>
      </c>
      <c r="U2672">
        <f t="shared" si="333"/>
        <v>39999.999999999993</v>
      </c>
      <c r="V2672">
        <f t="shared" si="334"/>
        <v>200</v>
      </c>
      <c r="W2672">
        <f t="shared" si="335"/>
        <v>15999.999999999998</v>
      </c>
    </row>
    <row r="2673" spans="1:23" ht="15.75" customHeight="1" x14ac:dyDescent="0.3">
      <c r="A2673" s="2" t="s">
        <v>24</v>
      </c>
      <c r="B2673" s="2">
        <v>1197831</v>
      </c>
      <c r="C2673" s="3">
        <v>44274</v>
      </c>
      <c r="D2673" s="12" t="str" cm="1">
        <f t="array" ref="D2673">_xlfn.SWITCH(WEEKDAY(C2673,2), 1, "Lundi", 2, "Mardi", 3, "Mercredi", 4, "Jeudi", 5, "Vendredi", 6, "Samedi", 7, "Dimanche", "Erreur")</f>
        <v>Vendredi</v>
      </c>
      <c r="E2673" s="2" t="s">
        <v>26</v>
      </c>
      <c r="F2673" s="2" t="s">
        <v>101</v>
      </c>
      <c r="G2673" s="2" t="s">
        <v>102</v>
      </c>
      <c r="H2673" s="4" t="s">
        <v>21</v>
      </c>
      <c r="I2673" s="5">
        <v>35.000000000000007</v>
      </c>
      <c r="J2673" s="6">
        <v>250</v>
      </c>
      <c r="K2673" s="7">
        <v>87500.000000000015</v>
      </c>
      <c r="L2673" s="7">
        <v>30625.000000000004</v>
      </c>
      <c r="M2673" s="8">
        <v>0.35</v>
      </c>
      <c r="N2673" s="2" t="s">
        <v>82</v>
      </c>
      <c r="O2673">
        <f t="shared" si="328"/>
        <v>2021</v>
      </c>
      <c r="P2673">
        <f t="shared" si="329"/>
        <v>3</v>
      </c>
      <c r="Q2673" t="str">
        <f t="shared" si="330"/>
        <v>mars</v>
      </c>
      <c r="R2673" t="str">
        <f t="shared" si="331"/>
        <v>Arkansas</v>
      </c>
      <c r="S2673" t="str">
        <f t="shared" si="332"/>
        <v>2021-03</v>
      </c>
      <c r="T2673">
        <f>IF(AND(COUNTIF(Calculs!$Q$2:$Q$12,$O2673)&gt;0,COUNTIF(Calculs!$S$2:$S$12,$E2673)&gt;0,COUNTIF(Calculs!$U$2:$U$12,$H2673)&gt;0),1,0)</f>
        <v>1</v>
      </c>
      <c r="U2673">
        <f t="shared" si="333"/>
        <v>87500.000000000015</v>
      </c>
      <c r="V2673">
        <f t="shared" si="334"/>
        <v>250</v>
      </c>
      <c r="W2673">
        <f t="shared" si="335"/>
        <v>30625.000000000004</v>
      </c>
    </row>
    <row r="2674" spans="1:23" ht="15.75" customHeight="1" x14ac:dyDescent="0.3">
      <c r="A2674" s="2" t="s">
        <v>24</v>
      </c>
      <c r="B2674" s="2">
        <v>1197831</v>
      </c>
      <c r="C2674" s="3">
        <v>44274</v>
      </c>
      <c r="D2674" s="12" t="str" cm="1">
        <f t="array" ref="D2674">_xlfn.SWITCH(WEEKDAY(C2674,2), 1, "Lundi", 2, "Mardi", 3, "Mercredi", 4, "Jeudi", 5, "Vendredi", 6, "Samedi", 7, "Dimanche", "Erreur")</f>
        <v>Vendredi</v>
      </c>
      <c r="E2674" s="2" t="s">
        <v>26</v>
      </c>
      <c r="F2674" s="2" t="s">
        <v>101</v>
      </c>
      <c r="G2674" s="2" t="s">
        <v>102</v>
      </c>
      <c r="H2674" s="4" t="s">
        <v>22</v>
      </c>
      <c r="I2674" s="5">
        <v>25</v>
      </c>
      <c r="J2674" s="6">
        <v>350</v>
      </c>
      <c r="K2674" s="7">
        <v>87500</v>
      </c>
      <c r="L2674" s="7">
        <v>35000</v>
      </c>
      <c r="M2674" s="8">
        <v>0.4</v>
      </c>
      <c r="N2674" s="2" t="s">
        <v>82</v>
      </c>
      <c r="O2674">
        <f t="shared" si="328"/>
        <v>2021</v>
      </c>
      <c r="P2674">
        <f t="shared" si="329"/>
        <v>3</v>
      </c>
      <c r="Q2674" t="str">
        <f t="shared" si="330"/>
        <v>mars</v>
      </c>
      <c r="R2674" t="str">
        <f t="shared" si="331"/>
        <v>Arkansas</v>
      </c>
      <c r="S2674" t="str">
        <f t="shared" si="332"/>
        <v>2021-03</v>
      </c>
      <c r="T2674">
        <f>IF(AND(COUNTIF(Calculs!$Q$2:$Q$12,$O2674)&gt;0,COUNTIF(Calculs!$S$2:$S$12,$E2674)&gt;0,COUNTIF(Calculs!$U$2:$U$12,$H2674)&gt;0),1,0)</f>
        <v>1</v>
      </c>
      <c r="U2674">
        <f t="shared" si="333"/>
        <v>87500</v>
      </c>
      <c r="V2674">
        <f t="shared" si="334"/>
        <v>350</v>
      </c>
      <c r="W2674">
        <f t="shared" si="335"/>
        <v>35000</v>
      </c>
    </row>
    <row r="2675" spans="1:23" ht="15.75" customHeight="1" x14ac:dyDescent="0.3">
      <c r="A2675" s="2" t="s">
        <v>24</v>
      </c>
      <c r="B2675" s="2">
        <v>1197831</v>
      </c>
      <c r="C2675" s="3">
        <v>44306</v>
      </c>
      <c r="D2675" s="12" t="str" cm="1">
        <f t="array" ref="D2675">_xlfn.SWITCH(WEEKDAY(C2675,2), 1, "Lundi", 2, "Mardi", 3, "Mercredi", 4, "Jeudi", 5, "Vendredi", 6, "Samedi", 7, "Dimanche", "Erreur")</f>
        <v>Mardi</v>
      </c>
      <c r="E2675" s="2" t="s">
        <v>26</v>
      </c>
      <c r="F2675" s="2" t="s">
        <v>101</v>
      </c>
      <c r="G2675" s="2" t="s">
        <v>102</v>
      </c>
      <c r="H2675" s="4" t="s">
        <v>16</v>
      </c>
      <c r="I2675" s="5">
        <v>25</v>
      </c>
      <c r="J2675" s="6">
        <v>600</v>
      </c>
      <c r="K2675" s="7">
        <v>150000</v>
      </c>
      <c r="L2675" s="7">
        <v>60000</v>
      </c>
      <c r="M2675" s="8">
        <v>0.4</v>
      </c>
      <c r="N2675" s="2" t="s">
        <v>82</v>
      </c>
      <c r="O2675">
        <f t="shared" si="328"/>
        <v>2021</v>
      </c>
      <c r="P2675">
        <f t="shared" si="329"/>
        <v>4</v>
      </c>
      <c r="Q2675" t="str">
        <f t="shared" si="330"/>
        <v>avr</v>
      </c>
      <c r="R2675" t="str">
        <f t="shared" si="331"/>
        <v>Arkansas</v>
      </c>
      <c r="S2675" t="str">
        <f t="shared" si="332"/>
        <v>2021-04</v>
      </c>
      <c r="T2675">
        <f>IF(AND(COUNTIF(Calculs!$Q$2:$Q$12,$O2675)&gt;0,COUNTIF(Calculs!$S$2:$S$12,$E2675)&gt;0,COUNTIF(Calculs!$U$2:$U$12,$H2675)&gt;0),1,0)</f>
        <v>1</v>
      </c>
      <c r="U2675">
        <f t="shared" si="333"/>
        <v>150000</v>
      </c>
      <c r="V2675">
        <f t="shared" si="334"/>
        <v>600</v>
      </c>
      <c r="W2675">
        <f t="shared" si="335"/>
        <v>60000</v>
      </c>
    </row>
    <row r="2676" spans="1:23" ht="15.75" customHeight="1" x14ac:dyDescent="0.3">
      <c r="A2676" s="2" t="s">
        <v>24</v>
      </c>
      <c r="B2676" s="2">
        <v>1197831</v>
      </c>
      <c r="C2676" s="3">
        <v>44306</v>
      </c>
      <c r="D2676" s="12" t="str" cm="1">
        <f t="array" ref="D2676">_xlfn.SWITCH(WEEKDAY(C2676,2), 1, "Lundi", 2, "Mardi", 3, "Mercredi", 4, "Jeudi", 5, "Vendredi", 6, "Samedi", 7, "Dimanche", "Erreur")</f>
        <v>Mardi</v>
      </c>
      <c r="E2676" s="2" t="s">
        <v>26</v>
      </c>
      <c r="F2676" s="2" t="s">
        <v>101</v>
      </c>
      <c r="G2676" s="2" t="s">
        <v>102</v>
      </c>
      <c r="H2676" s="4" t="s">
        <v>18</v>
      </c>
      <c r="I2676" s="5">
        <v>25</v>
      </c>
      <c r="J2676" s="6">
        <v>300</v>
      </c>
      <c r="K2676" s="7">
        <v>75000</v>
      </c>
      <c r="L2676" s="7">
        <v>26250</v>
      </c>
      <c r="M2676" s="8">
        <v>0.35</v>
      </c>
      <c r="N2676" s="2" t="s">
        <v>82</v>
      </c>
      <c r="O2676">
        <f t="shared" si="328"/>
        <v>2021</v>
      </c>
      <c r="P2676">
        <f t="shared" si="329"/>
        <v>4</v>
      </c>
      <c r="Q2676" t="str">
        <f t="shared" si="330"/>
        <v>avr</v>
      </c>
      <c r="R2676" t="str">
        <f t="shared" si="331"/>
        <v>Arkansas</v>
      </c>
      <c r="S2676" t="str">
        <f t="shared" si="332"/>
        <v>2021-04</v>
      </c>
      <c r="T2676">
        <f>IF(AND(COUNTIF(Calculs!$Q$2:$Q$12,$O2676)&gt;0,COUNTIF(Calculs!$S$2:$S$12,$E2676)&gt;0,COUNTIF(Calculs!$U$2:$U$12,$H2676)&gt;0),1,0)</f>
        <v>1</v>
      </c>
      <c r="U2676">
        <f t="shared" si="333"/>
        <v>75000</v>
      </c>
      <c r="V2676">
        <f t="shared" si="334"/>
        <v>300</v>
      </c>
      <c r="W2676">
        <f t="shared" si="335"/>
        <v>26250</v>
      </c>
    </row>
    <row r="2677" spans="1:23" ht="15.75" customHeight="1" x14ac:dyDescent="0.3">
      <c r="A2677" s="2" t="s">
        <v>24</v>
      </c>
      <c r="B2677" s="2">
        <v>1197831</v>
      </c>
      <c r="C2677" s="3">
        <v>44306</v>
      </c>
      <c r="D2677" s="12" t="str" cm="1">
        <f t="array" ref="D2677">_xlfn.SWITCH(WEEKDAY(C2677,2), 1, "Lundi", 2, "Mardi", 3, "Mercredi", 4, "Jeudi", 5, "Vendredi", 6, "Samedi", 7, "Dimanche", "Erreur")</f>
        <v>Mardi</v>
      </c>
      <c r="E2677" s="2" t="s">
        <v>26</v>
      </c>
      <c r="F2677" s="2" t="s">
        <v>101</v>
      </c>
      <c r="G2677" s="2" t="s">
        <v>102</v>
      </c>
      <c r="H2677" s="4" t="s">
        <v>19</v>
      </c>
      <c r="I2677" s="5">
        <v>15.000000000000002</v>
      </c>
      <c r="J2677" s="6">
        <v>300</v>
      </c>
      <c r="K2677" s="7">
        <v>45000.000000000007</v>
      </c>
      <c r="L2677" s="7">
        <v>18000.000000000004</v>
      </c>
      <c r="M2677" s="8">
        <v>0.4</v>
      </c>
      <c r="N2677" s="2" t="s">
        <v>82</v>
      </c>
      <c r="O2677">
        <f t="shared" si="328"/>
        <v>2021</v>
      </c>
      <c r="P2677">
        <f t="shared" si="329"/>
        <v>4</v>
      </c>
      <c r="Q2677" t="str">
        <f t="shared" si="330"/>
        <v>avr</v>
      </c>
      <c r="R2677" t="str">
        <f t="shared" si="331"/>
        <v>Arkansas</v>
      </c>
      <c r="S2677" t="str">
        <f t="shared" si="332"/>
        <v>2021-04</v>
      </c>
      <c r="T2677">
        <f>IF(AND(COUNTIF(Calculs!$Q$2:$Q$12,$O2677)&gt;0,COUNTIF(Calculs!$S$2:$S$12,$E2677)&gt;0,COUNTIF(Calculs!$U$2:$U$12,$H2677)&gt;0),1,0)</f>
        <v>1</v>
      </c>
      <c r="U2677">
        <f t="shared" si="333"/>
        <v>45000.000000000007</v>
      </c>
      <c r="V2677">
        <f t="shared" si="334"/>
        <v>300</v>
      </c>
      <c r="W2677">
        <f t="shared" si="335"/>
        <v>18000.000000000004</v>
      </c>
    </row>
    <row r="2678" spans="1:23" ht="15.75" customHeight="1" x14ac:dyDescent="0.3">
      <c r="A2678" s="2" t="s">
        <v>24</v>
      </c>
      <c r="B2678" s="2">
        <v>1197831</v>
      </c>
      <c r="C2678" s="3">
        <v>44306</v>
      </c>
      <c r="D2678" s="12" t="str" cm="1">
        <f t="array" ref="D2678">_xlfn.SWITCH(WEEKDAY(C2678,2), 1, "Lundi", 2, "Mardi", 3, "Mercredi", 4, "Jeudi", 5, "Vendredi", 6, "Samedi", 7, "Dimanche", "Erreur")</f>
        <v>Mardi</v>
      </c>
      <c r="E2678" s="2" t="s">
        <v>26</v>
      </c>
      <c r="F2678" s="2" t="s">
        <v>101</v>
      </c>
      <c r="G2678" s="2" t="s">
        <v>102</v>
      </c>
      <c r="H2678" s="4" t="s">
        <v>20</v>
      </c>
      <c r="I2678" s="5">
        <v>19.999999999999996</v>
      </c>
      <c r="J2678" s="6">
        <v>225</v>
      </c>
      <c r="K2678" s="7">
        <v>44999.999999999993</v>
      </c>
      <c r="L2678" s="7">
        <v>17999.999999999996</v>
      </c>
      <c r="M2678" s="8">
        <v>0.4</v>
      </c>
      <c r="N2678" s="2" t="s">
        <v>82</v>
      </c>
      <c r="O2678">
        <f t="shared" si="328"/>
        <v>2021</v>
      </c>
      <c r="P2678">
        <f t="shared" si="329"/>
        <v>4</v>
      </c>
      <c r="Q2678" t="str">
        <f t="shared" si="330"/>
        <v>avr</v>
      </c>
      <c r="R2678" t="str">
        <f t="shared" si="331"/>
        <v>Arkansas</v>
      </c>
      <c r="S2678" t="str">
        <f t="shared" si="332"/>
        <v>2021-04</v>
      </c>
      <c r="T2678">
        <f>IF(AND(COUNTIF(Calculs!$Q$2:$Q$12,$O2678)&gt;0,COUNTIF(Calculs!$S$2:$S$12,$E2678)&gt;0,COUNTIF(Calculs!$U$2:$U$12,$H2678)&gt;0),1,0)</f>
        <v>1</v>
      </c>
      <c r="U2678">
        <f t="shared" si="333"/>
        <v>44999.999999999993</v>
      </c>
      <c r="V2678">
        <f t="shared" si="334"/>
        <v>225</v>
      </c>
      <c r="W2678">
        <f t="shared" si="335"/>
        <v>17999.999999999996</v>
      </c>
    </row>
    <row r="2679" spans="1:23" ht="15.75" customHeight="1" x14ac:dyDescent="0.3">
      <c r="A2679" s="2" t="s">
        <v>24</v>
      </c>
      <c r="B2679" s="2">
        <v>1197831</v>
      </c>
      <c r="C2679" s="3">
        <v>44306</v>
      </c>
      <c r="D2679" s="12" t="str" cm="1">
        <f t="array" ref="D2679">_xlfn.SWITCH(WEEKDAY(C2679,2), 1, "Lundi", 2, "Mardi", 3, "Mercredi", 4, "Jeudi", 5, "Vendredi", 6, "Samedi", 7, "Dimanche", "Erreur")</f>
        <v>Mardi</v>
      </c>
      <c r="E2679" s="2" t="s">
        <v>26</v>
      </c>
      <c r="F2679" s="2" t="s">
        <v>101</v>
      </c>
      <c r="G2679" s="2" t="s">
        <v>102</v>
      </c>
      <c r="H2679" s="4" t="s">
        <v>21</v>
      </c>
      <c r="I2679" s="5">
        <v>40</v>
      </c>
      <c r="J2679" s="6">
        <v>250</v>
      </c>
      <c r="K2679" s="7">
        <v>100000</v>
      </c>
      <c r="L2679" s="7">
        <v>35000</v>
      </c>
      <c r="M2679" s="8">
        <v>0.35</v>
      </c>
      <c r="N2679" s="2" t="s">
        <v>82</v>
      </c>
      <c r="O2679">
        <f t="shared" si="328"/>
        <v>2021</v>
      </c>
      <c r="P2679">
        <f t="shared" si="329"/>
        <v>4</v>
      </c>
      <c r="Q2679" t="str">
        <f t="shared" si="330"/>
        <v>avr</v>
      </c>
      <c r="R2679" t="str">
        <f t="shared" si="331"/>
        <v>Arkansas</v>
      </c>
      <c r="S2679" t="str">
        <f t="shared" si="332"/>
        <v>2021-04</v>
      </c>
      <c r="T2679">
        <f>IF(AND(COUNTIF(Calculs!$Q$2:$Q$12,$O2679)&gt;0,COUNTIF(Calculs!$S$2:$S$12,$E2679)&gt;0,COUNTIF(Calculs!$U$2:$U$12,$H2679)&gt;0),1,0)</f>
        <v>1</v>
      </c>
      <c r="U2679">
        <f t="shared" si="333"/>
        <v>100000</v>
      </c>
      <c r="V2679">
        <f t="shared" si="334"/>
        <v>250</v>
      </c>
      <c r="W2679">
        <f t="shared" si="335"/>
        <v>35000</v>
      </c>
    </row>
    <row r="2680" spans="1:23" ht="15.75" customHeight="1" x14ac:dyDescent="0.3">
      <c r="A2680" s="2" t="s">
        <v>24</v>
      </c>
      <c r="B2680" s="2">
        <v>1197831</v>
      </c>
      <c r="C2680" s="3">
        <v>44306</v>
      </c>
      <c r="D2680" s="12" t="str" cm="1">
        <f t="array" ref="D2680">_xlfn.SWITCH(WEEKDAY(C2680,2), 1, "Lundi", 2, "Mardi", 3, "Mercredi", 4, "Jeudi", 5, "Vendredi", 6, "Samedi", 7, "Dimanche", "Erreur")</f>
        <v>Mardi</v>
      </c>
      <c r="E2680" s="2" t="s">
        <v>26</v>
      </c>
      <c r="F2680" s="2" t="s">
        <v>101</v>
      </c>
      <c r="G2680" s="2" t="s">
        <v>102</v>
      </c>
      <c r="H2680" s="4" t="s">
        <v>22</v>
      </c>
      <c r="I2680" s="5">
        <v>30.000000000000004</v>
      </c>
      <c r="J2680" s="6">
        <v>400</v>
      </c>
      <c r="K2680" s="7">
        <v>120000.00000000001</v>
      </c>
      <c r="L2680" s="7">
        <v>48000.000000000007</v>
      </c>
      <c r="M2680" s="8">
        <v>0.4</v>
      </c>
      <c r="N2680" s="2" t="s">
        <v>82</v>
      </c>
      <c r="O2680">
        <f t="shared" si="328"/>
        <v>2021</v>
      </c>
      <c r="P2680">
        <f t="shared" si="329"/>
        <v>4</v>
      </c>
      <c r="Q2680" t="str">
        <f t="shared" si="330"/>
        <v>avr</v>
      </c>
      <c r="R2680" t="str">
        <f t="shared" si="331"/>
        <v>Arkansas</v>
      </c>
      <c r="S2680" t="str">
        <f t="shared" si="332"/>
        <v>2021-04</v>
      </c>
      <c r="T2680">
        <f>IF(AND(COUNTIF(Calculs!$Q$2:$Q$12,$O2680)&gt;0,COUNTIF(Calculs!$S$2:$S$12,$E2680)&gt;0,COUNTIF(Calculs!$U$2:$U$12,$H2680)&gt;0),1,0)</f>
        <v>1</v>
      </c>
      <c r="U2680">
        <f t="shared" si="333"/>
        <v>120000.00000000001</v>
      </c>
      <c r="V2680">
        <f t="shared" si="334"/>
        <v>400</v>
      </c>
      <c r="W2680">
        <f t="shared" si="335"/>
        <v>48000.000000000007</v>
      </c>
    </row>
    <row r="2681" spans="1:23" ht="15.75" customHeight="1" x14ac:dyDescent="0.3">
      <c r="A2681" s="2" t="s">
        <v>24</v>
      </c>
      <c r="B2681" s="2">
        <v>1197831</v>
      </c>
      <c r="C2681" s="3">
        <v>44335</v>
      </c>
      <c r="D2681" s="12" t="str" cm="1">
        <f t="array" ref="D2681">_xlfn.SWITCH(WEEKDAY(C2681,2), 1, "Lundi", 2, "Mardi", 3, "Mercredi", 4, "Jeudi", 5, "Vendredi", 6, "Samedi", 7, "Dimanche", "Erreur")</f>
        <v>Mercredi</v>
      </c>
      <c r="E2681" s="2" t="s">
        <v>26</v>
      </c>
      <c r="F2681" s="2" t="s">
        <v>101</v>
      </c>
      <c r="G2681" s="2" t="s">
        <v>102</v>
      </c>
      <c r="H2681" s="4" t="s">
        <v>16</v>
      </c>
      <c r="I2681" s="5">
        <v>40</v>
      </c>
      <c r="J2681" s="6">
        <v>670</v>
      </c>
      <c r="K2681" s="7">
        <v>268000</v>
      </c>
      <c r="L2681" s="7">
        <v>107200</v>
      </c>
      <c r="M2681" s="8">
        <v>0.4</v>
      </c>
      <c r="N2681" s="2" t="s">
        <v>82</v>
      </c>
      <c r="O2681">
        <f t="shared" si="328"/>
        <v>2021</v>
      </c>
      <c r="P2681">
        <f t="shared" si="329"/>
        <v>5</v>
      </c>
      <c r="Q2681" t="str">
        <f t="shared" si="330"/>
        <v>mai</v>
      </c>
      <c r="R2681" t="str">
        <f t="shared" si="331"/>
        <v>Arkansas</v>
      </c>
      <c r="S2681" t="str">
        <f t="shared" si="332"/>
        <v>2021-05</v>
      </c>
      <c r="T2681">
        <f>IF(AND(COUNTIF(Calculs!$Q$2:$Q$12,$O2681)&gt;0,COUNTIF(Calculs!$S$2:$S$12,$E2681)&gt;0,COUNTIF(Calculs!$U$2:$U$12,$H2681)&gt;0),1,0)</f>
        <v>1</v>
      </c>
      <c r="U2681">
        <f t="shared" si="333"/>
        <v>268000</v>
      </c>
      <c r="V2681">
        <f t="shared" si="334"/>
        <v>670</v>
      </c>
      <c r="W2681">
        <f t="shared" si="335"/>
        <v>107200</v>
      </c>
    </row>
    <row r="2682" spans="1:23" ht="15.75" customHeight="1" x14ac:dyDescent="0.3">
      <c r="A2682" s="2" t="s">
        <v>24</v>
      </c>
      <c r="B2682" s="2">
        <v>1197831</v>
      </c>
      <c r="C2682" s="3">
        <v>44335</v>
      </c>
      <c r="D2682" s="12" t="str" cm="1">
        <f t="array" ref="D2682">_xlfn.SWITCH(WEEKDAY(C2682,2), 1, "Lundi", 2, "Mardi", 3, "Mercredi", 4, "Jeudi", 5, "Vendredi", 6, "Samedi", 7, "Dimanche", "Erreur")</f>
        <v>Mercredi</v>
      </c>
      <c r="E2682" s="2" t="s">
        <v>26</v>
      </c>
      <c r="F2682" s="2" t="s">
        <v>101</v>
      </c>
      <c r="G2682" s="2" t="s">
        <v>102</v>
      </c>
      <c r="H2682" s="4" t="s">
        <v>18</v>
      </c>
      <c r="I2682" s="5">
        <v>40</v>
      </c>
      <c r="J2682" s="6">
        <v>375</v>
      </c>
      <c r="K2682" s="7">
        <v>150000</v>
      </c>
      <c r="L2682" s="7">
        <v>52500</v>
      </c>
      <c r="M2682" s="8">
        <v>0.35</v>
      </c>
      <c r="N2682" s="2" t="s">
        <v>82</v>
      </c>
      <c r="O2682">
        <f t="shared" si="328"/>
        <v>2021</v>
      </c>
      <c r="P2682">
        <f t="shared" si="329"/>
        <v>5</v>
      </c>
      <c r="Q2682" t="str">
        <f t="shared" si="330"/>
        <v>mai</v>
      </c>
      <c r="R2682" t="str">
        <f t="shared" si="331"/>
        <v>Arkansas</v>
      </c>
      <c r="S2682" t="str">
        <f t="shared" si="332"/>
        <v>2021-05</v>
      </c>
      <c r="T2682">
        <f>IF(AND(COUNTIF(Calculs!$Q$2:$Q$12,$O2682)&gt;0,COUNTIF(Calculs!$S$2:$S$12,$E2682)&gt;0,COUNTIF(Calculs!$U$2:$U$12,$H2682)&gt;0),1,0)</f>
        <v>1</v>
      </c>
      <c r="U2682">
        <f t="shared" si="333"/>
        <v>150000</v>
      </c>
      <c r="V2682">
        <f t="shared" si="334"/>
        <v>375</v>
      </c>
      <c r="W2682">
        <f t="shared" si="335"/>
        <v>52500</v>
      </c>
    </row>
    <row r="2683" spans="1:23" ht="15.75" customHeight="1" x14ac:dyDescent="0.3">
      <c r="A2683" s="2" t="s">
        <v>24</v>
      </c>
      <c r="B2683" s="2">
        <v>1197831</v>
      </c>
      <c r="C2683" s="3">
        <v>44335</v>
      </c>
      <c r="D2683" s="12" t="str" cm="1">
        <f t="array" ref="D2683">_xlfn.SWITCH(WEEKDAY(C2683,2), 1, "Lundi", 2, "Mardi", 3, "Mercredi", 4, "Jeudi", 5, "Vendredi", 6, "Samedi", 7, "Dimanche", "Erreur")</f>
        <v>Mercredi</v>
      </c>
      <c r="E2683" s="2" t="s">
        <v>26</v>
      </c>
      <c r="F2683" s="2" t="s">
        <v>101</v>
      </c>
      <c r="G2683" s="2" t="s">
        <v>102</v>
      </c>
      <c r="H2683" s="4" t="s">
        <v>19</v>
      </c>
      <c r="I2683" s="5">
        <v>35</v>
      </c>
      <c r="J2683" s="6">
        <v>350</v>
      </c>
      <c r="K2683" s="7">
        <v>122500</v>
      </c>
      <c r="L2683" s="7">
        <v>49000</v>
      </c>
      <c r="M2683" s="8">
        <v>0.4</v>
      </c>
      <c r="N2683" s="2" t="s">
        <v>82</v>
      </c>
      <c r="O2683">
        <f t="shared" si="328"/>
        <v>2021</v>
      </c>
      <c r="P2683">
        <f t="shared" si="329"/>
        <v>5</v>
      </c>
      <c r="Q2683" t="str">
        <f t="shared" si="330"/>
        <v>mai</v>
      </c>
      <c r="R2683" t="str">
        <f t="shared" si="331"/>
        <v>Arkansas</v>
      </c>
      <c r="S2683" t="str">
        <f t="shared" si="332"/>
        <v>2021-05</v>
      </c>
      <c r="T2683">
        <f>IF(AND(COUNTIF(Calculs!$Q$2:$Q$12,$O2683)&gt;0,COUNTIF(Calculs!$S$2:$S$12,$E2683)&gt;0,COUNTIF(Calculs!$U$2:$U$12,$H2683)&gt;0),1,0)</f>
        <v>1</v>
      </c>
      <c r="U2683">
        <f t="shared" si="333"/>
        <v>122500</v>
      </c>
      <c r="V2683">
        <f t="shared" si="334"/>
        <v>350</v>
      </c>
      <c r="W2683">
        <f t="shared" si="335"/>
        <v>49000</v>
      </c>
    </row>
    <row r="2684" spans="1:23" ht="15.75" customHeight="1" x14ac:dyDescent="0.3">
      <c r="A2684" s="2" t="s">
        <v>24</v>
      </c>
      <c r="B2684" s="2">
        <v>1197831</v>
      </c>
      <c r="C2684" s="3">
        <v>44335</v>
      </c>
      <c r="D2684" s="12" t="str" cm="1">
        <f t="array" ref="D2684">_xlfn.SWITCH(WEEKDAY(C2684,2), 1, "Lundi", 2, "Mardi", 3, "Mercredi", 4, "Jeudi", 5, "Vendredi", 6, "Samedi", 7, "Dimanche", "Erreur")</f>
        <v>Mercredi</v>
      </c>
      <c r="E2684" s="2" t="s">
        <v>26</v>
      </c>
      <c r="F2684" s="2" t="s">
        <v>101</v>
      </c>
      <c r="G2684" s="2" t="s">
        <v>102</v>
      </c>
      <c r="H2684" s="4" t="s">
        <v>20</v>
      </c>
      <c r="I2684" s="5">
        <v>35</v>
      </c>
      <c r="J2684" s="6">
        <v>300</v>
      </c>
      <c r="K2684" s="7">
        <v>105000</v>
      </c>
      <c r="L2684" s="7">
        <v>42000</v>
      </c>
      <c r="M2684" s="8">
        <v>0.4</v>
      </c>
      <c r="N2684" s="2" t="s">
        <v>82</v>
      </c>
      <c r="O2684">
        <f t="shared" si="328"/>
        <v>2021</v>
      </c>
      <c r="P2684">
        <f t="shared" si="329"/>
        <v>5</v>
      </c>
      <c r="Q2684" t="str">
        <f t="shared" si="330"/>
        <v>mai</v>
      </c>
      <c r="R2684" t="str">
        <f t="shared" si="331"/>
        <v>Arkansas</v>
      </c>
      <c r="S2684" t="str">
        <f t="shared" si="332"/>
        <v>2021-05</v>
      </c>
      <c r="T2684">
        <f>IF(AND(COUNTIF(Calculs!$Q$2:$Q$12,$O2684)&gt;0,COUNTIF(Calculs!$S$2:$S$12,$E2684)&gt;0,COUNTIF(Calculs!$U$2:$U$12,$H2684)&gt;0),1,0)</f>
        <v>1</v>
      </c>
      <c r="U2684">
        <f t="shared" si="333"/>
        <v>105000</v>
      </c>
      <c r="V2684">
        <f t="shared" si="334"/>
        <v>300</v>
      </c>
      <c r="W2684">
        <f t="shared" si="335"/>
        <v>42000</v>
      </c>
    </row>
    <row r="2685" spans="1:23" ht="15.75" customHeight="1" x14ac:dyDescent="0.3">
      <c r="A2685" s="2" t="s">
        <v>24</v>
      </c>
      <c r="B2685" s="2">
        <v>1197831</v>
      </c>
      <c r="C2685" s="3">
        <v>44335</v>
      </c>
      <c r="D2685" s="12" t="str" cm="1">
        <f t="array" ref="D2685">_xlfn.SWITCH(WEEKDAY(C2685,2), 1, "Lundi", 2, "Mardi", 3, "Mercredi", 4, "Jeudi", 5, "Vendredi", 6, "Samedi", 7, "Dimanche", "Erreur")</f>
        <v>Mercredi</v>
      </c>
      <c r="E2685" s="2" t="s">
        <v>26</v>
      </c>
      <c r="F2685" s="2" t="s">
        <v>101</v>
      </c>
      <c r="G2685" s="2" t="s">
        <v>102</v>
      </c>
      <c r="H2685" s="4" t="s">
        <v>21</v>
      </c>
      <c r="I2685" s="5">
        <v>44.999999999999993</v>
      </c>
      <c r="J2685" s="6">
        <v>325</v>
      </c>
      <c r="K2685" s="7">
        <v>146249.99999999997</v>
      </c>
      <c r="L2685" s="7">
        <v>51187.499999999985</v>
      </c>
      <c r="M2685" s="8">
        <v>0.35</v>
      </c>
      <c r="N2685" s="2" t="s">
        <v>82</v>
      </c>
      <c r="O2685">
        <f t="shared" si="328"/>
        <v>2021</v>
      </c>
      <c r="P2685">
        <f t="shared" si="329"/>
        <v>5</v>
      </c>
      <c r="Q2685" t="str">
        <f t="shared" si="330"/>
        <v>mai</v>
      </c>
      <c r="R2685" t="str">
        <f t="shared" si="331"/>
        <v>Arkansas</v>
      </c>
      <c r="S2685" t="str">
        <f t="shared" si="332"/>
        <v>2021-05</v>
      </c>
      <c r="T2685">
        <f>IF(AND(COUNTIF(Calculs!$Q$2:$Q$12,$O2685)&gt;0,COUNTIF(Calculs!$S$2:$S$12,$E2685)&gt;0,COUNTIF(Calculs!$U$2:$U$12,$H2685)&gt;0),1,0)</f>
        <v>1</v>
      </c>
      <c r="U2685">
        <f t="shared" si="333"/>
        <v>146249.99999999997</v>
      </c>
      <c r="V2685">
        <f t="shared" si="334"/>
        <v>325</v>
      </c>
      <c r="W2685">
        <f t="shared" si="335"/>
        <v>51187.499999999985</v>
      </c>
    </row>
    <row r="2686" spans="1:23" ht="15.75" customHeight="1" x14ac:dyDescent="0.3">
      <c r="A2686" s="2" t="s">
        <v>24</v>
      </c>
      <c r="B2686" s="2">
        <v>1197831</v>
      </c>
      <c r="C2686" s="3">
        <v>44335</v>
      </c>
      <c r="D2686" s="12" t="str" cm="1">
        <f t="array" ref="D2686">_xlfn.SWITCH(WEEKDAY(C2686,2), 1, "Lundi", 2, "Mardi", 3, "Mercredi", 4, "Jeudi", 5, "Vendredi", 6, "Samedi", 7, "Dimanche", "Erreur")</f>
        <v>Mercredi</v>
      </c>
      <c r="E2686" s="2" t="s">
        <v>26</v>
      </c>
      <c r="F2686" s="2" t="s">
        <v>101</v>
      </c>
      <c r="G2686" s="2" t="s">
        <v>102</v>
      </c>
      <c r="H2686" s="4" t="s">
        <v>22</v>
      </c>
      <c r="I2686" s="5">
        <v>44.999999999999993</v>
      </c>
      <c r="J2686" s="6">
        <v>425</v>
      </c>
      <c r="K2686" s="7">
        <v>191249.99999999997</v>
      </c>
      <c r="L2686" s="7">
        <v>76499.999999999985</v>
      </c>
      <c r="M2686" s="8">
        <v>0.4</v>
      </c>
      <c r="N2686" s="2" t="s">
        <v>82</v>
      </c>
      <c r="O2686">
        <f t="shared" si="328"/>
        <v>2021</v>
      </c>
      <c r="P2686">
        <f t="shared" si="329"/>
        <v>5</v>
      </c>
      <c r="Q2686" t="str">
        <f t="shared" si="330"/>
        <v>mai</v>
      </c>
      <c r="R2686" t="str">
        <f t="shared" si="331"/>
        <v>Arkansas</v>
      </c>
      <c r="S2686" t="str">
        <f t="shared" si="332"/>
        <v>2021-05</v>
      </c>
      <c r="T2686">
        <f>IF(AND(COUNTIF(Calculs!$Q$2:$Q$12,$O2686)&gt;0,COUNTIF(Calculs!$S$2:$S$12,$E2686)&gt;0,COUNTIF(Calculs!$U$2:$U$12,$H2686)&gt;0),1,0)</f>
        <v>1</v>
      </c>
      <c r="U2686">
        <f t="shared" si="333"/>
        <v>191249.99999999997</v>
      </c>
      <c r="V2686">
        <f t="shared" si="334"/>
        <v>425</v>
      </c>
      <c r="W2686">
        <f t="shared" si="335"/>
        <v>76499.999999999985</v>
      </c>
    </row>
    <row r="2687" spans="1:23" ht="15.75" customHeight="1" x14ac:dyDescent="0.3">
      <c r="A2687" s="2" t="s">
        <v>24</v>
      </c>
      <c r="B2687" s="2">
        <v>1197831</v>
      </c>
      <c r="C2687" s="3">
        <v>44368</v>
      </c>
      <c r="D2687" s="12" t="str" cm="1">
        <f t="array" ref="D2687">_xlfn.SWITCH(WEEKDAY(C2687,2), 1, "Lundi", 2, "Mardi", 3, "Mercredi", 4, "Jeudi", 5, "Vendredi", 6, "Samedi", 7, "Dimanche", "Erreur")</f>
        <v>Lundi</v>
      </c>
      <c r="E2687" s="2" t="s">
        <v>26</v>
      </c>
      <c r="F2687" s="2" t="s">
        <v>101</v>
      </c>
      <c r="G2687" s="2" t="s">
        <v>102</v>
      </c>
      <c r="H2687" s="4" t="s">
        <v>16</v>
      </c>
      <c r="I2687" s="5">
        <v>40</v>
      </c>
      <c r="J2687" s="6">
        <v>675</v>
      </c>
      <c r="K2687" s="7">
        <v>270000</v>
      </c>
      <c r="L2687" s="7">
        <v>108000</v>
      </c>
      <c r="M2687" s="8">
        <v>0.4</v>
      </c>
      <c r="N2687" s="2" t="s">
        <v>82</v>
      </c>
      <c r="O2687">
        <f t="shared" si="328"/>
        <v>2021</v>
      </c>
      <c r="P2687">
        <f t="shared" si="329"/>
        <v>6</v>
      </c>
      <c r="Q2687" t="str">
        <f t="shared" si="330"/>
        <v>juin</v>
      </c>
      <c r="R2687" t="str">
        <f t="shared" si="331"/>
        <v>Arkansas</v>
      </c>
      <c r="S2687" t="str">
        <f t="shared" si="332"/>
        <v>2021-06</v>
      </c>
      <c r="T2687">
        <f>IF(AND(COUNTIF(Calculs!$Q$2:$Q$12,$O2687)&gt;0,COUNTIF(Calculs!$S$2:$S$12,$E2687)&gt;0,COUNTIF(Calculs!$U$2:$U$12,$H2687)&gt;0),1,0)</f>
        <v>1</v>
      </c>
      <c r="U2687">
        <f t="shared" si="333"/>
        <v>270000</v>
      </c>
      <c r="V2687">
        <f t="shared" si="334"/>
        <v>675</v>
      </c>
      <c r="W2687">
        <f t="shared" si="335"/>
        <v>108000</v>
      </c>
    </row>
    <row r="2688" spans="1:23" ht="15.75" customHeight="1" x14ac:dyDescent="0.3">
      <c r="A2688" s="2" t="s">
        <v>24</v>
      </c>
      <c r="B2688" s="2">
        <v>1197831</v>
      </c>
      <c r="C2688" s="3">
        <v>44368</v>
      </c>
      <c r="D2688" s="12" t="str" cm="1">
        <f t="array" ref="D2688">_xlfn.SWITCH(WEEKDAY(C2688,2), 1, "Lundi", 2, "Mardi", 3, "Mercredi", 4, "Jeudi", 5, "Vendredi", 6, "Samedi", 7, "Dimanche", "Erreur")</f>
        <v>Lundi</v>
      </c>
      <c r="E2688" s="2" t="s">
        <v>26</v>
      </c>
      <c r="F2688" s="2" t="s">
        <v>101</v>
      </c>
      <c r="G2688" s="2" t="s">
        <v>102</v>
      </c>
      <c r="H2688" s="4" t="s">
        <v>18</v>
      </c>
      <c r="I2688" s="5">
        <v>35</v>
      </c>
      <c r="J2688" s="6">
        <v>425</v>
      </c>
      <c r="K2688" s="7">
        <v>148750</v>
      </c>
      <c r="L2688" s="7">
        <v>52062.5</v>
      </c>
      <c r="M2688" s="8">
        <v>0.35</v>
      </c>
      <c r="N2688" s="2" t="s">
        <v>82</v>
      </c>
      <c r="O2688">
        <f t="shared" si="328"/>
        <v>2021</v>
      </c>
      <c r="P2688">
        <f t="shared" si="329"/>
        <v>6</v>
      </c>
      <c r="Q2688" t="str">
        <f t="shared" si="330"/>
        <v>juin</v>
      </c>
      <c r="R2688" t="str">
        <f t="shared" si="331"/>
        <v>Arkansas</v>
      </c>
      <c r="S2688" t="str">
        <f t="shared" si="332"/>
        <v>2021-06</v>
      </c>
      <c r="T2688">
        <f>IF(AND(COUNTIF(Calculs!$Q$2:$Q$12,$O2688)&gt;0,COUNTIF(Calculs!$S$2:$S$12,$E2688)&gt;0,COUNTIF(Calculs!$U$2:$U$12,$H2688)&gt;0),1,0)</f>
        <v>1</v>
      </c>
      <c r="U2688">
        <f t="shared" si="333"/>
        <v>148750</v>
      </c>
      <c r="V2688">
        <f t="shared" si="334"/>
        <v>425</v>
      </c>
      <c r="W2688">
        <f t="shared" si="335"/>
        <v>52062.5</v>
      </c>
    </row>
    <row r="2689" spans="1:23" ht="15.75" customHeight="1" x14ac:dyDescent="0.3">
      <c r="A2689" s="2" t="s">
        <v>24</v>
      </c>
      <c r="B2689" s="2">
        <v>1197831</v>
      </c>
      <c r="C2689" s="3">
        <v>44368</v>
      </c>
      <c r="D2689" s="12" t="str" cm="1">
        <f t="array" ref="D2689">_xlfn.SWITCH(WEEKDAY(C2689,2), 1, "Lundi", 2, "Mardi", 3, "Mercredi", 4, "Jeudi", 5, "Vendredi", 6, "Samedi", 7, "Dimanche", "Erreur")</f>
        <v>Lundi</v>
      </c>
      <c r="E2689" s="2" t="s">
        <v>26</v>
      </c>
      <c r="F2689" s="2" t="s">
        <v>101</v>
      </c>
      <c r="G2689" s="2" t="s">
        <v>102</v>
      </c>
      <c r="H2689" s="4" t="s">
        <v>19</v>
      </c>
      <c r="I2689" s="5">
        <v>40</v>
      </c>
      <c r="J2689" s="6">
        <v>400</v>
      </c>
      <c r="K2689" s="7">
        <v>160000</v>
      </c>
      <c r="L2689" s="7">
        <v>64000</v>
      </c>
      <c r="M2689" s="8">
        <v>0.4</v>
      </c>
      <c r="N2689" s="2" t="s">
        <v>82</v>
      </c>
      <c r="O2689">
        <f t="shared" si="328"/>
        <v>2021</v>
      </c>
      <c r="P2689">
        <f t="shared" si="329"/>
        <v>6</v>
      </c>
      <c r="Q2689" t="str">
        <f t="shared" si="330"/>
        <v>juin</v>
      </c>
      <c r="R2689" t="str">
        <f t="shared" si="331"/>
        <v>Arkansas</v>
      </c>
      <c r="S2689" t="str">
        <f t="shared" si="332"/>
        <v>2021-06</v>
      </c>
      <c r="T2689">
        <f>IF(AND(COUNTIF(Calculs!$Q$2:$Q$12,$O2689)&gt;0,COUNTIF(Calculs!$S$2:$S$12,$E2689)&gt;0,COUNTIF(Calculs!$U$2:$U$12,$H2689)&gt;0),1,0)</f>
        <v>1</v>
      </c>
      <c r="U2689">
        <f t="shared" si="333"/>
        <v>160000</v>
      </c>
      <c r="V2689">
        <f t="shared" si="334"/>
        <v>400</v>
      </c>
      <c r="W2689">
        <f t="shared" si="335"/>
        <v>64000</v>
      </c>
    </row>
    <row r="2690" spans="1:23" ht="15.75" customHeight="1" x14ac:dyDescent="0.3">
      <c r="A2690" s="2" t="s">
        <v>24</v>
      </c>
      <c r="B2690" s="2">
        <v>1197831</v>
      </c>
      <c r="C2690" s="3">
        <v>44368</v>
      </c>
      <c r="D2690" s="12" t="str" cm="1">
        <f t="array" ref="D2690">_xlfn.SWITCH(WEEKDAY(C2690,2), 1, "Lundi", 2, "Mardi", 3, "Mercredi", 4, "Jeudi", 5, "Vendredi", 6, "Samedi", 7, "Dimanche", "Erreur")</f>
        <v>Lundi</v>
      </c>
      <c r="E2690" s="2" t="s">
        <v>26</v>
      </c>
      <c r="F2690" s="2" t="s">
        <v>101</v>
      </c>
      <c r="G2690" s="2" t="s">
        <v>102</v>
      </c>
      <c r="H2690" s="4" t="s">
        <v>20</v>
      </c>
      <c r="I2690" s="5">
        <v>40</v>
      </c>
      <c r="J2690" s="6">
        <v>375</v>
      </c>
      <c r="K2690" s="7">
        <v>150000</v>
      </c>
      <c r="L2690" s="7">
        <v>60000</v>
      </c>
      <c r="M2690" s="8">
        <v>0.4</v>
      </c>
      <c r="N2690" s="2" t="s">
        <v>82</v>
      </c>
      <c r="O2690">
        <f t="shared" si="328"/>
        <v>2021</v>
      </c>
      <c r="P2690">
        <f t="shared" si="329"/>
        <v>6</v>
      </c>
      <c r="Q2690" t="str">
        <f t="shared" si="330"/>
        <v>juin</v>
      </c>
      <c r="R2690" t="str">
        <f t="shared" si="331"/>
        <v>Arkansas</v>
      </c>
      <c r="S2690" t="str">
        <f t="shared" si="332"/>
        <v>2021-06</v>
      </c>
      <c r="T2690">
        <f>IF(AND(COUNTIF(Calculs!$Q$2:$Q$12,$O2690)&gt;0,COUNTIF(Calculs!$S$2:$S$12,$E2690)&gt;0,COUNTIF(Calculs!$U$2:$U$12,$H2690)&gt;0),1,0)</f>
        <v>1</v>
      </c>
      <c r="U2690">
        <f t="shared" si="333"/>
        <v>150000</v>
      </c>
      <c r="V2690">
        <f t="shared" si="334"/>
        <v>375</v>
      </c>
      <c r="W2690">
        <f t="shared" si="335"/>
        <v>60000</v>
      </c>
    </row>
    <row r="2691" spans="1:23" ht="15.75" customHeight="1" x14ac:dyDescent="0.3">
      <c r="A2691" s="2" t="s">
        <v>24</v>
      </c>
      <c r="B2691" s="2">
        <v>1197831</v>
      </c>
      <c r="C2691" s="3">
        <v>44368</v>
      </c>
      <c r="D2691" s="12" t="str" cm="1">
        <f t="array" ref="D2691">_xlfn.SWITCH(WEEKDAY(C2691,2), 1, "Lundi", 2, "Mardi", 3, "Mercredi", 4, "Jeudi", 5, "Vendredi", 6, "Samedi", 7, "Dimanche", "Erreur")</f>
        <v>Lundi</v>
      </c>
      <c r="E2691" s="2" t="s">
        <v>26</v>
      </c>
      <c r="F2691" s="2" t="s">
        <v>101</v>
      </c>
      <c r="G2691" s="2" t="s">
        <v>102</v>
      </c>
      <c r="H2691" s="4" t="s">
        <v>21</v>
      </c>
      <c r="I2691" s="5">
        <v>54.999999999999993</v>
      </c>
      <c r="J2691" s="6">
        <v>375</v>
      </c>
      <c r="K2691" s="7">
        <v>206249.99999999997</v>
      </c>
      <c r="L2691" s="7">
        <v>72187.499999999985</v>
      </c>
      <c r="M2691" s="8">
        <v>0.35</v>
      </c>
      <c r="N2691" s="2" t="s">
        <v>82</v>
      </c>
      <c r="O2691">
        <f t="shared" ref="O2691:O2754" si="336">YEAR($C2691)</f>
        <v>2021</v>
      </c>
      <c r="P2691">
        <f t="shared" ref="P2691:P2754" si="337">MONTH($C2691)</f>
        <v>6</v>
      </c>
      <c r="Q2691" t="str">
        <f t="shared" ref="Q2691:Q2754" si="338">TEXT($C2691,"mmm")</f>
        <v>juin</v>
      </c>
      <c r="R2691" t="str">
        <f t="shared" ref="R2691:R2754" si="339">SUBSTITUTE(SUBSTITUTE($F2691,"Sud ","South "),"Ouest ","West ")</f>
        <v>Arkansas</v>
      </c>
      <c r="S2691" t="str">
        <f t="shared" ref="S2691:S2754" si="340">TEXT($C2691,"aaaa-mm")</f>
        <v>2021-06</v>
      </c>
      <c r="T2691">
        <f>IF(AND(COUNTIF(Calculs!$Q$2:$Q$12,$O2691)&gt;0,COUNTIF(Calculs!$S$2:$S$12,$E2691)&gt;0,COUNTIF(Calculs!$U$2:$U$12,$H2691)&gt;0),1,0)</f>
        <v>1</v>
      </c>
      <c r="U2691">
        <f t="shared" ref="U2691:U2754" si="341">$K2691*$T2691</f>
        <v>206249.99999999997</v>
      </c>
      <c r="V2691">
        <f t="shared" ref="V2691:V2754" si="342">$J2691*$T2691</f>
        <v>375</v>
      </c>
      <c r="W2691">
        <f t="shared" ref="W2691:W2754" si="343">$L2691*$T2691</f>
        <v>72187.499999999985</v>
      </c>
    </row>
    <row r="2692" spans="1:23" ht="15.75" customHeight="1" x14ac:dyDescent="0.3">
      <c r="A2692" s="2" t="s">
        <v>24</v>
      </c>
      <c r="B2692" s="2">
        <v>1197831</v>
      </c>
      <c r="C2692" s="3">
        <v>44368</v>
      </c>
      <c r="D2692" s="12" t="str" cm="1">
        <f t="array" ref="D2692">_xlfn.SWITCH(WEEKDAY(C2692,2), 1, "Lundi", 2, "Mardi", 3, "Mercredi", 4, "Jeudi", 5, "Vendredi", 6, "Samedi", 7, "Dimanche", "Erreur")</f>
        <v>Lundi</v>
      </c>
      <c r="E2692" s="2" t="s">
        <v>26</v>
      </c>
      <c r="F2692" s="2" t="s">
        <v>101</v>
      </c>
      <c r="G2692" s="2" t="s">
        <v>102</v>
      </c>
      <c r="H2692" s="4" t="s">
        <v>22</v>
      </c>
      <c r="I2692" s="5">
        <v>60</v>
      </c>
      <c r="J2692" s="6">
        <v>550</v>
      </c>
      <c r="K2692" s="7">
        <v>330000</v>
      </c>
      <c r="L2692" s="7">
        <v>132000</v>
      </c>
      <c r="M2692" s="8">
        <v>0.4</v>
      </c>
      <c r="N2692" s="2" t="s">
        <v>82</v>
      </c>
      <c r="O2692">
        <f t="shared" si="336"/>
        <v>2021</v>
      </c>
      <c r="P2692">
        <f t="shared" si="337"/>
        <v>6</v>
      </c>
      <c r="Q2692" t="str">
        <f t="shared" si="338"/>
        <v>juin</v>
      </c>
      <c r="R2692" t="str">
        <f t="shared" si="339"/>
        <v>Arkansas</v>
      </c>
      <c r="S2692" t="str">
        <f t="shared" si="340"/>
        <v>2021-06</v>
      </c>
      <c r="T2692">
        <f>IF(AND(COUNTIF(Calculs!$Q$2:$Q$12,$O2692)&gt;0,COUNTIF(Calculs!$S$2:$S$12,$E2692)&gt;0,COUNTIF(Calculs!$U$2:$U$12,$H2692)&gt;0),1,0)</f>
        <v>1</v>
      </c>
      <c r="U2692">
        <f t="shared" si="341"/>
        <v>330000</v>
      </c>
      <c r="V2692">
        <f t="shared" si="342"/>
        <v>550</v>
      </c>
      <c r="W2692">
        <f t="shared" si="343"/>
        <v>132000</v>
      </c>
    </row>
    <row r="2693" spans="1:23" ht="15.75" customHeight="1" x14ac:dyDescent="0.3">
      <c r="A2693" s="2" t="s">
        <v>24</v>
      </c>
      <c r="B2693" s="2">
        <v>1197831</v>
      </c>
      <c r="C2693" s="3">
        <v>44396</v>
      </c>
      <c r="D2693" s="12" t="str" cm="1">
        <f t="array" ref="D2693">_xlfn.SWITCH(WEEKDAY(C2693,2), 1, "Lundi", 2, "Mardi", 3, "Mercredi", 4, "Jeudi", 5, "Vendredi", 6, "Samedi", 7, "Dimanche", "Erreur")</f>
        <v>Lundi</v>
      </c>
      <c r="E2693" s="2" t="s">
        <v>26</v>
      </c>
      <c r="F2693" s="2" t="s">
        <v>101</v>
      </c>
      <c r="G2693" s="2" t="s">
        <v>102</v>
      </c>
      <c r="H2693" s="4" t="s">
        <v>16</v>
      </c>
      <c r="I2693" s="5">
        <v>54.999999999999993</v>
      </c>
      <c r="J2693" s="6">
        <v>775</v>
      </c>
      <c r="K2693" s="7">
        <v>426249.99999999994</v>
      </c>
      <c r="L2693" s="7">
        <v>170500</v>
      </c>
      <c r="M2693" s="8">
        <v>0.4</v>
      </c>
      <c r="N2693" s="2" t="s">
        <v>82</v>
      </c>
      <c r="O2693">
        <f t="shared" si="336"/>
        <v>2021</v>
      </c>
      <c r="P2693">
        <f t="shared" si="337"/>
        <v>7</v>
      </c>
      <c r="Q2693" t="str">
        <f t="shared" si="338"/>
        <v>juil</v>
      </c>
      <c r="R2693" t="str">
        <f t="shared" si="339"/>
        <v>Arkansas</v>
      </c>
      <c r="S2693" t="str">
        <f t="shared" si="340"/>
        <v>2021-07</v>
      </c>
      <c r="T2693">
        <f>IF(AND(COUNTIF(Calculs!$Q$2:$Q$12,$O2693)&gt;0,COUNTIF(Calculs!$S$2:$S$12,$E2693)&gt;0,COUNTIF(Calculs!$U$2:$U$12,$H2693)&gt;0),1,0)</f>
        <v>1</v>
      </c>
      <c r="U2693">
        <f t="shared" si="341"/>
        <v>426249.99999999994</v>
      </c>
      <c r="V2693">
        <f t="shared" si="342"/>
        <v>775</v>
      </c>
      <c r="W2693">
        <f t="shared" si="343"/>
        <v>170500</v>
      </c>
    </row>
    <row r="2694" spans="1:23" ht="15.75" customHeight="1" x14ac:dyDescent="0.3">
      <c r="A2694" s="2" t="s">
        <v>24</v>
      </c>
      <c r="B2694" s="2">
        <v>1197831</v>
      </c>
      <c r="C2694" s="3">
        <v>44396</v>
      </c>
      <c r="D2694" s="12" t="str" cm="1">
        <f t="array" ref="D2694">_xlfn.SWITCH(WEEKDAY(C2694,2), 1, "Lundi", 2, "Mardi", 3, "Mercredi", 4, "Jeudi", 5, "Vendredi", 6, "Samedi", 7, "Dimanche", "Erreur")</f>
        <v>Lundi</v>
      </c>
      <c r="E2694" s="2" t="s">
        <v>26</v>
      </c>
      <c r="F2694" s="2" t="s">
        <v>101</v>
      </c>
      <c r="G2694" s="2" t="s">
        <v>102</v>
      </c>
      <c r="H2694" s="4" t="s">
        <v>18</v>
      </c>
      <c r="I2694" s="5">
        <v>50</v>
      </c>
      <c r="J2694" s="6">
        <v>525</v>
      </c>
      <c r="K2694" s="7">
        <v>262500</v>
      </c>
      <c r="L2694" s="7">
        <v>91875</v>
      </c>
      <c r="M2694" s="8">
        <v>0.35</v>
      </c>
      <c r="N2694" s="2" t="s">
        <v>82</v>
      </c>
      <c r="O2694">
        <f t="shared" si="336"/>
        <v>2021</v>
      </c>
      <c r="P2694">
        <f t="shared" si="337"/>
        <v>7</v>
      </c>
      <c r="Q2694" t="str">
        <f t="shared" si="338"/>
        <v>juil</v>
      </c>
      <c r="R2694" t="str">
        <f t="shared" si="339"/>
        <v>Arkansas</v>
      </c>
      <c r="S2694" t="str">
        <f t="shared" si="340"/>
        <v>2021-07</v>
      </c>
      <c r="T2694">
        <f>IF(AND(COUNTIF(Calculs!$Q$2:$Q$12,$O2694)&gt;0,COUNTIF(Calculs!$S$2:$S$12,$E2694)&gt;0,COUNTIF(Calculs!$U$2:$U$12,$H2694)&gt;0),1,0)</f>
        <v>1</v>
      </c>
      <c r="U2694">
        <f t="shared" si="341"/>
        <v>262500</v>
      </c>
      <c r="V2694">
        <f t="shared" si="342"/>
        <v>525</v>
      </c>
      <c r="W2694">
        <f t="shared" si="343"/>
        <v>91875</v>
      </c>
    </row>
    <row r="2695" spans="1:23" ht="15.75" customHeight="1" x14ac:dyDescent="0.3">
      <c r="A2695" s="2" t="s">
        <v>24</v>
      </c>
      <c r="B2695" s="2">
        <v>1197831</v>
      </c>
      <c r="C2695" s="3">
        <v>44396</v>
      </c>
      <c r="D2695" s="12" t="str" cm="1">
        <f t="array" ref="D2695">_xlfn.SWITCH(WEEKDAY(C2695,2), 1, "Lundi", 2, "Mardi", 3, "Mercredi", 4, "Jeudi", 5, "Vendredi", 6, "Samedi", 7, "Dimanche", "Erreur")</f>
        <v>Lundi</v>
      </c>
      <c r="E2695" s="2" t="s">
        <v>26</v>
      </c>
      <c r="F2695" s="2" t="s">
        <v>101</v>
      </c>
      <c r="G2695" s="2" t="s">
        <v>102</v>
      </c>
      <c r="H2695" s="4" t="s">
        <v>19</v>
      </c>
      <c r="I2695" s="5">
        <v>45</v>
      </c>
      <c r="J2695" s="6">
        <v>450</v>
      </c>
      <c r="K2695" s="7">
        <v>202500</v>
      </c>
      <c r="L2695" s="7">
        <v>81000</v>
      </c>
      <c r="M2695" s="8">
        <v>0.4</v>
      </c>
      <c r="N2695" s="2" t="s">
        <v>82</v>
      </c>
      <c r="O2695">
        <f t="shared" si="336"/>
        <v>2021</v>
      </c>
      <c r="P2695">
        <f t="shared" si="337"/>
        <v>7</v>
      </c>
      <c r="Q2695" t="str">
        <f t="shared" si="338"/>
        <v>juil</v>
      </c>
      <c r="R2695" t="str">
        <f t="shared" si="339"/>
        <v>Arkansas</v>
      </c>
      <c r="S2695" t="str">
        <f t="shared" si="340"/>
        <v>2021-07</v>
      </c>
      <c r="T2695">
        <f>IF(AND(COUNTIF(Calculs!$Q$2:$Q$12,$O2695)&gt;0,COUNTIF(Calculs!$S$2:$S$12,$E2695)&gt;0,COUNTIF(Calculs!$U$2:$U$12,$H2695)&gt;0),1,0)</f>
        <v>1</v>
      </c>
      <c r="U2695">
        <f t="shared" si="341"/>
        <v>202500</v>
      </c>
      <c r="V2695">
        <f t="shared" si="342"/>
        <v>450</v>
      </c>
      <c r="W2695">
        <f t="shared" si="343"/>
        <v>81000</v>
      </c>
    </row>
    <row r="2696" spans="1:23" ht="15.75" customHeight="1" x14ac:dyDescent="0.3">
      <c r="A2696" s="2" t="s">
        <v>24</v>
      </c>
      <c r="B2696" s="2">
        <v>1197831</v>
      </c>
      <c r="C2696" s="3">
        <v>44396</v>
      </c>
      <c r="D2696" s="12" t="str" cm="1">
        <f t="array" ref="D2696">_xlfn.SWITCH(WEEKDAY(C2696,2), 1, "Lundi", 2, "Mardi", 3, "Mercredi", 4, "Jeudi", 5, "Vendredi", 6, "Samedi", 7, "Dimanche", "Erreur")</f>
        <v>Lundi</v>
      </c>
      <c r="E2696" s="2" t="s">
        <v>26</v>
      </c>
      <c r="F2696" s="2" t="s">
        <v>101</v>
      </c>
      <c r="G2696" s="2" t="s">
        <v>102</v>
      </c>
      <c r="H2696" s="4" t="s">
        <v>20</v>
      </c>
      <c r="I2696" s="5">
        <v>45</v>
      </c>
      <c r="J2696" s="6">
        <v>400</v>
      </c>
      <c r="K2696" s="7">
        <v>180000</v>
      </c>
      <c r="L2696" s="7">
        <v>72000</v>
      </c>
      <c r="M2696" s="8">
        <v>0.4</v>
      </c>
      <c r="N2696" s="2" t="s">
        <v>82</v>
      </c>
      <c r="O2696">
        <f t="shared" si="336"/>
        <v>2021</v>
      </c>
      <c r="P2696">
        <f t="shared" si="337"/>
        <v>7</v>
      </c>
      <c r="Q2696" t="str">
        <f t="shared" si="338"/>
        <v>juil</v>
      </c>
      <c r="R2696" t="str">
        <f t="shared" si="339"/>
        <v>Arkansas</v>
      </c>
      <c r="S2696" t="str">
        <f t="shared" si="340"/>
        <v>2021-07</v>
      </c>
      <c r="T2696">
        <f>IF(AND(COUNTIF(Calculs!$Q$2:$Q$12,$O2696)&gt;0,COUNTIF(Calculs!$S$2:$S$12,$E2696)&gt;0,COUNTIF(Calculs!$U$2:$U$12,$H2696)&gt;0),1,0)</f>
        <v>1</v>
      </c>
      <c r="U2696">
        <f t="shared" si="341"/>
        <v>180000</v>
      </c>
      <c r="V2696">
        <f t="shared" si="342"/>
        <v>400</v>
      </c>
      <c r="W2696">
        <f t="shared" si="343"/>
        <v>72000</v>
      </c>
    </row>
    <row r="2697" spans="1:23" ht="15.75" customHeight="1" x14ac:dyDescent="0.3">
      <c r="A2697" s="2" t="s">
        <v>24</v>
      </c>
      <c r="B2697" s="2">
        <v>1197831</v>
      </c>
      <c r="C2697" s="3">
        <v>44396</v>
      </c>
      <c r="D2697" s="12" t="str" cm="1">
        <f t="array" ref="D2697">_xlfn.SWITCH(WEEKDAY(C2697,2), 1, "Lundi", 2, "Mardi", 3, "Mercredi", 4, "Jeudi", 5, "Vendredi", 6, "Samedi", 7, "Dimanche", "Erreur")</f>
        <v>Lundi</v>
      </c>
      <c r="E2697" s="2" t="s">
        <v>26</v>
      </c>
      <c r="F2697" s="2" t="s">
        <v>101</v>
      </c>
      <c r="G2697" s="2" t="s">
        <v>102</v>
      </c>
      <c r="H2697" s="4" t="s">
        <v>21</v>
      </c>
      <c r="I2697" s="5">
        <v>60</v>
      </c>
      <c r="J2697" s="6">
        <v>425</v>
      </c>
      <c r="K2697" s="7">
        <v>255000</v>
      </c>
      <c r="L2697" s="7">
        <v>89250</v>
      </c>
      <c r="M2697" s="8">
        <v>0.35</v>
      </c>
      <c r="N2697" s="2" t="s">
        <v>82</v>
      </c>
      <c r="O2697">
        <f t="shared" si="336"/>
        <v>2021</v>
      </c>
      <c r="P2697">
        <f t="shared" si="337"/>
        <v>7</v>
      </c>
      <c r="Q2697" t="str">
        <f t="shared" si="338"/>
        <v>juil</v>
      </c>
      <c r="R2697" t="str">
        <f t="shared" si="339"/>
        <v>Arkansas</v>
      </c>
      <c r="S2697" t="str">
        <f t="shared" si="340"/>
        <v>2021-07</v>
      </c>
      <c r="T2697">
        <f>IF(AND(COUNTIF(Calculs!$Q$2:$Q$12,$O2697)&gt;0,COUNTIF(Calculs!$S$2:$S$12,$E2697)&gt;0,COUNTIF(Calculs!$U$2:$U$12,$H2697)&gt;0),1,0)</f>
        <v>1</v>
      </c>
      <c r="U2697">
        <f t="shared" si="341"/>
        <v>255000</v>
      </c>
      <c r="V2697">
        <f t="shared" si="342"/>
        <v>425</v>
      </c>
      <c r="W2697">
        <f t="shared" si="343"/>
        <v>89250</v>
      </c>
    </row>
    <row r="2698" spans="1:23" ht="15.75" customHeight="1" x14ac:dyDescent="0.3">
      <c r="A2698" s="2" t="s">
        <v>24</v>
      </c>
      <c r="B2698" s="2">
        <v>1197831</v>
      </c>
      <c r="C2698" s="3">
        <v>44396</v>
      </c>
      <c r="D2698" s="12" t="str" cm="1">
        <f t="array" ref="D2698">_xlfn.SWITCH(WEEKDAY(C2698,2), 1, "Lundi", 2, "Mardi", 3, "Mercredi", 4, "Jeudi", 5, "Vendredi", 6, "Samedi", 7, "Dimanche", "Erreur")</f>
        <v>Lundi</v>
      </c>
      <c r="E2698" s="2" t="s">
        <v>26</v>
      </c>
      <c r="F2698" s="2" t="s">
        <v>101</v>
      </c>
      <c r="G2698" s="2" t="s">
        <v>102</v>
      </c>
      <c r="H2698" s="4" t="s">
        <v>22</v>
      </c>
      <c r="I2698" s="5">
        <v>65</v>
      </c>
      <c r="J2698" s="6">
        <v>600</v>
      </c>
      <c r="K2698" s="7">
        <v>390000</v>
      </c>
      <c r="L2698" s="7">
        <v>156000</v>
      </c>
      <c r="M2698" s="8">
        <v>0.4</v>
      </c>
      <c r="N2698" s="2" t="s">
        <v>82</v>
      </c>
      <c r="O2698">
        <f t="shared" si="336"/>
        <v>2021</v>
      </c>
      <c r="P2698">
        <f t="shared" si="337"/>
        <v>7</v>
      </c>
      <c r="Q2698" t="str">
        <f t="shared" si="338"/>
        <v>juil</v>
      </c>
      <c r="R2698" t="str">
        <f t="shared" si="339"/>
        <v>Arkansas</v>
      </c>
      <c r="S2698" t="str">
        <f t="shared" si="340"/>
        <v>2021-07</v>
      </c>
      <c r="T2698">
        <f>IF(AND(COUNTIF(Calculs!$Q$2:$Q$12,$O2698)&gt;0,COUNTIF(Calculs!$S$2:$S$12,$E2698)&gt;0,COUNTIF(Calculs!$U$2:$U$12,$H2698)&gt;0),1,0)</f>
        <v>1</v>
      </c>
      <c r="U2698">
        <f t="shared" si="341"/>
        <v>390000</v>
      </c>
      <c r="V2698">
        <f t="shared" si="342"/>
        <v>600</v>
      </c>
      <c r="W2698">
        <f t="shared" si="343"/>
        <v>156000</v>
      </c>
    </row>
    <row r="2699" spans="1:23" ht="15.75" customHeight="1" x14ac:dyDescent="0.3">
      <c r="A2699" s="2" t="s">
        <v>24</v>
      </c>
      <c r="B2699" s="2">
        <v>1197831</v>
      </c>
      <c r="C2699" s="3">
        <v>44428</v>
      </c>
      <c r="D2699" s="12" t="str" cm="1">
        <f t="array" ref="D2699">_xlfn.SWITCH(WEEKDAY(C2699,2), 1, "Lundi", 2, "Mardi", 3, "Mercredi", 4, "Jeudi", 5, "Vendredi", 6, "Samedi", 7, "Dimanche", "Erreur")</f>
        <v>Vendredi</v>
      </c>
      <c r="E2699" s="2" t="s">
        <v>26</v>
      </c>
      <c r="F2699" s="2" t="s">
        <v>101</v>
      </c>
      <c r="G2699" s="2" t="s">
        <v>102</v>
      </c>
      <c r="H2699" s="4" t="s">
        <v>16</v>
      </c>
      <c r="I2699" s="5">
        <v>60</v>
      </c>
      <c r="J2699" s="6">
        <v>750</v>
      </c>
      <c r="K2699" s="7">
        <v>450000</v>
      </c>
      <c r="L2699" s="7">
        <v>180000</v>
      </c>
      <c r="M2699" s="8">
        <v>0.4</v>
      </c>
      <c r="N2699" s="2" t="s">
        <v>82</v>
      </c>
      <c r="O2699">
        <f t="shared" si="336"/>
        <v>2021</v>
      </c>
      <c r="P2699">
        <f t="shared" si="337"/>
        <v>8</v>
      </c>
      <c r="Q2699" t="str">
        <f t="shared" si="338"/>
        <v>août</v>
      </c>
      <c r="R2699" t="str">
        <f t="shared" si="339"/>
        <v>Arkansas</v>
      </c>
      <c r="S2699" t="str">
        <f t="shared" si="340"/>
        <v>2021-08</v>
      </c>
      <c r="T2699">
        <f>IF(AND(COUNTIF(Calculs!$Q$2:$Q$12,$O2699)&gt;0,COUNTIF(Calculs!$S$2:$S$12,$E2699)&gt;0,COUNTIF(Calculs!$U$2:$U$12,$H2699)&gt;0),1,0)</f>
        <v>1</v>
      </c>
      <c r="U2699">
        <f t="shared" si="341"/>
        <v>450000</v>
      </c>
      <c r="V2699">
        <f t="shared" si="342"/>
        <v>750</v>
      </c>
      <c r="W2699">
        <f t="shared" si="343"/>
        <v>180000</v>
      </c>
    </row>
    <row r="2700" spans="1:23" ht="15.75" customHeight="1" x14ac:dyDescent="0.3">
      <c r="A2700" s="2" t="s">
        <v>24</v>
      </c>
      <c r="B2700" s="2">
        <v>1197831</v>
      </c>
      <c r="C2700" s="3">
        <v>44428</v>
      </c>
      <c r="D2700" s="12" t="str" cm="1">
        <f t="array" ref="D2700">_xlfn.SWITCH(WEEKDAY(C2700,2), 1, "Lundi", 2, "Mardi", 3, "Mercredi", 4, "Jeudi", 5, "Vendredi", 6, "Samedi", 7, "Dimanche", "Erreur")</f>
        <v>Vendredi</v>
      </c>
      <c r="E2700" s="2" t="s">
        <v>26</v>
      </c>
      <c r="F2700" s="2" t="s">
        <v>101</v>
      </c>
      <c r="G2700" s="2" t="s">
        <v>102</v>
      </c>
      <c r="H2700" s="4" t="s">
        <v>18</v>
      </c>
      <c r="I2700" s="5">
        <v>55.000000000000007</v>
      </c>
      <c r="J2700" s="6">
        <v>525</v>
      </c>
      <c r="K2700" s="7">
        <v>288750.00000000006</v>
      </c>
      <c r="L2700" s="7">
        <v>101062.50000000001</v>
      </c>
      <c r="M2700" s="8">
        <v>0.35</v>
      </c>
      <c r="N2700" s="2" t="s">
        <v>82</v>
      </c>
      <c r="O2700">
        <f t="shared" si="336"/>
        <v>2021</v>
      </c>
      <c r="P2700">
        <f t="shared" si="337"/>
        <v>8</v>
      </c>
      <c r="Q2700" t="str">
        <f t="shared" si="338"/>
        <v>août</v>
      </c>
      <c r="R2700" t="str">
        <f t="shared" si="339"/>
        <v>Arkansas</v>
      </c>
      <c r="S2700" t="str">
        <f t="shared" si="340"/>
        <v>2021-08</v>
      </c>
      <c r="T2700">
        <f>IF(AND(COUNTIF(Calculs!$Q$2:$Q$12,$O2700)&gt;0,COUNTIF(Calculs!$S$2:$S$12,$E2700)&gt;0,COUNTIF(Calculs!$U$2:$U$12,$H2700)&gt;0),1,0)</f>
        <v>1</v>
      </c>
      <c r="U2700">
        <f t="shared" si="341"/>
        <v>288750.00000000006</v>
      </c>
      <c r="V2700">
        <f t="shared" si="342"/>
        <v>525</v>
      </c>
      <c r="W2700">
        <f t="shared" si="343"/>
        <v>101062.50000000001</v>
      </c>
    </row>
    <row r="2701" spans="1:23" ht="15.75" customHeight="1" x14ac:dyDescent="0.3">
      <c r="A2701" s="2" t="s">
        <v>24</v>
      </c>
      <c r="B2701" s="2">
        <v>1197831</v>
      </c>
      <c r="C2701" s="3">
        <v>44428</v>
      </c>
      <c r="D2701" s="12" t="str" cm="1">
        <f t="array" ref="D2701">_xlfn.SWITCH(WEEKDAY(C2701,2), 1, "Lundi", 2, "Mardi", 3, "Mercredi", 4, "Jeudi", 5, "Vendredi", 6, "Samedi", 7, "Dimanche", "Erreur")</f>
        <v>Vendredi</v>
      </c>
      <c r="E2701" s="2" t="s">
        <v>26</v>
      </c>
      <c r="F2701" s="2" t="s">
        <v>101</v>
      </c>
      <c r="G2701" s="2" t="s">
        <v>102</v>
      </c>
      <c r="H2701" s="4" t="s">
        <v>19</v>
      </c>
      <c r="I2701" s="5">
        <v>50</v>
      </c>
      <c r="J2701" s="6">
        <v>450</v>
      </c>
      <c r="K2701" s="7">
        <v>225000</v>
      </c>
      <c r="L2701" s="7">
        <v>90000</v>
      </c>
      <c r="M2701" s="8">
        <v>0.4</v>
      </c>
      <c r="N2701" s="2" t="s">
        <v>82</v>
      </c>
      <c r="O2701">
        <f t="shared" si="336"/>
        <v>2021</v>
      </c>
      <c r="P2701">
        <f t="shared" si="337"/>
        <v>8</v>
      </c>
      <c r="Q2701" t="str">
        <f t="shared" si="338"/>
        <v>août</v>
      </c>
      <c r="R2701" t="str">
        <f t="shared" si="339"/>
        <v>Arkansas</v>
      </c>
      <c r="S2701" t="str">
        <f t="shared" si="340"/>
        <v>2021-08</v>
      </c>
      <c r="T2701">
        <f>IF(AND(COUNTIF(Calculs!$Q$2:$Q$12,$O2701)&gt;0,COUNTIF(Calculs!$S$2:$S$12,$E2701)&gt;0,COUNTIF(Calculs!$U$2:$U$12,$H2701)&gt;0),1,0)</f>
        <v>1</v>
      </c>
      <c r="U2701">
        <f t="shared" si="341"/>
        <v>225000</v>
      </c>
      <c r="V2701">
        <f t="shared" si="342"/>
        <v>450</v>
      </c>
      <c r="W2701">
        <f t="shared" si="343"/>
        <v>90000</v>
      </c>
    </row>
    <row r="2702" spans="1:23" ht="15.75" customHeight="1" x14ac:dyDescent="0.3">
      <c r="A2702" s="2" t="s">
        <v>24</v>
      </c>
      <c r="B2702" s="2">
        <v>1197831</v>
      </c>
      <c r="C2702" s="3">
        <v>44428</v>
      </c>
      <c r="D2702" s="12" t="str" cm="1">
        <f t="array" ref="D2702">_xlfn.SWITCH(WEEKDAY(C2702,2), 1, "Lundi", 2, "Mardi", 3, "Mercredi", 4, "Jeudi", 5, "Vendredi", 6, "Samedi", 7, "Dimanche", "Erreur")</f>
        <v>Vendredi</v>
      </c>
      <c r="E2702" s="2" t="s">
        <v>26</v>
      </c>
      <c r="F2702" s="2" t="s">
        <v>101</v>
      </c>
      <c r="G2702" s="2" t="s">
        <v>102</v>
      </c>
      <c r="H2702" s="4" t="s">
        <v>20</v>
      </c>
      <c r="I2702" s="5">
        <v>40</v>
      </c>
      <c r="J2702" s="6">
        <v>400</v>
      </c>
      <c r="K2702" s="7">
        <v>160000</v>
      </c>
      <c r="L2702" s="7">
        <v>64000</v>
      </c>
      <c r="M2702" s="8">
        <v>0.4</v>
      </c>
      <c r="N2702" s="2" t="s">
        <v>82</v>
      </c>
      <c r="O2702">
        <f t="shared" si="336"/>
        <v>2021</v>
      </c>
      <c r="P2702">
        <f t="shared" si="337"/>
        <v>8</v>
      </c>
      <c r="Q2702" t="str">
        <f t="shared" si="338"/>
        <v>août</v>
      </c>
      <c r="R2702" t="str">
        <f t="shared" si="339"/>
        <v>Arkansas</v>
      </c>
      <c r="S2702" t="str">
        <f t="shared" si="340"/>
        <v>2021-08</v>
      </c>
      <c r="T2702">
        <f>IF(AND(COUNTIF(Calculs!$Q$2:$Q$12,$O2702)&gt;0,COUNTIF(Calculs!$S$2:$S$12,$E2702)&gt;0,COUNTIF(Calculs!$U$2:$U$12,$H2702)&gt;0),1,0)</f>
        <v>1</v>
      </c>
      <c r="U2702">
        <f t="shared" si="341"/>
        <v>160000</v>
      </c>
      <c r="V2702">
        <f t="shared" si="342"/>
        <v>400</v>
      </c>
      <c r="W2702">
        <f t="shared" si="343"/>
        <v>64000</v>
      </c>
    </row>
    <row r="2703" spans="1:23" ht="15.75" customHeight="1" x14ac:dyDescent="0.3">
      <c r="A2703" s="2" t="s">
        <v>24</v>
      </c>
      <c r="B2703" s="2">
        <v>1197831</v>
      </c>
      <c r="C2703" s="3">
        <v>44428</v>
      </c>
      <c r="D2703" s="12" t="str" cm="1">
        <f t="array" ref="D2703">_xlfn.SWITCH(WEEKDAY(C2703,2), 1, "Lundi", 2, "Mardi", 3, "Mercredi", 4, "Jeudi", 5, "Vendredi", 6, "Samedi", 7, "Dimanche", "Erreur")</f>
        <v>Vendredi</v>
      </c>
      <c r="E2703" s="2" t="s">
        <v>26</v>
      </c>
      <c r="F2703" s="2" t="s">
        <v>101</v>
      </c>
      <c r="G2703" s="2" t="s">
        <v>102</v>
      </c>
      <c r="H2703" s="4" t="s">
        <v>21</v>
      </c>
      <c r="I2703" s="5">
        <v>50</v>
      </c>
      <c r="J2703" s="6">
        <v>375</v>
      </c>
      <c r="K2703" s="7">
        <v>187500</v>
      </c>
      <c r="L2703" s="7">
        <v>65625</v>
      </c>
      <c r="M2703" s="8">
        <v>0.35</v>
      </c>
      <c r="N2703" s="2" t="s">
        <v>82</v>
      </c>
      <c r="O2703">
        <f t="shared" si="336"/>
        <v>2021</v>
      </c>
      <c r="P2703">
        <f t="shared" si="337"/>
        <v>8</v>
      </c>
      <c r="Q2703" t="str">
        <f t="shared" si="338"/>
        <v>août</v>
      </c>
      <c r="R2703" t="str">
        <f t="shared" si="339"/>
        <v>Arkansas</v>
      </c>
      <c r="S2703" t="str">
        <f t="shared" si="340"/>
        <v>2021-08</v>
      </c>
      <c r="T2703">
        <f>IF(AND(COUNTIF(Calculs!$Q$2:$Q$12,$O2703)&gt;0,COUNTIF(Calculs!$S$2:$S$12,$E2703)&gt;0,COUNTIF(Calculs!$U$2:$U$12,$H2703)&gt;0),1,0)</f>
        <v>1</v>
      </c>
      <c r="U2703">
        <f t="shared" si="341"/>
        <v>187500</v>
      </c>
      <c r="V2703">
        <f t="shared" si="342"/>
        <v>375</v>
      </c>
      <c r="W2703">
        <f t="shared" si="343"/>
        <v>65625</v>
      </c>
    </row>
    <row r="2704" spans="1:23" ht="15.75" customHeight="1" x14ac:dyDescent="0.3">
      <c r="A2704" s="2" t="s">
        <v>24</v>
      </c>
      <c r="B2704" s="2">
        <v>1197831</v>
      </c>
      <c r="C2704" s="3">
        <v>44428</v>
      </c>
      <c r="D2704" s="12" t="str" cm="1">
        <f t="array" ref="D2704">_xlfn.SWITCH(WEEKDAY(C2704,2), 1, "Lundi", 2, "Mardi", 3, "Mercredi", 4, "Jeudi", 5, "Vendredi", 6, "Samedi", 7, "Dimanche", "Erreur")</f>
        <v>Vendredi</v>
      </c>
      <c r="E2704" s="2" t="s">
        <v>26</v>
      </c>
      <c r="F2704" s="2" t="s">
        <v>101</v>
      </c>
      <c r="G2704" s="2" t="s">
        <v>102</v>
      </c>
      <c r="H2704" s="4" t="s">
        <v>22</v>
      </c>
      <c r="I2704" s="5">
        <v>55.000000000000007</v>
      </c>
      <c r="J2704" s="6">
        <v>550</v>
      </c>
      <c r="K2704" s="7">
        <v>302500.00000000006</v>
      </c>
      <c r="L2704" s="7">
        <v>121000.00000000003</v>
      </c>
      <c r="M2704" s="8">
        <v>0.4</v>
      </c>
      <c r="N2704" s="2" t="s">
        <v>82</v>
      </c>
      <c r="O2704">
        <f t="shared" si="336"/>
        <v>2021</v>
      </c>
      <c r="P2704">
        <f t="shared" si="337"/>
        <v>8</v>
      </c>
      <c r="Q2704" t="str">
        <f t="shared" si="338"/>
        <v>août</v>
      </c>
      <c r="R2704" t="str">
        <f t="shared" si="339"/>
        <v>Arkansas</v>
      </c>
      <c r="S2704" t="str">
        <f t="shared" si="340"/>
        <v>2021-08</v>
      </c>
      <c r="T2704">
        <f>IF(AND(COUNTIF(Calculs!$Q$2:$Q$12,$O2704)&gt;0,COUNTIF(Calculs!$S$2:$S$12,$E2704)&gt;0,COUNTIF(Calculs!$U$2:$U$12,$H2704)&gt;0),1,0)</f>
        <v>1</v>
      </c>
      <c r="U2704">
        <f t="shared" si="341"/>
        <v>302500.00000000006</v>
      </c>
      <c r="V2704">
        <f t="shared" si="342"/>
        <v>550</v>
      </c>
      <c r="W2704">
        <f t="shared" si="343"/>
        <v>121000.00000000003</v>
      </c>
    </row>
    <row r="2705" spans="1:23" ht="15.75" customHeight="1" x14ac:dyDescent="0.3">
      <c r="A2705" s="2" t="s">
        <v>24</v>
      </c>
      <c r="B2705" s="2">
        <v>1197831</v>
      </c>
      <c r="C2705" s="3">
        <v>44458</v>
      </c>
      <c r="D2705" s="12" t="str" cm="1">
        <f t="array" ref="D2705">_xlfn.SWITCH(WEEKDAY(C2705,2), 1, "Lundi", 2, "Mardi", 3, "Mercredi", 4, "Jeudi", 5, "Vendredi", 6, "Samedi", 7, "Dimanche", "Erreur")</f>
        <v>Dimanche</v>
      </c>
      <c r="E2705" s="2" t="s">
        <v>26</v>
      </c>
      <c r="F2705" s="2" t="s">
        <v>101</v>
      </c>
      <c r="G2705" s="2" t="s">
        <v>102</v>
      </c>
      <c r="H2705" s="4" t="s">
        <v>16</v>
      </c>
      <c r="I2705" s="5">
        <v>50</v>
      </c>
      <c r="J2705" s="6">
        <v>650</v>
      </c>
      <c r="K2705" s="7">
        <v>325000</v>
      </c>
      <c r="L2705" s="7">
        <v>130000</v>
      </c>
      <c r="M2705" s="8">
        <v>0.4</v>
      </c>
      <c r="N2705" s="2" t="s">
        <v>82</v>
      </c>
      <c r="O2705">
        <f t="shared" si="336"/>
        <v>2021</v>
      </c>
      <c r="P2705">
        <f t="shared" si="337"/>
        <v>9</v>
      </c>
      <c r="Q2705" t="str">
        <f t="shared" si="338"/>
        <v>sept</v>
      </c>
      <c r="R2705" t="str">
        <f t="shared" si="339"/>
        <v>Arkansas</v>
      </c>
      <c r="S2705" t="str">
        <f t="shared" si="340"/>
        <v>2021-09</v>
      </c>
      <c r="T2705">
        <f>IF(AND(COUNTIF(Calculs!$Q$2:$Q$12,$O2705)&gt;0,COUNTIF(Calculs!$S$2:$S$12,$E2705)&gt;0,COUNTIF(Calculs!$U$2:$U$12,$H2705)&gt;0),1,0)</f>
        <v>1</v>
      </c>
      <c r="U2705">
        <f t="shared" si="341"/>
        <v>325000</v>
      </c>
      <c r="V2705">
        <f t="shared" si="342"/>
        <v>650</v>
      </c>
      <c r="W2705">
        <f t="shared" si="343"/>
        <v>130000</v>
      </c>
    </row>
    <row r="2706" spans="1:23" ht="15.75" customHeight="1" x14ac:dyDescent="0.3">
      <c r="A2706" s="2" t="s">
        <v>24</v>
      </c>
      <c r="B2706" s="2">
        <v>1197831</v>
      </c>
      <c r="C2706" s="3">
        <v>44458</v>
      </c>
      <c r="D2706" s="12" t="str" cm="1">
        <f t="array" ref="D2706">_xlfn.SWITCH(WEEKDAY(C2706,2), 1, "Lundi", 2, "Mardi", 3, "Mercredi", 4, "Jeudi", 5, "Vendredi", 6, "Samedi", 7, "Dimanche", "Erreur")</f>
        <v>Dimanche</v>
      </c>
      <c r="E2706" s="2" t="s">
        <v>26</v>
      </c>
      <c r="F2706" s="2" t="s">
        <v>101</v>
      </c>
      <c r="G2706" s="2" t="s">
        <v>102</v>
      </c>
      <c r="H2706" s="4" t="s">
        <v>18</v>
      </c>
      <c r="I2706" s="5">
        <v>40.000000000000014</v>
      </c>
      <c r="J2706" s="6">
        <v>450</v>
      </c>
      <c r="K2706" s="7">
        <v>180000.00000000006</v>
      </c>
      <c r="L2706" s="7">
        <v>63000.000000000015</v>
      </c>
      <c r="M2706" s="8">
        <v>0.35</v>
      </c>
      <c r="N2706" s="2" t="s">
        <v>82</v>
      </c>
      <c r="O2706">
        <f t="shared" si="336"/>
        <v>2021</v>
      </c>
      <c r="P2706">
        <f t="shared" si="337"/>
        <v>9</v>
      </c>
      <c r="Q2706" t="str">
        <f t="shared" si="338"/>
        <v>sept</v>
      </c>
      <c r="R2706" t="str">
        <f t="shared" si="339"/>
        <v>Arkansas</v>
      </c>
      <c r="S2706" t="str">
        <f t="shared" si="340"/>
        <v>2021-09</v>
      </c>
      <c r="T2706">
        <f>IF(AND(COUNTIF(Calculs!$Q$2:$Q$12,$O2706)&gt;0,COUNTIF(Calculs!$S$2:$S$12,$E2706)&gt;0,COUNTIF(Calculs!$U$2:$U$12,$H2706)&gt;0),1,0)</f>
        <v>1</v>
      </c>
      <c r="U2706">
        <f t="shared" si="341"/>
        <v>180000.00000000006</v>
      </c>
      <c r="V2706">
        <f t="shared" si="342"/>
        <v>450</v>
      </c>
      <c r="W2706">
        <f t="shared" si="343"/>
        <v>63000.000000000015</v>
      </c>
    </row>
    <row r="2707" spans="1:23" ht="15.75" customHeight="1" x14ac:dyDescent="0.3">
      <c r="A2707" s="2" t="s">
        <v>24</v>
      </c>
      <c r="B2707" s="2">
        <v>1197831</v>
      </c>
      <c r="C2707" s="3">
        <v>44458</v>
      </c>
      <c r="D2707" s="12" t="str" cm="1">
        <f t="array" ref="D2707">_xlfn.SWITCH(WEEKDAY(C2707,2), 1, "Lundi", 2, "Mardi", 3, "Mercredi", 4, "Jeudi", 5, "Vendredi", 6, "Samedi", 7, "Dimanche", "Erreur")</f>
        <v>Dimanche</v>
      </c>
      <c r="E2707" s="2" t="s">
        <v>26</v>
      </c>
      <c r="F2707" s="2" t="s">
        <v>101</v>
      </c>
      <c r="G2707" s="2" t="s">
        <v>102</v>
      </c>
      <c r="H2707" s="4" t="s">
        <v>19</v>
      </c>
      <c r="I2707" s="5">
        <v>15.000000000000007</v>
      </c>
      <c r="J2707" s="6">
        <v>350</v>
      </c>
      <c r="K2707" s="7">
        <v>52500.000000000022</v>
      </c>
      <c r="L2707" s="7">
        <v>21000.000000000011</v>
      </c>
      <c r="M2707" s="8">
        <v>0.4</v>
      </c>
      <c r="N2707" s="2" t="s">
        <v>82</v>
      </c>
      <c r="O2707">
        <f t="shared" si="336"/>
        <v>2021</v>
      </c>
      <c r="P2707">
        <f t="shared" si="337"/>
        <v>9</v>
      </c>
      <c r="Q2707" t="str">
        <f t="shared" si="338"/>
        <v>sept</v>
      </c>
      <c r="R2707" t="str">
        <f t="shared" si="339"/>
        <v>Arkansas</v>
      </c>
      <c r="S2707" t="str">
        <f t="shared" si="340"/>
        <v>2021-09</v>
      </c>
      <c r="T2707">
        <f>IF(AND(COUNTIF(Calculs!$Q$2:$Q$12,$O2707)&gt;0,COUNTIF(Calculs!$S$2:$S$12,$E2707)&gt;0,COUNTIF(Calculs!$U$2:$U$12,$H2707)&gt;0),1,0)</f>
        <v>1</v>
      </c>
      <c r="U2707">
        <f t="shared" si="341"/>
        <v>52500.000000000022</v>
      </c>
      <c r="V2707">
        <f t="shared" si="342"/>
        <v>350</v>
      </c>
      <c r="W2707">
        <f t="shared" si="343"/>
        <v>21000.000000000011</v>
      </c>
    </row>
    <row r="2708" spans="1:23" ht="15.75" customHeight="1" x14ac:dyDescent="0.3">
      <c r="A2708" s="2" t="s">
        <v>24</v>
      </c>
      <c r="B2708" s="2">
        <v>1197831</v>
      </c>
      <c r="C2708" s="3">
        <v>44458</v>
      </c>
      <c r="D2708" s="12" t="str" cm="1">
        <f t="array" ref="D2708">_xlfn.SWITCH(WEEKDAY(C2708,2), 1, "Lundi", 2, "Mardi", 3, "Mercredi", 4, "Jeudi", 5, "Vendredi", 6, "Samedi", 7, "Dimanche", "Erreur")</f>
        <v>Dimanche</v>
      </c>
      <c r="E2708" s="2" t="s">
        <v>26</v>
      </c>
      <c r="F2708" s="2" t="s">
        <v>101</v>
      </c>
      <c r="G2708" s="2" t="s">
        <v>102</v>
      </c>
      <c r="H2708" s="4" t="s">
        <v>20</v>
      </c>
      <c r="I2708" s="5">
        <v>15.000000000000007</v>
      </c>
      <c r="J2708" s="6">
        <v>325</v>
      </c>
      <c r="K2708" s="7">
        <v>48750.000000000022</v>
      </c>
      <c r="L2708" s="7">
        <v>19500.000000000011</v>
      </c>
      <c r="M2708" s="8">
        <v>0.4</v>
      </c>
      <c r="N2708" s="2" t="s">
        <v>82</v>
      </c>
      <c r="O2708">
        <f t="shared" si="336"/>
        <v>2021</v>
      </c>
      <c r="P2708">
        <f t="shared" si="337"/>
        <v>9</v>
      </c>
      <c r="Q2708" t="str">
        <f t="shared" si="338"/>
        <v>sept</v>
      </c>
      <c r="R2708" t="str">
        <f t="shared" si="339"/>
        <v>Arkansas</v>
      </c>
      <c r="S2708" t="str">
        <f t="shared" si="340"/>
        <v>2021-09</v>
      </c>
      <c r="T2708">
        <f>IF(AND(COUNTIF(Calculs!$Q$2:$Q$12,$O2708)&gt;0,COUNTIF(Calculs!$S$2:$S$12,$E2708)&gt;0,COUNTIF(Calculs!$U$2:$U$12,$H2708)&gt;0),1,0)</f>
        <v>1</v>
      </c>
      <c r="U2708">
        <f t="shared" si="341"/>
        <v>48750.000000000022</v>
      </c>
      <c r="V2708">
        <f t="shared" si="342"/>
        <v>325</v>
      </c>
      <c r="W2708">
        <f t="shared" si="343"/>
        <v>19500.000000000011</v>
      </c>
    </row>
    <row r="2709" spans="1:23" ht="15.75" customHeight="1" x14ac:dyDescent="0.3">
      <c r="A2709" s="2" t="s">
        <v>24</v>
      </c>
      <c r="B2709" s="2">
        <v>1197831</v>
      </c>
      <c r="C2709" s="3">
        <v>44458</v>
      </c>
      <c r="D2709" s="12" t="str" cm="1">
        <f t="array" ref="D2709">_xlfn.SWITCH(WEEKDAY(C2709,2), 1, "Lundi", 2, "Mardi", 3, "Mercredi", 4, "Jeudi", 5, "Vendredi", 6, "Samedi", 7, "Dimanche", "Erreur")</f>
        <v>Dimanche</v>
      </c>
      <c r="E2709" s="2" t="s">
        <v>26</v>
      </c>
      <c r="F2709" s="2" t="s">
        <v>101</v>
      </c>
      <c r="G2709" s="2" t="s">
        <v>102</v>
      </c>
      <c r="H2709" s="4" t="s">
        <v>21</v>
      </c>
      <c r="I2709" s="5">
        <v>25.000000000000007</v>
      </c>
      <c r="J2709" s="6">
        <v>325</v>
      </c>
      <c r="K2709" s="7">
        <v>81250.000000000029</v>
      </c>
      <c r="L2709" s="7">
        <v>28437.500000000007</v>
      </c>
      <c r="M2709" s="8">
        <v>0.35</v>
      </c>
      <c r="N2709" s="2" t="s">
        <v>82</v>
      </c>
      <c r="O2709">
        <f t="shared" si="336"/>
        <v>2021</v>
      </c>
      <c r="P2709">
        <f t="shared" si="337"/>
        <v>9</v>
      </c>
      <c r="Q2709" t="str">
        <f t="shared" si="338"/>
        <v>sept</v>
      </c>
      <c r="R2709" t="str">
        <f t="shared" si="339"/>
        <v>Arkansas</v>
      </c>
      <c r="S2709" t="str">
        <f t="shared" si="340"/>
        <v>2021-09</v>
      </c>
      <c r="T2709">
        <f>IF(AND(COUNTIF(Calculs!$Q$2:$Q$12,$O2709)&gt;0,COUNTIF(Calculs!$S$2:$S$12,$E2709)&gt;0,COUNTIF(Calculs!$U$2:$U$12,$H2709)&gt;0),1,0)</f>
        <v>1</v>
      </c>
      <c r="U2709">
        <f t="shared" si="341"/>
        <v>81250.000000000029</v>
      </c>
      <c r="V2709">
        <f t="shared" si="342"/>
        <v>325</v>
      </c>
      <c r="W2709">
        <f t="shared" si="343"/>
        <v>28437.500000000007</v>
      </c>
    </row>
    <row r="2710" spans="1:23" ht="15.75" customHeight="1" x14ac:dyDescent="0.3">
      <c r="A2710" s="2" t="s">
        <v>24</v>
      </c>
      <c r="B2710" s="2">
        <v>1197831</v>
      </c>
      <c r="C2710" s="3">
        <v>44458</v>
      </c>
      <c r="D2710" s="12" t="str" cm="1">
        <f t="array" ref="D2710">_xlfn.SWITCH(WEEKDAY(C2710,2), 1, "Lundi", 2, "Mardi", 3, "Mercredi", 4, "Jeudi", 5, "Vendredi", 6, "Samedi", 7, "Dimanche", "Erreur")</f>
        <v>Dimanche</v>
      </c>
      <c r="E2710" s="2" t="s">
        <v>26</v>
      </c>
      <c r="F2710" s="2" t="s">
        <v>101</v>
      </c>
      <c r="G2710" s="2" t="s">
        <v>102</v>
      </c>
      <c r="H2710" s="4" t="s">
        <v>22</v>
      </c>
      <c r="I2710" s="5">
        <v>30.000000000000011</v>
      </c>
      <c r="J2710" s="6">
        <v>425</v>
      </c>
      <c r="K2710" s="7">
        <v>127500.00000000004</v>
      </c>
      <c r="L2710" s="7">
        <v>51000.000000000022</v>
      </c>
      <c r="M2710" s="8">
        <v>0.4</v>
      </c>
      <c r="N2710" s="2" t="s">
        <v>82</v>
      </c>
      <c r="O2710">
        <f t="shared" si="336"/>
        <v>2021</v>
      </c>
      <c r="P2710">
        <f t="shared" si="337"/>
        <v>9</v>
      </c>
      <c r="Q2710" t="str">
        <f t="shared" si="338"/>
        <v>sept</v>
      </c>
      <c r="R2710" t="str">
        <f t="shared" si="339"/>
        <v>Arkansas</v>
      </c>
      <c r="S2710" t="str">
        <f t="shared" si="340"/>
        <v>2021-09</v>
      </c>
      <c r="T2710">
        <f>IF(AND(COUNTIF(Calculs!$Q$2:$Q$12,$O2710)&gt;0,COUNTIF(Calculs!$S$2:$S$12,$E2710)&gt;0,COUNTIF(Calculs!$U$2:$U$12,$H2710)&gt;0),1,0)</f>
        <v>1</v>
      </c>
      <c r="U2710">
        <f t="shared" si="341"/>
        <v>127500.00000000004</v>
      </c>
      <c r="V2710">
        <f t="shared" si="342"/>
        <v>425</v>
      </c>
      <c r="W2710">
        <f t="shared" si="343"/>
        <v>51000.000000000022</v>
      </c>
    </row>
    <row r="2711" spans="1:23" ht="15.75" customHeight="1" x14ac:dyDescent="0.3">
      <c r="A2711" s="2" t="s">
        <v>24</v>
      </c>
      <c r="B2711" s="2">
        <v>1197831</v>
      </c>
      <c r="C2711" s="3">
        <v>44490</v>
      </c>
      <c r="D2711" s="12" t="str" cm="1">
        <f t="array" ref="D2711">_xlfn.SWITCH(WEEKDAY(C2711,2), 1, "Lundi", 2, "Mardi", 3, "Mercredi", 4, "Jeudi", 5, "Vendredi", 6, "Samedi", 7, "Dimanche", "Erreur")</f>
        <v>Jeudi</v>
      </c>
      <c r="E2711" s="2" t="s">
        <v>26</v>
      </c>
      <c r="F2711" s="2" t="s">
        <v>101</v>
      </c>
      <c r="G2711" s="2" t="s">
        <v>102</v>
      </c>
      <c r="H2711" s="4" t="s">
        <v>16</v>
      </c>
      <c r="I2711" s="5">
        <v>30.000000000000011</v>
      </c>
      <c r="J2711" s="6">
        <v>600</v>
      </c>
      <c r="K2711" s="7">
        <v>180000.00000000006</v>
      </c>
      <c r="L2711" s="7">
        <v>72000.000000000029</v>
      </c>
      <c r="M2711" s="8">
        <v>0.4</v>
      </c>
      <c r="N2711" s="2" t="s">
        <v>82</v>
      </c>
      <c r="O2711">
        <f t="shared" si="336"/>
        <v>2021</v>
      </c>
      <c r="P2711">
        <f t="shared" si="337"/>
        <v>10</v>
      </c>
      <c r="Q2711" t="str">
        <f t="shared" si="338"/>
        <v>oct</v>
      </c>
      <c r="R2711" t="str">
        <f t="shared" si="339"/>
        <v>Arkansas</v>
      </c>
      <c r="S2711" t="str">
        <f t="shared" si="340"/>
        <v>2021-10</v>
      </c>
      <c r="T2711">
        <f>IF(AND(COUNTIF(Calculs!$Q$2:$Q$12,$O2711)&gt;0,COUNTIF(Calculs!$S$2:$S$12,$E2711)&gt;0,COUNTIF(Calculs!$U$2:$U$12,$H2711)&gt;0),1,0)</f>
        <v>1</v>
      </c>
      <c r="U2711">
        <f t="shared" si="341"/>
        <v>180000.00000000006</v>
      </c>
      <c r="V2711">
        <f t="shared" si="342"/>
        <v>600</v>
      </c>
      <c r="W2711">
        <f t="shared" si="343"/>
        <v>72000.000000000029</v>
      </c>
    </row>
    <row r="2712" spans="1:23" ht="15.75" customHeight="1" x14ac:dyDescent="0.3">
      <c r="A2712" s="2" t="s">
        <v>24</v>
      </c>
      <c r="B2712" s="2">
        <v>1197831</v>
      </c>
      <c r="C2712" s="3">
        <v>44490</v>
      </c>
      <c r="D2712" s="12" t="str" cm="1">
        <f t="array" ref="D2712">_xlfn.SWITCH(WEEKDAY(C2712,2), 1, "Lundi", 2, "Mardi", 3, "Mercredi", 4, "Jeudi", 5, "Vendredi", 6, "Samedi", 7, "Dimanche", "Erreur")</f>
        <v>Jeudi</v>
      </c>
      <c r="E2712" s="2" t="s">
        <v>26</v>
      </c>
      <c r="F2712" s="2" t="s">
        <v>101</v>
      </c>
      <c r="G2712" s="2" t="s">
        <v>102</v>
      </c>
      <c r="H2712" s="4" t="s">
        <v>18</v>
      </c>
      <c r="I2712" s="5">
        <v>20.000000000000011</v>
      </c>
      <c r="J2712" s="6">
        <v>425</v>
      </c>
      <c r="K2712" s="7">
        <v>85000.000000000044</v>
      </c>
      <c r="L2712" s="7">
        <v>29750.000000000015</v>
      </c>
      <c r="M2712" s="8">
        <v>0.35</v>
      </c>
      <c r="N2712" s="2" t="s">
        <v>82</v>
      </c>
      <c r="O2712">
        <f t="shared" si="336"/>
        <v>2021</v>
      </c>
      <c r="P2712">
        <f t="shared" si="337"/>
        <v>10</v>
      </c>
      <c r="Q2712" t="str">
        <f t="shared" si="338"/>
        <v>oct</v>
      </c>
      <c r="R2712" t="str">
        <f t="shared" si="339"/>
        <v>Arkansas</v>
      </c>
      <c r="S2712" t="str">
        <f t="shared" si="340"/>
        <v>2021-10</v>
      </c>
      <c r="T2712">
        <f>IF(AND(COUNTIF(Calculs!$Q$2:$Q$12,$O2712)&gt;0,COUNTIF(Calculs!$S$2:$S$12,$E2712)&gt;0,COUNTIF(Calculs!$U$2:$U$12,$H2712)&gt;0),1,0)</f>
        <v>1</v>
      </c>
      <c r="U2712">
        <f t="shared" si="341"/>
        <v>85000.000000000044</v>
      </c>
      <c r="V2712">
        <f t="shared" si="342"/>
        <v>425</v>
      </c>
      <c r="W2712">
        <f t="shared" si="343"/>
        <v>29750.000000000015</v>
      </c>
    </row>
    <row r="2713" spans="1:23" ht="15.75" customHeight="1" x14ac:dyDescent="0.3">
      <c r="A2713" s="2" t="s">
        <v>24</v>
      </c>
      <c r="B2713" s="2">
        <v>1197831</v>
      </c>
      <c r="C2713" s="3">
        <v>44490</v>
      </c>
      <c r="D2713" s="12" t="str" cm="1">
        <f t="array" ref="D2713">_xlfn.SWITCH(WEEKDAY(C2713,2), 1, "Lundi", 2, "Mardi", 3, "Mercredi", 4, "Jeudi", 5, "Vendredi", 6, "Samedi", 7, "Dimanche", "Erreur")</f>
        <v>Jeudi</v>
      </c>
      <c r="E2713" s="2" t="s">
        <v>26</v>
      </c>
      <c r="F2713" s="2" t="s">
        <v>101</v>
      </c>
      <c r="G2713" s="2" t="s">
        <v>102</v>
      </c>
      <c r="H2713" s="4" t="s">
        <v>19</v>
      </c>
      <c r="I2713" s="5">
        <v>20.000000000000011</v>
      </c>
      <c r="J2713" s="6">
        <v>300</v>
      </c>
      <c r="K2713" s="7">
        <v>60000.000000000029</v>
      </c>
      <c r="L2713" s="7">
        <v>24000.000000000015</v>
      </c>
      <c r="M2713" s="8">
        <v>0.4</v>
      </c>
      <c r="N2713" s="2" t="s">
        <v>82</v>
      </c>
      <c r="O2713">
        <f t="shared" si="336"/>
        <v>2021</v>
      </c>
      <c r="P2713">
        <f t="shared" si="337"/>
        <v>10</v>
      </c>
      <c r="Q2713" t="str">
        <f t="shared" si="338"/>
        <v>oct</v>
      </c>
      <c r="R2713" t="str">
        <f t="shared" si="339"/>
        <v>Arkansas</v>
      </c>
      <c r="S2713" t="str">
        <f t="shared" si="340"/>
        <v>2021-10</v>
      </c>
      <c r="T2713">
        <f>IF(AND(COUNTIF(Calculs!$Q$2:$Q$12,$O2713)&gt;0,COUNTIF(Calculs!$S$2:$S$12,$E2713)&gt;0,COUNTIF(Calculs!$U$2:$U$12,$H2713)&gt;0),1,0)</f>
        <v>1</v>
      </c>
      <c r="U2713">
        <f t="shared" si="341"/>
        <v>60000.000000000029</v>
      </c>
      <c r="V2713">
        <f t="shared" si="342"/>
        <v>300</v>
      </c>
      <c r="W2713">
        <f t="shared" si="343"/>
        <v>24000.000000000015</v>
      </c>
    </row>
    <row r="2714" spans="1:23" ht="15.75" customHeight="1" x14ac:dyDescent="0.3">
      <c r="A2714" s="2" t="s">
        <v>24</v>
      </c>
      <c r="B2714" s="2">
        <v>1197831</v>
      </c>
      <c r="C2714" s="3">
        <v>44490</v>
      </c>
      <c r="D2714" s="12" t="str" cm="1">
        <f t="array" ref="D2714">_xlfn.SWITCH(WEEKDAY(C2714,2), 1, "Lundi", 2, "Mardi", 3, "Mercredi", 4, "Jeudi", 5, "Vendredi", 6, "Samedi", 7, "Dimanche", "Erreur")</f>
        <v>Jeudi</v>
      </c>
      <c r="E2714" s="2" t="s">
        <v>26</v>
      </c>
      <c r="F2714" s="2" t="s">
        <v>101</v>
      </c>
      <c r="G2714" s="2" t="s">
        <v>102</v>
      </c>
      <c r="H2714" s="4" t="s">
        <v>20</v>
      </c>
      <c r="I2714" s="5">
        <v>20.000000000000011</v>
      </c>
      <c r="J2714" s="6">
        <v>275</v>
      </c>
      <c r="K2714" s="7">
        <v>55000.000000000029</v>
      </c>
      <c r="L2714" s="7">
        <v>22000.000000000015</v>
      </c>
      <c r="M2714" s="8">
        <v>0.4</v>
      </c>
      <c r="N2714" s="2" t="s">
        <v>82</v>
      </c>
      <c r="O2714">
        <f t="shared" si="336"/>
        <v>2021</v>
      </c>
      <c r="P2714">
        <f t="shared" si="337"/>
        <v>10</v>
      </c>
      <c r="Q2714" t="str">
        <f t="shared" si="338"/>
        <v>oct</v>
      </c>
      <c r="R2714" t="str">
        <f t="shared" si="339"/>
        <v>Arkansas</v>
      </c>
      <c r="S2714" t="str">
        <f t="shared" si="340"/>
        <v>2021-10</v>
      </c>
      <c r="T2714">
        <f>IF(AND(COUNTIF(Calculs!$Q$2:$Q$12,$O2714)&gt;0,COUNTIF(Calculs!$S$2:$S$12,$E2714)&gt;0,COUNTIF(Calculs!$U$2:$U$12,$H2714)&gt;0),1,0)</f>
        <v>1</v>
      </c>
      <c r="U2714">
        <f t="shared" si="341"/>
        <v>55000.000000000029</v>
      </c>
      <c r="V2714">
        <f t="shared" si="342"/>
        <v>275</v>
      </c>
      <c r="W2714">
        <f t="shared" si="343"/>
        <v>22000.000000000015</v>
      </c>
    </row>
    <row r="2715" spans="1:23" ht="15.75" customHeight="1" x14ac:dyDescent="0.3">
      <c r="A2715" s="2" t="s">
        <v>24</v>
      </c>
      <c r="B2715" s="2">
        <v>1197831</v>
      </c>
      <c r="C2715" s="3">
        <v>44490</v>
      </c>
      <c r="D2715" s="12" t="str" cm="1">
        <f t="array" ref="D2715">_xlfn.SWITCH(WEEKDAY(C2715,2), 1, "Lundi", 2, "Mardi", 3, "Mercredi", 4, "Jeudi", 5, "Vendredi", 6, "Samedi", 7, "Dimanche", "Erreur")</f>
        <v>Jeudi</v>
      </c>
      <c r="E2715" s="2" t="s">
        <v>26</v>
      </c>
      <c r="F2715" s="2" t="s">
        <v>101</v>
      </c>
      <c r="G2715" s="2" t="s">
        <v>102</v>
      </c>
      <c r="H2715" s="4" t="s">
        <v>21</v>
      </c>
      <c r="I2715" s="5">
        <v>30.000000000000011</v>
      </c>
      <c r="J2715" s="6">
        <v>275</v>
      </c>
      <c r="K2715" s="7">
        <v>82500.000000000029</v>
      </c>
      <c r="L2715" s="7">
        <v>28875.000000000007</v>
      </c>
      <c r="M2715" s="8">
        <v>0.35</v>
      </c>
      <c r="N2715" s="2" t="s">
        <v>82</v>
      </c>
      <c r="O2715">
        <f t="shared" si="336"/>
        <v>2021</v>
      </c>
      <c r="P2715">
        <f t="shared" si="337"/>
        <v>10</v>
      </c>
      <c r="Q2715" t="str">
        <f t="shared" si="338"/>
        <v>oct</v>
      </c>
      <c r="R2715" t="str">
        <f t="shared" si="339"/>
        <v>Arkansas</v>
      </c>
      <c r="S2715" t="str">
        <f t="shared" si="340"/>
        <v>2021-10</v>
      </c>
      <c r="T2715">
        <f>IF(AND(COUNTIF(Calculs!$Q$2:$Q$12,$O2715)&gt;0,COUNTIF(Calculs!$S$2:$S$12,$E2715)&gt;0,COUNTIF(Calculs!$U$2:$U$12,$H2715)&gt;0),1,0)</f>
        <v>1</v>
      </c>
      <c r="U2715">
        <f t="shared" si="341"/>
        <v>82500.000000000029</v>
      </c>
      <c r="V2715">
        <f t="shared" si="342"/>
        <v>275</v>
      </c>
      <c r="W2715">
        <f t="shared" si="343"/>
        <v>28875.000000000007</v>
      </c>
    </row>
    <row r="2716" spans="1:23" ht="15.75" customHeight="1" x14ac:dyDescent="0.3">
      <c r="A2716" s="2" t="s">
        <v>29</v>
      </c>
      <c r="B2716" s="2">
        <v>1197831</v>
      </c>
      <c r="C2716" s="3">
        <v>44490</v>
      </c>
      <c r="D2716" s="12" t="str" cm="1">
        <f t="array" ref="D2716">_xlfn.SWITCH(WEEKDAY(C2716,2), 1, "Lundi", 2, "Mardi", 3, "Mercredi", 4, "Jeudi", 5, "Vendredi", 6, "Samedi", 7, "Dimanche", "Erreur")</f>
        <v>Jeudi</v>
      </c>
      <c r="E2716" s="2" t="s">
        <v>26</v>
      </c>
      <c r="F2716" s="2" t="s">
        <v>101</v>
      </c>
      <c r="G2716" s="2" t="s">
        <v>102</v>
      </c>
      <c r="H2716" s="4" t="s">
        <v>22</v>
      </c>
      <c r="I2716" s="5">
        <v>30.000000000000004</v>
      </c>
      <c r="J2716" s="6">
        <v>400</v>
      </c>
      <c r="K2716" s="7">
        <v>120000.00000000001</v>
      </c>
      <c r="L2716" s="7">
        <v>48000.000000000007</v>
      </c>
      <c r="M2716" s="8">
        <v>0.4</v>
      </c>
      <c r="N2716" s="2" t="s">
        <v>82</v>
      </c>
      <c r="O2716">
        <f t="shared" si="336"/>
        <v>2021</v>
      </c>
      <c r="P2716">
        <f t="shared" si="337"/>
        <v>10</v>
      </c>
      <c r="Q2716" t="str">
        <f t="shared" si="338"/>
        <v>oct</v>
      </c>
      <c r="R2716" t="str">
        <f t="shared" si="339"/>
        <v>Arkansas</v>
      </c>
      <c r="S2716" t="str">
        <f t="shared" si="340"/>
        <v>2021-10</v>
      </c>
      <c r="T2716">
        <f>IF(AND(COUNTIF(Calculs!$Q$2:$Q$12,$O2716)&gt;0,COUNTIF(Calculs!$S$2:$S$12,$E2716)&gt;0,COUNTIF(Calculs!$U$2:$U$12,$H2716)&gt;0),1,0)</f>
        <v>1</v>
      </c>
      <c r="U2716">
        <f t="shared" si="341"/>
        <v>120000.00000000001</v>
      </c>
      <c r="V2716">
        <f t="shared" si="342"/>
        <v>400</v>
      </c>
      <c r="W2716">
        <f t="shared" si="343"/>
        <v>48000.000000000007</v>
      </c>
    </row>
    <row r="2717" spans="1:23" ht="15.75" customHeight="1" x14ac:dyDescent="0.3">
      <c r="A2717" s="2" t="s">
        <v>29</v>
      </c>
      <c r="B2717" s="2">
        <v>1197831</v>
      </c>
      <c r="C2717" s="3">
        <v>44520</v>
      </c>
      <c r="D2717" s="12" t="str" cm="1">
        <f t="array" ref="D2717">_xlfn.SWITCH(WEEKDAY(C2717,2), 1, "Lundi", 2, "Mardi", 3, "Mercredi", 4, "Jeudi", 5, "Vendredi", 6, "Samedi", 7, "Dimanche", "Erreur")</f>
        <v>Samedi</v>
      </c>
      <c r="E2717" s="2" t="s">
        <v>26</v>
      </c>
      <c r="F2717" s="2" t="s">
        <v>101</v>
      </c>
      <c r="G2717" s="2" t="s">
        <v>102</v>
      </c>
      <c r="H2717" s="4" t="s">
        <v>16</v>
      </c>
      <c r="I2717" s="5">
        <v>25.000000000000011</v>
      </c>
      <c r="J2717" s="6">
        <v>550</v>
      </c>
      <c r="K2717" s="7">
        <v>137500.00000000006</v>
      </c>
      <c r="L2717" s="7">
        <v>55000.000000000029</v>
      </c>
      <c r="M2717" s="8">
        <v>0.4</v>
      </c>
      <c r="N2717" s="2" t="s">
        <v>82</v>
      </c>
      <c r="O2717">
        <f t="shared" si="336"/>
        <v>2021</v>
      </c>
      <c r="P2717">
        <f t="shared" si="337"/>
        <v>11</v>
      </c>
      <c r="Q2717" t="str">
        <f t="shared" si="338"/>
        <v>nov</v>
      </c>
      <c r="R2717" t="str">
        <f t="shared" si="339"/>
        <v>Arkansas</v>
      </c>
      <c r="S2717" t="str">
        <f t="shared" si="340"/>
        <v>2021-11</v>
      </c>
      <c r="T2717">
        <f>IF(AND(COUNTIF(Calculs!$Q$2:$Q$12,$O2717)&gt;0,COUNTIF(Calculs!$S$2:$S$12,$E2717)&gt;0,COUNTIF(Calculs!$U$2:$U$12,$H2717)&gt;0),1,0)</f>
        <v>1</v>
      </c>
      <c r="U2717">
        <f t="shared" si="341"/>
        <v>137500.00000000006</v>
      </c>
      <c r="V2717">
        <f t="shared" si="342"/>
        <v>550</v>
      </c>
      <c r="W2717">
        <f t="shared" si="343"/>
        <v>55000.000000000029</v>
      </c>
    </row>
    <row r="2718" spans="1:23" ht="15.75" customHeight="1" x14ac:dyDescent="0.3">
      <c r="A2718" s="2" t="s">
        <v>29</v>
      </c>
      <c r="B2718" s="2">
        <v>1197831</v>
      </c>
      <c r="C2718" s="3">
        <v>44520</v>
      </c>
      <c r="D2718" s="12" t="str" cm="1">
        <f t="array" ref="D2718">_xlfn.SWITCH(WEEKDAY(C2718,2), 1, "Lundi", 2, "Mardi", 3, "Mercredi", 4, "Jeudi", 5, "Vendredi", 6, "Samedi", 7, "Dimanche", "Erreur")</f>
        <v>Samedi</v>
      </c>
      <c r="E2718" s="2" t="s">
        <v>26</v>
      </c>
      <c r="F2718" s="2" t="s">
        <v>101</v>
      </c>
      <c r="G2718" s="2" t="s">
        <v>102</v>
      </c>
      <c r="H2718" s="4" t="s">
        <v>18</v>
      </c>
      <c r="I2718" s="5">
        <v>15.000000000000014</v>
      </c>
      <c r="J2718" s="6">
        <v>375</v>
      </c>
      <c r="K2718" s="7">
        <v>56250.000000000051</v>
      </c>
      <c r="L2718" s="7">
        <v>19687.500000000018</v>
      </c>
      <c r="M2718" s="8">
        <v>0.35</v>
      </c>
      <c r="N2718" s="2" t="s">
        <v>82</v>
      </c>
      <c r="O2718">
        <f t="shared" si="336"/>
        <v>2021</v>
      </c>
      <c r="P2718">
        <f t="shared" si="337"/>
        <v>11</v>
      </c>
      <c r="Q2718" t="str">
        <f t="shared" si="338"/>
        <v>nov</v>
      </c>
      <c r="R2718" t="str">
        <f t="shared" si="339"/>
        <v>Arkansas</v>
      </c>
      <c r="S2718" t="str">
        <f t="shared" si="340"/>
        <v>2021-11</v>
      </c>
      <c r="T2718">
        <f>IF(AND(COUNTIF(Calculs!$Q$2:$Q$12,$O2718)&gt;0,COUNTIF(Calculs!$S$2:$S$12,$E2718)&gt;0,COUNTIF(Calculs!$U$2:$U$12,$H2718)&gt;0),1,0)</f>
        <v>1</v>
      </c>
      <c r="U2718">
        <f t="shared" si="341"/>
        <v>56250.000000000051</v>
      </c>
      <c r="V2718">
        <f t="shared" si="342"/>
        <v>375</v>
      </c>
      <c r="W2718">
        <f t="shared" si="343"/>
        <v>19687.500000000018</v>
      </c>
    </row>
    <row r="2719" spans="1:23" ht="15.75" customHeight="1" x14ac:dyDescent="0.3">
      <c r="A2719" s="2" t="s">
        <v>29</v>
      </c>
      <c r="B2719" s="2">
        <v>1197831</v>
      </c>
      <c r="C2719" s="3">
        <v>44520</v>
      </c>
      <c r="D2719" s="12" t="str" cm="1">
        <f t="array" ref="D2719">_xlfn.SWITCH(WEEKDAY(C2719,2), 1, "Lundi", 2, "Mardi", 3, "Mercredi", 4, "Jeudi", 5, "Vendredi", 6, "Samedi", 7, "Dimanche", "Erreur")</f>
        <v>Samedi</v>
      </c>
      <c r="E2719" s="2" t="s">
        <v>26</v>
      </c>
      <c r="F2719" s="2" t="s">
        <v>101</v>
      </c>
      <c r="G2719" s="2" t="s">
        <v>102</v>
      </c>
      <c r="H2719" s="4" t="s">
        <v>19</v>
      </c>
      <c r="I2719" s="5">
        <v>25.000000000000018</v>
      </c>
      <c r="J2719" s="6">
        <v>320</v>
      </c>
      <c r="K2719" s="7">
        <v>80000.000000000058</v>
      </c>
      <c r="L2719" s="7">
        <v>32000.000000000025</v>
      </c>
      <c r="M2719" s="8">
        <v>0.4</v>
      </c>
      <c r="N2719" s="2" t="s">
        <v>82</v>
      </c>
      <c r="O2719">
        <f t="shared" si="336"/>
        <v>2021</v>
      </c>
      <c r="P2719">
        <f t="shared" si="337"/>
        <v>11</v>
      </c>
      <c r="Q2719" t="str">
        <f t="shared" si="338"/>
        <v>nov</v>
      </c>
      <c r="R2719" t="str">
        <f t="shared" si="339"/>
        <v>Arkansas</v>
      </c>
      <c r="S2719" t="str">
        <f t="shared" si="340"/>
        <v>2021-11</v>
      </c>
      <c r="T2719">
        <f>IF(AND(COUNTIF(Calculs!$Q$2:$Q$12,$O2719)&gt;0,COUNTIF(Calculs!$S$2:$S$12,$E2719)&gt;0,COUNTIF(Calculs!$U$2:$U$12,$H2719)&gt;0),1,0)</f>
        <v>1</v>
      </c>
      <c r="U2719">
        <f t="shared" si="341"/>
        <v>80000.000000000058</v>
      </c>
      <c r="V2719">
        <f t="shared" si="342"/>
        <v>320</v>
      </c>
      <c r="W2719">
        <f t="shared" si="343"/>
        <v>32000.000000000025</v>
      </c>
    </row>
    <row r="2720" spans="1:23" ht="15.75" customHeight="1" x14ac:dyDescent="0.3">
      <c r="A2720" s="2" t="s">
        <v>29</v>
      </c>
      <c r="B2720" s="2">
        <v>1197831</v>
      </c>
      <c r="C2720" s="3">
        <v>44520</v>
      </c>
      <c r="D2720" s="12" t="str" cm="1">
        <f t="array" ref="D2720">_xlfn.SWITCH(WEEKDAY(C2720,2), 1, "Lundi", 2, "Mardi", 3, "Mercredi", 4, "Jeudi", 5, "Vendredi", 6, "Samedi", 7, "Dimanche", "Erreur")</f>
        <v>Samedi</v>
      </c>
      <c r="E2720" s="2" t="s">
        <v>26</v>
      </c>
      <c r="F2720" s="2" t="s">
        <v>101</v>
      </c>
      <c r="G2720" s="2" t="s">
        <v>102</v>
      </c>
      <c r="H2720" s="4" t="s">
        <v>20</v>
      </c>
      <c r="I2720" s="5">
        <v>55.000000000000014</v>
      </c>
      <c r="J2720" s="6">
        <v>375</v>
      </c>
      <c r="K2720" s="7">
        <v>206250.00000000006</v>
      </c>
      <c r="L2720" s="7">
        <v>82500.000000000029</v>
      </c>
      <c r="M2720" s="8">
        <v>0.4</v>
      </c>
      <c r="N2720" s="2" t="s">
        <v>82</v>
      </c>
      <c r="O2720">
        <f t="shared" si="336"/>
        <v>2021</v>
      </c>
      <c r="P2720">
        <f t="shared" si="337"/>
        <v>11</v>
      </c>
      <c r="Q2720" t="str">
        <f t="shared" si="338"/>
        <v>nov</v>
      </c>
      <c r="R2720" t="str">
        <f t="shared" si="339"/>
        <v>Arkansas</v>
      </c>
      <c r="S2720" t="str">
        <f t="shared" si="340"/>
        <v>2021-11</v>
      </c>
      <c r="T2720">
        <f>IF(AND(COUNTIF(Calculs!$Q$2:$Q$12,$O2720)&gt;0,COUNTIF(Calculs!$S$2:$S$12,$E2720)&gt;0,COUNTIF(Calculs!$U$2:$U$12,$H2720)&gt;0),1,0)</f>
        <v>1</v>
      </c>
      <c r="U2720">
        <f t="shared" si="341"/>
        <v>206250.00000000006</v>
      </c>
      <c r="V2720">
        <f t="shared" si="342"/>
        <v>375</v>
      </c>
      <c r="W2720">
        <f t="shared" si="343"/>
        <v>82500.000000000029</v>
      </c>
    </row>
    <row r="2721" spans="1:23" ht="15.75" customHeight="1" x14ac:dyDescent="0.3">
      <c r="A2721" s="2" t="s">
        <v>29</v>
      </c>
      <c r="B2721" s="2">
        <v>1197831</v>
      </c>
      <c r="C2721" s="3">
        <v>44520</v>
      </c>
      <c r="D2721" s="12" t="str" cm="1">
        <f t="array" ref="D2721">_xlfn.SWITCH(WEEKDAY(C2721,2), 1, "Lundi", 2, "Mardi", 3, "Mercredi", 4, "Jeudi", 5, "Vendredi", 6, "Samedi", 7, "Dimanche", "Erreur")</f>
        <v>Samedi</v>
      </c>
      <c r="E2721" s="2" t="s">
        <v>26</v>
      </c>
      <c r="F2721" s="2" t="s">
        <v>101</v>
      </c>
      <c r="G2721" s="2" t="s">
        <v>102</v>
      </c>
      <c r="H2721" s="4" t="s">
        <v>21</v>
      </c>
      <c r="I2721" s="5">
        <v>75.000000000000014</v>
      </c>
      <c r="J2721" s="6">
        <v>350</v>
      </c>
      <c r="K2721" s="7">
        <v>262500.00000000006</v>
      </c>
      <c r="L2721" s="7">
        <v>91875.000000000015</v>
      </c>
      <c r="M2721" s="8">
        <v>0.35</v>
      </c>
      <c r="N2721" s="2" t="s">
        <v>82</v>
      </c>
      <c r="O2721">
        <f t="shared" si="336"/>
        <v>2021</v>
      </c>
      <c r="P2721">
        <f t="shared" si="337"/>
        <v>11</v>
      </c>
      <c r="Q2721" t="str">
        <f t="shared" si="338"/>
        <v>nov</v>
      </c>
      <c r="R2721" t="str">
        <f t="shared" si="339"/>
        <v>Arkansas</v>
      </c>
      <c r="S2721" t="str">
        <f t="shared" si="340"/>
        <v>2021-11</v>
      </c>
      <c r="T2721">
        <f>IF(AND(COUNTIF(Calculs!$Q$2:$Q$12,$O2721)&gt;0,COUNTIF(Calculs!$S$2:$S$12,$E2721)&gt;0,COUNTIF(Calculs!$U$2:$U$12,$H2721)&gt;0),1,0)</f>
        <v>1</v>
      </c>
      <c r="U2721">
        <f t="shared" si="341"/>
        <v>262500.00000000006</v>
      </c>
      <c r="V2721">
        <f t="shared" si="342"/>
        <v>350</v>
      </c>
      <c r="W2721">
        <f t="shared" si="343"/>
        <v>91875.000000000015</v>
      </c>
    </row>
    <row r="2722" spans="1:23" ht="15.75" customHeight="1" x14ac:dyDescent="0.3">
      <c r="A2722" s="2" t="s">
        <v>29</v>
      </c>
      <c r="B2722" s="2">
        <v>1197831</v>
      </c>
      <c r="C2722" s="3">
        <v>44520</v>
      </c>
      <c r="D2722" s="12" t="str" cm="1">
        <f t="array" ref="D2722">_xlfn.SWITCH(WEEKDAY(C2722,2), 1, "Lundi", 2, "Mardi", 3, "Mercredi", 4, "Jeudi", 5, "Vendredi", 6, "Samedi", 7, "Dimanche", "Erreur")</f>
        <v>Samedi</v>
      </c>
      <c r="E2722" s="2" t="s">
        <v>26</v>
      </c>
      <c r="F2722" s="2" t="s">
        <v>101</v>
      </c>
      <c r="G2722" s="2" t="s">
        <v>102</v>
      </c>
      <c r="H2722" s="4" t="s">
        <v>22</v>
      </c>
      <c r="I2722" s="5">
        <v>75</v>
      </c>
      <c r="J2722" s="6">
        <v>450</v>
      </c>
      <c r="K2722" s="7">
        <v>337500</v>
      </c>
      <c r="L2722" s="7">
        <v>135000</v>
      </c>
      <c r="M2722" s="8">
        <v>0.4</v>
      </c>
      <c r="N2722" s="2" t="s">
        <v>82</v>
      </c>
      <c r="O2722">
        <f t="shared" si="336"/>
        <v>2021</v>
      </c>
      <c r="P2722">
        <f t="shared" si="337"/>
        <v>11</v>
      </c>
      <c r="Q2722" t="str">
        <f t="shared" si="338"/>
        <v>nov</v>
      </c>
      <c r="R2722" t="str">
        <f t="shared" si="339"/>
        <v>Arkansas</v>
      </c>
      <c r="S2722" t="str">
        <f t="shared" si="340"/>
        <v>2021-11</v>
      </c>
      <c r="T2722">
        <f>IF(AND(COUNTIF(Calculs!$Q$2:$Q$12,$O2722)&gt;0,COUNTIF(Calculs!$S$2:$S$12,$E2722)&gt;0,COUNTIF(Calculs!$U$2:$U$12,$H2722)&gt;0),1,0)</f>
        <v>1</v>
      </c>
      <c r="U2722">
        <f t="shared" si="341"/>
        <v>337500</v>
      </c>
      <c r="V2722">
        <f t="shared" si="342"/>
        <v>450</v>
      </c>
      <c r="W2722">
        <f t="shared" si="343"/>
        <v>135000</v>
      </c>
    </row>
    <row r="2723" spans="1:23" ht="15.75" customHeight="1" x14ac:dyDescent="0.3">
      <c r="A2723" s="2" t="s">
        <v>29</v>
      </c>
      <c r="B2723" s="2">
        <v>1197831</v>
      </c>
      <c r="C2723" s="3">
        <v>44549</v>
      </c>
      <c r="D2723" s="12" t="str" cm="1">
        <f t="array" ref="D2723">_xlfn.SWITCH(WEEKDAY(C2723,2), 1, "Lundi", 2, "Mardi", 3, "Mercredi", 4, "Jeudi", 5, "Vendredi", 6, "Samedi", 7, "Dimanche", "Erreur")</f>
        <v>Dimanche</v>
      </c>
      <c r="E2723" s="2" t="s">
        <v>26</v>
      </c>
      <c r="F2723" s="2" t="s">
        <v>101</v>
      </c>
      <c r="G2723" s="2" t="s">
        <v>102</v>
      </c>
      <c r="H2723" s="4" t="s">
        <v>16</v>
      </c>
      <c r="I2723" s="5">
        <v>70</v>
      </c>
      <c r="J2723" s="6">
        <v>700</v>
      </c>
      <c r="K2723" s="7">
        <v>490000</v>
      </c>
      <c r="L2723" s="7">
        <v>196000</v>
      </c>
      <c r="M2723" s="8">
        <v>0.4</v>
      </c>
      <c r="N2723" s="2" t="s">
        <v>82</v>
      </c>
      <c r="O2723">
        <f t="shared" si="336"/>
        <v>2021</v>
      </c>
      <c r="P2723">
        <f t="shared" si="337"/>
        <v>12</v>
      </c>
      <c r="Q2723" t="str">
        <f t="shared" si="338"/>
        <v>déc</v>
      </c>
      <c r="R2723" t="str">
        <f t="shared" si="339"/>
        <v>Arkansas</v>
      </c>
      <c r="S2723" t="str">
        <f t="shared" si="340"/>
        <v>2021-12</v>
      </c>
      <c r="T2723">
        <f>IF(AND(COUNTIF(Calculs!$Q$2:$Q$12,$O2723)&gt;0,COUNTIF(Calculs!$S$2:$S$12,$E2723)&gt;0,COUNTIF(Calculs!$U$2:$U$12,$H2723)&gt;0),1,0)</f>
        <v>1</v>
      </c>
      <c r="U2723">
        <f t="shared" si="341"/>
        <v>490000</v>
      </c>
      <c r="V2723">
        <f t="shared" si="342"/>
        <v>700</v>
      </c>
      <c r="W2723">
        <f t="shared" si="343"/>
        <v>196000</v>
      </c>
    </row>
    <row r="2724" spans="1:23" ht="15.75" customHeight="1" x14ac:dyDescent="0.3">
      <c r="A2724" s="2" t="s">
        <v>29</v>
      </c>
      <c r="B2724" s="2">
        <v>1197831</v>
      </c>
      <c r="C2724" s="3">
        <v>44549</v>
      </c>
      <c r="D2724" s="12" t="str" cm="1">
        <f t="array" ref="D2724">_xlfn.SWITCH(WEEKDAY(C2724,2), 1, "Lundi", 2, "Mardi", 3, "Mercredi", 4, "Jeudi", 5, "Vendredi", 6, "Samedi", 7, "Dimanche", "Erreur")</f>
        <v>Dimanche</v>
      </c>
      <c r="E2724" s="2" t="s">
        <v>26</v>
      </c>
      <c r="F2724" s="2" t="s">
        <v>101</v>
      </c>
      <c r="G2724" s="2" t="s">
        <v>102</v>
      </c>
      <c r="H2724" s="4" t="s">
        <v>18</v>
      </c>
      <c r="I2724" s="5">
        <v>60.000000000000007</v>
      </c>
      <c r="J2724" s="6">
        <v>500</v>
      </c>
      <c r="K2724" s="7">
        <v>300000.00000000006</v>
      </c>
      <c r="L2724" s="7">
        <v>105000.00000000001</v>
      </c>
      <c r="M2724" s="8">
        <v>0.35</v>
      </c>
      <c r="N2724" s="2" t="s">
        <v>82</v>
      </c>
      <c r="O2724">
        <f t="shared" si="336"/>
        <v>2021</v>
      </c>
      <c r="P2724">
        <f t="shared" si="337"/>
        <v>12</v>
      </c>
      <c r="Q2724" t="str">
        <f t="shared" si="338"/>
        <v>déc</v>
      </c>
      <c r="R2724" t="str">
        <f t="shared" si="339"/>
        <v>Arkansas</v>
      </c>
      <c r="S2724" t="str">
        <f t="shared" si="340"/>
        <v>2021-12</v>
      </c>
      <c r="T2724">
        <f>IF(AND(COUNTIF(Calculs!$Q$2:$Q$12,$O2724)&gt;0,COUNTIF(Calculs!$S$2:$S$12,$E2724)&gt;0,COUNTIF(Calculs!$U$2:$U$12,$H2724)&gt;0),1,0)</f>
        <v>1</v>
      </c>
      <c r="U2724">
        <f t="shared" si="341"/>
        <v>300000.00000000006</v>
      </c>
      <c r="V2724">
        <f t="shared" si="342"/>
        <v>500</v>
      </c>
      <c r="W2724">
        <f t="shared" si="343"/>
        <v>105000.00000000001</v>
      </c>
    </row>
    <row r="2725" spans="1:23" ht="15.75" customHeight="1" x14ac:dyDescent="0.3">
      <c r="A2725" s="2" t="s">
        <v>29</v>
      </c>
      <c r="B2725" s="2">
        <v>1197831</v>
      </c>
      <c r="C2725" s="3">
        <v>44549</v>
      </c>
      <c r="D2725" s="12" t="str" cm="1">
        <f t="array" ref="D2725">_xlfn.SWITCH(WEEKDAY(C2725,2), 1, "Lundi", 2, "Mardi", 3, "Mercredi", 4, "Jeudi", 5, "Vendredi", 6, "Samedi", 7, "Dimanche", "Erreur")</f>
        <v>Dimanche</v>
      </c>
      <c r="E2725" s="2" t="s">
        <v>26</v>
      </c>
      <c r="F2725" s="2" t="s">
        <v>101</v>
      </c>
      <c r="G2725" s="2" t="s">
        <v>102</v>
      </c>
      <c r="H2725" s="4" t="s">
        <v>19</v>
      </c>
      <c r="I2725" s="5">
        <v>60.000000000000007</v>
      </c>
      <c r="J2725" s="6">
        <v>450</v>
      </c>
      <c r="K2725" s="7">
        <v>270000.00000000006</v>
      </c>
      <c r="L2725" s="7">
        <v>108000.00000000003</v>
      </c>
      <c r="M2725" s="8">
        <v>0.4</v>
      </c>
      <c r="N2725" s="2" t="s">
        <v>82</v>
      </c>
      <c r="O2725">
        <f t="shared" si="336"/>
        <v>2021</v>
      </c>
      <c r="P2725">
        <f t="shared" si="337"/>
        <v>12</v>
      </c>
      <c r="Q2725" t="str">
        <f t="shared" si="338"/>
        <v>déc</v>
      </c>
      <c r="R2725" t="str">
        <f t="shared" si="339"/>
        <v>Arkansas</v>
      </c>
      <c r="S2725" t="str">
        <f t="shared" si="340"/>
        <v>2021-12</v>
      </c>
      <c r="T2725">
        <f>IF(AND(COUNTIF(Calculs!$Q$2:$Q$12,$O2725)&gt;0,COUNTIF(Calculs!$S$2:$S$12,$E2725)&gt;0,COUNTIF(Calculs!$U$2:$U$12,$H2725)&gt;0),1,0)</f>
        <v>1</v>
      </c>
      <c r="U2725">
        <f t="shared" si="341"/>
        <v>270000.00000000006</v>
      </c>
      <c r="V2725">
        <f t="shared" si="342"/>
        <v>450</v>
      </c>
      <c r="W2725">
        <f t="shared" si="343"/>
        <v>108000.00000000003</v>
      </c>
    </row>
    <row r="2726" spans="1:23" ht="15.75" customHeight="1" x14ac:dyDescent="0.3">
      <c r="A2726" s="2" t="s">
        <v>29</v>
      </c>
      <c r="B2726" s="2">
        <v>1197831</v>
      </c>
      <c r="C2726" s="3">
        <v>44549</v>
      </c>
      <c r="D2726" s="12" t="str" cm="1">
        <f t="array" ref="D2726">_xlfn.SWITCH(WEEKDAY(C2726,2), 1, "Lundi", 2, "Mardi", 3, "Mercredi", 4, "Jeudi", 5, "Vendredi", 6, "Samedi", 7, "Dimanche", "Erreur")</f>
        <v>Dimanche</v>
      </c>
      <c r="E2726" s="2" t="s">
        <v>26</v>
      </c>
      <c r="F2726" s="2" t="s">
        <v>101</v>
      </c>
      <c r="G2726" s="2" t="s">
        <v>102</v>
      </c>
      <c r="H2726" s="4" t="s">
        <v>20</v>
      </c>
      <c r="I2726" s="5">
        <v>60.000000000000007</v>
      </c>
      <c r="J2726" s="6">
        <v>400</v>
      </c>
      <c r="K2726" s="7">
        <v>240000.00000000003</v>
      </c>
      <c r="L2726" s="7">
        <v>96000.000000000015</v>
      </c>
      <c r="M2726" s="8">
        <v>0.4</v>
      </c>
      <c r="N2726" s="2" t="s">
        <v>82</v>
      </c>
      <c r="O2726">
        <f t="shared" si="336"/>
        <v>2021</v>
      </c>
      <c r="P2726">
        <f t="shared" si="337"/>
        <v>12</v>
      </c>
      <c r="Q2726" t="str">
        <f t="shared" si="338"/>
        <v>déc</v>
      </c>
      <c r="R2726" t="str">
        <f t="shared" si="339"/>
        <v>Arkansas</v>
      </c>
      <c r="S2726" t="str">
        <f t="shared" si="340"/>
        <v>2021-12</v>
      </c>
      <c r="T2726">
        <f>IF(AND(COUNTIF(Calculs!$Q$2:$Q$12,$O2726)&gt;0,COUNTIF(Calculs!$S$2:$S$12,$E2726)&gt;0,COUNTIF(Calculs!$U$2:$U$12,$H2726)&gt;0),1,0)</f>
        <v>1</v>
      </c>
      <c r="U2726">
        <f t="shared" si="341"/>
        <v>240000.00000000003</v>
      </c>
      <c r="V2726">
        <f t="shared" si="342"/>
        <v>400</v>
      </c>
      <c r="W2726">
        <f t="shared" si="343"/>
        <v>96000.000000000015</v>
      </c>
    </row>
    <row r="2727" spans="1:23" ht="15.75" customHeight="1" x14ac:dyDescent="0.3">
      <c r="A2727" s="2" t="s">
        <v>29</v>
      </c>
      <c r="B2727" s="2">
        <v>1197831</v>
      </c>
      <c r="C2727" s="3">
        <v>44549</v>
      </c>
      <c r="D2727" s="12" t="str" cm="1">
        <f t="array" ref="D2727">_xlfn.SWITCH(WEEKDAY(C2727,2), 1, "Lundi", 2, "Mardi", 3, "Mercredi", 4, "Jeudi", 5, "Vendredi", 6, "Samedi", 7, "Dimanche", "Erreur")</f>
        <v>Dimanche</v>
      </c>
      <c r="E2727" s="2" t="s">
        <v>26</v>
      </c>
      <c r="F2727" s="2" t="s">
        <v>101</v>
      </c>
      <c r="G2727" s="2" t="s">
        <v>102</v>
      </c>
      <c r="H2727" s="4" t="s">
        <v>21</v>
      </c>
      <c r="I2727" s="5">
        <v>70</v>
      </c>
      <c r="J2727" s="6">
        <v>400</v>
      </c>
      <c r="K2727" s="7">
        <v>280000</v>
      </c>
      <c r="L2727" s="7">
        <v>98000</v>
      </c>
      <c r="M2727" s="8">
        <v>0.35</v>
      </c>
      <c r="N2727" s="2" t="s">
        <v>82</v>
      </c>
      <c r="O2727">
        <f t="shared" si="336"/>
        <v>2021</v>
      </c>
      <c r="P2727">
        <f t="shared" si="337"/>
        <v>12</v>
      </c>
      <c r="Q2727" t="str">
        <f t="shared" si="338"/>
        <v>déc</v>
      </c>
      <c r="R2727" t="str">
        <f t="shared" si="339"/>
        <v>Arkansas</v>
      </c>
      <c r="S2727" t="str">
        <f t="shared" si="340"/>
        <v>2021-12</v>
      </c>
      <c r="T2727">
        <f>IF(AND(COUNTIF(Calculs!$Q$2:$Q$12,$O2727)&gt;0,COUNTIF(Calculs!$S$2:$S$12,$E2727)&gt;0,COUNTIF(Calculs!$U$2:$U$12,$H2727)&gt;0),1,0)</f>
        <v>1</v>
      </c>
      <c r="U2727">
        <f t="shared" si="341"/>
        <v>280000</v>
      </c>
      <c r="V2727">
        <f t="shared" si="342"/>
        <v>400</v>
      </c>
      <c r="W2727">
        <f t="shared" si="343"/>
        <v>98000</v>
      </c>
    </row>
    <row r="2728" spans="1:23" ht="15.75" customHeight="1" x14ac:dyDescent="0.3">
      <c r="A2728" s="2" t="s">
        <v>29</v>
      </c>
      <c r="B2728" s="2">
        <v>1197831</v>
      </c>
      <c r="C2728" s="3">
        <v>44549</v>
      </c>
      <c r="D2728" s="12" t="str" cm="1">
        <f t="array" ref="D2728">_xlfn.SWITCH(WEEKDAY(C2728,2), 1, "Lundi", 2, "Mardi", 3, "Mercredi", 4, "Jeudi", 5, "Vendredi", 6, "Samedi", 7, "Dimanche", "Erreur")</f>
        <v>Dimanche</v>
      </c>
      <c r="E2728" s="2" t="s">
        <v>26</v>
      </c>
      <c r="F2728" s="2" t="s">
        <v>101</v>
      </c>
      <c r="G2728" s="2" t="s">
        <v>102</v>
      </c>
      <c r="H2728" s="4" t="s">
        <v>22</v>
      </c>
      <c r="I2728" s="5">
        <v>75</v>
      </c>
      <c r="J2728" s="6">
        <v>500</v>
      </c>
      <c r="K2728" s="7">
        <v>375000</v>
      </c>
      <c r="L2728" s="7">
        <v>150000</v>
      </c>
      <c r="M2728" s="8">
        <v>0.4</v>
      </c>
      <c r="N2728" s="2" t="s">
        <v>82</v>
      </c>
      <c r="O2728">
        <f t="shared" si="336"/>
        <v>2021</v>
      </c>
      <c r="P2728">
        <f t="shared" si="337"/>
        <v>12</v>
      </c>
      <c r="Q2728" t="str">
        <f t="shared" si="338"/>
        <v>déc</v>
      </c>
      <c r="R2728" t="str">
        <f t="shared" si="339"/>
        <v>Arkansas</v>
      </c>
      <c r="S2728" t="str">
        <f t="shared" si="340"/>
        <v>2021-12</v>
      </c>
      <c r="T2728">
        <f>IF(AND(COUNTIF(Calculs!$Q$2:$Q$12,$O2728)&gt;0,COUNTIF(Calculs!$S$2:$S$12,$E2728)&gt;0,COUNTIF(Calculs!$U$2:$U$12,$H2728)&gt;0),1,0)</f>
        <v>1</v>
      </c>
      <c r="U2728">
        <f t="shared" si="341"/>
        <v>375000</v>
      </c>
      <c r="V2728">
        <f t="shared" si="342"/>
        <v>500</v>
      </c>
      <c r="W2728">
        <f t="shared" si="343"/>
        <v>150000</v>
      </c>
    </row>
    <row r="2729" spans="1:23" ht="15.75" customHeight="1" x14ac:dyDescent="0.3">
      <c r="A2729" s="2" t="s">
        <v>29</v>
      </c>
      <c r="B2729" s="2">
        <v>1197831</v>
      </c>
      <c r="C2729" s="3">
        <v>44219</v>
      </c>
      <c r="D2729" s="12" t="str" cm="1">
        <f t="array" ref="D2729">_xlfn.SWITCH(WEEKDAY(C2729,2), 1, "Lundi", 2, "Mardi", 3, "Mercredi", 4, "Jeudi", 5, "Vendredi", 6, "Samedi", 7, "Dimanche", "Erreur")</f>
        <v>Samedi</v>
      </c>
      <c r="E2729" s="2" t="s">
        <v>26</v>
      </c>
      <c r="F2729" s="2" t="s">
        <v>101</v>
      </c>
      <c r="G2729" s="2" t="s">
        <v>102</v>
      </c>
      <c r="H2729" s="4" t="s">
        <v>16</v>
      </c>
      <c r="I2729" s="5">
        <v>25.000000000000007</v>
      </c>
      <c r="J2729" s="6">
        <v>575</v>
      </c>
      <c r="K2729" s="7">
        <v>143750.00000000003</v>
      </c>
      <c r="L2729" s="7">
        <v>57500.000000000015</v>
      </c>
      <c r="M2729" s="8">
        <v>0.4</v>
      </c>
      <c r="N2729" s="2" t="s">
        <v>82</v>
      </c>
      <c r="O2729">
        <f t="shared" si="336"/>
        <v>2021</v>
      </c>
      <c r="P2729">
        <f t="shared" si="337"/>
        <v>1</v>
      </c>
      <c r="Q2729" t="str">
        <f t="shared" si="338"/>
        <v>janv</v>
      </c>
      <c r="R2729" t="str">
        <f t="shared" si="339"/>
        <v>Arkansas</v>
      </c>
      <c r="S2729" t="str">
        <f t="shared" si="340"/>
        <v>2021-01</v>
      </c>
      <c r="T2729">
        <f>IF(AND(COUNTIF(Calculs!$Q$2:$Q$12,$O2729)&gt;0,COUNTIF(Calculs!$S$2:$S$12,$E2729)&gt;0,COUNTIF(Calculs!$U$2:$U$12,$H2729)&gt;0),1,0)</f>
        <v>1</v>
      </c>
      <c r="U2729">
        <f t="shared" si="341"/>
        <v>143750.00000000003</v>
      </c>
      <c r="V2729">
        <f t="shared" si="342"/>
        <v>575</v>
      </c>
      <c r="W2729">
        <f t="shared" si="343"/>
        <v>57500.000000000015</v>
      </c>
    </row>
    <row r="2730" spans="1:23" ht="15.75" customHeight="1" x14ac:dyDescent="0.3">
      <c r="A2730" s="2" t="s">
        <v>29</v>
      </c>
      <c r="B2730" s="2">
        <v>1197831</v>
      </c>
      <c r="C2730" s="3">
        <v>44219</v>
      </c>
      <c r="D2730" s="12" t="str" cm="1">
        <f t="array" ref="D2730">_xlfn.SWITCH(WEEKDAY(C2730,2), 1, "Lundi", 2, "Mardi", 3, "Mercredi", 4, "Jeudi", 5, "Vendredi", 6, "Samedi", 7, "Dimanche", "Erreur")</f>
        <v>Samedi</v>
      </c>
      <c r="E2730" s="2" t="s">
        <v>26</v>
      </c>
      <c r="F2730" s="2" t="s">
        <v>101</v>
      </c>
      <c r="G2730" s="2" t="s">
        <v>102</v>
      </c>
      <c r="H2730" s="4" t="s">
        <v>18</v>
      </c>
      <c r="I2730" s="5">
        <v>25.000000000000007</v>
      </c>
      <c r="J2730" s="6">
        <v>375</v>
      </c>
      <c r="K2730" s="7">
        <v>93750.000000000029</v>
      </c>
      <c r="L2730" s="7">
        <v>32812.500000000007</v>
      </c>
      <c r="M2730" s="8">
        <v>0.35</v>
      </c>
      <c r="N2730" s="2" t="s">
        <v>82</v>
      </c>
      <c r="O2730">
        <f t="shared" si="336"/>
        <v>2021</v>
      </c>
      <c r="P2730">
        <f t="shared" si="337"/>
        <v>1</v>
      </c>
      <c r="Q2730" t="str">
        <f t="shared" si="338"/>
        <v>janv</v>
      </c>
      <c r="R2730" t="str">
        <f t="shared" si="339"/>
        <v>Arkansas</v>
      </c>
      <c r="S2730" t="str">
        <f t="shared" si="340"/>
        <v>2021-01</v>
      </c>
      <c r="T2730">
        <f>IF(AND(COUNTIF(Calculs!$Q$2:$Q$12,$O2730)&gt;0,COUNTIF(Calculs!$S$2:$S$12,$E2730)&gt;0,COUNTIF(Calculs!$U$2:$U$12,$H2730)&gt;0),1,0)</f>
        <v>1</v>
      </c>
      <c r="U2730">
        <f t="shared" si="341"/>
        <v>93750.000000000029</v>
      </c>
      <c r="V2730">
        <f t="shared" si="342"/>
        <v>375</v>
      </c>
      <c r="W2730">
        <f t="shared" si="343"/>
        <v>32812.500000000007</v>
      </c>
    </row>
    <row r="2731" spans="1:23" ht="15.75" customHeight="1" x14ac:dyDescent="0.3">
      <c r="A2731" s="2" t="s">
        <v>29</v>
      </c>
      <c r="B2731" s="2">
        <v>1197831</v>
      </c>
      <c r="C2731" s="3">
        <v>44219</v>
      </c>
      <c r="D2731" s="12" t="str" cm="1">
        <f t="array" ref="D2731">_xlfn.SWITCH(WEEKDAY(C2731,2), 1, "Lundi", 2, "Mardi", 3, "Mercredi", 4, "Jeudi", 5, "Vendredi", 6, "Samedi", 7, "Dimanche", "Erreur")</f>
        <v>Samedi</v>
      </c>
      <c r="E2731" s="2" t="s">
        <v>26</v>
      </c>
      <c r="F2731" s="2" t="s">
        <v>101</v>
      </c>
      <c r="G2731" s="2" t="s">
        <v>102</v>
      </c>
      <c r="H2731" s="4" t="s">
        <v>19</v>
      </c>
      <c r="I2731" s="5">
        <v>15.000000000000007</v>
      </c>
      <c r="J2731" s="6">
        <v>375</v>
      </c>
      <c r="K2731" s="7">
        <v>56250.000000000029</v>
      </c>
      <c r="L2731" s="7">
        <v>22500.000000000015</v>
      </c>
      <c r="M2731" s="8">
        <v>0.4</v>
      </c>
      <c r="N2731" s="2" t="s">
        <v>82</v>
      </c>
      <c r="O2731">
        <f t="shared" si="336"/>
        <v>2021</v>
      </c>
      <c r="P2731">
        <f t="shared" si="337"/>
        <v>1</v>
      </c>
      <c r="Q2731" t="str">
        <f t="shared" si="338"/>
        <v>janv</v>
      </c>
      <c r="R2731" t="str">
        <f t="shared" si="339"/>
        <v>Arkansas</v>
      </c>
      <c r="S2731" t="str">
        <f t="shared" si="340"/>
        <v>2021-01</v>
      </c>
      <c r="T2731">
        <f>IF(AND(COUNTIF(Calculs!$Q$2:$Q$12,$O2731)&gt;0,COUNTIF(Calculs!$S$2:$S$12,$E2731)&gt;0,COUNTIF(Calculs!$U$2:$U$12,$H2731)&gt;0),1,0)</f>
        <v>1</v>
      </c>
      <c r="U2731">
        <f t="shared" si="341"/>
        <v>56250.000000000029</v>
      </c>
      <c r="V2731">
        <f t="shared" si="342"/>
        <v>375</v>
      </c>
      <c r="W2731">
        <f t="shared" si="343"/>
        <v>22500.000000000015</v>
      </c>
    </row>
    <row r="2732" spans="1:23" ht="15.75" customHeight="1" x14ac:dyDescent="0.3">
      <c r="A2732" s="2" t="s">
        <v>29</v>
      </c>
      <c r="B2732" s="2">
        <v>1197831</v>
      </c>
      <c r="C2732" s="3">
        <v>44219</v>
      </c>
      <c r="D2732" s="12" t="str" cm="1">
        <f t="array" ref="D2732">_xlfn.SWITCH(WEEKDAY(C2732,2), 1, "Lundi", 2, "Mardi", 3, "Mercredi", 4, "Jeudi", 5, "Vendredi", 6, "Samedi", 7, "Dimanche", "Erreur")</f>
        <v>Samedi</v>
      </c>
      <c r="E2732" s="2" t="s">
        <v>26</v>
      </c>
      <c r="F2732" s="2" t="s">
        <v>101</v>
      </c>
      <c r="G2732" s="2" t="s">
        <v>102</v>
      </c>
      <c r="H2732" s="4" t="s">
        <v>20</v>
      </c>
      <c r="I2732" s="5">
        <v>20</v>
      </c>
      <c r="J2732" s="6">
        <v>225</v>
      </c>
      <c r="K2732" s="7">
        <v>45000</v>
      </c>
      <c r="L2732" s="7">
        <v>18000</v>
      </c>
      <c r="M2732" s="8">
        <v>0.4</v>
      </c>
      <c r="N2732" s="2" t="s">
        <v>82</v>
      </c>
      <c r="O2732">
        <f t="shared" si="336"/>
        <v>2021</v>
      </c>
      <c r="P2732">
        <f t="shared" si="337"/>
        <v>1</v>
      </c>
      <c r="Q2732" t="str">
        <f t="shared" si="338"/>
        <v>janv</v>
      </c>
      <c r="R2732" t="str">
        <f t="shared" si="339"/>
        <v>Arkansas</v>
      </c>
      <c r="S2732" t="str">
        <f t="shared" si="340"/>
        <v>2021-01</v>
      </c>
      <c r="T2732">
        <f>IF(AND(COUNTIF(Calculs!$Q$2:$Q$12,$O2732)&gt;0,COUNTIF(Calculs!$S$2:$S$12,$E2732)&gt;0,COUNTIF(Calculs!$U$2:$U$12,$H2732)&gt;0),1,0)</f>
        <v>1</v>
      </c>
      <c r="U2732">
        <f t="shared" si="341"/>
        <v>45000</v>
      </c>
      <c r="V2732">
        <f t="shared" si="342"/>
        <v>225</v>
      </c>
      <c r="W2732">
        <f t="shared" si="343"/>
        <v>18000</v>
      </c>
    </row>
    <row r="2733" spans="1:23" ht="15.75" customHeight="1" x14ac:dyDescent="0.3">
      <c r="A2733" s="2" t="s">
        <v>29</v>
      </c>
      <c r="B2733" s="2">
        <v>1197831</v>
      </c>
      <c r="C2733" s="3">
        <v>44219</v>
      </c>
      <c r="D2733" s="12" t="str" cm="1">
        <f t="array" ref="D2733">_xlfn.SWITCH(WEEKDAY(C2733,2), 1, "Lundi", 2, "Mardi", 3, "Mercredi", 4, "Jeudi", 5, "Vendredi", 6, "Samedi", 7, "Dimanche", "Erreur")</f>
        <v>Samedi</v>
      </c>
      <c r="E2733" s="2" t="s">
        <v>26</v>
      </c>
      <c r="F2733" s="2" t="s">
        <v>101</v>
      </c>
      <c r="G2733" s="2" t="s">
        <v>102</v>
      </c>
      <c r="H2733" s="4" t="s">
        <v>21</v>
      </c>
      <c r="I2733" s="5">
        <v>35</v>
      </c>
      <c r="J2733" s="6">
        <v>275</v>
      </c>
      <c r="K2733" s="7">
        <v>96250</v>
      </c>
      <c r="L2733" s="7">
        <v>33687.5</v>
      </c>
      <c r="M2733" s="8">
        <v>0.35</v>
      </c>
      <c r="N2733" s="2" t="s">
        <v>82</v>
      </c>
      <c r="O2733">
        <f t="shared" si="336"/>
        <v>2021</v>
      </c>
      <c r="P2733">
        <f t="shared" si="337"/>
        <v>1</v>
      </c>
      <c r="Q2733" t="str">
        <f t="shared" si="338"/>
        <v>janv</v>
      </c>
      <c r="R2733" t="str">
        <f t="shared" si="339"/>
        <v>Arkansas</v>
      </c>
      <c r="S2733" t="str">
        <f t="shared" si="340"/>
        <v>2021-01</v>
      </c>
      <c r="T2733">
        <f>IF(AND(COUNTIF(Calculs!$Q$2:$Q$12,$O2733)&gt;0,COUNTIF(Calculs!$S$2:$S$12,$E2733)&gt;0,COUNTIF(Calculs!$U$2:$U$12,$H2733)&gt;0),1,0)</f>
        <v>1</v>
      </c>
      <c r="U2733">
        <f t="shared" si="341"/>
        <v>96250</v>
      </c>
      <c r="V2733">
        <f t="shared" si="342"/>
        <v>275</v>
      </c>
      <c r="W2733">
        <f t="shared" si="343"/>
        <v>33687.5</v>
      </c>
    </row>
    <row r="2734" spans="1:23" ht="15.75" customHeight="1" x14ac:dyDescent="0.3">
      <c r="A2734" s="2" t="s">
        <v>29</v>
      </c>
      <c r="B2734" s="2">
        <v>1197831</v>
      </c>
      <c r="C2734" s="3">
        <v>44219</v>
      </c>
      <c r="D2734" s="12" t="str" cm="1">
        <f t="array" ref="D2734">_xlfn.SWITCH(WEEKDAY(C2734,2), 1, "Lundi", 2, "Mardi", 3, "Mercredi", 4, "Jeudi", 5, "Vendredi", 6, "Samedi", 7, "Dimanche", "Erreur")</f>
        <v>Samedi</v>
      </c>
      <c r="E2734" s="2" t="s">
        <v>26</v>
      </c>
      <c r="F2734" s="2" t="s">
        <v>101</v>
      </c>
      <c r="G2734" s="2" t="s">
        <v>102</v>
      </c>
      <c r="H2734" s="4" t="s">
        <v>22</v>
      </c>
      <c r="I2734" s="5">
        <v>25.000000000000007</v>
      </c>
      <c r="J2734" s="6">
        <v>375</v>
      </c>
      <c r="K2734" s="7">
        <v>93750.000000000029</v>
      </c>
      <c r="L2734" s="7">
        <v>37500.000000000015</v>
      </c>
      <c r="M2734" s="8">
        <v>0.4</v>
      </c>
      <c r="N2734" s="2" t="s">
        <v>82</v>
      </c>
      <c r="O2734">
        <f t="shared" si="336"/>
        <v>2021</v>
      </c>
      <c r="P2734">
        <f t="shared" si="337"/>
        <v>1</v>
      </c>
      <c r="Q2734" t="str">
        <f t="shared" si="338"/>
        <v>janv</v>
      </c>
      <c r="R2734" t="str">
        <f t="shared" si="339"/>
        <v>Arkansas</v>
      </c>
      <c r="S2734" t="str">
        <f t="shared" si="340"/>
        <v>2021-01</v>
      </c>
      <c r="T2734">
        <f>IF(AND(COUNTIF(Calculs!$Q$2:$Q$12,$O2734)&gt;0,COUNTIF(Calculs!$S$2:$S$12,$E2734)&gt;0,COUNTIF(Calculs!$U$2:$U$12,$H2734)&gt;0),1,0)</f>
        <v>1</v>
      </c>
      <c r="U2734">
        <f t="shared" si="341"/>
        <v>93750.000000000029</v>
      </c>
      <c r="V2734">
        <f t="shared" si="342"/>
        <v>375</v>
      </c>
      <c r="W2734">
        <f t="shared" si="343"/>
        <v>37500.000000000015</v>
      </c>
    </row>
    <row r="2735" spans="1:23" ht="15.75" customHeight="1" x14ac:dyDescent="0.3">
      <c r="A2735" s="2" t="s">
        <v>29</v>
      </c>
      <c r="B2735" s="2">
        <v>1197831</v>
      </c>
      <c r="C2735" s="3">
        <v>44248</v>
      </c>
      <c r="D2735" s="12" t="str" cm="1">
        <f t="array" ref="D2735">_xlfn.SWITCH(WEEKDAY(C2735,2), 1, "Lundi", 2, "Mardi", 3, "Mercredi", 4, "Jeudi", 5, "Vendredi", 6, "Samedi", 7, "Dimanche", "Erreur")</f>
        <v>Dimanche</v>
      </c>
      <c r="E2735" s="2" t="s">
        <v>26</v>
      </c>
      <c r="F2735" s="2" t="s">
        <v>101</v>
      </c>
      <c r="G2735" s="2" t="s">
        <v>102</v>
      </c>
      <c r="H2735" s="4" t="s">
        <v>16</v>
      </c>
      <c r="I2735" s="5">
        <v>25.000000000000007</v>
      </c>
      <c r="J2735" s="6">
        <v>625</v>
      </c>
      <c r="K2735" s="7">
        <v>156250.00000000006</v>
      </c>
      <c r="L2735" s="7">
        <v>62500.000000000029</v>
      </c>
      <c r="M2735" s="8">
        <v>0.4</v>
      </c>
      <c r="N2735" s="2" t="s">
        <v>82</v>
      </c>
      <c r="O2735">
        <f t="shared" si="336"/>
        <v>2021</v>
      </c>
      <c r="P2735">
        <f t="shared" si="337"/>
        <v>2</v>
      </c>
      <c r="Q2735" t="str">
        <f t="shared" si="338"/>
        <v>févr</v>
      </c>
      <c r="R2735" t="str">
        <f t="shared" si="339"/>
        <v>Arkansas</v>
      </c>
      <c r="S2735" t="str">
        <f t="shared" si="340"/>
        <v>2021-02</v>
      </c>
      <c r="T2735">
        <f>IF(AND(COUNTIF(Calculs!$Q$2:$Q$12,$O2735)&gt;0,COUNTIF(Calculs!$S$2:$S$12,$E2735)&gt;0,COUNTIF(Calculs!$U$2:$U$12,$H2735)&gt;0),1,0)</f>
        <v>1</v>
      </c>
      <c r="U2735">
        <f t="shared" si="341"/>
        <v>156250.00000000006</v>
      </c>
      <c r="V2735">
        <f t="shared" si="342"/>
        <v>625</v>
      </c>
      <c r="W2735">
        <f t="shared" si="343"/>
        <v>62500.000000000029</v>
      </c>
    </row>
    <row r="2736" spans="1:23" ht="15.75" customHeight="1" x14ac:dyDescent="0.3">
      <c r="A2736" s="2" t="s">
        <v>29</v>
      </c>
      <c r="B2736" s="2">
        <v>1197831</v>
      </c>
      <c r="C2736" s="3">
        <v>44248</v>
      </c>
      <c r="D2736" s="12" t="str" cm="1">
        <f t="array" ref="D2736">_xlfn.SWITCH(WEEKDAY(C2736,2), 1, "Lundi", 2, "Mardi", 3, "Mercredi", 4, "Jeudi", 5, "Vendredi", 6, "Samedi", 7, "Dimanche", "Erreur")</f>
        <v>Dimanche</v>
      </c>
      <c r="E2736" s="2" t="s">
        <v>26</v>
      </c>
      <c r="F2736" s="2" t="s">
        <v>101</v>
      </c>
      <c r="G2736" s="2" t="s">
        <v>102</v>
      </c>
      <c r="H2736" s="4" t="s">
        <v>18</v>
      </c>
      <c r="I2736" s="5">
        <v>25.000000000000007</v>
      </c>
      <c r="J2736" s="6">
        <v>275</v>
      </c>
      <c r="K2736" s="7">
        <v>68750.000000000015</v>
      </c>
      <c r="L2736" s="7">
        <v>24062.500000000004</v>
      </c>
      <c r="M2736" s="8">
        <v>0.35</v>
      </c>
      <c r="N2736" s="2" t="s">
        <v>82</v>
      </c>
      <c r="O2736">
        <f t="shared" si="336"/>
        <v>2021</v>
      </c>
      <c r="P2736">
        <f t="shared" si="337"/>
        <v>2</v>
      </c>
      <c r="Q2736" t="str">
        <f t="shared" si="338"/>
        <v>févr</v>
      </c>
      <c r="R2736" t="str">
        <f t="shared" si="339"/>
        <v>Arkansas</v>
      </c>
      <c r="S2736" t="str">
        <f t="shared" si="340"/>
        <v>2021-02</v>
      </c>
      <c r="T2736">
        <f>IF(AND(COUNTIF(Calculs!$Q$2:$Q$12,$O2736)&gt;0,COUNTIF(Calculs!$S$2:$S$12,$E2736)&gt;0,COUNTIF(Calculs!$U$2:$U$12,$H2736)&gt;0),1,0)</f>
        <v>1</v>
      </c>
      <c r="U2736">
        <f t="shared" si="341"/>
        <v>68750.000000000015</v>
      </c>
      <c r="V2736">
        <f t="shared" si="342"/>
        <v>275</v>
      </c>
      <c r="W2736">
        <f t="shared" si="343"/>
        <v>24062.500000000004</v>
      </c>
    </row>
    <row r="2737" spans="1:23" ht="15.75" customHeight="1" x14ac:dyDescent="0.3">
      <c r="A2737" s="2" t="s">
        <v>29</v>
      </c>
      <c r="B2737" s="2">
        <v>1197831</v>
      </c>
      <c r="C2737" s="3">
        <v>44248</v>
      </c>
      <c r="D2737" s="12" t="str" cm="1">
        <f t="array" ref="D2737">_xlfn.SWITCH(WEEKDAY(C2737,2), 1, "Lundi", 2, "Mardi", 3, "Mercredi", 4, "Jeudi", 5, "Vendredi", 6, "Samedi", 7, "Dimanche", "Erreur")</f>
        <v>Dimanche</v>
      </c>
      <c r="E2737" s="2" t="s">
        <v>26</v>
      </c>
      <c r="F2737" s="2" t="s">
        <v>101</v>
      </c>
      <c r="G2737" s="2" t="s">
        <v>102</v>
      </c>
      <c r="H2737" s="4" t="s">
        <v>19</v>
      </c>
      <c r="I2737" s="5">
        <v>15.000000000000007</v>
      </c>
      <c r="J2737" s="6">
        <v>325</v>
      </c>
      <c r="K2737" s="7">
        <v>48750.000000000022</v>
      </c>
      <c r="L2737" s="7">
        <v>19500.000000000011</v>
      </c>
      <c r="M2737" s="8">
        <v>0.4</v>
      </c>
      <c r="N2737" s="2" t="s">
        <v>82</v>
      </c>
      <c r="O2737">
        <f t="shared" si="336"/>
        <v>2021</v>
      </c>
      <c r="P2737">
        <f t="shared" si="337"/>
        <v>2</v>
      </c>
      <c r="Q2737" t="str">
        <f t="shared" si="338"/>
        <v>févr</v>
      </c>
      <c r="R2737" t="str">
        <f t="shared" si="339"/>
        <v>Arkansas</v>
      </c>
      <c r="S2737" t="str">
        <f t="shared" si="340"/>
        <v>2021-02</v>
      </c>
      <c r="T2737">
        <f>IF(AND(COUNTIF(Calculs!$Q$2:$Q$12,$O2737)&gt;0,COUNTIF(Calculs!$S$2:$S$12,$E2737)&gt;0,COUNTIF(Calculs!$U$2:$U$12,$H2737)&gt;0),1,0)</f>
        <v>1</v>
      </c>
      <c r="U2737">
        <f t="shared" si="341"/>
        <v>48750.000000000022</v>
      </c>
      <c r="V2737">
        <f t="shared" si="342"/>
        <v>325</v>
      </c>
      <c r="W2737">
        <f t="shared" si="343"/>
        <v>19500.000000000011</v>
      </c>
    </row>
    <row r="2738" spans="1:23" ht="15.75" customHeight="1" x14ac:dyDescent="0.3">
      <c r="A2738" s="2" t="s">
        <v>29</v>
      </c>
      <c r="B2738" s="2">
        <v>1197831</v>
      </c>
      <c r="C2738" s="3">
        <v>44248</v>
      </c>
      <c r="D2738" s="12" t="str" cm="1">
        <f t="array" ref="D2738">_xlfn.SWITCH(WEEKDAY(C2738,2), 1, "Lundi", 2, "Mardi", 3, "Mercredi", 4, "Jeudi", 5, "Vendredi", 6, "Samedi", 7, "Dimanche", "Erreur")</f>
        <v>Dimanche</v>
      </c>
      <c r="E2738" s="2" t="s">
        <v>26</v>
      </c>
      <c r="F2738" s="2" t="s">
        <v>103</v>
      </c>
      <c r="G2738" s="2" t="s">
        <v>104</v>
      </c>
      <c r="H2738" s="4" t="s">
        <v>20</v>
      </c>
      <c r="I2738" s="5">
        <v>20</v>
      </c>
      <c r="J2738" s="6">
        <v>175</v>
      </c>
      <c r="K2738" s="7">
        <v>35000</v>
      </c>
      <c r="L2738" s="7">
        <v>14000</v>
      </c>
      <c r="M2738" s="8">
        <v>0.4</v>
      </c>
      <c r="N2738" s="2" t="s">
        <v>82</v>
      </c>
      <c r="O2738">
        <f t="shared" si="336"/>
        <v>2021</v>
      </c>
      <c r="P2738">
        <f t="shared" si="337"/>
        <v>2</v>
      </c>
      <c r="Q2738" t="str">
        <f t="shared" si="338"/>
        <v>févr</v>
      </c>
      <c r="R2738" t="str">
        <f t="shared" si="339"/>
        <v>Oklahoma</v>
      </c>
      <c r="S2738" t="str">
        <f t="shared" si="340"/>
        <v>2021-02</v>
      </c>
      <c r="T2738">
        <f>IF(AND(COUNTIF(Calculs!$Q$2:$Q$12,$O2738)&gt;0,COUNTIF(Calculs!$S$2:$S$12,$E2738)&gt;0,COUNTIF(Calculs!$U$2:$U$12,$H2738)&gt;0),1,0)</f>
        <v>1</v>
      </c>
      <c r="U2738">
        <f t="shared" si="341"/>
        <v>35000</v>
      </c>
      <c r="V2738">
        <f t="shared" si="342"/>
        <v>175</v>
      </c>
      <c r="W2738">
        <f t="shared" si="343"/>
        <v>14000</v>
      </c>
    </row>
    <row r="2739" spans="1:23" ht="15.75" customHeight="1" x14ac:dyDescent="0.3">
      <c r="A2739" s="2" t="s">
        <v>29</v>
      </c>
      <c r="B2739" s="2">
        <v>1197831</v>
      </c>
      <c r="C2739" s="3">
        <v>44248</v>
      </c>
      <c r="D2739" s="12" t="str" cm="1">
        <f t="array" ref="D2739">_xlfn.SWITCH(WEEKDAY(C2739,2), 1, "Lundi", 2, "Mardi", 3, "Mercredi", 4, "Jeudi", 5, "Vendredi", 6, "Samedi", 7, "Dimanche", "Erreur")</f>
        <v>Dimanche</v>
      </c>
      <c r="E2739" s="2" t="s">
        <v>26</v>
      </c>
      <c r="F2739" s="2" t="s">
        <v>103</v>
      </c>
      <c r="G2739" s="2" t="s">
        <v>104</v>
      </c>
      <c r="H2739" s="4" t="s">
        <v>21</v>
      </c>
      <c r="I2739" s="5">
        <v>35</v>
      </c>
      <c r="J2739" s="6">
        <v>250</v>
      </c>
      <c r="K2739" s="7">
        <v>87500</v>
      </c>
      <c r="L2739" s="7">
        <v>30624.999999999996</v>
      </c>
      <c r="M2739" s="8">
        <v>0.35</v>
      </c>
      <c r="N2739" s="2" t="s">
        <v>82</v>
      </c>
      <c r="O2739">
        <f t="shared" si="336"/>
        <v>2021</v>
      </c>
      <c r="P2739">
        <f t="shared" si="337"/>
        <v>2</v>
      </c>
      <c r="Q2739" t="str">
        <f t="shared" si="338"/>
        <v>févr</v>
      </c>
      <c r="R2739" t="str">
        <f t="shared" si="339"/>
        <v>Oklahoma</v>
      </c>
      <c r="S2739" t="str">
        <f t="shared" si="340"/>
        <v>2021-02</v>
      </c>
      <c r="T2739">
        <f>IF(AND(COUNTIF(Calculs!$Q$2:$Q$12,$O2739)&gt;0,COUNTIF(Calculs!$S$2:$S$12,$E2739)&gt;0,COUNTIF(Calculs!$U$2:$U$12,$H2739)&gt;0),1,0)</f>
        <v>1</v>
      </c>
      <c r="U2739">
        <f t="shared" si="341"/>
        <v>87500</v>
      </c>
      <c r="V2739">
        <f t="shared" si="342"/>
        <v>250</v>
      </c>
      <c r="W2739">
        <f t="shared" si="343"/>
        <v>30624.999999999996</v>
      </c>
    </row>
    <row r="2740" spans="1:23" ht="15.75" customHeight="1" x14ac:dyDescent="0.3">
      <c r="A2740" s="2" t="s">
        <v>29</v>
      </c>
      <c r="B2740" s="2">
        <v>1197831</v>
      </c>
      <c r="C2740" s="3">
        <v>44248</v>
      </c>
      <c r="D2740" s="12" t="str" cm="1">
        <f t="array" ref="D2740">_xlfn.SWITCH(WEEKDAY(C2740,2), 1, "Lundi", 2, "Mardi", 3, "Mercredi", 4, "Jeudi", 5, "Vendredi", 6, "Samedi", 7, "Dimanche", "Erreur")</f>
        <v>Dimanche</v>
      </c>
      <c r="E2740" s="2" t="s">
        <v>26</v>
      </c>
      <c r="F2740" s="2" t="s">
        <v>103</v>
      </c>
      <c r="G2740" s="2" t="s">
        <v>104</v>
      </c>
      <c r="H2740" s="4" t="s">
        <v>22</v>
      </c>
      <c r="I2740" s="5">
        <v>20</v>
      </c>
      <c r="J2740" s="6">
        <v>350</v>
      </c>
      <c r="K2740" s="7">
        <v>70000</v>
      </c>
      <c r="L2740" s="7">
        <v>28000</v>
      </c>
      <c r="M2740" s="8">
        <v>0.4</v>
      </c>
      <c r="N2740" s="2" t="s">
        <v>82</v>
      </c>
      <c r="O2740">
        <f t="shared" si="336"/>
        <v>2021</v>
      </c>
      <c r="P2740">
        <f t="shared" si="337"/>
        <v>2</v>
      </c>
      <c r="Q2740" t="str">
        <f t="shared" si="338"/>
        <v>févr</v>
      </c>
      <c r="R2740" t="str">
        <f t="shared" si="339"/>
        <v>Oklahoma</v>
      </c>
      <c r="S2740" t="str">
        <f t="shared" si="340"/>
        <v>2021-02</v>
      </c>
      <c r="T2740">
        <f>IF(AND(COUNTIF(Calculs!$Q$2:$Q$12,$O2740)&gt;0,COUNTIF(Calculs!$S$2:$S$12,$E2740)&gt;0,COUNTIF(Calculs!$U$2:$U$12,$H2740)&gt;0),1,0)</f>
        <v>1</v>
      </c>
      <c r="U2740">
        <f t="shared" si="341"/>
        <v>70000</v>
      </c>
      <c r="V2740">
        <f t="shared" si="342"/>
        <v>350</v>
      </c>
      <c r="W2740">
        <f t="shared" si="343"/>
        <v>28000</v>
      </c>
    </row>
    <row r="2741" spans="1:23" ht="15.75" customHeight="1" x14ac:dyDescent="0.3">
      <c r="A2741" s="2" t="s">
        <v>29</v>
      </c>
      <c r="B2741" s="2">
        <v>1197831</v>
      </c>
      <c r="C2741" s="3">
        <v>44274</v>
      </c>
      <c r="D2741" s="12" t="str" cm="1">
        <f t="array" ref="D2741">_xlfn.SWITCH(WEEKDAY(C2741,2), 1, "Lundi", 2, "Mardi", 3, "Mercredi", 4, "Jeudi", 5, "Vendredi", 6, "Samedi", 7, "Dimanche", "Erreur")</f>
        <v>Vendredi</v>
      </c>
      <c r="E2741" s="2" t="s">
        <v>26</v>
      </c>
      <c r="F2741" s="2" t="s">
        <v>103</v>
      </c>
      <c r="G2741" s="2" t="s">
        <v>104</v>
      </c>
      <c r="H2741" s="4" t="s">
        <v>16</v>
      </c>
      <c r="I2741" s="5">
        <v>20</v>
      </c>
      <c r="J2741" s="6">
        <v>570</v>
      </c>
      <c r="K2741" s="7">
        <v>114000</v>
      </c>
      <c r="L2741" s="7">
        <v>45600</v>
      </c>
      <c r="M2741" s="8">
        <v>0.4</v>
      </c>
      <c r="N2741" s="2" t="s">
        <v>82</v>
      </c>
      <c r="O2741">
        <f t="shared" si="336"/>
        <v>2021</v>
      </c>
      <c r="P2741">
        <f t="shared" si="337"/>
        <v>3</v>
      </c>
      <c r="Q2741" t="str">
        <f t="shared" si="338"/>
        <v>mars</v>
      </c>
      <c r="R2741" t="str">
        <f t="shared" si="339"/>
        <v>Oklahoma</v>
      </c>
      <c r="S2741" t="str">
        <f t="shared" si="340"/>
        <v>2021-03</v>
      </c>
      <c r="T2741">
        <f>IF(AND(COUNTIF(Calculs!$Q$2:$Q$12,$O2741)&gt;0,COUNTIF(Calculs!$S$2:$S$12,$E2741)&gt;0,COUNTIF(Calculs!$U$2:$U$12,$H2741)&gt;0),1,0)</f>
        <v>1</v>
      </c>
      <c r="U2741">
        <f t="shared" si="341"/>
        <v>114000</v>
      </c>
      <c r="V2741">
        <f t="shared" si="342"/>
        <v>570</v>
      </c>
      <c r="W2741">
        <f t="shared" si="343"/>
        <v>45600</v>
      </c>
    </row>
    <row r="2742" spans="1:23" ht="15.75" customHeight="1" x14ac:dyDescent="0.3">
      <c r="A2742" s="2" t="s">
        <v>29</v>
      </c>
      <c r="B2742" s="2">
        <v>1197831</v>
      </c>
      <c r="C2742" s="3">
        <v>44274</v>
      </c>
      <c r="D2742" s="12" t="str" cm="1">
        <f t="array" ref="D2742">_xlfn.SWITCH(WEEKDAY(C2742,2), 1, "Lundi", 2, "Mardi", 3, "Mercredi", 4, "Jeudi", 5, "Vendredi", 6, "Samedi", 7, "Dimanche", "Erreur")</f>
        <v>Vendredi</v>
      </c>
      <c r="E2742" s="2" t="s">
        <v>26</v>
      </c>
      <c r="F2742" s="2" t="s">
        <v>103</v>
      </c>
      <c r="G2742" s="2" t="s">
        <v>104</v>
      </c>
      <c r="H2742" s="4" t="s">
        <v>18</v>
      </c>
      <c r="I2742" s="5">
        <v>20</v>
      </c>
      <c r="J2742" s="6">
        <v>250</v>
      </c>
      <c r="K2742" s="7">
        <v>50000</v>
      </c>
      <c r="L2742" s="7">
        <v>17500</v>
      </c>
      <c r="M2742" s="8">
        <v>0.35</v>
      </c>
      <c r="N2742" s="2" t="s">
        <v>82</v>
      </c>
      <c r="O2742">
        <f t="shared" si="336"/>
        <v>2021</v>
      </c>
      <c r="P2742">
        <f t="shared" si="337"/>
        <v>3</v>
      </c>
      <c r="Q2742" t="str">
        <f t="shared" si="338"/>
        <v>mars</v>
      </c>
      <c r="R2742" t="str">
        <f t="shared" si="339"/>
        <v>Oklahoma</v>
      </c>
      <c r="S2742" t="str">
        <f t="shared" si="340"/>
        <v>2021-03</v>
      </c>
      <c r="T2742">
        <f>IF(AND(COUNTIF(Calculs!$Q$2:$Q$12,$O2742)&gt;0,COUNTIF(Calculs!$S$2:$S$12,$E2742)&gt;0,COUNTIF(Calculs!$U$2:$U$12,$H2742)&gt;0),1,0)</f>
        <v>1</v>
      </c>
      <c r="U2742">
        <f t="shared" si="341"/>
        <v>50000</v>
      </c>
      <c r="V2742">
        <f t="shared" si="342"/>
        <v>250</v>
      </c>
      <c r="W2742">
        <f t="shared" si="343"/>
        <v>17500</v>
      </c>
    </row>
    <row r="2743" spans="1:23" ht="15.75" customHeight="1" x14ac:dyDescent="0.3">
      <c r="A2743" s="2" t="s">
        <v>29</v>
      </c>
      <c r="B2743" s="2">
        <v>1197831</v>
      </c>
      <c r="C2743" s="3">
        <v>44274</v>
      </c>
      <c r="D2743" s="12" t="str" cm="1">
        <f t="array" ref="D2743">_xlfn.SWITCH(WEEKDAY(C2743,2), 1, "Lundi", 2, "Mardi", 3, "Mercredi", 4, "Jeudi", 5, "Vendredi", 6, "Samedi", 7, "Dimanche", "Erreur")</f>
        <v>Vendredi</v>
      </c>
      <c r="E2743" s="2" t="s">
        <v>26</v>
      </c>
      <c r="F2743" s="2" t="s">
        <v>103</v>
      </c>
      <c r="G2743" s="2" t="s">
        <v>104</v>
      </c>
      <c r="H2743" s="4" t="s">
        <v>19</v>
      </c>
      <c r="I2743" s="5">
        <v>10.000000000000002</v>
      </c>
      <c r="J2743" s="6">
        <v>275</v>
      </c>
      <c r="K2743" s="7">
        <v>27500.000000000004</v>
      </c>
      <c r="L2743" s="7">
        <v>11000.000000000002</v>
      </c>
      <c r="M2743" s="8">
        <v>0.4</v>
      </c>
      <c r="N2743" s="2" t="s">
        <v>82</v>
      </c>
      <c r="O2743">
        <f t="shared" si="336"/>
        <v>2021</v>
      </c>
      <c r="P2743">
        <f t="shared" si="337"/>
        <v>3</v>
      </c>
      <c r="Q2743" t="str">
        <f t="shared" si="338"/>
        <v>mars</v>
      </c>
      <c r="R2743" t="str">
        <f t="shared" si="339"/>
        <v>Oklahoma</v>
      </c>
      <c r="S2743" t="str">
        <f t="shared" si="340"/>
        <v>2021-03</v>
      </c>
      <c r="T2743">
        <f>IF(AND(COUNTIF(Calculs!$Q$2:$Q$12,$O2743)&gt;0,COUNTIF(Calculs!$S$2:$S$12,$E2743)&gt;0,COUNTIF(Calculs!$U$2:$U$12,$H2743)&gt;0),1,0)</f>
        <v>1</v>
      </c>
      <c r="U2743">
        <f t="shared" si="341"/>
        <v>27500.000000000004</v>
      </c>
      <c r="V2743">
        <f t="shared" si="342"/>
        <v>275</v>
      </c>
      <c r="W2743">
        <f t="shared" si="343"/>
        <v>11000.000000000002</v>
      </c>
    </row>
    <row r="2744" spans="1:23" ht="15.75" customHeight="1" x14ac:dyDescent="0.3">
      <c r="A2744" s="2" t="s">
        <v>29</v>
      </c>
      <c r="B2744" s="2">
        <v>1197831</v>
      </c>
      <c r="C2744" s="3">
        <v>44274</v>
      </c>
      <c r="D2744" s="12" t="str" cm="1">
        <f t="array" ref="D2744">_xlfn.SWITCH(WEEKDAY(C2744,2), 1, "Lundi", 2, "Mardi", 3, "Mercredi", 4, "Jeudi", 5, "Vendredi", 6, "Samedi", 7, "Dimanche", "Erreur")</f>
        <v>Vendredi</v>
      </c>
      <c r="E2744" s="2" t="s">
        <v>26</v>
      </c>
      <c r="F2744" s="2" t="s">
        <v>103</v>
      </c>
      <c r="G2744" s="2" t="s">
        <v>104</v>
      </c>
      <c r="H2744" s="4" t="s">
        <v>20</v>
      </c>
      <c r="I2744" s="5">
        <v>19.999999999999996</v>
      </c>
      <c r="J2744" s="6">
        <v>125</v>
      </c>
      <c r="K2744" s="7">
        <v>24999.999999999996</v>
      </c>
      <c r="L2744" s="7">
        <v>10000</v>
      </c>
      <c r="M2744" s="8">
        <v>0.4</v>
      </c>
      <c r="N2744" s="2" t="s">
        <v>82</v>
      </c>
      <c r="O2744">
        <f t="shared" si="336"/>
        <v>2021</v>
      </c>
      <c r="P2744">
        <f t="shared" si="337"/>
        <v>3</v>
      </c>
      <c r="Q2744" t="str">
        <f t="shared" si="338"/>
        <v>mars</v>
      </c>
      <c r="R2744" t="str">
        <f t="shared" si="339"/>
        <v>Oklahoma</v>
      </c>
      <c r="S2744" t="str">
        <f t="shared" si="340"/>
        <v>2021-03</v>
      </c>
      <c r="T2744">
        <f>IF(AND(COUNTIF(Calculs!$Q$2:$Q$12,$O2744)&gt;0,COUNTIF(Calculs!$S$2:$S$12,$E2744)&gt;0,COUNTIF(Calculs!$U$2:$U$12,$H2744)&gt;0),1,0)</f>
        <v>1</v>
      </c>
      <c r="U2744">
        <f t="shared" si="341"/>
        <v>24999.999999999996</v>
      </c>
      <c r="V2744">
        <f t="shared" si="342"/>
        <v>125</v>
      </c>
      <c r="W2744">
        <f t="shared" si="343"/>
        <v>10000</v>
      </c>
    </row>
    <row r="2745" spans="1:23" ht="15.75" customHeight="1" x14ac:dyDescent="0.3">
      <c r="A2745" s="2" t="s">
        <v>29</v>
      </c>
      <c r="B2745" s="2">
        <v>1197831</v>
      </c>
      <c r="C2745" s="3">
        <v>44274</v>
      </c>
      <c r="D2745" s="12" t="str" cm="1">
        <f t="array" ref="D2745">_xlfn.SWITCH(WEEKDAY(C2745,2), 1, "Lundi", 2, "Mardi", 3, "Mercredi", 4, "Jeudi", 5, "Vendredi", 6, "Samedi", 7, "Dimanche", "Erreur")</f>
        <v>Vendredi</v>
      </c>
      <c r="E2745" s="2" t="s">
        <v>26</v>
      </c>
      <c r="F2745" s="2" t="s">
        <v>103</v>
      </c>
      <c r="G2745" s="2" t="s">
        <v>104</v>
      </c>
      <c r="H2745" s="4" t="s">
        <v>21</v>
      </c>
      <c r="I2745" s="5">
        <v>35.000000000000007</v>
      </c>
      <c r="J2745" s="6">
        <v>175</v>
      </c>
      <c r="K2745" s="7">
        <v>61250.000000000015</v>
      </c>
      <c r="L2745" s="7">
        <v>21437.500000000004</v>
      </c>
      <c r="M2745" s="8">
        <v>0.35</v>
      </c>
      <c r="N2745" s="2" t="s">
        <v>82</v>
      </c>
      <c r="O2745">
        <f t="shared" si="336"/>
        <v>2021</v>
      </c>
      <c r="P2745">
        <f t="shared" si="337"/>
        <v>3</v>
      </c>
      <c r="Q2745" t="str">
        <f t="shared" si="338"/>
        <v>mars</v>
      </c>
      <c r="R2745" t="str">
        <f t="shared" si="339"/>
        <v>Oklahoma</v>
      </c>
      <c r="S2745" t="str">
        <f t="shared" si="340"/>
        <v>2021-03</v>
      </c>
      <c r="T2745">
        <f>IF(AND(COUNTIF(Calculs!$Q$2:$Q$12,$O2745)&gt;0,COUNTIF(Calculs!$S$2:$S$12,$E2745)&gt;0,COUNTIF(Calculs!$U$2:$U$12,$H2745)&gt;0),1,0)</f>
        <v>1</v>
      </c>
      <c r="U2745">
        <f t="shared" si="341"/>
        <v>61250.000000000015</v>
      </c>
      <c r="V2745">
        <f t="shared" si="342"/>
        <v>175</v>
      </c>
      <c r="W2745">
        <f t="shared" si="343"/>
        <v>21437.500000000004</v>
      </c>
    </row>
    <row r="2746" spans="1:23" ht="15.75" customHeight="1" x14ac:dyDescent="0.3">
      <c r="A2746" s="2" t="s">
        <v>29</v>
      </c>
      <c r="B2746" s="2">
        <v>1197831</v>
      </c>
      <c r="C2746" s="3">
        <v>44274</v>
      </c>
      <c r="D2746" s="12" t="str" cm="1">
        <f t="array" ref="D2746">_xlfn.SWITCH(WEEKDAY(C2746,2), 1, "Lundi", 2, "Mardi", 3, "Mercredi", 4, "Jeudi", 5, "Vendredi", 6, "Samedi", 7, "Dimanche", "Erreur")</f>
        <v>Vendredi</v>
      </c>
      <c r="E2746" s="2" t="s">
        <v>26</v>
      </c>
      <c r="F2746" s="2" t="s">
        <v>103</v>
      </c>
      <c r="G2746" s="2" t="s">
        <v>104</v>
      </c>
      <c r="H2746" s="4" t="s">
        <v>22</v>
      </c>
      <c r="I2746" s="5">
        <v>25</v>
      </c>
      <c r="J2746" s="6">
        <v>275</v>
      </c>
      <c r="K2746" s="7">
        <v>68750</v>
      </c>
      <c r="L2746" s="7">
        <v>27500</v>
      </c>
      <c r="M2746" s="8">
        <v>0.4</v>
      </c>
      <c r="N2746" s="2" t="s">
        <v>82</v>
      </c>
      <c r="O2746">
        <f t="shared" si="336"/>
        <v>2021</v>
      </c>
      <c r="P2746">
        <f t="shared" si="337"/>
        <v>3</v>
      </c>
      <c r="Q2746" t="str">
        <f t="shared" si="338"/>
        <v>mars</v>
      </c>
      <c r="R2746" t="str">
        <f t="shared" si="339"/>
        <v>Oklahoma</v>
      </c>
      <c r="S2746" t="str">
        <f t="shared" si="340"/>
        <v>2021-03</v>
      </c>
      <c r="T2746">
        <f>IF(AND(COUNTIF(Calculs!$Q$2:$Q$12,$O2746)&gt;0,COUNTIF(Calculs!$S$2:$S$12,$E2746)&gt;0,COUNTIF(Calculs!$U$2:$U$12,$H2746)&gt;0),1,0)</f>
        <v>1</v>
      </c>
      <c r="U2746">
        <f t="shared" si="341"/>
        <v>68750</v>
      </c>
      <c r="V2746">
        <f t="shared" si="342"/>
        <v>275</v>
      </c>
      <c r="W2746">
        <f t="shared" si="343"/>
        <v>27500</v>
      </c>
    </row>
    <row r="2747" spans="1:23" ht="15.75" customHeight="1" x14ac:dyDescent="0.3">
      <c r="A2747" s="2" t="s">
        <v>29</v>
      </c>
      <c r="B2747" s="2">
        <v>1197831</v>
      </c>
      <c r="C2747" s="3">
        <v>44306</v>
      </c>
      <c r="D2747" s="12" t="str" cm="1">
        <f t="array" ref="D2747">_xlfn.SWITCH(WEEKDAY(C2747,2), 1, "Lundi", 2, "Mardi", 3, "Mercredi", 4, "Jeudi", 5, "Vendredi", 6, "Samedi", 7, "Dimanche", "Erreur")</f>
        <v>Mardi</v>
      </c>
      <c r="E2747" s="2" t="s">
        <v>26</v>
      </c>
      <c r="F2747" s="2" t="s">
        <v>103</v>
      </c>
      <c r="G2747" s="2" t="s">
        <v>104</v>
      </c>
      <c r="H2747" s="4" t="s">
        <v>16</v>
      </c>
      <c r="I2747" s="5">
        <v>25</v>
      </c>
      <c r="J2747" s="6">
        <v>525</v>
      </c>
      <c r="K2747" s="7">
        <v>131250</v>
      </c>
      <c r="L2747" s="7">
        <v>52500</v>
      </c>
      <c r="M2747" s="8">
        <v>0.4</v>
      </c>
      <c r="N2747" s="2" t="s">
        <v>82</v>
      </c>
      <c r="O2747">
        <f t="shared" si="336"/>
        <v>2021</v>
      </c>
      <c r="P2747">
        <f t="shared" si="337"/>
        <v>4</v>
      </c>
      <c r="Q2747" t="str">
        <f t="shared" si="338"/>
        <v>avr</v>
      </c>
      <c r="R2747" t="str">
        <f t="shared" si="339"/>
        <v>Oklahoma</v>
      </c>
      <c r="S2747" t="str">
        <f t="shared" si="340"/>
        <v>2021-04</v>
      </c>
      <c r="T2747">
        <f>IF(AND(COUNTIF(Calculs!$Q$2:$Q$12,$O2747)&gt;0,COUNTIF(Calculs!$S$2:$S$12,$E2747)&gt;0,COUNTIF(Calculs!$U$2:$U$12,$H2747)&gt;0),1,0)</f>
        <v>1</v>
      </c>
      <c r="U2747">
        <f t="shared" si="341"/>
        <v>131250</v>
      </c>
      <c r="V2747">
        <f t="shared" si="342"/>
        <v>525</v>
      </c>
      <c r="W2747">
        <f t="shared" si="343"/>
        <v>52500</v>
      </c>
    </row>
    <row r="2748" spans="1:23" ht="15.75" customHeight="1" x14ac:dyDescent="0.3">
      <c r="A2748" s="2" t="s">
        <v>29</v>
      </c>
      <c r="B2748" s="2">
        <v>1197831</v>
      </c>
      <c r="C2748" s="3">
        <v>44306</v>
      </c>
      <c r="D2748" s="12" t="str" cm="1">
        <f t="array" ref="D2748">_xlfn.SWITCH(WEEKDAY(C2748,2), 1, "Lundi", 2, "Mardi", 3, "Mercredi", 4, "Jeudi", 5, "Vendredi", 6, "Samedi", 7, "Dimanche", "Erreur")</f>
        <v>Mardi</v>
      </c>
      <c r="E2748" s="2" t="s">
        <v>26</v>
      </c>
      <c r="F2748" s="2" t="s">
        <v>103</v>
      </c>
      <c r="G2748" s="2" t="s">
        <v>104</v>
      </c>
      <c r="H2748" s="4" t="s">
        <v>18</v>
      </c>
      <c r="I2748" s="5">
        <v>25</v>
      </c>
      <c r="J2748" s="6">
        <v>225</v>
      </c>
      <c r="K2748" s="7">
        <v>56250</v>
      </c>
      <c r="L2748" s="7">
        <v>19687.5</v>
      </c>
      <c r="M2748" s="8">
        <v>0.35</v>
      </c>
      <c r="N2748" s="2" t="s">
        <v>82</v>
      </c>
      <c r="O2748">
        <f t="shared" si="336"/>
        <v>2021</v>
      </c>
      <c r="P2748">
        <f t="shared" si="337"/>
        <v>4</v>
      </c>
      <c r="Q2748" t="str">
        <f t="shared" si="338"/>
        <v>avr</v>
      </c>
      <c r="R2748" t="str">
        <f t="shared" si="339"/>
        <v>Oklahoma</v>
      </c>
      <c r="S2748" t="str">
        <f t="shared" si="340"/>
        <v>2021-04</v>
      </c>
      <c r="T2748">
        <f>IF(AND(COUNTIF(Calculs!$Q$2:$Q$12,$O2748)&gt;0,COUNTIF(Calculs!$S$2:$S$12,$E2748)&gt;0,COUNTIF(Calculs!$U$2:$U$12,$H2748)&gt;0),1,0)</f>
        <v>1</v>
      </c>
      <c r="U2748">
        <f t="shared" si="341"/>
        <v>56250</v>
      </c>
      <c r="V2748">
        <f t="shared" si="342"/>
        <v>225</v>
      </c>
      <c r="W2748">
        <f t="shared" si="343"/>
        <v>19687.5</v>
      </c>
    </row>
    <row r="2749" spans="1:23" ht="15.75" customHeight="1" x14ac:dyDescent="0.3">
      <c r="A2749" s="2" t="s">
        <v>29</v>
      </c>
      <c r="B2749" s="2">
        <v>1197831</v>
      </c>
      <c r="C2749" s="3">
        <v>44306</v>
      </c>
      <c r="D2749" s="12" t="str" cm="1">
        <f t="array" ref="D2749">_xlfn.SWITCH(WEEKDAY(C2749,2), 1, "Lundi", 2, "Mardi", 3, "Mercredi", 4, "Jeudi", 5, "Vendredi", 6, "Samedi", 7, "Dimanche", "Erreur")</f>
        <v>Mardi</v>
      </c>
      <c r="E2749" s="2" t="s">
        <v>26</v>
      </c>
      <c r="F2749" s="2" t="s">
        <v>103</v>
      </c>
      <c r="G2749" s="2" t="s">
        <v>104</v>
      </c>
      <c r="H2749" s="4" t="s">
        <v>19</v>
      </c>
      <c r="I2749" s="5">
        <v>15.000000000000002</v>
      </c>
      <c r="J2749" s="6">
        <v>225</v>
      </c>
      <c r="K2749" s="7">
        <v>33750.000000000007</v>
      </c>
      <c r="L2749" s="7">
        <v>13500.000000000004</v>
      </c>
      <c r="M2749" s="8">
        <v>0.4</v>
      </c>
      <c r="N2749" s="2" t="s">
        <v>82</v>
      </c>
      <c r="O2749">
        <f t="shared" si="336"/>
        <v>2021</v>
      </c>
      <c r="P2749">
        <f t="shared" si="337"/>
        <v>4</v>
      </c>
      <c r="Q2749" t="str">
        <f t="shared" si="338"/>
        <v>avr</v>
      </c>
      <c r="R2749" t="str">
        <f t="shared" si="339"/>
        <v>Oklahoma</v>
      </c>
      <c r="S2749" t="str">
        <f t="shared" si="340"/>
        <v>2021-04</v>
      </c>
      <c r="T2749">
        <f>IF(AND(COUNTIF(Calculs!$Q$2:$Q$12,$O2749)&gt;0,COUNTIF(Calculs!$S$2:$S$12,$E2749)&gt;0,COUNTIF(Calculs!$U$2:$U$12,$H2749)&gt;0),1,0)</f>
        <v>1</v>
      </c>
      <c r="U2749">
        <f t="shared" si="341"/>
        <v>33750.000000000007</v>
      </c>
      <c r="V2749">
        <f t="shared" si="342"/>
        <v>225</v>
      </c>
      <c r="W2749">
        <f t="shared" si="343"/>
        <v>13500.000000000004</v>
      </c>
    </row>
    <row r="2750" spans="1:23" ht="15.75" customHeight="1" x14ac:dyDescent="0.3">
      <c r="A2750" s="2" t="s">
        <v>29</v>
      </c>
      <c r="B2750" s="2">
        <v>1197831</v>
      </c>
      <c r="C2750" s="3">
        <v>44306</v>
      </c>
      <c r="D2750" s="12" t="str" cm="1">
        <f t="array" ref="D2750">_xlfn.SWITCH(WEEKDAY(C2750,2), 1, "Lundi", 2, "Mardi", 3, "Mercredi", 4, "Jeudi", 5, "Vendredi", 6, "Samedi", 7, "Dimanche", "Erreur")</f>
        <v>Mardi</v>
      </c>
      <c r="E2750" s="2" t="s">
        <v>26</v>
      </c>
      <c r="F2750" s="2" t="s">
        <v>103</v>
      </c>
      <c r="G2750" s="2" t="s">
        <v>104</v>
      </c>
      <c r="H2750" s="4" t="s">
        <v>20</v>
      </c>
      <c r="I2750" s="5">
        <v>19.999999999999996</v>
      </c>
      <c r="J2750" s="6">
        <v>150</v>
      </c>
      <c r="K2750" s="7">
        <v>29999.999999999996</v>
      </c>
      <c r="L2750" s="7">
        <v>12000</v>
      </c>
      <c r="M2750" s="8">
        <v>0.4</v>
      </c>
      <c r="N2750" s="2" t="s">
        <v>82</v>
      </c>
      <c r="O2750">
        <f t="shared" si="336"/>
        <v>2021</v>
      </c>
      <c r="P2750">
        <f t="shared" si="337"/>
        <v>4</v>
      </c>
      <c r="Q2750" t="str">
        <f t="shared" si="338"/>
        <v>avr</v>
      </c>
      <c r="R2750" t="str">
        <f t="shared" si="339"/>
        <v>Oklahoma</v>
      </c>
      <c r="S2750" t="str">
        <f t="shared" si="340"/>
        <v>2021-04</v>
      </c>
      <c r="T2750">
        <f>IF(AND(COUNTIF(Calculs!$Q$2:$Q$12,$O2750)&gt;0,COUNTIF(Calculs!$S$2:$S$12,$E2750)&gt;0,COUNTIF(Calculs!$U$2:$U$12,$H2750)&gt;0),1,0)</f>
        <v>1</v>
      </c>
      <c r="U2750">
        <f t="shared" si="341"/>
        <v>29999.999999999996</v>
      </c>
      <c r="V2750">
        <f t="shared" si="342"/>
        <v>150</v>
      </c>
      <c r="W2750">
        <f t="shared" si="343"/>
        <v>12000</v>
      </c>
    </row>
    <row r="2751" spans="1:23" ht="15.75" customHeight="1" x14ac:dyDescent="0.3">
      <c r="A2751" s="2" t="s">
        <v>29</v>
      </c>
      <c r="B2751" s="2">
        <v>1197831</v>
      </c>
      <c r="C2751" s="3">
        <v>44306</v>
      </c>
      <c r="D2751" s="12" t="str" cm="1">
        <f t="array" ref="D2751">_xlfn.SWITCH(WEEKDAY(C2751,2), 1, "Lundi", 2, "Mardi", 3, "Mercredi", 4, "Jeudi", 5, "Vendredi", 6, "Samedi", 7, "Dimanche", "Erreur")</f>
        <v>Mardi</v>
      </c>
      <c r="E2751" s="2" t="s">
        <v>26</v>
      </c>
      <c r="F2751" s="2" t="s">
        <v>103</v>
      </c>
      <c r="G2751" s="2" t="s">
        <v>104</v>
      </c>
      <c r="H2751" s="4" t="s">
        <v>21</v>
      </c>
      <c r="I2751" s="5">
        <v>40</v>
      </c>
      <c r="J2751" s="6">
        <v>175</v>
      </c>
      <c r="K2751" s="7">
        <v>70000</v>
      </c>
      <c r="L2751" s="7">
        <v>24500</v>
      </c>
      <c r="M2751" s="8">
        <v>0.35</v>
      </c>
      <c r="N2751" s="2" t="s">
        <v>82</v>
      </c>
      <c r="O2751">
        <f t="shared" si="336"/>
        <v>2021</v>
      </c>
      <c r="P2751">
        <f t="shared" si="337"/>
        <v>4</v>
      </c>
      <c r="Q2751" t="str">
        <f t="shared" si="338"/>
        <v>avr</v>
      </c>
      <c r="R2751" t="str">
        <f t="shared" si="339"/>
        <v>Oklahoma</v>
      </c>
      <c r="S2751" t="str">
        <f t="shared" si="340"/>
        <v>2021-04</v>
      </c>
      <c r="T2751">
        <f>IF(AND(COUNTIF(Calculs!$Q$2:$Q$12,$O2751)&gt;0,COUNTIF(Calculs!$S$2:$S$12,$E2751)&gt;0,COUNTIF(Calculs!$U$2:$U$12,$H2751)&gt;0),1,0)</f>
        <v>1</v>
      </c>
      <c r="U2751">
        <f t="shared" si="341"/>
        <v>70000</v>
      </c>
      <c r="V2751">
        <f t="shared" si="342"/>
        <v>175</v>
      </c>
      <c r="W2751">
        <f t="shared" si="343"/>
        <v>24500</v>
      </c>
    </row>
    <row r="2752" spans="1:23" ht="15.75" customHeight="1" x14ac:dyDescent="0.3">
      <c r="A2752" s="2" t="s">
        <v>29</v>
      </c>
      <c r="B2752" s="2">
        <v>1197831</v>
      </c>
      <c r="C2752" s="3">
        <v>44306</v>
      </c>
      <c r="D2752" s="12" t="str" cm="1">
        <f t="array" ref="D2752">_xlfn.SWITCH(WEEKDAY(C2752,2), 1, "Lundi", 2, "Mardi", 3, "Mercredi", 4, "Jeudi", 5, "Vendredi", 6, "Samedi", 7, "Dimanche", "Erreur")</f>
        <v>Mardi</v>
      </c>
      <c r="E2752" s="2" t="s">
        <v>26</v>
      </c>
      <c r="F2752" s="2" t="s">
        <v>103</v>
      </c>
      <c r="G2752" s="2" t="s">
        <v>104</v>
      </c>
      <c r="H2752" s="4" t="s">
        <v>22</v>
      </c>
      <c r="I2752" s="5">
        <v>30.000000000000004</v>
      </c>
      <c r="J2752" s="6">
        <v>325</v>
      </c>
      <c r="K2752" s="7">
        <v>97500.000000000015</v>
      </c>
      <c r="L2752" s="7">
        <v>39000.000000000007</v>
      </c>
      <c r="M2752" s="8">
        <v>0.4</v>
      </c>
      <c r="N2752" s="2" t="s">
        <v>82</v>
      </c>
      <c r="O2752">
        <f t="shared" si="336"/>
        <v>2021</v>
      </c>
      <c r="P2752">
        <f t="shared" si="337"/>
        <v>4</v>
      </c>
      <c r="Q2752" t="str">
        <f t="shared" si="338"/>
        <v>avr</v>
      </c>
      <c r="R2752" t="str">
        <f t="shared" si="339"/>
        <v>Oklahoma</v>
      </c>
      <c r="S2752" t="str">
        <f t="shared" si="340"/>
        <v>2021-04</v>
      </c>
      <c r="T2752">
        <f>IF(AND(COUNTIF(Calculs!$Q$2:$Q$12,$O2752)&gt;0,COUNTIF(Calculs!$S$2:$S$12,$E2752)&gt;0,COUNTIF(Calculs!$U$2:$U$12,$H2752)&gt;0),1,0)</f>
        <v>1</v>
      </c>
      <c r="U2752">
        <f t="shared" si="341"/>
        <v>97500.000000000015</v>
      </c>
      <c r="V2752">
        <f t="shared" si="342"/>
        <v>325</v>
      </c>
      <c r="W2752">
        <f t="shared" si="343"/>
        <v>39000.000000000007</v>
      </c>
    </row>
    <row r="2753" spans="1:23" ht="15.75" customHeight="1" x14ac:dyDescent="0.3">
      <c r="A2753" s="2" t="s">
        <v>29</v>
      </c>
      <c r="B2753" s="2">
        <v>1197831</v>
      </c>
      <c r="C2753" s="3">
        <v>44335</v>
      </c>
      <c r="D2753" s="12" t="str" cm="1">
        <f t="array" ref="D2753">_xlfn.SWITCH(WEEKDAY(C2753,2), 1, "Lundi", 2, "Mardi", 3, "Mercredi", 4, "Jeudi", 5, "Vendredi", 6, "Samedi", 7, "Dimanche", "Erreur")</f>
        <v>Mercredi</v>
      </c>
      <c r="E2753" s="2" t="s">
        <v>26</v>
      </c>
      <c r="F2753" s="2" t="s">
        <v>103</v>
      </c>
      <c r="G2753" s="2" t="s">
        <v>104</v>
      </c>
      <c r="H2753" s="4" t="s">
        <v>16</v>
      </c>
      <c r="I2753" s="5">
        <v>40</v>
      </c>
      <c r="J2753" s="6">
        <v>595</v>
      </c>
      <c r="K2753" s="7">
        <v>238000</v>
      </c>
      <c r="L2753" s="7">
        <v>95200</v>
      </c>
      <c r="M2753" s="8">
        <v>0.4</v>
      </c>
      <c r="N2753" s="2" t="s">
        <v>82</v>
      </c>
      <c r="O2753">
        <f t="shared" si="336"/>
        <v>2021</v>
      </c>
      <c r="P2753">
        <f t="shared" si="337"/>
        <v>5</v>
      </c>
      <c r="Q2753" t="str">
        <f t="shared" si="338"/>
        <v>mai</v>
      </c>
      <c r="R2753" t="str">
        <f t="shared" si="339"/>
        <v>Oklahoma</v>
      </c>
      <c r="S2753" t="str">
        <f t="shared" si="340"/>
        <v>2021-05</v>
      </c>
      <c r="T2753">
        <f>IF(AND(COUNTIF(Calculs!$Q$2:$Q$12,$O2753)&gt;0,COUNTIF(Calculs!$S$2:$S$12,$E2753)&gt;0,COUNTIF(Calculs!$U$2:$U$12,$H2753)&gt;0),1,0)</f>
        <v>1</v>
      </c>
      <c r="U2753">
        <f t="shared" si="341"/>
        <v>238000</v>
      </c>
      <c r="V2753">
        <f t="shared" si="342"/>
        <v>595</v>
      </c>
      <c r="W2753">
        <f t="shared" si="343"/>
        <v>95200</v>
      </c>
    </row>
    <row r="2754" spans="1:23" ht="15.75" customHeight="1" x14ac:dyDescent="0.3">
      <c r="A2754" s="2" t="s">
        <v>29</v>
      </c>
      <c r="B2754" s="2">
        <v>1197831</v>
      </c>
      <c r="C2754" s="3">
        <v>44335</v>
      </c>
      <c r="D2754" s="12" t="str" cm="1">
        <f t="array" ref="D2754">_xlfn.SWITCH(WEEKDAY(C2754,2), 1, "Lundi", 2, "Mardi", 3, "Mercredi", 4, "Jeudi", 5, "Vendredi", 6, "Samedi", 7, "Dimanche", "Erreur")</f>
        <v>Mercredi</v>
      </c>
      <c r="E2754" s="2" t="s">
        <v>26</v>
      </c>
      <c r="F2754" s="2" t="s">
        <v>103</v>
      </c>
      <c r="G2754" s="2" t="s">
        <v>104</v>
      </c>
      <c r="H2754" s="4" t="s">
        <v>18</v>
      </c>
      <c r="I2754" s="5">
        <v>40</v>
      </c>
      <c r="J2754" s="6">
        <v>300</v>
      </c>
      <c r="K2754" s="7">
        <v>120000</v>
      </c>
      <c r="L2754" s="7">
        <v>42000</v>
      </c>
      <c r="M2754" s="8">
        <v>0.35</v>
      </c>
      <c r="N2754" s="2" t="s">
        <v>82</v>
      </c>
      <c r="O2754">
        <f t="shared" si="336"/>
        <v>2021</v>
      </c>
      <c r="P2754">
        <f t="shared" si="337"/>
        <v>5</v>
      </c>
      <c r="Q2754" t="str">
        <f t="shared" si="338"/>
        <v>mai</v>
      </c>
      <c r="R2754" t="str">
        <f t="shared" si="339"/>
        <v>Oklahoma</v>
      </c>
      <c r="S2754" t="str">
        <f t="shared" si="340"/>
        <v>2021-05</v>
      </c>
      <c r="T2754">
        <f>IF(AND(COUNTIF(Calculs!$Q$2:$Q$12,$O2754)&gt;0,COUNTIF(Calculs!$S$2:$S$12,$E2754)&gt;0,COUNTIF(Calculs!$U$2:$U$12,$H2754)&gt;0),1,0)</f>
        <v>1</v>
      </c>
      <c r="U2754">
        <f t="shared" si="341"/>
        <v>120000</v>
      </c>
      <c r="V2754">
        <f t="shared" si="342"/>
        <v>300</v>
      </c>
      <c r="W2754">
        <f t="shared" si="343"/>
        <v>42000</v>
      </c>
    </row>
    <row r="2755" spans="1:23" ht="15.75" customHeight="1" x14ac:dyDescent="0.3">
      <c r="A2755" s="2" t="s">
        <v>29</v>
      </c>
      <c r="B2755" s="2">
        <v>1197831</v>
      </c>
      <c r="C2755" s="3">
        <v>44335</v>
      </c>
      <c r="D2755" s="12" t="str" cm="1">
        <f t="array" ref="D2755">_xlfn.SWITCH(WEEKDAY(C2755,2), 1, "Lundi", 2, "Mardi", 3, "Mercredi", 4, "Jeudi", 5, "Vendredi", 6, "Samedi", 7, "Dimanche", "Erreur")</f>
        <v>Mercredi</v>
      </c>
      <c r="E2755" s="2" t="s">
        <v>26</v>
      </c>
      <c r="F2755" s="2" t="s">
        <v>103</v>
      </c>
      <c r="G2755" s="2" t="s">
        <v>104</v>
      </c>
      <c r="H2755" s="4" t="s">
        <v>19</v>
      </c>
      <c r="I2755" s="5">
        <v>35</v>
      </c>
      <c r="J2755" s="6">
        <v>275</v>
      </c>
      <c r="K2755" s="7">
        <v>96250</v>
      </c>
      <c r="L2755" s="7">
        <v>38500</v>
      </c>
      <c r="M2755" s="8">
        <v>0.4</v>
      </c>
      <c r="N2755" s="2" t="s">
        <v>82</v>
      </c>
      <c r="O2755">
        <f t="shared" ref="O2755:O2818" si="344">YEAR($C2755)</f>
        <v>2021</v>
      </c>
      <c r="P2755">
        <f t="shared" ref="P2755:P2818" si="345">MONTH($C2755)</f>
        <v>5</v>
      </c>
      <c r="Q2755" t="str">
        <f t="shared" ref="Q2755:Q2818" si="346">TEXT($C2755,"mmm")</f>
        <v>mai</v>
      </c>
      <c r="R2755" t="str">
        <f t="shared" ref="R2755:R2818" si="347">SUBSTITUTE(SUBSTITUTE($F2755,"Sud ","South "),"Ouest ","West ")</f>
        <v>Oklahoma</v>
      </c>
      <c r="S2755" t="str">
        <f t="shared" ref="S2755:S2818" si="348">TEXT($C2755,"aaaa-mm")</f>
        <v>2021-05</v>
      </c>
      <c r="T2755">
        <f>IF(AND(COUNTIF(Calculs!$Q$2:$Q$12,$O2755)&gt;0,COUNTIF(Calculs!$S$2:$S$12,$E2755)&gt;0,COUNTIF(Calculs!$U$2:$U$12,$H2755)&gt;0),1,0)</f>
        <v>1</v>
      </c>
      <c r="U2755">
        <f t="shared" ref="U2755:U2818" si="349">$K2755*$T2755</f>
        <v>96250</v>
      </c>
      <c r="V2755">
        <f t="shared" ref="V2755:V2818" si="350">$J2755*$T2755</f>
        <v>275</v>
      </c>
      <c r="W2755">
        <f t="shared" ref="W2755:W2818" si="351">$L2755*$T2755</f>
        <v>38500</v>
      </c>
    </row>
    <row r="2756" spans="1:23" ht="15.75" customHeight="1" x14ac:dyDescent="0.3">
      <c r="A2756" s="2" t="s">
        <v>29</v>
      </c>
      <c r="B2756" s="2">
        <v>1197831</v>
      </c>
      <c r="C2756" s="3">
        <v>44335</v>
      </c>
      <c r="D2756" s="12" t="str" cm="1">
        <f t="array" ref="D2756">_xlfn.SWITCH(WEEKDAY(C2756,2), 1, "Lundi", 2, "Mardi", 3, "Mercredi", 4, "Jeudi", 5, "Vendredi", 6, "Samedi", 7, "Dimanche", "Erreur")</f>
        <v>Mercredi</v>
      </c>
      <c r="E2756" s="2" t="s">
        <v>26</v>
      </c>
      <c r="F2756" s="2" t="s">
        <v>103</v>
      </c>
      <c r="G2756" s="2" t="s">
        <v>104</v>
      </c>
      <c r="H2756" s="4" t="s">
        <v>20</v>
      </c>
      <c r="I2756" s="5">
        <v>35</v>
      </c>
      <c r="J2756" s="6">
        <v>225</v>
      </c>
      <c r="K2756" s="7">
        <v>78750</v>
      </c>
      <c r="L2756" s="7">
        <v>31500</v>
      </c>
      <c r="M2756" s="8">
        <v>0.4</v>
      </c>
      <c r="N2756" s="2" t="s">
        <v>82</v>
      </c>
      <c r="O2756">
        <f t="shared" si="344"/>
        <v>2021</v>
      </c>
      <c r="P2756">
        <f t="shared" si="345"/>
        <v>5</v>
      </c>
      <c r="Q2756" t="str">
        <f t="shared" si="346"/>
        <v>mai</v>
      </c>
      <c r="R2756" t="str">
        <f t="shared" si="347"/>
        <v>Oklahoma</v>
      </c>
      <c r="S2756" t="str">
        <f t="shared" si="348"/>
        <v>2021-05</v>
      </c>
      <c r="T2756">
        <f>IF(AND(COUNTIF(Calculs!$Q$2:$Q$12,$O2756)&gt;0,COUNTIF(Calculs!$S$2:$S$12,$E2756)&gt;0,COUNTIF(Calculs!$U$2:$U$12,$H2756)&gt;0),1,0)</f>
        <v>1</v>
      </c>
      <c r="U2756">
        <f t="shared" si="349"/>
        <v>78750</v>
      </c>
      <c r="V2756">
        <f t="shared" si="350"/>
        <v>225</v>
      </c>
      <c r="W2756">
        <f t="shared" si="351"/>
        <v>31500</v>
      </c>
    </row>
    <row r="2757" spans="1:23" ht="15.75" customHeight="1" x14ac:dyDescent="0.3">
      <c r="A2757" s="2" t="s">
        <v>29</v>
      </c>
      <c r="B2757" s="2">
        <v>1197831</v>
      </c>
      <c r="C2757" s="3">
        <v>44335</v>
      </c>
      <c r="D2757" s="12" t="str" cm="1">
        <f t="array" ref="D2757">_xlfn.SWITCH(WEEKDAY(C2757,2), 1, "Lundi", 2, "Mardi", 3, "Mercredi", 4, "Jeudi", 5, "Vendredi", 6, "Samedi", 7, "Dimanche", "Erreur")</f>
        <v>Mercredi</v>
      </c>
      <c r="E2757" s="2" t="s">
        <v>26</v>
      </c>
      <c r="F2757" s="2" t="s">
        <v>103</v>
      </c>
      <c r="G2757" s="2" t="s">
        <v>104</v>
      </c>
      <c r="H2757" s="4" t="s">
        <v>21</v>
      </c>
      <c r="I2757" s="5">
        <v>44.999999999999993</v>
      </c>
      <c r="J2757" s="6">
        <v>250</v>
      </c>
      <c r="K2757" s="7">
        <v>112499.99999999999</v>
      </c>
      <c r="L2757" s="7">
        <v>39374.999999999993</v>
      </c>
      <c r="M2757" s="8">
        <v>0.35</v>
      </c>
      <c r="N2757" s="2" t="s">
        <v>82</v>
      </c>
      <c r="O2757">
        <f t="shared" si="344"/>
        <v>2021</v>
      </c>
      <c r="P2757">
        <f t="shared" si="345"/>
        <v>5</v>
      </c>
      <c r="Q2757" t="str">
        <f t="shared" si="346"/>
        <v>mai</v>
      </c>
      <c r="R2757" t="str">
        <f t="shared" si="347"/>
        <v>Oklahoma</v>
      </c>
      <c r="S2757" t="str">
        <f t="shared" si="348"/>
        <v>2021-05</v>
      </c>
      <c r="T2757">
        <f>IF(AND(COUNTIF(Calculs!$Q$2:$Q$12,$O2757)&gt;0,COUNTIF(Calculs!$S$2:$S$12,$E2757)&gt;0,COUNTIF(Calculs!$U$2:$U$12,$H2757)&gt;0),1,0)</f>
        <v>1</v>
      </c>
      <c r="U2757">
        <f t="shared" si="349"/>
        <v>112499.99999999999</v>
      </c>
      <c r="V2757">
        <f t="shared" si="350"/>
        <v>250</v>
      </c>
      <c r="W2757">
        <f t="shared" si="351"/>
        <v>39374.999999999993</v>
      </c>
    </row>
    <row r="2758" spans="1:23" ht="15.75" customHeight="1" x14ac:dyDescent="0.3">
      <c r="A2758" s="2" t="s">
        <v>29</v>
      </c>
      <c r="B2758" s="2">
        <v>1197831</v>
      </c>
      <c r="C2758" s="3">
        <v>44335</v>
      </c>
      <c r="D2758" s="12" t="str" cm="1">
        <f t="array" ref="D2758">_xlfn.SWITCH(WEEKDAY(C2758,2), 1, "Lundi", 2, "Mardi", 3, "Mercredi", 4, "Jeudi", 5, "Vendredi", 6, "Samedi", 7, "Dimanche", "Erreur")</f>
        <v>Mercredi</v>
      </c>
      <c r="E2758" s="2" t="s">
        <v>26</v>
      </c>
      <c r="F2758" s="2" t="s">
        <v>103</v>
      </c>
      <c r="G2758" s="2" t="s">
        <v>104</v>
      </c>
      <c r="H2758" s="4" t="s">
        <v>22</v>
      </c>
      <c r="I2758" s="5">
        <v>44.999999999999993</v>
      </c>
      <c r="J2758" s="6">
        <v>350</v>
      </c>
      <c r="K2758" s="7">
        <v>157499.99999999997</v>
      </c>
      <c r="L2758" s="7">
        <v>62999.999999999993</v>
      </c>
      <c r="M2758" s="8">
        <v>0.4</v>
      </c>
      <c r="N2758" s="2" t="s">
        <v>82</v>
      </c>
      <c r="O2758">
        <f t="shared" si="344"/>
        <v>2021</v>
      </c>
      <c r="P2758">
        <f t="shared" si="345"/>
        <v>5</v>
      </c>
      <c r="Q2758" t="str">
        <f t="shared" si="346"/>
        <v>mai</v>
      </c>
      <c r="R2758" t="str">
        <f t="shared" si="347"/>
        <v>Oklahoma</v>
      </c>
      <c r="S2758" t="str">
        <f t="shared" si="348"/>
        <v>2021-05</v>
      </c>
      <c r="T2758">
        <f>IF(AND(COUNTIF(Calculs!$Q$2:$Q$12,$O2758)&gt;0,COUNTIF(Calculs!$S$2:$S$12,$E2758)&gt;0,COUNTIF(Calculs!$U$2:$U$12,$H2758)&gt;0),1,0)</f>
        <v>1</v>
      </c>
      <c r="U2758">
        <f t="shared" si="349"/>
        <v>157499.99999999997</v>
      </c>
      <c r="V2758">
        <f t="shared" si="350"/>
        <v>350</v>
      </c>
      <c r="W2758">
        <f t="shared" si="351"/>
        <v>62999.999999999993</v>
      </c>
    </row>
    <row r="2759" spans="1:23" ht="15.75" customHeight="1" x14ac:dyDescent="0.3">
      <c r="A2759" s="2" t="s">
        <v>29</v>
      </c>
      <c r="B2759" s="2">
        <v>1197831</v>
      </c>
      <c r="C2759" s="3">
        <v>44368</v>
      </c>
      <c r="D2759" s="12" t="str" cm="1">
        <f t="array" ref="D2759">_xlfn.SWITCH(WEEKDAY(C2759,2), 1, "Lundi", 2, "Mardi", 3, "Mercredi", 4, "Jeudi", 5, "Vendredi", 6, "Samedi", 7, "Dimanche", "Erreur")</f>
        <v>Lundi</v>
      </c>
      <c r="E2759" s="2" t="s">
        <v>26</v>
      </c>
      <c r="F2759" s="2" t="s">
        <v>103</v>
      </c>
      <c r="G2759" s="2" t="s">
        <v>104</v>
      </c>
      <c r="H2759" s="4" t="s">
        <v>16</v>
      </c>
      <c r="I2759" s="5">
        <v>40</v>
      </c>
      <c r="J2759" s="6">
        <v>600</v>
      </c>
      <c r="K2759" s="7">
        <v>240000</v>
      </c>
      <c r="L2759" s="7">
        <v>96000</v>
      </c>
      <c r="M2759" s="8">
        <v>0.4</v>
      </c>
      <c r="N2759" s="2" t="s">
        <v>82</v>
      </c>
      <c r="O2759">
        <f t="shared" si="344"/>
        <v>2021</v>
      </c>
      <c r="P2759">
        <f t="shared" si="345"/>
        <v>6</v>
      </c>
      <c r="Q2759" t="str">
        <f t="shared" si="346"/>
        <v>juin</v>
      </c>
      <c r="R2759" t="str">
        <f t="shared" si="347"/>
        <v>Oklahoma</v>
      </c>
      <c r="S2759" t="str">
        <f t="shared" si="348"/>
        <v>2021-06</v>
      </c>
      <c r="T2759">
        <f>IF(AND(COUNTIF(Calculs!$Q$2:$Q$12,$O2759)&gt;0,COUNTIF(Calculs!$S$2:$S$12,$E2759)&gt;0,COUNTIF(Calculs!$U$2:$U$12,$H2759)&gt;0),1,0)</f>
        <v>1</v>
      </c>
      <c r="U2759">
        <f t="shared" si="349"/>
        <v>240000</v>
      </c>
      <c r="V2759">
        <f t="shared" si="350"/>
        <v>600</v>
      </c>
      <c r="W2759">
        <f t="shared" si="351"/>
        <v>96000</v>
      </c>
    </row>
    <row r="2760" spans="1:23" ht="15.75" customHeight="1" x14ac:dyDescent="0.3">
      <c r="A2760" s="2" t="s">
        <v>29</v>
      </c>
      <c r="B2760" s="2">
        <v>1197831</v>
      </c>
      <c r="C2760" s="3">
        <v>44368</v>
      </c>
      <c r="D2760" s="12" t="str" cm="1">
        <f t="array" ref="D2760">_xlfn.SWITCH(WEEKDAY(C2760,2), 1, "Lundi", 2, "Mardi", 3, "Mercredi", 4, "Jeudi", 5, "Vendredi", 6, "Samedi", 7, "Dimanche", "Erreur")</f>
        <v>Lundi</v>
      </c>
      <c r="E2760" s="2" t="s">
        <v>26</v>
      </c>
      <c r="F2760" s="2" t="s">
        <v>103</v>
      </c>
      <c r="G2760" s="2" t="s">
        <v>104</v>
      </c>
      <c r="H2760" s="4" t="s">
        <v>18</v>
      </c>
      <c r="I2760" s="5">
        <v>35</v>
      </c>
      <c r="J2760" s="6">
        <v>350</v>
      </c>
      <c r="K2760" s="7">
        <v>122500</v>
      </c>
      <c r="L2760" s="7">
        <v>42875</v>
      </c>
      <c r="M2760" s="8">
        <v>0.35</v>
      </c>
      <c r="N2760" s="2" t="s">
        <v>82</v>
      </c>
      <c r="O2760">
        <f t="shared" si="344"/>
        <v>2021</v>
      </c>
      <c r="P2760">
        <f t="shared" si="345"/>
        <v>6</v>
      </c>
      <c r="Q2760" t="str">
        <f t="shared" si="346"/>
        <v>juin</v>
      </c>
      <c r="R2760" t="str">
        <f t="shared" si="347"/>
        <v>Oklahoma</v>
      </c>
      <c r="S2760" t="str">
        <f t="shared" si="348"/>
        <v>2021-06</v>
      </c>
      <c r="T2760">
        <f>IF(AND(COUNTIF(Calculs!$Q$2:$Q$12,$O2760)&gt;0,COUNTIF(Calculs!$S$2:$S$12,$E2760)&gt;0,COUNTIF(Calculs!$U$2:$U$12,$H2760)&gt;0),1,0)</f>
        <v>1</v>
      </c>
      <c r="U2760">
        <f t="shared" si="349"/>
        <v>122500</v>
      </c>
      <c r="V2760">
        <f t="shared" si="350"/>
        <v>350</v>
      </c>
      <c r="W2760">
        <f t="shared" si="351"/>
        <v>42875</v>
      </c>
    </row>
    <row r="2761" spans="1:23" ht="15.75" customHeight="1" x14ac:dyDescent="0.3">
      <c r="A2761" s="2" t="s">
        <v>29</v>
      </c>
      <c r="B2761" s="2">
        <v>1197831</v>
      </c>
      <c r="C2761" s="3">
        <v>44368</v>
      </c>
      <c r="D2761" s="12" t="str" cm="1">
        <f t="array" ref="D2761">_xlfn.SWITCH(WEEKDAY(C2761,2), 1, "Lundi", 2, "Mardi", 3, "Mercredi", 4, "Jeudi", 5, "Vendredi", 6, "Samedi", 7, "Dimanche", "Erreur")</f>
        <v>Lundi</v>
      </c>
      <c r="E2761" s="2" t="s">
        <v>26</v>
      </c>
      <c r="F2761" s="2" t="s">
        <v>103</v>
      </c>
      <c r="G2761" s="2" t="s">
        <v>104</v>
      </c>
      <c r="H2761" s="4" t="s">
        <v>19</v>
      </c>
      <c r="I2761" s="5">
        <v>40</v>
      </c>
      <c r="J2761" s="6">
        <v>325</v>
      </c>
      <c r="K2761" s="7">
        <v>130000</v>
      </c>
      <c r="L2761" s="7">
        <v>52000</v>
      </c>
      <c r="M2761" s="8">
        <v>0.4</v>
      </c>
      <c r="N2761" s="2" t="s">
        <v>82</v>
      </c>
      <c r="O2761">
        <f t="shared" si="344"/>
        <v>2021</v>
      </c>
      <c r="P2761">
        <f t="shared" si="345"/>
        <v>6</v>
      </c>
      <c r="Q2761" t="str">
        <f t="shared" si="346"/>
        <v>juin</v>
      </c>
      <c r="R2761" t="str">
        <f t="shared" si="347"/>
        <v>Oklahoma</v>
      </c>
      <c r="S2761" t="str">
        <f t="shared" si="348"/>
        <v>2021-06</v>
      </c>
      <c r="T2761">
        <f>IF(AND(COUNTIF(Calculs!$Q$2:$Q$12,$O2761)&gt;0,COUNTIF(Calculs!$S$2:$S$12,$E2761)&gt;0,COUNTIF(Calculs!$U$2:$U$12,$H2761)&gt;0),1,0)</f>
        <v>1</v>
      </c>
      <c r="U2761">
        <f t="shared" si="349"/>
        <v>130000</v>
      </c>
      <c r="V2761">
        <f t="shared" si="350"/>
        <v>325</v>
      </c>
      <c r="W2761">
        <f t="shared" si="351"/>
        <v>52000</v>
      </c>
    </row>
    <row r="2762" spans="1:23" ht="15.75" customHeight="1" x14ac:dyDescent="0.3">
      <c r="A2762" s="2" t="s">
        <v>29</v>
      </c>
      <c r="B2762" s="2">
        <v>1197831</v>
      </c>
      <c r="C2762" s="3">
        <v>44368</v>
      </c>
      <c r="D2762" s="12" t="str" cm="1">
        <f t="array" ref="D2762">_xlfn.SWITCH(WEEKDAY(C2762,2), 1, "Lundi", 2, "Mardi", 3, "Mercredi", 4, "Jeudi", 5, "Vendredi", 6, "Samedi", 7, "Dimanche", "Erreur")</f>
        <v>Lundi</v>
      </c>
      <c r="E2762" s="2" t="s">
        <v>26</v>
      </c>
      <c r="F2762" s="2" t="s">
        <v>103</v>
      </c>
      <c r="G2762" s="2" t="s">
        <v>104</v>
      </c>
      <c r="H2762" s="4" t="s">
        <v>20</v>
      </c>
      <c r="I2762" s="5">
        <v>40</v>
      </c>
      <c r="J2762" s="6">
        <v>300</v>
      </c>
      <c r="K2762" s="7">
        <v>120000</v>
      </c>
      <c r="L2762" s="7">
        <v>48000</v>
      </c>
      <c r="M2762" s="8">
        <v>0.4</v>
      </c>
      <c r="N2762" s="2" t="s">
        <v>82</v>
      </c>
      <c r="O2762">
        <f t="shared" si="344"/>
        <v>2021</v>
      </c>
      <c r="P2762">
        <f t="shared" si="345"/>
        <v>6</v>
      </c>
      <c r="Q2762" t="str">
        <f t="shared" si="346"/>
        <v>juin</v>
      </c>
      <c r="R2762" t="str">
        <f t="shared" si="347"/>
        <v>Oklahoma</v>
      </c>
      <c r="S2762" t="str">
        <f t="shared" si="348"/>
        <v>2021-06</v>
      </c>
      <c r="T2762">
        <f>IF(AND(COUNTIF(Calculs!$Q$2:$Q$12,$O2762)&gt;0,COUNTIF(Calculs!$S$2:$S$12,$E2762)&gt;0,COUNTIF(Calculs!$U$2:$U$12,$H2762)&gt;0),1,0)</f>
        <v>1</v>
      </c>
      <c r="U2762">
        <f t="shared" si="349"/>
        <v>120000</v>
      </c>
      <c r="V2762">
        <f t="shared" si="350"/>
        <v>300</v>
      </c>
      <c r="W2762">
        <f t="shared" si="351"/>
        <v>48000</v>
      </c>
    </row>
    <row r="2763" spans="1:23" ht="15.75" customHeight="1" x14ac:dyDescent="0.3">
      <c r="A2763" s="2" t="s">
        <v>29</v>
      </c>
      <c r="B2763" s="2">
        <v>1197831</v>
      </c>
      <c r="C2763" s="3">
        <v>44368</v>
      </c>
      <c r="D2763" s="12" t="str" cm="1">
        <f t="array" ref="D2763">_xlfn.SWITCH(WEEKDAY(C2763,2), 1, "Lundi", 2, "Mardi", 3, "Mercredi", 4, "Jeudi", 5, "Vendredi", 6, "Samedi", 7, "Dimanche", "Erreur")</f>
        <v>Lundi</v>
      </c>
      <c r="E2763" s="2" t="s">
        <v>26</v>
      </c>
      <c r="F2763" s="2" t="s">
        <v>103</v>
      </c>
      <c r="G2763" s="2" t="s">
        <v>104</v>
      </c>
      <c r="H2763" s="4" t="s">
        <v>21</v>
      </c>
      <c r="I2763" s="5">
        <v>54.999999999999993</v>
      </c>
      <c r="J2763" s="6">
        <v>300</v>
      </c>
      <c r="K2763" s="7">
        <v>164999.99999999997</v>
      </c>
      <c r="L2763" s="7">
        <v>57749.999999999985</v>
      </c>
      <c r="M2763" s="8">
        <v>0.35</v>
      </c>
      <c r="N2763" s="2" t="s">
        <v>82</v>
      </c>
      <c r="O2763">
        <f t="shared" si="344"/>
        <v>2021</v>
      </c>
      <c r="P2763">
        <f t="shared" si="345"/>
        <v>6</v>
      </c>
      <c r="Q2763" t="str">
        <f t="shared" si="346"/>
        <v>juin</v>
      </c>
      <c r="R2763" t="str">
        <f t="shared" si="347"/>
        <v>Oklahoma</v>
      </c>
      <c r="S2763" t="str">
        <f t="shared" si="348"/>
        <v>2021-06</v>
      </c>
      <c r="T2763">
        <f>IF(AND(COUNTIF(Calculs!$Q$2:$Q$12,$O2763)&gt;0,COUNTIF(Calculs!$S$2:$S$12,$E2763)&gt;0,COUNTIF(Calculs!$U$2:$U$12,$H2763)&gt;0),1,0)</f>
        <v>1</v>
      </c>
      <c r="U2763">
        <f t="shared" si="349"/>
        <v>164999.99999999997</v>
      </c>
      <c r="V2763">
        <f t="shared" si="350"/>
        <v>300</v>
      </c>
      <c r="W2763">
        <f t="shared" si="351"/>
        <v>57749.999999999985</v>
      </c>
    </row>
    <row r="2764" spans="1:23" ht="15.75" customHeight="1" x14ac:dyDescent="0.3">
      <c r="A2764" s="2" t="s">
        <v>29</v>
      </c>
      <c r="B2764" s="2">
        <v>1197831</v>
      </c>
      <c r="C2764" s="3">
        <v>44368</v>
      </c>
      <c r="D2764" s="12" t="str" cm="1">
        <f t="array" ref="D2764">_xlfn.SWITCH(WEEKDAY(C2764,2), 1, "Lundi", 2, "Mardi", 3, "Mercredi", 4, "Jeudi", 5, "Vendredi", 6, "Samedi", 7, "Dimanche", "Erreur")</f>
        <v>Lundi</v>
      </c>
      <c r="E2764" s="2" t="s">
        <v>26</v>
      </c>
      <c r="F2764" s="2" t="s">
        <v>103</v>
      </c>
      <c r="G2764" s="2" t="s">
        <v>104</v>
      </c>
      <c r="H2764" s="4" t="s">
        <v>22</v>
      </c>
      <c r="I2764" s="5">
        <v>60</v>
      </c>
      <c r="J2764" s="6">
        <v>475</v>
      </c>
      <c r="K2764" s="7">
        <v>285000</v>
      </c>
      <c r="L2764" s="7">
        <v>114000</v>
      </c>
      <c r="M2764" s="8">
        <v>0.4</v>
      </c>
      <c r="N2764" s="2" t="s">
        <v>82</v>
      </c>
      <c r="O2764">
        <f t="shared" si="344"/>
        <v>2021</v>
      </c>
      <c r="P2764">
        <f t="shared" si="345"/>
        <v>6</v>
      </c>
      <c r="Q2764" t="str">
        <f t="shared" si="346"/>
        <v>juin</v>
      </c>
      <c r="R2764" t="str">
        <f t="shared" si="347"/>
        <v>Oklahoma</v>
      </c>
      <c r="S2764" t="str">
        <f t="shared" si="348"/>
        <v>2021-06</v>
      </c>
      <c r="T2764">
        <f>IF(AND(COUNTIF(Calculs!$Q$2:$Q$12,$O2764)&gt;0,COUNTIF(Calculs!$S$2:$S$12,$E2764)&gt;0,COUNTIF(Calculs!$U$2:$U$12,$H2764)&gt;0),1,0)</f>
        <v>1</v>
      </c>
      <c r="U2764">
        <f t="shared" si="349"/>
        <v>285000</v>
      </c>
      <c r="V2764">
        <f t="shared" si="350"/>
        <v>475</v>
      </c>
      <c r="W2764">
        <f t="shared" si="351"/>
        <v>114000</v>
      </c>
    </row>
    <row r="2765" spans="1:23" ht="15.75" customHeight="1" x14ac:dyDescent="0.3">
      <c r="A2765" s="2" t="s">
        <v>29</v>
      </c>
      <c r="B2765" s="2">
        <v>1197831</v>
      </c>
      <c r="C2765" s="3">
        <v>44396</v>
      </c>
      <c r="D2765" s="12" t="str" cm="1">
        <f t="array" ref="D2765">_xlfn.SWITCH(WEEKDAY(C2765,2), 1, "Lundi", 2, "Mardi", 3, "Mercredi", 4, "Jeudi", 5, "Vendredi", 6, "Samedi", 7, "Dimanche", "Erreur")</f>
        <v>Lundi</v>
      </c>
      <c r="E2765" s="2" t="s">
        <v>26</v>
      </c>
      <c r="F2765" s="2" t="s">
        <v>103</v>
      </c>
      <c r="G2765" s="2" t="s">
        <v>104</v>
      </c>
      <c r="H2765" s="4" t="s">
        <v>16</v>
      </c>
      <c r="I2765" s="5">
        <v>54.999999999999993</v>
      </c>
      <c r="J2765" s="6">
        <v>700</v>
      </c>
      <c r="K2765" s="7">
        <v>384999.99999999994</v>
      </c>
      <c r="L2765" s="7">
        <v>153999.99999999997</v>
      </c>
      <c r="M2765" s="8">
        <v>0.4</v>
      </c>
      <c r="N2765" s="2" t="s">
        <v>82</v>
      </c>
      <c r="O2765">
        <f t="shared" si="344"/>
        <v>2021</v>
      </c>
      <c r="P2765">
        <f t="shared" si="345"/>
        <v>7</v>
      </c>
      <c r="Q2765" t="str">
        <f t="shared" si="346"/>
        <v>juil</v>
      </c>
      <c r="R2765" t="str">
        <f t="shared" si="347"/>
        <v>Oklahoma</v>
      </c>
      <c r="S2765" t="str">
        <f t="shared" si="348"/>
        <v>2021-07</v>
      </c>
      <c r="T2765">
        <f>IF(AND(COUNTIF(Calculs!$Q$2:$Q$12,$O2765)&gt;0,COUNTIF(Calculs!$S$2:$S$12,$E2765)&gt;0,COUNTIF(Calculs!$U$2:$U$12,$H2765)&gt;0),1,0)</f>
        <v>1</v>
      </c>
      <c r="U2765">
        <f t="shared" si="349"/>
        <v>384999.99999999994</v>
      </c>
      <c r="V2765">
        <f t="shared" si="350"/>
        <v>700</v>
      </c>
      <c r="W2765">
        <f t="shared" si="351"/>
        <v>153999.99999999997</v>
      </c>
    </row>
    <row r="2766" spans="1:23" ht="15.75" customHeight="1" x14ac:dyDescent="0.3">
      <c r="A2766" s="2" t="s">
        <v>29</v>
      </c>
      <c r="B2766" s="2">
        <v>1197831</v>
      </c>
      <c r="C2766" s="3">
        <v>44396</v>
      </c>
      <c r="D2766" s="12" t="str" cm="1">
        <f t="array" ref="D2766">_xlfn.SWITCH(WEEKDAY(C2766,2), 1, "Lundi", 2, "Mardi", 3, "Mercredi", 4, "Jeudi", 5, "Vendredi", 6, "Samedi", 7, "Dimanche", "Erreur")</f>
        <v>Lundi</v>
      </c>
      <c r="E2766" s="2" t="s">
        <v>26</v>
      </c>
      <c r="F2766" s="2" t="s">
        <v>103</v>
      </c>
      <c r="G2766" s="2" t="s">
        <v>104</v>
      </c>
      <c r="H2766" s="4" t="s">
        <v>18</v>
      </c>
      <c r="I2766" s="5">
        <v>50</v>
      </c>
      <c r="J2766" s="6">
        <v>450</v>
      </c>
      <c r="K2766" s="7">
        <v>225000</v>
      </c>
      <c r="L2766" s="7">
        <v>78750</v>
      </c>
      <c r="M2766" s="8">
        <v>0.35</v>
      </c>
      <c r="N2766" s="2" t="s">
        <v>82</v>
      </c>
      <c r="O2766">
        <f t="shared" si="344"/>
        <v>2021</v>
      </c>
      <c r="P2766">
        <f t="shared" si="345"/>
        <v>7</v>
      </c>
      <c r="Q2766" t="str">
        <f t="shared" si="346"/>
        <v>juil</v>
      </c>
      <c r="R2766" t="str">
        <f t="shared" si="347"/>
        <v>Oklahoma</v>
      </c>
      <c r="S2766" t="str">
        <f t="shared" si="348"/>
        <v>2021-07</v>
      </c>
      <c r="T2766">
        <f>IF(AND(COUNTIF(Calculs!$Q$2:$Q$12,$O2766)&gt;0,COUNTIF(Calculs!$S$2:$S$12,$E2766)&gt;0,COUNTIF(Calculs!$U$2:$U$12,$H2766)&gt;0),1,0)</f>
        <v>1</v>
      </c>
      <c r="U2766">
        <f t="shared" si="349"/>
        <v>225000</v>
      </c>
      <c r="V2766">
        <f t="shared" si="350"/>
        <v>450</v>
      </c>
      <c r="W2766">
        <f t="shared" si="351"/>
        <v>78750</v>
      </c>
    </row>
    <row r="2767" spans="1:23" ht="15.75" customHeight="1" x14ac:dyDescent="0.3">
      <c r="A2767" s="2" t="s">
        <v>29</v>
      </c>
      <c r="B2767" s="2">
        <v>1197831</v>
      </c>
      <c r="C2767" s="3">
        <v>44396</v>
      </c>
      <c r="D2767" s="12" t="str" cm="1">
        <f t="array" ref="D2767">_xlfn.SWITCH(WEEKDAY(C2767,2), 1, "Lundi", 2, "Mardi", 3, "Mercredi", 4, "Jeudi", 5, "Vendredi", 6, "Samedi", 7, "Dimanche", "Erreur")</f>
        <v>Lundi</v>
      </c>
      <c r="E2767" s="2" t="s">
        <v>26</v>
      </c>
      <c r="F2767" s="2" t="s">
        <v>103</v>
      </c>
      <c r="G2767" s="2" t="s">
        <v>104</v>
      </c>
      <c r="H2767" s="4" t="s">
        <v>19</v>
      </c>
      <c r="I2767" s="5">
        <v>45</v>
      </c>
      <c r="J2767" s="6">
        <v>375</v>
      </c>
      <c r="K2767" s="7">
        <v>168750</v>
      </c>
      <c r="L2767" s="7">
        <v>67500</v>
      </c>
      <c r="M2767" s="8">
        <v>0.4</v>
      </c>
      <c r="N2767" s="2" t="s">
        <v>82</v>
      </c>
      <c r="O2767">
        <f t="shared" si="344"/>
        <v>2021</v>
      </c>
      <c r="P2767">
        <f t="shared" si="345"/>
        <v>7</v>
      </c>
      <c r="Q2767" t="str">
        <f t="shared" si="346"/>
        <v>juil</v>
      </c>
      <c r="R2767" t="str">
        <f t="shared" si="347"/>
        <v>Oklahoma</v>
      </c>
      <c r="S2767" t="str">
        <f t="shared" si="348"/>
        <v>2021-07</v>
      </c>
      <c r="T2767">
        <f>IF(AND(COUNTIF(Calculs!$Q$2:$Q$12,$O2767)&gt;0,COUNTIF(Calculs!$S$2:$S$12,$E2767)&gt;0,COUNTIF(Calculs!$U$2:$U$12,$H2767)&gt;0),1,0)</f>
        <v>1</v>
      </c>
      <c r="U2767">
        <f t="shared" si="349"/>
        <v>168750</v>
      </c>
      <c r="V2767">
        <f t="shared" si="350"/>
        <v>375</v>
      </c>
      <c r="W2767">
        <f t="shared" si="351"/>
        <v>67500</v>
      </c>
    </row>
    <row r="2768" spans="1:23" ht="15.75" customHeight="1" x14ac:dyDescent="0.3">
      <c r="A2768" s="2" t="s">
        <v>29</v>
      </c>
      <c r="B2768" s="2">
        <v>1197831</v>
      </c>
      <c r="C2768" s="3">
        <v>44396</v>
      </c>
      <c r="D2768" s="12" t="str" cm="1">
        <f t="array" ref="D2768">_xlfn.SWITCH(WEEKDAY(C2768,2), 1, "Lundi", 2, "Mardi", 3, "Mercredi", 4, "Jeudi", 5, "Vendredi", 6, "Samedi", 7, "Dimanche", "Erreur")</f>
        <v>Lundi</v>
      </c>
      <c r="E2768" s="2" t="s">
        <v>26</v>
      </c>
      <c r="F2768" s="2" t="s">
        <v>103</v>
      </c>
      <c r="G2768" s="2" t="s">
        <v>104</v>
      </c>
      <c r="H2768" s="4" t="s">
        <v>20</v>
      </c>
      <c r="I2768" s="5">
        <v>45</v>
      </c>
      <c r="J2768" s="6">
        <v>325</v>
      </c>
      <c r="K2768" s="7">
        <v>146250</v>
      </c>
      <c r="L2768" s="7">
        <v>58500</v>
      </c>
      <c r="M2768" s="8">
        <v>0.4</v>
      </c>
      <c r="N2768" s="2" t="s">
        <v>82</v>
      </c>
      <c r="O2768">
        <f t="shared" si="344"/>
        <v>2021</v>
      </c>
      <c r="P2768">
        <f t="shared" si="345"/>
        <v>7</v>
      </c>
      <c r="Q2768" t="str">
        <f t="shared" si="346"/>
        <v>juil</v>
      </c>
      <c r="R2768" t="str">
        <f t="shared" si="347"/>
        <v>Oklahoma</v>
      </c>
      <c r="S2768" t="str">
        <f t="shared" si="348"/>
        <v>2021-07</v>
      </c>
      <c r="T2768">
        <f>IF(AND(COUNTIF(Calculs!$Q$2:$Q$12,$O2768)&gt;0,COUNTIF(Calculs!$S$2:$S$12,$E2768)&gt;0,COUNTIF(Calculs!$U$2:$U$12,$H2768)&gt;0),1,0)</f>
        <v>1</v>
      </c>
      <c r="U2768">
        <f t="shared" si="349"/>
        <v>146250</v>
      </c>
      <c r="V2768">
        <f t="shared" si="350"/>
        <v>325</v>
      </c>
      <c r="W2768">
        <f t="shared" si="351"/>
        <v>58500</v>
      </c>
    </row>
    <row r="2769" spans="1:23" ht="15.75" customHeight="1" x14ac:dyDescent="0.3">
      <c r="A2769" s="2" t="s">
        <v>29</v>
      </c>
      <c r="B2769" s="2">
        <v>1197831</v>
      </c>
      <c r="C2769" s="3">
        <v>44396</v>
      </c>
      <c r="D2769" s="12" t="str" cm="1">
        <f t="array" ref="D2769">_xlfn.SWITCH(WEEKDAY(C2769,2), 1, "Lundi", 2, "Mardi", 3, "Mercredi", 4, "Jeudi", 5, "Vendredi", 6, "Samedi", 7, "Dimanche", "Erreur")</f>
        <v>Lundi</v>
      </c>
      <c r="E2769" s="2" t="s">
        <v>26</v>
      </c>
      <c r="F2769" s="2" t="s">
        <v>103</v>
      </c>
      <c r="G2769" s="2" t="s">
        <v>104</v>
      </c>
      <c r="H2769" s="4" t="s">
        <v>21</v>
      </c>
      <c r="I2769" s="5">
        <v>60</v>
      </c>
      <c r="J2769" s="6">
        <v>350</v>
      </c>
      <c r="K2769" s="7">
        <v>210000</v>
      </c>
      <c r="L2769" s="7">
        <v>73500</v>
      </c>
      <c r="M2769" s="8">
        <v>0.35</v>
      </c>
      <c r="N2769" s="2" t="s">
        <v>82</v>
      </c>
      <c r="O2769">
        <f t="shared" si="344"/>
        <v>2021</v>
      </c>
      <c r="P2769">
        <f t="shared" si="345"/>
        <v>7</v>
      </c>
      <c r="Q2769" t="str">
        <f t="shared" si="346"/>
        <v>juil</v>
      </c>
      <c r="R2769" t="str">
        <f t="shared" si="347"/>
        <v>Oklahoma</v>
      </c>
      <c r="S2769" t="str">
        <f t="shared" si="348"/>
        <v>2021-07</v>
      </c>
      <c r="T2769">
        <f>IF(AND(COUNTIF(Calculs!$Q$2:$Q$12,$O2769)&gt;0,COUNTIF(Calculs!$S$2:$S$12,$E2769)&gt;0,COUNTIF(Calculs!$U$2:$U$12,$H2769)&gt;0),1,0)</f>
        <v>1</v>
      </c>
      <c r="U2769">
        <f t="shared" si="349"/>
        <v>210000</v>
      </c>
      <c r="V2769">
        <f t="shared" si="350"/>
        <v>350</v>
      </c>
      <c r="W2769">
        <f t="shared" si="351"/>
        <v>73500</v>
      </c>
    </row>
    <row r="2770" spans="1:23" ht="15.75" customHeight="1" x14ac:dyDescent="0.3">
      <c r="A2770" s="2" t="s">
        <v>29</v>
      </c>
      <c r="B2770" s="2">
        <v>1197831</v>
      </c>
      <c r="C2770" s="3">
        <v>44396</v>
      </c>
      <c r="D2770" s="12" t="str" cm="1">
        <f t="array" ref="D2770">_xlfn.SWITCH(WEEKDAY(C2770,2), 1, "Lundi", 2, "Mardi", 3, "Mercredi", 4, "Jeudi", 5, "Vendredi", 6, "Samedi", 7, "Dimanche", "Erreur")</f>
        <v>Lundi</v>
      </c>
      <c r="E2770" s="2" t="s">
        <v>26</v>
      </c>
      <c r="F2770" s="2" t="s">
        <v>103</v>
      </c>
      <c r="G2770" s="2" t="s">
        <v>104</v>
      </c>
      <c r="H2770" s="4" t="s">
        <v>22</v>
      </c>
      <c r="I2770" s="5">
        <v>65</v>
      </c>
      <c r="J2770" s="6">
        <v>525</v>
      </c>
      <c r="K2770" s="7">
        <v>341250</v>
      </c>
      <c r="L2770" s="7">
        <v>136500</v>
      </c>
      <c r="M2770" s="8">
        <v>0.4</v>
      </c>
      <c r="N2770" s="2" t="s">
        <v>82</v>
      </c>
      <c r="O2770">
        <f t="shared" si="344"/>
        <v>2021</v>
      </c>
      <c r="P2770">
        <f t="shared" si="345"/>
        <v>7</v>
      </c>
      <c r="Q2770" t="str">
        <f t="shared" si="346"/>
        <v>juil</v>
      </c>
      <c r="R2770" t="str">
        <f t="shared" si="347"/>
        <v>Oklahoma</v>
      </c>
      <c r="S2770" t="str">
        <f t="shared" si="348"/>
        <v>2021-07</v>
      </c>
      <c r="T2770">
        <f>IF(AND(COUNTIF(Calculs!$Q$2:$Q$12,$O2770)&gt;0,COUNTIF(Calculs!$S$2:$S$12,$E2770)&gt;0,COUNTIF(Calculs!$U$2:$U$12,$H2770)&gt;0),1,0)</f>
        <v>1</v>
      </c>
      <c r="U2770">
        <f t="shared" si="349"/>
        <v>341250</v>
      </c>
      <c r="V2770">
        <f t="shared" si="350"/>
        <v>525</v>
      </c>
      <c r="W2770">
        <f t="shared" si="351"/>
        <v>136500</v>
      </c>
    </row>
    <row r="2771" spans="1:23" ht="15.75" customHeight="1" x14ac:dyDescent="0.3">
      <c r="A2771" s="2" t="s">
        <v>29</v>
      </c>
      <c r="B2771" s="2">
        <v>1197831</v>
      </c>
      <c r="C2771" s="3">
        <v>44428</v>
      </c>
      <c r="D2771" s="12" t="str" cm="1">
        <f t="array" ref="D2771">_xlfn.SWITCH(WEEKDAY(C2771,2), 1, "Lundi", 2, "Mardi", 3, "Mercredi", 4, "Jeudi", 5, "Vendredi", 6, "Samedi", 7, "Dimanche", "Erreur")</f>
        <v>Vendredi</v>
      </c>
      <c r="E2771" s="2" t="s">
        <v>26</v>
      </c>
      <c r="F2771" s="2" t="s">
        <v>103</v>
      </c>
      <c r="G2771" s="2" t="s">
        <v>104</v>
      </c>
      <c r="H2771" s="4" t="s">
        <v>16</v>
      </c>
      <c r="I2771" s="5">
        <v>60</v>
      </c>
      <c r="J2771" s="6">
        <v>675</v>
      </c>
      <c r="K2771" s="7">
        <v>405000</v>
      </c>
      <c r="L2771" s="7">
        <v>162000</v>
      </c>
      <c r="M2771" s="8">
        <v>0.4</v>
      </c>
      <c r="N2771" s="2" t="s">
        <v>82</v>
      </c>
      <c r="O2771">
        <f t="shared" si="344"/>
        <v>2021</v>
      </c>
      <c r="P2771">
        <f t="shared" si="345"/>
        <v>8</v>
      </c>
      <c r="Q2771" t="str">
        <f t="shared" si="346"/>
        <v>août</v>
      </c>
      <c r="R2771" t="str">
        <f t="shared" si="347"/>
        <v>Oklahoma</v>
      </c>
      <c r="S2771" t="str">
        <f t="shared" si="348"/>
        <v>2021-08</v>
      </c>
      <c r="T2771">
        <f>IF(AND(COUNTIF(Calculs!$Q$2:$Q$12,$O2771)&gt;0,COUNTIF(Calculs!$S$2:$S$12,$E2771)&gt;0,COUNTIF(Calculs!$U$2:$U$12,$H2771)&gt;0),1,0)</f>
        <v>1</v>
      </c>
      <c r="U2771">
        <f t="shared" si="349"/>
        <v>405000</v>
      </c>
      <c r="V2771">
        <f t="shared" si="350"/>
        <v>675</v>
      </c>
      <c r="W2771">
        <f t="shared" si="351"/>
        <v>162000</v>
      </c>
    </row>
    <row r="2772" spans="1:23" ht="15.75" customHeight="1" x14ac:dyDescent="0.3">
      <c r="A2772" s="2" t="s">
        <v>29</v>
      </c>
      <c r="B2772" s="2">
        <v>1197831</v>
      </c>
      <c r="C2772" s="3">
        <v>44428</v>
      </c>
      <c r="D2772" s="12" t="str" cm="1">
        <f t="array" ref="D2772">_xlfn.SWITCH(WEEKDAY(C2772,2), 1, "Lundi", 2, "Mardi", 3, "Mercredi", 4, "Jeudi", 5, "Vendredi", 6, "Samedi", 7, "Dimanche", "Erreur")</f>
        <v>Vendredi</v>
      </c>
      <c r="E2772" s="2" t="s">
        <v>26</v>
      </c>
      <c r="F2772" s="2" t="s">
        <v>103</v>
      </c>
      <c r="G2772" s="2" t="s">
        <v>104</v>
      </c>
      <c r="H2772" s="4" t="s">
        <v>18</v>
      </c>
      <c r="I2772" s="5">
        <v>55.000000000000007</v>
      </c>
      <c r="J2772" s="6">
        <v>450</v>
      </c>
      <c r="K2772" s="7">
        <v>247500.00000000003</v>
      </c>
      <c r="L2772" s="7">
        <v>86625</v>
      </c>
      <c r="M2772" s="8">
        <v>0.35</v>
      </c>
      <c r="N2772" s="2" t="s">
        <v>82</v>
      </c>
      <c r="O2772">
        <f t="shared" si="344"/>
        <v>2021</v>
      </c>
      <c r="P2772">
        <f t="shared" si="345"/>
        <v>8</v>
      </c>
      <c r="Q2772" t="str">
        <f t="shared" si="346"/>
        <v>août</v>
      </c>
      <c r="R2772" t="str">
        <f t="shared" si="347"/>
        <v>Oklahoma</v>
      </c>
      <c r="S2772" t="str">
        <f t="shared" si="348"/>
        <v>2021-08</v>
      </c>
      <c r="T2772">
        <f>IF(AND(COUNTIF(Calculs!$Q$2:$Q$12,$O2772)&gt;0,COUNTIF(Calculs!$S$2:$S$12,$E2772)&gt;0,COUNTIF(Calculs!$U$2:$U$12,$H2772)&gt;0),1,0)</f>
        <v>1</v>
      </c>
      <c r="U2772">
        <f t="shared" si="349"/>
        <v>247500.00000000003</v>
      </c>
      <c r="V2772">
        <f t="shared" si="350"/>
        <v>450</v>
      </c>
      <c r="W2772">
        <f t="shared" si="351"/>
        <v>86625</v>
      </c>
    </row>
    <row r="2773" spans="1:23" ht="15.75" customHeight="1" x14ac:dyDescent="0.3">
      <c r="A2773" s="2" t="s">
        <v>29</v>
      </c>
      <c r="B2773" s="2">
        <v>1197831</v>
      </c>
      <c r="C2773" s="3">
        <v>44428</v>
      </c>
      <c r="D2773" s="12" t="str" cm="1">
        <f t="array" ref="D2773">_xlfn.SWITCH(WEEKDAY(C2773,2), 1, "Lundi", 2, "Mardi", 3, "Mercredi", 4, "Jeudi", 5, "Vendredi", 6, "Samedi", 7, "Dimanche", "Erreur")</f>
        <v>Vendredi</v>
      </c>
      <c r="E2773" s="2" t="s">
        <v>26</v>
      </c>
      <c r="F2773" s="2" t="s">
        <v>103</v>
      </c>
      <c r="G2773" s="2" t="s">
        <v>104</v>
      </c>
      <c r="H2773" s="4" t="s">
        <v>19</v>
      </c>
      <c r="I2773" s="5">
        <v>50</v>
      </c>
      <c r="J2773" s="6">
        <v>375</v>
      </c>
      <c r="K2773" s="7">
        <v>187500</v>
      </c>
      <c r="L2773" s="7">
        <v>75000</v>
      </c>
      <c r="M2773" s="8">
        <v>0.4</v>
      </c>
      <c r="N2773" s="2" t="s">
        <v>82</v>
      </c>
      <c r="O2773">
        <f t="shared" si="344"/>
        <v>2021</v>
      </c>
      <c r="P2773">
        <f t="shared" si="345"/>
        <v>8</v>
      </c>
      <c r="Q2773" t="str">
        <f t="shared" si="346"/>
        <v>août</v>
      </c>
      <c r="R2773" t="str">
        <f t="shared" si="347"/>
        <v>Oklahoma</v>
      </c>
      <c r="S2773" t="str">
        <f t="shared" si="348"/>
        <v>2021-08</v>
      </c>
      <c r="T2773">
        <f>IF(AND(COUNTIF(Calculs!$Q$2:$Q$12,$O2773)&gt;0,COUNTIF(Calculs!$S$2:$S$12,$E2773)&gt;0,COUNTIF(Calculs!$U$2:$U$12,$H2773)&gt;0),1,0)</f>
        <v>1</v>
      </c>
      <c r="U2773">
        <f t="shared" si="349"/>
        <v>187500</v>
      </c>
      <c r="V2773">
        <f t="shared" si="350"/>
        <v>375</v>
      </c>
      <c r="W2773">
        <f t="shared" si="351"/>
        <v>75000</v>
      </c>
    </row>
    <row r="2774" spans="1:23" ht="15.75" customHeight="1" x14ac:dyDescent="0.3">
      <c r="A2774" s="2" t="s">
        <v>29</v>
      </c>
      <c r="B2774" s="2">
        <v>1197831</v>
      </c>
      <c r="C2774" s="3">
        <v>44428</v>
      </c>
      <c r="D2774" s="12" t="str" cm="1">
        <f t="array" ref="D2774">_xlfn.SWITCH(WEEKDAY(C2774,2), 1, "Lundi", 2, "Mardi", 3, "Mercredi", 4, "Jeudi", 5, "Vendredi", 6, "Samedi", 7, "Dimanche", "Erreur")</f>
        <v>Vendredi</v>
      </c>
      <c r="E2774" s="2" t="s">
        <v>26</v>
      </c>
      <c r="F2774" s="2" t="s">
        <v>103</v>
      </c>
      <c r="G2774" s="2" t="s">
        <v>104</v>
      </c>
      <c r="H2774" s="4" t="s">
        <v>20</v>
      </c>
      <c r="I2774" s="5">
        <v>40</v>
      </c>
      <c r="J2774" s="6">
        <v>325</v>
      </c>
      <c r="K2774" s="7">
        <v>130000</v>
      </c>
      <c r="L2774" s="7">
        <v>52000</v>
      </c>
      <c r="M2774" s="8">
        <v>0.4</v>
      </c>
      <c r="N2774" s="2" t="s">
        <v>82</v>
      </c>
      <c r="O2774">
        <f t="shared" si="344"/>
        <v>2021</v>
      </c>
      <c r="P2774">
        <f t="shared" si="345"/>
        <v>8</v>
      </c>
      <c r="Q2774" t="str">
        <f t="shared" si="346"/>
        <v>août</v>
      </c>
      <c r="R2774" t="str">
        <f t="shared" si="347"/>
        <v>Oklahoma</v>
      </c>
      <c r="S2774" t="str">
        <f t="shared" si="348"/>
        <v>2021-08</v>
      </c>
      <c r="T2774">
        <f>IF(AND(COUNTIF(Calculs!$Q$2:$Q$12,$O2774)&gt;0,COUNTIF(Calculs!$S$2:$S$12,$E2774)&gt;0,COUNTIF(Calculs!$U$2:$U$12,$H2774)&gt;0),1,0)</f>
        <v>1</v>
      </c>
      <c r="U2774">
        <f t="shared" si="349"/>
        <v>130000</v>
      </c>
      <c r="V2774">
        <f t="shared" si="350"/>
        <v>325</v>
      </c>
      <c r="W2774">
        <f t="shared" si="351"/>
        <v>52000</v>
      </c>
    </row>
    <row r="2775" spans="1:23" ht="15.75" customHeight="1" x14ac:dyDescent="0.3">
      <c r="A2775" s="2" t="s">
        <v>29</v>
      </c>
      <c r="B2775" s="2">
        <v>1197831</v>
      </c>
      <c r="C2775" s="3">
        <v>44428</v>
      </c>
      <c r="D2775" s="12" t="str" cm="1">
        <f t="array" ref="D2775">_xlfn.SWITCH(WEEKDAY(C2775,2), 1, "Lundi", 2, "Mardi", 3, "Mercredi", 4, "Jeudi", 5, "Vendredi", 6, "Samedi", 7, "Dimanche", "Erreur")</f>
        <v>Vendredi</v>
      </c>
      <c r="E2775" s="2" t="s">
        <v>26</v>
      </c>
      <c r="F2775" s="2" t="s">
        <v>103</v>
      </c>
      <c r="G2775" s="2" t="s">
        <v>104</v>
      </c>
      <c r="H2775" s="4" t="s">
        <v>21</v>
      </c>
      <c r="I2775" s="5">
        <v>50</v>
      </c>
      <c r="J2775" s="6">
        <v>300</v>
      </c>
      <c r="K2775" s="7">
        <v>150000</v>
      </c>
      <c r="L2775" s="7">
        <v>52500</v>
      </c>
      <c r="M2775" s="8">
        <v>0.35</v>
      </c>
      <c r="N2775" s="2" t="s">
        <v>82</v>
      </c>
      <c r="O2775">
        <f t="shared" si="344"/>
        <v>2021</v>
      </c>
      <c r="P2775">
        <f t="shared" si="345"/>
        <v>8</v>
      </c>
      <c r="Q2775" t="str">
        <f t="shared" si="346"/>
        <v>août</v>
      </c>
      <c r="R2775" t="str">
        <f t="shared" si="347"/>
        <v>Oklahoma</v>
      </c>
      <c r="S2775" t="str">
        <f t="shared" si="348"/>
        <v>2021-08</v>
      </c>
      <c r="T2775">
        <f>IF(AND(COUNTIF(Calculs!$Q$2:$Q$12,$O2775)&gt;0,COUNTIF(Calculs!$S$2:$S$12,$E2775)&gt;0,COUNTIF(Calculs!$U$2:$U$12,$H2775)&gt;0),1,0)</f>
        <v>1</v>
      </c>
      <c r="U2775">
        <f t="shared" si="349"/>
        <v>150000</v>
      </c>
      <c r="V2775">
        <f t="shared" si="350"/>
        <v>300</v>
      </c>
      <c r="W2775">
        <f t="shared" si="351"/>
        <v>52500</v>
      </c>
    </row>
    <row r="2776" spans="1:23" ht="15.75" customHeight="1" x14ac:dyDescent="0.3">
      <c r="A2776" s="2" t="s">
        <v>29</v>
      </c>
      <c r="B2776" s="2">
        <v>1197831</v>
      </c>
      <c r="C2776" s="3">
        <v>44428</v>
      </c>
      <c r="D2776" s="12" t="str" cm="1">
        <f t="array" ref="D2776">_xlfn.SWITCH(WEEKDAY(C2776,2), 1, "Lundi", 2, "Mardi", 3, "Mercredi", 4, "Jeudi", 5, "Vendredi", 6, "Samedi", 7, "Dimanche", "Erreur")</f>
        <v>Vendredi</v>
      </c>
      <c r="E2776" s="2" t="s">
        <v>26</v>
      </c>
      <c r="F2776" s="2" t="s">
        <v>103</v>
      </c>
      <c r="G2776" s="2" t="s">
        <v>104</v>
      </c>
      <c r="H2776" s="4" t="s">
        <v>22</v>
      </c>
      <c r="I2776" s="5">
        <v>55.000000000000007</v>
      </c>
      <c r="J2776" s="6">
        <v>475</v>
      </c>
      <c r="K2776" s="7">
        <v>261250.00000000003</v>
      </c>
      <c r="L2776" s="7">
        <v>104500.00000000001</v>
      </c>
      <c r="M2776" s="8">
        <v>0.4</v>
      </c>
      <c r="N2776" s="2" t="s">
        <v>82</v>
      </c>
      <c r="O2776">
        <f t="shared" si="344"/>
        <v>2021</v>
      </c>
      <c r="P2776">
        <f t="shared" si="345"/>
        <v>8</v>
      </c>
      <c r="Q2776" t="str">
        <f t="shared" si="346"/>
        <v>août</v>
      </c>
      <c r="R2776" t="str">
        <f t="shared" si="347"/>
        <v>Oklahoma</v>
      </c>
      <c r="S2776" t="str">
        <f t="shared" si="348"/>
        <v>2021-08</v>
      </c>
      <c r="T2776">
        <f>IF(AND(COUNTIF(Calculs!$Q$2:$Q$12,$O2776)&gt;0,COUNTIF(Calculs!$S$2:$S$12,$E2776)&gt;0,COUNTIF(Calculs!$U$2:$U$12,$H2776)&gt;0),1,0)</f>
        <v>1</v>
      </c>
      <c r="U2776">
        <f t="shared" si="349"/>
        <v>261250.00000000003</v>
      </c>
      <c r="V2776">
        <f t="shared" si="350"/>
        <v>475</v>
      </c>
      <c r="W2776">
        <f t="shared" si="351"/>
        <v>104500.00000000001</v>
      </c>
    </row>
    <row r="2777" spans="1:23" ht="15.75" customHeight="1" x14ac:dyDescent="0.3">
      <c r="A2777" s="2" t="s">
        <v>29</v>
      </c>
      <c r="B2777" s="2">
        <v>1197831</v>
      </c>
      <c r="C2777" s="3">
        <v>44458</v>
      </c>
      <c r="D2777" s="12" t="str" cm="1">
        <f t="array" ref="D2777">_xlfn.SWITCH(WEEKDAY(C2777,2), 1, "Lundi", 2, "Mardi", 3, "Mercredi", 4, "Jeudi", 5, "Vendredi", 6, "Samedi", 7, "Dimanche", "Erreur")</f>
        <v>Dimanche</v>
      </c>
      <c r="E2777" s="2" t="s">
        <v>26</v>
      </c>
      <c r="F2777" s="2" t="s">
        <v>103</v>
      </c>
      <c r="G2777" s="2" t="s">
        <v>104</v>
      </c>
      <c r="H2777" s="4" t="s">
        <v>16</v>
      </c>
      <c r="I2777" s="5">
        <v>50</v>
      </c>
      <c r="J2777" s="6">
        <v>575</v>
      </c>
      <c r="K2777" s="7">
        <v>287500</v>
      </c>
      <c r="L2777" s="7">
        <v>115000</v>
      </c>
      <c r="M2777" s="8">
        <v>0.4</v>
      </c>
      <c r="N2777" s="2" t="s">
        <v>82</v>
      </c>
      <c r="O2777">
        <f t="shared" si="344"/>
        <v>2021</v>
      </c>
      <c r="P2777">
        <f t="shared" si="345"/>
        <v>9</v>
      </c>
      <c r="Q2777" t="str">
        <f t="shared" si="346"/>
        <v>sept</v>
      </c>
      <c r="R2777" t="str">
        <f t="shared" si="347"/>
        <v>Oklahoma</v>
      </c>
      <c r="S2777" t="str">
        <f t="shared" si="348"/>
        <v>2021-09</v>
      </c>
      <c r="T2777">
        <f>IF(AND(COUNTIF(Calculs!$Q$2:$Q$12,$O2777)&gt;0,COUNTIF(Calculs!$S$2:$S$12,$E2777)&gt;0,COUNTIF(Calculs!$U$2:$U$12,$H2777)&gt;0),1,0)</f>
        <v>1</v>
      </c>
      <c r="U2777">
        <f t="shared" si="349"/>
        <v>287500</v>
      </c>
      <c r="V2777">
        <f t="shared" si="350"/>
        <v>575</v>
      </c>
      <c r="W2777">
        <f t="shared" si="351"/>
        <v>115000</v>
      </c>
    </row>
    <row r="2778" spans="1:23" ht="15.75" customHeight="1" x14ac:dyDescent="0.3">
      <c r="A2778" s="2" t="s">
        <v>29</v>
      </c>
      <c r="B2778" s="2">
        <v>1197831</v>
      </c>
      <c r="C2778" s="3">
        <v>44458</v>
      </c>
      <c r="D2778" s="12" t="str" cm="1">
        <f t="array" ref="D2778">_xlfn.SWITCH(WEEKDAY(C2778,2), 1, "Lundi", 2, "Mardi", 3, "Mercredi", 4, "Jeudi", 5, "Vendredi", 6, "Samedi", 7, "Dimanche", "Erreur")</f>
        <v>Dimanche</v>
      </c>
      <c r="E2778" s="2" t="s">
        <v>26</v>
      </c>
      <c r="F2778" s="2" t="s">
        <v>103</v>
      </c>
      <c r="G2778" s="2" t="s">
        <v>104</v>
      </c>
      <c r="H2778" s="4" t="s">
        <v>18</v>
      </c>
      <c r="I2778" s="5">
        <v>40.000000000000014</v>
      </c>
      <c r="J2778" s="6">
        <v>375</v>
      </c>
      <c r="K2778" s="7">
        <v>150000.00000000006</v>
      </c>
      <c r="L2778" s="7">
        <v>52500.000000000015</v>
      </c>
      <c r="M2778" s="8">
        <v>0.35</v>
      </c>
      <c r="N2778" s="2" t="s">
        <v>82</v>
      </c>
      <c r="O2778">
        <f t="shared" si="344"/>
        <v>2021</v>
      </c>
      <c r="P2778">
        <f t="shared" si="345"/>
        <v>9</v>
      </c>
      <c r="Q2778" t="str">
        <f t="shared" si="346"/>
        <v>sept</v>
      </c>
      <c r="R2778" t="str">
        <f t="shared" si="347"/>
        <v>Oklahoma</v>
      </c>
      <c r="S2778" t="str">
        <f t="shared" si="348"/>
        <v>2021-09</v>
      </c>
      <c r="T2778">
        <f>IF(AND(COUNTIF(Calculs!$Q$2:$Q$12,$O2778)&gt;0,COUNTIF(Calculs!$S$2:$S$12,$E2778)&gt;0,COUNTIF(Calculs!$U$2:$U$12,$H2778)&gt;0),1,0)</f>
        <v>1</v>
      </c>
      <c r="U2778">
        <f t="shared" si="349"/>
        <v>150000.00000000006</v>
      </c>
      <c r="V2778">
        <f t="shared" si="350"/>
        <v>375</v>
      </c>
      <c r="W2778">
        <f t="shared" si="351"/>
        <v>52500.000000000015</v>
      </c>
    </row>
    <row r="2779" spans="1:23" ht="15.75" customHeight="1" x14ac:dyDescent="0.3">
      <c r="A2779" s="2" t="s">
        <v>29</v>
      </c>
      <c r="B2779" s="2">
        <v>1197831</v>
      </c>
      <c r="C2779" s="3">
        <v>44458</v>
      </c>
      <c r="D2779" s="12" t="str" cm="1">
        <f t="array" ref="D2779">_xlfn.SWITCH(WEEKDAY(C2779,2), 1, "Lundi", 2, "Mardi", 3, "Mercredi", 4, "Jeudi", 5, "Vendredi", 6, "Samedi", 7, "Dimanche", "Erreur")</f>
        <v>Dimanche</v>
      </c>
      <c r="E2779" s="2" t="s">
        <v>26</v>
      </c>
      <c r="F2779" s="2" t="s">
        <v>103</v>
      </c>
      <c r="G2779" s="2" t="s">
        <v>104</v>
      </c>
      <c r="H2779" s="4" t="s">
        <v>19</v>
      </c>
      <c r="I2779" s="5">
        <v>15.000000000000007</v>
      </c>
      <c r="J2779" s="6">
        <v>275</v>
      </c>
      <c r="K2779" s="7">
        <v>41250.000000000022</v>
      </c>
      <c r="L2779" s="7">
        <v>16500.000000000011</v>
      </c>
      <c r="M2779" s="8">
        <v>0.4</v>
      </c>
      <c r="N2779" s="2" t="s">
        <v>82</v>
      </c>
      <c r="O2779">
        <f t="shared" si="344"/>
        <v>2021</v>
      </c>
      <c r="P2779">
        <f t="shared" si="345"/>
        <v>9</v>
      </c>
      <c r="Q2779" t="str">
        <f t="shared" si="346"/>
        <v>sept</v>
      </c>
      <c r="R2779" t="str">
        <f t="shared" si="347"/>
        <v>Oklahoma</v>
      </c>
      <c r="S2779" t="str">
        <f t="shared" si="348"/>
        <v>2021-09</v>
      </c>
      <c r="T2779">
        <f>IF(AND(COUNTIF(Calculs!$Q$2:$Q$12,$O2779)&gt;0,COUNTIF(Calculs!$S$2:$S$12,$E2779)&gt;0,COUNTIF(Calculs!$U$2:$U$12,$H2779)&gt;0),1,0)</f>
        <v>1</v>
      </c>
      <c r="U2779">
        <f t="shared" si="349"/>
        <v>41250.000000000022</v>
      </c>
      <c r="V2779">
        <f t="shared" si="350"/>
        <v>275</v>
      </c>
      <c r="W2779">
        <f t="shared" si="351"/>
        <v>16500.000000000011</v>
      </c>
    </row>
    <row r="2780" spans="1:23" ht="15.75" customHeight="1" x14ac:dyDescent="0.3">
      <c r="A2780" s="2" t="s">
        <v>29</v>
      </c>
      <c r="B2780" s="2">
        <v>1197831</v>
      </c>
      <c r="C2780" s="3">
        <v>44458</v>
      </c>
      <c r="D2780" s="12" t="str" cm="1">
        <f t="array" ref="D2780">_xlfn.SWITCH(WEEKDAY(C2780,2), 1, "Lundi", 2, "Mardi", 3, "Mercredi", 4, "Jeudi", 5, "Vendredi", 6, "Samedi", 7, "Dimanche", "Erreur")</f>
        <v>Dimanche</v>
      </c>
      <c r="E2780" s="2" t="s">
        <v>26</v>
      </c>
      <c r="F2780" s="2" t="s">
        <v>103</v>
      </c>
      <c r="G2780" s="2" t="s">
        <v>104</v>
      </c>
      <c r="H2780" s="4" t="s">
        <v>20</v>
      </c>
      <c r="I2780" s="5">
        <v>15.000000000000007</v>
      </c>
      <c r="J2780" s="6">
        <v>250</v>
      </c>
      <c r="K2780" s="7">
        <v>37500.000000000015</v>
      </c>
      <c r="L2780" s="7">
        <v>15000.000000000007</v>
      </c>
      <c r="M2780" s="8">
        <v>0.4</v>
      </c>
      <c r="N2780" s="2" t="s">
        <v>82</v>
      </c>
      <c r="O2780">
        <f t="shared" si="344"/>
        <v>2021</v>
      </c>
      <c r="P2780">
        <f t="shared" si="345"/>
        <v>9</v>
      </c>
      <c r="Q2780" t="str">
        <f t="shared" si="346"/>
        <v>sept</v>
      </c>
      <c r="R2780" t="str">
        <f t="shared" si="347"/>
        <v>Oklahoma</v>
      </c>
      <c r="S2780" t="str">
        <f t="shared" si="348"/>
        <v>2021-09</v>
      </c>
      <c r="T2780">
        <f>IF(AND(COUNTIF(Calculs!$Q$2:$Q$12,$O2780)&gt;0,COUNTIF(Calculs!$S$2:$S$12,$E2780)&gt;0,COUNTIF(Calculs!$U$2:$U$12,$H2780)&gt;0),1,0)</f>
        <v>1</v>
      </c>
      <c r="U2780">
        <f t="shared" si="349"/>
        <v>37500.000000000015</v>
      </c>
      <c r="V2780">
        <f t="shared" si="350"/>
        <v>250</v>
      </c>
      <c r="W2780">
        <f t="shared" si="351"/>
        <v>15000.000000000007</v>
      </c>
    </row>
    <row r="2781" spans="1:23" ht="15.75" customHeight="1" x14ac:dyDescent="0.3">
      <c r="A2781" s="2" t="s">
        <v>29</v>
      </c>
      <c r="B2781" s="2">
        <v>1197831</v>
      </c>
      <c r="C2781" s="3">
        <v>44458</v>
      </c>
      <c r="D2781" s="12" t="str" cm="1">
        <f t="array" ref="D2781">_xlfn.SWITCH(WEEKDAY(C2781,2), 1, "Lundi", 2, "Mardi", 3, "Mercredi", 4, "Jeudi", 5, "Vendredi", 6, "Samedi", 7, "Dimanche", "Erreur")</f>
        <v>Dimanche</v>
      </c>
      <c r="E2781" s="2" t="s">
        <v>26</v>
      </c>
      <c r="F2781" s="2" t="s">
        <v>103</v>
      </c>
      <c r="G2781" s="2" t="s">
        <v>104</v>
      </c>
      <c r="H2781" s="4" t="s">
        <v>21</v>
      </c>
      <c r="I2781" s="5">
        <v>25.000000000000007</v>
      </c>
      <c r="J2781" s="6">
        <v>250</v>
      </c>
      <c r="K2781" s="7">
        <v>62500.000000000015</v>
      </c>
      <c r="L2781" s="7">
        <v>21875.000000000004</v>
      </c>
      <c r="M2781" s="8">
        <v>0.35</v>
      </c>
      <c r="N2781" s="2" t="s">
        <v>82</v>
      </c>
      <c r="O2781">
        <f t="shared" si="344"/>
        <v>2021</v>
      </c>
      <c r="P2781">
        <f t="shared" si="345"/>
        <v>9</v>
      </c>
      <c r="Q2781" t="str">
        <f t="shared" si="346"/>
        <v>sept</v>
      </c>
      <c r="R2781" t="str">
        <f t="shared" si="347"/>
        <v>Oklahoma</v>
      </c>
      <c r="S2781" t="str">
        <f t="shared" si="348"/>
        <v>2021-09</v>
      </c>
      <c r="T2781">
        <f>IF(AND(COUNTIF(Calculs!$Q$2:$Q$12,$O2781)&gt;0,COUNTIF(Calculs!$S$2:$S$12,$E2781)&gt;0,COUNTIF(Calculs!$U$2:$U$12,$H2781)&gt;0),1,0)</f>
        <v>1</v>
      </c>
      <c r="U2781">
        <f t="shared" si="349"/>
        <v>62500.000000000015</v>
      </c>
      <c r="V2781">
        <f t="shared" si="350"/>
        <v>250</v>
      </c>
      <c r="W2781">
        <f t="shared" si="351"/>
        <v>21875.000000000004</v>
      </c>
    </row>
    <row r="2782" spans="1:23" ht="15.75" customHeight="1" x14ac:dyDescent="0.3">
      <c r="A2782" s="2" t="s">
        <v>29</v>
      </c>
      <c r="B2782" s="2">
        <v>1197831</v>
      </c>
      <c r="C2782" s="3">
        <v>44458</v>
      </c>
      <c r="D2782" s="12" t="str" cm="1">
        <f t="array" ref="D2782">_xlfn.SWITCH(WEEKDAY(C2782,2), 1, "Lundi", 2, "Mardi", 3, "Mercredi", 4, "Jeudi", 5, "Vendredi", 6, "Samedi", 7, "Dimanche", "Erreur")</f>
        <v>Dimanche</v>
      </c>
      <c r="E2782" s="2" t="s">
        <v>26</v>
      </c>
      <c r="F2782" s="2" t="s">
        <v>103</v>
      </c>
      <c r="G2782" s="2" t="s">
        <v>104</v>
      </c>
      <c r="H2782" s="4" t="s">
        <v>22</v>
      </c>
      <c r="I2782" s="5">
        <v>30.000000000000011</v>
      </c>
      <c r="J2782" s="6">
        <v>350</v>
      </c>
      <c r="K2782" s="7">
        <v>105000.00000000004</v>
      </c>
      <c r="L2782" s="7">
        <v>42000.000000000022</v>
      </c>
      <c r="M2782" s="8">
        <v>0.4</v>
      </c>
      <c r="N2782" s="2" t="s">
        <v>82</v>
      </c>
      <c r="O2782">
        <f t="shared" si="344"/>
        <v>2021</v>
      </c>
      <c r="P2782">
        <f t="shared" si="345"/>
        <v>9</v>
      </c>
      <c r="Q2782" t="str">
        <f t="shared" si="346"/>
        <v>sept</v>
      </c>
      <c r="R2782" t="str">
        <f t="shared" si="347"/>
        <v>Oklahoma</v>
      </c>
      <c r="S2782" t="str">
        <f t="shared" si="348"/>
        <v>2021-09</v>
      </c>
      <c r="T2782">
        <f>IF(AND(COUNTIF(Calculs!$Q$2:$Q$12,$O2782)&gt;0,COUNTIF(Calculs!$S$2:$S$12,$E2782)&gt;0,COUNTIF(Calculs!$U$2:$U$12,$H2782)&gt;0),1,0)</f>
        <v>1</v>
      </c>
      <c r="U2782">
        <f t="shared" si="349"/>
        <v>105000.00000000004</v>
      </c>
      <c r="V2782">
        <f t="shared" si="350"/>
        <v>350</v>
      </c>
      <c r="W2782">
        <f t="shared" si="351"/>
        <v>42000.000000000022</v>
      </c>
    </row>
    <row r="2783" spans="1:23" ht="15.75" customHeight="1" x14ac:dyDescent="0.3">
      <c r="A2783" s="2" t="s">
        <v>29</v>
      </c>
      <c r="B2783" s="2">
        <v>1197831</v>
      </c>
      <c r="C2783" s="3">
        <v>44490</v>
      </c>
      <c r="D2783" s="12" t="str" cm="1">
        <f t="array" ref="D2783">_xlfn.SWITCH(WEEKDAY(C2783,2), 1, "Lundi", 2, "Mardi", 3, "Mercredi", 4, "Jeudi", 5, "Vendredi", 6, "Samedi", 7, "Dimanche", "Erreur")</f>
        <v>Jeudi</v>
      </c>
      <c r="E2783" s="2" t="s">
        <v>26</v>
      </c>
      <c r="F2783" s="2" t="s">
        <v>103</v>
      </c>
      <c r="G2783" s="2" t="s">
        <v>104</v>
      </c>
      <c r="H2783" s="4" t="s">
        <v>16</v>
      </c>
      <c r="I2783" s="5">
        <v>30.000000000000011</v>
      </c>
      <c r="J2783" s="6">
        <v>525</v>
      </c>
      <c r="K2783" s="7">
        <v>157500.00000000006</v>
      </c>
      <c r="L2783" s="7">
        <v>63000.000000000029</v>
      </c>
      <c r="M2783" s="8">
        <v>0.4</v>
      </c>
      <c r="N2783" s="2" t="s">
        <v>82</v>
      </c>
      <c r="O2783">
        <f t="shared" si="344"/>
        <v>2021</v>
      </c>
      <c r="P2783">
        <f t="shared" si="345"/>
        <v>10</v>
      </c>
      <c r="Q2783" t="str">
        <f t="shared" si="346"/>
        <v>oct</v>
      </c>
      <c r="R2783" t="str">
        <f t="shared" si="347"/>
        <v>Oklahoma</v>
      </c>
      <c r="S2783" t="str">
        <f t="shared" si="348"/>
        <v>2021-10</v>
      </c>
      <c r="T2783">
        <f>IF(AND(COUNTIF(Calculs!$Q$2:$Q$12,$O2783)&gt;0,COUNTIF(Calculs!$S$2:$S$12,$E2783)&gt;0,COUNTIF(Calculs!$U$2:$U$12,$H2783)&gt;0),1,0)</f>
        <v>1</v>
      </c>
      <c r="U2783">
        <f t="shared" si="349"/>
        <v>157500.00000000006</v>
      </c>
      <c r="V2783">
        <f t="shared" si="350"/>
        <v>525</v>
      </c>
      <c r="W2783">
        <f t="shared" si="351"/>
        <v>63000.000000000029</v>
      </c>
    </row>
    <row r="2784" spans="1:23" ht="15.75" customHeight="1" x14ac:dyDescent="0.3">
      <c r="A2784" s="2" t="s">
        <v>29</v>
      </c>
      <c r="B2784" s="2">
        <v>1197831</v>
      </c>
      <c r="C2784" s="3">
        <v>44490</v>
      </c>
      <c r="D2784" s="12" t="str" cm="1">
        <f t="array" ref="D2784">_xlfn.SWITCH(WEEKDAY(C2784,2), 1, "Lundi", 2, "Mardi", 3, "Mercredi", 4, "Jeudi", 5, "Vendredi", 6, "Samedi", 7, "Dimanche", "Erreur")</f>
        <v>Jeudi</v>
      </c>
      <c r="E2784" s="2" t="s">
        <v>26</v>
      </c>
      <c r="F2784" s="2" t="s">
        <v>103</v>
      </c>
      <c r="G2784" s="2" t="s">
        <v>104</v>
      </c>
      <c r="H2784" s="4" t="s">
        <v>18</v>
      </c>
      <c r="I2784" s="5">
        <v>20.000000000000011</v>
      </c>
      <c r="J2784" s="6">
        <v>350</v>
      </c>
      <c r="K2784" s="7">
        <v>70000.000000000044</v>
      </c>
      <c r="L2784" s="7">
        <v>24500.000000000015</v>
      </c>
      <c r="M2784" s="8">
        <v>0.35</v>
      </c>
      <c r="N2784" s="2" t="s">
        <v>82</v>
      </c>
      <c r="O2784">
        <f t="shared" si="344"/>
        <v>2021</v>
      </c>
      <c r="P2784">
        <f t="shared" si="345"/>
        <v>10</v>
      </c>
      <c r="Q2784" t="str">
        <f t="shared" si="346"/>
        <v>oct</v>
      </c>
      <c r="R2784" t="str">
        <f t="shared" si="347"/>
        <v>Oklahoma</v>
      </c>
      <c r="S2784" t="str">
        <f t="shared" si="348"/>
        <v>2021-10</v>
      </c>
      <c r="T2784">
        <f>IF(AND(COUNTIF(Calculs!$Q$2:$Q$12,$O2784)&gt;0,COUNTIF(Calculs!$S$2:$S$12,$E2784)&gt;0,COUNTIF(Calculs!$U$2:$U$12,$H2784)&gt;0),1,0)</f>
        <v>1</v>
      </c>
      <c r="U2784">
        <f t="shared" si="349"/>
        <v>70000.000000000044</v>
      </c>
      <c r="V2784">
        <f t="shared" si="350"/>
        <v>350</v>
      </c>
      <c r="W2784">
        <f t="shared" si="351"/>
        <v>24500.000000000015</v>
      </c>
    </row>
    <row r="2785" spans="1:23" ht="15.75" customHeight="1" x14ac:dyDescent="0.3">
      <c r="A2785" s="2" t="s">
        <v>29</v>
      </c>
      <c r="B2785" s="2">
        <v>1197831</v>
      </c>
      <c r="C2785" s="3">
        <v>44490</v>
      </c>
      <c r="D2785" s="12" t="str" cm="1">
        <f t="array" ref="D2785">_xlfn.SWITCH(WEEKDAY(C2785,2), 1, "Lundi", 2, "Mardi", 3, "Mercredi", 4, "Jeudi", 5, "Vendredi", 6, "Samedi", 7, "Dimanche", "Erreur")</f>
        <v>Jeudi</v>
      </c>
      <c r="E2785" s="2" t="s">
        <v>26</v>
      </c>
      <c r="F2785" s="2" t="s">
        <v>103</v>
      </c>
      <c r="G2785" s="2" t="s">
        <v>104</v>
      </c>
      <c r="H2785" s="4" t="s">
        <v>19</v>
      </c>
      <c r="I2785" s="5">
        <v>20.000000000000011</v>
      </c>
      <c r="J2785" s="6">
        <v>225</v>
      </c>
      <c r="K2785" s="7">
        <v>45000.000000000022</v>
      </c>
      <c r="L2785" s="7">
        <v>18000.000000000011</v>
      </c>
      <c r="M2785" s="8">
        <v>0.4</v>
      </c>
      <c r="N2785" s="2" t="s">
        <v>82</v>
      </c>
      <c r="O2785">
        <f t="shared" si="344"/>
        <v>2021</v>
      </c>
      <c r="P2785">
        <f t="shared" si="345"/>
        <v>10</v>
      </c>
      <c r="Q2785" t="str">
        <f t="shared" si="346"/>
        <v>oct</v>
      </c>
      <c r="R2785" t="str">
        <f t="shared" si="347"/>
        <v>Oklahoma</v>
      </c>
      <c r="S2785" t="str">
        <f t="shared" si="348"/>
        <v>2021-10</v>
      </c>
      <c r="T2785">
        <f>IF(AND(COUNTIF(Calculs!$Q$2:$Q$12,$O2785)&gt;0,COUNTIF(Calculs!$S$2:$S$12,$E2785)&gt;0,COUNTIF(Calculs!$U$2:$U$12,$H2785)&gt;0),1,0)</f>
        <v>1</v>
      </c>
      <c r="U2785">
        <f t="shared" si="349"/>
        <v>45000.000000000022</v>
      </c>
      <c r="V2785">
        <f t="shared" si="350"/>
        <v>225</v>
      </c>
      <c r="W2785">
        <f t="shared" si="351"/>
        <v>18000.000000000011</v>
      </c>
    </row>
    <row r="2786" spans="1:23" ht="15.75" customHeight="1" x14ac:dyDescent="0.3">
      <c r="A2786" s="2" t="s">
        <v>29</v>
      </c>
      <c r="B2786" s="2">
        <v>1197831</v>
      </c>
      <c r="C2786" s="3">
        <v>44490</v>
      </c>
      <c r="D2786" s="12" t="str" cm="1">
        <f t="array" ref="D2786">_xlfn.SWITCH(WEEKDAY(C2786,2), 1, "Lundi", 2, "Mardi", 3, "Mercredi", 4, "Jeudi", 5, "Vendredi", 6, "Samedi", 7, "Dimanche", "Erreur")</f>
        <v>Jeudi</v>
      </c>
      <c r="E2786" s="2" t="s">
        <v>26</v>
      </c>
      <c r="F2786" s="2" t="s">
        <v>103</v>
      </c>
      <c r="G2786" s="2" t="s">
        <v>104</v>
      </c>
      <c r="H2786" s="4" t="s">
        <v>20</v>
      </c>
      <c r="I2786" s="5">
        <v>20.000000000000011</v>
      </c>
      <c r="J2786" s="6">
        <v>200</v>
      </c>
      <c r="K2786" s="7">
        <v>40000.000000000022</v>
      </c>
      <c r="L2786" s="7">
        <v>16000.000000000009</v>
      </c>
      <c r="M2786" s="8">
        <v>0.4</v>
      </c>
      <c r="N2786" s="2" t="s">
        <v>82</v>
      </c>
      <c r="O2786">
        <f t="shared" si="344"/>
        <v>2021</v>
      </c>
      <c r="P2786">
        <f t="shared" si="345"/>
        <v>10</v>
      </c>
      <c r="Q2786" t="str">
        <f t="shared" si="346"/>
        <v>oct</v>
      </c>
      <c r="R2786" t="str">
        <f t="shared" si="347"/>
        <v>Oklahoma</v>
      </c>
      <c r="S2786" t="str">
        <f t="shared" si="348"/>
        <v>2021-10</v>
      </c>
      <c r="T2786">
        <f>IF(AND(COUNTIF(Calculs!$Q$2:$Q$12,$O2786)&gt;0,COUNTIF(Calculs!$S$2:$S$12,$E2786)&gt;0,COUNTIF(Calculs!$U$2:$U$12,$H2786)&gt;0),1,0)</f>
        <v>1</v>
      </c>
      <c r="U2786">
        <f t="shared" si="349"/>
        <v>40000.000000000022</v>
      </c>
      <c r="V2786">
        <f t="shared" si="350"/>
        <v>200</v>
      </c>
      <c r="W2786">
        <f t="shared" si="351"/>
        <v>16000.000000000009</v>
      </c>
    </row>
    <row r="2787" spans="1:23" ht="15.75" customHeight="1" x14ac:dyDescent="0.3">
      <c r="A2787" s="2" t="s">
        <v>29</v>
      </c>
      <c r="B2787" s="2">
        <v>1197831</v>
      </c>
      <c r="C2787" s="3">
        <v>44490</v>
      </c>
      <c r="D2787" s="12" t="str" cm="1">
        <f t="array" ref="D2787">_xlfn.SWITCH(WEEKDAY(C2787,2), 1, "Lundi", 2, "Mardi", 3, "Mercredi", 4, "Jeudi", 5, "Vendredi", 6, "Samedi", 7, "Dimanche", "Erreur")</f>
        <v>Jeudi</v>
      </c>
      <c r="E2787" s="2" t="s">
        <v>26</v>
      </c>
      <c r="F2787" s="2" t="s">
        <v>103</v>
      </c>
      <c r="G2787" s="2" t="s">
        <v>104</v>
      </c>
      <c r="H2787" s="4" t="s">
        <v>21</v>
      </c>
      <c r="I2787" s="5">
        <v>30.000000000000011</v>
      </c>
      <c r="J2787" s="6">
        <v>200</v>
      </c>
      <c r="K2787" s="7">
        <v>60000.000000000022</v>
      </c>
      <c r="L2787" s="7">
        <v>21000.000000000007</v>
      </c>
      <c r="M2787" s="8">
        <v>0.35</v>
      </c>
      <c r="N2787" s="2" t="s">
        <v>82</v>
      </c>
      <c r="O2787">
        <f t="shared" si="344"/>
        <v>2021</v>
      </c>
      <c r="P2787">
        <f t="shared" si="345"/>
        <v>10</v>
      </c>
      <c r="Q2787" t="str">
        <f t="shared" si="346"/>
        <v>oct</v>
      </c>
      <c r="R2787" t="str">
        <f t="shared" si="347"/>
        <v>Oklahoma</v>
      </c>
      <c r="S2787" t="str">
        <f t="shared" si="348"/>
        <v>2021-10</v>
      </c>
      <c r="T2787">
        <f>IF(AND(COUNTIF(Calculs!$Q$2:$Q$12,$O2787)&gt;0,COUNTIF(Calculs!$S$2:$S$12,$E2787)&gt;0,COUNTIF(Calculs!$U$2:$U$12,$H2787)&gt;0),1,0)</f>
        <v>1</v>
      </c>
      <c r="U2787">
        <f t="shared" si="349"/>
        <v>60000.000000000022</v>
      </c>
      <c r="V2787">
        <f t="shared" si="350"/>
        <v>200</v>
      </c>
      <c r="W2787">
        <f t="shared" si="351"/>
        <v>21000.000000000007</v>
      </c>
    </row>
    <row r="2788" spans="1:23" ht="15.75" customHeight="1" x14ac:dyDescent="0.3">
      <c r="A2788" s="2" t="s">
        <v>33</v>
      </c>
      <c r="B2788" s="2">
        <v>1197831</v>
      </c>
      <c r="C2788" s="3">
        <v>44490</v>
      </c>
      <c r="D2788" s="12" t="str" cm="1">
        <f t="array" ref="D2788">_xlfn.SWITCH(WEEKDAY(C2788,2), 1, "Lundi", 2, "Mardi", 3, "Mercredi", 4, "Jeudi", 5, "Vendredi", 6, "Samedi", 7, "Dimanche", "Erreur")</f>
        <v>Jeudi</v>
      </c>
      <c r="E2788" s="2" t="s">
        <v>26</v>
      </c>
      <c r="F2788" s="2" t="s">
        <v>103</v>
      </c>
      <c r="G2788" s="2" t="s">
        <v>104</v>
      </c>
      <c r="H2788" s="4" t="s">
        <v>22</v>
      </c>
      <c r="I2788" s="5">
        <v>30.000000000000004</v>
      </c>
      <c r="J2788" s="6">
        <v>325</v>
      </c>
      <c r="K2788" s="7">
        <v>97500.000000000015</v>
      </c>
      <c r="L2788" s="7">
        <v>39000.000000000007</v>
      </c>
      <c r="M2788" s="8">
        <v>0.4</v>
      </c>
      <c r="N2788" s="2" t="s">
        <v>82</v>
      </c>
      <c r="O2788">
        <f t="shared" si="344"/>
        <v>2021</v>
      </c>
      <c r="P2788">
        <f t="shared" si="345"/>
        <v>10</v>
      </c>
      <c r="Q2788" t="str">
        <f t="shared" si="346"/>
        <v>oct</v>
      </c>
      <c r="R2788" t="str">
        <f t="shared" si="347"/>
        <v>Oklahoma</v>
      </c>
      <c r="S2788" t="str">
        <f t="shared" si="348"/>
        <v>2021-10</v>
      </c>
      <c r="T2788">
        <f>IF(AND(COUNTIF(Calculs!$Q$2:$Q$12,$O2788)&gt;0,COUNTIF(Calculs!$S$2:$S$12,$E2788)&gt;0,COUNTIF(Calculs!$U$2:$U$12,$H2788)&gt;0),1,0)</f>
        <v>1</v>
      </c>
      <c r="U2788">
        <f t="shared" si="349"/>
        <v>97500.000000000015</v>
      </c>
      <c r="V2788">
        <f t="shared" si="350"/>
        <v>325</v>
      </c>
      <c r="W2788">
        <f t="shared" si="351"/>
        <v>39000.000000000007</v>
      </c>
    </row>
    <row r="2789" spans="1:23" ht="15.75" customHeight="1" x14ac:dyDescent="0.3">
      <c r="A2789" s="2" t="s">
        <v>33</v>
      </c>
      <c r="B2789" s="2">
        <v>1197831</v>
      </c>
      <c r="C2789" s="3">
        <v>44520</v>
      </c>
      <c r="D2789" s="12" t="str" cm="1">
        <f t="array" ref="D2789">_xlfn.SWITCH(WEEKDAY(C2789,2), 1, "Lundi", 2, "Mardi", 3, "Mercredi", 4, "Jeudi", 5, "Vendredi", 6, "Samedi", 7, "Dimanche", "Erreur")</f>
        <v>Samedi</v>
      </c>
      <c r="E2789" s="2" t="s">
        <v>26</v>
      </c>
      <c r="F2789" s="2" t="s">
        <v>103</v>
      </c>
      <c r="G2789" s="2" t="s">
        <v>104</v>
      </c>
      <c r="H2789" s="4" t="s">
        <v>16</v>
      </c>
      <c r="I2789" s="5">
        <v>25.000000000000011</v>
      </c>
      <c r="J2789" s="6">
        <v>475</v>
      </c>
      <c r="K2789" s="7">
        <v>118750.00000000004</v>
      </c>
      <c r="L2789" s="7">
        <v>47500.000000000022</v>
      </c>
      <c r="M2789" s="8">
        <v>0.4</v>
      </c>
      <c r="N2789" s="2" t="s">
        <v>82</v>
      </c>
      <c r="O2789">
        <f t="shared" si="344"/>
        <v>2021</v>
      </c>
      <c r="P2789">
        <f t="shared" si="345"/>
        <v>11</v>
      </c>
      <c r="Q2789" t="str">
        <f t="shared" si="346"/>
        <v>nov</v>
      </c>
      <c r="R2789" t="str">
        <f t="shared" si="347"/>
        <v>Oklahoma</v>
      </c>
      <c r="S2789" t="str">
        <f t="shared" si="348"/>
        <v>2021-11</v>
      </c>
      <c r="T2789">
        <f>IF(AND(COUNTIF(Calculs!$Q$2:$Q$12,$O2789)&gt;0,COUNTIF(Calculs!$S$2:$S$12,$E2789)&gt;0,COUNTIF(Calculs!$U$2:$U$12,$H2789)&gt;0),1,0)</f>
        <v>1</v>
      </c>
      <c r="U2789">
        <f t="shared" si="349"/>
        <v>118750.00000000004</v>
      </c>
      <c r="V2789">
        <f t="shared" si="350"/>
        <v>475</v>
      </c>
      <c r="W2789">
        <f t="shared" si="351"/>
        <v>47500.000000000022</v>
      </c>
    </row>
    <row r="2790" spans="1:23" ht="15.75" customHeight="1" x14ac:dyDescent="0.3">
      <c r="A2790" s="2" t="s">
        <v>33</v>
      </c>
      <c r="B2790" s="2">
        <v>1197831</v>
      </c>
      <c r="C2790" s="3">
        <v>44520</v>
      </c>
      <c r="D2790" s="12" t="str" cm="1">
        <f t="array" ref="D2790">_xlfn.SWITCH(WEEKDAY(C2790,2), 1, "Lundi", 2, "Mardi", 3, "Mercredi", 4, "Jeudi", 5, "Vendredi", 6, "Samedi", 7, "Dimanche", "Erreur")</f>
        <v>Samedi</v>
      </c>
      <c r="E2790" s="2" t="s">
        <v>26</v>
      </c>
      <c r="F2790" s="2" t="s">
        <v>103</v>
      </c>
      <c r="G2790" s="2" t="s">
        <v>104</v>
      </c>
      <c r="H2790" s="4" t="s">
        <v>18</v>
      </c>
      <c r="I2790" s="5">
        <v>15.000000000000014</v>
      </c>
      <c r="J2790" s="6">
        <v>300</v>
      </c>
      <c r="K2790" s="7">
        <v>45000.000000000044</v>
      </c>
      <c r="L2790" s="7">
        <v>15750.000000000015</v>
      </c>
      <c r="M2790" s="8">
        <v>0.35</v>
      </c>
      <c r="N2790" s="2" t="s">
        <v>82</v>
      </c>
      <c r="O2790">
        <f t="shared" si="344"/>
        <v>2021</v>
      </c>
      <c r="P2790">
        <f t="shared" si="345"/>
        <v>11</v>
      </c>
      <c r="Q2790" t="str">
        <f t="shared" si="346"/>
        <v>nov</v>
      </c>
      <c r="R2790" t="str">
        <f t="shared" si="347"/>
        <v>Oklahoma</v>
      </c>
      <c r="S2790" t="str">
        <f t="shared" si="348"/>
        <v>2021-11</v>
      </c>
      <c r="T2790">
        <f>IF(AND(COUNTIF(Calculs!$Q$2:$Q$12,$O2790)&gt;0,COUNTIF(Calculs!$S$2:$S$12,$E2790)&gt;0,COUNTIF(Calculs!$U$2:$U$12,$H2790)&gt;0),1,0)</f>
        <v>1</v>
      </c>
      <c r="U2790">
        <f t="shared" si="349"/>
        <v>45000.000000000044</v>
      </c>
      <c r="V2790">
        <f t="shared" si="350"/>
        <v>300</v>
      </c>
      <c r="W2790">
        <f t="shared" si="351"/>
        <v>15750.000000000015</v>
      </c>
    </row>
    <row r="2791" spans="1:23" ht="15.75" customHeight="1" x14ac:dyDescent="0.3">
      <c r="A2791" s="2" t="s">
        <v>33</v>
      </c>
      <c r="B2791" s="2">
        <v>1197831</v>
      </c>
      <c r="C2791" s="3">
        <v>44520</v>
      </c>
      <c r="D2791" s="12" t="str" cm="1">
        <f t="array" ref="D2791">_xlfn.SWITCH(WEEKDAY(C2791,2), 1, "Lundi", 2, "Mardi", 3, "Mercredi", 4, "Jeudi", 5, "Vendredi", 6, "Samedi", 7, "Dimanche", "Erreur")</f>
        <v>Samedi</v>
      </c>
      <c r="E2791" s="2" t="s">
        <v>26</v>
      </c>
      <c r="F2791" s="2" t="s">
        <v>103</v>
      </c>
      <c r="G2791" s="2" t="s">
        <v>104</v>
      </c>
      <c r="H2791" s="4" t="s">
        <v>19</v>
      </c>
      <c r="I2791" s="5">
        <v>25.000000000000018</v>
      </c>
      <c r="J2791" s="6">
        <v>245</v>
      </c>
      <c r="K2791" s="7">
        <v>61250.000000000044</v>
      </c>
      <c r="L2791" s="7">
        <v>24500.000000000018</v>
      </c>
      <c r="M2791" s="8">
        <v>0.4</v>
      </c>
      <c r="N2791" s="2" t="s">
        <v>82</v>
      </c>
      <c r="O2791">
        <f t="shared" si="344"/>
        <v>2021</v>
      </c>
      <c r="P2791">
        <f t="shared" si="345"/>
        <v>11</v>
      </c>
      <c r="Q2791" t="str">
        <f t="shared" si="346"/>
        <v>nov</v>
      </c>
      <c r="R2791" t="str">
        <f t="shared" si="347"/>
        <v>Oklahoma</v>
      </c>
      <c r="S2791" t="str">
        <f t="shared" si="348"/>
        <v>2021-11</v>
      </c>
      <c r="T2791">
        <f>IF(AND(COUNTIF(Calculs!$Q$2:$Q$12,$O2791)&gt;0,COUNTIF(Calculs!$S$2:$S$12,$E2791)&gt;0,COUNTIF(Calculs!$U$2:$U$12,$H2791)&gt;0),1,0)</f>
        <v>1</v>
      </c>
      <c r="U2791">
        <f t="shared" si="349"/>
        <v>61250.000000000044</v>
      </c>
      <c r="V2791">
        <f t="shared" si="350"/>
        <v>245</v>
      </c>
      <c r="W2791">
        <f t="shared" si="351"/>
        <v>24500.000000000018</v>
      </c>
    </row>
    <row r="2792" spans="1:23" ht="15.75" customHeight="1" x14ac:dyDescent="0.3">
      <c r="A2792" s="2" t="s">
        <v>33</v>
      </c>
      <c r="B2792" s="2">
        <v>1197831</v>
      </c>
      <c r="C2792" s="3">
        <v>44520</v>
      </c>
      <c r="D2792" s="12" t="str" cm="1">
        <f t="array" ref="D2792">_xlfn.SWITCH(WEEKDAY(C2792,2), 1, "Lundi", 2, "Mardi", 3, "Mercredi", 4, "Jeudi", 5, "Vendredi", 6, "Samedi", 7, "Dimanche", "Erreur")</f>
        <v>Samedi</v>
      </c>
      <c r="E2792" s="2" t="s">
        <v>26</v>
      </c>
      <c r="F2792" s="2" t="s">
        <v>103</v>
      </c>
      <c r="G2792" s="2" t="s">
        <v>104</v>
      </c>
      <c r="H2792" s="4" t="s">
        <v>20</v>
      </c>
      <c r="I2792" s="5">
        <v>55.000000000000014</v>
      </c>
      <c r="J2792" s="6">
        <v>300</v>
      </c>
      <c r="K2792" s="7">
        <v>165000.00000000003</v>
      </c>
      <c r="L2792" s="7">
        <v>66000.000000000015</v>
      </c>
      <c r="M2792" s="8">
        <v>0.4</v>
      </c>
      <c r="N2792" s="2" t="s">
        <v>82</v>
      </c>
      <c r="O2792">
        <f t="shared" si="344"/>
        <v>2021</v>
      </c>
      <c r="P2792">
        <f t="shared" si="345"/>
        <v>11</v>
      </c>
      <c r="Q2792" t="str">
        <f t="shared" si="346"/>
        <v>nov</v>
      </c>
      <c r="R2792" t="str">
        <f t="shared" si="347"/>
        <v>Oklahoma</v>
      </c>
      <c r="S2792" t="str">
        <f t="shared" si="348"/>
        <v>2021-11</v>
      </c>
      <c r="T2792">
        <f>IF(AND(COUNTIF(Calculs!$Q$2:$Q$12,$O2792)&gt;0,COUNTIF(Calculs!$S$2:$S$12,$E2792)&gt;0,COUNTIF(Calculs!$U$2:$U$12,$H2792)&gt;0),1,0)</f>
        <v>1</v>
      </c>
      <c r="U2792">
        <f t="shared" si="349"/>
        <v>165000.00000000003</v>
      </c>
      <c r="V2792">
        <f t="shared" si="350"/>
        <v>300</v>
      </c>
      <c r="W2792">
        <f t="shared" si="351"/>
        <v>66000.000000000015</v>
      </c>
    </row>
    <row r="2793" spans="1:23" ht="15.75" customHeight="1" x14ac:dyDescent="0.3">
      <c r="A2793" s="2" t="s">
        <v>33</v>
      </c>
      <c r="B2793" s="2">
        <v>1197831</v>
      </c>
      <c r="C2793" s="3">
        <v>44520</v>
      </c>
      <c r="D2793" s="12" t="str" cm="1">
        <f t="array" ref="D2793">_xlfn.SWITCH(WEEKDAY(C2793,2), 1, "Lundi", 2, "Mardi", 3, "Mercredi", 4, "Jeudi", 5, "Vendredi", 6, "Samedi", 7, "Dimanche", "Erreur")</f>
        <v>Samedi</v>
      </c>
      <c r="E2793" s="2" t="s">
        <v>26</v>
      </c>
      <c r="F2793" s="2" t="s">
        <v>103</v>
      </c>
      <c r="G2793" s="2" t="s">
        <v>104</v>
      </c>
      <c r="H2793" s="4" t="s">
        <v>21</v>
      </c>
      <c r="I2793" s="5">
        <v>75.000000000000014</v>
      </c>
      <c r="J2793" s="6">
        <v>275</v>
      </c>
      <c r="K2793" s="7">
        <v>206250.00000000003</v>
      </c>
      <c r="L2793" s="7">
        <v>72187.5</v>
      </c>
      <c r="M2793" s="8">
        <v>0.35</v>
      </c>
      <c r="N2793" s="2" t="s">
        <v>82</v>
      </c>
      <c r="O2793">
        <f t="shared" si="344"/>
        <v>2021</v>
      </c>
      <c r="P2793">
        <f t="shared" si="345"/>
        <v>11</v>
      </c>
      <c r="Q2793" t="str">
        <f t="shared" si="346"/>
        <v>nov</v>
      </c>
      <c r="R2793" t="str">
        <f t="shared" si="347"/>
        <v>Oklahoma</v>
      </c>
      <c r="S2793" t="str">
        <f t="shared" si="348"/>
        <v>2021-11</v>
      </c>
      <c r="T2793">
        <f>IF(AND(COUNTIF(Calculs!$Q$2:$Q$12,$O2793)&gt;0,COUNTIF(Calculs!$S$2:$S$12,$E2793)&gt;0,COUNTIF(Calculs!$U$2:$U$12,$H2793)&gt;0),1,0)</f>
        <v>1</v>
      </c>
      <c r="U2793">
        <f t="shared" si="349"/>
        <v>206250.00000000003</v>
      </c>
      <c r="V2793">
        <f t="shared" si="350"/>
        <v>275</v>
      </c>
      <c r="W2793">
        <f t="shared" si="351"/>
        <v>72187.5</v>
      </c>
    </row>
    <row r="2794" spans="1:23" ht="15.75" customHeight="1" x14ac:dyDescent="0.3">
      <c r="A2794" s="2" t="s">
        <v>33</v>
      </c>
      <c r="B2794" s="2">
        <v>1197831</v>
      </c>
      <c r="C2794" s="3">
        <v>44520</v>
      </c>
      <c r="D2794" s="12" t="str" cm="1">
        <f t="array" ref="D2794">_xlfn.SWITCH(WEEKDAY(C2794,2), 1, "Lundi", 2, "Mardi", 3, "Mercredi", 4, "Jeudi", 5, "Vendredi", 6, "Samedi", 7, "Dimanche", "Erreur")</f>
        <v>Samedi</v>
      </c>
      <c r="E2794" s="2" t="s">
        <v>26</v>
      </c>
      <c r="F2794" s="2" t="s">
        <v>103</v>
      </c>
      <c r="G2794" s="2" t="s">
        <v>104</v>
      </c>
      <c r="H2794" s="4" t="s">
        <v>22</v>
      </c>
      <c r="I2794" s="5">
        <v>75</v>
      </c>
      <c r="J2794" s="6">
        <v>375</v>
      </c>
      <c r="K2794" s="7">
        <v>281250</v>
      </c>
      <c r="L2794" s="7">
        <v>112500</v>
      </c>
      <c r="M2794" s="8">
        <v>0.4</v>
      </c>
      <c r="N2794" s="2" t="s">
        <v>82</v>
      </c>
      <c r="O2794">
        <f t="shared" si="344"/>
        <v>2021</v>
      </c>
      <c r="P2794">
        <f t="shared" si="345"/>
        <v>11</v>
      </c>
      <c r="Q2794" t="str">
        <f t="shared" si="346"/>
        <v>nov</v>
      </c>
      <c r="R2794" t="str">
        <f t="shared" si="347"/>
        <v>Oklahoma</v>
      </c>
      <c r="S2794" t="str">
        <f t="shared" si="348"/>
        <v>2021-11</v>
      </c>
      <c r="T2794">
        <f>IF(AND(COUNTIF(Calculs!$Q$2:$Q$12,$O2794)&gt;0,COUNTIF(Calculs!$S$2:$S$12,$E2794)&gt;0,COUNTIF(Calculs!$U$2:$U$12,$H2794)&gt;0),1,0)</f>
        <v>1</v>
      </c>
      <c r="U2794">
        <f t="shared" si="349"/>
        <v>281250</v>
      </c>
      <c r="V2794">
        <f t="shared" si="350"/>
        <v>375</v>
      </c>
      <c r="W2794">
        <f t="shared" si="351"/>
        <v>112500</v>
      </c>
    </row>
    <row r="2795" spans="1:23" ht="15.75" customHeight="1" x14ac:dyDescent="0.3">
      <c r="A2795" s="2" t="s">
        <v>33</v>
      </c>
      <c r="B2795" s="2">
        <v>1197831</v>
      </c>
      <c r="C2795" s="3">
        <v>44549</v>
      </c>
      <c r="D2795" s="12" t="str" cm="1">
        <f t="array" ref="D2795">_xlfn.SWITCH(WEEKDAY(C2795,2), 1, "Lundi", 2, "Mardi", 3, "Mercredi", 4, "Jeudi", 5, "Vendredi", 6, "Samedi", 7, "Dimanche", "Erreur")</f>
        <v>Dimanche</v>
      </c>
      <c r="E2795" s="2" t="s">
        <v>26</v>
      </c>
      <c r="F2795" s="2" t="s">
        <v>103</v>
      </c>
      <c r="G2795" s="2" t="s">
        <v>104</v>
      </c>
      <c r="H2795" s="4" t="s">
        <v>16</v>
      </c>
      <c r="I2795" s="5">
        <v>70</v>
      </c>
      <c r="J2795" s="6">
        <v>625</v>
      </c>
      <c r="K2795" s="7">
        <v>437500</v>
      </c>
      <c r="L2795" s="7">
        <v>175000</v>
      </c>
      <c r="M2795" s="8">
        <v>0.4</v>
      </c>
      <c r="N2795" s="2" t="s">
        <v>82</v>
      </c>
      <c r="O2795">
        <f t="shared" si="344"/>
        <v>2021</v>
      </c>
      <c r="P2795">
        <f t="shared" si="345"/>
        <v>12</v>
      </c>
      <c r="Q2795" t="str">
        <f t="shared" si="346"/>
        <v>déc</v>
      </c>
      <c r="R2795" t="str">
        <f t="shared" si="347"/>
        <v>Oklahoma</v>
      </c>
      <c r="S2795" t="str">
        <f t="shared" si="348"/>
        <v>2021-12</v>
      </c>
      <c r="T2795">
        <f>IF(AND(COUNTIF(Calculs!$Q$2:$Q$12,$O2795)&gt;0,COUNTIF(Calculs!$S$2:$S$12,$E2795)&gt;0,COUNTIF(Calculs!$U$2:$U$12,$H2795)&gt;0),1,0)</f>
        <v>1</v>
      </c>
      <c r="U2795">
        <f t="shared" si="349"/>
        <v>437500</v>
      </c>
      <c r="V2795">
        <f t="shared" si="350"/>
        <v>625</v>
      </c>
      <c r="W2795">
        <f t="shared" si="351"/>
        <v>175000</v>
      </c>
    </row>
    <row r="2796" spans="1:23" ht="15.75" customHeight="1" x14ac:dyDescent="0.3">
      <c r="A2796" s="2" t="s">
        <v>33</v>
      </c>
      <c r="B2796" s="2">
        <v>1197831</v>
      </c>
      <c r="C2796" s="3">
        <v>44549</v>
      </c>
      <c r="D2796" s="12" t="str" cm="1">
        <f t="array" ref="D2796">_xlfn.SWITCH(WEEKDAY(C2796,2), 1, "Lundi", 2, "Mardi", 3, "Mercredi", 4, "Jeudi", 5, "Vendredi", 6, "Samedi", 7, "Dimanche", "Erreur")</f>
        <v>Dimanche</v>
      </c>
      <c r="E2796" s="2" t="s">
        <v>26</v>
      </c>
      <c r="F2796" s="2" t="s">
        <v>103</v>
      </c>
      <c r="G2796" s="2" t="s">
        <v>104</v>
      </c>
      <c r="H2796" s="4" t="s">
        <v>18</v>
      </c>
      <c r="I2796" s="5">
        <v>60.000000000000007</v>
      </c>
      <c r="J2796" s="6">
        <v>425</v>
      </c>
      <c r="K2796" s="7">
        <v>255000.00000000003</v>
      </c>
      <c r="L2796" s="7">
        <v>89250</v>
      </c>
      <c r="M2796" s="8">
        <v>0.35</v>
      </c>
      <c r="N2796" s="2" t="s">
        <v>82</v>
      </c>
      <c r="O2796">
        <f t="shared" si="344"/>
        <v>2021</v>
      </c>
      <c r="P2796">
        <f t="shared" si="345"/>
        <v>12</v>
      </c>
      <c r="Q2796" t="str">
        <f t="shared" si="346"/>
        <v>déc</v>
      </c>
      <c r="R2796" t="str">
        <f t="shared" si="347"/>
        <v>Oklahoma</v>
      </c>
      <c r="S2796" t="str">
        <f t="shared" si="348"/>
        <v>2021-12</v>
      </c>
      <c r="T2796">
        <f>IF(AND(COUNTIF(Calculs!$Q$2:$Q$12,$O2796)&gt;0,COUNTIF(Calculs!$S$2:$S$12,$E2796)&gt;0,COUNTIF(Calculs!$U$2:$U$12,$H2796)&gt;0),1,0)</f>
        <v>1</v>
      </c>
      <c r="U2796">
        <f t="shared" si="349"/>
        <v>255000.00000000003</v>
      </c>
      <c r="V2796">
        <f t="shared" si="350"/>
        <v>425</v>
      </c>
      <c r="W2796">
        <f t="shared" si="351"/>
        <v>89250</v>
      </c>
    </row>
    <row r="2797" spans="1:23" ht="15.75" customHeight="1" x14ac:dyDescent="0.3">
      <c r="A2797" s="2" t="s">
        <v>33</v>
      </c>
      <c r="B2797" s="2">
        <v>1197831</v>
      </c>
      <c r="C2797" s="3">
        <v>44549</v>
      </c>
      <c r="D2797" s="12" t="str" cm="1">
        <f t="array" ref="D2797">_xlfn.SWITCH(WEEKDAY(C2797,2), 1, "Lundi", 2, "Mardi", 3, "Mercredi", 4, "Jeudi", 5, "Vendredi", 6, "Samedi", 7, "Dimanche", "Erreur")</f>
        <v>Dimanche</v>
      </c>
      <c r="E2797" s="2" t="s">
        <v>26</v>
      </c>
      <c r="F2797" s="2" t="s">
        <v>103</v>
      </c>
      <c r="G2797" s="2" t="s">
        <v>104</v>
      </c>
      <c r="H2797" s="4" t="s">
        <v>19</v>
      </c>
      <c r="I2797" s="5">
        <v>60.000000000000007</v>
      </c>
      <c r="J2797" s="6">
        <v>375</v>
      </c>
      <c r="K2797" s="7">
        <v>225000.00000000003</v>
      </c>
      <c r="L2797" s="7">
        <v>90000.000000000015</v>
      </c>
      <c r="M2797" s="8">
        <v>0.4</v>
      </c>
      <c r="N2797" s="2" t="s">
        <v>82</v>
      </c>
      <c r="O2797">
        <f t="shared" si="344"/>
        <v>2021</v>
      </c>
      <c r="P2797">
        <f t="shared" si="345"/>
        <v>12</v>
      </c>
      <c r="Q2797" t="str">
        <f t="shared" si="346"/>
        <v>déc</v>
      </c>
      <c r="R2797" t="str">
        <f t="shared" si="347"/>
        <v>Oklahoma</v>
      </c>
      <c r="S2797" t="str">
        <f t="shared" si="348"/>
        <v>2021-12</v>
      </c>
      <c r="T2797">
        <f>IF(AND(COUNTIF(Calculs!$Q$2:$Q$12,$O2797)&gt;0,COUNTIF(Calculs!$S$2:$S$12,$E2797)&gt;0,COUNTIF(Calculs!$U$2:$U$12,$H2797)&gt;0),1,0)</f>
        <v>1</v>
      </c>
      <c r="U2797">
        <f t="shared" si="349"/>
        <v>225000.00000000003</v>
      </c>
      <c r="V2797">
        <f t="shared" si="350"/>
        <v>375</v>
      </c>
      <c r="W2797">
        <f t="shared" si="351"/>
        <v>90000.000000000015</v>
      </c>
    </row>
    <row r="2798" spans="1:23" ht="15.75" customHeight="1" x14ac:dyDescent="0.3">
      <c r="A2798" s="2" t="s">
        <v>33</v>
      </c>
      <c r="B2798" s="2">
        <v>1197831</v>
      </c>
      <c r="C2798" s="3">
        <v>44549</v>
      </c>
      <c r="D2798" s="12" t="str" cm="1">
        <f t="array" ref="D2798">_xlfn.SWITCH(WEEKDAY(C2798,2), 1, "Lundi", 2, "Mardi", 3, "Mercredi", 4, "Jeudi", 5, "Vendredi", 6, "Samedi", 7, "Dimanche", "Erreur")</f>
        <v>Dimanche</v>
      </c>
      <c r="E2798" s="2" t="s">
        <v>26</v>
      </c>
      <c r="F2798" s="2" t="s">
        <v>103</v>
      </c>
      <c r="G2798" s="2" t="s">
        <v>104</v>
      </c>
      <c r="H2798" s="4" t="s">
        <v>20</v>
      </c>
      <c r="I2798" s="5">
        <v>60.000000000000007</v>
      </c>
      <c r="J2798" s="6">
        <v>325</v>
      </c>
      <c r="K2798" s="7">
        <v>195000.00000000003</v>
      </c>
      <c r="L2798" s="7">
        <v>78000.000000000015</v>
      </c>
      <c r="M2798" s="8">
        <v>0.4</v>
      </c>
      <c r="N2798" s="2" t="s">
        <v>82</v>
      </c>
      <c r="O2798">
        <f t="shared" si="344"/>
        <v>2021</v>
      </c>
      <c r="P2798">
        <f t="shared" si="345"/>
        <v>12</v>
      </c>
      <c r="Q2798" t="str">
        <f t="shared" si="346"/>
        <v>déc</v>
      </c>
      <c r="R2798" t="str">
        <f t="shared" si="347"/>
        <v>Oklahoma</v>
      </c>
      <c r="S2798" t="str">
        <f t="shared" si="348"/>
        <v>2021-12</v>
      </c>
      <c r="T2798">
        <f>IF(AND(COUNTIF(Calculs!$Q$2:$Q$12,$O2798)&gt;0,COUNTIF(Calculs!$S$2:$S$12,$E2798)&gt;0,COUNTIF(Calculs!$U$2:$U$12,$H2798)&gt;0),1,0)</f>
        <v>1</v>
      </c>
      <c r="U2798">
        <f t="shared" si="349"/>
        <v>195000.00000000003</v>
      </c>
      <c r="V2798">
        <f t="shared" si="350"/>
        <v>325</v>
      </c>
      <c r="W2798">
        <f t="shared" si="351"/>
        <v>78000.000000000015</v>
      </c>
    </row>
    <row r="2799" spans="1:23" ht="15.75" customHeight="1" x14ac:dyDescent="0.3">
      <c r="A2799" s="2" t="s">
        <v>33</v>
      </c>
      <c r="B2799" s="2">
        <v>1197831</v>
      </c>
      <c r="C2799" s="3">
        <v>44549</v>
      </c>
      <c r="D2799" s="12" t="str" cm="1">
        <f t="array" ref="D2799">_xlfn.SWITCH(WEEKDAY(C2799,2), 1, "Lundi", 2, "Mardi", 3, "Mercredi", 4, "Jeudi", 5, "Vendredi", 6, "Samedi", 7, "Dimanche", "Erreur")</f>
        <v>Dimanche</v>
      </c>
      <c r="E2799" s="2" t="s">
        <v>26</v>
      </c>
      <c r="F2799" s="2" t="s">
        <v>103</v>
      </c>
      <c r="G2799" s="2" t="s">
        <v>104</v>
      </c>
      <c r="H2799" s="4" t="s">
        <v>21</v>
      </c>
      <c r="I2799" s="5">
        <v>70</v>
      </c>
      <c r="J2799" s="6">
        <v>325</v>
      </c>
      <c r="K2799" s="7">
        <v>227500</v>
      </c>
      <c r="L2799" s="7">
        <v>79625</v>
      </c>
      <c r="M2799" s="8">
        <v>0.35</v>
      </c>
      <c r="N2799" s="2" t="s">
        <v>82</v>
      </c>
      <c r="O2799">
        <f t="shared" si="344"/>
        <v>2021</v>
      </c>
      <c r="P2799">
        <f t="shared" si="345"/>
        <v>12</v>
      </c>
      <c r="Q2799" t="str">
        <f t="shared" si="346"/>
        <v>déc</v>
      </c>
      <c r="R2799" t="str">
        <f t="shared" si="347"/>
        <v>Oklahoma</v>
      </c>
      <c r="S2799" t="str">
        <f t="shared" si="348"/>
        <v>2021-12</v>
      </c>
      <c r="T2799">
        <f>IF(AND(COUNTIF(Calculs!$Q$2:$Q$12,$O2799)&gt;0,COUNTIF(Calculs!$S$2:$S$12,$E2799)&gt;0,COUNTIF(Calculs!$U$2:$U$12,$H2799)&gt;0),1,0)</f>
        <v>1</v>
      </c>
      <c r="U2799">
        <f t="shared" si="349"/>
        <v>227500</v>
      </c>
      <c r="V2799">
        <f t="shared" si="350"/>
        <v>325</v>
      </c>
      <c r="W2799">
        <f t="shared" si="351"/>
        <v>79625</v>
      </c>
    </row>
    <row r="2800" spans="1:23" ht="15.75" customHeight="1" x14ac:dyDescent="0.3">
      <c r="A2800" s="2" t="s">
        <v>33</v>
      </c>
      <c r="B2800" s="2">
        <v>1197831</v>
      </c>
      <c r="C2800" s="3">
        <v>44549</v>
      </c>
      <c r="D2800" s="12" t="str" cm="1">
        <f t="array" ref="D2800">_xlfn.SWITCH(WEEKDAY(C2800,2), 1, "Lundi", 2, "Mardi", 3, "Mercredi", 4, "Jeudi", 5, "Vendredi", 6, "Samedi", 7, "Dimanche", "Erreur")</f>
        <v>Dimanche</v>
      </c>
      <c r="E2800" s="2" t="s">
        <v>26</v>
      </c>
      <c r="F2800" s="2" t="s">
        <v>103</v>
      </c>
      <c r="G2800" s="2" t="s">
        <v>104</v>
      </c>
      <c r="H2800" s="4" t="s">
        <v>22</v>
      </c>
      <c r="I2800" s="5">
        <v>75</v>
      </c>
      <c r="J2800" s="6">
        <v>425</v>
      </c>
      <c r="K2800" s="7">
        <v>318750</v>
      </c>
      <c r="L2800" s="7">
        <v>127500</v>
      </c>
      <c r="M2800" s="8">
        <v>0.4</v>
      </c>
      <c r="N2800" s="2" t="s">
        <v>82</v>
      </c>
      <c r="O2800">
        <f t="shared" si="344"/>
        <v>2021</v>
      </c>
      <c r="P2800">
        <f t="shared" si="345"/>
        <v>12</v>
      </c>
      <c r="Q2800" t="str">
        <f t="shared" si="346"/>
        <v>déc</v>
      </c>
      <c r="R2800" t="str">
        <f t="shared" si="347"/>
        <v>Oklahoma</v>
      </c>
      <c r="S2800" t="str">
        <f t="shared" si="348"/>
        <v>2021-12</v>
      </c>
      <c r="T2800">
        <f>IF(AND(COUNTIF(Calculs!$Q$2:$Q$12,$O2800)&gt;0,COUNTIF(Calculs!$S$2:$S$12,$E2800)&gt;0,COUNTIF(Calculs!$U$2:$U$12,$H2800)&gt;0),1,0)</f>
        <v>1</v>
      </c>
      <c r="U2800">
        <f t="shared" si="349"/>
        <v>318750</v>
      </c>
      <c r="V2800">
        <f t="shared" si="350"/>
        <v>425</v>
      </c>
      <c r="W2800">
        <f t="shared" si="351"/>
        <v>127500</v>
      </c>
    </row>
    <row r="2801" spans="1:23" ht="15.75" customHeight="1" x14ac:dyDescent="0.3">
      <c r="A2801" s="2" t="s">
        <v>33</v>
      </c>
      <c r="B2801" s="2">
        <v>1197831</v>
      </c>
      <c r="C2801" s="3">
        <v>44212</v>
      </c>
      <c r="D2801" s="12" t="str" cm="1">
        <f t="array" ref="D2801">_xlfn.SWITCH(WEEKDAY(C2801,2), 1, "Lundi", 2, "Mardi", 3, "Mercredi", 4, "Jeudi", 5, "Vendredi", 6, "Samedi", 7, "Dimanche", "Erreur")</f>
        <v>Samedi</v>
      </c>
      <c r="E2801" s="2" t="s">
        <v>26</v>
      </c>
      <c r="F2801" s="2" t="s">
        <v>103</v>
      </c>
      <c r="G2801" s="2" t="s">
        <v>104</v>
      </c>
      <c r="H2801" s="4" t="s">
        <v>16</v>
      </c>
      <c r="I2801" s="5">
        <v>25.000000000000007</v>
      </c>
      <c r="J2801" s="6">
        <v>550</v>
      </c>
      <c r="K2801" s="7">
        <v>137500.00000000003</v>
      </c>
      <c r="L2801" s="7">
        <v>48125.000000000007</v>
      </c>
      <c r="M2801" s="8">
        <v>0.35</v>
      </c>
      <c r="N2801" s="2" t="s">
        <v>82</v>
      </c>
      <c r="O2801">
        <f t="shared" si="344"/>
        <v>2021</v>
      </c>
      <c r="P2801">
        <f t="shared" si="345"/>
        <v>1</v>
      </c>
      <c r="Q2801" t="str">
        <f t="shared" si="346"/>
        <v>janv</v>
      </c>
      <c r="R2801" t="str">
        <f t="shared" si="347"/>
        <v>Oklahoma</v>
      </c>
      <c r="S2801" t="str">
        <f t="shared" si="348"/>
        <v>2021-01</v>
      </c>
      <c r="T2801">
        <f>IF(AND(COUNTIF(Calculs!$Q$2:$Q$12,$O2801)&gt;0,COUNTIF(Calculs!$S$2:$S$12,$E2801)&gt;0,COUNTIF(Calculs!$U$2:$U$12,$H2801)&gt;0),1,0)</f>
        <v>1</v>
      </c>
      <c r="U2801">
        <f t="shared" si="349"/>
        <v>137500.00000000003</v>
      </c>
      <c r="V2801">
        <f t="shared" si="350"/>
        <v>550</v>
      </c>
      <c r="W2801">
        <f t="shared" si="351"/>
        <v>48125.000000000007</v>
      </c>
    </row>
    <row r="2802" spans="1:23" ht="15.75" customHeight="1" x14ac:dyDescent="0.3">
      <c r="A2802" s="2" t="s">
        <v>33</v>
      </c>
      <c r="B2802" s="2">
        <v>1197831</v>
      </c>
      <c r="C2802" s="3">
        <v>44212</v>
      </c>
      <c r="D2802" s="12" t="str" cm="1">
        <f t="array" ref="D2802">_xlfn.SWITCH(WEEKDAY(C2802,2), 1, "Lundi", 2, "Mardi", 3, "Mercredi", 4, "Jeudi", 5, "Vendredi", 6, "Samedi", 7, "Dimanche", "Erreur")</f>
        <v>Samedi</v>
      </c>
      <c r="E2802" s="2" t="s">
        <v>26</v>
      </c>
      <c r="F2802" s="2" t="s">
        <v>103</v>
      </c>
      <c r="G2802" s="2" t="s">
        <v>104</v>
      </c>
      <c r="H2802" s="4" t="s">
        <v>18</v>
      </c>
      <c r="I2802" s="5">
        <v>25.000000000000007</v>
      </c>
      <c r="J2802" s="6">
        <v>350</v>
      </c>
      <c r="K2802" s="7">
        <v>87500.000000000029</v>
      </c>
      <c r="L2802" s="7">
        <v>30625.000000000007</v>
      </c>
      <c r="M2802" s="8">
        <v>0.35</v>
      </c>
      <c r="N2802" s="2" t="s">
        <v>82</v>
      </c>
      <c r="O2802">
        <f t="shared" si="344"/>
        <v>2021</v>
      </c>
      <c r="P2802">
        <f t="shared" si="345"/>
        <v>1</v>
      </c>
      <c r="Q2802" t="str">
        <f t="shared" si="346"/>
        <v>janv</v>
      </c>
      <c r="R2802" t="str">
        <f t="shared" si="347"/>
        <v>Oklahoma</v>
      </c>
      <c r="S2802" t="str">
        <f t="shared" si="348"/>
        <v>2021-01</v>
      </c>
      <c r="T2802">
        <f>IF(AND(COUNTIF(Calculs!$Q$2:$Q$12,$O2802)&gt;0,COUNTIF(Calculs!$S$2:$S$12,$E2802)&gt;0,COUNTIF(Calculs!$U$2:$U$12,$H2802)&gt;0),1,0)</f>
        <v>1</v>
      </c>
      <c r="U2802">
        <f t="shared" si="349"/>
        <v>87500.000000000029</v>
      </c>
      <c r="V2802">
        <f t="shared" si="350"/>
        <v>350</v>
      </c>
      <c r="W2802">
        <f t="shared" si="351"/>
        <v>30625.000000000007</v>
      </c>
    </row>
    <row r="2803" spans="1:23" ht="15.75" customHeight="1" x14ac:dyDescent="0.3">
      <c r="A2803" s="2" t="s">
        <v>33</v>
      </c>
      <c r="B2803" s="2">
        <v>1197831</v>
      </c>
      <c r="C2803" s="3">
        <v>44212</v>
      </c>
      <c r="D2803" s="12" t="str" cm="1">
        <f t="array" ref="D2803">_xlfn.SWITCH(WEEKDAY(C2803,2), 1, "Lundi", 2, "Mardi", 3, "Mercredi", 4, "Jeudi", 5, "Vendredi", 6, "Samedi", 7, "Dimanche", "Erreur")</f>
        <v>Samedi</v>
      </c>
      <c r="E2803" s="2" t="s">
        <v>26</v>
      </c>
      <c r="F2803" s="2" t="s">
        <v>103</v>
      </c>
      <c r="G2803" s="2" t="s">
        <v>104</v>
      </c>
      <c r="H2803" s="4" t="s">
        <v>19</v>
      </c>
      <c r="I2803" s="5">
        <v>15.000000000000007</v>
      </c>
      <c r="J2803" s="6">
        <v>350</v>
      </c>
      <c r="K2803" s="7">
        <v>52500.000000000022</v>
      </c>
      <c r="L2803" s="7">
        <v>18375.000000000007</v>
      </c>
      <c r="M2803" s="8">
        <v>0.35</v>
      </c>
      <c r="N2803" s="2" t="s">
        <v>82</v>
      </c>
      <c r="O2803">
        <f t="shared" si="344"/>
        <v>2021</v>
      </c>
      <c r="P2803">
        <f t="shared" si="345"/>
        <v>1</v>
      </c>
      <c r="Q2803" t="str">
        <f t="shared" si="346"/>
        <v>janv</v>
      </c>
      <c r="R2803" t="str">
        <f t="shared" si="347"/>
        <v>Oklahoma</v>
      </c>
      <c r="S2803" t="str">
        <f t="shared" si="348"/>
        <v>2021-01</v>
      </c>
      <c r="T2803">
        <f>IF(AND(COUNTIF(Calculs!$Q$2:$Q$12,$O2803)&gt;0,COUNTIF(Calculs!$S$2:$S$12,$E2803)&gt;0,COUNTIF(Calculs!$U$2:$U$12,$H2803)&gt;0),1,0)</f>
        <v>1</v>
      </c>
      <c r="U2803">
        <f t="shared" si="349"/>
        <v>52500.000000000022</v>
      </c>
      <c r="V2803">
        <f t="shared" si="350"/>
        <v>350</v>
      </c>
      <c r="W2803">
        <f t="shared" si="351"/>
        <v>18375.000000000007</v>
      </c>
    </row>
    <row r="2804" spans="1:23" ht="15.75" customHeight="1" x14ac:dyDescent="0.3">
      <c r="A2804" s="2" t="s">
        <v>33</v>
      </c>
      <c r="B2804" s="2">
        <v>1197831</v>
      </c>
      <c r="C2804" s="3">
        <v>44212</v>
      </c>
      <c r="D2804" s="12" t="str" cm="1">
        <f t="array" ref="D2804">_xlfn.SWITCH(WEEKDAY(C2804,2), 1, "Lundi", 2, "Mardi", 3, "Mercredi", 4, "Jeudi", 5, "Vendredi", 6, "Samedi", 7, "Dimanche", "Erreur")</f>
        <v>Samedi</v>
      </c>
      <c r="E2804" s="2" t="s">
        <v>26</v>
      </c>
      <c r="F2804" s="2" t="s">
        <v>103</v>
      </c>
      <c r="G2804" s="2" t="s">
        <v>104</v>
      </c>
      <c r="H2804" s="4" t="s">
        <v>20</v>
      </c>
      <c r="I2804" s="5">
        <v>20</v>
      </c>
      <c r="J2804" s="6">
        <v>200</v>
      </c>
      <c r="K2804" s="7">
        <v>40000</v>
      </c>
      <c r="L2804" s="7">
        <v>14000</v>
      </c>
      <c r="M2804" s="8">
        <v>0.35</v>
      </c>
      <c r="N2804" s="2" t="s">
        <v>82</v>
      </c>
      <c r="O2804">
        <f t="shared" si="344"/>
        <v>2021</v>
      </c>
      <c r="P2804">
        <f t="shared" si="345"/>
        <v>1</v>
      </c>
      <c r="Q2804" t="str">
        <f t="shared" si="346"/>
        <v>janv</v>
      </c>
      <c r="R2804" t="str">
        <f t="shared" si="347"/>
        <v>Oklahoma</v>
      </c>
      <c r="S2804" t="str">
        <f t="shared" si="348"/>
        <v>2021-01</v>
      </c>
      <c r="T2804">
        <f>IF(AND(COUNTIF(Calculs!$Q$2:$Q$12,$O2804)&gt;0,COUNTIF(Calculs!$S$2:$S$12,$E2804)&gt;0,COUNTIF(Calculs!$U$2:$U$12,$H2804)&gt;0),1,0)</f>
        <v>1</v>
      </c>
      <c r="U2804">
        <f t="shared" si="349"/>
        <v>40000</v>
      </c>
      <c r="V2804">
        <f t="shared" si="350"/>
        <v>200</v>
      </c>
      <c r="W2804">
        <f t="shared" si="351"/>
        <v>14000</v>
      </c>
    </row>
    <row r="2805" spans="1:23" ht="15.75" customHeight="1" x14ac:dyDescent="0.3">
      <c r="A2805" s="2" t="s">
        <v>33</v>
      </c>
      <c r="B2805" s="2">
        <v>1197831</v>
      </c>
      <c r="C2805" s="3">
        <v>44212</v>
      </c>
      <c r="D2805" s="12" t="str" cm="1">
        <f t="array" ref="D2805">_xlfn.SWITCH(WEEKDAY(C2805,2), 1, "Lundi", 2, "Mardi", 3, "Mercredi", 4, "Jeudi", 5, "Vendredi", 6, "Samedi", 7, "Dimanche", "Erreur")</f>
        <v>Samedi</v>
      </c>
      <c r="E2805" s="2" t="s">
        <v>26</v>
      </c>
      <c r="F2805" s="2" t="s">
        <v>103</v>
      </c>
      <c r="G2805" s="2" t="s">
        <v>104</v>
      </c>
      <c r="H2805" s="4" t="s">
        <v>21</v>
      </c>
      <c r="I2805" s="5">
        <v>35</v>
      </c>
      <c r="J2805" s="6">
        <v>250</v>
      </c>
      <c r="K2805" s="7">
        <v>87500</v>
      </c>
      <c r="L2805" s="7">
        <v>30624.999999999996</v>
      </c>
      <c r="M2805" s="8">
        <v>0.35</v>
      </c>
      <c r="N2805" s="2" t="s">
        <v>82</v>
      </c>
      <c r="O2805">
        <f t="shared" si="344"/>
        <v>2021</v>
      </c>
      <c r="P2805">
        <f t="shared" si="345"/>
        <v>1</v>
      </c>
      <c r="Q2805" t="str">
        <f t="shared" si="346"/>
        <v>janv</v>
      </c>
      <c r="R2805" t="str">
        <f t="shared" si="347"/>
        <v>Oklahoma</v>
      </c>
      <c r="S2805" t="str">
        <f t="shared" si="348"/>
        <v>2021-01</v>
      </c>
      <c r="T2805">
        <f>IF(AND(COUNTIF(Calculs!$Q$2:$Q$12,$O2805)&gt;0,COUNTIF(Calculs!$S$2:$S$12,$E2805)&gt;0,COUNTIF(Calculs!$U$2:$U$12,$H2805)&gt;0),1,0)</f>
        <v>1</v>
      </c>
      <c r="U2805">
        <f t="shared" si="349"/>
        <v>87500</v>
      </c>
      <c r="V2805">
        <f t="shared" si="350"/>
        <v>250</v>
      </c>
      <c r="W2805">
        <f t="shared" si="351"/>
        <v>30624.999999999996</v>
      </c>
    </row>
    <row r="2806" spans="1:23" ht="15.75" customHeight="1" x14ac:dyDescent="0.3">
      <c r="A2806" s="2" t="s">
        <v>33</v>
      </c>
      <c r="B2806" s="2">
        <v>1197831</v>
      </c>
      <c r="C2806" s="3">
        <v>44212</v>
      </c>
      <c r="D2806" s="12" t="str" cm="1">
        <f t="array" ref="D2806">_xlfn.SWITCH(WEEKDAY(C2806,2), 1, "Lundi", 2, "Mardi", 3, "Mercredi", 4, "Jeudi", 5, "Vendredi", 6, "Samedi", 7, "Dimanche", "Erreur")</f>
        <v>Samedi</v>
      </c>
      <c r="E2806" s="2" t="s">
        <v>26</v>
      </c>
      <c r="F2806" s="2" t="s">
        <v>103</v>
      </c>
      <c r="G2806" s="2" t="s">
        <v>104</v>
      </c>
      <c r="H2806" s="4" t="s">
        <v>22</v>
      </c>
      <c r="I2806" s="5">
        <v>25.000000000000007</v>
      </c>
      <c r="J2806" s="6">
        <v>350</v>
      </c>
      <c r="K2806" s="7">
        <v>87500.000000000029</v>
      </c>
      <c r="L2806" s="7">
        <v>30625.000000000007</v>
      </c>
      <c r="M2806" s="8">
        <v>0.35</v>
      </c>
      <c r="N2806" s="2" t="s">
        <v>82</v>
      </c>
      <c r="O2806">
        <f t="shared" si="344"/>
        <v>2021</v>
      </c>
      <c r="P2806">
        <f t="shared" si="345"/>
        <v>1</v>
      </c>
      <c r="Q2806" t="str">
        <f t="shared" si="346"/>
        <v>janv</v>
      </c>
      <c r="R2806" t="str">
        <f t="shared" si="347"/>
        <v>Oklahoma</v>
      </c>
      <c r="S2806" t="str">
        <f t="shared" si="348"/>
        <v>2021-01</v>
      </c>
      <c r="T2806">
        <f>IF(AND(COUNTIF(Calculs!$Q$2:$Q$12,$O2806)&gt;0,COUNTIF(Calculs!$S$2:$S$12,$E2806)&gt;0,COUNTIF(Calculs!$U$2:$U$12,$H2806)&gt;0),1,0)</f>
        <v>1</v>
      </c>
      <c r="U2806">
        <f t="shared" si="349"/>
        <v>87500.000000000029</v>
      </c>
      <c r="V2806">
        <f t="shared" si="350"/>
        <v>350</v>
      </c>
      <c r="W2806">
        <f t="shared" si="351"/>
        <v>30625.000000000007</v>
      </c>
    </row>
    <row r="2807" spans="1:23" ht="15.75" customHeight="1" x14ac:dyDescent="0.3">
      <c r="A2807" s="2" t="s">
        <v>33</v>
      </c>
      <c r="B2807" s="2">
        <v>1197831</v>
      </c>
      <c r="C2807" s="3">
        <v>44241</v>
      </c>
      <c r="D2807" s="12" t="str" cm="1">
        <f t="array" ref="D2807">_xlfn.SWITCH(WEEKDAY(C2807,2), 1, "Lundi", 2, "Mardi", 3, "Mercredi", 4, "Jeudi", 5, "Vendredi", 6, "Samedi", 7, "Dimanche", "Erreur")</f>
        <v>Dimanche</v>
      </c>
      <c r="E2807" s="2" t="s">
        <v>26</v>
      </c>
      <c r="F2807" s="2" t="s">
        <v>103</v>
      </c>
      <c r="G2807" s="2" t="s">
        <v>104</v>
      </c>
      <c r="H2807" s="4" t="s">
        <v>16</v>
      </c>
      <c r="I2807" s="5">
        <v>25.000000000000007</v>
      </c>
      <c r="J2807" s="6">
        <v>600</v>
      </c>
      <c r="K2807" s="7">
        <v>150000.00000000003</v>
      </c>
      <c r="L2807" s="7">
        <v>52500.000000000007</v>
      </c>
      <c r="M2807" s="8">
        <v>0.35</v>
      </c>
      <c r="N2807" s="2" t="s">
        <v>82</v>
      </c>
      <c r="O2807">
        <f t="shared" si="344"/>
        <v>2021</v>
      </c>
      <c r="P2807">
        <f t="shared" si="345"/>
        <v>2</v>
      </c>
      <c r="Q2807" t="str">
        <f t="shared" si="346"/>
        <v>févr</v>
      </c>
      <c r="R2807" t="str">
        <f t="shared" si="347"/>
        <v>Oklahoma</v>
      </c>
      <c r="S2807" t="str">
        <f t="shared" si="348"/>
        <v>2021-02</v>
      </c>
      <c r="T2807">
        <f>IF(AND(COUNTIF(Calculs!$Q$2:$Q$12,$O2807)&gt;0,COUNTIF(Calculs!$S$2:$S$12,$E2807)&gt;0,COUNTIF(Calculs!$U$2:$U$12,$H2807)&gt;0),1,0)</f>
        <v>1</v>
      </c>
      <c r="U2807">
        <f t="shared" si="349"/>
        <v>150000.00000000003</v>
      </c>
      <c r="V2807">
        <f t="shared" si="350"/>
        <v>600</v>
      </c>
      <c r="W2807">
        <f t="shared" si="351"/>
        <v>52500.000000000007</v>
      </c>
    </row>
    <row r="2808" spans="1:23" ht="15.75" customHeight="1" x14ac:dyDescent="0.3">
      <c r="A2808" s="2" t="s">
        <v>33</v>
      </c>
      <c r="B2808" s="2">
        <v>1197831</v>
      </c>
      <c r="C2808" s="3">
        <v>44241</v>
      </c>
      <c r="D2808" s="12" t="str" cm="1">
        <f t="array" ref="D2808">_xlfn.SWITCH(WEEKDAY(C2808,2), 1, "Lundi", 2, "Mardi", 3, "Mercredi", 4, "Jeudi", 5, "Vendredi", 6, "Samedi", 7, "Dimanche", "Erreur")</f>
        <v>Dimanche</v>
      </c>
      <c r="E2808" s="2" t="s">
        <v>26</v>
      </c>
      <c r="F2808" s="2" t="s">
        <v>103</v>
      </c>
      <c r="G2808" s="2" t="s">
        <v>104</v>
      </c>
      <c r="H2808" s="4" t="s">
        <v>18</v>
      </c>
      <c r="I2808" s="5">
        <v>25.000000000000007</v>
      </c>
      <c r="J2808" s="6">
        <v>250</v>
      </c>
      <c r="K2808" s="7">
        <v>62500.000000000015</v>
      </c>
      <c r="L2808" s="7">
        <v>21875.000000000004</v>
      </c>
      <c r="M2808" s="8">
        <v>0.35</v>
      </c>
      <c r="N2808" s="2" t="s">
        <v>82</v>
      </c>
      <c r="O2808">
        <f t="shared" si="344"/>
        <v>2021</v>
      </c>
      <c r="P2808">
        <f t="shared" si="345"/>
        <v>2</v>
      </c>
      <c r="Q2808" t="str">
        <f t="shared" si="346"/>
        <v>févr</v>
      </c>
      <c r="R2808" t="str">
        <f t="shared" si="347"/>
        <v>Oklahoma</v>
      </c>
      <c r="S2808" t="str">
        <f t="shared" si="348"/>
        <v>2021-02</v>
      </c>
      <c r="T2808">
        <f>IF(AND(COUNTIF(Calculs!$Q$2:$Q$12,$O2808)&gt;0,COUNTIF(Calculs!$S$2:$S$12,$E2808)&gt;0,COUNTIF(Calculs!$U$2:$U$12,$H2808)&gt;0),1,0)</f>
        <v>1</v>
      </c>
      <c r="U2808">
        <f t="shared" si="349"/>
        <v>62500.000000000015</v>
      </c>
      <c r="V2808">
        <f t="shared" si="350"/>
        <v>250</v>
      </c>
      <c r="W2808">
        <f t="shared" si="351"/>
        <v>21875.000000000004</v>
      </c>
    </row>
    <row r="2809" spans="1:23" ht="15.75" customHeight="1" x14ac:dyDescent="0.3">
      <c r="A2809" s="2" t="s">
        <v>33</v>
      </c>
      <c r="B2809" s="2">
        <v>1197831</v>
      </c>
      <c r="C2809" s="3">
        <v>44241</v>
      </c>
      <c r="D2809" s="12" t="str" cm="1">
        <f t="array" ref="D2809">_xlfn.SWITCH(WEEKDAY(C2809,2), 1, "Lundi", 2, "Mardi", 3, "Mercredi", 4, "Jeudi", 5, "Vendredi", 6, "Samedi", 7, "Dimanche", "Erreur")</f>
        <v>Dimanche</v>
      </c>
      <c r="E2809" s="2" t="s">
        <v>26</v>
      </c>
      <c r="F2809" s="2" t="s">
        <v>103</v>
      </c>
      <c r="G2809" s="2" t="s">
        <v>104</v>
      </c>
      <c r="H2809" s="4" t="s">
        <v>19</v>
      </c>
      <c r="I2809" s="5">
        <v>15.000000000000007</v>
      </c>
      <c r="J2809" s="6">
        <v>300</v>
      </c>
      <c r="K2809" s="7">
        <v>45000.000000000022</v>
      </c>
      <c r="L2809" s="7">
        <v>15750.000000000007</v>
      </c>
      <c r="M2809" s="8">
        <v>0.35</v>
      </c>
      <c r="N2809" s="2" t="s">
        <v>82</v>
      </c>
      <c r="O2809">
        <f t="shared" si="344"/>
        <v>2021</v>
      </c>
      <c r="P2809">
        <f t="shared" si="345"/>
        <v>2</v>
      </c>
      <c r="Q2809" t="str">
        <f t="shared" si="346"/>
        <v>févr</v>
      </c>
      <c r="R2809" t="str">
        <f t="shared" si="347"/>
        <v>Oklahoma</v>
      </c>
      <c r="S2809" t="str">
        <f t="shared" si="348"/>
        <v>2021-02</v>
      </c>
      <c r="T2809">
        <f>IF(AND(COUNTIF(Calculs!$Q$2:$Q$12,$O2809)&gt;0,COUNTIF(Calculs!$S$2:$S$12,$E2809)&gt;0,COUNTIF(Calculs!$U$2:$U$12,$H2809)&gt;0),1,0)</f>
        <v>1</v>
      </c>
      <c r="U2809">
        <f t="shared" si="349"/>
        <v>45000.000000000022</v>
      </c>
      <c r="V2809">
        <f t="shared" si="350"/>
        <v>300</v>
      </c>
      <c r="W2809">
        <f t="shared" si="351"/>
        <v>15750.000000000007</v>
      </c>
    </row>
    <row r="2810" spans="1:23" ht="15.75" customHeight="1" x14ac:dyDescent="0.3">
      <c r="A2810" s="2" t="s">
        <v>33</v>
      </c>
      <c r="B2810" s="2">
        <v>1197831</v>
      </c>
      <c r="C2810" s="3">
        <v>44241</v>
      </c>
      <c r="D2810" s="12" t="str" cm="1">
        <f t="array" ref="D2810">_xlfn.SWITCH(WEEKDAY(C2810,2), 1, "Lundi", 2, "Mardi", 3, "Mercredi", 4, "Jeudi", 5, "Vendredi", 6, "Samedi", 7, "Dimanche", "Erreur")</f>
        <v>Dimanche</v>
      </c>
      <c r="E2810" s="2" t="s">
        <v>35</v>
      </c>
      <c r="F2810" s="2" t="s">
        <v>105</v>
      </c>
      <c r="G2810" s="2" t="s">
        <v>106</v>
      </c>
      <c r="H2810" s="4" t="s">
        <v>20</v>
      </c>
      <c r="I2810" s="5">
        <v>20</v>
      </c>
      <c r="J2810" s="6">
        <v>150</v>
      </c>
      <c r="K2810" s="7">
        <v>30000</v>
      </c>
      <c r="L2810" s="7">
        <v>10500</v>
      </c>
      <c r="M2810" s="8">
        <v>0.35</v>
      </c>
      <c r="N2810" s="2" t="s">
        <v>82</v>
      </c>
      <c r="O2810">
        <f t="shared" si="344"/>
        <v>2021</v>
      </c>
      <c r="P2810">
        <f t="shared" si="345"/>
        <v>2</v>
      </c>
      <c r="Q2810" t="str">
        <f t="shared" si="346"/>
        <v>févr</v>
      </c>
      <c r="R2810" t="str">
        <f t="shared" si="347"/>
        <v>Kansas</v>
      </c>
      <c r="S2810" t="str">
        <f t="shared" si="348"/>
        <v>2021-02</v>
      </c>
      <c r="T2810">
        <f>IF(AND(COUNTIF(Calculs!$Q$2:$Q$12,$O2810)&gt;0,COUNTIF(Calculs!$S$2:$S$12,$E2810)&gt;0,COUNTIF(Calculs!$U$2:$U$12,$H2810)&gt;0),1,0)</f>
        <v>1</v>
      </c>
      <c r="U2810">
        <f t="shared" si="349"/>
        <v>30000</v>
      </c>
      <c r="V2810">
        <f t="shared" si="350"/>
        <v>150</v>
      </c>
      <c r="W2810">
        <f t="shared" si="351"/>
        <v>10500</v>
      </c>
    </row>
    <row r="2811" spans="1:23" ht="15.75" customHeight="1" x14ac:dyDescent="0.3">
      <c r="A2811" s="2" t="s">
        <v>33</v>
      </c>
      <c r="B2811" s="2">
        <v>1197831</v>
      </c>
      <c r="C2811" s="3">
        <v>44241</v>
      </c>
      <c r="D2811" s="12" t="str" cm="1">
        <f t="array" ref="D2811">_xlfn.SWITCH(WEEKDAY(C2811,2), 1, "Lundi", 2, "Mardi", 3, "Mercredi", 4, "Jeudi", 5, "Vendredi", 6, "Samedi", 7, "Dimanche", "Erreur")</f>
        <v>Dimanche</v>
      </c>
      <c r="E2811" s="2" t="s">
        <v>35</v>
      </c>
      <c r="F2811" s="2" t="s">
        <v>105</v>
      </c>
      <c r="G2811" s="2" t="s">
        <v>106</v>
      </c>
      <c r="H2811" s="4" t="s">
        <v>21</v>
      </c>
      <c r="I2811" s="5">
        <v>35</v>
      </c>
      <c r="J2811" s="6">
        <v>225</v>
      </c>
      <c r="K2811" s="7">
        <v>78750</v>
      </c>
      <c r="L2811" s="7">
        <v>27562.5</v>
      </c>
      <c r="M2811" s="8">
        <v>0.35</v>
      </c>
      <c r="N2811" s="2" t="s">
        <v>82</v>
      </c>
      <c r="O2811">
        <f t="shared" si="344"/>
        <v>2021</v>
      </c>
      <c r="P2811">
        <f t="shared" si="345"/>
        <v>2</v>
      </c>
      <c r="Q2811" t="str">
        <f t="shared" si="346"/>
        <v>févr</v>
      </c>
      <c r="R2811" t="str">
        <f t="shared" si="347"/>
        <v>Kansas</v>
      </c>
      <c r="S2811" t="str">
        <f t="shared" si="348"/>
        <v>2021-02</v>
      </c>
      <c r="T2811">
        <f>IF(AND(COUNTIF(Calculs!$Q$2:$Q$12,$O2811)&gt;0,COUNTIF(Calculs!$S$2:$S$12,$E2811)&gt;0,COUNTIF(Calculs!$U$2:$U$12,$H2811)&gt;0),1,0)</f>
        <v>1</v>
      </c>
      <c r="U2811">
        <f t="shared" si="349"/>
        <v>78750</v>
      </c>
      <c r="V2811">
        <f t="shared" si="350"/>
        <v>225</v>
      </c>
      <c r="W2811">
        <f t="shared" si="351"/>
        <v>27562.5</v>
      </c>
    </row>
    <row r="2812" spans="1:23" ht="15.75" customHeight="1" x14ac:dyDescent="0.3">
      <c r="A2812" s="2" t="s">
        <v>33</v>
      </c>
      <c r="B2812" s="2">
        <v>1197831</v>
      </c>
      <c r="C2812" s="3">
        <v>44241</v>
      </c>
      <c r="D2812" s="12" t="str" cm="1">
        <f t="array" ref="D2812">_xlfn.SWITCH(WEEKDAY(C2812,2), 1, "Lundi", 2, "Mardi", 3, "Mercredi", 4, "Jeudi", 5, "Vendredi", 6, "Samedi", 7, "Dimanche", "Erreur")</f>
        <v>Dimanche</v>
      </c>
      <c r="E2812" s="2" t="s">
        <v>35</v>
      </c>
      <c r="F2812" s="2" t="s">
        <v>105</v>
      </c>
      <c r="G2812" s="2" t="s">
        <v>106</v>
      </c>
      <c r="H2812" s="4" t="s">
        <v>22</v>
      </c>
      <c r="I2812" s="5">
        <v>20</v>
      </c>
      <c r="J2812" s="6">
        <v>325</v>
      </c>
      <c r="K2812" s="7">
        <v>65000</v>
      </c>
      <c r="L2812" s="7">
        <v>22750</v>
      </c>
      <c r="M2812" s="8">
        <v>0.35</v>
      </c>
      <c r="N2812" s="2" t="s">
        <v>82</v>
      </c>
      <c r="O2812">
        <f t="shared" si="344"/>
        <v>2021</v>
      </c>
      <c r="P2812">
        <f t="shared" si="345"/>
        <v>2</v>
      </c>
      <c r="Q2812" t="str">
        <f t="shared" si="346"/>
        <v>févr</v>
      </c>
      <c r="R2812" t="str">
        <f t="shared" si="347"/>
        <v>Kansas</v>
      </c>
      <c r="S2812" t="str">
        <f t="shared" si="348"/>
        <v>2021-02</v>
      </c>
      <c r="T2812">
        <f>IF(AND(COUNTIF(Calculs!$Q$2:$Q$12,$O2812)&gt;0,COUNTIF(Calculs!$S$2:$S$12,$E2812)&gt;0,COUNTIF(Calculs!$U$2:$U$12,$H2812)&gt;0),1,0)</f>
        <v>1</v>
      </c>
      <c r="U2812">
        <f t="shared" si="349"/>
        <v>65000</v>
      </c>
      <c r="V2812">
        <f t="shared" si="350"/>
        <v>325</v>
      </c>
      <c r="W2812">
        <f t="shared" si="351"/>
        <v>22750</v>
      </c>
    </row>
    <row r="2813" spans="1:23" ht="15.75" customHeight="1" x14ac:dyDescent="0.3">
      <c r="A2813" s="2" t="s">
        <v>33</v>
      </c>
      <c r="B2813" s="2">
        <v>1197831</v>
      </c>
      <c r="C2813" s="3">
        <v>44267</v>
      </c>
      <c r="D2813" s="12" t="str" cm="1">
        <f t="array" ref="D2813">_xlfn.SWITCH(WEEKDAY(C2813,2), 1, "Lundi", 2, "Mardi", 3, "Mercredi", 4, "Jeudi", 5, "Vendredi", 6, "Samedi", 7, "Dimanche", "Erreur")</f>
        <v>Vendredi</v>
      </c>
      <c r="E2813" s="2" t="s">
        <v>35</v>
      </c>
      <c r="F2813" s="2" t="s">
        <v>105</v>
      </c>
      <c r="G2813" s="2" t="s">
        <v>106</v>
      </c>
      <c r="H2813" s="4" t="s">
        <v>16</v>
      </c>
      <c r="I2813" s="5">
        <v>20</v>
      </c>
      <c r="J2813" s="6">
        <v>545</v>
      </c>
      <c r="K2813" s="7">
        <v>109000</v>
      </c>
      <c r="L2813" s="7">
        <v>38150</v>
      </c>
      <c r="M2813" s="8">
        <v>0.35</v>
      </c>
      <c r="N2813" s="2" t="s">
        <v>82</v>
      </c>
      <c r="O2813">
        <f t="shared" si="344"/>
        <v>2021</v>
      </c>
      <c r="P2813">
        <f t="shared" si="345"/>
        <v>3</v>
      </c>
      <c r="Q2813" t="str">
        <f t="shared" si="346"/>
        <v>mars</v>
      </c>
      <c r="R2813" t="str">
        <f t="shared" si="347"/>
        <v>Kansas</v>
      </c>
      <c r="S2813" t="str">
        <f t="shared" si="348"/>
        <v>2021-03</v>
      </c>
      <c r="T2813">
        <f>IF(AND(COUNTIF(Calculs!$Q$2:$Q$12,$O2813)&gt;0,COUNTIF(Calculs!$S$2:$S$12,$E2813)&gt;0,COUNTIF(Calculs!$U$2:$U$12,$H2813)&gt;0),1,0)</f>
        <v>1</v>
      </c>
      <c r="U2813">
        <f t="shared" si="349"/>
        <v>109000</v>
      </c>
      <c r="V2813">
        <f t="shared" si="350"/>
        <v>545</v>
      </c>
      <c r="W2813">
        <f t="shared" si="351"/>
        <v>38150</v>
      </c>
    </row>
    <row r="2814" spans="1:23" ht="15.75" customHeight="1" x14ac:dyDescent="0.3">
      <c r="A2814" s="2" t="s">
        <v>33</v>
      </c>
      <c r="B2814" s="2">
        <v>1197831</v>
      </c>
      <c r="C2814" s="3">
        <v>44267</v>
      </c>
      <c r="D2814" s="12" t="str" cm="1">
        <f t="array" ref="D2814">_xlfn.SWITCH(WEEKDAY(C2814,2), 1, "Lundi", 2, "Mardi", 3, "Mercredi", 4, "Jeudi", 5, "Vendredi", 6, "Samedi", 7, "Dimanche", "Erreur")</f>
        <v>Vendredi</v>
      </c>
      <c r="E2814" s="2" t="s">
        <v>35</v>
      </c>
      <c r="F2814" s="2" t="s">
        <v>105</v>
      </c>
      <c r="G2814" s="2" t="s">
        <v>106</v>
      </c>
      <c r="H2814" s="4" t="s">
        <v>18</v>
      </c>
      <c r="I2814" s="5">
        <v>20</v>
      </c>
      <c r="J2814" s="6">
        <v>225</v>
      </c>
      <c r="K2814" s="7">
        <v>45000</v>
      </c>
      <c r="L2814" s="7">
        <v>15749.999999999998</v>
      </c>
      <c r="M2814" s="8">
        <v>0.35</v>
      </c>
      <c r="N2814" s="2" t="s">
        <v>82</v>
      </c>
      <c r="O2814">
        <f t="shared" si="344"/>
        <v>2021</v>
      </c>
      <c r="P2814">
        <f t="shared" si="345"/>
        <v>3</v>
      </c>
      <c r="Q2814" t="str">
        <f t="shared" si="346"/>
        <v>mars</v>
      </c>
      <c r="R2814" t="str">
        <f t="shared" si="347"/>
        <v>Kansas</v>
      </c>
      <c r="S2814" t="str">
        <f t="shared" si="348"/>
        <v>2021-03</v>
      </c>
      <c r="T2814">
        <f>IF(AND(COUNTIF(Calculs!$Q$2:$Q$12,$O2814)&gt;0,COUNTIF(Calculs!$S$2:$S$12,$E2814)&gt;0,COUNTIF(Calculs!$U$2:$U$12,$H2814)&gt;0),1,0)</f>
        <v>1</v>
      </c>
      <c r="U2814">
        <f t="shared" si="349"/>
        <v>45000</v>
      </c>
      <c r="V2814">
        <f t="shared" si="350"/>
        <v>225</v>
      </c>
      <c r="W2814">
        <f t="shared" si="351"/>
        <v>15749.999999999998</v>
      </c>
    </row>
    <row r="2815" spans="1:23" ht="15.75" customHeight="1" x14ac:dyDescent="0.3">
      <c r="A2815" s="2" t="s">
        <v>33</v>
      </c>
      <c r="B2815" s="2">
        <v>1197831</v>
      </c>
      <c r="C2815" s="3">
        <v>44267</v>
      </c>
      <c r="D2815" s="12" t="str" cm="1">
        <f t="array" ref="D2815">_xlfn.SWITCH(WEEKDAY(C2815,2), 1, "Lundi", 2, "Mardi", 3, "Mercredi", 4, "Jeudi", 5, "Vendredi", 6, "Samedi", 7, "Dimanche", "Erreur")</f>
        <v>Vendredi</v>
      </c>
      <c r="E2815" s="2" t="s">
        <v>35</v>
      </c>
      <c r="F2815" s="2" t="s">
        <v>105</v>
      </c>
      <c r="G2815" s="2" t="s">
        <v>106</v>
      </c>
      <c r="H2815" s="4" t="s">
        <v>19</v>
      </c>
      <c r="I2815" s="5">
        <v>10.000000000000002</v>
      </c>
      <c r="J2815" s="6">
        <v>250</v>
      </c>
      <c r="K2815" s="7">
        <v>25000.000000000004</v>
      </c>
      <c r="L2815" s="7">
        <v>8750</v>
      </c>
      <c r="M2815" s="8">
        <v>0.35</v>
      </c>
      <c r="N2815" s="2" t="s">
        <v>82</v>
      </c>
      <c r="O2815">
        <f t="shared" si="344"/>
        <v>2021</v>
      </c>
      <c r="P2815">
        <f t="shared" si="345"/>
        <v>3</v>
      </c>
      <c r="Q2815" t="str">
        <f t="shared" si="346"/>
        <v>mars</v>
      </c>
      <c r="R2815" t="str">
        <f t="shared" si="347"/>
        <v>Kansas</v>
      </c>
      <c r="S2815" t="str">
        <f t="shared" si="348"/>
        <v>2021-03</v>
      </c>
      <c r="T2815">
        <f>IF(AND(COUNTIF(Calculs!$Q$2:$Q$12,$O2815)&gt;0,COUNTIF(Calculs!$S$2:$S$12,$E2815)&gt;0,COUNTIF(Calculs!$U$2:$U$12,$H2815)&gt;0),1,0)</f>
        <v>1</v>
      </c>
      <c r="U2815">
        <f t="shared" si="349"/>
        <v>25000.000000000004</v>
      </c>
      <c r="V2815">
        <f t="shared" si="350"/>
        <v>250</v>
      </c>
      <c r="W2815">
        <f t="shared" si="351"/>
        <v>8750</v>
      </c>
    </row>
    <row r="2816" spans="1:23" ht="15.75" customHeight="1" x14ac:dyDescent="0.3">
      <c r="A2816" s="2" t="s">
        <v>33</v>
      </c>
      <c r="B2816" s="2">
        <v>1197831</v>
      </c>
      <c r="C2816" s="3">
        <v>44267</v>
      </c>
      <c r="D2816" s="12" t="str" cm="1">
        <f t="array" ref="D2816">_xlfn.SWITCH(WEEKDAY(C2816,2), 1, "Lundi", 2, "Mardi", 3, "Mercredi", 4, "Jeudi", 5, "Vendredi", 6, "Samedi", 7, "Dimanche", "Erreur")</f>
        <v>Vendredi</v>
      </c>
      <c r="E2816" s="2" t="s">
        <v>35</v>
      </c>
      <c r="F2816" s="2" t="s">
        <v>105</v>
      </c>
      <c r="G2816" s="2" t="s">
        <v>106</v>
      </c>
      <c r="H2816" s="4" t="s">
        <v>20</v>
      </c>
      <c r="I2816" s="5">
        <v>19.999999999999996</v>
      </c>
      <c r="J2816" s="6">
        <v>100</v>
      </c>
      <c r="K2816" s="7">
        <v>19999.999999999996</v>
      </c>
      <c r="L2816" s="7">
        <v>6999.9999999999982</v>
      </c>
      <c r="M2816" s="8">
        <v>0.35</v>
      </c>
      <c r="N2816" s="2" t="s">
        <v>82</v>
      </c>
      <c r="O2816">
        <f t="shared" si="344"/>
        <v>2021</v>
      </c>
      <c r="P2816">
        <f t="shared" si="345"/>
        <v>3</v>
      </c>
      <c r="Q2816" t="str">
        <f t="shared" si="346"/>
        <v>mars</v>
      </c>
      <c r="R2816" t="str">
        <f t="shared" si="347"/>
        <v>Kansas</v>
      </c>
      <c r="S2816" t="str">
        <f t="shared" si="348"/>
        <v>2021-03</v>
      </c>
      <c r="T2816">
        <f>IF(AND(COUNTIF(Calculs!$Q$2:$Q$12,$O2816)&gt;0,COUNTIF(Calculs!$S$2:$S$12,$E2816)&gt;0,COUNTIF(Calculs!$U$2:$U$12,$H2816)&gt;0),1,0)</f>
        <v>1</v>
      </c>
      <c r="U2816">
        <f t="shared" si="349"/>
        <v>19999.999999999996</v>
      </c>
      <c r="V2816">
        <f t="shared" si="350"/>
        <v>100</v>
      </c>
      <c r="W2816">
        <f t="shared" si="351"/>
        <v>6999.9999999999982</v>
      </c>
    </row>
    <row r="2817" spans="1:23" ht="15.75" customHeight="1" x14ac:dyDescent="0.3">
      <c r="A2817" s="2" t="s">
        <v>33</v>
      </c>
      <c r="B2817" s="2">
        <v>1197831</v>
      </c>
      <c r="C2817" s="3">
        <v>44267</v>
      </c>
      <c r="D2817" s="12" t="str" cm="1">
        <f t="array" ref="D2817">_xlfn.SWITCH(WEEKDAY(C2817,2), 1, "Lundi", 2, "Mardi", 3, "Mercredi", 4, "Jeudi", 5, "Vendredi", 6, "Samedi", 7, "Dimanche", "Erreur")</f>
        <v>Vendredi</v>
      </c>
      <c r="E2817" s="2" t="s">
        <v>35</v>
      </c>
      <c r="F2817" s="2" t="s">
        <v>105</v>
      </c>
      <c r="G2817" s="2" t="s">
        <v>106</v>
      </c>
      <c r="H2817" s="4" t="s">
        <v>21</v>
      </c>
      <c r="I2817" s="5">
        <v>35.000000000000007</v>
      </c>
      <c r="J2817" s="6">
        <v>150</v>
      </c>
      <c r="K2817" s="7">
        <v>52500.000000000007</v>
      </c>
      <c r="L2817" s="7">
        <v>18375</v>
      </c>
      <c r="M2817" s="8">
        <v>0.35</v>
      </c>
      <c r="N2817" s="2" t="s">
        <v>82</v>
      </c>
      <c r="O2817">
        <f t="shared" si="344"/>
        <v>2021</v>
      </c>
      <c r="P2817">
        <f t="shared" si="345"/>
        <v>3</v>
      </c>
      <c r="Q2817" t="str">
        <f t="shared" si="346"/>
        <v>mars</v>
      </c>
      <c r="R2817" t="str">
        <f t="shared" si="347"/>
        <v>Kansas</v>
      </c>
      <c r="S2817" t="str">
        <f t="shared" si="348"/>
        <v>2021-03</v>
      </c>
      <c r="T2817">
        <f>IF(AND(COUNTIF(Calculs!$Q$2:$Q$12,$O2817)&gt;0,COUNTIF(Calculs!$S$2:$S$12,$E2817)&gt;0,COUNTIF(Calculs!$U$2:$U$12,$H2817)&gt;0),1,0)</f>
        <v>1</v>
      </c>
      <c r="U2817">
        <f t="shared" si="349"/>
        <v>52500.000000000007</v>
      </c>
      <c r="V2817">
        <f t="shared" si="350"/>
        <v>150</v>
      </c>
      <c r="W2817">
        <f t="shared" si="351"/>
        <v>18375</v>
      </c>
    </row>
    <row r="2818" spans="1:23" ht="15.75" customHeight="1" x14ac:dyDescent="0.3">
      <c r="A2818" s="2" t="s">
        <v>33</v>
      </c>
      <c r="B2818" s="2">
        <v>1197831</v>
      </c>
      <c r="C2818" s="3">
        <v>44267</v>
      </c>
      <c r="D2818" s="12" t="str" cm="1">
        <f t="array" ref="D2818">_xlfn.SWITCH(WEEKDAY(C2818,2), 1, "Lundi", 2, "Mardi", 3, "Mercredi", 4, "Jeudi", 5, "Vendredi", 6, "Samedi", 7, "Dimanche", "Erreur")</f>
        <v>Vendredi</v>
      </c>
      <c r="E2818" s="2" t="s">
        <v>35</v>
      </c>
      <c r="F2818" s="2" t="s">
        <v>105</v>
      </c>
      <c r="G2818" s="2" t="s">
        <v>106</v>
      </c>
      <c r="H2818" s="4" t="s">
        <v>22</v>
      </c>
      <c r="I2818" s="5">
        <v>25</v>
      </c>
      <c r="J2818" s="6">
        <v>250</v>
      </c>
      <c r="K2818" s="7">
        <v>62500</v>
      </c>
      <c r="L2818" s="7">
        <v>21875</v>
      </c>
      <c r="M2818" s="8">
        <v>0.35</v>
      </c>
      <c r="N2818" s="2" t="s">
        <v>82</v>
      </c>
      <c r="O2818">
        <f t="shared" si="344"/>
        <v>2021</v>
      </c>
      <c r="P2818">
        <f t="shared" si="345"/>
        <v>3</v>
      </c>
      <c r="Q2818" t="str">
        <f t="shared" si="346"/>
        <v>mars</v>
      </c>
      <c r="R2818" t="str">
        <f t="shared" si="347"/>
        <v>Kansas</v>
      </c>
      <c r="S2818" t="str">
        <f t="shared" si="348"/>
        <v>2021-03</v>
      </c>
      <c r="T2818">
        <f>IF(AND(COUNTIF(Calculs!$Q$2:$Q$12,$O2818)&gt;0,COUNTIF(Calculs!$S$2:$S$12,$E2818)&gt;0,COUNTIF(Calculs!$U$2:$U$12,$H2818)&gt;0),1,0)</f>
        <v>1</v>
      </c>
      <c r="U2818">
        <f t="shared" si="349"/>
        <v>62500</v>
      </c>
      <c r="V2818">
        <f t="shared" si="350"/>
        <v>250</v>
      </c>
      <c r="W2818">
        <f t="shared" si="351"/>
        <v>21875</v>
      </c>
    </row>
    <row r="2819" spans="1:23" ht="15.75" customHeight="1" x14ac:dyDescent="0.3">
      <c r="A2819" s="2" t="s">
        <v>33</v>
      </c>
      <c r="B2819" s="2">
        <v>1197831</v>
      </c>
      <c r="C2819" s="3">
        <v>44299</v>
      </c>
      <c r="D2819" s="12" t="str" cm="1">
        <f t="array" ref="D2819">_xlfn.SWITCH(WEEKDAY(C2819,2), 1, "Lundi", 2, "Mardi", 3, "Mercredi", 4, "Jeudi", 5, "Vendredi", 6, "Samedi", 7, "Dimanche", "Erreur")</f>
        <v>Mardi</v>
      </c>
      <c r="E2819" s="2" t="s">
        <v>35</v>
      </c>
      <c r="F2819" s="2" t="s">
        <v>105</v>
      </c>
      <c r="G2819" s="2" t="s">
        <v>106</v>
      </c>
      <c r="H2819" s="4" t="s">
        <v>16</v>
      </c>
      <c r="I2819" s="5">
        <v>25</v>
      </c>
      <c r="J2819" s="6">
        <v>500</v>
      </c>
      <c r="K2819" s="7">
        <v>125000</v>
      </c>
      <c r="L2819" s="7">
        <v>43750</v>
      </c>
      <c r="M2819" s="8">
        <v>0.35</v>
      </c>
      <c r="N2819" s="2" t="s">
        <v>82</v>
      </c>
      <c r="O2819">
        <f t="shared" ref="O2819:O2882" si="352">YEAR($C2819)</f>
        <v>2021</v>
      </c>
      <c r="P2819">
        <f t="shared" ref="P2819:P2882" si="353">MONTH($C2819)</f>
        <v>4</v>
      </c>
      <c r="Q2819" t="str">
        <f t="shared" ref="Q2819:Q2882" si="354">TEXT($C2819,"mmm")</f>
        <v>avr</v>
      </c>
      <c r="R2819" t="str">
        <f t="shared" ref="R2819:R2882" si="355">SUBSTITUTE(SUBSTITUTE($F2819,"Sud ","South "),"Ouest ","West ")</f>
        <v>Kansas</v>
      </c>
      <c r="S2819" t="str">
        <f t="shared" ref="S2819:S2882" si="356">TEXT($C2819,"aaaa-mm")</f>
        <v>2021-04</v>
      </c>
      <c r="T2819">
        <f>IF(AND(COUNTIF(Calculs!$Q$2:$Q$12,$O2819)&gt;0,COUNTIF(Calculs!$S$2:$S$12,$E2819)&gt;0,COUNTIF(Calculs!$U$2:$U$12,$H2819)&gt;0),1,0)</f>
        <v>1</v>
      </c>
      <c r="U2819">
        <f t="shared" ref="U2819:U2882" si="357">$K2819*$T2819</f>
        <v>125000</v>
      </c>
      <c r="V2819">
        <f t="shared" ref="V2819:V2882" si="358">$J2819*$T2819</f>
        <v>500</v>
      </c>
      <c r="W2819">
        <f t="shared" ref="W2819:W2882" si="359">$L2819*$T2819</f>
        <v>43750</v>
      </c>
    </row>
    <row r="2820" spans="1:23" ht="15.75" customHeight="1" x14ac:dyDescent="0.3">
      <c r="A2820" s="2" t="s">
        <v>33</v>
      </c>
      <c r="B2820" s="2">
        <v>1197831</v>
      </c>
      <c r="C2820" s="3">
        <v>44299</v>
      </c>
      <c r="D2820" s="12" t="str" cm="1">
        <f t="array" ref="D2820">_xlfn.SWITCH(WEEKDAY(C2820,2), 1, "Lundi", 2, "Mardi", 3, "Mercredi", 4, "Jeudi", 5, "Vendredi", 6, "Samedi", 7, "Dimanche", "Erreur")</f>
        <v>Mardi</v>
      </c>
      <c r="E2820" s="2" t="s">
        <v>35</v>
      </c>
      <c r="F2820" s="2" t="s">
        <v>105</v>
      </c>
      <c r="G2820" s="2" t="s">
        <v>106</v>
      </c>
      <c r="H2820" s="4" t="s">
        <v>18</v>
      </c>
      <c r="I2820" s="5">
        <v>25</v>
      </c>
      <c r="J2820" s="6">
        <v>200</v>
      </c>
      <c r="K2820" s="7">
        <v>50000</v>
      </c>
      <c r="L2820" s="7">
        <v>17500</v>
      </c>
      <c r="M2820" s="8">
        <v>0.35</v>
      </c>
      <c r="N2820" s="2" t="s">
        <v>82</v>
      </c>
      <c r="O2820">
        <f t="shared" si="352"/>
        <v>2021</v>
      </c>
      <c r="P2820">
        <f t="shared" si="353"/>
        <v>4</v>
      </c>
      <c r="Q2820" t="str">
        <f t="shared" si="354"/>
        <v>avr</v>
      </c>
      <c r="R2820" t="str">
        <f t="shared" si="355"/>
        <v>Kansas</v>
      </c>
      <c r="S2820" t="str">
        <f t="shared" si="356"/>
        <v>2021-04</v>
      </c>
      <c r="T2820">
        <f>IF(AND(COUNTIF(Calculs!$Q$2:$Q$12,$O2820)&gt;0,COUNTIF(Calculs!$S$2:$S$12,$E2820)&gt;0,COUNTIF(Calculs!$U$2:$U$12,$H2820)&gt;0),1,0)</f>
        <v>1</v>
      </c>
      <c r="U2820">
        <f t="shared" si="357"/>
        <v>50000</v>
      </c>
      <c r="V2820">
        <f t="shared" si="358"/>
        <v>200</v>
      </c>
      <c r="W2820">
        <f t="shared" si="359"/>
        <v>17500</v>
      </c>
    </row>
    <row r="2821" spans="1:23" ht="15.75" customHeight="1" x14ac:dyDescent="0.3">
      <c r="A2821" s="2" t="s">
        <v>33</v>
      </c>
      <c r="B2821" s="2">
        <v>1197831</v>
      </c>
      <c r="C2821" s="3">
        <v>44299</v>
      </c>
      <c r="D2821" s="12" t="str" cm="1">
        <f t="array" ref="D2821">_xlfn.SWITCH(WEEKDAY(C2821,2), 1, "Lundi", 2, "Mardi", 3, "Mercredi", 4, "Jeudi", 5, "Vendredi", 6, "Samedi", 7, "Dimanche", "Erreur")</f>
        <v>Mardi</v>
      </c>
      <c r="E2821" s="2" t="s">
        <v>35</v>
      </c>
      <c r="F2821" s="2" t="s">
        <v>105</v>
      </c>
      <c r="G2821" s="2" t="s">
        <v>106</v>
      </c>
      <c r="H2821" s="4" t="s">
        <v>19</v>
      </c>
      <c r="I2821" s="5">
        <v>15.000000000000002</v>
      </c>
      <c r="J2821" s="6">
        <v>200</v>
      </c>
      <c r="K2821" s="7">
        <v>30000.000000000004</v>
      </c>
      <c r="L2821" s="7">
        <v>10500</v>
      </c>
      <c r="M2821" s="8">
        <v>0.35</v>
      </c>
      <c r="N2821" s="2" t="s">
        <v>82</v>
      </c>
      <c r="O2821">
        <f t="shared" si="352"/>
        <v>2021</v>
      </c>
      <c r="P2821">
        <f t="shared" si="353"/>
        <v>4</v>
      </c>
      <c r="Q2821" t="str">
        <f t="shared" si="354"/>
        <v>avr</v>
      </c>
      <c r="R2821" t="str">
        <f t="shared" si="355"/>
        <v>Kansas</v>
      </c>
      <c r="S2821" t="str">
        <f t="shared" si="356"/>
        <v>2021-04</v>
      </c>
      <c r="T2821">
        <f>IF(AND(COUNTIF(Calculs!$Q$2:$Q$12,$O2821)&gt;0,COUNTIF(Calculs!$S$2:$S$12,$E2821)&gt;0,COUNTIF(Calculs!$U$2:$U$12,$H2821)&gt;0),1,0)</f>
        <v>1</v>
      </c>
      <c r="U2821">
        <f t="shared" si="357"/>
        <v>30000.000000000004</v>
      </c>
      <c r="V2821">
        <f t="shared" si="358"/>
        <v>200</v>
      </c>
      <c r="W2821">
        <f t="shared" si="359"/>
        <v>10500</v>
      </c>
    </row>
    <row r="2822" spans="1:23" ht="15.75" customHeight="1" x14ac:dyDescent="0.3">
      <c r="A2822" s="2" t="s">
        <v>33</v>
      </c>
      <c r="B2822" s="2">
        <v>1197831</v>
      </c>
      <c r="C2822" s="3">
        <v>44299</v>
      </c>
      <c r="D2822" s="12" t="str" cm="1">
        <f t="array" ref="D2822">_xlfn.SWITCH(WEEKDAY(C2822,2), 1, "Lundi", 2, "Mardi", 3, "Mercredi", 4, "Jeudi", 5, "Vendredi", 6, "Samedi", 7, "Dimanche", "Erreur")</f>
        <v>Mardi</v>
      </c>
      <c r="E2822" s="2" t="s">
        <v>35</v>
      </c>
      <c r="F2822" s="2" t="s">
        <v>105</v>
      </c>
      <c r="G2822" s="2" t="s">
        <v>106</v>
      </c>
      <c r="H2822" s="4" t="s">
        <v>20</v>
      </c>
      <c r="I2822" s="5">
        <v>19.999999999999996</v>
      </c>
      <c r="J2822" s="6">
        <v>125</v>
      </c>
      <c r="K2822" s="7">
        <v>24999.999999999996</v>
      </c>
      <c r="L2822" s="7">
        <v>8749.9999999999982</v>
      </c>
      <c r="M2822" s="8">
        <v>0.35</v>
      </c>
      <c r="N2822" s="2" t="s">
        <v>82</v>
      </c>
      <c r="O2822">
        <f t="shared" si="352"/>
        <v>2021</v>
      </c>
      <c r="P2822">
        <f t="shared" si="353"/>
        <v>4</v>
      </c>
      <c r="Q2822" t="str">
        <f t="shared" si="354"/>
        <v>avr</v>
      </c>
      <c r="R2822" t="str">
        <f t="shared" si="355"/>
        <v>Kansas</v>
      </c>
      <c r="S2822" t="str">
        <f t="shared" si="356"/>
        <v>2021-04</v>
      </c>
      <c r="T2822">
        <f>IF(AND(COUNTIF(Calculs!$Q$2:$Q$12,$O2822)&gt;0,COUNTIF(Calculs!$S$2:$S$12,$E2822)&gt;0,COUNTIF(Calculs!$U$2:$U$12,$H2822)&gt;0),1,0)</f>
        <v>1</v>
      </c>
      <c r="U2822">
        <f t="shared" si="357"/>
        <v>24999.999999999996</v>
      </c>
      <c r="V2822">
        <f t="shared" si="358"/>
        <v>125</v>
      </c>
      <c r="W2822">
        <f t="shared" si="359"/>
        <v>8749.9999999999982</v>
      </c>
    </row>
    <row r="2823" spans="1:23" ht="15.75" customHeight="1" x14ac:dyDescent="0.3">
      <c r="A2823" s="2" t="s">
        <v>33</v>
      </c>
      <c r="B2823" s="2">
        <v>1197831</v>
      </c>
      <c r="C2823" s="3">
        <v>44299</v>
      </c>
      <c r="D2823" s="12" t="str" cm="1">
        <f t="array" ref="D2823">_xlfn.SWITCH(WEEKDAY(C2823,2), 1, "Lundi", 2, "Mardi", 3, "Mercredi", 4, "Jeudi", 5, "Vendredi", 6, "Samedi", 7, "Dimanche", "Erreur")</f>
        <v>Mardi</v>
      </c>
      <c r="E2823" s="2" t="s">
        <v>35</v>
      </c>
      <c r="F2823" s="2" t="s">
        <v>105</v>
      </c>
      <c r="G2823" s="2" t="s">
        <v>106</v>
      </c>
      <c r="H2823" s="4" t="s">
        <v>21</v>
      </c>
      <c r="I2823" s="5">
        <v>40</v>
      </c>
      <c r="J2823" s="6">
        <v>150</v>
      </c>
      <c r="K2823" s="7">
        <v>60000</v>
      </c>
      <c r="L2823" s="7">
        <v>21000</v>
      </c>
      <c r="M2823" s="8">
        <v>0.35</v>
      </c>
      <c r="N2823" s="2" t="s">
        <v>82</v>
      </c>
      <c r="O2823">
        <f t="shared" si="352"/>
        <v>2021</v>
      </c>
      <c r="P2823">
        <f t="shared" si="353"/>
        <v>4</v>
      </c>
      <c r="Q2823" t="str">
        <f t="shared" si="354"/>
        <v>avr</v>
      </c>
      <c r="R2823" t="str">
        <f t="shared" si="355"/>
        <v>Kansas</v>
      </c>
      <c r="S2823" t="str">
        <f t="shared" si="356"/>
        <v>2021-04</v>
      </c>
      <c r="T2823">
        <f>IF(AND(COUNTIF(Calculs!$Q$2:$Q$12,$O2823)&gt;0,COUNTIF(Calculs!$S$2:$S$12,$E2823)&gt;0,COUNTIF(Calculs!$U$2:$U$12,$H2823)&gt;0),1,0)</f>
        <v>1</v>
      </c>
      <c r="U2823">
        <f t="shared" si="357"/>
        <v>60000</v>
      </c>
      <c r="V2823">
        <f t="shared" si="358"/>
        <v>150</v>
      </c>
      <c r="W2823">
        <f t="shared" si="359"/>
        <v>21000</v>
      </c>
    </row>
    <row r="2824" spans="1:23" ht="15.75" customHeight="1" x14ac:dyDescent="0.3">
      <c r="A2824" s="2" t="s">
        <v>33</v>
      </c>
      <c r="B2824" s="2">
        <v>1197831</v>
      </c>
      <c r="C2824" s="3">
        <v>44299</v>
      </c>
      <c r="D2824" s="12" t="str" cm="1">
        <f t="array" ref="D2824">_xlfn.SWITCH(WEEKDAY(C2824,2), 1, "Lundi", 2, "Mardi", 3, "Mercredi", 4, "Jeudi", 5, "Vendredi", 6, "Samedi", 7, "Dimanche", "Erreur")</f>
        <v>Mardi</v>
      </c>
      <c r="E2824" s="2" t="s">
        <v>35</v>
      </c>
      <c r="F2824" s="2" t="s">
        <v>105</v>
      </c>
      <c r="G2824" s="2" t="s">
        <v>106</v>
      </c>
      <c r="H2824" s="4" t="s">
        <v>22</v>
      </c>
      <c r="I2824" s="5">
        <v>30.000000000000004</v>
      </c>
      <c r="J2824" s="6">
        <v>300</v>
      </c>
      <c r="K2824" s="7">
        <v>90000.000000000015</v>
      </c>
      <c r="L2824" s="7">
        <v>31500.000000000004</v>
      </c>
      <c r="M2824" s="8">
        <v>0.35</v>
      </c>
      <c r="N2824" s="2" t="s">
        <v>82</v>
      </c>
      <c r="O2824">
        <f t="shared" si="352"/>
        <v>2021</v>
      </c>
      <c r="P2824">
        <f t="shared" si="353"/>
        <v>4</v>
      </c>
      <c r="Q2824" t="str">
        <f t="shared" si="354"/>
        <v>avr</v>
      </c>
      <c r="R2824" t="str">
        <f t="shared" si="355"/>
        <v>Kansas</v>
      </c>
      <c r="S2824" t="str">
        <f t="shared" si="356"/>
        <v>2021-04</v>
      </c>
      <c r="T2824">
        <f>IF(AND(COUNTIF(Calculs!$Q$2:$Q$12,$O2824)&gt;0,COUNTIF(Calculs!$S$2:$S$12,$E2824)&gt;0,COUNTIF(Calculs!$U$2:$U$12,$H2824)&gt;0),1,0)</f>
        <v>1</v>
      </c>
      <c r="U2824">
        <f t="shared" si="357"/>
        <v>90000.000000000015</v>
      </c>
      <c r="V2824">
        <f t="shared" si="358"/>
        <v>300</v>
      </c>
      <c r="W2824">
        <f t="shared" si="359"/>
        <v>31500.000000000004</v>
      </c>
    </row>
    <row r="2825" spans="1:23" ht="15.75" customHeight="1" x14ac:dyDescent="0.3">
      <c r="A2825" s="2" t="s">
        <v>33</v>
      </c>
      <c r="B2825" s="2">
        <v>1197831</v>
      </c>
      <c r="C2825" s="3">
        <v>44328</v>
      </c>
      <c r="D2825" s="12" t="str" cm="1">
        <f t="array" ref="D2825">_xlfn.SWITCH(WEEKDAY(C2825,2), 1, "Lundi", 2, "Mardi", 3, "Mercredi", 4, "Jeudi", 5, "Vendredi", 6, "Samedi", 7, "Dimanche", "Erreur")</f>
        <v>Mercredi</v>
      </c>
      <c r="E2825" s="2" t="s">
        <v>35</v>
      </c>
      <c r="F2825" s="2" t="s">
        <v>105</v>
      </c>
      <c r="G2825" s="2" t="s">
        <v>106</v>
      </c>
      <c r="H2825" s="4" t="s">
        <v>16</v>
      </c>
      <c r="I2825" s="5">
        <v>40</v>
      </c>
      <c r="J2825" s="6">
        <v>570</v>
      </c>
      <c r="K2825" s="7">
        <v>228000</v>
      </c>
      <c r="L2825" s="7">
        <v>79800</v>
      </c>
      <c r="M2825" s="8">
        <v>0.35</v>
      </c>
      <c r="N2825" s="2" t="s">
        <v>82</v>
      </c>
      <c r="O2825">
        <f t="shared" si="352"/>
        <v>2021</v>
      </c>
      <c r="P2825">
        <f t="shared" si="353"/>
        <v>5</v>
      </c>
      <c r="Q2825" t="str">
        <f t="shared" si="354"/>
        <v>mai</v>
      </c>
      <c r="R2825" t="str">
        <f t="shared" si="355"/>
        <v>Kansas</v>
      </c>
      <c r="S2825" t="str">
        <f t="shared" si="356"/>
        <v>2021-05</v>
      </c>
      <c r="T2825">
        <f>IF(AND(COUNTIF(Calculs!$Q$2:$Q$12,$O2825)&gt;0,COUNTIF(Calculs!$S$2:$S$12,$E2825)&gt;0,COUNTIF(Calculs!$U$2:$U$12,$H2825)&gt;0),1,0)</f>
        <v>1</v>
      </c>
      <c r="U2825">
        <f t="shared" si="357"/>
        <v>228000</v>
      </c>
      <c r="V2825">
        <f t="shared" si="358"/>
        <v>570</v>
      </c>
      <c r="W2825">
        <f t="shared" si="359"/>
        <v>79800</v>
      </c>
    </row>
    <row r="2826" spans="1:23" ht="15.75" customHeight="1" x14ac:dyDescent="0.3">
      <c r="A2826" s="2" t="s">
        <v>33</v>
      </c>
      <c r="B2826" s="2">
        <v>1197831</v>
      </c>
      <c r="C2826" s="3">
        <v>44328</v>
      </c>
      <c r="D2826" s="12" t="str" cm="1">
        <f t="array" ref="D2826">_xlfn.SWITCH(WEEKDAY(C2826,2), 1, "Lundi", 2, "Mardi", 3, "Mercredi", 4, "Jeudi", 5, "Vendredi", 6, "Samedi", 7, "Dimanche", "Erreur")</f>
        <v>Mercredi</v>
      </c>
      <c r="E2826" s="2" t="s">
        <v>35</v>
      </c>
      <c r="F2826" s="2" t="s">
        <v>105</v>
      </c>
      <c r="G2826" s="2" t="s">
        <v>106</v>
      </c>
      <c r="H2826" s="4" t="s">
        <v>18</v>
      </c>
      <c r="I2826" s="5">
        <v>40</v>
      </c>
      <c r="J2826" s="6">
        <v>275</v>
      </c>
      <c r="K2826" s="7">
        <v>110000</v>
      </c>
      <c r="L2826" s="7">
        <v>38500</v>
      </c>
      <c r="M2826" s="8">
        <v>0.35</v>
      </c>
      <c r="N2826" s="2" t="s">
        <v>82</v>
      </c>
      <c r="O2826">
        <f t="shared" si="352"/>
        <v>2021</v>
      </c>
      <c r="P2826">
        <f t="shared" si="353"/>
        <v>5</v>
      </c>
      <c r="Q2826" t="str">
        <f t="shared" si="354"/>
        <v>mai</v>
      </c>
      <c r="R2826" t="str">
        <f t="shared" si="355"/>
        <v>Kansas</v>
      </c>
      <c r="S2826" t="str">
        <f t="shared" si="356"/>
        <v>2021-05</v>
      </c>
      <c r="T2826">
        <f>IF(AND(COUNTIF(Calculs!$Q$2:$Q$12,$O2826)&gt;0,COUNTIF(Calculs!$S$2:$S$12,$E2826)&gt;0,COUNTIF(Calculs!$U$2:$U$12,$H2826)&gt;0),1,0)</f>
        <v>1</v>
      </c>
      <c r="U2826">
        <f t="shared" si="357"/>
        <v>110000</v>
      </c>
      <c r="V2826">
        <f t="shared" si="358"/>
        <v>275</v>
      </c>
      <c r="W2826">
        <f t="shared" si="359"/>
        <v>38500</v>
      </c>
    </row>
    <row r="2827" spans="1:23" ht="15.75" customHeight="1" x14ac:dyDescent="0.3">
      <c r="A2827" s="2" t="s">
        <v>33</v>
      </c>
      <c r="B2827" s="2">
        <v>1197831</v>
      </c>
      <c r="C2827" s="3">
        <v>44328</v>
      </c>
      <c r="D2827" s="12" t="str" cm="1">
        <f t="array" ref="D2827">_xlfn.SWITCH(WEEKDAY(C2827,2), 1, "Lundi", 2, "Mardi", 3, "Mercredi", 4, "Jeudi", 5, "Vendredi", 6, "Samedi", 7, "Dimanche", "Erreur")</f>
        <v>Mercredi</v>
      </c>
      <c r="E2827" s="2" t="s">
        <v>35</v>
      </c>
      <c r="F2827" s="2" t="s">
        <v>105</v>
      </c>
      <c r="G2827" s="2" t="s">
        <v>106</v>
      </c>
      <c r="H2827" s="4" t="s">
        <v>19</v>
      </c>
      <c r="I2827" s="5">
        <v>35</v>
      </c>
      <c r="J2827" s="6">
        <v>250</v>
      </c>
      <c r="K2827" s="7">
        <v>87500</v>
      </c>
      <c r="L2827" s="7">
        <v>30624.999999999996</v>
      </c>
      <c r="M2827" s="8">
        <v>0.35</v>
      </c>
      <c r="N2827" s="2" t="s">
        <v>82</v>
      </c>
      <c r="O2827">
        <f t="shared" si="352"/>
        <v>2021</v>
      </c>
      <c r="P2827">
        <f t="shared" si="353"/>
        <v>5</v>
      </c>
      <c r="Q2827" t="str">
        <f t="shared" si="354"/>
        <v>mai</v>
      </c>
      <c r="R2827" t="str">
        <f t="shared" si="355"/>
        <v>Kansas</v>
      </c>
      <c r="S2827" t="str">
        <f t="shared" si="356"/>
        <v>2021-05</v>
      </c>
      <c r="T2827">
        <f>IF(AND(COUNTIF(Calculs!$Q$2:$Q$12,$O2827)&gt;0,COUNTIF(Calculs!$S$2:$S$12,$E2827)&gt;0,COUNTIF(Calculs!$U$2:$U$12,$H2827)&gt;0),1,0)</f>
        <v>1</v>
      </c>
      <c r="U2827">
        <f t="shared" si="357"/>
        <v>87500</v>
      </c>
      <c r="V2827">
        <f t="shared" si="358"/>
        <v>250</v>
      </c>
      <c r="W2827">
        <f t="shared" si="359"/>
        <v>30624.999999999996</v>
      </c>
    </row>
    <row r="2828" spans="1:23" ht="15.75" customHeight="1" x14ac:dyDescent="0.3">
      <c r="A2828" s="2" t="s">
        <v>33</v>
      </c>
      <c r="B2828" s="2">
        <v>1197831</v>
      </c>
      <c r="C2828" s="3">
        <v>44328</v>
      </c>
      <c r="D2828" s="12" t="str" cm="1">
        <f t="array" ref="D2828">_xlfn.SWITCH(WEEKDAY(C2828,2), 1, "Lundi", 2, "Mardi", 3, "Mercredi", 4, "Jeudi", 5, "Vendredi", 6, "Samedi", 7, "Dimanche", "Erreur")</f>
        <v>Mercredi</v>
      </c>
      <c r="E2828" s="2" t="s">
        <v>35</v>
      </c>
      <c r="F2828" s="2" t="s">
        <v>105</v>
      </c>
      <c r="G2828" s="2" t="s">
        <v>106</v>
      </c>
      <c r="H2828" s="4" t="s">
        <v>20</v>
      </c>
      <c r="I2828" s="5">
        <v>35</v>
      </c>
      <c r="J2828" s="6">
        <v>200</v>
      </c>
      <c r="K2828" s="7">
        <v>70000</v>
      </c>
      <c r="L2828" s="7">
        <v>24500</v>
      </c>
      <c r="M2828" s="8">
        <v>0.35</v>
      </c>
      <c r="N2828" s="2" t="s">
        <v>82</v>
      </c>
      <c r="O2828">
        <f t="shared" si="352"/>
        <v>2021</v>
      </c>
      <c r="P2828">
        <f t="shared" si="353"/>
        <v>5</v>
      </c>
      <c r="Q2828" t="str">
        <f t="shared" si="354"/>
        <v>mai</v>
      </c>
      <c r="R2828" t="str">
        <f t="shared" si="355"/>
        <v>Kansas</v>
      </c>
      <c r="S2828" t="str">
        <f t="shared" si="356"/>
        <v>2021-05</v>
      </c>
      <c r="T2828">
        <f>IF(AND(COUNTIF(Calculs!$Q$2:$Q$12,$O2828)&gt;0,COUNTIF(Calculs!$S$2:$S$12,$E2828)&gt;0,COUNTIF(Calculs!$U$2:$U$12,$H2828)&gt;0),1,0)</f>
        <v>1</v>
      </c>
      <c r="U2828">
        <f t="shared" si="357"/>
        <v>70000</v>
      </c>
      <c r="V2828">
        <f t="shared" si="358"/>
        <v>200</v>
      </c>
      <c r="W2828">
        <f t="shared" si="359"/>
        <v>24500</v>
      </c>
    </row>
    <row r="2829" spans="1:23" ht="15.75" customHeight="1" x14ac:dyDescent="0.3">
      <c r="A2829" s="2" t="s">
        <v>33</v>
      </c>
      <c r="B2829" s="2">
        <v>1197831</v>
      </c>
      <c r="C2829" s="3">
        <v>44328</v>
      </c>
      <c r="D2829" s="12" t="str" cm="1">
        <f t="array" ref="D2829">_xlfn.SWITCH(WEEKDAY(C2829,2), 1, "Lundi", 2, "Mardi", 3, "Mercredi", 4, "Jeudi", 5, "Vendredi", 6, "Samedi", 7, "Dimanche", "Erreur")</f>
        <v>Mercredi</v>
      </c>
      <c r="E2829" s="2" t="s">
        <v>35</v>
      </c>
      <c r="F2829" s="2" t="s">
        <v>105</v>
      </c>
      <c r="G2829" s="2" t="s">
        <v>106</v>
      </c>
      <c r="H2829" s="4" t="s">
        <v>21</v>
      </c>
      <c r="I2829" s="5">
        <v>44.999999999999993</v>
      </c>
      <c r="J2829" s="6">
        <v>225</v>
      </c>
      <c r="K2829" s="7">
        <v>101249.99999999999</v>
      </c>
      <c r="L2829" s="7">
        <v>35437.499999999993</v>
      </c>
      <c r="M2829" s="8">
        <v>0.35</v>
      </c>
      <c r="N2829" s="2" t="s">
        <v>82</v>
      </c>
      <c r="O2829">
        <f t="shared" si="352"/>
        <v>2021</v>
      </c>
      <c r="P2829">
        <f t="shared" si="353"/>
        <v>5</v>
      </c>
      <c r="Q2829" t="str">
        <f t="shared" si="354"/>
        <v>mai</v>
      </c>
      <c r="R2829" t="str">
        <f t="shared" si="355"/>
        <v>Kansas</v>
      </c>
      <c r="S2829" t="str">
        <f t="shared" si="356"/>
        <v>2021-05</v>
      </c>
      <c r="T2829">
        <f>IF(AND(COUNTIF(Calculs!$Q$2:$Q$12,$O2829)&gt;0,COUNTIF(Calculs!$S$2:$S$12,$E2829)&gt;0,COUNTIF(Calculs!$U$2:$U$12,$H2829)&gt;0),1,0)</f>
        <v>1</v>
      </c>
      <c r="U2829">
        <f t="shared" si="357"/>
        <v>101249.99999999999</v>
      </c>
      <c r="V2829">
        <f t="shared" si="358"/>
        <v>225</v>
      </c>
      <c r="W2829">
        <f t="shared" si="359"/>
        <v>35437.499999999993</v>
      </c>
    </row>
    <row r="2830" spans="1:23" ht="15.75" customHeight="1" x14ac:dyDescent="0.3">
      <c r="A2830" s="2" t="s">
        <v>33</v>
      </c>
      <c r="B2830" s="2">
        <v>1197831</v>
      </c>
      <c r="C2830" s="3">
        <v>44328</v>
      </c>
      <c r="D2830" s="12" t="str" cm="1">
        <f t="array" ref="D2830">_xlfn.SWITCH(WEEKDAY(C2830,2), 1, "Lundi", 2, "Mardi", 3, "Mercredi", 4, "Jeudi", 5, "Vendredi", 6, "Samedi", 7, "Dimanche", "Erreur")</f>
        <v>Mercredi</v>
      </c>
      <c r="E2830" s="2" t="s">
        <v>35</v>
      </c>
      <c r="F2830" s="2" t="s">
        <v>105</v>
      </c>
      <c r="G2830" s="2" t="s">
        <v>106</v>
      </c>
      <c r="H2830" s="4" t="s">
        <v>22</v>
      </c>
      <c r="I2830" s="5">
        <v>44.999999999999993</v>
      </c>
      <c r="J2830" s="6">
        <v>325</v>
      </c>
      <c r="K2830" s="7">
        <v>146249.99999999997</v>
      </c>
      <c r="L2830" s="7">
        <v>51187.499999999985</v>
      </c>
      <c r="M2830" s="8">
        <v>0.35</v>
      </c>
      <c r="N2830" s="2" t="s">
        <v>82</v>
      </c>
      <c r="O2830">
        <f t="shared" si="352"/>
        <v>2021</v>
      </c>
      <c r="P2830">
        <f t="shared" si="353"/>
        <v>5</v>
      </c>
      <c r="Q2830" t="str">
        <f t="shared" si="354"/>
        <v>mai</v>
      </c>
      <c r="R2830" t="str">
        <f t="shared" si="355"/>
        <v>Kansas</v>
      </c>
      <c r="S2830" t="str">
        <f t="shared" si="356"/>
        <v>2021-05</v>
      </c>
      <c r="T2830">
        <f>IF(AND(COUNTIF(Calculs!$Q$2:$Q$12,$O2830)&gt;0,COUNTIF(Calculs!$S$2:$S$12,$E2830)&gt;0,COUNTIF(Calculs!$U$2:$U$12,$H2830)&gt;0),1,0)</f>
        <v>1</v>
      </c>
      <c r="U2830">
        <f t="shared" si="357"/>
        <v>146249.99999999997</v>
      </c>
      <c r="V2830">
        <f t="shared" si="358"/>
        <v>325</v>
      </c>
      <c r="W2830">
        <f t="shared" si="359"/>
        <v>51187.499999999985</v>
      </c>
    </row>
    <row r="2831" spans="1:23" ht="15.75" customHeight="1" x14ac:dyDescent="0.3">
      <c r="A2831" s="2" t="s">
        <v>33</v>
      </c>
      <c r="B2831" s="2">
        <v>1197831</v>
      </c>
      <c r="C2831" s="3">
        <v>44361</v>
      </c>
      <c r="D2831" s="12" t="str" cm="1">
        <f t="array" ref="D2831">_xlfn.SWITCH(WEEKDAY(C2831,2), 1, "Lundi", 2, "Mardi", 3, "Mercredi", 4, "Jeudi", 5, "Vendredi", 6, "Samedi", 7, "Dimanche", "Erreur")</f>
        <v>Lundi</v>
      </c>
      <c r="E2831" s="2" t="s">
        <v>35</v>
      </c>
      <c r="F2831" s="2" t="s">
        <v>105</v>
      </c>
      <c r="G2831" s="2" t="s">
        <v>106</v>
      </c>
      <c r="H2831" s="4" t="s">
        <v>16</v>
      </c>
      <c r="I2831" s="5">
        <v>40</v>
      </c>
      <c r="J2831" s="6">
        <v>575</v>
      </c>
      <c r="K2831" s="7">
        <v>230000</v>
      </c>
      <c r="L2831" s="7">
        <v>80500</v>
      </c>
      <c r="M2831" s="8">
        <v>0.35</v>
      </c>
      <c r="N2831" s="2" t="s">
        <v>82</v>
      </c>
      <c r="O2831">
        <f t="shared" si="352"/>
        <v>2021</v>
      </c>
      <c r="P2831">
        <f t="shared" si="353"/>
        <v>6</v>
      </c>
      <c r="Q2831" t="str">
        <f t="shared" si="354"/>
        <v>juin</v>
      </c>
      <c r="R2831" t="str">
        <f t="shared" si="355"/>
        <v>Kansas</v>
      </c>
      <c r="S2831" t="str">
        <f t="shared" si="356"/>
        <v>2021-06</v>
      </c>
      <c r="T2831">
        <f>IF(AND(COUNTIF(Calculs!$Q$2:$Q$12,$O2831)&gt;0,COUNTIF(Calculs!$S$2:$S$12,$E2831)&gt;0,COUNTIF(Calculs!$U$2:$U$12,$H2831)&gt;0),1,0)</f>
        <v>1</v>
      </c>
      <c r="U2831">
        <f t="shared" si="357"/>
        <v>230000</v>
      </c>
      <c r="V2831">
        <f t="shared" si="358"/>
        <v>575</v>
      </c>
      <c r="W2831">
        <f t="shared" si="359"/>
        <v>80500</v>
      </c>
    </row>
    <row r="2832" spans="1:23" ht="15.75" customHeight="1" x14ac:dyDescent="0.3">
      <c r="A2832" s="2" t="s">
        <v>33</v>
      </c>
      <c r="B2832" s="2">
        <v>1197831</v>
      </c>
      <c r="C2832" s="3">
        <v>44361</v>
      </c>
      <c r="D2832" s="12" t="str" cm="1">
        <f t="array" ref="D2832">_xlfn.SWITCH(WEEKDAY(C2832,2), 1, "Lundi", 2, "Mardi", 3, "Mercredi", 4, "Jeudi", 5, "Vendredi", 6, "Samedi", 7, "Dimanche", "Erreur")</f>
        <v>Lundi</v>
      </c>
      <c r="E2832" s="2" t="s">
        <v>35</v>
      </c>
      <c r="F2832" s="2" t="s">
        <v>105</v>
      </c>
      <c r="G2832" s="2" t="s">
        <v>106</v>
      </c>
      <c r="H2832" s="4" t="s">
        <v>18</v>
      </c>
      <c r="I2832" s="5">
        <v>35</v>
      </c>
      <c r="J2832" s="6">
        <v>325</v>
      </c>
      <c r="K2832" s="7">
        <v>113750</v>
      </c>
      <c r="L2832" s="7">
        <v>39812.5</v>
      </c>
      <c r="M2832" s="8">
        <v>0.35</v>
      </c>
      <c r="N2832" s="2" t="s">
        <v>82</v>
      </c>
      <c r="O2832">
        <f t="shared" si="352"/>
        <v>2021</v>
      </c>
      <c r="P2832">
        <f t="shared" si="353"/>
        <v>6</v>
      </c>
      <c r="Q2832" t="str">
        <f t="shared" si="354"/>
        <v>juin</v>
      </c>
      <c r="R2832" t="str">
        <f t="shared" si="355"/>
        <v>Kansas</v>
      </c>
      <c r="S2832" t="str">
        <f t="shared" si="356"/>
        <v>2021-06</v>
      </c>
      <c r="T2832">
        <f>IF(AND(COUNTIF(Calculs!$Q$2:$Q$12,$O2832)&gt;0,COUNTIF(Calculs!$S$2:$S$12,$E2832)&gt;0,COUNTIF(Calculs!$U$2:$U$12,$H2832)&gt;0),1,0)</f>
        <v>1</v>
      </c>
      <c r="U2832">
        <f t="shared" si="357"/>
        <v>113750</v>
      </c>
      <c r="V2832">
        <f t="shared" si="358"/>
        <v>325</v>
      </c>
      <c r="W2832">
        <f t="shared" si="359"/>
        <v>39812.5</v>
      </c>
    </row>
    <row r="2833" spans="1:23" ht="15.75" customHeight="1" x14ac:dyDescent="0.3">
      <c r="A2833" s="2" t="s">
        <v>33</v>
      </c>
      <c r="B2833" s="2">
        <v>1197831</v>
      </c>
      <c r="C2833" s="3">
        <v>44361</v>
      </c>
      <c r="D2833" s="12" t="str" cm="1">
        <f t="array" ref="D2833">_xlfn.SWITCH(WEEKDAY(C2833,2), 1, "Lundi", 2, "Mardi", 3, "Mercredi", 4, "Jeudi", 5, "Vendredi", 6, "Samedi", 7, "Dimanche", "Erreur")</f>
        <v>Lundi</v>
      </c>
      <c r="E2833" s="2" t="s">
        <v>35</v>
      </c>
      <c r="F2833" s="2" t="s">
        <v>105</v>
      </c>
      <c r="G2833" s="2" t="s">
        <v>106</v>
      </c>
      <c r="H2833" s="4" t="s">
        <v>19</v>
      </c>
      <c r="I2833" s="5">
        <v>40</v>
      </c>
      <c r="J2833" s="6">
        <v>300</v>
      </c>
      <c r="K2833" s="7">
        <v>120000</v>
      </c>
      <c r="L2833" s="7">
        <v>42000</v>
      </c>
      <c r="M2833" s="8">
        <v>0.35</v>
      </c>
      <c r="N2833" s="2" t="s">
        <v>82</v>
      </c>
      <c r="O2833">
        <f t="shared" si="352"/>
        <v>2021</v>
      </c>
      <c r="P2833">
        <f t="shared" si="353"/>
        <v>6</v>
      </c>
      <c r="Q2833" t="str">
        <f t="shared" si="354"/>
        <v>juin</v>
      </c>
      <c r="R2833" t="str">
        <f t="shared" si="355"/>
        <v>Kansas</v>
      </c>
      <c r="S2833" t="str">
        <f t="shared" si="356"/>
        <v>2021-06</v>
      </c>
      <c r="T2833">
        <f>IF(AND(COUNTIF(Calculs!$Q$2:$Q$12,$O2833)&gt;0,COUNTIF(Calculs!$S$2:$S$12,$E2833)&gt;0,COUNTIF(Calculs!$U$2:$U$12,$H2833)&gt;0),1,0)</f>
        <v>1</v>
      </c>
      <c r="U2833">
        <f t="shared" si="357"/>
        <v>120000</v>
      </c>
      <c r="V2833">
        <f t="shared" si="358"/>
        <v>300</v>
      </c>
      <c r="W2833">
        <f t="shared" si="359"/>
        <v>42000</v>
      </c>
    </row>
    <row r="2834" spans="1:23" ht="15.75" customHeight="1" x14ac:dyDescent="0.3">
      <c r="A2834" s="2" t="s">
        <v>33</v>
      </c>
      <c r="B2834" s="2">
        <v>1197831</v>
      </c>
      <c r="C2834" s="3">
        <v>44361</v>
      </c>
      <c r="D2834" s="12" t="str" cm="1">
        <f t="array" ref="D2834">_xlfn.SWITCH(WEEKDAY(C2834,2), 1, "Lundi", 2, "Mardi", 3, "Mercredi", 4, "Jeudi", 5, "Vendredi", 6, "Samedi", 7, "Dimanche", "Erreur")</f>
        <v>Lundi</v>
      </c>
      <c r="E2834" s="2" t="s">
        <v>35</v>
      </c>
      <c r="F2834" s="2" t="s">
        <v>105</v>
      </c>
      <c r="G2834" s="2" t="s">
        <v>106</v>
      </c>
      <c r="H2834" s="4" t="s">
        <v>20</v>
      </c>
      <c r="I2834" s="5">
        <v>40</v>
      </c>
      <c r="J2834" s="6">
        <v>275</v>
      </c>
      <c r="K2834" s="7">
        <v>110000</v>
      </c>
      <c r="L2834" s="7">
        <v>38500</v>
      </c>
      <c r="M2834" s="8">
        <v>0.35</v>
      </c>
      <c r="N2834" s="2" t="s">
        <v>82</v>
      </c>
      <c r="O2834">
        <f t="shared" si="352"/>
        <v>2021</v>
      </c>
      <c r="P2834">
        <f t="shared" si="353"/>
        <v>6</v>
      </c>
      <c r="Q2834" t="str">
        <f t="shared" si="354"/>
        <v>juin</v>
      </c>
      <c r="R2834" t="str">
        <f t="shared" si="355"/>
        <v>Kansas</v>
      </c>
      <c r="S2834" t="str">
        <f t="shared" si="356"/>
        <v>2021-06</v>
      </c>
      <c r="T2834">
        <f>IF(AND(COUNTIF(Calculs!$Q$2:$Q$12,$O2834)&gt;0,COUNTIF(Calculs!$S$2:$S$12,$E2834)&gt;0,COUNTIF(Calculs!$U$2:$U$12,$H2834)&gt;0),1,0)</f>
        <v>1</v>
      </c>
      <c r="U2834">
        <f t="shared" si="357"/>
        <v>110000</v>
      </c>
      <c r="V2834">
        <f t="shared" si="358"/>
        <v>275</v>
      </c>
      <c r="W2834">
        <f t="shared" si="359"/>
        <v>38500</v>
      </c>
    </row>
    <row r="2835" spans="1:23" ht="15.75" customHeight="1" x14ac:dyDescent="0.3">
      <c r="A2835" s="2" t="s">
        <v>33</v>
      </c>
      <c r="B2835" s="2">
        <v>1197831</v>
      </c>
      <c r="C2835" s="3">
        <v>44361</v>
      </c>
      <c r="D2835" s="12" t="str" cm="1">
        <f t="array" ref="D2835">_xlfn.SWITCH(WEEKDAY(C2835,2), 1, "Lundi", 2, "Mardi", 3, "Mercredi", 4, "Jeudi", 5, "Vendredi", 6, "Samedi", 7, "Dimanche", "Erreur")</f>
        <v>Lundi</v>
      </c>
      <c r="E2835" s="2" t="s">
        <v>35</v>
      </c>
      <c r="F2835" s="2" t="s">
        <v>105</v>
      </c>
      <c r="G2835" s="2" t="s">
        <v>106</v>
      </c>
      <c r="H2835" s="4" t="s">
        <v>21</v>
      </c>
      <c r="I2835" s="5">
        <v>54.999999999999993</v>
      </c>
      <c r="J2835" s="6">
        <v>275</v>
      </c>
      <c r="K2835" s="7">
        <v>151249.99999999997</v>
      </c>
      <c r="L2835" s="7">
        <v>52937.499999999985</v>
      </c>
      <c r="M2835" s="8">
        <v>0.35</v>
      </c>
      <c r="N2835" s="2" t="s">
        <v>82</v>
      </c>
      <c r="O2835">
        <f t="shared" si="352"/>
        <v>2021</v>
      </c>
      <c r="P2835">
        <f t="shared" si="353"/>
        <v>6</v>
      </c>
      <c r="Q2835" t="str">
        <f t="shared" si="354"/>
        <v>juin</v>
      </c>
      <c r="R2835" t="str">
        <f t="shared" si="355"/>
        <v>Kansas</v>
      </c>
      <c r="S2835" t="str">
        <f t="shared" si="356"/>
        <v>2021-06</v>
      </c>
      <c r="T2835">
        <f>IF(AND(COUNTIF(Calculs!$Q$2:$Q$12,$O2835)&gt;0,COUNTIF(Calculs!$S$2:$S$12,$E2835)&gt;0,COUNTIF(Calculs!$U$2:$U$12,$H2835)&gt;0),1,0)</f>
        <v>1</v>
      </c>
      <c r="U2835">
        <f t="shared" si="357"/>
        <v>151249.99999999997</v>
      </c>
      <c r="V2835">
        <f t="shared" si="358"/>
        <v>275</v>
      </c>
      <c r="W2835">
        <f t="shared" si="359"/>
        <v>52937.499999999985</v>
      </c>
    </row>
    <row r="2836" spans="1:23" ht="15.75" customHeight="1" x14ac:dyDescent="0.3">
      <c r="A2836" s="2" t="s">
        <v>33</v>
      </c>
      <c r="B2836" s="2">
        <v>1197831</v>
      </c>
      <c r="C2836" s="3">
        <v>44361</v>
      </c>
      <c r="D2836" s="12" t="str" cm="1">
        <f t="array" ref="D2836">_xlfn.SWITCH(WEEKDAY(C2836,2), 1, "Lundi", 2, "Mardi", 3, "Mercredi", 4, "Jeudi", 5, "Vendredi", 6, "Samedi", 7, "Dimanche", "Erreur")</f>
        <v>Lundi</v>
      </c>
      <c r="E2836" s="2" t="s">
        <v>35</v>
      </c>
      <c r="F2836" s="2" t="s">
        <v>105</v>
      </c>
      <c r="G2836" s="2" t="s">
        <v>106</v>
      </c>
      <c r="H2836" s="4" t="s">
        <v>22</v>
      </c>
      <c r="I2836" s="5">
        <v>60</v>
      </c>
      <c r="J2836" s="6">
        <v>450</v>
      </c>
      <c r="K2836" s="7">
        <v>270000</v>
      </c>
      <c r="L2836" s="7">
        <v>94500</v>
      </c>
      <c r="M2836" s="8">
        <v>0.35</v>
      </c>
      <c r="N2836" s="2" t="s">
        <v>82</v>
      </c>
      <c r="O2836">
        <f t="shared" si="352"/>
        <v>2021</v>
      </c>
      <c r="P2836">
        <f t="shared" si="353"/>
        <v>6</v>
      </c>
      <c r="Q2836" t="str">
        <f t="shared" si="354"/>
        <v>juin</v>
      </c>
      <c r="R2836" t="str">
        <f t="shared" si="355"/>
        <v>Kansas</v>
      </c>
      <c r="S2836" t="str">
        <f t="shared" si="356"/>
        <v>2021-06</v>
      </c>
      <c r="T2836">
        <f>IF(AND(COUNTIF(Calculs!$Q$2:$Q$12,$O2836)&gt;0,COUNTIF(Calculs!$S$2:$S$12,$E2836)&gt;0,COUNTIF(Calculs!$U$2:$U$12,$H2836)&gt;0),1,0)</f>
        <v>1</v>
      </c>
      <c r="U2836">
        <f t="shared" si="357"/>
        <v>270000</v>
      </c>
      <c r="V2836">
        <f t="shared" si="358"/>
        <v>450</v>
      </c>
      <c r="W2836">
        <f t="shared" si="359"/>
        <v>94500</v>
      </c>
    </row>
    <row r="2837" spans="1:23" ht="15.75" customHeight="1" x14ac:dyDescent="0.3">
      <c r="A2837" s="2" t="s">
        <v>33</v>
      </c>
      <c r="B2837" s="2">
        <v>1197831</v>
      </c>
      <c r="C2837" s="3">
        <v>44389</v>
      </c>
      <c r="D2837" s="12" t="str" cm="1">
        <f t="array" ref="D2837">_xlfn.SWITCH(WEEKDAY(C2837,2), 1, "Lundi", 2, "Mardi", 3, "Mercredi", 4, "Jeudi", 5, "Vendredi", 6, "Samedi", 7, "Dimanche", "Erreur")</f>
        <v>Lundi</v>
      </c>
      <c r="E2837" s="2" t="s">
        <v>35</v>
      </c>
      <c r="F2837" s="2" t="s">
        <v>105</v>
      </c>
      <c r="G2837" s="2" t="s">
        <v>106</v>
      </c>
      <c r="H2837" s="4" t="s">
        <v>16</v>
      </c>
      <c r="I2837" s="5">
        <v>54.999999999999993</v>
      </c>
      <c r="J2837" s="6">
        <v>675</v>
      </c>
      <c r="K2837" s="7">
        <v>371249.99999999994</v>
      </c>
      <c r="L2837" s="7">
        <v>129937.49999999997</v>
      </c>
      <c r="M2837" s="8">
        <v>0.35</v>
      </c>
      <c r="N2837" s="2" t="s">
        <v>82</v>
      </c>
      <c r="O2837">
        <f t="shared" si="352"/>
        <v>2021</v>
      </c>
      <c r="P2837">
        <f t="shared" si="353"/>
        <v>7</v>
      </c>
      <c r="Q2837" t="str">
        <f t="shared" si="354"/>
        <v>juil</v>
      </c>
      <c r="R2837" t="str">
        <f t="shared" si="355"/>
        <v>Kansas</v>
      </c>
      <c r="S2837" t="str">
        <f t="shared" si="356"/>
        <v>2021-07</v>
      </c>
      <c r="T2837">
        <f>IF(AND(COUNTIF(Calculs!$Q$2:$Q$12,$O2837)&gt;0,COUNTIF(Calculs!$S$2:$S$12,$E2837)&gt;0,COUNTIF(Calculs!$U$2:$U$12,$H2837)&gt;0),1,0)</f>
        <v>1</v>
      </c>
      <c r="U2837">
        <f t="shared" si="357"/>
        <v>371249.99999999994</v>
      </c>
      <c r="V2837">
        <f t="shared" si="358"/>
        <v>675</v>
      </c>
      <c r="W2837">
        <f t="shared" si="359"/>
        <v>129937.49999999997</v>
      </c>
    </row>
    <row r="2838" spans="1:23" ht="15.75" customHeight="1" x14ac:dyDescent="0.3">
      <c r="A2838" s="2" t="s">
        <v>33</v>
      </c>
      <c r="B2838" s="2">
        <v>1197831</v>
      </c>
      <c r="C2838" s="3">
        <v>44389</v>
      </c>
      <c r="D2838" s="12" t="str" cm="1">
        <f t="array" ref="D2838">_xlfn.SWITCH(WEEKDAY(C2838,2), 1, "Lundi", 2, "Mardi", 3, "Mercredi", 4, "Jeudi", 5, "Vendredi", 6, "Samedi", 7, "Dimanche", "Erreur")</f>
        <v>Lundi</v>
      </c>
      <c r="E2838" s="2" t="s">
        <v>35</v>
      </c>
      <c r="F2838" s="2" t="s">
        <v>105</v>
      </c>
      <c r="G2838" s="2" t="s">
        <v>106</v>
      </c>
      <c r="H2838" s="4" t="s">
        <v>18</v>
      </c>
      <c r="I2838" s="5">
        <v>50</v>
      </c>
      <c r="J2838" s="6">
        <v>425</v>
      </c>
      <c r="K2838" s="7">
        <v>212500</v>
      </c>
      <c r="L2838" s="7">
        <v>74375</v>
      </c>
      <c r="M2838" s="8">
        <v>0.35</v>
      </c>
      <c r="N2838" s="2" t="s">
        <v>82</v>
      </c>
      <c r="O2838">
        <f t="shared" si="352"/>
        <v>2021</v>
      </c>
      <c r="P2838">
        <f t="shared" si="353"/>
        <v>7</v>
      </c>
      <c r="Q2838" t="str">
        <f t="shared" si="354"/>
        <v>juil</v>
      </c>
      <c r="R2838" t="str">
        <f t="shared" si="355"/>
        <v>Kansas</v>
      </c>
      <c r="S2838" t="str">
        <f t="shared" si="356"/>
        <v>2021-07</v>
      </c>
      <c r="T2838">
        <f>IF(AND(COUNTIF(Calculs!$Q$2:$Q$12,$O2838)&gt;0,COUNTIF(Calculs!$S$2:$S$12,$E2838)&gt;0,COUNTIF(Calculs!$U$2:$U$12,$H2838)&gt;0),1,0)</f>
        <v>1</v>
      </c>
      <c r="U2838">
        <f t="shared" si="357"/>
        <v>212500</v>
      </c>
      <c r="V2838">
        <f t="shared" si="358"/>
        <v>425</v>
      </c>
      <c r="W2838">
        <f t="shared" si="359"/>
        <v>74375</v>
      </c>
    </row>
    <row r="2839" spans="1:23" ht="15.75" customHeight="1" x14ac:dyDescent="0.3">
      <c r="A2839" s="2" t="s">
        <v>33</v>
      </c>
      <c r="B2839" s="2">
        <v>1197831</v>
      </c>
      <c r="C2839" s="3">
        <v>44389</v>
      </c>
      <c r="D2839" s="12" t="str" cm="1">
        <f t="array" ref="D2839">_xlfn.SWITCH(WEEKDAY(C2839,2), 1, "Lundi", 2, "Mardi", 3, "Mercredi", 4, "Jeudi", 5, "Vendredi", 6, "Samedi", 7, "Dimanche", "Erreur")</f>
        <v>Lundi</v>
      </c>
      <c r="E2839" s="2" t="s">
        <v>35</v>
      </c>
      <c r="F2839" s="2" t="s">
        <v>105</v>
      </c>
      <c r="G2839" s="2" t="s">
        <v>106</v>
      </c>
      <c r="H2839" s="4" t="s">
        <v>19</v>
      </c>
      <c r="I2839" s="5">
        <v>45</v>
      </c>
      <c r="J2839" s="6">
        <v>350</v>
      </c>
      <c r="K2839" s="7">
        <v>157500</v>
      </c>
      <c r="L2839" s="7">
        <v>55125</v>
      </c>
      <c r="M2839" s="8">
        <v>0.35</v>
      </c>
      <c r="N2839" s="2" t="s">
        <v>82</v>
      </c>
      <c r="O2839">
        <f t="shared" si="352"/>
        <v>2021</v>
      </c>
      <c r="P2839">
        <f t="shared" si="353"/>
        <v>7</v>
      </c>
      <c r="Q2839" t="str">
        <f t="shared" si="354"/>
        <v>juil</v>
      </c>
      <c r="R2839" t="str">
        <f t="shared" si="355"/>
        <v>Kansas</v>
      </c>
      <c r="S2839" t="str">
        <f t="shared" si="356"/>
        <v>2021-07</v>
      </c>
      <c r="T2839">
        <f>IF(AND(COUNTIF(Calculs!$Q$2:$Q$12,$O2839)&gt;0,COUNTIF(Calculs!$S$2:$S$12,$E2839)&gt;0,COUNTIF(Calculs!$U$2:$U$12,$H2839)&gt;0),1,0)</f>
        <v>1</v>
      </c>
      <c r="U2839">
        <f t="shared" si="357"/>
        <v>157500</v>
      </c>
      <c r="V2839">
        <f t="shared" si="358"/>
        <v>350</v>
      </c>
      <c r="W2839">
        <f t="shared" si="359"/>
        <v>55125</v>
      </c>
    </row>
    <row r="2840" spans="1:23" ht="15.75" customHeight="1" x14ac:dyDescent="0.3">
      <c r="A2840" s="2" t="s">
        <v>33</v>
      </c>
      <c r="B2840" s="2">
        <v>1197831</v>
      </c>
      <c r="C2840" s="3">
        <v>44389</v>
      </c>
      <c r="D2840" s="12" t="str" cm="1">
        <f t="array" ref="D2840">_xlfn.SWITCH(WEEKDAY(C2840,2), 1, "Lundi", 2, "Mardi", 3, "Mercredi", 4, "Jeudi", 5, "Vendredi", 6, "Samedi", 7, "Dimanche", "Erreur")</f>
        <v>Lundi</v>
      </c>
      <c r="E2840" s="2" t="s">
        <v>35</v>
      </c>
      <c r="F2840" s="2" t="s">
        <v>105</v>
      </c>
      <c r="G2840" s="2" t="s">
        <v>106</v>
      </c>
      <c r="H2840" s="4" t="s">
        <v>20</v>
      </c>
      <c r="I2840" s="5">
        <v>45</v>
      </c>
      <c r="J2840" s="6">
        <v>300</v>
      </c>
      <c r="K2840" s="7">
        <v>135000</v>
      </c>
      <c r="L2840" s="7">
        <v>47250</v>
      </c>
      <c r="M2840" s="8">
        <v>0.35</v>
      </c>
      <c r="N2840" s="2" t="s">
        <v>82</v>
      </c>
      <c r="O2840">
        <f t="shared" si="352"/>
        <v>2021</v>
      </c>
      <c r="P2840">
        <f t="shared" si="353"/>
        <v>7</v>
      </c>
      <c r="Q2840" t="str">
        <f t="shared" si="354"/>
        <v>juil</v>
      </c>
      <c r="R2840" t="str">
        <f t="shared" si="355"/>
        <v>Kansas</v>
      </c>
      <c r="S2840" t="str">
        <f t="shared" si="356"/>
        <v>2021-07</v>
      </c>
      <c r="T2840">
        <f>IF(AND(COUNTIF(Calculs!$Q$2:$Q$12,$O2840)&gt;0,COUNTIF(Calculs!$S$2:$S$12,$E2840)&gt;0,COUNTIF(Calculs!$U$2:$U$12,$H2840)&gt;0),1,0)</f>
        <v>1</v>
      </c>
      <c r="U2840">
        <f t="shared" si="357"/>
        <v>135000</v>
      </c>
      <c r="V2840">
        <f t="shared" si="358"/>
        <v>300</v>
      </c>
      <c r="W2840">
        <f t="shared" si="359"/>
        <v>47250</v>
      </c>
    </row>
    <row r="2841" spans="1:23" ht="15.75" customHeight="1" x14ac:dyDescent="0.3">
      <c r="A2841" s="2" t="s">
        <v>33</v>
      </c>
      <c r="B2841" s="2">
        <v>1197831</v>
      </c>
      <c r="C2841" s="3">
        <v>44389</v>
      </c>
      <c r="D2841" s="12" t="str" cm="1">
        <f t="array" ref="D2841">_xlfn.SWITCH(WEEKDAY(C2841,2), 1, "Lundi", 2, "Mardi", 3, "Mercredi", 4, "Jeudi", 5, "Vendredi", 6, "Samedi", 7, "Dimanche", "Erreur")</f>
        <v>Lundi</v>
      </c>
      <c r="E2841" s="2" t="s">
        <v>35</v>
      </c>
      <c r="F2841" s="2" t="s">
        <v>105</v>
      </c>
      <c r="G2841" s="2" t="s">
        <v>106</v>
      </c>
      <c r="H2841" s="4" t="s">
        <v>21</v>
      </c>
      <c r="I2841" s="5">
        <v>60</v>
      </c>
      <c r="J2841" s="6">
        <v>325</v>
      </c>
      <c r="K2841" s="7">
        <v>195000</v>
      </c>
      <c r="L2841" s="7">
        <v>68250</v>
      </c>
      <c r="M2841" s="8">
        <v>0.35</v>
      </c>
      <c r="N2841" s="2" t="s">
        <v>82</v>
      </c>
      <c r="O2841">
        <f t="shared" si="352"/>
        <v>2021</v>
      </c>
      <c r="P2841">
        <f t="shared" si="353"/>
        <v>7</v>
      </c>
      <c r="Q2841" t="str">
        <f t="shared" si="354"/>
        <v>juil</v>
      </c>
      <c r="R2841" t="str">
        <f t="shared" si="355"/>
        <v>Kansas</v>
      </c>
      <c r="S2841" t="str">
        <f t="shared" si="356"/>
        <v>2021-07</v>
      </c>
      <c r="T2841">
        <f>IF(AND(COUNTIF(Calculs!$Q$2:$Q$12,$O2841)&gt;0,COUNTIF(Calculs!$S$2:$S$12,$E2841)&gt;0,COUNTIF(Calculs!$U$2:$U$12,$H2841)&gt;0),1,0)</f>
        <v>1</v>
      </c>
      <c r="U2841">
        <f t="shared" si="357"/>
        <v>195000</v>
      </c>
      <c r="V2841">
        <f t="shared" si="358"/>
        <v>325</v>
      </c>
      <c r="W2841">
        <f t="shared" si="359"/>
        <v>68250</v>
      </c>
    </row>
    <row r="2842" spans="1:23" ht="15.75" customHeight="1" x14ac:dyDescent="0.3">
      <c r="A2842" s="2" t="s">
        <v>33</v>
      </c>
      <c r="B2842" s="2">
        <v>1197831</v>
      </c>
      <c r="C2842" s="3">
        <v>44389</v>
      </c>
      <c r="D2842" s="12" t="str" cm="1">
        <f t="array" ref="D2842">_xlfn.SWITCH(WEEKDAY(C2842,2), 1, "Lundi", 2, "Mardi", 3, "Mercredi", 4, "Jeudi", 5, "Vendredi", 6, "Samedi", 7, "Dimanche", "Erreur")</f>
        <v>Lundi</v>
      </c>
      <c r="E2842" s="2" t="s">
        <v>35</v>
      </c>
      <c r="F2842" s="2" t="s">
        <v>105</v>
      </c>
      <c r="G2842" s="2" t="s">
        <v>106</v>
      </c>
      <c r="H2842" s="4" t="s">
        <v>22</v>
      </c>
      <c r="I2842" s="5">
        <v>65</v>
      </c>
      <c r="J2842" s="6">
        <v>500</v>
      </c>
      <c r="K2842" s="7">
        <v>325000</v>
      </c>
      <c r="L2842" s="7">
        <v>113750</v>
      </c>
      <c r="M2842" s="8">
        <v>0.35</v>
      </c>
      <c r="N2842" s="2" t="s">
        <v>82</v>
      </c>
      <c r="O2842">
        <f t="shared" si="352"/>
        <v>2021</v>
      </c>
      <c r="P2842">
        <f t="shared" si="353"/>
        <v>7</v>
      </c>
      <c r="Q2842" t="str">
        <f t="shared" si="354"/>
        <v>juil</v>
      </c>
      <c r="R2842" t="str">
        <f t="shared" si="355"/>
        <v>Kansas</v>
      </c>
      <c r="S2842" t="str">
        <f t="shared" si="356"/>
        <v>2021-07</v>
      </c>
      <c r="T2842">
        <f>IF(AND(COUNTIF(Calculs!$Q$2:$Q$12,$O2842)&gt;0,COUNTIF(Calculs!$S$2:$S$12,$E2842)&gt;0,COUNTIF(Calculs!$U$2:$U$12,$H2842)&gt;0),1,0)</f>
        <v>1</v>
      </c>
      <c r="U2842">
        <f t="shared" si="357"/>
        <v>325000</v>
      </c>
      <c r="V2842">
        <f t="shared" si="358"/>
        <v>500</v>
      </c>
      <c r="W2842">
        <f t="shared" si="359"/>
        <v>113750</v>
      </c>
    </row>
    <row r="2843" spans="1:23" ht="15.75" customHeight="1" x14ac:dyDescent="0.3">
      <c r="A2843" s="2" t="s">
        <v>33</v>
      </c>
      <c r="B2843" s="2">
        <v>1197831</v>
      </c>
      <c r="C2843" s="3">
        <v>44421</v>
      </c>
      <c r="D2843" s="12" t="str" cm="1">
        <f t="array" ref="D2843">_xlfn.SWITCH(WEEKDAY(C2843,2), 1, "Lundi", 2, "Mardi", 3, "Mercredi", 4, "Jeudi", 5, "Vendredi", 6, "Samedi", 7, "Dimanche", "Erreur")</f>
        <v>Vendredi</v>
      </c>
      <c r="E2843" s="2" t="s">
        <v>35</v>
      </c>
      <c r="F2843" s="2" t="s">
        <v>105</v>
      </c>
      <c r="G2843" s="2" t="s">
        <v>106</v>
      </c>
      <c r="H2843" s="4" t="s">
        <v>16</v>
      </c>
      <c r="I2843" s="5">
        <v>60</v>
      </c>
      <c r="J2843" s="6">
        <v>650</v>
      </c>
      <c r="K2843" s="7">
        <v>390000</v>
      </c>
      <c r="L2843" s="7">
        <v>136500</v>
      </c>
      <c r="M2843" s="8">
        <v>0.35</v>
      </c>
      <c r="N2843" s="2" t="s">
        <v>82</v>
      </c>
      <c r="O2843">
        <f t="shared" si="352"/>
        <v>2021</v>
      </c>
      <c r="P2843">
        <f t="shared" si="353"/>
        <v>8</v>
      </c>
      <c r="Q2843" t="str">
        <f t="shared" si="354"/>
        <v>août</v>
      </c>
      <c r="R2843" t="str">
        <f t="shared" si="355"/>
        <v>Kansas</v>
      </c>
      <c r="S2843" t="str">
        <f t="shared" si="356"/>
        <v>2021-08</v>
      </c>
      <c r="T2843">
        <f>IF(AND(COUNTIF(Calculs!$Q$2:$Q$12,$O2843)&gt;0,COUNTIF(Calculs!$S$2:$S$12,$E2843)&gt;0,COUNTIF(Calculs!$U$2:$U$12,$H2843)&gt;0),1,0)</f>
        <v>1</v>
      </c>
      <c r="U2843">
        <f t="shared" si="357"/>
        <v>390000</v>
      </c>
      <c r="V2843">
        <f t="shared" si="358"/>
        <v>650</v>
      </c>
      <c r="W2843">
        <f t="shared" si="359"/>
        <v>136500</v>
      </c>
    </row>
    <row r="2844" spans="1:23" ht="15.75" customHeight="1" x14ac:dyDescent="0.3">
      <c r="A2844" s="2" t="s">
        <v>33</v>
      </c>
      <c r="B2844" s="2">
        <v>1197831</v>
      </c>
      <c r="C2844" s="3">
        <v>44421</v>
      </c>
      <c r="D2844" s="12" t="str" cm="1">
        <f t="array" ref="D2844">_xlfn.SWITCH(WEEKDAY(C2844,2), 1, "Lundi", 2, "Mardi", 3, "Mercredi", 4, "Jeudi", 5, "Vendredi", 6, "Samedi", 7, "Dimanche", "Erreur")</f>
        <v>Vendredi</v>
      </c>
      <c r="E2844" s="2" t="s">
        <v>35</v>
      </c>
      <c r="F2844" s="2" t="s">
        <v>105</v>
      </c>
      <c r="G2844" s="2" t="s">
        <v>106</v>
      </c>
      <c r="H2844" s="4" t="s">
        <v>18</v>
      </c>
      <c r="I2844" s="5">
        <v>55.000000000000007</v>
      </c>
      <c r="J2844" s="6">
        <v>425</v>
      </c>
      <c r="K2844" s="7">
        <v>233750.00000000003</v>
      </c>
      <c r="L2844" s="7">
        <v>81812.5</v>
      </c>
      <c r="M2844" s="8">
        <v>0.35</v>
      </c>
      <c r="N2844" s="2" t="s">
        <v>82</v>
      </c>
      <c r="O2844">
        <f t="shared" si="352"/>
        <v>2021</v>
      </c>
      <c r="P2844">
        <f t="shared" si="353"/>
        <v>8</v>
      </c>
      <c r="Q2844" t="str">
        <f t="shared" si="354"/>
        <v>août</v>
      </c>
      <c r="R2844" t="str">
        <f t="shared" si="355"/>
        <v>Kansas</v>
      </c>
      <c r="S2844" t="str">
        <f t="shared" si="356"/>
        <v>2021-08</v>
      </c>
      <c r="T2844">
        <f>IF(AND(COUNTIF(Calculs!$Q$2:$Q$12,$O2844)&gt;0,COUNTIF(Calculs!$S$2:$S$12,$E2844)&gt;0,COUNTIF(Calculs!$U$2:$U$12,$H2844)&gt;0),1,0)</f>
        <v>1</v>
      </c>
      <c r="U2844">
        <f t="shared" si="357"/>
        <v>233750.00000000003</v>
      </c>
      <c r="V2844">
        <f t="shared" si="358"/>
        <v>425</v>
      </c>
      <c r="W2844">
        <f t="shared" si="359"/>
        <v>81812.5</v>
      </c>
    </row>
    <row r="2845" spans="1:23" ht="15.75" customHeight="1" x14ac:dyDescent="0.3">
      <c r="A2845" s="2" t="s">
        <v>33</v>
      </c>
      <c r="B2845" s="2">
        <v>1197831</v>
      </c>
      <c r="C2845" s="3">
        <v>44421</v>
      </c>
      <c r="D2845" s="12" t="str" cm="1">
        <f t="array" ref="D2845">_xlfn.SWITCH(WEEKDAY(C2845,2), 1, "Lundi", 2, "Mardi", 3, "Mercredi", 4, "Jeudi", 5, "Vendredi", 6, "Samedi", 7, "Dimanche", "Erreur")</f>
        <v>Vendredi</v>
      </c>
      <c r="E2845" s="2" t="s">
        <v>35</v>
      </c>
      <c r="F2845" s="2" t="s">
        <v>105</v>
      </c>
      <c r="G2845" s="2" t="s">
        <v>106</v>
      </c>
      <c r="H2845" s="4" t="s">
        <v>19</v>
      </c>
      <c r="I2845" s="5">
        <v>50</v>
      </c>
      <c r="J2845" s="6">
        <v>350</v>
      </c>
      <c r="K2845" s="7">
        <v>175000</v>
      </c>
      <c r="L2845" s="7">
        <v>61249.999999999993</v>
      </c>
      <c r="M2845" s="8">
        <v>0.35</v>
      </c>
      <c r="N2845" s="2" t="s">
        <v>82</v>
      </c>
      <c r="O2845">
        <f t="shared" si="352"/>
        <v>2021</v>
      </c>
      <c r="P2845">
        <f t="shared" si="353"/>
        <v>8</v>
      </c>
      <c r="Q2845" t="str">
        <f t="shared" si="354"/>
        <v>août</v>
      </c>
      <c r="R2845" t="str">
        <f t="shared" si="355"/>
        <v>Kansas</v>
      </c>
      <c r="S2845" t="str">
        <f t="shared" si="356"/>
        <v>2021-08</v>
      </c>
      <c r="T2845">
        <f>IF(AND(COUNTIF(Calculs!$Q$2:$Q$12,$O2845)&gt;0,COUNTIF(Calculs!$S$2:$S$12,$E2845)&gt;0,COUNTIF(Calculs!$U$2:$U$12,$H2845)&gt;0),1,0)</f>
        <v>1</v>
      </c>
      <c r="U2845">
        <f t="shared" si="357"/>
        <v>175000</v>
      </c>
      <c r="V2845">
        <f t="shared" si="358"/>
        <v>350</v>
      </c>
      <c r="W2845">
        <f t="shared" si="359"/>
        <v>61249.999999999993</v>
      </c>
    </row>
    <row r="2846" spans="1:23" ht="15.75" customHeight="1" x14ac:dyDescent="0.3">
      <c r="A2846" s="2" t="s">
        <v>33</v>
      </c>
      <c r="B2846" s="2">
        <v>1197831</v>
      </c>
      <c r="C2846" s="3">
        <v>44421</v>
      </c>
      <c r="D2846" s="12" t="str" cm="1">
        <f t="array" ref="D2846">_xlfn.SWITCH(WEEKDAY(C2846,2), 1, "Lundi", 2, "Mardi", 3, "Mercredi", 4, "Jeudi", 5, "Vendredi", 6, "Samedi", 7, "Dimanche", "Erreur")</f>
        <v>Vendredi</v>
      </c>
      <c r="E2846" s="2" t="s">
        <v>35</v>
      </c>
      <c r="F2846" s="2" t="s">
        <v>105</v>
      </c>
      <c r="G2846" s="2" t="s">
        <v>106</v>
      </c>
      <c r="H2846" s="4" t="s">
        <v>20</v>
      </c>
      <c r="I2846" s="5">
        <v>40</v>
      </c>
      <c r="J2846" s="6">
        <v>300</v>
      </c>
      <c r="K2846" s="7">
        <v>120000</v>
      </c>
      <c r="L2846" s="7">
        <v>42000</v>
      </c>
      <c r="M2846" s="8">
        <v>0.35</v>
      </c>
      <c r="N2846" s="2" t="s">
        <v>82</v>
      </c>
      <c r="O2846">
        <f t="shared" si="352"/>
        <v>2021</v>
      </c>
      <c r="P2846">
        <f t="shared" si="353"/>
        <v>8</v>
      </c>
      <c r="Q2846" t="str">
        <f t="shared" si="354"/>
        <v>août</v>
      </c>
      <c r="R2846" t="str">
        <f t="shared" si="355"/>
        <v>Kansas</v>
      </c>
      <c r="S2846" t="str">
        <f t="shared" si="356"/>
        <v>2021-08</v>
      </c>
      <c r="T2846">
        <f>IF(AND(COUNTIF(Calculs!$Q$2:$Q$12,$O2846)&gt;0,COUNTIF(Calculs!$S$2:$S$12,$E2846)&gt;0,COUNTIF(Calculs!$U$2:$U$12,$H2846)&gt;0),1,0)</f>
        <v>1</v>
      </c>
      <c r="U2846">
        <f t="shared" si="357"/>
        <v>120000</v>
      </c>
      <c r="V2846">
        <f t="shared" si="358"/>
        <v>300</v>
      </c>
      <c r="W2846">
        <f t="shared" si="359"/>
        <v>42000</v>
      </c>
    </row>
    <row r="2847" spans="1:23" ht="15.75" customHeight="1" x14ac:dyDescent="0.3">
      <c r="A2847" s="2" t="s">
        <v>33</v>
      </c>
      <c r="B2847" s="2">
        <v>1197831</v>
      </c>
      <c r="C2847" s="3">
        <v>44421</v>
      </c>
      <c r="D2847" s="12" t="str" cm="1">
        <f t="array" ref="D2847">_xlfn.SWITCH(WEEKDAY(C2847,2), 1, "Lundi", 2, "Mardi", 3, "Mercredi", 4, "Jeudi", 5, "Vendredi", 6, "Samedi", 7, "Dimanche", "Erreur")</f>
        <v>Vendredi</v>
      </c>
      <c r="E2847" s="2" t="s">
        <v>35</v>
      </c>
      <c r="F2847" s="2" t="s">
        <v>105</v>
      </c>
      <c r="G2847" s="2" t="s">
        <v>106</v>
      </c>
      <c r="H2847" s="4" t="s">
        <v>21</v>
      </c>
      <c r="I2847" s="5">
        <v>50</v>
      </c>
      <c r="J2847" s="6">
        <v>275</v>
      </c>
      <c r="K2847" s="7">
        <v>137500</v>
      </c>
      <c r="L2847" s="7">
        <v>48125</v>
      </c>
      <c r="M2847" s="8">
        <v>0.35</v>
      </c>
      <c r="N2847" s="2" t="s">
        <v>82</v>
      </c>
      <c r="O2847">
        <f t="shared" si="352"/>
        <v>2021</v>
      </c>
      <c r="P2847">
        <f t="shared" si="353"/>
        <v>8</v>
      </c>
      <c r="Q2847" t="str">
        <f t="shared" si="354"/>
        <v>août</v>
      </c>
      <c r="R2847" t="str">
        <f t="shared" si="355"/>
        <v>Kansas</v>
      </c>
      <c r="S2847" t="str">
        <f t="shared" si="356"/>
        <v>2021-08</v>
      </c>
      <c r="T2847">
        <f>IF(AND(COUNTIF(Calculs!$Q$2:$Q$12,$O2847)&gt;0,COUNTIF(Calculs!$S$2:$S$12,$E2847)&gt;0,COUNTIF(Calculs!$U$2:$U$12,$H2847)&gt;0),1,0)</f>
        <v>1</v>
      </c>
      <c r="U2847">
        <f t="shared" si="357"/>
        <v>137500</v>
      </c>
      <c r="V2847">
        <f t="shared" si="358"/>
        <v>275</v>
      </c>
      <c r="W2847">
        <f t="shared" si="359"/>
        <v>48125</v>
      </c>
    </row>
    <row r="2848" spans="1:23" ht="15.75" customHeight="1" x14ac:dyDescent="0.3">
      <c r="A2848" s="2" t="s">
        <v>33</v>
      </c>
      <c r="B2848" s="2">
        <v>1197831</v>
      </c>
      <c r="C2848" s="3">
        <v>44421</v>
      </c>
      <c r="D2848" s="12" t="str" cm="1">
        <f t="array" ref="D2848">_xlfn.SWITCH(WEEKDAY(C2848,2), 1, "Lundi", 2, "Mardi", 3, "Mercredi", 4, "Jeudi", 5, "Vendredi", 6, "Samedi", 7, "Dimanche", "Erreur")</f>
        <v>Vendredi</v>
      </c>
      <c r="E2848" s="2" t="s">
        <v>35</v>
      </c>
      <c r="F2848" s="2" t="s">
        <v>105</v>
      </c>
      <c r="G2848" s="2" t="s">
        <v>106</v>
      </c>
      <c r="H2848" s="4" t="s">
        <v>22</v>
      </c>
      <c r="I2848" s="5">
        <v>55.000000000000007</v>
      </c>
      <c r="J2848" s="6">
        <v>450</v>
      </c>
      <c r="K2848" s="7">
        <v>247500.00000000003</v>
      </c>
      <c r="L2848" s="7">
        <v>86625</v>
      </c>
      <c r="M2848" s="8">
        <v>0.35</v>
      </c>
      <c r="N2848" s="2" t="s">
        <v>82</v>
      </c>
      <c r="O2848">
        <f t="shared" si="352"/>
        <v>2021</v>
      </c>
      <c r="P2848">
        <f t="shared" si="353"/>
        <v>8</v>
      </c>
      <c r="Q2848" t="str">
        <f t="shared" si="354"/>
        <v>août</v>
      </c>
      <c r="R2848" t="str">
        <f t="shared" si="355"/>
        <v>Kansas</v>
      </c>
      <c r="S2848" t="str">
        <f t="shared" si="356"/>
        <v>2021-08</v>
      </c>
      <c r="T2848">
        <f>IF(AND(COUNTIF(Calculs!$Q$2:$Q$12,$O2848)&gt;0,COUNTIF(Calculs!$S$2:$S$12,$E2848)&gt;0,COUNTIF(Calculs!$U$2:$U$12,$H2848)&gt;0),1,0)</f>
        <v>1</v>
      </c>
      <c r="U2848">
        <f t="shared" si="357"/>
        <v>247500.00000000003</v>
      </c>
      <c r="V2848">
        <f t="shared" si="358"/>
        <v>450</v>
      </c>
      <c r="W2848">
        <f t="shared" si="359"/>
        <v>86625</v>
      </c>
    </row>
    <row r="2849" spans="1:23" ht="15.75" customHeight="1" x14ac:dyDescent="0.3">
      <c r="A2849" s="2" t="s">
        <v>33</v>
      </c>
      <c r="B2849" s="2">
        <v>1197831</v>
      </c>
      <c r="C2849" s="3">
        <v>44451</v>
      </c>
      <c r="D2849" s="12" t="str" cm="1">
        <f t="array" ref="D2849">_xlfn.SWITCH(WEEKDAY(C2849,2), 1, "Lundi", 2, "Mardi", 3, "Mercredi", 4, "Jeudi", 5, "Vendredi", 6, "Samedi", 7, "Dimanche", "Erreur")</f>
        <v>Dimanche</v>
      </c>
      <c r="E2849" s="2" t="s">
        <v>35</v>
      </c>
      <c r="F2849" s="2" t="s">
        <v>105</v>
      </c>
      <c r="G2849" s="2" t="s">
        <v>106</v>
      </c>
      <c r="H2849" s="4" t="s">
        <v>16</v>
      </c>
      <c r="I2849" s="5">
        <v>50</v>
      </c>
      <c r="J2849" s="6">
        <v>550</v>
      </c>
      <c r="K2849" s="7">
        <v>275000</v>
      </c>
      <c r="L2849" s="7">
        <v>96250</v>
      </c>
      <c r="M2849" s="8">
        <v>0.35</v>
      </c>
      <c r="N2849" s="2" t="s">
        <v>82</v>
      </c>
      <c r="O2849">
        <f t="shared" si="352"/>
        <v>2021</v>
      </c>
      <c r="P2849">
        <f t="shared" si="353"/>
        <v>9</v>
      </c>
      <c r="Q2849" t="str">
        <f t="shared" si="354"/>
        <v>sept</v>
      </c>
      <c r="R2849" t="str">
        <f t="shared" si="355"/>
        <v>Kansas</v>
      </c>
      <c r="S2849" t="str">
        <f t="shared" si="356"/>
        <v>2021-09</v>
      </c>
      <c r="T2849">
        <f>IF(AND(COUNTIF(Calculs!$Q$2:$Q$12,$O2849)&gt;0,COUNTIF(Calculs!$S$2:$S$12,$E2849)&gt;0,COUNTIF(Calculs!$U$2:$U$12,$H2849)&gt;0),1,0)</f>
        <v>1</v>
      </c>
      <c r="U2849">
        <f t="shared" si="357"/>
        <v>275000</v>
      </c>
      <c r="V2849">
        <f t="shared" si="358"/>
        <v>550</v>
      </c>
      <c r="W2849">
        <f t="shared" si="359"/>
        <v>96250</v>
      </c>
    </row>
    <row r="2850" spans="1:23" ht="15.75" customHeight="1" x14ac:dyDescent="0.3">
      <c r="A2850" s="2" t="s">
        <v>33</v>
      </c>
      <c r="B2850" s="2">
        <v>1197831</v>
      </c>
      <c r="C2850" s="3">
        <v>44451</v>
      </c>
      <c r="D2850" s="12" t="str" cm="1">
        <f t="array" ref="D2850">_xlfn.SWITCH(WEEKDAY(C2850,2), 1, "Lundi", 2, "Mardi", 3, "Mercredi", 4, "Jeudi", 5, "Vendredi", 6, "Samedi", 7, "Dimanche", "Erreur")</f>
        <v>Dimanche</v>
      </c>
      <c r="E2850" s="2" t="s">
        <v>35</v>
      </c>
      <c r="F2850" s="2" t="s">
        <v>105</v>
      </c>
      <c r="G2850" s="2" t="s">
        <v>106</v>
      </c>
      <c r="H2850" s="4" t="s">
        <v>18</v>
      </c>
      <c r="I2850" s="5">
        <v>40.000000000000014</v>
      </c>
      <c r="J2850" s="6">
        <v>350</v>
      </c>
      <c r="K2850" s="7">
        <v>140000.00000000006</v>
      </c>
      <c r="L2850" s="7">
        <v>49000.000000000015</v>
      </c>
      <c r="M2850" s="8">
        <v>0.35</v>
      </c>
      <c r="N2850" s="2" t="s">
        <v>82</v>
      </c>
      <c r="O2850">
        <f t="shared" si="352"/>
        <v>2021</v>
      </c>
      <c r="P2850">
        <f t="shared" si="353"/>
        <v>9</v>
      </c>
      <c r="Q2850" t="str">
        <f t="shared" si="354"/>
        <v>sept</v>
      </c>
      <c r="R2850" t="str">
        <f t="shared" si="355"/>
        <v>Kansas</v>
      </c>
      <c r="S2850" t="str">
        <f t="shared" si="356"/>
        <v>2021-09</v>
      </c>
      <c r="T2850">
        <f>IF(AND(COUNTIF(Calculs!$Q$2:$Q$12,$O2850)&gt;0,COUNTIF(Calculs!$S$2:$S$12,$E2850)&gt;0,COUNTIF(Calculs!$U$2:$U$12,$H2850)&gt;0),1,0)</f>
        <v>1</v>
      </c>
      <c r="U2850">
        <f t="shared" si="357"/>
        <v>140000.00000000006</v>
      </c>
      <c r="V2850">
        <f t="shared" si="358"/>
        <v>350</v>
      </c>
      <c r="W2850">
        <f t="shared" si="359"/>
        <v>49000.000000000015</v>
      </c>
    </row>
    <row r="2851" spans="1:23" ht="15.75" customHeight="1" x14ac:dyDescent="0.3">
      <c r="A2851" s="2" t="s">
        <v>33</v>
      </c>
      <c r="B2851" s="2">
        <v>1197831</v>
      </c>
      <c r="C2851" s="3">
        <v>44451</v>
      </c>
      <c r="D2851" s="12" t="str" cm="1">
        <f t="array" ref="D2851">_xlfn.SWITCH(WEEKDAY(C2851,2), 1, "Lundi", 2, "Mardi", 3, "Mercredi", 4, "Jeudi", 5, "Vendredi", 6, "Samedi", 7, "Dimanche", "Erreur")</f>
        <v>Dimanche</v>
      </c>
      <c r="E2851" s="2" t="s">
        <v>35</v>
      </c>
      <c r="F2851" s="2" t="s">
        <v>105</v>
      </c>
      <c r="G2851" s="2" t="s">
        <v>106</v>
      </c>
      <c r="H2851" s="4" t="s">
        <v>19</v>
      </c>
      <c r="I2851" s="5">
        <v>15.000000000000007</v>
      </c>
      <c r="J2851" s="6">
        <v>250</v>
      </c>
      <c r="K2851" s="7">
        <v>37500.000000000015</v>
      </c>
      <c r="L2851" s="7">
        <v>13125.000000000004</v>
      </c>
      <c r="M2851" s="8">
        <v>0.35</v>
      </c>
      <c r="N2851" s="2" t="s">
        <v>82</v>
      </c>
      <c r="O2851">
        <f t="shared" si="352"/>
        <v>2021</v>
      </c>
      <c r="P2851">
        <f t="shared" si="353"/>
        <v>9</v>
      </c>
      <c r="Q2851" t="str">
        <f t="shared" si="354"/>
        <v>sept</v>
      </c>
      <c r="R2851" t="str">
        <f t="shared" si="355"/>
        <v>Kansas</v>
      </c>
      <c r="S2851" t="str">
        <f t="shared" si="356"/>
        <v>2021-09</v>
      </c>
      <c r="T2851">
        <f>IF(AND(COUNTIF(Calculs!$Q$2:$Q$12,$O2851)&gt;0,COUNTIF(Calculs!$S$2:$S$12,$E2851)&gt;0,COUNTIF(Calculs!$U$2:$U$12,$H2851)&gt;0),1,0)</f>
        <v>1</v>
      </c>
      <c r="U2851">
        <f t="shared" si="357"/>
        <v>37500.000000000015</v>
      </c>
      <c r="V2851">
        <f t="shared" si="358"/>
        <v>250</v>
      </c>
      <c r="W2851">
        <f t="shared" si="359"/>
        <v>13125.000000000004</v>
      </c>
    </row>
    <row r="2852" spans="1:23" ht="15.75" customHeight="1" x14ac:dyDescent="0.3">
      <c r="A2852" s="2" t="s">
        <v>33</v>
      </c>
      <c r="B2852" s="2">
        <v>1197831</v>
      </c>
      <c r="C2852" s="3">
        <v>44451</v>
      </c>
      <c r="D2852" s="12" t="str" cm="1">
        <f t="array" ref="D2852">_xlfn.SWITCH(WEEKDAY(C2852,2), 1, "Lundi", 2, "Mardi", 3, "Mercredi", 4, "Jeudi", 5, "Vendredi", 6, "Samedi", 7, "Dimanche", "Erreur")</f>
        <v>Dimanche</v>
      </c>
      <c r="E2852" s="2" t="s">
        <v>35</v>
      </c>
      <c r="F2852" s="2" t="s">
        <v>105</v>
      </c>
      <c r="G2852" s="2" t="s">
        <v>106</v>
      </c>
      <c r="H2852" s="4" t="s">
        <v>20</v>
      </c>
      <c r="I2852" s="5">
        <v>15.000000000000007</v>
      </c>
      <c r="J2852" s="6">
        <v>225</v>
      </c>
      <c r="K2852" s="7">
        <v>33750.000000000015</v>
      </c>
      <c r="L2852" s="7">
        <v>11812.500000000004</v>
      </c>
      <c r="M2852" s="8">
        <v>0.35</v>
      </c>
      <c r="N2852" s="2" t="s">
        <v>82</v>
      </c>
      <c r="O2852">
        <f t="shared" si="352"/>
        <v>2021</v>
      </c>
      <c r="P2852">
        <f t="shared" si="353"/>
        <v>9</v>
      </c>
      <c r="Q2852" t="str">
        <f t="shared" si="354"/>
        <v>sept</v>
      </c>
      <c r="R2852" t="str">
        <f t="shared" si="355"/>
        <v>Kansas</v>
      </c>
      <c r="S2852" t="str">
        <f t="shared" si="356"/>
        <v>2021-09</v>
      </c>
      <c r="T2852">
        <f>IF(AND(COUNTIF(Calculs!$Q$2:$Q$12,$O2852)&gt;0,COUNTIF(Calculs!$S$2:$S$12,$E2852)&gt;0,COUNTIF(Calculs!$U$2:$U$12,$H2852)&gt;0),1,0)</f>
        <v>1</v>
      </c>
      <c r="U2852">
        <f t="shared" si="357"/>
        <v>33750.000000000015</v>
      </c>
      <c r="V2852">
        <f t="shared" si="358"/>
        <v>225</v>
      </c>
      <c r="W2852">
        <f t="shared" si="359"/>
        <v>11812.500000000004</v>
      </c>
    </row>
    <row r="2853" spans="1:23" ht="15.75" customHeight="1" x14ac:dyDescent="0.3">
      <c r="A2853" s="2" t="s">
        <v>33</v>
      </c>
      <c r="B2853" s="2">
        <v>1197831</v>
      </c>
      <c r="C2853" s="3">
        <v>44451</v>
      </c>
      <c r="D2853" s="12" t="str" cm="1">
        <f t="array" ref="D2853">_xlfn.SWITCH(WEEKDAY(C2853,2), 1, "Lundi", 2, "Mardi", 3, "Mercredi", 4, "Jeudi", 5, "Vendredi", 6, "Samedi", 7, "Dimanche", "Erreur")</f>
        <v>Dimanche</v>
      </c>
      <c r="E2853" s="2" t="s">
        <v>35</v>
      </c>
      <c r="F2853" s="2" t="s">
        <v>105</v>
      </c>
      <c r="G2853" s="2" t="s">
        <v>106</v>
      </c>
      <c r="H2853" s="4" t="s">
        <v>21</v>
      </c>
      <c r="I2853" s="5">
        <v>25.000000000000007</v>
      </c>
      <c r="J2853" s="6">
        <v>225</v>
      </c>
      <c r="K2853" s="7">
        <v>56250.000000000015</v>
      </c>
      <c r="L2853" s="7">
        <v>19687.500000000004</v>
      </c>
      <c r="M2853" s="8">
        <v>0.35</v>
      </c>
      <c r="N2853" s="2" t="s">
        <v>82</v>
      </c>
      <c r="O2853">
        <f t="shared" si="352"/>
        <v>2021</v>
      </c>
      <c r="P2853">
        <f t="shared" si="353"/>
        <v>9</v>
      </c>
      <c r="Q2853" t="str">
        <f t="shared" si="354"/>
        <v>sept</v>
      </c>
      <c r="R2853" t="str">
        <f t="shared" si="355"/>
        <v>Kansas</v>
      </c>
      <c r="S2853" t="str">
        <f t="shared" si="356"/>
        <v>2021-09</v>
      </c>
      <c r="T2853">
        <f>IF(AND(COUNTIF(Calculs!$Q$2:$Q$12,$O2853)&gt;0,COUNTIF(Calculs!$S$2:$S$12,$E2853)&gt;0,COUNTIF(Calculs!$U$2:$U$12,$H2853)&gt;0),1,0)</f>
        <v>1</v>
      </c>
      <c r="U2853">
        <f t="shared" si="357"/>
        <v>56250.000000000015</v>
      </c>
      <c r="V2853">
        <f t="shared" si="358"/>
        <v>225</v>
      </c>
      <c r="W2853">
        <f t="shared" si="359"/>
        <v>19687.500000000004</v>
      </c>
    </row>
    <row r="2854" spans="1:23" ht="15.75" customHeight="1" x14ac:dyDescent="0.3">
      <c r="A2854" s="2" t="s">
        <v>33</v>
      </c>
      <c r="B2854" s="2">
        <v>1197831</v>
      </c>
      <c r="C2854" s="3">
        <v>44451</v>
      </c>
      <c r="D2854" s="12" t="str" cm="1">
        <f t="array" ref="D2854">_xlfn.SWITCH(WEEKDAY(C2854,2), 1, "Lundi", 2, "Mardi", 3, "Mercredi", 4, "Jeudi", 5, "Vendredi", 6, "Samedi", 7, "Dimanche", "Erreur")</f>
        <v>Dimanche</v>
      </c>
      <c r="E2854" s="2" t="s">
        <v>35</v>
      </c>
      <c r="F2854" s="2" t="s">
        <v>105</v>
      </c>
      <c r="G2854" s="2" t="s">
        <v>106</v>
      </c>
      <c r="H2854" s="4" t="s">
        <v>22</v>
      </c>
      <c r="I2854" s="5">
        <v>30.000000000000011</v>
      </c>
      <c r="J2854" s="6">
        <v>325</v>
      </c>
      <c r="K2854" s="7">
        <v>97500.000000000029</v>
      </c>
      <c r="L2854" s="7">
        <v>34125.000000000007</v>
      </c>
      <c r="M2854" s="8">
        <v>0.35</v>
      </c>
      <c r="N2854" s="2" t="s">
        <v>82</v>
      </c>
      <c r="O2854">
        <f t="shared" si="352"/>
        <v>2021</v>
      </c>
      <c r="P2854">
        <f t="shared" si="353"/>
        <v>9</v>
      </c>
      <c r="Q2854" t="str">
        <f t="shared" si="354"/>
        <v>sept</v>
      </c>
      <c r="R2854" t="str">
        <f t="shared" si="355"/>
        <v>Kansas</v>
      </c>
      <c r="S2854" t="str">
        <f t="shared" si="356"/>
        <v>2021-09</v>
      </c>
      <c r="T2854">
        <f>IF(AND(COUNTIF(Calculs!$Q$2:$Q$12,$O2854)&gt;0,COUNTIF(Calculs!$S$2:$S$12,$E2854)&gt;0,COUNTIF(Calculs!$U$2:$U$12,$H2854)&gt;0),1,0)</f>
        <v>1</v>
      </c>
      <c r="U2854">
        <f t="shared" si="357"/>
        <v>97500.000000000029</v>
      </c>
      <c r="V2854">
        <f t="shared" si="358"/>
        <v>325</v>
      </c>
      <c r="W2854">
        <f t="shared" si="359"/>
        <v>34125.000000000007</v>
      </c>
    </row>
    <row r="2855" spans="1:23" ht="15.75" customHeight="1" x14ac:dyDescent="0.3">
      <c r="A2855" s="2" t="s">
        <v>33</v>
      </c>
      <c r="B2855" s="2">
        <v>1197831</v>
      </c>
      <c r="C2855" s="3">
        <v>44483</v>
      </c>
      <c r="D2855" s="12" t="str" cm="1">
        <f t="array" ref="D2855">_xlfn.SWITCH(WEEKDAY(C2855,2), 1, "Lundi", 2, "Mardi", 3, "Mercredi", 4, "Jeudi", 5, "Vendredi", 6, "Samedi", 7, "Dimanche", "Erreur")</f>
        <v>Jeudi</v>
      </c>
      <c r="E2855" s="2" t="s">
        <v>35</v>
      </c>
      <c r="F2855" s="2" t="s">
        <v>105</v>
      </c>
      <c r="G2855" s="2" t="s">
        <v>106</v>
      </c>
      <c r="H2855" s="4" t="s">
        <v>16</v>
      </c>
      <c r="I2855" s="5">
        <v>30.000000000000011</v>
      </c>
      <c r="J2855" s="6">
        <v>500</v>
      </c>
      <c r="K2855" s="7">
        <v>150000.00000000006</v>
      </c>
      <c r="L2855" s="7">
        <v>52500.000000000015</v>
      </c>
      <c r="M2855" s="8">
        <v>0.35</v>
      </c>
      <c r="N2855" s="2" t="s">
        <v>82</v>
      </c>
      <c r="O2855">
        <f t="shared" si="352"/>
        <v>2021</v>
      </c>
      <c r="P2855">
        <f t="shared" si="353"/>
        <v>10</v>
      </c>
      <c r="Q2855" t="str">
        <f t="shared" si="354"/>
        <v>oct</v>
      </c>
      <c r="R2855" t="str">
        <f t="shared" si="355"/>
        <v>Kansas</v>
      </c>
      <c r="S2855" t="str">
        <f t="shared" si="356"/>
        <v>2021-10</v>
      </c>
      <c r="T2855">
        <f>IF(AND(COUNTIF(Calculs!$Q$2:$Q$12,$O2855)&gt;0,COUNTIF(Calculs!$S$2:$S$12,$E2855)&gt;0,COUNTIF(Calculs!$U$2:$U$12,$H2855)&gt;0),1,0)</f>
        <v>1</v>
      </c>
      <c r="U2855">
        <f t="shared" si="357"/>
        <v>150000.00000000006</v>
      </c>
      <c r="V2855">
        <f t="shared" si="358"/>
        <v>500</v>
      </c>
      <c r="W2855">
        <f t="shared" si="359"/>
        <v>52500.000000000015</v>
      </c>
    </row>
    <row r="2856" spans="1:23" ht="15.75" customHeight="1" x14ac:dyDescent="0.3">
      <c r="A2856" s="2" t="s">
        <v>33</v>
      </c>
      <c r="B2856" s="2">
        <v>1197831</v>
      </c>
      <c r="C2856" s="3">
        <v>44483</v>
      </c>
      <c r="D2856" s="12" t="str" cm="1">
        <f t="array" ref="D2856">_xlfn.SWITCH(WEEKDAY(C2856,2), 1, "Lundi", 2, "Mardi", 3, "Mercredi", 4, "Jeudi", 5, "Vendredi", 6, "Samedi", 7, "Dimanche", "Erreur")</f>
        <v>Jeudi</v>
      </c>
      <c r="E2856" s="2" t="s">
        <v>35</v>
      </c>
      <c r="F2856" s="2" t="s">
        <v>105</v>
      </c>
      <c r="G2856" s="2" t="s">
        <v>106</v>
      </c>
      <c r="H2856" s="4" t="s">
        <v>18</v>
      </c>
      <c r="I2856" s="5">
        <v>20.000000000000011</v>
      </c>
      <c r="J2856" s="6">
        <v>325</v>
      </c>
      <c r="K2856" s="7">
        <v>65000.000000000036</v>
      </c>
      <c r="L2856" s="7">
        <v>22750.000000000011</v>
      </c>
      <c r="M2856" s="8">
        <v>0.35</v>
      </c>
      <c r="N2856" s="2" t="s">
        <v>82</v>
      </c>
      <c r="O2856">
        <f t="shared" si="352"/>
        <v>2021</v>
      </c>
      <c r="P2856">
        <f t="shared" si="353"/>
        <v>10</v>
      </c>
      <c r="Q2856" t="str">
        <f t="shared" si="354"/>
        <v>oct</v>
      </c>
      <c r="R2856" t="str">
        <f t="shared" si="355"/>
        <v>Kansas</v>
      </c>
      <c r="S2856" t="str">
        <f t="shared" si="356"/>
        <v>2021-10</v>
      </c>
      <c r="T2856">
        <f>IF(AND(COUNTIF(Calculs!$Q$2:$Q$12,$O2856)&gt;0,COUNTIF(Calculs!$S$2:$S$12,$E2856)&gt;0,COUNTIF(Calculs!$U$2:$U$12,$H2856)&gt;0),1,0)</f>
        <v>1</v>
      </c>
      <c r="U2856">
        <f t="shared" si="357"/>
        <v>65000.000000000036</v>
      </c>
      <c r="V2856">
        <f t="shared" si="358"/>
        <v>325</v>
      </c>
      <c r="W2856">
        <f t="shared" si="359"/>
        <v>22750.000000000011</v>
      </c>
    </row>
    <row r="2857" spans="1:23" ht="15.75" customHeight="1" x14ac:dyDescent="0.3">
      <c r="A2857" s="2" t="s">
        <v>33</v>
      </c>
      <c r="B2857" s="2">
        <v>1197831</v>
      </c>
      <c r="C2857" s="3">
        <v>44483</v>
      </c>
      <c r="D2857" s="12" t="str" cm="1">
        <f t="array" ref="D2857">_xlfn.SWITCH(WEEKDAY(C2857,2), 1, "Lundi", 2, "Mardi", 3, "Mercredi", 4, "Jeudi", 5, "Vendredi", 6, "Samedi", 7, "Dimanche", "Erreur")</f>
        <v>Jeudi</v>
      </c>
      <c r="E2857" s="2" t="s">
        <v>35</v>
      </c>
      <c r="F2857" s="2" t="s">
        <v>105</v>
      </c>
      <c r="G2857" s="2" t="s">
        <v>106</v>
      </c>
      <c r="H2857" s="4" t="s">
        <v>19</v>
      </c>
      <c r="I2857" s="5">
        <v>20.000000000000011</v>
      </c>
      <c r="J2857" s="6">
        <v>200</v>
      </c>
      <c r="K2857" s="7">
        <v>40000.000000000022</v>
      </c>
      <c r="L2857" s="7">
        <v>14000.000000000007</v>
      </c>
      <c r="M2857" s="8">
        <v>0.35</v>
      </c>
      <c r="N2857" s="2" t="s">
        <v>82</v>
      </c>
      <c r="O2857">
        <f t="shared" si="352"/>
        <v>2021</v>
      </c>
      <c r="P2857">
        <f t="shared" si="353"/>
        <v>10</v>
      </c>
      <c r="Q2857" t="str">
        <f t="shared" si="354"/>
        <v>oct</v>
      </c>
      <c r="R2857" t="str">
        <f t="shared" si="355"/>
        <v>Kansas</v>
      </c>
      <c r="S2857" t="str">
        <f t="shared" si="356"/>
        <v>2021-10</v>
      </c>
      <c r="T2857">
        <f>IF(AND(COUNTIF(Calculs!$Q$2:$Q$12,$O2857)&gt;0,COUNTIF(Calculs!$S$2:$S$12,$E2857)&gt;0,COUNTIF(Calculs!$U$2:$U$12,$H2857)&gt;0),1,0)</f>
        <v>1</v>
      </c>
      <c r="U2857">
        <f t="shared" si="357"/>
        <v>40000.000000000022</v>
      </c>
      <c r="V2857">
        <f t="shared" si="358"/>
        <v>200</v>
      </c>
      <c r="W2857">
        <f t="shared" si="359"/>
        <v>14000.000000000007</v>
      </c>
    </row>
    <row r="2858" spans="1:23" ht="15.75" customHeight="1" x14ac:dyDescent="0.3">
      <c r="A2858" s="2" t="s">
        <v>33</v>
      </c>
      <c r="B2858" s="2">
        <v>1197831</v>
      </c>
      <c r="C2858" s="3">
        <v>44483</v>
      </c>
      <c r="D2858" s="12" t="str" cm="1">
        <f t="array" ref="D2858">_xlfn.SWITCH(WEEKDAY(C2858,2), 1, "Lundi", 2, "Mardi", 3, "Mercredi", 4, "Jeudi", 5, "Vendredi", 6, "Samedi", 7, "Dimanche", "Erreur")</f>
        <v>Jeudi</v>
      </c>
      <c r="E2858" s="2" t="s">
        <v>35</v>
      </c>
      <c r="F2858" s="2" t="s">
        <v>105</v>
      </c>
      <c r="G2858" s="2" t="s">
        <v>106</v>
      </c>
      <c r="H2858" s="4" t="s">
        <v>20</v>
      </c>
      <c r="I2858" s="5">
        <v>20.000000000000011</v>
      </c>
      <c r="J2858" s="6">
        <v>175</v>
      </c>
      <c r="K2858" s="7">
        <v>35000.000000000022</v>
      </c>
      <c r="L2858" s="7">
        <v>12250.000000000007</v>
      </c>
      <c r="M2858" s="8">
        <v>0.35</v>
      </c>
      <c r="N2858" s="2" t="s">
        <v>82</v>
      </c>
      <c r="O2858">
        <f t="shared" si="352"/>
        <v>2021</v>
      </c>
      <c r="P2858">
        <f t="shared" si="353"/>
        <v>10</v>
      </c>
      <c r="Q2858" t="str">
        <f t="shared" si="354"/>
        <v>oct</v>
      </c>
      <c r="R2858" t="str">
        <f t="shared" si="355"/>
        <v>Kansas</v>
      </c>
      <c r="S2858" t="str">
        <f t="shared" si="356"/>
        <v>2021-10</v>
      </c>
      <c r="T2858">
        <f>IF(AND(COUNTIF(Calculs!$Q$2:$Q$12,$O2858)&gt;0,COUNTIF(Calculs!$S$2:$S$12,$E2858)&gt;0,COUNTIF(Calculs!$U$2:$U$12,$H2858)&gt;0),1,0)</f>
        <v>1</v>
      </c>
      <c r="U2858">
        <f t="shared" si="357"/>
        <v>35000.000000000022</v>
      </c>
      <c r="V2858">
        <f t="shared" si="358"/>
        <v>175</v>
      </c>
      <c r="W2858">
        <f t="shared" si="359"/>
        <v>12250.000000000007</v>
      </c>
    </row>
    <row r="2859" spans="1:23" ht="15.75" customHeight="1" x14ac:dyDescent="0.3">
      <c r="A2859" s="2" t="s">
        <v>33</v>
      </c>
      <c r="B2859" s="2">
        <v>1197831</v>
      </c>
      <c r="C2859" s="3">
        <v>44483</v>
      </c>
      <c r="D2859" s="12" t="str" cm="1">
        <f t="array" ref="D2859">_xlfn.SWITCH(WEEKDAY(C2859,2), 1, "Lundi", 2, "Mardi", 3, "Mercredi", 4, "Jeudi", 5, "Vendredi", 6, "Samedi", 7, "Dimanche", "Erreur")</f>
        <v>Jeudi</v>
      </c>
      <c r="E2859" s="2" t="s">
        <v>35</v>
      </c>
      <c r="F2859" s="2" t="s">
        <v>105</v>
      </c>
      <c r="G2859" s="2" t="s">
        <v>106</v>
      </c>
      <c r="H2859" s="4" t="s">
        <v>21</v>
      </c>
      <c r="I2859" s="5">
        <v>30.000000000000011</v>
      </c>
      <c r="J2859" s="6">
        <v>175</v>
      </c>
      <c r="K2859" s="7">
        <v>52500.000000000022</v>
      </c>
      <c r="L2859" s="7">
        <v>18375.000000000007</v>
      </c>
      <c r="M2859" s="8">
        <v>0.35</v>
      </c>
      <c r="N2859" s="2" t="s">
        <v>82</v>
      </c>
      <c r="O2859">
        <f t="shared" si="352"/>
        <v>2021</v>
      </c>
      <c r="P2859">
        <f t="shared" si="353"/>
        <v>10</v>
      </c>
      <c r="Q2859" t="str">
        <f t="shared" si="354"/>
        <v>oct</v>
      </c>
      <c r="R2859" t="str">
        <f t="shared" si="355"/>
        <v>Kansas</v>
      </c>
      <c r="S2859" t="str">
        <f t="shared" si="356"/>
        <v>2021-10</v>
      </c>
      <c r="T2859">
        <f>IF(AND(COUNTIF(Calculs!$Q$2:$Q$12,$O2859)&gt;0,COUNTIF(Calculs!$S$2:$S$12,$E2859)&gt;0,COUNTIF(Calculs!$U$2:$U$12,$H2859)&gt;0),1,0)</f>
        <v>1</v>
      </c>
      <c r="U2859">
        <f t="shared" si="357"/>
        <v>52500.000000000022</v>
      </c>
      <c r="V2859">
        <f t="shared" si="358"/>
        <v>175</v>
      </c>
      <c r="W2859">
        <f t="shared" si="359"/>
        <v>18375.000000000007</v>
      </c>
    </row>
    <row r="2860" spans="1:23" ht="15.75" customHeight="1" x14ac:dyDescent="0.3">
      <c r="A2860" s="2" t="s">
        <v>13</v>
      </c>
      <c r="B2860" s="2">
        <v>1197831</v>
      </c>
      <c r="C2860" s="3">
        <v>44483</v>
      </c>
      <c r="D2860" s="12" t="str" cm="1">
        <f t="array" ref="D2860">_xlfn.SWITCH(WEEKDAY(C2860,2), 1, "Lundi", 2, "Mardi", 3, "Mercredi", 4, "Jeudi", 5, "Vendredi", 6, "Samedi", 7, "Dimanche", "Erreur")</f>
        <v>Jeudi</v>
      </c>
      <c r="E2860" s="2" t="s">
        <v>35</v>
      </c>
      <c r="F2860" s="2" t="s">
        <v>105</v>
      </c>
      <c r="G2860" s="2" t="s">
        <v>106</v>
      </c>
      <c r="H2860" s="4" t="s">
        <v>22</v>
      </c>
      <c r="I2860" s="5">
        <v>30.000000000000004</v>
      </c>
      <c r="J2860" s="6">
        <v>300</v>
      </c>
      <c r="K2860" s="7">
        <v>90000.000000000015</v>
      </c>
      <c r="L2860" s="7">
        <v>31500.000000000004</v>
      </c>
      <c r="M2860" s="8">
        <v>0.35</v>
      </c>
      <c r="N2860" s="2" t="s">
        <v>82</v>
      </c>
      <c r="O2860">
        <f t="shared" si="352"/>
        <v>2021</v>
      </c>
      <c r="P2860">
        <f t="shared" si="353"/>
        <v>10</v>
      </c>
      <c r="Q2860" t="str">
        <f t="shared" si="354"/>
        <v>oct</v>
      </c>
      <c r="R2860" t="str">
        <f t="shared" si="355"/>
        <v>Kansas</v>
      </c>
      <c r="S2860" t="str">
        <f t="shared" si="356"/>
        <v>2021-10</v>
      </c>
      <c r="T2860">
        <f>IF(AND(COUNTIF(Calculs!$Q$2:$Q$12,$O2860)&gt;0,COUNTIF(Calculs!$S$2:$S$12,$E2860)&gt;0,COUNTIF(Calculs!$U$2:$U$12,$H2860)&gt;0),1,0)</f>
        <v>1</v>
      </c>
      <c r="U2860">
        <f t="shared" si="357"/>
        <v>90000.000000000015</v>
      </c>
      <c r="V2860">
        <f t="shared" si="358"/>
        <v>300</v>
      </c>
      <c r="W2860">
        <f t="shared" si="359"/>
        <v>31500.000000000004</v>
      </c>
    </row>
    <row r="2861" spans="1:23" ht="15.75" customHeight="1" x14ac:dyDescent="0.3">
      <c r="A2861" s="2" t="s">
        <v>13</v>
      </c>
      <c r="B2861" s="2">
        <v>1197831</v>
      </c>
      <c r="C2861" s="3">
        <v>44513</v>
      </c>
      <c r="D2861" s="12" t="str" cm="1">
        <f t="array" ref="D2861">_xlfn.SWITCH(WEEKDAY(C2861,2), 1, "Lundi", 2, "Mardi", 3, "Mercredi", 4, "Jeudi", 5, "Vendredi", 6, "Samedi", 7, "Dimanche", "Erreur")</f>
        <v>Samedi</v>
      </c>
      <c r="E2861" s="2" t="s">
        <v>35</v>
      </c>
      <c r="F2861" s="2" t="s">
        <v>105</v>
      </c>
      <c r="G2861" s="2" t="s">
        <v>106</v>
      </c>
      <c r="H2861" s="4" t="s">
        <v>16</v>
      </c>
      <c r="I2861" s="5">
        <v>25.000000000000011</v>
      </c>
      <c r="J2861" s="6">
        <v>450</v>
      </c>
      <c r="K2861" s="7">
        <v>112500.00000000004</v>
      </c>
      <c r="L2861" s="7">
        <v>39375.000000000015</v>
      </c>
      <c r="M2861" s="8">
        <v>0.35</v>
      </c>
      <c r="N2861" s="2" t="s">
        <v>82</v>
      </c>
      <c r="O2861">
        <f t="shared" si="352"/>
        <v>2021</v>
      </c>
      <c r="P2861">
        <f t="shared" si="353"/>
        <v>11</v>
      </c>
      <c r="Q2861" t="str">
        <f t="shared" si="354"/>
        <v>nov</v>
      </c>
      <c r="R2861" t="str">
        <f t="shared" si="355"/>
        <v>Kansas</v>
      </c>
      <c r="S2861" t="str">
        <f t="shared" si="356"/>
        <v>2021-11</v>
      </c>
      <c r="T2861">
        <f>IF(AND(COUNTIF(Calculs!$Q$2:$Q$12,$O2861)&gt;0,COUNTIF(Calculs!$S$2:$S$12,$E2861)&gt;0,COUNTIF(Calculs!$U$2:$U$12,$H2861)&gt;0),1,0)</f>
        <v>1</v>
      </c>
      <c r="U2861">
        <f t="shared" si="357"/>
        <v>112500.00000000004</v>
      </c>
      <c r="V2861">
        <f t="shared" si="358"/>
        <v>450</v>
      </c>
      <c r="W2861">
        <f t="shared" si="359"/>
        <v>39375.000000000015</v>
      </c>
    </row>
    <row r="2862" spans="1:23" ht="15.75" customHeight="1" x14ac:dyDescent="0.3">
      <c r="A2862" s="2" t="s">
        <v>13</v>
      </c>
      <c r="B2862" s="2">
        <v>1197831</v>
      </c>
      <c r="C2862" s="3">
        <v>44513</v>
      </c>
      <c r="D2862" s="12" t="str" cm="1">
        <f t="array" ref="D2862">_xlfn.SWITCH(WEEKDAY(C2862,2), 1, "Lundi", 2, "Mardi", 3, "Mercredi", 4, "Jeudi", 5, "Vendredi", 6, "Samedi", 7, "Dimanche", "Erreur")</f>
        <v>Samedi</v>
      </c>
      <c r="E2862" s="2" t="s">
        <v>35</v>
      </c>
      <c r="F2862" s="2" t="s">
        <v>105</v>
      </c>
      <c r="G2862" s="2" t="s">
        <v>106</v>
      </c>
      <c r="H2862" s="4" t="s">
        <v>18</v>
      </c>
      <c r="I2862" s="5">
        <v>15.000000000000014</v>
      </c>
      <c r="J2862" s="6">
        <v>275</v>
      </c>
      <c r="K2862" s="7">
        <v>41250.000000000036</v>
      </c>
      <c r="L2862" s="7">
        <v>14437.500000000011</v>
      </c>
      <c r="M2862" s="8">
        <v>0.35</v>
      </c>
      <c r="N2862" s="2" t="s">
        <v>82</v>
      </c>
      <c r="O2862">
        <f t="shared" si="352"/>
        <v>2021</v>
      </c>
      <c r="P2862">
        <f t="shared" si="353"/>
        <v>11</v>
      </c>
      <c r="Q2862" t="str">
        <f t="shared" si="354"/>
        <v>nov</v>
      </c>
      <c r="R2862" t="str">
        <f t="shared" si="355"/>
        <v>Kansas</v>
      </c>
      <c r="S2862" t="str">
        <f t="shared" si="356"/>
        <v>2021-11</v>
      </c>
      <c r="T2862">
        <f>IF(AND(COUNTIF(Calculs!$Q$2:$Q$12,$O2862)&gt;0,COUNTIF(Calculs!$S$2:$S$12,$E2862)&gt;0,COUNTIF(Calculs!$U$2:$U$12,$H2862)&gt;0),1,0)</f>
        <v>1</v>
      </c>
      <c r="U2862">
        <f t="shared" si="357"/>
        <v>41250.000000000036</v>
      </c>
      <c r="V2862">
        <f t="shared" si="358"/>
        <v>275</v>
      </c>
      <c r="W2862">
        <f t="shared" si="359"/>
        <v>14437.500000000011</v>
      </c>
    </row>
    <row r="2863" spans="1:23" ht="15.75" customHeight="1" x14ac:dyDescent="0.3">
      <c r="A2863" s="2" t="s">
        <v>13</v>
      </c>
      <c r="B2863" s="2">
        <v>1197831</v>
      </c>
      <c r="C2863" s="3">
        <v>44513</v>
      </c>
      <c r="D2863" s="12" t="str" cm="1">
        <f t="array" ref="D2863">_xlfn.SWITCH(WEEKDAY(C2863,2), 1, "Lundi", 2, "Mardi", 3, "Mercredi", 4, "Jeudi", 5, "Vendredi", 6, "Samedi", 7, "Dimanche", "Erreur")</f>
        <v>Samedi</v>
      </c>
      <c r="E2863" s="2" t="s">
        <v>35</v>
      </c>
      <c r="F2863" s="2" t="s">
        <v>105</v>
      </c>
      <c r="G2863" s="2" t="s">
        <v>106</v>
      </c>
      <c r="H2863" s="4" t="s">
        <v>19</v>
      </c>
      <c r="I2863" s="5">
        <v>25.000000000000018</v>
      </c>
      <c r="J2863" s="6">
        <v>220</v>
      </c>
      <c r="K2863" s="7">
        <v>55000.000000000036</v>
      </c>
      <c r="L2863" s="7">
        <v>19250.000000000011</v>
      </c>
      <c r="M2863" s="8">
        <v>0.35</v>
      </c>
      <c r="N2863" s="2" t="s">
        <v>82</v>
      </c>
      <c r="O2863">
        <f t="shared" si="352"/>
        <v>2021</v>
      </c>
      <c r="P2863">
        <f t="shared" si="353"/>
        <v>11</v>
      </c>
      <c r="Q2863" t="str">
        <f t="shared" si="354"/>
        <v>nov</v>
      </c>
      <c r="R2863" t="str">
        <f t="shared" si="355"/>
        <v>Kansas</v>
      </c>
      <c r="S2863" t="str">
        <f t="shared" si="356"/>
        <v>2021-11</v>
      </c>
      <c r="T2863">
        <f>IF(AND(COUNTIF(Calculs!$Q$2:$Q$12,$O2863)&gt;0,COUNTIF(Calculs!$S$2:$S$12,$E2863)&gt;0,COUNTIF(Calculs!$U$2:$U$12,$H2863)&gt;0),1,0)</f>
        <v>1</v>
      </c>
      <c r="U2863">
        <f t="shared" si="357"/>
        <v>55000.000000000036</v>
      </c>
      <c r="V2863">
        <f t="shared" si="358"/>
        <v>220</v>
      </c>
      <c r="W2863">
        <f t="shared" si="359"/>
        <v>19250.000000000011</v>
      </c>
    </row>
    <row r="2864" spans="1:23" ht="15.75" customHeight="1" x14ac:dyDescent="0.3">
      <c r="A2864" s="2" t="s">
        <v>13</v>
      </c>
      <c r="B2864" s="2">
        <v>1197831</v>
      </c>
      <c r="C2864" s="3">
        <v>44513</v>
      </c>
      <c r="D2864" s="12" t="str" cm="1">
        <f t="array" ref="D2864">_xlfn.SWITCH(WEEKDAY(C2864,2), 1, "Lundi", 2, "Mardi", 3, "Mercredi", 4, "Jeudi", 5, "Vendredi", 6, "Samedi", 7, "Dimanche", "Erreur")</f>
        <v>Samedi</v>
      </c>
      <c r="E2864" s="2" t="s">
        <v>35</v>
      </c>
      <c r="F2864" s="2" t="s">
        <v>105</v>
      </c>
      <c r="G2864" s="2" t="s">
        <v>106</v>
      </c>
      <c r="H2864" s="4" t="s">
        <v>20</v>
      </c>
      <c r="I2864" s="5">
        <v>55.000000000000014</v>
      </c>
      <c r="J2864" s="6">
        <v>275</v>
      </c>
      <c r="K2864" s="7">
        <v>151250.00000000003</v>
      </c>
      <c r="L2864" s="7">
        <v>52937.500000000007</v>
      </c>
      <c r="M2864" s="8">
        <v>0.35</v>
      </c>
      <c r="N2864" s="2" t="s">
        <v>82</v>
      </c>
      <c r="O2864">
        <f t="shared" si="352"/>
        <v>2021</v>
      </c>
      <c r="P2864">
        <f t="shared" si="353"/>
        <v>11</v>
      </c>
      <c r="Q2864" t="str">
        <f t="shared" si="354"/>
        <v>nov</v>
      </c>
      <c r="R2864" t="str">
        <f t="shared" si="355"/>
        <v>Kansas</v>
      </c>
      <c r="S2864" t="str">
        <f t="shared" si="356"/>
        <v>2021-11</v>
      </c>
      <c r="T2864">
        <f>IF(AND(COUNTIF(Calculs!$Q$2:$Q$12,$O2864)&gt;0,COUNTIF(Calculs!$S$2:$S$12,$E2864)&gt;0,COUNTIF(Calculs!$U$2:$U$12,$H2864)&gt;0),1,0)</f>
        <v>1</v>
      </c>
      <c r="U2864">
        <f t="shared" si="357"/>
        <v>151250.00000000003</v>
      </c>
      <c r="V2864">
        <f t="shared" si="358"/>
        <v>275</v>
      </c>
      <c r="W2864">
        <f t="shared" si="359"/>
        <v>52937.500000000007</v>
      </c>
    </row>
    <row r="2865" spans="1:23" ht="15.75" customHeight="1" x14ac:dyDescent="0.3">
      <c r="A2865" s="2" t="s">
        <v>13</v>
      </c>
      <c r="B2865" s="2">
        <v>1197831</v>
      </c>
      <c r="C2865" s="3">
        <v>44513</v>
      </c>
      <c r="D2865" s="12" t="str" cm="1">
        <f t="array" ref="D2865">_xlfn.SWITCH(WEEKDAY(C2865,2), 1, "Lundi", 2, "Mardi", 3, "Mercredi", 4, "Jeudi", 5, "Vendredi", 6, "Samedi", 7, "Dimanche", "Erreur")</f>
        <v>Samedi</v>
      </c>
      <c r="E2865" s="2" t="s">
        <v>35</v>
      </c>
      <c r="F2865" s="2" t="s">
        <v>105</v>
      </c>
      <c r="G2865" s="2" t="s">
        <v>106</v>
      </c>
      <c r="H2865" s="4" t="s">
        <v>21</v>
      </c>
      <c r="I2865" s="5">
        <v>75.000000000000014</v>
      </c>
      <c r="J2865" s="6">
        <v>250</v>
      </c>
      <c r="K2865" s="7">
        <v>187500.00000000003</v>
      </c>
      <c r="L2865" s="7">
        <v>65625</v>
      </c>
      <c r="M2865" s="8">
        <v>0.35</v>
      </c>
      <c r="N2865" s="2" t="s">
        <v>82</v>
      </c>
      <c r="O2865">
        <f t="shared" si="352"/>
        <v>2021</v>
      </c>
      <c r="P2865">
        <f t="shared" si="353"/>
        <v>11</v>
      </c>
      <c r="Q2865" t="str">
        <f t="shared" si="354"/>
        <v>nov</v>
      </c>
      <c r="R2865" t="str">
        <f t="shared" si="355"/>
        <v>Kansas</v>
      </c>
      <c r="S2865" t="str">
        <f t="shared" si="356"/>
        <v>2021-11</v>
      </c>
      <c r="T2865">
        <f>IF(AND(COUNTIF(Calculs!$Q$2:$Q$12,$O2865)&gt;0,COUNTIF(Calculs!$S$2:$S$12,$E2865)&gt;0,COUNTIF(Calculs!$U$2:$U$12,$H2865)&gt;0),1,0)</f>
        <v>1</v>
      </c>
      <c r="U2865">
        <f t="shared" si="357"/>
        <v>187500.00000000003</v>
      </c>
      <c r="V2865">
        <f t="shared" si="358"/>
        <v>250</v>
      </c>
      <c r="W2865">
        <f t="shared" si="359"/>
        <v>65625</v>
      </c>
    </row>
    <row r="2866" spans="1:23" ht="15.75" customHeight="1" x14ac:dyDescent="0.3">
      <c r="A2866" s="2" t="s">
        <v>13</v>
      </c>
      <c r="B2866" s="2">
        <v>1197831</v>
      </c>
      <c r="C2866" s="3">
        <v>44513</v>
      </c>
      <c r="D2866" s="12" t="str" cm="1">
        <f t="array" ref="D2866">_xlfn.SWITCH(WEEKDAY(C2866,2), 1, "Lundi", 2, "Mardi", 3, "Mercredi", 4, "Jeudi", 5, "Vendredi", 6, "Samedi", 7, "Dimanche", "Erreur")</f>
        <v>Samedi</v>
      </c>
      <c r="E2866" s="2" t="s">
        <v>35</v>
      </c>
      <c r="F2866" s="2" t="s">
        <v>105</v>
      </c>
      <c r="G2866" s="2" t="s">
        <v>106</v>
      </c>
      <c r="H2866" s="4" t="s">
        <v>22</v>
      </c>
      <c r="I2866" s="5">
        <v>75</v>
      </c>
      <c r="J2866" s="6">
        <v>350</v>
      </c>
      <c r="K2866" s="7">
        <v>262500</v>
      </c>
      <c r="L2866" s="7">
        <v>91875</v>
      </c>
      <c r="M2866" s="8">
        <v>0.35</v>
      </c>
      <c r="N2866" s="2" t="s">
        <v>82</v>
      </c>
      <c r="O2866">
        <f t="shared" si="352"/>
        <v>2021</v>
      </c>
      <c r="P2866">
        <f t="shared" si="353"/>
        <v>11</v>
      </c>
      <c r="Q2866" t="str">
        <f t="shared" si="354"/>
        <v>nov</v>
      </c>
      <c r="R2866" t="str">
        <f t="shared" si="355"/>
        <v>Kansas</v>
      </c>
      <c r="S2866" t="str">
        <f t="shared" si="356"/>
        <v>2021-11</v>
      </c>
      <c r="T2866">
        <f>IF(AND(COUNTIF(Calculs!$Q$2:$Q$12,$O2866)&gt;0,COUNTIF(Calculs!$S$2:$S$12,$E2866)&gt;0,COUNTIF(Calculs!$U$2:$U$12,$H2866)&gt;0),1,0)</f>
        <v>1</v>
      </c>
      <c r="U2866">
        <f t="shared" si="357"/>
        <v>262500</v>
      </c>
      <c r="V2866">
        <f t="shared" si="358"/>
        <v>350</v>
      </c>
      <c r="W2866">
        <f t="shared" si="359"/>
        <v>91875</v>
      </c>
    </row>
    <row r="2867" spans="1:23" ht="15.75" customHeight="1" x14ac:dyDescent="0.3">
      <c r="A2867" s="2" t="s">
        <v>13</v>
      </c>
      <c r="B2867" s="2">
        <v>1197831</v>
      </c>
      <c r="C2867" s="3">
        <v>44542</v>
      </c>
      <c r="D2867" s="12" t="str" cm="1">
        <f t="array" ref="D2867">_xlfn.SWITCH(WEEKDAY(C2867,2), 1, "Lundi", 2, "Mardi", 3, "Mercredi", 4, "Jeudi", 5, "Vendredi", 6, "Samedi", 7, "Dimanche", "Erreur")</f>
        <v>Dimanche</v>
      </c>
      <c r="E2867" s="2" t="s">
        <v>35</v>
      </c>
      <c r="F2867" s="2" t="s">
        <v>105</v>
      </c>
      <c r="G2867" s="2" t="s">
        <v>106</v>
      </c>
      <c r="H2867" s="4" t="s">
        <v>16</v>
      </c>
      <c r="I2867" s="5">
        <v>70</v>
      </c>
      <c r="J2867" s="6">
        <v>600</v>
      </c>
      <c r="K2867" s="7">
        <v>420000</v>
      </c>
      <c r="L2867" s="7">
        <v>147000</v>
      </c>
      <c r="M2867" s="8">
        <v>0.35</v>
      </c>
      <c r="N2867" s="2" t="s">
        <v>82</v>
      </c>
      <c r="O2867">
        <f t="shared" si="352"/>
        <v>2021</v>
      </c>
      <c r="P2867">
        <f t="shared" si="353"/>
        <v>12</v>
      </c>
      <c r="Q2867" t="str">
        <f t="shared" si="354"/>
        <v>déc</v>
      </c>
      <c r="R2867" t="str">
        <f t="shared" si="355"/>
        <v>Kansas</v>
      </c>
      <c r="S2867" t="str">
        <f t="shared" si="356"/>
        <v>2021-12</v>
      </c>
      <c r="T2867">
        <f>IF(AND(COUNTIF(Calculs!$Q$2:$Q$12,$O2867)&gt;0,COUNTIF(Calculs!$S$2:$S$12,$E2867)&gt;0,COUNTIF(Calculs!$U$2:$U$12,$H2867)&gt;0),1,0)</f>
        <v>1</v>
      </c>
      <c r="U2867">
        <f t="shared" si="357"/>
        <v>420000</v>
      </c>
      <c r="V2867">
        <f t="shared" si="358"/>
        <v>600</v>
      </c>
      <c r="W2867">
        <f t="shared" si="359"/>
        <v>147000</v>
      </c>
    </row>
    <row r="2868" spans="1:23" ht="15.75" customHeight="1" x14ac:dyDescent="0.3">
      <c r="A2868" s="2" t="s">
        <v>13</v>
      </c>
      <c r="B2868" s="2">
        <v>1197831</v>
      </c>
      <c r="C2868" s="3">
        <v>44542</v>
      </c>
      <c r="D2868" s="12" t="str" cm="1">
        <f t="array" ref="D2868">_xlfn.SWITCH(WEEKDAY(C2868,2), 1, "Lundi", 2, "Mardi", 3, "Mercredi", 4, "Jeudi", 5, "Vendredi", 6, "Samedi", 7, "Dimanche", "Erreur")</f>
        <v>Dimanche</v>
      </c>
      <c r="E2868" s="2" t="s">
        <v>35</v>
      </c>
      <c r="F2868" s="2" t="s">
        <v>105</v>
      </c>
      <c r="G2868" s="2" t="s">
        <v>106</v>
      </c>
      <c r="H2868" s="4" t="s">
        <v>18</v>
      </c>
      <c r="I2868" s="5">
        <v>60.000000000000007</v>
      </c>
      <c r="J2868" s="6">
        <v>400</v>
      </c>
      <c r="K2868" s="7">
        <v>240000.00000000003</v>
      </c>
      <c r="L2868" s="7">
        <v>84000</v>
      </c>
      <c r="M2868" s="8">
        <v>0.35</v>
      </c>
      <c r="N2868" s="2" t="s">
        <v>82</v>
      </c>
      <c r="O2868">
        <f t="shared" si="352"/>
        <v>2021</v>
      </c>
      <c r="P2868">
        <f t="shared" si="353"/>
        <v>12</v>
      </c>
      <c r="Q2868" t="str">
        <f t="shared" si="354"/>
        <v>déc</v>
      </c>
      <c r="R2868" t="str">
        <f t="shared" si="355"/>
        <v>Kansas</v>
      </c>
      <c r="S2868" t="str">
        <f t="shared" si="356"/>
        <v>2021-12</v>
      </c>
      <c r="T2868">
        <f>IF(AND(COUNTIF(Calculs!$Q$2:$Q$12,$O2868)&gt;0,COUNTIF(Calculs!$S$2:$S$12,$E2868)&gt;0,COUNTIF(Calculs!$U$2:$U$12,$H2868)&gt;0),1,0)</f>
        <v>1</v>
      </c>
      <c r="U2868">
        <f t="shared" si="357"/>
        <v>240000.00000000003</v>
      </c>
      <c r="V2868">
        <f t="shared" si="358"/>
        <v>400</v>
      </c>
      <c r="W2868">
        <f t="shared" si="359"/>
        <v>84000</v>
      </c>
    </row>
    <row r="2869" spans="1:23" ht="15.75" customHeight="1" x14ac:dyDescent="0.3">
      <c r="A2869" s="2" t="s">
        <v>13</v>
      </c>
      <c r="B2869" s="2">
        <v>1197831</v>
      </c>
      <c r="C2869" s="3">
        <v>44542</v>
      </c>
      <c r="D2869" s="12" t="str" cm="1">
        <f t="array" ref="D2869">_xlfn.SWITCH(WEEKDAY(C2869,2), 1, "Lundi", 2, "Mardi", 3, "Mercredi", 4, "Jeudi", 5, "Vendredi", 6, "Samedi", 7, "Dimanche", "Erreur")</f>
        <v>Dimanche</v>
      </c>
      <c r="E2869" s="2" t="s">
        <v>35</v>
      </c>
      <c r="F2869" s="2" t="s">
        <v>105</v>
      </c>
      <c r="G2869" s="2" t="s">
        <v>106</v>
      </c>
      <c r="H2869" s="4" t="s">
        <v>19</v>
      </c>
      <c r="I2869" s="5">
        <v>60.000000000000007</v>
      </c>
      <c r="J2869" s="6">
        <v>350</v>
      </c>
      <c r="K2869" s="7">
        <v>210000.00000000003</v>
      </c>
      <c r="L2869" s="7">
        <v>73500</v>
      </c>
      <c r="M2869" s="8">
        <v>0.35</v>
      </c>
      <c r="N2869" s="2" t="s">
        <v>82</v>
      </c>
      <c r="O2869">
        <f t="shared" si="352"/>
        <v>2021</v>
      </c>
      <c r="P2869">
        <f t="shared" si="353"/>
        <v>12</v>
      </c>
      <c r="Q2869" t="str">
        <f t="shared" si="354"/>
        <v>déc</v>
      </c>
      <c r="R2869" t="str">
        <f t="shared" si="355"/>
        <v>Kansas</v>
      </c>
      <c r="S2869" t="str">
        <f t="shared" si="356"/>
        <v>2021-12</v>
      </c>
      <c r="T2869">
        <f>IF(AND(COUNTIF(Calculs!$Q$2:$Q$12,$O2869)&gt;0,COUNTIF(Calculs!$S$2:$S$12,$E2869)&gt;0,COUNTIF(Calculs!$U$2:$U$12,$H2869)&gt;0),1,0)</f>
        <v>1</v>
      </c>
      <c r="U2869">
        <f t="shared" si="357"/>
        <v>210000.00000000003</v>
      </c>
      <c r="V2869">
        <f t="shared" si="358"/>
        <v>350</v>
      </c>
      <c r="W2869">
        <f t="shared" si="359"/>
        <v>73500</v>
      </c>
    </row>
    <row r="2870" spans="1:23" ht="15.75" customHeight="1" x14ac:dyDescent="0.3">
      <c r="A2870" s="2" t="s">
        <v>13</v>
      </c>
      <c r="B2870" s="2">
        <v>1197831</v>
      </c>
      <c r="C2870" s="3">
        <v>44542</v>
      </c>
      <c r="D2870" s="12" t="str" cm="1">
        <f t="array" ref="D2870">_xlfn.SWITCH(WEEKDAY(C2870,2), 1, "Lundi", 2, "Mardi", 3, "Mercredi", 4, "Jeudi", 5, "Vendredi", 6, "Samedi", 7, "Dimanche", "Erreur")</f>
        <v>Dimanche</v>
      </c>
      <c r="E2870" s="2" t="s">
        <v>35</v>
      </c>
      <c r="F2870" s="2" t="s">
        <v>105</v>
      </c>
      <c r="G2870" s="2" t="s">
        <v>106</v>
      </c>
      <c r="H2870" s="4" t="s">
        <v>20</v>
      </c>
      <c r="I2870" s="5">
        <v>60.000000000000007</v>
      </c>
      <c r="J2870" s="6">
        <v>300</v>
      </c>
      <c r="K2870" s="7">
        <v>180000.00000000003</v>
      </c>
      <c r="L2870" s="7">
        <v>63000.000000000007</v>
      </c>
      <c r="M2870" s="8">
        <v>0.35</v>
      </c>
      <c r="N2870" s="2" t="s">
        <v>82</v>
      </c>
      <c r="O2870">
        <f t="shared" si="352"/>
        <v>2021</v>
      </c>
      <c r="P2870">
        <f t="shared" si="353"/>
        <v>12</v>
      </c>
      <c r="Q2870" t="str">
        <f t="shared" si="354"/>
        <v>déc</v>
      </c>
      <c r="R2870" t="str">
        <f t="shared" si="355"/>
        <v>Kansas</v>
      </c>
      <c r="S2870" t="str">
        <f t="shared" si="356"/>
        <v>2021-12</v>
      </c>
      <c r="T2870">
        <f>IF(AND(COUNTIF(Calculs!$Q$2:$Q$12,$O2870)&gt;0,COUNTIF(Calculs!$S$2:$S$12,$E2870)&gt;0,COUNTIF(Calculs!$U$2:$U$12,$H2870)&gt;0),1,0)</f>
        <v>1</v>
      </c>
      <c r="U2870">
        <f t="shared" si="357"/>
        <v>180000.00000000003</v>
      </c>
      <c r="V2870">
        <f t="shared" si="358"/>
        <v>300</v>
      </c>
      <c r="W2870">
        <f t="shared" si="359"/>
        <v>63000.000000000007</v>
      </c>
    </row>
    <row r="2871" spans="1:23" ht="15.75" customHeight="1" x14ac:dyDescent="0.3">
      <c r="A2871" s="2" t="s">
        <v>13</v>
      </c>
      <c r="B2871" s="2">
        <v>1197831</v>
      </c>
      <c r="C2871" s="3">
        <v>44542</v>
      </c>
      <c r="D2871" s="12" t="str" cm="1">
        <f t="array" ref="D2871">_xlfn.SWITCH(WEEKDAY(C2871,2), 1, "Lundi", 2, "Mardi", 3, "Mercredi", 4, "Jeudi", 5, "Vendredi", 6, "Samedi", 7, "Dimanche", "Erreur")</f>
        <v>Dimanche</v>
      </c>
      <c r="E2871" s="2" t="s">
        <v>35</v>
      </c>
      <c r="F2871" s="2" t="s">
        <v>105</v>
      </c>
      <c r="G2871" s="2" t="s">
        <v>106</v>
      </c>
      <c r="H2871" s="4" t="s">
        <v>21</v>
      </c>
      <c r="I2871" s="5">
        <v>70</v>
      </c>
      <c r="J2871" s="6">
        <v>300</v>
      </c>
      <c r="K2871" s="7">
        <v>210000</v>
      </c>
      <c r="L2871" s="7">
        <v>73500</v>
      </c>
      <c r="M2871" s="8">
        <v>0.35</v>
      </c>
      <c r="N2871" s="2" t="s">
        <v>82</v>
      </c>
      <c r="O2871">
        <f t="shared" si="352"/>
        <v>2021</v>
      </c>
      <c r="P2871">
        <f t="shared" si="353"/>
        <v>12</v>
      </c>
      <c r="Q2871" t="str">
        <f t="shared" si="354"/>
        <v>déc</v>
      </c>
      <c r="R2871" t="str">
        <f t="shared" si="355"/>
        <v>Kansas</v>
      </c>
      <c r="S2871" t="str">
        <f t="shared" si="356"/>
        <v>2021-12</v>
      </c>
      <c r="T2871">
        <f>IF(AND(COUNTIF(Calculs!$Q$2:$Q$12,$O2871)&gt;0,COUNTIF(Calculs!$S$2:$S$12,$E2871)&gt;0,COUNTIF(Calculs!$U$2:$U$12,$H2871)&gt;0),1,0)</f>
        <v>1</v>
      </c>
      <c r="U2871">
        <f t="shared" si="357"/>
        <v>210000</v>
      </c>
      <c r="V2871">
        <f t="shared" si="358"/>
        <v>300</v>
      </c>
      <c r="W2871">
        <f t="shared" si="359"/>
        <v>73500</v>
      </c>
    </row>
    <row r="2872" spans="1:23" ht="15.75" customHeight="1" x14ac:dyDescent="0.3">
      <c r="A2872" s="2" t="s">
        <v>13</v>
      </c>
      <c r="B2872" s="2">
        <v>1197831</v>
      </c>
      <c r="C2872" s="3">
        <v>44542</v>
      </c>
      <c r="D2872" s="12" t="str" cm="1">
        <f t="array" ref="D2872">_xlfn.SWITCH(WEEKDAY(C2872,2), 1, "Lundi", 2, "Mardi", 3, "Mercredi", 4, "Jeudi", 5, "Vendredi", 6, "Samedi", 7, "Dimanche", "Erreur")</f>
        <v>Dimanche</v>
      </c>
      <c r="E2872" s="2" t="s">
        <v>35</v>
      </c>
      <c r="F2872" s="2" t="s">
        <v>105</v>
      </c>
      <c r="G2872" s="2" t="s">
        <v>106</v>
      </c>
      <c r="H2872" s="4" t="s">
        <v>22</v>
      </c>
      <c r="I2872" s="5">
        <v>75</v>
      </c>
      <c r="J2872" s="6">
        <v>400</v>
      </c>
      <c r="K2872" s="7">
        <v>300000</v>
      </c>
      <c r="L2872" s="7">
        <v>105000</v>
      </c>
      <c r="M2872" s="8">
        <v>0.35</v>
      </c>
      <c r="N2872" s="2" t="s">
        <v>82</v>
      </c>
      <c r="O2872">
        <f t="shared" si="352"/>
        <v>2021</v>
      </c>
      <c r="P2872">
        <f t="shared" si="353"/>
        <v>12</v>
      </c>
      <c r="Q2872" t="str">
        <f t="shared" si="354"/>
        <v>déc</v>
      </c>
      <c r="R2872" t="str">
        <f t="shared" si="355"/>
        <v>Kansas</v>
      </c>
      <c r="S2872" t="str">
        <f t="shared" si="356"/>
        <v>2021-12</v>
      </c>
      <c r="T2872">
        <f>IF(AND(COUNTIF(Calculs!$Q$2:$Q$12,$O2872)&gt;0,COUNTIF(Calculs!$S$2:$S$12,$E2872)&gt;0,COUNTIF(Calculs!$U$2:$U$12,$H2872)&gt;0),1,0)</f>
        <v>1</v>
      </c>
      <c r="U2872">
        <f t="shared" si="357"/>
        <v>300000</v>
      </c>
      <c r="V2872">
        <f t="shared" si="358"/>
        <v>400</v>
      </c>
      <c r="W2872">
        <f t="shared" si="359"/>
        <v>105000</v>
      </c>
    </row>
    <row r="2873" spans="1:23" ht="15.75" customHeight="1" x14ac:dyDescent="0.3">
      <c r="A2873" s="2" t="s">
        <v>13</v>
      </c>
      <c r="B2873" s="2">
        <v>1185732</v>
      </c>
      <c r="C2873" s="3">
        <v>44208</v>
      </c>
      <c r="D2873" s="12" t="str" cm="1">
        <f t="array" ref="D2873">_xlfn.SWITCH(WEEKDAY(C2873,2), 1, "Lundi", 2, "Mardi", 3, "Mercredi", 4, "Jeudi", 5, "Vendredi", 6, "Samedi", 7, "Dimanche", "Erreur")</f>
        <v>Mardi</v>
      </c>
      <c r="E2873" s="2" t="s">
        <v>35</v>
      </c>
      <c r="F2873" s="2" t="s">
        <v>105</v>
      </c>
      <c r="G2873" s="2" t="s">
        <v>106</v>
      </c>
      <c r="H2873" s="4" t="s">
        <v>16</v>
      </c>
      <c r="I2873" s="5">
        <v>40</v>
      </c>
      <c r="J2873" s="6">
        <v>475</v>
      </c>
      <c r="K2873" s="7">
        <v>190000</v>
      </c>
      <c r="L2873" s="7">
        <v>66500</v>
      </c>
      <c r="M2873" s="8">
        <v>0.35</v>
      </c>
      <c r="N2873" s="2" t="s">
        <v>82</v>
      </c>
      <c r="O2873">
        <f t="shared" si="352"/>
        <v>2021</v>
      </c>
      <c r="P2873">
        <f t="shared" si="353"/>
        <v>1</v>
      </c>
      <c r="Q2873" t="str">
        <f t="shared" si="354"/>
        <v>janv</v>
      </c>
      <c r="R2873" t="str">
        <f t="shared" si="355"/>
        <v>Kansas</v>
      </c>
      <c r="S2873" t="str">
        <f t="shared" si="356"/>
        <v>2021-01</v>
      </c>
      <c r="T2873">
        <f>IF(AND(COUNTIF(Calculs!$Q$2:$Q$12,$O2873)&gt;0,COUNTIF(Calculs!$S$2:$S$12,$E2873)&gt;0,COUNTIF(Calculs!$U$2:$U$12,$H2873)&gt;0),1,0)</f>
        <v>1</v>
      </c>
      <c r="U2873">
        <f t="shared" si="357"/>
        <v>190000</v>
      </c>
      <c r="V2873">
        <f t="shared" si="358"/>
        <v>475</v>
      </c>
      <c r="W2873">
        <f t="shared" si="359"/>
        <v>66500</v>
      </c>
    </row>
    <row r="2874" spans="1:23" ht="15.75" customHeight="1" x14ac:dyDescent="0.3">
      <c r="A2874" s="2" t="s">
        <v>13</v>
      </c>
      <c r="B2874" s="2">
        <v>1185732</v>
      </c>
      <c r="C2874" s="3">
        <v>44208</v>
      </c>
      <c r="D2874" s="12" t="str" cm="1">
        <f t="array" ref="D2874">_xlfn.SWITCH(WEEKDAY(C2874,2), 1, "Lundi", 2, "Mardi", 3, "Mercredi", 4, "Jeudi", 5, "Vendredi", 6, "Samedi", 7, "Dimanche", "Erreur")</f>
        <v>Mardi</v>
      </c>
      <c r="E2874" s="2" t="s">
        <v>35</v>
      </c>
      <c r="F2874" s="2" t="s">
        <v>105</v>
      </c>
      <c r="G2874" s="2" t="s">
        <v>106</v>
      </c>
      <c r="H2874" s="4" t="s">
        <v>18</v>
      </c>
      <c r="I2874" s="5">
        <v>40</v>
      </c>
      <c r="J2874" s="6">
        <v>275</v>
      </c>
      <c r="K2874" s="7">
        <v>110000</v>
      </c>
      <c r="L2874" s="7">
        <v>33000</v>
      </c>
      <c r="M2874" s="8">
        <v>0.3</v>
      </c>
      <c r="N2874" s="2" t="s">
        <v>82</v>
      </c>
      <c r="O2874">
        <f t="shared" si="352"/>
        <v>2021</v>
      </c>
      <c r="P2874">
        <f t="shared" si="353"/>
        <v>1</v>
      </c>
      <c r="Q2874" t="str">
        <f t="shared" si="354"/>
        <v>janv</v>
      </c>
      <c r="R2874" t="str">
        <f t="shared" si="355"/>
        <v>Kansas</v>
      </c>
      <c r="S2874" t="str">
        <f t="shared" si="356"/>
        <v>2021-01</v>
      </c>
      <c r="T2874">
        <f>IF(AND(COUNTIF(Calculs!$Q$2:$Q$12,$O2874)&gt;0,COUNTIF(Calculs!$S$2:$S$12,$E2874)&gt;0,COUNTIF(Calculs!$U$2:$U$12,$H2874)&gt;0),1,0)</f>
        <v>1</v>
      </c>
      <c r="U2874">
        <f t="shared" si="357"/>
        <v>110000</v>
      </c>
      <c r="V2874">
        <f t="shared" si="358"/>
        <v>275</v>
      </c>
      <c r="W2874">
        <f t="shared" si="359"/>
        <v>33000</v>
      </c>
    </row>
    <row r="2875" spans="1:23" ht="15.75" customHeight="1" x14ac:dyDescent="0.3">
      <c r="A2875" s="2" t="s">
        <v>13</v>
      </c>
      <c r="B2875" s="2">
        <v>1185732</v>
      </c>
      <c r="C2875" s="3">
        <v>44208</v>
      </c>
      <c r="D2875" s="12" t="str" cm="1">
        <f t="array" ref="D2875">_xlfn.SWITCH(WEEKDAY(C2875,2), 1, "Lundi", 2, "Mardi", 3, "Mercredi", 4, "Jeudi", 5, "Vendredi", 6, "Samedi", 7, "Dimanche", "Erreur")</f>
        <v>Mardi</v>
      </c>
      <c r="E2875" s="2" t="s">
        <v>35</v>
      </c>
      <c r="F2875" s="2" t="s">
        <v>105</v>
      </c>
      <c r="G2875" s="2" t="s">
        <v>106</v>
      </c>
      <c r="H2875" s="4" t="s">
        <v>19</v>
      </c>
      <c r="I2875" s="5">
        <v>30.000000000000004</v>
      </c>
      <c r="J2875" s="6">
        <v>275</v>
      </c>
      <c r="K2875" s="7">
        <v>82500.000000000015</v>
      </c>
      <c r="L2875" s="7">
        <v>24750.000000000004</v>
      </c>
      <c r="M2875" s="8">
        <v>0.3</v>
      </c>
      <c r="N2875" s="2" t="s">
        <v>82</v>
      </c>
      <c r="O2875">
        <f t="shared" si="352"/>
        <v>2021</v>
      </c>
      <c r="P2875">
        <f t="shared" si="353"/>
        <v>1</v>
      </c>
      <c r="Q2875" t="str">
        <f t="shared" si="354"/>
        <v>janv</v>
      </c>
      <c r="R2875" t="str">
        <f t="shared" si="355"/>
        <v>Kansas</v>
      </c>
      <c r="S2875" t="str">
        <f t="shared" si="356"/>
        <v>2021-01</v>
      </c>
      <c r="T2875">
        <f>IF(AND(COUNTIF(Calculs!$Q$2:$Q$12,$O2875)&gt;0,COUNTIF(Calculs!$S$2:$S$12,$E2875)&gt;0,COUNTIF(Calculs!$U$2:$U$12,$H2875)&gt;0),1,0)</f>
        <v>1</v>
      </c>
      <c r="U2875">
        <f t="shared" si="357"/>
        <v>82500.000000000015</v>
      </c>
      <c r="V2875">
        <f t="shared" si="358"/>
        <v>275</v>
      </c>
      <c r="W2875">
        <f t="shared" si="359"/>
        <v>24750.000000000004</v>
      </c>
    </row>
    <row r="2876" spans="1:23" ht="15.75" customHeight="1" x14ac:dyDescent="0.3">
      <c r="A2876" s="2" t="s">
        <v>13</v>
      </c>
      <c r="B2876" s="2">
        <v>1185732</v>
      </c>
      <c r="C2876" s="3">
        <v>44208</v>
      </c>
      <c r="D2876" s="12" t="str" cm="1">
        <f t="array" ref="D2876">_xlfn.SWITCH(WEEKDAY(C2876,2), 1, "Lundi", 2, "Mardi", 3, "Mercredi", 4, "Jeudi", 5, "Vendredi", 6, "Samedi", 7, "Dimanche", "Erreur")</f>
        <v>Mardi</v>
      </c>
      <c r="E2876" s="2" t="s">
        <v>35</v>
      </c>
      <c r="F2876" s="2" t="s">
        <v>105</v>
      </c>
      <c r="G2876" s="2" t="s">
        <v>106</v>
      </c>
      <c r="H2876" s="4" t="s">
        <v>20</v>
      </c>
      <c r="I2876" s="5">
        <v>35</v>
      </c>
      <c r="J2876" s="6">
        <v>125</v>
      </c>
      <c r="K2876" s="7">
        <v>43750</v>
      </c>
      <c r="L2876" s="7">
        <v>13125</v>
      </c>
      <c r="M2876" s="8">
        <v>0.3</v>
      </c>
      <c r="N2876" s="2" t="s">
        <v>82</v>
      </c>
      <c r="O2876">
        <f t="shared" si="352"/>
        <v>2021</v>
      </c>
      <c r="P2876">
        <f t="shared" si="353"/>
        <v>1</v>
      </c>
      <c r="Q2876" t="str">
        <f t="shared" si="354"/>
        <v>janv</v>
      </c>
      <c r="R2876" t="str">
        <f t="shared" si="355"/>
        <v>Kansas</v>
      </c>
      <c r="S2876" t="str">
        <f t="shared" si="356"/>
        <v>2021-01</v>
      </c>
      <c r="T2876">
        <f>IF(AND(COUNTIF(Calculs!$Q$2:$Q$12,$O2876)&gt;0,COUNTIF(Calculs!$S$2:$S$12,$E2876)&gt;0,COUNTIF(Calculs!$U$2:$U$12,$H2876)&gt;0),1,0)</f>
        <v>1</v>
      </c>
      <c r="U2876">
        <f t="shared" si="357"/>
        <v>43750</v>
      </c>
      <c r="V2876">
        <f t="shared" si="358"/>
        <v>125</v>
      </c>
      <c r="W2876">
        <f t="shared" si="359"/>
        <v>13125</v>
      </c>
    </row>
    <row r="2877" spans="1:23" ht="15.75" customHeight="1" x14ac:dyDescent="0.3">
      <c r="A2877" s="2" t="s">
        <v>13</v>
      </c>
      <c r="B2877" s="2">
        <v>1185732</v>
      </c>
      <c r="C2877" s="3">
        <v>44208</v>
      </c>
      <c r="D2877" s="12" t="str" cm="1">
        <f t="array" ref="D2877">_xlfn.SWITCH(WEEKDAY(C2877,2), 1, "Lundi", 2, "Mardi", 3, "Mercredi", 4, "Jeudi", 5, "Vendredi", 6, "Samedi", 7, "Dimanche", "Erreur")</f>
        <v>Mardi</v>
      </c>
      <c r="E2877" s="2" t="s">
        <v>35</v>
      </c>
      <c r="F2877" s="2" t="s">
        <v>105</v>
      </c>
      <c r="G2877" s="2" t="s">
        <v>106</v>
      </c>
      <c r="H2877" s="4" t="s">
        <v>21</v>
      </c>
      <c r="I2877" s="5">
        <v>49.999999999999993</v>
      </c>
      <c r="J2877" s="6">
        <v>175</v>
      </c>
      <c r="K2877" s="7">
        <v>87499.999999999985</v>
      </c>
      <c r="L2877" s="7">
        <v>30624.999999999993</v>
      </c>
      <c r="M2877" s="8">
        <v>0.35</v>
      </c>
      <c r="N2877" s="2" t="s">
        <v>82</v>
      </c>
      <c r="O2877">
        <f t="shared" si="352"/>
        <v>2021</v>
      </c>
      <c r="P2877">
        <f t="shared" si="353"/>
        <v>1</v>
      </c>
      <c r="Q2877" t="str">
        <f t="shared" si="354"/>
        <v>janv</v>
      </c>
      <c r="R2877" t="str">
        <f t="shared" si="355"/>
        <v>Kansas</v>
      </c>
      <c r="S2877" t="str">
        <f t="shared" si="356"/>
        <v>2021-01</v>
      </c>
      <c r="T2877">
        <f>IF(AND(COUNTIF(Calculs!$Q$2:$Q$12,$O2877)&gt;0,COUNTIF(Calculs!$S$2:$S$12,$E2877)&gt;0,COUNTIF(Calculs!$U$2:$U$12,$H2877)&gt;0),1,0)</f>
        <v>1</v>
      </c>
      <c r="U2877">
        <f t="shared" si="357"/>
        <v>87499.999999999985</v>
      </c>
      <c r="V2877">
        <f t="shared" si="358"/>
        <v>175</v>
      </c>
      <c r="W2877">
        <f t="shared" si="359"/>
        <v>30624.999999999993</v>
      </c>
    </row>
    <row r="2878" spans="1:23" ht="15.75" customHeight="1" x14ac:dyDescent="0.3">
      <c r="A2878" s="2" t="s">
        <v>13</v>
      </c>
      <c r="B2878" s="2">
        <v>1185732</v>
      </c>
      <c r="C2878" s="3">
        <v>44208</v>
      </c>
      <c r="D2878" s="12" t="str" cm="1">
        <f t="array" ref="D2878">_xlfn.SWITCH(WEEKDAY(C2878,2), 1, "Lundi", 2, "Mardi", 3, "Mercredi", 4, "Jeudi", 5, "Vendredi", 6, "Samedi", 7, "Dimanche", "Erreur")</f>
        <v>Mardi</v>
      </c>
      <c r="E2878" s="2" t="s">
        <v>35</v>
      </c>
      <c r="F2878" s="2" t="s">
        <v>105</v>
      </c>
      <c r="G2878" s="2" t="s">
        <v>106</v>
      </c>
      <c r="H2878" s="4" t="s">
        <v>22</v>
      </c>
      <c r="I2878" s="5">
        <v>40</v>
      </c>
      <c r="J2878" s="6">
        <v>275</v>
      </c>
      <c r="K2878" s="7">
        <v>110000</v>
      </c>
      <c r="L2878" s="7">
        <v>44000</v>
      </c>
      <c r="M2878" s="8">
        <v>0.4</v>
      </c>
      <c r="N2878" s="2" t="s">
        <v>82</v>
      </c>
      <c r="O2878">
        <f t="shared" si="352"/>
        <v>2021</v>
      </c>
      <c r="P2878">
        <f t="shared" si="353"/>
        <v>1</v>
      </c>
      <c r="Q2878" t="str">
        <f t="shared" si="354"/>
        <v>janv</v>
      </c>
      <c r="R2878" t="str">
        <f t="shared" si="355"/>
        <v>Kansas</v>
      </c>
      <c r="S2878" t="str">
        <f t="shared" si="356"/>
        <v>2021-01</v>
      </c>
      <c r="T2878">
        <f>IF(AND(COUNTIF(Calculs!$Q$2:$Q$12,$O2878)&gt;0,COUNTIF(Calculs!$S$2:$S$12,$E2878)&gt;0,COUNTIF(Calculs!$U$2:$U$12,$H2878)&gt;0),1,0)</f>
        <v>1</v>
      </c>
      <c r="U2878">
        <f t="shared" si="357"/>
        <v>110000</v>
      </c>
      <c r="V2878">
        <f t="shared" si="358"/>
        <v>275</v>
      </c>
      <c r="W2878">
        <f t="shared" si="359"/>
        <v>44000</v>
      </c>
    </row>
    <row r="2879" spans="1:23" ht="15.75" customHeight="1" x14ac:dyDescent="0.3">
      <c r="A2879" s="2" t="s">
        <v>13</v>
      </c>
      <c r="B2879" s="2">
        <v>1185732</v>
      </c>
      <c r="C2879" s="3">
        <v>44239</v>
      </c>
      <c r="D2879" s="12" t="str" cm="1">
        <f t="array" ref="D2879">_xlfn.SWITCH(WEEKDAY(C2879,2), 1, "Lundi", 2, "Mardi", 3, "Mercredi", 4, "Jeudi", 5, "Vendredi", 6, "Samedi", 7, "Dimanche", "Erreur")</f>
        <v>Vendredi</v>
      </c>
      <c r="E2879" s="2" t="s">
        <v>35</v>
      </c>
      <c r="F2879" s="2" t="s">
        <v>105</v>
      </c>
      <c r="G2879" s="2" t="s">
        <v>106</v>
      </c>
      <c r="H2879" s="4" t="s">
        <v>16</v>
      </c>
      <c r="I2879" s="5">
        <v>40</v>
      </c>
      <c r="J2879" s="6">
        <v>525</v>
      </c>
      <c r="K2879" s="7">
        <v>210000</v>
      </c>
      <c r="L2879" s="7">
        <v>73500</v>
      </c>
      <c r="M2879" s="8">
        <v>0.35</v>
      </c>
      <c r="N2879" s="2" t="s">
        <v>82</v>
      </c>
      <c r="O2879">
        <f t="shared" si="352"/>
        <v>2021</v>
      </c>
      <c r="P2879">
        <f t="shared" si="353"/>
        <v>2</v>
      </c>
      <c r="Q2879" t="str">
        <f t="shared" si="354"/>
        <v>févr</v>
      </c>
      <c r="R2879" t="str">
        <f t="shared" si="355"/>
        <v>Kansas</v>
      </c>
      <c r="S2879" t="str">
        <f t="shared" si="356"/>
        <v>2021-02</v>
      </c>
      <c r="T2879">
        <f>IF(AND(COUNTIF(Calculs!$Q$2:$Q$12,$O2879)&gt;0,COUNTIF(Calculs!$S$2:$S$12,$E2879)&gt;0,COUNTIF(Calculs!$U$2:$U$12,$H2879)&gt;0),1,0)</f>
        <v>1</v>
      </c>
      <c r="U2879">
        <f t="shared" si="357"/>
        <v>210000</v>
      </c>
      <c r="V2879">
        <f t="shared" si="358"/>
        <v>525</v>
      </c>
      <c r="W2879">
        <f t="shared" si="359"/>
        <v>73500</v>
      </c>
    </row>
    <row r="2880" spans="1:23" ht="15.75" customHeight="1" x14ac:dyDescent="0.3">
      <c r="A2880" s="2" t="s">
        <v>13</v>
      </c>
      <c r="B2880" s="2">
        <v>1185732</v>
      </c>
      <c r="C2880" s="3">
        <v>44239</v>
      </c>
      <c r="D2880" s="12" t="str" cm="1">
        <f t="array" ref="D2880">_xlfn.SWITCH(WEEKDAY(C2880,2), 1, "Lundi", 2, "Mardi", 3, "Mercredi", 4, "Jeudi", 5, "Vendredi", 6, "Samedi", 7, "Dimanche", "Erreur")</f>
        <v>Vendredi</v>
      </c>
      <c r="E2880" s="2" t="s">
        <v>35</v>
      </c>
      <c r="F2880" s="2" t="s">
        <v>105</v>
      </c>
      <c r="G2880" s="2" t="s">
        <v>106</v>
      </c>
      <c r="H2880" s="4" t="s">
        <v>18</v>
      </c>
      <c r="I2880" s="5">
        <v>40</v>
      </c>
      <c r="J2880" s="6">
        <v>175</v>
      </c>
      <c r="K2880" s="7">
        <v>70000</v>
      </c>
      <c r="L2880" s="7">
        <v>21000</v>
      </c>
      <c r="M2880" s="8">
        <v>0.3</v>
      </c>
      <c r="N2880" s="2" t="s">
        <v>82</v>
      </c>
      <c r="O2880">
        <f t="shared" si="352"/>
        <v>2021</v>
      </c>
      <c r="P2880">
        <f t="shared" si="353"/>
        <v>2</v>
      </c>
      <c r="Q2880" t="str">
        <f t="shared" si="354"/>
        <v>févr</v>
      </c>
      <c r="R2880" t="str">
        <f t="shared" si="355"/>
        <v>Kansas</v>
      </c>
      <c r="S2880" t="str">
        <f t="shared" si="356"/>
        <v>2021-02</v>
      </c>
      <c r="T2880">
        <f>IF(AND(COUNTIF(Calculs!$Q$2:$Q$12,$O2880)&gt;0,COUNTIF(Calculs!$S$2:$S$12,$E2880)&gt;0,COUNTIF(Calculs!$U$2:$U$12,$H2880)&gt;0),1,0)</f>
        <v>1</v>
      </c>
      <c r="U2880">
        <f t="shared" si="357"/>
        <v>70000</v>
      </c>
      <c r="V2880">
        <f t="shared" si="358"/>
        <v>175</v>
      </c>
      <c r="W2880">
        <f t="shared" si="359"/>
        <v>21000</v>
      </c>
    </row>
    <row r="2881" spans="1:23" ht="15.75" customHeight="1" x14ac:dyDescent="0.3">
      <c r="A2881" s="2" t="s">
        <v>13</v>
      </c>
      <c r="B2881" s="2">
        <v>1185732</v>
      </c>
      <c r="C2881" s="3">
        <v>44239</v>
      </c>
      <c r="D2881" s="12" t="str" cm="1">
        <f t="array" ref="D2881">_xlfn.SWITCH(WEEKDAY(C2881,2), 1, "Lundi", 2, "Mardi", 3, "Mercredi", 4, "Jeudi", 5, "Vendredi", 6, "Samedi", 7, "Dimanche", "Erreur")</f>
        <v>Vendredi</v>
      </c>
      <c r="E2881" s="2" t="s">
        <v>35</v>
      </c>
      <c r="F2881" s="2" t="s">
        <v>105</v>
      </c>
      <c r="G2881" s="2" t="s">
        <v>106</v>
      </c>
      <c r="H2881" s="4" t="s">
        <v>19</v>
      </c>
      <c r="I2881" s="5">
        <v>30.000000000000004</v>
      </c>
      <c r="J2881" s="6">
        <v>225</v>
      </c>
      <c r="K2881" s="7">
        <v>67500.000000000015</v>
      </c>
      <c r="L2881" s="7">
        <v>20250.000000000004</v>
      </c>
      <c r="M2881" s="8">
        <v>0.3</v>
      </c>
      <c r="N2881" s="2" t="s">
        <v>82</v>
      </c>
      <c r="O2881">
        <f t="shared" si="352"/>
        <v>2021</v>
      </c>
      <c r="P2881">
        <f t="shared" si="353"/>
        <v>2</v>
      </c>
      <c r="Q2881" t="str">
        <f t="shared" si="354"/>
        <v>févr</v>
      </c>
      <c r="R2881" t="str">
        <f t="shared" si="355"/>
        <v>Kansas</v>
      </c>
      <c r="S2881" t="str">
        <f t="shared" si="356"/>
        <v>2021-02</v>
      </c>
      <c r="T2881">
        <f>IF(AND(COUNTIF(Calculs!$Q$2:$Q$12,$O2881)&gt;0,COUNTIF(Calculs!$S$2:$S$12,$E2881)&gt;0,COUNTIF(Calculs!$U$2:$U$12,$H2881)&gt;0),1,0)</f>
        <v>1</v>
      </c>
      <c r="U2881">
        <f t="shared" si="357"/>
        <v>67500.000000000015</v>
      </c>
      <c r="V2881">
        <f t="shared" si="358"/>
        <v>225</v>
      </c>
      <c r="W2881">
        <f t="shared" si="359"/>
        <v>20250.000000000004</v>
      </c>
    </row>
    <row r="2882" spans="1:23" ht="15.75" customHeight="1" x14ac:dyDescent="0.3">
      <c r="A2882" s="2" t="s">
        <v>13</v>
      </c>
      <c r="B2882" s="2">
        <v>1185732</v>
      </c>
      <c r="C2882" s="3">
        <v>44239</v>
      </c>
      <c r="D2882" s="12" t="str" cm="1">
        <f t="array" ref="D2882">_xlfn.SWITCH(WEEKDAY(C2882,2), 1, "Lundi", 2, "Mardi", 3, "Mercredi", 4, "Jeudi", 5, "Vendredi", 6, "Samedi", 7, "Dimanche", "Erreur")</f>
        <v>Vendredi</v>
      </c>
      <c r="E2882" s="2" t="s">
        <v>35</v>
      </c>
      <c r="F2882" s="2" t="s">
        <v>107</v>
      </c>
      <c r="G2882" s="2" t="s">
        <v>108</v>
      </c>
      <c r="H2882" s="4" t="s">
        <v>20</v>
      </c>
      <c r="I2882" s="5">
        <v>35</v>
      </c>
      <c r="J2882" s="6">
        <v>100</v>
      </c>
      <c r="K2882" s="7">
        <v>35000</v>
      </c>
      <c r="L2882" s="7">
        <v>10500</v>
      </c>
      <c r="M2882" s="8">
        <v>0.3</v>
      </c>
      <c r="N2882" s="2" t="s">
        <v>82</v>
      </c>
      <c r="O2882">
        <f t="shared" si="352"/>
        <v>2021</v>
      </c>
      <c r="P2882">
        <f t="shared" si="353"/>
        <v>2</v>
      </c>
      <c r="Q2882" t="str">
        <f t="shared" si="354"/>
        <v>févr</v>
      </c>
      <c r="R2882" t="str">
        <f t="shared" si="355"/>
        <v>South Dakota</v>
      </c>
      <c r="S2882" t="str">
        <f t="shared" si="356"/>
        <v>2021-02</v>
      </c>
      <c r="T2882">
        <f>IF(AND(COUNTIF(Calculs!$Q$2:$Q$12,$O2882)&gt;0,COUNTIF(Calculs!$S$2:$S$12,$E2882)&gt;0,COUNTIF(Calculs!$U$2:$U$12,$H2882)&gt;0),1,0)</f>
        <v>1</v>
      </c>
      <c r="U2882">
        <f t="shared" si="357"/>
        <v>35000</v>
      </c>
      <c r="V2882">
        <f t="shared" si="358"/>
        <v>100</v>
      </c>
      <c r="W2882">
        <f t="shared" si="359"/>
        <v>10500</v>
      </c>
    </row>
    <row r="2883" spans="1:23" ht="15.75" customHeight="1" x14ac:dyDescent="0.3">
      <c r="A2883" s="2" t="s">
        <v>13</v>
      </c>
      <c r="B2883" s="2">
        <v>1185732</v>
      </c>
      <c r="C2883" s="3">
        <v>44239</v>
      </c>
      <c r="D2883" s="12" t="str" cm="1">
        <f t="array" ref="D2883">_xlfn.SWITCH(WEEKDAY(C2883,2), 1, "Lundi", 2, "Mardi", 3, "Mercredi", 4, "Jeudi", 5, "Vendredi", 6, "Samedi", 7, "Dimanche", "Erreur")</f>
        <v>Vendredi</v>
      </c>
      <c r="E2883" s="2" t="s">
        <v>35</v>
      </c>
      <c r="F2883" s="2" t="s">
        <v>107</v>
      </c>
      <c r="G2883" s="2" t="s">
        <v>108</v>
      </c>
      <c r="H2883" s="4" t="s">
        <v>21</v>
      </c>
      <c r="I2883" s="5">
        <v>49.999999999999993</v>
      </c>
      <c r="J2883" s="6">
        <v>175</v>
      </c>
      <c r="K2883" s="7">
        <v>87499.999999999985</v>
      </c>
      <c r="L2883" s="7">
        <v>30624.999999999993</v>
      </c>
      <c r="M2883" s="8">
        <v>0.35</v>
      </c>
      <c r="N2883" s="2" t="s">
        <v>82</v>
      </c>
      <c r="O2883">
        <f t="shared" ref="O2883:O2946" si="360">YEAR($C2883)</f>
        <v>2021</v>
      </c>
      <c r="P2883">
        <f t="shared" ref="P2883:P2946" si="361">MONTH($C2883)</f>
        <v>2</v>
      </c>
      <c r="Q2883" t="str">
        <f t="shared" ref="Q2883:Q2946" si="362">TEXT($C2883,"mmm")</f>
        <v>févr</v>
      </c>
      <c r="R2883" t="str">
        <f t="shared" ref="R2883:R2946" si="363">SUBSTITUTE(SUBSTITUTE($F2883,"Sud ","South "),"Ouest ","West ")</f>
        <v>South Dakota</v>
      </c>
      <c r="S2883" t="str">
        <f t="shared" ref="S2883:S2946" si="364">TEXT($C2883,"aaaa-mm")</f>
        <v>2021-02</v>
      </c>
      <c r="T2883">
        <f>IF(AND(COUNTIF(Calculs!$Q$2:$Q$12,$O2883)&gt;0,COUNTIF(Calculs!$S$2:$S$12,$E2883)&gt;0,COUNTIF(Calculs!$U$2:$U$12,$H2883)&gt;0),1,0)</f>
        <v>1</v>
      </c>
      <c r="U2883">
        <f t="shared" ref="U2883:U2946" si="365">$K2883*$T2883</f>
        <v>87499.999999999985</v>
      </c>
      <c r="V2883">
        <f t="shared" ref="V2883:V2946" si="366">$J2883*$T2883</f>
        <v>175</v>
      </c>
      <c r="W2883">
        <f t="shared" ref="W2883:W2946" si="367">$L2883*$T2883</f>
        <v>30624.999999999993</v>
      </c>
    </row>
    <row r="2884" spans="1:23" ht="15.75" customHeight="1" x14ac:dyDescent="0.3">
      <c r="A2884" s="2" t="s">
        <v>13</v>
      </c>
      <c r="B2884" s="2">
        <v>1185732</v>
      </c>
      <c r="C2884" s="3">
        <v>44239</v>
      </c>
      <c r="D2884" s="12" t="str" cm="1">
        <f t="array" ref="D2884">_xlfn.SWITCH(WEEKDAY(C2884,2), 1, "Lundi", 2, "Mardi", 3, "Mercredi", 4, "Jeudi", 5, "Vendredi", 6, "Samedi", 7, "Dimanche", "Erreur")</f>
        <v>Vendredi</v>
      </c>
      <c r="E2884" s="2" t="s">
        <v>35</v>
      </c>
      <c r="F2884" s="2" t="s">
        <v>107</v>
      </c>
      <c r="G2884" s="2" t="s">
        <v>108</v>
      </c>
      <c r="H2884" s="4" t="s">
        <v>22</v>
      </c>
      <c r="I2884" s="5">
        <v>35</v>
      </c>
      <c r="J2884" s="6">
        <v>275</v>
      </c>
      <c r="K2884" s="7">
        <v>96250</v>
      </c>
      <c r="L2884" s="7">
        <v>38500</v>
      </c>
      <c r="M2884" s="8">
        <v>0.4</v>
      </c>
      <c r="N2884" s="2" t="s">
        <v>82</v>
      </c>
      <c r="O2884">
        <f t="shared" si="360"/>
        <v>2021</v>
      </c>
      <c r="P2884">
        <f t="shared" si="361"/>
        <v>2</v>
      </c>
      <c r="Q2884" t="str">
        <f t="shared" si="362"/>
        <v>févr</v>
      </c>
      <c r="R2884" t="str">
        <f t="shared" si="363"/>
        <v>South Dakota</v>
      </c>
      <c r="S2884" t="str">
        <f t="shared" si="364"/>
        <v>2021-02</v>
      </c>
      <c r="T2884">
        <f>IF(AND(COUNTIF(Calculs!$Q$2:$Q$12,$O2884)&gt;0,COUNTIF(Calculs!$S$2:$S$12,$E2884)&gt;0,COUNTIF(Calculs!$U$2:$U$12,$H2884)&gt;0),1,0)</f>
        <v>1</v>
      </c>
      <c r="U2884">
        <f t="shared" si="365"/>
        <v>96250</v>
      </c>
      <c r="V2884">
        <f t="shared" si="366"/>
        <v>275</v>
      </c>
      <c r="W2884">
        <f t="shared" si="367"/>
        <v>38500</v>
      </c>
    </row>
    <row r="2885" spans="1:23" ht="15.75" customHeight="1" x14ac:dyDescent="0.3">
      <c r="A2885" s="2" t="s">
        <v>13</v>
      </c>
      <c r="B2885" s="2">
        <v>1185732</v>
      </c>
      <c r="C2885" s="3">
        <v>44266</v>
      </c>
      <c r="D2885" s="12" t="str" cm="1">
        <f t="array" ref="D2885">_xlfn.SWITCH(WEEKDAY(C2885,2), 1, "Lundi", 2, "Mardi", 3, "Mercredi", 4, "Jeudi", 5, "Vendredi", 6, "Samedi", 7, "Dimanche", "Erreur")</f>
        <v>Jeudi</v>
      </c>
      <c r="E2885" s="2" t="s">
        <v>35</v>
      </c>
      <c r="F2885" s="2" t="s">
        <v>107</v>
      </c>
      <c r="G2885" s="2" t="s">
        <v>108</v>
      </c>
      <c r="H2885" s="4" t="s">
        <v>16</v>
      </c>
      <c r="I2885" s="5">
        <v>40</v>
      </c>
      <c r="J2885" s="6">
        <v>495</v>
      </c>
      <c r="K2885" s="7">
        <v>198000</v>
      </c>
      <c r="L2885" s="7">
        <v>69300</v>
      </c>
      <c r="M2885" s="8">
        <v>0.35</v>
      </c>
      <c r="N2885" s="2" t="s">
        <v>82</v>
      </c>
      <c r="O2885">
        <f t="shared" si="360"/>
        <v>2021</v>
      </c>
      <c r="P2885">
        <f t="shared" si="361"/>
        <v>3</v>
      </c>
      <c r="Q2885" t="str">
        <f t="shared" si="362"/>
        <v>mars</v>
      </c>
      <c r="R2885" t="str">
        <f t="shared" si="363"/>
        <v>South Dakota</v>
      </c>
      <c r="S2885" t="str">
        <f t="shared" si="364"/>
        <v>2021-03</v>
      </c>
      <c r="T2885">
        <f>IF(AND(COUNTIF(Calculs!$Q$2:$Q$12,$O2885)&gt;0,COUNTIF(Calculs!$S$2:$S$12,$E2885)&gt;0,COUNTIF(Calculs!$U$2:$U$12,$H2885)&gt;0),1,0)</f>
        <v>1</v>
      </c>
      <c r="U2885">
        <f t="shared" si="365"/>
        <v>198000</v>
      </c>
      <c r="V2885">
        <f t="shared" si="366"/>
        <v>495</v>
      </c>
      <c r="W2885">
        <f t="shared" si="367"/>
        <v>69300</v>
      </c>
    </row>
    <row r="2886" spans="1:23" ht="15.75" customHeight="1" x14ac:dyDescent="0.3">
      <c r="A2886" s="2" t="s">
        <v>13</v>
      </c>
      <c r="B2886" s="2">
        <v>1185732</v>
      </c>
      <c r="C2886" s="3">
        <v>44266</v>
      </c>
      <c r="D2886" s="12" t="str" cm="1">
        <f t="array" ref="D2886">_xlfn.SWITCH(WEEKDAY(C2886,2), 1, "Lundi", 2, "Mardi", 3, "Mercredi", 4, "Jeudi", 5, "Vendredi", 6, "Samedi", 7, "Dimanche", "Erreur")</f>
        <v>Jeudi</v>
      </c>
      <c r="E2886" s="2" t="s">
        <v>35</v>
      </c>
      <c r="F2886" s="2" t="s">
        <v>107</v>
      </c>
      <c r="G2886" s="2" t="s">
        <v>108</v>
      </c>
      <c r="H2886" s="4" t="s">
        <v>18</v>
      </c>
      <c r="I2886" s="5">
        <v>40</v>
      </c>
      <c r="J2886" s="6">
        <v>200</v>
      </c>
      <c r="K2886" s="7">
        <v>80000</v>
      </c>
      <c r="L2886" s="7">
        <v>24000</v>
      </c>
      <c r="M2886" s="8">
        <v>0.3</v>
      </c>
      <c r="N2886" s="2" t="s">
        <v>82</v>
      </c>
      <c r="O2886">
        <f t="shared" si="360"/>
        <v>2021</v>
      </c>
      <c r="P2886">
        <f t="shared" si="361"/>
        <v>3</v>
      </c>
      <c r="Q2886" t="str">
        <f t="shared" si="362"/>
        <v>mars</v>
      </c>
      <c r="R2886" t="str">
        <f t="shared" si="363"/>
        <v>South Dakota</v>
      </c>
      <c r="S2886" t="str">
        <f t="shared" si="364"/>
        <v>2021-03</v>
      </c>
      <c r="T2886">
        <f>IF(AND(COUNTIF(Calculs!$Q$2:$Q$12,$O2886)&gt;0,COUNTIF(Calculs!$S$2:$S$12,$E2886)&gt;0,COUNTIF(Calculs!$U$2:$U$12,$H2886)&gt;0),1,0)</f>
        <v>1</v>
      </c>
      <c r="U2886">
        <f t="shared" si="365"/>
        <v>80000</v>
      </c>
      <c r="V2886">
        <f t="shared" si="366"/>
        <v>200</v>
      </c>
      <c r="W2886">
        <f t="shared" si="367"/>
        <v>24000</v>
      </c>
    </row>
    <row r="2887" spans="1:23" ht="15.75" customHeight="1" x14ac:dyDescent="0.3">
      <c r="A2887" s="2" t="s">
        <v>13</v>
      </c>
      <c r="B2887" s="2">
        <v>1185732</v>
      </c>
      <c r="C2887" s="3">
        <v>44266</v>
      </c>
      <c r="D2887" s="12" t="str" cm="1">
        <f t="array" ref="D2887">_xlfn.SWITCH(WEEKDAY(C2887,2), 1, "Lundi", 2, "Mardi", 3, "Mercredi", 4, "Jeudi", 5, "Vendredi", 6, "Samedi", 7, "Dimanche", "Erreur")</f>
        <v>Jeudi</v>
      </c>
      <c r="E2887" s="2" t="s">
        <v>35</v>
      </c>
      <c r="F2887" s="2" t="s">
        <v>107</v>
      </c>
      <c r="G2887" s="2" t="s">
        <v>108</v>
      </c>
      <c r="H2887" s="4" t="s">
        <v>19</v>
      </c>
      <c r="I2887" s="5">
        <v>30.000000000000004</v>
      </c>
      <c r="J2887" s="6">
        <v>225</v>
      </c>
      <c r="K2887" s="7">
        <v>67500.000000000015</v>
      </c>
      <c r="L2887" s="7">
        <v>20250.000000000004</v>
      </c>
      <c r="M2887" s="8">
        <v>0.3</v>
      </c>
      <c r="N2887" s="2" t="s">
        <v>82</v>
      </c>
      <c r="O2887">
        <f t="shared" si="360"/>
        <v>2021</v>
      </c>
      <c r="P2887">
        <f t="shared" si="361"/>
        <v>3</v>
      </c>
      <c r="Q2887" t="str">
        <f t="shared" si="362"/>
        <v>mars</v>
      </c>
      <c r="R2887" t="str">
        <f t="shared" si="363"/>
        <v>South Dakota</v>
      </c>
      <c r="S2887" t="str">
        <f t="shared" si="364"/>
        <v>2021-03</v>
      </c>
      <c r="T2887">
        <f>IF(AND(COUNTIF(Calculs!$Q$2:$Q$12,$O2887)&gt;0,COUNTIF(Calculs!$S$2:$S$12,$E2887)&gt;0,COUNTIF(Calculs!$U$2:$U$12,$H2887)&gt;0),1,0)</f>
        <v>1</v>
      </c>
      <c r="U2887">
        <f t="shared" si="365"/>
        <v>67500.000000000015</v>
      </c>
      <c r="V2887">
        <f t="shared" si="366"/>
        <v>225</v>
      </c>
      <c r="W2887">
        <f t="shared" si="367"/>
        <v>20250.000000000004</v>
      </c>
    </row>
    <row r="2888" spans="1:23" ht="15.75" customHeight="1" x14ac:dyDescent="0.3">
      <c r="A2888" s="2" t="s">
        <v>13</v>
      </c>
      <c r="B2888" s="2">
        <v>1185732</v>
      </c>
      <c r="C2888" s="3">
        <v>44266</v>
      </c>
      <c r="D2888" s="12" t="str" cm="1">
        <f t="array" ref="D2888">_xlfn.SWITCH(WEEKDAY(C2888,2), 1, "Lundi", 2, "Mardi", 3, "Mercredi", 4, "Jeudi", 5, "Vendredi", 6, "Samedi", 7, "Dimanche", "Erreur")</f>
        <v>Jeudi</v>
      </c>
      <c r="E2888" s="2" t="s">
        <v>35</v>
      </c>
      <c r="F2888" s="2" t="s">
        <v>107</v>
      </c>
      <c r="G2888" s="2" t="s">
        <v>108</v>
      </c>
      <c r="H2888" s="4" t="s">
        <v>20</v>
      </c>
      <c r="I2888" s="5">
        <v>35</v>
      </c>
      <c r="J2888" s="6">
        <v>75</v>
      </c>
      <c r="K2888" s="7">
        <v>26250</v>
      </c>
      <c r="L2888" s="7">
        <v>7875</v>
      </c>
      <c r="M2888" s="8">
        <v>0.3</v>
      </c>
      <c r="N2888" s="2" t="s">
        <v>82</v>
      </c>
      <c r="O2888">
        <f t="shared" si="360"/>
        <v>2021</v>
      </c>
      <c r="P2888">
        <f t="shared" si="361"/>
        <v>3</v>
      </c>
      <c r="Q2888" t="str">
        <f t="shared" si="362"/>
        <v>mars</v>
      </c>
      <c r="R2888" t="str">
        <f t="shared" si="363"/>
        <v>South Dakota</v>
      </c>
      <c r="S2888" t="str">
        <f t="shared" si="364"/>
        <v>2021-03</v>
      </c>
      <c r="T2888">
        <f>IF(AND(COUNTIF(Calculs!$Q$2:$Q$12,$O2888)&gt;0,COUNTIF(Calculs!$S$2:$S$12,$E2888)&gt;0,COUNTIF(Calculs!$U$2:$U$12,$H2888)&gt;0),1,0)</f>
        <v>1</v>
      </c>
      <c r="U2888">
        <f t="shared" si="365"/>
        <v>26250</v>
      </c>
      <c r="V2888">
        <f t="shared" si="366"/>
        <v>75</v>
      </c>
      <c r="W2888">
        <f t="shared" si="367"/>
        <v>7875</v>
      </c>
    </row>
    <row r="2889" spans="1:23" ht="15.75" customHeight="1" x14ac:dyDescent="0.3">
      <c r="A2889" s="2" t="s">
        <v>13</v>
      </c>
      <c r="B2889" s="2">
        <v>1185732</v>
      </c>
      <c r="C2889" s="3">
        <v>44266</v>
      </c>
      <c r="D2889" s="12" t="str" cm="1">
        <f t="array" ref="D2889">_xlfn.SWITCH(WEEKDAY(C2889,2), 1, "Lundi", 2, "Mardi", 3, "Mercredi", 4, "Jeudi", 5, "Vendredi", 6, "Samedi", 7, "Dimanche", "Erreur")</f>
        <v>Jeudi</v>
      </c>
      <c r="E2889" s="2" t="s">
        <v>35</v>
      </c>
      <c r="F2889" s="2" t="s">
        <v>107</v>
      </c>
      <c r="G2889" s="2" t="s">
        <v>108</v>
      </c>
      <c r="H2889" s="4" t="s">
        <v>21</v>
      </c>
      <c r="I2889" s="5">
        <v>50</v>
      </c>
      <c r="J2889" s="6">
        <v>125</v>
      </c>
      <c r="K2889" s="7">
        <v>62500</v>
      </c>
      <c r="L2889" s="7">
        <v>21875</v>
      </c>
      <c r="M2889" s="8">
        <v>0.35</v>
      </c>
      <c r="N2889" s="2" t="s">
        <v>82</v>
      </c>
      <c r="O2889">
        <f t="shared" si="360"/>
        <v>2021</v>
      </c>
      <c r="P2889">
        <f t="shared" si="361"/>
        <v>3</v>
      </c>
      <c r="Q2889" t="str">
        <f t="shared" si="362"/>
        <v>mars</v>
      </c>
      <c r="R2889" t="str">
        <f t="shared" si="363"/>
        <v>South Dakota</v>
      </c>
      <c r="S2889" t="str">
        <f t="shared" si="364"/>
        <v>2021-03</v>
      </c>
      <c r="T2889">
        <f>IF(AND(COUNTIF(Calculs!$Q$2:$Q$12,$O2889)&gt;0,COUNTIF(Calculs!$S$2:$S$12,$E2889)&gt;0,COUNTIF(Calculs!$U$2:$U$12,$H2889)&gt;0),1,0)</f>
        <v>1</v>
      </c>
      <c r="U2889">
        <f t="shared" si="365"/>
        <v>62500</v>
      </c>
      <c r="V2889">
        <f t="shared" si="366"/>
        <v>125</v>
      </c>
      <c r="W2889">
        <f t="shared" si="367"/>
        <v>21875</v>
      </c>
    </row>
    <row r="2890" spans="1:23" ht="15.75" customHeight="1" x14ac:dyDescent="0.3">
      <c r="A2890" s="2" t="s">
        <v>13</v>
      </c>
      <c r="B2890" s="2">
        <v>1185732</v>
      </c>
      <c r="C2890" s="3">
        <v>44266</v>
      </c>
      <c r="D2890" s="12" t="str" cm="1">
        <f t="array" ref="D2890">_xlfn.SWITCH(WEEKDAY(C2890,2), 1, "Lundi", 2, "Mardi", 3, "Mercredi", 4, "Jeudi", 5, "Vendredi", 6, "Samedi", 7, "Dimanche", "Erreur")</f>
        <v>Jeudi</v>
      </c>
      <c r="E2890" s="2" t="s">
        <v>35</v>
      </c>
      <c r="F2890" s="2" t="s">
        <v>107</v>
      </c>
      <c r="G2890" s="2" t="s">
        <v>108</v>
      </c>
      <c r="H2890" s="4" t="s">
        <v>22</v>
      </c>
      <c r="I2890" s="5">
        <v>40</v>
      </c>
      <c r="J2890" s="6">
        <v>225</v>
      </c>
      <c r="K2890" s="7">
        <v>90000</v>
      </c>
      <c r="L2890" s="7">
        <v>36000</v>
      </c>
      <c r="M2890" s="8">
        <v>0.4</v>
      </c>
      <c r="N2890" s="2" t="s">
        <v>82</v>
      </c>
      <c r="O2890">
        <f t="shared" si="360"/>
        <v>2021</v>
      </c>
      <c r="P2890">
        <f t="shared" si="361"/>
        <v>3</v>
      </c>
      <c r="Q2890" t="str">
        <f t="shared" si="362"/>
        <v>mars</v>
      </c>
      <c r="R2890" t="str">
        <f t="shared" si="363"/>
        <v>South Dakota</v>
      </c>
      <c r="S2890" t="str">
        <f t="shared" si="364"/>
        <v>2021-03</v>
      </c>
      <c r="T2890">
        <f>IF(AND(COUNTIF(Calculs!$Q$2:$Q$12,$O2890)&gt;0,COUNTIF(Calculs!$S$2:$S$12,$E2890)&gt;0,COUNTIF(Calculs!$U$2:$U$12,$H2890)&gt;0),1,0)</f>
        <v>1</v>
      </c>
      <c r="U2890">
        <f t="shared" si="365"/>
        <v>90000</v>
      </c>
      <c r="V2890">
        <f t="shared" si="366"/>
        <v>225</v>
      </c>
      <c r="W2890">
        <f t="shared" si="367"/>
        <v>36000</v>
      </c>
    </row>
    <row r="2891" spans="1:23" ht="15.75" customHeight="1" x14ac:dyDescent="0.3">
      <c r="A2891" s="2" t="s">
        <v>13</v>
      </c>
      <c r="B2891" s="2">
        <v>1185732</v>
      </c>
      <c r="C2891" s="3">
        <v>44298</v>
      </c>
      <c r="D2891" s="12" t="str" cm="1">
        <f t="array" ref="D2891">_xlfn.SWITCH(WEEKDAY(C2891,2), 1, "Lundi", 2, "Mardi", 3, "Mercredi", 4, "Jeudi", 5, "Vendredi", 6, "Samedi", 7, "Dimanche", "Erreur")</f>
        <v>Lundi</v>
      </c>
      <c r="E2891" s="2" t="s">
        <v>35</v>
      </c>
      <c r="F2891" s="2" t="s">
        <v>107</v>
      </c>
      <c r="G2891" s="2" t="s">
        <v>108</v>
      </c>
      <c r="H2891" s="4" t="s">
        <v>16</v>
      </c>
      <c r="I2891" s="5">
        <v>40</v>
      </c>
      <c r="J2891" s="6">
        <v>450</v>
      </c>
      <c r="K2891" s="7">
        <v>180000</v>
      </c>
      <c r="L2891" s="7">
        <v>62999.999999999993</v>
      </c>
      <c r="M2891" s="8">
        <v>0.35</v>
      </c>
      <c r="N2891" s="2" t="s">
        <v>82</v>
      </c>
      <c r="O2891">
        <f t="shared" si="360"/>
        <v>2021</v>
      </c>
      <c r="P2891">
        <f t="shared" si="361"/>
        <v>4</v>
      </c>
      <c r="Q2891" t="str">
        <f t="shared" si="362"/>
        <v>avr</v>
      </c>
      <c r="R2891" t="str">
        <f t="shared" si="363"/>
        <v>South Dakota</v>
      </c>
      <c r="S2891" t="str">
        <f t="shared" si="364"/>
        <v>2021-04</v>
      </c>
      <c r="T2891">
        <f>IF(AND(COUNTIF(Calculs!$Q$2:$Q$12,$O2891)&gt;0,COUNTIF(Calculs!$S$2:$S$12,$E2891)&gt;0,COUNTIF(Calculs!$U$2:$U$12,$H2891)&gt;0),1,0)</f>
        <v>1</v>
      </c>
      <c r="U2891">
        <f t="shared" si="365"/>
        <v>180000</v>
      </c>
      <c r="V2891">
        <f t="shared" si="366"/>
        <v>450</v>
      </c>
      <c r="W2891">
        <f t="shared" si="367"/>
        <v>62999.999999999993</v>
      </c>
    </row>
    <row r="2892" spans="1:23" ht="15.75" customHeight="1" x14ac:dyDescent="0.3">
      <c r="A2892" s="2" t="s">
        <v>13</v>
      </c>
      <c r="B2892" s="2">
        <v>1185732</v>
      </c>
      <c r="C2892" s="3">
        <v>44298</v>
      </c>
      <c r="D2892" s="12" t="str" cm="1">
        <f t="array" ref="D2892">_xlfn.SWITCH(WEEKDAY(C2892,2), 1, "Lundi", 2, "Mardi", 3, "Mercredi", 4, "Jeudi", 5, "Vendredi", 6, "Samedi", 7, "Dimanche", "Erreur")</f>
        <v>Lundi</v>
      </c>
      <c r="E2892" s="2" t="s">
        <v>35</v>
      </c>
      <c r="F2892" s="2" t="s">
        <v>107</v>
      </c>
      <c r="G2892" s="2" t="s">
        <v>108</v>
      </c>
      <c r="H2892" s="4" t="s">
        <v>18</v>
      </c>
      <c r="I2892" s="5">
        <v>40</v>
      </c>
      <c r="J2892" s="6">
        <v>150</v>
      </c>
      <c r="K2892" s="7">
        <v>60000</v>
      </c>
      <c r="L2892" s="7">
        <v>18000</v>
      </c>
      <c r="M2892" s="8">
        <v>0.3</v>
      </c>
      <c r="N2892" s="2" t="s">
        <v>82</v>
      </c>
      <c r="O2892">
        <f t="shared" si="360"/>
        <v>2021</v>
      </c>
      <c r="P2892">
        <f t="shared" si="361"/>
        <v>4</v>
      </c>
      <c r="Q2892" t="str">
        <f t="shared" si="362"/>
        <v>avr</v>
      </c>
      <c r="R2892" t="str">
        <f t="shared" si="363"/>
        <v>South Dakota</v>
      </c>
      <c r="S2892" t="str">
        <f t="shared" si="364"/>
        <v>2021-04</v>
      </c>
      <c r="T2892">
        <f>IF(AND(COUNTIF(Calculs!$Q$2:$Q$12,$O2892)&gt;0,COUNTIF(Calculs!$S$2:$S$12,$E2892)&gt;0,COUNTIF(Calculs!$U$2:$U$12,$H2892)&gt;0),1,0)</f>
        <v>1</v>
      </c>
      <c r="U2892">
        <f t="shared" si="365"/>
        <v>60000</v>
      </c>
      <c r="V2892">
        <f t="shared" si="366"/>
        <v>150</v>
      </c>
      <c r="W2892">
        <f t="shared" si="367"/>
        <v>18000</v>
      </c>
    </row>
    <row r="2893" spans="1:23" ht="15.75" customHeight="1" x14ac:dyDescent="0.3">
      <c r="A2893" s="2" t="s">
        <v>13</v>
      </c>
      <c r="B2893" s="2">
        <v>1185732</v>
      </c>
      <c r="C2893" s="3">
        <v>44298</v>
      </c>
      <c r="D2893" s="12" t="str" cm="1">
        <f t="array" ref="D2893">_xlfn.SWITCH(WEEKDAY(C2893,2), 1, "Lundi", 2, "Mardi", 3, "Mercredi", 4, "Jeudi", 5, "Vendredi", 6, "Samedi", 7, "Dimanche", "Erreur")</f>
        <v>Lundi</v>
      </c>
      <c r="E2893" s="2" t="s">
        <v>35</v>
      </c>
      <c r="F2893" s="2" t="s">
        <v>107</v>
      </c>
      <c r="G2893" s="2" t="s">
        <v>108</v>
      </c>
      <c r="H2893" s="4" t="s">
        <v>19</v>
      </c>
      <c r="I2893" s="5">
        <v>30.000000000000004</v>
      </c>
      <c r="J2893" s="6">
        <v>150</v>
      </c>
      <c r="K2893" s="7">
        <v>45000.000000000007</v>
      </c>
      <c r="L2893" s="7">
        <v>13500.000000000002</v>
      </c>
      <c r="M2893" s="8">
        <v>0.3</v>
      </c>
      <c r="N2893" s="2" t="s">
        <v>82</v>
      </c>
      <c r="O2893">
        <f t="shared" si="360"/>
        <v>2021</v>
      </c>
      <c r="P2893">
        <f t="shared" si="361"/>
        <v>4</v>
      </c>
      <c r="Q2893" t="str">
        <f t="shared" si="362"/>
        <v>avr</v>
      </c>
      <c r="R2893" t="str">
        <f t="shared" si="363"/>
        <v>South Dakota</v>
      </c>
      <c r="S2893" t="str">
        <f t="shared" si="364"/>
        <v>2021-04</v>
      </c>
      <c r="T2893">
        <f>IF(AND(COUNTIF(Calculs!$Q$2:$Q$12,$O2893)&gt;0,COUNTIF(Calculs!$S$2:$S$12,$E2893)&gt;0,COUNTIF(Calculs!$U$2:$U$12,$H2893)&gt;0),1,0)</f>
        <v>1</v>
      </c>
      <c r="U2893">
        <f t="shared" si="365"/>
        <v>45000.000000000007</v>
      </c>
      <c r="V2893">
        <f t="shared" si="366"/>
        <v>150</v>
      </c>
      <c r="W2893">
        <f t="shared" si="367"/>
        <v>13500.000000000002</v>
      </c>
    </row>
    <row r="2894" spans="1:23" ht="15.75" customHeight="1" x14ac:dyDescent="0.3">
      <c r="A2894" s="2" t="s">
        <v>13</v>
      </c>
      <c r="B2894" s="2">
        <v>1185732</v>
      </c>
      <c r="C2894" s="3">
        <v>44298</v>
      </c>
      <c r="D2894" s="12" t="str" cm="1">
        <f t="array" ref="D2894">_xlfn.SWITCH(WEEKDAY(C2894,2), 1, "Lundi", 2, "Mardi", 3, "Mercredi", 4, "Jeudi", 5, "Vendredi", 6, "Samedi", 7, "Dimanche", "Erreur")</f>
        <v>Lundi</v>
      </c>
      <c r="E2894" s="2" t="s">
        <v>35</v>
      </c>
      <c r="F2894" s="2" t="s">
        <v>107</v>
      </c>
      <c r="G2894" s="2" t="s">
        <v>108</v>
      </c>
      <c r="H2894" s="4" t="s">
        <v>20</v>
      </c>
      <c r="I2894" s="5">
        <v>35</v>
      </c>
      <c r="J2894" s="6">
        <v>75</v>
      </c>
      <c r="K2894" s="7">
        <v>26250</v>
      </c>
      <c r="L2894" s="7">
        <v>7875</v>
      </c>
      <c r="M2894" s="8">
        <v>0.3</v>
      </c>
      <c r="N2894" s="2" t="s">
        <v>82</v>
      </c>
      <c r="O2894">
        <f t="shared" si="360"/>
        <v>2021</v>
      </c>
      <c r="P2894">
        <f t="shared" si="361"/>
        <v>4</v>
      </c>
      <c r="Q2894" t="str">
        <f t="shared" si="362"/>
        <v>avr</v>
      </c>
      <c r="R2894" t="str">
        <f t="shared" si="363"/>
        <v>South Dakota</v>
      </c>
      <c r="S2894" t="str">
        <f t="shared" si="364"/>
        <v>2021-04</v>
      </c>
      <c r="T2894">
        <f>IF(AND(COUNTIF(Calculs!$Q$2:$Q$12,$O2894)&gt;0,COUNTIF(Calculs!$S$2:$S$12,$E2894)&gt;0,COUNTIF(Calculs!$U$2:$U$12,$H2894)&gt;0),1,0)</f>
        <v>1</v>
      </c>
      <c r="U2894">
        <f t="shared" si="365"/>
        <v>26250</v>
      </c>
      <c r="V2894">
        <f t="shared" si="366"/>
        <v>75</v>
      </c>
      <c r="W2894">
        <f t="shared" si="367"/>
        <v>7875</v>
      </c>
    </row>
    <row r="2895" spans="1:23" ht="15.75" customHeight="1" x14ac:dyDescent="0.3">
      <c r="A2895" s="2" t="s">
        <v>13</v>
      </c>
      <c r="B2895" s="2">
        <v>1185732</v>
      </c>
      <c r="C2895" s="3">
        <v>44298</v>
      </c>
      <c r="D2895" s="12" t="str" cm="1">
        <f t="array" ref="D2895">_xlfn.SWITCH(WEEKDAY(C2895,2), 1, "Lundi", 2, "Mardi", 3, "Mercredi", 4, "Jeudi", 5, "Vendredi", 6, "Samedi", 7, "Dimanche", "Erreur")</f>
        <v>Lundi</v>
      </c>
      <c r="E2895" s="2" t="s">
        <v>35</v>
      </c>
      <c r="F2895" s="2" t="s">
        <v>107</v>
      </c>
      <c r="G2895" s="2" t="s">
        <v>108</v>
      </c>
      <c r="H2895" s="4" t="s">
        <v>21</v>
      </c>
      <c r="I2895" s="5">
        <v>60</v>
      </c>
      <c r="J2895" s="6">
        <v>100</v>
      </c>
      <c r="K2895" s="7">
        <v>60000</v>
      </c>
      <c r="L2895" s="7">
        <v>21000</v>
      </c>
      <c r="M2895" s="8">
        <v>0.35</v>
      </c>
      <c r="N2895" s="2" t="s">
        <v>82</v>
      </c>
      <c r="O2895">
        <f t="shared" si="360"/>
        <v>2021</v>
      </c>
      <c r="P2895">
        <f t="shared" si="361"/>
        <v>4</v>
      </c>
      <c r="Q2895" t="str">
        <f t="shared" si="362"/>
        <v>avr</v>
      </c>
      <c r="R2895" t="str">
        <f t="shared" si="363"/>
        <v>South Dakota</v>
      </c>
      <c r="S2895" t="str">
        <f t="shared" si="364"/>
        <v>2021-04</v>
      </c>
      <c r="T2895">
        <f>IF(AND(COUNTIF(Calculs!$Q$2:$Q$12,$O2895)&gt;0,COUNTIF(Calculs!$S$2:$S$12,$E2895)&gt;0,COUNTIF(Calculs!$U$2:$U$12,$H2895)&gt;0),1,0)</f>
        <v>1</v>
      </c>
      <c r="U2895">
        <f t="shared" si="365"/>
        <v>60000</v>
      </c>
      <c r="V2895">
        <f t="shared" si="366"/>
        <v>100</v>
      </c>
      <c r="W2895">
        <f t="shared" si="367"/>
        <v>21000</v>
      </c>
    </row>
    <row r="2896" spans="1:23" ht="15.75" customHeight="1" x14ac:dyDescent="0.3">
      <c r="A2896" s="2" t="s">
        <v>13</v>
      </c>
      <c r="B2896" s="2">
        <v>1185732</v>
      </c>
      <c r="C2896" s="3">
        <v>44298</v>
      </c>
      <c r="D2896" s="12" t="str" cm="1">
        <f t="array" ref="D2896">_xlfn.SWITCH(WEEKDAY(C2896,2), 1, "Lundi", 2, "Mardi", 3, "Mercredi", 4, "Jeudi", 5, "Vendredi", 6, "Samedi", 7, "Dimanche", "Erreur")</f>
        <v>Lundi</v>
      </c>
      <c r="E2896" s="2" t="s">
        <v>35</v>
      </c>
      <c r="F2896" s="2" t="s">
        <v>107</v>
      </c>
      <c r="G2896" s="2" t="s">
        <v>108</v>
      </c>
      <c r="H2896" s="4" t="s">
        <v>22</v>
      </c>
      <c r="I2896" s="5">
        <v>50</v>
      </c>
      <c r="J2896" s="6">
        <v>225</v>
      </c>
      <c r="K2896" s="7">
        <v>112500</v>
      </c>
      <c r="L2896" s="7">
        <v>45000</v>
      </c>
      <c r="M2896" s="8">
        <v>0.4</v>
      </c>
      <c r="N2896" s="2" t="s">
        <v>82</v>
      </c>
      <c r="O2896">
        <f t="shared" si="360"/>
        <v>2021</v>
      </c>
      <c r="P2896">
        <f t="shared" si="361"/>
        <v>4</v>
      </c>
      <c r="Q2896" t="str">
        <f t="shared" si="362"/>
        <v>avr</v>
      </c>
      <c r="R2896" t="str">
        <f t="shared" si="363"/>
        <v>South Dakota</v>
      </c>
      <c r="S2896" t="str">
        <f t="shared" si="364"/>
        <v>2021-04</v>
      </c>
      <c r="T2896">
        <f>IF(AND(COUNTIF(Calculs!$Q$2:$Q$12,$O2896)&gt;0,COUNTIF(Calculs!$S$2:$S$12,$E2896)&gt;0,COUNTIF(Calculs!$U$2:$U$12,$H2896)&gt;0),1,0)</f>
        <v>1</v>
      </c>
      <c r="U2896">
        <f t="shared" si="365"/>
        <v>112500</v>
      </c>
      <c r="V2896">
        <f t="shared" si="366"/>
        <v>225</v>
      </c>
      <c r="W2896">
        <f t="shared" si="367"/>
        <v>45000</v>
      </c>
    </row>
    <row r="2897" spans="1:23" ht="15.75" customHeight="1" x14ac:dyDescent="0.3">
      <c r="A2897" s="2" t="s">
        <v>13</v>
      </c>
      <c r="B2897" s="2">
        <v>1185732</v>
      </c>
      <c r="C2897" s="3">
        <v>44329</v>
      </c>
      <c r="D2897" s="12" t="str" cm="1">
        <f t="array" ref="D2897">_xlfn.SWITCH(WEEKDAY(C2897,2), 1, "Lundi", 2, "Mardi", 3, "Mercredi", 4, "Jeudi", 5, "Vendredi", 6, "Samedi", 7, "Dimanche", "Erreur")</f>
        <v>Jeudi</v>
      </c>
      <c r="E2897" s="2" t="s">
        <v>35</v>
      </c>
      <c r="F2897" s="2" t="s">
        <v>107</v>
      </c>
      <c r="G2897" s="2" t="s">
        <v>108</v>
      </c>
      <c r="H2897" s="4" t="s">
        <v>16</v>
      </c>
      <c r="I2897" s="5">
        <v>60</v>
      </c>
      <c r="J2897" s="6">
        <v>495</v>
      </c>
      <c r="K2897" s="7">
        <v>297000</v>
      </c>
      <c r="L2897" s="7">
        <v>103950</v>
      </c>
      <c r="M2897" s="8">
        <v>0.35</v>
      </c>
      <c r="N2897" s="2" t="s">
        <v>82</v>
      </c>
      <c r="O2897">
        <f t="shared" si="360"/>
        <v>2021</v>
      </c>
      <c r="P2897">
        <f t="shared" si="361"/>
        <v>5</v>
      </c>
      <c r="Q2897" t="str">
        <f t="shared" si="362"/>
        <v>mai</v>
      </c>
      <c r="R2897" t="str">
        <f t="shared" si="363"/>
        <v>South Dakota</v>
      </c>
      <c r="S2897" t="str">
        <f t="shared" si="364"/>
        <v>2021-05</v>
      </c>
      <c r="T2897">
        <f>IF(AND(COUNTIF(Calculs!$Q$2:$Q$12,$O2897)&gt;0,COUNTIF(Calculs!$S$2:$S$12,$E2897)&gt;0,COUNTIF(Calculs!$U$2:$U$12,$H2897)&gt;0),1,0)</f>
        <v>1</v>
      </c>
      <c r="U2897">
        <f t="shared" si="365"/>
        <v>297000</v>
      </c>
      <c r="V2897">
        <f t="shared" si="366"/>
        <v>495</v>
      </c>
      <c r="W2897">
        <f t="shared" si="367"/>
        <v>103950</v>
      </c>
    </row>
    <row r="2898" spans="1:23" ht="15.75" customHeight="1" x14ac:dyDescent="0.3">
      <c r="A2898" s="2" t="s">
        <v>13</v>
      </c>
      <c r="B2898" s="2">
        <v>1185732</v>
      </c>
      <c r="C2898" s="3">
        <v>44329</v>
      </c>
      <c r="D2898" s="12" t="str" cm="1">
        <f t="array" ref="D2898">_xlfn.SWITCH(WEEKDAY(C2898,2), 1, "Lundi", 2, "Mardi", 3, "Mercredi", 4, "Jeudi", 5, "Vendredi", 6, "Samedi", 7, "Dimanche", "Erreur")</f>
        <v>Jeudi</v>
      </c>
      <c r="E2898" s="2" t="s">
        <v>35</v>
      </c>
      <c r="F2898" s="2" t="s">
        <v>107</v>
      </c>
      <c r="G2898" s="2" t="s">
        <v>108</v>
      </c>
      <c r="H2898" s="4" t="s">
        <v>18</v>
      </c>
      <c r="I2898" s="5">
        <v>50</v>
      </c>
      <c r="J2898" s="6">
        <v>200</v>
      </c>
      <c r="K2898" s="7">
        <v>100000</v>
      </c>
      <c r="L2898" s="7">
        <v>30000</v>
      </c>
      <c r="M2898" s="8">
        <v>0.3</v>
      </c>
      <c r="N2898" s="2" t="s">
        <v>82</v>
      </c>
      <c r="O2898">
        <f t="shared" si="360"/>
        <v>2021</v>
      </c>
      <c r="P2898">
        <f t="shared" si="361"/>
        <v>5</v>
      </c>
      <c r="Q2898" t="str">
        <f t="shared" si="362"/>
        <v>mai</v>
      </c>
      <c r="R2898" t="str">
        <f t="shared" si="363"/>
        <v>South Dakota</v>
      </c>
      <c r="S2898" t="str">
        <f t="shared" si="364"/>
        <v>2021-05</v>
      </c>
      <c r="T2898">
        <f>IF(AND(COUNTIF(Calculs!$Q$2:$Q$12,$O2898)&gt;0,COUNTIF(Calculs!$S$2:$S$12,$E2898)&gt;0,COUNTIF(Calculs!$U$2:$U$12,$H2898)&gt;0),1,0)</f>
        <v>1</v>
      </c>
      <c r="U2898">
        <f t="shared" si="365"/>
        <v>100000</v>
      </c>
      <c r="V2898">
        <f t="shared" si="366"/>
        <v>200</v>
      </c>
      <c r="W2898">
        <f t="shared" si="367"/>
        <v>30000</v>
      </c>
    </row>
    <row r="2899" spans="1:23" ht="15.75" customHeight="1" x14ac:dyDescent="0.3">
      <c r="A2899" s="2" t="s">
        <v>13</v>
      </c>
      <c r="B2899" s="2">
        <v>1185732</v>
      </c>
      <c r="C2899" s="3">
        <v>44329</v>
      </c>
      <c r="D2899" s="12" t="str" cm="1">
        <f t="array" ref="D2899">_xlfn.SWITCH(WEEKDAY(C2899,2), 1, "Lundi", 2, "Mardi", 3, "Mercredi", 4, "Jeudi", 5, "Vendredi", 6, "Samedi", 7, "Dimanche", "Erreur")</f>
        <v>Jeudi</v>
      </c>
      <c r="E2899" s="2" t="s">
        <v>35</v>
      </c>
      <c r="F2899" s="2" t="s">
        <v>107</v>
      </c>
      <c r="G2899" s="2" t="s">
        <v>108</v>
      </c>
      <c r="H2899" s="4" t="s">
        <v>19</v>
      </c>
      <c r="I2899" s="5">
        <v>45</v>
      </c>
      <c r="J2899" s="6">
        <v>175</v>
      </c>
      <c r="K2899" s="7">
        <v>78750</v>
      </c>
      <c r="L2899" s="7">
        <v>23625</v>
      </c>
      <c r="M2899" s="8">
        <v>0.3</v>
      </c>
      <c r="N2899" s="2" t="s">
        <v>82</v>
      </c>
      <c r="O2899">
        <f t="shared" si="360"/>
        <v>2021</v>
      </c>
      <c r="P2899">
        <f t="shared" si="361"/>
        <v>5</v>
      </c>
      <c r="Q2899" t="str">
        <f t="shared" si="362"/>
        <v>mai</v>
      </c>
      <c r="R2899" t="str">
        <f t="shared" si="363"/>
        <v>South Dakota</v>
      </c>
      <c r="S2899" t="str">
        <f t="shared" si="364"/>
        <v>2021-05</v>
      </c>
      <c r="T2899">
        <f>IF(AND(COUNTIF(Calculs!$Q$2:$Q$12,$O2899)&gt;0,COUNTIF(Calculs!$S$2:$S$12,$E2899)&gt;0,COUNTIF(Calculs!$U$2:$U$12,$H2899)&gt;0),1,0)</f>
        <v>1</v>
      </c>
      <c r="U2899">
        <f t="shared" si="365"/>
        <v>78750</v>
      </c>
      <c r="V2899">
        <f t="shared" si="366"/>
        <v>175</v>
      </c>
      <c r="W2899">
        <f t="shared" si="367"/>
        <v>23625</v>
      </c>
    </row>
    <row r="2900" spans="1:23" ht="15.75" customHeight="1" x14ac:dyDescent="0.3">
      <c r="A2900" s="2" t="s">
        <v>13</v>
      </c>
      <c r="B2900" s="2">
        <v>1185732</v>
      </c>
      <c r="C2900" s="3">
        <v>44329</v>
      </c>
      <c r="D2900" s="12" t="str" cm="1">
        <f t="array" ref="D2900">_xlfn.SWITCH(WEEKDAY(C2900,2), 1, "Lundi", 2, "Mardi", 3, "Mercredi", 4, "Jeudi", 5, "Vendredi", 6, "Samedi", 7, "Dimanche", "Erreur")</f>
        <v>Jeudi</v>
      </c>
      <c r="E2900" s="2" t="s">
        <v>35</v>
      </c>
      <c r="F2900" s="2" t="s">
        <v>107</v>
      </c>
      <c r="G2900" s="2" t="s">
        <v>108</v>
      </c>
      <c r="H2900" s="4" t="s">
        <v>20</v>
      </c>
      <c r="I2900" s="5">
        <v>45</v>
      </c>
      <c r="J2900" s="6">
        <v>100</v>
      </c>
      <c r="K2900" s="7">
        <v>45000</v>
      </c>
      <c r="L2900" s="7">
        <v>13500</v>
      </c>
      <c r="M2900" s="8">
        <v>0.3</v>
      </c>
      <c r="N2900" s="2" t="s">
        <v>82</v>
      </c>
      <c r="O2900">
        <f t="shared" si="360"/>
        <v>2021</v>
      </c>
      <c r="P2900">
        <f t="shared" si="361"/>
        <v>5</v>
      </c>
      <c r="Q2900" t="str">
        <f t="shared" si="362"/>
        <v>mai</v>
      </c>
      <c r="R2900" t="str">
        <f t="shared" si="363"/>
        <v>South Dakota</v>
      </c>
      <c r="S2900" t="str">
        <f t="shared" si="364"/>
        <v>2021-05</v>
      </c>
      <c r="T2900">
        <f>IF(AND(COUNTIF(Calculs!$Q$2:$Q$12,$O2900)&gt;0,COUNTIF(Calculs!$S$2:$S$12,$E2900)&gt;0,COUNTIF(Calculs!$U$2:$U$12,$H2900)&gt;0),1,0)</f>
        <v>1</v>
      </c>
      <c r="U2900">
        <f t="shared" si="365"/>
        <v>45000</v>
      </c>
      <c r="V2900">
        <f t="shared" si="366"/>
        <v>100</v>
      </c>
      <c r="W2900">
        <f t="shared" si="367"/>
        <v>13500</v>
      </c>
    </row>
    <row r="2901" spans="1:23" ht="15.75" customHeight="1" x14ac:dyDescent="0.3">
      <c r="A2901" s="2" t="s">
        <v>13</v>
      </c>
      <c r="B2901" s="2">
        <v>1185732</v>
      </c>
      <c r="C2901" s="3">
        <v>44329</v>
      </c>
      <c r="D2901" s="12" t="str" cm="1">
        <f t="array" ref="D2901">_xlfn.SWITCH(WEEKDAY(C2901,2), 1, "Lundi", 2, "Mardi", 3, "Mercredi", 4, "Jeudi", 5, "Vendredi", 6, "Samedi", 7, "Dimanche", "Erreur")</f>
        <v>Jeudi</v>
      </c>
      <c r="E2901" s="2" t="s">
        <v>35</v>
      </c>
      <c r="F2901" s="2" t="s">
        <v>107</v>
      </c>
      <c r="G2901" s="2" t="s">
        <v>108</v>
      </c>
      <c r="H2901" s="4" t="s">
        <v>21</v>
      </c>
      <c r="I2901" s="5">
        <v>54.999999999999993</v>
      </c>
      <c r="J2901" s="6">
        <v>125</v>
      </c>
      <c r="K2901" s="7">
        <v>68749.999999999985</v>
      </c>
      <c r="L2901" s="7">
        <v>24062.499999999993</v>
      </c>
      <c r="M2901" s="8">
        <v>0.35</v>
      </c>
      <c r="N2901" s="2" t="s">
        <v>82</v>
      </c>
      <c r="O2901">
        <f t="shared" si="360"/>
        <v>2021</v>
      </c>
      <c r="P2901">
        <f t="shared" si="361"/>
        <v>5</v>
      </c>
      <c r="Q2901" t="str">
        <f t="shared" si="362"/>
        <v>mai</v>
      </c>
      <c r="R2901" t="str">
        <f t="shared" si="363"/>
        <v>South Dakota</v>
      </c>
      <c r="S2901" t="str">
        <f t="shared" si="364"/>
        <v>2021-05</v>
      </c>
      <c r="T2901">
        <f>IF(AND(COUNTIF(Calculs!$Q$2:$Q$12,$O2901)&gt;0,COUNTIF(Calculs!$S$2:$S$12,$E2901)&gt;0,COUNTIF(Calculs!$U$2:$U$12,$H2901)&gt;0),1,0)</f>
        <v>1</v>
      </c>
      <c r="U2901">
        <f t="shared" si="365"/>
        <v>68749.999999999985</v>
      </c>
      <c r="V2901">
        <f t="shared" si="366"/>
        <v>125</v>
      </c>
      <c r="W2901">
        <f t="shared" si="367"/>
        <v>24062.499999999993</v>
      </c>
    </row>
    <row r="2902" spans="1:23" ht="15.75" customHeight="1" x14ac:dyDescent="0.3">
      <c r="A2902" s="2" t="s">
        <v>13</v>
      </c>
      <c r="B2902" s="2">
        <v>1185732</v>
      </c>
      <c r="C2902" s="3">
        <v>44329</v>
      </c>
      <c r="D2902" s="12" t="str" cm="1">
        <f t="array" ref="D2902">_xlfn.SWITCH(WEEKDAY(C2902,2), 1, "Lundi", 2, "Mardi", 3, "Mercredi", 4, "Jeudi", 5, "Vendredi", 6, "Samedi", 7, "Dimanche", "Erreur")</f>
        <v>Jeudi</v>
      </c>
      <c r="E2902" s="2" t="s">
        <v>35</v>
      </c>
      <c r="F2902" s="2" t="s">
        <v>107</v>
      </c>
      <c r="G2902" s="2" t="s">
        <v>108</v>
      </c>
      <c r="H2902" s="4" t="s">
        <v>22</v>
      </c>
      <c r="I2902" s="5">
        <v>60</v>
      </c>
      <c r="J2902" s="6">
        <v>250</v>
      </c>
      <c r="K2902" s="7">
        <v>150000</v>
      </c>
      <c r="L2902" s="7">
        <v>60000</v>
      </c>
      <c r="M2902" s="8">
        <v>0.4</v>
      </c>
      <c r="N2902" s="2" t="s">
        <v>82</v>
      </c>
      <c r="O2902">
        <f t="shared" si="360"/>
        <v>2021</v>
      </c>
      <c r="P2902">
        <f t="shared" si="361"/>
        <v>5</v>
      </c>
      <c r="Q2902" t="str">
        <f t="shared" si="362"/>
        <v>mai</v>
      </c>
      <c r="R2902" t="str">
        <f t="shared" si="363"/>
        <v>South Dakota</v>
      </c>
      <c r="S2902" t="str">
        <f t="shared" si="364"/>
        <v>2021-05</v>
      </c>
      <c r="T2902">
        <f>IF(AND(COUNTIF(Calculs!$Q$2:$Q$12,$O2902)&gt;0,COUNTIF(Calculs!$S$2:$S$12,$E2902)&gt;0,COUNTIF(Calculs!$U$2:$U$12,$H2902)&gt;0),1,0)</f>
        <v>1</v>
      </c>
      <c r="U2902">
        <f t="shared" si="365"/>
        <v>150000</v>
      </c>
      <c r="V2902">
        <f t="shared" si="366"/>
        <v>250</v>
      </c>
      <c r="W2902">
        <f t="shared" si="367"/>
        <v>60000</v>
      </c>
    </row>
    <row r="2903" spans="1:23" ht="15.75" customHeight="1" x14ac:dyDescent="0.3">
      <c r="A2903" s="2" t="s">
        <v>13</v>
      </c>
      <c r="B2903" s="2">
        <v>1185732</v>
      </c>
      <c r="C2903" s="3">
        <v>44359</v>
      </c>
      <c r="D2903" s="12" t="str" cm="1">
        <f t="array" ref="D2903">_xlfn.SWITCH(WEEKDAY(C2903,2), 1, "Lundi", 2, "Mardi", 3, "Mercredi", 4, "Jeudi", 5, "Vendredi", 6, "Samedi", 7, "Dimanche", "Erreur")</f>
        <v>Samedi</v>
      </c>
      <c r="E2903" s="2" t="s">
        <v>35</v>
      </c>
      <c r="F2903" s="2" t="s">
        <v>107</v>
      </c>
      <c r="G2903" s="2" t="s">
        <v>108</v>
      </c>
      <c r="H2903" s="4" t="s">
        <v>16</v>
      </c>
      <c r="I2903" s="5">
        <v>45</v>
      </c>
      <c r="J2903" s="6">
        <v>500</v>
      </c>
      <c r="K2903" s="7">
        <v>225000</v>
      </c>
      <c r="L2903" s="7">
        <v>78750</v>
      </c>
      <c r="M2903" s="8">
        <v>0.35</v>
      </c>
      <c r="N2903" s="2" t="s">
        <v>82</v>
      </c>
      <c r="O2903">
        <f t="shared" si="360"/>
        <v>2021</v>
      </c>
      <c r="P2903">
        <f t="shared" si="361"/>
        <v>6</v>
      </c>
      <c r="Q2903" t="str">
        <f t="shared" si="362"/>
        <v>juin</v>
      </c>
      <c r="R2903" t="str">
        <f t="shared" si="363"/>
        <v>South Dakota</v>
      </c>
      <c r="S2903" t="str">
        <f t="shared" si="364"/>
        <v>2021-06</v>
      </c>
      <c r="T2903">
        <f>IF(AND(COUNTIF(Calculs!$Q$2:$Q$12,$O2903)&gt;0,COUNTIF(Calculs!$S$2:$S$12,$E2903)&gt;0,COUNTIF(Calculs!$U$2:$U$12,$H2903)&gt;0),1,0)</f>
        <v>1</v>
      </c>
      <c r="U2903">
        <f t="shared" si="365"/>
        <v>225000</v>
      </c>
      <c r="V2903">
        <f t="shared" si="366"/>
        <v>500</v>
      </c>
      <c r="W2903">
        <f t="shared" si="367"/>
        <v>78750</v>
      </c>
    </row>
    <row r="2904" spans="1:23" ht="15.75" customHeight="1" x14ac:dyDescent="0.3">
      <c r="A2904" s="2" t="s">
        <v>13</v>
      </c>
      <c r="B2904" s="2">
        <v>1185732</v>
      </c>
      <c r="C2904" s="3">
        <v>44359</v>
      </c>
      <c r="D2904" s="12" t="str" cm="1">
        <f t="array" ref="D2904">_xlfn.SWITCH(WEEKDAY(C2904,2), 1, "Lundi", 2, "Mardi", 3, "Mercredi", 4, "Jeudi", 5, "Vendredi", 6, "Samedi", 7, "Dimanche", "Erreur")</f>
        <v>Samedi</v>
      </c>
      <c r="E2904" s="2" t="s">
        <v>35</v>
      </c>
      <c r="F2904" s="2" t="s">
        <v>107</v>
      </c>
      <c r="G2904" s="2" t="s">
        <v>108</v>
      </c>
      <c r="H2904" s="4" t="s">
        <v>18</v>
      </c>
      <c r="I2904" s="5">
        <v>40.000000000000007</v>
      </c>
      <c r="J2904" s="6">
        <v>250</v>
      </c>
      <c r="K2904" s="7">
        <v>100000.00000000001</v>
      </c>
      <c r="L2904" s="7">
        <v>30000.000000000004</v>
      </c>
      <c r="M2904" s="8">
        <v>0.3</v>
      </c>
      <c r="N2904" s="2" t="s">
        <v>82</v>
      </c>
      <c r="O2904">
        <f t="shared" si="360"/>
        <v>2021</v>
      </c>
      <c r="P2904">
        <f t="shared" si="361"/>
        <v>6</v>
      </c>
      <c r="Q2904" t="str">
        <f t="shared" si="362"/>
        <v>juin</v>
      </c>
      <c r="R2904" t="str">
        <f t="shared" si="363"/>
        <v>South Dakota</v>
      </c>
      <c r="S2904" t="str">
        <f t="shared" si="364"/>
        <v>2021-06</v>
      </c>
      <c r="T2904">
        <f>IF(AND(COUNTIF(Calculs!$Q$2:$Q$12,$O2904)&gt;0,COUNTIF(Calculs!$S$2:$S$12,$E2904)&gt;0,COUNTIF(Calculs!$U$2:$U$12,$H2904)&gt;0),1,0)</f>
        <v>1</v>
      </c>
      <c r="U2904">
        <f t="shared" si="365"/>
        <v>100000.00000000001</v>
      </c>
      <c r="V2904">
        <f t="shared" si="366"/>
        <v>250</v>
      </c>
      <c r="W2904">
        <f t="shared" si="367"/>
        <v>30000.000000000004</v>
      </c>
    </row>
    <row r="2905" spans="1:23" ht="15.75" customHeight="1" x14ac:dyDescent="0.3">
      <c r="A2905" s="2" t="s">
        <v>13</v>
      </c>
      <c r="B2905" s="2">
        <v>1185732</v>
      </c>
      <c r="C2905" s="3">
        <v>44359</v>
      </c>
      <c r="D2905" s="12" t="str" cm="1">
        <f t="array" ref="D2905">_xlfn.SWITCH(WEEKDAY(C2905,2), 1, "Lundi", 2, "Mardi", 3, "Mercredi", 4, "Jeudi", 5, "Vendredi", 6, "Samedi", 7, "Dimanche", "Erreur")</f>
        <v>Samedi</v>
      </c>
      <c r="E2905" s="2" t="s">
        <v>35</v>
      </c>
      <c r="F2905" s="2" t="s">
        <v>107</v>
      </c>
      <c r="G2905" s="2" t="s">
        <v>108</v>
      </c>
      <c r="H2905" s="4" t="s">
        <v>19</v>
      </c>
      <c r="I2905" s="5">
        <v>35</v>
      </c>
      <c r="J2905" s="6">
        <v>200</v>
      </c>
      <c r="K2905" s="7">
        <v>70000</v>
      </c>
      <c r="L2905" s="7">
        <v>21000</v>
      </c>
      <c r="M2905" s="8">
        <v>0.3</v>
      </c>
      <c r="N2905" s="2" t="s">
        <v>82</v>
      </c>
      <c r="O2905">
        <f t="shared" si="360"/>
        <v>2021</v>
      </c>
      <c r="P2905">
        <f t="shared" si="361"/>
        <v>6</v>
      </c>
      <c r="Q2905" t="str">
        <f t="shared" si="362"/>
        <v>juin</v>
      </c>
      <c r="R2905" t="str">
        <f t="shared" si="363"/>
        <v>South Dakota</v>
      </c>
      <c r="S2905" t="str">
        <f t="shared" si="364"/>
        <v>2021-06</v>
      </c>
      <c r="T2905">
        <f>IF(AND(COUNTIF(Calculs!$Q$2:$Q$12,$O2905)&gt;0,COUNTIF(Calculs!$S$2:$S$12,$E2905)&gt;0,COUNTIF(Calculs!$U$2:$U$12,$H2905)&gt;0),1,0)</f>
        <v>1</v>
      </c>
      <c r="U2905">
        <f t="shared" si="365"/>
        <v>70000</v>
      </c>
      <c r="V2905">
        <f t="shared" si="366"/>
        <v>200</v>
      </c>
      <c r="W2905">
        <f t="shared" si="367"/>
        <v>21000</v>
      </c>
    </row>
    <row r="2906" spans="1:23" ht="15.75" customHeight="1" x14ac:dyDescent="0.3">
      <c r="A2906" s="2" t="s">
        <v>13</v>
      </c>
      <c r="B2906" s="2">
        <v>1185732</v>
      </c>
      <c r="C2906" s="3">
        <v>44359</v>
      </c>
      <c r="D2906" s="12" t="str" cm="1">
        <f t="array" ref="D2906">_xlfn.SWITCH(WEEKDAY(C2906,2), 1, "Lundi", 2, "Mardi", 3, "Mercredi", 4, "Jeudi", 5, "Vendredi", 6, "Samedi", 7, "Dimanche", "Erreur")</f>
        <v>Samedi</v>
      </c>
      <c r="E2906" s="2" t="s">
        <v>35</v>
      </c>
      <c r="F2906" s="2" t="s">
        <v>107</v>
      </c>
      <c r="G2906" s="2" t="s">
        <v>108</v>
      </c>
      <c r="H2906" s="4" t="s">
        <v>20</v>
      </c>
      <c r="I2906" s="5">
        <v>35</v>
      </c>
      <c r="J2906" s="6">
        <v>175</v>
      </c>
      <c r="K2906" s="7">
        <v>61250</v>
      </c>
      <c r="L2906" s="7">
        <v>18375</v>
      </c>
      <c r="M2906" s="8">
        <v>0.3</v>
      </c>
      <c r="N2906" s="2" t="s">
        <v>82</v>
      </c>
      <c r="O2906">
        <f t="shared" si="360"/>
        <v>2021</v>
      </c>
      <c r="P2906">
        <f t="shared" si="361"/>
        <v>6</v>
      </c>
      <c r="Q2906" t="str">
        <f t="shared" si="362"/>
        <v>juin</v>
      </c>
      <c r="R2906" t="str">
        <f t="shared" si="363"/>
        <v>South Dakota</v>
      </c>
      <c r="S2906" t="str">
        <f t="shared" si="364"/>
        <v>2021-06</v>
      </c>
      <c r="T2906">
        <f>IF(AND(COUNTIF(Calculs!$Q$2:$Q$12,$O2906)&gt;0,COUNTIF(Calculs!$S$2:$S$12,$E2906)&gt;0,COUNTIF(Calculs!$U$2:$U$12,$H2906)&gt;0),1,0)</f>
        <v>1</v>
      </c>
      <c r="U2906">
        <f t="shared" si="365"/>
        <v>61250</v>
      </c>
      <c r="V2906">
        <f t="shared" si="366"/>
        <v>175</v>
      </c>
      <c r="W2906">
        <f t="shared" si="367"/>
        <v>18375</v>
      </c>
    </row>
    <row r="2907" spans="1:23" ht="15.75" customHeight="1" x14ac:dyDescent="0.3">
      <c r="A2907" s="2" t="s">
        <v>13</v>
      </c>
      <c r="B2907" s="2">
        <v>1185732</v>
      </c>
      <c r="C2907" s="3">
        <v>44359</v>
      </c>
      <c r="D2907" s="12" t="str" cm="1">
        <f t="array" ref="D2907">_xlfn.SWITCH(WEEKDAY(C2907,2), 1, "Lundi", 2, "Mardi", 3, "Mercredi", 4, "Jeudi", 5, "Vendredi", 6, "Samedi", 7, "Dimanche", "Erreur")</f>
        <v>Samedi</v>
      </c>
      <c r="E2907" s="2" t="s">
        <v>35</v>
      </c>
      <c r="F2907" s="2" t="s">
        <v>107</v>
      </c>
      <c r="G2907" s="2" t="s">
        <v>108</v>
      </c>
      <c r="H2907" s="4" t="s">
        <v>21</v>
      </c>
      <c r="I2907" s="5">
        <v>45</v>
      </c>
      <c r="J2907" s="6">
        <v>175</v>
      </c>
      <c r="K2907" s="7">
        <v>78750</v>
      </c>
      <c r="L2907" s="7">
        <v>27562.5</v>
      </c>
      <c r="M2907" s="8">
        <v>0.35</v>
      </c>
      <c r="N2907" s="2" t="s">
        <v>82</v>
      </c>
      <c r="O2907">
        <f t="shared" si="360"/>
        <v>2021</v>
      </c>
      <c r="P2907">
        <f t="shared" si="361"/>
        <v>6</v>
      </c>
      <c r="Q2907" t="str">
        <f t="shared" si="362"/>
        <v>juin</v>
      </c>
      <c r="R2907" t="str">
        <f t="shared" si="363"/>
        <v>South Dakota</v>
      </c>
      <c r="S2907" t="str">
        <f t="shared" si="364"/>
        <v>2021-06</v>
      </c>
      <c r="T2907">
        <f>IF(AND(COUNTIF(Calculs!$Q$2:$Q$12,$O2907)&gt;0,COUNTIF(Calculs!$S$2:$S$12,$E2907)&gt;0,COUNTIF(Calculs!$U$2:$U$12,$H2907)&gt;0),1,0)</f>
        <v>1</v>
      </c>
      <c r="U2907">
        <f t="shared" si="365"/>
        <v>78750</v>
      </c>
      <c r="V2907">
        <f t="shared" si="366"/>
        <v>175</v>
      </c>
      <c r="W2907">
        <f t="shared" si="367"/>
        <v>27562.5</v>
      </c>
    </row>
    <row r="2908" spans="1:23" ht="15.75" customHeight="1" x14ac:dyDescent="0.3">
      <c r="A2908" s="2" t="s">
        <v>13</v>
      </c>
      <c r="B2908" s="2">
        <v>1185732</v>
      </c>
      <c r="C2908" s="3">
        <v>44359</v>
      </c>
      <c r="D2908" s="12" t="str" cm="1">
        <f t="array" ref="D2908">_xlfn.SWITCH(WEEKDAY(C2908,2), 1, "Lundi", 2, "Mardi", 3, "Mercredi", 4, "Jeudi", 5, "Vendredi", 6, "Samedi", 7, "Dimanche", "Erreur")</f>
        <v>Samedi</v>
      </c>
      <c r="E2908" s="2" t="s">
        <v>35</v>
      </c>
      <c r="F2908" s="2" t="s">
        <v>107</v>
      </c>
      <c r="G2908" s="2" t="s">
        <v>108</v>
      </c>
      <c r="H2908" s="4" t="s">
        <v>22</v>
      </c>
      <c r="I2908" s="5">
        <v>55.000000000000007</v>
      </c>
      <c r="J2908" s="6">
        <v>325</v>
      </c>
      <c r="K2908" s="7">
        <v>178750.00000000003</v>
      </c>
      <c r="L2908" s="7">
        <v>71500.000000000015</v>
      </c>
      <c r="M2908" s="8">
        <v>0.4</v>
      </c>
      <c r="N2908" s="2" t="s">
        <v>82</v>
      </c>
      <c r="O2908">
        <f t="shared" si="360"/>
        <v>2021</v>
      </c>
      <c r="P2908">
        <f t="shared" si="361"/>
        <v>6</v>
      </c>
      <c r="Q2908" t="str">
        <f t="shared" si="362"/>
        <v>juin</v>
      </c>
      <c r="R2908" t="str">
        <f t="shared" si="363"/>
        <v>South Dakota</v>
      </c>
      <c r="S2908" t="str">
        <f t="shared" si="364"/>
        <v>2021-06</v>
      </c>
      <c r="T2908">
        <f>IF(AND(COUNTIF(Calculs!$Q$2:$Q$12,$O2908)&gt;0,COUNTIF(Calculs!$S$2:$S$12,$E2908)&gt;0,COUNTIF(Calculs!$U$2:$U$12,$H2908)&gt;0),1,0)</f>
        <v>1</v>
      </c>
      <c r="U2908">
        <f t="shared" si="365"/>
        <v>178750.00000000003</v>
      </c>
      <c r="V2908">
        <f t="shared" si="366"/>
        <v>325</v>
      </c>
      <c r="W2908">
        <f t="shared" si="367"/>
        <v>71500.000000000015</v>
      </c>
    </row>
    <row r="2909" spans="1:23" ht="15.75" customHeight="1" x14ac:dyDescent="0.3">
      <c r="A2909" s="2" t="s">
        <v>13</v>
      </c>
      <c r="B2909" s="2">
        <v>1185732</v>
      </c>
      <c r="C2909" s="3">
        <v>44388</v>
      </c>
      <c r="D2909" s="12" t="str" cm="1">
        <f t="array" ref="D2909">_xlfn.SWITCH(WEEKDAY(C2909,2), 1, "Lundi", 2, "Mardi", 3, "Mercredi", 4, "Jeudi", 5, "Vendredi", 6, "Samedi", 7, "Dimanche", "Erreur")</f>
        <v>Dimanche</v>
      </c>
      <c r="E2909" s="2" t="s">
        <v>35</v>
      </c>
      <c r="F2909" s="2" t="s">
        <v>107</v>
      </c>
      <c r="G2909" s="2" t="s">
        <v>108</v>
      </c>
      <c r="H2909" s="4" t="s">
        <v>16</v>
      </c>
      <c r="I2909" s="5">
        <v>50</v>
      </c>
      <c r="J2909" s="6">
        <v>550</v>
      </c>
      <c r="K2909" s="7">
        <v>275000</v>
      </c>
      <c r="L2909" s="7">
        <v>96250</v>
      </c>
      <c r="M2909" s="8">
        <v>0.35</v>
      </c>
      <c r="N2909" s="2" t="s">
        <v>82</v>
      </c>
      <c r="O2909">
        <f t="shared" si="360"/>
        <v>2021</v>
      </c>
      <c r="P2909">
        <f t="shared" si="361"/>
        <v>7</v>
      </c>
      <c r="Q2909" t="str">
        <f t="shared" si="362"/>
        <v>juil</v>
      </c>
      <c r="R2909" t="str">
        <f t="shared" si="363"/>
        <v>South Dakota</v>
      </c>
      <c r="S2909" t="str">
        <f t="shared" si="364"/>
        <v>2021-07</v>
      </c>
      <c r="T2909">
        <f>IF(AND(COUNTIF(Calculs!$Q$2:$Q$12,$O2909)&gt;0,COUNTIF(Calculs!$S$2:$S$12,$E2909)&gt;0,COUNTIF(Calculs!$U$2:$U$12,$H2909)&gt;0),1,0)</f>
        <v>1</v>
      </c>
      <c r="U2909">
        <f t="shared" si="365"/>
        <v>275000</v>
      </c>
      <c r="V2909">
        <f t="shared" si="366"/>
        <v>550</v>
      </c>
      <c r="W2909">
        <f t="shared" si="367"/>
        <v>96250</v>
      </c>
    </row>
    <row r="2910" spans="1:23" ht="15.75" customHeight="1" x14ac:dyDescent="0.3">
      <c r="A2910" s="2" t="s">
        <v>13</v>
      </c>
      <c r="B2910" s="2">
        <v>1185732</v>
      </c>
      <c r="C2910" s="3">
        <v>44388</v>
      </c>
      <c r="D2910" s="12" t="str" cm="1">
        <f t="array" ref="D2910">_xlfn.SWITCH(WEEKDAY(C2910,2), 1, "Lundi", 2, "Mardi", 3, "Mercredi", 4, "Jeudi", 5, "Vendredi", 6, "Samedi", 7, "Dimanche", "Erreur")</f>
        <v>Dimanche</v>
      </c>
      <c r="E2910" s="2" t="s">
        <v>35</v>
      </c>
      <c r="F2910" s="2" t="s">
        <v>107</v>
      </c>
      <c r="G2910" s="2" t="s">
        <v>108</v>
      </c>
      <c r="H2910" s="4" t="s">
        <v>18</v>
      </c>
      <c r="I2910" s="5">
        <v>45.000000000000007</v>
      </c>
      <c r="J2910" s="6">
        <v>300</v>
      </c>
      <c r="K2910" s="7">
        <v>135000.00000000003</v>
      </c>
      <c r="L2910" s="7">
        <v>40500.000000000007</v>
      </c>
      <c r="M2910" s="8">
        <v>0.3</v>
      </c>
      <c r="N2910" s="2" t="s">
        <v>82</v>
      </c>
      <c r="O2910">
        <f t="shared" si="360"/>
        <v>2021</v>
      </c>
      <c r="P2910">
        <f t="shared" si="361"/>
        <v>7</v>
      </c>
      <c r="Q2910" t="str">
        <f t="shared" si="362"/>
        <v>juil</v>
      </c>
      <c r="R2910" t="str">
        <f t="shared" si="363"/>
        <v>South Dakota</v>
      </c>
      <c r="S2910" t="str">
        <f t="shared" si="364"/>
        <v>2021-07</v>
      </c>
      <c r="T2910">
        <f>IF(AND(COUNTIF(Calculs!$Q$2:$Q$12,$O2910)&gt;0,COUNTIF(Calculs!$S$2:$S$12,$E2910)&gt;0,COUNTIF(Calculs!$U$2:$U$12,$H2910)&gt;0),1,0)</f>
        <v>1</v>
      </c>
      <c r="U2910">
        <f t="shared" si="365"/>
        <v>135000.00000000003</v>
      </c>
      <c r="V2910">
        <f t="shared" si="366"/>
        <v>300</v>
      </c>
      <c r="W2910">
        <f t="shared" si="367"/>
        <v>40500.000000000007</v>
      </c>
    </row>
    <row r="2911" spans="1:23" ht="15.75" customHeight="1" x14ac:dyDescent="0.3">
      <c r="A2911" s="2" t="s">
        <v>13</v>
      </c>
      <c r="B2911" s="2">
        <v>1185732</v>
      </c>
      <c r="C2911" s="3">
        <v>44388</v>
      </c>
      <c r="D2911" s="12" t="str" cm="1">
        <f t="array" ref="D2911">_xlfn.SWITCH(WEEKDAY(C2911,2), 1, "Lundi", 2, "Mardi", 3, "Mercredi", 4, "Jeudi", 5, "Vendredi", 6, "Samedi", 7, "Dimanche", "Erreur")</f>
        <v>Dimanche</v>
      </c>
      <c r="E2911" s="2" t="s">
        <v>35</v>
      </c>
      <c r="F2911" s="2" t="s">
        <v>107</v>
      </c>
      <c r="G2911" s="2" t="s">
        <v>108</v>
      </c>
      <c r="H2911" s="4" t="s">
        <v>19</v>
      </c>
      <c r="I2911" s="5">
        <v>40</v>
      </c>
      <c r="J2911" s="6">
        <v>225</v>
      </c>
      <c r="K2911" s="7">
        <v>90000</v>
      </c>
      <c r="L2911" s="7">
        <v>27000</v>
      </c>
      <c r="M2911" s="8">
        <v>0.3</v>
      </c>
      <c r="N2911" s="2" t="s">
        <v>82</v>
      </c>
      <c r="O2911">
        <f t="shared" si="360"/>
        <v>2021</v>
      </c>
      <c r="P2911">
        <f t="shared" si="361"/>
        <v>7</v>
      </c>
      <c r="Q2911" t="str">
        <f t="shared" si="362"/>
        <v>juil</v>
      </c>
      <c r="R2911" t="str">
        <f t="shared" si="363"/>
        <v>South Dakota</v>
      </c>
      <c r="S2911" t="str">
        <f t="shared" si="364"/>
        <v>2021-07</v>
      </c>
      <c r="T2911">
        <f>IF(AND(COUNTIF(Calculs!$Q$2:$Q$12,$O2911)&gt;0,COUNTIF(Calculs!$S$2:$S$12,$E2911)&gt;0,COUNTIF(Calculs!$U$2:$U$12,$H2911)&gt;0),1,0)</f>
        <v>1</v>
      </c>
      <c r="U2911">
        <f t="shared" si="365"/>
        <v>90000</v>
      </c>
      <c r="V2911">
        <f t="shared" si="366"/>
        <v>225</v>
      </c>
      <c r="W2911">
        <f t="shared" si="367"/>
        <v>27000</v>
      </c>
    </row>
    <row r="2912" spans="1:23" ht="15.75" customHeight="1" x14ac:dyDescent="0.3">
      <c r="A2912" s="2" t="s">
        <v>13</v>
      </c>
      <c r="B2912" s="2">
        <v>1185732</v>
      </c>
      <c r="C2912" s="3">
        <v>44388</v>
      </c>
      <c r="D2912" s="12" t="str" cm="1">
        <f t="array" ref="D2912">_xlfn.SWITCH(WEEKDAY(C2912,2), 1, "Lundi", 2, "Mardi", 3, "Mercredi", 4, "Jeudi", 5, "Vendredi", 6, "Samedi", 7, "Dimanche", "Erreur")</f>
        <v>Dimanche</v>
      </c>
      <c r="E2912" s="2" t="s">
        <v>35</v>
      </c>
      <c r="F2912" s="2" t="s">
        <v>107</v>
      </c>
      <c r="G2912" s="2" t="s">
        <v>108</v>
      </c>
      <c r="H2912" s="4" t="s">
        <v>20</v>
      </c>
      <c r="I2912" s="5">
        <v>40</v>
      </c>
      <c r="J2912" s="6">
        <v>175</v>
      </c>
      <c r="K2912" s="7">
        <v>70000</v>
      </c>
      <c r="L2912" s="7">
        <v>21000</v>
      </c>
      <c r="M2912" s="8">
        <v>0.3</v>
      </c>
      <c r="N2912" s="2" t="s">
        <v>82</v>
      </c>
      <c r="O2912">
        <f t="shared" si="360"/>
        <v>2021</v>
      </c>
      <c r="P2912">
        <f t="shared" si="361"/>
        <v>7</v>
      </c>
      <c r="Q2912" t="str">
        <f t="shared" si="362"/>
        <v>juil</v>
      </c>
      <c r="R2912" t="str">
        <f t="shared" si="363"/>
        <v>South Dakota</v>
      </c>
      <c r="S2912" t="str">
        <f t="shared" si="364"/>
        <v>2021-07</v>
      </c>
      <c r="T2912">
        <f>IF(AND(COUNTIF(Calculs!$Q$2:$Q$12,$O2912)&gt;0,COUNTIF(Calculs!$S$2:$S$12,$E2912)&gt;0,COUNTIF(Calculs!$U$2:$U$12,$H2912)&gt;0),1,0)</f>
        <v>1</v>
      </c>
      <c r="U2912">
        <f t="shared" si="365"/>
        <v>70000</v>
      </c>
      <c r="V2912">
        <f t="shared" si="366"/>
        <v>175</v>
      </c>
      <c r="W2912">
        <f t="shared" si="367"/>
        <v>21000</v>
      </c>
    </row>
    <row r="2913" spans="1:23" ht="15.75" customHeight="1" x14ac:dyDescent="0.3">
      <c r="A2913" s="2" t="s">
        <v>13</v>
      </c>
      <c r="B2913" s="2">
        <v>1185732</v>
      </c>
      <c r="C2913" s="3">
        <v>44388</v>
      </c>
      <c r="D2913" s="12" t="str" cm="1">
        <f t="array" ref="D2913">_xlfn.SWITCH(WEEKDAY(C2913,2), 1, "Lundi", 2, "Mardi", 3, "Mercredi", 4, "Jeudi", 5, "Vendredi", 6, "Samedi", 7, "Dimanche", "Erreur")</f>
        <v>Dimanche</v>
      </c>
      <c r="E2913" s="2" t="s">
        <v>35</v>
      </c>
      <c r="F2913" s="2" t="s">
        <v>107</v>
      </c>
      <c r="G2913" s="2" t="s">
        <v>108</v>
      </c>
      <c r="H2913" s="4" t="s">
        <v>21</v>
      </c>
      <c r="I2913" s="5">
        <v>50</v>
      </c>
      <c r="J2913" s="6">
        <v>200</v>
      </c>
      <c r="K2913" s="7">
        <v>100000</v>
      </c>
      <c r="L2913" s="7">
        <v>35000</v>
      </c>
      <c r="M2913" s="8">
        <v>0.35</v>
      </c>
      <c r="N2913" s="2" t="s">
        <v>82</v>
      </c>
      <c r="O2913">
        <f t="shared" si="360"/>
        <v>2021</v>
      </c>
      <c r="P2913">
        <f t="shared" si="361"/>
        <v>7</v>
      </c>
      <c r="Q2913" t="str">
        <f t="shared" si="362"/>
        <v>juil</v>
      </c>
      <c r="R2913" t="str">
        <f t="shared" si="363"/>
        <v>South Dakota</v>
      </c>
      <c r="S2913" t="str">
        <f t="shared" si="364"/>
        <v>2021-07</v>
      </c>
      <c r="T2913">
        <f>IF(AND(COUNTIF(Calculs!$Q$2:$Q$12,$O2913)&gt;0,COUNTIF(Calculs!$S$2:$S$12,$E2913)&gt;0,COUNTIF(Calculs!$U$2:$U$12,$H2913)&gt;0),1,0)</f>
        <v>1</v>
      </c>
      <c r="U2913">
        <f t="shared" si="365"/>
        <v>100000</v>
      </c>
      <c r="V2913">
        <f t="shared" si="366"/>
        <v>200</v>
      </c>
      <c r="W2913">
        <f t="shared" si="367"/>
        <v>35000</v>
      </c>
    </row>
    <row r="2914" spans="1:23" ht="15.75" customHeight="1" x14ac:dyDescent="0.3">
      <c r="A2914" s="2" t="s">
        <v>13</v>
      </c>
      <c r="B2914" s="2">
        <v>1185732</v>
      </c>
      <c r="C2914" s="3">
        <v>44388</v>
      </c>
      <c r="D2914" s="12" t="str" cm="1">
        <f t="array" ref="D2914">_xlfn.SWITCH(WEEKDAY(C2914,2), 1, "Lundi", 2, "Mardi", 3, "Mercredi", 4, "Jeudi", 5, "Vendredi", 6, "Samedi", 7, "Dimanche", "Erreur")</f>
        <v>Dimanche</v>
      </c>
      <c r="E2914" s="2" t="s">
        <v>35</v>
      </c>
      <c r="F2914" s="2" t="s">
        <v>107</v>
      </c>
      <c r="G2914" s="2" t="s">
        <v>108</v>
      </c>
      <c r="H2914" s="4" t="s">
        <v>22</v>
      </c>
      <c r="I2914" s="5">
        <v>55.000000000000007</v>
      </c>
      <c r="J2914" s="6">
        <v>375</v>
      </c>
      <c r="K2914" s="7">
        <v>206250.00000000003</v>
      </c>
      <c r="L2914" s="7">
        <v>82500.000000000015</v>
      </c>
      <c r="M2914" s="8">
        <v>0.4</v>
      </c>
      <c r="N2914" s="2" t="s">
        <v>82</v>
      </c>
      <c r="O2914">
        <f t="shared" si="360"/>
        <v>2021</v>
      </c>
      <c r="P2914">
        <f t="shared" si="361"/>
        <v>7</v>
      </c>
      <c r="Q2914" t="str">
        <f t="shared" si="362"/>
        <v>juil</v>
      </c>
      <c r="R2914" t="str">
        <f t="shared" si="363"/>
        <v>South Dakota</v>
      </c>
      <c r="S2914" t="str">
        <f t="shared" si="364"/>
        <v>2021-07</v>
      </c>
      <c r="T2914">
        <f>IF(AND(COUNTIF(Calculs!$Q$2:$Q$12,$O2914)&gt;0,COUNTIF(Calculs!$S$2:$S$12,$E2914)&gt;0,COUNTIF(Calculs!$U$2:$U$12,$H2914)&gt;0),1,0)</f>
        <v>1</v>
      </c>
      <c r="U2914">
        <f t="shared" si="365"/>
        <v>206250.00000000003</v>
      </c>
      <c r="V2914">
        <f t="shared" si="366"/>
        <v>375</v>
      </c>
      <c r="W2914">
        <f t="shared" si="367"/>
        <v>82500.000000000015</v>
      </c>
    </row>
    <row r="2915" spans="1:23" ht="15.75" customHeight="1" x14ac:dyDescent="0.3">
      <c r="A2915" s="2" t="s">
        <v>13</v>
      </c>
      <c r="B2915" s="2">
        <v>1185732</v>
      </c>
      <c r="C2915" s="3">
        <v>44420</v>
      </c>
      <c r="D2915" s="12" t="str" cm="1">
        <f t="array" ref="D2915">_xlfn.SWITCH(WEEKDAY(C2915,2), 1, "Lundi", 2, "Mardi", 3, "Mercredi", 4, "Jeudi", 5, "Vendredi", 6, "Samedi", 7, "Dimanche", "Erreur")</f>
        <v>Jeudi</v>
      </c>
      <c r="E2915" s="2" t="s">
        <v>35</v>
      </c>
      <c r="F2915" s="2" t="s">
        <v>107</v>
      </c>
      <c r="G2915" s="2" t="s">
        <v>108</v>
      </c>
      <c r="H2915" s="4" t="s">
        <v>16</v>
      </c>
      <c r="I2915" s="5">
        <v>50</v>
      </c>
      <c r="J2915" s="6">
        <v>525</v>
      </c>
      <c r="K2915" s="7">
        <v>262500</v>
      </c>
      <c r="L2915" s="7">
        <v>91875</v>
      </c>
      <c r="M2915" s="8">
        <v>0.35</v>
      </c>
      <c r="N2915" s="2" t="s">
        <v>82</v>
      </c>
      <c r="O2915">
        <f t="shared" si="360"/>
        <v>2021</v>
      </c>
      <c r="P2915">
        <f t="shared" si="361"/>
        <v>8</v>
      </c>
      <c r="Q2915" t="str">
        <f t="shared" si="362"/>
        <v>août</v>
      </c>
      <c r="R2915" t="str">
        <f t="shared" si="363"/>
        <v>South Dakota</v>
      </c>
      <c r="S2915" t="str">
        <f t="shared" si="364"/>
        <v>2021-08</v>
      </c>
      <c r="T2915">
        <f>IF(AND(COUNTIF(Calculs!$Q$2:$Q$12,$O2915)&gt;0,COUNTIF(Calculs!$S$2:$S$12,$E2915)&gt;0,COUNTIF(Calculs!$U$2:$U$12,$H2915)&gt;0),1,0)</f>
        <v>1</v>
      </c>
      <c r="U2915">
        <f t="shared" si="365"/>
        <v>262500</v>
      </c>
      <c r="V2915">
        <f t="shared" si="366"/>
        <v>525</v>
      </c>
      <c r="W2915">
        <f t="shared" si="367"/>
        <v>91875</v>
      </c>
    </row>
    <row r="2916" spans="1:23" ht="15.75" customHeight="1" x14ac:dyDescent="0.3">
      <c r="A2916" s="2" t="s">
        <v>13</v>
      </c>
      <c r="B2916" s="2">
        <v>1185732</v>
      </c>
      <c r="C2916" s="3">
        <v>44420</v>
      </c>
      <c r="D2916" s="12" t="str" cm="1">
        <f t="array" ref="D2916">_xlfn.SWITCH(WEEKDAY(C2916,2), 1, "Lundi", 2, "Mardi", 3, "Mercredi", 4, "Jeudi", 5, "Vendredi", 6, "Samedi", 7, "Dimanche", "Erreur")</f>
        <v>Jeudi</v>
      </c>
      <c r="E2916" s="2" t="s">
        <v>35</v>
      </c>
      <c r="F2916" s="2" t="s">
        <v>107</v>
      </c>
      <c r="G2916" s="2" t="s">
        <v>108</v>
      </c>
      <c r="H2916" s="4" t="s">
        <v>18</v>
      </c>
      <c r="I2916" s="5">
        <v>45.000000000000007</v>
      </c>
      <c r="J2916" s="6">
        <v>300</v>
      </c>
      <c r="K2916" s="7">
        <v>135000.00000000003</v>
      </c>
      <c r="L2916" s="7">
        <v>40500.000000000007</v>
      </c>
      <c r="M2916" s="8">
        <v>0.3</v>
      </c>
      <c r="N2916" s="2" t="s">
        <v>82</v>
      </c>
      <c r="O2916">
        <f t="shared" si="360"/>
        <v>2021</v>
      </c>
      <c r="P2916">
        <f t="shared" si="361"/>
        <v>8</v>
      </c>
      <c r="Q2916" t="str">
        <f t="shared" si="362"/>
        <v>août</v>
      </c>
      <c r="R2916" t="str">
        <f t="shared" si="363"/>
        <v>South Dakota</v>
      </c>
      <c r="S2916" t="str">
        <f t="shared" si="364"/>
        <v>2021-08</v>
      </c>
      <c r="T2916">
        <f>IF(AND(COUNTIF(Calculs!$Q$2:$Q$12,$O2916)&gt;0,COUNTIF(Calculs!$S$2:$S$12,$E2916)&gt;0,COUNTIF(Calculs!$U$2:$U$12,$H2916)&gt;0),1,0)</f>
        <v>1</v>
      </c>
      <c r="U2916">
        <f t="shared" si="365"/>
        <v>135000.00000000003</v>
      </c>
      <c r="V2916">
        <f t="shared" si="366"/>
        <v>300</v>
      </c>
      <c r="W2916">
        <f t="shared" si="367"/>
        <v>40500.000000000007</v>
      </c>
    </row>
    <row r="2917" spans="1:23" ht="15.75" customHeight="1" x14ac:dyDescent="0.3">
      <c r="A2917" s="2" t="s">
        <v>13</v>
      </c>
      <c r="B2917" s="2">
        <v>1185732</v>
      </c>
      <c r="C2917" s="3">
        <v>44420</v>
      </c>
      <c r="D2917" s="12" t="str" cm="1">
        <f t="array" ref="D2917">_xlfn.SWITCH(WEEKDAY(C2917,2), 1, "Lundi", 2, "Mardi", 3, "Mercredi", 4, "Jeudi", 5, "Vendredi", 6, "Samedi", 7, "Dimanche", "Erreur")</f>
        <v>Jeudi</v>
      </c>
      <c r="E2917" s="2" t="s">
        <v>35</v>
      </c>
      <c r="F2917" s="2" t="s">
        <v>107</v>
      </c>
      <c r="G2917" s="2" t="s">
        <v>108</v>
      </c>
      <c r="H2917" s="4" t="s">
        <v>19</v>
      </c>
      <c r="I2917" s="5">
        <v>40</v>
      </c>
      <c r="J2917" s="6">
        <v>225</v>
      </c>
      <c r="K2917" s="7">
        <v>90000</v>
      </c>
      <c r="L2917" s="7">
        <v>27000</v>
      </c>
      <c r="M2917" s="8">
        <v>0.3</v>
      </c>
      <c r="N2917" s="2" t="s">
        <v>82</v>
      </c>
      <c r="O2917">
        <f t="shared" si="360"/>
        <v>2021</v>
      </c>
      <c r="P2917">
        <f t="shared" si="361"/>
        <v>8</v>
      </c>
      <c r="Q2917" t="str">
        <f t="shared" si="362"/>
        <v>août</v>
      </c>
      <c r="R2917" t="str">
        <f t="shared" si="363"/>
        <v>South Dakota</v>
      </c>
      <c r="S2917" t="str">
        <f t="shared" si="364"/>
        <v>2021-08</v>
      </c>
      <c r="T2917">
        <f>IF(AND(COUNTIF(Calculs!$Q$2:$Q$12,$O2917)&gt;0,COUNTIF(Calculs!$S$2:$S$12,$E2917)&gt;0,COUNTIF(Calculs!$U$2:$U$12,$H2917)&gt;0),1,0)</f>
        <v>1</v>
      </c>
      <c r="U2917">
        <f t="shared" si="365"/>
        <v>90000</v>
      </c>
      <c r="V2917">
        <f t="shared" si="366"/>
        <v>225</v>
      </c>
      <c r="W2917">
        <f t="shared" si="367"/>
        <v>27000</v>
      </c>
    </row>
    <row r="2918" spans="1:23" ht="15.75" customHeight="1" x14ac:dyDescent="0.3">
      <c r="A2918" s="2" t="s">
        <v>13</v>
      </c>
      <c r="B2918" s="2">
        <v>1185732</v>
      </c>
      <c r="C2918" s="3">
        <v>44420</v>
      </c>
      <c r="D2918" s="12" t="str" cm="1">
        <f t="array" ref="D2918">_xlfn.SWITCH(WEEKDAY(C2918,2), 1, "Lundi", 2, "Mardi", 3, "Mercredi", 4, "Jeudi", 5, "Vendredi", 6, "Samedi", 7, "Dimanche", "Erreur")</f>
        <v>Jeudi</v>
      </c>
      <c r="E2918" s="2" t="s">
        <v>35</v>
      </c>
      <c r="F2918" s="2" t="s">
        <v>107</v>
      </c>
      <c r="G2918" s="2" t="s">
        <v>108</v>
      </c>
      <c r="H2918" s="4" t="s">
        <v>20</v>
      </c>
      <c r="I2918" s="5">
        <v>40</v>
      </c>
      <c r="J2918" s="6">
        <v>200</v>
      </c>
      <c r="K2918" s="7">
        <v>80000</v>
      </c>
      <c r="L2918" s="7">
        <v>24000</v>
      </c>
      <c r="M2918" s="8">
        <v>0.3</v>
      </c>
      <c r="N2918" s="2" t="s">
        <v>82</v>
      </c>
      <c r="O2918">
        <f t="shared" si="360"/>
        <v>2021</v>
      </c>
      <c r="P2918">
        <f t="shared" si="361"/>
        <v>8</v>
      </c>
      <c r="Q2918" t="str">
        <f t="shared" si="362"/>
        <v>août</v>
      </c>
      <c r="R2918" t="str">
        <f t="shared" si="363"/>
        <v>South Dakota</v>
      </c>
      <c r="S2918" t="str">
        <f t="shared" si="364"/>
        <v>2021-08</v>
      </c>
      <c r="T2918">
        <f>IF(AND(COUNTIF(Calculs!$Q$2:$Q$12,$O2918)&gt;0,COUNTIF(Calculs!$S$2:$S$12,$E2918)&gt;0,COUNTIF(Calculs!$U$2:$U$12,$H2918)&gt;0),1,0)</f>
        <v>1</v>
      </c>
      <c r="U2918">
        <f t="shared" si="365"/>
        <v>80000</v>
      </c>
      <c r="V2918">
        <f t="shared" si="366"/>
        <v>200</v>
      </c>
      <c r="W2918">
        <f t="shared" si="367"/>
        <v>24000</v>
      </c>
    </row>
    <row r="2919" spans="1:23" ht="15.75" customHeight="1" x14ac:dyDescent="0.3">
      <c r="A2919" s="2" t="s">
        <v>13</v>
      </c>
      <c r="B2919" s="2">
        <v>1185732</v>
      </c>
      <c r="C2919" s="3">
        <v>44420</v>
      </c>
      <c r="D2919" s="12" t="str" cm="1">
        <f t="array" ref="D2919">_xlfn.SWITCH(WEEKDAY(C2919,2), 1, "Lundi", 2, "Mardi", 3, "Mercredi", 4, "Jeudi", 5, "Vendredi", 6, "Samedi", 7, "Dimanche", "Erreur")</f>
        <v>Jeudi</v>
      </c>
      <c r="E2919" s="2" t="s">
        <v>35</v>
      </c>
      <c r="F2919" s="2" t="s">
        <v>107</v>
      </c>
      <c r="G2919" s="2" t="s">
        <v>108</v>
      </c>
      <c r="H2919" s="4" t="s">
        <v>21</v>
      </c>
      <c r="I2919" s="5">
        <v>50</v>
      </c>
      <c r="J2919" s="6">
        <v>175</v>
      </c>
      <c r="K2919" s="7">
        <v>87500</v>
      </c>
      <c r="L2919" s="7">
        <v>30624.999999999996</v>
      </c>
      <c r="M2919" s="8">
        <v>0.35</v>
      </c>
      <c r="N2919" s="2" t="s">
        <v>82</v>
      </c>
      <c r="O2919">
        <f t="shared" si="360"/>
        <v>2021</v>
      </c>
      <c r="P2919">
        <f t="shared" si="361"/>
        <v>8</v>
      </c>
      <c r="Q2919" t="str">
        <f t="shared" si="362"/>
        <v>août</v>
      </c>
      <c r="R2919" t="str">
        <f t="shared" si="363"/>
        <v>South Dakota</v>
      </c>
      <c r="S2919" t="str">
        <f t="shared" si="364"/>
        <v>2021-08</v>
      </c>
      <c r="T2919">
        <f>IF(AND(COUNTIF(Calculs!$Q$2:$Q$12,$O2919)&gt;0,COUNTIF(Calculs!$S$2:$S$12,$E2919)&gt;0,COUNTIF(Calculs!$U$2:$U$12,$H2919)&gt;0),1,0)</f>
        <v>1</v>
      </c>
      <c r="U2919">
        <f t="shared" si="365"/>
        <v>87500</v>
      </c>
      <c r="V2919">
        <f t="shared" si="366"/>
        <v>175</v>
      </c>
      <c r="W2919">
        <f t="shared" si="367"/>
        <v>30624.999999999996</v>
      </c>
    </row>
    <row r="2920" spans="1:23" ht="15.75" customHeight="1" x14ac:dyDescent="0.3">
      <c r="A2920" s="2" t="s">
        <v>13</v>
      </c>
      <c r="B2920" s="2">
        <v>1185732</v>
      </c>
      <c r="C2920" s="3">
        <v>44420</v>
      </c>
      <c r="D2920" s="12" t="str" cm="1">
        <f t="array" ref="D2920">_xlfn.SWITCH(WEEKDAY(C2920,2), 1, "Lundi", 2, "Mardi", 3, "Mercredi", 4, "Jeudi", 5, "Vendredi", 6, "Samedi", 7, "Dimanche", "Erreur")</f>
        <v>Jeudi</v>
      </c>
      <c r="E2920" s="2" t="s">
        <v>35</v>
      </c>
      <c r="F2920" s="2" t="s">
        <v>107</v>
      </c>
      <c r="G2920" s="2" t="s">
        <v>108</v>
      </c>
      <c r="H2920" s="4" t="s">
        <v>22</v>
      </c>
      <c r="I2920" s="5">
        <v>55.000000000000007</v>
      </c>
      <c r="J2920" s="6">
        <v>350</v>
      </c>
      <c r="K2920" s="7">
        <v>192500.00000000003</v>
      </c>
      <c r="L2920" s="7">
        <v>77000.000000000015</v>
      </c>
      <c r="M2920" s="8">
        <v>0.4</v>
      </c>
      <c r="N2920" s="2" t="s">
        <v>82</v>
      </c>
      <c r="O2920">
        <f t="shared" si="360"/>
        <v>2021</v>
      </c>
      <c r="P2920">
        <f t="shared" si="361"/>
        <v>8</v>
      </c>
      <c r="Q2920" t="str">
        <f t="shared" si="362"/>
        <v>août</v>
      </c>
      <c r="R2920" t="str">
        <f t="shared" si="363"/>
        <v>South Dakota</v>
      </c>
      <c r="S2920" t="str">
        <f t="shared" si="364"/>
        <v>2021-08</v>
      </c>
      <c r="T2920">
        <f>IF(AND(COUNTIF(Calculs!$Q$2:$Q$12,$O2920)&gt;0,COUNTIF(Calculs!$S$2:$S$12,$E2920)&gt;0,COUNTIF(Calculs!$U$2:$U$12,$H2920)&gt;0),1,0)</f>
        <v>1</v>
      </c>
      <c r="U2920">
        <f t="shared" si="365"/>
        <v>192500.00000000003</v>
      </c>
      <c r="V2920">
        <f t="shared" si="366"/>
        <v>350</v>
      </c>
      <c r="W2920">
        <f t="shared" si="367"/>
        <v>77000.000000000015</v>
      </c>
    </row>
    <row r="2921" spans="1:23" ht="15.75" customHeight="1" x14ac:dyDescent="0.3">
      <c r="A2921" s="2" t="s">
        <v>13</v>
      </c>
      <c r="B2921" s="2">
        <v>1185732</v>
      </c>
      <c r="C2921" s="3">
        <v>44452</v>
      </c>
      <c r="D2921" s="12" t="str" cm="1">
        <f t="array" ref="D2921">_xlfn.SWITCH(WEEKDAY(C2921,2), 1, "Lundi", 2, "Mardi", 3, "Mercredi", 4, "Jeudi", 5, "Vendredi", 6, "Samedi", 7, "Dimanche", "Erreur")</f>
        <v>Lundi</v>
      </c>
      <c r="E2921" s="2" t="s">
        <v>35</v>
      </c>
      <c r="F2921" s="2" t="s">
        <v>107</v>
      </c>
      <c r="G2921" s="2" t="s">
        <v>108</v>
      </c>
      <c r="H2921" s="4" t="s">
        <v>16</v>
      </c>
      <c r="I2921" s="5">
        <v>45</v>
      </c>
      <c r="J2921" s="6">
        <v>475</v>
      </c>
      <c r="K2921" s="7">
        <v>213750</v>
      </c>
      <c r="L2921" s="7">
        <v>74812.5</v>
      </c>
      <c r="M2921" s="8">
        <v>0.35</v>
      </c>
      <c r="N2921" s="2" t="s">
        <v>82</v>
      </c>
      <c r="O2921">
        <f t="shared" si="360"/>
        <v>2021</v>
      </c>
      <c r="P2921">
        <f t="shared" si="361"/>
        <v>9</v>
      </c>
      <c r="Q2921" t="str">
        <f t="shared" si="362"/>
        <v>sept</v>
      </c>
      <c r="R2921" t="str">
        <f t="shared" si="363"/>
        <v>South Dakota</v>
      </c>
      <c r="S2921" t="str">
        <f t="shared" si="364"/>
        <v>2021-09</v>
      </c>
      <c r="T2921">
        <f>IF(AND(COUNTIF(Calculs!$Q$2:$Q$12,$O2921)&gt;0,COUNTIF(Calculs!$S$2:$S$12,$E2921)&gt;0,COUNTIF(Calculs!$U$2:$U$12,$H2921)&gt;0),1,0)</f>
        <v>1</v>
      </c>
      <c r="U2921">
        <f t="shared" si="365"/>
        <v>213750</v>
      </c>
      <c r="V2921">
        <f t="shared" si="366"/>
        <v>475</v>
      </c>
      <c r="W2921">
        <f t="shared" si="367"/>
        <v>74812.5</v>
      </c>
    </row>
    <row r="2922" spans="1:23" ht="15.75" customHeight="1" x14ac:dyDescent="0.3">
      <c r="A2922" s="2" t="s">
        <v>13</v>
      </c>
      <c r="B2922" s="2">
        <v>1185732</v>
      </c>
      <c r="C2922" s="3">
        <v>44452</v>
      </c>
      <c r="D2922" s="12" t="str" cm="1">
        <f t="array" ref="D2922">_xlfn.SWITCH(WEEKDAY(C2922,2), 1, "Lundi", 2, "Mardi", 3, "Mercredi", 4, "Jeudi", 5, "Vendredi", 6, "Samedi", 7, "Dimanche", "Erreur")</f>
        <v>Lundi</v>
      </c>
      <c r="E2922" s="2" t="s">
        <v>35</v>
      </c>
      <c r="F2922" s="2" t="s">
        <v>107</v>
      </c>
      <c r="G2922" s="2" t="s">
        <v>108</v>
      </c>
      <c r="H2922" s="4" t="s">
        <v>18</v>
      </c>
      <c r="I2922" s="5">
        <v>40.000000000000007</v>
      </c>
      <c r="J2922" s="6">
        <v>275</v>
      </c>
      <c r="K2922" s="7">
        <v>110000.00000000001</v>
      </c>
      <c r="L2922" s="7">
        <v>33000</v>
      </c>
      <c r="M2922" s="8">
        <v>0.3</v>
      </c>
      <c r="N2922" s="2" t="s">
        <v>82</v>
      </c>
      <c r="O2922">
        <f t="shared" si="360"/>
        <v>2021</v>
      </c>
      <c r="P2922">
        <f t="shared" si="361"/>
        <v>9</v>
      </c>
      <c r="Q2922" t="str">
        <f t="shared" si="362"/>
        <v>sept</v>
      </c>
      <c r="R2922" t="str">
        <f t="shared" si="363"/>
        <v>South Dakota</v>
      </c>
      <c r="S2922" t="str">
        <f t="shared" si="364"/>
        <v>2021-09</v>
      </c>
      <c r="T2922">
        <f>IF(AND(COUNTIF(Calculs!$Q$2:$Q$12,$O2922)&gt;0,COUNTIF(Calculs!$S$2:$S$12,$E2922)&gt;0,COUNTIF(Calculs!$U$2:$U$12,$H2922)&gt;0),1,0)</f>
        <v>1</v>
      </c>
      <c r="U2922">
        <f t="shared" si="365"/>
        <v>110000.00000000001</v>
      </c>
      <c r="V2922">
        <f t="shared" si="366"/>
        <v>275</v>
      </c>
      <c r="W2922">
        <f t="shared" si="367"/>
        <v>33000</v>
      </c>
    </row>
    <row r="2923" spans="1:23" ht="15.75" customHeight="1" x14ac:dyDescent="0.3">
      <c r="A2923" s="2" t="s">
        <v>13</v>
      </c>
      <c r="B2923" s="2">
        <v>1185732</v>
      </c>
      <c r="C2923" s="3">
        <v>44452</v>
      </c>
      <c r="D2923" s="12" t="str" cm="1">
        <f t="array" ref="D2923">_xlfn.SWITCH(WEEKDAY(C2923,2), 1, "Lundi", 2, "Mardi", 3, "Mercredi", 4, "Jeudi", 5, "Vendredi", 6, "Samedi", 7, "Dimanche", "Erreur")</f>
        <v>Lundi</v>
      </c>
      <c r="E2923" s="2" t="s">
        <v>35</v>
      </c>
      <c r="F2923" s="2" t="s">
        <v>107</v>
      </c>
      <c r="G2923" s="2" t="s">
        <v>108</v>
      </c>
      <c r="H2923" s="4" t="s">
        <v>19</v>
      </c>
      <c r="I2923" s="5">
        <v>35</v>
      </c>
      <c r="J2923" s="6">
        <v>175</v>
      </c>
      <c r="K2923" s="7">
        <v>61250</v>
      </c>
      <c r="L2923" s="7">
        <v>18375</v>
      </c>
      <c r="M2923" s="8">
        <v>0.3</v>
      </c>
      <c r="N2923" s="2" t="s">
        <v>82</v>
      </c>
      <c r="O2923">
        <f t="shared" si="360"/>
        <v>2021</v>
      </c>
      <c r="P2923">
        <f t="shared" si="361"/>
        <v>9</v>
      </c>
      <c r="Q2923" t="str">
        <f t="shared" si="362"/>
        <v>sept</v>
      </c>
      <c r="R2923" t="str">
        <f t="shared" si="363"/>
        <v>South Dakota</v>
      </c>
      <c r="S2923" t="str">
        <f t="shared" si="364"/>
        <v>2021-09</v>
      </c>
      <c r="T2923">
        <f>IF(AND(COUNTIF(Calculs!$Q$2:$Q$12,$O2923)&gt;0,COUNTIF(Calculs!$S$2:$S$12,$E2923)&gt;0,COUNTIF(Calculs!$U$2:$U$12,$H2923)&gt;0),1,0)</f>
        <v>1</v>
      </c>
      <c r="U2923">
        <f t="shared" si="365"/>
        <v>61250</v>
      </c>
      <c r="V2923">
        <f t="shared" si="366"/>
        <v>175</v>
      </c>
      <c r="W2923">
        <f t="shared" si="367"/>
        <v>18375</v>
      </c>
    </row>
    <row r="2924" spans="1:23" ht="15.75" customHeight="1" x14ac:dyDescent="0.3">
      <c r="A2924" s="2" t="s">
        <v>13</v>
      </c>
      <c r="B2924" s="2">
        <v>1185732</v>
      </c>
      <c r="C2924" s="3">
        <v>44452</v>
      </c>
      <c r="D2924" s="12" t="str" cm="1">
        <f t="array" ref="D2924">_xlfn.SWITCH(WEEKDAY(C2924,2), 1, "Lundi", 2, "Mardi", 3, "Mercredi", 4, "Jeudi", 5, "Vendredi", 6, "Samedi", 7, "Dimanche", "Erreur")</f>
        <v>Lundi</v>
      </c>
      <c r="E2924" s="2" t="s">
        <v>35</v>
      </c>
      <c r="F2924" s="2" t="s">
        <v>107</v>
      </c>
      <c r="G2924" s="2" t="s">
        <v>108</v>
      </c>
      <c r="H2924" s="4" t="s">
        <v>20</v>
      </c>
      <c r="I2924" s="5">
        <v>35</v>
      </c>
      <c r="J2924" s="6">
        <v>150</v>
      </c>
      <c r="K2924" s="7">
        <v>52500</v>
      </c>
      <c r="L2924" s="7">
        <v>15750</v>
      </c>
      <c r="M2924" s="8">
        <v>0.3</v>
      </c>
      <c r="N2924" s="2" t="s">
        <v>82</v>
      </c>
      <c r="O2924">
        <f t="shared" si="360"/>
        <v>2021</v>
      </c>
      <c r="P2924">
        <f t="shared" si="361"/>
        <v>9</v>
      </c>
      <c r="Q2924" t="str">
        <f t="shared" si="362"/>
        <v>sept</v>
      </c>
      <c r="R2924" t="str">
        <f t="shared" si="363"/>
        <v>South Dakota</v>
      </c>
      <c r="S2924" t="str">
        <f t="shared" si="364"/>
        <v>2021-09</v>
      </c>
      <c r="T2924">
        <f>IF(AND(COUNTIF(Calculs!$Q$2:$Q$12,$O2924)&gt;0,COUNTIF(Calculs!$S$2:$S$12,$E2924)&gt;0,COUNTIF(Calculs!$U$2:$U$12,$H2924)&gt;0),1,0)</f>
        <v>1</v>
      </c>
      <c r="U2924">
        <f t="shared" si="365"/>
        <v>52500</v>
      </c>
      <c r="V2924">
        <f t="shared" si="366"/>
        <v>150</v>
      </c>
      <c r="W2924">
        <f t="shared" si="367"/>
        <v>15750</v>
      </c>
    </row>
    <row r="2925" spans="1:23" ht="15.75" customHeight="1" x14ac:dyDescent="0.3">
      <c r="A2925" s="2" t="s">
        <v>13</v>
      </c>
      <c r="B2925" s="2">
        <v>1185732</v>
      </c>
      <c r="C2925" s="3">
        <v>44452</v>
      </c>
      <c r="D2925" s="12" t="str" cm="1">
        <f t="array" ref="D2925">_xlfn.SWITCH(WEEKDAY(C2925,2), 1, "Lundi", 2, "Mardi", 3, "Mercredi", 4, "Jeudi", 5, "Vendredi", 6, "Samedi", 7, "Dimanche", "Erreur")</f>
        <v>Lundi</v>
      </c>
      <c r="E2925" s="2" t="s">
        <v>35</v>
      </c>
      <c r="F2925" s="2" t="s">
        <v>107</v>
      </c>
      <c r="G2925" s="2" t="s">
        <v>108</v>
      </c>
      <c r="H2925" s="4" t="s">
        <v>21</v>
      </c>
      <c r="I2925" s="5">
        <v>45</v>
      </c>
      <c r="J2925" s="6">
        <v>150</v>
      </c>
      <c r="K2925" s="7">
        <v>67500</v>
      </c>
      <c r="L2925" s="7">
        <v>23625</v>
      </c>
      <c r="M2925" s="8">
        <v>0.35</v>
      </c>
      <c r="N2925" s="2" t="s">
        <v>82</v>
      </c>
      <c r="O2925">
        <f t="shared" si="360"/>
        <v>2021</v>
      </c>
      <c r="P2925">
        <f t="shared" si="361"/>
        <v>9</v>
      </c>
      <c r="Q2925" t="str">
        <f t="shared" si="362"/>
        <v>sept</v>
      </c>
      <c r="R2925" t="str">
        <f t="shared" si="363"/>
        <v>South Dakota</v>
      </c>
      <c r="S2925" t="str">
        <f t="shared" si="364"/>
        <v>2021-09</v>
      </c>
      <c r="T2925">
        <f>IF(AND(COUNTIF(Calculs!$Q$2:$Q$12,$O2925)&gt;0,COUNTIF(Calculs!$S$2:$S$12,$E2925)&gt;0,COUNTIF(Calculs!$U$2:$U$12,$H2925)&gt;0),1,0)</f>
        <v>1</v>
      </c>
      <c r="U2925">
        <f t="shared" si="365"/>
        <v>67500</v>
      </c>
      <c r="V2925">
        <f t="shared" si="366"/>
        <v>150</v>
      </c>
      <c r="W2925">
        <f t="shared" si="367"/>
        <v>23625</v>
      </c>
    </row>
    <row r="2926" spans="1:23" ht="15.75" customHeight="1" x14ac:dyDescent="0.3">
      <c r="A2926" s="2" t="s">
        <v>13</v>
      </c>
      <c r="B2926" s="2">
        <v>1185732</v>
      </c>
      <c r="C2926" s="3">
        <v>44452</v>
      </c>
      <c r="D2926" s="12" t="str" cm="1">
        <f t="array" ref="D2926">_xlfn.SWITCH(WEEKDAY(C2926,2), 1, "Lundi", 2, "Mardi", 3, "Mercredi", 4, "Jeudi", 5, "Vendredi", 6, "Samedi", 7, "Dimanche", "Erreur")</f>
        <v>Lundi</v>
      </c>
      <c r="E2926" s="2" t="s">
        <v>35</v>
      </c>
      <c r="F2926" s="2" t="s">
        <v>107</v>
      </c>
      <c r="G2926" s="2" t="s">
        <v>108</v>
      </c>
      <c r="H2926" s="4" t="s">
        <v>22</v>
      </c>
      <c r="I2926" s="5">
        <v>50</v>
      </c>
      <c r="J2926" s="6">
        <v>225</v>
      </c>
      <c r="K2926" s="7">
        <v>112500</v>
      </c>
      <c r="L2926" s="7">
        <v>45000</v>
      </c>
      <c r="M2926" s="8">
        <v>0.4</v>
      </c>
      <c r="N2926" s="2" t="s">
        <v>82</v>
      </c>
      <c r="O2926">
        <f t="shared" si="360"/>
        <v>2021</v>
      </c>
      <c r="P2926">
        <f t="shared" si="361"/>
        <v>9</v>
      </c>
      <c r="Q2926" t="str">
        <f t="shared" si="362"/>
        <v>sept</v>
      </c>
      <c r="R2926" t="str">
        <f t="shared" si="363"/>
        <v>South Dakota</v>
      </c>
      <c r="S2926" t="str">
        <f t="shared" si="364"/>
        <v>2021-09</v>
      </c>
      <c r="T2926">
        <f>IF(AND(COUNTIF(Calculs!$Q$2:$Q$12,$O2926)&gt;0,COUNTIF(Calculs!$S$2:$S$12,$E2926)&gt;0,COUNTIF(Calculs!$U$2:$U$12,$H2926)&gt;0),1,0)</f>
        <v>1</v>
      </c>
      <c r="U2926">
        <f t="shared" si="365"/>
        <v>112500</v>
      </c>
      <c r="V2926">
        <f t="shared" si="366"/>
        <v>225</v>
      </c>
      <c r="W2926">
        <f t="shared" si="367"/>
        <v>45000</v>
      </c>
    </row>
    <row r="2927" spans="1:23" ht="15.75" customHeight="1" x14ac:dyDescent="0.3">
      <c r="A2927" s="2" t="s">
        <v>13</v>
      </c>
      <c r="B2927" s="2">
        <v>1185732</v>
      </c>
      <c r="C2927" s="3">
        <v>44481</v>
      </c>
      <c r="D2927" s="12" t="str" cm="1">
        <f t="array" ref="D2927">_xlfn.SWITCH(WEEKDAY(C2927,2), 1, "Lundi", 2, "Mardi", 3, "Mercredi", 4, "Jeudi", 5, "Vendredi", 6, "Samedi", 7, "Dimanche", "Erreur")</f>
        <v>Mardi</v>
      </c>
      <c r="E2927" s="2" t="s">
        <v>35</v>
      </c>
      <c r="F2927" s="2" t="s">
        <v>107</v>
      </c>
      <c r="G2927" s="2" t="s">
        <v>108</v>
      </c>
      <c r="H2927" s="4" t="s">
        <v>16</v>
      </c>
      <c r="I2927" s="5">
        <v>54.999999999999993</v>
      </c>
      <c r="J2927" s="6">
        <v>400</v>
      </c>
      <c r="K2927" s="7">
        <v>219999.99999999997</v>
      </c>
      <c r="L2927" s="7">
        <v>76999.999999999985</v>
      </c>
      <c r="M2927" s="8">
        <v>0.35</v>
      </c>
      <c r="N2927" s="2" t="s">
        <v>82</v>
      </c>
      <c r="O2927">
        <f t="shared" si="360"/>
        <v>2021</v>
      </c>
      <c r="P2927">
        <f t="shared" si="361"/>
        <v>10</v>
      </c>
      <c r="Q2927" t="str">
        <f t="shared" si="362"/>
        <v>oct</v>
      </c>
      <c r="R2927" t="str">
        <f t="shared" si="363"/>
        <v>South Dakota</v>
      </c>
      <c r="S2927" t="str">
        <f t="shared" si="364"/>
        <v>2021-10</v>
      </c>
      <c r="T2927">
        <f>IF(AND(COUNTIF(Calculs!$Q$2:$Q$12,$O2927)&gt;0,COUNTIF(Calculs!$S$2:$S$12,$E2927)&gt;0,COUNTIF(Calculs!$U$2:$U$12,$H2927)&gt;0),1,0)</f>
        <v>1</v>
      </c>
      <c r="U2927">
        <f t="shared" si="365"/>
        <v>219999.99999999997</v>
      </c>
      <c r="V2927">
        <f t="shared" si="366"/>
        <v>400</v>
      </c>
      <c r="W2927">
        <f t="shared" si="367"/>
        <v>76999.999999999985</v>
      </c>
    </row>
    <row r="2928" spans="1:23" ht="15.75" customHeight="1" x14ac:dyDescent="0.3">
      <c r="A2928" s="2" t="s">
        <v>13</v>
      </c>
      <c r="B2928" s="2">
        <v>1185732</v>
      </c>
      <c r="C2928" s="3">
        <v>44481</v>
      </c>
      <c r="D2928" s="12" t="str" cm="1">
        <f t="array" ref="D2928">_xlfn.SWITCH(WEEKDAY(C2928,2), 1, "Lundi", 2, "Mardi", 3, "Mercredi", 4, "Jeudi", 5, "Vendredi", 6, "Samedi", 7, "Dimanche", "Erreur")</f>
        <v>Mardi</v>
      </c>
      <c r="E2928" s="2" t="s">
        <v>35</v>
      </c>
      <c r="F2928" s="2" t="s">
        <v>107</v>
      </c>
      <c r="G2928" s="2" t="s">
        <v>108</v>
      </c>
      <c r="H2928" s="4" t="s">
        <v>18</v>
      </c>
      <c r="I2928" s="5">
        <v>45</v>
      </c>
      <c r="J2928" s="6">
        <v>250</v>
      </c>
      <c r="K2928" s="7">
        <v>112500</v>
      </c>
      <c r="L2928" s="7">
        <v>33750</v>
      </c>
      <c r="M2928" s="8">
        <v>0.3</v>
      </c>
      <c r="N2928" s="2" t="s">
        <v>82</v>
      </c>
      <c r="O2928">
        <f t="shared" si="360"/>
        <v>2021</v>
      </c>
      <c r="P2928">
        <f t="shared" si="361"/>
        <v>10</v>
      </c>
      <c r="Q2928" t="str">
        <f t="shared" si="362"/>
        <v>oct</v>
      </c>
      <c r="R2928" t="str">
        <f t="shared" si="363"/>
        <v>South Dakota</v>
      </c>
      <c r="S2928" t="str">
        <f t="shared" si="364"/>
        <v>2021-10</v>
      </c>
      <c r="T2928">
        <f>IF(AND(COUNTIF(Calculs!$Q$2:$Q$12,$O2928)&gt;0,COUNTIF(Calculs!$S$2:$S$12,$E2928)&gt;0,COUNTIF(Calculs!$U$2:$U$12,$H2928)&gt;0),1,0)</f>
        <v>1</v>
      </c>
      <c r="U2928">
        <f t="shared" si="365"/>
        <v>112500</v>
      </c>
      <c r="V2928">
        <f t="shared" si="366"/>
        <v>250</v>
      </c>
      <c r="W2928">
        <f t="shared" si="367"/>
        <v>33750</v>
      </c>
    </row>
    <row r="2929" spans="1:23" ht="15.75" customHeight="1" x14ac:dyDescent="0.3">
      <c r="A2929" s="2" t="s">
        <v>13</v>
      </c>
      <c r="B2929" s="2">
        <v>1185732</v>
      </c>
      <c r="C2929" s="3">
        <v>44481</v>
      </c>
      <c r="D2929" s="12" t="str" cm="1">
        <f t="array" ref="D2929">_xlfn.SWITCH(WEEKDAY(C2929,2), 1, "Lundi", 2, "Mardi", 3, "Mercredi", 4, "Jeudi", 5, "Vendredi", 6, "Samedi", 7, "Dimanche", "Erreur")</f>
        <v>Mardi</v>
      </c>
      <c r="E2929" s="2" t="s">
        <v>35</v>
      </c>
      <c r="F2929" s="2" t="s">
        <v>107</v>
      </c>
      <c r="G2929" s="2" t="s">
        <v>108</v>
      </c>
      <c r="H2929" s="4" t="s">
        <v>19</v>
      </c>
      <c r="I2929" s="5">
        <v>45</v>
      </c>
      <c r="J2929" s="6">
        <v>150</v>
      </c>
      <c r="K2929" s="7">
        <v>67500</v>
      </c>
      <c r="L2929" s="7">
        <v>20250</v>
      </c>
      <c r="M2929" s="8">
        <v>0.3</v>
      </c>
      <c r="N2929" s="2" t="s">
        <v>82</v>
      </c>
      <c r="O2929">
        <f t="shared" si="360"/>
        <v>2021</v>
      </c>
      <c r="P2929">
        <f t="shared" si="361"/>
        <v>10</v>
      </c>
      <c r="Q2929" t="str">
        <f t="shared" si="362"/>
        <v>oct</v>
      </c>
      <c r="R2929" t="str">
        <f t="shared" si="363"/>
        <v>South Dakota</v>
      </c>
      <c r="S2929" t="str">
        <f t="shared" si="364"/>
        <v>2021-10</v>
      </c>
      <c r="T2929">
        <f>IF(AND(COUNTIF(Calculs!$Q$2:$Q$12,$O2929)&gt;0,COUNTIF(Calculs!$S$2:$S$12,$E2929)&gt;0,COUNTIF(Calculs!$U$2:$U$12,$H2929)&gt;0),1,0)</f>
        <v>1</v>
      </c>
      <c r="U2929">
        <f t="shared" si="365"/>
        <v>67500</v>
      </c>
      <c r="V2929">
        <f t="shared" si="366"/>
        <v>150</v>
      </c>
      <c r="W2929">
        <f t="shared" si="367"/>
        <v>20250</v>
      </c>
    </row>
    <row r="2930" spans="1:23" ht="15.75" customHeight="1" x14ac:dyDescent="0.3">
      <c r="A2930" s="2" t="s">
        <v>13</v>
      </c>
      <c r="B2930" s="2">
        <v>1185732</v>
      </c>
      <c r="C2930" s="3">
        <v>44481</v>
      </c>
      <c r="D2930" s="12" t="str" cm="1">
        <f t="array" ref="D2930">_xlfn.SWITCH(WEEKDAY(C2930,2), 1, "Lundi", 2, "Mardi", 3, "Mercredi", 4, "Jeudi", 5, "Vendredi", 6, "Samedi", 7, "Dimanche", "Erreur")</f>
        <v>Mardi</v>
      </c>
      <c r="E2930" s="2" t="s">
        <v>35</v>
      </c>
      <c r="F2930" s="2" t="s">
        <v>107</v>
      </c>
      <c r="G2930" s="2" t="s">
        <v>108</v>
      </c>
      <c r="H2930" s="4" t="s">
        <v>20</v>
      </c>
      <c r="I2930" s="5">
        <v>45</v>
      </c>
      <c r="J2930" s="6">
        <v>125</v>
      </c>
      <c r="K2930" s="7">
        <v>56250</v>
      </c>
      <c r="L2930" s="7">
        <v>16875</v>
      </c>
      <c r="M2930" s="8">
        <v>0.3</v>
      </c>
      <c r="N2930" s="2" t="s">
        <v>82</v>
      </c>
      <c r="O2930">
        <f t="shared" si="360"/>
        <v>2021</v>
      </c>
      <c r="P2930">
        <f t="shared" si="361"/>
        <v>10</v>
      </c>
      <c r="Q2930" t="str">
        <f t="shared" si="362"/>
        <v>oct</v>
      </c>
      <c r="R2930" t="str">
        <f t="shared" si="363"/>
        <v>South Dakota</v>
      </c>
      <c r="S2930" t="str">
        <f t="shared" si="364"/>
        <v>2021-10</v>
      </c>
      <c r="T2930">
        <f>IF(AND(COUNTIF(Calculs!$Q$2:$Q$12,$O2930)&gt;0,COUNTIF(Calculs!$S$2:$S$12,$E2930)&gt;0,COUNTIF(Calculs!$U$2:$U$12,$H2930)&gt;0),1,0)</f>
        <v>1</v>
      </c>
      <c r="U2930">
        <f t="shared" si="365"/>
        <v>56250</v>
      </c>
      <c r="V2930">
        <f t="shared" si="366"/>
        <v>125</v>
      </c>
      <c r="W2930">
        <f t="shared" si="367"/>
        <v>16875</v>
      </c>
    </row>
    <row r="2931" spans="1:23" ht="15.75" customHeight="1" x14ac:dyDescent="0.3">
      <c r="A2931" s="2" t="s">
        <v>13</v>
      </c>
      <c r="B2931" s="2">
        <v>1185732</v>
      </c>
      <c r="C2931" s="3">
        <v>44481</v>
      </c>
      <c r="D2931" s="12" t="str" cm="1">
        <f t="array" ref="D2931">_xlfn.SWITCH(WEEKDAY(C2931,2), 1, "Lundi", 2, "Mardi", 3, "Mercredi", 4, "Jeudi", 5, "Vendredi", 6, "Samedi", 7, "Dimanche", "Erreur")</f>
        <v>Mardi</v>
      </c>
      <c r="E2931" s="2" t="s">
        <v>35</v>
      </c>
      <c r="F2931" s="2" t="s">
        <v>107</v>
      </c>
      <c r="G2931" s="2" t="s">
        <v>108</v>
      </c>
      <c r="H2931" s="4" t="s">
        <v>21</v>
      </c>
      <c r="I2931" s="5">
        <v>54.999999999999993</v>
      </c>
      <c r="J2931" s="6">
        <v>125</v>
      </c>
      <c r="K2931" s="7">
        <v>68749.999999999985</v>
      </c>
      <c r="L2931" s="7">
        <v>24062.499999999993</v>
      </c>
      <c r="M2931" s="8">
        <v>0.35</v>
      </c>
      <c r="N2931" s="2" t="s">
        <v>82</v>
      </c>
      <c r="O2931">
        <f t="shared" si="360"/>
        <v>2021</v>
      </c>
      <c r="P2931">
        <f t="shared" si="361"/>
        <v>10</v>
      </c>
      <c r="Q2931" t="str">
        <f t="shared" si="362"/>
        <v>oct</v>
      </c>
      <c r="R2931" t="str">
        <f t="shared" si="363"/>
        <v>South Dakota</v>
      </c>
      <c r="S2931" t="str">
        <f t="shared" si="364"/>
        <v>2021-10</v>
      </c>
      <c r="T2931">
        <f>IF(AND(COUNTIF(Calculs!$Q$2:$Q$12,$O2931)&gt;0,COUNTIF(Calculs!$S$2:$S$12,$E2931)&gt;0,COUNTIF(Calculs!$U$2:$U$12,$H2931)&gt;0),1,0)</f>
        <v>1</v>
      </c>
      <c r="U2931">
        <f t="shared" si="365"/>
        <v>68749.999999999985</v>
      </c>
      <c r="V2931">
        <f t="shared" si="366"/>
        <v>125</v>
      </c>
      <c r="W2931">
        <f t="shared" si="367"/>
        <v>24062.499999999993</v>
      </c>
    </row>
    <row r="2932" spans="1:23" ht="15.75" customHeight="1" x14ac:dyDescent="0.3">
      <c r="A2932" s="2" t="s">
        <v>25</v>
      </c>
      <c r="B2932" s="2">
        <v>1185732</v>
      </c>
      <c r="C2932" s="3">
        <v>44481</v>
      </c>
      <c r="D2932" s="12" t="str" cm="1">
        <f t="array" ref="D2932">_xlfn.SWITCH(WEEKDAY(C2932,2), 1, "Lundi", 2, "Mardi", 3, "Mercredi", 4, "Jeudi", 5, "Vendredi", 6, "Samedi", 7, "Dimanche", "Erreur")</f>
        <v>Mardi</v>
      </c>
      <c r="E2932" s="2" t="s">
        <v>35</v>
      </c>
      <c r="F2932" s="2" t="s">
        <v>107</v>
      </c>
      <c r="G2932" s="2" t="s">
        <v>108</v>
      </c>
      <c r="H2932" s="4" t="s">
        <v>22</v>
      </c>
      <c r="I2932" s="5">
        <v>59.999999999999986</v>
      </c>
      <c r="J2932" s="6">
        <v>250</v>
      </c>
      <c r="K2932" s="7">
        <v>149999.99999999997</v>
      </c>
      <c r="L2932" s="7">
        <v>59999.999999999993</v>
      </c>
      <c r="M2932" s="8">
        <v>0.4</v>
      </c>
      <c r="N2932" s="2" t="s">
        <v>82</v>
      </c>
      <c r="O2932">
        <f t="shared" si="360"/>
        <v>2021</v>
      </c>
      <c r="P2932">
        <f t="shared" si="361"/>
        <v>10</v>
      </c>
      <c r="Q2932" t="str">
        <f t="shared" si="362"/>
        <v>oct</v>
      </c>
      <c r="R2932" t="str">
        <f t="shared" si="363"/>
        <v>South Dakota</v>
      </c>
      <c r="S2932" t="str">
        <f t="shared" si="364"/>
        <v>2021-10</v>
      </c>
      <c r="T2932">
        <f>IF(AND(COUNTIF(Calculs!$Q$2:$Q$12,$O2932)&gt;0,COUNTIF(Calculs!$S$2:$S$12,$E2932)&gt;0,COUNTIF(Calculs!$U$2:$U$12,$H2932)&gt;0),1,0)</f>
        <v>1</v>
      </c>
      <c r="U2932">
        <f t="shared" si="365"/>
        <v>149999.99999999997</v>
      </c>
      <c r="V2932">
        <f t="shared" si="366"/>
        <v>250</v>
      </c>
      <c r="W2932">
        <f t="shared" si="367"/>
        <v>59999.999999999993</v>
      </c>
    </row>
    <row r="2933" spans="1:23" ht="15.75" customHeight="1" x14ac:dyDescent="0.3">
      <c r="A2933" s="2" t="s">
        <v>25</v>
      </c>
      <c r="B2933" s="2">
        <v>1185732</v>
      </c>
      <c r="C2933" s="3">
        <v>44512</v>
      </c>
      <c r="D2933" s="12" t="str" cm="1">
        <f t="array" ref="D2933">_xlfn.SWITCH(WEEKDAY(C2933,2), 1, "Lundi", 2, "Mardi", 3, "Mercredi", 4, "Jeudi", 5, "Vendredi", 6, "Samedi", 7, "Dimanche", "Erreur")</f>
        <v>Vendredi</v>
      </c>
      <c r="E2933" s="2" t="s">
        <v>35</v>
      </c>
      <c r="F2933" s="2" t="s">
        <v>107</v>
      </c>
      <c r="G2933" s="2" t="s">
        <v>108</v>
      </c>
      <c r="H2933" s="4" t="s">
        <v>16</v>
      </c>
      <c r="I2933" s="5">
        <v>54.999999999999993</v>
      </c>
      <c r="J2933" s="6">
        <v>400</v>
      </c>
      <c r="K2933" s="7">
        <v>219999.99999999997</v>
      </c>
      <c r="L2933" s="7">
        <v>76999.999999999985</v>
      </c>
      <c r="M2933" s="8">
        <v>0.35</v>
      </c>
      <c r="N2933" s="2" t="s">
        <v>82</v>
      </c>
      <c r="O2933">
        <f t="shared" si="360"/>
        <v>2021</v>
      </c>
      <c r="P2933">
        <f t="shared" si="361"/>
        <v>11</v>
      </c>
      <c r="Q2933" t="str">
        <f t="shared" si="362"/>
        <v>nov</v>
      </c>
      <c r="R2933" t="str">
        <f t="shared" si="363"/>
        <v>South Dakota</v>
      </c>
      <c r="S2933" t="str">
        <f t="shared" si="364"/>
        <v>2021-11</v>
      </c>
      <c r="T2933">
        <f>IF(AND(COUNTIF(Calculs!$Q$2:$Q$12,$O2933)&gt;0,COUNTIF(Calculs!$S$2:$S$12,$E2933)&gt;0,COUNTIF(Calculs!$U$2:$U$12,$H2933)&gt;0),1,0)</f>
        <v>1</v>
      </c>
      <c r="U2933">
        <f t="shared" si="365"/>
        <v>219999.99999999997</v>
      </c>
      <c r="V2933">
        <f t="shared" si="366"/>
        <v>400</v>
      </c>
      <c r="W2933">
        <f t="shared" si="367"/>
        <v>76999.999999999985</v>
      </c>
    </row>
    <row r="2934" spans="1:23" ht="15.75" customHeight="1" x14ac:dyDescent="0.3">
      <c r="A2934" s="2" t="s">
        <v>25</v>
      </c>
      <c r="B2934" s="2">
        <v>1185732</v>
      </c>
      <c r="C2934" s="3">
        <v>44512</v>
      </c>
      <c r="D2934" s="12" t="str" cm="1">
        <f t="array" ref="D2934">_xlfn.SWITCH(WEEKDAY(C2934,2), 1, "Lundi", 2, "Mardi", 3, "Mercredi", 4, "Jeudi", 5, "Vendredi", 6, "Samedi", 7, "Dimanche", "Erreur")</f>
        <v>Vendredi</v>
      </c>
      <c r="E2934" s="2" t="s">
        <v>35</v>
      </c>
      <c r="F2934" s="2" t="s">
        <v>107</v>
      </c>
      <c r="G2934" s="2" t="s">
        <v>108</v>
      </c>
      <c r="H2934" s="4" t="s">
        <v>18</v>
      </c>
      <c r="I2934" s="5">
        <v>45</v>
      </c>
      <c r="J2934" s="6">
        <v>250</v>
      </c>
      <c r="K2934" s="7">
        <v>112500</v>
      </c>
      <c r="L2934" s="7">
        <v>33750</v>
      </c>
      <c r="M2934" s="8">
        <v>0.3</v>
      </c>
      <c r="N2934" s="2" t="s">
        <v>82</v>
      </c>
      <c r="O2934">
        <f t="shared" si="360"/>
        <v>2021</v>
      </c>
      <c r="P2934">
        <f t="shared" si="361"/>
        <v>11</v>
      </c>
      <c r="Q2934" t="str">
        <f t="shared" si="362"/>
        <v>nov</v>
      </c>
      <c r="R2934" t="str">
        <f t="shared" si="363"/>
        <v>South Dakota</v>
      </c>
      <c r="S2934" t="str">
        <f t="shared" si="364"/>
        <v>2021-11</v>
      </c>
      <c r="T2934">
        <f>IF(AND(COUNTIF(Calculs!$Q$2:$Q$12,$O2934)&gt;0,COUNTIF(Calculs!$S$2:$S$12,$E2934)&gt;0,COUNTIF(Calculs!$U$2:$U$12,$H2934)&gt;0),1,0)</f>
        <v>1</v>
      </c>
      <c r="U2934">
        <f t="shared" si="365"/>
        <v>112500</v>
      </c>
      <c r="V2934">
        <f t="shared" si="366"/>
        <v>250</v>
      </c>
      <c r="W2934">
        <f t="shared" si="367"/>
        <v>33750</v>
      </c>
    </row>
    <row r="2935" spans="1:23" ht="15.75" customHeight="1" x14ac:dyDescent="0.3">
      <c r="A2935" s="2" t="s">
        <v>25</v>
      </c>
      <c r="B2935" s="2">
        <v>1185732</v>
      </c>
      <c r="C2935" s="3">
        <v>44512</v>
      </c>
      <c r="D2935" s="12" t="str" cm="1">
        <f t="array" ref="D2935">_xlfn.SWITCH(WEEKDAY(C2935,2), 1, "Lundi", 2, "Mardi", 3, "Mercredi", 4, "Jeudi", 5, "Vendredi", 6, "Samedi", 7, "Dimanche", "Erreur")</f>
        <v>Vendredi</v>
      </c>
      <c r="E2935" s="2" t="s">
        <v>35</v>
      </c>
      <c r="F2935" s="2" t="s">
        <v>107</v>
      </c>
      <c r="G2935" s="2" t="s">
        <v>108</v>
      </c>
      <c r="H2935" s="4" t="s">
        <v>19</v>
      </c>
      <c r="I2935" s="5">
        <v>45</v>
      </c>
      <c r="J2935" s="6">
        <v>195</v>
      </c>
      <c r="K2935" s="7">
        <v>87750</v>
      </c>
      <c r="L2935" s="7">
        <v>26325</v>
      </c>
      <c r="M2935" s="8">
        <v>0.3</v>
      </c>
      <c r="N2935" s="2" t="s">
        <v>82</v>
      </c>
      <c r="O2935">
        <f t="shared" si="360"/>
        <v>2021</v>
      </c>
      <c r="P2935">
        <f t="shared" si="361"/>
        <v>11</v>
      </c>
      <c r="Q2935" t="str">
        <f t="shared" si="362"/>
        <v>nov</v>
      </c>
      <c r="R2935" t="str">
        <f t="shared" si="363"/>
        <v>South Dakota</v>
      </c>
      <c r="S2935" t="str">
        <f t="shared" si="364"/>
        <v>2021-11</v>
      </c>
      <c r="T2935">
        <f>IF(AND(COUNTIF(Calculs!$Q$2:$Q$12,$O2935)&gt;0,COUNTIF(Calculs!$S$2:$S$12,$E2935)&gt;0,COUNTIF(Calculs!$U$2:$U$12,$H2935)&gt;0),1,0)</f>
        <v>1</v>
      </c>
      <c r="U2935">
        <f t="shared" si="365"/>
        <v>87750</v>
      </c>
      <c r="V2935">
        <f t="shared" si="366"/>
        <v>195</v>
      </c>
      <c r="W2935">
        <f t="shared" si="367"/>
        <v>26325</v>
      </c>
    </row>
    <row r="2936" spans="1:23" ht="15.75" customHeight="1" x14ac:dyDescent="0.3">
      <c r="A2936" s="2" t="s">
        <v>25</v>
      </c>
      <c r="B2936" s="2">
        <v>1185732</v>
      </c>
      <c r="C2936" s="3">
        <v>44512</v>
      </c>
      <c r="D2936" s="12" t="str" cm="1">
        <f t="array" ref="D2936">_xlfn.SWITCH(WEEKDAY(C2936,2), 1, "Lundi", 2, "Mardi", 3, "Mercredi", 4, "Jeudi", 5, "Vendredi", 6, "Samedi", 7, "Dimanche", "Erreur")</f>
        <v>Vendredi</v>
      </c>
      <c r="E2936" s="2" t="s">
        <v>35</v>
      </c>
      <c r="F2936" s="2" t="s">
        <v>107</v>
      </c>
      <c r="G2936" s="2" t="s">
        <v>108</v>
      </c>
      <c r="H2936" s="4" t="s">
        <v>20</v>
      </c>
      <c r="I2936" s="5">
        <v>45</v>
      </c>
      <c r="J2936" s="6">
        <v>175</v>
      </c>
      <c r="K2936" s="7">
        <v>78750</v>
      </c>
      <c r="L2936" s="7">
        <v>23625</v>
      </c>
      <c r="M2936" s="8">
        <v>0.3</v>
      </c>
      <c r="N2936" s="2" t="s">
        <v>82</v>
      </c>
      <c r="O2936">
        <f t="shared" si="360"/>
        <v>2021</v>
      </c>
      <c r="P2936">
        <f t="shared" si="361"/>
        <v>11</v>
      </c>
      <c r="Q2936" t="str">
        <f t="shared" si="362"/>
        <v>nov</v>
      </c>
      <c r="R2936" t="str">
        <f t="shared" si="363"/>
        <v>South Dakota</v>
      </c>
      <c r="S2936" t="str">
        <f t="shared" si="364"/>
        <v>2021-11</v>
      </c>
      <c r="T2936">
        <f>IF(AND(COUNTIF(Calculs!$Q$2:$Q$12,$O2936)&gt;0,COUNTIF(Calculs!$S$2:$S$12,$E2936)&gt;0,COUNTIF(Calculs!$U$2:$U$12,$H2936)&gt;0),1,0)</f>
        <v>1</v>
      </c>
      <c r="U2936">
        <f t="shared" si="365"/>
        <v>78750</v>
      </c>
      <c r="V2936">
        <f t="shared" si="366"/>
        <v>175</v>
      </c>
      <c r="W2936">
        <f t="shared" si="367"/>
        <v>23625</v>
      </c>
    </row>
    <row r="2937" spans="1:23" ht="15.75" customHeight="1" x14ac:dyDescent="0.3">
      <c r="A2937" s="2" t="s">
        <v>25</v>
      </c>
      <c r="B2937" s="2">
        <v>1185732</v>
      </c>
      <c r="C2937" s="3">
        <v>44512</v>
      </c>
      <c r="D2937" s="12" t="str" cm="1">
        <f t="array" ref="D2937">_xlfn.SWITCH(WEEKDAY(C2937,2), 1, "Lundi", 2, "Mardi", 3, "Mercredi", 4, "Jeudi", 5, "Vendredi", 6, "Samedi", 7, "Dimanche", "Erreur")</f>
        <v>Vendredi</v>
      </c>
      <c r="E2937" s="2" t="s">
        <v>35</v>
      </c>
      <c r="F2937" s="2" t="s">
        <v>107</v>
      </c>
      <c r="G2937" s="2" t="s">
        <v>108</v>
      </c>
      <c r="H2937" s="4" t="s">
        <v>21</v>
      </c>
      <c r="I2937" s="5">
        <v>60</v>
      </c>
      <c r="J2937" s="6">
        <v>150</v>
      </c>
      <c r="K2937" s="7">
        <v>90000</v>
      </c>
      <c r="L2937" s="7">
        <v>31499.999999999996</v>
      </c>
      <c r="M2937" s="8">
        <v>0.35</v>
      </c>
      <c r="N2937" s="2" t="s">
        <v>82</v>
      </c>
      <c r="O2937">
        <f t="shared" si="360"/>
        <v>2021</v>
      </c>
      <c r="P2937">
        <f t="shared" si="361"/>
        <v>11</v>
      </c>
      <c r="Q2937" t="str">
        <f t="shared" si="362"/>
        <v>nov</v>
      </c>
      <c r="R2937" t="str">
        <f t="shared" si="363"/>
        <v>South Dakota</v>
      </c>
      <c r="S2937" t="str">
        <f t="shared" si="364"/>
        <v>2021-11</v>
      </c>
      <c r="T2937">
        <f>IF(AND(COUNTIF(Calculs!$Q$2:$Q$12,$O2937)&gt;0,COUNTIF(Calculs!$S$2:$S$12,$E2937)&gt;0,COUNTIF(Calculs!$U$2:$U$12,$H2937)&gt;0),1,0)</f>
        <v>1</v>
      </c>
      <c r="U2937">
        <f t="shared" si="365"/>
        <v>90000</v>
      </c>
      <c r="V2937">
        <f t="shared" si="366"/>
        <v>150</v>
      </c>
      <c r="W2937">
        <f t="shared" si="367"/>
        <v>31499.999999999996</v>
      </c>
    </row>
    <row r="2938" spans="1:23" ht="15.75" customHeight="1" x14ac:dyDescent="0.3">
      <c r="A2938" s="2" t="s">
        <v>25</v>
      </c>
      <c r="B2938" s="2">
        <v>1185732</v>
      </c>
      <c r="C2938" s="3">
        <v>44512</v>
      </c>
      <c r="D2938" s="12" t="str" cm="1">
        <f t="array" ref="D2938">_xlfn.SWITCH(WEEKDAY(C2938,2), 1, "Lundi", 2, "Mardi", 3, "Mercredi", 4, "Jeudi", 5, "Vendredi", 6, "Samedi", 7, "Dimanche", "Erreur")</f>
        <v>Vendredi</v>
      </c>
      <c r="E2938" s="2" t="s">
        <v>35</v>
      </c>
      <c r="F2938" s="2" t="s">
        <v>107</v>
      </c>
      <c r="G2938" s="2" t="s">
        <v>108</v>
      </c>
      <c r="H2938" s="4" t="s">
        <v>22</v>
      </c>
      <c r="I2938" s="5">
        <v>64.999999999999986</v>
      </c>
      <c r="J2938" s="6">
        <v>250</v>
      </c>
      <c r="K2938" s="7">
        <v>162499.99999999997</v>
      </c>
      <c r="L2938" s="7">
        <v>64999.999999999993</v>
      </c>
      <c r="M2938" s="8">
        <v>0.4</v>
      </c>
      <c r="N2938" s="2" t="s">
        <v>82</v>
      </c>
      <c r="O2938">
        <f t="shared" si="360"/>
        <v>2021</v>
      </c>
      <c r="P2938">
        <f t="shared" si="361"/>
        <v>11</v>
      </c>
      <c r="Q2938" t="str">
        <f t="shared" si="362"/>
        <v>nov</v>
      </c>
      <c r="R2938" t="str">
        <f t="shared" si="363"/>
        <v>South Dakota</v>
      </c>
      <c r="S2938" t="str">
        <f t="shared" si="364"/>
        <v>2021-11</v>
      </c>
      <c r="T2938">
        <f>IF(AND(COUNTIF(Calculs!$Q$2:$Q$12,$O2938)&gt;0,COUNTIF(Calculs!$S$2:$S$12,$E2938)&gt;0,COUNTIF(Calculs!$U$2:$U$12,$H2938)&gt;0),1,0)</f>
        <v>1</v>
      </c>
      <c r="U2938">
        <f t="shared" si="365"/>
        <v>162499.99999999997</v>
      </c>
      <c r="V2938">
        <f t="shared" si="366"/>
        <v>250</v>
      </c>
      <c r="W2938">
        <f t="shared" si="367"/>
        <v>64999.999999999993</v>
      </c>
    </row>
    <row r="2939" spans="1:23" ht="15.75" customHeight="1" x14ac:dyDescent="0.3">
      <c r="A2939" s="2" t="s">
        <v>25</v>
      </c>
      <c r="B2939" s="2">
        <v>1185732</v>
      </c>
      <c r="C2939" s="3">
        <v>44541</v>
      </c>
      <c r="D2939" s="12" t="str" cm="1">
        <f t="array" ref="D2939">_xlfn.SWITCH(WEEKDAY(C2939,2), 1, "Lundi", 2, "Mardi", 3, "Mercredi", 4, "Jeudi", 5, "Vendredi", 6, "Samedi", 7, "Dimanche", "Erreur")</f>
        <v>Samedi</v>
      </c>
      <c r="E2939" s="2" t="s">
        <v>35</v>
      </c>
      <c r="F2939" s="2" t="s">
        <v>107</v>
      </c>
      <c r="G2939" s="2" t="s">
        <v>108</v>
      </c>
      <c r="H2939" s="4" t="s">
        <v>16</v>
      </c>
      <c r="I2939" s="5">
        <v>60</v>
      </c>
      <c r="J2939" s="6">
        <v>500</v>
      </c>
      <c r="K2939" s="7">
        <v>300000</v>
      </c>
      <c r="L2939" s="7">
        <v>105000</v>
      </c>
      <c r="M2939" s="8">
        <v>0.35</v>
      </c>
      <c r="N2939" s="2" t="s">
        <v>82</v>
      </c>
      <c r="O2939">
        <f t="shared" si="360"/>
        <v>2021</v>
      </c>
      <c r="P2939">
        <f t="shared" si="361"/>
        <v>12</v>
      </c>
      <c r="Q2939" t="str">
        <f t="shared" si="362"/>
        <v>déc</v>
      </c>
      <c r="R2939" t="str">
        <f t="shared" si="363"/>
        <v>South Dakota</v>
      </c>
      <c r="S2939" t="str">
        <f t="shared" si="364"/>
        <v>2021-12</v>
      </c>
      <c r="T2939">
        <f>IF(AND(COUNTIF(Calculs!$Q$2:$Q$12,$O2939)&gt;0,COUNTIF(Calculs!$S$2:$S$12,$E2939)&gt;0,COUNTIF(Calculs!$U$2:$U$12,$H2939)&gt;0),1,0)</f>
        <v>1</v>
      </c>
      <c r="U2939">
        <f t="shared" si="365"/>
        <v>300000</v>
      </c>
      <c r="V2939">
        <f t="shared" si="366"/>
        <v>500</v>
      </c>
      <c r="W2939">
        <f t="shared" si="367"/>
        <v>105000</v>
      </c>
    </row>
    <row r="2940" spans="1:23" ht="15.75" customHeight="1" x14ac:dyDescent="0.3">
      <c r="A2940" s="2" t="s">
        <v>25</v>
      </c>
      <c r="B2940" s="2">
        <v>1185732</v>
      </c>
      <c r="C2940" s="3">
        <v>44541</v>
      </c>
      <c r="D2940" s="12" t="str" cm="1">
        <f t="array" ref="D2940">_xlfn.SWITCH(WEEKDAY(C2940,2), 1, "Lundi", 2, "Mardi", 3, "Mercredi", 4, "Jeudi", 5, "Vendredi", 6, "Samedi", 7, "Dimanche", "Erreur")</f>
        <v>Samedi</v>
      </c>
      <c r="E2940" s="2" t="s">
        <v>35</v>
      </c>
      <c r="F2940" s="2" t="s">
        <v>107</v>
      </c>
      <c r="G2940" s="2" t="s">
        <v>108</v>
      </c>
      <c r="H2940" s="4" t="s">
        <v>18</v>
      </c>
      <c r="I2940" s="5">
        <v>50</v>
      </c>
      <c r="J2940" s="6">
        <v>300</v>
      </c>
      <c r="K2940" s="7">
        <v>150000</v>
      </c>
      <c r="L2940" s="7">
        <v>45000</v>
      </c>
      <c r="M2940" s="8">
        <v>0.3</v>
      </c>
      <c r="N2940" s="2" t="s">
        <v>82</v>
      </c>
      <c r="O2940">
        <f t="shared" si="360"/>
        <v>2021</v>
      </c>
      <c r="P2940">
        <f t="shared" si="361"/>
        <v>12</v>
      </c>
      <c r="Q2940" t="str">
        <f t="shared" si="362"/>
        <v>déc</v>
      </c>
      <c r="R2940" t="str">
        <f t="shared" si="363"/>
        <v>South Dakota</v>
      </c>
      <c r="S2940" t="str">
        <f t="shared" si="364"/>
        <v>2021-12</v>
      </c>
      <c r="T2940">
        <f>IF(AND(COUNTIF(Calculs!$Q$2:$Q$12,$O2940)&gt;0,COUNTIF(Calculs!$S$2:$S$12,$E2940)&gt;0,COUNTIF(Calculs!$U$2:$U$12,$H2940)&gt;0),1,0)</f>
        <v>1</v>
      </c>
      <c r="U2940">
        <f t="shared" si="365"/>
        <v>150000</v>
      </c>
      <c r="V2940">
        <f t="shared" si="366"/>
        <v>300</v>
      </c>
      <c r="W2940">
        <f t="shared" si="367"/>
        <v>45000</v>
      </c>
    </row>
    <row r="2941" spans="1:23" ht="15.75" customHeight="1" x14ac:dyDescent="0.3">
      <c r="A2941" s="2" t="s">
        <v>25</v>
      </c>
      <c r="B2941" s="2">
        <v>1185732</v>
      </c>
      <c r="C2941" s="3">
        <v>44541</v>
      </c>
      <c r="D2941" s="12" t="str" cm="1">
        <f t="array" ref="D2941">_xlfn.SWITCH(WEEKDAY(C2941,2), 1, "Lundi", 2, "Mardi", 3, "Mercredi", 4, "Jeudi", 5, "Vendredi", 6, "Samedi", 7, "Dimanche", "Erreur")</f>
        <v>Samedi</v>
      </c>
      <c r="E2941" s="2" t="s">
        <v>35</v>
      </c>
      <c r="F2941" s="2" t="s">
        <v>107</v>
      </c>
      <c r="G2941" s="2" t="s">
        <v>108</v>
      </c>
      <c r="H2941" s="4" t="s">
        <v>19</v>
      </c>
      <c r="I2941" s="5">
        <v>50</v>
      </c>
      <c r="J2941" s="6">
        <v>250</v>
      </c>
      <c r="K2941" s="7">
        <v>125000</v>
      </c>
      <c r="L2941" s="7">
        <v>37500</v>
      </c>
      <c r="M2941" s="8">
        <v>0.3</v>
      </c>
      <c r="N2941" s="2" t="s">
        <v>82</v>
      </c>
      <c r="O2941">
        <f t="shared" si="360"/>
        <v>2021</v>
      </c>
      <c r="P2941">
        <f t="shared" si="361"/>
        <v>12</v>
      </c>
      <c r="Q2941" t="str">
        <f t="shared" si="362"/>
        <v>déc</v>
      </c>
      <c r="R2941" t="str">
        <f t="shared" si="363"/>
        <v>South Dakota</v>
      </c>
      <c r="S2941" t="str">
        <f t="shared" si="364"/>
        <v>2021-12</v>
      </c>
      <c r="T2941">
        <f>IF(AND(COUNTIF(Calculs!$Q$2:$Q$12,$O2941)&gt;0,COUNTIF(Calculs!$S$2:$S$12,$E2941)&gt;0,COUNTIF(Calculs!$U$2:$U$12,$H2941)&gt;0),1,0)</f>
        <v>1</v>
      </c>
      <c r="U2941">
        <f t="shared" si="365"/>
        <v>125000</v>
      </c>
      <c r="V2941">
        <f t="shared" si="366"/>
        <v>250</v>
      </c>
      <c r="W2941">
        <f t="shared" si="367"/>
        <v>37500</v>
      </c>
    </row>
    <row r="2942" spans="1:23" ht="15.75" customHeight="1" x14ac:dyDescent="0.3">
      <c r="A2942" s="2" t="s">
        <v>25</v>
      </c>
      <c r="B2942" s="2">
        <v>1185732</v>
      </c>
      <c r="C2942" s="3">
        <v>44541</v>
      </c>
      <c r="D2942" s="12" t="str" cm="1">
        <f t="array" ref="D2942">_xlfn.SWITCH(WEEKDAY(C2942,2), 1, "Lundi", 2, "Mardi", 3, "Mercredi", 4, "Jeudi", 5, "Vendredi", 6, "Samedi", 7, "Dimanche", "Erreur")</f>
        <v>Samedi</v>
      </c>
      <c r="E2942" s="2" t="s">
        <v>35</v>
      </c>
      <c r="F2942" s="2" t="s">
        <v>107</v>
      </c>
      <c r="G2942" s="2" t="s">
        <v>108</v>
      </c>
      <c r="H2942" s="4" t="s">
        <v>20</v>
      </c>
      <c r="I2942" s="5">
        <v>50</v>
      </c>
      <c r="J2942" s="6">
        <v>200</v>
      </c>
      <c r="K2942" s="7">
        <v>100000</v>
      </c>
      <c r="L2942" s="7">
        <v>30000</v>
      </c>
      <c r="M2942" s="8">
        <v>0.3</v>
      </c>
      <c r="N2942" s="2" t="s">
        <v>82</v>
      </c>
      <c r="O2942">
        <f t="shared" si="360"/>
        <v>2021</v>
      </c>
      <c r="P2942">
        <f t="shared" si="361"/>
        <v>12</v>
      </c>
      <c r="Q2942" t="str">
        <f t="shared" si="362"/>
        <v>déc</v>
      </c>
      <c r="R2942" t="str">
        <f t="shared" si="363"/>
        <v>South Dakota</v>
      </c>
      <c r="S2942" t="str">
        <f t="shared" si="364"/>
        <v>2021-12</v>
      </c>
      <c r="T2942">
        <f>IF(AND(COUNTIF(Calculs!$Q$2:$Q$12,$O2942)&gt;0,COUNTIF(Calculs!$S$2:$S$12,$E2942)&gt;0,COUNTIF(Calculs!$U$2:$U$12,$H2942)&gt;0),1,0)</f>
        <v>1</v>
      </c>
      <c r="U2942">
        <f t="shared" si="365"/>
        <v>100000</v>
      </c>
      <c r="V2942">
        <f t="shared" si="366"/>
        <v>200</v>
      </c>
      <c r="W2942">
        <f t="shared" si="367"/>
        <v>30000</v>
      </c>
    </row>
    <row r="2943" spans="1:23" ht="15.75" customHeight="1" x14ac:dyDescent="0.3">
      <c r="A2943" s="2" t="s">
        <v>25</v>
      </c>
      <c r="B2943" s="2">
        <v>1185732</v>
      </c>
      <c r="C2943" s="3">
        <v>44541</v>
      </c>
      <c r="D2943" s="12" t="str" cm="1">
        <f t="array" ref="D2943">_xlfn.SWITCH(WEEKDAY(C2943,2), 1, "Lundi", 2, "Mardi", 3, "Mercredi", 4, "Jeudi", 5, "Vendredi", 6, "Samedi", 7, "Dimanche", "Erreur")</f>
        <v>Samedi</v>
      </c>
      <c r="E2943" s="2" t="s">
        <v>35</v>
      </c>
      <c r="F2943" s="2" t="s">
        <v>107</v>
      </c>
      <c r="G2943" s="2" t="s">
        <v>108</v>
      </c>
      <c r="H2943" s="4" t="s">
        <v>21</v>
      </c>
      <c r="I2943" s="5">
        <v>60</v>
      </c>
      <c r="J2943" s="6">
        <v>200</v>
      </c>
      <c r="K2943" s="7">
        <v>120000</v>
      </c>
      <c r="L2943" s="7">
        <v>42000</v>
      </c>
      <c r="M2943" s="8">
        <v>0.35</v>
      </c>
      <c r="N2943" s="2" t="s">
        <v>82</v>
      </c>
      <c r="O2943">
        <f t="shared" si="360"/>
        <v>2021</v>
      </c>
      <c r="P2943">
        <f t="shared" si="361"/>
        <v>12</v>
      </c>
      <c r="Q2943" t="str">
        <f t="shared" si="362"/>
        <v>déc</v>
      </c>
      <c r="R2943" t="str">
        <f t="shared" si="363"/>
        <v>South Dakota</v>
      </c>
      <c r="S2943" t="str">
        <f t="shared" si="364"/>
        <v>2021-12</v>
      </c>
      <c r="T2943">
        <f>IF(AND(COUNTIF(Calculs!$Q$2:$Q$12,$O2943)&gt;0,COUNTIF(Calculs!$S$2:$S$12,$E2943)&gt;0,COUNTIF(Calculs!$U$2:$U$12,$H2943)&gt;0),1,0)</f>
        <v>1</v>
      </c>
      <c r="U2943">
        <f t="shared" si="365"/>
        <v>120000</v>
      </c>
      <c r="V2943">
        <f t="shared" si="366"/>
        <v>200</v>
      </c>
      <c r="W2943">
        <f t="shared" si="367"/>
        <v>42000</v>
      </c>
    </row>
    <row r="2944" spans="1:23" ht="15.75" customHeight="1" x14ac:dyDescent="0.3">
      <c r="A2944" s="2" t="s">
        <v>25</v>
      </c>
      <c r="B2944" s="2">
        <v>1185732</v>
      </c>
      <c r="C2944" s="3">
        <v>44541</v>
      </c>
      <c r="D2944" s="12" t="str" cm="1">
        <f t="array" ref="D2944">_xlfn.SWITCH(WEEKDAY(C2944,2), 1, "Lundi", 2, "Mardi", 3, "Mercredi", 4, "Jeudi", 5, "Vendredi", 6, "Samedi", 7, "Dimanche", "Erreur")</f>
        <v>Samedi</v>
      </c>
      <c r="E2944" s="2" t="s">
        <v>35</v>
      </c>
      <c r="F2944" s="2" t="s">
        <v>107</v>
      </c>
      <c r="G2944" s="2" t="s">
        <v>108</v>
      </c>
      <c r="H2944" s="4" t="s">
        <v>22</v>
      </c>
      <c r="I2944" s="5">
        <v>64.999999999999986</v>
      </c>
      <c r="J2944" s="6">
        <v>300</v>
      </c>
      <c r="K2944" s="7">
        <v>194999.99999999997</v>
      </c>
      <c r="L2944" s="7">
        <v>77999.999999999985</v>
      </c>
      <c r="M2944" s="8">
        <v>0.4</v>
      </c>
      <c r="N2944" s="2" t="s">
        <v>82</v>
      </c>
      <c r="O2944">
        <f t="shared" si="360"/>
        <v>2021</v>
      </c>
      <c r="P2944">
        <f t="shared" si="361"/>
        <v>12</v>
      </c>
      <c r="Q2944" t="str">
        <f t="shared" si="362"/>
        <v>déc</v>
      </c>
      <c r="R2944" t="str">
        <f t="shared" si="363"/>
        <v>South Dakota</v>
      </c>
      <c r="S2944" t="str">
        <f t="shared" si="364"/>
        <v>2021-12</v>
      </c>
      <c r="T2944">
        <f>IF(AND(COUNTIF(Calculs!$Q$2:$Q$12,$O2944)&gt;0,COUNTIF(Calculs!$S$2:$S$12,$E2944)&gt;0,COUNTIF(Calculs!$U$2:$U$12,$H2944)&gt;0),1,0)</f>
        <v>1</v>
      </c>
      <c r="U2944">
        <f t="shared" si="365"/>
        <v>194999.99999999997</v>
      </c>
      <c r="V2944">
        <f t="shared" si="366"/>
        <v>300</v>
      </c>
      <c r="W2944">
        <f t="shared" si="367"/>
        <v>77999.999999999985</v>
      </c>
    </row>
    <row r="2945" spans="1:23" ht="15.75" customHeight="1" x14ac:dyDescent="0.3">
      <c r="A2945" s="2" t="s">
        <v>25</v>
      </c>
      <c r="B2945" s="2">
        <v>1185732</v>
      </c>
      <c r="C2945" s="3">
        <v>44205</v>
      </c>
      <c r="D2945" s="12" t="str" cm="1">
        <f t="array" ref="D2945">_xlfn.SWITCH(WEEKDAY(C2945,2), 1, "Lundi", 2, "Mardi", 3, "Mercredi", 4, "Jeudi", 5, "Vendredi", 6, "Samedi", 7, "Dimanche", "Erreur")</f>
        <v>Samedi</v>
      </c>
      <c r="E2945" s="2" t="s">
        <v>35</v>
      </c>
      <c r="F2945" s="2" t="s">
        <v>107</v>
      </c>
      <c r="G2945" s="2" t="s">
        <v>108</v>
      </c>
      <c r="H2945" s="4" t="s">
        <v>16</v>
      </c>
      <c r="I2945" s="5">
        <v>35</v>
      </c>
      <c r="J2945" s="6">
        <v>475</v>
      </c>
      <c r="K2945" s="7">
        <v>166250</v>
      </c>
      <c r="L2945" s="7">
        <v>58187.499999999993</v>
      </c>
      <c r="M2945" s="8">
        <v>0.35</v>
      </c>
      <c r="N2945" s="2" t="s">
        <v>82</v>
      </c>
      <c r="O2945">
        <f t="shared" si="360"/>
        <v>2021</v>
      </c>
      <c r="P2945">
        <f t="shared" si="361"/>
        <v>1</v>
      </c>
      <c r="Q2945" t="str">
        <f t="shared" si="362"/>
        <v>janv</v>
      </c>
      <c r="R2945" t="str">
        <f t="shared" si="363"/>
        <v>South Dakota</v>
      </c>
      <c r="S2945" t="str">
        <f t="shared" si="364"/>
        <v>2021-01</v>
      </c>
      <c r="T2945">
        <f>IF(AND(COUNTIF(Calculs!$Q$2:$Q$12,$O2945)&gt;0,COUNTIF(Calculs!$S$2:$S$12,$E2945)&gt;0,COUNTIF(Calculs!$U$2:$U$12,$H2945)&gt;0),1,0)</f>
        <v>1</v>
      </c>
      <c r="U2945">
        <f t="shared" si="365"/>
        <v>166250</v>
      </c>
      <c r="V2945">
        <f t="shared" si="366"/>
        <v>475</v>
      </c>
      <c r="W2945">
        <f t="shared" si="367"/>
        <v>58187.499999999993</v>
      </c>
    </row>
    <row r="2946" spans="1:23" ht="15.75" customHeight="1" x14ac:dyDescent="0.3">
      <c r="A2946" s="2" t="s">
        <v>25</v>
      </c>
      <c r="B2946" s="2">
        <v>1185732</v>
      </c>
      <c r="C2946" s="3">
        <v>44205</v>
      </c>
      <c r="D2946" s="12" t="str" cm="1">
        <f t="array" ref="D2946">_xlfn.SWITCH(WEEKDAY(C2946,2), 1, "Lundi", 2, "Mardi", 3, "Mercredi", 4, "Jeudi", 5, "Vendredi", 6, "Samedi", 7, "Dimanche", "Erreur")</f>
        <v>Samedi</v>
      </c>
      <c r="E2946" s="2" t="s">
        <v>35</v>
      </c>
      <c r="F2946" s="2" t="s">
        <v>107</v>
      </c>
      <c r="G2946" s="2" t="s">
        <v>108</v>
      </c>
      <c r="H2946" s="4" t="s">
        <v>18</v>
      </c>
      <c r="I2946" s="5">
        <v>35</v>
      </c>
      <c r="J2946" s="6">
        <v>275</v>
      </c>
      <c r="K2946" s="7">
        <v>96250</v>
      </c>
      <c r="L2946" s="7">
        <v>28875</v>
      </c>
      <c r="M2946" s="8">
        <v>0.3</v>
      </c>
      <c r="N2946" s="2" t="s">
        <v>82</v>
      </c>
      <c r="O2946">
        <f t="shared" si="360"/>
        <v>2021</v>
      </c>
      <c r="P2946">
        <f t="shared" si="361"/>
        <v>1</v>
      </c>
      <c r="Q2946" t="str">
        <f t="shared" si="362"/>
        <v>janv</v>
      </c>
      <c r="R2946" t="str">
        <f t="shared" si="363"/>
        <v>South Dakota</v>
      </c>
      <c r="S2946" t="str">
        <f t="shared" si="364"/>
        <v>2021-01</v>
      </c>
      <c r="T2946">
        <f>IF(AND(COUNTIF(Calculs!$Q$2:$Q$12,$O2946)&gt;0,COUNTIF(Calculs!$S$2:$S$12,$E2946)&gt;0,COUNTIF(Calculs!$U$2:$U$12,$H2946)&gt;0),1,0)</f>
        <v>1</v>
      </c>
      <c r="U2946">
        <f t="shared" si="365"/>
        <v>96250</v>
      </c>
      <c r="V2946">
        <f t="shared" si="366"/>
        <v>275</v>
      </c>
      <c r="W2946">
        <f t="shared" si="367"/>
        <v>28875</v>
      </c>
    </row>
    <row r="2947" spans="1:23" ht="15.75" customHeight="1" x14ac:dyDescent="0.3">
      <c r="A2947" s="2" t="s">
        <v>25</v>
      </c>
      <c r="B2947" s="2">
        <v>1185732</v>
      </c>
      <c r="C2947" s="3">
        <v>44205</v>
      </c>
      <c r="D2947" s="12" t="str" cm="1">
        <f t="array" ref="D2947">_xlfn.SWITCH(WEEKDAY(C2947,2), 1, "Lundi", 2, "Mardi", 3, "Mercredi", 4, "Jeudi", 5, "Vendredi", 6, "Samedi", 7, "Dimanche", "Erreur")</f>
        <v>Samedi</v>
      </c>
      <c r="E2947" s="2" t="s">
        <v>35</v>
      </c>
      <c r="F2947" s="2" t="s">
        <v>107</v>
      </c>
      <c r="G2947" s="2" t="s">
        <v>108</v>
      </c>
      <c r="H2947" s="4" t="s">
        <v>19</v>
      </c>
      <c r="I2947" s="5">
        <v>25.000000000000007</v>
      </c>
      <c r="J2947" s="6">
        <v>275</v>
      </c>
      <c r="K2947" s="7">
        <v>68750.000000000015</v>
      </c>
      <c r="L2947" s="7">
        <v>20625.000000000004</v>
      </c>
      <c r="M2947" s="8">
        <v>0.3</v>
      </c>
      <c r="N2947" s="2" t="s">
        <v>82</v>
      </c>
      <c r="O2947">
        <f t="shared" ref="O2947:O3010" si="368">YEAR($C2947)</f>
        <v>2021</v>
      </c>
      <c r="P2947">
        <f t="shared" ref="P2947:P3010" si="369">MONTH($C2947)</f>
        <v>1</v>
      </c>
      <c r="Q2947" t="str">
        <f t="shared" ref="Q2947:Q3010" si="370">TEXT($C2947,"mmm")</f>
        <v>janv</v>
      </c>
      <c r="R2947" t="str">
        <f t="shared" ref="R2947:R3010" si="371">SUBSTITUTE(SUBSTITUTE($F2947,"Sud ","South "),"Ouest ","West ")</f>
        <v>South Dakota</v>
      </c>
      <c r="S2947" t="str">
        <f t="shared" ref="S2947:S3010" si="372">TEXT($C2947,"aaaa-mm")</f>
        <v>2021-01</v>
      </c>
      <c r="T2947">
        <f>IF(AND(COUNTIF(Calculs!$Q$2:$Q$12,$O2947)&gt;0,COUNTIF(Calculs!$S$2:$S$12,$E2947)&gt;0,COUNTIF(Calculs!$U$2:$U$12,$H2947)&gt;0),1,0)</f>
        <v>1</v>
      </c>
      <c r="U2947">
        <f t="shared" ref="U2947:U3010" si="373">$K2947*$T2947</f>
        <v>68750.000000000015</v>
      </c>
      <c r="V2947">
        <f t="shared" ref="V2947:V3010" si="374">$J2947*$T2947</f>
        <v>275</v>
      </c>
      <c r="W2947">
        <f t="shared" ref="W2947:W3010" si="375">$L2947*$T2947</f>
        <v>20625.000000000004</v>
      </c>
    </row>
    <row r="2948" spans="1:23" ht="15.75" customHeight="1" x14ac:dyDescent="0.3">
      <c r="A2948" s="2" t="s">
        <v>25</v>
      </c>
      <c r="B2948" s="2">
        <v>1185732</v>
      </c>
      <c r="C2948" s="3">
        <v>44205</v>
      </c>
      <c r="D2948" s="12" t="str" cm="1">
        <f t="array" ref="D2948">_xlfn.SWITCH(WEEKDAY(C2948,2), 1, "Lundi", 2, "Mardi", 3, "Mercredi", 4, "Jeudi", 5, "Vendredi", 6, "Samedi", 7, "Dimanche", "Erreur")</f>
        <v>Samedi</v>
      </c>
      <c r="E2948" s="2" t="s">
        <v>35</v>
      </c>
      <c r="F2948" s="2" t="s">
        <v>107</v>
      </c>
      <c r="G2948" s="2" t="s">
        <v>108</v>
      </c>
      <c r="H2948" s="4" t="s">
        <v>20</v>
      </c>
      <c r="I2948" s="5">
        <v>30.000000000000004</v>
      </c>
      <c r="J2948" s="6">
        <v>125</v>
      </c>
      <c r="K2948" s="7">
        <v>37500.000000000007</v>
      </c>
      <c r="L2948" s="7">
        <v>11250.000000000002</v>
      </c>
      <c r="M2948" s="8">
        <v>0.3</v>
      </c>
      <c r="N2948" s="2" t="s">
        <v>82</v>
      </c>
      <c r="O2948">
        <f t="shared" si="368"/>
        <v>2021</v>
      </c>
      <c r="P2948">
        <f t="shared" si="369"/>
        <v>1</v>
      </c>
      <c r="Q2948" t="str">
        <f t="shared" si="370"/>
        <v>janv</v>
      </c>
      <c r="R2948" t="str">
        <f t="shared" si="371"/>
        <v>South Dakota</v>
      </c>
      <c r="S2948" t="str">
        <f t="shared" si="372"/>
        <v>2021-01</v>
      </c>
      <c r="T2948">
        <f>IF(AND(COUNTIF(Calculs!$Q$2:$Q$12,$O2948)&gt;0,COUNTIF(Calculs!$S$2:$S$12,$E2948)&gt;0,COUNTIF(Calculs!$U$2:$U$12,$H2948)&gt;0),1,0)</f>
        <v>1</v>
      </c>
      <c r="U2948">
        <f t="shared" si="373"/>
        <v>37500.000000000007</v>
      </c>
      <c r="V2948">
        <f t="shared" si="374"/>
        <v>125</v>
      </c>
      <c r="W2948">
        <f t="shared" si="375"/>
        <v>11250.000000000002</v>
      </c>
    </row>
    <row r="2949" spans="1:23" ht="15.75" customHeight="1" x14ac:dyDescent="0.3">
      <c r="A2949" s="2" t="s">
        <v>25</v>
      </c>
      <c r="B2949" s="2">
        <v>1185732</v>
      </c>
      <c r="C2949" s="3">
        <v>44205</v>
      </c>
      <c r="D2949" s="12" t="str" cm="1">
        <f t="array" ref="D2949">_xlfn.SWITCH(WEEKDAY(C2949,2), 1, "Lundi", 2, "Mardi", 3, "Mercredi", 4, "Jeudi", 5, "Vendredi", 6, "Samedi", 7, "Dimanche", "Erreur")</f>
        <v>Samedi</v>
      </c>
      <c r="E2949" s="2" t="s">
        <v>35</v>
      </c>
      <c r="F2949" s="2" t="s">
        <v>107</v>
      </c>
      <c r="G2949" s="2" t="s">
        <v>108</v>
      </c>
      <c r="H2949" s="4" t="s">
        <v>21</v>
      </c>
      <c r="I2949" s="5">
        <v>44.999999999999993</v>
      </c>
      <c r="J2949" s="6">
        <v>175</v>
      </c>
      <c r="K2949" s="7">
        <v>78749.999999999985</v>
      </c>
      <c r="L2949" s="7">
        <v>27562.499999999993</v>
      </c>
      <c r="M2949" s="8">
        <v>0.35</v>
      </c>
      <c r="N2949" s="2" t="s">
        <v>82</v>
      </c>
      <c r="O2949">
        <f t="shared" si="368"/>
        <v>2021</v>
      </c>
      <c r="P2949">
        <f t="shared" si="369"/>
        <v>1</v>
      </c>
      <c r="Q2949" t="str">
        <f t="shared" si="370"/>
        <v>janv</v>
      </c>
      <c r="R2949" t="str">
        <f t="shared" si="371"/>
        <v>South Dakota</v>
      </c>
      <c r="S2949" t="str">
        <f t="shared" si="372"/>
        <v>2021-01</v>
      </c>
      <c r="T2949">
        <f>IF(AND(COUNTIF(Calculs!$Q$2:$Q$12,$O2949)&gt;0,COUNTIF(Calculs!$S$2:$S$12,$E2949)&gt;0,COUNTIF(Calculs!$U$2:$U$12,$H2949)&gt;0),1,0)</f>
        <v>1</v>
      </c>
      <c r="U2949">
        <f t="shared" si="373"/>
        <v>78749.999999999985</v>
      </c>
      <c r="V2949">
        <f t="shared" si="374"/>
        <v>175</v>
      </c>
      <c r="W2949">
        <f t="shared" si="375"/>
        <v>27562.499999999993</v>
      </c>
    </row>
    <row r="2950" spans="1:23" ht="15.75" customHeight="1" x14ac:dyDescent="0.3">
      <c r="A2950" s="2" t="s">
        <v>25</v>
      </c>
      <c r="B2950" s="2">
        <v>1185732</v>
      </c>
      <c r="C2950" s="3">
        <v>44205</v>
      </c>
      <c r="D2950" s="12" t="str" cm="1">
        <f t="array" ref="D2950">_xlfn.SWITCH(WEEKDAY(C2950,2), 1, "Lundi", 2, "Mardi", 3, "Mercredi", 4, "Jeudi", 5, "Vendredi", 6, "Samedi", 7, "Dimanche", "Erreur")</f>
        <v>Samedi</v>
      </c>
      <c r="E2950" s="2" t="s">
        <v>35</v>
      </c>
      <c r="F2950" s="2" t="s">
        <v>107</v>
      </c>
      <c r="G2950" s="2" t="s">
        <v>108</v>
      </c>
      <c r="H2950" s="4" t="s">
        <v>22</v>
      </c>
      <c r="I2950" s="5">
        <v>35</v>
      </c>
      <c r="J2950" s="6">
        <v>275</v>
      </c>
      <c r="K2950" s="7">
        <v>96250</v>
      </c>
      <c r="L2950" s="7">
        <v>38500</v>
      </c>
      <c r="M2950" s="8">
        <v>0.4</v>
      </c>
      <c r="N2950" s="2" t="s">
        <v>82</v>
      </c>
      <c r="O2950">
        <f t="shared" si="368"/>
        <v>2021</v>
      </c>
      <c r="P2950">
        <f t="shared" si="369"/>
        <v>1</v>
      </c>
      <c r="Q2950" t="str">
        <f t="shared" si="370"/>
        <v>janv</v>
      </c>
      <c r="R2950" t="str">
        <f t="shared" si="371"/>
        <v>South Dakota</v>
      </c>
      <c r="S2950" t="str">
        <f t="shared" si="372"/>
        <v>2021-01</v>
      </c>
      <c r="T2950">
        <f>IF(AND(COUNTIF(Calculs!$Q$2:$Q$12,$O2950)&gt;0,COUNTIF(Calculs!$S$2:$S$12,$E2950)&gt;0,COUNTIF(Calculs!$U$2:$U$12,$H2950)&gt;0),1,0)</f>
        <v>1</v>
      </c>
      <c r="U2950">
        <f t="shared" si="373"/>
        <v>96250</v>
      </c>
      <c r="V2950">
        <f t="shared" si="374"/>
        <v>275</v>
      </c>
      <c r="W2950">
        <f t="shared" si="375"/>
        <v>38500</v>
      </c>
    </row>
    <row r="2951" spans="1:23" ht="15.75" customHeight="1" x14ac:dyDescent="0.3">
      <c r="A2951" s="2" t="s">
        <v>25</v>
      </c>
      <c r="B2951" s="2">
        <v>1185732</v>
      </c>
      <c r="C2951" s="3">
        <v>44236</v>
      </c>
      <c r="D2951" s="12" t="str" cm="1">
        <f t="array" ref="D2951">_xlfn.SWITCH(WEEKDAY(C2951,2), 1, "Lundi", 2, "Mardi", 3, "Mercredi", 4, "Jeudi", 5, "Vendredi", 6, "Samedi", 7, "Dimanche", "Erreur")</f>
        <v>Mardi</v>
      </c>
      <c r="E2951" s="2" t="s">
        <v>35</v>
      </c>
      <c r="F2951" s="2" t="s">
        <v>107</v>
      </c>
      <c r="G2951" s="2" t="s">
        <v>108</v>
      </c>
      <c r="H2951" s="4" t="s">
        <v>16</v>
      </c>
      <c r="I2951" s="5">
        <v>35</v>
      </c>
      <c r="J2951" s="6">
        <v>525</v>
      </c>
      <c r="K2951" s="7">
        <v>183750</v>
      </c>
      <c r="L2951" s="7">
        <v>64312.499999999993</v>
      </c>
      <c r="M2951" s="8">
        <v>0.35</v>
      </c>
      <c r="N2951" s="2" t="s">
        <v>82</v>
      </c>
      <c r="O2951">
        <f t="shared" si="368"/>
        <v>2021</v>
      </c>
      <c r="P2951">
        <f t="shared" si="369"/>
        <v>2</v>
      </c>
      <c r="Q2951" t="str">
        <f t="shared" si="370"/>
        <v>févr</v>
      </c>
      <c r="R2951" t="str">
        <f t="shared" si="371"/>
        <v>South Dakota</v>
      </c>
      <c r="S2951" t="str">
        <f t="shared" si="372"/>
        <v>2021-02</v>
      </c>
      <c r="T2951">
        <f>IF(AND(COUNTIF(Calculs!$Q$2:$Q$12,$O2951)&gt;0,COUNTIF(Calculs!$S$2:$S$12,$E2951)&gt;0,COUNTIF(Calculs!$U$2:$U$12,$H2951)&gt;0),1,0)</f>
        <v>1</v>
      </c>
      <c r="U2951">
        <f t="shared" si="373"/>
        <v>183750</v>
      </c>
      <c r="V2951">
        <f t="shared" si="374"/>
        <v>525</v>
      </c>
      <c r="W2951">
        <f t="shared" si="375"/>
        <v>64312.499999999993</v>
      </c>
    </row>
    <row r="2952" spans="1:23" ht="15.75" customHeight="1" x14ac:dyDescent="0.3">
      <c r="A2952" s="2" t="s">
        <v>25</v>
      </c>
      <c r="B2952" s="2">
        <v>1185732</v>
      </c>
      <c r="C2952" s="3">
        <v>44236</v>
      </c>
      <c r="D2952" s="12" t="str" cm="1">
        <f t="array" ref="D2952">_xlfn.SWITCH(WEEKDAY(C2952,2), 1, "Lundi", 2, "Mardi", 3, "Mercredi", 4, "Jeudi", 5, "Vendredi", 6, "Samedi", 7, "Dimanche", "Erreur")</f>
        <v>Mardi</v>
      </c>
      <c r="E2952" s="2" t="s">
        <v>35</v>
      </c>
      <c r="F2952" s="2" t="s">
        <v>107</v>
      </c>
      <c r="G2952" s="2" t="s">
        <v>108</v>
      </c>
      <c r="H2952" s="4" t="s">
        <v>18</v>
      </c>
      <c r="I2952" s="5">
        <v>35</v>
      </c>
      <c r="J2952" s="6">
        <v>175</v>
      </c>
      <c r="K2952" s="7">
        <v>61250</v>
      </c>
      <c r="L2952" s="7">
        <v>18375</v>
      </c>
      <c r="M2952" s="8">
        <v>0.3</v>
      </c>
      <c r="N2952" s="2" t="s">
        <v>82</v>
      </c>
      <c r="O2952">
        <f t="shared" si="368"/>
        <v>2021</v>
      </c>
      <c r="P2952">
        <f t="shared" si="369"/>
        <v>2</v>
      </c>
      <c r="Q2952" t="str">
        <f t="shared" si="370"/>
        <v>févr</v>
      </c>
      <c r="R2952" t="str">
        <f t="shared" si="371"/>
        <v>South Dakota</v>
      </c>
      <c r="S2952" t="str">
        <f t="shared" si="372"/>
        <v>2021-02</v>
      </c>
      <c r="T2952">
        <f>IF(AND(COUNTIF(Calculs!$Q$2:$Q$12,$O2952)&gt;0,COUNTIF(Calculs!$S$2:$S$12,$E2952)&gt;0,COUNTIF(Calculs!$U$2:$U$12,$H2952)&gt;0),1,0)</f>
        <v>1</v>
      </c>
      <c r="U2952">
        <f t="shared" si="373"/>
        <v>61250</v>
      </c>
      <c r="V2952">
        <f t="shared" si="374"/>
        <v>175</v>
      </c>
      <c r="W2952">
        <f t="shared" si="375"/>
        <v>18375</v>
      </c>
    </row>
    <row r="2953" spans="1:23" ht="15.75" customHeight="1" x14ac:dyDescent="0.3">
      <c r="A2953" s="2" t="s">
        <v>25</v>
      </c>
      <c r="B2953" s="2">
        <v>1185732</v>
      </c>
      <c r="C2953" s="3">
        <v>44236</v>
      </c>
      <c r="D2953" s="12" t="str" cm="1">
        <f t="array" ref="D2953">_xlfn.SWITCH(WEEKDAY(C2953,2), 1, "Lundi", 2, "Mardi", 3, "Mercredi", 4, "Jeudi", 5, "Vendredi", 6, "Samedi", 7, "Dimanche", "Erreur")</f>
        <v>Mardi</v>
      </c>
      <c r="E2953" s="2" t="s">
        <v>35</v>
      </c>
      <c r="F2953" s="2" t="s">
        <v>107</v>
      </c>
      <c r="G2953" s="2" t="s">
        <v>108</v>
      </c>
      <c r="H2953" s="4" t="s">
        <v>19</v>
      </c>
      <c r="I2953" s="5">
        <v>25.000000000000007</v>
      </c>
      <c r="J2953" s="6">
        <v>225</v>
      </c>
      <c r="K2953" s="7">
        <v>56250.000000000015</v>
      </c>
      <c r="L2953" s="7">
        <v>16875.000000000004</v>
      </c>
      <c r="M2953" s="8">
        <v>0.3</v>
      </c>
      <c r="N2953" s="2" t="s">
        <v>82</v>
      </c>
      <c r="O2953">
        <f t="shared" si="368"/>
        <v>2021</v>
      </c>
      <c r="P2953">
        <f t="shared" si="369"/>
        <v>2</v>
      </c>
      <c r="Q2953" t="str">
        <f t="shared" si="370"/>
        <v>févr</v>
      </c>
      <c r="R2953" t="str">
        <f t="shared" si="371"/>
        <v>South Dakota</v>
      </c>
      <c r="S2953" t="str">
        <f t="shared" si="372"/>
        <v>2021-02</v>
      </c>
      <c r="T2953">
        <f>IF(AND(COUNTIF(Calculs!$Q$2:$Q$12,$O2953)&gt;0,COUNTIF(Calculs!$S$2:$S$12,$E2953)&gt;0,COUNTIF(Calculs!$U$2:$U$12,$H2953)&gt;0),1,0)</f>
        <v>1</v>
      </c>
      <c r="U2953">
        <f t="shared" si="373"/>
        <v>56250.000000000015</v>
      </c>
      <c r="V2953">
        <f t="shared" si="374"/>
        <v>225</v>
      </c>
      <c r="W2953">
        <f t="shared" si="375"/>
        <v>16875.000000000004</v>
      </c>
    </row>
    <row r="2954" spans="1:23" ht="15.75" customHeight="1" x14ac:dyDescent="0.3">
      <c r="A2954" s="2" t="s">
        <v>25</v>
      </c>
      <c r="B2954" s="2">
        <v>1185732</v>
      </c>
      <c r="C2954" s="3">
        <v>44236</v>
      </c>
      <c r="D2954" s="12" t="str" cm="1">
        <f t="array" ref="D2954">_xlfn.SWITCH(WEEKDAY(C2954,2), 1, "Lundi", 2, "Mardi", 3, "Mercredi", 4, "Jeudi", 5, "Vendredi", 6, "Samedi", 7, "Dimanche", "Erreur")</f>
        <v>Mardi</v>
      </c>
      <c r="E2954" s="2" t="s">
        <v>35</v>
      </c>
      <c r="F2954" s="2" t="s">
        <v>109</v>
      </c>
      <c r="G2954" s="2" t="s">
        <v>110</v>
      </c>
      <c r="H2954" s="4" t="s">
        <v>20</v>
      </c>
      <c r="I2954" s="5">
        <v>30.000000000000004</v>
      </c>
      <c r="J2954" s="6">
        <v>100</v>
      </c>
      <c r="K2954" s="7">
        <v>30000.000000000004</v>
      </c>
      <c r="L2954" s="7">
        <v>9000</v>
      </c>
      <c r="M2954" s="8">
        <v>0.3</v>
      </c>
      <c r="N2954" s="2" t="s">
        <v>82</v>
      </c>
      <c r="O2954">
        <f t="shared" si="368"/>
        <v>2021</v>
      </c>
      <c r="P2954">
        <f t="shared" si="369"/>
        <v>2</v>
      </c>
      <c r="Q2954" t="str">
        <f t="shared" si="370"/>
        <v>févr</v>
      </c>
      <c r="R2954" t="str">
        <f t="shared" si="371"/>
        <v>North Dakota</v>
      </c>
      <c r="S2954" t="str">
        <f t="shared" si="372"/>
        <v>2021-02</v>
      </c>
      <c r="T2954">
        <f>IF(AND(COUNTIF(Calculs!$Q$2:$Q$12,$O2954)&gt;0,COUNTIF(Calculs!$S$2:$S$12,$E2954)&gt;0,COUNTIF(Calculs!$U$2:$U$12,$H2954)&gt;0),1,0)</f>
        <v>1</v>
      </c>
      <c r="U2954">
        <f t="shared" si="373"/>
        <v>30000.000000000004</v>
      </c>
      <c r="V2954">
        <f t="shared" si="374"/>
        <v>100</v>
      </c>
      <c r="W2954">
        <f t="shared" si="375"/>
        <v>9000</v>
      </c>
    </row>
    <row r="2955" spans="1:23" ht="15.75" customHeight="1" x14ac:dyDescent="0.3">
      <c r="A2955" s="2" t="s">
        <v>25</v>
      </c>
      <c r="B2955" s="2">
        <v>1185732</v>
      </c>
      <c r="C2955" s="3">
        <v>44236</v>
      </c>
      <c r="D2955" s="12" t="str" cm="1">
        <f t="array" ref="D2955">_xlfn.SWITCH(WEEKDAY(C2955,2), 1, "Lundi", 2, "Mardi", 3, "Mercredi", 4, "Jeudi", 5, "Vendredi", 6, "Samedi", 7, "Dimanche", "Erreur")</f>
        <v>Mardi</v>
      </c>
      <c r="E2955" s="2" t="s">
        <v>35</v>
      </c>
      <c r="F2955" s="2" t="s">
        <v>109</v>
      </c>
      <c r="G2955" s="2" t="s">
        <v>110</v>
      </c>
      <c r="H2955" s="4" t="s">
        <v>21</v>
      </c>
      <c r="I2955" s="5">
        <v>44.999999999999993</v>
      </c>
      <c r="J2955" s="6">
        <v>175</v>
      </c>
      <c r="K2955" s="7">
        <v>78749.999999999985</v>
      </c>
      <c r="L2955" s="7">
        <v>27562.499999999993</v>
      </c>
      <c r="M2955" s="8">
        <v>0.35</v>
      </c>
      <c r="N2955" s="2" t="s">
        <v>82</v>
      </c>
      <c r="O2955">
        <f t="shared" si="368"/>
        <v>2021</v>
      </c>
      <c r="P2955">
        <f t="shared" si="369"/>
        <v>2</v>
      </c>
      <c r="Q2955" t="str">
        <f t="shared" si="370"/>
        <v>févr</v>
      </c>
      <c r="R2955" t="str">
        <f t="shared" si="371"/>
        <v>North Dakota</v>
      </c>
      <c r="S2955" t="str">
        <f t="shared" si="372"/>
        <v>2021-02</v>
      </c>
      <c r="T2955">
        <f>IF(AND(COUNTIF(Calculs!$Q$2:$Q$12,$O2955)&gt;0,COUNTIF(Calculs!$S$2:$S$12,$E2955)&gt;0,COUNTIF(Calculs!$U$2:$U$12,$H2955)&gt;0),1,0)</f>
        <v>1</v>
      </c>
      <c r="U2955">
        <f t="shared" si="373"/>
        <v>78749.999999999985</v>
      </c>
      <c r="V2955">
        <f t="shared" si="374"/>
        <v>175</v>
      </c>
      <c r="W2955">
        <f t="shared" si="375"/>
        <v>27562.499999999993</v>
      </c>
    </row>
    <row r="2956" spans="1:23" ht="15.75" customHeight="1" x14ac:dyDescent="0.3">
      <c r="A2956" s="2" t="s">
        <v>25</v>
      </c>
      <c r="B2956" s="2">
        <v>1185732</v>
      </c>
      <c r="C2956" s="3">
        <v>44236</v>
      </c>
      <c r="D2956" s="12" t="str" cm="1">
        <f t="array" ref="D2956">_xlfn.SWITCH(WEEKDAY(C2956,2), 1, "Lundi", 2, "Mardi", 3, "Mercredi", 4, "Jeudi", 5, "Vendredi", 6, "Samedi", 7, "Dimanche", "Erreur")</f>
        <v>Mardi</v>
      </c>
      <c r="E2956" s="2" t="s">
        <v>35</v>
      </c>
      <c r="F2956" s="2" t="s">
        <v>109</v>
      </c>
      <c r="G2956" s="2" t="s">
        <v>110</v>
      </c>
      <c r="H2956" s="4" t="s">
        <v>22</v>
      </c>
      <c r="I2956" s="5">
        <v>24.999999999999996</v>
      </c>
      <c r="J2956" s="6">
        <v>275</v>
      </c>
      <c r="K2956" s="7">
        <v>68749.999999999985</v>
      </c>
      <c r="L2956" s="7">
        <v>27499.999999999996</v>
      </c>
      <c r="M2956" s="8">
        <v>0.4</v>
      </c>
      <c r="N2956" s="2" t="s">
        <v>82</v>
      </c>
      <c r="O2956">
        <f t="shared" si="368"/>
        <v>2021</v>
      </c>
      <c r="P2956">
        <f t="shared" si="369"/>
        <v>2</v>
      </c>
      <c r="Q2956" t="str">
        <f t="shared" si="370"/>
        <v>févr</v>
      </c>
      <c r="R2956" t="str">
        <f t="shared" si="371"/>
        <v>North Dakota</v>
      </c>
      <c r="S2956" t="str">
        <f t="shared" si="372"/>
        <v>2021-02</v>
      </c>
      <c r="T2956">
        <f>IF(AND(COUNTIF(Calculs!$Q$2:$Q$12,$O2956)&gt;0,COUNTIF(Calculs!$S$2:$S$12,$E2956)&gt;0,COUNTIF(Calculs!$U$2:$U$12,$H2956)&gt;0),1,0)</f>
        <v>1</v>
      </c>
      <c r="U2956">
        <f t="shared" si="373"/>
        <v>68749.999999999985</v>
      </c>
      <c r="V2956">
        <f t="shared" si="374"/>
        <v>275</v>
      </c>
      <c r="W2956">
        <f t="shared" si="375"/>
        <v>27499.999999999996</v>
      </c>
    </row>
    <row r="2957" spans="1:23" ht="15.75" customHeight="1" x14ac:dyDescent="0.3">
      <c r="A2957" s="2" t="s">
        <v>25</v>
      </c>
      <c r="B2957" s="2">
        <v>1185732</v>
      </c>
      <c r="C2957" s="3">
        <v>44263</v>
      </c>
      <c r="D2957" s="12" t="str" cm="1">
        <f t="array" ref="D2957">_xlfn.SWITCH(WEEKDAY(C2957,2), 1, "Lundi", 2, "Mardi", 3, "Mercredi", 4, "Jeudi", 5, "Vendredi", 6, "Samedi", 7, "Dimanche", "Erreur")</f>
        <v>Lundi</v>
      </c>
      <c r="E2957" s="2" t="s">
        <v>35</v>
      </c>
      <c r="F2957" s="2" t="s">
        <v>109</v>
      </c>
      <c r="G2957" s="2" t="s">
        <v>110</v>
      </c>
      <c r="H2957" s="4" t="s">
        <v>16</v>
      </c>
      <c r="I2957" s="5">
        <v>30.000000000000004</v>
      </c>
      <c r="J2957" s="6">
        <v>495</v>
      </c>
      <c r="K2957" s="7">
        <v>148500.00000000003</v>
      </c>
      <c r="L2957" s="7">
        <v>51975.000000000007</v>
      </c>
      <c r="M2957" s="8">
        <v>0.35</v>
      </c>
      <c r="N2957" s="2" t="s">
        <v>82</v>
      </c>
      <c r="O2957">
        <f t="shared" si="368"/>
        <v>2021</v>
      </c>
      <c r="P2957">
        <f t="shared" si="369"/>
        <v>3</v>
      </c>
      <c r="Q2957" t="str">
        <f t="shared" si="370"/>
        <v>mars</v>
      </c>
      <c r="R2957" t="str">
        <f t="shared" si="371"/>
        <v>North Dakota</v>
      </c>
      <c r="S2957" t="str">
        <f t="shared" si="372"/>
        <v>2021-03</v>
      </c>
      <c r="T2957">
        <f>IF(AND(COUNTIF(Calculs!$Q$2:$Q$12,$O2957)&gt;0,COUNTIF(Calculs!$S$2:$S$12,$E2957)&gt;0,COUNTIF(Calculs!$U$2:$U$12,$H2957)&gt;0),1,0)</f>
        <v>1</v>
      </c>
      <c r="U2957">
        <f t="shared" si="373"/>
        <v>148500.00000000003</v>
      </c>
      <c r="V2957">
        <f t="shared" si="374"/>
        <v>495</v>
      </c>
      <c r="W2957">
        <f t="shared" si="375"/>
        <v>51975.000000000007</v>
      </c>
    </row>
    <row r="2958" spans="1:23" ht="15.75" customHeight="1" x14ac:dyDescent="0.3">
      <c r="A2958" s="2" t="s">
        <v>25</v>
      </c>
      <c r="B2958" s="2">
        <v>1185732</v>
      </c>
      <c r="C2958" s="3">
        <v>44263</v>
      </c>
      <c r="D2958" s="12" t="str" cm="1">
        <f t="array" ref="D2958">_xlfn.SWITCH(WEEKDAY(C2958,2), 1, "Lundi", 2, "Mardi", 3, "Mercredi", 4, "Jeudi", 5, "Vendredi", 6, "Samedi", 7, "Dimanche", "Erreur")</f>
        <v>Lundi</v>
      </c>
      <c r="E2958" s="2" t="s">
        <v>35</v>
      </c>
      <c r="F2958" s="2" t="s">
        <v>109</v>
      </c>
      <c r="G2958" s="2" t="s">
        <v>110</v>
      </c>
      <c r="H2958" s="4" t="s">
        <v>18</v>
      </c>
      <c r="I2958" s="5">
        <v>30.000000000000004</v>
      </c>
      <c r="J2958" s="6">
        <v>200</v>
      </c>
      <c r="K2958" s="7">
        <v>60000.000000000007</v>
      </c>
      <c r="L2958" s="7">
        <v>18000</v>
      </c>
      <c r="M2958" s="8">
        <v>0.3</v>
      </c>
      <c r="N2958" s="2" t="s">
        <v>82</v>
      </c>
      <c r="O2958">
        <f t="shared" si="368"/>
        <v>2021</v>
      </c>
      <c r="P2958">
        <f t="shared" si="369"/>
        <v>3</v>
      </c>
      <c r="Q2958" t="str">
        <f t="shared" si="370"/>
        <v>mars</v>
      </c>
      <c r="R2958" t="str">
        <f t="shared" si="371"/>
        <v>North Dakota</v>
      </c>
      <c r="S2958" t="str">
        <f t="shared" si="372"/>
        <v>2021-03</v>
      </c>
      <c r="T2958">
        <f>IF(AND(COUNTIF(Calculs!$Q$2:$Q$12,$O2958)&gt;0,COUNTIF(Calculs!$S$2:$S$12,$E2958)&gt;0,COUNTIF(Calculs!$U$2:$U$12,$H2958)&gt;0),1,0)</f>
        <v>1</v>
      </c>
      <c r="U2958">
        <f t="shared" si="373"/>
        <v>60000.000000000007</v>
      </c>
      <c r="V2958">
        <f t="shared" si="374"/>
        <v>200</v>
      </c>
      <c r="W2958">
        <f t="shared" si="375"/>
        <v>18000</v>
      </c>
    </row>
    <row r="2959" spans="1:23" ht="15.75" customHeight="1" x14ac:dyDescent="0.3">
      <c r="A2959" s="2" t="s">
        <v>25</v>
      </c>
      <c r="B2959" s="2">
        <v>1185732</v>
      </c>
      <c r="C2959" s="3">
        <v>44263</v>
      </c>
      <c r="D2959" s="12" t="str" cm="1">
        <f t="array" ref="D2959">_xlfn.SWITCH(WEEKDAY(C2959,2), 1, "Lundi", 2, "Mardi", 3, "Mercredi", 4, "Jeudi", 5, "Vendredi", 6, "Samedi", 7, "Dimanche", "Erreur")</f>
        <v>Lundi</v>
      </c>
      <c r="E2959" s="2" t="s">
        <v>35</v>
      </c>
      <c r="F2959" s="2" t="s">
        <v>109</v>
      </c>
      <c r="G2959" s="2" t="s">
        <v>110</v>
      </c>
      <c r="H2959" s="4" t="s">
        <v>19</v>
      </c>
      <c r="I2959" s="5">
        <v>20.000000000000004</v>
      </c>
      <c r="J2959" s="6">
        <v>225</v>
      </c>
      <c r="K2959" s="7">
        <v>45000.000000000007</v>
      </c>
      <c r="L2959" s="7">
        <v>13500.000000000002</v>
      </c>
      <c r="M2959" s="8">
        <v>0.3</v>
      </c>
      <c r="N2959" s="2" t="s">
        <v>82</v>
      </c>
      <c r="O2959">
        <f t="shared" si="368"/>
        <v>2021</v>
      </c>
      <c r="P2959">
        <f t="shared" si="369"/>
        <v>3</v>
      </c>
      <c r="Q2959" t="str">
        <f t="shared" si="370"/>
        <v>mars</v>
      </c>
      <c r="R2959" t="str">
        <f t="shared" si="371"/>
        <v>North Dakota</v>
      </c>
      <c r="S2959" t="str">
        <f t="shared" si="372"/>
        <v>2021-03</v>
      </c>
      <c r="T2959">
        <f>IF(AND(COUNTIF(Calculs!$Q$2:$Q$12,$O2959)&gt;0,COUNTIF(Calculs!$S$2:$S$12,$E2959)&gt;0,COUNTIF(Calculs!$U$2:$U$12,$H2959)&gt;0),1,0)</f>
        <v>1</v>
      </c>
      <c r="U2959">
        <f t="shared" si="373"/>
        <v>45000.000000000007</v>
      </c>
      <c r="V2959">
        <f t="shared" si="374"/>
        <v>225</v>
      </c>
      <c r="W2959">
        <f t="shared" si="375"/>
        <v>13500.000000000002</v>
      </c>
    </row>
    <row r="2960" spans="1:23" ht="15.75" customHeight="1" x14ac:dyDescent="0.3">
      <c r="A2960" s="2" t="s">
        <v>25</v>
      </c>
      <c r="B2960" s="2">
        <v>1185732</v>
      </c>
      <c r="C2960" s="3">
        <v>44263</v>
      </c>
      <c r="D2960" s="12" t="str" cm="1">
        <f t="array" ref="D2960">_xlfn.SWITCH(WEEKDAY(C2960,2), 1, "Lundi", 2, "Mardi", 3, "Mercredi", 4, "Jeudi", 5, "Vendredi", 6, "Samedi", 7, "Dimanche", "Erreur")</f>
        <v>Lundi</v>
      </c>
      <c r="E2960" s="2" t="s">
        <v>35</v>
      </c>
      <c r="F2960" s="2" t="s">
        <v>109</v>
      </c>
      <c r="G2960" s="2" t="s">
        <v>110</v>
      </c>
      <c r="H2960" s="4" t="s">
        <v>20</v>
      </c>
      <c r="I2960" s="5">
        <v>24.999999999999996</v>
      </c>
      <c r="J2960" s="6">
        <v>75</v>
      </c>
      <c r="K2960" s="7">
        <v>18749.999999999996</v>
      </c>
      <c r="L2960" s="7">
        <v>5624.9999999999991</v>
      </c>
      <c r="M2960" s="8">
        <v>0.3</v>
      </c>
      <c r="N2960" s="2" t="s">
        <v>82</v>
      </c>
      <c r="O2960">
        <f t="shared" si="368"/>
        <v>2021</v>
      </c>
      <c r="P2960">
        <f t="shared" si="369"/>
        <v>3</v>
      </c>
      <c r="Q2960" t="str">
        <f t="shared" si="370"/>
        <v>mars</v>
      </c>
      <c r="R2960" t="str">
        <f t="shared" si="371"/>
        <v>North Dakota</v>
      </c>
      <c r="S2960" t="str">
        <f t="shared" si="372"/>
        <v>2021-03</v>
      </c>
      <c r="T2960">
        <f>IF(AND(COUNTIF(Calculs!$Q$2:$Q$12,$O2960)&gt;0,COUNTIF(Calculs!$S$2:$S$12,$E2960)&gt;0,COUNTIF(Calculs!$U$2:$U$12,$H2960)&gt;0),1,0)</f>
        <v>1</v>
      </c>
      <c r="U2960">
        <f t="shared" si="373"/>
        <v>18749.999999999996</v>
      </c>
      <c r="V2960">
        <f t="shared" si="374"/>
        <v>75</v>
      </c>
      <c r="W2960">
        <f t="shared" si="375"/>
        <v>5624.9999999999991</v>
      </c>
    </row>
    <row r="2961" spans="1:23" ht="15.75" customHeight="1" x14ac:dyDescent="0.3">
      <c r="A2961" s="2" t="s">
        <v>25</v>
      </c>
      <c r="B2961" s="2">
        <v>1185732</v>
      </c>
      <c r="C2961" s="3">
        <v>44263</v>
      </c>
      <c r="D2961" s="12" t="str" cm="1">
        <f t="array" ref="D2961">_xlfn.SWITCH(WEEKDAY(C2961,2), 1, "Lundi", 2, "Mardi", 3, "Mercredi", 4, "Jeudi", 5, "Vendredi", 6, "Samedi", 7, "Dimanche", "Erreur")</f>
        <v>Lundi</v>
      </c>
      <c r="E2961" s="2" t="s">
        <v>35</v>
      </c>
      <c r="F2961" s="2" t="s">
        <v>109</v>
      </c>
      <c r="G2961" s="2" t="s">
        <v>110</v>
      </c>
      <c r="H2961" s="4" t="s">
        <v>21</v>
      </c>
      <c r="I2961" s="5">
        <v>40</v>
      </c>
      <c r="J2961" s="6">
        <v>125</v>
      </c>
      <c r="K2961" s="7">
        <v>50000</v>
      </c>
      <c r="L2961" s="7">
        <v>17500</v>
      </c>
      <c r="M2961" s="8">
        <v>0.35</v>
      </c>
      <c r="N2961" s="2" t="s">
        <v>82</v>
      </c>
      <c r="O2961">
        <f t="shared" si="368"/>
        <v>2021</v>
      </c>
      <c r="P2961">
        <f t="shared" si="369"/>
        <v>3</v>
      </c>
      <c r="Q2961" t="str">
        <f t="shared" si="370"/>
        <v>mars</v>
      </c>
      <c r="R2961" t="str">
        <f t="shared" si="371"/>
        <v>North Dakota</v>
      </c>
      <c r="S2961" t="str">
        <f t="shared" si="372"/>
        <v>2021-03</v>
      </c>
      <c r="T2961">
        <f>IF(AND(COUNTIF(Calculs!$Q$2:$Q$12,$O2961)&gt;0,COUNTIF(Calculs!$S$2:$S$12,$E2961)&gt;0,COUNTIF(Calculs!$U$2:$U$12,$H2961)&gt;0),1,0)</f>
        <v>1</v>
      </c>
      <c r="U2961">
        <f t="shared" si="373"/>
        <v>50000</v>
      </c>
      <c r="V2961">
        <f t="shared" si="374"/>
        <v>125</v>
      </c>
      <c r="W2961">
        <f t="shared" si="375"/>
        <v>17500</v>
      </c>
    </row>
    <row r="2962" spans="1:23" ht="15.75" customHeight="1" x14ac:dyDescent="0.3">
      <c r="A2962" s="2" t="s">
        <v>25</v>
      </c>
      <c r="B2962" s="2">
        <v>1185732</v>
      </c>
      <c r="C2962" s="3">
        <v>44263</v>
      </c>
      <c r="D2962" s="12" t="str" cm="1">
        <f t="array" ref="D2962">_xlfn.SWITCH(WEEKDAY(C2962,2), 1, "Lundi", 2, "Mardi", 3, "Mercredi", 4, "Jeudi", 5, "Vendredi", 6, "Samedi", 7, "Dimanche", "Erreur")</f>
        <v>Lundi</v>
      </c>
      <c r="E2962" s="2" t="s">
        <v>35</v>
      </c>
      <c r="F2962" s="2" t="s">
        <v>109</v>
      </c>
      <c r="G2962" s="2" t="s">
        <v>110</v>
      </c>
      <c r="H2962" s="4" t="s">
        <v>22</v>
      </c>
      <c r="I2962" s="5">
        <v>30.000000000000004</v>
      </c>
      <c r="J2962" s="6">
        <v>225</v>
      </c>
      <c r="K2962" s="7">
        <v>67500.000000000015</v>
      </c>
      <c r="L2962" s="7">
        <v>27000.000000000007</v>
      </c>
      <c r="M2962" s="8">
        <v>0.4</v>
      </c>
      <c r="N2962" s="2" t="s">
        <v>82</v>
      </c>
      <c r="O2962">
        <f t="shared" si="368"/>
        <v>2021</v>
      </c>
      <c r="P2962">
        <f t="shared" si="369"/>
        <v>3</v>
      </c>
      <c r="Q2962" t="str">
        <f t="shared" si="370"/>
        <v>mars</v>
      </c>
      <c r="R2962" t="str">
        <f t="shared" si="371"/>
        <v>North Dakota</v>
      </c>
      <c r="S2962" t="str">
        <f t="shared" si="372"/>
        <v>2021-03</v>
      </c>
      <c r="T2962">
        <f>IF(AND(COUNTIF(Calculs!$Q$2:$Q$12,$O2962)&gt;0,COUNTIF(Calculs!$S$2:$S$12,$E2962)&gt;0,COUNTIF(Calculs!$U$2:$U$12,$H2962)&gt;0),1,0)</f>
        <v>1</v>
      </c>
      <c r="U2962">
        <f t="shared" si="373"/>
        <v>67500.000000000015</v>
      </c>
      <c r="V2962">
        <f t="shared" si="374"/>
        <v>225</v>
      </c>
      <c r="W2962">
        <f t="shared" si="375"/>
        <v>27000.000000000007</v>
      </c>
    </row>
    <row r="2963" spans="1:23" ht="15.75" customHeight="1" x14ac:dyDescent="0.3">
      <c r="A2963" s="2" t="s">
        <v>25</v>
      </c>
      <c r="B2963" s="2">
        <v>1185732</v>
      </c>
      <c r="C2963" s="3">
        <v>44295</v>
      </c>
      <c r="D2963" s="12" t="str" cm="1">
        <f t="array" ref="D2963">_xlfn.SWITCH(WEEKDAY(C2963,2), 1, "Lundi", 2, "Mardi", 3, "Mercredi", 4, "Jeudi", 5, "Vendredi", 6, "Samedi", 7, "Dimanche", "Erreur")</f>
        <v>Vendredi</v>
      </c>
      <c r="E2963" s="2" t="s">
        <v>35</v>
      </c>
      <c r="F2963" s="2" t="s">
        <v>109</v>
      </c>
      <c r="G2963" s="2" t="s">
        <v>110</v>
      </c>
      <c r="H2963" s="4" t="s">
        <v>16</v>
      </c>
      <c r="I2963" s="5">
        <v>30.000000000000004</v>
      </c>
      <c r="J2963" s="6">
        <v>450</v>
      </c>
      <c r="K2963" s="7">
        <v>135000.00000000003</v>
      </c>
      <c r="L2963" s="7">
        <v>47250.000000000007</v>
      </c>
      <c r="M2963" s="8">
        <v>0.35</v>
      </c>
      <c r="N2963" s="2" t="s">
        <v>82</v>
      </c>
      <c r="O2963">
        <f t="shared" si="368"/>
        <v>2021</v>
      </c>
      <c r="P2963">
        <f t="shared" si="369"/>
        <v>4</v>
      </c>
      <c r="Q2963" t="str">
        <f t="shared" si="370"/>
        <v>avr</v>
      </c>
      <c r="R2963" t="str">
        <f t="shared" si="371"/>
        <v>North Dakota</v>
      </c>
      <c r="S2963" t="str">
        <f t="shared" si="372"/>
        <v>2021-04</v>
      </c>
      <c r="T2963">
        <f>IF(AND(COUNTIF(Calculs!$Q$2:$Q$12,$O2963)&gt;0,COUNTIF(Calculs!$S$2:$S$12,$E2963)&gt;0,COUNTIF(Calculs!$U$2:$U$12,$H2963)&gt;0),1,0)</f>
        <v>1</v>
      </c>
      <c r="U2963">
        <f t="shared" si="373"/>
        <v>135000.00000000003</v>
      </c>
      <c r="V2963">
        <f t="shared" si="374"/>
        <v>450</v>
      </c>
      <c r="W2963">
        <f t="shared" si="375"/>
        <v>47250.000000000007</v>
      </c>
    </row>
    <row r="2964" spans="1:23" ht="15.75" customHeight="1" x14ac:dyDescent="0.3">
      <c r="A2964" s="2" t="s">
        <v>25</v>
      </c>
      <c r="B2964" s="2">
        <v>1185732</v>
      </c>
      <c r="C2964" s="3">
        <v>44295</v>
      </c>
      <c r="D2964" s="12" t="str" cm="1">
        <f t="array" ref="D2964">_xlfn.SWITCH(WEEKDAY(C2964,2), 1, "Lundi", 2, "Mardi", 3, "Mercredi", 4, "Jeudi", 5, "Vendredi", 6, "Samedi", 7, "Dimanche", "Erreur")</f>
        <v>Vendredi</v>
      </c>
      <c r="E2964" s="2" t="s">
        <v>35</v>
      </c>
      <c r="F2964" s="2" t="s">
        <v>109</v>
      </c>
      <c r="G2964" s="2" t="s">
        <v>110</v>
      </c>
      <c r="H2964" s="4" t="s">
        <v>18</v>
      </c>
      <c r="I2964" s="5">
        <v>30.000000000000004</v>
      </c>
      <c r="J2964" s="6">
        <v>150</v>
      </c>
      <c r="K2964" s="7">
        <v>45000.000000000007</v>
      </c>
      <c r="L2964" s="7">
        <v>13500.000000000002</v>
      </c>
      <c r="M2964" s="8">
        <v>0.3</v>
      </c>
      <c r="N2964" s="2" t="s">
        <v>82</v>
      </c>
      <c r="O2964">
        <f t="shared" si="368"/>
        <v>2021</v>
      </c>
      <c r="P2964">
        <f t="shared" si="369"/>
        <v>4</v>
      </c>
      <c r="Q2964" t="str">
        <f t="shared" si="370"/>
        <v>avr</v>
      </c>
      <c r="R2964" t="str">
        <f t="shared" si="371"/>
        <v>North Dakota</v>
      </c>
      <c r="S2964" t="str">
        <f t="shared" si="372"/>
        <v>2021-04</v>
      </c>
      <c r="T2964">
        <f>IF(AND(COUNTIF(Calculs!$Q$2:$Q$12,$O2964)&gt;0,COUNTIF(Calculs!$S$2:$S$12,$E2964)&gt;0,COUNTIF(Calculs!$U$2:$U$12,$H2964)&gt;0),1,0)</f>
        <v>1</v>
      </c>
      <c r="U2964">
        <f t="shared" si="373"/>
        <v>45000.000000000007</v>
      </c>
      <c r="V2964">
        <f t="shared" si="374"/>
        <v>150</v>
      </c>
      <c r="W2964">
        <f t="shared" si="375"/>
        <v>13500.000000000002</v>
      </c>
    </row>
    <row r="2965" spans="1:23" ht="15.75" customHeight="1" x14ac:dyDescent="0.3">
      <c r="A2965" s="2" t="s">
        <v>25</v>
      </c>
      <c r="B2965" s="2">
        <v>1185732</v>
      </c>
      <c r="C2965" s="3">
        <v>44295</v>
      </c>
      <c r="D2965" s="12" t="str" cm="1">
        <f t="array" ref="D2965">_xlfn.SWITCH(WEEKDAY(C2965,2), 1, "Lundi", 2, "Mardi", 3, "Mercredi", 4, "Jeudi", 5, "Vendredi", 6, "Samedi", 7, "Dimanche", "Erreur")</f>
        <v>Vendredi</v>
      </c>
      <c r="E2965" s="2" t="s">
        <v>35</v>
      </c>
      <c r="F2965" s="2" t="s">
        <v>109</v>
      </c>
      <c r="G2965" s="2" t="s">
        <v>110</v>
      </c>
      <c r="H2965" s="4" t="s">
        <v>19</v>
      </c>
      <c r="I2965" s="5">
        <v>20.000000000000004</v>
      </c>
      <c r="J2965" s="6">
        <v>150</v>
      </c>
      <c r="K2965" s="7">
        <v>30000.000000000004</v>
      </c>
      <c r="L2965" s="7">
        <v>9000</v>
      </c>
      <c r="M2965" s="8">
        <v>0.3</v>
      </c>
      <c r="N2965" s="2" t="s">
        <v>82</v>
      </c>
      <c r="O2965">
        <f t="shared" si="368"/>
        <v>2021</v>
      </c>
      <c r="P2965">
        <f t="shared" si="369"/>
        <v>4</v>
      </c>
      <c r="Q2965" t="str">
        <f t="shared" si="370"/>
        <v>avr</v>
      </c>
      <c r="R2965" t="str">
        <f t="shared" si="371"/>
        <v>North Dakota</v>
      </c>
      <c r="S2965" t="str">
        <f t="shared" si="372"/>
        <v>2021-04</v>
      </c>
      <c r="T2965">
        <f>IF(AND(COUNTIF(Calculs!$Q$2:$Q$12,$O2965)&gt;0,COUNTIF(Calculs!$S$2:$S$12,$E2965)&gt;0,COUNTIF(Calculs!$U$2:$U$12,$H2965)&gt;0),1,0)</f>
        <v>1</v>
      </c>
      <c r="U2965">
        <f t="shared" si="373"/>
        <v>30000.000000000004</v>
      </c>
      <c r="V2965">
        <f t="shared" si="374"/>
        <v>150</v>
      </c>
      <c r="W2965">
        <f t="shared" si="375"/>
        <v>9000</v>
      </c>
    </row>
    <row r="2966" spans="1:23" ht="15.75" customHeight="1" x14ac:dyDescent="0.3">
      <c r="A2966" s="2" t="s">
        <v>25</v>
      </c>
      <c r="B2966" s="2">
        <v>1185732</v>
      </c>
      <c r="C2966" s="3">
        <v>44295</v>
      </c>
      <c r="D2966" s="12" t="str" cm="1">
        <f t="array" ref="D2966">_xlfn.SWITCH(WEEKDAY(C2966,2), 1, "Lundi", 2, "Mardi", 3, "Mercredi", 4, "Jeudi", 5, "Vendredi", 6, "Samedi", 7, "Dimanche", "Erreur")</f>
        <v>Vendredi</v>
      </c>
      <c r="E2966" s="2" t="s">
        <v>35</v>
      </c>
      <c r="F2966" s="2" t="s">
        <v>109</v>
      </c>
      <c r="G2966" s="2" t="s">
        <v>110</v>
      </c>
      <c r="H2966" s="4" t="s">
        <v>20</v>
      </c>
      <c r="I2966" s="5">
        <v>24.999999999999996</v>
      </c>
      <c r="J2966" s="6">
        <v>75</v>
      </c>
      <c r="K2966" s="7">
        <v>18749.999999999996</v>
      </c>
      <c r="L2966" s="7">
        <v>5624.9999999999991</v>
      </c>
      <c r="M2966" s="8">
        <v>0.3</v>
      </c>
      <c r="N2966" s="2" t="s">
        <v>82</v>
      </c>
      <c r="O2966">
        <f t="shared" si="368"/>
        <v>2021</v>
      </c>
      <c r="P2966">
        <f t="shared" si="369"/>
        <v>4</v>
      </c>
      <c r="Q2966" t="str">
        <f t="shared" si="370"/>
        <v>avr</v>
      </c>
      <c r="R2966" t="str">
        <f t="shared" si="371"/>
        <v>North Dakota</v>
      </c>
      <c r="S2966" t="str">
        <f t="shared" si="372"/>
        <v>2021-04</v>
      </c>
      <c r="T2966">
        <f>IF(AND(COUNTIF(Calculs!$Q$2:$Q$12,$O2966)&gt;0,COUNTIF(Calculs!$S$2:$S$12,$E2966)&gt;0,COUNTIF(Calculs!$U$2:$U$12,$H2966)&gt;0),1,0)</f>
        <v>1</v>
      </c>
      <c r="U2966">
        <f t="shared" si="373"/>
        <v>18749.999999999996</v>
      </c>
      <c r="V2966">
        <f t="shared" si="374"/>
        <v>75</v>
      </c>
      <c r="W2966">
        <f t="shared" si="375"/>
        <v>5624.9999999999991</v>
      </c>
    </row>
    <row r="2967" spans="1:23" ht="15.75" customHeight="1" x14ac:dyDescent="0.3">
      <c r="A2967" s="2" t="s">
        <v>25</v>
      </c>
      <c r="B2967" s="2">
        <v>1185732</v>
      </c>
      <c r="C2967" s="3">
        <v>44295</v>
      </c>
      <c r="D2967" s="12" t="str" cm="1">
        <f t="array" ref="D2967">_xlfn.SWITCH(WEEKDAY(C2967,2), 1, "Lundi", 2, "Mardi", 3, "Mercredi", 4, "Jeudi", 5, "Vendredi", 6, "Samedi", 7, "Dimanche", "Erreur")</f>
        <v>Vendredi</v>
      </c>
      <c r="E2967" s="2" t="s">
        <v>35</v>
      </c>
      <c r="F2967" s="2" t="s">
        <v>109</v>
      </c>
      <c r="G2967" s="2" t="s">
        <v>110</v>
      </c>
      <c r="H2967" s="4" t="s">
        <v>21</v>
      </c>
      <c r="I2967" s="5">
        <v>60</v>
      </c>
      <c r="J2967" s="6">
        <v>100</v>
      </c>
      <c r="K2967" s="7">
        <v>60000</v>
      </c>
      <c r="L2967" s="7">
        <v>21000</v>
      </c>
      <c r="M2967" s="8">
        <v>0.35</v>
      </c>
      <c r="N2967" s="2" t="s">
        <v>17</v>
      </c>
      <c r="O2967">
        <f t="shared" si="368"/>
        <v>2021</v>
      </c>
      <c r="P2967">
        <f t="shared" si="369"/>
        <v>4</v>
      </c>
      <c r="Q2967" t="str">
        <f t="shared" si="370"/>
        <v>avr</v>
      </c>
      <c r="R2967" t="str">
        <f t="shared" si="371"/>
        <v>North Dakota</v>
      </c>
      <c r="S2967" t="str">
        <f t="shared" si="372"/>
        <v>2021-04</v>
      </c>
      <c r="T2967">
        <f>IF(AND(COUNTIF(Calculs!$Q$2:$Q$12,$O2967)&gt;0,COUNTIF(Calculs!$S$2:$S$12,$E2967)&gt;0,COUNTIF(Calculs!$U$2:$U$12,$H2967)&gt;0),1,0)</f>
        <v>1</v>
      </c>
      <c r="U2967">
        <f t="shared" si="373"/>
        <v>60000</v>
      </c>
      <c r="V2967">
        <f t="shared" si="374"/>
        <v>100</v>
      </c>
      <c r="W2967">
        <f t="shared" si="375"/>
        <v>21000</v>
      </c>
    </row>
    <row r="2968" spans="1:23" ht="15.75" customHeight="1" x14ac:dyDescent="0.3">
      <c r="A2968" s="2" t="s">
        <v>25</v>
      </c>
      <c r="B2968" s="2">
        <v>1185732</v>
      </c>
      <c r="C2968" s="3">
        <v>44295</v>
      </c>
      <c r="D2968" s="12" t="str" cm="1">
        <f t="array" ref="D2968">_xlfn.SWITCH(WEEKDAY(C2968,2), 1, "Lundi", 2, "Mardi", 3, "Mercredi", 4, "Jeudi", 5, "Vendredi", 6, "Samedi", 7, "Dimanche", "Erreur")</f>
        <v>Vendredi</v>
      </c>
      <c r="E2968" s="2" t="s">
        <v>35</v>
      </c>
      <c r="F2968" s="2" t="s">
        <v>109</v>
      </c>
      <c r="G2968" s="2" t="s">
        <v>110</v>
      </c>
      <c r="H2968" s="4" t="s">
        <v>22</v>
      </c>
      <c r="I2968" s="5">
        <v>50</v>
      </c>
      <c r="J2968" s="6">
        <v>225</v>
      </c>
      <c r="K2968" s="7">
        <v>112500</v>
      </c>
      <c r="L2968" s="7">
        <v>45000</v>
      </c>
      <c r="M2968" s="8">
        <v>0.4</v>
      </c>
      <c r="N2968" s="2" t="s">
        <v>17</v>
      </c>
      <c r="O2968">
        <f t="shared" si="368"/>
        <v>2021</v>
      </c>
      <c r="P2968">
        <f t="shared" si="369"/>
        <v>4</v>
      </c>
      <c r="Q2968" t="str">
        <f t="shared" si="370"/>
        <v>avr</v>
      </c>
      <c r="R2968" t="str">
        <f t="shared" si="371"/>
        <v>North Dakota</v>
      </c>
      <c r="S2968" t="str">
        <f t="shared" si="372"/>
        <v>2021-04</v>
      </c>
      <c r="T2968">
        <f>IF(AND(COUNTIF(Calculs!$Q$2:$Q$12,$O2968)&gt;0,COUNTIF(Calculs!$S$2:$S$12,$E2968)&gt;0,COUNTIF(Calculs!$U$2:$U$12,$H2968)&gt;0),1,0)</f>
        <v>1</v>
      </c>
      <c r="U2968">
        <f t="shared" si="373"/>
        <v>112500</v>
      </c>
      <c r="V2968">
        <f t="shared" si="374"/>
        <v>225</v>
      </c>
      <c r="W2968">
        <f t="shared" si="375"/>
        <v>45000</v>
      </c>
    </row>
    <row r="2969" spans="1:23" ht="15.75" customHeight="1" x14ac:dyDescent="0.3">
      <c r="A2969" s="2" t="s">
        <v>25</v>
      </c>
      <c r="B2969" s="2">
        <v>1185732</v>
      </c>
      <c r="C2969" s="3">
        <v>44326</v>
      </c>
      <c r="D2969" s="12" t="str" cm="1">
        <f t="array" ref="D2969">_xlfn.SWITCH(WEEKDAY(C2969,2), 1, "Lundi", 2, "Mardi", 3, "Mercredi", 4, "Jeudi", 5, "Vendredi", 6, "Samedi", 7, "Dimanche", "Erreur")</f>
        <v>Lundi</v>
      </c>
      <c r="E2969" s="2" t="s">
        <v>35</v>
      </c>
      <c r="F2969" s="2" t="s">
        <v>109</v>
      </c>
      <c r="G2969" s="2" t="s">
        <v>110</v>
      </c>
      <c r="H2969" s="4" t="s">
        <v>16</v>
      </c>
      <c r="I2969" s="5">
        <v>60</v>
      </c>
      <c r="J2969" s="6">
        <v>495</v>
      </c>
      <c r="K2969" s="7">
        <v>297000</v>
      </c>
      <c r="L2969" s="7">
        <v>103950</v>
      </c>
      <c r="M2969" s="8">
        <v>0.35</v>
      </c>
      <c r="N2969" s="2" t="s">
        <v>17</v>
      </c>
      <c r="O2969">
        <f t="shared" si="368"/>
        <v>2021</v>
      </c>
      <c r="P2969">
        <f t="shared" si="369"/>
        <v>5</v>
      </c>
      <c r="Q2969" t="str">
        <f t="shared" si="370"/>
        <v>mai</v>
      </c>
      <c r="R2969" t="str">
        <f t="shared" si="371"/>
        <v>North Dakota</v>
      </c>
      <c r="S2969" t="str">
        <f t="shared" si="372"/>
        <v>2021-05</v>
      </c>
      <c r="T2969">
        <f>IF(AND(COUNTIF(Calculs!$Q$2:$Q$12,$O2969)&gt;0,COUNTIF(Calculs!$S$2:$S$12,$E2969)&gt;0,COUNTIF(Calculs!$U$2:$U$12,$H2969)&gt;0),1,0)</f>
        <v>1</v>
      </c>
      <c r="U2969">
        <f t="shared" si="373"/>
        <v>297000</v>
      </c>
      <c r="V2969">
        <f t="shared" si="374"/>
        <v>495</v>
      </c>
      <c r="W2969">
        <f t="shared" si="375"/>
        <v>103950</v>
      </c>
    </row>
    <row r="2970" spans="1:23" ht="15.75" customHeight="1" x14ac:dyDescent="0.3">
      <c r="A2970" s="2" t="s">
        <v>25</v>
      </c>
      <c r="B2970" s="2">
        <v>1185732</v>
      </c>
      <c r="C2970" s="3">
        <v>44326</v>
      </c>
      <c r="D2970" s="12" t="str" cm="1">
        <f t="array" ref="D2970">_xlfn.SWITCH(WEEKDAY(C2970,2), 1, "Lundi", 2, "Mardi", 3, "Mercredi", 4, "Jeudi", 5, "Vendredi", 6, "Samedi", 7, "Dimanche", "Erreur")</f>
        <v>Lundi</v>
      </c>
      <c r="E2970" s="2" t="s">
        <v>35</v>
      </c>
      <c r="F2970" s="2" t="s">
        <v>109</v>
      </c>
      <c r="G2970" s="2" t="s">
        <v>110</v>
      </c>
      <c r="H2970" s="4" t="s">
        <v>18</v>
      </c>
      <c r="I2970" s="5">
        <v>45</v>
      </c>
      <c r="J2970" s="6">
        <v>200</v>
      </c>
      <c r="K2970" s="7">
        <v>90000</v>
      </c>
      <c r="L2970" s="7">
        <v>27000</v>
      </c>
      <c r="M2970" s="8">
        <v>0.3</v>
      </c>
      <c r="N2970" s="2" t="s">
        <v>17</v>
      </c>
      <c r="O2970">
        <f t="shared" si="368"/>
        <v>2021</v>
      </c>
      <c r="P2970">
        <f t="shared" si="369"/>
        <v>5</v>
      </c>
      <c r="Q2970" t="str">
        <f t="shared" si="370"/>
        <v>mai</v>
      </c>
      <c r="R2970" t="str">
        <f t="shared" si="371"/>
        <v>North Dakota</v>
      </c>
      <c r="S2970" t="str">
        <f t="shared" si="372"/>
        <v>2021-05</v>
      </c>
      <c r="T2970">
        <f>IF(AND(COUNTIF(Calculs!$Q$2:$Q$12,$O2970)&gt;0,COUNTIF(Calculs!$S$2:$S$12,$E2970)&gt;0,COUNTIF(Calculs!$U$2:$U$12,$H2970)&gt;0),1,0)</f>
        <v>1</v>
      </c>
      <c r="U2970">
        <f t="shared" si="373"/>
        <v>90000</v>
      </c>
      <c r="V2970">
        <f t="shared" si="374"/>
        <v>200</v>
      </c>
      <c r="W2970">
        <f t="shared" si="375"/>
        <v>27000</v>
      </c>
    </row>
    <row r="2971" spans="1:23" ht="15.75" customHeight="1" x14ac:dyDescent="0.3">
      <c r="A2971" s="2" t="s">
        <v>25</v>
      </c>
      <c r="B2971" s="2">
        <v>1185732</v>
      </c>
      <c r="C2971" s="3">
        <v>44326</v>
      </c>
      <c r="D2971" s="12" t="str" cm="1">
        <f t="array" ref="D2971">_xlfn.SWITCH(WEEKDAY(C2971,2), 1, "Lundi", 2, "Mardi", 3, "Mercredi", 4, "Jeudi", 5, "Vendredi", 6, "Samedi", 7, "Dimanche", "Erreur")</f>
        <v>Lundi</v>
      </c>
      <c r="E2971" s="2" t="s">
        <v>35</v>
      </c>
      <c r="F2971" s="2" t="s">
        <v>109</v>
      </c>
      <c r="G2971" s="2" t="s">
        <v>110</v>
      </c>
      <c r="H2971" s="4" t="s">
        <v>19</v>
      </c>
      <c r="I2971" s="5">
        <v>40</v>
      </c>
      <c r="J2971" s="6">
        <v>175</v>
      </c>
      <c r="K2971" s="7">
        <v>70000</v>
      </c>
      <c r="L2971" s="7">
        <v>21000</v>
      </c>
      <c r="M2971" s="8">
        <v>0.3</v>
      </c>
      <c r="N2971" s="2" t="s">
        <v>17</v>
      </c>
      <c r="O2971">
        <f t="shared" si="368"/>
        <v>2021</v>
      </c>
      <c r="P2971">
        <f t="shared" si="369"/>
        <v>5</v>
      </c>
      <c r="Q2971" t="str">
        <f t="shared" si="370"/>
        <v>mai</v>
      </c>
      <c r="R2971" t="str">
        <f t="shared" si="371"/>
        <v>North Dakota</v>
      </c>
      <c r="S2971" t="str">
        <f t="shared" si="372"/>
        <v>2021-05</v>
      </c>
      <c r="T2971">
        <f>IF(AND(COUNTIF(Calculs!$Q$2:$Q$12,$O2971)&gt;0,COUNTIF(Calculs!$S$2:$S$12,$E2971)&gt;0,COUNTIF(Calculs!$U$2:$U$12,$H2971)&gt;0),1,0)</f>
        <v>1</v>
      </c>
      <c r="U2971">
        <f t="shared" si="373"/>
        <v>70000</v>
      </c>
      <c r="V2971">
        <f t="shared" si="374"/>
        <v>175</v>
      </c>
      <c r="W2971">
        <f t="shared" si="375"/>
        <v>21000</v>
      </c>
    </row>
    <row r="2972" spans="1:23" ht="15.75" customHeight="1" x14ac:dyDescent="0.3">
      <c r="A2972" s="2" t="s">
        <v>25</v>
      </c>
      <c r="B2972" s="2">
        <v>1185732</v>
      </c>
      <c r="C2972" s="3">
        <v>44326</v>
      </c>
      <c r="D2972" s="12" t="str" cm="1">
        <f t="array" ref="D2972">_xlfn.SWITCH(WEEKDAY(C2972,2), 1, "Lundi", 2, "Mardi", 3, "Mercredi", 4, "Jeudi", 5, "Vendredi", 6, "Samedi", 7, "Dimanche", "Erreur")</f>
        <v>Lundi</v>
      </c>
      <c r="E2972" s="2" t="s">
        <v>35</v>
      </c>
      <c r="F2972" s="2" t="s">
        <v>109</v>
      </c>
      <c r="G2972" s="2" t="s">
        <v>110</v>
      </c>
      <c r="H2972" s="4" t="s">
        <v>20</v>
      </c>
      <c r="I2972" s="5">
        <v>40</v>
      </c>
      <c r="J2972" s="6">
        <v>100</v>
      </c>
      <c r="K2972" s="7">
        <v>40000</v>
      </c>
      <c r="L2972" s="7">
        <v>12000</v>
      </c>
      <c r="M2972" s="8">
        <v>0.3</v>
      </c>
      <c r="N2972" s="2" t="s">
        <v>17</v>
      </c>
      <c r="O2972">
        <f t="shared" si="368"/>
        <v>2021</v>
      </c>
      <c r="P2972">
        <f t="shared" si="369"/>
        <v>5</v>
      </c>
      <c r="Q2972" t="str">
        <f t="shared" si="370"/>
        <v>mai</v>
      </c>
      <c r="R2972" t="str">
        <f t="shared" si="371"/>
        <v>North Dakota</v>
      </c>
      <c r="S2972" t="str">
        <f t="shared" si="372"/>
        <v>2021-05</v>
      </c>
      <c r="T2972">
        <f>IF(AND(COUNTIF(Calculs!$Q$2:$Q$12,$O2972)&gt;0,COUNTIF(Calculs!$S$2:$S$12,$E2972)&gt;0,COUNTIF(Calculs!$U$2:$U$12,$H2972)&gt;0),1,0)</f>
        <v>1</v>
      </c>
      <c r="U2972">
        <f t="shared" si="373"/>
        <v>40000</v>
      </c>
      <c r="V2972">
        <f t="shared" si="374"/>
        <v>100</v>
      </c>
      <c r="W2972">
        <f t="shared" si="375"/>
        <v>12000</v>
      </c>
    </row>
    <row r="2973" spans="1:23" ht="15.75" customHeight="1" x14ac:dyDescent="0.3">
      <c r="A2973" s="2" t="s">
        <v>25</v>
      </c>
      <c r="B2973" s="2">
        <v>1185732</v>
      </c>
      <c r="C2973" s="3">
        <v>44326</v>
      </c>
      <c r="D2973" s="12" t="str" cm="1">
        <f t="array" ref="D2973">_xlfn.SWITCH(WEEKDAY(C2973,2), 1, "Lundi", 2, "Mardi", 3, "Mercredi", 4, "Jeudi", 5, "Vendredi", 6, "Samedi", 7, "Dimanche", "Erreur")</f>
        <v>Lundi</v>
      </c>
      <c r="E2973" s="2" t="s">
        <v>35</v>
      </c>
      <c r="F2973" s="2" t="s">
        <v>109</v>
      </c>
      <c r="G2973" s="2" t="s">
        <v>110</v>
      </c>
      <c r="H2973" s="4" t="s">
        <v>21</v>
      </c>
      <c r="I2973" s="5">
        <v>49.999999999999993</v>
      </c>
      <c r="J2973" s="6">
        <v>125</v>
      </c>
      <c r="K2973" s="7">
        <v>62499.999999999993</v>
      </c>
      <c r="L2973" s="7">
        <v>21874.999999999996</v>
      </c>
      <c r="M2973" s="8">
        <v>0.35</v>
      </c>
      <c r="N2973" s="2" t="s">
        <v>17</v>
      </c>
      <c r="O2973">
        <f t="shared" si="368"/>
        <v>2021</v>
      </c>
      <c r="P2973">
        <f t="shared" si="369"/>
        <v>5</v>
      </c>
      <c r="Q2973" t="str">
        <f t="shared" si="370"/>
        <v>mai</v>
      </c>
      <c r="R2973" t="str">
        <f t="shared" si="371"/>
        <v>North Dakota</v>
      </c>
      <c r="S2973" t="str">
        <f t="shared" si="372"/>
        <v>2021-05</v>
      </c>
      <c r="T2973">
        <f>IF(AND(COUNTIF(Calculs!$Q$2:$Q$12,$O2973)&gt;0,COUNTIF(Calculs!$S$2:$S$12,$E2973)&gt;0,COUNTIF(Calculs!$U$2:$U$12,$H2973)&gt;0),1,0)</f>
        <v>1</v>
      </c>
      <c r="U2973">
        <f t="shared" si="373"/>
        <v>62499.999999999993</v>
      </c>
      <c r="V2973">
        <f t="shared" si="374"/>
        <v>125</v>
      </c>
      <c r="W2973">
        <f t="shared" si="375"/>
        <v>21874.999999999996</v>
      </c>
    </row>
    <row r="2974" spans="1:23" ht="15.75" customHeight="1" x14ac:dyDescent="0.3">
      <c r="A2974" s="2" t="s">
        <v>25</v>
      </c>
      <c r="B2974" s="2">
        <v>1185732</v>
      </c>
      <c r="C2974" s="3">
        <v>44326</v>
      </c>
      <c r="D2974" s="12" t="str" cm="1">
        <f t="array" ref="D2974">_xlfn.SWITCH(WEEKDAY(C2974,2), 1, "Lundi", 2, "Mardi", 3, "Mercredi", 4, "Jeudi", 5, "Vendredi", 6, "Samedi", 7, "Dimanche", "Erreur")</f>
        <v>Lundi</v>
      </c>
      <c r="E2974" s="2" t="s">
        <v>35</v>
      </c>
      <c r="F2974" s="2" t="s">
        <v>109</v>
      </c>
      <c r="G2974" s="2" t="s">
        <v>110</v>
      </c>
      <c r="H2974" s="4" t="s">
        <v>22</v>
      </c>
      <c r="I2974" s="5">
        <v>54.999999999999993</v>
      </c>
      <c r="J2974" s="6">
        <v>250</v>
      </c>
      <c r="K2974" s="7">
        <v>137499.99999999997</v>
      </c>
      <c r="L2974" s="7">
        <v>54999.999999999993</v>
      </c>
      <c r="M2974" s="8">
        <v>0.4</v>
      </c>
      <c r="N2974" s="2" t="s">
        <v>17</v>
      </c>
      <c r="O2974">
        <f t="shared" si="368"/>
        <v>2021</v>
      </c>
      <c r="P2974">
        <f t="shared" si="369"/>
        <v>5</v>
      </c>
      <c r="Q2974" t="str">
        <f t="shared" si="370"/>
        <v>mai</v>
      </c>
      <c r="R2974" t="str">
        <f t="shared" si="371"/>
        <v>North Dakota</v>
      </c>
      <c r="S2974" t="str">
        <f t="shared" si="372"/>
        <v>2021-05</v>
      </c>
      <c r="T2974">
        <f>IF(AND(COUNTIF(Calculs!$Q$2:$Q$12,$O2974)&gt;0,COUNTIF(Calculs!$S$2:$S$12,$E2974)&gt;0,COUNTIF(Calculs!$U$2:$U$12,$H2974)&gt;0),1,0)</f>
        <v>1</v>
      </c>
      <c r="U2974">
        <f t="shared" si="373"/>
        <v>137499.99999999997</v>
      </c>
      <c r="V2974">
        <f t="shared" si="374"/>
        <v>250</v>
      </c>
      <c r="W2974">
        <f t="shared" si="375"/>
        <v>54999.999999999993</v>
      </c>
    </row>
    <row r="2975" spans="1:23" ht="15.75" customHeight="1" x14ac:dyDescent="0.3">
      <c r="A2975" s="2" t="s">
        <v>25</v>
      </c>
      <c r="B2975" s="2">
        <v>1185732</v>
      </c>
      <c r="C2975" s="3">
        <v>44356</v>
      </c>
      <c r="D2975" s="12" t="str" cm="1">
        <f t="array" ref="D2975">_xlfn.SWITCH(WEEKDAY(C2975,2), 1, "Lundi", 2, "Mardi", 3, "Mercredi", 4, "Jeudi", 5, "Vendredi", 6, "Samedi", 7, "Dimanche", "Erreur")</f>
        <v>Mercredi</v>
      </c>
      <c r="E2975" s="2" t="s">
        <v>35</v>
      </c>
      <c r="F2975" s="2" t="s">
        <v>109</v>
      </c>
      <c r="G2975" s="2" t="s">
        <v>110</v>
      </c>
      <c r="H2975" s="4" t="s">
        <v>16</v>
      </c>
      <c r="I2975" s="5">
        <v>40</v>
      </c>
      <c r="J2975" s="6">
        <v>500</v>
      </c>
      <c r="K2975" s="7">
        <v>200000</v>
      </c>
      <c r="L2975" s="7">
        <v>70000</v>
      </c>
      <c r="M2975" s="8">
        <v>0.35</v>
      </c>
      <c r="N2975" s="2" t="s">
        <v>17</v>
      </c>
      <c r="O2975">
        <f t="shared" si="368"/>
        <v>2021</v>
      </c>
      <c r="P2975">
        <f t="shared" si="369"/>
        <v>6</v>
      </c>
      <c r="Q2975" t="str">
        <f t="shared" si="370"/>
        <v>juin</v>
      </c>
      <c r="R2975" t="str">
        <f t="shared" si="371"/>
        <v>North Dakota</v>
      </c>
      <c r="S2975" t="str">
        <f t="shared" si="372"/>
        <v>2021-06</v>
      </c>
      <c r="T2975">
        <f>IF(AND(COUNTIF(Calculs!$Q$2:$Q$12,$O2975)&gt;0,COUNTIF(Calculs!$S$2:$S$12,$E2975)&gt;0,COUNTIF(Calculs!$U$2:$U$12,$H2975)&gt;0),1,0)</f>
        <v>1</v>
      </c>
      <c r="U2975">
        <f t="shared" si="373"/>
        <v>200000</v>
      </c>
      <c r="V2975">
        <f t="shared" si="374"/>
        <v>500</v>
      </c>
      <c r="W2975">
        <f t="shared" si="375"/>
        <v>70000</v>
      </c>
    </row>
    <row r="2976" spans="1:23" ht="15.75" customHeight="1" x14ac:dyDescent="0.3">
      <c r="A2976" s="2" t="s">
        <v>25</v>
      </c>
      <c r="B2976" s="2">
        <v>1185732</v>
      </c>
      <c r="C2976" s="3">
        <v>44356</v>
      </c>
      <c r="D2976" s="12" t="str" cm="1">
        <f t="array" ref="D2976">_xlfn.SWITCH(WEEKDAY(C2976,2), 1, "Lundi", 2, "Mardi", 3, "Mercredi", 4, "Jeudi", 5, "Vendredi", 6, "Samedi", 7, "Dimanche", "Erreur")</f>
        <v>Mercredi</v>
      </c>
      <c r="E2976" s="2" t="s">
        <v>35</v>
      </c>
      <c r="F2976" s="2" t="s">
        <v>109</v>
      </c>
      <c r="G2976" s="2" t="s">
        <v>110</v>
      </c>
      <c r="H2976" s="4" t="s">
        <v>18</v>
      </c>
      <c r="I2976" s="5">
        <v>35.000000000000007</v>
      </c>
      <c r="J2976" s="6">
        <v>250</v>
      </c>
      <c r="K2976" s="7">
        <v>87500.000000000015</v>
      </c>
      <c r="L2976" s="7">
        <v>26250.000000000004</v>
      </c>
      <c r="M2976" s="8">
        <v>0.3</v>
      </c>
      <c r="N2976" s="2" t="s">
        <v>17</v>
      </c>
      <c r="O2976">
        <f t="shared" si="368"/>
        <v>2021</v>
      </c>
      <c r="P2976">
        <f t="shared" si="369"/>
        <v>6</v>
      </c>
      <c r="Q2976" t="str">
        <f t="shared" si="370"/>
        <v>juin</v>
      </c>
      <c r="R2976" t="str">
        <f t="shared" si="371"/>
        <v>North Dakota</v>
      </c>
      <c r="S2976" t="str">
        <f t="shared" si="372"/>
        <v>2021-06</v>
      </c>
      <c r="T2976">
        <f>IF(AND(COUNTIF(Calculs!$Q$2:$Q$12,$O2976)&gt;0,COUNTIF(Calculs!$S$2:$S$12,$E2976)&gt;0,COUNTIF(Calculs!$U$2:$U$12,$H2976)&gt;0),1,0)</f>
        <v>1</v>
      </c>
      <c r="U2976">
        <f t="shared" si="373"/>
        <v>87500.000000000015</v>
      </c>
      <c r="V2976">
        <f t="shared" si="374"/>
        <v>250</v>
      </c>
      <c r="W2976">
        <f t="shared" si="375"/>
        <v>26250.000000000004</v>
      </c>
    </row>
    <row r="2977" spans="1:23" ht="15.75" customHeight="1" x14ac:dyDescent="0.3">
      <c r="A2977" s="2" t="s">
        <v>25</v>
      </c>
      <c r="B2977" s="2">
        <v>1185732</v>
      </c>
      <c r="C2977" s="3">
        <v>44356</v>
      </c>
      <c r="D2977" s="12" t="str" cm="1">
        <f t="array" ref="D2977">_xlfn.SWITCH(WEEKDAY(C2977,2), 1, "Lundi", 2, "Mardi", 3, "Mercredi", 4, "Jeudi", 5, "Vendredi", 6, "Samedi", 7, "Dimanche", "Erreur")</f>
        <v>Mercredi</v>
      </c>
      <c r="E2977" s="2" t="s">
        <v>35</v>
      </c>
      <c r="F2977" s="2" t="s">
        <v>109</v>
      </c>
      <c r="G2977" s="2" t="s">
        <v>110</v>
      </c>
      <c r="H2977" s="4" t="s">
        <v>19</v>
      </c>
      <c r="I2977" s="5">
        <v>30.000000000000004</v>
      </c>
      <c r="J2977" s="6">
        <v>200</v>
      </c>
      <c r="K2977" s="7">
        <v>60000.000000000007</v>
      </c>
      <c r="L2977" s="7">
        <v>18000</v>
      </c>
      <c r="M2977" s="8">
        <v>0.3</v>
      </c>
      <c r="N2977" s="2" t="s">
        <v>17</v>
      </c>
      <c r="O2977">
        <f t="shared" si="368"/>
        <v>2021</v>
      </c>
      <c r="P2977">
        <f t="shared" si="369"/>
        <v>6</v>
      </c>
      <c r="Q2977" t="str">
        <f t="shared" si="370"/>
        <v>juin</v>
      </c>
      <c r="R2977" t="str">
        <f t="shared" si="371"/>
        <v>North Dakota</v>
      </c>
      <c r="S2977" t="str">
        <f t="shared" si="372"/>
        <v>2021-06</v>
      </c>
      <c r="T2977">
        <f>IF(AND(COUNTIF(Calculs!$Q$2:$Q$12,$O2977)&gt;0,COUNTIF(Calculs!$S$2:$S$12,$E2977)&gt;0,COUNTIF(Calculs!$U$2:$U$12,$H2977)&gt;0),1,0)</f>
        <v>1</v>
      </c>
      <c r="U2977">
        <f t="shared" si="373"/>
        <v>60000.000000000007</v>
      </c>
      <c r="V2977">
        <f t="shared" si="374"/>
        <v>200</v>
      </c>
      <c r="W2977">
        <f t="shared" si="375"/>
        <v>18000</v>
      </c>
    </row>
    <row r="2978" spans="1:23" ht="15.75" customHeight="1" x14ac:dyDescent="0.3">
      <c r="A2978" s="2" t="s">
        <v>25</v>
      </c>
      <c r="B2978" s="2">
        <v>1185732</v>
      </c>
      <c r="C2978" s="3">
        <v>44356</v>
      </c>
      <c r="D2978" s="12" t="str" cm="1">
        <f t="array" ref="D2978">_xlfn.SWITCH(WEEKDAY(C2978,2), 1, "Lundi", 2, "Mardi", 3, "Mercredi", 4, "Jeudi", 5, "Vendredi", 6, "Samedi", 7, "Dimanche", "Erreur")</f>
        <v>Mercredi</v>
      </c>
      <c r="E2978" s="2" t="s">
        <v>35</v>
      </c>
      <c r="F2978" s="2" t="s">
        <v>109</v>
      </c>
      <c r="G2978" s="2" t="s">
        <v>110</v>
      </c>
      <c r="H2978" s="4" t="s">
        <v>20</v>
      </c>
      <c r="I2978" s="5">
        <v>30.000000000000004</v>
      </c>
      <c r="J2978" s="6">
        <v>175</v>
      </c>
      <c r="K2978" s="7">
        <v>52500.000000000007</v>
      </c>
      <c r="L2978" s="7">
        <v>15750.000000000002</v>
      </c>
      <c r="M2978" s="8">
        <v>0.3</v>
      </c>
      <c r="N2978" s="2" t="s">
        <v>17</v>
      </c>
      <c r="O2978">
        <f t="shared" si="368"/>
        <v>2021</v>
      </c>
      <c r="P2978">
        <f t="shared" si="369"/>
        <v>6</v>
      </c>
      <c r="Q2978" t="str">
        <f t="shared" si="370"/>
        <v>juin</v>
      </c>
      <c r="R2978" t="str">
        <f t="shared" si="371"/>
        <v>North Dakota</v>
      </c>
      <c r="S2978" t="str">
        <f t="shared" si="372"/>
        <v>2021-06</v>
      </c>
      <c r="T2978">
        <f>IF(AND(COUNTIF(Calculs!$Q$2:$Q$12,$O2978)&gt;0,COUNTIF(Calculs!$S$2:$S$12,$E2978)&gt;0,COUNTIF(Calculs!$U$2:$U$12,$H2978)&gt;0),1,0)</f>
        <v>1</v>
      </c>
      <c r="U2978">
        <f t="shared" si="373"/>
        <v>52500.000000000007</v>
      </c>
      <c r="V2978">
        <f t="shared" si="374"/>
        <v>175</v>
      </c>
      <c r="W2978">
        <f t="shared" si="375"/>
        <v>15750.000000000002</v>
      </c>
    </row>
    <row r="2979" spans="1:23" ht="15.75" customHeight="1" x14ac:dyDescent="0.3">
      <c r="A2979" s="2" t="s">
        <v>25</v>
      </c>
      <c r="B2979" s="2">
        <v>1185732</v>
      </c>
      <c r="C2979" s="3">
        <v>44356</v>
      </c>
      <c r="D2979" s="12" t="str" cm="1">
        <f t="array" ref="D2979">_xlfn.SWITCH(WEEKDAY(C2979,2), 1, "Lundi", 2, "Mardi", 3, "Mercredi", 4, "Jeudi", 5, "Vendredi", 6, "Samedi", 7, "Dimanche", "Erreur")</f>
        <v>Mercredi</v>
      </c>
      <c r="E2979" s="2" t="s">
        <v>35</v>
      </c>
      <c r="F2979" s="2" t="s">
        <v>109</v>
      </c>
      <c r="G2979" s="2" t="s">
        <v>110</v>
      </c>
      <c r="H2979" s="4" t="s">
        <v>21</v>
      </c>
      <c r="I2979" s="5">
        <v>40</v>
      </c>
      <c r="J2979" s="6">
        <v>175</v>
      </c>
      <c r="K2979" s="7">
        <v>70000</v>
      </c>
      <c r="L2979" s="7">
        <v>24500</v>
      </c>
      <c r="M2979" s="8">
        <v>0.35</v>
      </c>
      <c r="N2979" s="2" t="s">
        <v>17</v>
      </c>
      <c r="O2979">
        <f t="shared" si="368"/>
        <v>2021</v>
      </c>
      <c r="P2979">
        <f t="shared" si="369"/>
        <v>6</v>
      </c>
      <c r="Q2979" t="str">
        <f t="shared" si="370"/>
        <v>juin</v>
      </c>
      <c r="R2979" t="str">
        <f t="shared" si="371"/>
        <v>North Dakota</v>
      </c>
      <c r="S2979" t="str">
        <f t="shared" si="372"/>
        <v>2021-06</v>
      </c>
      <c r="T2979">
        <f>IF(AND(COUNTIF(Calculs!$Q$2:$Q$12,$O2979)&gt;0,COUNTIF(Calculs!$S$2:$S$12,$E2979)&gt;0,COUNTIF(Calculs!$U$2:$U$12,$H2979)&gt;0),1,0)</f>
        <v>1</v>
      </c>
      <c r="U2979">
        <f t="shared" si="373"/>
        <v>70000</v>
      </c>
      <c r="V2979">
        <f t="shared" si="374"/>
        <v>175</v>
      </c>
      <c r="W2979">
        <f t="shared" si="375"/>
        <v>24500</v>
      </c>
    </row>
    <row r="2980" spans="1:23" ht="15.75" customHeight="1" x14ac:dyDescent="0.3">
      <c r="A2980" s="2" t="s">
        <v>25</v>
      </c>
      <c r="B2980" s="2">
        <v>1185732</v>
      </c>
      <c r="C2980" s="3">
        <v>44356</v>
      </c>
      <c r="D2980" s="12" t="str" cm="1">
        <f t="array" ref="D2980">_xlfn.SWITCH(WEEKDAY(C2980,2), 1, "Lundi", 2, "Mardi", 3, "Mercredi", 4, "Jeudi", 5, "Vendredi", 6, "Samedi", 7, "Dimanche", "Erreur")</f>
        <v>Mercredi</v>
      </c>
      <c r="E2980" s="2" t="s">
        <v>35</v>
      </c>
      <c r="F2980" s="2" t="s">
        <v>109</v>
      </c>
      <c r="G2980" s="2" t="s">
        <v>110</v>
      </c>
      <c r="H2980" s="4" t="s">
        <v>22</v>
      </c>
      <c r="I2980" s="5">
        <v>55.000000000000007</v>
      </c>
      <c r="J2980" s="6">
        <v>325</v>
      </c>
      <c r="K2980" s="7">
        <v>178750.00000000003</v>
      </c>
      <c r="L2980" s="7">
        <v>71500.000000000015</v>
      </c>
      <c r="M2980" s="8">
        <v>0.4</v>
      </c>
      <c r="N2980" s="2" t="s">
        <v>17</v>
      </c>
      <c r="O2980">
        <f t="shared" si="368"/>
        <v>2021</v>
      </c>
      <c r="P2980">
        <f t="shared" si="369"/>
        <v>6</v>
      </c>
      <c r="Q2980" t="str">
        <f t="shared" si="370"/>
        <v>juin</v>
      </c>
      <c r="R2980" t="str">
        <f t="shared" si="371"/>
        <v>North Dakota</v>
      </c>
      <c r="S2980" t="str">
        <f t="shared" si="372"/>
        <v>2021-06</v>
      </c>
      <c r="T2980">
        <f>IF(AND(COUNTIF(Calculs!$Q$2:$Q$12,$O2980)&gt;0,COUNTIF(Calculs!$S$2:$S$12,$E2980)&gt;0,COUNTIF(Calculs!$U$2:$U$12,$H2980)&gt;0),1,0)</f>
        <v>1</v>
      </c>
      <c r="U2980">
        <f t="shared" si="373"/>
        <v>178750.00000000003</v>
      </c>
      <c r="V2980">
        <f t="shared" si="374"/>
        <v>325</v>
      </c>
      <c r="W2980">
        <f t="shared" si="375"/>
        <v>71500.000000000015</v>
      </c>
    </row>
    <row r="2981" spans="1:23" ht="15.75" customHeight="1" x14ac:dyDescent="0.3">
      <c r="A2981" s="2" t="s">
        <v>25</v>
      </c>
      <c r="B2981" s="2">
        <v>1185732</v>
      </c>
      <c r="C2981" s="3">
        <v>44385</v>
      </c>
      <c r="D2981" s="12" t="str" cm="1">
        <f t="array" ref="D2981">_xlfn.SWITCH(WEEKDAY(C2981,2), 1, "Lundi", 2, "Mardi", 3, "Mercredi", 4, "Jeudi", 5, "Vendredi", 6, "Samedi", 7, "Dimanche", "Erreur")</f>
        <v>Jeudi</v>
      </c>
      <c r="E2981" s="2" t="s">
        <v>35</v>
      </c>
      <c r="F2981" s="2" t="s">
        <v>109</v>
      </c>
      <c r="G2981" s="2" t="s">
        <v>110</v>
      </c>
      <c r="H2981" s="4" t="s">
        <v>16</v>
      </c>
      <c r="I2981" s="5">
        <v>50</v>
      </c>
      <c r="J2981" s="6">
        <v>550</v>
      </c>
      <c r="K2981" s="7">
        <v>275000</v>
      </c>
      <c r="L2981" s="7">
        <v>96250</v>
      </c>
      <c r="M2981" s="8">
        <v>0.35</v>
      </c>
      <c r="N2981" s="2" t="s">
        <v>17</v>
      </c>
      <c r="O2981">
        <f t="shared" si="368"/>
        <v>2021</v>
      </c>
      <c r="P2981">
        <f t="shared" si="369"/>
        <v>7</v>
      </c>
      <c r="Q2981" t="str">
        <f t="shared" si="370"/>
        <v>juil</v>
      </c>
      <c r="R2981" t="str">
        <f t="shared" si="371"/>
        <v>North Dakota</v>
      </c>
      <c r="S2981" t="str">
        <f t="shared" si="372"/>
        <v>2021-07</v>
      </c>
      <c r="T2981">
        <f>IF(AND(COUNTIF(Calculs!$Q$2:$Q$12,$O2981)&gt;0,COUNTIF(Calculs!$S$2:$S$12,$E2981)&gt;0,COUNTIF(Calculs!$U$2:$U$12,$H2981)&gt;0),1,0)</f>
        <v>1</v>
      </c>
      <c r="U2981">
        <f t="shared" si="373"/>
        <v>275000</v>
      </c>
      <c r="V2981">
        <f t="shared" si="374"/>
        <v>550</v>
      </c>
      <c r="W2981">
        <f t="shared" si="375"/>
        <v>96250</v>
      </c>
    </row>
    <row r="2982" spans="1:23" ht="15.75" customHeight="1" x14ac:dyDescent="0.3">
      <c r="A2982" s="2" t="s">
        <v>25</v>
      </c>
      <c r="B2982" s="2">
        <v>1185732</v>
      </c>
      <c r="C2982" s="3">
        <v>44385</v>
      </c>
      <c r="D2982" s="12" t="str" cm="1">
        <f t="array" ref="D2982">_xlfn.SWITCH(WEEKDAY(C2982,2), 1, "Lundi", 2, "Mardi", 3, "Mercredi", 4, "Jeudi", 5, "Vendredi", 6, "Samedi", 7, "Dimanche", "Erreur")</f>
        <v>Jeudi</v>
      </c>
      <c r="E2982" s="2" t="s">
        <v>35</v>
      </c>
      <c r="F2982" s="2" t="s">
        <v>109</v>
      </c>
      <c r="G2982" s="2" t="s">
        <v>110</v>
      </c>
      <c r="H2982" s="4" t="s">
        <v>18</v>
      </c>
      <c r="I2982" s="5">
        <v>45.000000000000007</v>
      </c>
      <c r="J2982" s="6">
        <v>300</v>
      </c>
      <c r="K2982" s="7">
        <v>135000.00000000003</v>
      </c>
      <c r="L2982" s="7">
        <v>40500.000000000007</v>
      </c>
      <c r="M2982" s="8">
        <v>0.3</v>
      </c>
      <c r="N2982" s="2" t="s">
        <v>17</v>
      </c>
      <c r="O2982">
        <f t="shared" si="368"/>
        <v>2021</v>
      </c>
      <c r="P2982">
        <f t="shared" si="369"/>
        <v>7</v>
      </c>
      <c r="Q2982" t="str">
        <f t="shared" si="370"/>
        <v>juil</v>
      </c>
      <c r="R2982" t="str">
        <f t="shared" si="371"/>
        <v>North Dakota</v>
      </c>
      <c r="S2982" t="str">
        <f t="shared" si="372"/>
        <v>2021-07</v>
      </c>
      <c r="T2982">
        <f>IF(AND(COUNTIF(Calculs!$Q$2:$Q$12,$O2982)&gt;0,COUNTIF(Calculs!$S$2:$S$12,$E2982)&gt;0,COUNTIF(Calculs!$U$2:$U$12,$H2982)&gt;0),1,0)</f>
        <v>1</v>
      </c>
      <c r="U2982">
        <f t="shared" si="373"/>
        <v>135000.00000000003</v>
      </c>
      <c r="V2982">
        <f t="shared" si="374"/>
        <v>300</v>
      </c>
      <c r="W2982">
        <f t="shared" si="375"/>
        <v>40500.000000000007</v>
      </c>
    </row>
    <row r="2983" spans="1:23" ht="15.75" customHeight="1" x14ac:dyDescent="0.3">
      <c r="A2983" s="2" t="s">
        <v>25</v>
      </c>
      <c r="B2983" s="2">
        <v>1185732</v>
      </c>
      <c r="C2983" s="3">
        <v>44385</v>
      </c>
      <c r="D2983" s="12" t="str" cm="1">
        <f t="array" ref="D2983">_xlfn.SWITCH(WEEKDAY(C2983,2), 1, "Lundi", 2, "Mardi", 3, "Mercredi", 4, "Jeudi", 5, "Vendredi", 6, "Samedi", 7, "Dimanche", "Erreur")</f>
        <v>Jeudi</v>
      </c>
      <c r="E2983" s="2" t="s">
        <v>35</v>
      </c>
      <c r="F2983" s="2" t="s">
        <v>109</v>
      </c>
      <c r="G2983" s="2" t="s">
        <v>110</v>
      </c>
      <c r="H2983" s="4" t="s">
        <v>19</v>
      </c>
      <c r="I2983" s="5">
        <v>40</v>
      </c>
      <c r="J2983" s="6">
        <v>225</v>
      </c>
      <c r="K2983" s="7">
        <v>90000</v>
      </c>
      <c r="L2983" s="7">
        <v>27000</v>
      </c>
      <c r="M2983" s="8">
        <v>0.3</v>
      </c>
      <c r="N2983" s="2" t="s">
        <v>17</v>
      </c>
      <c r="O2983">
        <f t="shared" si="368"/>
        <v>2021</v>
      </c>
      <c r="P2983">
        <f t="shared" si="369"/>
        <v>7</v>
      </c>
      <c r="Q2983" t="str">
        <f t="shared" si="370"/>
        <v>juil</v>
      </c>
      <c r="R2983" t="str">
        <f t="shared" si="371"/>
        <v>North Dakota</v>
      </c>
      <c r="S2983" t="str">
        <f t="shared" si="372"/>
        <v>2021-07</v>
      </c>
      <c r="T2983">
        <f>IF(AND(COUNTIF(Calculs!$Q$2:$Q$12,$O2983)&gt;0,COUNTIF(Calculs!$S$2:$S$12,$E2983)&gt;0,COUNTIF(Calculs!$U$2:$U$12,$H2983)&gt;0),1,0)</f>
        <v>1</v>
      </c>
      <c r="U2983">
        <f t="shared" si="373"/>
        <v>90000</v>
      </c>
      <c r="V2983">
        <f t="shared" si="374"/>
        <v>225</v>
      </c>
      <c r="W2983">
        <f t="shared" si="375"/>
        <v>27000</v>
      </c>
    </row>
    <row r="2984" spans="1:23" ht="15.75" customHeight="1" x14ac:dyDescent="0.3">
      <c r="A2984" s="2" t="s">
        <v>25</v>
      </c>
      <c r="B2984" s="2">
        <v>1185732</v>
      </c>
      <c r="C2984" s="3">
        <v>44385</v>
      </c>
      <c r="D2984" s="12" t="str" cm="1">
        <f t="array" ref="D2984">_xlfn.SWITCH(WEEKDAY(C2984,2), 1, "Lundi", 2, "Mardi", 3, "Mercredi", 4, "Jeudi", 5, "Vendredi", 6, "Samedi", 7, "Dimanche", "Erreur")</f>
        <v>Jeudi</v>
      </c>
      <c r="E2984" s="2" t="s">
        <v>35</v>
      </c>
      <c r="F2984" s="2" t="s">
        <v>109</v>
      </c>
      <c r="G2984" s="2" t="s">
        <v>110</v>
      </c>
      <c r="H2984" s="4" t="s">
        <v>20</v>
      </c>
      <c r="I2984" s="5">
        <v>40</v>
      </c>
      <c r="J2984" s="6">
        <v>175</v>
      </c>
      <c r="K2984" s="7">
        <v>70000</v>
      </c>
      <c r="L2984" s="7">
        <v>21000</v>
      </c>
      <c r="M2984" s="8">
        <v>0.3</v>
      </c>
      <c r="N2984" s="2" t="s">
        <v>17</v>
      </c>
      <c r="O2984">
        <f t="shared" si="368"/>
        <v>2021</v>
      </c>
      <c r="P2984">
        <f t="shared" si="369"/>
        <v>7</v>
      </c>
      <c r="Q2984" t="str">
        <f t="shared" si="370"/>
        <v>juil</v>
      </c>
      <c r="R2984" t="str">
        <f t="shared" si="371"/>
        <v>North Dakota</v>
      </c>
      <c r="S2984" t="str">
        <f t="shared" si="372"/>
        <v>2021-07</v>
      </c>
      <c r="T2984">
        <f>IF(AND(COUNTIF(Calculs!$Q$2:$Q$12,$O2984)&gt;0,COUNTIF(Calculs!$S$2:$S$12,$E2984)&gt;0,COUNTIF(Calculs!$U$2:$U$12,$H2984)&gt;0),1,0)</f>
        <v>1</v>
      </c>
      <c r="U2984">
        <f t="shared" si="373"/>
        <v>70000</v>
      </c>
      <c r="V2984">
        <f t="shared" si="374"/>
        <v>175</v>
      </c>
      <c r="W2984">
        <f t="shared" si="375"/>
        <v>21000</v>
      </c>
    </row>
    <row r="2985" spans="1:23" ht="15.75" customHeight="1" x14ac:dyDescent="0.3">
      <c r="A2985" s="2" t="s">
        <v>25</v>
      </c>
      <c r="B2985" s="2">
        <v>1185732</v>
      </c>
      <c r="C2985" s="3">
        <v>44385</v>
      </c>
      <c r="D2985" s="12" t="str" cm="1">
        <f t="array" ref="D2985">_xlfn.SWITCH(WEEKDAY(C2985,2), 1, "Lundi", 2, "Mardi", 3, "Mercredi", 4, "Jeudi", 5, "Vendredi", 6, "Samedi", 7, "Dimanche", "Erreur")</f>
        <v>Jeudi</v>
      </c>
      <c r="E2985" s="2" t="s">
        <v>35</v>
      </c>
      <c r="F2985" s="2" t="s">
        <v>109</v>
      </c>
      <c r="G2985" s="2" t="s">
        <v>110</v>
      </c>
      <c r="H2985" s="4" t="s">
        <v>21</v>
      </c>
      <c r="I2985" s="5">
        <v>50</v>
      </c>
      <c r="J2985" s="6">
        <v>200</v>
      </c>
      <c r="K2985" s="7">
        <v>100000</v>
      </c>
      <c r="L2985" s="7">
        <v>35000</v>
      </c>
      <c r="M2985" s="8">
        <v>0.35</v>
      </c>
      <c r="N2985" s="2" t="s">
        <v>17</v>
      </c>
      <c r="O2985">
        <f t="shared" si="368"/>
        <v>2021</v>
      </c>
      <c r="P2985">
        <f t="shared" si="369"/>
        <v>7</v>
      </c>
      <c r="Q2985" t="str">
        <f t="shared" si="370"/>
        <v>juil</v>
      </c>
      <c r="R2985" t="str">
        <f t="shared" si="371"/>
        <v>North Dakota</v>
      </c>
      <c r="S2985" t="str">
        <f t="shared" si="372"/>
        <v>2021-07</v>
      </c>
      <c r="T2985">
        <f>IF(AND(COUNTIF(Calculs!$Q$2:$Q$12,$O2985)&gt;0,COUNTIF(Calculs!$S$2:$S$12,$E2985)&gt;0,COUNTIF(Calculs!$U$2:$U$12,$H2985)&gt;0),1,0)</f>
        <v>1</v>
      </c>
      <c r="U2985">
        <f t="shared" si="373"/>
        <v>100000</v>
      </c>
      <c r="V2985">
        <f t="shared" si="374"/>
        <v>200</v>
      </c>
      <c r="W2985">
        <f t="shared" si="375"/>
        <v>35000</v>
      </c>
    </row>
    <row r="2986" spans="1:23" ht="15.75" customHeight="1" x14ac:dyDescent="0.3">
      <c r="A2986" s="2" t="s">
        <v>25</v>
      </c>
      <c r="B2986" s="2">
        <v>1185732</v>
      </c>
      <c r="C2986" s="3">
        <v>44385</v>
      </c>
      <c r="D2986" s="12" t="str" cm="1">
        <f t="array" ref="D2986">_xlfn.SWITCH(WEEKDAY(C2986,2), 1, "Lundi", 2, "Mardi", 3, "Mercredi", 4, "Jeudi", 5, "Vendredi", 6, "Samedi", 7, "Dimanche", "Erreur")</f>
        <v>Jeudi</v>
      </c>
      <c r="E2986" s="2" t="s">
        <v>35</v>
      </c>
      <c r="F2986" s="2" t="s">
        <v>109</v>
      </c>
      <c r="G2986" s="2" t="s">
        <v>110</v>
      </c>
      <c r="H2986" s="4" t="s">
        <v>22</v>
      </c>
      <c r="I2986" s="5">
        <v>55.000000000000007</v>
      </c>
      <c r="J2986" s="6">
        <v>375</v>
      </c>
      <c r="K2986" s="7">
        <v>206250.00000000003</v>
      </c>
      <c r="L2986" s="7">
        <v>82500.000000000015</v>
      </c>
      <c r="M2986" s="8">
        <v>0.4</v>
      </c>
      <c r="N2986" s="2" t="s">
        <v>17</v>
      </c>
      <c r="O2986">
        <f t="shared" si="368"/>
        <v>2021</v>
      </c>
      <c r="P2986">
        <f t="shared" si="369"/>
        <v>7</v>
      </c>
      <c r="Q2986" t="str">
        <f t="shared" si="370"/>
        <v>juil</v>
      </c>
      <c r="R2986" t="str">
        <f t="shared" si="371"/>
        <v>North Dakota</v>
      </c>
      <c r="S2986" t="str">
        <f t="shared" si="372"/>
        <v>2021-07</v>
      </c>
      <c r="T2986">
        <f>IF(AND(COUNTIF(Calculs!$Q$2:$Q$12,$O2986)&gt;0,COUNTIF(Calculs!$S$2:$S$12,$E2986)&gt;0,COUNTIF(Calculs!$U$2:$U$12,$H2986)&gt;0),1,0)</f>
        <v>1</v>
      </c>
      <c r="U2986">
        <f t="shared" si="373"/>
        <v>206250.00000000003</v>
      </c>
      <c r="V2986">
        <f t="shared" si="374"/>
        <v>375</v>
      </c>
      <c r="W2986">
        <f t="shared" si="375"/>
        <v>82500.000000000015</v>
      </c>
    </row>
    <row r="2987" spans="1:23" ht="15.75" customHeight="1" x14ac:dyDescent="0.3">
      <c r="A2987" s="2" t="s">
        <v>25</v>
      </c>
      <c r="B2987" s="2">
        <v>1185732</v>
      </c>
      <c r="C2987" s="3">
        <v>44417</v>
      </c>
      <c r="D2987" s="12" t="str" cm="1">
        <f t="array" ref="D2987">_xlfn.SWITCH(WEEKDAY(C2987,2), 1, "Lundi", 2, "Mardi", 3, "Mercredi", 4, "Jeudi", 5, "Vendredi", 6, "Samedi", 7, "Dimanche", "Erreur")</f>
        <v>Lundi</v>
      </c>
      <c r="E2987" s="2" t="s">
        <v>35</v>
      </c>
      <c r="F2987" s="2" t="s">
        <v>109</v>
      </c>
      <c r="G2987" s="2" t="s">
        <v>110</v>
      </c>
      <c r="H2987" s="4" t="s">
        <v>16</v>
      </c>
      <c r="I2987" s="5">
        <v>50</v>
      </c>
      <c r="J2987" s="6">
        <v>525</v>
      </c>
      <c r="K2987" s="7">
        <v>262500</v>
      </c>
      <c r="L2987" s="7">
        <v>91875</v>
      </c>
      <c r="M2987" s="8">
        <v>0.35</v>
      </c>
      <c r="N2987" s="2" t="s">
        <v>17</v>
      </c>
      <c r="O2987">
        <f t="shared" si="368"/>
        <v>2021</v>
      </c>
      <c r="P2987">
        <f t="shared" si="369"/>
        <v>8</v>
      </c>
      <c r="Q2987" t="str">
        <f t="shared" si="370"/>
        <v>août</v>
      </c>
      <c r="R2987" t="str">
        <f t="shared" si="371"/>
        <v>North Dakota</v>
      </c>
      <c r="S2987" t="str">
        <f t="shared" si="372"/>
        <v>2021-08</v>
      </c>
      <c r="T2987">
        <f>IF(AND(COUNTIF(Calculs!$Q$2:$Q$12,$O2987)&gt;0,COUNTIF(Calculs!$S$2:$S$12,$E2987)&gt;0,COUNTIF(Calculs!$U$2:$U$12,$H2987)&gt;0),1,0)</f>
        <v>1</v>
      </c>
      <c r="U2987">
        <f t="shared" si="373"/>
        <v>262500</v>
      </c>
      <c r="V2987">
        <f t="shared" si="374"/>
        <v>525</v>
      </c>
      <c r="W2987">
        <f t="shared" si="375"/>
        <v>91875</v>
      </c>
    </row>
    <row r="2988" spans="1:23" ht="15.75" customHeight="1" x14ac:dyDescent="0.3">
      <c r="A2988" s="2" t="s">
        <v>25</v>
      </c>
      <c r="B2988" s="2">
        <v>1185732</v>
      </c>
      <c r="C2988" s="3">
        <v>44417</v>
      </c>
      <c r="D2988" s="12" t="str" cm="1">
        <f t="array" ref="D2988">_xlfn.SWITCH(WEEKDAY(C2988,2), 1, "Lundi", 2, "Mardi", 3, "Mercredi", 4, "Jeudi", 5, "Vendredi", 6, "Samedi", 7, "Dimanche", "Erreur")</f>
        <v>Lundi</v>
      </c>
      <c r="E2988" s="2" t="s">
        <v>35</v>
      </c>
      <c r="F2988" s="2" t="s">
        <v>109</v>
      </c>
      <c r="G2988" s="2" t="s">
        <v>110</v>
      </c>
      <c r="H2988" s="4" t="s">
        <v>18</v>
      </c>
      <c r="I2988" s="5">
        <v>45.000000000000007</v>
      </c>
      <c r="J2988" s="6">
        <v>300</v>
      </c>
      <c r="K2988" s="7">
        <v>135000.00000000003</v>
      </c>
      <c r="L2988" s="7">
        <v>40500.000000000007</v>
      </c>
      <c r="M2988" s="8">
        <v>0.3</v>
      </c>
      <c r="N2988" s="2" t="s">
        <v>17</v>
      </c>
      <c r="O2988">
        <f t="shared" si="368"/>
        <v>2021</v>
      </c>
      <c r="P2988">
        <f t="shared" si="369"/>
        <v>8</v>
      </c>
      <c r="Q2988" t="str">
        <f t="shared" si="370"/>
        <v>août</v>
      </c>
      <c r="R2988" t="str">
        <f t="shared" si="371"/>
        <v>North Dakota</v>
      </c>
      <c r="S2988" t="str">
        <f t="shared" si="372"/>
        <v>2021-08</v>
      </c>
      <c r="T2988">
        <f>IF(AND(COUNTIF(Calculs!$Q$2:$Q$12,$O2988)&gt;0,COUNTIF(Calculs!$S$2:$S$12,$E2988)&gt;0,COUNTIF(Calculs!$U$2:$U$12,$H2988)&gt;0),1,0)</f>
        <v>1</v>
      </c>
      <c r="U2988">
        <f t="shared" si="373"/>
        <v>135000.00000000003</v>
      </c>
      <c r="V2988">
        <f t="shared" si="374"/>
        <v>300</v>
      </c>
      <c r="W2988">
        <f t="shared" si="375"/>
        <v>40500.000000000007</v>
      </c>
    </row>
    <row r="2989" spans="1:23" ht="15.75" customHeight="1" x14ac:dyDescent="0.3">
      <c r="A2989" s="2" t="s">
        <v>25</v>
      </c>
      <c r="B2989" s="2">
        <v>1185732</v>
      </c>
      <c r="C2989" s="3">
        <v>44417</v>
      </c>
      <c r="D2989" s="12" t="str" cm="1">
        <f t="array" ref="D2989">_xlfn.SWITCH(WEEKDAY(C2989,2), 1, "Lundi", 2, "Mardi", 3, "Mercredi", 4, "Jeudi", 5, "Vendredi", 6, "Samedi", 7, "Dimanche", "Erreur")</f>
        <v>Lundi</v>
      </c>
      <c r="E2989" s="2" t="s">
        <v>35</v>
      </c>
      <c r="F2989" s="2" t="s">
        <v>109</v>
      </c>
      <c r="G2989" s="2" t="s">
        <v>110</v>
      </c>
      <c r="H2989" s="4" t="s">
        <v>19</v>
      </c>
      <c r="I2989" s="5">
        <v>40</v>
      </c>
      <c r="J2989" s="6">
        <v>225</v>
      </c>
      <c r="K2989" s="7">
        <v>90000</v>
      </c>
      <c r="L2989" s="7">
        <v>27000</v>
      </c>
      <c r="M2989" s="8">
        <v>0.3</v>
      </c>
      <c r="N2989" s="2" t="s">
        <v>17</v>
      </c>
      <c r="O2989">
        <f t="shared" si="368"/>
        <v>2021</v>
      </c>
      <c r="P2989">
        <f t="shared" si="369"/>
        <v>8</v>
      </c>
      <c r="Q2989" t="str">
        <f t="shared" si="370"/>
        <v>août</v>
      </c>
      <c r="R2989" t="str">
        <f t="shared" si="371"/>
        <v>North Dakota</v>
      </c>
      <c r="S2989" t="str">
        <f t="shared" si="372"/>
        <v>2021-08</v>
      </c>
      <c r="T2989">
        <f>IF(AND(COUNTIF(Calculs!$Q$2:$Q$12,$O2989)&gt;0,COUNTIF(Calculs!$S$2:$S$12,$E2989)&gt;0,COUNTIF(Calculs!$U$2:$U$12,$H2989)&gt;0),1,0)</f>
        <v>1</v>
      </c>
      <c r="U2989">
        <f t="shared" si="373"/>
        <v>90000</v>
      </c>
      <c r="V2989">
        <f t="shared" si="374"/>
        <v>225</v>
      </c>
      <c r="W2989">
        <f t="shared" si="375"/>
        <v>27000</v>
      </c>
    </row>
    <row r="2990" spans="1:23" ht="15.75" customHeight="1" x14ac:dyDescent="0.3">
      <c r="A2990" s="2" t="s">
        <v>25</v>
      </c>
      <c r="B2990" s="2">
        <v>1185732</v>
      </c>
      <c r="C2990" s="3">
        <v>44417</v>
      </c>
      <c r="D2990" s="12" t="str" cm="1">
        <f t="array" ref="D2990">_xlfn.SWITCH(WEEKDAY(C2990,2), 1, "Lundi", 2, "Mardi", 3, "Mercredi", 4, "Jeudi", 5, "Vendredi", 6, "Samedi", 7, "Dimanche", "Erreur")</f>
        <v>Lundi</v>
      </c>
      <c r="E2990" s="2" t="s">
        <v>35</v>
      </c>
      <c r="F2990" s="2" t="s">
        <v>109</v>
      </c>
      <c r="G2990" s="2" t="s">
        <v>110</v>
      </c>
      <c r="H2990" s="4" t="s">
        <v>20</v>
      </c>
      <c r="I2990" s="5">
        <v>40</v>
      </c>
      <c r="J2990" s="6">
        <v>200</v>
      </c>
      <c r="K2990" s="7">
        <v>80000</v>
      </c>
      <c r="L2990" s="7">
        <v>24000</v>
      </c>
      <c r="M2990" s="8">
        <v>0.3</v>
      </c>
      <c r="N2990" s="2" t="s">
        <v>17</v>
      </c>
      <c r="O2990">
        <f t="shared" si="368"/>
        <v>2021</v>
      </c>
      <c r="P2990">
        <f t="shared" si="369"/>
        <v>8</v>
      </c>
      <c r="Q2990" t="str">
        <f t="shared" si="370"/>
        <v>août</v>
      </c>
      <c r="R2990" t="str">
        <f t="shared" si="371"/>
        <v>North Dakota</v>
      </c>
      <c r="S2990" t="str">
        <f t="shared" si="372"/>
        <v>2021-08</v>
      </c>
      <c r="T2990">
        <f>IF(AND(COUNTIF(Calculs!$Q$2:$Q$12,$O2990)&gt;0,COUNTIF(Calculs!$S$2:$S$12,$E2990)&gt;0,COUNTIF(Calculs!$U$2:$U$12,$H2990)&gt;0),1,0)</f>
        <v>1</v>
      </c>
      <c r="U2990">
        <f t="shared" si="373"/>
        <v>80000</v>
      </c>
      <c r="V2990">
        <f t="shared" si="374"/>
        <v>200</v>
      </c>
      <c r="W2990">
        <f t="shared" si="375"/>
        <v>24000</v>
      </c>
    </row>
    <row r="2991" spans="1:23" ht="15.75" customHeight="1" x14ac:dyDescent="0.3">
      <c r="A2991" s="2" t="s">
        <v>25</v>
      </c>
      <c r="B2991" s="2">
        <v>1185732</v>
      </c>
      <c r="C2991" s="3">
        <v>44417</v>
      </c>
      <c r="D2991" s="12" t="str" cm="1">
        <f t="array" ref="D2991">_xlfn.SWITCH(WEEKDAY(C2991,2), 1, "Lundi", 2, "Mardi", 3, "Mercredi", 4, "Jeudi", 5, "Vendredi", 6, "Samedi", 7, "Dimanche", "Erreur")</f>
        <v>Lundi</v>
      </c>
      <c r="E2991" s="2" t="s">
        <v>35</v>
      </c>
      <c r="F2991" s="2" t="s">
        <v>109</v>
      </c>
      <c r="G2991" s="2" t="s">
        <v>110</v>
      </c>
      <c r="H2991" s="4" t="s">
        <v>21</v>
      </c>
      <c r="I2991" s="5">
        <v>50</v>
      </c>
      <c r="J2991" s="6">
        <v>175</v>
      </c>
      <c r="K2991" s="7">
        <v>87500</v>
      </c>
      <c r="L2991" s="7">
        <v>30624.999999999996</v>
      </c>
      <c r="M2991" s="8">
        <v>0.35</v>
      </c>
      <c r="N2991" s="2" t="s">
        <v>17</v>
      </c>
      <c r="O2991">
        <f t="shared" si="368"/>
        <v>2021</v>
      </c>
      <c r="P2991">
        <f t="shared" si="369"/>
        <v>8</v>
      </c>
      <c r="Q2991" t="str">
        <f t="shared" si="370"/>
        <v>août</v>
      </c>
      <c r="R2991" t="str">
        <f t="shared" si="371"/>
        <v>North Dakota</v>
      </c>
      <c r="S2991" t="str">
        <f t="shared" si="372"/>
        <v>2021-08</v>
      </c>
      <c r="T2991">
        <f>IF(AND(COUNTIF(Calculs!$Q$2:$Q$12,$O2991)&gt;0,COUNTIF(Calculs!$S$2:$S$12,$E2991)&gt;0,COUNTIF(Calculs!$U$2:$U$12,$H2991)&gt;0),1,0)</f>
        <v>1</v>
      </c>
      <c r="U2991">
        <f t="shared" si="373"/>
        <v>87500</v>
      </c>
      <c r="V2991">
        <f t="shared" si="374"/>
        <v>175</v>
      </c>
      <c r="W2991">
        <f t="shared" si="375"/>
        <v>30624.999999999996</v>
      </c>
    </row>
    <row r="2992" spans="1:23" ht="15.75" customHeight="1" x14ac:dyDescent="0.3">
      <c r="A2992" s="2" t="s">
        <v>25</v>
      </c>
      <c r="B2992" s="2">
        <v>1185732</v>
      </c>
      <c r="C2992" s="3">
        <v>44417</v>
      </c>
      <c r="D2992" s="12" t="str" cm="1">
        <f t="array" ref="D2992">_xlfn.SWITCH(WEEKDAY(C2992,2), 1, "Lundi", 2, "Mardi", 3, "Mercredi", 4, "Jeudi", 5, "Vendredi", 6, "Samedi", 7, "Dimanche", "Erreur")</f>
        <v>Lundi</v>
      </c>
      <c r="E2992" s="2" t="s">
        <v>35</v>
      </c>
      <c r="F2992" s="2" t="s">
        <v>109</v>
      </c>
      <c r="G2992" s="2" t="s">
        <v>110</v>
      </c>
      <c r="H2992" s="4" t="s">
        <v>22</v>
      </c>
      <c r="I2992" s="5">
        <v>55.000000000000007</v>
      </c>
      <c r="J2992" s="6">
        <v>350</v>
      </c>
      <c r="K2992" s="7">
        <v>192500.00000000003</v>
      </c>
      <c r="L2992" s="7">
        <v>77000.000000000015</v>
      </c>
      <c r="M2992" s="8">
        <v>0.4</v>
      </c>
      <c r="N2992" s="2" t="s">
        <v>17</v>
      </c>
      <c r="O2992">
        <f t="shared" si="368"/>
        <v>2021</v>
      </c>
      <c r="P2992">
        <f t="shared" si="369"/>
        <v>8</v>
      </c>
      <c r="Q2992" t="str">
        <f t="shared" si="370"/>
        <v>août</v>
      </c>
      <c r="R2992" t="str">
        <f t="shared" si="371"/>
        <v>North Dakota</v>
      </c>
      <c r="S2992" t="str">
        <f t="shared" si="372"/>
        <v>2021-08</v>
      </c>
      <c r="T2992">
        <f>IF(AND(COUNTIF(Calculs!$Q$2:$Q$12,$O2992)&gt;0,COUNTIF(Calculs!$S$2:$S$12,$E2992)&gt;0,COUNTIF(Calculs!$U$2:$U$12,$H2992)&gt;0),1,0)</f>
        <v>1</v>
      </c>
      <c r="U2992">
        <f t="shared" si="373"/>
        <v>192500.00000000003</v>
      </c>
      <c r="V2992">
        <f t="shared" si="374"/>
        <v>350</v>
      </c>
      <c r="W2992">
        <f t="shared" si="375"/>
        <v>77000.000000000015</v>
      </c>
    </row>
    <row r="2993" spans="1:23" ht="15.75" customHeight="1" x14ac:dyDescent="0.3">
      <c r="A2993" s="2" t="s">
        <v>25</v>
      </c>
      <c r="B2993" s="2">
        <v>1185732</v>
      </c>
      <c r="C2993" s="3">
        <v>44449</v>
      </c>
      <c r="D2993" s="12" t="str" cm="1">
        <f t="array" ref="D2993">_xlfn.SWITCH(WEEKDAY(C2993,2), 1, "Lundi", 2, "Mardi", 3, "Mercredi", 4, "Jeudi", 5, "Vendredi", 6, "Samedi", 7, "Dimanche", "Erreur")</f>
        <v>Vendredi</v>
      </c>
      <c r="E2993" s="2" t="s">
        <v>35</v>
      </c>
      <c r="F2993" s="2" t="s">
        <v>109</v>
      </c>
      <c r="G2993" s="2" t="s">
        <v>110</v>
      </c>
      <c r="H2993" s="4" t="s">
        <v>16</v>
      </c>
      <c r="I2993" s="5">
        <v>40</v>
      </c>
      <c r="J2993" s="6">
        <v>475</v>
      </c>
      <c r="K2993" s="7">
        <v>190000</v>
      </c>
      <c r="L2993" s="7">
        <v>66500</v>
      </c>
      <c r="M2993" s="8">
        <v>0.35</v>
      </c>
      <c r="N2993" s="2" t="s">
        <v>17</v>
      </c>
      <c r="O2993">
        <f t="shared" si="368"/>
        <v>2021</v>
      </c>
      <c r="P2993">
        <f t="shared" si="369"/>
        <v>9</v>
      </c>
      <c r="Q2993" t="str">
        <f t="shared" si="370"/>
        <v>sept</v>
      </c>
      <c r="R2993" t="str">
        <f t="shared" si="371"/>
        <v>North Dakota</v>
      </c>
      <c r="S2993" t="str">
        <f t="shared" si="372"/>
        <v>2021-09</v>
      </c>
      <c r="T2993">
        <f>IF(AND(COUNTIF(Calculs!$Q$2:$Q$12,$O2993)&gt;0,COUNTIF(Calculs!$S$2:$S$12,$E2993)&gt;0,COUNTIF(Calculs!$U$2:$U$12,$H2993)&gt;0),1,0)</f>
        <v>1</v>
      </c>
      <c r="U2993">
        <f t="shared" si="373"/>
        <v>190000</v>
      </c>
      <c r="V2993">
        <f t="shared" si="374"/>
        <v>475</v>
      </c>
      <c r="W2993">
        <f t="shared" si="375"/>
        <v>66500</v>
      </c>
    </row>
    <row r="2994" spans="1:23" ht="15.75" customHeight="1" x14ac:dyDescent="0.3">
      <c r="A2994" s="2" t="s">
        <v>25</v>
      </c>
      <c r="B2994" s="2">
        <v>1185732</v>
      </c>
      <c r="C2994" s="3">
        <v>44449</v>
      </c>
      <c r="D2994" s="12" t="str" cm="1">
        <f t="array" ref="D2994">_xlfn.SWITCH(WEEKDAY(C2994,2), 1, "Lundi", 2, "Mardi", 3, "Mercredi", 4, "Jeudi", 5, "Vendredi", 6, "Samedi", 7, "Dimanche", "Erreur")</f>
        <v>Vendredi</v>
      </c>
      <c r="E2994" s="2" t="s">
        <v>35</v>
      </c>
      <c r="F2994" s="2" t="s">
        <v>109</v>
      </c>
      <c r="G2994" s="2" t="s">
        <v>110</v>
      </c>
      <c r="H2994" s="4" t="s">
        <v>18</v>
      </c>
      <c r="I2994" s="5">
        <v>35.000000000000007</v>
      </c>
      <c r="J2994" s="6">
        <v>275</v>
      </c>
      <c r="K2994" s="7">
        <v>96250.000000000015</v>
      </c>
      <c r="L2994" s="7">
        <v>28875.000000000004</v>
      </c>
      <c r="M2994" s="8">
        <v>0.3</v>
      </c>
      <c r="N2994" s="2" t="s">
        <v>17</v>
      </c>
      <c r="O2994">
        <f t="shared" si="368"/>
        <v>2021</v>
      </c>
      <c r="P2994">
        <f t="shared" si="369"/>
        <v>9</v>
      </c>
      <c r="Q2994" t="str">
        <f t="shared" si="370"/>
        <v>sept</v>
      </c>
      <c r="R2994" t="str">
        <f t="shared" si="371"/>
        <v>North Dakota</v>
      </c>
      <c r="S2994" t="str">
        <f t="shared" si="372"/>
        <v>2021-09</v>
      </c>
      <c r="T2994">
        <f>IF(AND(COUNTIF(Calculs!$Q$2:$Q$12,$O2994)&gt;0,COUNTIF(Calculs!$S$2:$S$12,$E2994)&gt;0,COUNTIF(Calculs!$U$2:$U$12,$H2994)&gt;0),1,0)</f>
        <v>1</v>
      </c>
      <c r="U2994">
        <f t="shared" si="373"/>
        <v>96250.000000000015</v>
      </c>
      <c r="V2994">
        <f t="shared" si="374"/>
        <v>275</v>
      </c>
      <c r="W2994">
        <f t="shared" si="375"/>
        <v>28875.000000000004</v>
      </c>
    </row>
    <row r="2995" spans="1:23" ht="15.75" customHeight="1" x14ac:dyDescent="0.3">
      <c r="A2995" s="2" t="s">
        <v>25</v>
      </c>
      <c r="B2995" s="2">
        <v>1185732</v>
      </c>
      <c r="C2995" s="3">
        <v>44449</v>
      </c>
      <c r="D2995" s="12" t="str" cm="1">
        <f t="array" ref="D2995">_xlfn.SWITCH(WEEKDAY(C2995,2), 1, "Lundi", 2, "Mardi", 3, "Mercredi", 4, "Jeudi", 5, "Vendredi", 6, "Samedi", 7, "Dimanche", "Erreur")</f>
        <v>Vendredi</v>
      </c>
      <c r="E2995" s="2" t="s">
        <v>35</v>
      </c>
      <c r="F2995" s="2" t="s">
        <v>109</v>
      </c>
      <c r="G2995" s="2" t="s">
        <v>110</v>
      </c>
      <c r="H2995" s="4" t="s">
        <v>19</v>
      </c>
      <c r="I2995" s="5">
        <v>30.000000000000004</v>
      </c>
      <c r="J2995" s="6">
        <v>175</v>
      </c>
      <c r="K2995" s="7">
        <v>52500.000000000007</v>
      </c>
      <c r="L2995" s="7">
        <v>15750.000000000002</v>
      </c>
      <c r="M2995" s="8">
        <v>0.3</v>
      </c>
      <c r="N2995" s="2" t="s">
        <v>17</v>
      </c>
      <c r="O2995">
        <f t="shared" si="368"/>
        <v>2021</v>
      </c>
      <c r="P2995">
        <f t="shared" si="369"/>
        <v>9</v>
      </c>
      <c r="Q2995" t="str">
        <f t="shared" si="370"/>
        <v>sept</v>
      </c>
      <c r="R2995" t="str">
        <f t="shared" si="371"/>
        <v>North Dakota</v>
      </c>
      <c r="S2995" t="str">
        <f t="shared" si="372"/>
        <v>2021-09</v>
      </c>
      <c r="T2995">
        <f>IF(AND(COUNTIF(Calculs!$Q$2:$Q$12,$O2995)&gt;0,COUNTIF(Calculs!$S$2:$S$12,$E2995)&gt;0,COUNTIF(Calculs!$U$2:$U$12,$H2995)&gt;0),1,0)</f>
        <v>1</v>
      </c>
      <c r="U2995">
        <f t="shared" si="373"/>
        <v>52500.000000000007</v>
      </c>
      <c r="V2995">
        <f t="shared" si="374"/>
        <v>175</v>
      </c>
      <c r="W2995">
        <f t="shared" si="375"/>
        <v>15750.000000000002</v>
      </c>
    </row>
    <row r="2996" spans="1:23" ht="15.75" customHeight="1" x14ac:dyDescent="0.3">
      <c r="A2996" s="2" t="s">
        <v>25</v>
      </c>
      <c r="B2996" s="2">
        <v>1185732</v>
      </c>
      <c r="C2996" s="3">
        <v>44449</v>
      </c>
      <c r="D2996" s="12" t="str" cm="1">
        <f t="array" ref="D2996">_xlfn.SWITCH(WEEKDAY(C2996,2), 1, "Lundi", 2, "Mardi", 3, "Mercredi", 4, "Jeudi", 5, "Vendredi", 6, "Samedi", 7, "Dimanche", "Erreur")</f>
        <v>Vendredi</v>
      </c>
      <c r="E2996" s="2" t="s">
        <v>35</v>
      </c>
      <c r="F2996" s="2" t="s">
        <v>109</v>
      </c>
      <c r="G2996" s="2" t="s">
        <v>110</v>
      </c>
      <c r="H2996" s="4" t="s">
        <v>20</v>
      </c>
      <c r="I2996" s="5">
        <v>30.000000000000004</v>
      </c>
      <c r="J2996" s="6">
        <v>150</v>
      </c>
      <c r="K2996" s="7">
        <v>45000.000000000007</v>
      </c>
      <c r="L2996" s="7">
        <v>13500.000000000002</v>
      </c>
      <c r="M2996" s="8">
        <v>0.3</v>
      </c>
      <c r="N2996" s="2" t="s">
        <v>17</v>
      </c>
      <c r="O2996">
        <f t="shared" si="368"/>
        <v>2021</v>
      </c>
      <c r="P2996">
        <f t="shared" si="369"/>
        <v>9</v>
      </c>
      <c r="Q2996" t="str">
        <f t="shared" si="370"/>
        <v>sept</v>
      </c>
      <c r="R2996" t="str">
        <f t="shared" si="371"/>
        <v>North Dakota</v>
      </c>
      <c r="S2996" t="str">
        <f t="shared" si="372"/>
        <v>2021-09</v>
      </c>
      <c r="T2996">
        <f>IF(AND(COUNTIF(Calculs!$Q$2:$Q$12,$O2996)&gt;0,COUNTIF(Calculs!$S$2:$S$12,$E2996)&gt;0,COUNTIF(Calculs!$U$2:$U$12,$H2996)&gt;0),1,0)</f>
        <v>1</v>
      </c>
      <c r="U2996">
        <f t="shared" si="373"/>
        <v>45000.000000000007</v>
      </c>
      <c r="V2996">
        <f t="shared" si="374"/>
        <v>150</v>
      </c>
      <c r="W2996">
        <f t="shared" si="375"/>
        <v>13500.000000000002</v>
      </c>
    </row>
    <row r="2997" spans="1:23" ht="15.75" customHeight="1" x14ac:dyDescent="0.3">
      <c r="A2997" s="2" t="s">
        <v>25</v>
      </c>
      <c r="B2997" s="2">
        <v>1185732</v>
      </c>
      <c r="C2997" s="3">
        <v>44449</v>
      </c>
      <c r="D2997" s="12" t="str" cm="1">
        <f t="array" ref="D2997">_xlfn.SWITCH(WEEKDAY(C2997,2), 1, "Lundi", 2, "Mardi", 3, "Mercredi", 4, "Jeudi", 5, "Vendredi", 6, "Samedi", 7, "Dimanche", "Erreur")</f>
        <v>Vendredi</v>
      </c>
      <c r="E2997" s="2" t="s">
        <v>35</v>
      </c>
      <c r="F2997" s="2" t="s">
        <v>109</v>
      </c>
      <c r="G2997" s="2" t="s">
        <v>110</v>
      </c>
      <c r="H2997" s="4" t="s">
        <v>21</v>
      </c>
      <c r="I2997" s="5">
        <v>40</v>
      </c>
      <c r="J2997" s="6">
        <v>150</v>
      </c>
      <c r="K2997" s="7">
        <v>60000</v>
      </c>
      <c r="L2997" s="7">
        <v>21000</v>
      </c>
      <c r="M2997" s="8">
        <v>0.35</v>
      </c>
      <c r="N2997" s="2" t="s">
        <v>17</v>
      </c>
      <c r="O2997">
        <f t="shared" si="368"/>
        <v>2021</v>
      </c>
      <c r="P2997">
        <f t="shared" si="369"/>
        <v>9</v>
      </c>
      <c r="Q2997" t="str">
        <f t="shared" si="370"/>
        <v>sept</v>
      </c>
      <c r="R2997" t="str">
        <f t="shared" si="371"/>
        <v>North Dakota</v>
      </c>
      <c r="S2997" t="str">
        <f t="shared" si="372"/>
        <v>2021-09</v>
      </c>
      <c r="T2997">
        <f>IF(AND(COUNTIF(Calculs!$Q$2:$Q$12,$O2997)&gt;0,COUNTIF(Calculs!$S$2:$S$12,$E2997)&gt;0,COUNTIF(Calculs!$U$2:$U$12,$H2997)&gt;0),1,0)</f>
        <v>1</v>
      </c>
      <c r="U2997">
        <f t="shared" si="373"/>
        <v>60000</v>
      </c>
      <c r="V2997">
        <f t="shared" si="374"/>
        <v>150</v>
      </c>
      <c r="W2997">
        <f t="shared" si="375"/>
        <v>21000</v>
      </c>
    </row>
    <row r="2998" spans="1:23" ht="15.75" customHeight="1" x14ac:dyDescent="0.3">
      <c r="A2998" s="2" t="s">
        <v>25</v>
      </c>
      <c r="B2998" s="2">
        <v>1185732</v>
      </c>
      <c r="C2998" s="3">
        <v>44449</v>
      </c>
      <c r="D2998" s="12" t="str" cm="1">
        <f t="array" ref="D2998">_xlfn.SWITCH(WEEKDAY(C2998,2), 1, "Lundi", 2, "Mardi", 3, "Mercredi", 4, "Jeudi", 5, "Vendredi", 6, "Samedi", 7, "Dimanche", "Erreur")</f>
        <v>Vendredi</v>
      </c>
      <c r="E2998" s="2" t="s">
        <v>35</v>
      </c>
      <c r="F2998" s="2" t="s">
        <v>109</v>
      </c>
      <c r="G2998" s="2" t="s">
        <v>110</v>
      </c>
      <c r="H2998" s="4" t="s">
        <v>22</v>
      </c>
      <c r="I2998" s="5">
        <v>45</v>
      </c>
      <c r="J2998" s="6">
        <v>225</v>
      </c>
      <c r="K2998" s="7">
        <v>101250</v>
      </c>
      <c r="L2998" s="7">
        <v>40500</v>
      </c>
      <c r="M2998" s="8">
        <v>0.4</v>
      </c>
      <c r="N2998" s="2" t="s">
        <v>17</v>
      </c>
      <c r="O2998">
        <f t="shared" si="368"/>
        <v>2021</v>
      </c>
      <c r="P2998">
        <f t="shared" si="369"/>
        <v>9</v>
      </c>
      <c r="Q2998" t="str">
        <f t="shared" si="370"/>
        <v>sept</v>
      </c>
      <c r="R2998" t="str">
        <f t="shared" si="371"/>
        <v>North Dakota</v>
      </c>
      <c r="S2998" t="str">
        <f t="shared" si="372"/>
        <v>2021-09</v>
      </c>
      <c r="T2998">
        <f>IF(AND(COUNTIF(Calculs!$Q$2:$Q$12,$O2998)&gt;0,COUNTIF(Calculs!$S$2:$S$12,$E2998)&gt;0,COUNTIF(Calculs!$U$2:$U$12,$H2998)&gt;0),1,0)</f>
        <v>1</v>
      </c>
      <c r="U2998">
        <f t="shared" si="373"/>
        <v>101250</v>
      </c>
      <c r="V2998">
        <f t="shared" si="374"/>
        <v>225</v>
      </c>
      <c r="W2998">
        <f t="shared" si="375"/>
        <v>40500</v>
      </c>
    </row>
    <row r="2999" spans="1:23" ht="15.75" customHeight="1" x14ac:dyDescent="0.3">
      <c r="A2999" s="2" t="s">
        <v>25</v>
      </c>
      <c r="B2999" s="2">
        <v>1185732</v>
      </c>
      <c r="C2999" s="3">
        <v>44478</v>
      </c>
      <c r="D2999" s="12" t="str" cm="1">
        <f t="array" ref="D2999">_xlfn.SWITCH(WEEKDAY(C2999,2), 1, "Lundi", 2, "Mardi", 3, "Mercredi", 4, "Jeudi", 5, "Vendredi", 6, "Samedi", 7, "Dimanche", "Erreur")</f>
        <v>Samedi</v>
      </c>
      <c r="E2999" s="2" t="s">
        <v>35</v>
      </c>
      <c r="F2999" s="2" t="s">
        <v>109</v>
      </c>
      <c r="G2999" s="2" t="s">
        <v>110</v>
      </c>
      <c r="H2999" s="4" t="s">
        <v>16</v>
      </c>
      <c r="I2999" s="5">
        <v>49.999999999999993</v>
      </c>
      <c r="J2999" s="6">
        <v>400</v>
      </c>
      <c r="K2999" s="7">
        <v>199999.99999999997</v>
      </c>
      <c r="L2999" s="7">
        <v>69999.999999999985</v>
      </c>
      <c r="M2999" s="8">
        <v>0.35</v>
      </c>
      <c r="N2999" s="2" t="s">
        <v>17</v>
      </c>
      <c r="O2999">
        <f t="shared" si="368"/>
        <v>2021</v>
      </c>
      <c r="P2999">
        <f t="shared" si="369"/>
        <v>10</v>
      </c>
      <c r="Q2999" t="str">
        <f t="shared" si="370"/>
        <v>oct</v>
      </c>
      <c r="R2999" t="str">
        <f t="shared" si="371"/>
        <v>North Dakota</v>
      </c>
      <c r="S2999" t="str">
        <f t="shared" si="372"/>
        <v>2021-10</v>
      </c>
      <c r="T2999">
        <f>IF(AND(COUNTIF(Calculs!$Q$2:$Q$12,$O2999)&gt;0,COUNTIF(Calculs!$S$2:$S$12,$E2999)&gt;0,COUNTIF(Calculs!$U$2:$U$12,$H2999)&gt;0),1,0)</f>
        <v>1</v>
      </c>
      <c r="U2999">
        <f t="shared" si="373"/>
        <v>199999.99999999997</v>
      </c>
      <c r="V2999">
        <f t="shared" si="374"/>
        <v>400</v>
      </c>
      <c r="W2999">
        <f t="shared" si="375"/>
        <v>69999.999999999985</v>
      </c>
    </row>
    <row r="3000" spans="1:23" ht="15.75" customHeight="1" x14ac:dyDescent="0.3">
      <c r="A3000" s="2" t="s">
        <v>25</v>
      </c>
      <c r="B3000" s="2">
        <v>1185732</v>
      </c>
      <c r="C3000" s="3">
        <v>44478</v>
      </c>
      <c r="D3000" s="12" t="str" cm="1">
        <f t="array" ref="D3000">_xlfn.SWITCH(WEEKDAY(C3000,2), 1, "Lundi", 2, "Mardi", 3, "Mercredi", 4, "Jeudi", 5, "Vendredi", 6, "Samedi", 7, "Dimanche", "Erreur")</f>
        <v>Samedi</v>
      </c>
      <c r="E3000" s="2" t="s">
        <v>35</v>
      </c>
      <c r="F3000" s="2" t="s">
        <v>109</v>
      </c>
      <c r="G3000" s="2" t="s">
        <v>110</v>
      </c>
      <c r="H3000" s="4" t="s">
        <v>18</v>
      </c>
      <c r="I3000" s="5">
        <v>40</v>
      </c>
      <c r="J3000" s="6">
        <v>250</v>
      </c>
      <c r="K3000" s="7">
        <v>100000</v>
      </c>
      <c r="L3000" s="7">
        <v>30000</v>
      </c>
      <c r="M3000" s="8">
        <v>0.3</v>
      </c>
      <c r="N3000" s="2" t="s">
        <v>17</v>
      </c>
      <c r="O3000">
        <f t="shared" si="368"/>
        <v>2021</v>
      </c>
      <c r="P3000">
        <f t="shared" si="369"/>
        <v>10</v>
      </c>
      <c r="Q3000" t="str">
        <f t="shared" si="370"/>
        <v>oct</v>
      </c>
      <c r="R3000" t="str">
        <f t="shared" si="371"/>
        <v>North Dakota</v>
      </c>
      <c r="S3000" t="str">
        <f t="shared" si="372"/>
        <v>2021-10</v>
      </c>
      <c r="T3000">
        <f>IF(AND(COUNTIF(Calculs!$Q$2:$Q$12,$O3000)&gt;0,COUNTIF(Calculs!$S$2:$S$12,$E3000)&gt;0,COUNTIF(Calculs!$U$2:$U$12,$H3000)&gt;0),1,0)</f>
        <v>1</v>
      </c>
      <c r="U3000">
        <f t="shared" si="373"/>
        <v>100000</v>
      </c>
      <c r="V3000">
        <f t="shared" si="374"/>
        <v>250</v>
      </c>
      <c r="W3000">
        <f t="shared" si="375"/>
        <v>30000</v>
      </c>
    </row>
    <row r="3001" spans="1:23" ht="15.75" customHeight="1" x14ac:dyDescent="0.3">
      <c r="A3001" s="2" t="s">
        <v>25</v>
      </c>
      <c r="B3001" s="2">
        <v>1185732</v>
      </c>
      <c r="C3001" s="3">
        <v>44478</v>
      </c>
      <c r="D3001" s="12" t="str" cm="1">
        <f t="array" ref="D3001">_xlfn.SWITCH(WEEKDAY(C3001,2), 1, "Lundi", 2, "Mardi", 3, "Mercredi", 4, "Jeudi", 5, "Vendredi", 6, "Samedi", 7, "Dimanche", "Erreur")</f>
        <v>Samedi</v>
      </c>
      <c r="E3001" s="2" t="s">
        <v>35</v>
      </c>
      <c r="F3001" s="2" t="s">
        <v>109</v>
      </c>
      <c r="G3001" s="2" t="s">
        <v>110</v>
      </c>
      <c r="H3001" s="4" t="s">
        <v>19</v>
      </c>
      <c r="I3001" s="5">
        <v>40</v>
      </c>
      <c r="J3001" s="6">
        <v>150</v>
      </c>
      <c r="K3001" s="7">
        <v>60000</v>
      </c>
      <c r="L3001" s="7">
        <v>18000</v>
      </c>
      <c r="M3001" s="8">
        <v>0.3</v>
      </c>
      <c r="N3001" s="2" t="s">
        <v>17</v>
      </c>
      <c r="O3001">
        <f t="shared" si="368"/>
        <v>2021</v>
      </c>
      <c r="P3001">
        <f t="shared" si="369"/>
        <v>10</v>
      </c>
      <c r="Q3001" t="str">
        <f t="shared" si="370"/>
        <v>oct</v>
      </c>
      <c r="R3001" t="str">
        <f t="shared" si="371"/>
        <v>North Dakota</v>
      </c>
      <c r="S3001" t="str">
        <f t="shared" si="372"/>
        <v>2021-10</v>
      </c>
      <c r="T3001">
        <f>IF(AND(COUNTIF(Calculs!$Q$2:$Q$12,$O3001)&gt;0,COUNTIF(Calculs!$S$2:$S$12,$E3001)&gt;0,COUNTIF(Calculs!$U$2:$U$12,$H3001)&gt;0),1,0)</f>
        <v>1</v>
      </c>
      <c r="U3001">
        <f t="shared" si="373"/>
        <v>60000</v>
      </c>
      <c r="V3001">
        <f t="shared" si="374"/>
        <v>150</v>
      </c>
      <c r="W3001">
        <f t="shared" si="375"/>
        <v>18000</v>
      </c>
    </row>
    <row r="3002" spans="1:23" ht="15.75" customHeight="1" x14ac:dyDescent="0.3">
      <c r="A3002" s="2" t="s">
        <v>25</v>
      </c>
      <c r="B3002" s="2">
        <v>1185732</v>
      </c>
      <c r="C3002" s="3">
        <v>44478</v>
      </c>
      <c r="D3002" s="12" t="str" cm="1">
        <f t="array" ref="D3002">_xlfn.SWITCH(WEEKDAY(C3002,2), 1, "Lundi", 2, "Mardi", 3, "Mercredi", 4, "Jeudi", 5, "Vendredi", 6, "Samedi", 7, "Dimanche", "Erreur")</f>
        <v>Samedi</v>
      </c>
      <c r="E3002" s="2" t="s">
        <v>35</v>
      </c>
      <c r="F3002" s="2" t="s">
        <v>109</v>
      </c>
      <c r="G3002" s="2" t="s">
        <v>110</v>
      </c>
      <c r="H3002" s="4" t="s">
        <v>20</v>
      </c>
      <c r="I3002" s="5">
        <v>40</v>
      </c>
      <c r="J3002" s="6">
        <v>125</v>
      </c>
      <c r="K3002" s="7">
        <v>50000</v>
      </c>
      <c r="L3002" s="7">
        <v>15000</v>
      </c>
      <c r="M3002" s="8">
        <v>0.3</v>
      </c>
      <c r="N3002" s="2" t="s">
        <v>17</v>
      </c>
      <c r="O3002">
        <f t="shared" si="368"/>
        <v>2021</v>
      </c>
      <c r="P3002">
        <f t="shared" si="369"/>
        <v>10</v>
      </c>
      <c r="Q3002" t="str">
        <f t="shared" si="370"/>
        <v>oct</v>
      </c>
      <c r="R3002" t="str">
        <f t="shared" si="371"/>
        <v>North Dakota</v>
      </c>
      <c r="S3002" t="str">
        <f t="shared" si="372"/>
        <v>2021-10</v>
      </c>
      <c r="T3002">
        <f>IF(AND(COUNTIF(Calculs!$Q$2:$Q$12,$O3002)&gt;0,COUNTIF(Calculs!$S$2:$S$12,$E3002)&gt;0,COUNTIF(Calculs!$U$2:$U$12,$H3002)&gt;0),1,0)</f>
        <v>1</v>
      </c>
      <c r="U3002">
        <f t="shared" si="373"/>
        <v>50000</v>
      </c>
      <c r="V3002">
        <f t="shared" si="374"/>
        <v>125</v>
      </c>
      <c r="W3002">
        <f t="shared" si="375"/>
        <v>15000</v>
      </c>
    </row>
    <row r="3003" spans="1:23" ht="15.75" customHeight="1" x14ac:dyDescent="0.3">
      <c r="A3003" s="2" t="s">
        <v>25</v>
      </c>
      <c r="B3003" s="2">
        <v>1185732</v>
      </c>
      <c r="C3003" s="3">
        <v>44478</v>
      </c>
      <c r="D3003" s="12" t="str" cm="1">
        <f t="array" ref="D3003">_xlfn.SWITCH(WEEKDAY(C3003,2), 1, "Lundi", 2, "Mardi", 3, "Mercredi", 4, "Jeudi", 5, "Vendredi", 6, "Samedi", 7, "Dimanche", "Erreur")</f>
        <v>Samedi</v>
      </c>
      <c r="E3003" s="2" t="s">
        <v>35</v>
      </c>
      <c r="F3003" s="2" t="s">
        <v>109</v>
      </c>
      <c r="G3003" s="2" t="s">
        <v>110</v>
      </c>
      <c r="H3003" s="4" t="s">
        <v>21</v>
      </c>
      <c r="I3003" s="5">
        <v>49.999999999999993</v>
      </c>
      <c r="J3003" s="6">
        <v>125</v>
      </c>
      <c r="K3003" s="7">
        <v>62499.999999999993</v>
      </c>
      <c r="L3003" s="7">
        <v>21874.999999999996</v>
      </c>
      <c r="M3003" s="8">
        <v>0.35</v>
      </c>
      <c r="N3003" s="2" t="s">
        <v>17</v>
      </c>
      <c r="O3003">
        <f t="shared" si="368"/>
        <v>2021</v>
      </c>
      <c r="P3003">
        <f t="shared" si="369"/>
        <v>10</v>
      </c>
      <c r="Q3003" t="str">
        <f t="shared" si="370"/>
        <v>oct</v>
      </c>
      <c r="R3003" t="str">
        <f t="shared" si="371"/>
        <v>North Dakota</v>
      </c>
      <c r="S3003" t="str">
        <f t="shared" si="372"/>
        <v>2021-10</v>
      </c>
      <c r="T3003">
        <f>IF(AND(COUNTIF(Calculs!$Q$2:$Q$12,$O3003)&gt;0,COUNTIF(Calculs!$S$2:$S$12,$E3003)&gt;0,COUNTIF(Calculs!$U$2:$U$12,$H3003)&gt;0),1,0)</f>
        <v>1</v>
      </c>
      <c r="U3003">
        <f t="shared" si="373"/>
        <v>62499.999999999993</v>
      </c>
      <c r="V3003">
        <f t="shared" si="374"/>
        <v>125</v>
      </c>
      <c r="W3003">
        <f t="shared" si="375"/>
        <v>21874.999999999996</v>
      </c>
    </row>
    <row r="3004" spans="1:23" ht="15.75" customHeight="1" x14ac:dyDescent="0.3">
      <c r="A3004" s="2" t="s">
        <v>13</v>
      </c>
      <c r="B3004" s="2">
        <v>1185732</v>
      </c>
      <c r="C3004" s="3">
        <v>44478</v>
      </c>
      <c r="D3004" s="12" t="str" cm="1">
        <f t="array" ref="D3004">_xlfn.SWITCH(WEEKDAY(C3004,2), 1, "Lundi", 2, "Mardi", 3, "Mercredi", 4, "Jeudi", 5, "Vendredi", 6, "Samedi", 7, "Dimanche", "Erreur")</f>
        <v>Samedi</v>
      </c>
      <c r="E3004" s="2" t="s">
        <v>35</v>
      </c>
      <c r="F3004" s="2" t="s">
        <v>109</v>
      </c>
      <c r="G3004" s="2" t="s">
        <v>110</v>
      </c>
      <c r="H3004" s="4" t="s">
        <v>22</v>
      </c>
      <c r="I3004" s="5">
        <v>54.999999999999986</v>
      </c>
      <c r="J3004" s="6">
        <v>250</v>
      </c>
      <c r="K3004" s="7">
        <v>137499.99999999997</v>
      </c>
      <c r="L3004" s="7">
        <v>54999.999999999993</v>
      </c>
      <c r="M3004" s="8">
        <v>0.4</v>
      </c>
      <c r="N3004" s="2" t="s">
        <v>17</v>
      </c>
      <c r="O3004">
        <f t="shared" si="368"/>
        <v>2021</v>
      </c>
      <c r="P3004">
        <f t="shared" si="369"/>
        <v>10</v>
      </c>
      <c r="Q3004" t="str">
        <f t="shared" si="370"/>
        <v>oct</v>
      </c>
      <c r="R3004" t="str">
        <f t="shared" si="371"/>
        <v>North Dakota</v>
      </c>
      <c r="S3004" t="str">
        <f t="shared" si="372"/>
        <v>2021-10</v>
      </c>
      <c r="T3004">
        <f>IF(AND(COUNTIF(Calculs!$Q$2:$Q$12,$O3004)&gt;0,COUNTIF(Calculs!$S$2:$S$12,$E3004)&gt;0,COUNTIF(Calculs!$U$2:$U$12,$H3004)&gt;0),1,0)</f>
        <v>1</v>
      </c>
      <c r="U3004">
        <f t="shared" si="373"/>
        <v>137499.99999999997</v>
      </c>
      <c r="V3004">
        <f t="shared" si="374"/>
        <v>250</v>
      </c>
      <c r="W3004">
        <f t="shared" si="375"/>
        <v>54999.999999999993</v>
      </c>
    </row>
    <row r="3005" spans="1:23" ht="15.75" customHeight="1" x14ac:dyDescent="0.3">
      <c r="A3005" s="2" t="s">
        <v>13</v>
      </c>
      <c r="B3005" s="2">
        <v>1185732</v>
      </c>
      <c r="C3005" s="3">
        <v>44509</v>
      </c>
      <c r="D3005" s="12" t="str" cm="1">
        <f t="array" ref="D3005">_xlfn.SWITCH(WEEKDAY(C3005,2), 1, "Lundi", 2, "Mardi", 3, "Mercredi", 4, "Jeudi", 5, "Vendredi", 6, "Samedi", 7, "Dimanche", "Erreur")</f>
        <v>Mardi</v>
      </c>
      <c r="E3005" s="2" t="s">
        <v>35</v>
      </c>
      <c r="F3005" s="2" t="s">
        <v>109</v>
      </c>
      <c r="G3005" s="2" t="s">
        <v>110</v>
      </c>
      <c r="H3005" s="4" t="s">
        <v>16</v>
      </c>
      <c r="I3005" s="5">
        <v>49.999999999999993</v>
      </c>
      <c r="J3005" s="6">
        <v>400</v>
      </c>
      <c r="K3005" s="7">
        <v>199999.99999999997</v>
      </c>
      <c r="L3005" s="7">
        <v>69999.999999999985</v>
      </c>
      <c r="M3005" s="8">
        <v>0.35</v>
      </c>
      <c r="N3005" s="2" t="s">
        <v>17</v>
      </c>
      <c r="O3005">
        <f t="shared" si="368"/>
        <v>2021</v>
      </c>
      <c r="P3005">
        <f t="shared" si="369"/>
        <v>11</v>
      </c>
      <c r="Q3005" t="str">
        <f t="shared" si="370"/>
        <v>nov</v>
      </c>
      <c r="R3005" t="str">
        <f t="shared" si="371"/>
        <v>North Dakota</v>
      </c>
      <c r="S3005" t="str">
        <f t="shared" si="372"/>
        <v>2021-11</v>
      </c>
      <c r="T3005">
        <f>IF(AND(COUNTIF(Calculs!$Q$2:$Q$12,$O3005)&gt;0,COUNTIF(Calculs!$S$2:$S$12,$E3005)&gt;0,COUNTIF(Calculs!$U$2:$U$12,$H3005)&gt;0),1,0)</f>
        <v>1</v>
      </c>
      <c r="U3005">
        <f t="shared" si="373"/>
        <v>199999.99999999997</v>
      </c>
      <c r="V3005">
        <f t="shared" si="374"/>
        <v>400</v>
      </c>
      <c r="W3005">
        <f t="shared" si="375"/>
        <v>69999.999999999985</v>
      </c>
    </row>
    <row r="3006" spans="1:23" ht="15.75" customHeight="1" x14ac:dyDescent="0.3">
      <c r="A3006" s="2" t="s">
        <v>13</v>
      </c>
      <c r="B3006" s="2">
        <v>1185732</v>
      </c>
      <c r="C3006" s="3">
        <v>44509</v>
      </c>
      <c r="D3006" s="12" t="str" cm="1">
        <f t="array" ref="D3006">_xlfn.SWITCH(WEEKDAY(C3006,2), 1, "Lundi", 2, "Mardi", 3, "Mercredi", 4, "Jeudi", 5, "Vendredi", 6, "Samedi", 7, "Dimanche", "Erreur")</f>
        <v>Mardi</v>
      </c>
      <c r="E3006" s="2" t="s">
        <v>35</v>
      </c>
      <c r="F3006" s="2" t="s">
        <v>109</v>
      </c>
      <c r="G3006" s="2" t="s">
        <v>110</v>
      </c>
      <c r="H3006" s="4" t="s">
        <v>18</v>
      </c>
      <c r="I3006" s="5">
        <v>40</v>
      </c>
      <c r="J3006" s="6">
        <v>250</v>
      </c>
      <c r="K3006" s="7">
        <v>100000</v>
      </c>
      <c r="L3006" s="7">
        <v>30000</v>
      </c>
      <c r="M3006" s="8">
        <v>0.3</v>
      </c>
      <c r="N3006" s="2" t="s">
        <v>17</v>
      </c>
      <c r="O3006">
        <f t="shared" si="368"/>
        <v>2021</v>
      </c>
      <c r="P3006">
        <f t="shared" si="369"/>
        <v>11</v>
      </c>
      <c r="Q3006" t="str">
        <f t="shared" si="370"/>
        <v>nov</v>
      </c>
      <c r="R3006" t="str">
        <f t="shared" si="371"/>
        <v>North Dakota</v>
      </c>
      <c r="S3006" t="str">
        <f t="shared" si="372"/>
        <v>2021-11</v>
      </c>
      <c r="T3006">
        <f>IF(AND(COUNTIF(Calculs!$Q$2:$Q$12,$O3006)&gt;0,COUNTIF(Calculs!$S$2:$S$12,$E3006)&gt;0,COUNTIF(Calculs!$U$2:$U$12,$H3006)&gt;0),1,0)</f>
        <v>1</v>
      </c>
      <c r="U3006">
        <f t="shared" si="373"/>
        <v>100000</v>
      </c>
      <c r="V3006">
        <f t="shared" si="374"/>
        <v>250</v>
      </c>
      <c r="W3006">
        <f t="shared" si="375"/>
        <v>30000</v>
      </c>
    </row>
    <row r="3007" spans="1:23" ht="15.75" customHeight="1" x14ac:dyDescent="0.3">
      <c r="A3007" s="2" t="s">
        <v>13</v>
      </c>
      <c r="B3007" s="2">
        <v>1185732</v>
      </c>
      <c r="C3007" s="3">
        <v>44509</v>
      </c>
      <c r="D3007" s="12" t="str" cm="1">
        <f t="array" ref="D3007">_xlfn.SWITCH(WEEKDAY(C3007,2), 1, "Lundi", 2, "Mardi", 3, "Mercredi", 4, "Jeudi", 5, "Vendredi", 6, "Samedi", 7, "Dimanche", "Erreur")</f>
        <v>Mardi</v>
      </c>
      <c r="E3007" s="2" t="s">
        <v>35</v>
      </c>
      <c r="F3007" s="2" t="s">
        <v>109</v>
      </c>
      <c r="G3007" s="2" t="s">
        <v>110</v>
      </c>
      <c r="H3007" s="4" t="s">
        <v>19</v>
      </c>
      <c r="I3007" s="5">
        <v>40</v>
      </c>
      <c r="J3007" s="6">
        <v>195</v>
      </c>
      <c r="K3007" s="7">
        <v>78000</v>
      </c>
      <c r="L3007" s="7">
        <v>23400</v>
      </c>
      <c r="M3007" s="8">
        <v>0.3</v>
      </c>
      <c r="N3007" s="2" t="s">
        <v>17</v>
      </c>
      <c r="O3007">
        <f t="shared" si="368"/>
        <v>2021</v>
      </c>
      <c r="P3007">
        <f t="shared" si="369"/>
        <v>11</v>
      </c>
      <c r="Q3007" t="str">
        <f t="shared" si="370"/>
        <v>nov</v>
      </c>
      <c r="R3007" t="str">
        <f t="shared" si="371"/>
        <v>North Dakota</v>
      </c>
      <c r="S3007" t="str">
        <f t="shared" si="372"/>
        <v>2021-11</v>
      </c>
      <c r="T3007">
        <f>IF(AND(COUNTIF(Calculs!$Q$2:$Q$12,$O3007)&gt;0,COUNTIF(Calculs!$S$2:$S$12,$E3007)&gt;0,COUNTIF(Calculs!$U$2:$U$12,$H3007)&gt;0),1,0)</f>
        <v>1</v>
      </c>
      <c r="U3007">
        <f t="shared" si="373"/>
        <v>78000</v>
      </c>
      <c r="V3007">
        <f t="shared" si="374"/>
        <v>195</v>
      </c>
      <c r="W3007">
        <f t="shared" si="375"/>
        <v>23400</v>
      </c>
    </row>
    <row r="3008" spans="1:23" ht="15.75" customHeight="1" x14ac:dyDescent="0.3">
      <c r="A3008" s="2" t="s">
        <v>13</v>
      </c>
      <c r="B3008" s="2">
        <v>1185732</v>
      </c>
      <c r="C3008" s="3">
        <v>44509</v>
      </c>
      <c r="D3008" s="12" t="str" cm="1">
        <f t="array" ref="D3008">_xlfn.SWITCH(WEEKDAY(C3008,2), 1, "Lundi", 2, "Mardi", 3, "Mercredi", 4, "Jeudi", 5, "Vendredi", 6, "Samedi", 7, "Dimanche", "Erreur")</f>
        <v>Mardi</v>
      </c>
      <c r="E3008" s="2" t="s">
        <v>35</v>
      </c>
      <c r="F3008" s="2" t="s">
        <v>109</v>
      </c>
      <c r="G3008" s="2" t="s">
        <v>110</v>
      </c>
      <c r="H3008" s="4" t="s">
        <v>20</v>
      </c>
      <c r="I3008" s="5">
        <v>40</v>
      </c>
      <c r="J3008" s="6">
        <v>175</v>
      </c>
      <c r="K3008" s="7">
        <v>70000</v>
      </c>
      <c r="L3008" s="7">
        <v>21000</v>
      </c>
      <c r="M3008" s="8">
        <v>0.3</v>
      </c>
      <c r="N3008" s="2" t="s">
        <v>17</v>
      </c>
      <c r="O3008">
        <f t="shared" si="368"/>
        <v>2021</v>
      </c>
      <c r="P3008">
        <f t="shared" si="369"/>
        <v>11</v>
      </c>
      <c r="Q3008" t="str">
        <f t="shared" si="370"/>
        <v>nov</v>
      </c>
      <c r="R3008" t="str">
        <f t="shared" si="371"/>
        <v>North Dakota</v>
      </c>
      <c r="S3008" t="str">
        <f t="shared" si="372"/>
        <v>2021-11</v>
      </c>
      <c r="T3008">
        <f>IF(AND(COUNTIF(Calculs!$Q$2:$Q$12,$O3008)&gt;0,COUNTIF(Calculs!$S$2:$S$12,$E3008)&gt;0,COUNTIF(Calculs!$U$2:$U$12,$H3008)&gt;0),1,0)</f>
        <v>1</v>
      </c>
      <c r="U3008">
        <f t="shared" si="373"/>
        <v>70000</v>
      </c>
      <c r="V3008">
        <f t="shared" si="374"/>
        <v>175</v>
      </c>
      <c r="W3008">
        <f t="shared" si="375"/>
        <v>21000</v>
      </c>
    </row>
    <row r="3009" spans="1:23" ht="15.75" customHeight="1" x14ac:dyDescent="0.3">
      <c r="A3009" s="2" t="s">
        <v>13</v>
      </c>
      <c r="B3009" s="2">
        <v>1185732</v>
      </c>
      <c r="C3009" s="3">
        <v>44509</v>
      </c>
      <c r="D3009" s="12" t="str" cm="1">
        <f t="array" ref="D3009">_xlfn.SWITCH(WEEKDAY(C3009,2), 1, "Lundi", 2, "Mardi", 3, "Mercredi", 4, "Jeudi", 5, "Vendredi", 6, "Samedi", 7, "Dimanche", "Erreur")</f>
        <v>Mardi</v>
      </c>
      <c r="E3009" s="2" t="s">
        <v>35</v>
      </c>
      <c r="F3009" s="2" t="s">
        <v>109</v>
      </c>
      <c r="G3009" s="2" t="s">
        <v>110</v>
      </c>
      <c r="H3009" s="4" t="s">
        <v>21</v>
      </c>
      <c r="I3009" s="5">
        <v>60</v>
      </c>
      <c r="J3009" s="6">
        <v>150</v>
      </c>
      <c r="K3009" s="7">
        <v>90000</v>
      </c>
      <c r="L3009" s="7">
        <v>31499.999999999996</v>
      </c>
      <c r="M3009" s="8">
        <v>0.35</v>
      </c>
      <c r="N3009" s="2" t="s">
        <v>17</v>
      </c>
      <c r="O3009">
        <f t="shared" si="368"/>
        <v>2021</v>
      </c>
      <c r="P3009">
        <f t="shared" si="369"/>
        <v>11</v>
      </c>
      <c r="Q3009" t="str">
        <f t="shared" si="370"/>
        <v>nov</v>
      </c>
      <c r="R3009" t="str">
        <f t="shared" si="371"/>
        <v>North Dakota</v>
      </c>
      <c r="S3009" t="str">
        <f t="shared" si="372"/>
        <v>2021-11</v>
      </c>
      <c r="T3009">
        <f>IF(AND(COUNTIF(Calculs!$Q$2:$Q$12,$O3009)&gt;0,COUNTIF(Calculs!$S$2:$S$12,$E3009)&gt;0,COUNTIF(Calculs!$U$2:$U$12,$H3009)&gt;0),1,0)</f>
        <v>1</v>
      </c>
      <c r="U3009">
        <f t="shared" si="373"/>
        <v>90000</v>
      </c>
      <c r="V3009">
        <f t="shared" si="374"/>
        <v>150</v>
      </c>
      <c r="W3009">
        <f t="shared" si="375"/>
        <v>31499.999999999996</v>
      </c>
    </row>
    <row r="3010" spans="1:23" ht="15.75" customHeight="1" x14ac:dyDescent="0.3">
      <c r="A3010" s="2" t="s">
        <v>13</v>
      </c>
      <c r="B3010" s="2">
        <v>1185732</v>
      </c>
      <c r="C3010" s="3">
        <v>44509</v>
      </c>
      <c r="D3010" s="12" t="str" cm="1">
        <f t="array" ref="D3010">_xlfn.SWITCH(WEEKDAY(C3010,2), 1, "Lundi", 2, "Mardi", 3, "Mercredi", 4, "Jeudi", 5, "Vendredi", 6, "Samedi", 7, "Dimanche", "Erreur")</f>
        <v>Mardi</v>
      </c>
      <c r="E3010" s="2" t="s">
        <v>35</v>
      </c>
      <c r="F3010" s="2" t="s">
        <v>109</v>
      </c>
      <c r="G3010" s="2" t="s">
        <v>110</v>
      </c>
      <c r="H3010" s="4" t="s">
        <v>22</v>
      </c>
      <c r="I3010" s="5">
        <v>64.999999999999986</v>
      </c>
      <c r="J3010" s="6">
        <v>250</v>
      </c>
      <c r="K3010" s="7">
        <v>162499.99999999997</v>
      </c>
      <c r="L3010" s="7">
        <v>64999.999999999993</v>
      </c>
      <c r="M3010" s="8">
        <v>0.4</v>
      </c>
      <c r="N3010" s="2" t="s">
        <v>17</v>
      </c>
      <c r="O3010">
        <f t="shared" si="368"/>
        <v>2021</v>
      </c>
      <c r="P3010">
        <f t="shared" si="369"/>
        <v>11</v>
      </c>
      <c r="Q3010" t="str">
        <f t="shared" si="370"/>
        <v>nov</v>
      </c>
      <c r="R3010" t="str">
        <f t="shared" si="371"/>
        <v>North Dakota</v>
      </c>
      <c r="S3010" t="str">
        <f t="shared" si="372"/>
        <v>2021-11</v>
      </c>
      <c r="T3010">
        <f>IF(AND(COUNTIF(Calculs!$Q$2:$Q$12,$O3010)&gt;0,COUNTIF(Calculs!$S$2:$S$12,$E3010)&gt;0,COUNTIF(Calculs!$U$2:$U$12,$H3010)&gt;0),1,0)</f>
        <v>1</v>
      </c>
      <c r="U3010">
        <f t="shared" si="373"/>
        <v>162499.99999999997</v>
      </c>
      <c r="V3010">
        <f t="shared" si="374"/>
        <v>250</v>
      </c>
      <c r="W3010">
        <f t="shared" si="375"/>
        <v>64999.999999999993</v>
      </c>
    </row>
    <row r="3011" spans="1:23" ht="15.75" customHeight="1" x14ac:dyDescent="0.3">
      <c r="A3011" s="2" t="s">
        <v>13</v>
      </c>
      <c r="B3011" s="2">
        <v>1185732</v>
      </c>
      <c r="C3011" s="3">
        <v>44538</v>
      </c>
      <c r="D3011" s="12" t="str" cm="1">
        <f t="array" ref="D3011">_xlfn.SWITCH(WEEKDAY(C3011,2), 1, "Lundi", 2, "Mardi", 3, "Mercredi", 4, "Jeudi", 5, "Vendredi", 6, "Samedi", 7, "Dimanche", "Erreur")</f>
        <v>Mercredi</v>
      </c>
      <c r="E3011" s="2" t="s">
        <v>35</v>
      </c>
      <c r="F3011" s="2" t="s">
        <v>109</v>
      </c>
      <c r="G3011" s="2" t="s">
        <v>110</v>
      </c>
      <c r="H3011" s="4" t="s">
        <v>16</v>
      </c>
      <c r="I3011" s="5">
        <v>60</v>
      </c>
      <c r="J3011" s="6">
        <v>500</v>
      </c>
      <c r="K3011" s="7">
        <v>300000</v>
      </c>
      <c r="L3011" s="7">
        <v>105000</v>
      </c>
      <c r="M3011" s="8">
        <v>0.35</v>
      </c>
      <c r="N3011" s="2" t="s">
        <v>17</v>
      </c>
      <c r="O3011">
        <f t="shared" ref="O3011:O3074" si="376">YEAR($C3011)</f>
        <v>2021</v>
      </c>
      <c r="P3011">
        <f t="shared" ref="P3011:P3074" si="377">MONTH($C3011)</f>
        <v>12</v>
      </c>
      <c r="Q3011" t="str">
        <f t="shared" ref="Q3011:Q3074" si="378">TEXT($C3011,"mmm")</f>
        <v>déc</v>
      </c>
      <c r="R3011" t="str">
        <f t="shared" ref="R3011:R3074" si="379">SUBSTITUTE(SUBSTITUTE($F3011,"Sud ","South "),"Ouest ","West ")</f>
        <v>North Dakota</v>
      </c>
      <c r="S3011" t="str">
        <f t="shared" ref="S3011:S3074" si="380">TEXT($C3011,"aaaa-mm")</f>
        <v>2021-12</v>
      </c>
      <c r="T3011">
        <f>IF(AND(COUNTIF(Calculs!$Q$2:$Q$12,$O3011)&gt;0,COUNTIF(Calculs!$S$2:$S$12,$E3011)&gt;0,COUNTIF(Calculs!$U$2:$U$12,$H3011)&gt;0),1,0)</f>
        <v>1</v>
      </c>
      <c r="U3011">
        <f t="shared" ref="U3011:U3074" si="381">$K3011*$T3011</f>
        <v>300000</v>
      </c>
      <c r="V3011">
        <f t="shared" ref="V3011:V3074" si="382">$J3011*$T3011</f>
        <v>500</v>
      </c>
      <c r="W3011">
        <f t="shared" ref="W3011:W3074" si="383">$L3011*$T3011</f>
        <v>105000</v>
      </c>
    </row>
    <row r="3012" spans="1:23" ht="15.75" customHeight="1" x14ac:dyDescent="0.3">
      <c r="A3012" s="2" t="s">
        <v>13</v>
      </c>
      <c r="B3012" s="2">
        <v>1185732</v>
      </c>
      <c r="C3012" s="3">
        <v>44538</v>
      </c>
      <c r="D3012" s="12" t="str" cm="1">
        <f t="array" ref="D3012">_xlfn.SWITCH(WEEKDAY(C3012,2), 1, "Lundi", 2, "Mardi", 3, "Mercredi", 4, "Jeudi", 5, "Vendredi", 6, "Samedi", 7, "Dimanche", "Erreur")</f>
        <v>Mercredi</v>
      </c>
      <c r="E3012" s="2" t="s">
        <v>35</v>
      </c>
      <c r="F3012" s="2" t="s">
        <v>109</v>
      </c>
      <c r="G3012" s="2" t="s">
        <v>110</v>
      </c>
      <c r="H3012" s="4" t="s">
        <v>18</v>
      </c>
      <c r="I3012" s="5">
        <v>50</v>
      </c>
      <c r="J3012" s="6">
        <v>300</v>
      </c>
      <c r="K3012" s="7">
        <v>150000</v>
      </c>
      <c r="L3012" s="7">
        <v>45000</v>
      </c>
      <c r="M3012" s="8">
        <v>0.3</v>
      </c>
      <c r="N3012" s="2" t="s">
        <v>17</v>
      </c>
      <c r="O3012">
        <f t="shared" si="376"/>
        <v>2021</v>
      </c>
      <c r="P3012">
        <f t="shared" si="377"/>
        <v>12</v>
      </c>
      <c r="Q3012" t="str">
        <f t="shared" si="378"/>
        <v>déc</v>
      </c>
      <c r="R3012" t="str">
        <f t="shared" si="379"/>
        <v>North Dakota</v>
      </c>
      <c r="S3012" t="str">
        <f t="shared" si="380"/>
        <v>2021-12</v>
      </c>
      <c r="T3012">
        <f>IF(AND(COUNTIF(Calculs!$Q$2:$Q$12,$O3012)&gt;0,COUNTIF(Calculs!$S$2:$S$12,$E3012)&gt;0,COUNTIF(Calculs!$U$2:$U$12,$H3012)&gt;0),1,0)</f>
        <v>1</v>
      </c>
      <c r="U3012">
        <f t="shared" si="381"/>
        <v>150000</v>
      </c>
      <c r="V3012">
        <f t="shared" si="382"/>
        <v>300</v>
      </c>
      <c r="W3012">
        <f t="shared" si="383"/>
        <v>45000</v>
      </c>
    </row>
    <row r="3013" spans="1:23" ht="15.75" customHeight="1" x14ac:dyDescent="0.3">
      <c r="A3013" s="2" t="s">
        <v>13</v>
      </c>
      <c r="B3013" s="2">
        <v>1185732</v>
      </c>
      <c r="C3013" s="3">
        <v>44538</v>
      </c>
      <c r="D3013" s="12" t="str" cm="1">
        <f t="array" ref="D3013">_xlfn.SWITCH(WEEKDAY(C3013,2), 1, "Lundi", 2, "Mardi", 3, "Mercredi", 4, "Jeudi", 5, "Vendredi", 6, "Samedi", 7, "Dimanche", "Erreur")</f>
        <v>Mercredi</v>
      </c>
      <c r="E3013" s="2" t="s">
        <v>35</v>
      </c>
      <c r="F3013" s="2" t="s">
        <v>109</v>
      </c>
      <c r="G3013" s="2" t="s">
        <v>110</v>
      </c>
      <c r="H3013" s="4" t="s">
        <v>19</v>
      </c>
      <c r="I3013" s="5">
        <v>50</v>
      </c>
      <c r="J3013" s="6">
        <v>250</v>
      </c>
      <c r="K3013" s="7">
        <v>125000</v>
      </c>
      <c r="L3013" s="7">
        <v>37500</v>
      </c>
      <c r="M3013" s="8">
        <v>0.3</v>
      </c>
      <c r="N3013" s="2" t="s">
        <v>17</v>
      </c>
      <c r="O3013">
        <f t="shared" si="376"/>
        <v>2021</v>
      </c>
      <c r="P3013">
        <f t="shared" si="377"/>
        <v>12</v>
      </c>
      <c r="Q3013" t="str">
        <f t="shared" si="378"/>
        <v>déc</v>
      </c>
      <c r="R3013" t="str">
        <f t="shared" si="379"/>
        <v>North Dakota</v>
      </c>
      <c r="S3013" t="str">
        <f t="shared" si="380"/>
        <v>2021-12</v>
      </c>
      <c r="T3013">
        <f>IF(AND(COUNTIF(Calculs!$Q$2:$Q$12,$O3013)&gt;0,COUNTIF(Calculs!$S$2:$S$12,$E3013)&gt;0,COUNTIF(Calculs!$U$2:$U$12,$H3013)&gt;0),1,0)</f>
        <v>1</v>
      </c>
      <c r="U3013">
        <f t="shared" si="381"/>
        <v>125000</v>
      </c>
      <c r="V3013">
        <f t="shared" si="382"/>
        <v>250</v>
      </c>
      <c r="W3013">
        <f t="shared" si="383"/>
        <v>37500</v>
      </c>
    </row>
    <row r="3014" spans="1:23" ht="15.75" customHeight="1" x14ac:dyDescent="0.3">
      <c r="A3014" s="2" t="s">
        <v>13</v>
      </c>
      <c r="B3014" s="2">
        <v>1185732</v>
      </c>
      <c r="C3014" s="3">
        <v>44538</v>
      </c>
      <c r="D3014" s="12" t="str" cm="1">
        <f t="array" ref="D3014">_xlfn.SWITCH(WEEKDAY(C3014,2), 1, "Lundi", 2, "Mardi", 3, "Mercredi", 4, "Jeudi", 5, "Vendredi", 6, "Samedi", 7, "Dimanche", "Erreur")</f>
        <v>Mercredi</v>
      </c>
      <c r="E3014" s="2" t="s">
        <v>35</v>
      </c>
      <c r="F3014" s="2" t="s">
        <v>109</v>
      </c>
      <c r="G3014" s="2" t="s">
        <v>110</v>
      </c>
      <c r="H3014" s="4" t="s">
        <v>20</v>
      </c>
      <c r="I3014" s="5">
        <v>50</v>
      </c>
      <c r="J3014" s="6">
        <v>200</v>
      </c>
      <c r="K3014" s="7">
        <v>100000</v>
      </c>
      <c r="L3014" s="7">
        <v>30000</v>
      </c>
      <c r="M3014" s="8">
        <v>0.3</v>
      </c>
      <c r="N3014" s="2" t="s">
        <v>17</v>
      </c>
      <c r="O3014">
        <f t="shared" si="376"/>
        <v>2021</v>
      </c>
      <c r="P3014">
        <f t="shared" si="377"/>
        <v>12</v>
      </c>
      <c r="Q3014" t="str">
        <f t="shared" si="378"/>
        <v>déc</v>
      </c>
      <c r="R3014" t="str">
        <f t="shared" si="379"/>
        <v>North Dakota</v>
      </c>
      <c r="S3014" t="str">
        <f t="shared" si="380"/>
        <v>2021-12</v>
      </c>
      <c r="T3014">
        <f>IF(AND(COUNTIF(Calculs!$Q$2:$Q$12,$O3014)&gt;0,COUNTIF(Calculs!$S$2:$S$12,$E3014)&gt;0,COUNTIF(Calculs!$U$2:$U$12,$H3014)&gt;0),1,0)</f>
        <v>1</v>
      </c>
      <c r="U3014">
        <f t="shared" si="381"/>
        <v>100000</v>
      </c>
      <c r="V3014">
        <f t="shared" si="382"/>
        <v>200</v>
      </c>
      <c r="W3014">
        <f t="shared" si="383"/>
        <v>30000</v>
      </c>
    </row>
    <row r="3015" spans="1:23" ht="15.75" customHeight="1" x14ac:dyDescent="0.3">
      <c r="A3015" s="2" t="s">
        <v>13</v>
      </c>
      <c r="B3015" s="2">
        <v>1185732</v>
      </c>
      <c r="C3015" s="3">
        <v>44538</v>
      </c>
      <c r="D3015" s="12" t="str" cm="1">
        <f t="array" ref="D3015">_xlfn.SWITCH(WEEKDAY(C3015,2), 1, "Lundi", 2, "Mardi", 3, "Mercredi", 4, "Jeudi", 5, "Vendredi", 6, "Samedi", 7, "Dimanche", "Erreur")</f>
        <v>Mercredi</v>
      </c>
      <c r="E3015" s="2" t="s">
        <v>35</v>
      </c>
      <c r="F3015" s="2" t="s">
        <v>109</v>
      </c>
      <c r="G3015" s="2" t="s">
        <v>110</v>
      </c>
      <c r="H3015" s="4" t="s">
        <v>21</v>
      </c>
      <c r="I3015" s="5">
        <v>60</v>
      </c>
      <c r="J3015" s="6">
        <v>200</v>
      </c>
      <c r="K3015" s="7">
        <v>120000</v>
      </c>
      <c r="L3015" s="7">
        <v>42000</v>
      </c>
      <c r="M3015" s="8">
        <v>0.35</v>
      </c>
      <c r="N3015" s="2" t="s">
        <v>17</v>
      </c>
      <c r="O3015">
        <f t="shared" si="376"/>
        <v>2021</v>
      </c>
      <c r="P3015">
        <f t="shared" si="377"/>
        <v>12</v>
      </c>
      <c r="Q3015" t="str">
        <f t="shared" si="378"/>
        <v>déc</v>
      </c>
      <c r="R3015" t="str">
        <f t="shared" si="379"/>
        <v>North Dakota</v>
      </c>
      <c r="S3015" t="str">
        <f t="shared" si="380"/>
        <v>2021-12</v>
      </c>
      <c r="T3015">
        <f>IF(AND(COUNTIF(Calculs!$Q$2:$Q$12,$O3015)&gt;0,COUNTIF(Calculs!$S$2:$S$12,$E3015)&gt;0,COUNTIF(Calculs!$U$2:$U$12,$H3015)&gt;0),1,0)</f>
        <v>1</v>
      </c>
      <c r="U3015">
        <f t="shared" si="381"/>
        <v>120000</v>
      </c>
      <c r="V3015">
        <f t="shared" si="382"/>
        <v>200</v>
      </c>
      <c r="W3015">
        <f t="shared" si="383"/>
        <v>42000</v>
      </c>
    </row>
    <row r="3016" spans="1:23" ht="15.75" customHeight="1" x14ac:dyDescent="0.3">
      <c r="A3016" s="2" t="s">
        <v>13</v>
      </c>
      <c r="B3016" s="2">
        <v>1185732</v>
      </c>
      <c r="C3016" s="3">
        <v>44538</v>
      </c>
      <c r="D3016" s="12" t="str" cm="1">
        <f t="array" ref="D3016">_xlfn.SWITCH(WEEKDAY(C3016,2), 1, "Lundi", 2, "Mardi", 3, "Mercredi", 4, "Jeudi", 5, "Vendredi", 6, "Samedi", 7, "Dimanche", "Erreur")</f>
        <v>Mercredi</v>
      </c>
      <c r="E3016" s="2" t="s">
        <v>35</v>
      </c>
      <c r="F3016" s="2" t="s">
        <v>109</v>
      </c>
      <c r="G3016" s="2" t="s">
        <v>110</v>
      </c>
      <c r="H3016" s="4" t="s">
        <v>22</v>
      </c>
      <c r="I3016" s="5">
        <v>64.999999999999986</v>
      </c>
      <c r="J3016" s="6">
        <v>300</v>
      </c>
      <c r="K3016" s="7">
        <v>194999.99999999997</v>
      </c>
      <c r="L3016" s="7">
        <v>77999.999999999985</v>
      </c>
      <c r="M3016" s="8">
        <v>0.4</v>
      </c>
      <c r="N3016" s="2" t="s">
        <v>17</v>
      </c>
      <c r="O3016">
        <f t="shared" si="376"/>
        <v>2021</v>
      </c>
      <c r="P3016">
        <f t="shared" si="377"/>
        <v>12</v>
      </c>
      <c r="Q3016" t="str">
        <f t="shared" si="378"/>
        <v>déc</v>
      </c>
      <c r="R3016" t="str">
        <f t="shared" si="379"/>
        <v>North Dakota</v>
      </c>
      <c r="S3016" t="str">
        <f t="shared" si="380"/>
        <v>2021-12</v>
      </c>
      <c r="T3016">
        <f>IF(AND(COUNTIF(Calculs!$Q$2:$Q$12,$O3016)&gt;0,COUNTIF(Calculs!$S$2:$S$12,$E3016)&gt;0,COUNTIF(Calculs!$U$2:$U$12,$H3016)&gt;0),1,0)</f>
        <v>1</v>
      </c>
      <c r="U3016">
        <f t="shared" si="381"/>
        <v>194999.99999999997</v>
      </c>
      <c r="V3016">
        <f t="shared" si="382"/>
        <v>300</v>
      </c>
      <c r="W3016">
        <f t="shared" si="383"/>
        <v>77999.999999999985</v>
      </c>
    </row>
    <row r="3017" spans="1:23" ht="15.75" customHeight="1" x14ac:dyDescent="0.3">
      <c r="A3017" s="2" t="s">
        <v>13</v>
      </c>
      <c r="B3017" s="2">
        <v>1185732</v>
      </c>
      <c r="C3017" s="3">
        <v>44202</v>
      </c>
      <c r="D3017" s="12" t="str" cm="1">
        <f t="array" ref="D3017">_xlfn.SWITCH(WEEKDAY(C3017,2), 1, "Lundi", 2, "Mardi", 3, "Mercredi", 4, "Jeudi", 5, "Vendredi", 6, "Samedi", 7, "Dimanche", "Erreur")</f>
        <v>Mercredi</v>
      </c>
      <c r="E3017" s="2" t="s">
        <v>35</v>
      </c>
      <c r="F3017" s="2" t="s">
        <v>109</v>
      </c>
      <c r="G3017" s="2" t="s">
        <v>110</v>
      </c>
      <c r="H3017" s="4" t="s">
        <v>16</v>
      </c>
      <c r="I3017" s="5">
        <v>30.000000000000004</v>
      </c>
      <c r="J3017" s="6">
        <v>450</v>
      </c>
      <c r="K3017" s="7">
        <v>135000.00000000003</v>
      </c>
      <c r="L3017" s="7">
        <v>40500.000000000007</v>
      </c>
      <c r="M3017" s="8">
        <v>0.3</v>
      </c>
      <c r="N3017" s="2" t="s">
        <v>17</v>
      </c>
      <c r="O3017">
        <f t="shared" si="376"/>
        <v>2021</v>
      </c>
      <c r="P3017">
        <f t="shared" si="377"/>
        <v>1</v>
      </c>
      <c r="Q3017" t="str">
        <f t="shared" si="378"/>
        <v>janv</v>
      </c>
      <c r="R3017" t="str">
        <f t="shared" si="379"/>
        <v>North Dakota</v>
      </c>
      <c r="S3017" t="str">
        <f t="shared" si="380"/>
        <v>2021-01</v>
      </c>
      <c r="T3017">
        <f>IF(AND(COUNTIF(Calculs!$Q$2:$Q$12,$O3017)&gt;0,COUNTIF(Calculs!$S$2:$S$12,$E3017)&gt;0,COUNTIF(Calculs!$U$2:$U$12,$H3017)&gt;0),1,0)</f>
        <v>1</v>
      </c>
      <c r="U3017">
        <f t="shared" si="381"/>
        <v>135000.00000000003</v>
      </c>
      <c r="V3017">
        <f t="shared" si="382"/>
        <v>450</v>
      </c>
      <c r="W3017">
        <f t="shared" si="383"/>
        <v>40500.000000000007</v>
      </c>
    </row>
    <row r="3018" spans="1:23" ht="15.75" customHeight="1" x14ac:dyDescent="0.3">
      <c r="A3018" s="2" t="s">
        <v>13</v>
      </c>
      <c r="B3018" s="2">
        <v>1185732</v>
      </c>
      <c r="C3018" s="3">
        <v>44202</v>
      </c>
      <c r="D3018" s="12" t="str" cm="1">
        <f t="array" ref="D3018">_xlfn.SWITCH(WEEKDAY(C3018,2), 1, "Lundi", 2, "Mardi", 3, "Mercredi", 4, "Jeudi", 5, "Vendredi", 6, "Samedi", 7, "Dimanche", "Erreur")</f>
        <v>Mercredi</v>
      </c>
      <c r="E3018" s="2" t="s">
        <v>35</v>
      </c>
      <c r="F3018" s="2" t="s">
        <v>109</v>
      </c>
      <c r="G3018" s="2" t="s">
        <v>110</v>
      </c>
      <c r="H3018" s="4" t="s">
        <v>18</v>
      </c>
      <c r="I3018" s="5">
        <v>30.000000000000004</v>
      </c>
      <c r="J3018" s="6">
        <v>250</v>
      </c>
      <c r="K3018" s="7">
        <v>75000.000000000015</v>
      </c>
      <c r="L3018" s="7">
        <v>26250.000000000004</v>
      </c>
      <c r="M3018" s="8">
        <v>0.35</v>
      </c>
      <c r="N3018" s="2" t="s">
        <v>17</v>
      </c>
      <c r="O3018">
        <f t="shared" si="376"/>
        <v>2021</v>
      </c>
      <c r="P3018">
        <f t="shared" si="377"/>
        <v>1</v>
      </c>
      <c r="Q3018" t="str">
        <f t="shared" si="378"/>
        <v>janv</v>
      </c>
      <c r="R3018" t="str">
        <f t="shared" si="379"/>
        <v>North Dakota</v>
      </c>
      <c r="S3018" t="str">
        <f t="shared" si="380"/>
        <v>2021-01</v>
      </c>
      <c r="T3018">
        <f>IF(AND(COUNTIF(Calculs!$Q$2:$Q$12,$O3018)&gt;0,COUNTIF(Calculs!$S$2:$S$12,$E3018)&gt;0,COUNTIF(Calculs!$U$2:$U$12,$H3018)&gt;0),1,0)</f>
        <v>1</v>
      </c>
      <c r="U3018">
        <f t="shared" si="381"/>
        <v>75000.000000000015</v>
      </c>
      <c r="V3018">
        <f t="shared" si="382"/>
        <v>250</v>
      </c>
      <c r="W3018">
        <f t="shared" si="383"/>
        <v>26250.000000000004</v>
      </c>
    </row>
    <row r="3019" spans="1:23" ht="15.75" customHeight="1" x14ac:dyDescent="0.3">
      <c r="A3019" s="2" t="s">
        <v>13</v>
      </c>
      <c r="B3019" s="2">
        <v>1185732</v>
      </c>
      <c r="C3019" s="3">
        <v>44202</v>
      </c>
      <c r="D3019" s="12" t="str" cm="1">
        <f t="array" ref="D3019">_xlfn.SWITCH(WEEKDAY(C3019,2), 1, "Lundi", 2, "Mardi", 3, "Mercredi", 4, "Jeudi", 5, "Vendredi", 6, "Samedi", 7, "Dimanche", "Erreur")</f>
        <v>Mercredi</v>
      </c>
      <c r="E3019" s="2" t="s">
        <v>35</v>
      </c>
      <c r="F3019" s="2" t="s">
        <v>109</v>
      </c>
      <c r="G3019" s="2" t="s">
        <v>110</v>
      </c>
      <c r="H3019" s="4" t="s">
        <v>19</v>
      </c>
      <c r="I3019" s="5">
        <v>20.000000000000007</v>
      </c>
      <c r="J3019" s="6">
        <v>250</v>
      </c>
      <c r="K3019" s="7">
        <v>50000.000000000015</v>
      </c>
      <c r="L3019" s="7">
        <v>15000.000000000004</v>
      </c>
      <c r="M3019" s="8">
        <v>0.3</v>
      </c>
      <c r="N3019" s="2" t="s">
        <v>17</v>
      </c>
      <c r="O3019">
        <f t="shared" si="376"/>
        <v>2021</v>
      </c>
      <c r="P3019">
        <f t="shared" si="377"/>
        <v>1</v>
      </c>
      <c r="Q3019" t="str">
        <f t="shared" si="378"/>
        <v>janv</v>
      </c>
      <c r="R3019" t="str">
        <f t="shared" si="379"/>
        <v>North Dakota</v>
      </c>
      <c r="S3019" t="str">
        <f t="shared" si="380"/>
        <v>2021-01</v>
      </c>
      <c r="T3019">
        <f>IF(AND(COUNTIF(Calculs!$Q$2:$Q$12,$O3019)&gt;0,COUNTIF(Calculs!$S$2:$S$12,$E3019)&gt;0,COUNTIF(Calculs!$U$2:$U$12,$H3019)&gt;0),1,0)</f>
        <v>1</v>
      </c>
      <c r="U3019">
        <f t="shared" si="381"/>
        <v>50000.000000000015</v>
      </c>
      <c r="V3019">
        <f t="shared" si="382"/>
        <v>250</v>
      </c>
      <c r="W3019">
        <f t="shared" si="383"/>
        <v>15000.000000000004</v>
      </c>
    </row>
    <row r="3020" spans="1:23" ht="15.75" customHeight="1" x14ac:dyDescent="0.3">
      <c r="A3020" s="2" t="s">
        <v>13</v>
      </c>
      <c r="B3020" s="2">
        <v>1185732</v>
      </c>
      <c r="C3020" s="3">
        <v>44202</v>
      </c>
      <c r="D3020" s="12" t="str" cm="1">
        <f t="array" ref="D3020">_xlfn.SWITCH(WEEKDAY(C3020,2), 1, "Lundi", 2, "Mardi", 3, "Mercredi", 4, "Jeudi", 5, "Vendredi", 6, "Samedi", 7, "Dimanche", "Erreur")</f>
        <v>Mercredi</v>
      </c>
      <c r="E3020" s="2" t="s">
        <v>35</v>
      </c>
      <c r="F3020" s="2" t="s">
        <v>109</v>
      </c>
      <c r="G3020" s="2" t="s">
        <v>110</v>
      </c>
      <c r="H3020" s="4" t="s">
        <v>20</v>
      </c>
      <c r="I3020" s="5">
        <v>25.000000000000007</v>
      </c>
      <c r="J3020" s="6">
        <v>100</v>
      </c>
      <c r="K3020" s="7">
        <v>25000.000000000007</v>
      </c>
      <c r="L3020" s="7">
        <v>7500.0000000000018</v>
      </c>
      <c r="M3020" s="8">
        <v>0.3</v>
      </c>
      <c r="N3020" s="2" t="s">
        <v>17</v>
      </c>
      <c r="O3020">
        <f t="shared" si="376"/>
        <v>2021</v>
      </c>
      <c r="P3020">
        <f t="shared" si="377"/>
        <v>1</v>
      </c>
      <c r="Q3020" t="str">
        <f t="shared" si="378"/>
        <v>janv</v>
      </c>
      <c r="R3020" t="str">
        <f t="shared" si="379"/>
        <v>North Dakota</v>
      </c>
      <c r="S3020" t="str">
        <f t="shared" si="380"/>
        <v>2021-01</v>
      </c>
      <c r="T3020">
        <f>IF(AND(COUNTIF(Calculs!$Q$2:$Q$12,$O3020)&gt;0,COUNTIF(Calculs!$S$2:$S$12,$E3020)&gt;0,COUNTIF(Calculs!$U$2:$U$12,$H3020)&gt;0),1,0)</f>
        <v>1</v>
      </c>
      <c r="U3020">
        <f t="shared" si="381"/>
        <v>25000.000000000007</v>
      </c>
      <c r="V3020">
        <f t="shared" si="382"/>
        <v>100</v>
      </c>
      <c r="W3020">
        <f t="shared" si="383"/>
        <v>7500.0000000000018</v>
      </c>
    </row>
    <row r="3021" spans="1:23" ht="15.75" customHeight="1" x14ac:dyDescent="0.3">
      <c r="A3021" s="2" t="s">
        <v>13</v>
      </c>
      <c r="B3021" s="2">
        <v>1185732</v>
      </c>
      <c r="C3021" s="3">
        <v>44202</v>
      </c>
      <c r="D3021" s="12" t="str" cm="1">
        <f t="array" ref="D3021">_xlfn.SWITCH(WEEKDAY(C3021,2), 1, "Lundi", 2, "Mardi", 3, "Mercredi", 4, "Jeudi", 5, "Vendredi", 6, "Samedi", 7, "Dimanche", "Erreur")</f>
        <v>Mercredi</v>
      </c>
      <c r="E3021" s="2" t="s">
        <v>35</v>
      </c>
      <c r="F3021" s="2" t="s">
        <v>109</v>
      </c>
      <c r="G3021" s="2" t="s">
        <v>110</v>
      </c>
      <c r="H3021" s="4" t="s">
        <v>21</v>
      </c>
      <c r="I3021" s="5">
        <v>40</v>
      </c>
      <c r="J3021" s="6">
        <v>150</v>
      </c>
      <c r="K3021" s="7">
        <v>60000</v>
      </c>
      <c r="L3021" s="7">
        <v>30000</v>
      </c>
      <c r="M3021" s="8">
        <v>0.5</v>
      </c>
      <c r="N3021" s="2" t="s">
        <v>17</v>
      </c>
      <c r="O3021">
        <f t="shared" si="376"/>
        <v>2021</v>
      </c>
      <c r="P3021">
        <f t="shared" si="377"/>
        <v>1</v>
      </c>
      <c r="Q3021" t="str">
        <f t="shared" si="378"/>
        <v>janv</v>
      </c>
      <c r="R3021" t="str">
        <f t="shared" si="379"/>
        <v>North Dakota</v>
      </c>
      <c r="S3021" t="str">
        <f t="shared" si="380"/>
        <v>2021-01</v>
      </c>
      <c r="T3021">
        <f>IF(AND(COUNTIF(Calculs!$Q$2:$Q$12,$O3021)&gt;0,COUNTIF(Calculs!$S$2:$S$12,$E3021)&gt;0,COUNTIF(Calculs!$U$2:$U$12,$H3021)&gt;0),1,0)</f>
        <v>1</v>
      </c>
      <c r="U3021">
        <f t="shared" si="381"/>
        <v>60000</v>
      </c>
      <c r="V3021">
        <f t="shared" si="382"/>
        <v>150</v>
      </c>
      <c r="W3021">
        <f t="shared" si="383"/>
        <v>30000</v>
      </c>
    </row>
    <row r="3022" spans="1:23" ht="15.75" customHeight="1" x14ac:dyDescent="0.3">
      <c r="A3022" s="2" t="s">
        <v>13</v>
      </c>
      <c r="B3022" s="2">
        <v>1185732</v>
      </c>
      <c r="C3022" s="3">
        <v>44202</v>
      </c>
      <c r="D3022" s="12" t="str" cm="1">
        <f t="array" ref="D3022">_xlfn.SWITCH(WEEKDAY(C3022,2), 1, "Lundi", 2, "Mardi", 3, "Mercredi", 4, "Jeudi", 5, "Vendredi", 6, "Samedi", 7, "Dimanche", "Erreur")</f>
        <v>Mercredi</v>
      </c>
      <c r="E3022" s="2" t="s">
        <v>35</v>
      </c>
      <c r="F3022" s="2" t="s">
        <v>109</v>
      </c>
      <c r="G3022" s="2" t="s">
        <v>110</v>
      </c>
      <c r="H3022" s="4" t="s">
        <v>22</v>
      </c>
      <c r="I3022" s="5">
        <v>30.000000000000004</v>
      </c>
      <c r="J3022" s="6">
        <v>250</v>
      </c>
      <c r="K3022" s="7">
        <v>75000.000000000015</v>
      </c>
      <c r="L3022" s="7">
        <v>30000.000000000007</v>
      </c>
      <c r="M3022" s="8">
        <v>0.4</v>
      </c>
      <c r="N3022" s="2" t="s">
        <v>17</v>
      </c>
      <c r="O3022">
        <f t="shared" si="376"/>
        <v>2021</v>
      </c>
      <c r="P3022">
        <f t="shared" si="377"/>
        <v>1</v>
      </c>
      <c r="Q3022" t="str">
        <f t="shared" si="378"/>
        <v>janv</v>
      </c>
      <c r="R3022" t="str">
        <f t="shared" si="379"/>
        <v>North Dakota</v>
      </c>
      <c r="S3022" t="str">
        <f t="shared" si="380"/>
        <v>2021-01</v>
      </c>
      <c r="T3022">
        <f>IF(AND(COUNTIF(Calculs!$Q$2:$Q$12,$O3022)&gt;0,COUNTIF(Calculs!$S$2:$S$12,$E3022)&gt;0,COUNTIF(Calculs!$U$2:$U$12,$H3022)&gt;0),1,0)</f>
        <v>1</v>
      </c>
      <c r="U3022">
        <f t="shared" si="381"/>
        <v>75000.000000000015</v>
      </c>
      <c r="V3022">
        <f t="shared" si="382"/>
        <v>250</v>
      </c>
      <c r="W3022">
        <f t="shared" si="383"/>
        <v>30000.000000000007</v>
      </c>
    </row>
    <row r="3023" spans="1:23" ht="15.75" customHeight="1" x14ac:dyDescent="0.3">
      <c r="A3023" s="2" t="s">
        <v>13</v>
      </c>
      <c r="B3023" s="2">
        <v>1185732</v>
      </c>
      <c r="C3023" s="3">
        <v>44233</v>
      </c>
      <c r="D3023" s="12" t="str" cm="1">
        <f t="array" ref="D3023">_xlfn.SWITCH(WEEKDAY(C3023,2), 1, "Lundi", 2, "Mardi", 3, "Mercredi", 4, "Jeudi", 5, "Vendredi", 6, "Samedi", 7, "Dimanche", "Erreur")</f>
        <v>Samedi</v>
      </c>
      <c r="E3023" s="2" t="s">
        <v>35</v>
      </c>
      <c r="F3023" s="2" t="s">
        <v>109</v>
      </c>
      <c r="G3023" s="2" t="s">
        <v>110</v>
      </c>
      <c r="H3023" s="4" t="s">
        <v>16</v>
      </c>
      <c r="I3023" s="5">
        <v>30.000000000000004</v>
      </c>
      <c r="J3023" s="6">
        <v>500</v>
      </c>
      <c r="K3023" s="7">
        <v>150000.00000000003</v>
      </c>
      <c r="L3023" s="7">
        <v>45000.000000000007</v>
      </c>
      <c r="M3023" s="8">
        <v>0.3</v>
      </c>
      <c r="N3023" s="2" t="s">
        <v>17</v>
      </c>
      <c r="O3023">
        <f t="shared" si="376"/>
        <v>2021</v>
      </c>
      <c r="P3023">
        <f t="shared" si="377"/>
        <v>2</v>
      </c>
      <c r="Q3023" t="str">
        <f t="shared" si="378"/>
        <v>févr</v>
      </c>
      <c r="R3023" t="str">
        <f t="shared" si="379"/>
        <v>North Dakota</v>
      </c>
      <c r="S3023" t="str">
        <f t="shared" si="380"/>
        <v>2021-02</v>
      </c>
      <c r="T3023">
        <f>IF(AND(COUNTIF(Calculs!$Q$2:$Q$12,$O3023)&gt;0,COUNTIF(Calculs!$S$2:$S$12,$E3023)&gt;0,COUNTIF(Calculs!$U$2:$U$12,$H3023)&gt;0),1,0)</f>
        <v>1</v>
      </c>
      <c r="U3023">
        <f t="shared" si="381"/>
        <v>150000.00000000003</v>
      </c>
      <c r="V3023">
        <f t="shared" si="382"/>
        <v>500</v>
      </c>
      <c r="W3023">
        <f t="shared" si="383"/>
        <v>45000.000000000007</v>
      </c>
    </row>
    <row r="3024" spans="1:23" ht="15.75" customHeight="1" x14ac:dyDescent="0.3">
      <c r="A3024" s="2" t="s">
        <v>13</v>
      </c>
      <c r="B3024" s="2">
        <v>1185732</v>
      </c>
      <c r="C3024" s="3">
        <v>44233</v>
      </c>
      <c r="D3024" s="12" t="str" cm="1">
        <f t="array" ref="D3024">_xlfn.SWITCH(WEEKDAY(C3024,2), 1, "Lundi", 2, "Mardi", 3, "Mercredi", 4, "Jeudi", 5, "Vendredi", 6, "Samedi", 7, "Dimanche", "Erreur")</f>
        <v>Samedi</v>
      </c>
      <c r="E3024" s="2" t="s">
        <v>35</v>
      </c>
      <c r="F3024" s="2" t="s">
        <v>109</v>
      </c>
      <c r="G3024" s="2" t="s">
        <v>110</v>
      </c>
      <c r="H3024" s="4" t="s">
        <v>18</v>
      </c>
      <c r="I3024" s="5">
        <v>30.000000000000004</v>
      </c>
      <c r="J3024" s="6">
        <v>150</v>
      </c>
      <c r="K3024" s="7">
        <v>45000.000000000007</v>
      </c>
      <c r="L3024" s="7">
        <v>15750.000000000002</v>
      </c>
      <c r="M3024" s="8">
        <v>0.35</v>
      </c>
      <c r="N3024" s="2" t="s">
        <v>17</v>
      </c>
      <c r="O3024">
        <f t="shared" si="376"/>
        <v>2021</v>
      </c>
      <c r="P3024">
        <f t="shared" si="377"/>
        <v>2</v>
      </c>
      <c r="Q3024" t="str">
        <f t="shared" si="378"/>
        <v>févr</v>
      </c>
      <c r="R3024" t="str">
        <f t="shared" si="379"/>
        <v>North Dakota</v>
      </c>
      <c r="S3024" t="str">
        <f t="shared" si="380"/>
        <v>2021-02</v>
      </c>
      <c r="T3024">
        <f>IF(AND(COUNTIF(Calculs!$Q$2:$Q$12,$O3024)&gt;0,COUNTIF(Calculs!$S$2:$S$12,$E3024)&gt;0,COUNTIF(Calculs!$U$2:$U$12,$H3024)&gt;0),1,0)</f>
        <v>1</v>
      </c>
      <c r="U3024">
        <f t="shared" si="381"/>
        <v>45000.000000000007</v>
      </c>
      <c r="V3024">
        <f t="shared" si="382"/>
        <v>150</v>
      </c>
      <c r="W3024">
        <f t="shared" si="383"/>
        <v>15750.000000000002</v>
      </c>
    </row>
    <row r="3025" spans="1:23" ht="15.75" customHeight="1" x14ac:dyDescent="0.3">
      <c r="A3025" s="2" t="s">
        <v>13</v>
      </c>
      <c r="B3025" s="2">
        <v>1185732</v>
      </c>
      <c r="C3025" s="3">
        <v>44233</v>
      </c>
      <c r="D3025" s="12" t="str" cm="1">
        <f t="array" ref="D3025">_xlfn.SWITCH(WEEKDAY(C3025,2), 1, "Lundi", 2, "Mardi", 3, "Mercredi", 4, "Jeudi", 5, "Vendredi", 6, "Samedi", 7, "Dimanche", "Erreur")</f>
        <v>Samedi</v>
      </c>
      <c r="E3025" s="2" t="s">
        <v>35</v>
      </c>
      <c r="F3025" s="2" t="s">
        <v>109</v>
      </c>
      <c r="G3025" s="2" t="s">
        <v>110</v>
      </c>
      <c r="H3025" s="4" t="s">
        <v>19</v>
      </c>
      <c r="I3025" s="5">
        <v>20.000000000000007</v>
      </c>
      <c r="J3025" s="6">
        <v>200</v>
      </c>
      <c r="K3025" s="7">
        <v>40000.000000000015</v>
      </c>
      <c r="L3025" s="7">
        <v>12000.000000000004</v>
      </c>
      <c r="M3025" s="8">
        <v>0.3</v>
      </c>
      <c r="N3025" s="2" t="s">
        <v>17</v>
      </c>
      <c r="O3025">
        <f t="shared" si="376"/>
        <v>2021</v>
      </c>
      <c r="P3025">
        <f t="shared" si="377"/>
        <v>2</v>
      </c>
      <c r="Q3025" t="str">
        <f t="shared" si="378"/>
        <v>févr</v>
      </c>
      <c r="R3025" t="str">
        <f t="shared" si="379"/>
        <v>North Dakota</v>
      </c>
      <c r="S3025" t="str">
        <f t="shared" si="380"/>
        <v>2021-02</v>
      </c>
      <c r="T3025">
        <f>IF(AND(COUNTIF(Calculs!$Q$2:$Q$12,$O3025)&gt;0,COUNTIF(Calculs!$S$2:$S$12,$E3025)&gt;0,COUNTIF(Calculs!$U$2:$U$12,$H3025)&gt;0),1,0)</f>
        <v>1</v>
      </c>
      <c r="U3025">
        <f t="shared" si="381"/>
        <v>40000.000000000015</v>
      </c>
      <c r="V3025">
        <f t="shared" si="382"/>
        <v>200</v>
      </c>
      <c r="W3025">
        <f t="shared" si="383"/>
        <v>12000.000000000004</v>
      </c>
    </row>
    <row r="3026" spans="1:23" ht="15.75" customHeight="1" x14ac:dyDescent="0.3">
      <c r="A3026" s="2" t="s">
        <v>13</v>
      </c>
      <c r="B3026" s="2">
        <v>1185732</v>
      </c>
      <c r="C3026" s="3">
        <v>44233</v>
      </c>
      <c r="D3026" s="12" t="str" cm="1">
        <f t="array" ref="D3026">_xlfn.SWITCH(WEEKDAY(C3026,2), 1, "Lundi", 2, "Mardi", 3, "Mercredi", 4, "Jeudi", 5, "Vendredi", 6, "Samedi", 7, "Dimanche", "Erreur")</f>
        <v>Samedi</v>
      </c>
      <c r="E3026" s="2" t="s">
        <v>35</v>
      </c>
      <c r="F3026" s="2" t="s">
        <v>111</v>
      </c>
      <c r="G3026" s="2" t="s">
        <v>112</v>
      </c>
      <c r="H3026" s="4" t="s">
        <v>20</v>
      </c>
      <c r="I3026" s="5">
        <v>25.000000000000007</v>
      </c>
      <c r="J3026" s="6">
        <v>75</v>
      </c>
      <c r="K3026" s="7">
        <v>18750.000000000004</v>
      </c>
      <c r="L3026" s="7">
        <v>5625.0000000000009</v>
      </c>
      <c r="M3026" s="8">
        <v>0.3</v>
      </c>
      <c r="N3026" s="2" t="s">
        <v>17</v>
      </c>
      <c r="O3026">
        <f t="shared" si="376"/>
        <v>2021</v>
      </c>
      <c r="P3026">
        <f t="shared" si="377"/>
        <v>2</v>
      </c>
      <c r="Q3026" t="str">
        <f t="shared" si="378"/>
        <v>févr</v>
      </c>
      <c r="R3026" t="str">
        <f t="shared" si="379"/>
        <v>Iowa</v>
      </c>
      <c r="S3026" t="str">
        <f t="shared" si="380"/>
        <v>2021-02</v>
      </c>
      <c r="T3026">
        <f>IF(AND(COUNTIF(Calculs!$Q$2:$Q$12,$O3026)&gt;0,COUNTIF(Calculs!$S$2:$S$12,$E3026)&gt;0,COUNTIF(Calculs!$U$2:$U$12,$H3026)&gt;0),1,0)</f>
        <v>1</v>
      </c>
      <c r="U3026">
        <f t="shared" si="381"/>
        <v>18750.000000000004</v>
      </c>
      <c r="V3026">
        <f t="shared" si="382"/>
        <v>75</v>
      </c>
      <c r="W3026">
        <f t="shared" si="383"/>
        <v>5625.0000000000009</v>
      </c>
    </row>
    <row r="3027" spans="1:23" ht="15.75" customHeight="1" x14ac:dyDescent="0.3">
      <c r="A3027" s="2" t="s">
        <v>13</v>
      </c>
      <c r="B3027" s="2">
        <v>1185732</v>
      </c>
      <c r="C3027" s="3">
        <v>44233</v>
      </c>
      <c r="D3027" s="12" t="str" cm="1">
        <f t="array" ref="D3027">_xlfn.SWITCH(WEEKDAY(C3027,2), 1, "Lundi", 2, "Mardi", 3, "Mercredi", 4, "Jeudi", 5, "Vendredi", 6, "Samedi", 7, "Dimanche", "Erreur")</f>
        <v>Samedi</v>
      </c>
      <c r="E3027" s="2" t="s">
        <v>35</v>
      </c>
      <c r="F3027" s="2" t="s">
        <v>111</v>
      </c>
      <c r="G3027" s="2" t="s">
        <v>112</v>
      </c>
      <c r="H3027" s="4" t="s">
        <v>21</v>
      </c>
      <c r="I3027" s="5">
        <v>40</v>
      </c>
      <c r="J3027" s="6">
        <v>150</v>
      </c>
      <c r="K3027" s="7">
        <v>60000</v>
      </c>
      <c r="L3027" s="7">
        <v>30000</v>
      </c>
      <c r="M3027" s="8">
        <v>0.5</v>
      </c>
      <c r="N3027" s="2" t="s">
        <v>17</v>
      </c>
      <c r="O3027">
        <f t="shared" si="376"/>
        <v>2021</v>
      </c>
      <c r="P3027">
        <f t="shared" si="377"/>
        <v>2</v>
      </c>
      <c r="Q3027" t="str">
        <f t="shared" si="378"/>
        <v>févr</v>
      </c>
      <c r="R3027" t="str">
        <f t="shared" si="379"/>
        <v>Iowa</v>
      </c>
      <c r="S3027" t="str">
        <f t="shared" si="380"/>
        <v>2021-02</v>
      </c>
      <c r="T3027">
        <f>IF(AND(COUNTIF(Calculs!$Q$2:$Q$12,$O3027)&gt;0,COUNTIF(Calculs!$S$2:$S$12,$E3027)&gt;0,COUNTIF(Calculs!$U$2:$U$12,$H3027)&gt;0),1,0)</f>
        <v>1</v>
      </c>
      <c r="U3027">
        <f t="shared" si="381"/>
        <v>60000</v>
      </c>
      <c r="V3027">
        <f t="shared" si="382"/>
        <v>150</v>
      </c>
      <c r="W3027">
        <f t="shared" si="383"/>
        <v>30000</v>
      </c>
    </row>
    <row r="3028" spans="1:23" ht="15.75" customHeight="1" x14ac:dyDescent="0.3">
      <c r="A3028" s="2" t="s">
        <v>13</v>
      </c>
      <c r="B3028" s="2">
        <v>1185732</v>
      </c>
      <c r="C3028" s="3">
        <v>44233</v>
      </c>
      <c r="D3028" s="12" t="str" cm="1">
        <f t="array" ref="D3028">_xlfn.SWITCH(WEEKDAY(C3028,2), 1, "Lundi", 2, "Mardi", 3, "Mercredi", 4, "Jeudi", 5, "Vendredi", 6, "Samedi", 7, "Dimanche", "Erreur")</f>
        <v>Samedi</v>
      </c>
      <c r="E3028" s="2" t="s">
        <v>35</v>
      </c>
      <c r="F3028" s="2" t="s">
        <v>111</v>
      </c>
      <c r="G3028" s="2" t="s">
        <v>112</v>
      </c>
      <c r="H3028" s="4" t="s">
        <v>22</v>
      </c>
      <c r="I3028" s="5">
        <v>14.999999999999996</v>
      </c>
      <c r="J3028" s="6">
        <v>250</v>
      </c>
      <c r="K3028" s="7">
        <v>37499.999999999993</v>
      </c>
      <c r="L3028" s="7">
        <v>14999.999999999998</v>
      </c>
      <c r="M3028" s="8">
        <v>0.4</v>
      </c>
      <c r="N3028" s="2" t="s">
        <v>17</v>
      </c>
      <c r="O3028">
        <f t="shared" si="376"/>
        <v>2021</v>
      </c>
      <c r="P3028">
        <f t="shared" si="377"/>
        <v>2</v>
      </c>
      <c r="Q3028" t="str">
        <f t="shared" si="378"/>
        <v>févr</v>
      </c>
      <c r="R3028" t="str">
        <f t="shared" si="379"/>
        <v>Iowa</v>
      </c>
      <c r="S3028" t="str">
        <f t="shared" si="380"/>
        <v>2021-02</v>
      </c>
      <c r="T3028">
        <f>IF(AND(COUNTIF(Calculs!$Q$2:$Q$12,$O3028)&gt;0,COUNTIF(Calculs!$S$2:$S$12,$E3028)&gt;0,COUNTIF(Calculs!$U$2:$U$12,$H3028)&gt;0),1,0)</f>
        <v>1</v>
      </c>
      <c r="U3028">
        <f t="shared" si="381"/>
        <v>37499.999999999993</v>
      </c>
      <c r="V3028">
        <f t="shared" si="382"/>
        <v>250</v>
      </c>
      <c r="W3028">
        <f t="shared" si="383"/>
        <v>14999.999999999998</v>
      </c>
    </row>
    <row r="3029" spans="1:23" ht="15.75" customHeight="1" x14ac:dyDescent="0.3">
      <c r="A3029" s="2" t="s">
        <v>13</v>
      </c>
      <c r="B3029" s="2">
        <v>1185732</v>
      </c>
      <c r="C3029" s="3">
        <v>44260</v>
      </c>
      <c r="D3029" s="12" t="str" cm="1">
        <f t="array" ref="D3029">_xlfn.SWITCH(WEEKDAY(C3029,2), 1, "Lundi", 2, "Mardi", 3, "Mercredi", 4, "Jeudi", 5, "Vendredi", 6, "Samedi", 7, "Dimanche", "Erreur")</f>
        <v>Vendredi</v>
      </c>
      <c r="E3029" s="2" t="s">
        <v>35</v>
      </c>
      <c r="F3029" s="2" t="s">
        <v>111</v>
      </c>
      <c r="G3029" s="2" t="s">
        <v>112</v>
      </c>
      <c r="H3029" s="4" t="s">
        <v>16</v>
      </c>
      <c r="I3029" s="5">
        <v>20.000000000000004</v>
      </c>
      <c r="J3029" s="6">
        <v>470</v>
      </c>
      <c r="K3029" s="7">
        <v>94000.000000000015</v>
      </c>
      <c r="L3029" s="7">
        <v>28200.000000000004</v>
      </c>
      <c r="M3029" s="8">
        <v>0.3</v>
      </c>
      <c r="N3029" s="2" t="s">
        <v>17</v>
      </c>
      <c r="O3029">
        <f t="shared" si="376"/>
        <v>2021</v>
      </c>
      <c r="P3029">
        <f t="shared" si="377"/>
        <v>3</v>
      </c>
      <c r="Q3029" t="str">
        <f t="shared" si="378"/>
        <v>mars</v>
      </c>
      <c r="R3029" t="str">
        <f t="shared" si="379"/>
        <v>Iowa</v>
      </c>
      <c r="S3029" t="str">
        <f t="shared" si="380"/>
        <v>2021-03</v>
      </c>
      <c r="T3029">
        <f>IF(AND(COUNTIF(Calculs!$Q$2:$Q$12,$O3029)&gt;0,COUNTIF(Calculs!$S$2:$S$12,$E3029)&gt;0,COUNTIF(Calculs!$U$2:$U$12,$H3029)&gt;0),1,0)</f>
        <v>1</v>
      </c>
      <c r="U3029">
        <f t="shared" si="381"/>
        <v>94000.000000000015</v>
      </c>
      <c r="V3029">
        <f t="shared" si="382"/>
        <v>470</v>
      </c>
      <c r="W3029">
        <f t="shared" si="383"/>
        <v>28200.000000000004</v>
      </c>
    </row>
    <row r="3030" spans="1:23" ht="15.75" customHeight="1" x14ac:dyDescent="0.3">
      <c r="A3030" s="2" t="s">
        <v>13</v>
      </c>
      <c r="B3030" s="2">
        <v>1185732</v>
      </c>
      <c r="C3030" s="3">
        <v>44260</v>
      </c>
      <c r="D3030" s="12" t="str" cm="1">
        <f t="array" ref="D3030">_xlfn.SWITCH(WEEKDAY(C3030,2), 1, "Lundi", 2, "Mardi", 3, "Mercredi", 4, "Jeudi", 5, "Vendredi", 6, "Samedi", 7, "Dimanche", "Erreur")</f>
        <v>Vendredi</v>
      </c>
      <c r="E3030" s="2" t="s">
        <v>35</v>
      </c>
      <c r="F3030" s="2" t="s">
        <v>111</v>
      </c>
      <c r="G3030" s="2" t="s">
        <v>112</v>
      </c>
      <c r="H3030" s="4" t="s">
        <v>18</v>
      </c>
      <c r="I3030" s="5">
        <v>20.000000000000004</v>
      </c>
      <c r="J3030" s="6">
        <v>175</v>
      </c>
      <c r="K3030" s="7">
        <v>35000.000000000007</v>
      </c>
      <c r="L3030" s="7">
        <v>12250.000000000002</v>
      </c>
      <c r="M3030" s="8">
        <v>0.35</v>
      </c>
      <c r="N3030" s="2" t="s">
        <v>17</v>
      </c>
      <c r="O3030">
        <f t="shared" si="376"/>
        <v>2021</v>
      </c>
      <c r="P3030">
        <f t="shared" si="377"/>
        <v>3</v>
      </c>
      <c r="Q3030" t="str">
        <f t="shared" si="378"/>
        <v>mars</v>
      </c>
      <c r="R3030" t="str">
        <f t="shared" si="379"/>
        <v>Iowa</v>
      </c>
      <c r="S3030" t="str">
        <f t="shared" si="380"/>
        <v>2021-03</v>
      </c>
      <c r="T3030">
        <f>IF(AND(COUNTIF(Calculs!$Q$2:$Q$12,$O3030)&gt;0,COUNTIF(Calculs!$S$2:$S$12,$E3030)&gt;0,COUNTIF(Calculs!$U$2:$U$12,$H3030)&gt;0),1,0)</f>
        <v>1</v>
      </c>
      <c r="U3030">
        <f t="shared" si="381"/>
        <v>35000.000000000007</v>
      </c>
      <c r="V3030">
        <f t="shared" si="382"/>
        <v>175</v>
      </c>
      <c r="W3030">
        <f t="shared" si="383"/>
        <v>12250.000000000002</v>
      </c>
    </row>
    <row r="3031" spans="1:23" ht="15.75" customHeight="1" x14ac:dyDescent="0.3">
      <c r="A3031" s="2" t="s">
        <v>13</v>
      </c>
      <c r="B3031" s="2">
        <v>1185732</v>
      </c>
      <c r="C3031" s="3">
        <v>44260</v>
      </c>
      <c r="D3031" s="12" t="str" cm="1">
        <f t="array" ref="D3031">_xlfn.SWITCH(WEEKDAY(C3031,2), 1, "Lundi", 2, "Mardi", 3, "Mercredi", 4, "Jeudi", 5, "Vendredi", 6, "Samedi", 7, "Dimanche", "Erreur")</f>
        <v>Vendredi</v>
      </c>
      <c r="E3031" s="2" t="s">
        <v>35</v>
      </c>
      <c r="F3031" s="2" t="s">
        <v>111</v>
      </c>
      <c r="G3031" s="2" t="s">
        <v>112</v>
      </c>
      <c r="H3031" s="4" t="s">
        <v>19</v>
      </c>
      <c r="I3031" s="5">
        <v>10.000000000000004</v>
      </c>
      <c r="J3031" s="6">
        <v>225</v>
      </c>
      <c r="K3031" s="7">
        <v>22500.000000000007</v>
      </c>
      <c r="L3031" s="7">
        <v>6750.0000000000018</v>
      </c>
      <c r="M3031" s="8">
        <v>0.3</v>
      </c>
      <c r="N3031" s="2" t="s">
        <v>17</v>
      </c>
      <c r="O3031">
        <f t="shared" si="376"/>
        <v>2021</v>
      </c>
      <c r="P3031">
        <f t="shared" si="377"/>
        <v>3</v>
      </c>
      <c r="Q3031" t="str">
        <f t="shared" si="378"/>
        <v>mars</v>
      </c>
      <c r="R3031" t="str">
        <f t="shared" si="379"/>
        <v>Iowa</v>
      </c>
      <c r="S3031" t="str">
        <f t="shared" si="380"/>
        <v>2021-03</v>
      </c>
      <c r="T3031">
        <f>IF(AND(COUNTIF(Calculs!$Q$2:$Q$12,$O3031)&gt;0,COUNTIF(Calculs!$S$2:$S$12,$E3031)&gt;0,COUNTIF(Calculs!$U$2:$U$12,$H3031)&gt;0),1,0)</f>
        <v>1</v>
      </c>
      <c r="U3031">
        <f t="shared" si="381"/>
        <v>22500.000000000007</v>
      </c>
      <c r="V3031">
        <f t="shared" si="382"/>
        <v>225</v>
      </c>
      <c r="W3031">
        <f t="shared" si="383"/>
        <v>6750.0000000000018</v>
      </c>
    </row>
    <row r="3032" spans="1:23" ht="15.75" customHeight="1" x14ac:dyDescent="0.3">
      <c r="A3032" s="2" t="s">
        <v>13</v>
      </c>
      <c r="B3032" s="2">
        <v>1185732</v>
      </c>
      <c r="C3032" s="3">
        <v>44260</v>
      </c>
      <c r="D3032" s="12" t="str" cm="1">
        <f t="array" ref="D3032">_xlfn.SWITCH(WEEKDAY(C3032,2), 1, "Lundi", 2, "Mardi", 3, "Mercredi", 4, "Jeudi", 5, "Vendredi", 6, "Samedi", 7, "Dimanche", "Erreur")</f>
        <v>Vendredi</v>
      </c>
      <c r="E3032" s="2" t="s">
        <v>35</v>
      </c>
      <c r="F3032" s="2" t="s">
        <v>111</v>
      </c>
      <c r="G3032" s="2" t="s">
        <v>112</v>
      </c>
      <c r="H3032" s="4" t="s">
        <v>20</v>
      </c>
      <c r="I3032" s="5">
        <v>14.999999999999996</v>
      </c>
      <c r="J3032" s="6">
        <v>100</v>
      </c>
      <c r="K3032" s="7">
        <v>14999.999999999996</v>
      </c>
      <c r="L3032" s="7">
        <v>4499.9999999999991</v>
      </c>
      <c r="M3032" s="8">
        <v>0.3</v>
      </c>
      <c r="N3032" s="2" t="s">
        <v>17</v>
      </c>
      <c r="O3032">
        <f t="shared" si="376"/>
        <v>2021</v>
      </c>
      <c r="P3032">
        <f t="shared" si="377"/>
        <v>3</v>
      </c>
      <c r="Q3032" t="str">
        <f t="shared" si="378"/>
        <v>mars</v>
      </c>
      <c r="R3032" t="str">
        <f t="shared" si="379"/>
        <v>Iowa</v>
      </c>
      <c r="S3032" t="str">
        <f t="shared" si="380"/>
        <v>2021-03</v>
      </c>
      <c r="T3032">
        <f>IF(AND(COUNTIF(Calculs!$Q$2:$Q$12,$O3032)&gt;0,COUNTIF(Calculs!$S$2:$S$12,$E3032)&gt;0,COUNTIF(Calculs!$U$2:$U$12,$H3032)&gt;0),1,0)</f>
        <v>1</v>
      </c>
      <c r="U3032">
        <f t="shared" si="381"/>
        <v>14999.999999999996</v>
      </c>
      <c r="V3032">
        <f t="shared" si="382"/>
        <v>100</v>
      </c>
      <c r="W3032">
        <f t="shared" si="383"/>
        <v>4499.9999999999991</v>
      </c>
    </row>
    <row r="3033" spans="1:23" ht="15.75" customHeight="1" x14ac:dyDescent="0.3">
      <c r="A3033" s="2" t="s">
        <v>13</v>
      </c>
      <c r="B3033" s="2">
        <v>1185732</v>
      </c>
      <c r="C3033" s="3">
        <v>44260</v>
      </c>
      <c r="D3033" s="12" t="str" cm="1">
        <f t="array" ref="D3033">_xlfn.SWITCH(WEEKDAY(C3033,2), 1, "Lundi", 2, "Mardi", 3, "Mercredi", 4, "Jeudi", 5, "Vendredi", 6, "Samedi", 7, "Dimanche", "Erreur")</f>
        <v>Vendredi</v>
      </c>
      <c r="E3033" s="2" t="s">
        <v>35</v>
      </c>
      <c r="F3033" s="2" t="s">
        <v>111</v>
      </c>
      <c r="G3033" s="2" t="s">
        <v>112</v>
      </c>
      <c r="H3033" s="4" t="s">
        <v>21</v>
      </c>
      <c r="I3033" s="5">
        <v>30.000000000000004</v>
      </c>
      <c r="J3033" s="6">
        <v>150</v>
      </c>
      <c r="K3033" s="7">
        <v>45000.000000000007</v>
      </c>
      <c r="L3033" s="7">
        <v>22500.000000000004</v>
      </c>
      <c r="M3033" s="8">
        <v>0.5</v>
      </c>
      <c r="N3033" s="2" t="s">
        <v>17</v>
      </c>
      <c r="O3033">
        <f t="shared" si="376"/>
        <v>2021</v>
      </c>
      <c r="P3033">
        <f t="shared" si="377"/>
        <v>3</v>
      </c>
      <c r="Q3033" t="str">
        <f t="shared" si="378"/>
        <v>mars</v>
      </c>
      <c r="R3033" t="str">
        <f t="shared" si="379"/>
        <v>Iowa</v>
      </c>
      <c r="S3033" t="str">
        <f t="shared" si="380"/>
        <v>2021-03</v>
      </c>
      <c r="T3033">
        <f>IF(AND(COUNTIF(Calculs!$Q$2:$Q$12,$O3033)&gt;0,COUNTIF(Calculs!$S$2:$S$12,$E3033)&gt;0,COUNTIF(Calculs!$U$2:$U$12,$H3033)&gt;0),1,0)</f>
        <v>1</v>
      </c>
      <c r="U3033">
        <f t="shared" si="381"/>
        <v>45000.000000000007</v>
      </c>
      <c r="V3033">
        <f t="shared" si="382"/>
        <v>150</v>
      </c>
      <c r="W3033">
        <f t="shared" si="383"/>
        <v>22500.000000000004</v>
      </c>
    </row>
    <row r="3034" spans="1:23" ht="15.75" customHeight="1" x14ac:dyDescent="0.3">
      <c r="A3034" s="2" t="s">
        <v>13</v>
      </c>
      <c r="B3034" s="2">
        <v>1185732</v>
      </c>
      <c r="C3034" s="3">
        <v>44260</v>
      </c>
      <c r="D3034" s="12" t="str" cm="1">
        <f t="array" ref="D3034">_xlfn.SWITCH(WEEKDAY(C3034,2), 1, "Lundi", 2, "Mardi", 3, "Mercredi", 4, "Jeudi", 5, "Vendredi", 6, "Samedi", 7, "Dimanche", "Erreur")</f>
        <v>Vendredi</v>
      </c>
      <c r="E3034" s="2" t="s">
        <v>35</v>
      </c>
      <c r="F3034" s="2" t="s">
        <v>111</v>
      </c>
      <c r="G3034" s="2" t="s">
        <v>112</v>
      </c>
      <c r="H3034" s="4" t="s">
        <v>22</v>
      </c>
      <c r="I3034" s="5">
        <v>20.000000000000004</v>
      </c>
      <c r="J3034" s="6">
        <v>250</v>
      </c>
      <c r="K3034" s="7">
        <v>50000.000000000007</v>
      </c>
      <c r="L3034" s="7">
        <v>20000.000000000004</v>
      </c>
      <c r="M3034" s="8">
        <v>0.4</v>
      </c>
      <c r="N3034" s="2" t="s">
        <v>17</v>
      </c>
      <c r="O3034">
        <f t="shared" si="376"/>
        <v>2021</v>
      </c>
      <c r="P3034">
        <f t="shared" si="377"/>
        <v>3</v>
      </c>
      <c r="Q3034" t="str">
        <f t="shared" si="378"/>
        <v>mars</v>
      </c>
      <c r="R3034" t="str">
        <f t="shared" si="379"/>
        <v>Iowa</v>
      </c>
      <c r="S3034" t="str">
        <f t="shared" si="380"/>
        <v>2021-03</v>
      </c>
      <c r="T3034">
        <f>IF(AND(COUNTIF(Calculs!$Q$2:$Q$12,$O3034)&gt;0,COUNTIF(Calculs!$S$2:$S$12,$E3034)&gt;0,COUNTIF(Calculs!$U$2:$U$12,$H3034)&gt;0),1,0)</f>
        <v>1</v>
      </c>
      <c r="U3034">
        <f t="shared" si="381"/>
        <v>50000.000000000007</v>
      </c>
      <c r="V3034">
        <f t="shared" si="382"/>
        <v>250</v>
      </c>
      <c r="W3034">
        <f t="shared" si="383"/>
        <v>20000.000000000004</v>
      </c>
    </row>
    <row r="3035" spans="1:23" ht="15.75" customHeight="1" x14ac:dyDescent="0.3">
      <c r="A3035" s="2" t="s">
        <v>13</v>
      </c>
      <c r="B3035" s="2">
        <v>1185732</v>
      </c>
      <c r="C3035" s="3">
        <v>44292</v>
      </c>
      <c r="D3035" s="12" t="str" cm="1">
        <f t="array" ref="D3035">_xlfn.SWITCH(WEEKDAY(C3035,2), 1, "Lundi", 2, "Mardi", 3, "Mercredi", 4, "Jeudi", 5, "Vendredi", 6, "Samedi", 7, "Dimanche", "Erreur")</f>
        <v>Mardi</v>
      </c>
      <c r="E3035" s="2" t="s">
        <v>35</v>
      </c>
      <c r="F3035" s="2" t="s">
        <v>111</v>
      </c>
      <c r="G3035" s="2" t="s">
        <v>112</v>
      </c>
      <c r="H3035" s="4" t="s">
        <v>16</v>
      </c>
      <c r="I3035" s="5">
        <v>20.000000000000004</v>
      </c>
      <c r="J3035" s="6">
        <v>475</v>
      </c>
      <c r="K3035" s="7">
        <v>95000.000000000015</v>
      </c>
      <c r="L3035" s="7">
        <v>28500.000000000004</v>
      </c>
      <c r="M3035" s="8">
        <v>0.3</v>
      </c>
      <c r="N3035" s="2" t="s">
        <v>17</v>
      </c>
      <c r="O3035">
        <f t="shared" si="376"/>
        <v>2021</v>
      </c>
      <c r="P3035">
        <f t="shared" si="377"/>
        <v>4</v>
      </c>
      <c r="Q3035" t="str">
        <f t="shared" si="378"/>
        <v>avr</v>
      </c>
      <c r="R3035" t="str">
        <f t="shared" si="379"/>
        <v>Iowa</v>
      </c>
      <c r="S3035" t="str">
        <f t="shared" si="380"/>
        <v>2021-04</v>
      </c>
      <c r="T3035">
        <f>IF(AND(COUNTIF(Calculs!$Q$2:$Q$12,$O3035)&gt;0,COUNTIF(Calculs!$S$2:$S$12,$E3035)&gt;0,COUNTIF(Calculs!$U$2:$U$12,$H3035)&gt;0),1,0)</f>
        <v>1</v>
      </c>
      <c r="U3035">
        <f t="shared" si="381"/>
        <v>95000.000000000015</v>
      </c>
      <c r="V3035">
        <f t="shared" si="382"/>
        <v>475</v>
      </c>
      <c r="W3035">
        <f t="shared" si="383"/>
        <v>28500.000000000004</v>
      </c>
    </row>
    <row r="3036" spans="1:23" ht="15.75" customHeight="1" x14ac:dyDescent="0.3">
      <c r="A3036" s="2" t="s">
        <v>13</v>
      </c>
      <c r="B3036" s="2">
        <v>1185732</v>
      </c>
      <c r="C3036" s="3">
        <v>44292</v>
      </c>
      <c r="D3036" s="12" t="str" cm="1">
        <f t="array" ref="D3036">_xlfn.SWITCH(WEEKDAY(C3036,2), 1, "Lundi", 2, "Mardi", 3, "Mercredi", 4, "Jeudi", 5, "Vendredi", 6, "Samedi", 7, "Dimanche", "Erreur")</f>
        <v>Mardi</v>
      </c>
      <c r="E3036" s="2" t="s">
        <v>35</v>
      </c>
      <c r="F3036" s="2" t="s">
        <v>111</v>
      </c>
      <c r="G3036" s="2" t="s">
        <v>112</v>
      </c>
      <c r="H3036" s="4" t="s">
        <v>18</v>
      </c>
      <c r="I3036" s="5">
        <v>20.000000000000004</v>
      </c>
      <c r="J3036" s="6">
        <v>175</v>
      </c>
      <c r="K3036" s="7">
        <v>35000.000000000007</v>
      </c>
      <c r="L3036" s="7">
        <v>12250.000000000002</v>
      </c>
      <c r="M3036" s="8">
        <v>0.35</v>
      </c>
      <c r="N3036" s="2" t="s">
        <v>17</v>
      </c>
      <c r="O3036">
        <f t="shared" si="376"/>
        <v>2021</v>
      </c>
      <c r="P3036">
        <f t="shared" si="377"/>
        <v>4</v>
      </c>
      <c r="Q3036" t="str">
        <f t="shared" si="378"/>
        <v>avr</v>
      </c>
      <c r="R3036" t="str">
        <f t="shared" si="379"/>
        <v>Iowa</v>
      </c>
      <c r="S3036" t="str">
        <f t="shared" si="380"/>
        <v>2021-04</v>
      </c>
      <c r="T3036">
        <f>IF(AND(COUNTIF(Calculs!$Q$2:$Q$12,$O3036)&gt;0,COUNTIF(Calculs!$S$2:$S$12,$E3036)&gt;0,COUNTIF(Calculs!$U$2:$U$12,$H3036)&gt;0),1,0)</f>
        <v>1</v>
      </c>
      <c r="U3036">
        <f t="shared" si="381"/>
        <v>35000.000000000007</v>
      </c>
      <c r="V3036">
        <f t="shared" si="382"/>
        <v>175</v>
      </c>
      <c r="W3036">
        <f t="shared" si="383"/>
        <v>12250.000000000002</v>
      </c>
    </row>
    <row r="3037" spans="1:23" ht="15.75" customHeight="1" x14ac:dyDescent="0.3">
      <c r="A3037" s="2" t="s">
        <v>13</v>
      </c>
      <c r="B3037" s="2">
        <v>1185732</v>
      </c>
      <c r="C3037" s="3">
        <v>44292</v>
      </c>
      <c r="D3037" s="12" t="str" cm="1">
        <f t="array" ref="D3037">_xlfn.SWITCH(WEEKDAY(C3037,2), 1, "Lundi", 2, "Mardi", 3, "Mercredi", 4, "Jeudi", 5, "Vendredi", 6, "Samedi", 7, "Dimanche", "Erreur")</f>
        <v>Mardi</v>
      </c>
      <c r="E3037" s="2" t="s">
        <v>35</v>
      </c>
      <c r="F3037" s="2" t="s">
        <v>111</v>
      </c>
      <c r="G3037" s="2" t="s">
        <v>112</v>
      </c>
      <c r="H3037" s="4" t="s">
        <v>19</v>
      </c>
      <c r="I3037" s="5">
        <v>10.000000000000004</v>
      </c>
      <c r="J3037" s="6">
        <v>175</v>
      </c>
      <c r="K3037" s="7">
        <v>17500.000000000007</v>
      </c>
      <c r="L3037" s="7">
        <v>5250.0000000000018</v>
      </c>
      <c r="M3037" s="8">
        <v>0.3</v>
      </c>
      <c r="N3037" s="2" t="s">
        <v>17</v>
      </c>
      <c r="O3037">
        <f t="shared" si="376"/>
        <v>2021</v>
      </c>
      <c r="P3037">
        <f t="shared" si="377"/>
        <v>4</v>
      </c>
      <c r="Q3037" t="str">
        <f t="shared" si="378"/>
        <v>avr</v>
      </c>
      <c r="R3037" t="str">
        <f t="shared" si="379"/>
        <v>Iowa</v>
      </c>
      <c r="S3037" t="str">
        <f t="shared" si="380"/>
        <v>2021-04</v>
      </c>
      <c r="T3037">
        <f>IF(AND(COUNTIF(Calculs!$Q$2:$Q$12,$O3037)&gt;0,COUNTIF(Calculs!$S$2:$S$12,$E3037)&gt;0,COUNTIF(Calculs!$U$2:$U$12,$H3037)&gt;0),1,0)</f>
        <v>1</v>
      </c>
      <c r="U3037">
        <f t="shared" si="381"/>
        <v>17500.000000000007</v>
      </c>
      <c r="V3037">
        <f t="shared" si="382"/>
        <v>175</v>
      </c>
      <c r="W3037">
        <f t="shared" si="383"/>
        <v>5250.0000000000018</v>
      </c>
    </row>
    <row r="3038" spans="1:23" ht="15.75" customHeight="1" x14ac:dyDescent="0.3">
      <c r="A3038" s="2" t="s">
        <v>13</v>
      </c>
      <c r="B3038" s="2">
        <v>1185732</v>
      </c>
      <c r="C3038" s="3">
        <v>44292</v>
      </c>
      <c r="D3038" s="12" t="str" cm="1">
        <f t="array" ref="D3038">_xlfn.SWITCH(WEEKDAY(C3038,2), 1, "Lundi", 2, "Mardi", 3, "Mercredi", 4, "Jeudi", 5, "Vendredi", 6, "Samedi", 7, "Dimanche", "Erreur")</f>
        <v>Mardi</v>
      </c>
      <c r="E3038" s="2" t="s">
        <v>35</v>
      </c>
      <c r="F3038" s="2" t="s">
        <v>111</v>
      </c>
      <c r="G3038" s="2" t="s">
        <v>112</v>
      </c>
      <c r="H3038" s="4" t="s">
        <v>20</v>
      </c>
      <c r="I3038" s="5">
        <v>14.999999999999996</v>
      </c>
      <c r="J3038" s="6">
        <v>100</v>
      </c>
      <c r="K3038" s="7">
        <v>14999.999999999996</v>
      </c>
      <c r="L3038" s="7">
        <v>4499.9999999999991</v>
      </c>
      <c r="M3038" s="8">
        <v>0.3</v>
      </c>
      <c r="N3038" s="2" t="s">
        <v>17</v>
      </c>
      <c r="O3038">
        <f t="shared" si="376"/>
        <v>2021</v>
      </c>
      <c r="P3038">
        <f t="shared" si="377"/>
        <v>4</v>
      </c>
      <c r="Q3038" t="str">
        <f t="shared" si="378"/>
        <v>avr</v>
      </c>
      <c r="R3038" t="str">
        <f t="shared" si="379"/>
        <v>Iowa</v>
      </c>
      <c r="S3038" t="str">
        <f t="shared" si="380"/>
        <v>2021-04</v>
      </c>
      <c r="T3038">
        <f>IF(AND(COUNTIF(Calculs!$Q$2:$Q$12,$O3038)&gt;0,COUNTIF(Calculs!$S$2:$S$12,$E3038)&gt;0,COUNTIF(Calculs!$U$2:$U$12,$H3038)&gt;0),1,0)</f>
        <v>1</v>
      </c>
      <c r="U3038">
        <f t="shared" si="381"/>
        <v>14999.999999999996</v>
      </c>
      <c r="V3038">
        <f t="shared" si="382"/>
        <v>100</v>
      </c>
      <c r="W3038">
        <f t="shared" si="383"/>
        <v>4499.9999999999991</v>
      </c>
    </row>
    <row r="3039" spans="1:23" ht="15.75" customHeight="1" x14ac:dyDescent="0.3">
      <c r="A3039" s="2" t="s">
        <v>13</v>
      </c>
      <c r="B3039" s="2">
        <v>1185732</v>
      </c>
      <c r="C3039" s="3">
        <v>44292</v>
      </c>
      <c r="D3039" s="12" t="str" cm="1">
        <f t="array" ref="D3039">_xlfn.SWITCH(WEEKDAY(C3039,2), 1, "Lundi", 2, "Mardi", 3, "Mercredi", 4, "Jeudi", 5, "Vendredi", 6, "Samedi", 7, "Dimanche", "Erreur")</f>
        <v>Mardi</v>
      </c>
      <c r="E3039" s="2" t="s">
        <v>35</v>
      </c>
      <c r="F3039" s="2" t="s">
        <v>111</v>
      </c>
      <c r="G3039" s="2" t="s">
        <v>112</v>
      </c>
      <c r="H3039" s="4" t="s">
        <v>21</v>
      </c>
      <c r="I3039" s="5">
        <v>60</v>
      </c>
      <c r="J3039" s="6">
        <v>125</v>
      </c>
      <c r="K3039" s="7">
        <v>75000</v>
      </c>
      <c r="L3039" s="7">
        <v>37500</v>
      </c>
      <c r="M3039" s="8">
        <v>0.5</v>
      </c>
      <c r="N3039" s="2" t="s">
        <v>17</v>
      </c>
      <c r="O3039">
        <f t="shared" si="376"/>
        <v>2021</v>
      </c>
      <c r="P3039">
        <f t="shared" si="377"/>
        <v>4</v>
      </c>
      <c r="Q3039" t="str">
        <f t="shared" si="378"/>
        <v>avr</v>
      </c>
      <c r="R3039" t="str">
        <f t="shared" si="379"/>
        <v>Iowa</v>
      </c>
      <c r="S3039" t="str">
        <f t="shared" si="380"/>
        <v>2021-04</v>
      </c>
      <c r="T3039">
        <f>IF(AND(COUNTIF(Calculs!$Q$2:$Q$12,$O3039)&gt;0,COUNTIF(Calculs!$S$2:$S$12,$E3039)&gt;0,COUNTIF(Calculs!$U$2:$U$12,$H3039)&gt;0),1,0)</f>
        <v>1</v>
      </c>
      <c r="U3039">
        <f t="shared" si="381"/>
        <v>75000</v>
      </c>
      <c r="V3039">
        <f t="shared" si="382"/>
        <v>125</v>
      </c>
      <c r="W3039">
        <f t="shared" si="383"/>
        <v>37500</v>
      </c>
    </row>
    <row r="3040" spans="1:23" ht="15.75" customHeight="1" x14ac:dyDescent="0.3">
      <c r="A3040" s="2" t="s">
        <v>13</v>
      </c>
      <c r="B3040" s="2">
        <v>1185732</v>
      </c>
      <c r="C3040" s="3">
        <v>44292</v>
      </c>
      <c r="D3040" s="12" t="str" cm="1">
        <f t="array" ref="D3040">_xlfn.SWITCH(WEEKDAY(C3040,2), 1, "Lundi", 2, "Mardi", 3, "Mercredi", 4, "Jeudi", 5, "Vendredi", 6, "Samedi", 7, "Dimanche", "Erreur")</f>
        <v>Mardi</v>
      </c>
      <c r="E3040" s="2" t="s">
        <v>35</v>
      </c>
      <c r="F3040" s="2" t="s">
        <v>111</v>
      </c>
      <c r="G3040" s="2" t="s">
        <v>112</v>
      </c>
      <c r="H3040" s="4" t="s">
        <v>22</v>
      </c>
      <c r="I3040" s="5">
        <v>50</v>
      </c>
      <c r="J3040" s="6">
        <v>250</v>
      </c>
      <c r="K3040" s="7">
        <v>125000</v>
      </c>
      <c r="L3040" s="7">
        <v>50000</v>
      </c>
      <c r="M3040" s="8">
        <v>0.4</v>
      </c>
      <c r="N3040" s="2" t="s">
        <v>17</v>
      </c>
      <c r="O3040">
        <f t="shared" si="376"/>
        <v>2021</v>
      </c>
      <c r="P3040">
        <f t="shared" si="377"/>
        <v>4</v>
      </c>
      <c r="Q3040" t="str">
        <f t="shared" si="378"/>
        <v>avr</v>
      </c>
      <c r="R3040" t="str">
        <f t="shared" si="379"/>
        <v>Iowa</v>
      </c>
      <c r="S3040" t="str">
        <f t="shared" si="380"/>
        <v>2021-04</v>
      </c>
      <c r="T3040">
        <f>IF(AND(COUNTIF(Calculs!$Q$2:$Q$12,$O3040)&gt;0,COUNTIF(Calculs!$S$2:$S$12,$E3040)&gt;0,COUNTIF(Calculs!$U$2:$U$12,$H3040)&gt;0),1,0)</f>
        <v>1</v>
      </c>
      <c r="U3040">
        <f t="shared" si="381"/>
        <v>125000</v>
      </c>
      <c r="V3040">
        <f t="shared" si="382"/>
        <v>250</v>
      </c>
      <c r="W3040">
        <f t="shared" si="383"/>
        <v>50000</v>
      </c>
    </row>
    <row r="3041" spans="1:23" ht="15.75" customHeight="1" x14ac:dyDescent="0.3">
      <c r="A3041" s="2" t="s">
        <v>13</v>
      </c>
      <c r="B3041" s="2">
        <v>1185732</v>
      </c>
      <c r="C3041" s="3">
        <v>44323</v>
      </c>
      <c r="D3041" s="12" t="str" cm="1">
        <f t="array" ref="D3041">_xlfn.SWITCH(WEEKDAY(C3041,2), 1, "Lundi", 2, "Mardi", 3, "Mercredi", 4, "Jeudi", 5, "Vendredi", 6, "Samedi", 7, "Dimanche", "Erreur")</f>
        <v>Vendredi</v>
      </c>
      <c r="E3041" s="2" t="s">
        <v>35</v>
      </c>
      <c r="F3041" s="2" t="s">
        <v>111</v>
      </c>
      <c r="G3041" s="2" t="s">
        <v>112</v>
      </c>
      <c r="H3041" s="4" t="s">
        <v>16</v>
      </c>
      <c r="I3041" s="5">
        <v>60</v>
      </c>
      <c r="J3041" s="6">
        <v>520</v>
      </c>
      <c r="K3041" s="7">
        <v>312000</v>
      </c>
      <c r="L3041" s="7">
        <v>93600</v>
      </c>
      <c r="M3041" s="8">
        <v>0.3</v>
      </c>
      <c r="N3041" s="2" t="s">
        <v>17</v>
      </c>
      <c r="O3041">
        <f t="shared" si="376"/>
        <v>2021</v>
      </c>
      <c r="P3041">
        <f t="shared" si="377"/>
        <v>5</v>
      </c>
      <c r="Q3041" t="str">
        <f t="shared" si="378"/>
        <v>mai</v>
      </c>
      <c r="R3041" t="str">
        <f t="shared" si="379"/>
        <v>Iowa</v>
      </c>
      <c r="S3041" t="str">
        <f t="shared" si="380"/>
        <v>2021-05</v>
      </c>
      <c r="T3041">
        <f>IF(AND(COUNTIF(Calculs!$Q$2:$Q$12,$O3041)&gt;0,COUNTIF(Calculs!$S$2:$S$12,$E3041)&gt;0,COUNTIF(Calculs!$U$2:$U$12,$H3041)&gt;0),1,0)</f>
        <v>1</v>
      </c>
      <c r="U3041">
        <f t="shared" si="381"/>
        <v>312000</v>
      </c>
      <c r="V3041">
        <f t="shared" si="382"/>
        <v>520</v>
      </c>
      <c r="W3041">
        <f t="shared" si="383"/>
        <v>93600</v>
      </c>
    </row>
    <row r="3042" spans="1:23" ht="15.75" customHeight="1" x14ac:dyDescent="0.3">
      <c r="A3042" s="2" t="s">
        <v>13</v>
      </c>
      <c r="B3042" s="2">
        <v>1185732</v>
      </c>
      <c r="C3042" s="3">
        <v>44323</v>
      </c>
      <c r="D3042" s="12" t="str" cm="1">
        <f t="array" ref="D3042">_xlfn.SWITCH(WEEKDAY(C3042,2), 1, "Lundi", 2, "Mardi", 3, "Mercredi", 4, "Jeudi", 5, "Vendredi", 6, "Samedi", 7, "Dimanche", "Erreur")</f>
        <v>Vendredi</v>
      </c>
      <c r="E3042" s="2" t="s">
        <v>35</v>
      </c>
      <c r="F3042" s="2" t="s">
        <v>111</v>
      </c>
      <c r="G3042" s="2" t="s">
        <v>112</v>
      </c>
      <c r="H3042" s="4" t="s">
        <v>18</v>
      </c>
      <c r="I3042" s="5">
        <v>40</v>
      </c>
      <c r="J3042" s="6">
        <v>225</v>
      </c>
      <c r="K3042" s="7">
        <v>90000</v>
      </c>
      <c r="L3042" s="7">
        <v>31499.999999999996</v>
      </c>
      <c r="M3042" s="8">
        <v>0.35</v>
      </c>
      <c r="N3042" s="2" t="s">
        <v>17</v>
      </c>
      <c r="O3042">
        <f t="shared" si="376"/>
        <v>2021</v>
      </c>
      <c r="P3042">
        <f t="shared" si="377"/>
        <v>5</v>
      </c>
      <c r="Q3042" t="str">
        <f t="shared" si="378"/>
        <v>mai</v>
      </c>
      <c r="R3042" t="str">
        <f t="shared" si="379"/>
        <v>Iowa</v>
      </c>
      <c r="S3042" t="str">
        <f t="shared" si="380"/>
        <v>2021-05</v>
      </c>
      <c r="T3042">
        <f>IF(AND(COUNTIF(Calculs!$Q$2:$Q$12,$O3042)&gt;0,COUNTIF(Calculs!$S$2:$S$12,$E3042)&gt;0,COUNTIF(Calculs!$U$2:$U$12,$H3042)&gt;0),1,0)</f>
        <v>1</v>
      </c>
      <c r="U3042">
        <f t="shared" si="381"/>
        <v>90000</v>
      </c>
      <c r="V3042">
        <f t="shared" si="382"/>
        <v>225</v>
      </c>
      <c r="W3042">
        <f t="shared" si="383"/>
        <v>31499.999999999996</v>
      </c>
    </row>
    <row r="3043" spans="1:23" ht="15.75" customHeight="1" x14ac:dyDescent="0.3">
      <c r="A3043" s="2" t="s">
        <v>13</v>
      </c>
      <c r="B3043" s="2">
        <v>1185732</v>
      </c>
      <c r="C3043" s="3">
        <v>44323</v>
      </c>
      <c r="D3043" s="12" t="str" cm="1">
        <f t="array" ref="D3043">_xlfn.SWITCH(WEEKDAY(C3043,2), 1, "Lundi", 2, "Mardi", 3, "Mercredi", 4, "Jeudi", 5, "Vendredi", 6, "Samedi", 7, "Dimanche", "Erreur")</f>
        <v>Vendredi</v>
      </c>
      <c r="E3043" s="2" t="s">
        <v>35</v>
      </c>
      <c r="F3043" s="2" t="s">
        <v>111</v>
      </c>
      <c r="G3043" s="2" t="s">
        <v>112</v>
      </c>
      <c r="H3043" s="4" t="s">
        <v>19</v>
      </c>
      <c r="I3043" s="5">
        <v>35</v>
      </c>
      <c r="J3043" s="6">
        <v>200</v>
      </c>
      <c r="K3043" s="7">
        <v>70000</v>
      </c>
      <c r="L3043" s="7">
        <v>21000</v>
      </c>
      <c r="M3043" s="8">
        <v>0.3</v>
      </c>
      <c r="N3043" s="2" t="s">
        <v>17</v>
      </c>
      <c r="O3043">
        <f t="shared" si="376"/>
        <v>2021</v>
      </c>
      <c r="P3043">
        <f t="shared" si="377"/>
        <v>5</v>
      </c>
      <c r="Q3043" t="str">
        <f t="shared" si="378"/>
        <v>mai</v>
      </c>
      <c r="R3043" t="str">
        <f t="shared" si="379"/>
        <v>Iowa</v>
      </c>
      <c r="S3043" t="str">
        <f t="shared" si="380"/>
        <v>2021-05</v>
      </c>
      <c r="T3043">
        <f>IF(AND(COUNTIF(Calculs!$Q$2:$Q$12,$O3043)&gt;0,COUNTIF(Calculs!$S$2:$S$12,$E3043)&gt;0,COUNTIF(Calculs!$U$2:$U$12,$H3043)&gt;0),1,0)</f>
        <v>1</v>
      </c>
      <c r="U3043">
        <f t="shared" si="381"/>
        <v>70000</v>
      </c>
      <c r="V3043">
        <f t="shared" si="382"/>
        <v>200</v>
      </c>
      <c r="W3043">
        <f t="shared" si="383"/>
        <v>21000</v>
      </c>
    </row>
    <row r="3044" spans="1:23" ht="15.75" customHeight="1" x14ac:dyDescent="0.3">
      <c r="A3044" s="2" t="s">
        <v>13</v>
      </c>
      <c r="B3044" s="2">
        <v>1185732</v>
      </c>
      <c r="C3044" s="3">
        <v>44323</v>
      </c>
      <c r="D3044" s="12" t="str" cm="1">
        <f t="array" ref="D3044">_xlfn.SWITCH(WEEKDAY(C3044,2), 1, "Lundi", 2, "Mardi", 3, "Mercredi", 4, "Jeudi", 5, "Vendredi", 6, "Samedi", 7, "Dimanche", "Erreur")</f>
        <v>Vendredi</v>
      </c>
      <c r="E3044" s="2" t="s">
        <v>35</v>
      </c>
      <c r="F3044" s="2" t="s">
        <v>111</v>
      </c>
      <c r="G3044" s="2" t="s">
        <v>112</v>
      </c>
      <c r="H3044" s="4" t="s">
        <v>20</v>
      </c>
      <c r="I3044" s="5">
        <v>35</v>
      </c>
      <c r="J3044" s="6">
        <v>125</v>
      </c>
      <c r="K3044" s="7">
        <v>43750</v>
      </c>
      <c r="L3044" s="7">
        <v>13125</v>
      </c>
      <c r="M3044" s="8">
        <v>0.3</v>
      </c>
      <c r="N3044" s="2" t="s">
        <v>17</v>
      </c>
      <c r="O3044">
        <f t="shared" si="376"/>
        <v>2021</v>
      </c>
      <c r="P3044">
        <f t="shared" si="377"/>
        <v>5</v>
      </c>
      <c r="Q3044" t="str">
        <f t="shared" si="378"/>
        <v>mai</v>
      </c>
      <c r="R3044" t="str">
        <f t="shared" si="379"/>
        <v>Iowa</v>
      </c>
      <c r="S3044" t="str">
        <f t="shared" si="380"/>
        <v>2021-05</v>
      </c>
      <c r="T3044">
        <f>IF(AND(COUNTIF(Calculs!$Q$2:$Q$12,$O3044)&gt;0,COUNTIF(Calculs!$S$2:$S$12,$E3044)&gt;0,COUNTIF(Calculs!$U$2:$U$12,$H3044)&gt;0),1,0)</f>
        <v>1</v>
      </c>
      <c r="U3044">
        <f t="shared" si="381"/>
        <v>43750</v>
      </c>
      <c r="V3044">
        <f t="shared" si="382"/>
        <v>125</v>
      </c>
      <c r="W3044">
        <f t="shared" si="383"/>
        <v>13125</v>
      </c>
    </row>
    <row r="3045" spans="1:23" ht="15.75" customHeight="1" x14ac:dyDescent="0.3">
      <c r="A3045" s="2" t="s">
        <v>13</v>
      </c>
      <c r="B3045" s="2">
        <v>1185732</v>
      </c>
      <c r="C3045" s="3">
        <v>44323</v>
      </c>
      <c r="D3045" s="12" t="str" cm="1">
        <f t="array" ref="D3045">_xlfn.SWITCH(WEEKDAY(C3045,2), 1, "Lundi", 2, "Mardi", 3, "Mercredi", 4, "Jeudi", 5, "Vendredi", 6, "Samedi", 7, "Dimanche", "Erreur")</f>
        <v>Vendredi</v>
      </c>
      <c r="E3045" s="2" t="s">
        <v>35</v>
      </c>
      <c r="F3045" s="2" t="s">
        <v>111</v>
      </c>
      <c r="G3045" s="2" t="s">
        <v>112</v>
      </c>
      <c r="H3045" s="4" t="s">
        <v>21</v>
      </c>
      <c r="I3045" s="5">
        <v>44.999999999999993</v>
      </c>
      <c r="J3045" s="6">
        <v>150</v>
      </c>
      <c r="K3045" s="7">
        <v>67499.999999999985</v>
      </c>
      <c r="L3045" s="7">
        <v>33749.999999999993</v>
      </c>
      <c r="M3045" s="8">
        <v>0.5</v>
      </c>
      <c r="N3045" s="2" t="s">
        <v>17</v>
      </c>
      <c r="O3045">
        <f t="shared" si="376"/>
        <v>2021</v>
      </c>
      <c r="P3045">
        <f t="shared" si="377"/>
        <v>5</v>
      </c>
      <c r="Q3045" t="str">
        <f t="shared" si="378"/>
        <v>mai</v>
      </c>
      <c r="R3045" t="str">
        <f t="shared" si="379"/>
        <v>Iowa</v>
      </c>
      <c r="S3045" t="str">
        <f t="shared" si="380"/>
        <v>2021-05</v>
      </c>
      <c r="T3045">
        <f>IF(AND(COUNTIF(Calculs!$Q$2:$Q$12,$O3045)&gt;0,COUNTIF(Calculs!$S$2:$S$12,$E3045)&gt;0,COUNTIF(Calculs!$U$2:$U$12,$H3045)&gt;0),1,0)</f>
        <v>1</v>
      </c>
      <c r="U3045">
        <f t="shared" si="381"/>
        <v>67499.999999999985</v>
      </c>
      <c r="V3045">
        <f t="shared" si="382"/>
        <v>150</v>
      </c>
      <c r="W3045">
        <f t="shared" si="383"/>
        <v>33749.999999999993</v>
      </c>
    </row>
    <row r="3046" spans="1:23" ht="15.75" customHeight="1" x14ac:dyDescent="0.3">
      <c r="A3046" s="2" t="s">
        <v>13</v>
      </c>
      <c r="B3046" s="2">
        <v>1185732</v>
      </c>
      <c r="C3046" s="3">
        <v>44323</v>
      </c>
      <c r="D3046" s="12" t="str" cm="1">
        <f t="array" ref="D3046">_xlfn.SWITCH(WEEKDAY(C3046,2), 1, "Lundi", 2, "Mardi", 3, "Mercredi", 4, "Jeudi", 5, "Vendredi", 6, "Samedi", 7, "Dimanche", "Erreur")</f>
        <v>Vendredi</v>
      </c>
      <c r="E3046" s="2" t="s">
        <v>35</v>
      </c>
      <c r="F3046" s="2" t="s">
        <v>111</v>
      </c>
      <c r="G3046" s="2" t="s">
        <v>112</v>
      </c>
      <c r="H3046" s="4" t="s">
        <v>22</v>
      </c>
      <c r="I3046" s="5">
        <v>49.999999999999993</v>
      </c>
      <c r="J3046" s="6">
        <v>275</v>
      </c>
      <c r="K3046" s="7">
        <v>137499.99999999997</v>
      </c>
      <c r="L3046" s="7">
        <v>54999.999999999993</v>
      </c>
      <c r="M3046" s="8">
        <v>0.4</v>
      </c>
      <c r="N3046" s="2" t="s">
        <v>17</v>
      </c>
      <c r="O3046">
        <f t="shared" si="376"/>
        <v>2021</v>
      </c>
      <c r="P3046">
        <f t="shared" si="377"/>
        <v>5</v>
      </c>
      <c r="Q3046" t="str">
        <f t="shared" si="378"/>
        <v>mai</v>
      </c>
      <c r="R3046" t="str">
        <f t="shared" si="379"/>
        <v>Iowa</v>
      </c>
      <c r="S3046" t="str">
        <f t="shared" si="380"/>
        <v>2021-05</v>
      </c>
      <c r="T3046">
        <f>IF(AND(COUNTIF(Calculs!$Q$2:$Q$12,$O3046)&gt;0,COUNTIF(Calculs!$S$2:$S$12,$E3046)&gt;0,COUNTIF(Calculs!$U$2:$U$12,$H3046)&gt;0),1,0)</f>
        <v>1</v>
      </c>
      <c r="U3046">
        <f t="shared" si="381"/>
        <v>137499.99999999997</v>
      </c>
      <c r="V3046">
        <f t="shared" si="382"/>
        <v>275</v>
      </c>
      <c r="W3046">
        <f t="shared" si="383"/>
        <v>54999.999999999993</v>
      </c>
    </row>
    <row r="3047" spans="1:23" ht="15.75" customHeight="1" x14ac:dyDescent="0.3">
      <c r="A3047" s="2" t="s">
        <v>13</v>
      </c>
      <c r="B3047" s="2">
        <v>1185732</v>
      </c>
      <c r="C3047" s="3">
        <v>44353</v>
      </c>
      <c r="D3047" s="12" t="str" cm="1">
        <f t="array" ref="D3047">_xlfn.SWITCH(WEEKDAY(C3047,2), 1, "Lundi", 2, "Mardi", 3, "Mercredi", 4, "Jeudi", 5, "Vendredi", 6, "Samedi", 7, "Dimanche", "Erreur")</f>
        <v>Dimanche</v>
      </c>
      <c r="E3047" s="2" t="s">
        <v>35</v>
      </c>
      <c r="F3047" s="2" t="s">
        <v>111</v>
      </c>
      <c r="G3047" s="2" t="s">
        <v>112</v>
      </c>
      <c r="H3047" s="4" t="s">
        <v>16</v>
      </c>
      <c r="I3047" s="5">
        <v>35</v>
      </c>
      <c r="J3047" s="6">
        <v>525</v>
      </c>
      <c r="K3047" s="7">
        <v>183750</v>
      </c>
      <c r="L3047" s="7">
        <v>55125</v>
      </c>
      <c r="M3047" s="8">
        <v>0.3</v>
      </c>
      <c r="N3047" s="2" t="s">
        <v>17</v>
      </c>
      <c r="O3047">
        <f t="shared" si="376"/>
        <v>2021</v>
      </c>
      <c r="P3047">
        <f t="shared" si="377"/>
        <v>6</v>
      </c>
      <c r="Q3047" t="str">
        <f t="shared" si="378"/>
        <v>juin</v>
      </c>
      <c r="R3047" t="str">
        <f t="shared" si="379"/>
        <v>Iowa</v>
      </c>
      <c r="S3047" t="str">
        <f t="shared" si="380"/>
        <v>2021-06</v>
      </c>
      <c r="T3047">
        <f>IF(AND(COUNTIF(Calculs!$Q$2:$Q$12,$O3047)&gt;0,COUNTIF(Calculs!$S$2:$S$12,$E3047)&gt;0,COUNTIF(Calculs!$U$2:$U$12,$H3047)&gt;0),1,0)</f>
        <v>1</v>
      </c>
      <c r="U3047">
        <f t="shared" si="381"/>
        <v>183750</v>
      </c>
      <c r="V3047">
        <f t="shared" si="382"/>
        <v>525</v>
      </c>
      <c r="W3047">
        <f t="shared" si="383"/>
        <v>55125</v>
      </c>
    </row>
    <row r="3048" spans="1:23" ht="15.75" customHeight="1" x14ac:dyDescent="0.3">
      <c r="A3048" s="2" t="s">
        <v>13</v>
      </c>
      <c r="B3048" s="2">
        <v>1185732</v>
      </c>
      <c r="C3048" s="3">
        <v>44353</v>
      </c>
      <c r="D3048" s="12" t="str" cm="1">
        <f t="array" ref="D3048">_xlfn.SWITCH(WEEKDAY(C3048,2), 1, "Lundi", 2, "Mardi", 3, "Mercredi", 4, "Jeudi", 5, "Vendredi", 6, "Samedi", 7, "Dimanche", "Erreur")</f>
        <v>Dimanche</v>
      </c>
      <c r="E3048" s="2" t="s">
        <v>35</v>
      </c>
      <c r="F3048" s="2" t="s">
        <v>111</v>
      </c>
      <c r="G3048" s="2" t="s">
        <v>112</v>
      </c>
      <c r="H3048" s="4" t="s">
        <v>18</v>
      </c>
      <c r="I3048" s="5">
        <v>30.000000000000011</v>
      </c>
      <c r="J3048" s="6">
        <v>275</v>
      </c>
      <c r="K3048" s="7">
        <v>82500.000000000029</v>
      </c>
      <c r="L3048" s="7">
        <v>28875.000000000007</v>
      </c>
      <c r="M3048" s="8">
        <v>0.35</v>
      </c>
      <c r="N3048" s="2" t="s">
        <v>17</v>
      </c>
      <c r="O3048">
        <f t="shared" si="376"/>
        <v>2021</v>
      </c>
      <c r="P3048">
        <f t="shared" si="377"/>
        <v>6</v>
      </c>
      <c r="Q3048" t="str">
        <f t="shared" si="378"/>
        <v>juin</v>
      </c>
      <c r="R3048" t="str">
        <f t="shared" si="379"/>
        <v>Iowa</v>
      </c>
      <c r="S3048" t="str">
        <f t="shared" si="380"/>
        <v>2021-06</v>
      </c>
      <c r="T3048">
        <f>IF(AND(COUNTIF(Calculs!$Q$2:$Q$12,$O3048)&gt;0,COUNTIF(Calculs!$S$2:$S$12,$E3048)&gt;0,COUNTIF(Calculs!$U$2:$U$12,$H3048)&gt;0),1,0)</f>
        <v>1</v>
      </c>
      <c r="U3048">
        <f t="shared" si="381"/>
        <v>82500.000000000029</v>
      </c>
      <c r="V3048">
        <f t="shared" si="382"/>
        <v>275</v>
      </c>
      <c r="W3048">
        <f t="shared" si="383"/>
        <v>28875.000000000007</v>
      </c>
    </row>
    <row r="3049" spans="1:23" ht="15.75" customHeight="1" x14ac:dyDescent="0.3">
      <c r="A3049" s="2" t="s">
        <v>13</v>
      </c>
      <c r="B3049" s="2">
        <v>1185732</v>
      </c>
      <c r="C3049" s="3">
        <v>44353</v>
      </c>
      <c r="D3049" s="12" t="str" cm="1">
        <f t="array" ref="D3049">_xlfn.SWITCH(WEEKDAY(C3049,2), 1, "Lundi", 2, "Mardi", 3, "Mercredi", 4, "Jeudi", 5, "Vendredi", 6, "Samedi", 7, "Dimanche", "Erreur")</f>
        <v>Dimanche</v>
      </c>
      <c r="E3049" s="2" t="s">
        <v>35</v>
      </c>
      <c r="F3049" s="2" t="s">
        <v>111</v>
      </c>
      <c r="G3049" s="2" t="s">
        <v>112</v>
      </c>
      <c r="H3049" s="4" t="s">
        <v>19</v>
      </c>
      <c r="I3049" s="5">
        <v>25.000000000000007</v>
      </c>
      <c r="J3049" s="6">
        <v>200</v>
      </c>
      <c r="K3049" s="7">
        <v>50000.000000000015</v>
      </c>
      <c r="L3049" s="7">
        <v>15000.000000000004</v>
      </c>
      <c r="M3049" s="8">
        <v>0.3</v>
      </c>
      <c r="N3049" s="2" t="s">
        <v>17</v>
      </c>
      <c r="O3049">
        <f t="shared" si="376"/>
        <v>2021</v>
      </c>
      <c r="P3049">
        <f t="shared" si="377"/>
        <v>6</v>
      </c>
      <c r="Q3049" t="str">
        <f t="shared" si="378"/>
        <v>juin</v>
      </c>
      <c r="R3049" t="str">
        <f t="shared" si="379"/>
        <v>Iowa</v>
      </c>
      <c r="S3049" t="str">
        <f t="shared" si="380"/>
        <v>2021-06</v>
      </c>
      <c r="T3049">
        <f>IF(AND(COUNTIF(Calculs!$Q$2:$Q$12,$O3049)&gt;0,COUNTIF(Calculs!$S$2:$S$12,$E3049)&gt;0,COUNTIF(Calculs!$U$2:$U$12,$H3049)&gt;0),1,0)</f>
        <v>1</v>
      </c>
      <c r="U3049">
        <f t="shared" si="381"/>
        <v>50000.000000000015</v>
      </c>
      <c r="V3049">
        <f t="shared" si="382"/>
        <v>200</v>
      </c>
      <c r="W3049">
        <f t="shared" si="383"/>
        <v>15000.000000000004</v>
      </c>
    </row>
    <row r="3050" spans="1:23" ht="15.75" customHeight="1" x14ac:dyDescent="0.3">
      <c r="A3050" s="2" t="s">
        <v>13</v>
      </c>
      <c r="B3050" s="2">
        <v>1185732</v>
      </c>
      <c r="C3050" s="3">
        <v>44353</v>
      </c>
      <c r="D3050" s="12" t="str" cm="1">
        <f t="array" ref="D3050">_xlfn.SWITCH(WEEKDAY(C3050,2), 1, "Lundi", 2, "Mardi", 3, "Mercredi", 4, "Jeudi", 5, "Vendredi", 6, "Samedi", 7, "Dimanche", "Erreur")</f>
        <v>Dimanche</v>
      </c>
      <c r="E3050" s="2" t="s">
        <v>35</v>
      </c>
      <c r="F3050" s="2" t="s">
        <v>111</v>
      </c>
      <c r="G3050" s="2" t="s">
        <v>112</v>
      </c>
      <c r="H3050" s="4" t="s">
        <v>20</v>
      </c>
      <c r="I3050" s="5">
        <v>25.000000000000007</v>
      </c>
      <c r="J3050" s="6">
        <v>175</v>
      </c>
      <c r="K3050" s="7">
        <v>43750.000000000015</v>
      </c>
      <c r="L3050" s="7">
        <v>13125.000000000004</v>
      </c>
      <c r="M3050" s="8">
        <v>0.3</v>
      </c>
      <c r="N3050" s="2" t="s">
        <v>17</v>
      </c>
      <c r="O3050">
        <f t="shared" si="376"/>
        <v>2021</v>
      </c>
      <c r="P3050">
        <f t="shared" si="377"/>
        <v>6</v>
      </c>
      <c r="Q3050" t="str">
        <f t="shared" si="378"/>
        <v>juin</v>
      </c>
      <c r="R3050" t="str">
        <f t="shared" si="379"/>
        <v>Iowa</v>
      </c>
      <c r="S3050" t="str">
        <f t="shared" si="380"/>
        <v>2021-06</v>
      </c>
      <c r="T3050">
        <f>IF(AND(COUNTIF(Calculs!$Q$2:$Q$12,$O3050)&gt;0,COUNTIF(Calculs!$S$2:$S$12,$E3050)&gt;0,COUNTIF(Calculs!$U$2:$U$12,$H3050)&gt;0),1,0)</f>
        <v>1</v>
      </c>
      <c r="U3050">
        <f t="shared" si="381"/>
        <v>43750.000000000015</v>
      </c>
      <c r="V3050">
        <f t="shared" si="382"/>
        <v>175</v>
      </c>
      <c r="W3050">
        <f t="shared" si="383"/>
        <v>13125.000000000004</v>
      </c>
    </row>
    <row r="3051" spans="1:23" ht="15.75" customHeight="1" x14ac:dyDescent="0.3">
      <c r="A3051" s="2" t="s">
        <v>13</v>
      </c>
      <c r="B3051" s="2">
        <v>1185732</v>
      </c>
      <c r="C3051" s="3">
        <v>44353</v>
      </c>
      <c r="D3051" s="12" t="str" cm="1">
        <f t="array" ref="D3051">_xlfn.SWITCH(WEEKDAY(C3051,2), 1, "Lundi", 2, "Mardi", 3, "Mercredi", 4, "Jeudi", 5, "Vendredi", 6, "Samedi", 7, "Dimanche", "Erreur")</f>
        <v>Dimanche</v>
      </c>
      <c r="E3051" s="2" t="s">
        <v>35</v>
      </c>
      <c r="F3051" s="2" t="s">
        <v>111</v>
      </c>
      <c r="G3051" s="2" t="s">
        <v>112</v>
      </c>
      <c r="H3051" s="4" t="s">
        <v>21</v>
      </c>
      <c r="I3051" s="5">
        <v>35</v>
      </c>
      <c r="J3051" s="6">
        <v>175</v>
      </c>
      <c r="K3051" s="7">
        <v>61250</v>
      </c>
      <c r="L3051" s="7">
        <v>30625</v>
      </c>
      <c r="M3051" s="8">
        <v>0.5</v>
      </c>
      <c r="N3051" s="2" t="s">
        <v>17</v>
      </c>
      <c r="O3051">
        <f t="shared" si="376"/>
        <v>2021</v>
      </c>
      <c r="P3051">
        <f t="shared" si="377"/>
        <v>6</v>
      </c>
      <c r="Q3051" t="str">
        <f t="shared" si="378"/>
        <v>juin</v>
      </c>
      <c r="R3051" t="str">
        <f t="shared" si="379"/>
        <v>Iowa</v>
      </c>
      <c r="S3051" t="str">
        <f t="shared" si="380"/>
        <v>2021-06</v>
      </c>
      <c r="T3051">
        <f>IF(AND(COUNTIF(Calculs!$Q$2:$Q$12,$O3051)&gt;0,COUNTIF(Calculs!$S$2:$S$12,$E3051)&gt;0,COUNTIF(Calculs!$U$2:$U$12,$H3051)&gt;0),1,0)</f>
        <v>1</v>
      </c>
      <c r="U3051">
        <f t="shared" si="381"/>
        <v>61250</v>
      </c>
      <c r="V3051">
        <f t="shared" si="382"/>
        <v>175</v>
      </c>
      <c r="W3051">
        <f t="shared" si="383"/>
        <v>30625</v>
      </c>
    </row>
    <row r="3052" spans="1:23" ht="15.75" customHeight="1" x14ac:dyDescent="0.3">
      <c r="A3052" s="2" t="s">
        <v>13</v>
      </c>
      <c r="B3052" s="2">
        <v>1185732</v>
      </c>
      <c r="C3052" s="3">
        <v>44353</v>
      </c>
      <c r="D3052" s="12" t="str" cm="1">
        <f t="array" ref="D3052">_xlfn.SWITCH(WEEKDAY(C3052,2), 1, "Lundi", 2, "Mardi", 3, "Mercredi", 4, "Jeudi", 5, "Vendredi", 6, "Samedi", 7, "Dimanche", "Erreur")</f>
        <v>Dimanche</v>
      </c>
      <c r="E3052" s="2" t="s">
        <v>35</v>
      </c>
      <c r="F3052" s="2" t="s">
        <v>111</v>
      </c>
      <c r="G3052" s="2" t="s">
        <v>112</v>
      </c>
      <c r="H3052" s="4" t="s">
        <v>22</v>
      </c>
      <c r="I3052" s="5">
        <v>55.000000000000007</v>
      </c>
      <c r="J3052" s="6">
        <v>325</v>
      </c>
      <c r="K3052" s="7">
        <v>178750.00000000003</v>
      </c>
      <c r="L3052" s="7">
        <v>71500.000000000015</v>
      </c>
      <c r="M3052" s="8">
        <v>0.4</v>
      </c>
      <c r="N3052" s="2" t="s">
        <v>17</v>
      </c>
      <c r="O3052">
        <f t="shared" si="376"/>
        <v>2021</v>
      </c>
      <c r="P3052">
        <f t="shared" si="377"/>
        <v>6</v>
      </c>
      <c r="Q3052" t="str">
        <f t="shared" si="378"/>
        <v>juin</v>
      </c>
      <c r="R3052" t="str">
        <f t="shared" si="379"/>
        <v>Iowa</v>
      </c>
      <c r="S3052" t="str">
        <f t="shared" si="380"/>
        <v>2021-06</v>
      </c>
      <c r="T3052">
        <f>IF(AND(COUNTIF(Calculs!$Q$2:$Q$12,$O3052)&gt;0,COUNTIF(Calculs!$S$2:$S$12,$E3052)&gt;0,COUNTIF(Calculs!$U$2:$U$12,$H3052)&gt;0),1,0)</f>
        <v>1</v>
      </c>
      <c r="U3052">
        <f t="shared" si="381"/>
        <v>178750.00000000003</v>
      </c>
      <c r="V3052">
        <f t="shared" si="382"/>
        <v>325</v>
      </c>
      <c r="W3052">
        <f t="shared" si="383"/>
        <v>71500.000000000015</v>
      </c>
    </row>
    <row r="3053" spans="1:23" ht="15.75" customHeight="1" x14ac:dyDescent="0.3">
      <c r="A3053" s="2" t="s">
        <v>13</v>
      </c>
      <c r="B3053" s="2">
        <v>1185732</v>
      </c>
      <c r="C3053" s="3">
        <v>44382</v>
      </c>
      <c r="D3053" s="12" t="str" cm="1">
        <f t="array" ref="D3053">_xlfn.SWITCH(WEEKDAY(C3053,2), 1, "Lundi", 2, "Mardi", 3, "Mercredi", 4, "Jeudi", 5, "Vendredi", 6, "Samedi", 7, "Dimanche", "Erreur")</f>
        <v>Lundi</v>
      </c>
      <c r="E3053" s="2" t="s">
        <v>35</v>
      </c>
      <c r="F3053" s="2" t="s">
        <v>111</v>
      </c>
      <c r="G3053" s="2" t="s">
        <v>112</v>
      </c>
      <c r="H3053" s="4" t="s">
        <v>16</v>
      </c>
      <c r="I3053" s="5">
        <v>50</v>
      </c>
      <c r="J3053" s="6">
        <v>550</v>
      </c>
      <c r="K3053" s="7">
        <v>275000</v>
      </c>
      <c r="L3053" s="7">
        <v>82500</v>
      </c>
      <c r="M3053" s="8">
        <v>0.3</v>
      </c>
      <c r="N3053" s="2" t="s">
        <v>17</v>
      </c>
      <c r="O3053">
        <f t="shared" si="376"/>
        <v>2021</v>
      </c>
      <c r="P3053">
        <f t="shared" si="377"/>
        <v>7</v>
      </c>
      <c r="Q3053" t="str">
        <f t="shared" si="378"/>
        <v>juil</v>
      </c>
      <c r="R3053" t="str">
        <f t="shared" si="379"/>
        <v>Iowa</v>
      </c>
      <c r="S3053" t="str">
        <f t="shared" si="380"/>
        <v>2021-07</v>
      </c>
      <c r="T3053">
        <f>IF(AND(COUNTIF(Calculs!$Q$2:$Q$12,$O3053)&gt;0,COUNTIF(Calculs!$S$2:$S$12,$E3053)&gt;0,COUNTIF(Calculs!$U$2:$U$12,$H3053)&gt;0),1,0)</f>
        <v>1</v>
      </c>
      <c r="U3053">
        <f t="shared" si="381"/>
        <v>275000</v>
      </c>
      <c r="V3053">
        <f t="shared" si="382"/>
        <v>550</v>
      </c>
      <c r="W3053">
        <f t="shared" si="383"/>
        <v>82500</v>
      </c>
    </row>
    <row r="3054" spans="1:23" ht="15.75" customHeight="1" x14ac:dyDescent="0.3">
      <c r="A3054" s="2" t="s">
        <v>13</v>
      </c>
      <c r="B3054" s="2">
        <v>1185732</v>
      </c>
      <c r="C3054" s="3">
        <v>44382</v>
      </c>
      <c r="D3054" s="12" t="str" cm="1">
        <f t="array" ref="D3054">_xlfn.SWITCH(WEEKDAY(C3054,2), 1, "Lundi", 2, "Mardi", 3, "Mercredi", 4, "Jeudi", 5, "Vendredi", 6, "Samedi", 7, "Dimanche", "Erreur")</f>
        <v>Lundi</v>
      </c>
      <c r="E3054" s="2" t="s">
        <v>35</v>
      </c>
      <c r="F3054" s="2" t="s">
        <v>111</v>
      </c>
      <c r="G3054" s="2" t="s">
        <v>112</v>
      </c>
      <c r="H3054" s="4" t="s">
        <v>18</v>
      </c>
      <c r="I3054" s="5">
        <v>45.000000000000007</v>
      </c>
      <c r="J3054" s="6">
        <v>300</v>
      </c>
      <c r="K3054" s="7">
        <v>135000.00000000003</v>
      </c>
      <c r="L3054" s="7">
        <v>47250.000000000007</v>
      </c>
      <c r="M3054" s="8">
        <v>0.35</v>
      </c>
      <c r="N3054" s="2" t="s">
        <v>17</v>
      </c>
      <c r="O3054">
        <f t="shared" si="376"/>
        <v>2021</v>
      </c>
      <c r="P3054">
        <f t="shared" si="377"/>
        <v>7</v>
      </c>
      <c r="Q3054" t="str">
        <f t="shared" si="378"/>
        <v>juil</v>
      </c>
      <c r="R3054" t="str">
        <f t="shared" si="379"/>
        <v>Iowa</v>
      </c>
      <c r="S3054" t="str">
        <f t="shared" si="380"/>
        <v>2021-07</v>
      </c>
      <c r="T3054">
        <f>IF(AND(COUNTIF(Calculs!$Q$2:$Q$12,$O3054)&gt;0,COUNTIF(Calculs!$S$2:$S$12,$E3054)&gt;0,COUNTIF(Calculs!$U$2:$U$12,$H3054)&gt;0),1,0)</f>
        <v>1</v>
      </c>
      <c r="U3054">
        <f t="shared" si="381"/>
        <v>135000.00000000003</v>
      </c>
      <c r="V3054">
        <f t="shared" si="382"/>
        <v>300</v>
      </c>
      <c r="W3054">
        <f t="shared" si="383"/>
        <v>47250.000000000007</v>
      </c>
    </row>
    <row r="3055" spans="1:23" ht="15.75" customHeight="1" x14ac:dyDescent="0.3">
      <c r="A3055" s="2" t="s">
        <v>13</v>
      </c>
      <c r="B3055" s="2">
        <v>1185732</v>
      </c>
      <c r="C3055" s="3">
        <v>44382</v>
      </c>
      <c r="D3055" s="12" t="str" cm="1">
        <f t="array" ref="D3055">_xlfn.SWITCH(WEEKDAY(C3055,2), 1, "Lundi", 2, "Mardi", 3, "Mercredi", 4, "Jeudi", 5, "Vendredi", 6, "Samedi", 7, "Dimanche", "Erreur")</f>
        <v>Lundi</v>
      </c>
      <c r="E3055" s="2" t="s">
        <v>35</v>
      </c>
      <c r="F3055" s="2" t="s">
        <v>111</v>
      </c>
      <c r="G3055" s="2" t="s">
        <v>112</v>
      </c>
      <c r="H3055" s="4" t="s">
        <v>19</v>
      </c>
      <c r="I3055" s="5">
        <v>40</v>
      </c>
      <c r="J3055" s="6">
        <v>225</v>
      </c>
      <c r="K3055" s="7">
        <v>90000</v>
      </c>
      <c r="L3055" s="7">
        <v>27000</v>
      </c>
      <c r="M3055" s="8">
        <v>0.3</v>
      </c>
      <c r="N3055" s="2" t="s">
        <v>17</v>
      </c>
      <c r="O3055">
        <f t="shared" si="376"/>
        <v>2021</v>
      </c>
      <c r="P3055">
        <f t="shared" si="377"/>
        <v>7</v>
      </c>
      <c r="Q3055" t="str">
        <f t="shared" si="378"/>
        <v>juil</v>
      </c>
      <c r="R3055" t="str">
        <f t="shared" si="379"/>
        <v>Iowa</v>
      </c>
      <c r="S3055" t="str">
        <f t="shared" si="380"/>
        <v>2021-07</v>
      </c>
      <c r="T3055">
        <f>IF(AND(COUNTIF(Calculs!$Q$2:$Q$12,$O3055)&gt;0,COUNTIF(Calculs!$S$2:$S$12,$E3055)&gt;0,COUNTIF(Calculs!$U$2:$U$12,$H3055)&gt;0),1,0)</f>
        <v>1</v>
      </c>
      <c r="U3055">
        <f t="shared" si="381"/>
        <v>90000</v>
      </c>
      <c r="V3055">
        <f t="shared" si="382"/>
        <v>225</v>
      </c>
      <c r="W3055">
        <f t="shared" si="383"/>
        <v>27000</v>
      </c>
    </row>
    <row r="3056" spans="1:23" ht="15.75" customHeight="1" x14ac:dyDescent="0.3">
      <c r="A3056" s="2" t="s">
        <v>13</v>
      </c>
      <c r="B3056" s="2">
        <v>1185732</v>
      </c>
      <c r="C3056" s="3">
        <v>44382</v>
      </c>
      <c r="D3056" s="12" t="str" cm="1">
        <f t="array" ref="D3056">_xlfn.SWITCH(WEEKDAY(C3056,2), 1, "Lundi", 2, "Mardi", 3, "Mercredi", 4, "Jeudi", 5, "Vendredi", 6, "Samedi", 7, "Dimanche", "Erreur")</f>
        <v>Lundi</v>
      </c>
      <c r="E3056" s="2" t="s">
        <v>35</v>
      </c>
      <c r="F3056" s="2" t="s">
        <v>111</v>
      </c>
      <c r="G3056" s="2" t="s">
        <v>112</v>
      </c>
      <c r="H3056" s="4" t="s">
        <v>20</v>
      </c>
      <c r="I3056" s="5">
        <v>40</v>
      </c>
      <c r="J3056" s="6">
        <v>175</v>
      </c>
      <c r="K3056" s="7">
        <v>70000</v>
      </c>
      <c r="L3056" s="7">
        <v>21000</v>
      </c>
      <c r="M3056" s="8">
        <v>0.3</v>
      </c>
      <c r="N3056" s="2" t="s">
        <v>17</v>
      </c>
      <c r="O3056">
        <f t="shared" si="376"/>
        <v>2021</v>
      </c>
      <c r="P3056">
        <f t="shared" si="377"/>
        <v>7</v>
      </c>
      <c r="Q3056" t="str">
        <f t="shared" si="378"/>
        <v>juil</v>
      </c>
      <c r="R3056" t="str">
        <f t="shared" si="379"/>
        <v>Iowa</v>
      </c>
      <c r="S3056" t="str">
        <f t="shared" si="380"/>
        <v>2021-07</v>
      </c>
      <c r="T3056">
        <f>IF(AND(COUNTIF(Calculs!$Q$2:$Q$12,$O3056)&gt;0,COUNTIF(Calculs!$S$2:$S$12,$E3056)&gt;0,COUNTIF(Calculs!$U$2:$U$12,$H3056)&gt;0),1,0)</f>
        <v>1</v>
      </c>
      <c r="U3056">
        <f t="shared" si="381"/>
        <v>70000</v>
      </c>
      <c r="V3056">
        <f t="shared" si="382"/>
        <v>175</v>
      </c>
      <c r="W3056">
        <f t="shared" si="383"/>
        <v>21000</v>
      </c>
    </row>
    <row r="3057" spans="1:23" ht="15.75" customHeight="1" x14ac:dyDescent="0.3">
      <c r="A3057" s="2" t="s">
        <v>13</v>
      </c>
      <c r="B3057" s="2">
        <v>1185732</v>
      </c>
      <c r="C3057" s="3">
        <v>44382</v>
      </c>
      <c r="D3057" s="12" t="str" cm="1">
        <f t="array" ref="D3057">_xlfn.SWITCH(WEEKDAY(C3057,2), 1, "Lundi", 2, "Mardi", 3, "Mercredi", 4, "Jeudi", 5, "Vendredi", 6, "Samedi", 7, "Dimanche", "Erreur")</f>
        <v>Lundi</v>
      </c>
      <c r="E3057" s="2" t="s">
        <v>35</v>
      </c>
      <c r="F3057" s="2" t="s">
        <v>111</v>
      </c>
      <c r="G3057" s="2" t="s">
        <v>112</v>
      </c>
      <c r="H3057" s="4" t="s">
        <v>21</v>
      </c>
      <c r="I3057" s="5">
        <v>50</v>
      </c>
      <c r="J3057" s="6">
        <v>200</v>
      </c>
      <c r="K3057" s="7">
        <v>100000</v>
      </c>
      <c r="L3057" s="7">
        <v>50000</v>
      </c>
      <c r="M3057" s="8">
        <v>0.5</v>
      </c>
      <c r="N3057" s="2" t="s">
        <v>17</v>
      </c>
      <c r="O3057">
        <f t="shared" si="376"/>
        <v>2021</v>
      </c>
      <c r="P3057">
        <f t="shared" si="377"/>
        <v>7</v>
      </c>
      <c r="Q3057" t="str">
        <f t="shared" si="378"/>
        <v>juil</v>
      </c>
      <c r="R3057" t="str">
        <f t="shared" si="379"/>
        <v>Iowa</v>
      </c>
      <c r="S3057" t="str">
        <f t="shared" si="380"/>
        <v>2021-07</v>
      </c>
      <c r="T3057">
        <f>IF(AND(COUNTIF(Calculs!$Q$2:$Q$12,$O3057)&gt;0,COUNTIF(Calculs!$S$2:$S$12,$E3057)&gt;0,COUNTIF(Calculs!$U$2:$U$12,$H3057)&gt;0),1,0)</f>
        <v>1</v>
      </c>
      <c r="U3057">
        <f t="shared" si="381"/>
        <v>100000</v>
      </c>
      <c r="V3057">
        <f t="shared" si="382"/>
        <v>200</v>
      </c>
      <c r="W3057">
        <f t="shared" si="383"/>
        <v>50000</v>
      </c>
    </row>
    <row r="3058" spans="1:23" ht="15.75" customHeight="1" x14ac:dyDescent="0.3">
      <c r="A3058" s="2" t="s">
        <v>13</v>
      </c>
      <c r="B3058" s="2">
        <v>1185732</v>
      </c>
      <c r="C3058" s="3">
        <v>44382</v>
      </c>
      <c r="D3058" s="12" t="str" cm="1">
        <f t="array" ref="D3058">_xlfn.SWITCH(WEEKDAY(C3058,2), 1, "Lundi", 2, "Mardi", 3, "Mercredi", 4, "Jeudi", 5, "Vendredi", 6, "Samedi", 7, "Dimanche", "Erreur")</f>
        <v>Lundi</v>
      </c>
      <c r="E3058" s="2" t="s">
        <v>35</v>
      </c>
      <c r="F3058" s="2" t="s">
        <v>111</v>
      </c>
      <c r="G3058" s="2" t="s">
        <v>112</v>
      </c>
      <c r="H3058" s="4" t="s">
        <v>22</v>
      </c>
      <c r="I3058" s="5">
        <v>55.000000000000007</v>
      </c>
      <c r="J3058" s="6">
        <v>375</v>
      </c>
      <c r="K3058" s="7">
        <v>206250.00000000003</v>
      </c>
      <c r="L3058" s="7">
        <v>82500.000000000015</v>
      </c>
      <c r="M3058" s="8">
        <v>0.4</v>
      </c>
      <c r="N3058" s="2" t="s">
        <v>17</v>
      </c>
      <c r="O3058">
        <f t="shared" si="376"/>
        <v>2021</v>
      </c>
      <c r="P3058">
        <f t="shared" si="377"/>
        <v>7</v>
      </c>
      <c r="Q3058" t="str">
        <f t="shared" si="378"/>
        <v>juil</v>
      </c>
      <c r="R3058" t="str">
        <f t="shared" si="379"/>
        <v>Iowa</v>
      </c>
      <c r="S3058" t="str">
        <f t="shared" si="380"/>
        <v>2021-07</v>
      </c>
      <c r="T3058">
        <f>IF(AND(COUNTIF(Calculs!$Q$2:$Q$12,$O3058)&gt;0,COUNTIF(Calculs!$S$2:$S$12,$E3058)&gt;0,COUNTIF(Calculs!$U$2:$U$12,$H3058)&gt;0),1,0)</f>
        <v>1</v>
      </c>
      <c r="U3058">
        <f t="shared" si="381"/>
        <v>206250.00000000003</v>
      </c>
      <c r="V3058">
        <f t="shared" si="382"/>
        <v>375</v>
      </c>
      <c r="W3058">
        <f t="shared" si="383"/>
        <v>82500.000000000015</v>
      </c>
    </row>
    <row r="3059" spans="1:23" ht="15.75" customHeight="1" x14ac:dyDescent="0.3">
      <c r="A3059" s="2" t="s">
        <v>13</v>
      </c>
      <c r="B3059" s="2">
        <v>1185732</v>
      </c>
      <c r="C3059" s="3">
        <v>44414</v>
      </c>
      <c r="D3059" s="12" t="str" cm="1">
        <f t="array" ref="D3059">_xlfn.SWITCH(WEEKDAY(C3059,2), 1, "Lundi", 2, "Mardi", 3, "Mercredi", 4, "Jeudi", 5, "Vendredi", 6, "Samedi", 7, "Dimanche", "Erreur")</f>
        <v>Vendredi</v>
      </c>
      <c r="E3059" s="2" t="s">
        <v>35</v>
      </c>
      <c r="F3059" s="2" t="s">
        <v>111</v>
      </c>
      <c r="G3059" s="2" t="s">
        <v>112</v>
      </c>
      <c r="H3059" s="4" t="s">
        <v>16</v>
      </c>
      <c r="I3059" s="5">
        <v>50</v>
      </c>
      <c r="J3059" s="6">
        <v>525</v>
      </c>
      <c r="K3059" s="7">
        <v>262500</v>
      </c>
      <c r="L3059" s="7">
        <v>78750</v>
      </c>
      <c r="M3059" s="8">
        <v>0.3</v>
      </c>
      <c r="N3059" s="2" t="s">
        <v>17</v>
      </c>
      <c r="O3059">
        <f t="shared" si="376"/>
        <v>2021</v>
      </c>
      <c r="P3059">
        <f t="shared" si="377"/>
        <v>8</v>
      </c>
      <c r="Q3059" t="str">
        <f t="shared" si="378"/>
        <v>août</v>
      </c>
      <c r="R3059" t="str">
        <f t="shared" si="379"/>
        <v>Iowa</v>
      </c>
      <c r="S3059" t="str">
        <f t="shared" si="380"/>
        <v>2021-08</v>
      </c>
      <c r="T3059">
        <f>IF(AND(COUNTIF(Calculs!$Q$2:$Q$12,$O3059)&gt;0,COUNTIF(Calculs!$S$2:$S$12,$E3059)&gt;0,COUNTIF(Calculs!$U$2:$U$12,$H3059)&gt;0),1,0)</f>
        <v>1</v>
      </c>
      <c r="U3059">
        <f t="shared" si="381"/>
        <v>262500</v>
      </c>
      <c r="V3059">
        <f t="shared" si="382"/>
        <v>525</v>
      </c>
      <c r="W3059">
        <f t="shared" si="383"/>
        <v>78750</v>
      </c>
    </row>
    <row r="3060" spans="1:23" ht="15.75" customHeight="1" x14ac:dyDescent="0.3">
      <c r="A3060" s="2" t="s">
        <v>13</v>
      </c>
      <c r="B3060" s="2">
        <v>1185732</v>
      </c>
      <c r="C3060" s="3">
        <v>44414</v>
      </c>
      <c r="D3060" s="12" t="str" cm="1">
        <f t="array" ref="D3060">_xlfn.SWITCH(WEEKDAY(C3060,2), 1, "Lundi", 2, "Mardi", 3, "Mercredi", 4, "Jeudi", 5, "Vendredi", 6, "Samedi", 7, "Dimanche", "Erreur")</f>
        <v>Vendredi</v>
      </c>
      <c r="E3060" s="2" t="s">
        <v>35</v>
      </c>
      <c r="F3060" s="2" t="s">
        <v>111</v>
      </c>
      <c r="G3060" s="2" t="s">
        <v>112</v>
      </c>
      <c r="H3060" s="4" t="s">
        <v>18</v>
      </c>
      <c r="I3060" s="5">
        <v>45.000000000000007</v>
      </c>
      <c r="J3060" s="6">
        <v>300</v>
      </c>
      <c r="K3060" s="7">
        <v>135000.00000000003</v>
      </c>
      <c r="L3060" s="7">
        <v>47250.000000000007</v>
      </c>
      <c r="M3060" s="8">
        <v>0.35</v>
      </c>
      <c r="N3060" s="2" t="s">
        <v>17</v>
      </c>
      <c r="O3060">
        <f t="shared" si="376"/>
        <v>2021</v>
      </c>
      <c r="P3060">
        <f t="shared" si="377"/>
        <v>8</v>
      </c>
      <c r="Q3060" t="str">
        <f t="shared" si="378"/>
        <v>août</v>
      </c>
      <c r="R3060" t="str">
        <f t="shared" si="379"/>
        <v>Iowa</v>
      </c>
      <c r="S3060" t="str">
        <f t="shared" si="380"/>
        <v>2021-08</v>
      </c>
      <c r="T3060">
        <f>IF(AND(COUNTIF(Calculs!$Q$2:$Q$12,$O3060)&gt;0,COUNTIF(Calculs!$S$2:$S$12,$E3060)&gt;0,COUNTIF(Calculs!$U$2:$U$12,$H3060)&gt;0),1,0)</f>
        <v>1</v>
      </c>
      <c r="U3060">
        <f t="shared" si="381"/>
        <v>135000.00000000003</v>
      </c>
      <c r="V3060">
        <f t="shared" si="382"/>
        <v>300</v>
      </c>
      <c r="W3060">
        <f t="shared" si="383"/>
        <v>47250.000000000007</v>
      </c>
    </row>
    <row r="3061" spans="1:23" ht="15.75" customHeight="1" x14ac:dyDescent="0.3">
      <c r="A3061" s="2" t="s">
        <v>13</v>
      </c>
      <c r="B3061" s="2">
        <v>1185732</v>
      </c>
      <c r="C3061" s="3">
        <v>44414</v>
      </c>
      <c r="D3061" s="12" t="str" cm="1">
        <f t="array" ref="D3061">_xlfn.SWITCH(WEEKDAY(C3061,2), 1, "Lundi", 2, "Mardi", 3, "Mercredi", 4, "Jeudi", 5, "Vendredi", 6, "Samedi", 7, "Dimanche", "Erreur")</f>
        <v>Vendredi</v>
      </c>
      <c r="E3061" s="2" t="s">
        <v>35</v>
      </c>
      <c r="F3061" s="2" t="s">
        <v>111</v>
      </c>
      <c r="G3061" s="2" t="s">
        <v>112</v>
      </c>
      <c r="H3061" s="4" t="s">
        <v>19</v>
      </c>
      <c r="I3061" s="5">
        <v>40</v>
      </c>
      <c r="J3061" s="6">
        <v>225</v>
      </c>
      <c r="K3061" s="7">
        <v>90000</v>
      </c>
      <c r="L3061" s="7">
        <v>27000</v>
      </c>
      <c r="M3061" s="8">
        <v>0.3</v>
      </c>
      <c r="N3061" s="2" t="s">
        <v>17</v>
      </c>
      <c r="O3061">
        <f t="shared" si="376"/>
        <v>2021</v>
      </c>
      <c r="P3061">
        <f t="shared" si="377"/>
        <v>8</v>
      </c>
      <c r="Q3061" t="str">
        <f t="shared" si="378"/>
        <v>août</v>
      </c>
      <c r="R3061" t="str">
        <f t="shared" si="379"/>
        <v>Iowa</v>
      </c>
      <c r="S3061" t="str">
        <f t="shared" si="380"/>
        <v>2021-08</v>
      </c>
      <c r="T3061">
        <f>IF(AND(COUNTIF(Calculs!$Q$2:$Q$12,$O3061)&gt;0,COUNTIF(Calculs!$S$2:$S$12,$E3061)&gt;0,COUNTIF(Calculs!$U$2:$U$12,$H3061)&gt;0),1,0)</f>
        <v>1</v>
      </c>
      <c r="U3061">
        <f t="shared" si="381"/>
        <v>90000</v>
      </c>
      <c r="V3061">
        <f t="shared" si="382"/>
        <v>225</v>
      </c>
      <c r="W3061">
        <f t="shared" si="383"/>
        <v>27000</v>
      </c>
    </row>
    <row r="3062" spans="1:23" ht="15.75" customHeight="1" x14ac:dyDescent="0.3">
      <c r="A3062" s="2" t="s">
        <v>13</v>
      </c>
      <c r="B3062" s="2">
        <v>1185732</v>
      </c>
      <c r="C3062" s="3">
        <v>44414</v>
      </c>
      <c r="D3062" s="12" t="str" cm="1">
        <f t="array" ref="D3062">_xlfn.SWITCH(WEEKDAY(C3062,2), 1, "Lundi", 2, "Mardi", 3, "Mercredi", 4, "Jeudi", 5, "Vendredi", 6, "Samedi", 7, "Dimanche", "Erreur")</f>
        <v>Vendredi</v>
      </c>
      <c r="E3062" s="2" t="s">
        <v>35</v>
      </c>
      <c r="F3062" s="2" t="s">
        <v>111</v>
      </c>
      <c r="G3062" s="2" t="s">
        <v>112</v>
      </c>
      <c r="H3062" s="4" t="s">
        <v>20</v>
      </c>
      <c r="I3062" s="5">
        <v>40</v>
      </c>
      <c r="J3062" s="6">
        <v>200</v>
      </c>
      <c r="K3062" s="7">
        <v>80000</v>
      </c>
      <c r="L3062" s="7">
        <v>24000</v>
      </c>
      <c r="M3062" s="8">
        <v>0.3</v>
      </c>
      <c r="N3062" s="2" t="s">
        <v>17</v>
      </c>
      <c r="O3062">
        <f t="shared" si="376"/>
        <v>2021</v>
      </c>
      <c r="P3062">
        <f t="shared" si="377"/>
        <v>8</v>
      </c>
      <c r="Q3062" t="str">
        <f t="shared" si="378"/>
        <v>août</v>
      </c>
      <c r="R3062" t="str">
        <f t="shared" si="379"/>
        <v>Iowa</v>
      </c>
      <c r="S3062" t="str">
        <f t="shared" si="380"/>
        <v>2021-08</v>
      </c>
      <c r="T3062">
        <f>IF(AND(COUNTIF(Calculs!$Q$2:$Q$12,$O3062)&gt;0,COUNTIF(Calculs!$S$2:$S$12,$E3062)&gt;0,COUNTIF(Calculs!$U$2:$U$12,$H3062)&gt;0),1,0)</f>
        <v>1</v>
      </c>
      <c r="U3062">
        <f t="shared" si="381"/>
        <v>80000</v>
      </c>
      <c r="V3062">
        <f t="shared" si="382"/>
        <v>200</v>
      </c>
      <c r="W3062">
        <f t="shared" si="383"/>
        <v>24000</v>
      </c>
    </row>
    <row r="3063" spans="1:23" ht="15.75" customHeight="1" x14ac:dyDescent="0.3">
      <c r="A3063" s="2" t="s">
        <v>13</v>
      </c>
      <c r="B3063" s="2">
        <v>1185732</v>
      </c>
      <c r="C3063" s="3">
        <v>44414</v>
      </c>
      <c r="D3063" s="12" t="str" cm="1">
        <f t="array" ref="D3063">_xlfn.SWITCH(WEEKDAY(C3063,2), 1, "Lundi", 2, "Mardi", 3, "Mercredi", 4, "Jeudi", 5, "Vendredi", 6, "Samedi", 7, "Dimanche", "Erreur")</f>
        <v>Vendredi</v>
      </c>
      <c r="E3063" s="2" t="s">
        <v>35</v>
      </c>
      <c r="F3063" s="2" t="s">
        <v>111</v>
      </c>
      <c r="G3063" s="2" t="s">
        <v>112</v>
      </c>
      <c r="H3063" s="4" t="s">
        <v>21</v>
      </c>
      <c r="I3063" s="5">
        <v>50</v>
      </c>
      <c r="J3063" s="6">
        <v>175</v>
      </c>
      <c r="K3063" s="7">
        <v>87500</v>
      </c>
      <c r="L3063" s="7">
        <v>43750</v>
      </c>
      <c r="M3063" s="8">
        <v>0.5</v>
      </c>
      <c r="N3063" s="2" t="s">
        <v>17</v>
      </c>
      <c r="O3063">
        <f t="shared" si="376"/>
        <v>2021</v>
      </c>
      <c r="P3063">
        <f t="shared" si="377"/>
        <v>8</v>
      </c>
      <c r="Q3063" t="str">
        <f t="shared" si="378"/>
        <v>août</v>
      </c>
      <c r="R3063" t="str">
        <f t="shared" si="379"/>
        <v>Iowa</v>
      </c>
      <c r="S3063" t="str">
        <f t="shared" si="380"/>
        <v>2021-08</v>
      </c>
      <c r="T3063">
        <f>IF(AND(COUNTIF(Calculs!$Q$2:$Q$12,$O3063)&gt;0,COUNTIF(Calculs!$S$2:$S$12,$E3063)&gt;0,COUNTIF(Calculs!$U$2:$U$12,$H3063)&gt;0),1,0)</f>
        <v>1</v>
      </c>
      <c r="U3063">
        <f t="shared" si="381"/>
        <v>87500</v>
      </c>
      <c r="V3063">
        <f t="shared" si="382"/>
        <v>175</v>
      </c>
      <c r="W3063">
        <f t="shared" si="383"/>
        <v>43750</v>
      </c>
    </row>
    <row r="3064" spans="1:23" ht="15.75" customHeight="1" x14ac:dyDescent="0.3">
      <c r="A3064" s="2" t="s">
        <v>13</v>
      </c>
      <c r="B3064" s="2">
        <v>1185732</v>
      </c>
      <c r="C3064" s="3">
        <v>44414</v>
      </c>
      <c r="D3064" s="12" t="str" cm="1">
        <f t="array" ref="D3064">_xlfn.SWITCH(WEEKDAY(C3064,2), 1, "Lundi", 2, "Mardi", 3, "Mercredi", 4, "Jeudi", 5, "Vendredi", 6, "Samedi", 7, "Dimanche", "Erreur")</f>
        <v>Vendredi</v>
      </c>
      <c r="E3064" s="2" t="s">
        <v>35</v>
      </c>
      <c r="F3064" s="2" t="s">
        <v>111</v>
      </c>
      <c r="G3064" s="2" t="s">
        <v>112</v>
      </c>
      <c r="H3064" s="4" t="s">
        <v>22</v>
      </c>
      <c r="I3064" s="5">
        <v>55.000000000000007</v>
      </c>
      <c r="J3064" s="6">
        <v>350</v>
      </c>
      <c r="K3064" s="7">
        <v>192500.00000000003</v>
      </c>
      <c r="L3064" s="7">
        <v>77000.000000000015</v>
      </c>
      <c r="M3064" s="8">
        <v>0.4</v>
      </c>
      <c r="N3064" s="2" t="s">
        <v>17</v>
      </c>
      <c r="O3064">
        <f t="shared" si="376"/>
        <v>2021</v>
      </c>
      <c r="P3064">
        <f t="shared" si="377"/>
        <v>8</v>
      </c>
      <c r="Q3064" t="str">
        <f t="shared" si="378"/>
        <v>août</v>
      </c>
      <c r="R3064" t="str">
        <f t="shared" si="379"/>
        <v>Iowa</v>
      </c>
      <c r="S3064" t="str">
        <f t="shared" si="380"/>
        <v>2021-08</v>
      </c>
      <c r="T3064">
        <f>IF(AND(COUNTIF(Calculs!$Q$2:$Q$12,$O3064)&gt;0,COUNTIF(Calculs!$S$2:$S$12,$E3064)&gt;0,COUNTIF(Calculs!$U$2:$U$12,$H3064)&gt;0),1,0)</f>
        <v>1</v>
      </c>
      <c r="U3064">
        <f t="shared" si="381"/>
        <v>192500.00000000003</v>
      </c>
      <c r="V3064">
        <f t="shared" si="382"/>
        <v>350</v>
      </c>
      <c r="W3064">
        <f t="shared" si="383"/>
        <v>77000.000000000015</v>
      </c>
    </row>
    <row r="3065" spans="1:23" ht="15.75" customHeight="1" x14ac:dyDescent="0.3">
      <c r="A3065" s="2" t="s">
        <v>13</v>
      </c>
      <c r="B3065" s="2">
        <v>1185732</v>
      </c>
      <c r="C3065" s="3">
        <v>44446</v>
      </c>
      <c r="D3065" s="12" t="str" cm="1">
        <f t="array" ref="D3065">_xlfn.SWITCH(WEEKDAY(C3065,2), 1, "Lundi", 2, "Mardi", 3, "Mercredi", 4, "Jeudi", 5, "Vendredi", 6, "Samedi", 7, "Dimanche", "Erreur")</f>
        <v>Mardi</v>
      </c>
      <c r="E3065" s="2" t="s">
        <v>35</v>
      </c>
      <c r="F3065" s="2" t="s">
        <v>111</v>
      </c>
      <c r="G3065" s="2" t="s">
        <v>112</v>
      </c>
      <c r="H3065" s="4" t="s">
        <v>16</v>
      </c>
      <c r="I3065" s="5">
        <v>35</v>
      </c>
      <c r="J3065" s="6">
        <v>475</v>
      </c>
      <c r="K3065" s="7">
        <v>166250</v>
      </c>
      <c r="L3065" s="7">
        <v>49875</v>
      </c>
      <c r="M3065" s="8">
        <v>0.3</v>
      </c>
      <c r="N3065" s="2" t="s">
        <v>17</v>
      </c>
      <c r="O3065">
        <f t="shared" si="376"/>
        <v>2021</v>
      </c>
      <c r="P3065">
        <f t="shared" si="377"/>
        <v>9</v>
      </c>
      <c r="Q3065" t="str">
        <f t="shared" si="378"/>
        <v>sept</v>
      </c>
      <c r="R3065" t="str">
        <f t="shared" si="379"/>
        <v>Iowa</v>
      </c>
      <c r="S3065" t="str">
        <f t="shared" si="380"/>
        <v>2021-09</v>
      </c>
      <c r="T3065">
        <f>IF(AND(COUNTIF(Calculs!$Q$2:$Q$12,$O3065)&gt;0,COUNTIF(Calculs!$S$2:$S$12,$E3065)&gt;0,COUNTIF(Calculs!$U$2:$U$12,$H3065)&gt;0),1,0)</f>
        <v>1</v>
      </c>
      <c r="U3065">
        <f t="shared" si="381"/>
        <v>166250</v>
      </c>
      <c r="V3065">
        <f t="shared" si="382"/>
        <v>475</v>
      </c>
      <c r="W3065">
        <f t="shared" si="383"/>
        <v>49875</v>
      </c>
    </row>
    <row r="3066" spans="1:23" ht="15.75" customHeight="1" x14ac:dyDescent="0.3">
      <c r="A3066" s="2" t="s">
        <v>13</v>
      </c>
      <c r="B3066" s="2">
        <v>1185732</v>
      </c>
      <c r="C3066" s="3">
        <v>44446</v>
      </c>
      <c r="D3066" s="12" t="str" cm="1">
        <f t="array" ref="D3066">_xlfn.SWITCH(WEEKDAY(C3066,2), 1, "Lundi", 2, "Mardi", 3, "Mercredi", 4, "Jeudi", 5, "Vendredi", 6, "Samedi", 7, "Dimanche", "Erreur")</f>
        <v>Mardi</v>
      </c>
      <c r="E3066" s="2" t="s">
        <v>35</v>
      </c>
      <c r="F3066" s="2" t="s">
        <v>111</v>
      </c>
      <c r="G3066" s="2" t="s">
        <v>112</v>
      </c>
      <c r="H3066" s="4" t="s">
        <v>18</v>
      </c>
      <c r="I3066" s="5">
        <v>30.000000000000011</v>
      </c>
      <c r="J3066" s="6">
        <v>275</v>
      </c>
      <c r="K3066" s="7">
        <v>82500.000000000029</v>
      </c>
      <c r="L3066" s="7">
        <v>28875.000000000007</v>
      </c>
      <c r="M3066" s="8">
        <v>0.35</v>
      </c>
      <c r="N3066" s="2" t="s">
        <v>17</v>
      </c>
      <c r="O3066">
        <f t="shared" si="376"/>
        <v>2021</v>
      </c>
      <c r="P3066">
        <f t="shared" si="377"/>
        <v>9</v>
      </c>
      <c r="Q3066" t="str">
        <f t="shared" si="378"/>
        <v>sept</v>
      </c>
      <c r="R3066" t="str">
        <f t="shared" si="379"/>
        <v>Iowa</v>
      </c>
      <c r="S3066" t="str">
        <f t="shared" si="380"/>
        <v>2021-09</v>
      </c>
      <c r="T3066">
        <f>IF(AND(COUNTIF(Calculs!$Q$2:$Q$12,$O3066)&gt;0,COUNTIF(Calculs!$S$2:$S$12,$E3066)&gt;0,COUNTIF(Calculs!$U$2:$U$12,$H3066)&gt;0),1,0)</f>
        <v>1</v>
      </c>
      <c r="U3066">
        <f t="shared" si="381"/>
        <v>82500.000000000029</v>
      </c>
      <c r="V3066">
        <f t="shared" si="382"/>
        <v>275</v>
      </c>
      <c r="W3066">
        <f t="shared" si="383"/>
        <v>28875.000000000007</v>
      </c>
    </row>
    <row r="3067" spans="1:23" ht="15.75" customHeight="1" x14ac:dyDescent="0.3">
      <c r="A3067" s="2" t="s">
        <v>13</v>
      </c>
      <c r="B3067" s="2">
        <v>1185732</v>
      </c>
      <c r="C3067" s="3">
        <v>44446</v>
      </c>
      <c r="D3067" s="12" t="str" cm="1">
        <f t="array" ref="D3067">_xlfn.SWITCH(WEEKDAY(C3067,2), 1, "Lundi", 2, "Mardi", 3, "Mercredi", 4, "Jeudi", 5, "Vendredi", 6, "Samedi", 7, "Dimanche", "Erreur")</f>
        <v>Mardi</v>
      </c>
      <c r="E3067" s="2" t="s">
        <v>35</v>
      </c>
      <c r="F3067" s="2" t="s">
        <v>111</v>
      </c>
      <c r="G3067" s="2" t="s">
        <v>112</v>
      </c>
      <c r="H3067" s="4" t="s">
        <v>19</v>
      </c>
      <c r="I3067" s="5">
        <v>25.000000000000007</v>
      </c>
      <c r="J3067" s="6">
        <v>175</v>
      </c>
      <c r="K3067" s="7">
        <v>43750.000000000015</v>
      </c>
      <c r="L3067" s="7">
        <v>13125.000000000004</v>
      </c>
      <c r="M3067" s="8">
        <v>0.3</v>
      </c>
      <c r="N3067" s="2" t="s">
        <v>17</v>
      </c>
      <c r="O3067">
        <f t="shared" si="376"/>
        <v>2021</v>
      </c>
      <c r="P3067">
        <f t="shared" si="377"/>
        <v>9</v>
      </c>
      <c r="Q3067" t="str">
        <f t="shared" si="378"/>
        <v>sept</v>
      </c>
      <c r="R3067" t="str">
        <f t="shared" si="379"/>
        <v>Iowa</v>
      </c>
      <c r="S3067" t="str">
        <f t="shared" si="380"/>
        <v>2021-09</v>
      </c>
      <c r="T3067">
        <f>IF(AND(COUNTIF(Calculs!$Q$2:$Q$12,$O3067)&gt;0,COUNTIF(Calculs!$S$2:$S$12,$E3067)&gt;0,COUNTIF(Calculs!$U$2:$U$12,$H3067)&gt;0),1,0)</f>
        <v>1</v>
      </c>
      <c r="U3067">
        <f t="shared" si="381"/>
        <v>43750.000000000015</v>
      </c>
      <c r="V3067">
        <f t="shared" si="382"/>
        <v>175</v>
      </c>
      <c r="W3067">
        <f t="shared" si="383"/>
        <v>13125.000000000004</v>
      </c>
    </row>
    <row r="3068" spans="1:23" ht="15.75" customHeight="1" x14ac:dyDescent="0.3">
      <c r="A3068" s="2" t="s">
        <v>13</v>
      </c>
      <c r="B3068" s="2">
        <v>1185732</v>
      </c>
      <c r="C3068" s="3">
        <v>44446</v>
      </c>
      <c r="D3068" s="12" t="str" cm="1">
        <f t="array" ref="D3068">_xlfn.SWITCH(WEEKDAY(C3068,2), 1, "Lundi", 2, "Mardi", 3, "Mercredi", 4, "Jeudi", 5, "Vendredi", 6, "Samedi", 7, "Dimanche", "Erreur")</f>
        <v>Mardi</v>
      </c>
      <c r="E3068" s="2" t="s">
        <v>35</v>
      </c>
      <c r="F3068" s="2" t="s">
        <v>111</v>
      </c>
      <c r="G3068" s="2" t="s">
        <v>112</v>
      </c>
      <c r="H3068" s="4" t="s">
        <v>20</v>
      </c>
      <c r="I3068" s="5">
        <v>25.000000000000007</v>
      </c>
      <c r="J3068" s="6">
        <v>150</v>
      </c>
      <c r="K3068" s="7">
        <v>37500.000000000007</v>
      </c>
      <c r="L3068" s="7">
        <v>11250.000000000002</v>
      </c>
      <c r="M3068" s="8">
        <v>0.3</v>
      </c>
      <c r="N3068" s="2" t="s">
        <v>17</v>
      </c>
      <c r="O3068">
        <f t="shared" si="376"/>
        <v>2021</v>
      </c>
      <c r="P3068">
        <f t="shared" si="377"/>
        <v>9</v>
      </c>
      <c r="Q3068" t="str">
        <f t="shared" si="378"/>
        <v>sept</v>
      </c>
      <c r="R3068" t="str">
        <f t="shared" si="379"/>
        <v>Iowa</v>
      </c>
      <c r="S3068" t="str">
        <f t="shared" si="380"/>
        <v>2021-09</v>
      </c>
      <c r="T3068">
        <f>IF(AND(COUNTIF(Calculs!$Q$2:$Q$12,$O3068)&gt;0,COUNTIF(Calculs!$S$2:$S$12,$E3068)&gt;0,COUNTIF(Calculs!$U$2:$U$12,$H3068)&gt;0),1,0)</f>
        <v>1</v>
      </c>
      <c r="U3068">
        <f t="shared" si="381"/>
        <v>37500.000000000007</v>
      </c>
      <c r="V3068">
        <f t="shared" si="382"/>
        <v>150</v>
      </c>
      <c r="W3068">
        <f t="shared" si="383"/>
        <v>11250.000000000002</v>
      </c>
    </row>
    <row r="3069" spans="1:23" ht="15.75" customHeight="1" x14ac:dyDescent="0.3">
      <c r="A3069" s="2" t="s">
        <v>13</v>
      </c>
      <c r="B3069" s="2">
        <v>1185732</v>
      </c>
      <c r="C3069" s="3">
        <v>44446</v>
      </c>
      <c r="D3069" s="12" t="str" cm="1">
        <f t="array" ref="D3069">_xlfn.SWITCH(WEEKDAY(C3069,2), 1, "Lundi", 2, "Mardi", 3, "Mercredi", 4, "Jeudi", 5, "Vendredi", 6, "Samedi", 7, "Dimanche", "Erreur")</f>
        <v>Mardi</v>
      </c>
      <c r="E3069" s="2" t="s">
        <v>35</v>
      </c>
      <c r="F3069" s="2" t="s">
        <v>111</v>
      </c>
      <c r="G3069" s="2" t="s">
        <v>112</v>
      </c>
      <c r="H3069" s="4" t="s">
        <v>21</v>
      </c>
      <c r="I3069" s="5">
        <v>35</v>
      </c>
      <c r="J3069" s="6">
        <v>150</v>
      </c>
      <c r="K3069" s="7">
        <v>52500</v>
      </c>
      <c r="L3069" s="7">
        <v>26250</v>
      </c>
      <c r="M3069" s="8">
        <v>0.5</v>
      </c>
      <c r="N3069" s="2" t="s">
        <v>17</v>
      </c>
      <c r="O3069">
        <f t="shared" si="376"/>
        <v>2021</v>
      </c>
      <c r="P3069">
        <f t="shared" si="377"/>
        <v>9</v>
      </c>
      <c r="Q3069" t="str">
        <f t="shared" si="378"/>
        <v>sept</v>
      </c>
      <c r="R3069" t="str">
        <f t="shared" si="379"/>
        <v>Iowa</v>
      </c>
      <c r="S3069" t="str">
        <f t="shared" si="380"/>
        <v>2021-09</v>
      </c>
      <c r="T3069">
        <f>IF(AND(COUNTIF(Calculs!$Q$2:$Q$12,$O3069)&gt;0,COUNTIF(Calculs!$S$2:$S$12,$E3069)&gt;0,COUNTIF(Calculs!$U$2:$U$12,$H3069)&gt;0),1,0)</f>
        <v>1</v>
      </c>
      <c r="U3069">
        <f t="shared" si="381"/>
        <v>52500</v>
      </c>
      <c r="V3069">
        <f t="shared" si="382"/>
        <v>150</v>
      </c>
      <c r="W3069">
        <f t="shared" si="383"/>
        <v>26250</v>
      </c>
    </row>
    <row r="3070" spans="1:23" ht="15.75" customHeight="1" x14ac:dyDescent="0.3">
      <c r="A3070" s="2" t="s">
        <v>13</v>
      </c>
      <c r="B3070" s="2">
        <v>1185732</v>
      </c>
      <c r="C3070" s="3">
        <v>44446</v>
      </c>
      <c r="D3070" s="12" t="str" cm="1">
        <f t="array" ref="D3070">_xlfn.SWITCH(WEEKDAY(C3070,2), 1, "Lundi", 2, "Mardi", 3, "Mercredi", 4, "Jeudi", 5, "Vendredi", 6, "Samedi", 7, "Dimanche", "Erreur")</f>
        <v>Mardi</v>
      </c>
      <c r="E3070" s="2" t="s">
        <v>35</v>
      </c>
      <c r="F3070" s="2" t="s">
        <v>111</v>
      </c>
      <c r="G3070" s="2" t="s">
        <v>112</v>
      </c>
      <c r="H3070" s="4" t="s">
        <v>22</v>
      </c>
      <c r="I3070" s="5">
        <v>40</v>
      </c>
      <c r="J3070" s="6">
        <v>225</v>
      </c>
      <c r="K3070" s="7">
        <v>90000</v>
      </c>
      <c r="L3070" s="7">
        <v>36000</v>
      </c>
      <c r="M3070" s="8">
        <v>0.4</v>
      </c>
      <c r="N3070" s="2" t="s">
        <v>17</v>
      </c>
      <c r="O3070">
        <f t="shared" si="376"/>
        <v>2021</v>
      </c>
      <c r="P3070">
        <f t="shared" si="377"/>
        <v>9</v>
      </c>
      <c r="Q3070" t="str">
        <f t="shared" si="378"/>
        <v>sept</v>
      </c>
      <c r="R3070" t="str">
        <f t="shared" si="379"/>
        <v>Iowa</v>
      </c>
      <c r="S3070" t="str">
        <f t="shared" si="380"/>
        <v>2021-09</v>
      </c>
      <c r="T3070">
        <f>IF(AND(COUNTIF(Calculs!$Q$2:$Q$12,$O3070)&gt;0,COUNTIF(Calculs!$S$2:$S$12,$E3070)&gt;0,COUNTIF(Calculs!$U$2:$U$12,$H3070)&gt;0),1,0)</f>
        <v>1</v>
      </c>
      <c r="U3070">
        <f t="shared" si="381"/>
        <v>90000</v>
      </c>
      <c r="V3070">
        <f t="shared" si="382"/>
        <v>225</v>
      </c>
      <c r="W3070">
        <f t="shared" si="383"/>
        <v>36000</v>
      </c>
    </row>
    <row r="3071" spans="1:23" ht="15.75" customHeight="1" x14ac:dyDescent="0.3">
      <c r="A3071" s="2" t="s">
        <v>13</v>
      </c>
      <c r="B3071" s="2">
        <v>1185732</v>
      </c>
      <c r="C3071" s="3">
        <v>44475</v>
      </c>
      <c r="D3071" s="12" t="str" cm="1">
        <f t="array" ref="D3071">_xlfn.SWITCH(WEEKDAY(C3071,2), 1, "Lundi", 2, "Mardi", 3, "Mercredi", 4, "Jeudi", 5, "Vendredi", 6, "Samedi", 7, "Dimanche", "Erreur")</f>
        <v>Mercredi</v>
      </c>
      <c r="E3071" s="2" t="s">
        <v>35</v>
      </c>
      <c r="F3071" s="2" t="s">
        <v>111</v>
      </c>
      <c r="G3071" s="2" t="s">
        <v>112</v>
      </c>
      <c r="H3071" s="4" t="s">
        <v>16</v>
      </c>
      <c r="I3071" s="5">
        <v>44.999999999999993</v>
      </c>
      <c r="J3071" s="6">
        <v>400</v>
      </c>
      <c r="K3071" s="7">
        <v>179999.99999999997</v>
      </c>
      <c r="L3071" s="7">
        <v>53999.999999999993</v>
      </c>
      <c r="M3071" s="8">
        <v>0.3</v>
      </c>
      <c r="N3071" s="2" t="s">
        <v>17</v>
      </c>
      <c r="O3071">
        <f t="shared" si="376"/>
        <v>2021</v>
      </c>
      <c r="P3071">
        <f t="shared" si="377"/>
        <v>10</v>
      </c>
      <c r="Q3071" t="str">
        <f t="shared" si="378"/>
        <v>oct</v>
      </c>
      <c r="R3071" t="str">
        <f t="shared" si="379"/>
        <v>Iowa</v>
      </c>
      <c r="S3071" t="str">
        <f t="shared" si="380"/>
        <v>2021-10</v>
      </c>
      <c r="T3071">
        <f>IF(AND(COUNTIF(Calculs!$Q$2:$Q$12,$O3071)&gt;0,COUNTIF(Calculs!$S$2:$S$12,$E3071)&gt;0,COUNTIF(Calculs!$U$2:$U$12,$H3071)&gt;0),1,0)</f>
        <v>1</v>
      </c>
      <c r="U3071">
        <f t="shared" si="381"/>
        <v>179999.99999999997</v>
      </c>
      <c r="V3071">
        <f t="shared" si="382"/>
        <v>400</v>
      </c>
      <c r="W3071">
        <f t="shared" si="383"/>
        <v>53999.999999999993</v>
      </c>
    </row>
    <row r="3072" spans="1:23" ht="15.75" customHeight="1" x14ac:dyDescent="0.3">
      <c r="A3072" s="2" t="s">
        <v>13</v>
      </c>
      <c r="B3072" s="2">
        <v>1185732</v>
      </c>
      <c r="C3072" s="3">
        <v>44475</v>
      </c>
      <c r="D3072" s="12" t="str" cm="1">
        <f t="array" ref="D3072">_xlfn.SWITCH(WEEKDAY(C3072,2), 1, "Lundi", 2, "Mardi", 3, "Mercredi", 4, "Jeudi", 5, "Vendredi", 6, "Samedi", 7, "Dimanche", "Erreur")</f>
        <v>Mercredi</v>
      </c>
      <c r="E3072" s="2" t="s">
        <v>35</v>
      </c>
      <c r="F3072" s="2" t="s">
        <v>111</v>
      </c>
      <c r="G3072" s="2" t="s">
        <v>112</v>
      </c>
      <c r="H3072" s="4" t="s">
        <v>18</v>
      </c>
      <c r="I3072" s="5">
        <v>35</v>
      </c>
      <c r="J3072" s="6">
        <v>250</v>
      </c>
      <c r="K3072" s="7">
        <v>87500</v>
      </c>
      <c r="L3072" s="7">
        <v>30624.999999999996</v>
      </c>
      <c r="M3072" s="8">
        <v>0.35</v>
      </c>
      <c r="N3072" s="2" t="s">
        <v>17</v>
      </c>
      <c r="O3072">
        <f t="shared" si="376"/>
        <v>2021</v>
      </c>
      <c r="P3072">
        <f t="shared" si="377"/>
        <v>10</v>
      </c>
      <c r="Q3072" t="str">
        <f t="shared" si="378"/>
        <v>oct</v>
      </c>
      <c r="R3072" t="str">
        <f t="shared" si="379"/>
        <v>Iowa</v>
      </c>
      <c r="S3072" t="str">
        <f t="shared" si="380"/>
        <v>2021-10</v>
      </c>
      <c r="T3072">
        <f>IF(AND(COUNTIF(Calculs!$Q$2:$Q$12,$O3072)&gt;0,COUNTIF(Calculs!$S$2:$S$12,$E3072)&gt;0,COUNTIF(Calculs!$U$2:$U$12,$H3072)&gt;0),1,0)</f>
        <v>1</v>
      </c>
      <c r="U3072">
        <f t="shared" si="381"/>
        <v>87500</v>
      </c>
      <c r="V3072">
        <f t="shared" si="382"/>
        <v>250</v>
      </c>
      <c r="W3072">
        <f t="shared" si="383"/>
        <v>30624.999999999996</v>
      </c>
    </row>
    <row r="3073" spans="1:23" ht="15.75" customHeight="1" x14ac:dyDescent="0.3">
      <c r="A3073" s="2" t="s">
        <v>13</v>
      </c>
      <c r="B3073" s="2">
        <v>1185732</v>
      </c>
      <c r="C3073" s="3">
        <v>44475</v>
      </c>
      <c r="D3073" s="12" t="str" cm="1">
        <f t="array" ref="D3073">_xlfn.SWITCH(WEEKDAY(C3073,2), 1, "Lundi", 2, "Mardi", 3, "Mercredi", 4, "Jeudi", 5, "Vendredi", 6, "Samedi", 7, "Dimanche", "Erreur")</f>
        <v>Mercredi</v>
      </c>
      <c r="E3073" s="2" t="s">
        <v>35</v>
      </c>
      <c r="F3073" s="2" t="s">
        <v>111</v>
      </c>
      <c r="G3073" s="2" t="s">
        <v>112</v>
      </c>
      <c r="H3073" s="4" t="s">
        <v>19</v>
      </c>
      <c r="I3073" s="5">
        <v>35</v>
      </c>
      <c r="J3073" s="6">
        <v>150</v>
      </c>
      <c r="K3073" s="7">
        <v>52500</v>
      </c>
      <c r="L3073" s="7">
        <v>15750</v>
      </c>
      <c r="M3073" s="8">
        <v>0.3</v>
      </c>
      <c r="N3073" s="2" t="s">
        <v>17</v>
      </c>
      <c r="O3073">
        <f t="shared" si="376"/>
        <v>2021</v>
      </c>
      <c r="P3073">
        <f t="shared" si="377"/>
        <v>10</v>
      </c>
      <c r="Q3073" t="str">
        <f t="shared" si="378"/>
        <v>oct</v>
      </c>
      <c r="R3073" t="str">
        <f t="shared" si="379"/>
        <v>Iowa</v>
      </c>
      <c r="S3073" t="str">
        <f t="shared" si="380"/>
        <v>2021-10</v>
      </c>
      <c r="T3073">
        <f>IF(AND(COUNTIF(Calculs!$Q$2:$Q$12,$O3073)&gt;0,COUNTIF(Calculs!$S$2:$S$12,$E3073)&gt;0,COUNTIF(Calculs!$U$2:$U$12,$H3073)&gt;0),1,0)</f>
        <v>1</v>
      </c>
      <c r="U3073">
        <f t="shared" si="381"/>
        <v>52500</v>
      </c>
      <c r="V3073">
        <f t="shared" si="382"/>
        <v>150</v>
      </c>
      <c r="W3073">
        <f t="shared" si="383"/>
        <v>15750</v>
      </c>
    </row>
    <row r="3074" spans="1:23" ht="15.75" customHeight="1" x14ac:dyDescent="0.3">
      <c r="A3074" s="2" t="s">
        <v>13</v>
      </c>
      <c r="B3074" s="2">
        <v>1185732</v>
      </c>
      <c r="C3074" s="3">
        <v>44475</v>
      </c>
      <c r="D3074" s="12" t="str" cm="1">
        <f t="array" ref="D3074">_xlfn.SWITCH(WEEKDAY(C3074,2), 1, "Lundi", 2, "Mardi", 3, "Mercredi", 4, "Jeudi", 5, "Vendredi", 6, "Samedi", 7, "Dimanche", "Erreur")</f>
        <v>Mercredi</v>
      </c>
      <c r="E3074" s="2" t="s">
        <v>35</v>
      </c>
      <c r="F3074" s="2" t="s">
        <v>111</v>
      </c>
      <c r="G3074" s="2" t="s">
        <v>112</v>
      </c>
      <c r="H3074" s="4" t="s">
        <v>20</v>
      </c>
      <c r="I3074" s="5">
        <v>35</v>
      </c>
      <c r="J3074" s="6">
        <v>125</v>
      </c>
      <c r="K3074" s="7">
        <v>43750</v>
      </c>
      <c r="L3074" s="7">
        <v>13125</v>
      </c>
      <c r="M3074" s="8">
        <v>0.3</v>
      </c>
      <c r="N3074" s="2" t="s">
        <v>17</v>
      </c>
      <c r="O3074">
        <f t="shared" si="376"/>
        <v>2021</v>
      </c>
      <c r="P3074">
        <f t="shared" si="377"/>
        <v>10</v>
      </c>
      <c r="Q3074" t="str">
        <f t="shared" si="378"/>
        <v>oct</v>
      </c>
      <c r="R3074" t="str">
        <f t="shared" si="379"/>
        <v>Iowa</v>
      </c>
      <c r="S3074" t="str">
        <f t="shared" si="380"/>
        <v>2021-10</v>
      </c>
      <c r="T3074">
        <f>IF(AND(COUNTIF(Calculs!$Q$2:$Q$12,$O3074)&gt;0,COUNTIF(Calculs!$S$2:$S$12,$E3074)&gt;0,COUNTIF(Calculs!$U$2:$U$12,$H3074)&gt;0),1,0)</f>
        <v>1</v>
      </c>
      <c r="U3074">
        <f t="shared" si="381"/>
        <v>43750</v>
      </c>
      <c r="V3074">
        <f t="shared" si="382"/>
        <v>125</v>
      </c>
      <c r="W3074">
        <f t="shared" si="383"/>
        <v>13125</v>
      </c>
    </row>
    <row r="3075" spans="1:23" ht="15.75" customHeight="1" x14ac:dyDescent="0.3">
      <c r="A3075" s="2" t="s">
        <v>13</v>
      </c>
      <c r="B3075" s="2">
        <v>1185732</v>
      </c>
      <c r="C3075" s="3">
        <v>44475</v>
      </c>
      <c r="D3075" s="12" t="str" cm="1">
        <f t="array" ref="D3075">_xlfn.SWITCH(WEEKDAY(C3075,2), 1, "Lundi", 2, "Mardi", 3, "Mercredi", 4, "Jeudi", 5, "Vendredi", 6, "Samedi", 7, "Dimanche", "Erreur")</f>
        <v>Mercredi</v>
      </c>
      <c r="E3075" s="2" t="s">
        <v>35</v>
      </c>
      <c r="F3075" s="2" t="s">
        <v>111</v>
      </c>
      <c r="G3075" s="2" t="s">
        <v>112</v>
      </c>
      <c r="H3075" s="4" t="s">
        <v>21</v>
      </c>
      <c r="I3075" s="5">
        <v>44.999999999999993</v>
      </c>
      <c r="J3075" s="6">
        <v>125</v>
      </c>
      <c r="K3075" s="7">
        <v>56249.999999999993</v>
      </c>
      <c r="L3075" s="7">
        <v>28124.999999999996</v>
      </c>
      <c r="M3075" s="8">
        <v>0.5</v>
      </c>
      <c r="N3075" s="2" t="s">
        <v>17</v>
      </c>
      <c r="O3075">
        <f t="shared" ref="O3075:O3138" si="384">YEAR($C3075)</f>
        <v>2021</v>
      </c>
      <c r="P3075">
        <f t="shared" ref="P3075:P3138" si="385">MONTH($C3075)</f>
        <v>10</v>
      </c>
      <c r="Q3075" t="str">
        <f t="shared" ref="Q3075:Q3138" si="386">TEXT($C3075,"mmm")</f>
        <v>oct</v>
      </c>
      <c r="R3075" t="str">
        <f t="shared" ref="R3075:R3138" si="387">SUBSTITUTE(SUBSTITUTE($F3075,"Sud ","South "),"Ouest ","West ")</f>
        <v>Iowa</v>
      </c>
      <c r="S3075" t="str">
        <f t="shared" ref="S3075:S3138" si="388">TEXT($C3075,"aaaa-mm")</f>
        <v>2021-10</v>
      </c>
      <c r="T3075">
        <f>IF(AND(COUNTIF(Calculs!$Q$2:$Q$12,$O3075)&gt;0,COUNTIF(Calculs!$S$2:$S$12,$E3075)&gt;0,COUNTIF(Calculs!$U$2:$U$12,$H3075)&gt;0),1,0)</f>
        <v>1</v>
      </c>
      <c r="U3075">
        <f t="shared" ref="U3075:U3138" si="389">$K3075*$T3075</f>
        <v>56249.999999999993</v>
      </c>
      <c r="V3075">
        <f t="shared" ref="V3075:V3138" si="390">$J3075*$T3075</f>
        <v>125</v>
      </c>
      <c r="W3075">
        <f t="shared" ref="W3075:W3138" si="391">$L3075*$T3075</f>
        <v>28124.999999999996</v>
      </c>
    </row>
    <row r="3076" spans="1:23" ht="15.75" customHeight="1" x14ac:dyDescent="0.3">
      <c r="A3076" s="2" t="s">
        <v>29</v>
      </c>
      <c r="B3076" s="2">
        <v>1185732</v>
      </c>
      <c r="C3076" s="3">
        <v>44475</v>
      </c>
      <c r="D3076" s="12" t="str" cm="1">
        <f t="array" ref="D3076">_xlfn.SWITCH(WEEKDAY(C3076,2), 1, "Lundi", 2, "Mardi", 3, "Mercredi", 4, "Jeudi", 5, "Vendredi", 6, "Samedi", 7, "Dimanche", "Erreur")</f>
        <v>Mercredi</v>
      </c>
      <c r="E3076" s="2" t="s">
        <v>35</v>
      </c>
      <c r="F3076" s="2" t="s">
        <v>111</v>
      </c>
      <c r="G3076" s="2" t="s">
        <v>112</v>
      </c>
      <c r="H3076" s="4" t="s">
        <v>22</v>
      </c>
      <c r="I3076" s="5">
        <v>49.999999999999986</v>
      </c>
      <c r="J3076" s="6">
        <v>250</v>
      </c>
      <c r="K3076" s="7">
        <v>124999.99999999997</v>
      </c>
      <c r="L3076" s="7">
        <v>49999.999999999993</v>
      </c>
      <c r="M3076" s="8">
        <v>0.4</v>
      </c>
      <c r="N3076" s="2" t="s">
        <v>17</v>
      </c>
      <c r="O3076">
        <f t="shared" si="384"/>
        <v>2021</v>
      </c>
      <c r="P3076">
        <f t="shared" si="385"/>
        <v>10</v>
      </c>
      <c r="Q3076" t="str">
        <f t="shared" si="386"/>
        <v>oct</v>
      </c>
      <c r="R3076" t="str">
        <f t="shared" si="387"/>
        <v>Iowa</v>
      </c>
      <c r="S3076" t="str">
        <f t="shared" si="388"/>
        <v>2021-10</v>
      </c>
      <c r="T3076">
        <f>IF(AND(COUNTIF(Calculs!$Q$2:$Q$12,$O3076)&gt;0,COUNTIF(Calculs!$S$2:$S$12,$E3076)&gt;0,COUNTIF(Calculs!$U$2:$U$12,$H3076)&gt;0),1,0)</f>
        <v>1</v>
      </c>
      <c r="U3076">
        <f t="shared" si="389"/>
        <v>124999.99999999997</v>
      </c>
      <c r="V3076">
        <f t="shared" si="390"/>
        <v>250</v>
      </c>
      <c r="W3076">
        <f t="shared" si="391"/>
        <v>49999.999999999993</v>
      </c>
    </row>
    <row r="3077" spans="1:23" ht="15.75" customHeight="1" x14ac:dyDescent="0.3">
      <c r="A3077" s="2" t="s">
        <v>29</v>
      </c>
      <c r="B3077" s="2">
        <v>1185732</v>
      </c>
      <c r="C3077" s="3">
        <v>44506</v>
      </c>
      <c r="D3077" s="12" t="str" cm="1">
        <f t="array" ref="D3077">_xlfn.SWITCH(WEEKDAY(C3077,2), 1, "Lundi", 2, "Mardi", 3, "Mercredi", 4, "Jeudi", 5, "Vendredi", 6, "Samedi", 7, "Dimanche", "Erreur")</f>
        <v>Samedi</v>
      </c>
      <c r="E3077" s="2" t="s">
        <v>35</v>
      </c>
      <c r="F3077" s="2" t="s">
        <v>111</v>
      </c>
      <c r="G3077" s="2" t="s">
        <v>112</v>
      </c>
      <c r="H3077" s="4" t="s">
        <v>16</v>
      </c>
      <c r="I3077" s="5">
        <v>44.999999999999993</v>
      </c>
      <c r="J3077" s="6">
        <v>400</v>
      </c>
      <c r="K3077" s="7">
        <v>179999.99999999997</v>
      </c>
      <c r="L3077" s="7">
        <v>53999.999999999993</v>
      </c>
      <c r="M3077" s="8">
        <v>0.3</v>
      </c>
      <c r="N3077" s="2" t="s">
        <v>17</v>
      </c>
      <c r="O3077">
        <f t="shared" si="384"/>
        <v>2021</v>
      </c>
      <c r="P3077">
        <f t="shared" si="385"/>
        <v>11</v>
      </c>
      <c r="Q3077" t="str">
        <f t="shared" si="386"/>
        <v>nov</v>
      </c>
      <c r="R3077" t="str">
        <f t="shared" si="387"/>
        <v>Iowa</v>
      </c>
      <c r="S3077" t="str">
        <f t="shared" si="388"/>
        <v>2021-11</v>
      </c>
      <c r="T3077">
        <f>IF(AND(COUNTIF(Calculs!$Q$2:$Q$12,$O3077)&gt;0,COUNTIF(Calculs!$S$2:$S$12,$E3077)&gt;0,COUNTIF(Calculs!$U$2:$U$12,$H3077)&gt;0),1,0)</f>
        <v>1</v>
      </c>
      <c r="U3077">
        <f t="shared" si="389"/>
        <v>179999.99999999997</v>
      </c>
      <c r="V3077">
        <f t="shared" si="390"/>
        <v>400</v>
      </c>
      <c r="W3077">
        <f t="shared" si="391"/>
        <v>53999.999999999993</v>
      </c>
    </row>
    <row r="3078" spans="1:23" ht="15.75" customHeight="1" x14ac:dyDescent="0.3">
      <c r="A3078" s="2" t="s">
        <v>29</v>
      </c>
      <c r="B3078" s="2">
        <v>1185732</v>
      </c>
      <c r="C3078" s="3">
        <v>44506</v>
      </c>
      <c r="D3078" s="12" t="str" cm="1">
        <f t="array" ref="D3078">_xlfn.SWITCH(WEEKDAY(C3078,2), 1, "Lundi", 2, "Mardi", 3, "Mercredi", 4, "Jeudi", 5, "Vendredi", 6, "Samedi", 7, "Dimanche", "Erreur")</f>
        <v>Samedi</v>
      </c>
      <c r="E3078" s="2" t="s">
        <v>35</v>
      </c>
      <c r="F3078" s="2" t="s">
        <v>111</v>
      </c>
      <c r="G3078" s="2" t="s">
        <v>112</v>
      </c>
      <c r="H3078" s="4" t="s">
        <v>18</v>
      </c>
      <c r="I3078" s="5">
        <v>35</v>
      </c>
      <c r="J3078" s="6">
        <v>275</v>
      </c>
      <c r="K3078" s="7">
        <v>96250</v>
      </c>
      <c r="L3078" s="7">
        <v>33687.5</v>
      </c>
      <c r="M3078" s="8">
        <v>0.35</v>
      </c>
      <c r="N3078" s="2" t="s">
        <v>17</v>
      </c>
      <c r="O3078">
        <f t="shared" si="384"/>
        <v>2021</v>
      </c>
      <c r="P3078">
        <f t="shared" si="385"/>
        <v>11</v>
      </c>
      <c r="Q3078" t="str">
        <f t="shared" si="386"/>
        <v>nov</v>
      </c>
      <c r="R3078" t="str">
        <f t="shared" si="387"/>
        <v>Iowa</v>
      </c>
      <c r="S3078" t="str">
        <f t="shared" si="388"/>
        <v>2021-11</v>
      </c>
      <c r="T3078">
        <f>IF(AND(COUNTIF(Calculs!$Q$2:$Q$12,$O3078)&gt;0,COUNTIF(Calculs!$S$2:$S$12,$E3078)&gt;0,COUNTIF(Calculs!$U$2:$U$12,$H3078)&gt;0),1,0)</f>
        <v>1</v>
      </c>
      <c r="U3078">
        <f t="shared" si="389"/>
        <v>96250</v>
      </c>
      <c r="V3078">
        <f t="shared" si="390"/>
        <v>275</v>
      </c>
      <c r="W3078">
        <f t="shared" si="391"/>
        <v>33687.5</v>
      </c>
    </row>
    <row r="3079" spans="1:23" ht="15.75" customHeight="1" x14ac:dyDescent="0.3">
      <c r="A3079" s="2" t="s">
        <v>29</v>
      </c>
      <c r="B3079" s="2">
        <v>1185732</v>
      </c>
      <c r="C3079" s="3">
        <v>44506</v>
      </c>
      <c r="D3079" s="12" t="str" cm="1">
        <f t="array" ref="D3079">_xlfn.SWITCH(WEEKDAY(C3079,2), 1, "Lundi", 2, "Mardi", 3, "Mercredi", 4, "Jeudi", 5, "Vendredi", 6, "Samedi", 7, "Dimanche", "Erreur")</f>
        <v>Samedi</v>
      </c>
      <c r="E3079" s="2" t="s">
        <v>35</v>
      </c>
      <c r="F3079" s="2" t="s">
        <v>111</v>
      </c>
      <c r="G3079" s="2" t="s">
        <v>112</v>
      </c>
      <c r="H3079" s="4" t="s">
        <v>19</v>
      </c>
      <c r="I3079" s="5">
        <v>35</v>
      </c>
      <c r="J3079" s="6">
        <v>220</v>
      </c>
      <c r="K3079" s="7">
        <v>77000</v>
      </c>
      <c r="L3079" s="7">
        <v>23100</v>
      </c>
      <c r="M3079" s="8">
        <v>0.3</v>
      </c>
      <c r="N3079" s="2" t="s">
        <v>17</v>
      </c>
      <c r="O3079">
        <f t="shared" si="384"/>
        <v>2021</v>
      </c>
      <c r="P3079">
        <f t="shared" si="385"/>
        <v>11</v>
      </c>
      <c r="Q3079" t="str">
        <f t="shared" si="386"/>
        <v>nov</v>
      </c>
      <c r="R3079" t="str">
        <f t="shared" si="387"/>
        <v>Iowa</v>
      </c>
      <c r="S3079" t="str">
        <f t="shared" si="388"/>
        <v>2021-11</v>
      </c>
      <c r="T3079">
        <f>IF(AND(COUNTIF(Calculs!$Q$2:$Q$12,$O3079)&gt;0,COUNTIF(Calculs!$S$2:$S$12,$E3079)&gt;0,COUNTIF(Calculs!$U$2:$U$12,$H3079)&gt;0),1,0)</f>
        <v>1</v>
      </c>
      <c r="U3079">
        <f t="shared" si="389"/>
        <v>77000</v>
      </c>
      <c r="V3079">
        <f t="shared" si="390"/>
        <v>220</v>
      </c>
      <c r="W3079">
        <f t="shared" si="391"/>
        <v>23100</v>
      </c>
    </row>
    <row r="3080" spans="1:23" ht="15.75" customHeight="1" x14ac:dyDescent="0.3">
      <c r="A3080" s="2" t="s">
        <v>29</v>
      </c>
      <c r="B3080" s="2">
        <v>1185732</v>
      </c>
      <c r="C3080" s="3">
        <v>44506</v>
      </c>
      <c r="D3080" s="12" t="str" cm="1">
        <f t="array" ref="D3080">_xlfn.SWITCH(WEEKDAY(C3080,2), 1, "Lundi", 2, "Mardi", 3, "Mercredi", 4, "Jeudi", 5, "Vendredi", 6, "Samedi", 7, "Dimanche", "Erreur")</f>
        <v>Samedi</v>
      </c>
      <c r="E3080" s="2" t="s">
        <v>35</v>
      </c>
      <c r="F3080" s="2" t="s">
        <v>111</v>
      </c>
      <c r="G3080" s="2" t="s">
        <v>112</v>
      </c>
      <c r="H3080" s="4" t="s">
        <v>20</v>
      </c>
      <c r="I3080" s="5">
        <v>35</v>
      </c>
      <c r="J3080" s="6">
        <v>200</v>
      </c>
      <c r="K3080" s="7">
        <v>70000</v>
      </c>
      <c r="L3080" s="7">
        <v>21000</v>
      </c>
      <c r="M3080" s="8">
        <v>0.3</v>
      </c>
      <c r="N3080" s="2" t="s">
        <v>17</v>
      </c>
      <c r="O3080">
        <f t="shared" si="384"/>
        <v>2021</v>
      </c>
      <c r="P3080">
        <f t="shared" si="385"/>
        <v>11</v>
      </c>
      <c r="Q3080" t="str">
        <f t="shared" si="386"/>
        <v>nov</v>
      </c>
      <c r="R3080" t="str">
        <f t="shared" si="387"/>
        <v>Iowa</v>
      </c>
      <c r="S3080" t="str">
        <f t="shared" si="388"/>
        <v>2021-11</v>
      </c>
      <c r="T3080">
        <f>IF(AND(COUNTIF(Calculs!$Q$2:$Q$12,$O3080)&gt;0,COUNTIF(Calculs!$S$2:$S$12,$E3080)&gt;0,COUNTIF(Calculs!$U$2:$U$12,$H3080)&gt;0),1,0)</f>
        <v>1</v>
      </c>
      <c r="U3080">
        <f t="shared" si="389"/>
        <v>70000</v>
      </c>
      <c r="V3080">
        <f t="shared" si="390"/>
        <v>200</v>
      </c>
      <c r="W3080">
        <f t="shared" si="391"/>
        <v>21000</v>
      </c>
    </row>
    <row r="3081" spans="1:23" ht="15.75" customHeight="1" x14ac:dyDescent="0.3">
      <c r="A3081" s="2" t="s">
        <v>29</v>
      </c>
      <c r="B3081" s="2">
        <v>1185732</v>
      </c>
      <c r="C3081" s="3">
        <v>44506</v>
      </c>
      <c r="D3081" s="12" t="str" cm="1">
        <f t="array" ref="D3081">_xlfn.SWITCH(WEEKDAY(C3081,2), 1, "Lundi", 2, "Mardi", 3, "Mercredi", 4, "Jeudi", 5, "Vendredi", 6, "Samedi", 7, "Dimanche", "Erreur")</f>
        <v>Samedi</v>
      </c>
      <c r="E3081" s="2" t="s">
        <v>35</v>
      </c>
      <c r="F3081" s="2" t="s">
        <v>111</v>
      </c>
      <c r="G3081" s="2" t="s">
        <v>112</v>
      </c>
      <c r="H3081" s="4" t="s">
        <v>21</v>
      </c>
      <c r="I3081" s="5">
        <v>60</v>
      </c>
      <c r="J3081" s="6">
        <v>175</v>
      </c>
      <c r="K3081" s="7">
        <v>105000</v>
      </c>
      <c r="L3081" s="7">
        <v>52500</v>
      </c>
      <c r="M3081" s="8">
        <v>0.5</v>
      </c>
      <c r="N3081" s="2" t="s">
        <v>17</v>
      </c>
      <c r="O3081">
        <f t="shared" si="384"/>
        <v>2021</v>
      </c>
      <c r="P3081">
        <f t="shared" si="385"/>
        <v>11</v>
      </c>
      <c r="Q3081" t="str">
        <f t="shared" si="386"/>
        <v>nov</v>
      </c>
      <c r="R3081" t="str">
        <f t="shared" si="387"/>
        <v>Iowa</v>
      </c>
      <c r="S3081" t="str">
        <f t="shared" si="388"/>
        <v>2021-11</v>
      </c>
      <c r="T3081">
        <f>IF(AND(COUNTIF(Calculs!$Q$2:$Q$12,$O3081)&gt;0,COUNTIF(Calculs!$S$2:$S$12,$E3081)&gt;0,COUNTIF(Calculs!$U$2:$U$12,$H3081)&gt;0),1,0)</f>
        <v>1</v>
      </c>
      <c r="U3081">
        <f t="shared" si="389"/>
        <v>105000</v>
      </c>
      <c r="V3081">
        <f t="shared" si="390"/>
        <v>175</v>
      </c>
      <c r="W3081">
        <f t="shared" si="391"/>
        <v>52500</v>
      </c>
    </row>
    <row r="3082" spans="1:23" ht="15.75" customHeight="1" x14ac:dyDescent="0.3">
      <c r="A3082" s="2" t="s">
        <v>29</v>
      </c>
      <c r="B3082" s="2">
        <v>1185732</v>
      </c>
      <c r="C3082" s="3">
        <v>44506</v>
      </c>
      <c r="D3082" s="12" t="str" cm="1">
        <f t="array" ref="D3082">_xlfn.SWITCH(WEEKDAY(C3082,2), 1, "Lundi", 2, "Mardi", 3, "Mercredi", 4, "Jeudi", 5, "Vendredi", 6, "Samedi", 7, "Dimanche", "Erreur")</f>
        <v>Samedi</v>
      </c>
      <c r="E3082" s="2" t="s">
        <v>35</v>
      </c>
      <c r="F3082" s="2" t="s">
        <v>111</v>
      </c>
      <c r="G3082" s="2" t="s">
        <v>112</v>
      </c>
      <c r="H3082" s="4" t="s">
        <v>22</v>
      </c>
      <c r="I3082" s="5">
        <v>64.999999999999986</v>
      </c>
      <c r="J3082" s="6">
        <v>275</v>
      </c>
      <c r="K3082" s="7">
        <v>178749.99999999997</v>
      </c>
      <c r="L3082" s="7">
        <v>71499.999999999985</v>
      </c>
      <c r="M3082" s="8">
        <v>0.4</v>
      </c>
      <c r="N3082" s="2" t="s">
        <v>17</v>
      </c>
      <c r="O3082">
        <f t="shared" si="384"/>
        <v>2021</v>
      </c>
      <c r="P3082">
        <f t="shared" si="385"/>
        <v>11</v>
      </c>
      <c r="Q3082" t="str">
        <f t="shared" si="386"/>
        <v>nov</v>
      </c>
      <c r="R3082" t="str">
        <f t="shared" si="387"/>
        <v>Iowa</v>
      </c>
      <c r="S3082" t="str">
        <f t="shared" si="388"/>
        <v>2021-11</v>
      </c>
      <c r="T3082">
        <f>IF(AND(COUNTIF(Calculs!$Q$2:$Q$12,$O3082)&gt;0,COUNTIF(Calculs!$S$2:$S$12,$E3082)&gt;0,COUNTIF(Calculs!$U$2:$U$12,$H3082)&gt;0),1,0)</f>
        <v>1</v>
      </c>
      <c r="U3082">
        <f t="shared" si="389"/>
        <v>178749.99999999997</v>
      </c>
      <c r="V3082">
        <f t="shared" si="390"/>
        <v>275</v>
      </c>
      <c r="W3082">
        <f t="shared" si="391"/>
        <v>71499.999999999985</v>
      </c>
    </row>
    <row r="3083" spans="1:23" ht="15.75" customHeight="1" x14ac:dyDescent="0.3">
      <c r="A3083" s="2" t="s">
        <v>29</v>
      </c>
      <c r="B3083" s="2">
        <v>1185732</v>
      </c>
      <c r="C3083" s="3">
        <v>44535</v>
      </c>
      <c r="D3083" s="12" t="str" cm="1">
        <f t="array" ref="D3083">_xlfn.SWITCH(WEEKDAY(C3083,2), 1, "Lundi", 2, "Mardi", 3, "Mercredi", 4, "Jeudi", 5, "Vendredi", 6, "Samedi", 7, "Dimanche", "Erreur")</f>
        <v>Dimanche</v>
      </c>
      <c r="E3083" s="2" t="s">
        <v>35</v>
      </c>
      <c r="F3083" s="2" t="s">
        <v>111</v>
      </c>
      <c r="G3083" s="2" t="s">
        <v>112</v>
      </c>
      <c r="H3083" s="4" t="s">
        <v>16</v>
      </c>
      <c r="I3083" s="5">
        <v>60</v>
      </c>
      <c r="J3083" s="6">
        <v>525</v>
      </c>
      <c r="K3083" s="7">
        <v>315000</v>
      </c>
      <c r="L3083" s="7">
        <v>94500</v>
      </c>
      <c r="M3083" s="8">
        <v>0.3</v>
      </c>
      <c r="N3083" s="2" t="s">
        <v>17</v>
      </c>
      <c r="O3083">
        <f t="shared" si="384"/>
        <v>2021</v>
      </c>
      <c r="P3083">
        <f t="shared" si="385"/>
        <v>12</v>
      </c>
      <c r="Q3083" t="str">
        <f t="shared" si="386"/>
        <v>déc</v>
      </c>
      <c r="R3083" t="str">
        <f t="shared" si="387"/>
        <v>Iowa</v>
      </c>
      <c r="S3083" t="str">
        <f t="shared" si="388"/>
        <v>2021-12</v>
      </c>
      <c r="T3083">
        <f>IF(AND(COUNTIF(Calculs!$Q$2:$Q$12,$O3083)&gt;0,COUNTIF(Calculs!$S$2:$S$12,$E3083)&gt;0,COUNTIF(Calculs!$U$2:$U$12,$H3083)&gt;0),1,0)</f>
        <v>1</v>
      </c>
      <c r="U3083">
        <f t="shared" si="389"/>
        <v>315000</v>
      </c>
      <c r="V3083">
        <f t="shared" si="390"/>
        <v>525</v>
      </c>
      <c r="W3083">
        <f t="shared" si="391"/>
        <v>94500</v>
      </c>
    </row>
    <row r="3084" spans="1:23" ht="15.75" customHeight="1" x14ac:dyDescent="0.3">
      <c r="A3084" s="2" t="s">
        <v>29</v>
      </c>
      <c r="B3084" s="2">
        <v>1185732</v>
      </c>
      <c r="C3084" s="3">
        <v>44535</v>
      </c>
      <c r="D3084" s="12" t="str" cm="1">
        <f t="array" ref="D3084">_xlfn.SWITCH(WEEKDAY(C3084,2), 1, "Lundi", 2, "Mardi", 3, "Mercredi", 4, "Jeudi", 5, "Vendredi", 6, "Samedi", 7, "Dimanche", "Erreur")</f>
        <v>Dimanche</v>
      </c>
      <c r="E3084" s="2" t="s">
        <v>35</v>
      </c>
      <c r="F3084" s="2" t="s">
        <v>111</v>
      </c>
      <c r="G3084" s="2" t="s">
        <v>112</v>
      </c>
      <c r="H3084" s="4" t="s">
        <v>18</v>
      </c>
      <c r="I3084" s="5">
        <v>50</v>
      </c>
      <c r="J3084" s="6">
        <v>325</v>
      </c>
      <c r="K3084" s="7">
        <v>162500</v>
      </c>
      <c r="L3084" s="7">
        <v>56875</v>
      </c>
      <c r="M3084" s="8">
        <v>0.35</v>
      </c>
      <c r="N3084" s="2" t="s">
        <v>17</v>
      </c>
      <c r="O3084">
        <f t="shared" si="384"/>
        <v>2021</v>
      </c>
      <c r="P3084">
        <f t="shared" si="385"/>
        <v>12</v>
      </c>
      <c r="Q3084" t="str">
        <f t="shared" si="386"/>
        <v>déc</v>
      </c>
      <c r="R3084" t="str">
        <f t="shared" si="387"/>
        <v>Iowa</v>
      </c>
      <c r="S3084" t="str">
        <f t="shared" si="388"/>
        <v>2021-12</v>
      </c>
      <c r="T3084">
        <f>IF(AND(COUNTIF(Calculs!$Q$2:$Q$12,$O3084)&gt;0,COUNTIF(Calculs!$S$2:$S$12,$E3084)&gt;0,COUNTIF(Calculs!$U$2:$U$12,$H3084)&gt;0),1,0)</f>
        <v>1</v>
      </c>
      <c r="U3084">
        <f t="shared" si="389"/>
        <v>162500</v>
      </c>
      <c r="V3084">
        <f t="shared" si="390"/>
        <v>325</v>
      </c>
      <c r="W3084">
        <f t="shared" si="391"/>
        <v>56875</v>
      </c>
    </row>
    <row r="3085" spans="1:23" ht="15.75" customHeight="1" x14ac:dyDescent="0.3">
      <c r="A3085" s="2" t="s">
        <v>29</v>
      </c>
      <c r="B3085" s="2">
        <v>1185732</v>
      </c>
      <c r="C3085" s="3">
        <v>44535</v>
      </c>
      <c r="D3085" s="12" t="str" cm="1">
        <f t="array" ref="D3085">_xlfn.SWITCH(WEEKDAY(C3085,2), 1, "Lundi", 2, "Mardi", 3, "Mercredi", 4, "Jeudi", 5, "Vendredi", 6, "Samedi", 7, "Dimanche", "Erreur")</f>
        <v>Dimanche</v>
      </c>
      <c r="E3085" s="2" t="s">
        <v>35</v>
      </c>
      <c r="F3085" s="2" t="s">
        <v>111</v>
      </c>
      <c r="G3085" s="2" t="s">
        <v>112</v>
      </c>
      <c r="H3085" s="4" t="s">
        <v>19</v>
      </c>
      <c r="I3085" s="5">
        <v>50</v>
      </c>
      <c r="J3085" s="6">
        <v>275</v>
      </c>
      <c r="K3085" s="7">
        <v>137500</v>
      </c>
      <c r="L3085" s="7">
        <v>41250</v>
      </c>
      <c r="M3085" s="8">
        <v>0.3</v>
      </c>
      <c r="N3085" s="2" t="s">
        <v>17</v>
      </c>
      <c r="O3085">
        <f t="shared" si="384"/>
        <v>2021</v>
      </c>
      <c r="P3085">
        <f t="shared" si="385"/>
        <v>12</v>
      </c>
      <c r="Q3085" t="str">
        <f t="shared" si="386"/>
        <v>déc</v>
      </c>
      <c r="R3085" t="str">
        <f t="shared" si="387"/>
        <v>Iowa</v>
      </c>
      <c r="S3085" t="str">
        <f t="shared" si="388"/>
        <v>2021-12</v>
      </c>
      <c r="T3085">
        <f>IF(AND(COUNTIF(Calculs!$Q$2:$Q$12,$O3085)&gt;0,COUNTIF(Calculs!$S$2:$S$12,$E3085)&gt;0,COUNTIF(Calculs!$U$2:$U$12,$H3085)&gt;0),1,0)</f>
        <v>1</v>
      </c>
      <c r="U3085">
        <f t="shared" si="389"/>
        <v>137500</v>
      </c>
      <c r="V3085">
        <f t="shared" si="390"/>
        <v>275</v>
      </c>
      <c r="W3085">
        <f t="shared" si="391"/>
        <v>41250</v>
      </c>
    </row>
    <row r="3086" spans="1:23" ht="15.75" customHeight="1" x14ac:dyDescent="0.3">
      <c r="A3086" s="2" t="s">
        <v>29</v>
      </c>
      <c r="B3086" s="2">
        <v>1185732</v>
      </c>
      <c r="C3086" s="3">
        <v>44535</v>
      </c>
      <c r="D3086" s="12" t="str" cm="1">
        <f t="array" ref="D3086">_xlfn.SWITCH(WEEKDAY(C3086,2), 1, "Lundi", 2, "Mardi", 3, "Mercredi", 4, "Jeudi", 5, "Vendredi", 6, "Samedi", 7, "Dimanche", "Erreur")</f>
        <v>Dimanche</v>
      </c>
      <c r="E3086" s="2" t="s">
        <v>35</v>
      </c>
      <c r="F3086" s="2" t="s">
        <v>111</v>
      </c>
      <c r="G3086" s="2" t="s">
        <v>112</v>
      </c>
      <c r="H3086" s="4" t="s">
        <v>20</v>
      </c>
      <c r="I3086" s="5">
        <v>50</v>
      </c>
      <c r="J3086" s="6">
        <v>225</v>
      </c>
      <c r="K3086" s="7">
        <v>112500</v>
      </c>
      <c r="L3086" s="7">
        <v>33750</v>
      </c>
      <c r="M3086" s="8">
        <v>0.3</v>
      </c>
      <c r="N3086" s="2" t="s">
        <v>17</v>
      </c>
      <c r="O3086">
        <f t="shared" si="384"/>
        <v>2021</v>
      </c>
      <c r="P3086">
        <f t="shared" si="385"/>
        <v>12</v>
      </c>
      <c r="Q3086" t="str">
        <f t="shared" si="386"/>
        <v>déc</v>
      </c>
      <c r="R3086" t="str">
        <f t="shared" si="387"/>
        <v>Iowa</v>
      </c>
      <c r="S3086" t="str">
        <f t="shared" si="388"/>
        <v>2021-12</v>
      </c>
      <c r="T3086">
        <f>IF(AND(COUNTIF(Calculs!$Q$2:$Q$12,$O3086)&gt;0,COUNTIF(Calculs!$S$2:$S$12,$E3086)&gt;0,COUNTIF(Calculs!$U$2:$U$12,$H3086)&gt;0),1,0)</f>
        <v>1</v>
      </c>
      <c r="U3086">
        <f t="shared" si="389"/>
        <v>112500</v>
      </c>
      <c r="V3086">
        <f t="shared" si="390"/>
        <v>225</v>
      </c>
      <c r="W3086">
        <f t="shared" si="391"/>
        <v>33750</v>
      </c>
    </row>
    <row r="3087" spans="1:23" ht="15.75" customHeight="1" x14ac:dyDescent="0.3">
      <c r="A3087" s="2" t="s">
        <v>29</v>
      </c>
      <c r="B3087" s="2">
        <v>1185732</v>
      </c>
      <c r="C3087" s="3">
        <v>44535</v>
      </c>
      <c r="D3087" s="12" t="str" cm="1">
        <f t="array" ref="D3087">_xlfn.SWITCH(WEEKDAY(C3087,2), 1, "Lundi", 2, "Mardi", 3, "Mercredi", 4, "Jeudi", 5, "Vendredi", 6, "Samedi", 7, "Dimanche", "Erreur")</f>
        <v>Dimanche</v>
      </c>
      <c r="E3087" s="2" t="s">
        <v>35</v>
      </c>
      <c r="F3087" s="2" t="s">
        <v>111</v>
      </c>
      <c r="G3087" s="2" t="s">
        <v>112</v>
      </c>
      <c r="H3087" s="4" t="s">
        <v>21</v>
      </c>
      <c r="I3087" s="5">
        <v>60</v>
      </c>
      <c r="J3087" s="6">
        <v>225</v>
      </c>
      <c r="K3087" s="7">
        <v>135000</v>
      </c>
      <c r="L3087" s="7">
        <v>67500</v>
      </c>
      <c r="M3087" s="8">
        <v>0.5</v>
      </c>
      <c r="N3087" s="2" t="s">
        <v>17</v>
      </c>
      <c r="O3087">
        <f t="shared" si="384"/>
        <v>2021</v>
      </c>
      <c r="P3087">
        <f t="shared" si="385"/>
        <v>12</v>
      </c>
      <c r="Q3087" t="str">
        <f t="shared" si="386"/>
        <v>déc</v>
      </c>
      <c r="R3087" t="str">
        <f t="shared" si="387"/>
        <v>Iowa</v>
      </c>
      <c r="S3087" t="str">
        <f t="shared" si="388"/>
        <v>2021-12</v>
      </c>
      <c r="T3087">
        <f>IF(AND(COUNTIF(Calculs!$Q$2:$Q$12,$O3087)&gt;0,COUNTIF(Calculs!$S$2:$S$12,$E3087)&gt;0,COUNTIF(Calculs!$U$2:$U$12,$H3087)&gt;0),1,0)</f>
        <v>1</v>
      </c>
      <c r="U3087">
        <f t="shared" si="389"/>
        <v>135000</v>
      </c>
      <c r="V3087">
        <f t="shared" si="390"/>
        <v>225</v>
      </c>
      <c r="W3087">
        <f t="shared" si="391"/>
        <v>67500</v>
      </c>
    </row>
    <row r="3088" spans="1:23" ht="15.75" customHeight="1" x14ac:dyDescent="0.3">
      <c r="A3088" s="2" t="s">
        <v>29</v>
      </c>
      <c r="B3088" s="2">
        <v>1185732</v>
      </c>
      <c r="C3088" s="3">
        <v>44535</v>
      </c>
      <c r="D3088" s="12" t="str" cm="1">
        <f t="array" ref="D3088">_xlfn.SWITCH(WEEKDAY(C3088,2), 1, "Lundi", 2, "Mardi", 3, "Mercredi", 4, "Jeudi", 5, "Vendredi", 6, "Samedi", 7, "Dimanche", "Erreur")</f>
        <v>Dimanche</v>
      </c>
      <c r="E3088" s="2" t="s">
        <v>35</v>
      </c>
      <c r="F3088" s="2" t="s">
        <v>111</v>
      </c>
      <c r="G3088" s="2" t="s">
        <v>112</v>
      </c>
      <c r="H3088" s="4" t="s">
        <v>22</v>
      </c>
      <c r="I3088" s="5">
        <v>64.999999999999986</v>
      </c>
      <c r="J3088" s="6">
        <v>325</v>
      </c>
      <c r="K3088" s="7">
        <v>211249.99999999994</v>
      </c>
      <c r="L3088" s="7">
        <v>84499.999999999985</v>
      </c>
      <c r="M3088" s="8">
        <v>0.4</v>
      </c>
      <c r="N3088" s="2" t="s">
        <v>17</v>
      </c>
      <c r="O3088">
        <f t="shared" si="384"/>
        <v>2021</v>
      </c>
      <c r="P3088">
        <f t="shared" si="385"/>
        <v>12</v>
      </c>
      <c r="Q3088" t="str">
        <f t="shared" si="386"/>
        <v>déc</v>
      </c>
      <c r="R3088" t="str">
        <f t="shared" si="387"/>
        <v>Iowa</v>
      </c>
      <c r="S3088" t="str">
        <f t="shared" si="388"/>
        <v>2021-12</v>
      </c>
      <c r="T3088">
        <f>IF(AND(COUNTIF(Calculs!$Q$2:$Q$12,$O3088)&gt;0,COUNTIF(Calculs!$S$2:$S$12,$E3088)&gt;0,COUNTIF(Calculs!$U$2:$U$12,$H3088)&gt;0),1,0)</f>
        <v>1</v>
      </c>
      <c r="U3088">
        <f t="shared" si="389"/>
        <v>211249.99999999994</v>
      </c>
      <c r="V3088">
        <f t="shared" si="390"/>
        <v>325</v>
      </c>
      <c r="W3088">
        <f t="shared" si="391"/>
        <v>84499.999999999985</v>
      </c>
    </row>
    <row r="3089" spans="1:23" ht="15.75" customHeight="1" x14ac:dyDescent="0.3">
      <c r="A3089" s="2" t="s">
        <v>29</v>
      </c>
      <c r="B3089" s="2">
        <v>1185732</v>
      </c>
      <c r="C3089" s="3">
        <v>44199</v>
      </c>
      <c r="D3089" s="12" t="str" cm="1">
        <f t="array" ref="D3089">_xlfn.SWITCH(WEEKDAY(C3089,2), 1, "Lundi", 2, "Mardi", 3, "Mercredi", 4, "Jeudi", 5, "Vendredi", 6, "Samedi", 7, "Dimanche", "Erreur")</f>
        <v>Dimanche</v>
      </c>
      <c r="E3089" s="2" t="s">
        <v>35</v>
      </c>
      <c r="F3089" s="2" t="s">
        <v>111</v>
      </c>
      <c r="G3089" s="2" t="s">
        <v>112</v>
      </c>
      <c r="H3089" s="4" t="s">
        <v>16</v>
      </c>
      <c r="I3089" s="5">
        <v>30.000000000000004</v>
      </c>
      <c r="J3089" s="6">
        <v>450</v>
      </c>
      <c r="K3089" s="7">
        <v>135000.00000000003</v>
      </c>
      <c r="L3089" s="7">
        <v>40500.000000000007</v>
      </c>
      <c r="M3089" s="8">
        <v>0.3</v>
      </c>
      <c r="N3089" s="2" t="s">
        <v>17</v>
      </c>
      <c r="O3089">
        <f t="shared" si="384"/>
        <v>2021</v>
      </c>
      <c r="P3089">
        <f t="shared" si="385"/>
        <v>1</v>
      </c>
      <c r="Q3089" t="str">
        <f t="shared" si="386"/>
        <v>janv</v>
      </c>
      <c r="R3089" t="str">
        <f t="shared" si="387"/>
        <v>Iowa</v>
      </c>
      <c r="S3089" t="str">
        <f t="shared" si="388"/>
        <v>2021-01</v>
      </c>
      <c r="T3089">
        <f>IF(AND(COUNTIF(Calculs!$Q$2:$Q$12,$O3089)&gt;0,COUNTIF(Calculs!$S$2:$S$12,$E3089)&gt;0,COUNTIF(Calculs!$U$2:$U$12,$H3089)&gt;0),1,0)</f>
        <v>1</v>
      </c>
      <c r="U3089">
        <f t="shared" si="389"/>
        <v>135000.00000000003</v>
      </c>
      <c r="V3089">
        <f t="shared" si="390"/>
        <v>450</v>
      </c>
      <c r="W3089">
        <f t="shared" si="391"/>
        <v>40500.000000000007</v>
      </c>
    </row>
    <row r="3090" spans="1:23" ht="15.75" customHeight="1" x14ac:dyDescent="0.3">
      <c r="A3090" s="2" t="s">
        <v>29</v>
      </c>
      <c r="B3090" s="2">
        <v>1185732</v>
      </c>
      <c r="C3090" s="3">
        <v>44199</v>
      </c>
      <c r="D3090" s="12" t="str" cm="1">
        <f t="array" ref="D3090">_xlfn.SWITCH(WEEKDAY(C3090,2), 1, "Lundi", 2, "Mardi", 3, "Mercredi", 4, "Jeudi", 5, "Vendredi", 6, "Samedi", 7, "Dimanche", "Erreur")</f>
        <v>Dimanche</v>
      </c>
      <c r="E3090" s="2" t="s">
        <v>35</v>
      </c>
      <c r="F3090" s="2" t="s">
        <v>111</v>
      </c>
      <c r="G3090" s="2" t="s">
        <v>112</v>
      </c>
      <c r="H3090" s="4" t="s">
        <v>18</v>
      </c>
      <c r="I3090" s="5">
        <v>30.000000000000004</v>
      </c>
      <c r="J3090" s="6">
        <v>250</v>
      </c>
      <c r="K3090" s="7">
        <v>75000.000000000015</v>
      </c>
      <c r="L3090" s="7">
        <v>26250.000000000004</v>
      </c>
      <c r="M3090" s="8">
        <v>0.35</v>
      </c>
      <c r="N3090" s="2" t="s">
        <v>17</v>
      </c>
      <c r="O3090">
        <f t="shared" si="384"/>
        <v>2021</v>
      </c>
      <c r="P3090">
        <f t="shared" si="385"/>
        <v>1</v>
      </c>
      <c r="Q3090" t="str">
        <f t="shared" si="386"/>
        <v>janv</v>
      </c>
      <c r="R3090" t="str">
        <f t="shared" si="387"/>
        <v>Iowa</v>
      </c>
      <c r="S3090" t="str">
        <f t="shared" si="388"/>
        <v>2021-01</v>
      </c>
      <c r="T3090">
        <f>IF(AND(COUNTIF(Calculs!$Q$2:$Q$12,$O3090)&gt;0,COUNTIF(Calculs!$S$2:$S$12,$E3090)&gt;0,COUNTIF(Calculs!$U$2:$U$12,$H3090)&gt;0),1,0)</f>
        <v>1</v>
      </c>
      <c r="U3090">
        <f t="shared" si="389"/>
        <v>75000.000000000015</v>
      </c>
      <c r="V3090">
        <f t="shared" si="390"/>
        <v>250</v>
      </c>
      <c r="W3090">
        <f t="shared" si="391"/>
        <v>26250.000000000004</v>
      </c>
    </row>
    <row r="3091" spans="1:23" ht="15.75" customHeight="1" x14ac:dyDescent="0.3">
      <c r="A3091" s="2" t="s">
        <v>29</v>
      </c>
      <c r="B3091" s="2">
        <v>1185732</v>
      </c>
      <c r="C3091" s="3">
        <v>44199</v>
      </c>
      <c r="D3091" s="12" t="str" cm="1">
        <f t="array" ref="D3091">_xlfn.SWITCH(WEEKDAY(C3091,2), 1, "Lundi", 2, "Mardi", 3, "Mercredi", 4, "Jeudi", 5, "Vendredi", 6, "Samedi", 7, "Dimanche", "Erreur")</f>
        <v>Dimanche</v>
      </c>
      <c r="E3091" s="2" t="s">
        <v>35</v>
      </c>
      <c r="F3091" s="2" t="s">
        <v>111</v>
      </c>
      <c r="G3091" s="2" t="s">
        <v>112</v>
      </c>
      <c r="H3091" s="4" t="s">
        <v>19</v>
      </c>
      <c r="I3091" s="5">
        <v>20.000000000000007</v>
      </c>
      <c r="J3091" s="6">
        <v>250</v>
      </c>
      <c r="K3091" s="7">
        <v>50000.000000000015</v>
      </c>
      <c r="L3091" s="7">
        <v>15000.000000000004</v>
      </c>
      <c r="M3091" s="8">
        <v>0.3</v>
      </c>
      <c r="N3091" s="2" t="s">
        <v>17</v>
      </c>
      <c r="O3091">
        <f t="shared" si="384"/>
        <v>2021</v>
      </c>
      <c r="P3091">
        <f t="shared" si="385"/>
        <v>1</v>
      </c>
      <c r="Q3091" t="str">
        <f t="shared" si="386"/>
        <v>janv</v>
      </c>
      <c r="R3091" t="str">
        <f t="shared" si="387"/>
        <v>Iowa</v>
      </c>
      <c r="S3091" t="str">
        <f t="shared" si="388"/>
        <v>2021-01</v>
      </c>
      <c r="T3091">
        <f>IF(AND(COUNTIF(Calculs!$Q$2:$Q$12,$O3091)&gt;0,COUNTIF(Calculs!$S$2:$S$12,$E3091)&gt;0,COUNTIF(Calculs!$U$2:$U$12,$H3091)&gt;0),1,0)</f>
        <v>1</v>
      </c>
      <c r="U3091">
        <f t="shared" si="389"/>
        <v>50000.000000000015</v>
      </c>
      <c r="V3091">
        <f t="shared" si="390"/>
        <v>250</v>
      </c>
      <c r="W3091">
        <f t="shared" si="391"/>
        <v>15000.000000000004</v>
      </c>
    </row>
    <row r="3092" spans="1:23" ht="15.75" customHeight="1" x14ac:dyDescent="0.3">
      <c r="A3092" s="2" t="s">
        <v>29</v>
      </c>
      <c r="B3092" s="2">
        <v>1185732</v>
      </c>
      <c r="C3092" s="3">
        <v>44199</v>
      </c>
      <c r="D3092" s="12" t="str" cm="1">
        <f t="array" ref="D3092">_xlfn.SWITCH(WEEKDAY(C3092,2), 1, "Lundi", 2, "Mardi", 3, "Mercredi", 4, "Jeudi", 5, "Vendredi", 6, "Samedi", 7, "Dimanche", "Erreur")</f>
        <v>Dimanche</v>
      </c>
      <c r="E3092" s="2" t="s">
        <v>35</v>
      </c>
      <c r="F3092" s="2" t="s">
        <v>111</v>
      </c>
      <c r="G3092" s="2" t="s">
        <v>112</v>
      </c>
      <c r="H3092" s="4" t="s">
        <v>20</v>
      </c>
      <c r="I3092" s="5">
        <v>25.000000000000007</v>
      </c>
      <c r="J3092" s="6">
        <v>100</v>
      </c>
      <c r="K3092" s="7">
        <v>25000.000000000007</v>
      </c>
      <c r="L3092" s="7">
        <v>7500.0000000000018</v>
      </c>
      <c r="M3092" s="8">
        <v>0.3</v>
      </c>
      <c r="N3092" s="2" t="s">
        <v>17</v>
      </c>
      <c r="O3092">
        <f t="shared" si="384"/>
        <v>2021</v>
      </c>
      <c r="P3092">
        <f t="shared" si="385"/>
        <v>1</v>
      </c>
      <c r="Q3092" t="str">
        <f t="shared" si="386"/>
        <v>janv</v>
      </c>
      <c r="R3092" t="str">
        <f t="shared" si="387"/>
        <v>Iowa</v>
      </c>
      <c r="S3092" t="str">
        <f t="shared" si="388"/>
        <v>2021-01</v>
      </c>
      <c r="T3092">
        <f>IF(AND(COUNTIF(Calculs!$Q$2:$Q$12,$O3092)&gt;0,COUNTIF(Calculs!$S$2:$S$12,$E3092)&gt;0,COUNTIF(Calculs!$U$2:$U$12,$H3092)&gt;0),1,0)</f>
        <v>1</v>
      </c>
      <c r="U3092">
        <f t="shared" si="389"/>
        <v>25000.000000000007</v>
      </c>
      <c r="V3092">
        <f t="shared" si="390"/>
        <v>100</v>
      </c>
      <c r="W3092">
        <f t="shared" si="391"/>
        <v>7500.0000000000018</v>
      </c>
    </row>
    <row r="3093" spans="1:23" ht="15.75" customHeight="1" x14ac:dyDescent="0.3">
      <c r="A3093" s="2" t="s">
        <v>29</v>
      </c>
      <c r="B3093" s="2">
        <v>1185732</v>
      </c>
      <c r="C3093" s="3">
        <v>44199</v>
      </c>
      <c r="D3093" s="12" t="str" cm="1">
        <f t="array" ref="D3093">_xlfn.SWITCH(WEEKDAY(C3093,2), 1, "Lundi", 2, "Mardi", 3, "Mercredi", 4, "Jeudi", 5, "Vendredi", 6, "Samedi", 7, "Dimanche", "Erreur")</f>
        <v>Dimanche</v>
      </c>
      <c r="E3093" s="2" t="s">
        <v>35</v>
      </c>
      <c r="F3093" s="2" t="s">
        <v>111</v>
      </c>
      <c r="G3093" s="2" t="s">
        <v>112</v>
      </c>
      <c r="H3093" s="4" t="s">
        <v>21</v>
      </c>
      <c r="I3093" s="5">
        <v>40</v>
      </c>
      <c r="J3093" s="6">
        <v>150</v>
      </c>
      <c r="K3093" s="7">
        <v>60000</v>
      </c>
      <c r="L3093" s="7">
        <v>30000</v>
      </c>
      <c r="M3093" s="8">
        <v>0.5</v>
      </c>
      <c r="N3093" s="2" t="s">
        <v>17</v>
      </c>
      <c r="O3093">
        <f t="shared" si="384"/>
        <v>2021</v>
      </c>
      <c r="P3093">
        <f t="shared" si="385"/>
        <v>1</v>
      </c>
      <c r="Q3093" t="str">
        <f t="shared" si="386"/>
        <v>janv</v>
      </c>
      <c r="R3093" t="str">
        <f t="shared" si="387"/>
        <v>Iowa</v>
      </c>
      <c r="S3093" t="str">
        <f t="shared" si="388"/>
        <v>2021-01</v>
      </c>
      <c r="T3093">
        <f>IF(AND(COUNTIF(Calculs!$Q$2:$Q$12,$O3093)&gt;0,COUNTIF(Calculs!$S$2:$S$12,$E3093)&gt;0,COUNTIF(Calculs!$U$2:$U$12,$H3093)&gt;0),1,0)</f>
        <v>1</v>
      </c>
      <c r="U3093">
        <f t="shared" si="389"/>
        <v>60000</v>
      </c>
      <c r="V3093">
        <f t="shared" si="390"/>
        <v>150</v>
      </c>
      <c r="W3093">
        <f t="shared" si="391"/>
        <v>30000</v>
      </c>
    </row>
    <row r="3094" spans="1:23" ht="15.75" customHeight="1" x14ac:dyDescent="0.3">
      <c r="A3094" s="2" t="s">
        <v>29</v>
      </c>
      <c r="B3094" s="2">
        <v>1185732</v>
      </c>
      <c r="C3094" s="3">
        <v>44199</v>
      </c>
      <c r="D3094" s="12" t="str" cm="1">
        <f t="array" ref="D3094">_xlfn.SWITCH(WEEKDAY(C3094,2), 1, "Lundi", 2, "Mardi", 3, "Mercredi", 4, "Jeudi", 5, "Vendredi", 6, "Samedi", 7, "Dimanche", "Erreur")</f>
        <v>Dimanche</v>
      </c>
      <c r="E3094" s="2" t="s">
        <v>35</v>
      </c>
      <c r="F3094" s="2" t="s">
        <v>111</v>
      </c>
      <c r="G3094" s="2" t="s">
        <v>112</v>
      </c>
      <c r="H3094" s="4" t="s">
        <v>22</v>
      </c>
      <c r="I3094" s="5">
        <v>30.000000000000004</v>
      </c>
      <c r="J3094" s="6">
        <v>250</v>
      </c>
      <c r="K3094" s="7">
        <v>75000.000000000015</v>
      </c>
      <c r="L3094" s="7">
        <v>30000.000000000007</v>
      </c>
      <c r="M3094" s="8">
        <v>0.4</v>
      </c>
      <c r="N3094" s="2" t="s">
        <v>17</v>
      </c>
      <c r="O3094">
        <f t="shared" si="384"/>
        <v>2021</v>
      </c>
      <c r="P3094">
        <f t="shared" si="385"/>
        <v>1</v>
      </c>
      <c r="Q3094" t="str">
        <f t="shared" si="386"/>
        <v>janv</v>
      </c>
      <c r="R3094" t="str">
        <f t="shared" si="387"/>
        <v>Iowa</v>
      </c>
      <c r="S3094" t="str">
        <f t="shared" si="388"/>
        <v>2021-01</v>
      </c>
      <c r="T3094">
        <f>IF(AND(COUNTIF(Calculs!$Q$2:$Q$12,$O3094)&gt;0,COUNTIF(Calculs!$S$2:$S$12,$E3094)&gt;0,COUNTIF(Calculs!$U$2:$U$12,$H3094)&gt;0),1,0)</f>
        <v>1</v>
      </c>
      <c r="U3094">
        <f t="shared" si="389"/>
        <v>75000.000000000015</v>
      </c>
      <c r="V3094">
        <f t="shared" si="390"/>
        <v>250</v>
      </c>
      <c r="W3094">
        <f t="shared" si="391"/>
        <v>30000.000000000007</v>
      </c>
    </row>
    <row r="3095" spans="1:23" ht="15.75" customHeight="1" x14ac:dyDescent="0.3">
      <c r="A3095" s="2" t="s">
        <v>29</v>
      </c>
      <c r="B3095" s="2">
        <v>1185732</v>
      </c>
      <c r="C3095" s="3">
        <v>44230</v>
      </c>
      <c r="D3095" s="12" t="str" cm="1">
        <f t="array" ref="D3095">_xlfn.SWITCH(WEEKDAY(C3095,2), 1, "Lundi", 2, "Mardi", 3, "Mercredi", 4, "Jeudi", 5, "Vendredi", 6, "Samedi", 7, "Dimanche", "Erreur")</f>
        <v>Mercredi</v>
      </c>
      <c r="E3095" s="2" t="s">
        <v>35</v>
      </c>
      <c r="F3095" s="2" t="s">
        <v>111</v>
      </c>
      <c r="G3095" s="2" t="s">
        <v>112</v>
      </c>
      <c r="H3095" s="4" t="s">
        <v>16</v>
      </c>
      <c r="I3095" s="5">
        <v>30.000000000000004</v>
      </c>
      <c r="J3095" s="6">
        <v>500</v>
      </c>
      <c r="K3095" s="7">
        <v>150000.00000000003</v>
      </c>
      <c r="L3095" s="7">
        <v>45000.000000000007</v>
      </c>
      <c r="M3095" s="8">
        <v>0.3</v>
      </c>
      <c r="N3095" s="2" t="s">
        <v>17</v>
      </c>
      <c r="O3095">
        <f t="shared" si="384"/>
        <v>2021</v>
      </c>
      <c r="P3095">
        <f t="shared" si="385"/>
        <v>2</v>
      </c>
      <c r="Q3095" t="str">
        <f t="shared" si="386"/>
        <v>févr</v>
      </c>
      <c r="R3095" t="str">
        <f t="shared" si="387"/>
        <v>Iowa</v>
      </c>
      <c r="S3095" t="str">
        <f t="shared" si="388"/>
        <v>2021-02</v>
      </c>
      <c r="T3095">
        <f>IF(AND(COUNTIF(Calculs!$Q$2:$Q$12,$O3095)&gt;0,COUNTIF(Calculs!$S$2:$S$12,$E3095)&gt;0,COUNTIF(Calculs!$U$2:$U$12,$H3095)&gt;0),1,0)</f>
        <v>1</v>
      </c>
      <c r="U3095">
        <f t="shared" si="389"/>
        <v>150000.00000000003</v>
      </c>
      <c r="V3095">
        <f t="shared" si="390"/>
        <v>500</v>
      </c>
      <c r="W3095">
        <f t="shared" si="391"/>
        <v>45000.000000000007</v>
      </c>
    </row>
    <row r="3096" spans="1:23" ht="15.75" customHeight="1" x14ac:dyDescent="0.3">
      <c r="A3096" s="2" t="s">
        <v>29</v>
      </c>
      <c r="B3096" s="2">
        <v>1185732</v>
      </c>
      <c r="C3096" s="3">
        <v>44230</v>
      </c>
      <c r="D3096" s="12" t="str" cm="1">
        <f t="array" ref="D3096">_xlfn.SWITCH(WEEKDAY(C3096,2), 1, "Lundi", 2, "Mardi", 3, "Mercredi", 4, "Jeudi", 5, "Vendredi", 6, "Samedi", 7, "Dimanche", "Erreur")</f>
        <v>Mercredi</v>
      </c>
      <c r="E3096" s="2" t="s">
        <v>35</v>
      </c>
      <c r="F3096" s="2" t="s">
        <v>111</v>
      </c>
      <c r="G3096" s="2" t="s">
        <v>112</v>
      </c>
      <c r="H3096" s="4" t="s">
        <v>18</v>
      </c>
      <c r="I3096" s="5">
        <v>30.000000000000004</v>
      </c>
      <c r="J3096" s="6">
        <v>150</v>
      </c>
      <c r="K3096" s="7">
        <v>45000.000000000007</v>
      </c>
      <c r="L3096" s="7">
        <v>15750.000000000002</v>
      </c>
      <c r="M3096" s="8">
        <v>0.35</v>
      </c>
      <c r="N3096" s="2" t="s">
        <v>17</v>
      </c>
      <c r="O3096">
        <f t="shared" si="384"/>
        <v>2021</v>
      </c>
      <c r="P3096">
        <f t="shared" si="385"/>
        <v>2</v>
      </c>
      <c r="Q3096" t="str">
        <f t="shared" si="386"/>
        <v>févr</v>
      </c>
      <c r="R3096" t="str">
        <f t="shared" si="387"/>
        <v>Iowa</v>
      </c>
      <c r="S3096" t="str">
        <f t="shared" si="388"/>
        <v>2021-02</v>
      </c>
      <c r="T3096">
        <f>IF(AND(COUNTIF(Calculs!$Q$2:$Q$12,$O3096)&gt;0,COUNTIF(Calculs!$S$2:$S$12,$E3096)&gt;0,COUNTIF(Calculs!$U$2:$U$12,$H3096)&gt;0),1,0)</f>
        <v>1</v>
      </c>
      <c r="U3096">
        <f t="shared" si="389"/>
        <v>45000.000000000007</v>
      </c>
      <c r="V3096">
        <f t="shared" si="390"/>
        <v>150</v>
      </c>
      <c r="W3096">
        <f t="shared" si="391"/>
        <v>15750.000000000002</v>
      </c>
    </row>
    <row r="3097" spans="1:23" ht="15.75" customHeight="1" x14ac:dyDescent="0.3">
      <c r="A3097" s="2" t="s">
        <v>29</v>
      </c>
      <c r="B3097" s="2">
        <v>1185732</v>
      </c>
      <c r="C3097" s="3">
        <v>44230</v>
      </c>
      <c r="D3097" s="12" t="str" cm="1">
        <f t="array" ref="D3097">_xlfn.SWITCH(WEEKDAY(C3097,2), 1, "Lundi", 2, "Mardi", 3, "Mercredi", 4, "Jeudi", 5, "Vendredi", 6, "Samedi", 7, "Dimanche", "Erreur")</f>
        <v>Mercredi</v>
      </c>
      <c r="E3097" s="2" t="s">
        <v>35</v>
      </c>
      <c r="F3097" s="2" t="s">
        <v>111</v>
      </c>
      <c r="G3097" s="2" t="s">
        <v>112</v>
      </c>
      <c r="H3097" s="4" t="s">
        <v>19</v>
      </c>
      <c r="I3097" s="5">
        <v>20.000000000000007</v>
      </c>
      <c r="J3097" s="6">
        <v>200</v>
      </c>
      <c r="K3097" s="7">
        <v>40000.000000000015</v>
      </c>
      <c r="L3097" s="7">
        <v>12000.000000000004</v>
      </c>
      <c r="M3097" s="8">
        <v>0.3</v>
      </c>
      <c r="N3097" s="2" t="s">
        <v>17</v>
      </c>
      <c r="O3097">
        <f t="shared" si="384"/>
        <v>2021</v>
      </c>
      <c r="P3097">
        <f t="shared" si="385"/>
        <v>2</v>
      </c>
      <c r="Q3097" t="str">
        <f t="shared" si="386"/>
        <v>févr</v>
      </c>
      <c r="R3097" t="str">
        <f t="shared" si="387"/>
        <v>Iowa</v>
      </c>
      <c r="S3097" t="str">
        <f t="shared" si="388"/>
        <v>2021-02</v>
      </c>
      <c r="T3097">
        <f>IF(AND(COUNTIF(Calculs!$Q$2:$Q$12,$O3097)&gt;0,COUNTIF(Calculs!$S$2:$S$12,$E3097)&gt;0,COUNTIF(Calculs!$U$2:$U$12,$H3097)&gt;0),1,0)</f>
        <v>1</v>
      </c>
      <c r="U3097">
        <f t="shared" si="389"/>
        <v>40000.000000000015</v>
      </c>
      <c r="V3097">
        <f t="shared" si="390"/>
        <v>200</v>
      </c>
      <c r="W3097">
        <f t="shared" si="391"/>
        <v>12000.000000000004</v>
      </c>
    </row>
    <row r="3098" spans="1:23" ht="15.75" customHeight="1" x14ac:dyDescent="0.3">
      <c r="A3098" s="2" t="s">
        <v>29</v>
      </c>
      <c r="B3098" s="2">
        <v>1185732</v>
      </c>
      <c r="C3098" s="3">
        <v>44230</v>
      </c>
      <c r="D3098" s="12" t="str" cm="1">
        <f t="array" ref="D3098">_xlfn.SWITCH(WEEKDAY(C3098,2), 1, "Lundi", 2, "Mardi", 3, "Mercredi", 4, "Jeudi", 5, "Vendredi", 6, "Samedi", 7, "Dimanche", "Erreur")</f>
        <v>Mercredi</v>
      </c>
      <c r="E3098" s="2" t="s">
        <v>35</v>
      </c>
      <c r="F3098" s="2" t="s">
        <v>113</v>
      </c>
      <c r="G3098" s="2" t="s">
        <v>114</v>
      </c>
      <c r="H3098" s="4" t="s">
        <v>20</v>
      </c>
      <c r="I3098" s="5">
        <v>25.000000000000007</v>
      </c>
      <c r="J3098" s="6">
        <v>75</v>
      </c>
      <c r="K3098" s="7">
        <v>18750.000000000004</v>
      </c>
      <c r="L3098" s="7">
        <v>5625.0000000000009</v>
      </c>
      <c r="M3098" s="8">
        <v>0.3</v>
      </c>
      <c r="N3098" s="2" t="s">
        <v>17</v>
      </c>
      <c r="O3098">
        <f t="shared" si="384"/>
        <v>2021</v>
      </c>
      <c r="P3098">
        <f t="shared" si="385"/>
        <v>2</v>
      </c>
      <c r="Q3098" t="str">
        <f t="shared" si="386"/>
        <v>févr</v>
      </c>
      <c r="R3098" t="str">
        <f t="shared" si="387"/>
        <v>Wisconsin</v>
      </c>
      <c r="S3098" t="str">
        <f t="shared" si="388"/>
        <v>2021-02</v>
      </c>
      <c r="T3098">
        <f>IF(AND(COUNTIF(Calculs!$Q$2:$Q$12,$O3098)&gt;0,COUNTIF(Calculs!$S$2:$S$12,$E3098)&gt;0,COUNTIF(Calculs!$U$2:$U$12,$H3098)&gt;0),1,0)</f>
        <v>1</v>
      </c>
      <c r="U3098">
        <f t="shared" si="389"/>
        <v>18750.000000000004</v>
      </c>
      <c r="V3098">
        <f t="shared" si="390"/>
        <v>75</v>
      </c>
      <c r="W3098">
        <f t="shared" si="391"/>
        <v>5625.0000000000009</v>
      </c>
    </row>
    <row r="3099" spans="1:23" ht="15.75" customHeight="1" x14ac:dyDescent="0.3">
      <c r="A3099" s="2" t="s">
        <v>29</v>
      </c>
      <c r="B3099" s="2">
        <v>1185732</v>
      </c>
      <c r="C3099" s="3">
        <v>44230</v>
      </c>
      <c r="D3099" s="12" t="str" cm="1">
        <f t="array" ref="D3099">_xlfn.SWITCH(WEEKDAY(C3099,2), 1, "Lundi", 2, "Mardi", 3, "Mercredi", 4, "Jeudi", 5, "Vendredi", 6, "Samedi", 7, "Dimanche", "Erreur")</f>
        <v>Mercredi</v>
      </c>
      <c r="E3099" s="2" t="s">
        <v>35</v>
      </c>
      <c r="F3099" s="2" t="s">
        <v>113</v>
      </c>
      <c r="G3099" s="2" t="s">
        <v>114</v>
      </c>
      <c r="H3099" s="4" t="s">
        <v>21</v>
      </c>
      <c r="I3099" s="5">
        <v>40</v>
      </c>
      <c r="J3099" s="6">
        <v>150</v>
      </c>
      <c r="K3099" s="7">
        <v>60000</v>
      </c>
      <c r="L3099" s="7">
        <v>30000</v>
      </c>
      <c r="M3099" s="8">
        <v>0.5</v>
      </c>
      <c r="N3099" s="2" t="s">
        <v>17</v>
      </c>
      <c r="O3099">
        <f t="shared" si="384"/>
        <v>2021</v>
      </c>
      <c r="P3099">
        <f t="shared" si="385"/>
        <v>2</v>
      </c>
      <c r="Q3099" t="str">
        <f t="shared" si="386"/>
        <v>févr</v>
      </c>
      <c r="R3099" t="str">
        <f t="shared" si="387"/>
        <v>Wisconsin</v>
      </c>
      <c r="S3099" t="str">
        <f t="shared" si="388"/>
        <v>2021-02</v>
      </c>
      <c r="T3099">
        <f>IF(AND(COUNTIF(Calculs!$Q$2:$Q$12,$O3099)&gt;0,COUNTIF(Calculs!$S$2:$S$12,$E3099)&gt;0,COUNTIF(Calculs!$U$2:$U$12,$H3099)&gt;0),1,0)</f>
        <v>1</v>
      </c>
      <c r="U3099">
        <f t="shared" si="389"/>
        <v>60000</v>
      </c>
      <c r="V3099">
        <f t="shared" si="390"/>
        <v>150</v>
      </c>
      <c r="W3099">
        <f t="shared" si="391"/>
        <v>30000</v>
      </c>
    </row>
    <row r="3100" spans="1:23" ht="15.75" customHeight="1" x14ac:dyDescent="0.3">
      <c r="A3100" s="2" t="s">
        <v>29</v>
      </c>
      <c r="B3100" s="2">
        <v>1185732</v>
      </c>
      <c r="C3100" s="3">
        <v>44230</v>
      </c>
      <c r="D3100" s="12" t="str" cm="1">
        <f t="array" ref="D3100">_xlfn.SWITCH(WEEKDAY(C3100,2), 1, "Lundi", 2, "Mardi", 3, "Mercredi", 4, "Jeudi", 5, "Vendredi", 6, "Samedi", 7, "Dimanche", "Erreur")</f>
        <v>Mercredi</v>
      </c>
      <c r="E3100" s="2" t="s">
        <v>35</v>
      </c>
      <c r="F3100" s="2" t="s">
        <v>113</v>
      </c>
      <c r="G3100" s="2" t="s">
        <v>114</v>
      </c>
      <c r="H3100" s="4" t="s">
        <v>22</v>
      </c>
      <c r="I3100" s="5">
        <v>14.999999999999996</v>
      </c>
      <c r="J3100" s="6">
        <v>250</v>
      </c>
      <c r="K3100" s="7">
        <v>37499.999999999993</v>
      </c>
      <c r="L3100" s="7">
        <v>14999.999999999998</v>
      </c>
      <c r="M3100" s="8">
        <v>0.4</v>
      </c>
      <c r="N3100" s="2" t="s">
        <v>17</v>
      </c>
      <c r="O3100">
        <f t="shared" si="384"/>
        <v>2021</v>
      </c>
      <c r="P3100">
        <f t="shared" si="385"/>
        <v>2</v>
      </c>
      <c r="Q3100" t="str">
        <f t="shared" si="386"/>
        <v>févr</v>
      </c>
      <c r="R3100" t="str">
        <f t="shared" si="387"/>
        <v>Wisconsin</v>
      </c>
      <c r="S3100" t="str">
        <f t="shared" si="388"/>
        <v>2021-02</v>
      </c>
      <c r="T3100">
        <f>IF(AND(COUNTIF(Calculs!$Q$2:$Q$12,$O3100)&gt;0,COUNTIF(Calculs!$S$2:$S$12,$E3100)&gt;0,COUNTIF(Calculs!$U$2:$U$12,$H3100)&gt;0),1,0)</f>
        <v>1</v>
      </c>
      <c r="U3100">
        <f t="shared" si="389"/>
        <v>37499.999999999993</v>
      </c>
      <c r="V3100">
        <f t="shared" si="390"/>
        <v>250</v>
      </c>
      <c r="W3100">
        <f t="shared" si="391"/>
        <v>14999.999999999998</v>
      </c>
    </row>
    <row r="3101" spans="1:23" ht="15.75" customHeight="1" x14ac:dyDescent="0.3">
      <c r="A3101" s="2" t="s">
        <v>29</v>
      </c>
      <c r="B3101" s="2">
        <v>1185732</v>
      </c>
      <c r="C3101" s="3">
        <v>44257</v>
      </c>
      <c r="D3101" s="12" t="str" cm="1">
        <f t="array" ref="D3101">_xlfn.SWITCH(WEEKDAY(C3101,2), 1, "Lundi", 2, "Mardi", 3, "Mercredi", 4, "Jeudi", 5, "Vendredi", 6, "Samedi", 7, "Dimanche", "Erreur")</f>
        <v>Mardi</v>
      </c>
      <c r="E3101" s="2" t="s">
        <v>35</v>
      </c>
      <c r="F3101" s="2" t="s">
        <v>113</v>
      </c>
      <c r="G3101" s="2" t="s">
        <v>114</v>
      </c>
      <c r="H3101" s="4" t="s">
        <v>16</v>
      </c>
      <c r="I3101" s="5">
        <v>20.000000000000004</v>
      </c>
      <c r="J3101" s="6">
        <v>470</v>
      </c>
      <c r="K3101" s="7">
        <v>94000.000000000015</v>
      </c>
      <c r="L3101" s="7">
        <v>28200.000000000004</v>
      </c>
      <c r="M3101" s="8">
        <v>0.3</v>
      </c>
      <c r="N3101" s="2" t="s">
        <v>17</v>
      </c>
      <c r="O3101">
        <f t="shared" si="384"/>
        <v>2021</v>
      </c>
      <c r="P3101">
        <f t="shared" si="385"/>
        <v>3</v>
      </c>
      <c r="Q3101" t="str">
        <f t="shared" si="386"/>
        <v>mars</v>
      </c>
      <c r="R3101" t="str">
        <f t="shared" si="387"/>
        <v>Wisconsin</v>
      </c>
      <c r="S3101" t="str">
        <f t="shared" si="388"/>
        <v>2021-03</v>
      </c>
      <c r="T3101">
        <f>IF(AND(COUNTIF(Calculs!$Q$2:$Q$12,$O3101)&gt;0,COUNTIF(Calculs!$S$2:$S$12,$E3101)&gt;0,COUNTIF(Calculs!$U$2:$U$12,$H3101)&gt;0),1,0)</f>
        <v>1</v>
      </c>
      <c r="U3101">
        <f t="shared" si="389"/>
        <v>94000.000000000015</v>
      </c>
      <c r="V3101">
        <f t="shared" si="390"/>
        <v>470</v>
      </c>
      <c r="W3101">
        <f t="shared" si="391"/>
        <v>28200.000000000004</v>
      </c>
    </row>
    <row r="3102" spans="1:23" ht="15.75" customHeight="1" x14ac:dyDescent="0.3">
      <c r="A3102" s="2" t="s">
        <v>29</v>
      </c>
      <c r="B3102" s="2">
        <v>1185732</v>
      </c>
      <c r="C3102" s="3">
        <v>44257</v>
      </c>
      <c r="D3102" s="12" t="str" cm="1">
        <f t="array" ref="D3102">_xlfn.SWITCH(WEEKDAY(C3102,2), 1, "Lundi", 2, "Mardi", 3, "Mercredi", 4, "Jeudi", 5, "Vendredi", 6, "Samedi", 7, "Dimanche", "Erreur")</f>
        <v>Mardi</v>
      </c>
      <c r="E3102" s="2" t="s">
        <v>35</v>
      </c>
      <c r="F3102" s="2" t="s">
        <v>113</v>
      </c>
      <c r="G3102" s="2" t="s">
        <v>114</v>
      </c>
      <c r="H3102" s="4" t="s">
        <v>18</v>
      </c>
      <c r="I3102" s="5">
        <v>20.000000000000004</v>
      </c>
      <c r="J3102" s="6">
        <v>175</v>
      </c>
      <c r="K3102" s="7">
        <v>35000.000000000007</v>
      </c>
      <c r="L3102" s="7">
        <v>12250.000000000002</v>
      </c>
      <c r="M3102" s="8">
        <v>0.35</v>
      </c>
      <c r="N3102" s="2" t="s">
        <v>17</v>
      </c>
      <c r="O3102">
        <f t="shared" si="384"/>
        <v>2021</v>
      </c>
      <c r="P3102">
        <f t="shared" si="385"/>
        <v>3</v>
      </c>
      <c r="Q3102" t="str">
        <f t="shared" si="386"/>
        <v>mars</v>
      </c>
      <c r="R3102" t="str">
        <f t="shared" si="387"/>
        <v>Wisconsin</v>
      </c>
      <c r="S3102" t="str">
        <f t="shared" si="388"/>
        <v>2021-03</v>
      </c>
      <c r="T3102">
        <f>IF(AND(COUNTIF(Calculs!$Q$2:$Q$12,$O3102)&gt;0,COUNTIF(Calculs!$S$2:$S$12,$E3102)&gt;0,COUNTIF(Calculs!$U$2:$U$12,$H3102)&gt;0),1,0)</f>
        <v>1</v>
      </c>
      <c r="U3102">
        <f t="shared" si="389"/>
        <v>35000.000000000007</v>
      </c>
      <c r="V3102">
        <f t="shared" si="390"/>
        <v>175</v>
      </c>
      <c r="W3102">
        <f t="shared" si="391"/>
        <v>12250.000000000002</v>
      </c>
    </row>
    <row r="3103" spans="1:23" ht="15.75" customHeight="1" x14ac:dyDescent="0.3">
      <c r="A3103" s="2" t="s">
        <v>29</v>
      </c>
      <c r="B3103" s="2">
        <v>1185732</v>
      </c>
      <c r="C3103" s="3">
        <v>44257</v>
      </c>
      <c r="D3103" s="12" t="str" cm="1">
        <f t="array" ref="D3103">_xlfn.SWITCH(WEEKDAY(C3103,2), 1, "Lundi", 2, "Mardi", 3, "Mercredi", 4, "Jeudi", 5, "Vendredi", 6, "Samedi", 7, "Dimanche", "Erreur")</f>
        <v>Mardi</v>
      </c>
      <c r="E3103" s="2" t="s">
        <v>35</v>
      </c>
      <c r="F3103" s="2" t="s">
        <v>113</v>
      </c>
      <c r="G3103" s="2" t="s">
        <v>114</v>
      </c>
      <c r="H3103" s="4" t="s">
        <v>19</v>
      </c>
      <c r="I3103" s="5">
        <v>10.000000000000004</v>
      </c>
      <c r="J3103" s="6">
        <v>225</v>
      </c>
      <c r="K3103" s="7">
        <v>22500.000000000007</v>
      </c>
      <c r="L3103" s="7">
        <v>6750.0000000000018</v>
      </c>
      <c r="M3103" s="8">
        <v>0.3</v>
      </c>
      <c r="N3103" s="2" t="s">
        <v>17</v>
      </c>
      <c r="O3103">
        <f t="shared" si="384"/>
        <v>2021</v>
      </c>
      <c r="P3103">
        <f t="shared" si="385"/>
        <v>3</v>
      </c>
      <c r="Q3103" t="str">
        <f t="shared" si="386"/>
        <v>mars</v>
      </c>
      <c r="R3103" t="str">
        <f t="shared" si="387"/>
        <v>Wisconsin</v>
      </c>
      <c r="S3103" t="str">
        <f t="shared" si="388"/>
        <v>2021-03</v>
      </c>
      <c r="T3103">
        <f>IF(AND(COUNTIF(Calculs!$Q$2:$Q$12,$O3103)&gt;0,COUNTIF(Calculs!$S$2:$S$12,$E3103)&gt;0,COUNTIF(Calculs!$U$2:$U$12,$H3103)&gt;0),1,0)</f>
        <v>1</v>
      </c>
      <c r="U3103">
        <f t="shared" si="389"/>
        <v>22500.000000000007</v>
      </c>
      <c r="V3103">
        <f t="shared" si="390"/>
        <v>225</v>
      </c>
      <c r="W3103">
        <f t="shared" si="391"/>
        <v>6750.0000000000018</v>
      </c>
    </row>
    <row r="3104" spans="1:23" ht="15.75" customHeight="1" x14ac:dyDescent="0.3">
      <c r="A3104" s="2" t="s">
        <v>29</v>
      </c>
      <c r="B3104" s="2">
        <v>1185732</v>
      </c>
      <c r="C3104" s="3">
        <v>44257</v>
      </c>
      <c r="D3104" s="12" t="str" cm="1">
        <f t="array" ref="D3104">_xlfn.SWITCH(WEEKDAY(C3104,2), 1, "Lundi", 2, "Mardi", 3, "Mercredi", 4, "Jeudi", 5, "Vendredi", 6, "Samedi", 7, "Dimanche", "Erreur")</f>
        <v>Mardi</v>
      </c>
      <c r="E3104" s="2" t="s">
        <v>35</v>
      </c>
      <c r="F3104" s="2" t="s">
        <v>113</v>
      </c>
      <c r="G3104" s="2" t="s">
        <v>114</v>
      </c>
      <c r="H3104" s="4" t="s">
        <v>20</v>
      </c>
      <c r="I3104" s="5">
        <v>14.999999999999996</v>
      </c>
      <c r="J3104" s="6">
        <v>75</v>
      </c>
      <c r="K3104" s="7">
        <v>11249.999999999998</v>
      </c>
      <c r="L3104" s="7">
        <v>3374.9999999999995</v>
      </c>
      <c r="M3104" s="8">
        <v>0.3</v>
      </c>
      <c r="N3104" s="2" t="s">
        <v>17</v>
      </c>
      <c r="O3104">
        <f t="shared" si="384"/>
        <v>2021</v>
      </c>
      <c r="P3104">
        <f t="shared" si="385"/>
        <v>3</v>
      </c>
      <c r="Q3104" t="str">
        <f t="shared" si="386"/>
        <v>mars</v>
      </c>
      <c r="R3104" t="str">
        <f t="shared" si="387"/>
        <v>Wisconsin</v>
      </c>
      <c r="S3104" t="str">
        <f t="shared" si="388"/>
        <v>2021-03</v>
      </c>
      <c r="T3104">
        <f>IF(AND(COUNTIF(Calculs!$Q$2:$Q$12,$O3104)&gt;0,COUNTIF(Calculs!$S$2:$S$12,$E3104)&gt;0,COUNTIF(Calculs!$U$2:$U$12,$H3104)&gt;0),1,0)</f>
        <v>1</v>
      </c>
      <c r="U3104">
        <f t="shared" si="389"/>
        <v>11249.999999999998</v>
      </c>
      <c r="V3104">
        <f t="shared" si="390"/>
        <v>75</v>
      </c>
      <c r="W3104">
        <f t="shared" si="391"/>
        <v>3374.9999999999995</v>
      </c>
    </row>
    <row r="3105" spans="1:23" ht="15.75" customHeight="1" x14ac:dyDescent="0.3">
      <c r="A3105" s="2" t="s">
        <v>29</v>
      </c>
      <c r="B3105" s="2">
        <v>1185732</v>
      </c>
      <c r="C3105" s="3">
        <v>44257</v>
      </c>
      <c r="D3105" s="12" t="str" cm="1">
        <f t="array" ref="D3105">_xlfn.SWITCH(WEEKDAY(C3105,2), 1, "Lundi", 2, "Mardi", 3, "Mercredi", 4, "Jeudi", 5, "Vendredi", 6, "Samedi", 7, "Dimanche", "Erreur")</f>
        <v>Mardi</v>
      </c>
      <c r="E3105" s="2" t="s">
        <v>35</v>
      </c>
      <c r="F3105" s="2" t="s">
        <v>113</v>
      </c>
      <c r="G3105" s="2" t="s">
        <v>114</v>
      </c>
      <c r="H3105" s="4" t="s">
        <v>21</v>
      </c>
      <c r="I3105" s="5">
        <v>30.000000000000004</v>
      </c>
      <c r="J3105" s="6">
        <v>125</v>
      </c>
      <c r="K3105" s="7">
        <v>37500.000000000007</v>
      </c>
      <c r="L3105" s="7">
        <v>18750.000000000004</v>
      </c>
      <c r="M3105" s="8">
        <v>0.5</v>
      </c>
      <c r="N3105" s="2" t="s">
        <v>17</v>
      </c>
      <c r="O3105">
        <f t="shared" si="384"/>
        <v>2021</v>
      </c>
      <c r="P3105">
        <f t="shared" si="385"/>
        <v>3</v>
      </c>
      <c r="Q3105" t="str">
        <f t="shared" si="386"/>
        <v>mars</v>
      </c>
      <c r="R3105" t="str">
        <f t="shared" si="387"/>
        <v>Wisconsin</v>
      </c>
      <c r="S3105" t="str">
        <f t="shared" si="388"/>
        <v>2021-03</v>
      </c>
      <c r="T3105">
        <f>IF(AND(COUNTIF(Calculs!$Q$2:$Q$12,$O3105)&gt;0,COUNTIF(Calculs!$S$2:$S$12,$E3105)&gt;0,COUNTIF(Calculs!$U$2:$U$12,$H3105)&gt;0),1,0)</f>
        <v>1</v>
      </c>
      <c r="U3105">
        <f t="shared" si="389"/>
        <v>37500.000000000007</v>
      </c>
      <c r="V3105">
        <f t="shared" si="390"/>
        <v>125</v>
      </c>
      <c r="W3105">
        <f t="shared" si="391"/>
        <v>18750.000000000004</v>
      </c>
    </row>
    <row r="3106" spans="1:23" ht="15.75" customHeight="1" x14ac:dyDescent="0.3">
      <c r="A3106" s="2" t="s">
        <v>29</v>
      </c>
      <c r="B3106" s="2">
        <v>1185732</v>
      </c>
      <c r="C3106" s="3">
        <v>44257</v>
      </c>
      <c r="D3106" s="12" t="str" cm="1">
        <f t="array" ref="D3106">_xlfn.SWITCH(WEEKDAY(C3106,2), 1, "Lundi", 2, "Mardi", 3, "Mercredi", 4, "Jeudi", 5, "Vendredi", 6, "Samedi", 7, "Dimanche", "Erreur")</f>
        <v>Mardi</v>
      </c>
      <c r="E3106" s="2" t="s">
        <v>35</v>
      </c>
      <c r="F3106" s="2" t="s">
        <v>113</v>
      </c>
      <c r="G3106" s="2" t="s">
        <v>114</v>
      </c>
      <c r="H3106" s="4" t="s">
        <v>22</v>
      </c>
      <c r="I3106" s="5">
        <v>20.000000000000004</v>
      </c>
      <c r="J3106" s="6">
        <v>225</v>
      </c>
      <c r="K3106" s="7">
        <v>45000.000000000007</v>
      </c>
      <c r="L3106" s="7">
        <v>18000.000000000004</v>
      </c>
      <c r="M3106" s="8">
        <v>0.4</v>
      </c>
      <c r="N3106" s="2" t="s">
        <v>17</v>
      </c>
      <c r="O3106">
        <f t="shared" si="384"/>
        <v>2021</v>
      </c>
      <c r="P3106">
        <f t="shared" si="385"/>
        <v>3</v>
      </c>
      <c r="Q3106" t="str">
        <f t="shared" si="386"/>
        <v>mars</v>
      </c>
      <c r="R3106" t="str">
        <f t="shared" si="387"/>
        <v>Wisconsin</v>
      </c>
      <c r="S3106" t="str">
        <f t="shared" si="388"/>
        <v>2021-03</v>
      </c>
      <c r="T3106">
        <f>IF(AND(COUNTIF(Calculs!$Q$2:$Q$12,$O3106)&gt;0,COUNTIF(Calculs!$S$2:$S$12,$E3106)&gt;0,COUNTIF(Calculs!$U$2:$U$12,$H3106)&gt;0),1,0)</f>
        <v>1</v>
      </c>
      <c r="U3106">
        <f t="shared" si="389"/>
        <v>45000.000000000007</v>
      </c>
      <c r="V3106">
        <f t="shared" si="390"/>
        <v>225</v>
      </c>
      <c r="W3106">
        <f t="shared" si="391"/>
        <v>18000.000000000004</v>
      </c>
    </row>
    <row r="3107" spans="1:23" ht="15.75" customHeight="1" x14ac:dyDescent="0.3">
      <c r="A3107" s="2" t="s">
        <v>29</v>
      </c>
      <c r="B3107" s="2">
        <v>1185732</v>
      </c>
      <c r="C3107" s="3">
        <v>44289</v>
      </c>
      <c r="D3107" s="12" t="str" cm="1">
        <f t="array" ref="D3107">_xlfn.SWITCH(WEEKDAY(C3107,2), 1, "Lundi", 2, "Mardi", 3, "Mercredi", 4, "Jeudi", 5, "Vendredi", 6, "Samedi", 7, "Dimanche", "Erreur")</f>
        <v>Samedi</v>
      </c>
      <c r="E3107" s="2" t="s">
        <v>35</v>
      </c>
      <c r="F3107" s="2" t="s">
        <v>113</v>
      </c>
      <c r="G3107" s="2" t="s">
        <v>114</v>
      </c>
      <c r="H3107" s="4" t="s">
        <v>16</v>
      </c>
      <c r="I3107" s="5">
        <v>20.000000000000004</v>
      </c>
      <c r="J3107" s="6">
        <v>450</v>
      </c>
      <c r="K3107" s="7">
        <v>90000.000000000015</v>
      </c>
      <c r="L3107" s="7">
        <v>27000.000000000004</v>
      </c>
      <c r="M3107" s="8">
        <v>0.3</v>
      </c>
      <c r="N3107" s="2" t="s">
        <v>17</v>
      </c>
      <c r="O3107">
        <f t="shared" si="384"/>
        <v>2021</v>
      </c>
      <c r="P3107">
        <f t="shared" si="385"/>
        <v>4</v>
      </c>
      <c r="Q3107" t="str">
        <f t="shared" si="386"/>
        <v>avr</v>
      </c>
      <c r="R3107" t="str">
        <f t="shared" si="387"/>
        <v>Wisconsin</v>
      </c>
      <c r="S3107" t="str">
        <f t="shared" si="388"/>
        <v>2021-04</v>
      </c>
      <c r="T3107">
        <f>IF(AND(COUNTIF(Calculs!$Q$2:$Q$12,$O3107)&gt;0,COUNTIF(Calculs!$S$2:$S$12,$E3107)&gt;0,COUNTIF(Calculs!$U$2:$U$12,$H3107)&gt;0),1,0)</f>
        <v>1</v>
      </c>
      <c r="U3107">
        <f t="shared" si="389"/>
        <v>90000.000000000015</v>
      </c>
      <c r="V3107">
        <f t="shared" si="390"/>
        <v>450</v>
      </c>
      <c r="W3107">
        <f t="shared" si="391"/>
        <v>27000.000000000004</v>
      </c>
    </row>
    <row r="3108" spans="1:23" ht="15.75" customHeight="1" x14ac:dyDescent="0.3">
      <c r="A3108" s="2" t="s">
        <v>29</v>
      </c>
      <c r="B3108" s="2">
        <v>1185732</v>
      </c>
      <c r="C3108" s="3">
        <v>44289</v>
      </c>
      <c r="D3108" s="12" t="str" cm="1">
        <f t="array" ref="D3108">_xlfn.SWITCH(WEEKDAY(C3108,2), 1, "Lundi", 2, "Mardi", 3, "Mercredi", 4, "Jeudi", 5, "Vendredi", 6, "Samedi", 7, "Dimanche", "Erreur")</f>
        <v>Samedi</v>
      </c>
      <c r="E3108" s="2" t="s">
        <v>35</v>
      </c>
      <c r="F3108" s="2" t="s">
        <v>113</v>
      </c>
      <c r="G3108" s="2" t="s">
        <v>114</v>
      </c>
      <c r="H3108" s="4" t="s">
        <v>18</v>
      </c>
      <c r="I3108" s="5">
        <v>20.000000000000004</v>
      </c>
      <c r="J3108" s="6">
        <v>150</v>
      </c>
      <c r="K3108" s="7">
        <v>30000.000000000004</v>
      </c>
      <c r="L3108" s="7">
        <v>10500</v>
      </c>
      <c r="M3108" s="8">
        <v>0.35</v>
      </c>
      <c r="N3108" s="2" t="s">
        <v>17</v>
      </c>
      <c r="O3108">
        <f t="shared" si="384"/>
        <v>2021</v>
      </c>
      <c r="P3108">
        <f t="shared" si="385"/>
        <v>4</v>
      </c>
      <c r="Q3108" t="str">
        <f t="shared" si="386"/>
        <v>avr</v>
      </c>
      <c r="R3108" t="str">
        <f t="shared" si="387"/>
        <v>Wisconsin</v>
      </c>
      <c r="S3108" t="str">
        <f t="shared" si="388"/>
        <v>2021-04</v>
      </c>
      <c r="T3108">
        <f>IF(AND(COUNTIF(Calculs!$Q$2:$Q$12,$O3108)&gt;0,COUNTIF(Calculs!$S$2:$S$12,$E3108)&gt;0,COUNTIF(Calculs!$U$2:$U$12,$H3108)&gt;0),1,0)</f>
        <v>1</v>
      </c>
      <c r="U3108">
        <f t="shared" si="389"/>
        <v>30000.000000000004</v>
      </c>
      <c r="V3108">
        <f t="shared" si="390"/>
        <v>150</v>
      </c>
      <c r="W3108">
        <f t="shared" si="391"/>
        <v>10500</v>
      </c>
    </row>
    <row r="3109" spans="1:23" ht="15.75" customHeight="1" x14ac:dyDescent="0.3">
      <c r="A3109" s="2" t="s">
        <v>29</v>
      </c>
      <c r="B3109" s="2">
        <v>1185732</v>
      </c>
      <c r="C3109" s="3">
        <v>44289</v>
      </c>
      <c r="D3109" s="12" t="str" cm="1">
        <f t="array" ref="D3109">_xlfn.SWITCH(WEEKDAY(C3109,2), 1, "Lundi", 2, "Mardi", 3, "Mercredi", 4, "Jeudi", 5, "Vendredi", 6, "Samedi", 7, "Dimanche", "Erreur")</f>
        <v>Samedi</v>
      </c>
      <c r="E3109" s="2" t="s">
        <v>35</v>
      </c>
      <c r="F3109" s="2" t="s">
        <v>113</v>
      </c>
      <c r="G3109" s="2" t="s">
        <v>114</v>
      </c>
      <c r="H3109" s="4" t="s">
        <v>19</v>
      </c>
      <c r="I3109" s="5">
        <v>10.000000000000004</v>
      </c>
      <c r="J3109" s="6">
        <v>150</v>
      </c>
      <c r="K3109" s="7">
        <v>15000.000000000005</v>
      </c>
      <c r="L3109" s="7">
        <v>4500.0000000000018</v>
      </c>
      <c r="M3109" s="8">
        <v>0.3</v>
      </c>
      <c r="N3109" s="2" t="s">
        <v>17</v>
      </c>
      <c r="O3109">
        <f t="shared" si="384"/>
        <v>2021</v>
      </c>
      <c r="P3109">
        <f t="shared" si="385"/>
        <v>4</v>
      </c>
      <c r="Q3109" t="str">
        <f t="shared" si="386"/>
        <v>avr</v>
      </c>
      <c r="R3109" t="str">
        <f t="shared" si="387"/>
        <v>Wisconsin</v>
      </c>
      <c r="S3109" t="str">
        <f t="shared" si="388"/>
        <v>2021-04</v>
      </c>
      <c r="T3109">
        <f>IF(AND(COUNTIF(Calculs!$Q$2:$Q$12,$O3109)&gt;0,COUNTIF(Calculs!$S$2:$S$12,$E3109)&gt;0,COUNTIF(Calculs!$U$2:$U$12,$H3109)&gt;0),1,0)</f>
        <v>1</v>
      </c>
      <c r="U3109">
        <f t="shared" si="389"/>
        <v>15000.000000000005</v>
      </c>
      <c r="V3109">
        <f t="shared" si="390"/>
        <v>150</v>
      </c>
      <c r="W3109">
        <f t="shared" si="391"/>
        <v>4500.0000000000018</v>
      </c>
    </row>
    <row r="3110" spans="1:23" ht="15.75" customHeight="1" x14ac:dyDescent="0.3">
      <c r="A3110" s="2" t="s">
        <v>29</v>
      </c>
      <c r="B3110" s="2">
        <v>1185732</v>
      </c>
      <c r="C3110" s="3">
        <v>44289</v>
      </c>
      <c r="D3110" s="12" t="str" cm="1">
        <f t="array" ref="D3110">_xlfn.SWITCH(WEEKDAY(C3110,2), 1, "Lundi", 2, "Mardi", 3, "Mercredi", 4, "Jeudi", 5, "Vendredi", 6, "Samedi", 7, "Dimanche", "Erreur")</f>
        <v>Samedi</v>
      </c>
      <c r="E3110" s="2" t="s">
        <v>35</v>
      </c>
      <c r="F3110" s="2" t="s">
        <v>113</v>
      </c>
      <c r="G3110" s="2" t="s">
        <v>114</v>
      </c>
      <c r="H3110" s="4" t="s">
        <v>20</v>
      </c>
      <c r="I3110" s="5">
        <v>14.999999999999996</v>
      </c>
      <c r="J3110" s="6">
        <v>75</v>
      </c>
      <c r="K3110" s="7">
        <v>11249.999999999998</v>
      </c>
      <c r="L3110" s="7">
        <v>3374.9999999999995</v>
      </c>
      <c r="M3110" s="8">
        <v>0.3</v>
      </c>
      <c r="N3110" s="2" t="s">
        <v>17</v>
      </c>
      <c r="O3110">
        <f t="shared" si="384"/>
        <v>2021</v>
      </c>
      <c r="P3110">
        <f t="shared" si="385"/>
        <v>4</v>
      </c>
      <c r="Q3110" t="str">
        <f t="shared" si="386"/>
        <v>avr</v>
      </c>
      <c r="R3110" t="str">
        <f t="shared" si="387"/>
        <v>Wisconsin</v>
      </c>
      <c r="S3110" t="str">
        <f t="shared" si="388"/>
        <v>2021-04</v>
      </c>
      <c r="T3110">
        <f>IF(AND(COUNTIF(Calculs!$Q$2:$Q$12,$O3110)&gt;0,COUNTIF(Calculs!$S$2:$S$12,$E3110)&gt;0,COUNTIF(Calculs!$U$2:$U$12,$H3110)&gt;0),1,0)</f>
        <v>1</v>
      </c>
      <c r="U3110">
        <f t="shared" si="389"/>
        <v>11249.999999999998</v>
      </c>
      <c r="V3110">
        <f t="shared" si="390"/>
        <v>75</v>
      </c>
      <c r="W3110">
        <f t="shared" si="391"/>
        <v>3374.9999999999995</v>
      </c>
    </row>
    <row r="3111" spans="1:23" ht="15.75" customHeight="1" x14ac:dyDescent="0.3">
      <c r="A3111" s="2" t="s">
        <v>29</v>
      </c>
      <c r="B3111" s="2">
        <v>1185732</v>
      </c>
      <c r="C3111" s="3">
        <v>44289</v>
      </c>
      <c r="D3111" s="12" t="str" cm="1">
        <f t="array" ref="D3111">_xlfn.SWITCH(WEEKDAY(C3111,2), 1, "Lundi", 2, "Mardi", 3, "Mercredi", 4, "Jeudi", 5, "Vendredi", 6, "Samedi", 7, "Dimanche", "Erreur")</f>
        <v>Samedi</v>
      </c>
      <c r="E3111" s="2" t="s">
        <v>35</v>
      </c>
      <c r="F3111" s="2" t="s">
        <v>113</v>
      </c>
      <c r="G3111" s="2" t="s">
        <v>114</v>
      </c>
      <c r="H3111" s="4" t="s">
        <v>21</v>
      </c>
      <c r="I3111" s="5">
        <v>60</v>
      </c>
      <c r="J3111" s="6">
        <v>100</v>
      </c>
      <c r="K3111" s="7">
        <v>60000</v>
      </c>
      <c r="L3111" s="7">
        <v>30000</v>
      </c>
      <c r="M3111" s="8">
        <v>0.5</v>
      </c>
      <c r="N3111" s="2" t="s">
        <v>17</v>
      </c>
      <c r="O3111">
        <f t="shared" si="384"/>
        <v>2021</v>
      </c>
      <c r="P3111">
        <f t="shared" si="385"/>
        <v>4</v>
      </c>
      <c r="Q3111" t="str">
        <f t="shared" si="386"/>
        <v>avr</v>
      </c>
      <c r="R3111" t="str">
        <f t="shared" si="387"/>
        <v>Wisconsin</v>
      </c>
      <c r="S3111" t="str">
        <f t="shared" si="388"/>
        <v>2021-04</v>
      </c>
      <c r="T3111">
        <f>IF(AND(COUNTIF(Calculs!$Q$2:$Q$12,$O3111)&gt;0,COUNTIF(Calculs!$S$2:$S$12,$E3111)&gt;0,COUNTIF(Calculs!$U$2:$U$12,$H3111)&gt;0),1,0)</f>
        <v>1</v>
      </c>
      <c r="U3111">
        <f t="shared" si="389"/>
        <v>60000</v>
      </c>
      <c r="V3111">
        <f t="shared" si="390"/>
        <v>100</v>
      </c>
      <c r="W3111">
        <f t="shared" si="391"/>
        <v>30000</v>
      </c>
    </row>
    <row r="3112" spans="1:23" ht="15.75" customHeight="1" x14ac:dyDescent="0.3">
      <c r="A3112" s="2" t="s">
        <v>29</v>
      </c>
      <c r="B3112" s="2">
        <v>1185732</v>
      </c>
      <c r="C3112" s="3">
        <v>44289</v>
      </c>
      <c r="D3112" s="12" t="str" cm="1">
        <f t="array" ref="D3112">_xlfn.SWITCH(WEEKDAY(C3112,2), 1, "Lundi", 2, "Mardi", 3, "Mercredi", 4, "Jeudi", 5, "Vendredi", 6, "Samedi", 7, "Dimanche", "Erreur")</f>
        <v>Samedi</v>
      </c>
      <c r="E3112" s="2" t="s">
        <v>35</v>
      </c>
      <c r="F3112" s="2" t="s">
        <v>113</v>
      </c>
      <c r="G3112" s="2" t="s">
        <v>114</v>
      </c>
      <c r="H3112" s="4" t="s">
        <v>22</v>
      </c>
      <c r="I3112" s="5">
        <v>50</v>
      </c>
      <c r="J3112" s="6">
        <v>225</v>
      </c>
      <c r="K3112" s="7">
        <v>112500</v>
      </c>
      <c r="L3112" s="7">
        <v>45000</v>
      </c>
      <c r="M3112" s="8">
        <v>0.4</v>
      </c>
      <c r="N3112" s="2" t="s">
        <v>17</v>
      </c>
      <c r="O3112">
        <f t="shared" si="384"/>
        <v>2021</v>
      </c>
      <c r="P3112">
        <f t="shared" si="385"/>
        <v>4</v>
      </c>
      <c r="Q3112" t="str">
        <f t="shared" si="386"/>
        <v>avr</v>
      </c>
      <c r="R3112" t="str">
        <f t="shared" si="387"/>
        <v>Wisconsin</v>
      </c>
      <c r="S3112" t="str">
        <f t="shared" si="388"/>
        <v>2021-04</v>
      </c>
      <c r="T3112">
        <f>IF(AND(COUNTIF(Calculs!$Q$2:$Q$12,$O3112)&gt;0,COUNTIF(Calculs!$S$2:$S$12,$E3112)&gt;0,COUNTIF(Calculs!$U$2:$U$12,$H3112)&gt;0),1,0)</f>
        <v>1</v>
      </c>
      <c r="U3112">
        <f t="shared" si="389"/>
        <v>112500</v>
      </c>
      <c r="V3112">
        <f t="shared" si="390"/>
        <v>225</v>
      </c>
      <c r="W3112">
        <f t="shared" si="391"/>
        <v>45000</v>
      </c>
    </row>
    <row r="3113" spans="1:23" ht="15.75" customHeight="1" x14ac:dyDescent="0.3">
      <c r="A3113" s="2" t="s">
        <v>29</v>
      </c>
      <c r="B3113" s="2">
        <v>1185732</v>
      </c>
      <c r="C3113" s="3">
        <v>44320</v>
      </c>
      <c r="D3113" s="12" t="str" cm="1">
        <f t="array" ref="D3113">_xlfn.SWITCH(WEEKDAY(C3113,2), 1, "Lundi", 2, "Mardi", 3, "Mercredi", 4, "Jeudi", 5, "Vendredi", 6, "Samedi", 7, "Dimanche", "Erreur")</f>
        <v>Mardi</v>
      </c>
      <c r="E3113" s="2" t="s">
        <v>35</v>
      </c>
      <c r="F3113" s="2" t="s">
        <v>113</v>
      </c>
      <c r="G3113" s="2" t="s">
        <v>114</v>
      </c>
      <c r="H3113" s="4" t="s">
        <v>16</v>
      </c>
      <c r="I3113" s="5">
        <v>60</v>
      </c>
      <c r="J3113" s="6">
        <v>495</v>
      </c>
      <c r="K3113" s="7">
        <v>297000</v>
      </c>
      <c r="L3113" s="7">
        <v>89100</v>
      </c>
      <c r="M3113" s="8">
        <v>0.3</v>
      </c>
      <c r="N3113" s="2" t="s">
        <v>17</v>
      </c>
      <c r="O3113">
        <f t="shared" si="384"/>
        <v>2021</v>
      </c>
      <c r="P3113">
        <f t="shared" si="385"/>
        <v>5</v>
      </c>
      <c r="Q3113" t="str">
        <f t="shared" si="386"/>
        <v>mai</v>
      </c>
      <c r="R3113" t="str">
        <f t="shared" si="387"/>
        <v>Wisconsin</v>
      </c>
      <c r="S3113" t="str">
        <f t="shared" si="388"/>
        <v>2021-05</v>
      </c>
      <c r="T3113">
        <f>IF(AND(COUNTIF(Calculs!$Q$2:$Q$12,$O3113)&gt;0,COUNTIF(Calculs!$S$2:$S$12,$E3113)&gt;0,COUNTIF(Calculs!$U$2:$U$12,$H3113)&gt;0),1,0)</f>
        <v>1</v>
      </c>
      <c r="U3113">
        <f t="shared" si="389"/>
        <v>297000</v>
      </c>
      <c r="V3113">
        <f t="shared" si="390"/>
        <v>495</v>
      </c>
      <c r="W3113">
        <f t="shared" si="391"/>
        <v>89100</v>
      </c>
    </row>
    <row r="3114" spans="1:23" ht="15.75" customHeight="1" x14ac:dyDescent="0.3">
      <c r="A3114" s="2" t="s">
        <v>29</v>
      </c>
      <c r="B3114" s="2">
        <v>1185732</v>
      </c>
      <c r="C3114" s="3">
        <v>44320</v>
      </c>
      <c r="D3114" s="12" t="str" cm="1">
        <f t="array" ref="D3114">_xlfn.SWITCH(WEEKDAY(C3114,2), 1, "Lundi", 2, "Mardi", 3, "Mercredi", 4, "Jeudi", 5, "Vendredi", 6, "Samedi", 7, "Dimanche", "Erreur")</f>
        <v>Mardi</v>
      </c>
      <c r="E3114" s="2" t="s">
        <v>35</v>
      </c>
      <c r="F3114" s="2" t="s">
        <v>113</v>
      </c>
      <c r="G3114" s="2" t="s">
        <v>114</v>
      </c>
      <c r="H3114" s="4" t="s">
        <v>18</v>
      </c>
      <c r="I3114" s="5">
        <v>40</v>
      </c>
      <c r="J3114" s="6">
        <v>200</v>
      </c>
      <c r="K3114" s="7">
        <v>80000</v>
      </c>
      <c r="L3114" s="7">
        <v>28000</v>
      </c>
      <c r="M3114" s="8">
        <v>0.35</v>
      </c>
      <c r="N3114" s="2" t="s">
        <v>17</v>
      </c>
      <c r="O3114">
        <f t="shared" si="384"/>
        <v>2021</v>
      </c>
      <c r="P3114">
        <f t="shared" si="385"/>
        <v>5</v>
      </c>
      <c r="Q3114" t="str">
        <f t="shared" si="386"/>
        <v>mai</v>
      </c>
      <c r="R3114" t="str">
        <f t="shared" si="387"/>
        <v>Wisconsin</v>
      </c>
      <c r="S3114" t="str">
        <f t="shared" si="388"/>
        <v>2021-05</v>
      </c>
      <c r="T3114">
        <f>IF(AND(COUNTIF(Calculs!$Q$2:$Q$12,$O3114)&gt;0,COUNTIF(Calculs!$S$2:$S$12,$E3114)&gt;0,COUNTIF(Calculs!$U$2:$U$12,$H3114)&gt;0),1,0)</f>
        <v>1</v>
      </c>
      <c r="U3114">
        <f t="shared" si="389"/>
        <v>80000</v>
      </c>
      <c r="V3114">
        <f t="shared" si="390"/>
        <v>200</v>
      </c>
      <c r="W3114">
        <f t="shared" si="391"/>
        <v>28000</v>
      </c>
    </row>
    <row r="3115" spans="1:23" ht="15.75" customHeight="1" x14ac:dyDescent="0.3">
      <c r="A3115" s="2" t="s">
        <v>29</v>
      </c>
      <c r="B3115" s="2">
        <v>1185732</v>
      </c>
      <c r="C3115" s="3">
        <v>44320</v>
      </c>
      <c r="D3115" s="12" t="str" cm="1">
        <f t="array" ref="D3115">_xlfn.SWITCH(WEEKDAY(C3115,2), 1, "Lundi", 2, "Mardi", 3, "Mercredi", 4, "Jeudi", 5, "Vendredi", 6, "Samedi", 7, "Dimanche", "Erreur")</f>
        <v>Mardi</v>
      </c>
      <c r="E3115" s="2" t="s">
        <v>35</v>
      </c>
      <c r="F3115" s="2" t="s">
        <v>113</v>
      </c>
      <c r="G3115" s="2" t="s">
        <v>114</v>
      </c>
      <c r="H3115" s="4" t="s">
        <v>19</v>
      </c>
      <c r="I3115" s="5">
        <v>35</v>
      </c>
      <c r="J3115" s="6">
        <v>175</v>
      </c>
      <c r="K3115" s="7">
        <v>61250</v>
      </c>
      <c r="L3115" s="7">
        <v>18375</v>
      </c>
      <c r="M3115" s="8">
        <v>0.3</v>
      </c>
      <c r="N3115" s="2" t="s">
        <v>17</v>
      </c>
      <c r="O3115">
        <f t="shared" si="384"/>
        <v>2021</v>
      </c>
      <c r="P3115">
        <f t="shared" si="385"/>
        <v>5</v>
      </c>
      <c r="Q3115" t="str">
        <f t="shared" si="386"/>
        <v>mai</v>
      </c>
      <c r="R3115" t="str">
        <f t="shared" si="387"/>
        <v>Wisconsin</v>
      </c>
      <c r="S3115" t="str">
        <f t="shared" si="388"/>
        <v>2021-05</v>
      </c>
      <c r="T3115">
        <f>IF(AND(COUNTIF(Calculs!$Q$2:$Q$12,$O3115)&gt;0,COUNTIF(Calculs!$S$2:$S$12,$E3115)&gt;0,COUNTIF(Calculs!$U$2:$U$12,$H3115)&gt;0),1,0)</f>
        <v>1</v>
      </c>
      <c r="U3115">
        <f t="shared" si="389"/>
        <v>61250</v>
      </c>
      <c r="V3115">
        <f t="shared" si="390"/>
        <v>175</v>
      </c>
      <c r="W3115">
        <f t="shared" si="391"/>
        <v>18375</v>
      </c>
    </row>
    <row r="3116" spans="1:23" ht="15.75" customHeight="1" x14ac:dyDescent="0.3">
      <c r="A3116" s="2" t="s">
        <v>29</v>
      </c>
      <c r="B3116" s="2">
        <v>1185732</v>
      </c>
      <c r="C3116" s="3">
        <v>44320</v>
      </c>
      <c r="D3116" s="12" t="str" cm="1">
        <f t="array" ref="D3116">_xlfn.SWITCH(WEEKDAY(C3116,2), 1, "Lundi", 2, "Mardi", 3, "Mercredi", 4, "Jeudi", 5, "Vendredi", 6, "Samedi", 7, "Dimanche", "Erreur")</f>
        <v>Mardi</v>
      </c>
      <c r="E3116" s="2" t="s">
        <v>35</v>
      </c>
      <c r="F3116" s="2" t="s">
        <v>113</v>
      </c>
      <c r="G3116" s="2" t="s">
        <v>114</v>
      </c>
      <c r="H3116" s="4" t="s">
        <v>20</v>
      </c>
      <c r="I3116" s="5">
        <v>35</v>
      </c>
      <c r="J3116" s="6">
        <v>150</v>
      </c>
      <c r="K3116" s="7">
        <v>52500</v>
      </c>
      <c r="L3116" s="7">
        <v>15750</v>
      </c>
      <c r="M3116" s="8">
        <v>0.3</v>
      </c>
      <c r="N3116" s="2" t="s">
        <v>17</v>
      </c>
      <c r="O3116">
        <f t="shared" si="384"/>
        <v>2021</v>
      </c>
      <c r="P3116">
        <f t="shared" si="385"/>
        <v>5</v>
      </c>
      <c r="Q3116" t="str">
        <f t="shared" si="386"/>
        <v>mai</v>
      </c>
      <c r="R3116" t="str">
        <f t="shared" si="387"/>
        <v>Wisconsin</v>
      </c>
      <c r="S3116" t="str">
        <f t="shared" si="388"/>
        <v>2021-05</v>
      </c>
      <c r="T3116">
        <f>IF(AND(COUNTIF(Calculs!$Q$2:$Q$12,$O3116)&gt;0,COUNTIF(Calculs!$S$2:$S$12,$E3116)&gt;0,COUNTIF(Calculs!$U$2:$U$12,$H3116)&gt;0),1,0)</f>
        <v>1</v>
      </c>
      <c r="U3116">
        <f t="shared" si="389"/>
        <v>52500</v>
      </c>
      <c r="V3116">
        <f t="shared" si="390"/>
        <v>150</v>
      </c>
      <c r="W3116">
        <f t="shared" si="391"/>
        <v>15750</v>
      </c>
    </row>
    <row r="3117" spans="1:23" ht="15.75" customHeight="1" x14ac:dyDescent="0.3">
      <c r="A3117" s="2" t="s">
        <v>29</v>
      </c>
      <c r="B3117" s="2">
        <v>1185732</v>
      </c>
      <c r="C3117" s="3">
        <v>44320</v>
      </c>
      <c r="D3117" s="12" t="str" cm="1">
        <f t="array" ref="D3117">_xlfn.SWITCH(WEEKDAY(C3117,2), 1, "Lundi", 2, "Mardi", 3, "Mercredi", 4, "Jeudi", 5, "Vendredi", 6, "Samedi", 7, "Dimanche", "Erreur")</f>
        <v>Mardi</v>
      </c>
      <c r="E3117" s="2" t="s">
        <v>35</v>
      </c>
      <c r="F3117" s="2" t="s">
        <v>113</v>
      </c>
      <c r="G3117" s="2" t="s">
        <v>114</v>
      </c>
      <c r="H3117" s="4" t="s">
        <v>21</v>
      </c>
      <c r="I3117" s="5">
        <v>44.999999999999993</v>
      </c>
      <c r="J3117" s="6">
        <v>175</v>
      </c>
      <c r="K3117" s="7">
        <v>78749.999999999985</v>
      </c>
      <c r="L3117" s="7">
        <v>39374.999999999993</v>
      </c>
      <c r="M3117" s="8">
        <v>0.5</v>
      </c>
      <c r="N3117" s="2" t="s">
        <v>17</v>
      </c>
      <c r="O3117">
        <f t="shared" si="384"/>
        <v>2021</v>
      </c>
      <c r="P3117">
        <f t="shared" si="385"/>
        <v>5</v>
      </c>
      <c r="Q3117" t="str">
        <f t="shared" si="386"/>
        <v>mai</v>
      </c>
      <c r="R3117" t="str">
        <f t="shared" si="387"/>
        <v>Wisconsin</v>
      </c>
      <c r="S3117" t="str">
        <f t="shared" si="388"/>
        <v>2021-05</v>
      </c>
      <c r="T3117">
        <f>IF(AND(COUNTIF(Calculs!$Q$2:$Q$12,$O3117)&gt;0,COUNTIF(Calculs!$S$2:$S$12,$E3117)&gt;0,COUNTIF(Calculs!$U$2:$U$12,$H3117)&gt;0),1,0)</f>
        <v>1</v>
      </c>
      <c r="U3117">
        <f t="shared" si="389"/>
        <v>78749.999999999985</v>
      </c>
      <c r="V3117">
        <f t="shared" si="390"/>
        <v>175</v>
      </c>
      <c r="W3117">
        <f t="shared" si="391"/>
        <v>39374.999999999993</v>
      </c>
    </row>
    <row r="3118" spans="1:23" ht="15.75" customHeight="1" x14ac:dyDescent="0.3">
      <c r="A3118" s="2" t="s">
        <v>29</v>
      </c>
      <c r="B3118" s="2">
        <v>1185732</v>
      </c>
      <c r="C3118" s="3">
        <v>44320</v>
      </c>
      <c r="D3118" s="12" t="str" cm="1">
        <f t="array" ref="D3118">_xlfn.SWITCH(WEEKDAY(C3118,2), 1, "Lundi", 2, "Mardi", 3, "Mercredi", 4, "Jeudi", 5, "Vendredi", 6, "Samedi", 7, "Dimanche", "Erreur")</f>
        <v>Mardi</v>
      </c>
      <c r="E3118" s="2" t="s">
        <v>35</v>
      </c>
      <c r="F3118" s="2" t="s">
        <v>113</v>
      </c>
      <c r="G3118" s="2" t="s">
        <v>114</v>
      </c>
      <c r="H3118" s="4" t="s">
        <v>22</v>
      </c>
      <c r="I3118" s="5">
        <v>49.999999999999993</v>
      </c>
      <c r="J3118" s="6">
        <v>300</v>
      </c>
      <c r="K3118" s="7">
        <v>149999.99999999997</v>
      </c>
      <c r="L3118" s="7">
        <v>59999.999999999993</v>
      </c>
      <c r="M3118" s="8">
        <v>0.4</v>
      </c>
      <c r="N3118" s="2" t="s">
        <v>17</v>
      </c>
      <c r="O3118">
        <f t="shared" si="384"/>
        <v>2021</v>
      </c>
      <c r="P3118">
        <f t="shared" si="385"/>
        <v>5</v>
      </c>
      <c r="Q3118" t="str">
        <f t="shared" si="386"/>
        <v>mai</v>
      </c>
      <c r="R3118" t="str">
        <f t="shared" si="387"/>
        <v>Wisconsin</v>
      </c>
      <c r="S3118" t="str">
        <f t="shared" si="388"/>
        <v>2021-05</v>
      </c>
      <c r="T3118">
        <f>IF(AND(COUNTIF(Calculs!$Q$2:$Q$12,$O3118)&gt;0,COUNTIF(Calculs!$S$2:$S$12,$E3118)&gt;0,COUNTIF(Calculs!$U$2:$U$12,$H3118)&gt;0),1,0)</f>
        <v>1</v>
      </c>
      <c r="U3118">
        <f t="shared" si="389"/>
        <v>149999.99999999997</v>
      </c>
      <c r="V3118">
        <f t="shared" si="390"/>
        <v>300</v>
      </c>
      <c r="W3118">
        <f t="shared" si="391"/>
        <v>59999.999999999993</v>
      </c>
    </row>
    <row r="3119" spans="1:23" ht="15.75" customHeight="1" x14ac:dyDescent="0.3">
      <c r="A3119" s="2" t="s">
        <v>29</v>
      </c>
      <c r="B3119" s="2">
        <v>1185732</v>
      </c>
      <c r="C3119" s="3">
        <v>44350</v>
      </c>
      <c r="D3119" s="12" t="str" cm="1">
        <f t="array" ref="D3119">_xlfn.SWITCH(WEEKDAY(C3119,2), 1, "Lundi", 2, "Mardi", 3, "Mercredi", 4, "Jeudi", 5, "Vendredi", 6, "Samedi", 7, "Dimanche", "Erreur")</f>
        <v>Jeudi</v>
      </c>
      <c r="E3119" s="2" t="s">
        <v>35</v>
      </c>
      <c r="F3119" s="2" t="s">
        <v>113</v>
      </c>
      <c r="G3119" s="2" t="s">
        <v>114</v>
      </c>
      <c r="H3119" s="4" t="s">
        <v>16</v>
      </c>
      <c r="I3119" s="5">
        <v>35</v>
      </c>
      <c r="J3119" s="6">
        <v>550</v>
      </c>
      <c r="K3119" s="7">
        <v>192500</v>
      </c>
      <c r="L3119" s="7">
        <v>57750</v>
      </c>
      <c r="M3119" s="8">
        <v>0.3</v>
      </c>
      <c r="N3119" s="2" t="s">
        <v>17</v>
      </c>
      <c r="O3119">
        <f t="shared" si="384"/>
        <v>2021</v>
      </c>
      <c r="P3119">
        <f t="shared" si="385"/>
        <v>6</v>
      </c>
      <c r="Q3119" t="str">
        <f t="shared" si="386"/>
        <v>juin</v>
      </c>
      <c r="R3119" t="str">
        <f t="shared" si="387"/>
        <v>Wisconsin</v>
      </c>
      <c r="S3119" t="str">
        <f t="shared" si="388"/>
        <v>2021-06</v>
      </c>
      <c r="T3119">
        <f>IF(AND(COUNTIF(Calculs!$Q$2:$Q$12,$O3119)&gt;0,COUNTIF(Calculs!$S$2:$S$12,$E3119)&gt;0,COUNTIF(Calculs!$U$2:$U$12,$H3119)&gt;0),1,0)</f>
        <v>1</v>
      </c>
      <c r="U3119">
        <f t="shared" si="389"/>
        <v>192500</v>
      </c>
      <c r="V3119">
        <f t="shared" si="390"/>
        <v>550</v>
      </c>
      <c r="W3119">
        <f t="shared" si="391"/>
        <v>57750</v>
      </c>
    </row>
    <row r="3120" spans="1:23" ht="15.75" customHeight="1" x14ac:dyDescent="0.3">
      <c r="A3120" s="2" t="s">
        <v>29</v>
      </c>
      <c r="B3120" s="2">
        <v>1185732</v>
      </c>
      <c r="C3120" s="3">
        <v>44350</v>
      </c>
      <c r="D3120" s="12" t="str" cm="1">
        <f t="array" ref="D3120">_xlfn.SWITCH(WEEKDAY(C3120,2), 1, "Lundi", 2, "Mardi", 3, "Mercredi", 4, "Jeudi", 5, "Vendredi", 6, "Samedi", 7, "Dimanche", "Erreur")</f>
        <v>Jeudi</v>
      </c>
      <c r="E3120" s="2" t="s">
        <v>35</v>
      </c>
      <c r="F3120" s="2" t="s">
        <v>113</v>
      </c>
      <c r="G3120" s="2" t="s">
        <v>114</v>
      </c>
      <c r="H3120" s="4" t="s">
        <v>18</v>
      </c>
      <c r="I3120" s="5">
        <v>30.000000000000011</v>
      </c>
      <c r="J3120" s="6">
        <v>300</v>
      </c>
      <c r="K3120" s="7">
        <v>90000.000000000029</v>
      </c>
      <c r="L3120" s="7">
        <v>31500.000000000007</v>
      </c>
      <c r="M3120" s="8">
        <v>0.35</v>
      </c>
      <c r="N3120" s="2" t="s">
        <v>17</v>
      </c>
      <c r="O3120">
        <f t="shared" si="384"/>
        <v>2021</v>
      </c>
      <c r="P3120">
        <f t="shared" si="385"/>
        <v>6</v>
      </c>
      <c r="Q3120" t="str">
        <f t="shared" si="386"/>
        <v>juin</v>
      </c>
      <c r="R3120" t="str">
        <f t="shared" si="387"/>
        <v>Wisconsin</v>
      </c>
      <c r="S3120" t="str">
        <f t="shared" si="388"/>
        <v>2021-06</v>
      </c>
      <c r="T3120">
        <f>IF(AND(COUNTIF(Calculs!$Q$2:$Q$12,$O3120)&gt;0,COUNTIF(Calculs!$S$2:$S$12,$E3120)&gt;0,COUNTIF(Calculs!$U$2:$U$12,$H3120)&gt;0),1,0)</f>
        <v>1</v>
      </c>
      <c r="U3120">
        <f t="shared" si="389"/>
        <v>90000.000000000029</v>
      </c>
      <c r="V3120">
        <f t="shared" si="390"/>
        <v>300</v>
      </c>
      <c r="W3120">
        <f t="shared" si="391"/>
        <v>31500.000000000007</v>
      </c>
    </row>
    <row r="3121" spans="1:23" ht="15.75" customHeight="1" x14ac:dyDescent="0.3">
      <c r="A3121" s="2" t="s">
        <v>29</v>
      </c>
      <c r="B3121" s="2">
        <v>1185732</v>
      </c>
      <c r="C3121" s="3">
        <v>44350</v>
      </c>
      <c r="D3121" s="12" t="str" cm="1">
        <f t="array" ref="D3121">_xlfn.SWITCH(WEEKDAY(C3121,2), 1, "Lundi", 2, "Mardi", 3, "Mercredi", 4, "Jeudi", 5, "Vendredi", 6, "Samedi", 7, "Dimanche", "Erreur")</f>
        <v>Jeudi</v>
      </c>
      <c r="E3121" s="2" t="s">
        <v>35</v>
      </c>
      <c r="F3121" s="2" t="s">
        <v>113</v>
      </c>
      <c r="G3121" s="2" t="s">
        <v>114</v>
      </c>
      <c r="H3121" s="4" t="s">
        <v>19</v>
      </c>
      <c r="I3121" s="5">
        <v>25.000000000000007</v>
      </c>
      <c r="J3121" s="6">
        <v>200</v>
      </c>
      <c r="K3121" s="7">
        <v>50000.000000000015</v>
      </c>
      <c r="L3121" s="7">
        <v>15000.000000000004</v>
      </c>
      <c r="M3121" s="8">
        <v>0.3</v>
      </c>
      <c r="N3121" s="2" t="s">
        <v>17</v>
      </c>
      <c r="O3121">
        <f t="shared" si="384"/>
        <v>2021</v>
      </c>
      <c r="P3121">
        <f t="shared" si="385"/>
        <v>6</v>
      </c>
      <c r="Q3121" t="str">
        <f t="shared" si="386"/>
        <v>juin</v>
      </c>
      <c r="R3121" t="str">
        <f t="shared" si="387"/>
        <v>Wisconsin</v>
      </c>
      <c r="S3121" t="str">
        <f t="shared" si="388"/>
        <v>2021-06</v>
      </c>
      <c r="T3121">
        <f>IF(AND(COUNTIF(Calculs!$Q$2:$Q$12,$O3121)&gt;0,COUNTIF(Calculs!$S$2:$S$12,$E3121)&gt;0,COUNTIF(Calculs!$U$2:$U$12,$H3121)&gt;0),1,0)</f>
        <v>1</v>
      </c>
      <c r="U3121">
        <f t="shared" si="389"/>
        <v>50000.000000000015</v>
      </c>
      <c r="V3121">
        <f t="shared" si="390"/>
        <v>200</v>
      </c>
      <c r="W3121">
        <f t="shared" si="391"/>
        <v>15000.000000000004</v>
      </c>
    </row>
    <row r="3122" spans="1:23" ht="15.75" customHeight="1" x14ac:dyDescent="0.3">
      <c r="A3122" s="2" t="s">
        <v>29</v>
      </c>
      <c r="B3122" s="2">
        <v>1185732</v>
      </c>
      <c r="C3122" s="3">
        <v>44350</v>
      </c>
      <c r="D3122" s="12" t="str" cm="1">
        <f t="array" ref="D3122">_xlfn.SWITCH(WEEKDAY(C3122,2), 1, "Lundi", 2, "Mardi", 3, "Mercredi", 4, "Jeudi", 5, "Vendredi", 6, "Samedi", 7, "Dimanche", "Erreur")</f>
        <v>Jeudi</v>
      </c>
      <c r="E3122" s="2" t="s">
        <v>35</v>
      </c>
      <c r="F3122" s="2" t="s">
        <v>113</v>
      </c>
      <c r="G3122" s="2" t="s">
        <v>114</v>
      </c>
      <c r="H3122" s="4" t="s">
        <v>20</v>
      </c>
      <c r="I3122" s="5">
        <v>25.000000000000007</v>
      </c>
      <c r="J3122" s="6">
        <v>175</v>
      </c>
      <c r="K3122" s="7">
        <v>43750.000000000015</v>
      </c>
      <c r="L3122" s="7">
        <v>13125.000000000004</v>
      </c>
      <c r="M3122" s="8">
        <v>0.3</v>
      </c>
      <c r="N3122" s="2" t="s">
        <v>17</v>
      </c>
      <c r="O3122">
        <f t="shared" si="384"/>
        <v>2021</v>
      </c>
      <c r="P3122">
        <f t="shared" si="385"/>
        <v>6</v>
      </c>
      <c r="Q3122" t="str">
        <f t="shared" si="386"/>
        <v>juin</v>
      </c>
      <c r="R3122" t="str">
        <f t="shared" si="387"/>
        <v>Wisconsin</v>
      </c>
      <c r="S3122" t="str">
        <f t="shared" si="388"/>
        <v>2021-06</v>
      </c>
      <c r="T3122">
        <f>IF(AND(COUNTIF(Calculs!$Q$2:$Q$12,$O3122)&gt;0,COUNTIF(Calculs!$S$2:$S$12,$E3122)&gt;0,COUNTIF(Calculs!$U$2:$U$12,$H3122)&gt;0),1,0)</f>
        <v>1</v>
      </c>
      <c r="U3122">
        <f t="shared" si="389"/>
        <v>43750.000000000015</v>
      </c>
      <c r="V3122">
        <f t="shared" si="390"/>
        <v>175</v>
      </c>
      <c r="W3122">
        <f t="shared" si="391"/>
        <v>13125.000000000004</v>
      </c>
    </row>
    <row r="3123" spans="1:23" ht="15.75" customHeight="1" x14ac:dyDescent="0.3">
      <c r="A3123" s="2" t="s">
        <v>29</v>
      </c>
      <c r="B3123" s="2">
        <v>1185732</v>
      </c>
      <c r="C3123" s="3">
        <v>44350</v>
      </c>
      <c r="D3123" s="12" t="str" cm="1">
        <f t="array" ref="D3123">_xlfn.SWITCH(WEEKDAY(C3123,2), 1, "Lundi", 2, "Mardi", 3, "Mercredi", 4, "Jeudi", 5, "Vendredi", 6, "Samedi", 7, "Dimanche", "Erreur")</f>
        <v>Jeudi</v>
      </c>
      <c r="E3123" s="2" t="s">
        <v>35</v>
      </c>
      <c r="F3123" s="2" t="s">
        <v>113</v>
      </c>
      <c r="G3123" s="2" t="s">
        <v>114</v>
      </c>
      <c r="H3123" s="4" t="s">
        <v>21</v>
      </c>
      <c r="I3123" s="5">
        <v>35</v>
      </c>
      <c r="J3123" s="6">
        <v>175</v>
      </c>
      <c r="K3123" s="7">
        <v>61250</v>
      </c>
      <c r="L3123" s="7">
        <v>30625</v>
      </c>
      <c r="M3123" s="8">
        <v>0.5</v>
      </c>
      <c r="N3123" s="2" t="s">
        <v>17</v>
      </c>
      <c r="O3123">
        <f t="shared" si="384"/>
        <v>2021</v>
      </c>
      <c r="P3123">
        <f t="shared" si="385"/>
        <v>6</v>
      </c>
      <c r="Q3123" t="str">
        <f t="shared" si="386"/>
        <v>juin</v>
      </c>
      <c r="R3123" t="str">
        <f t="shared" si="387"/>
        <v>Wisconsin</v>
      </c>
      <c r="S3123" t="str">
        <f t="shared" si="388"/>
        <v>2021-06</v>
      </c>
      <c r="T3123">
        <f>IF(AND(COUNTIF(Calculs!$Q$2:$Q$12,$O3123)&gt;0,COUNTIF(Calculs!$S$2:$S$12,$E3123)&gt;0,COUNTIF(Calculs!$U$2:$U$12,$H3123)&gt;0),1,0)</f>
        <v>1</v>
      </c>
      <c r="U3123">
        <f t="shared" si="389"/>
        <v>61250</v>
      </c>
      <c r="V3123">
        <f t="shared" si="390"/>
        <v>175</v>
      </c>
      <c r="W3123">
        <f t="shared" si="391"/>
        <v>30625</v>
      </c>
    </row>
    <row r="3124" spans="1:23" ht="15.75" customHeight="1" x14ac:dyDescent="0.3">
      <c r="A3124" s="2" t="s">
        <v>29</v>
      </c>
      <c r="B3124" s="2">
        <v>1185732</v>
      </c>
      <c r="C3124" s="3">
        <v>44350</v>
      </c>
      <c r="D3124" s="12" t="str" cm="1">
        <f t="array" ref="D3124">_xlfn.SWITCH(WEEKDAY(C3124,2), 1, "Lundi", 2, "Mardi", 3, "Mercredi", 4, "Jeudi", 5, "Vendredi", 6, "Samedi", 7, "Dimanche", "Erreur")</f>
        <v>Jeudi</v>
      </c>
      <c r="E3124" s="2" t="s">
        <v>35</v>
      </c>
      <c r="F3124" s="2" t="s">
        <v>113</v>
      </c>
      <c r="G3124" s="2" t="s">
        <v>114</v>
      </c>
      <c r="H3124" s="4" t="s">
        <v>22</v>
      </c>
      <c r="I3124" s="5">
        <v>55.000000000000007</v>
      </c>
      <c r="J3124" s="6">
        <v>325</v>
      </c>
      <c r="K3124" s="7">
        <v>178750.00000000003</v>
      </c>
      <c r="L3124" s="7">
        <v>71500.000000000015</v>
      </c>
      <c r="M3124" s="8">
        <v>0.4</v>
      </c>
      <c r="N3124" s="2" t="s">
        <v>17</v>
      </c>
      <c r="O3124">
        <f t="shared" si="384"/>
        <v>2021</v>
      </c>
      <c r="P3124">
        <f t="shared" si="385"/>
        <v>6</v>
      </c>
      <c r="Q3124" t="str">
        <f t="shared" si="386"/>
        <v>juin</v>
      </c>
      <c r="R3124" t="str">
        <f t="shared" si="387"/>
        <v>Wisconsin</v>
      </c>
      <c r="S3124" t="str">
        <f t="shared" si="388"/>
        <v>2021-06</v>
      </c>
      <c r="T3124">
        <f>IF(AND(COUNTIF(Calculs!$Q$2:$Q$12,$O3124)&gt;0,COUNTIF(Calculs!$S$2:$S$12,$E3124)&gt;0,COUNTIF(Calculs!$U$2:$U$12,$H3124)&gt;0),1,0)</f>
        <v>1</v>
      </c>
      <c r="U3124">
        <f t="shared" si="389"/>
        <v>178750.00000000003</v>
      </c>
      <c r="V3124">
        <f t="shared" si="390"/>
        <v>325</v>
      </c>
      <c r="W3124">
        <f t="shared" si="391"/>
        <v>71500.000000000015</v>
      </c>
    </row>
    <row r="3125" spans="1:23" ht="15.75" customHeight="1" x14ac:dyDescent="0.3">
      <c r="A3125" s="2" t="s">
        <v>29</v>
      </c>
      <c r="B3125" s="2">
        <v>1185732</v>
      </c>
      <c r="C3125" s="3">
        <v>44379</v>
      </c>
      <c r="D3125" s="12" t="str" cm="1">
        <f t="array" ref="D3125">_xlfn.SWITCH(WEEKDAY(C3125,2), 1, "Lundi", 2, "Mardi", 3, "Mercredi", 4, "Jeudi", 5, "Vendredi", 6, "Samedi", 7, "Dimanche", "Erreur")</f>
        <v>Vendredi</v>
      </c>
      <c r="E3125" s="2" t="s">
        <v>35</v>
      </c>
      <c r="F3125" s="2" t="s">
        <v>113</v>
      </c>
      <c r="G3125" s="2" t="s">
        <v>114</v>
      </c>
      <c r="H3125" s="4" t="s">
        <v>16</v>
      </c>
      <c r="I3125" s="5">
        <v>50</v>
      </c>
      <c r="J3125" s="6">
        <v>550</v>
      </c>
      <c r="K3125" s="7">
        <v>275000</v>
      </c>
      <c r="L3125" s="7">
        <v>82500</v>
      </c>
      <c r="M3125" s="8">
        <v>0.3</v>
      </c>
      <c r="N3125" s="2" t="s">
        <v>17</v>
      </c>
      <c r="O3125">
        <f t="shared" si="384"/>
        <v>2021</v>
      </c>
      <c r="P3125">
        <f t="shared" si="385"/>
        <v>7</v>
      </c>
      <c r="Q3125" t="str">
        <f t="shared" si="386"/>
        <v>juil</v>
      </c>
      <c r="R3125" t="str">
        <f t="shared" si="387"/>
        <v>Wisconsin</v>
      </c>
      <c r="S3125" t="str">
        <f t="shared" si="388"/>
        <v>2021-07</v>
      </c>
      <c r="T3125">
        <f>IF(AND(COUNTIF(Calculs!$Q$2:$Q$12,$O3125)&gt;0,COUNTIF(Calculs!$S$2:$S$12,$E3125)&gt;0,COUNTIF(Calculs!$U$2:$U$12,$H3125)&gt;0),1,0)</f>
        <v>1</v>
      </c>
      <c r="U3125">
        <f t="shared" si="389"/>
        <v>275000</v>
      </c>
      <c r="V3125">
        <f t="shared" si="390"/>
        <v>550</v>
      </c>
      <c r="W3125">
        <f t="shared" si="391"/>
        <v>82500</v>
      </c>
    </row>
    <row r="3126" spans="1:23" ht="15.75" customHeight="1" x14ac:dyDescent="0.3">
      <c r="A3126" s="2" t="s">
        <v>29</v>
      </c>
      <c r="B3126" s="2">
        <v>1185732</v>
      </c>
      <c r="C3126" s="3">
        <v>44379</v>
      </c>
      <c r="D3126" s="12" t="str" cm="1">
        <f t="array" ref="D3126">_xlfn.SWITCH(WEEKDAY(C3126,2), 1, "Lundi", 2, "Mardi", 3, "Mercredi", 4, "Jeudi", 5, "Vendredi", 6, "Samedi", 7, "Dimanche", "Erreur")</f>
        <v>Vendredi</v>
      </c>
      <c r="E3126" s="2" t="s">
        <v>35</v>
      </c>
      <c r="F3126" s="2" t="s">
        <v>113</v>
      </c>
      <c r="G3126" s="2" t="s">
        <v>114</v>
      </c>
      <c r="H3126" s="4" t="s">
        <v>18</v>
      </c>
      <c r="I3126" s="5">
        <v>45.000000000000007</v>
      </c>
      <c r="J3126" s="6">
        <v>300</v>
      </c>
      <c r="K3126" s="7">
        <v>135000.00000000003</v>
      </c>
      <c r="L3126" s="7">
        <v>47250.000000000007</v>
      </c>
      <c r="M3126" s="8">
        <v>0.35</v>
      </c>
      <c r="N3126" s="2" t="s">
        <v>17</v>
      </c>
      <c r="O3126">
        <f t="shared" si="384"/>
        <v>2021</v>
      </c>
      <c r="P3126">
        <f t="shared" si="385"/>
        <v>7</v>
      </c>
      <c r="Q3126" t="str">
        <f t="shared" si="386"/>
        <v>juil</v>
      </c>
      <c r="R3126" t="str">
        <f t="shared" si="387"/>
        <v>Wisconsin</v>
      </c>
      <c r="S3126" t="str">
        <f t="shared" si="388"/>
        <v>2021-07</v>
      </c>
      <c r="T3126">
        <f>IF(AND(COUNTIF(Calculs!$Q$2:$Q$12,$O3126)&gt;0,COUNTIF(Calculs!$S$2:$S$12,$E3126)&gt;0,COUNTIF(Calculs!$U$2:$U$12,$H3126)&gt;0),1,0)</f>
        <v>1</v>
      </c>
      <c r="U3126">
        <f t="shared" si="389"/>
        <v>135000.00000000003</v>
      </c>
      <c r="V3126">
        <f t="shared" si="390"/>
        <v>300</v>
      </c>
      <c r="W3126">
        <f t="shared" si="391"/>
        <v>47250.000000000007</v>
      </c>
    </row>
    <row r="3127" spans="1:23" ht="15.75" customHeight="1" x14ac:dyDescent="0.3">
      <c r="A3127" s="2" t="s">
        <v>29</v>
      </c>
      <c r="B3127" s="2">
        <v>1185732</v>
      </c>
      <c r="C3127" s="3">
        <v>44379</v>
      </c>
      <c r="D3127" s="12" t="str" cm="1">
        <f t="array" ref="D3127">_xlfn.SWITCH(WEEKDAY(C3127,2), 1, "Lundi", 2, "Mardi", 3, "Mercredi", 4, "Jeudi", 5, "Vendredi", 6, "Samedi", 7, "Dimanche", "Erreur")</f>
        <v>Vendredi</v>
      </c>
      <c r="E3127" s="2" t="s">
        <v>35</v>
      </c>
      <c r="F3127" s="2" t="s">
        <v>113</v>
      </c>
      <c r="G3127" s="2" t="s">
        <v>114</v>
      </c>
      <c r="H3127" s="4" t="s">
        <v>19</v>
      </c>
      <c r="I3127" s="5">
        <v>40</v>
      </c>
      <c r="J3127" s="6">
        <v>225</v>
      </c>
      <c r="K3127" s="7">
        <v>90000</v>
      </c>
      <c r="L3127" s="7">
        <v>27000</v>
      </c>
      <c r="M3127" s="8">
        <v>0.3</v>
      </c>
      <c r="N3127" s="2" t="s">
        <v>17</v>
      </c>
      <c r="O3127">
        <f t="shared" si="384"/>
        <v>2021</v>
      </c>
      <c r="P3127">
        <f t="shared" si="385"/>
        <v>7</v>
      </c>
      <c r="Q3127" t="str">
        <f t="shared" si="386"/>
        <v>juil</v>
      </c>
      <c r="R3127" t="str">
        <f t="shared" si="387"/>
        <v>Wisconsin</v>
      </c>
      <c r="S3127" t="str">
        <f t="shared" si="388"/>
        <v>2021-07</v>
      </c>
      <c r="T3127">
        <f>IF(AND(COUNTIF(Calculs!$Q$2:$Q$12,$O3127)&gt;0,COUNTIF(Calculs!$S$2:$S$12,$E3127)&gt;0,COUNTIF(Calculs!$U$2:$U$12,$H3127)&gt;0),1,0)</f>
        <v>1</v>
      </c>
      <c r="U3127">
        <f t="shared" si="389"/>
        <v>90000</v>
      </c>
      <c r="V3127">
        <f t="shared" si="390"/>
        <v>225</v>
      </c>
      <c r="W3127">
        <f t="shared" si="391"/>
        <v>27000</v>
      </c>
    </row>
    <row r="3128" spans="1:23" ht="15.75" customHeight="1" x14ac:dyDescent="0.3">
      <c r="A3128" s="2" t="s">
        <v>29</v>
      </c>
      <c r="B3128" s="2">
        <v>1185732</v>
      </c>
      <c r="C3128" s="3">
        <v>44379</v>
      </c>
      <c r="D3128" s="12" t="str" cm="1">
        <f t="array" ref="D3128">_xlfn.SWITCH(WEEKDAY(C3128,2), 1, "Lundi", 2, "Mardi", 3, "Mercredi", 4, "Jeudi", 5, "Vendredi", 6, "Samedi", 7, "Dimanche", "Erreur")</f>
        <v>Vendredi</v>
      </c>
      <c r="E3128" s="2" t="s">
        <v>35</v>
      </c>
      <c r="F3128" s="2" t="s">
        <v>113</v>
      </c>
      <c r="G3128" s="2" t="s">
        <v>114</v>
      </c>
      <c r="H3128" s="4" t="s">
        <v>20</v>
      </c>
      <c r="I3128" s="5">
        <v>40</v>
      </c>
      <c r="J3128" s="6">
        <v>175</v>
      </c>
      <c r="K3128" s="7">
        <v>70000</v>
      </c>
      <c r="L3128" s="7">
        <v>21000</v>
      </c>
      <c r="M3128" s="8">
        <v>0.3</v>
      </c>
      <c r="N3128" s="2" t="s">
        <v>17</v>
      </c>
      <c r="O3128">
        <f t="shared" si="384"/>
        <v>2021</v>
      </c>
      <c r="P3128">
        <f t="shared" si="385"/>
        <v>7</v>
      </c>
      <c r="Q3128" t="str">
        <f t="shared" si="386"/>
        <v>juil</v>
      </c>
      <c r="R3128" t="str">
        <f t="shared" si="387"/>
        <v>Wisconsin</v>
      </c>
      <c r="S3128" t="str">
        <f t="shared" si="388"/>
        <v>2021-07</v>
      </c>
      <c r="T3128">
        <f>IF(AND(COUNTIF(Calculs!$Q$2:$Q$12,$O3128)&gt;0,COUNTIF(Calculs!$S$2:$S$12,$E3128)&gt;0,COUNTIF(Calculs!$U$2:$U$12,$H3128)&gt;0),1,0)</f>
        <v>1</v>
      </c>
      <c r="U3128">
        <f t="shared" si="389"/>
        <v>70000</v>
      </c>
      <c r="V3128">
        <f t="shared" si="390"/>
        <v>175</v>
      </c>
      <c r="W3128">
        <f t="shared" si="391"/>
        <v>21000</v>
      </c>
    </row>
    <row r="3129" spans="1:23" ht="15.75" customHeight="1" x14ac:dyDescent="0.3">
      <c r="A3129" s="2" t="s">
        <v>29</v>
      </c>
      <c r="B3129" s="2">
        <v>1185732</v>
      </c>
      <c r="C3129" s="3">
        <v>44379</v>
      </c>
      <c r="D3129" s="12" t="str" cm="1">
        <f t="array" ref="D3129">_xlfn.SWITCH(WEEKDAY(C3129,2), 1, "Lundi", 2, "Mardi", 3, "Mercredi", 4, "Jeudi", 5, "Vendredi", 6, "Samedi", 7, "Dimanche", "Erreur")</f>
        <v>Vendredi</v>
      </c>
      <c r="E3129" s="2" t="s">
        <v>35</v>
      </c>
      <c r="F3129" s="2" t="s">
        <v>113</v>
      </c>
      <c r="G3129" s="2" t="s">
        <v>114</v>
      </c>
      <c r="H3129" s="4" t="s">
        <v>21</v>
      </c>
      <c r="I3129" s="5">
        <v>50</v>
      </c>
      <c r="J3129" s="6">
        <v>200</v>
      </c>
      <c r="K3129" s="7">
        <v>100000</v>
      </c>
      <c r="L3129" s="7">
        <v>50000</v>
      </c>
      <c r="M3129" s="8">
        <v>0.5</v>
      </c>
      <c r="N3129" s="2" t="s">
        <v>17</v>
      </c>
      <c r="O3129">
        <f t="shared" si="384"/>
        <v>2021</v>
      </c>
      <c r="P3129">
        <f t="shared" si="385"/>
        <v>7</v>
      </c>
      <c r="Q3129" t="str">
        <f t="shared" si="386"/>
        <v>juil</v>
      </c>
      <c r="R3129" t="str">
        <f t="shared" si="387"/>
        <v>Wisconsin</v>
      </c>
      <c r="S3129" t="str">
        <f t="shared" si="388"/>
        <v>2021-07</v>
      </c>
      <c r="T3129">
        <f>IF(AND(COUNTIF(Calculs!$Q$2:$Q$12,$O3129)&gt;0,COUNTIF(Calculs!$S$2:$S$12,$E3129)&gt;0,COUNTIF(Calculs!$U$2:$U$12,$H3129)&gt;0),1,0)</f>
        <v>1</v>
      </c>
      <c r="U3129">
        <f t="shared" si="389"/>
        <v>100000</v>
      </c>
      <c r="V3129">
        <f t="shared" si="390"/>
        <v>200</v>
      </c>
      <c r="W3129">
        <f t="shared" si="391"/>
        <v>50000</v>
      </c>
    </row>
    <row r="3130" spans="1:23" ht="15.75" customHeight="1" x14ac:dyDescent="0.3">
      <c r="A3130" s="2" t="s">
        <v>29</v>
      </c>
      <c r="B3130" s="2">
        <v>1185732</v>
      </c>
      <c r="C3130" s="3">
        <v>44379</v>
      </c>
      <c r="D3130" s="12" t="str" cm="1">
        <f t="array" ref="D3130">_xlfn.SWITCH(WEEKDAY(C3130,2), 1, "Lundi", 2, "Mardi", 3, "Mercredi", 4, "Jeudi", 5, "Vendredi", 6, "Samedi", 7, "Dimanche", "Erreur")</f>
        <v>Vendredi</v>
      </c>
      <c r="E3130" s="2" t="s">
        <v>35</v>
      </c>
      <c r="F3130" s="2" t="s">
        <v>113</v>
      </c>
      <c r="G3130" s="2" t="s">
        <v>114</v>
      </c>
      <c r="H3130" s="4" t="s">
        <v>22</v>
      </c>
      <c r="I3130" s="5">
        <v>55.000000000000007</v>
      </c>
      <c r="J3130" s="6">
        <v>375</v>
      </c>
      <c r="K3130" s="7">
        <v>206250.00000000003</v>
      </c>
      <c r="L3130" s="7">
        <v>82500.000000000015</v>
      </c>
      <c r="M3130" s="8">
        <v>0.4</v>
      </c>
      <c r="N3130" s="2" t="s">
        <v>17</v>
      </c>
      <c r="O3130">
        <f t="shared" si="384"/>
        <v>2021</v>
      </c>
      <c r="P3130">
        <f t="shared" si="385"/>
        <v>7</v>
      </c>
      <c r="Q3130" t="str">
        <f t="shared" si="386"/>
        <v>juil</v>
      </c>
      <c r="R3130" t="str">
        <f t="shared" si="387"/>
        <v>Wisconsin</v>
      </c>
      <c r="S3130" t="str">
        <f t="shared" si="388"/>
        <v>2021-07</v>
      </c>
      <c r="T3130">
        <f>IF(AND(COUNTIF(Calculs!$Q$2:$Q$12,$O3130)&gt;0,COUNTIF(Calculs!$S$2:$S$12,$E3130)&gt;0,COUNTIF(Calculs!$U$2:$U$12,$H3130)&gt;0),1,0)</f>
        <v>1</v>
      </c>
      <c r="U3130">
        <f t="shared" si="389"/>
        <v>206250.00000000003</v>
      </c>
      <c r="V3130">
        <f t="shared" si="390"/>
        <v>375</v>
      </c>
      <c r="W3130">
        <f t="shared" si="391"/>
        <v>82500.000000000015</v>
      </c>
    </row>
    <row r="3131" spans="1:23" ht="15.75" customHeight="1" x14ac:dyDescent="0.3">
      <c r="A3131" s="2" t="s">
        <v>29</v>
      </c>
      <c r="B3131" s="2">
        <v>1185732</v>
      </c>
      <c r="C3131" s="3">
        <v>44411</v>
      </c>
      <c r="D3131" s="12" t="str" cm="1">
        <f t="array" ref="D3131">_xlfn.SWITCH(WEEKDAY(C3131,2), 1, "Lundi", 2, "Mardi", 3, "Mercredi", 4, "Jeudi", 5, "Vendredi", 6, "Samedi", 7, "Dimanche", "Erreur")</f>
        <v>Mardi</v>
      </c>
      <c r="E3131" s="2" t="s">
        <v>35</v>
      </c>
      <c r="F3131" s="2" t="s">
        <v>113</v>
      </c>
      <c r="G3131" s="2" t="s">
        <v>114</v>
      </c>
      <c r="H3131" s="4" t="s">
        <v>16</v>
      </c>
      <c r="I3131" s="5">
        <v>50</v>
      </c>
      <c r="J3131" s="6">
        <v>525</v>
      </c>
      <c r="K3131" s="7">
        <v>262500</v>
      </c>
      <c r="L3131" s="7">
        <v>78750</v>
      </c>
      <c r="M3131" s="8">
        <v>0.3</v>
      </c>
      <c r="N3131" s="2" t="s">
        <v>17</v>
      </c>
      <c r="O3131">
        <f t="shared" si="384"/>
        <v>2021</v>
      </c>
      <c r="P3131">
        <f t="shared" si="385"/>
        <v>8</v>
      </c>
      <c r="Q3131" t="str">
        <f t="shared" si="386"/>
        <v>août</v>
      </c>
      <c r="R3131" t="str">
        <f t="shared" si="387"/>
        <v>Wisconsin</v>
      </c>
      <c r="S3131" t="str">
        <f t="shared" si="388"/>
        <v>2021-08</v>
      </c>
      <c r="T3131">
        <f>IF(AND(COUNTIF(Calculs!$Q$2:$Q$12,$O3131)&gt;0,COUNTIF(Calculs!$S$2:$S$12,$E3131)&gt;0,COUNTIF(Calculs!$U$2:$U$12,$H3131)&gt;0),1,0)</f>
        <v>1</v>
      </c>
      <c r="U3131">
        <f t="shared" si="389"/>
        <v>262500</v>
      </c>
      <c r="V3131">
        <f t="shared" si="390"/>
        <v>525</v>
      </c>
      <c r="W3131">
        <f t="shared" si="391"/>
        <v>78750</v>
      </c>
    </row>
    <row r="3132" spans="1:23" ht="15.75" customHeight="1" x14ac:dyDescent="0.3">
      <c r="A3132" s="2" t="s">
        <v>29</v>
      </c>
      <c r="B3132" s="2">
        <v>1185732</v>
      </c>
      <c r="C3132" s="3">
        <v>44411</v>
      </c>
      <c r="D3132" s="12" t="str" cm="1">
        <f t="array" ref="D3132">_xlfn.SWITCH(WEEKDAY(C3132,2), 1, "Lundi", 2, "Mardi", 3, "Mercredi", 4, "Jeudi", 5, "Vendredi", 6, "Samedi", 7, "Dimanche", "Erreur")</f>
        <v>Mardi</v>
      </c>
      <c r="E3132" s="2" t="s">
        <v>35</v>
      </c>
      <c r="F3132" s="2" t="s">
        <v>113</v>
      </c>
      <c r="G3132" s="2" t="s">
        <v>114</v>
      </c>
      <c r="H3132" s="4" t="s">
        <v>18</v>
      </c>
      <c r="I3132" s="5">
        <v>45.000000000000007</v>
      </c>
      <c r="J3132" s="6">
        <v>300</v>
      </c>
      <c r="K3132" s="7">
        <v>135000.00000000003</v>
      </c>
      <c r="L3132" s="7">
        <v>47250.000000000007</v>
      </c>
      <c r="M3132" s="8">
        <v>0.35</v>
      </c>
      <c r="N3132" s="2" t="s">
        <v>17</v>
      </c>
      <c r="O3132">
        <f t="shared" si="384"/>
        <v>2021</v>
      </c>
      <c r="P3132">
        <f t="shared" si="385"/>
        <v>8</v>
      </c>
      <c r="Q3132" t="str">
        <f t="shared" si="386"/>
        <v>août</v>
      </c>
      <c r="R3132" t="str">
        <f t="shared" si="387"/>
        <v>Wisconsin</v>
      </c>
      <c r="S3132" t="str">
        <f t="shared" si="388"/>
        <v>2021-08</v>
      </c>
      <c r="T3132">
        <f>IF(AND(COUNTIF(Calculs!$Q$2:$Q$12,$O3132)&gt;0,COUNTIF(Calculs!$S$2:$S$12,$E3132)&gt;0,COUNTIF(Calculs!$U$2:$U$12,$H3132)&gt;0),1,0)</f>
        <v>1</v>
      </c>
      <c r="U3132">
        <f t="shared" si="389"/>
        <v>135000.00000000003</v>
      </c>
      <c r="V3132">
        <f t="shared" si="390"/>
        <v>300</v>
      </c>
      <c r="W3132">
        <f t="shared" si="391"/>
        <v>47250.000000000007</v>
      </c>
    </row>
    <row r="3133" spans="1:23" ht="15.75" customHeight="1" x14ac:dyDescent="0.3">
      <c r="A3133" s="2" t="s">
        <v>29</v>
      </c>
      <c r="B3133" s="2">
        <v>1185732</v>
      </c>
      <c r="C3133" s="3">
        <v>44411</v>
      </c>
      <c r="D3133" s="12" t="str" cm="1">
        <f t="array" ref="D3133">_xlfn.SWITCH(WEEKDAY(C3133,2), 1, "Lundi", 2, "Mardi", 3, "Mercredi", 4, "Jeudi", 5, "Vendredi", 6, "Samedi", 7, "Dimanche", "Erreur")</f>
        <v>Mardi</v>
      </c>
      <c r="E3133" s="2" t="s">
        <v>35</v>
      </c>
      <c r="F3133" s="2" t="s">
        <v>113</v>
      </c>
      <c r="G3133" s="2" t="s">
        <v>114</v>
      </c>
      <c r="H3133" s="4" t="s">
        <v>19</v>
      </c>
      <c r="I3133" s="5">
        <v>40</v>
      </c>
      <c r="J3133" s="6">
        <v>225</v>
      </c>
      <c r="K3133" s="7">
        <v>90000</v>
      </c>
      <c r="L3133" s="7">
        <v>27000</v>
      </c>
      <c r="M3133" s="8">
        <v>0.3</v>
      </c>
      <c r="N3133" s="2" t="s">
        <v>17</v>
      </c>
      <c r="O3133">
        <f t="shared" si="384"/>
        <v>2021</v>
      </c>
      <c r="P3133">
        <f t="shared" si="385"/>
        <v>8</v>
      </c>
      <c r="Q3133" t="str">
        <f t="shared" si="386"/>
        <v>août</v>
      </c>
      <c r="R3133" t="str">
        <f t="shared" si="387"/>
        <v>Wisconsin</v>
      </c>
      <c r="S3133" t="str">
        <f t="shared" si="388"/>
        <v>2021-08</v>
      </c>
      <c r="T3133">
        <f>IF(AND(COUNTIF(Calculs!$Q$2:$Q$12,$O3133)&gt;0,COUNTIF(Calculs!$S$2:$S$12,$E3133)&gt;0,COUNTIF(Calculs!$U$2:$U$12,$H3133)&gt;0),1,0)</f>
        <v>1</v>
      </c>
      <c r="U3133">
        <f t="shared" si="389"/>
        <v>90000</v>
      </c>
      <c r="V3133">
        <f t="shared" si="390"/>
        <v>225</v>
      </c>
      <c r="W3133">
        <f t="shared" si="391"/>
        <v>27000</v>
      </c>
    </row>
    <row r="3134" spans="1:23" ht="15.75" customHeight="1" x14ac:dyDescent="0.3">
      <c r="A3134" s="2" t="s">
        <v>29</v>
      </c>
      <c r="B3134" s="2">
        <v>1185732</v>
      </c>
      <c r="C3134" s="3">
        <v>44411</v>
      </c>
      <c r="D3134" s="12" t="str" cm="1">
        <f t="array" ref="D3134">_xlfn.SWITCH(WEEKDAY(C3134,2), 1, "Lundi", 2, "Mardi", 3, "Mercredi", 4, "Jeudi", 5, "Vendredi", 6, "Samedi", 7, "Dimanche", "Erreur")</f>
        <v>Mardi</v>
      </c>
      <c r="E3134" s="2" t="s">
        <v>35</v>
      </c>
      <c r="F3134" s="2" t="s">
        <v>113</v>
      </c>
      <c r="G3134" s="2" t="s">
        <v>114</v>
      </c>
      <c r="H3134" s="4" t="s">
        <v>20</v>
      </c>
      <c r="I3134" s="5">
        <v>40</v>
      </c>
      <c r="J3134" s="6">
        <v>200</v>
      </c>
      <c r="K3134" s="7">
        <v>80000</v>
      </c>
      <c r="L3134" s="7">
        <v>24000</v>
      </c>
      <c r="M3134" s="8">
        <v>0.3</v>
      </c>
      <c r="N3134" s="2" t="s">
        <v>17</v>
      </c>
      <c r="O3134">
        <f t="shared" si="384"/>
        <v>2021</v>
      </c>
      <c r="P3134">
        <f t="shared" si="385"/>
        <v>8</v>
      </c>
      <c r="Q3134" t="str">
        <f t="shared" si="386"/>
        <v>août</v>
      </c>
      <c r="R3134" t="str">
        <f t="shared" si="387"/>
        <v>Wisconsin</v>
      </c>
      <c r="S3134" t="str">
        <f t="shared" si="388"/>
        <v>2021-08</v>
      </c>
      <c r="T3134">
        <f>IF(AND(COUNTIF(Calculs!$Q$2:$Q$12,$O3134)&gt;0,COUNTIF(Calculs!$S$2:$S$12,$E3134)&gt;0,COUNTIF(Calculs!$U$2:$U$12,$H3134)&gt;0),1,0)</f>
        <v>1</v>
      </c>
      <c r="U3134">
        <f t="shared" si="389"/>
        <v>80000</v>
      </c>
      <c r="V3134">
        <f t="shared" si="390"/>
        <v>200</v>
      </c>
      <c r="W3134">
        <f t="shared" si="391"/>
        <v>24000</v>
      </c>
    </row>
    <row r="3135" spans="1:23" ht="15.75" customHeight="1" x14ac:dyDescent="0.3">
      <c r="A3135" s="2" t="s">
        <v>29</v>
      </c>
      <c r="B3135" s="2">
        <v>1185732</v>
      </c>
      <c r="C3135" s="3">
        <v>44411</v>
      </c>
      <c r="D3135" s="12" t="str" cm="1">
        <f t="array" ref="D3135">_xlfn.SWITCH(WEEKDAY(C3135,2), 1, "Lundi", 2, "Mardi", 3, "Mercredi", 4, "Jeudi", 5, "Vendredi", 6, "Samedi", 7, "Dimanche", "Erreur")</f>
        <v>Mardi</v>
      </c>
      <c r="E3135" s="2" t="s">
        <v>35</v>
      </c>
      <c r="F3135" s="2" t="s">
        <v>113</v>
      </c>
      <c r="G3135" s="2" t="s">
        <v>114</v>
      </c>
      <c r="H3135" s="4" t="s">
        <v>21</v>
      </c>
      <c r="I3135" s="5">
        <v>50</v>
      </c>
      <c r="J3135" s="6">
        <v>175</v>
      </c>
      <c r="K3135" s="7">
        <v>87500</v>
      </c>
      <c r="L3135" s="7">
        <v>43750</v>
      </c>
      <c r="M3135" s="8">
        <v>0.5</v>
      </c>
      <c r="N3135" s="2" t="s">
        <v>17</v>
      </c>
      <c r="O3135">
        <f t="shared" si="384"/>
        <v>2021</v>
      </c>
      <c r="P3135">
        <f t="shared" si="385"/>
        <v>8</v>
      </c>
      <c r="Q3135" t="str">
        <f t="shared" si="386"/>
        <v>août</v>
      </c>
      <c r="R3135" t="str">
        <f t="shared" si="387"/>
        <v>Wisconsin</v>
      </c>
      <c r="S3135" t="str">
        <f t="shared" si="388"/>
        <v>2021-08</v>
      </c>
      <c r="T3135">
        <f>IF(AND(COUNTIF(Calculs!$Q$2:$Q$12,$O3135)&gt;0,COUNTIF(Calculs!$S$2:$S$12,$E3135)&gt;0,COUNTIF(Calculs!$U$2:$U$12,$H3135)&gt;0),1,0)</f>
        <v>1</v>
      </c>
      <c r="U3135">
        <f t="shared" si="389"/>
        <v>87500</v>
      </c>
      <c r="V3135">
        <f t="shared" si="390"/>
        <v>175</v>
      </c>
      <c r="W3135">
        <f t="shared" si="391"/>
        <v>43750</v>
      </c>
    </row>
    <row r="3136" spans="1:23" ht="15.75" customHeight="1" x14ac:dyDescent="0.3">
      <c r="A3136" s="2" t="s">
        <v>29</v>
      </c>
      <c r="B3136" s="2">
        <v>1185732</v>
      </c>
      <c r="C3136" s="3">
        <v>44411</v>
      </c>
      <c r="D3136" s="12" t="str" cm="1">
        <f t="array" ref="D3136">_xlfn.SWITCH(WEEKDAY(C3136,2), 1, "Lundi", 2, "Mardi", 3, "Mercredi", 4, "Jeudi", 5, "Vendredi", 6, "Samedi", 7, "Dimanche", "Erreur")</f>
        <v>Mardi</v>
      </c>
      <c r="E3136" s="2" t="s">
        <v>35</v>
      </c>
      <c r="F3136" s="2" t="s">
        <v>113</v>
      </c>
      <c r="G3136" s="2" t="s">
        <v>114</v>
      </c>
      <c r="H3136" s="4" t="s">
        <v>22</v>
      </c>
      <c r="I3136" s="5">
        <v>55.000000000000007</v>
      </c>
      <c r="J3136" s="6">
        <v>350</v>
      </c>
      <c r="K3136" s="7">
        <v>192500.00000000003</v>
      </c>
      <c r="L3136" s="7">
        <v>77000.000000000015</v>
      </c>
      <c r="M3136" s="8">
        <v>0.4</v>
      </c>
      <c r="N3136" s="2" t="s">
        <v>17</v>
      </c>
      <c r="O3136">
        <f t="shared" si="384"/>
        <v>2021</v>
      </c>
      <c r="P3136">
        <f t="shared" si="385"/>
        <v>8</v>
      </c>
      <c r="Q3136" t="str">
        <f t="shared" si="386"/>
        <v>août</v>
      </c>
      <c r="R3136" t="str">
        <f t="shared" si="387"/>
        <v>Wisconsin</v>
      </c>
      <c r="S3136" t="str">
        <f t="shared" si="388"/>
        <v>2021-08</v>
      </c>
      <c r="T3136">
        <f>IF(AND(COUNTIF(Calculs!$Q$2:$Q$12,$O3136)&gt;0,COUNTIF(Calculs!$S$2:$S$12,$E3136)&gt;0,COUNTIF(Calculs!$U$2:$U$12,$H3136)&gt;0),1,0)</f>
        <v>1</v>
      </c>
      <c r="U3136">
        <f t="shared" si="389"/>
        <v>192500.00000000003</v>
      </c>
      <c r="V3136">
        <f t="shared" si="390"/>
        <v>350</v>
      </c>
      <c r="W3136">
        <f t="shared" si="391"/>
        <v>77000.000000000015</v>
      </c>
    </row>
    <row r="3137" spans="1:23" ht="15.75" customHeight="1" x14ac:dyDescent="0.3">
      <c r="A3137" s="2" t="s">
        <v>29</v>
      </c>
      <c r="B3137" s="2">
        <v>1185732</v>
      </c>
      <c r="C3137" s="3">
        <v>44443</v>
      </c>
      <c r="D3137" s="12" t="str" cm="1">
        <f t="array" ref="D3137">_xlfn.SWITCH(WEEKDAY(C3137,2), 1, "Lundi", 2, "Mardi", 3, "Mercredi", 4, "Jeudi", 5, "Vendredi", 6, "Samedi", 7, "Dimanche", "Erreur")</f>
        <v>Samedi</v>
      </c>
      <c r="E3137" s="2" t="s">
        <v>35</v>
      </c>
      <c r="F3137" s="2" t="s">
        <v>113</v>
      </c>
      <c r="G3137" s="2" t="s">
        <v>114</v>
      </c>
      <c r="H3137" s="4" t="s">
        <v>16</v>
      </c>
      <c r="I3137" s="5">
        <v>35</v>
      </c>
      <c r="J3137" s="6">
        <v>475</v>
      </c>
      <c r="K3137" s="7">
        <v>166250</v>
      </c>
      <c r="L3137" s="7">
        <v>49875</v>
      </c>
      <c r="M3137" s="8">
        <v>0.3</v>
      </c>
      <c r="N3137" s="2" t="s">
        <v>17</v>
      </c>
      <c r="O3137">
        <f t="shared" si="384"/>
        <v>2021</v>
      </c>
      <c r="P3137">
        <f t="shared" si="385"/>
        <v>9</v>
      </c>
      <c r="Q3137" t="str">
        <f t="shared" si="386"/>
        <v>sept</v>
      </c>
      <c r="R3137" t="str">
        <f t="shared" si="387"/>
        <v>Wisconsin</v>
      </c>
      <c r="S3137" t="str">
        <f t="shared" si="388"/>
        <v>2021-09</v>
      </c>
      <c r="T3137">
        <f>IF(AND(COUNTIF(Calculs!$Q$2:$Q$12,$O3137)&gt;0,COUNTIF(Calculs!$S$2:$S$12,$E3137)&gt;0,COUNTIF(Calculs!$U$2:$U$12,$H3137)&gt;0),1,0)</f>
        <v>1</v>
      </c>
      <c r="U3137">
        <f t="shared" si="389"/>
        <v>166250</v>
      </c>
      <c r="V3137">
        <f t="shared" si="390"/>
        <v>475</v>
      </c>
      <c r="W3137">
        <f t="shared" si="391"/>
        <v>49875</v>
      </c>
    </row>
    <row r="3138" spans="1:23" ht="15.75" customHeight="1" x14ac:dyDescent="0.3">
      <c r="A3138" s="2" t="s">
        <v>29</v>
      </c>
      <c r="B3138" s="2">
        <v>1185732</v>
      </c>
      <c r="C3138" s="3">
        <v>44443</v>
      </c>
      <c r="D3138" s="12" t="str" cm="1">
        <f t="array" ref="D3138">_xlfn.SWITCH(WEEKDAY(C3138,2), 1, "Lundi", 2, "Mardi", 3, "Mercredi", 4, "Jeudi", 5, "Vendredi", 6, "Samedi", 7, "Dimanche", "Erreur")</f>
        <v>Samedi</v>
      </c>
      <c r="E3138" s="2" t="s">
        <v>35</v>
      </c>
      <c r="F3138" s="2" t="s">
        <v>113</v>
      </c>
      <c r="G3138" s="2" t="s">
        <v>114</v>
      </c>
      <c r="H3138" s="4" t="s">
        <v>18</v>
      </c>
      <c r="I3138" s="5">
        <v>30.000000000000011</v>
      </c>
      <c r="J3138" s="6">
        <v>250</v>
      </c>
      <c r="K3138" s="7">
        <v>75000.000000000029</v>
      </c>
      <c r="L3138" s="7">
        <v>26250.000000000007</v>
      </c>
      <c r="M3138" s="8">
        <v>0.35</v>
      </c>
      <c r="N3138" s="2" t="s">
        <v>17</v>
      </c>
      <c r="O3138">
        <f t="shared" si="384"/>
        <v>2021</v>
      </c>
      <c r="P3138">
        <f t="shared" si="385"/>
        <v>9</v>
      </c>
      <c r="Q3138" t="str">
        <f t="shared" si="386"/>
        <v>sept</v>
      </c>
      <c r="R3138" t="str">
        <f t="shared" si="387"/>
        <v>Wisconsin</v>
      </c>
      <c r="S3138" t="str">
        <f t="shared" si="388"/>
        <v>2021-09</v>
      </c>
      <c r="T3138">
        <f>IF(AND(COUNTIF(Calculs!$Q$2:$Q$12,$O3138)&gt;0,COUNTIF(Calculs!$S$2:$S$12,$E3138)&gt;0,COUNTIF(Calculs!$U$2:$U$12,$H3138)&gt;0),1,0)</f>
        <v>1</v>
      </c>
      <c r="U3138">
        <f t="shared" si="389"/>
        <v>75000.000000000029</v>
      </c>
      <c r="V3138">
        <f t="shared" si="390"/>
        <v>250</v>
      </c>
      <c r="W3138">
        <f t="shared" si="391"/>
        <v>26250.000000000007</v>
      </c>
    </row>
    <row r="3139" spans="1:23" ht="15.75" customHeight="1" x14ac:dyDescent="0.3">
      <c r="A3139" s="2" t="s">
        <v>29</v>
      </c>
      <c r="B3139" s="2">
        <v>1185732</v>
      </c>
      <c r="C3139" s="3">
        <v>44443</v>
      </c>
      <c r="D3139" s="12" t="str" cm="1">
        <f t="array" ref="D3139">_xlfn.SWITCH(WEEKDAY(C3139,2), 1, "Lundi", 2, "Mardi", 3, "Mercredi", 4, "Jeudi", 5, "Vendredi", 6, "Samedi", 7, "Dimanche", "Erreur")</f>
        <v>Samedi</v>
      </c>
      <c r="E3139" s="2" t="s">
        <v>35</v>
      </c>
      <c r="F3139" s="2" t="s">
        <v>113</v>
      </c>
      <c r="G3139" s="2" t="s">
        <v>114</v>
      </c>
      <c r="H3139" s="4" t="s">
        <v>19</v>
      </c>
      <c r="I3139" s="5">
        <v>25.000000000000007</v>
      </c>
      <c r="J3139" s="6">
        <v>150</v>
      </c>
      <c r="K3139" s="7">
        <v>37500.000000000007</v>
      </c>
      <c r="L3139" s="7">
        <v>11250.000000000002</v>
      </c>
      <c r="M3139" s="8">
        <v>0.3</v>
      </c>
      <c r="N3139" s="2" t="s">
        <v>17</v>
      </c>
      <c r="O3139">
        <f t="shared" ref="O3139:O3202" si="392">YEAR($C3139)</f>
        <v>2021</v>
      </c>
      <c r="P3139">
        <f t="shared" ref="P3139:P3202" si="393">MONTH($C3139)</f>
        <v>9</v>
      </c>
      <c r="Q3139" t="str">
        <f t="shared" ref="Q3139:Q3202" si="394">TEXT($C3139,"mmm")</f>
        <v>sept</v>
      </c>
      <c r="R3139" t="str">
        <f t="shared" ref="R3139:R3202" si="395">SUBSTITUTE(SUBSTITUTE($F3139,"Sud ","South "),"Ouest ","West ")</f>
        <v>Wisconsin</v>
      </c>
      <c r="S3139" t="str">
        <f t="shared" ref="S3139:S3202" si="396">TEXT($C3139,"aaaa-mm")</f>
        <v>2021-09</v>
      </c>
      <c r="T3139">
        <f>IF(AND(COUNTIF(Calculs!$Q$2:$Q$12,$O3139)&gt;0,COUNTIF(Calculs!$S$2:$S$12,$E3139)&gt;0,COUNTIF(Calculs!$U$2:$U$12,$H3139)&gt;0),1,0)</f>
        <v>1</v>
      </c>
      <c r="U3139">
        <f t="shared" ref="U3139:U3202" si="397">$K3139*$T3139</f>
        <v>37500.000000000007</v>
      </c>
      <c r="V3139">
        <f t="shared" ref="V3139:V3202" si="398">$J3139*$T3139</f>
        <v>150</v>
      </c>
      <c r="W3139">
        <f t="shared" ref="W3139:W3202" si="399">$L3139*$T3139</f>
        <v>11250.000000000002</v>
      </c>
    </row>
    <row r="3140" spans="1:23" ht="15.75" customHeight="1" x14ac:dyDescent="0.3">
      <c r="A3140" s="2" t="s">
        <v>29</v>
      </c>
      <c r="B3140" s="2">
        <v>1185732</v>
      </c>
      <c r="C3140" s="3">
        <v>44443</v>
      </c>
      <c r="D3140" s="12" t="str" cm="1">
        <f t="array" ref="D3140">_xlfn.SWITCH(WEEKDAY(C3140,2), 1, "Lundi", 2, "Mardi", 3, "Mercredi", 4, "Jeudi", 5, "Vendredi", 6, "Samedi", 7, "Dimanche", "Erreur")</f>
        <v>Samedi</v>
      </c>
      <c r="E3140" s="2" t="s">
        <v>35</v>
      </c>
      <c r="F3140" s="2" t="s">
        <v>113</v>
      </c>
      <c r="G3140" s="2" t="s">
        <v>114</v>
      </c>
      <c r="H3140" s="4" t="s">
        <v>20</v>
      </c>
      <c r="I3140" s="5">
        <v>25.000000000000007</v>
      </c>
      <c r="J3140" s="6">
        <v>125</v>
      </c>
      <c r="K3140" s="7">
        <v>31250.000000000007</v>
      </c>
      <c r="L3140" s="7">
        <v>9375.0000000000018</v>
      </c>
      <c r="M3140" s="8">
        <v>0.3</v>
      </c>
      <c r="N3140" s="2" t="s">
        <v>17</v>
      </c>
      <c r="O3140">
        <f t="shared" si="392"/>
        <v>2021</v>
      </c>
      <c r="P3140">
        <f t="shared" si="393"/>
        <v>9</v>
      </c>
      <c r="Q3140" t="str">
        <f t="shared" si="394"/>
        <v>sept</v>
      </c>
      <c r="R3140" t="str">
        <f t="shared" si="395"/>
        <v>Wisconsin</v>
      </c>
      <c r="S3140" t="str">
        <f t="shared" si="396"/>
        <v>2021-09</v>
      </c>
      <c r="T3140">
        <f>IF(AND(COUNTIF(Calculs!$Q$2:$Q$12,$O3140)&gt;0,COUNTIF(Calculs!$S$2:$S$12,$E3140)&gt;0,COUNTIF(Calculs!$U$2:$U$12,$H3140)&gt;0),1,0)</f>
        <v>1</v>
      </c>
      <c r="U3140">
        <f t="shared" si="397"/>
        <v>31250.000000000007</v>
      </c>
      <c r="V3140">
        <f t="shared" si="398"/>
        <v>125</v>
      </c>
      <c r="W3140">
        <f t="shared" si="399"/>
        <v>9375.0000000000018</v>
      </c>
    </row>
    <row r="3141" spans="1:23" ht="15.75" customHeight="1" x14ac:dyDescent="0.3">
      <c r="A3141" s="2" t="s">
        <v>29</v>
      </c>
      <c r="B3141" s="2">
        <v>1185732</v>
      </c>
      <c r="C3141" s="3">
        <v>44443</v>
      </c>
      <c r="D3141" s="12" t="str" cm="1">
        <f t="array" ref="D3141">_xlfn.SWITCH(WEEKDAY(C3141,2), 1, "Lundi", 2, "Mardi", 3, "Mercredi", 4, "Jeudi", 5, "Vendredi", 6, "Samedi", 7, "Dimanche", "Erreur")</f>
        <v>Samedi</v>
      </c>
      <c r="E3141" s="2" t="s">
        <v>35</v>
      </c>
      <c r="F3141" s="2" t="s">
        <v>113</v>
      </c>
      <c r="G3141" s="2" t="s">
        <v>114</v>
      </c>
      <c r="H3141" s="4" t="s">
        <v>21</v>
      </c>
      <c r="I3141" s="5">
        <v>35</v>
      </c>
      <c r="J3141" s="6">
        <v>125</v>
      </c>
      <c r="K3141" s="7">
        <v>43750</v>
      </c>
      <c r="L3141" s="7">
        <v>21875</v>
      </c>
      <c r="M3141" s="8">
        <v>0.5</v>
      </c>
      <c r="N3141" s="2" t="s">
        <v>17</v>
      </c>
      <c r="O3141">
        <f t="shared" si="392"/>
        <v>2021</v>
      </c>
      <c r="P3141">
        <f t="shared" si="393"/>
        <v>9</v>
      </c>
      <c r="Q3141" t="str">
        <f t="shared" si="394"/>
        <v>sept</v>
      </c>
      <c r="R3141" t="str">
        <f t="shared" si="395"/>
        <v>Wisconsin</v>
      </c>
      <c r="S3141" t="str">
        <f t="shared" si="396"/>
        <v>2021-09</v>
      </c>
      <c r="T3141">
        <f>IF(AND(COUNTIF(Calculs!$Q$2:$Q$12,$O3141)&gt;0,COUNTIF(Calculs!$S$2:$S$12,$E3141)&gt;0,COUNTIF(Calculs!$U$2:$U$12,$H3141)&gt;0),1,0)</f>
        <v>1</v>
      </c>
      <c r="U3141">
        <f t="shared" si="397"/>
        <v>43750</v>
      </c>
      <c r="V3141">
        <f t="shared" si="398"/>
        <v>125</v>
      </c>
      <c r="W3141">
        <f t="shared" si="399"/>
        <v>21875</v>
      </c>
    </row>
    <row r="3142" spans="1:23" ht="15.75" customHeight="1" x14ac:dyDescent="0.3">
      <c r="A3142" s="2" t="s">
        <v>29</v>
      </c>
      <c r="B3142" s="2">
        <v>1185732</v>
      </c>
      <c r="C3142" s="3">
        <v>44443</v>
      </c>
      <c r="D3142" s="12" t="str" cm="1">
        <f t="array" ref="D3142">_xlfn.SWITCH(WEEKDAY(C3142,2), 1, "Lundi", 2, "Mardi", 3, "Mercredi", 4, "Jeudi", 5, "Vendredi", 6, "Samedi", 7, "Dimanche", "Erreur")</f>
        <v>Samedi</v>
      </c>
      <c r="E3142" s="2" t="s">
        <v>35</v>
      </c>
      <c r="F3142" s="2" t="s">
        <v>113</v>
      </c>
      <c r="G3142" s="2" t="s">
        <v>114</v>
      </c>
      <c r="H3142" s="4" t="s">
        <v>22</v>
      </c>
      <c r="I3142" s="5">
        <v>40</v>
      </c>
      <c r="J3142" s="6">
        <v>200</v>
      </c>
      <c r="K3142" s="7">
        <v>80000</v>
      </c>
      <c r="L3142" s="7">
        <v>32000</v>
      </c>
      <c r="M3142" s="8">
        <v>0.4</v>
      </c>
      <c r="N3142" s="2" t="s">
        <v>17</v>
      </c>
      <c r="O3142">
        <f t="shared" si="392"/>
        <v>2021</v>
      </c>
      <c r="P3142">
        <f t="shared" si="393"/>
        <v>9</v>
      </c>
      <c r="Q3142" t="str">
        <f t="shared" si="394"/>
        <v>sept</v>
      </c>
      <c r="R3142" t="str">
        <f t="shared" si="395"/>
        <v>Wisconsin</v>
      </c>
      <c r="S3142" t="str">
        <f t="shared" si="396"/>
        <v>2021-09</v>
      </c>
      <c r="T3142">
        <f>IF(AND(COUNTIF(Calculs!$Q$2:$Q$12,$O3142)&gt;0,COUNTIF(Calculs!$S$2:$S$12,$E3142)&gt;0,COUNTIF(Calculs!$U$2:$U$12,$H3142)&gt;0),1,0)</f>
        <v>1</v>
      </c>
      <c r="U3142">
        <f t="shared" si="397"/>
        <v>80000</v>
      </c>
      <c r="V3142">
        <f t="shared" si="398"/>
        <v>200</v>
      </c>
      <c r="W3142">
        <f t="shared" si="399"/>
        <v>32000</v>
      </c>
    </row>
    <row r="3143" spans="1:23" ht="15.75" customHeight="1" x14ac:dyDescent="0.3">
      <c r="A3143" s="2" t="s">
        <v>29</v>
      </c>
      <c r="B3143" s="2">
        <v>1185732</v>
      </c>
      <c r="C3143" s="3">
        <v>44472</v>
      </c>
      <c r="D3143" s="12" t="str" cm="1">
        <f t="array" ref="D3143">_xlfn.SWITCH(WEEKDAY(C3143,2), 1, "Lundi", 2, "Mardi", 3, "Mercredi", 4, "Jeudi", 5, "Vendredi", 6, "Samedi", 7, "Dimanche", "Erreur")</f>
        <v>Dimanche</v>
      </c>
      <c r="E3143" s="2" t="s">
        <v>35</v>
      </c>
      <c r="F3143" s="2" t="s">
        <v>113</v>
      </c>
      <c r="G3143" s="2" t="s">
        <v>114</v>
      </c>
      <c r="H3143" s="4" t="s">
        <v>16</v>
      </c>
      <c r="I3143" s="5">
        <v>44.999999999999993</v>
      </c>
      <c r="J3143" s="6">
        <v>375</v>
      </c>
      <c r="K3143" s="7">
        <v>168749.99999999997</v>
      </c>
      <c r="L3143" s="7">
        <v>50624.999999999993</v>
      </c>
      <c r="M3143" s="8">
        <v>0.3</v>
      </c>
      <c r="N3143" s="2" t="s">
        <v>17</v>
      </c>
      <c r="O3143">
        <f t="shared" si="392"/>
        <v>2021</v>
      </c>
      <c r="P3143">
        <f t="shared" si="393"/>
        <v>10</v>
      </c>
      <c r="Q3143" t="str">
        <f t="shared" si="394"/>
        <v>oct</v>
      </c>
      <c r="R3143" t="str">
        <f t="shared" si="395"/>
        <v>Wisconsin</v>
      </c>
      <c r="S3143" t="str">
        <f t="shared" si="396"/>
        <v>2021-10</v>
      </c>
      <c r="T3143">
        <f>IF(AND(COUNTIF(Calculs!$Q$2:$Q$12,$O3143)&gt;0,COUNTIF(Calculs!$S$2:$S$12,$E3143)&gt;0,COUNTIF(Calculs!$U$2:$U$12,$H3143)&gt;0),1,0)</f>
        <v>1</v>
      </c>
      <c r="U3143">
        <f t="shared" si="397"/>
        <v>168749.99999999997</v>
      </c>
      <c r="V3143">
        <f t="shared" si="398"/>
        <v>375</v>
      </c>
      <c r="W3143">
        <f t="shared" si="399"/>
        <v>50624.999999999993</v>
      </c>
    </row>
    <row r="3144" spans="1:23" ht="15.75" customHeight="1" x14ac:dyDescent="0.3">
      <c r="A3144" s="2" t="s">
        <v>29</v>
      </c>
      <c r="B3144" s="2">
        <v>1185732</v>
      </c>
      <c r="C3144" s="3">
        <v>44472</v>
      </c>
      <c r="D3144" s="12" t="str" cm="1">
        <f t="array" ref="D3144">_xlfn.SWITCH(WEEKDAY(C3144,2), 1, "Lundi", 2, "Mardi", 3, "Mercredi", 4, "Jeudi", 5, "Vendredi", 6, "Samedi", 7, "Dimanche", "Erreur")</f>
        <v>Dimanche</v>
      </c>
      <c r="E3144" s="2" t="s">
        <v>35</v>
      </c>
      <c r="F3144" s="2" t="s">
        <v>113</v>
      </c>
      <c r="G3144" s="2" t="s">
        <v>114</v>
      </c>
      <c r="H3144" s="4" t="s">
        <v>18</v>
      </c>
      <c r="I3144" s="5">
        <v>35</v>
      </c>
      <c r="J3144" s="6">
        <v>225</v>
      </c>
      <c r="K3144" s="7">
        <v>78750</v>
      </c>
      <c r="L3144" s="7">
        <v>27562.5</v>
      </c>
      <c r="M3144" s="8">
        <v>0.35</v>
      </c>
      <c r="N3144" s="2" t="s">
        <v>17</v>
      </c>
      <c r="O3144">
        <f t="shared" si="392"/>
        <v>2021</v>
      </c>
      <c r="P3144">
        <f t="shared" si="393"/>
        <v>10</v>
      </c>
      <c r="Q3144" t="str">
        <f t="shared" si="394"/>
        <v>oct</v>
      </c>
      <c r="R3144" t="str">
        <f t="shared" si="395"/>
        <v>Wisconsin</v>
      </c>
      <c r="S3144" t="str">
        <f t="shared" si="396"/>
        <v>2021-10</v>
      </c>
      <c r="T3144">
        <f>IF(AND(COUNTIF(Calculs!$Q$2:$Q$12,$O3144)&gt;0,COUNTIF(Calculs!$S$2:$S$12,$E3144)&gt;0,COUNTIF(Calculs!$U$2:$U$12,$H3144)&gt;0),1,0)</f>
        <v>1</v>
      </c>
      <c r="U3144">
        <f t="shared" si="397"/>
        <v>78750</v>
      </c>
      <c r="V3144">
        <f t="shared" si="398"/>
        <v>225</v>
      </c>
      <c r="W3144">
        <f t="shared" si="399"/>
        <v>27562.5</v>
      </c>
    </row>
    <row r="3145" spans="1:23" ht="15.75" customHeight="1" x14ac:dyDescent="0.3">
      <c r="A3145" s="2" t="s">
        <v>29</v>
      </c>
      <c r="B3145" s="2">
        <v>1185732</v>
      </c>
      <c r="C3145" s="3">
        <v>44472</v>
      </c>
      <c r="D3145" s="12" t="str" cm="1">
        <f t="array" ref="D3145">_xlfn.SWITCH(WEEKDAY(C3145,2), 1, "Lundi", 2, "Mardi", 3, "Mercredi", 4, "Jeudi", 5, "Vendredi", 6, "Samedi", 7, "Dimanche", "Erreur")</f>
        <v>Dimanche</v>
      </c>
      <c r="E3145" s="2" t="s">
        <v>35</v>
      </c>
      <c r="F3145" s="2" t="s">
        <v>113</v>
      </c>
      <c r="G3145" s="2" t="s">
        <v>114</v>
      </c>
      <c r="H3145" s="4" t="s">
        <v>19</v>
      </c>
      <c r="I3145" s="5">
        <v>35</v>
      </c>
      <c r="J3145" s="6">
        <v>125</v>
      </c>
      <c r="K3145" s="7">
        <v>43750</v>
      </c>
      <c r="L3145" s="7">
        <v>13125</v>
      </c>
      <c r="M3145" s="8">
        <v>0.3</v>
      </c>
      <c r="N3145" s="2" t="s">
        <v>17</v>
      </c>
      <c r="O3145">
        <f t="shared" si="392"/>
        <v>2021</v>
      </c>
      <c r="P3145">
        <f t="shared" si="393"/>
        <v>10</v>
      </c>
      <c r="Q3145" t="str">
        <f t="shared" si="394"/>
        <v>oct</v>
      </c>
      <c r="R3145" t="str">
        <f t="shared" si="395"/>
        <v>Wisconsin</v>
      </c>
      <c r="S3145" t="str">
        <f t="shared" si="396"/>
        <v>2021-10</v>
      </c>
      <c r="T3145">
        <f>IF(AND(COUNTIF(Calculs!$Q$2:$Q$12,$O3145)&gt;0,COUNTIF(Calculs!$S$2:$S$12,$E3145)&gt;0,COUNTIF(Calculs!$U$2:$U$12,$H3145)&gt;0),1,0)</f>
        <v>1</v>
      </c>
      <c r="U3145">
        <f t="shared" si="397"/>
        <v>43750</v>
      </c>
      <c r="V3145">
        <f t="shared" si="398"/>
        <v>125</v>
      </c>
      <c r="W3145">
        <f t="shared" si="399"/>
        <v>13125</v>
      </c>
    </row>
    <row r="3146" spans="1:23" ht="15.75" customHeight="1" x14ac:dyDescent="0.3">
      <c r="A3146" s="2" t="s">
        <v>29</v>
      </c>
      <c r="B3146" s="2">
        <v>1185732</v>
      </c>
      <c r="C3146" s="3">
        <v>44472</v>
      </c>
      <c r="D3146" s="12" t="str" cm="1">
        <f t="array" ref="D3146">_xlfn.SWITCH(WEEKDAY(C3146,2), 1, "Lundi", 2, "Mardi", 3, "Mercredi", 4, "Jeudi", 5, "Vendredi", 6, "Samedi", 7, "Dimanche", "Erreur")</f>
        <v>Dimanche</v>
      </c>
      <c r="E3146" s="2" t="s">
        <v>35</v>
      </c>
      <c r="F3146" s="2" t="s">
        <v>113</v>
      </c>
      <c r="G3146" s="2" t="s">
        <v>114</v>
      </c>
      <c r="H3146" s="4" t="s">
        <v>20</v>
      </c>
      <c r="I3146" s="5">
        <v>35</v>
      </c>
      <c r="J3146" s="6">
        <v>125</v>
      </c>
      <c r="K3146" s="7">
        <v>43750</v>
      </c>
      <c r="L3146" s="7">
        <v>13125</v>
      </c>
      <c r="M3146" s="8">
        <v>0.3</v>
      </c>
      <c r="N3146" s="2" t="s">
        <v>17</v>
      </c>
      <c r="O3146">
        <f t="shared" si="392"/>
        <v>2021</v>
      </c>
      <c r="P3146">
        <f t="shared" si="393"/>
        <v>10</v>
      </c>
      <c r="Q3146" t="str">
        <f t="shared" si="394"/>
        <v>oct</v>
      </c>
      <c r="R3146" t="str">
        <f t="shared" si="395"/>
        <v>Wisconsin</v>
      </c>
      <c r="S3146" t="str">
        <f t="shared" si="396"/>
        <v>2021-10</v>
      </c>
      <c r="T3146">
        <f>IF(AND(COUNTIF(Calculs!$Q$2:$Q$12,$O3146)&gt;0,COUNTIF(Calculs!$S$2:$S$12,$E3146)&gt;0,COUNTIF(Calculs!$U$2:$U$12,$H3146)&gt;0),1,0)</f>
        <v>1</v>
      </c>
      <c r="U3146">
        <f t="shared" si="397"/>
        <v>43750</v>
      </c>
      <c r="V3146">
        <f t="shared" si="398"/>
        <v>125</v>
      </c>
      <c r="W3146">
        <f t="shared" si="399"/>
        <v>13125</v>
      </c>
    </row>
    <row r="3147" spans="1:23" ht="15.75" customHeight="1" x14ac:dyDescent="0.3">
      <c r="A3147" s="2" t="s">
        <v>29</v>
      </c>
      <c r="B3147" s="2">
        <v>1185732</v>
      </c>
      <c r="C3147" s="3">
        <v>44472</v>
      </c>
      <c r="D3147" s="12" t="str" cm="1">
        <f t="array" ref="D3147">_xlfn.SWITCH(WEEKDAY(C3147,2), 1, "Lundi", 2, "Mardi", 3, "Mercredi", 4, "Jeudi", 5, "Vendredi", 6, "Samedi", 7, "Dimanche", "Erreur")</f>
        <v>Dimanche</v>
      </c>
      <c r="E3147" s="2" t="s">
        <v>35</v>
      </c>
      <c r="F3147" s="2" t="s">
        <v>113</v>
      </c>
      <c r="G3147" s="2" t="s">
        <v>114</v>
      </c>
      <c r="H3147" s="4" t="s">
        <v>21</v>
      </c>
      <c r="I3147" s="5">
        <v>44.999999999999993</v>
      </c>
      <c r="J3147" s="6">
        <v>125</v>
      </c>
      <c r="K3147" s="7">
        <v>56249.999999999993</v>
      </c>
      <c r="L3147" s="7">
        <v>28124.999999999996</v>
      </c>
      <c r="M3147" s="8">
        <v>0.5</v>
      </c>
      <c r="N3147" s="2" t="s">
        <v>17</v>
      </c>
      <c r="O3147">
        <f t="shared" si="392"/>
        <v>2021</v>
      </c>
      <c r="P3147">
        <f t="shared" si="393"/>
        <v>10</v>
      </c>
      <c r="Q3147" t="str">
        <f t="shared" si="394"/>
        <v>oct</v>
      </c>
      <c r="R3147" t="str">
        <f t="shared" si="395"/>
        <v>Wisconsin</v>
      </c>
      <c r="S3147" t="str">
        <f t="shared" si="396"/>
        <v>2021-10</v>
      </c>
      <c r="T3147">
        <f>IF(AND(COUNTIF(Calculs!$Q$2:$Q$12,$O3147)&gt;0,COUNTIF(Calculs!$S$2:$S$12,$E3147)&gt;0,COUNTIF(Calculs!$U$2:$U$12,$H3147)&gt;0),1,0)</f>
        <v>1</v>
      </c>
      <c r="U3147">
        <f t="shared" si="397"/>
        <v>56249.999999999993</v>
      </c>
      <c r="V3147">
        <f t="shared" si="398"/>
        <v>125</v>
      </c>
      <c r="W3147">
        <f t="shared" si="399"/>
        <v>28124.999999999996</v>
      </c>
    </row>
    <row r="3148" spans="1:23" ht="15.75" customHeight="1" x14ac:dyDescent="0.3">
      <c r="A3148" s="2" t="s">
        <v>29</v>
      </c>
      <c r="B3148" s="2">
        <v>1185732</v>
      </c>
      <c r="C3148" s="3">
        <v>44472</v>
      </c>
      <c r="D3148" s="12" t="str" cm="1">
        <f t="array" ref="D3148">_xlfn.SWITCH(WEEKDAY(C3148,2), 1, "Lundi", 2, "Mardi", 3, "Mercredi", 4, "Jeudi", 5, "Vendredi", 6, "Samedi", 7, "Dimanche", "Erreur")</f>
        <v>Dimanche</v>
      </c>
      <c r="E3148" s="2" t="s">
        <v>35</v>
      </c>
      <c r="F3148" s="2" t="s">
        <v>113</v>
      </c>
      <c r="G3148" s="2" t="s">
        <v>114</v>
      </c>
      <c r="H3148" s="4" t="s">
        <v>22</v>
      </c>
      <c r="I3148" s="5">
        <v>49.999999999999986</v>
      </c>
      <c r="J3148" s="6">
        <v>250</v>
      </c>
      <c r="K3148" s="7">
        <v>124999.99999999997</v>
      </c>
      <c r="L3148" s="7">
        <v>49999.999999999993</v>
      </c>
      <c r="M3148" s="8">
        <v>0.4</v>
      </c>
      <c r="N3148" s="2" t="s">
        <v>17</v>
      </c>
      <c r="O3148">
        <f t="shared" si="392"/>
        <v>2021</v>
      </c>
      <c r="P3148">
        <f t="shared" si="393"/>
        <v>10</v>
      </c>
      <c r="Q3148" t="str">
        <f t="shared" si="394"/>
        <v>oct</v>
      </c>
      <c r="R3148" t="str">
        <f t="shared" si="395"/>
        <v>Wisconsin</v>
      </c>
      <c r="S3148" t="str">
        <f t="shared" si="396"/>
        <v>2021-10</v>
      </c>
      <c r="T3148">
        <f>IF(AND(COUNTIF(Calculs!$Q$2:$Q$12,$O3148)&gt;0,COUNTIF(Calculs!$S$2:$S$12,$E3148)&gt;0,COUNTIF(Calculs!$U$2:$U$12,$H3148)&gt;0),1,0)</f>
        <v>1</v>
      </c>
      <c r="U3148">
        <f t="shared" si="397"/>
        <v>124999.99999999997</v>
      </c>
      <c r="V3148">
        <f t="shared" si="398"/>
        <v>250</v>
      </c>
      <c r="W3148">
        <f t="shared" si="399"/>
        <v>49999.999999999993</v>
      </c>
    </row>
    <row r="3149" spans="1:23" ht="15.75" customHeight="1" x14ac:dyDescent="0.3">
      <c r="A3149" s="2" t="s">
        <v>29</v>
      </c>
      <c r="B3149" s="2">
        <v>1185732</v>
      </c>
      <c r="C3149" s="3">
        <v>44503</v>
      </c>
      <c r="D3149" s="12" t="str" cm="1">
        <f t="array" ref="D3149">_xlfn.SWITCH(WEEKDAY(C3149,2), 1, "Lundi", 2, "Mardi", 3, "Mercredi", 4, "Jeudi", 5, "Vendredi", 6, "Samedi", 7, "Dimanche", "Erreur")</f>
        <v>Mercredi</v>
      </c>
      <c r="E3149" s="2" t="s">
        <v>35</v>
      </c>
      <c r="F3149" s="2" t="s">
        <v>113</v>
      </c>
      <c r="G3149" s="2" t="s">
        <v>114</v>
      </c>
      <c r="H3149" s="4" t="s">
        <v>16</v>
      </c>
      <c r="I3149" s="5">
        <v>44.999999999999993</v>
      </c>
      <c r="J3149" s="6">
        <v>400</v>
      </c>
      <c r="K3149" s="7">
        <v>179999.99999999997</v>
      </c>
      <c r="L3149" s="7">
        <v>53999.999999999993</v>
      </c>
      <c r="M3149" s="8">
        <v>0.3</v>
      </c>
      <c r="N3149" s="2" t="s">
        <v>17</v>
      </c>
      <c r="O3149">
        <f t="shared" si="392"/>
        <v>2021</v>
      </c>
      <c r="P3149">
        <f t="shared" si="393"/>
        <v>11</v>
      </c>
      <c r="Q3149" t="str">
        <f t="shared" si="394"/>
        <v>nov</v>
      </c>
      <c r="R3149" t="str">
        <f t="shared" si="395"/>
        <v>Wisconsin</v>
      </c>
      <c r="S3149" t="str">
        <f t="shared" si="396"/>
        <v>2021-11</v>
      </c>
      <c r="T3149">
        <f>IF(AND(COUNTIF(Calculs!$Q$2:$Q$12,$O3149)&gt;0,COUNTIF(Calculs!$S$2:$S$12,$E3149)&gt;0,COUNTIF(Calculs!$U$2:$U$12,$H3149)&gt;0),1,0)</f>
        <v>1</v>
      </c>
      <c r="U3149">
        <f t="shared" si="397"/>
        <v>179999.99999999997</v>
      </c>
      <c r="V3149">
        <f t="shared" si="398"/>
        <v>400</v>
      </c>
      <c r="W3149">
        <f t="shared" si="399"/>
        <v>53999.999999999993</v>
      </c>
    </row>
    <row r="3150" spans="1:23" ht="15.75" customHeight="1" x14ac:dyDescent="0.3">
      <c r="A3150" s="2" t="s">
        <v>29</v>
      </c>
      <c r="B3150" s="2">
        <v>1185732</v>
      </c>
      <c r="C3150" s="3">
        <v>44503</v>
      </c>
      <c r="D3150" s="12" t="str" cm="1">
        <f t="array" ref="D3150">_xlfn.SWITCH(WEEKDAY(C3150,2), 1, "Lundi", 2, "Mardi", 3, "Mercredi", 4, "Jeudi", 5, "Vendredi", 6, "Samedi", 7, "Dimanche", "Erreur")</f>
        <v>Mercredi</v>
      </c>
      <c r="E3150" s="2" t="s">
        <v>35</v>
      </c>
      <c r="F3150" s="2" t="s">
        <v>113</v>
      </c>
      <c r="G3150" s="2" t="s">
        <v>114</v>
      </c>
      <c r="H3150" s="4" t="s">
        <v>18</v>
      </c>
      <c r="I3150" s="5">
        <v>35</v>
      </c>
      <c r="J3150" s="6">
        <v>300</v>
      </c>
      <c r="K3150" s="7">
        <v>105000</v>
      </c>
      <c r="L3150" s="7">
        <v>36750</v>
      </c>
      <c r="M3150" s="8">
        <v>0.35</v>
      </c>
      <c r="N3150" s="2" t="s">
        <v>17</v>
      </c>
      <c r="O3150">
        <f t="shared" si="392"/>
        <v>2021</v>
      </c>
      <c r="P3150">
        <f t="shared" si="393"/>
        <v>11</v>
      </c>
      <c r="Q3150" t="str">
        <f t="shared" si="394"/>
        <v>nov</v>
      </c>
      <c r="R3150" t="str">
        <f t="shared" si="395"/>
        <v>Wisconsin</v>
      </c>
      <c r="S3150" t="str">
        <f t="shared" si="396"/>
        <v>2021-11</v>
      </c>
      <c r="T3150">
        <f>IF(AND(COUNTIF(Calculs!$Q$2:$Q$12,$O3150)&gt;0,COUNTIF(Calculs!$S$2:$S$12,$E3150)&gt;0,COUNTIF(Calculs!$U$2:$U$12,$H3150)&gt;0),1,0)</f>
        <v>1</v>
      </c>
      <c r="U3150">
        <f t="shared" si="397"/>
        <v>105000</v>
      </c>
      <c r="V3150">
        <f t="shared" si="398"/>
        <v>300</v>
      </c>
      <c r="W3150">
        <f t="shared" si="399"/>
        <v>36750</v>
      </c>
    </row>
    <row r="3151" spans="1:23" ht="15.75" customHeight="1" x14ac:dyDescent="0.3">
      <c r="A3151" s="2" t="s">
        <v>29</v>
      </c>
      <c r="B3151" s="2">
        <v>1185732</v>
      </c>
      <c r="C3151" s="3">
        <v>44503</v>
      </c>
      <c r="D3151" s="12" t="str" cm="1">
        <f t="array" ref="D3151">_xlfn.SWITCH(WEEKDAY(C3151,2), 1, "Lundi", 2, "Mardi", 3, "Mercredi", 4, "Jeudi", 5, "Vendredi", 6, "Samedi", 7, "Dimanche", "Erreur")</f>
        <v>Mercredi</v>
      </c>
      <c r="E3151" s="2" t="s">
        <v>35</v>
      </c>
      <c r="F3151" s="2" t="s">
        <v>113</v>
      </c>
      <c r="G3151" s="2" t="s">
        <v>114</v>
      </c>
      <c r="H3151" s="4" t="s">
        <v>19</v>
      </c>
      <c r="I3151" s="5">
        <v>35</v>
      </c>
      <c r="J3151" s="6">
        <v>245</v>
      </c>
      <c r="K3151" s="7">
        <v>85750</v>
      </c>
      <c r="L3151" s="7">
        <v>25725</v>
      </c>
      <c r="M3151" s="8">
        <v>0.3</v>
      </c>
      <c r="N3151" s="2" t="s">
        <v>17</v>
      </c>
      <c r="O3151">
        <f t="shared" si="392"/>
        <v>2021</v>
      </c>
      <c r="P3151">
        <f t="shared" si="393"/>
        <v>11</v>
      </c>
      <c r="Q3151" t="str">
        <f t="shared" si="394"/>
        <v>nov</v>
      </c>
      <c r="R3151" t="str">
        <f t="shared" si="395"/>
        <v>Wisconsin</v>
      </c>
      <c r="S3151" t="str">
        <f t="shared" si="396"/>
        <v>2021-11</v>
      </c>
      <c r="T3151">
        <f>IF(AND(COUNTIF(Calculs!$Q$2:$Q$12,$O3151)&gt;0,COUNTIF(Calculs!$S$2:$S$12,$E3151)&gt;0,COUNTIF(Calculs!$U$2:$U$12,$H3151)&gt;0),1,0)</f>
        <v>1</v>
      </c>
      <c r="U3151">
        <f t="shared" si="397"/>
        <v>85750</v>
      </c>
      <c r="V3151">
        <f t="shared" si="398"/>
        <v>245</v>
      </c>
      <c r="W3151">
        <f t="shared" si="399"/>
        <v>25725</v>
      </c>
    </row>
    <row r="3152" spans="1:23" ht="15.75" customHeight="1" x14ac:dyDescent="0.3">
      <c r="A3152" s="2" t="s">
        <v>29</v>
      </c>
      <c r="B3152" s="2">
        <v>1185732</v>
      </c>
      <c r="C3152" s="3">
        <v>44503</v>
      </c>
      <c r="D3152" s="12" t="str" cm="1">
        <f t="array" ref="D3152">_xlfn.SWITCH(WEEKDAY(C3152,2), 1, "Lundi", 2, "Mardi", 3, "Mercredi", 4, "Jeudi", 5, "Vendredi", 6, "Samedi", 7, "Dimanche", "Erreur")</f>
        <v>Mercredi</v>
      </c>
      <c r="E3152" s="2" t="s">
        <v>35</v>
      </c>
      <c r="F3152" s="2" t="s">
        <v>113</v>
      </c>
      <c r="G3152" s="2" t="s">
        <v>114</v>
      </c>
      <c r="H3152" s="4" t="s">
        <v>20</v>
      </c>
      <c r="I3152" s="5">
        <v>35</v>
      </c>
      <c r="J3152" s="6">
        <v>225</v>
      </c>
      <c r="K3152" s="7">
        <v>78750</v>
      </c>
      <c r="L3152" s="7">
        <v>23625</v>
      </c>
      <c r="M3152" s="8">
        <v>0.3</v>
      </c>
      <c r="N3152" s="2" t="s">
        <v>17</v>
      </c>
      <c r="O3152">
        <f t="shared" si="392"/>
        <v>2021</v>
      </c>
      <c r="P3152">
        <f t="shared" si="393"/>
        <v>11</v>
      </c>
      <c r="Q3152" t="str">
        <f t="shared" si="394"/>
        <v>nov</v>
      </c>
      <c r="R3152" t="str">
        <f t="shared" si="395"/>
        <v>Wisconsin</v>
      </c>
      <c r="S3152" t="str">
        <f t="shared" si="396"/>
        <v>2021-11</v>
      </c>
      <c r="T3152">
        <f>IF(AND(COUNTIF(Calculs!$Q$2:$Q$12,$O3152)&gt;0,COUNTIF(Calculs!$S$2:$S$12,$E3152)&gt;0,COUNTIF(Calculs!$U$2:$U$12,$H3152)&gt;0),1,0)</f>
        <v>1</v>
      </c>
      <c r="U3152">
        <f t="shared" si="397"/>
        <v>78750</v>
      </c>
      <c r="V3152">
        <f t="shared" si="398"/>
        <v>225</v>
      </c>
      <c r="W3152">
        <f t="shared" si="399"/>
        <v>23625</v>
      </c>
    </row>
    <row r="3153" spans="1:23" ht="15.75" customHeight="1" x14ac:dyDescent="0.3">
      <c r="A3153" s="2" t="s">
        <v>29</v>
      </c>
      <c r="B3153" s="2">
        <v>1185732</v>
      </c>
      <c r="C3153" s="3">
        <v>44503</v>
      </c>
      <c r="D3153" s="12" t="str" cm="1">
        <f t="array" ref="D3153">_xlfn.SWITCH(WEEKDAY(C3153,2), 1, "Lundi", 2, "Mardi", 3, "Mercredi", 4, "Jeudi", 5, "Vendredi", 6, "Samedi", 7, "Dimanche", "Erreur")</f>
        <v>Mercredi</v>
      </c>
      <c r="E3153" s="2" t="s">
        <v>35</v>
      </c>
      <c r="F3153" s="2" t="s">
        <v>113</v>
      </c>
      <c r="G3153" s="2" t="s">
        <v>114</v>
      </c>
      <c r="H3153" s="4" t="s">
        <v>21</v>
      </c>
      <c r="I3153" s="5">
        <v>60</v>
      </c>
      <c r="J3153" s="6">
        <v>200</v>
      </c>
      <c r="K3153" s="7">
        <v>120000</v>
      </c>
      <c r="L3153" s="7">
        <v>60000</v>
      </c>
      <c r="M3153" s="8">
        <v>0.5</v>
      </c>
      <c r="N3153" s="2" t="s">
        <v>17</v>
      </c>
      <c r="O3153">
        <f t="shared" si="392"/>
        <v>2021</v>
      </c>
      <c r="P3153">
        <f t="shared" si="393"/>
        <v>11</v>
      </c>
      <c r="Q3153" t="str">
        <f t="shared" si="394"/>
        <v>nov</v>
      </c>
      <c r="R3153" t="str">
        <f t="shared" si="395"/>
        <v>Wisconsin</v>
      </c>
      <c r="S3153" t="str">
        <f t="shared" si="396"/>
        <v>2021-11</v>
      </c>
      <c r="T3153">
        <f>IF(AND(COUNTIF(Calculs!$Q$2:$Q$12,$O3153)&gt;0,COUNTIF(Calculs!$S$2:$S$12,$E3153)&gt;0,COUNTIF(Calculs!$U$2:$U$12,$H3153)&gt;0),1,0)</f>
        <v>1</v>
      </c>
      <c r="U3153">
        <f t="shared" si="397"/>
        <v>120000</v>
      </c>
      <c r="V3153">
        <f t="shared" si="398"/>
        <v>200</v>
      </c>
      <c r="W3153">
        <f t="shared" si="399"/>
        <v>60000</v>
      </c>
    </row>
    <row r="3154" spans="1:23" ht="15.75" customHeight="1" x14ac:dyDescent="0.3">
      <c r="A3154" s="2" t="s">
        <v>29</v>
      </c>
      <c r="B3154" s="2">
        <v>1185732</v>
      </c>
      <c r="C3154" s="3">
        <v>44503</v>
      </c>
      <c r="D3154" s="12" t="str" cm="1">
        <f t="array" ref="D3154">_xlfn.SWITCH(WEEKDAY(C3154,2), 1, "Lundi", 2, "Mardi", 3, "Mercredi", 4, "Jeudi", 5, "Vendredi", 6, "Samedi", 7, "Dimanche", "Erreur")</f>
        <v>Mercredi</v>
      </c>
      <c r="E3154" s="2" t="s">
        <v>35</v>
      </c>
      <c r="F3154" s="2" t="s">
        <v>113</v>
      </c>
      <c r="G3154" s="2" t="s">
        <v>114</v>
      </c>
      <c r="H3154" s="4" t="s">
        <v>22</v>
      </c>
      <c r="I3154" s="5">
        <v>64.999999999999986</v>
      </c>
      <c r="J3154" s="6">
        <v>300</v>
      </c>
      <c r="K3154" s="7">
        <v>194999.99999999997</v>
      </c>
      <c r="L3154" s="7">
        <v>77999.999999999985</v>
      </c>
      <c r="M3154" s="8">
        <v>0.4</v>
      </c>
      <c r="N3154" s="2" t="s">
        <v>17</v>
      </c>
      <c r="O3154">
        <f t="shared" si="392"/>
        <v>2021</v>
      </c>
      <c r="P3154">
        <f t="shared" si="393"/>
        <v>11</v>
      </c>
      <c r="Q3154" t="str">
        <f t="shared" si="394"/>
        <v>nov</v>
      </c>
      <c r="R3154" t="str">
        <f t="shared" si="395"/>
        <v>Wisconsin</v>
      </c>
      <c r="S3154" t="str">
        <f t="shared" si="396"/>
        <v>2021-11</v>
      </c>
      <c r="T3154">
        <f>IF(AND(COUNTIF(Calculs!$Q$2:$Q$12,$O3154)&gt;0,COUNTIF(Calculs!$S$2:$S$12,$E3154)&gt;0,COUNTIF(Calculs!$U$2:$U$12,$H3154)&gt;0),1,0)</f>
        <v>1</v>
      </c>
      <c r="U3154">
        <f t="shared" si="397"/>
        <v>194999.99999999997</v>
      </c>
      <c r="V3154">
        <f t="shared" si="398"/>
        <v>300</v>
      </c>
      <c r="W3154">
        <f t="shared" si="399"/>
        <v>77999.999999999985</v>
      </c>
    </row>
    <row r="3155" spans="1:23" ht="15.75" customHeight="1" x14ac:dyDescent="0.3">
      <c r="A3155" s="2" t="s">
        <v>29</v>
      </c>
      <c r="B3155" s="2">
        <v>1185732</v>
      </c>
      <c r="C3155" s="3">
        <v>44532</v>
      </c>
      <c r="D3155" s="12" t="str" cm="1">
        <f t="array" ref="D3155">_xlfn.SWITCH(WEEKDAY(C3155,2), 1, "Lundi", 2, "Mardi", 3, "Mercredi", 4, "Jeudi", 5, "Vendredi", 6, "Samedi", 7, "Dimanche", "Erreur")</f>
        <v>Jeudi</v>
      </c>
      <c r="E3155" s="2" t="s">
        <v>35</v>
      </c>
      <c r="F3155" s="2" t="s">
        <v>113</v>
      </c>
      <c r="G3155" s="2" t="s">
        <v>114</v>
      </c>
      <c r="H3155" s="4" t="s">
        <v>16</v>
      </c>
      <c r="I3155" s="5">
        <v>60</v>
      </c>
      <c r="J3155" s="6">
        <v>550</v>
      </c>
      <c r="K3155" s="7">
        <v>330000</v>
      </c>
      <c r="L3155" s="7">
        <v>99000</v>
      </c>
      <c r="M3155" s="8">
        <v>0.3</v>
      </c>
      <c r="N3155" s="2" t="s">
        <v>17</v>
      </c>
      <c r="O3155">
        <f t="shared" si="392"/>
        <v>2021</v>
      </c>
      <c r="P3155">
        <f t="shared" si="393"/>
        <v>12</v>
      </c>
      <c r="Q3155" t="str">
        <f t="shared" si="394"/>
        <v>déc</v>
      </c>
      <c r="R3155" t="str">
        <f t="shared" si="395"/>
        <v>Wisconsin</v>
      </c>
      <c r="S3155" t="str">
        <f t="shared" si="396"/>
        <v>2021-12</v>
      </c>
      <c r="T3155">
        <f>IF(AND(COUNTIF(Calculs!$Q$2:$Q$12,$O3155)&gt;0,COUNTIF(Calculs!$S$2:$S$12,$E3155)&gt;0,COUNTIF(Calculs!$U$2:$U$12,$H3155)&gt;0),1,0)</f>
        <v>1</v>
      </c>
      <c r="U3155">
        <f t="shared" si="397"/>
        <v>330000</v>
      </c>
      <c r="V3155">
        <f t="shared" si="398"/>
        <v>550</v>
      </c>
      <c r="W3155">
        <f t="shared" si="399"/>
        <v>99000</v>
      </c>
    </row>
    <row r="3156" spans="1:23" ht="15.75" customHeight="1" x14ac:dyDescent="0.3">
      <c r="A3156" s="2" t="s">
        <v>29</v>
      </c>
      <c r="B3156" s="2">
        <v>1185732</v>
      </c>
      <c r="C3156" s="3">
        <v>44532</v>
      </c>
      <c r="D3156" s="12" t="str" cm="1">
        <f t="array" ref="D3156">_xlfn.SWITCH(WEEKDAY(C3156,2), 1, "Lundi", 2, "Mardi", 3, "Mercredi", 4, "Jeudi", 5, "Vendredi", 6, "Samedi", 7, "Dimanche", "Erreur")</f>
        <v>Jeudi</v>
      </c>
      <c r="E3156" s="2" t="s">
        <v>35</v>
      </c>
      <c r="F3156" s="2" t="s">
        <v>113</v>
      </c>
      <c r="G3156" s="2" t="s">
        <v>114</v>
      </c>
      <c r="H3156" s="4" t="s">
        <v>18</v>
      </c>
      <c r="I3156" s="5">
        <v>50</v>
      </c>
      <c r="J3156" s="6">
        <v>350</v>
      </c>
      <c r="K3156" s="7">
        <v>175000</v>
      </c>
      <c r="L3156" s="7">
        <v>61249.999999999993</v>
      </c>
      <c r="M3156" s="8">
        <v>0.35</v>
      </c>
      <c r="N3156" s="2" t="s">
        <v>17</v>
      </c>
      <c r="O3156">
        <f t="shared" si="392"/>
        <v>2021</v>
      </c>
      <c r="P3156">
        <f t="shared" si="393"/>
        <v>12</v>
      </c>
      <c r="Q3156" t="str">
        <f t="shared" si="394"/>
        <v>déc</v>
      </c>
      <c r="R3156" t="str">
        <f t="shared" si="395"/>
        <v>Wisconsin</v>
      </c>
      <c r="S3156" t="str">
        <f t="shared" si="396"/>
        <v>2021-12</v>
      </c>
      <c r="T3156">
        <f>IF(AND(COUNTIF(Calculs!$Q$2:$Q$12,$O3156)&gt;0,COUNTIF(Calculs!$S$2:$S$12,$E3156)&gt;0,COUNTIF(Calculs!$U$2:$U$12,$H3156)&gt;0),1,0)</f>
        <v>1</v>
      </c>
      <c r="U3156">
        <f t="shared" si="397"/>
        <v>175000</v>
      </c>
      <c r="V3156">
        <f t="shared" si="398"/>
        <v>350</v>
      </c>
      <c r="W3156">
        <f t="shared" si="399"/>
        <v>61249.999999999993</v>
      </c>
    </row>
    <row r="3157" spans="1:23" ht="15.75" customHeight="1" x14ac:dyDescent="0.3">
      <c r="A3157" s="2" t="s">
        <v>29</v>
      </c>
      <c r="B3157" s="2">
        <v>1185732</v>
      </c>
      <c r="C3157" s="3">
        <v>44532</v>
      </c>
      <c r="D3157" s="12" t="str" cm="1">
        <f t="array" ref="D3157">_xlfn.SWITCH(WEEKDAY(C3157,2), 1, "Lundi", 2, "Mardi", 3, "Mercredi", 4, "Jeudi", 5, "Vendredi", 6, "Samedi", 7, "Dimanche", "Erreur")</f>
        <v>Jeudi</v>
      </c>
      <c r="E3157" s="2" t="s">
        <v>35</v>
      </c>
      <c r="F3157" s="2" t="s">
        <v>113</v>
      </c>
      <c r="G3157" s="2" t="s">
        <v>114</v>
      </c>
      <c r="H3157" s="4" t="s">
        <v>19</v>
      </c>
      <c r="I3157" s="5">
        <v>50</v>
      </c>
      <c r="J3157" s="6">
        <v>300</v>
      </c>
      <c r="K3157" s="7">
        <v>150000</v>
      </c>
      <c r="L3157" s="7">
        <v>45000</v>
      </c>
      <c r="M3157" s="8">
        <v>0.3</v>
      </c>
      <c r="N3157" s="2" t="s">
        <v>17</v>
      </c>
      <c r="O3157">
        <f t="shared" si="392"/>
        <v>2021</v>
      </c>
      <c r="P3157">
        <f t="shared" si="393"/>
        <v>12</v>
      </c>
      <c r="Q3157" t="str">
        <f t="shared" si="394"/>
        <v>déc</v>
      </c>
      <c r="R3157" t="str">
        <f t="shared" si="395"/>
        <v>Wisconsin</v>
      </c>
      <c r="S3157" t="str">
        <f t="shared" si="396"/>
        <v>2021-12</v>
      </c>
      <c r="T3157">
        <f>IF(AND(COUNTIF(Calculs!$Q$2:$Q$12,$O3157)&gt;0,COUNTIF(Calculs!$S$2:$S$12,$E3157)&gt;0,COUNTIF(Calculs!$U$2:$U$12,$H3157)&gt;0),1,0)</f>
        <v>1</v>
      </c>
      <c r="U3157">
        <f t="shared" si="397"/>
        <v>150000</v>
      </c>
      <c r="V3157">
        <f t="shared" si="398"/>
        <v>300</v>
      </c>
      <c r="W3157">
        <f t="shared" si="399"/>
        <v>45000</v>
      </c>
    </row>
    <row r="3158" spans="1:23" ht="15.75" customHeight="1" x14ac:dyDescent="0.3">
      <c r="A3158" s="2" t="s">
        <v>29</v>
      </c>
      <c r="B3158" s="2">
        <v>1185732</v>
      </c>
      <c r="C3158" s="3">
        <v>44532</v>
      </c>
      <c r="D3158" s="12" t="str" cm="1">
        <f t="array" ref="D3158">_xlfn.SWITCH(WEEKDAY(C3158,2), 1, "Lundi", 2, "Mardi", 3, "Mercredi", 4, "Jeudi", 5, "Vendredi", 6, "Samedi", 7, "Dimanche", "Erreur")</f>
        <v>Jeudi</v>
      </c>
      <c r="E3158" s="2" t="s">
        <v>35</v>
      </c>
      <c r="F3158" s="2" t="s">
        <v>113</v>
      </c>
      <c r="G3158" s="2" t="s">
        <v>114</v>
      </c>
      <c r="H3158" s="4" t="s">
        <v>20</v>
      </c>
      <c r="I3158" s="5">
        <v>50</v>
      </c>
      <c r="J3158" s="6">
        <v>250</v>
      </c>
      <c r="K3158" s="7">
        <v>125000</v>
      </c>
      <c r="L3158" s="7">
        <v>37500</v>
      </c>
      <c r="M3158" s="8">
        <v>0.3</v>
      </c>
      <c r="N3158" s="2" t="s">
        <v>17</v>
      </c>
      <c r="O3158">
        <f t="shared" si="392"/>
        <v>2021</v>
      </c>
      <c r="P3158">
        <f t="shared" si="393"/>
        <v>12</v>
      </c>
      <c r="Q3158" t="str">
        <f t="shared" si="394"/>
        <v>déc</v>
      </c>
      <c r="R3158" t="str">
        <f t="shared" si="395"/>
        <v>Wisconsin</v>
      </c>
      <c r="S3158" t="str">
        <f t="shared" si="396"/>
        <v>2021-12</v>
      </c>
      <c r="T3158">
        <f>IF(AND(COUNTIF(Calculs!$Q$2:$Q$12,$O3158)&gt;0,COUNTIF(Calculs!$S$2:$S$12,$E3158)&gt;0,COUNTIF(Calculs!$U$2:$U$12,$H3158)&gt;0),1,0)</f>
        <v>1</v>
      </c>
      <c r="U3158">
        <f t="shared" si="397"/>
        <v>125000</v>
      </c>
      <c r="V3158">
        <f t="shared" si="398"/>
        <v>250</v>
      </c>
      <c r="W3158">
        <f t="shared" si="399"/>
        <v>37500</v>
      </c>
    </row>
    <row r="3159" spans="1:23" ht="15.75" customHeight="1" x14ac:dyDescent="0.3">
      <c r="A3159" s="2" t="s">
        <v>29</v>
      </c>
      <c r="B3159" s="2">
        <v>1185732</v>
      </c>
      <c r="C3159" s="3">
        <v>44532</v>
      </c>
      <c r="D3159" s="12" t="str" cm="1">
        <f t="array" ref="D3159">_xlfn.SWITCH(WEEKDAY(C3159,2), 1, "Lundi", 2, "Mardi", 3, "Mercredi", 4, "Jeudi", 5, "Vendredi", 6, "Samedi", 7, "Dimanche", "Erreur")</f>
        <v>Jeudi</v>
      </c>
      <c r="E3159" s="2" t="s">
        <v>35</v>
      </c>
      <c r="F3159" s="2" t="s">
        <v>113</v>
      </c>
      <c r="G3159" s="2" t="s">
        <v>114</v>
      </c>
      <c r="H3159" s="4" t="s">
        <v>21</v>
      </c>
      <c r="I3159" s="5">
        <v>60</v>
      </c>
      <c r="J3159" s="6">
        <v>250</v>
      </c>
      <c r="K3159" s="7">
        <v>150000</v>
      </c>
      <c r="L3159" s="7">
        <v>75000</v>
      </c>
      <c r="M3159" s="8">
        <v>0.5</v>
      </c>
      <c r="N3159" s="2" t="s">
        <v>17</v>
      </c>
      <c r="O3159">
        <f t="shared" si="392"/>
        <v>2021</v>
      </c>
      <c r="P3159">
        <f t="shared" si="393"/>
        <v>12</v>
      </c>
      <c r="Q3159" t="str">
        <f t="shared" si="394"/>
        <v>déc</v>
      </c>
      <c r="R3159" t="str">
        <f t="shared" si="395"/>
        <v>Wisconsin</v>
      </c>
      <c r="S3159" t="str">
        <f t="shared" si="396"/>
        <v>2021-12</v>
      </c>
      <c r="T3159">
        <f>IF(AND(COUNTIF(Calculs!$Q$2:$Q$12,$O3159)&gt;0,COUNTIF(Calculs!$S$2:$S$12,$E3159)&gt;0,COUNTIF(Calculs!$U$2:$U$12,$H3159)&gt;0),1,0)</f>
        <v>1</v>
      </c>
      <c r="U3159">
        <f t="shared" si="397"/>
        <v>150000</v>
      </c>
      <c r="V3159">
        <f t="shared" si="398"/>
        <v>250</v>
      </c>
      <c r="W3159">
        <f t="shared" si="399"/>
        <v>75000</v>
      </c>
    </row>
    <row r="3160" spans="1:23" ht="15.75" customHeight="1" x14ac:dyDescent="0.3">
      <c r="A3160" s="2" t="s">
        <v>29</v>
      </c>
      <c r="B3160" s="2">
        <v>1185732</v>
      </c>
      <c r="C3160" s="3">
        <v>44532</v>
      </c>
      <c r="D3160" s="12" t="str" cm="1">
        <f t="array" ref="D3160">_xlfn.SWITCH(WEEKDAY(C3160,2), 1, "Lundi", 2, "Mardi", 3, "Mercredi", 4, "Jeudi", 5, "Vendredi", 6, "Samedi", 7, "Dimanche", "Erreur")</f>
        <v>Jeudi</v>
      </c>
      <c r="E3160" s="2" t="s">
        <v>35</v>
      </c>
      <c r="F3160" s="2" t="s">
        <v>113</v>
      </c>
      <c r="G3160" s="2" t="s">
        <v>114</v>
      </c>
      <c r="H3160" s="4" t="s">
        <v>22</v>
      </c>
      <c r="I3160" s="5">
        <v>64.999999999999986</v>
      </c>
      <c r="J3160" s="6">
        <v>350</v>
      </c>
      <c r="K3160" s="7">
        <v>227499.99999999994</v>
      </c>
      <c r="L3160" s="7">
        <v>90999.999999999985</v>
      </c>
      <c r="M3160" s="8">
        <v>0.4</v>
      </c>
      <c r="N3160" s="2" t="s">
        <v>17</v>
      </c>
      <c r="O3160">
        <f t="shared" si="392"/>
        <v>2021</v>
      </c>
      <c r="P3160">
        <f t="shared" si="393"/>
        <v>12</v>
      </c>
      <c r="Q3160" t="str">
        <f t="shared" si="394"/>
        <v>déc</v>
      </c>
      <c r="R3160" t="str">
        <f t="shared" si="395"/>
        <v>Wisconsin</v>
      </c>
      <c r="S3160" t="str">
        <f t="shared" si="396"/>
        <v>2021-12</v>
      </c>
      <c r="T3160">
        <f>IF(AND(COUNTIF(Calculs!$Q$2:$Q$12,$O3160)&gt;0,COUNTIF(Calculs!$S$2:$S$12,$E3160)&gt;0,COUNTIF(Calculs!$U$2:$U$12,$H3160)&gt;0),1,0)</f>
        <v>1</v>
      </c>
      <c r="U3160">
        <f t="shared" si="397"/>
        <v>227499.99999999994</v>
      </c>
      <c r="V3160">
        <f t="shared" si="398"/>
        <v>350</v>
      </c>
      <c r="W3160">
        <f t="shared" si="399"/>
        <v>90999.999999999985</v>
      </c>
    </row>
    <row r="3161" spans="1:23" ht="15.75" customHeight="1" x14ac:dyDescent="0.3">
      <c r="A3161" s="2" t="s">
        <v>29</v>
      </c>
      <c r="B3161" s="2">
        <v>1185732</v>
      </c>
      <c r="C3161" s="3">
        <v>44206</v>
      </c>
      <c r="D3161" s="12" t="str" cm="1">
        <f t="array" ref="D3161">_xlfn.SWITCH(WEEKDAY(C3161,2), 1, "Lundi", 2, "Mardi", 3, "Mercredi", 4, "Jeudi", 5, "Vendredi", 6, "Samedi", 7, "Dimanche", "Erreur")</f>
        <v>Dimanche</v>
      </c>
      <c r="E3161" s="2" t="s">
        <v>35</v>
      </c>
      <c r="F3161" s="2" t="s">
        <v>113</v>
      </c>
      <c r="G3161" s="2" t="s">
        <v>114</v>
      </c>
      <c r="H3161" s="4" t="s">
        <v>16</v>
      </c>
      <c r="I3161" s="5">
        <v>35</v>
      </c>
      <c r="J3161" s="6">
        <v>500</v>
      </c>
      <c r="K3161" s="7">
        <v>175000</v>
      </c>
      <c r="L3161" s="7">
        <v>70000</v>
      </c>
      <c r="M3161" s="8">
        <v>0.4</v>
      </c>
      <c r="N3161" s="2" t="s">
        <v>17</v>
      </c>
      <c r="O3161">
        <f t="shared" si="392"/>
        <v>2021</v>
      </c>
      <c r="P3161">
        <f t="shared" si="393"/>
        <v>1</v>
      </c>
      <c r="Q3161" t="str">
        <f t="shared" si="394"/>
        <v>janv</v>
      </c>
      <c r="R3161" t="str">
        <f t="shared" si="395"/>
        <v>Wisconsin</v>
      </c>
      <c r="S3161" t="str">
        <f t="shared" si="396"/>
        <v>2021-01</v>
      </c>
      <c r="T3161">
        <f>IF(AND(COUNTIF(Calculs!$Q$2:$Q$12,$O3161)&gt;0,COUNTIF(Calculs!$S$2:$S$12,$E3161)&gt;0,COUNTIF(Calculs!$U$2:$U$12,$H3161)&gt;0),1,0)</f>
        <v>1</v>
      </c>
      <c r="U3161">
        <f t="shared" si="397"/>
        <v>175000</v>
      </c>
      <c r="V3161">
        <f t="shared" si="398"/>
        <v>500</v>
      </c>
      <c r="W3161">
        <f t="shared" si="399"/>
        <v>70000</v>
      </c>
    </row>
    <row r="3162" spans="1:23" ht="15.75" customHeight="1" x14ac:dyDescent="0.3">
      <c r="A3162" s="2" t="s">
        <v>29</v>
      </c>
      <c r="B3162" s="2">
        <v>1185732</v>
      </c>
      <c r="C3162" s="3">
        <v>44206</v>
      </c>
      <c r="D3162" s="12" t="str" cm="1">
        <f t="array" ref="D3162">_xlfn.SWITCH(WEEKDAY(C3162,2), 1, "Lundi", 2, "Mardi", 3, "Mercredi", 4, "Jeudi", 5, "Vendredi", 6, "Samedi", 7, "Dimanche", "Erreur")</f>
        <v>Dimanche</v>
      </c>
      <c r="E3162" s="2" t="s">
        <v>35</v>
      </c>
      <c r="F3162" s="2" t="s">
        <v>113</v>
      </c>
      <c r="G3162" s="2" t="s">
        <v>114</v>
      </c>
      <c r="H3162" s="4" t="s">
        <v>18</v>
      </c>
      <c r="I3162" s="5">
        <v>35</v>
      </c>
      <c r="J3162" s="6">
        <v>300</v>
      </c>
      <c r="K3162" s="7">
        <v>105000</v>
      </c>
      <c r="L3162" s="7">
        <v>42000</v>
      </c>
      <c r="M3162" s="8">
        <v>0.4</v>
      </c>
      <c r="N3162" s="2" t="s">
        <v>17</v>
      </c>
      <c r="O3162">
        <f t="shared" si="392"/>
        <v>2021</v>
      </c>
      <c r="P3162">
        <f t="shared" si="393"/>
        <v>1</v>
      </c>
      <c r="Q3162" t="str">
        <f t="shared" si="394"/>
        <v>janv</v>
      </c>
      <c r="R3162" t="str">
        <f t="shared" si="395"/>
        <v>Wisconsin</v>
      </c>
      <c r="S3162" t="str">
        <f t="shared" si="396"/>
        <v>2021-01</v>
      </c>
      <c r="T3162">
        <f>IF(AND(COUNTIF(Calculs!$Q$2:$Q$12,$O3162)&gt;0,COUNTIF(Calculs!$S$2:$S$12,$E3162)&gt;0,COUNTIF(Calculs!$U$2:$U$12,$H3162)&gt;0),1,0)</f>
        <v>1</v>
      </c>
      <c r="U3162">
        <f t="shared" si="397"/>
        <v>105000</v>
      </c>
      <c r="V3162">
        <f t="shared" si="398"/>
        <v>300</v>
      </c>
      <c r="W3162">
        <f t="shared" si="399"/>
        <v>42000</v>
      </c>
    </row>
    <row r="3163" spans="1:23" ht="15.75" customHeight="1" x14ac:dyDescent="0.3">
      <c r="A3163" s="2" t="s">
        <v>29</v>
      </c>
      <c r="B3163" s="2">
        <v>1185732</v>
      </c>
      <c r="C3163" s="3">
        <v>44206</v>
      </c>
      <c r="D3163" s="12" t="str" cm="1">
        <f t="array" ref="D3163">_xlfn.SWITCH(WEEKDAY(C3163,2), 1, "Lundi", 2, "Mardi", 3, "Mercredi", 4, "Jeudi", 5, "Vendredi", 6, "Samedi", 7, "Dimanche", "Erreur")</f>
        <v>Dimanche</v>
      </c>
      <c r="E3163" s="2" t="s">
        <v>35</v>
      </c>
      <c r="F3163" s="2" t="s">
        <v>113</v>
      </c>
      <c r="G3163" s="2" t="s">
        <v>114</v>
      </c>
      <c r="H3163" s="4" t="s">
        <v>19</v>
      </c>
      <c r="I3163" s="5">
        <v>25.000000000000007</v>
      </c>
      <c r="J3163" s="6">
        <v>300</v>
      </c>
      <c r="K3163" s="7">
        <v>75000.000000000015</v>
      </c>
      <c r="L3163" s="7">
        <v>26250.000000000004</v>
      </c>
      <c r="M3163" s="8">
        <v>0.35</v>
      </c>
      <c r="N3163" s="2" t="s">
        <v>17</v>
      </c>
      <c r="O3163">
        <f t="shared" si="392"/>
        <v>2021</v>
      </c>
      <c r="P3163">
        <f t="shared" si="393"/>
        <v>1</v>
      </c>
      <c r="Q3163" t="str">
        <f t="shared" si="394"/>
        <v>janv</v>
      </c>
      <c r="R3163" t="str">
        <f t="shared" si="395"/>
        <v>Wisconsin</v>
      </c>
      <c r="S3163" t="str">
        <f t="shared" si="396"/>
        <v>2021-01</v>
      </c>
      <c r="T3163">
        <f>IF(AND(COUNTIF(Calculs!$Q$2:$Q$12,$O3163)&gt;0,COUNTIF(Calculs!$S$2:$S$12,$E3163)&gt;0,COUNTIF(Calculs!$U$2:$U$12,$H3163)&gt;0),1,0)</f>
        <v>1</v>
      </c>
      <c r="U3163">
        <f t="shared" si="397"/>
        <v>75000.000000000015</v>
      </c>
      <c r="V3163">
        <f t="shared" si="398"/>
        <v>300</v>
      </c>
      <c r="W3163">
        <f t="shared" si="399"/>
        <v>26250.000000000004</v>
      </c>
    </row>
    <row r="3164" spans="1:23" ht="15.75" customHeight="1" x14ac:dyDescent="0.3">
      <c r="A3164" s="2" t="s">
        <v>29</v>
      </c>
      <c r="B3164" s="2">
        <v>1185732</v>
      </c>
      <c r="C3164" s="3">
        <v>44206</v>
      </c>
      <c r="D3164" s="12" t="str" cm="1">
        <f t="array" ref="D3164">_xlfn.SWITCH(WEEKDAY(C3164,2), 1, "Lundi", 2, "Mardi", 3, "Mercredi", 4, "Jeudi", 5, "Vendredi", 6, "Samedi", 7, "Dimanche", "Erreur")</f>
        <v>Dimanche</v>
      </c>
      <c r="E3164" s="2" t="s">
        <v>35</v>
      </c>
      <c r="F3164" s="2" t="s">
        <v>113</v>
      </c>
      <c r="G3164" s="2" t="s">
        <v>114</v>
      </c>
      <c r="H3164" s="4" t="s">
        <v>20</v>
      </c>
      <c r="I3164" s="5">
        <v>30.000000000000004</v>
      </c>
      <c r="J3164" s="6">
        <v>150</v>
      </c>
      <c r="K3164" s="7">
        <v>45000.000000000007</v>
      </c>
      <c r="L3164" s="7">
        <v>15750.000000000002</v>
      </c>
      <c r="M3164" s="8">
        <v>0.35</v>
      </c>
      <c r="N3164" s="2" t="s">
        <v>17</v>
      </c>
      <c r="O3164">
        <f t="shared" si="392"/>
        <v>2021</v>
      </c>
      <c r="P3164">
        <f t="shared" si="393"/>
        <v>1</v>
      </c>
      <c r="Q3164" t="str">
        <f t="shared" si="394"/>
        <v>janv</v>
      </c>
      <c r="R3164" t="str">
        <f t="shared" si="395"/>
        <v>Wisconsin</v>
      </c>
      <c r="S3164" t="str">
        <f t="shared" si="396"/>
        <v>2021-01</v>
      </c>
      <c r="T3164">
        <f>IF(AND(COUNTIF(Calculs!$Q$2:$Q$12,$O3164)&gt;0,COUNTIF(Calculs!$S$2:$S$12,$E3164)&gt;0,COUNTIF(Calculs!$U$2:$U$12,$H3164)&gt;0),1,0)</f>
        <v>1</v>
      </c>
      <c r="U3164">
        <f t="shared" si="397"/>
        <v>45000.000000000007</v>
      </c>
      <c r="V3164">
        <f t="shared" si="398"/>
        <v>150</v>
      </c>
      <c r="W3164">
        <f t="shared" si="399"/>
        <v>15750.000000000002</v>
      </c>
    </row>
    <row r="3165" spans="1:23" ht="15.75" customHeight="1" x14ac:dyDescent="0.3">
      <c r="A3165" s="2" t="s">
        <v>29</v>
      </c>
      <c r="B3165" s="2">
        <v>1185732</v>
      </c>
      <c r="C3165" s="3">
        <v>44206</v>
      </c>
      <c r="D3165" s="12" t="str" cm="1">
        <f t="array" ref="D3165">_xlfn.SWITCH(WEEKDAY(C3165,2), 1, "Lundi", 2, "Mardi", 3, "Mercredi", 4, "Jeudi", 5, "Vendredi", 6, "Samedi", 7, "Dimanche", "Erreur")</f>
        <v>Dimanche</v>
      </c>
      <c r="E3165" s="2" t="s">
        <v>35</v>
      </c>
      <c r="F3165" s="2" t="s">
        <v>113</v>
      </c>
      <c r="G3165" s="2" t="s">
        <v>114</v>
      </c>
      <c r="H3165" s="4" t="s">
        <v>21</v>
      </c>
      <c r="I3165" s="5">
        <v>44.999999999999993</v>
      </c>
      <c r="J3165" s="6">
        <v>200</v>
      </c>
      <c r="K3165" s="7">
        <v>89999.999999999985</v>
      </c>
      <c r="L3165" s="7">
        <v>26999.999999999996</v>
      </c>
      <c r="M3165" s="8">
        <v>0.3</v>
      </c>
      <c r="N3165" s="2" t="s">
        <v>17</v>
      </c>
      <c r="O3165">
        <f t="shared" si="392"/>
        <v>2021</v>
      </c>
      <c r="P3165">
        <f t="shared" si="393"/>
        <v>1</v>
      </c>
      <c r="Q3165" t="str">
        <f t="shared" si="394"/>
        <v>janv</v>
      </c>
      <c r="R3165" t="str">
        <f t="shared" si="395"/>
        <v>Wisconsin</v>
      </c>
      <c r="S3165" t="str">
        <f t="shared" si="396"/>
        <v>2021-01</v>
      </c>
      <c r="T3165">
        <f>IF(AND(COUNTIF(Calculs!$Q$2:$Q$12,$O3165)&gt;0,COUNTIF(Calculs!$S$2:$S$12,$E3165)&gt;0,COUNTIF(Calculs!$U$2:$U$12,$H3165)&gt;0),1,0)</f>
        <v>1</v>
      </c>
      <c r="U3165">
        <f t="shared" si="397"/>
        <v>89999.999999999985</v>
      </c>
      <c r="V3165">
        <f t="shared" si="398"/>
        <v>200</v>
      </c>
      <c r="W3165">
        <f t="shared" si="399"/>
        <v>26999.999999999996</v>
      </c>
    </row>
    <row r="3166" spans="1:23" ht="15.75" customHeight="1" x14ac:dyDescent="0.3">
      <c r="A3166" s="2" t="s">
        <v>29</v>
      </c>
      <c r="B3166" s="2">
        <v>1185732</v>
      </c>
      <c r="C3166" s="3">
        <v>44206</v>
      </c>
      <c r="D3166" s="12" t="str" cm="1">
        <f t="array" ref="D3166">_xlfn.SWITCH(WEEKDAY(C3166,2), 1, "Lundi", 2, "Mardi", 3, "Mercredi", 4, "Jeudi", 5, "Vendredi", 6, "Samedi", 7, "Dimanche", "Erreur")</f>
        <v>Dimanche</v>
      </c>
      <c r="E3166" s="2" t="s">
        <v>35</v>
      </c>
      <c r="F3166" s="2" t="s">
        <v>113</v>
      </c>
      <c r="G3166" s="2" t="s">
        <v>114</v>
      </c>
      <c r="H3166" s="4" t="s">
        <v>22</v>
      </c>
      <c r="I3166" s="5">
        <v>35</v>
      </c>
      <c r="J3166" s="6">
        <v>300</v>
      </c>
      <c r="K3166" s="7">
        <v>105000</v>
      </c>
      <c r="L3166" s="7">
        <v>42000</v>
      </c>
      <c r="M3166" s="8">
        <v>0.4</v>
      </c>
      <c r="N3166" s="2" t="s">
        <v>17</v>
      </c>
      <c r="O3166">
        <f t="shared" si="392"/>
        <v>2021</v>
      </c>
      <c r="P3166">
        <f t="shared" si="393"/>
        <v>1</v>
      </c>
      <c r="Q3166" t="str">
        <f t="shared" si="394"/>
        <v>janv</v>
      </c>
      <c r="R3166" t="str">
        <f t="shared" si="395"/>
        <v>Wisconsin</v>
      </c>
      <c r="S3166" t="str">
        <f t="shared" si="396"/>
        <v>2021-01</v>
      </c>
      <c r="T3166">
        <f>IF(AND(COUNTIF(Calculs!$Q$2:$Q$12,$O3166)&gt;0,COUNTIF(Calculs!$S$2:$S$12,$E3166)&gt;0,COUNTIF(Calculs!$U$2:$U$12,$H3166)&gt;0),1,0)</f>
        <v>1</v>
      </c>
      <c r="U3166">
        <f t="shared" si="397"/>
        <v>105000</v>
      </c>
      <c r="V3166">
        <f t="shared" si="398"/>
        <v>300</v>
      </c>
      <c r="W3166">
        <f t="shared" si="399"/>
        <v>42000</v>
      </c>
    </row>
    <row r="3167" spans="1:23" ht="15.75" customHeight="1" x14ac:dyDescent="0.3">
      <c r="A3167" s="2" t="s">
        <v>29</v>
      </c>
      <c r="B3167" s="2">
        <v>1185732</v>
      </c>
      <c r="C3167" s="3">
        <v>44237</v>
      </c>
      <c r="D3167" s="12" t="str" cm="1">
        <f t="array" ref="D3167">_xlfn.SWITCH(WEEKDAY(C3167,2), 1, "Lundi", 2, "Mardi", 3, "Mercredi", 4, "Jeudi", 5, "Vendredi", 6, "Samedi", 7, "Dimanche", "Erreur")</f>
        <v>Mercredi</v>
      </c>
      <c r="E3167" s="2" t="s">
        <v>35</v>
      </c>
      <c r="F3167" s="2" t="s">
        <v>113</v>
      </c>
      <c r="G3167" s="2" t="s">
        <v>114</v>
      </c>
      <c r="H3167" s="4" t="s">
        <v>16</v>
      </c>
      <c r="I3167" s="5">
        <v>35</v>
      </c>
      <c r="J3167" s="6">
        <v>550</v>
      </c>
      <c r="K3167" s="7">
        <v>192500</v>
      </c>
      <c r="L3167" s="7">
        <v>77000</v>
      </c>
      <c r="M3167" s="8">
        <v>0.4</v>
      </c>
      <c r="N3167" s="2" t="s">
        <v>17</v>
      </c>
      <c r="O3167">
        <f t="shared" si="392"/>
        <v>2021</v>
      </c>
      <c r="P3167">
        <f t="shared" si="393"/>
        <v>2</v>
      </c>
      <c r="Q3167" t="str">
        <f t="shared" si="394"/>
        <v>févr</v>
      </c>
      <c r="R3167" t="str">
        <f t="shared" si="395"/>
        <v>Wisconsin</v>
      </c>
      <c r="S3167" t="str">
        <f t="shared" si="396"/>
        <v>2021-02</v>
      </c>
      <c r="T3167">
        <f>IF(AND(COUNTIF(Calculs!$Q$2:$Q$12,$O3167)&gt;0,COUNTIF(Calculs!$S$2:$S$12,$E3167)&gt;0,COUNTIF(Calculs!$U$2:$U$12,$H3167)&gt;0),1,0)</f>
        <v>1</v>
      </c>
      <c r="U3167">
        <f t="shared" si="397"/>
        <v>192500</v>
      </c>
      <c r="V3167">
        <f t="shared" si="398"/>
        <v>550</v>
      </c>
      <c r="W3167">
        <f t="shared" si="399"/>
        <v>77000</v>
      </c>
    </row>
    <row r="3168" spans="1:23" ht="15.75" customHeight="1" x14ac:dyDescent="0.3">
      <c r="A3168" s="2" t="s">
        <v>29</v>
      </c>
      <c r="B3168" s="2">
        <v>1185732</v>
      </c>
      <c r="C3168" s="3">
        <v>44237</v>
      </c>
      <c r="D3168" s="12" t="str" cm="1">
        <f t="array" ref="D3168">_xlfn.SWITCH(WEEKDAY(C3168,2), 1, "Lundi", 2, "Mardi", 3, "Mercredi", 4, "Jeudi", 5, "Vendredi", 6, "Samedi", 7, "Dimanche", "Erreur")</f>
        <v>Mercredi</v>
      </c>
      <c r="E3168" s="2" t="s">
        <v>35</v>
      </c>
      <c r="F3168" s="2" t="s">
        <v>113</v>
      </c>
      <c r="G3168" s="2" t="s">
        <v>114</v>
      </c>
      <c r="H3168" s="4" t="s">
        <v>18</v>
      </c>
      <c r="I3168" s="5">
        <v>35</v>
      </c>
      <c r="J3168" s="6">
        <v>200</v>
      </c>
      <c r="K3168" s="7">
        <v>70000</v>
      </c>
      <c r="L3168" s="7">
        <v>28000</v>
      </c>
      <c r="M3168" s="8">
        <v>0.4</v>
      </c>
      <c r="N3168" s="2" t="s">
        <v>17</v>
      </c>
      <c r="O3168">
        <f t="shared" si="392"/>
        <v>2021</v>
      </c>
      <c r="P3168">
        <f t="shared" si="393"/>
        <v>2</v>
      </c>
      <c r="Q3168" t="str">
        <f t="shared" si="394"/>
        <v>févr</v>
      </c>
      <c r="R3168" t="str">
        <f t="shared" si="395"/>
        <v>Wisconsin</v>
      </c>
      <c r="S3168" t="str">
        <f t="shared" si="396"/>
        <v>2021-02</v>
      </c>
      <c r="T3168">
        <f>IF(AND(COUNTIF(Calculs!$Q$2:$Q$12,$O3168)&gt;0,COUNTIF(Calculs!$S$2:$S$12,$E3168)&gt;0,COUNTIF(Calculs!$U$2:$U$12,$H3168)&gt;0),1,0)</f>
        <v>1</v>
      </c>
      <c r="U3168">
        <f t="shared" si="397"/>
        <v>70000</v>
      </c>
      <c r="V3168">
        <f t="shared" si="398"/>
        <v>200</v>
      </c>
      <c r="W3168">
        <f t="shared" si="399"/>
        <v>28000</v>
      </c>
    </row>
    <row r="3169" spans="1:23" ht="15.75" customHeight="1" x14ac:dyDescent="0.3">
      <c r="A3169" s="2" t="s">
        <v>29</v>
      </c>
      <c r="B3169" s="2">
        <v>1185732</v>
      </c>
      <c r="C3169" s="3">
        <v>44237</v>
      </c>
      <c r="D3169" s="12" t="str" cm="1">
        <f t="array" ref="D3169">_xlfn.SWITCH(WEEKDAY(C3169,2), 1, "Lundi", 2, "Mardi", 3, "Mercredi", 4, "Jeudi", 5, "Vendredi", 6, "Samedi", 7, "Dimanche", "Erreur")</f>
        <v>Mercredi</v>
      </c>
      <c r="E3169" s="2" t="s">
        <v>35</v>
      </c>
      <c r="F3169" s="2" t="s">
        <v>113</v>
      </c>
      <c r="G3169" s="2" t="s">
        <v>114</v>
      </c>
      <c r="H3169" s="4" t="s">
        <v>19</v>
      </c>
      <c r="I3169" s="5">
        <v>25.000000000000007</v>
      </c>
      <c r="J3169" s="6">
        <v>250</v>
      </c>
      <c r="K3169" s="7">
        <v>62500.000000000015</v>
      </c>
      <c r="L3169" s="7">
        <v>21875.000000000004</v>
      </c>
      <c r="M3169" s="8">
        <v>0.35</v>
      </c>
      <c r="N3169" s="2" t="s">
        <v>17</v>
      </c>
      <c r="O3169">
        <f t="shared" si="392"/>
        <v>2021</v>
      </c>
      <c r="P3169">
        <f t="shared" si="393"/>
        <v>2</v>
      </c>
      <c r="Q3169" t="str">
        <f t="shared" si="394"/>
        <v>févr</v>
      </c>
      <c r="R3169" t="str">
        <f t="shared" si="395"/>
        <v>Wisconsin</v>
      </c>
      <c r="S3169" t="str">
        <f t="shared" si="396"/>
        <v>2021-02</v>
      </c>
      <c r="T3169">
        <f>IF(AND(COUNTIF(Calculs!$Q$2:$Q$12,$O3169)&gt;0,COUNTIF(Calculs!$S$2:$S$12,$E3169)&gt;0,COUNTIF(Calculs!$U$2:$U$12,$H3169)&gt;0),1,0)</f>
        <v>1</v>
      </c>
      <c r="U3169">
        <f t="shared" si="397"/>
        <v>62500.000000000015</v>
      </c>
      <c r="V3169">
        <f t="shared" si="398"/>
        <v>250</v>
      </c>
      <c r="W3169">
        <f t="shared" si="399"/>
        <v>21875.000000000004</v>
      </c>
    </row>
    <row r="3170" spans="1:23" ht="15.75" customHeight="1" x14ac:dyDescent="0.3">
      <c r="A3170" s="2" t="s">
        <v>29</v>
      </c>
      <c r="B3170" s="2">
        <v>1185732</v>
      </c>
      <c r="C3170" s="3">
        <v>44237</v>
      </c>
      <c r="D3170" s="12" t="str" cm="1">
        <f t="array" ref="D3170">_xlfn.SWITCH(WEEKDAY(C3170,2), 1, "Lundi", 2, "Mardi", 3, "Mercredi", 4, "Jeudi", 5, "Vendredi", 6, "Samedi", 7, "Dimanche", "Erreur")</f>
        <v>Mercredi</v>
      </c>
      <c r="E3170" s="2" t="s">
        <v>35</v>
      </c>
      <c r="F3170" s="2" t="s">
        <v>115</v>
      </c>
      <c r="G3170" s="2" t="s">
        <v>116</v>
      </c>
      <c r="H3170" s="4" t="s">
        <v>20</v>
      </c>
      <c r="I3170" s="5">
        <v>30.000000000000004</v>
      </c>
      <c r="J3170" s="6">
        <v>125</v>
      </c>
      <c r="K3170" s="7">
        <v>37500.000000000007</v>
      </c>
      <c r="L3170" s="7">
        <v>13125.000000000002</v>
      </c>
      <c r="M3170" s="8">
        <v>0.35</v>
      </c>
      <c r="N3170" s="2" t="s">
        <v>17</v>
      </c>
      <c r="O3170">
        <f t="shared" si="392"/>
        <v>2021</v>
      </c>
      <c r="P3170">
        <f t="shared" si="393"/>
        <v>2</v>
      </c>
      <c r="Q3170" t="str">
        <f t="shared" si="394"/>
        <v>févr</v>
      </c>
      <c r="R3170" t="str">
        <f t="shared" si="395"/>
        <v>Indiana</v>
      </c>
      <c r="S3170" t="str">
        <f t="shared" si="396"/>
        <v>2021-02</v>
      </c>
      <c r="T3170">
        <f>IF(AND(COUNTIF(Calculs!$Q$2:$Q$12,$O3170)&gt;0,COUNTIF(Calculs!$S$2:$S$12,$E3170)&gt;0,COUNTIF(Calculs!$U$2:$U$12,$H3170)&gt;0),1,0)</f>
        <v>1</v>
      </c>
      <c r="U3170">
        <f t="shared" si="397"/>
        <v>37500.000000000007</v>
      </c>
      <c r="V3170">
        <f t="shared" si="398"/>
        <v>125</v>
      </c>
      <c r="W3170">
        <f t="shared" si="399"/>
        <v>13125.000000000002</v>
      </c>
    </row>
    <row r="3171" spans="1:23" ht="15.75" customHeight="1" x14ac:dyDescent="0.3">
      <c r="A3171" s="2" t="s">
        <v>29</v>
      </c>
      <c r="B3171" s="2">
        <v>1185732</v>
      </c>
      <c r="C3171" s="3">
        <v>44237</v>
      </c>
      <c r="D3171" s="12" t="str" cm="1">
        <f t="array" ref="D3171">_xlfn.SWITCH(WEEKDAY(C3171,2), 1, "Lundi", 2, "Mardi", 3, "Mercredi", 4, "Jeudi", 5, "Vendredi", 6, "Samedi", 7, "Dimanche", "Erreur")</f>
        <v>Mercredi</v>
      </c>
      <c r="E3171" s="2" t="s">
        <v>35</v>
      </c>
      <c r="F3171" s="2" t="s">
        <v>115</v>
      </c>
      <c r="G3171" s="2" t="s">
        <v>116</v>
      </c>
      <c r="H3171" s="4" t="s">
        <v>21</v>
      </c>
      <c r="I3171" s="5">
        <v>44.999999999999993</v>
      </c>
      <c r="J3171" s="6">
        <v>200</v>
      </c>
      <c r="K3171" s="7">
        <v>89999.999999999985</v>
      </c>
      <c r="L3171" s="7">
        <v>26999.999999999996</v>
      </c>
      <c r="M3171" s="8">
        <v>0.3</v>
      </c>
      <c r="N3171" s="2" t="s">
        <v>17</v>
      </c>
      <c r="O3171">
        <f t="shared" si="392"/>
        <v>2021</v>
      </c>
      <c r="P3171">
        <f t="shared" si="393"/>
        <v>2</v>
      </c>
      <c r="Q3171" t="str">
        <f t="shared" si="394"/>
        <v>févr</v>
      </c>
      <c r="R3171" t="str">
        <f t="shared" si="395"/>
        <v>Indiana</v>
      </c>
      <c r="S3171" t="str">
        <f t="shared" si="396"/>
        <v>2021-02</v>
      </c>
      <c r="T3171">
        <f>IF(AND(COUNTIF(Calculs!$Q$2:$Q$12,$O3171)&gt;0,COUNTIF(Calculs!$S$2:$S$12,$E3171)&gt;0,COUNTIF(Calculs!$U$2:$U$12,$H3171)&gt;0),1,0)</f>
        <v>1</v>
      </c>
      <c r="U3171">
        <f t="shared" si="397"/>
        <v>89999.999999999985</v>
      </c>
      <c r="V3171">
        <f t="shared" si="398"/>
        <v>200</v>
      </c>
      <c r="W3171">
        <f t="shared" si="399"/>
        <v>26999.999999999996</v>
      </c>
    </row>
    <row r="3172" spans="1:23" ht="15.75" customHeight="1" x14ac:dyDescent="0.3">
      <c r="A3172" s="2" t="s">
        <v>29</v>
      </c>
      <c r="B3172" s="2">
        <v>1185732</v>
      </c>
      <c r="C3172" s="3">
        <v>44237</v>
      </c>
      <c r="D3172" s="12" t="str" cm="1">
        <f t="array" ref="D3172">_xlfn.SWITCH(WEEKDAY(C3172,2), 1, "Lundi", 2, "Mardi", 3, "Mercredi", 4, "Jeudi", 5, "Vendredi", 6, "Samedi", 7, "Dimanche", "Erreur")</f>
        <v>Mercredi</v>
      </c>
      <c r="E3172" s="2" t="s">
        <v>35</v>
      </c>
      <c r="F3172" s="2" t="s">
        <v>115</v>
      </c>
      <c r="G3172" s="2" t="s">
        <v>116</v>
      </c>
      <c r="H3172" s="4" t="s">
        <v>22</v>
      </c>
      <c r="I3172" s="5">
        <v>19.999999999999996</v>
      </c>
      <c r="J3172" s="6">
        <v>300</v>
      </c>
      <c r="K3172" s="7">
        <v>59999.999999999993</v>
      </c>
      <c r="L3172" s="7">
        <v>24000</v>
      </c>
      <c r="M3172" s="8">
        <v>0.4</v>
      </c>
      <c r="N3172" s="2" t="s">
        <v>17</v>
      </c>
      <c r="O3172">
        <f t="shared" si="392"/>
        <v>2021</v>
      </c>
      <c r="P3172">
        <f t="shared" si="393"/>
        <v>2</v>
      </c>
      <c r="Q3172" t="str">
        <f t="shared" si="394"/>
        <v>févr</v>
      </c>
      <c r="R3172" t="str">
        <f t="shared" si="395"/>
        <v>Indiana</v>
      </c>
      <c r="S3172" t="str">
        <f t="shared" si="396"/>
        <v>2021-02</v>
      </c>
      <c r="T3172">
        <f>IF(AND(COUNTIF(Calculs!$Q$2:$Q$12,$O3172)&gt;0,COUNTIF(Calculs!$S$2:$S$12,$E3172)&gt;0,COUNTIF(Calculs!$U$2:$U$12,$H3172)&gt;0),1,0)</f>
        <v>1</v>
      </c>
      <c r="U3172">
        <f t="shared" si="397"/>
        <v>59999.999999999993</v>
      </c>
      <c r="V3172">
        <f t="shared" si="398"/>
        <v>300</v>
      </c>
      <c r="W3172">
        <f t="shared" si="399"/>
        <v>24000</v>
      </c>
    </row>
    <row r="3173" spans="1:23" ht="15.75" customHeight="1" x14ac:dyDescent="0.3">
      <c r="A3173" s="2" t="s">
        <v>29</v>
      </c>
      <c r="B3173" s="2">
        <v>1185732</v>
      </c>
      <c r="C3173" s="3">
        <v>44264</v>
      </c>
      <c r="D3173" s="12" t="str" cm="1">
        <f t="array" ref="D3173">_xlfn.SWITCH(WEEKDAY(C3173,2), 1, "Lundi", 2, "Mardi", 3, "Mercredi", 4, "Jeudi", 5, "Vendredi", 6, "Samedi", 7, "Dimanche", "Erreur")</f>
        <v>Mardi</v>
      </c>
      <c r="E3173" s="2" t="s">
        <v>35</v>
      </c>
      <c r="F3173" s="2" t="s">
        <v>115</v>
      </c>
      <c r="G3173" s="2" t="s">
        <v>116</v>
      </c>
      <c r="H3173" s="4" t="s">
        <v>16</v>
      </c>
      <c r="I3173" s="5">
        <v>25.000000000000007</v>
      </c>
      <c r="J3173" s="6">
        <v>520</v>
      </c>
      <c r="K3173" s="7">
        <v>130000.00000000004</v>
      </c>
      <c r="L3173" s="7">
        <v>52000.000000000022</v>
      </c>
      <c r="M3173" s="8">
        <v>0.4</v>
      </c>
      <c r="N3173" s="2" t="s">
        <v>17</v>
      </c>
      <c r="O3173">
        <f t="shared" si="392"/>
        <v>2021</v>
      </c>
      <c r="P3173">
        <f t="shared" si="393"/>
        <v>3</v>
      </c>
      <c r="Q3173" t="str">
        <f t="shared" si="394"/>
        <v>mars</v>
      </c>
      <c r="R3173" t="str">
        <f t="shared" si="395"/>
        <v>Indiana</v>
      </c>
      <c r="S3173" t="str">
        <f t="shared" si="396"/>
        <v>2021-03</v>
      </c>
      <c r="T3173">
        <f>IF(AND(COUNTIF(Calculs!$Q$2:$Q$12,$O3173)&gt;0,COUNTIF(Calculs!$S$2:$S$12,$E3173)&gt;0,COUNTIF(Calculs!$U$2:$U$12,$H3173)&gt;0),1,0)</f>
        <v>1</v>
      </c>
      <c r="U3173">
        <f t="shared" si="397"/>
        <v>130000.00000000004</v>
      </c>
      <c r="V3173">
        <f t="shared" si="398"/>
        <v>520</v>
      </c>
      <c r="W3173">
        <f t="shared" si="399"/>
        <v>52000.000000000022</v>
      </c>
    </row>
    <row r="3174" spans="1:23" ht="15.75" customHeight="1" x14ac:dyDescent="0.3">
      <c r="A3174" s="2" t="s">
        <v>29</v>
      </c>
      <c r="B3174" s="2">
        <v>1185732</v>
      </c>
      <c r="C3174" s="3">
        <v>44264</v>
      </c>
      <c r="D3174" s="12" t="str" cm="1">
        <f t="array" ref="D3174">_xlfn.SWITCH(WEEKDAY(C3174,2), 1, "Lundi", 2, "Mardi", 3, "Mercredi", 4, "Jeudi", 5, "Vendredi", 6, "Samedi", 7, "Dimanche", "Erreur")</f>
        <v>Mardi</v>
      </c>
      <c r="E3174" s="2" t="s">
        <v>35</v>
      </c>
      <c r="F3174" s="2" t="s">
        <v>115</v>
      </c>
      <c r="G3174" s="2" t="s">
        <v>116</v>
      </c>
      <c r="H3174" s="4" t="s">
        <v>18</v>
      </c>
      <c r="I3174" s="5">
        <v>25.000000000000007</v>
      </c>
      <c r="J3174" s="6">
        <v>225</v>
      </c>
      <c r="K3174" s="7">
        <v>56250.000000000015</v>
      </c>
      <c r="L3174" s="7">
        <v>22500.000000000007</v>
      </c>
      <c r="M3174" s="8">
        <v>0.4</v>
      </c>
      <c r="N3174" s="2" t="s">
        <v>17</v>
      </c>
      <c r="O3174">
        <f t="shared" si="392"/>
        <v>2021</v>
      </c>
      <c r="P3174">
        <f t="shared" si="393"/>
        <v>3</v>
      </c>
      <c r="Q3174" t="str">
        <f t="shared" si="394"/>
        <v>mars</v>
      </c>
      <c r="R3174" t="str">
        <f t="shared" si="395"/>
        <v>Indiana</v>
      </c>
      <c r="S3174" t="str">
        <f t="shared" si="396"/>
        <v>2021-03</v>
      </c>
      <c r="T3174">
        <f>IF(AND(COUNTIF(Calculs!$Q$2:$Q$12,$O3174)&gt;0,COUNTIF(Calculs!$S$2:$S$12,$E3174)&gt;0,COUNTIF(Calculs!$U$2:$U$12,$H3174)&gt;0),1,0)</f>
        <v>1</v>
      </c>
      <c r="U3174">
        <f t="shared" si="397"/>
        <v>56250.000000000015</v>
      </c>
      <c r="V3174">
        <f t="shared" si="398"/>
        <v>225</v>
      </c>
      <c r="W3174">
        <f t="shared" si="399"/>
        <v>22500.000000000007</v>
      </c>
    </row>
    <row r="3175" spans="1:23" ht="15.75" customHeight="1" x14ac:dyDescent="0.3">
      <c r="A3175" s="2" t="s">
        <v>29</v>
      </c>
      <c r="B3175" s="2">
        <v>1185732</v>
      </c>
      <c r="C3175" s="3">
        <v>44264</v>
      </c>
      <c r="D3175" s="12" t="str" cm="1">
        <f t="array" ref="D3175">_xlfn.SWITCH(WEEKDAY(C3175,2), 1, "Lundi", 2, "Mardi", 3, "Mercredi", 4, "Jeudi", 5, "Vendredi", 6, "Samedi", 7, "Dimanche", "Erreur")</f>
        <v>Mardi</v>
      </c>
      <c r="E3175" s="2" t="s">
        <v>35</v>
      </c>
      <c r="F3175" s="2" t="s">
        <v>115</v>
      </c>
      <c r="G3175" s="2" t="s">
        <v>116</v>
      </c>
      <c r="H3175" s="4" t="s">
        <v>19</v>
      </c>
      <c r="I3175" s="5">
        <v>15.000000000000002</v>
      </c>
      <c r="J3175" s="6">
        <v>275</v>
      </c>
      <c r="K3175" s="7">
        <v>41250.000000000007</v>
      </c>
      <c r="L3175" s="7">
        <v>14437.500000000002</v>
      </c>
      <c r="M3175" s="8">
        <v>0.35</v>
      </c>
      <c r="N3175" s="2" t="s">
        <v>17</v>
      </c>
      <c r="O3175">
        <f t="shared" si="392"/>
        <v>2021</v>
      </c>
      <c r="P3175">
        <f t="shared" si="393"/>
        <v>3</v>
      </c>
      <c r="Q3175" t="str">
        <f t="shared" si="394"/>
        <v>mars</v>
      </c>
      <c r="R3175" t="str">
        <f t="shared" si="395"/>
        <v>Indiana</v>
      </c>
      <c r="S3175" t="str">
        <f t="shared" si="396"/>
        <v>2021-03</v>
      </c>
      <c r="T3175">
        <f>IF(AND(COUNTIF(Calculs!$Q$2:$Q$12,$O3175)&gt;0,COUNTIF(Calculs!$S$2:$S$12,$E3175)&gt;0,COUNTIF(Calculs!$U$2:$U$12,$H3175)&gt;0),1,0)</f>
        <v>1</v>
      </c>
      <c r="U3175">
        <f t="shared" si="397"/>
        <v>41250.000000000007</v>
      </c>
      <c r="V3175">
        <f t="shared" si="398"/>
        <v>275</v>
      </c>
      <c r="W3175">
        <f t="shared" si="399"/>
        <v>14437.500000000002</v>
      </c>
    </row>
    <row r="3176" spans="1:23" ht="15.75" customHeight="1" x14ac:dyDescent="0.3">
      <c r="A3176" s="2" t="s">
        <v>29</v>
      </c>
      <c r="B3176" s="2">
        <v>1185732</v>
      </c>
      <c r="C3176" s="3">
        <v>44264</v>
      </c>
      <c r="D3176" s="12" t="str" cm="1">
        <f t="array" ref="D3176">_xlfn.SWITCH(WEEKDAY(C3176,2), 1, "Lundi", 2, "Mardi", 3, "Mercredi", 4, "Jeudi", 5, "Vendredi", 6, "Samedi", 7, "Dimanche", "Erreur")</f>
        <v>Mardi</v>
      </c>
      <c r="E3176" s="2" t="s">
        <v>35</v>
      </c>
      <c r="F3176" s="2" t="s">
        <v>115</v>
      </c>
      <c r="G3176" s="2" t="s">
        <v>116</v>
      </c>
      <c r="H3176" s="4" t="s">
        <v>20</v>
      </c>
      <c r="I3176" s="5">
        <v>19.999999999999996</v>
      </c>
      <c r="J3176" s="6">
        <v>125</v>
      </c>
      <c r="K3176" s="7">
        <v>24999.999999999996</v>
      </c>
      <c r="L3176" s="7">
        <v>8749.9999999999982</v>
      </c>
      <c r="M3176" s="8">
        <v>0.35</v>
      </c>
      <c r="N3176" s="2" t="s">
        <v>17</v>
      </c>
      <c r="O3176">
        <f t="shared" si="392"/>
        <v>2021</v>
      </c>
      <c r="P3176">
        <f t="shared" si="393"/>
        <v>3</v>
      </c>
      <c r="Q3176" t="str">
        <f t="shared" si="394"/>
        <v>mars</v>
      </c>
      <c r="R3176" t="str">
        <f t="shared" si="395"/>
        <v>Indiana</v>
      </c>
      <c r="S3176" t="str">
        <f t="shared" si="396"/>
        <v>2021-03</v>
      </c>
      <c r="T3176">
        <f>IF(AND(COUNTIF(Calculs!$Q$2:$Q$12,$O3176)&gt;0,COUNTIF(Calculs!$S$2:$S$12,$E3176)&gt;0,COUNTIF(Calculs!$U$2:$U$12,$H3176)&gt;0),1,0)</f>
        <v>1</v>
      </c>
      <c r="U3176">
        <f t="shared" si="397"/>
        <v>24999.999999999996</v>
      </c>
      <c r="V3176">
        <f t="shared" si="398"/>
        <v>125</v>
      </c>
      <c r="W3176">
        <f t="shared" si="399"/>
        <v>8749.9999999999982</v>
      </c>
    </row>
    <row r="3177" spans="1:23" ht="15.75" customHeight="1" x14ac:dyDescent="0.3">
      <c r="A3177" s="2" t="s">
        <v>29</v>
      </c>
      <c r="B3177" s="2">
        <v>1185732</v>
      </c>
      <c r="C3177" s="3">
        <v>44264</v>
      </c>
      <c r="D3177" s="12" t="str" cm="1">
        <f t="array" ref="D3177">_xlfn.SWITCH(WEEKDAY(C3177,2), 1, "Lundi", 2, "Mardi", 3, "Mercredi", 4, "Jeudi", 5, "Vendredi", 6, "Samedi", 7, "Dimanche", "Erreur")</f>
        <v>Mardi</v>
      </c>
      <c r="E3177" s="2" t="s">
        <v>35</v>
      </c>
      <c r="F3177" s="2" t="s">
        <v>115</v>
      </c>
      <c r="G3177" s="2" t="s">
        <v>116</v>
      </c>
      <c r="H3177" s="4" t="s">
        <v>21</v>
      </c>
      <c r="I3177" s="5">
        <v>35</v>
      </c>
      <c r="J3177" s="6">
        <v>175</v>
      </c>
      <c r="K3177" s="7">
        <v>61250</v>
      </c>
      <c r="L3177" s="7">
        <v>18375</v>
      </c>
      <c r="M3177" s="8">
        <v>0.3</v>
      </c>
      <c r="N3177" s="2" t="s">
        <v>17</v>
      </c>
      <c r="O3177">
        <f t="shared" si="392"/>
        <v>2021</v>
      </c>
      <c r="P3177">
        <f t="shared" si="393"/>
        <v>3</v>
      </c>
      <c r="Q3177" t="str">
        <f t="shared" si="394"/>
        <v>mars</v>
      </c>
      <c r="R3177" t="str">
        <f t="shared" si="395"/>
        <v>Indiana</v>
      </c>
      <c r="S3177" t="str">
        <f t="shared" si="396"/>
        <v>2021-03</v>
      </c>
      <c r="T3177">
        <f>IF(AND(COUNTIF(Calculs!$Q$2:$Q$12,$O3177)&gt;0,COUNTIF(Calculs!$S$2:$S$12,$E3177)&gt;0,COUNTIF(Calculs!$U$2:$U$12,$H3177)&gt;0),1,0)</f>
        <v>1</v>
      </c>
      <c r="U3177">
        <f t="shared" si="397"/>
        <v>61250</v>
      </c>
      <c r="V3177">
        <f t="shared" si="398"/>
        <v>175</v>
      </c>
      <c r="W3177">
        <f t="shared" si="399"/>
        <v>18375</v>
      </c>
    </row>
    <row r="3178" spans="1:23" ht="15.75" customHeight="1" x14ac:dyDescent="0.3">
      <c r="A3178" s="2" t="s">
        <v>29</v>
      </c>
      <c r="B3178" s="2">
        <v>1185732</v>
      </c>
      <c r="C3178" s="3">
        <v>44264</v>
      </c>
      <c r="D3178" s="12" t="str" cm="1">
        <f t="array" ref="D3178">_xlfn.SWITCH(WEEKDAY(C3178,2), 1, "Lundi", 2, "Mardi", 3, "Mercredi", 4, "Jeudi", 5, "Vendredi", 6, "Samedi", 7, "Dimanche", "Erreur")</f>
        <v>Mardi</v>
      </c>
      <c r="E3178" s="2" t="s">
        <v>35</v>
      </c>
      <c r="F3178" s="2" t="s">
        <v>115</v>
      </c>
      <c r="G3178" s="2" t="s">
        <v>116</v>
      </c>
      <c r="H3178" s="4" t="s">
        <v>22</v>
      </c>
      <c r="I3178" s="5">
        <v>25.000000000000007</v>
      </c>
      <c r="J3178" s="6">
        <v>275</v>
      </c>
      <c r="K3178" s="7">
        <v>68750.000000000015</v>
      </c>
      <c r="L3178" s="7">
        <v>27500.000000000007</v>
      </c>
      <c r="M3178" s="8">
        <v>0.4</v>
      </c>
      <c r="N3178" s="2" t="s">
        <v>17</v>
      </c>
      <c r="O3178">
        <f t="shared" si="392"/>
        <v>2021</v>
      </c>
      <c r="P3178">
        <f t="shared" si="393"/>
        <v>3</v>
      </c>
      <c r="Q3178" t="str">
        <f t="shared" si="394"/>
        <v>mars</v>
      </c>
      <c r="R3178" t="str">
        <f t="shared" si="395"/>
        <v>Indiana</v>
      </c>
      <c r="S3178" t="str">
        <f t="shared" si="396"/>
        <v>2021-03</v>
      </c>
      <c r="T3178">
        <f>IF(AND(COUNTIF(Calculs!$Q$2:$Q$12,$O3178)&gt;0,COUNTIF(Calculs!$S$2:$S$12,$E3178)&gt;0,COUNTIF(Calculs!$U$2:$U$12,$H3178)&gt;0),1,0)</f>
        <v>1</v>
      </c>
      <c r="U3178">
        <f t="shared" si="397"/>
        <v>68750.000000000015</v>
      </c>
      <c r="V3178">
        <f t="shared" si="398"/>
        <v>275</v>
      </c>
      <c r="W3178">
        <f t="shared" si="399"/>
        <v>27500.000000000007</v>
      </c>
    </row>
    <row r="3179" spans="1:23" ht="15.75" customHeight="1" x14ac:dyDescent="0.3">
      <c r="A3179" s="2" t="s">
        <v>29</v>
      </c>
      <c r="B3179" s="2">
        <v>1185732</v>
      </c>
      <c r="C3179" s="3">
        <v>44296</v>
      </c>
      <c r="D3179" s="12" t="str" cm="1">
        <f t="array" ref="D3179">_xlfn.SWITCH(WEEKDAY(C3179,2), 1, "Lundi", 2, "Mardi", 3, "Mercredi", 4, "Jeudi", 5, "Vendredi", 6, "Samedi", 7, "Dimanche", "Erreur")</f>
        <v>Samedi</v>
      </c>
      <c r="E3179" s="2" t="s">
        <v>35</v>
      </c>
      <c r="F3179" s="2" t="s">
        <v>115</v>
      </c>
      <c r="G3179" s="2" t="s">
        <v>116</v>
      </c>
      <c r="H3179" s="4" t="s">
        <v>16</v>
      </c>
      <c r="I3179" s="5">
        <v>25.000000000000007</v>
      </c>
      <c r="J3179" s="6">
        <v>500</v>
      </c>
      <c r="K3179" s="7">
        <v>125000.00000000003</v>
      </c>
      <c r="L3179" s="7">
        <v>50000.000000000015</v>
      </c>
      <c r="M3179" s="8">
        <v>0.4</v>
      </c>
      <c r="N3179" s="2" t="s">
        <v>17</v>
      </c>
      <c r="O3179">
        <f t="shared" si="392"/>
        <v>2021</v>
      </c>
      <c r="P3179">
        <f t="shared" si="393"/>
        <v>4</v>
      </c>
      <c r="Q3179" t="str">
        <f t="shared" si="394"/>
        <v>avr</v>
      </c>
      <c r="R3179" t="str">
        <f t="shared" si="395"/>
        <v>Indiana</v>
      </c>
      <c r="S3179" t="str">
        <f t="shared" si="396"/>
        <v>2021-04</v>
      </c>
      <c r="T3179">
        <f>IF(AND(COUNTIF(Calculs!$Q$2:$Q$12,$O3179)&gt;0,COUNTIF(Calculs!$S$2:$S$12,$E3179)&gt;0,COUNTIF(Calculs!$U$2:$U$12,$H3179)&gt;0),1,0)</f>
        <v>1</v>
      </c>
      <c r="U3179">
        <f t="shared" si="397"/>
        <v>125000.00000000003</v>
      </c>
      <c r="V3179">
        <f t="shared" si="398"/>
        <v>500</v>
      </c>
      <c r="W3179">
        <f t="shared" si="399"/>
        <v>50000.000000000015</v>
      </c>
    </row>
    <row r="3180" spans="1:23" ht="15.75" customHeight="1" x14ac:dyDescent="0.3">
      <c r="A3180" s="2" t="s">
        <v>29</v>
      </c>
      <c r="B3180" s="2">
        <v>1185732</v>
      </c>
      <c r="C3180" s="3">
        <v>44296</v>
      </c>
      <c r="D3180" s="12" t="str" cm="1">
        <f t="array" ref="D3180">_xlfn.SWITCH(WEEKDAY(C3180,2), 1, "Lundi", 2, "Mardi", 3, "Mercredi", 4, "Jeudi", 5, "Vendredi", 6, "Samedi", 7, "Dimanche", "Erreur")</f>
        <v>Samedi</v>
      </c>
      <c r="E3180" s="2" t="s">
        <v>35</v>
      </c>
      <c r="F3180" s="2" t="s">
        <v>115</v>
      </c>
      <c r="G3180" s="2" t="s">
        <v>116</v>
      </c>
      <c r="H3180" s="4" t="s">
        <v>18</v>
      </c>
      <c r="I3180" s="5">
        <v>25.000000000000007</v>
      </c>
      <c r="J3180" s="6">
        <v>200</v>
      </c>
      <c r="K3180" s="7">
        <v>50000.000000000015</v>
      </c>
      <c r="L3180" s="7">
        <v>20000.000000000007</v>
      </c>
      <c r="M3180" s="8">
        <v>0.4</v>
      </c>
      <c r="N3180" s="2" t="s">
        <v>17</v>
      </c>
      <c r="O3180">
        <f t="shared" si="392"/>
        <v>2021</v>
      </c>
      <c r="P3180">
        <f t="shared" si="393"/>
        <v>4</v>
      </c>
      <c r="Q3180" t="str">
        <f t="shared" si="394"/>
        <v>avr</v>
      </c>
      <c r="R3180" t="str">
        <f t="shared" si="395"/>
        <v>Indiana</v>
      </c>
      <c r="S3180" t="str">
        <f t="shared" si="396"/>
        <v>2021-04</v>
      </c>
      <c r="T3180">
        <f>IF(AND(COUNTIF(Calculs!$Q$2:$Q$12,$O3180)&gt;0,COUNTIF(Calculs!$S$2:$S$12,$E3180)&gt;0,COUNTIF(Calculs!$U$2:$U$12,$H3180)&gt;0),1,0)</f>
        <v>1</v>
      </c>
      <c r="U3180">
        <f t="shared" si="397"/>
        <v>50000.000000000015</v>
      </c>
      <c r="V3180">
        <f t="shared" si="398"/>
        <v>200</v>
      </c>
      <c r="W3180">
        <f t="shared" si="399"/>
        <v>20000.000000000007</v>
      </c>
    </row>
    <row r="3181" spans="1:23" ht="15.75" customHeight="1" x14ac:dyDescent="0.3">
      <c r="A3181" s="2" t="s">
        <v>29</v>
      </c>
      <c r="B3181" s="2">
        <v>1185732</v>
      </c>
      <c r="C3181" s="3">
        <v>44296</v>
      </c>
      <c r="D3181" s="12" t="str" cm="1">
        <f t="array" ref="D3181">_xlfn.SWITCH(WEEKDAY(C3181,2), 1, "Lundi", 2, "Mardi", 3, "Mercredi", 4, "Jeudi", 5, "Vendredi", 6, "Samedi", 7, "Dimanche", "Erreur")</f>
        <v>Samedi</v>
      </c>
      <c r="E3181" s="2" t="s">
        <v>35</v>
      </c>
      <c r="F3181" s="2" t="s">
        <v>115</v>
      </c>
      <c r="G3181" s="2" t="s">
        <v>116</v>
      </c>
      <c r="H3181" s="4" t="s">
        <v>19</v>
      </c>
      <c r="I3181" s="5">
        <v>15.000000000000002</v>
      </c>
      <c r="J3181" s="6">
        <v>200</v>
      </c>
      <c r="K3181" s="7">
        <v>30000.000000000004</v>
      </c>
      <c r="L3181" s="7">
        <v>10500</v>
      </c>
      <c r="M3181" s="8">
        <v>0.35</v>
      </c>
      <c r="N3181" s="2" t="s">
        <v>17</v>
      </c>
      <c r="O3181">
        <f t="shared" si="392"/>
        <v>2021</v>
      </c>
      <c r="P3181">
        <f t="shared" si="393"/>
        <v>4</v>
      </c>
      <c r="Q3181" t="str">
        <f t="shared" si="394"/>
        <v>avr</v>
      </c>
      <c r="R3181" t="str">
        <f t="shared" si="395"/>
        <v>Indiana</v>
      </c>
      <c r="S3181" t="str">
        <f t="shared" si="396"/>
        <v>2021-04</v>
      </c>
      <c r="T3181">
        <f>IF(AND(COUNTIF(Calculs!$Q$2:$Q$12,$O3181)&gt;0,COUNTIF(Calculs!$S$2:$S$12,$E3181)&gt;0,COUNTIF(Calculs!$U$2:$U$12,$H3181)&gt;0),1,0)</f>
        <v>1</v>
      </c>
      <c r="U3181">
        <f t="shared" si="397"/>
        <v>30000.000000000004</v>
      </c>
      <c r="V3181">
        <f t="shared" si="398"/>
        <v>200</v>
      </c>
      <c r="W3181">
        <f t="shared" si="399"/>
        <v>10500</v>
      </c>
    </row>
    <row r="3182" spans="1:23" ht="15.75" customHeight="1" x14ac:dyDescent="0.3">
      <c r="A3182" s="2" t="s">
        <v>29</v>
      </c>
      <c r="B3182" s="2">
        <v>1185732</v>
      </c>
      <c r="C3182" s="3">
        <v>44296</v>
      </c>
      <c r="D3182" s="12" t="str" cm="1">
        <f t="array" ref="D3182">_xlfn.SWITCH(WEEKDAY(C3182,2), 1, "Lundi", 2, "Mardi", 3, "Mercredi", 4, "Jeudi", 5, "Vendredi", 6, "Samedi", 7, "Dimanche", "Erreur")</f>
        <v>Samedi</v>
      </c>
      <c r="E3182" s="2" t="s">
        <v>35</v>
      </c>
      <c r="F3182" s="2" t="s">
        <v>115</v>
      </c>
      <c r="G3182" s="2" t="s">
        <v>116</v>
      </c>
      <c r="H3182" s="4" t="s">
        <v>20</v>
      </c>
      <c r="I3182" s="5">
        <v>19.999999999999996</v>
      </c>
      <c r="J3182" s="6">
        <v>125</v>
      </c>
      <c r="K3182" s="7">
        <v>24999.999999999996</v>
      </c>
      <c r="L3182" s="7">
        <v>8749.9999999999982</v>
      </c>
      <c r="M3182" s="8">
        <v>0.35</v>
      </c>
      <c r="N3182" s="2" t="s">
        <v>17</v>
      </c>
      <c r="O3182">
        <f t="shared" si="392"/>
        <v>2021</v>
      </c>
      <c r="P3182">
        <f t="shared" si="393"/>
        <v>4</v>
      </c>
      <c r="Q3182" t="str">
        <f t="shared" si="394"/>
        <v>avr</v>
      </c>
      <c r="R3182" t="str">
        <f t="shared" si="395"/>
        <v>Indiana</v>
      </c>
      <c r="S3182" t="str">
        <f t="shared" si="396"/>
        <v>2021-04</v>
      </c>
      <c r="T3182">
        <f>IF(AND(COUNTIF(Calculs!$Q$2:$Q$12,$O3182)&gt;0,COUNTIF(Calculs!$S$2:$S$12,$E3182)&gt;0,COUNTIF(Calculs!$U$2:$U$12,$H3182)&gt;0),1,0)</f>
        <v>1</v>
      </c>
      <c r="U3182">
        <f t="shared" si="397"/>
        <v>24999.999999999996</v>
      </c>
      <c r="V3182">
        <f t="shared" si="398"/>
        <v>125</v>
      </c>
      <c r="W3182">
        <f t="shared" si="399"/>
        <v>8749.9999999999982</v>
      </c>
    </row>
    <row r="3183" spans="1:23" ht="15.75" customHeight="1" x14ac:dyDescent="0.3">
      <c r="A3183" s="2" t="s">
        <v>29</v>
      </c>
      <c r="B3183" s="2">
        <v>1185732</v>
      </c>
      <c r="C3183" s="3">
        <v>44296</v>
      </c>
      <c r="D3183" s="12" t="str" cm="1">
        <f t="array" ref="D3183">_xlfn.SWITCH(WEEKDAY(C3183,2), 1, "Lundi", 2, "Mardi", 3, "Mercredi", 4, "Jeudi", 5, "Vendredi", 6, "Samedi", 7, "Dimanche", "Erreur")</f>
        <v>Samedi</v>
      </c>
      <c r="E3183" s="2" t="s">
        <v>35</v>
      </c>
      <c r="F3183" s="2" t="s">
        <v>115</v>
      </c>
      <c r="G3183" s="2" t="s">
        <v>116</v>
      </c>
      <c r="H3183" s="4" t="s">
        <v>21</v>
      </c>
      <c r="I3183" s="5">
        <v>65</v>
      </c>
      <c r="J3183" s="6">
        <v>150</v>
      </c>
      <c r="K3183" s="7">
        <v>97500</v>
      </c>
      <c r="L3183" s="7">
        <v>29250</v>
      </c>
      <c r="M3183" s="8">
        <v>0.3</v>
      </c>
      <c r="N3183" s="2" t="s">
        <v>17</v>
      </c>
      <c r="O3183">
        <f t="shared" si="392"/>
        <v>2021</v>
      </c>
      <c r="P3183">
        <f t="shared" si="393"/>
        <v>4</v>
      </c>
      <c r="Q3183" t="str">
        <f t="shared" si="394"/>
        <v>avr</v>
      </c>
      <c r="R3183" t="str">
        <f t="shared" si="395"/>
        <v>Indiana</v>
      </c>
      <c r="S3183" t="str">
        <f t="shared" si="396"/>
        <v>2021-04</v>
      </c>
      <c r="T3183">
        <f>IF(AND(COUNTIF(Calculs!$Q$2:$Q$12,$O3183)&gt;0,COUNTIF(Calculs!$S$2:$S$12,$E3183)&gt;0,COUNTIF(Calculs!$U$2:$U$12,$H3183)&gt;0),1,0)</f>
        <v>1</v>
      </c>
      <c r="U3183">
        <f t="shared" si="397"/>
        <v>97500</v>
      </c>
      <c r="V3183">
        <f t="shared" si="398"/>
        <v>150</v>
      </c>
      <c r="W3183">
        <f t="shared" si="399"/>
        <v>29250</v>
      </c>
    </row>
    <row r="3184" spans="1:23" ht="15.75" customHeight="1" x14ac:dyDescent="0.3">
      <c r="A3184" s="2" t="s">
        <v>29</v>
      </c>
      <c r="B3184" s="2">
        <v>1185732</v>
      </c>
      <c r="C3184" s="3">
        <v>44296</v>
      </c>
      <c r="D3184" s="12" t="str" cm="1">
        <f t="array" ref="D3184">_xlfn.SWITCH(WEEKDAY(C3184,2), 1, "Lundi", 2, "Mardi", 3, "Mercredi", 4, "Jeudi", 5, "Vendredi", 6, "Samedi", 7, "Dimanche", "Erreur")</f>
        <v>Samedi</v>
      </c>
      <c r="E3184" s="2" t="s">
        <v>35</v>
      </c>
      <c r="F3184" s="2" t="s">
        <v>115</v>
      </c>
      <c r="G3184" s="2" t="s">
        <v>116</v>
      </c>
      <c r="H3184" s="4" t="s">
        <v>22</v>
      </c>
      <c r="I3184" s="5">
        <v>50</v>
      </c>
      <c r="J3184" s="6">
        <v>275</v>
      </c>
      <c r="K3184" s="7">
        <v>137500</v>
      </c>
      <c r="L3184" s="7">
        <v>55000</v>
      </c>
      <c r="M3184" s="8">
        <v>0.4</v>
      </c>
      <c r="N3184" s="2" t="s">
        <v>17</v>
      </c>
      <c r="O3184">
        <f t="shared" si="392"/>
        <v>2021</v>
      </c>
      <c r="P3184">
        <f t="shared" si="393"/>
        <v>4</v>
      </c>
      <c r="Q3184" t="str">
        <f t="shared" si="394"/>
        <v>avr</v>
      </c>
      <c r="R3184" t="str">
        <f t="shared" si="395"/>
        <v>Indiana</v>
      </c>
      <c r="S3184" t="str">
        <f t="shared" si="396"/>
        <v>2021-04</v>
      </c>
      <c r="T3184">
        <f>IF(AND(COUNTIF(Calculs!$Q$2:$Q$12,$O3184)&gt;0,COUNTIF(Calculs!$S$2:$S$12,$E3184)&gt;0,COUNTIF(Calculs!$U$2:$U$12,$H3184)&gt;0),1,0)</f>
        <v>1</v>
      </c>
      <c r="U3184">
        <f t="shared" si="397"/>
        <v>137500</v>
      </c>
      <c r="V3184">
        <f t="shared" si="398"/>
        <v>275</v>
      </c>
      <c r="W3184">
        <f t="shared" si="399"/>
        <v>55000</v>
      </c>
    </row>
    <row r="3185" spans="1:23" ht="15.75" customHeight="1" x14ac:dyDescent="0.3">
      <c r="A3185" s="2" t="s">
        <v>29</v>
      </c>
      <c r="B3185" s="2">
        <v>1185732</v>
      </c>
      <c r="C3185" s="3">
        <v>44327</v>
      </c>
      <c r="D3185" s="12" t="str" cm="1">
        <f t="array" ref="D3185">_xlfn.SWITCH(WEEKDAY(C3185,2), 1, "Lundi", 2, "Mardi", 3, "Mercredi", 4, "Jeudi", 5, "Vendredi", 6, "Samedi", 7, "Dimanche", "Erreur")</f>
        <v>Mardi</v>
      </c>
      <c r="E3185" s="2" t="s">
        <v>35</v>
      </c>
      <c r="F3185" s="2" t="s">
        <v>115</v>
      </c>
      <c r="G3185" s="2" t="s">
        <v>116</v>
      </c>
      <c r="H3185" s="4" t="s">
        <v>16</v>
      </c>
      <c r="I3185" s="5">
        <v>60</v>
      </c>
      <c r="J3185" s="6">
        <v>545</v>
      </c>
      <c r="K3185" s="7">
        <v>327000</v>
      </c>
      <c r="L3185" s="7">
        <v>130800</v>
      </c>
      <c r="M3185" s="8">
        <v>0.4</v>
      </c>
      <c r="N3185" s="2" t="s">
        <v>17</v>
      </c>
      <c r="O3185">
        <f t="shared" si="392"/>
        <v>2021</v>
      </c>
      <c r="P3185">
        <f t="shared" si="393"/>
        <v>5</v>
      </c>
      <c r="Q3185" t="str">
        <f t="shared" si="394"/>
        <v>mai</v>
      </c>
      <c r="R3185" t="str">
        <f t="shared" si="395"/>
        <v>Indiana</v>
      </c>
      <c r="S3185" t="str">
        <f t="shared" si="396"/>
        <v>2021-05</v>
      </c>
      <c r="T3185">
        <f>IF(AND(COUNTIF(Calculs!$Q$2:$Q$12,$O3185)&gt;0,COUNTIF(Calculs!$S$2:$S$12,$E3185)&gt;0,COUNTIF(Calculs!$U$2:$U$12,$H3185)&gt;0),1,0)</f>
        <v>1</v>
      </c>
      <c r="U3185">
        <f t="shared" si="397"/>
        <v>327000</v>
      </c>
      <c r="V3185">
        <f t="shared" si="398"/>
        <v>545</v>
      </c>
      <c r="W3185">
        <f t="shared" si="399"/>
        <v>130800</v>
      </c>
    </row>
    <row r="3186" spans="1:23" ht="15.75" customHeight="1" x14ac:dyDescent="0.3">
      <c r="A3186" s="2" t="s">
        <v>29</v>
      </c>
      <c r="B3186" s="2">
        <v>1185732</v>
      </c>
      <c r="C3186" s="3">
        <v>44327</v>
      </c>
      <c r="D3186" s="12" t="str" cm="1">
        <f t="array" ref="D3186">_xlfn.SWITCH(WEEKDAY(C3186,2), 1, "Lundi", 2, "Mardi", 3, "Mercredi", 4, "Jeudi", 5, "Vendredi", 6, "Samedi", 7, "Dimanche", "Erreur")</f>
        <v>Mardi</v>
      </c>
      <c r="E3186" s="2" t="s">
        <v>35</v>
      </c>
      <c r="F3186" s="2" t="s">
        <v>115</v>
      </c>
      <c r="G3186" s="2" t="s">
        <v>116</v>
      </c>
      <c r="H3186" s="4" t="s">
        <v>18</v>
      </c>
      <c r="I3186" s="5">
        <v>40</v>
      </c>
      <c r="J3186" s="6">
        <v>250</v>
      </c>
      <c r="K3186" s="7">
        <v>100000</v>
      </c>
      <c r="L3186" s="7">
        <v>40000</v>
      </c>
      <c r="M3186" s="8">
        <v>0.4</v>
      </c>
      <c r="N3186" s="2" t="s">
        <v>17</v>
      </c>
      <c r="O3186">
        <f t="shared" si="392"/>
        <v>2021</v>
      </c>
      <c r="P3186">
        <f t="shared" si="393"/>
        <v>5</v>
      </c>
      <c r="Q3186" t="str">
        <f t="shared" si="394"/>
        <v>mai</v>
      </c>
      <c r="R3186" t="str">
        <f t="shared" si="395"/>
        <v>Indiana</v>
      </c>
      <c r="S3186" t="str">
        <f t="shared" si="396"/>
        <v>2021-05</v>
      </c>
      <c r="T3186">
        <f>IF(AND(COUNTIF(Calculs!$Q$2:$Q$12,$O3186)&gt;0,COUNTIF(Calculs!$S$2:$S$12,$E3186)&gt;0,COUNTIF(Calculs!$U$2:$U$12,$H3186)&gt;0),1,0)</f>
        <v>1</v>
      </c>
      <c r="U3186">
        <f t="shared" si="397"/>
        <v>100000</v>
      </c>
      <c r="V3186">
        <f t="shared" si="398"/>
        <v>250</v>
      </c>
      <c r="W3186">
        <f t="shared" si="399"/>
        <v>40000</v>
      </c>
    </row>
    <row r="3187" spans="1:23" ht="15.75" customHeight="1" x14ac:dyDescent="0.3">
      <c r="A3187" s="2" t="s">
        <v>29</v>
      </c>
      <c r="B3187" s="2">
        <v>1185732</v>
      </c>
      <c r="C3187" s="3">
        <v>44327</v>
      </c>
      <c r="D3187" s="12" t="str" cm="1">
        <f t="array" ref="D3187">_xlfn.SWITCH(WEEKDAY(C3187,2), 1, "Lundi", 2, "Mardi", 3, "Mercredi", 4, "Jeudi", 5, "Vendredi", 6, "Samedi", 7, "Dimanche", "Erreur")</f>
        <v>Mardi</v>
      </c>
      <c r="E3187" s="2" t="s">
        <v>35</v>
      </c>
      <c r="F3187" s="2" t="s">
        <v>115</v>
      </c>
      <c r="G3187" s="2" t="s">
        <v>116</v>
      </c>
      <c r="H3187" s="4" t="s">
        <v>19</v>
      </c>
      <c r="I3187" s="5">
        <v>35</v>
      </c>
      <c r="J3187" s="6">
        <v>225</v>
      </c>
      <c r="K3187" s="7">
        <v>78750</v>
      </c>
      <c r="L3187" s="7">
        <v>27562.5</v>
      </c>
      <c r="M3187" s="8">
        <v>0.35</v>
      </c>
      <c r="N3187" s="2" t="s">
        <v>17</v>
      </c>
      <c r="O3187">
        <f t="shared" si="392"/>
        <v>2021</v>
      </c>
      <c r="P3187">
        <f t="shared" si="393"/>
        <v>5</v>
      </c>
      <c r="Q3187" t="str">
        <f t="shared" si="394"/>
        <v>mai</v>
      </c>
      <c r="R3187" t="str">
        <f t="shared" si="395"/>
        <v>Indiana</v>
      </c>
      <c r="S3187" t="str">
        <f t="shared" si="396"/>
        <v>2021-05</v>
      </c>
      <c r="T3187">
        <f>IF(AND(COUNTIF(Calculs!$Q$2:$Q$12,$O3187)&gt;0,COUNTIF(Calculs!$S$2:$S$12,$E3187)&gt;0,COUNTIF(Calculs!$U$2:$U$12,$H3187)&gt;0),1,0)</f>
        <v>1</v>
      </c>
      <c r="U3187">
        <f t="shared" si="397"/>
        <v>78750</v>
      </c>
      <c r="V3187">
        <f t="shared" si="398"/>
        <v>225</v>
      </c>
      <c r="W3187">
        <f t="shared" si="399"/>
        <v>27562.5</v>
      </c>
    </row>
    <row r="3188" spans="1:23" ht="15.75" customHeight="1" x14ac:dyDescent="0.3">
      <c r="A3188" s="2" t="s">
        <v>29</v>
      </c>
      <c r="B3188" s="2">
        <v>1185732</v>
      </c>
      <c r="C3188" s="3">
        <v>44327</v>
      </c>
      <c r="D3188" s="12" t="str" cm="1">
        <f t="array" ref="D3188">_xlfn.SWITCH(WEEKDAY(C3188,2), 1, "Lundi", 2, "Mardi", 3, "Mercredi", 4, "Jeudi", 5, "Vendredi", 6, "Samedi", 7, "Dimanche", "Erreur")</f>
        <v>Mardi</v>
      </c>
      <c r="E3188" s="2" t="s">
        <v>35</v>
      </c>
      <c r="F3188" s="2" t="s">
        <v>115</v>
      </c>
      <c r="G3188" s="2" t="s">
        <v>116</v>
      </c>
      <c r="H3188" s="4" t="s">
        <v>20</v>
      </c>
      <c r="I3188" s="5">
        <v>35</v>
      </c>
      <c r="J3188" s="6">
        <v>175</v>
      </c>
      <c r="K3188" s="7">
        <v>61250</v>
      </c>
      <c r="L3188" s="7">
        <v>21437.5</v>
      </c>
      <c r="M3188" s="8">
        <v>0.35</v>
      </c>
      <c r="N3188" s="2" t="s">
        <v>17</v>
      </c>
      <c r="O3188">
        <f t="shared" si="392"/>
        <v>2021</v>
      </c>
      <c r="P3188">
        <f t="shared" si="393"/>
        <v>5</v>
      </c>
      <c r="Q3188" t="str">
        <f t="shared" si="394"/>
        <v>mai</v>
      </c>
      <c r="R3188" t="str">
        <f t="shared" si="395"/>
        <v>Indiana</v>
      </c>
      <c r="S3188" t="str">
        <f t="shared" si="396"/>
        <v>2021-05</v>
      </c>
      <c r="T3188">
        <f>IF(AND(COUNTIF(Calculs!$Q$2:$Q$12,$O3188)&gt;0,COUNTIF(Calculs!$S$2:$S$12,$E3188)&gt;0,COUNTIF(Calculs!$U$2:$U$12,$H3188)&gt;0),1,0)</f>
        <v>1</v>
      </c>
      <c r="U3188">
        <f t="shared" si="397"/>
        <v>61250</v>
      </c>
      <c r="V3188">
        <f t="shared" si="398"/>
        <v>175</v>
      </c>
      <c r="W3188">
        <f t="shared" si="399"/>
        <v>21437.5</v>
      </c>
    </row>
    <row r="3189" spans="1:23" ht="15.75" customHeight="1" x14ac:dyDescent="0.3">
      <c r="A3189" s="2" t="s">
        <v>29</v>
      </c>
      <c r="B3189" s="2">
        <v>1185732</v>
      </c>
      <c r="C3189" s="3">
        <v>44327</v>
      </c>
      <c r="D3189" s="12" t="str" cm="1">
        <f t="array" ref="D3189">_xlfn.SWITCH(WEEKDAY(C3189,2), 1, "Lundi", 2, "Mardi", 3, "Mercredi", 4, "Jeudi", 5, "Vendredi", 6, "Samedi", 7, "Dimanche", "Erreur")</f>
        <v>Mardi</v>
      </c>
      <c r="E3189" s="2" t="s">
        <v>35</v>
      </c>
      <c r="F3189" s="2" t="s">
        <v>115</v>
      </c>
      <c r="G3189" s="2" t="s">
        <v>116</v>
      </c>
      <c r="H3189" s="4" t="s">
        <v>21</v>
      </c>
      <c r="I3189" s="5">
        <v>44.999999999999993</v>
      </c>
      <c r="J3189" s="6">
        <v>200</v>
      </c>
      <c r="K3189" s="7">
        <v>89999.999999999985</v>
      </c>
      <c r="L3189" s="7">
        <v>26999.999999999996</v>
      </c>
      <c r="M3189" s="8">
        <v>0.3</v>
      </c>
      <c r="N3189" s="2" t="s">
        <v>17</v>
      </c>
      <c r="O3189">
        <f t="shared" si="392"/>
        <v>2021</v>
      </c>
      <c r="P3189">
        <f t="shared" si="393"/>
        <v>5</v>
      </c>
      <c r="Q3189" t="str">
        <f t="shared" si="394"/>
        <v>mai</v>
      </c>
      <c r="R3189" t="str">
        <f t="shared" si="395"/>
        <v>Indiana</v>
      </c>
      <c r="S3189" t="str">
        <f t="shared" si="396"/>
        <v>2021-05</v>
      </c>
      <c r="T3189">
        <f>IF(AND(COUNTIF(Calculs!$Q$2:$Q$12,$O3189)&gt;0,COUNTIF(Calculs!$S$2:$S$12,$E3189)&gt;0,COUNTIF(Calculs!$U$2:$U$12,$H3189)&gt;0),1,0)</f>
        <v>1</v>
      </c>
      <c r="U3189">
        <f t="shared" si="397"/>
        <v>89999.999999999985</v>
      </c>
      <c r="V3189">
        <f t="shared" si="398"/>
        <v>200</v>
      </c>
      <c r="W3189">
        <f t="shared" si="399"/>
        <v>26999.999999999996</v>
      </c>
    </row>
    <row r="3190" spans="1:23" ht="15.75" customHeight="1" x14ac:dyDescent="0.3">
      <c r="A3190" s="2" t="s">
        <v>29</v>
      </c>
      <c r="B3190" s="2">
        <v>1185732</v>
      </c>
      <c r="C3190" s="3">
        <v>44327</v>
      </c>
      <c r="D3190" s="12" t="str" cm="1">
        <f t="array" ref="D3190">_xlfn.SWITCH(WEEKDAY(C3190,2), 1, "Lundi", 2, "Mardi", 3, "Mercredi", 4, "Jeudi", 5, "Vendredi", 6, "Samedi", 7, "Dimanche", "Erreur")</f>
        <v>Mardi</v>
      </c>
      <c r="E3190" s="2" t="s">
        <v>35</v>
      </c>
      <c r="F3190" s="2" t="s">
        <v>115</v>
      </c>
      <c r="G3190" s="2" t="s">
        <v>116</v>
      </c>
      <c r="H3190" s="4" t="s">
        <v>22</v>
      </c>
      <c r="I3190" s="5">
        <v>54.999999999999993</v>
      </c>
      <c r="J3190" s="6">
        <v>325</v>
      </c>
      <c r="K3190" s="7">
        <v>178749.99999999997</v>
      </c>
      <c r="L3190" s="7">
        <v>71499.999999999985</v>
      </c>
      <c r="M3190" s="8">
        <v>0.4</v>
      </c>
      <c r="N3190" s="2" t="s">
        <v>17</v>
      </c>
      <c r="O3190">
        <f t="shared" si="392"/>
        <v>2021</v>
      </c>
      <c r="P3190">
        <f t="shared" si="393"/>
        <v>5</v>
      </c>
      <c r="Q3190" t="str">
        <f t="shared" si="394"/>
        <v>mai</v>
      </c>
      <c r="R3190" t="str">
        <f t="shared" si="395"/>
        <v>Indiana</v>
      </c>
      <c r="S3190" t="str">
        <f t="shared" si="396"/>
        <v>2021-05</v>
      </c>
      <c r="T3190">
        <f>IF(AND(COUNTIF(Calculs!$Q$2:$Q$12,$O3190)&gt;0,COUNTIF(Calculs!$S$2:$S$12,$E3190)&gt;0,COUNTIF(Calculs!$U$2:$U$12,$H3190)&gt;0),1,0)</f>
        <v>1</v>
      </c>
      <c r="U3190">
        <f t="shared" si="397"/>
        <v>178749.99999999997</v>
      </c>
      <c r="V3190">
        <f t="shared" si="398"/>
        <v>325</v>
      </c>
      <c r="W3190">
        <f t="shared" si="399"/>
        <v>71499.999999999985</v>
      </c>
    </row>
    <row r="3191" spans="1:23" ht="15.75" customHeight="1" x14ac:dyDescent="0.3">
      <c r="A3191" s="2" t="s">
        <v>29</v>
      </c>
      <c r="B3191" s="2">
        <v>1185732</v>
      </c>
      <c r="C3191" s="3">
        <v>44357</v>
      </c>
      <c r="D3191" s="12" t="str" cm="1">
        <f t="array" ref="D3191">_xlfn.SWITCH(WEEKDAY(C3191,2), 1, "Lundi", 2, "Mardi", 3, "Mercredi", 4, "Jeudi", 5, "Vendredi", 6, "Samedi", 7, "Dimanche", "Erreur")</f>
        <v>Jeudi</v>
      </c>
      <c r="E3191" s="2" t="s">
        <v>35</v>
      </c>
      <c r="F3191" s="2" t="s">
        <v>115</v>
      </c>
      <c r="G3191" s="2" t="s">
        <v>116</v>
      </c>
      <c r="H3191" s="4" t="s">
        <v>16</v>
      </c>
      <c r="I3191" s="5">
        <v>40</v>
      </c>
      <c r="J3191" s="6">
        <v>575</v>
      </c>
      <c r="K3191" s="7">
        <v>230000</v>
      </c>
      <c r="L3191" s="7">
        <v>92000</v>
      </c>
      <c r="M3191" s="8">
        <v>0.4</v>
      </c>
      <c r="N3191" s="2" t="s">
        <v>17</v>
      </c>
      <c r="O3191">
        <f t="shared" si="392"/>
        <v>2021</v>
      </c>
      <c r="P3191">
        <f t="shared" si="393"/>
        <v>6</v>
      </c>
      <c r="Q3191" t="str">
        <f t="shared" si="394"/>
        <v>juin</v>
      </c>
      <c r="R3191" t="str">
        <f t="shared" si="395"/>
        <v>Indiana</v>
      </c>
      <c r="S3191" t="str">
        <f t="shared" si="396"/>
        <v>2021-06</v>
      </c>
      <c r="T3191">
        <f>IF(AND(COUNTIF(Calculs!$Q$2:$Q$12,$O3191)&gt;0,COUNTIF(Calculs!$S$2:$S$12,$E3191)&gt;0,COUNTIF(Calculs!$U$2:$U$12,$H3191)&gt;0),1,0)</f>
        <v>1</v>
      </c>
      <c r="U3191">
        <f t="shared" si="397"/>
        <v>230000</v>
      </c>
      <c r="V3191">
        <f t="shared" si="398"/>
        <v>575</v>
      </c>
      <c r="W3191">
        <f t="shared" si="399"/>
        <v>92000</v>
      </c>
    </row>
    <row r="3192" spans="1:23" ht="15.75" customHeight="1" x14ac:dyDescent="0.3">
      <c r="A3192" s="2" t="s">
        <v>29</v>
      </c>
      <c r="B3192" s="2">
        <v>1185732</v>
      </c>
      <c r="C3192" s="3">
        <v>44357</v>
      </c>
      <c r="D3192" s="12" t="str" cm="1">
        <f t="array" ref="D3192">_xlfn.SWITCH(WEEKDAY(C3192,2), 1, "Lundi", 2, "Mardi", 3, "Mercredi", 4, "Jeudi", 5, "Vendredi", 6, "Samedi", 7, "Dimanche", "Erreur")</f>
        <v>Jeudi</v>
      </c>
      <c r="E3192" s="2" t="s">
        <v>35</v>
      </c>
      <c r="F3192" s="2" t="s">
        <v>115</v>
      </c>
      <c r="G3192" s="2" t="s">
        <v>116</v>
      </c>
      <c r="H3192" s="4" t="s">
        <v>18</v>
      </c>
      <c r="I3192" s="5">
        <v>35.000000000000007</v>
      </c>
      <c r="J3192" s="6">
        <v>325</v>
      </c>
      <c r="K3192" s="7">
        <v>113750.00000000003</v>
      </c>
      <c r="L3192" s="7">
        <v>45500.000000000015</v>
      </c>
      <c r="M3192" s="8">
        <v>0.4</v>
      </c>
      <c r="N3192" s="2" t="s">
        <v>17</v>
      </c>
      <c r="O3192">
        <f t="shared" si="392"/>
        <v>2021</v>
      </c>
      <c r="P3192">
        <f t="shared" si="393"/>
        <v>6</v>
      </c>
      <c r="Q3192" t="str">
        <f t="shared" si="394"/>
        <v>juin</v>
      </c>
      <c r="R3192" t="str">
        <f t="shared" si="395"/>
        <v>Indiana</v>
      </c>
      <c r="S3192" t="str">
        <f t="shared" si="396"/>
        <v>2021-06</v>
      </c>
      <c r="T3192">
        <f>IF(AND(COUNTIF(Calculs!$Q$2:$Q$12,$O3192)&gt;0,COUNTIF(Calculs!$S$2:$S$12,$E3192)&gt;0,COUNTIF(Calculs!$U$2:$U$12,$H3192)&gt;0),1,0)</f>
        <v>1</v>
      </c>
      <c r="U3192">
        <f t="shared" si="397"/>
        <v>113750.00000000003</v>
      </c>
      <c r="V3192">
        <f t="shared" si="398"/>
        <v>325</v>
      </c>
      <c r="W3192">
        <f t="shared" si="399"/>
        <v>45500.000000000015</v>
      </c>
    </row>
    <row r="3193" spans="1:23" ht="15.75" customHeight="1" x14ac:dyDescent="0.3">
      <c r="A3193" s="2" t="s">
        <v>29</v>
      </c>
      <c r="B3193" s="2">
        <v>1185732</v>
      </c>
      <c r="C3193" s="3">
        <v>44357</v>
      </c>
      <c r="D3193" s="12" t="str" cm="1">
        <f t="array" ref="D3193">_xlfn.SWITCH(WEEKDAY(C3193,2), 1, "Lundi", 2, "Mardi", 3, "Mercredi", 4, "Jeudi", 5, "Vendredi", 6, "Samedi", 7, "Dimanche", "Erreur")</f>
        <v>Jeudi</v>
      </c>
      <c r="E3193" s="2" t="s">
        <v>35</v>
      </c>
      <c r="F3193" s="2" t="s">
        <v>115</v>
      </c>
      <c r="G3193" s="2" t="s">
        <v>116</v>
      </c>
      <c r="H3193" s="4" t="s">
        <v>19</v>
      </c>
      <c r="I3193" s="5">
        <v>30.000000000000004</v>
      </c>
      <c r="J3193" s="6">
        <v>200</v>
      </c>
      <c r="K3193" s="7">
        <v>60000.000000000007</v>
      </c>
      <c r="L3193" s="7">
        <v>21000</v>
      </c>
      <c r="M3193" s="8">
        <v>0.35</v>
      </c>
      <c r="N3193" s="2" t="s">
        <v>17</v>
      </c>
      <c r="O3193">
        <f t="shared" si="392"/>
        <v>2021</v>
      </c>
      <c r="P3193">
        <f t="shared" si="393"/>
        <v>6</v>
      </c>
      <c r="Q3193" t="str">
        <f t="shared" si="394"/>
        <v>juin</v>
      </c>
      <c r="R3193" t="str">
        <f t="shared" si="395"/>
        <v>Indiana</v>
      </c>
      <c r="S3193" t="str">
        <f t="shared" si="396"/>
        <v>2021-06</v>
      </c>
      <c r="T3193">
        <f>IF(AND(COUNTIF(Calculs!$Q$2:$Q$12,$O3193)&gt;0,COUNTIF(Calculs!$S$2:$S$12,$E3193)&gt;0,COUNTIF(Calculs!$U$2:$U$12,$H3193)&gt;0),1,0)</f>
        <v>1</v>
      </c>
      <c r="U3193">
        <f t="shared" si="397"/>
        <v>60000.000000000007</v>
      </c>
      <c r="V3193">
        <f t="shared" si="398"/>
        <v>200</v>
      </c>
      <c r="W3193">
        <f t="shared" si="399"/>
        <v>21000</v>
      </c>
    </row>
    <row r="3194" spans="1:23" ht="15.75" customHeight="1" x14ac:dyDescent="0.3">
      <c r="A3194" s="2" t="s">
        <v>29</v>
      </c>
      <c r="B3194" s="2">
        <v>1185732</v>
      </c>
      <c r="C3194" s="3">
        <v>44357</v>
      </c>
      <c r="D3194" s="12" t="str" cm="1">
        <f t="array" ref="D3194">_xlfn.SWITCH(WEEKDAY(C3194,2), 1, "Lundi", 2, "Mardi", 3, "Mercredi", 4, "Jeudi", 5, "Vendredi", 6, "Samedi", 7, "Dimanche", "Erreur")</f>
        <v>Jeudi</v>
      </c>
      <c r="E3194" s="2" t="s">
        <v>35</v>
      </c>
      <c r="F3194" s="2" t="s">
        <v>115</v>
      </c>
      <c r="G3194" s="2" t="s">
        <v>116</v>
      </c>
      <c r="H3194" s="4" t="s">
        <v>20</v>
      </c>
      <c r="I3194" s="5">
        <v>30.000000000000004</v>
      </c>
      <c r="J3194" s="6">
        <v>175</v>
      </c>
      <c r="K3194" s="7">
        <v>52500.000000000007</v>
      </c>
      <c r="L3194" s="7">
        <v>18375</v>
      </c>
      <c r="M3194" s="8">
        <v>0.35</v>
      </c>
      <c r="N3194" s="2" t="s">
        <v>17</v>
      </c>
      <c r="O3194">
        <f t="shared" si="392"/>
        <v>2021</v>
      </c>
      <c r="P3194">
        <f t="shared" si="393"/>
        <v>6</v>
      </c>
      <c r="Q3194" t="str">
        <f t="shared" si="394"/>
        <v>juin</v>
      </c>
      <c r="R3194" t="str">
        <f t="shared" si="395"/>
        <v>Indiana</v>
      </c>
      <c r="S3194" t="str">
        <f t="shared" si="396"/>
        <v>2021-06</v>
      </c>
      <c r="T3194">
        <f>IF(AND(COUNTIF(Calculs!$Q$2:$Q$12,$O3194)&gt;0,COUNTIF(Calculs!$S$2:$S$12,$E3194)&gt;0,COUNTIF(Calculs!$U$2:$U$12,$H3194)&gt;0),1,0)</f>
        <v>1</v>
      </c>
      <c r="U3194">
        <f t="shared" si="397"/>
        <v>52500.000000000007</v>
      </c>
      <c r="V3194">
        <f t="shared" si="398"/>
        <v>175</v>
      </c>
      <c r="W3194">
        <f t="shared" si="399"/>
        <v>18375</v>
      </c>
    </row>
    <row r="3195" spans="1:23" ht="15.75" customHeight="1" x14ac:dyDescent="0.3">
      <c r="A3195" s="2" t="s">
        <v>29</v>
      </c>
      <c r="B3195" s="2">
        <v>1185732</v>
      </c>
      <c r="C3195" s="3">
        <v>44357</v>
      </c>
      <c r="D3195" s="12" t="str" cm="1">
        <f t="array" ref="D3195">_xlfn.SWITCH(WEEKDAY(C3195,2), 1, "Lundi", 2, "Mardi", 3, "Mercredi", 4, "Jeudi", 5, "Vendredi", 6, "Samedi", 7, "Dimanche", "Erreur")</f>
        <v>Jeudi</v>
      </c>
      <c r="E3195" s="2" t="s">
        <v>35</v>
      </c>
      <c r="F3195" s="2" t="s">
        <v>115</v>
      </c>
      <c r="G3195" s="2" t="s">
        <v>116</v>
      </c>
      <c r="H3195" s="4" t="s">
        <v>21</v>
      </c>
      <c r="I3195" s="5">
        <v>40</v>
      </c>
      <c r="J3195" s="6">
        <v>175</v>
      </c>
      <c r="K3195" s="7">
        <v>70000</v>
      </c>
      <c r="L3195" s="7">
        <v>21000</v>
      </c>
      <c r="M3195" s="8">
        <v>0.3</v>
      </c>
      <c r="N3195" s="2" t="s">
        <v>17</v>
      </c>
      <c r="O3195">
        <f t="shared" si="392"/>
        <v>2021</v>
      </c>
      <c r="P3195">
        <f t="shared" si="393"/>
        <v>6</v>
      </c>
      <c r="Q3195" t="str">
        <f t="shared" si="394"/>
        <v>juin</v>
      </c>
      <c r="R3195" t="str">
        <f t="shared" si="395"/>
        <v>Indiana</v>
      </c>
      <c r="S3195" t="str">
        <f t="shared" si="396"/>
        <v>2021-06</v>
      </c>
      <c r="T3195">
        <f>IF(AND(COUNTIF(Calculs!$Q$2:$Q$12,$O3195)&gt;0,COUNTIF(Calculs!$S$2:$S$12,$E3195)&gt;0,COUNTIF(Calculs!$U$2:$U$12,$H3195)&gt;0),1,0)</f>
        <v>1</v>
      </c>
      <c r="U3195">
        <f t="shared" si="397"/>
        <v>70000</v>
      </c>
      <c r="V3195">
        <f t="shared" si="398"/>
        <v>175</v>
      </c>
      <c r="W3195">
        <f t="shared" si="399"/>
        <v>21000</v>
      </c>
    </row>
    <row r="3196" spans="1:23" ht="15.75" customHeight="1" x14ac:dyDescent="0.3">
      <c r="A3196" s="2" t="s">
        <v>29</v>
      </c>
      <c r="B3196" s="2">
        <v>1185732</v>
      </c>
      <c r="C3196" s="3">
        <v>44357</v>
      </c>
      <c r="D3196" s="12" t="str" cm="1">
        <f t="array" ref="D3196">_xlfn.SWITCH(WEEKDAY(C3196,2), 1, "Lundi", 2, "Mardi", 3, "Mercredi", 4, "Jeudi", 5, "Vendredi", 6, "Samedi", 7, "Dimanche", "Erreur")</f>
        <v>Jeudi</v>
      </c>
      <c r="E3196" s="2" t="s">
        <v>35</v>
      </c>
      <c r="F3196" s="2" t="s">
        <v>115</v>
      </c>
      <c r="G3196" s="2" t="s">
        <v>116</v>
      </c>
      <c r="H3196" s="4" t="s">
        <v>22</v>
      </c>
      <c r="I3196" s="5">
        <v>60.000000000000007</v>
      </c>
      <c r="J3196" s="6">
        <v>325</v>
      </c>
      <c r="K3196" s="7">
        <v>195000.00000000003</v>
      </c>
      <c r="L3196" s="7">
        <v>78000.000000000015</v>
      </c>
      <c r="M3196" s="8">
        <v>0.4</v>
      </c>
      <c r="N3196" s="2" t="s">
        <v>17</v>
      </c>
      <c r="O3196">
        <f t="shared" si="392"/>
        <v>2021</v>
      </c>
      <c r="P3196">
        <f t="shared" si="393"/>
        <v>6</v>
      </c>
      <c r="Q3196" t="str">
        <f t="shared" si="394"/>
        <v>juin</v>
      </c>
      <c r="R3196" t="str">
        <f t="shared" si="395"/>
        <v>Indiana</v>
      </c>
      <c r="S3196" t="str">
        <f t="shared" si="396"/>
        <v>2021-06</v>
      </c>
      <c r="T3196">
        <f>IF(AND(COUNTIF(Calculs!$Q$2:$Q$12,$O3196)&gt;0,COUNTIF(Calculs!$S$2:$S$12,$E3196)&gt;0,COUNTIF(Calculs!$U$2:$U$12,$H3196)&gt;0),1,0)</f>
        <v>1</v>
      </c>
      <c r="U3196">
        <f t="shared" si="397"/>
        <v>195000.00000000003</v>
      </c>
      <c r="V3196">
        <f t="shared" si="398"/>
        <v>325</v>
      </c>
      <c r="W3196">
        <f t="shared" si="399"/>
        <v>78000.000000000015</v>
      </c>
    </row>
    <row r="3197" spans="1:23" ht="15.75" customHeight="1" x14ac:dyDescent="0.3">
      <c r="A3197" s="2" t="s">
        <v>29</v>
      </c>
      <c r="B3197" s="2">
        <v>1185732</v>
      </c>
      <c r="C3197" s="3">
        <v>44386</v>
      </c>
      <c r="D3197" s="12" t="str" cm="1">
        <f t="array" ref="D3197">_xlfn.SWITCH(WEEKDAY(C3197,2), 1, "Lundi", 2, "Mardi", 3, "Mercredi", 4, "Jeudi", 5, "Vendredi", 6, "Samedi", 7, "Dimanche", "Erreur")</f>
        <v>Vendredi</v>
      </c>
      <c r="E3197" s="2" t="s">
        <v>35</v>
      </c>
      <c r="F3197" s="2" t="s">
        <v>115</v>
      </c>
      <c r="G3197" s="2" t="s">
        <v>116</v>
      </c>
      <c r="H3197" s="4" t="s">
        <v>16</v>
      </c>
      <c r="I3197" s="5">
        <v>55.000000000000007</v>
      </c>
      <c r="J3197" s="6">
        <v>550</v>
      </c>
      <c r="K3197" s="7">
        <v>302500.00000000006</v>
      </c>
      <c r="L3197" s="7">
        <v>121000.00000000003</v>
      </c>
      <c r="M3197" s="8">
        <v>0.4</v>
      </c>
      <c r="N3197" s="2" t="s">
        <v>17</v>
      </c>
      <c r="O3197">
        <f t="shared" si="392"/>
        <v>2021</v>
      </c>
      <c r="P3197">
        <f t="shared" si="393"/>
        <v>7</v>
      </c>
      <c r="Q3197" t="str">
        <f t="shared" si="394"/>
        <v>juil</v>
      </c>
      <c r="R3197" t="str">
        <f t="shared" si="395"/>
        <v>Indiana</v>
      </c>
      <c r="S3197" t="str">
        <f t="shared" si="396"/>
        <v>2021-07</v>
      </c>
      <c r="T3197">
        <f>IF(AND(COUNTIF(Calculs!$Q$2:$Q$12,$O3197)&gt;0,COUNTIF(Calculs!$S$2:$S$12,$E3197)&gt;0,COUNTIF(Calculs!$U$2:$U$12,$H3197)&gt;0),1,0)</f>
        <v>1</v>
      </c>
      <c r="U3197">
        <f t="shared" si="397"/>
        <v>302500.00000000006</v>
      </c>
      <c r="V3197">
        <f t="shared" si="398"/>
        <v>550</v>
      </c>
      <c r="W3197">
        <f t="shared" si="399"/>
        <v>121000.00000000003</v>
      </c>
    </row>
    <row r="3198" spans="1:23" ht="15.75" customHeight="1" x14ac:dyDescent="0.3">
      <c r="A3198" s="2" t="s">
        <v>29</v>
      </c>
      <c r="B3198" s="2">
        <v>1185732</v>
      </c>
      <c r="C3198" s="3">
        <v>44386</v>
      </c>
      <c r="D3198" s="12" t="str" cm="1">
        <f t="array" ref="D3198">_xlfn.SWITCH(WEEKDAY(C3198,2), 1, "Lundi", 2, "Mardi", 3, "Mercredi", 4, "Jeudi", 5, "Vendredi", 6, "Samedi", 7, "Dimanche", "Erreur")</f>
        <v>Vendredi</v>
      </c>
      <c r="E3198" s="2" t="s">
        <v>35</v>
      </c>
      <c r="F3198" s="2" t="s">
        <v>115</v>
      </c>
      <c r="G3198" s="2" t="s">
        <v>116</v>
      </c>
      <c r="H3198" s="4" t="s">
        <v>18</v>
      </c>
      <c r="I3198" s="5">
        <v>50.000000000000014</v>
      </c>
      <c r="J3198" s="6">
        <v>300</v>
      </c>
      <c r="K3198" s="7">
        <v>150000.00000000003</v>
      </c>
      <c r="L3198" s="7">
        <v>60000.000000000015</v>
      </c>
      <c r="M3198" s="8">
        <v>0.4</v>
      </c>
      <c r="N3198" s="2" t="s">
        <v>17</v>
      </c>
      <c r="O3198">
        <f t="shared" si="392"/>
        <v>2021</v>
      </c>
      <c r="P3198">
        <f t="shared" si="393"/>
        <v>7</v>
      </c>
      <c r="Q3198" t="str">
        <f t="shared" si="394"/>
        <v>juil</v>
      </c>
      <c r="R3198" t="str">
        <f t="shared" si="395"/>
        <v>Indiana</v>
      </c>
      <c r="S3198" t="str">
        <f t="shared" si="396"/>
        <v>2021-07</v>
      </c>
      <c r="T3198">
        <f>IF(AND(COUNTIF(Calculs!$Q$2:$Q$12,$O3198)&gt;0,COUNTIF(Calculs!$S$2:$S$12,$E3198)&gt;0,COUNTIF(Calculs!$U$2:$U$12,$H3198)&gt;0),1,0)</f>
        <v>1</v>
      </c>
      <c r="U3198">
        <f t="shared" si="397"/>
        <v>150000.00000000003</v>
      </c>
      <c r="V3198">
        <f t="shared" si="398"/>
        <v>300</v>
      </c>
      <c r="W3198">
        <f t="shared" si="399"/>
        <v>60000.000000000015</v>
      </c>
    </row>
    <row r="3199" spans="1:23" ht="15.75" customHeight="1" x14ac:dyDescent="0.3">
      <c r="A3199" s="2" t="s">
        <v>29</v>
      </c>
      <c r="B3199" s="2">
        <v>1185732</v>
      </c>
      <c r="C3199" s="3">
        <v>44386</v>
      </c>
      <c r="D3199" s="12" t="str" cm="1">
        <f t="array" ref="D3199">_xlfn.SWITCH(WEEKDAY(C3199,2), 1, "Lundi", 2, "Mardi", 3, "Mercredi", 4, "Jeudi", 5, "Vendredi", 6, "Samedi", 7, "Dimanche", "Erreur")</f>
        <v>Vendredi</v>
      </c>
      <c r="E3199" s="2" t="s">
        <v>35</v>
      </c>
      <c r="F3199" s="2" t="s">
        <v>115</v>
      </c>
      <c r="G3199" s="2" t="s">
        <v>116</v>
      </c>
      <c r="H3199" s="4" t="s">
        <v>19</v>
      </c>
      <c r="I3199" s="5">
        <v>45</v>
      </c>
      <c r="J3199" s="6">
        <v>225</v>
      </c>
      <c r="K3199" s="7">
        <v>101250</v>
      </c>
      <c r="L3199" s="7">
        <v>35437.5</v>
      </c>
      <c r="M3199" s="8">
        <v>0.35</v>
      </c>
      <c r="N3199" s="2" t="s">
        <v>17</v>
      </c>
      <c r="O3199">
        <f t="shared" si="392"/>
        <v>2021</v>
      </c>
      <c r="P3199">
        <f t="shared" si="393"/>
        <v>7</v>
      </c>
      <c r="Q3199" t="str">
        <f t="shared" si="394"/>
        <v>juil</v>
      </c>
      <c r="R3199" t="str">
        <f t="shared" si="395"/>
        <v>Indiana</v>
      </c>
      <c r="S3199" t="str">
        <f t="shared" si="396"/>
        <v>2021-07</v>
      </c>
      <c r="T3199">
        <f>IF(AND(COUNTIF(Calculs!$Q$2:$Q$12,$O3199)&gt;0,COUNTIF(Calculs!$S$2:$S$12,$E3199)&gt;0,COUNTIF(Calculs!$U$2:$U$12,$H3199)&gt;0),1,0)</f>
        <v>1</v>
      </c>
      <c r="U3199">
        <f t="shared" si="397"/>
        <v>101250</v>
      </c>
      <c r="V3199">
        <f t="shared" si="398"/>
        <v>225</v>
      </c>
      <c r="W3199">
        <f t="shared" si="399"/>
        <v>35437.5</v>
      </c>
    </row>
    <row r="3200" spans="1:23" ht="15.75" customHeight="1" x14ac:dyDescent="0.3">
      <c r="A3200" s="2" t="s">
        <v>29</v>
      </c>
      <c r="B3200" s="2">
        <v>1185732</v>
      </c>
      <c r="C3200" s="3">
        <v>44386</v>
      </c>
      <c r="D3200" s="12" t="str" cm="1">
        <f t="array" ref="D3200">_xlfn.SWITCH(WEEKDAY(C3200,2), 1, "Lundi", 2, "Mardi", 3, "Mercredi", 4, "Jeudi", 5, "Vendredi", 6, "Samedi", 7, "Dimanche", "Erreur")</f>
        <v>Vendredi</v>
      </c>
      <c r="E3200" s="2" t="s">
        <v>35</v>
      </c>
      <c r="F3200" s="2" t="s">
        <v>115</v>
      </c>
      <c r="G3200" s="2" t="s">
        <v>116</v>
      </c>
      <c r="H3200" s="4" t="s">
        <v>20</v>
      </c>
      <c r="I3200" s="5">
        <v>45</v>
      </c>
      <c r="J3200" s="6">
        <v>175</v>
      </c>
      <c r="K3200" s="7">
        <v>78750</v>
      </c>
      <c r="L3200" s="7">
        <v>27562.5</v>
      </c>
      <c r="M3200" s="8">
        <v>0.35</v>
      </c>
      <c r="N3200" s="2" t="s">
        <v>17</v>
      </c>
      <c r="O3200">
        <f t="shared" si="392"/>
        <v>2021</v>
      </c>
      <c r="P3200">
        <f t="shared" si="393"/>
        <v>7</v>
      </c>
      <c r="Q3200" t="str">
        <f t="shared" si="394"/>
        <v>juil</v>
      </c>
      <c r="R3200" t="str">
        <f t="shared" si="395"/>
        <v>Indiana</v>
      </c>
      <c r="S3200" t="str">
        <f t="shared" si="396"/>
        <v>2021-07</v>
      </c>
      <c r="T3200">
        <f>IF(AND(COUNTIF(Calculs!$Q$2:$Q$12,$O3200)&gt;0,COUNTIF(Calculs!$S$2:$S$12,$E3200)&gt;0,COUNTIF(Calculs!$U$2:$U$12,$H3200)&gt;0),1,0)</f>
        <v>1</v>
      </c>
      <c r="U3200">
        <f t="shared" si="397"/>
        <v>78750</v>
      </c>
      <c r="V3200">
        <f t="shared" si="398"/>
        <v>175</v>
      </c>
      <c r="W3200">
        <f t="shared" si="399"/>
        <v>27562.5</v>
      </c>
    </row>
    <row r="3201" spans="1:23" ht="15.75" customHeight="1" x14ac:dyDescent="0.3">
      <c r="A3201" s="2" t="s">
        <v>29</v>
      </c>
      <c r="B3201" s="2">
        <v>1185732</v>
      </c>
      <c r="C3201" s="3">
        <v>44386</v>
      </c>
      <c r="D3201" s="12" t="str" cm="1">
        <f t="array" ref="D3201">_xlfn.SWITCH(WEEKDAY(C3201,2), 1, "Lundi", 2, "Mardi", 3, "Mercredi", 4, "Jeudi", 5, "Vendredi", 6, "Samedi", 7, "Dimanche", "Erreur")</f>
        <v>Vendredi</v>
      </c>
      <c r="E3201" s="2" t="s">
        <v>35</v>
      </c>
      <c r="F3201" s="2" t="s">
        <v>115</v>
      </c>
      <c r="G3201" s="2" t="s">
        <v>116</v>
      </c>
      <c r="H3201" s="4" t="s">
        <v>21</v>
      </c>
      <c r="I3201" s="5">
        <v>55.000000000000007</v>
      </c>
      <c r="J3201" s="6">
        <v>200</v>
      </c>
      <c r="K3201" s="7">
        <v>110000.00000000001</v>
      </c>
      <c r="L3201" s="7">
        <v>33000</v>
      </c>
      <c r="M3201" s="8">
        <v>0.3</v>
      </c>
      <c r="N3201" s="2" t="s">
        <v>17</v>
      </c>
      <c r="O3201">
        <f t="shared" si="392"/>
        <v>2021</v>
      </c>
      <c r="P3201">
        <f t="shared" si="393"/>
        <v>7</v>
      </c>
      <c r="Q3201" t="str">
        <f t="shared" si="394"/>
        <v>juil</v>
      </c>
      <c r="R3201" t="str">
        <f t="shared" si="395"/>
        <v>Indiana</v>
      </c>
      <c r="S3201" t="str">
        <f t="shared" si="396"/>
        <v>2021-07</v>
      </c>
      <c r="T3201">
        <f>IF(AND(COUNTIF(Calculs!$Q$2:$Q$12,$O3201)&gt;0,COUNTIF(Calculs!$S$2:$S$12,$E3201)&gt;0,COUNTIF(Calculs!$U$2:$U$12,$H3201)&gt;0),1,0)</f>
        <v>1</v>
      </c>
      <c r="U3201">
        <f t="shared" si="397"/>
        <v>110000.00000000001</v>
      </c>
      <c r="V3201">
        <f t="shared" si="398"/>
        <v>200</v>
      </c>
      <c r="W3201">
        <f t="shared" si="399"/>
        <v>33000</v>
      </c>
    </row>
    <row r="3202" spans="1:23" ht="15.75" customHeight="1" x14ac:dyDescent="0.3">
      <c r="A3202" s="2" t="s">
        <v>29</v>
      </c>
      <c r="B3202" s="2">
        <v>1185732</v>
      </c>
      <c r="C3202" s="3">
        <v>44386</v>
      </c>
      <c r="D3202" s="12" t="str" cm="1">
        <f t="array" ref="D3202">_xlfn.SWITCH(WEEKDAY(C3202,2), 1, "Lundi", 2, "Mardi", 3, "Mercredi", 4, "Jeudi", 5, "Vendredi", 6, "Samedi", 7, "Dimanche", "Erreur")</f>
        <v>Vendredi</v>
      </c>
      <c r="E3202" s="2" t="s">
        <v>35</v>
      </c>
      <c r="F3202" s="2" t="s">
        <v>115</v>
      </c>
      <c r="G3202" s="2" t="s">
        <v>116</v>
      </c>
      <c r="H3202" s="4" t="s">
        <v>22</v>
      </c>
      <c r="I3202" s="5">
        <v>60.000000000000007</v>
      </c>
      <c r="J3202" s="6">
        <v>375</v>
      </c>
      <c r="K3202" s="7">
        <v>225000.00000000003</v>
      </c>
      <c r="L3202" s="7">
        <v>90000.000000000015</v>
      </c>
      <c r="M3202" s="8">
        <v>0.4</v>
      </c>
      <c r="N3202" s="2" t="s">
        <v>17</v>
      </c>
      <c r="O3202">
        <f t="shared" si="392"/>
        <v>2021</v>
      </c>
      <c r="P3202">
        <f t="shared" si="393"/>
        <v>7</v>
      </c>
      <c r="Q3202" t="str">
        <f t="shared" si="394"/>
        <v>juil</v>
      </c>
      <c r="R3202" t="str">
        <f t="shared" si="395"/>
        <v>Indiana</v>
      </c>
      <c r="S3202" t="str">
        <f t="shared" si="396"/>
        <v>2021-07</v>
      </c>
      <c r="T3202">
        <f>IF(AND(COUNTIF(Calculs!$Q$2:$Q$12,$O3202)&gt;0,COUNTIF(Calculs!$S$2:$S$12,$E3202)&gt;0,COUNTIF(Calculs!$U$2:$U$12,$H3202)&gt;0),1,0)</f>
        <v>1</v>
      </c>
      <c r="U3202">
        <f t="shared" si="397"/>
        <v>225000.00000000003</v>
      </c>
      <c r="V3202">
        <f t="shared" si="398"/>
        <v>375</v>
      </c>
      <c r="W3202">
        <f t="shared" si="399"/>
        <v>90000.000000000015</v>
      </c>
    </row>
    <row r="3203" spans="1:23" ht="15.75" customHeight="1" x14ac:dyDescent="0.3">
      <c r="A3203" s="2" t="s">
        <v>29</v>
      </c>
      <c r="B3203" s="2">
        <v>1185732</v>
      </c>
      <c r="C3203" s="3">
        <v>44418</v>
      </c>
      <c r="D3203" s="12" t="str" cm="1">
        <f t="array" ref="D3203">_xlfn.SWITCH(WEEKDAY(C3203,2), 1, "Lundi", 2, "Mardi", 3, "Mercredi", 4, "Jeudi", 5, "Vendredi", 6, "Samedi", 7, "Dimanche", "Erreur")</f>
        <v>Mardi</v>
      </c>
      <c r="E3203" s="2" t="s">
        <v>35</v>
      </c>
      <c r="F3203" s="2" t="s">
        <v>115</v>
      </c>
      <c r="G3203" s="2" t="s">
        <v>116</v>
      </c>
      <c r="H3203" s="4" t="s">
        <v>16</v>
      </c>
      <c r="I3203" s="5">
        <v>50</v>
      </c>
      <c r="J3203" s="6">
        <v>525</v>
      </c>
      <c r="K3203" s="7">
        <v>262500</v>
      </c>
      <c r="L3203" s="7">
        <v>105000</v>
      </c>
      <c r="M3203" s="8">
        <v>0.4</v>
      </c>
      <c r="N3203" s="2" t="s">
        <v>17</v>
      </c>
      <c r="O3203">
        <f t="shared" ref="O3203:O3266" si="400">YEAR($C3203)</f>
        <v>2021</v>
      </c>
      <c r="P3203">
        <f t="shared" ref="P3203:P3266" si="401">MONTH($C3203)</f>
        <v>8</v>
      </c>
      <c r="Q3203" t="str">
        <f t="shared" ref="Q3203:Q3266" si="402">TEXT($C3203,"mmm")</f>
        <v>août</v>
      </c>
      <c r="R3203" t="str">
        <f t="shared" ref="R3203:R3266" si="403">SUBSTITUTE(SUBSTITUTE($F3203,"Sud ","South "),"Ouest ","West ")</f>
        <v>Indiana</v>
      </c>
      <c r="S3203" t="str">
        <f t="shared" ref="S3203:S3266" si="404">TEXT($C3203,"aaaa-mm")</f>
        <v>2021-08</v>
      </c>
      <c r="T3203">
        <f>IF(AND(COUNTIF(Calculs!$Q$2:$Q$12,$O3203)&gt;0,COUNTIF(Calculs!$S$2:$S$12,$E3203)&gt;0,COUNTIF(Calculs!$U$2:$U$12,$H3203)&gt;0),1,0)</f>
        <v>1</v>
      </c>
      <c r="U3203">
        <f t="shared" ref="U3203:U3266" si="405">$K3203*$T3203</f>
        <v>262500</v>
      </c>
      <c r="V3203">
        <f t="shared" ref="V3203:V3266" si="406">$J3203*$T3203</f>
        <v>525</v>
      </c>
      <c r="W3203">
        <f t="shared" ref="W3203:W3266" si="407">$L3203*$T3203</f>
        <v>105000</v>
      </c>
    </row>
    <row r="3204" spans="1:23" ht="15.75" customHeight="1" x14ac:dyDescent="0.3">
      <c r="A3204" s="2" t="s">
        <v>29</v>
      </c>
      <c r="B3204" s="2">
        <v>1185732</v>
      </c>
      <c r="C3204" s="3">
        <v>44418</v>
      </c>
      <c r="D3204" s="12" t="str" cm="1">
        <f t="array" ref="D3204">_xlfn.SWITCH(WEEKDAY(C3204,2), 1, "Lundi", 2, "Mardi", 3, "Mercredi", 4, "Jeudi", 5, "Vendredi", 6, "Samedi", 7, "Dimanche", "Erreur")</f>
        <v>Mardi</v>
      </c>
      <c r="E3204" s="2" t="s">
        <v>35</v>
      </c>
      <c r="F3204" s="2" t="s">
        <v>115</v>
      </c>
      <c r="G3204" s="2" t="s">
        <v>116</v>
      </c>
      <c r="H3204" s="4" t="s">
        <v>18</v>
      </c>
      <c r="I3204" s="5">
        <v>45.000000000000007</v>
      </c>
      <c r="J3204" s="6">
        <v>300</v>
      </c>
      <c r="K3204" s="7">
        <v>135000.00000000003</v>
      </c>
      <c r="L3204" s="7">
        <v>54000.000000000015</v>
      </c>
      <c r="M3204" s="8">
        <v>0.4</v>
      </c>
      <c r="N3204" s="2" t="s">
        <v>17</v>
      </c>
      <c r="O3204">
        <f t="shared" si="400"/>
        <v>2021</v>
      </c>
      <c r="P3204">
        <f t="shared" si="401"/>
        <v>8</v>
      </c>
      <c r="Q3204" t="str">
        <f t="shared" si="402"/>
        <v>août</v>
      </c>
      <c r="R3204" t="str">
        <f t="shared" si="403"/>
        <v>Indiana</v>
      </c>
      <c r="S3204" t="str">
        <f t="shared" si="404"/>
        <v>2021-08</v>
      </c>
      <c r="T3204">
        <f>IF(AND(COUNTIF(Calculs!$Q$2:$Q$12,$O3204)&gt;0,COUNTIF(Calculs!$S$2:$S$12,$E3204)&gt;0,COUNTIF(Calculs!$U$2:$U$12,$H3204)&gt;0),1,0)</f>
        <v>1</v>
      </c>
      <c r="U3204">
        <f t="shared" si="405"/>
        <v>135000.00000000003</v>
      </c>
      <c r="V3204">
        <f t="shared" si="406"/>
        <v>300</v>
      </c>
      <c r="W3204">
        <f t="shared" si="407"/>
        <v>54000.000000000015</v>
      </c>
    </row>
    <row r="3205" spans="1:23" ht="15.75" customHeight="1" x14ac:dyDescent="0.3">
      <c r="A3205" s="2" t="s">
        <v>29</v>
      </c>
      <c r="B3205" s="2">
        <v>1185732</v>
      </c>
      <c r="C3205" s="3">
        <v>44418</v>
      </c>
      <c r="D3205" s="12" t="str" cm="1">
        <f t="array" ref="D3205">_xlfn.SWITCH(WEEKDAY(C3205,2), 1, "Lundi", 2, "Mardi", 3, "Mercredi", 4, "Jeudi", 5, "Vendredi", 6, "Samedi", 7, "Dimanche", "Erreur")</f>
        <v>Mardi</v>
      </c>
      <c r="E3205" s="2" t="s">
        <v>35</v>
      </c>
      <c r="F3205" s="2" t="s">
        <v>115</v>
      </c>
      <c r="G3205" s="2" t="s">
        <v>116</v>
      </c>
      <c r="H3205" s="4" t="s">
        <v>19</v>
      </c>
      <c r="I3205" s="5">
        <v>40</v>
      </c>
      <c r="J3205" s="6">
        <v>225</v>
      </c>
      <c r="K3205" s="7">
        <v>90000</v>
      </c>
      <c r="L3205" s="7">
        <v>31499.999999999996</v>
      </c>
      <c r="M3205" s="8">
        <v>0.35</v>
      </c>
      <c r="N3205" s="2" t="s">
        <v>17</v>
      </c>
      <c r="O3205">
        <f t="shared" si="400"/>
        <v>2021</v>
      </c>
      <c r="P3205">
        <f t="shared" si="401"/>
        <v>8</v>
      </c>
      <c r="Q3205" t="str">
        <f t="shared" si="402"/>
        <v>août</v>
      </c>
      <c r="R3205" t="str">
        <f t="shared" si="403"/>
        <v>Indiana</v>
      </c>
      <c r="S3205" t="str">
        <f t="shared" si="404"/>
        <v>2021-08</v>
      </c>
      <c r="T3205">
        <f>IF(AND(COUNTIF(Calculs!$Q$2:$Q$12,$O3205)&gt;0,COUNTIF(Calculs!$S$2:$S$12,$E3205)&gt;0,COUNTIF(Calculs!$U$2:$U$12,$H3205)&gt;0),1,0)</f>
        <v>1</v>
      </c>
      <c r="U3205">
        <f t="shared" si="405"/>
        <v>90000</v>
      </c>
      <c r="V3205">
        <f t="shared" si="406"/>
        <v>225</v>
      </c>
      <c r="W3205">
        <f t="shared" si="407"/>
        <v>31499.999999999996</v>
      </c>
    </row>
    <row r="3206" spans="1:23" ht="15.75" customHeight="1" x14ac:dyDescent="0.3">
      <c r="A3206" s="2" t="s">
        <v>29</v>
      </c>
      <c r="B3206" s="2">
        <v>1185732</v>
      </c>
      <c r="C3206" s="3">
        <v>44418</v>
      </c>
      <c r="D3206" s="12" t="str" cm="1">
        <f t="array" ref="D3206">_xlfn.SWITCH(WEEKDAY(C3206,2), 1, "Lundi", 2, "Mardi", 3, "Mercredi", 4, "Jeudi", 5, "Vendredi", 6, "Samedi", 7, "Dimanche", "Erreur")</f>
        <v>Mardi</v>
      </c>
      <c r="E3206" s="2" t="s">
        <v>35</v>
      </c>
      <c r="F3206" s="2" t="s">
        <v>115</v>
      </c>
      <c r="G3206" s="2" t="s">
        <v>116</v>
      </c>
      <c r="H3206" s="4" t="s">
        <v>20</v>
      </c>
      <c r="I3206" s="5">
        <v>40</v>
      </c>
      <c r="J3206" s="6">
        <v>200</v>
      </c>
      <c r="K3206" s="7">
        <v>80000</v>
      </c>
      <c r="L3206" s="7">
        <v>28000</v>
      </c>
      <c r="M3206" s="8">
        <v>0.35</v>
      </c>
      <c r="N3206" s="2" t="s">
        <v>17</v>
      </c>
      <c r="O3206">
        <f t="shared" si="400"/>
        <v>2021</v>
      </c>
      <c r="P3206">
        <f t="shared" si="401"/>
        <v>8</v>
      </c>
      <c r="Q3206" t="str">
        <f t="shared" si="402"/>
        <v>août</v>
      </c>
      <c r="R3206" t="str">
        <f t="shared" si="403"/>
        <v>Indiana</v>
      </c>
      <c r="S3206" t="str">
        <f t="shared" si="404"/>
        <v>2021-08</v>
      </c>
      <c r="T3206">
        <f>IF(AND(COUNTIF(Calculs!$Q$2:$Q$12,$O3206)&gt;0,COUNTIF(Calculs!$S$2:$S$12,$E3206)&gt;0,COUNTIF(Calculs!$U$2:$U$12,$H3206)&gt;0),1,0)</f>
        <v>1</v>
      </c>
      <c r="U3206">
        <f t="shared" si="405"/>
        <v>80000</v>
      </c>
      <c r="V3206">
        <f t="shared" si="406"/>
        <v>200</v>
      </c>
      <c r="W3206">
        <f t="shared" si="407"/>
        <v>28000</v>
      </c>
    </row>
    <row r="3207" spans="1:23" ht="15.75" customHeight="1" x14ac:dyDescent="0.3">
      <c r="A3207" s="2" t="s">
        <v>29</v>
      </c>
      <c r="B3207" s="2">
        <v>1185732</v>
      </c>
      <c r="C3207" s="3">
        <v>44418</v>
      </c>
      <c r="D3207" s="12" t="str" cm="1">
        <f t="array" ref="D3207">_xlfn.SWITCH(WEEKDAY(C3207,2), 1, "Lundi", 2, "Mardi", 3, "Mercredi", 4, "Jeudi", 5, "Vendredi", 6, "Samedi", 7, "Dimanche", "Erreur")</f>
        <v>Mardi</v>
      </c>
      <c r="E3207" s="2" t="s">
        <v>35</v>
      </c>
      <c r="F3207" s="2" t="s">
        <v>115</v>
      </c>
      <c r="G3207" s="2" t="s">
        <v>116</v>
      </c>
      <c r="H3207" s="4" t="s">
        <v>21</v>
      </c>
      <c r="I3207" s="5">
        <v>50</v>
      </c>
      <c r="J3207" s="6">
        <v>175</v>
      </c>
      <c r="K3207" s="7">
        <v>87500</v>
      </c>
      <c r="L3207" s="7">
        <v>26250</v>
      </c>
      <c r="M3207" s="8">
        <v>0.3</v>
      </c>
      <c r="N3207" s="2" t="s">
        <v>17</v>
      </c>
      <c r="O3207">
        <f t="shared" si="400"/>
        <v>2021</v>
      </c>
      <c r="P3207">
        <f t="shared" si="401"/>
        <v>8</v>
      </c>
      <c r="Q3207" t="str">
        <f t="shared" si="402"/>
        <v>août</v>
      </c>
      <c r="R3207" t="str">
        <f t="shared" si="403"/>
        <v>Indiana</v>
      </c>
      <c r="S3207" t="str">
        <f t="shared" si="404"/>
        <v>2021-08</v>
      </c>
      <c r="T3207">
        <f>IF(AND(COUNTIF(Calculs!$Q$2:$Q$12,$O3207)&gt;0,COUNTIF(Calculs!$S$2:$S$12,$E3207)&gt;0,COUNTIF(Calculs!$U$2:$U$12,$H3207)&gt;0),1,0)</f>
        <v>1</v>
      </c>
      <c r="U3207">
        <f t="shared" si="405"/>
        <v>87500</v>
      </c>
      <c r="V3207">
        <f t="shared" si="406"/>
        <v>175</v>
      </c>
      <c r="W3207">
        <f t="shared" si="407"/>
        <v>26250</v>
      </c>
    </row>
    <row r="3208" spans="1:23" ht="15.75" customHeight="1" x14ac:dyDescent="0.3">
      <c r="A3208" s="2" t="s">
        <v>29</v>
      </c>
      <c r="B3208" s="2">
        <v>1185732</v>
      </c>
      <c r="C3208" s="3">
        <v>44418</v>
      </c>
      <c r="D3208" s="12" t="str" cm="1">
        <f t="array" ref="D3208">_xlfn.SWITCH(WEEKDAY(C3208,2), 1, "Lundi", 2, "Mardi", 3, "Mercredi", 4, "Jeudi", 5, "Vendredi", 6, "Samedi", 7, "Dimanche", "Erreur")</f>
        <v>Mardi</v>
      </c>
      <c r="E3208" s="2" t="s">
        <v>35</v>
      </c>
      <c r="F3208" s="2" t="s">
        <v>115</v>
      </c>
      <c r="G3208" s="2" t="s">
        <v>116</v>
      </c>
      <c r="H3208" s="4" t="s">
        <v>22</v>
      </c>
      <c r="I3208" s="5">
        <v>55.000000000000007</v>
      </c>
      <c r="J3208" s="6">
        <v>350</v>
      </c>
      <c r="K3208" s="7">
        <v>192500.00000000003</v>
      </c>
      <c r="L3208" s="7">
        <v>77000.000000000015</v>
      </c>
      <c r="M3208" s="8">
        <v>0.4</v>
      </c>
      <c r="N3208" s="2" t="s">
        <v>17</v>
      </c>
      <c r="O3208">
        <f t="shared" si="400"/>
        <v>2021</v>
      </c>
      <c r="P3208">
        <f t="shared" si="401"/>
        <v>8</v>
      </c>
      <c r="Q3208" t="str">
        <f t="shared" si="402"/>
        <v>août</v>
      </c>
      <c r="R3208" t="str">
        <f t="shared" si="403"/>
        <v>Indiana</v>
      </c>
      <c r="S3208" t="str">
        <f t="shared" si="404"/>
        <v>2021-08</v>
      </c>
      <c r="T3208">
        <f>IF(AND(COUNTIF(Calculs!$Q$2:$Q$12,$O3208)&gt;0,COUNTIF(Calculs!$S$2:$S$12,$E3208)&gt;0,COUNTIF(Calculs!$U$2:$U$12,$H3208)&gt;0),1,0)</f>
        <v>1</v>
      </c>
      <c r="U3208">
        <f t="shared" si="405"/>
        <v>192500.00000000003</v>
      </c>
      <c r="V3208">
        <f t="shared" si="406"/>
        <v>350</v>
      </c>
      <c r="W3208">
        <f t="shared" si="407"/>
        <v>77000.000000000015</v>
      </c>
    </row>
    <row r="3209" spans="1:23" ht="15.75" customHeight="1" x14ac:dyDescent="0.3">
      <c r="A3209" s="2" t="s">
        <v>29</v>
      </c>
      <c r="B3209" s="2">
        <v>1185732</v>
      </c>
      <c r="C3209" s="3">
        <v>44450</v>
      </c>
      <c r="D3209" s="12" t="str" cm="1">
        <f t="array" ref="D3209">_xlfn.SWITCH(WEEKDAY(C3209,2), 1, "Lundi", 2, "Mardi", 3, "Mercredi", 4, "Jeudi", 5, "Vendredi", 6, "Samedi", 7, "Dimanche", "Erreur")</f>
        <v>Samedi</v>
      </c>
      <c r="E3209" s="2" t="s">
        <v>35</v>
      </c>
      <c r="F3209" s="2" t="s">
        <v>115</v>
      </c>
      <c r="G3209" s="2" t="s">
        <v>116</v>
      </c>
      <c r="H3209" s="4" t="s">
        <v>16</v>
      </c>
      <c r="I3209" s="5">
        <v>35</v>
      </c>
      <c r="J3209" s="6">
        <v>475</v>
      </c>
      <c r="K3209" s="7">
        <v>166250</v>
      </c>
      <c r="L3209" s="7">
        <v>66500</v>
      </c>
      <c r="M3209" s="8">
        <v>0.4</v>
      </c>
      <c r="N3209" s="2" t="s">
        <v>17</v>
      </c>
      <c r="O3209">
        <f t="shared" si="400"/>
        <v>2021</v>
      </c>
      <c r="P3209">
        <f t="shared" si="401"/>
        <v>9</v>
      </c>
      <c r="Q3209" t="str">
        <f t="shared" si="402"/>
        <v>sept</v>
      </c>
      <c r="R3209" t="str">
        <f t="shared" si="403"/>
        <v>Indiana</v>
      </c>
      <c r="S3209" t="str">
        <f t="shared" si="404"/>
        <v>2021-09</v>
      </c>
      <c r="T3209">
        <f>IF(AND(COUNTIF(Calculs!$Q$2:$Q$12,$O3209)&gt;0,COUNTIF(Calculs!$S$2:$S$12,$E3209)&gt;0,COUNTIF(Calculs!$U$2:$U$12,$H3209)&gt;0),1,0)</f>
        <v>1</v>
      </c>
      <c r="U3209">
        <f t="shared" si="405"/>
        <v>166250</v>
      </c>
      <c r="V3209">
        <f t="shared" si="406"/>
        <v>475</v>
      </c>
      <c r="W3209">
        <f t="shared" si="407"/>
        <v>66500</v>
      </c>
    </row>
    <row r="3210" spans="1:23" ht="15.75" customHeight="1" x14ac:dyDescent="0.3">
      <c r="A3210" s="2" t="s">
        <v>29</v>
      </c>
      <c r="B3210" s="2">
        <v>1185732</v>
      </c>
      <c r="C3210" s="3">
        <v>44450</v>
      </c>
      <c r="D3210" s="12" t="str" cm="1">
        <f t="array" ref="D3210">_xlfn.SWITCH(WEEKDAY(C3210,2), 1, "Lundi", 2, "Mardi", 3, "Mercredi", 4, "Jeudi", 5, "Vendredi", 6, "Samedi", 7, "Dimanche", "Erreur")</f>
        <v>Samedi</v>
      </c>
      <c r="E3210" s="2" t="s">
        <v>35</v>
      </c>
      <c r="F3210" s="2" t="s">
        <v>115</v>
      </c>
      <c r="G3210" s="2" t="s">
        <v>116</v>
      </c>
      <c r="H3210" s="4" t="s">
        <v>18</v>
      </c>
      <c r="I3210" s="5">
        <v>30.000000000000011</v>
      </c>
      <c r="J3210" s="6">
        <v>275</v>
      </c>
      <c r="K3210" s="7">
        <v>82500.000000000029</v>
      </c>
      <c r="L3210" s="7">
        <v>33000.000000000015</v>
      </c>
      <c r="M3210" s="8">
        <v>0.4</v>
      </c>
      <c r="N3210" s="2" t="s">
        <v>17</v>
      </c>
      <c r="O3210">
        <f t="shared" si="400"/>
        <v>2021</v>
      </c>
      <c r="P3210">
        <f t="shared" si="401"/>
        <v>9</v>
      </c>
      <c r="Q3210" t="str">
        <f t="shared" si="402"/>
        <v>sept</v>
      </c>
      <c r="R3210" t="str">
        <f t="shared" si="403"/>
        <v>Indiana</v>
      </c>
      <c r="S3210" t="str">
        <f t="shared" si="404"/>
        <v>2021-09</v>
      </c>
      <c r="T3210">
        <f>IF(AND(COUNTIF(Calculs!$Q$2:$Q$12,$O3210)&gt;0,COUNTIF(Calculs!$S$2:$S$12,$E3210)&gt;0,COUNTIF(Calculs!$U$2:$U$12,$H3210)&gt;0),1,0)</f>
        <v>1</v>
      </c>
      <c r="U3210">
        <f t="shared" si="405"/>
        <v>82500.000000000029</v>
      </c>
      <c r="V3210">
        <f t="shared" si="406"/>
        <v>275</v>
      </c>
      <c r="W3210">
        <f t="shared" si="407"/>
        <v>33000.000000000015</v>
      </c>
    </row>
    <row r="3211" spans="1:23" ht="15.75" customHeight="1" x14ac:dyDescent="0.3">
      <c r="A3211" s="2" t="s">
        <v>29</v>
      </c>
      <c r="B3211" s="2">
        <v>1185732</v>
      </c>
      <c r="C3211" s="3">
        <v>44450</v>
      </c>
      <c r="D3211" s="12" t="str" cm="1">
        <f t="array" ref="D3211">_xlfn.SWITCH(WEEKDAY(C3211,2), 1, "Lundi", 2, "Mardi", 3, "Mercredi", 4, "Jeudi", 5, "Vendredi", 6, "Samedi", 7, "Dimanche", "Erreur")</f>
        <v>Samedi</v>
      </c>
      <c r="E3211" s="2" t="s">
        <v>35</v>
      </c>
      <c r="F3211" s="2" t="s">
        <v>115</v>
      </c>
      <c r="G3211" s="2" t="s">
        <v>116</v>
      </c>
      <c r="H3211" s="4" t="s">
        <v>19</v>
      </c>
      <c r="I3211" s="5">
        <v>25.000000000000007</v>
      </c>
      <c r="J3211" s="6">
        <v>175</v>
      </c>
      <c r="K3211" s="7">
        <v>43750.000000000015</v>
      </c>
      <c r="L3211" s="7">
        <v>15312.500000000004</v>
      </c>
      <c r="M3211" s="8">
        <v>0.35</v>
      </c>
      <c r="N3211" s="2" t="s">
        <v>17</v>
      </c>
      <c r="O3211">
        <f t="shared" si="400"/>
        <v>2021</v>
      </c>
      <c r="P3211">
        <f t="shared" si="401"/>
        <v>9</v>
      </c>
      <c r="Q3211" t="str">
        <f t="shared" si="402"/>
        <v>sept</v>
      </c>
      <c r="R3211" t="str">
        <f t="shared" si="403"/>
        <v>Indiana</v>
      </c>
      <c r="S3211" t="str">
        <f t="shared" si="404"/>
        <v>2021-09</v>
      </c>
      <c r="T3211">
        <f>IF(AND(COUNTIF(Calculs!$Q$2:$Q$12,$O3211)&gt;0,COUNTIF(Calculs!$S$2:$S$12,$E3211)&gt;0,COUNTIF(Calculs!$U$2:$U$12,$H3211)&gt;0),1,0)</f>
        <v>1</v>
      </c>
      <c r="U3211">
        <f t="shared" si="405"/>
        <v>43750.000000000015</v>
      </c>
      <c r="V3211">
        <f t="shared" si="406"/>
        <v>175</v>
      </c>
      <c r="W3211">
        <f t="shared" si="407"/>
        <v>15312.500000000004</v>
      </c>
    </row>
    <row r="3212" spans="1:23" ht="15.75" customHeight="1" x14ac:dyDescent="0.3">
      <c r="A3212" s="2" t="s">
        <v>29</v>
      </c>
      <c r="B3212" s="2">
        <v>1185732</v>
      </c>
      <c r="C3212" s="3">
        <v>44450</v>
      </c>
      <c r="D3212" s="12" t="str" cm="1">
        <f t="array" ref="D3212">_xlfn.SWITCH(WEEKDAY(C3212,2), 1, "Lundi", 2, "Mardi", 3, "Mercredi", 4, "Jeudi", 5, "Vendredi", 6, "Samedi", 7, "Dimanche", "Erreur")</f>
        <v>Samedi</v>
      </c>
      <c r="E3212" s="2" t="s">
        <v>35</v>
      </c>
      <c r="F3212" s="2" t="s">
        <v>115</v>
      </c>
      <c r="G3212" s="2" t="s">
        <v>116</v>
      </c>
      <c r="H3212" s="4" t="s">
        <v>20</v>
      </c>
      <c r="I3212" s="5">
        <v>25.000000000000007</v>
      </c>
      <c r="J3212" s="6">
        <v>150</v>
      </c>
      <c r="K3212" s="7">
        <v>37500.000000000007</v>
      </c>
      <c r="L3212" s="7">
        <v>13125.000000000002</v>
      </c>
      <c r="M3212" s="8">
        <v>0.35</v>
      </c>
      <c r="N3212" s="2" t="s">
        <v>17</v>
      </c>
      <c r="O3212">
        <f t="shared" si="400"/>
        <v>2021</v>
      </c>
      <c r="P3212">
        <f t="shared" si="401"/>
        <v>9</v>
      </c>
      <c r="Q3212" t="str">
        <f t="shared" si="402"/>
        <v>sept</v>
      </c>
      <c r="R3212" t="str">
        <f t="shared" si="403"/>
        <v>Indiana</v>
      </c>
      <c r="S3212" t="str">
        <f t="shared" si="404"/>
        <v>2021-09</v>
      </c>
      <c r="T3212">
        <f>IF(AND(COUNTIF(Calculs!$Q$2:$Q$12,$O3212)&gt;0,COUNTIF(Calculs!$S$2:$S$12,$E3212)&gt;0,COUNTIF(Calculs!$U$2:$U$12,$H3212)&gt;0),1,0)</f>
        <v>1</v>
      </c>
      <c r="U3212">
        <f t="shared" si="405"/>
        <v>37500.000000000007</v>
      </c>
      <c r="V3212">
        <f t="shared" si="406"/>
        <v>150</v>
      </c>
      <c r="W3212">
        <f t="shared" si="407"/>
        <v>13125.000000000002</v>
      </c>
    </row>
    <row r="3213" spans="1:23" ht="15.75" customHeight="1" x14ac:dyDescent="0.3">
      <c r="A3213" s="2" t="s">
        <v>29</v>
      </c>
      <c r="B3213" s="2">
        <v>1185732</v>
      </c>
      <c r="C3213" s="3">
        <v>44450</v>
      </c>
      <c r="D3213" s="12" t="str" cm="1">
        <f t="array" ref="D3213">_xlfn.SWITCH(WEEKDAY(C3213,2), 1, "Lundi", 2, "Mardi", 3, "Mercredi", 4, "Jeudi", 5, "Vendredi", 6, "Samedi", 7, "Dimanche", "Erreur")</f>
        <v>Samedi</v>
      </c>
      <c r="E3213" s="2" t="s">
        <v>35</v>
      </c>
      <c r="F3213" s="2" t="s">
        <v>115</v>
      </c>
      <c r="G3213" s="2" t="s">
        <v>116</v>
      </c>
      <c r="H3213" s="4" t="s">
        <v>21</v>
      </c>
      <c r="I3213" s="5">
        <v>35</v>
      </c>
      <c r="J3213" s="6">
        <v>150</v>
      </c>
      <c r="K3213" s="7">
        <v>52500</v>
      </c>
      <c r="L3213" s="7">
        <v>15750</v>
      </c>
      <c r="M3213" s="8">
        <v>0.3</v>
      </c>
      <c r="N3213" s="2" t="s">
        <v>17</v>
      </c>
      <c r="O3213">
        <f t="shared" si="400"/>
        <v>2021</v>
      </c>
      <c r="P3213">
        <f t="shared" si="401"/>
        <v>9</v>
      </c>
      <c r="Q3213" t="str">
        <f t="shared" si="402"/>
        <v>sept</v>
      </c>
      <c r="R3213" t="str">
        <f t="shared" si="403"/>
        <v>Indiana</v>
      </c>
      <c r="S3213" t="str">
        <f t="shared" si="404"/>
        <v>2021-09</v>
      </c>
      <c r="T3213">
        <f>IF(AND(COUNTIF(Calculs!$Q$2:$Q$12,$O3213)&gt;0,COUNTIF(Calculs!$S$2:$S$12,$E3213)&gt;0,COUNTIF(Calculs!$U$2:$U$12,$H3213)&gt;0),1,0)</f>
        <v>1</v>
      </c>
      <c r="U3213">
        <f t="shared" si="405"/>
        <v>52500</v>
      </c>
      <c r="V3213">
        <f t="shared" si="406"/>
        <v>150</v>
      </c>
      <c r="W3213">
        <f t="shared" si="407"/>
        <v>15750</v>
      </c>
    </row>
    <row r="3214" spans="1:23" ht="15.75" customHeight="1" x14ac:dyDescent="0.3">
      <c r="A3214" s="2" t="s">
        <v>29</v>
      </c>
      <c r="B3214" s="2">
        <v>1185732</v>
      </c>
      <c r="C3214" s="3">
        <v>44450</v>
      </c>
      <c r="D3214" s="12" t="str" cm="1">
        <f t="array" ref="D3214">_xlfn.SWITCH(WEEKDAY(C3214,2), 1, "Lundi", 2, "Mardi", 3, "Mercredi", 4, "Jeudi", 5, "Vendredi", 6, "Samedi", 7, "Dimanche", "Erreur")</f>
        <v>Samedi</v>
      </c>
      <c r="E3214" s="2" t="s">
        <v>35</v>
      </c>
      <c r="F3214" s="2" t="s">
        <v>115</v>
      </c>
      <c r="G3214" s="2" t="s">
        <v>116</v>
      </c>
      <c r="H3214" s="4" t="s">
        <v>22</v>
      </c>
      <c r="I3214" s="5">
        <v>40</v>
      </c>
      <c r="J3214" s="6">
        <v>225</v>
      </c>
      <c r="K3214" s="7">
        <v>90000</v>
      </c>
      <c r="L3214" s="7">
        <v>36000</v>
      </c>
      <c r="M3214" s="8">
        <v>0.4</v>
      </c>
      <c r="N3214" s="2" t="s">
        <v>17</v>
      </c>
      <c r="O3214">
        <f t="shared" si="400"/>
        <v>2021</v>
      </c>
      <c r="P3214">
        <f t="shared" si="401"/>
        <v>9</v>
      </c>
      <c r="Q3214" t="str">
        <f t="shared" si="402"/>
        <v>sept</v>
      </c>
      <c r="R3214" t="str">
        <f t="shared" si="403"/>
        <v>Indiana</v>
      </c>
      <c r="S3214" t="str">
        <f t="shared" si="404"/>
        <v>2021-09</v>
      </c>
      <c r="T3214">
        <f>IF(AND(COUNTIF(Calculs!$Q$2:$Q$12,$O3214)&gt;0,COUNTIF(Calculs!$S$2:$S$12,$E3214)&gt;0,COUNTIF(Calculs!$U$2:$U$12,$H3214)&gt;0),1,0)</f>
        <v>1</v>
      </c>
      <c r="U3214">
        <f t="shared" si="405"/>
        <v>90000</v>
      </c>
      <c r="V3214">
        <f t="shared" si="406"/>
        <v>225</v>
      </c>
      <c r="W3214">
        <f t="shared" si="407"/>
        <v>36000</v>
      </c>
    </row>
    <row r="3215" spans="1:23" ht="15.75" customHeight="1" x14ac:dyDescent="0.3">
      <c r="A3215" s="2" t="s">
        <v>29</v>
      </c>
      <c r="B3215" s="2">
        <v>1185732</v>
      </c>
      <c r="C3215" s="3">
        <v>44479</v>
      </c>
      <c r="D3215" s="12" t="str" cm="1">
        <f t="array" ref="D3215">_xlfn.SWITCH(WEEKDAY(C3215,2), 1, "Lundi", 2, "Mardi", 3, "Mercredi", 4, "Jeudi", 5, "Vendredi", 6, "Samedi", 7, "Dimanche", "Erreur")</f>
        <v>Dimanche</v>
      </c>
      <c r="E3215" s="2" t="s">
        <v>35</v>
      </c>
      <c r="F3215" s="2" t="s">
        <v>115</v>
      </c>
      <c r="G3215" s="2" t="s">
        <v>116</v>
      </c>
      <c r="H3215" s="4" t="s">
        <v>16</v>
      </c>
      <c r="I3215" s="5">
        <v>44.999999999999993</v>
      </c>
      <c r="J3215" s="6">
        <v>400</v>
      </c>
      <c r="K3215" s="7">
        <v>179999.99999999997</v>
      </c>
      <c r="L3215" s="7">
        <v>71999.999999999985</v>
      </c>
      <c r="M3215" s="8">
        <v>0.4</v>
      </c>
      <c r="N3215" s="2" t="s">
        <v>17</v>
      </c>
      <c r="O3215">
        <f t="shared" si="400"/>
        <v>2021</v>
      </c>
      <c r="P3215">
        <f t="shared" si="401"/>
        <v>10</v>
      </c>
      <c r="Q3215" t="str">
        <f t="shared" si="402"/>
        <v>oct</v>
      </c>
      <c r="R3215" t="str">
        <f t="shared" si="403"/>
        <v>Indiana</v>
      </c>
      <c r="S3215" t="str">
        <f t="shared" si="404"/>
        <v>2021-10</v>
      </c>
      <c r="T3215">
        <f>IF(AND(COUNTIF(Calculs!$Q$2:$Q$12,$O3215)&gt;0,COUNTIF(Calculs!$S$2:$S$12,$E3215)&gt;0,COUNTIF(Calculs!$U$2:$U$12,$H3215)&gt;0),1,0)</f>
        <v>1</v>
      </c>
      <c r="U3215">
        <f t="shared" si="405"/>
        <v>179999.99999999997</v>
      </c>
      <c r="V3215">
        <f t="shared" si="406"/>
        <v>400</v>
      </c>
      <c r="W3215">
        <f t="shared" si="407"/>
        <v>71999.999999999985</v>
      </c>
    </row>
    <row r="3216" spans="1:23" ht="15.75" customHeight="1" x14ac:dyDescent="0.3">
      <c r="A3216" s="2" t="s">
        <v>29</v>
      </c>
      <c r="B3216" s="2">
        <v>1185732</v>
      </c>
      <c r="C3216" s="3">
        <v>44479</v>
      </c>
      <c r="D3216" s="12" t="str" cm="1">
        <f t="array" ref="D3216">_xlfn.SWITCH(WEEKDAY(C3216,2), 1, "Lundi", 2, "Mardi", 3, "Mercredi", 4, "Jeudi", 5, "Vendredi", 6, "Samedi", 7, "Dimanche", "Erreur")</f>
        <v>Dimanche</v>
      </c>
      <c r="E3216" s="2" t="s">
        <v>35</v>
      </c>
      <c r="F3216" s="2" t="s">
        <v>115</v>
      </c>
      <c r="G3216" s="2" t="s">
        <v>116</v>
      </c>
      <c r="H3216" s="4" t="s">
        <v>18</v>
      </c>
      <c r="I3216" s="5">
        <v>35</v>
      </c>
      <c r="J3216" s="6">
        <v>250</v>
      </c>
      <c r="K3216" s="7">
        <v>87500</v>
      </c>
      <c r="L3216" s="7">
        <v>35000</v>
      </c>
      <c r="M3216" s="8">
        <v>0.4</v>
      </c>
      <c r="N3216" s="2" t="s">
        <v>17</v>
      </c>
      <c r="O3216">
        <f t="shared" si="400"/>
        <v>2021</v>
      </c>
      <c r="P3216">
        <f t="shared" si="401"/>
        <v>10</v>
      </c>
      <c r="Q3216" t="str">
        <f t="shared" si="402"/>
        <v>oct</v>
      </c>
      <c r="R3216" t="str">
        <f t="shared" si="403"/>
        <v>Indiana</v>
      </c>
      <c r="S3216" t="str">
        <f t="shared" si="404"/>
        <v>2021-10</v>
      </c>
      <c r="T3216">
        <f>IF(AND(COUNTIF(Calculs!$Q$2:$Q$12,$O3216)&gt;0,COUNTIF(Calculs!$S$2:$S$12,$E3216)&gt;0,COUNTIF(Calculs!$U$2:$U$12,$H3216)&gt;0),1,0)</f>
        <v>1</v>
      </c>
      <c r="U3216">
        <f t="shared" si="405"/>
        <v>87500</v>
      </c>
      <c r="V3216">
        <f t="shared" si="406"/>
        <v>250</v>
      </c>
      <c r="W3216">
        <f t="shared" si="407"/>
        <v>35000</v>
      </c>
    </row>
    <row r="3217" spans="1:23" ht="15.75" customHeight="1" x14ac:dyDescent="0.3">
      <c r="A3217" s="2" t="s">
        <v>29</v>
      </c>
      <c r="B3217" s="2">
        <v>1185732</v>
      </c>
      <c r="C3217" s="3">
        <v>44479</v>
      </c>
      <c r="D3217" s="12" t="str" cm="1">
        <f t="array" ref="D3217">_xlfn.SWITCH(WEEKDAY(C3217,2), 1, "Lundi", 2, "Mardi", 3, "Mercredi", 4, "Jeudi", 5, "Vendredi", 6, "Samedi", 7, "Dimanche", "Erreur")</f>
        <v>Dimanche</v>
      </c>
      <c r="E3217" s="2" t="s">
        <v>35</v>
      </c>
      <c r="F3217" s="2" t="s">
        <v>115</v>
      </c>
      <c r="G3217" s="2" t="s">
        <v>116</v>
      </c>
      <c r="H3217" s="4" t="s">
        <v>19</v>
      </c>
      <c r="I3217" s="5">
        <v>35</v>
      </c>
      <c r="J3217" s="6">
        <v>150</v>
      </c>
      <c r="K3217" s="7">
        <v>52500</v>
      </c>
      <c r="L3217" s="7">
        <v>18375</v>
      </c>
      <c r="M3217" s="8">
        <v>0.35</v>
      </c>
      <c r="N3217" s="2" t="s">
        <v>17</v>
      </c>
      <c r="O3217">
        <f t="shared" si="400"/>
        <v>2021</v>
      </c>
      <c r="P3217">
        <f t="shared" si="401"/>
        <v>10</v>
      </c>
      <c r="Q3217" t="str">
        <f t="shared" si="402"/>
        <v>oct</v>
      </c>
      <c r="R3217" t="str">
        <f t="shared" si="403"/>
        <v>Indiana</v>
      </c>
      <c r="S3217" t="str">
        <f t="shared" si="404"/>
        <v>2021-10</v>
      </c>
      <c r="T3217">
        <f>IF(AND(COUNTIF(Calculs!$Q$2:$Q$12,$O3217)&gt;0,COUNTIF(Calculs!$S$2:$S$12,$E3217)&gt;0,COUNTIF(Calculs!$U$2:$U$12,$H3217)&gt;0),1,0)</f>
        <v>1</v>
      </c>
      <c r="U3217">
        <f t="shared" si="405"/>
        <v>52500</v>
      </c>
      <c r="V3217">
        <f t="shared" si="406"/>
        <v>150</v>
      </c>
      <c r="W3217">
        <f t="shared" si="407"/>
        <v>18375</v>
      </c>
    </row>
    <row r="3218" spans="1:23" ht="15.75" customHeight="1" x14ac:dyDescent="0.3">
      <c r="A3218" s="2" t="s">
        <v>29</v>
      </c>
      <c r="B3218" s="2">
        <v>1185732</v>
      </c>
      <c r="C3218" s="3">
        <v>44479</v>
      </c>
      <c r="D3218" s="12" t="str" cm="1">
        <f t="array" ref="D3218">_xlfn.SWITCH(WEEKDAY(C3218,2), 1, "Lundi", 2, "Mardi", 3, "Mercredi", 4, "Jeudi", 5, "Vendredi", 6, "Samedi", 7, "Dimanche", "Erreur")</f>
        <v>Dimanche</v>
      </c>
      <c r="E3218" s="2" t="s">
        <v>35</v>
      </c>
      <c r="F3218" s="2" t="s">
        <v>115</v>
      </c>
      <c r="G3218" s="2" t="s">
        <v>116</v>
      </c>
      <c r="H3218" s="4" t="s">
        <v>20</v>
      </c>
      <c r="I3218" s="5">
        <v>35</v>
      </c>
      <c r="J3218" s="6">
        <v>150</v>
      </c>
      <c r="K3218" s="7">
        <v>52500</v>
      </c>
      <c r="L3218" s="7">
        <v>18375</v>
      </c>
      <c r="M3218" s="8">
        <v>0.35</v>
      </c>
      <c r="N3218" s="2" t="s">
        <v>17</v>
      </c>
      <c r="O3218">
        <f t="shared" si="400"/>
        <v>2021</v>
      </c>
      <c r="P3218">
        <f t="shared" si="401"/>
        <v>10</v>
      </c>
      <c r="Q3218" t="str">
        <f t="shared" si="402"/>
        <v>oct</v>
      </c>
      <c r="R3218" t="str">
        <f t="shared" si="403"/>
        <v>Indiana</v>
      </c>
      <c r="S3218" t="str">
        <f t="shared" si="404"/>
        <v>2021-10</v>
      </c>
      <c r="T3218">
        <f>IF(AND(COUNTIF(Calculs!$Q$2:$Q$12,$O3218)&gt;0,COUNTIF(Calculs!$S$2:$S$12,$E3218)&gt;0,COUNTIF(Calculs!$U$2:$U$12,$H3218)&gt;0),1,0)</f>
        <v>1</v>
      </c>
      <c r="U3218">
        <f t="shared" si="405"/>
        <v>52500</v>
      </c>
      <c r="V3218">
        <f t="shared" si="406"/>
        <v>150</v>
      </c>
      <c r="W3218">
        <f t="shared" si="407"/>
        <v>18375</v>
      </c>
    </row>
    <row r="3219" spans="1:23" ht="15.75" customHeight="1" x14ac:dyDescent="0.3">
      <c r="A3219" s="2" t="s">
        <v>29</v>
      </c>
      <c r="B3219" s="2">
        <v>1185732</v>
      </c>
      <c r="C3219" s="3">
        <v>44479</v>
      </c>
      <c r="D3219" s="12" t="str" cm="1">
        <f t="array" ref="D3219">_xlfn.SWITCH(WEEKDAY(C3219,2), 1, "Lundi", 2, "Mardi", 3, "Mercredi", 4, "Jeudi", 5, "Vendredi", 6, "Samedi", 7, "Dimanche", "Erreur")</f>
        <v>Dimanche</v>
      </c>
      <c r="E3219" s="2" t="s">
        <v>35</v>
      </c>
      <c r="F3219" s="2" t="s">
        <v>115</v>
      </c>
      <c r="G3219" s="2" t="s">
        <v>116</v>
      </c>
      <c r="H3219" s="4" t="s">
        <v>21</v>
      </c>
      <c r="I3219" s="5">
        <v>44.999999999999993</v>
      </c>
      <c r="J3219" s="6">
        <v>150</v>
      </c>
      <c r="K3219" s="7">
        <v>67499.999999999985</v>
      </c>
      <c r="L3219" s="7">
        <v>20249.999999999996</v>
      </c>
      <c r="M3219" s="8">
        <v>0.3</v>
      </c>
      <c r="N3219" s="2" t="s">
        <v>17</v>
      </c>
      <c r="O3219">
        <f t="shared" si="400"/>
        <v>2021</v>
      </c>
      <c r="P3219">
        <f t="shared" si="401"/>
        <v>10</v>
      </c>
      <c r="Q3219" t="str">
        <f t="shared" si="402"/>
        <v>oct</v>
      </c>
      <c r="R3219" t="str">
        <f t="shared" si="403"/>
        <v>Indiana</v>
      </c>
      <c r="S3219" t="str">
        <f t="shared" si="404"/>
        <v>2021-10</v>
      </c>
      <c r="T3219">
        <f>IF(AND(COUNTIF(Calculs!$Q$2:$Q$12,$O3219)&gt;0,COUNTIF(Calculs!$S$2:$S$12,$E3219)&gt;0,COUNTIF(Calculs!$U$2:$U$12,$H3219)&gt;0),1,0)</f>
        <v>1</v>
      </c>
      <c r="U3219">
        <f t="shared" si="405"/>
        <v>67499.999999999985</v>
      </c>
      <c r="V3219">
        <f t="shared" si="406"/>
        <v>150</v>
      </c>
      <c r="W3219">
        <f t="shared" si="407"/>
        <v>20249.999999999996</v>
      </c>
    </row>
    <row r="3220" spans="1:23" ht="15.75" customHeight="1" x14ac:dyDescent="0.3">
      <c r="A3220" s="2" t="s">
        <v>29</v>
      </c>
      <c r="B3220" s="2">
        <v>1185732</v>
      </c>
      <c r="C3220" s="3">
        <v>44479</v>
      </c>
      <c r="D3220" s="12" t="str" cm="1">
        <f t="array" ref="D3220">_xlfn.SWITCH(WEEKDAY(C3220,2), 1, "Lundi", 2, "Mardi", 3, "Mercredi", 4, "Jeudi", 5, "Vendredi", 6, "Samedi", 7, "Dimanche", "Erreur")</f>
        <v>Dimanche</v>
      </c>
      <c r="E3220" s="2" t="s">
        <v>35</v>
      </c>
      <c r="F3220" s="2" t="s">
        <v>115</v>
      </c>
      <c r="G3220" s="2" t="s">
        <v>116</v>
      </c>
      <c r="H3220" s="4" t="s">
        <v>22</v>
      </c>
      <c r="I3220" s="5">
        <v>49.999999999999986</v>
      </c>
      <c r="J3220" s="6">
        <v>275</v>
      </c>
      <c r="K3220" s="7">
        <v>137499.99999999997</v>
      </c>
      <c r="L3220" s="7">
        <v>54999.999999999993</v>
      </c>
      <c r="M3220" s="8">
        <v>0.4</v>
      </c>
      <c r="N3220" s="2" t="s">
        <v>17</v>
      </c>
      <c r="O3220">
        <f t="shared" si="400"/>
        <v>2021</v>
      </c>
      <c r="P3220">
        <f t="shared" si="401"/>
        <v>10</v>
      </c>
      <c r="Q3220" t="str">
        <f t="shared" si="402"/>
        <v>oct</v>
      </c>
      <c r="R3220" t="str">
        <f t="shared" si="403"/>
        <v>Indiana</v>
      </c>
      <c r="S3220" t="str">
        <f t="shared" si="404"/>
        <v>2021-10</v>
      </c>
      <c r="T3220">
        <f>IF(AND(COUNTIF(Calculs!$Q$2:$Q$12,$O3220)&gt;0,COUNTIF(Calculs!$S$2:$S$12,$E3220)&gt;0,COUNTIF(Calculs!$U$2:$U$12,$H3220)&gt;0),1,0)</f>
        <v>1</v>
      </c>
      <c r="U3220">
        <f t="shared" si="405"/>
        <v>137499.99999999997</v>
      </c>
      <c r="V3220">
        <f t="shared" si="406"/>
        <v>275</v>
      </c>
      <c r="W3220">
        <f t="shared" si="407"/>
        <v>54999.999999999993</v>
      </c>
    </row>
    <row r="3221" spans="1:23" ht="15.75" customHeight="1" x14ac:dyDescent="0.3">
      <c r="A3221" s="2" t="s">
        <v>29</v>
      </c>
      <c r="B3221" s="2">
        <v>1185732</v>
      </c>
      <c r="C3221" s="3">
        <v>44510</v>
      </c>
      <c r="D3221" s="12" t="str" cm="1">
        <f t="array" ref="D3221">_xlfn.SWITCH(WEEKDAY(C3221,2), 1, "Lundi", 2, "Mardi", 3, "Mercredi", 4, "Jeudi", 5, "Vendredi", 6, "Samedi", 7, "Dimanche", "Erreur")</f>
        <v>Mercredi</v>
      </c>
      <c r="E3221" s="2" t="s">
        <v>35</v>
      </c>
      <c r="F3221" s="2" t="s">
        <v>115</v>
      </c>
      <c r="G3221" s="2" t="s">
        <v>116</v>
      </c>
      <c r="H3221" s="4" t="s">
        <v>16</v>
      </c>
      <c r="I3221" s="5">
        <v>44.999999999999993</v>
      </c>
      <c r="J3221" s="6">
        <v>425</v>
      </c>
      <c r="K3221" s="7">
        <v>191249.99999999997</v>
      </c>
      <c r="L3221" s="7">
        <v>76499.999999999985</v>
      </c>
      <c r="M3221" s="8">
        <v>0.4</v>
      </c>
      <c r="N3221" s="2" t="s">
        <v>17</v>
      </c>
      <c r="O3221">
        <f t="shared" si="400"/>
        <v>2021</v>
      </c>
      <c r="P3221">
        <f t="shared" si="401"/>
        <v>11</v>
      </c>
      <c r="Q3221" t="str">
        <f t="shared" si="402"/>
        <v>nov</v>
      </c>
      <c r="R3221" t="str">
        <f t="shared" si="403"/>
        <v>Indiana</v>
      </c>
      <c r="S3221" t="str">
        <f t="shared" si="404"/>
        <v>2021-11</v>
      </c>
      <c r="T3221">
        <f>IF(AND(COUNTIF(Calculs!$Q$2:$Q$12,$O3221)&gt;0,COUNTIF(Calculs!$S$2:$S$12,$E3221)&gt;0,COUNTIF(Calculs!$U$2:$U$12,$H3221)&gt;0),1,0)</f>
        <v>1</v>
      </c>
      <c r="U3221">
        <f t="shared" si="405"/>
        <v>191249.99999999997</v>
      </c>
      <c r="V3221">
        <f t="shared" si="406"/>
        <v>425</v>
      </c>
      <c r="W3221">
        <f t="shared" si="407"/>
        <v>76499.999999999985</v>
      </c>
    </row>
    <row r="3222" spans="1:23" ht="15.75" customHeight="1" x14ac:dyDescent="0.3">
      <c r="A3222" s="2" t="s">
        <v>29</v>
      </c>
      <c r="B3222" s="2">
        <v>1185732</v>
      </c>
      <c r="C3222" s="3">
        <v>44510</v>
      </c>
      <c r="D3222" s="12" t="str" cm="1">
        <f t="array" ref="D3222">_xlfn.SWITCH(WEEKDAY(C3222,2), 1, "Lundi", 2, "Mardi", 3, "Mercredi", 4, "Jeudi", 5, "Vendredi", 6, "Samedi", 7, "Dimanche", "Erreur")</f>
        <v>Mercredi</v>
      </c>
      <c r="E3222" s="2" t="s">
        <v>35</v>
      </c>
      <c r="F3222" s="2" t="s">
        <v>115</v>
      </c>
      <c r="G3222" s="2" t="s">
        <v>116</v>
      </c>
      <c r="H3222" s="4" t="s">
        <v>18</v>
      </c>
      <c r="I3222" s="5">
        <v>35</v>
      </c>
      <c r="J3222" s="6">
        <v>325</v>
      </c>
      <c r="K3222" s="7">
        <v>113750</v>
      </c>
      <c r="L3222" s="7">
        <v>45500</v>
      </c>
      <c r="M3222" s="8">
        <v>0.4</v>
      </c>
      <c r="N3222" s="2" t="s">
        <v>17</v>
      </c>
      <c r="O3222">
        <f t="shared" si="400"/>
        <v>2021</v>
      </c>
      <c r="P3222">
        <f t="shared" si="401"/>
        <v>11</v>
      </c>
      <c r="Q3222" t="str">
        <f t="shared" si="402"/>
        <v>nov</v>
      </c>
      <c r="R3222" t="str">
        <f t="shared" si="403"/>
        <v>Indiana</v>
      </c>
      <c r="S3222" t="str">
        <f t="shared" si="404"/>
        <v>2021-11</v>
      </c>
      <c r="T3222">
        <f>IF(AND(COUNTIF(Calculs!$Q$2:$Q$12,$O3222)&gt;0,COUNTIF(Calculs!$S$2:$S$12,$E3222)&gt;0,COUNTIF(Calculs!$U$2:$U$12,$H3222)&gt;0),1,0)</f>
        <v>1</v>
      </c>
      <c r="U3222">
        <f t="shared" si="405"/>
        <v>113750</v>
      </c>
      <c r="V3222">
        <f t="shared" si="406"/>
        <v>325</v>
      </c>
      <c r="W3222">
        <f t="shared" si="407"/>
        <v>45500</v>
      </c>
    </row>
    <row r="3223" spans="1:23" ht="15.75" customHeight="1" x14ac:dyDescent="0.3">
      <c r="A3223" s="2" t="s">
        <v>29</v>
      </c>
      <c r="B3223" s="2">
        <v>1185732</v>
      </c>
      <c r="C3223" s="3">
        <v>44510</v>
      </c>
      <c r="D3223" s="12" t="str" cm="1">
        <f t="array" ref="D3223">_xlfn.SWITCH(WEEKDAY(C3223,2), 1, "Lundi", 2, "Mardi", 3, "Mercredi", 4, "Jeudi", 5, "Vendredi", 6, "Samedi", 7, "Dimanche", "Erreur")</f>
        <v>Mercredi</v>
      </c>
      <c r="E3223" s="2" t="s">
        <v>35</v>
      </c>
      <c r="F3223" s="2" t="s">
        <v>115</v>
      </c>
      <c r="G3223" s="2" t="s">
        <v>116</v>
      </c>
      <c r="H3223" s="4" t="s">
        <v>19</v>
      </c>
      <c r="I3223" s="5">
        <v>35</v>
      </c>
      <c r="J3223" s="6">
        <v>270</v>
      </c>
      <c r="K3223" s="7">
        <v>94500</v>
      </c>
      <c r="L3223" s="7">
        <v>33075</v>
      </c>
      <c r="M3223" s="8">
        <v>0.35</v>
      </c>
      <c r="N3223" s="2" t="s">
        <v>17</v>
      </c>
      <c r="O3223">
        <f t="shared" si="400"/>
        <v>2021</v>
      </c>
      <c r="P3223">
        <f t="shared" si="401"/>
        <v>11</v>
      </c>
      <c r="Q3223" t="str">
        <f t="shared" si="402"/>
        <v>nov</v>
      </c>
      <c r="R3223" t="str">
        <f t="shared" si="403"/>
        <v>Indiana</v>
      </c>
      <c r="S3223" t="str">
        <f t="shared" si="404"/>
        <v>2021-11</v>
      </c>
      <c r="T3223">
        <f>IF(AND(COUNTIF(Calculs!$Q$2:$Q$12,$O3223)&gt;0,COUNTIF(Calculs!$S$2:$S$12,$E3223)&gt;0,COUNTIF(Calculs!$U$2:$U$12,$H3223)&gt;0),1,0)</f>
        <v>1</v>
      </c>
      <c r="U3223">
        <f t="shared" si="405"/>
        <v>94500</v>
      </c>
      <c r="V3223">
        <f t="shared" si="406"/>
        <v>270</v>
      </c>
      <c r="W3223">
        <f t="shared" si="407"/>
        <v>33075</v>
      </c>
    </row>
    <row r="3224" spans="1:23" ht="15.75" customHeight="1" x14ac:dyDescent="0.3">
      <c r="A3224" s="2" t="s">
        <v>29</v>
      </c>
      <c r="B3224" s="2">
        <v>1185732</v>
      </c>
      <c r="C3224" s="3">
        <v>44510</v>
      </c>
      <c r="D3224" s="12" t="str" cm="1">
        <f t="array" ref="D3224">_xlfn.SWITCH(WEEKDAY(C3224,2), 1, "Lundi", 2, "Mardi", 3, "Mercredi", 4, "Jeudi", 5, "Vendredi", 6, "Samedi", 7, "Dimanche", "Erreur")</f>
        <v>Mercredi</v>
      </c>
      <c r="E3224" s="2" t="s">
        <v>35</v>
      </c>
      <c r="F3224" s="2" t="s">
        <v>115</v>
      </c>
      <c r="G3224" s="2" t="s">
        <v>116</v>
      </c>
      <c r="H3224" s="4" t="s">
        <v>20</v>
      </c>
      <c r="I3224" s="5">
        <v>35</v>
      </c>
      <c r="J3224" s="6">
        <v>275</v>
      </c>
      <c r="K3224" s="7">
        <v>96250</v>
      </c>
      <c r="L3224" s="7">
        <v>33687.5</v>
      </c>
      <c r="M3224" s="8">
        <v>0.35</v>
      </c>
      <c r="N3224" s="2" t="s">
        <v>17</v>
      </c>
      <c r="O3224">
        <f t="shared" si="400"/>
        <v>2021</v>
      </c>
      <c r="P3224">
        <f t="shared" si="401"/>
        <v>11</v>
      </c>
      <c r="Q3224" t="str">
        <f t="shared" si="402"/>
        <v>nov</v>
      </c>
      <c r="R3224" t="str">
        <f t="shared" si="403"/>
        <v>Indiana</v>
      </c>
      <c r="S3224" t="str">
        <f t="shared" si="404"/>
        <v>2021-11</v>
      </c>
      <c r="T3224">
        <f>IF(AND(COUNTIF(Calculs!$Q$2:$Q$12,$O3224)&gt;0,COUNTIF(Calculs!$S$2:$S$12,$E3224)&gt;0,COUNTIF(Calculs!$U$2:$U$12,$H3224)&gt;0),1,0)</f>
        <v>1</v>
      </c>
      <c r="U3224">
        <f t="shared" si="405"/>
        <v>96250</v>
      </c>
      <c r="V3224">
        <f t="shared" si="406"/>
        <v>275</v>
      </c>
      <c r="W3224">
        <f t="shared" si="407"/>
        <v>33687.5</v>
      </c>
    </row>
    <row r="3225" spans="1:23" ht="15.75" customHeight="1" x14ac:dyDescent="0.3">
      <c r="A3225" s="2" t="s">
        <v>29</v>
      </c>
      <c r="B3225" s="2">
        <v>1185732</v>
      </c>
      <c r="C3225" s="3">
        <v>44510</v>
      </c>
      <c r="D3225" s="12" t="str" cm="1">
        <f t="array" ref="D3225">_xlfn.SWITCH(WEEKDAY(C3225,2), 1, "Lundi", 2, "Mardi", 3, "Mercredi", 4, "Jeudi", 5, "Vendredi", 6, "Samedi", 7, "Dimanche", "Erreur")</f>
        <v>Mercredi</v>
      </c>
      <c r="E3225" s="2" t="s">
        <v>35</v>
      </c>
      <c r="F3225" s="2" t="s">
        <v>115</v>
      </c>
      <c r="G3225" s="2" t="s">
        <v>116</v>
      </c>
      <c r="H3225" s="4" t="s">
        <v>21</v>
      </c>
      <c r="I3225" s="5">
        <v>60</v>
      </c>
      <c r="J3225" s="6">
        <v>250</v>
      </c>
      <c r="K3225" s="7">
        <v>150000</v>
      </c>
      <c r="L3225" s="7">
        <v>45000</v>
      </c>
      <c r="M3225" s="8">
        <v>0.3</v>
      </c>
      <c r="N3225" s="2" t="s">
        <v>17</v>
      </c>
      <c r="O3225">
        <f t="shared" si="400"/>
        <v>2021</v>
      </c>
      <c r="P3225">
        <f t="shared" si="401"/>
        <v>11</v>
      </c>
      <c r="Q3225" t="str">
        <f t="shared" si="402"/>
        <v>nov</v>
      </c>
      <c r="R3225" t="str">
        <f t="shared" si="403"/>
        <v>Indiana</v>
      </c>
      <c r="S3225" t="str">
        <f t="shared" si="404"/>
        <v>2021-11</v>
      </c>
      <c r="T3225">
        <f>IF(AND(COUNTIF(Calculs!$Q$2:$Q$12,$O3225)&gt;0,COUNTIF(Calculs!$S$2:$S$12,$E3225)&gt;0,COUNTIF(Calculs!$U$2:$U$12,$H3225)&gt;0),1,0)</f>
        <v>1</v>
      </c>
      <c r="U3225">
        <f t="shared" si="405"/>
        <v>150000</v>
      </c>
      <c r="V3225">
        <f t="shared" si="406"/>
        <v>250</v>
      </c>
      <c r="W3225">
        <f t="shared" si="407"/>
        <v>45000</v>
      </c>
    </row>
    <row r="3226" spans="1:23" ht="15.75" customHeight="1" x14ac:dyDescent="0.3">
      <c r="A3226" s="2" t="s">
        <v>29</v>
      </c>
      <c r="B3226" s="2">
        <v>1185732</v>
      </c>
      <c r="C3226" s="3">
        <v>44510</v>
      </c>
      <c r="D3226" s="12" t="str" cm="1">
        <f t="array" ref="D3226">_xlfn.SWITCH(WEEKDAY(C3226,2), 1, "Lundi", 2, "Mardi", 3, "Mercredi", 4, "Jeudi", 5, "Vendredi", 6, "Samedi", 7, "Dimanche", "Erreur")</f>
        <v>Mercredi</v>
      </c>
      <c r="E3226" s="2" t="s">
        <v>35</v>
      </c>
      <c r="F3226" s="2" t="s">
        <v>115</v>
      </c>
      <c r="G3226" s="2" t="s">
        <v>116</v>
      </c>
      <c r="H3226" s="4" t="s">
        <v>22</v>
      </c>
      <c r="I3226" s="5">
        <v>64.999999999999986</v>
      </c>
      <c r="J3226" s="6">
        <v>350</v>
      </c>
      <c r="K3226" s="7">
        <v>227499.99999999994</v>
      </c>
      <c r="L3226" s="7">
        <v>90999.999999999985</v>
      </c>
      <c r="M3226" s="8">
        <v>0.4</v>
      </c>
      <c r="N3226" s="2" t="s">
        <v>17</v>
      </c>
      <c r="O3226">
        <f t="shared" si="400"/>
        <v>2021</v>
      </c>
      <c r="P3226">
        <f t="shared" si="401"/>
        <v>11</v>
      </c>
      <c r="Q3226" t="str">
        <f t="shared" si="402"/>
        <v>nov</v>
      </c>
      <c r="R3226" t="str">
        <f t="shared" si="403"/>
        <v>Indiana</v>
      </c>
      <c r="S3226" t="str">
        <f t="shared" si="404"/>
        <v>2021-11</v>
      </c>
      <c r="T3226">
        <f>IF(AND(COUNTIF(Calculs!$Q$2:$Q$12,$O3226)&gt;0,COUNTIF(Calculs!$S$2:$S$12,$E3226)&gt;0,COUNTIF(Calculs!$U$2:$U$12,$H3226)&gt;0),1,0)</f>
        <v>1</v>
      </c>
      <c r="U3226">
        <f t="shared" si="405"/>
        <v>227499.99999999994</v>
      </c>
      <c r="V3226">
        <f t="shared" si="406"/>
        <v>350</v>
      </c>
      <c r="W3226">
        <f t="shared" si="407"/>
        <v>90999.999999999985</v>
      </c>
    </row>
    <row r="3227" spans="1:23" ht="15.75" customHeight="1" x14ac:dyDescent="0.3">
      <c r="A3227" s="2" t="s">
        <v>29</v>
      </c>
      <c r="B3227" s="2">
        <v>1185732</v>
      </c>
      <c r="C3227" s="3">
        <v>44539</v>
      </c>
      <c r="D3227" s="12" t="str" cm="1">
        <f t="array" ref="D3227">_xlfn.SWITCH(WEEKDAY(C3227,2), 1, "Lundi", 2, "Mardi", 3, "Mercredi", 4, "Jeudi", 5, "Vendredi", 6, "Samedi", 7, "Dimanche", "Erreur")</f>
        <v>Jeudi</v>
      </c>
      <c r="E3227" s="2" t="s">
        <v>35</v>
      </c>
      <c r="F3227" s="2" t="s">
        <v>115</v>
      </c>
      <c r="G3227" s="2" t="s">
        <v>116</v>
      </c>
      <c r="H3227" s="4" t="s">
        <v>16</v>
      </c>
      <c r="I3227" s="5">
        <v>60</v>
      </c>
      <c r="J3227" s="6">
        <v>600</v>
      </c>
      <c r="K3227" s="7">
        <v>360000</v>
      </c>
      <c r="L3227" s="7">
        <v>144000</v>
      </c>
      <c r="M3227" s="8">
        <v>0.4</v>
      </c>
      <c r="N3227" s="2" t="s">
        <v>17</v>
      </c>
      <c r="O3227">
        <f t="shared" si="400"/>
        <v>2021</v>
      </c>
      <c r="P3227">
        <f t="shared" si="401"/>
        <v>12</v>
      </c>
      <c r="Q3227" t="str">
        <f t="shared" si="402"/>
        <v>déc</v>
      </c>
      <c r="R3227" t="str">
        <f t="shared" si="403"/>
        <v>Indiana</v>
      </c>
      <c r="S3227" t="str">
        <f t="shared" si="404"/>
        <v>2021-12</v>
      </c>
      <c r="T3227">
        <f>IF(AND(COUNTIF(Calculs!$Q$2:$Q$12,$O3227)&gt;0,COUNTIF(Calculs!$S$2:$S$12,$E3227)&gt;0,COUNTIF(Calculs!$U$2:$U$12,$H3227)&gt;0),1,0)</f>
        <v>1</v>
      </c>
      <c r="U3227">
        <f t="shared" si="405"/>
        <v>360000</v>
      </c>
      <c r="V3227">
        <f t="shared" si="406"/>
        <v>600</v>
      </c>
      <c r="W3227">
        <f t="shared" si="407"/>
        <v>144000</v>
      </c>
    </row>
    <row r="3228" spans="1:23" ht="15.75" customHeight="1" x14ac:dyDescent="0.3">
      <c r="A3228" s="2" t="s">
        <v>29</v>
      </c>
      <c r="B3228" s="2">
        <v>1185732</v>
      </c>
      <c r="C3228" s="3">
        <v>44539</v>
      </c>
      <c r="D3228" s="12" t="str" cm="1">
        <f t="array" ref="D3228">_xlfn.SWITCH(WEEKDAY(C3228,2), 1, "Lundi", 2, "Mardi", 3, "Mercredi", 4, "Jeudi", 5, "Vendredi", 6, "Samedi", 7, "Dimanche", "Erreur")</f>
        <v>Jeudi</v>
      </c>
      <c r="E3228" s="2" t="s">
        <v>35</v>
      </c>
      <c r="F3228" s="2" t="s">
        <v>115</v>
      </c>
      <c r="G3228" s="2" t="s">
        <v>116</v>
      </c>
      <c r="H3228" s="4" t="s">
        <v>18</v>
      </c>
      <c r="I3228" s="5">
        <v>50</v>
      </c>
      <c r="J3228" s="6">
        <v>400</v>
      </c>
      <c r="K3228" s="7">
        <v>200000</v>
      </c>
      <c r="L3228" s="7">
        <v>80000</v>
      </c>
      <c r="M3228" s="8">
        <v>0.4</v>
      </c>
      <c r="N3228" s="2" t="s">
        <v>17</v>
      </c>
      <c r="O3228">
        <f t="shared" si="400"/>
        <v>2021</v>
      </c>
      <c r="P3228">
        <f t="shared" si="401"/>
        <v>12</v>
      </c>
      <c r="Q3228" t="str">
        <f t="shared" si="402"/>
        <v>déc</v>
      </c>
      <c r="R3228" t="str">
        <f t="shared" si="403"/>
        <v>Indiana</v>
      </c>
      <c r="S3228" t="str">
        <f t="shared" si="404"/>
        <v>2021-12</v>
      </c>
      <c r="T3228">
        <f>IF(AND(COUNTIF(Calculs!$Q$2:$Q$12,$O3228)&gt;0,COUNTIF(Calculs!$S$2:$S$12,$E3228)&gt;0,COUNTIF(Calculs!$U$2:$U$12,$H3228)&gt;0),1,0)</f>
        <v>1</v>
      </c>
      <c r="U3228">
        <f t="shared" si="405"/>
        <v>200000</v>
      </c>
      <c r="V3228">
        <f t="shared" si="406"/>
        <v>400</v>
      </c>
      <c r="W3228">
        <f t="shared" si="407"/>
        <v>80000</v>
      </c>
    </row>
    <row r="3229" spans="1:23" ht="15.75" customHeight="1" x14ac:dyDescent="0.3">
      <c r="A3229" s="2" t="s">
        <v>29</v>
      </c>
      <c r="B3229" s="2">
        <v>1185732</v>
      </c>
      <c r="C3229" s="3">
        <v>44539</v>
      </c>
      <c r="D3229" s="12" t="str" cm="1">
        <f t="array" ref="D3229">_xlfn.SWITCH(WEEKDAY(C3229,2), 1, "Lundi", 2, "Mardi", 3, "Mercredi", 4, "Jeudi", 5, "Vendredi", 6, "Samedi", 7, "Dimanche", "Erreur")</f>
        <v>Jeudi</v>
      </c>
      <c r="E3229" s="2" t="s">
        <v>35</v>
      </c>
      <c r="F3229" s="2" t="s">
        <v>115</v>
      </c>
      <c r="G3229" s="2" t="s">
        <v>116</v>
      </c>
      <c r="H3229" s="4" t="s">
        <v>19</v>
      </c>
      <c r="I3229" s="5">
        <v>50</v>
      </c>
      <c r="J3229" s="6">
        <v>350</v>
      </c>
      <c r="K3229" s="7">
        <v>175000</v>
      </c>
      <c r="L3229" s="7">
        <v>61249.999999999993</v>
      </c>
      <c r="M3229" s="8">
        <v>0.35</v>
      </c>
      <c r="N3229" s="2" t="s">
        <v>17</v>
      </c>
      <c r="O3229">
        <f t="shared" si="400"/>
        <v>2021</v>
      </c>
      <c r="P3229">
        <f t="shared" si="401"/>
        <v>12</v>
      </c>
      <c r="Q3229" t="str">
        <f t="shared" si="402"/>
        <v>déc</v>
      </c>
      <c r="R3229" t="str">
        <f t="shared" si="403"/>
        <v>Indiana</v>
      </c>
      <c r="S3229" t="str">
        <f t="shared" si="404"/>
        <v>2021-12</v>
      </c>
      <c r="T3229">
        <f>IF(AND(COUNTIF(Calculs!$Q$2:$Q$12,$O3229)&gt;0,COUNTIF(Calculs!$S$2:$S$12,$E3229)&gt;0,COUNTIF(Calculs!$U$2:$U$12,$H3229)&gt;0),1,0)</f>
        <v>1</v>
      </c>
      <c r="U3229">
        <f t="shared" si="405"/>
        <v>175000</v>
      </c>
      <c r="V3229">
        <f t="shared" si="406"/>
        <v>350</v>
      </c>
      <c r="W3229">
        <f t="shared" si="407"/>
        <v>61249.999999999993</v>
      </c>
    </row>
    <row r="3230" spans="1:23" ht="15.75" customHeight="1" x14ac:dyDescent="0.3">
      <c r="A3230" s="2" t="s">
        <v>29</v>
      </c>
      <c r="B3230" s="2">
        <v>1185732</v>
      </c>
      <c r="C3230" s="3">
        <v>44539</v>
      </c>
      <c r="D3230" s="12" t="str" cm="1">
        <f t="array" ref="D3230">_xlfn.SWITCH(WEEKDAY(C3230,2), 1, "Lundi", 2, "Mardi", 3, "Mercredi", 4, "Jeudi", 5, "Vendredi", 6, "Samedi", 7, "Dimanche", "Erreur")</f>
        <v>Jeudi</v>
      </c>
      <c r="E3230" s="2" t="s">
        <v>35</v>
      </c>
      <c r="F3230" s="2" t="s">
        <v>115</v>
      </c>
      <c r="G3230" s="2" t="s">
        <v>116</v>
      </c>
      <c r="H3230" s="4" t="s">
        <v>20</v>
      </c>
      <c r="I3230" s="5">
        <v>50</v>
      </c>
      <c r="J3230" s="6">
        <v>300</v>
      </c>
      <c r="K3230" s="7">
        <v>150000</v>
      </c>
      <c r="L3230" s="7">
        <v>52500</v>
      </c>
      <c r="M3230" s="8">
        <v>0.35</v>
      </c>
      <c r="N3230" s="2" t="s">
        <v>17</v>
      </c>
      <c r="O3230">
        <f t="shared" si="400"/>
        <v>2021</v>
      </c>
      <c r="P3230">
        <f t="shared" si="401"/>
        <v>12</v>
      </c>
      <c r="Q3230" t="str">
        <f t="shared" si="402"/>
        <v>déc</v>
      </c>
      <c r="R3230" t="str">
        <f t="shared" si="403"/>
        <v>Indiana</v>
      </c>
      <c r="S3230" t="str">
        <f t="shared" si="404"/>
        <v>2021-12</v>
      </c>
      <c r="T3230">
        <f>IF(AND(COUNTIF(Calculs!$Q$2:$Q$12,$O3230)&gt;0,COUNTIF(Calculs!$S$2:$S$12,$E3230)&gt;0,COUNTIF(Calculs!$U$2:$U$12,$H3230)&gt;0),1,0)</f>
        <v>1</v>
      </c>
      <c r="U3230">
        <f t="shared" si="405"/>
        <v>150000</v>
      </c>
      <c r="V3230">
        <f t="shared" si="406"/>
        <v>300</v>
      </c>
      <c r="W3230">
        <f t="shared" si="407"/>
        <v>52500</v>
      </c>
    </row>
    <row r="3231" spans="1:23" ht="15.75" customHeight="1" x14ac:dyDescent="0.3">
      <c r="A3231" s="2" t="s">
        <v>29</v>
      </c>
      <c r="B3231" s="2">
        <v>1185732</v>
      </c>
      <c r="C3231" s="3">
        <v>44539</v>
      </c>
      <c r="D3231" s="12" t="str" cm="1">
        <f t="array" ref="D3231">_xlfn.SWITCH(WEEKDAY(C3231,2), 1, "Lundi", 2, "Mardi", 3, "Mercredi", 4, "Jeudi", 5, "Vendredi", 6, "Samedi", 7, "Dimanche", "Erreur")</f>
        <v>Jeudi</v>
      </c>
      <c r="E3231" s="2" t="s">
        <v>35</v>
      </c>
      <c r="F3231" s="2" t="s">
        <v>115</v>
      </c>
      <c r="G3231" s="2" t="s">
        <v>116</v>
      </c>
      <c r="H3231" s="4" t="s">
        <v>21</v>
      </c>
      <c r="I3231" s="5">
        <v>60</v>
      </c>
      <c r="J3231" s="6">
        <v>300</v>
      </c>
      <c r="K3231" s="7">
        <v>180000</v>
      </c>
      <c r="L3231" s="7">
        <v>54000</v>
      </c>
      <c r="M3231" s="8">
        <v>0.3</v>
      </c>
      <c r="N3231" s="2" t="s">
        <v>17</v>
      </c>
      <c r="O3231">
        <f t="shared" si="400"/>
        <v>2021</v>
      </c>
      <c r="P3231">
        <f t="shared" si="401"/>
        <v>12</v>
      </c>
      <c r="Q3231" t="str">
        <f t="shared" si="402"/>
        <v>déc</v>
      </c>
      <c r="R3231" t="str">
        <f t="shared" si="403"/>
        <v>Indiana</v>
      </c>
      <c r="S3231" t="str">
        <f t="shared" si="404"/>
        <v>2021-12</v>
      </c>
      <c r="T3231">
        <f>IF(AND(COUNTIF(Calculs!$Q$2:$Q$12,$O3231)&gt;0,COUNTIF(Calculs!$S$2:$S$12,$E3231)&gt;0,COUNTIF(Calculs!$U$2:$U$12,$H3231)&gt;0),1,0)</f>
        <v>1</v>
      </c>
      <c r="U3231">
        <f t="shared" si="405"/>
        <v>180000</v>
      </c>
      <c r="V3231">
        <f t="shared" si="406"/>
        <v>300</v>
      </c>
      <c r="W3231">
        <f t="shared" si="407"/>
        <v>54000</v>
      </c>
    </row>
    <row r="3232" spans="1:23" ht="15.75" customHeight="1" x14ac:dyDescent="0.3">
      <c r="A3232" s="2" t="s">
        <v>29</v>
      </c>
      <c r="B3232" s="2">
        <v>1185732</v>
      </c>
      <c r="C3232" s="3">
        <v>44539</v>
      </c>
      <c r="D3232" s="12" t="str" cm="1">
        <f t="array" ref="D3232">_xlfn.SWITCH(WEEKDAY(C3232,2), 1, "Lundi", 2, "Mardi", 3, "Mercredi", 4, "Jeudi", 5, "Vendredi", 6, "Samedi", 7, "Dimanche", "Erreur")</f>
        <v>Jeudi</v>
      </c>
      <c r="E3232" s="2" t="s">
        <v>35</v>
      </c>
      <c r="F3232" s="2" t="s">
        <v>115</v>
      </c>
      <c r="G3232" s="2" t="s">
        <v>116</v>
      </c>
      <c r="H3232" s="4" t="s">
        <v>22</v>
      </c>
      <c r="I3232" s="5">
        <v>64.999999999999986</v>
      </c>
      <c r="J3232" s="6">
        <v>400</v>
      </c>
      <c r="K3232" s="7">
        <v>259999.99999999994</v>
      </c>
      <c r="L3232" s="7">
        <v>103999.99999999999</v>
      </c>
      <c r="M3232" s="8">
        <v>0.4</v>
      </c>
      <c r="N3232" s="2" t="s">
        <v>17</v>
      </c>
      <c r="O3232">
        <f t="shared" si="400"/>
        <v>2021</v>
      </c>
      <c r="P3232">
        <f t="shared" si="401"/>
        <v>12</v>
      </c>
      <c r="Q3232" t="str">
        <f t="shared" si="402"/>
        <v>déc</v>
      </c>
      <c r="R3232" t="str">
        <f t="shared" si="403"/>
        <v>Indiana</v>
      </c>
      <c r="S3232" t="str">
        <f t="shared" si="404"/>
        <v>2021-12</v>
      </c>
      <c r="T3232">
        <f>IF(AND(COUNTIF(Calculs!$Q$2:$Q$12,$O3232)&gt;0,COUNTIF(Calculs!$S$2:$S$12,$E3232)&gt;0,COUNTIF(Calculs!$U$2:$U$12,$H3232)&gt;0),1,0)</f>
        <v>1</v>
      </c>
      <c r="U3232">
        <f t="shared" si="405"/>
        <v>259999.99999999994</v>
      </c>
      <c r="V3232">
        <f t="shared" si="406"/>
        <v>400</v>
      </c>
      <c r="W3232">
        <f t="shared" si="407"/>
        <v>103999.99999999999</v>
      </c>
    </row>
    <row r="3233" spans="1:23" ht="15.75" customHeight="1" x14ac:dyDescent="0.3">
      <c r="A3233" s="2" t="s">
        <v>29</v>
      </c>
      <c r="B3233" s="2">
        <v>1185732</v>
      </c>
      <c r="C3233" s="3">
        <v>44213</v>
      </c>
      <c r="D3233" s="12" t="str" cm="1">
        <f t="array" ref="D3233">_xlfn.SWITCH(WEEKDAY(C3233,2), 1, "Lundi", 2, "Mardi", 3, "Mercredi", 4, "Jeudi", 5, "Vendredi", 6, "Samedi", 7, "Dimanche", "Erreur")</f>
        <v>Dimanche</v>
      </c>
      <c r="E3233" s="2" t="s">
        <v>35</v>
      </c>
      <c r="F3233" s="2" t="s">
        <v>115</v>
      </c>
      <c r="G3233" s="2" t="s">
        <v>116</v>
      </c>
      <c r="H3233" s="4" t="s">
        <v>16</v>
      </c>
      <c r="I3233" s="5">
        <v>35</v>
      </c>
      <c r="J3233" s="6">
        <v>500</v>
      </c>
      <c r="K3233" s="7">
        <v>175000</v>
      </c>
      <c r="L3233" s="7">
        <v>70000</v>
      </c>
      <c r="M3233" s="8">
        <v>0.4</v>
      </c>
      <c r="N3233" s="2" t="s">
        <v>17</v>
      </c>
      <c r="O3233">
        <f t="shared" si="400"/>
        <v>2021</v>
      </c>
      <c r="P3233">
        <f t="shared" si="401"/>
        <v>1</v>
      </c>
      <c r="Q3233" t="str">
        <f t="shared" si="402"/>
        <v>janv</v>
      </c>
      <c r="R3233" t="str">
        <f t="shared" si="403"/>
        <v>Indiana</v>
      </c>
      <c r="S3233" t="str">
        <f t="shared" si="404"/>
        <v>2021-01</v>
      </c>
      <c r="T3233">
        <f>IF(AND(COUNTIF(Calculs!$Q$2:$Q$12,$O3233)&gt;0,COUNTIF(Calculs!$S$2:$S$12,$E3233)&gt;0,COUNTIF(Calculs!$U$2:$U$12,$H3233)&gt;0),1,0)</f>
        <v>1</v>
      </c>
      <c r="U3233">
        <f t="shared" si="405"/>
        <v>175000</v>
      </c>
      <c r="V3233">
        <f t="shared" si="406"/>
        <v>500</v>
      </c>
      <c r="W3233">
        <f t="shared" si="407"/>
        <v>70000</v>
      </c>
    </row>
    <row r="3234" spans="1:23" ht="15.75" customHeight="1" x14ac:dyDescent="0.3">
      <c r="A3234" s="2" t="s">
        <v>29</v>
      </c>
      <c r="B3234" s="2">
        <v>1185732</v>
      </c>
      <c r="C3234" s="3">
        <v>44213</v>
      </c>
      <c r="D3234" s="12" t="str" cm="1">
        <f t="array" ref="D3234">_xlfn.SWITCH(WEEKDAY(C3234,2), 1, "Lundi", 2, "Mardi", 3, "Mercredi", 4, "Jeudi", 5, "Vendredi", 6, "Samedi", 7, "Dimanche", "Erreur")</f>
        <v>Dimanche</v>
      </c>
      <c r="E3234" s="2" t="s">
        <v>35</v>
      </c>
      <c r="F3234" s="2" t="s">
        <v>115</v>
      </c>
      <c r="G3234" s="2" t="s">
        <v>116</v>
      </c>
      <c r="H3234" s="4" t="s">
        <v>18</v>
      </c>
      <c r="I3234" s="5">
        <v>35</v>
      </c>
      <c r="J3234" s="6">
        <v>300</v>
      </c>
      <c r="K3234" s="7">
        <v>105000</v>
      </c>
      <c r="L3234" s="7">
        <v>42000</v>
      </c>
      <c r="M3234" s="8">
        <v>0.4</v>
      </c>
      <c r="N3234" s="2" t="s">
        <v>17</v>
      </c>
      <c r="O3234">
        <f t="shared" si="400"/>
        <v>2021</v>
      </c>
      <c r="P3234">
        <f t="shared" si="401"/>
        <v>1</v>
      </c>
      <c r="Q3234" t="str">
        <f t="shared" si="402"/>
        <v>janv</v>
      </c>
      <c r="R3234" t="str">
        <f t="shared" si="403"/>
        <v>Indiana</v>
      </c>
      <c r="S3234" t="str">
        <f t="shared" si="404"/>
        <v>2021-01</v>
      </c>
      <c r="T3234">
        <f>IF(AND(COUNTIF(Calculs!$Q$2:$Q$12,$O3234)&gt;0,COUNTIF(Calculs!$S$2:$S$12,$E3234)&gt;0,COUNTIF(Calculs!$U$2:$U$12,$H3234)&gt;0),1,0)</f>
        <v>1</v>
      </c>
      <c r="U3234">
        <f t="shared" si="405"/>
        <v>105000</v>
      </c>
      <c r="V3234">
        <f t="shared" si="406"/>
        <v>300</v>
      </c>
      <c r="W3234">
        <f t="shared" si="407"/>
        <v>42000</v>
      </c>
    </row>
    <row r="3235" spans="1:23" ht="15.75" customHeight="1" x14ac:dyDescent="0.3">
      <c r="A3235" s="2" t="s">
        <v>29</v>
      </c>
      <c r="B3235" s="2">
        <v>1185732</v>
      </c>
      <c r="C3235" s="3">
        <v>44213</v>
      </c>
      <c r="D3235" s="12" t="str" cm="1">
        <f t="array" ref="D3235">_xlfn.SWITCH(WEEKDAY(C3235,2), 1, "Lundi", 2, "Mardi", 3, "Mercredi", 4, "Jeudi", 5, "Vendredi", 6, "Samedi", 7, "Dimanche", "Erreur")</f>
        <v>Dimanche</v>
      </c>
      <c r="E3235" s="2" t="s">
        <v>35</v>
      </c>
      <c r="F3235" s="2" t="s">
        <v>115</v>
      </c>
      <c r="G3235" s="2" t="s">
        <v>116</v>
      </c>
      <c r="H3235" s="4" t="s">
        <v>19</v>
      </c>
      <c r="I3235" s="5">
        <v>25.000000000000007</v>
      </c>
      <c r="J3235" s="6">
        <v>300</v>
      </c>
      <c r="K3235" s="7">
        <v>75000.000000000015</v>
      </c>
      <c r="L3235" s="7">
        <v>30000.000000000007</v>
      </c>
      <c r="M3235" s="8">
        <v>0.4</v>
      </c>
      <c r="N3235" s="2" t="s">
        <v>17</v>
      </c>
      <c r="O3235">
        <f t="shared" si="400"/>
        <v>2021</v>
      </c>
      <c r="P3235">
        <f t="shared" si="401"/>
        <v>1</v>
      </c>
      <c r="Q3235" t="str">
        <f t="shared" si="402"/>
        <v>janv</v>
      </c>
      <c r="R3235" t="str">
        <f t="shared" si="403"/>
        <v>Indiana</v>
      </c>
      <c r="S3235" t="str">
        <f t="shared" si="404"/>
        <v>2021-01</v>
      </c>
      <c r="T3235">
        <f>IF(AND(COUNTIF(Calculs!$Q$2:$Q$12,$O3235)&gt;0,COUNTIF(Calculs!$S$2:$S$12,$E3235)&gt;0,COUNTIF(Calculs!$U$2:$U$12,$H3235)&gt;0),1,0)</f>
        <v>1</v>
      </c>
      <c r="U3235">
        <f t="shared" si="405"/>
        <v>75000.000000000015</v>
      </c>
      <c r="V3235">
        <f t="shared" si="406"/>
        <v>300</v>
      </c>
      <c r="W3235">
        <f t="shared" si="407"/>
        <v>30000.000000000007</v>
      </c>
    </row>
    <row r="3236" spans="1:23" ht="15.75" customHeight="1" x14ac:dyDescent="0.3">
      <c r="A3236" s="2" t="s">
        <v>29</v>
      </c>
      <c r="B3236" s="2">
        <v>1185732</v>
      </c>
      <c r="C3236" s="3">
        <v>44213</v>
      </c>
      <c r="D3236" s="12" t="str" cm="1">
        <f t="array" ref="D3236">_xlfn.SWITCH(WEEKDAY(C3236,2), 1, "Lundi", 2, "Mardi", 3, "Mercredi", 4, "Jeudi", 5, "Vendredi", 6, "Samedi", 7, "Dimanche", "Erreur")</f>
        <v>Dimanche</v>
      </c>
      <c r="E3236" s="2" t="s">
        <v>35</v>
      </c>
      <c r="F3236" s="2" t="s">
        <v>115</v>
      </c>
      <c r="G3236" s="2" t="s">
        <v>116</v>
      </c>
      <c r="H3236" s="4" t="s">
        <v>20</v>
      </c>
      <c r="I3236" s="5">
        <v>30.000000000000004</v>
      </c>
      <c r="J3236" s="6">
        <v>150</v>
      </c>
      <c r="K3236" s="7">
        <v>45000.000000000007</v>
      </c>
      <c r="L3236" s="7">
        <v>18000.000000000004</v>
      </c>
      <c r="M3236" s="8">
        <v>0.4</v>
      </c>
      <c r="N3236" s="2" t="s">
        <v>17</v>
      </c>
      <c r="O3236">
        <f t="shared" si="400"/>
        <v>2021</v>
      </c>
      <c r="P3236">
        <f t="shared" si="401"/>
        <v>1</v>
      </c>
      <c r="Q3236" t="str">
        <f t="shared" si="402"/>
        <v>janv</v>
      </c>
      <c r="R3236" t="str">
        <f t="shared" si="403"/>
        <v>Indiana</v>
      </c>
      <c r="S3236" t="str">
        <f t="shared" si="404"/>
        <v>2021-01</v>
      </c>
      <c r="T3236">
        <f>IF(AND(COUNTIF(Calculs!$Q$2:$Q$12,$O3236)&gt;0,COUNTIF(Calculs!$S$2:$S$12,$E3236)&gt;0,COUNTIF(Calculs!$U$2:$U$12,$H3236)&gt;0),1,0)</f>
        <v>1</v>
      </c>
      <c r="U3236">
        <f t="shared" si="405"/>
        <v>45000.000000000007</v>
      </c>
      <c r="V3236">
        <f t="shared" si="406"/>
        <v>150</v>
      </c>
      <c r="W3236">
        <f t="shared" si="407"/>
        <v>18000.000000000004</v>
      </c>
    </row>
    <row r="3237" spans="1:23" ht="15.75" customHeight="1" x14ac:dyDescent="0.3">
      <c r="A3237" s="2" t="s">
        <v>29</v>
      </c>
      <c r="B3237" s="2">
        <v>1185732</v>
      </c>
      <c r="C3237" s="3">
        <v>44213</v>
      </c>
      <c r="D3237" s="12" t="str" cm="1">
        <f t="array" ref="D3237">_xlfn.SWITCH(WEEKDAY(C3237,2), 1, "Lundi", 2, "Mardi", 3, "Mercredi", 4, "Jeudi", 5, "Vendredi", 6, "Samedi", 7, "Dimanche", "Erreur")</f>
        <v>Dimanche</v>
      </c>
      <c r="E3237" s="2" t="s">
        <v>35</v>
      </c>
      <c r="F3237" s="2" t="s">
        <v>115</v>
      </c>
      <c r="G3237" s="2" t="s">
        <v>116</v>
      </c>
      <c r="H3237" s="4" t="s">
        <v>21</v>
      </c>
      <c r="I3237" s="5">
        <v>44.999999999999993</v>
      </c>
      <c r="J3237" s="6">
        <v>200</v>
      </c>
      <c r="K3237" s="7">
        <v>89999.999999999985</v>
      </c>
      <c r="L3237" s="7">
        <v>35999.999999999993</v>
      </c>
      <c r="M3237" s="8">
        <v>0.4</v>
      </c>
      <c r="N3237" s="2" t="s">
        <v>17</v>
      </c>
      <c r="O3237">
        <f t="shared" si="400"/>
        <v>2021</v>
      </c>
      <c r="P3237">
        <f t="shared" si="401"/>
        <v>1</v>
      </c>
      <c r="Q3237" t="str">
        <f t="shared" si="402"/>
        <v>janv</v>
      </c>
      <c r="R3237" t="str">
        <f t="shared" si="403"/>
        <v>Indiana</v>
      </c>
      <c r="S3237" t="str">
        <f t="shared" si="404"/>
        <v>2021-01</v>
      </c>
      <c r="T3237">
        <f>IF(AND(COUNTIF(Calculs!$Q$2:$Q$12,$O3237)&gt;0,COUNTIF(Calculs!$S$2:$S$12,$E3237)&gt;0,COUNTIF(Calculs!$U$2:$U$12,$H3237)&gt;0),1,0)</f>
        <v>1</v>
      </c>
      <c r="U3237">
        <f t="shared" si="405"/>
        <v>89999.999999999985</v>
      </c>
      <c r="V3237">
        <f t="shared" si="406"/>
        <v>200</v>
      </c>
      <c r="W3237">
        <f t="shared" si="407"/>
        <v>35999.999999999993</v>
      </c>
    </row>
    <row r="3238" spans="1:23" ht="15.75" customHeight="1" x14ac:dyDescent="0.3">
      <c r="A3238" s="2" t="s">
        <v>29</v>
      </c>
      <c r="B3238" s="2">
        <v>1185732</v>
      </c>
      <c r="C3238" s="3">
        <v>44213</v>
      </c>
      <c r="D3238" s="12" t="str" cm="1">
        <f t="array" ref="D3238">_xlfn.SWITCH(WEEKDAY(C3238,2), 1, "Lundi", 2, "Mardi", 3, "Mercredi", 4, "Jeudi", 5, "Vendredi", 6, "Samedi", 7, "Dimanche", "Erreur")</f>
        <v>Dimanche</v>
      </c>
      <c r="E3238" s="2" t="s">
        <v>35</v>
      </c>
      <c r="F3238" s="2" t="s">
        <v>115</v>
      </c>
      <c r="G3238" s="2" t="s">
        <v>116</v>
      </c>
      <c r="H3238" s="4" t="s">
        <v>22</v>
      </c>
      <c r="I3238" s="5">
        <v>35</v>
      </c>
      <c r="J3238" s="6">
        <v>300</v>
      </c>
      <c r="K3238" s="7">
        <v>105000</v>
      </c>
      <c r="L3238" s="7">
        <v>42000</v>
      </c>
      <c r="M3238" s="8">
        <v>0.4</v>
      </c>
      <c r="N3238" s="2" t="s">
        <v>17</v>
      </c>
      <c r="O3238">
        <f t="shared" si="400"/>
        <v>2021</v>
      </c>
      <c r="P3238">
        <f t="shared" si="401"/>
        <v>1</v>
      </c>
      <c r="Q3238" t="str">
        <f t="shared" si="402"/>
        <v>janv</v>
      </c>
      <c r="R3238" t="str">
        <f t="shared" si="403"/>
        <v>Indiana</v>
      </c>
      <c r="S3238" t="str">
        <f t="shared" si="404"/>
        <v>2021-01</v>
      </c>
      <c r="T3238">
        <f>IF(AND(COUNTIF(Calculs!$Q$2:$Q$12,$O3238)&gt;0,COUNTIF(Calculs!$S$2:$S$12,$E3238)&gt;0,COUNTIF(Calculs!$U$2:$U$12,$H3238)&gt;0),1,0)</f>
        <v>1</v>
      </c>
      <c r="U3238">
        <f t="shared" si="405"/>
        <v>105000</v>
      </c>
      <c r="V3238">
        <f t="shared" si="406"/>
        <v>300</v>
      </c>
      <c r="W3238">
        <f t="shared" si="407"/>
        <v>42000</v>
      </c>
    </row>
    <row r="3239" spans="1:23" ht="15.75" customHeight="1" x14ac:dyDescent="0.3">
      <c r="A3239" s="2" t="s">
        <v>29</v>
      </c>
      <c r="B3239" s="2">
        <v>1185732</v>
      </c>
      <c r="C3239" s="3">
        <v>44244</v>
      </c>
      <c r="D3239" s="12" t="str" cm="1">
        <f t="array" ref="D3239">_xlfn.SWITCH(WEEKDAY(C3239,2), 1, "Lundi", 2, "Mardi", 3, "Mercredi", 4, "Jeudi", 5, "Vendredi", 6, "Samedi", 7, "Dimanche", "Erreur")</f>
        <v>Mercredi</v>
      </c>
      <c r="E3239" s="2" t="s">
        <v>35</v>
      </c>
      <c r="F3239" s="2" t="s">
        <v>115</v>
      </c>
      <c r="G3239" s="2" t="s">
        <v>116</v>
      </c>
      <c r="H3239" s="4" t="s">
        <v>16</v>
      </c>
      <c r="I3239" s="5">
        <v>35</v>
      </c>
      <c r="J3239" s="6">
        <v>550</v>
      </c>
      <c r="K3239" s="7">
        <v>192500</v>
      </c>
      <c r="L3239" s="7">
        <v>77000</v>
      </c>
      <c r="M3239" s="8">
        <v>0.4</v>
      </c>
      <c r="N3239" s="2" t="s">
        <v>17</v>
      </c>
      <c r="O3239">
        <f t="shared" si="400"/>
        <v>2021</v>
      </c>
      <c r="P3239">
        <f t="shared" si="401"/>
        <v>2</v>
      </c>
      <c r="Q3239" t="str">
        <f t="shared" si="402"/>
        <v>févr</v>
      </c>
      <c r="R3239" t="str">
        <f t="shared" si="403"/>
        <v>Indiana</v>
      </c>
      <c r="S3239" t="str">
        <f t="shared" si="404"/>
        <v>2021-02</v>
      </c>
      <c r="T3239">
        <f>IF(AND(COUNTIF(Calculs!$Q$2:$Q$12,$O3239)&gt;0,COUNTIF(Calculs!$S$2:$S$12,$E3239)&gt;0,COUNTIF(Calculs!$U$2:$U$12,$H3239)&gt;0),1,0)</f>
        <v>1</v>
      </c>
      <c r="U3239">
        <f t="shared" si="405"/>
        <v>192500</v>
      </c>
      <c r="V3239">
        <f t="shared" si="406"/>
        <v>550</v>
      </c>
      <c r="W3239">
        <f t="shared" si="407"/>
        <v>77000</v>
      </c>
    </row>
    <row r="3240" spans="1:23" ht="15.75" customHeight="1" x14ac:dyDescent="0.3">
      <c r="A3240" s="2" t="s">
        <v>29</v>
      </c>
      <c r="B3240" s="2">
        <v>1185732</v>
      </c>
      <c r="C3240" s="3">
        <v>44244</v>
      </c>
      <c r="D3240" s="12" t="str" cm="1">
        <f t="array" ref="D3240">_xlfn.SWITCH(WEEKDAY(C3240,2), 1, "Lundi", 2, "Mardi", 3, "Mercredi", 4, "Jeudi", 5, "Vendredi", 6, "Samedi", 7, "Dimanche", "Erreur")</f>
        <v>Mercredi</v>
      </c>
      <c r="E3240" s="2" t="s">
        <v>35</v>
      </c>
      <c r="F3240" s="2" t="s">
        <v>115</v>
      </c>
      <c r="G3240" s="2" t="s">
        <v>116</v>
      </c>
      <c r="H3240" s="4" t="s">
        <v>18</v>
      </c>
      <c r="I3240" s="5">
        <v>40</v>
      </c>
      <c r="J3240" s="6">
        <v>200</v>
      </c>
      <c r="K3240" s="7">
        <v>80000</v>
      </c>
      <c r="L3240" s="7">
        <v>32000</v>
      </c>
      <c r="M3240" s="8">
        <v>0.4</v>
      </c>
      <c r="N3240" s="2" t="s">
        <v>17</v>
      </c>
      <c r="O3240">
        <f t="shared" si="400"/>
        <v>2021</v>
      </c>
      <c r="P3240">
        <f t="shared" si="401"/>
        <v>2</v>
      </c>
      <c r="Q3240" t="str">
        <f t="shared" si="402"/>
        <v>févr</v>
      </c>
      <c r="R3240" t="str">
        <f t="shared" si="403"/>
        <v>Indiana</v>
      </c>
      <c r="S3240" t="str">
        <f t="shared" si="404"/>
        <v>2021-02</v>
      </c>
      <c r="T3240">
        <f>IF(AND(COUNTIF(Calculs!$Q$2:$Q$12,$O3240)&gt;0,COUNTIF(Calculs!$S$2:$S$12,$E3240)&gt;0,COUNTIF(Calculs!$U$2:$U$12,$H3240)&gt;0),1,0)</f>
        <v>1</v>
      </c>
      <c r="U3240">
        <f t="shared" si="405"/>
        <v>80000</v>
      </c>
      <c r="V3240">
        <f t="shared" si="406"/>
        <v>200</v>
      </c>
      <c r="W3240">
        <f t="shared" si="407"/>
        <v>32000</v>
      </c>
    </row>
    <row r="3241" spans="1:23" ht="15.75" customHeight="1" x14ac:dyDescent="0.3">
      <c r="A3241" s="2" t="s">
        <v>29</v>
      </c>
      <c r="B3241" s="2">
        <v>1185732</v>
      </c>
      <c r="C3241" s="3">
        <v>44244</v>
      </c>
      <c r="D3241" s="12" t="str" cm="1">
        <f t="array" ref="D3241">_xlfn.SWITCH(WEEKDAY(C3241,2), 1, "Lundi", 2, "Mardi", 3, "Mercredi", 4, "Jeudi", 5, "Vendredi", 6, "Samedi", 7, "Dimanche", "Erreur")</f>
        <v>Mercredi</v>
      </c>
      <c r="E3241" s="2" t="s">
        <v>35</v>
      </c>
      <c r="F3241" s="2" t="s">
        <v>115</v>
      </c>
      <c r="G3241" s="2" t="s">
        <v>116</v>
      </c>
      <c r="H3241" s="4" t="s">
        <v>19</v>
      </c>
      <c r="I3241" s="5">
        <v>30.000000000000004</v>
      </c>
      <c r="J3241" s="6">
        <v>300</v>
      </c>
      <c r="K3241" s="7">
        <v>90000.000000000015</v>
      </c>
      <c r="L3241" s="7">
        <v>36000.000000000007</v>
      </c>
      <c r="M3241" s="8">
        <v>0.4</v>
      </c>
      <c r="N3241" s="2" t="s">
        <v>17</v>
      </c>
      <c r="O3241">
        <f t="shared" si="400"/>
        <v>2021</v>
      </c>
      <c r="P3241">
        <f t="shared" si="401"/>
        <v>2</v>
      </c>
      <c r="Q3241" t="str">
        <f t="shared" si="402"/>
        <v>févr</v>
      </c>
      <c r="R3241" t="str">
        <f t="shared" si="403"/>
        <v>Indiana</v>
      </c>
      <c r="S3241" t="str">
        <f t="shared" si="404"/>
        <v>2021-02</v>
      </c>
      <c r="T3241">
        <f>IF(AND(COUNTIF(Calculs!$Q$2:$Q$12,$O3241)&gt;0,COUNTIF(Calculs!$S$2:$S$12,$E3241)&gt;0,COUNTIF(Calculs!$U$2:$U$12,$H3241)&gt;0),1,0)</f>
        <v>1</v>
      </c>
      <c r="U3241">
        <f t="shared" si="405"/>
        <v>90000.000000000015</v>
      </c>
      <c r="V3241">
        <f t="shared" si="406"/>
        <v>300</v>
      </c>
      <c r="W3241">
        <f t="shared" si="407"/>
        <v>36000.000000000007</v>
      </c>
    </row>
    <row r="3242" spans="1:23" ht="15.75" customHeight="1" x14ac:dyDescent="0.3">
      <c r="A3242" s="2" t="s">
        <v>29</v>
      </c>
      <c r="B3242" s="2">
        <v>1185732</v>
      </c>
      <c r="C3242" s="3">
        <v>44244</v>
      </c>
      <c r="D3242" s="12" t="str" cm="1">
        <f t="array" ref="D3242">_xlfn.SWITCH(WEEKDAY(C3242,2), 1, "Lundi", 2, "Mardi", 3, "Mercredi", 4, "Jeudi", 5, "Vendredi", 6, "Samedi", 7, "Dimanche", "Erreur")</f>
        <v>Mercredi</v>
      </c>
      <c r="E3242" s="2" t="s">
        <v>14</v>
      </c>
      <c r="F3242" s="2" t="s">
        <v>117</v>
      </c>
      <c r="G3242" s="2" t="s">
        <v>92</v>
      </c>
      <c r="H3242" s="4" t="s">
        <v>20</v>
      </c>
      <c r="I3242" s="5">
        <v>35</v>
      </c>
      <c r="J3242" s="6">
        <v>175</v>
      </c>
      <c r="K3242" s="7">
        <v>61250</v>
      </c>
      <c r="L3242" s="7">
        <v>24500</v>
      </c>
      <c r="M3242" s="8">
        <v>0.4</v>
      </c>
      <c r="N3242" s="2" t="s">
        <v>17</v>
      </c>
      <c r="O3242">
        <f t="shared" si="400"/>
        <v>2021</v>
      </c>
      <c r="P3242">
        <f t="shared" si="401"/>
        <v>2</v>
      </c>
      <c r="Q3242" t="str">
        <f t="shared" si="402"/>
        <v>févr</v>
      </c>
      <c r="R3242" t="str">
        <f t="shared" si="403"/>
        <v>West Virginia</v>
      </c>
      <c r="S3242" t="str">
        <f t="shared" si="404"/>
        <v>2021-02</v>
      </c>
      <c r="T3242">
        <f>IF(AND(COUNTIF(Calculs!$Q$2:$Q$12,$O3242)&gt;0,COUNTIF(Calculs!$S$2:$S$12,$E3242)&gt;0,COUNTIF(Calculs!$U$2:$U$12,$H3242)&gt;0),1,0)</f>
        <v>1</v>
      </c>
      <c r="U3242">
        <f t="shared" si="405"/>
        <v>61250</v>
      </c>
      <c r="V3242">
        <f t="shared" si="406"/>
        <v>175</v>
      </c>
      <c r="W3242">
        <f t="shared" si="407"/>
        <v>24500</v>
      </c>
    </row>
    <row r="3243" spans="1:23" ht="15.75" customHeight="1" x14ac:dyDescent="0.3">
      <c r="A3243" s="2" t="s">
        <v>29</v>
      </c>
      <c r="B3243" s="2">
        <v>1185732</v>
      </c>
      <c r="C3243" s="3">
        <v>44244</v>
      </c>
      <c r="D3243" s="12" t="str" cm="1">
        <f t="array" ref="D3243">_xlfn.SWITCH(WEEKDAY(C3243,2), 1, "Lundi", 2, "Mardi", 3, "Mercredi", 4, "Jeudi", 5, "Vendredi", 6, "Samedi", 7, "Dimanche", "Erreur")</f>
        <v>Mercredi</v>
      </c>
      <c r="E3243" s="2" t="s">
        <v>14</v>
      </c>
      <c r="F3243" s="2" t="s">
        <v>117</v>
      </c>
      <c r="G3243" s="2" t="s">
        <v>92</v>
      </c>
      <c r="H3243" s="4" t="s">
        <v>21</v>
      </c>
      <c r="I3243" s="5">
        <v>49.999999999999993</v>
      </c>
      <c r="J3243" s="6">
        <v>250</v>
      </c>
      <c r="K3243" s="7">
        <v>124999.99999999999</v>
      </c>
      <c r="L3243" s="7">
        <v>50000</v>
      </c>
      <c r="M3243" s="8">
        <v>0.4</v>
      </c>
      <c r="N3243" s="2" t="s">
        <v>17</v>
      </c>
      <c r="O3243">
        <f t="shared" si="400"/>
        <v>2021</v>
      </c>
      <c r="P3243">
        <f t="shared" si="401"/>
        <v>2</v>
      </c>
      <c r="Q3243" t="str">
        <f t="shared" si="402"/>
        <v>févr</v>
      </c>
      <c r="R3243" t="str">
        <f t="shared" si="403"/>
        <v>West Virginia</v>
      </c>
      <c r="S3243" t="str">
        <f t="shared" si="404"/>
        <v>2021-02</v>
      </c>
      <c r="T3243">
        <f>IF(AND(COUNTIF(Calculs!$Q$2:$Q$12,$O3243)&gt;0,COUNTIF(Calculs!$S$2:$S$12,$E3243)&gt;0,COUNTIF(Calculs!$U$2:$U$12,$H3243)&gt;0),1,0)</f>
        <v>1</v>
      </c>
      <c r="U3243">
        <f t="shared" si="405"/>
        <v>124999.99999999999</v>
      </c>
      <c r="V3243">
        <f t="shared" si="406"/>
        <v>250</v>
      </c>
      <c r="W3243">
        <f t="shared" si="407"/>
        <v>50000</v>
      </c>
    </row>
    <row r="3244" spans="1:23" ht="15.75" customHeight="1" x14ac:dyDescent="0.3">
      <c r="A3244" s="2" t="s">
        <v>29</v>
      </c>
      <c r="B3244" s="2">
        <v>1185732</v>
      </c>
      <c r="C3244" s="3">
        <v>44244</v>
      </c>
      <c r="D3244" s="12" t="str" cm="1">
        <f t="array" ref="D3244">_xlfn.SWITCH(WEEKDAY(C3244,2), 1, "Lundi", 2, "Mardi", 3, "Mercredi", 4, "Jeudi", 5, "Vendredi", 6, "Samedi", 7, "Dimanche", "Erreur")</f>
        <v>Mercredi</v>
      </c>
      <c r="E3244" s="2" t="s">
        <v>14</v>
      </c>
      <c r="F3244" s="2" t="s">
        <v>117</v>
      </c>
      <c r="G3244" s="2" t="s">
        <v>92</v>
      </c>
      <c r="H3244" s="4" t="s">
        <v>22</v>
      </c>
      <c r="I3244" s="5">
        <v>24.999999999999993</v>
      </c>
      <c r="J3244" s="6">
        <v>350</v>
      </c>
      <c r="K3244" s="7">
        <v>87499.999999999971</v>
      </c>
      <c r="L3244" s="7">
        <v>34999.999999999993</v>
      </c>
      <c r="M3244" s="8">
        <v>0.4</v>
      </c>
      <c r="N3244" s="2" t="s">
        <v>17</v>
      </c>
      <c r="O3244">
        <f t="shared" si="400"/>
        <v>2021</v>
      </c>
      <c r="P3244">
        <f t="shared" si="401"/>
        <v>2</v>
      </c>
      <c r="Q3244" t="str">
        <f t="shared" si="402"/>
        <v>févr</v>
      </c>
      <c r="R3244" t="str">
        <f t="shared" si="403"/>
        <v>West Virginia</v>
      </c>
      <c r="S3244" t="str">
        <f t="shared" si="404"/>
        <v>2021-02</v>
      </c>
      <c r="T3244">
        <f>IF(AND(COUNTIF(Calculs!$Q$2:$Q$12,$O3244)&gt;0,COUNTIF(Calculs!$S$2:$S$12,$E3244)&gt;0,COUNTIF(Calculs!$U$2:$U$12,$H3244)&gt;0),1,0)</f>
        <v>1</v>
      </c>
      <c r="U3244">
        <f t="shared" si="405"/>
        <v>87499.999999999971</v>
      </c>
      <c r="V3244">
        <f t="shared" si="406"/>
        <v>350</v>
      </c>
      <c r="W3244">
        <f t="shared" si="407"/>
        <v>34999.999999999993</v>
      </c>
    </row>
    <row r="3245" spans="1:23" ht="15.75" customHeight="1" x14ac:dyDescent="0.3">
      <c r="A3245" s="2" t="s">
        <v>29</v>
      </c>
      <c r="B3245" s="2">
        <v>1185732</v>
      </c>
      <c r="C3245" s="3">
        <v>44271</v>
      </c>
      <c r="D3245" s="12" t="str" cm="1">
        <f t="array" ref="D3245">_xlfn.SWITCH(WEEKDAY(C3245,2), 1, "Lundi", 2, "Mardi", 3, "Mercredi", 4, "Jeudi", 5, "Vendredi", 6, "Samedi", 7, "Dimanche", "Erreur")</f>
        <v>Mardi</v>
      </c>
      <c r="E3245" s="2" t="s">
        <v>14</v>
      </c>
      <c r="F3245" s="2" t="s">
        <v>117</v>
      </c>
      <c r="G3245" s="2" t="s">
        <v>92</v>
      </c>
      <c r="H3245" s="4" t="s">
        <v>16</v>
      </c>
      <c r="I3245" s="5">
        <v>30.000000000000004</v>
      </c>
      <c r="J3245" s="6">
        <v>570</v>
      </c>
      <c r="K3245" s="7">
        <v>171000.00000000003</v>
      </c>
      <c r="L3245" s="7">
        <v>68400.000000000015</v>
      </c>
      <c r="M3245" s="8">
        <v>0.4</v>
      </c>
      <c r="N3245" s="2" t="s">
        <v>17</v>
      </c>
      <c r="O3245">
        <f t="shared" si="400"/>
        <v>2021</v>
      </c>
      <c r="P3245">
        <f t="shared" si="401"/>
        <v>3</v>
      </c>
      <c r="Q3245" t="str">
        <f t="shared" si="402"/>
        <v>mars</v>
      </c>
      <c r="R3245" t="str">
        <f t="shared" si="403"/>
        <v>West Virginia</v>
      </c>
      <c r="S3245" t="str">
        <f t="shared" si="404"/>
        <v>2021-03</v>
      </c>
      <c r="T3245">
        <f>IF(AND(COUNTIF(Calculs!$Q$2:$Q$12,$O3245)&gt;0,COUNTIF(Calculs!$S$2:$S$12,$E3245)&gt;0,COUNTIF(Calculs!$U$2:$U$12,$H3245)&gt;0),1,0)</f>
        <v>1</v>
      </c>
      <c r="U3245">
        <f t="shared" si="405"/>
        <v>171000.00000000003</v>
      </c>
      <c r="V3245">
        <f t="shared" si="406"/>
        <v>570</v>
      </c>
      <c r="W3245">
        <f t="shared" si="407"/>
        <v>68400.000000000015</v>
      </c>
    </row>
    <row r="3246" spans="1:23" ht="15.75" customHeight="1" x14ac:dyDescent="0.3">
      <c r="A3246" s="2" t="s">
        <v>29</v>
      </c>
      <c r="B3246" s="2">
        <v>1185732</v>
      </c>
      <c r="C3246" s="3">
        <v>44271</v>
      </c>
      <c r="D3246" s="12" t="str" cm="1">
        <f t="array" ref="D3246">_xlfn.SWITCH(WEEKDAY(C3246,2), 1, "Lundi", 2, "Mardi", 3, "Mercredi", 4, "Jeudi", 5, "Vendredi", 6, "Samedi", 7, "Dimanche", "Erreur")</f>
        <v>Mardi</v>
      </c>
      <c r="E3246" s="2" t="s">
        <v>14</v>
      </c>
      <c r="F3246" s="2" t="s">
        <v>117</v>
      </c>
      <c r="G3246" s="2" t="s">
        <v>92</v>
      </c>
      <c r="H3246" s="4" t="s">
        <v>18</v>
      </c>
      <c r="I3246" s="5">
        <v>30.000000000000004</v>
      </c>
      <c r="J3246" s="6">
        <v>275</v>
      </c>
      <c r="K3246" s="7">
        <v>82500.000000000015</v>
      </c>
      <c r="L3246" s="7">
        <v>33000.000000000007</v>
      </c>
      <c r="M3246" s="8">
        <v>0.4</v>
      </c>
      <c r="N3246" s="2" t="s">
        <v>17</v>
      </c>
      <c r="O3246">
        <f t="shared" si="400"/>
        <v>2021</v>
      </c>
      <c r="P3246">
        <f t="shared" si="401"/>
        <v>3</v>
      </c>
      <c r="Q3246" t="str">
        <f t="shared" si="402"/>
        <v>mars</v>
      </c>
      <c r="R3246" t="str">
        <f t="shared" si="403"/>
        <v>West Virginia</v>
      </c>
      <c r="S3246" t="str">
        <f t="shared" si="404"/>
        <v>2021-03</v>
      </c>
      <c r="T3246">
        <f>IF(AND(COUNTIF(Calculs!$Q$2:$Q$12,$O3246)&gt;0,COUNTIF(Calculs!$S$2:$S$12,$E3246)&gt;0,COUNTIF(Calculs!$U$2:$U$12,$H3246)&gt;0),1,0)</f>
        <v>1</v>
      </c>
      <c r="U3246">
        <f t="shared" si="405"/>
        <v>82500.000000000015</v>
      </c>
      <c r="V3246">
        <f t="shared" si="406"/>
        <v>275</v>
      </c>
      <c r="W3246">
        <f t="shared" si="407"/>
        <v>33000.000000000007</v>
      </c>
    </row>
    <row r="3247" spans="1:23" ht="15.75" customHeight="1" x14ac:dyDescent="0.3">
      <c r="A3247" s="2" t="s">
        <v>29</v>
      </c>
      <c r="B3247" s="2">
        <v>1185732</v>
      </c>
      <c r="C3247" s="3">
        <v>44271</v>
      </c>
      <c r="D3247" s="12" t="str" cm="1">
        <f t="array" ref="D3247">_xlfn.SWITCH(WEEKDAY(C3247,2), 1, "Lundi", 2, "Mardi", 3, "Mercredi", 4, "Jeudi", 5, "Vendredi", 6, "Samedi", 7, "Dimanche", "Erreur")</f>
        <v>Mardi</v>
      </c>
      <c r="E3247" s="2" t="s">
        <v>14</v>
      </c>
      <c r="F3247" s="2" t="s">
        <v>117</v>
      </c>
      <c r="G3247" s="2" t="s">
        <v>92</v>
      </c>
      <c r="H3247" s="4" t="s">
        <v>19</v>
      </c>
      <c r="I3247" s="5">
        <v>20</v>
      </c>
      <c r="J3247" s="6">
        <v>325</v>
      </c>
      <c r="K3247" s="7">
        <v>65000</v>
      </c>
      <c r="L3247" s="7">
        <v>26000</v>
      </c>
      <c r="M3247" s="8">
        <v>0.4</v>
      </c>
      <c r="N3247" s="2" t="s">
        <v>17</v>
      </c>
      <c r="O3247">
        <f t="shared" si="400"/>
        <v>2021</v>
      </c>
      <c r="P3247">
        <f t="shared" si="401"/>
        <v>3</v>
      </c>
      <c r="Q3247" t="str">
        <f t="shared" si="402"/>
        <v>mars</v>
      </c>
      <c r="R3247" t="str">
        <f t="shared" si="403"/>
        <v>West Virginia</v>
      </c>
      <c r="S3247" t="str">
        <f t="shared" si="404"/>
        <v>2021-03</v>
      </c>
      <c r="T3247">
        <f>IF(AND(COUNTIF(Calculs!$Q$2:$Q$12,$O3247)&gt;0,COUNTIF(Calculs!$S$2:$S$12,$E3247)&gt;0,COUNTIF(Calculs!$U$2:$U$12,$H3247)&gt;0),1,0)</f>
        <v>1</v>
      </c>
      <c r="U3247">
        <f t="shared" si="405"/>
        <v>65000</v>
      </c>
      <c r="V3247">
        <f t="shared" si="406"/>
        <v>325</v>
      </c>
      <c r="W3247">
        <f t="shared" si="407"/>
        <v>26000</v>
      </c>
    </row>
    <row r="3248" spans="1:23" ht="15.75" customHeight="1" x14ac:dyDescent="0.3">
      <c r="A3248" s="2" t="s">
        <v>29</v>
      </c>
      <c r="B3248" s="2">
        <v>1185732</v>
      </c>
      <c r="C3248" s="3">
        <v>44271</v>
      </c>
      <c r="D3248" s="12" t="str" cm="1">
        <f t="array" ref="D3248">_xlfn.SWITCH(WEEKDAY(C3248,2), 1, "Lundi", 2, "Mardi", 3, "Mercredi", 4, "Jeudi", 5, "Vendredi", 6, "Samedi", 7, "Dimanche", "Erreur")</f>
        <v>Mardi</v>
      </c>
      <c r="E3248" s="2" t="s">
        <v>14</v>
      </c>
      <c r="F3248" s="2" t="s">
        <v>117</v>
      </c>
      <c r="G3248" s="2" t="s">
        <v>92</v>
      </c>
      <c r="H3248" s="4" t="s">
        <v>20</v>
      </c>
      <c r="I3248" s="5">
        <v>24.999999999999993</v>
      </c>
      <c r="J3248" s="6">
        <v>175</v>
      </c>
      <c r="K3248" s="7">
        <v>43749.999999999985</v>
      </c>
      <c r="L3248" s="7">
        <v>17499.999999999996</v>
      </c>
      <c r="M3248" s="8">
        <v>0.4</v>
      </c>
      <c r="N3248" s="2" t="s">
        <v>17</v>
      </c>
      <c r="O3248">
        <f t="shared" si="400"/>
        <v>2021</v>
      </c>
      <c r="P3248">
        <f t="shared" si="401"/>
        <v>3</v>
      </c>
      <c r="Q3248" t="str">
        <f t="shared" si="402"/>
        <v>mars</v>
      </c>
      <c r="R3248" t="str">
        <f t="shared" si="403"/>
        <v>West Virginia</v>
      </c>
      <c r="S3248" t="str">
        <f t="shared" si="404"/>
        <v>2021-03</v>
      </c>
      <c r="T3248">
        <f>IF(AND(COUNTIF(Calculs!$Q$2:$Q$12,$O3248)&gt;0,COUNTIF(Calculs!$S$2:$S$12,$E3248)&gt;0,COUNTIF(Calculs!$U$2:$U$12,$H3248)&gt;0),1,0)</f>
        <v>1</v>
      </c>
      <c r="U3248">
        <f t="shared" si="405"/>
        <v>43749.999999999985</v>
      </c>
      <c r="V3248">
        <f t="shared" si="406"/>
        <v>175</v>
      </c>
      <c r="W3248">
        <f t="shared" si="407"/>
        <v>17499.999999999996</v>
      </c>
    </row>
    <row r="3249" spans="1:23" ht="15.75" customHeight="1" x14ac:dyDescent="0.3">
      <c r="A3249" s="2" t="s">
        <v>29</v>
      </c>
      <c r="B3249" s="2">
        <v>1185732</v>
      </c>
      <c r="C3249" s="3">
        <v>44271</v>
      </c>
      <c r="D3249" s="12" t="str" cm="1">
        <f t="array" ref="D3249">_xlfn.SWITCH(WEEKDAY(C3249,2), 1, "Lundi", 2, "Mardi", 3, "Mercredi", 4, "Jeudi", 5, "Vendredi", 6, "Samedi", 7, "Dimanche", "Erreur")</f>
        <v>Mardi</v>
      </c>
      <c r="E3249" s="2" t="s">
        <v>14</v>
      </c>
      <c r="F3249" s="2" t="s">
        <v>117</v>
      </c>
      <c r="G3249" s="2" t="s">
        <v>92</v>
      </c>
      <c r="H3249" s="4" t="s">
        <v>21</v>
      </c>
      <c r="I3249" s="5">
        <v>40</v>
      </c>
      <c r="J3249" s="6">
        <v>225</v>
      </c>
      <c r="K3249" s="7">
        <v>90000</v>
      </c>
      <c r="L3249" s="7">
        <v>36000</v>
      </c>
      <c r="M3249" s="8">
        <v>0.4</v>
      </c>
      <c r="N3249" s="2" t="s">
        <v>17</v>
      </c>
      <c r="O3249">
        <f t="shared" si="400"/>
        <v>2021</v>
      </c>
      <c r="P3249">
        <f t="shared" si="401"/>
        <v>3</v>
      </c>
      <c r="Q3249" t="str">
        <f t="shared" si="402"/>
        <v>mars</v>
      </c>
      <c r="R3249" t="str">
        <f t="shared" si="403"/>
        <v>West Virginia</v>
      </c>
      <c r="S3249" t="str">
        <f t="shared" si="404"/>
        <v>2021-03</v>
      </c>
      <c r="T3249">
        <f>IF(AND(COUNTIF(Calculs!$Q$2:$Q$12,$O3249)&gt;0,COUNTIF(Calculs!$S$2:$S$12,$E3249)&gt;0,COUNTIF(Calculs!$U$2:$U$12,$H3249)&gt;0),1,0)</f>
        <v>1</v>
      </c>
      <c r="U3249">
        <f t="shared" si="405"/>
        <v>90000</v>
      </c>
      <c r="V3249">
        <f t="shared" si="406"/>
        <v>225</v>
      </c>
      <c r="W3249">
        <f t="shared" si="407"/>
        <v>36000</v>
      </c>
    </row>
    <row r="3250" spans="1:23" ht="15.75" customHeight="1" x14ac:dyDescent="0.3">
      <c r="A3250" s="2" t="s">
        <v>29</v>
      </c>
      <c r="B3250" s="2">
        <v>1185732</v>
      </c>
      <c r="C3250" s="3">
        <v>44271</v>
      </c>
      <c r="D3250" s="12" t="str" cm="1">
        <f t="array" ref="D3250">_xlfn.SWITCH(WEEKDAY(C3250,2), 1, "Lundi", 2, "Mardi", 3, "Mercredi", 4, "Jeudi", 5, "Vendredi", 6, "Samedi", 7, "Dimanche", "Erreur")</f>
        <v>Mardi</v>
      </c>
      <c r="E3250" s="2" t="s">
        <v>14</v>
      </c>
      <c r="F3250" s="2" t="s">
        <v>117</v>
      </c>
      <c r="G3250" s="2" t="s">
        <v>92</v>
      </c>
      <c r="H3250" s="4" t="s">
        <v>22</v>
      </c>
      <c r="I3250" s="5">
        <v>30.000000000000004</v>
      </c>
      <c r="J3250" s="6">
        <v>325</v>
      </c>
      <c r="K3250" s="7">
        <v>97500.000000000015</v>
      </c>
      <c r="L3250" s="7">
        <v>39000.000000000007</v>
      </c>
      <c r="M3250" s="8">
        <v>0.4</v>
      </c>
      <c r="N3250" s="2" t="s">
        <v>17</v>
      </c>
      <c r="O3250">
        <f t="shared" si="400"/>
        <v>2021</v>
      </c>
      <c r="P3250">
        <f t="shared" si="401"/>
        <v>3</v>
      </c>
      <c r="Q3250" t="str">
        <f t="shared" si="402"/>
        <v>mars</v>
      </c>
      <c r="R3250" t="str">
        <f t="shared" si="403"/>
        <v>West Virginia</v>
      </c>
      <c r="S3250" t="str">
        <f t="shared" si="404"/>
        <v>2021-03</v>
      </c>
      <c r="T3250">
        <f>IF(AND(COUNTIF(Calculs!$Q$2:$Q$12,$O3250)&gt;0,COUNTIF(Calculs!$S$2:$S$12,$E3250)&gt;0,COUNTIF(Calculs!$U$2:$U$12,$H3250)&gt;0),1,0)</f>
        <v>1</v>
      </c>
      <c r="U3250">
        <f t="shared" si="405"/>
        <v>97500.000000000015</v>
      </c>
      <c r="V3250">
        <f t="shared" si="406"/>
        <v>325</v>
      </c>
      <c r="W3250">
        <f t="shared" si="407"/>
        <v>39000.000000000007</v>
      </c>
    </row>
    <row r="3251" spans="1:23" ht="15.75" customHeight="1" x14ac:dyDescent="0.3">
      <c r="A3251" s="2" t="s">
        <v>29</v>
      </c>
      <c r="B3251" s="2">
        <v>1185732</v>
      </c>
      <c r="C3251" s="3">
        <v>44303</v>
      </c>
      <c r="D3251" s="12" t="str" cm="1">
        <f t="array" ref="D3251">_xlfn.SWITCH(WEEKDAY(C3251,2), 1, "Lundi", 2, "Mardi", 3, "Mercredi", 4, "Jeudi", 5, "Vendredi", 6, "Samedi", 7, "Dimanche", "Erreur")</f>
        <v>Samedi</v>
      </c>
      <c r="E3251" s="2" t="s">
        <v>14</v>
      </c>
      <c r="F3251" s="2" t="s">
        <v>117</v>
      </c>
      <c r="G3251" s="2" t="s">
        <v>92</v>
      </c>
      <c r="H3251" s="4" t="s">
        <v>16</v>
      </c>
      <c r="I3251" s="5">
        <v>30.000000000000004</v>
      </c>
      <c r="J3251" s="6">
        <v>550</v>
      </c>
      <c r="K3251" s="7">
        <v>165000.00000000003</v>
      </c>
      <c r="L3251" s="7">
        <v>66000.000000000015</v>
      </c>
      <c r="M3251" s="8">
        <v>0.4</v>
      </c>
      <c r="N3251" s="2" t="s">
        <v>17</v>
      </c>
      <c r="O3251">
        <f t="shared" si="400"/>
        <v>2021</v>
      </c>
      <c r="P3251">
        <f t="shared" si="401"/>
        <v>4</v>
      </c>
      <c r="Q3251" t="str">
        <f t="shared" si="402"/>
        <v>avr</v>
      </c>
      <c r="R3251" t="str">
        <f t="shared" si="403"/>
        <v>West Virginia</v>
      </c>
      <c r="S3251" t="str">
        <f t="shared" si="404"/>
        <v>2021-04</v>
      </c>
      <c r="T3251">
        <f>IF(AND(COUNTIF(Calculs!$Q$2:$Q$12,$O3251)&gt;0,COUNTIF(Calculs!$S$2:$S$12,$E3251)&gt;0,COUNTIF(Calculs!$U$2:$U$12,$H3251)&gt;0),1,0)</f>
        <v>1</v>
      </c>
      <c r="U3251">
        <f t="shared" si="405"/>
        <v>165000.00000000003</v>
      </c>
      <c r="V3251">
        <f t="shared" si="406"/>
        <v>550</v>
      </c>
      <c r="W3251">
        <f t="shared" si="407"/>
        <v>66000.000000000015</v>
      </c>
    </row>
    <row r="3252" spans="1:23" ht="15.75" customHeight="1" x14ac:dyDescent="0.3">
      <c r="A3252" s="2" t="s">
        <v>29</v>
      </c>
      <c r="B3252" s="2">
        <v>1185732</v>
      </c>
      <c r="C3252" s="3">
        <v>44303</v>
      </c>
      <c r="D3252" s="12" t="str" cm="1">
        <f t="array" ref="D3252">_xlfn.SWITCH(WEEKDAY(C3252,2), 1, "Lundi", 2, "Mardi", 3, "Mercredi", 4, "Jeudi", 5, "Vendredi", 6, "Samedi", 7, "Dimanche", "Erreur")</f>
        <v>Samedi</v>
      </c>
      <c r="E3252" s="2" t="s">
        <v>14</v>
      </c>
      <c r="F3252" s="2" t="s">
        <v>117</v>
      </c>
      <c r="G3252" s="2" t="s">
        <v>92</v>
      </c>
      <c r="H3252" s="4" t="s">
        <v>18</v>
      </c>
      <c r="I3252" s="5">
        <v>30.000000000000004</v>
      </c>
      <c r="J3252" s="6">
        <v>250</v>
      </c>
      <c r="K3252" s="7">
        <v>75000.000000000015</v>
      </c>
      <c r="L3252" s="7">
        <v>30000.000000000007</v>
      </c>
      <c r="M3252" s="8">
        <v>0.4</v>
      </c>
      <c r="N3252" s="2" t="s">
        <v>17</v>
      </c>
      <c r="O3252">
        <f t="shared" si="400"/>
        <v>2021</v>
      </c>
      <c r="P3252">
        <f t="shared" si="401"/>
        <v>4</v>
      </c>
      <c r="Q3252" t="str">
        <f t="shared" si="402"/>
        <v>avr</v>
      </c>
      <c r="R3252" t="str">
        <f t="shared" si="403"/>
        <v>West Virginia</v>
      </c>
      <c r="S3252" t="str">
        <f t="shared" si="404"/>
        <v>2021-04</v>
      </c>
      <c r="T3252">
        <f>IF(AND(COUNTIF(Calculs!$Q$2:$Q$12,$O3252)&gt;0,COUNTIF(Calculs!$S$2:$S$12,$E3252)&gt;0,COUNTIF(Calculs!$U$2:$U$12,$H3252)&gt;0),1,0)</f>
        <v>1</v>
      </c>
      <c r="U3252">
        <f t="shared" si="405"/>
        <v>75000.000000000015</v>
      </c>
      <c r="V3252">
        <f t="shared" si="406"/>
        <v>250</v>
      </c>
      <c r="W3252">
        <f t="shared" si="407"/>
        <v>30000.000000000007</v>
      </c>
    </row>
    <row r="3253" spans="1:23" ht="15.75" customHeight="1" x14ac:dyDescent="0.3">
      <c r="A3253" s="2" t="s">
        <v>29</v>
      </c>
      <c r="B3253" s="2">
        <v>1185732</v>
      </c>
      <c r="C3253" s="3">
        <v>44303</v>
      </c>
      <c r="D3253" s="12" t="str" cm="1">
        <f t="array" ref="D3253">_xlfn.SWITCH(WEEKDAY(C3253,2), 1, "Lundi", 2, "Mardi", 3, "Mercredi", 4, "Jeudi", 5, "Vendredi", 6, "Samedi", 7, "Dimanche", "Erreur")</f>
        <v>Samedi</v>
      </c>
      <c r="E3253" s="2" t="s">
        <v>14</v>
      </c>
      <c r="F3253" s="2" t="s">
        <v>117</v>
      </c>
      <c r="G3253" s="2" t="s">
        <v>92</v>
      </c>
      <c r="H3253" s="4" t="s">
        <v>19</v>
      </c>
      <c r="I3253" s="5">
        <v>20</v>
      </c>
      <c r="J3253" s="6">
        <v>250</v>
      </c>
      <c r="K3253" s="7">
        <v>50000</v>
      </c>
      <c r="L3253" s="7">
        <v>20000</v>
      </c>
      <c r="M3253" s="8">
        <v>0.4</v>
      </c>
      <c r="N3253" s="2" t="s">
        <v>17</v>
      </c>
      <c r="O3253">
        <f t="shared" si="400"/>
        <v>2021</v>
      </c>
      <c r="P3253">
        <f t="shared" si="401"/>
        <v>4</v>
      </c>
      <c r="Q3253" t="str">
        <f t="shared" si="402"/>
        <v>avr</v>
      </c>
      <c r="R3253" t="str">
        <f t="shared" si="403"/>
        <v>West Virginia</v>
      </c>
      <c r="S3253" t="str">
        <f t="shared" si="404"/>
        <v>2021-04</v>
      </c>
      <c r="T3253">
        <f>IF(AND(COUNTIF(Calculs!$Q$2:$Q$12,$O3253)&gt;0,COUNTIF(Calculs!$S$2:$S$12,$E3253)&gt;0,COUNTIF(Calculs!$U$2:$U$12,$H3253)&gt;0),1,0)</f>
        <v>1</v>
      </c>
      <c r="U3253">
        <f t="shared" si="405"/>
        <v>50000</v>
      </c>
      <c r="V3253">
        <f t="shared" si="406"/>
        <v>250</v>
      </c>
      <c r="W3253">
        <f t="shared" si="407"/>
        <v>20000</v>
      </c>
    </row>
    <row r="3254" spans="1:23" ht="15.75" customHeight="1" x14ac:dyDescent="0.3">
      <c r="A3254" s="2" t="s">
        <v>29</v>
      </c>
      <c r="B3254" s="2">
        <v>1185732</v>
      </c>
      <c r="C3254" s="3">
        <v>44303</v>
      </c>
      <c r="D3254" s="12" t="str" cm="1">
        <f t="array" ref="D3254">_xlfn.SWITCH(WEEKDAY(C3254,2), 1, "Lundi", 2, "Mardi", 3, "Mercredi", 4, "Jeudi", 5, "Vendredi", 6, "Samedi", 7, "Dimanche", "Erreur")</f>
        <v>Samedi</v>
      </c>
      <c r="E3254" s="2" t="s">
        <v>14</v>
      </c>
      <c r="F3254" s="2" t="s">
        <v>117</v>
      </c>
      <c r="G3254" s="2" t="s">
        <v>92</v>
      </c>
      <c r="H3254" s="4" t="s">
        <v>20</v>
      </c>
      <c r="I3254" s="5">
        <v>24.999999999999993</v>
      </c>
      <c r="J3254" s="6">
        <v>175</v>
      </c>
      <c r="K3254" s="7">
        <v>43749.999999999985</v>
      </c>
      <c r="L3254" s="7">
        <v>17499.999999999996</v>
      </c>
      <c r="M3254" s="8">
        <v>0.4</v>
      </c>
      <c r="N3254" s="2" t="s">
        <v>17</v>
      </c>
      <c r="O3254">
        <f t="shared" si="400"/>
        <v>2021</v>
      </c>
      <c r="P3254">
        <f t="shared" si="401"/>
        <v>4</v>
      </c>
      <c r="Q3254" t="str">
        <f t="shared" si="402"/>
        <v>avr</v>
      </c>
      <c r="R3254" t="str">
        <f t="shared" si="403"/>
        <v>West Virginia</v>
      </c>
      <c r="S3254" t="str">
        <f t="shared" si="404"/>
        <v>2021-04</v>
      </c>
      <c r="T3254">
        <f>IF(AND(COUNTIF(Calculs!$Q$2:$Q$12,$O3254)&gt;0,COUNTIF(Calculs!$S$2:$S$12,$E3254)&gt;0,COUNTIF(Calculs!$U$2:$U$12,$H3254)&gt;0),1,0)</f>
        <v>1</v>
      </c>
      <c r="U3254">
        <f t="shared" si="405"/>
        <v>43749.999999999985</v>
      </c>
      <c r="V3254">
        <f t="shared" si="406"/>
        <v>175</v>
      </c>
      <c r="W3254">
        <f t="shared" si="407"/>
        <v>17499.999999999996</v>
      </c>
    </row>
    <row r="3255" spans="1:23" ht="15.75" customHeight="1" x14ac:dyDescent="0.3">
      <c r="A3255" s="2" t="s">
        <v>29</v>
      </c>
      <c r="B3255" s="2">
        <v>1185732</v>
      </c>
      <c r="C3255" s="3">
        <v>44303</v>
      </c>
      <c r="D3255" s="12" t="str" cm="1">
        <f t="array" ref="D3255">_xlfn.SWITCH(WEEKDAY(C3255,2), 1, "Lundi", 2, "Mardi", 3, "Mercredi", 4, "Jeudi", 5, "Vendredi", 6, "Samedi", 7, "Dimanche", "Erreur")</f>
        <v>Samedi</v>
      </c>
      <c r="E3255" s="2" t="s">
        <v>14</v>
      </c>
      <c r="F3255" s="2" t="s">
        <v>117</v>
      </c>
      <c r="G3255" s="2" t="s">
        <v>92</v>
      </c>
      <c r="H3255" s="4" t="s">
        <v>21</v>
      </c>
      <c r="I3255" s="5">
        <v>65</v>
      </c>
      <c r="J3255" s="6">
        <v>200</v>
      </c>
      <c r="K3255" s="7">
        <v>130000</v>
      </c>
      <c r="L3255" s="7">
        <v>52000</v>
      </c>
      <c r="M3255" s="8">
        <v>0.4</v>
      </c>
      <c r="N3255" s="2" t="s">
        <v>17</v>
      </c>
      <c r="O3255">
        <f t="shared" si="400"/>
        <v>2021</v>
      </c>
      <c r="P3255">
        <f t="shared" si="401"/>
        <v>4</v>
      </c>
      <c r="Q3255" t="str">
        <f t="shared" si="402"/>
        <v>avr</v>
      </c>
      <c r="R3255" t="str">
        <f t="shared" si="403"/>
        <v>West Virginia</v>
      </c>
      <c r="S3255" t="str">
        <f t="shared" si="404"/>
        <v>2021-04</v>
      </c>
      <c r="T3255">
        <f>IF(AND(COUNTIF(Calculs!$Q$2:$Q$12,$O3255)&gt;0,COUNTIF(Calculs!$S$2:$S$12,$E3255)&gt;0,COUNTIF(Calculs!$U$2:$U$12,$H3255)&gt;0),1,0)</f>
        <v>1</v>
      </c>
      <c r="U3255">
        <f t="shared" si="405"/>
        <v>130000</v>
      </c>
      <c r="V3255">
        <f t="shared" si="406"/>
        <v>200</v>
      </c>
      <c r="W3255">
        <f t="shared" si="407"/>
        <v>52000</v>
      </c>
    </row>
    <row r="3256" spans="1:23" ht="15.75" customHeight="1" x14ac:dyDescent="0.3">
      <c r="A3256" s="2" t="s">
        <v>29</v>
      </c>
      <c r="B3256" s="2">
        <v>1185732</v>
      </c>
      <c r="C3256" s="3">
        <v>44303</v>
      </c>
      <c r="D3256" s="12" t="str" cm="1">
        <f t="array" ref="D3256">_xlfn.SWITCH(WEEKDAY(C3256,2), 1, "Lundi", 2, "Mardi", 3, "Mercredi", 4, "Jeudi", 5, "Vendredi", 6, "Samedi", 7, "Dimanche", "Erreur")</f>
        <v>Samedi</v>
      </c>
      <c r="E3256" s="2" t="s">
        <v>14</v>
      </c>
      <c r="F3256" s="2" t="s">
        <v>117</v>
      </c>
      <c r="G3256" s="2" t="s">
        <v>92</v>
      </c>
      <c r="H3256" s="4" t="s">
        <v>22</v>
      </c>
      <c r="I3256" s="5">
        <v>50</v>
      </c>
      <c r="J3256" s="6">
        <v>325</v>
      </c>
      <c r="K3256" s="7">
        <v>162500</v>
      </c>
      <c r="L3256" s="7">
        <v>65000</v>
      </c>
      <c r="M3256" s="8">
        <v>0.4</v>
      </c>
      <c r="N3256" s="2" t="s">
        <v>17</v>
      </c>
      <c r="O3256">
        <f t="shared" si="400"/>
        <v>2021</v>
      </c>
      <c r="P3256">
        <f t="shared" si="401"/>
        <v>4</v>
      </c>
      <c r="Q3256" t="str">
        <f t="shared" si="402"/>
        <v>avr</v>
      </c>
      <c r="R3256" t="str">
        <f t="shared" si="403"/>
        <v>West Virginia</v>
      </c>
      <c r="S3256" t="str">
        <f t="shared" si="404"/>
        <v>2021-04</v>
      </c>
      <c r="T3256">
        <f>IF(AND(COUNTIF(Calculs!$Q$2:$Q$12,$O3256)&gt;0,COUNTIF(Calculs!$S$2:$S$12,$E3256)&gt;0,COUNTIF(Calculs!$U$2:$U$12,$H3256)&gt;0),1,0)</f>
        <v>1</v>
      </c>
      <c r="U3256">
        <f t="shared" si="405"/>
        <v>162500</v>
      </c>
      <c r="V3256">
        <f t="shared" si="406"/>
        <v>325</v>
      </c>
      <c r="W3256">
        <f t="shared" si="407"/>
        <v>65000</v>
      </c>
    </row>
    <row r="3257" spans="1:23" ht="15.75" customHeight="1" x14ac:dyDescent="0.3">
      <c r="A3257" s="2" t="s">
        <v>29</v>
      </c>
      <c r="B3257" s="2">
        <v>1185732</v>
      </c>
      <c r="C3257" s="3">
        <v>44334</v>
      </c>
      <c r="D3257" s="12" t="str" cm="1">
        <f t="array" ref="D3257">_xlfn.SWITCH(WEEKDAY(C3257,2), 1, "Lundi", 2, "Mardi", 3, "Mercredi", 4, "Jeudi", 5, "Vendredi", 6, "Samedi", 7, "Dimanche", "Erreur")</f>
        <v>Mardi</v>
      </c>
      <c r="E3257" s="2" t="s">
        <v>14</v>
      </c>
      <c r="F3257" s="2" t="s">
        <v>117</v>
      </c>
      <c r="G3257" s="2" t="s">
        <v>92</v>
      </c>
      <c r="H3257" s="4" t="s">
        <v>16</v>
      </c>
      <c r="I3257" s="5">
        <v>60</v>
      </c>
      <c r="J3257" s="6">
        <v>595</v>
      </c>
      <c r="K3257" s="7">
        <v>357000</v>
      </c>
      <c r="L3257" s="7">
        <v>142800</v>
      </c>
      <c r="M3257" s="8">
        <v>0.4</v>
      </c>
      <c r="N3257" s="2" t="s">
        <v>17</v>
      </c>
      <c r="O3257">
        <f t="shared" si="400"/>
        <v>2021</v>
      </c>
      <c r="P3257">
        <f t="shared" si="401"/>
        <v>5</v>
      </c>
      <c r="Q3257" t="str">
        <f t="shared" si="402"/>
        <v>mai</v>
      </c>
      <c r="R3257" t="str">
        <f t="shared" si="403"/>
        <v>West Virginia</v>
      </c>
      <c r="S3257" t="str">
        <f t="shared" si="404"/>
        <v>2021-05</v>
      </c>
      <c r="T3257">
        <f>IF(AND(COUNTIF(Calculs!$Q$2:$Q$12,$O3257)&gt;0,COUNTIF(Calculs!$S$2:$S$12,$E3257)&gt;0,COUNTIF(Calculs!$U$2:$U$12,$H3257)&gt;0),1,0)</f>
        <v>1</v>
      </c>
      <c r="U3257">
        <f t="shared" si="405"/>
        <v>357000</v>
      </c>
      <c r="V3257">
        <f t="shared" si="406"/>
        <v>595</v>
      </c>
      <c r="W3257">
        <f t="shared" si="407"/>
        <v>142800</v>
      </c>
    </row>
    <row r="3258" spans="1:23" ht="15.75" customHeight="1" x14ac:dyDescent="0.3">
      <c r="A3258" s="2" t="s">
        <v>29</v>
      </c>
      <c r="B3258" s="2">
        <v>1185732</v>
      </c>
      <c r="C3258" s="3">
        <v>44334</v>
      </c>
      <c r="D3258" s="12" t="str" cm="1">
        <f t="array" ref="D3258">_xlfn.SWITCH(WEEKDAY(C3258,2), 1, "Lundi", 2, "Mardi", 3, "Mercredi", 4, "Jeudi", 5, "Vendredi", 6, "Samedi", 7, "Dimanche", "Erreur")</f>
        <v>Mardi</v>
      </c>
      <c r="E3258" s="2" t="s">
        <v>14</v>
      </c>
      <c r="F3258" s="2" t="s">
        <v>117</v>
      </c>
      <c r="G3258" s="2" t="s">
        <v>92</v>
      </c>
      <c r="H3258" s="4" t="s">
        <v>18</v>
      </c>
      <c r="I3258" s="5">
        <v>40</v>
      </c>
      <c r="J3258" s="6">
        <v>300</v>
      </c>
      <c r="K3258" s="7">
        <v>120000</v>
      </c>
      <c r="L3258" s="7">
        <v>48000</v>
      </c>
      <c r="M3258" s="8">
        <v>0.4</v>
      </c>
      <c r="N3258" s="2" t="s">
        <v>17</v>
      </c>
      <c r="O3258">
        <f t="shared" si="400"/>
        <v>2021</v>
      </c>
      <c r="P3258">
        <f t="shared" si="401"/>
        <v>5</v>
      </c>
      <c r="Q3258" t="str">
        <f t="shared" si="402"/>
        <v>mai</v>
      </c>
      <c r="R3258" t="str">
        <f t="shared" si="403"/>
        <v>West Virginia</v>
      </c>
      <c r="S3258" t="str">
        <f t="shared" si="404"/>
        <v>2021-05</v>
      </c>
      <c r="T3258">
        <f>IF(AND(COUNTIF(Calculs!$Q$2:$Q$12,$O3258)&gt;0,COUNTIF(Calculs!$S$2:$S$12,$E3258)&gt;0,COUNTIF(Calculs!$U$2:$U$12,$H3258)&gt;0),1,0)</f>
        <v>1</v>
      </c>
      <c r="U3258">
        <f t="shared" si="405"/>
        <v>120000</v>
      </c>
      <c r="V3258">
        <f t="shared" si="406"/>
        <v>300</v>
      </c>
      <c r="W3258">
        <f t="shared" si="407"/>
        <v>48000</v>
      </c>
    </row>
    <row r="3259" spans="1:23" ht="15.75" customHeight="1" x14ac:dyDescent="0.3">
      <c r="A3259" s="2" t="s">
        <v>29</v>
      </c>
      <c r="B3259" s="2">
        <v>1185732</v>
      </c>
      <c r="C3259" s="3">
        <v>44334</v>
      </c>
      <c r="D3259" s="12" t="str" cm="1">
        <f t="array" ref="D3259">_xlfn.SWITCH(WEEKDAY(C3259,2), 1, "Lundi", 2, "Mardi", 3, "Mercredi", 4, "Jeudi", 5, "Vendredi", 6, "Samedi", 7, "Dimanche", "Erreur")</f>
        <v>Mardi</v>
      </c>
      <c r="E3259" s="2" t="s">
        <v>14</v>
      </c>
      <c r="F3259" s="2" t="s">
        <v>117</v>
      </c>
      <c r="G3259" s="2" t="s">
        <v>92</v>
      </c>
      <c r="H3259" s="4" t="s">
        <v>19</v>
      </c>
      <c r="I3259" s="5">
        <v>35</v>
      </c>
      <c r="J3259" s="6">
        <v>275</v>
      </c>
      <c r="K3259" s="7">
        <v>96250</v>
      </c>
      <c r="L3259" s="7">
        <v>38500</v>
      </c>
      <c r="M3259" s="8">
        <v>0.4</v>
      </c>
      <c r="N3259" s="2" t="s">
        <v>17</v>
      </c>
      <c r="O3259">
        <f t="shared" si="400"/>
        <v>2021</v>
      </c>
      <c r="P3259">
        <f t="shared" si="401"/>
        <v>5</v>
      </c>
      <c r="Q3259" t="str">
        <f t="shared" si="402"/>
        <v>mai</v>
      </c>
      <c r="R3259" t="str">
        <f t="shared" si="403"/>
        <v>West Virginia</v>
      </c>
      <c r="S3259" t="str">
        <f t="shared" si="404"/>
        <v>2021-05</v>
      </c>
      <c r="T3259">
        <f>IF(AND(COUNTIF(Calculs!$Q$2:$Q$12,$O3259)&gt;0,COUNTIF(Calculs!$S$2:$S$12,$E3259)&gt;0,COUNTIF(Calculs!$U$2:$U$12,$H3259)&gt;0),1,0)</f>
        <v>1</v>
      </c>
      <c r="U3259">
        <f t="shared" si="405"/>
        <v>96250</v>
      </c>
      <c r="V3259">
        <f t="shared" si="406"/>
        <v>275</v>
      </c>
      <c r="W3259">
        <f t="shared" si="407"/>
        <v>38500</v>
      </c>
    </row>
    <row r="3260" spans="1:23" ht="15.75" customHeight="1" x14ac:dyDescent="0.3">
      <c r="A3260" s="2" t="s">
        <v>29</v>
      </c>
      <c r="B3260" s="2">
        <v>1185732</v>
      </c>
      <c r="C3260" s="3">
        <v>44334</v>
      </c>
      <c r="D3260" s="12" t="str" cm="1">
        <f t="array" ref="D3260">_xlfn.SWITCH(WEEKDAY(C3260,2), 1, "Lundi", 2, "Mardi", 3, "Mercredi", 4, "Jeudi", 5, "Vendredi", 6, "Samedi", 7, "Dimanche", "Erreur")</f>
        <v>Mardi</v>
      </c>
      <c r="E3260" s="2" t="s">
        <v>14</v>
      </c>
      <c r="F3260" s="2" t="s">
        <v>117</v>
      </c>
      <c r="G3260" s="2" t="s">
        <v>92</v>
      </c>
      <c r="H3260" s="4" t="s">
        <v>20</v>
      </c>
      <c r="I3260" s="5">
        <v>35</v>
      </c>
      <c r="J3260" s="6">
        <v>200</v>
      </c>
      <c r="K3260" s="7">
        <v>70000</v>
      </c>
      <c r="L3260" s="7">
        <v>28000</v>
      </c>
      <c r="M3260" s="8">
        <v>0.4</v>
      </c>
      <c r="N3260" s="2" t="s">
        <v>17</v>
      </c>
      <c r="O3260">
        <f t="shared" si="400"/>
        <v>2021</v>
      </c>
      <c r="P3260">
        <f t="shared" si="401"/>
        <v>5</v>
      </c>
      <c r="Q3260" t="str">
        <f t="shared" si="402"/>
        <v>mai</v>
      </c>
      <c r="R3260" t="str">
        <f t="shared" si="403"/>
        <v>West Virginia</v>
      </c>
      <c r="S3260" t="str">
        <f t="shared" si="404"/>
        <v>2021-05</v>
      </c>
      <c r="T3260">
        <f>IF(AND(COUNTIF(Calculs!$Q$2:$Q$12,$O3260)&gt;0,COUNTIF(Calculs!$S$2:$S$12,$E3260)&gt;0,COUNTIF(Calculs!$U$2:$U$12,$H3260)&gt;0),1,0)</f>
        <v>1</v>
      </c>
      <c r="U3260">
        <f t="shared" si="405"/>
        <v>70000</v>
      </c>
      <c r="V3260">
        <f t="shared" si="406"/>
        <v>200</v>
      </c>
      <c r="W3260">
        <f t="shared" si="407"/>
        <v>28000</v>
      </c>
    </row>
    <row r="3261" spans="1:23" ht="15.75" customHeight="1" x14ac:dyDescent="0.3">
      <c r="A3261" s="2" t="s">
        <v>29</v>
      </c>
      <c r="B3261" s="2">
        <v>1185732</v>
      </c>
      <c r="C3261" s="3">
        <v>44334</v>
      </c>
      <c r="D3261" s="12" t="str" cm="1">
        <f t="array" ref="D3261">_xlfn.SWITCH(WEEKDAY(C3261,2), 1, "Lundi", 2, "Mardi", 3, "Mercredi", 4, "Jeudi", 5, "Vendredi", 6, "Samedi", 7, "Dimanche", "Erreur")</f>
        <v>Mardi</v>
      </c>
      <c r="E3261" s="2" t="s">
        <v>14</v>
      </c>
      <c r="F3261" s="2" t="s">
        <v>117</v>
      </c>
      <c r="G3261" s="2" t="s">
        <v>92</v>
      </c>
      <c r="H3261" s="4" t="s">
        <v>21</v>
      </c>
      <c r="I3261" s="5">
        <v>44.999999999999993</v>
      </c>
      <c r="J3261" s="6">
        <v>225</v>
      </c>
      <c r="K3261" s="7">
        <v>101249.99999999999</v>
      </c>
      <c r="L3261" s="7">
        <v>40500</v>
      </c>
      <c r="M3261" s="8">
        <v>0.4</v>
      </c>
      <c r="N3261" s="2" t="s">
        <v>17</v>
      </c>
      <c r="O3261">
        <f t="shared" si="400"/>
        <v>2021</v>
      </c>
      <c r="P3261">
        <f t="shared" si="401"/>
        <v>5</v>
      </c>
      <c r="Q3261" t="str">
        <f t="shared" si="402"/>
        <v>mai</v>
      </c>
      <c r="R3261" t="str">
        <f t="shared" si="403"/>
        <v>West Virginia</v>
      </c>
      <c r="S3261" t="str">
        <f t="shared" si="404"/>
        <v>2021-05</v>
      </c>
      <c r="T3261">
        <f>IF(AND(COUNTIF(Calculs!$Q$2:$Q$12,$O3261)&gt;0,COUNTIF(Calculs!$S$2:$S$12,$E3261)&gt;0,COUNTIF(Calculs!$U$2:$U$12,$H3261)&gt;0),1,0)</f>
        <v>1</v>
      </c>
      <c r="U3261">
        <f t="shared" si="405"/>
        <v>101249.99999999999</v>
      </c>
      <c r="V3261">
        <f t="shared" si="406"/>
        <v>225</v>
      </c>
      <c r="W3261">
        <f t="shared" si="407"/>
        <v>40500</v>
      </c>
    </row>
    <row r="3262" spans="1:23" ht="15.75" customHeight="1" x14ac:dyDescent="0.3">
      <c r="A3262" s="2" t="s">
        <v>29</v>
      </c>
      <c r="B3262" s="2">
        <v>1185732</v>
      </c>
      <c r="C3262" s="3">
        <v>44334</v>
      </c>
      <c r="D3262" s="12" t="str" cm="1">
        <f t="array" ref="D3262">_xlfn.SWITCH(WEEKDAY(C3262,2), 1, "Lundi", 2, "Mardi", 3, "Mercredi", 4, "Jeudi", 5, "Vendredi", 6, "Samedi", 7, "Dimanche", "Erreur")</f>
        <v>Mardi</v>
      </c>
      <c r="E3262" s="2" t="s">
        <v>14</v>
      </c>
      <c r="F3262" s="2" t="s">
        <v>117</v>
      </c>
      <c r="G3262" s="2" t="s">
        <v>92</v>
      </c>
      <c r="H3262" s="4" t="s">
        <v>22</v>
      </c>
      <c r="I3262" s="5">
        <v>54.999999999999993</v>
      </c>
      <c r="J3262" s="6">
        <v>350</v>
      </c>
      <c r="K3262" s="7">
        <v>192499.99999999997</v>
      </c>
      <c r="L3262" s="7">
        <v>76999.999999999985</v>
      </c>
      <c r="M3262" s="8">
        <v>0.4</v>
      </c>
      <c r="N3262" s="2" t="s">
        <v>17</v>
      </c>
      <c r="O3262">
        <f t="shared" si="400"/>
        <v>2021</v>
      </c>
      <c r="P3262">
        <f t="shared" si="401"/>
        <v>5</v>
      </c>
      <c r="Q3262" t="str">
        <f t="shared" si="402"/>
        <v>mai</v>
      </c>
      <c r="R3262" t="str">
        <f t="shared" si="403"/>
        <v>West Virginia</v>
      </c>
      <c r="S3262" t="str">
        <f t="shared" si="404"/>
        <v>2021-05</v>
      </c>
      <c r="T3262">
        <f>IF(AND(COUNTIF(Calculs!$Q$2:$Q$12,$O3262)&gt;0,COUNTIF(Calculs!$S$2:$S$12,$E3262)&gt;0,COUNTIF(Calculs!$U$2:$U$12,$H3262)&gt;0),1,0)</f>
        <v>1</v>
      </c>
      <c r="U3262">
        <f t="shared" si="405"/>
        <v>192499.99999999997</v>
      </c>
      <c r="V3262">
        <f t="shared" si="406"/>
        <v>350</v>
      </c>
      <c r="W3262">
        <f t="shared" si="407"/>
        <v>76999.999999999985</v>
      </c>
    </row>
    <row r="3263" spans="1:23" ht="15.75" customHeight="1" x14ac:dyDescent="0.3">
      <c r="A3263" s="2" t="s">
        <v>29</v>
      </c>
      <c r="B3263" s="2">
        <v>1185732</v>
      </c>
      <c r="C3263" s="3">
        <v>44364</v>
      </c>
      <c r="D3263" s="12" t="str" cm="1">
        <f t="array" ref="D3263">_xlfn.SWITCH(WEEKDAY(C3263,2), 1, "Lundi", 2, "Mardi", 3, "Mercredi", 4, "Jeudi", 5, "Vendredi", 6, "Samedi", 7, "Dimanche", "Erreur")</f>
        <v>Jeudi</v>
      </c>
      <c r="E3263" s="2" t="s">
        <v>14</v>
      </c>
      <c r="F3263" s="2" t="s">
        <v>117</v>
      </c>
      <c r="G3263" s="2" t="s">
        <v>92</v>
      </c>
      <c r="H3263" s="4" t="s">
        <v>16</v>
      </c>
      <c r="I3263" s="5">
        <v>45</v>
      </c>
      <c r="J3263" s="6">
        <v>600</v>
      </c>
      <c r="K3263" s="7">
        <v>270000</v>
      </c>
      <c r="L3263" s="7">
        <v>108000</v>
      </c>
      <c r="M3263" s="8">
        <v>0.4</v>
      </c>
      <c r="N3263" s="2" t="s">
        <v>17</v>
      </c>
      <c r="O3263">
        <f t="shared" si="400"/>
        <v>2021</v>
      </c>
      <c r="P3263">
        <f t="shared" si="401"/>
        <v>6</v>
      </c>
      <c r="Q3263" t="str">
        <f t="shared" si="402"/>
        <v>juin</v>
      </c>
      <c r="R3263" t="str">
        <f t="shared" si="403"/>
        <v>West Virginia</v>
      </c>
      <c r="S3263" t="str">
        <f t="shared" si="404"/>
        <v>2021-06</v>
      </c>
      <c r="T3263">
        <f>IF(AND(COUNTIF(Calculs!$Q$2:$Q$12,$O3263)&gt;0,COUNTIF(Calculs!$S$2:$S$12,$E3263)&gt;0,COUNTIF(Calculs!$U$2:$U$12,$H3263)&gt;0),1,0)</f>
        <v>1</v>
      </c>
      <c r="U3263">
        <f t="shared" si="405"/>
        <v>270000</v>
      </c>
      <c r="V3263">
        <f t="shared" si="406"/>
        <v>600</v>
      </c>
      <c r="W3263">
        <f t="shared" si="407"/>
        <v>108000</v>
      </c>
    </row>
    <row r="3264" spans="1:23" ht="15.75" customHeight="1" x14ac:dyDescent="0.3">
      <c r="A3264" s="2" t="s">
        <v>29</v>
      </c>
      <c r="B3264" s="2">
        <v>1185732</v>
      </c>
      <c r="C3264" s="3">
        <v>44364</v>
      </c>
      <c r="D3264" s="12" t="str" cm="1">
        <f t="array" ref="D3264">_xlfn.SWITCH(WEEKDAY(C3264,2), 1, "Lundi", 2, "Mardi", 3, "Mercredi", 4, "Jeudi", 5, "Vendredi", 6, "Samedi", 7, "Dimanche", "Erreur")</f>
        <v>Jeudi</v>
      </c>
      <c r="E3264" s="2" t="s">
        <v>14</v>
      </c>
      <c r="F3264" s="2" t="s">
        <v>117</v>
      </c>
      <c r="G3264" s="2" t="s">
        <v>92</v>
      </c>
      <c r="H3264" s="4" t="s">
        <v>18</v>
      </c>
      <c r="I3264" s="5">
        <v>40.000000000000007</v>
      </c>
      <c r="J3264" s="6">
        <v>425</v>
      </c>
      <c r="K3264" s="7">
        <v>170000.00000000003</v>
      </c>
      <c r="L3264" s="7">
        <v>68000.000000000015</v>
      </c>
      <c r="M3264" s="8">
        <v>0.4</v>
      </c>
      <c r="N3264" s="2" t="s">
        <v>17</v>
      </c>
      <c r="O3264">
        <f t="shared" si="400"/>
        <v>2021</v>
      </c>
      <c r="P3264">
        <f t="shared" si="401"/>
        <v>6</v>
      </c>
      <c r="Q3264" t="str">
        <f t="shared" si="402"/>
        <v>juin</v>
      </c>
      <c r="R3264" t="str">
        <f t="shared" si="403"/>
        <v>West Virginia</v>
      </c>
      <c r="S3264" t="str">
        <f t="shared" si="404"/>
        <v>2021-06</v>
      </c>
      <c r="T3264">
        <f>IF(AND(COUNTIF(Calculs!$Q$2:$Q$12,$O3264)&gt;0,COUNTIF(Calculs!$S$2:$S$12,$E3264)&gt;0,COUNTIF(Calculs!$U$2:$U$12,$H3264)&gt;0),1,0)</f>
        <v>1</v>
      </c>
      <c r="U3264">
        <f t="shared" si="405"/>
        <v>170000.00000000003</v>
      </c>
      <c r="V3264">
        <f t="shared" si="406"/>
        <v>425</v>
      </c>
      <c r="W3264">
        <f t="shared" si="407"/>
        <v>68000.000000000015</v>
      </c>
    </row>
    <row r="3265" spans="1:23" ht="15.75" customHeight="1" x14ac:dyDescent="0.3">
      <c r="A3265" s="2" t="s">
        <v>29</v>
      </c>
      <c r="B3265" s="2">
        <v>1185732</v>
      </c>
      <c r="C3265" s="3">
        <v>44364</v>
      </c>
      <c r="D3265" s="12" t="str" cm="1">
        <f t="array" ref="D3265">_xlfn.SWITCH(WEEKDAY(C3265,2), 1, "Lundi", 2, "Mardi", 3, "Mercredi", 4, "Jeudi", 5, "Vendredi", 6, "Samedi", 7, "Dimanche", "Erreur")</f>
        <v>Jeudi</v>
      </c>
      <c r="E3265" s="2" t="s">
        <v>14</v>
      </c>
      <c r="F3265" s="2" t="s">
        <v>117</v>
      </c>
      <c r="G3265" s="2" t="s">
        <v>92</v>
      </c>
      <c r="H3265" s="4" t="s">
        <v>19</v>
      </c>
      <c r="I3265" s="5">
        <v>35</v>
      </c>
      <c r="J3265" s="6">
        <v>300</v>
      </c>
      <c r="K3265" s="7">
        <v>105000</v>
      </c>
      <c r="L3265" s="7">
        <v>42000</v>
      </c>
      <c r="M3265" s="8">
        <v>0.4</v>
      </c>
      <c r="N3265" s="2" t="s">
        <v>17</v>
      </c>
      <c r="O3265">
        <f t="shared" si="400"/>
        <v>2021</v>
      </c>
      <c r="P3265">
        <f t="shared" si="401"/>
        <v>6</v>
      </c>
      <c r="Q3265" t="str">
        <f t="shared" si="402"/>
        <v>juin</v>
      </c>
      <c r="R3265" t="str">
        <f t="shared" si="403"/>
        <v>West Virginia</v>
      </c>
      <c r="S3265" t="str">
        <f t="shared" si="404"/>
        <v>2021-06</v>
      </c>
      <c r="T3265">
        <f>IF(AND(COUNTIF(Calculs!$Q$2:$Q$12,$O3265)&gt;0,COUNTIF(Calculs!$S$2:$S$12,$E3265)&gt;0,COUNTIF(Calculs!$U$2:$U$12,$H3265)&gt;0),1,0)</f>
        <v>1</v>
      </c>
      <c r="U3265">
        <f t="shared" si="405"/>
        <v>105000</v>
      </c>
      <c r="V3265">
        <f t="shared" si="406"/>
        <v>300</v>
      </c>
      <c r="W3265">
        <f t="shared" si="407"/>
        <v>42000</v>
      </c>
    </row>
    <row r="3266" spans="1:23" ht="15.75" customHeight="1" x14ac:dyDescent="0.3">
      <c r="A3266" s="2" t="s">
        <v>29</v>
      </c>
      <c r="B3266" s="2">
        <v>1185732</v>
      </c>
      <c r="C3266" s="3">
        <v>44364</v>
      </c>
      <c r="D3266" s="12" t="str" cm="1">
        <f t="array" ref="D3266">_xlfn.SWITCH(WEEKDAY(C3266,2), 1, "Lundi", 2, "Mardi", 3, "Mercredi", 4, "Jeudi", 5, "Vendredi", 6, "Samedi", 7, "Dimanche", "Erreur")</f>
        <v>Jeudi</v>
      </c>
      <c r="E3266" s="2" t="s">
        <v>14</v>
      </c>
      <c r="F3266" s="2" t="s">
        <v>117</v>
      </c>
      <c r="G3266" s="2" t="s">
        <v>92</v>
      </c>
      <c r="H3266" s="4" t="s">
        <v>20</v>
      </c>
      <c r="I3266" s="5">
        <v>35</v>
      </c>
      <c r="J3266" s="6">
        <v>275</v>
      </c>
      <c r="K3266" s="7">
        <v>96250</v>
      </c>
      <c r="L3266" s="7">
        <v>38500</v>
      </c>
      <c r="M3266" s="8">
        <v>0.4</v>
      </c>
      <c r="N3266" s="2" t="s">
        <v>17</v>
      </c>
      <c r="O3266">
        <f t="shared" si="400"/>
        <v>2021</v>
      </c>
      <c r="P3266">
        <f t="shared" si="401"/>
        <v>6</v>
      </c>
      <c r="Q3266" t="str">
        <f t="shared" si="402"/>
        <v>juin</v>
      </c>
      <c r="R3266" t="str">
        <f t="shared" si="403"/>
        <v>West Virginia</v>
      </c>
      <c r="S3266" t="str">
        <f t="shared" si="404"/>
        <v>2021-06</v>
      </c>
      <c r="T3266">
        <f>IF(AND(COUNTIF(Calculs!$Q$2:$Q$12,$O3266)&gt;0,COUNTIF(Calculs!$S$2:$S$12,$E3266)&gt;0,COUNTIF(Calculs!$U$2:$U$12,$H3266)&gt;0),1,0)</f>
        <v>1</v>
      </c>
      <c r="U3266">
        <f t="shared" si="405"/>
        <v>96250</v>
      </c>
      <c r="V3266">
        <f t="shared" si="406"/>
        <v>275</v>
      </c>
      <c r="W3266">
        <f t="shared" si="407"/>
        <v>38500</v>
      </c>
    </row>
    <row r="3267" spans="1:23" ht="15.75" customHeight="1" x14ac:dyDescent="0.3">
      <c r="A3267" s="2" t="s">
        <v>29</v>
      </c>
      <c r="B3267" s="2">
        <v>1185732</v>
      </c>
      <c r="C3267" s="3">
        <v>44364</v>
      </c>
      <c r="D3267" s="12" t="str" cm="1">
        <f t="array" ref="D3267">_xlfn.SWITCH(WEEKDAY(C3267,2), 1, "Lundi", 2, "Mardi", 3, "Mercredi", 4, "Jeudi", 5, "Vendredi", 6, "Samedi", 7, "Dimanche", "Erreur")</f>
        <v>Jeudi</v>
      </c>
      <c r="E3267" s="2" t="s">
        <v>14</v>
      </c>
      <c r="F3267" s="2" t="s">
        <v>117</v>
      </c>
      <c r="G3267" s="2" t="s">
        <v>92</v>
      </c>
      <c r="H3267" s="4" t="s">
        <v>21</v>
      </c>
      <c r="I3267" s="5">
        <v>45</v>
      </c>
      <c r="J3267" s="6">
        <v>275</v>
      </c>
      <c r="K3267" s="7">
        <v>123750</v>
      </c>
      <c r="L3267" s="7">
        <v>49500</v>
      </c>
      <c r="M3267" s="8">
        <v>0.4</v>
      </c>
      <c r="N3267" s="2" t="s">
        <v>17</v>
      </c>
      <c r="O3267">
        <f t="shared" ref="O3267:O3330" si="408">YEAR($C3267)</f>
        <v>2021</v>
      </c>
      <c r="P3267">
        <f t="shared" ref="P3267:P3330" si="409">MONTH($C3267)</f>
        <v>6</v>
      </c>
      <c r="Q3267" t="str">
        <f t="shared" ref="Q3267:Q3330" si="410">TEXT($C3267,"mmm")</f>
        <v>juin</v>
      </c>
      <c r="R3267" t="str">
        <f t="shared" ref="R3267:R3330" si="411">SUBSTITUTE(SUBSTITUTE($F3267,"Sud ","South "),"Ouest ","West ")</f>
        <v>West Virginia</v>
      </c>
      <c r="S3267" t="str">
        <f t="shared" ref="S3267:S3330" si="412">TEXT($C3267,"aaaa-mm")</f>
        <v>2021-06</v>
      </c>
      <c r="T3267">
        <f>IF(AND(COUNTIF(Calculs!$Q$2:$Q$12,$O3267)&gt;0,COUNTIF(Calculs!$S$2:$S$12,$E3267)&gt;0,COUNTIF(Calculs!$U$2:$U$12,$H3267)&gt;0),1,0)</f>
        <v>1</v>
      </c>
      <c r="U3267">
        <f t="shared" ref="U3267:U3330" si="413">$K3267*$T3267</f>
        <v>123750</v>
      </c>
      <c r="V3267">
        <f t="shared" ref="V3267:V3330" si="414">$J3267*$T3267</f>
        <v>275</v>
      </c>
      <c r="W3267">
        <f t="shared" ref="W3267:W3330" si="415">$L3267*$T3267</f>
        <v>49500</v>
      </c>
    </row>
    <row r="3268" spans="1:23" ht="15.75" customHeight="1" x14ac:dyDescent="0.3">
      <c r="A3268" s="2" t="s">
        <v>29</v>
      </c>
      <c r="B3268" s="2">
        <v>1185732</v>
      </c>
      <c r="C3268" s="3">
        <v>44364</v>
      </c>
      <c r="D3268" s="12" t="str" cm="1">
        <f t="array" ref="D3268">_xlfn.SWITCH(WEEKDAY(C3268,2), 1, "Lundi", 2, "Mardi", 3, "Mercredi", 4, "Jeudi", 5, "Vendredi", 6, "Samedi", 7, "Dimanche", "Erreur")</f>
        <v>Jeudi</v>
      </c>
      <c r="E3268" s="2" t="s">
        <v>14</v>
      </c>
      <c r="F3268" s="2" t="s">
        <v>117</v>
      </c>
      <c r="G3268" s="2" t="s">
        <v>92</v>
      </c>
      <c r="H3268" s="4" t="s">
        <v>22</v>
      </c>
      <c r="I3268" s="5">
        <v>65.000000000000014</v>
      </c>
      <c r="J3268" s="6">
        <v>425</v>
      </c>
      <c r="K3268" s="7">
        <v>276250.00000000006</v>
      </c>
      <c r="L3268" s="7">
        <v>110500.00000000003</v>
      </c>
      <c r="M3268" s="8">
        <v>0.4</v>
      </c>
      <c r="N3268" s="2" t="s">
        <v>17</v>
      </c>
      <c r="O3268">
        <f t="shared" si="408"/>
        <v>2021</v>
      </c>
      <c r="P3268">
        <f t="shared" si="409"/>
        <v>6</v>
      </c>
      <c r="Q3268" t="str">
        <f t="shared" si="410"/>
        <v>juin</v>
      </c>
      <c r="R3268" t="str">
        <f t="shared" si="411"/>
        <v>West Virginia</v>
      </c>
      <c r="S3268" t="str">
        <f t="shared" si="412"/>
        <v>2021-06</v>
      </c>
      <c r="T3268">
        <f>IF(AND(COUNTIF(Calculs!$Q$2:$Q$12,$O3268)&gt;0,COUNTIF(Calculs!$S$2:$S$12,$E3268)&gt;0,COUNTIF(Calculs!$U$2:$U$12,$H3268)&gt;0),1,0)</f>
        <v>1</v>
      </c>
      <c r="U3268">
        <f t="shared" si="413"/>
        <v>276250.00000000006</v>
      </c>
      <c r="V3268">
        <f t="shared" si="414"/>
        <v>425</v>
      </c>
      <c r="W3268">
        <f t="shared" si="415"/>
        <v>110500.00000000003</v>
      </c>
    </row>
    <row r="3269" spans="1:23" ht="15.75" customHeight="1" x14ac:dyDescent="0.3">
      <c r="A3269" s="2" t="s">
        <v>29</v>
      </c>
      <c r="B3269" s="2">
        <v>1185732</v>
      </c>
      <c r="C3269" s="3">
        <v>44393</v>
      </c>
      <c r="D3269" s="12" t="str" cm="1">
        <f t="array" ref="D3269">_xlfn.SWITCH(WEEKDAY(C3269,2), 1, "Lundi", 2, "Mardi", 3, "Mercredi", 4, "Jeudi", 5, "Vendredi", 6, "Samedi", 7, "Dimanche", "Erreur")</f>
        <v>Vendredi</v>
      </c>
      <c r="E3269" s="2" t="s">
        <v>14</v>
      </c>
      <c r="F3269" s="2" t="s">
        <v>117</v>
      </c>
      <c r="G3269" s="2" t="s">
        <v>92</v>
      </c>
      <c r="H3269" s="4" t="s">
        <v>16</v>
      </c>
      <c r="I3269" s="5">
        <v>60.000000000000007</v>
      </c>
      <c r="J3269" s="6">
        <v>650</v>
      </c>
      <c r="K3269" s="7">
        <v>390000.00000000006</v>
      </c>
      <c r="L3269" s="7">
        <v>156000.00000000003</v>
      </c>
      <c r="M3269" s="8">
        <v>0.4</v>
      </c>
      <c r="N3269" s="2" t="s">
        <v>17</v>
      </c>
      <c r="O3269">
        <f t="shared" si="408"/>
        <v>2021</v>
      </c>
      <c r="P3269">
        <f t="shared" si="409"/>
        <v>7</v>
      </c>
      <c r="Q3269" t="str">
        <f t="shared" si="410"/>
        <v>juil</v>
      </c>
      <c r="R3269" t="str">
        <f t="shared" si="411"/>
        <v>West Virginia</v>
      </c>
      <c r="S3269" t="str">
        <f t="shared" si="412"/>
        <v>2021-07</v>
      </c>
      <c r="T3269">
        <f>IF(AND(COUNTIF(Calculs!$Q$2:$Q$12,$O3269)&gt;0,COUNTIF(Calculs!$S$2:$S$12,$E3269)&gt;0,COUNTIF(Calculs!$U$2:$U$12,$H3269)&gt;0),1,0)</f>
        <v>1</v>
      </c>
      <c r="U3269">
        <f t="shared" si="413"/>
        <v>390000.00000000006</v>
      </c>
      <c r="V3269">
        <f t="shared" si="414"/>
        <v>650</v>
      </c>
      <c r="W3269">
        <f t="shared" si="415"/>
        <v>156000.00000000003</v>
      </c>
    </row>
    <row r="3270" spans="1:23" ht="15.75" customHeight="1" x14ac:dyDescent="0.3">
      <c r="A3270" s="2" t="s">
        <v>29</v>
      </c>
      <c r="B3270" s="2">
        <v>1185732</v>
      </c>
      <c r="C3270" s="3">
        <v>44393</v>
      </c>
      <c r="D3270" s="12" t="str" cm="1">
        <f t="array" ref="D3270">_xlfn.SWITCH(WEEKDAY(C3270,2), 1, "Lundi", 2, "Mardi", 3, "Mercredi", 4, "Jeudi", 5, "Vendredi", 6, "Samedi", 7, "Dimanche", "Erreur")</f>
        <v>Vendredi</v>
      </c>
      <c r="E3270" s="2" t="s">
        <v>14</v>
      </c>
      <c r="F3270" s="2" t="s">
        <v>117</v>
      </c>
      <c r="G3270" s="2" t="s">
        <v>92</v>
      </c>
      <c r="H3270" s="4" t="s">
        <v>18</v>
      </c>
      <c r="I3270" s="5">
        <v>55.000000000000014</v>
      </c>
      <c r="J3270" s="6">
        <v>400</v>
      </c>
      <c r="K3270" s="7">
        <v>220000.00000000006</v>
      </c>
      <c r="L3270" s="7">
        <v>88000.000000000029</v>
      </c>
      <c r="M3270" s="8">
        <v>0.4</v>
      </c>
      <c r="N3270" s="2" t="s">
        <v>17</v>
      </c>
      <c r="O3270">
        <f t="shared" si="408"/>
        <v>2021</v>
      </c>
      <c r="P3270">
        <f t="shared" si="409"/>
        <v>7</v>
      </c>
      <c r="Q3270" t="str">
        <f t="shared" si="410"/>
        <v>juil</v>
      </c>
      <c r="R3270" t="str">
        <f t="shared" si="411"/>
        <v>West Virginia</v>
      </c>
      <c r="S3270" t="str">
        <f t="shared" si="412"/>
        <v>2021-07</v>
      </c>
      <c r="T3270">
        <f>IF(AND(COUNTIF(Calculs!$Q$2:$Q$12,$O3270)&gt;0,COUNTIF(Calculs!$S$2:$S$12,$E3270)&gt;0,COUNTIF(Calculs!$U$2:$U$12,$H3270)&gt;0),1,0)</f>
        <v>1</v>
      </c>
      <c r="U3270">
        <f t="shared" si="413"/>
        <v>220000.00000000006</v>
      </c>
      <c r="V3270">
        <f t="shared" si="414"/>
        <v>400</v>
      </c>
      <c r="W3270">
        <f t="shared" si="415"/>
        <v>88000.000000000029</v>
      </c>
    </row>
    <row r="3271" spans="1:23" ht="15.75" customHeight="1" x14ac:dyDescent="0.3">
      <c r="A3271" s="2" t="s">
        <v>29</v>
      </c>
      <c r="B3271" s="2">
        <v>1185732</v>
      </c>
      <c r="C3271" s="3">
        <v>44393</v>
      </c>
      <c r="D3271" s="12" t="str" cm="1">
        <f t="array" ref="D3271">_xlfn.SWITCH(WEEKDAY(C3271,2), 1, "Lundi", 2, "Mardi", 3, "Mercredi", 4, "Jeudi", 5, "Vendredi", 6, "Samedi", 7, "Dimanche", "Erreur")</f>
        <v>Vendredi</v>
      </c>
      <c r="E3271" s="2" t="s">
        <v>14</v>
      </c>
      <c r="F3271" s="2" t="s">
        <v>117</v>
      </c>
      <c r="G3271" s="2" t="s">
        <v>92</v>
      </c>
      <c r="H3271" s="4" t="s">
        <v>19</v>
      </c>
      <c r="I3271" s="5">
        <v>50</v>
      </c>
      <c r="J3271" s="6">
        <v>325</v>
      </c>
      <c r="K3271" s="7">
        <v>162500</v>
      </c>
      <c r="L3271" s="7">
        <v>65000</v>
      </c>
      <c r="M3271" s="8">
        <v>0.4</v>
      </c>
      <c r="N3271" s="2" t="s">
        <v>17</v>
      </c>
      <c r="O3271">
        <f t="shared" si="408"/>
        <v>2021</v>
      </c>
      <c r="P3271">
        <f t="shared" si="409"/>
        <v>7</v>
      </c>
      <c r="Q3271" t="str">
        <f t="shared" si="410"/>
        <v>juil</v>
      </c>
      <c r="R3271" t="str">
        <f t="shared" si="411"/>
        <v>West Virginia</v>
      </c>
      <c r="S3271" t="str">
        <f t="shared" si="412"/>
        <v>2021-07</v>
      </c>
      <c r="T3271">
        <f>IF(AND(COUNTIF(Calculs!$Q$2:$Q$12,$O3271)&gt;0,COUNTIF(Calculs!$S$2:$S$12,$E3271)&gt;0,COUNTIF(Calculs!$U$2:$U$12,$H3271)&gt;0),1,0)</f>
        <v>1</v>
      </c>
      <c r="U3271">
        <f t="shared" si="413"/>
        <v>162500</v>
      </c>
      <c r="V3271">
        <f t="shared" si="414"/>
        <v>325</v>
      </c>
      <c r="W3271">
        <f t="shared" si="415"/>
        <v>65000</v>
      </c>
    </row>
    <row r="3272" spans="1:23" ht="15.75" customHeight="1" x14ac:dyDescent="0.3">
      <c r="A3272" s="2" t="s">
        <v>29</v>
      </c>
      <c r="B3272" s="2">
        <v>1185732</v>
      </c>
      <c r="C3272" s="3">
        <v>44393</v>
      </c>
      <c r="D3272" s="12" t="str" cm="1">
        <f t="array" ref="D3272">_xlfn.SWITCH(WEEKDAY(C3272,2), 1, "Lundi", 2, "Mardi", 3, "Mercredi", 4, "Jeudi", 5, "Vendredi", 6, "Samedi", 7, "Dimanche", "Erreur")</f>
        <v>Vendredi</v>
      </c>
      <c r="E3272" s="2" t="s">
        <v>14</v>
      </c>
      <c r="F3272" s="2" t="s">
        <v>117</v>
      </c>
      <c r="G3272" s="2" t="s">
        <v>92</v>
      </c>
      <c r="H3272" s="4" t="s">
        <v>20</v>
      </c>
      <c r="I3272" s="5">
        <v>50</v>
      </c>
      <c r="J3272" s="6">
        <v>275</v>
      </c>
      <c r="K3272" s="7">
        <v>137500</v>
      </c>
      <c r="L3272" s="7">
        <v>55000</v>
      </c>
      <c r="M3272" s="8">
        <v>0.4</v>
      </c>
      <c r="N3272" s="2" t="s">
        <v>17</v>
      </c>
      <c r="O3272">
        <f t="shared" si="408"/>
        <v>2021</v>
      </c>
      <c r="P3272">
        <f t="shared" si="409"/>
        <v>7</v>
      </c>
      <c r="Q3272" t="str">
        <f t="shared" si="410"/>
        <v>juil</v>
      </c>
      <c r="R3272" t="str">
        <f t="shared" si="411"/>
        <v>West Virginia</v>
      </c>
      <c r="S3272" t="str">
        <f t="shared" si="412"/>
        <v>2021-07</v>
      </c>
      <c r="T3272">
        <f>IF(AND(COUNTIF(Calculs!$Q$2:$Q$12,$O3272)&gt;0,COUNTIF(Calculs!$S$2:$S$12,$E3272)&gt;0,COUNTIF(Calculs!$U$2:$U$12,$H3272)&gt;0),1,0)</f>
        <v>1</v>
      </c>
      <c r="U3272">
        <f t="shared" si="413"/>
        <v>137500</v>
      </c>
      <c r="V3272">
        <f t="shared" si="414"/>
        <v>275</v>
      </c>
      <c r="W3272">
        <f t="shared" si="415"/>
        <v>55000</v>
      </c>
    </row>
    <row r="3273" spans="1:23" ht="15.75" customHeight="1" x14ac:dyDescent="0.3">
      <c r="A3273" s="2" t="s">
        <v>29</v>
      </c>
      <c r="B3273" s="2">
        <v>1185732</v>
      </c>
      <c r="C3273" s="3">
        <v>44393</v>
      </c>
      <c r="D3273" s="12" t="str" cm="1">
        <f t="array" ref="D3273">_xlfn.SWITCH(WEEKDAY(C3273,2), 1, "Lundi", 2, "Mardi", 3, "Mercredi", 4, "Jeudi", 5, "Vendredi", 6, "Samedi", 7, "Dimanche", "Erreur")</f>
        <v>Vendredi</v>
      </c>
      <c r="E3273" s="2" t="s">
        <v>14</v>
      </c>
      <c r="F3273" s="2" t="s">
        <v>117</v>
      </c>
      <c r="G3273" s="2" t="s">
        <v>92</v>
      </c>
      <c r="H3273" s="4" t="s">
        <v>21</v>
      </c>
      <c r="I3273" s="5">
        <v>60.000000000000007</v>
      </c>
      <c r="J3273" s="6">
        <v>300</v>
      </c>
      <c r="K3273" s="7">
        <v>180000.00000000003</v>
      </c>
      <c r="L3273" s="7">
        <v>72000.000000000015</v>
      </c>
      <c r="M3273" s="8">
        <v>0.4</v>
      </c>
      <c r="N3273" s="2" t="s">
        <v>17</v>
      </c>
      <c r="O3273">
        <f t="shared" si="408"/>
        <v>2021</v>
      </c>
      <c r="P3273">
        <f t="shared" si="409"/>
        <v>7</v>
      </c>
      <c r="Q3273" t="str">
        <f t="shared" si="410"/>
        <v>juil</v>
      </c>
      <c r="R3273" t="str">
        <f t="shared" si="411"/>
        <v>West Virginia</v>
      </c>
      <c r="S3273" t="str">
        <f t="shared" si="412"/>
        <v>2021-07</v>
      </c>
      <c r="T3273">
        <f>IF(AND(COUNTIF(Calculs!$Q$2:$Q$12,$O3273)&gt;0,COUNTIF(Calculs!$S$2:$S$12,$E3273)&gt;0,COUNTIF(Calculs!$U$2:$U$12,$H3273)&gt;0),1,0)</f>
        <v>1</v>
      </c>
      <c r="U3273">
        <f t="shared" si="413"/>
        <v>180000.00000000003</v>
      </c>
      <c r="V3273">
        <f t="shared" si="414"/>
        <v>300</v>
      </c>
      <c r="W3273">
        <f t="shared" si="415"/>
        <v>72000.000000000015</v>
      </c>
    </row>
    <row r="3274" spans="1:23" ht="15.75" customHeight="1" x14ac:dyDescent="0.3">
      <c r="A3274" s="2" t="s">
        <v>29</v>
      </c>
      <c r="B3274" s="2">
        <v>1185732</v>
      </c>
      <c r="C3274" s="3">
        <v>44393</v>
      </c>
      <c r="D3274" s="12" t="str" cm="1">
        <f t="array" ref="D3274">_xlfn.SWITCH(WEEKDAY(C3274,2), 1, "Lundi", 2, "Mardi", 3, "Mercredi", 4, "Jeudi", 5, "Vendredi", 6, "Samedi", 7, "Dimanche", "Erreur")</f>
        <v>Vendredi</v>
      </c>
      <c r="E3274" s="2" t="s">
        <v>14</v>
      </c>
      <c r="F3274" s="2" t="s">
        <v>117</v>
      </c>
      <c r="G3274" s="2" t="s">
        <v>92</v>
      </c>
      <c r="H3274" s="4" t="s">
        <v>22</v>
      </c>
      <c r="I3274" s="5">
        <v>65.000000000000014</v>
      </c>
      <c r="J3274" s="6">
        <v>475</v>
      </c>
      <c r="K3274" s="7">
        <v>308750.00000000006</v>
      </c>
      <c r="L3274" s="7">
        <v>123500.00000000003</v>
      </c>
      <c r="M3274" s="8">
        <v>0.4</v>
      </c>
      <c r="N3274" s="2" t="s">
        <v>17</v>
      </c>
      <c r="O3274">
        <f t="shared" si="408"/>
        <v>2021</v>
      </c>
      <c r="P3274">
        <f t="shared" si="409"/>
        <v>7</v>
      </c>
      <c r="Q3274" t="str">
        <f t="shared" si="410"/>
        <v>juil</v>
      </c>
      <c r="R3274" t="str">
        <f t="shared" si="411"/>
        <v>West Virginia</v>
      </c>
      <c r="S3274" t="str">
        <f t="shared" si="412"/>
        <v>2021-07</v>
      </c>
      <c r="T3274">
        <f>IF(AND(COUNTIF(Calculs!$Q$2:$Q$12,$O3274)&gt;0,COUNTIF(Calculs!$S$2:$S$12,$E3274)&gt;0,COUNTIF(Calculs!$U$2:$U$12,$H3274)&gt;0),1,0)</f>
        <v>1</v>
      </c>
      <c r="U3274">
        <f t="shared" si="413"/>
        <v>308750.00000000006</v>
      </c>
      <c r="V3274">
        <f t="shared" si="414"/>
        <v>475</v>
      </c>
      <c r="W3274">
        <f t="shared" si="415"/>
        <v>123500.00000000003</v>
      </c>
    </row>
    <row r="3275" spans="1:23" ht="15.75" customHeight="1" x14ac:dyDescent="0.3">
      <c r="A3275" s="2" t="s">
        <v>29</v>
      </c>
      <c r="B3275" s="2">
        <v>1185732</v>
      </c>
      <c r="C3275" s="3">
        <v>44425</v>
      </c>
      <c r="D3275" s="12" t="str" cm="1">
        <f t="array" ref="D3275">_xlfn.SWITCH(WEEKDAY(C3275,2), 1, "Lundi", 2, "Mardi", 3, "Mercredi", 4, "Jeudi", 5, "Vendredi", 6, "Samedi", 7, "Dimanche", "Erreur")</f>
        <v>Mardi</v>
      </c>
      <c r="E3275" s="2" t="s">
        <v>14</v>
      </c>
      <c r="F3275" s="2" t="s">
        <v>117</v>
      </c>
      <c r="G3275" s="2" t="s">
        <v>92</v>
      </c>
      <c r="H3275" s="4" t="s">
        <v>16</v>
      </c>
      <c r="I3275" s="5">
        <v>50</v>
      </c>
      <c r="J3275" s="6">
        <v>525</v>
      </c>
      <c r="K3275" s="7">
        <v>262500</v>
      </c>
      <c r="L3275" s="7">
        <v>105000</v>
      </c>
      <c r="M3275" s="8">
        <v>0.4</v>
      </c>
      <c r="N3275" s="2" t="s">
        <v>17</v>
      </c>
      <c r="O3275">
        <f t="shared" si="408"/>
        <v>2021</v>
      </c>
      <c r="P3275">
        <f t="shared" si="409"/>
        <v>8</v>
      </c>
      <c r="Q3275" t="str">
        <f t="shared" si="410"/>
        <v>août</v>
      </c>
      <c r="R3275" t="str">
        <f t="shared" si="411"/>
        <v>West Virginia</v>
      </c>
      <c r="S3275" t="str">
        <f t="shared" si="412"/>
        <v>2021-08</v>
      </c>
      <c r="T3275">
        <f>IF(AND(COUNTIF(Calculs!$Q$2:$Q$12,$O3275)&gt;0,COUNTIF(Calculs!$S$2:$S$12,$E3275)&gt;0,COUNTIF(Calculs!$U$2:$U$12,$H3275)&gt;0),1,0)</f>
        <v>1</v>
      </c>
      <c r="U3275">
        <f t="shared" si="413"/>
        <v>262500</v>
      </c>
      <c r="V3275">
        <f t="shared" si="414"/>
        <v>525</v>
      </c>
      <c r="W3275">
        <f t="shared" si="415"/>
        <v>105000</v>
      </c>
    </row>
    <row r="3276" spans="1:23" ht="15.75" customHeight="1" x14ac:dyDescent="0.3">
      <c r="A3276" s="2" t="s">
        <v>29</v>
      </c>
      <c r="B3276" s="2">
        <v>1185732</v>
      </c>
      <c r="C3276" s="3">
        <v>44425</v>
      </c>
      <c r="D3276" s="12" t="str" cm="1">
        <f t="array" ref="D3276">_xlfn.SWITCH(WEEKDAY(C3276,2), 1, "Lundi", 2, "Mardi", 3, "Mercredi", 4, "Jeudi", 5, "Vendredi", 6, "Samedi", 7, "Dimanche", "Erreur")</f>
        <v>Mardi</v>
      </c>
      <c r="E3276" s="2" t="s">
        <v>14</v>
      </c>
      <c r="F3276" s="2" t="s">
        <v>117</v>
      </c>
      <c r="G3276" s="2" t="s">
        <v>92</v>
      </c>
      <c r="H3276" s="4" t="s">
        <v>18</v>
      </c>
      <c r="I3276" s="5">
        <v>45.000000000000007</v>
      </c>
      <c r="J3276" s="6">
        <v>300</v>
      </c>
      <c r="K3276" s="7">
        <v>135000.00000000003</v>
      </c>
      <c r="L3276" s="7">
        <v>54000.000000000015</v>
      </c>
      <c r="M3276" s="8">
        <v>0.4</v>
      </c>
      <c r="N3276" s="2" t="s">
        <v>17</v>
      </c>
      <c r="O3276">
        <f t="shared" si="408"/>
        <v>2021</v>
      </c>
      <c r="P3276">
        <f t="shared" si="409"/>
        <v>8</v>
      </c>
      <c r="Q3276" t="str">
        <f t="shared" si="410"/>
        <v>août</v>
      </c>
      <c r="R3276" t="str">
        <f t="shared" si="411"/>
        <v>West Virginia</v>
      </c>
      <c r="S3276" t="str">
        <f t="shared" si="412"/>
        <v>2021-08</v>
      </c>
      <c r="T3276">
        <f>IF(AND(COUNTIF(Calculs!$Q$2:$Q$12,$O3276)&gt;0,COUNTIF(Calculs!$S$2:$S$12,$E3276)&gt;0,COUNTIF(Calculs!$U$2:$U$12,$H3276)&gt;0),1,0)</f>
        <v>1</v>
      </c>
      <c r="U3276">
        <f t="shared" si="413"/>
        <v>135000.00000000003</v>
      </c>
      <c r="V3276">
        <f t="shared" si="414"/>
        <v>300</v>
      </c>
      <c r="W3276">
        <f t="shared" si="415"/>
        <v>54000.000000000015</v>
      </c>
    </row>
    <row r="3277" spans="1:23" ht="15.75" customHeight="1" x14ac:dyDescent="0.3">
      <c r="A3277" s="2" t="s">
        <v>29</v>
      </c>
      <c r="B3277" s="2">
        <v>1185732</v>
      </c>
      <c r="C3277" s="3">
        <v>44425</v>
      </c>
      <c r="D3277" s="12" t="str" cm="1">
        <f t="array" ref="D3277">_xlfn.SWITCH(WEEKDAY(C3277,2), 1, "Lundi", 2, "Mardi", 3, "Mercredi", 4, "Jeudi", 5, "Vendredi", 6, "Samedi", 7, "Dimanche", "Erreur")</f>
        <v>Mardi</v>
      </c>
      <c r="E3277" s="2" t="s">
        <v>14</v>
      </c>
      <c r="F3277" s="2" t="s">
        <v>117</v>
      </c>
      <c r="G3277" s="2" t="s">
        <v>92</v>
      </c>
      <c r="H3277" s="4" t="s">
        <v>19</v>
      </c>
      <c r="I3277" s="5">
        <v>40</v>
      </c>
      <c r="J3277" s="6">
        <v>300</v>
      </c>
      <c r="K3277" s="7">
        <v>120000</v>
      </c>
      <c r="L3277" s="7">
        <v>48000</v>
      </c>
      <c r="M3277" s="8">
        <v>0.4</v>
      </c>
      <c r="N3277" s="2" t="s">
        <v>17</v>
      </c>
      <c r="O3277">
        <f t="shared" si="408"/>
        <v>2021</v>
      </c>
      <c r="P3277">
        <f t="shared" si="409"/>
        <v>8</v>
      </c>
      <c r="Q3277" t="str">
        <f t="shared" si="410"/>
        <v>août</v>
      </c>
      <c r="R3277" t="str">
        <f t="shared" si="411"/>
        <v>West Virginia</v>
      </c>
      <c r="S3277" t="str">
        <f t="shared" si="412"/>
        <v>2021-08</v>
      </c>
      <c r="T3277">
        <f>IF(AND(COUNTIF(Calculs!$Q$2:$Q$12,$O3277)&gt;0,COUNTIF(Calculs!$S$2:$S$12,$E3277)&gt;0,COUNTIF(Calculs!$U$2:$U$12,$H3277)&gt;0),1,0)</f>
        <v>1</v>
      </c>
      <c r="U3277">
        <f t="shared" si="413"/>
        <v>120000</v>
      </c>
      <c r="V3277">
        <f t="shared" si="414"/>
        <v>300</v>
      </c>
      <c r="W3277">
        <f t="shared" si="415"/>
        <v>48000</v>
      </c>
    </row>
    <row r="3278" spans="1:23" ht="15.75" customHeight="1" x14ac:dyDescent="0.3">
      <c r="A3278" s="2" t="s">
        <v>29</v>
      </c>
      <c r="B3278" s="2">
        <v>1185732</v>
      </c>
      <c r="C3278" s="3">
        <v>44425</v>
      </c>
      <c r="D3278" s="12" t="str" cm="1">
        <f t="array" ref="D3278">_xlfn.SWITCH(WEEKDAY(C3278,2), 1, "Lundi", 2, "Mardi", 3, "Mercredi", 4, "Jeudi", 5, "Vendredi", 6, "Samedi", 7, "Dimanche", "Erreur")</f>
        <v>Mardi</v>
      </c>
      <c r="E3278" s="2" t="s">
        <v>14</v>
      </c>
      <c r="F3278" s="2" t="s">
        <v>117</v>
      </c>
      <c r="G3278" s="2" t="s">
        <v>92</v>
      </c>
      <c r="H3278" s="4" t="s">
        <v>20</v>
      </c>
      <c r="I3278" s="5">
        <v>40</v>
      </c>
      <c r="J3278" s="6">
        <v>275</v>
      </c>
      <c r="K3278" s="7">
        <v>110000</v>
      </c>
      <c r="L3278" s="7">
        <v>44000</v>
      </c>
      <c r="M3278" s="8">
        <v>0.4</v>
      </c>
      <c r="N3278" s="2" t="s">
        <v>17</v>
      </c>
      <c r="O3278">
        <f t="shared" si="408"/>
        <v>2021</v>
      </c>
      <c r="P3278">
        <f t="shared" si="409"/>
        <v>8</v>
      </c>
      <c r="Q3278" t="str">
        <f t="shared" si="410"/>
        <v>août</v>
      </c>
      <c r="R3278" t="str">
        <f t="shared" si="411"/>
        <v>West Virginia</v>
      </c>
      <c r="S3278" t="str">
        <f t="shared" si="412"/>
        <v>2021-08</v>
      </c>
      <c r="T3278">
        <f>IF(AND(COUNTIF(Calculs!$Q$2:$Q$12,$O3278)&gt;0,COUNTIF(Calculs!$S$2:$S$12,$E3278)&gt;0,COUNTIF(Calculs!$U$2:$U$12,$H3278)&gt;0),1,0)</f>
        <v>1</v>
      </c>
      <c r="U3278">
        <f t="shared" si="413"/>
        <v>110000</v>
      </c>
      <c r="V3278">
        <f t="shared" si="414"/>
        <v>275</v>
      </c>
      <c r="W3278">
        <f t="shared" si="415"/>
        <v>44000</v>
      </c>
    </row>
    <row r="3279" spans="1:23" ht="15.75" customHeight="1" x14ac:dyDescent="0.3">
      <c r="A3279" s="2" t="s">
        <v>29</v>
      </c>
      <c r="B3279" s="2">
        <v>1185732</v>
      </c>
      <c r="C3279" s="3">
        <v>44425</v>
      </c>
      <c r="D3279" s="12" t="str" cm="1">
        <f t="array" ref="D3279">_xlfn.SWITCH(WEEKDAY(C3279,2), 1, "Lundi", 2, "Mardi", 3, "Mercredi", 4, "Jeudi", 5, "Vendredi", 6, "Samedi", 7, "Dimanche", "Erreur")</f>
        <v>Mardi</v>
      </c>
      <c r="E3279" s="2" t="s">
        <v>14</v>
      </c>
      <c r="F3279" s="2" t="s">
        <v>117</v>
      </c>
      <c r="G3279" s="2" t="s">
        <v>92</v>
      </c>
      <c r="H3279" s="4" t="s">
        <v>21</v>
      </c>
      <c r="I3279" s="5">
        <v>50</v>
      </c>
      <c r="J3279" s="6">
        <v>250</v>
      </c>
      <c r="K3279" s="7">
        <v>125000</v>
      </c>
      <c r="L3279" s="7">
        <v>50000</v>
      </c>
      <c r="M3279" s="8">
        <v>0.4</v>
      </c>
      <c r="N3279" s="2" t="s">
        <v>17</v>
      </c>
      <c r="O3279">
        <f t="shared" si="408"/>
        <v>2021</v>
      </c>
      <c r="P3279">
        <f t="shared" si="409"/>
        <v>8</v>
      </c>
      <c r="Q3279" t="str">
        <f t="shared" si="410"/>
        <v>août</v>
      </c>
      <c r="R3279" t="str">
        <f t="shared" si="411"/>
        <v>West Virginia</v>
      </c>
      <c r="S3279" t="str">
        <f t="shared" si="412"/>
        <v>2021-08</v>
      </c>
      <c r="T3279">
        <f>IF(AND(COUNTIF(Calculs!$Q$2:$Q$12,$O3279)&gt;0,COUNTIF(Calculs!$S$2:$S$12,$E3279)&gt;0,COUNTIF(Calculs!$U$2:$U$12,$H3279)&gt;0),1,0)</f>
        <v>1</v>
      </c>
      <c r="U3279">
        <f t="shared" si="413"/>
        <v>125000</v>
      </c>
      <c r="V3279">
        <f t="shared" si="414"/>
        <v>250</v>
      </c>
      <c r="W3279">
        <f t="shared" si="415"/>
        <v>50000</v>
      </c>
    </row>
    <row r="3280" spans="1:23" ht="15.75" customHeight="1" x14ac:dyDescent="0.3">
      <c r="A3280" s="2" t="s">
        <v>29</v>
      </c>
      <c r="B3280" s="2">
        <v>1185732</v>
      </c>
      <c r="C3280" s="3">
        <v>44425</v>
      </c>
      <c r="D3280" s="12" t="str" cm="1">
        <f t="array" ref="D3280">_xlfn.SWITCH(WEEKDAY(C3280,2), 1, "Lundi", 2, "Mardi", 3, "Mercredi", 4, "Jeudi", 5, "Vendredi", 6, "Samedi", 7, "Dimanche", "Erreur")</f>
        <v>Mardi</v>
      </c>
      <c r="E3280" s="2" t="s">
        <v>14</v>
      </c>
      <c r="F3280" s="2" t="s">
        <v>117</v>
      </c>
      <c r="G3280" s="2" t="s">
        <v>92</v>
      </c>
      <c r="H3280" s="4" t="s">
        <v>22</v>
      </c>
      <c r="I3280" s="5">
        <v>55.000000000000007</v>
      </c>
      <c r="J3280" s="6">
        <v>425</v>
      </c>
      <c r="K3280" s="7">
        <v>233750.00000000003</v>
      </c>
      <c r="L3280" s="7">
        <v>93500.000000000015</v>
      </c>
      <c r="M3280" s="8">
        <v>0.4</v>
      </c>
      <c r="N3280" s="2" t="s">
        <v>17</v>
      </c>
      <c r="O3280">
        <f t="shared" si="408"/>
        <v>2021</v>
      </c>
      <c r="P3280">
        <f t="shared" si="409"/>
        <v>8</v>
      </c>
      <c r="Q3280" t="str">
        <f t="shared" si="410"/>
        <v>août</v>
      </c>
      <c r="R3280" t="str">
        <f t="shared" si="411"/>
        <v>West Virginia</v>
      </c>
      <c r="S3280" t="str">
        <f t="shared" si="412"/>
        <v>2021-08</v>
      </c>
      <c r="T3280">
        <f>IF(AND(COUNTIF(Calculs!$Q$2:$Q$12,$O3280)&gt;0,COUNTIF(Calculs!$S$2:$S$12,$E3280)&gt;0,COUNTIF(Calculs!$U$2:$U$12,$H3280)&gt;0),1,0)</f>
        <v>1</v>
      </c>
      <c r="U3280">
        <f t="shared" si="413"/>
        <v>233750.00000000003</v>
      </c>
      <c r="V3280">
        <f t="shared" si="414"/>
        <v>425</v>
      </c>
      <c r="W3280">
        <f t="shared" si="415"/>
        <v>93500.000000000015</v>
      </c>
    </row>
    <row r="3281" spans="1:23" ht="15.75" customHeight="1" x14ac:dyDescent="0.3">
      <c r="A3281" s="2" t="s">
        <v>29</v>
      </c>
      <c r="B3281" s="2">
        <v>1185732</v>
      </c>
      <c r="C3281" s="3">
        <v>44457</v>
      </c>
      <c r="D3281" s="12" t="str" cm="1">
        <f t="array" ref="D3281">_xlfn.SWITCH(WEEKDAY(C3281,2), 1, "Lundi", 2, "Mardi", 3, "Mercredi", 4, "Jeudi", 5, "Vendredi", 6, "Samedi", 7, "Dimanche", "Erreur")</f>
        <v>Samedi</v>
      </c>
      <c r="E3281" s="2" t="s">
        <v>14</v>
      </c>
      <c r="F3281" s="2" t="s">
        <v>117</v>
      </c>
      <c r="G3281" s="2" t="s">
        <v>92</v>
      </c>
      <c r="H3281" s="4" t="s">
        <v>16</v>
      </c>
      <c r="I3281" s="5">
        <v>35</v>
      </c>
      <c r="J3281" s="6">
        <v>550</v>
      </c>
      <c r="K3281" s="7">
        <v>192500</v>
      </c>
      <c r="L3281" s="7">
        <v>77000</v>
      </c>
      <c r="M3281" s="8">
        <v>0.4</v>
      </c>
      <c r="N3281" s="2" t="s">
        <v>17</v>
      </c>
      <c r="O3281">
        <f t="shared" si="408"/>
        <v>2021</v>
      </c>
      <c r="P3281">
        <f t="shared" si="409"/>
        <v>9</v>
      </c>
      <c r="Q3281" t="str">
        <f t="shared" si="410"/>
        <v>sept</v>
      </c>
      <c r="R3281" t="str">
        <f t="shared" si="411"/>
        <v>West Virginia</v>
      </c>
      <c r="S3281" t="str">
        <f t="shared" si="412"/>
        <v>2021-09</v>
      </c>
      <c r="T3281">
        <f>IF(AND(COUNTIF(Calculs!$Q$2:$Q$12,$O3281)&gt;0,COUNTIF(Calculs!$S$2:$S$12,$E3281)&gt;0,COUNTIF(Calculs!$U$2:$U$12,$H3281)&gt;0),1,0)</f>
        <v>1</v>
      </c>
      <c r="U3281">
        <f t="shared" si="413"/>
        <v>192500</v>
      </c>
      <c r="V3281">
        <f t="shared" si="414"/>
        <v>550</v>
      </c>
      <c r="W3281">
        <f t="shared" si="415"/>
        <v>77000</v>
      </c>
    </row>
    <row r="3282" spans="1:23" ht="15.75" customHeight="1" x14ac:dyDescent="0.3">
      <c r="A3282" s="2" t="s">
        <v>29</v>
      </c>
      <c r="B3282" s="2">
        <v>1185732</v>
      </c>
      <c r="C3282" s="3">
        <v>44457</v>
      </c>
      <c r="D3282" s="12" t="str" cm="1">
        <f t="array" ref="D3282">_xlfn.SWITCH(WEEKDAY(C3282,2), 1, "Lundi", 2, "Mardi", 3, "Mercredi", 4, "Jeudi", 5, "Vendredi", 6, "Samedi", 7, "Dimanche", "Erreur")</f>
        <v>Samedi</v>
      </c>
      <c r="E3282" s="2" t="s">
        <v>14</v>
      </c>
      <c r="F3282" s="2" t="s">
        <v>117</v>
      </c>
      <c r="G3282" s="2" t="s">
        <v>92</v>
      </c>
      <c r="H3282" s="4" t="s">
        <v>18</v>
      </c>
      <c r="I3282" s="5">
        <v>30.000000000000011</v>
      </c>
      <c r="J3282" s="6">
        <v>350</v>
      </c>
      <c r="K3282" s="7">
        <v>105000.00000000004</v>
      </c>
      <c r="L3282" s="7">
        <v>42000.000000000022</v>
      </c>
      <c r="M3282" s="8">
        <v>0.4</v>
      </c>
      <c r="N3282" s="2" t="s">
        <v>17</v>
      </c>
      <c r="O3282">
        <f t="shared" si="408"/>
        <v>2021</v>
      </c>
      <c r="P3282">
        <f t="shared" si="409"/>
        <v>9</v>
      </c>
      <c r="Q3282" t="str">
        <f t="shared" si="410"/>
        <v>sept</v>
      </c>
      <c r="R3282" t="str">
        <f t="shared" si="411"/>
        <v>West Virginia</v>
      </c>
      <c r="S3282" t="str">
        <f t="shared" si="412"/>
        <v>2021-09</v>
      </c>
      <c r="T3282">
        <f>IF(AND(COUNTIF(Calculs!$Q$2:$Q$12,$O3282)&gt;0,COUNTIF(Calculs!$S$2:$S$12,$E3282)&gt;0,COUNTIF(Calculs!$U$2:$U$12,$H3282)&gt;0),1,0)</f>
        <v>1</v>
      </c>
      <c r="U3282">
        <f t="shared" si="413"/>
        <v>105000.00000000004</v>
      </c>
      <c r="V3282">
        <f t="shared" si="414"/>
        <v>350</v>
      </c>
      <c r="W3282">
        <f t="shared" si="415"/>
        <v>42000.000000000022</v>
      </c>
    </row>
    <row r="3283" spans="1:23" ht="15.75" customHeight="1" x14ac:dyDescent="0.3">
      <c r="A3283" s="2" t="s">
        <v>29</v>
      </c>
      <c r="B3283" s="2">
        <v>1185732</v>
      </c>
      <c r="C3283" s="3">
        <v>44457</v>
      </c>
      <c r="D3283" s="12" t="str" cm="1">
        <f t="array" ref="D3283">_xlfn.SWITCH(WEEKDAY(C3283,2), 1, "Lundi", 2, "Mardi", 3, "Mercredi", 4, "Jeudi", 5, "Vendredi", 6, "Samedi", 7, "Dimanche", "Erreur")</f>
        <v>Samedi</v>
      </c>
      <c r="E3283" s="2" t="s">
        <v>14</v>
      </c>
      <c r="F3283" s="2" t="s">
        <v>117</v>
      </c>
      <c r="G3283" s="2" t="s">
        <v>92</v>
      </c>
      <c r="H3283" s="4" t="s">
        <v>19</v>
      </c>
      <c r="I3283" s="5">
        <v>25.000000000000007</v>
      </c>
      <c r="J3283" s="6">
        <v>250</v>
      </c>
      <c r="K3283" s="7">
        <v>62500.000000000015</v>
      </c>
      <c r="L3283" s="7">
        <v>25000.000000000007</v>
      </c>
      <c r="M3283" s="8">
        <v>0.4</v>
      </c>
      <c r="N3283" s="2" t="s">
        <v>17</v>
      </c>
      <c r="O3283">
        <f t="shared" si="408"/>
        <v>2021</v>
      </c>
      <c r="P3283">
        <f t="shared" si="409"/>
        <v>9</v>
      </c>
      <c r="Q3283" t="str">
        <f t="shared" si="410"/>
        <v>sept</v>
      </c>
      <c r="R3283" t="str">
        <f t="shared" si="411"/>
        <v>West Virginia</v>
      </c>
      <c r="S3283" t="str">
        <f t="shared" si="412"/>
        <v>2021-09</v>
      </c>
      <c r="T3283">
        <f>IF(AND(COUNTIF(Calculs!$Q$2:$Q$12,$O3283)&gt;0,COUNTIF(Calculs!$S$2:$S$12,$E3283)&gt;0,COUNTIF(Calculs!$U$2:$U$12,$H3283)&gt;0),1,0)</f>
        <v>1</v>
      </c>
      <c r="U3283">
        <f t="shared" si="413"/>
        <v>62500.000000000015</v>
      </c>
      <c r="V3283">
        <f t="shared" si="414"/>
        <v>250</v>
      </c>
      <c r="W3283">
        <f t="shared" si="415"/>
        <v>25000.000000000007</v>
      </c>
    </row>
    <row r="3284" spans="1:23" ht="15.75" customHeight="1" x14ac:dyDescent="0.3">
      <c r="A3284" s="2" t="s">
        <v>29</v>
      </c>
      <c r="B3284" s="2">
        <v>1185732</v>
      </c>
      <c r="C3284" s="3">
        <v>44457</v>
      </c>
      <c r="D3284" s="12" t="str" cm="1">
        <f t="array" ref="D3284">_xlfn.SWITCH(WEEKDAY(C3284,2), 1, "Lundi", 2, "Mardi", 3, "Mercredi", 4, "Jeudi", 5, "Vendredi", 6, "Samedi", 7, "Dimanche", "Erreur")</f>
        <v>Samedi</v>
      </c>
      <c r="E3284" s="2" t="s">
        <v>14</v>
      </c>
      <c r="F3284" s="2" t="s">
        <v>117</v>
      </c>
      <c r="G3284" s="2" t="s">
        <v>92</v>
      </c>
      <c r="H3284" s="4" t="s">
        <v>20</v>
      </c>
      <c r="I3284" s="5">
        <v>25.000000000000007</v>
      </c>
      <c r="J3284" s="6">
        <v>225</v>
      </c>
      <c r="K3284" s="7">
        <v>56250.000000000015</v>
      </c>
      <c r="L3284" s="7">
        <v>22500.000000000007</v>
      </c>
      <c r="M3284" s="8">
        <v>0.4</v>
      </c>
      <c r="N3284" s="2" t="s">
        <v>17</v>
      </c>
      <c r="O3284">
        <f t="shared" si="408"/>
        <v>2021</v>
      </c>
      <c r="P3284">
        <f t="shared" si="409"/>
        <v>9</v>
      </c>
      <c r="Q3284" t="str">
        <f t="shared" si="410"/>
        <v>sept</v>
      </c>
      <c r="R3284" t="str">
        <f t="shared" si="411"/>
        <v>West Virginia</v>
      </c>
      <c r="S3284" t="str">
        <f t="shared" si="412"/>
        <v>2021-09</v>
      </c>
      <c r="T3284">
        <f>IF(AND(COUNTIF(Calculs!$Q$2:$Q$12,$O3284)&gt;0,COUNTIF(Calculs!$S$2:$S$12,$E3284)&gt;0,COUNTIF(Calculs!$U$2:$U$12,$H3284)&gt;0),1,0)</f>
        <v>1</v>
      </c>
      <c r="U3284">
        <f t="shared" si="413"/>
        <v>56250.000000000015</v>
      </c>
      <c r="V3284">
        <f t="shared" si="414"/>
        <v>225</v>
      </c>
      <c r="W3284">
        <f t="shared" si="415"/>
        <v>22500.000000000007</v>
      </c>
    </row>
    <row r="3285" spans="1:23" ht="15.75" customHeight="1" x14ac:dyDescent="0.3">
      <c r="A3285" s="2" t="s">
        <v>29</v>
      </c>
      <c r="B3285" s="2">
        <v>1185732</v>
      </c>
      <c r="C3285" s="3">
        <v>44457</v>
      </c>
      <c r="D3285" s="12" t="str" cm="1">
        <f t="array" ref="D3285">_xlfn.SWITCH(WEEKDAY(C3285,2), 1, "Lundi", 2, "Mardi", 3, "Mercredi", 4, "Jeudi", 5, "Vendredi", 6, "Samedi", 7, "Dimanche", "Erreur")</f>
        <v>Samedi</v>
      </c>
      <c r="E3285" s="2" t="s">
        <v>14</v>
      </c>
      <c r="F3285" s="2" t="s">
        <v>117</v>
      </c>
      <c r="G3285" s="2" t="s">
        <v>92</v>
      </c>
      <c r="H3285" s="4" t="s">
        <v>21</v>
      </c>
      <c r="I3285" s="5">
        <v>35</v>
      </c>
      <c r="J3285" s="6">
        <v>225</v>
      </c>
      <c r="K3285" s="7">
        <v>78750</v>
      </c>
      <c r="L3285" s="7">
        <v>31500</v>
      </c>
      <c r="M3285" s="8">
        <v>0.4</v>
      </c>
      <c r="N3285" s="2" t="s">
        <v>17</v>
      </c>
      <c r="O3285">
        <f t="shared" si="408"/>
        <v>2021</v>
      </c>
      <c r="P3285">
        <f t="shared" si="409"/>
        <v>9</v>
      </c>
      <c r="Q3285" t="str">
        <f t="shared" si="410"/>
        <v>sept</v>
      </c>
      <c r="R3285" t="str">
        <f t="shared" si="411"/>
        <v>West Virginia</v>
      </c>
      <c r="S3285" t="str">
        <f t="shared" si="412"/>
        <v>2021-09</v>
      </c>
      <c r="T3285">
        <f>IF(AND(COUNTIF(Calculs!$Q$2:$Q$12,$O3285)&gt;0,COUNTIF(Calculs!$S$2:$S$12,$E3285)&gt;0,COUNTIF(Calculs!$U$2:$U$12,$H3285)&gt;0),1,0)</f>
        <v>1</v>
      </c>
      <c r="U3285">
        <f t="shared" si="413"/>
        <v>78750</v>
      </c>
      <c r="V3285">
        <f t="shared" si="414"/>
        <v>225</v>
      </c>
      <c r="W3285">
        <f t="shared" si="415"/>
        <v>31500</v>
      </c>
    </row>
    <row r="3286" spans="1:23" ht="15.75" customHeight="1" x14ac:dyDescent="0.3">
      <c r="A3286" s="2" t="s">
        <v>29</v>
      </c>
      <c r="B3286" s="2">
        <v>1185732</v>
      </c>
      <c r="C3286" s="3">
        <v>44457</v>
      </c>
      <c r="D3286" s="12" t="str" cm="1">
        <f t="array" ref="D3286">_xlfn.SWITCH(WEEKDAY(C3286,2), 1, "Lundi", 2, "Mardi", 3, "Mercredi", 4, "Jeudi", 5, "Vendredi", 6, "Samedi", 7, "Dimanche", "Erreur")</f>
        <v>Samedi</v>
      </c>
      <c r="E3286" s="2" t="s">
        <v>14</v>
      </c>
      <c r="F3286" s="2" t="s">
        <v>117</v>
      </c>
      <c r="G3286" s="2" t="s">
        <v>92</v>
      </c>
      <c r="H3286" s="4" t="s">
        <v>22</v>
      </c>
      <c r="I3286" s="5">
        <v>40</v>
      </c>
      <c r="J3286" s="6">
        <v>300</v>
      </c>
      <c r="K3286" s="7">
        <v>120000</v>
      </c>
      <c r="L3286" s="7">
        <v>48000</v>
      </c>
      <c r="M3286" s="8">
        <v>0.4</v>
      </c>
      <c r="N3286" s="2" t="s">
        <v>17</v>
      </c>
      <c r="O3286">
        <f t="shared" si="408"/>
        <v>2021</v>
      </c>
      <c r="P3286">
        <f t="shared" si="409"/>
        <v>9</v>
      </c>
      <c r="Q3286" t="str">
        <f t="shared" si="410"/>
        <v>sept</v>
      </c>
      <c r="R3286" t="str">
        <f t="shared" si="411"/>
        <v>West Virginia</v>
      </c>
      <c r="S3286" t="str">
        <f t="shared" si="412"/>
        <v>2021-09</v>
      </c>
      <c r="T3286">
        <f>IF(AND(COUNTIF(Calculs!$Q$2:$Q$12,$O3286)&gt;0,COUNTIF(Calculs!$S$2:$S$12,$E3286)&gt;0,COUNTIF(Calculs!$U$2:$U$12,$H3286)&gt;0),1,0)</f>
        <v>1</v>
      </c>
      <c r="U3286">
        <f t="shared" si="413"/>
        <v>120000</v>
      </c>
      <c r="V3286">
        <f t="shared" si="414"/>
        <v>300</v>
      </c>
      <c r="W3286">
        <f t="shared" si="415"/>
        <v>48000</v>
      </c>
    </row>
    <row r="3287" spans="1:23" ht="15.75" customHeight="1" x14ac:dyDescent="0.3">
      <c r="A3287" s="2" t="s">
        <v>29</v>
      </c>
      <c r="B3287" s="2">
        <v>1185732</v>
      </c>
      <c r="C3287" s="3">
        <v>44486</v>
      </c>
      <c r="D3287" s="12" t="str" cm="1">
        <f t="array" ref="D3287">_xlfn.SWITCH(WEEKDAY(C3287,2), 1, "Lundi", 2, "Mardi", 3, "Mercredi", 4, "Jeudi", 5, "Vendredi", 6, "Samedi", 7, "Dimanche", "Erreur")</f>
        <v>Dimanche</v>
      </c>
      <c r="E3287" s="2" t="s">
        <v>14</v>
      </c>
      <c r="F3287" s="2" t="s">
        <v>117</v>
      </c>
      <c r="G3287" s="2" t="s">
        <v>92</v>
      </c>
      <c r="H3287" s="4" t="s">
        <v>16</v>
      </c>
      <c r="I3287" s="5">
        <v>44.999999999999993</v>
      </c>
      <c r="J3287" s="6">
        <v>425</v>
      </c>
      <c r="K3287" s="7">
        <v>191249.99999999997</v>
      </c>
      <c r="L3287" s="7">
        <v>76499.999999999985</v>
      </c>
      <c r="M3287" s="8">
        <v>0.4</v>
      </c>
      <c r="N3287" s="2" t="s">
        <v>17</v>
      </c>
      <c r="O3287">
        <f t="shared" si="408"/>
        <v>2021</v>
      </c>
      <c r="P3287">
        <f t="shared" si="409"/>
        <v>10</v>
      </c>
      <c r="Q3287" t="str">
        <f t="shared" si="410"/>
        <v>oct</v>
      </c>
      <c r="R3287" t="str">
        <f t="shared" si="411"/>
        <v>West Virginia</v>
      </c>
      <c r="S3287" t="str">
        <f t="shared" si="412"/>
        <v>2021-10</v>
      </c>
      <c r="T3287">
        <f>IF(AND(COUNTIF(Calculs!$Q$2:$Q$12,$O3287)&gt;0,COUNTIF(Calculs!$S$2:$S$12,$E3287)&gt;0,COUNTIF(Calculs!$U$2:$U$12,$H3287)&gt;0),1,0)</f>
        <v>1</v>
      </c>
      <c r="U3287">
        <f t="shared" si="413"/>
        <v>191249.99999999997</v>
      </c>
      <c r="V3287">
        <f t="shared" si="414"/>
        <v>425</v>
      </c>
      <c r="W3287">
        <f t="shared" si="415"/>
        <v>76499.999999999985</v>
      </c>
    </row>
    <row r="3288" spans="1:23" ht="15.75" customHeight="1" x14ac:dyDescent="0.3">
      <c r="A3288" s="2" t="s">
        <v>29</v>
      </c>
      <c r="B3288" s="2">
        <v>1185732</v>
      </c>
      <c r="C3288" s="3">
        <v>44486</v>
      </c>
      <c r="D3288" s="12" t="str" cm="1">
        <f t="array" ref="D3288">_xlfn.SWITCH(WEEKDAY(C3288,2), 1, "Lundi", 2, "Mardi", 3, "Mercredi", 4, "Jeudi", 5, "Vendredi", 6, "Samedi", 7, "Dimanche", "Erreur")</f>
        <v>Dimanche</v>
      </c>
      <c r="E3288" s="2" t="s">
        <v>14</v>
      </c>
      <c r="F3288" s="2" t="s">
        <v>117</v>
      </c>
      <c r="G3288" s="2" t="s">
        <v>92</v>
      </c>
      <c r="H3288" s="4" t="s">
        <v>18</v>
      </c>
      <c r="I3288" s="5">
        <v>35</v>
      </c>
      <c r="J3288" s="6">
        <v>275</v>
      </c>
      <c r="K3288" s="7">
        <v>96250</v>
      </c>
      <c r="L3288" s="7">
        <v>38500</v>
      </c>
      <c r="M3288" s="8">
        <v>0.4</v>
      </c>
      <c r="N3288" s="2" t="s">
        <v>17</v>
      </c>
      <c r="O3288">
        <f t="shared" si="408"/>
        <v>2021</v>
      </c>
      <c r="P3288">
        <f t="shared" si="409"/>
        <v>10</v>
      </c>
      <c r="Q3288" t="str">
        <f t="shared" si="410"/>
        <v>oct</v>
      </c>
      <c r="R3288" t="str">
        <f t="shared" si="411"/>
        <v>West Virginia</v>
      </c>
      <c r="S3288" t="str">
        <f t="shared" si="412"/>
        <v>2021-10</v>
      </c>
      <c r="T3288">
        <f>IF(AND(COUNTIF(Calculs!$Q$2:$Q$12,$O3288)&gt;0,COUNTIF(Calculs!$S$2:$S$12,$E3288)&gt;0,COUNTIF(Calculs!$U$2:$U$12,$H3288)&gt;0),1,0)</f>
        <v>1</v>
      </c>
      <c r="U3288">
        <f t="shared" si="413"/>
        <v>96250</v>
      </c>
      <c r="V3288">
        <f t="shared" si="414"/>
        <v>275</v>
      </c>
      <c r="W3288">
        <f t="shared" si="415"/>
        <v>38500</v>
      </c>
    </row>
    <row r="3289" spans="1:23" ht="15.75" customHeight="1" x14ac:dyDescent="0.3">
      <c r="A3289" s="2" t="s">
        <v>29</v>
      </c>
      <c r="B3289" s="2">
        <v>1185732</v>
      </c>
      <c r="C3289" s="3">
        <v>44486</v>
      </c>
      <c r="D3289" s="12" t="str" cm="1">
        <f t="array" ref="D3289">_xlfn.SWITCH(WEEKDAY(C3289,2), 1, "Lundi", 2, "Mardi", 3, "Mercredi", 4, "Jeudi", 5, "Vendredi", 6, "Samedi", 7, "Dimanche", "Erreur")</f>
        <v>Dimanche</v>
      </c>
      <c r="E3289" s="2" t="s">
        <v>14</v>
      </c>
      <c r="F3289" s="2" t="s">
        <v>117</v>
      </c>
      <c r="G3289" s="2" t="s">
        <v>92</v>
      </c>
      <c r="H3289" s="4" t="s">
        <v>19</v>
      </c>
      <c r="I3289" s="5">
        <v>35</v>
      </c>
      <c r="J3289" s="6">
        <v>175</v>
      </c>
      <c r="K3289" s="7">
        <v>61250</v>
      </c>
      <c r="L3289" s="7">
        <v>24500</v>
      </c>
      <c r="M3289" s="8">
        <v>0.4</v>
      </c>
      <c r="N3289" s="2" t="s">
        <v>17</v>
      </c>
      <c r="O3289">
        <f t="shared" si="408"/>
        <v>2021</v>
      </c>
      <c r="P3289">
        <f t="shared" si="409"/>
        <v>10</v>
      </c>
      <c r="Q3289" t="str">
        <f t="shared" si="410"/>
        <v>oct</v>
      </c>
      <c r="R3289" t="str">
        <f t="shared" si="411"/>
        <v>West Virginia</v>
      </c>
      <c r="S3289" t="str">
        <f t="shared" si="412"/>
        <v>2021-10</v>
      </c>
      <c r="T3289">
        <f>IF(AND(COUNTIF(Calculs!$Q$2:$Q$12,$O3289)&gt;0,COUNTIF(Calculs!$S$2:$S$12,$E3289)&gt;0,COUNTIF(Calculs!$U$2:$U$12,$H3289)&gt;0),1,0)</f>
        <v>1</v>
      </c>
      <c r="U3289">
        <f t="shared" si="413"/>
        <v>61250</v>
      </c>
      <c r="V3289">
        <f t="shared" si="414"/>
        <v>175</v>
      </c>
      <c r="W3289">
        <f t="shared" si="415"/>
        <v>24500</v>
      </c>
    </row>
    <row r="3290" spans="1:23" ht="15.75" customHeight="1" x14ac:dyDescent="0.3">
      <c r="A3290" s="2" t="s">
        <v>29</v>
      </c>
      <c r="B3290" s="2">
        <v>1185732</v>
      </c>
      <c r="C3290" s="3">
        <v>44486</v>
      </c>
      <c r="D3290" s="12" t="str" cm="1">
        <f t="array" ref="D3290">_xlfn.SWITCH(WEEKDAY(C3290,2), 1, "Lundi", 2, "Mardi", 3, "Mercredi", 4, "Jeudi", 5, "Vendredi", 6, "Samedi", 7, "Dimanche", "Erreur")</f>
        <v>Dimanche</v>
      </c>
      <c r="E3290" s="2" t="s">
        <v>14</v>
      </c>
      <c r="F3290" s="2" t="s">
        <v>117</v>
      </c>
      <c r="G3290" s="2" t="s">
        <v>92</v>
      </c>
      <c r="H3290" s="4" t="s">
        <v>20</v>
      </c>
      <c r="I3290" s="5">
        <v>35</v>
      </c>
      <c r="J3290" s="6">
        <v>175</v>
      </c>
      <c r="K3290" s="7">
        <v>61250</v>
      </c>
      <c r="L3290" s="7">
        <v>24500</v>
      </c>
      <c r="M3290" s="8">
        <v>0.4</v>
      </c>
      <c r="N3290" s="2" t="s">
        <v>17</v>
      </c>
      <c r="O3290">
        <f t="shared" si="408"/>
        <v>2021</v>
      </c>
      <c r="P3290">
        <f t="shared" si="409"/>
        <v>10</v>
      </c>
      <c r="Q3290" t="str">
        <f t="shared" si="410"/>
        <v>oct</v>
      </c>
      <c r="R3290" t="str">
        <f t="shared" si="411"/>
        <v>West Virginia</v>
      </c>
      <c r="S3290" t="str">
        <f t="shared" si="412"/>
        <v>2021-10</v>
      </c>
      <c r="T3290">
        <f>IF(AND(COUNTIF(Calculs!$Q$2:$Q$12,$O3290)&gt;0,COUNTIF(Calculs!$S$2:$S$12,$E3290)&gt;0,COUNTIF(Calculs!$U$2:$U$12,$H3290)&gt;0),1,0)</f>
        <v>1</v>
      </c>
      <c r="U3290">
        <f t="shared" si="413"/>
        <v>61250</v>
      </c>
      <c r="V3290">
        <f t="shared" si="414"/>
        <v>175</v>
      </c>
      <c r="W3290">
        <f t="shared" si="415"/>
        <v>24500</v>
      </c>
    </row>
    <row r="3291" spans="1:23" ht="15.75" customHeight="1" x14ac:dyDescent="0.3">
      <c r="A3291" s="2" t="s">
        <v>29</v>
      </c>
      <c r="B3291" s="2">
        <v>1185732</v>
      </c>
      <c r="C3291" s="3">
        <v>44486</v>
      </c>
      <c r="D3291" s="12" t="str" cm="1">
        <f t="array" ref="D3291">_xlfn.SWITCH(WEEKDAY(C3291,2), 1, "Lundi", 2, "Mardi", 3, "Mercredi", 4, "Jeudi", 5, "Vendredi", 6, "Samedi", 7, "Dimanche", "Erreur")</f>
        <v>Dimanche</v>
      </c>
      <c r="E3291" s="2" t="s">
        <v>14</v>
      </c>
      <c r="F3291" s="2" t="s">
        <v>117</v>
      </c>
      <c r="G3291" s="2" t="s">
        <v>92</v>
      </c>
      <c r="H3291" s="4" t="s">
        <v>21</v>
      </c>
      <c r="I3291" s="5">
        <v>44.999999999999993</v>
      </c>
      <c r="J3291" s="6">
        <v>175</v>
      </c>
      <c r="K3291" s="7">
        <v>78749.999999999985</v>
      </c>
      <c r="L3291" s="7">
        <v>31499.999999999996</v>
      </c>
      <c r="M3291" s="8">
        <v>0.4</v>
      </c>
      <c r="N3291" s="2" t="s">
        <v>17</v>
      </c>
      <c r="O3291">
        <f t="shared" si="408"/>
        <v>2021</v>
      </c>
      <c r="P3291">
        <f t="shared" si="409"/>
        <v>10</v>
      </c>
      <c r="Q3291" t="str">
        <f t="shared" si="410"/>
        <v>oct</v>
      </c>
      <c r="R3291" t="str">
        <f t="shared" si="411"/>
        <v>West Virginia</v>
      </c>
      <c r="S3291" t="str">
        <f t="shared" si="412"/>
        <v>2021-10</v>
      </c>
      <c r="T3291">
        <f>IF(AND(COUNTIF(Calculs!$Q$2:$Q$12,$O3291)&gt;0,COUNTIF(Calculs!$S$2:$S$12,$E3291)&gt;0,COUNTIF(Calculs!$U$2:$U$12,$H3291)&gt;0),1,0)</f>
        <v>1</v>
      </c>
      <c r="U3291">
        <f t="shared" si="413"/>
        <v>78749.999999999985</v>
      </c>
      <c r="V3291">
        <f t="shared" si="414"/>
        <v>175</v>
      </c>
      <c r="W3291">
        <f t="shared" si="415"/>
        <v>31499.999999999996</v>
      </c>
    </row>
    <row r="3292" spans="1:23" ht="15.75" customHeight="1" x14ac:dyDescent="0.3">
      <c r="A3292" s="2" t="s">
        <v>13</v>
      </c>
      <c r="B3292" s="2">
        <v>1185732</v>
      </c>
      <c r="C3292" s="3">
        <v>44486</v>
      </c>
      <c r="D3292" s="12" t="str" cm="1">
        <f t="array" ref="D3292">_xlfn.SWITCH(WEEKDAY(C3292,2), 1, "Lundi", 2, "Mardi", 3, "Mercredi", 4, "Jeudi", 5, "Vendredi", 6, "Samedi", 7, "Dimanche", "Erreur")</f>
        <v>Dimanche</v>
      </c>
      <c r="E3292" s="2" t="s">
        <v>14</v>
      </c>
      <c r="F3292" s="2" t="s">
        <v>117</v>
      </c>
      <c r="G3292" s="2" t="s">
        <v>92</v>
      </c>
      <c r="H3292" s="4" t="s">
        <v>22</v>
      </c>
      <c r="I3292" s="5">
        <v>49.999999999999986</v>
      </c>
      <c r="J3292" s="6">
        <v>300</v>
      </c>
      <c r="K3292" s="7">
        <v>149999.99999999997</v>
      </c>
      <c r="L3292" s="7">
        <v>59999.999999999993</v>
      </c>
      <c r="M3292" s="8">
        <v>0.4</v>
      </c>
      <c r="N3292" s="2" t="s">
        <v>17</v>
      </c>
      <c r="O3292">
        <f t="shared" si="408"/>
        <v>2021</v>
      </c>
      <c r="P3292">
        <f t="shared" si="409"/>
        <v>10</v>
      </c>
      <c r="Q3292" t="str">
        <f t="shared" si="410"/>
        <v>oct</v>
      </c>
      <c r="R3292" t="str">
        <f t="shared" si="411"/>
        <v>West Virginia</v>
      </c>
      <c r="S3292" t="str">
        <f t="shared" si="412"/>
        <v>2021-10</v>
      </c>
      <c r="T3292">
        <f>IF(AND(COUNTIF(Calculs!$Q$2:$Q$12,$O3292)&gt;0,COUNTIF(Calculs!$S$2:$S$12,$E3292)&gt;0,COUNTIF(Calculs!$U$2:$U$12,$H3292)&gt;0),1,0)</f>
        <v>1</v>
      </c>
      <c r="U3292">
        <f t="shared" si="413"/>
        <v>149999.99999999997</v>
      </c>
      <c r="V3292">
        <f t="shared" si="414"/>
        <v>300</v>
      </c>
      <c r="W3292">
        <f t="shared" si="415"/>
        <v>59999.999999999993</v>
      </c>
    </row>
    <row r="3293" spans="1:23" ht="15.75" customHeight="1" x14ac:dyDescent="0.3">
      <c r="A3293" s="2" t="s">
        <v>13</v>
      </c>
      <c r="B3293" s="2">
        <v>1185732</v>
      </c>
      <c r="C3293" s="3">
        <v>44517</v>
      </c>
      <c r="D3293" s="12" t="str" cm="1">
        <f t="array" ref="D3293">_xlfn.SWITCH(WEEKDAY(C3293,2), 1, "Lundi", 2, "Mardi", 3, "Mercredi", 4, "Jeudi", 5, "Vendredi", 6, "Samedi", 7, "Dimanche", "Erreur")</f>
        <v>Mercredi</v>
      </c>
      <c r="E3293" s="2" t="s">
        <v>14</v>
      </c>
      <c r="F3293" s="2" t="s">
        <v>117</v>
      </c>
      <c r="G3293" s="2" t="s">
        <v>92</v>
      </c>
      <c r="H3293" s="4" t="s">
        <v>16</v>
      </c>
      <c r="I3293" s="5">
        <v>44.999999999999993</v>
      </c>
      <c r="J3293" s="6">
        <v>450</v>
      </c>
      <c r="K3293" s="7">
        <v>202499.99999999997</v>
      </c>
      <c r="L3293" s="7">
        <v>81000</v>
      </c>
      <c r="M3293" s="8">
        <v>0.4</v>
      </c>
      <c r="N3293" s="2" t="s">
        <v>17</v>
      </c>
      <c r="O3293">
        <f t="shared" si="408"/>
        <v>2021</v>
      </c>
      <c r="P3293">
        <f t="shared" si="409"/>
        <v>11</v>
      </c>
      <c r="Q3293" t="str">
        <f t="shared" si="410"/>
        <v>nov</v>
      </c>
      <c r="R3293" t="str">
        <f t="shared" si="411"/>
        <v>West Virginia</v>
      </c>
      <c r="S3293" t="str">
        <f t="shared" si="412"/>
        <v>2021-11</v>
      </c>
      <c r="T3293">
        <f>IF(AND(COUNTIF(Calculs!$Q$2:$Q$12,$O3293)&gt;0,COUNTIF(Calculs!$S$2:$S$12,$E3293)&gt;0,COUNTIF(Calculs!$U$2:$U$12,$H3293)&gt;0),1,0)</f>
        <v>1</v>
      </c>
      <c r="U3293">
        <f t="shared" si="413"/>
        <v>202499.99999999997</v>
      </c>
      <c r="V3293">
        <f t="shared" si="414"/>
        <v>450</v>
      </c>
      <c r="W3293">
        <f t="shared" si="415"/>
        <v>81000</v>
      </c>
    </row>
    <row r="3294" spans="1:23" ht="15.75" customHeight="1" x14ac:dyDescent="0.3">
      <c r="A3294" s="2" t="s">
        <v>13</v>
      </c>
      <c r="B3294" s="2">
        <v>1185732</v>
      </c>
      <c r="C3294" s="3">
        <v>44517</v>
      </c>
      <c r="D3294" s="12" t="str" cm="1">
        <f t="array" ref="D3294">_xlfn.SWITCH(WEEKDAY(C3294,2), 1, "Lundi", 2, "Mardi", 3, "Mercredi", 4, "Jeudi", 5, "Vendredi", 6, "Samedi", 7, "Dimanche", "Erreur")</f>
        <v>Mercredi</v>
      </c>
      <c r="E3294" s="2" t="s">
        <v>14</v>
      </c>
      <c r="F3294" s="2" t="s">
        <v>117</v>
      </c>
      <c r="G3294" s="2" t="s">
        <v>92</v>
      </c>
      <c r="H3294" s="4" t="s">
        <v>18</v>
      </c>
      <c r="I3294" s="5">
        <v>35</v>
      </c>
      <c r="J3294" s="6">
        <v>350</v>
      </c>
      <c r="K3294" s="7">
        <v>122500</v>
      </c>
      <c r="L3294" s="7">
        <v>49000</v>
      </c>
      <c r="M3294" s="8">
        <v>0.4</v>
      </c>
      <c r="N3294" s="2" t="s">
        <v>17</v>
      </c>
      <c r="O3294">
        <f t="shared" si="408"/>
        <v>2021</v>
      </c>
      <c r="P3294">
        <f t="shared" si="409"/>
        <v>11</v>
      </c>
      <c r="Q3294" t="str">
        <f t="shared" si="410"/>
        <v>nov</v>
      </c>
      <c r="R3294" t="str">
        <f t="shared" si="411"/>
        <v>West Virginia</v>
      </c>
      <c r="S3294" t="str">
        <f t="shared" si="412"/>
        <v>2021-11</v>
      </c>
      <c r="T3294">
        <f>IF(AND(COUNTIF(Calculs!$Q$2:$Q$12,$O3294)&gt;0,COUNTIF(Calculs!$S$2:$S$12,$E3294)&gt;0,COUNTIF(Calculs!$U$2:$U$12,$H3294)&gt;0),1,0)</f>
        <v>1</v>
      </c>
      <c r="U3294">
        <f t="shared" si="413"/>
        <v>122500</v>
      </c>
      <c r="V3294">
        <f t="shared" si="414"/>
        <v>350</v>
      </c>
      <c r="W3294">
        <f t="shared" si="415"/>
        <v>49000</v>
      </c>
    </row>
    <row r="3295" spans="1:23" ht="15.75" customHeight="1" x14ac:dyDescent="0.3">
      <c r="A3295" s="2" t="s">
        <v>13</v>
      </c>
      <c r="B3295" s="2">
        <v>1185732</v>
      </c>
      <c r="C3295" s="3">
        <v>44517</v>
      </c>
      <c r="D3295" s="12" t="str" cm="1">
        <f t="array" ref="D3295">_xlfn.SWITCH(WEEKDAY(C3295,2), 1, "Lundi", 2, "Mardi", 3, "Mercredi", 4, "Jeudi", 5, "Vendredi", 6, "Samedi", 7, "Dimanche", "Erreur")</f>
        <v>Mercredi</v>
      </c>
      <c r="E3295" s="2" t="s">
        <v>14</v>
      </c>
      <c r="F3295" s="2" t="s">
        <v>117</v>
      </c>
      <c r="G3295" s="2" t="s">
        <v>92</v>
      </c>
      <c r="H3295" s="4" t="s">
        <v>19</v>
      </c>
      <c r="I3295" s="5">
        <v>35</v>
      </c>
      <c r="J3295" s="6">
        <v>295</v>
      </c>
      <c r="K3295" s="7">
        <v>103250</v>
      </c>
      <c r="L3295" s="7">
        <v>41300</v>
      </c>
      <c r="M3295" s="8">
        <v>0.4</v>
      </c>
      <c r="N3295" s="2" t="s">
        <v>17</v>
      </c>
      <c r="O3295">
        <f t="shared" si="408"/>
        <v>2021</v>
      </c>
      <c r="P3295">
        <f t="shared" si="409"/>
        <v>11</v>
      </c>
      <c r="Q3295" t="str">
        <f t="shared" si="410"/>
        <v>nov</v>
      </c>
      <c r="R3295" t="str">
        <f t="shared" si="411"/>
        <v>West Virginia</v>
      </c>
      <c r="S3295" t="str">
        <f t="shared" si="412"/>
        <v>2021-11</v>
      </c>
      <c r="T3295">
        <f>IF(AND(COUNTIF(Calculs!$Q$2:$Q$12,$O3295)&gt;0,COUNTIF(Calculs!$S$2:$S$12,$E3295)&gt;0,COUNTIF(Calculs!$U$2:$U$12,$H3295)&gt;0),1,0)</f>
        <v>1</v>
      </c>
      <c r="U3295">
        <f t="shared" si="413"/>
        <v>103250</v>
      </c>
      <c r="V3295">
        <f t="shared" si="414"/>
        <v>295</v>
      </c>
      <c r="W3295">
        <f t="shared" si="415"/>
        <v>41300</v>
      </c>
    </row>
    <row r="3296" spans="1:23" ht="15.75" customHeight="1" x14ac:dyDescent="0.3">
      <c r="A3296" s="2" t="s">
        <v>13</v>
      </c>
      <c r="B3296" s="2">
        <v>1185732</v>
      </c>
      <c r="C3296" s="3">
        <v>44517</v>
      </c>
      <c r="D3296" s="12" t="str" cm="1">
        <f t="array" ref="D3296">_xlfn.SWITCH(WEEKDAY(C3296,2), 1, "Lundi", 2, "Mardi", 3, "Mercredi", 4, "Jeudi", 5, "Vendredi", 6, "Samedi", 7, "Dimanche", "Erreur")</f>
        <v>Mercredi</v>
      </c>
      <c r="E3296" s="2" t="s">
        <v>14</v>
      </c>
      <c r="F3296" s="2" t="s">
        <v>117</v>
      </c>
      <c r="G3296" s="2" t="s">
        <v>92</v>
      </c>
      <c r="H3296" s="4" t="s">
        <v>20</v>
      </c>
      <c r="I3296" s="5">
        <v>40</v>
      </c>
      <c r="J3296" s="6">
        <v>325</v>
      </c>
      <c r="K3296" s="7">
        <v>130000</v>
      </c>
      <c r="L3296" s="7">
        <v>52000</v>
      </c>
      <c r="M3296" s="8">
        <v>0.4</v>
      </c>
      <c r="N3296" s="2" t="s">
        <v>17</v>
      </c>
      <c r="O3296">
        <f t="shared" si="408"/>
        <v>2021</v>
      </c>
      <c r="P3296">
        <f t="shared" si="409"/>
        <v>11</v>
      </c>
      <c r="Q3296" t="str">
        <f t="shared" si="410"/>
        <v>nov</v>
      </c>
      <c r="R3296" t="str">
        <f t="shared" si="411"/>
        <v>West Virginia</v>
      </c>
      <c r="S3296" t="str">
        <f t="shared" si="412"/>
        <v>2021-11</v>
      </c>
      <c r="T3296">
        <f>IF(AND(COUNTIF(Calculs!$Q$2:$Q$12,$O3296)&gt;0,COUNTIF(Calculs!$S$2:$S$12,$E3296)&gt;0,COUNTIF(Calculs!$U$2:$U$12,$H3296)&gt;0),1,0)</f>
        <v>1</v>
      </c>
      <c r="U3296">
        <f t="shared" si="413"/>
        <v>130000</v>
      </c>
      <c r="V3296">
        <f t="shared" si="414"/>
        <v>325</v>
      </c>
      <c r="W3296">
        <f t="shared" si="415"/>
        <v>52000</v>
      </c>
    </row>
    <row r="3297" spans="1:23" ht="15.75" customHeight="1" x14ac:dyDescent="0.3">
      <c r="A3297" s="2" t="s">
        <v>13</v>
      </c>
      <c r="B3297" s="2">
        <v>1185732</v>
      </c>
      <c r="C3297" s="3">
        <v>44517</v>
      </c>
      <c r="D3297" s="12" t="str" cm="1">
        <f t="array" ref="D3297">_xlfn.SWITCH(WEEKDAY(C3297,2), 1, "Lundi", 2, "Mardi", 3, "Mercredi", 4, "Jeudi", 5, "Vendredi", 6, "Samedi", 7, "Dimanche", "Erreur")</f>
        <v>Mercredi</v>
      </c>
      <c r="E3297" s="2" t="s">
        <v>14</v>
      </c>
      <c r="F3297" s="2" t="s">
        <v>117</v>
      </c>
      <c r="G3297" s="2" t="s">
        <v>92</v>
      </c>
      <c r="H3297" s="4" t="s">
        <v>21</v>
      </c>
      <c r="I3297" s="5">
        <v>65</v>
      </c>
      <c r="J3297" s="6">
        <v>300</v>
      </c>
      <c r="K3297" s="7">
        <v>195000</v>
      </c>
      <c r="L3297" s="7">
        <v>78000</v>
      </c>
      <c r="M3297" s="8">
        <v>0.4</v>
      </c>
      <c r="N3297" s="2" t="s">
        <v>17</v>
      </c>
      <c r="O3297">
        <f t="shared" si="408"/>
        <v>2021</v>
      </c>
      <c r="P3297">
        <f t="shared" si="409"/>
        <v>11</v>
      </c>
      <c r="Q3297" t="str">
        <f t="shared" si="410"/>
        <v>nov</v>
      </c>
      <c r="R3297" t="str">
        <f t="shared" si="411"/>
        <v>West Virginia</v>
      </c>
      <c r="S3297" t="str">
        <f t="shared" si="412"/>
        <v>2021-11</v>
      </c>
      <c r="T3297">
        <f>IF(AND(COUNTIF(Calculs!$Q$2:$Q$12,$O3297)&gt;0,COUNTIF(Calculs!$S$2:$S$12,$E3297)&gt;0,COUNTIF(Calculs!$U$2:$U$12,$H3297)&gt;0),1,0)</f>
        <v>1</v>
      </c>
      <c r="U3297">
        <f t="shared" si="413"/>
        <v>195000</v>
      </c>
      <c r="V3297">
        <f t="shared" si="414"/>
        <v>300</v>
      </c>
      <c r="W3297">
        <f t="shared" si="415"/>
        <v>78000</v>
      </c>
    </row>
    <row r="3298" spans="1:23" ht="15.75" customHeight="1" x14ac:dyDescent="0.3">
      <c r="A3298" s="2" t="s">
        <v>13</v>
      </c>
      <c r="B3298" s="2">
        <v>1185732</v>
      </c>
      <c r="C3298" s="3">
        <v>44517</v>
      </c>
      <c r="D3298" s="12" t="str" cm="1">
        <f t="array" ref="D3298">_xlfn.SWITCH(WEEKDAY(C3298,2), 1, "Lundi", 2, "Mardi", 3, "Mercredi", 4, "Jeudi", 5, "Vendredi", 6, "Samedi", 7, "Dimanche", "Erreur")</f>
        <v>Mercredi</v>
      </c>
      <c r="E3298" s="2" t="s">
        <v>14</v>
      </c>
      <c r="F3298" s="2" t="s">
        <v>117</v>
      </c>
      <c r="G3298" s="2" t="s">
        <v>92</v>
      </c>
      <c r="H3298" s="4" t="s">
        <v>22</v>
      </c>
      <c r="I3298" s="5">
        <v>70</v>
      </c>
      <c r="J3298" s="6">
        <v>400</v>
      </c>
      <c r="K3298" s="7">
        <v>280000</v>
      </c>
      <c r="L3298" s="7">
        <v>112000</v>
      </c>
      <c r="M3298" s="8">
        <v>0.4</v>
      </c>
      <c r="N3298" s="2" t="s">
        <v>17</v>
      </c>
      <c r="O3298">
        <f t="shared" si="408"/>
        <v>2021</v>
      </c>
      <c r="P3298">
        <f t="shared" si="409"/>
        <v>11</v>
      </c>
      <c r="Q3298" t="str">
        <f t="shared" si="410"/>
        <v>nov</v>
      </c>
      <c r="R3298" t="str">
        <f t="shared" si="411"/>
        <v>West Virginia</v>
      </c>
      <c r="S3298" t="str">
        <f t="shared" si="412"/>
        <v>2021-11</v>
      </c>
      <c r="T3298">
        <f>IF(AND(COUNTIF(Calculs!$Q$2:$Q$12,$O3298)&gt;0,COUNTIF(Calculs!$S$2:$S$12,$E3298)&gt;0,COUNTIF(Calculs!$U$2:$U$12,$H3298)&gt;0),1,0)</f>
        <v>1</v>
      </c>
      <c r="U3298">
        <f t="shared" si="413"/>
        <v>280000</v>
      </c>
      <c r="V3298">
        <f t="shared" si="414"/>
        <v>400</v>
      </c>
      <c r="W3298">
        <f t="shared" si="415"/>
        <v>112000</v>
      </c>
    </row>
    <row r="3299" spans="1:23" ht="15.75" customHeight="1" x14ac:dyDescent="0.3">
      <c r="A3299" s="2" t="s">
        <v>13</v>
      </c>
      <c r="B3299" s="2">
        <v>1185732</v>
      </c>
      <c r="C3299" s="3">
        <v>44546</v>
      </c>
      <c r="D3299" s="12" t="str" cm="1">
        <f t="array" ref="D3299">_xlfn.SWITCH(WEEKDAY(C3299,2), 1, "Lundi", 2, "Mardi", 3, "Mercredi", 4, "Jeudi", 5, "Vendredi", 6, "Samedi", 7, "Dimanche", "Erreur")</f>
        <v>Jeudi</v>
      </c>
      <c r="E3299" s="2" t="s">
        <v>14</v>
      </c>
      <c r="F3299" s="2" t="s">
        <v>117</v>
      </c>
      <c r="G3299" s="2" t="s">
        <v>92</v>
      </c>
      <c r="H3299" s="4" t="s">
        <v>16</v>
      </c>
      <c r="I3299" s="5">
        <v>65</v>
      </c>
      <c r="J3299" s="6">
        <v>650</v>
      </c>
      <c r="K3299" s="7">
        <v>422500</v>
      </c>
      <c r="L3299" s="7">
        <v>169000</v>
      </c>
      <c r="M3299" s="8">
        <v>0.4</v>
      </c>
      <c r="N3299" s="2" t="s">
        <v>17</v>
      </c>
      <c r="O3299">
        <f t="shared" si="408"/>
        <v>2021</v>
      </c>
      <c r="P3299">
        <f t="shared" si="409"/>
        <v>12</v>
      </c>
      <c r="Q3299" t="str">
        <f t="shared" si="410"/>
        <v>déc</v>
      </c>
      <c r="R3299" t="str">
        <f t="shared" si="411"/>
        <v>West Virginia</v>
      </c>
      <c r="S3299" t="str">
        <f t="shared" si="412"/>
        <v>2021-12</v>
      </c>
      <c r="T3299">
        <f>IF(AND(COUNTIF(Calculs!$Q$2:$Q$12,$O3299)&gt;0,COUNTIF(Calculs!$S$2:$S$12,$E3299)&gt;0,COUNTIF(Calculs!$U$2:$U$12,$H3299)&gt;0),1,0)</f>
        <v>1</v>
      </c>
      <c r="U3299">
        <f t="shared" si="413"/>
        <v>422500</v>
      </c>
      <c r="V3299">
        <f t="shared" si="414"/>
        <v>650</v>
      </c>
      <c r="W3299">
        <f t="shared" si="415"/>
        <v>169000</v>
      </c>
    </row>
    <row r="3300" spans="1:23" ht="15.75" customHeight="1" x14ac:dyDescent="0.3">
      <c r="A3300" s="2" t="s">
        <v>13</v>
      </c>
      <c r="B3300" s="2">
        <v>1185732</v>
      </c>
      <c r="C3300" s="3">
        <v>44546</v>
      </c>
      <c r="D3300" s="12" t="str" cm="1">
        <f t="array" ref="D3300">_xlfn.SWITCH(WEEKDAY(C3300,2), 1, "Lundi", 2, "Mardi", 3, "Mercredi", 4, "Jeudi", 5, "Vendredi", 6, "Samedi", 7, "Dimanche", "Erreur")</f>
        <v>Jeudi</v>
      </c>
      <c r="E3300" s="2" t="s">
        <v>14</v>
      </c>
      <c r="F3300" s="2" t="s">
        <v>117</v>
      </c>
      <c r="G3300" s="2" t="s">
        <v>92</v>
      </c>
      <c r="H3300" s="4" t="s">
        <v>18</v>
      </c>
      <c r="I3300" s="5">
        <v>55.000000000000007</v>
      </c>
      <c r="J3300" s="6">
        <v>450</v>
      </c>
      <c r="K3300" s="7">
        <v>247500.00000000003</v>
      </c>
      <c r="L3300" s="7">
        <v>99000.000000000015</v>
      </c>
      <c r="M3300" s="8">
        <v>0.4</v>
      </c>
      <c r="N3300" s="2" t="s">
        <v>17</v>
      </c>
      <c r="O3300">
        <f t="shared" si="408"/>
        <v>2021</v>
      </c>
      <c r="P3300">
        <f t="shared" si="409"/>
        <v>12</v>
      </c>
      <c r="Q3300" t="str">
        <f t="shared" si="410"/>
        <v>déc</v>
      </c>
      <c r="R3300" t="str">
        <f t="shared" si="411"/>
        <v>West Virginia</v>
      </c>
      <c r="S3300" t="str">
        <f t="shared" si="412"/>
        <v>2021-12</v>
      </c>
      <c r="T3300">
        <f>IF(AND(COUNTIF(Calculs!$Q$2:$Q$12,$O3300)&gt;0,COUNTIF(Calculs!$S$2:$S$12,$E3300)&gt;0,COUNTIF(Calculs!$U$2:$U$12,$H3300)&gt;0),1,0)</f>
        <v>1</v>
      </c>
      <c r="U3300">
        <f t="shared" si="413"/>
        <v>247500.00000000003</v>
      </c>
      <c r="V3300">
        <f t="shared" si="414"/>
        <v>450</v>
      </c>
      <c r="W3300">
        <f t="shared" si="415"/>
        <v>99000.000000000015</v>
      </c>
    </row>
    <row r="3301" spans="1:23" ht="15.75" customHeight="1" x14ac:dyDescent="0.3">
      <c r="A3301" s="2" t="s">
        <v>29</v>
      </c>
      <c r="B3301" s="2">
        <v>1185732</v>
      </c>
      <c r="C3301" s="3">
        <v>44546</v>
      </c>
      <c r="D3301" s="12" t="str" cm="1">
        <f t="array" ref="D3301">_xlfn.SWITCH(WEEKDAY(C3301,2), 1, "Lundi", 2, "Mardi", 3, "Mercredi", 4, "Jeudi", 5, "Vendredi", 6, "Samedi", 7, "Dimanche", "Erreur")</f>
        <v>Jeudi</v>
      </c>
      <c r="E3301" s="2" t="s">
        <v>14</v>
      </c>
      <c r="F3301" s="2" t="s">
        <v>117</v>
      </c>
      <c r="G3301" s="2" t="s">
        <v>92</v>
      </c>
      <c r="H3301" s="4" t="s">
        <v>19</v>
      </c>
      <c r="I3301" s="5">
        <v>55.000000000000007</v>
      </c>
      <c r="J3301" s="6">
        <v>400</v>
      </c>
      <c r="K3301" s="7">
        <v>220000.00000000003</v>
      </c>
      <c r="L3301" s="7">
        <v>88000.000000000015</v>
      </c>
      <c r="M3301" s="8">
        <v>0.4</v>
      </c>
      <c r="N3301" s="2" t="s">
        <v>17</v>
      </c>
      <c r="O3301">
        <f t="shared" si="408"/>
        <v>2021</v>
      </c>
      <c r="P3301">
        <f t="shared" si="409"/>
        <v>12</v>
      </c>
      <c r="Q3301" t="str">
        <f t="shared" si="410"/>
        <v>déc</v>
      </c>
      <c r="R3301" t="str">
        <f t="shared" si="411"/>
        <v>West Virginia</v>
      </c>
      <c r="S3301" t="str">
        <f t="shared" si="412"/>
        <v>2021-12</v>
      </c>
      <c r="T3301">
        <f>IF(AND(COUNTIF(Calculs!$Q$2:$Q$12,$O3301)&gt;0,COUNTIF(Calculs!$S$2:$S$12,$E3301)&gt;0,COUNTIF(Calculs!$U$2:$U$12,$H3301)&gt;0),1,0)</f>
        <v>1</v>
      </c>
      <c r="U3301">
        <f t="shared" si="413"/>
        <v>220000.00000000003</v>
      </c>
      <c r="V3301">
        <f t="shared" si="414"/>
        <v>400</v>
      </c>
      <c r="W3301">
        <f t="shared" si="415"/>
        <v>88000.000000000015</v>
      </c>
    </row>
    <row r="3302" spans="1:23" ht="15.75" customHeight="1" x14ac:dyDescent="0.3">
      <c r="A3302" s="2" t="s">
        <v>13</v>
      </c>
      <c r="B3302" s="2">
        <v>1185732</v>
      </c>
      <c r="C3302" s="3">
        <v>44546</v>
      </c>
      <c r="D3302" s="12" t="str" cm="1">
        <f t="array" ref="D3302">_xlfn.SWITCH(WEEKDAY(C3302,2), 1, "Lundi", 2, "Mardi", 3, "Mercredi", 4, "Jeudi", 5, "Vendredi", 6, "Samedi", 7, "Dimanche", "Erreur")</f>
        <v>Jeudi</v>
      </c>
      <c r="E3302" s="2" t="s">
        <v>14</v>
      </c>
      <c r="F3302" s="2" t="s">
        <v>117</v>
      </c>
      <c r="G3302" s="2" t="s">
        <v>92</v>
      </c>
      <c r="H3302" s="4" t="s">
        <v>20</v>
      </c>
      <c r="I3302" s="5">
        <v>55.000000000000007</v>
      </c>
      <c r="J3302" s="6">
        <v>350</v>
      </c>
      <c r="K3302" s="7">
        <v>192500.00000000003</v>
      </c>
      <c r="L3302" s="7">
        <v>77000.000000000015</v>
      </c>
      <c r="M3302" s="8">
        <v>0.4</v>
      </c>
      <c r="N3302" s="2" t="s">
        <v>17</v>
      </c>
      <c r="O3302">
        <f t="shared" si="408"/>
        <v>2021</v>
      </c>
      <c r="P3302">
        <f t="shared" si="409"/>
        <v>12</v>
      </c>
      <c r="Q3302" t="str">
        <f t="shared" si="410"/>
        <v>déc</v>
      </c>
      <c r="R3302" t="str">
        <f t="shared" si="411"/>
        <v>West Virginia</v>
      </c>
      <c r="S3302" t="str">
        <f t="shared" si="412"/>
        <v>2021-12</v>
      </c>
      <c r="T3302">
        <f>IF(AND(COUNTIF(Calculs!$Q$2:$Q$12,$O3302)&gt;0,COUNTIF(Calculs!$S$2:$S$12,$E3302)&gt;0,COUNTIF(Calculs!$U$2:$U$12,$H3302)&gt;0),1,0)</f>
        <v>1</v>
      </c>
      <c r="U3302">
        <f t="shared" si="413"/>
        <v>192500.00000000003</v>
      </c>
      <c r="V3302">
        <f t="shared" si="414"/>
        <v>350</v>
      </c>
      <c r="W3302">
        <f t="shared" si="415"/>
        <v>77000.000000000015</v>
      </c>
    </row>
    <row r="3303" spans="1:23" ht="15.75" customHeight="1" x14ac:dyDescent="0.3">
      <c r="A3303" s="2" t="s">
        <v>13</v>
      </c>
      <c r="B3303" s="2">
        <v>1185732</v>
      </c>
      <c r="C3303" s="3">
        <v>44546</v>
      </c>
      <c r="D3303" s="12" t="str" cm="1">
        <f t="array" ref="D3303">_xlfn.SWITCH(WEEKDAY(C3303,2), 1, "Lundi", 2, "Mardi", 3, "Mercredi", 4, "Jeudi", 5, "Vendredi", 6, "Samedi", 7, "Dimanche", "Erreur")</f>
        <v>Jeudi</v>
      </c>
      <c r="E3303" s="2" t="s">
        <v>14</v>
      </c>
      <c r="F3303" s="2" t="s">
        <v>117</v>
      </c>
      <c r="G3303" s="2" t="s">
        <v>92</v>
      </c>
      <c r="H3303" s="4" t="s">
        <v>21</v>
      </c>
      <c r="I3303" s="5">
        <v>65</v>
      </c>
      <c r="J3303" s="6">
        <v>350</v>
      </c>
      <c r="K3303" s="7">
        <v>227500</v>
      </c>
      <c r="L3303" s="7">
        <v>91000</v>
      </c>
      <c r="M3303" s="8">
        <v>0.4</v>
      </c>
      <c r="N3303" s="2" t="s">
        <v>17</v>
      </c>
      <c r="O3303">
        <f t="shared" si="408"/>
        <v>2021</v>
      </c>
      <c r="P3303">
        <f t="shared" si="409"/>
        <v>12</v>
      </c>
      <c r="Q3303" t="str">
        <f t="shared" si="410"/>
        <v>déc</v>
      </c>
      <c r="R3303" t="str">
        <f t="shared" si="411"/>
        <v>West Virginia</v>
      </c>
      <c r="S3303" t="str">
        <f t="shared" si="412"/>
        <v>2021-12</v>
      </c>
      <c r="T3303">
        <f>IF(AND(COUNTIF(Calculs!$Q$2:$Q$12,$O3303)&gt;0,COUNTIF(Calculs!$S$2:$S$12,$E3303)&gt;0,COUNTIF(Calculs!$U$2:$U$12,$H3303)&gt;0),1,0)</f>
        <v>1</v>
      </c>
      <c r="U3303">
        <f t="shared" si="413"/>
        <v>227500</v>
      </c>
      <c r="V3303">
        <f t="shared" si="414"/>
        <v>350</v>
      </c>
      <c r="W3303">
        <f t="shared" si="415"/>
        <v>91000</v>
      </c>
    </row>
    <row r="3304" spans="1:23" ht="15.75" customHeight="1" x14ac:dyDescent="0.3">
      <c r="A3304" s="2" t="s">
        <v>13</v>
      </c>
      <c r="B3304" s="2">
        <v>1185732</v>
      </c>
      <c r="C3304" s="3">
        <v>44546</v>
      </c>
      <c r="D3304" s="12" t="str" cm="1">
        <f t="array" ref="D3304">_xlfn.SWITCH(WEEKDAY(C3304,2), 1, "Lundi", 2, "Mardi", 3, "Mercredi", 4, "Jeudi", 5, "Vendredi", 6, "Samedi", 7, "Dimanche", "Erreur")</f>
        <v>Jeudi</v>
      </c>
      <c r="E3304" s="2" t="s">
        <v>14</v>
      </c>
      <c r="F3304" s="2" t="s">
        <v>117</v>
      </c>
      <c r="G3304" s="2" t="s">
        <v>92</v>
      </c>
      <c r="H3304" s="4" t="s">
        <v>22</v>
      </c>
      <c r="I3304" s="5">
        <v>70</v>
      </c>
      <c r="J3304" s="6">
        <v>450</v>
      </c>
      <c r="K3304" s="7">
        <v>315000</v>
      </c>
      <c r="L3304" s="7">
        <v>126000</v>
      </c>
      <c r="M3304" s="8">
        <v>0.4</v>
      </c>
      <c r="N3304" s="2" t="s">
        <v>17</v>
      </c>
      <c r="O3304">
        <f t="shared" si="408"/>
        <v>2021</v>
      </c>
      <c r="P3304">
        <f t="shared" si="409"/>
        <v>12</v>
      </c>
      <c r="Q3304" t="str">
        <f t="shared" si="410"/>
        <v>déc</v>
      </c>
      <c r="R3304" t="str">
        <f t="shared" si="411"/>
        <v>West Virginia</v>
      </c>
      <c r="S3304" t="str">
        <f t="shared" si="412"/>
        <v>2021-12</v>
      </c>
      <c r="T3304">
        <f>IF(AND(COUNTIF(Calculs!$Q$2:$Q$12,$O3304)&gt;0,COUNTIF(Calculs!$S$2:$S$12,$E3304)&gt;0,COUNTIF(Calculs!$U$2:$U$12,$H3304)&gt;0),1,0)</f>
        <v>1</v>
      </c>
      <c r="U3304">
        <f t="shared" si="413"/>
        <v>315000</v>
      </c>
      <c r="V3304">
        <f t="shared" si="414"/>
        <v>450</v>
      </c>
      <c r="W3304">
        <f t="shared" si="415"/>
        <v>126000</v>
      </c>
    </row>
    <row r="3305" spans="1:23" ht="15.75" customHeight="1" x14ac:dyDescent="0.3">
      <c r="A3305" s="2" t="s">
        <v>13</v>
      </c>
      <c r="B3305" s="2">
        <v>1185732</v>
      </c>
      <c r="C3305" s="3">
        <v>44220</v>
      </c>
      <c r="D3305" s="12" t="str" cm="1">
        <f t="array" ref="D3305">_xlfn.SWITCH(WEEKDAY(C3305,2), 1, "Lundi", 2, "Mardi", 3, "Mercredi", 4, "Jeudi", 5, "Vendredi", 6, "Samedi", 7, "Dimanche", "Erreur")</f>
        <v>Dimanche</v>
      </c>
      <c r="E3305" s="2" t="s">
        <v>14</v>
      </c>
      <c r="F3305" s="2" t="s">
        <v>117</v>
      </c>
      <c r="G3305" s="2" t="s">
        <v>92</v>
      </c>
      <c r="H3305" s="4" t="s">
        <v>16</v>
      </c>
      <c r="I3305" s="5">
        <v>35</v>
      </c>
      <c r="J3305" s="6">
        <v>425</v>
      </c>
      <c r="K3305" s="7">
        <v>148750</v>
      </c>
      <c r="L3305" s="7">
        <v>59500</v>
      </c>
      <c r="M3305" s="8">
        <v>0.4</v>
      </c>
      <c r="N3305" s="2" t="s">
        <v>17</v>
      </c>
      <c r="O3305">
        <f t="shared" si="408"/>
        <v>2021</v>
      </c>
      <c r="P3305">
        <f t="shared" si="409"/>
        <v>1</v>
      </c>
      <c r="Q3305" t="str">
        <f t="shared" si="410"/>
        <v>janv</v>
      </c>
      <c r="R3305" t="str">
        <f t="shared" si="411"/>
        <v>West Virginia</v>
      </c>
      <c r="S3305" t="str">
        <f t="shared" si="412"/>
        <v>2021-01</v>
      </c>
      <c r="T3305">
        <f>IF(AND(COUNTIF(Calculs!$Q$2:$Q$12,$O3305)&gt;0,COUNTIF(Calculs!$S$2:$S$12,$E3305)&gt;0,COUNTIF(Calculs!$U$2:$U$12,$H3305)&gt;0),1,0)</f>
        <v>1</v>
      </c>
      <c r="U3305">
        <f t="shared" si="413"/>
        <v>148750</v>
      </c>
      <c r="V3305">
        <f t="shared" si="414"/>
        <v>425</v>
      </c>
      <c r="W3305">
        <f t="shared" si="415"/>
        <v>59500</v>
      </c>
    </row>
    <row r="3306" spans="1:23" ht="15.75" customHeight="1" x14ac:dyDescent="0.3">
      <c r="A3306" s="2" t="s">
        <v>13</v>
      </c>
      <c r="B3306" s="2">
        <v>1185732</v>
      </c>
      <c r="C3306" s="3">
        <v>44220</v>
      </c>
      <c r="D3306" s="12" t="str" cm="1">
        <f t="array" ref="D3306">_xlfn.SWITCH(WEEKDAY(C3306,2), 1, "Lundi", 2, "Mardi", 3, "Mercredi", 4, "Jeudi", 5, "Vendredi", 6, "Samedi", 7, "Dimanche", "Erreur")</f>
        <v>Dimanche</v>
      </c>
      <c r="E3306" s="2" t="s">
        <v>14</v>
      </c>
      <c r="F3306" s="2" t="s">
        <v>117</v>
      </c>
      <c r="G3306" s="2" t="s">
        <v>92</v>
      </c>
      <c r="H3306" s="4" t="s">
        <v>18</v>
      </c>
      <c r="I3306" s="5">
        <v>35</v>
      </c>
      <c r="J3306" s="6">
        <v>225</v>
      </c>
      <c r="K3306" s="7">
        <v>78750</v>
      </c>
      <c r="L3306" s="7">
        <v>27562.5</v>
      </c>
      <c r="M3306" s="8">
        <v>0.35</v>
      </c>
      <c r="N3306" s="2" t="s">
        <v>17</v>
      </c>
      <c r="O3306">
        <f t="shared" si="408"/>
        <v>2021</v>
      </c>
      <c r="P3306">
        <f t="shared" si="409"/>
        <v>1</v>
      </c>
      <c r="Q3306" t="str">
        <f t="shared" si="410"/>
        <v>janv</v>
      </c>
      <c r="R3306" t="str">
        <f t="shared" si="411"/>
        <v>West Virginia</v>
      </c>
      <c r="S3306" t="str">
        <f t="shared" si="412"/>
        <v>2021-01</v>
      </c>
      <c r="T3306">
        <f>IF(AND(COUNTIF(Calculs!$Q$2:$Q$12,$O3306)&gt;0,COUNTIF(Calculs!$S$2:$S$12,$E3306)&gt;0,COUNTIF(Calculs!$U$2:$U$12,$H3306)&gt;0),1,0)</f>
        <v>1</v>
      </c>
      <c r="U3306">
        <f t="shared" si="413"/>
        <v>78750</v>
      </c>
      <c r="V3306">
        <f t="shared" si="414"/>
        <v>225</v>
      </c>
      <c r="W3306">
        <f t="shared" si="415"/>
        <v>27562.5</v>
      </c>
    </row>
    <row r="3307" spans="1:23" ht="15.75" customHeight="1" x14ac:dyDescent="0.3">
      <c r="A3307" s="2" t="s">
        <v>13</v>
      </c>
      <c r="B3307" s="2">
        <v>1185732</v>
      </c>
      <c r="C3307" s="3">
        <v>44220</v>
      </c>
      <c r="D3307" s="12" t="str" cm="1">
        <f t="array" ref="D3307">_xlfn.SWITCH(WEEKDAY(C3307,2), 1, "Lundi", 2, "Mardi", 3, "Mercredi", 4, "Jeudi", 5, "Vendredi", 6, "Samedi", 7, "Dimanche", "Erreur")</f>
        <v>Dimanche</v>
      </c>
      <c r="E3307" s="2" t="s">
        <v>14</v>
      </c>
      <c r="F3307" s="2" t="s">
        <v>117</v>
      </c>
      <c r="G3307" s="2" t="s">
        <v>92</v>
      </c>
      <c r="H3307" s="4" t="s">
        <v>19</v>
      </c>
      <c r="I3307" s="5">
        <v>25.000000000000007</v>
      </c>
      <c r="J3307" s="6">
        <v>225</v>
      </c>
      <c r="K3307" s="7">
        <v>56250.000000000015</v>
      </c>
      <c r="L3307" s="7">
        <v>19687.500000000004</v>
      </c>
      <c r="M3307" s="8">
        <v>0.35</v>
      </c>
      <c r="N3307" s="2" t="s">
        <v>17</v>
      </c>
      <c r="O3307">
        <f t="shared" si="408"/>
        <v>2021</v>
      </c>
      <c r="P3307">
        <f t="shared" si="409"/>
        <v>1</v>
      </c>
      <c r="Q3307" t="str">
        <f t="shared" si="410"/>
        <v>janv</v>
      </c>
      <c r="R3307" t="str">
        <f t="shared" si="411"/>
        <v>West Virginia</v>
      </c>
      <c r="S3307" t="str">
        <f t="shared" si="412"/>
        <v>2021-01</v>
      </c>
      <c r="T3307">
        <f>IF(AND(COUNTIF(Calculs!$Q$2:$Q$12,$O3307)&gt;0,COUNTIF(Calculs!$S$2:$S$12,$E3307)&gt;0,COUNTIF(Calculs!$U$2:$U$12,$H3307)&gt;0),1,0)</f>
        <v>1</v>
      </c>
      <c r="U3307">
        <f t="shared" si="413"/>
        <v>56250.000000000015</v>
      </c>
      <c r="V3307">
        <f t="shared" si="414"/>
        <v>225</v>
      </c>
      <c r="W3307">
        <f t="shared" si="415"/>
        <v>19687.500000000004</v>
      </c>
    </row>
    <row r="3308" spans="1:23" ht="15.75" customHeight="1" x14ac:dyDescent="0.3">
      <c r="A3308" s="2" t="s">
        <v>13</v>
      </c>
      <c r="B3308" s="2">
        <v>1185732</v>
      </c>
      <c r="C3308" s="3">
        <v>44220</v>
      </c>
      <c r="D3308" s="12" t="str" cm="1">
        <f t="array" ref="D3308">_xlfn.SWITCH(WEEKDAY(C3308,2), 1, "Lundi", 2, "Mardi", 3, "Mercredi", 4, "Jeudi", 5, "Vendredi", 6, "Samedi", 7, "Dimanche", "Erreur")</f>
        <v>Dimanche</v>
      </c>
      <c r="E3308" s="2" t="s">
        <v>14</v>
      </c>
      <c r="F3308" s="2" t="s">
        <v>117</v>
      </c>
      <c r="G3308" s="2" t="s">
        <v>92</v>
      </c>
      <c r="H3308" s="4" t="s">
        <v>20</v>
      </c>
      <c r="I3308" s="5">
        <v>30</v>
      </c>
      <c r="J3308" s="6">
        <v>75</v>
      </c>
      <c r="K3308" s="7">
        <v>22500</v>
      </c>
      <c r="L3308" s="7">
        <v>7874.9999999999991</v>
      </c>
      <c r="M3308" s="8">
        <v>0.35</v>
      </c>
      <c r="N3308" s="2" t="s">
        <v>17</v>
      </c>
      <c r="O3308">
        <f t="shared" si="408"/>
        <v>2021</v>
      </c>
      <c r="P3308">
        <f t="shared" si="409"/>
        <v>1</v>
      </c>
      <c r="Q3308" t="str">
        <f t="shared" si="410"/>
        <v>janv</v>
      </c>
      <c r="R3308" t="str">
        <f t="shared" si="411"/>
        <v>West Virginia</v>
      </c>
      <c r="S3308" t="str">
        <f t="shared" si="412"/>
        <v>2021-01</v>
      </c>
      <c r="T3308">
        <f>IF(AND(COUNTIF(Calculs!$Q$2:$Q$12,$O3308)&gt;0,COUNTIF(Calculs!$S$2:$S$12,$E3308)&gt;0,COUNTIF(Calculs!$U$2:$U$12,$H3308)&gt;0),1,0)</f>
        <v>1</v>
      </c>
      <c r="U3308">
        <f t="shared" si="413"/>
        <v>22500</v>
      </c>
      <c r="V3308">
        <f t="shared" si="414"/>
        <v>75</v>
      </c>
      <c r="W3308">
        <f t="shared" si="415"/>
        <v>7874.9999999999991</v>
      </c>
    </row>
    <row r="3309" spans="1:23" ht="15.75" customHeight="1" x14ac:dyDescent="0.3">
      <c r="A3309" s="2" t="s">
        <v>13</v>
      </c>
      <c r="B3309" s="2">
        <v>1185732</v>
      </c>
      <c r="C3309" s="3">
        <v>44220</v>
      </c>
      <c r="D3309" s="12" t="str" cm="1">
        <f t="array" ref="D3309">_xlfn.SWITCH(WEEKDAY(C3309,2), 1, "Lundi", 2, "Mardi", 3, "Mercredi", 4, "Jeudi", 5, "Vendredi", 6, "Samedi", 7, "Dimanche", "Erreur")</f>
        <v>Dimanche</v>
      </c>
      <c r="E3309" s="2" t="s">
        <v>14</v>
      </c>
      <c r="F3309" s="2" t="s">
        <v>117</v>
      </c>
      <c r="G3309" s="2" t="s">
        <v>92</v>
      </c>
      <c r="H3309" s="4" t="s">
        <v>21</v>
      </c>
      <c r="I3309" s="5">
        <v>45</v>
      </c>
      <c r="J3309" s="6">
        <v>125</v>
      </c>
      <c r="K3309" s="7">
        <v>56250</v>
      </c>
      <c r="L3309" s="7">
        <v>16875</v>
      </c>
      <c r="M3309" s="8">
        <v>0.3</v>
      </c>
      <c r="N3309" s="2" t="s">
        <v>17</v>
      </c>
      <c r="O3309">
        <f t="shared" si="408"/>
        <v>2021</v>
      </c>
      <c r="P3309">
        <f t="shared" si="409"/>
        <v>1</v>
      </c>
      <c r="Q3309" t="str">
        <f t="shared" si="410"/>
        <v>janv</v>
      </c>
      <c r="R3309" t="str">
        <f t="shared" si="411"/>
        <v>West Virginia</v>
      </c>
      <c r="S3309" t="str">
        <f t="shared" si="412"/>
        <v>2021-01</v>
      </c>
      <c r="T3309">
        <f>IF(AND(COUNTIF(Calculs!$Q$2:$Q$12,$O3309)&gt;0,COUNTIF(Calculs!$S$2:$S$12,$E3309)&gt;0,COUNTIF(Calculs!$U$2:$U$12,$H3309)&gt;0),1,0)</f>
        <v>1</v>
      </c>
      <c r="U3309">
        <f t="shared" si="413"/>
        <v>56250</v>
      </c>
      <c r="V3309">
        <f t="shared" si="414"/>
        <v>125</v>
      </c>
      <c r="W3309">
        <f t="shared" si="415"/>
        <v>16875</v>
      </c>
    </row>
    <row r="3310" spans="1:23" ht="15.75" customHeight="1" x14ac:dyDescent="0.3">
      <c r="A3310" s="2" t="s">
        <v>13</v>
      </c>
      <c r="B3310" s="2">
        <v>1185732</v>
      </c>
      <c r="C3310" s="3">
        <v>44220</v>
      </c>
      <c r="D3310" s="12" t="str" cm="1">
        <f t="array" ref="D3310">_xlfn.SWITCH(WEEKDAY(C3310,2), 1, "Lundi", 2, "Mardi", 3, "Mercredi", 4, "Jeudi", 5, "Vendredi", 6, "Samedi", 7, "Dimanche", "Erreur")</f>
        <v>Dimanche</v>
      </c>
      <c r="E3310" s="2" t="s">
        <v>14</v>
      </c>
      <c r="F3310" s="2" t="s">
        <v>117</v>
      </c>
      <c r="G3310" s="2" t="s">
        <v>92</v>
      </c>
      <c r="H3310" s="4" t="s">
        <v>22</v>
      </c>
      <c r="I3310" s="5">
        <v>35</v>
      </c>
      <c r="J3310" s="6">
        <v>225</v>
      </c>
      <c r="K3310" s="7">
        <v>78750</v>
      </c>
      <c r="L3310" s="7">
        <v>23625</v>
      </c>
      <c r="M3310" s="8">
        <v>0.3</v>
      </c>
      <c r="N3310" s="2" t="s">
        <v>17</v>
      </c>
      <c r="O3310">
        <f t="shared" si="408"/>
        <v>2021</v>
      </c>
      <c r="P3310">
        <f t="shared" si="409"/>
        <v>1</v>
      </c>
      <c r="Q3310" t="str">
        <f t="shared" si="410"/>
        <v>janv</v>
      </c>
      <c r="R3310" t="str">
        <f t="shared" si="411"/>
        <v>West Virginia</v>
      </c>
      <c r="S3310" t="str">
        <f t="shared" si="412"/>
        <v>2021-01</v>
      </c>
      <c r="T3310">
        <f>IF(AND(COUNTIF(Calculs!$Q$2:$Q$12,$O3310)&gt;0,COUNTIF(Calculs!$S$2:$S$12,$E3310)&gt;0,COUNTIF(Calculs!$U$2:$U$12,$H3310)&gt;0),1,0)</f>
        <v>1</v>
      </c>
      <c r="U3310">
        <f t="shared" si="413"/>
        <v>78750</v>
      </c>
      <c r="V3310">
        <f t="shared" si="414"/>
        <v>225</v>
      </c>
      <c r="W3310">
        <f t="shared" si="415"/>
        <v>23625</v>
      </c>
    </row>
    <row r="3311" spans="1:23" ht="15.75" customHeight="1" x14ac:dyDescent="0.3">
      <c r="A3311" s="2" t="s">
        <v>13</v>
      </c>
      <c r="B3311" s="2">
        <v>1185732</v>
      </c>
      <c r="C3311" s="3">
        <v>44249</v>
      </c>
      <c r="D3311" s="12" t="str" cm="1">
        <f t="array" ref="D3311">_xlfn.SWITCH(WEEKDAY(C3311,2), 1, "Lundi", 2, "Mardi", 3, "Mercredi", 4, "Jeudi", 5, "Vendredi", 6, "Samedi", 7, "Dimanche", "Erreur")</f>
        <v>Lundi</v>
      </c>
      <c r="E3311" s="2" t="s">
        <v>14</v>
      </c>
      <c r="F3311" s="2" t="s">
        <v>117</v>
      </c>
      <c r="G3311" s="2" t="s">
        <v>92</v>
      </c>
      <c r="H3311" s="4" t="s">
        <v>16</v>
      </c>
      <c r="I3311" s="5">
        <v>35</v>
      </c>
      <c r="J3311" s="6">
        <v>475</v>
      </c>
      <c r="K3311" s="7">
        <v>166250</v>
      </c>
      <c r="L3311" s="7">
        <v>66500</v>
      </c>
      <c r="M3311" s="8">
        <v>0.4</v>
      </c>
      <c r="N3311" s="2" t="s">
        <v>17</v>
      </c>
      <c r="O3311">
        <f t="shared" si="408"/>
        <v>2021</v>
      </c>
      <c r="P3311">
        <f t="shared" si="409"/>
        <v>2</v>
      </c>
      <c r="Q3311" t="str">
        <f t="shared" si="410"/>
        <v>févr</v>
      </c>
      <c r="R3311" t="str">
        <f t="shared" si="411"/>
        <v>West Virginia</v>
      </c>
      <c r="S3311" t="str">
        <f t="shared" si="412"/>
        <v>2021-02</v>
      </c>
      <c r="T3311">
        <f>IF(AND(COUNTIF(Calculs!$Q$2:$Q$12,$O3311)&gt;0,COUNTIF(Calculs!$S$2:$S$12,$E3311)&gt;0,COUNTIF(Calculs!$U$2:$U$12,$H3311)&gt;0),1,0)</f>
        <v>1</v>
      </c>
      <c r="U3311">
        <f t="shared" si="413"/>
        <v>166250</v>
      </c>
      <c r="V3311">
        <f t="shared" si="414"/>
        <v>475</v>
      </c>
      <c r="W3311">
        <f t="shared" si="415"/>
        <v>66500</v>
      </c>
    </row>
    <row r="3312" spans="1:23" ht="15.75" customHeight="1" x14ac:dyDescent="0.3">
      <c r="A3312" s="2" t="s">
        <v>29</v>
      </c>
      <c r="B3312" s="2">
        <v>1185732</v>
      </c>
      <c r="C3312" s="3">
        <v>44249</v>
      </c>
      <c r="D3312" s="12" t="str" cm="1">
        <f t="array" ref="D3312">_xlfn.SWITCH(WEEKDAY(C3312,2), 1, "Lundi", 2, "Mardi", 3, "Mercredi", 4, "Jeudi", 5, "Vendredi", 6, "Samedi", 7, "Dimanche", "Erreur")</f>
        <v>Lundi</v>
      </c>
      <c r="E3312" s="2" t="s">
        <v>14</v>
      </c>
      <c r="F3312" s="2" t="s">
        <v>117</v>
      </c>
      <c r="G3312" s="2" t="s">
        <v>92</v>
      </c>
      <c r="H3312" s="4" t="s">
        <v>18</v>
      </c>
      <c r="I3312" s="5">
        <v>35</v>
      </c>
      <c r="J3312" s="6">
        <v>125</v>
      </c>
      <c r="K3312" s="7">
        <v>43750</v>
      </c>
      <c r="L3312" s="7">
        <v>15312.499999999998</v>
      </c>
      <c r="M3312" s="8">
        <v>0.35</v>
      </c>
      <c r="N3312" s="2" t="s">
        <v>17</v>
      </c>
      <c r="O3312">
        <f t="shared" si="408"/>
        <v>2021</v>
      </c>
      <c r="P3312">
        <f t="shared" si="409"/>
        <v>2</v>
      </c>
      <c r="Q3312" t="str">
        <f t="shared" si="410"/>
        <v>févr</v>
      </c>
      <c r="R3312" t="str">
        <f t="shared" si="411"/>
        <v>West Virginia</v>
      </c>
      <c r="S3312" t="str">
        <f t="shared" si="412"/>
        <v>2021-02</v>
      </c>
      <c r="T3312">
        <f>IF(AND(COUNTIF(Calculs!$Q$2:$Q$12,$O3312)&gt;0,COUNTIF(Calculs!$S$2:$S$12,$E3312)&gt;0,COUNTIF(Calculs!$U$2:$U$12,$H3312)&gt;0),1,0)</f>
        <v>1</v>
      </c>
      <c r="U3312">
        <f t="shared" si="413"/>
        <v>43750</v>
      </c>
      <c r="V3312">
        <f t="shared" si="414"/>
        <v>125</v>
      </c>
      <c r="W3312">
        <f t="shared" si="415"/>
        <v>15312.499999999998</v>
      </c>
    </row>
    <row r="3313" spans="1:23" ht="15.75" customHeight="1" x14ac:dyDescent="0.3">
      <c r="A3313" s="2" t="s">
        <v>29</v>
      </c>
      <c r="B3313" s="2">
        <v>1185732</v>
      </c>
      <c r="C3313" s="3">
        <v>44249</v>
      </c>
      <c r="D3313" s="12" t="str" cm="1">
        <f t="array" ref="D3313">_xlfn.SWITCH(WEEKDAY(C3313,2), 1, "Lundi", 2, "Mardi", 3, "Mercredi", 4, "Jeudi", 5, "Vendredi", 6, "Samedi", 7, "Dimanche", "Erreur")</f>
        <v>Lundi</v>
      </c>
      <c r="E3313" s="2" t="s">
        <v>14</v>
      </c>
      <c r="F3313" s="2" t="s">
        <v>117</v>
      </c>
      <c r="G3313" s="2" t="s">
        <v>92</v>
      </c>
      <c r="H3313" s="4" t="s">
        <v>19</v>
      </c>
      <c r="I3313" s="5">
        <v>25.000000000000007</v>
      </c>
      <c r="J3313" s="6">
        <v>175</v>
      </c>
      <c r="K3313" s="7">
        <v>43750.000000000015</v>
      </c>
      <c r="L3313" s="7">
        <v>15312.500000000004</v>
      </c>
      <c r="M3313" s="8">
        <v>0.35</v>
      </c>
      <c r="N3313" s="2" t="s">
        <v>17</v>
      </c>
      <c r="O3313">
        <f t="shared" si="408"/>
        <v>2021</v>
      </c>
      <c r="P3313">
        <f t="shared" si="409"/>
        <v>2</v>
      </c>
      <c r="Q3313" t="str">
        <f t="shared" si="410"/>
        <v>févr</v>
      </c>
      <c r="R3313" t="str">
        <f t="shared" si="411"/>
        <v>West Virginia</v>
      </c>
      <c r="S3313" t="str">
        <f t="shared" si="412"/>
        <v>2021-02</v>
      </c>
      <c r="T3313">
        <f>IF(AND(COUNTIF(Calculs!$Q$2:$Q$12,$O3313)&gt;0,COUNTIF(Calculs!$S$2:$S$12,$E3313)&gt;0,COUNTIF(Calculs!$U$2:$U$12,$H3313)&gt;0),1,0)</f>
        <v>1</v>
      </c>
      <c r="U3313">
        <f t="shared" si="413"/>
        <v>43750.000000000015</v>
      </c>
      <c r="V3313">
        <f t="shared" si="414"/>
        <v>175</v>
      </c>
      <c r="W3313">
        <f t="shared" si="415"/>
        <v>15312.500000000004</v>
      </c>
    </row>
    <row r="3314" spans="1:23" ht="15.75" customHeight="1" x14ac:dyDescent="0.3">
      <c r="A3314" s="2" t="s">
        <v>29</v>
      </c>
      <c r="B3314" s="2">
        <v>1185732</v>
      </c>
      <c r="C3314" s="3">
        <v>44249</v>
      </c>
      <c r="D3314" s="12" t="str" cm="1">
        <f t="array" ref="D3314">_xlfn.SWITCH(WEEKDAY(C3314,2), 1, "Lundi", 2, "Mardi", 3, "Mercredi", 4, "Jeudi", 5, "Vendredi", 6, "Samedi", 7, "Dimanche", "Erreur")</f>
        <v>Lundi</v>
      </c>
      <c r="E3314" s="2" t="s">
        <v>14</v>
      </c>
      <c r="F3314" s="2" t="s">
        <v>118</v>
      </c>
      <c r="G3314" s="2" t="s">
        <v>119</v>
      </c>
      <c r="H3314" s="4" t="s">
        <v>20</v>
      </c>
      <c r="I3314" s="5">
        <v>30</v>
      </c>
      <c r="J3314" s="6">
        <v>50</v>
      </c>
      <c r="K3314" s="7">
        <v>15000</v>
      </c>
      <c r="L3314" s="7">
        <v>5250</v>
      </c>
      <c r="M3314" s="8">
        <v>0.35</v>
      </c>
      <c r="N3314" s="2" t="s">
        <v>17</v>
      </c>
      <c r="O3314">
        <f t="shared" si="408"/>
        <v>2021</v>
      </c>
      <c r="P3314">
        <f t="shared" si="409"/>
        <v>2</v>
      </c>
      <c r="Q3314" t="str">
        <f t="shared" si="410"/>
        <v>févr</v>
      </c>
      <c r="R3314" t="str">
        <f t="shared" si="411"/>
        <v>Maryland</v>
      </c>
      <c r="S3314" t="str">
        <f t="shared" si="412"/>
        <v>2021-02</v>
      </c>
      <c r="T3314">
        <f>IF(AND(COUNTIF(Calculs!$Q$2:$Q$12,$O3314)&gt;0,COUNTIF(Calculs!$S$2:$S$12,$E3314)&gt;0,COUNTIF(Calculs!$U$2:$U$12,$H3314)&gt;0),1,0)</f>
        <v>1</v>
      </c>
      <c r="U3314">
        <f t="shared" si="413"/>
        <v>15000</v>
      </c>
      <c r="V3314">
        <f t="shared" si="414"/>
        <v>50</v>
      </c>
      <c r="W3314">
        <f t="shared" si="415"/>
        <v>5250</v>
      </c>
    </row>
    <row r="3315" spans="1:23" ht="15.75" customHeight="1" x14ac:dyDescent="0.3">
      <c r="A3315" s="2" t="s">
        <v>29</v>
      </c>
      <c r="B3315" s="2">
        <v>1185732</v>
      </c>
      <c r="C3315" s="3">
        <v>44249</v>
      </c>
      <c r="D3315" s="12" t="str" cm="1">
        <f t="array" ref="D3315">_xlfn.SWITCH(WEEKDAY(C3315,2), 1, "Lundi", 2, "Mardi", 3, "Mercredi", 4, "Jeudi", 5, "Vendredi", 6, "Samedi", 7, "Dimanche", "Erreur")</f>
        <v>Lundi</v>
      </c>
      <c r="E3315" s="2" t="s">
        <v>14</v>
      </c>
      <c r="F3315" s="2" t="s">
        <v>118</v>
      </c>
      <c r="G3315" s="2" t="s">
        <v>119</v>
      </c>
      <c r="H3315" s="4" t="s">
        <v>21</v>
      </c>
      <c r="I3315" s="5">
        <v>45</v>
      </c>
      <c r="J3315" s="6">
        <v>125</v>
      </c>
      <c r="K3315" s="7">
        <v>56250</v>
      </c>
      <c r="L3315" s="7">
        <v>16875</v>
      </c>
      <c r="M3315" s="8">
        <v>0.3</v>
      </c>
      <c r="N3315" s="2" t="s">
        <v>17</v>
      </c>
      <c r="O3315">
        <f t="shared" si="408"/>
        <v>2021</v>
      </c>
      <c r="P3315">
        <f t="shared" si="409"/>
        <v>2</v>
      </c>
      <c r="Q3315" t="str">
        <f t="shared" si="410"/>
        <v>févr</v>
      </c>
      <c r="R3315" t="str">
        <f t="shared" si="411"/>
        <v>Maryland</v>
      </c>
      <c r="S3315" t="str">
        <f t="shared" si="412"/>
        <v>2021-02</v>
      </c>
      <c r="T3315">
        <f>IF(AND(COUNTIF(Calculs!$Q$2:$Q$12,$O3315)&gt;0,COUNTIF(Calculs!$S$2:$S$12,$E3315)&gt;0,COUNTIF(Calculs!$U$2:$U$12,$H3315)&gt;0),1,0)</f>
        <v>1</v>
      </c>
      <c r="U3315">
        <f t="shared" si="413"/>
        <v>56250</v>
      </c>
      <c r="V3315">
        <f t="shared" si="414"/>
        <v>125</v>
      </c>
      <c r="W3315">
        <f t="shared" si="415"/>
        <v>16875</v>
      </c>
    </row>
    <row r="3316" spans="1:23" ht="15.75" customHeight="1" x14ac:dyDescent="0.3">
      <c r="A3316" s="2" t="s">
        <v>29</v>
      </c>
      <c r="B3316" s="2">
        <v>1185732</v>
      </c>
      <c r="C3316" s="3">
        <v>44249</v>
      </c>
      <c r="D3316" s="12" t="str" cm="1">
        <f t="array" ref="D3316">_xlfn.SWITCH(WEEKDAY(C3316,2), 1, "Lundi", 2, "Mardi", 3, "Mercredi", 4, "Jeudi", 5, "Vendredi", 6, "Samedi", 7, "Dimanche", "Erreur")</f>
        <v>Lundi</v>
      </c>
      <c r="E3316" s="2" t="s">
        <v>14</v>
      </c>
      <c r="F3316" s="2" t="s">
        <v>118</v>
      </c>
      <c r="G3316" s="2" t="s">
        <v>119</v>
      </c>
      <c r="H3316" s="4" t="s">
        <v>22</v>
      </c>
      <c r="I3316" s="5">
        <v>35</v>
      </c>
      <c r="J3316" s="6">
        <v>225</v>
      </c>
      <c r="K3316" s="7">
        <v>78750</v>
      </c>
      <c r="L3316" s="7">
        <v>23625</v>
      </c>
      <c r="M3316" s="8">
        <v>0.3</v>
      </c>
      <c r="N3316" s="2" t="s">
        <v>17</v>
      </c>
      <c r="O3316">
        <f t="shared" si="408"/>
        <v>2021</v>
      </c>
      <c r="P3316">
        <f t="shared" si="409"/>
        <v>2</v>
      </c>
      <c r="Q3316" t="str">
        <f t="shared" si="410"/>
        <v>févr</v>
      </c>
      <c r="R3316" t="str">
        <f t="shared" si="411"/>
        <v>Maryland</v>
      </c>
      <c r="S3316" t="str">
        <f t="shared" si="412"/>
        <v>2021-02</v>
      </c>
      <c r="T3316">
        <f>IF(AND(COUNTIF(Calculs!$Q$2:$Q$12,$O3316)&gt;0,COUNTIF(Calculs!$S$2:$S$12,$E3316)&gt;0,COUNTIF(Calculs!$U$2:$U$12,$H3316)&gt;0),1,0)</f>
        <v>1</v>
      </c>
      <c r="U3316">
        <f t="shared" si="413"/>
        <v>78750</v>
      </c>
      <c r="V3316">
        <f t="shared" si="414"/>
        <v>225</v>
      </c>
      <c r="W3316">
        <f t="shared" si="415"/>
        <v>23625</v>
      </c>
    </row>
    <row r="3317" spans="1:23" ht="15.75" customHeight="1" x14ac:dyDescent="0.3">
      <c r="A3317" s="2" t="s">
        <v>29</v>
      </c>
      <c r="B3317" s="2">
        <v>1185732</v>
      </c>
      <c r="C3317" s="3">
        <v>44275</v>
      </c>
      <c r="D3317" s="12" t="str" cm="1">
        <f t="array" ref="D3317">_xlfn.SWITCH(WEEKDAY(C3317,2), 1, "Lundi", 2, "Mardi", 3, "Mercredi", 4, "Jeudi", 5, "Vendredi", 6, "Samedi", 7, "Dimanche", "Erreur")</f>
        <v>Samedi</v>
      </c>
      <c r="E3317" s="2" t="s">
        <v>14</v>
      </c>
      <c r="F3317" s="2" t="s">
        <v>118</v>
      </c>
      <c r="G3317" s="2" t="s">
        <v>119</v>
      </c>
      <c r="H3317" s="4" t="s">
        <v>16</v>
      </c>
      <c r="I3317" s="5">
        <v>35</v>
      </c>
      <c r="J3317" s="6">
        <v>445</v>
      </c>
      <c r="K3317" s="7">
        <v>155750</v>
      </c>
      <c r="L3317" s="7">
        <v>62300</v>
      </c>
      <c r="M3317" s="8">
        <v>0.4</v>
      </c>
      <c r="N3317" s="2" t="s">
        <v>17</v>
      </c>
      <c r="O3317">
        <f t="shared" si="408"/>
        <v>2021</v>
      </c>
      <c r="P3317">
        <f t="shared" si="409"/>
        <v>3</v>
      </c>
      <c r="Q3317" t="str">
        <f t="shared" si="410"/>
        <v>mars</v>
      </c>
      <c r="R3317" t="str">
        <f t="shared" si="411"/>
        <v>Maryland</v>
      </c>
      <c r="S3317" t="str">
        <f t="shared" si="412"/>
        <v>2021-03</v>
      </c>
      <c r="T3317">
        <f>IF(AND(COUNTIF(Calculs!$Q$2:$Q$12,$O3317)&gt;0,COUNTIF(Calculs!$S$2:$S$12,$E3317)&gt;0,COUNTIF(Calculs!$U$2:$U$12,$H3317)&gt;0),1,0)</f>
        <v>1</v>
      </c>
      <c r="U3317">
        <f t="shared" si="413"/>
        <v>155750</v>
      </c>
      <c r="V3317">
        <f t="shared" si="414"/>
        <v>445</v>
      </c>
      <c r="W3317">
        <f t="shared" si="415"/>
        <v>62300</v>
      </c>
    </row>
    <row r="3318" spans="1:23" ht="15.75" customHeight="1" x14ac:dyDescent="0.3">
      <c r="A3318" s="2" t="s">
        <v>29</v>
      </c>
      <c r="B3318" s="2">
        <v>1185732</v>
      </c>
      <c r="C3318" s="3">
        <v>44275</v>
      </c>
      <c r="D3318" s="12" t="str" cm="1">
        <f t="array" ref="D3318">_xlfn.SWITCH(WEEKDAY(C3318,2), 1, "Lundi", 2, "Mardi", 3, "Mercredi", 4, "Jeudi", 5, "Vendredi", 6, "Samedi", 7, "Dimanche", "Erreur")</f>
        <v>Samedi</v>
      </c>
      <c r="E3318" s="2" t="s">
        <v>14</v>
      </c>
      <c r="F3318" s="2" t="s">
        <v>118</v>
      </c>
      <c r="G3318" s="2" t="s">
        <v>119</v>
      </c>
      <c r="H3318" s="4" t="s">
        <v>18</v>
      </c>
      <c r="I3318" s="5">
        <v>35</v>
      </c>
      <c r="J3318" s="6">
        <v>150</v>
      </c>
      <c r="K3318" s="7">
        <v>52500</v>
      </c>
      <c r="L3318" s="7">
        <v>18375</v>
      </c>
      <c r="M3318" s="8">
        <v>0.35</v>
      </c>
      <c r="N3318" s="2" t="s">
        <v>17</v>
      </c>
      <c r="O3318">
        <f t="shared" si="408"/>
        <v>2021</v>
      </c>
      <c r="P3318">
        <f t="shared" si="409"/>
        <v>3</v>
      </c>
      <c r="Q3318" t="str">
        <f t="shared" si="410"/>
        <v>mars</v>
      </c>
      <c r="R3318" t="str">
        <f t="shared" si="411"/>
        <v>Maryland</v>
      </c>
      <c r="S3318" t="str">
        <f t="shared" si="412"/>
        <v>2021-03</v>
      </c>
      <c r="T3318">
        <f>IF(AND(COUNTIF(Calculs!$Q$2:$Q$12,$O3318)&gt;0,COUNTIF(Calculs!$S$2:$S$12,$E3318)&gt;0,COUNTIF(Calculs!$U$2:$U$12,$H3318)&gt;0),1,0)</f>
        <v>1</v>
      </c>
      <c r="U3318">
        <f t="shared" si="413"/>
        <v>52500</v>
      </c>
      <c r="V3318">
        <f t="shared" si="414"/>
        <v>150</v>
      </c>
      <c r="W3318">
        <f t="shared" si="415"/>
        <v>18375</v>
      </c>
    </row>
    <row r="3319" spans="1:23" ht="15.75" customHeight="1" x14ac:dyDescent="0.3">
      <c r="A3319" s="2" t="s">
        <v>29</v>
      </c>
      <c r="B3319" s="2">
        <v>1185732</v>
      </c>
      <c r="C3319" s="3">
        <v>44275</v>
      </c>
      <c r="D3319" s="12" t="str" cm="1">
        <f t="array" ref="D3319">_xlfn.SWITCH(WEEKDAY(C3319,2), 1, "Lundi", 2, "Mardi", 3, "Mercredi", 4, "Jeudi", 5, "Vendredi", 6, "Samedi", 7, "Dimanche", "Erreur")</f>
        <v>Samedi</v>
      </c>
      <c r="E3319" s="2" t="s">
        <v>14</v>
      </c>
      <c r="F3319" s="2" t="s">
        <v>118</v>
      </c>
      <c r="G3319" s="2" t="s">
        <v>119</v>
      </c>
      <c r="H3319" s="4" t="s">
        <v>19</v>
      </c>
      <c r="I3319" s="5">
        <v>25.000000000000007</v>
      </c>
      <c r="J3319" s="6">
        <v>175</v>
      </c>
      <c r="K3319" s="7">
        <v>43750.000000000015</v>
      </c>
      <c r="L3319" s="7">
        <v>15312.500000000004</v>
      </c>
      <c r="M3319" s="8">
        <v>0.35</v>
      </c>
      <c r="N3319" s="2" t="s">
        <v>17</v>
      </c>
      <c r="O3319">
        <f t="shared" si="408"/>
        <v>2021</v>
      </c>
      <c r="P3319">
        <f t="shared" si="409"/>
        <v>3</v>
      </c>
      <c r="Q3319" t="str">
        <f t="shared" si="410"/>
        <v>mars</v>
      </c>
      <c r="R3319" t="str">
        <f t="shared" si="411"/>
        <v>Maryland</v>
      </c>
      <c r="S3319" t="str">
        <f t="shared" si="412"/>
        <v>2021-03</v>
      </c>
      <c r="T3319">
        <f>IF(AND(COUNTIF(Calculs!$Q$2:$Q$12,$O3319)&gt;0,COUNTIF(Calculs!$S$2:$S$12,$E3319)&gt;0,COUNTIF(Calculs!$U$2:$U$12,$H3319)&gt;0),1,0)</f>
        <v>1</v>
      </c>
      <c r="U3319">
        <f t="shared" si="413"/>
        <v>43750.000000000015</v>
      </c>
      <c r="V3319">
        <f t="shared" si="414"/>
        <v>175</v>
      </c>
      <c r="W3319">
        <f t="shared" si="415"/>
        <v>15312.500000000004</v>
      </c>
    </row>
    <row r="3320" spans="1:23" ht="15.75" customHeight="1" x14ac:dyDescent="0.3">
      <c r="A3320" s="2" t="s">
        <v>29</v>
      </c>
      <c r="B3320" s="2">
        <v>1185732</v>
      </c>
      <c r="C3320" s="3">
        <v>44275</v>
      </c>
      <c r="D3320" s="12" t="str" cm="1">
        <f t="array" ref="D3320">_xlfn.SWITCH(WEEKDAY(C3320,2), 1, "Lundi", 2, "Mardi", 3, "Mercredi", 4, "Jeudi", 5, "Vendredi", 6, "Samedi", 7, "Dimanche", "Erreur")</f>
        <v>Samedi</v>
      </c>
      <c r="E3320" s="2" t="s">
        <v>14</v>
      </c>
      <c r="F3320" s="2" t="s">
        <v>118</v>
      </c>
      <c r="G3320" s="2" t="s">
        <v>119</v>
      </c>
      <c r="H3320" s="4" t="s">
        <v>20</v>
      </c>
      <c r="I3320" s="5">
        <v>30</v>
      </c>
      <c r="J3320" s="6">
        <v>25</v>
      </c>
      <c r="K3320" s="7">
        <v>7500</v>
      </c>
      <c r="L3320" s="7">
        <v>2625</v>
      </c>
      <c r="M3320" s="8">
        <v>0.35</v>
      </c>
      <c r="N3320" s="2" t="s">
        <v>17</v>
      </c>
      <c r="O3320">
        <f t="shared" si="408"/>
        <v>2021</v>
      </c>
      <c r="P3320">
        <f t="shared" si="409"/>
        <v>3</v>
      </c>
      <c r="Q3320" t="str">
        <f t="shared" si="410"/>
        <v>mars</v>
      </c>
      <c r="R3320" t="str">
        <f t="shared" si="411"/>
        <v>Maryland</v>
      </c>
      <c r="S3320" t="str">
        <f t="shared" si="412"/>
        <v>2021-03</v>
      </c>
      <c r="T3320">
        <f>IF(AND(COUNTIF(Calculs!$Q$2:$Q$12,$O3320)&gt;0,COUNTIF(Calculs!$S$2:$S$12,$E3320)&gt;0,COUNTIF(Calculs!$U$2:$U$12,$H3320)&gt;0),1,0)</f>
        <v>1</v>
      </c>
      <c r="U3320">
        <f t="shared" si="413"/>
        <v>7500</v>
      </c>
      <c r="V3320">
        <f t="shared" si="414"/>
        <v>25</v>
      </c>
      <c r="W3320">
        <f t="shared" si="415"/>
        <v>2625</v>
      </c>
    </row>
    <row r="3321" spans="1:23" ht="15.75" customHeight="1" x14ac:dyDescent="0.3">
      <c r="A3321" s="2" t="s">
        <v>29</v>
      </c>
      <c r="B3321" s="2">
        <v>1185732</v>
      </c>
      <c r="C3321" s="3">
        <v>44275</v>
      </c>
      <c r="D3321" s="12" t="str" cm="1">
        <f t="array" ref="D3321">_xlfn.SWITCH(WEEKDAY(C3321,2), 1, "Lundi", 2, "Mardi", 3, "Mercredi", 4, "Jeudi", 5, "Vendredi", 6, "Samedi", 7, "Dimanche", "Erreur")</f>
        <v>Samedi</v>
      </c>
      <c r="E3321" s="2" t="s">
        <v>14</v>
      </c>
      <c r="F3321" s="2" t="s">
        <v>118</v>
      </c>
      <c r="G3321" s="2" t="s">
        <v>119</v>
      </c>
      <c r="H3321" s="4" t="s">
        <v>21</v>
      </c>
      <c r="I3321" s="5">
        <v>45</v>
      </c>
      <c r="J3321" s="6">
        <v>75</v>
      </c>
      <c r="K3321" s="7">
        <v>33750</v>
      </c>
      <c r="L3321" s="7">
        <v>10125</v>
      </c>
      <c r="M3321" s="8">
        <v>0.3</v>
      </c>
      <c r="N3321" s="2" t="s">
        <v>17</v>
      </c>
      <c r="O3321">
        <f t="shared" si="408"/>
        <v>2021</v>
      </c>
      <c r="P3321">
        <f t="shared" si="409"/>
        <v>3</v>
      </c>
      <c r="Q3321" t="str">
        <f t="shared" si="410"/>
        <v>mars</v>
      </c>
      <c r="R3321" t="str">
        <f t="shared" si="411"/>
        <v>Maryland</v>
      </c>
      <c r="S3321" t="str">
        <f t="shared" si="412"/>
        <v>2021-03</v>
      </c>
      <c r="T3321">
        <f>IF(AND(COUNTIF(Calculs!$Q$2:$Q$12,$O3321)&gt;0,COUNTIF(Calculs!$S$2:$S$12,$E3321)&gt;0,COUNTIF(Calculs!$U$2:$U$12,$H3321)&gt;0),1,0)</f>
        <v>1</v>
      </c>
      <c r="U3321">
        <f t="shared" si="413"/>
        <v>33750</v>
      </c>
      <c r="V3321">
        <f t="shared" si="414"/>
        <v>75</v>
      </c>
      <c r="W3321">
        <f t="shared" si="415"/>
        <v>10125</v>
      </c>
    </row>
    <row r="3322" spans="1:23" ht="15.75" customHeight="1" x14ac:dyDescent="0.3">
      <c r="A3322" s="2" t="s">
        <v>29</v>
      </c>
      <c r="B3322" s="2">
        <v>1185732</v>
      </c>
      <c r="C3322" s="3">
        <v>44275</v>
      </c>
      <c r="D3322" s="12" t="str" cm="1">
        <f t="array" ref="D3322">_xlfn.SWITCH(WEEKDAY(C3322,2), 1, "Lundi", 2, "Mardi", 3, "Mercredi", 4, "Jeudi", 5, "Vendredi", 6, "Samedi", 7, "Dimanche", "Erreur")</f>
        <v>Samedi</v>
      </c>
      <c r="E3322" s="2" t="s">
        <v>14</v>
      </c>
      <c r="F3322" s="2" t="s">
        <v>118</v>
      </c>
      <c r="G3322" s="2" t="s">
        <v>119</v>
      </c>
      <c r="H3322" s="4" t="s">
        <v>22</v>
      </c>
      <c r="I3322" s="5">
        <v>35</v>
      </c>
      <c r="J3322" s="6">
        <v>175</v>
      </c>
      <c r="K3322" s="7">
        <v>61250</v>
      </c>
      <c r="L3322" s="7">
        <v>18375</v>
      </c>
      <c r="M3322" s="8">
        <v>0.3</v>
      </c>
      <c r="N3322" s="2" t="s">
        <v>17</v>
      </c>
      <c r="O3322">
        <f t="shared" si="408"/>
        <v>2021</v>
      </c>
      <c r="P3322">
        <f t="shared" si="409"/>
        <v>3</v>
      </c>
      <c r="Q3322" t="str">
        <f t="shared" si="410"/>
        <v>mars</v>
      </c>
      <c r="R3322" t="str">
        <f t="shared" si="411"/>
        <v>Maryland</v>
      </c>
      <c r="S3322" t="str">
        <f t="shared" si="412"/>
        <v>2021-03</v>
      </c>
      <c r="T3322">
        <f>IF(AND(COUNTIF(Calculs!$Q$2:$Q$12,$O3322)&gt;0,COUNTIF(Calculs!$S$2:$S$12,$E3322)&gt;0,COUNTIF(Calculs!$U$2:$U$12,$H3322)&gt;0),1,0)</f>
        <v>1</v>
      </c>
      <c r="U3322">
        <f t="shared" si="413"/>
        <v>61250</v>
      </c>
      <c r="V3322">
        <f t="shared" si="414"/>
        <v>175</v>
      </c>
      <c r="W3322">
        <f t="shared" si="415"/>
        <v>18375</v>
      </c>
    </row>
    <row r="3323" spans="1:23" ht="15.75" customHeight="1" x14ac:dyDescent="0.3">
      <c r="A3323" s="2" t="s">
        <v>29</v>
      </c>
      <c r="B3323" s="2">
        <v>1185732</v>
      </c>
      <c r="C3323" s="3">
        <v>44307</v>
      </c>
      <c r="D3323" s="12" t="str" cm="1">
        <f t="array" ref="D3323">_xlfn.SWITCH(WEEKDAY(C3323,2), 1, "Lundi", 2, "Mardi", 3, "Mercredi", 4, "Jeudi", 5, "Vendredi", 6, "Samedi", 7, "Dimanche", "Erreur")</f>
        <v>Mercredi</v>
      </c>
      <c r="E3323" s="2" t="s">
        <v>14</v>
      </c>
      <c r="F3323" s="2" t="s">
        <v>118</v>
      </c>
      <c r="G3323" s="2" t="s">
        <v>119</v>
      </c>
      <c r="H3323" s="4" t="s">
        <v>16</v>
      </c>
      <c r="I3323" s="5">
        <v>35</v>
      </c>
      <c r="J3323" s="6">
        <v>425</v>
      </c>
      <c r="K3323" s="7">
        <v>148750</v>
      </c>
      <c r="L3323" s="7">
        <v>59500</v>
      </c>
      <c r="M3323" s="8">
        <v>0.4</v>
      </c>
      <c r="N3323" s="2" t="s">
        <v>17</v>
      </c>
      <c r="O3323">
        <f t="shared" si="408"/>
        <v>2021</v>
      </c>
      <c r="P3323">
        <f t="shared" si="409"/>
        <v>4</v>
      </c>
      <c r="Q3323" t="str">
        <f t="shared" si="410"/>
        <v>avr</v>
      </c>
      <c r="R3323" t="str">
        <f t="shared" si="411"/>
        <v>Maryland</v>
      </c>
      <c r="S3323" t="str">
        <f t="shared" si="412"/>
        <v>2021-04</v>
      </c>
      <c r="T3323">
        <f>IF(AND(COUNTIF(Calculs!$Q$2:$Q$12,$O3323)&gt;0,COUNTIF(Calculs!$S$2:$S$12,$E3323)&gt;0,COUNTIF(Calculs!$U$2:$U$12,$H3323)&gt;0),1,0)</f>
        <v>1</v>
      </c>
      <c r="U3323">
        <f t="shared" si="413"/>
        <v>148750</v>
      </c>
      <c r="V3323">
        <f t="shared" si="414"/>
        <v>425</v>
      </c>
      <c r="W3323">
        <f t="shared" si="415"/>
        <v>59500</v>
      </c>
    </row>
    <row r="3324" spans="1:23" ht="15.75" customHeight="1" x14ac:dyDescent="0.3">
      <c r="A3324" s="2" t="s">
        <v>29</v>
      </c>
      <c r="B3324" s="2">
        <v>1185732</v>
      </c>
      <c r="C3324" s="3">
        <v>44307</v>
      </c>
      <c r="D3324" s="12" t="str" cm="1">
        <f t="array" ref="D3324">_xlfn.SWITCH(WEEKDAY(C3324,2), 1, "Lundi", 2, "Mardi", 3, "Mercredi", 4, "Jeudi", 5, "Vendredi", 6, "Samedi", 7, "Dimanche", "Erreur")</f>
        <v>Mercredi</v>
      </c>
      <c r="E3324" s="2" t="s">
        <v>14</v>
      </c>
      <c r="F3324" s="2" t="s">
        <v>118</v>
      </c>
      <c r="G3324" s="2" t="s">
        <v>119</v>
      </c>
      <c r="H3324" s="4" t="s">
        <v>18</v>
      </c>
      <c r="I3324" s="5">
        <v>35</v>
      </c>
      <c r="J3324" s="6">
        <v>125</v>
      </c>
      <c r="K3324" s="7">
        <v>43750</v>
      </c>
      <c r="L3324" s="7">
        <v>15312.499999999998</v>
      </c>
      <c r="M3324" s="8">
        <v>0.35</v>
      </c>
      <c r="N3324" s="2" t="s">
        <v>17</v>
      </c>
      <c r="O3324">
        <f t="shared" si="408"/>
        <v>2021</v>
      </c>
      <c r="P3324">
        <f t="shared" si="409"/>
        <v>4</v>
      </c>
      <c r="Q3324" t="str">
        <f t="shared" si="410"/>
        <v>avr</v>
      </c>
      <c r="R3324" t="str">
        <f t="shared" si="411"/>
        <v>Maryland</v>
      </c>
      <c r="S3324" t="str">
        <f t="shared" si="412"/>
        <v>2021-04</v>
      </c>
      <c r="T3324">
        <f>IF(AND(COUNTIF(Calculs!$Q$2:$Q$12,$O3324)&gt;0,COUNTIF(Calculs!$S$2:$S$12,$E3324)&gt;0,COUNTIF(Calculs!$U$2:$U$12,$H3324)&gt;0),1,0)</f>
        <v>1</v>
      </c>
      <c r="U3324">
        <f t="shared" si="413"/>
        <v>43750</v>
      </c>
      <c r="V3324">
        <f t="shared" si="414"/>
        <v>125</v>
      </c>
      <c r="W3324">
        <f t="shared" si="415"/>
        <v>15312.499999999998</v>
      </c>
    </row>
    <row r="3325" spans="1:23" ht="15.75" customHeight="1" x14ac:dyDescent="0.3">
      <c r="A3325" s="2" t="s">
        <v>29</v>
      </c>
      <c r="B3325" s="2">
        <v>1185732</v>
      </c>
      <c r="C3325" s="3">
        <v>44307</v>
      </c>
      <c r="D3325" s="12" t="str" cm="1">
        <f t="array" ref="D3325">_xlfn.SWITCH(WEEKDAY(C3325,2), 1, "Lundi", 2, "Mardi", 3, "Mercredi", 4, "Jeudi", 5, "Vendredi", 6, "Samedi", 7, "Dimanche", "Erreur")</f>
        <v>Mercredi</v>
      </c>
      <c r="E3325" s="2" t="s">
        <v>14</v>
      </c>
      <c r="F3325" s="2" t="s">
        <v>118</v>
      </c>
      <c r="G3325" s="2" t="s">
        <v>119</v>
      </c>
      <c r="H3325" s="4" t="s">
        <v>19</v>
      </c>
      <c r="I3325" s="5">
        <v>25.000000000000007</v>
      </c>
      <c r="J3325" s="6">
        <v>125</v>
      </c>
      <c r="K3325" s="7">
        <v>31250.000000000007</v>
      </c>
      <c r="L3325" s="7">
        <v>10937.500000000002</v>
      </c>
      <c r="M3325" s="8">
        <v>0.35</v>
      </c>
      <c r="N3325" s="2" t="s">
        <v>17</v>
      </c>
      <c r="O3325">
        <f t="shared" si="408"/>
        <v>2021</v>
      </c>
      <c r="P3325">
        <f t="shared" si="409"/>
        <v>4</v>
      </c>
      <c r="Q3325" t="str">
        <f t="shared" si="410"/>
        <v>avr</v>
      </c>
      <c r="R3325" t="str">
        <f t="shared" si="411"/>
        <v>Maryland</v>
      </c>
      <c r="S3325" t="str">
        <f t="shared" si="412"/>
        <v>2021-04</v>
      </c>
      <c r="T3325">
        <f>IF(AND(COUNTIF(Calculs!$Q$2:$Q$12,$O3325)&gt;0,COUNTIF(Calculs!$S$2:$S$12,$E3325)&gt;0,COUNTIF(Calculs!$U$2:$U$12,$H3325)&gt;0),1,0)</f>
        <v>1</v>
      </c>
      <c r="U3325">
        <f t="shared" si="413"/>
        <v>31250.000000000007</v>
      </c>
      <c r="V3325">
        <f t="shared" si="414"/>
        <v>125</v>
      </c>
      <c r="W3325">
        <f t="shared" si="415"/>
        <v>10937.500000000002</v>
      </c>
    </row>
    <row r="3326" spans="1:23" ht="15.75" customHeight="1" x14ac:dyDescent="0.3">
      <c r="A3326" s="2" t="s">
        <v>29</v>
      </c>
      <c r="B3326" s="2">
        <v>1185732</v>
      </c>
      <c r="C3326" s="3">
        <v>44307</v>
      </c>
      <c r="D3326" s="12" t="str" cm="1">
        <f t="array" ref="D3326">_xlfn.SWITCH(WEEKDAY(C3326,2), 1, "Lundi", 2, "Mardi", 3, "Mercredi", 4, "Jeudi", 5, "Vendredi", 6, "Samedi", 7, "Dimanche", "Erreur")</f>
        <v>Mercredi</v>
      </c>
      <c r="E3326" s="2" t="s">
        <v>14</v>
      </c>
      <c r="F3326" s="2" t="s">
        <v>118</v>
      </c>
      <c r="G3326" s="2" t="s">
        <v>119</v>
      </c>
      <c r="H3326" s="4" t="s">
        <v>20</v>
      </c>
      <c r="I3326" s="5">
        <v>30</v>
      </c>
      <c r="J3326" s="6">
        <v>50</v>
      </c>
      <c r="K3326" s="7">
        <v>15000</v>
      </c>
      <c r="L3326" s="7">
        <v>5250</v>
      </c>
      <c r="M3326" s="8">
        <v>0.35</v>
      </c>
      <c r="N3326" s="2" t="s">
        <v>17</v>
      </c>
      <c r="O3326">
        <f t="shared" si="408"/>
        <v>2021</v>
      </c>
      <c r="P3326">
        <f t="shared" si="409"/>
        <v>4</v>
      </c>
      <c r="Q3326" t="str">
        <f t="shared" si="410"/>
        <v>avr</v>
      </c>
      <c r="R3326" t="str">
        <f t="shared" si="411"/>
        <v>Maryland</v>
      </c>
      <c r="S3326" t="str">
        <f t="shared" si="412"/>
        <v>2021-04</v>
      </c>
      <c r="T3326">
        <f>IF(AND(COUNTIF(Calculs!$Q$2:$Q$12,$O3326)&gt;0,COUNTIF(Calculs!$S$2:$S$12,$E3326)&gt;0,COUNTIF(Calculs!$U$2:$U$12,$H3326)&gt;0),1,0)</f>
        <v>1</v>
      </c>
      <c r="U3326">
        <f t="shared" si="413"/>
        <v>15000</v>
      </c>
      <c r="V3326">
        <f t="shared" si="414"/>
        <v>50</v>
      </c>
      <c r="W3326">
        <f t="shared" si="415"/>
        <v>5250</v>
      </c>
    </row>
    <row r="3327" spans="1:23" ht="15.75" customHeight="1" x14ac:dyDescent="0.3">
      <c r="A3327" s="2" t="s">
        <v>29</v>
      </c>
      <c r="B3327" s="2">
        <v>1185732</v>
      </c>
      <c r="C3327" s="3">
        <v>44307</v>
      </c>
      <c r="D3327" s="12" t="str" cm="1">
        <f t="array" ref="D3327">_xlfn.SWITCH(WEEKDAY(C3327,2), 1, "Lundi", 2, "Mardi", 3, "Mercredi", 4, "Jeudi", 5, "Vendredi", 6, "Samedi", 7, "Dimanche", "Erreur")</f>
        <v>Mercredi</v>
      </c>
      <c r="E3327" s="2" t="s">
        <v>14</v>
      </c>
      <c r="F3327" s="2" t="s">
        <v>118</v>
      </c>
      <c r="G3327" s="2" t="s">
        <v>119</v>
      </c>
      <c r="H3327" s="4" t="s">
        <v>21</v>
      </c>
      <c r="I3327" s="5">
        <v>45</v>
      </c>
      <c r="J3327" s="6">
        <v>50</v>
      </c>
      <c r="K3327" s="7">
        <v>22500</v>
      </c>
      <c r="L3327" s="7">
        <v>6750</v>
      </c>
      <c r="M3327" s="8">
        <v>0.3</v>
      </c>
      <c r="N3327" s="2" t="s">
        <v>17</v>
      </c>
      <c r="O3327">
        <f t="shared" si="408"/>
        <v>2021</v>
      </c>
      <c r="P3327">
        <f t="shared" si="409"/>
        <v>4</v>
      </c>
      <c r="Q3327" t="str">
        <f t="shared" si="410"/>
        <v>avr</v>
      </c>
      <c r="R3327" t="str">
        <f t="shared" si="411"/>
        <v>Maryland</v>
      </c>
      <c r="S3327" t="str">
        <f t="shared" si="412"/>
        <v>2021-04</v>
      </c>
      <c r="T3327">
        <f>IF(AND(COUNTIF(Calculs!$Q$2:$Q$12,$O3327)&gt;0,COUNTIF(Calculs!$S$2:$S$12,$E3327)&gt;0,COUNTIF(Calculs!$U$2:$U$12,$H3327)&gt;0),1,0)</f>
        <v>1</v>
      </c>
      <c r="U3327">
        <f t="shared" si="413"/>
        <v>22500</v>
      </c>
      <c r="V3327">
        <f t="shared" si="414"/>
        <v>50</v>
      </c>
      <c r="W3327">
        <f t="shared" si="415"/>
        <v>6750</v>
      </c>
    </row>
    <row r="3328" spans="1:23" ht="15.75" customHeight="1" x14ac:dyDescent="0.3">
      <c r="A3328" s="2" t="s">
        <v>29</v>
      </c>
      <c r="B3328" s="2">
        <v>1185732</v>
      </c>
      <c r="C3328" s="3">
        <v>44307</v>
      </c>
      <c r="D3328" s="12" t="str" cm="1">
        <f t="array" ref="D3328">_xlfn.SWITCH(WEEKDAY(C3328,2), 1, "Lundi", 2, "Mardi", 3, "Mercredi", 4, "Jeudi", 5, "Vendredi", 6, "Samedi", 7, "Dimanche", "Erreur")</f>
        <v>Mercredi</v>
      </c>
      <c r="E3328" s="2" t="s">
        <v>14</v>
      </c>
      <c r="F3328" s="2" t="s">
        <v>118</v>
      </c>
      <c r="G3328" s="2" t="s">
        <v>119</v>
      </c>
      <c r="H3328" s="4" t="s">
        <v>22</v>
      </c>
      <c r="I3328" s="5">
        <v>35</v>
      </c>
      <c r="J3328" s="6">
        <v>200</v>
      </c>
      <c r="K3328" s="7">
        <v>70000</v>
      </c>
      <c r="L3328" s="7">
        <v>21000</v>
      </c>
      <c r="M3328" s="8">
        <v>0.3</v>
      </c>
      <c r="N3328" s="2" t="s">
        <v>17</v>
      </c>
      <c r="O3328">
        <f t="shared" si="408"/>
        <v>2021</v>
      </c>
      <c r="P3328">
        <f t="shared" si="409"/>
        <v>4</v>
      </c>
      <c r="Q3328" t="str">
        <f t="shared" si="410"/>
        <v>avr</v>
      </c>
      <c r="R3328" t="str">
        <f t="shared" si="411"/>
        <v>Maryland</v>
      </c>
      <c r="S3328" t="str">
        <f t="shared" si="412"/>
        <v>2021-04</v>
      </c>
      <c r="T3328">
        <f>IF(AND(COUNTIF(Calculs!$Q$2:$Q$12,$O3328)&gt;0,COUNTIF(Calculs!$S$2:$S$12,$E3328)&gt;0,COUNTIF(Calculs!$U$2:$U$12,$H3328)&gt;0),1,0)</f>
        <v>1</v>
      </c>
      <c r="U3328">
        <f t="shared" si="413"/>
        <v>70000</v>
      </c>
      <c r="V3328">
        <f t="shared" si="414"/>
        <v>200</v>
      </c>
      <c r="W3328">
        <f t="shared" si="415"/>
        <v>21000</v>
      </c>
    </row>
    <row r="3329" spans="1:23" ht="15.75" customHeight="1" x14ac:dyDescent="0.3">
      <c r="A3329" s="2" t="s">
        <v>29</v>
      </c>
      <c r="B3329" s="2">
        <v>1185732</v>
      </c>
      <c r="C3329" s="3">
        <v>44336</v>
      </c>
      <c r="D3329" s="12" t="str" cm="1">
        <f t="array" ref="D3329">_xlfn.SWITCH(WEEKDAY(C3329,2), 1, "Lundi", 2, "Mardi", 3, "Mercredi", 4, "Jeudi", 5, "Vendredi", 6, "Samedi", 7, "Dimanche", "Erreur")</f>
        <v>Jeudi</v>
      </c>
      <c r="E3329" s="2" t="s">
        <v>14</v>
      </c>
      <c r="F3329" s="2" t="s">
        <v>118</v>
      </c>
      <c r="G3329" s="2" t="s">
        <v>119</v>
      </c>
      <c r="H3329" s="4" t="s">
        <v>16</v>
      </c>
      <c r="I3329" s="5">
        <v>49.999999999999993</v>
      </c>
      <c r="J3329" s="6">
        <v>470</v>
      </c>
      <c r="K3329" s="7">
        <v>234999.99999999997</v>
      </c>
      <c r="L3329" s="7">
        <v>94000</v>
      </c>
      <c r="M3329" s="8">
        <v>0.4</v>
      </c>
      <c r="N3329" s="2" t="s">
        <v>17</v>
      </c>
      <c r="O3329">
        <f t="shared" si="408"/>
        <v>2021</v>
      </c>
      <c r="P3329">
        <f t="shared" si="409"/>
        <v>5</v>
      </c>
      <c r="Q3329" t="str">
        <f t="shared" si="410"/>
        <v>mai</v>
      </c>
      <c r="R3329" t="str">
        <f t="shared" si="411"/>
        <v>Maryland</v>
      </c>
      <c r="S3329" t="str">
        <f t="shared" si="412"/>
        <v>2021-05</v>
      </c>
      <c r="T3329">
        <f>IF(AND(COUNTIF(Calculs!$Q$2:$Q$12,$O3329)&gt;0,COUNTIF(Calculs!$S$2:$S$12,$E3329)&gt;0,COUNTIF(Calculs!$U$2:$U$12,$H3329)&gt;0),1,0)</f>
        <v>1</v>
      </c>
      <c r="U3329">
        <f t="shared" si="413"/>
        <v>234999.99999999997</v>
      </c>
      <c r="V3329">
        <f t="shared" si="414"/>
        <v>470</v>
      </c>
      <c r="W3329">
        <f t="shared" si="415"/>
        <v>94000</v>
      </c>
    </row>
    <row r="3330" spans="1:23" ht="15.75" customHeight="1" x14ac:dyDescent="0.3">
      <c r="A3330" s="2" t="s">
        <v>29</v>
      </c>
      <c r="B3330" s="2">
        <v>1185732</v>
      </c>
      <c r="C3330" s="3">
        <v>44336</v>
      </c>
      <c r="D3330" s="12" t="str" cm="1">
        <f t="array" ref="D3330">_xlfn.SWITCH(WEEKDAY(C3330,2), 1, "Lundi", 2, "Mardi", 3, "Mercredi", 4, "Jeudi", 5, "Vendredi", 6, "Samedi", 7, "Dimanche", "Erreur")</f>
        <v>Jeudi</v>
      </c>
      <c r="E3330" s="2" t="s">
        <v>14</v>
      </c>
      <c r="F3330" s="2" t="s">
        <v>118</v>
      </c>
      <c r="G3330" s="2" t="s">
        <v>119</v>
      </c>
      <c r="H3330" s="4" t="s">
        <v>18</v>
      </c>
      <c r="I3330" s="5">
        <v>45</v>
      </c>
      <c r="J3330" s="6">
        <v>175</v>
      </c>
      <c r="K3330" s="7">
        <v>78750</v>
      </c>
      <c r="L3330" s="7">
        <v>27562.5</v>
      </c>
      <c r="M3330" s="8">
        <v>0.35</v>
      </c>
      <c r="N3330" s="2" t="s">
        <v>17</v>
      </c>
      <c r="O3330">
        <f t="shared" si="408"/>
        <v>2021</v>
      </c>
      <c r="P3330">
        <f t="shared" si="409"/>
        <v>5</v>
      </c>
      <c r="Q3330" t="str">
        <f t="shared" si="410"/>
        <v>mai</v>
      </c>
      <c r="R3330" t="str">
        <f t="shared" si="411"/>
        <v>Maryland</v>
      </c>
      <c r="S3330" t="str">
        <f t="shared" si="412"/>
        <v>2021-05</v>
      </c>
      <c r="T3330">
        <f>IF(AND(COUNTIF(Calculs!$Q$2:$Q$12,$O3330)&gt;0,COUNTIF(Calculs!$S$2:$S$12,$E3330)&gt;0,COUNTIF(Calculs!$U$2:$U$12,$H3330)&gt;0),1,0)</f>
        <v>1</v>
      </c>
      <c r="U3330">
        <f t="shared" si="413"/>
        <v>78750</v>
      </c>
      <c r="V3330">
        <f t="shared" si="414"/>
        <v>175</v>
      </c>
      <c r="W3330">
        <f t="shared" si="415"/>
        <v>27562.5</v>
      </c>
    </row>
    <row r="3331" spans="1:23" ht="15.75" customHeight="1" x14ac:dyDescent="0.3">
      <c r="A3331" s="2" t="s">
        <v>29</v>
      </c>
      <c r="B3331" s="2">
        <v>1185732</v>
      </c>
      <c r="C3331" s="3">
        <v>44336</v>
      </c>
      <c r="D3331" s="12" t="str" cm="1">
        <f t="array" ref="D3331">_xlfn.SWITCH(WEEKDAY(C3331,2), 1, "Lundi", 2, "Mardi", 3, "Mercredi", 4, "Jeudi", 5, "Vendredi", 6, "Samedi", 7, "Dimanche", "Erreur")</f>
        <v>Jeudi</v>
      </c>
      <c r="E3331" s="2" t="s">
        <v>14</v>
      </c>
      <c r="F3331" s="2" t="s">
        <v>118</v>
      </c>
      <c r="G3331" s="2" t="s">
        <v>119</v>
      </c>
      <c r="H3331" s="4" t="s">
        <v>19</v>
      </c>
      <c r="I3331" s="5">
        <v>40</v>
      </c>
      <c r="J3331" s="6">
        <v>150</v>
      </c>
      <c r="K3331" s="7">
        <v>60000</v>
      </c>
      <c r="L3331" s="7">
        <v>21000</v>
      </c>
      <c r="M3331" s="8">
        <v>0.35</v>
      </c>
      <c r="N3331" s="2" t="s">
        <v>17</v>
      </c>
      <c r="O3331">
        <f t="shared" ref="O3331:O3394" si="416">YEAR($C3331)</f>
        <v>2021</v>
      </c>
      <c r="P3331">
        <f t="shared" ref="P3331:P3394" si="417">MONTH($C3331)</f>
        <v>5</v>
      </c>
      <c r="Q3331" t="str">
        <f t="shared" ref="Q3331:Q3394" si="418">TEXT($C3331,"mmm")</f>
        <v>mai</v>
      </c>
      <c r="R3331" t="str">
        <f t="shared" ref="R3331:R3394" si="419">SUBSTITUTE(SUBSTITUTE($F3331,"Sud ","South "),"Ouest ","West ")</f>
        <v>Maryland</v>
      </c>
      <c r="S3331" t="str">
        <f t="shared" ref="S3331:S3394" si="420">TEXT($C3331,"aaaa-mm")</f>
        <v>2021-05</v>
      </c>
      <c r="T3331">
        <f>IF(AND(COUNTIF(Calculs!$Q$2:$Q$12,$O3331)&gt;0,COUNTIF(Calculs!$S$2:$S$12,$E3331)&gt;0,COUNTIF(Calculs!$U$2:$U$12,$H3331)&gt;0),1,0)</f>
        <v>1</v>
      </c>
      <c r="U3331">
        <f t="shared" ref="U3331:U3394" si="421">$K3331*$T3331</f>
        <v>60000</v>
      </c>
      <c r="V3331">
        <f t="shared" ref="V3331:V3394" si="422">$J3331*$T3331</f>
        <v>150</v>
      </c>
      <c r="W3331">
        <f t="shared" ref="W3331:W3394" si="423">$L3331*$T3331</f>
        <v>21000</v>
      </c>
    </row>
    <row r="3332" spans="1:23" ht="15.75" customHeight="1" x14ac:dyDescent="0.3">
      <c r="A3332" s="2" t="s">
        <v>29</v>
      </c>
      <c r="B3332" s="2">
        <v>1185732</v>
      </c>
      <c r="C3332" s="3">
        <v>44336</v>
      </c>
      <c r="D3332" s="12" t="str" cm="1">
        <f t="array" ref="D3332">_xlfn.SWITCH(WEEKDAY(C3332,2), 1, "Lundi", 2, "Mardi", 3, "Mercredi", 4, "Jeudi", 5, "Vendredi", 6, "Samedi", 7, "Dimanche", "Erreur")</f>
        <v>Jeudi</v>
      </c>
      <c r="E3332" s="2" t="s">
        <v>14</v>
      </c>
      <c r="F3332" s="2" t="s">
        <v>118</v>
      </c>
      <c r="G3332" s="2" t="s">
        <v>119</v>
      </c>
      <c r="H3332" s="4" t="s">
        <v>20</v>
      </c>
      <c r="I3332" s="5">
        <v>40</v>
      </c>
      <c r="J3332" s="6">
        <v>100</v>
      </c>
      <c r="K3332" s="7">
        <v>40000</v>
      </c>
      <c r="L3332" s="7">
        <v>14000</v>
      </c>
      <c r="M3332" s="8">
        <v>0.35</v>
      </c>
      <c r="N3332" s="2" t="s">
        <v>17</v>
      </c>
      <c r="O3332">
        <f t="shared" si="416"/>
        <v>2021</v>
      </c>
      <c r="P3332">
        <f t="shared" si="417"/>
        <v>5</v>
      </c>
      <c r="Q3332" t="str">
        <f t="shared" si="418"/>
        <v>mai</v>
      </c>
      <c r="R3332" t="str">
        <f t="shared" si="419"/>
        <v>Maryland</v>
      </c>
      <c r="S3332" t="str">
        <f t="shared" si="420"/>
        <v>2021-05</v>
      </c>
      <c r="T3332">
        <f>IF(AND(COUNTIF(Calculs!$Q$2:$Q$12,$O3332)&gt;0,COUNTIF(Calculs!$S$2:$S$12,$E3332)&gt;0,COUNTIF(Calculs!$U$2:$U$12,$H3332)&gt;0),1,0)</f>
        <v>1</v>
      </c>
      <c r="U3332">
        <f t="shared" si="421"/>
        <v>40000</v>
      </c>
      <c r="V3332">
        <f t="shared" si="422"/>
        <v>100</v>
      </c>
      <c r="W3332">
        <f t="shared" si="423"/>
        <v>14000</v>
      </c>
    </row>
    <row r="3333" spans="1:23" ht="15.75" customHeight="1" x14ac:dyDescent="0.3">
      <c r="A3333" s="2" t="s">
        <v>29</v>
      </c>
      <c r="B3333" s="2">
        <v>1185732</v>
      </c>
      <c r="C3333" s="3">
        <v>44336</v>
      </c>
      <c r="D3333" s="12" t="str" cm="1">
        <f t="array" ref="D3333">_xlfn.SWITCH(WEEKDAY(C3333,2), 1, "Lundi", 2, "Mardi", 3, "Mercredi", 4, "Jeudi", 5, "Vendredi", 6, "Samedi", 7, "Dimanche", "Erreur")</f>
        <v>Jeudi</v>
      </c>
      <c r="E3333" s="2" t="s">
        <v>14</v>
      </c>
      <c r="F3333" s="2" t="s">
        <v>118</v>
      </c>
      <c r="G3333" s="2" t="s">
        <v>119</v>
      </c>
      <c r="H3333" s="4" t="s">
        <v>21</v>
      </c>
      <c r="I3333" s="5">
        <v>49.999999999999993</v>
      </c>
      <c r="J3333" s="6">
        <v>125</v>
      </c>
      <c r="K3333" s="7">
        <v>62499.999999999993</v>
      </c>
      <c r="L3333" s="7">
        <v>18749.999999999996</v>
      </c>
      <c r="M3333" s="8">
        <v>0.3</v>
      </c>
      <c r="N3333" s="2" t="s">
        <v>17</v>
      </c>
      <c r="O3333">
        <f t="shared" si="416"/>
        <v>2021</v>
      </c>
      <c r="P3333">
        <f t="shared" si="417"/>
        <v>5</v>
      </c>
      <c r="Q3333" t="str">
        <f t="shared" si="418"/>
        <v>mai</v>
      </c>
      <c r="R3333" t="str">
        <f t="shared" si="419"/>
        <v>Maryland</v>
      </c>
      <c r="S3333" t="str">
        <f t="shared" si="420"/>
        <v>2021-05</v>
      </c>
      <c r="T3333">
        <f>IF(AND(COUNTIF(Calculs!$Q$2:$Q$12,$O3333)&gt;0,COUNTIF(Calculs!$S$2:$S$12,$E3333)&gt;0,COUNTIF(Calculs!$U$2:$U$12,$H3333)&gt;0),1,0)</f>
        <v>1</v>
      </c>
      <c r="U3333">
        <f t="shared" si="421"/>
        <v>62499.999999999993</v>
      </c>
      <c r="V3333">
        <f t="shared" si="422"/>
        <v>125</v>
      </c>
      <c r="W3333">
        <f t="shared" si="423"/>
        <v>18749.999999999996</v>
      </c>
    </row>
    <row r="3334" spans="1:23" ht="15.75" customHeight="1" x14ac:dyDescent="0.3">
      <c r="A3334" s="2" t="s">
        <v>29</v>
      </c>
      <c r="B3334" s="2">
        <v>1185732</v>
      </c>
      <c r="C3334" s="3">
        <v>44336</v>
      </c>
      <c r="D3334" s="12" t="str" cm="1">
        <f t="array" ref="D3334">_xlfn.SWITCH(WEEKDAY(C3334,2), 1, "Lundi", 2, "Mardi", 3, "Mercredi", 4, "Jeudi", 5, "Vendredi", 6, "Samedi", 7, "Dimanche", "Erreur")</f>
        <v>Jeudi</v>
      </c>
      <c r="E3334" s="2" t="s">
        <v>14</v>
      </c>
      <c r="F3334" s="2" t="s">
        <v>118</v>
      </c>
      <c r="G3334" s="2" t="s">
        <v>119</v>
      </c>
      <c r="H3334" s="4" t="s">
        <v>22</v>
      </c>
      <c r="I3334" s="5">
        <v>54.999999999999993</v>
      </c>
      <c r="J3334" s="6">
        <v>250</v>
      </c>
      <c r="K3334" s="7">
        <v>137499.99999999997</v>
      </c>
      <c r="L3334" s="7">
        <v>41249.999999999993</v>
      </c>
      <c r="M3334" s="8">
        <v>0.3</v>
      </c>
      <c r="N3334" s="2" t="s">
        <v>17</v>
      </c>
      <c r="O3334">
        <f t="shared" si="416"/>
        <v>2021</v>
      </c>
      <c r="P3334">
        <f t="shared" si="417"/>
        <v>5</v>
      </c>
      <c r="Q3334" t="str">
        <f t="shared" si="418"/>
        <v>mai</v>
      </c>
      <c r="R3334" t="str">
        <f t="shared" si="419"/>
        <v>Maryland</v>
      </c>
      <c r="S3334" t="str">
        <f t="shared" si="420"/>
        <v>2021-05</v>
      </c>
      <c r="T3334">
        <f>IF(AND(COUNTIF(Calculs!$Q$2:$Q$12,$O3334)&gt;0,COUNTIF(Calculs!$S$2:$S$12,$E3334)&gt;0,COUNTIF(Calculs!$U$2:$U$12,$H3334)&gt;0),1,0)</f>
        <v>1</v>
      </c>
      <c r="U3334">
        <f t="shared" si="421"/>
        <v>137499.99999999997</v>
      </c>
      <c r="V3334">
        <f t="shared" si="422"/>
        <v>250</v>
      </c>
      <c r="W3334">
        <f t="shared" si="423"/>
        <v>41249.999999999993</v>
      </c>
    </row>
    <row r="3335" spans="1:23" ht="15.75" customHeight="1" x14ac:dyDescent="0.3">
      <c r="A3335" s="2" t="s">
        <v>29</v>
      </c>
      <c r="B3335" s="2">
        <v>1185732</v>
      </c>
      <c r="C3335" s="3">
        <v>44369</v>
      </c>
      <c r="D3335" s="12" t="str" cm="1">
        <f t="array" ref="D3335">_xlfn.SWITCH(WEEKDAY(C3335,2), 1, "Lundi", 2, "Mardi", 3, "Mercredi", 4, "Jeudi", 5, "Vendredi", 6, "Samedi", 7, "Dimanche", "Erreur")</f>
        <v>Mardi</v>
      </c>
      <c r="E3335" s="2" t="s">
        <v>14</v>
      </c>
      <c r="F3335" s="2" t="s">
        <v>118</v>
      </c>
      <c r="G3335" s="2" t="s">
        <v>119</v>
      </c>
      <c r="H3335" s="4" t="s">
        <v>16</v>
      </c>
      <c r="I3335" s="5">
        <v>49.999999999999993</v>
      </c>
      <c r="J3335" s="6">
        <v>500</v>
      </c>
      <c r="K3335" s="7">
        <v>249999.99999999997</v>
      </c>
      <c r="L3335" s="7">
        <v>100000</v>
      </c>
      <c r="M3335" s="8">
        <v>0.4</v>
      </c>
      <c r="N3335" s="2" t="s">
        <v>17</v>
      </c>
      <c r="O3335">
        <f t="shared" si="416"/>
        <v>2021</v>
      </c>
      <c r="P3335">
        <f t="shared" si="417"/>
        <v>6</v>
      </c>
      <c r="Q3335" t="str">
        <f t="shared" si="418"/>
        <v>juin</v>
      </c>
      <c r="R3335" t="str">
        <f t="shared" si="419"/>
        <v>Maryland</v>
      </c>
      <c r="S3335" t="str">
        <f t="shared" si="420"/>
        <v>2021-06</v>
      </c>
      <c r="T3335">
        <f>IF(AND(COUNTIF(Calculs!$Q$2:$Q$12,$O3335)&gt;0,COUNTIF(Calculs!$S$2:$S$12,$E3335)&gt;0,COUNTIF(Calculs!$U$2:$U$12,$H3335)&gt;0),1,0)</f>
        <v>1</v>
      </c>
      <c r="U3335">
        <f t="shared" si="421"/>
        <v>249999.99999999997</v>
      </c>
      <c r="V3335">
        <f t="shared" si="422"/>
        <v>500</v>
      </c>
      <c r="W3335">
        <f t="shared" si="423"/>
        <v>100000</v>
      </c>
    </row>
    <row r="3336" spans="1:23" ht="15.75" customHeight="1" x14ac:dyDescent="0.3">
      <c r="A3336" s="2" t="s">
        <v>29</v>
      </c>
      <c r="B3336" s="2">
        <v>1185732</v>
      </c>
      <c r="C3336" s="3">
        <v>44369</v>
      </c>
      <c r="D3336" s="12" t="str" cm="1">
        <f t="array" ref="D3336">_xlfn.SWITCH(WEEKDAY(C3336,2), 1, "Lundi", 2, "Mardi", 3, "Mercredi", 4, "Jeudi", 5, "Vendredi", 6, "Samedi", 7, "Dimanche", "Erreur")</f>
        <v>Mardi</v>
      </c>
      <c r="E3336" s="2" t="s">
        <v>14</v>
      </c>
      <c r="F3336" s="2" t="s">
        <v>118</v>
      </c>
      <c r="G3336" s="2" t="s">
        <v>119</v>
      </c>
      <c r="H3336" s="4" t="s">
        <v>18</v>
      </c>
      <c r="I3336" s="5">
        <v>45</v>
      </c>
      <c r="J3336" s="6">
        <v>250</v>
      </c>
      <c r="K3336" s="7">
        <v>112500</v>
      </c>
      <c r="L3336" s="7">
        <v>39375</v>
      </c>
      <c r="M3336" s="8">
        <v>0.35</v>
      </c>
      <c r="N3336" s="2" t="s">
        <v>17</v>
      </c>
      <c r="O3336">
        <f t="shared" si="416"/>
        <v>2021</v>
      </c>
      <c r="P3336">
        <f t="shared" si="417"/>
        <v>6</v>
      </c>
      <c r="Q3336" t="str">
        <f t="shared" si="418"/>
        <v>juin</v>
      </c>
      <c r="R3336" t="str">
        <f t="shared" si="419"/>
        <v>Maryland</v>
      </c>
      <c r="S3336" t="str">
        <f t="shared" si="420"/>
        <v>2021-06</v>
      </c>
      <c r="T3336">
        <f>IF(AND(COUNTIF(Calculs!$Q$2:$Q$12,$O3336)&gt;0,COUNTIF(Calculs!$S$2:$S$12,$E3336)&gt;0,COUNTIF(Calculs!$U$2:$U$12,$H3336)&gt;0),1,0)</f>
        <v>1</v>
      </c>
      <c r="U3336">
        <f t="shared" si="421"/>
        <v>112500</v>
      </c>
      <c r="V3336">
        <f t="shared" si="422"/>
        <v>250</v>
      </c>
      <c r="W3336">
        <f t="shared" si="423"/>
        <v>39375</v>
      </c>
    </row>
    <row r="3337" spans="1:23" ht="15.75" customHeight="1" x14ac:dyDescent="0.3">
      <c r="A3337" s="2" t="s">
        <v>13</v>
      </c>
      <c r="B3337" s="2">
        <v>1185732</v>
      </c>
      <c r="C3337" s="3">
        <v>44369</v>
      </c>
      <c r="D3337" s="12" t="str" cm="1">
        <f t="array" ref="D3337">_xlfn.SWITCH(WEEKDAY(C3337,2), 1, "Lundi", 2, "Mardi", 3, "Mercredi", 4, "Jeudi", 5, "Vendredi", 6, "Samedi", 7, "Dimanche", "Erreur")</f>
        <v>Mardi</v>
      </c>
      <c r="E3337" s="2" t="s">
        <v>14</v>
      </c>
      <c r="F3337" s="2" t="s">
        <v>118</v>
      </c>
      <c r="G3337" s="2" t="s">
        <v>119</v>
      </c>
      <c r="H3337" s="4" t="s">
        <v>19</v>
      </c>
      <c r="I3337" s="5">
        <v>40</v>
      </c>
      <c r="J3337" s="6">
        <v>175</v>
      </c>
      <c r="K3337" s="7">
        <v>70000</v>
      </c>
      <c r="L3337" s="7">
        <v>24500</v>
      </c>
      <c r="M3337" s="8">
        <v>0.35</v>
      </c>
      <c r="N3337" s="2" t="s">
        <v>17</v>
      </c>
      <c r="O3337">
        <f t="shared" si="416"/>
        <v>2021</v>
      </c>
      <c r="P3337">
        <f t="shared" si="417"/>
        <v>6</v>
      </c>
      <c r="Q3337" t="str">
        <f t="shared" si="418"/>
        <v>juin</v>
      </c>
      <c r="R3337" t="str">
        <f t="shared" si="419"/>
        <v>Maryland</v>
      </c>
      <c r="S3337" t="str">
        <f t="shared" si="420"/>
        <v>2021-06</v>
      </c>
      <c r="T3337">
        <f>IF(AND(COUNTIF(Calculs!$Q$2:$Q$12,$O3337)&gt;0,COUNTIF(Calculs!$S$2:$S$12,$E3337)&gt;0,COUNTIF(Calculs!$U$2:$U$12,$H3337)&gt;0),1,0)</f>
        <v>1</v>
      </c>
      <c r="U3337">
        <f t="shared" si="421"/>
        <v>70000</v>
      </c>
      <c r="V3337">
        <f t="shared" si="422"/>
        <v>175</v>
      </c>
      <c r="W3337">
        <f t="shared" si="423"/>
        <v>24500</v>
      </c>
    </row>
    <row r="3338" spans="1:23" ht="15.75" customHeight="1" x14ac:dyDescent="0.3">
      <c r="A3338" s="2" t="s">
        <v>13</v>
      </c>
      <c r="B3338" s="2">
        <v>1185732</v>
      </c>
      <c r="C3338" s="3">
        <v>44369</v>
      </c>
      <c r="D3338" s="12" t="str" cm="1">
        <f t="array" ref="D3338">_xlfn.SWITCH(WEEKDAY(C3338,2), 1, "Lundi", 2, "Mardi", 3, "Mercredi", 4, "Jeudi", 5, "Vendredi", 6, "Samedi", 7, "Dimanche", "Erreur")</f>
        <v>Mardi</v>
      </c>
      <c r="E3338" s="2" t="s">
        <v>14</v>
      </c>
      <c r="F3338" s="2" t="s">
        <v>118</v>
      </c>
      <c r="G3338" s="2" t="s">
        <v>119</v>
      </c>
      <c r="H3338" s="4" t="s">
        <v>20</v>
      </c>
      <c r="I3338" s="5">
        <v>40</v>
      </c>
      <c r="J3338" s="6">
        <v>150</v>
      </c>
      <c r="K3338" s="7">
        <v>60000</v>
      </c>
      <c r="L3338" s="7">
        <v>21000</v>
      </c>
      <c r="M3338" s="8">
        <v>0.35</v>
      </c>
      <c r="N3338" s="2" t="s">
        <v>17</v>
      </c>
      <c r="O3338">
        <f t="shared" si="416"/>
        <v>2021</v>
      </c>
      <c r="P3338">
        <f t="shared" si="417"/>
        <v>6</v>
      </c>
      <c r="Q3338" t="str">
        <f t="shared" si="418"/>
        <v>juin</v>
      </c>
      <c r="R3338" t="str">
        <f t="shared" si="419"/>
        <v>Maryland</v>
      </c>
      <c r="S3338" t="str">
        <f t="shared" si="420"/>
        <v>2021-06</v>
      </c>
      <c r="T3338">
        <f>IF(AND(COUNTIF(Calculs!$Q$2:$Q$12,$O3338)&gt;0,COUNTIF(Calculs!$S$2:$S$12,$E3338)&gt;0,COUNTIF(Calculs!$U$2:$U$12,$H3338)&gt;0),1,0)</f>
        <v>1</v>
      </c>
      <c r="U3338">
        <f t="shared" si="421"/>
        <v>60000</v>
      </c>
      <c r="V3338">
        <f t="shared" si="422"/>
        <v>150</v>
      </c>
      <c r="W3338">
        <f t="shared" si="423"/>
        <v>21000</v>
      </c>
    </row>
    <row r="3339" spans="1:23" ht="15.75" customHeight="1" x14ac:dyDescent="0.3">
      <c r="A3339" s="2" t="s">
        <v>13</v>
      </c>
      <c r="B3339" s="2">
        <v>1185732</v>
      </c>
      <c r="C3339" s="3">
        <v>44369</v>
      </c>
      <c r="D3339" s="12" t="str" cm="1">
        <f t="array" ref="D3339">_xlfn.SWITCH(WEEKDAY(C3339,2), 1, "Lundi", 2, "Mardi", 3, "Mercredi", 4, "Jeudi", 5, "Vendredi", 6, "Samedi", 7, "Dimanche", "Erreur")</f>
        <v>Mardi</v>
      </c>
      <c r="E3339" s="2" t="s">
        <v>14</v>
      </c>
      <c r="F3339" s="2" t="s">
        <v>118</v>
      </c>
      <c r="G3339" s="2" t="s">
        <v>119</v>
      </c>
      <c r="H3339" s="4" t="s">
        <v>21</v>
      </c>
      <c r="I3339" s="5">
        <v>49.999999999999993</v>
      </c>
      <c r="J3339" s="6">
        <v>150</v>
      </c>
      <c r="K3339" s="7">
        <v>74999.999999999985</v>
      </c>
      <c r="L3339" s="7">
        <v>22499.999999999996</v>
      </c>
      <c r="M3339" s="8">
        <v>0.3</v>
      </c>
      <c r="N3339" s="2" t="s">
        <v>17</v>
      </c>
      <c r="O3339">
        <f t="shared" si="416"/>
        <v>2021</v>
      </c>
      <c r="P3339">
        <f t="shared" si="417"/>
        <v>6</v>
      </c>
      <c r="Q3339" t="str">
        <f t="shared" si="418"/>
        <v>juin</v>
      </c>
      <c r="R3339" t="str">
        <f t="shared" si="419"/>
        <v>Maryland</v>
      </c>
      <c r="S3339" t="str">
        <f t="shared" si="420"/>
        <v>2021-06</v>
      </c>
      <c r="T3339">
        <f>IF(AND(COUNTIF(Calculs!$Q$2:$Q$12,$O3339)&gt;0,COUNTIF(Calculs!$S$2:$S$12,$E3339)&gt;0,COUNTIF(Calculs!$U$2:$U$12,$H3339)&gt;0),1,0)</f>
        <v>1</v>
      </c>
      <c r="U3339">
        <f t="shared" si="421"/>
        <v>74999.999999999985</v>
      </c>
      <c r="V3339">
        <f t="shared" si="422"/>
        <v>150</v>
      </c>
      <c r="W3339">
        <f t="shared" si="423"/>
        <v>22499.999999999996</v>
      </c>
    </row>
    <row r="3340" spans="1:23" ht="15.75" customHeight="1" x14ac:dyDescent="0.3">
      <c r="A3340" s="2" t="s">
        <v>13</v>
      </c>
      <c r="B3340" s="2">
        <v>1185732</v>
      </c>
      <c r="C3340" s="3">
        <v>44369</v>
      </c>
      <c r="D3340" s="12" t="str" cm="1">
        <f t="array" ref="D3340">_xlfn.SWITCH(WEEKDAY(C3340,2), 1, "Lundi", 2, "Mardi", 3, "Mercredi", 4, "Jeudi", 5, "Vendredi", 6, "Samedi", 7, "Dimanche", "Erreur")</f>
        <v>Mardi</v>
      </c>
      <c r="E3340" s="2" t="s">
        <v>14</v>
      </c>
      <c r="F3340" s="2" t="s">
        <v>118</v>
      </c>
      <c r="G3340" s="2" t="s">
        <v>119</v>
      </c>
      <c r="H3340" s="4" t="s">
        <v>22</v>
      </c>
      <c r="I3340" s="5">
        <v>54.999999999999993</v>
      </c>
      <c r="J3340" s="6">
        <v>300</v>
      </c>
      <c r="K3340" s="7">
        <v>164999.99999999997</v>
      </c>
      <c r="L3340" s="7">
        <v>49499.999999999993</v>
      </c>
      <c r="M3340" s="8">
        <v>0.3</v>
      </c>
      <c r="N3340" s="2" t="s">
        <v>17</v>
      </c>
      <c r="O3340">
        <f t="shared" si="416"/>
        <v>2021</v>
      </c>
      <c r="P3340">
        <f t="shared" si="417"/>
        <v>6</v>
      </c>
      <c r="Q3340" t="str">
        <f t="shared" si="418"/>
        <v>juin</v>
      </c>
      <c r="R3340" t="str">
        <f t="shared" si="419"/>
        <v>Maryland</v>
      </c>
      <c r="S3340" t="str">
        <f t="shared" si="420"/>
        <v>2021-06</v>
      </c>
      <c r="T3340">
        <f>IF(AND(COUNTIF(Calculs!$Q$2:$Q$12,$O3340)&gt;0,COUNTIF(Calculs!$S$2:$S$12,$E3340)&gt;0,COUNTIF(Calculs!$U$2:$U$12,$H3340)&gt;0),1,0)</f>
        <v>1</v>
      </c>
      <c r="U3340">
        <f t="shared" si="421"/>
        <v>164999.99999999997</v>
      </c>
      <c r="V3340">
        <f t="shared" si="422"/>
        <v>300</v>
      </c>
      <c r="W3340">
        <f t="shared" si="423"/>
        <v>49499.999999999993</v>
      </c>
    </row>
    <row r="3341" spans="1:23" ht="15.75" customHeight="1" x14ac:dyDescent="0.3">
      <c r="A3341" s="2" t="s">
        <v>13</v>
      </c>
      <c r="B3341" s="2">
        <v>1185732</v>
      </c>
      <c r="C3341" s="3">
        <v>44397</v>
      </c>
      <c r="D3341" s="12" t="str" cm="1">
        <f t="array" ref="D3341">_xlfn.SWITCH(WEEKDAY(C3341,2), 1, "Lundi", 2, "Mardi", 3, "Mercredi", 4, "Jeudi", 5, "Vendredi", 6, "Samedi", 7, "Dimanche", "Erreur")</f>
        <v>Mardi</v>
      </c>
      <c r="E3341" s="2" t="s">
        <v>14</v>
      </c>
      <c r="F3341" s="2" t="s">
        <v>118</v>
      </c>
      <c r="G3341" s="2" t="s">
        <v>119</v>
      </c>
      <c r="H3341" s="4" t="s">
        <v>16</v>
      </c>
      <c r="I3341" s="5">
        <v>49.999999999999993</v>
      </c>
      <c r="J3341" s="6">
        <v>525</v>
      </c>
      <c r="K3341" s="7">
        <v>262499.99999999994</v>
      </c>
      <c r="L3341" s="7">
        <v>104999.99999999999</v>
      </c>
      <c r="M3341" s="8">
        <v>0.4</v>
      </c>
      <c r="N3341" s="2" t="s">
        <v>17</v>
      </c>
      <c r="O3341">
        <f t="shared" si="416"/>
        <v>2021</v>
      </c>
      <c r="P3341">
        <f t="shared" si="417"/>
        <v>7</v>
      </c>
      <c r="Q3341" t="str">
        <f t="shared" si="418"/>
        <v>juil</v>
      </c>
      <c r="R3341" t="str">
        <f t="shared" si="419"/>
        <v>Maryland</v>
      </c>
      <c r="S3341" t="str">
        <f t="shared" si="420"/>
        <v>2021-07</v>
      </c>
      <c r="T3341">
        <f>IF(AND(COUNTIF(Calculs!$Q$2:$Q$12,$O3341)&gt;0,COUNTIF(Calculs!$S$2:$S$12,$E3341)&gt;0,COUNTIF(Calculs!$U$2:$U$12,$H3341)&gt;0),1,0)</f>
        <v>1</v>
      </c>
      <c r="U3341">
        <f t="shared" si="421"/>
        <v>262499.99999999994</v>
      </c>
      <c r="V3341">
        <f t="shared" si="422"/>
        <v>525</v>
      </c>
      <c r="W3341">
        <f t="shared" si="423"/>
        <v>104999.99999999999</v>
      </c>
    </row>
    <row r="3342" spans="1:23" ht="15.75" customHeight="1" x14ac:dyDescent="0.3">
      <c r="A3342" s="2" t="s">
        <v>25</v>
      </c>
      <c r="B3342" s="2">
        <v>1185732</v>
      </c>
      <c r="C3342" s="3">
        <v>44397</v>
      </c>
      <c r="D3342" s="12" t="str" cm="1">
        <f t="array" ref="D3342">_xlfn.SWITCH(WEEKDAY(C3342,2), 1, "Lundi", 2, "Mardi", 3, "Mercredi", 4, "Jeudi", 5, "Vendredi", 6, "Samedi", 7, "Dimanche", "Erreur")</f>
        <v>Mardi</v>
      </c>
      <c r="E3342" s="2" t="s">
        <v>14</v>
      </c>
      <c r="F3342" s="2" t="s">
        <v>118</v>
      </c>
      <c r="G3342" s="2" t="s">
        <v>119</v>
      </c>
      <c r="H3342" s="4" t="s">
        <v>18</v>
      </c>
      <c r="I3342" s="5">
        <v>45</v>
      </c>
      <c r="J3342" s="6">
        <v>275</v>
      </c>
      <c r="K3342" s="7">
        <v>123750</v>
      </c>
      <c r="L3342" s="7">
        <v>43312.5</v>
      </c>
      <c r="M3342" s="8">
        <v>0.35</v>
      </c>
      <c r="N3342" s="2" t="s">
        <v>17</v>
      </c>
      <c r="O3342">
        <f t="shared" si="416"/>
        <v>2021</v>
      </c>
      <c r="P3342">
        <f t="shared" si="417"/>
        <v>7</v>
      </c>
      <c r="Q3342" t="str">
        <f t="shared" si="418"/>
        <v>juil</v>
      </c>
      <c r="R3342" t="str">
        <f t="shared" si="419"/>
        <v>Maryland</v>
      </c>
      <c r="S3342" t="str">
        <f t="shared" si="420"/>
        <v>2021-07</v>
      </c>
      <c r="T3342">
        <f>IF(AND(COUNTIF(Calculs!$Q$2:$Q$12,$O3342)&gt;0,COUNTIF(Calculs!$S$2:$S$12,$E3342)&gt;0,COUNTIF(Calculs!$U$2:$U$12,$H3342)&gt;0),1,0)</f>
        <v>1</v>
      </c>
      <c r="U3342">
        <f t="shared" si="421"/>
        <v>123750</v>
      </c>
      <c r="V3342">
        <f t="shared" si="422"/>
        <v>275</v>
      </c>
      <c r="W3342">
        <f t="shared" si="423"/>
        <v>43312.5</v>
      </c>
    </row>
    <row r="3343" spans="1:23" ht="15.75" customHeight="1" x14ac:dyDescent="0.3">
      <c r="A3343" s="2" t="s">
        <v>25</v>
      </c>
      <c r="B3343" s="2">
        <v>1185732</v>
      </c>
      <c r="C3343" s="3">
        <v>44397</v>
      </c>
      <c r="D3343" s="12" t="str" cm="1">
        <f t="array" ref="D3343">_xlfn.SWITCH(WEEKDAY(C3343,2), 1, "Lundi", 2, "Mardi", 3, "Mercredi", 4, "Jeudi", 5, "Vendredi", 6, "Samedi", 7, "Dimanche", "Erreur")</f>
        <v>Mardi</v>
      </c>
      <c r="E3343" s="2" t="s">
        <v>14</v>
      </c>
      <c r="F3343" s="2" t="s">
        <v>118</v>
      </c>
      <c r="G3343" s="2" t="s">
        <v>119</v>
      </c>
      <c r="H3343" s="4" t="s">
        <v>19</v>
      </c>
      <c r="I3343" s="5">
        <v>40</v>
      </c>
      <c r="J3343" s="6">
        <v>200</v>
      </c>
      <c r="K3343" s="7">
        <v>80000</v>
      </c>
      <c r="L3343" s="7">
        <v>28000</v>
      </c>
      <c r="M3343" s="8">
        <v>0.35</v>
      </c>
      <c r="N3343" s="2" t="s">
        <v>17</v>
      </c>
      <c r="O3343">
        <f t="shared" si="416"/>
        <v>2021</v>
      </c>
      <c r="P3343">
        <f t="shared" si="417"/>
        <v>7</v>
      </c>
      <c r="Q3343" t="str">
        <f t="shared" si="418"/>
        <v>juil</v>
      </c>
      <c r="R3343" t="str">
        <f t="shared" si="419"/>
        <v>Maryland</v>
      </c>
      <c r="S3343" t="str">
        <f t="shared" si="420"/>
        <v>2021-07</v>
      </c>
      <c r="T3343">
        <f>IF(AND(COUNTIF(Calculs!$Q$2:$Q$12,$O3343)&gt;0,COUNTIF(Calculs!$S$2:$S$12,$E3343)&gt;0,COUNTIF(Calculs!$U$2:$U$12,$H3343)&gt;0),1,0)</f>
        <v>1</v>
      </c>
      <c r="U3343">
        <f t="shared" si="421"/>
        <v>80000</v>
      </c>
      <c r="V3343">
        <f t="shared" si="422"/>
        <v>200</v>
      </c>
      <c r="W3343">
        <f t="shared" si="423"/>
        <v>28000</v>
      </c>
    </row>
    <row r="3344" spans="1:23" ht="15.75" customHeight="1" x14ac:dyDescent="0.3">
      <c r="A3344" s="2" t="s">
        <v>25</v>
      </c>
      <c r="B3344" s="2">
        <v>1185732</v>
      </c>
      <c r="C3344" s="3">
        <v>44397</v>
      </c>
      <c r="D3344" s="12" t="str" cm="1">
        <f t="array" ref="D3344">_xlfn.SWITCH(WEEKDAY(C3344,2), 1, "Lundi", 2, "Mardi", 3, "Mercredi", 4, "Jeudi", 5, "Vendredi", 6, "Samedi", 7, "Dimanche", "Erreur")</f>
        <v>Mardi</v>
      </c>
      <c r="E3344" s="2" t="s">
        <v>14</v>
      </c>
      <c r="F3344" s="2" t="s">
        <v>118</v>
      </c>
      <c r="G3344" s="2" t="s">
        <v>119</v>
      </c>
      <c r="H3344" s="4" t="s">
        <v>20</v>
      </c>
      <c r="I3344" s="5">
        <v>40</v>
      </c>
      <c r="J3344" s="6">
        <v>150</v>
      </c>
      <c r="K3344" s="7">
        <v>60000</v>
      </c>
      <c r="L3344" s="7">
        <v>21000</v>
      </c>
      <c r="M3344" s="8">
        <v>0.35</v>
      </c>
      <c r="N3344" s="2" t="s">
        <v>17</v>
      </c>
      <c r="O3344">
        <f t="shared" si="416"/>
        <v>2021</v>
      </c>
      <c r="P3344">
        <f t="shared" si="417"/>
        <v>7</v>
      </c>
      <c r="Q3344" t="str">
        <f t="shared" si="418"/>
        <v>juil</v>
      </c>
      <c r="R3344" t="str">
        <f t="shared" si="419"/>
        <v>Maryland</v>
      </c>
      <c r="S3344" t="str">
        <f t="shared" si="420"/>
        <v>2021-07</v>
      </c>
      <c r="T3344">
        <f>IF(AND(COUNTIF(Calculs!$Q$2:$Q$12,$O3344)&gt;0,COUNTIF(Calculs!$S$2:$S$12,$E3344)&gt;0,COUNTIF(Calculs!$U$2:$U$12,$H3344)&gt;0),1,0)</f>
        <v>1</v>
      </c>
      <c r="U3344">
        <f t="shared" si="421"/>
        <v>60000</v>
      </c>
      <c r="V3344">
        <f t="shared" si="422"/>
        <v>150</v>
      </c>
      <c r="W3344">
        <f t="shared" si="423"/>
        <v>21000</v>
      </c>
    </row>
    <row r="3345" spans="1:23" ht="15.75" customHeight="1" x14ac:dyDescent="0.3">
      <c r="A3345" s="2" t="s">
        <v>25</v>
      </c>
      <c r="B3345" s="2">
        <v>1185732</v>
      </c>
      <c r="C3345" s="3">
        <v>44397</v>
      </c>
      <c r="D3345" s="12" t="str" cm="1">
        <f t="array" ref="D3345">_xlfn.SWITCH(WEEKDAY(C3345,2), 1, "Lundi", 2, "Mardi", 3, "Mercredi", 4, "Jeudi", 5, "Vendredi", 6, "Samedi", 7, "Dimanche", "Erreur")</f>
        <v>Mardi</v>
      </c>
      <c r="E3345" s="2" t="s">
        <v>14</v>
      </c>
      <c r="F3345" s="2" t="s">
        <v>118</v>
      </c>
      <c r="G3345" s="2" t="s">
        <v>119</v>
      </c>
      <c r="H3345" s="4" t="s">
        <v>21</v>
      </c>
      <c r="I3345" s="5">
        <v>49.999999999999993</v>
      </c>
      <c r="J3345" s="6">
        <v>175</v>
      </c>
      <c r="K3345" s="7">
        <v>87499.999999999985</v>
      </c>
      <c r="L3345" s="7">
        <v>26249.999999999996</v>
      </c>
      <c r="M3345" s="8">
        <v>0.3</v>
      </c>
      <c r="N3345" s="2" t="s">
        <v>17</v>
      </c>
      <c r="O3345">
        <f t="shared" si="416"/>
        <v>2021</v>
      </c>
      <c r="P3345">
        <f t="shared" si="417"/>
        <v>7</v>
      </c>
      <c r="Q3345" t="str">
        <f t="shared" si="418"/>
        <v>juil</v>
      </c>
      <c r="R3345" t="str">
        <f t="shared" si="419"/>
        <v>Maryland</v>
      </c>
      <c r="S3345" t="str">
        <f t="shared" si="420"/>
        <v>2021-07</v>
      </c>
      <c r="T3345">
        <f>IF(AND(COUNTIF(Calculs!$Q$2:$Q$12,$O3345)&gt;0,COUNTIF(Calculs!$S$2:$S$12,$E3345)&gt;0,COUNTIF(Calculs!$U$2:$U$12,$H3345)&gt;0),1,0)</f>
        <v>1</v>
      </c>
      <c r="U3345">
        <f t="shared" si="421"/>
        <v>87499.999999999985</v>
      </c>
      <c r="V3345">
        <f t="shared" si="422"/>
        <v>175</v>
      </c>
      <c r="W3345">
        <f t="shared" si="423"/>
        <v>26249.999999999996</v>
      </c>
    </row>
    <row r="3346" spans="1:23" ht="15.75" customHeight="1" x14ac:dyDescent="0.3">
      <c r="A3346" s="2" t="s">
        <v>25</v>
      </c>
      <c r="B3346" s="2">
        <v>1185732</v>
      </c>
      <c r="C3346" s="3">
        <v>44397</v>
      </c>
      <c r="D3346" s="12" t="str" cm="1">
        <f t="array" ref="D3346">_xlfn.SWITCH(WEEKDAY(C3346,2), 1, "Lundi", 2, "Mardi", 3, "Mercredi", 4, "Jeudi", 5, "Vendredi", 6, "Samedi", 7, "Dimanche", "Erreur")</f>
        <v>Mardi</v>
      </c>
      <c r="E3346" s="2" t="s">
        <v>14</v>
      </c>
      <c r="F3346" s="2" t="s">
        <v>118</v>
      </c>
      <c r="G3346" s="2" t="s">
        <v>119</v>
      </c>
      <c r="H3346" s="4" t="s">
        <v>22</v>
      </c>
      <c r="I3346" s="5">
        <v>54.999999999999993</v>
      </c>
      <c r="J3346" s="6">
        <v>350</v>
      </c>
      <c r="K3346" s="7">
        <v>192499.99999999997</v>
      </c>
      <c r="L3346" s="7">
        <v>57749.999999999993</v>
      </c>
      <c r="M3346" s="8">
        <v>0.3</v>
      </c>
      <c r="N3346" s="2" t="s">
        <v>17</v>
      </c>
      <c r="O3346">
        <f t="shared" si="416"/>
        <v>2021</v>
      </c>
      <c r="P3346">
        <f t="shared" si="417"/>
        <v>7</v>
      </c>
      <c r="Q3346" t="str">
        <f t="shared" si="418"/>
        <v>juil</v>
      </c>
      <c r="R3346" t="str">
        <f t="shared" si="419"/>
        <v>Maryland</v>
      </c>
      <c r="S3346" t="str">
        <f t="shared" si="420"/>
        <v>2021-07</v>
      </c>
      <c r="T3346">
        <f>IF(AND(COUNTIF(Calculs!$Q$2:$Q$12,$O3346)&gt;0,COUNTIF(Calculs!$S$2:$S$12,$E3346)&gt;0,COUNTIF(Calculs!$U$2:$U$12,$H3346)&gt;0),1,0)</f>
        <v>1</v>
      </c>
      <c r="U3346">
        <f t="shared" si="421"/>
        <v>192499.99999999997</v>
      </c>
      <c r="V3346">
        <f t="shared" si="422"/>
        <v>350</v>
      </c>
      <c r="W3346">
        <f t="shared" si="423"/>
        <v>57749.999999999993</v>
      </c>
    </row>
    <row r="3347" spans="1:23" ht="15.75" customHeight="1" x14ac:dyDescent="0.3">
      <c r="A3347" s="2" t="s">
        <v>25</v>
      </c>
      <c r="B3347" s="2">
        <v>1185732</v>
      </c>
      <c r="C3347" s="3">
        <v>44429</v>
      </c>
      <c r="D3347" s="12" t="str" cm="1">
        <f t="array" ref="D3347">_xlfn.SWITCH(WEEKDAY(C3347,2), 1, "Lundi", 2, "Mardi", 3, "Mercredi", 4, "Jeudi", 5, "Vendredi", 6, "Samedi", 7, "Dimanche", "Erreur")</f>
        <v>Samedi</v>
      </c>
      <c r="E3347" s="2" t="s">
        <v>14</v>
      </c>
      <c r="F3347" s="2" t="s">
        <v>118</v>
      </c>
      <c r="G3347" s="2" t="s">
        <v>119</v>
      </c>
      <c r="H3347" s="4" t="s">
        <v>16</v>
      </c>
      <c r="I3347" s="5">
        <v>49.999999999999993</v>
      </c>
      <c r="J3347" s="6">
        <v>500</v>
      </c>
      <c r="K3347" s="7">
        <v>249999.99999999997</v>
      </c>
      <c r="L3347" s="7">
        <v>100000</v>
      </c>
      <c r="M3347" s="8">
        <v>0.4</v>
      </c>
      <c r="N3347" s="2" t="s">
        <v>17</v>
      </c>
      <c r="O3347">
        <f t="shared" si="416"/>
        <v>2021</v>
      </c>
      <c r="P3347">
        <f t="shared" si="417"/>
        <v>8</v>
      </c>
      <c r="Q3347" t="str">
        <f t="shared" si="418"/>
        <v>août</v>
      </c>
      <c r="R3347" t="str">
        <f t="shared" si="419"/>
        <v>Maryland</v>
      </c>
      <c r="S3347" t="str">
        <f t="shared" si="420"/>
        <v>2021-08</v>
      </c>
      <c r="T3347">
        <f>IF(AND(COUNTIF(Calculs!$Q$2:$Q$12,$O3347)&gt;0,COUNTIF(Calculs!$S$2:$S$12,$E3347)&gt;0,COUNTIF(Calculs!$U$2:$U$12,$H3347)&gt;0),1,0)</f>
        <v>1</v>
      </c>
      <c r="U3347">
        <f t="shared" si="421"/>
        <v>249999.99999999997</v>
      </c>
      <c r="V3347">
        <f t="shared" si="422"/>
        <v>500</v>
      </c>
      <c r="W3347">
        <f t="shared" si="423"/>
        <v>100000</v>
      </c>
    </row>
    <row r="3348" spans="1:23" ht="15.75" customHeight="1" x14ac:dyDescent="0.3">
      <c r="A3348" s="2" t="s">
        <v>25</v>
      </c>
      <c r="B3348" s="2">
        <v>1185732</v>
      </c>
      <c r="C3348" s="3">
        <v>44429</v>
      </c>
      <c r="D3348" s="12" t="str" cm="1">
        <f t="array" ref="D3348">_xlfn.SWITCH(WEEKDAY(C3348,2), 1, "Lundi", 2, "Mardi", 3, "Mercredi", 4, "Jeudi", 5, "Vendredi", 6, "Samedi", 7, "Dimanche", "Erreur")</f>
        <v>Samedi</v>
      </c>
      <c r="E3348" s="2" t="s">
        <v>14</v>
      </c>
      <c r="F3348" s="2" t="s">
        <v>118</v>
      </c>
      <c r="G3348" s="2" t="s">
        <v>119</v>
      </c>
      <c r="H3348" s="4" t="s">
        <v>18</v>
      </c>
      <c r="I3348" s="5">
        <v>45</v>
      </c>
      <c r="J3348" s="6">
        <v>275</v>
      </c>
      <c r="K3348" s="7">
        <v>123750</v>
      </c>
      <c r="L3348" s="7">
        <v>43312.5</v>
      </c>
      <c r="M3348" s="8">
        <v>0.35</v>
      </c>
      <c r="N3348" s="2" t="s">
        <v>17</v>
      </c>
      <c r="O3348">
        <f t="shared" si="416"/>
        <v>2021</v>
      </c>
      <c r="P3348">
        <f t="shared" si="417"/>
        <v>8</v>
      </c>
      <c r="Q3348" t="str">
        <f t="shared" si="418"/>
        <v>août</v>
      </c>
      <c r="R3348" t="str">
        <f t="shared" si="419"/>
        <v>Maryland</v>
      </c>
      <c r="S3348" t="str">
        <f t="shared" si="420"/>
        <v>2021-08</v>
      </c>
      <c r="T3348">
        <f>IF(AND(COUNTIF(Calculs!$Q$2:$Q$12,$O3348)&gt;0,COUNTIF(Calculs!$S$2:$S$12,$E3348)&gt;0,COUNTIF(Calculs!$U$2:$U$12,$H3348)&gt;0),1,0)</f>
        <v>1</v>
      </c>
      <c r="U3348">
        <f t="shared" si="421"/>
        <v>123750</v>
      </c>
      <c r="V3348">
        <f t="shared" si="422"/>
        <v>275</v>
      </c>
      <c r="W3348">
        <f t="shared" si="423"/>
        <v>43312.5</v>
      </c>
    </row>
    <row r="3349" spans="1:23" ht="15.75" customHeight="1" x14ac:dyDescent="0.3">
      <c r="A3349" s="2" t="s">
        <v>25</v>
      </c>
      <c r="B3349" s="2">
        <v>1185732</v>
      </c>
      <c r="C3349" s="3">
        <v>44429</v>
      </c>
      <c r="D3349" s="12" t="str" cm="1">
        <f t="array" ref="D3349">_xlfn.SWITCH(WEEKDAY(C3349,2), 1, "Lundi", 2, "Mardi", 3, "Mercredi", 4, "Jeudi", 5, "Vendredi", 6, "Samedi", 7, "Dimanche", "Erreur")</f>
        <v>Samedi</v>
      </c>
      <c r="E3349" s="2" t="s">
        <v>14</v>
      </c>
      <c r="F3349" s="2" t="s">
        <v>118</v>
      </c>
      <c r="G3349" s="2" t="s">
        <v>119</v>
      </c>
      <c r="H3349" s="4" t="s">
        <v>19</v>
      </c>
      <c r="I3349" s="5">
        <v>40</v>
      </c>
      <c r="J3349" s="6">
        <v>200</v>
      </c>
      <c r="K3349" s="7">
        <v>80000</v>
      </c>
      <c r="L3349" s="7">
        <v>28000</v>
      </c>
      <c r="M3349" s="8">
        <v>0.35</v>
      </c>
      <c r="N3349" s="2" t="s">
        <v>17</v>
      </c>
      <c r="O3349">
        <f t="shared" si="416"/>
        <v>2021</v>
      </c>
      <c r="P3349">
        <f t="shared" si="417"/>
        <v>8</v>
      </c>
      <c r="Q3349" t="str">
        <f t="shared" si="418"/>
        <v>août</v>
      </c>
      <c r="R3349" t="str">
        <f t="shared" si="419"/>
        <v>Maryland</v>
      </c>
      <c r="S3349" t="str">
        <f t="shared" si="420"/>
        <v>2021-08</v>
      </c>
      <c r="T3349">
        <f>IF(AND(COUNTIF(Calculs!$Q$2:$Q$12,$O3349)&gt;0,COUNTIF(Calculs!$S$2:$S$12,$E3349)&gt;0,COUNTIF(Calculs!$U$2:$U$12,$H3349)&gt;0),1,0)</f>
        <v>1</v>
      </c>
      <c r="U3349">
        <f t="shared" si="421"/>
        <v>80000</v>
      </c>
      <c r="V3349">
        <f t="shared" si="422"/>
        <v>200</v>
      </c>
      <c r="W3349">
        <f t="shared" si="423"/>
        <v>28000</v>
      </c>
    </row>
    <row r="3350" spans="1:23" ht="15.75" customHeight="1" x14ac:dyDescent="0.3">
      <c r="A3350" s="2" t="s">
        <v>25</v>
      </c>
      <c r="B3350" s="2">
        <v>1185732</v>
      </c>
      <c r="C3350" s="3">
        <v>44429</v>
      </c>
      <c r="D3350" s="12" t="str" cm="1">
        <f t="array" ref="D3350">_xlfn.SWITCH(WEEKDAY(C3350,2), 1, "Lundi", 2, "Mardi", 3, "Mercredi", 4, "Jeudi", 5, "Vendredi", 6, "Samedi", 7, "Dimanche", "Erreur")</f>
        <v>Samedi</v>
      </c>
      <c r="E3350" s="2" t="s">
        <v>14</v>
      </c>
      <c r="F3350" s="2" t="s">
        <v>118</v>
      </c>
      <c r="G3350" s="2" t="s">
        <v>119</v>
      </c>
      <c r="H3350" s="4" t="s">
        <v>20</v>
      </c>
      <c r="I3350" s="5">
        <v>40</v>
      </c>
      <c r="J3350" s="6">
        <v>150</v>
      </c>
      <c r="K3350" s="7">
        <v>60000</v>
      </c>
      <c r="L3350" s="7">
        <v>21000</v>
      </c>
      <c r="M3350" s="8">
        <v>0.35</v>
      </c>
      <c r="N3350" s="2" t="s">
        <v>17</v>
      </c>
      <c r="O3350">
        <f t="shared" si="416"/>
        <v>2021</v>
      </c>
      <c r="P3350">
        <f t="shared" si="417"/>
        <v>8</v>
      </c>
      <c r="Q3350" t="str">
        <f t="shared" si="418"/>
        <v>août</v>
      </c>
      <c r="R3350" t="str">
        <f t="shared" si="419"/>
        <v>Maryland</v>
      </c>
      <c r="S3350" t="str">
        <f t="shared" si="420"/>
        <v>2021-08</v>
      </c>
      <c r="T3350">
        <f>IF(AND(COUNTIF(Calculs!$Q$2:$Q$12,$O3350)&gt;0,COUNTIF(Calculs!$S$2:$S$12,$E3350)&gt;0,COUNTIF(Calculs!$U$2:$U$12,$H3350)&gt;0),1,0)</f>
        <v>1</v>
      </c>
      <c r="U3350">
        <f t="shared" si="421"/>
        <v>60000</v>
      </c>
      <c r="V3350">
        <f t="shared" si="422"/>
        <v>150</v>
      </c>
      <c r="W3350">
        <f t="shared" si="423"/>
        <v>21000</v>
      </c>
    </row>
    <row r="3351" spans="1:23" ht="15.75" customHeight="1" x14ac:dyDescent="0.3">
      <c r="A3351" s="2" t="s">
        <v>25</v>
      </c>
      <c r="B3351" s="2">
        <v>1185732</v>
      </c>
      <c r="C3351" s="3">
        <v>44429</v>
      </c>
      <c r="D3351" s="12" t="str" cm="1">
        <f t="array" ref="D3351">_xlfn.SWITCH(WEEKDAY(C3351,2), 1, "Lundi", 2, "Mardi", 3, "Mercredi", 4, "Jeudi", 5, "Vendredi", 6, "Samedi", 7, "Dimanche", "Erreur")</f>
        <v>Samedi</v>
      </c>
      <c r="E3351" s="2" t="s">
        <v>14</v>
      </c>
      <c r="F3351" s="2" t="s">
        <v>118</v>
      </c>
      <c r="G3351" s="2" t="s">
        <v>119</v>
      </c>
      <c r="H3351" s="4" t="s">
        <v>21</v>
      </c>
      <c r="I3351" s="5">
        <v>49.999999999999993</v>
      </c>
      <c r="J3351" s="6">
        <v>125</v>
      </c>
      <c r="K3351" s="7">
        <v>62499.999999999993</v>
      </c>
      <c r="L3351" s="7">
        <v>18749.999999999996</v>
      </c>
      <c r="M3351" s="8">
        <v>0.3</v>
      </c>
      <c r="N3351" s="2" t="s">
        <v>17</v>
      </c>
      <c r="O3351">
        <f t="shared" si="416"/>
        <v>2021</v>
      </c>
      <c r="P3351">
        <f t="shared" si="417"/>
        <v>8</v>
      </c>
      <c r="Q3351" t="str">
        <f t="shared" si="418"/>
        <v>août</v>
      </c>
      <c r="R3351" t="str">
        <f t="shared" si="419"/>
        <v>Maryland</v>
      </c>
      <c r="S3351" t="str">
        <f t="shared" si="420"/>
        <v>2021-08</v>
      </c>
      <c r="T3351">
        <f>IF(AND(COUNTIF(Calculs!$Q$2:$Q$12,$O3351)&gt;0,COUNTIF(Calculs!$S$2:$S$12,$E3351)&gt;0,COUNTIF(Calculs!$U$2:$U$12,$H3351)&gt;0),1,0)</f>
        <v>1</v>
      </c>
      <c r="U3351">
        <f t="shared" si="421"/>
        <v>62499.999999999993</v>
      </c>
      <c r="V3351">
        <f t="shared" si="422"/>
        <v>125</v>
      </c>
      <c r="W3351">
        <f t="shared" si="423"/>
        <v>18749.999999999996</v>
      </c>
    </row>
    <row r="3352" spans="1:23" ht="15.75" customHeight="1" x14ac:dyDescent="0.3">
      <c r="A3352" s="2" t="s">
        <v>25</v>
      </c>
      <c r="B3352" s="2">
        <v>1185732</v>
      </c>
      <c r="C3352" s="3">
        <v>44429</v>
      </c>
      <c r="D3352" s="12" t="str" cm="1">
        <f t="array" ref="D3352">_xlfn.SWITCH(WEEKDAY(C3352,2), 1, "Lundi", 2, "Mardi", 3, "Mercredi", 4, "Jeudi", 5, "Vendredi", 6, "Samedi", 7, "Dimanche", "Erreur")</f>
        <v>Samedi</v>
      </c>
      <c r="E3352" s="2" t="s">
        <v>14</v>
      </c>
      <c r="F3352" s="2" t="s">
        <v>118</v>
      </c>
      <c r="G3352" s="2" t="s">
        <v>119</v>
      </c>
      <c r="H3352" s="4" t="s">
        <v>22</v>
      </c>
      <c r="I3352" s="5">
        <v>54.999999999999993</v>
      </c>
      <c r="J3352" s="6">
        <v>300</v>
      </c>
      <c r="K3352" s="7">
        <v>164999.99999999997</v>
      </c>
      <c r="L3352" s="7">
        <v>49499.999999999993</v>
      </c>
      <c r="M3352" s="8">
        <v>0.3</v>
      </c>
      <c r="N3352" s="2" t="s">
        <v>17</v>
      </c>
      <c r="O3352">
        <f t="shared" si="416"/>
        <v>2021</v>
      </c>
      <c r="P3352">
        <f t="shared" si="417"/>
        <v>8</v>
      </c>
      <c r="Q3352" t="str">
        <f t="shared" si="418"/>
        <v>août</v>
      </c>
      <c r="R3352" t="str">
        <f t="shared" si="419"/>
        <v>Maryland</v>
      </c>
      <c r="S3352" t="str">
        <f t="shared" si="420"/>
        <v>2021-08</v>
      </c>
      <c r="T3352">
        <f>IF(AND(COUNTIF(Calculs!$Q$2:$Q$12,$O3352)&gt;0,COUNTIF(Calculs!$S$2:$S$12,$E3352)&gt;0,COUNTIF(Calculs!$U$2:$U$12,$H3352)&gt;0),1,0)</f>
        <v>1</v>
      </c>
      <c r="U3352">
        <f t="shared" si="421"/>
        <v>164999.99999999997</v>
      </c>
      <c r="V3352">
        <f t="shared" si="422"/>
        <v>300</v>
      </c>
      <c r="W3352">
        <f t="shared" si="423"/>
        <v>49499.999999999993</v>
      </c>
    </row>
    <row r="3353" spans="1:23" ht="15.75" customHeight="1" x14ac:dyDescent="0.3">
      <c r="A3353" s="2" t="s">
        <v>25</v>
      </c>
      <c r="B3353" s="2">
        <v>1185732</v>
      </c>
      <c r="C3353" s="3">
        <v>44459</v>
      </c>
      <c r="D3353" s="12" t="str" cm="1">
        <f t="array" ref="D3353">_xlfn.SWITCH(WEEKDAY(C3353,2), 1, "Lundi", 2, "Mardi", 3, "Mercredi", 4, "Jeudi", 5, "Vendredi", 6, "Samedi", 7, "Dimanche", "Erreur")</f>
        <v>Lundi</v>
      </c>
      <c r="E3353" s="2" t="s">
        <v>14</v>
      </c>
      <c r="F3353" s="2" t="s">
        <v>118</v>
      </c>
      <c r="G3353" s="2" t="s">
        <v>119</v>
      </c>
      <c r="H3353" s="4" t="s">
        <v>16</v>
      </c>
      <c r="I3353" s="5">
        <v>49.999999999999993</v>
      </c>
      <c r="J3353" s="6">
        <v>425</v>
      </c>
      <c r="K3353" s="7">
        <v>212499.99999999997</v>
      </c>
      <c r="L3353" s="7">
        <v>85000</v>
      </c>
      <c r="M3353" s="8">
        <v>0.4</v>
      </c>
      <c r="N3353" s="2" t="s">
        <v>17</v>
      </c>
      <c r="O3353">
        <f t="shared" si="416"/>
        <v>2021</v>
      </c>
      <c r="P3353">
        <f t="shared" si="417"/>
        <v>9</v>
      </c>
      <c r="Q3353" t="str">
        <f t="shared" si="418"/>
        <v>sept</v>
      </c>
      <c r="R3353" t="str">
        <f t="shared" si="419"/>
        <v>Maryland</v>
      </c>
      <c r="S3353" t="str">
        <f t="shared" si="420"/>
        <v>2021-09</v>
      </c>
      <c r="T3353">
        <f>IF(AND(COUNTIF(Calculs!$Q$2:$Q$12,$O3353)&gt;0,COUNTIF(Calculs!$S$2:$S$12,$E3353)&gt;0,COUNTIF(Calculs!$U$2:$U$12,$H3353)&gt;0),1,0)</f>
        <v>1</v>
      </c>
      <c r="U3353">
        <f t="shared" si="421"/>
        <v>212499.99999999997</v>
      </c>
      <c r="V3353">
        <f t="shared" si="422"/>
        <v>425</v>
      </c>
      <c r="W3353">
        <f t="shared" si="423"/>
        <v>85000</v>
      </c>
    </row>
    <row r="3354" spans="1:23" ht="15.75" customHeight="1" x14ac:dyDescent="0.3">
      <c r="A3354" s="2" t="s">
        <v>25</v>
      </c>
      <c r="B3354" s="2">
        <v>1185732</v>
      </c>
      <c r="C3354" s="3">
        <v>44459</v>
      </c>
      <c r="D3354" s="12" t="str" cm="1">
        <f t="array" ref="D3354">_xlfn.SWITCH(WEEKDAY(C3354,2), 1, "Lundi", 2, "Mardi", 3, "Mercredi", 4, "Jeudi", 5, "Vendredi", 6, "Samedi", 7, "Dimanche", "Erreur")</f>
        <v>Lundi</v>
      </c>
      <c r="E3354" s="2" t="s">
        <v>14</v>
      </c>
      <c r="F3354" s="2" t="s">
        <v>118</v>
      </c>
      <c r="G3354" s="2" t="s">
        <v>119</v>
      </c>
      <c r="H3354" s="4" t="s">
        <v>18</v>
      </c>
      <c r="I3354" s="5">
        <v>45</v>
      </c>
      <c r="J3354" s="6">
        <v>225</v>
      </c>
      <c r="K3354" s="7">
        <v>101250</v>
      </c>
      <c r="L3354" s="7">
        <v>35437.5</v>
      </c>
      <c r="M3354" s="8">
        <v>0.35</v>
      </c>
      <c r="N3354" s="2" t="s">
        <v>17</v>
      </c>
      <c r="O3354">
        <f t="shared" si="416"/>
        <v>2021</v>
      </c>
      <c r="P3354">
        <f t="shared" si="417"/>
        <v>9</v>
      </c>
      <c r="Q3354" t="str">
        <f t="shared" si="418"/>
        <v>sept</v>
      </c>
      <c r="R3354" t="str">
        <f t="shared" si="419"/>
        <v>Maryland</v>
      </c>
      <c r="S3354" t="str">
        <f t="shared" si="420"/>
        <v>2021-09</v>
      </c>
      <c r="T3354">
        <f>IF(AND(COUNTIF(Calculs!$Q$2:$Q$12,$O3354)&gt;0,COUNTIF(Calculs!$S$2:$S$12,$E3354)&gt;0,COUNTIF(Calculs!$U$2:$U$12,$H3354)&gt;0),1,0)</f>
        <v>1</v>
      </c>
      <c r="U3354">
        <f t="shared" si="421"/>
        <v>101250</v>
      </c>
      <c r="V3354">
        <f t="shared" si="422"/>
        <v>225</v>
      </c>
      <c r="W3354">
        <f t="shared" si="423"/>
        <v>35437.5</v>
      </c>
    </row>
    <row r="3355" spans="1:23" ht="15.75" customHeight="1" x14ac:dyDescent="0.3">
      <c r="A3355" s="2" t="s">
        <v>25</v>
      </c>
      <c r="B3355" s="2">
        <v>1185732</v>
      </c>
      <c r="C3355" s="3">
        <v>44459</v>
      </c>
      <c r="D3355" s="12" t="str" cm="1">
        <f t="array" ref="D3355">_xlfn.SWITCH(WEEKDAY(C3355,2), 1, "Lundi", 2, "Mardi", 3, "Mercredi", 4, "Jeudi", 5, "Vendredi", 6, "Samedi", 7, "Dimanche", "Erreur")</f>
        <v>Lundi</v>
      </c>
      <c r="E3355" s="2" t="s">
        <v>14</v>
      </c>
      <c r="F3355" s="2" t="s">
        <v>118</v>
      </c>
      <c r="G3355" s="2" t="s">
        <v>119</v>
      </c>
      <c r="H3355" s="4" t="s">
        <v>19</v>
      </c>
      <c r="I3355" s="5">
        <v>40</v>
      </c>
      <c r="J3355" s="6">
        <v>125</v>
      </c>
      <c r="K3355" s="7">
        <v>50000</v>
      </c>
      <c r="L3355" s="7">
        <v>17500</v>
      </c>
      <c r="M3355" s="8">
        <v>0.35</v>
      </c>
      <c r="N3355" s="2" t="s">
        <v>17</v>
      </c>
      <c r="O3355">
        <f t="shared" si="416"/>
        <v>2021</v>
      </c>
      <c r="P3355">
        <f t="shared" si="417"/>
        <v>9</v>
      </c>
      <c r="Q3355" t="str">
        <f t="shared" si="418"/>
        <v>sept</v>
      </c>
      <c r="R3355" t="str">
        <f t="shared" si="419"/>
        <v>Maryland</v>
      </c>
      <c r="S3355" t="str">
        <f t="shared" si="420"/>
        <v>2021-09</v>
      </c>
      <c r="T3355">
        <f>IF(AND(COUNTIF(Calculs!$Q$2:$Q$12,$O3355)&gt;0,COUNTIF(Calculs!$S$2:$S$12,$E3355)&gt;0,COUNTIF(Calculs!$U$2:$U$12,$H3355)&gt;0),1,0)</f>
        <v>1</v>
      </c>
      <c r="U3355">
        <f t="shared" si="421"/>
        <v>50000</v>
      </c>
      <c r="V3355">
        <f t="shared" si="422"/>
        <v>125</v>
      </c>
      <c r="W3355">
        <f t="shared" si="423"/>
        <v>17500</v>
      </c>
    </row>
    <row r="3356" spans="1:23" ht="15.75" customHeight="1" x14ac:dyDescent="0.3">
      <c r="A3356" s="2" t="s">
        <v>25</v>
      </c>
      <c r="B3356" s="2">
        <v>1185732</v>
      </c>
      <c r="C3356" s="3">
        <v>44459</v>
      </c>
      <c r="D3356" s="12" t="str" cm="1">
        <f t="array" ref="D3356">_xlfn.SWITCH(WEEKDAY(C3356,2), 1, "Lundi", 2, "Mardi", 3, "Mercredi", 4, "Jeudi", 5, "Vendredi", 6, "Samedi", 7, "Dimanche", "Erreur")</f>
        <v>Lundi</v>
      </c>
      <c r="E3356" s="2" t="s">
        <v>14</v>
      </c>
      <c r="F3356" s="2" t="s">
        <v>118</v>
      </c>
      <c r="G3356" s="2" t="s">
        <v>119</v>
      </c>
      <c r="H3356" s="4" t="s">
        <v>20</v>
      </c>
      <c r="I3356" s="5">
        <v>40</v>
      </c>
      <c r="J3356" s="6">
        <v>100</v>
      </c>
      <c r="K3356" s="7">
        <v>40000</v>
      </c>
      <c r="L3356" s="7">
        <v>14000</v>
      </c>
      <c r="M3356" s="8">
        <v>0.35</v>
      </c>
      <c r="N3356" s="2" t="s">
        <v>17</v>
      </c>
      <c r="O3356">
        <f t="shared" si="416"/>
        <v>2021</v>
      </c>
      <c r="P3356">
        <f t="shared" si="417"/>
        <v>9</v>
      </c>
      <c r="Q3356" t="str">
        <f t="shared" si="418"/>
        <v>sept</v>
      </c>
      <c r="R3356" t="str">
        <f t="shared" si="419"/>
        <v>Maryland</v>
      </c>
      <c r="S3356" t="str">
        <f t="shared" si="420"/>
        <v>2021-09</v>
      </c>
      <c r="T3356">
        <f>IF(AND(COUNTIF(Calculs!$Q$2:$Q$12,$O3356)&gt;0,COUNTIF(Calculs!$S$2:$S$12,$E3356)&gt;0,COUNTIF(Calculs!$U$2:$U$12,$H3356)&gt;0),1,0)</f>
        <v>1</v>
      </c>
      <c r="U3356">
        <f t="shared" si="421"/>
        <v>40000</v>
      </c>
      <c r="V3356">
        <f t="shared" si="422"/>
        <v>100</v>
      </c>
      <c r="W3356">
        <f t="shared" si="423"/>
        <v>14000</v>
      </c>
    </row>
    <row r="3357" spans="1:23" ht="15.75" customHeight="1" x14ac:dyDescent="0.3">
      <c r="A3357" s="2" t="s">
        <v>25</v>
      </c>
      <c r="B3357" s="2">
        <v>1185732</v>
      </c>
      <c r="C3357" s="3">
        <v>44459</v>
      </c>
      <c r="D3357" s="12" t="str" cm="1">
        <f t="array" ref="D3357">_xlfn.SWITCH(WEEKDAY(C3357,2), 1, "Lundi", 2, "Mardi", 3, "Mercredi", 4, "Jeudi", 5, "Vendredi", 6, "Samedi", 7, "Dimanche", "Erreur")</f>
        <v>Lundi</v>
      </c>
      <c r="E3357" s="2" t="s">
        <v>14</v>
      </c>
      <c r="F3357" s="2" t="s">
        <v>118</v>
      </c>
      <c r="G3357" s="2" t="s">
        <v>119</v>
      </c>
      <c r="H3357" s="4" t="s">
        <v>21</v>
      </c>
      <c r="I3357" s="5">
        <v>49.999999999999993</v>
      </c>
      <c r="J3357" s="6">
        <v>100</v>
      </c>
      <c r="K3357" s="7">
        <v>49999.999999999993</v>
      </c>
      <c r="L3357" s="7">
        <v>14999.999999999996</v>
      </c>
      <c r="M3357" s="8">
        <v>0.3</v>
      </c>
      <c r="N3357" s="2" t="s">
        <v>17</v>
      </c>
      <c r="O3357">
        <f t="shared" si="416"/>
        <v>2021</v>
      </c>
      <c r="P3357">
        <f t="shared" si="417"/>
        <v>9</v>
      </c>
      <c r="Q3357" t="str">
        <f t="shared" si="418"/>
        <v>sept</v>
      </c>
      <c r="R3357" t="str">
        <f t="shared" si="419"/>
        <v>Maryland</v>
      </c>
      <c r="S3357" t="str">
        <f t="shared" si="420"/>
        <v>2021-09</v>
      </c>
      <c r="T3357">
        <f>IF(AND(COUNTIF(Calculs!$Q$2:$Q$12,$O3357)&gt;0,COUNTIF(Calculs!$S$2:$S$12,$E3357)&gt;0,COUNTIF(Calculs!$U$2:$U$12,$H3357)&gt;0),1,0)</f>
        <v>1</v>
      </c>
      <c r="U3357">
        <f t="shared" si="421"/>
        <v>49999.999999999993</v>
      </c>
      <c r="V3357">
        <f t="shared" si="422"/>
        <v>100</v>
      </c>
      <c r="W3357">
        <f t="shared" si="423"/>
        <v>14999.999999999996</v>
      </c>
    </row>
    <row r="3358" spans="1:23" ht="15.75" customHeight="1" x14ac:dyDescent="0.3">
      <c r="A3358" s="2" t="s">
        <v>25</v>
      </c>
      <c r="B3358" s="2">
        <v>1185732</v>
      </c>
      <c r="C3358" s="3">
        <v>44459</v>
      </c>
      <c r="D3358" s="12" t="str" cm="1">
        <f t="array" ref="D3358">_xlfn.SWITCH(WEEKDAY(C3358,2), 1, "Lundi", 2, "Mardi", 3, "Mercredi", 4, "Jeudi", 5, "Vendredi", 6, "Samedi", 7, "Dimanche", "Erreur")</f>
        <v>Lundi</v>
      </c>
      <c r="E3358" s="2" t="s">
        <v>14</v>
      </c>
      <c r="F3358" s="2" t="s">
        <v>118</v>
      </c>
      <c r="G3358" s="2" t="s">
        <v>119</v>
      </c>
      <c r="H3358" s="4" t="s">
        <v>22</v>
      </c>
      <c r="I3358" s="5">
        <v>54.999999999999993</v>
      </c>
      <c r="J3358" s="6">
        <v>200</v>
      </c>
      <c r="K3358" s="7">
        <v>109999.99999999999</v>
      </c>
      <c r="L3358" s="7">
        <v>32999.999999999993</v>
      </c>
      <c r="M3358" s="8">
        <v>0.3</v>
      </c>
      <c r="N3358" s="2" t="s">
        <v>17</v>
      </c>
      <c r="O3358">
        <f t="shared" si="416"/>
        <v>2021</v>
      </c>
      <c r="P3358">
        <f t="shared" si="417"/>
        <v>9</v>
      </c>
      <c r="Q3358" t="str">
        <f t="shared" si="418"/>
        <v>sept</v>
      </c>
      <c r="R3358" t="str">
        <f t="shared" si="419"/>
        <v>Maryland</v>
      </c>
      <c r="S3358" t="str">
        <f t="shared" si="420"/>
        <v>2021-09</v>
      </c>
      <c r="T3358">
        <f>IF(AND(COUNTIF(Calculs!$Q$2:$Q$12,$O3358)&gt;0,COUNTIF(Calculs!$S$2:$S$12,$E3358)&gt;0,COUNTIF(Calculs!$U$2:$U$12,$H3358)&gt;0),1,0)</f>
        <v>1</v>
      </c>
      <c r="U3358">
        <f t="shared" si="421"/>
        <v>109999.99999999999</v>
      </c>
      <c r="V3358">
        <f t="shared" si="422"/>
        <v>200</v>
      </c>
      <c r="W3358">
        <f t="shared" si="423"/>
        <v>32999.999999999993</v>
      </c>
    </row>
    <row r="3359" spans="1:23" ht="15.75" customHeight="1" x14ac:dyDescent="0.3">
      <c r="A3359" s="2" t="s">
        <v>25</v>
      </c>
      <c r="B3359" s="2">
        <v>1185732</v>
      </c>
      <c r="C3359" s="3">
        <v>44491</v>
      </c>
      <c r="D3359" s="12" t="str" cm="1">
        <f t="array" ref="D3359">_xlfn.SWITCH(WEEKDAY(C3359,2), 1, "Lundi", 2, "Mardi", 3, "Mercredi", 4, "Jeudi", 5, "Vendredi", 6, "Samedi", 7, "Dimanche", "Erreur")</f>
        <v>Vendredi</v>
      </c>
      <c r="E3359" s="2" t="s">
        <v>14</v>
      </c>
      <c r="F3359" s="2" t="s">
        <v>118</v>
      </c>
      <c r="G3359" s="2" t="s">
        <v>119</v>
      </c>
      <c r="H3359" s="4" t="s">
        <v>16</v>
      </c>
      <c r="I3359" s="5">
        <v>54.999999999999993</v>
      </c>
      <c r="J3359" s="6">
        <v>375</v>
      </c>
      <c r="K3359" s="7">
        <v>206249.99999999997</v>
      </c>
      <c r="L3359" s="7">
        <v>82500</v>
      </c>
      <c r="M3359" s="8">
        <v>0.4</v>
      </c>
      <c r="N3359" s="2" t="s">
        <v>17</v>
      </c>
      <c r="O3359">
        <f t="shared" si="416"/>
        <v>2021</v>
      </c>
      <c r="P3359">
        <f t="shared" si="417"/>
        <v>10</v>
      </c>
      <c r="Q3359" t="str">
        <f t="shared" si="418"/>
        <v>oct</v>
      </c>
      <c r="R3359" t="str">
        <f t="shared" si="419"/>
        <v>Maryland</v>
      </c>
      <c r="S3359" t="str">
        <f t="shared" si="420"/>
        <v>2021-10</v>
      </c>
      <c r="T3359">
        <f>IF(AND(COUNTIF(Calculs!$Q$2:$Q$12,$O3359)&gt;0,COUNTIF(Calculs!$S$2:$S$12,$E3359)&gt;0,COUNTIF(Calculs!$U$2:$U$12,$H3359)&gt;0),1,0)</f>
        <v>1</v>
      </c>
      <c r="U3359">
        <f t="shared" si="421"/>
        <v>206249.99999999997</v>
      </c>
      <c r="V3359">
        <f t="shared" si="422"/>
        <v>375</v>
      </c>
      <c r="W3359">
        <f t="shared" si="423"/>
        <v>82500</v>
      </c>
    </row>
    <row r="3360" spans="1:23" ht="15.75" customHeight="1" x14ac:dyDescent="0.3">
      <c r="A3360" s="2" t="s">
        <v>25</v>
      </c>
      <c r="B3360" s="2">
        <v>1185732</v>
      </c>
      <c r="C3360" s="3">
        <v>44491</v>
      </c>
      <c r="D3360" s="12" t="str" cm="1">
        <f t="array" ref="D3360">_xlfn.SWITCH(WEEKDAY(C3360,2), 1, "Lundi", 2, "Mardi", 3, "Mercredi", 4, "Jeudi", 5, "Vendredi", 6, "Samedi", 7, "Dimanche", "Erreur")</f>
        <v>Vendredi</v>
      </c>
      <c r="E3360" s="2" t="s">
        <v>14</v>
      </c>
      <c r="F3360" s="2" t="s">
        <v>118</v>
      </c>
      <c r="G3360" s="2" t="s">
        <v>119</v>
      </c>
      <c r="H3360" s="4" t="s">
        <v>18</v>
      </c>
      <c r="I3360" s="5">
        <v>50</v>
      </c>
      <c r="J3360" s="6">
        <v>200</v>
      </c>
      <c r="K3360" s="7">
        <v>100000</v>
      </c>
      <c r="L3360" s="7">
        <v>35000</v>
      </c>
      <c r="M3360" s="8">
        <v>0.35</v>
      </c>
      <c r="N3360" s="2" t="s">
        <v>17</v>
      </c>
      <c r="O3360">
        <f t="shared" si="416"/>
        <v>2021</v>
      </c>
      <c r="P3360">
        <f t="shared" si="417"/>
        <v>10</v>
      </c>
      <c r="Q3360" t="str">
        <f t="shared" si="418"/>
        <v>oct</v>
      </c>
      <c r="R3360" t="str">
        <f t="shared" si="419"/>
        <v>Maryland</v>
      </c>
      <c r="S3360" t="str">
        <f t="shared" si="420"/>
        <v>2021-10</v>
      </c>
      <c r="T3360">
        <f>IF(AND(COUNTIF(Calculs!$Q$2:$Q$12,$O3360)&gt;0,COUNTIF(Calculs!$S$2:$S$12,$E3360)&gt;0,COUNTIF(Calculs!$U$2:$U$12,$H3360)&gt;0),1,0)</f>
        <v>1</v>
      </c>
      <c r="U3360">
        <f t="shared" si="421"/>
        <v>100000</v>
      </c>
      <c r="V3360">
        <f t="shared" si="422"/>
        <v>200</v>
      </c>
      <c r="W3360">
        <f t="shared" si="423"/>
        <v>35000</v>
      </c>
    </row>
    <row r="3361" spans="1:23" ht="15.75" customHeight="1" x14ac:dyDescent="0.3">
      <c r="A3361" s="2" t="s">
        <v>25</v>
      </c>
      <c r="B3361" s="2">
        <v>1185732</v>
      </c>
      <c r="C3361" s="3">
        <v>44491</v>
      </c>
      <c r="D3361" s="12" t="str" cm="1">
        <f t="array" ref="D3361">_xlfn.SWITCH(WEEKDAY(C3361,2), 1, "Lundi", 2, "Mardi", 3, "Mercredi", 4, "Jeudi", 5, "Vendredi", 6, "Samedi", 7, "Dimanche", "Erreur")</f>
        <v>Vendredi</v>
      </c>
      <c r="E3361" s="2" t="s">
        <v>14</v>
      </c>
      <c r="F3361" s="2" t="s">
        <v>118</v>
      </c>
      <c r="G3361" s="2" t="s">
        <v>119</v>
      </c>
      <c r="H3361" s="4" t="s">
        <v>19</v>
      </c>
      <c r="I3361" s="5">
        <v>50</v>
      </c>
      <c r="J3361" s="6">
        <v>100</v>
      </c>
      <c r="K3361" s="7">
        <v>50000</v>
      </c>
      <c r="L3361" s="7">
        <v>17500</v>
      </c>
      <c r="M3361" s="8">
        <v>0.35</v>
      </c>
      <c r="N3361" s="2" t="s">
        <v>17</v>
      </c>
      <c r="O3361">
        <f t="shared" si="416"/>
        <v>2021</v>
      </c>
      <c r="P3361">
        <f t="shared" si="417"/>
        <v>10</v>
      </c>
      <c r="Q3361" t="str">
        <f t="shared" si="418"/>
        <v>oct</v>
      </c>
      <c r="R3361" t="str">
        <f t="shared" si="419"/>
        <v>Maryland</v>
      </c>
      <c r="S3361" t="str">
        <f t="shared" si="420"/>
        <v>2021-10</v>
      </c>
      <c r="T3361">
        <f>IF(AND(COUNTIF(Calculs!$Q$2:$Q$12,$O3361)&gt;0,COUNTIF(Calculs!$S$2:$S$12,$E3361)&gt;0,COUNTIF(Calculs!$U$2:$U$12,$H3361)&gt;0),1,0)</f>
        <v>1</v>
      </c>
      <c r="U3361">
        <f t="shared" si="421"/>
        <v>50000</v>
      </c>
      <c r="V3361">
        <f t="shared" si="422"/>
        <v>100</v>
      </c>
      <c r="W3361">
        <f t="shared" si="423"/>
        <v>17500</v>
      </c>
    </row>
    <row r="3362" spans="1:23" ht="15.75" customHeight="1" x14ac:dyDescent="0.3">
      <c r="A3362" s="2" t="s">
        <v>13</v>
      </c>
      <c r="B3362" s="2">
        <v>1185732</v>
      </c>
      <c r="C3362" s="3">
        <v>44491</v>
      </c>
      <c r="D3362" s="12" t="str" cm="1">
        <f t="array" ref="D3362">_xlfn.SWITCH(WEEKDAY(C3362,2), 1, "Lundi", 2, "Mardi", 3, "Mercredi", 4, "Jeudi", 5, "Vendredi", 6, "Samedi", 7, "Dimanche", "Erreur")</f>
        <v>Vendredi</v>
      </c>
      <c r="E3362" s="2" t="s">
        <v>14</v>
      </c>
      <c r="F3362" s="2" t="s">
        <v>118</v>
      </c>
      <c r="G3362" s="2" t="s">
        <v>119</v>
      </c>
      <c r="H3362" s="4" t="s">
        <v>20</v>
      </c>
      <c r="I3362" s="5">
        <v>50</v>
      </c>
      <c r="J3362" s="6">
        <v>75</v>
      </c>
      <c r="K3362" s="7">
        <v>37500</v>
      </c>
      <c r="L3362" s="7">
        <v>13125</v>
      </c>
      <c r="M3362" s="8">
        <v>0.35</v>
      </c>
      <c r="N3362" s="2" t="s">
        <v>17</v>
      </c>
      <c r="O3362">
        <f t="shared" si="416"/>
        <v>2021</v>
      </c>
      <c r="P3362">
        <f t="shared" si="417"/>
        <v>10</v>
      </c>
      <c r="Q3362" t="str">
        <f t="shared" si="418"/>
        <v>oct</v>
      </c>
      <c r="R3362" t="str">
        <f t="shared" si="419"/>
        <v>Maryland</v>
      </c>
      <c r="S3362" t="str">
        <f t="shared" si="420"/>
        <v>2021-10</v>
      </c>
      <c r="T3362">
        <f>IF(AND(COUNTIF(Calculs!$Q$2:$Q$12,$O3362)&gt;0,COUNTIF(Calculs!$S$2:$S$12,$E3362)&gt;0,COUNTIF(Calculs!$U$2:$U$12,$H3362)&gt;0),1,0)</f>
        <v>1</v>
      </c>
      <c r="U3362">
        <f t="shared" si="421"/>
        <v>37500</v>
      </c>
      <c r="V3362">
        <f t="shared" si="422"/>
        <v>75</v>
      </c>
      <c r="W3362">
        <f t="shared" si="423"/>
        <v>13125</v>
      </c>
    </row>
    <row r="3363" spans="1:23" ht="15.75" customHeight="1" x14ac:dyDescent="0.3">
      <c r="A3363" s="2" t="s">
        <v>13</v>
      </c>
      <c r="B3363" s="2">
        <v>1185732</v>
      </c>
      <c r="C3363" s="3">
        <v>44491</v>
      </c>
      <c r="D3363" s="12" t="str" cm="1">
        <f t="array" ref="D3363">_xlfn.SWITCH(WEEKDAY(C3363,2), 1, "Lundi", 2, "Mardi", 3, "Mercredi", 4, "Jeudi", 5, "Vendredi", 6, "Samedi", 7, "Dimanche", "Erreur")</f>
        <v>Vendredi</v>
      </c>
      <c r="E3363" s="2" t="s">
        <v>14</v>
      </c>
      <c r="F3363" s="2" t="s">
        <v>118</v>
      </c>
      <c r="G3363" s="2" t="s">
        <v>119</v>
      </c>
      <c r="H3363" s="4" t="s">
        <v>21</v>
      </c>
      <c r="I3363" s="5">
        <v>60</v>
      </c>
      <c r="J3363" s="6">
        <v>75</v>
      </c>
      <c r="K3363" s="7">
        <v>45000</v>
      </c>
      <c r="L3363" s="7">
        <v>13500</v>
      </c>
      <c r="M3363" s="8">
        <v>0.3</v>
      </c>
      <c r="N3363" s="2" t="s">
        <v>17</v>
      </c>
      <c r="O3363">
        <f t="shared" si="416"/>
        <v>2021</v>
      </c>
      <c r="P3363">
        <f t="shared" si="417"/>
        <v>10</v>
      </c>
      <c r="Q3363" t="str">
        <f t="shared" si="418"/>
        <v>oct</v>
      </c>
      <c r="R3363" t="str">
        <f t="shared" si="419"/>
        <v>Maryland</v>
      </c>
      <c r="S3363" t="str">
        <f t="shared" si="420"/>
        <v>2021-10</v>
      </c>
      <c r="T3363">
        <f>IF(AND(COUNTIF(Calculs!$Q$2:$Q$12,$O3363)&gt;0,COUNTIF(Calculs!$S$2:$S$12,$E3363)&gt;0,COUNTIF(Calculs!$U$2:$U$12,$H3363)&gt;0),1,0)</f>
        <v>1</v>
      </c>
      <c r="U3363">
        <f t="shared" si="421"/>
        <v>45000</v>
      </c>
      <c r="V3363">
        <f t="shared" si="422"/>
        <v>75</v>
      </c>
      <c r="W3363">
        <f t="shared" si="423"/>
        <v>13500</v>
      </c>
    </row>
    <row r="3364" spans="1:23" ht="15.75" customHeight="1" x14ac:dyDescent="0.3">
      <c r="A3364" s="2" t="s">
        <v>13</v>
      </c>
      <c r="B3364" s="2">
        <v>1185732</v>
      </c>
      <c r="C3364" s="3">
        <v>44491</v>
      </c>
      <c r="D3364" s="12" t="str" cm="1">
        <f t="array" ref="D3364">_xlfn.SWITCH(WEEKDAY(C3364,2), 1, "Lundi", 2, "Mardi", 3, "Mercredi", 4, "Jeudi", 5, "Vendredi", 6, "Samedi", 7, "Dimanche", "Erreur")</f>
        <v>Vendredi</v>
      </c>
      <c r="E3364" s="2" t="s">
        <v>14</v>
      </c>
      <c r="F3364" s="2" t="s">
        <v>118</v>
      </c>
      <c r="G3364" s="2" t="s">
        <v>119</v>
      </c>
      <c r="H3364" s="4" t="s">
        <v>22</v>
      </c>
      <c r="I3364" s="5">
        <v>64.999999999999986</v>
      </c>
      <c r="J3364" s="6">
        <v>200</v>
      </c>
      <c r="K3364" s="7">
        <v>129999.99999999997</v>
      </c>
      <c r="L3364" s="7">
        <v>38999.999999999993</v>
      </c>
      <c r="M3364" s="8">
        <v>0.3</v>
      </c>
      <c r="N3364" s="2" t="s">
        <v>17</v>
      </c>
      <c r="O3364">
        <f t="shared" si="416"/>
        <v>2021</v>
      </c>
      <c r="P3364">
        <f t="shared" si="417"/>
        <v>10</v>
      </c>
      <c r="Q3364" t="str">
        <f t="shared" si="418"/>
        <v>oct</v>
      </c>
      <c r="R3364" t="str">
        <f t="shared" si="419"/>
        <v>Maryland</v>
      </c>
      <c r="S3364" t="str">
        <f t="shared" si="420"/>
        <v>2021-10</v>
      </c>
      <c r="T3364">
        <f>IF(AND(COUNTIF(Calculs!$Q$2:$Q$12,$O3364)&gt;0,COUNTIF(Calculs!$S$2:$S$12,$E3364)&gt;0,COUNTIF(Calculs!$U$2:$U$12,$H3364)&gt;0),1,0)</f>
        <v>1</v>
      </c>
      <c r="U3364">
        <f t="shared" si="421"/>
        <v>129999.99999999997</v>
      </c>
      <c r="V3364">
        <f t="shared" si="422"/>
        <v>200</v>
      </c>
      <c r="W3364">
        <f t="shared" si="423"/>
        <v>38999.999999999993</v>
      </c>
    </row>
    <row r="3365" spans="1:23" ht="15.75" customHeight="1" x14ac:dyDescent="0.3">
      <c r="A3365" s="2" t="s">
        <v>13</v>
      </c>
      <c r="B3365" s="2">
        <v>1185732</v>
      </c>
      <c r="C3365" s="3">
        <v>44521</v>
      </c>
      <c r="D3365" s="12" t="str" cm="1">
        <f t="array" ref="D3365">_xlfn.SWITCH(WEEKDAY(C3365,2), 1, "Lundi", 2, "Mardi", 3, "Mercredi", 4, "Jeudi", 5, "Vendredi", 6, "Samedi", 7, "Dimanche", "Erreur")</f>
        <v>Dimanche</v>
      </c>
      <c r="E3365" s="2" t="s">
        <v>14</v>
      </c>
      <c r="F3365" s="2" t="s">
        <v>118</v>
      </c>
      <c r="G3365" s="2" t="s">
        <v>119</v>
      </c>
      <c r="H3365" s="4" t="s">
        <v>16</v>
      </c>
      <c r="I3365" s="5">
        <v>60</v>
      </c>
      <c r="J3365" s="6">
        <v>350</v>
      </c>
      <c r="K3365" s="7">
        <v>210000</v>
      </c>
      <c r="L3365" s="7">
        <v>84000</v>
      </c>
      <c r="M3365" s="8">
        <v>0.4</v>
      </c>
      <c r="N3365" s="2" t="s">
        <v>17</v>
      </c>
      <c r="O3365">
        <f t="shared" si="416"/>
        <v>2021</v>
      </c>
      <c r="P3365">
        <f t="shared" si="417"/>
        <v>11</v>
      </c>
      <c r="Q3365" t="str">
        <f t="shared" si="418"/>
        <v>nov</v>
      </c>
      <c r="R3365" t="str">
        <f t="shared" si="419"/>
        <v>Maryland</v>
      </c>
      <c r="S3365" t="str">
        <f t="shared" si="420"/>
        <v>2021-11</v>
      </c>
      <c r="T3365">
        <f>IF(AND(COUNTIF(Calculs!$Q$2:$Q$12,$O3365)&gt;0,COUNTIF(Calculs!$S$2:$S$12,$E3365)&gt;0,COUNTIF(Calculs!$U$2:$U$12,$H3365)&gt;0),1,0)</f>
        <v>1</v>
      </c>
      <c r="U3365">
        <f t="shared" si="421"/>
        <v>210000</v>
      </c>
      <c r="V3365">
        <f t="shared" si="422"/>
        <v>350</v>
      </c>
      <c r="W3365">
        <f t="shared" si="423"/>
        <v>84000</v>
      </c>
    </row>
    <row r="3366" spans="1:23" ht="15.75" customHeight="1" x14ac:dyDescent="0.3">
      <c r="A3366" s="2" t="s">
        <v>13</v>
      </c>
      <c r="B3366" s="2">
        <v>1185732</v>
      </c>
      <c r="C3366" s="3">
        <v>44521</v>
      </c>
      <c r="D3366" s="12" t="str" cm="1">
        <f t="array" ref="D3366">_xlfn.SWITCH(WEEKDAY(C3366,2), 1, "Lundi", 2, "Mardi", 3, "Mercredi", 4, "Jeudi", 5, "Vendredi", 6, "Samedi", 7, "Dimanche", "Erreur")</f>
        <v>Dimanche</v>
      </c>
      <c r="E3366" s="2" t="s">
        <v>14</v>
      </c>
      <c r="F3366" s="2" t="s">
        <v>118</v>
      </c>
      <c r="G3366" s="2" t="s">
        <v>119</v>
      </c>
      <c r="H3366" s="4" t="s">
        <v>18</v>
      </c>
      <c r="I3366" s="5">
        <v>50</v>
      </c>
      <c r="J3366" s="6">
        <v>175</v>
      </c>
      <c r="K3366" s="7">
        <v>87500</v>
      </c>
      <c r="L3366" s="7">
        <v>30624.999999999996</v>
      </c>
      <c r="M3366" s="8">
        <v>0.35</v>
      </c>
      <c r="N3366" s="2" t="s">
        <v>17</v>
      </c>
      <c r="O3366">
        <f t="shared" si="416"/>
        <v>2021</v>
      </c>
      <c r="P3366">
        <f t="shared" si="417"/>
        <v>11</v>
      </c>
      <c r="Q3366" t="str">
        <f t="shared" si="418"/>
        <v>nov</v>
      </c>
      <c r="R3366" t="str">
        <f t="shared" si="419"/>
        <v>Maryland</v>
      </c>
      <c r="S3366" t="str">
        <f t="shared" si="420"/>
        <v>2021-11</v>
      </c>
      <c r="T3366">
        <f>IF(AND(COUNTIF(Calculs!$Q$2:$Q$12,$O3366)&gt;0,COUNTIF(Calculs!$S$2:$S$12,$E3366)&gt;0,COUNTIF(Calculs!$U$2:$U$12,$H3366)&gt;0),1,0)</f>
        <v>1</v>
      </c>
      <c r="U3366">
        <f t="shared" si="421"/>
        <v>87500</v>
      </c>
      <c r="V3366">
        <f t="shared" si="422"/>
        <v>175</v>
      </c>
      <c r="W3366">
        <f t="shared" si="423"/>
        <v>30624.999999999996</v>
      </c>
    </row>
    <row r="3367" spans="1:23" ht="15.75" customHeight="1" x14ac:dyDescent="0.3">
      <c r="A3367" s="2" t="s">
        <v>13</v>
      </c>
      <c r="B3367" s="2">
        <v>1185732</v>
      </c>
      <c r="C3367" s="3">
        <v>44521</v>
      </c>
      <c r="D3367" s="12" t="str" cm="1">
        <f t="array" ref="D3367">_xlfn.SWITCH(WEEKDAY(C3367,2), 1, "Lundi", 2, "Mardi", 3, "Mercredi", 4, "Jeudi", 5, "Vendredi", 6, "Samedi", 7, "Dimanche", "Erreur")</f>
        <v>Dimanche</v>
      </c>
      <c r="E3367" s="2" t="s">
        <v>14</v>
      </c>
      <c r="F3367" s="2" t="s">
        <v>118</v>
      </c>
      <c r="G3367" s="2" t="s">
        <v>119</v>
      </c>
      <c r="H3367" s="4" t="s">
        <v>19</v>
      </c>
      <c r="I3367" s="5">
        <v>50</v>
      </c>
      <c r="J3367" s="6">
        <v>170</v>
      </c>
      <c r="K3367" s="7">
        <v>85000</v>
      </c>
      <c r="L3367" s="7">
        <v>29749.999999999996</v>
      </c>
      <c r="M3367" s="8">
        <v>0.35</v>
      </c>
      <c r="N3367" s="2" t="s">
        <v>17</v>
      </c>
      <c r="O3367">
        <f t="shared" si="416"/>
        <v>2021</v>
      </c>
      <c r="P3367">
        <f t="shared" si="417"/>
        <v>11</v>
      </c>
      <c r="Q3367" t="str">
        <f t="shared" si="418"/>
        <v>nov</v>
      </c>
      <c r="R3367" t="str">
        <f t="shared" si="419"/>
        <v>Maryland</v>
      </c>
      <c r="S3367" t="str">
        <f t="shared" si="420"/>
        <v>2021-11</v>
      </c>
      <c r="T3367">
        <f>IF(AND(COUNTIF(Calculs!$Q$2:$Q$12,$O3367)&gt;0,COUNTIF(Calculs!$S$2:$S$12,$E3367)&gt;0,COUNTIF(Calculs!$U$2:$U$12,$H3367)&gt;0),1,0)</f>
        <v>1</v>
      </c>
      <c r="U3367">
        <f t="shared" si="421"/>
        <v>85000</v>
      </c>
      <c r="V3367">
        <f t="shared" si="422"/>
        <v>170</v>
      </c>
      <c r="W3367">
        <f t="shared" si="423"/>
        <v>29749.999999999996</v>
      </c>
    </row>
    <row r="3368" spans="1:23" ht="15.75" customHeight="1" x14ac:dyDescent="0.3">
      <c r="A3368" s="2" t="s">
        <v>13</v>
      </c>
      <c r="B3368" s="2">
        <v>1185732</v>
      </c>
      <c r="C3368" s="3">
        <v>44521</v>
      </c>
      <c r="D3368" s="12" t="str" cm="1">
        <f t="array" ref="D3368">_xlfn.SWITCH(WEEKDAY(C3368,2), 1, "Lundi", 2, "Mardi", 3, "Mercredi", 4, "Jeudi", 5, "Vendredi", 6, "Samedi", 7, "Dimanche", "Erreur")</f>
        <v>Dimanche</v>
      </c>
      <c r="E3368" s="2" t="s">
        <v>14</v>
      </c>
      <c r="F3368" s="2" t="s">
        <v>118</v>
      </c>
      <c r="G3368" s="2" t="s">
        <v>119</v>
      </c>
      <c r="H3368" s="4" t="s">
        <v>20</v>
      </c>
      <c r="I3368" s="5">
        <v>50</v>
      </c>
      <c r="J3368" s="6">
        <v>150</v>
      </c>
      <c r="K3368" s="7">
        <v>75000</v>
      </c>
      <c r="L3368" s="7">
        <v>26250</v>
      </c>
      <c r="M3368" s="8">
        <v>0.35</v>
      </c>
      <c r="N3368" s="2" t="s">
        <v>17</v>
      </c>
      <c r="O3368">
        <f t="shared" si="416"/>
        <v>2021</v>
      </c>
      <c r="P3368">
        <f t="shared" si="417"/>
        <v>11</v>
      </c>
      <c r="Q3368" t="str">
        <f t="shared" si="418"/>
        <v>nov</v>
      </c>
      <c r="R3368" t="str">
        <f t="shared" si="419"/>
        <v>Maryland</v>
      </c>
      <c r="S3368" t="str">
        <f t="shared" si="420"/>
        <v>2021-11</v>
      </c>
      <c r="T3368">
        <f>IF(AND(COUNTIF(Calculs!$Q$2:$Q$12,$O3368)&gt;0,COUNTIF(Calculs!$S$2:$S$12,$E3368)&gt;0,COUNTIF(Calculs!$U$2:$U$12,$H3368)&gt;0),1,0)</f>
        <v>1</v>
      </c>
      <c r="U3368">
        <f t="shared" si="421"/>
        <v>75000</v>
      </c>
      <c r="V3368">
        <f t="shared" si="422"/>
        <v>150</v>
      </c>
      <c r="W3368">
        <f t="shared" si="423"/>
        <v>26250</v>
      </c>
    </row>
    <row r="3369" spans="1:23" ht="15.75" customHeight="1" x14ac:dyDescent="0.3">
      <c r="A3369" s="2" t="s">
        <v>13</v>
      </c>
      <c r="B3369" s="2">
        <v>1185732</v>
      </c>
      <c r="C3369" s="3">
        <v>44521</v>
      </c>
      <c r="D3369" s="12" t="str" cm="1">
        <f t="array" ref="D3369">_xlfn.SWITCH(WEEKDAY(C3369,2), 1, "Lundi", 2, "Mardi", 3, "Mercredi", 4, "Jeudi", 5, "Vendredi", 6, "Samedi", 7, "Dimanche", "Erreur")</f>
        <v>Dimanche</v>
      </c>
      <c r="E3369" s="2" t="s">
        <v>14</v>
      </c>
      <c r="F3369" s="2" t="s">
        <v>118</v>
      </c>
      <c r="G3369" s="2" t="s">
        <v>119</v>
      </c>
      <c r="H3369" s="4" t="s">
        <v>21</v>
      </c>
      <c r="I3369" s="5">
        <v>60</v>
      </c>
      <c r="J3369" s="6">
        <v>125</v>
      </c>
      <c r="K3369" s="7">
        <v>75000</v>
      </c>
      <c r="L3369" s="7">
        <v>22500</v>
      </c>
      <c r="M3369" s="8">
        <v>0.3</v>
      </c>
      <c r="N3369" s="2" t="s">
        <v>17</v>
      </c>
      <c r="O3369">
        <f t="shared" si="416"/>
        <v>2021</v>
      </c>
      <c r="P3369">
        <f t="shared" si="417"/>
        <v>11</v>
      </c>
      <c r="Q3369" t="str">
        <f t="shared" si="418"/>
        <v>nov</v>
      </c>
      <c r="R3369" t="str">
        <f t="shared" si="419"/>
        <v>Maryland</v>
      </c>
      <c r="S3369" t="str">
        <f t="shared" si="420"/>
        <v>2021-11</v>
      </c>
      <c r="T3369">
        <f>IF(AND(COUNTIF(Calculs!$Q$2:$Q$12,$O3369)&gt;0,COUNTIF(Calculs!$S$2:$S$12,$E3369)&gt;0,COUNTIF(Calculs!$U$2:$U$12,$H3369)&gt;0),1,0)</f>
        <v>1</v>
      </c>
      <c r="U3369">
        <f t="shared" si="421"/>
        <v>75000</v>
      </c>
      <c r="V3369">
        <f t="shared" si="422"/>
        <v>125</v>
      </c>
      <c r="W3369">
        <f t="shared" si="423"/>
        <v>22500</v>
      </c>
    </row>
    <row r="3370" spans="1:23" ht="15.75" customHeight="1" x14ac:dyDescent="0.3">
      <c r="A3370" s="2" t="s">
        <v>13</v>
      </c>
      <c r="B3370" s="2">
        <v>1185732</v>
      </c>
      <c r="C3370" s="3">
        <v>44521</v>
      </c>
      <c r="D3370" s="12" t="str" cm="1">
        <f t="array" ref="D3370">_xlfn.SWITCH(WEEKDAY(C3370,2), 1, "Lundi", 2, "Mardi", 3, "Mercredi", 4, "Jeudi", 5, "Vendredi", 6, "Samedi", 7, "Dimanche", "Erreur")</f>
        <v>Dimanche</v>
      </c>
      <c r="E3370" s="2" t="s">
        <v>14</v>
      </c>
      <c r="F3370" s="2" t="s">
        <v>118</v>
      </c>
      <c r="G3370" s="2" t="s">
        <v>119</v>
      </c>
      <c r="H3370" s="4" t="s">
        <v>22</v>
      </c>
      <c r="I3370" s="5">
        <v>64.999999999999986</v>
      </c>
      <c r="J3370" s="6">
        <v>225</v>
      </c>
      <c r="K3370" s="7">
        <v>146249.99999999997</v>
      </c>
      <c r="L3370" s="7">
        <v>43874.999999999993</v>
      </c>
      <c r="M3370" s="8">
        <v>0.3</v>
      </c>
      <c r="N3370" s="2" t="s">
        <v>17</v>
      </c>
      <c r="O3370">
        <f t="shared" si="416"/>
        <v>2021</v>
      </c>
      <c r="P3370">
        <f t="shared" si="417"/>
        <v>11</v>
      </c>
      <c r="Q3370" t="str">
        <f t="shared" si="418"/>
        <v>nov</v>
      </c>
      <c r="R3370" t="str">
        <f t="shared" si="419"/>
        <v>Maryland</v>
      </c>
      <c r="S3370" t="str">
        <f t="shared" si="420"/>
        <v>2021-11</v>
      </c>
      <c r="T3370">
        <f>IF(AND(COUNTIF(Calculs!$Q$2:$Q$12,$O3370)&gt;0,COUNTIF(Calculs!$S$2:$S$12,$E3370)&gt;0,COUNTIF(Calculs!$U$2:$U$12,$H3370)&gt;0),1,0)</f>
        <v>1</v>
      </c>
      <c r="U3370">
        <f t="shared" si="421"/>
        <v>146249.99999999997</v>
      </c>
      <c r="V3370">
        <f t="shared" si="422"/>
        <v>225</v>
      </c>
      <c r="W3370">
        <f t="shared" si="423"/>
        <v>43874.999999999993</v>
      </c>
    </row>
    <row r="3371" spans="1:23" ht="15.75" customHeight="1" x14ac:dyDescent="0.3">
      <c r="A3371" s="2" t="s">
        <v>13</v>
      </c>
      <c r="B3371" s="2">
        <v>1185732</v>
      </c>
      <c r="C3371" s="3">
        <v>44550</v>
      </c>
      <c r="D3371" s="12" t="str" cm="1">
        <f t="array" ref="D3371">_xlfn.SWITCH(WEEKDAY(C3371,2), 1, "Lundi", 2, "Mardi", 3, "Mercredi", 4, "Jeudi", 5, "Vendredi", 6, "Samedi", 7, "Dimanche", "Erreur")</f>
        <v>Lundi</v>
      </c>
      <c r="E3371" s="2" t="s">
        <v>14</v>
      </c>
      <c r="F3371" s="2" t="s">
        <v>118</v>
      </c>
      <c r="G3371" s="2" t="s">
        <v>119</v>
      </c>
      <c r="H3371" s="4" t="s">
        <v>16</v>
      </c>
      <c r="I3371" s="5">
        <v>60</v>
      </c>
      <c r="J3371" s="6">
        <v>450</v>
      </c>
      <c r="K3371" s="7">
        <v>270000</v>
      </c>
      <c r="L3371" s="7">
        <v>108000</v>
      </c>
      <c r="M3371" s="8">
        <v>0.4</v>
      </c>
      <c r="N3371" s="2" t="s">
        <v>17</v>
      </c>
      <c r="O3371">
        <f t="shared" si="416"/>
        <v>2021</v>
      </c>
      <c r="P3371">
        <f t="shared" si="417"/>
        <v>12</v>
      </c>
      <c r="Q3371" t="str">
        <f t="shared" si="418"/>
        <v>déc</v>
      </c>
      <c r="R3371" t="str">
        <f t="shared" si="419"/>
        <v>Maryland</v>
      </c>
      <c r="S3371" t="str">
        <f t="shared" si="420"/>
        <v>2021-12</v>
      </c>
      <c r="T3371">
        <f>IF(AND(COUNTIF(Calculs!$Q$2:$Q$12,$O3371)&gt;0,COUNTIF(Calculs!$S$2:$S$12,$E3371)&gt;0,COUNTIF(Calculs!$U$2:$U$12,$H3371)&gt;0),1,0)</f>
        <v>1</v>
      </c>
      <c r="U3371">
        <f t="shared" si="421"/>
        <v>270000</v>
      </c>
      <c r="V3371">
        <f t="shared" si="422"/>
        <v>450</v>
      </c>
      <c r="W3371">
        <f t="shared" si="423"/>
        <v>108000</v>
      </c>
    </row>
    <row r="3372" spans="1:23" ht="15.75" customHeight="1" x14ac:dyDescent="0.3">
      <c r="A3372" s="2" t="s">
        <v>13</v>
      </c>
      <c r="B3372" s="2">
        <v>1185732</v>
      </c>
      <c r="C3372" s="3">
        <v>44550</v>
      </c>
      <c r="D3372" s="12" t="str" cm="1">
        <f t="array" ref="D3372">_xlfn.SWITCH(WEEKDAY(C3372,2), 1, "Lundi", 2, "Mardi", 3, "Mercredi", 4, "Jeudi", 5, "Vendredi", 6, "Samedi", 7, "Dimanche", "Erreur")</f>
        <v>Lundi</v>
      </c>
      <c r="E3372" s="2" t="s">
        <v>14</v>
      </c>
      <c r="F3372" s="2" t="s">
        <v>118</v>
      </c>
      <c r="G3372" s="2" t="s">
        <v>119</v>
      </c>
      <c r="H3372" s="4" t="s">
        <v>18</v>
      </c>
      <c r="I3372" s="5">
        <v>50</v>
      </c>
      <c r="J3372" s="6">
        <v>250</v>
      </c>
      <c r="K3372" s="7">
        <v>125000</v>
      </c>
      <c r="L3372" s="7">
        <v>43750</v>
      </c>
      <c r="M3372" s="8">
        <v>0.35</v>
      </c>
      <c r="N3372" s="2" t="s">
        <v>17</v>
      </c>
      <c r="O3372">
        <f t="shared" si="416"/>
        <v>2021</v>
      </c>
      <c r="P3372">
        <f t="shared" si="417"/>
        <v>12</v>
      </c>
      <c r="Q3372" t="str">
        <f t="shared" si="418"/>
        <v>déc</v>
      </c>
      <c r="R3372" t="str">
        <f t="shared" si="419"/>
        <v>Maryland</v>
      </c>
      <c r="S3372" t="str">
        <f t="shared" si="420"/>
        <v>2021-12</v>
      </c>
      <c r="T3372">
        <f>IF(AND(COUNTIF(Calculs!$Q$2:$Q$12,$O3372)&gt;0,COUNTIF(Calculs!$S$2:$S$12,$E3372)&gt;0,COUNTIF(Calculs!$U$2:$U$12,$H3372)&gt;0),1,0)</f>
        <v>1</v>
      </c>
      <c r="U3372">
        <f t="shared" si="421"/>
        <v>125000</v>
      </c>
      <c r="V3372">
        <f t="shared" si="422"/>
        <v>250</v>
      </c>
      <c r="W3372">
        <f t="shared" si="423"/>
        <v>43750</v>
      </c>
    </row>
    <row r="3373" spans="1:23" ht="15.75" customHeight="1" x14ac:dyDescent="0.3">
      <c r="A3373" s="2" t="s">
        <v>13</v>
      </c>
      <c r="B3373" s="2">
        <v>1185732</v>
      </c>
      <c r="C3373" s="3">
        <v>44550</v>
      </c>
      <c r="D3373" s="12" t="str" cm="1">
        <f t="array" ref="D3373">_xlfn.SWITCH(WEEKDAY(C3373,2), 1, "Lundi", 2, "Mardi", 3, "Mercredi", 4, "Jeudi", 5, "Vendredi", 6, "Samedi", 7, "Dimanche", "Erreur")</f>
        <v>Lundi</v>
      </c>
      <c r="E3373" s="2" t="s">
        <v>14</v>
      </c>
      <c r="F3373" s="2" t="s">
        <v>118</v>
      </c>
      <c r="G3373" s="2" t="s">
        <v>119</v>
      </c>
      <c r="H3373" s="4" t="s">
        <v>19</v>
      </c>
      <c r="I3373" s="5">
        <v>50</v>
      </c>
      <c r="J3373" s="6">
        <v>225</v>
      </c>
      <c r="K3373" s="7">
        <v>112500</v>
      </c>
      <c r="L3373" s="7">
        <v>39375</v>
      </c>
      <c r="M3373" s="8">
        <v>0.35</v>
      </c>
      <c r="N3373" s="2" t="s">
        <v>17</v>
      </c>
      <c r="O3373">
        <f t="shared" si="416"/>
        <v>2021</v>
      </c>
      <c r="P3373">
        <f t="shared" si="417"/>
        <v>12</v>
      </c>
      <c r="Q3373" t="str">
        <f t="shared" si="418"/>
        <v>déc</v>
      </c>
      <c r="R3373" t="str">
        <f t="shared" si="419"/>
        <v>Maryland</v>
      </c>
      <c r="S3373" t="str">
        <f t="shared" si="420"/>
        <v>2021-12</v>
      </c>
      <c r="T3373">
        <f>IF(AND(COUNTIF(Calculs!$Q$2:$Q$12,$O3373)&gt;0,COUNTIF(Calculs!$S$2:$S$12,$E3373)&gt;0,COUNTIF(Calculs!$U$2:$U$12,$H3373)&gt;0),1,0)</f>
        <v>1</v>
      </c>
      <c r="U3373">
        <f t="shared" si="421"/>
        <v>112500</v>
      </c>
      <c r="V3373">
        <f t="shared" si="422"/>
        <v>225</v>
      </c>
      <c r="W3373">
        <f t="shared" si="423"/>
        <v>39375</v>
      </c>
    </row>
    <row r="3374" spans="1:23" ht="15.75" customHeight="1" x14ac:dyDescent="0.3">
      <c r="A3374" s="2" t="s">
        <v>13</v>
      </c>
      <c r="B3374" s="2">
        <v>1185732</v>
      </c>
      <c r="C3374" s="3">
        <v>44550</v>
      </c>
      <c r="D3374" s="12" t="str" cm="1">
        <f t="array" ref="D3374">_xlfn.SWITCH(WEEKDAY(C3374,2), 1, "Lundi", 2, "Mardi", 3, "Mercredi", 4, "Jeudi", 5, "Vendredi", 6, "Samedi", 7, "Dimanche", "Erreur")</f>
        <v>Lundi</v>
      </c>
      <c r="E3374" s="2" t="s">
        <v>14</v>
      </c>
      <c r="F3374" s="2" t="s">
        <v>118</v>
      </c>
      <c r="G3374" s="2" t="s">
        <v>119</v>
      </c>
      <c r="H3374" s="4" t="s">
        <v>20</v>
      </c>
      <c r="I3374" s="5">
        <v>50</v>
      </c>
      <c r="J3374" s="6">
        <v>175</v>
      </c>
      <c r="K3374" s="7">
        <v>87500</v>
      </c>
      <c r="L3374" s="7">
        <v>30624.999999999996</v>
      </c>
      <c r="M3374" s="8">
        <v>0.35</v>
      </c>
      <c r="N3374" s="2" t="s">
        <v>17</v>
      </c>
      <c r="O3374">
        <f t="shared" si="416"/>
        <v>2021</v>
      </c>
      <c r="P3374">
        <f t="shared" si="417"/>
        <v>12</v>
      </c>
      <c r="Q3374" t="str">
        <f t="shared" si="418"/>
        <v>déc</v>
      </c>
      <c r="R3374" t="str">
        <f t="shared" si="419"/>
        <v>Maryland</v>
      </c>
      <c r="S3374" t="str">
        <f t="shared" si="420"/>
        <v>2021-12</v>
      </c>
      <c r="T3374">
        <f>IF(AND(COUNTIF(Calculs!$Q$2:$Q$12,$O3374)&gt;0,COUNTIF(Calculs!$S$2:$S$12,$E3374)&gt;0,COUNTIF(Calculs!$U$2:$U$12,$H3374)&gt;0),1,0)</f>
        <v>1</v>
      </c>
      <c r="U3374">
        <f t="shared" si="421"/>
        <v>87500</v>
      </c>
      <c r="V3374">
        <f t="shared" si="422"/>
        <v>175</v>
      </c>
      <c r="W3374">
        <f t="shared" si="423"/>
        <v>30624.999999999996</v>
      </c>
    </row>
    <row r="3375" spans="1:23" ht="15.75" customHeight="1" x14ac:dyDescent="0.3">
      <c r="A3375" s="2" t="s">
        <v>13</v>
      </c>
      <c r="B3375" s="2">
        <v>1185732</v>
      </c>
      <c r="C3375" s="3">
        <v>44550</v>
      </c>
      <c r="D3375" s="12" t="str" cm="1">
        <f t="array" ref="D3375">_xlfn.SWITCH(WEEKDAY(C3375,2), 1, "Lundi", 2, "Mardi", 3, "Mercredi", 4, "Jeudi", 5, "Vendredi", 6, "Samedi", 7, "Dimanche", "Erreur")</f>
        <v>Lundi</v>
      </c>
      <c r="E3375" s="2" t="s">
        <v>14</v>
      </c>
      <c r="F3375" s="2" t="s">
        <v>118</v>
      </c>
      <c r="G3375" s="2" t="s">
        <v>119</v>
      </c>
      <c r="H3375" s="4" t="s">
        <v>21</v>
      </c>
      <c r="I3375" s="5">
        <v>60</v>
      </c>
      <c r="J3375" s="6">
        <v>175</v>
      </c>
      <c r="K3375" s="7">
        <v>105000</v>
      </c>
      <c r="L3375" s="7">
        <v>31500</v>
      </c>
      <c r="M3375" s="8">
        <v>0.3</v>
      </c>
      <c r="N3375" s="2" t="s">
        <v>17</v>
      </c>
      <c r="O3375">
        <f t="shared" si="416"/>
        <v>2021</v>
      </c>
      <c r="P3375">
        <f t="shared" si="417"/>
        <v>12</v>
      </c>
      <c r="Q3375" t="str">
        <f t="shared" si="418"/>
        <v>déc</v>
      </c>
      <c r="R3375" t="str">
        <f t="shared" si="419"/>
        <v>Maryland</v>
      </c>
      <c r="S3375" t="str">
        <f t="shared" si="420"/>
        <v>2021-12</v>
      </c>
      <c r="T3375">
        <f>IF(AND(COUNTIF(Calculs!$Q$2:$Q$12,$O3375)&gt;0,COUNTIF(Calculs!$S$2:$S$12,$E3375)&gt;0,COUNTIF(Calculs!$U$2:$U$12,$H3375)&gt;0),1,0)</f>
        <v>1</v>
      </c>
      <c r="U3375">
        <f t="shared" si="421"/>
        <v>105000</v>
      </c>
      <c r="V3375">
        <f t="shared" si="422"/>
        <v>175</v>
      </c>
      <c r="W3375">
        <f t="shared" si="423"/>
        <v>31500</v>
      </c>
    </row>
    <row r="3376" spans="1:23" ht="15.75" customHeight="1" x14ac:dyDescent="0.3">
      <c r="A3376" s="2" t="s">
        <v>13</v>
      </c>
      <c r="B3376" s="2">
        <v>1185732</v>
      </c>
      <c r="C3376" s="3">
        <v>44550</v>
      </c>
      <c r="D3376" s="12" t="str" cm="1">
        <f t="array" ref="D3376">_xlfn.SWITCH(WEEKDAY(C3376,2), 1, "Lundi", 2, "Mardi", 3, "Mercredi", 4, "Jeudi", 5, "Vendredi", 6, "Samedi", 7, "Dimanche", "Erreur")</f>
        <v>Lundi</v>
      </c>
      <c r="E3376" s="2" t="s">
        <v>14</v>
      </c>
      <c r="F3376" s="2" t="s">
        <v>118</v>
      </c>
      <c r="G3376" s="2" t="s">
        <v>119</v>
      </c>
      <c r="H3376" s="4" t="s">
        <v>22</v>
      </c>
      <c r="I3376" s="5">
        <v>64.999999999999986</v>
      </c>
      <c r="J3376" s="6">
        <v>275</v>
      </c>
      <c r="K3376" s="7">
        <v>178749.99999999997</v>
      </c>
      <c r="L3376" s="7">
        <v>53624.999999999993</v>
      </c>
      <c r="M3376" s="8">
        <v>0.3</v>
      </c>
      <c r="N3376" s="2" t="s">
        <v>17</v>
      </c>
      <c r="O3376">
        <f t="shared" si="416"/>
        <v>2021</v>
      </c>
      <c r="P3376">
        <f t="shared" si="417"/>
        <v>12</v>
      </c>
      <c r="Q3376" t="str">
        <f t="shared" si="418"/>
        <v>déc</v>
      </c>
      <c r="R3376" t="str">
        <f t="shared" si="419"/>
        <v>Maryland</v>
      </c>
      <c r="S3376" t="str">
        <f t="shared" si="420"/>
        <v>2021-12</v>
      </c>
      <c r="T3376">
        <f>IF(AND(COUNTIF(Calculs!$Q$2:$Q$12,$O3376)&gt;0,COUNTIF(Calculs!$S$2:$S$12,$E3376)&gt;0,COUNTIF(Calculs!$U$2:$U$12,$H3376)&gt;0),1,0)</f>
        <v>1</v>
      </c>
      <c r="U3376">
        <f t="shared" si="421"/>
        <v>178749.99999999997</v>
      </c>
      <c r="V3376">
        <f t="shared" si="422"/>
        <v>275</v>
      </c>
      <c r="W3376">
        <f t="shared" si="423"/>
        <v>53624.999999999993</v>
      </c>
    </row>
    <row r="3377" spans="1:23" ht="15.75" customHeight="1" x14ac:dyDescent="0.3">
      <c r="A3377" s="2" t="s">
        <v>13</v>
      </c>
      <c r="B3377" s="2">
        <v>1185732</v>
      </c>
      <c r="C3377" s="3">
        <v>44213</v>
      </c>
      <c r="D3377" s="12" t="str" cm="1">
        <f t="array" ref="D3377">_xlfn.SWITCH(WEEKDAY(C3377,2), 1, "Lundi", 2, "Mardi", 3, "Mercredi", 4, "Jeudi", 5, "Vendredi", 6, "Samedi", 7, "Dimanche", "Erreur")</f>
        <v>Dimanche</v>
      </c>
      <c r="E3377" s="2" t="s">
        <v>14</v>
      </c>
      <c r="F3377" s="2" t="s">
        <v>118</v>
      </c>
      <c r="G3377" s="2" t="s">
        <v>119</v>
      </c>
      <c r="H3377" s="4" t="s">
        <v>16</v>
      </c>
      <c r="I3377" s="5">
        <v>40</v>
      </c>
      <c r="J3377" s="6">
        <v>525</v>
      </c>
      <c r="K3377" s="7">
        <v>210000</v>
      </c>
      <c r="L3377" s="7">
        <v>73500</v>
      </c>
      <c r="M3377" s="8">
        <v>0.35</v>
      </c>
      <c r="N3377" s="2" t="s">
        <v>17</v>
      </c>
      <c r="O3377">
        <f t="shared" si="416"/>
        <v>2021</v>
      </c>
      <c r="P3377">
        <f t="shared" si="417"/>
        <v>1</v>
      </c>
      <c r="Q3377" t="str">
        <f t="shared" si="418"/>
        <v>janv</v>
      </c>
      <c r="R3377" t="str">
        <f t="shared" si="419"/>
        <v>Maryland</v>
      </c>
      <c r="S3377" t="str">
        <f t="shared" si="420"/>
        <v>2021-01</v>
      </c>
      <c r="T3377">
        <f>IF(AND(COUNTIF(Calculs!$Q$2:$Q$12,$O3377)&gt;0,COUNTIF(Calculs!$S$2:$S$12,$E3377)&gt;0,COUNTIF(Calculs!$U$2:$U$12,$H3377)&gt;0),1,0)</f>
        <v>1</v>
      </c>
      <c r="U3377">
        <f t="shared" si="421"/>
        <v>210000</v>
      </c>
      <c r="V3377">
        <f t="shared" si="422"/>
        <v>525</v>
      </c>
      <c r="W3377">
        <f t="shared" si="423"/>
        <v>73500</v>
      </c>
    </row>
    <row r="3378" spans="1:23" ht="15.75" customHeight="1" x14ac:dyDescent="0.3">
      <c r="A3378" s="2" t="s">
        <v>13</v>
      </c>
      <c r="B3378" s="2">
        <v>1185732</v>
      </c>
      <c r="C3378" s="3">
        <v>44213</v>
      </c>
      <c r="D3378" s="12" t="str" cm="1">
        <f t="array" ref="D3378">_xlfn.SWITCH(WEEKDAY(C3378,2), 1, "Lundi", 2, "Mardi", 3, "Mercredi", 4, "Jeudi", 5, "Vendredi", 6, "Samedi", 7, "Dimanche", "Erreur")</f>
        <v>Dimanche</v>
      </c>
      <c r="E3378" s="2" t="s">
        <v>14</v>
      </c>
      <c r="F3378" s="2" t="s">
        <v>118</v>
      </c>
      <c r="G3378" s="2" t="s">
        <v>119</v>
      </c>
      <c r="H3378" s="4" t="s">
        <v>18</v>
      </c>
      <c r="I3378" s="5">
        <v>40</v>
      </c>
      <c r="J3378" s="6">
        <v>325</v>
      </c>
      <c r="K3378" s="7">
        <v>130000</v>
      </c>
      <c r="L3378" s="7">
        <v>45500</v>
      </c>
      <c r="M3378" s="8">
        <v>0.35</v>
      </c>
      <c r="N3378" s="2" t="s">
        <v>17</v>
      </c>
      <c r="O3378">
        <f t="shared" si="416"/>
        <v>2021</v>
      </c>
      <c r="P3378">
        <f t="shared" si="417"/>
        <v>1</v>
      </c>
      <c r="Q3378" t="str">
        <f t="shared" si="418"/>
        <v>janv</v>
      </c>
      <c r="R3378" t="str">
        <f t="shared" si="419"/>
        <v>Maryland</v>
      </c>
      <c r="S3378" t="str">
        <f t="shared" si="420"/>
        <v>2021-01</v>
      </c>
      <c r="T3378">
        <f>IF(AND(COUNTIF(Calculs!$Q$2:$Q$12,$O3378)&gt;0,COUNTIF(Calculs!$S$2:$S$12,$E3378)&gt;0,COUNTIF(Calculs!$U$2:$U$12,$H3378)&gt;0),1,0)</f>
        <v>1</v>
      </c>
      <c r="U3378">
        <f t="shared" si="421"/>
        <v>130000</v>
      </c>
      <c r="V3378">
        <f t="shared" si="422"/>
        <v>325</v>
      </c>
      <c r="W3378">
        <f t="shared" si="423"/>
        <v>45500</v>
      </c>
    </row>
    <row r="3379" spans="1:23" ht="15.75" customHeight="1" x14ac:dyDescent="0.3">
      <c r="A3379" s="2" t="s">
        <v>13</v>
      </c>
      <c r="B3379" s="2">
        <v>1185732</v>
      </c>
      <c r="C3379" s="3">
        <v>44213</v>
      </c>
      <c r="D3379" s="12" t="str" cm="1">
        <f t="array" ref="D3379">_xlfn.SWITCH(WEEKDAY(C3379,2), 1, "Lundi", 2, "Mardi", 3, "Mercredi", 4, "Jeudi", 5, "Vendredi", 6, "Samedi", 7, "Dimanche", "Erreur")</f>
        <v>Dimanche</v>
      </c>
      <c r="E3379" s="2" t="s">
        <v>14</v>
      </c>
      <c r="F3379" s="2" t="s">
        <v>118</v>
      </c>
      <c r="G3379" s="2" t="s">
        <v>119</v>
      </c>
      <c r="H3379" s="4" t="s">
        <v>19</v>
      </c>
      <c r="I3379" s="5">
        <v>30.000000000000004</v>
      </c>
      <c r="J3379" s="6">
        <v>325</v>
      </c>
      <c r="K3379" s="7">
        <v>97500.000000000015</v>
      </c>
      <c r="L3379" s="7">
        <v>39000.000000000007</v>
      </c>
      <c r="M3379" s="8">
        <v>0.4</v>
      </c>
      <c r="N3379" s="2" t="s">
        <v>17</v>
      </c>
      <c r="O3379">
        <f t="shared" si="416"/>
        <v>2021</v>
      </c>
      <c r="P3379">
        <f t="shared" si="417"/>
        <v>1</v>
      </c>
      <c r="Q3379" t="str">
        <f t="shared" si="418"/>
        <v>janv</v>
      </c>
      <c r="R3379" t="str">
        <f t="shared" si="419"/>
        <v>Maryland</v>
      </c>
      <c r="S3379" t="str">
        <f t="shared" si="420"/>
        <v>2021-01</v>
      </c>
      <c r="T3379">
        <f>IF(AND(COUNTIF(Calculs!$Q$2:$Q$12,$O3379)&gt;0,COUNTIF(Calculs!$S$2:$S$12,$E3379)&gt;0,COUNTIF(Calculs!$U$2:$U$12,$H3379)&gt;0),1,0)</f>
        <v>1</v>
      </c>
      <c r="U3379">
        <f t="shared" si="421"/>
        <v>97500.000000000015</v>
      </c>
      <c r="V3379">
        <f t="shared" si="422"/>
        <v>325</v>
      </c>
      <c r="W3379">
        <f t="shared" si="423"/>
        <v>39000.000000000007</v>
      </c>
    </row>
    <row r="3380" spans="1:23" ht="15.75" customHeight="1" x14ac:dyDescent="0.3">
      <c r="A3380" s="2" t="s">
        <v>13</v>
      </c>
      <c r="B3380" s="2">
        <v>1185732</v>
      </c>
      <c r="C3380" s="3">
        <v>44213</v>
      </c>
      <c r="D3380" s="12" t="str" cm="1">
        <f t="array" ref="D3380">_xlfn.SWITCH(WEEKDAY(C3380,2), 1, "Lundi", 2, "Mardi", 3, "Mercredi", 4, "Jeudi", 5, "Vendredi", 6, "Samedi", 7, "Dimanche", "Erreur")</f>
        <v>Dimanche</v>
      </c>
      <c r="E3380" s="2" t="s">
        <v>14</v>
      </c>
      <c r="F3380" s="2" t="s">
        <v>118</v>
      </c>
      <c r="G3380" s="2" t="s">
        <v>119</v>
      </c>
      <c r="H3380" s="4" t="s">
        <v>20</v>
      </c>
      <c r="I3380" s="5">
        <v>35</v>
      </c>
      <c r="J3380" s="6">
        <v>175</v>
      </c>
      <c r="K3380" s="7">
        <v>61250</v>
      </c>
      <c r="L3380" s="7">
        <v>24500</v>
      </c>
      <c r="M3380" s="8">
        <v>0.4</v>
      </c>
      <c r="N3380" s="2" t="s">
        <v>17</v>
      </c>
      <c r="O3380">
        <f t="shared" si="416"/>
        <v>2021</v>
      </c>
      <c r="P3380">
        <f t="shared" si="417"/>
        <v>1</v>
      </c>
      <c r="Q3380" t="str">
        <f t="shared" si="418"/>
        <v>janv</v>
      </c>
      <c r="R3380" t="str">
        <f t="shared" si="419"/>
        <v>Maryland</v>
      </c>
      <c r="S3380" t="str">
        <f t="shared" si="420"/>
        <v>2021-01</v>
      </c>
      <c r="T3380">
        <f>IF(AND(COUNTIF(Calculs!$Q$2:$Q$12,$O3380)&gt;0,COUNTIF(Calculs!$S$2:$S$12,$E3380)&gt;0,COUNTIF(Calculs!$U$2:$U$12,$H3380)&gt;0),1,0)</f>
        <v>1</v>
      </c>
      <c r="U3380">
        <f t="shared" si="421"/>
        <v>61250</v>
      </c>
      <c r="V3380">
        <f t="shared" si="422"/>
        <v>175</v>
      </c>
      <c r="W3380">
        <f t="shared" si="423"/>
        <v>24500</v>
      </c>
    </row>
    <row r="3381" spans="1:23" ht="15.75" customHeight="1" x14ac:dyDescent="0.3">
      <c r="A3381" s="2" t="s">
        <v>13</v>
      </c>
      <c r="B3381" s="2">
        <v>1185732</v>
      </c>
      <c r="C3381" s="3">
        <v>44213</v>
      </c>
      <c r="D3381" s="12" t="str" cm="1">
        <f t="array" ref="D3381">_xlfn.SWITCH(WEEKDAY(C3381,2), 1, "Lundi", 2, "Mardi", 3, "Mercredi", 4, "Jeudi", 5, "Vendredi", 6, "Samedi", 7, "Dimanche", "Erreur")</f>
        <v>Dimanche</v>
      </c>
      <c r="E3381" s="2" t="s">
        <v>14</v>
      </c>
      <c r="F3381" s="2" t="s">
        <v>118</v>
      </c>
      <c r="G3381" s="2" t="s">
        <v>119</v>
      </c>
      <c r="H3381" s="4" t="s">
        <v>21</v>
      </c>
      <c r="I3381" s="5">
        <v>50</v>
      </c>
      <c r="J3381" s="6">
        <v>225</v>
      </c>
      <c r="K3381" s="7">
        <v>112500</v>
      </c>
      <c r="L3381" s="7">
        <v>33750</v>
      </c>
      <c r="M3381" s="8">
        <v>0.3</v>
      </c>
      <c r="N3381" s="2" t="s">
        <v>17</v>
      </c>
      <c r="O3381">
        <f t="shared" si="416"/>
        <v>2021</v>
      </c>
      <c r="P3381">
        <f t="shared" si="417"/>
        <v>1</v>
      </c>
      <c r="Q3381" t="str">
        <f t="shared" si="418"/>
        <v>janv</v>
      </c>
      <c r="R3381" t="str">
        <f t="shared" si="419"/>
        <v>Maryland</v>
      </c>
      <c r="S3381" t="str">
        <f t="shared" si="420"/>
        <v>2021-01</v>
      </c>
      <c r="T3381">
        <f>IF(AND(COUNTIF(Calculs!$Q$2:$Q$12,$O3381)&gt;0,COUNTIF(Calculs!$S$2:$S$12,$E3381)&gt;0,COUNTIF(Calculs!$U$2:$U$12,$H3381)&gt;0),1,0)</f>
        <v>1</v>
      </c>
      <c r="U3381">
        <f t="shared" si="421"/>
        <v>112500</v>
      </c>
      <c r="V3381">
        <f t="shared" si="422"/>
        <v>225</v>
      </c>
      <c r="W3381">
        <f t="shared" si="423"/>
        <v>33750</v>
      </c>
    </row>
    <row r="3382" spans="1:23" ht="15.75" customHeight="1" x14ac:dyDescent="0.3">
      <c r="A3382" s="2" t="s">
        <v>13</v>
      </c>
      <c r="B3382" s="2">
        <v>1185732</v>
      </c>
      <c r="C3382" s="3">
        <v>44213</v>
      </c>
      <c r="D3382" s="12" t="str" cm="1">
        <f t="array" ref="D3382">_xlfn.SWITCH(WEEKDAY(C3382,2), 1, "Lundi", 2, "Mardi", 3, "Mercredi", 4, "Jeudi", 5, "Vendredi", 6, "Samedi", 7, "Dimanche", "Erreur")</f>
        <v>Dimanche</v>
      </c>
      <c r="E3382" s="2" t="s">
        <v>14</v>
      </c>
      <c r="F3382" s="2" t="s">
        <v>118</v>
      </c>
      <c r="G3382" s="2" t="s">
        <v>119</v>
      </c>
      <c r="H3382" s="4" t="s">
        <v>22</v>
      </c>
      <c r="I3382" s="5">
        <v>40</v>
      </c>
      <c r="J3382" s="6">
        <v>325</v>
      </c>
      <c r="K3382" s="7">
        <v>130000</v>
      </c>
      <c r="L3382" s="7">
        <v>52000</v>
      </c>
      <c r="M3382" s="8">
        <v>0.4</v>
      </c>
      <c r="N3382" s="2" t="s">
        <v>17</v>
      </c>
      <c r="O3382">
        <f t="shared" si="416"/>
        <v>2021</v>
      </c>
      <c r="P3382">
        <f t="shared" si="417"/>
        <v>1</v>
      </c>
      <c r="Q3382" t="str">
        <f t="shared" si="418"/>
        <v>janv</v>
      </c>
      <c r="R3382" t="str">
        <f t="shared" si="419"/>
        <v>Maryland</v>
      </c>
      <c r="S3382" t="str">
        <f t="shared" si="420"/>
        <v>2021-01</v>
      </c>
      <c r="T3382">
        <f>IF(AND(COUNTIF(Calculs!$Q$2:$Q$12,$O3382)&gt;0,COUNTIF(Calculs!$S$2:$S$12,$E3382)&gt;0,COUNTIF(Calculs!$U$2:$U$12,$H3382)&gt;0),1,0)</f>
        <v>1</v>
      </c>
      <c r="U3382">
        <f t="shared" si="421"/>
        <v>130000</v>
      </c>
      <c r="V3382">
        <f t="shared" si="422"/>
        <v>325</v>
      </c>
      <c r="W3382">
        <f t="shared" si="423"/>
        <v>52000</v>
      </c>
    </row>
    <row r="3383" spans="1:23" ht="15.75" customHeight="1" x14ac:dyDescent="0.3">
      <c r="A3383" s="2" t="s">
        <v>13</v>
      </c>
      <c r="B3383" s="2">
        <v>1185732</v>
      </c>
      <c r="C3383" s="3">
        <v>44242</v>
      </c>
      <c r="D3383" s="12" t="str" cm="1">
        <f t="array" ref="D3383">_xlfn.SWITCH(WEEKDAY(C3383,2), 1, "Lundi", 2, "Mardi", 3, "Mercredi", 4, "Jeudi", 5, "Vendredi", 6, "Samedi", 7, "Dimanche", "Erreur")</f>
        <v>Lundi</v>
      </c>
      <c r="E3383" s="2" t="s">
        <v>14</v>
      </c>
      <c r="F3383" s="2" t="s">
        <v>118</v>
      </c>
      <c r="G3383" s="2" t="s">
        <v>119</v>
      </c>
      <c r="H3383" s="4" t="s">
        <v>16</v>
      </c>
      <c r="I3383" s="5">
        <v>40</v>
      </c>
      <c r="J3383" s="6">
        <v>575</v>
      </c>
      <c r="K3383" s="7">
        <v>230000</v>
      </c>
      <c r="L3383" s="7">
        <v>80500</v>
      </c>
      <c r="M3383" s="8">
        <v>0.35</v>
      </c>
      <c r="N3383" s="2" t="s">
        <v>17</v>
      </c>
      <c r="O3383">
        <f t="shared" si="416"/>
        <v>2021</v>
      </c>
      <c r="P3383">
        <f t="shared" si="417"/>
        <v>2</v>
      </c>
      <c r="Q3383" t="str">
        <f t="shared" si="418"/>
        <v>févr</v>
      </c>
      <c r="R3383" t="str">
        <f t="shared" si="419"/>
        <v>Maryland</v>
      </c>
      <c r="S3383" t="str">
        <f t="shared" si="420"/>
        <v>2021-02</v>
      </c>
      <c r="T3383">
        <f>IF(AND(COUNTIF(Calculs!$Q$2:$Q$12,$O3383)&gt;0,COUNTIF(Calculs!$S$2:$S$12,$E3383)&gt;0,COUNTIF(Calculs!$U$2:$U$12,$H3383)&gt;0),1,0)</f>
        <v>1</v>
      </c>
      <c r="U3383">
        <f t="shared" si="421"/>
        <v>230000</v>
      </c>
      <c r="V3383">
        <f t="shared" si="422"/>
        <v>575</v>
      </c>
      <c r="W3383">
        <f t="shared" si="423"/>
        <v>80500</v>
      </c>
    </row>
    <row r="3384" spans="1:23" ht="15.75" customHeight="1" x14ac:dyDescent="0.3">
      <c r="A3384" s="2" t="s">
        <v>13</v>
      </c>
      <c r="B3384" s="2">
        <v>1185732</v>
      </c>
      <c r="C3384" s="3">
        <v>44242</v>
      </c>
      <c r="D3384" s="12" t="str" cm="1">
        <f t="array" ref="D3384">_xlfn.SWITCH(WEEKDAY(C3384,2), 1, "Lundi", 2, "Mardi", 3, "Mercredi", 4, "Jeudi", 5, "Vendredi", 6, "Samedi", 7, "Dimanche", "Erreur")</f>
        <v>Lundi</v>
      </c>
      <c r="E3384" s="2" t="s">
        <v>14</v>
      </c>
      <c r="F3384" s="2" t="s">
        <v>118</v>
      </c>
      <c r="G3384" s="2" t="s">
        <v>119</v>
      </c>
      <c r="H3384" s="4" t="s">
        <v>18</v>
      </c>
      <c r="I3384" s="5">
        <v>40</v>
      </c>
      <c r="J3384" s="6">
        <v>225</v>
      </c>
      <c r="K3384" s="7">
        <v>90000</v>
      </c>
      <c r="L3384" s="7">
        <v>31499.999999999996</v>
      </c>
      <c r="M3384" s="8">
        <v>0.35</v>
      </c>
      <c r="N3384" s="2" t="s">
        <v>17</v>
      </c>
      <c r="O3384">
        <f t="shared" si="416"/>
        <v>2021</v>
      </c>
      <c r="P3384">
        <f t="shared" si="417"/>
        <v>2</v>
      </c>
      <c r="Q3384" t="str">
        <f t="shared" si="418"/>
        <v>févr</v>
      </c>
      <c r="R3384" t="str">
        <f t="shared" si="419"/>
        <v>Maryland</v>
      </c>
      <c r="S3384" t="str">
        <f t="shared" si="420"/>
        <v>2021-02</v>
      </c>
      <c r="T3384">
        <f>IF(AND(COUNTIF(Calculs!$Q$2:$Q$12,$O3384)&gt;0,COUNTIF(Calculs!$S$2:$S$12,$E3384)&gt;0,COUNTIF(Calculs!$U$2:$U$12,$H3384)&gt;0),1,0)</f>
        <v>1</v>
      </c>
      <c r="U3384">
        <f t="shared" si="421"/>
        <v>90000</v>
      </c>
      <c r="V3384">
        <f t="shared" si="422"/>
        <v>225</v>
      </c>
      <c r="W3384">
        <f t="shared" si="423"/>
        <v>31499.999999999996</v>
      </c>
    </row>
    <row r="3385" spans="1:23" ht="15.75" customHeight="1" x14ac:dyDescent="0.3">
      <c r="A3385" s="2" t="s">
        <v>13</v>
      </c>
      <c r="B3385" s="2">
        <v>1185732</v>
      </c>
      <c r="C3385" s="3">
        <v>44242</v>
      </c>
      <c r="D3385" s="12" t="str" cm="1">
        <f t="array" ref="D3385">_xlfn.SWITCH(WEEKDAY(C3385,2), 1, "Lundi", 2, "Mardi", 3, "Mercredi", 4, "Jeudi", 5, "Vendredi", 6, "Samedi", 7, "Dimanche", "Erreur")</f>
        <v>Lundi</v>
      </c>
      <c r="E3385" s="2" t="s">
        <v>14</v>
      </c>
      <c r="F3385" s="2" t="s">
        <v>118</v>
      </c>
      <c r="G3385" s="2" t="s">
        <v>119</v>
      </c>
      <c r="H3385" s="4" t="s">
        <v>19</v>
      </c>
      <c r="I3385" s="5">
        <v>30.000000000000004</v>
      </c>
      <c r="J3385" s="6">
        <v>275</v>
      </c>
      <c r="K3385" s="7">
        <v>82500.000000000015</v>
      </c>
      <c r="L3385" s="7">
        <v>33000.000000000007</v>
      </c>
      <c r="M3385" s="8">
        <v>0.4</v>
      </c>
      <c r="N3385" s="2" t="s">
        <v>17</v>
      </c>
      <c r="O3385">
        <f t="shared" si="416"/>
        <v>2021</v>
      </c>
      <c r="P3385">
        <f t="shared" si="417"/>
        <v>2</v>
      </c>
      <c r="Q3385" t="str">
        <f t="shared" si="418"/>
        <v>févr</v>
      </c>
      <c r="R3385" t="str">
        <f t="shared" si="419"/>
        <v>Maryland</v>
      </c>
      <c r="S3385" t="str">
        <f t="shared" si="420"/>
        <v>2021-02</v>
      </c>
      <c r="T3385">
        <f>IF(AND(COUNTIF(Calculs!$Q$2:$Q$12,$O3385)&gt;0,COUNTIF(Calculs!$S$2:$S$12,$E3385)&gt;0,COUNTIF(Calculs!$U$2:$U$12,$H3385)&gt;0),1,0)</f>
        <v>1</v>
      </c>
      <c r="U3385">
        <f t="shared" si="421"/>
        <v>82500.000000000015</v>
      </c>
      <c r="V3385">
        <f t="shared" si="422"/>
        <v>275</v>
      </c>
      <c r="W3385">
        <f t="shared" si="423"/>
        <v>33000.000000000007</v>
      </c>
    </row>
    <row r="3386" spans="1:23" ht="15.75" customHeight="1" x14ac:dyDescent="0.3">
      <c r="A3386" s="2" t="s">
        <v>13</v>
      </c>
      <c r="B3386" s="2">
        <v>1185732</v>
      </c>
      <c r="C3386" s="3">
        <v>44242</v>
      </c>
      <c r="D3386" s="12" t="str" cm="1">
        <f t="array" ref="D3386">_xlfn.SWITCH(WEEKDAY(C3386,2), 1, "Lundi", 2, "Mardi", 3, "Mercredi", 4, "Jeudi", 5, "Vendredi", 6, "Samedi", 7, "Dimanche", "Erreur")</f>
        <v>Lundi</v>
      </c>
      <c r="E3386" s="2" t="s">
        <v>14</v>
      </c>
      <c r="F3386" s="2" t="s">
        <v>120</v>
      </c>
      <c r="G3386" s="2" t="s">
        <v>121</v>
      </c>
      <c r="H3386" s="4" t="s">
        <v>20</v>
      </c>
      <c r="I3386" s="5">
        <v>35</v>
      </c>
      <c r="J3386" s="6">
        <v>150</v>
      </c>
      <c r="K3386" s="7">
        <v>52500</v>
      </c>
      <c r="L3386" s="7">
        <v>21000</v>
      </c>
      <c r="M3386" s="8">
        <v>0.4</v>
      </c>
      <c r="N3386" s="2" t="s">
        <v>17</v>
      </c>
      <c r="O3386">
        <f t="shared" si="416"/>
        <v>2021</v>
      </c>
      <c r="P3386">
        <f t="shared" si="417"/>
        <v>2</v>
      </c>
      <c r="Q3386" t="str">
        <f t="shared" si="418"/>
        <v>févr</v>
      </c>
      <c r="R3386" t="str">
        <f t="shared" si="419"/>
        <v>Delaware</v>
      </c>
      <c r="S3386" t="str">
        <f t="shared" si="420"/>
        <v>2021-02</v>
      </c>
      <c r="T3386">
        <f>IF(AND(COUNTIF(Calculs!$Q$2:$Q$12,$O3386)&gt;0,COUNTIF(Calculs!$S$2:$S$12,$E3386)&gt;0,COUNTIF(Calculs!$U$2:$U$12,$H3386)&gt;0),1,0)</f>
        <v>1</v>
      </c>
      <c r="U3386">
        <f t="shared" si="421"/>
        <v>52500</v>
      </c>
      <c r="V3386">
        <f t="shared" si="422"/>
        <v>150</v>
      </c>
      <c r="W3386">
        <f t="shared" si="423"/>
        <v>21000</v>
      </c>
    </row>
    <row r="3387" spans="1:23" ht="15.75" customHeight="1" x14ac:dyDescent="0.3">
      <c r="A3387" s="2" t="s">
        <v>13</v>
      </c>
      <c r="B3387" s="2">
        <v>1185732</v>
      </c>
      <c r="C3387" s="3">
        <v>44242</v>
      </c>
      <c r="D3387" s="12" t="str" cm="1">
        <f t="array" ref="D3387">_xlfn.SWITCH(WEEKDAY(C3387,2), 1, "Lundi", 2, "Mardi", 3, "Mercredi", 4, "Jeudi", 5, "Vendredi", 6, "Samedi", 7, "Dimanche", "Erreur")</f>
        <v>Lundi</v>
      </c>
      <c r="E3387" s="2" t="s">
        <v>14</v>
      </c>
      <c r="F3387" s="2" t="s">
        <v>120</v>
      </c>
      <c r="G3387" s="2" t="s">
        <v>121</v>
      </c>
      <c r="H3387" s="4" t="s">
        <v>21</v>
      </c>
      <c r="I3387" s="5">
        <v>50</v>
      </c>
      <c r="J3387" s="6">
        <v>225</v>
      </c>
      <c r="K3387" s="7">
        <v>112500</v>
      </c>
      <c r="L3387" s="7">
        <v>33750</v>
      </c>
      <c r="M3387" s="8">
        <v>0.3</v>
      </c>
      <c r="N3387" s="2" t="s">
        <v>17</v>
      </c>
      <c r="O3387">
        <f t="shared" si="416"/>
        <v>2021</v>
      </c>
      <c r="P3387">
        <f t="shared" si="417"/>
        <v>2</v>
      </c>
      <c r="Q3387" t="str">
        <f t="shared" si="418"/>
        <v>févr</v>
      </c>
      <c r="R3387" t="str">
        <f t="shared" si="419"/>
        <v>Delaware</v>
      </c>
      <c r="S3387" t="str">
        <f t="shared" si="420"/>
        <v>2021-02</v>
      </c>
      <c r="T3387">
        <f>IF(AND(COUNTIF(Calculs!$Q$2:$Q$12,$O3387)&gt;0,COUNTIF(Calculs!$S$2:$S$12,$E3387)&gt;0,COUNTIF(Calculs!$U$2:$U$12,$H3387)&gt;0),1,0)</f>
        <v>1</v>
      </c>
      <c r="U3387">
        <f t="shared" si="421"/>
        <v>112500</v>
      </c>
      <c r="V3387">
        <f t="shared" si="422"/>
        <v>225</v>
      </c>
      <c r="W3387">
        <f t="shared" si="423"/>
        <v>33750</v>
      </c>
    </row>
    <row r="3388" spans="1:23" ht="15.75" customHeight="1" x14ac:dyDescent="0.3">
      <c r="A3388" s="2" t="s">
        <v>13</v>
      </c>
      <c r="B3388" s="2">
        <v>1185732</v>
      </c>
      <c r="C3388" s="3">
        <v>44242</v>
      </c>
      <c r="D3388" s="12" t="str" cm="1">
        <f t="array" ref="D3388">_xlfn.SWITCH(WEEKDAY(C3388,2), 1, "Lundi", 2, "Mardi", 3, "Mercredi", 4, "Jeudi", 5, "Vendredi", 6, "Samedi", 7, "Dimanche", "Erreur")</f>
        <v>Lundi</v>
      </c>
      <c r="E3388" s="2" t="s">
        <v>14</v>
      </c>
      <c r="F3388" s="2" t="s">
        <v>120</v>
      </c>
      <c r="G3388" s="2" t="s">
        <v>121</v>
      </c>
      <c r="H3388" s="4" t="s">
        <v>22</v>
      </c>
      <c r="I3388" s="5">
        <v>40</v>
      </c>
      <c r="J3388" s="6">
        <v>325</v>
      </c>
      <c r="K3388" s="7">
        <v>130000</v>
      </c>
      <c r="L3388" s="7">
        <v>52000</v>
      </c>
      <c r="M3388" s="8">
        <v>0.4</v>
      </c>
      <c r="N3388" s="2" t="s">
        <v>17</v>
      </c>
      <c r="O3388">
        <f t="shared" si="416"/>
        <v>2021</v>
      </c>
      <c r="P3388">
        <f t="shared" si="417"/>
        <v>2</v>
      </c>
      <c r="Q3388" t="str">
        <f t="shared" si="418"/>
        <v>févr</v>
      </c>
      <c r="R3388" t="str">
        <f t="shared" si="419"/>
        <v>Delaware</v>
      </c>
      <c r="S3388" t="str">
        <f t="shared" si="420"/>
        <v>2021-02</v>
      </c>
      <c r="T3388">
        <f>IF(AND(COUNTIF(Calculs!$Q$2:$Q$12,$O3388)&gt;0,COUNTIF(Calculs!$S$2:$S$12,$E3388)&gt;0,COUNTIF(Calculs!$U$2:$U$12,$H3388)&gt;0),1,0)</f>
        <v>1</v>
      </c>
      <c r="U3388">
        <f t="shared" si="421"/>
        <v>130000</v>
      </c>
      <c r="V3388">
        <f t="shared" si="422"/>
        <v>325</v>
      </c>
      <c r="W3388">
        <f t="shared" si="423"/>
        <v>52000</v>
      </c>
    </row>
    <row r="3389" spans="1:23" ht="15.75" customHeight="1" x14ac:dyDescent="0.3">
      <c r="A3389" s="2" t="s">
        <v>13</v>
      </c>
      <c r="B3389" s="2">
        <v>1185732</v>
      </c>
      <c r="C3389" s="3">
        <v>44268</v>
      </c>
      <c r="D3389" s="12" t="str" cm="1">
        <f t="array" ref="D3389">_xlfn.SWITCH(WEEKDAY(C3389,2), 1, "Lundi", 2, "Mardi", 3, "Mercredi", 4, "Jeudi", 5, "Vendredi", 6, "Samedi", 7, "Dimanche", "Erreur")</f>
        <v>Samedi</v>
      </c>
      <c r="E3389" s="2" t="s">
        <v>14</v>
      </c>
      <c r="F3389" s="2" t="s">
        <v>120</v>
      </c>
      <c r="G3389" s="2" t="s">
        <v>121</v>
      </c>
      <c r="H3389" s="4" t="s">
        <v>16</v>
      </c>
      <c r="I3389" s="5">
        <v>40</v>
      </c>
      <c r="J3389" s="6">
        <v>545</v>
      </c>
      <c r="K3389" s="7">
        <v>218000</v>
      </c>
      <c r="L3389" s="7">
        <v>76300</v>
      </c>
      <c r="M3389" s="8">
        <v>0.35</v>
      </c>
      <c r="N3389" s="2" t="s">
        <v>17</v>
      </c>
      <c r="O3389">
        <f t="shared" si="416"/>
        <v>2021</v>
      </c>
      <c r="P3389">
        <f t="shared" si="417"/>
        <v>3</v>
      </c>
      <c r="Q3389" t="str">
        <f t="shared" si="418"/>
        <v>mars</v>
      </c>
      <c r="R3389" t="str">
        <f t="shared" si="419"/>
        <v>Delaware</v>
      </c>
      <c r="S3389" t="str">
        <f t="shared" si="420"/>
        <v>2021-03</v>
      </c>
      <c r="T3389">
        <f>IF(AND(COUNTIF(Calculs!$Q$2:$Q$12,$O3389)&gt;0,COUNTIF(Calculs!$S$2:$S$12,$E3389)&gt;0,COUNTIF(Calculs!$U$2:$U$12,$H3389)&gt;0),1,0)</f>
        <v>1</v>
      </c>
      <c r="U3389">
        <f t="shared" si="421"/>
        <v>218000</v>
      </c>
      <c r="V3389">
        <f t="shared" si="422"/>
        <v>545</v>
      </c>
      <c r="W3389">
        <f t="shared" si="423"/>
        <v>76300</v>
      </c>
    </row>
    <row r="3390" spans="1:23" ht="15.75" customHeight="1" x14ac:dyDescent="0.3">
      <c r="A3390" s="2" t="s">
        <v>13</v>
      </c>
      <c r="B3390" s="2">
        <v>1185732</v>
      </c>
      <c r="C3390" s="3">
        <v>44268</v>
      </c>
      <c r="D3390" s="12" t="str" cm="1">
        <f t="array" ref="D3390">_xlfn.SWITCH(WEEKDAY(C3390,2), 1, "Lundi", 2, "Mardi", 3, "Mercredi", 4, "Jeudi", 5, "Vendredi", 6, "Samedi", 7, "Dimanche", "Erreur")</f>
        <v>Samedi</v>
      </c>
      <c r="E3390" s="2" t="s">
        <v>14</v>
      </c>
      <c r="F3390" s="2" t="s">
        <v>120</v>
      </c>
      <c r="G3390" s="2" t="s">
        <v>121</v>
      </c>
      <c r="H3390" s="4" t="s">
        <v>18</v>
      </c>
      <c r="I3390" s="5">
        <v>40</v>
      </c>
      <c r="J3390" s="6">
        <v>250</v>
      </c>
      <c r="K3390" s="7">
        <v>100000</v>
      </c>
      <c r="L3390" s="7">
        <v>35000</v>
      </c>
      <c r="M3390" s="8">
        <v>0.35</v>
      </c>
      <c r="N3390" s="2" t="s">
        <v>17</v>
      </c>
      <c r="O3390">
        <f t="shared" si="416"/>
        <v>2021</v>
      </c>
      <c r="P3390">
        <f t="shared" si="417"/>
        <v>3</v>
      </c>
      <c r="Q3390" t="str">
        <f t="shared" si="418"/>
        <v>mars</v>
      </c>
      <c r="R3390" t="str">
        <f t="shared" si="419"/>
        <v>Delaware</v>
      </c>
      <c r="S3390" t="str">
        <f t="shared" si="420"/>
        <v>2021-03</v>
      </c>
      <c r="T3390">
        <f>IF(AND(COUNTIF(Calculs!$Q$2:$Q$12,$O3390)&gt;0,COUNTIF(Calculs!$S$2:$S$12,$E3390)&gt;0,COUNTIF(Calculs!$U$2:$U$12,$H3390)&gt;0),1,0)</f>
        <v>1</v>
      </c>
      <c r="U3390">
        <f t="shared" si="421"/>
        <v>100000</v>
      </c>
      <c r="V3390">
        <f t="shared" si="422"/>
        <v>250</v>
      </c>
      <c r="W3390">
        <f t="shared" si="423"/>
        <v>35000</v>
      </c>
    </row>
    <row r="3391" spans="1:23" ht="15.75" customHeight="1" x14ac:dyDescent="0.3">
      <c r="A3391" s="2" t="s">
        <v>13</v>
      </c>
      <c r="B3391" s="2">
        <v>1185732</v>
      </c>
      <c r="C3391" s="3">
        <v>44268</v>
      </c>
      <c r="D3391" s="12" t="str" cm="1">
        <f t="array" ref="D3391">_xlfn.SWITCH(WEEKDAY(C3391,2), 1, "Lundi", 2, "Mardi", 3, "Mercredi", 4, "Jeudi", 5, "Vendredi", 6, "Samedi", 7, "Dimanche", "Erreur")</f>
        <v>Samedi</v>
      </c>
      <c r="E3391" s="2" t="s">
        <v>14</v>
      </c>
      <c r="F3391" s="2" t="s">
        <v>120</v>
      </c>
      <c r="G3391" s="2" t="s">
        <v>121</v>
      </c>
      <c r="H3391" s="4" t="s">
        <v>19</v>
      </c>
      <c r="I3391" s="5">
        <v>30.000000000000004</v>
      </c>
      <c r="J3391" s="6">
        <v>275</v>
      </c>
      <c r="K3391" s="7">
        <v>82500.000000000015</v>
      </c>
      <c r="L3391" s="7">
        <v>33000.000000000007</v>
      </c>
      <c r="M3391" s="8">
        <v>0.4</v>
      </c>
      <c r="N3391" s="2" t="s">
        <v>17</v>
      </c>
      <c r="O3391">
        <f t="shared" si="416"/>
        <v>2021</v>
      </c>
      <c r="P3391">
        <f t="shared" si="417"/>
        <v>3</v>
      </c>
      <c r="Q3391" t="str">
        <f t="shared" si="418"/>
        <v>mars</v>
      </c>
      <c r="R3391" t="str">
        <f t="shared" si="419"/>
        <v>Delaware</v>
      </c>
      <c r="S3391" t="str">
        <f t="shared" si="420"/>
        <v>2021-03</v>
      </c>
      <c r="T3391">
        <f>IF(AND(COUNTIF(Calculs!$Q$2:$Q$12,$O3391)&gt;0,COUNTIF(Calculs!$S$2:$S$12,$E3391)&gt;0,COUNTIF(Calculs!$U$2:$U$12,$H3391)&gt;0),1,0)</f>
        <v>1</v>
      </c>
      <c r="U3391">
        <f t="shared" si="421"/>
        <v>82500.000000000015</v>
      </c>
      <c r="V3391">
        <f t="shared" si="422"/>
        <v>275</v>
      </c>
      <c r="W3391">
        <f t="shared" si="423"/>
        <v>33000.000000000007</v>
      </c>
    </row>
    <row r="3392" spans="1:23" ht="15.75" customHeight="1" x14ac:dyDescent="0.3">
      <c r="A3392" s="2" t="s">
        <v>13</v>
      </c>
      <c r="B3392" s="2">
        <v>1185732</v>
      </c>
      <c r="C3392" s="3">
        <v>44268</v>
      </c>
      <c r="D3392" s="12" t="str" cm="1">
        <f t="array" ref="D3392">_xlfn.SWITCH(WEEKDAY(C3392,2), 1, "Lundi", 2, "Mardi", 3, "Mercredi", 4, "Jeudi", 5, "Vendredi", 6, "Samedi", 7, "Dimanche", "Erreur")</f>
        <v>Samedi</v>
      </c>
      <c r="E3392" s="2" t="s">
        <v>14</v>
      </c>
      <c r="F3392" s="2" t="s">
        <v>120</v>
      </c>
      <c r="G3392" s="2" t="s">
        <v>121</v>
      </c>
      <c r="H3392" s="4" t="s">
        <v>20</v>
      </c>
      <c r="I3392" s="5">
        <v>35</v>
      </c>
      <c r="J3392" s="6">
        <v>125</v>
      </c>
      <c r="K3392" s="7">
        <v>43750</v>
      </c>
      <c r="L3392" s="7">
        <v>17500</v>
      </c>
      <c r="M3392" s="8">
        <v>0.4</v>
      </c>
      <c r="N3392" s="2" t="s">
        <v>17</v>
      </c>
      <c r="O3392">
        <f t="shared" si="416"/>
        <v>2021</v>
      </c>
      <c r="P3392">
        <f t="shared" si="417"/>
        <v>3</v>
      </c>
      <c r="Q3392" t="str">
        <f t="shared" si="418"/>
        <v>mars</v>
      </c>
      <c r="R3392" t="str">
        <f t="shared" si="419"/>
        <v>Delaware</v>
      </c>
      <c r="S3392" t="str">
        <f t="shared" si="420"/>
        <v>2021-03</v>
      </c>
      <c r="T3392">
        <f>IF(AND(COUNTIF(Calculs!$Q$2:$Q$12,$O3392)&gt;0,COUNTIF(Calculs!$S$2:$S$12,$E3392)&gt;0,COUNTIF(Calculs!$U$2:$U$12,$H3392)&gt;0),1,0)</f>
        <v>1</v>
      </c>
      <c r="U3392">
        <f t="shared" si="421"/>
        <v>43750</v>
      </c>
      <c r="V3392">
        <f t="shared" si="422"/>
        <v>125</v>
      </c>
      <c r="W3392">
        <f t="shared" si="423"/>
        <v>17500</v>
      </c>
    </row>
    <row r="3393" spans="1:23" ht="15.75" customHeight="1" x14ac:dyDescent="0.3">
      <c r="A3393" s="2" t="s">
        <v>13</v>
      </c>
      <c r="B3393" s="2">
        <v>1185732</v>
      </c>
      <c r="C3393" s="3">
        <v>44268</v>
      </c>
      <c r="D3393" s="12" t="str" cm="1">
        <f t="array" ref="D3393">_xlfn.SWITCH(WEEKDAY(C3393,2), 1, "Lundi", 2, "Mardi", 3, "Mercredi", 4, "Jeudi", 5, "Vendredi", 6, "Samedi", 7, "Dimanche", "Erreur")</f>
        <v>Samedi</v>
      </c>
      <c r="E3393" s="2" t="s">
        <v>14</v>
      </c>
      <c r="F3393" s="2" t="s">
        <v>120</v>
      </c>
      <c r="G3393" s="2" t="s">
        <v>121</v>
      </c>
      <c r="H3393" s="4" t="s">
        <v>21</v>
      </c>
      <c r="I3393" s="5">
        <v>50</v>
      </c>
      <c r="J3393" s="6">
        <v>175</v>
      </c>
      <c r="K3393" s="7">
        <v>87500</v>
      </c>
      <c r="L3393" s="7">
        <v>26250</v>
      </c>
      <c r="M3393" s="8">
        <v>0.3</v>
      </c>
      <c r="N3393" s="2" t="s">
        <v>17</v>
      </c>
      <c r="O3393">
        <f t="shared" si="416"/>
        <v>2021</v>
      </c>
      <c r="P3393">
        <f t="shared" si="417"/>
        <v>3</v>
      </c>
      <c r="Q3393" t="str">
        <f t="shared" si="418"/>
        <v>mars</v>
      </c>
      <c r="R3393" t="str">
        <f t="shared" si="419"/>
        <v>Delaware</v>
      </c>
      <c r="S3393" t="str">
        <f t="shared" si="420"/>
        <v>2021-03</v>
      </c>
      <c r="T3393">
        <f>IF(AND(COUNTIF(Calculs!$Q$2:$Q$12,$O3393)&gt;0,COUNTIF(Calculs!$S$2:$S$12,$E3393)&gt;0,COUNTIF(Calculs!$U$2:$U$12,$H3393)&gt;0),1,0)</f>
        <v>1</v>
      </c>
      <c r="U3393">
        <f t="shared" si="421"/>
        <v>87500</v>
      </c>
      <c r="V3393">
        <f t="shared" si="422"/>
        <v>175</v>
      </c>
      <c r="W3393">
        <f t="shared" si="423"/>
        <v>26250</v>
      </c>
    </row>
    <row r="3394" spans="1:23" ht="15.75" customHeight="1" x14ac:dyDescent="0.3">
      <c r="A3394" s="2" t="s">
        <v>13</v>
      </c>
      <c r="B3394" s="2">
        <v>1185732</v>
      </c>
      <c r="C3394" s="3">
        <v>44268</v>
      </c>
      <c r="D3394" s="12" t="str" cm="1">
        <f t="array" ref="D3394">_xlfn.SWITCH(WEEKDAY(C3394,2), 1, "Lundi", 2, "Mardi", 3, "Mercredi", 4, "Jeudi", 5, "Vendredi", 6, "Samedi", 7, "Dimanche", "Erreur")</f>
        <v>Samedi</v>
      </c>
      <c r="E3394" s="2" t="s">
        <v>14</v>
      </c>
      <c r="F3394" s="2" t="s">
        <v>120</v>
      </c>
      <c r="G3394" s="2" t="s">
        <v>121</v>
      </c>
      <c r="H3394" s="4" t="s">
        <v>22</v>
      </c>
      <c r="I3394" s="5">
        <v>40</v>
      </c>
      <c r="J3394" s="6">
        <v>275</v>
      </c>
      <c r="K3394" s="7">
        <v>110000</v>
      </c>
      <c r="L3394" s="7">
        <v>44000</v>
      </c>
      <c r="M3394" s="8">
        <v>0.4</v>
      </c>
      <c r="N3394" s="2" t="s">
        <v>17</v>
      </c>
      <c r="O3394">
        <f t="shared" si="416"/>
        <v>2021</v>
      </c>
      <c r="P3394">
        <f t="shared" si="417"/>
        <v>3</v>
      </c>
      <c r="Q3394" t="str">
        <f t="shared" si="418"/>
        <v>mars</v>
      </c>
      <c r="R3394" t="str">
        <f t="shared" si="419"/>
        <v>Delaware</v>
      </c>
      <c r="S3394" t="str">
        <f t="shared" si="420"/>
        <v>2021-03</v>
      </c>
      <c r="T3394">
        <f>IF(AND(COUNTIF(Calculs!$Q$2:$Q$12,$O3394)&gt;0,COUNTIF(Calculs!$S$2:$S$12,$E3394)&gt;0,COUNTIF(Calculs!$U$2:$U$12,$H3394)&gt;0),1,0)</f>
        <v>1</v>
      </c>
      <c r="U3394">
        <f t="shared" si="421"/>
        <v>110000</v>
      </c>
      <c r="V3394">
        <f t="shared" si="422"/>
        <v>275</v>
      </c>
      <c r="W3394">
        <f t="shared" si="423"/>
        <v>44000</v>
      </c>
    </row>
    <row r="3395" spans="1:23" ht="15.75" customHeight="1" x14ac:dyDescent="0.3">
      <c r="A3395" s="2" t="s">
        <v>13</v>
      </c>
      <c r="B3395" s="2">
        <v>1185732</v>
      </c>
      <c r="C3395" s="3">
        <v>44300</v>
      </c>
      <c r="D3395" s="12" t="str" cm="1">
        <f t="array" ref="D3395">_xlfn.SWITCH(WEEKDAY(C3395,2), 1, "Lundi", 2, "Mardi", 3, "Mercredi", 4, "Jeudi", 5, "Vendredi", 6, "Samedi", 7, "Dimanche", "Erreur")</f>
        <v>Mercredi</v>
      </c>
      <c r="E3395" s="2" t="s">
        <v>14</v>
      </c>
      <c r="F3395" s="2" t="s">
        <v>120</v>
      </c>
      <c r="G3395" s="2" t="s">
        <v>121</v>
      </c>
      <c r="H3395" s="4" t="s">
        <v>16</v>
      </c>
      <c r="I3395" s="5">
        <v>40</v>
      </c>
      <c r="J3395" s="6">
        <v>525</v>
      </c>
      <c r="K3395" s="7">
        <v>210000</v>
      </c>
      <c r="L3395" s="7">
        <v>73500</v>
      </c>
      <c r="M3395" s="8">
        <v>0.35</v>
      </c>
      <c r="N3395" s="2" t="s">
        <v>17</v>
      </c>
      <c r="O3395">
        <f t="shared" ref="O3395:O3458" si="424">YEAR($C3395)</f>
        <v>2021</v>
      </c>
      <c r="P3395">
        <f t="shared" ref="P3395:P3458" si="425">MONTH($C3395)</f>
        <v>4</v>
      </c>
      <c r="Q3395" t="str">
        <f t="shared" ref="Q3395:Q3458" si="426">TEXT($C3395,"mmm")</f>
        <v>avr</v>
      </c>
      <c r="R3395" t="str">
        <f t="shared" ref="R3395:R3458" si="427">SUBSTITUTE(SUBSTITUTE($F3395,"Sud ","South "),"Ouest ","West ")</f>
        <v>Delaware</v>
      </c>
      <c r="S3395" t="str">
        <f t="shared" ref="S3395:S3458" si="428">TEXT($C3395,"aaaa-mm")</f>
        <v>2021-04</v>
      </c>
      <c r="T3395">
        <f>IF(AND(COUNTIF(Calculs!$Q$2:$Q$12,$O3395)&gt;0,COUNTIF(Calculs!$S$2:$S$12,$E3395)&gt;0,COUNTIF(Calculs!$U$2:$U$12,$H3395)&gt;0),1,0)</f>
        <v>1</v>
      </c>
      <c r="U3395">
        <f t="shared" ref="U3395:U3458" si="429">$K3395*$T3395</f>
        <v>210000</v>
      </c>
      <c r="V3395">
        <f t="shared" ref="V3395:V3458" si="430">$J3395*$T3395</f>
        <v>525</v>
      </c>
      <c r="W3395">
        <f t="shared" ref="W3395:W3458" si="431">$L3395*$T3395</f>
        <v>73500</v>
      </c>
    </row>
    <row r="3396" spans="1:23" ht="15.75" customHeight="1" x14ac:dyDescent="0.3">
      <c r="A3396" s="2" t="s">
        <v>13</v>
      </c>
      <c r="B3396" s="2">
        <v>1185732</v>
      </c>
      <c r="C3396" s="3">
        <v>44300</v>
      </c>
      <c r="D3396" s="12" t="str" cm="1">
        <f t="array" ref="D3396">_xlfn.SWITCH(WEEKDAY(C3396,2), 1, "Lundi", 2, "Mardi", 3, "Mercredi", 4, "Jeudi", 5, "Vendredi", 6, "Samedi", 7, "Dimanche", "Erreur")</f>
        <v>Mercredi</v>
      </c>
      <c r="E3396" s="2" t="s">
        <v>14</v>
      </c>
      <c r="F3396" s="2" t="s">
        <v>120</v>
      </c>
      <c r="G3396" s="2" t="s">
        <v>121</v>
      </c>
      <c r="H3396" s="4" t="s">
        <v>18</v>
      </c>
      <c r="I3396" s="5">
        <v>40</v>
      </c>
      <c r="J3396" s="6">
        <v>225</v>
      </c>
      <c r="K3396" s="7">
        <v>90000</v>
      </c>
      <c r="L3396" s="7">
        <v>31499.999999999996</v>
      </c>
      <c r="M3396" s="8">
        <v>0.35</v>
      </c>
      <c r="N3396" s="2" t="s">
        <v>17</v>
      </c>
      <c r="O3396">
        <f t="shared" si="424"/>
        <v>2021</v>
      </c>
      <c r="P3396">
        <f t="shared" si="425"/>
        <v>4</v>
      </c>
      <c r="Q3396" t="str">
        <f t="shared" si="426"/>
        <v>avr</v>
      </c>
      <c r="R3396" t="str">
        <f t="shared" si="427"/>
        <v>Delaware</v>
      </c>
      <c r="S3396" t="str">
        <f t="shared" si="428"/>
        <v>2021-04</v>
      </c>
      <c r="T3396">
        <f>IF(AND(COUNTIF(Calculs!$Q$2:$Q$12,$O3396)&gt;0,COUNTIF(Calculs!$S$2:$S$12,$E3396)&gt;0,COUNTIF(Calculs!$U$2:$U$12,$H3396)&gt;0),1,0)</f>
        <v>1</v>
      </c>
      <c r="U3396">
        <f t="shared" si="429"/>
        <v>90000</v>
      </c>
      <c r="V3396">
        <f t="shared" si="430"/>
        <v>225</v>
      </c>
      <c r="W3396">
        <f t="shared" si="431"/>
        <v>31499.999999999996</v>
      </c>
    </row>
    <row r="3397" spans="1:23" ht="15.75" customHeight="1" x14ac:dyDescent="0.3">
      <c r="A3397" s="2" t="s">
        <v>13</v>
      </c>
      <c r="B3397" s="2">
        <v>1185732</v>
      </c>
      <c r="C3397" s="3">
        <v>44300</v>
      </c>
      <c r="D3397" s="12" t="str" cm="1">
        <f t="array" ref="D3397">_xlfn.SWITCH(WEEKDAY(C3397,2), 1, "Lundi", 2, "Mardi", 3, "Mercredi", 4, "Jeudi", 5, "Vendredi", 6, "Samedi", 7, "Dimanche", "Erreur")</f>
        <v>Mercredi</v>
      </c>
      <c r="E3397" s="2" t="s">
        <v>14</v>
      </c>
      <c r="F3397" s="2" t="s">
        <v>120</v>
      </c>
      <c r="G3397" s="2" t="s">
        <v>121</v>
      </c>
      <c r="H3397" s="4" t="s">
        <v>19</v>
      </c>
      <c r="I3397" s="5">
        <v>30.000000000000004</v>
      </c>
      <c r="J3397" s="6">
        <v>225</v>
      </c>
      <c r="K3397" s="7">
        <v>67500.000000000015</v>
      </c>
      <c r="L3397" s="7">
        <v>27000.000000000007</v>
      </c>
      <c r="M3397" s="8">
        <v>0.4</v>
      </c>
      <c r="N3397" s="2" t="s">
        <v>17</v>
      </c>
      <c r="O3397">
        <f t="shared" si="424"/>
        <v>2021</v>
      </c>
      <c r="P3397">
        <f t="shared" si="425"/>
        <v>4</v>
      </c>
      <c r="Q3397" t="str">
        <f t="shared" si="426"/>
        <v>avr</v>
      </c>
      <c r="R3397" t="str">
        <f t="shared" si="427"/>
        <v>Delaware</v>
      </c>
      <c r="S3397" t="str">
        <f t="shared" si="428"/>
        <v>2021-04</v>
      </c>
      <c r="T3397">
        <f>IF(AND(COUNTIF(Calculs!$Q$2:$Q$12,$O3397)&gt;0,COUNTIF(Calculs!$S$2:$S$12,$E3397)&gt;0,COUNTIF(Calculs!$U$2:$U$12,$H3397)&gt;0),1,0)</f>
        <v>1</v>
      </c>
      <c r="U3397">
        <f t="shared" si="429"/>
        <v>67500.000000000015</v>
      </c>
      <c r="V3397">
        <f t="shared" si="430"/>
        <v>225</v>
      </c>
      <c r="W3397">
        <f t="shared" si="431"/>
        <v>27000.000000000007</v>
      </c>
    </row>
    <row r="3398" spans="1:23" ht="15.75" customHeight="1" x14ac:dyDescent="0.3">
      <c r="A3398" s="2" t="s">
        <v>13</v>
      </c>
      <c r="B3398" s="2">
        <v>1185732</v>
      </c>
      <c r="C3398" s="3">
        <v>44300</v>
      </c>
      <c r="D3398" s="12" t="str" cm="1">
        <f t="array" ref="D3398">_xlfn.SWITCH(WEEKDAY(C3398,2), 1, "Lundi", 2, "Mardi", 3, "Mercredi", 4, "Jeudi", 5, "Vendredi", 6, "Samedi", 7, "Dimanche", "Erreur")</f>
        <v>Mercredi</v>
      </c>
      <c r="E3398" s="2" t="s">
        <v>14</v>
      </c>
      <c r="F3398" s="2" t="s">
        <v>120</v>
      </c>
      <c r="G3398" s="2" t="s">
        <v>121</v>
      </c>
      <c r="H3398" s="4" t="s">
        <v>20</v>
      </c>
      <c r="I3398" s="5">
        <v>35</v>
      </c>
      <c r="J3398" s="6">
        <v>150</v>
      </c>
      <c r="K3398" s="7">
        <v>52500</v>
      </c>
      <c r="L3398" s="7">
        <v>21000</v>
      </c>
      <c r="M3398" s="8">
        <v>0.4</v>
      </c>
      <c r="N3398" s="2" t="s">
        <v>17</v>
      </c>
      <c r="O3398">
        <f t="shared" si="424"/>
        <v>2021</v>
      </c>
      <c r="P3398">
        <f t="shared" si="425"/>
        <v>4</v>
      </c>
      <c r="Q3398" t="str">
        <f t="shared" si="426"/>
        <v>avr</v>
      </c>
      <c r="R3398" t="str">
        <f t="shared" si="427"/>
        <v>Delaware</v>
      </c>
      <c r="S3398" t="str">
        <f t="shared" si="428"/>
        <v>2021-04</v>
      </c>
      <c r="T3398">
        <f>IF(AND(COUNTIF(Calculs!$Q$2:$Q$12,$O3398)&gt;0,COUNTIF(Calculs!$S$2:$S$12,$E3398)&gt;0,COUNTIF(Calculs!$U$2:$U$12,$H3398)&gt;0),1,0)</f>
        <v>1</v>
      </c>
      <c r="U3398">
        <f t="shared" si="429"/>
        <v>52500</v>
      </c>
      <c r="V3398">
        <f t="shared" si="430"/>
        <v>150</v>
      </c>
      <c r="W3398">
        <f t="shared" si="431"/>
        <v>21000</v>
      </c>
    </row>
    <row r="3399" spans="1:23" ht="15.75" customHeight="1" x14ac:dyDescent="0.3">
      <c r="A3399" s="2" t="s">
        <v>13</v>
      </c>
      <c r="B3399" s="2">
        <v>1185732</v>
      </c>
      <c r="C3399" s="3">
        <v>44300</v>
      </c>
      <c r="D3399" s="12" t="str" cm="1">
        <f t="array" ref="D3399">_xlfn.SWITCH(WEEKDAY(C3399,2), 1, "Lundi", 2, "Mardi", 3, "Mercredi", 4, "Jeudi", 5, "Vendredi", 6, "Samedi", 7, "Dimanche", "Erreur")</f>
        <v>Mercredi</v>
      </c>
      <c r="E3399" s="2" t="s">
        <v>14</v>
      </c>
      <c r="F3399" s="2" t="s">
        <v>120</v>
      </c>
      <c r="G3399" s="2" t="s">
        <v>121</v>
      </c>
      <c r="H3399" s="4" t="s">
        <v>21</v>
      </c>
      <c r="I3399" s="5">
        <v>50</v>
      </c>
      <c r="J3399" s="6">
        <v>150</v>
      </c>
      <c r="K3399" s="7">
        <v>75000</v>
      </c>
      <c r="L3399" s="7">
        <v>22500</v>
      </c>
      <c r="M3399" s="8">
        <v>0.3</v>
      </c>
      <c r="N3399" s="2" t="s">
        <v>17</v>
      </c>
      <c r="O3399">
        <f t="shared" si="424"/>
        <v>2021</v>
      </c>
      <c r="P3399">
        <f t="shared" si="425"/>
        <v>4</v>
      </c>
      <c r="Q3399" t="str">
        <f t="shared" si="426"/>
        <v>avr</v>
      </c>
      <c r="R3399" t="str">
        <f t="shared" si="427"/>
        <v>Delaware</v>
      </c>
      <c r="S3399" t="str">
        <f t="shared" si="428"/>
        <v>2021-04</v>
      </c>
      <c r="T3399">
        <f>IF(AND(COUNTIF(Calculs!$Q$2:$Q$12,$O3399)&gt;0,COUNTIF(Calculs!$S$2:$S$12,$E3399)&gt;0,COUNTIF(Calculs!$U$2:$U$12,$H3399)&gt;0),1,0)</f>
        <v>1</v>
      </c>
      <c r="U3399">
        <f t="shared" si="429"/>
        <v>75000</v>
      </c>
      <c r="V3399">
        <f t="shared" si="430"/>
        <v>150</v>
      </c>
      <c r="W3399">
        <f t="shared" si="431"/>
        <v>22500</v>
      </c>
    </row>
    <row r="3400" spans="1:23" ht="15.75" customHeight="1" x14ac:dyDescent="0.3">
      <c r="A3400" s="2" t="s">
        <v>13</v>
      </c>
      <c r="B3400" s="2">
        <v>1185732</v>
      </c>
      <c r="C3400" s="3">
        <v>44300</v>
      </c>
      <c r="D3400" s="12" t="str" cm="1">
        <f t="array" ref="D3400">_xlfn.SWITCH(WEEKDAY(C3400,2), 1, "Lundi", 2, "Mardi", 3, "Mercredi", 4, "Jeudi", 5, "Vendredi", 6, "Samedi", 7, "Dimanche", "Erreur")</f>
        <v>Mercredi</v>
      </c>
      <c r="E3400" s="2" t="s">
        <v>14</v>
      </c>
      <c r="F3400" s="2" t="s">
        <v>120</v>
      </c>
      <c r="G3400" s="2" t="s">
        <v>121</v>
      </c>
      <c r="H3400" s="4" t="s">
        <v>22</v>
      </c>
      <c r="I3400" s="5">
        <v>40</v>
      </c>
      <c r="J3400" s="6">
        <v>300</v>
      </c>
      <c r="K3400" s="7">
        <v>120000</v>
      </c>
      <c r="L3400" s="7">
        <v>48000</v>
      </c>
      <c r="M3400" s="8">
        <v>0.4</v>
      </c>
      <c r="N3400" s="2" t="s">
        <v>17</v>
      </c>
      <c r="O3400">
        <f t="shared" si="424"/>
        <v>2021</v>
      </c>
      <c r="P3400">
        <f t="shared" si="425"/>
        <v>4</v>
      </c>
      <c r="Q3400" t="str">
        <f t="shared" si="426"/>
        <v>avr</v>
      </c>
      <c r="R3400" t="str">
        <f t="shared" si="427"/>
        <v>Delaware</v>
      </c>
      <c r="S3400" t="str">
        <f t="shared" si="428"/>
        <v>2021-04</v>
      </c>
      <c r="T3400">
        <f>IF(AND(COUNTIF(Calculs!$Q$2:$Q$12,$O3400)&gt;0,COUNTIF(Calculs!$S$2:$S$12,$E3400)&gt;0,COUNTIF(Calculs!$U$2:$U$12,$H3400)&gt;0),1,0)</f>
        <v>1</v>
      </c>
      <c r="U3400">
        <f t="shared" si="429"/>
        <v>120000</v>
      </c>
      <c r="V3400">
        <f t="shared" si="430"/>
        <v>300</v>
      </c>
      <c r="W3400">
        <f t="shared" si="431"/>
        <v>48000</v>
      </c>
    </row>
    <row r="3401" spans="1:23" ht="15.75" customHeight="1" x14ac:dyDescent="0.3">
      <c r="A3401" s="2" t="s">
        <v>13</v>
      </c>
      <c r="B3401" s="2">
        <v>1185732</v>
      </c>
      <c r="C3401" s="3">
        <v>44329</v>
      </c>
      <c r="D3401" s="12" t="str" cm="1">
        <f t="array" ref="D3401">_xlfn.SWITCH(WEEKDAY(C3401,2), 1, "Lundi", 2, "Mardi", 3, "Mercredi", 4, "Jeudi", 5, "Vendredi", 6, "Samedi", 7, "Dimanche", "Erreur")</f>
        <v>Jeudi</v>
      </c>
      <c r="E3401" s="2" t="s">
        <v>14</v>
      </c>
      <c r="F3401" s="2" t="s">
        <v>120</v>
      </c>
      <c r="G3401" s="2" t="s">
        <v>121</v>
      </c>
      <c r="H3401" s="4" t="s">
        <v>16</v>
      </c>
      <c r="I3401" s="5">
        <v>54.999999999999993</v>
      </c>
      <c r="J3401" s="6">
        <v>570</v>
      </c>
      <c r="K3401" s="7">
        <v>313499.99999999994</v>
      </c>
      <c r="L3401" s="7">
        <v>109724.99999999997</v>
      </c>
      <c r="M3401" s="8">
        <v>0.35</v>
      </c>
      <c r="N3401" s="2" t="s">
        <v>17</v>
      </c>
      <c r="O3401">
        <f t="shared" si="424"/>
        <v>2021</v>
      </c>
      <c r="P3401">
        <f t="shared" si="425"/>
        <v>5</v>
      </c>
      <c r="Q3401" t="str">
        <f t="shared" si="426"/>
        <v>mai</v>
      </c>
      <c r="R3401" t="str">
        <f t="shared" si="427"/>
        <v>Delaware</v>
      </c>
      <c r="S3401" t="str">
        <f t="shared" si="428"/>
        <v>2021-05</v>
      </c>
      <c r="T3401">
        <f>IF(AND(COUNTIF(Calculs!$Q$2:$Q$12,$O3401)&gt;0,COUNTIF(Calculs!$S$2:$S$12,$E3401)&gt;0,COUNTIF(Calculs!$U$2:$U$12,$H3401)&gt;0),1,0)</f>
        <v>1</v>
      </c>
      <c r="U3401">
        <f t="shared" si="429"/>
        <v>313499.99999999994</v>
      </c>
      <c r="V3401">
        <f t="shared" si="430"/>
        <v>570</v>
      </c>
      <c r="W3401">
        <f t="shared" si="431"/>
        <v>109724.99999999997</v>
      </c>
    </row>
    <row r="3402" spans="1:23" ht="15.75" customHeight="1" x14ac:dyDescent="0.3">
      <c r="A3402" s="2" t="s">
        <v>13</v>
      </c>
      <c r="B3402" s="2">
        <v>1185732</v>
      </c>
      <c r="C3402" s="3">
        <v>44329</v>
      </c>
      <c r="D3402" s="12" t="str" cm="1">
        <f t="array" ref="D3402">_xlfn.SWITCH(WEEKDAY(C3402,2), 1, "Lundi", 2, "Mardi", 3, "Mercredi", 4, "Jeudi", 5, "Vendredi", 6, "Samedi", 7, "Dimanche", "Erreur")</f>
        <v>Jeudi</v>
      </c>
      <c r="E3402" s="2" t="s">
        <v>14</v>
      </c>
      <c r="F3402" s="2" t="s">
        <v>120</v>
      </c>
      <c r="G3402" s="2" t="s">
        <v>121</v>
      </c>
      <c r="H3402" s="4" t="s">
        <v>18</v>
      </c>
      <c r="I3402" s="5">
        <v>50</v>
      </c>
      <c r="J3402" s="6">
        <v>275</v>
      </c>
      <c r="K3402" s="7">
        <v>137500</v>
      </c>
      <c r="L3402" s="7">
        <v>48125</v>
      </c>
      <c r="M3402" s="8">
        <v>0.35</v>
      </c>
      <c r="N3402" s="2" t="s">
        <v>17</v>
      </c>
      <c r="O3402">
        <f t="shared" si="424"/>
        <v>2021</v>
      </c>
      <c r="P3402">
        <f t="shared" si="425"/>
        <v>5</v>
      </c>
      <c r="Q3402" t="str">
        <f t="shared" si="426"/>
        <v>mai</v>
      </c>
      <c r="R3402" t="str">
        <f t="shared" si="427"/>
        <v>Delaware</v>
      </c>
      <c r="S3402" t="str">
        <f t="shared" si="428"/>
        <v>2021-05</v>
      </c>
      <c r="T3402">
        <f>IF(AND(COUNTIF(Calculs!$Q$2:$Q$12,$O3402)&gt;0,COUNTIF(Calculs!$S$2:$S$12,$E3402)&gt;0,COUNTIF(Calculs!$U$2:$U$12,$H3402)&gt;0),1,0)</f>
        <v>1</v>
      </c>
      <c r="U3402">
        <f t="shared" si="429"/>
        <v>137500</v>
      </c>
      <c r="V3402">
        <f t="shared" si="430"/>
        <v>275</v>
      </c>
      <c r="W3402">
        <f t="shared" si="431"/>
        <v>48125</v>
      </c>
    </row>
    <row r="3403" spans="1:23" ht="15.75" customHeight="1" x14ac:dyDescent="0.3">
      <c r="A3403" s="2" t="s">
        <v>13</v>
      </c>
      <c r="B3403" s="2">
        <v>1185732</v>
      </c>
      <c r="C3403" s="3">
        <v>44329</v>
      </c>
      <c r="D3403" s="12" t="str" cm="1">
        <f t="array" ref="D3403">_xlfn.SWITCH(WEEKDAY(C3403,2), 1, "Lundi", 2, "Mardi", 3, "Mercredi", 4, "Jeudi", 5, "Vendredi", 6, "Samedi", 7, "Dimanche", "Erreur")</f>
        <v>Jeudi</v>
      </c>
      <c r="E3403" s="2" t="s">
        <v>14</v>
      </c>
      <c r="F3403" s="2" t="s">
        <v>120</v>
      </c>
      <c r="G3403" s="2" t="s">
        <v>121</v>
      </c>
      <c r="H3403" s="4" t="s">
        <v>19</v>
      </c>
      <c r="I3403" s="5">
        <v>45</v>
      </c>
      <c r="J3403" s="6">
        <v>300</v>
      </c>
      <c r="K3403" s="7">
        <v>135000</v>
      </c>
      <c r="L3403" s="7">
        <v>54000</v>
      </c>
      <c r="M3403" s="8">
        <v>0.4</v>
      </c>
      <c r="N3403" s="2" t="s">
        <v>17</v>
      </c>
      <c r="O3403">
        <f t="shared" si="424"/>
        <v>2021</v>
      </c>
      <c r="P3403">
        <f t="shared" si="425"/>
        <v>5</v>
      </c>
      <c r="Q3403" t="str">
        <f t="shared" si="426"/>
        <v>mai</v>
      </c>
      <c r="R3403" t="str">
        <f t="shared" si="427"/>
        <v>Delaware</v>
      </c>
      <c r="S3403" t="str">
        <f t="shared" si="428"/>
        <v>2021-05</v>
      </c>
      <c r="T3403">
        <f>IF(AND(COUNTIF(Calculs!$Q$2:$Q$12,$O3403)&gt;0,COUNTIF(Calculs!$S$2:$S$12,$E3403)&gt;0,COUNTIF(Calculs!$U$2:$U$12,$H3403)&gt;0),1,0)</f>
        <v>1</v>
      </c>
      <c r="U3403">
        <f t="shared" si="429"/>
        <v>135000</v>
      </c>
      <c r="V3403">
        <f t="shared" si="430"/>
        <v>300</v>
      </c>
      <c r="W3403">
        <f t="shared" si="431"/>
        <v>54000</v>
      </c>
    </row>
    <row r="3404" spans="1:23" ht="15.75" customHeight="1" x14ac:dyDescent="0.3">
      <c r="A3404" s="2" t="s">
        <v>13</v>
      </c>
      <c r="B3404" s="2">
        <v>1185732</v>
      </c>
      <c r="C3404" s="3">
        <v>44329</v>
      </c>
      <c r="D3404" s="12" t="str" cm="1">
        <f t="array" ref="D3404">_xlfn.SWITCH(WEEKDAY(C3404,2), 1, "Lundi", 2, "Mardi", 3, "Mercredi", 4, "Jeudi", 5, "Vendredi", 6, "Samedi", 7, "Dimanche", "Erreur")</f>
        <v>Jeudi</v>
      </c>
      <c r="E3404" s="2" t="s">
        <v>14</v>
      </c>
      <c r="F3404" s="2" t="s">
        <v>120</v>
      </c>
      <c r="G3404" s="2" t="s">
        <v>121</v>
      </c>
      <c r="H3404" s="4" t="s">
        <v>20</v>
      </c>
      <c r="I3404" s="5">
        <v>45</v>
      </c>
      <c r="J3404" s="6">
        <v>250</v>
      </c>
      <c r="K3404" s="7">
        <v>112500</v>
      </c>
      <c r="L3404" s="7">
        <v>45000</v>
      </c>
      <c r="M3404" s="8">
        <v>0.4</v>
      </c>
      <c r="N3404" s="2" t="s">
        <v>17</v>
      </c>
      <c r="O3404">
        <f t="shared" si="424"/>
        <v>2021</v>
      </c>
      <c r="P3404">
        <f t="shared" si="425"/>
        <v>5</v>
      </c>
      <c r="Q3404" t="str">
        <f t="shared" si="426"/>
        <v>mai</v>
      </c>
      <c r="R3404" t="str">
        <f t="shared" si="427"/>
        <v>Delaware</v>
      </c>
      <c r="S3404" t="str">
        <f t="shared" si="428"/>
        <v>2021-05</v>
      </c>
      <c r="T3404">
        <f>IF(AND(COUNTIF(Calculs!$Q$2:$Q$12,$O3404)&gt;0,COUNTIF(Calculs!$S$2:$S$12,$E3404)&gt;0,COUNTIF(Calculs!$U$2:$U$12,$H3404)&gt;0),1,0)</f>
        <v>1</v>
      </c>
      <c r="U3404">
        <f t="shared" si="429"/>
        <v>112500</v>
      </c>
      <c r="V3404">
        <f t="shared" si="430"/>
        <v>250</v>
      </c>
      <c r="W3404">
        <f t="shared" si="431"/>
        <v>45000</v>
      </c>
    </row>
    <row r="3405" spans="1:23" ht="15.75" customHeight="1" x14ac:dyDescent="0.3">
      <c r="A3405" s="2" t="s">
        <v>13</v>
      </c>
      <c r="B3405" s="2">
        <v>1185732</v>
      </c>
      <c r="C3405" s="3">
        <v>44329</v>
      </c>
      <c r="D3405" s="12" t="str" cm="1">
        <f t="array" ref="D3405">_xlfn.SWITCH(WEEKDAY(C3405,2), 1, "Lundi", 2, "Mardi", 3, "Mercredi", 4, "Jeudi", 5, "Vendredi", 6, "Samedi", 7, "Dimanche", "Erreur")</f>
        <v>Jeudi</v>
      </c>
      <c r="E3405" s="2" t="s">
        <v>14</v>
      </c>
      <c r="F3405" s="2" t="s">
        <v>120</v>
      </c>
      <c r="G3405" s="2" t="s">
        <v>121</v>
      </c>
      <c r="H3405" s="4" t="s">
        <v>21</v>
      </c>
      <c r="I3405" s="5">
        <v>54.999999999999993</v>
      </c>
      <c r="J3405" s="6">
        <v>275</v>
      </c>
      <c r="K3405" s="7">
        <v>151249.99999999997</v>
      </c>
      <c r="L3405" s="7">
        <v>45374.999999999993</v>
      </c>
      <c r="M3405" s="8">
        <v>0.3</v>
      </c>
      <c r="N3405" s="2" t="s">
        <v>17</v>
      </c>
      <c r="O3405">
        <f t="shared" si="424"/>
        <v>2021</v>
      </c>
      <c r="P3405">
        <f t="shared" si="425"/>
        <v>5</v>
      </c>
      <c r="Q3405" t="str">
        <f t="shared" si="426"/>
        <v>mai</v>
      </c>
      <c r="R3405" t="str">
        <f t="shared" si="427"/>
        <v>Delaware</v>
      </c>
      <c r="S3405" t="str">
        <f t="shared" si="428"/>
        <v>2021-05</v>
      </c>
      <c r="T3405">
        <f>IF(AND(COUNTIF(Calculs!$Q$2:$Q$12,$O3405)&gt;0,COUNTIF(Calculs!$S$2:$S$12,$E3405)&gt;0,COUNTIF(Calculs!$U$2:$U$12,$H3405)&gt;0),1,0)</f>
        <v>1</v>
      </c>
      <c r="U3405">
        <f t="shared" si="429"/>
        <v>151249.99999999997</v>
      </c>
      <c r="V3405">
        <f t="shared" si="430"/>
        <v>275</v>
      </c>
      <c r="W3405">
        <f t="shared" si="431"/>
        <v>45374.999999999993</v>
      </c>
    </row>
    <row r="3406" spans="1:23" ht="15.75" customHeight="1" x14ac:dyDescent="0.3">
      <c r="A3406" s="2" t="s">
        <v>13</v>
      </c>
      <c r="B3406" s="2">
        <v>1185732</v>
      </c>
      <c r="C3406" s="3">
        <v>44329</v>
      </c>
      <c r="D3406" s="12" t="str" cm="1">
        <f t="array" ref="D3406">_xlfn.SWITCH(WEEKDAY(C3406,2), 1, "Lundi", 2, "Mardi", 3, "Mercredi", 4, "Jeudi", 5, "Vendredi", 6, "Samedi", 7, "Dimanche", "Erreur")</f>
        <v>Jeudi</v>
      </c>
      <c r="E3406" s="2" t="s">
        <v>14</v>
      </c>
      <c r="F3406" s="2" t="s">
        <v>120</v>
      </c>
      <c r="G3406" s="2" t="s">
        <v>121</v>
      </c>
      <c r="H3406" s="4" t="s">
        <v>22</v>
      </c>
      <c r="I3406" s="5">
        <v>60</v>
      </c>
      <c r="J3406" s="6">
        <v>400</v>
      </c>
      <c r="K3406" s="7">
        <v>240000</v>
      </c>
      <c r="L3406" s="7">
        <v>96000</v>
      </c>
      <c r="M3406" s="8">
        <v>0.4</v>
      </c>
      <c r="N3406" s="2" t="s">
        <v>17</v>
      </c>
      <c r="O3406">
        <f t="shared" si="424"/>
        <v>2021</v>
      </c>
      <c r="P3406">
        <f t="shared" si="425"/>
        <v>5</v>
      </c>
      <c r="Q3406" t="str">
        <f t="shared" si="426"/>
        <v>mai</v>
      </c>
      <c r="R3406" t="str">
        <f t="shared" si="427"/>
        <v>Delaware</v>
      </c>
      <c r="S3406" t="str">
        <f t="shared" si="428"/>
        <v>2021-05</v>
      </c>
      <c r="T3406">
        <f>IF(AND(COUNTIF(Calculs!$Q$2:$Q$12,$O3406)&gt;0,COUNTIF(Calculs!$S$2:$S$12,$E3406)&gt;0,COUNTIF(Calculs!$U$2:$U$12,$H3406)&gt;0),1,0)</f>
        <v>1</v>
      </c>
      <c r="U3406">
        <f t="shared" si="429"/>
        <v>240000</v>
      </c>
      <c r="V3406">
        <f t="shared" si="430"/>
        <v>400</v>
      </c>
      <c r="W3406">
        <f t="shared" si="431"/>
        <v>96000</v>
      </c>
    </row>
    <row r="3407" spans="1:23" ht="15.75" customHeight="1" x14ac:dyDescent="0.3">
      <c r="A3407" s="2" t="s">
        <v>13</v>
      </c>
      <c r="B3407" s="2">
        <v>1185732</v>
      </c>
      <c r="C3407" s="3">
        <v>44362</v>
      </c>
      <c r="D3407" s="12" t="str" cm="1">
        <f t="array" ref="D3407">_xlfn.SWITCH(WEEKDAY(C3407,2), 1, "Lundi", 2, "Mardi", 3, "Mercredi", 4, "Jeudi", 5, "Vendredi", 6, "Samedi", 7, "Dimanche", "Erreur")</f>
        <v>Mardi</v>
      </c>
      <c r="E3407" s="2" t="s">
        <v>14</v>
      </c>
      <c r="F3407" s="2" t="s">
        <v>120</v>
      </c>
      <c r="G3407" s="2" t="s">
        <v>121</v>
      </c>
      <c r="H3407" s="4" t="s">
        <v>16</v>
      </c>
      <c r="I3407" s="5">
        <v>54.999999999999993</v>
      </c>
      <c r="J3407" s="6">
        <v>650</v>
      </c>
      <c r="K3407" s="7">
        <v>357499.99999999994</v>
      </c>
      <c r="L3407" s="7">
        <v>125124.99999999997</v>
      </c>
      <c r="M3407" s="8">
        <v>0.35</v>
      </c>
      <c r="N3407" s="2" t="s">
        <v>17</v>
      </c>
      <c r="O3407">
        <f t="shared" si="424"/>
        <v>2021</v>
      </c>
      <c r="P3407">
        <f t="shared" si="425"/>
        <v>6</v>
      </c>
      <c r="Q3407" t="str">
        <f t="shared" si="426"/>
        <v>juin</v>
      </c>
      <c r="R3407" t="str">
        <f t="shared" si="427"/>
        <v>Delaware</v>
      </c>
      <c r="S3407" t="str">
        <f t="shared" si="428"/>
        <v>2021-06</v>
      </c>
      <c r="T3407">
        <f>IF(AND(COUNTIF(Calculs!$Q$2:$Q$12,$O3407)&gt;0,COUNTIF(Calculs!$S$2:$S$12,$E3407)&gt;0,COUNTIF(Calculs!$U$2:$U$12,$H3407)&gt;0),1,0)</f>
        <v>1</v>
      </c>
      <c r="U3407">
        <f t="shared" si="429"/>
        <v>357499.99999999994</v>
      </c>
      <c r="V3407">
        <f t="shared" si="430"/>
        <v>650</v>
      </c>
      <c r="W3407">
        <f t="shared" si="431"/>
        <v>125124.99999999997</v>
      </c>
    </row>
    <row r="3408" spans="1:23" ht="15.75" customHeight="1" x14ac:dyDescent="0.3">
      <c r="A3408" s="2" t="s">
        <v>13</v>
      </c>
      <c r="B3408" s="2">
        <v>1185732</v>
      </c>
      <c r="C3408" s="3">
        <v>44362</v>
      </c>
      <c r="D3408" s="12" t="str" cm="1">
        <f t="array" ref="D3408">_xlfn.SWITCH(WEEKDAY(C3408,2), 1, "Lundi", 2, "Mardi", 3, "Mercredi", 4, "Jeudi", 5, "Vendredi", 6, "Samedi", 7, "Dimanche", "Erreur")</f>
        <v>Mardi</v>
      </c>
      <c r="E3408" s="2" t="s">
        <v>14</v>
      </c>
      <c r="F3408" s="2" t="s">
        <v>120</v>
      </c>
      <c r="G3408" s="2" t="s">
        <v>121</v>
      </c>
      <c r="H3408" s="4" t="s">
        <v>18</v>
      </c>
      <c r="I3408" s="5">
        <v>50</v>
      </c>
      <c r="J3408" s="6">
        <v>400</v>
      </c>
      <c r="K3408" s="7">
        <v>200000</v>
      </c>
      <c r="L3408" s="7">
        <v>70000</v>
      </c>
      <c r="M3408" s="8">
        <v>0.35</v>
      </c>
      <c r="N3408" s="2" t="s">
        <v>17</v>
      </c>
      <c r="O3408">
        <f t="shared" si="424"/>
        <v>2021</v>
      </c>
      <c r="P3408">
        <f t="shared" si="425"/>
        <v>6</v>
      </c>
      <c r="Q3408" t="str">
        <f t="shared" si="426"/>
        <v>juin</v>
      </c>
      <c r="R3408" t="str">
        <f t="shared" si="427"/>
        <v>Delaware</v>
      </c>
      <c r="S3408" t="str">
        <f t="shared" si="428"/>
        <v>2021-06</v>
      </c>
      <c r="T3408">
        <f>IF(AND(COUNTIF(Calculs!$Q$2:$Q$12,$O3408)&gt;0,COUNTIF(Calculs!$S$2:$S$12,$E3408)&gt;0,COUNTIF(Calculs!$U$2:$U$12,$H3408)&gt;0),1,0)</f>
        <v>1</v>
      </c>
      <c r="U3408">
        <f t="shared" si="429"/>
        <v>200000</v>
      </c>
      <c r="V3408">
        <f t="shared" si="430"/>
        <v>400</v>
      </c>
      <c r="W3408">
        <f t="shared" si="431"/>
        <v>70000</v>
      </c>
    </row>
    <row r="3409" spans="1:23" ht="15.75" customHeight="1" x14ac:dyDescent="0.3">
      <c r="A3409" s="2" t="s">
        <v>13</v>
      </c>
      <c r="B3409" s="2">
        <v>1185732</v>
      </c>
      <c r="C3409" s="3">
        <v>44362</v>
      </c>
      <c r="D3409" s="12" t="str" cm="1">
        <f t="array" ref="D3409">_xlfn.SWITCH(WEEKDAY(C3409,2), 1, "Lundi", 2, "Mardi", 3, "Mercredi", 4, "Jeudi", 5, "Vendredi", 6, "Samedi", 7, "Dimanche", "Erreur")</f>
        <v>Mardi</v>
      </c>
      <c r="E3409" s="2" t="s">
        <v>14</v>
      </c>
      <c r="F3409" s="2" t="s">
        <v>120</v>
      </c>
      <c r="G3409" s="2" t="s">
        <v>121</v>
      </c>
      <c r="H3409" s="4" t="s">
        <v>19</v>
      </c>
      <c r="I3409" s="5">
        <v>45</v>
      </c>
      <c r="J3409" s="6">
        <v>325</v>
      </c>
      <c r="K3409" s="7">
        <v>146250</v>
      </c>
      <c r="L3409" s="7">
        <v>58500</v>
      </c>
      <c r="M3409" s="8">
        <v>0.4</v>
      </c>
      <c r="N3409" s="2" t="s">
        <v>17</v>
      </c>
      <c r="O3409">
        <f t="shared" si="424"/>
        <v>2021</v>
      </c>
      <c r="P3409">
        <f t="shared" si="425"/>
        <v>6</v>
      </c>
      <c r="Q3409" t="str">
        <f t="shared" si="426"/>
        <v>juin</v>
      </c>
      <c r="R3409" t="str">
        <f t="shared" si="427"/>
        <v>Delaware</v>
      </c>
      <c r="S3409" t="str">
        <f t="shared" si="428"/>
        <v>2021-06</v>
      </c>
      <c r="T3409">
        <f>IF(AND(COUNTIF(Calculs!$Q$2:$Q$12,$O3409)&gt;0,COUNTIF(Calculs!$S$2:$S$12,$E3409)&gt;0,COUNTIF(Calculs!$U$2:$U$12,$H3409)&gt;0),1,0)</f>
        <v>1</v>
      </c>
      <c r="U3409">
        <f t="shared" si="429"/>
        <v>146250</v>
      </c>
      <c r="V3409">
        <f t="shared" si="430"/>
        <v>325</v>
      </c>
      <c r="W3409">
        <f t="shared" si="431"/>
        <v>58500</v>
      </c>
    </row>
    <row r="3410" spans="1:23" ht="15.75" customHeight="1" x14ac:dyDescent="0.3">
      <c r="A3410" s="2" t="s">
        <v>13</v>
      </c>
      <c r="B3410" s="2">
        <v>1185732</v>
      </c>
      <c r="C3410" s="3">
        <v>44362</v>
      </c>
      <c r="D3410" s="12" t="str" cm="1">
        <f t="array" ref="D3410">_xlfn.SWITCH(WEEKDAY(C3410,2), 1, "Lundi", 2, "Mardi", 3, "Mercredi", 4, "Jeudi", 5, "Vendredi", 6, "Samedi", 7, "Dimanche", "Erreur")</f>
        <v>Mardi</v>
      </c>
      <c r="E3410" s="2" t="s">
        <v>14</v>
      </c>
      <c r="F3410" s="2" t="s">
        <v>120</v>
      </c>
      <c r="G3410" s="2" t="s">
        <v>121</v>
      </c>
      <c r="H3410" s="4" t="s">
        <v>20</v>
      </c>
      <c r="I3410" s="5">
        <v>45</v>
      </c>
      <c r="J3410" s="6">
        <v>300</v>
      </c>
      <c r="K3410" s="7">
        <v>135000</v>
      </c>
      <c r="L3410" s="7">
        <v>54000</v>
      </c>
      <c r="M3410" s="8">
        <v>0.4</v>
      </c>
      <c r="N3410" s="2" t="s">
        <v>17</v>
      </c>
      <c r="O3410">
        <f t="shared" si="424"/>
        <v>2021</v>
      </c>
      <c r="P3410">
        <f t="shared" si="425"/>
        <v>6</v>
      </c>
      <c r="Q3410" t="str">
        <f t="shared" si="426"/>
        <v>juin</v>
      </c>
      <c r="R3410" t="str">
        <f t="shared" si="427"/>
        <v>Delaware</v>
      </c>
      <c r="S3410" t="str">
        <f t="shared" si="428"/>
        <v>2021-06</v>
      </c>
      <c r="T3410">
        <f>IF(AND(COUNTIF(Calculs!$Q$2:$Q$12,$O3410)&gt;0,COUNTIF(Calculs!$S$2:$S$12,$E3410)&gt;0,COUNTIF(Calculs!$U$2:$U$12,$H3410)&gt;0),1,0)</f>
        <v>1</v>
      </c>
      <c r="U3410">
        <f t="shared" si="429"/>
        <v>135000</v>
      </c>
      <c r="V3410">
        <f t="shared" si="430"/>
        <v>300</v>
      </c>
      <c r="W3410">
        <f t="shared" si="431"/>
        <v>54000</v>
      </c>
    </row>
    <row r="3411" spans="1:23" ht="15.75" customHeight="1" x14ac:dyDescent="0.3">
      <c r="A3411" s="2" t="s">
        <v>13</v>
      </c>
      <c r="B3411" s="2">
        <v>1185732</v>
      </c>
      <c r="C3411" s="3">
        <v>44362</v>
      </c>
      <c r="D3411" s="12" t="str" cm="1">
        <f t="array" ref="D3411">_xlfn.SWITCH(WEEKDAY(C3411,2), 1, "Lundi", 2, "Mardi", 3, "Mercredi", 4, "Jeudi", 5, "Vendredi", 6, "Samedi", 7, "Dimanche", "Erreur")</f>
        <v>Mardi</v>
      </c>
      <c r="E3411" s="2" t="s">
        <v>14</v>
      </c>
      <c r="F3411" s="2" t="s">
        <v>120</v>
      </c>
      <c r="G3411" s="2" t="s">
        <v>121</v>
      </c>
      <c r="H3411" s="4" t="s">
        <v>21</v>
      </c>
      <c r="I3411" s="5">
        <v>54.999999999999993</v>
      </c>
      <c r="J3411" s="6">
        <v>300</v>
      </c>
      <c r="K3411" s="7">
        <v>164999.99999999997</v>
      </c>
      <c r="L3411" s="7">
        <v>49499.999999999993</v>
      </c>
      <c r="M3411" s="8">
        <v>0.3</v>
      </c>
      <c r="N3411" s="2" t="s">
        <v>17</v>
      </c>
      <c r="O3411">
        <f t="shared" si="424"/>
        <v>2021</v>
      </c>
      <c r="P3411">
        <f t="shared" si="425"/>
        <v>6</v>
      </c>
      <c r="Q3411" t="str">
        <f t="shared" si="426"/>
        <v>juin</v>
      </c>
      <c r="R3411" t="str">
        <f t="shared" si="427"/>
        <v>Delaware</v>
      </c>
      <c r="S3411" t="str">
        <f t="shared" si="428"/>
        <v>2021-06</v>
      </c>
      <c r="T3411">
        <f>IF(AND(COUNTIF(Calculs!$Q$2:$Q$12,$O3411)&gt;0,COUNTIF(Calculs!$S$2:$S$12,$E3411)&gt;0,COUNTIF(Calculs!$U$2:$U$12,$H3411)&gt;0),1,0)</f>
        <v>1</v>
      </c>
      <c r="U3411">
        <f t="shared" si="429"/>
        <v>164999.99999999997</v>
      </c>
      <c r="V3411">
        <f t="shared" si="430"/>
        <v>300</v>
      </c>
      <c r="W3411">
        <f t="shared" si="431"/>
        <v>49499.999999999993</v>
      </c>
    </row>
    <row r="3412" spans="1:23" ht="15.75" customHeight="1" x14ac:dyDescent="0.3">
      <c r="A3412" s="2" t="s">
        <v>13</v>
      </c>
      <c r="B3412" s="2">
        <v>1185732</v>
      </c>
      <c r="C3412" s="3">
        <v>44362</v>
      </c>
      <c r="D3412" s="12" t="str" cm="1">
        <f t="array" ref="D3412">_xlfn.SWITCH(WEEKDAY(C3412,2), 1, "Lundi", 2, "Mardi", 3, "Mercredi", 4, "Jeudi", 5, "Vendredi", 6, "Samedi", 7, "Dimanche", "Erreur")</f>
        <v>Mardi</v>
      </c>
      <c r="E3412" s="2" t="s">
        <v>14</v>
      </c>
      <c r="F3412" s="2" t="s">
        <v>120</v>
      </c>
      <c r="G3412" s="2" t="s">
        <v>121</v>
      </c>
      <c r="H3412" s="4" t="s">
        <v>22</v>
      </c>
      <c r="I3412" s="5">
        <v>60</v>
      </c>
      <c r="J3412" s="6">
        <v>450</v>
      </c>
      <c r="K3412" s="7">
        <v>270000</v>
      </c>
      <c r="L3412" s="7">
        <v>108000</v>
      </c>
      <c r="M3412" s="8">
        <v>0.4</v>
      </c>
      <c r="N3412" s="2" t="s">
        <v>17</v>
      </c>
      <c r="O3412">
        <f t="shared" si="424"/>
        <v>2021</v>
      </c>
      <c r="P3412">
        <f t="shared" si="425"/>
        <v>6</v>
      </c>
      <c r="Q3412" t="str">
        <f t="shared" si="426"/>
        <v>juin</v>
      </c>
      <c r="R3412" t="str">
        <f t="shared" si="427"/>
        <v>Delaware</v>
      </c>
      <c r="S3412" t="str">
        <f t="shared" si="428"/>
        <v>2021-06</v>
      </c>
      <c r="T3412">
        <f>IF(AND(COUNTIF(Calculs!$Q$2:$Q$12,$O3412)&gt;0,COUNTIF(Calculs!$S$2:$S$12,$E3412)&gt;0,COUNTIF(Calculs!$U$2:$U$12,$H3412)&gt;0),1,0)</f>
        <v>1</v>
      </c>
      <c r="U3412">
        <f t="shared" si="429"/>
        <v>270000</v>
      </c>
      <c r="V3412">
        <f t="shared" si="430"/>
        <v>450</v>
      </c>
      <c r="W3412">
        <f t="shared" si="431"/>
        <v>108000</v>
      </c>
    </row>
    <row r="3413" spans="1:23" ht="15.75" customHeight="1" x14ac:dyDescent="0.3">
      <c r="A3413" s="2" t="s">
        <v>13</v>
      </c>
      <c r="B3413" s="2">
        <v>1185732</v>
      </c>
      <c r="C3413" s="3">
        <v>44390</v>
      </c>
      <c r="D3413" s="12" t="str" cm="1">
        <f t="array" ref="D3413">_xlfn.SWITCH(WEEKDAY(C3413,2), 1, "Lundi", 2, "Mardi", 3, "Mercredi", 4, "Jeudi", 5, "Vendredi", 6, "Samedi", 7, "Dimanche", "Erreur")</f>
        <v>Mardi</v>
      </c>
      <c r="E3413" s="2" t="s">
        <v>14</v>
      </c>
      <c r="F3413" s="2" t="s">
        <v>120</v>
      </c>
      <c r="G3413" s="2" t="s">
        <v>121</v>
      </c>
      <c r="H3413" s="4" t="s">
        <v>16</v>
      </c>
      <c r="I3413" s="5">
        <v>54.999999999999993</v>
      </c>
      <c r="J3413" s="6">
        <v>675</v>
      </c>
      <c r="K3413" s="7">
        <v>371249.99999999994</v>
      </c>
      <c r="L3413" s="7">
        <v>129937.49999999997</v>
      </c>
      <c r="M3413" s="8">
        <v>0.35</v>
      </c>
      <c r="N3413" s="2" t="s">
        <v>17</v>
      </c>
      <c r="O3413">
        <f t="shared" si="424"/>
        <v>2021</v>
      </c>
      <c r="P3413">
        <f t="shared" si="425"/>
        <v>7</v>
      </c>
      <c r="Q3413" t="str">
        <f t="shared" si="426"/>
        <v>juil</v>
      </c>
      <c r="R3413" t="str">
        <f t="shared" si="427"/>
        <v>Delaware</v>
      </c>
      <c r="S3413" t="str">
        <f t="shared" si="428"/>
        <v>2021-07</v>
      </c>
      <c r="T3413">
        <f>IF(AND(COUNTIF(Calculs!$Q$2:$Q$12,$O3413)&gt;0,COUNTIF(Calculs!$S$2:$S$12,$E3413)&gt;0,COUNTIF(Calculs!$U$2:$U$12,$H3413)&gt;0),1,0)</f>
        <v>1</v>
      </c>
      <c r="U3413">
        <f t="shared" si="429"/>
        <v>371249.99999999994</v>
      </c>
      <c r="V3413">
        <f t="shared" si="430"/>
        <v>675</v>
      </c>
      <c r="W3413">
        <f t="shared" si="431"/>
        <v>129937.49999999997</v>
      </c>
    </row>
    <row r="3414" spans="1:23" ht="15.75" customHeight="1" x14ac:dyDescent="0.3">
      <c r="A3414" s="2" t="s">
        <v>13</v>
      </c>
      <c r="B3414" s="2">
        <v>1185732</v>
      </c>
      <c r="C3414" s="3">
        <v>44390</v>
      </c>
      <c r="D3414" s="12" t="str" cm="1">
        <f t="array" ref="D3414">_xlfn.SWITCH(WEEKDAY(C3414,2), 1, "Lundi", 2, "Mardi", 3, "Mercredi", 4, "Jeudi", 5, "Vendredi", 6, "Samedi", 7, "Dimanche", "Erreur")</f>
        <v>Mardi</v>
      </c>
      <c r="E3414" s="2" t="s">
        <v>14</v>
      </c>
      <c r="F3414" s="2" t="s">
        <v>120</v>
      </c>
      <c r="G3414" s="2" t="s">
        <v>121</v>
      </c>
      <c r="H3414" s="4" t="s">
        <v>18</v>
      </c>
      <c r="I3414" s="5">
        <v>50</v>
      </c>
      <c r="J3414" s="6">
        <v>425</v>
      </c>
      <c r="K3414" s="7">
        <v>212500</v>
      </c>
      <c r="L3414" s="7">
        <v>74375</v>
      </c>
      <c r="M3414" s="8">
        <v>0.35</v>
      </c>
      <c r="N3414" s="2" t="s">
        <v>17</v>
      </c>
      <c r="O3414">
        <f t="shared" si="424"/>
        <v>2021</v>
      </c>
      <c r="P3414">
        <f t="shared" si="425"/>
        <v>7</v>
      </c>
      <c r="Q3414" t="str">
        <f t="shared" si="426"/>
        <v>juil</v>
      </c>
      <c r="R3414" t="str">
        <f t="shared" si="427"/>
        <v>Delaware</v>
      </c>
      <c r="S3414" t="str">
        <f t="shared" si="428"/>
        <v>2021-07</v>
      </c>
      <c r="T3414">
        <f>IF(AND(COUNTIF(Calculs!$Q$2:$Q$12,$O3414)&gt;0,COUNTIF(Calculs!$S$2:$S$12,$E3414)&gt;0,COUNTIF(Calculs!$U$2:$U$12,$H3414)&gt;0),1,0)</f>
        <v>1</v>
      </c>
      <c r="U3414">
        <f t="shared" si="429"/>
        <v>212500</v>
      </c>
      <c r="V3414">
        <f t="shared" si="430"/>
        <v>425</v>
      </c>
      <c r="W3414">
        <f t="shared" si="431"/>
        <v>74375</v>
      </c>
    </row>
    <row r="3415" spans="1:23" ht="15.75" customHeight="1" x14ac:dyDescent="0.3">
      <c r="A3415" s="2" t="s">
        <v>13</v>
      </c>
      <c r="B3415" s="2">
        <v>1185732</v>
      </c>
      <c r="C3415" s="3">
        <v>44390</v>
      </c>
      <c r="D3415" s="12" t="str" cm="1">
        <f t="array" ref="D3415">_xlfn.SWITCH(WEEKDAY(C3415,2), 1, "Lundi", 2, "Mardi", 3, "Mercredi", 4, "Jeudi", 5, "Vendredi", 6, "Samedi", 7, "Dimanche", "Erreur")</f>
        <v>Mardi</v>
      </c>
      <c r="E3415" s="2" t="s">
        <v>14</v>
      </c>
      <c r="F3415" s="2" t="s">
        <v>120</v>
      </c>
      <c r="G3415" s="2" t="s">
        <v>121</v>
      </c>
      <c r="H3415" s="4" t="s">
        <v>19</v>
      </c>
      <c r="I3415" s="5">
        <v>45</v>
      </c>
      <c r="J3415" s="6">
        <v>350</v>
      </c>
      <c r="K3415" s="7">
        <v>157500</v>
      </c>
      <c r="L3415" s="7">
        <v>63000</v>
      </c>
      <c r="M3415" s="8">
        <v>0.4</v>
      </c>
      <c r="N3415" s="2" t="s">
        <v>17</v>
      </c>
      <c r="O3415">
        <f t="shared" si="424"/>
        <v>2021</v>
      </c>
      <c r="P3415">
        <f t="shared" si="425"/>
        <v>7</v>
      </c>
      <c r="Q3415" t="str">
        <f t="shared" si="426"/>
        <v>juil</v>
      </c>
      <c r="R3415" t="str">
        <f t="shared" si="427"/>
        <v>Delaware</v>
      </c>
      <c r="S3415" t="str">
        <f t="shared" si="428"/>
        <v>2021-07</v>
      </c>
      <c r="T3415">
        <f>IF(AND(COUNTIF(Calculs!$Q$2:$Q$12,$O3415)&gt;0,COUNTIF(Calculs!$S$2:$S$12,$E3415)&gt;0,COUNTIF(Calculs!$U$2:$U$12,$H3415)&gt;0),1,0)</f>
        <v>1</v>
      </c>
      <c r="U3415">
        <f t="shared" si="429"/>
        <v>157500</v>
      </c>
      <c r="V3415">
        <f t="shared" si="430"/>
        <v>350</v>
      </c>
      <c r="W3415">
        <f t="shared" si="431"/>
        <v>63000</v>
      </c>
    </row>
    <row r="3416" spans="1:23" ht="15.75" customHeight="1" x14ac:dyDescent="0.3">
      <c r="A3416" s="2" t="s">
        <v>13</v>
      </c>
      <c r="B3416" s="2">
        <v>1185732</v>
      </c>
      <c r="C3416" s="3">
        <v>44390</v>
      </c>
      <c r="D3416" s="12" t="str" cm="1">
        <f t="array" ref="D3416">_xlfn.SWITCH(WEEKDAY(C3416,2), 1, "Lundi", 2, "Mardi", 3, "Mercredi", 4, "Jeudi", 5, "Vendredi", 6, "Samedi", 7, "Dimanche", "Erreur")</f>
        <v>Mardi</v>
      </c>
      <c r="E3416" s="2" t="s">
        <v>14</v>
      </c>
      <c r="F3416" s="2" t="s">
        <v>120</v>
      </c>
      <c r="G3416" s="2" t="s">
        <v>121</v>
      </c>
      <c r="H3416" s="4" t="s">
        <v>20</v>
      </c>
      <c r="I3416" s="5">
        <v>45</v>
      </c>
      <c r="J3416" s="6">
        <v>300</v>
      </c>
      <c r="K3416" s="7">
        <v>135000</v>
      </c>
      <c r="L3416" s="7">
        <v>54000</v>
      </c>
      <c r="M3416" s="8">
        <v>0.4</v>
      </c>
      <c r="N3416" s="2" t="s">
        <v>17</v>
      </c>
      <c r="O3416">
        <f t="shared" si="424"/>
        <v>2021</v>
      </c>
      <c r="P3416">
        <f t="shared" si="425"/>
        <v>7</v>
      </c>
      <c r="Q3416" t="str">
        <f t="shared" si="426"/>
        <v>juil</v>
      </c>
      <c r="R3416" t="str">
        <f t="shared" si="427"/>
        <v>Delaware</v>
      </c>
      <c r="S3416" t="str">
        <f t="shared" si="428"/>
        <v>2021-07</v>
      </c>
      <c r="T3416">
        <f>IF(AND(COUNTIF(Calculs!$Q$2:$Q$12,$O3416)&gt;0,COUNTIF(Calculs!$S$2:$S$12,$E3416)&gt;0,COUNTIF(Calculs!$U$2:$U$12,$H3416)&gt;0),1,0)</f>
        <v>1</v>
      </c>
      <c r="U3416">
        <f t="shared" si="429"/>
        <v>135000</v>
      </c>
      <c r="V3416">
        <f t="shared" si="430"/>
        <v>300</v>
      </c>
      <c r="W3416">
        <f t="shared" si="431"/>
        <v>54000</v>
      </c>
    </row>
    <row r="3417" spans="1:23" ht="15.75" customHeight="1" x14ac:dyDescent="0.3">
      <c r="A3417" s="2" t="s">
        <v>13</v>
      </c>
      <c r="B3417" s="2">
        <v>1185732</v>
      </c>
      <c r="C3417" s="3">
        <v>44390</v>
      </c>
      <c r="D3417" s="12" t="str" cm="1">
        <f t="array" ref="D3417">_xlfn.SWITCH(WEEKDAY(C3417,2), 1, "Lundi", 2, "Mardi", 3, "Mercredi", 4, "Jeudi", 5, "Vendredi", 6, "Samedi", 7, "Dimanche", "Erreur")</f>
        <v>Mardi</v>
      </c>
      <c r="E3417" s="2" t="s">
        <v>14</v>
      </c>
      <c r="F3417" s="2" t="s">
        <v>120</v>
      </c>
      <c r="G3417" s="2" t="s">
        <v>121</v>
      </c>
      <c r="H3417" s="4" t="s">
        <v>21</v>
      </c>
      <c r="I3417" s="5">
        <v>54.999999999999993</v>
      </c>
      <c r="J3417" s="6">
        <v>325</v>
      </c>
      <c r="K3417" s="7">
        <v>178749.99999999997</v>
      </c>
      <c r="L3417" s="7">
        <v>53624.999999999993</v>
      </c>
      <c r="M3417" s="8">
        <v>0.3</v>
      </c>
      <c r="N3417" s="2" t="s">
        <v>17</v>
      </c>
      <c r="O3417">
        <f t="shared" si="424"/>
        <v>2021</v>
      </c>
      <c r="P3417">
        <f t="shared" si="425"/>
        <v>7</v>
      </c>
      <c r="Q3417" t="str">
        <f t="shared" si="426"/>
        <v>juil</v>
      </c>
      <c r="R3417" t="str">
        <f t="shared" si="427"/>
        <v>Delaware</v>
      </c>
      <c r="S3417" t="str">
        <f t="shared" si="428"/>
        <v>2021-07</v>
      </c>
      <c r="T3417">
        <f>IF(AND(COUNTIF(Calculs!$Q$2:$Q$12,$O3417)&gt;0,COUNTIF(Calculs!$S$2:$S$12,$E3417)&gt;0,COUNTIF(Calculs!$U$2:$U$12,$H3417)&gt;0),1,0)</f>
        <v>1</v>
      </c>
      <c r="U3417">
        <f t="shared" si="429"/>
        <v>178749.99999999997</v>
      </c>
      <c r="V3417">
        <f t="shared" si="430"/>
        <v>325</v>
      </c>
      <c r="W3417">
        <f t="shared" si="431"/>
        <v>53624.999999999993</v>
      </c>
    </row>
    <row r="3418" spans="1:23" ht="15.75" customHeight="1" x14ac:dyDescent="0.3">
      <c r="A3418" s="2" t="s">
        <v>13</v>
      </c>
      <c r="B3418" s="2">
        <v>1185732</v>
      </c>
      <c r="C3418" s="3">
        <v>44390</v>
      </c>
      <c r="D3418" s="12" t="str" cm="1">
        <f t="array" ref="D3418">_xlfn.SWITCH(WEEKDAY(C3418,2), 1, "Lundi", 2, "Mardi", 3, "Mercredi", 4, "Jeudi", 5, "Vendredi", 6, "Samedi", 7, "Dimanche", "Erreur")</f>
        <v>Mardi</v>
      </c>
      <c r="E3418" s="2" t="s">
        <v>14</v>
      </c>
      <c r="F3418" s="2" t="s">
        <v>120</v>
      </c>
      <c r="G3418" s="2" t="s">
        <v>121</v>
      </c>
      <c r="H3418" s="4" t="s">
        <v>22</v>
      </c>
      <c r="I3418" s="5">
        <v>60</v>
      </c>
      <c r="J3418" s="6">
        <v>500</v>
      </c>
      <c r="K3418" s="7">
        <v>300000</v>
      </c>
      <c r="L3418" s="7">
        <v>120000</v>
      </c>
      <c r="M3418" s="8">
        <v>0.4</v>
      </c>
      <c r="N3418" s="2" t="s">
        <v>17</v>
      </c>
      <c r="O3418">
        <f t="shared" si="424"/>
        <v>2021</v>
      </c>
      <c r="P3418">
        <f t="shared" si="425"/>
        <v>7</v>
      </c>
      <c r="Q3418" t="str">
        <f t="shared" si="426"/>
        <v>juil</v>
      </c>
      <c r="R3418" t="str">
        <f t="shared" si="427"/>
        <v>Delaware</v>
      </c>
      <c r="S3418" t="str">
        <f t="shared" si="428"/>
        <v>2021-07</v>
      </c>
      <c r="T3418">
        <f>IF(AND(COUNTIF(Calculs!$Q$2:$Q$12,$O3418)&gt;0,COUNTIF(Calculs!$S$2:$S$12,$E3418)&gt;0,COUNTIF(Calculs!$U$2:$U$12,$H3418)&gt;0),1,0)</f>
        <v>1</v>
      </c>
      <c r="U3418">
        <f t="shared" si="429"/>
        <v>300000</v>
      </c>
      <c r="V3418">
        <f t="shared" si="430"/>
        <v>500</v>
      </c>
      <c r="W3418">
        <f t="shared" si="431"/>
        <v>120000</v>
      </c>
    </row>
    <row r="3419" spans="1:23" ht="15.75" customHeight="1" x14ac:dyDescent="0.3">
      <c r="A3419" s="2" t="s">
        <v>13</v>
      </c>
      <c r="B3419" s="2">
        <v>1185732</v>
      </c>
      <c r="C3419" s="3">
        <v>44422</v>
      </c>
      <c r="D3419" s="12" t="str" cm="1">
        <f t="array" ref="D3419">_xlfn.SWITCH(WEEKDAY(C3419,2), 1, "Lundi", 2, "Mardi", 3, "Mercredi", 4, "Jeudi", 5, "Vendredi", 6, "Samedi", 7, "Dimanche", "Erreur")</f>
        <v>Samedi</v>
      </c>
      <c r="E3419" s="2" t="s">
        <v>14</v>
      </c>
      <c r="F3419" s="2" t="s">
        <v>120</v>
      </c>
      <c r="G3419" s="2" t="s">
        <v>121</v>
      </c>
      <c r="H3419" s="4" t="s">
        <v>16</v>
      </c>
      <c r="I3419" s="5">
        <v>54.999999999999993</v>
      </c>
      <c r="J3419" s="6">
        <v>650</v>
      </c>
      <c r="K3419" s="7">
        <v>357499.99999999994</v>
      </c>
      <c r="L3419" s="7">
        <v>125124.99999999997</v>
      </c>
      <c r="M3419" s="8">
        <v>0.35</v>
      </c>
      <c r="N3419" s="2" t="s">
        <v>17</v>
      </c>
      <c r="O3419">
        <f t="shared" si="424"/>
        <v>2021</v>
      </c>
      <c r="P3419">
        <f t="shared" si="425"/>
        <v>8</v>
      </c>
      <c r="Q3419" t="str">
        <f t="shared" si="426"/>
        <v>août</v>
      </c>
      <c r="R3419" t="str">
        <f t="shared" si="427"/>
        <v>Delaware</v>
      </c>
      <c r="S3419" t="str">
        <f t="shared" si="428"/>
        <v>2021-08</v>
      </c>
      <c r="T3419">
        <f>IF(AND(COUNTIF(Calculs!$Q$2:$Q$12,$O3419)&gt;0,COUNTIF(Calculs!$S$2:$S$12,$E3419)&gt;0,COUNTIF(Calculs!$U$2:$U$12,$H3419)&gt;0),1,0)</f>
        <v>1</v>
      </c>
      <c r="U3419">
        <f t="shared" si="429"/>
        <v>357499.99999999994</v>
      </c>
      <c r="V3419">
        <f t="shared" si="430"/>
        <v>650</v>
      </c>
      <c r="W3419">
        <f t="shared" si="431"/>
        <v>125124.99999999997</v>
      </c>
    </row>
    <row r="3420" spans="1:23" ht="15.75" customHeight="1" x14ac:dyDescent="0.3">
      <c r="A3420" s="2" t="s">
        <v>13</v>
      </c>
      <c r="B3420" s="2">
        <v>1185732</v>
      </c>
      <c r="C3420" s="3">
        <v>44422</v>
      </c>
      <c r="D3420" s="12" t="str" cm="1">
        <f t="array" ref="D3420">_xlfn.SWITCH(WEEKDAY(C3420,2), 1, "Lundi", 2, "Mardi", 3, "Mercredi", 4, "Jeudi", 5, "Vendredi", 6, "Samedi", 7, "Dimanche", "Erreur")</f>
        <v>Samedi</v>
      </c>
      <c r="E3420" s="2" t="s">
        <v>14</v>
      </c>
      <c r="F3420" s="2" t="s">
        <v>120</v>
      </c>
      <c r="G3420" s="2" t="s">
        <v>121</v>
      </c>
      <c r="H3420" s="4" t="s">
        <v>18</v>
      </c>
      <c r="I3420" s="5">
        <v>50</v>
      </c>
      <c r="J3420" s="6">
        <v>425</v>
      </c>
      <c r="K3420" s="7">
        <v>212500</v>
      </c>
      <c r="L3420" s="7">
        <v>74375</v>
      </c>
      <c r="M3420" s="8">
        <v>0.35</v>
      </c>
      <c r="N3420" s="2" t="s">
        <v>17</v>
      </c>
      <c r="O3420">
        <f t="shared" si="424"/>
        <v>2021</v>
      </c>
      <c r="P3420">
        <f t="shared" si="425"/>
        <v>8</v>
      </c>
      <c r="Q3420" t="str">
        <f t="shared" si="426"/>
        <v>août</v>
      </c>
      <c r="R3420" t="str">
        <f t="shared" si="427"/>
        <v>Delaware</v>
      </c>
      <c r="S3420" t="str">
        <f t="shared" si="428"/>
        <v>2021-08</v>
      </c>
      <c r="T3420">
        <f>IF(AND(COUNTIF(Calculs!$Q$2:$Q$12,$O3420)&gt;0,COUNTIF(Calculs!$S$2:$S$12,$E3420)&gt;0,COUNTIF(Calculs!$U$2:$U$12,$H3420)&gt;0),1,0)</f>
        <v>1</v>
      </c>
      <c r="U3420">
        <f t="shared" si="429"/>
        <v>212500</v>
      </c>
      <c r="V3420">
        <f t="shared" si="430"/>
        <v>425</v>
      </c>
      <c r="W3420">
        <f t="shared" si="431"/>
        <v>74375</v>
      </c>
    </row>
    <row r="3421" spans="1:23" ht="15.75" customHeight="1" x14ac:dyDescent="0.3">
      <c r="A3421" s="2" t="s">
        <v>13</v>
      </c>
      <c r="B3421" s="2">
        <v>1185732</v>
      </c>
      <c r="C3421" s="3">
        <v>44422</v>
      </c>
      <c r="D3421" s="12" t="str" cm="1">
        <f t="array" ref="D3421">_xlfn.SWITCH(WEEKDAY(C3421,2), 1, "Lundi", 2, "Mardi", 3, "Mercredi", 4, "Jeudi", 5, "Vendredi", 6, "Samedi", 7, "Dimanche", "Erreur")</f>
        <v>Samedi</v>
      </c>
      <c r="E3421" s="2" t="s">
        <v>14</v>
      </c>
      <c r="F3421" s="2" t="s">
        <v>120</v>
      </c>
      <c r="G3421" s="2" t="s">
        <v>121</v>
      </c>
      <c r="H3421" s="4" t="s">
        <v>19</v>
      </c>
      <c r="I3421" s="5">
        <v>45</v>
      </c>
      <c r="J3421" s="6">
        <v>350</v>
      </c>
      <c r="K3421" s="7">
        <v>157500</v>
      </c>
      <c r="L3421" s="7">
        <v>63000</v>
      </c>
      <c r="M3421" s="8">
        <v>0.4</v>
      </c>
      <c r="N3421" s="2" t="s">
        <v>17</v>
      </c>
      <c r="O3421">
        <f t="shared" si="424"/>
        <v>2021</v>
      </c>
      <c r="P3421">
        <f t="shared" si="425"/>
        <v>8</v>
      </c>
      <c r="Q3421" t="str">
        <f t="shared" si="426"/>
        <v>août</v>
      </c>
      <c r="R3421" t="str">
        <f t="shared" si="427"/>
        <v>Delaware</v>
      </c>
      <c r="S3421" t="str">
        <f t="shared" si="428"/>
        <v>2021-08</v>
      </c>
      <c r="T3421">
        <f>IF(AND(COUNTIF(Calculs!$Q$2:$Q$12,$O3421)&gt;0,COUNTIF(Calculs!$S$2:$S$12,$E3421)&gt;0,COUNTIF(Calculs!$U$2:$U$12,$H3421)&gt;0),1,0)</f>
        <v>1</v>
      </c>
      <c r="U3421">
        <f t="shared" si="429"/>
        <v>157500</v>
      </c>
      <c r="V3421">
        <f t="shared" si="430"/>
        <v>350</v>
      </c>
      <c r="W3421">
        <f t="shared" si="431"/>
        <v>63000</v>
      </c>
    </row>
    <row r="3422" spans="1:23" ht="15.75" customHeight="1" x14ac:dyDescent="0.3">
      <c r="A3422" s="2" t="s">
        <v>13</v>
      </c>
      <c r="B3422" s="2">
        <v>1185732</v>
      </c>
      <c r="C3422" s="3">
        <v>44422</v>
      </c>
      <c r="D3422" s="12" t="str" cm="1">
        <f t="array" ref="D3422">_xlfn.SWITCH(WEEKDAY(C3422,2), 1, "Lundi", 2, "Mardi", 3, "Mercredi", 4, "Jeudi", 5, "Vendredi", 6, "Samedi", 7, "Dimanche", "Erreur")</f>
        <v>Samedi</v>
      </c>
      <c r="E3422" s="2" t="s">
        <v>14</v>
      </c>
      <c r="F3422" s="2" t="s">
        <v>120</v>
      </c>
      <c r="G3422" s="2" t="s">
        <v>121</v>
      </c>
      <c r="H3422" s="4" t="s">
        <v>20</v>
      </c>
      <c r="I3422" s="5">
        <v>45</v>
      </c>
      <c r="J3422" s="6">
        <v>250</v>
      </c>
      <c r="K3422" s="7">
        <v>112500</v>
      </c>
      <c r="L3422" s="7">
        <v>45000</v>
      </c>
      <c r="M3422" s="8">
        <v>0.4</v>
      </c>
      <c r="N3422" s="2" t="s">
        <v>17</v>
      </c>
      <c r="O3422">
        <f t="shared" si="424"/>
        <v>2021</v>
      </c>
      <c r="P3422">
        <f t="shared" si="425"/>
        <v>8</v>
      </c>
      <c r="Q3422" t="str">
        <f t="shared" si="426"/>
        <v>août</v>
      </c>
      <c r="R3422" t="str">
        <f t="shared" si="427"/>
        <v>Delaware</v>
      </c>
      <c r="S3422" t="str">
        <f t="shared" si="428"/>
        <v>2021-08</v>
      </c>
      <c r="T3422">
        <f>IF(AND(COUNTIF(Calculs!$Q$2:$Q$12,$O3422)&gt;0,COUNTIF(Calculs!$S$2:$S$12,$E3422)&gt;0,COUNTIF(Calculs!$U$2:$U$12,$H3422)&gt;0),1,0)</f>
        <v>1</v>
      </c>
      <c r="U3422">
        <f t="shared" si="429"/>
        <v>112500</v>
      </c>
      <c r="V3422">
        <f t="shared" si="430"/>
        <v>250</v>
      </c>
      <c r="W3422">
        <f t="shared" si="431"/>
        <v>45000</v>
      </c>
    </row>
    <row r="3423" spans="1:23" ht="15.75" customHeight="1" x14ac:dyDescent="0.3">
      <c r="A3423" s="2" t="s">
        <v>13</v>
      </c>
      <c r="B3423" s="2">
        <v>1185732</v>
      </c>
      <c r="C3423" s="3">
        <v>44422</v>
      </c>
      <c r="D3423" s="12" t="str" cm="1">
        <f t="array" ref="D3423">_xlfn.SWITCH(WEEKDAY(C3423,2), 1, "Lundi", 2, "Mardi", 3, "Mercredi", 4, "Jeudi", 5, "Vendredi", 6, "Samedi", 7, "Dimanche", "Erreur")</f>
        <v>Samedi</v>
      </c>
      <c r="E3423" s="2" t="s">
        <v>14</v>
      </c>
      <c r="F3423" s="2" t="s">
        <v>120</v>
      </c>
      <c r="G3423" s="2" t="s">
        <v>121</v>
      </c>
      <c r="H3423" s="4" t="s">
        <v>21</v>
      </c>
      <c r="I3423" s="5">
        <v>54.999999999999993</v>
      </c>
      <c r="J3423" s="6">
        <v>225</v>
      </c>
      <c r="K3423" s="7">
        <v>123749.99999999999</v>
      </c>
      <c r="L3423" s="7">
        <v>37124.999999999993</v>
      </c>
      <c r="M3423" s="8">
        <v>0.3</v>
      </c>
      <c r="N3423" s="2" t="s">
        <v>17</v>
      </c>
      <c r="O3423">
        <f t="shared" si="424"/>
        <v>2021</v>
      </c>
      <c r="P3423">
        <f t="shared" si="425"/>
        <v>8</v>
      </c>
      <c r="Q3423" t="str">
        <f t="shared" si="426"/>
        <v>août</v>
      </c>
      <c r="R3423" t="str">
        <f t="shared" si="427"/>
        <v>Delaware</v>
      </c>
      <c r="S3423" t="str">
        <f t="shared" si="428"/>
        <v>2021-08</v>
      </c>
      <c r="T3423">
        <f>IF(AND(COUNTIF(Calculs!$Q$2:$Q$12,$O3423)&gt;0,COUNTIF(Calculs!$S$2:$S$12,$E3423)&gt;0,COUNTIF(Calculs!$U$2:$U$12,$H3423)&gt;0),1,0)</f>
        <v>1</v>
      </c>
      <c r="U3423">
        <f t="shared" si="429"/>
        <v>123749.99999999999</v>
      </c>
      <c r="V3423">
        <f t="shared" si="430"/>
        <v>225</v>
      </c>
      <c r="W3423">
        <f t="shared" si="431"/>
        <v>37124.999999999993</v>
      </c>
    </row>
    <row r="3424" spans="1:23" ht="15.75" customHeight="1" x14ac:dyDescent="0.3">
      <c r="A3424" s="2" t="s">
        <v>13</v>
      </c>
      <c r="B3424" s="2">
        <v>1185732</v>
      </c>
      <c r="C3424" s="3">
        <v>44422</v>
      </c>
      <c r="D3424" s="12" t="str" cm="1">
        <f t="array" ref="D3424">_xlfn.SWITCH(WEEKDAY(C3424,2), 1, "Lundi", 2, "Mardi", 3, "Mercredi", 4, "Jeudi", 5, "Vendredi", 6, "Samedi", 7, "Dimanche", "Erreur")</f>
        <v>Samedi</v>
      </c>
      <c r="E3424" s="2" t="s">
        <v>14</v>
      </c>
      <c r="F3424" s="2" t="s">
        <v>120</v>
      </c>
      <c r="G3424" s="2" t="s">
        <v>121</v>
      </c>
      <c r="H3424" s="4" t="s">
        <v>22</v>
      </c>
      <c r="I3424" s="5">
        <v>60</v>
      </c>
      <c r="J3424" s="6">
        <v>400</v>
      </c>
      <c r="K3424" s="7">
        <v>240000</v>
      </c>
      <c r="L3424" s="7">
        <v>96000</v>
      </c>
      <c r="M3424" s="8">
        <v>0.4</v>
      </c>
      <c r="N3424" s="2" t="s">
        <v>17</v>
      </c>
      <c r="O3424">
        <f t="shared" si="424"/>
        <v>2021</v>
      </c>
      <c r="P3424">
        <f t="shared" si="425"/>
        <v>8</v>
      </c>
      <c r="Q3424" t="str">
        <f t="shared" si="426"/>
        <v>août</v>
      </c>
      <c r="R3424" t="str">
        <f t="shared" si="427"/>
        <v>Delaware</v>
      </c>
      <c r="S3424" t="str">
        <f t="shared" si="428"/>
        <v>2021-08</v>
      </c>
      <c r="T3424">
        <f>IF(AND(COUNTIF(Calculs!$Q$2:$Q$12,$O3424)&gt;0,COUNTIF(Calculs!$S$2:$S$12,$E3424)&gt;0,COUNTIF(Calculs!$U$2:$U$12,$H3424)&gt;0),1,0)</f>
        <v>1</v>
      </c>
      <c r="U3424">
        <f t="shared" si="429"/>
        <v>240000</v>
      </c>
      <c r="V3424">
        <f t="shared" si="430"/>
        <v>400</v>
      </c>
      <c r="W3424">
        <f t="shared" si="431"/>
        <v>96000</v>
      </c>
    </row>
    <row r="3425" spans="1:23" ht="15.75" customHeight="1" x14ac:dyDescent="0.3">
      <c r="A3425" s="2" t="s">
        <v>13</v>
      </c>
      <c r="B3425" s="2">
        <v>1185732</v>
      </c>
      <c r="C3425" s="3">
        <v>44452</v>
      </c>
      <c r="D3425" s="12" t="str" cm="1">
        <f t="array" ref="D3425">_xlfn.SWITCH(WEEKDAY(C3425,2), 1, "Lundi", 2, "Mardi", 3, "Mercredi", 4, "Jeudi", 5, "Vendredi", 6, "Samedi", 7, "Dimanche", "Erreur")</f>
        <v>Lundi</v>
      </c>
      <c r="E3425" s="2" t="s">
        <v>14</v>
      </c>
      <c r="F3425" s="2" t="s">
        <v>120</v>
      </c>
      <c r="G3425" s="2" t="s">
        <v>121</v>
      </c>
      <c r="H3425" s="4" t="s">
        <v>16</v>
      </c>
      <c r="I3425" s="5">
        <v>54.999999999999993</v>
      </c>
      <c r="J3425" s="6">
        <v>525</v>
      </c>
      <c r="K3425" s="7">
        <v>288749.99999999994</v>
      </c>
      <c r="L3425" s="7">
        <v>101062.49999999997</v>
      </c>
      <c r="M3425" s="8">
        <v>0.35</v>
      </c>
      <c r="N3425" s="2" t="s">
        <v>17</v>
      </c>
      <c r="O3425">
        <f t="shared" si="424"/>
        <v>2021</v>
      </c>
      <c r="P3425">
        <f t="shared" si="425"/>
        <v>9</v>
      </c>
      <c r="Q3425" t="str">
        <f t="shared" si="426"/>
        <v>sept</v>
      </c>
      <c r="R3425" t="str">
        <f t="shared" si="427"/>
        <v>Delaware</v>
      </c>
      <c r="S3425" t="str">
        <f t="shared" si="428"/>
        <v>2021-09</v>
      </c>
      <c r="T3425">
        <f>IF(AND(COUNTIF(Calculs!$Q$2:$Q$12,$O3425)&gt;0,COUNTIF(Calculs!$S$2:$S$12,$E3425)&gt;0,COUNTIF(Calculs!$U$2:$U$12,$H3425)&gt;0),1,0)</f>
        <v>1</v>
      </c>
      <c r="U3425">
        <f t="shared" si="429"/>
        <v>288749.99999999994</v>
      </c>
      <c r="V3425">
        <f t="shared" si="430"/>
        <v>525</v>
      </c>
      <c r="W3425">
        <f t="shared" si="431"/>
        <v>101062.49999999997</v>
      </c>
    </row>
    <row r="3426" spans="1:23" ht="15.75" customHeight="1" x14ac:dyDescent="0.3">
      <c r="A3426" s="2" t="s">
        <v>13</v>
      </c>
      <c r="B3426" s="2">
        <v>1185732</v>
      </c>
      <c r="C3426" s="3">
        <v>44452</v>
      </c>
      <c r="D3426" s="12" t="str" cm="1">
        <f t="array" ref="D3426">_xlfn.SWITCH(WEEKDAY(C3426,2), 1, "Lundi", 2, "Mardi", 3, "Mercredi", 4, "Jeudi", 5, "Vendredi", 6, "Samedi", 7, "Dimanche", "Erreur")</f>
        <v>Lundi</v>
      </c>
      <c r="E3426" s="2" t="s">
        <v>14</v>
      </c>
      <c r="F3426" s="2" t="s">
        <v>120</v>
      </c>
      <c r="G3426" s="2" t="s">
        <v>121</v>
      </c>
      <c r="H3426" s="4" t="s">
        <v>18</v>
      </c>
      <c r="I3426" s="5">
        <v>50</v>
      </c>
      <c r="J3426" s="6">
        <v>325</v>
      </c>
      <c r="K3426" s="7">
        <v>162500</v>
      </c>
      <c r="L3426" s="7">
        <v>56875</v>
      </c>
      <c r="M3426" s="8">
        <v>0.35</v>
      </c>
      <c r="N3426" s="2" t="s">
        <v>17</v>
      </c>
      <c r="O3426">
        <f t="shared" si="424"/>
        <v>2021</v>
      </c>
      <c r="P3426">
        <f t="shared" si="425"/>
        <v>9</v>
      </c>
      <c r="Q3426" t="str">
        <f t="shared" si="426"/>
        <v>sept</v>
      </c>
      <c r="R3426" t="str">
        <f t="shared" si="427"/>
        <v>Delaware</v>
      </c>
      <c r="S3426" t="str">
        <f t="shared" si="428"/>
        <v>2021-09</v>
      </c>
      <c r="T3426">
        <f>IF(AND(COUNTIF(Calculs!$Q$2:$Q$12,$O3426)&gt;0,COUNTIF(Calculs!$S$2:$S$12,$E3426)&gt;0,COUNTIF(Calculs!$U$2:$U$12,$H3426)&gt;0),1,0)</f>
        <v>1</v>
      </c>
      <c r="U3426">
        <f t="shared" si="429"/>
        <v>162500</v>
      </c>
      <c r="V3426">
        <f t="shared" si="430"/>
        <v>325</v>
      </c>
      <c r="W3426">
        <f t="shared" si="431"/>
        <v>56875</v>
      </c>
    </row>
    <row r="3427" spans="1:23" ht="15.75" customHeight="1" x14ac:dyDescent="0.3">
      <c r="A3427" s="2" t="s">
        <v>13</v>
      </c>
      <c r="B3427" s="2">
        <v>1185732</v>
      </c>
      <c r="C3427" s="3">
        <v>44452</v>
      </c>
      <c r="D3427" s="12" t="str" cm="1">
        <f t="array" ref="D3427">_xlfn.SWITCH(WEEKDAY(C3427,2), 1, "Lundi", 2, "Mardi", 3, "Mercredi", 4, "Jeudi", 5, "Vendredi", 6, "Samedi", 7, "Dimanche", "Erreur")</f>
        <v>Lundi</v>
      </c>
      <c r="E3427" s="2" t="s">
        <v>14</v>
      </c>
      <c r="F3427" s="2" t="s">
        <v>120</v>
      </c>
      <c r="G3427" s="2" t="s">
        <v>121</v>
      </c>
      <c r="H3427" s="4" t="s">
        <v>19</v>
      </c>
      <c r="I3427" s="5">
        <v>45</v>
      </c>
      <c r="J3427" s="6">
        <v>225</v>
      </c>
      <c r="K3427" s="7">
        <v>101250</v>
      </c>
      <c r="L3427" s="7">
        <v>40500</v>
      </c>
      <c r="M3427" s="8">
        <v>0.4</v>
      </c>
      <c r="N3427" s="2" t="s">
        <v>17</v>
      </c>
      <c r="O3427">
        <f t="shared" si="424"/>
        <v>2021</v>
      </c>
      <c r="P3427">
        <f t="shared" si="425"/>
        <v>9</v>
      </c>
      <c r="Q3427" t="str">
        <f t="shared" si="426"/>
        <v>sept</v>
      </c>
      <c r="R3427" t="str">
        <f t="shared" si="427"/>
        <v>Delaware</v>
      </c>
      <c r="S3427" t="str">
        <f t="shared" si="428"/>
        <v>2021-09</v>
      </c>
      <c r="T3427">
        <f>IF(AND(COUNTIF(Calculs!$Q$2:$Q$12,$O3427)&gt;0,COUNTIF(Calculs!$S$2:$S$12,$E3427)&gt;0,COUNTIF(Calculs!$U$2:$U$12,$H3427)&gt;0),1,0)</f>
        <v>1</v>
      </c>
      <c r="U3427">
        <f t="shared" si="429"/>
        <v>101250</v>
      </c>
      <c r="V3427">
        <f t="shared" si="430"/>
        <v>225</v>
      </c>
      <c r="W3427">
        <f t="shared" si="431"/>
        <v>40500</v>
      </c>
    </row>
    <row r="3428" spans="1:23" ht="15.75" customHeight="1" x14ac:dyDescent="0.3">
      <c r="A3428" s="2" t="s">
        <v>13</v>
      </c>
      <c r="B3428" s="2">
        <v>1185732</v>
      </c>
      <c r="C3428" s="3">
        <v>44452</v>
      </c>
      <c r="D3428" s="12" t="str" cm="1">
        <f t="array" ref="D3428">_xlfn.SWITCH(WEEKDAY(C3428,2), 1, "Lundi", 2, "Mardi", 3, "Mercredi", 4, "Jeudi", 5, "Vendredi", 6, "Samedi", 7, "Dimanche", "Erreur")</f>
        <v>Lundi</v>
      </c>
      <c r="E3428" s="2" t="s">
        <v>14</v>
      </c>
      <c r="F3428" s="2" t="s">
        <v>120</v>
      </c>
      <c r="G3428" s="2" t="s">
        <v>121</v>
      </c>
      <c r="H3428" s="4" t="s">
        <v>20</v>
      </c>
      <c r="I3428" s="5">
        <v>45</v>
      </c>
      <c r="J3428" s="6">
        <v>200</v>
      </c>
      <c r="K3428" s="7">
        <v>90000</v>
      </c>
      <c r="L3428" s="7">
        <v>36000</v>
      </c>
      <c r="M3428" s="8">
        <v>0.4</v>
      </c>
      <c r="N3428" s="2" t="s">
        <v>17</v>
      </c>
      <c r="O3428">
        <f t="shared" si="424"/>
        <v>2021</v>
      </c>
      <c r="P3428">
        <f t="shared" si="425"/>
        <v>9</v>
      </c>
      <c r="Q3428" t="str">
        <f t="shared" si="426"/>
        <v>sept</v>
      </c>
      <c r="R3428" t="str">
        <f t="shared" si="427"/>
        <v>Delaware</v>
      </c>
      <c r="S3428" t="str">
        <f t="shared" si="428"/>
        <v>2021-09</v>
      </c>
      <c r="T3428">
        <f>IF(AND(COUNTIF(Calculs!$Q$2:$Q$12,$O3428)&gt;0,COUNTIF(Calculs!$S$2:$S$12,$E3428)&gt;0,COUNTIF(Calculs!$U$2:$U$12,$H3428)&gt;0),1,0)</f>
        <v>1</v>
      </c>
      <c r="U3428">
        <f t="shared" si="429"/>
        <v>90000</v>
      </c>
      <c r="V3428">
        <f t="shared" si="430"/>
        <v>200</v>
      </c>
      <c r="W3428">
        <f t="shared" si="431"/>
        <v>36000</v>
      </c>
    </row>
    <row r="3429" spans="1:23" ht="15.75" customHeight="1" x14ac:dyDescent="0.3">
      <c r="A3429" s="2" t="s">
        <v>13</v>
      </c>
      <c r="B3429" s="2">
        <v>1185732</v>
      </c>
      <c r="C3429" s="3">
        <v>44452</v>
      </c>
      <c r="D3429" s="12" t="str" cm="1">
        <f t="array" ref="D3429">_xlfn.SWITCH(WEEKDAY(C3429,2), 1, "Lundi", 2, "Mardi", 3, "Mercredi", 4, "Jeudi", 5, "Vendredi", 6, "Samedi", 7, "Dimanche", "Erreur")</f>
        <v>Lundi</v>
      </c>
      <c r="E3429" s="2" t="s">
        <v>14</v>
      </c>
      <c r="F3429" s="2" t="s">
        <v>120</v>
      </c>
      <c r="G3429" s="2" t="s">
        <v>121</v>
      </c>
      <c r="H3429" s="4" t="s">
        <v>21</v>
      </c>
      <c r="I3429" s="5">
        <v>54.999999999999993</v>
      </c>
      <c r="J3429" s="6">
        <v>200</v>
      </c>
      <c r="K3429" s="7">
        <v>109999.99999999999</v>
      </c>
      <c r="L3429" s="7">
        <v>32999.999999999993</v>
      </c>
      <c r="M3429" s="8">
        <v>0.3</v>
      </c>
      <c r="N3429" s="2" t="s">
        <v>17</v>
      </c>
      <c r="O3429">
        <f t="shared" si="424"/>
        <v>2021</v>
      </c>
      <c r="P3429">
        <f t="shared" si="425"/>
        <v>9</v>
      </c>
      <c r="Q3429" t="str">
        <f t="shared" si="426"/>
        <v>sept</v>
      </c>
      <c r="R3429" t="str">
        <f t="shared" si="427"/>
        <v>Delaware</v>
      </c>
      <c r="S3429" t="str">
        <f t="shared" si="428"/>
        <v>2021-09</v>
      </c>
      <c r="T3429">
        <f>IF(AND(COUNTIF(Calculs!$Q$2:$Q$12,$O3429)&gt;0,COUNTIF(Calculs!$S$2:$S$12,$E3429)&gt;0,COUNTIF(Calculs!$U$2:$U$12,$H3429)&gt;0),1,0)</f>
        <v>1</v>
      </c>
      <c r="U3429">
        <f t="shared" si="429"/>
        <v>109999.99999999999</v>
      </c>
      <c r="V3429">
        <f t="shared" si="430"/>
        <v>200</v>
      </c>
      <c r="W3429">
        <f t="shared" si="431"/>
        <v>32999.999999999993</v>
      </c>
    </row>
    <row r="3430" spans="1:23" ht="15.75" customHeight="1" x14ac:dyDescent="0.3">
      <c r="A3430" s="2" t="s">
        <v>13</v>
      </c>
      <c r="B3430" s="2">
        <v>1185732</v>
      </c>
      <c r="C3430" s="3">
        <v>44452</v>
      </c>
      <c r="D3430" s="12" t="str" cm="1">
        <f t="array" ref="D3430">_xlfn.SWITCH(WEEKDAY(C3430,2), 1, "Lundi", 2, "Mardi", 3, "Mercredi", 4, "Jeudi", 5, "Vendredi", 6, "Samedi", 7, "Dimanche", "Erreur")</f>
        <v>Lundi</v>
      </c>
      <c r="E3430" s="2" t="s">
        <v>14</v>
      </c>
      <c r="F3430" s="2" t="s">
        <v>120</v>
      </c>
      <c r="G3430" s="2" t="s">
        <v>121</v>
      </c>
      <c r="H3430" s="4" t="s">
        <v>22</v>
      </c>
      <c r="I3430" s="5">
        <v>60</v>
      </c>
      <c r="J3430" s="6">
        <v>300</v>
      </c>
      <c r="K3430" s="7">
        <v>180000</v>
      </c>
      <c r="L3430" s="7">
        <v>72000</v>
      </c>
      <c r="M3430" s="8">
        <v>0.4</v>
      </c>
      <c r="N3430" s="2" t="s">
        <v>17</v>
      </c>
      <c r="O3430">
        <f t="shared" si="424"/>
        <v>2021</v>
      </c>
      <c r="P3430">
        <f t="shared" si="425"/>
        <v>9</v>
      </c>
      <c r="Q3430" t="str">
        <f t="shared" si="426"/>
        <v>sept</v>
      </c>
      <c r="R3430" t="str">
        <f t="shared" si="427"/>
        <v>Delaware</v>
      </c>
      <c r="S3430" t="str">
        <f t="shared" si="428"/>
        <v>2021-09</v>
      </c>
      <c r="T3430">
        <f>IF(AND(COUNTIF(Calculs!$Q$2:$Q$12,$O3430)&gt;0,COUNTIF(Calculs!$S$2:$S$12,$E3430)&gt;0,COUNTIF(Calculs!$U$2:$U$12,$H3430)&gt;0),1,0)</f>
        <v>1</v>
      </c>
      <c r="U3430">
        <f t="shared" si="429"/>
        <v>180000</v>
      </c>
      <c r="V3430">
        <f t="shared" si="430"/>
        <v>300</v>
      </c>
      <c r="W3430">
        <f t="shared" si="431"/>
        <v>72000</v>
      </c>
    </row>
    <row r="3431" spans="1:23" ht="15.75" customHeight="1" x14ac:dyDescent="0.3">
      <c r="A3431" s="2" t="s">
        <v>13</v>
      </c>
      <c r="B3431" s="2">
        <v>1185732</v>
      </c>
      <c r="C3431" s="3">
        <v>44484</v>
      </c>
      <c r="D3431" s="12" t="str" cm="1">
        <f t="array" ref="D3431">_xlfn.SWITCH(WEEKDAY(C3431,2), 1, "Lundi", 2, "Mardi", 3, "Mercredi", 4, "Jeudi", 5, "Vendredi", 6, "Samedi", 7, "Dimanche", "Erreur")</f>
        <v>Vendredi</v>
      </c>
      <c r="E3431" s="2" t="s">
        <v>14</v>
      </c>
      <c r="F3431" s="2" t="s">
        <v>120</v>
      </c>
      <c r="G3431" s="2" t="s">
        <v>121</v>
      </c>
      <c r="H3431" s="4" t="s">
        <v>16</v>
      </c>
      <c r="I3431" s="5">
        <v>60</v>
      </c>
      <c r="J3431" s="6">
        <v>475</v>
      </c>
      <c r="K3431" s="7">
        <v>285000</v>
      </c>
      <c r="L3431" s="7">
        <v>99750</v>
      </c>
      <c r="M3431" s="8">
        <v>0.35</v>
      </c>
      <c r="N3431" s="2" t="s">
        <v>17</v>
      </c>
      <c r="O3431">
        <f t="shared" si="424"/>
        <v>2021</v>
      </c>
      <c r="P3431">
        <f t="shared" si="425"/>
        <v>10</v>
      </c>
      <c r="Q3431" t="str">
        <f t="shared" si="426"/>
        <v>oct</v>
      </c>
      <c r="R3431" t="str">
        <f t="shared" si="427"/>
        <v>Delaware</v>
      </c>
      <c r="S3431" t="str">
        <f t="shared" si="428"/>
        <v>2021-10</v>
      </c>
      <c r="T3431">
        <f>IF(AND(COUNTIF(Calculs!$Q$2:$Q$12,$O3431)&gt;0,COUNTIF(Calculs!$S$2:$S$12,$E3431)&gt;0,COUNTIF(Calculs!$U$2:$U$12,$H3431)&gt;0),1,0)</f>
        <v>1</v>
      </c>
      <c r="U3431">
        <f t="shared" si="429"/>
        <v>285000</v>
      </c>
      <c r="V3431">
        <f t="shared" si="430"/>
        <v>475</v>
      </c>
      <c r="W3431">
        <f t="shared" si="431"/>
        <v>99750</v>
      </c>
    </row>
    <row r="3432" spans="1:23" ht="15.75" customHeight="1" x14ac:dyDescent="0.3">
      <c r="A3432" s="2" t="s">
        <v>13</v>
      </c>
      <c r="B3432" s="2">
        <v>1185732</v>
      </c>
      <c r="C3432" s="3">
        <v>44484</v>
      </c>
      <c r="D3432" s="12" t="str" cm="1">
        <f t="array" ref="D3432">_xlfn.SWITCH(WEEKDAY(C3432,2), 1, "Lundi", 2, "Mardi", 3, "Mercredi", 4, "Jeudi", 5, "Vendredi", 6, "Samedi", 7, "Dimanche", "Erreur")</f>
        <v>Vendredi</v>
      </c>
      <c r="E3432" s="2" t="s">
        <v>14</v>
      </c>
      <c r="F3432" s="2" t="s">
        <v>120</v>
      </c>
      <c r="G3432" s="2" t="s">
        <v>121</v>
      </c>
      <c r="H3432" s="4" t="s">
        <v>18</v>
      </c>
      <c r="I3432" s="5">
        <v>55.000000000000007</v>
      </c>
      <c r="J3432" s="6">
        <v>300</v>
      </c>
      <c r="K3432" s="7">
        <v>165000.00000000003</v>
      </c>
      <c r="L3432" s="7">
        <v>57750.000000000007</v>
      </c>
      <c r="M3432" s="8">
        <v>0.35</v>
      </c>
      <c r="N3432" s="2" t="s">
        <v>17</v>
      </c>
      <c r="O3432">
        <f t="shared" si="424"/>
        <v>2021</v>
      </c>
      <c r="P3432">
        <f t="shared" si="425"/>
        <v>10</v>
      </c>
      <c r="Q3432" t="str">
        <f t="shared" si="426"/>
        <v>oct</v>
      </c>
      <c r="R3432" t="str">
        <f t="shared" si="427"/>
        <v>Delaware</v>
      </c>
      <c r="S3432" t="str">
        <f t="shared" si="428"/>
        <v>2021-10</v>
      </c>
      <c r="T3432">
        <f>IF(AND(COUNTIF(Calculs!$Q$2:$Q$12,$O3432)&gt;0,COUNTIF(Calculs!$S$2:$S$12,$E3432)&gt;0,COUNTIF(Calculs!$U$2:$U$12,$H3432)&gt;0),1,0)</f>
        <v>1</v>
      </c>
      <c r="U3432">
        <f t="shared" si="429"/>
        <v>165000.00000000003</v>
      </c>
      <c r="V3432">
        <f t="shared" si="430"/>
        <v>300</v>
      </c>
      <c r="W3432">
        <f t="shared" si="431"/>
        <v>57750.000000000007</v>
      </c>
    </row>
    <row r="3433" spans="1:23" ht="15.75" customHeight="1" x14ac:dyDescent="0.3">
      <c r="A3433" s="2" t="s">
        <v>13</v>
      </c>
      <c r="B3433" s="2">
        <v>1185732</v>
      </c>
      <c r="C3433" s="3">
        <v>44484</v>
      </c>
      <c r="D3433" s="12" t="str" cm="1">
        <f t="array" ref="D3433">_xlfn.SWITCH(WEEKDAY(C3433,2), 1, "Lundi", 2, "Mardi", 3, "Mercredi", 4, "Jeudi", 5, "Vendredi", 6, "Samedi", 7, "Dimanche", "Erreur")</f>
        <v>Vendredi</v>
      </c>
      <c r="E3433" s="2" t="s">
        <v>14</v>
      </c>
      <c r="F3433" s="2" t="s">
        <v>120</v>
      </c>
      <c r="G3433" s="2" t="s">
        <v>121</v>
      </c>
      <c r="H3433" s="4" t="s">
        <v>19</v>
      </c>
      <c r="I3433" s="5">
        <v>55.000000000000007</v>
      </c>
      <c r="J3433" s="6">
        <v>200</v>
      </c>
      <c r="K3433" s="7">
        <v>110000.00000000001</v>
      </c>
      <c r="L3433" s="7">
        <v>44000.000000000007</v>
      </c>
      <c r="M3433" s="8">
        <v>0.4</v>
      </c>
      <c r="N3433" s="2" t="s">
        <v>17</v>
      </c>
      <c r="O3433">
        <f t="shared" si="424"/>
        <v>2021</v>
      </c>
      <c r="P3433">
        <f t="shared" si="425"/>
        <v>10</v>
      </c>
      <c r="Q3433" t="str">
        <f t="shared" si="426"/>
        <v>oct</v>
      </c>
      <c r="R3433" t="str">
        <f t="shared" si="427"/>
        <v>Delaware</v>
      </c>
      <c r="S3433" t="str">
        <f t="shared" si="428"/>
        <v>2021-10</v>
      </c>
      <c r="T3433">
        <f>IF(AND(COUNTIF(Calculs!$Q$2:$Q$12,$O3433)&gt;0,COUNTIF(Calculs!$S$2:$S$12,$E3433)&gt;0,COUNTIF(Calculs!$U$2:$U$12,$H3433)&gt;0),1,0)</f>
        <v>1</v>
      </c>
      <c r="U3433">
        <f t="shared" si="429"/>
        <v>110000.00000000001</v>
      </c>
      <c r="V3433">
        <f t="shared" si="430"/>
        <v>200</v>
      </c>
      <c r="W3433">
        <f t="shared" si="431"/>
        <v>44000.000000000007</v>
      </c>
    </row>
    <row r="3434" spans="1:23" ht="15.75" customHeight="1" x14ac:dyDescent="0.3">
      <c r="A3434" s="2" t="s">
        <v>13</v>
      </c>
      <c r="B3434" s="2">
        <v>1185732</v>
      </c>
      <c r="C3434" s="3">
        <v>44484</v>
      </c>
      <c r="D3434" s="12" t="str" cm="1">
        <f t="array" ref="D3434">_xlfn.SWITCH(WEEKDAY(C3434,2), 1, "Lundi", 2, "Mardi", 3, "Mercredi", 4, "Jeudi", 5, "Vendredi", 6, "Samedi", 7, "Dimanche", "Erreur")</f>
        <v>Vendredi</v>
      </c>
      <c r="E3434" s="2" t="s">
        <v>14</v>
      </c>
      <c r="F3434" s="2" t="s">
        <v>120</v>
      </c>
      <c r="G3434" s="2" t="s">
        <v>121</v>
      </c>
      <c r="H3434" s="4" t="s">
        <v>20</v>
      </c>
      <c r="I3434" s="5">
        <v>55.000000000000007</v>
      </c>
      <c r="J3434" s="6">
        <v>175</v>
      </c>
      <c r="K3434" s="7">
        <v>96250.000000000015</v>
      </c>
      <c r="L3434" s="7">
        <v>38500.000000000007</v>
      </c>
      <c r="M3434" s="8">
        <v>0.4</v>
      </c>
      <c r="N3434" s="2" t="s">
        <v>17</v>
      </c>
      <c r="O3434">
        <f t="shared" si="424"/>
        <v>2021</v>
      </c>
      <c r="P3434">
        <f t="shared" si="425"/>
        <v>10</v>
      </c>
      <c r="Q3434" t="str">
        <f t="shared" si="426"/>
        <v>oct</v>
      </c>
      <c r="R3434" t="str">
        <f t="shared" si="427"/>
        <v>Delaware</v>
      </c>
      <c r="S3434" t="str">
        <f t="shared" si="428"/>
        <v>2021-10</v>
      </c>
      <c r="T3434">
        <f>IF(AND(COUNTIF(Calculs!$Q$2:$Q$12,$O3434)&gt;0,COUNTIF(Calculs!$S$2:$S$12,$E3434)&gt;0,COUNTIF(Calculs!$U$2:$U$12,$H3434)&gt;0),1,0)</f>
        <v>1</v>
      </c>
      <c r="U3434">
        <f t="shared" si="429"/>
        <v>96250.000000000015</v>
      </c>
      <c r="V3434">
        <f t="shared" si="430"/>
        <v>175</v>
      </c>
      <c r="W3434">
        <f t="shared" si="431"/>
        <v>38500.000000000007</v>
      </c>
    </row>
    <row r="3435" spans="1:23" ht="15.75" customHeight="1" x14ac:dyDescent="0.3">
      <c r="A3435" s="2" t="s">
        <v>13</v>
      </c>
      <c r="B3435" s="2">
        <v>1185732</v>
      </c>
      <c r="C3435" s="3">
        <v>44484</v>
      </c>
      <c r="D3435" s="12" t="str" cm="1">
        <f t="array" ref="D3435">_xlfn.SWITCH(WEEKDAY(C3435,2), 1, "Lundi", 2, "Mardi", 3, "Mercredi", 4, "Jeudi", 5, "Vendredi", 6, "Samedi", 7, "Dimanche", "Erreur")</f>
        <v>Vendredi</v>
      </c>
      <c r="E3435" s="2" t="s">
        <v>14</v>
      </c>
      <c r="F3435" s="2" t="s">
        <v>120</v>
      </c>
      <c r="G3435" s="2" t="s">
        <v>121</v>
      </c>
      <c r="H3435" s="4" t="s">
        <v>21</v>
      </c>
      <c r="I3435" s="5">
        <v>65</v>
      </c>
      <c r="J3435" s="6">
        <v>175</v>
      </c>
      <c r="K3435" s="7">
        <v>113750</v>
      </c>
      <c r="L3435" s="7">
        <v>34125</v>
      </c>
      <c r="M3435" s="8">
        <v>0.3</v>
      </c>
      <c r="N3435" s="2" t="s">
        <v>17</v>
      </c>
      <c r="O3435">
        <f t="shared" si="424"/>
        <v>2021</v>
      </c>
      <c r="P3435">
        <f t="shared" si="425"/>
        <v>10</v>
      </c>
      <c r="Q3435" t="str">
        <f t="shared" si="426"/>
        <v>oct</v>
      </c>
      <c r="R3435" t="str">
        <f t="shared" si="427"/>
        <v>Delaware</v>
      </c>
      <c r="S3435" t="str">
        <f t="shared" si="428"/>
        <v>2021-10</v>
      </c>
      <c r="T3435">
        <f>IF(AND(COUNTIF(Calculs!$Q$2:$Q$12,$O3435)&gt;0,COUNTIF(Calculs!$S$2:$S$12,$E3435)&gt;0,COUNTIF(Calculs!$U$2:$U$12,$H3435)&gt;0),1,0)</f>
        <v>1</v>
      </c>
      <c r="U3435">
        <f t="shared" si="429"/>
        <v>113750</v>
      </c>
      <c r="V3435">
        <f t="shared" si="430"/>
        <v>175</v>
      </c>
      <c r="W3435">
        <f t="shared" si="431"/>
        <v>34125</v>
      </c>
    </row>
    <row r="3436" spans="1:23" ht="15.75" customHeight="1" x14ac:dyDescent="0.3">
      <c r="A3436" s="2" t="s">
        <v>33</v>
      </c>
      <c r="B3436" s="2">
        <v>1185732</v>
      </c>
      <c r="C3436" s="3">
        <v>44484</v>
      </c>
      <c r="D3436" s="12" t="str" cm="1">
        <f t="array" ref="D3436">_xlfn.SWITCH(WEEKDAY(C3436,2), 1, "Lundi", 2, "Mardi", 3, "Mercredi", 4, "Jeudi", 5, "Vendredi", 6, "Samedi", 7, "Dimanche", "Erreur")</f>
        <v>Vendredi</v>
      </c>
      <c r="E3436" s="2" t="s">
        <v>14</v>
      </c>
      <c r="F3436" s="2" t="s">
        <v>120</v>
      </c>
      <c r="G3436" s="2" t="s">
        <v>121</v>
      </c>
      <c r="H3436" s="4" t="s">
        <v>22</v>
      </c>
      <c r="I3436" s="5">
        <v>70</v>
      </c>
      <c r="J3436" s="6">
        <v>300</v>
      </c>
      <c r="K3436" s="7">
        <v>210000</v>
      </c>
      <c r="L3436" s="7">
        <v>84000</v>
      </c>
      <c r="M3436" s="8">
        <v>0.4</v>
      </c>
      <c r="N3436" s="2" t="s">
        <v>17</v>
      </c>
      <c r="O3436">
        <f t="shared" si="424"/>
        <v>2021</v>
      </c>
      <c r="P3436">
        <f t="shared" si="425"/>
        <v>10</v>
      </c>
      <c r="Q3436" t="str">
        <f t="shared" si="426"/>
        <v>oct</v>
      </c>
      <c r="R3436" t="str">
        <f t="shared" si="427"/>
        <v>Delaware</v>
      </c>
      <c r="S3436" t="str">
        <f t="shared" si="428"/>
        <v>2021-10</v>
      </c>
      <c r="T3436">
        <f>IF(AND(COUNTIF(Calculs!$Q$2:$Q$12,$O3436)&gt;0,COUNTIF(Calculs!$S$2:$S$12,$E3436)&gt;0,COUNTIF(Calculs!$U$2:$U$12,$H3436)&gt;0),1,0)</f>
        <v>1</v>
      </c>
      <c r="U3436">
        <f t="shared" si="429"/>
        <v>210000</v>
      </c>
      <c r="V3436">
        <f t="shared" si="430"/>
        <v>300</v>
      </c>
      <c r="W3436">
        <f t="shared" si="431"/>
        <v>84000</v>
      </c>
    </row>
    <row r="3437" spans="1:23" ht="15.75" customHeight="1" x14ac:dyDescent="0.3">
      <c r="A3437" s="2" t="s">
        <v>33</v>
      </c>
      <c r="B3437" s="2">
        <v>1185732</v>
      </c>
      <c r="C3437" s="3">
        <v>44514</v>
      </c>
      <c r="D3437" s="12" t="str" cm="1">
        <f t="array" ref="D3437">_xlfn.SWITCH(WEEKDAY(C3437,2), 1, "Lundi", 2, "Mardi", 3, "Mercredi", 4, "Jeudi", 5, "Vendredi", 6, "Samedi", 7, "Dimanche", "Erreur")</f>
        <v>Dimanche</v>
      </c>
      <c r="E3437" s="2" t="s">
        <v>14</v>
      </c>
      <c r="F3437" s="2" t="s">
        <v>120</v>
      </c>
      <c r="G3437" s="2" t="s">
        <v>121</v>
      </c>
      <c r="H3437" s="4" t="s">
        <v>16</v>
      </c>
      <c r="I3437" s="5">
        <v>65</v>
      </c>
      <c r="J3437" s="6">
        <v>450</v>
      </c>
      <c r="K3437" s="7">
        <v>292500</v>
      </c>
      <c r="L3437" s="7">
        <v>102375</v>
      </c>
      <c r="M3437" s="8">
        <v>0.35</v>
      </c>
      <c r="N3437" s="2" t="s">
        <v>17</v>
      </c>
      <c r="O3437">
        <f t="shared" si="424"/>
        <v>2021</v>
      </c>
      <c r="P3437">
        <f t="shared" si="425"/>
        <v>11</v>
      </c>
      <c r="Q3437" t="str">
        <f t="shared" si="426"/>
        <v>nov</v>
      </c>
      <c r="R3437" t="str">
        <f t="shared" si="427"/>
        <v>Delaware</v>
      </c>
      <c r="S3437" t="str">
        <f t="shared" si="428"/>
        <v>2021-11</v>
      </c>
      <c r="T3437">
        <f>IF(AND(COUNTIF(Calculs!$Q$2:$Q$12,$O3437)&gt;0,COUNTIF(Calculs!$S$2:$S$12,$E3437)&gt;0,COUNTIF(Calculs!$U$2:$U$12,$H3437)&gt;0),1,0)</f>
        <v>1</v>
      </c>
      <c r="U3437">
        <f t="shared" si="429"/>
        <v>292500</v>
      </c>
      <c r="V3437">
        <f t="shared" si="430"/>
        <v>450</v>
      </c>
      <c r="W3437">
        <f t="shared" si="431"/>
        <v>102375</v>
      </c>
    </row>
    <row r="3438" spans="1:23" ht="15.75" customHeight="1" x14ac:dyDescent="0.3">
      <c r="A3438" s="2" t="s">
        <v>33</v>
      </c>
      <c r="B3438" s="2">
        <v>1185732</v>
      </c>
      <c r="C3438" s="3">
        <v>44514</v>
      </c>
      <c r="D3438" s="12" t="str" cm="1">
        <f t="array" ref="D3438">_xlfn.SWITCH(WEEKDAY(C3438,2), 1, "Lundi", 2, "Mardi", 3, "Mercredi", 4, "Jeudi", 5, "Vendredi", 6, "Samedi", 7, "Dimanche", "Erreur")</f>
        <v>Dimanche</v>
      </c>
      <c r="E3438" s="2" t="s">
        <v>14</v>
      </c>
      <c r="F3438" s="2" t="s">
        <v>120</v>
      </c>
      <c r="G3438" s="2" t="s">
        <v>121</v>
      </c>
      <c r="H3438" s="4" t="s">
        <v>18</v>
      </c>
      <c r="I3438" s="5">
        <v>55.000000000000007</v>
      </c>
      <c r="J3438" s="6">
        <v>325</v>
      </c>
      <c r="K3438" s="7">
        <v>178750.00000000003</v>
      </c>
      <c r="L3438" s="7">
        <v>62562.500000000007</v>
      </c>
      <c r="M3438" s="8">
        <v>0.35</v>
      </c>
      <c r="N3438" s="2" t="s">
        <v>17</v>
      </c>
      <c r="O3438">
        <f t="shared" si="424"/>
        <v>2021</v>
      </c>
      <c r="P3438">
        <f t="shared" si="425"/>
        <v>11</v>
      </c>
      <c r="Q3438" t="str">
        <f t="shared" si="426"/>
        <v>nov</v>
      </c>
      <c r="R3438" t="str">
        <f t="shared" si="427"/>
        <v>Delaware</v>
      </c>
      <c r="S3438" t="str">
        <f t="shared" si="428"/>
        <v>2021-11</v>
      </c>
      <c r="T3438">
        <f>IF(AND(COUNTIF(Calculs!$Q$2:$Q$12,$O3438)&gt;0,COUNTIF(Calculs!$S$2:$S$12,$E3438)&gt;0,COUNTIF(Calculs!$U$2:$U$12,$H3438)&gt;0),1,0)</f>
        <v>1</v>
      </c>
      <c r="U3438">
        <f t="shared" si="429"/>
        <v>178750.00000000003</v>
      </c>
      <c r="V3438">
        <f t="shared" si="430"/>
        <v>325</v>
      </c>
      <c r="W3438">
        <f t="shared" si="431"/>
        <v>62562.500000000007</v>
      </c>
    </row>
    <row r="3439" spans="1:23" ht="15.75" customHeight="1" x14ac:dyDescent="0.3">
      <c r="A3439" s="2" t="s">
        <v>33</v>
      </c>
      <c r="B3439" s="2">
        <v>1185732</v>
      </c>
      <c r="C3439" s="3">
        <v>44514</v>
      </c>
      <c r="D3439" s="12" t="str" cm="1">
        <f t="array" ref="D3439">_xlfn.SWITCH(WEEKDAY(C3439,2), 1, "Lundi", 2, "Mardi", 3, "Mercredi", 4, "Jeudi", 5, "Vendredi", 6, "Samedi", 7, "Dimanche", "Erreur")</f>
        <v>Dimanche</v>
      </c>
      <c r="E3439" s="2" t="s">
        <v>14</v>
      </c>
      <c r="F3439" s="2" t="s">
        <v>120</v>
      </c>
      <c r="G3439" s="2" t="s">
        <v>121</v>
      </c>
      <c r="H3439" s="4" t="s">
        <v>19</v>
      </c>
      <c r="I3439" s="5">
        <v>55.000000000000007</v>
      </c>
      <c r="J3439" s="6">
        <v>320</v>
      </c>
      <c r="K3439" s="7">
        <v>176000.00000000003</v>
      </c>
      <c r="L3439" s="7">
        <v>70400.000000000015</v>
      </c>
      <c r="M3439" s="8">
        <v>0.4</v>
      </c>
      <c r="N3439" s="2" t="s">
        <v>17</v>
      </c>
      <c r="O3439">
        <f t="shared" si="424"/>
        <v>2021</v>
      </c>
      <c r="P3439">
        <f t="shared" si="425"/>
        <v>11</v>
      </c>
      <c r="Q3439" t="str">
        <f t="shared" si="426"/>
        <v>nov</v>
      </c>
      <c r="R3439" t="str">
        <f t="shared" si="427"/>
        <v>Delaware</v>
      </c>
      <c r="S3439" t="str">
        <f t="shared" si="428"/>
        <v>2021-11</v>
      </c>
      <c r="T3439">
        <f>IF(AND(COUNTIF(Calculs!$Q$2:$Q$12,$O3439)&gt;0,COUNTIF(Calculs!$S$2:$S$12,$E3439)&gt;0,COUNTIF(Calculs!$U$2:$U$12,$H3439)&gt;0),1,0)</f>
        <v>1</v>
      </c>
      <c r="U3439">
        <f t="shared" si="429"/>
        <v>176000.00000000003</v>
      </c>
      <c r="V3439">
        <f t="shared" si="430"/>
        <v>320</v>
      </c>
      <c r="W3439">
        <f t="shared" si="431"/>
        <v>70400.000000000015</v>
      </c>
    </row>
    <row r="3440" spans="1:23" ht="15.75" customHeight="1" x14ac:dyDescent="0.3">
      <c r="A3440" s="2" t="s">
        <v>33</v>
      </c>
      <c r="B3440" s="2">
        <v>1185732</v>
      </c>
      <c r="C3440" s="3">
        <v>44514</v>
      </c>
      <c r="D3440" s="12" t="str" cm="1">
        <f t="array" ref="D3440">_xlfn.SWITCH(WEEKDAY(C3440,2), 1, "Lundi", 2, "Mardi", 3, "Mercredi", 4, "Jeudi", 5, "Vendredi", 6, "Samedi", 7, "Dimanche", "Erreur")</f>
        <v>Dimanche</v>
      </c>
      <c r="E3440" s="2" t="s">
        <v>14</v>
      </c>
      <c r="F3440" s="2" t="s">
        <v>120</v>
      </c>
      <c r="G3440" s="2" t="s">
        <v>121</v>
      </c>
      <c r="H3440" s="4" t="s">
        <v>20</v>
      </c>
      <c r="I3440" s="5">
        <v>55.000000000000007</v>
      </c>
      <c r="J3440" s="6">
        <v>300</v>
      </c>
      <c r="K3440" s="7">
        <v>165000.00000000003</v>
      </c>
      <c r="L3440" s="7">
        <v>66000.000000000015</v>
      </c>
      <c r="M3440" s="8">
        <v>0.4</v>
      </c>
      <c r="N3440" s="2" t="s">
        <v>17</v>
      </c>
      <c r="O3440">
        <f t="shared" si="424"/>
        <v>2021</v>
      </c>
      <c r="P3440">
        <f t="shared" si="425"/>
        <v>11</v>
      </c>
      <c r="Q3440" t="str">
        <f t="shared" si="426"/>
        <v>nov</v>
      </c>
      <c r="R3440" t="str">
        <f t="shared" si="427"/>
        <v>Delaware</v>
      </c>
      <c r="S3440" t="str">
        <f t="shared" si="428"/>
        <v>2021-11</v>
      </c>
      <c r="T3440">
        <f>IF(AND(COUNTIF(Calculs!$Q$2:$Q$12,$O3440)&gt;0,COUNTIF(Calculs!$S$2:$S$12,$E3440)&gt;0,COUNTIF(Calculs!$U$2:$U$12,$H3440)&gt;0),1,0)</f>
        <v>1</v>
      </c>
      <c r="U3440">
        <f t="shared" si="429"/>
        <v>165000.00000000003</v>
      </c>
      <c r="V3440">
        <f t="shared" si="430"/>
        <v>300</v>
      </c>
      <c r="W3440">
        <f t="shared" si="431"/>
        <v>66000.000000000015</v>
      </c>
    </row>
    <row r="3441" spans="1:23" ht="15.75" customHeight="1" x14ac:dyDescent="0.3">
      <c r="A3441" s="2" t="s">
        <v>33</v>
      </c>
      <c r="B3441" s="2">
        <v>1185732</v>
      </c>
      <c r="C3441" s="3">
        <v>44514</v>
      </c>
      <c r="D3441" s="12" t="str" cm="1">
        <f t="array" ref="D3441">_xlfn.SWITCH(WEEKDAY(C3441,2), 1, "Lundi", 2, "Mardi", 3, "Mercredi", 4, "Jeudi", 5, "Vendredi", 6, "Samedi", 7, "Dimanche", "Erreur")</f>
        <v>Dimanche</v>
      </c>
      <c r="E3441" s="2" t="s">
        <v>14</v>
      </c>
      <c r="F3441" s="2" t="s">
        <v>120</v>
      </c>
      <c r="G3441" s="2" t="s">
        <v>121</v>
      </c>
      <c r="H3441" s="4" t="s">
        <v>21</v>
      </c>
      <c r="I3441" s="5">
        <v>65</v>
      </c>
      <c r="J3441" s="6">
        <v>275</v>
      </c>
      <c r="K3441" s="7">
        <v>178750</v>
      </c>
      <c r="L3441" s="7">
        <v>53625</v>
      </c>
      <c r="M3441" s="8">
        <v>0.3</v>
      </c>
      <c r="N3441" s="2" t="s">
        <v>17</v>
      </c>
      <c r="O3441">
        <f t="shared" si="424"/>
        <v>2021</v>
      </c>
      <c r="P3441">
        <f t="shared" si="425"/>
        <v>11</v>
      </c>
      <c r="Q3441" t="str">
        <f t="shared" si="426"/>
        <v>nov</v>
      </c>
      <c r="R3441" t="str">
        <f t="shared" si="427"/>
        <v>Delaware</v>
      </c>
      <c r="S3441" t="str">
        <f t="shared" si="428"/>
        <v>2021-11</v>
      </c>
      <c r="T3441">
        <f>IF(AND(COUNTIF(Calculs!$Q$2:$Q$12,$O3441)&gt;0,COUNTIF(Calculs!$S$2:$S$12,$E3441)&gt;0,COUNTIF(Calculs!$U$2:$U$12,$H3441)&gt;0),1,0)</f>
        <v>1</v>
      </c>
      <c r="U3441">
        <f t="shared" si="429"/>
        <v>178750</v>
      </c>
      <c r="V3441">
        <f t="shared" si="430"/>
        <v>275</v>
      </c>
      <c r="W3441">
        <f t="shared" si="431"/>
        <v>53625</v>
      </c>
    </row>
    <row r="3442" spans="1:23" ht="15.75" customHeight="1" x14ac:dyDescent="0.3">
      <c r="A3442" s="2" t="s">
        <v>33</v>
      </c>
      <c r="B3442" s="2">
        <v>1185732</v>
      </c>
      <c r="C3442" s="3">
        <v>44514</v>
      </c>
      <c r="D3442" s="12" t="str" cm="1">
        <f t="array" ref="D3442">_xlfn.SWITCH(WEEKDAY(C3442,2), 1, "Lundi", 2, "Mardi", 3, "Mercredi", 4, "Jeudi", 5, "Vendredi", 6, "Samedi", 7, "Dimanche", "Erreur")</f>
        <v>Dimanche</v>
      </c>
      <c r="E3442" s="2" t="s">
        <v>14</v>
      </c>
      <c r="F3442" s="2" t="s">
        <v>120</v>
      </c>
      <c r="G3442" s="2" t="s">
        <v>121</v>
      </c>
      <c r="H3442" s="4" t="s">
        <v>22</v>
      </c>
      <c r="I3442" s="5">
        <v>70</v>
      </c>
      <c r="J3442" s="6">
        <v>375</v>
      </c>
      <c r="K3442" s="7">
        <v>262500</v>
      </c>
      <c r="L3442" s="7">
        <v>105000</v>
      </c>
      <c r="M3442" s="8">
        <v>0.4</v>
      </c>
      <c r="N3442" s="2" t="s">
        <v>17</v>
      </c>
      <c r="O3442">
        <f t="shared" si="424"/>
        <v>2021</v>
      </c>
      <c r="P3442">
        <f t="shared" si="425"/>
        <v>11</v>
      </c>
      <c r="Q3442" t="str">
        <f t="shared" si="426"/>
        <v>nov</v>
      </c>
      <c r="R3442" t="str">
        <f t="shared" si="427"/>
        <v>Delaware</v>
      </c>
      <c r="S3442" t="str">
        <f t="shared" si="428"/>
        <v>2021-11</v>
      </c>
      <c r="T3442">
        <f>IF(AND(COUNTIF(Calculs!$Q$2:$Q$12,$O3442)&gt;0,COUNTIF(Calculs!$S$2:$S$12,$E3442)&gt;0,COUNTIF(Calculs!$U$2:$U$12,$H3442)&gt;0),1,0)</f>
        <v>1</v>
      </c>
      <c r="U3442">
        <f t="shared" si="429"/>
        <v>262500</v>
      </c>
      <c r="V3442">
        <f t="shared" si="430"/>
        <v>375</v>
      </c>
      <c r="W3442">
        <f t="shared" si="431"/>
        <v>105000</v>
      </c>
    </row>
    <row r="3443" spans="1:23" ht="15.75" customHeight="1" x14ac:dyDescent="0.3">
      <c r="A3443" s="2" t="s">
        <v>33</v>
      </c>
      <c r="B3443" s="2">
        <v>1185732</v>
      </c>
      <c r="C3443" s="3">
        <v>44543</v>
      </c>
      <c r="D3443" s="12" t="str" cm="1">
        <f t="array" ref="D3443">_xlfn.SWITCH(WEEKDAY(C3443,2), 1, "Lundi", 2, "Mardi", 3, "Mercredi", 4, "Jeudi", 5, "Vendredi", 6, "Samedi", 7, "Dimanche", "Erreur")</f>
        <v>Lundi</v>
      </c>
      <c r="E3443" s="2" t="s">
        <v>14</v>
      </c>
      <c r="F3443" s="2" t="s">
        <v>120</v>
      </c>
      <c r="G3443" s="2" t="s">
        <v>121</v>
      </c>
      <c r="H3443" s="4" t="s">
        <v>16</v>
      </c>
      <c r="I3443" s="5">
        <v>65</v>
      </c>
      <c r="J3443" s="6">
        <v>600</v>
      </c>
      <c r="K3443" s="7">
        <v>390000</v>
      </c>
      <c r="L3443" s="7">
        <v>136500</v>
      </c>
      <c r="M3443" s="8">
        <v>0.35</v>
      </c>
      <c r="N3443" s="2" t="s">
        <v>17</v>
      </c>
      <c r="O3443">
        <f t="shared" si="424"/>
        <v>2021</v>
      </c>
      <c r="P3443">
        <f t="shared" si="425"/>
        <v>12</v>
      </c>
      <c r="Q3443" t="str">
        <f t="shared" si="426"/>
        <v>déc</v>
      </c>
      <c r="R3443" t="str">
        <f t="shared" si="427"/>
        <v>Delaware</v>
      </c>
      <c r="S3443" t="str">
        <f t="shared" si="428"/>
        <v>2021-12</v>
      </c>
      <c r="T3443">
        <f>IF(AND(COUNTIF(Calculs!$Q$2:$Q$12,$O3443)&gt;0,COUNTIF(Calculs!$S$2:$S$12,$E3443)&gt;0,COUNTIF(Calculs!$U$2:$U$12,$H3443)&gt;0),1,0)</f>
        <v>1</v>
      </c>
      <c r="U3443">
        <f t="shared" si="429"/>
        <v>390000</v>
      </c>
      <c r="V3443">
        <f t="shared" si="430"/>
        <v>600</v>
      </c>
      <c r="W3443">
        <f t="shared" si="431"/>
        <v>136500</v>
      </c>
    </row>
    <row r="3444" spans="1:23" ht="15.75" customHeight="1" x14ac:dyDescent="0.3">
      <c r="A3444" s="2" t="s">
        <v>33</v>
      </c>
      <c r="B3444" s="2">
        <v>1185732</v>
      </c>
      <c r="C3444" s="3">
        <v>44543</v>
      </c>
      <c r="D3444" s="12" t="str" cm="1">
        <f t="array" ref="D3444">_xlfn.SWITCH(WEEKDAY(C3444,2), 1, "Lundi", 2, "Mardi", 3, "Mercredi", 4, "Jeudi", 5, "Vendredi", 6, "Samedi", 7, "Dimanche", "Erreur")</f>
        <v>Lundi</v>
      </c>
      <c r="E3444" s="2" t="s">
        <v>14</v>
      </c>
      <c r="F3444" s="2" t="s">
        <v>120</v>
      </c>
      <c r="G3444" s="2" t="s">
        <v>121</v>
      </c>
      <c r="H3444" s="4" t="s">
        <v>18</v>
      </c>
      <c r="I3444" s="5">
        <v>55.000000000000007</v>
      </c>
      <c r="J3444" s="6">
        <v>400</v>
      </c>
      <c r="K3444" s="7">
        <v>220000.00000000003</v>
      </c>
      <c r="L3444" s="7">
        <v>77000</v>
      </c>
      <c r="M3444" s="8">
        <v>0.35</v>
      </c>
      <c r="N3444" s="2" t="s">
        <v>17</v>
      </c>
      <c r="O3444">
        <f t="shared" si="424"/>
        <v>2021</v>
      </c>
      <c r="P3444">
        <f t="shared" si="425"/>
        <v>12</v>
      </c>
      <c r="Q3444" t="str">
        <f t="shared" si="426"/>
        <v>déc</v>
      </c>
      <c r="R3444" t="str">
        <f t="shared" si="427"/>
        <v>Delaware</v>
      </c>
      <c r="S3444" t="str">
        <f t="shared" si="428"/>
        <v>2021-12</v>
      </c>
      <c r="T3444">
        <f>IF(AND(COUNTIF(Calculs!$Q$2:$Q$12,$O3444)&gt;0,COUNTIF(Calculs!$S$2:$S$12,$E3444)&gt;0,COUNTIF(Calculs!$U$2:$U$12,$H3444)&gt;0),1,0)</f>
        <v>1</v>
      </c>
      <c r="U3444">
        <f t="shared" si="429"/>
        <v>220000.00000000003</v>
      </c>
      <c r="V3444">
        <f t="shared" si="430"/>
        <v>400</v>
      </c>
      <c r="W3444">
        <f t="shared" si="431"/>
        <v>77000</v>
      </c>
    </row>
    <row r="3445" spans="1:23" ht="15.75" customHeight="1" x14ac:dyDescent="0.3">
      <c r="A3445" s="2" t="s">
        <v>33</v>
      </c>
      <c r="B3445" s="2">
        <v>1185732</v>
      </c>
      <c r="C3445" s="3">
        <v>44543</v>
      </c>
      <c r="D3445" s="12" t="str" cm="1">
        <f t="array" ref="D3445">_xlfn.SWITCH(WEEKDAY(C3445,2), 1, "Lundi", 2, "Mardi", 3, "Mercredi", 4, "Jeudi", 5, "Vendredi", 6, "Samedi", 7, "Dimanche", "Erreur")</f>
        <v>Lundi</v>
      </c>
      <c r="E3445" s="2" t="s">
        <v>14</v>
      </c>
      <c r="F3445" s="2" t="s">
        <v>120</v>
      </c>
      <c r="G3445" s="2" t="s">
        <v>121</v>
      </c>
      <c r="H3445" s="4" t="s">
        <v>19</v>
      </c>
      <c r="I3445" s="5">
        <v>55.000000000000007</v>
      </c>
      <c r="J3445" s="6">
        <v>375</v>
      </c>
      <c r="K3445" s="7">
        <v>206250.00000000003</v>
      </c>
      <c r="L3445" s="7">
        <v>82500.000000000015</v>
      </c>
      <c r="M3445" s="8">
        <v>0.4</v>
      </c>
      <c r="N3445" s="2" t="s">
        <v>17</v>
      </c>
      <c r="O3445">
        <f t="shared" si="424"/>
        <v>2021</v>
      </c>
      <c r="P3445">
        <f t="shared" si="425"/>
        <v>12</v>
      </c>
      <c r="Q3445" t="str">
        <f t="shared" si="426"/>
        <v>déc</v>
      </c>
      <c r="R3445" t="str">
        <f t="shared" si="427"/>
        <v>Delaware</v>
      </c>
      <c r="S3445" t="str">
        <f t="shared" si="428"/>
        <v>2021-12</v>
      </c>
      <c r="T3445">
        <f>IF(AND(COUNTIF(Calculs!$Q$2:$Q$12,$O3445)&gt;0,COUNTIF(Calculs!$S$2:$S$12,$E3445)&gt;0,COUNTIF(Calculs!$U$2:$U$12,$H3445)&gt;0),1,0)</f>
        <v>1</v>
      </c>
      <c r="U3445">
        <f t="shared" si="429"/>
        <v>206250.00000000003</v>
      </c>
      <c r="V3445">
        <f t="shared" si="430"/>
        <v>375</v>
      </c>
      <c r="W3445">
        <f t="shared" si="431"/>
        <v>82500.000000000015</v>
      </c>
    </row>
    <row r="3446" spans="1:23" ht="15.75" customHeight="1" x14ac:dyDescent="0.3">
      <c r="A3446" s="2" t="s">
        <v>33</v>
      </c>
      <c r="B3446" s="2">
        <v>1185732</v>
      </c>
      <c r="C3446" s="3">
        <v>44543</v>
      </c>
      <c r="D3446" s="12" t="str" cm="1">
        <f t="array" ref="D3446">_xlfn.SWITCH(WEEKDAY(C3446,2), 1, "Lundi", 2, "Mardi", 3, "Mercredi", 4, "Jeudi", 5, "Vendredi", 6, "Samedi", 7, "Dimanche", "Erreur")</f>
        <v>Lundi</v>
      </c>
      <c r="E3446" s="2" t="s">
        <v>14</v>
      </c>
      <c r="F3446" s="2" t="s">
        <v>120</v>
      </c>
      <c r="G3446" s="2" t="s">
        <v>121</v>
      </c>
      <c r="H3446" s="4" t="s">
        <v>20</v>
      </c>
      <c r="I3446" s="5">
        <v>55.000000000000007</v>
      </c>
      <c r="J3446" s="6">
        <v>325</v>
      </c>
      <c r="K3446" s="7">
        <v>178750.00000000003</v>
      </c>
      <c r="L3446" s="7">
        <v>71500.000000000015</v>
      </c>
      <c r="M3446" s="8">
        <v>0.4</v>
      </c>
      <c r="N3446" s="2" t="s">
        <v>17</v>
      </c>
      <c r="O3446">
        <f t="shared" si="424"/>
        <v>2021</v>
      </c>
      <c r="P3446">
        <f t="shared" si="425"/>
        <v>12</v>
      </c>
      <c r="Q3446" t="str">
        <f t="shared" si="426"/>
        <v>déc</v>
      </c>
      <c r="R3446" t="str">
        <f t="shared" si="427"/>
        <v>Delaware</v>
      </c>
      <c r="S3446" t="str">
        <f t="shared" si="428"/>
        <v>2021-12</v>
      </c>
      <c r="T3446">
        <f>IF(AND(COUNTIF(Calculs!$Q$2:$Q$12,$O3446)&gt;0,COUNTIF(Calculs!$S$2:$S$12,$E3446)&gt;0,COUNTIF(Calculs!$U$2:$U$12,$H3446)&gt;0),1,0)</f>
        <v>1</v>
      </c>
      <c r="U3446">
        <f t="shared" si="429"/>
        <v>178750.00000000003</v>
      </c>
      <c r="V3446">
        <f t="shared" si="430"/>
        <v>325</v>
      </c>
      <c r="W3446">
        <f t="shared" si="431"/>
        <v>71500.000000000015</v>
      </c>
    </row>
    <row r="3447" spans="1:23" ht="15.75" customHeight="1" x14ac:dyDescent="0.3">
      <c r="A3447" s="2" t="s">
        <v>33</v>
      </c>
      <c r="B3447" s="2">
        <v>1185732</v>
      </c>
      <c r="C3447" s="3">
        <v>44543</v>
      </c>
      <c r="D3447" s="12" t="str" cm="1">
        <f t="array" ref="D3447">_xlfn.SWITCH(WEEKDAY(C3447,2), 1, "Lundi", 2, "Mardi", 3, "Mercredi", 4, "Jeudi", 5, "Vendredi", 6, "Samedi", 7, "Dimanche", "Erreur")</f>
        <v>Lundi</v>
      </c>
      <c r="E3447" s="2" t="s">
        <v>14</v>
      </c>
      <c r="F3447" s="2" t="s">
        <v>120</v>
      </c>
      <c r="G3447" s="2" t="s">
        <v>121</v>
      </c>
      <c r="H3447" s="4" t="s">
        <v>21</v>
      </c>
      <c r="I3447" s="5">
        <v>65</v>
      </c>
      <c r="J3447" s="6">
        <v>325</v>
      </c>
      <c r="K3447" s="7">
        <v>211250</v>
      </c>
      <c r="L3447" s="7">
        <v>63375</v>
      </c>
      <c r="M3447" s="8">
        <v>0.3</v>
      </c>
      <c r="N3447" s="2" t="s">
        <v>17</v>
      </c>
      <c r="O3447">
        <f t="shared" si="424"/>
        <v>2021</v>
      </c>
      <c r="P3447">
        <f t="shared" si="425"/>
        <v>12</v>
      </c>
      <c r="Q3447" t="str">
        <f t="shared" si="426"/>
        <v>déc</v>
      </c>
      <c r="R3447" t="str">
        <f t="shared" si="427"/>
        <v>Delaware</v>
      </c>
      <c r="S3447" t="str">
        <f t="shared" si="428"/>
        <v>2021-12</v>
      </c>
      <c r="T3447">
        <f>IF(AND(COUNTIF(Calculs!$Q$2:$Q$12,$O3447)&gt;0,COUNTIF(Calculs!$S$2:$S$12,$E3447)&gt;0,COUNTIF(Calculs!$U$2:$U$12,$H3447)&gt;0),1,0)</f>
        <v>1</v>
      </c>
      <c r="U3447">
        <f t="shared" si="429"/>
        <v>211250</v>
      </c>
      <c r="V3447">
        <f t="shared" si="430"/>
        <v>325</v>
      </c>
      <c r="W3447">
        <f t="shared" si="431"/>
        <v>63375</v>
      </c>
    </row>
    <row r="3448" spans="1:23" ht="15.75" customHeight="1" x14ac:dyDescent="0.3">
      <c r="A3448" s="2" t="s">
        <v>33</v>
      </c>
      <c r="B3448" s="2">
        <v>1185732</v>
      </c>
      <c r="C3448" s="3">
        <v>44543</v>
      </c>
      <c r="D3448" s="12" t="str" cm="1">
        <f t="array" ref="D3448">_xlfn.SWITCH(WEEKDAY(C3448,2), 1, "Lundi", 2, "Mardi", 3, "Mercredi", 4, "Jeudi", 5, "Vendredi", 6, "Samedi", 7, "Dimanche", "Erreur")</f>
        <v>Lundi</v>
      </c>
      <c r="E3448" s="2" t="s">
        <v>14</v>
      </c>
      <c r="F3448" s="2" t="s">
        <v>120</v>
      </c>
      <c r="G3448" s="2" t="s">
        <v>121</v>
      </c>
      <c r="H3448" s="4" t="s">
        <v>22</v>
      </c>
      <c r="I3448" s="5">
        <v>70</v>
      </c>
      <c r="J3448" s="6">
        <v>425</v>
      </c>
      <c r="K3448" s="7">
        <v>297500</v>
      </c>
      <c r="L3448" s="7">
        <v>119000</v>
      </c>
      <c r="M3448" s="8">
        <v>0.4</v>
      </c>
      <c r="N3448" s="2" t="s">
        <v>17</v>
      </c>
      <c r="O3448">
        <f t="shared" si="424"/>
        <v>2021</v>
      </c>
      <c r="P3448">
        <f t="shared" si="425"/>
        <v>12</v>
      </c>
      <c r="Q3448" t="str">
        <f t="shared" si="426"/>
        <v>déc</v>
      </c>
      <c r="R3448" t="str">
        <f t="shared" si="427"/>
        <v>Delaware</v>
      </c>
      <c r="S3448" t="str">
        <f t="shared" si="428"/>
        <v>2021-12</v>
      </c>
      <c r="T3448">
        <f>IF(AND(COUNTIF(Calculs!$Q$2:$Q$12,$O3448)&gt;0,COUNTIF(Calculs!$S$2:$S$12,$E3448)&gt;0,COUNTIF(Calculs!$U$2:$U$12,$H3448)&gt;0),1,0)</f>
        <v>1</v>
      </c>
      <c r="U3448">
        <f t="shared" si="429"/>
        <v>297500</v>
      </c>
      <c r="V3448">
        <f t="shared" si="430"/>
        <v>425</v>
      </c>
      <c r="W3448">
        <f t="shared" si="431"/>
        <v>119000</v>
      </c>
    </row>
    <row r="3449" spans="1:23" ht="15.75" customHeight="1" x14ac:dyDescent="0.3">
      <c r="A3449" s="2" t="s">
        <v>33</v>
      </c>
      <c r="B3449" s="2">
        <v>1185732</v>
      </c>
      <c r="C3449" s="3">
        <v>44206</v>
      </c>
      <c r="D3449" s="12" t="str" cm="1">
        <f t="array" ref="D3449">_xlfn.SWITCH(WEEKDAY(C3449,2), 1, "Lundi", 2, "Mardi", 3, "Mercredi", 4, "Jeudi", 5, "Vendredi", 6, "Samedi", 7, "Dimanche", "Erreur")</f>
        <v>Dimanche</v>
      </c>
      <c r="E3449" s="2" t="s">
        <v>14</v>
      </c>
      <c r="F3449" s="2" t="s">
        <v>120</v>
      </c>
      <c r="G3449" s="2" t="s">
        <v>121</v>
      </c>
      <c r="H3449" s="4" t="s">
        <v>16</v>
      </c>
      <c r="I3449" s="5">
        <v>35</v>
      </c>
      <c r="J3449" s="6">
        <v>475</v>
      </c>
      <c r="K3449" s="7">
        <v>166250</v>
      </c>
      <c r="L3449" s="7">
        <v>58187.499999999993</v>
      </c>
      <c r="M3449" s="8">
        <v>0.35</v>
      </c>
      <c r="N3449" s="2" t="s">
        <v>17</v>
      </c>
      <c r="O3449">
        <f t="shared" si="424"/>
        <v>2021</v>
      </c>
      <c r="P3449">
        <f t="shared" si="425"/>
        <v>1</v>
      </c>
      <c r="Q3449" t="str">
        <f t="shared" si="426"/>
        <v>janv</v>
      </c>
      <c r="R3449" t="str">
        <f t="shared" si="427"/>
        <v>Delaware</v>
      </c>
      <c r="S3449" t="str">
        <f t="shared" si="428"/>
        <v>2021-01</v>
      </c>
      <c r="T3449">
        <f>IF(AND(COUNTIF(Calculs!$Q$2:$Q$12,$O3449)&gt;0,COUNTIF(Calculs!$S$2:$S$12,$E3449)&gt;0,COUNTIF(Calculs!$U$2:$U$12,$H3449)&gt;0),1,0)</f>
        <v>1</v>
      </c>
      <c r="U3449">
        <f t="shared" si="429"/>
        <v>166250</v>
      </c>
      <c r="V3449">
        <f t="shared" si="430"/>
        <v>475</v>
      </c>
      <c r="W3449">
        <f t="shared" si="431"/>
        <v>58187.499999999993</v>
      </c>
    </row>
    <row r="3450" spans="1:23" ht="15.75" customHeight="1" x14ac:dyDescent="0.3">
      <c r="A3450" s="2" t="s">
        <v>33</v>
      </c>
      <c r="B3450" s="2">
        <v>1185732</v>
      </c>
      <c r="C3450" s="3">
        <v>44206</v>
      </c>
      <c r="D3450" s="12" t="str" cm="1">
        <f t="array" ref="D3450">_xlfn.SWITCH(WEEKDAY(C3450,2), 1, "Lundi", 2, "Mardi", 3, "Mercredi", 4, "Jeudi", 5, "Vendredi", 6, "Samedi", 7, "Dimanche", "Erreur")</f>
        <v>Dimanche</v>
      </c>
      <c r="E3450" s="2" t="s">
        <v>14</v>
      </c>
      <c r="F3450" s="2" t="s">
        <v>120</v>
      </c>
      <c r="G3450" s="2" t="s">
        <v>121</v>
      </c>
      <c r="H3450" s="4" t="s">
        <v>18</v>
      </c>
      <c r="I3450" s="5">
        <v>35</v>
      </c>
      <c r="J3450" s="6">
        <v>275</v>
      </c>
      <c r="K3450" s="7">
        <v>96250</v>
      </c>
      <c r="L3450" s="7">
        <v>33687.5</v>
      </c>
      <c r="M3450" s="8">
        <v>0.35</v>
      </c>
      <c r="N3450" s="2" t="s">
        <v>17</v>
      </c>
      <c r="O3450">
        <f t="shared" si="424"/>
        <v>2021</v>
      </c>
      <c r="P3450">
        <f t="shared" si="425"/>
        <v>1</v>
      </c>
      <c r="Q3450" t="str">
        <f t="shared" si="426"/>
        <v>janv</v>
      </c>
      <c r="R3450" t="str">
        <f t="shared" si="427"/>
        <v>Delaware</v>
      </c>
      <c r="S3450" t="str">
        <f t="shared" si="428"/>
        <v>2021-01</v>
      </c>
      <c r="T3450">
        <f>IF(AND(COUNTIF(Calculs!$Q$2:$Q$12,$O3450)&gt;0,COUNTIF(Calculs!$S$2:$S$12,$E3450)&gt;0,COUNTIF(Calculs!$U$2:$U$12,$H3450)&gt;0),1,0)</f>
        <v>1</v>
      </c>
      <c r="U3450">
        <f t="shared" si="429"/>
        <v>96250</v>
      </c>
      <c r="V3450">
        <f t="shared" si="430"/>
        <v>275</v>
      </c>
      <c r="W3450">
        <f t="shared" si="431"/>
        <v>33687.5</v>
      </c>
    </row>
    <row r="3451" spans="1:23" ht="15.75" customHeight="1" x14ac:dyDescent="0.3">
      <c r="A3451" s="2" t="s">
        <v>33</v>
      </c>
      <c r="B3451" s="2">
        <v>1185732</v>
      </c>
      <c r="C3451" s="3">
        <v>44206</v>
      </c>
      <c r="D3451" s="12" t="str" cm="1">
        <f t="array" ref="D3451">_xlfn.SWITCH(WEEKDAY(C3451,2), 1, "Lundi", 2, "Mardi", 3, "Mercredi", 4, "Jeudi", 5, "Vendredi", 6, "Samedi", 7, "Dimanche", "Erreur")</f>
        <v>Dimanche</v>
      </c>
      <c r="E3451" s="2" t="s">
        <v>14</v>
      </c>
      <c r="F3451" s="2" t="s">
        <v>120</v>
      </c>
      <c r="G3451" s="2" t="s">
        <v>121</v>
      </c>
      <c r="H3451" s="4" t="s">
        <v>19</v>
      </c>
      <c r="I3451" s="5">
        <v>25.000000000000007</v>
      </c>
      <c r="J3451" s="6">
        <v>275</v>
      </c>
      <c r="K3451" s="7">
        <v>68750.000000000015</v>
      </c>
      <c r="L3451" s="7">
        <v>27500.000000000007</v>
      </c>
      <c r="M3451" s="8">
        <v>0.4</v>
      </c>
      <c r="N3451" s="2" t="s">
        <v>17</v>
      </c>
      <c r="O3451">
        <f t="shared" si="424"/>
        <v>2021</v>
      </c>
      <c r="P3451">
        <f t="shared" si="425"/>
        <v>1</v>
      </c>
      <c r="Q3451" t="str">
        <f t="shared" si="426"/>
        <v>janv</v>
      </c>
      <c r="R3451" t="str">
        <f t="shared" si="427"/>
        <v>Delaware</v>
      </c>
      <c r="S3451" t="str">
        <f t="shared" si="428"/>
        <v>2021-01</v>
      </c>
      <c r="T3451">
        <f>IF(AND(COUNTIF(Calculs!$Q$2:$Q$12,$O3451)&gt;0,COUNTIF(Calculs!$S$2:$S$12,$E3451)&gt;0,COUNTIF(Calculs!$U$2:$U$12,$H3451)&gt;0),1,0)</f>
        <v>1</v>
      </c>
      <c r="U3451">
        <f t="shared" si="429"/>
        <v>68750.000000000015</v>
      </c>
      <c r="V3451">
        <f t="shared" si="430"/>
        <v>275</v>
      </c>
      <c r="W3451">
        <f t="shared" si="431"/>
        <v>27500.000000000007</v>
      </c>
    </row>
    <row r="3452" spans="1:23" ht="15.75" customHeight="1" x14ac:dyDescent="0.3">
      <c r="A3452" s="2" t="s">
        <v>33</v>
      </c>
      <c r="B3452" s="2">
        <v>1185732</v>
      </c>
      <c r="C3452" s="3">
        <v>44206</v>
      </c>
      <c r="D3452" s="12" t="str" cm="1">
        <f t="array" ref="D3452">_xlfn.SWITCH(WEEKDAY(C3452,2), 1, "Lundi", 2, "Mardi", 3, "Mercredi", 4, "Jeudi", 5, "Vendredi", 6, "Samedi", 7, "Dimanche", "Erreur")</f>
        <v>Dimanche</v>
      </c>
      <c r="E3452" s="2" t="s">
        <v>14</v>
      </c>
      <c r="F3452" s="2" t="s">
        <v>120</v>
      </c>
      <c r="G3452" s="2" t="s">
        <v>121</v>
      </c>
      <c r="H3452" s="4" t="s">
        <v>20</v>
      </c>
      <c r="I3452" s="5">
        <v>30</v>
      </c>
      <c r="J3452" s="6">
        <v>125</v>
      </c>
      <c r="K3452" s="7">
        <v>37500</v>
      </c>
      <c r="L3452" s="7">
        <v>15000</v>
      </c>
      <c r="M3452" s="8">
        <v>0.4</v>
      </c>
      <c r="N3452" s="2" t="s">
        <v>17</v>
      </c>
      <c r="O3452">
        <f t="shared" si="424"/>
        <v>2021</v>
      </c>
      <c r="P3452">
        <f t="shared" si="425"/>
        <v>1</v>
      </c>
      <c r="Q3452" t="str">
        <f t="shared" si="426"/>
        <v>janv</v>
      </c>
      <c r="R3452" t="str">
        <f t="shared" si="427"/>
        <v>Delaware</v>
      </c>
      <c r="S3452" t="str">
        <f t="shared" si="428"/>
        <v>2021-01</v>
      </c>
      <c r="T3452">
        <f>IF(AND(COUNTIF(Calculs!$Q$2:$Q$12,$O3452)&gt;0,COUNTIF(Calculs!$S$2:$S$12,$E3452)&gt;0,COUNTIF(Calculs!$U$2:$U$12,$H3452)&gt;0),1,0)</f>
        <v>1</v>
      </c>
      <c r="U3452">
        <f t="shared" si="429"/>
        <v>37500</v>
      </c>
      <c r="V3452">
        <f t="shared" si="430"/>
        <v>125</v>
      </c>
      <c r="W3452">
        <f t="shared" si="431"/>
        <v>15000</v>
      </c>
    </row>
    <row r="3453" spans="1:23" ht="15.75" customHeight="1" x14ac:dyDescent="0.3">
      <c r="A3453" s="2" t="s">
        <v>33</v>
      </c>
      <c r="B3453" s="2">
        <v>1185732</v>
      </c>
      <c r="C3453" s="3">
        <v>44206</v>
      </c>
      <c r="D3453" s="12" t="str" cm="1">
        <f t="array" ref="D3453">_xlfn.SWITCH(WEEKDAY(C3453,2), 1, "Lundi", 2, "Mardi", 3, "Mercredi", 4, "Jeudi", 5, "Vendredi", 6, "Samedi", 7, "Dimanche", "Erreur")</f>
        <v>Dimanche</v>
      </c>
      <c r="E3453" s="2" t="s">
        <v>14</v>
      </c>
      <c r="F3453" s="2" t="s">
        <v>120</v>
      </c>
      <c r="G3453" s="2" t="s">
        <v>121</v>
      </c>
      <c r="H3453" s="4" t="s">
        <v>21</v>
      </c>
      <c r="I3453" s="5">
        <v>45</v>
      </c>
      <c r="J3453" s="6">
        <v>175</v>
      </c>
      <c r="K3453" s="7">
        <v>78750</v>
      </c>
      <c r="L3453" s="7">
        <v>23625</v>
      </c>
      <c r="M3453" s="8">
        <v>0.3</v>
      </c>
      <c r="N3453" s="2" t="s">
        <v>17</v>
      </c>
      <c r="O3453">
        <f t="shared" si="424"/>
        <v>2021</v>
      </c>
      <c r="P3453">
        <f t="shared" si="425"/>
        <v>1</v>
      </c>
      <c r="Q3453" t="str">
        <f t="shared" si="426"/>
        <v>janv</v>
      </c>
      <c r="R3453" t="str">
        <f t="shared" si="427"/>
        <v>Delaware</v>
      </c>
      <c r="S3453" t="str">
        <f t="shared" si="428"/>
        <v>2021-01</v>
      </c>
      <c r="T3453">
        <f>IF(AND(COUNTIF(Calculs!$Q$2:$Q$12,$O3453)&gt;0,COUNTIF(Calculs!$S$2:$S$12,$E3453)&gt;0,COUNTIF(Calculs!$U$2:$U$12,$H3453)&gt;0),1,0)</f>
        <v>1</v>
      </c>
      <c r="U3453">
        <f t="shared" si="429"/>
        <v>78750</v>
      </c>
      <c r="V3453">
        <f t="shared" si="430"/>
        <v>175</v>
      </c>
      <c r="W3453">
        <f t="shared" si="431"/>
        <v>23625</v>
      </c>
    </row>
    <row r="3454" spans="1:23" ht="15.75" customHeight="1" x14ac:dyDescent="0.3">
      <c r="A3454" s="2" t="s">
        <v>33</v>
      </c>
      <c r="B3454" s="2">
        <v>1185732</v>
      </c>
      <c r="C3454" s="3">
        <v>44206</v>
      </c>
      <c r="D3454" s="12" t="str" cm="1">
        <f t="array" ref="D3454">_xlfn.SWITCH(WEEKDAY(C3454,2), 1, "Lundi", 2, "Mardi", 3, "Mercredi", 4, "Jeudi", 5, "Vendredi", 6, "Samedi", 7, "Dimanche", "Erreur")</f>
        <v>Dimanche</v>
      </c>
      <c r="E3454" s="2" t="s">
        <v>14</v>
      </c>
      <c r="F3454" s="2" t="s">
        <v>120</v>
      </c>
      <c r="G3454" s="2" t="s">
        <v>121</v>
      </c>
      <c r="H3454" s="4" t="s">
        <v>22</v>
      </c>
      <c r="I3454" s="5">
        <v>35</v>
      </c>
      <c r="J3454" s="6">
        <v>275</v>
      </c>
      <c r="K3454" s="7">
        <v>96250</v>
      </c>
      <c r="L3454" s="7">
        <v>38500</v>
      </c>
      <c r="M3454" s="8">
        <v>0.4</v>
      </c>
      <c r="N3454" s="2" t="s">
        <v>17</v>
      </c>
      <c r="O3454">
        <f t="shared" si="424"/>
        <v>2021</v>
      </c>
      <c r="P3454">
        <f t="shared" si="425"/>
        <v>1</v>
      </c>
      <c r="Q3454" t="str">
        <f t="shared" si="426"/>
        <v>janv</v>
      </c>
      <c r="R3454" t="str">
        <f t="shared" si="427"/>
        <v>Delaware</v>
      </c>
      <c r="S3454" t="str">
        <f t="shared" si="428"/>
        <v>2021-01</v>
      </c>
      <c r="T3454">
        <f>IF(AND(COUNTIF(Calculs!$Q$2:$Q$12,$O3454)&gt;0,COUNTIF(Calculs!$S$2:$S$12,$E3454)&gt;0,COUNTIF(Calculs!$U$2:$U$12,$H3454)&gt;0),1,0)</f>
        <v>1</v>
      </c>
      <c r="U3454">
        <f t="shared" si="429"/>
        <v>96250</v>
      </c>
      <c r="V3454">
        <f t="shared" si="430"/>
        <v>275</v>
      </c>
      <c r="W3454">
        <f t="shared" si="431"/>
        <v>38500</v>
      </c>
    </row>
    <row r="3455" spans="1:23" ht="15.75" customHeight="1" x14ac:dyDescent="0.3">
      <c r="A3455" s="2" t="s">
        <v>33</v>
      </c>
      <c r="B3455" s="2">
        <v>1185732</v>
      </c>
      <c r="C3455" s="3">
        <v>44235</v>
      </c>
      <c r="D3455" s="12" t="str" cm="1">
        <f t="array" ref="D3455">_xlfn.SWITCH(WEEKDAY(C3455,2), 1, "Lundi", 2, "Mardi", 3, "Mercredi", 4, "Jeudi", 5, "Vendredi", 6, "Samedi", 7, "Dimanche", "Erreur")</f>
        <v>Lundi</v>
      </c>
      <c r="E3455" s="2" t="s">
        <v>14</v>
      </c>
      <c r="F3455" s="2" t="s">
        <v>120</v>
      </c>
      <c r="G3455" s="2" t="s">
        <v>121</v>
      </c>
      <c r="H3455" s="4" t="s">
        <v>16</v>
      </c>
      <c r="I3455" s="5">
        <v>35</v>
      </c>
      <c r="J3455" s="6">
        <v>525</v>
      </c>
      <c r="K3455" s="7">
        <v>183750</v>
      </c>
      <c r="L3455" s="7">
        <v>64312.499999999993</v>
      </c>
      <c r="M3455" s="8">
        <v>0.35</v>
      </c>
      <c r="N3455" s="2" t="s">
        <v>17</v>
      </c>
      <c r="O3455">
        <f t="shared" si="424"/>
        <v>2021</v>
      </c>
      <c r="P3455">
        <f t="shared" si="425"/>
        <v>2</v>
      </c>
      <c r="Q3455" t="str">
        <f t="shared" si="426"/>
        <v>févr</v>
      </c>
      <c r="R3455" t="str">
        <f t="shared" si="427"/>
        <v>Delaware</v>
      </c>
      <c r="S3455" t="str">
        <f t="shared" si="428"/>
        <v>2021-02</v>
      </c>
      <c r="T3455">
        <f>IF(AND(COUNTIF(Calculs!$Q$2:$Q$12,$O3455)&gt;0,COUNTIF(Calculs!$S$2:$S$12,$E3455)&gt;0,COUNTIF(Calculs!$U$2:$U$12,$H3455)&gt;0),1,0)</f>
        <v>1</v>
      </c>
      <c r="U3455">
        <f t="shared" si="429"/>
        <v>183750</v>
      </c>
      <c r="V3455">
        <f t="shared" si="430"/>
        <v>525</v>
      </c>
      <c r="W3455">
        <f t="shared" si="431"/>
        <v>64312.499999999993</v>
      </c>
    </row>
    <row r="3456" spans="1:23" ht="15.75" customHeight="1" x14ac:dyDescent="0.3">
      <c r="A3456" s="2" t="s">
        <v>33</v>
      </c>
      <c r="B3456" s="2">
        <v>1185732</v>
      </c>
      <c r="C3456" s="3">
        <v>44235</v>
      </c>
      <c r="D3456" s="12" t="str" cm="1">
        <f t="array" ref="D3456">_xlfn.SWITCH(WEEKDAY(C3456,2), 1, "Lundi", 2, "Mardi", 3, "Mercredi", 4, "Jeudi", 5, "Vendredi", 6, "Samedi", 7, "Dimanche", "Erreur")</f>
        <v>Lundi</v>
      </c>
      <c r="E3456" s="2" t="s">
        <v>14</v>
      </c>
      <c r="F3456" s="2" t="s">
        <v>120</v>
      </c>
      <c r="G3456" s="2" t="s">
        <v>121</v>
      </c>
      <c r="H3456" s="4" t="s">
        <v>18</v>
      </c>
      <c r="I3456" s="5">
        <v>35</v>
      </c>
      <c r="J3456" s="6">
        <v>175</v>
      </c>
      <c r="K3456" s="7">
        <v>61250</v>
      </c>
      <c r="L3456" s="7">
        <v>21437.5</v>
      </c>
      <c r="M3456" s="8">
        <v>0.35</v>
      </c>
      <c r="N3456" s="2" t="s">
        <v>17</v>
      </c>
      <c r="O3456">
        <f t="shared" si="424"/>
        <v>2021</v>
      </c>
      <c r="P3456">
        <f t="shared" si="425"/>
        <v>2</v>
      </c>
      <c r="Q3456" t="str">
        <f t="shared" si="426"/>
        <v>févr</v>
      </c>
      <c r="R3456" t="str">
        <f t="shared" si="427"/>
        <v>Delaware</v>
      </c>
      <c r="S3456" t="str">
        <f t="shared" si="428"/>
        <v>2021-02</v>
      </c>
      <c r="T3456">
        <f>IF(AND(COUNTIF(Calculs!$Q$2:$Q$12,$O3456)&gt;0,COUNTIF(Calculs!$S$2:$S$12,$E3456)&gt;0,COUNTIF(Calculs!$U$2:$U$12,$H3456)&gt;0),1,0)</f>
        <v>1</v>
      </c>
      <c r="U3456">
        <f t="shared" si="429"/>
        <v>61250</v>
      </c>
      <c r="V3456">
        <f t="shared" si="430"/>
        <v>175</v>
      </c>
      <c r="W3456">
        <f t="shared" si="431"/>
        <v>21437.5</v>
      </c>
    </row>
    <row r="3457" spans="1:23" ht="15.75" customHeight="1" x14ac:dyDescent="0.3">
      <c r="A3457" s="2" t="s">
        <v>33</v>
      </c>
      <c r="B3457" s="2">
        <v>1185732</v>
      </c>
      <c r="C3457" s="3">
        <v>44235</v>
      </c>
      <c r="D3457" s="12" t="str" cm="1">
        <f t="array" ref="D3457">_xlfn.SWITCH(WEEKDAY(C3457,2), 1, "Lundi", 2, "Mardi", 3, "Mercredi", 4, "Jeudi", 5, "Vendredi", 6, "Samedi", 7, "Dimanche", "Erreur")</f>
        <v>Lundi</v>
      </c>
      <c r="E3457" s="2" t="s">
        <v>14</v>
      </c>
      <c r="F3457" s="2" t="s">
        <v>120</v>
      </c>
      <c r="G3457" s="2" t="s">
        <v>121</v>
      </c>
      <c r="H3457" s="4" t="s">
        <v>19</v>
      </c>
      <c r="I3457" s="5">
        <v>25.000000000000007</v>
      </c>
      <c r="J3457" s="6">
        <v>225</v>
      </c>
      <c r="K3457" s="7">
        <v>56250.000000000015</v>
      </c>
      <c r="L3457" s="7">
        <v>22500.000000000007</v>
      </c>
      <c r="M3457" s="8">
        <v>0.4</v>
      </c>
      <c r="N3457" s="2" t="s">
        <v>17</v>
      </c>
      <c r="O3457">
        <f t="shared" si="424"/>
        <v>2021</v>
      </c>
      <c r="P3457">
        <f t="shared" si="425"/>
        <v>2</v>
      </c>
      <c r="Q3457" t="str">
        <f t="shared" si="426"/>
        <v>févr</v>
      </c>
      <c r="R3457" t="str">
        <f t="shared" si="427"/>
        <v>Delaware</v>
      </c>
      <c r="S3457" t="str">
        <f t="shared" si="428"/>
        <v>2021-02</v>
      </c>
      <c r="T3457">
        <f>IF(AND(COUNTIF(Calculs!$Q$2:$Q$12,$O3457)&gt;0,COUNTIF(Calculs!$S$2:$S$12,$E3457)&gt;0,COUNTIF(Calculs!$U$2:$U$12,$H3457)&gt;0),1,0)</f>
        <v>1</v>
      </c>
      <c r="U3457">
        <f t="shared" si="429"/>
        <v>56250.000000000015</v>
      </c>
      <c r="V3457">
        <f t="shared" si="430"/>
        <v>225</v>
      </c>
      <c r="W3457">
        <f t="shared" si="431"/>
        <v>22500.000000000007</v>
      </c>
    </row>
    <row r="3458" spans="1:23" ht="15.75" customHeight="1" x14ac:dyDescent="0.3">
      <c r="A3458" s="2" t="s">
        <v>33</v>
      </c>
      <c r="B3458" s="2">
        <v>1185732</v>
      </c>
      <c r="C3458" s="3">
        <v>44235</v>
      </c>
      <c r="D3458" s="12" t="str" cm="1">
        <f t="array" ref="D3458">_xlfn.SWITCH(WEEKDAY(C3458,2), 1, "Lundi", 2, "Mardi", 3, "Mercredi", 4, "Jeudi", 5, "Vendredi", 6, "Samedi", 7, "Dimanche", "Erreur")</f>
        <v>Lundi</v>
      </c>
      <c r="E3458" s="2" t="s">
        <v>14</v>
      </c>
      <c r="F3458" s="2" t="s">
        <v>122</v>
      </c>
      <c r="G3458" s="2" t="s">
        <v>123</v>
      </c>
      <c r="H3458" s="4" t="s">
        <v>20</v>
      </c>
      <c r="I3458" s="5">
        <v>30</v>
      </c>
      <c r="J3458" s="6">
        <v>100</v>
      </c>
      <c r="K3458" s="7">
        <v>30000</v>
      </c>
      <c r="L3458" s="7">
        <v>12000</v>
      </c>
      <c r="M3458" s="8">
        <v>0.4</v>
      </c>
      <c r="N3458" s="2" t="s">
        <v>17</v>
      </c>
      <c r="O3458">
        <f t="shared" si="424"/>
        <v>2021</v>
      </c>
      <c r="P3458">
        <f t="shared" si="425"/>
        <v>2</v>
      </c>
      <c r="Q3458" t="str">
        <f t="shared" si="426"/>
        <v>févr</v>
      </c>
      <c r="R3458" t="str">
        <f t="shared" si="427"/>
        <v>New Jersey</v>
      </c>
      <c r="S3458" t="str">
        <f t="shared" si="428"/>
        <v>2021-02</v>
      </c>
      <c r="T3458">
        <f>IF(AND(COUNTIF(Calculs!$Q$2:$Q$12,$O3458)&gt;0,COUNTIF(Calculs!$S$2:$S$12,$E3458)&gt;0,COUNTIF(Calculs!$U$2:$U$12,$H3458)&gt;0),1,0)</f>
        <v>1</v>
      </c>
      <c r="U3458">
        <f t="shared" si="429"/>
        <v>30000</v>
      </c>
      <c r="V3458">
        <f t="shared" si="430"/>
        <v>100</v>
      </c>
      <c r="W3458">
        <f t="shared" si="431"/>
        <v>12000</v>
      </c>
    </row>
    <row r="3459" spans="1:23" ht="15.75" customHeight="1" x14ac:dyDescent="0.3">
      <c r="A3459" s="2" t="s">
        <v>33</v>
      </c>
      <c r="B3459" s="2">
        <v>1185732</v>
      </c>
      <c r="C3459" s="3">
        <v>44235</v>
      </c>
      <c r="D3459" s="12" t="str" cm="1">
        <f t="array" ref="D3459">_xlfn.SWITCH(WEEKDAY(C3459,2), 1, "Lundi", 2, "Mardi", 3, "Mercredi", 4, "Jeudi", 5, "Vendredi", 6, "Samedi", 7, "Dimanche", "Erreur")</f>
        <v>Lundi</v>
      </c>
      <c r="E3459" s="2" t="s">
        <v>14</v>
      </c>
      <c r="F3459" s="2" t="s">
        <v>122</v>
      </c>
      <c r="G3459" s="2" t="s">
        <v>123</v>
      </c>
      <c r="H3459" s="4" t="s">
        <v>21</v>
      </c>
      <c r="I3459" s="5">
        <v>45</v>
      </c>
      <c r="J3459" s="6">
        <v>175</v>
      </c>
      <c r="K3459" s="7">
        <v>78750</v>
      </c>
      <c r="L3459" s="7">
        <v>23625</v>
      </c>
      <c r="M3459" s="8">
        <v>0.3</v>
      </c>
      <c r="N3459" s="2" t="s">
        <v>17</v>
      </c>
      <c r="O3459">
        <f t="shared" ref="O3459:O3522" si="432">YEAR($C3459)</f>
        <v>2021</v>
      </c>
      <c r="P3459">
        <f t="shared" ref="P3459:P3522" si="433">MONTH($C3459)</f>
        <v>2</v>
      </c>
      <c r="Q3459" t="str">
        <f t="shared" ref="Q3459:Q3522" si="434">TEXT($C3459,"mmm")</f>
        <v>févr</v>
      </c>
      <c r="R3459" t="str">
        <f t="shared" ref="R3459:R3522" si="435">SUBSTITUTE(SUBSTITUTE($F3459,"Sud ","South "),"Ouest ","West ")</f>
        <v>New Jersey</v>
      </c>
      <c r="S3459" t="str">
        <f t="shared" ref="S3459:S3522" si="436">TEXT($C3459,"aaaa-mm")</f>
        <v>2021-02</v>
      </c>
      <c r="T3459">
        <f>IF(AND(COUNTIF(Calculs!$Q$2:$Q$12,$O3459)&gt;0,COUNTIF(Calculs!$S$2:$S$12,$E3459)&gt;0,COUNTIF(Calculs!$U$2:$U$12,$H3459)&gt;0),1,0)</f>
        <v>1</v>
      </c>
      <c r="U3459">
        <f t="shared" ref="U3459:U3522" si="437">$K3459*$T3459</f>
        <v>78750</v>
      </c>
      <c r="V3459">
        <f t="shared" ref="V3459:V3522" si="438">$J3459*$T3459</f>
        <v>175</v>
      </c>
      <c r="W3459">
        <f t="shared" ref="W3459:W3522" si="439">$L3459*$T3459</f>
        <v>23625</v>
      </c>
    </row>
    <row r="3460" spans="1:23" ht="15.75" customHeight="1" x14ac:dyDescent="0.3">
      <c r="A3460" s="2" t="s">
        <v>33</v>
      </c>
      <c r="B3460" s="2">
        <v>1185732</v>
      </c>
      <c r="C3460" s="3">
        <v>44235</v>
      </c>
      <c r="D3460" s="12" t="str" cm="1">
        <f t="array" ref="D3460">_xlfn.SWITCH(WEEKDAY(C3460,2), 1, "Lundi", 2, "Mardi", 3, "Mercredi", 4, "Jeudi", 5, "Vendredi", 6, "Samedi", 7, "Dimanche", "Erreur")</f>
        <v>Lundi</v>
      </c>
      <c r="E3460" s="2" t="s">
        <v>14</v>
      </c>
      <c r="F3460" s="2" t="s">
        <v>122</v>
      </c>
      <c r="G3460" s="2" t="s">
        <v>123</v>
      </c>
      <c r="H3460" s="4" t="s">
        <v>22</v>
      </c>
      <c r="I3460" s="5">
        <v>35</v>
      </c>
      <c r="J3460" s="6">
        <v>275</v>
      </c>
      <c r="K3460" s="7">
        <v>96250</v>
      </c>
      <c r="L3460" s="7">
        <v>38500</v>
      </c>
      <c r="M3460" s="8">
        <v>0.4</v>
      </c>
      <c r="N3460" s="2" t="s">
        <v>17</v>
      </c>
      <c r="O3460">
        <f t="shared" si="432"/>
        <v>2021</v>
      </c>
      <c r="P3460">
        <f t="shared" si="433"/>
        <v>2</v>
      </c>
      <c r="Q3460" t="str">
        <f t="shared" si="434"/>
        <v>févr</v>
      </c>
      <c r="R3460" t="str">
        <f t="shared" si="435"/>
        <v>New Jersey</v>
      </c>
      <c r="S3460" t="str">
        <f t="shared" si="436"/>
        <v>2021-02</v>
      </c>
      <c r="T3460">
        <f>IF(AND(COUNTIF(Calculs!$Q$2:$Q$12,$O3460)&gt;0,COUNTIF(Calculs!$S$2:$S$12,$E3460)&gt;0,COUNTIF(Calculs!$U$2:$U$12,$H3460)&gt;0),1,0)</f>
        <v>1</v>
      </c>
      <c r="U3460">
        <f t="shared" si="437"/>
        <v>96250</v>
      </c>
      <c r="V3460">
        <f t="shared" si="438"/>
        <v>275</v>
      </c>
      <c r="W3460">
        <f t="shared" si="439"/>
        <v>38500</v>
      </c>
    </row>
    <row r="3461" spans="1:23" ht="15.75" customHeight="1" x14ac:dyDescent="0.3">
      <c r="A3461" s="2" t="s">
        <v>33</v>
      </c>
      <c r="B3461" s="2">
        <v>1185732</v>
      </c>
      <c r="C3461" s="3">
        <v>44261</v>
      </c>
      <c r="D3461" s="12" t="str" cm="1">
        <f t="array" ref="D3461">_xlfn.SWITCH(WEEKDAY(C3461,2), 1, "Lundi", 2, "Mardi", 3, "Mercredi", 4, "Jeudi", 5, "Vendredi", 6, "Samedi", 7, "Dimanche", "Erreur")</f>
        <v>Samedi</v>
      </c>
      <c r="E3461" s="2" t="s">
        <v>14</v>
      </c>
      <c r="F3461" s="2" t="s">
        <v>122</v>
      </c>
      <c r="G3461" s="2" t="s">
        <v>123</v>
      </c>
      <c r="H3461" s="4" t="s">
        <v>16</v>
      </c>
      <c r="I3461" s="5">
        <v>35</v>
      </c>
      <c r="J3461" s="6">
        <v>495</v>
      </c>
      <c r="K3461" s="7">
        <v>173250</v>
      </c>
      <c r="L3461" s="7">
        <v>60637.499999999993</v>
      </c>
      <c r="M3461" s="8">
        <v>0.35</v>
      </c>
      <c r="N3461" s="2" t="s">
        <v>17</v>
      </c>
      <c r="O3461">
        <f t="shared" si="432"/>
        <v>2021</v>
      </c>
      <c r="P3461">
        <f t="shared" si="433"/>
        <v>3</v>
      </c>
      <c r="Q3461" t="str">
        <f t="shared" si="434"/>
        <v>mars</v>
      </c>
      <c r="R3461" t="str">
        <f t="shared" si="435"/>
        <v>New Jersey</v>
      </c>
      <c r="S3461" t="str">
        <f t="shared" si="436"/>
        <v>2021-03</v>
      </c>
      <c r="T3461">
        <f>IF(AND(COUNTIF(Calculs!$Q$2:$Q$12,$O3461)&gt;0,COUNTIF(Calculs!$S$2:$S$12,$E3461)&gt;0,COUNTIF(Calculs!$U$2:$U$12,$H3461)&gt;0),1,0)</f>
        <v>1</v>
      </c>
      <c r="U3461">
        <f t="shared" si="437"/>
        <v>173250</v>
      </c>
      <c r="V3461">
        <f t="shared" si="438"/>
        <v>495</v>
      </c>
      <c r="W3461">
        <f t="shared" si="439"/>
        <v>60637.499999999993</v>
      </c>
    </row>
    <row r="3462" spans="1:23" ht="15.75" customHeight="1" x14ac:dyDescent="0.3">
      <c r="A3462" s="2" t="s">
        <v>33</v>
      </c>
      <c r="B3462" s="2">
        <v>1185732</v>
      </c>
      <c r="C3462" s="3">
        <v>44261</v>
      </c>
      <c r="D3462" s="12" t="str" cm="1">
        <f t="array" ref="D3462">_xlfn.SWITCH(WEEKDAY(C3462,2), 1, "Lundi", 2, "Mardi", 3, "Mercredi", 4, "Jeudi", 5, "Vendredi", 6, "Samedi", 7, "Dimanche", "Erreur")</f>
        <v>Samedi</v>
      </c>
      <c r="E3462" s="2" t="s">
        <v>14</v>
      </c>
      <c r="F3462" s="2" t="s">
        <v>122</v>
      </c>
      <c r="G3462" s="2" t="s">
        <v>123</v>
      </c>
      <c r="H3462" s="4" t="s">
        <v>18</v>
      </c>
      <c r="I3462" s="5">
        <v>35</v>
      </c>
      <c r="J3462" s="6">
        <v>200</v>
      </c>
      <c r="K3462" s="7">
        <v>70000</v>
      </c>
      <c r="L3462" s="7">
        <v>24500</v>
      </c>
      <c r="M3462" s="8">
        <v>0.35</v>
      </c>
      <c r="N3462" s="2" t="s">
        <v>17</v>
      </c>
      <c r="O3462">
        <f t="shared" si="432"/>
        <v>2021</v>
      </c>
      <c r="P3462">
        <f t="shared" si="433"/>
        <v>3</v>
      </c>
      <c r="Q3462" t="str">
        <f t="shared" si="434"/>
        <v>mars</v>
      </c>
      <c r="R3462" t="str">
        <f t="shared" si="435"/>
        <v>New Jersey</v>
      </c>
      <c r="S3462" t="str">
        <f t="shared" si="436"/>
        <v>2021-03</v>
      </c>
      <c r="T3462">
        <f>IF(AND(COUNTIF(Calculs!$Q$2:$Q$12,$O3462)&gt;0,COUNTIF(Calculs!$S$2:$S$12,$E3462)&gt;0,COUNTIF(Calculs!$U$2:$U$12,$H3462)&gt;0),1,0)</f>
        <v>1</v>
      </c>
      <c r="U3462">
        <f t="shared" si="437"/>
        <v>70000</v>
      </c>
      <c r="V3462">
        <f t="shared" si="438"/>
        <v>200</v>
      </c>
      <c r="W3462">
        <f t="shared" si="439"/>
        <v>24500</v>
      </c>
    </row>
    <row r="3463" spans="1:23" ht="15.75" customHeight="1" x14ac:dyDescent="0.3">
      <c r="A3463" s="2" t="s">
        <v>33</v>
      </c>
      <c r="B3463" s="2">
        <v>1185732</v>
      </c>
      <c r="C3463" s="3">
        <v>44261</v>
      </c>
      <c r="D3463" s="12" t="str" cm="1">
        <f t="array" ref="D3463">_xlfn.SWITCH(WEEKDAY(C3463,2), 1, "Lundi", 2, "Mardi", 3, "Mercredi", 4, "Jeudi", 5, "Vendredi", 6, "Samedi", 7, "Dimanche", "Erreur")</f>
        <v>Samedi</v>
      </c>
      <c r="E3463" s="2" t="s">
        <v>14</v>
      </c>
      <c r="F3463" s="2" t="s">
        <v>122</v>
      </c>
      <c r="G3463" s="2" t="s">
        <v>123</v>
      </c>
      <c r="H3463" s="4" t="s">
        <v>19</v>
      </c>
      <c r="I3463" s="5">
        <v>25.000000000000007</v>
      </c>
      <c r="J3463" s="6">
        <v>225</v>
      </c>
      <c r="K3463" s="7">
        <v>56250.000000000015</v>
      </c>
      <c r="L3463" s="7">
        <v>22500.000000000007</v>
      </c>
      <c r="M3463" s="8">
        <v>0.4</v>
      </c>
      <c r="N3463" s="2" t="s">
        <v>17</v>
      </c>
      <c r="O3463">
        <f t="shared" si="432"/>
        <v>2021</v>
      </c>
      <c r="P3463">
        <f t="shared" si="433"/>
        <v>3</v>
      </c>
      <c r="Q3463" t="str">
        <f t="shared" si="434"/>
        <v>mars</v>
      </c>
      <c r="R3463" t="str">
        <f t="shared" si="435"/>
        <v>New Jersey</v>
      </c>
      <c r="S3463" t="str">
        <f t="shared" si="436"/>
        <v>2021-03</v>
      </c>
      <c r="T3463">
        <f>IF(AND(COUNTIF(Calculs!$Q$2:$Q$12,$O3463)&gt;0,COUNTIF(Calculs!$S$2:$S$12,$E3463)&gt;0,COUNTIF(Calculs!$U$2:$U$12,$H3463)&gt;0),1,0)</f>
        <v>1</v>
      </c>
      <c r="U3463">
        <f t="shared" si="437"/>
        <v>56250.000000000015</v>
      </c>
      <c r="V3463">
        <f t="shared" si="438"/>
        <v>225</v>
      </c>
      <c r="W3463">
        <f t="shared" si="439"/>
        <v>22500.000000000007</v>
      </c>
    </row>
    <row r="3464" spans="1:23" ht="15.75" customHeight="1" x14ac:dyDescent="0.3">
      <c r="A3464" s="2" t="s">
        <v>33</v>
      </c>
      <c r="B3464" s="2">
        <v>1185732</v>
      </c>
      <c r="C3464" s="3">
        <v>44261</v>
      </c>
      <c r="D3464" s="12" t="str" cm="1">
        <f t="array" ref="D3464">_xlfn.SWITCH(WEEKDAY(C3464,2), 1, "Lundi", 2, "Mardi", 3, "Mercredi", 4, "Jeudi", 5, "Vendredi", 6, "Samedi", 7, "Dimanche", "Erreur")</f>
        <v>Samedi</v>
      </c>
      <c r="E3464" s="2" t="s">
        <v>14</v>
      </c>
      <c r="F3464" s="2" t="s">
        <v>122</v>
      </c>
      <c r="G3464" s="2" t="s">
        <v>123</v>
      </c>
      <c r="H3464" s="4" t="s">
        <v>20</v>
      </c>
      <c r="I3464" s="5">
        <v>30</v>
      </c>
      <c r="J3464" s="6">
        <v>75</v>
      </c>
      <c r="K3464" s="7">
        <v>22500</v>
      </c>
      <c r="L3464" s="7">
        <v>9000</v>
      </c>
      <c r="M3464" s="8">
        <v>0.4</v>
      </c>
      <c r="N3464" s="2" t="s">
        <v>17</v>
      </c>
      <c r="O3464">
        <f t="shared" si="432"/>
        <v>2021</v>
      </c>
      <c r="P3464">
        <f t="shared" si="433"/>
        <v>3</v>
      </c>
      <c r="Q3464" t="str">
        <f t="shared" si="434"/>
        <v>mars</v>
      </c>
      <c r="R3464" t="str">
        <f t="shared" si="435"/>
        <v>New Jersey</v>
      </c>
      <c r="S3464" t="str">
        <f t="shared" si="436"/>
        <v>2021-03</v>
      </c>
      <c r="T3464">
        <f>IF(AND(COUNTIF(Calculs!$Q$2:$Q$12,$O3464)&gt;0,COUNTIF(Calculs!$S$2:$S$12,$E3464)&gt;0,COUNTIF(Calculs!$U$2:$U$12,$H3464)&gt;0),1,0)</f>
        <v>1</v>
      </c>
      <c r="U3464">
        <f t="shared" si="437"/>
        <v>22500</v>
      </c>
      <c r="V3464">
        <f t="shared" si="438"/>
        <v>75</v>
      </c>
      <c r="W3464">
        <f t="shared" si="439"/>
        <v>9000</v>
      </c>
    </row>
    <row r="3465" spans="1:23" ht="15.75" customHeight="1" x14ac:dyDescent="0.3">
      <c r="A3465" s="2" t="s">
        <v>33</v>
      </c>
      <c r="B3465" s="2">
        <v>1185732</v>
      </c>
      <c r="C3465" s="3">
        <v>44261</v>
      </c>
      <c r="D3465" s="12" t="str" cm="1">
        <f t="array" ref="D3465">_xlfn.SWITCH(WEEKDAY(C3465,2), 1, "Lundi", 2, "Mardi", 3, "Mercredi", 4, "Jeudi", 5, "Vendredi", 6, "Samedi", 7, "Dimanche", "Erreur")</f>
        <v>Samedi</v>
      </c>
      <c r="E3465" s="2" t="s">
        <v>14</v>
      </c>
      <c r="F3465" s="2" t="s">
        <v>122</v>
      </c>
      <c r="G3465" s="2" t="s">
        <v>123</v>
      </c>
      <c r="H3465" s="4" t="s">
        <v>21</v>
      </c>
      <c r="I3465" s="5">
        <v>45</v>
      </c>
      <c r="J3465" s="6">
        <v>125</v>
      </c>
      <c r="K3465" s="7">
        <v>56250</v>
      </c>
      <c r="L3465" s="7">
        <v>16875</v>
      </c>
      <c r="M3465" s="8">
        <v>0.3</v>
      </c>
      <c r="N3465" s="2" t="s">
        <v>17</v>
      </c>
      <c r="O3465">
        <f t="shared" si="432"/>
        <v>2021</v>
      </c>
      <c r="P3465">
        <f t="shared" si="433"/>
        <v>3</v>
      </c>
      <c r="Q3465" t="str">
        <f t="shared" si="434"/>
        <v>mars</v>
      </c>
      <c r="R3465" t="str">
        <f t="shared" si="435"/>
        <v>New Jersey</v>
      </c>
      <c r="S3465" t="str">
        <f t="shared" si="436"/>
        <v>2021-03</v>
      </c>
      <c r="T3465">
        <f>IF(AND(COUNTIF(Calculs!$Q$2:$Q$12,$O3465)&gt;0,COUNTIF(Calculs!$S$2:$S$12,$E3465)&gt;0,COUNTIF(Calculs!$U$2:$U$12,$H3465)&gt;0),1,0)</f>
        <v>1</v>
      </c>
      <c r="U3465">
        <f t="shared" si="437"/>
        <v>56250</v>
      </c>
      <c r="V3465">
        <f t="shared" si="438"/>
        <v>125</v>
      </c>
      <c r="W3465">
        <f t="shared" si="439"/>
        <v>16875</v>
      </c>
    </row>
    <row r="3466" spans="1:23" ht="15.75" customHeight="1" x14ac:dyDescent="0.3">
      <c r="A3466" s="2" t="s">
        <v>33</v>
      </c>
      <c r="B3466" s="2">
        <v>1185732</v>
      </c>
      <c r="C3466" s="3">
        <v>44261</v>
      </c>
      <c r="D3466" s="12" t="str" cm="1">
        <f t="array" ref="D3466">_xlfn.SWITCH(WEEKDAY(C3466,2), 1, "Lundi", 2, "Mardi", 3, "Mercredi", 4, "Jeudi", 5, "Vendredi", 6, "Samedi", 7, "Dimanche", "Erreur")</f>
        <v>Samedi</v>
      </c>
      <c r="E3466" s="2" t="s">
        <v>14</v>
      </c>
      <c r="F3466" s="2" t="s">
        <v>122</v>
      </c>
      <c r="G3466" s="2" t="s">
        <v>123</v>
      </c>
      <c r="H3466" s="4" t="s">
        <v>22</v>
      </c>
      <c r="I3466" s="5">
        <v>35</v>
      </c>
      <c r="J3466" s="6">
        <v>225</v>
      </c>
      <c r="K3466" s="7">
        <v>78750</v>
      </c>
      <c r="L3466" s="7">
        <v>31500</v>
      </c>
      <c r="M3466" s="8">
        <v>0.4</v>
      </c>
      <c r="N3466" s="2" t="s">
        <v>17</v>
      </c>
      <c r="O3466">
        <f t="shared" si="432"/>
        <v>2021</v>
      </c>
      <c r="P3466">
        <f t="shared" si="433"/>
        <v>3</v>
      </c>
      <c r="Q3466" t="str">
        <f t="shared" si="434"/>
        <v>mars</v>
      </c>
      <c r="R3466" t="str">
        <f t="shared" si="435"/>
        <v>New Jersey</v>
      </c>
      <c r="S3466" t="str">
        <f t="shared" si="436"/>
        <v>2021-03</v>
      </c>
      <c r="T3466">
        <f>IF(AND(COUNTIF(Calculs!$Q$2:$Q$12,$O3466)&gt;0,COUNTIF(Calculs!$S$2:$S$12,$E3466)&gt;0,COUNTIF(Calculs!$U$2:$U$12,$H3466)&gt;0),1,0)</f>
        <v>1</v>
      </c>
      <c r="U3466">
        <f t="shared" si="437"/>
        <v>78750</v>
      </c>
      <c r="V3466">
        <f t="shared" si="438"/>
        <v>225</v>
      </c>
      <c r="W3466">
        <f t="shared" si="439"/>
        <v>31500</v>
      </c>
    </row>
    <row r="3467" spans="1:23" ht="15.75" customHeight="1" x14ac:dyDescent="0.3">
      <c r="A3467" s="2" t="s">
        <v>33</v>
      </c>
      <c r="B3467" s="2">
        <v>1185732</v>
      </c>
      <c r="C3467" s="3">
        <v>44293</v>
      </c>
      <c r="D3467" s="12" t="str" cm="1">
        <f t="array" ref="D3467">_xlfn.SWITCH(WEEKDAY(C3467,2), 1, "Lundi", 2, "Mardi", 3, "Mercredi", 4, "Jeudi", 5, "Vendredi", 6, "Samedi", 7, "Dimanche", "Erreur")</f>
        <v>Mercredi</v>
      </c>
      <c r="E3467" s="2" t="s">
        <v>14</v>
      </c>
      <c r="F3467" s="2" t="s">
        <v>122</v>
      </c>
      <c r="G3467" s="2" t="s">
        <v>123</v>
      </c>
      <c r="H3467" s="4" t="s">
        <v>16</v>
      </c>
      <c r="I3467" s="5">
        <v>35</v>
      </c>
      <c r="J3467" s="6">
        <v>475</v>
      </c>
      <c r="K3467" s="7">
        <v>166250</v>
      </c>
      <c r="L3467" s="7">
        <v>58187.499999999993</v>
      </c>
      <c r="M3467" s="8">
        <v>0.35</v>
      </c>
      <c r="N3467" s="2" t="s">
        <v>17</v>
      </c>
      <c r="O3467">
        <f t="shared" si="432"/>
        <v>2021</v>
      </c>
      <c r="P3467">
        <f t="shared" si="433"/>
        <v>4</v>
      </c>
      <c r="Q3467" t="str">
        <f t="shared" si="434"/>
        <v>avr</v>
      </c>
      <c r="R3467" t="str">
        <f t="shared" si="435"/>
        <v>New Jersey</v>
      </c>
      <c r="S3467" t="str">
        <f t="shared" si="436"/>
        <v>2021-04</v>
      </c>
      <c r="T3467">
        <f>IF(AND(COUNTIF(Calculs!$Q$2:$Q$12,$O3467)&gt;0,COUNTIF(Calculs!$S$2:$S$12,$E3467)&gt;0,COUNTIF(Calculs!$U$2:$U$12,$H3467)&gt;0),1,0)</f>
        <v>1</v>
      </c>
      <c r="U3467">
        <f t="shared" si="437"/>
        <v>166250</v>
      </c>
      <c r="V3467">
        <f t="shared" si="438"/>
        <v>475</v>
      </c>
      <c r="W3467">
        <f t="shared" si="439"/>
        <v>58187.499999999993</v>
      </c>
    </row>
    <row r="3468" spans="1:23" ht="15.75" customHeight="1" x14ac:dyDescent="0.3">
      <c r="A3468" s="2" t="s">
        <v>33</v>
      </c>
      <c r="B3468" s="2">
        <v>1185732</v>
      </c>
      <c r="C3468" s="3">
        <v>44293</v>
      </c>
      <c r="D3468" s="12" t="str" cm="1">
        <f t="array" ref="D3468">_xlfn.SWITCH(WEEKDAY(C3468,2), 1, "Lundi", 2, "Mardi", 3, "Mercredi", 4, "Jeudi", 5, "Vendredi", 6, "Samedi", 7, "Dimanche", "Erreur")</f>
        <v>Mercredi</v>
      </c>
      <c r="E3468" s="2" t="s">
        <v>14</v>
      </c>
      <c r="F3468" s="2" t="s">
        <v>122</v>
      </c>
      <c r="G3468" s="2" t="s">
        <v>123</v>
      </c>
      <c r="H3468" s="4" t="s">
        <v>18</v>
      </c>
      <c r="I3468" s="5">
        <v>35</v>
      </c>
      <c r="J3468" s="6">
        <v>175</v>
      </c>
      <c r="K3468" s="7">
        <v>61250</v>
      </c>
      <c r="L3468" s="7">
        <v>21437.5</v>
      </c>
      <c r="M3468" s="8">
        <v>0.35</v>
      </c>
      <c r="N3468" s="2" t="s">
        <v>17</v>
      </c>
      <c r="O3468">
        <f t="shared" si="432"/>
        <v>2021</v>
      </c>
      <c r="P3468">
        <f t="shared" si="433"/>
        <v>4</v>
      </c>
      <c r="Q3468" t="str">
        <f t="shared" si="434"/>
        <v>avr</v>
      </c>
      <c r="R3468" t="str">
        <f t="shared" si="435"/>
        <v>New Jersey</v>
      </c>
      <c r="S3468" t="str">
        <f t="shared" si="436"/>
        <v>2021-04</v>
      </c>
      <c r="T3468">
        <f>IF(AND(COUNTIF(Calculs!$Q$2:$Q$12,$O3468)&gt;0,COUNTIF(Calculs!$S$2:$S$12,$E3468)&gt;0,COUNTIF(Calculs!$U$2:$U$12,$H3468)&gt;0),1,0)</f>
        <v>1</v>
      </c>
      <c r="U3468">
        <f t="shared" si="437"/>
        <v>61250</v>
      </c>
      <c r="V3468">
        <f t="shared" si="438"/>
        <v>175</v>
      </c>
      <c r="W3468">
        <f t="shared" si="439"/>
        <v>21437.5</v>
      </c>
    </row>
    <row r="3469" spans="1:23" ht="15.75" customHeight="1" x14ac:dyDescent="0.3">
      <c r="A3469" s="2" t="s">
        <v>33</v>
      </c>
      <c r="B3469" s="2">
        <v>1185732</v>
      </c>
      <c r="C3469" s="3">
        <v>44293</v>
      </c>
      <c r="D3469" s="12" t="str" cm="1">
        <f t="array" ref="D3469">_xlfn.SWITCH(WEEKDAY(C3469,2), 1, "Lundi", 2, "Mardi", 3, "Mercredi", 4, "Jeudi", 5, "Vendredi", 6, "Samedi", 7, "Dimanche", "Erreur")</f>
        <v>Mercredi</v>
      </c>
      <c r="E3469" s="2" t="s">
        <v>14</v>
      </c>
      <c r="F3469" s="2" t="s">
        <v>122</v>
      </c>
      <c r="G3469" s="2" t="s">
        <v>123</v>
      </c>
      <c r="H3469" s="4" t="s">
        <v>19</v>
      </c>
      <c r="I3469" s="5">
        <v>25.000000000000007</v>
      </c>
      <c r="J3469" s="6">
        <v>175</v>
      </c>
      <c r="K3469" s="7">
        <v>43750.000000000015</v>
      </c>
      <c r="L3469" s="7">
        <v>17500.000000000007</v>
      </c>
      <c r="M3469" s="8">
        <v>0.4</v>
      </c>
      <c r="N3469" s="2" t="s">
        <v>17</v>
      </c>
      <c r="O3469">
        <f t="shared" si="432"/>
        <v>2021</v>
      </c>
      <c r="P3469">
        <f t="shared" si="433"/>
        <v>4</v>
      </c>
      <c r="Q3469" t="str">
        <f t="shared" si="434"/>
        <v>avr</v>
      </c>
      <c r="R3469" t="str">
        <f t="shared" si="435"/>
        <v>New Jersey</v>
      </c>
      <c r="S3469" t="str">
        <f t="shared" si="436"/>
        <v>2021-04</v>
      </c>
      <c r="T3469">
        <f>IF(AND(COUNTIF(Calculs!$Q$2:$Q$12,$O3469)&gt;0,COUNTIF(Calculs!$S$2:$S$12,$E3469)&gt;0,COUNTIF(Calculs!$U$2:$U$12,$H3469)&gt;0),1,0)</f>
        <v>1</v>
      </c>
      <c r="U3469">
        <f t="shared" si="437"/>
        <v>43750.000000000015</v>
      </c>
      <c r="V3469">
        <f t="shared" si="438"/>
        <v>175</v>
      </c>
      <c r="W3469">
        <f t="shared" si="439"/>
        <v>17500.000000000007</v>
      </c>
    </row>
    <row r="3470" spans="1:23" ht="15.75" customHeight="1" x14ac:dyDescent="0.3">
      <c r="A3470" s="2" t="s">
        <v>33</v>
      </c>
      <c r="B3470" s="2">
        <v>1185732</v>
      </c>
      <c r="C3470" s="3">
        <v>44293</v>
      </c>
      <c r="D3470" s="12" t="str" cm="1">
        <f t="array" ref="D3470">_xlfn.SWITCH(WEEKDAY(C3470,2), 1, "Lundi", 2, "Mardi", 3, "Mercredi", 4, "Jeudi", 5, "Vendredi", 6, "Samedi", 7, "Dimanche", "Erreur")</f>
        <v>Mercredi</v>
      </c>
      <c r="E3470" s="2" t="s">
        <v>14</v>
      </c>
      <c r="F3470" s="2" t="s">
        <v>122</v>
      </c>
      <c r="G3470" s="2" t="s">
        <v>123</v>
      </c>
      <c r="H3470" s="4" t="s">
        <v>20</v>
      </c>
      <c r="I3470" s="5">
        <v>30</v>
      </c>
      <c r="J3470" s="6">
        <v>100</v>
      </c>
      <c r="K3470" s="7">
        <v>30000</v>
      </c>
      <c r="L3470" s="7">
        <v>12000</v>
      </c>
      <c r="M3470" s="8">
        <v>0.4</v>
      </c>
      <c r="N3470" s="2" t="s">
        <v>17</v>
      </c>
      <c r="O3470">
        <f t="shared" si="432"/>
        <v>2021</v>
      </c>
      <c r="P3470">
        <f t="shared" si="433"/>
        <v>4</v>
      </c>
      <c r="Q3470" t="str">
        <f t="shared" si="434"/>
        <v>avr</v>
      </c>
      <c r="R3470" t="str">
        <f t="shared" si="435"/>
        <v>New Jersey</v>
      </c>
      <c r="S3470" t="str">
        <f t="shared" si="436"/>
        <v>2021-04</v>
      </c>
      <c r="T3470">
        <f>IF(AND(COUNTIF(Calculs!$Q$2:$Q$12,$O3470)&gt;0,COUNTIF(Calculs!$S$2:$S$12,$E3470)&gt;0,COUNTIF(Calculs!$U$2:$U$12,$H3470)&gt;0),1,0)</f>
        <v>1</v>
      </c>
      <c r="U3470">
        <f t="shared" si="437"/>
        <v>30000</v>
      </c>
      <c r="V3470">
        <f t="shared" si="438"/>
        <v>100</v>
      </c>
      <c r="W3470">
        <f t="shared" si="439"/>
        <v>12000</v>
      </c>
    </row>
    <row r="3471" spans="1:23" ht="15.75" customHeight="1" x14ac:dyDescent="0.3">
      <c r="A3471" s="2" t="s">
        <v>33</v>
      </c>
      <c r="B3471" s="2">
        <v>1185732</v>
      </c>
      <c r="C3471" s="3">
        <v>44293</v>
      </c>
      <c r="D3471" s="12" t="str" cm="1">
        <f t="array" ref="D3471">_xlfn.SWITCH(WEEKDAY(C3471,2), 1, "Lundi", 2, "Mardi", 3, "Mercredi", 4, "Jeudi", 5, "Vendredi", 6, "Samedi", 7, "Dimanche", "Erreur")</f>
        <v>Mercredi</v>
      </c>
      <c r="E3471" s="2" t="s">
        <v>14</v>
      </c>
      <c r="F3471" s="2" t="s">
        <v>122</v>
      </c>
      <c r="G3471" s="2" t="s">
        <v>123</v>
      </c>
      <c r="H3471" s="4" t="s">
        <v>21</v>
      </c>
      <c r="I3471" s="5">
        <v>45</v>
      </c>
      <c r="J3471" s="6">
        <v>100</v>
      </c>
      <c r="K3471" s="7">
        <v>45000</v>
      </c>
      <c r="L3471" s="7">
        <v>13500</v>
      </c>
      <c r="M3471" s="8">
        <v>0.3</v>
      </c>
      <c r="N3471" s="2" t="s">
        <v>17</v>
      </c>
      <c r="O3471">
        <f t="shared" si="432"/>
        <v>2021</v>
      </c>
      <c r="P3471">
        <f t="shared" si="433"/>
        <v>4</v>
      </c>
      <c r="Q3471" t="str">
        <f t="shared" si="434"/>
        <v>avr</v>
      </c>
      <c r="R3471" t="str">
        <f t="shared" si="435"/>
        <v>New Jersey</v>
      </c>
      <c r="S3471" t="str">
        <f t="shared" si="436"/>
        <v>2021-04</v>
      </c>
      <c r="T3471">
        <f>IF(AND(COUNTIF(Calculs!$Q$2:$Q$12,$O3471)&gt;0,COUNTIF(Calculs!$S$2:$S$12,$E3471)&gt;0,COUNTIF(Calculs!$U$2:$U$12,$H3471)&gt;0),1,0)</f>
        <v>1</v>
      </c>
      <c r="U3471">
        <f t="shared" si="437"/>
        <v>45000</v>
      </c>
      <c r="V3471">
        <f t="shared" si="438"/>
        <v>100</v>
      </c>
      <c r="W3471">
        <f t="shared" si="439"/>
        <v>13500</v>
      </c>
    </row>
    <row r="3472" spans="1:23" ht="15.75" customHeight="1" x14ac:dyDescent="0.3">
      <c r="A3472" s="2" t="s">
        <v>33</v>
      </c>
      <c r="B3472" s="2">
        <v>1185732</v>
      </c>
      <c r="C3472" s="3">
        <v>44293</v>
      </c>
      <c r="D3472" s="12" t="str" cm="1">
        <f t="array" ref="D3472">_xlfn.SWITCH(WEEKDAY(C3472,2), 1, "Lundi", 2, "Mardi", 3, "Mercredi", 4, "Jeudi", 5, "Vendredi", 6, "Samedi", 7, "Dimanche", "Erreur")</f>
        <v>Mercredi</v>
      </c>
      <c r="E3472" s="2" t="s">
        <v>14</v>
      </c>
      <c r="F3472" s="2" t="s">
        <v>122</v>
      </c>
      <c r="G3472" s="2" t="s">
        <v>123</v>
      </c>
      <c r="H3472" s="4" t="s">
        <v>22</v>
      </c>
      <c r="I3472" s="5">
        <v>35</v>
      </c>
      <c r="J3472" s="6">
        <v>250</v>
      </c>
      <c r="K3472" s="7">
        <v>87500</v>
      </c>
      <c r="L3472" s="7">
        <v>35000</v>
      </c>
      <c r="M3472" s="8">
        <v>0.4</v>
      </c>
      <c r="N3472" s="2" t="s">
        <v>17</v>
      </c>
      <c r="O3472">
        <f t="shared" si="432"/>
        <v>2021</v>
      </c>
      <c r="P3472">
        <f t="shared" si="433"/>
        <v>4</v>
      </c>
      <c r="Q3472" t="str">
        <f t="shared" si="434"/>
        <v>avr</v>
      </c>
      <c r="R3472" t="str">
        <f t="shared" si="435"/>
        <v>New Jersey</v>
      </c>
      <c r="S3472" t="str">
        <f t="shared" si="436"/>
        <v>2021-04</v>
      </c>
      <c r="T3472">
        <f>IF(AND(COUNTIF(Calculs!$Q$2:$Q$12,$O3472)&gt;0,COUNTIF(Calculs!$S$2:$S$12,$E3472)&gt;0,COUNTIF(Calculs!$U$2:$U$12,$H3472)&gt;0),1,0)</f>
        <v>1</v>
      </c>
      <c r="U3472">
        <f t="shared" si="437"/>
        <v>87500</v>
      </c>
      <c r="V3472">
        <f t="shared" si="438"/>
        <v>250</v>
      </c>
      <c r="W3472">
        <f t="shared" si="439"/>
        <v>35000</v>
      </c>
    </row>
    <row r="3473" spans="1:23" ht="15.75" customHeight="1" x14ac:dyDescent="0.3">
      <c r="A3473" s="2" t="s">
        <v>33</v>
      </c>
      <c r="B3473" s="2">
        <v>1185732</v>
      </c>
      <c r="C3473" s="3">
        <v>44322</v>
      </c>
      <c r="D3473" s="12" t="str" cm="1">
        <f t="array" ref="D3473">_xlfn.SWITCH(WEEKDAY(C3473,2), 1, "Lundi", 2, "Mardi", 3, "Mercredi", 4, "Jeudi", 5, "Vendredi", 6, "Samedi", 7, "Dimanche", "Erreur")</f>
        <v>Jeudi</v>
      </c>
      <c r="E3473" s="2" t="s">
        <v>14</v>
      </c>
      <c r="F3473" s="2" t="s">
        <v>122</v>
      </c>
      <c r="G3473" s="2" t="s">
        <v>123</v>
      </c>
      <c r="H3473" s="4" t="s">
        <v>16</v>
      </c>
      <c r="I3473" s="5">
        <v>49.999999999999993</v>
      </c>
      <c r="J3473" s="6">
        <v>520</v>
      </c>
      <c r="K3473" s="7">
        <v>259999.99999999997</v>
      </c>
      <c r="L3473" s="7">
        <v>90999.999999999985</v>
      </c>
      <c r="M3473" s="8">
        <v>0.35</v>
      </c>
      <c r="N3473" s="2" t="s">
        <v>17</v>
      </c>
      <c r="O3473">
        <f t="shared" si="432"/>
        <v>2021</v>
      </c>
      <c r="P3473">
        <f t="shared" si="433"/>
        <v>5</v>
      </c>
      <c r="Q3473" t="str">
        <f t="shared" si="434"/>
        <v>mai</v>
      </c>
      <c r="R3473" t="str">
        <f t="shared" si="435"/>
        <v>New Jersey</v>
      </c>
      <c r="S3473" t="str">
        <f t="shared" si="436"/>
        <v>2021-05</v>
      </c>
      <c r="T3473">
        <f>IF(AND(COUNTIF(Calculs!$Q$2:$Q$12,$O3473)&gt;0,COUNTIF(Calculs!$S$2:$S$12,$E3473)&gt;0,COUNTIF(Calculs!$U$2:$U$12,$H3473)&gt;0),1,0)</f>
        <v>1</v>
      </c>
      <c r="U3473">
        <f t="shared" si="437"/>
        <v>259999.99999999997</v>
      </c>
      <c r="V3473">
        <f t="shared" si="438"/>
        <v>520</v>
      </c>
      <c r="W3473">
        <f t="shared" si="439"/>
        <v>90999.999999999985</v>
      </c>
    </row>
    <row r="3474" spans="1:23" ht="15.75" customHeight="1" x14ac:dyDescent="0.3">
      <c r="A3474" s="2" t="s">
        <v>33</v>
      </c>
      <c r="B3474" s="2">
        <v>1185732</v>
      </c>
      <c r="C3474" s="3">
        <v>44322</v>
      </c>
      <c r="D3474" s="12" t="str" cm="1">
        <f t="array" ref="D3474">_xlfn.SWITCH(WEEKDAY(C3474,2), 1, "Lundi", 2, "Mardi", 3, "Mercredi", 4, "Jeudi", 5, "Vendredi", 6, "Samedi", 7, "Dimanche", "Erreur")</f>
        <v>Jeudi</v>
      </c>
      <c r="E3474" s="2" t="s">
        <v>14</v>
      </c>
      <c r="F3474" s="2" t="s">
        <v>122</v>
      </c>
      <c r="G3474" s="2" t="s">
        <v>123</v>
      </c>
      <c r="H3474" s="4" t="s">
        <v>18</v>
      </c>
      <c r="I3474" s="5">
        <v>45</v>
      </c>
      <c r="J3474" s="6">
        <v>225</v>
      </c>
      <c r="K3474" s="7">
        <v>101250</v>
      </c>
      <c r="L3474" s="7">
        <v>35437.5</v>
      </c>
      <c r="M3474" s="8">
        <v>0.35</v>
      </c>
      <c r="N3474" s="2" t="s">
        <v>17</v>
      </c>
      <c r="O3474">
        <f t="shared" si="432"/>
        <v>2021</v>
      </c>
      <c r="P3474">
        <f t="shared" si="433"/>
        <v>5</v>
      </c>
      <c r="Q3474" t="str">
        <f t="shared" si="434"/>
        <v>mai</v>
      </c>
      <c r="R3474" t="str">
        <f t="shared" si="435"/>
        <v>New Jersey</v>
      </c>
      <c r="S3474" t="str">
        <f t="shared" si="436"/>
        <v>2021-05</v>
      </c>
      <c r="T3474">
        <f>IF(AND(COUNTIF(Calculs!$Q$2:$Q$12,$O3474)&gt;0,COUNTIF(Calculs!$S$2:$S$12,$E3474)&gt;0,COUNTIF(Calculs!$U$2:$U$12,$H3474)&gt;0),1,0)</f>
        <v>1</v>
      </c>
      <c r="U3474">
        <f t="shared" si="437"/>
        <v>101250</v>
      </c>
      <c r="V3474">
        <f t="shared" si="438"/>
        <v>225</v>
      </c>
      <c r="W3474">
        <f t="shared" si="439"/>
        <v>35437.5</v>
      </c>
    </row>
    <row r="3475" spans="1:23" ht="15.75" customHeight="1" x14ac:dyDescent="0.3">
      <c r="A3475" s="2" t="s">
        <v>33</v>
      </c>
      <c r="B3475" s="2">
        <v>1185732</v>
      </c>
      <c r="C3475" s="3">
        <v>44322</v>
      </c>
      <c r="D3475" s="12" t="str" cm="1">
        <f t="array" ref="D3475">_xlfn.SWITCH(WEEKDAY(C3475,2), 1, "Lundi", 2, "Mardi", 3, "Mercredi", 4, "Jeudi", 5, "Vendredi", 6, "Samedi", 7, "Dimanche", "Erreur")</f>
        <v>Jeudi</v>
      </c>
      <c r="E3475" s="2" t="s">
        <v>14</v>
      </c>
      <c r="F3475" s="2" t="s">
        <v>122</v>
      </c>
      <c r="G3475" s="2" t="s">
        <v>123</v>
      </c>
      <c r="H3475" s="4" t="s">
        <v>19</v>
      </c>
      <c r="I3475" s="5">
        <v>40</v>
      </c>
      <c r="J3475" s="6">
        <v>250</v>
      </c>
      <c r="K3475" s="7">
        <v>100000</v>
      </c>
      <c r="L3475" s="7">
        <v>40000</v>
      </c>
      <c r="M3475" s="8">
        <v>0.4</v>
      </c>
      <c r="N3475" s="2" t="s">
        <v>17</v>
      </c>
      <c r="O3475">
        <f t="shared" si="432"/>
        <v>2021</v>
      </c>
      <c r="P3475">
        <f t="shared" si="433"/>
        <v>5</v>
      </c>
      <c r="Q3475" t="str">
        <f t="shared" si="434"/>
        <v>mai</v>
      </c>
      <c r="R3475" t="str">
        <f t="shared" si="435"/>
        <v>New Jersey</v>
      </c>
      <c r="S3475" t="str">
        <f t="shared" si="436"/>
        <v>2021-05</v>
      </c>
      <c r="T3475">
        <f>IF(AND(COUNTIF(Calculs!$Q$2:$Q$12,$O3475)&gt;0,COUNTIF(Calculs!$S$2:$S$12,$E3475)&gt;0,COUNTIF(Calculs!$U$2:$U$12,$H3475)&gt;0),1,0)</f>
        <v>1</v>
      </c>
      <c r="U3475">
        <f t="shared" si="437"/>
        <v>100000</v>
      </c>
      <c r="V3475">
        <f t="shared" si="438"/>
        <v>250</v>
      </c>
      <c r="W3475">
        <f t="shared" si="439"/>
        <v>40000</v>
      </c>
    </row>
    <row r="3476" spans="1:23" ht="15.75" customHeight="1" x14ac:dyDescent="0.3">
      <c r="A3476" s="2" t="s">
        <v>33</v>
      </c>
      <c r="B3476" s="2">
        <v>1185732</v>
      </c>
      <c r="C3476" s="3">
        <v>44322</v>
      </c>
      <c r="D3476" s="12" t="str" cm="1">
        <f t="array" ref="D3476">_xlfn.SWITCH(WEEKDAY(C3476,2), 1, "Lundi", 2, "Mardi", 3, "Mercredi", 4, "Jeudi", 5, "Vendredi", 6, "Samedi", 7, "Dimanche", "Erreur")</f>
        <v>Jeudi</v>
      </c>
      <c r="E3476" s="2" t="s">
        <v>14</v>
      </c>
      <c r="F3476" s="2" t="s">
        <v>122</v>
      </c>
      <c r="G3476" s="2" t="s">
        <v>123</v>
      </c>
      <c r="H3476" s="4" t="s">
        <v>20</v>
      </c>
      <c r="I3476" s="5">
        <v>40</v>
      </c>
      <c r="J3476" s="6">
        <v>200</v>
      </c>
      <c r="K3476" s="7">
        <v>80000</v>
      </c>
      <c r="L3476" s="7">
        <v>32000</v>
      </c>
      <c r="M3476" s="8">
        <v>0.4</v>
      </c>
      <c r="N3476" s="2" t="s">
        <v>17</v>
      </c>
      <c r="O3476">
        <f t="shared" si="432"/>
        <v>2021</v>
      </c>
      <c r="P3476">
        <f t="shared" si="433"/>
        <v>5</v>
      </c>
      <c r="Q3476" t="str">
        <f t="shared" si="434"/>
        <v>mai</v>
      </c>
      <c r="R3476" t="str">
        <f t="shared" si="435"/>
        <v>New Jersey</v>
      </c>
      <c r="S3476" t="str">
        <f t="shared" si="436"/>
        <v>2021-05</v>
      </c>
      <c r="T3476">
        <f>IF(AND(COUNTIF(Calculs!$Q$2:$Q$12,$O3476)&gt;0,COUNTIF(Calculs!$S$2:$S$12,$E3476)&gt;0,COUNTIF(Calculs!$U$2:$U$12,$H3476)&gt;0),1,0)</f>
        <v>1</v>
      </c>
      <c r="U3476">
        <f t="shared" si="437"/>
        <v>80000</v>
      </c>
      <c r="V3476">
        <f t="shared" si="438"/>
        <v>200</v>
      </c>
      <c r="W3476">
        <f t="shared" si="439"/>
        <v>32000</v>
      </c>
    </row>
    <row r="3477" spans="1:23" ht="15.75" customHeight="1" x14ac:dyDescent="0.3">
      <c r="A3477" s="2" t="s">
        <v>33</v>
      </c>
      <c r="B3477" s="2">
        <v>1185732</v>
      </c>
      <c r="C3477" s="3">
        <v>44322</v>
      </c>
      <c r="D3477" s="12" t="str" cm="1">
        <f t="array" ref="D3477">_xlfn.SWITCH(WEEKDAY(C3477,2), 1, "Lundi", 2, "Mardi", 3, "Mercredi", 4, "Jeudi", 5, "Vendredi", 6, "Samedi", 7, "Dimanche", "Erreur")</f>
        <v>Jeudi</v>
      </c>
      <c r="E3477" s="2" t="s">
        <v>14</v>
      </c>
      <c r="F3477" s="2" t="s">
        <v>122</v>
      </c>
      <c r="G3477" s="2" t="s">
        <v>123</v>
      </c>
      <c r="H3477" s="4" t="s">
        <v>21</v>
      </c>
      <c r="I3477" s="5">
        <v>49.999999999999993</v>
      </c>
      <c r="J3477" s="6">
        <v>225</v>
      </c>
      <c r="K3477" s="7">
        <v>112499.99999999999</v>
      </c>
      <c r="L3477" s="7">
        <v>33749.999999999993</v>
      </c>
      <c r="M3477" s="8">
        <v>0.3</v>
      </c>
      <c r="N3477" s="2" t="s">
        <v>17</v>
      </c>
      <c r="O3477">
        <f t="shared" si="432"/>
        <v>2021</v>
      </c>
      <c r="P3477">
        <f t="shared" si="433"/>
        <v>5</v>
      </c>
      <c r="Q3477" t="str">
        <f t="shared" si="434"/>
        <v>mai</v>
      </c>
      <c r="R3477" t="str">
        <f t="shared" si="435"/>
        <v>New Jersey</v>
      </c>
      <c r="S3477" t="str">
        <f t="shared" si="436"/>
        <v>2021-05</v>
      </c>
      <c r="T3477">
        <f>IF(AND(COUNTIF(Calculs!$Q$2:$Q$12,$O3477)&gt;0,COUNTIF(Calculs!$S$2:$S$12,$E3477)&gt;0,COUNTIF(Calculs!$U$2:$U$12,$H3477)&gt;0),1,0)</f>
        <v>1</v>
      </c>
      <c r="U3477">
        <f t="shared" si="437"/>
        <v>112499.99999999999</v>
      </c>
      <c r="V3477">
        <f t="shared" si="438"/>
        <v>225</v>
      </c>
      <c r="W3477">
        <f t="shared" si="439"/>
        <v>33749.999999999993</v>
      </c>
    </row>
    <row r="3478" spans="1:23" ht="15.75" customHeight="1" x14ac:dyDescent="0.3">
      <c r="A3478" s="2" t="s">
        <v>33</v>
      </c>
      <c r="B3478" s="2">
        <v>1185732</v>
      </c>
      <c r="C3478" s="3">
        <v>44322</v>
      </c>
      <c r="D3478" s="12" t="str" cm="1">
        <f t="array" ref="D3478">_xlfn.SWITCH(WEEKDAY(C3478,2), 1, "Lundi", 2, "Mardi", 3, "Mercredi", 4, "Jeudi", 5, "Vendredi", 6, "Samedi", 7, "Dimanche", "Erreur")</f>
        <v>Jeudi</v>
      </c>
      <c r="E3478" s="2" t="s">
        <v>14</v>
      </c>
      <c r="F3478" s="2" t="s">
        <v>122</v>
      </c>
      <c r="G3478" s="2" t="s">
        <v>123</v>
      </c>
      <c r="H3478" s="4" t="s">
        <v>22</v>
      </c>
      <c r="I3478" s="5">
        <v>54.999999999999993</v>
      </c>
      <c r="J3478" s="6">
        <v>350</v>
      </c>
      <c r="K3478" s="7">
        <v>192499.99999999997</v>
      </c>
      <c r="L3478" s="7">
        <v>76999.999999999985</v>
      </c>
      <c r="M3478" s="8">
        <v>0.4</v>
      </c>
      <c r="N3478" s="2" t="s">
        <v>17</v>
      </c>
      <c r="O3478">
        <f t="shared" si="432"/>
        <v>2021</v>
      </c>
      <c r="P3478">
        <f t="shared" si="433"/>
        <v>5</v>
      </c>
      <c r="Q3478" t="str">
        <f t="shared" si="434"/>
        <v>mai</v>
      </c>
      <c r="R3478" t="str">
        <f t="shared" si="435"/>
        <v>New Jersey</v>
      </c>
      <c r="S3478" t="str">
        <f t="shared" si="436"/>
        <v>2021-05</v>
      </c>
      <c r="T3478">
        <f>IF(AND(COUNTIF(Calculs!$Q$2:$Q$12,$O3478)&gt;0,COUNTIF(Calculs!$S$2:$S$12,$E3478)&gt;0,COUNTIF(Calculs!$U$2:$U$12,$H3478)&gt;0),1,0)</f>
        <v>1</v>
      </c>
      <c r="U3478">
        <f t="shared" si="437"/>
        <v>192499.99999999997</v>
      </c>
      <c r="V3478">
        <f t="shared" si="438"/>
        <v>350</v>
      </c>
      <c r="W3478">
        <f t="shared" si="439"/>
        <v>76999.999999999985</v>
      </c>
    </row>
    <row r="3479" spans="1:23" ht="15.75" customHeight="1" x14ac:dyDescent="0.3">
      <c r="A3479" s="2" t="s">
        <v>33</v>
      </c>
      <c r="B3479" s="2">
        <v>1185732</v>
      </c>
      <c r="C3479" s="3">
        <v>44355</v>
      </c>
      <c r="D3479" s="12" t="str" cm="1">
        <f t="array" ref="D3479">_xlfn.SWITCH(WEEKDAY(C3479,2), 1, "Lundi", 2, "Mardi", 3, "Mercredi", 4, "Jeudi", 5, "Vendredi", 6, "Samedi", 7, "Dimanche", "Erreur")</f>
        <v>Mardi</v>
      </c>
      <c r="E3479" s="2" t="s">
        <v>14</v>
      </c>
      <c r="F3479" s="2" t="s">
        <v>122</v>
      </c>
      <c r="G3479" s="2" t="s">
        <v>123</v>
      </c>
      <c r="H3479" s="4" t="s">
        <v>16</v>
      </c>
      <c r="I3479" s="5">
        <v>49.999999999999993</v>
      </c>
      <c r="J3479" s="6">
        <v>600</v>
      </c>
      <c r="K3479" s="7">
        <v>299999.99999999994</v>
      </c>
      <c r="L3479" s="7">
        <v>104999.99999999997</v>
      </c>
      <c r="M3479" s="8">
        <v>0.35</v>
      </c>
      <c r="N3479" s="2" t="s">
        <v>17</v>
      </c>
      <c r="O3479">
        <f t="shared" si="432"/>
        <v>2021</v>
      </c>
      <c r="P3479">
        <f t="shared" si="433"/>
        <v>6</v>
      </c>
      <c r="Q3479" t="str">
        <f t="shared" si="434"/>
        <v>juin</v>
      </c>
      <c r="R3479" t="str">
        <f t="shared" si="435"/>
        <v>New Jersey</v>
      </c>
      <c r="S3479" t="str">
        <f t="shared" si="436"/>
        <v>2021-06</v>
      </c>
      <c r="T3479">
        <f>IF(AND(COUNTIF(Calculs!$Q$2:$Q$12,$O3479)&gt;0,COUNTIF(Calculs!$S$2:$S$12,$E3479)&gt;0,COUNTIF(Calculs!$U$2:$U$12,$H3479)&gt;0),1,0)</f>
        <v>1</v>
      </c>
      <c r="U3479">
        <f t="shared" si="437"/>
        <v>299999.99999999994</v>
      </c>
      <c r="V3479">
        <f t="shared" si="438"/>
        <v>600</v>
      </c>
      <c r="W3479">
        <f t="shared" si="439"/>
        <v>104999.99999999997</v>
      </c>
    </row>
    <row r="3480" spans="1:23" ht="15.75" customHeight="1" x14ac:dyDescent="0.3">
      <c r="A3480" s="2" t="s">
        <v>33</v>
      </c>
      <c r="B3480" s="2">
        <v>1185732</v>
      </c>
      <c r="C3480" s="3">
        <v>44355</v>
      </c>
      <c r="D3480" s="12" t="str" cm="1">
        <f t="array" ref="D3480">_xlfn.SWITCH(WEEKDAY(C3480,2), 1, "Lundi", 2, "Mardi", 3, "Mercredi", 4, "Jeudi", 5, "Vendredi", 6, "Samedi", 7, "Dimanche", "Erreur")</f>
        <v>Mardi</v>
      </c>
      <c r="E3480" s="2" t="s">
        <v>14</v>
      </c>
      <c r="F3480" s="2" t="s">
        <v>122</v>
      </c>
      <c r="G3480" s="2" t="s">
        <v>123</v>
      </c>
      <c r="H3480" s="4" t="s">
        <v>18</v>
      </c>
      <c r="I3480" s="5">
        <v>45</v>
      </c>
      <c r="J3480" s="6">
        <v>350</v>
      </c>
      <c r="K3480" s="7">
        <v>157500</v>
      </c>
      <c r="L3480" s="7">
        <v>55125</v>
      </c>
      <c r="M3480" s="8">
        <v>0.35</v>
      </c>
      <c r="N3480" s="2" t="s">
        <v>17</v>
      </c>
      <c r="O3480">
        <f t="shared" si="432"/>
        <v>2021</v>
      </c>
      <c r="P3480">
        <f t="shared" si="433"/>
        <v>6</v>
      </c>
      <c r="Q3480" t="str">
        <f t="shared" si="434"/>
        <v>juin</v>
      </c>
      <c r="R3480" t="str">
        <f t="shared" si="435"/>
        <v>New Jersey</v>
      </c>
      <c r="S3480" t="str">
        <f t="shared" si="436"/>
        <v>2021-06</v>
      </c>
      <c r="T3480">
        <f>IF(AND(COUNTIF(Calculs!$Q$2:$Q$12,$O3480)&gt;0,COUNTIF(Calculs!$S$2:$S$12,$E3480)&gt;0,COUNTIF(Calculs!$U$2:$U$12,$H3480)&gt;0),1,0)</f>
        <v>1</v>
      </c>
      <c r="U3480">
        <f t="shared" si="437"/>
        <v>157500</v>
      </c>
      <c r="V3480">
        <f t="shared" si="438"/>
        <v>350</v>
      </c>
      <c r="W3480">
        <f t="shared" si="439"/>
        <v>55125</v>
      </c>
    </row>
    <row r="3481" spans="1:23" ht="15.75" customHeight="1" x14ac:dyDescent="0.3">
      <c r="A3481" s="2" t="s">
        <v>33</v>
      </c>
      <c r="B3481" s="2">
        <v>1185732</v>
      </c>
      <c r="C3481" s="3">
        <v>44355</v>
      </c>
      <c r="D3481" s="12" t="str" cm="1">
        <f t="array" ref="D3481">_xlfn.SWITCH(WEEKDAY(C3481,2), 1, "Lundi", 2, "Mardi", 3, "Mercredi", 4, "Jeudi", 5, "Vendredi", 6, "Samedi", 7, "Dimanche", "Erreur")</f>
        <v>Mardi</v>
      </c>
      <c r="E3481" s="2" t="s">
        <v>14</v>
      </c>
      <c r="F3481" s="2" t="s">
        <v>122</v>
      </c>
      <c r="G3481" s="2" t="s">
        <v>123</v>
      </c>
      <c r="H3481" s="4" t="s">
        <v>19</v>
      </c>
      <c r="I3481" s="5">
        <v>40</v>
      </c>
      <c r="J3481" s="6">
        <v>275</v>
      </c>
      <c r="K3481" s="7">
        <v>110000</v>
      </c>
      <c r="L3481" s="7">
        <v>44000</v>
      </c>
      <c r="M3481" s="8">
        <v>0.4</v>
      </c>
      <c r="N3481" s="2" t="s">
        <v>17</v>
      </c>
      <c r="O3481">
        <f t="shared" si="432"/>
        <v>2021</v>
      </c>
      <c r="P3481">
        <f t="shared" si="433"/>
        <v>6</v>
      </c>
      <c r="Q3481" t="str">
        <f t="shared" si="434"/>
        <v>juin</v>
      </c>
      <c r="R3481" t="str">
        <f t="shared" si="435"/>
        <v>New Jersey</v>
      </c>
      <c r="S3481" t="str">
        <f t="shared" si="436"/>
        <v>2021-06</v>
      </c>
      <c r="T3481">
        <f>IF(AND(COUNTIF(Calculs!$Q$2:$Q$12,$O3481)&gt;0,COUNTIF(Calculs!$S$2:$S$12,$E3481)&gt;0,COUNTIF(Calculs!$U$2:$U$12,$H3481)&gt;0),1,0)</f>
        <v>1</v>
      </c>
      <c r="U3481">
        <f t="shared" si="437"/>
        <v>110000</v>
      </c>
      <c r="V3481">
        <f t="shared" si="438"/>
        <v>275</v>
      </c>
      <c r="W3481">
        <f t="shared" si="439"/>
        <v>44000</v>
      </c>
    </row>
    <row r="3482" spans="1:23" ht="15.75" customHeight="1" x14ac:dyDescent="0.3">
      <c r="A3482" s="2" t="s">
        <v>33</v>
      </c>
      <c r="B3482" s="2">
        <v>1185732</v>
      </c>
      <c r="C3482" s="3">
        <v>44355</v>
      </c>
      <c r="D3482" s="12" t="str" cm="1">
        <f t="array" ref="D3482">_xlfn.SWITCH(WEEKDAY(C3482,2), 1, "Lundi", 2, "Mardi", 3, "Mercredi", 4, "Jeudi", 5, "Vendredi", 6, "Samedi", 7, "Dimanche", "Erreur")</f>
        <v>Mardi</v>
      </c>
      <c r="E3482" s="2" t="s">
        <v>14</v>
      </c>
      <c r="F3482" s="2" t="s">
        <v>122</v>
      </c>
      <c r="G3482" s="2" t="s">
        <v>123</v>
      </c>
      <c r="H3482" s="4" t="s">
        <v>20</v>
      </c>
      <c r="I3482" s="5">
        <v>40</v>
      </c>
      <c r="J3482" s="6">
        <v>250</v>
      </c>
      <c r="K3482" s="7">
        <v>100000</v>
      </c>
      <c r="L3482" s="7">
        <v>40000</v>
      </c>
      <c r="M3482" s="8">
        <v>0.4</v>
      </c>
      <c r="N3482" s="2" t="s">
        <v>17</v>
      </c>
      <c r="O3482">
        <f t="shared" si="432"/>
        <v>2021</v>
      </c>
      <c r="P3482">
        <f t="shared" si="433"/>
        <v>6</v>
      </c>
      <c r="Q3482" t="str">
        <f t="shared" si="434"/>
        <v>juin</v>
      </c>
      <c r="R3482" t="str">
        <f t="shared" si="435"/>
        <v>New Jersey</v>
      </c>
      <c r="S3482" t="str">
        <f t="shared" si="436"/>
        <v>2021-06</v>
      </c>
      <c r="T3482">
        <f>IF(AND(COUNTIF(Calculs!$Q$2:$Q$12,$O3482)&gt;0,COUNTIF(Calculs!$S$2:$S$12,$E3482)&gt;0,COUNTIF(Calculs!$U$2:$U$12,$H3482)&gt;0),1,0)</f>
        <v>1</v>
      </c>
      <c r="U3482">
        <f t="shared" si="437"/>
        <v>100000</v>
      </c>
      <c r="V3482">
        <f t="shared" si="438"/>
        <v>250</v>
      </c>
      <c r="W3482">
        <f t="shared" si="439"/>
        <v>40000</v>
      </c>
    </row>
    <row r="3483" spans="1:23" ht="15.75" customHeight="1" x14ac:dyDescent="0.3">
      <c r="A3483" s="2" t="s">
        <v>33</v>
      </c>
      <c r="B3483" s="2">
        <v>1185732</v>
      </c>
      <c r="C3483" s="3">
        <v>44355</v>
      </c>
      <c r="D3483" s="12" t="str" cm="1">
        <f t="array" ref="D3483">_xlfn.SWITCH(WEEKDAY(C3483,2), 1, "Lundi", 2, "Mardi", 3, "Mercredi", 4, "Jeudi", 5, "Vendredi", 6, "Samedi", 7, "Dimanche", "Erreur")</f>
        <v>Mardi</v>
      </c>
      <c r="E3483" s="2" t="s">
        <v>14</v>
      </c>
      <c r="F3483" s="2" t="s">
        <v>122</v>
      </c>
      <c r="G3483" s="2" t="s">
        <v>123</v>
      </c>
      <c r="H3483" s="4" t="s">
        <v>21</v>
      </c>
      <c r="I3483" s="5">
        <v>49.999999999999993</v>
      </c>
      <c r="J3483" s="6">
        <v>250</v>
      </c>
      <c r="K3483" s="7">
        <v>124999.99999999999</v>
      </c>
      <c r="L3483" s="7">
        <v>37499.999999999993</v>
      </c>
      <c r="M3483" s="8">
        <v>0.3</v>
      </c>
      <c r="N3483" s="2" t="s">
        <v>17</v>
      </c>
      <c r="O3483">
        <f t="shared" si="432"/>
        <v>2021</v>
      </c>
      <c r="P3483">
        <f t="shared" si="433"/>
        <v>6</v>
      </c>
      <c r="Q3483" t="str">
        <f t="shared" si="434"/>
        <v>juin</v>
      </c>
      <c r="R3483" t="str">
        <f t="shared" si="435"/>
        <v>New Jersey</v>
      </c>
      <c r="S3483" t="str">
        <f t="shared" si="436"/>
        <v>2021-06</v>
      </c>
      <c r="T3483">
        <f>IF(AND(COUNTIF(Calculs!$Q$2:$Q$12,$O3483)&gt;0,COUNTIF(Calculs!$S$2:$S$12,$E3483)&gt;0,COUNTIF(Calculs!$U$2:$U$12,$H3483)&gt;0),1,0)</f>
        <v>1</v>
      </c>
      <c r="U3483">
        <f t="shared" si="437"/>
        <v>124999.99999999999</v>
      </c>
      <c r="V3483">
        <f t="shared" si="438"/>
        <v>250</v>
      </c>
      <c r="W3483">
        <f t="shared" si="439"/>
        <v>37499.999999999993</v>
      </c>
    </row>
    <row r="3484" spans="1:23" ht="15.75" customHeight="1" x14ac:dyDescent="0.3">
      <c r="A3484" s="2" t="s">
        <v>33</v>
      </c>
      <c r="B3484" s="2">
        <v>1185732</v>
      </c>
      <c r="C3484" s="3">
        <v>44355</v>
      </c>
      <c r="D3484" s="12" t="str" cm="1">
        <f t="array" ref="D3484">_xlfn.SWITCH(WEEKDAY(C3484,2), 1, "Lundi", 2, "Mardi", 3, "Mercredi", 4, "Jeudi", 5, "Vendredi", 6, "Samedi", 7, "Dimanche", "Erreur")</f>
        <v>Mardi</v>
      </c>
      <c r="E3484" s="2" t="s">
        <v>14</v>
      </c>
      <c r="F3484" s="2" t="s">
        <v>122</v>
      </c>
      <c r="G3484" s="2" t="s">
        <v>123</v>
      </c>
      <c r="H3484" s="4" t="s">
        <v>22</v>
      </c>
      <c r="I3484" s="5">
        <v>54.999999999999993</v>
      </c>
      <c r="J3484" s="6">
        <v>400</v>
      </c>
      <c r="K3484" s="7">
        <v>219999.99999999997</v>
      </c>
      <c r="L3484" s="7">
        <v>88000</v>
      </c>
      <c r="M3484" s="8">
        <v>0.4</v>
      </c>
      <c r="N3484" s="2" t="s">
        <v>17</v>
      </c>
      <c r="O3484">
        <f t="shared" si="432"/>
        <v>2021</v>
      </c>
      <c r="P3484">
        <f t="shared" si="433"/>
        <v>6</v>
      </c>
      <c r="Q3484" t="str">
        <f t="shared" si="434"/>
        <v>juin</v>
      </c>
      <c r="R3484" t="str">
        <f t="shared" si="435"/>
        <v>New Jersey</v>
      </c>
      <c r="S3484" t="str">
        <f t="shared" si="436"/>
        <v>2021-06</v>
      </c>
      <c r="T3484">
        <f>IF(AND(COUNTIF(Calculs!$Q$2:$Q$12,$O3484)&gt;0,COUNTIF(Calculs!$S$2:$S$12,$E3484)&gt;0,COUNTIF(Calculs!$U$2:$U$12,$H3484)&gt;0),1,0)</f>
        <v>1</v>
      </c>
      <c r="U3484">
        <f t="shared" si="437"/>
        <v>219999.99999999997</v>
      </c>
      <c r="V3484">
        <f t="shared" si="438"/>
        <v>400</v>
      </c>
      <c r="W3484">
        <f t="shared" si="439"/>
        <v>88000</v>
      </c>
    </row>
    <row r="3485" spans="1:23" ht="15.75" customHeight="1" x14ac:dyDescent="0.3">
      <c r="A3485" s="2" t="s">
        <v>33</v>
      </c>
      <c r="B3485" s="2">
        <v>1185732</v>
      </c>
      <c r="C3485" s="3">
        <v>44383</v>
      </c>
      <c r="D3485" s="12" t="str" cm="1">
        <f t="array" ref="D3485">_xlfn.SWITCH(WEEKDAY(C3485,2), 1, "Lundi", 2, "Mardi", 3, "Mercredi", 4, "Jeudi", 5, "Vendredi", 6, "Samedi", 7, "Dimanche", "Erreur")</f>
        <v>Mardi</v>
      </c>
      <c r="E3485" s="2" t="s">
        <v>14</v>
      </c>
      <c r="F3485" s="2" t="s">
        <v>122</v>
      </c>
      <c r="G3485" s="2" t="s">
        <v>123</v>
      </c>
      <c r="H3485" s="4" t="s">
        <v>16</v>
      </c>
      <c r="I3485" s="5">
        <v>49.999999999999993</v>
      </c>
      <c r="J3485" s="6">
        <v>625</v>
      </c>
      <c r="K3485" s="7">
        <v>312499.99999999994</v>
      </c>
      <c r="L3485" s="7">
        <v>109374.99999999997</v>
      </c>
      <c r="M3485" s="8">
        <v>0.35</v>
      </c>
      <c r="N3485" s="2" t="s">
        <v>17</v>
      </c>
      <c r="O3485">
        <f t="shared" si="432"/>
        <v>2021</v>
      </c>
      <c r="P3485">
        <f t="shared" si="433"/>
        <v>7</v>
      </c>
      <c r="Q3485" t="str">
        <f t="shared" si="434"/>
        <v>juil</v>
      </c>
      <c r="R3485" t="str">
        <f t="shared" si="435"/>
        <v>New Jersey</v>
      </c>
      <c r="S3485" t="str">
        <f t="shared" si="436"/>
        <v>2021-07</v>
      </c>
      <c r="T3485">
        <f>IF(AND(COUNTIF(Calculs!$Q$2:$Q$12,$O3485)&gt;0,COUNTIF(Calculs!$S$2:$S$12,$E3485)&gt;0,COUNTIF(Calculs!$U$2:$U$12,$H3485)&gt;0),1,0)</f>
        <v>1</v>
      </c>
      <c r="U3485">
        <f t="shared" si="437"/>
        <v>312499.99999999994</v>
      </c>
      <c r="V3485">
        <f t="shared" si="438"/>
        <v>625</v>
      </c>
      <c r="W3485">
        <f t="shared" si="439"/>
        <v>109374.99999999997</v>
      </c>
    </row>
    <row r="3486" spans="1:23" ht="15.75" customHeight="1" x14ac:dyDescent="0.3">
      <c r="A3486" s="2" t="s">
        <v>33</v>
      </c>
      <c r="B3486" s="2">
        <v>1185732</v>
      </c>
      <c r="C3486" s="3">
        <v>44383</v>
      </c>
      <c r="D3486" s="12" t="str" cm="1">
        <f t="array" ref="D3486">_xlfn.SWITCH(WEEKDAY(C3486,2), 1, "Lundi", 2, "Mardi", 3, "Mercredi", 4, "Jeudi", 5, "Vendredi", 6, "Samedi", 7, "Dimanche", "Erreur")</f>
        <v>Mardi</v>
      </c>
      <c r="E3486" s="2" t="s">
        <v>14</v>
      </c>
      <c r="F3486" s="2" t="s">
        <v>122</v>
      </c>
      <c r="G3486" s="2" t="s">
        <v>123</v>
      </c>
      <c r="H3486" s="4" t="s">
        <v>18</v>
      </c>
      <c r="I3486" s="5">
        <v>45</v>
      </c>
      <c r="J3486" s="6">
        <v>375</v>
      </c>
      <c r="K3486" s="7">
        <v>168750</v>
      </c>
      <c r="L3486" s="7">
        <v>59062.499999999993</v>
      </c>
      <c r="M3486" s="8">
        <v>0.35</v>
      </c>
      <c r="N3486" s="2" t="s">
        <v>17</v>
      </c>
      <c r="O3486">
        <f t="shared" si="432"/>
        <v>2021</v>
      </c>
      <c r="P3486">
        <f t="shared" si="433"/>
        <v>7</v>
      </c>
      <c r="Q3486" t="str">
        <f t="shared" si="434"/>
        <v>juil</v>
      </c>
      <c r="R3486" t="str">
        <f t="shared" si="435"/>
        <v>New Jersey</v>
      </c>
      <c r="S3486" t="str">
        <f t="shared" si="436"/>
        <v>2021-07</v>
      </c>
      <c r="T3486">
        <f>IF(AND(COUNTIF(Calculs!$Q$2:$Q$12,$O3486)&gt;0,COUNTIF(Calculs!$S$2:$S$12,$E3486)&gt;0,COUNTIF(Calculs!$U$2:$U$12,$H3486)&gt;0),1,0)</f>
        <v>1</v>
      </c>
      <c r="U3486">
        <f t="shared" si="437"/>
        <v>168750</v>
      </c>
      <c r="V3486">
        <f t="shared" si="438"/>
        <v>375</v>
      </c>
      <c r="W3486">
        <f t="shared" si="439"/>
        <v>59062.499999999993</v>
      </c>
    </row>
    <row r="3487" spans="1:23" ht="15.75" customHeight="1" x14ac:dyDescent="0.3">
      <c r="A3487" s="2" t="s">
        <v>33</v>
      </c>
      <c r="B3487" s="2">
        <v>1185732</v>
      </c>
      <c r="C3487" s="3">
        <v>44383</v>
      </c>
      <c r="D3487" s="12" t="str" cm="1">
        <f t="array" ref="D3487">_xlfn.SWITCH(WEEKDAY(C3487,2), 1, "Lundi", 2, "Mardi", 3, "Mercredi", 4, "Jeudi", 5, "Vendredi", 6, "Samedi", 7, "Dimanche", "Erreur")</f>
        <v>Mardi</v>
      </c>
      <c r="E3487" s="2" t="s">
        <v>14</v>
      </c>
      <c r="F3487" s="2" t="s">
        <v>122</v>
      </c>
      <c r="G3487" s="2" t="s">
        <v>123</v>
      </c>
      <c r="H3487" s="4" t="s">
        <v>19</v>
      </c>
      <c r="I3487" s="5">
        <v>40</v>
      </c>
      <c r="J3487" s="6">
        <v>300</v>
      </c>
      <c r="K3487" s="7">
        <v>120000</v>
      </c>
      <c r="L3487" s="7">
        <v>48000</v>
      </c>
      <c r="M3487" s="8">
        <v>0.4</v>
      </c>
      <c r="N3487" s="2" t="s">
        <v>17</v>
      </c>
      <c r="O3487">
        <f t="shared" si="432"/>
        <v>2021</v>
      </c>
      <c r="P3487">
        <f t="shared" si="433"/>
        <v>7</v>
      </c>
      <c r="Q3487" t="str">
        <f t="shared" si="434"/>
        <v>juil</v>
      </c>
      <c r="R3487" t="str">
        <f t="shared" si="435"/>
        <v>New Jersey</v>
      </c>
      <c r="S3487" t="str">
        <f t="shared" si="436"/>
        <v>2021-07</v>
      </c>
      <c r="T3487">
        <f>IF(AND(COUNTIF(Calculs!$Q$2:$Q$12,$O3487)&gt;0,COUNTIF(Calculs!$S$2:$S$12,$E3487)&gt;0,COUNTIF(Calculs!$U$2:$U$12,$H3487)&gt;0),1,0)</f>
        <v>1</v>
      </c>
      <c r="U3487">
        <f t="shared" si="437"/>
        <v>120000</v>
      </c>
      <c r="V3487">
        <f t="shared" si="438"/>
        <v>300</v>
      </c>
      <c r="W3487">
        <f t="shared" si="439"/>
        <v>48000</v>
      </c>
    </row>
    <row r="3488" spans="1:23" ht="15.75" customHeight="1" x14ac:dyDescent="0.3">
      <c r="A3488" s="2" t="s">
        <v>33</v>
      </c>
      <c r="B3488" s="2">
        <v>1185732</v>
      </c>
      <c r="C3488" s="3">
        <v>44383</v>
      </c>
      <c r="D3488" s="12" t="str" cm="1">
        <f t="array" ref="D3488">_xlfn.SWITCH(WEEKDAY(C3488,2), 1, "Lundi", 2, "Mardi", 3, "Mercredi", 4, "Jeudi", 5, "Vendredi", 6, "Samedi", 7, "Dimanche", "Erreur")</f>
        <v>Mardi</v>
      </c>
      <c r="E3488" s="2" t="s">
        <v>14</v>
      </c>
      <c r="F3488" s="2" t="s">
        <v>122</v>
      </c>
      <c r="G3488" s="2" t="s">
        <v>123</v>
      </c>
      <c r="H3488" s="4" t="s">
        <v>20</v>
      </c>
      <c r="I3488" s="5">
        <v>40</v>
      </c>
      <c r="J3488" s="6">
        <v>250</v>
      </c>
      <c r="K3488" s="7">
        <v>100000</v>
      </c>
      <c r="L3488" s="7">
        <v>40000</v>
      </c>
      <c r="M3488" s="8">
        <v>0.4</v>
      </c>
      <c r="N3488" s="2" t="s">
        <v>17</v>
      </c>
      <c r="O3488">
        <f t="shared" si="432"/>
        <v>2021</v>
      </c>
      <c r="P3488">
        <f t="shared" si="433"/>
        <v>7</v>
      </c>
      <c r="Q3488" t="str">
        <f t="shared" si="434"/>
        <v>juil</v>
      </c>
      <c r="R3488" t="str">
        <f t="shared" si="435"/>
        <v>New Jersey</v>
      </c>
      <c r="S3488" t="str">
        <f t="shared" si="436"/>
        <v>2021-07</v>
      </c>
      <c r="T3488">
        <f>IF(AND(COUNTIF(Calculs!$Q$2:$Q$12,$O3488)&gt;0,COUNTIF(Calculs!$S$2:$S$12,$E3488)&gt;0,COUNTIF(Calculs!$U$2:$U$12,$H3488)&gt;0),1,0)</f>
        <v>1</v>
      </c>
      <c r="U3488">
        <f t="shared" si="437"/>
        <v>100000</v>
      </c>
      <c r="V3488">
        <f t="shared" si="438"/>
        <v>250</v>
      </c>
      <c r="W3488">
        <f t="shared" si="439"/>
        <v>40000</v>
      </c>
    </row>
    <row r="3489" spans="1:23" ht="15.75" customHeight="1" x14ac:dyDescent="0.3">
      <c r="A3489" s="2" t="s">
        <v>33</v>
      </c>
      <c r="B3489" s="2">
        <v>1185732</v>
      </c>
      <c r="C3489" s="3">
        <v>44383</v>
      </c>
      <c r="D3489" s="12" t="str" cm="1">
        <f t="array" ref="D3489">_xlfn.SWITCH(WEEKDAY(C3489,2), 1, "Lundi", 2, "Mardi", 3, "Mercredi", 4, "Jeudi", 5, "Vendredi", 6, "Samedi", 7, "Dimanche", "Erreur")</f>
        <v>Mardi</v>
      </c>
      <c r="E3489" s="2" t="s">
        <v>14</v>
      </c>
      <c r="F3489" s="2" t="s">
        <v>122</v>
      </c>
      <c r="G3489" s="2" t="s">
        <v>123</v>
      </c>
      <c r="H3489" s="4" t="s">
        <v>21</v>
      </c>
      <c r="I3489" s="5">
        <v>49.999999999999993</v>
      </c>
      <c r="J3489" s="6">
        <v>275</v>
      </c>
      <c r="K3489" s="7">
        <v>137499.99999999997</v>
      </c>
      <c r="L3489" s="7">
        <v>41249.999999999993</v>
      </c>
      <c r="M3489" s="8">
        <v>0.3</v>
      </c>
      <c r="N3489" s="2" t="s">
        <v>17</v>
      </c>
      <c r="O3489">
        <f t="shared" si="432"/>
        <v>2021</v>
      </c>
      <c r="P3489">
        <f t="shared" si="433"/>
        <v>7</v>
      </c>
      <c r="Q3489" t="str">
        <f t="shared" si="434"/>
        <v>juil</v>
      </c>
      <c r="R3489" t="str">
        <f t="shared" si="435"/>
        <v>New Jersey</v>
      </c>
      <c r="S3489" t="str">
        <f t="shared" si="436"/>
        <v>2021-07</v>
      </c>
      <c r="T3489">
        <f>IF(AND(COUNTIF(Calculs!$Q$2:$Q$12,$O3489)&gt;0,COUNTIF(Calculs!$S$2:$S$12,$E3489)&gt;0,COUNTIF(Calculs!$U$2:$U$12,$H3489)&gt;0),1,0)</f>
        <v>1</v>
      </c>
      <c r="U3489">
        <f t="shared" si="437"/>
        <v>137499.99999999997</v>
      </c>
      <c r="V3489">
        <f t="shared" si="438"/>
        <v>275</v>
      </c>
      <c r="W3489">
        <f t="shared" si="439"/>
        <v>41249.999999999993</v>
      </c>
    </row>
    <row r="3490" spans="1:23" ht="15.75" customHeight="1" x14ac:dyDescent="0.3">
      <c r="A3490" s="2" t="s">
        <v>33</v>
      </c>
      <c r="B3490" s="2">
        <v>1185732</v>
      </c>
      <c r="C3490" s="3">
        <v>44383</v>
      </c>
      <c r="D3490" s="12" t="str" cm="1">
        <f t="array" ref="D3490">_xlfn.SWITCH(WEEKDAY(C3490,2), 1, "Lundi", 2, "Mardi", 3, "Mercredi", 4, "Jeudi", 5, "Vendredi", 6, "Samedi", 7, "Dimanche", "Erreur")</f>
        <v>Mardi</v>
      </c>
      <c r="E3490" s="2" t="s">
        <v>14</v>
      </c>
      <c r="F3490" s="2" t="s">
        <v>122</v>
      </c>
      <c r="G3490" s="2" t="s">
        <v>123</v>
      </c>
      <c r="H3490" s="4" t="s">
        <v>22</v>
      </c>
      <c r="I3490" s="5">
        <v>54.999999999999993</v>
      </c>
      <c r="J3490" s="6">
        <v>450</v>
      </c>
      <c r="K3490" s="7">
        <v>247499.99999999997</v>
      </c>
      <c r="L3490" s="7">
        <v>99000</v>
      </c>
      <c r="M3490" s="8">
        <v>0.4</v>
      </c>
      <c r="N3490" s="2" t="s">
        <v>17</v>
      </c>
      <c r="O3490">
        <f t="shared" si="432"/>
        <v>2021</v>
      </c>
      <c r="P3490">
        <f t="shared" si="433"/>
        <v>7</v>
      </c>
      <c r="Q3490" t="str">
        <f t="shared" si="434"/>
        <v>juil</v>
      </c>
      <c r="R3490" t="str">
        <f t="shared" si="435"/>
        <v>New Jersey</v>
      </c>
      <c r="S3490" t="str">
        <f t="shared" si="436"/>
        <v>2021-07</v>
      </c>
      <c r="T3490">
        <f>IF(AND(COUNTIF(Calculs!$Q$2:$Q$12,$O3490)&gt;0,COUNTIF(Calculs!$S$2:$S$12,$E3490)&gt;0,COUNTIF(Calculs!$U$2:$U$12,$H3490)&gt;0),1,0)</f>
        <v>1</v>
      </c>
      <c r="U3490">
        <f t="shared" si="437"/>
        <v>247499.99999999997</v>
      </c>
      <c r="V3490">
        <f t="shared" si="438"/>
        <v>450</v>
      </c>
      <c r="W3490">
        <f t="shared" si="439"/>
        <v>99000</v>
      </c>
    </row>
    <row r="3491" spans="1:23" ht="15.75" customHeight="1" x14ac:dyDescent="0.3">
      <c r="A3491" s="2" t="s">
        <v>33</v>
      </c>
      <c r="B3491" s="2">
        <v>1185732</v>
      </c>
      <c r="C3491" s="3">
        <v>44415</v>
      </c>
      <c r="D3491" s="12" t="str" cm="1">
        <f t="array" ref="D3491">_xlfn.SWITCH(WEEKDAY(C3491,2), 1, "Lundi", 2, "Mardi", 3, "Mercredi", 4, "Jeudi", 5, "Vendredi", 6, "Samedi", 7, "Dimanche", "Erreur")</f>
        <v>Samedi</v>
      </c>
      <c r="E3491" s="2" t="s">
        <v>14</v>
      </c>
      <c r="F3491" s="2" t="s">
        <v>122</v>
      </c>
      <c r="G3491" s="2" t="s">
        <v>123</v>
      </c>
      <c r="H3491" s="4" t="s">
        <v>16</v>
      </c>
      <c r="I3491" s="5">
        <v>49.999999999999993</v>
      </c>
      <c r="J3491" s="6">
        <v>600</v>
      </c>
      <c r="K3491" s="7">
        <v>299999.99999999994</v>
      </c>
      <c r="L3491" s="7">
        <v>104999.99999999997</v>
      </c>
      <c r="M3491" s="8">
        <v>0.35</v>
      </c>
      <c r="N3491" s="2" t="s">
        <v>17</v>
      </c>
      <c r="O3491">
        <f t="shared" si="432"/>
        <v>2021</v>
      </c>
      <c r="P3491">
        <f t="shared" si="433"/>
        <v>8</v>
      </c>
      <c r="Q3491" t="str">
        <f t="shared" si="434"/>
        <v>août</v>
      </c>
      <c r="R3491" t="str">
        <f t="shared" si="435"/>
        <v>New Jersey</v>
      </c>
      <c r="S3491" t="str">
        <f t="shared" si="436"/>
        <v>2021-08</v>
      </c>
      <c r="T3491">
        <f>IF(AND(COUNTIF(Calculs!$Q$2:$Q$12,$O3491)&gt;0,COUNTIF(Calculs!$S$2:$S$12,$E3491)&gt;0,COUNTIF(Calculs!$U$2:$U$12,$H3491)&gt;0),1,0)</f>
        <v>1</v>
      </c>
      <c r="U3491">
        <f t="shared" si="437"/>
        <v>299999.99999999994</v>
      </c>
      <c r="V3491">
        <f t="shared" si="438"/>
        <v>600</v>
      </c>
      <c r="W3491">
        <f t="shared" si="439"/>
        <v>104999.99999999997</v>
      </c>
    </row>
    <row r="3492" spans="1:23" ht="15.75" customHeight="1" x14ac:dyDescent="0.3">
      <c r="A3492" s="2" t="s">
        <v>33</v>
      </c>
      <c r="B3492" s="2">
        <v>1185732</v>
      </c>
      <c r="C3492" s="3">
        <v>44415</v>
      </c>
      <c r="D3492" s="12" t="str" cm="1">
        <f t="array" ref="D3492">_xlfn.SWITCH(WEEKDAY(C3492,2), 1, "Lundi", 2, "Mardi", 3, "Mercredi", 4, "Jeudi", 5, "Vendredi", 6, "Samedi", 7, "Dimanche", "Erreur")</f>
        <v>Samedi</v>
      </c>
      <c r="E3492" s="2" t="s">
        <v>14</v>
      </c>
      <c r="F3492" s="2" t="s">
        <v>122</v>
      </c>
      <c r="G3492" s="2" t="s">
        <v>123</v>
      </c>
      <c r="H3492" s="4" t="s">
        <v>18</v>
      </c>
      <c r="I3492" s="5">
        <v>45</v>
      </c>
      <c r="J3492" s="6">
        <v>375</v>
      </c>
      <c r="K3492" s="7">
        <v>168750</v>
      </c>
      <c r="L3492" s="7">
        <v>59062.499999999993</v>
      </c>
      <c r="M3492" s="8">
        <v>0.35</v>
      </c>
      <c r="N3492" s="2" t="s">
        <v>17</v>
      </c>
      <c r="O3492">
        <f t="shared" si="432"/>
        <v>2021</v>
      </c>
      <c r="P3492">
        <f t="shared" si="433"/>
        <v>8</v>
      </c>
      <c r="Q3492" t="str">
        <f t="shared" si="434"/>
        <v>août</v>
      </c>
      <c r="R3492" t="str">
        <f t="shared" si="435"/>
        <v>New Jersey</v>
      </c>
      <c r="S3492" t="str">
        <f t="shared" si="436"/>
        <v>2021-08</v>
      </c>
      <c r="T3492">
        <f>IF(AND(COUNTIF(Calculs!$Q$2:$Q$12,$O3492)&gt;0,COUNTIF(Calculs!$S$2:$S$12,$E3492)&gt;0,COUNTIF(Calculs!$U$2:$U$12,$H3492)&gt;0),1,0)</f>
        <v>1</v>
      </c>
      <c r="U3492">
        <f t="shared" si="437"/>
        <v>168750</v>
      </c>
      <c r="V3492">
        <f t="shared" si="438"/>
        <v>375</v>
      </c>
      <c r="W3492">
        <f t="shared" si="439"/>
        <v>59062.499999999993</v>
      </c>
    </row>
    <row r="3493" spans="1:23" ht="15.75" customHeight="1" x14ac:dyDescent="0.3">
      <c r="A3493" s="2" t="s">
        <v>33</v>
      </c>
      <c r="B3493" s="2">
        <v>1185732</v>
      </c>
      <c r="C3493" s="3">
        <v>44415</v>
      </c>
      <c r="D3493" s="12" t="str" cm="1">
        <f t="array" ref="D3493">_xlfn.SWITCH(WEEKDAY(C3493,2), 1, "Lundi", 2, "Mardi", 3, "Mercredi", 4, "Jeudi", 5, "Vendredi", 6, "Samedi", 7, "Dimanche", "Erreur")</f>
        <v>Samedi</v>
      </c>
      <c r="E3493" s="2" t="s">
        <v>14</v>
      </c>
      <c r="F3493" s="2" t="s">
        <v>122</v>
      </c>
      <c r="G3493" s="2" t="s">
        <v>123</v>
      </c>
      <c r="H3493" s="4" t="s">
        <v>19</v>
      </c>
      <c r="I3493" s="5">
        <v>40</v>
      </c>
      <c r="J3493" s="6">
        <v>300</v>
      </c>
      <c r="K3493" s="7">
        <v>120000</v>
      </c>
      <c r="L3493" s="7">
        <v>48000</v>
      </c>
      <c r="M3493" s="8">
        <v>0.4</v>
      </c>
      <c r="N3493" s="2" t="s">
        <v>17</v>
      </c>
      <c r="O3493">
        <f t="shared" si="432"/>
        <v>2021</v>
      </c>
      <c r="P3493">
        <f t="shared" si="433"/>
        <v>8</v>
      </c>
      <c r="Q3493" t="str">
        <f t="shared" si="434"/>
        <v>août</v>
      </c>
      <c r="R3493" t="str">
        <f t="shared" si="435"/>
        <v>New Jersey</v>
      </c>
      <c r="S3493" t="str">
        <f t="shared" si="436"/>
        <v>2021-08</v>
      </c>
      <c r="T3493">
        <f>IF(AND(COUNTIF(Calculs!$Q$2:$Q$12,$O3493)&gt;0,COUNTIF(Calculs!$S$2:$S$12,$E3493)&gt;0,COUNTIF(Calculs!$U$2:$U$12,$H3493)&gt;0),1,0)</f>
        <v>1</v>
      </c>
      <c r="U3493">
        <f t="shared" si="437"/>
        <v>120000</v>
      </c>
      <c r="V3493">
        <f t="shared" si="438"/>
        <v>300</v>
      </c>
      <c r="W3493">
        <f t="shared" si="439"/>
        <v>48000</v>
      </c>
    </row>
    <row r="3494" spans="1:23" ht="15.75" customHeight="1" x14ac:dyDescent="0.3">
      <c r="A3494" s="2" t="s">
        <v>33</v>
      </c>
      <c r="B3494" s="2">
        <v>1185732</v>
      </c>
      <c r="C3494" s="3">
        <v>44415</v>
      </c>
      <c r="D3494" s="12" t="str" cm="1">
        <f t="array" ref="D3494">_xlfn.SWITCH(WEEKDAY(C3494,2), 1, "Lundi", 2, "Mardi", 3, "Mercredi", 4, "Jeudi", 5, "Vendredi", 6, "Samedi", 7, "Dimanche", "Erreur")</f>
        <v>Samedi</v>
      </c>
      <c r="E3494" s="2" t="s">
        <v>14</v>
      </c>
      <c r="F3494" s="2" t="s">
        <v>122</v>
      </c>
      <c r="G3494" s="2" t="s">
        <v>123</v>
      </c>
      <c r="H3494" s="4" t="s">
        <v>20</v>
      </c>
      <c r="I3494" s="5">
        <v>40</v>
      </c>
      <c r="J3494" s="6">
        <v>200</v>
      </c>
      <c r="K3494" s="7">
        <v>80000</v>
      </c>
      <c r="L3494" s="7">
        <v>32000</v>
      </c>
      <c r="M3494" s="8">
        <v>0.4</v>
      </c>
      <c r="N3494" s="2" t="s">
        <v>17</v>
      </c>
      <c r="O3494">
        <f t="shared" si="432"/>
        <v>2021</v>
      </c>
      <c r="P3494">
        <f t="shared" si="433"/>
        <v>8</v>
      </c>
      <c r="Q3494" t="str">
        <f t="shared" si="434"/>
        <v>août</v>
      </c>
      <c r="R3494" t="str">
        <f t="shared" si="435"/>
        <v>New Jersey</v>
      </c>
      <c r="S3494" t="str">
        <f t="shared" si="436"/>
        <v>2021-08</v>
      </c>
      <c r="T3494">
        <f>IF(AND(COUNTIF(Calculs!$Q$2:$Q$12,$O3494)&gt;0,COUNTIF(Calculs!$S$2:$S$12,$E3494)&gt;0,COUNTIF(Calculs!$U$2:$U$12,$H3494)&gt;0),1,0)</f>
        <v>1</v>
      </c>
      <c r="U3494">
        <f t="shared" si="437"/>
        <v>80000</v>
      </c>
      <c r="V3494">
        <f t="shared" si="438"/>
        <v>200</v>
      </c>
      <c r="W3494">
        <f t="shared" si="439"/>
        <v>32000</v>
      </c>
    </row>
    <row r="3495" spans="1:23" ht="15.75" customHeight="1" x14ac:dyDescent="0.3">
      <c r="A3495" s="2" t="s">
        <v>33</v>
      </c>
      <c r="B3495" s="2">
        <v>1185732</v>
      </c>
      <c r="C3495" s="3">
        <v>44415</v>
      </c>
      <c r="D3495" s="12" t="str" cm="1">
        <f t="array" ref="D3495">_xlfn.SWITCH(WEEKDAY(C3495,2), 1, "Lundi", 2, "Mardi", 3, "Mercredi", 4, "Jeudi", 5, "Vendredi", 6, "Samedi", 7, "Dimanche", "Erreur")</f>
        <v>Samedi</v>
      </c>
      <c r="E3495" s="2" t="s">
        <v>14</v>
      </c>
      <c r="F3495" s="2" t="s">
        <v>122</v>
      </c>
      <c r="G3495" s="2" t="s">
        <v>123</v>
      </c>
      <c r="H3495" s="4" t="s">
        <v>21</v>
      </c>
      <c r="I3495" s="5">
        <v>49.999999999999993</v>
      </c>
      <c r="J3495" s="6">
        <v>175</v>
      </c>
      <c r="K3495" s="7">
        <v>87499.999999999985</v>
      </c>
      <c r="L3495" s="7">
        <v>26249.999999999996</v>
      </c>
      <c r="M3495" s="8">
        <v>0.3</v>
      </c>
      <c r="N3495" s="2" t="s">
        <v>17</v>
      </c>
      <c r="O3495">
        <f t="shared" si="432"/>
        <v>2021</v>
      </c>
      <c r="P3495">
        <f t="shared" si="433"/>
        <v>8</v>
      </c>
      <c r="Q3495" t="str">
        <f t="shared" si="434"/>
        <v>août</v>
      </c>
      <c r="R3495" t="str">
        <f t="shared" si="435"/>
        <v>New Jersey</v>
      </c>
      <c r="S3495" t="str">
        <f t="shared" si="436"/>
        <v>2021-08</v>
      </c>
      <c r="T3495">
        <f>IF(AND(COUNTIF(Calculs!$Q$2:$Q$12,$O3495)&gt;0,COUNTIF(Calculs!$S$2:$S$12,$E3495)&gt;0,COUNTIF(Calculs!$U$2:$U$12,$H3495)&gt;0),1,0)</f>
        <v>1</v>
      </c>
      <c r="U3495">
        <f t="shared" si="437"/>
        <v>87499.999999999985</v>
      </c>
      <c r="V3495">
        <f t="shared" si="438"/>
        <v>175</v>
      </c>
      <c r="W3495">
        <f t="shared" si="439"/>
        <v>26249.999999999996</v>
      </c>
    </row>
    <row r="3496" spans="1:23" ht="15.75" customHeight="1" x14ac:dyDescent="0.3">
      <c r="A3496" s="2" t="s">
        <v>33</v>
      </c>
      <c r="B3496" s="2">
        <v>1185732</v>
      </c>
      <c r="C3496" s="3">
        <v>44415</v>
      </c>
      <c r="D3496" s="12" t="str" cm="1">
        <f t="array" ref="D3496">_xlfn.SWITCH(WEEKDAY(C3496,2), 1, "Lundi", 2, "Mardi", 3, "Mercredi", 4, "Jeudi", 5, "Vendredi", 6, "Samedi", 7, "Dimanche", "Erreur")</f>
        <v>Samedi</v>
      </c>
      <c r="E3496" s="2" t="s">
        <v>14</v>
      </c>
      <c r="F3496" s="2" t="s">
        <v>122</v>
      </c>
      <c r="G3496" s="2" t="s">
        <v>123</v>
      </c>
      <c r="H3496" s="4" t="s">
        <v>22</v>
      </c>
      <c r="I3496" s="5">
        <v>54.999999999999993</v>
      </c>
      <c r="J3496" s="6">
        <v>350</v>
      </c>
      <c r="K3496" s="7">
        <v>192499.99999999997</v>
      </c>
      <c r="L3496" s="7">
        <v>76999.999999999985</v>
      </c>
      <c r="M3496" s="8">
        <v>0.4</v>
      </c>
      <c r="N3496" s="2" t="s">
        <v>17</v>
      </c>
      <c r="O3496">
        <f t="shared" si="432"/>
        <v>2021</v>
      </c>
      <c r="P3496">
        <f t="shared" si="433"/>
        <v>8</v>
      </c>
      <c r="Q3496" t="str">
        <f t="shared" si="434"/>
        <v>août</v>
      </c>
      <c r="R3496" t="str">
        <f t="shared" si="435"/>
        <v>New Jersey</v>
      </c>
      <c r="S3496" t="str">
        <f t="shared" si="436"/>
        <v>2021-08</v>
      </c>
      <c r="T3496">
        <f>IF(AND(COUNTIF(Calculs!$Q$2:$Q$12,$O3496)&gt;0,COUNTIF(Calculs!$S$2:$S$12,$E3496)&gt;0,COUNTIF(Calculs!$U$2:$U$12,$H3496)&gt;0),1,0)</f>
        <v>1</v>
      </c>
      <c r="U3496">
        <f t="shared" si="437"/>
        <v>192499.99999999997</v>
      </c>
      <c r="V3496">
        <f t="shared" si="438"/>
        <v>350</v>
      </c>
      <c r="W3496">
        <f t="shared" si="439"/>
        <v>76999.999999999985</v>
      </c>
    </row>
    <row r="3497" spans="1:23" ht="15.75" customHeight="1" x14ac:dyDescent="0.3">
      <c r="A3497" s="2" t="s">
        <v>33</v>
      </c>
      <c r="B3497" s="2">
        <v>1185732</v>
      </c>
      <c r="C3497" s="3">
        <v>44445</v>
      </c>
      <c r="D3497" s="12" t="str" cm="1">
        <f t="array" ref="D3497">_xlfn.SWITCH(WEEKDAY(C3497,2), 1, "Lundi", 2, "Mardi", 3, "Mercredi", 4, "Jeudi", 5, "Vendredi", 6, "Samedi", 7, "Dimanche", "Erreur")</f>
        <v>Lundi</v>
      </c>
      <c r="E3497" s="2" t="s">
        <v>14</v>
      </c>
      <c r="F3497" s="2" t="s">
        <v>122</v>
      </c>
      <c r="G3497" s="2" t="s">
        <v>123</v>
      </c>
      <c r="H3497" s="4" t="s">
        <v>16</v>
      </c>
      <c r="I3497" s="5">
        <v>49.999999999999993</v>
      </c>
      <c r="J3497" s="6">
        <v>475</v>
      </c>
      <c r="K3497" s="7">
        <v>237499.99999999997</v>
      </c>
      <c r="L3497" s="7">
        <v>83124.999999999985</v>
      </c>
      <c r="M3497" s="8">
        <v>0.35</v>
      </c>
      <c r="N3497" s="2" t="s">
        <v>17</v>
      </c>
      <c r="O3497">
        <f t="shared" si="432"/>
        <v>2021</v>
      </c>
      <c r="P3497">
        <f t="shared" si="433"/>
        <v>9</v>
      </c>
      <c r="Q3497" t="str">
        <f t="shared" si="434"/>
        <v>sept</v>
      </c>
      <c r="R3497" t="str">
        <f t="shared" si="435"/>
        <v>New Jersey</v>
      </c>
      <c r="S3497" t="str">
        <f t="shared" si="436"/>
        <v>2021-09</v>
      </c>
      <c r="T3497">
        <f>IF(AND(COUNTIF(Calculs!$Q$2:$Q$12,$O3497)&gt;0,COUNTIF(Calculs!$S$2:$S$12,$E3497)&gt;0,COUNTIF(Calculs!$U$2:$U$12,$H3497)&gt;0),1,0)</f>
        <v>1</v>
      </c>
      <c r="U3497">
        <f t="shared" si="437"/>
        <v>237499.99999999997</v>
      </c>
      <c r="V3497">
        <f t="shared" si="438"/>
        <v>475</v>
      </c>
      <c r="W3497">
        <f t="shared" si="439"/>
        <v>83124.999999999985</v>
      </c>
    </row>
    <row r="3498" spans="1:23" ht="15.75" customHeight="1" x14ac:dyDescent="0.3">
      <c r="A3498" s="2" t="s">
        <v>33</v>
      </c>
      <c r="B3498" s="2">
        <v>1185732</v>
      </c>
      <c r="C3498" s="3">
        <v>44445</v>
      </c>
      <c r="D3498" s="12" t="str" cm="1">
        <f t="array" ref="D3498">_xlfn.SWITCH(WEEKDAY(C3498,2), 1, "Lundi", 2, "Mardi", 3, "Mercredi", 4, "Jeudi", 5, "Vendredi", 6, "Samedi", 7, "Dimanche", "Erreur")</f>
        <v>Lundi</v>
      </c>
      <c r="E3498" s="2" t="s">
        <v>14</v>
      </c>
      <c r="F3498" s="2" t="s">
        <v>122</v>
      </c>
      <c r="G3498" s="2" t="s">
        <v>123</v>
      </c>
      <c r="H3498" s="4" t="s">
        <v>18</v>
      </c>
      <c r="I3498" s="5">
        <v>45</v>
      </c>
      <c r="J3498" s="6">
        <v>275</v>
      </c>
      <c r="K3498" s="7">
        <v>123750</v>
      </c>
      <c r="L3498" s="7">
        <v>43312.5</v>
      </c>
      <c r="M3498" s="8">
        <v>0.35</v>
      </c>
      <c r="N3498" s="2" t="s">
        <v>17</v>
      </c>
      <c r="O3498">
        <f t="shared" si="432"/>
        <v>2021</v>
      </c>
      <c r="P3498">
        <f t="shared" si="433"/>
        <v>9</v>
      </c>
      <c r="Q3498" t="str">
        <f t="shared" si="434"/>
        <v>sept</v>
      </c>
      <c r="R3498" t="str">
        <f t="shared" si="435"/>
        <v>New Jersey</v>
      </c>
      <c r="S3498" t="str">
        <f t="shared" si="436"/>
        <v>2021-09</v>
      </c>
      <c r="T3498">
        <f>IF(AND(COUNTIF(Calculs!$Q$2:$Q$12,$O3498)&gt;0,COUNTIF(Calculs!$S$2:$S$12,$E3498)&gt;0,COUNTIF(Calculs!$U$2:$U$12,$H3498)&gt;0),1,0)</f>
        <v>1</v>
      </c>
      <c r="U3498">
        <f t="shared" si="437"/>
        <v>123750</v>
      </c>
      <c r="V3498">
        <f t="shared" si="438"/>
        <v>275</v>
      </c>
      <c r="W3498">
        <f t="shared" si="439"/>
        <v>43312.5</v>
      </c>
    </row>
    <row r="3499" spans="1:23" ht="15.75" customHeight="1" x14ac:dyDescent="0.3">
      <c r="A3499" s="2" t="s">
        <v>33</v>
      </c>
      <c r="B3499" s="2">
        <v>1185732</v>
      </c>
      <c r="C3499" s="3">
        <v>44445</v>
      </c>
      <c r="D3499" s="12" t="str" cm="1">
        <f t="array" ref="D3499">_xlfn.SWITCH(WEEKDAY(C3499,2), 1, "Lundi", 2, "Mardi", 3, "Mercredi", 4, "Jeudi", 5, "Vendredi", 6, "Samedi", 7, "Dimanche", "Erreur")</f>
        <v>Lundi</v>
      </c>
      <c r="E3499" s="2" t="s">
        <v>14</v>
      </c>
      <c r="F3499" s="2" t="s">
        <v>122</v>
      </c>
      <c r="G3499" s="2" t="s">
        <v>123</v>
      </c>
      <c r="H3499" s="4" t="s">
        <v>19</v>
      </c>
      <c r="I3499" s="5">
        <v>40</v>
      </c>
      <c r="J3499" s="6">
        <v>175</v>
      </c>
      <c r="K3499" s="7">
        <v>70000</v>
      </c>
      <c r="L3499" s="7">
        <v>28000</v>
      </c>
      <c r="M3499" s="8">
        <v>0.4</v>
      </c>
      <c r="N3499" s="2" t="s">
        <v>17</v>
      </c>
      <c r="O3499">
        <f t="shared" si="432"/>
        <v>2021</v>
      </c>
      <c r="P3499">
        <f t="shared" si="433"/>
        <v>9</v>
      </c>
      <c r="Q3499" t="str">
        <f t="shared" si="434"/>
        <v>sept</v>
      </c>
      <c r="R3499" t="str">
        <f t="shared" si="435"/>
        <v>New Jersey</v>
      </c>
      <c r="S3499" t="str">
        <f t="shared" si="436"/>
        <v>2021-09</v>
      </c>
      <c r="T3499">
        <f>IF(AND(COUNTIF(Calculs!$Q$2:$Q$12,$O3499)&gt;0,COUNTIF(Calculs!$S$2:$S$12,$E3499)&gt;0,COUNTIF(Calculs!$U$2:$U$12,$H3499)&gt;0),1,0)</f>
        <v>1</v>
      </c>
      <c r="U3499">
        <f t="shared" si="437"/>
        <v>70000</v>
      </c>
      <c r="V3499">
        <f t="shared" si="438"/>
        <v>175</v>
      </c>
      <c r="W3499">
        <f t="shared" si="439"/>
        <v>28000</v>
      </c>
    </row>
    <row r="3500" spans="1:23" ht="15.75" customHeight="1" x14ac:dyDescent="0.3">
      <c r="A3500" s="2" t="s">
        <v>33</v>
      </c>
      <c r="B3500" s="2">
        <v>1185732</v>
      </c>
      <c r="C3500" s="3">
        <v>44445</v>
      </c>
      <c r="D3500" s="12" t="str" cm="1">
        <f t="array" ref="D3500">_xlfn.SWITCH(WEEKDAY(C3500,2), 1, "Lundi", 2, "Mardi", 3, "Mercredi", 4, "Jeudi", 5, "Vendredi", 6, "Samedi", 7, "Dimanche", "Erreur")</f>
        <v>Lundi</v>
      </c>
      <c r="E3500" s="2" t="s">
        <v>14</v>
      </c>
      <c r="F3500" s="2" t="s">
        <v>122</v>
      </c>
      <c r="G3500" s="2" t="s">
        <v>123</v>
      </c>
      <c r="H3500" s="4" t="s">
        <v>20</v>
      </c>
      <c r="I3500" s="5">
        <v>40</v>
      </c>
      <c r="J3500" s="6">
        <v>150</v>
      </c>
      <c r="K3500" s="7">
        <v>60000</v>
      </c>
      <c r="L3500" s="7">
        <v>24000</v>
      </c>
      <c r="M3500" s="8">
        <v>0.4</v>
      </c>
      <c r="N3500" s="2" t="s">
        <v>17</v>
      </c>
      <c r="O3500">
        <f t="shared" si="432"/>
        <v>2021</v>
      </c>
      <c r="P3500">
        <f t="shared" si="433"/>
        <v>9</v>
      </c>
      <c r="Q3500" t="str">
        <f t="shared" si="434"/>
        <v>sept</v>
      </c>
      <c r="R3500" t="str">
        <f t="shared" si="435"/>
        <v>New Jersey</v>
      </c>
      <c r="S3500" t="str">
        <f t="shared" si="436"/>
        <v>2021-09</v>
      </c>
      <c r="T3500">
        <f>IF(AND(COUNTIF(Calculs!$Q$2:$Q$12,$O3500)&gt;0,COUNTIF(Calculs!$S$2:$S$12,$E3500)&gt;0,COUNTIF(Calculs!$U$2:$U$12,$H3500)&gt;0),1,0)</f>
        <v>1</v>
      </c>
      <c r="U3500">
        <f t="shared" si="437"/>
        <v>60000</v>
      </c>
      <c r="V3500">
        <f t="shared" si="438"/>
        <v>150</v>
      </c>
      <c r="W3500">
        <f t="shared" si="439"/>
        <v>24000</v>
      </c>
    </row>
    <row r="3501" spans="1:23" ht="15.75" customHeight="1" x14ac:dyDescent="0.3">
      <c r="A3501" s="2" t="s">
        <v>33</v>
      </c>
      <c r="B3501" s="2">
        <v>1185732</v>
      </c>
      <c r="C3501" s="3">
        <v>44445</v>
      </c>
      <c r="D3501" s="12" t="str" cm="1">
        <f t="array" ref="D3501">_xlfn.SWITCH(WEEKDAY(C3501,2), 1, "Lundi", 2, "Mardi", 3, "Mercredi", 4, "Jeudi", 5, "Vendredi", 6, "Samedi", 7, "Dimanche", "Erreur")</f>
        <v>Lundi</v>
      </c>
      <c r="E3501" s="2" t="s">
        <v>14</v>
      </c>
      <c r="F3501" s="2" t="s">
        <v>122</v>
      </c>
      <c r="G3501" s="2" t="s">
        <v>123</v>
      </c>
      <c r="H3501" s="4" t="s">
        <v>21</v>
      </c>
      <c r="I3501" s="5">
        <v>49.999999999999993</v>
      </c>
      <c r="J3501" s="6">
        <v>150</v>
      </c>
      <c r="K3501" s="7">
        <v>74999.999999999985</v>
      </c>
      <c r="L3501" s="7">
        <v>22499.999999999996</v>
      </c>
      <c r="M3501" s="8">
        <v>0.3</v>
      </c>
      <c r="N3501" s="2" t="s">
        <v>17</v>
      </c>
      <c r="O3501">
        <f t="shared" si="432"/>
        <v>2021</v>
      </c>
      <c r="P3501">
        <f t="shared" si="433"/>
        <v>9</v>
      </c>
      <c r="Q3501" t="str">
        <f t="shared" si="434"/>
        <v>sept</v>
      </c>
      <c r="R3501" t="str">
        <f t="shared" si="435"/>
        <v>New Jersey</v>
      </c>
      <c r="S3501" t="str">
        <f t="shared" si="436"/>
        <v>2021-09</v>
      </c>
      <c r="T3501">
        <f>IF(AND(COUNTIF(Calculs!$Q$2:$Q$12,$O3501)&gt;0,COUNTIF(Calculs!$S$2:$S$12,$E3501)&gt;0,COUNTIF(Calculs!$U$2:$U$12,$H3501)&gt;0),1,0)</f>
        <v>1</v>
      </c>
      <c r="U3501">
        <f t="shared" si="437"/>
        <v>74999.999999999985</v>
      </c>
      <c r="V3501">
        <f t="shared" si="438"/>
        <v>150</v>
      </c>
      <c r="W3501">
        <f t="shared" si="439"/>
        <v>22499.999999999996</v>
      </c>
    </row>
    <row r="3502" spans="1:23" ht="15.75" customHeight="1" x14ac:dyDescent="0.3">
      <c r="A3502" s="2" t="s">
        <v>33</v>
      </c>
      <c r="B3502" s="2">
        <v>1185732</v>
      </c>
      <c r="C3502" s="3">
        <v>44445</v>
      </c>
      <c r="D3502" s="12" t="str" cm="1">
        <f t="array" ref="D3502">_xlfn.SWITCH(WEEKDAY(C3502,2), 1, "Lundi", 2, "Mardi", 3, "Mercredi", 4, "Jeudi", 5, "Vendredi", 6, "Samedi", 7, "Dimanche", "Erreur")</f>
        <v>Lundi</v>
      </c>
      <c r="E3502" s="2" t="s">
        <v>14</v>
      </c>
      <c r="F3502" s="2" t="s">
        <v>122</v>
      </c>
      <c r="G3502" s="2" t="s">
        <v>123</v>
      </c>
      <c r="H3502" s="4" t="s">
        <v>22</v>
      </c>
      <c r="I3502" s="5">
        <v>54.999999999999993</v>
      </c>
      <c r="J3502" s="6">
        <v>250</v>
      </c>
      <c r="K3502" s="7">
        <v>137499.99999999997</v>
      </c>
      <c r="L3502" s="7">
        <v>54999.999999999993</v>
      </c>
      <c r="M3502" s="8">
        <v>0.4</v>
      </c>
      <c r="N3502" s="2" t="s">
        <v>17</v>
      </c>
      <c r="O3502">
        <f t="shared" si="432"/>
        <v>2021</v>
      </c>
      <c r="P3502">
        <f t="shared" si="433"/>
        <v>9</v>
      </c>
      <c r="Q3502" t="str">
        <f t="shared" si="434"/>
        <v>sept</v>
      </c>
      <c r="R3502" t="str">
        <f t="shared" si="435"/>
        <v>New Jersey</v>
      </c>
      <c r="S3502" t="str">
        <f t="shared" si="436"/>
        <v>2021-09</v>
      </c>
      <c r="T3502">
        <f>IF(AND(COUNTIF(Calculs!$Q$2:$Q$12,$O3502)&gt;0,COUNTIF(Calculs!$S$2:$S$12,$E3502)&gt;0,COUNTIF(Calculs!$U$2:$U$12,$H3502)&gt;0),1,0)</f>
        <v>1</v>
      </c>
      <c r="U3502">
        <f t="shared" si="437"/>
        <v>137499.99999999997</v>
      </c>
      <c r="V3502">
        <f t="shared" si="438"/>
        <v>250</v>
      </c>
      <c r="W3502">
        <f t="shared" si="439"/>
        <v>54999.999999999993</v>
      </c>
    </row>
    <row r="3503" spans="1:23" ht="15.75" customHeight="1" x14ac:dyDescent="0.3">
      <c r="A3503" s="2" t="s">
        <v>33</v>
      </c>
      <c r="B3503" s="2">
        <v>1185732</v>
      </c>
      <c r="C3503" s="3">
        <v>44477</v>
      </c>
      <c r="D3503" s="12" t="str" cm="1">
        <f t="array" ref="D3503">_xlfn.SWITCH(WEEKDAY(C3503,2), 1, "Lundi", 2, "Mardi", 3, "Mercredi", 4, "Jeudi", 5, "Vendredi", 6, "Samedi", 7, "Dimanche", "Erreur")</f>
        <v>Vendredi</v>
      </c>
      <c r="E3503" s="2" t="s">
        <v>14</v>
      </c>
      <c r="F3503" s="2" t="s">
        <v>122</v>
      </c>
      <c r="G3503" s="2" t="s">
        <v>123</v>
      </c>
      <c r="H3503" s="4" t="s">
        <v>16</v>
      </c>
      <c r="I3503" s="5">
        <v>54.999999999999993</v>
      </c>
      <c r="J3503" s="6">
        <v>425</v>
      </c>
      <c r="K3503" s="7">
        <v>233749.99999999997</v>
      </c>
      <c r="L3503" s="7">
        <v>81812.499999999985</v>
      </c>
      <c r="M3503" s="8">
        <v>0.35</v>
      </c>
      <c r="N3503" s="2" t="s">
        <v>17</v>
      </c>
      <c r="O3503">
        <f t="shared" si="432"/>
        <v>2021</v>
      </c>
      <c r="P3503">
        <f t="shared" si="433"/>
        <v>10</v>
      </c>
      <c r="Q3503" t="str">
        <f t="shared" si="434"/>
        <v>oct</v>
      </c>
      <c r="R3503" t="str">
        <f t="shared" si="435"/>
        <v>New Jersey</v>
      </c>
      <c r="S3503" t="str">
        <f t="shared" si="436"/>
        <v>2021-10</v>
      </c>
      <c r="T3503">
        <f>IF(AND(COUNTIF(Calculs!$Q$2:$Q$12,$O3503)&gt;0,COUNTIF(Calculs!$S$2:$S$12,$E3503)&gt;0,COUNTIF(Calculs!$U$2:$U$12,$H3503)&gt;0),1,0)</f>
        <v>1</v>
      </c>
      <c r="U3503">
        <f t="shared" si="437"/>
        <v>233749.99999999997</v>
      </c>
      <c r="V3503">
        <f t="shared" si="438"/>
        <v>425</v>
      </c>
      <c r="W3503">
        <f t="shared" si="439"/>
        <v>81812.499999999985</v>
      </c>
    </row>
    <row r="3504" spans="1:23" ht="15.75" customHeight="1" x14ac:dyDescent="0.3">
      <c r="A3504" s="2" t="s">
        <v>33</v>
      </c>
      <c r="B3504" s="2">
        <v>1185732</v>
      </c>
      <c r="C3504" s="3">
        <v>44477</v>
      </c>
      <c r="D3504" s="12" t="str" cm="1">
        <f t="array" ref="D3504">_xlfn.SWITCH(WEEKDAY(C3504,2), 1, "Lundi", 2, "Mardi", 3, "Mercredi", 4, "Jeudi", 5, "Vendredi", 6, "Samedi", 7, "Dimanche", "Erreur")</f>
        <v>Vendredi</v>
      </c>
      <c r="E3504" s="2" t="s">
        <v>14</v>
      </c>
      <c r="F3504" s="2" t="s">
        <v>122</v>
      </c>
      <c r="G3504" s="2" t="s">
        <v>123</v>
      </c>
      <c r="H3504" s="4" t="s">
        <v>18</v>
      </c>
      <c r="I3504" s="5">
        <v>50</v>
      </c>
      <c r="J3504" s="6">
        <v>250</v>
      </c>
      <c r="K3504" s="7">
        <v>125000</v>
      </c>
      <c r="L3504" s="7">
        <v>43750</v>
      </c>
      <c r="M3504" s="8">
        <v>0.35</v>
      </c>
      <c r="N3504" s="2" t="s">
        <v>17</v>
      </c>
      <c r="O3504">
        <f t="shared" si="432"/>
        <v>2021</v>
      </c>
      <c r="P3504">
        <f t="shared" si="433"/>
        <v>10</v>
      </c>
      <c r="Q3504" t="str">
        <f t="shared" si="434"/>
        <v>oct</v>
      </c>
      <c r="R3504" t="str">
        <f t="shared" si="435"/>
        <v>New Jersey</v>
      </c>
      <c r="S3504" t="str">
        <f t="shared" si="436"/>
        <v>2021-10</v>
      </c>
      <c r="T3504">
        <f>IF(AND(COUNTIF(Calculs!$Q$2:$Q$12,$O3504)&gt;0,COUNTIF(Calculs!$S$2:$S$12,$E3504)&gt;0,COUNTIF(Calculs!$U$2:$U$12,$H3504)&gt;0),1,0)</f>
        <v>1</v>
      </c>
      <c r="U3504">
        <f t="shared" si="437"/>
        <v>125000</v>
      </c>
      <c r="V3504">
        <f t="shared" si="438"/>
        <v>250</v>
      </c>
      <c r="W3504">
        <f t="shared" si="439"/>
        <v>43750</v>
      </c>
    </row>
    <row r="3505" spans="1:23" ht="15.75" customHeight="1" x14ac:dyDescent="0.3">
      <c r="A3505" s="2" t="s">
        <v>33</v>
      </c>
      <c r="B3505" s="2">
        <v>1185732</v>
      </c>
      <c r="C3505" s="3">
        <v>44477</v>
      </c>
      <c r="D3505" s="12" t="str" cm="1">
        <f t="array" ref="D3505">_xlfn.SWITCH(WEEKDAY(C3505,2), 1, "Lundi", 2, "Mardi", 3, "Mercredi", 4, "Jeudi", 5, "Vendredi", 6, "Samedi", 7, "Dimanche", "Erreur")</f>
        <v>Vendredi</v>
      </c>
      <c r="E3505" s="2" t="s">
        <v>14</v>
      </c>
      <c r="F3505" s="2" t="s">
        <v>122</v>
      </c>
      <c r="G3505" s="2" t="s">
        <v>123</v>
      </c>
      <c r="H3505" s="4" t="s">
        <v>19</v>
      </c>
      <c r="I3505" s="5">
        <v>50</v>
      </c>
      <c r="J3505" s="6">
        <v>150</v>
      </c>
      <c r="K3505" s="7">
        <v>75000</v>
      </c>
      <c r="L3505" s="7">
        <v>30000</v>
      </c>
      <c r="M3505" s="8">
        <v>0.4</v>
      </c>
      <c r="N3505" s="2" t="s">
        <v>17</v>
      </c>
      <c r="O3505">
        <f t="shared" si="432"/>
        <v>2021</v>
      </c>
      <c r="P3505">
        <f t="shared" si="433"/>
        <v>10</v>
      </c>
      <c r="Q3505" t="str">
        <f t="shared" si="434"/>
        <v>oct</v>
      </c>
      <c r="R3505" t="str">
        <f t="shared" si="435"/>
        <v>New Jersey</v>
      </c>
      <c r="S3505" t="str">
        <f t="shared" si="436"/>
        <v>2021-10</v>
      </c>
      <c r="T3505">
        <f>IF(AND(COUNTIF(Calculs!$Q$2:$Q$12,$O3505)&gt;0,COUNTIF(Calculs!$S$2:$S$12,$E3505)&gt;0,COUNTIF(Calculs!$U$2:$U$12,$H3505)&gt;0),1,0)</f>
        <v>1</v>
      </c>
      <c r="U3505">
        <f t="shared" si="437"/>
        <v>75000</v>
      </c>
      <c r="V3505">
        <f t="shared" si="438"/>
        <v>150</v>
      </c>
      <c r="W3505">
        <f t="shared" si="439"/>
        <v>30000</v>
      </c>
    </row>
    <row r="3506" spans="1:23" ht="15.75" customHeight="1" x14ac:dyDescent="0.3">
      <c r="A3506" s="2" t="s">
        <v>33</v>
      </c>
      <c r="B3506" s="2">
        <v>1185732</v>
      </c>
      <c r="C3506" s="3">
        <v>44477</v>
      </c>
      <c r="D3506" s="12" t="str" cm="1">
        <f t="array" ref="D3506">_xlfn.SWITCH(WEEKDAY(C3506,2), 1, "Lundi", 2, "Mardi", 3, "Mercredi", 4, "Jeudi", 5, "Vendredi", 6, "Samedi", 7, "Dimanche", "Erreur")</f>
        <v>Vendredi</v>
      </c>
      <c r="E3506" s="2" t="s">
        <v>14</v>
      </c>
      <c r="F3506" s="2" t="s">
        <v>122</v>
      </c>
      <c r="G3506" s="2" t="s">
        <v>123</v>
      </c>
      <c r="H3506" s="4" t="s">
        <v>20</v>
      </c>
      <c r="I3506" s="5">
        <v>50</v>
      </c>
      <c r="J3506" s="6">
        <v>125</v>
      </c>
      <c r="K3506" s="7">
        <v>62500</v>
      </c>
      <c r="L3506" s="7">
        <v>25000</v>
      </c>
      <c r="M3506" s="8">
        <v>0.4</v>
      </c>
      <c r="N3506" s="2" t="s">
        <v>17</v>
      </c>
      <c r="O3506">
        <f t="shared" si="432"/>
        <v>2021</v>
      </c>
      <c r="P3506">
        <f t="shared" si="433"/>
        <v>10</v>
      </c>
      <c r="Q3506" t="str">
        <f t="shared" si="434"/>
        <v>oct</v>
      </c>
      <c r="R3506" t="str">
        <f t="shared" si="435"/>
        <v>New Jersey</v>
      </c>
      <c r="S3506" t="str">
        <f t="shared" si="436"/>
        <v>2021-10</v>
      </c>
      <c r="T3506">
        <f>IF(AND(COUNTIF(Calculs!$Q$2:$Q$12,$O3506)&gt;0,COUNTIF(Calculs!$S$2:$S$12,$E3506)&gt;0,COUNTIF(Calculs!$U$2:$U$12,$H3506)&gt;0),1,0)</f>
        <v>1</v>
      </c>
      <c r="U3506">
        <f t="shared" si="437"/>
        <v>62500</v>
      </c>
      <c r="V3506">
        <f t="shared" si="438"/>
        <v>125</v>
      </c>
      <c r="W3506">
        <f t="shared" si="439"/>
        <v>25000</v>
      </c>
    </row>
    <row r="3507" spans="1:23" ht="15.75" customHeight="1" x14ac:dyDescent="0.3">
      <c r="A3507" s="2" t="s">
        <v>33</v>
      </c>
      <c r="B3507" s="2">
        <v>1185732</v>
      </c>
      <c r="C3507" s="3">
        <v>44477</v>
      </c>
      <c r="D3507" s="12" t="str" cm="1">
        <f t="array" ref="D3507">_xlfn.SWITCH(WEEKDAY(C3507,2), 1, "Lundi", 2, "Mardi", 3, "Mercredi", 4, "Jeudi", 5, "Vendredi", 6, "Samedi", 7, "Dimanche", "Erreur")</f>
        <v>Vendredi</v>
      </c>
      <c r="E3507" s="2" t="s">
        <v>14</v>
      </c>
      <c r="F3507" s="2" t="s">
        <v>122</v>
      </c>
      <c r="G3507" s="2" t="s">
        <v>123</v>
      </c>
      <c r="H3507" s="4" t="s">
        <v>21</v>
      </c>
      <c r="I3507" s="5">
        <v>60</v>
      </c>
      <c r="J3507" s="6">
        <v>125</v>
      </c>
      <c r="K3507" s="7">
        <v>75000</v>
      </c>
      <c r="L3507" s="7">
        <v>22500</v>
      </c>
      <c r="M3507" s="8">
        <v>0.3</v>
      </c>
      <c r="N3507" s="2" t="s">
        <v>17</v>
      </c>
      <c r="O3507">
        <f t="shared" si="432"/>
        <v>2021</v>
      </c>
      <c r="P3507">
        <f t="shared" si="433"/>
        <v>10</v>
      </c>
      <c r="Q3507" t="str">
        <f t="shared" si="434"/>
        <v>oct</v>
      </c>
      <c r="R3507" t="str">
        <f t="shared" si="435"/>
        <v>New Jersey</v>
      </c>
      <c r="S3507" t="str">
        <f t="shared" si="436"/>
        <v>2021-10</v>
      </c>
      <c r="T3507">
        <f>IF(AND(COUNTIF(Calculs!$Q$2:$Q$12,$O3507)&gt;0,COUNTIF(Calculs!$S$2:$S$12,$E3507)&gt;0,COUNTIF(Calculs!$U$2:$U$12,$H3507)&gt;0),1,0)</f>
        <v>1</v>
      </c>
      <c r="U3507">
        <f t="shared" si="437"/>
        <v>75000</v>
      </c>
      <c r="V3507">
        <f t="shared" si="438"/>
        <v>125</v>
      </c>
      <c r="W3507">
        <f t="shared" si="439"/>
        <v>22500</v>
      </c>
    </row>
    <row r="3508" spans="1:23" ht="15.75" customHeight="1" x14ac:dyDescent="0.3">
      <c r="A3508" s="2" t="s">
        <v>25</v>
      </c>
      <c r="B3508" s="2">
        <v>1185732</v>
      </c>
      <c r="C3508" s="3">
        <v>44477</v>
      </c>
      <c r="D3508" s="12" t="str" cm="1">
        <f t="array" ref="D3508">_xlfn.SWITCH(WEEKDAY(C3508,2), 1, "Lundi", 2, "Mardi", 3, "Mercredi", 4, "Jeudi", 5, "Vendredi", 6, "Samedi", 7, "Dimanche", "Erreur")</f>
        <v>Vendredi</v>
      </c>
      <c r="E3508" s="2" t="s">
        <v>14</v>
      </c>
      <c r="F3508" s="2" t="s">
        <v>122</v>
      </c>
      <c r="G3508" s="2" t="s">
        <v>123</v>
      </c>
      <c r="H3508" s="4" t="s">
        <v>22</v>
      </c>
      <c r="I3508" s="5">
        <v>64.999999999999986</v>
      </c>
      <c r="J3508" s="6">
        <v>250</v>
      </c>
      <c r="K3508" s="7">
        <v>162499.99999999997</v>
      </c>
      <c r="L3508" s="7">
        <v>64999.999999999993</v>
      </c>
      <c r="M3508" s="8">
        <v>0.4</v>
      </c>
      <c r="N3508" s="2" t="s">
        <v>17</v>
      </c>
      <c r="O3508">
        <f t="shared" si="432"/>
        <v>2021</v>
      </c>
      <c r="P3508">
        <f t="shared" si="433"/>
        <v>10</v>
      </c>
      <c r="Q3508" t="str">
        <f t="shared" si="434"/>
        <v>oct</v>
      </c>
      <c r="R3508" t="str">
        <f t="shared" si="435"/>
        <v>New Jersey</v>
      </c>
      <c r="S3508" t="str">
        <f t="shared" si="436"/>
        <v>2021-10</v>
      </c>
      <c r="T3508">
        <f>IF(AND(COUNTIF(Calculs!$Q$2:$Q$12,$O3508)&gt;0,COUNTIF(Calculs!$S$2:$S$12,$E3508)&gt;0,COUNTIF(Calculs!$U$2:$U$12,$H3508)&gt;0),1,0)</f>
        <v>1</v>
      </c>
      <c r="U3508">
        <f t="shared" si="437"/>
        <v>162499.99999999997</v>
      </c>
      <c r="V3508">
        <f t="shared" si="438"/>
        <v>250</v>
      </c>
      <c r="W3508">
        <f t="shared" si="439"/>
        <v>64999.999999999993</v>
      </c>
    </row>
    <row r="3509" spans="1:23" ht="15.75" customHeight="1" x14ac:dyDescent="0.3">
      <c r="A3509" s="2" t="s">
        <v>25</v>
      </c>
      <c r="B3509" s="2">
        <v>1185732</v>
      </c>
      <c r="C3509" s="3">
        <v>44507</v>
      </c>
      <c r="D3509" s="12" t="str" cm="1">
        <f t="array" ref="D3509">_xlfn.SWITCH(WEEKDAY(C3509,2), 1, "Lundi", 2, "Mardi", 3, "Mercredi", 4, "Jeudi", 5, "Vendredi", 6, "Samedi", 7, "Dimanche", "Erreur")</f>
        <v>Dimanche</v>
      </c>
      <c r="E3509" s="2" t="s">
        <v>14</v>
      </c>
      <c r="F3509" s="2" t="s">
        <v>122</v>
      </c>
      <c r="G3509" s="2" t="s">
        <v>123</v>
      </c>
      <c r="H3509" s="4" t="s">
        <v>16</v>
      </c>
      <c r="I3509" s="5">
        <v>60</v>
      </c>
      <c r="J3509" s="6">
        <v>400</v>
      </c>
      <c r="K3509" s="7">
        <v>240000</v>
      </c>
      <c r="L3509" s="7">
        <v>84000</v>
      </c>
      <c r="M3509" s="8">
        <v>0.35</v>
      </c>
      <c r="N3509" s="2" t="s">
        <v>17</v>
      </c>
      <c r="O3509">
        <f t="shared" si="432"/>
        <v>2021</v>
      </c>
      <c r="P3509">
        <f t="shared" si="433"/>
        <v>11</v>
      </c>
      <c r="Q3509" t="str">
        <f t="shared" si="434"/>
        <v>nov</v>
      </c>
      <c r="R3509" t="str">
        <f t="shared" si="435"/>
        <v>New Jersey</v>
      </c>
      <c r="S3509" t="str">
        <f t="shared" si="436"/>
        <v>2021-11</v>
      </c>
      <c r="T3509">
        <f>IF(AND(COUNTIF(Calculs!$Q$2:$Q$12,$O3509)&gt;0,COUNTIF(Calculs!$S$2:$S$12,$E3509)&gt;0,COUNTIF(Calculs!$U$2:$U$12,$H3509)&gt;0),1,0)</f>
        <v>1</v>
      </c>
      <c r="U3509">
        <f t="shared" si="437"/>
        <v>240000</v>
      </c>
      <c r="V3509">
        <f t="shared" si="438"/>
        <v>400</v>
      </c>
      <c r="W3509">
        <f t="shared" si="439"/>
        <v>84000</v>
      </c>
    </row>
    <row r="3510" spans="1:23" ht="15.75" customHeight="1" x14ac:dyDescent="0.3">
      <c r="A3510" s="2" t="s">
        <v>25</v>
      </c>
      <c r="B3510" s="2">
        <v>1185732</v>
      </c>
      <c r="C3510" s="3">
        <v>44507</v>
      </c>
      <c r="D3510" s="12" t="str" cm="1">
        <f t="array" ref="D3510">_xlfn.SWITCH(WEEKDAY(C3510,2), 1, "Lundi", 2, "Mardi", 3, "Mercredi", 4, "Jeudi", 5, "Vendredi", 6, "Samedi", 7, "Dimanche", "Erreur")</f>
        <v>Dimanche</v>
      </c>
      <c r="E3510" s="2" t="s">
        <v>14</v>
      </c>
      <c r="F3510" s="2" t="s">
        <v>122</v>
      </c>
      <c r="G3510" s="2" t="s">
        <v>123</v>
      </c>
      <c r="H3510" s="4" t="s">
        <v>18</v>
      </c>
      <c r="I3510" s="5">
        <v>50</v>
      </c>
      <c r="J3510" s="6">
        <v>275</v>
      </c>
      <c r="K3510" s="7">
        <v>137500</v>
      </c>
      <c r="L3510" s="7">
        <v>48125</v>
      </c>
      <c r="M3510" s="8">
        <v>0.35</v>
      </c>
      <c r="N3510" s="2" t="s">
        <v>17</v>
      </c>
      <c r="O3510">
        <f t="shared" si="432"/>
        <v>2021</v>
      </c>
      <c r="P3510">
        <f t="shared" si="433"/>
        <v>11</v>
      </c>
      <c r="Q3510" t="str">
        <f t="shared" si="434"/>
        <v>nov</v>
      </c>
      <c r="R3510" t="str">
        <f t="shared" si="435"/>
        <v>New Jersey</v>
      </c>
      <c r="S3510" t="str">
        <f t="shared" si="436"/>
        <v>2021-11</v>
      </c>
      <c r="T3510">
        <f>IF(AND(COUNTIF(Calculs!$Q$2:$Q$12,$O3510)&gt;0,COUNTIF(Calculs!$S$2:$S$12,$E3510)&gt;0,COUNTIF(Calculs!$U$2:$U$12,$H3510)&gt;0),1,0)</f>
        <v>1</v>
      </c>
      <c r="U3510">
        <f t="shared" si="437"/>
        <v>137500</v>
      </c>
      <c r="V3510">
        <f t="shared" si="438"/>
        <v>275</v>
      </c>
      <c r="W3510">
        <f t="shared" si="439"/>
        <v>48125</v>
      </c>
    </row>
    <row r="3511" spans="1:23" ht="15.75" customHeight="1" x14ac:dyDescent="0.3">
      <c r="A3511" s="2" t="s">
        <v>25</v>
      </c>
      <c r="B3511" s="2">
        <v>1185732</v>
      </c>
      <c r="C3511" s="3">
        <v>44507</v>
      </c>
      <c r="D3511" s="12" t="str" cm="1">
        <f t="array" ref="D3511">_xlfn.SWITCH(WEEKDAY(C3511,2), 1, "Lundi", 2, "Mardi", 3, "Mercredi", 4, "Jeudi", 5, "Vendredi", 6, "Samedi", 7, "Dimanche", "Erreur")</f>
        <v>Dimanche</v>
      </c>
      <c r="E3511" s="2" t="s">
        <v>14</v>
      </c>
      <c r="F3511" s="2" t="s">
        <v>122</v>
      </c>
      <c r="G3511" s="2" t="s">
        <v>123</v>
      </c>
      <c r="H3511" s="4" t="s">
        <v>19</v>
      </c>
      <c r="I3511" s="5">
        <v>50</v>
      </c>
      <c r="J3511" s="6">
        <v>270</v>
      </c>
      <c r="K3511" s="7">
        <v>135000</v>
      </c>
      <c r="L3511" s="7">
        <v>54000</v>
      </c>
      <c r="M3511" s="8">
        <v>0.4</v>
      </c>
      <c r="N3511" s="2" t="s">
        <v>17</v>
      </c>
      <c r="O3511">
        <f t="shared" si="432"/>
        <v>2021</v>
      </c>
      <c r="P3511">
        <f t="shared" si="433"/>
        <v>11</v>
      </c>
      <c r="Q3511" t="str">
        <f t="shared" si="434"/>
        <v>nov</v>
      </c>
      <c r="R3511" t="str">
        <f t="shared" si="435"/>
        <v>New Jersey</v>
      </c>
      <c r="S3511" t="str">
        <f t="shared" si="436"/>
        <v>2021-11</v>
      </c>
      <c r="T3511">
        <f>IF(AND(COUNTIF(Calculs!$Q$2:$Q$12,$O3511)&gt;0,COUNTIF(Calculs!$S$2:$S$12,$E3511)&gt;0,COUNTIF(Calculs!$U$2:$U$12,$H3511)&gt;0),1,0)</f>
        <v>1</v>
      </c>
      <c r="U3511">
        <f t="shared" si="437"/>
        <v>135000</v>
      </c>
      <c r="V3511">
        <f t="shared" si="438"/>
        <v>270</v>
      </c>
      <c r="W3511">
        <f t="shared" si="439"/>
        <v>54000</v>
      </c>
    </row>
    <row r="3512" spans="1:23" ht="15.75" customHeight="1" x14ac:dyDescent="0.3">
      <c r="A3512" s="2" t="s">
        <v>25</v>
      </c>
      <c r="B3512" s="2">
        <v>1185732</v>
      </c>
      <c r="C3512" s="3">
        <v>44507</v>
      </c>
      <c r="D3512" s="12" t="str" cm="1">
        <f t="array" ref="D3512">_xlfn.SWITCH(WEEKDAY(C3512,2), 1, "Lundi", 2, "Mardi", 3, "Mercredi", 4, "Jeudi", 5, "Vendredi", 6, "Samedi", 7, "Dimanche", "Erreur")</f>
        <v>Dimanche</v>
      </c>
      <c r="E3512" s="2" t="s">
        <v>14</v>
      </c>
      <c r="F3512" s="2" t="s">
        <v>122</v>
      </c>
      <c r="G3512" s="2" t="s">
        <v>123</v>
      </c>
      <c r="H3512" s="4" t="s">
        <v>20</v>
      </c>
      <c r="I3512" s="5">
        <v>50</v>
      </c>
      <c r="J3512" s="6">
        <v>250</v>
      </c>
      <c r="K3512" s="7">
        <v>125000</v>
      </c>
      <c r="L3512" s="7">
        <v>50000</v>
      </c>
      <c r="M3512" s="8">
        <v>0.4</v>
      </c>
      <c r="N3512" s="2" t="s">
        <v>17</v>
      </c>
      <c r="O3512">
        <f t="shared" si="432"/>
        <v>2021</v>
      </c>
      <c r="P3512">
        <f t="shared" si="433"/>
        <v>11</v>
      </c>
      <c r="Q3512" t="str">
        <f t="shared" si="434"/>
        <v>nov</v>
      </c>
      <c r="R3512" t="str">
        <f t="shared" si="435"/>
        <v>New Jersey</v>
      </c>
      <c r="S3512" t="str">
        <f t="shared" si="436"/>
        <v>2021-11</v>
      </c>
      <c r="T3512">
        <f>IF(AND(COUNTIF(Calculs!$Q$2:$Q$12,$O3512)&gt;0,COUNTIF(Calculs!$S$2:$S$12,$E3512)&gt;0,COUNTIF(Calculs!$U$2:$U$12,$H3512)&gt;0),1,0)</f>
        <v>1</v>
      </c>
      <c r="U3512">
        <f t="shared" si="437"/>
        <v>125000</v>
      </c>
      <c r="V3512">
        <f t="shared" si="438"/>
        <v>250</v>
      </c>
      <c r="W3512">
        <f t="shared" si="439"/>
        <v>50000</v>
      </c>
    </row>
    <row r="3513" spans="1:23" ht="15.75" customHeight="1" x14ac:dyDescent="0.3">
      <c r="A3513" s="2" t="s">
        <v>25</v>
      </c>
      <c r="B3513" s="2">
        <v>1185732</v>
      </c>
      <c r="C3513" s="3">
        <v>44507</v>
      </c>
      <c r="D3513" s="12" t="str" cm="1">
        <f t="array" ref="D3513">_xlfn.SWITCH(WEEKDAY(C3513,2), 1, "Lundi", 2, "Mardi", 3, "Mercredi", 4, "Jeudi", 5, "Vendredi", 6, "Samedi", 7, "Dimanche", "Erreur")</f>
        <v>Dimanche</v>
      </c>
      <c r="E3513" s="2" t="s">
        <v>14</v>
      </c>
      <c r="F3513" s="2" t="s">
        <v>122</v>
      </c>
      <c r="G3513" s="2" t="s">
        <v>123</v>
      </c>
      <c r="H3513" s="4" t="s">
        <v>21</v>
      </c>
      <c r="I3513" s="5">
        <v>60</v>
      </c>
      <c r="J3513" s="6">
        <v>225</v>
      </c>
      <c r="K3513" s="7">
        <v>135000</v>
      </c>
      <c r="L3513" s="7">
        <v>40500</v>
      </c>
      <c r="M3513" s="8">
        <v>0.3</v>
      </c>
      <c r="N3513" s="2" t="s">
        <v>17</v>
      </c>
      <c r="O3513">
        <f t="shared" si="432"/>
        <v>2021</v>
      </c>
      <c r="P3513">
        <f t="shared" si="433"/>
        <v>11</v>
      </c>
      <c r="Q3513" t="str">
        <f t="shared" si="434"/>
        <v>nov</v>
      </c>
      <c r="R3513" t="str">
        <f t="shared" si="435"/>
        <v>New Jersey</v>
      </c>
      <c r="S3513" t="str">
        <f t="shared" si="436"/>
        <v>2021-11</v>
      </c>
      <c r="T3513">
        <f>IF(AND(COUNTIF(Calculs!$Q$2:$Q$12,$O3513)&gt;0,COUNTIF(Calculs!$S$2:$S$12,$E3513)&gt;0,COUNTIF(Calculs!$U$2:$U$12,$H3513)&gt;0),1,0)</f>
        <v>1</v>
      </c>
      <c r="U3513">
        <f t="shared" si="437"/>
        <v>135000</v>
      </c>
      <c r="V3513">
        <f t="shared" si="438"/>
        <v>225</v>
      </c>
      <c r="W3513">
        <f t="shared" si="439"/>
        <v>40500</v>
      </c>
    </row>
    <row r="3514" spans="1:23" ht="15.75" customHeight="1" x14ac:dyDescent="0.3">
      <c r="A3514" s="2" t="s">
        <v>25</v>
      </c>
      <c r="B3514" s="2">
        <v>1185732</v>
      </c>
      <c r="C3514" s="3">
        <v>44507</v>
      </c>
      <c r="D3514" s="12" t="str" cm="1">
        <f t="array" ref="D3514">_xlfn.SWITCH(WEEKDAY(C3514,2), 1, "Lundi", 2, "Mardi", 3, "Mercredi", 4, "Jeudi", 5, "Vendredi", 6, "Samedi", 7, "Dimanche", "Erreur")</f>
        <v>Dimanche</v>
      </c>
      <c r="E3514" s="2" t="s">
        <v>14</v>
      </c>
      <c r="F3514" s="2" t="s">
        <v>122</v>
      </c>
      <c r="G3514" s="2" t="s">
        <v>123</v>
      </c>
      <c r="H3514" s="4" t="s">
        <v>22</v>
      </c>
      <c r="I3514" s="5">
        <v>64.999999999999986</v>
      </c>
      <c r="J3514" s="6">
        <v>325</v>
      </c>
      <c r="K3514" s="7">
        <v>211249.99999999994</v>
      </c>
      <c r="L3514" s="7">
        <v>84499.999999999985</v>
      </c>
      <c r="M3514" s="8">
        <v>0.4</v>
      </c>
      <c r="N3514" s="2" t="s">
        <v>17</v>
      </c>
      <c r="O3514">
        <f t="shared" si="432"/>
        <v>2021</v>
      </c>
      <c r="P3514">
        <f t="shared" si="433"/>
        <v>11</v>
      </c>
      <c r="Q3514" t="str">
        <f t="shared" si="434"/>
        <v>nov</v>
      </c>
      <c r="R3514" t="str">
        <f t="shared" si="435"/>
        <v>New Jersey</v>
      </c>
      <c r="S3514" t="str">
        <f t="shared" si="436"/>
        <v>2021-11</v>
      </c>
      <c r="T3514">
        <f>IF(AND(COUNTIF(Calculs!$Q$2:$Q$12,$O3514)&gt;0,COUNTIF(Calculs!$S$2:$S$12,$E3514)&gt;0,COUNTIF(Calculs!$U$2:$U$12,$H3514)&gt;0),1,0)</f>
        <v>1</v>
      </c>
      <c r="U3514">
        <f t="shared" si="437"/>
        <v>211249.99999999994</v>
      </c>
      <c r="V3514">
        <f t="shared" si="438"/>
        <v>325</v>
      </c>
      <c r="W3514">
        <f t="shared" si="439"/>
        <v>84499.999999999985</v>
      </c>
    </row>
    <row r="3515" spans="1:23" ht="15.75" customHeight="1" x14ac:dyDescent="0.3">
      <c r="A3515" s="2" t="s">
        <v>25</v>
      </c>
      <c r="B3515" s="2">
        <v>1185732</v>
      </c>
      <c r="C3515" s="3">
        <v>44536</v>
      </c>
      <c r="D3515" s="12" t="str" cm="1">
        <f t="array" ref="D3515">_xlfn.SWITCH(WEEKDAY(C3515,2), 1, "Lundi", 2, "Mardi", 3, "Mercredi", 4, "Jeudi", 5, "Vendredi", 6, "Samedi", 7, "Dimanche", "Erreur")</f>
        <v>Lundi</v>
      </c>
      <c r="E3515" s="2" t="s">
        <v>14</v>
      </c>
      <c r="F3515" s="2" t="s">
        <v>122</v>
      </c>
      <c r="G3515" s="2" t="s">
        <v>123</v>
      </c>
      <c r="H3515" s="4" t="s">
        <v>16</v>
      </c>
      <c r="I3515" s="5">
        <v>60</v>
      </c>
      <c r="J3515" s="6">
        <v>550</v>
      </c>
      <c r="K3515" s="7">
        <v>330000</v>
      </c>
      <c r="L3515" s="7">
        <v>115499.99999999999</v>
      </c>
      <c r="M3515" s="8">
        <v>0.35</v>
      </c>
      <c r="N3515" s="2" t="s">
        <v>17</v>
      </c>
      <c r="O3515">
        <f t="shared" si="432"/>
        <v>2021</v>
      </c>
      <c r="P3515">
        <f t="shared" si="433"/>
        <v>12</v>
      </c>
      <c r="Q3515" t="str">
        <f t="shared" si="434"/>
        <v>déc</v>
      </c>
      <c r="R3515" t="str">
        <f t="shared" si="435"/>
        <v>New Jersey</v>
      </c>
      <c r="S3515" t="str">
        <f t="shared" si="436"/>
        <v>2021-12</v>
      </c>
      <c r="T3515">
        <f>IF(AND(COUNTIF(Calculs!$Q$2:$Q$12,$O3515)&gt;0,COUNTIF(Calculs!$S$2:$S$12,$E3515)&gt;0,COUNTIF(Calculs!$U$2:$U$12,$H3515)&gt;0),1,0)</f>
        <v>1</v>
      </c>
      <c r="U3515">
        <f t="shared" si="437"/>
        <v>330000</v>
      </c>
      <c r="V3515">
        <f t="shared" si="438"/>
        <v>550</v>
      </c>
      <c r="W3515">
        <f t="shared" si="439"/>
        <v>115499.99999999999</v>
      </c>
    </row>
    <row r="3516" spans="1:23" ht="15.75" customHeight="1" x14ac:dyDescent="0.3">
      <c r="A3516" s="2" t="s">
        <v>25</v>
      </c>
      <c r="B3516" s="2">
        <v>1185732</v>
      </c>
      <c r="C3516" s="3">
        <v>44536</v>
      </c>
      <c r="D3516" s="12" t="str" cm="1">
        <f t="array" ref="D3516">_xlfn.SWITCH(WEEKDAY(C3516,2), 1, "Lundi", 2, "Mardi", 3, "Mercredi", 4, "Jeudi", 5, "Vendredi", 6, "Samedi", 7, "Dimanche", "Erreur")</f>
        <v>Lundi</v>
      </c>
      <c r="E3516" s="2" t="s">
        <v>14</v>
      </c>
      <c r="F3516" s="2" t="s">
        <v>122</v>
      </c>
      <c r="G3516" s="2" t="s">
        <v>123</v>
      </c>
      <c r="H3516" s="4" t="s">
        <v>18</v>
      </c>
      <c r="I3516" s="5">
        <v>50</v>
      </c>
      <c r="J3516" s="6">
        <v>350</v>
      </c>
      <c r="K3516" s="7">
        <v>175000</v>
      </c>
      <c r="L3516" s="7">
        <v>61249.999999999993</v>
      </c>
      <c r="M3516" s="8">
        <v>0.35</v>
      </c>
      <c r="N3516" s="2" t="s">
        <v>17</v>
      </c>
      <c r="O3516">
        <f t="shared" si="432"/>
        <v>2021</v>
      </c>
      <c r="P3516">
        <f t="shared" si="433"/>
        <v>12</v>
      </c>
      <c r="Q3516" t="str">
        <f t="shared" si="434"/>
        <v>déc</v>
      </c>
      <c r="R3516" t="str">
        <f t="shared" si="435"/>
        <v>New Jersey</v>
      </c>
      <c r="S3516" t="str">
        <f t="shared" si="436"/>
        <v>2021-12</v>
      </c>
      <c r="T3516">
        <f>IF(AND(COUNTIF(Calculs!$Q$2:$Q$12,$O3516)&gt;0,COUNTIF(Calculs!$S$2:$S$12,$E3516)&gt;0,COUNTIF(Calculs!$U$2:$U$12,$H3516)&gt;0),1,0)</f>
        <v>1</v>
      </c>
      <c r="U3516">
        <f t="shared" si="437"/>
        <v>175000</v>
      </c>
      <c r="V3516">
        <f t="shared" si="438"/>
        <v>350</v>
      </c>
      <c r="W3516">
        <f t="shared" si="439"/>
        <v>61249.999999999993</v>
      </c>
    </row>
    <row r="3517" spans="1:23" ht="15.75" customHeight="1" x14ac:dyDescent="0.3">
      <c r="A3517" s="2" t="s">
        <v>25</v>
      </c>
      <c r="B3517" s="2">
        <v>1185732</v>
      </c>
      <c r="C3517" s="3">
        <v>44536</v>
      </c>
      <c r="D3517" s="12" t="str" cm="1">
        <f t="array" ref="D3517">_xlfn.SWITCH(WEEKDAY(C3517,2), 1, "Lundi", 2, "Mardi", 3, "Mercredi", 4, "Jeudi", 5, "Vendredi", 6, "Samedi", 7, "Dimanche", "Erreur")</f>
        <v>Lundi</v>
      </c>
      <c r="E3517" s="2" t="s">
        <v>14</v>
      </c>
      <c r="F3517" s="2" t="s">
        <v>122</v>
      </c>
      <c r="G3517" s="2" t="s">
        <v>123</v>
      </c>
      <c r="H3517" s="4" t="s">
        <v>19</v>
      </c>
      <c r="I3517" s="5">
        <v>50</v>
      </c>
      <c r="J3517" s="6">
        <v>325</v>
      </c>
      <c r="K3517" s="7">
        <v>162500</v>
      </c>
      <c r="L3517" s="7">
        <v>65000</v>
      </c>
      <c r="M3517" s="8">
        <v>0.4</v>
      </c>
      <c r="N3517" s="2" t="s">
        <v>17</v>
      </c>
      <c r="O3517">
        <f t="shared" si="432"/>
        <v>2021</v>
      </c>
      <c r="P3517">
        <f t="shared" si="433"/>
        <v>12</v>
      </c>
      <c r="Q3517" t="str">
        <f t="shared" si="434"/>
        <v>déc</v>
      </c>
      <c r="R3517" t="str">
        <f t="shared" si="435"/>
        <v>New Jersey</v>
      </c>
      <c r="S3517" t="str">
        <f t="shared" si="436"/>
        <v>2021-12</v>
      </c>
      <c r="T3517">
        <f>IF(AND(COUNTIF(Calculs!$Q$2:$Q$12,$O3517)&gt;0,COUNTIF(Calculs!$S$2:$S$12,$E3517)&gt;0,COUNTIF(Calculs!$U$2:$U$12,$H3517)&gt;0),1,0)</f>
        <v>1</v>
      </c>
      <c r="U3517">
        <f t="shared" si="437"/>
        <v>162500</v>
      </c>
      <c r="V3517">
        <f t="shared" si="438"/>
        <v>325</v>
      </c>
      <c r="W3517">
        <f t="shared" si="439"/>
        <v>65000</v>
      </c>
    </row>
    <row r="3518" spans="1:23" ht="15.75" customHeight="1" x14ac:dyDescent="0.3">
      <c r="A3518" s="2" t="s">
        <v>25</v>
      </c>
      <c r="B3518" s="2">
        <v>1185732</v>
      </c>
      <c r="C3518" s="3">
        <v>44536</v>
      </c>
      <c r="D3518" s="12" t="str" cm="1">
        <f t="array" ref="D3518">_xlfn.SWITCH(WEEKDAY(C3518,2), 1, "Lundi", 2, "Mardi", 3, "Mercredi", 4, "Jeudi", 5, "Vendredi", 6, "Samedi", 7, "Dimanche", "Erreur")</f>
        <v>Lundi</v>
      </c>
      <c r="E3518" s="2" t="s">
        <v>14</v>
      </c>
      <c r="F3518" s="2" t="s">
        <v>122</v>
      </c>
      <c r="G3518" s="2" t="s">
        <v>123</v>
      </c>
      <c r="H3518" s="4" t="s">
        <v>20</v>
      </c>
      <c r="I3518" s="5">
        <v>50</v>
      </c>
      <c r="J3518" s="6">
        <v>275</v>
      </c>
      <c r="K3518" s="7">
        <v>137500</v>
      </c>
      <c r="L3518" s="7">
        <v>55000</v>
      </c>
      <c r="M3518" s="8">
        <v>0.4</v>
      </c>
      <c r="N3518" s="2" t="s">
        <v>17</v>
      </c>
      <c r="O3518">
        <f t="shared" si="432"/>
        <v>2021</v>
      </c>
      <c r="P3518">
        <f t="shared" si="433"/>
        <v>12</v>
      </c>
      <c r="Q3518" t="str">
        <f t="shared" si="434"/>
        <v>déc</v>
      </c>
      <c r="R3518" t="str">
        <f t="shared" si="435"/>
        <v>New Jersey</v>
      </c>
      <c r="S3518" t="str">
        <f t="shared" si="436"/>
        <v>2021-12</v>
      </c>
      <c r="T3518">
        <f>IF(AND(COUNTIF(Calculs!$Q$2:$Q$12,$O3518)&gt;0,COUNTIF(Calculs!$S$2:$S$12,$E3518)&gt;0,COUNTIF(Calculs!$U$2:$U$12,$H3518)&gt;0),1,0)</f>
        <v>1</v>
      </c>
      <c r="U3518">
        <f t="shared" si="437"/>
        <v>137500</v>
      </c>
      <c r="V3518">
        <f t="shared" si="438"/>
        <v>275</v>
      </c>
      <c r="W3518">
        <f t="shared" si="439"/>
        <v>55000</v>
      </c>
    </row>
    <row r="3519" spans="1:23" ht="15.75" customHeight="1" x14ac:dyDescent="0.3">
      <c r="A3519" s="2" t="s">
        <v>25</v>
      </c>
      <c r="B3519" s="2">
        <v>1185732</v>
      </c>
      <c r="C3519" s="3">
        <v>44536</v>
      </c>
      <c r="D3519" s="12" t="str" cm="1">
        <f t="array" ref="D3519">_xlfn.SWITCH(WEEKDAY(C3519,2), 1, "Lundi", 2, "Mardi", 3, "Mercredi", 4, "Jeudi", 5, "Vendredi", 6, "Samedi", 7, "Dimanche", "Erreur")</f>
        <v>Lundi</v>
      </c>
      <c r="E3519" s="2" t="s">
        <v>14</v>
      </c>
      <c r="F3519" s="2" t="s">
        <v>122</v>
      </c>
      <c r="G3519" s="2" t="s">
        <v>123</v>
      </c>
      <c r="H3519" s="4" t="s">
        <v>21</v>
      </c>
      <c r="I3519" s="5">
        <v>60</v>
      </c>
      <c r="J3519" s="6">
        <v>275</v>
      </c>
      <c r="K3519" s="7">
        <v>165000</v>
      </c>
      <c r="L3519" s="7">
        <v>49500</v>
      </c>
      <c r="M3519" s="8">
        <v>0.3</v>
      </c>
      <c r="N3519" s="2" t="s">
        <v>17</v>
      </c>
      <c r="O3519">
        <f t="shared" si="432"/>
        <v>2021</v>
      </c>
      <c r="P3519">
        <f t="shared" si="433"/>
        <v>12</v>
      </c>
      <c r="Q3519" t="str">
        <f t="shared" si="434"/>
        <v>déc</v>
      </c>
      <c r="R3519" t="str">
        <f t="shared" si="435"/>
        <v>New Jersey</v>
      </c>
      <c r="S3519" t="str">
        <f t="shared" si="436"/>
        <v>2021-12</v>
      </c>
      <c r="T3519">
        <f>IF(AND(COUNTIF(Calculs!$Q$2:$Q$12,$O3519)&gt;0,COUNTIF(Calculs!$S$2:$S$12,$E3519)&gt;0,COUNTIF(Calculs!$U$2:$U$12,$H3519)&gt;0),1,0)</f>
        <v>1</v>
      </c>
      <c r="U3519">
        <f t="shared" si="437"/>
        <v>165000</v>
      </c>
      <c r="V3519">
        <f t="shared" si="438"/>
        <v>275</v>
      </c>
      <c r="W3519">
        <f t="shared" si="439"/>
        <v>49500</v>
      </c>
    </row>
    <row r="3520" spans="1:23" ht="15.75" customHeight="1" x14ac:dyDescent="0.3">
      <c r="A3520" s="2" t="s">
        <v>25</v>
      </c>
      <c r="B3520" s="2">
        <v>1185732</v>
      </c>
      <c r="C3520" s="3">
        <v>44536</v>
      </c>
      <c r="D3520" s="12" t="str" cm="1">
        <f t="array" ref="D3520">_xlfn.SWITCH(WEEKDAY(C3520,2), 1, "Lundi", 2, "Mardi", 3, "Mercredi", 4, "Jeudi", 5, "Vendredi", 6, "Samedi", 7, "Dimanche", "Erreur")</f>
        <v>Lundi</v>
      </c>
      <c r="E3520" s="2" t="s">
        <v>14</v>
      </c>
      <c r="F3520" s="2" t="s">
        <v>122</v>
      </c>
      <c r="G3520" s="2" t="s">
        <v>123</v>
      </c>
      <c r="H3520" s="4" t="s">
        <v>22</v>
      </c>
      <c r="I3520" s="5">
        <v>64.999999999999986</v>
      </c>
      <c r="J3520" s="6">
        <v>375</v>
      </c>
      <c r="K3520" s="7">
        <v>243749.99999999994</v>
      </c>
      <c r="L3520" s="7">
        <v>97499.999999999985</v>
      </c>
      <c r="M3520" s="8">
        <v>0.4</v>
      </c>
      <c r="N3520" s="2" t="s">
        <v>17</v>
      </c>
      <c r="O3520">
        <f t="shared" si="432"/>
        <v>2021</v>
      </c>
      <c r="P3520">
        <f t="shared" si="433"/>
        <v>12</v>
      </c>
      <c r="Q3520" t="str">
        <f t="shared" si="434"/>
        <v>déc</v>
      </c>
      <c r="R3520" t="str">
        <f t="shared" si="435"/>
        <v>New Jersey</v>
      </c>
      <c r="S3520" t="str">
        <f t="shared" si="436"/>
        <v>2021-12</v>
      </c>
      <c r="T3520">
        <f>IF(AND(COUNTIF(Calculs!$Q$2:$Q$12,$O3520)&gt;0,COUNTIF(Calculs!$S$2:$S$12,$E3520)&gt;0,COUNTIF(Calculs!$U$2:$U$12,$H3520)&gt;0),1,0)</f>
        <v>1</v>
      </c>
      <c r="U3520">
        <f t="shared" si="437"/>
        <v>243749.99999999994</v>
      </c>
      <c r="V3520">
        <f t="shared" si="438"/>
        <v>375</v>
      </c>
      <c r="W3520">
        <f t="shared" si="439"/>
        <v>97499.999999999985</v>
      </c>
    </row>
    <row r="3521" spans="1:23" ht="15.75" customHeight="1" x14ac:dyDescent="0.3">
      <c r="A3521" s="2" t="s">
        <v>25</v>
      </c>
      <c r="B3521" s="2">
        <v>1185732</v>
      </c>
      <c r="C3521" s="3">
        <v>44203</v>
      </c>
      <c r="D3521" s="12" t="str" cm="1">
        <f t="array" ref="D3521">_xlfn.SWITCH(WEEKDAY(C3521,2), 1, "Lundi", 2, "Mardi", 3, "Mercredi", 4, "Jeudi", 5, "Vendredi", 6, "Samedi", 7, "Dimanche", "Erreur")</f>
        <v>Jeudi</v>
      </c>
      <c r="E3521" s="2" t="s">
        <v>14</v>
      </c>
      <c r="F3521" s="2" t="s">
        <v>122</v>
      </c>
      <c r="G3521" s="2" t="s">
        <v>123</v>
      </c>
      <c r="H3521" s="4" t="s">
        <v>16</v>
      </c>
      <c r="I3521" s="5">
        <v>40</v>
      </c>
      <c r="J3521" s="6">
        <v>500</v>
      </c>
      <c r="K3521" s="7">
        <v>200000</v>
      </c>
      <c r="L3521" s="7">
        <v>80000</v>
      </c>
      <c r="M3521" s="8">
        <v>0.4</v>
      </c>
      <c r="N3521" s="2" t="s">
        <v>17</v>
      </c>
      <c r="O3521">
        <f t="shared" si="432"/>
        <v>2021</v>
      </c>
      <c r="P3521">
        <f t="shared" si="433"/>
        <v>1</v>
      </c>
      <c r="Q3521" t="str">
        <f t="shared" si="434"/>
        <v>janv</v>
      </c>
      <c r="R3521" t="str">
        <f t="shared" si="435"/>
        <v>New Jersey</v>
      </c>
      <c r="S3521" t="str">
        <f t="shared" si="436"/>
        <v>2021-01</v>
      </c>
      <c r="T3521">
        <f>IF(AND(COUNTIF(Calculs!$Q$2:$Q$12,$O3521)&gt;0,COUNTIF(Calculs!$S$2:$S$12,$E3521)&gt;0,COUNTIF(Calculs!$U$2:$U$12,$H3521)&gt;0),1,0)</f>
        <v>1</v>
      </c>
      <c r="U3521">
        <f t="shared" si="437"/>
        <v>200000</v>
      </c>
      <c r="V3521">
        <f t="shared" si="438"/>
        <v>500</v>
      </c>
      <c r="W3521">
        <f t="shared" si="439"/>
        <v>80000</v>
      </c>
    </row>
    <row r="3522" spans="1:23" ht="15.75" customHeight="1" x14ac:dyDescent="0.3">
      <c r="A3522" s="2" t="s">
        <v>25</v>
      </c>
      <c r="B3522" s="2">
        <v>1185732</v>
      </c>
      <c r="C3522" s="3">
        <v>44203</v>
      </c>
      <c r="D3522" s="12" t="str" cm="1">
        <f t="array" ref="D3522">_xlfn.SWITCH(WEEKDAY(C3522,2), 1, "Lundi", 2, "Mardi", 3, "Mercredi", 4, "Jeudi", 5, "Vendredi", 6, "Samedi", 7, "Dimanche", "Erreur")</f>
        <v>Jeudi</v>
      </c>
      <c r="E3522" s="2" t="s">
        <v>14</v>
      </c>
      <c r="F3522" s="2" t="s">
        <v>122</v>
      </c>
      <c r="G3522" s="2" t="s">
        <v>123</v>
      </c>
      <c r="H3522" s="4" t="s">
        <v>18</v>
      </c>
      <c r="I3522" s="5">
        <v>40</v>
      </c>
      <c r="J3522" s="6">
        <v>300</v>
      </c>
      <c r="K3522" s="7">
        <v>120000</v>
      </c>
      <c r="L3522" s="7">
        <v>48000</v>
      </c>
      <c r="M3522" s="8">
        <v>0.4</v>
      </c>
      <c r="N3522" s="2" t="s">
        <v>17</v>
      </c>
      <c r="O3522">
        <f t="shared" si="432"/>
        <v>2021</v>
      </c>
      <c r="P3522">
        <f t="shared" si="433"/>
        <v>1</v>
      </c>
      <c r="Q3522" t="str">
        <f t="shared" si="434"/>
        <v>janv</v>
      </c>
      <c r="R3522" t="str">
        <f t="shared" si="435"/>
        <v>New Jersey</v>
      </c>
      <c r="S3522" t="str">
        <f t="shared" si="436"/>
        <v>2021-01</v>
      </c>
      <c r="T3522">
        <f>IF(AND(COUNTIF(Calculs!$Q$2:$Q$12,$O3522)&gt;0,COUNTIF(Calculs!$S$2:$S$12,$E3522)&gt;0,COUNTIF(Calculs!$U$2:$U$12,$H3522)&gt;0),1,0)</f>
        <v>1</v>
      </c>
      <c r="U3522">
        <f t="shared" si="437"/>
        <v>120000</v>
      </c>
      <c r="V3522">
        <f t="shared" si="438"/>
        <v>300</v>
      </c>
      <c r="W3522">
        <f t="shared" si="439"/>
        <v>48000</v>
      </c>
    </row>
    <row r="3523" spans="1:23" ht="15.75" customHeight="1" x14ac:dyDescent="0.3">
      <c r="A3523" s="2" t="s">
        <v>25</v>
      </c>
      <c r="B3523" s="2">
        <v>1185732</v>
      </c>
      <c r="C3523" s="3">
        <v>44203</v>
      </c>
      <c r="D3523" s="12" t="str" cm="1">
        <f t="array" ref="D3523">_xlfn.SWITCH(WEEKDAY(C3523,2), 1, "Lundi", 2, "Mardi", 3, "Mercredi", 4, "Jeudi", 5, "Vendredi", 6, "Samedi", 7, "Dimanche", "Erreur")</f>
        <v>Jeudi</v>
      </c>
      <c r="E3523" s="2" t="s">
        <v>14</v>
      </c>
      <c r="F3523" s="2" t="s">
        <v>122</v>
      </c>
      <c r="G3523" s="2" t="s">
        <v>123</v>
      </c>
      <c r="H3523" s="4" t="s">
        <v>19</v>
      </c>
      <c r="I3523" s="5">
        <v>30.000000000000004</v>
      </c>
      <c r="J3523" s="6">
        <v>300</v>
      </c>
      <c r="K3523" s="7">
        <v>90000.000000000015</v>
      </c>
      <c r="L3523" s="7">
        <v>27000.000000000004</v>
      </c>
      <c r="M3523" s="8">
        <v>0.3</v>
      </c>
      <c r="N3523" s="2" t="s">
        <v>17</v>
      </c>
      <c r="O3523">
        <f t="shared" ref="O3523:O3586" si="440">YEAR($C3523)</f>
        <v>2021</v>
      </c>
      <c r="P3523">
        <f t="shared" ref="P3523:P3586" si="441">MONTH($C3523)</f>
        <v>1</v>
      </c>
      <c r="Q3523" t="str">
        <f t="shared" ref="Q3523:Q3586" si="442">TEXT($C3523,"mmm")</f>
        <v>janv</v>
      </c>
      <c r="R3523" t="str">
        <f t="shared" ref="R3523:R3586" si="443">SUBSTITUTE(SUBSTITUTE($F3523,"Sud ","South "),"Ouest ","West ")</f>
        <v>New Jersey</v>
      </c>
      <c r="S3523" t="str">
        <f t="shared" ref="S3523:S3586" si="444">TEXT($C3523,"aaaa-mm")</f>
        <v>2021-01</v>
      </c>
      <c r="T3523">
        <f>IF(AND(COUNTIF(Calculs!$Q$2:$Q$12,$O3523)&gt;0,COUNTIF(Calculs!$S$2:$S$12,$E3523)&gt;0,COUNTIF(Calculs!$U$2:$U$12,$H3523)&gt;0),1,0)</f>
        <v>1</v>
      </c>
      <c r="U3523">
        <f t="shared" ref="U3523:U3586" si="445">$K3523*$T3523</f>
        <v>90000.000000000015</v>
      </c>
      <c r="V3523">
        <f t="shared" ref="V3523:V3586" si="446">$J3523*$T3523</f>
        <v>300</v>
      </c>
      <c r="W3523">
        <f t="shared" ref="W3523:W3586" si="447">$L3523*$T3523</f>
        <v>27000.000000000004</v>
      </c>
    </row>
    <row r="3524" spans="1:23" ht="15.75" customHeight="1" x14ac:dyDescent="0.3">
      <c r="A3524" s="2" t="s">
        <v>25</v>
      </c>
      <c r="B3524" s="2">
        <v>1185732</v>
      </c>
      <c r="C3524" s="3">
        <v>44203</v>
      </c>
      <c r="D3524" s="12" t="str" cm="1">
        <f t="array" ref="D3524">_xlfn.SWITCH(WEEKDAY(C3524,2), 1, "Lundi", 2, "Mardi", 3, "Mercredi", 4, "Jeudi", 5, "Vendredi", 6, "Samedi", 7, "Dimanche", "Erreur")</f>
        <v>Jeudi</v>
      </c>
      <c r="E3524" s="2" t="s">
        <v>14</v>
      </c>
      <c r="F3524" s="2" t="s">
        <v>122</v>
      </c>
      <c r="G3524" s="2" t="s">
        <v>123</v>
      </c>
      <c r="H3524" s="4" t="s">
        <v>20</v>
      </c>
      <c r="I3524" s="5">
        <v>35</v>
      </c>
      <c r="J3524" s="6">
        <v>150</v>
      </c>
      <c r="K3524" s="7">
        <v>52500</v>
      </c>
      <c r="L3524" s="7">
        <v>15750</v>
      </c>
      <c r="M3524" s="8">
        <v>0.3</v>
      </c>
      <c r="N3524" s="2" t="s">
        <v>17</v>
      </c>
      <c r="O3524">
        <f t="shared" si="440"/>
        <v>2021</v>
      </c>
      <c r="P3524">
        <f t="shared" si="441"/>
        <v>1</v>
      </c>
      <c r="Q3524" t="str">
        <f t="shared" si="442"/>
        <v>janv</v>
      </c>
      <c r="R3524" t="str">
        <f t="shared" si="443"/>
        <v>New Jersey</v>
      </c>
      <c r="S3524" t="str">
        <f t="shared" si="444"/>
        <v>2021-01</v>
      </c>
      <c r="T3524">
        <f>IF(AND(COUNTIF(Calculs!$Q$2:$Q$12,$O3524)&gt;0,COUNTIF(Calculs!$S$2:$S$12,$E3524)&gt;0,COUNTIF(Calculs!$U$2:$U$12,$H3524)&gt;0),1,0)</f>
        <v>1</v>
      </c>
      <c r="U3524">
        <f t="shared" si="445"/>
        <v>52500</v>
      </c>
      <c r="V3524">
        <f t="shared" si="446"/>
        <v>150</v>
      </c>
      <c r="W3524">
        <f t="shared" si="447"/>
        <v>15750</v>
      </c>
    </row>
    <row r="3525" spans="1:23" ht="15.75" customHeight="1" x14ac:dyDescent="0.3">
      <c r="A3525" s="2" t="s">
        <v>25</v>
      </c>
      <c r="B3525" s="2">
        <v>1185732</v>
      </c>
      <c r="C3525" s="3">
        <v>44203</v>
      </c>
      <c r="D3525" s="12" t="str" cm="1">
        <f t="array" ref="D3525">_xlfn.SWITCH(WEEKDAY(C3525,2), 1, "Lundi", 2, "Mardi", 3, "Mercredi", 4, "Jeudi", 5, "Vendredi", 6, "Samedi", 7, "Dimanche", "Erreur")</f>
        <v>Jeudi</v>
      </c>
      <c r="E3525" s="2" t="s">
        <v>14</v>
      </c>
      <c r="F3525" s="2" t="s">
        <v>122</v>
      </c>
      <c r="G3525" s="2" t="s">
        <v>123</v>
      </c>
      <c r="H3525" s="4" t="s">
        <v>21</v>
      </c>
      <c r="I3525" s="5">
        <v>50</v>
      </c>
      <c r="J3525" s="6">
        <v>200</v>
      </c>
      <c r="K3525" s="7">
        <v>100000</v>
      </c>
      <c r="L3525" s="7">
        <v>30000</v>
      </c>
      <c r="M3525" s="8">
        <v>0.3</v>
      </c>
      <c r="N3525" s="2" t="s">
        <v>17</v>
      </c>
      <c r="O3525">
        <f t="shared" si="440"/>
        <v>2021</v>
      </c>
      <c r="P3525">
        <f t="shared" si="441"/>
        <v>1</v>
      </c>
      <c r="Q3525" t="str">
        <f t="shared" si="442"/>
        <v>janv</v>
      </c>
      <c r="R3525" t="str">
        <f t="shared" si="443"/>
        <v>New Jersey</v>
      </c>
      <c r="S3525" t="str">
        <f t="shared" si="444"/>
        <v>2021-01</v>
      </c>
      <c r="T3525">
        <f>IF(AND(COUNTIF(Calculs!$Q$2:$Q$12,$O3525)&gt;0,COUNTIF(Calculs!$S$2:$S$12,$E3525)&gt;0,COUNTIF(Calculs!$U$2:$U$12,$H3525)&gt;0),1,0)</f>
        <v>1</v>
      </c>
      <c r="U3525">
        <f t="shared" si="445"/>
        <v>100000</v>
      </c>
      <c r="V3525">
        <f t="shared" si="446"/>
        <v>200</v>
      </c>
      <c r="W3525">
        <f t="shared" si="447"/>
        <v>30000</v>
      </c>
    </row>
    <row r="3526" spans="1:23" ht="15.75" customHeight="1" x14ac:dyDescent="0.3">
      <c r="A3526" s="2" t="s">
        <v>25</v>
      </c>
      <c r="B3526" s="2">
        <v>1185732</v>
      </c>
      <c r="C3526" s="3">
        <v>44203</v>
      </c>
      <c r="D3526" s="12" t="str" cm="1">
        <f t="array" ref="D3526">_xlfn.SWITCH(WEEKDAY(C3526,2), 1, "Lundi", 2, "Mardi", 3, "Mercredi", 4, "Jeudi", 5, "Vendredi", 6, "Samedi", 7, "Dimanche", "Erreur")</f>
        <v>Jeudi</v>
      </c>
      <c r="E3526" s="2" t="s">
        <v>14</v>
      </c>
      <c r="F3526" s="2" t="s">
        <v>122</v>
      </c>
      <c r="G3526" s="2" t="s">
        <v>123</v>
      </c>
      <c r="H3526" s="4" t="s">
        <v>22</v>
      </c>
      <c r="I3526" s="5">
        <v>40</v>
      </c>
      <c r="J3526" s="6">
        <v>300</v>
      </c>
      <c r="K3526" s="7">
        <v>120000</v>
      </c>
      <c r="L3526" s="7">
        <v>42000</v>
      </c>
      <c r="M3526" s="8">
        <v>0.35</v>
      </c>
      <c r="N3526" s="2" t="s">
        <v>17</v>
      </c>
      <c r="O3526">
        <f t="shared" si="440"/>
        <v>2021</v>
      </c>
      <c r="P3526">
        <f t="shared" si="441"/>
        <v>1</v>
      </c>
      <c r="Q3526" t="str">
        <f t="shared" si="442"/>
        <v>janv</v>
      </c>
      <c r="R3526" t="str">
        <f t="shared" si="443"/>
        <v>New Jersey</v>
      </c>
      <c r="S3526" t="str">
        <f t="shared" si="444"/>
        <v>2021-01</v>
      </c>
      <c r="T3526">
        <f>IF(AND(COUNTIF(Calculs!$Q$2:$Q$12,$O3526)&gt;0,COUNTIF(Calculs!$S$2:$S$12,$E3526)&gt;0,COUNTIF(Calculs!$U$2:$U$12,$H3526)&gt;0),1,0)</f>
        <v>1</v>
      </c>
      <c r="U3526">
        <f t="shared" si="445"/>
        <v>120000</v>
      </c>
      <c r="V3526">
        <f t="shared" si="446"/>
        <v>300</v>
      </c>
      <c r="W3526">
        <f t="shared" si="447"/>
        <v>42000</v>
      </c>
    </row>
    <row r="3527" spans="1:23" ht="15.75" customHeight="1" x14ac:dyDescent="0.3">
      <c r="A3527" s="2" t="s">
        <v>25</v>
      </c>
      <c r="B3527" s="2">
        <v>1185732</v>
      </c>
      <c r="C3527" s="3">
        <v>44232</v>
      </c>
      <c r="D3527" s="12" t="str" cm="1">
        <f t="array" ref="D3527">_xlfn.SWITCH(WEEKDAY(C3527,2), 1, "Lundi", 2, "Mardi", 3, "Mercredi", 4, "Jeudi", 5, "Vendredi", 6, "Samedi", 7, "Dimanche", "Erreur")</f>
        <v>Vendredi</v>
      </c>
      <c r="E3527" s="2" t="s">
        <v>14</v>
      </c>
      <c r="F3527" s="2" t="s">
        <v>122</v>
      </c>
      <c r="G3527" s="2" t="s">
        <v>123</v>
      </c>
      <c r="H3527" s="4" t="s">
        <v>16</v>
      </c>
      <c r="I3527" s="5">
        <v>40</v>
      </c>
      <c r="J3527" s="6">
        <v>550</v>
      </c>
      <c r="K3527" s="7">
        <v>220000</v>
      </c>
      <c r="L3527" s="7">
        <v>88000</v>
      </c>
      <c r="M3527" s="8">
        <v>0.4</v>
      </c>
      <c r="N3527" s="2" t="s">
        <v>17</v>
      </c>
      <c r="O3527">
        <f t="shared" si="440"/>
        <v>2021</v>
      </c>
      <c r="P3527">
        <f t="shared" si="441"/>
        <v>2</v>
      </c>
      <c r="Q3527" t="str">
        <f t="shared" si="442"/>
        <v>févr</v>
      </c>
      <c r="R3527" t="str">
        <f t="shared" si="443"/>
        <v>New Jersey</v>
      </c>
      <c r="S3527" t="str">
        <f t="shared" si="444"/>
        <v>2021-02</v>
      </c>
      <c r="T3527">
        <f>IF(AND(COUNTIF(Calculs!$Q$2:$Q$12,$O3527)&gt;0,COUNTIF(Calculs!$S$2:$S$12,$E3527)&gt;0,COUNTIF(Calculs!$U$2:$U$12,$H3527)&gt;0),1,0)</f>
        <v>1</v>
      </c>
      <c r="U3527">
        <f t="shared" si="445"/>
        <v>220000</v>
      </c>
      <c r="V3527">
        <f t="shared" si="446"/>
        <v>550</v>
      </c>
      <c r="W3527">
        <f t="shared" si="447"/>
        <v>88000</v>
      </c>
    </row>
    <row r="3528" spans="1:23" ht="15.75" customHeight="1" x14ac:dyDescent="0.3">
      <c r="A3528" s="2" t="s">
        <v>25</v>
      </c>
      <c r="B3528" s="2">
        <v>1185732</v>
      </c>
      <c r="C3528" s="3">
        <v>44232</v>
      </c>
      <c r="D3528" s="12" t="str" cm="1">
        <f t="array" ref="D3528">_xlfn.SWITCH(WEEKDAY(C3528,2), 1, "Lundi", 2, "Mardi", 3, "Mercredi", 4, "Jeudi", 5, "Vendredi", 6, "Samedi", 7, "Dimanche", "Erreur")</f>
        <v>Vendredi</v>
      </c>
      <c r="E3528" s="2" t="s">
        <v>14</v>
      </c>
      <c r="F3528" s="2" t="s">
        <v>122</v>
      </c>
      <c r="G3528" s="2" t="s">
        <v>123</v>
      </c>
      <c r="H3528" s="4" t="s">
        <v>18</v>
      </c>
      <c r="I3528" s="5">
        <v>40</v>
      </c>
      <c r="J3528" s="6">
        <v>200</v>
      </c>
      <c r="K3528" s="7">
        <v>80000</v>
      </c>
      <c r="L3528" s="7">
        <v>32000</v>
      </c>
      <c r="M3528" s="8">
        <v>0.4</v>
      </c>
      <c r="N3528" s="2" t="s">
        <v>17</v>
      </c>
      <c r="O3528">
        <f t="shared" si="440"/>
        <v>2021</v>
      </c>
      <c r="P3528">
        <f t="shared" si="441"/>
        <v>2</v>
      </c>
      <c r="Q3528" t="str">
        <f t="shared" si="442"/>
        <v>févr</v>
      </c>
      <c r="R3528" t="str">
        <f t="shared" si="443"/>
        <v>New Jersey</v>
      </c>
      <c r="S3528" t="str">
        <f t="shared" si="444"/>
        <v>2021-02</v>
      </c>
      <c r="T3528">
        <f>IF(AND(COUNTIF(Calculs!$Q$2:$Q$12,$O3528)&gt;0,COUNTIF(Calculs!$S$2:$S$12,$E3528)&gt;0,COUNTIF(Calculs!$U$2:$U$12,$H3528)&gt;0),1,0)</f>
        <v>1</v>
      </c>
      <c r="U3528">
        <f t="shared" si="445"/>
        <v>80000</v>
      </c>
      <c r="V3528">
        <f t="shared" si="446"/>
        <v>200</v>
      </c>
      <c r="W3528">
        <f t="shared" si="447"/>
        <v>32000</v>
      </c>
    </row>
    <row r="3529" spans="1:23" ht="15.75" customHeight="1" x14ac:dyDescent="0.3">
      <c r="A3529" s="2" t="s">
        <v>25</v>
      </c>
      <c r="B3529" s="2">
        <v>1185732</v>
      </c>
      <c r="C3529" s="3">
        <v>44232</v>
      </c>
      <c r="D3529" s="12" t="str" cm="1">
        <f t="array" ref="D3529">_xlfn.SWITCH(WEEKDAY(C3529,2), 1, "Lundi", 2, "Mardi", 3, "Mercredi", 4, "Jeudi", 5, "Vendredi", 6, "Samedi", 7, "Dimanche", "Erreur")</f>
        <v>Vendredi</v>
      </c>
      <c r="E3529" s="2" t="s">
        <v>14</v>
      </c>
      <c r="F3529" s="2" t="s">
        <v>122</v>
      </c>
      <c r="G3529" s="2" t="s">
        <v>123</v>
      </c>
      <c r="H3529" s="4" t="s">
        <v>19</v>
      </c>
      <c r="I3529" s="5">
        <v>30.000000000000004</v>
      </c>
      <c r="J3529" s="6">
        <v>250</v>
      </c>
      <c r="K3529" s="7">
        <v>75000.000000000015</v>
      </c>
      <c r="L3529" s="7">
        <v>22500.000000000004</v>
      </c>
      <c r="M3529" s="8">
        <v>0.3</v>
      </c>
      <c r="N3529" s="2" t="s">
        <v>17</v>
      </c>
      <c r="O3529">
        <f t="shared" si="440"/>
        <v>2021</v>
      </c>
      <c r="P3529">
        <f t="shared" si="441"/>
        <v>2</v>
      </c>
      <c r="Q3529" t="str">
        <f t="shared" si="442"/>
        <v>févr</v>
      </c>
      <c r="R3529" t="str">
        <f t="shared" si="443"/>
        <v>New Jersey</v>
      </c>
      <c r="S3529" t="str">
        <f t="shared" si="444"/>
        <v>2021-02</v>
      </c>
      <c r="T3529">
        <f>IF(AND(COUNTIF(Calculs!$Q$2:$Q$12,$O3529)&gt;0,COUNTIF(Calculs!$S$2:$S$12,$E3529)&gt;0,COUNTIF(Calculs!$U$2:$U$12,$H3529)&gt;0),1,0)</f>
        <v>1</v>
      </c>
      <c r="U3529">
        <f t="shared" si="445"/>
        <v>75000.000000000015</v>
      </c>
      <c r="V3529">
        <f t="shared" si="446"/>
        <v>250</v>
      </c>
      <c r="W3529">
        <f t="shared" si="447"/>
        <v>22500.000000000004</v>
      </c>
    </row>
    <row r="3530" spans="1:23" ht="15.75" customHeight="1" x14ac:dyDescent="0.3">
      <c r="A3530" s="2" t="s">
        <v>25</v>
      </c>
      <c r="B3530" s="2">
        <v>1185732</v>
      </c>
      <c r="C3530" s="3">
        <v>44232</v>
      </c>
      <c r="D3530" s="12" t="str" cm="1">
        <f t="array" ref="D3530">_xlfn.SWITCH(WEEKDAY(C3530,2), 1, "Lundi", 2, "Mardi", 3, "Mercredi", 4, "Jeudi", 5, "Vendredi", 6, "Samedi", 7, "Dimanche", "Erreur")</f>
        <v>Vendredi</v>
      </c>
      <c r="E3530" s="2" t="s">
        <v>14</v>
      </c>
      <c r="F3530" s="2" t="s">
        <v>124</v>
      </c>
      <c r="G3530" s="2" t="s">
        <v>125</v>
      </c>
      <c r="H3530" s="4" t="s">
        <v>20</v>
      </c>
      <c r="I3530" s="5">
        <v>35</v>
      </c>
      <c r="J3530" s="6">
        <v>125</v>
      </c>
      <c r="K3530" s="7">
        <v>43750</v>
      </c>
      <c r="L3530" s="7">
        <v>13125</v>
      </c>
      <c r="M3530" s="8">
        <v>0.3</v>
      </c>
      <c r="N3530" s="2" t="s">
        <v>17</v>
      </c>
      <c r="O3530">
        <f t="shared" si="440"/>
        <v>2021</v>
      </c>
      <c r="P3530">
        <f t="shared" si="441"/>
        <v>2</v>
      </c>
      <c r="Q3530" t="str">
        <f t="shared" si="442"/>
        <v>févr</v>
      </c>
      <c r="R3530" t="str">
        <f t="shared" si="443"/>
        <v>Connecticut</v>
      </c>
      <c r="S3530" t="str">
        <f t="shared" si="444"/>
        <v>2021-02</v>
      </c>
      <c r="T3530">
        <f>IF(AND(COUNTIF(Calculs!$Q$2:$Q$12,$O3530)&gt;0,COUNTIF(Calculs!$S$2:$S$12,$E3530)&gt;0,COUNTIF(Calculs!$U$2:$U$12,$H3530)&gt;0),1,0)</f>
        <v>1</v>
      </c>
      <c r="U3530">
        <f t="shared" si="445"/>
        <v>43750</v>
      </c>
      <c r="V3530">
        <f t="shared" si="446"/>
        <v>125</v>
      </c>
      <c r="W3530">
        <f t="shared" si="447"/>
        <v>13125</v>
      </c>
    </row>
    <row r="3531" spans="1:23" ht="15.75" customHeight="1" x14ac:dyDescent="0.3">
      <c r="A3531" s="2" t="s">
        <v>25</v>
      </c>
      <c r="B3531" s="2">
        <v>1185732</v>
      </c>
      <c r="C3531" s="3">
        <v>44232</v>
      </c>
      <c r="D3531" s="12" t="str" cm="1">
        <f t="array" ref="D3531">_xlfn.SWITCH(WEEKDAY(C3531,2), 1, "Lundi", 2, "Mardi", 3, "Mercredi", 4, "Jeudi", 5, "Vendredi", 6, "Samedi", 7, "Dimanche", "Erreur")</f>
        <v>Vendredi</v>
      </c>
      <c r="E3531" s="2" t="s">
        <v>14</v>
      </c>
      <c r="F3531" s="2" t="s">
        <v>124</v>
      </c>
      <c r="G3531" s="2" t="s">
        <v>125</v>
      </c>
      <c r="H3531" s="4" t="s">
        <v>21</v>
      </c>
      <c r="I3531" s="5">
        <v>50</v>
      </c>
      <c r="J3531" s="6">
        <v>200</v>
      </c>
      <c r="K3531" s="7">
        <v>100000</v>
      </c>
      <c r="L3531" s="7">
        <v>30000</v>
      </c>
      <c r="M3531" s="8">
        <v>0.3</v>
      </c>
      <c r="N3531" s="2" t="s">
        <v>17</v>
      </c>
      <c r="O3531">
        <f t="shared" si="440"/>
        <v>2021</v>
      </c>
      <c r="P3531">
        <f t="shared" si="441"/>
        <v>2</v>
      </c>
      <c r="Q3531" t="str">
        <f t="shared" si="442"/>
        <v>févr</v>
      </c>
      <c r="R3531" t="str">
        <f t="shared" si="443"/>
        <v>Connecticut</v>
      </c>
      <c r="S3531" t="str">
        <f t="shared" si="444"/>
        <v>2021-02</v>
      </c>
      <c r="T3531">
        <f>IF(AND(COUNTIF(Calculs!$Q$2:$Q$12,$O3531)&gt;0,COUNTIF(Calculs!$S$2:$S$12,$E3531)&gt;0,COUNTIF(Calculs!$U$2:$U$12,$H3531)&gt;0),1,0)</f>
        <v>1</v>
      </c>
      <c r="U3531">
        <f t="shared" si="445"/>
        <v>100000</v>
      </c>
      <c r="V3531">
        <f t="shared" si="446"/>
        <v>200</v>
      </c>
      <c r="W3531">
        <f t="shared" si="447"/>
        <v>30000</v>
      </c>
    </row>
    <row r="3532" spans="1:23" ht="15.75" customHeight="1" x14ac:dyDescent="0.3">
      <c r="A3532" s="2" t="s">
        <v>25</v>
      </c>
      <c r="B3532" s="2">
        <v>1185732</v>
      </c>
      <c r="C3532" s="3">
        <v>44232</v>
      </c>
      <c r="D3532" s="12" t="str" cm="1">
        <f t="array" ref="D3532">_xlfn.SWITCH(WEEKDAY(C3532,2), 1, "Lundi", 2, "Mardi", 3, "Mercredi", 4, "Jeudi", 5, "Vendredi", 6, "Samedi", 7, "Dimanche", "Erreur")</f>
        <v>Vendredi</v>
      </c>
      <c r="E3532" s="2" t="s">
        <v>14</v>
      </c>
      <c r="F3532" s="2" t="s">
        <v>124</v>
      </c>
      <c r="G3532" s="2" t="s">
        <v>125</v>
      </c>
      <c r="H3532" s="4" t="s">
        <v>22</v>
      </c>
      <c r="I3532" s="5">
        <v>40</v>
      </c>
      <c r="J3532" s="6">
        <v>300</v>
      </c>
      <c r="K3532" s="7">
        <v>120000</v>
      </c>
      <c r="L3532" s="7">
        <v>42000</v>
      </c>
      <c r="M3532" s="8">
        <v>0.35</v>
      </c>
      <c r="N3532" s="2" t="s">
        <v>17</v>
      </c>
      <c r="O3532">
        <f t="shared" si="440"/>
        <v>2021</v>
      </c>
      <c r="P3532">
        <f t="shared" si="441"/>
        <v>2</v>
      </c>
      <c r="Q3532" t="str">
        <f t="shared" si="442"/>
        <v>févr</v>
      </c>
      <c r="R3532" t="str">
        <f t="shared" si="443"/>
        <v>Connecticut</v>
      </c>
      <c r="S3532" t="str">
        <f t="shared" si="444"/>
        <v>2021-02</v>
      </c>
      <c r="T3532">
        <f>IF(AND(COUNTIF(Calculs!$Q$2:$Q$12,$O3532)&gt;0,COUNTIF(Calculs!$S$2:$S$12,$E3532)&gt;0,COUNTIF(Calculs!$U$2:$U$12,$H3532)&gt;0),1,0)</f>
        <v>1</v>
      </c>
      <c r="U3532">
        <f t="shared" si="445"/>
        <v>120000</v>
      </c>
      <c r="V3532">
        <f t="shared" si="446"/>
        <v>300</v>
      </c>
      <c r="W3532">
        <f t="shared" si="447"/>
        <v>42000</v>
      </c>
    </row>
    <row r="3533" spans="1:23" ht="15.75" customHeight="1" x14ac:dyDescent="0.3">
      <c r="A3533" s="2" t="s">
        <v>25</v>
      </c>
      <c r="B3533" s="2">
        <v>1185732</v>
      </c>
      <c r="C3533" s="3">
        <v>44258</v>
      </c>
      <c r="D3533" s="12" t="str" cm="1">
        <f t="array" ref="D3533">_xlfn.SWITCH(WEEKDAY(C3533,2), 1, "Lundi", 2, "Mardi", 3, "Mercredi", 4, "Jeudi", 5, "Vendredi", 6, "Samedi", 7, "Dimanche", "Erreur")</f>
        <v>Mercredi</v>
      </c>
      <c r="E3533" s="2" t="s">
        <v>14</v>
      </c>
      <c r="F3533" s="2" t="s">
        <v>124</v>
      </c>
      <c r="G3533" s="2" t="s">
        <v>125</v>
      </c>
      <c r="H3533" s="4" t="s">
        <v>16</v>
      </c>
      <c r="I3533" s="5">
        <v>40</v>
      </c>
      <c r="J3533" s="6">
        <v>520</v>
      </c>
      <c r="K3533" s="7">
        <v>208000</v>
      </c>
      <c r="L3533" s="7">
        <v>83200</v>
      </c>
      <c r="M3533" s="8">
        <v>0.4</v>
      </c>
      <c r="N3533" s="2" t="s">
        <v>17</v>
      </c>
      <c r="O3533">
        <f t="shared" si="440"/>
        <v>2021</v>
      </c>
      <c r="P3533">
        <f t="shared" si="441"/>
        <v>3</v>
      </c>
      <c r="Q3533" t="str">
        <f t="shared" si="442"/>
        <v>mars</v>
      </c>
      <c r="R3533" t="str">
        <f t="shared" si="443"/>
        <v>Connecticut</v>
      </c>
      <c r="S3533" t="str">
        <f t="shared" si="444"/>
        <v>2021-03</v>
      </c>
      <c r="T3533">
        <f>IF(AND(COUNTIF(Calculs!$Q$2:$Q$12,$O3533)&gt;0,COUNTIF(Calculs!$S$2:$S$12,$E3533)&gt;0,COUNTIF(Calculs!$U$2:$U$12,$H3533)&gt;0),1,0)</f>
        <v>1</v>
      </c>
      <c r="U3533">
        <f t="shared" si="445"/>
        <v>208000</v>
      </c>
      <c r="V3533">
        <f t="shared" si="446"/>
        <v>520</v>
      </c>
      <c r="W3533">
        <f t="shared" si="447"/>
        <v>83200</v>
      </c>
    </row>
    <row r="3534" spans="1:23" ht="15.75" customHeight="1" x14ac:dyDescent="0.3">
      <c r="A3534" s="2" t="s">
        <v>25</v>
      </c>
      <c r="B3534" s="2">
        <v>1185732</v>
      </c>
      <c r="C3534" s="3">
        <v>44258</v>
      </c>
      <c r="D3534" s="12" t="str" cm="1">
        <f t="array" ref="D3534">_xlfn.SWITCH(WEEKDAY(C3534,2), 1, "Lundi", 2, "Mardi", 3, "Mercredi", 4, "Jeudi", 5, "Vendredi", 6, "Samedi", 7, "Dimanche", "Erreur")</f>
        <v>Mercredi</v>
      </c>
      <c r="E3534" s="2" t="s">
        <v>14</v>
      </c>
      <c r="F3534" s="2" t="s">
        <v>124</v>
      </c>
      <c r="G3534" s="2" t="s">
        <v>125</v>
      </c>
      <c r="H3534" s="4" t="s">
        <v>18</v>
      </c>
      <c r="I3534" s="5">
        <v>40</v>
      </c>
      <c r="J3534" s="6">
        <v>225</v>
      </c>
      <c r="K3534" s="7">
        <v>90000</v>
      </c>
      <c r="L3534" s="7">
        <v>36000</v>
      </c>
      <c r="M3534" s="8">
        <v>0.4</v>
      </c>
      <c r="N3534" s="2" t="s">
        <v>17</v>
      </c>
      <c r="O3534">
        <f t="shared" si="440"/>
        <v>2021</v>
      </c>
      <c r="P3534">
        <f t="shared" si="441"/>
        <v>3</v>
      </c>
      <c r="Q3534" t="str">
        <f t="shared" si="442"/>
        <v>mars</v>
      </c>
      <c r="R3534" t="str">
        <f t="shared" si="443"/>
        <v>Connecticut</v>
      </c>
      <c r="S3534" t="str">
        <f t="shared" si="444"/>
        <v>2021-03</v>
      </c>
      <c r="T3534">
        <f>IF(AND(COUNTIF(Calculs!$Q$2:$Q$12,$O3534)&gt;0,COUNTIF(Calculs!$S$2:$S$12,$E3534)&gt;0,COUNTIF(Calculs!$U$2:$U$12,$H3534)&gt;0),1,0)</f>
        <v>1</v>
      </c>
      <c r="U3534">
        <f t="shared" si="445"/>
        <v>90000</v>
      </c>
      <c r="V3534">
        <f t="shared" si="446"/>
        <v>225</v>
      </c>
      <c r="W3534">
        <f t="shared" si="447"/>
        <v>36000</v>
      </c>
    </row>
    <row r="3535" spans="1:23" ht="15.75" customHeight="1" x14ac:dyDescent="0.3">
      <c r="A3535" s="2" t="s">
        <v>25</v>
      </c>
      <c r="B3535" s="2">
        <v>1185732</v>
      </c>
      <c r="C3535" s="3">
        <v>44258</v>
      </c>
      <c r="D3535" s="12" t="str" cm="1">
        <f t="array" ref="D3535">_xlfn.SWITCH(WEEKDAY(C3535,2), 1, "Lundi", 2, "Mardi", 3, "Mercredi", 4, "Jeudi", 5, "Vendredi", 6, "Samedi", 7, "Dimanche", "Erreur")</f>
        <v>Mercredi</v>
      </c>
      <c r="E3535" s="2" t="s">
        <v>14</v>
      </c>
      <c r="F3535" s="2" t="s">
        <v>124</v>
      </c>
      <c r="G3535" s="2" t="s">
        <v>125</v>
      </c>
      <c r="H3535" s="4" t="s">
        <v>19</v>
      </c>
      <c r="I3535" s="5">
        <v>30.000000000000004</v>
      </c>
      <c r="J3535" s="6">
        <v>250</v>
      </c>
      <c r="K3535" s="7">
        <v>75000.000000000015</v>
      </c>
      <c r="L3535" s="7">
        <v>22500.000000000004</v>
      </c>
      <c r="M3535" s="8">
        <v>0.3</v>
      </c>
      <c r="N3535" s="2" t="s">
        <v>17</v>
      </c>
      <c r="O3535">
        <f t="shared" si="440"/>
        <v>2021</v>
      </c>
      <c r="P3535">
        <f t="shared" si="441"/>
        <v>3</v>
      </c>
      <c r="Q3535" t="str">
        <f t="shared" si="442"/>
        <v>mars</v>
      </c>
      <c r="R3535" t="str">
        <f t="shared" si="443"/>
        <v>Connecticut</v>
      </c>
      <c r="S3535" t="str">
        <f t="shared" si="444"/>
        <v>2021-03</v>
      </c>
      <c r="T3535">
        <f>IF(AND(COUNTIF(Calculs!$Q$2:$Q$12,$O3535)&gt;0,COUNTIF(Calculs!$S$2:$S$12,$E3535)&gt;0,COUNTIF(Calculs!$U$2:$U$12,$H3535)&gt;0),1,0)</f>
        <v>1</v>
      </c>
      <c r="U3535">
        <f t="shared" si="445"/>
        <v>75000.000000000015</v>
      </c>
      <c r="V3535">
        <f t="shared" si="446"/>
        <v>250</v>
      </c>
      <c r="W3535">
        <f t="shared" si="447"/>
        <v>22500.000000000004</v>
      </c>
    </row>
    <row r="3536" spans="1:23" ht="15.75" customHeight="1" x14ac:dyDescent="0.3">
      <c r="A3536" s="2" t="s">
        <v>25</v>
      </c>
      <c r="B3536" s="2">
        <v>1185732</v>
      </c>
      <c r="C3536" s="3">
        <v>44258</v>
      </c>
      <c r="D3536" s="12" t="str" cm="1">
        <f t="array" ref="D3536">_xlfn.SWITCH(WEEKDAY(C3536,2), 1, "Lundi", 2, "Mardi", 3, "Mercredi", 4, "Jeudi", 5, "Vendredi", 6, "Samedi", 7, "Dimanche", "Erreur")</f>
        <v>Mercredi</v>
      </c>
      <c r="E3536" s="2" t="s">
        <v>14</v>
      </c>
      <c r="F3536" s="2" t="s">
        <v>124</v>
      </c>
      <c r="G3536" s="2" t="s">
        <v>125</v>
      </c>
      <c r="H3536" s="4" t="s">
        <v>20</v>
      </c>
      <c r="I3536" s="5">
        <v>35</v>
      </c>
      <c r="J3536" s="6">
        <v>100</v>
      </c>
      <c r="K3536" s="7">
        <v>35000</v>
      </c>
      <c r="L3536" s="7">
        <v>10500</v>
      </c>
      <c r="M3536" s="8">
        <v>0.3</v>
      </c>
      <c r="N3536" s="2" t="s">
        <v>17</v>
      </c>
      <c r="O3536">
        <f t="shared" si="440"/>
        <v>2021</v>
      </c>
      <c r="P3536">
        <f t="shared" si="441"/>
        <v>3</v>
      </c>
      <c r="Q3536" t="str">
        <f t="shared" si="442"/>
        <v>mars</v>
      </c>
      <c r="R3536" t="str">
        <f t="shared" si="443"/>
        <v>Connecticut</v>
      </c>
      <c r="S3536" t="str">
        <f t="shared" si="444"/>
        <v>2021-03</v>
      </c>
      <c r="T3536">
        <f>IF(AND(COUNTIF(Calculs!$Q$2:$Q$12,$O3536)&gt;0,COUNTIF(Calculs!$S$2:$S$12,$E3536)&gt;0,COUNTIF(Calculs!$U$2:$U$12,$H3536)&gt;0),1,0)</f>
        <v>1</v>
      </c>
      <c r="U3536">
        <f t="shared" si="445"/>
        <v>35000</v>
      </c>
      <c r="V3536">
        <f t="shared" si="446"/>
        <v>100</v>
      </c>
      <c r="W3536">
        <f t="shared" si="447"/>
        <v>10500</v>
      </c>
    </row>
    <row r="3537" spans="1:23" ht="15.75" customHeight="1" x14ac:dyDescent="0.3">
      <c r="A3537" s="2" t="s">
        <v>25</v>
      </c>
      <c r="B3537" s="2">
        <v>1185732</v>
      </c>
      <c r="C3537" s="3">
        <v>44258</v>
      </c>
      <c r="D3537" s="12" t="str" cm="1">
        <f t="array" ref="D3537">_xlfn.SWITCH(WEEKDAY(C3537,2), 1, "Lundi", 2, "Mardi", 3, "Mercredi", 4, "Jeudi", 5, "Vendredi", 6, "Samedi", 7, "Dimanche", "Erreur")</f>
        <v>Mercredi</v>
      </c>
      <c r="E3537" s="2" t="s">
        <v>14</v>
      </c>
      <c r="F3537" s="2" t="s">
        <v>124</v>
      </c>
      <c r="G3537" s="2" t="s">
        <v>125</v>
      </c>
      <c r="H3537" s="4" t="s">
        <v>21</v>
      </c>
      <c r="I3537" s="5">
        <v>50</v>
      </c>
      <c r="J3537" s="6">
        <v>150</v>
      </c>
      <c r="K3537" s="7">
        <v>75000</v>
      </c>
      <c r="L3537" s="7">
        <v>22500</v>
      </c>
      <c r="M3537" s="8">
        <v>0.3</v>
      </c>
      <c r="N3537" s="2" t="s">
        <v>17</v>
      </c>
      <c r="O3537">
        <f t="shared" si="440"/>
        <v>2021</v>
      </c>
      <c r="P3537">
        <f t="shared" si="441"/>
        <v>3</v>
      </c>
      <c r="Q3537" t="str">
        <f t="shared" si="442"/>
        <v>mars</v>
      </c>
      <c r="R3537" t="str">
        <f t="shared" si="443"/>
        <v>Connecticut</v>
      </c>
      <c r="S3537" t="str">
        <f t="shared" si="444"/>
        <v>2021-03</v>
      </c>
      <c r="T3537">
        <f>IF(AND(COUNTIF(Calculs!$Q$2:$Q$12,$O3537)&gt;0,COUNTIF(Calculs!$S$2:$S$12,$E3537)&gt;0,COUNTIF(Calculs!$U$2:$U$12,$H3537)&gt;0),1,0)</f>
        <v>1</v>
      </c>
      <c r="U3537">
        <f t="shared" si="445"/>
        <v>75000</v>
      </c>
      <c r="V3537">
        <f t="shared" si="446"/>
        <v>150</v>
      </c>
      <c r="W3537">
        <f t="shared" si="447"/>
        <v>22500</v>
      </c>
    </row>
    <row r="3538" spans="1:23" ht="15.75" customHeight="1" x14ac:dyDescent="0.3">
      <c r="A3538" s="2" t="s">
        <v>25</v>
      </c>
      <c r="B3538" s="2">
        <v>1185732</v>
      </c>
      <c r="C3538" s="3">
        <v>44258</v>
      </c>
      <c r="D3538" s="12" t="str" cm="1">
        <f t="array" ref="D3538">_xlfn.SWITCH(WEEKDAY(C3538,2), 1, "Lundi", 2, "Mardi", 3, "Mercredi", 4, "Jeudi", 5, "Vendredi", 6, "Samedi", 7, "Dimanche", "Erreur")</f>
        <v>Mercredi</v>
      </c>
      <c r="E3538" s="2" t="s">
        <v>14</v>
      </c>
      <c r="F3538" s="2" t="s">
        <v>124</v>
      </c>
      <c r="G3538" s="2" t="s">
        <v>125</v>
      </c>
      <c r="H3538" s="4" t="s">
        <v>22</v>
      </c>
      <c r="I3538" s="5">
        <v>40</v>
      </c>
      <c r="J3538" s="6">
        <v>250</v>
      </c>
      <c r="K3538" s="7">
        <v>100000</v>
      </c>
      <c r="L3538" s="7">
        <v>35000</v>
      </c>
      <c r="M3538" s="8">
        <v>0.35</v>
      </c>
      <c r="N3538" s="2" t="s">
        <v>17</v>
      </c>
      <c r="O3538">
        <f t="shared" si="440"/>
        <v>2021</v>
      </c>
      <c r="P3538">
        <f t="shared" si="441"/>
        <v>3</v>
      </c>
      <c r="Q3538" t="str">
        <f t="shared" si="442"/>
        <v>mars</v>
      </c>
      <c r="R3538" t="str">
        <f t="shared" si="443"/>
        <v>Connecticut</v>
      </c>
      <c r="S3538" t="str">
        <f t="shared" si="444"/>
        <v>2021-03</v>
      </c>
      <c r="T3538">
        <f>IF(AND(COUNTIF(Calculs!$Q$2:$Q$12,$O3538)&gt;0,COUNTIF(Calculs!$S$2:$S$12,$E3538)&gt;0,COUNTIF(Calculs!$U$2:$U$12,$H3538)&gt;0),1,0)</f>
        <v>1</v>
      </c>
      <c r="U3538">
        <f t="shared" si="445"/>
        <v>100000</v>
      </c>
      <c r="V3538">
        <f t="shared" si="446"/>
        <v>250</v>
      </c>
      <c r="W3538">
        <f t="shared" si="447"/>
        <v>35000</v>
      </c>
    </row>
    <row r="3539" spans="1:23" ht="15.75" customHeight="1" x14ac:dyDescent="0.3">
      <c r="A3539" s="2" t="s">
        <v>25</v>
      </c>
      <c r="B3539" s="2">
        <v>1185732</v>
      </c>
      <c r="C3539" s="3">
        <v>44290</v>
      </c>
      <c r="D3539" s="12" t="str" cm="1">
        <f t="array" ref="D3539">_xlfn.SWITCH(WEEKDAY(C3539,2), 1, "Lundi", 2, "Mardi", 3, "Mercredi", 4, "Jeudi", 5, "Vendredi", 6, "Samedi", 7, "Dimanche", "Erreur")</f>
        <v>Dimanche</v>
      </c>
      <c r="E3539" s="2" t="s">
        <v>14</v>
      </c>
      <c r="F3539" s="2" t="s">
        <v>124</v>
      </c>
      <c r="G3539" s="2" t="s">
        <v>125</v>
      </c>
      <c r="H3539" s="4" t="s">
        <v>16</v>
      </c>
      <c r="I3539" s="5">
        <v>40</v>
      </c>
      <c r="J3539" s="6">
        <v>500</v>
      </c>
      <c r="K3539" s="7">
        <v>200000</v>
      </c>
      <c r="L3539" s="7">
        <v>80000</v>
      </c>
      <c r="M3539" s="8">
        <v>0.4</v>
      </c>
      <c r="N3539" s="2" t="s">
        <v>17</v>
      </c>
      <c r="O3539">
        <f t="shared" si="440"/>
        <v>2021</v>
      </c>
      <c r="P3539">
        <f t="shared" si="441"/>
        <v>4</v>
      </c>
      <c r="Q3539" t="str">
        <f t="shared" si="442"/>
        <v>avr</v>
      </c>
      <c r="R3539" t="str">
        <f t="shared" si="443"/>
        <v>Connecticut</v>
      </c>
      <c r="S3539" t="str">
        <f t="shared" si="444"/>
        <v>2021-04</v>
      </c>
      <c r="T3539">
        <f>IF(AND(COUNTIF(Calculs!$Q$2:$Q$12,$O3539)&gt;0,COUNTIF(Calculs!$S$2:$S$12,$E3539)&gt;0,COUNTIF(Calculs!$U$2:$U$12,$H3539)&gt;0),1,0)</f>
        <v>1</v>
      </c>
      <c r="U3539">
        <f t="shared" si="445"/>
        <v>200000</v>
      </c>
      <c r="V3539">
        <f t="shared" si="446"/>
        <v>500</v>
      </c>
      <c r="W3539">
        <f t="shared" si="447"/>
        <v>80000</v>
      </c>
    </row>
    <row r="3540" spans="1:23" ht="15.75" customHeight="1" x14ac:dyDescent="0.3">
      <c r="A3540" s="2" t="s">
        <v>25</v>
      </c>
      <c r="B3540" s="2">
        <v>1185732</v>
      </c>
      <c r="C3540" s="3">
        <v>44290</v>
      </c>
      <c r="D3540" s="12" t="str" cm="1">
        <f t="array" ref="D3540">_xlfn.SWITCH(WEEKDAY(C3540,2), 1, "Lundi", 2, "Mardi", 3, "Mercredi", 4, "Jeudi", 5, "Vendredi", 6, "Samedi", 7, "Dimanche", "Erreur")</f>
        <v>Dimanche</v>
      </c>
      <c r="E3540" s="2" t="s">
        <v>14</v>
      </c>
      <c r="F3540" s="2" t="s">
        <v>124</v>
      </c>
      <c r="G3540" s="2" t="s">
        <v>125</v>
      </c>
      <c r="H3540" s="4" t="s">
        <v>18</v>
      </c>
      <c r="I3540" s="5">
        <v>40</v>
      </c>
      <c r="J3540" s="6">
        <v>200</v>
      </c>
      <c r="K3540" s="7">
        <v>80000</v>
      </c>
      <c r="L3540" s="7">
        <v>32000</v>
      </c>
      <c r="M3540" s="8">
        <v>0.4</v>
      </c>
      <c r="N3540" s="2" t="s">
        <v>17</v>
      </c>
      <c r="O3540">
        <f t="shared" si="440"/>
        <v>2021</v>
      </c>
      <c r="P3540">
        <f t="shared" si="441"/>
        <v>4</v>
      </c>
      <c r="Q3540" t="str">
        <f t="shared" si="442"/>
        <v>avr</v>
      </c>
      <c r="R3540" t="str">
        <f t="shared" si="443"/>
        <v>Connecticut</v>
      </c>
      <c r="S3540" t="str">
        <f t="shared" si="444"/>
        <v>2021-04</v>
      </c>
      <c r="T3540">
        <f>IF(AND(COUNTIF(Calculs!$Q$2:$Q$12,$O3540)&gt;0,COUNTIF(Calculs!$S$2:$S$12,$E3540)&gt;0,COUNTIF(Calculs!$U$2:$U$12,$H3540)&gt;0),1,0)</f>
        <v>1</v>
      </c>
      <c r="U3540">
        <f t="shared" si="445"/>
        <v>80000</v>
      </c>
      <c r="V3540">
        <f t="shared" si="446"/>
        <v>200</v>
      </c>
      <c r="W3540">
        <f t="shared" si="447"/>
        <v>32000</v>
      </c>
    </row>
    <row r="3541" spans="1:23" ht="15.75" customHeight="1" x14ac:dyDescent="0.3">
      <c r="A3541" s="2" t="s">
        <v>25</v>
      </c>
      <c r="B3541" s="2">
        <v>1185732</v>
      </c>
      <c r="C3541" s="3">
        <v>44290</v>
      </c>
      <c r="D3541" s="12" t="str" cm="1">
        <f t="array" ref="D3541">_xlfn.SWITCH(WEEKDAY(C3541,2), 1, "Lundi", 2, "Mardi", 3, "Mercredi", 4, "Jeudi", 5, "Vendredi", 6, "Samedi", 7, "Dimanche", "Erreur")</f>
        <v>Dimanche</v>
      </c>
      <c r="E3541" s="2" t="s">
        <v>14</v>
      </c>
      <c r="F3541" s="2" t="s">
        <v>124</v>
      </c>
      <c r="G3541" s="2" t="s">
        <v>125</v>
      </c>
      <c r="H3541" s="4" t="s">
        <v>19</v>
      </c>
      <c r="I3541" s="5">
        <v>30.000000000000004</v>
      </c>
      <c r="J3541" s="6">
        <v>200</v>
      </c>
      <c r="K3541" s="7">
        <v>60000.000000000007</v>
      </c>
      <c r="L3541" s="7">
        <v>18000</v>
      </c>
      <c r="M3541" s="8">
        <v>0.3</v>
      </c>
      <c r="N3541" s="2" t="s">
        <v>17</v>
      </c>
      <c r="O3541">
        <f t="shared" si="440"/>
        <v>2021</v>
      </c>
      <c r="P3541">
        <f t="shared" si="441"/>
        <v>4</v>
      </c>
      <c r="Q3541" t="str">
        <f t="shared" si="442"/>
        <v>avr</v>
      </c>
      <c r="R3541" t="str">
        <f t="shared" si="443"/>
        <v>Connecticut</v>
      </c>
      <c r="S3541" t="str">
        <f t="shared" si="444"/>
        <v>2021-04</v>
      </c>
      <c r="T3541">
        <f>IF(AND(COUNTIF(Calculs!$Q$2:$Q$12,$O3541)&gt;0,COUNTIF(Calculs!$S$2:$S$12,$E3541)&gt;0,COUNTIF(Calculs!$U$2:$U$12,$H3541)&gt;0),1,0)</f>
        <v>1</v>
      </c>
      <c r="U3541">
        <f t="shared" si="445"/>
        <v>60000.000000000007</v>
      </c>
      <c r="V3541">
        <f t="shared" si="446"/>
        <v>200</v>
      </c>
      <c r="W3541">
        <f t="shared" si="447"/>
        <v>18000</v>
      </c>
    </row>
    <row r="3542" spans="1:23" ht="15.75" customHeight="1" x14ac:dyDescent="0.3">
      <c r="A3542" s="2" t="s">
        <v>25</v>
      </c>
      <c r="B3542" s="2">
        <v>1185732</v>
      </c>
      <c r="C3542" s="3">
        <v>44290</v>
      </c>
      <c r="D3542" s="12" t="str" cm="1">
        <f t="array" ref="D3542">_xlfn.SWITCH(WEEKDAY(C3542,2), 1, "Lundi", 2, "Mardi", 3, "Mercredi", 4, "Jeudi", 5, "Vendredi", 6, "Samedi", 7, "Dimanche", "Erreur")</f>
        <v>Dimanche</v>
      </c>
      <c r="E3542" s="2" t="s">
        <v>14</v>
      </c>
      <c r="F3542" s="2" t="s">
        <v>124</v>
      </c>
      <c r="G3542" s="2" t="s">
        <v>125</v>
      </c>
      <c r="H3542" s="4" t="s">
        <v>20</v>
      </c>
      <c r="I3542" s="5">
        <v>35</v>
      </c>
      <c r="J3542" s="6">
        <v>125</v>
      </c>
      <c r="K3542" s="7">
        <v>43750</v>
      </c>
      <c r="L3542" s="7">
        <v>13125</v>
      </c>
      <c r="M3542" s="8">
        <v>0.3</v>
      </c>
      <c r="N3542" s="2" t="s">
        <v>17</v>
      </c>
      <c r="O3542">
        <f t="shared" si="440"/>
        <v>2021</v>
      </c>
      <c r="P3542">
        <f t="shared" si="441"/>
        <v>4</v>
      </c>
      <c r="Q3542" t="str">
        <f t="shared" si="442"/>
        <v>avr</v>
      </c>
      <c r="R3542" t="str">
        <f t="shared" si="443"/>
        <v>Connecticut</v>
      </c>
      <c r="S3542" t="str">
        <f t="shared" si="444"/>
        <v>2021-04</v>
      </c>
      <c r="T3542">
        <f>IF(AND(COUNTIF(Calculs!$Q$2:$Q$12,$O3542)&gt;0,COUNTIF(Calculs!$S$2:$S$12,$E3542)&gt;0,COUNTIF(Calculs!$U$2:$U$12,$H3542)&gt;0),1,0)</f>
        <v>1</v>
      </c>
      <c r="U3542">
        <f t="shared" si="445"/>
        <v>43750</v>
      </c>
      <c r="V3542">
        <f t="shared" si="446"/>
        <v>125</v>
      </c>
      <c r="W3542">
        <f t="shared" si="447"/>
        <v>13125</v>
      </c>
    </row>
    <row r="3543" spans="1:23" ht="15.75" customHeight="1" x14ac:dyDescent="0.3">
      <c r="A3543" s="2" t="s">
        <v>25</v>
      </c>
      <c r="B3543" s="2">
        <v>1185732</v>
      </c>
      <c r="C3543" s="3">
        <v>44290</v>
      </c>
      <c r="D3543" s="12" t="str" cm="1">
        <f t="array" ref="D3543">_xlfn.SWITCH(WEEKDAY(C3543,2), 1, "Lundi", 2, "Mardi", 3, "Mercredi", 4, "Jeudi", 5, "Vendredi", 6, "Samedi", 7, "Dimanche", "Erreur")</f>
        <v>Dimanche</v>
      </c>
      <c r="E3543" s="2" t="s">
        <v>14</v>
      </c>
      <c r="F3543" s="2" t="s">
        <v>124</v>
      </c>
      <c r="G3543" s="2" t="s">
        <v>125</v>
      </c>
      <c r="H3543" s="4" t="s">
        <v>21</v>
      </c>
      <c r="I3543" s="5">
        <v>50</v>
      </c>
      <c r="J3543" s="6">
        <v>125</v>
      </c>
      <c r="K3543" s="7">
        <v>62500</v>
      </c>
      <c r="L3543" s="7">
        <v>18750</v>
      </c>
      <c r="M3543" s="8">
        <v>0.3</v>
      </c>
      <c r="N3543" s="2" t="s">
        <v>17</v>
      </c>
      <c r="O3543">
        <f t="shared" si="440"/>
        <v>2021</v>
      </c>
      <c r="P3543">
        <f t="shared" si="441"/>
        <v>4</v>
      </c>
      <c r="Q3543" t="str">
        <f t="shared" si="442"/>
        <v>avr</v>
      </c>
      <c r="R3543" t="str">
        <f t="shared" si="443"/>
        <v>Connecticut</v>
      </c>
      <c r="S3543" t="str">
        <f t="shared" si="444"/>
        <v>2021-04</v>
      </c>
      <c r="T3543">
        <f>IF(AND(COUNTIF(Calculs!$Q$2:$Q$12,$O3543)&gt;0,COUNTIF(Calculs!$S$2:$S$12,$E3543)&gt;0,COUNTIF(Calculs!$U$2:$U$12,$H3543)&gt;0),1,0)</f>
        <v>1</v>
      </c>
      <c r="U3543">
        <f t="shared" si="445"/>
        <v>62500</v>
      </c>
      <c r="V3543">
        <f t="shared" si="446"/>
        <v>125</v>
      </c>
      <c r="W3543">
        <f t="shared" si="447"/>
        <v>18750</v>
      </c>
    </row>
    <row r="3544" spans="1:23" ht="15.75" customHeight="1" x14ac:dyDescent="0.3">
      <c r="A3544" s="2" t="s">
        <v>25</v>
      </c>
      <c r="B3544" s="2">
        <v>1185732</v>
      </c>
      <c r="C3544" s="3">
        <v>44290</v>
      </c>
      <c r="D3544" s="12" t="str" cm="1">
        <f t="array" ref="D3544">_xlfn.SWITCH(WEEKDAY(C3544,2), 1, "Lundi", 2, "Mardi", 3, "Mercredi", 4, "Jeudi", 5, "Vendredi", 6, "Samedi", 7, "Dimanche", "Erreur")</f>
        <v>Dimanche</v>
      </c>
      <c r="E3544" s="2" t="s">
        <v>14</v>
      </c>
      <c r="F3544" s="2" t="s">
        <v>124</v>
      </c>
      <c r="G3544" s="2" t="s">
        <v>125</v>
      </c>
      <c r="H3544" s="4" t="s">
        <v>22</v>
      </c>
      <c r="I3544" s="5">
        <v>40</v>
      </c>
      <c r="J3544" s="6">
        <v>275</v>
      </c>
      <c r="K3544" s="7">
        <v>110000</v>
      </c>
      <c r="L3544" s="7">
        <v>38500</v>
      </c>
      <c r="M3544" s="8">
        <v>0.35</v>
      </c>
      <c r="N3544" s="2" t="s">
        <v>17</v>
      </c>
      <c r="O3544">
        <f t="shared" si="440"/>
        <v>2021</v>
      </c>
      <c r="P3544">
        <f t="shared" si="441"/>
        <v>4</v>
      </c>
      <c r="Q3544" t="str">
        <f t="shared" si="442"/>
        <v>avr</v>
      </c>
      <c r="R3544" t="str">
        <f t="shared" si="443"/>
        <v>Connecticut</v>
      </c>
      <c r="S3544" t="str">
        <f t="shared" si="444"/>
        <v>2021-04</v>
      </c>
      <c r="T3544">
        <f>IF(AND(COUNTIF(Calculs!$Q$2:$Q$12,$O3544)&gt;0,COUNTIF(Calculs!$S$2:$S$12,$E3544)&gt;0,COUNTIF(Calculs!$U$2:$U$12,$H3544)&gt;0),1,0)</f>
        <v>1</v>
      </c>
      <c r="U3544">
        <f t="shared" si="445"/>
        <v>110000</v>
      </c>
      <c r="V3544">
        <f t="shared" si="446"/>
        <v>275</v>
      </c>
      <c r="W3544">
        <f t="shared" si="447"/>
        <v>38500</v>
      </c>
    </row>
    <row r="3545" spans="1:23" ht="15.75" customHeight="1" x14ac:dyDescent="0.3">
      <c r="A3545" s="2" t="s">
        <v>25</v>
      </c>
      <c r="B3545" s="2">
        <v>1185732</v>
      </c>
      <c r="C3545" s="3">
        <v>44319</v>
      </c>
      <c r="D3545" s="12" t="str" cm="1">
        <f t="array" ref="D3545">_xlfn.SWITCH(WEEKDAY(C3545,2), 1, "Lundi", 2, "Mardi", 3, "Mercredi", 4, "Jeudi", 5, "Vendredi", 6, "Samedi", 7, "Dimanche", "Erreur")</f>
        <v>Lundi</v>
      </c>
      <c r="E3545" s="2" t="s">
        <v>14</v>
      </c>
      <c r="F3545" s="2" t="s">
        <v>124</v>
      </c>
      <c r="G3545" s="2" t="s">
        <v>125</v>
      </c>
      <c r="H3545" s="4" t="s">
        <v>16</v>
      </c>
      <c r="I3545" s="5">
        <v>54.999999999999993</v>
      </c>
      <c r="J3545" s="6">
        <v>545</v>
      </c>
      <c r="K3545" s="7">
        <v>299749.99999999994</v>
      </c>
      <c r="L3545" s="7">
        <v>119899.99999999999</v>
      </c>
      <c r="M3545" s="8">
        <v>0.4</v>
      </c>
      <c r="N3545" s="2" t="s">
        <v>17</v>
      </c>
      <c r="O3545">
        <f t="shared" si="440"/>
        <v>2021</v>
      </c>
      <c r="P3545">
        <f t="shared" si="441"/>
        <v>5</v>
      </c>
      <c r="Q3545" t="str">
        <f t="shared" si="442"/>
        <v>mai</v>
      </c>
      <c r="R3545" t="str">
        <f t="shared" si="443"/>
        <v>Connecticut</v>
      </c>
      <c r="S3545" t="str">
        <f t="shared" si="444"/>
        <v>2021-05</v>
      </c>
      <c r="T3545">
        <f>IF(AND(COUNTIF(Calculs!$Q$2:$Q$12,$O3545)&gt;0,COUNTIF(Calculs!$S$2:$S$12,$E3545)&gt;0,COUNTIF(Calculs!$U$2:$U$12,$H3545)&gt;0),1,0)</f>
        <v>1</v>
      </c>
      <c r="U3545">
        <f t="shared" si="445"/>
        <v>299749.99999999994</v>
      </c>
      <c r="V3545">
        <f t="shared" si="446"/>
        <v>545</v>
      </c>
      <c r="W3545">
        <f t="shared" si="447"/>
        <v>119899.99999999999</v>
      </c>
    </row>
    <row r="3546" spans="1:23" ht="15.75" customHeight="1" x14ac:dyDescent="0.3">
      <c r="A3546" s="2" t="s">
        <v>25</v>
      </c>
      <c r="B3546" s="2">
        <v>1185732</v>
      </c>
      <c r="C3546" s="3">
        <v>44319</v>
      </c>
      <c r="D3546" s="12" t="str" cm="1">
        <f t="array" ref="D3546">_xlfn.SWITCH(WEEKDAY(C3546,2), 1, "Lundi", 2, "Mardi", 3, "Mercredi", 4, "Jeudi", 5, "Vendredi", 6, "Samedi", 7, "Dimanche", "Erreur")</f>
        <v>Lundi</v>
      </c>
      <c r="E3546" s="2" t="s">
        <v>14</v>
      </c>
      <c r="F3546" s="2" t="s">
        <v>124</v>
      </c>
      <c r="G3546" s="2" t="s">
        <v>125</v>
      </c>
      <c r="H3546" s="4" t="s">
        <v>18</v>
      </c>
      <c r="I3546" s="5">
        <v>50</v>
      </c>
      <c r="J3546" s="6">
        <v>250</v>
      </c>
      <c r="K3546" s="7">
        <v>125000</v>
      </c>
      <c r="L3546" s="7">
        <v>50000</v>
      </c>
      <c r="M3546" s="8">
        <v>0.4</v>
      </c>
      <c r="N3546" s="2" t="s">
        <v>17</v>
      </c>
      <c r="O3546">
        <f t="shared" si="440"/>
        <v>2021</v>
      </c>
      <c r="P3546">
        <f t="shared" si="441"/>
        <v>5</v>
      </c>
      <c r="Q3546" t="str">
        <f t="shared" si="442"/>
        <v>mai</v>
      </c>
      <c r="R3546" t="str">
        <f t="shared" si="443"/>
        <v>Connecticut</v>
      </c>
      <c r="S3546" t="str">
        <f t="shared" si="444"/>
        <v>2021-05</v>
      </c>
      <c r="T3546">
        <f>IF(AND(COUNTIF(Calculs!$Q$2:$Q$12,$O3546)&gt;0,COUNTIF(Calculs!$S$2:$S$12,$E3546)&gt;0,COUNTIF(Calculs!$U$2:$U$12,$H3546)&gt;0),1,0)</f>
        <v>1</v>
      </c>
      <c r="U3546">
        <f t="shared" si="445"/>
        <v>125000</v>
      </c>
      <c r="V3546">
        <f t="shared" si="446"/>
        <v>250</v>
      </c>
      <c r="W3546">
        <f t="shared" si="447"/>
        <v>50000</v>
      </c>
    </row>
    <row r="3547" spans="1:23" ht="15.75" customHeight="1" x14ac:dyDescent="0.3">
      <c r="A3547" s="2" t="s">
        <v>25</v>
      </c>
      <c r="B3547" s="2">
        <v>1185732</v>
      </c>
      <c r="C3547" s="3">
        <v>44319</v>
      </c>
      <c r="D3547" s="12" t="str" cm="1">
        <f t="array" ref="D3547">_xlfn.SWITCH(WEEKDAY(C3547,2), 1, "Lundi", 2, "Mardi", 3, "Mercredi", 4, "Jeudi", 5, "Vendredi", 6, "Samedi", 7, "Dimanche", "Erreur")</f>
        <v>Lundi</v>
      </c>
      <c r="E3547" s="2" t="s">
        <v>14</v>
      </c>
      <c r="F3547" s="2" t="s">
        <v>124</v>
      </c>
      <c r="G3547" s="2" t="s">
        <v>125</v>
      </c>
      <c r="H3547" s="4" t="s">
        <v>19</v>
      </c>
      <c r="I3547" s="5">
        <v>45</v>
      </c>
      <c r="J3547" s="6">
        <v>275</v>
      </c>
      <c r="K3547" s="7">
        <v>123750</v>
      </c>
      <c r="L3547" s="7">
        <v>37125</v>
      </c>
      <c r="M3547" s="8">
        <v>0.3</v>
      </c>
      <c r="N3547" s="2" t="s">
        <v>17</v>
      </c>
      <c r="O3547">
        <f t="shared" si="440"/>
        <v>2021</v>
      </c>
      <c r="P3547">
        <f t="shared" si="441"/>
        <v>5</v>
      </c>
      <c r="Q3547" t="str">
        <f t="shared" si="442"/>
        <v>mai</v>
      </c>
      <c r="R3547" t="str">
        <f t="shared" si="443"/>
        <v>Connecticut</v>
      </c>
      <c r="S3547" t="str">
        <f t="shared" si="444"/>
        <v>2021-05</v>
      </c>
      <c r="T3547">
        <f>IF(AND(COUNTIF(Calculs!$Q$2:$Q$12,$O3547)&gt;0,COUNTIF(Calculs!$S$2:$S$12,$E3547)&gt;0,COUNTIF(Calculs!$U$2:$U$12,$H3547)&gt;0),1,0)</f>
        <v>1</v>
      </c>
      <c r="U3547">
        <f t="shared" si="445"/>
        <v>123750</v>
      </c>
      <c r="V3547">
        <f t="shared" si="446"/>
        <v>275</v>
      </c>
      <c r="W3547">
        <f t="shared" si="447"/>
        <v>37125</v>
      </c>
    </row>
    <row r="3548" spans="1:23" ht="15.75" customHeight="1" x14ac:dyDescent="0.3">
      <c r="A3548" s="2" t="s">
        <v>25</v>
      </c>
      <c r="B3548" s="2">
        <v>1185732</v>
      </c>
      <c r="C3548" s="3">
        <v>44319</v>
      </c>
      <c r="D3548" s="12" t="str" cm="1">
        <f t="array" ref="D3548">_xlfn.SWITCH(WEEKDAY(C3548,2), 1, "Lundi", 2, "Mardi", 3, "Mercredi", 4, "Jeudi", 5, "Vendredi", 6, "Samedi", 7, "Dimanche", "Erreur")</f>
        <v>Lundi</v>
      </c>
      <c r="E3548" s="2" t="s">
        <v>14</v>
      </c>
      <c r="F3548" s="2" t="s">
        <v>124</v>
      </c>
      <c r="G3548" s="2" t="s">
        <v>125</v>
      </c>
      <c r="H3548" s="4" t="s">
        <v>20</v>
      </c>
      <c r="I3548" s="5">
        <v>45</v>
      </c>
      <c r="J3548" s="6">
        <v>225</v>
      </c>
      <c r="K3548" s="7">
        <v>101250</v>
      </c>
      <c r="L3548" s="7">
        <v>30375</v>
      </c>
      <c r="M3548" s="8">
        <v>0.3</v>
      </c>
      <c r="N3548" s="2" t="s">
        <v>17</v>
      </c>
      <c r="O3548">
        <f t="shared" si="440"/>
        <v>2021</v>
      </c>
      <c r="P3548">
        <f t="shared" si="441"/>
        <v>5</v>
      </c>
      <c r="Q3548" t="str">
        <f t="shared" si="442"/>
        <v>mai</v>
      </c>
      <c r="R3548" t="str">
        <f t="shared" si="443"/>
        <v>Connecticut</v>
      </c>
      <c r="S3548" t="str">
        <f t="shared" si="444"/>
        <v>2021-05</v>
      </c>
      <c r="T3548">
        <f>IF(AND(COUNTIF(Calculs!$Q$2:$Q$12,$O3548)&gt;0,COUNTIF(Calculs!$S$2:$S$12,$E3548)&gt;0,COUNTIF(Calculs!$U$2:$U$12,$H3548)&gt;0),1,0)</f>
        <v>1</v>
      </c>
      <c r="U3548">
        <f t="shared" si="445"/>
        <v>101250</v>
      </c>
      <c r="V3548">
        <f t="shared" si="446"/>
        <v>225</v>
      </c>
      <c r="W3548">
        <f t="shared" si="447"/>
        <v>30375</v>
      </c>
    </row>
    <row r="3549" spans="1:23" ht="15.75" customHeight="1" x14ac:dyDescent="0.3">
      <c r="A3549" s="2" t="s">
        <v>25</v>
      </c>
      <c r="B3549" s="2">
        <v>1185732</v>
      </c>
      <c r="C3549" s="3">
        <v>44319</v>
      </c>
      <c r="D3549" s="12" t="str" cm="1">
        <f t="array" ref="D3549">_xlfn.SWITCH(WEEKDAY(C3549,2), 1, "Lundi", 2, "Mardi", 3, "Mercredi", 4, "Jeudi", 5, "Vendredi", 6, "Samedi", 7, "Dimanche", "Erreur")</f>
        <v>Lundi</v>
      </c>
      <c r="E3549" s="2" t="s">
        <v>14</v>
      </c>
      <c r="F3549" s="2" t="s">
        <v>124</v>
      </c>
      <c r="G3549" s="2" t="s">
        <v>125</v>
      </c>
      <c r="H3549" s="4" t="s">
        <v>21</v>
      </c>
      <c r="I3549" s="5">
        <v>54.999999999999993</v>
      </c>
      <c r="J3549" s="6">
        <v>250</v>
      </c>
      <c r="K3549" s="7">
        <v>137499.99999999997</v>
      </c>
      <c r="L3549" s="7">
        <v>41249.999999999993</v>
      </c>
      <c r="M3549" s="8">
        <v>0.3</v>
      </c>
      <c r="N3549" s="2" t="s">
        <v>17</v>
      </c>
      <c r="O3549">
        <f t="shared" si="440"/>
        <v>2021</v>
      </c>
      <c r="P3549">
        <f t="shared" si="441"/>
        <v>5</v>
      </c>
      <c r="Q3549" t="str">
        <f t="shared" si="442"/>
        <v>mai</v>
      </c>
      <c r="R3549" t="str">
        <f t="shared" si="443"/>
        <v>Connecticut</v>
      </c>
      <c r="S3549" t="str">
        <f t="shared" si="444"/>
        <v>2021-05</v>
      </c>
      <c r="T3549">
        <f>IF(AND(COUNTIF(Calculs!$Q$2:$Q$12,$O3549)&gt;0,COUNTIF(Calculs!$S$2:$S$12,$E3549)&gt;0,COUNTIF(Calculs!$U$2:$U$12,$H3549)&gt;0),1,0)</f>
        <v>1</v>
      </c>
      <c r="U3549">
        <f t="shared" si="445"/>
        <v>137499.99999999997</v>
      </c>
      <c r="V3549">
        <f t="shared" si="446"/>
        <v>250</v>
      </c>
      <c r="W3549">
        <f t="shared" si="447"/>
        <v>41249.999999999993</v>
      </c>
    </row>
    <row r="3550" spans="1:23" ht="15.75" customHeight="1" x14ac:dyDescent="0.3">
      <c r="A3550" s="2" t="s">
        <v>25</v>
      </c>
      <c r="B3550" s="2">
        <v>1185732</v>
      </c>
      <c r="C3550" s="3">
        <v>44319</v>
      </c>
      <c r="D3550" s="12" t="str" cm="1">
        <f t="array" ref="D3550">_xlfn.SWITCH(WEEKDAY(C3550,2), 1, "Lundi", 2, "Mardi", 3, "Mercredi", 4, "Jeudi", 5, "Vendredi", 6, "Samedi", 7, "Dimanche", "Erreur")</f>
        <v>Lundi</v>
      </c>
      <c r="E3550" s="2" t="s">
        <v>14</v>
      </c>
      <c r="F3550" s="2" t="s">
        <v>124</v>
      </c>
      <c r="G3550" s="2" t="s">
        <v>125</v>
      </c>
      <c r="H3550" s="4" t="s">
        <v>22</v>
      </c>
      <c r="I3550" s="5">
        <v>60</v>
      </c>
      <c r="J3550" s="6">
        <v>375</v>
      </c>
      <c r="K3550" s="7">
        <v>225000</v>
      </c>
      <c r="L3550" s="7">
        <v>78750</v>
      </c>
      <c r="M3550" s="8">
        <v>0.35</v>
      </c>
      <c r="N3550" s="2" t="s">
        <v>17</v>
      </c>
      <c r="O3550">
        <f t="shared" si="440"/>
        <v>2021</v>
      </c>
      <c r="P3550">
        <f t="shared" si="441"/>
        <v>5</v>
      </c>
      <c r="Q3550" t="str">
        <f t="shared" si="442"/>
        <v>mai</v>
      </c>
      <c r="R3550" t="str">
        <f t="shared" si="443"/>
        <v>Connecticut</v>
      </c>
      <c r="S3550" t="str">
        <f t="shared" si="444"/>
        <v>2021-05</v>
      </c>
      <c r="T3550">
        <f>IF(AND(COUNTIF(Calculs!$Q$2:$Q$12,$O3550)&gt;0,COUNTIF(Calculs!$S$2:$S$12,$E3550)&gt;0,COUNTIF(Calculs!$U$2:$U$12,$H3550)&gt;0),1,0)</f>
        <v>1</v>
      </c>
      <c r="U3550">
        <f t="shared" si="445"/>
        <v>225000</v>
      </c>
      <c r="V3550">
        <f t="shared" si="446"/>
        <v>375</v>
      </c>
      <c r="W3550">
        <f t="shared" si="447"/>
        <v>78750</v>
      </c>
    </row>
    <row r="3551" spans="1:23" ht="15.75" customHeight="1" x14ac:dyDescent="0.3">
      <c r="A3551" s="2" t="s">
        <v>25</v>
      </c>
      <c r="B3551" s="2">
        <v>1185732</v>
      </c>
      <c r="C3551" s="3">
        <v>44352</v>
      </c>
      <c r="D3551" s="12" t="str" cm="1">
        <f t="array" ref="D3551">_xlfn.SWITCH(WEEKDAY(C3551,2), 1, "Lundi", 2, "Mardi", 3, "Mercredi", 4, "Jeudi", 5, "Vendredi", 6, "Samedi", 7, "Dimanche", "Erreur")</f>
        <v>Samedi</v>
      </c>
      <c r="E3551" s="2" t="s">
        <v>14</v>
      </c>
      <c r="F3551" s="2" t="s">
        <v>124</v>
      </c>
      <c r="G3551" s="2" t="s">
        <v>125</v>
      </c>
      <c r="H3551" s="4" t="s">
        <v>16</v>
      </c>
      <c r="I3551" s="5">
        <v>54.999999999999993</v>
      </c>
      <c r="J3551" s="6">
        <v>625</v>
      </c>
      <c r="K3551" s="7">
        <v>343749.99999999994</v>
      </c>
      <c r="L3551" s="7">
        <v>137499.99999999997</v>
      </c>
      <c r="M3551" s="8">
        <v>0.4</v>
      </c>
      <c r="N3551" s="2" t="s">
        <v>17</v>
      </c>
      <c r="O3551">
        <f t="shared" si="440"/>
        <v>2021</v>
      </c>
      <c r="P3551">
        <f t="shared" si="441"/>
        <v>6</v>
      </c>
      <c r="Q3551" t="str">
        <f t="shared" si="442"/>
        <v>juin</v>
      </c>
      <c r="R3551" t="str">
        <f t="shared" si="443"/>
        <v>Connecticut</v>
      </c>
      <c r="S3551" t="str">
        <f t="shared" si="444"/>
        <v>2021-06</v>
      </c>
      <c r="T3551">
        <f>IF(AND(COUNTIF(Calculs!$Q$2:$Q$12,$O3551)&gt;0,COUNTIF(Calculs!$S$2:$S$12,$E3551)&gt;0,COUNTIF(Calculs!$U$2:$U$12,$H3551)&gt;0),1,0)</f>
        <v>1</v>
      </c>
      <c r="U3551">
        <f t="shared" si="445"/>
        <v>343749.99999999994</v>
      </c>
      <c r="V3551">
        <f t="shared" si="446"/>
        <v>625</v>
      </c>
      <c r="W3551">
        <f t="shared" si="447"/>
        <v>137499.99999999997</v>
      </c>
    </row>
    <row r="3552" spans="1:23" ht="15.75" customHeight="1" x14ac:dyDescent="0.3">
      <c r="A3552" s="2" t="s">
        <v>25</v>
      </c>
      <c r="B3552" s="2">
        <v>1185732</v>
      </c>
      <c r="C3552" s="3">
        <v>44352</v>
      </c>
      <c r="D3552" s="12" t="str" cm="1">
        <f t="array" ref="D3552">_xlfn.SWITCH(WEEKDAY(C3552,2), 1, "Lundi", 2, "Mardi", 3, "Mercredi", 4, "Jeudi", 5, "Vendredi", 6, "Samedi", 7, "Dimanche", "Erreur")</f>
        <v>Samedi</v>
      </c>
      <c r="E3552" s="2" t="s">
        <v>14</v>
      </c>
      <c r="F3552" s="2" t="s">
        <v>124</v>
      </c>
      <c r="G3552" s="2" t="s">
        <v>125</v>
      </c>
      <c r="H3552" s="4" t="s">
        <v>18</v>
      </c>
      <c r="I3552" s="5">
        <v>50</v>
      </c>
      <c r="J3552" s="6">
        <v>375</v>
      </c>
      <c r="K3552" s="7">
        <v>187500</v>
      </c>
      <c r="L3552" s="7">
        <v>75000</v>
      </c>
      <c r="M3552" s="8">
        <v>0.4</v>
      </c>
      <c r="N3552" s="2" t="s">
        <v>17</v>
      </c>
      <c r="O3552">
        <f t="shared" si="440"/>
        <v>2021</v>
      </c>
      <c r="P3552">
        <f t="shared" si="441"/>
        <v>6</v>
      </c>
      <c r="Q3552" t="str">
        <f t="shared" si="442"/>
        <v>juin</v>
      </c>
      <c r="R3552" t="str">
        <f t="shared" si="443"/>
        <v>Connecticut</v>
      </c>
      <c r="S3552" t="str">
        <f t="shared" si="444"/>
        <v>2021-06</v>
      </c>
      <c r="T3552">
        <f>IF(AND(COUNTIF(Calculs!$Q$2:$Q$12,$O3552)&gt;0,COUNTIF(Calculs!$S$2:$S$12,$E3552)&gt;0,COUNTIF(Calculs!$U$2:$U$12,$H3552)&gt;0),1,0)</f>
        <v>1</v>
      </c>
      <c r="U3552">
        <f t="shared" si="445"/>
        <v>187500</v>
      </c>
      <c r="V3552">
        <f t="shared" si="446"/>
        <v>375</v>
      </c>
      <c r="W3552">
        <f t="shared" si="447"/>
        <v>75000</v>
      </c>
    </row>
    <row r="3553" spans="1:23" ht="15.75" customHeight="1" x14ac:dyDescent="0.3">
      <c r="A3553" s="2" t="s">
        <v>25</v>
      </c>
      <c r="B3553" s="2">
        <v>1185732</v>
      </c>
      <c r="C3553" s="3">
        <v>44352</v>
      </c>
      <c r="D3553" s="12" t="str" cm="1">
        <f t="array" ref="D3553">_xlfn.SWITCH(WEEKDAY(C3553,2), 1, "Lundi", 2, "Mardi", 3, "Mercredi", 4, "Jeudi", 5, "Vendredi", 6, "Samedi", 7, "Dimanche", "Erreur")</f>
        <v>Samedi</v>
      </c>
      <c r="E3553" s="2" t="s">
        <v>14</v>
      </c>
      <c r="F3553" s="2" t="s">
        <v>124</v>
      </c>
      <c r="G3553" s="2" t="s">
        <v>125</v>
      </c>
      <c r="H3553" s="4" t="s">
        <v>19</v>
      </c>
      <c r="I3553" s="5">
        <v>45</v>
      </c>
      <c r="J3553" s="6">
        <v>300</v>
      </c>
      <c r="K3553" s="7">
        <v>135000</v>
      </c>
      <c r="L3553" s="7">
        <v>40500</v>
      </c>
      <c r="M3553" s="8">
        <v>0.3</v>
      </c>
      <c r="N3553" s="2" t="s">
        <v>17</v>
      </c>
      <c r="O3553">
        <f t="shared" si="440"/>
        <v>2021</v>
      </c>
      <c r="P3553">
        <f t="shared" si="441"/>
        <v>6</v>
      </c>
      <c r="Q3553" t="str">
        <f t="shared" si="442"/>
        <v>juin</v>
      </c>
      <c r="R3553" t="str">
        <f t="shared" si="443"/>
        <v>Connecticut</v>
      </c>
      <c r="S3553" t="str">
        <f t="shared" si="444"/>
        <v>2021-06</v>
      </c>
      <c r="T3553">
        <f>IF(AND(COUNTIF(Calculs!$Q$2:$Q$12,$O3553)&gt;0,COUNTIF(Calculs!$S$2:$S$12,$E3553)&gt;0,COUNTIF(Calculs!$U$2:$U$12,$H3553)&gt;0),1,0)</f>
        <v>1</v>
      </c>
      <c r="U3553">
        <f t="shared" si="445"/>
        <v>135000</v>
      </c>
      <c r="V3553">
        <f t="shared" si="446"/>
        <v>300</v>
      </c>
      <c r="W3553">
        <f t="shared" si="447"/>
        <v>40500</v>
      </c>
    </row>
    <row r="3554" spans="1:23" ht="15.75" customHeight="1" x14ac:dyDescent="0.3">
      <c r="A3554" s="2" t="s">
        <v>25</v>
      </c>
      <c r="B3554" s="2">
        <v>1185732</v>
      </c>
      <c r="C3554" s="3">
        <v>44352</v>
      </c>
      <c r="D3554" s="12" t="str" cm="1">
        <f t="array" ref="D3554">_xlfn.SWITCH(WEEKDAY(C3554,2), 1, "Lundi", 2, "Mardi", 3, "Mercredi", 4, "Jeudi", 5, "Vendredi", 6, "Samedi", 7, "Dimanche", "Erreur")</f>
        <v>Samedi</v>
      </c>
      <c r="E3554" s="2" t="s">
        <v>14</v>
      </c>
      <c r="F3554" s="2" t="s">
        <v>124</v>
      </c>
      <c r="G3554" s="2" t="s">
        <v>125</v>
      </c>
      <c r="H3554" s="4" t="s">
        <v>20</v>
      </c>
      <c r="I3554" s="5">
        <v>45</v>
      </c>
      <c r="J3554" s="6">
        <v>275</v>
      </c>
      <c r="K3554" s="7">
        <v>123750</v>
      </c>
      <c r="L3554" s="7">
        <v>37125</v>
      </c>
      <c r="M3554" s="8">
        <v>0.3</v>
      </c>
      <c r="N3554" s="2" t="s">
        <v>17</v>
      </c>
      <c r="O3554">
        <f t="shared" si="440"/>
        <v>2021</v>
      </c>
      <c r="P3554">
        <f t="shared" si="441"/>
        <v>6</v>
      </c>
      <c r="Q3554" t="str">
        <f t="shared" si="442"/>
        <v>juin</v>
      </c>
      <c r="R3554" t="str">
        <f t="shared" si="443"/>
        <v>Connecticut</v>
      </c>
      <c r="S3554" t="str">
        <f t="shared" si="444"/>
        <v>2021-06</v>
      </c>
      <c r="T3554">
        <f>IF(AND(COUNTIF(Calculs!$Q$2:$Q$12,$O3554)&gt;0,COUNTIF(Calculs!$S$2:$S$12,$E3554)&gt;0,COUNTIF(Calculs!$U$2:$U$12,$H3554)&gt;0),1,0)</f>
        <v>1</v>
      </c>
      <c r="U3554">
        <f t="shared" si="445"/>
        <v>123750</v>
      </c>
      <c r="V3554">
        <f t="shared" si="446"/>
        <v>275</v>
      </c>
      <c r="W3554">
        <f t="shared" si="447"/>
        <v>37125</v>
      </c>
    </row>
    <row r="3555" spans="1:23" ht="15.75" customHeight="1" x14ac:dyDescent="0.3">
      <c r="A3555" s="2" t="s">
        <v>25</v>
      </c>
      <c r="B3555" s="2">
        <v>1185732</v>
      </c>
      <c r="C3555" s="3">
        <v>44352</v>
      </c>
      <c r="D3555" s="12" t="str" cm="1">
        <f t="array" ref="D3555">_xlfn.SWITCH(WEEKDAY(C3555,2), 1, "Lundi", 2, "Mardi", 3, "Mercredi", 4, "Jeudi", 5, "Vendredi", 6, "Samedi", 7, "Dimanche", "Erreur")</f>
        <v>Samedi</v>
      </c>
      <c r="E3555" s="2" t="s">
        <v>14</v>
      </c>
      <c r="F3555" s="2" t="s">
        <v>124</v>
      </c>
      <c r="G3555" s="2" t="s">
        <v>125</v>
      </c>
      <c r="H3555" s="4" t="s">
        <v>21</v>
      </c>
      <c r="I3555" s="5">
        <v>54.999999999999993</v>
      </c>
      <c r="J3555" s="6">
        <v>275</v>
      </c>
      <c r="K3555" s="7">
        <v>151249.99999999997</v>
      </c>
      <c r="L3555" s="7">
        <v>45374.999999999993</v>
      </c>
      <c r="M3555" s="8">
        <v>0.3</v>
      </c>
      <c r="N3555" s="2" t="s">
        <v>17</v>
      </c>
      <c r="O3555">
        <f t="shared" si="440"/>
        <v>2021</v>
      </c>
      <c r="P3555">
        <f t="shared" si="441"/>
        <v>6</v>
      </c>
      <c r="Q3555" t="str">
        <f t="shared" si="442"/>
        <v>juin</v>
      </c>
      <c r="R3555" t="str">
        <f t="shared" si="443"/>
        <v>Connecticut</v>
      </c>
      <c r="S3555" t="str">
        <f t="shared" si="444"/>
        <v>2021-06</v>
      </c>
      <c r="T3555">
        <f>IF(AND(COUNTIF(Calculs!$Q$2:$Q$12,$O3555)&gt;0,COUNTIF(Calculs!$S$2:$S$12,$E3555)&gt;0,COUNTIF(Calculs!$U$2:$U$12,$H3555)&gt;0),1,0)</f>
        <v>1</v>
      </c>
      <c r="U3555">
        <f t="shared" si="445"/>
        <v>151249.99999999997</v>
      </c>
      <c r="V3555">
        <f t="shared" si="446"/>
        <v>275</v>
      </c>
      <c r="W3555">
        <f t="shared" si="447"/>
        <v>45374.999999999993</v>
      </c>
    </row>
    <row r="3556" spans="1:23" ht="15.75" customHeight="1" x14ac:dyDescent="0.3">
      <c r="A3556" s="2" t="s">
        <v>25</v>
      </c>
      <c r="B3556" s="2">
        <v>1185732</v>
      </c>
      <c r="C3556" s="3">
        <v>44352</v>
      </c>
      <c r="D3556" s="12" t="str" cm="1">
        <f t="array" ref="D3556">_xlfn.SWITCH(WEEKDAY(C3556,2), 1, "Lundi", 2, "Mardi", 3, "Mercredi", 4, "Jeudi", 5, "Vendredi", 6, "Samedi", 7, "Dimanche", "Erreur")</f>
        <v>Samedi</v>
      </c>
      <c r="E3556" s="2" t="s">
        <v>14</v>
      </c>
      <c r="F3556" s="2" t="s">
        <v>124</v>
      </c>
      <c r="G3556" s="2" t="s">
        <v>125</v>
      </c>
      <c r="H3556" s="4" t="s">
        <v>22</v>
      </c>
      <c r="I3556" s="5">
        <v>60</v>
      </c>
      <c r="J3556" s="6">
        <v>425</v>
      </c>
      <c r="K3556" s="7">
        <v>255000</v>
      </c>
      <c r="L3556" s="7">
        <v>89250</v>
      </c>
      <c r="M3556" s="8">
        <v>0.35</v>
      </c>
      <c r="N3556" s="2" t="s">
        <v>17</v>
      </c>
      <c r="O3556">
        <f t="shared" si="440"/>
        <v>2021</v>
      </c>
      <c r="P3556">
        <f t="shared" si="441"/>
        <v>6</v>
      </c>
      <c r="Q3556" t="str">
        <f t="shared" si="442"/>
        <v>juin</v>
      </c>
      <c r="R3556" t="str">
        <f t="shared" si="443"/>
        <v>Connecticut</v>
      </c>
      <c r="S3556" t="str">
        <f t="shared" si="444"/>
        <v>2021-06</v>
      </c>
      <c r="T3556">
        <f>IF(AND(COUNTIF(Calculs!$Q$2:$Q$12,$O3556)&gt;0,COUNTIF(Calculs!$S$2:$S$12,$E3556)&gt;0,COUNTIF(Calculs!$U$2:$U$12,$H3556)&gt;0),1,0)</f>
        <v>1</v>
      </c>
      <c r="U3556">
        <f t="shared" si="445"/>
        <v>255000</v>
      </c>
      <c r="V3556">
        <f t="shared" si="446"/>
        <v>425</v>
      </c>
      <c r="W3556">
        <f t="shared" si="447"/>
        <v>89250</v>
      </c>
    </row>
    <row r="3557" spans="1:23" ht="15.75" customHeight="1" x14ac:dyDescent="0.3">
      <c r="A3557" s="2" t="s">
        <v>25</v>
      </c>
      <c r="B3557" s="2">
        <v>1185732</v>
      </c>
      <c r="C3557" s="3">
        <v>44380</v>
      </c>
      <c r="D3557" s="12" t="str" cm="1">
        <f t="array" ref="D3557">_xlfn.SWITCH(WEEKDAY(C3557,2), 1, "Lundi", 2, "Mardi", 3, "Mercredi", 4, "Jeudi", 5, "Vendredi", 6, "Samedi", 7, "Dimanche", "Erreur")</f>
        <v>Samedi</v>
      </c>
      <c r="E3557" s="2" t="s">
        <v>14</v>
      </c>
      <c r="F3557" s="2" t="s">
        <v>124</v>
      </c>
      <c r="G3557" s="2" t="s">
        <v>125</v>
      </c>
      <c r="H3557" s="4" t="s">
        <v>16</v>
      </c>
      <c r="I3557" s="5">
        <v>54.999999999999993</v>
      </c>
      <c r="J3557" s="6">
        <v>650</v>
      </c>
      <c r="K3557" s="7">
        <v>357499.99999999994</v>
      </c>
      <c r="L3557" s="7">
        <v>142999.99999999997</v>
      </c>
      <c r="M3557" s="8">
        <v>0.4</v>
      </c>
      <c r="N3557" s="2" t="s">
        <v>17</v>
      </c>
      <c r="O3557">
        <f t="shared" si="440"/>
        <v>2021</v>
      </c>
      <c r="P3557">
        <f t="shared" si="441"/>
        <v>7</v>
      </c>
      <c r="Q3557" t="str">
        <f t="shared" si="442"/>
        <v>juil</v>
      </c>
      <c r="R3557" t="str">
        <f t="shared" si="443"/>
        <v>Connecticut</v>
      </c>
      <c r="S3557" t="str">
        <f t="shared" si="444"/>
        <v>2021-07</v>
      </c>
      <c r="T3557">
        <f>IF(AND(COUNTIF(Calculs!$Q$2:$Q$12,$O3557)&gt;0,COUNTIF(Calculs!$S$2:$S$12,$E3557)&gt;0,COUNTIF(Calculs!$U$2:$U$12,$H3557)&gt;0),1,0)</f>
        <v>1</v>
      </c>
      <c r="U3557">
        <f t="shared" si="445"/>
        <v>357499.99999999994</v>
      </c>
      <c r="V3557">
        <f t="shared" si="446"/>
        <v>650</v>
      </c>
      <c r="W3557">
        <f t="shared" si="447"/>
        <v>142999.99999999997</v>
      </c>
    </row>
    <row r="3558" spans="1:23" ht="15.75" customHeight="1" x14ac:dyDescent="0.3">
      <c r="A3558" s="2" t="s">
        <v>25</v>
      </c>
      <c r="B3558" s="2">
        <v>1185732</v>
      </c>
      <c r="C3558" s="3">
        <v>44380</v>
      </c>
      <c r="D3558" s="12" t="str" cm="1">
        <f t="array" ref="D3558">_xlfn.SWITCH(WEEKDAY(C3558,2), 1, "Lundi", 2, "Mardi", 3, "Mercredi", 4, "Jeudi", 5, "Vendredi", 6, "Samedi", 7, "Dimanche", "Erreur")</f>
        <v>Samedi</v>
      </c>
      <c r="E3558" s="2" t="s">
        <v>14</v>
      </c>
      <c r="F3558" s="2" t="s">
        <v>124</v>
      </c>
      <c r="G3558" s="2" t="s">
        <v>125</v>
      </c>
      <c r="H3558" s="4" t="s">
        <v>18</v>
      </c>
      <c r="I3558" s="5">
        <v>50</v>
      </c>
      <c r="J3558" s="6">
        <v>400</v>
      </c>
      <c r="K3558" s="7">
        <v>200000</v>
      </c>
      <c r="L3558" s="7">
        <v>80000</v>
      </c>
      <c r="M3558" s="8">
        <v>0.4</v>
      </c>
      <c r="N3558" s="2" t="s">
        <v>17</v>
      </c>
      <c r="O3558">
        <f t="shared" si="440"/>
        <v>2021</v>
      </c>
      <c r="P3558">
        <f t="shared" si="441"/>
        <v>7</v>
      </c>
      <c r="Q3558" t="str">
        <f t="shared" si="442"/>
        <v>juil</v>
      </c>
      <c r="R3558" t="str">
        <f t="shared" si="443"/>
        <v>Connecticut</v>
      </c>
      <c r="S3558" t="str">
        <f t="shared" si="444"/>
        <v>2021-07</v>
      </c>
      <c r="T3558">
        <f>IF(AND(COUNTIF(Calculs!$Q$2:$Q$12,$O3558)&gt;0,COUNTIF(Calculs!$S$2:$S$12,$E3558)&gt;0,COUNTIF(Calculs!$U$2:$U$12,$H3558)&gt;0),1,0)</f>
        <v>1</v>
      </c>
      <c r="U3558">
        <f t="shared" si="445"/>
        <v>200000</v>
      </c>
      <c r="V3558">
        <f t="shared" si="446"/>
        <v>400</v>
      </c>
      <c r="W3558">
        <f t="shared" si="447"/>
        <v>80000</v>
      </c>
    </row>
    <row r="3559" spans="1:23" ht="15.75" customHeight="1" x14ac:dyDescent="0.3">
      <c r="A3559" s="2" t="s">
        <v>25</v>
      </c>
      <c r="B3559" s="2">
        <v>1185732</v>
      </c>
      <c r="C3559" s="3">
        <v>44380</v>
      </c>
      <c r="D3559" s="12" t="str" cm="1">
        <f t="array" ref="D3559">_xlfn.SWITCH(WEEKDAY(C3559,2), 1, "Lundi", 2, "Mardi", 3, "Mercredi", 4, "Jeudi", 5, "Vendredi", 6, "Samedi", 7, "Dimanche", "Erreur")</f>
        <v>Samedi</v>
      </c>
      <c r="E3559" s="2" t="s">
        <v>14</v>
      </c>
      <c r="F3559" s="2" t="s">
        <v>124</v>
      </c>
      <c r="G3559" s="2" t="s">
        <v>125</v>
      </c>
      <c r="H3559" s="4" t="s">
        <v>19</v>
      </c>
      <c r="I3559" s="5">
        <v>45</v>
      </c>
      <c r="J3559" s="6">
        <v>325</v>
      </c>
      <c r="K3559" s="7">
        <v>146250</v>
      </c>
      <c r="L3559" s="7">
        <v>43875</v>
      </c>
      <c r="M3559" s="8">
        <v>0.3</v>
      </c>
      <c r="N3559" s="2" t="s">
        <v>17</v>
      </c>
      <c r="O3559">
        <f t="shared" si="440"/>
        <v>2021</v>
      </c>
      <c r="P3559">
        <f t="shared" si="441"/>
        <v>7</v>
      </c>
      <c r="Q3559" t="str">
        <f t="shared" si="442"/>
        <v>juil</v>
      </c>
      <c r="R3559" t="str">
        <f t="shared" si="443"/>
        <v>Connecticut</v>
      </c>
      <c r="S3559" t="str">
        <f t="shared" si="444"/>
        <v>2021-07</v>
      </c>
      <c r="T3559">
        <f>IF(AND(COUNTIF(Calculs!$Q$2:$Q$12,$O3559)&gt;0,COUNTIF(Calculs!$S$2:$S$12,$E3559)&gt;0,COUNTIF(Calculs!$U$2:$U$12,$H3559)&gt;0),1,0)</f>
        <v>1</v>
      </c>
      <c r="U3559">
        <f t="shared" si="445"/>
        <v>146250</v>
      </c>
      <c r="V3559">
        <f t="shared" si="446"/>
        <v>325</v>
      </c>
      <c r="W3559">
        <f t="shared" si="447"/>
        <v>43875</v>
      </c>
    </row>
    <row r="3560" spans="1:23" ht="15.75" customHeight="1" x14ac:dyDescent="0.3">
      <c r="A3560" s="2" t="s">
        <v>25</v>
      </c>
      <c r="B3560" s="2">
        <v>1185732</v>
      </c>
      <c r="C3560" s="3">
        <v>44380</v>
      </c>
      <c r="D3560" s="12" t="str" cm="1">
        <f t="array" ref="D3560">_xlfn.SWITCH(WEEKDAY(C3560,2), 1, "Lundi", 2, "Mardi", 3, "Mercredi", 4, "Jeudi", 5, "Vendredi", 6, "Samedi", 7, "Dimanche", "Erreur")</f>
        <v>Samedi</v>
      </c>
      <c r="E3560" s="2" t="s">
        <v>14</v>
      </c>
      <c r="F3560" s="2" t="s">
        <v>124</v>
      </c>
      <c r="G3560" s="2" t="s">
        <v>125</v>
      </c>
      <c r="H3560" s="4" t="s">
        <v>20</v>
      </c>
      <c r="I3560" s="5">
        <v>45</v>
      </c>
      <c r="J3560" s="6">
        <v>275</v>
      </c>
      <c r="K3560" s="7">
        <v>123750</v>
      </c>
      <c r="L3560" s="7">
        <v>37125</v>
      </c>
      <c r="M3560" s="8">
        <v>0.3</v>
      </c>
      <c r="N3560" s="2" t="s">
        <v>17</v>
      </c>
      <c r="O3560">
        <f t="shared" si="440"/>
        <v>2021</v>
      </c>
      <c r="P3560">
        <f t="shared" si="441"/>
        <v>7</v>
      </c>
      <c r="Q3560" t="str">
        <f t="shared" si="442"/>
        <v>juil</v>
      </c>
      <c r="R3560" t="str">
        <f t="shared" si="443"/>
        <v>Connecticut</v>
      </c>
      <c r="S3560" t="str">
        <f t="shared" si="444"/>
        <v>2021-07</v>
      </c>
      <c r="T3560">
        <f>IF(AND(COUNTIF(Calculs!$Q$2:$Q$12,$O3560)&gt;0,COUNTIF(Calculs!$S$2:$S$12,$E3560)&gt;0,COUNTIF(Calculs!$U$2:$U$12,$H3560)&gt;0),1,0)</f>
        <v>1</v>
      </c>
      <c r="U3560">
        <f t="shared" si="445"/>
        <v>123750</v>
      </c>
      <c r="V3560">
        <f t="shared" si="446"/>
        <v>275</v>
      </c>
      <c r="W3560">
        <f t="shared" si="447"/>
        <v>37125</v>
      </c>
    </row>
    <row r="3561" spans="1:23" ht="15.75" customHeight="1" x14ac:dyDescent="0.3">
      <c r="A3561" s="2" t="s">
        <v>25</v>
      </c>
      <c r="B3561" s="2">
        <v>1185732</v>
      </c>
      <c r="C3561" s="3">
        <v>44380</v>
      </c>
      <c r="D3561" s="12" t="str" cm="1">
        <f t="array" ref="D3561">_xlfn.SWITCH(WEEKDAY(C3561,2), 1, "Lundi", 2, "Mardi", 3, "Mercredi", 4, "Jeudi", 5, "Vendredi", 6, "Samedi", 7, "Dimanche", "Erreur")</f>
        <v>Samedi</v>
      </c>
      <c r="E3561" s="2" t="s">
        <v>14</v>
      </c>
      <c r="F3561" s="2" t="s">
        <v>124</v>
      </c>
      <c r="G3561" s="2" t="s">
        <v>125</v>
      </c>
      <c r="H3561" s="4" t="s">
        <v>21</v>
      </c>
      <c r="I3561" s="5">
        <v>54.999999999999993</v>
      </c>
      <c r="J3561" s="6">
        <v>300</v>
      </c>
      <c r="K3561" s="7">
        <v>164999.99999999997</v>
      </c>
      <c r="L3561" s="7">
        <v>49499.999999999993</v>
      </c>
      <c r="M3561" s="8">
        <v>0.3</v>
      </c>
      <c r="N3561" s="2" t="s">
        <v>17</v>
      </c>
      <c r="O3561">
        <f t="shared" si="440"/>
        <v>2021</v>
      </c>
      <c r="P3561">
        <f t="shared" si="441"/>
        <v>7</v>
      </c>
      <c r="Q3561" t="str">
        <f t="shared" si="442"/>
        <v>juil</v>
      </c>
      <c r="R3561" t="str">
        <f t="shared" si="443"/>
        <v>Connecticut</v>
      </c>
      <c r="S3561" t="str">
        <f t="shared" si="444"/>
        <v>2021-07</v>
      </c>
      <c r="T3561">
        <f>IF(AND(COUNTIF(Calculs!$Q$2:$Q$12,$O3561)&gt;0,COUNTIF(Calculs!$S$2:$S$12,$E3561)&gt;0,COUNTIF(Calculs!$U$2:$U$12,$H3561)&gt;0),1,0)</f>
        <v>1</v>
      </c>
      <c r="U3561">
        <f t="shared" si="445"/>
        <v>164999.99999999997</v>
      </c>
      <c r="V3561">
        <f t="shared" si="446"/>
        <v>300</v>
      </c>
      <c r="W3561">
        <f t="shared" si="447"/>
        <v>49499.999999999993</v>
      </c>
    </row>
    <row r="3562" spans="1:23" ht="15.75" customHeight="1" x14ac:dyDescent="0.3">
      <c r="A3562" s="2" t="s">
        <v>25</v>
      </c>
      <c r="B3562" s="2">
        <v>1185732</v>
      </c>
      <c r="C3562" s="3">
        <v>44380</v>
      </c>
      <c r="D3562" s="12" t="str" cm="1">
        <f t="array" ref="D3562">_xlfn.SWITCH(WEEKDAY(C3562,2), 1, "Lundi", 2, "Mardi", 3, "Mercredi", 4, "Jeudi", 5, "Vendredi", 6, "Samedi", 7, "Dimanche", "Erreur")</f>
        <v>Samedi</v>
      </c>
      <c r="E3562" s="2" t="s">
        <v>14</v>
      </c>
      <c r="F3562" s="2" t="s">
        <v>124</v>
      </c>
      <c r="G3562" s="2" t="s">
        <v>125</v>
      </c>
      <c r="H3562" s="4" t="s">
        <v>22</v>
      </c>
      <c r="I3562" s="5">
        <v>60</v>
      </c>
      <c r="J3562" s="6">
        <v>475</v>
      </c>
      <c r="K3562" s="7">
        <v>285000</v>
      </c>
      <c r="L3562" s="7">
        <v>99750</v>
      </c>
      <c r="M3562" s="8">
        <v>0.35</v>
      </c>
      <c r="N3562" s="2" t="s">
        <v>17</v>
      </c>
      <c r="O3562">
        <f t="shared" si="440"/>
        <v>2021</v>
      </c>
      <c r="P3562">
        <f t="shared" si="441"/>
        <v>7</v>
      </c>
      <c r="Q3562" t="str">
        <f t="shared" si="442"/>
        <v>juil</v>
      </c>
      <c r="R3562" t="str">
        <f t="shared" si="443"/>
        <v>Connecticut</v>
      </c>
      <c r="S3562" t="str">
        <f t="shared" si="444"/>
        <v>2021-07</v>
      </c>
      <c r="T3562">
        <f>IF(AND(COUNTIF(Calculs!$Q$2:$Q$12,$O3562)&gt;0,COUNTIF(Calculs!$S$2:$S$12,$E3562)&gt;0,COUNTIF(Calculs!$U$2:$U$12,$H3562)&gt;0),1,0)</f>
        <v>1</v>
      </c>
      <c r="U3562">
        <f t="shared" si="445"/>
        <v>285000</v>
      </c>
      <c r="V3562">
        <f t="shared" si="446"/>
        <v>475</v>
      </c>
      <c r="W3562">
        <f t="shared" si="447"/>
        <v>99750</v>
      </c>
    </row>
    <row r="3563" spans="1:23" ht="15.75" customHeight="1" x14ac:dyDescent="0.3">
      <c r="A3563" s="2" t="s">
        <v>25</v>
      </c>
      <c r="B3563" s="2">
        <v>1185732</v>
      </c>
      <c r="C3563" s="3">
        <v>44412</v>
      </c>
      <c r="D3563" s="12" t="str" cm="1">
        <f t="array" ref="D3563">_xlfn.SWITCH(WEEKDAY(C3563,2), 1, "Lundi", 2, "Mardi", 3, "Mercredi", 4, "Jeudi", 5, "Vendredi", 6, "Samedi", 7, "Dimanche", "Erreur")</f>
        <v>Mercredi</v>
      </c>
      <c r="E3563" s="2" t="s">
        <v>14</v>
      </c>
      <c r="F3563" s="2" t="s">
        <v>124</v>
      </c>
      <c r="G3563" s="2" t="s">
        <v>125</v>
      </c>
      <c r="H3563" s="4" t="s">
        <v>16</v>
      </c>
      <c r="I3563" s="5">
        <v>54.999999999999993</v>
      </c>
      <c r="J3563" s="6">
        <v>625</v>
      </c>
      <c r="K3563" s="7">
        <v>343749.99999999994</v>
      </c>
      <c r="L3563" s="7">
        <v>137499.99999999997</v>
      </c>
      <c r="M3563" s="8">
        <v>0.4</v>
      </c>
      <c r="N3563" s="2" t="s">
        <v>17</v>
      </c>
      <c r="O3563">
        <f t="shared" si="440"/>
        <v>2021</v>
      </c>
      <c r="P3563">
        <f t="shared" si="441"/>
        <v>8</v>
      </c>
      <c r="Q3563" t="str">
        <f t="shared" si="442"/>
        <v>août</v>
      </c>
      <c r="R3563" t="str">
        <f t="shared" si="443"/>
        <v>Connecticut</v>
      </c>
      <c r="S3563" t="str">
        <f t="shared" si="444"/>
        <v>2021-08</v>
      </c>
      <c r="T3563">
        <f>IF(AND(COUNTIF(Calculs!$Q$2:$Q$12,$O3563)&gt;0,COUNTIF(Calculs!$S$2:$S$12,$E3563)&gt;0,COUNTIF(Calculs!$U$2:$U$12,$H3563)&gt;0),1,0)</f>
        <v>1</v>
      </c>
      <c r="U3563">
        <f t="shared" si="445"/>
        <v>343749.99999999994</v>
      </c>
      <c r="V3563">
        <f t="shared" si="446"/>
        <v>625</v>
      </c>
      <c r="W3563">
        <f t="shared" si="447"/>
        <v>137499.99999999997</v>
      </c>
    </row>
    <row r="3564" spans="1:23" ht="15.75" customHeight="1" x14ac:dyDescent="0.3">
      <c r="A3564" s="2" t="s">
        <v>25</v>
      </c>
      <c r="B3564" s="2">
        <v>1185732</v>
      </c>
      <c r="C3564" s="3">
        <v>44412</v>
      </c>
      <c r="D3564" s="12" t="str" cm="1">
        <f t="array" ref="D3564">_xlfn.SWITCH(WEEKDAY(C3564,2), 1, "Lundi", 2, "Mardi", 3, "Mercredi", 4, "Jeudi", 5, "Vendredi", 6, "Samedi", 7, "Dimanche", "Erreur")</f>
        <v>Mercredi</v>
      </c>
      <c r="E3564" s="2" t="s">
        <v>14</v>
      </c>
      <c r="F3564" s="2" t="s">
        <v>124</v>
      </c>
      <c r="G3564" s="2" t="s">
        <v>125</v>
      </c>
      <c r="H3564" s="4" t="s">
        <v>18</v>
      </c>
      <c r="I3564" s="5">
        <v>50</v>
      </c>
      <c r="J3564" s="6">
        <v>400</v>
      </c>
      <c r="K3564" s="7">
        <v>200000</v>
      </c>
      <c r="L3564" s="7">
        <v>80000</v>
      </c>
      <c r="M3564" s="8">
        <v>0.4</v>
      </c>
      <c r="N3564" s="2" t="s">
        <v>17</v>
      </c>
      <c r="O3564">
        <f t="shared" si="440"/>
        <v>2021</v>
      </c>
      <c r="P3564">
        <f t="shared" si="441"/>
        <v>8</v>
      </c>
      <c r="Q3564" t="str">
        <f t="shared" si="442"/>
        <v>août</v>
      </c>
      <c r="R3564" t="str">
        <f t="shared" si="443"/>
        <v>Connecticut</v>
      </c>
      <c r="S3564" t="str">
        <f t="shared" si="444"/>
        <v>2021-08</v>
      </c>
      <c r="T3564">
        <f>IF(AND(COUNTIF(Calculs!$Q$2:$Q$12,$O3564)&gt;0,COUNTIF(Calculs!$S$2:$S$12,$E3564)&gt;0,COUNTIF(Calculs!$U$2:$U$12,$H3564)&gt;0),1,0)</f>
        <v>1</v>
      </c>
      <c r="U3564">
        <f t="shared" si="445"/>
        <v>200000</v>
      </c>
      <c r="V3564">
        <f t="shared" si="446"/>
        <v>400</v>
      </c>
      <c r="W3564">
        <f t="shared" si="447"/>
        <v>80000</v>
      </c>
    </row>
    <row r="3565" spans="1:23" ht="15.75" customHeight="1" x14ac:dyDescent="0.3">
      <c r="A3565" s="2" t="s">
        <v>25</v>
      </c>
      <c r="B3565" s="2">
        <v>1185732</v>
      </c>
      <c r="C3565" s="3">
        <v>44412</v>
      </c>
      <c r="D3565" s="12" t="str" cm="1">
        <f t="array" ref="D3565">_xlfn.SWITCH(WEEKDAY(C3565,2), 1, "Lundi", 2, "Mardi", 3, "Mercredi", 4, "Jeudi", 5, "Vendredi", 6, "Samedi", 7, "Dimanche", "Erreur")</f>
        <v>Mercredi</v>
      </c>
      <c r="E3565" s="2" t="s">
        <v>14</v>
      </c>
      <c r="F3565" s="2" t="s">
        <v>124</v>
      </c>
      <c r="G3565" s="2" t="s">
        <v>125</v>
      </c>
      <c r="H3565" s="4" t="s">
        <v>19</v>
      </c>
      <c r="I3565" s="5">
        <v>45</v>
      </c>
      <c r="J3565" s="6">
        <v>325</v>
      </c>
      <c r="K3565" s="7">
        <v>146250</v>
      </c>
      <c r="L3565" s="7">
        <v>43875</v>
      </c>
      <c r="M3565" s="8">
        <v>0.3</v>
      </c>
      <c r="N3565" s="2" t="s">
        <v>17</v>
      </c>
      <c r="O3565">
        <f t="shared" si="440"/>
        <v>2021</v>
      </c>
      <c r="P3565">
        <f t="shared" si="441"/>
        <v>8</v>
      </c>
      <c r="Q3565" t="str">
        <f t="shared" si="442"/>
        <v>août</v>
      </c>
      <c r="R3565" t="str">
        <f t="shared" si="443"/>
        <v>Connecticut</v>
      </c>
      <c r="S3565" t="str">
        <f t="shared" si="444"/>
        <v>2021-08</v>
      </c>
      <c r="T3565">
        <f>IF(AND(COUNTIF(Calculs!$Q$2:$Q$12,$O3565)&gt;0,COUNTIF(Calculs!$S$2:$S$12,$E3565)&gt;0,COUNTIF(Calculs!$U$2:$U$12,$H3565)&gt;0),1,0)</f>
        <v>1</v>
      </c>
      <c r="U3565">
        <f t="shared" si="445"/>
        <v>146250</v>
      </c>
      <c r="V3565">
        <f t="shared" si="446"/>
        <v>325</v>
      </c>
      <c r="W3565">
        <f t="shared" si="447"/>
        <v>43875</v>
      </c>
    </row>
    <row r="3566" spans="1:23" ht="15.75" customHeight="1" x14ac:dyDescent="0.3">
      <c r="A3566" s="2" t="s">
        <v>25</v>
      </c>
      <c r="B3566" s="2">
        <v>1185732</v>
      </c>
      <c r="C3566" s="3">
        <v>44412</v>
      </c>
      <c r="D3566" s="12" t="str" cm="1">
        <f t="array" ref="D3566">_xlfn.SWITCH(WEEKDAY(C3566,2), 1, "Lundi", 2, "Mardi", 3, "Mercredi", 4, "Jeudi", 5, "Vendredi", 6, "Samedi", 7, "Dimanche", "Erreur")</f>
        <v>Mercredi</v>
      </c>
      <c r="E3566" s="2" t="s">
        <v>14</v>
      </c>
      <c r="F3566" s="2" t="s">
        <v>124</v>
      </c>
      <c r="G3566" s="2" t="s">
        <v>125</v>
      </c>
      <c r="H3566" s="4" t="s">
        <v>20</v>
      </c>
      <c r="I3566" s="5">
        <v>45</v>
      </c>
      <c r="J3566" s="6">
        <v>225</v>
      </c>
      <c r="K3566" s="7">
        <v>101250</v>
      </c>
      <c r="L3566" s="7">
        <v>30375</v>
      </c>
      <c r="M3566" s="8">
        <v>0.3</v>
      </c>
      <c r="N3566" s="2" t="s">
        <v>17</v>
      </c>
      <c r="O3566">
        <f t="shared" si="440"/>
        <v>2021</v>
      </c>
      <c r="P3566">
        <f t="shared" si="441"/>
        <v>8</v>
      </c>
      <c r="Q3566" t="str">
        <f t="shared" si="442"/>
        <v>août</v>
      </c>
      <c r="R3566" t="str">
        <f t="shared" si="443"/>
        <v>Connecticut</v>
      </c>
      <c r="S3566" t="str">
        <f t="shared" si="444"/>
        <v>2021-08</v>
      </c>
      <c r="T3566">
        <f>IF(AND(COUNTIF(Calculs!$Q$2:$Q$12,$O3566)&gt;0,COUNTIF(Calculs!$S$2:$S$12,$E3566)&gt;0,COUNTIF(Calculs!$U$2:$U$12,$H3566)&gt;0),1,0)</f>
        <v>1</v>
      </c>
      <c r="U3566">
        <f t="shared" si="445"/>
        <v>101250</v>
      </c>
      <c r="V3566">
        <f t="shared" si="446"/>
        <v>225</v>
      </c>
      <c r="W3566">
        <f t="shared" si="447"/>
        <v>30375</v>
      </c>
    </row>
    <row r="3567" spans="1:23" ht="15.75" customHeight="1" x14ac:dyDescent="0.3">
      <c r="A3567" s="2" t="s">
        <v>25</v>
      </c>
      <c r="B3567" s="2">
        <v>1185732</v>
      </c>
      <c r="C3567" s="3">
        <v>44412</v>
      </c>
      <c r="D3567" s="12" t="str" cm="1">
        <f t="array" ref="D3567">_xlfn.SWITCH(WEEKDAY(C3567,2), 1, "Lundi", 2, "Mardi", 3, "Mercredi", 4, "Jeudi", 5, "Vendredi", 6, "Samedi", 7, "Dimanche", "Erreur")</f>
        <v>Mercredi</v>
      </c>
      <c r="E3567" s="2" t="s">
        <v>14</v>
      </c>
      <c r="F3567" s="2" t="s">
        <v>124</v>
      </c>
      <c r="G3567" s="2" t="s">
        <v>125</v>
      </c>
      <c r="H3567" s="4" t="s">
        <v>21</v>
      </c>
      <c r="I3567" s="5">
        <v>54.999999999999993</v>
      </c>
      <c r="J3567" s="6">
        <v>200</v>
      </c>
      <c r="K3567" s="7">
        <v>109999.99999999999</v>
      </c>
      <c r="L3567" s="7">
        <v>32999.999999999993</v>
      </c>
      <c r="M3567" s="8">
        <v>0.3</v>
      </c>
      <c r="N3567" s="2" t="s">
        <v>17</v>
      </c>
      <c r="O3567">
        <f t="shared" si="440"/>
        <v>2021</v>
      </c>
      <c r="P3567">
        <f t="shared" si="441"/>
        <v>8</v>
      </c>
      <c r="Q3567" t="str">
        <f t="shared" si="442"/>
        <v>août</v>
      </c>
      <c r="R3567" t="str">
        <f t="shared" si="443"/>
        <v>Connecticut</v>
      </c>
      <c r="S3567" t="str">
        <f t="shared" si="444"/>
        <v>2021-08</v>
      </c>
      <c r="T3567">
        <f>IF(AND(COUNTIF(Calculs!$Q$2:$Q$12,$O3567)&gt;0,COUNTIF(Calculs!$S$2:$S$12,$E3567)&gt;0,COUNTIF(Calculs!$U$2:$U$12,$H3567)&gt;0),1,0)</f>
        <v>1</v>
      </c>
      <c r="U3567">
        <f t="shared" si="445"/>
        <v>109999.99999999999</v>
      </c>
      <c r="V3567">
        <f t="shared" si="446"/>
        <v>200</v>
      </c>
      <c r="W3567">
        <f t="shared" si="447"/>
        <v>32999.999999999993</v>
      </c>
    </row>
    <row r="3568" spans="1:23" ht="15.75" customHeight="1" x14ac:dyDescent="0.3">
      <c r="A3568" s="2" t="s">
        <v>25</v>
      </c>
      <c r="B3568" s="2">
        <v>1185732</v>
      </c>
      <c r="C3568" s="3">
        <v>44412</v>
      </c>
      <c r="D3568" s="12" t="str" cm="1">
        <f t="array" ref="D3568">_xlfn.SWITCH(WEEKDAY(C3568,2), 1, "Lundi", 2, "Mardi", 3, "Mercredi", 4, "Jeudi", 5, "Vendredi", 6, "Samedi", 7, "Dimanche", "Erreur")</f>
        <v>Mercredi</v>
      </c>
      <c r="E3568" s="2" t="s">
        <v>14</v>
      </c>
      <c r="F3568" s="2" t="s">
        <v>124</v>
      </c>
      <c r="G3568" s="2" t="s">
        <v>125</v>
      </c>
      <c r="H3568" s="4" t="s">
        <v>22</v>
      </c>
      <c r="I3568" s="5">
        <v>60</v>
      </c>
      <c r="J3568" s="6">
        <v>375</v>
      </c>
      <c r="K3568" s="7">
        <v>225000</v>
      </c>
      <c r="L3568" s="7">
        <v>78750</v>
      </c>
      <c r="M3568" s="8">
        <v>0.35</v>
      </c>
      <c r="N3568" s="2" t="s">
        <v>17</v>
      </c>
      <c r="O3568">
        <f t="shared" si="440"/>
        <v>2021</v>
      </c>
      <c r="P3568">
        <f t="shared" si="441"/>
        <v>8</v>
      </c>
      <c r="Q3568" t="str">
        <f t="shared" si="442"/>
        <v>août</v>
      </c>
      <c r="R3568" t="str">
        <f t="shared" si="443"/>
        <v>Connecticut</v>
      </c>
      <c r="S3568" t="str">
        <f t="shared" si="444"/>
        <v>2021-08</v>
      </c>
      <c r="T3568">
        <f>IF(AND(COUNTIF(Calculs!$Q$2:$Q$12,$O3568)&gt;0,COUNTIF(Calculs!$S$2:$S$12,$E3568)&gt;0,COUNTIF(Calculs!$U$2:$U$12,$H3568)&gt;0),1,0)</f>
        <v>1</v>
      </c>
      <c r="U3568">
        <f t="shared" si="445"/>
        <v>225000</v>
      </c>
      <c r="V3568">
        <f t="shared" si="446"/>
        <v>375</v>
      </c>
      <c r="W3568">
        <f t="shared" si="447"/>
        <v>78750</v>
      </c>
    </row>
    <row r="3569" spans="1:23" ht="15.75" customHeight="1" x14ac:dyDescent="0.3">
      <c r="A3569" s="2" t="s">
        <v>25</v>
      </c>
      <c r="B3569" s="2">
        <v>1185732</v>
      </c>
      <c r="C3569" s="3">
        <v>44442</v>
      </c>
      <c r="D3569" s="12" t="str" cm="1">
        <f t="array" ref="D3569">_xlfn.SWITCH(WEEKDAY(C3569,2), 1, "Lundi", 2, "Mardi", 3, "Mercredi", 4, "Jeudi", 5, "Vendredi", 6, "Samedi", 7, "Dimanche", "Erreur")</f>
        <v>Vendredi</v>
      </c>
      <c r="E3569" s="2" t="s">
        <v>14</v>
      </c>
      <c r="F3569" s="2" t="s">
        <v>124</v>
      </c>
      <c r="G3569" s="2" t="s">
        <v>125</v>
      </c>
      <c r="H3569" s="4" t="s">
        <v>16</v>
      </c>
      <c r="I3569" s="5">
        <v>54.999999999999993</v>
      </c>
      <c r="J3569" s="6">
        <v>500</v>
      </c>
      <c r="K3569" s="7">
        <v>274999.99999999994</v>
      </c>
      <c r="L3569" s="7">
        <v>109999.99999999999</v>
      </c>
      <c r="M3569" s="8">
        <v>0.4</v>
      </c>
      <c r="N3569" s="2" t="s">
        <v>17</v>
      </c>
      <c r="O3569">
        <f t="shared" si="440"/>
        <v>2021</v>
      </c>
      <c r="P3569">
        <f t="shared" si="441"/>
        <v>9</v>
      </c>
      <c r="Q3569" t="str">
        <f t="shared" si="442"/>
        <v>sept</v>
      </c>
      <c r="R3569" t="str">
        <f t="shared" si="443"/>
        <v>Connecticut</v>
      </c>
      <c r="S3569" t="str">
        <f t="shared" si="444"/>
        <v>2021-09</v>
      </c>
      <c r="T3569">
        <f>IF(AND(COUNTIF(Calculs!$Q$2:$Q$12,$O3569)&gt;0,COUNTIF(Calculs!$S$2:$S$12,$E3569)&gt;0,COUNTIF(Calculs!$U$2:$U$12,$H3569)&gt;0),1,0)</f>
        <v>1</v>
      </c>
      <c r="U3569">
        <f t="shared" si="445"/>
        <v>274999.99999999994</v>
      </c>
      <c r="V3569">
        <f t="shared" si="446"/>
        <v>500</v>
      </c>
      <c r="W3569">
        <f t="shared" si="447"/>
        <v>109999.99999999999</v>
      </c>
    </row>
    <row r="3570" spans="1:23" ht="15.75" customHeight="1" x14ac:dyDescent="0.3">
      <c r="A3570" s="2" t="s">
        <v>25</v>
      </c>
      <c r="B3570" s="2">
        <v>1185732</v>
      </c>
      <c r="C3570" s="3">
        <v>44442</v>
      </c>
      <c r="D3570" s="12" t="str" cm="1">
        <f t="array" ref="D3570">_xlfn.SWITCH(WEEKDAY(C3570,2), 1, "Lundi", 2, "Mardi", 3, "Mercredi", 4, "Jeudi", 5, "Vendredi", 6, "Samedi", 7, "Dimanche", "Erreur")</f>
        <v>Vendredi</v>
      </c>
      <c r="E3570" s="2" t="s">
        <v>14</v>
      </c>
      <c r="F3570" s="2" t="s">
        <v>124</v>
      </c>
      <c r="G3570" s="2" t="s">
        <v>125</v>
      </c>
      <c r="H3570" s="4" t="s">
        <v>18</v>
      </c>
      <c r="I3570" s="5">
        <v>50</v>
      </c>
      <c r="J3570" s="6">
        <v>300</v>
      </c>
      <c r="K3570" s="7">
        <v>150000</v>
      </c>
      <c r="L3570" s="7">
        <v>60000</v>
      </c>
      <c r="M3570" s="8">
        <v>0.4</v>
      </c>
      <c r="N3570" s="2" t="s">
        <v>17</v>
      </c>
      <c r="O3570">
        <f t="shared" si="440"/>
        <v>2021</v>
      </c>
      <c r="P3570">
        <f t="shared" si="441"/>
        <v>9</v>
      </c>
      <c r="Q3570" t="str">
        <f t="shared" si="442"/>
        <v>sept</v>
      </c>
      <c r="R3570" t="str">
        <f t="shared" si="443"/>
        <v>Connecticut</v>
      </c>
      <c r="S3570" t="str">
        <f t="shared" si="444"/>
        <v>2021-09</v>
      </c>
      <c r="T3570">
        <f>IF(AND(COUNTIF(Calculs!$Q$2:$Q$12,$O3570)&gt;0,COUNTIF(Calculs!$S$2:$S$12,$E3570)&gt;0,COUNTIF(Calculs!$U$2:$U$12,$H3570)&gt;0),1,0)</f>
        <v>1</v>
      </c>
      <c r="U3570">
        <f t="shared" si="445"/>
        <v>150000</v>
      </c>
      <c r="V3570">
        <f t="shared" si="446"/>
        <v>300</v>
      </c>
      <c r="W3570">
        <f t="shared" si="447"/>
        <v>60000</v>
      </c>
    </row>
    <row r="3571" spans="1:23" ht="15.75" customHeight="1" x14ac:dyDescent="0.3">
      <c r="A3571" s="2" t="s">
        <v>25</v>
      </c>
      <c r="B3571" s="2">
        <v>1185732</v>
      </c>
      <c r="C3571" s="3">
        <v>44442</v>
      </c>
      <c r="D3571" s="12" t="str" cm="1">
        <f t="array" ref="D3571">_xlfn.SWITCH(WEEKDAY(C3571,2), 1, "Lundi", 2, "Mardi", 3, "Mercredi", 4, "Jeudi", 5, "Vendredi", 6, "Samedi", 7, "Dimanche", "Erreur")</f>
        <v>Vendredi</v>
      </c>
      <c r="E3571" s="2" t="s">
        <v>14</v>
      </c>
      <c r="F3571" s="2" t="s">
        <v>124</v>
      </c>
      <c r="G3571" s="2" t="s">
        <v>125</v>
      </c>
      <c r="H3571" s="4" t="s">
        <v>19</v>
      </c>
      <c r="I3571" s="5">
        <v>45</v>
      </c>
      <c r="J3571" s="6">
        <v>200</v>
      </c>
      <c r="K3571" s="7">
        <v>90000</v>
      </c>
      <c r="L3571" s="7">
        <v>27000</v>
      </c>
      <c r="M3571" s="8">
        <v>0.3</v>
      </c>
      <c r="N3571" s="2" t="s">
        <v>17</v>
      </c>
      <c r="O3571">
        <f t="shared" si="440"/>
        <v>2021</v>
      </c>
      <c r="P3571">
        <f t="shared" si="441"/>
        <v>9</v>
      </c>
      <c r="Q3571" t="str">
        <f t="shared" si="442"/>
        <v>sept</v>
      </c>
      <c r="R3571" t="str">
        <f t="shared" si="443"/>
        <v>Connecticut</v>
      </c>
      <c r="S3571" t="str">
        <f t="shared" si="444"/>
        <v>2021-09</v>
      </c>
      <c r="T3571">
        <f>IF(AND(COUNTIF(Calculs!$Q$2:$Q$12,$O3571)&gt;0,COUNTIF(Calculs!$S$2:$S$12,$E3571)&gt;0,COUNTIF(Calculs!$U$2:$U$12,$H3571)&gt;0),1,0)</f>
        <v>1</v>
      </c>
      <c r="U3571">
        <f t="shared" si="445"/>
        <v>90000</v>
      </c>
      <c r="V3571">
        <f t="shared" si="446"/>
        <v>200</v>
      </c>
      <c r="W3571">
        <f t="shared" si="447"/>
        <v>27000</v>
      </c>
    </row>
    <row r="3572" spans="1:23" ht="15.75" customHeight="1" x14ac:dyDescent="0.3">
      <c r="A3572" s="2" t="s">
        <v>25</v>
      </c>
      <c r="B3572" s="2">
        <v>1185732</v>
      </c>
      <c r="C3572" s="3">
        <v>44442</v>
      </c>
      <c r="D3572" s="12" t="str" cm="1">
        <f t="array" ref="D3572">_xlfn.SWITCH(WEEKDAY(C3572,2), 1, "Lundi", 2, "Mardi", 3, "Mercredi", 4, "Jeudi", 5, "Vendredi", 6, "Samedi", 7, "Dimanche", "Erreur")</f>
        <v>Vendredi</v>
      </c>
      <c r="E3572" s="2" t="s">
        <v>14</v>
      </c>
      <c r="F3572" s="2" t="s">
        <v>124</v>
      </c>
      <c r="G3572" s="2" t="s">
        <v>125</v>
      </c>
      <c r="H3572" s="4" t="s">
        <v>20</v>
      </c>
      <c r="I3572" s="5">
        <v>45</v>
      </c>
      <c r="J3572" s="6">
        <v>175</v>
      </c>
      <c r="K3572" s="7">
        <v>78750</v>
      </c>
      <c r="L3572" s="7">
        <v>23625</v>
      </c>
      <c r="M3572" s="8">
        <v>0.3</v>
      </c>
      <c r="N3572" s="2" t="s">
        <v>17</v>
      </c>
      <c r="O3572">
        <f t="shared" si="440"/>
        <v>2021</v>
      </c>
      <c r="P3572">
        <f t="shared" si="441"/>
        <v>9</v>
      </c>
      <c r="Q3572" t="str">
        <f t="shared" si="442"/>
        <v>sept</v>
      </c>
      <c r="R3572" t="str">
        <f t="shared" si="443"/>
        <v>Connecticut</v>
      </c>
      <c r="S3572" t="str">
        <f t="shared" si="444"/>
        <v>2021-09</v>
      </c>
      <c r="T3572">
        <f>IF(AND(COUNTIF(Calculs!$Q$2:$Q$12,$O3572)&gt;0,COUNTIF(Calculs!$S$2:$S$12,$E3572)&gt;0,COUNTIF(Calculs!$U$2:$U$12,$H3572)&gt;0),1,0)</f>
        <v>1</v>
      </c>
      <c r="U3572">
        <f t="shared" si="445"/>
        <v>78750</v>
      </c>
      <c r="V3572">
        <f t="shared" si="446"/>
        <v>175</v>
      </c>
      <c r="W3572">
        <f t="shared" si="447"/>
        <v>23625</v>
      </c>
    </row>
    <row r="3573" spans="1:23" ht="15.75" customHeight="1" x14ac:dyDescent="0.3">
      <c r="A3573" s="2" t="s">
        <v>25</v>
      </c>
      <c r="B3573" s="2">
        <v>1185732</v>
      </c>
      <c r="C3573" s="3">
        <v>44442</v>
      </c>
      <c r="D3573" s="12" t="str" cm="1">
        <f t="array" ref="D3573">_xlfn.SWITCH(WEEKDAY(C3573,2), 1, "Lundi", 2, "Mardi", 3, "Mercredi", 4, "Jeudi", 5, "Vendredi", 6, "Samedi", 7, "Dimanche", "Erreur")</f>
        <v>Vendredi</v>
      </c>
      <c r="E3573" s="2" t="s">
        <v>14</v>
      </c>
      <c r="F3573" s="2" t="s">
        <v>124</v>
      </c>
      <c r="G3573" s="2" t="s">
        <v>125</v>
      </c>
      <c r="H3573" s="4" t="s">
        <v>21</v>
      </c>
      <c r="I3573" s="5">
        <v>54.999999999999993</v>
      </c>
      <c r="J3573" s="6">
        <v>175</v>
      </c>
      <c r="K3573" s="7">
        <v>96249.999999999985</v>
      </c>
      <c r="L3573" s="7">
        <v>28874.999999999996</v>
      </c>
      <c r="M3573" s="8">
        <v>0.3</v>
      </c>
      <c r="N3573" s="2" t="s">
        <v>17</v>
      </c>
      <c r="O3573">
        <f t="shared" si="440"/>
        <v>2021</v>
      </c>
      <c r="P3573">
        <f t="shared" si="441"/>
        <v>9</v>
      </c>
      <c r="Q3573" t="str">
        <f t="shared" si="442"/>
        <v>sept</v>
      </c>
      <c r="R3573" t="str">
        <f t="shared" si="443"/>
        <v>Connecticut</v>
      </c>
      <c r="S3573" t="str">
        <f t="shared" si="444"/>
        <v>2021-09</v>
      </c>
      <c r="T3573">
        <f>IF(AND(COUNTIF(Calculs!$Q$2:$Q$12,$O3573)&gt;0,COUNTIF(Calculs!$S$2:$S$12,$E3573)&gt;0,COUNTIF(Calculs!$U$2:$U$12,$H3573)&gt;0),1,0)</f>
        <v>1</v>
      </c>
      <c r="U3573">
        <f t="shared" si="445"/>
        <v>96249.999999999985</v>
      </c>
      <c r="V3573">
        <f t="shared" si="446"/>
        <v>175</v>
      </c>
      <c r="W3573">
        <f t="shared" si="447"/>
        <v>28874.999999999996</v>
      </c>
    </row>
    <row r="3574" spans="1:23" ht="15.75" customHeight="1" x14ac:dyDescent="0.3">
      <c r="A3574" s="2" t="s">
        <v>25</v>
      </c>
      <c r="B3574" s="2">
        <v>1185732</v>
      </c>
      <c r="C3574" s="3">
        <v>44442</v>
      </c>
      <c r="D3574" s="12" t="str" cm="1">
        <f t="array" ref="D3574">_xlfn.SWITCH(WEEKDAY(C3574,2), 1, "Lundi", 2, "Mardi", 3, "Mercredi", 4, "Jeudi", 5, "Vendredi", 6, "Samedi", 7, "Dimanche", "Erreur")</f>
        <v>Vendredi</v>
      </c>
      <c r="E3574" s="2" t="s">
        <v>14</v>
      </c>
      <c r="F3574" s="2" t="s">
        <v>124</v>
      </c>
      <c r="G3574" s="2" t="s">
        <v>125</v>
      </c>
      <c r="H3574" s="4" t="s">
        <v>22</v>
      </c>
      <c r="I3574" s="5">
        <v>60</v>
      </c>
      <c r="J3574" s="6">
        <v>275</v>
      </c>
      <c r="K3574" s="7">
        <v>165000</v>
      </c>
      <c r="L3574" s="7">
        <v>57749.999999999993</v>
      </c>
      <c r="M3574" s="8">
        <v>0.35</v>
      </c>
      <c r="N3574" s="2" t="s">
        <v>17</v>
      </c>
      <c r="O3574">
        <f t="shared" si="440"/>
        <v>2021</v>
      </c>
      <c r="P3574">
        <f t="shared" si="441"/>
        <v>9</v>
      </c>
      <c r="Q3574" t="str">
        <f t="shared" si="442"/>
        <v>sept</v>
      </c>
      <c r="R3574" t="str">
        <f t="shared" si="443"/>
        <v>Connecticut</v>
      </c>
      <c r="S3574" t="str">
        <f t="shared" si="444"/>
        <v>2021-09</v>
      </c>
      <c r="T3574">
        <f>IF(AND(COUNTIF(Calculs!$Q$2:$Q$12,$O3574)&gt;0,COUNTIF(Calculs!$S$2:$S$12,$E3574)&gt;0,COUNTIF(Calculs!$U$2:$U$12,$H3574)&gt;0),1,0)</f>
        <v>1</v>
      </c>
      <c r="U3574">
        <f t="shared" si="445"/>
        <v>165000</v>
      </c>
      <c r="V3574">
        <f t="shared" si="446"/>
        <v>275</v>
      </c>
      <c r="W3574">
        <f t="shared" si="447"/>
        <v>57749.999999999993</v>
      </c>
    </row>
    <row r="3575" spans="1:23" ht="15.75" customHeight="1" x14ac:dyDescent="0.3">
      <c r="A3575" s="2" t="s">
        <v>25</v>
      </c>
      <c r="B3575" s="2">
        <v>1185732</v>
      </c>
      <c r="C3575" s="3">
        <v>44474</v>
      </c>
      <c r="D3575" s="12" t="str" cm="1">
        <f t="array" ref="D3575">_xlfn.SWITCH(WEEKDAY(C3575,2), 1, "Lundi", 2, "Mardi", 3, "Mercredi", 4, "Jeudi", 5, "Vendredi", 6, "Samedi", 7, "Dimanche", "Erreur")</f>
        <v>Mardi</v>
      </c>
      <c r="E3575" s="2" t="s">
        <v>14</v>
      </c>
      <c r="F3575" s="2" t="s">
        <v>124</v>
      </c>
      <c r="G3575" s="2" t="s">
        <v>125</v>
      </c>
      <c r="H3575" s="4" t="s">
        <v>16</v>
      </c>
      <c r="I3575" s="5">
        <v>60</v>
      </c>
      <c r="J3575" s="6">
        <v>450</v>
      </c>
      <c r="K3575" s="7">
        <v>270000</v>
      </c>
      <c r="L3575" s="7">
        <v>108000</v>
      </c>
      <c r="M3575" s="8">
        <v>0.4</v>
      </c>
      <c r="N3575" s="2" t="s">
        <v>17</v>
      </c>
      <c r="O3575">
        <f t="shared" si="440"/>
        <v>2021</v>
      </c>
      <c r="P3575">
        <f t="shared" si="441"/>
        <v>10</v>
      </c>
      <c r="Q3575" t="str">
        <f t="shared" si="442"/>
        <v>oct</v>
      </c>
      <c r="R3575" t="str">
        <f t="shared" si="443"/>
        <v>Connecticut</v>
      </c>
      <c r="S3575" t="str">
        <f t="shared" si="444"/>
        <v>2021-10</v>
      </c>
      <c r="T3575">
        <f>IF(AND(COUNTIF(Calculs!$Q$2:$Q$12,$O3575)&gt;0,COUNTIF(Calculs!$S$2:$S$12,$E3575)&gt;0,COUNTIF(Calculs!$U$2:$U$12,$H3575)&gt;0),1,0)</f>
        <v>1</v>
      </c>
      <c r="U3575">
        <f t="shared" si="445"/>
        <v>270000</v>
      </c>
      <c r="V3575">
        <f t="shared" si="446"/>
        <v>450</v>
      </c>
      <c r="W3575">
        <f t="shared" si="447"/>
        <v>108000</v>
      </c>
    </row>
    <row r="3576" spans="1:23" ht="15.75" customHeight="1" x14ac:dyDescent="0.3">
      <c r="A3576" s="2" t="s">
        <v>25</v>
      </c>
      <c r="B3576" s="2">
        <v>1185732</v>
      </c>
      <c r="C3576" s="3">
        <v>44474</v>
      </c>
      <c r="D3576" s="12" t="str" cm="1">
        <f t="array" ref="D3576">_xlfn.SWITCH(WEEKDAY(C3576,2), 1, "Lundi", 2, "Mardi", 3, "Mercredi", 4, "Jeudi", 5, "Vendredi", 6, "Samedi", 7, "Dimanche", "Erreur")</f>
        <v>Mardi</v>
      </c>
      <c r="E3576" s="2" t="s">
        <v>14</v>
      </c>
      <c r="F3576" s="2" t="s">
        <v>124</v>
      </c>
      <c r="G3576" s="2" t="s">
        <v>125</v>
      </c>
      <c r="H3576" s="4" t="s">
        <v>18</v>
      </c>
      <c r="I3576" s="5">
        <v>55.000000000000007</v>
      </c>
      <c r="J3576" s="6">
        <v>275</v>
      </c>
      <c r="K3576" s="7">
        <v>151250.00000000003</v>
      </c>
      <c r="L3576" s="7">
        <v>60500.000000000015</v>
      </c>
      <c r="M3576" s="8">
        <v>0.4</v>
      </c>
      <c r="N3576" s="2" t="s">
        <v>17</v>
      </c>
      <c r="O3576">
        <f t="shared" si="440"/>
        <v>2021</v>
      </c>
      <c r="P3576">
        <f t="shared" si="441"/>
        <v>10</v>
      </c>
      <c r="Q3576" t="str">
        <f t="shared" si="442"/>
        <v>oct</v>
      </c>
      <c r="R3576" t="str">
        <f t="shared" si="443"/>
        <v>Connecticut</v>
      </c>
      <c r="S3576" t="str">
        <f t="shared" si="444"/>
        <v>2021-10</v>
      </c>
      <c r="T3576">
        <f>IF(AND(COUNTIF(Calculs!$Q$2:$Q$12,$O3576)&gt;0,COUNTIF(Calculs!$S$2:$S$12,$E3576)&gt;0,COUNTIF(Calculs!$U$2:$U$12,$H3576)&gt;0),1,0)</f>
        <v>1</v>
      </c>
      <c r="U3576">
        <f t="shared" si="445"/>
        <v>151250.00000000003</v>
      </c>
      <c r="V3576">
        <f t="shared" si="446"/>
        <v>275</v>
      </c>
      <c r="W3576">
        <f t="shared" si="447"/>
        <v>60500.000000000015</v>
      </c>
    </row>
    <row r="3577" spans="1:23" ht="15.75" customHeight="1" x14ac:dyDescent="0.3">
      <c r="A3577" s="2" t="s">
        <v>25</v>
      </c>
      <c r="B3577" s="2">
        <v>1185732</v>
      </c>
      <c r="C3577" s="3">
        <v>44474</v>
      </c>
      <c r="D3577" s="12" t="str" cm="1">
        <f t="array" ref="D3577">_xlfn.SWITCH(WEEKDAY(C3577,2), 1, "Lundi", 2, "Mardi", 3, "Mercredi", 4, "Jeudi", 5, "Vendredi", 6, "Samedi", 7, "Dimanche", "Erreur")</f>
        <v>Mardi</v>
      </c>
      <c r="E3577" s="2" t="s">
        <v>14</v>
      </c>
      <c r="F3577" s="2" t="s">
        <v>124</v>
      </c>
      <c r="G3577" s="2" t="s">
        <v>125</v>
      </c>
      <c r="H3577" s="4" t="s">
        <v>19</v>
      </c>
      <c r="I3577" s="5">
        <v>55.000000000000007</v>
      </c>
      <c r="J3577" s="6">
        <v>175</v>
      </c>
      <c r="K3577" s="7">
        <v>96250.000000000015</v>
      </c>
      <c r="L3577" s="7">
        <v>28875.000000000004</v>
      </c>
      <c r="M3577" s="8">
        <v>0.3</v>
      </c>
      <c r="N3577" s="2" t="s">
        <v>17</v>
      </c>
      <c r="O3577">
        <f t="shared" si="440"/>
        <v>2021</v>
      </c>
      <c r="P3577">
        <f t="shared" si="441"/>
        <v>10</v>
      </c>
      <c r="Q3577" t="str">
        <f t="shared" si="442"/>
        <v>oct</v>
      </c>
      <c r="R3577" t="str">
        <f t="shared" si="443"/>
        <v>Connecticut</v>
      </c>
      <c r="S3577" t="str">
        <f t="shared" si="444"/>
        <v>2021-10</v>
      </c>
      <c r="T3577">
        <f>IF(AND(COUNTIF(Calculs!$Q$2:$Q$12,$O3577)&gt;0,COUNTIF(Calculs!$S$2:$S$12,$E3577)&gt;0,COUNTIF(Calculs!$U$2:$U$12,$H3577)&gt;0),1,0)</f>
        <v>1</v>
      </c>
      <c r="U3577">
        <f t="shared" si="445"/>
        <v>96250.000000000015</v>
      </c>
      <c r="V3577">
        <f t="shared" si="446"/>
        <v>175</v>
      </c>
      <c r="W3577">
        <f t="shared" si="447"/>
        <v>28875.000000000004</v>
      </c>
    </row>
    <row r="3578" spans="1:23" ht="15.75" customHeight="1" x14ac:dyDescent="0.3">
      <c r="A3578" s="2" t="s">
        <v>25</v>
      </c>
      <c r="B3578" s="2">
        <v>1185732</v>
      </c>
      <c r="C3578" s="3">
        <v>44474</v>
      </c>
      <c r="D3578" s="12" t="str" cm="1">
        <f t="array" ref="D3578">_xlfn.SWITCH(WEEKDAY(C3578,2), 1, "Lundi", 2, "Mardi", 3, "Mercredi", 4, "Jeudi", 5, "Vendredi", 6, "Samedi", 7, "Dimanche", "Erreur")</f>
        <v>Mardi</v>
      </c>
      <c r="E3578" s="2" t="s">
        <v>14</v>
      </c>
      <c r="F3578" s="2" t="s">
        <v>124</v>
      </c>
      <c r="G3578" s="2" t="s">
        <v>125</v>
      </c>
      <c r="H3578" s="4" t="s">
        <v>20</v>
      </c>
      <c r="I3578" s="5">
        <v>55.000000000000007</v>
      </c>
      <c r="J3578" s="6">
        <v>150</v>
      </c>
      <c r="K3578" s="7">
        <v>82500.000000000015</v>
      </c>
      <c r="L3578" s="7">
        <v>24750.000000000004</v>
      </c>
      <c r="M3578" s="8">
        <v>0.3</v>
      </c>
      <c r="N3578" s="2" t="s">
        <v>17</v>
      </c>
      <c r="O3578">
        <f t="shared" si="440"/>
        <v>2021</v>
      </c>
      <c r="P3578">
        <f t="shared" si="441"/>
        <v>10</v>
      </c>
      <c r="Q3578" t="str">
        <f t="shared" si="442"/>
        <v>oct</v>
      </c>
      <c r="R3578" t="str">
        <f t="shared" si="443"/>
        <v>Connecticut</v>
      </c>
      <c r="S3578" t="str">
        <f t="shared" si="444"/>
        <v>2021-10</v>
      </c>
      <c r="T3578">
        <f>IF(AND(COUNTIF(Calculs!$Q$2:$Q$12,$O3578)&gt;0,COUNTIF(Calculs!$S$2:$S$12,$E3578)&gt;0,COUNTIF(Calculs!$U$2:$U$12,$H3578)&gt;0),1,0)</f>
        <v>1</v>
      </c>
      <c r="U3578">
        <f t="shared" si="445"/>
        <v>82500.000000000015</v>
      </c>
      <c r="V3578">
        <f t="shared" si="446"/>
        <v>150</v>
      </c>
      <c r="W3578">
        <f t="shared" si="447"/>
        <v>24750.000000000004</v>
      </c>
    </row>
    <row r="3579" spans="1:23" ht="15.75" customHeight="1" x14ac:dyDescent="0.3">
      <c r="A3579" s="2" t="s">
        <v>25</v>
      </c>
      <c r="B3579" s="2">
        <v>1185732</v>
      </c>
      <c r="C3579" s="3">
        <v>44474</v>
      </c>
      <c r="D3579" s="12" t="str" cm="1">
        <f t="array" ref="D3579">_xlfn.SWITCH(WEEKDAY(C3579,2), 1, "Lundi", 2, "Mardi", 3, "Mercredi", 4, "Jeudi", 5, "Vendredi", 6, "Samedi", 7, "Dimanche", "Erreur")</f>
        <v>Mardi</v>
      </c>
      <c r="E3579" s="2" t="s">
        <v>14</v>
      </c>
      <c r="F3579" s="2" t="s">
        <v>124</v>
      </c>
      <c r="G3579" s="2" t="s">
        <v>125</v>
      </c>
      <c r="H3579" s="4" t="s">
        <v>21</v>
      </c>
      <c r="I3579" s="5">
        <v>65</v>
      </c>
      <c r="J3579" s="6">
        <v>150</v>
      </c>
      <c r="K3579" s="7">
        <v>97500</v>
      </c>
      <c r="L3579" s="7">
        <v>29250</v>
      </c>
      <c r="M3579" s="8">
        <v>0.3</v>
      </c>
      <c r="N3579" s="2" t="s">
        <v>17</v>
      </c>
      <c r="O3579">
        <f t="shared" si="440"/>
        <v>2021</v>
      </c>
      <c r="P3579">
        <f t="shared" si="441"/>
        <v>10</v>
      </c>
      <c r="Q3579" t="str">
        <f t="shared" si="442"/>
        <v>oct</v>
      </c>
      <c r="R3579" t="str">
        <f t="shared" si="443"/>
        <v>Connecticut</v>
      </c>
      <c r="S3579" t="str">
        <f t="shared" si="444"/>
        <v>2021-10</v>
      </c>
      <c r="T3579">
        <f>IF(AND(COUNTIF(Calculs!$Q$2:$Q$12,$O3579)&gt;0,COUNTIF(Calculs!$S$2:$S$12,$E3579)&gt;0,COUNTIF(Calculs!$U$2:$U$12,$H3579)&gt;0),1,0)</f>
        <v>1</v>
      </c>
      <c r="U3579">
        <f t="shared" si="445"/>
        <v>97500</v>
      </c>
      <c r="V3579">
        <f t="shared" si="446"/>
        <v>150</v>
      </c>
      <c r="W3579">
        <f t="shared" si="447"/>
        <v>29250</v>
      </c>
    </row>
    <row r="3580" spans="1:23" ht="15.75" customHeight="1" x14ac:dyDescent="0.3">
      <c r="A3580" s="2" t="s">
        <v>13</v>
      </c>
      <c r="B3580" s="2">
        <v>1185732</v>
      </c>
      <c r="C3580" s="3">
        <v>44474</v>
      </c>
      <c r="D3580" s="12" t="str" cm="1">
        <f t="array" ref="D3580">_xlfn.SWITCH(WEEKDAY(C3580,2), 1, "Lundi", 2, "Mardi", 3, "Mercredi", 4, "Jeudi", 5, "Vendredi", 6, "Samedi", 7, "Dimanche", "Erreur")</f>
        <v>Mardi</v>
      </c>
      <c r="E3580" s="2" t="s">
        <v>14</v>
      </c>
      <c r="F3580" s="2" t="s">
        <v>124</v>
      </c>
      <c r="G3580" s="2" t="s">
        <v>125</v>
      </c>
      <c r="H3580" s="4" t="s">
        <v>22</v>
      </c>
      <c r="I3580" s="5">
        <v>70</v>
      </c>
      <c r="J3580" s="6">
        <v>275</v>
      </c>
      <c r="K3580" s="7">
        <v>192500</v>
      </c>
      <c r="L3580" s="7">
        <v>67375</v>
      </c>
      <c r="M3580" s="8">
        <v>0.35</v>
      </c>
      <c r="N3580" s="2" t="s">
        <v>17</v>
      </c>
      <c r="O3580">
        <f t="shared" si="440"/>
        <v>2021</v>
      </c>
      <c r="P3580">
        <f t="shared" si="441"/>
        <v>10</v>
      </c>
      <c r="Q3580" t="str">
        <f t="shared" si="442"/>
        <v>oct</v>
      </c>
      <c r="R3580" t="str">
        <f t="shared" si="443"/>
        <v>Connecticut</v>
      </c>
      <c r="S3580" t="str">
        <f t="shared" si="444"/>
        <v>2021-10</v>
      </c>
      <c r="T3580">
        <f>IF(AND(COUNTIF(Calculs!$Q$2:$Q$12,$O3580)&gt;0,COUNTIF(Calculs!$S$2:$S$12,$E3580)&gt;0,COUNTIF(Calculs!$U$2:$U$12,$H3580)&gt;0),1,0)</f>
        <v>1</v>
      </c>
      <c r="U3580">
        <f t="shared" si="445"/>
        <v>192500</v>
      </c>
      <c r="V3580">
        <f t="shared" si="446"/>
        <v>275</v>
      </c>
      <c r="W3580">
        <f t="shared" si="447"/>
        <v>67375</v>
      </c>
    </row>
    <row r="3581" spans="1:23" ht="15.75" customHeight="1" x14ac:dyDescent="0.3">
      <c r="A3581" s="2" t="s">
        <v>13</v>
      </c>
      <c r="B3581" s="2">
        <v>1185732</v>
      </c>
      <c r="C3581" s="3">
        <v>44504</v>
      </c>
      <c r="D3581" s="12" t="str" cm="1">
        <f t="array" ref="D3581">_xlfn.SWITCH(WEEKDAY(C3581,2), 1, "Lundi", 2, "Mardi", 3, "Mercredi", 4, "Jeudi", 5, "Vendredi", 6, "Samedi", 7, "Dimanche", "Erreur")</f>
        <v>Jeudi</v>
      </c>
      <c r="E3581" s="2" t="s">
        <v>14</v>
      </c>
      <c r="F3581" s="2" t="s">
        <v>124</v>
      </c>
      <c r="G3581" s="2" t="s">
        <v>125</v>
      </c>
      <c r="H3581" s="4" t="s">
        <v>16</v>
      </c>
      <c r="I3581" s="5">
        <v>65</v>
      </c>
      <c r="J3581" s="6">
        <v>425</v>
      </c>
      <c r="K3581" s="7">
        <v>276250</v>
      </c>
      <c r="L3581" s="7">
        <v>110500</v>
      </c>
      <c r="M3581" s="8">
        <v>0.4</v>
      </c>
      <c r="N3581" s="2" t="s">
        <v>17</v>
      </c>
      <c r="O3581">
        <f t="shared" si="440"/>
        <v>2021</v>
      </c>
      <c r="P3581">
        <f t="shared" si="441"/>
        <v>11</v>
      </c>
      <c r="Q3581" t="str">
        <f t="shared" si="442"/>
        <v>nov</v>
      </c>
      <c r="R3581" t="str">
        <f t="shared" si="443"/>
        <v>Connecticut</v>
      </c>
      <c r="S3581" t="str">
        <f t="shared" si="444"/>
        <v>2021-11</v>
      </c>
      <c r="T3581">
        <f>IF(AND(COUNTIF(Calculs!$Q$2:$Q$12,$O3581)&gt;0,COUNTIF(Calculs!$S$2:$S$12,$E3581)&gt;0,COUNTIF(Calculs!$U$2:$U$12,$H3581)&gt;0),1,0)</f>
        <v>1</v>
      </c>
      <c r="U3581">
        <f t="shared" si="445"/>
        <v>276250</v>
      </c>
      <c r="V3581">
        <f t="shared" si="446"/>
        <v>425</v>
      </c>
      <c r="W3581">
        <f t="shared" si="447"/>
        <v>110500</v>
      </c>
    </row>
    <row r="3582" spans="1:23" ht="15.75" customHeight="1" x14ac:dyDescent="0.3">
      <c r="A3582" s="2" t="s">
        <v>13</v>
      </c>
      <c r="B3582" s="2">
        <v>1185732</v>
      </c>
      <c r="C3582" s="3">
        <v>44504</v>
      </c>
      <c r="D3582" s="12" t="str" cm="1">
        <f t="array" ref="D3582">_xlfn.SWITCH(WEEKDAY(C3582,2), 1, "Lundi", 2, "Mardi", 3, "Mercredi", 4, "Jeudi", 5, "Vendredi", 6, "Samedi", 7, "Dimanche", "Erreur")</f>
        <v>Jeudi</v>
      </c>
      <c r="E3582" s="2" t="s">
        <v>14</v>
      </c>
      <c r="F3582" s="2" t="s">
        <v>124</v>
      </c>
      <c r="G3582" s="2" t="s">
        <v>125</v>
      </c>
      <c r="H3582" s="4" t="s">
        <v>18</v>
      </c>
      <c r="I3582" s="5">
        <v>55.000000000000007</v>
      </c>
      <c r="J3582" s="6">
        <v>300</v>
      </c>
      <c r="K3582" s="7">
        <v>165000.00000000003</v>
      </c>
      <c r="L3582" s="7">
        <v>66000.000000000015</v>
      </c>
      <c r="M3582" s="8">
        <v>0.4</v>
      </c>
      <c r="N3582" s="2" t="s">
        <v>17</v>
      </c>
      <c r="O3582">
        <f t="shared" si="440"/>
        <v>2021</v>
      </c>
      <c r="P3582">
        <f t="shared" si="441"/>
        <v>11</v>
      </c>
      <c r="Q3582" t="str">
        <f t="shared" si="442"/>
        <v>nov</v>
      </c>
      <c r="R3582" t="str">
        <f t="shared" si="443"/>
        <v>Connecticut</v>
      </c>
      <c r="S3582" t="str">
        <f t="shared" si="444"/>
        <v>2021-11</v>
      </c>
      <c r="T3582">
        <f>IF(AND(COUNTIF(Calculs!$Q$2:$Q$12,$O3582)&gt;0,COUNTIF(Calculs!$S$2:$S$12,$E3582)&gt;0,COUNTIF(Calculs!$U$2:$U$12,$H3582)&gt;0),1,0)</f>
        <v>1</v>
      </c>
      <c r="U3582">
        <f t="shared" si="445"/>
        <v>165000.00000000003</v>
      </c>
      <c r="V3582">
        <f t="shared" si="446"/>
        <v>300</v>
      </c>
      <c r="W3582">
        <f t="shared" si="447"/>
        <v>66000.000000000015</v>
      </c>
    </row>
    <row r="3583" spans="1:23" ht="15.75" customHeight="1" x14ac:dyDescent="0.3">
      <c r="A3583" s="2" t="s">
        <v>13</v>
      </c>
      <c r="B3583" s="2">
        <v>1185732</v>
      </c>
      <c r="C3583" s="3">
        <v>44504</v>
      </c>
      <c r="D3583" s="12" t="str" cm="1">
        <f t="array" ref="D3583">_xlfn.SWITCH(WEEKDAY(C3583,2), 1, "Lundi", 2, "Mardi", 3, "Mercredi", 4, "Jeudi", 5, "Vendredi", 6, "Samedi", 7, "Dimanche", "Erreur")</f>
        <v>Jeudi</v>
      </c>
      <c r="E3583" s="2" t="s">
        <v>14</v>
      </c>
      <c r="F3583" s="2" t="s">
        <v>124</v>
      </c>
      <c r="G3583" s="2" t="s">
        <v>125</v>
      </c>
      <c r="H3583" s="4" t="s">
        <v>19</v>
      </c>
      <c r="I3583" s="5">
        <v>55.000000000000007</v>
      </c>
      <c r="J3583" s="6">
        <v>295</v>
      </c>
      <c r="K3583" s="7">
        <v>162250.00000000003</v>
      </c>
      <c r="L3583" s="7">
        <v>48675.000000000007</v>
      </c>
      <c r="M3583" s="8">
        <v>0.3</v>
      </c>
      <c r="N3583" s="2" t="s">
        <v>17</v>
      </c>
      <c r="O3583">
        <f t="shared" si="440"/>
        <v>2021</v>
      </c>
      <c r="P3583">
        <f t="shared" si="441"/>
        <v>11</v>
      </c>
      <c r="Q3583" t="str">
        <f t="shared" si="442"/>
        <v>nov</v>
      </c>
      <c r="R3583" t="str">
        <f t="shared" si="443"/>
        <v>Connecticut</v>
      </c>
      <c r="S3583" t="str">
        <f t="shared" si="444"/>
        <v>2021-11</v>
      </c>
      <c r="T3583">
        <f>IF(AND(COUNTIF(Calculs!$Q$2:$Q$12,$O3583)&gt;0,COUNTIF(Calculs!$S$2:$S$12,$E3583)&gt;0,COUNTIF(Calculs!$U$2:$U$12,$H3583)&gt;0),1,0)</f>
        <v>1</v>
      </c>
      <c r="U3583">
        <f t="shared" si="445"/>
        <v>162250.00000000003</v>
      </c>
      <c r="V3583">
        <f t="shared" si="446"/>
        <v>295</v>
      </c>
      <c r="W3583">
        <f t="shared" si="447"/>
        <v>48675.000000000007</v>
      </c>
    </row>
    <row r="3584" spans="1:23" ht="15.75" customHeight="1" x14ac:dyDescent="0.3">
      <c r="A3584" s="2" t="s">
        <v>13</v>
      </c>
      <c r="B3584" s="2">
        <v>1185732</v>
      </c>
      <c r="C3584" s="3">
        <v>44504</v>
      </c>
      <c r="D3584" s="12" t="str" cm="1">
        <f t="array" ref="D3584">_xlfn.SWITCH(WEEKDAY(C3584,2), 1, "Lundi", 2, "Mardi", 3, "Mercredi", 4, "Jeudi", 5, "Vendredi", 6, "Samedi", 7, "Dimanche", "Erreur")</f>
        <v>Jeudi</v>
      </c>
      <c r="E3584" s="2" t="s">
        <v>14</v>
      </c>
      <c r="F3584" s="2" t="s">
        <v>124</v>
      </c>
      <c r="G3584" s="2" t="s">
        <v>125</v>
      </c>
      <c r="H3584" s="4" t="s">
        <v>20</v>
      </c>
      <c r="I3584" s="5">
        <v>55.000000000000007</v>
      </c>
      <c r="J3584" s="6">
        <v>275</v>
      </c>
      <c r="K3584" s="7">
        <v>151250.00000000003</v>
      </c>
      <c r="L3584" s="7">
        <v>45375.000000000007</v>
      </c>
      <c r="M3584" s="8">
        <v>0.3</v>
      </c>
      <c r="N3584" s="2" t="s">
        <v>17</v>
      </c>
      <c r="O3584">
        <f t="shared" si="440"/>
        <v>2021</v>
      </c>
      <c r="P3584">
        <f t="shared" si="441"/>
        <v>11</v>
      </c>
      <c r="Q3584" t="str">
        <f t="shared" si="442"/>
        <v>nov</v>
      </c>
      <c r="R3584" t="str">
        <f t="shared" si="443"/>
        <v>Connecticut</v>
      </c>
      <c r="S3584" t="str">
        <f t="shared" si="444"/>
        <v>2021-11</v>
      </c>
      <c r="T3584">
        <f>IF(AND(COUNTIF(Calculs!$Q$2:$Q$12,$O3584)&gt;0,COUNTIF(Calculs!$S$2:$S$12,$E3584)&gt;0,COUNTIF(Calculs!$U$2:$U$12,$H3584)&gt;0),1,0)</f>
        <v>1</v>
      </c>
      <c r="U3584">
        <f t="shared" si="445"/>
        <v>151250.00000000003</v>
      </c>
      <c r="V3584">
        <f t="shared" si="446"/>
        <v>275</v>
      </c>
      <c r="W3584">
        <f t="shared" si="447"/>
        <v>45375.000000000007</v>
      </c>
    </row>
    <row r="3585" spans="1:23" ht="15.75" customHeight="1" x14ac:dyDescent="0.3">
      <c r="A3585" s="2" t="s">
        <v>13</v>
      </c>
      <c r="B3585" s="2">
        <v>1185732</v>
      </c>
      <c r="C3585" s="3">
        <v>44504</v>
      </c>
      <c r="D3585" s="12" t="str" cm="1">
        <f t="array" ref="D3585">_xlfn.SWITCH(WEEKDAY(C3585,2), 1, "Lundi", 2, "Mardi", 3, "Mercredi", 4, "Jeudi", 5, "Vendredi", 6, "Samedi", 7, "Dimanche", "Erreur")</f>
        <v>Jeudi</v>
      </c>
      <c r="E3585" s="2" t="s">
        <v>14</v>
      </c>
      <c r="F3585" s="2" t="s">
        <v>124</v>
      </c>
      <c r="G3585" s="2" t="s">
        <v>125</v>
      </c>
      <c r="H3585" s="4" t="s">
        <v>21</v>
      </c>
      <c r="I3585" s="5">
        <v>65</v>
      </c>
      <c r="J3585" s="6">
        <v>250</v>
      </c>
      <c r="K3585" s="7">
        <v>162500</v>
      </c>
      <c r="L3585" s="7">
        <v>48750</v>
      </c>
      <c r="M3585" s="8">
        <v>0.3</v>
      </c>
      <c r="N3585" s="2" t="s">
        <v>17</v>
      </c>
      <c r="O3585">
        <f t="shared" si="440"/>
        <v>2021</v>
      </c>
      <c r="P3585">
        <f t="shared" si="441"/>
        <v>11</v>
      </c>
      <c r="Q3585" t="str">
        <f t="shared" si="442"/>
        <v>nov</v>
      </c>
      <c r="R3585" t="str">
        <f t="shared" si="443"/>
        <v>Connecticut</v>
      </c>
      <c r="S3585" t="str">
        <f t="shared" si="444"/>
        <v>2021-11</v>
      </c>
      <c r="T3585">
        <f>IF(AND(COUNTIF(Calculs!$Q$2:$Q$12,$O3585)&gt;0,COUNTIF(Calculs!$S$2:$S$12,$E3585)&gt;0,COUNTIF(Calculs!$U$2:$U$12,$H3585)&gt;0),1,0)</f>
        <v>1</v>
      </c>
      <c r="U3585">
        <f t="shared" si="445"/>
        <v>162500</v>
      </c>
      <c r="V3585">
        <f t="shared" si="446"/>
        <v>250</v>
      </c>
      <c r="W3585">
        <f t="shared" si="447"/>
        <v>48750</v>
      </c>
    </row>
    <row r="3586" spans="1:23" ht="15.75" customHeight="1" x14ac:dyDescent="0.3">
      <c r="A3586" s="2" t="s">
        <v>13</v>
      </c>
      <c r="B3586" s="2">
        <v>1185732</v>
      </c>
      <c r="C3586" s="3">
        <v>44504</v>
      </c>
      <c r="D3586" s="12" t="str" cm="1">
        <f t="array" ref="D3586">_xlfn.SWITCH(WEEKDAY(C3586,2), 1, "Lundi", 2, "Mardi", 3, "Mercredi", 4, "Jeudi", 5, "Vendredi", 6, "Samedi", 7, "Dimanche", "Erreur")</f>
        <v>Jeudi</v>
      </c>
      <c r="E3586" s="2" t="s">
        <v>14</v>
      </c>
      <c r="F3586" s="2" t="s">
        <v>124</v>
      </c>
      <c r="G3586" s="2" t="s">
        <v>125</v>
      </c>
      <c r="H3586" s="4" t="s">
        <v>22</v>
      </c>
      <c r="I3586" s="5">
        <v>70</v>
      </c>
      <c r="J3586" s="6">
        <v>350</v>
      </c>
      <c r="K3586" s="7">
        <v>245000</v>
      </c>
      <c r="L3586" s="7">
        <v>85750</v>
      </c>
      <c r="M3586" s="8">
        <v>0.35</v>
      </c>
      <c r="N3586" s="2" t="s">
        <v>17</v>
      </c>
      <c r="O3586">
        <f t="shared" si="440"/>
        <v>2021</v>
      </c>
      <c r="P3586">
        <f t="shared" si="441"/>
        <v>11</v>
      </c>
      <c r="Q3586" t="str">
        <f t="shared" si="442"/>
        <v>nov</v>
      </c>
      <c r="R3586" t="str">
        <f t="shared" si="443"/>
        <v>Connecticut</v>
      </c>
      <c r="S3586" t="str">
        <f t="shared" si="444"/>
        <v>2021-11</v>
      </c>
      <c r="T3586">
        <f>IF(AND(COUNTIF(Calculs!$Q$2:$Q$12,$O3586)&gt;0,COUNTIF(Calculs!$S$2:$S$12,$E3586)&gt;0,COUNTIF(Calculs!$U$2:$U$12,$H3586)&gt;0),1,0)</f>
        <v>1</v>
      </c>
      <c r="U3586">
        <f t="shared" si="445"/>
        <v>245000</v>
      </c>
      <c r="V3586">
        <f t="shared" si="446"/>
        <v>350</v>
      </c>
      <c r="W3586">
        <f t="shared" si="447"/>
        <v>85750</v>
      </c>
    </row>
    <row r="3587" spans="1:23" ht="15.75" customHeight="1" x14ac:dyDescent="0.3">
      <c r="A3587" s="2" t="s">
        <v>13</v>
      </c>
      <c r="B3587" s="2">
        <v>1185732</v>
      </c>
      <c r="C3587" s="3">
        <v>44533</v>
      </c>
      <c r="D3587" s="12" t="str" cm="1">
        <f t="array" ref="D3587">_xlfn.SWITCH(WEEKDAY(C3587,2), 1, "Lundi", 2, "Mardi", 3, "Mercredi", 4, "Jeudi", 5, "Vendredi", 6, "Samedi", 7, "Dimanche", "Erreur")</f>
        <v>Vendredi</v>
      </c>
      <c r="E3587" s="2" t="s">
        <v>14</v>
      </c>
      <c r="F3587" s="2" t="s">
        <v>124</v>
      </c>
      <c r="G3587" s="2" t="s">
        <v>125</v>
      </c>
      <c r="H3587" s="4" t="s">
        <v>16</v>
      </c>
      <c r="I3587" s="5">
        <v>65</v>
      </c>
      <c r="J3587" s="6">
        <v>575</v>
      </c>
      <c r="K3587" s="7">
        <v>373750</v>
      </c>
      <c r="L3587" s="7">
        <v>149500</v>
      </c>
      <c r="M3587" s="8">
        <v>0.4</v>
      </c>
      <c r="N3587" s="2" t="s">
        <v>17</v>
      </c>
      <c r="O3587">
        <f t="shared" ref="O3587:O3650" si="448">YEAR($C3587)</f>
        <v>2021</v>
      </c>
      <c r="P3587">
        <f t="shared" ref="P3587:P3650" si="449">MONTH($C3587)</f>
        <v>12</v>
      </c>
      <c r="Q3587" t="str">
        <f t="shared" ref="Q3587:Q3650" si="450">TEXT($C3587,"mmm")</f>
        <v>déc</v>
      </c>
      <c r="R3587" t="str">
        <f t="shared" ref="R3587:R3650" si="451">SUBSTITUTE(SUBSTITUTE($F3587,"Sud ","South "),"Ouest ","West ")</f>
        <v>Connecticut</v>
      </c>
      <c r="S3587" t="str">
        <f t="shared" ref="S3587:S3650" si="452">TEXT($C3587,"aaaa-mm")</f>
        <v>2021-12</v>
      </c>
      <c r="T3587">
        <f>IF(AND(COUNTIF(Calculs!$Q$2:$Q$12,$O3587)&gt;0,COUNTIF(Calculs!$S$2:$S$12,$E3587)&gt;0,COUNTIF(Calculs!$U$2:$U$12,$H3587)&gt;0),1,0)</f>
        <v>1</v>
      </c>
      <c r="U3587">
        <f t="shared" ref="U3587:U3650" si="453">$K3587*$T3587</f>
        <v>373750</v>
      </c>
      <c r="V3587">
        <f t="shared" ref="V3587:V3650" si="454">$J3587*$T3587</f>
        <v>575</v>
      </c>
      <c r="W3587">
        <f t="shared" ref="W3587:W3650" si="455">$L3587*$T3587</f>
        <v>149500</v>
      </c>
    </row>
    <row r="3588" spans="1:23" ht="15.75" customHeight="1" x14ac:dyDescent="0.3">
      <c r="A3588" s="2" t="s">
        <v>13</v>
      </c>
      <c r="B3588" s="2">
        <v>1185732</v>
      </c>
      <c r="C3588" s="3">
        <v>44533</v>
      </c>
      <c r="D3588" s="12" t="str" cm="1">
        <f t="array" ref="D3588">_xlfn.SWITCH(WEEKDAY(C3588,2), 1, "Lundi", 2, "Mardi", 3, "Mercredi", 4, "Jeudi", 5, "Vendredi", 6, "Samedi", 7, "Dimanche", "Erreur")</f>
        <v>Vendredi</v>
      </c>
      <c r="E3588" s="2" t="s">
        <v>14</v>
      </c>
      <c r="F3588" s="2" t="s">
        <v>124</v>
      </c>
      <c r="G3588" s="2" t="s">
        <v>125</v>
      </c>
      <c r="H3588" s="4" t="s">
        <v>18</v>
      </c>
      <c r="I3588" s="5">
        <v>55.000000000000007</v>
      </c>
      <c r="J3588" s="6">
        <v>375</v>
      </c>
      <c r="K3588" s="7">
        <v>206250.00000000003</v>
      </c>
      <c r="L3588" s="7">
        <v>82500.000000000015</v>
      </c>
      <c r="M3588" s="8">
        <v>0.4</v>
      </c>
      <c r="N3588" s="2" t="s">
        <v>17</v>
      </c>
      <c r="O3588">
        <f t="shared" si="448"/>
        <v>2021</v>
      </c>
      <c r="P3588">
        <f t="shared" si="449"/>
        <v>12</v>
      </c>
      <c r="Q3588" t="str">
        <f t="shared" si="450"/>
        <v>déc</v>
      </c>
      <c r="R3588" t="str">
        <f t="shared" si="451"/>
        <v>Connecticut</v>
      </c>
      <c r="S3588" t="str">
        <f t="shared" si="452"/>
        <v>2021-12</v>
      </c>
      <c r="T3588">
        <f>IF(AND(COUNTIF(Calculs!$Q$2:$Q$12,$O3588)&gt;0,COUNTIF(Calculs!$S$2:$S$12,$E3588)&gt;0,COUNTIF(Calculs!$U$2:$U$12,$H3588)&gt;0),1,0)</f>
        <v>1</v>
      </c>
      <c r="U3588">
        <f t="shared" si="453"/>
        <v>206250.00000000003</v>
      </c>
      <c r="V3588">
        <f t="shared" si="454"/>
        <v>375</v>
      </c>
      <c r="W3588">
        <f t="shared" si="455"/>
        <v>82500.000000000015</v>
      </c>
    </row>
    <row r="3589" spans="1:23" ht="15.75" customHeight="1" x14ac:dyDescent="0.3">
      <c r="A3589" s="2" t="s">
        <v>13</v>
      </c>
      <c r="B3589" s="2">
        <v>1185732</v>
      </c>
      <c r="C3589" s="3">
        <v>44533</v>
      </c>
      <c r="D3589" s="12" t="str" cm="1">
        <f t="array" ref="D3589">_xlfn.SWITCH(WEEKDAY(C3589,2), 1, "Lundi", 2, "Mardi", 3, "Mercredi", 4, "Jeudi", 5, "Vendredi", 6, "Samedi", 7, "Dimanche", "Erreur")</f>
        <v>Vendredi</v>
      </c>
      <c r="E3589" s="2" t="s">
        <v>14</v>
      </c>
      <c r="F3589" s="2" t="s">
        <v>124</v>
      </c>
      <c r="G3589" s="2" t="s">
        <v>125</v>
      </c>
      <c r="H3589" s="4" t="s">
        <v>19</v>
      </c>
      <c r="I3589" s="5">
        <v>55.000000000000007</v>
      </c>
      <c r="J3589" s="6">
        <v>350</v>
      </c>
      <c r="K3589" s="7">
        <v>192500.00000000003</v>
      </c>
      <c r="L3589" s="7">
        <v>57750.000000000007</v>
      </c>
      <c r="M3589" s="8">
        <v>0.3</v>
      </c>
      <c r="N3589" s="2" t="s">
        <v>17</v>
      </c>
      <c r="O3589">
        <f t="shared" si="448"/>
        <v>2021</v>
      </c>
      <c r="P3589">
        <f t="shared" si="449"/>
        <v>12</v>
      </c>
      <c r="Q3589" t="str">
        <f t="shared" si="450"/>
        <v>déc</v>
      </c>
      <c r="R3589" t="str">
        <f t="shared" si="451"/>
        <v>Connecticut</v>
      </c>
      <c r="S3589" t="str">
        <f t="shared" si="452"/>
        <v>2021-12</v>
      </c>
      <c r="T3589">
        <f>IF(AND(COUNTIF(Calculs!$Q$2:$Q$12,$O3589)&gt;0,COUNTIF(Calculs!$S$2:$S$12,$E3589)&gt;0,COUNTIF(Calculs!$U$2:$U$12,$H3589)&gt;0),1,0)</f>
        <v>1</v>
      </c>
      <c r="U3589">
        <f t="shared" si="453"/>
        <v>192500.00000000003</v>
      </c>
      <c r="V3589">
        <f t="shared" si="454"/>
        <v>350</v>
      </c>
      <c r="W3589">
        <f t="shared" si="455"/>
        <v>57750.000000000007</v>
      </c>
    </row>
    <row r="3590" spans="1:23" ht="15.75" customHeight="1" x14ac:dyDescent="0.3">
      <c r="A3590" s="2" t="s">
        <v>13</v>
      </c>
      <c r="B3590" s="2">
        <v>1185732</v>
      </c>
      <c r="C3590" s="3">
        <v>44533</v>
      </c>
      <c r="D3590" s="12" t="str" cm="1">
        <f t="array" ref="D3590">_xlfn.SWITCH(WEEKDAY(C3590,2), 1, "Lundi", 2, "Mardi", 3, "Mercredi", 4, "Jeudi", 5, "Vendredi", 6, "Samedi", 7, "Dimanche", "Erreur")</f>
        <v>Vendredi</v>
      </c>
      <c r="E3590" s="2" t="s">
        <v>14</v>
      </c>
      <c r="F3590" s="2" t="s">
        <v>124</v>
      </c>
      <c r="G3590" s="2" t="s">
        <v>125</v>
      </c>
      <c r="H3590" s="4" t="s">
        <v>20</v>
      </c>
      <c r="I3590" s="5">
        <v>55.000000000000007</v>
      </c>
      <c r="J3590" s="6">
        <v>300</v>
      </c>
      <c r="K3590" s="7">
        <v>165000.00000000003</v>
      </c>
      <c r="L3590" s="7">
        <v>49500.000000000007</v>
      </c>
      <c r="M3590" s="8">
        <v>0.3</v>
      </c>
      <c r="N3590" s="2" t="s">
        <v>17</v>
      </c>
      <c r="O3590">
        <f t="shared" si="448"/>
        <v>2021</v>
      </c>
      <c r="P3590">
        <f t="shared" si="449"/>
        <v>12</v>
      </c>
      <c r="Q3590" t="str">
        <f t="shared" si="450"/>
        <v>déc</v>
      </c>
      <c r="R3590" t="str">
        <f t="shared" si="451"/>
        <v>Connecticut</v>
      </c>
      <c r="S3590" t="str">
        <f t="shared" si="452"/>
        <v>2021-12</v>
      </c>
      <c r="T3590">
        <f>IF(AND(COUNTIF(Calculs!$Q$2:$Q$12,$O3590)&gt;0,COUNTIF(Calculs!$S$2:$S$12,$E3590)&gt;0,COUNTIF(Calculs!$U$2:$U$12,$H3590)&gt;0),1,0)</f>
        <v>1</v>
      </c>
      <c r="U3590">
        <f t="shared" si="453"/>
        <v>165000.00000000003</v>
      </c>
      <c r="V3590">
        <f t="shared" si="454"/>
        <v>300</v>
      </c>
      <c r="W3590">
        <f t="shared" si="455"/>
        <v>49500.000000000007</v>
      </c>
    </row>
    <row r="3591" spans="1:23" ht="15.75" customHeight="1" x14ac:dyDescent="0.3">
      <c r="A3591" s="2" t="s">
        <v>13</v>
      </c>
      <c r="B3591" s="2">
        <v>1185732</v>
      </c>
      <c r="C3591" s="3">
        <v>44533</v>
      </c>
      <c r="D3591" s="12" t="str" cm="1">
        <f t="array" ref="D3591">_xlfn.SWITCH(WEEKDAY(C3591,2), 1, "Lundi", 2, "Mardi", 3, "Mercredi", 4, "Jeudi", 5, "Vendredi", 6, "Samedi", 7, "Dimanche", "Erreur")</f>
        <v>Vendredi</v>
      </c>
      <c r="E3591" s="2" t="s">
        <v>14</v>
      </c>
      <c r="F3591" s="2" t="s">
        <v>124</v>
      </c>
      <c r="G3591" s="2" t="s">
        <v>125</v>
      </c>
      <c r="H3591" s="4" t="s">
        <v>21</v>
      </c>
      <c r="I3591" s="5">
        <v>65</v>
      </c>
      <c r="J3591" s="6">
        <v>300</v>
      </c>
      <c r="K3591" s="7">
        <v>195000</v>
      </c>
      <c r="L3591" s="7">
        <v>58500</v>
      </c>
      <c r="M3591" s="8">
        <v>0.3</v>
      </c>
      <c r="N3591" s="2" t="s">
        <v>17</v>
      </c>
      <c r="O3591">
        <f t="shared" si="448"/>
        <v>2021</v>
      </c>
      <c r="P3591">
        <f t="shared" si="449"/>
        <v>12</v>
      </c>
      <c r="Q3591" t="str">
        <f t="shared" si="450"/>
        <v>déc</v>
      </c>
      <c r="R3591" t="str">
        <f t="shared" si="451"/>
        <v>Connecticut</v>
      </c>
      <c r="S3591" t="str">
        <f t="shared" si="452"/>
        <v>2021-12</v>
      </c>
      <c r="T3591">
        <f>IF(AND(COUNTIF(Calculs!$Q$2:$Q$12,$O3591)&gt;0,COUNTIF(Calculs!$S$2:$S$12,$E3591)&gt;0,COUNTIF(Calculs!$U$2:$U$12,$H3591)&gt;0),1,0)</f>
        <v>1</v>
      </c>
      <c r="U3591">
        <f t="shared" si="453"/>
        <v>195000</v>
      </c>
      <c r="V3591">
        <f t="shared" si="454"/>
        <v>300</v>
      </c>
      <c r="W3591">
        <f t="shared" si="455"/>
        <v>58500</v>
      </c>
    </row>
    <row r="3592" spans="1:23" ht="15.75" customHeight="1" x14ac:dyDescent="0.3">
      <c r="A3592" s="2" t="s">
        <v>13</v>
      </c>
      <c r="B3592" s="2">
        <v>1185732</v>
      </c>
      <c r="C3592" s="3">
        <v>44533</v>
      </c>
      <c r="D3592" s="12" t="str" cm="1">
        <f t="array" ref="D3592">_xlfn.SWITCH(WEEKDAY(C3592,2), 1, "Lundi", 2, "Mardi", 3, "Mercredi", 4, "Jeudi", 5, "Vendredi", 6, "Samedi", 7, "Dimanche", "Erreur")</f>
        <v>Vendredi</v>
      </c>
      <c r="E3592" s="2" t="s">
        <v>14</v>
      </c>
      <c r="F3592" s="2" t="s">
        <v>124</v>
      </c>
      <c r="G3592" s="2" t="s">
        <v>125</v>
      </c>
      <c r="H3592" s="4" t="s">
        <v>22</v>
      </c>
      <c r="I3592" s="5">
        <v>70</v>
      </c>
      <c r="J3592" s="6">
        <v>400</v>
      </c>
      <c r="K3592" s="7">
        <v>280000</v>
      </c>
      <c r="L3592" s="7">
        <v>98000</v>
      </c>
      <c r="M3592" s="8">
        <v>0.35</v>
      </c>
      <c r="N3592" s="2" t="s">
        <v>17</v>
      </c>
      <c r="O3592">
        <f t="shared" si="448"/>
        <v>2021</v>
      </c>
      <c r="P3592">
        <f t="shared" si="449"/>
        <v>12</v>
      </c>
      <c r="Q3592" t="str">
        <f t="shared" si="450"/>
        <v>déc</v>
      </c>
      <c r="R3592" t="str">
        <f t="shared" si="451"/>
        <v>Connecticut</v>
      </c>
      <c r="S3592" t="str">
        <f t="shared" si="452"/>
        <v>2021-12</v>
      </c>
      <c r="T3592">
        <f>IF(AND(COUNTIF(Calculs!$Q$2:$Q$12,$O3592)&gt;0,COUNTIF(Calculs!$S$2:$S$12,$E3592)&gt;0,COUNTIF(Calculs!$U$2:$U$12,$H3592)&gt;0),1,0)</f>
        <v>1</v>
      </c>
      <c r="U3592">
        <f t="shared" si="453"/>
        <v>280000</v>
      </c>
      <c r="V3592">
        <f t="shared" si="454"/>
        <v>400</v>
      </c>
      <c r="W3592">
        <f t="shared" si="455"/>
        <v>98000</v>
      </c>
    </row>
    <row r="3593" spans="1:23" ht="15.75" customHeight="1" x14ac:dyDescent="0.3">
      <c r="A3593" s="2" t="s">
        <v>13</v>
      </c>
      <c r="B3593" s="2">
        <v>1185732</v>
      </c>
      <c r="C3593" s="3">
        <v>44206</v>
      </c>
      <c r="D3593" s="12" t="str" cm="1">
        <f t="array" ref="D3593">_xlfn.SWITCH(WEEKDAY(C3593,2), 1, "Lundi", 2, "Mardi", 3, "Mercredi", 4, "Jeudi", 5, "Vendredi", 6, "Samedi", 7, "Dimanche", "Erreur")</f>
        <v>Dimanche</v>
      </c>
      <c r="E3593" s="2" t="s">
        <v>14</v>
      </c>
      <c r="F3593" s="2" t="s">
        <v>124</v>
      </c>
      <c r="G3593" s="2" t="s">
        <v>125</v>
      </c>
      <c r="H3593" s="4" t="s">
        <v>16</v>
      </c>
      <c r="I3593" s="5">
        <v>35</v>
      </c>
      <c r="J3593" s="6">
        <v>425</v>
      </c>
      <c r="K3593" s="7">
        <v>148750</v>
      </c>
      <c r="L3593" s="7">
        <v>52062.5</v>
      </c>
      <c r="M3593" s="8">
        <v>0.35</v>
      </c>
      <c r="N3593" s="2" t="s">
        <v>17</v>
      </c>
      <c r="O3593">
        <f t="shared" si="448"/>
        <v>2021</v>
      </c>
      <c r="P3593">
        <f t="shared" si="449"/>
        <v>1</v>
      </c>
      <c r="Q3593" t="str">
        <f t="shared" si="450"/>
        <v>janv</v>
      </c>
      <c r="R3593" t="str">
        <f t="shared" si="451"/>
        <v>Connecticut</v>
      </c>
      <c r="S3593" t="str">
        <f t="shared" si="452"/>
        <v>2021-01</v>
      </c>
      <c r="T3593">
        <f>IF(AND(COUNTIF(Calculs!$Q$2:$Q$12,$O3593)&gt;0,COUNTIF(Calculs!$S$2:$S$12,$E3593)&gt;0,COUNTIF(Calculs!$U$2:$U$12,$H3593)&gt;0),1,0)</f>
        <v>1</v>
      </c>
      <c r="U3593">
        <f t="shared" si="453"/>
        <v>148750</v>
      </c>
      <c r="V3593">
        <f t="shared" si="454"/>
        <v>425</v>
      </c>
      <c r="W3593">
        <f t="shared" si="455"/>
        <v>52062.5</v>
      </c>
    </row>
    <row r="3594" spans="1:23" ht="15.75" customHeight="1" x14ac:dyDescent="0.3">
      <c r="A3594" s="2" t="s">
        <v>13</v>
      </c>
      <c r="B3594" s="2">
        <v>1185732</v>
      </c>
      <c r="C3594" s="3">
        <v>44206</v>
      </c>
      <c r="D3594" s="12" t="str" cm="1">
        <f t="array" ref="D3594">_xlfn.SWITCH(WEEKDAY(C3594,2), 1, "Lundi", 2, "Mardi", 3, "Mercredi", 4, "Jeudi", 5, "Vendredi", 6, "Samedi", 7, "Dimanche", "Erreur")</f>
        <v>Dimanche</v>
      </c>
      <c r="E3594" s="2" t="s">
        <v>14</v>
      </c>
      <c r="F3594" s="2" t="s">
        <v>124</v>
      </c>
      <c r="G3594" s="2" t="s">
        <v>125</v>
      </c>
      <c r="H3594" s="4" t="s">
        <v>18</v>
      </c>
      <c r="I3594" s="5">
        <v>35</v>
      </c>
      <c r="J3594" s="6">
        <v>225</v>
      </c>
      <c r="K3594" s="7">
        <v>78750</v>
      </c>
      <c r="L3594" s="7">
        <v>27562.5</v>
      </c>
      <c r="M3594" s="8">
        <v>0.35</v>
      </c>
      <c r="N3594" s="2" t="s">
        <v>17</v>
      </c>
      <c r="O3594">
        <f t="shared" si="448"/>
        <v>2021</v>
      </c>
      <c r="P3594">
        <f t="shared" si="449"/>
        <v>1</v>
      </c>
      <c r="Q3594" t="str">
        <f t="shared" si="450"/>
        <v>janv</v>
      </c>
      <c r="R3594" t="str">
        <f t="shared" si="451"/>
        <v>Connecticut</v>
      </c>
      <c r="S3594" t="str">
        <f t="shared" si="452"/>
        <v>2021-01</v>
      </c>
      <c r="T3594">
        <f>IF(AND(COUNTIF(Calculs!$Q$2:$Q$12,$O3594)&gt;0,COUNTIF(Calculs!$S$2:$S$12,$E3594)&gt;0,COUNTIF(Calculs!$U$2:$U$12,$H3594)&gt;0),1,0)</f>
        <v>1</v>
      </c>
      <c r="U3594">
        <f t="shared" si="453"/>
        <v>78750</v>
      </c>
      <c r="V3594">
        <f t="shared" si="454"/>
        <v>225</v>
      </c>
      <c r="W3594">
        <f t="shared" si="455"/>
        <v>27562.5</v>
      </c>
    </row>
    <row r="3595" spans="1:23" ht="15.75" customHeight="1" x14ac:dyDescent="0.3">
      <c r="A3595" s="2" t="s">
        <v>13</v>
      </c>
      <c r="B3595" s="2">
        <v>1185732</v>
      </c>
      <c r="C3595" s="3">
        <v>44206</v>
      </c>
      <c r="D3595" s="12" t="str" cm="1">
        <f t="array" ref="D3595">_xlfn.SWITCH(WEEKDAY(C3595,2), 1, "Lundi", 2, "Mardi", 3, "Mercredi", 4, "Jeudi", 5, "Vendredi", 6, "Samedi", 7, "Dimanche", "Erreur")</f>
        <v>Dimanche</v>
      </c>
      <c r="E3595" s="2" t="s">
        <v>14</v>
      </c>
      <c r="F3595" s="2" t="s">
        <v>124</v>
      </c>
      <c r="G3595" s="2" t="s">
        <v>125</v>
      </c>
      <c r="H3595" s="4" t="s">
        <v>19</v>
      </c>
      <c r="I3595" s="5">
        <v>25.000000000000007</v>
      </c>
      <c r="J3595" s="6">
        <v>225</v>
      </c>
      <c r="K3595" s="7">
        <v>56250.000000000015</v>
      </c>
      <c r="L3595" s="7">
        <v>22500.000000000007</v>
      </c>
      <c r="M3595" s="8">
        <v>0.4</v>
      </c>
      <c r="N3595" s="2" t="s">
        <v>17</v>
      </c>
      <c r="O3595">
        <f t="shared" si="448"/>
        <v>2021</v>
      </c>
      <c r="P3595">
        <f t="shared" si="449"/>
        <v>1</v>
      </c>
      <c r="Q3595" t="str">
        <f t="shared" si="450"/>
        <v>janv</v>
      </c>
      <c r="R3595" t="str">
        <f t="shared" si="451"/>
        <v>Connecticut</v>
      </c>
      <c r="S3595" t="str">
        <f t="shared" si="452"/>
        <v>2021-01</v>
      </c>
      <c r="T3595">
        <f>IF(AND(COUNTIF(Calculs!$Q$2:$Q$12,$O3595)&gt;0,COUNTIF(Calculs!$S$2:$S$12,$E3595)&gt;0,COUNTIF(Calculs!$U$2:$U$12,$H3595)&gt;0),1,0)</f>
        <v>1</v>
      </c>
      <c r="U3595">
        <f t="shared" si="453"/>
        <v>56250.000000000015</v>
      </c>
      <c r="V3595">
        <f t="shared" si="454"/>
        <v>225</v>
      </c>
      <c r="W3595">
        <f t="shared" si="455"/>
        <v>22500.000000000007</v>
      </c>
    </row>
    <row r="3596" spans="1:23" ht="15.75" customHeight="1" x14ac:dyDescent="0.3">
      <c r="A3596" s="2" t="s">
        <v>13</v>
      </c>
      <c r="B3596" s="2">
        <v>1185732</v>
      </c>
      <c r="C3596" s="3">
        <v>44206</v>
      </c>
      <c r="D3596" s="12" t="str" cm="1">
        <f t="array" ref="D3596">_xlfn.SWITCH(WEEKDAY(C3596,2), 1, "Lundi", 2, "Mardi", 3, "Mercredi", 4, "Jeudi", 5, "Vendredi", 6, "Samedi", 7, "Dimanche", "Erreur")</f>
        <v>Dimanche</v>
      </c>
      <c r="E3596" s="2" t="s">
        <v>14</v>
      </c>
      <c r="F3596" s="2" t="s">
        <v>124</v>
      </c>
      <c r="G3596" s="2" t="s">
        <v>125</v>
      </c>
      <c r="H3596" s="4" t="s">
        <v>20</v>
      </c>
      <c r="I3596" s="5">
        <v>30</v>
      </c>
      <c r="J3596" s="6">
        <v>75</v>
      </c>
      <c r="K3596" s="7">
        <v>22500</v>
      </c>
      <c r="L3596" s="7">
        <v>9000</v>
      </c>
      <c r="M3596" s="8">
        <v>0.4</v>
      </c>
      <c r="N3596" s="2" t="s">
        <v>17</v>
      </c>
      <c r="O3596">
        <f t="shared" si="448"/>
        <v>2021</v>
      </c>
      <c r="P3596">
        <f t="shared" si="449"/>
        <v>1</v>
      </c>
      <c r="Q3596" t="str">
        <f t="shared" si="450"/>
        <v>janv</v>
      </c>
      <c r="R3596" t="str">
        <f t="shared" si="451"/>
        <v>Connecticut</v>
      </c>
      <c r="S3596" t="str">
        <f t="shared" si="452"/>
        <v>2021-01</v>
      </c>
      <c r="T3596">
        <f>IF(AND(COUNTIF(Calculs!$Q$2:$Q$12,$O3596)&gt;0,COUNTIF(Calculs!$S$2:$S$12,$E3596)&gt;0,COUNTIF(Calculs!$U$2:$U$12,$H3596)&gt;0),1,0)</f>
        <v>1</v>
      </c>
      <c r="U3596">
        <f t="shared" si="453"/>
        <v>22500</v>
      </c>
      <c r="V3596">
        <f t="shared" si="454"/>
        <v>75</v>
      </c>
      <c r="W3596">
        <f t="shared" si="455"/>
        <v>9000</v>
      </c>
    </row>
    <row r="3597" spans="1:23" ht="15.75" customHeight="1" x14ac:dyDescent="0.3">
      <c r="A3597" s="2" t="s">
        <v>13</v>
      </c>
      <c r="B3597" s="2">
        <v>1185732</v>
      </c>
      <c r="C3597" s="3">
        <v>44206</v>
      </c>
      <c r="D3597" s="12" t="str" cm="1">
        <f t="array" ref="D3597">_xlfn.SWITCH(WEEKDAY(C3597,2), 1, "Lundi", 2, "Mardi", 3, "Mercredi", 4, "Jeudi", 5, "Vendredi", 6, "Samedi", 7, "Dimanche", "Erreur")</f>
        <v>Dimanche</v>
      </c>
      <c r="E3597" s="2" t="s">
        <v>14</v>
      </c>
      <c r="F3597" s="2" t="s">
        <v>124</v>
      </c>
      <c r="G3597" s="2" t="s">
        <v>125</v>
      </c>
      <c r="H3597" s="4" t="s">
        <v>21</v>
      </c>
      <c r="I3597" s="5">
        <v>45</v>
      </c>
      <c r="J3597" s="6">
        <v>125</v>
      </c>
      <c r="K3597" s="7">
        <v>56250</v>
      </c>
      <c r="L3597" s="7">
        <v>16875</v>
      </c>
      <c r="M3597" s="8">
        <v>0.3</v>
      </c>
      <c r="N3597" s="2" t="s">
        <v>17</v>
      </c>
      <c r="O3597">
        <f t="shared" si="448"/>
        <v>2021</v>
      </c>
      <c r="P3597">
        <f t="shared" si="449"/>
        <v>1</v>
      </c>
      <c r="Q3597" t="str">
        <f t="shared" si="450"/>
        <v>janv</v>
      </c>
      <c r="R3597" t="str">
        <f t="shared" si="451"/>
        <v>Connecticut</v>
      </c>
      <c r="S3597" t="str">
        <f t="shared" si="452"/>
        <v>2021-01</v>
      </c>
      <c r="T3597">
        <f>IF(AND(COUNTIF(Calculs!$Q$2:$Q$12,$O3597)&gt;0,COUNTIF(Calculs!$S$2:$S$12,$E3597)&gt;0,COUNTIF(Calculs!$U$2:$U$12,$H3597)&gt;0),1,0)</f>
        <v>1</v>
      </c>
      <c r="U3597">
        <f t="shared" si="453"/>
        <v>56250</v>
      </c>
      <c r="V3597">
        <f t="shared" si="454"/>
        <v>125</v>
      </c>
      <c r="W3597">
        <f t="shared" si="455"/>
        <v>16875</v>
      </c>
    </row>
    <row r="3598" spans="1:23" ht="15.75" customHeight="1" x14ac:dyDescent="0.3">
      <c r="A3598" s="2" t="s">
        <v>13</v>
      </c>
      <c r="B3598" s="2">
        <v>1185732</v>
      </c>
      <c r="C3598" s="3">
        <v>44206</v>
      </c>
      <c r="D3598" s="12" t="str" cm="1">
        <f t="array" ref="D3598">_xlfn.SWITCH(WEEKDAY(C3598,2), 1, "Lundi", 2, "Mardi", 3, "Mercredi", 4, "Jeudi", 5, "Vendredi", 6, "Samedi", 7, "Dimanche", "Erreur")</f>
        <v>Dimanche</v>
      </c>
      <c r="E3598" s="2" t="s">
        <v>14</v>
      </c>
      <c r="F3598" s="2" t="s">
        <v>124</v>
      </c>
      <c r="G3598" s="2" t="s">
        <v>125</v>
      </c>
      <c r="H3598" s="4" t="s">
        <v>22</v>
      </c>
      <c r="I3598" s="5">
        <v>35</v>
      </c>
      <c r="J3598" s="6">
        <v>225</v>
      </c>
      <c r="K3598" s="7">
        <v>78750</v>
      </c>
      <c r="L3598" s="7">
        <v>31500</v>
      </c>
      <c r="M3598" s="8">
        <v>0.4</v>
      </c>
      <c r="N3598" s="2" t="s">
        <v>17</v>
      </c>
      <c r="O3598">
        <f t="shared" si="448"/>
        <v>2021</v>
      </c>
      <c r="P3598">
        <f t="shared" si="449"/>
        <v>1</v>
      </c>
      <c r="Q3598" t="str">
        <f t="shared" si="450"/>
        <v>janv</v>
      </c>
      <c r="R3598" t="str">
        <f t="shared" si="451"/>
        <v>Connecticut</v>
      </c>
      <c r="S3598" t="str">
        <f t="shared" si="452"/>
        <v>2021-01</v>
      </c>
      <c r="T3598">
        <f>IF(AND(COUNTIF(Calculs!$Q$2:$Q$12,$O3598)&gt;0,COUNTIF(Calculs!$S$2:$S$12,$E3598)&gt;0,COUNTIF(Calculs!$U$2:$U$12,$H3598)&gt;0),1,0)</f>
        <v>1</v>
      </c>
      <c r="U3598">
        <f t="shared" si="453"/>
        <v>78750</v>
      </c>
      <c r="V3598">
        <f t="shared" si="454"/>
        <v>225</v>
      </c>
      <c r="W3598">
        <f t="shared" si="455"/>
        <v>31500</v>
      </c>
    </row>
    <row r="3599" spans="1:23" ht="15.75" customHeight="1" x14ac:dyDescent="0.3">
      <c r="A3599" s="2" t="s">
        <v>13</v>
      </c>
      <c r="B3599" s="2">
        <v>1185732</v>
      </c>
      <c r="C3599" s="3">
        <v>44235</v>
      </c>
      <c r="D3599" s="12" t="str" cm="1">
        <f t="array" ref="D3599">_xlfn.SWITCH(WEEKDAY(C3599,2), 1, "Lundi", 2, "Mardi", 3, "Mercredi", 4, "Jeudi", 5, "Vendredi", 6, "Samedi", 7, "Dimanche", "Erreur")</f>
        <v>Lundi</v>
      </c>
      <c r="E3599" s="2" t="s">
        <v>14</v>
      </c>
      <c r="F3599" s="2" t="s">
        <v>124</v>
      </c>
      <c r="G3599" s="2" t="s">
        <v>125</v>
      </c>
      <c r="H3599" s="4" t="s">
        <v>16</v>
      </c>
      <c r="I3599" s="5">
        <v>35</v>
      </c>
      <c r="J3599" s="6">
        <v>475</v>
      </c>
      <c r="K3599" s="7">
        <v>166250</v>
      </c>
      <c r="L3599" s="7">
        <v>58187.499999999993</v>
      </c>
      <c r="M3599" s="8">
        <v>0.35</v>
      </c>
      <c r="N3599" s="2" t="s">
        <v>17</v>
      </c>
      <c r="O3599">
        <f t="shared" si="448"/>
        <v>2021</v>
      </c>
      <c r="P3599">
        <f t="shared" si="449"/>
        <v>2</v>
      </c>
      <c r="Q3599" t="str">
        <f t="shared" si="450"/>
        <v>févr</v>
      </c>
      <c r="R3599" t="str">
        <f t="shared" si="451"/>
        <v>Connecticut</v>
      </c>
      <c r="S3599" t="str">
        <f t="shared" si="452"/>
        <v>2021-02</v>
      </c>
      <c r="T3599">
        <f>IF(AND(COUNTIF(Calculs!$Q$2:$Q$12,$O3599)&gt;0,COUNTIF(Calculs!$S$2:$S$12,$E3599)&gt;0,COUNTIF(Calculs!$U$2:$U$12,$H3599)&gt;0),1,0)</f>
        <v>1</v>
      </c>
      <c r="U3599">
        <f t="shared" si="453"/>
        <v>166250</v>
      </c>
      <c r="V3599">
        <f t="shared" si="454"/>
        <v>475</v>
      </c>
      <c r="W3599">
        <f t="shared" si="455"/>
        <v>58187.499999999993</v>
      </c>
    </row>
    <row r="3600" spans="1:23" ht="15.75" customHeight="1" x14ac:dyDescent="0.3">
      <c r="A3600" s="2" t="s">
        <v>13</v>
      </c>
      <c r="B3600" s="2">
        <v>1185732</v>
      </c>
      <c r="C3600" s="3">
        <v>44235</v>
      </c>
      <c r="D3600" s="12" t="str" cm="1">
        <f t="array" ref="D3600">_xlfn.SWITCH(WEEKDAY(C3600,2), 1, "Lundi", 2, "Mardi", 3, "Mercredi", 4, "Jeudi", 5, "Vendredi", 6, "Samedi", 7, "Dimanche", "Erreur")</f>
        <v>Lundi</v>
      </c>
      <c r="E3600" s="2" t="s">
        <v>14</v>
      </c>
      <c r="F3600" s="2" t="s">
        <v>124</v>
      </c>
      <c r="G3600" s="2" t="s">
        <v>125</v>
      </c>
      <c r="H3600" s="4" t="s">
        <v>18</v>
      </c>
      <c r="I3600" s="5">
        <v>35</v>
      </c>
      <c r="J3600" s="6">
        <v>125</v>
      </c>
      <c r="K3600" s="7">
        <v>43750</v>
      </c>
      <c r="L3600" s="7">
        <v>15312.499999999998</v>
      </c>
      <c r="M3600" s="8">
        <v>0.35</v>
      </c>
      <c r="N3600" s="2" t="s">
        <v>17</v>
      </c>
      <c r="O3600">
        <f t="shared" si="448"/>
        <v>2021</v>
      </c>
      <c r="P3600">
        <f t="shared" si="449"/>
        <v>2</v>
      </c>
      <c r="Q3600" t="str">
        <f t="shared" si="450"/>
        <v>févr</v>
      </c>
      <c r="R3600" t="str">
        <f t="shared" si="451"/>
        <v>Connecticut</v>
      </c>
      <c r="S3600" t="str">
        <f t="shared" si="452"/>
        <v>2021-02</v>
      </c>
      <c r="T3600">
        <f>IF(AND(COUNTIF(Calculs!$Q$2:$Q$12,$O3600)&gt;0,COUNTIF(Calculs!$S$2:$S$12,$E3600)&gt;0,COUNTIF(Calculs!$U$2:$U$12,$H3600)&gt;0),1,0)</f>
        <v>1</v>
      </c>
      <c r="U3600">
        <f t="shared" si="453"/>
        <v>43750</v>
      </c>
      <c r="V3600">
        <f t="shared" si="454"/>
        <v>125</v>
      </c>
      <c r="W3600">
        <f t="shared" si="455"/>
        <v>15312.499999999998</v>
      </c>
    </row>
    <row r="3601" spans="1:23" ht="15.75" customHeight="1" x14ac:dyDescent="0.3">
      <c r="A3601" s="2" t="s">
        <v>13</v>
      </c>
      <c r="B3601" s="2">
        <v>1185732</v>
      </c>
      <c r="C3601" s="3">
        <v>44235</v>
      </c>
      <c r="D3601" s="12" t="str" cm="1">
        <f t="array" ref="D3601">_xlfn.SWITCH(WEEKDAY(C3601,2), 1, "Lundi", 2, "Mardi", 3, "Mercredi", 4, "Jeudi", 5, "Vendredi", 6, "Samedi", 7, "Dimanche", "Erreur")</f>
        <v>Lundi</v>
      </c>
      <c r="E3601" s="2" t="s">
        <v>14</v>
      </c>
      <c r="F3601" s="2" t="s">
        <v>124</v>
      </c>
      <c r="G3601" s="2" t="s">
        <v>125</v>
      </c>
      <c r="H3601" s="4" t="s">
        <v>19</v>
      </c>
      <c r="I3601" s="5">
        <v>25.000000000000007</v>
      </c>
      <c r="J3601" s="6">
        <v>175</v>
      </c>
      <c r="K3601" s="7">
        <v>43750.000000000015</v>
      </c>
      <c r="L3601" s="7">
        <v>17500.000000000007</v>
      </c>
      <c r="M3601" s="8">
        <v>0.4</v>
      </c>
      <c r="N3601" s="2" t="s">
        <v>17</v>
      </c>
      <c r="O3601">
        <f t="shared" si="448"/>
        <v>2021</v>
      </c>
      <c r="P3601">
        <f t="shared" si="449"/>
        <v>2</v>
      </c>
      <c r="Q3601" t="str">
        <f t="shared" si="450"/>
        <v>févr</v>
      </c>
      <c r="R3601" t="str">
        <f t="shared" si="451"/>
        <v>Connecticut</v>
      </c>
      <c r="S3601" t="str">
        <f t="shared" si="452"/>
        <v>2021-02</v>
      </c>
      <c r="T3601">
        <f>IF(AND(COUNTIF(Calculs!$Q$2:$Q$12,$O3601)&gt;0,COUNTIF(Calculs!$S$2:$S$12,$E3601)&gt;0,COUNTIF(Calculs!$U$2:$U$12,$H3601)&gt;0),1,0)</f>
        <v>1</v>
      </c>
      <c r="U3601">
        <f t="shared" si="453"/>
        <v>43750.000000000015</v>
      </c>
      <c r="V3601">
        <f t="shared" si="454"/>
        <v>175</v>
      </c>
      <c r="W3601">
        <f t="shared" si="455"/>
        <v>17500.000000000007</v>
      </c>
    </row>
    <row r="3602" spans="1:23" ht="15.75" customHeight="1" x14ac:dyDescent="0.3">
      <c r="A3602" s="2" t="s">
        <v>13</v>
      </c>
      <c r="B3602" s="2">
        <v>1185732</v>
      </c>
      <c r="C3602" s="3">
        <v>44235</v>
      </c>
      <c r="D3602" s="12" t="str" cm="1">
        <f t="array" ref="D3602">_xlfn.SWITCH(WEEKDAY(C3602,2), 1, "Lundi", 2, "Mardi", 3, "Mercredi", 4, "Jeudi", 5, "Vendredi", 6, "Samedi", 7, "Dimanche", "Erreur")</f>
        <v>Lundi</v>
      </c>
      <c r="E3602" s="2" t="s">
        <v>14</v>
      </c>
      <c r="F3602" s="2" t="s">
        <v>126</v>
      </c>
      <c r="G3602" s="2" t="s">
        <v>127</v>
      </c>
      <c r="H3602" s="4" t="s">
        <v>20</v>
      </c>
      <c r="I3602" s="5">
        <v>30</v>
      </c>
      <c r="J3602" s="6">
        <v>50</v>
      </c>
      <c r="K3602" s="7">
        <v>15000</v>
      </c>
      <c r="L3602" s="7">
        <v>6000</v>
      </c>
      <c r="M3602" s="8">
        <v>0.4</v>
      </c>
      <c r="N3602" s="2" t="s">
        <v>17</v>
      </c>
      <c r="O3602">
        <f t="shared" si="448"/>
        <v>2021</v>
      </c>
      <c r="P3602">
        <f t="shared" si="449"/>
        <v>2</v>
      </c>
      <c r="Q3602" t="str">
        <f t="shared" si="450"/>
        <v>févr</v>
      </c>
      <c r="R3602" t="str">
        <f t="shared" si="451"/>
        <v>Rhode Island</v>
      </c>
      <c r="S3602" t="str">
        <f t="shared" si="452"/>
        <v>2021-02</v>
      </c>
      <c r="T3602">
        <f>IF(AND(COUNTIF(Calculs!$Q$2:$Q$12,$O3602)&gt;0,COUNTIF(Calculs!$S$2:$S$12,$E3602)&gt;0,COUNTIF(Calculs!$U$2:$U$12,$H3602)&gt;0),1,0)</f>
        <v>1</v>
      </c>
      <c r="U3602">
        <f t="shared" si="453"/>
        <v>15000</v>
      </c>
      <c r="V3602">
        <f t="shared" si="454"/>
        <v>50</v>
      </c>
      <c r="W3602">
        <f t="shared" si="455"/>
        <v>6000</v>
      </c>
    </row>
    <row r="3603" spans="1:23" ht="15.75" customHeight="1" x14ac:dyDescent="0.3">
      <c r="A3603" s="2" t="s">
        <v>13</v>
      </c>
      <c r="B3603" s="2">
        <v>1185732</v>
      </c>
      <c r="C3603" s="3">
        <v>44235</v>
      </c>
      <c r="D3603" s="12" t="str" cm="1">
        <f t="array" ref="D3603">_xlfn.SWITCH(WEEKDAY(C3603,2), 1, "Lundi", 2, "Mardi", 3, "Mercredi", 4, "Jeudi", 5, "Vendredi", 6, "Samedi", 7, "Dimanche", "Erreur")</f>
        <v>Lundi</v>
      </c>
      <c r="E3603" s="2" t="s">
        <v>14</v>
      </c>
      <c r="F3603" s="2" t="s">
        <v>126</v>
      </c>
      <c r="G3603" s="2" t="s">
        <v>127</v>
      </c>
      <c r="H3603" s="4" t="s">
        <v>21</v>
      </c>
      <c r="I3603" s="5">
        <v>45</v>
      </c>
      <c r="J3603" s="6">
        <v>125</v>
      </c>
      <c r="K3603" s="7">
        <v>56250</v>
      </c>
      <c r="L3603" s="7">
        <v>16875</v>
      </c>
      <c r="M3603" s="8">
        <v>0.3</v>
      </c>
      <c r="N3603" s="2" t="s">
        <v>17</v>
      </c>
      <c r="O3603">
        <f t="shared" si="448"/>
        <v>2021</v>
      </c>
      <c r="P3603">
        <f t="shared" si="449"/>
        <v>2</v>
      </c>
      <c r="Q3603" t="str">
        <f t="shared" si="450"/>
        <v>févr</v>
      </c>
      <c r="R3603" t="str">
        <f t="shared" si="451"/>
        <v>Rhode Island</v>
      </c>
      <c r="S3603" t="str">
        <f t="shared" si="452"/>
        <v>2021-02</v>
      </c>
      <c r="T3603">
        <f>IF(AND(COUNTIF(Calculs!$Q$2:$Q$12,$O3603)&gt;0,COUNTIF(Calculs!$S$2:$S$12,$E3603)&gt;0,COUNTIF(Calculs!$U$2:$U$12,$H3603)&gt;0),1,0)</f>
        <v>1</v>
      </c>
      <c r="U3603">
        <f t="shared" si="453"/>
        <v>56250</v>
      </c>
      <c r="V3603">
        <f t="shared" si="454"/>
        <v>125</v>
      </c>
      <c r="W3603">
        <f t="shared" si="455"/>
        <v>16875</v>
      </c>
    </row>
    <row r="3604" spans="1:23" ht="15.75" customHeight="1" x14ac:dyDescent="0.3">
      <c r="A3604" s="2" t="s">
        <v>13</v>
      </c>
      <c r="B3604" s="2">
        <v>1185732</v>
      </c>
      <c r="C3604" s="3">
        <v>44235</v>
      </c>
      <c r="D3604" s="12" t="str" cm="1">
        <f t="array" ref="D3604">_xlfn.SWITCH(WEEKDAY(C3604,2), 1, "Lundi", 2, "Mardi", 3, "Mercredi", 4, "Jeudi", 5, "Vendredi", 6, "Samedi", 7, "Dimanche", "Erreur")</f>
        <v>Lundi</v>
      </c>
      <c r="E3604" s="2" t="s">
        <v>14</v>
      </c>
      <c r="F3604" s="2" t="s">
        <v>126</v>
      </c>
      <c r="G3604" s="2" t="s">
        <v>127</v>
      </c>
      <c r="H3604" s="4" t="s">
        <v>22</v>
      </c>
      <c r="I3604" s="5">
        <v>35</v>
      </c>
      <c r="J3604" s="6">
        <v>225</v>
      </c>
      <c r="K3604" s="7">
        <v>78750</v>
      </c>
      <c r="L3604" s="7">
        <v>31500</v>
      </c>
      <c r="M3604" s="8">
        <v>0.4</v>
      </c>
      <c r="N3604" s="2" t="s">
        <v>17</v>
      </c>
      <c r="O3604">
        <f t="shared" si="448"/>
        <v>2021</v>
      </c>
      <c r="P3604">
        <f t="shared" si="449"/>
        <v>2</v>
      </c>
      <c r="Q3604" t="str">
        <f t="shared" si="450"/>
        <v>févr</v>
      </c>
      <c r="R3604" t="str">
        <f t="shared" si="451"/>
        <v>Rhode Island</v>
      </c>
      <c r="S3604" t="str">
        <f t="shared" si="452"/>
        <v>2021-02</v>
      </c>
      <c r="T3604">
        <f>IF(AND(COUNTIF(Calculs!$Q$2:$Q$12,$O3604)&gt;0,COUNTIF(Calculs!$S$2:$S$12,$E3604)&gt;0,COUNTIF(Calculs!$U$2:$U$12,$H3604)&gt;0),1,0)</f>
        <v>1</v>
      </c>
      <c r="U3604">
        <f t="shared" si="453"/>
        <v>78750</v>
      </c>
      <c r="V3604">
        <f t="shared" si="454"/>
        <v>225</v>
      </c>
      <c r="W3604">
        <f t="shared" si="455"/>
        <v>31500</v>
      </c>
    </row>
    <row r="3605" spans="1:23" ht="15.75" customHeight="1" x14ac:dyDescent="0.3">
      <c r="A3605" s="2" t="s">
        <v>13</v>
      </c>
      <c r="B3605" s="2">
        <v>1185732</v>
      </c>
      <c r="C3605" s="3">
        <v>44261</v>
      </c>
      <c r="D3605" s="12" t="str" cm="1">
        <f t="array" ref="D3605">_xlfn.SWITCH(WEEKDAY(C3605,2), 1, "Lundi", 2, "Mardi", 3, "Mercredi", 4, "Jeudi", 5, "Vendredi", 6, "Samedi", 7, "Dimanche", "Erreur")</f>
        <v>Samedi</v>
      </c>
      <c r="E3605" s="2" t="s">
        <v>14</v>
      </c>
      <c r="F3605" s="2" t="s">
        <v>126</v>
      </c>
      <c r="G3605" s="2" t="s">
        <v>127</v>
      </c>
      <c r="H3605" s="4" t="s">
        <v>16</v>
      </c>
      <c r="I3605" s="5">
        <v>35</v>
      </c>
      <c r="J3605" s="6">
        <v>445</v>
      </c>
      <c r="K3605" s="7">
        <v>155750</v>
      </c>
      <c r="L3605" s="7">
        <v>54512.5</v>
      </c>
      <c r="M3605" s="8">
        <v>0.35</v>
      </c>
      <c r="N3605" s="2" t="s">
        <v>17</v>
      </c>
      <c r="O3605">
        <f t="shared" si="448"/>
        <v>2021</v>
      </c>
      <c r="P3605">
        <f t="shared" si="449"/>
        <v>3</v>
      </c>
      <c r="Q3605" t="str">
        <f t="shared" si="450"/>
        <v>mars</v>
      </c>
      <c r="R3605" t="str">
        <f t="shared" si="451"/>
        <v>Rhode Island</v>
      </c>
      <c r="S3605" t="str">
        <f t="shared" si="452"/>
        <v>2021-03</v>
      </c>
      <c r="T3605">
        <f>IF(AND(COUNTIF(Calculs!$Q$2:$Q$12,$O3605)&gt;0,COUNTIF(Calculs!$S$2:$S$12,$E3605)&gt;0,COUNTIF(Calculs!$U$2:$U$12,$H3605)&gt;0),1,0)</f>
        <v>1</v>
      </c>
      <c r="U3605">
        <f t="shared" si="453"/>
        <v>155750</v>
      </c>
      <c r="V3605">
        <f t="shared" si="454"/>
        <v>445</v>
      </c>
      <c r="W3605">
        <f t="shared" si="455"/>
        <v>54512.5</v>
      </c>
    </row>
    <row r="3606" spans="1:23" ht="15.75" customHeight="1" x14ac:dyDescent="0.3">
      <c r="A3606" s="2" t="s">
        <v>13</v>
      </c>
      <c r="B3606" s="2">
        <v>1185732</v>
      </c>
      <c r="C3606" s="3">
        <v>44261</v>
      </c>
      <c r="D3606" s="12" t="str" cm="1">
        <f t="array" ref="D3606">_xlfn.SWITCH(WEEKDAY(C3606,2), 1, "Lundi", 2, "Mardi", 3, "Mercredi", 4, "Jeudi", 5, "Vendredi", 6, "Samedi", 7, "Dimanche", "Erreur")</f>
        <v>Samedi</v>
      </c>
      <c r="E3606" s="2" t="s">
        <v>14</v>
      </c>
      <c r="F3606" s="2" t="s">
        <v>126</v>
      </c>
      <c r="G3606" s="2" t="s">
        <v>127</v>
      </c>
      <c r="H3606" s="4" t="s">
        <v>18</v>
      </c>
      <c r="I3606" s="5">
        <v>35</v>
      </c>
      <c r="J3606" s="6">
        <v>150</v>
      </c>
      <c r="K3606" s="7">
        <v>52500</v>
      </c>
      <c r="L3606" s="7">
        <v>18375</v>
      </c>
      <c r="M3606" s="8">
        <v>0.35</v>
      </c>
      <c r="N3606" s="2" t="s">
        <v>17</v>
      </c>
      <c r="O3606">
        <f t="shared" si="448"/>
        <v>2021</v>
      </c>
      <c r="P3606">
        <f t="shared" si="449"/>
        <v>3</v>
      </c>
      <c r="Q3606" t="str">
        <f t="shared" si="450"/>
        <v>mars</v>
      </c>
      <c r="R3606" t="str">
        <f t="shared" si="451"/>
        <v>Rhode Island</v>
      </c>
      <c r="S3606" t="str">
        <f t="shared" si="452"/>
        <v>2021-03</v>
      </c>
      <c r="T3606">
        <f>IF(AND(COUNTIF(Calculs!$Q$2:$Q$12,$O3606)&gt;0,COUNTIF(Calculs!$S$2:$S$12,$E3606)&gt;0,COUNTIF(Calculs!$U$2:$U$12,$H3606)&gt;0),1,0)</f>
        <v>1</v>
      </c>
      <c r="U3606">
        <f t="shared" si="453"/>
        <v>52500</v>
      </c>
      <c r="V3606">
        <f t="shared" si="454"/>
        <v>150</v>
      </c>
      <c r="W3606">
        <f t="shared" si="455"/>
        <v>18375</v>
      </c>
    </row>
    <row r="3607" spans="1:23" ht="15.75" customHeight="1" x14ac:dyDescent="0.3">
      <c r="A3607" s="2" t="s">
        <v>13</v>
      </c>
      <c r="B3607" s="2">
        <v>1185732</v>
      </c>
      <c r="C3607" s="3">
        <v>44261</v>
      </c>
      <c r="D3607" s="12" t="str" cm="1">
        <f t="array" ref="D3607">_xlfn.SWITCH(WEEKDAY(C3607,2), 1, "Lundi", 2, "Mardi", 3, "Mercredi", 4, "Jeudi", 5, "Vendredi", 6, "Samedi", 7, "Dimanche", "Erreur")</f>
        <v>Samedi</v>
      </c>
      <c r="E3607" s="2" t="s">
        <v>14</v>
      </c>
      <c r="F3607" s="2" t="s">
        <v>126</v>
      </c>
      <c r="G3607" s="2" t="s">
        <v>127</v>
      </c>
      <c r="H3607" s="4" t="s">
        <v>19</v>
      </c>
      <c r="I3607" s="5">
        <v>25.000000000000007</v>
      </c>
      <c r="J3607" s="6">
        <v>175</v>
      </c>
      <c r="K3607" s="7">
        <v>43750.000000000015</v>
      </c>
      <c r="L3607" s="7">
        <v>17500.000000000007</v>
      </c>
      <c r="M3607" s="8">
        <v>0.4</v>
      </c>
      <c r="N3607" s="2" t="s">
        <v>17</v>
      </c>
      <c r="O3607">
        <f t="shared" si="448"/>
        <v>2021</v>
      </c>
      <c r="P3607">
        <f t="shared" si="449"/>
        <v>3</v>
      </c>
      <c r="Q3607" t="str">
        <f t="shared" si="450"/>
        <v>mars</v>
      </c>
      <c r="R3607" t="str">
        <f t="shared" si="451"/>
        <v>Rhode Island</v>
      </c>
      <c r="S3607" t="str">
        <f t="shared" si="452"/>
        <v>2021-03</v>
      </c>
      <c r="T3607">
        <f>IF(AND(COUNTIF(Calculs!$Q$2:$Q$12,$O3607)&gt;0,COUNTIF(Calculs!$S$2:$S$12,$E3607)&gt;0,COUNTIF(Calculs!$U$2:$U$12,$H3607)&gt;0),1,0)</f>
        <v>1</v>
      </c>
      <c r="U3607">
        <f t="shared" si="453"/>
        <v>43750.000000000015</v>
      </c>
      <c r="V3607">
        <f t="shared" si="454"/>
        <v>175</v>
      </c>
      <c r="W3607">
        <f t="shared" si="455"/>
        <v>17500.000000000007</v>
      </c>
    </row>
    <row r="3608" spans="1:23" ht="15.75" customHeight="1" x14ac:dyDescent="0.3">
      <c r="A3608" s="2" t="s">
        <v>13</v>
      </c>
      <c r="B3608" s="2">
        <v>1185732</v>
      </c>
      <c r="C3608" s="3">
        <v>44261</v>
      </c>
      <c r="D3608" s="12" t="str" cm="1">
        <f t="array" ref="D3608">_xlfn.SWITCH(WEEKDAY(C3608,2), 1, "Lundi", 2, "Mardi", 3, "Mercredi", 4, "Jeudi", 5, "Vendredi", 6, "Samedi", 7, "Dimanche", "Erreur")</f>
        <v>Samedi</v>
      </c>
      <c r="E3608" s="2" t="s">
        <v>14</v>
      </c>
      <c r="F3608" s="2" t="s">
        <v>126</v>
      </c>
      <c r="G3608" s="2" t="s">
        <v>127</v>
      </c>
      <c r="H3608" s="4" t="s">
        <v>20</v>
      </c>
      <c r="I3608" s="5">
        <v>30</v>
      </c>
      <c r="J3608" s="6">
        <v>25</v>
      </c>
      <c r="K3608" s="7">
        <v>7500</v>
      </c>
      <c r="L3608" s="7">
        <v>3000</v>
      </c>
      <c r="M3608" s="8">
        <v>0.4</v>
      </c>
      <c r="N3608" s="2" t="s">
        <v>17</v>
      </c>
      <c r="O3608">
        <f t="shared" si="448"/>
        <v>2021</v>
      </c>
      <c r="P3608">
        <f t="shared" si="449"/>
        <v>3</v>
      </c>
      <c r="Q3608" t="str">
        <f t="shared" si="450"/>
        <v>mars</v>
      </c>
      <c r="R3608" t="str">
        <f t="shared" si="451"/>
        <v>Rhode Island</v>
      </c>
      <c r="S3608" t="str">
        <f t="shared" si="452"/>
        <v>2021-03</v>
      </c>
      <c r="T3608">
        <f>IF(AND(COUNTIF(Calculs!$Q$2:$Q$12,$O3608)&gt;0,COUNTIF(Calculs!$S$2:$S$12,$E3608)&gt;0,COUNTIF(Calculs!$U$2:$U$12,$H3608)&gt;0),1,0)</f>
        <v>1</v>
      </c>
      <c r="U3608">
        <f t="shared" si="453"/>
        <v>7500</v>
      </c>
      <c r="V3608">
        <f t="shared" si="454"/>
        <v>25</v>
      </c>
      <c r="W3608">
        <f t="shared" si="455"/>
        <v>3000</v>
      </c>
    </row>
    <row r="3609" spans="1:23" ht="15.75" customHeight="1" x14ac:dyDescent="0.3">
      <c r="A3609" s="2" t="s">
        <v>13</v>
      </c>
      <c r="B3609" s="2">
        <v>1185732</v>
      </c>
      <c r="C3609" s="3">
        <v>44261</v>
      </c>
      <c r="D3609" s="12" t="str" cm="1">
        <f t="array" ref="D3609">_xlfn.SWITCH(WEEKDAY(C3609,2), 1, "Lundi", 2, "Mardi", 3, "Mercredi", 4, "Jeudi", 5, "Vendredi", 6, "Samedi", 7, "Dimanche", "Erreur")</f>
        <v>Samedi</v>
      </c>
      <c r="E3609" s="2" t="s">
        <v>14</v>
      </c>
      <c r="F3609" s="2" t="s">
        <v>126</v>
      </c>
      <c r="G3609" s="2" t="s">
        <v>127</v>
      </c>
      <c r="H3609" s="4" t="s">
        <v>21</v>
      </c>
      <c r="I3609" s="5">
        <v>45</v>
      </c>
      <c r="J3609" s="6">
        <v>75</v>
      </c>
      <c r="K3609" s="7">
        <v>33750</v>
      </c>
      <c r="L3609" s="7">
        <v>10125</v>
      </c>
      <c r="M3609" s="8">
        <v>0.3</v>
      </c>
      <c r="N3609" s="2" t="s">
        <v>17</v>
      </c>
      <c r="O3609">
        <f t="shared" si="448"/>
        <v>2021</v>
      </c>
      <c r="P3609">
        <f t="shared" si="449"/>
        <v>3</v>
      </c>
      <c r="Q3609" t="str">
        <f t="shared" si="450"/>
        <v>mars</v>
      </c>
      <c r="R3609" t="str">
        <f t="shared" si="451"/>
        <v>Rhode Island</v>
      </c>
      <c r="S3609" t="str">
        <f t="shared" si="452"/>
        <v>2021-03</v>
      </c>
      <c r="T3609">
        <f>IF(AND(COUNTIF(Calculs!$Q$2:$Q$12,$O3609)&gt;0,COUNTIF(Calculs!$S$2:$S$12,$E3609)&gt;0,COUNTIF(Calculs!$U$2:$U$12,$H3609)&gt;0),1,0)</f>
        <v>1</v>
      </c>
      <c r="U3609">
        <f t="shared" si="453"/>
        <v>33750</v>
      </c>
      <c r="V3609">
        <f t="shared" si="454"/>
        <v>75</v>
      </c>
      <c r="W3609">
        <f t="shared" si="455"/>
        <v>10125</v>
      </c>
    </row>
    <row r="3610" spans="1:23" ht="15.75" customHeight="1" x14ac:dyDescent="0.3">
      <c r="A3610" s="2" t="s">
        <v>13</v>
      </c>
      <c r="B3610" s="2">
        <v>1185732</v>
      </c>
      <c r="C3610" s="3">
        <v>44261</v>
      </c>
      <c r="D3610" s="12" t="str" cm="1">
        <f t="array" ref="D3610">_xlfn.SWITCH(WEEKDAY(C3610,2), 1, "Lundi", 2, "Mardi", 3, "Mercredi", 4, "Jeudi", 5, "Vendredi", 6, "Samedi", 7, "Dimanche", "Erreur")</f>
        <v>Samedi</v>
      </c>
      <c r="E3610" s="2" t="s">
        <v>14</v>
      </c>
      <c r="F3610" s="2" t="s">
        <v>126</v>
      </c>
      <c r="G3610" s="2" t="s">
        <v>127</v>
      </c>
      <c r="H3610" s="4" t="s">
        <v>22</v>
      </c>
      <c r="I3610" s="5">
        <v>35</v>
      </c>
      <c r="J3610" s="6">
        <v>175</v>
      </c>
      <c r="K3610" s="7">
        <v>61250</v>
      </c>
      <c r="L3610" s="7">
        <v>24500</v>
      </c>
      <c r="M3610" s="8">
        <v>0.4</v>
      </c>
      <c r="N3610" s="2" t="s">
        <v>17</v>
      </c>
      <c r="O3610">
        <f t="shared" si="448"/>
        <v>2021</v>
      </c>
      <c r="P3610">
        <f t="shared" si="449"/>
        <v>3</v>
      </c>
      <c r="Q3610" t="str">
        <f t="shared" si="450"/>
        <v>mars</v>
      </c>
      <c r="R3610" t="str">
        <f t="shared" si="451"/>
        <v>Rhode Island</v>
      </c>
      <c r="S3610" t="str">
        <f t="shared" si="452"/>
        <v>2021-03</v>
      </c>
      <c r="T3610">
        <f>IF(AND(COUNTIF(Calculs!$Q$2:$Q$12,$O3610)&gt;0,COUNTIF(Calculs!$S$2:$S$12,$E3610)&gt;0,COUNTIF(Calculs!$U$2:$U$12,$H3610)&gt;0),1,0)</f>
        <v>1</v>
      </c>
      <c r="U3610">
        <f t="shared" si="453"/>
        <v>61250</v>
      </c>
      <c r="V3610">
        <f t="shared" si="454"/>
        <v>175</v>
      </c>
      <c r="W3610">
        <f t="shared" si="455"/>
        <v>24500</v>
      </c>
    </row>
    <row r="3611" spans="1:23" ht="15.75" customHeight="1" x14ac:dyDescent="0.3">
      <c r="A3611" s="2" t="s">
        <v>13</v>
      </c>
      <c r="B3611" s="2">
        <v>1185732</v>
      </c>
      <c r="C3611" s="3">
        <v>44293</v>
      </c>
      <c r="D3611" s="12" t="str" cm="1">
        <f t="array" ref="D3611">_xlfn.SWITCH(WEEKDAY(C3611,2), 1, "Lundi", 2, "Mardi", 3, "Mercredi", 4, "Jeudi", 5, "Vendredi", 6, "Samedi", 7, "Dimanche", "Erreur")</f>
        <v>Mercredi</v>
      </c>
      <c r="E3611" s="2" t="s">
        <v>14</v>
      </c>
      <c r="F3611" s="2" t="s">
        <v>126</v>
      </c>
      <c r="G3611" s="2" t="s">
        <v>127</v>
      </c>
      <c r="H3611" s="4" t="s">
        <v>16</v>
      </c>
      <c r="I3611" s="5">
        <v>35</v>
      </c>
      <c r="J3611" s="6">
        <v>425</v>
      </c>
      <c r="K3611" s="7">
        <v>148750</v>
      </c>
      <c r="L3611" s="7">
        <v>52062.5</v>
      </c>
      <c r="M3611" s="8">
        <v>0.35</v>
      </c>
      <c r="N3611" s="2" t="s">
        <v>17</v>
      </c>
      <c r="O3611">
        <f t="shared" si="448"/>
        <v>2021</v>
      </c>
      <c r="P3611">
        <f t="shared" si="449"/>
        <v>4</v>
      </c>
      <c r="Q3611" t="str">
        <f t="shared" si="450"/>
        <v>avr</v>
      </c>
      <c r="R3611" t="str">
        <f t="shared" si="451"/>
        <v>Rhode Island</v>
      </c>
      <c r="S3611" t="str">
        <f t="shared" si="452"/>
        <v>2021-04</v>
      </c>
      <c r="T3611">
        <f>IF(AND(COUNTIF(Calculs!$Q$2:$Q$12,$O3611)&gt;0,COUNTIF(Calculs!$S$2:$S$12,$E3611)&gt;0,COUNTIF(Calculs!$U$2:$U$12,$H3611)&gt;0),1,0)</f>
        <v>1</v>
      </c>
      <c r="U3611">
        <f t="shared" si="453"/>
        <v>148750</v>
      </c>
      <c r="V3611">
        <f t="shared" si="454"/>
        <v>425</v>
      </c>
      <c r="W3611">
        <f t="shared" si="455"/>
        <v>52062.5</v>
      </c>
    </row>
    <row r="3612" spans="1:23" ht="15.75" customHeight="1" x14ac:dyDescent="0.3">
      <c r="A3612" s="2" t="s">
        <v>13</v>
      </c>
      <c r="B3612" s="2">
        <v>1185732</v>
      </c>
      <c r="C3612" s="3">
        <v>44293</v>
      </c>
      <c r="D3612" s="12" t="str" cm="1">
        <f t="array" ref="D3612">_xlfn.SWITCH(WEEKDAY(C3612,2), 1, "Lundi", 2, "Mardi", 3, "Mercredi", 4, "Jeudi", 5, "Vendredi", 6, "Samedi", 7, "Dimanche", "Erreur")</f>
        <v>Mercredi</v>
      </c>
      <c r="E3612" s="2" t="s">
        <v>14</v>
      </c>
      <c r="F3612" s="2" t="s">
        <v>126</v>
      </c>
      <c r="G3612" s="2" t="s">
        <v>127</v>
      </c>
      <c r="H3612" s="4" t="s">
        <v>18</v>
      </c>
      <c r="I3612" s="5">
        <v>35</v>
      </c>
      <c r="J3612" s="6">
        <v>125</v>
      </c>
      <c r="K3612" s="7">
        <v>43750</v>
      </c>
      <c r="L3612" s="7">
        <v>15312.499999999998</v>
      </c>
      <c r="M3612" s="8">
        <v>0.35</v>
      </c>
      <c r="N3612" s="2" t="s">
        <v>17</v>
      </c>
      <c r="O3612">
        <f t="shared" si="448"/>
        <v>2021</v>
      </c>
      <c r="P3612">
        <f t="shared" si="449"/>
        <v>4</v>
      </c>
      <c r="Q3612" t="str">
        <f t="shared" si="450"/>
        <v>avr</v>
      </c>
      <c r="R3612" t="str">
        <f t="shared" si="451"/>
        <v>Rhode Island</v>
      </c>
      <c r="S3612" t="str">
        <f t="shared" si="452"/>
        <v>2021-04</v>
      </c>
      <c r="T3612">
        <f>IF(AND(COUNTIF(Calculs!$Q$2:$Q$12,$O3612)&gt;0,COUNTIF(Calculs!$S$2:$S$12,$E3612)&gt;0,COUNTIF(Calculs!$U$2:$U$12,$H3612)&gt;0),1,0)</f>
        <v>1</v>
      </c>
      <c r="U3612">
        <f t="shared" si="453"/>
        <v>43750</v>
      </c>
      <c r="V3612">
        <f t="shared" si="454"/>
        <v>125</v>
      </c>
      <c r="W3612">
        <f t="shared" si="455"/>
        <v>15312.499999999998</v>
      </c>
    </row>
    <row r="3613" spans="1:23" ht="15.75" customHeight="1" x14ac:dyDescent="0.3">
      <c r="A3613" s="2" t="s">
        <v>13</v>
      </c>
      <c r="B3613" s="2">
        <v>1185732</v>
      </c>
      <c r="C3613" s="3">
        <v>44293</v>
      </c>
      <c r="D3613" s="12" t="str" cm="1">
        <f t="array" ref="D3613">_xlfn.SWITCH(WEEKDAY(C3613,2), 1, "Lundi", 2, "Mardi", 3, "Mercredi", 4, "Jeudi", 5, "Vendredi", 6, "Samedi", 7, "Dimanche", "Erreur")</f>
        <v>Mercredi</v>
      </c>
      <c r="E3613" s="2" t="s">
        <v>14</v>
      </c>
      <c r="F3613" s="2" t="s">
        <v>126</v>
      </c>
      <c r="G3613" s="2" t="s">
        <v>127</v>
      </c>
      <c r="H3613" s="4" t="s">
        <v>19</v>
      </c>
      <c r="I3613" s="5">
        <v>25.000000000000007</v>
      </c>
      <c r="J3613" s="6">
        <v>125</v>
      </c>
      <c r="K3613" s="7">
        <v>31250.000000000007</v>
      </c>
      <c r="L3613" s="7">
        <v>12500.000000000004</v>
      </c>
      <c r="M3613" s="8">
        <v>0.4</v>
      </c>
      <c r="N3613" s="2" t="s">
        <v>17</v>
      </c>
      <c r="O3613">
        <f t="shared" si="448"/>
        <v>2021</v>
      </c>
      <c r="P3613">
        <f t="shared" si="449"/>
        <v>4</v>
      </c>
      <c r="Q3613" t="str">
        <f t="shared" si="450"/>
        <v>avr</v>
      </c>
      <c r="R3613" t="str">
        <f t="shared" si="451"/>
        <v>Rhode Island</v>
      </c>
      <c r="S3613" t="str">
        <f t="shared" si="452"/>
        <v>2021-04</v>
      </c>
      <c r="T3613">
        <f>IF(AND(COUNTIF(Calculs!$Q$2:$Q$12,$O3613)&gt;0,COUNTIF(Calculs!$S$2:$S$12,$E3613)&gt;0,COUNTIF(Calculs!$U$2:$U$12,$H3613)&gt;0),1,0)</f>
        <v>1</v>
      </c>
      <c r="U3613">
        <f t="shared" si="453"/>
        <v>31250.000000000007</v>
      </c>
      <c r="V3613">
        <f t="shared" si="454"/>
        <v>125</v>
      </c>
      <c r="W3613">
        <f t="shared" si="455"/>
        <v>12500.000000000004</v>
      </c>
    </row>
    <row r="3614" spans="1:23" ht="15.75" customHeight="1" x14ac:dyDescent="0.3">
      <c r="A3614" s="2" t="s">
        <v>13</v>
      </c>
      <c r="B3614" s="2">
        <v>1185732</v>
      </c>
      <c r="C3614" s="3">
        <v>44293</v>
      </c>
      <c r="D3614" s="12" t="str" cm="1">
        <f t="array" ref="D3614">_xlfn.SWITCH(WEEKDAY(C3614,2), 1, "Lundi", 2, "Mardi", 3, "Mercredi", 4, "Jeudi", 5, "Vendredi", 6, "Samedi", 7, "Dimanche", "Erreur")</f>
        <v>Mercredi</v>
      </c>
      <c r="E3614" s="2" t="s">
        <v>14</v>
      </c>
      <c r="F3614" s="2" t="s">
        <v>126</v>
      </c>
      <c r="G3614" s="2" t="s">
        <v>127</v>
      </c>
      <c r="H3614" s="4" t="s">
        <v>20</v>
      </c>
      <c r="I3614" s="5">
        <v>30</v>
      </c>
      <c r="J3614" s="6">
        <v>50</v>
      </c>
      <c r="K3614" s="7">
        <v>15000</v>
      </c>
      <c r="L3614" s="7">
        <v>6000</v>
      </c>
      <c r="M3614" s="8">
        <v>0.4</v>
      </c>
      <c r="N3614" s="2" t="s">
        <v>17</v>
      </c>
      <c r="O3614">
        <f t="shared" si="448"/>
        <v>2021</v>
      </c>
      <c r="P3614">
        <f t="shared" si="449"/>
        <v>4</v>
      </c>
      <c r="Q3614" t="str">
        <f t="shared" si="450"/>
        <v>avr</v>
      </c>
      <c r="R3614" t="str">
        <f t="shared" si="451"/>
        <v>Rhode Island</v>
      </c>
      <c r="S3614" t="str">
        <f t="shared" si="452"/>
        <v>2021-04</v>
      </c>
      <c r="T3614">
        <f>IF(AND(COUNTIF(Calculs!$Q$2:$Q$12,$O3614)&gt;0,COUNTIF(Calculs!$S$2:$S$12,$E3614)&gt;0,COUNTIF(Calculs!$U$2:$U$12,$H3614)&gt;0),1,0)</f>
        <v>1</v>
      </c>
      <c r="U3614">
        <f t="shared" si="453"/>
        <v>15000</v>
      </c>
      <c r="V3614">
        <f t="shared" si="454"/>
        <v>50</v>
      </c>
      <c r="W3614">
        <f t="shared" si="455"/>
        <v>6000</v>
      </c>
    </row>
    <row r="3615" spans="1:23" ht="15.75" customHeight="1" x14ac:dyDescent="0.3">
      <c r="A3615" s="2" t="s">
        <v>13</v>
      </c>
      <c r="B3615" s="2">
        <v>1185732</v>
      </c>
      <c r="C3615" s="3">
        <v>44293</v>
      </c>
      <c r="D3615" s="12" t="str" cm="1">
        <f t="array" ref="D3615">_xlfn.SWITCH(WEEKDAY(C3615,2), 1, "Lundi", 2, "Mardi", 3, "Mercredi", 4, "Jeudi", 5, "Vendredi", 6, "Samedi", 7, "Dimanche", "Erreur")</f>
        <v>Mercredi</v>
      </c>
      <c r="E3615" s="2" t="s">
        <v>14</v>
      </c>
      <c r="F3615" s="2" t="s">
        <v>126</v>
      </c>
      <c r="G3615" s="2" t="s">
        <v>127</v>
      </c>
      <c r="H3615" s="4" t="s">
        <v>21</v>
      </c>
      <c r="I3615" s="5">
        <v>45</v>
      </c>
      <c r="J3615" s="6">
        <v>50</v>
      </c>
      <c r="K3615" s="7">
        <v>22500</v>
      </c>
      <c r="L3615" s="7">
        <v>6750</v>
      </c>
      <c r="M3615" s="8">
        <v>0.3</v>
      </c>
      <c r="N3615" s="2" t="s">
        <v>17</v>
      </c>
      <c r="O3615">
        <f t="shared" si="448"/>
        <v>2021</v>
      </c>
      <c r="P3615">
        <f t="shared" si="449"/>
        <v>4</v>
      </c>
      <c r="Q3615" t="str">
        <f t="shared" si="450"/>
        <v>avr</v>
      </c>
      <c r="R3615" t="str">
        <f t="shared" si="451"/>
        <v>Rhode Island</v>
      </c>
      <c r="S3615" t="str">
        <f t="shared" si="452"/>
        <v>2021-04</v>
      </c>
      <c r="T3615">
        <f>IF(AND(COUNTIF(Calculs!$Q$2:$Q$12,$O3615)&gt;0,COUNTIF(Calculs!$S$2:$S$12,$E3615)&gt;0,COUNTIF(Calculs!$U$2:$U$12,$H3615)&gt;0),1,0)</f>
        <v>1</v>
      </c>
      <c r="U3615">
        <f t="shared" si="453"/>
        <v>22500</v>
      </c>
      <c r="V3615">
        <f t="shared" si="454"/>
        <v>50</v>
      </c>
      <c r="W3615">
        <f t="shared" si="455"/>
        <v>6750</v>
      </c>
    </row>
    <row r="3616" spans="1:23" ht="15.75" customHeight="1" x14ac:dyDescent="0.3">
      <c r="A3616" s="2" t="s">
        <v>13</v>
      </c>
      <c r="B3616" s="2">
        <v>1185732</v>
      </c>
      <c r="C3616" s="3">
        <v>44293</v>
      </c>
      <c r="D3616" s="12" t="str" cm="1">
        <f t="array" ref="D3616">_xlfn.SWITCH(WEEKDAY(C3616,2), 1, "Lundi", 2, "Mardi", 3, "Mercredi", 4, "Jeudi", 5, "Vendredi", 6, "Samedi", 7, "Dimanche", "Erreur")</f>
        <v>Mercredi</v>
      </c>
      <c r="E3616" s="2" t="s">
        <v>14</v>
      </c>
      <c r="F3616" s="2" t="s">
        <v>126</v>
      </c>
      <c r="G3616" s="2" t="s">
        <v>127</v>
      </c>
      <c r="H3616" s="4" t="s">
        <v>22</v>
      </c>
      <c r="I3616" s="5">
        <v>35</v>
      </c>
      <c r="J3616" s="6">
        <v>200</v>
      </c>
      <c r="K3616" s="7">
        <v>70000</v>
      </c>
      <c r="L3616" s="7">
        <v>28000</v>
      </c>
      <c r="M3616" s="8">
        <v>0.4</v>
      </c>
      <c r="N3616" s="2" t="s">
        <v>17</v>
      </c>
      <c r="O3616">
        <f t="shared" si="448"/>
        <v>2021</v>
      </c>
      <c r="P3616">
        <f t="shared" si="449"/>
        <v>4</v>
      </c>
      <c r="Q3616" t="str">
        <f t="shared" si="450"/>
        <v>avr</v>
      </c>
      <c r="R3616" t="str">
        <f t="shared" si="451"/>
        <v>Rhode Island</v>
      </c>
      <c r="S3616" t="str">
        <f t="shared" si="452"/>
        <v>2021-04</v>
      </c>
      <c r="T3616">
        <f>IF(AND(COUNTIF(Calculs!$Q$2:$Q$12,$O3616)&gt;0,COUNTIF(Calculs!$S$2:$S$12,$E3616)&gt;0,COUNTIF(Calculs!$U$2:$U$12,$H3616)&gt;0),1,0)</f>
        <v>1</v>
      </c>
      <c r="U3616">
        <f t="shared" si="453"/>
        <v>70000</v>
      </c>
      <c r="V3616">
        <f t="shared" si="454"/>
        <v>200</v>
      </c>
      <c r="W3616">
        <f t="shared" si="455"/>
        <v>28000</v>
      </c>
    </row>
    <row r="3617" spans="1:23" ht="15.75" customHeight="1" x14ac:dyDescent="0.3">
      <c r="A3617" s="2" t="s">
        <v>13</v>
      </c>
      <c r="B3617" s="2">
        <v>1185732</v>
      </c>
      <c r="C3617" s="3">
        <v>44322</v>
      </c>
      <c r="D3617" s="12" t="str" cm="1">
        <f t="array" ref="D3617">_xlfn.SWITCH(WEEKDAY(C3617,2), 1, "Lundi", 2, "Mardi", 3, "Mercredi", 4, "Jeudi", 5, "Vendredi", 6, "Samedi", 7, "Dimanche", "Erreur")</f>
        <v>Jeudi</v>
      </c>
      <c r="E3617" s="2" t="s">
        <v>14</v>
      </c>
      <c r="F3617" s="2" t="s">
        <v>126</v>
      </c>
      <c r="G3617" s="2" t="s">
        <v>127</v>
      </c>
      <c r="H3617" s="4" t="s">
        <v>16</v>
      </c>
      <c r="I3617" s="5">
        <v>49.999999999999993</v>
      </c>
      <c r="J3617" s="6">
        <v>470</v>
      </c>
      <c r="K3617" s="7">
        <v>234999.99999999997</v>
      </c>
      <c r="L3617" s="7">
        <v>82249.999999999985</v>
      </c>
      <c r="M3617" s="8">
        <v>0.35</v>
      </c>
      <c r="N3617" s="2" t="s">
        <v>17</v>
      </c>
      <c r="O3617">
        <f t="shared" si="448"/>
        <v>2021</v>
      </c>
      <c r="P3617">
        <f t="shared" si="449"/>
        <v>5</v>
      </c>
      <c r="Q3617" t="str">
        <f t="shared" si="450"/>
        <v>mai</v>
      </c>
      <c r="R3617" t="str">
        <f t="shared" si="451"/>
        <v>Rhode Island</v>
      </c>
      <c r="S3617" t="str">
        <f t="shared" si="452"/>
        <v>2021-05</v>
      </c>
      <c r="T3617">
        <f>IF(AND(COUNTIF(Calculs!$Q$2:$Q$12,$O3617)&gt;0,COUNTIF(Calculs!$S$2:$S$12,$E3617)&gt;0,COUNTIF(Calculs!$U$2:$U$12,$H3617)&gt;0),1,0)</f>
        <v>1</v>
      </c>
      <c r="U3617">
        <f t="shared" si="453"/>
        <v>234999.99999999997</v>
      </c>
      <c r="V3617">
        <f t="shared" si="454"/>
        <v>470</v>
      </c>
      <c r="W3617">
        <f t="shared" si="455"/>
        <v>82249.999999999985</v>
      </c>
    </row>
    <row r="3618" spans="1:23" ht="15.75" customHeight="1" x14ac:dyDescent="0.3">
      <c r="A3618" s="2" t="s">
        <v>13</v>
      </c>
      <c r="B3618" s="2">
        <v>1185732</v>
      </c>
      <c r="C3618" s="3">
        <v>44322</v>
      </c>
      <c r="D3618" s="12" t="str" cm="1">
        <f t="array" ref="D3618">_xlfn.SWITCH(WEEKDAY(C3618,2), 1, "Lundi", 2, "Mardi", 3, "Mercredi", 4, "Jeudi", 5, "Vendredi", 6, "Samedi", 7, "Dimanche", "Erreur")</f>
        <v>Jeudi</v>
      </c>
      <c r="E3618" s="2" t="s">
        <v>14</v>
      </c>
      <c r="F3618" s="2" t="s">
        <v>126</v>
      </c>
      <c r="G3618" s="2" t="s">
        <v>127</v>
      </c>
      <c r="H3618" s="4" t="s">
        <v>18</v>
      </c>
      <c r="I3618" s="5">
        <v>45</v>
      </c>
      <c r="J3618" s="6">
        <v>175</v>
      </c>
      <c r="K3618" s="7">
        <v>78750</v>
      </c>
      <c r="L3618" s="7">
        <v>27562.5</v>
      </c>
      <c r="M3618" s="8">
        <v>0.35</v>
      </c>
      <c r="N3618" s="2" t="s">
        <v>17</v>
      </c>
      <c r="O3618">
        <f t="shared" si="448"/>
        <v>2021</v>
      </c>
      <c r="P3618">
        <f t="shared" si="449"/>
        <v>5</v>
      </c>
      <c r="Q3618" t="str">
        <f t="shared" si="450"/>
        <v>mai</v>
      </c>
      <c r="R3618" t="str">
        <f t="shared" si="451"/>
        <v>Rhode Island</v>
      </c>
      <c r="S3618" t="str">
        <f t="shared" si="452"/>
        <v>2021-05</v>
      </c>
      <c r="T3618">
        <f>IF(AND(COUNTIF(Calculs!$Q$2:$Q$12,$O3618)&gt;0,COUNTIF(Calculs!$S$2:$S$12,$E3618)&gt;0,COUNTIF(Calculs!$U$2:$U$12,$H3618)&gt;0),1,0)</f>
        <v>1</v>
      </c>
      <c r="U3618">
        <f t="shared" si="453"/>
        <v>78750</v>
      </c>
      <c r="V3618">
        <f t="shared" si="454"/>
        <v>175</v>
      </c>
      <c r="W3618">
        <f t="shared" si="455"/>
        <v>27562.5</v>
      </c>
    </row>
    <row r="3619" spans="1:23" ht="15.75" customHeight="1" x14ac:dyDescent="0.3">
      <c r="A3619" s="2" t="s">
        <v>13</v>
      </c>
      <c r="B3619" s="2">
        <v>1185732</v>
      </c>
      <c r="C3619" s="3">
        <v>44322</v>
      </c>
      <c r="D3619" s="12" t="str" cm="1">
        <f t="array" ref="D3619">_xlfn.SWITCH(WEEKDAY(C3619,2), 1, "Lundi", 2, "Mardi", 3, "Mercredi", 4, "Jeudi", 5, "Vendredi", 6, "Samedi", 7, "Dimanche", "Erreur")</f>
        <v>Jeudi</v>
      </c>
      <c r="E3619" s="2" t="s">
        <v>14</v>
      </c>
      <c r="F3619" s="2" t="s">
        <v>126</v>
      </c>
      <c r="G3619" s="2" t="s">
        <v>127</v>
      </c>
      <c r="H3619" s="4" t="s">
        <v>19</v>
      </c>
      <c r="I3619" s="5">
        <v>40</v>
      </c>
      <c r="J3619" s="6">
        <v>200</v>
      </c>
      <c r="K3619" s="7">
        <v>80000</v>
      </c>
      <c r="L3619" s="7">
        <v>32000</v>
      </c>
      <c r="M3619" s="8">
        <v>0.4</v>
      </c>
      <c r="N3619" s="2" t="s">
        <v>17</v>
      </c>
      <c r="O3619">
        <f t="shared" si="448"/>
        <v>2021</v>
      </c>
      <c r="P3619">
        <f t="shared" si="449"/>
        <v>5</v>
      </c>
      <c r="Q3619" t="str">
        <f t="shared" si="450"/>
        <v>mai</v>
      </c>
      <c r="R3619" t="str">
        <f t="shared" si="451"/>
        <v>Rhode Island</v>
      </c>
      <c r="S3619" t="str">
        <f t="shared" si="452"/>
        <v>2021-05</v>
      </c>
      <c r="T3619">
        <f>IF(AND(COUNTIF(Calculs!$Q$2:$Q$12,$O3619)&gt;0,COUNTIF(Calculs!$S$2:$S$12,$E3619)&gt;0,COUNTIF(Calculs!$U$2:$U$12,$H3619)&gt;0),1,0)</f>
        <v>1</v>
      </c>
      <c r="U3619">
        <f t="shared" si="453"/>
        <v>80000</v>
      </c>
      <c r="V3619">
        <f t="shared" si="454"/>
        <v>200</v>
      </c>
      <c r="W3619">
        <f t="shared" si="455"/>
        <v>32000</v>
      </c>
    </row>
    <row r="3620" spans="1:23" ht="15.75" customHeight="1" x14ac:dyDescent="0.3">
      <c r="A3620" s="2" t="s">
        <v>13</v>
      </c>
      <c r="B3620" s="2">
        <v>1185732</v>
      </c>
      <c r="C3620" s="3">
        <v>44322</v>
      </c>
      <c r="D3620" s="12" t="str" cm="1">
        <f t="array" ref="D3620">_xlfn.SWITCH(WEEKDAY(C3620,2), 1, "Lundi", 2, "Mardi", 3, "Mercredi", 4, "Jeudi", 5, "Vendredi", 6, "Samedi", 7, "Dimanche", "Erreur")</f>
        <v>Jeudi</v>
      </c>
      <c r="E3620" s="2" t="s">
        <v>14</v>
      </c>
      <c r="F3620" s="2" t="s">
        <v>126</v>
      </c>
      <c r="G3620" s="2" t="s">
        <v>127</v>
      </c>
      <c r="H3620" s="4" t="s">
        <v>20</v>
      </c>
      <c r="I3620" s="5">
        <v>40</v>
      </c>
      <c r="J3620" s="6">
        <v>150</v>
      </c>
      <c r="K3620" s="7">
        <v>60000</v>
      </c>
      <c r="L3620" s="7">
        <v>24000</v>
      </c>
      <c r="M3620" s="8">
        <v>0.4</v>
      </c>
      <c r="N3620" s="2" t="s">
        <v>17</v>
      </c>
      <c r="O3620">
        <f t="shared" si="448"/>
        <v>2021</v>
      </c>
      <c r="P3620">
        <f t="shared" si="449"/>
        <v>5</v>
      </c>
      <c r="Q3620" t="str">
        <f t="shared" si="450"/>
        <v>mai</v>
      </c>
      <c r="R3620" t="str">
        <f t="shared" si="451"/>
        <v>Rhode Island</v>
      </c>
      <c r="S3620" t="str">
        <f t="shared" si="452"/>
        <v>2021-05</v>
      </c>
      <c r="T3620">
        <f>IF(AND(COUNTIF(Calculs!$Q$2:$Q$12,$O3620)&gt;0,COUNTIF(Calculs!$S$2:$S$12,$E3620)&gt;0,COUNTIF(Calculs!$U$2:$U$12,$H3620)&gt;0),1,0)</f>
        <v>1</v>
      </c>
      <c r="U3620">
        <f t="shared" si="453"/>
        <v>60000</v>
      </c>
      <c r="V3620">
        <f t="shared" si="454"/>
        <v>150</v>
      </c>
      <c r="W3620">
        <f t="shared" si="455"/>
        <v>24000</v>
      </c>
    </row>
    <row r="3621" spans="1:23" ht="15.75" customHeight="1" x14ac:dyDescent="0.3">
      <c r="A3621" s="2" t="s">
        <v>13</v>
      </c>
      <c r="B3621" s="2">
        <v>1185732</v>
      </c>
      <c r="C3621" s="3">
        <v>44322</v>
      </c>
      <c r="D3621" s="12" t="str" cm="1">
        <f t="array" ref="D3621">_xlfn.SWITCH(WEEKDAY(C3621,2), 1, "Lundi", 2, "Mardi", 3, "Mercredi", 4, "Jeudi", 5, "Vendredi", 6, "Samedi", 7, "Dimanche", "Erreur")</f>
        <v>Jeudi</v>
      </c>
      <c r="E3621" s="2" t="s">
        <v>14</v>
      </c>
      <c r="F3621" s="2" t="s">
        <v>126</v>
      </c>
      <c r="G3621" s="2" t="s">
        <v>127</v>
      </c>
      <c r="H3621" s="4" t="s">
        <v>21</v>
      </c>
      <c r="I3621" s="5">
        <v>49.999999999999993</v>
      </c>
      <c r="J3621" s="6">
        <v>175</v>
      </c>
      <c r="K3621" s="7">
        <v>87499.999999999985</v>
      </c>
      <c r="L3621" s="7">
        <v>26249.999999999996</v>
      </c>
      <c r="M3621" s="8">
        <v>0.3</v>
      </c>
      <c r="N3621" s="2" t="s">
        <v>17</v>
      </c>
      <c r="O3621">
        <f t="shared" si="448"/>
        <v>2021</v>
      </c>
      <c r="P3621">
        <f t="shared" si="449"/>
        <v>5</v>
      </c>
      <c r="Q3621" t="str">
        <f t="shared" si="450"/>
        <v>mai</v>
      </c>
      <c r="R3621" t="str">
        <f t="shared" si="451"/>
        <v>Rhode Island</v>
      </c>
      <c r="S3621" t="str">
        <f t="shared" si="452"/>
        <v>2021-05</v>
      </c>
      <c r="T3621">
        <f>IF(AND(COUNTIF(Calculs!$Q$2:$Q$12,$O3621)&gt;0,COUNTIF(Calculs!$S$2:$S$12,$E3621)&gt;0,COUNTIF(Calculs!$U$2:$U$12,$H3621)&gt;0),1,0)</f>
        <v>1</v>
      </c>
      <c r="U3621">
        <f t="shared" si="453"/>
        <v>87499.999999999985</v>
      </c>
      <c r="V3621">
        <f t="shared" si="454"/>
        <v>175</v>
      </c>
      <c r="W3621">
        <f t="shared" si="455"/>
        <v>26249.999999999996</v>
      </c>
    </row>
    <row r="3622" spans="1:23" ht="15.75" customHeight="1" x14ac:dyDescent="0.3">
      <c r="A3622" s="2" t="s">
        <v>13</v>
      </c>
      <c r="B3622" s="2">
        <v>1185732</v>
      </c>
      <c r="C3622" s="3">
        <v>44322</v>
      </c>
      <c r="D3622" s="12" t="str" cm="1">
        <f t="array" ref="D3622">_xlfn.SWITCH(WEEKDAY(C3622,2), 1, "Lundi", 2, "Mardi", 3, "Mercredi", 4, "Jeudi", 5, "Vendredi", 6, "Samedi", 7, "Dimanche", "Erreur")</f>
        <v>Jeudi</v>
      </c>
      <c r="E3622" s="2" t="s">
        <v>14</v>
      </c>
      <c r="F3622" s="2" t="s">
        <v>126</v>
      </c>
      <c r="G3622" s="2" t="s">
        <v>127</v>
      </c>
      <c r="H3622" s="4" t="s">
        <v>22</v>
      </c>
      <c r="I3622" s="5">
        <v>54.999999999999993</v>
      </c>
      <c r="J3622" s="6">
        <v>300</v>
      </c>
      <c r="K3622" s="7">
        <v>164999.99999999997</v>
      </c>
      <c r="L3622" s="7">
        <v>65999.999999999985</v>
      </c>
      <c r="M3622" s="8">
        <v>0.4</v>
      </c>
      <c r="N3622" s="2" t="s">
        <v>17</v>
      </c>
      <c r="O3622">
        <f t="shared" si="448"/>
        <v>2021</v>
      </c>
      <c r="P3622">
        <f t="shared" si="449"/>
        <v>5</v>
      </c>
      <c r="Q3622" t="str">
        <f t="shared" si="450"/>
        <v>mai</v>
      </c>
      <c r="R3622" t="str">
        <f t="shared" si="451"/>
        <v>Rhode Island</v>
      </c>
      <c r="S3622" t="str">
        <f t="shared" si="452"/>
        <v>2021-05</v>
      </c>
      <c r="T3622">
        <f>IF(AND(COUNTIF(Calculs!$Q$2:$Q$12,$O3622)&gt;0,COUNTIF(Calculs!$S$2:$S$12,$E3622)&gt;0,COUNTIF(Calculs!$U$2:$U$12,$H3622)&gt;0),1,0)</f>
        <v>1</v>
      </c>
      <c r="U3622">
        <f t="shared" si="453"/>
        <v>164999.99999999997</v>
      </c>
      <c r="V3622">
        <f t="shared" si="454"/>
        <v>300</v>
      </c>
      <c r="W3622">
        <f t="shared" si="455"/>
        <v>65999.999999999985</v>
      </c>
    </row>
    <row r="3623" spans="1:23" ht="15.75" customHeight="1" x14ac:dyDescent="0.3">
      <c r="A3623" s="2" t="s">
        <v>13</v>
      </c>
      <c r="B3623" s="2">
        <v>1185732</v>
      </c>
      <c r="C3623" s="3">
        <v>44355</v>
      </c>
      <c r="D3623" s="12" t="str" cm="1">
        <f t="array" ref="D3623">_xlfn.SWITCH(WEEKDAY(C3623,2), 1, "Lundi", 2, "Mardi", 3, "Mercredi", 4, "Jeudi", 5, "Vendredi", 6, "Samedi", 7, "Dimanche", "Erreur")</f>
        <v>Mardi</v>
      </c>
      <c r="E3623" s="2" t="s">
        <v>14</v>
      </c>
      <c r="F3623" s="2" t="s">
        <v>126</v>
      </c>
      <c r="G3623" s="2" t="s">
        <v>127</v>
      </c>
      <c r="H3623" s="4" t="s">
        <v>16</v>
      </c>
      <c r="I3623" s="5">
        <v>49.999999999999993</v>
      </c>
      <c r="J3623" s="6">
        <v>550</v>
      </c>
      <c r="K3623" s="7">
        <v>274999.99999999994</v>
      </c>
      <c r="L3623" s="7">
        <v>96249.999999999971</v>
      </c>
      <c r="M3623" s="8">
        <v>0.35</v>
      </c>
      <c r="N3623" s="2" t="s">
        <v>17</v>
      </c>
      <c r="O3623">
        <f t="shared" si="448"/>
        <v>2021</v>
      </c>
      <c r="P3623">
        <f t="shared" si="449"/>
        <v>6</v>
      </c>
      <c r="Q3623" t="str">
        <f t="shared" si="450"/>
        <v>juin</v>
      </c>
      <c r="R3623" t="str">
        <f t="shared" si="451"/>
        <v>Rhode Island</v>
      </c>
      <c r="S3623" t="str">
        <f t="shared" si="452"/>
        <v>2021-06</v>
      </c>
      <c r="T3623">
        <f>IF(AND(COUNTIF(Calculs!$Q$2:$Q$12,$O3623)&gt;0,COUNTIF(Calculs!$S$2:$S$12,$E3623)&gt;0,COUNTIF(Calculs!$U$2:$U$12,$H3623)&gt;0),1,0)</f>
        <v>1</v>
      </c>
      <c r="U3623">
        <f t="shared" si="453"/>
        <v>274999.99999999994</v>
      </c>
      <c r="V3623">
        <f t="shared" si="454"/>
        <v>550</v>
      </c>
      <c r="W3623">
        <f t="shared" si="455"/>
        <v>96249.999999999971</v>
      </c>
    </row>
    <row r="3624" spans="1:23" ht="15.75" customHeight="1" x14ac:dyDescent="0.3">
      <c r="A3624" s="2" t="s">
        <v>13</v>
      </c>
      <c r="B3624" s="2">
        <v>1185732</v>
      </c>
      <c r="C3624" s="3">
        <v>44355</v>
      </c>
      <c r="D3624" s="12" t="str" cm="1">
        <f t="array" ref="D3624">_xlfn.SWITCH(WEEKDAY(C3624,2), 1, "Lundi", 2, "Mardi", 3, "Mercredi", 4, "Jeudi", 5, "Vendredi", 6, "Samedi", 7, "Dimanche", "Erreur")</f>
        <v>Mardi</v>
      </c>
      <c r="E3624" s="2" t="s">
        <v>14</v>
      </c>
      <c r="F3624" s="2" t="s">
        <v>126</v>
      </c>
      <c r="G3624" s="2" t="s">
        <v>127</v>
      </c>
      <c r="H3624" s="4" t="s">
        <v>18</v>
      </c>
      <c r="I3624" s="5">
        <v>45</v>
      </c>
      <c r="J3624" s="6">
        <v>300</v>
      </c>
      <c r="K3624" s="7">
        <v>135000</v>
      </c>
      <c r="L3624" s="7">
        <v>47250</v>
      </c>
      <c r="M3624" s="8">
        <v>0.35</v>
      </c>
      <c r="N3624" s="2" t="s">
        <v>17</v>
      </c>
      <c r="O3624">
        <f t="shared" si="448"/>
        <v>2021</v>
      </c>
      <c r="P3624">
        <f t="shared" si="449"/>
        <v>6</v>
      </c>
      <c r="Q3624" t="str">
        <f t="shared" si="450"/>
        <v>juin</v>
      </c>
      <c r="R3624" t="str">
        <f t="shared" si="451"/>
        <v>Rhode Island</v>
      </c>
      <c r="S3624" t="str">
        <f t="shared" si="452"/>
        <v>2021-06</v>
      </c>
      <c r="T3624">
        <f>IF(AND(COUNTIF(Calculs!$Q$2:$Q$12,$O3624)&gt;0,COUNTIF(Calculs!$S$2:$S$12,$E3624)&gt;0,COUNTIF(Calculs!$U$2:$U$12,$H3624)&gt;0),1,0)</f>
        <v>1</v>
      </c>
      <c r="U3624">
        <f t="shared" si="453"/>
        <v>135000</v>
      </c>
      <c r="V3624">
        <f t="shared" si="454"/>
        <v>300</v>
      </c>
      <c r="W3624">
        <f t="shared" si="455"/>
        <v>47250</v>
      </c>
    </row>
    <row r="3625" spans="1:23" ht="15.75" customHeight="1" x14ac:dyDescent="0.3">
      <c r="A3625" s="2" t="s">
        <v>13</v>
      </c>
      <c r="B3625" s="2">
        <v>1185732</v>
      </c>
      <c r="C3625" s="3">
        <v>44355</v>
      </c>
      <c r="D3625" s="12" t="str" cm="1">
        <f t="array" ref="D3625">_xlfn.SWITCH(WEEKDAY(C3625,2), 1, "Lundi", 2, "Mardi", 3, "Mercredi", 4, "Jeudi", 5, "Vendredi", 6, "Samedi", 7, "Dimanche", "Erreur")</f>
        <v>Mardi</v>
      </c>
      <c r="E3625" s="2" t="s">
        <v>14</v>
      </c>
      <c r="F3625" s="2" t="s">
        <v>126</v>
      </c>
      <c r="G3625" s="2" t="s">
        <v>127</v>
      </c>
      <c r="H3625" s="4" t="s">
        <v>19</v>
      </c>
      <c r="I3625" s="5">
        <v>40</v>
      </c>
      <c r="J3625" s="6">
        <v>225</v>
      </c>
      <c r="K3625" s="7">
        <v>90000</v>
      </c>
      <c r="L3625" s="7">
        <v>36000</v>
      </c>
      <c r="M3625" s="8">
        <v>0.4</v>
      </c>
      <c r="N3625" s="2" t="s">
        <v>17</v>
      </c>
      <c r="O3625">
        <f t="shared" si="448"/>
        <v>2021</v>
      </c>
      <c r="P3625">
        <f t="shared" si="449"/>
        <v>6</v>
      </c>
      <c r="Q3625" t="str">
        <f t="shared" si="450"/>
        <v>juin</v>
      </c>
      <c r="R3625" t="str">
        <f t="shared" si="451"/>
        <v>Rhode Island</v>
      </c>
      <c r="S3625" t="str">
        <f t="shared" si="452"/>
        <v>2021-06</v>
      </c>
      <c r="T3625">
        <f>IF(AND(COUNTIF(Calculs!$Q$2:$Q$12,$O3625)&gt;0,COUNTIF(Calculs!$S$2:$S$12,$E3625)&gt;0,COUNTIF(Calculs!$U$2:$U$12,$H3625)&gt;0),1,0)</f>
        <v>1</v>
      </c>
      <c r="U3625">
        <f t="shared" si="453"/>
        <v>90000</v>
      </c>
      <c r="V3625">
        <f t="shared" si="454"/>
        <v>225</v>
      </c>
      <c r="W3625">
        <f t="shared" si="455"/>
        <v>36000</v>
      </c>
    </row>
    <row r="3626" spans="1:23" ht="15.75" customHeight="1" x14ac:dyDescent="0.3">
      <c r="A3626" s="2" t="s">
        <v>13</v>
      </c>
      <c r="B3626" s="2">
        <v>1185732</v>
      </c>
      <c r="C3626" s="3">
        <v>44355</v>
      </c>
      <c r="D3626" s="12" t="str" cm="1">
        <f t="array" ref="D3626">_xlfn.SWITCH(WEEKDAY(C3626,2), 1, "Lundi", 2, "Mardi", 3, "Mercredi", 4, "Jeudi", 5, "Vendredi", 6, "Samedi", 7, "Dimanche", "Erreur")</f>
        <v>Mardi</v>
      </c>
      <c r="E3626" s="2" t="s">
        <v>14</v>
      </c>
      <c r="F3626" s="2" t="s">
        <v>126</v>
      </c>
      <c r="G3626" s="2" t="s">
        <v>127</v>
      </c>
      <c r="H3626" s="4" t="s">
        <v>20</v>
      </c>
      <c r="I3626" s="5">
        <v>40</v>
      </c>
      <c r="J3626" s="6">
        <v>200</v>
      </c>
      <c r="K3626" s="7">
        <v>80000</v>
      </c>
      <c r="L3626" s="7">
        <v>32000</v>
      </c>
      <c r="M3626" s="8">
        <v>0.4</v>
      </c>
      <c r="N3626" s="2" t="s">
        <v>17</v>
      </c>
      <c r="O3626">
        <f t="shared" si="448"/>
        <v>2021</v>
      </c>
      <c r="P3626">
        <f t="shared" si="449"/>
        <v>6</v>
      </c>
      <c r="Q3626" t="str">
        <f t="shared" si="450"/>
        <v>juin</v>
      </c>
      <c r="R3626" t="str">
        <f t="shared" si="451"/>
        <v>Rhode Island</v>
      </c>
      <c r="S3626" t="str">
        <f t="shared" si="452"/>
        <v>2021-06</v>
      </c>
      <c r="T3626">
        <f>IF(AND(COUNTIF(Calculs!$Q$2:$Q$12,$O3626)&gt;0,COUNTIF(Calculs!$S$2:$S$12,$E3626)&gt;0,COUNTIF(Calculs!$U$2:$U$12,$H3626)&gt;0),1,0)</f>
        <v>1</v>
      </c>
      <c r="U3626">
        <f t="shared" si="453"/>
        <v>80000</v>
      </c>
      <c r="V3626">
        <f t="shared" si="454"/>
        <v>200</v>
      </c>
      <c r="W3626">
        <f t="shared" si="455"/>
        <v>32000</v>
      </c>
    </row>
    <row r="3627" spans="1:23" ht="15.75" customHeight="1" x14ac:dyDescent="0.3">
      <c r="A3627" s="2" t="s">
        <v>13</v>
      </c>
      <c r="B3627" s="2">
        <v>1185732</v>
      </c>
      <c r="C3627" s="3">
        <v>44355</v>
      </c>
      <c r="D3627" s="12" t="str" cm="1">
        <f t="array" ref="D3627">_xlfn.SWITCH(WEEKDAY(C3627,2), 1, "Lundi", 2, "Mardi", 3, "Mercredi", 4, "Jeudi", 5, "Vendredi", 6, "Samedi", 7, "Dimanche", "Erreur")</f>
        <v>Mardi</v>
      </c>
      <c r="E3627" s="2" t="s">
        <v>14</v>
      </c>
      <c r="F3627" s="2" t="s">
        <v>126</v>
      </c>
      <c r="G3627" s="2" t="s">
        <v>127</v>
      </c>
      <c r="H3627" s="4" t="s">
        <v>21</v>
      </c>
      <c r="I3627" s="5">
        <v>49.999999999999993</v>
      </c>
      <c r="J3627" s="6">
        <v>200</v>
      </c>
      <c r="K3627" s="7">
        <v>99999.999999999985</v>
      </c>
      <c r="L3627" s="7">
        <v>29999.999999999993</v>
      </c>
      <c r="M3627" s="8">
        <v>0.3</v>
      </c>
      <c r="N3627" s="2" t="s">
        <v>17</v>
      </c>
      <c r="O3627">
        <f t="shared" si="448"/>
        <v>2021</v>
      </c>
      <c r="P3627">
        <f t="shared" si="449"/>
        <v>6</v>
      </c>
      <c r="Q3627" t="str">
        <f t="shared" si="450"/>
        <v>juin</v>
      </c>
      <c r="R3627" t="str">
        <f t="shared" si="451"/>
        <v>Rhode Island</v>
      </c>
      <c r="S3627" t="str">
        <f t="shared" si="452"/>
        <v>2021-06</v>
      </c>
      <c r="T3627">
        <f>IF(AND(COUNTIF(Calculs!$Q$2:$Q$12,$O3627)&gt;0,COUNTIF(Calculs!$S$2:$S$12,$E3627)&gt;0,COUNTIF(Calculs!$U$2:$U$12,$H3627)&gt;0),1,0)</f>
        <v>1</v>
      </c>
      <c r="U3627">
        <f t="shared" si="453"/>
        <v>99999.999999999985</v>
      </c>
      <c r="V3627">
        <f t="shared" si="454"/>
        <v>200</v>
      </c>
      <c r="W3627">
        <f t="shared" si="455"/>
        <v>29999.999999999993</v>
      </c>
    </row>
    <row r="3628" spans="1:23" ht="15.75" customHeight="1" x14ac:dyDescent="0.3">
      <c r="A3628" s="2" t="s">
        <v>13</v>
      </c>
      <c r="B3628" s="2">
        <v>1185732</v>
      </c>
      <c r="C3628" s="3">
        <v>44355</v>
      </c>
      <c r="D3628" s="12" t="str" cm="1">
        <f t="array" ref="D3628">_xlfn.SWITCH(WEEKDAY(C3628,2), 1, "Lundi", 2, "Mardi", 3, "Mercredi", 4, "Jeudi", 5, "Vendredi", 6, "Samedi", 7, "Dimanche", "Erreur")</f>
        <v>Mardi</v>
      </c>
      <c r="E3628" s="2" t="s">
        <v>14</v>
      </c>
      <c r="F3628" s="2" t="s">
        <v>126</v>
      </c>
      <c r="G3628" s="2" t="s">
        <v>127</v>
      </c>
      <c r="H3628" s="4" t="s">
        <v>22</v>
      </c>
      <c r="I3628" s="5">
        <v>54.999999999999993</v>
      </c>
      <c r="J3628" s="6">
        <v>350</v>
      </c>
      <c r="K3628" s="7">
        <v>192499.99999999997</v>
      </c>
      <c r="L3628" s="7">
        <v>76999.999999999985</v>
      </c>
      <c r="M3628" s="8">
        <v>0.4</v>
      </c>
      <c r="N3628" s="2" t="s">
        <v>17</v>
      </c>
      <c r="O3628">
        <f t="shared" si="448"/>
        <v>2021</v>
      </c>
      <c r="P3628">
        <f t="shared" si="449"/>
        <v>6</v>
      </c>
      <c r="Q3628" t="str">
        <f t="shared" si="450"/>
        <v>juin</v>
      </c>
      <c r="R3628" t="str">
        <f t="shared" si="451"/>
        <v>Rhode Island</v>
      </c>
      <c r="S3628" t="str">
        <f t="shared" si="452"/>
        <v>2021-06</v>
      </c>
      <c r="T3628">
        <f>IF(AND(COUNTIF(Calculs!$Q$2:$Q$12,$O3628)&gt;0,COUNTIF(Calculs!$S$2:$S$12,$E3628)&gt;0,COUNTIF(Calculs!$U$2:$U$12,$H3628)&gt;0),1,0)</f>
        <v>1</v>
      </c>
      <c r="U3628">
        <f t="shared" si="453"/>
        <v>192499.99999999997</v>
      </c>
      <c r="V3628">
        <f t="shared" si="454"/>
        <v>350</v>
      </c>
      <c r="W3628">
        <f t="shared" si="455"/>
        <v>76999.999999999985</v>
      </c>
    </row>
    <row r="3629" spans="1:23" ht="15.75" customHeight="1" x14ac:dyDescent="0.3">
      <c r="A3629" s="2" t="s">
        <v>13</v>
      </c>
      <c r="B3629" s="2">
        <v>1185732</v>
      </c>
      <c r="C3629" s="3">
        <v>44383</v>
      </c>
      <c r="D3629" s="12" t="str" cm="1">
        <f t="array" ref="D3629">_xlfn.SWITCH(WEEKDAY(C3629,2), 1, "Lundi", 2, "Mardi", 3, "Mercredi", 4, "Jeudi", 5, "Vendredi", 6, "Samedi", 7, "Dimanche", "Erreur")</f>
        <v>Mardi</v>
      </c>
      <c r="E3629" s="2" t="s">
        <v>14</v>
      </c>
      <c r="F3629" s="2" t="s">
        <v>126</v>
      </c>
      <c r="G3629" s="2" t="s">
        <v>127</v>
      </c>
      <c r="H3629" s="4" t="s">
        <v>16</v>
      </c>
      <c r="I3629" s="5">
        <v>49.999999999999993</v>
      </c>
      <c r="J3629" s="6">
        <v>575</v>
      </c>
      <c r="K3629" s="7">
        <v>287499.99999999994</v>
      </c>
      <c r="L3629" s="7">
        <v>100624.99999999997</v>
      </c>
      <c r="M3629" s="8">
        <v>0.35</v>
      </c>
      <c r="N3629" s="2" t="s">
        <v>17</v>
      </c>
      <c r="O3629">
        <f t="shared" si="448"/>
        <v>2021</v>
      </c>
      <c r="P3629">
        <f t="shared" si="449"/>
        <v>7</v>
      </c>
      <c r="Q3629" t="str">
        <f t="shared" si="450"/>
        <v>juil</v>
      </c>
      <c r="R3629" t="str">
        <f t="shared" si="451"/>
        <v>Rhode Island</v>
      </c>
      <c r="S3629" t="str">
        <f t="shared" si="452"/>
        <v>2021-07</v>
      </c>
      <c r="T3629">
        <f>IF(AND(COUNTIF(Calculs!$Q$2:$Q$12,$O3629)&gt;0,COUNTIF(Calculs!$S$2:$S$12,$E3629)&gt;0,COUNTIF(Calculs!$U$2:$U$12,$H3629)&gt;0),1,0)</f>
        <v>1</v>
      </c>
      <c r="U3629">
        <f t="shared" si="453"/>
        <v>287499.99999999994</v>
      </c>
      <c r="V3629">
        <f t="shared" si="454"/>
        <v>575</v>
      </c>
      <c r="W3629">
        <f t="shared" si="455"/>
        <v>100624.99999999997</v>
      </c>
    </row>
    <row r="3630" spans="1:23" ht="15.75" customHeight="1" x14ac:dyDescent="0.3">
      <c r="A3630" s="2" t="s">
        <v>13</v>
      </c>
      <c r="B3630" s="2">
        <v>1185732</v>
      </c>
      <c r="C3630" s="3">
        <v>44383</v>
      </c>
      <c r="D3630" s="12" t="str" cm="1">
        <f t="array" ref="D3630">_xlfn.SWITCH(WEEKDAY(C3630,2), 1, "Lundi", 2, "Mardi", 3, "Mercredi", 4, "Jeudi", 5, "Vendredi", 6, "Samedi", 7, "Dimanche", "Erreur")</f>
        <v>Mardi</v>
      </c>
      <c r="E3630" s="2" t="s">
        <v>14</v>
      </c>
      <c r="F3630" s="2" t="s">
        <v>126</v>
      </c>
      <c r="G3630" s="2" t="s">
        <v>127</v>
      </c>
      <c r="H3630" s="4" t="s">
        <v>18</v>
      </c>
      <c r="I3630" s="5">
        <v>45</v>
      </c>
      <c r="J3630" s="6">
        <v>325</v>
      </c>
      <c r="K3630" s="7">
        <v>146250</v>
      </c>
      <c r="L3630" s="7">
        <v>51187.5</v>
      </c>
      <c r="M3630" s="8">
        <v>0.35</v>
      </c>
      <c r="N3630" s="2" t="s">
        <v>17</v>
      </c>
      <c r="O3630">
        <f t="shared" si="448"/>
        <v>2021</v>
      </c>
      <c r="P3630">
        <f t="shared" si="449"/>
        <v>7</v>
      </c>
      <c r="Q3630" t="str">
        <f t="shared" si="450"/>
        <v>juil</v>
      </c>
      <c r="R3630" t="str">
        <f t="shared" si="451"/>
        <v>Rhode Island</v>
      </c>
      <c r="S3630" t="str">
        <f t="shared" si="452"/>
        <v>2021-07</v>
      </c>
      <c r="T3630">
        <f>IF(AND(COUNTIF(Calculs!$Q$2:$Q$12,$O3630)&gt;0,COUNTIF(Calculs!$S$2:$S$12,$E3630)&gt;0,COUNTIF(Calculs!$U$2:$U$12,$H3630)&gt;0),1,0)</f>
        <v>1</v>
      </c>
      <c r="U3630">
        <f t="shared" si="453"/>
        <v>146250</v>
      </c>
      <c r="V3630">
        <f t="shared" si="454"/>
        <v>325</v>
      </c>
      <c r="W3630">
        <f t="shared" si="455"/>
        <v>51187.5</v>
      </c>
    </row>
    <row r="3631" spans="1:23" ht="15.75" customHeight="1" x14ac:dyDescent="0.3">
      <c r="A3631" s="2" t="s">
        <v>13</v>
      </c>
      <c r="B3631" s="2">
        <v>1185732</v>
      </c>
      <c r="C3631" s="3">
        <v>44383</v>
      </c>
      <c r="D3631" s="12" t="str" cm="1">
        <f t="array" ref="D3631">_xlfn.SWITCH(WEEKDAY(C3631,2), 1, "Lundi", 2, "Mardi", 3, "Mercredi", 4, "Jeudi", 5, "Vendredi", 6, "Samedi", 7, "Dimanche", "Erreur")</f>
        <v>Mardi</v>
      </c>
      <c r="E3631" s="2" t="s">
        <v>14</v>
      </c>
      <c r="F3631" s="2" t="s">
        <v>126</v>
      </c>
      <c r="G3631" s="2" t="s">
        <v>127</v>
      </c>
      <c r="H3631" s="4" t="s">
        <v>19</v>
      </c>
      <c r="I3631" s="5">
        <v>40</v>
      </c>
      <c r="J3631" s="6">
        <v>250</v>
      </c>
      <c r="K3631" s="7">
        <v>100000</v>
      </c>
      <c r="L3631" s="7">
        <v>40000</v>
      </c>
      <c r="M3631" s="8">
        <v>0.4</v>
      </c>
      <c r="N3631" s="2" t="s">
        <v>17</v>
      </c>
      <c r="O3631">
        <f t="shared" si="448"/>
        <v>2021</v>
      </c>
      <c r="P3631">
        <f t="shared" si="449"/>
        <v>7</v>
      </c>
      <c r="Q3631" t="str">
        <f t="shared" si="450"/>
        <v>juil</v>
      </c>
      <c r="R3631" t="str">
        <f t="shared" si="451"/>
        <v>Rhode Island</v>
      </c>
      <c r="S3631" t="str">
        <f t="shared" si="452"/>
        <v>2021-07</v>
      </c>
      <c r="T3631">
        <f>IF(AND(COUNTIF(Calculs!$Q$2:$Q$12,$O3631)&gt;0,COUNTIF(Calculs!$S$2:$S$12,$E3631)&gt;0,COUNTIF(Calculs!$U$2:$U$12,$H3631)&gt;0),1,0)</f>
        <v>1</v>
      </c>
      <c r="U3631">
        <f t="shared" si="453"/>
        <v>100000</v>
      </c>
      <c r="V3631">
        <f t="shared" si="454"/>
        <v>250</v>
      </c>
      <c r="W3631">
        <f t="shared" si="455"/>
        <v>40000</v>
      </c>
    </row>
    <row r="3632" spans="1:23" ht="15.75" customHeight="1" x14ac:dyDescent="0.3">
      <c r="A3632" s="2" t="s">
        <v>13</v>
      </c>
      <c r="B3632" s="2">
        <v>1185732</v>
      </c>
      <c r="C3632" s="3">
        <v>44383</v>
      </c>
      <c r="D3632" s="12" t="str" cm="1">
        <f t="array" ref="D3632">_xlfn.SWITCH(WEEKDAY(C3632,2), 1, "Lundi", 2, "Mardi", 3, "Mercredi", 4, "Jeudi", 5, "Vendredi", 6, "Samedi", 7, "Dimanche", "Erreur")</f>
        <v>Mardi</v>
      </c>
      <c r="E3632" s="2" t="s">
        <v>14</v>
      </c>
      <c r="F3632" s="2" t="s">
        <v>126</v>
      </c>
      <c r="G3632" s="2" t="s">
        <v>127</v>
      </c>
      <c r="H3632" s="4" t="s">
        <v>20</v>
      </c>
      <c r="I3632" s="5">
        <v>40</v>
      </c>
      <c r="J3632" s="6">
        <v>200</v>
      </c>
      <c r="K3632" s="7">
        <v>80000</v>
      </c>
      <c r="L3632" s="7">
        <v>32000</v>
      </c>
      <c r="M3632" s="8">
        <v>0.4</v>
      </c>
      <c r="N3632" s="2" t="s">
        <v>17</v>
      </c>
      <c r="O3632">
        <f t="shared" si="448"/>
        <v>2021</v>
      </c>
      <c r="P3632">
        <f t="shared" si="449"/>
        <v>7</v>
      </c>
      <c r="Q3632" t="str">
        <f t="shared" si="450"/>
        <v>juil</v>
      </c>
      <c r="R3632" t="str">
        <f t="shared" si="451"/>
        <v>Rhode Island</v>
      </c>
      <c r="S3632" t="str">
        <f t="shared" si="452"/>
        <v>2021-07</v>
      </c>
      <c r="T3632">
        <f>IF(AND(COUNTIF(Calculs!$Q$2:$Q$12,$O3632)&gt;0,COUNTIF(Calculs!$S$2:$S$12,$E3632)&gt;0,COUNTIF(Calculs!$U$2:$U$12,$H3632)&gt;0),1,0)</f>
        <v>1</v>
      </c>
      <c r="U3632">
        <f t="shared" si="453"/>
        <v>80000</v>
      </c>
      <c r="V3632">
        <f t="shared" si="454"/>
        <v>200</v>
      </c>
      <c r="W3632">
        <f t="shared" si="455"/>
        <v>32000</v>
      </c>
    </row>
    <row r="3633" spans="1:23" ht="15.75" customHeight="1" x14ac:dyDescent="0.3">
      <c r="A3633" s="2" t="s">
        <v>13</v>
      </c>
      <c r="B3633" s="2">
        <v>1185732</v>
      </c>
      <c r="C3633" s="3">
        <v>44383</v>
      </c>
      <c r="D3633" s="12" t="str" cm="1">
        <f t="array" ref="D3633">_xlfn.SWITCH(WEEKDAY(C3633,2), 1, "Lundi", 2, "Mardi", 3, "Mercredi", 4, "Jeudi", 5, "Vendredi", 6, "Samedi", 7, "Dimanche", "Erreur")</f>
        <v>Mardi</v>
      </c>
      <c r="E3633" s="2" t="s">
        <v>14</v>
      </c>
      <c r="F3633" s="2" t="s">
        <v>126</v>
      </c>
      <c r="G3633" s="2" t="s">
        <v>127</v>
      </c>
      <c r="H3633" s="4" t="s">
        <v>21</v>
      </c>
      <c r="I3633" s="5">
        <v>49.999999999999993</v>
      </c>
      <c r="J3633" s="6">
        <v>225</v>
      </c>
      <c r="K3633" s="7">
        <v>112499.99999999999</v>
      </c>
      <c r="L3633" s="7">
        <v>33749.999999999993</v>
      </c>
      <c r="M3633" s="8">
        <v>0.3</v>
      </c>
      <c r="N3633" s="2" t="s">
        <v>17</v>
      </c>
      <c r="O3633">
        <f t="shared" si="448"/>
        <v>2021</v>
      </c>
      <c r="P3633">
        <f t="shared" si="449"/>
        <v>7</v>
      </c>
      <c r="Q3633" t="str">
        <f t="shared" si="450"/>
        <v>juil</v>
      </c>
      <c r="R3633" t="str">
        <f t="shared" si="451"/>
        <v>Rhode Island</v>
      </c>
      <c r="S3633" t="str">
        <f t="shared" si="452"/>
        <v>2021-07</v>
      </c>
      <c r="T3633">
        <f>IF(AND(COUNTIF(Calculs!$Q$2:$Q$12,$O3633)&gt;0,COUNTIF(Calculs!$S$2:$S$12,$E3633)&gt;0,COUNTIF(Calculs!$U$2:$U$12,$H3633)&gt;0),1,0)</f>
        <v>1</v>
      </c>
      <c r="U3633">
        <f t="shared" si="453"/>
        <v>112499.99999999999</v>
      </c>
      <c r="V3633">
        <f t="shared" si="454"/>
        <v>225</v>
      </c>
      <c r="W3633">
        <f t="shared" si="455"/>
        <v>33749.999999999993</v>
      </c>
    </row>
    <row r="3634" spans="1:23" ht="15.75" customHeight="1" x14ac:dyDescent="0.3">
      <c r="A3634" s="2" t="s">
        <v>13</v>
      </c>
      <c r="B3634" s="2">
        <v>1185732</v>
      </c>
      <c r="C3634" s="3">
        <v>44383</v>
      </c>
      <c r="D3634" s="12" t="str" cm="1">
        <f t="array" ref="D3634">_xlfn.SWITCH(WEEKDAY(C3634,2), 1, "Lundi", 2, "Mardi", 3, "Mercredi", 4, "Jeudi", 5, "Vendredi", 6, "Samedi", 7, "Dimanche", "Erreur")</f>
        <v>Mardi</v>
      </c>
      <c r="E3634" s="2" t="s">
        <v>14</v>
      </c>
      <c r="F3634" s="2" t="s">
        <v>126</v>
      </c>
      <c r="G3634" s="2" t="s">
        <v>127</v>
      </c>
      <c r="H3634" s="4" t="s">
        <v>22</v>
      </c>
      <c r="I3634" s="5">
        <v>54.999999999999993</v>
      </c>
      <c r="J3634" s="6">
        <v>400</v>
      </c>
      <c r="K3634" s="7">
        <v>219999.99999999997</v>
      </c>
      <c r="L3634" s="7">
        <v>88000</v>
      </c>
      <c r="M3634" s="8">
        <v>0.4</v>
      </c>
      <c r="N3634" s="2" t="s">
        <v>17</v>
      </c>
      <c r="O3634">
        <f t="shared" si="448"/>
        <v>2021</v>
      </c>
      <c r="P3634">
        <f t="shared" si="449"/>
        <v>7</v>
      </c>
      <c r="Q3634" t="str">
        <f t="shared" si="450"/>
        <v>juil</v>
      </c>
      <c r="R3634" t="str">
        <f t="shared" si="451"/>
        <v>Rhode Island</v>
      </c>
      <c r="S3634" t="str">
        <f t="shared" si="452"/>
        <v>2021-07</v>
      </c>
      <c r="T3634">
        <f>IF(AND(COUNTIF(Calculs!$Q$2:$Q$12,$O3634)&gt;0,COUNTIF(Calculs!$S$2:$S$12,$E3634)&gt;0,COUNTIF(Calculs!$U$2:$U$12,$H3634)&gt;0),1,0)</f>
        <v>1</v>
      </c>
      <c r="U3634">
        <f t="shared" si="453"/>
        <v>219999.99999999997</v>
      </c>
      <c r="V3634">
        <f t="shared" si="454"/>
        <v>400</v>
      </c>
      <c r="W3634">
        <f t="shared" si="455"/>
        <v>88000</v>
      </c>
    </row>
    <row r="3635" spans="1:23" ht="15.75" customHeight="1" x14ac:dyDescent="0.3">
      <c r="A3635" s="2" t="s">
        <v>13</v>
      </c>
      <c r="B3635" s="2">
        <v>1185732</v>
      </c>
      <c r="C3635" s="3">
        <v>44415</v>
      </c>
      <c r="D3635" s="12" t="str" cm="1">
        <f t="array" ref="D3635">_xlfn.SWITCH(WEEKDAY(C3635,2), 1, "Lundi", 2, "Mardi", 3, "Mercredi", 4, "Jeudi", 5, "Vendredi", 6, "Samedi", 7, "Dimanche", "Erreur")</f>
        <v>Samedi</v>
      </c>
      <c r="E3635" s="2" t="s">
        <v>14</v>
      </c>
      <c r="F3635" s="2" t="s">
        <v>126</v>
      </c>
      <c r="G3635" s="2" t="s">
        <v>127</v>
      </c>
      <c r="H3635" s="4" t="s">
        <v>16</v>
      </c>
      <c r="I3635" s="5">
        <v>49.999999999999993</v>
      </c>
      <c r="J3635" s="6">
        <v>550</v>
      </c>
      <c r="K3635" s="7">
        <v>274999.99999999994</v>
      </c>
      <c r="L3635" s="7">
        <v>96249.999999999971</v>
      </c>
      <c r="M3635" s="8">
        <v>0.35</v>
      </c>
      <c r="N3635" s="2" t="s">
        <v>17</v>
      </c>
      <c r="O3635">
        <f t="shared" si="448"/>
        <v>2021</v>
      </c>
      <c r="P3635">
        <f t="shared" si="449"/>
        <v>8</v>
      </c>
      <c r="Q3635" t="str">
        <f t="shared" si="450"/>
        <v>août</v>
      </c>
      <c r="R3635" t="str">
        <f t="shared" si="451"/>
        <v>Rhode Island</v>
      </c>
      <c r="S3635" t="str">
        <f t="shared" si="452"/>
        <v>2021-08</v>
      </c>
      <c r="T3635">
        <f>IF(AND(COUNTIF(Calculs!$Q$2:$Q$12,$O3635)&gt;0,COUNTIF(Calculs!$S$2:$S$12,$E3635)&gt;0,COUNTIF(Calculs!$U$2:$U$12,$H3635)&gt;0),1,0)</f>
        <v>1</v>
      </c>
      <c r="U3635">
        <f t="shared" si="453"/>
        <v>274999.99999999994</v>
      </c>
      <c r="V3635">
        <f t="shared" si="454"/>
        <v>550</v>
      </c>
      <c r="W3635">
        <f t="shared" si="455"/>
        <v>96249.999999999971</v>
      </c>
    </row>
    <row r="3636" spans="1:23" ht="15.75" customHeight="1" x14ac:dyDescent="0.3">
      <c r="A3636" s="2" t="s">
        <v>13</v>
      </c>
      <c r="B3636" s="2">
        <v>1185732</v>
      </c>
      <c r="C3636" s="3">
        <v>44415</v>
      </c>
      <c r="D3636" s="12" t="str" cm="1">
        <f t="array" ref="D3636">_xlfn.SWITCH(WEEKDAY(C3636,2), 1, "Lundi", 2, "Mardi", 3, "Mercredi", 4, "Jeudi", 5, "Vendredi", 6, "Samedi", 7, "Dimanche", "Erreur")</f>
        <v>Samedi</v>
      </c>
      <c r="E3636" s="2" t="s">
        <v>14</v>
      </c>
      <c r="F3636" s="2" t="s">
        <v>126</v>
      </c>
      <c r="G3636" s="2" t="s">
        <v>127</v>
      </c>
      <c r="H3636" s="4" t="s">
        <v>18</v>
      </c>
      <c r="I3636" s="5">
        <v>45</v>
      </c>
      <c r="J3636" s="6">
        <v>325</v>
      </c>
      <c r="K3636" s="7">
        <v>146250</v>
      </c>
      <c r="L3636" s="7">
        <v>51187.5</v>
      </c>
      <c r="M3636" s="8">
        <v>0.35</v>
      </c>
      <c r="N3636" s="2" t="s">
        <v>17</v>
      </c>
      <c r="O3636">
        <f t="shared" si="448"/>
        <v>2021</v>
      </c>
      <c r="P3636">
        <f t="shared" si="449"/>
        <v>8</v>
      </c>
      <c r="Q3636" t="str">
        <f t="shared" si="450"/>
        <v>août</v>
      </c>
      <c r="R3636" t="str">
        <f t="shared" si="451"/>
        <v>Rhode Island</v>
      </c>
      <c r="S3636" t="str">
        <f t="shared" si="452"/>
        <v>2021-08</v>
      </c>
      <c r="T3636">
        <f>IF(AND(COUNTIF(Calculs!$Q$2:$Q$12,$O3636)&gt;0,COUNTIF(Calculs!$S$2:$S$12,$E3636)&gt;0,COUNTIF(Calculs!$U$2:$U$12,$H3636)&gt;0),1,0)</f>
        <v>1</v>
      </c>
      <c r="U3636">
        <f t="shared" si="453"/>
        <v>146250</v>
      </c>
      <c r="V3636">
        <f t="shared" si="454"/>
        <v>325</v>
      </c>
      <c r="W3636">
        <f t="shared" si="455"/>
        <v>51187.5</v>
      </c>
    </row>
    <row r="3637" spans="1:23" ht="15.75" customHeight="1" x14ac:dyDescent="0.3">
      <c r="A3637" s="2" t="s">
        <v>13</v>
      </c>
      <c r="B3637" s="2">
        <v>1185732</v>
      </c>
      <c r="C3637" s="3">
        <v>44415</v>
      </c>
      <c r="D3637" s="12" t="str" cm="1">
        <f t="array" ref="D3637">_xlfn.SWITCH(WEEKDAY(C3637,2), 1, "Lundi", 2, "Mardi", 3, "Mercredi", 4, "Jeudi", 5, "Vendredi", 6, "Samedi", 7, "Dimanche", "Erreur")</f>
        <v>Samedi</v>
      </c>
      <c r="E3637" s="2" t="s">
        <v>14</v>
      </c>
      <c r="F3637" s="2" t="s">
        <v>126</v>
      </c>
      <c r="G3637" s="2" t="s">
        <v>127</v>
      </c>
      <c r="H3637" s="4" t="s">
        <v>19</v>
      </c>
      <c r="I3637" s="5">
        <v>40</v>
      </c>
      <c r="J3637" s="6">
        <v>250</v>
      </c>
      <c r="K3637" s="7">
        <v>100000</v>
      </c>
      <c r="L3637" s="7">
        <v>40000</v>
      </c>
      <c r="M3637" s="8">
        <v>0.4</v>
      </c>
      <c r="N3637" s="2" t="s">
        <v>17</v>
      </c>
      <c r="O3637">
        <f t="shared" si="448"/>
        <v>2021</v>
      </c>
      <c r="P3637">
        <f t="shared" si="449"/>
        <v>8</v>
      </c>
      <c r="Q3637" t="str">
        <f t="shared" si="450"/>
        <v>août</v>
      </c>
      <c r="R3637" t="str">
        <f t="shared" si="451"/>
        <v>Rhode Island</v>
      </c>
      <c r="S3637" t="str">
        <f t="shared" si="452"/>
        <v>2021-08</v>
      </c>
      <c r="T3637">
        <f>IF(AND(COUNTIF(Calculs!$Q$2:$Q$12,$O3637)&gt;0,COUNTIF(Calculs!$S$2:$S$12,$E3637)&gt;0,COUNTIF(Calculs!$U$2:$U$12,$H3637)&gt;0),1,0)</f>
        <v>1</v>
      </c>
      <c r="U3637">
        <f t="shared" si="453"/>
        <v>100000</v>
      </c>
      <c r="V3637">
        <f t="shared" si="454"/>
        <v>250</v>
      </c>
      <c r="W3637">
        <f t="shared" si="455"/>
        <v>40000</v>
      </c>
    </row>
    <row r="3638" spans="1:23" ht="15.75" customHeight="1" x14ac:dyDescent="0.3">
      <c r="A3638" s="2" t="s">
        <v>13</v>
      </c>
      <c r="B3638" s="2">
        <v>1185732</v>
      </c>
      <c r="C3638" s="3">
        <v>44415</v>
      </c>
      <c r="D3638" s="12" t="str" cm="1">
        <f t="array" ref="D3638">_xlfn.SWITCH(WEEKDAY(C3638,2), 1, "Lundi", 2, "Mardi", 3, "Mercredi", 4, "Jeudi", 5, "Vendredi", 6, "Samedi", 7, "Dimanche", "Erreur")</f>
        <v>Samedi</v>
      </c>
      <c r="E3638" s="2" t="s">
        <v>14</v>
      </c>
      <c r="F3638" s="2" t="s">
        <v>126</v>
      </c>
      <c r="G3638" s="2" t="s">
        <v>127</v>
      </c>
      <c r="H3638" s="4" t="s">
        <v>20</v>
      </c>
      <c r="I3638" s="5">
        <v>40</v>
      </c>
      <c r="J3638" s="6">
        <v>150</v>
      </c>
      <c r="K3638" s="7">
        <v>60000</v>
      </c>
      <c r="L3638" s="7">
        <v>24000</v>
      </c>
      <c r="M3638" s="8">
        <v>0.4</v>
      </c>
      <c r="N3638" s="2" t="s">
        <v>17</v>
      </c>
      <c r="O3638">
        <f t="shared" si="448"/>
        <v>2021</v>
      </c>
      <c r="P3638">
        <f t="shared" si="449"/>
        <v>8</v>
      </c>
      <c r="Q3638" t="str">
        <f t="shared" si="450"/>
        <v>août</v>
      </c>
      <c r="R3638" t="str">
        <f t="shared" si="451"/>
        <v>Rhode Island</v>
      </c>
      <c r="S3638" t="str">
        <f t="shared" si="452"/>
        <v>2021-08</v>
      </c>
      <c r="T3638">
        <f>IF(AND(COUNTIF(Calculs!$Q$2:$Q$12,$O3638)&gt;0,COUNTIF(Calculs!$S$2:$S$12,$E3638)&gt;0,COUNTIF(Calculs!$U$2:$U$12,$H3638)&gt;0),1,0)</f>
        <v>1</v>
      </c>
      <c r="U3638">
        <f t="shared" si="453"/>
        <v>60000</v>
      </c>
      <c r="V3638">
        <f t="shared" si="454"/>
        <v>150</v>
      </c>
      <c r="W3638">
        <f t="shared" si="455"/>
        <v>24000</v>
      </c>
    </row>
    <row r="3639" spans="1:23" ht="15.75" customHeight="1" x14ac:dyDescent="0.3">
      <c r="A3639" s="2" t="s">
        <v>13</v>
      </c>
      <c r="B3639" s="2">
        <v>1185732</v>
      </c>
      <c r="C3639" s="3">
        <v>44415</v>
      </c>
      <c r="D3639" s="12" t="str" cm="1">
        <f t="array" ref="D3639">_xlfn.SWITCH(WEEKDAY(C3639,2), 1, "Lundi", 2, "Mardi", 3, "Mercredi", 4, "Jeudi", 5, "Vendredi", 6, "Samedi", 7, "Dimanche", "Erreur")</f>
        <v>Samedi</v>
      </c>
      <c r="E3639" s="2" t="s">
        <v>14</v>
      </c>
      <c r="F3639" s="2" t="s">
        <v>126</v>
      </c>
      <c r="G3639" s="2" t="s">
        <v>127</v>
      </c>
      <c r="H3639" s="4" t="s">
        <v>21</v>
      </c>
      <c r="I3639" s="5">
        <v>49.999999999999993</v>
      </c>
      <c r="J3639" s="6">
        <v>125</v>
      </c>
      <c r="K3639" s="7">
        <v>62499.999999999993</v>
      </c>
      <c r="L3639" s="7">
        <v>18749.999999999996</v>
      </c>
      <c r="M3639" s="8">
        <v>0.3</v>
      </c>
      <c r="N3639" s="2" t="s">
        <v>17</v>
      </c>
      <c r="O3639">
        <f t="shared" si="448"/>
        <v>2021</v>
      </c>
      <c r="P3639">
        <f t="shared" si="449"/>
        <v>8</v>
      </c>
      <c r="Q3639" t="str">
        <f t="shared" si="450"/>
        <v>août</v>
      </c>
      <c r="R3639" t="str">
        <f t="shared" si="451"/>
        <v>Rhode Island</v>
      </c>
      <c r="S3639" t="str">
        <f t="shared" si="452"/>
        <v>2021-08</v>
      </c>
      <c r="T3639">
        <f>IF(AND(COUNTIF(Calculs!$Q$2:$Q$12,$O3639)&gt;0,COUNTIF(Calculs!$S$2:$S$12,$E3639)&gt;0,COUNTIF(Calculs!$U$2:$U$12,$H3639)&gt;0),1,0)</f>
        <v>1</v>
      </c>
      <c r="U3639">
        <f t="shared" si="453"/>
        <v>62499.999999999993</v>
      </c>
      <c r="V3639">
        <f t="shared" si="454"/>
        <v>125</v>
      </c>
      <c r="W3639">
        <f t="shared" si="455"/>
        <v>18749.999999999996</v>
      </c>
    </row>
    <row r="3640" spans="1:23" ht="15.75" customHeight="1" x14ac:dyDescent="0.3">
      <c r="A3640" s="2" t="s">
        <v>13</v>
      </c>
      <c r="B3640" s="2">
        <v>1185732</v>
      </c>
      <c r="C3640" s="3">
        <v>44415</v>
      </c>
      <c r="D3640" s="12" t="str" cm="1">
        <f t="array" ref="D3640">_xlfn.SWITCH(WEEKDAY(C3640,2), 1, "Lundi", 2, "Mardi", 3, "Mercredi", 4, "Jeudi", 5, "Vendredi", 6, "Samedi", 7, "Dimanche", "Erreur")</f>
        <v>Samedi</v>
      </c>
      <c r="E3640" s="2" t="s">
        <v>14</v>
      </c>
      <c r="F3640" s="2" t="s">
        <v>126</v>
      </c>
      <c r="G3640" s="2" t="s">
        <v>127</v>
      </c>
      <c r="H3640" s="4" t="s">
        <v>22</v>
      </c>
      <c r="I3640" s="5">
        <v>54.999999999999993</v>
      </c>
      <c r="J3640" s="6">
        <v>300</v>
      </c>
      <c r="K3640" s="7">
        <v>164999.99999999997</v>
      </c>
      <c r="L3640" s="7">
        <v>65999.999999999985</v>
      </c>
      <c r="M3640" s="8">
        <v>0.4</v>
      </c>
      <c r="N3640" s="2" t="s">
        <v>17</v>
      </c>
      <c r="O3640">
        <f t="shared" si="448"/>
        <v>2021</v>
      </c>
      <c r="P3640">
        <f t="shared" si="449"/>
        <v>8</v>
      </c>
      <c r="Q3640" t="str">
        <f t="shared" si="450"/>
        <v>août</v>
      </c>
      <c r="R3640" t="str">
        <f t="shared" si="451"/>
        <v>Rhode Island</v>
      </c>
      <c r="S3640" t="str">
        <f t="shared" si="452"/>
        <v>2021-08</v>
      </c>
      <c r="T3640">
        <f>IF(AND(COUNTIF(Calculs!$Q$2:$Q$12,$O3640)&gt;0,COUNTIF(Calculs!$S$2:$S$12,$E3640)&gt;0,COUNTIF(Calculs!$U$2:$U$12,$H3640)&gt;0),1,0)</f>
        <v>1</v>
      </c>
      <c r="U3640">
        <f t="shared" si="453"/>
        <v>164999.99999999997</v>
      </c>
      <c r="V3640">
        <f t="shared" si="454"/>
        <v>300</v>
      </c>
      <c r="W3640">
        <f t="shared" si="455"/>
        <v>65999.999999999985</v>
      </c>
    </row>
    <row r="3641" spans="1:23" ht="15.75" customHeight="1" x14ac:dyDescent="0.3">
      <c r="A3641" s="2" t="s">
        <v>13</v>
      </c>
      <c r="B3641" s="2">
        <v>1185732</v>
      </c>
      <c r="C3641" s="3">
        <v>44445</v>
      </c>
      <c r="D3641" s="12" t="str" cm="1">
        <f t="array" ref="D3641">_xlfn.SWITCH(WEEKDAY(C3641,2), 1, "Lundi", 2, "Mardi", 3, "Mercredi", 4, "Jeudi", 5, "Vendredi", 6, "Samedi", 7, "Dimanche", "Erreur")</f>
        <v>Lundi</v>
      </c>
      <c r="E3641" s="2" t="s">
        <v>14</v>
      </c>
      <c r="F3641" s="2" t="s">
        <v>126</v>
      </c>
      <c r="G3641" s="2" t="s">
        <v>127</v>
      </c>
      <c r="H3641" s="4" t="s">
        <v>16</v>
      </c>
      <c r="I3641" s="5">
        <v>49.999999999999993</v>
      </c>
      <c r="J3641" s="6">
        <v>425</v>
      </c>
      <c r="K3641" s="7">
        <v>212499.99999999997</v>
      </c>
      <c r="L3641" s="7">
        <v>74374.999999999985</v>
      </c>
      <c r="M3641" s="8">
        <v>0.35</v>
      </c>
      <c r="N3641" s="2" t="s">
        <v>17</v>
      </c>
      <c r="O3641">
        <f t="shared" si="448"/>
        <v>2021</v>
      </c>
      <c r="P3641">
        <f t="shared" si="449"/>
        <v>9</v>
      </c>
      <c r="Q3641" t="str">
        <f t="shared" si="450"/>
        <v>sept</v>
      </c>
      <c r="R3641" t="str">
        <f t="shared" si="451"/>
        <v>Rhode Island</v>
      </c>
      <c r="S3641" t="str">
        <f t="shared" si="452"/>
        <v>2021-09</v>
      </c>
      <c r="T3641">
        <f>IF(AND(COUNTIF(Calculs!$Q$2:$Q$12,$O3641)&gt;0,COUNTIF(Calculs!$S$2:$S$12,$E3641)&gt;0,COUNTIF(Calculs!$U$2:$U$12,$H3641)&gt;0),1,0)</f>
        <v>1</v>
      </c>
      <c r="U3641">
        <f t="shared" si="453"/>
        <v>212499.99999999997</v>
      </c>
      <c r="V3641">
        <f t="shared" si="454"/>
        <v>425</v>
      </c>
      <c r="W3641">
        <f t="shared" si="455"/>
        <v>74374.999999999985</v>
      </c>
    </row>
    <row r="3642" spans="1:23" ht="15.75" customHeight="1" x14ac:dyDescent="0.3">
      <c r="A3642" s="2" t="s">
        <v>13</v>
      </c>
      <c r="B3642" s="2">
        <v>1185732</v>
      </c>
      <c r="C3642" s="3">
        <v>44445</v>
      </c>
      <c r="D3642" s="12" t="str" cm="1">
        <f t="array" ref="D3642">_xlfn.SWITCH(WEEKDAY(C3642,2), 1, "Lundi", 2, "Mardi", 3, "Mercredi", 4, "Jeudi", 5, "Vendredi", 6, "Samedi", 7, "Dimanche", "Erreur")</f>
        <v>Lundi</v>
      </c>
      <c r="E3642" s="2" t="s">
        <v>14</v>
      </c>
      <c r="F3642" s="2" t="s">
        <v>126</v>
      </c>
      <c r="G3642" s="2" t="s">
        <v>127</v>
      </c>
      <c r="H3642" s="4" t="s">
        <v>18</v>
      </c>
      <c r="I3642" s="5">
        <v>45</v>
      </c>
      <c r="J3642" s="6">
        <v>225</v>
      </c>
      <c r="K3642" s="7">
        <v>101250</v>
      </c>
      <c r="L3642" s="7">
        <v>35437.5</v>
      </c>
      <c r="M3642" s="8">
        <v>0.35</v>
      </c>
      <c r="N3642" s="2" t="s">
        <v>17</v>
      </c>
      <c r="O3642">
        <f t="shared" si="448"/>
        <v>2021</v>
      </c>
      <c r="P3642">
        <f t="shared" si="449"/>
        <v>9</v>
      </c>
      <c r="Q3642" t="str">
        <f t="shared" si="450"/>
        <v>sept</v>
      </c>
      <c r="R3642" t="str">
        <f t="shared" si="451"/>
        <v>Rhode Island</v>
      </c>
      <c r="S3642" t="str">
        <f t="shared" si="452"/>
        <v>2021-09</v>
      </c>
      <c r="T3642">
        <f>IF(AND(COUNTIF(Calculs!$Q$2:$Q$12,$O3642)&gt;0,COUNTIF(Calculs!$S$2:$S$12,$E3642)&gt;0,COUNTIF(Calculs!$U$2:$U$12,$H3642)&gt;0),1,0)</f>
        <v>1</v>
      </c>
      <c r="U3642">
        <f t="shared" si="453"/>
        <v>101250</v>
      </c>
      <c r="V3642">
        <f t="shared" si="454"/>
        <v>225</v>
      </c>
      <c r="W3642">
        <f t="shared" si="455"/>
        <v>35437.5</v>
      </c>
    </row>
    <row r="3643" spans="1:23" ht="15.75" customHeight="1" x14ac:dyDescent="0.3">
      <c r="A3643" s="2" t="s">
        <v>13</v>
      </c>
      <c r="B3643" s="2">
        <v>1185732</v>
      </c>
      <c r="C3643" s="3">
        <v>44445</v>
      </c>
      <c r="D3643" s="12" t="str" cm="1">
        <f t="array" ref="D3643">_xlfn.SWITCH(WEEKDAY(C3643,2), 1, "Lundi", 2, "Mardi", 3, "Mercredi", 4, "Jeudi", 5, "Vendredi", 6, "Samedi", 7, "Dimanche", "Erreur")</f>
        <v>Lundi</v>
      </c>
      <c r="E3643" s="2" t="s">
        <v>14</v>
      </c>
      <c r="F3643" s="2" t="s">
        <v>126</v>
      </c>
      <c r="G3643" s="2" t="s">
        <v>127</v>
      </c>
      <c r="H3643" s="4" t="s">
        <v>19</v>
      </c>
      <c r="I3643" s="5">
        <v>40</v>
      </c>
      <c r="J3643" s="6">
        <v>125</v>
      </c>
      <c r="K3643" s="7">
        <v>50000</v>
      </c>
      <c r="L3643" s="7">
        <v>20000</v>
      </c>
      <c r="M3643" s="8">
        <v>0.4</v>
      </c>
      <c r="N3643" s="2" t="s">
        <v>17</v>
      </c>
      <c r="O3643">
        <f t="shared" si="448"/>
        <v>2021</v>
      </c>
      <c r="P3643">
        <f t="shared" si="449"/>
        <v>9</v>
      </c>
      <c r="Q3643" t="str">
        <f t="shared" si="450"/>
        <v>sept</v>
      </c>
      <c r="R3643" t="str">
        <f t="shared" si="451"/>
        <v>Rhode Island</v>
      </c>
      <c r="S3643" t="str">
        <f t="shared" si="452"/>
        <v>2021-09</v>
      </c>
      <c r="T3643">
        <f>IF(AND(COUNTIF(Calculs!$Q$2:$Q$12,$O3643)&gt;0,COUNTIF(Calculs!$S$2:$S$12,$E3643)&gt;0,COUNTIF(Calculs!$U$2:$U$12,$H3643)&gt;0),1,0)</f>
        <v>1</v>
      </c>
      <c r="U3643">
        <f t="shared" si="453"/>
        <v>50000</v>
      </c>
      <c r="V3643">
        <f t="shared" si="454"/>
        <v>125</v>
      </c>
      <c r="W3643">
        <f t="shared" si="455"/>
        <v>20000</v>
      </c>
    </row>
    <row r="3644" spans="1:23" ht="15.75" customHeight="1" x14ac:dyDescent="0.3">
      <c r="A3644" s="2" t="s">
        <v>13</v>
      </c>
      <c r="B3644" s="2">
        <v>1185732</v>
      </c>
      <c r="C3644" s="3">
        <v>44445</v>
      </c>
      <c r="D3644" s="12" t="str" cm="1">
        <f t="array" ref="D3644">_xlfn.SWITCH(WEEKDAY(C3644,2), 1, "Lundi", 2, "Mardi", 3, "Mercredi", 4, "Jeudi", 5, "Vendredi", 6, "Samedi", 7, "Dimanche", "Erreur")</f>
        <v>Lundi</v>
      </c>
      <c r="E3644" s="2" t="s">
        <v>14</v>
      </c>
      <c r="F3644" s="2" t="s">
        <v>126</v>
      </c>
      <c r="G3644" s="2" t="s">
        <v>127</v>
      </c>
      <c r="H3644" s="4" t="s">
        <v>20</v>
      </c>
      <c r="I3644" s="5">
        <v>40</v>
      </c>
      <c r="J3644" s="6">
        <v>100</v>
      </c>
      <c r="K3644" s="7">
        <v>40000</v>
      </c>
      <c r="L3644" s="7">
        <v>16000</v>
      </c>
      <c r="M3644" s="8">
        <v>0.4</v>
      </c>
      <c r="N3644" s="2" t="s">
        <v>17</v>
      </c>
      <c r="O3644">
        <f t="shared" si="448"/>
        <v>2021</v>
      </c>
      <c r="P3644">
        <f t="shared" si="449"/>
        <v>9</v>
      </c>
      <c r="Q3644" t="str">
        <f t="shared" si="450"/>
        <v>sept</v>
      </c>
      <c r="R3644" t="str">
        <f t="shared" si="451"/>
        <v>Rhode Island</v>
      </c>
      <c r="S3644" t="str">
        <f t="shared" si="452"/>
        <v>2021-09</v>
      </c>
      <c r="T3644">
        <f>IF(AND(COUNTIF(Calculs!$Q$2:$Q$12,$O3644)&gt;0,COUNTIF(Calculs!$S$2:$S$12,$E3644)&gt;0,COUNTIF(Calculs!$U$2:$U$12,$H3644)&gt;0),1,0)</f>
        <v>1</v>
      </c>
      <c r="U3644">
        <f t="shared" si="453"/>
        <v>40000</v>
      </c>
      <c r="V3644">
        <f t="shared" si="454"/>
        <v>100</v>
      </c>
      <c r="W3644">
        <f t="shared" si="455"/>
        <v>16000</v>
      </c>
    </row>
    <row r="3645" spans="1:23" ht="15.75" customHeight="1" x14ac:dyDescent="0.3">
      <c r="A3645" s="2" t="s">
        <v>13</v>
      </c>
      <c r="B3645" s="2">
        <v>1185732</v>
      </c>
      <c r="C3645" s="3">
        <v>44445</v>
      </c>
      <c r="D3645" s="12" t="str" cm="1">
        <f t="array" ref="D3645">_xlfn.SWITCH(WEEKDAY(C3645,2), 1, "Lundi", 2, "Mardi", 3, "Mercredi", 4, "Jeudi", 5, "Vendredi", 6, "Samedi", 7, "Dimanche", "Erreur")</f>
        <v>Lundi</v>
      </c>
      <c r="E3645" s="2" t="s">
        <v>14</v>
      </c>
      <c r="F3645" s="2" t="s">
        <v>126</v>
      </c>
      <c r="G3645" s="2" t="s">
        <v>127</v>
      </c>
      <c r="H3645" s="4" t="s">
        <v>21</v>
      </c>
      <c r="I3645" s="5">
        <v>49.999999999999993</v>
      </c>
      <c r="J3645" s="6">
        <v>100</v>
      </c>
      <c r="K3645" s="7">
        <v>49999.999999999993</v>
      </c>
      <c r="L3645" s="7">
        <v>14999.999999999996</v>
      </c>
      <c r="M3645" s="8">
        <v>0.3</v>
      </c>
      <c r="N3645" s="2" t="s">
        <v>17</v>
      </c>
      <c r="O3645">
        <f t="shared" si="448"/>
        <v>2021</v>
      </c>
      <c r="P3645">
        <f t="shared" si="449"/>
        <v>9</v>
      </c>
      <c r="Q3645" t="str">
        <f t="shared" si="450"/>
        <v>sept</v>
      </c>
      <c r="R3645" t="str">
        <f t="shared" si="451"/>
        <v>Rhode Island</v>
      </c>
      <c r="S3645" t="str">
        <f t="shared" si="452"/>
        <v>2021-09</v>
      </c>
      <c r="T3645">
        <f>IF(AND(COUNTIF(Calculs!$Q$2:$Q$12,$O3645)&gt;0,COUNTIF(Calculs!$S$2:$S$12,$E3645)&gt;0,COUNTIF(Calculs!$U$2:$U$12,$H3645)&gt;0),1,0)</f>
        <v>1</v>
      </c>
      <c r="U3645">
        <f t="shared" si="453"/>
        <v>49999.999999999993</v>
      </c>
      <c r="V3645">
        <f t="shared" si="454"/>
        <v>100</v>
      </c>
      <c r="W3645">
        <f t="shared" si="455"/>
        <v>14999.999999999996</v>
      </c>
    </row>
    <row r="3646" spans="1:23" ht="15.75" customHeight="1" x14ac:dyDescent="0.3">
      <c r="A3646" s="2" t="s">
        <v>13</v>
      </c>
      <c r="B3646" s="2">
        <v>1185732</v>
      </c>
      <c r="C3646" s="3">
        <v>44445</v>
      </c>
      <c r="D3646" s="12" t="str" cm="1">
        <f t="array" ref="D3646">_xlfn.SWITCH(WEEKDAY(C3646,2), 1, "Lundi", 2, "Mardi", 3, "Mercredi", 4, "Jeudi", 5, "Vendredi", 6, "Samedi", 7, "Dimanche", "Erreur")</f>
        <v>Lundi</v>
      </c>
      <c r="E3646" s="2" t="s">
        <v>14</v>
      </c>
      <c r="F3646" s="2" t="s">
        <v>126</v>
      </c>
      <c r="G3646" s="2" t="s">
        <v>127</v>
      </c>
      <c r="H3646" s="4" t="s">
        <v>22</v>
      </c>
      <c r="I3646" s="5">
        <v>54.999999999999993</v>
      </c>
      <c r="J3646" s="6">
        <v>200</v>
      </c>
      <c r="K3646" s="7">
        <v>109999.99999999999</v>
      </c>
      <c r="L3646" s="7">
        <v>44000</v>
      </c>
      <c r="M3646" s="8">
        <v>0.4</v>
      </c>
      <c r="N3646" s="2" t="s">
        <v>17</v>
      </c>
      <c r="O3646">
        <f t="shared" si="448"/>
        <v>2021</v>
      </c>
      <c r="P3646">
        <f t="shared" si="449"/>
        <v>9</v>
      </c>
      <c r="Q3646" t="str">
        <f t="shared" si="450"/>
        <v>sept</v>
      </c>
      <c r="R3646" t="str">
        <f t="shared" si="451"/>
        <v>Rhode Island</v>
      </c>
      <c r="S3646" t="str">
        <f t="shared" si="452"/>
        <v>2021-09</v>
      </c>
      <c r="T3646">
        <f>IF(AND(COUNTIF(Calculs!$Q$2:$Q$12,$O3646)&gt;0,COUNTIF(Calculs!$S$2:$S$12,$E3646)&gt;0,COUNTIF(Calculs!$U$2:$U$12,$H3646)&gt;0),1,0)</f>
        <v>1</v>
      </c>
      <c r="U3646">
        <f t="shared" si="453"/>
        <v>109999.99999999999</v>
      </c>
      <c r="V3646">
        <f t="shared" si="454"/>
        <v>200</v>
      </c>
      <c r="W3646">
        <f t="shared" si="455"/>
        <v>44000</v>
      </c>
    </row>
    <row r="3647" spans="1:23" ht="15.75" customHeight="1" x14ac:dyDescent="0.3">
      <c r="A3647" s="2" t="s">
        <v>13</v>
      </c>
      <c r="B3647" s="2">
        <v>1185732</v>
      </c>
      <c r="C3647" s="3">
        <v>44477</v>
      </c>
      <c r="D3647" s="12" t="str" cm="1">
        <f t="array" ref="D3647">_xlfn.SWITCH(WEEKDAY(C3647,2), 1, "Lundi", 2, "Mardi", 3, "Mercredi", 4, "Jeudi", 5, "Vendredi", 6, "Samedi", 7, "Dimanche", "Erreur")</f>
        <v>Vendredi</v>
      </c>
      <c r="E3647" s="2" t="s">
        <v>14</v>
      </c>
      <c r="F3647" s="2" t="s">
        <v>126</v>
      </c>
      <c r="G3647" s="2" t="s">
        <v>127</v>
      </c>
      <c r="H3647" s="4" t="s">
        <v>16</v>
      </c>
      <c r="I3647" s="5">
        <v>54.999999999999993</v>
      </c>
      <c r="J3647" s="6">
        <v>375</v>
      </c>
      <c r="K3647" s="7">
        <v>206249.99999999997</v>
      </c>
      <c r="L3647" s="7">
        <v>72187.499999999985</v>
      </c>
      <c r="M3647" s="8">
        <v>0.35</v>
      </c>
      <c r="N3647" s="2" t="s">
        <v>17</v>
      </c>
      <c r="O3647">
        <f t="shared" si="448"/>
        <v>2021</v>
      </c>
      <c r="P3647">
        <f t="shared" si="449"/>
        <v>10</v>
      </c>
      <c r="Q3647" t="str">
        <f t="shared" si="450"/>
        <v>oct</v>
      </c>
      <c r="R3647" t="str">
        <f t="shared" si="451"/>
        <v>Rhode Island</v>
      </c>
      <c r="S3647" t="str">
        <f t="shared" si="452"/>
        <v>2021-10</v>
      </c>
      <c r="T3647">
        <f>IF(AND(COUNTIF(Calculs!$Q$2:$Q$12,$O3647)&gt;0,COUNTIF(Calculs!$S$2:$S$12,$E3647)&gt;0,COUNTIF(Calculs!$U$2:$U$12,$H3647)&gt;0),1,0)</f>
        <v>1</v>
      </c>
      <c r="U3647">
        <f t="shared" si="453"/>
        <v>206249.99999999997</v>
      </c>
      <c r="V3647">
        <f t="shared" si="454"/>
        <v>375</v>
      </c>
      <c r="W3647">
        <f t="shared" si="455"/>
        <v>72187.499999999985</v>
      </c>
    </row>
    <row r="3648" spans="1:23" ht="15.75" customHeight="1" x14ac:dyDescent="0.3">
      <c r="A3648" s="2" t="s">
        <v>13</v>
      </c>
      <c r="B3648" s="2">
        <v>1185732</v>
      </c>
      <c r="C3648" s="3">
        <v>44477</v>
      </c>
      <c r="D3648" s="12" t="str" cm="1">
        <f t="array" ref="D3648">_xlfn.SWITCH(WEEKDAY(C3648,2), 1, "Lundi", 2, "Mardi", 3, "Mercredi", 4, "Jeudi", 5, "Vendredi", 6, "Samedi", 7, "Dimanche", "Erreur")</f>
        <v>Vendredi</v>
      </c>
      <c r="E3648" s="2" t="s">
        <v>14</v>
      </c>
      <c r="F3648" s="2" t="s">
        <v>126</v>
      </c>
      <c r="G3648" s="2" t="s">
        <v>127</v>
      </c>
      <c r="H3648" s="4" t="s">
        <v>18</v>
      </c>
      <c r="I3648" s="5">
        <v>50</v>
      </c>
      <c r="J3648" s="6">
        <v>200</v>
      </c>
      <c r="K3648" s="7">
        <v>100000</v>
      </c>
      <c r="L3648" s="7">
        <v>35000</v>
      </c>
      <c r="M3648" s="8">
        <v>0.35</v>
      </c>
      <c r="N3648" s="2" t="s">
        <v>17</v>
      </c>
      <c r="O3648">
        <f t="shared" si="448"/>
        <v>2021</v>
      </c>
      <c r="P3648">
        <f t="shared" si="449"/>
        <v>10</v>
      </c>
      <c r="Q3648" t="str">
        <f t="shared" si="450"/>
        <v>oct</v>
      </c>
      <c r="R3648" t="str">
        <f t="shared" si="451"/>
        <v>Rhode Island</v>
      </c>
      <c r="S3648" t="str">
        <f t="shared" si="452"/>
        <v>2021-10</v>
      </c>
      <c r="T3648">
        <f>IF(AND(COUNTIF(Calculs!$Q$2:$Q$12,$O3648)&gt;0,COUNTIF(Calculs!$S$2:$S$12,$E3648)&gt;0,COUNTIF(Calculs!$U$2:$U$12,$H3648)&gt;0),1,0)</f>
        <v>1</v>
      </c>
      <c r="U3648">
        <f t="shared" si="453"/>
        <v>100000</v>
      </c>
      <c r="V3648">
        <f t="shared" si="454"/>
        <v>200</v>
      </c>
      <c r="W3648">
        <f t="shared" si="455"/>
        <v>35000</v>
      </c>
    </row>
    <row r="3649" spans="1:23" ht="15.75" customHeight="1" x14ac:dyDescent="0.3">
      <c r="A3649" s="2" t="s">
        <v>13</v>
      </c>
      <c r="B3649" s="2">
        <v>1185732</v>
      </c>
      <c r="C3649" s="3">
        <v>44477</v>
      </c>
      <c r="D3649" s="12" t="str" cm="1">
        <f t="array" ref="D3649">_xlfn.SWITCH(WEEKDAY(C3649,2), 1, "Lundi", 2, "Mardi", 3, "Mercredi", 4, "Jeudi", 5, "Vendredi", 6, "Samedi", 7, "Dimanche", "Erreur")</f>
        <v>Vendredi</v>
      </c>
      <c r="E3649" s="2" t="s">
        <v>14</v>
      </c>
      <c r="F3649" s="2" t="s">
        <v>126</v>
      </c>
      <c r="G3649" s="2" t="s">
        <v>127</v>
      </c>
      <c r="H3649" s="4" t="s">
        <v>19</v>
      </c>
      <c r="I3649" s="5">
        <v>50</v>
      </c>
      <c r="J3649" s="6">
        <v>100</v>
      </c>
      <c r="K3649" s="7">
        <v>50000</v>
      </c>
      <c r="L3649" s="7">
        <v>20000</v>
      </c>
      <c r="M3649" s="8">
        <v>0.4</v>
      </c>
      <c r="N3649" s="2" t="s">
        <v>17</v>
      </c>
      <c r="O3649">
        <f t="shared" si="448"/>
        <v>2021</v>
      </c>
      <c r="P3649">
        <f t="shared" si="449"/>
        <v>10</v>
      </c>
      <c r="Q3649" t="str">
        <f t="shared" si="450"/>
        <v>oct</v>
      </c>
      <c r="R3649" t="str">
        <f t="shared" si="451"/>
        <v>Rhode Island</v>
      </c>
      <c r="S3649" t="str">
        <f t="shared" si="452"/>
        <v>2021-10</v>
      </c>
      <c r="T3649">
        <f>IF(AND(COUNTIF(Calculs!$Q$2:$Q$12,$O3649)&gt;0,COUNTIF(Calculs!$S$2:$S$12,$E3649)&gt;0,COUNTIF(Calculs!$U$2:$U$12,$H3649)&gt;0),1,0)</f>
        <v>1</v>
      </c>
      <c r="U3649">
        <f t="shared" si="453"/>
        <v>50000</v>
      </c>
      <c r="V3649">
        <f t="shared" si="454"/>
        <v>100</v>
      </c>
      <c r="W3649">
        <f t="shared" si="455"/>
        <v>20000</v>
      </c>
    </row>
    <row r="3650" spans="1:23" ht="15.75" customHeight="1" x14ac:dyDescent="0.3">
      <c r="A3650" s="2" t="s">
        <v>13</v>
      </c>
      <c r="B3650" s="2">
        <v>1185732</v>
      </c>
      <c r="C3650" s="3">
        <v>44477</v>
      </c>
      <c r="D3650" s="12" t="str" cm="1">
        <f t="array" ref="D3650">_xlfn.SWITCH(WEEKDAY(C3650,2), 1, "Lundi", 2, "Mardi", 3, "Mercredi", 4, "Jeudi", 5, "Vendredi", 6, "Samedi", 7, "Dimanche", "Erreur")</f>
        <v>Vendredi</v>
      </c>
      <c r="E3650" s="2" t="s">
        <v>14</v>
      </c>
      <c r="F3650" s="2" t="s">
        <v>126</v>
      </c>
      <c r="G3650" s="2" t="s">
        <v>127</v>
      </c>
      <c r="H3650" s="4" t="s">
        <v>20</v>
      </c>
      <c r="I3650" s="5">
        <v>50</v>
      </c>
      <c r="J3650" s="6">
        <v>75</v>
      </c>
      <c r="K3650" s="7">
        <v>37500</v>
      </c>
      <c r="L3650" s="7">
        <v>15000</v>
      </c>
      <c r="M3650" s="8">
        <v>0.4</v>
      </c>
      <c r="N3650" s="2" t="s">
        <v>17</v>
      </c>
      <c r="O3650">
        <f t="shared" si="448"/>
        <v>2021</v>
      </c>
      <c r="P3650">
        <f t="shared" si="449"/>
        <v>10</v>
      </c>
      <c r="Q3650" t="str">
        <f t="shared" si="450"/>
        <v>oct</v>
      </c>
      <c r="R3650" t="str">
        <f t="shared" si="451"/>
        <v>Rhode Island</v>
      </c>
      <c r="S3650" t="str">
        <f t="shared" si="452"/>
        <v>2021-10</v>
      </c>
      <c r="T3650">
        <f>IF(AND(COUNTIF(Calculs!$Q$2:$Q$12,$O3650)&gt;0,COUNTIF(Calculs!$S$2:$S$12,$E3650)&gt;0,COUNTIF(Calculs!$U$2:$U$12,$H3650)&gt;0),1,0)</f>
        <v>1</v>
      </c>
      <c r="U3650">
        <f t="shared" si="453"/>
        <v>37500</v>
      </c>
      <c r="V3650">
        <f t="shared" si="454"/>
        <v>75</v>
      </c>
      <c r="W3650">
        <f t="shared" si="455"/>
        <v>15000</v>
      </c>
    </row>
    <row r="3651" spans="1:23" ht="15.75" customHeight="1" x14ac:dyDescent="0.3">
      <c r="A3651" s="2" t="s">
        <v>13</v>
      </c>
      <c r="B3651" s="2">
        <v>1185732</v>
      </c>
      <c r="C3651" s="3">
        <v>44477</v>
      </c>
      <c r="D3651" s="12" t="str" cm="1">
        <f t="array" ref="D3651">_xlfn.SWITCH(WEEKDAY(C3651,2), 1, "Lundi", 2, "Mardi", 3, "Mercredi", 4, "Jeudi", 5, "Vendredi", 6, "Samedi", 7, "Dimanche", "Erreur")</f>
        <v>Vendredi</v>
      </c>
      <c r="E3651" s="2" t="s">
        <v>14</v>
      </c>
      <c r="F3651" s="2" t="s">
        <v>126</v>
      </c>
      <c r="G3651" s="2" t="s">
        <v>127</v>
      </c>
      <c r="H3651" s="4" t="s">
        <v>21</v>
      </c>
      <c r="I3651" s="5">
        <v>60</v>
      </c>
      <c r="J3651" s="6">
        <v>75</v>
      </c>
      <c r="K3651" s="7">
        <v>45000</v>
      </c>
      <c r="L3651" s="7">
        <v>13500</v>
      </c>
      <c r="M3651" s="8">
        <v>0.3</v>
      </c>
      <c r="N3651" s="2" t="s">
        <v>17</v>
      </c>
      <c r="O3651">
        <f t="shared" ref="O3651:O3714" si="456">YEAR($C3651)</f>
        <v>2021</v>
      </c>
      <c r="P3651">
        <f t="shared" ref="P3651:P3714" si="457">MONTH($C3651)</f>
        <v>10</v>
      </c>
      <c r="Q3651" t="str">
        <f t="shared" ref="Q3651:Q3714" si="458">TEXT($C3651,"mmm")</f>
        <v>oct</v>
      </c>
      <c r="R3651" t="str">
        <f t="shared" ref="R3651:R3714" si="459">SUBSTITUTE(SUBSTITUTE($F3651,"Sud ","South "),"Ouest ","West ")</f>
        <v>Rhode Island</v>
      </c>
      <c r="S3651" t="str">
        <f t="shared" ref="S3651:S3714" si="460">TEXT($C3651,"aaaa-mm")</f>
        <v>2021-10</v>
      </c>
      <c r="T3651">
        <f>IF(AND(COUNTIF(Calculs!$Q$2:$Q$12,$O3651)&gt;0,COUNTIF(Calculs!$S$2:$S$12,$E3651)&gt;0,COUNTIF(Calculs!$U$2:$U$12,$H3651)&gt;0),1,0)</f>
        <v>1</v>
      </c>
      <c r="U3651">
        <f t="shared" ref="U3651:U3714" si="461">$K3651*$T3651</f>
        <v>45000</v>
      </c>
      <c r="V3651">
        <f t="shared" ref="V3651:V3714" si="462">$J3651*$T3651</f>
        <v>75</v>
      </c>
      <c r="W3651">
        <f t="shared" ref="W3651:W3714" si="463">$L3651*$T3651</f>
        <v>13500</v>
      </c>
    </row>
    <row r="3652" spans="1:23" ht="15.75" customHeight="1" x14ac:dyDescent="0.3">
      <c r="A3652" s="2" t="s">
        <v>25</v>
      </c>
      <c r="B3652" s="2">
        <v>1185732</v>
      </c>
      <c r="C3652" s="3">
        <v>44477</v>
      </c>
      <c r="D3652" s="12" t="str" cm="1">
        <f t="array" ref="D3652">_xlfn.SWITCH(WEEKDAY(C3652,2), 1, "Lundi", 2, "Mardi", 3, "Mercredi", 4, "Jeudi", 5, "Vendredi", 6, "Samedi", 7, "Dimanche", "Erreur")</f>
        <v>Vendredi</v>
      </c>
      <c r="E3652" s="2" t="s">
        <v>14</v>
      </c>
      <c r="F3652" s="2" t="s">
        <v>126</v>
      </c>
      <c r="G3652" s="2" t="s">
        <v>127</v>
      </c>
      <c r="H3652" s="4" t="s">
        <v>22</v>
      </c>
      <c r="I3652" s="5">
        <v>64.999999999999986</v>
      </c>
      <c r="J3652" s="6">
        <v>200</v>
      </c>
      <c r="K3652" s="7">
        <v>129999.99999999997</v>
      </c>
      <c r="L3652" s="7">
        <v>51999.999999999993</v>
      </c>
      <c r="M3652" s="8">
        <v>0.4</v>
      </c>
      <c r="N3652" s="2" t="s">
        <v>17</v>
      </c>
      <c r="O3652">
        <f t="shared" si="456"/>
        <v>2021</v>
      </c>
      <c r="P3652">
        <f t="shared" si="457"/>
        <v>10</v>
      </c>
      <c r="Q3652" t="str">
        <f t="shared" si="458"/>
        <v>oct</v>
      </c>
      <c r="R3652" t="str">
        <f t="shared" si="459"/>
        <v>Rhode Island</v>
      </c>
      <c r="S3652" t="str">
        <f t="shared" si="460"/>
        <v>2021-10</v>
      </c>
      <c r="T3652">
        <f>IF(AND(COUNTIF(Calculs!$Q$2:$Q$12,$O3652)&gt;0,COUNTIF(Calculs!$S$2:$S$12,$E3652)&gt;0,COUNTIF(Calculs!$U$2:$U$12,$H3652)&gt;0),1,0)</f>
        <v>1</v>
      </c>
      <c r="U3652">
        <f t="shared" si="461"/>
        <v>129999.99999999997</v>
      </c>
      <c r="V3652">
        <f t="shared" si="462"/>
        <v>200</v>
      </c>
      <c r="W3652">
        <f t="shared" si="463"/>
        <v>51999.999999999993</v>
      </c>
    </row>
    <row r="3653" spans="1:23" ht="15.75" customHeight="1" x14ac:dyDescent="0.3">
      <c r="A3653" s="2" t="s">
        <v>25</v>
      </c>
      <c r="B3653" s="2">
        <v>1185732</v>
      </c>
      <c r="C3653" s="3">
        <v>44507</v>
      </c>
      <c r="D3653" s="12" t="str" cm="1">
        <f t="array" ref="D3653">_xlfn.SWITCH(WEEKDAY(C3653,2), 1, "Lundi", 2, "Mardi", 3, "Mercredi", 4, "Jeudi", 5, "Vendredi", 6, "Samedi", 7, "Dimanche", "Erreur")</f>
        <v>Dimanche</v>
      </c>
      <c r="E3653" s="2" t="s">
        <v>14</v>
      </c>
      <c r="F3653" s="2" t="s">
        <v>126</v>
      </c>
      <c r="G3653" s="2" t="s">
        <v>127</v>
      </c>
      <c r="H3653" s="4" t="s">
        <v>16</v>
      </c>
      <c r="I3653" s="5">
        <v>60</v>
      </c>
      <c r="J3653" s="6">
        <v>350</v>
      </c>
      <c r="K3653" s="7">
        <v>210000</v>
      </c>
      <c r="L3653" s="7">
        <v>73500</v>
      </c>
      <c r="M3653" s="8">
        <v>0.35</v>
      </c>
      <c r="N3653" s="2" t="s">
        <v>17</v>
      </c>
      <c r="O3653">
        <f t="shared" si="456"/>
        <v>2021</v>
      </c>
      <c r="P3653">
        <f t="shared" si="457"/>
        <v>11</v>
      </c>
      <c r="Q3653" t="str">
        <f t="shared" si="458"/>
        <v>nov</v>
      </c>
      <c r="R3653" t="str">
        <f t="shared" si="459"/>
        <v>Rhode Island</v>
      </c>
      <c r="S3653" t="str">
        <f t="shared" si="460"/>
        <v>2021-11</v>
      </c>
      <c r="T3653">
        <f>IF(AND(COUNTIF(Calculs!$Q$2:$Q$12,$O3653)&gt;0,COUNTIF(Calculs!$S$2:$S$12,$E3653)&gt;0,COUNTIF(Calculs!$U$2:$U$12,$H3653)&gt;0),1,0)</f>
        <v>1</v>
      </c>
      <c r="U3653">
        <f t="shared" si="461"/>
        <v>210000</v>
      </c>
      <c r="V3653">
        <f t="shared" si="462"/>
        <v>350</v>
      </c>
      <c r="W3653">
        <f t="shared" si="463"/>
        <v>73500</v>
      </c>
    </row>
    <row r="3654" spans="1:23" ht="15.75" customHeight="1" x14ac:dyDescent="0.3">
      <c r="A3654" s="2" t="s">
        <v>25</v>
      </c>
      <c r="B3654" s="2">
        <v>1185732</v>
      </c>
      <c r="C3654" s="3">
        <v>44507</v>
      </c>
      <c r="D3654" s="12" t="str" cm="1">
        <f t="array" ref="D3654">_xlfn.SWITCH(WEEKDAY(C3654,2), 1, "Lundi", 2, "Mardi", 3, "Mercredi", 4, "Jeudi", 5, "Vendredi", 6, "Samedi", 7, "Dimanche", "Erreur")</f>
        <v>Dimanche</v>
      </c>
      <c r="E3654" s="2" t="s">
        <v>14</v>
      </c>
      <c r="F3654" s="2" t="s">
        <v>126</v>
      </c>
      <c r="G3654" s="2" t="s">
        <v>127</v>
      </c>
      <c r="H3654" s="4" t="s">
        <v>18</v>
      </c>
      <c r="I3654" s="5">
        <v>50</v>
      </c>
      <c r="J3654" s="6">
        <v>225</v>
      </c>
      <c r="K3654" s="7">
        <v>112500</v>
      </c>
      <c r="L3654" s="7">
        <v>39375</v>
      </c>
      <c r="M3654" s="8">
        <v>0.35</v>
      </c>
      <c r="N3654" s="2" t="s">
        <v>17</v>
      </c>
      <c r="O3654">
        <f t="shared" si="456"/>
        <v>2021</v>
      </c>
      <c r="P3654">
        <f t="shared" si="457"/>
        <v>11</v>
      </c>
      <c r="Q3654" t="str">
        <f t="shared" si="458"/>
        <v>nov</v>
      </c>
      <c r="R3654" t="str">
        <f t="shared" si="459"/>
        <v>Rhode Island</v>
      </c>
      <c r="S3654" t="str">
        <f t="shared" si="460"/>
        <v>2021-11</v>
      </c>
      <c r="T3654">
        <f>IF(AND(COUNTIF(Calculs!$Q$2:$Q$12,$O3654)&gt;0,COUNTIF(Calculs!$S$2:$S$12,$E3654)&gt;0,COUNTIF(Calculs!$U$2:$U$12,$H3654)&gt;0),1,0)</f>
        <v>1</v>
      </c>
      <c r="U3654">
        <f t="shared" si="461"/>
        <v>112500</v>
      </c>
      <c r="V3654">
        <f t="shared" si="462"/>
        <v>225</v>
      </c>
      <c r="W3654">
        <f t="shared" si="463"/>
        <v>39375</v>
      </c>
    </row>
    <row r="3655" spans="1:23" ht="15.75" customHeight="1" x14ac:dyDescent="0.3">
      <c r="A3655" s="2" t="s">
        <v>25</v>
      </c>
      <c r="B3655" s="2">
        <v>1185732</v>
      </c>
      <c r="C3655" s="3">
        <v>44507</v>
      </c>
      <c r="D3655" s="12" t="str" cm="1">
        <f t="array" ref="D3655">_xlfn.SWITCH(WEEKDAY(C3655,2), 1, "Lundi", 2, "Mardi", 3, "Mercredi", 4, "Jeudi", 5, "Vendredi", 6, "Samedi", 7, "Dimanche", "Erreur")</f>
        <v>Dimanche</v>
      </c>
      <c r="E3655" s="2" t="s">
        <v>14</v>
      </c>
      <c r="F3655" s="2" t="s">
        <v>126</v>
      </c>
      <c r="G3655" s="2" t="s">
        <v>127</v>
      </c>
      <c r="H3655" s="4" t="s">
        <v>19</v>
      </c>
      <c r="I3655" s="5">
        <v>50</v>
      </c>
      <c r="J3655" s="6">
        <v>220</v>
      </c>
      <c r="K3655" s="7">
        <v>110000</v>
      </c>
      <c r="L3655" s="7">
        <v>44000</v>
      </c>
      <c r="M3655" s="8">
        <v>0.4</v>
      </c>
      <c r="N3655" s="2" t="s">
        <v>17</v>
      </c>
      <c r="O3655">
        <f t="shared" si="456"/>
        <v>2021</v>
      </c>
      <c r="P3655">
        <f t="shared" si="457"/>
        <v>11</v>
      </c>
      <c r="Q3655" t="str">
        <f t="shared" si="458"/>
        <v>nov</v>
      </c>
      <c r="R3655" t="str">
        <f t="shared" si="459"/>
        <v>Rhode Island</v>
      </c>
      <c r="S3655" t="str">
        <f t="shared" si="460"/>
        <v>2021-11</v>
      </c>
      <c r="T3655">
        <f>IF(AND(COUNTIF(Calculs!$Q$2:$Q$12,$O3655)&gt;0,COUNTIF(Calculs!$S$2:$S$12,$E3655)&gt;0,COUNTIF(Calculs!$U$2:$U$12,$H3655)&gt;0),1,0)</f>
        <v>1</v>
      </c>
      <c r="U3655">
        <f t="shared" si="461"/>
        <v>110000</v>
      </c>
      <c r="V3655">
        <f t="shared" si="462"/>
        <v>220</v>
      </c>
      <c r="W3655">
        <f t="shared" si="463"/>
        <v>44000</v>
      </c>
    </row>
    <row r="3656" spans="1:23" ht="15.75" customHeight="1" x14ac:dyDescent="0.3">
      <c r="A3656" s="2" t="s">
        <v>25</v>
      </c>
      <c r="B3656" s="2">
        <v>1185732</v>
      </c>
      <c r="C3656" s="3">
        <v>44507</v>
      </c>
      <c r="D3656" s="12" t="str" cm="1">
        <f t="array" ref="D3656">_xlfn.SWITCH(WEEKDAY(C3656,2), 1, "Lundi", 2, "Mardi", 3, "Mercredi", 4, "Jeudi", 5, "Vendredi", 6, "Samedi", 7, "Dimanche", "Erreur")</f>
        <v>Dimanche</v>
      </c>
      <c r="E3656" s="2" t="s">
        <v>14</v>
      </c>
      <c r="F3656" s="2" t="s">
        <v>126</v>
      </c>
      <c r="G3656" s="2" t="s">
        <v>127</v>
      </c>
      <c r="H3656" s="4" t="s">
        <v>20</v>
      </c>
      <c r="I3656" s="5">
        <v>50</v>
      </c>
      <c r="J3656" s="6">
        <v>200</v>
      </c>
      <c r="K3656" s="7">
        <v>100000</v>
      </c>
      <c r="L3656" s="7">
        <v>40000</v>
      </c>
      <c r="M3656" s="8">
        <v>0.4</v>
      </c>
      <c r="N3656" s="2" t="s">
        <v>17</v>
      </c>
      <c r="O3656">
        <f t="shared" si="456"/>
        <v>2021</v>
      </c>
      <c r="P3656">
        <f t="shared" si="457"/>
        <v>11</v>
      </c>
      <c r="Q3656" t="str">
        <f t="shared" si="458"/>
        <v>nov</v>
      </c>
      <c r="R3656" t="str">
        <f t="shared" si="459"/>
        <v>Rhode Island</v>
      </c>
      <c r="S3656" t="str">
        <f t="shared" si="460"/>
        <v>2021-11</v>
      </c>
      <c r="T3656">
        <f>IF(AND(COUNTIF(Calculs!$Q$2:$Q$12,$O3656)&gt;0,COUNTIF(Calculs!$S$2:$S$12,$E3656)&gt;0,COUNTIF(Calculs!$U$2:$U$12,$H3656)&gt;0),1,0)</f>
        <v>1</v>
      </c>
      <c r="U3656">
        <f t="shared" si="461"/>
        <v>100000</v>
      </c>
      <c r="V3656">
        <f t="shared" si="462"/>
        <v>200</v>
      </c>
      <c r="W3656">
        <f t="shared" si="463"/>
        <v>40000</v>
      </c>
    </row>
    <row r="3657" spans="1:23" ht="15.75" customHeight="1" x14ac:dyDescent="0.3">
      <c r="A3657" s="2" t="s">
        <v>25</v>
      </c>
      <c r="B3657" s="2">
        <v>1185732</v>
      </c>
      <c r="C3657" s="3">
        <v>44507</v>
      </c>
      <c r="D3657" s="12" t="str" cm="1">
        <f t="array" ref="D3657">_xlfn.SWITCH(WEEKDAY(C3657,2), 1, "Lundi", 2, "Mardi", 3, "Mercredi", 4, "Jeudi", 5, "Vendredi", 6, "Samedi", 7, "Dimanche", "Erreur")</f>
        <v>Dimanche</v>
      </c>
      <c r="E3657" s="2" t="s">
        <v>14</v>
      </c>
      <c r="F3657" s="2" t="s">
        <v>126</v>
      </c>
      <c r="G3657" s="2" t="s">
        <v>127</v>
      </c>
      <c r="H3657" s="4" t="s">
        <v>21</v>
      </c>
      <c r="I3657" s="5">
        <v>60</v>
      </c>
      <c r="J3657" s="6">
        <v>175</v>
      </c>
      <c r="K3657" s="7">
        <v>105000</v>
      </c>
      <c r="L3657" s="7">
        <v>31500</v>
      </c>
      <c r="M3657" s="8">
        <v>0.3</v>
      </c>
      <c r="N3657" s="2" t="s">
        <v>17</v>
      </c>
      <c r="O3657">
        <f t="shared" si="456"/>
        <v>2021</v>
      </c>
      <c r="P3657">
        <f t="shared" si="457"/>
        <v>11</v>
      </c>
      <c r="Q3657" t="str">
        <f t="shared" si="458"/>
        <v>nov</v>
      </c>
      <c r="R3657" t="str">
        <f t="shared" si="459"/>
        <v>Rhode Island</v>
      </c>
      <c r="S3657" t="str">
        <f t="shared" si="460"/>
        <v>2021-11</v>
      </c>
      <c r="T3657">
        <f>IF(AND(COUNTIF(Calculs!$Q$2:$Q$12,$O3657)&gt;0,COUNTIF(Calculs!$S$2:$S$12,$E3657)&gt;0,COUNTIF(Calculs!$U$2:$U$12,$H3657)&gt;0),1,0)</f>
        <v>1</v>
      </c>
      <c r="U3657">
        <f t="shared" si="461"/>
        <v>105000</v>
      </c>
      <c r="V3657">
        <f t="shared" si="462"/>
        <v>175</v>
      </c>
      <c r="W3657">
        <f t="shared" si="463"/>
        <v>31500</v>
      </c>
    </row>
    <row r="3658" spans="1:23" ht="15.75" customHeight="1" x14ac:dyDescent="0.3">
      <c r="A3658" s="2" t="s">
        <v>25</v>
      </c>
      <c r="B3658" s="2">
        <v>1185732</v>
      </c>
      <c r="C3658" s="3">
        <v>44507</v>
      </c>
      <c r="D3658" s="12" t="str" cm="1">
        <f t="array" ref="D3658">_xlfn.SWITCH(WEEKDAY(C3658,2), 1, "Lundi", 2, "Mardi", 3, "Mercredi", 4, "Jeudi", 5, "Vendredi", 6, "Samedi", 7, "Dimanche", "Erreur")</f>
        <v>Dimanche</v>
      </c>
      <c r="E3658" s="2" t="s">
        <v>14</v>
      </c>
      <c r="F3658" s="2" t="s">
        <v>126</v>
      </c>
      <c r="G3658" s="2" t="s">
        <v>127</v>
      </c>
      <c r="H3658" s="4" t="s">
        <v>22</v>
      </c>
      <c r="I3658" s="5">
        <v>64.999999999999986</v>
      </c>
      <c r="J3658" s="6">
        <v>275</v>
      </c>
      <c r="K3658" s="7">
        <v>178749.99999999997</v>
      </c>
      <c r="L3658" s="7">
        <v>71499.999999999985</v>
      </c>
      <c r="M3658" s="8">
        <v>0.4</v>
      </c>
      <c r="N3658" s="2" t="s">
        <v>17</v>
      </c>
      <c r="O3658">
        <f t="shared" si="456"/>
        <v>2021</v>
      </c>
      <c r="P3658">
        <f t="shared" si="457"/>
        <v>11</v>
      </c>
      <c r="Q3658" t="str">
        <f t="shared" si="458"/>
        <v>nov</v>
      </c>
      <c r="R3658" t="str">
        <f t="shared" si="459"/>
        <v>Rhode Island</v>
      </c>
      <c r="S3658" t="str">
        <f t="shared" si="460"/>
        <v>2021-11</v>
      </c>
      <c r="T3658">
        <f>IF(AND(COUNTIF(Calculs!$Q$2:$Q$12,$O3658)&gt;0,COUNTIF(Calculs!$S$2:$S$12,$E3658)&gt;0,COUNTIF(Calculs!$U$2:$U$12,$H3658)&gt;0),1,0)</f>
        <v>1</v>
      </c>
      <c r="U3658">
        <f t="shared" si="461"/>
        <v>178749.99999999997</v>
      </c>
      <c r="V3658">
        <f t="shared" si="462"/>
        <v>275</v>
      </c>
      <c r="W3658">
        <f t="shared" si="463"/>
        <v>71499.999999999985</v>
      </c>
    </row>
    <row r="3659" spans="1:23" ht="15.75" customHeight="1" x14ac:dyDescent="0.3">
      <c r="A3659" s="2" t="s">
        <v>25</v>
      </c>
      <c r="B3659" s="2">
        <v>1185732</v>
      </c>
      <c r="C3659" s="3">
        <v>44536</v>
      </c>
      <c r="D3659" s="12" t="str" cm="1">
        <f t="array" ref="D3659">_xlfn.SWITCH(WEEKDAY(C3659,2), 1, "Lundi", 2, "Mardi", 3, "Mercredi", 4, "Jeudi", 5, "Vendredi", 6, "Samedi", 7, "Dimanche", "Erreur")</f>
        <v>Lundi</v>
      </c>
      <c r="E3659" s="2" t="s">
        <v>14</v>
      </c>
      <c r="F3659" s="2" t="s">
        <v>126</v>
      </c>
      <c r="G3659" s="2" t="s">
        <v>127</v>
      </c>
      <c r="H3659" s="4" t="s">
        <v>16</v>
      </c>
      <c r="I3659" s="5">
        <v>60</v>
      </c>
      <c r="J3659" s="6">
        <v>500</v>
      </c>
      <c r="K3659" s="7">
        <v>300000</v>
      </c>
      <c r="L3659" s="7">
        <v>105000</v>
      </c>
      <c r="M3659" s="8">
        <v>0.35</v>
      </c>
      <c r="N3659" s="2" t="s">
        <v>17</v>
      </c>
      <c r="O3659">
        <f t="shared" si="456"/>
        <v>2021</v>
      </c>
      <c r="P3659">
        <f t="shared" si="457"/>
        <v>12</v>
      </c>
      <c r="Q3659" t="str">
        <f t="shared" si="458"/>
        <v>déc</v>
      </c>
      <c r="R3659" t="str">
        <f t="shared" si="459"/>
        <v>Rhode Island</v>
      </c>
      <c r="S3659" t="str">
        <f t="shared" si="460"/>
        <v>2021-12</v>
      </c>
      <c r="T3659">
        <f>IF(AND(COUNTIF(Calculs!$Q$2:$Q$12,$O3659)&gt;0,COUNTIF(Calculs!$S$2:$S$12,$E3659)&gt;0,COUNTIF(Calculs!$U$2:$U$12,$H3659)&gt;0),1,0)</f>
        <v>1</v>
      </c>
      <c r="U3659">
        <f t="shared" si="461"/>
        <v>300000</v>
      </c>
      <c r="V3659">
        <f t="shared" si="462"/>
        <v>500</v>
      </c>
      <c r="W3659">
        <f t="shared" si="463"/>
        <v>105000</v>
      </c>
    </row>
    <row r="3660" spans="1:23" ht="15.75" customHeight="1" x14ac:dyDescent="0.3">
      <c r="A3660" s="2" t="s">
        <v>25</v>
      </c>
      <c r="B3660" s="2">
        <v>1185732</v>
      </c>
      <c r="C3660" s="3">
        <v>44536</v>
      </c>
      <c r="D3660" s="12" t="str" cm="1">
        <f t="array" ref="D3660">_xlfn.SWITCH(WEEKDAY(C3660,2), 1, "Lundi", 2, "Mardi", 3, "Mercredi", 4, "Jeudi", 5, "Vendredi", 6, "Samedi", 7, "Dimanche", "Erreur")</f>
        <v>Lundi</v>
      </c>
      <c r="E3660" s="2" t="s">
        <v>14</v>
      </c>
      <c r="F3660" s="2" t="s">
        <v>126</v>
      </c>
      <c r="G3660" s="2" t="s">
        <v>127</v>
      </c>
      <c r="H3660" s="4" t="s">
        <v>18</v>
      </c>
      <c r="I3660" s="5">
        <v>50</v>
      </c>
      <c r="J3660" s="6">
        <v>300</v>
      </c>
      <c r="K3660" s="7">
        <v>150000</v>
      </c>
      <c r="L3660" s="7">
        <v>52500</v>
      </c>
      <c r="M3660" s="8">
        <v>0.35</v>
      </c>
      <c r="N3660" s="2" t="s">
        <v>17</v>
      </c>
      <c r="O3660">
        <f t="shared" si="456"/>
        <v>2021</v>
      </c>
      <c r="P3660">
        <f t="shared" si="457"/>
        <v>12</v>
      </c>
      <c r="Q3660" t="str">
        <f t="shared" si="458"/>
        <v>déc</v>
      </c>
      <c r="R3660" t="str">
        <f t="shared" si="459"/>
        <v>Rhode Island</v>
      </c>
      <c r="S3660" t="str">
        <f t="shared" si="460"/>
        <v>2021-12</v>
      </c>
      <c r="T3660">
        <f>IF(AND(COUNTIF(Calculs!$Q$2:$Q$12,$O3660)&gt;0,COUNTIF(Calculs!$S$2:$S$12,$E3660)&gt;0,COUNTIF(Calculs!$U$2:$U$12,$H3660)&gt;0),1,0)</f>
        <v>1</v>
      </c>
      <c r="U3660">
        <f t="shared" si="461"/>
        <v>150000</v>
      </c>
      <c r="V3660">
        <f t="shared" si="462"/>
        <v>300</v>
      </c>
      <c r="W3660">
        <f t="shared" si="463"/>
        <v>52500</v>
      </c>
    </row>
    <row r="3661" spans="1:23" ht="15.75" customHeight="1" x14ac:dyDescent="0.3">
      <c r="A3661" s="2" t="s">
        <v>25</v>
      </c>
      <c r="B3661" s="2">
        <v>1185732</v>
      </c>
      <c r="C3661" s="3">
        <v>44536</v>
      </c>
      <c r="D3661" s="12" t="str" cm="1">
        <f t="array" ref="D3661">_xlfn.SWITCH(WEEKDAY(C3661,2), 1, "Lundi", 2, "Mardi", 3, "Mercredi", 4, "Jeudi", 5, "Vendredi", 6, "Samedi", 7, "Dimanche", "Erreur")</f>
        <v>Lundi</v>
      </c>
      <c r="E3661" s="2" t="s">
        <v>14</v>
      </c>
      <c r="F3661" s="2" t="s">
        <v>126</v>
      </c>
      <c r="G3661" s="2" t="s">
        <v>127</v>
      </c>
      <c r="H3661" s="4" t="s">
        <v>19</v>
      </c>
      <c r="I3661" s="5">
        <v>50</v>
      </c>
      <c r="J3661" s="6">
        <v>275</v>
      </c>
      <c r="K3661" s="7">
        <v>137500</v>
      </c>
      <c r="L3661" s="7">
        <v>55000</v>
      </c>
      <c r="M3661" s="8">
        <v>0.4</v>
      </c>
      <c r="N3661" s="2" t="s">
        <v>17</v>
      </c>
      <c r="O3661">
        <f t="shared" si="456"/>
        <v>2021</v>
      </c>
      <c r="P3661">
        <f t="shared" si="457"/>
        <v>12</v>
      </c>
      <c r="Q3661" t="str">
        <f t="shared" si="458"/>
        <v>déc</v>
      </c>
      <c r="R3661" t="str">
        <f t="shared" si="459"/>
        <v>Rhode Island</v>
      </c>
      <c r="S3661" t="str">
        <f t="shared" si="460"/>
        <v>2021-12</v>
      </c>
      <c r="T3661">
        <f>IF(AND(COUNTIF(Calculs!$Q$2:$Q$12,$O3661)&gt;0,COUNTIF(Calculs!$S$2:$S$12,$E3661)&gt;0,COUNTIF(Calculs!$U$2:$U$12,$H3661)&gt;0),1,0)</f>
        <v>1</v>
      </c>
      <c r="U3661">
        <f t="shared" si="461"/>
        <v>137500</v>
      </c>
      <c r="V3661">
        <f t="shared" si="462"/>
        <v>275</v>
      </c>
      <c r="W3661">
        <f t="shared" si="463"/>
        <v>55000</v>
      </c>
    </row>
    <row r="3662" spans="1:23" ht="15.75" customHeight="1" x14ac:dyDescent="0.3">
      <c r="A3662" s="2" t="s">
        <v>25</v>
      </c>
      <c r="B3662" s="2">
        <v>1185732</v>
      </c>
      <c r="C3662" s="3">
        <v>44536</v>
      </c>
      <c r="D3662" s="12" t="str" cm="1">
        <f t="array" ref="D3662">_xlfn.SWITCH(WEEKDAY(C3662,2), 1, "Lundi", 2, "Mardi", 3, "Mercredi", 4, "Jeudi", 5, "Vendredi", 6, "Samedi", 7, "Dimanche", "Erreur")</f>
        <v>Lundi</v>
      </c>
      <c r="E3662" s="2" t="s">
        <v>14</v>
      </c>
      <c r="F3662" s="2" t="s">
        <v>126</v>
      </c>
      <c r="G3662" s="2" t="s">
        <v>127</v>
      </c>
      <c r="H3662" s="4" t="s">
        <v>20</v>
      </c>
      <c r="I3662" s="5">
        <v>50</v>
      </c>
      <c r="J3662" s="6">
        <v>225</v>
      </c>
      <c r="K3662" s="7">
        <v>112500</v>
      </c>
      <c r="L3662" s="7">
        <v>45000</v>
      </c>
      <c r="M3662" s="8">
        <v>0.4</v>
      </c>
      <c r="N3662" s="2" t="s">
        <v>17</v>
      </c>
      <c r="O3662">
        <f t="shared" si="456"/>
        <v>2021</v>
      </c>
      <c r="P3662">
        <f t="shared" si="457"/>
        <v>12</v>
      </c>
      <c r="Q3662" t="str">
        <f t="shared" si="458"/>
        <v>déc</v>
      </c>
      <c r="R3662" t="str">
        <f t="shared" si="459"/>
        <v>Rhode Island</v>
      </c>
      <c r="S3662" t="str">
        <f t="shared" si="460"/>
        <v>2021-12</v>
      </c>
      <c r="T3662">
        <f>IF(AND(COUNTIF(Calculs!$Q$2:$Q$12,$O3662)&gt;0,COUNTIF(Calculs!$S$2:$S$12,$E3662)&gt;0,COUNTIF(Calculs!$U$2:$U$12,$H3662)&gt;0),1,0)</f>
        <v>1</v>
      </c>
      <c r="U3662">
        <f t="shared" si="461"/>
        <v>112500</v>
      </c>
      <c r="V3662">
        <f t="shared" si="462"/>
        <v>225</v>
      </c>
      <c r="W3662">
        <f t="shared" si="463"/>
        <v>45000</v>
      </c>
    </row>
    <row r="3663" spans="1:23" ht="15.75" customHeight="1" x14ac:dyDescent="0.3">
      <c r="A3663" s="2" t="s">
        <v>25</v>
      </c>
      <c r="B3663" s="2">
        <v>1185732</v>
      </c>
      <c r="C3663" s="3">
        <v>44536</v>
      </c>
      <c r="D3663" s="12" t="str" cm="1">
        <f t="array" ref="D3663">_xlfn.SWITCH(WEEKDAY(C3663,2), 1, "Lundi", 2, "Mardi", 3, "Mercredi", 4, "Jeudi", 5, "Vendredi", 6, "Samedi", 7, "Dimanche", "Erreur")</f>
        <v>Lundi</v>
      </c>
      <c r="E3663" s="2" t="s">
        <v>14</v>
      </c>
      <c r="F3663" s="2" t="s">
        <v>126</v>
      </c>
      <c r="G3663" s="2" t="s">
        <v>127</v>
      </c>
      <c r="H3663" s="4" t="s">
        <v>21</v>
      </c>
      <c r="I3663" s="5">
        <v>60</v>
      </c>
      <c r="J3663" s="6">
        <v>225</v>
      </c>
      <c r="K3663" s="7">
        <v>135000</v>
      </c>
      <c r="L3663" s="7">
        <v>40500</v>
      </c>
      <c r="M3663" s="8">
        <v>0.3</v>
      </c>
      <c r="N3663" s="2" t="s">
        <v>17</v>
      </c>
      <c r="O3663">
        <f t="shared" si="456"/>
        <v>2021</v>
      </c>
      <c r="P3663">
        <f t="shared" si="457"/>
        <v>12</v>
      </c>
      <c r="Q3663" t="str">
        <f t="shared" si="458"/>
        <v>déc</v>
      </c>
      <c r="R3663" t="str">
        <f t="shared" si="459"/>
        <v>Rhode Island</v>
      </c>
      <c r="S3663" t="str">
        <f t="shared" si="460"/>
        <v>2021-12</v>
      </c>
      <c r="T3663">
        <f>IF(AND(COUNTIF(Calculs!$Q$2:$Q$12,$O3663)&gt;0,COUNTIF(Calculs!$S$2:$S$12,$E3663)&gt;0,COUNTIF(Calculs!$U$2:$U$12,$H3663)&gt;0),1,0)</f>
        <v>1</v>
      </c>
      <c r="U3663">
        <f t="shared" si="461"/>
        <v>135000</v>
      </c>
      <c r="V3663">
        <f t="shared" si="462"/>
        <v>225</v>
      </c>
      <c r="W3663">
        <f t="shared" si="463"/>
        <v>40500</v>
      </c>
    </row>
    <row r="3664" spans="1:23" ht="15.75" customHeight="1" x14ac:dyDescent="0.3">
      <c r="A3664" s="2" t="s">
        <v>25</v>
      </c>
      <c r="B3664" s="2">
        <v>1185732</v>
      </c>
      <c r="C3664" s="3">
        <v>44536</v>
      </c>
      <c r="D3664" s="12" t="str" cm="1">
        <f t="array" ref="D3664">_xlfn.SWITCH(WEEKDAY(C3664,2), 1, "Lundi", 2, "Mardi", 3, "Mercredi", 4, "Jeudi", 5, "Vendredi", 6, "Samedi", 7, "Dimanche", "Erreur")</f>
        <v>Lundi</v>
      </c>
      <c r="E3664" s="2" t="s">
        <v>14</v>
      </c>
      <c r="F3664" s="2" t="s">
        <v>126</v>
      </c>
      <c r="G3664" s="2" t="s">
        <v>127</v>
      </c>
      <c r="H3664" s="4" t="s">
        <v>22</v>
      </c>
      <c r="I3664" s="5">
        <v>64.999999999999986</v>
      </c>
      <c r="J3664" s="6">
        <v>325</v>
      </c>
      <c r="K3664" s="7">
        <v>211249.99999999994</v>
      </c>
      <c r="L3664" s="7">
        <v>84499.999999999985</v>
      </c>
      <c r="M3664" s="8">
        <v>0.4</v>
      </c>
      <c r="N3664" s="2" t="s">
        <v>17</v>
      </c>
      <c r="O3664">
        <f t="shared" si="456"/>
        <v>2021</v>
      </c>
      <c r="P3664">
        <f t="shared" si="457"/>
        <v>12</v>
      </c>
      <c r="Q3664" t="str">
        <f t="shared" si="458"/>
        <v>déc</v>
      </c>
      <c r="R3664" t="str">
        <f t="shared" si="459"/>
        <v>Rhode Island</v>
      </c>
      <c r="S3664" t="str">
        <f t="shared" si="460"/>
        <v>2021-12</v>
      </c>
      <c r="T3664">
        <f>IF(AND(COUNTIF(Calculs!$Q$2:$Q$12,$O3664)&gt;0,COUNTIF(Calculs!$S$2:$S$12,$E3664)&gt;0,COUNTIF(Calculs!$U$2:$U$12,$H3664)&gt;0),1,0)</f>
        <v>1</v>
      </c>
      <c r="U3664">
        <f t="shared" si="461"/>
        <v>211249.99999999994</v>
      </c>
      <c r="V3664">
        <f t="shared" si="462"/>
        <v>325</v>
      </c>
      <c r="W3664">
        <f t="shared" si="463"/>
        <v>84499.999999999985</v>
      </c>
    </row>
    <row r="3665" spans="1:23" ht="15.75" customHeight="1" x14ac:dyDescent="0.3">
      <c r="A3665" s="2" t="s">
        <v>25</v>
      </c>
      <c r="B3665" s="2">
        <v>1185732</v>
      </c>
      <c r="C3665" s="3">
        <v>44213</v>
      </c>
      <c r="D3665" s="12" t="str" cm="1">
        <f t="array" ref="D3665">_xlfn.SWITCH(WEEKDAY(C3665,2), 1, "Lundi", 2, "Mardi", 3, "Mercredi", 4, "Jeudi", 5, "Vendredi", 6, "Samedi", 7, "Dimanche", "Erreur")</f>
        <v>Dimanche</v>
      </c>
      <c r="E3665" s="2" t="s">
        <v>14</v>
      </c>
      <c r="F3665" s="2" t="s">
        <v>126</v>
      </c>
      <c r="G3665" s="2" t="s">
        <v>127</v>
      </c>
      <c r="H3665" s="4" t="s">
        <v>16</v>
      </c>
      <c r="I3665" s="5">
        <v>40</v>
      </c>
      <c r="J3665" s="6">
        <v>450</v>
      </c>
      <c r="K3665" s="7">
        <v>180000</v>
      </c>
      <c r="L3665" s="7">
        <v>54000</v>
      </c>
      <c r="M3665" s="8">
        <v>0.3</v>
      </c>
      <c r="N3665" s="2" t="s">
        <v>17</v>
      </c>
      <c r="O3665">
        <f t="shared" si="456"/>
        <v>2021</v>
      </c>
      <c r="P3665">
        <f t="shared" si="457"/>
        <v>1</v>
      </c>
      <c r="Q3665" t="str">
        <f t="shared" si="458"/>
        <v>janv</v>
      </c>
      <c r="R3665" t="str">
        <f t="shared" si="459"/>
        <v>Rhode Island</v>
      </c>
      <c r="S3665" t="str">
        <f t="shared" si="460"/>
        <v>2021-01</v>
      </c>
      <c r="T3665">
        <f>IF(AND(COUNTIF(Calculs!$Q$2:$Q$12,$O3665)&gt;0,COUNTIF(Calculs!$S$2:$S$12,$E3665)&gt;0,COUNTIF(Calculs!$U$2:$U$12,$H3665)&gt;0),1,0)</f>
        <v>1</v>
      </c>
      <c r="U3665">
        <f t="shared" si="461"/>
        <v>180000</v>
      </c>
      <c r="V3665">
        <f t="shared" si="462"/>
        <v>450</v>
      </c>
      <c r="W3665">
        <f t="shared" si="463"/>
        <v>54000</v>
      </c>
    </row>
    <row r="3666" spans="1:23" ht="15.75" customHeight="1" x14ac:dyDescent="0.3">
      <c r="A3666" s="2" t="s">
        <v>25</v>
      </c>
      <c r="B3666" s="2">
        <v>1185732</v>
      </c>
      <c r="C3666" s="3">
        <v>44213</v>
      </c>
      <c r="D3666" s="12" t="str" cm="1">
        <f t="array" ref="D3666">_xlfn.SWITCH(WEEKDAY(C3666,2), 1, "Lundi", 2, "Mardi", 3, "Mercredi", 4, "Jeudi", 5, "Vendredi", 6, "Samedi", 7, "Dimanche", "Erreur")</f>
        <v>Dimanche</v>
      </c>
      <c r="E3666" s="2" t="s">
        <v>14</v>
      </c>
      <c r="F3666" s="2" t="s">
        <v>126</v>
      </c>
      <c r="G3666" s="2" t="s">
        <v>127</v>
      </c>
      <c r="H3666" s="4" t="s">
        <v>18</v>
      </c>
      <c r="I3666" s="5">
        <v>40</v>
      </c>
      <c r="J3666" s="6">
        <v>250</v>
      </c>
      <c r="K3666" s="7">
        <v>100000</v>
      </c>
      <c r="L3666" s="7">
        <v>30000</v>
      </c>
      <c r="M3666" s="8">
        <v>0.3</v>
      </c>
      <c r="N3666" s="2" t="s">
        <v>17</v>
      </c>
      <c r="O3666">
        <f t="shared" si="456"/>
        <v>2021</v>
      </c>
      <c r="P3666">
        <f t="shared" si="457"/>
        <v>1</v>
      </c>
      <c r="Q3666" t="str">
        <f t="shared" si="458"/>
        <v>janv</v>
      </c>
      <c r="R3666" t="str">
        <f t="shared" si="459"/>
        <v>Rhode Island</v>
      </c>
      <c r="S3666" t="str">
        <f t="shared" si="460"/>
        <v>2021-01</v>
      </c>
      <c r="T3666">
        <f>IF(AND(COUNTIF(Calculs!$Q$2:$Q$12,$O3666)&gt;0,COUNTIF(Calculs!$S$2:$S$12,$E3666)&gt;0,COUNTIF(Calculs!$U$2:$U$12,$H3666)&gt;0),1,0)</f>
        <v>1</v>
      </c>
      <c r="U3666">
        <f t="shared" si="461"/>
        <v>100000</v>
      </c>
      <c r="V3666">
        <f t="shared" si="462"/>
        <v>250</v>
      </c>
      <c r="W3666">
        <f t="shared" si="463"/>
        <v>30000</v>
      </c>
    </row>
    <row r="3667" spans="1:23" ht="15.75" customHeight="1" x14ac:dyDescent="0.3">
      <c r="A3667" s="2" t="s">
        <v>25</v>
      </c>
      <c r="B3667" s="2">
        <v>1185732</v>
      </c>
      <c r="C3667" s="3">
        <v>44213</v>
      </c>
      <c r="D3667" s="12" t="str" cm="1">
        <f t="array" ref="D3667">_xlfn.SWITCH(WEEKDAY(C3667,2), 1, "Lundi", 2, "Mardi", 3, "Mercredi", 4, "Jeudi", 5, "Vendredi", 6, "Samedi", 7, "Dimanche", "Erreur")</f>
        <v>Dimanche</v>
      </c>
      <c r="E3667" s="2" t="s">
        <v>14</v>
      </c>
      <c r="F3667" s="2" t="s">
        <v>126</v>
      </c>
      <c r="G3667" s="2" t="s">
        <v>127</v>
      </c>
      <c r="H3667" s="4" t="s">
        <v>19</v>
      </c>
      <c r="I3667" s="5">
        <v>30.000000000000004</v>
      </c>
      <c r="J3667" s="6">
        <v>250</v>
      </c>
      <c r="K3667" s="7">
        <v>75000.000000000015</v>
      </c>
      <c r="L3667" s="7">
        <v>18750.000000000004</v>
      </c>
      <c r="M3667" s="8">
        <v>0.25</v>
      </c>
      <c r="N3667" s="2" t="s">
        <v>17</v>
      </c>
      <c r="O3667">
        <f t="shared" si="456"/>
        <v>2021</v>
      </c>
      <c r="P3667">
        <f t="shared" si="457"/>
        <v>1</v>
      </c>
      <c r="Q3667" t="str">
        <f t="shared" si="458"/>
        <v>janv</v>
      </c>
      <c r="R3667" t="str">
        <f t="shared" si="459"/>
        <v>Rhode Island</v>
      </c>
      <c r="S3667" t="str">
        <f t="shared" si="460"/>
        <v>2021-01</v>
      </c>
      <c r="T3667">
        <f>IF(AND(COUNTIF(Calculs!$Q$2:$Q$12,$O3667)&gt;0,COUNTIF(Calculs!$S$2:$S$12,$E3667)&gt;0,COUNTIF(Calculs!$U$2:$U$12,$H3667)&gt;0),1,0)</f>
        <v>1</v>
      </c>
      <c r="U3667">
        <f t="shared" si="461"/>
        <v>75000.000000000015</v>
      </c>
      <c r="V3667">
        <f t="shared" si="462"/>
        <v>250</v>
      </c>
      <c r="W3667">
        <f t="shared" si="463"/>
        <v>18750.000000000004</v>
      </c>
    </row>
    <row r="3668" spans="1:23" ht="15.75" customHeight="1" x14ac:dyDescent="0.3">
      <c r="A3668" s="2" t="s">
        <v>25</v>
      </c>
      <c r="B3668" s="2">
        <v>1185732</v>
      </c>
      <c r="C3668" s="3">
        <v>44213</v>
      </c>
      <c r="D3668" s="12" t="str" cm="1">
        <f t="array" ref="D3668">_xlfn.SWITCH(WEEKDAY(C3668,2), 1, "Lundi", 2, "Mardi", 3, "Mercredi", 4, "Jeudi", 5, "Vendredi", 6, "Samedi", 7, "Dimanche", "Erreur")</f>
        <v>Dimanche</v>
      </c>
      <c r="E3668" s="2" t="s">
        <v>14</v>
      </c>
      <c r="F3668" s="2" t="s">
        <v>126</v>
      </c>
      <c r="G3668" s="2" t="s">
        <v>127</v>
      </c>
      <c r="H3668" s="4" t="s">
        <v>20</v>
      </c>
      <c r="I3668" s="5">
        <v>35</v>
      </c>
      <c r="J3668" s="6">
        <v>100</v>
      </c>
      <c r="K3668" s="7">
        <v>35000</v>
      </c>
      <c r="L3668" s="7">
        <v>8750</v>
      </c>
      <c r="M3668" s="8">
        <v>0.25</v>
      </c>
      <c r="N3668" s="2" t="s">
        <v>17</v>
      </c>
      <c r="O3668">
        <f t="shared" si="456"/>
        <v>2021</v>
      </c>
      <c r="P3668">
        <f t="shared" si="457"/>
        <v>1</v>
      </c>
      <c r="Q3668" t="str">
        <f t="shared" si="458"/>
        <v>janv</v>
      </c>
      <c r="R3668" t="str">
        <f t="shared" si="459"/>
        <v>Rhode Island</v>
      </c>
      <c r="S3668" t="str">
        <f t="shared" si="460"/>
        <v>2021-01</v>
      </c>
      <c r="T3668">
        <f>IF(AND(COUNTIF(Calculs!$Q$2:$Q$12,$O3668)&gt;0,COUNTIF(Calculs!$S$2:$S$12,$E3668)&gt;0,COUNTIF(Calculs!$U$2:$U$12,$H3668)&gt;0),1,0)</f>
        <v>1</v>
      </c>
      <c r="U3668">
        <f t="shared" si="461"/>
        <v>35000</v>
      </c>
      <c r="V3668">
        <f t="shared" si="462"/>
        <v>100</v>
      </c>
      <c r="W3668">
        <f t="shared" si="463"/>
        <v>8750</v>
      </c>
    </row>
    <row r="3669" spans="1:23" ht="15.75" customHeight="1" x14ac:dyDescent="0.3">
      <c r="A3669" s="2" t="s">
        <v>25</v>
      </c>
      <c r="B3669" s="2">
        <v>1185732</v>
      </c>
      <c r="C3669" s="3">
        <v>44213</v>
      </c>
      <c r="D3669" s="12" t="str" cm="1">
        <f t="array" ref="D3669">_xlfn.SWITCH(WEEKDAY(C3669,2), 1, "Lundi", 2, "Mardi", 3, "Mercredi", 4, "Jeudi", 5, "Vendredi", 6, "Samedi", 7, "Dimanche", "Erreur")</f>
        <v>Dimanche</v>
      </c>
      <c r="E3669" s="2" t="s">
        <v>14</v>
      </c>
      <c r="F3669" s="2" t="s">
        <v>126</v>
      </c>
      <c r="G3669" s="2" t="s">
        <v>127</v>
      </c>
      <c r="H3669" s="4" t="s">
        <v>21</v>
      </c>
      <c r="I3669" s="5">
        <v>50</v>
      </c>
      <c r="J3669" s="6">
        <v>150</v>
      </c>
      <c r="K3669" s="7">
        <v>75000</v>
      </c>
      <c r="L3669" s="7">
        <v>18750</v>
      </c>
      <c r="M3669" s="8">
        <v>0.25</v>
      </c>
      <c r="N3669" s="2" t="s">
        <v>17</v>
      </c>
      <c r="O3669">
        <f t="shared" si="456"/>
        <v>2021</v>
      </c>
      <c r="P3669">
        <f t="shared" si="457"/>
        <v>1</v>
      </c>
      <c r="Q3669" t="str">
        <f t="shared" si="458"/>
        <v>janv</v>
      </c>
      <c r="R3669" t="str">
        <f t="shared" si="459"/>
        <v>Rhode Island</v>
      </c>
      <c r="S3669" t="str">
        <f t="shared" si="460"/>
        <v>2021-01</v>
      </c>
      <c r="T3669">
        <f>IF(AND(COUNTIF(Calculs!$Q$2:$Q$12,$O3669)&gt;0,COUNTIF(Calculs!$S$2:$S$12,$E3669)&gt;0,COUNTIF(Calculs!$U$2:$U$12,$H3669)&gt;0),1,0)</f>
        <v>1</v>
      </c>
      <c r="U3669">
        <f t="shared" si="461"/>
        <v>75000</v>
      </c>
      <c r="V3669">
        <f t="shared" si="462"/>
        <v>150</v>
      </c>
      <c r="W3669">
        <f t="shared" si="463"/>
        <v>18750</v>
      </c>
    </row>
    <row r="3670" spans="1:23" ht="15.75" customHeight="1" x14ac:dyDescent="0.3">
      <c r="A3670" s="2" t="s">
        <v>25</v>
      </c>
      <c r="B3670" s="2">
        <v>1185732</v>
      </c>
      <c r="C3670" s="3">
        <v>44213</v>
      </c>
      <c r="D3670" s="12" t="str" cm="1">
        <f t="array" ref="D3670">_xlfn.SWITCH(WEEKDAY(C3670,2), 1, "Lundi", 2, "Mardi", 3, "Mercredi", 4, "Jeudi", 5, "Vendredi", 6, "Samedi", 7, "Dimanche", "Erreur")</f>
        <v>Dimanche</v>
      </c>
      <c r="E3670" s="2" t="s">
        <v>14</v>
      </c>
      <c r="F3670" s="2" t="s">
        <v>126</v>
      </c>
      <c r="G3670" s="2" t="s">
        <v>127</v>
      </c>
      <c r="H3670" s="4" t="s">
        <v>22</v>
      </c>
      <c r="I3670" s="5">
        <v>40</v>
      </c>
      <c r="J3670" s="6">
        <v>250</v>
      </c>
      <c r="K3670" s="7">
        <v>100000</v>
      </c>
      <c r="L3670" s="7">
        <v>30000</v>
      </c>
      <c r="M3670" s="8">
        <v>0.3</v>
      </c>
      <c r="N3670" s="2" t="s">
        <v>17</v>
      </c>
      <c r="O3670">
        <f t="shared" si="456"/>
        <v>2021</v>
      </c>
      <c r="P3670">
        <f t="shared" si="457"/>
        <v>1</v>
      </c>
      <c r="Q3670" t="str">
        <f t="shared" si="458"/>
        <v>janv</v>
      </c>
      <c r="R3670" t="str">
        <f t="shared" si="459"/>
        <v>Rhode Island</v>
      </c>
      <c r="S3670" t="str">
        <f t="shared" si="460"/>
        <v>2021-01</v>
      </c>
      <c r="T3670">
        <f>IF(AND(COUNTIF(Calculs!$Q$2:$Q$12,$O3670)&gt;0,COUNTIF(Calculs!$S$2:$S$12,$E3670)&gt;0,COUNTIF(Calculs!$U$2:$U$12,$H3670)&gt;0),1,0)</f>
        <v>1</v>
      </c>
      <c r="U3670">
        <f t="shared" si="461"/>
        <v>100000</v>
      </c>
      <c r="V3670">
        <f t="shared" si="462"/>
        <v>250</v>
      </c>
      <c r="W3670">
        <f t="shared" si="463"/>
        <v>30000</v>
      </c>
    </row>
    <row r="3671" spans="1:23" ht="15.75" customHeight="1" x14ac:dyDescent="0.3">
      <c r="A3671" s="2" t="s">
        <v>25</v>
      </c>
      <c r="B3671" s="2">
        <v>1185732</v>
      </c>
      <c r="C3671" s="3">
        <v>44242</v>
      </c>
      <c r="D3671" s="12" t="str" cm="1">
        <f t="array" ref="D3671">_xlfn.SWITCH(WEEKDAY(C3671,2), 1, "Lundi", 2, "Mardi", 3, "Mercredi", 4, "Jeudi", 5, "Vendredi", 6, "Samedi", 7, "Dimanche", "Erreur")</f>
        <v>Lundi</v>
      </c>
      <c r="E3671" s="2" t="s">
        <v>14</v>
      </c>
      <c r="F3671" s="2" t="s">
        <v>126</v>
      </c>
      <c r="G3671" s="2" t="s">
        <v>127</v>
      </c>
      <c r="H3671" s="4" t="s">
        <v>16</v>
      </c>
      <c r="I3671" s="5">
        <v>40</v>
      </c>
      <c r="J3671" s="6">
        <v>500</v>
      </c>
      <c r="K3671" s="7">
        <v>200000</v>
      </c>
      <c r="L3671" s="7">
        <v>60000</v>
      </c>
      <c r="M3671" s="8">
        <v>0.3</v>
      </c>
      <c r="N3671" s="2" t="s">
        <v>17</v>
      </c>
      <c r="O3671">
        <f t="shared" si="456"/>
        <v>2021</v>
      </c>
      <c r="P3671">
        <f t="shared" si="457"/>
        <v>2</v>
      </c>
      <c r="Q3671" t="str">
        <f t="shared" si="458"/>
        <v>févr</v>
      </c>
      <c r="R3671" t="str">
        <f t="shared" si="459"/>
        <v>Rhode Island</v>
      </c>
      <c r="S3671" t="str">
        <f t="shared" si="460"/>
        <v>2021-02</v>
      </c>
      <c r="T3671">
        <f>IF(AND(COUNTIF(Calculs!$Q$2:$Q$12,$O3671)&gt;0,COUNTIF(Calculs!$S$2:$S$12,$E3671)&gt;0,COUNTIF(Calculs!$U$2:$U$12,$H3671)&gt;0),1,0)</f>
        <v>1</v>
      </c>
      <c r="U3671">
        <f t="shared" si="461"/>
        <v>200000</v>
      </c>
      <c r="V3671">
        <f t="shared" si="462"/>
        <v>500</v>
      </c>
      <c r="W3671">
        <f t="shared" si="463"/>
        <v>60000</v>
      </c>
    </row>
    <row r="3672" spans="1:23" ht="15.75" customHeight="1" x14ac:dyDescent="0.3">
      <c r="A3672" s="2" t="s">
        <v>25</v>
      </c>
      <c r="B3672" s="2">
        <v>1185732</v>
      </c>
      <c r="C3672" s="3">
        <v>44242</v>
      </c>
      <c r="D3672" s="12" t="str" cm="1">
        <f t="array" ref="D3672">_xlfn.SWITCH(WEEKDAY(C3672,2), 1, "Lundi", 2, "Mardi", 3, "Mercredi", 4, "Jeudi", 5, "Vendredi", 6, "Samedi", 7, "Dimanche", "Erreur")</f>
        <v>Lundi</v>
      </c>
      <c r="E3672" s="2" t="s">
        <v>14</v>
      </c>
      <c r="F3672" s="2" t="s">
        <v>126</v>
      </c>
      <c r="G3672" s="2" t="s">
        <v>127</v>
      </c>
      <c r="H3672" s="4" t="s">
        <v>18</v>
      </c>
      <c r="I3672" s="5">
        <v>40</v>
      </c>
      <c r="J3672" s="6">
        <v>150</v>
      </c>
      <c r="K3672" s="7">
        <v>60000</v>
      </c>
      <c r="L3672" s="7">
        <v>18000</v>
      </c>
      <c r="M3672" s="8">
        <v>0.3</v>
      </c>
      <c r="N3672" s="2" t="s">
        <v>17</v>
      </c>
      <c r="O3672">
        <f t="shared" si="456"/>
        <v>2021</v>
      </c>
      <c r="P3672">
        <f t="shared" si="457"/>
        <v>2</v>
      </c>
      <c r="Q3672" t="str">
        <f t="shared" si="458"/>
        <v>févr</v>
      </c>
      <c r="R3672" t="str">
        <f t="shared" si="459"/>
        <v>Rhode Island</v>
      </c>
      <c r="S3672" t="str">
        <f t="shared" si="460"/>
        <v>2021-02</v>
      </c>
      <c r="T3672">
        <f>IF(AND(COUNTIF(Calculs!$Q$2:$Q$12,$O3672)&gt;0,COUNTIF(Calculs!$S$2:$S$12,$E3672)&gt;0,COUNTIF(Calculs!$U$2:$U$12,$H3672)&gt;0),1,0)</f>
        <v>1</v>
      </c>
      <c r="U3672">
        <f t="shared" si="461"/>
        <v>60000</v>
      </c>
      <c r="V3672">
        <f t="shared" si="462"/>
        <v>150</v>
      </c>
      <c r="W3672">
        <f t="shared" si="463"/>
        <v>18000</v>
      </c>
    </row>
    <row r="3673" spans="1:23" ht="15.75" customHeight="1" x14ac:dyDescent="0.3">
      <c r="A3673" s="2" t="s">
        <v>25</v>
      </c>
      <c r="B3673" s="2">
        <v>1185732</v>
      </c>
      <c r="C3673" s="3">
        <v>44242</v>
      </c>
      <c r="D3673" s="12" t="str" cm="1">
        <f t="array" ref="D3673">_xlfn.SWITCH(WEEKDAY(C3673,2), 1, "Lundi", 2, "Mardi", 3, "Mercredi", 4, "Jeudi", 5, "Vendredi", 6, "Samedi", 7, "Dimanche", "Erreur")</f>
        <v>Lundi</v>
      </c>
      <c r="E3673" s="2" t="s">
        <v>14</v>
      </c>
      <c r="F3673" s="2" t="s">
        <v>126</v>
      </c>
      <c r="G3673" s="2" t="s">
        <v>127</v>
      </c>
      <c r="H3673" s="4" t="s">
        <v>19</v>
      </c>
      <c r="I3673" s="5">
        <v>30.000000000000004</v>
      </c>
      <c r="J3673" s="6">
        <v>200</v>
      </c>
      <c r="K3673" s="7">
        <v>60000.000000000007</v>
      </c>
      <c r="L3673" s="7">
        <v>15000.000000000002</v>
      </c>
      <c r="M3673" s="8">
        <v>0.25</v>
      </c>
      <c r="N3673" s="2" t="s">
        <v>17</v>
      </c>
      <c r="O3673">
        <f t="shared" si="456"/>
        <v>2021</v>
      </c>
      <c r="P3673">
        <f t="shared" si="457"/>
        <v>2</v>
      </c>
      <c r="Q3673" t="str">
        <f t="shared" si="458"/>
        <v>févr</v>
      </c>
      <c r="R3673" t="str">
        <f t="shared" si="459"/>
        <v>Rhode Island</v>
      </c>
      <c r="S3673" t="str">
        <f t="shared" si="460"/>
        <v>2021-02</v>
      </c>
      <c r="T3673">
        <f>IF(AND(COUNTIF(Calculs!$Q$2:$Q$12,$O3673)&gt;0,COUNTIF(Calculs!$S$2:$S$12,$E3673)&gt;0,COUNTIF(Calculs!$U$2:$U$12,$H3673)&gt;0),1,0)</f>
        <v>1</v>
      </c>
      <c r="U3673">
        <f t="shared" si="461"/>
        <v>60000.000000000007</v>
      </c>
      <c r="V3673">
        <f t="shared" si="462"/>
        <v>200</v>
      </c>
      <c r="W3673">
        <f t="shared" si="463"/>
        <v>15000.000000000002</v>
      </c>
    </row>
    <row r="3674" spans="1:23" ht="15.75" customHeight="1" x14ac:dyDescent="0.3">
      <c r="A3674" s="2" t="s">
        <v>25</v>
      </c>
      <c r="B3674" s="2">
        <v>1185732</v>
      </c>
      <c r="C3674" s="3">
        <v>44242</v>
      </c>
      <c r="D3674" s="12" t="str" cm="1">
        <f t="array" ref="D3674">_xlfn.SWITCH(WEEKDAY(C3674,2), 1, "Lundi", 2, "Mardi", 3, "Mercredi", 4, "Jeudi", 5, "Vendredi", 6, "Samedi", 7, "Dimanche", "Erreur")</f>
        <v>Lundi</v>
      </c>
      <c r="E3674" s="2" t="s">
        <v>14</v>
      </c>
      <c r="F3674" s="2" t="s">
        <v>128</v>
      </c>
      <c r="G3674" s="2" t="s">
        <v>129</v>
      </c>
      <c r="H3674" s="4" t="s">
        <v>20</v>
      </c>
      <c r="I3674" s="5">
        <v>35</v>
      </c>
      <c r="J3674" s="6">
        <v>250</v>
      </c>
      <c r="K3674" s="7">
        <v>87500</v>
      </c>
      <c r="L3674" s="7">
        <v>21875</v>
      </c>
      <c r="M3674" s="8">
        <v>0.25</v>
      </c>
      <c r="N3674" s="2" t="s">
        <v>17</v>
      </c>
      <c r="O3674">
        <f t="shared" si="456"/>
        <v>2021</v>
      </c>
      <c r="P3674">
        <f t="shared" si="457"/>
        <v>2</v>
      </c>
      <c r="Q3674" t="str">
        <f t="shared" si="458"/>
        <v>févr</v>
      </c>
      <c r="R3674" t="str">
        <f t="shared" si="459"/>
        <v>Massachusetts</v>
      </c>
      <c r="S3674" t="str">
        <f t="shared" si="460"/>
        <v>2021-02</v>
      </c>
      <c r="T3674">
        <f>IF(AND(COUNTIF(Calculs!$Q$2:$Q$12,$O3674)&gt;0,COUNTIF(Calculs!$S$2:$S$12,$E3674)&gt;0,COUNTIF(Calculs!$U$2:$U$12,$H3674)&gt;0),1,0)</f>
        <v>1</v>
      </c>
      <c r="U3674">
        <f t="shared" si="461"/>
        <v>87500</v>
      </c>
      <c r="V3674">
        <f t="shared" si="462"/>
        <v>250</v>
      </c>
      <c r="W3674">
        <f t="shared" si="463"/>
        <v>21875</v>
      </c>
    </row>
    <row r="3675" spans="1:23" ht="15.75" customHeight="1" x14ac:dyDescent="0.3">
      <c r="A3675" s="2" t="s">
        <v>25</v>
      </c>
      <c r="B3675" s="2">
        <v>1185732</v>
      </c>
      <c r="C3675" s="3">
        <v>44242</v>
      </c>
      <c r="D3675" s="12" t="str" cm="1">
        <f t="array" ref="D3675">_xlfn.SWITCH(WEEKDAY(C3675,2), 1, "Lundi", 2, "Mardi", 3, "Mercredi", 4, "Jeudi", 5, "Vendredi", 6, "Samedi", 7, "Dimanche", "Erreur")</f>
        <v>Lundi</v>
      </c>
      <c r="E3675" s="2" t="s">
        <v>14</v>
      </c>
      <c r="F3675" s="2" t="s">
        <v>128</v>
      </c>
      <c r="G3675" s="2" t="s">
        <v>129</v>
      </c>
      <c r="H3675" s="4" t="s">
        <v>21</v>
      </c>
      <c r="I3675" s="5">
        <v>50</v>
      </c>
      <c r="J3675" s="6">
        <v>150</v>
      </c>
      <c r="K3675" s="7">
        <v>75000</v>
      </c>
      <c r="L3675" s="7">
        <v>18750</v>
      </c>
      <c r="M3675" s="8">
        <v>0.25</v>
      </c>
      <c r="N3675" s="2" t="s">
        <v>17</v>
      </c>
      <c r="O3675">
        <f t="shared" si="456"/>
        <v>2021</v>
      </c>
      <c r="P3675">
        <f t="shared" si="457"/>
        <v>2</v>
      </c>
      <c r="Q3675" t="str">
        <f t="shared" si="458"/>
        <v>févr</v>
      </c>
      <c r="R3675" t="str">
        <f t="shared" si="459"/>
        <v>Massachusetts</v>
      </c>
      <c r="S3675" t="str">
        <f t="shared" si="460"/>
        <v>2021-02</v>
      </c>
      <c r="T3675">
        <f>IF(AND(COUNTIF(Calculs!$Q$2:$Q$12,$O3675)&gt;0,COUNTIF(Calculs!$S$2:$S$12,$E3675)&gt;0,COUNTIF(Calculs!$U$2:$U$12,$H3675)&gt;0),1,0)</f>
        <v>1</v>
      </c>
      <c r="U3675">
        <f t="shared" si="461"/>
        <v>75000</v>
      </c>
      <c r="V3675">
        <f t="shared" si="462"/>
        <v>150</v>
      </c>
      <c r="W3675">
        <f t="shared" si="463"/>
        <v>18750</v>
      </c>
    </row>
    <row r="3676" spans="1:23" ht="15.75" customHeight="1" x14ac:dyDescent="0.3">
      <c r="A3676" s="2" t="s">
        <v>25</v>
      </c>
      <c r="B3676" s="2">
        <v>1185732</v>
      </c>
      <c r="C3676" s="3">
        <v>44242</v>
      </c>
      <c r="D3676" s="12" t="str" cm="1">
        <f t="array" ref="D3676">_xlfn.SWITCH(WEEKDAY(C3676,2), 1, "Lundi", 2, "Mardi", 3, "Mercredi", 4, "Jeudi", 5, "Vendredi", 6, "Samedi", 7, "Dimanche", "Erreur")</f>
        <v>Lundi</v>
      </c>
      <c r="E3676" s="2" t="s">
        <v>14</v>
      </c>
      <c r="F3676" s="2" t="s">
        <v>128</v>
      </c>
      <c r="G3676" s="2" t="s">
        <v>129</v>
      </c>
      <c r="H3676" s="4" t="s">
        <v>22</v>
      </c>
      <c r="I3676" s="5">
        <v>40</v>
      </c>
      <c r="J3676" s="6">
        <v>250</v>
      </c>
      <c r="K3676" s="7">
        <v>100000</v>
      </c>
      <c r="L3676" s="7">
        <v>30000</v>
      </c>
      <c r="M3676" s="8">
        <v>0.3</v>
      </c>
      <c r="N3676" s="2" t="s">
        <v>17</v>
      </c>
      <c r="O3676">
        <f t="shared" si="456"/>
        <v>2021</v>
      </c>
      <c r="P3676">
        <f t="shared" si="457"/>
        <v>2</v>
      </c>
      <c r="Q3676" t="str">
        <f t="shared" si="458"/>
        <v>févr</v>
      </c>
      <c r="R3676" t="str">
        <f t="shared" si="459"/>
        <v>Massachusetts</v>
      </c>
      <c r="S3676" t="str">
        <f t="shared" si="460"/>
        <v>2021-02</v>
      </c>
      <c r="T3676">
        <f>IF(AND(COUNTIF(Calculs!$Q$2:$Q$12,$O3676)&gt;0,COUNTIF(Calculs!$S$2:$S$12,$E3676)&gt;0,COUNTIF(Calculs!$U$2:$U$12,$H3676)&gt;0),1,0)</f>
        <v>1</v>
      </c>
      <c r="U3676">
        <f t="shared" si="461"/>
        <v>100000</v>
      </c>
      <c r="V3676">
        <f t="shared" si="462"/>
        <v>250</v>
      </c>
      <c r="W3676">
        <f t="shared" si="463"/>
        <v>30000</v>
      </c>
    </row>
    <row r="3677" spans="1:23" ht="15.75" customHeight="1" x14ac:dyDescent="0.3">
      <c r="A3677" s="2" t="s">
        <v>25</v>
      </c>
      <c r="B3677" s="2">
        <v>1185732</v>
      </c>
      <c r="C3677" s="3">
        <v>44268</v>
      </c>
      <c r="D3677" s="12" t="str" cm="1">
        <f t="array" ref="D3677">_xlfn.SWITCH(WEEKDAY(C3677,2), 1, "Lundi", 2, "Mardi", 3, "Mercredi", 4, "Jeudi", 5, "Vendredi", 6, "Samedi", 7, "Dimanche", "Erreur")</f>
        <v>Samedi</v>
      </c>
      <c r="E3677" s="2" t="s">
        <v>14</v>
      </c>
      <c r="F3677" s="2" t="s">
        <v>128</v>
      </c>
      <c r="G3677" s="2" t="s">
        <v>129</v>
      </c>
      <c r="H3677" s="4" t="s">
        <v>16</v>
      </c>
      <c r="I3677" s="5">
        <v>40</v>
      </c>
      <c r="J3677" s="6">
        <v>470</v>
      </c>
      <c r="K3677" s="7">
        <v>188000</v>
      </c>
      <c r="L3677" s="7">
        <v>56400</v>
      </c>
      <c r="M3677" s="8">
        <v>0.3</v>
      </c>
      <c r="N3677" s="2" t="s">
        <v>17</v>
      </c>
      <c r="O3677">
        <f t="shared" si="456"/>
        <v>2021</v>
      </c>
      <c r="P3677">
        <f t="shared" si="457"/>
        <v>3</v>
      </c>
      <c r="Q3677" t="str">
        <f t="shared" si="458"/>
        <v>mars</v>
      </c>
      <c r="R3677" t="str">
        <f t="shared" si="459"/>
        <v>Massachusetts</v>
      </c>
      <c r="S3677" t="str">
        <f t="shared" si="460"/>
        <v>2021-03</v>
      </c>
      <c r="T3677">
        <f>IF(AND(COUNTIF(Calculs!$Q$2:$Q$12,$O3677)&gt;0,COUNTIF(Calculs!$S$2:$S$12,$E3677)&gt;0,COUNTIF(Calculs!$U$2:$U$12,$H3677)&gt;0),1,0)</f>
        <v>1</v>
      </c>
      <c r="U3677">
        <f t="shared" si="461"/>
        <v>188000</v>
      </c>
      <c r="V3677">
        <f t="shared" si="462"/>
        <v>470</v>
      </c>
      <c r="W3677">
        <f t="shared" si="463"/>
        <v>56400</v>
      </c>
    </row>
    <row r="3678" spans="1:23" ht="15.75" customHeight="1" x14ac:dyDescent="0.3">
      <c r="A3678" s="2" t="s">
        <v>25</v>
      </c>
      <c r="B3678" s="2">
        <v>1185732</v>
      </c>
      <c r="C3678" s="3">
        <v>44268</v>
      </c>
      <c r="D3678" s="12" t="str" cm="1">
        <f t="array" ref="D3678">_xlfn.SWITCH(WEEKDAY(C3678,2), 1, "Lundi", 2, "Mardi", 3, "Mercredi", 4, "Jeudi", 5, "Vendredi", 6, "Samedi", 7, "Dimanche", "Erreur")</f>
        <v>Samedi</v>
      </c>
      <c r="E3678" s="2" t="s">
        <v>14</v>
      </c>
      <c r="F3678" s="2" t="s">
        <v>128</v>
      </c>
      <c r="G3678" s="2" t="s">
        <v>129</v>
      </c>
      <c r="H3678" s="4" t="s">
        <v>18</v>
      </c>
      <c r="I3678" s="5">
        <v>40</v>
      </c>
      <c r="J3678" s="6">
        <v>175</v>
      </c>
      <c r="K3678" s="7">
        <v>70000</v>
      </c>
      <c r="L3678" s="7">
        <v>21000</v>
      </c>
      <c r="M3678" s="8">
        <v>0.3</v>
      </c>
      <c r="N3678" s="2" t="s">
        <v>17</v>
      </c>
      <c r="O3678">
        <f t="shared" si="456"/>
        <v>2021</v>
      </c>
      <c r="P3678">
        <f t="shared" si="457"/>
        <v>3</v>
      </c>
      <c r="Q3678" t="str">
        <f t="shared" si="458"/>
        <v>mars</v>
      </c>
      <c r="R3678" t="str">
        <f t="shared" si="459"/>
        <v>Massachusetts</v>
      </c>
      <c r="S3678" t="str">
        <f t="shared" si="460"/>
        <v>2021-03</v>
      </c>
      <c r="T3678">
        <f>IF(AND(COUNTIF(Calculs!$Q$2:$Q$12,$O3678)&gt;0,COUNTIF(Calculs!$S$2:$S$12,$E3678)&gt;0,COUNTIF(Calculs!$U$2:$U$12,$H3678)&gt;0),1,0)</f>
        <v>1</v>
      </c>
      <c r="U3678">
        <f t="shared" si="461"/>
        <v>70000</v>
      </c>
      <c r="V3678">
        <f t="shared" si="462"/>
        <v>175</v>
      </c>
      <c r="W3678">
        <f t="shared" si="463"/>
        <v>21000</v>
      </c>
    </row>
    <row r="3679" spans="1:23" ht="15.75" customHeight="1" x14ac:dyDescent="0.3">
      <c r="A3679" s="2" t="s">
        <v>25</v>
      </c>
      <c r="B3679" s="2">
        <v>1185732</v>
      </c>
      <c r="C3679" s="3">
        <v>44268</v>
      </c>
      <c r="D3679" s="12" t="str" cm="1">
        <f t="array" ref="D3679">_xlfn.SWITCH(WEEKDAY(C3679,2), 1, "Lundi", 2, "Mardi", 3, "Mercredi", 4, "Jeudi", 5, "Vendredi", 6, "Samedi", 7, "Dimanche", "Erreur")</f>
        <v>Samedi</v>
      </c>
      <c r="E3679" s="2" t="s">
        <v>14</v>
      </c>
      <c r="F3679" s="2" t="s">
        <v>128</v>
      </c>
      <c r="G3679" s="2" t="s">
        <v>129</v>
      </c>
      <c r="H3679" s="4" t="s">
        <v>19</v>
      </c>
      <c r="I3679" s="5">
        <v>30.000000000000004</v>
      </c>
      <c r="J3679" s="6">
        <v>200</v>
      </c>
      <c r="K3679" s="7">
        <v>60000.000000000007</v>
      </c>
      <c r="L3679" s="7">
        <v>15000.000000000002</v>
      </c>
      <c r="M3679" s="8">
        <v>0.25</v>
      </c>
      <c r="N3679" s="2" t="s">
        <v>17</v>
      </c>
      <c r="O3679">
        <f t="shared" si="456"/>
        <v>2021</v>
      </c>
      <c r="P3679">
        <f t="shared" si="457"/>
        <v>3</v>
      </c>
      <c r="Q3679" t="str">
        <f t="shared" si="458"/>
        <v>mars</v>
      </c>
      <c r="R3679" t="str">
        <f t="shared" si="459"/>
        <v>Massachusetts</v>
      </c>
      <c r="S3679" t="str">
        <f t="shared" si="460"/>
        <v>2021-03</v>
      </c>
      <c r="T3679">
        <f>IF(AND(COUNTIF(Calculs!$Q$2:$Q$12,$O3679)&gt;0,COUNTIF(Calculs!$S$2:$S$12,$E3679)&gt;0,COUNTIF(Calculs!$U$2:$U$12,$H3679)&gt;0),1,0)</f>
        <v>1</v>
      </c>
      <c r="U3679">
        <f t="shared" si="461"/>
        <v>60000.000000000007</v>
      </c>
      <c r="V3679">
        <f t="shared" si="462"/>
        <v>200</v>
      </c>
      <c r="W3679">
        <f t="shared" si="463"/>
        <v>15000.000000000002</v>
      </c>
    </row>
    <row r="3680" spans="1:23" ht="15.75" customHeight="1" x14ac:dyDescent="0.3">
      <c r="A3680" s="2" t="s">
        <v>25</v>
      </c>
      <c r="B3680" s="2">
        <v>1185732</v>
      </c>
      <c r="C3680" s="3">
        <v>44268</v>
      </c>
      <c r="D3680" s="12" t="str" cm="1">
        <f t="array" ref="D3680">_xlfn.SWITCH(WEEKDAY(C3680,2), 1, "Lundi", 2, "Mardi", 3, "Mercredi", 4, "Jeudi", 5, "Vendredi", 6, "Samedi", 7, "Dimanche", "Erreur")</f>
        <v>Samedi</v>
      </c>
      <c r="E3680" s="2" t="s">
        <v>14</v>
      </c>
      <c r="F3680" s="2" t="s">
        <v>128</v>
      </c>
      <c r="G3680" s="2" t="s">
        <v>129</v>
      </c>
      <c r="H3680" s="4" t="s">
        <v>20</v>
      </c>
      <c r="I3680" s="5">
        <v>35</v>
      </c>
      <c r="J3680" s="6">
        <v>300</v>
      </c>
      <c r="K3680" s="7">
        <v>105000</v>
      </c>
      <c r="L3680" s="7">
        <v>26250</v>
      </c>
      <c r="M3680" s="8">
        <v>0.25</v>
      </c>
      <c r="N3680" s="2" t="s">
        <v>17</v>
      </c>
      <c r="O3680">
        <f t="shared" si="456"/>
        <v>2021</v>
      </c>
      <c r="P3680">
        <f t="shared" si="457"/>
        <v>3</v>
      </c>
      <c r="Q3680" t="str">
        <f t="shared" si="458"/>
        <v>mars</v>
      </c>
      <c r="R3680" t="str">
        <f t="shared" si="459"/>
        <v>Massachusetts</v>
      </c>
      <c r="S3680" t="str">
        <f t="shared" si="460"/>
        <v>2021-03</v>
      </c>
      <c r="T3680">
        <f>IF(AND(COUNTIF(Calculs!$Q$2:$Q$12,$O3680)&gt;0,COUNTIF(Calculs!$S$2:$S$12,$E3680)&gt;0,COUNTIF(Calculs!$U$2:$U$12,$H3680)&gt;0),1,0)</f>
        <v>1</v>
      </c>
      <c r="U3680">
        <f t="shared" si="461"/>
        <v>105000</v>
      </c>
      <c r="V3680">
        <f t="shared" si="462"/>
        <v>300</v>
      </c>
      <c r="W3680">
        <f t="shared" si="463"/>
        <v>26250</v>
      </c>
    </row>
    <row r="3681" spans="1:23" ht="15.75" customHeight="1" x14ac:dyDescent="0.3">
      <c r="A3681" s="2" t="s">
        <v>25</v>
      </c>
      <c r="B3681" s="2">
        <v>1185732</v>
      </c>
      <c r="C3681" s="3">
        <v>44268</v>
      </c>
      <c r="D3681" s="12" t="str" cm="1">
        <f t="array" ref="D3681">_xlfn.SWITCH(WEEKDAY(C3681,2), 1, "Lundi", 2, "Mardi", 3, "Mercredi", 4, "Jeudi", 5, "Vendredi", 6, "Samedi", 7, "Dimanche", "Erreur")</f>
        <v>Samedi</v>
      </c>
      <c r="E3681" s="2" t="s">
        <v>14</v>
      </c>
      <c r="F3681" s="2" t="s">
        <v>128</v>
      </c>
      <c r="G3681" s="2" t="s">
        <v>129</v>
      </c>
      <c r="H3681" s="4" t="s">
        <v>21</v>
      </c>
      <c r="I3681" s="5">
        <v>50</v>
      </c>
      <c r="J3681" s="6">
        <v>100</v>
      </c>
      <c r="K3681" s="7">
        <v>50000</v>
      </c>
      <c r="L3681" s="7">
        <v>12500</v>
      </c>
      <c r="M3681" s="8">
        <v>0.25</v>
      </c>
      <c r="N3681" s="2" t="s">
        <v>17</v>
      </c>
      <c r="O3681">
        <f t="shared" si="456"/>
        <v>2021</v>
      </c>
      <c r="P3681">
        <f t="shared" si="457"/>
        <v>3</v>
      </c>
      <c r="Q3681" t="str">
        <f t="shared" si="458"/>
        <v>mars</v>
      </c>
      <c r="R3681" t="str">
        <f t="shared" si="459"/>
        <v>Massachusetts</v>
      </c>
      <c r="S3681" t="str">
        <f t="shared" si="460"/>
        <v>2021-03</v>
      </c>
      <c r="T3681">
        <f>IF(AND(COUNTIF(Calculs!$Q$2:$Q$12,$O3681)&gt;0,COUNTIF(Calculs!$S$2:$S$12,$E3681)&gt;0,COUNTIF(Calculs!$U$2:$U$12,$H3681)&gt;0),1,0)</f>
        <v>1</v>
      </c>
      <c r="U3681">
        <f t="shared" si="461"/>
        <v>50000</v>
      </c>
      <c r="V3681">
        <f t="shared" si="462"/>
        <v>100</v>
      </c>
      <c r="W3681">
        <f t="shared" si="463"/>
        <v>12500</v>
      </c>
    </row>
    <row r="3682" spans="1:23" ht="15.75" customHeight="1" x14ac:dyDescent="0.3">
      <c r="A3682" s="2" t="s">
        <v>25</v>
      </c>
      <c r="B3682" s="2">
        <v>1185732</v>
      </c>
      <c r="C3682" s="3">
        <v>44268</v>
      </c>
      <c r="D3682" s="12" t="str" cm="1">
        <f t="array" ref="D3682">_xlfn.SWITCH(WEEKDAY(C3682,2), 1, "Lundi", 2, "Mardi", 3, "Mercredi", 4, "Jeudi", 5, "Vendredi", 6, "Samedi", 7, "Dimanche", "Erreur")</f>
        <v>Samedi</v>
      </c>
      <c r="E3682" s="2" t="s">
        <v>14</v>
      </c>
      <c r="F3682" s="2" t="s">
        <v>128</v>
      </c>
      <c r="G3682" s="2" t="s">
        <v>129</v>
      </c>
      <c r="H3682" s="4" t="s">
        <v>22</v>
      </c>
      <c r="I3682" s="5">
        <v>40</v>
      </c>
      <c r="J3682" s="6">
        <v>200</v>
      </c>
      <c r="K3682" s="7">
        <v>80000</v>
      </c>
      <c r="L3682" s="7">
        <v>24000</v>
      </c>
      <c r="M3682" s="8">
        <v>0.3</v>
      </c>
      <c r="N3682" s="2" t="s">
        <v>17</v>
      </c>
      <c r="O3682">
        <f t="shared" si="456"/>
        <v>2021</v>
      </c>
      <c r="P3682">
        <f t="shared" si="457"/>
        <v>3</v>
      </c>
      <c r="Q3682" t="str">
        <f t="shared" si="458"/>
        <v>mars</v>
      </c>
      <c r="R3682" t="str">
        <f t="shared" si="459"/>
        <v>Massachusetts</v>
      </c>
      <c r="S3682" t="str">
        <f t="shared" si="460"/>
        <v>2021-03</v>
      </c>
      <c r="T3682">
        <f>IF(AND(COUNTIF(Calculs!$Q$2:$Q$12,$O3682)&gt;0,COUNTIF(Calculs!$S$2:$S$12,$E3682)&gt;0,COUNTIF(Calculs!$U$2:$U$12,$H3682)&gt;0),1,0)</f>
        <v>1</v>
      </c>
      <c r="U3682">
        <f t="shared" si="461"/>
        <v>80000</v>
      </c>
      <c r="V3682">
        <f t="shared" si="462"/>
        <v>200</v>
      </c>
      <c r="W3682">
        <f t="shared" si="463"/>
        <v>24000</v>
      </c>
    </row>
    <row r="3683" spans="1:23" ht="15.75" customHeight="1" x14ac:dyDescent="0.3">
      <c r="A3683" s="2" t="s">
        <v>25</v>
      </c>
      <c r="B3683" s="2">
        <v>1185732</v>
      </c>
      <c r="C3683" s="3">
        <v>44300</v>
      </c>
      <c r="D3683" s="12" t="str" cm="1">
        <f t="array" ref="D3683">_xlfn.SWITCH(WEEKDAY(C3683,2), 1, "Lundi", 2, "Mardi", 3, "Mercredi", 4, "Jeudi", 5, "Vendredi", 6, "Samedi", 7, "Dimanche", "Erreur")</f>
        <v>Mercredi</v>
      </c>
      <c r="E3683" s="2" t="s">
        <v>14</v>
      </c>
      <c r="F3683" s="2" t="s">
        <v>128</v>
      </c>
      <c r="G3683" s="2" t="s">
        <v>129</v>
      </c>
      <c r="H3683" s="4" t="s">
        <v>16</v>
      </c>
      <c r="I3683" s="5">
        <v>40</v>
      </c>
      <c r="J3683" s="6">
        <v>450</v>
      </c>
      <c r="K3683" s="7">
        <v>180000</v>
      </c>
      <c r="L3683" s="7">
        <v>54000</v>
      </c>
      <c r="M3683" s="8">
        <v>0.3</v>
      </c>
      <c r="N3683" s="2" t="s">
        <v>17</v>
      </c>
      <c r="O3683">
        <f t="shared" si="456"/>
        <v>2021</v>
      </c>
      <c r="P3683">
        <f t="shared" si="457"/>
        <v>4</v>
      </c>
      <c r="Q3683" t="str">
        <f t="shared" si="458"/>
        <v>avr</v>
      </c>
      <c r="R3683" t="str">
        <f t="shared" si="459"/>
        <v>Massachusetts</v>
      </c>
      <c r="S3683" t="str">
        <f t="shared" si="460"/>
        <v>2021-04</v>
      </c>
      <c r="T3683">
        <f>IF(AND(COUNTIF(Calculs!$Q$2:$Q$12,$O3683)&gt;0,COUNTIF(Calculs!$S$2:$S$12,$E3683)&gt;0,COUNTIF(Calculs!$U$2:$U$12,$H3683)&gt;0),1,0)</f>
        <v>1</v>
      </c>
      <c r="U3683">
        <f t="shared" si="461"/>
        <v>180000</v>
      </c>
      <c r="V3683">
        <f t="shared" si="462"/>
        <v>450</v>
      </c>
      <c r="W3683">
        <f t="shared" si="463"/>
        <v>54000</v>
      </c>
    </row>
    <row r="3684" spans="1:23" ht="15.75" customHeight="1" x14ac:dyDescent="0.3">
      <c r="A3684" s="2" t="s">
        <v>25</v>
      </c>
      <c r="B3684" s="2">
        <v>1185732</v>
      </c>
      <c r="C3684" s="3">
        <v>44300</v>
      </c>
      <c r="D3684" s="12" t="str" cm="1">
        <f t="array" ref="D3684">_xlfn.SWITCH(WEEKDAY(C3684,2), 1, "Lundi", 2, "Mardi", 3, "Mercredi", 4, "Jeudi", 5, "Vendredi", 6, "Samedi", 7, "Dimanche", "Erreur")</f>
        <v>Mercredi</v>
      </c>
      <c r="E3684" s="2" t="s">
        <v>14</v>
      </c>
      <c r="F3684" s="2" t="s">
        <v>128</v>
      </c>
      <c r="G3684" s="2" t="s">
        <v>129</v>
      </c>
      <c r="H3684" s="4" t="s">
        <v>18</v>
      </c>
      <c r="I3684" s="5">
        <v>40</v>
      </c>
      <c r="J3684" s="6">
        <v>150</v>
      </c>
      <c r="K3684" s="7">
        <v>60000</v>
      </c>
      <c r="L3684" s="7">
        <v>18000</v>
      </c>
      <c r="M3684" s="8">
        <v>0.3</v>
      </c>
      <c r="N3684" s="2" t="s">
        <v>17</v>
      </c>
      <c r="O3684">
        <f t="shared" si="456"/>
        <v>2021</v>
      </c>
      <c r="P3684">
        <f t="shared" si="457"/>
        <v>4</v>
      </c>
      <c r="Q3684" t="str">
        <f t="shared" si="458"/>
        <v>avr</v>
      </c>
      <c r="R3684" t="str">
        <f t="shared" si="459"/>
        <v>Massachusetts</v>
      </c>
      <c r="S3684" t="str">
        <f t="shared" si="460"/>
        <v>2021-04</v>
      </c>
      <c r="T3684">
        <f>IF(AND(COUNTIF(Calculs!$Q$2:$Q$12,$O3684)&gt;0,COUNTIF(Calculs!$S$2:$S$12,$E3684)&gt;0,COUNTIF(Calculs!$U$2:$U$12,$H3684)&gt;0),1,0)</f>
        <v>1</v>
      </c>
      <c r="U3684">
        <f t="shared" si="461"/>
        <v>60000</v>
      </c>
      <c r="V3684">
        <f t="shared" si="462"/>
        <v>150</v>
      </c>
      <c r="W3684">
        <f t="shared" si="463"/>
        <v>18000</v>
      </c>
    </row>
    <row r="3685" spans="1:23" ht="15.75" customHeight="1" x14ac:dyDescent="0.3">
      <c r="A3685" s="2" t="s">
        <v>25</v>
      </c>
      <c r="B3685" s="2">
        <v>1185732</v>
      </c>
      <c r="C3685" s="3">
        <v>44300</v>
      </c>
      <c r="D3685" s="12" t="str" cm="1">
        <f t="array" ref="D3685">_xlfn.SWITCH(WEEKDAY(C3685,2), 1, "Lundi", 2, "Mardi", 3, "Mercredi", 4, "Jeudi", 5, "Vendredi", 6, "Samedi", 7, "Dimanche", "Erreur")</f>
        <v>Mercredi</v>
      </c>
      <c r="E3685" s="2" t="s">
        <v>14</v>
      </c>
      <c r="F3685" s="2" t="s">
        <v>128</v>
      </c>
      <c r="G3685" s="2" t="s">
        <v>129</v>
      </c>
      <c r="H3685" s="4" t="s">
        <v>19</v>
      </c>
      <c r="I3685" s="5">
        <v>30.000000000000004</v>
      </c>
      <c r="J3685" s="6">
        <v>150</v>
      </c>
      <c r="K3685" s="7">
        <v>45000.000000000007</v>
      </c>
      <c r="L3685" s="7">
        <v>11250.000000000002</v>
      </c>
      <c r="M3685" s="8">
        <v>0.25</v>
      </c>
      <c r="N3685" s="2" t="s">
        <v>17</v>
      </c>
      <c r="O3685">
        <f t="shared" si="456"/>
        <v>2021</v>
      </c>
      <c r="P3685">
        <f t="shared" si="457"/>
        <v>4</v>
      </c>
      <c r="Q3685" t="str">
        <f t="shared" si="458"/>
        <v>avr</v>
      </c>
      <c r="R3685" t="str">
        <f t="shared" si="459"/>
        <v>Massachusetts</v>
      </c>
      <c r="S3685" t="str">
        <f t="shared" si="460"/>
        <v>2021-04</v>
      </c>
      <c r="T3685">
        <f>IF(AND(COUNTIF(Calculs!$Q$2:$Q$12,$O3685)&gt;0,COUNTIF(Calculs!$S$2:$S$12,$E3685)&gt;0,COUNTIF(Calculs!$U$2:$U$12,$H3685)&gt;0),1,0)</f>
        <v>1</v>
      </c>
      <c r="U3685">
        <f t="shared" si="461"/>
        <v>45000.000000000007</v>
      </c>
      <c r="V3685">
        <f t="shared" si="462"/>
        <v>150</v>
      </c>
      <c r="W3685">
        <f t="shared" si="463"/>
        <v>11250.000000000002</v>
      </c>
    </row>
    <row r="3686" spans="1:23" ht="15.75" customHeight="1" x14ac:dyDescent="0.3">
      <c r="A3686" s="2" t="s">
        <v>25</v>
      </c>
      <c r="B3686" s="2">
        <v>1185732</v>
      </c>
      <c r="C3686" s="3">
        <v>44300</v>
      </c>
      <c r="D3686" s="12" t="str" cm="1">
        <f t="array" ref="D3686">_xlfn.SWITCH(WEEKDAY(C3686,2), 1, "Lundi", 2, "Mardi", 3, "Mercredi", 4, "Jeudi", 5, "Vendredi", 6, "Samedi", 7, "Dimanche", "Erreur")</f>
        <v>Mercredi</v>
      </c>
      <c r="E3686" s="2" t="s">
        <v>14</v>
      </c>
      <c r="F3686" s="2" t="s">
        <v>128</v>
      </c>
      <c r="G3686" s="2" t="s">
        <v>129</v>
      </c>
      <c r="H3686" s="4" t="s">
        <v>20</v>
      </c>
      <c r="I3686" s="5">
        <v>35</v>
      </c>
      <c r="J3686" s="6">
        <v>125</v>
      </c>
      <c r="K3686" s="7">
        <v>43750</v>
      </c>
      <c r="L3686" s="7">
        <v>10937.5</v>
      </c>
      <c r="M3686" s="8">
        <v>0.25</v>
      </c>
      <c r="N3686" s="2" t="s">
        <v>17</v>
      </c>
      <c r="O3686">
        <f t="shared" si="456"/>
        <v>2021</v>
      </c>
      <c r="P3686">
        <f t="shared" si="457"/>
        <v>4</v>
      </c>
      <c r="Q3686" t="str">
        <f t="shared" si="458"/>
        <v>avr</v>
      </c>
      <c r="R3686" t="str">
        <f t="shared" si="459"/>
        <v>Massachusetts</v>
      </c>
      <c r="S3686" t="str">
        <f t="shared" si="460"/>
        <v>2021-04</v>
      </c>
      <c r="T3686">
        <f>IF(AND(COUNTIF(Calculs!$Q$2:$Q$12,$O3686)&gt;0,COUNTIF(Calculs!$S$2:$S$12,$E3686)&gt;0,COUNTIF(Calculs!$U$2:$U$12,$H3686)&gt;0),1,0)</f>
        <v>1</v>
      </c>
      <c r="U3686">
        <f t="shared" si="461"/>
        <v>43750</v>
      </c>
      <c r="V3686">
        <f t="shared" si="462"/>
        <v>125</v>
      </c>
      <c r="W3686">
        <f t="shared" si="463"/>
        <v>10937.5</v>
      </c>
    </row>
    <row r="3687" spans="1:23" ht="15.75" customHeight="1" x14ac:dyDescent="0.3">
      <c r="A3687" s="2" t="s">
        <v>25</v>
      </c>
      <c r="B3687" s="2">
        <v>1185732</v>
      </c>
      <c r="C3687" s="3">
        <v>44300</v>
      </c>
      <c r="D3687" s="12" t="str" cm="1">
        <f t="array" ref="D3687">_xlfn.SWITCH(WEEKDAY(C3687,2), 1, "Lundi", 2, "Mardi", 3, "Mercredi", 4, "Jeudi", 5, "Vendredi", 6, "Samedi", 7, "Dimanche", "Erreur")</f>
        <v>Mercredi</v>
      </c>
      <c r="E3687" s="2" t="s">
        <v>14</v>
      </c>
      <c r="F3687" s="2" t="s">
        <v>128</v>
      </c>
      <c r="G3687" s="2" t="s">
        <v>129</v>
      </c>
      <c r="H3687" s="4" t="s">
        <v>21</v>
      </c>
      <c r="I3687" s="5">
        <v>50</v>
      </c>
      <c r="J3687" s="6">
        <v>125</v>
      </c>
      <c r="K3687" s="7">
        <v>62500</v>
      </c>
      <c r="L3687" s="7">
        <v>15625</v>
      </c>
      <c r="M3687" s="8">
        <v>0.25</v>
      </c>
      <c r="N3687" s="2" t="s">
        <v>17</v>
      </c>
      <c r="O3687">
        <f t="shared" si="456"/>
        <v>2021</v>
      </c>
      <c r="P3687">
        <f t="shared" si="457"/>
        <v>4</v>
      </c>
      <c r="Q3687" t="str">
        <f t="shared" si="458"/>
        <v>avr</v>
      </c>
      <c r="R3687" t="str">
        <f t="shared" si="459"/>
        <v>Massachusetts</v>
      </c>
      <c r="S3687" t="str">
        <f t="shared" si="460"/>
        <v>2021-04</v>
      </c>
      <c r="T3687">
        <f>IF(AND(COUNTIF(Calculs!$Q$2:$Q$12,$O3687)&gt;0,COUNTIF(Calculs!$S$2:$S$12,$E3687)&gt;0,COUNTIF(Calculs!$U$2:$U$12,$H3687)&gt;0),1,0)</f>
        <v>1</v>
      </c>
      <c r="U3687">
        <f t="shared" si="461"/>
        <v>62500</v>
      </c>
      <c r="V3687">
        <f t="shared" si="462"/>
        <v>125</v>
      </c>
      <c r="W3687">
        <f t="shared" si="463"/>
        <v>15625</v>
      </c>
    </row>
    <row r="3688" spans="1:23" ht="15.75" customHeight="1" x14ac:dyDescent="0.3">
      <c r="A3688" s="2" t="s">
        <v>25</v>
      </c>
      <c r="B3688" s="2">
        <v>1185732</v>
      </c>
      <c r="C3688" s="3">
        <v>44300</v>
      </c>
      <c r="D3688" s="12" t="str" cm="1">
        <f t="array" ref="D3688">_xlfn.SWITCH(WEEKDAY(C3688,2), 1, "Lundi", 2, "Mardi", 3, "Mercredi", 4, "Jeudi", 5, "Vendredi", 6, "Samedi", 7, "Dimanche", "Erreur")</f>
        <v>Mercredi</v>
      </c>
      <c r="E3688" s="2" t="s">
        <v>14</v>
      </c>
      <c r="F3688" s="2" t="s">
        <v>128</v>
      </c>
      <c r="G3688" s="2" t="s">
        <v>129</v>
      </c>
      <c r="H3688" s="4" t="s">
        <v>22</v>
      </c>
      <c r="I3688" s="5">
        <v>40</v>
      </c>
      <c r="J3688" s="6">
        <v>275</v>
      </c>
      <c r="K3688" s="7">
        <v>110000</v>
      </c>
      <c r="L3688" s="7">
        <v>33000</v>
      </c>
      <c r="M3688" s="8">
        <v>0.3</v>
      </c>
      <c r="N3688" s="2" t="s">
        <v>17</v>
      </c>
      <c r="O3688">
        <f t="shared" si="456"/>
        <v>2021</v>
      </c>
      <c r="P3688">
        <f t="shared" si="457"/>
        <v>4</v>
      </c>
      <c r="Q3688" t="str">
        <f t="shared" si="458"/>
        <v>avr</v>
      </c>
      <c r="R3688" t="str">
        <f t="shared" si="459"/>
        <v>Massachusetts</v>
      </c>
      <c r="S3688" t="str">
        <f t="shared" si="460"/>
        <v>2021-04</v>
      </c>
      <c r="T3688">
        <f>IF(AND(COUNTIF(Calculs!$Q$2:$Q$12,$O3688)&gt;0,COUNTIF(Calculs!$S$2:$S$12,$E3688)&gt;0,COUNTIF(Calculs!$U$2:$U$12,$H3688)&gt;0),1,0)</f>
        <v>1</v>
      </c>
      <c r="U3688">
        <f t="shared" si="461"/>
        <v>110000</v>
      </c>
      <c r="V3688">
        <f t="shared" si="462"/>
        <v>275</v>
      </c>
      <c r="W3688">
        <f t="shared" si="463"/>
        <v>33000</v>
      </c>
    </row>
    <row r="3689" spans="1:23" ht="15.75" customHeight="1" x14ac:dyDescent="0.3">
      <c r="A3689" s="2" t="s">
        <v>25</v>
      </c>
      <c r="B3689" s="2">
        <v>1185732</v>
      </c>
      <c r="C3689" s="3">
        <v>44329</v>
      </c>
      <c r="D3689" s="12" t="str" cm="1">
        <f t="array" ref="D3689">_xlfn.SWITCH(WEEKDAY(C3689,2), 1, "Lundi", 2, "Mardi", 3, "Mercredi", 4, "Jeudi", 5, "Vendredi", 6, "Samedi", 7, "Dimanche", "Erreur")</f>
        <v>Jeudi</v>
      </c>
      <c r="E3689" s="2" t="s">
        <v>14</v>
      </c>
      <c r="F3689" s="2" t="s">
        <v>128</v>
      </c>
      <c r="G3689" s="2" t="s">
        <v>129</v>
      </c>
      <c r="H3689" s="4" t="s">
        <v>16</v>
      </c>
      <c r="I3689" s="5">
        <v>54.999999999999993</v>
      </c>
      <c r="J3689" s="6">
        <v>495</v>
      </c>
      <c r="K3689" s="7">
        <v>272249.99999999994</v>
      </c>
      <c r="L3689" s="7">
        <v>81674.999999999985</v>
      </c>
      <c r="M3689" s="8">
        <v>0.3</v>
      </c>
      <c r="N3689" s="2" t="s">
        <v>17</v>
      </c>
      <c r="O3689">
        <f t="shared" si="456"/>
        <v>2021</v>
      </c>
      <c r="P3689">
        <f t="shared" si="457"/>
        <v>5</v>
      </c>
      <c r="Q3689" t="str">
        <f t="shared" si="458"/>
        <v>mai</v>
      </c>
      <c r="R3689" t="str">
        <f t="shared" si="459"/>
        <v>Massachusetts</v>
      </c>
      <c r="S3689" t="str">
        <f t="shared" si="460"/>
        <v>2021-05</v>
      </c>
      <c r="T3689">
        <f>IF(AND(COUNTIF(Calculs!$Q$2:$Q$12,$O3689)&gt;0,COUNTIF(Calculs!$S$2:$S$12,$E3689)&gt;0,COUNTIF(Calculs!$U$2:$U$12,$H3689)&gt;0),1,0)</f>
        <v>1</v>
      </c>
      <c r="U3689">
        <f t="shared" si="461"/>
        <v>272249.99999999994</v>
      </c>
      <c r="V3689">
        <f t="shared" si="462"/>
        <v>495</v>
      </c>
      <c r="W3689">
        <f t="shared" si="463"/>
        <v>81674.999999999985</v>
      </c>
    </row>
    <row r="3690" spans="1:23" ht="15.75" customHeight="1" x14ac:dyDescent="0.3">
      <c r="A3690" s="2" t="s">
        <v>25</v>
      </c>
      <c r="B3690" s="2">
        <v>1185732</v>
      </c>
      <c r="C3690" s="3">
        <v>44329</v>
      </c>
      <c r="D3690" s="12" t="str" cm="1">
        <f t="array" ref="D3690">_xlfn.SWITCH(WEEKDAY(C3690,2), 1, "Lundi", 2, "Mardi", 3, "Mercredi", 4, "Jeudi", 5, "Vendredi", 6, "Samedi", 7, "Dimanche", "Erreur")</f>
        <v>Jeudi</v>
      </c>
      <c r="E3690" s="2" t="s">
        <v>14</v>
      </c>
      <c r="F3690" s="2" t="s">
        <v>128</v>
      </c>
      <c r="G3690" s="2" t="s">
        <v>129</v>
      </c>
      <c r="H3690" s="4" t="s">
        <v>18</v>
      </c>
      <c r="I3690" s="5">
        <v>50</v>
      </c>
      <c r="J3690" s="6">
        <v>200</v>
      </c>
      <c r="K3690" s="7">
        <v>100000</v>
      </c>
      <c r="L3690" s="7">
        <v>30000</v>
      </c>
      <c r="M3690" s="8">
        <v>0.3</v>
      </c>
      <c r="N3690" s="2" t="s">
        <v>17</v>
      </c>
      <c r="O3690">
        <f t="shared" si="456"/>
        <v>2021</v>
      </c>
      <c r="P3690">
        <f t="shared" si="457"/>
        <v>5</v>
      </c>
      <c r="Q3690" t="str">
        <f t="shared" si="458"/>
        <v>mai</v>
      </c>
      <c r="R3690" t="str">
        <f t="shared" si="459"/>
        <v>Massachusetts</v>
      </c>
      <c r="S3690" t="str">
        <f t="shared" si="460"/>
        <v>2021-05</v>
      </c>
      <c r="T3690">
        <f>IF(AND(COUNTIF(Calculs!$Q$2:$Q$12,$O3690)&gt;0,COUNTIF(Calculs!$S$2:$S$12,$E3690)&gt;0,COUNTIF(Calculs!$U$2:$U$12,$H3690)&gt;0),1,0)</f>
        <v>1</v>
      </c>
      <c r="U3690">
        <f t="shared" si="461"/>
        <v>100000</v>
      </c>
      <c r="V3690">
        <f t="shared" si="462"/>
        <v>200</v>
      </c>
      <c r="W3690">
        <f t="shared" si="463"/>
        <v>30000</v>
      </c>
    </row>
    <row r="3691" spans="1:23" ht="15.75" customHeight="1" x14ac:dyDescent="0.3">
      <c r="A3691" s="2" t="s">
        <v>25</v>
      </c>
      <c r="B3691" s="2">
        <v>1185732</v>
      </c>
      <c r="C3691" s="3">
        <v>44329</v>
      </c>
      <c r="D3691" s="12" t="str" cm="1">
        <f t="array" ref="D3691">_xlfn.SWITCH(WEEKDAY(C3691,2), 1, "Lundi", 2, "Mardi", 3, "Mercredi", 4, "Jeudi", 5, "Vendredi", 6, "Samedi", 7, "Dimanche", "Erreur")</f>
        <v>Jeudi</v>
      </c>
      <c r="E3691" s="2" t="s">
        <v>14</v>
      </c>
      <c r="F3691" s="2" t="s">
        <v>128</v>
      </c>
      <c r="G3691" s="2" t="s">
        <v>129</v>
      </c>
      <c r="H3691" s="4" t="s">
        <v>19</v>
      </c>
      <c r="I3691" s="5">
        <v>45</v>
      </c>
      <c r="J3691" s="6">
        <v>225</v>
      </c>
      <c r="K3691" s="7">
        <v>101250</v>
      </c>
      <c r="L3691" s="7">
        <v>25312.5</v>
      </c>
      <c r="M3691" s="8">
        <v>0.25</v>
      </c>
      <c r="N3691" s="2" t="s">
        <v>17</v>
      </c>
      <c r="O3691">
        <f t="shared" si="456"/>
        <v>2021</v>
      </c>
      <c r="P3691">
        <f t="shared" si="457"/>
        <v>5</v>
      </c>
      <c r="Q3691" t="str">
        <f t="shared" si="458"/>
        <v>mai</v>
      </c>
      <c r="R3691" t="str">
        <f t="shared" si="459"/>
        <v>Massachusetts</v>
      </c>
      <c r="S3691" t="str">
        <f t="shared" si="460"/>
        <v>2021-05</v>
      </c>
      <c r="T3691">
        <f>IF(AND(COUNTIF(Calculs!$Q$2:$Q$12,$O3691)&gt;0,COUNTIF(Calculs!$S$2:$S$12,$E3691)&gt;0,COUNTIF(Calculs!$U$2:$U$12,$H3691)&gt;0),1,0)</f>
        <v>1</v>
      </c>
      <c r="U3691">
        <f t="shared" si="461"/>
        <v>101250</v>
      </c>
      <c r="V3691">
        <f t="shared" si="462"/>
        <v>225</v>
      </c>
      <c r="W3691">
        <f t="shared" si="463"/>
        <v>25312.5</v>
      </c>
    </row>
    <row r="3692" spans="1:23" ht="15.75" customHeight="1" x14ac:dyDescent="0.3">
      <c r="A3692" s="2" t="s">
        <v>25</v>
      </c>
      <c r="B3692" s="2">
        <v>1185732</v>
      </c>
      <c r="C3692" s="3">
        <v>44329</v>
      </c>
      <c r="D3692" s="12" t="str" cm="1">
        <f t="array" ref="D3692">_xlfn.SWITCH(WEEKDAY(C3692,2), 1, "Lundi", 2, "Mardi", 3, "Mercredi", 4, "Jeudi", 5, "Vendredi", 6, "Samedi", 7, "Dimanche", "Erreur")</f>
        <v>Jeudi</v>
      </c>
      <c r="E3692" s="2" t="s">
        <v>14</v>
      </c>
      <c r="F3692" s="2" t="s">
        <v>128</v>
      </c>
      <c r="G3692" s="2" t="s">
        <v>129</v>
      </c>
      <c r="H3692" s="4" t="s">
        <v>20</v>
      </c>
      <c r="I3692" s="5">
        <v>45</v>
      </c>
      <c r="J3692" s="6">
        <v>175</v>
      </c>
      <c r="K3692" s="7">
        <v>78750</v>
      </c>
      <c r="L3692" s="7">
        <v>19687.5</v>
      </c>
      <c r="M3692" s="8">
        <v>0.25</v>
      </c>
      <c r="N3692" s="2" t="s">
        <v>17</v>
      </c>
      <c r="O3692">
        <f t="shared" si="456"/>
        <v>2021</v>
      </c>
      <c r="P3692">
        <f t="shared" si="457"/>
        <v>5</v>
      </c>
      <c r="Q3692" t="str">
        <f t="shared" si="458"/>
        <v>mai</v>
      </c>
      <c r="R3692" t="str">
        <f t="shared" si="459"/>
        <v>Massachusetts</v>
      </c>
      <c r="S3692" t="str">
        <f t="shared" si="460"/>
        <v>2021-05</v>
      </c>
      <c r="T3692">
        <f>IF(AND(COUNTIF(Calculs!$Q$2:$Q$12,$O3692)&gt;0,COUNTIF(Calculs!$S$2:$S$12,$E3692)&gt;0,COUNTIF(Calculs!$U$2:$U$12,$H3692)&gt;0),1,0)</f>
        <v>1</v>
      </c>
      <c r="U3692">
        <f t="shared" si="461"/>
        <v>78750</v>
      </c>
      <c r="V3692">
        <f t="shared" si="462"/>
        <v>175</v>
      </c>
      <c r="W3692">
        <f t="shared" si="463"/>
        <v>19687.5</v>
      </c>
    </row>
    <row r="3693" spans="1:23" ht="15.75" customHeight="1" x14ac:dyDescent="0.3">
      <c r="A3693" s="2" t="s">
        <v>25</v>
      </c>
      <c r="B3693" s="2">
        <v>1185732</v>
      </c>
      <c r="C3693" s="3">
        <v>44329</v>
      </c>
      <c r="D3693" s="12" t="str" cm="1">
        <f t="array" ref="D3693">_xlfn.SWITCH(WEEKDAY(C3693,2), 1, "Lundi", 2, "Mardi", 3, "Mercredi", 4, "Jeudi", 5, "Vendredi", 6, "Samedi", 7, "Dimanche", "Erreur")</f>
        <v>Jeudi</v>
      </c>
      <c r="E3693" s="2" t="s">
        <v>14</v>
      </c>
      <c r="F3693" s="2" t="s">
        <v>128</v>
      </c>
      <c r="G3693" s="2" t="s">
        <v>129</v>
      </c>
      <c r="H3693" s="4" t="s">
        <v>21</v>
      </c>
      <c r="I3693" s="5">
        <v>54.999999999999993</v>
      </c>
      <c r="J3693" s="6">
        <v>200</v>
      </c>
      <c r="K3693" s="7">
        <v>109999.99999999999</v>
      </c>
      <c r="L3693" s="7">
        <v>27499.999999999996</v>
      </c>
      <c r="M3693" s="8">
        <v>0.25</v>
      </c>
      <c r="N3693" s="2" t="s">
        <v>17</v>
      </c>
      <c r="O3693">
        <f t="shared" si="456"/>
        <v>2021</v>
      </c>
      <c r="P3693">
        <f t="shared" si="457"/>
        <v>5</v>
      </c>
      <c r="Q3693" t="str">
        <f t="shared" si="458"/>
        <v>mai</v>
      </c>
      <c r="R3693" t="str">
        <f t="shared" si="459"/>
        <v>Massachusetts</v>
      </c>
      <c r="S3693" t="str">
        <f t="shared" si="460"/>
        <v>2021-05</v>
      </c>
      <c r="T3693">
        <f>IF(AND(COUNTIF(Calculs!$Q$2:$Q$12,$O3693)&gt;0,COUNTIF(Calculs!$S$2:$S$12,$E3693)&gt;0,COUNTIF(Calculs!$U$2:$U$12,$H3693)&gt;0),1,0)</f>
        <v>1</v>
      </c>
      <c r="U3693">
        <f t="shared" si="461"/>
        <v>109999.99999999999</v>
      </c>
      <c r="V3693">
        <f t="shared" si="462"/>
        <v>200</v>
      </c>
      <c r="W3693">
        <f t="shared" si="463"/>
        <v>27499.999999999996</v>
      </c>
    </row>
    <row r="3694" spans="1:23" ht="15.75" customHeight="1" x14ac:dyDescent="0.3">
      <c r="A3694" s="2" t="s">
        <v>25</v>
      </c>
      <c r="B3694" s="2">
        <v>1185732</v>
      </c>
      <c r="C3694" s="3">
        <v>44329</v>
      </c>
      <c r="D3694" s="12" t="str" cm="1">
        <f t="array" ref="D3694">_xlfn.SWITCH(WEEKDAY(C3694,2), 1, "Lundi", 2, "Mardi", 3, "Mercredi", 4, "Jeudi", 5, "Vendredi", 6, "Samedi", 7, "Dimanche", "Erreur")</f>
        <v>Jeudi</v>
      </c>
      <c r="E3694" s="2" t="s">
        <v>14</v>
      </c>
      <c r="F3694" s="2" t="s">
        <v>128</v>
      </c>
      <c r="G3694" s="2" t="s">
        <v>129</v>
      </c>
      <c r="H3694" s="4" t="s">
        <v>22</v>
      </c>
      <c r="I3694" s="5">
        <v>60</v>
      </c>
      <c r="J3694" s="6">
        <v>325</v>
      </c>
      <c r="K3694" s="7">
        <v>195000</v>
      </c>
      <c r="L3694" s="7">
        <v>58500</v>
      </c>
      <c r="M3694" s="8">
        <v>0.3</v>
      </c>
      <c r="N3694" s="2" t="s">
        <v>17</v>
      </c>
      <c r="O3694">
        <f t="shared" si="456"/>
        <v>2021</v>
      </c>
      <c r="P3694">
        <f t="shared" si="457"/>
        <v>5</v>
      </c>
      <c r="Q3694" t="str">
        <f t="shared" si="458"/>
        <v>mai</v>
      </c>
      <c r="R3694" t="str">
        <f t="shared" si="459"/>
        <v>Massachusetts</v>
      </c>
      <c r="S3694" t="str">
        <f t="shared" si="460"/>
        <v>2021-05</v>
      </c>
      <c r="T3694">
        <f>IF(AND(COUNTIF(Calculs!$Q$2:$Q$12,$O3694)&gt;0,COUNTIF(Calculs!$S$2:$S$12,$E3694)&gt;0,COUNTIF(Calculs!$U$2:$U$12,$H3694)&gt;0),1,0)</f>
        <v>1</v>
      </c>
      <c r="U3694">
        <f t="shared" si="461"/>
        <v>195000</v>
      </c>
      <c r="V3694">
        <f t="shared" si="462"/>
        <v>325</v>
      </c>
      <c r="W3694">
        <f t="shared" si="463"/>
        <v>58500</v>
      </c>
    </row>
    <row r="3695" spans="1:23" ht="15.75" customHeight="1" x14ac:dyDescent="0.3">
      <c r="A3695" s="2" t="s">
        <v>25</v>
      </c>
      <c r="B3695" s="2">
        <v>1185732</v>
      </c>
      <c r="C3695" s="3">
        <v>44362</v>
      </c>
      <c r="D3695" s="12" t="str" cm="1">
        <f t="array" ref="D3695">_xlfn.SWITCH(WEEKDAY(C3695,2), 1, "Lundi", 2, "Mardi", 3, "Mercredi", 4, "Jeudi", 5, "Vendredi", 6, "Samedi", 7, "Dimanche", "Erreur")</f>
        <v>Mardi</v>
      </c>
      <c r="E3695" s="2" t="s">
        <v>14</v>
      </c>
      <c r="F3695" s="2" t="s">
        <v>128</v>
      </c>
      <c r="G3695" s="2" t="s">
        <v>129</v>
      </c>
      <c r="H3695" s="4" t="s">
        <v>16</v>
      </c>
      <c r="I3695" s="5">
        <v>54.999999999999993</v>
      </c>
      <c r="J3695" s="6">
        <v>575</v>
      </c>
      <c r="K3695" s="7">
        <v>316249.99999999994</v>
      </c>
      <c r="L3695" s="7">
        <v>94874.999999999985</v>
      </c>
      <c r="M3695" s="8">
        <v>0.3</v>
      </c>
      <c r="N3695" s="2" t="s">
        <v>17</v>
      </c>
      <c r="O3695">
        <f t="shared" si="456"/>
        <v>2021</v>
      </c>
      <c r="P3695">
        <f t="shared" si="457"/>
        <v>6</v>
      </c>
      <c r="Q3695" t="str">
        <f t="shared" si="458"/>
        <v>juin</v>
      </c>
      <c r="R3695" t="str">
        <f t="shared" si="459"/>
        <v>Massachusetts</v>
      </c>
      <c r="S3695" t="str">
        <f t="shared" si="460"/>
        <v>2021-06</v>
      </c>
      <c r="T3695">
        <f>IF(AND(COUNTIF(Calculs!$Q$2:$Q$12,$O3695)&gt;0,COUNTIF(Calculs!$S$2:$S$12,$E3695)&gt;0,COUNTIF(Calculs!$U$2:$U$12,$H3695)&gt;0),1,0)</f>
        <v>1</v>
      </c>
      <c r="U3695">
        <f t="shared" si="461"/>
        <v>316249.99999999994</v>
      </c>
      <c r="V3695">
        <f t="shared" si="462"/>
        <v>575</v>
      </c>
      <c r="W3695">
        <f t="shared" si="463"/>
        <v>94874.999999999985</v>
      </c>
    </row>
    <row r="3696" spans="1:23" ht="15.75" customHeight="1" x14ac:dyDescent="0.3">
      <c r="A3696" s="2" t="s">
        <v>25</v>
      </c>
      <c r="B3696" s="2">
        <v>1185732</v>
      </c>
      <c r="C3696" s="3">
        <v>44362</v>
      </c>
      <c r="D3696" s="12" t="str" cm="1">
        <f t="array" ref="D3696">_xlfn.SWITCH(WEEKDAY(C3696,2), 1, "Lundi", 2, "Mardi", 3, "Mercredi", 4, "Jeudi", 5, "Vendredi", 6, "Samedi", 7, "Dimanche", "Erreur")</f>
        <v>Mardi</v>
      </c>
      <c r="E3696" s="2" t="s">
        <v>14</v>
      </c>
      <c r="F3696" s="2" t="s">
        <v>128</v>
      </c>
      <c r="G3696" s="2" t="s">
        <v>129</v>
      </c>
      <c r="H3696" s="4" t="s">
        <v>18</v>
      </c>
      <c r="I3696" s="5">
        <v>50</v>
      </c>
      <c r="J3696" s="6">
        <v>325</v>
      </c>
      <c r="K3696" s="7">
        <v>162500</v>
      </c>
      <c r="L3696" s="7">
        <v>48750</v>
      </c>
      <c r="M3696" s="8">
        <v>0.3</v>
      </c>
      <c r="N3696" s="2" t="s">
        <v>17</v>
      </c>
      <c r="O3696">
        <f t="shared" si="456"/>
        <v>2021</v>
      </c>
      <c r="P3696">
        <f t="shared" si="457"/>
        <v>6</v>
      </c>
      <c r="Q3696" t="str">
        <f t="shared" si="458"/>
        <v>juin</v>
      </c>
      <c r="R3696" t="str">
        <f t="shared" si="459"/>
        <v>Massachusetts</v>
      </c>
      <c r="S3696" t="str">
        <f t="shared" si="460"/>
        <v>2021-06</v>
      </c>
      <c r="T3696">
        <f>IF(AND(COUNTIF(Calculs!$Q$2:$Q$12,$O3696)&gt;0,COUNTIF(Calculs!$S$2:$S$12,$E3696)&gt;0,COUNTIF(Calculs!$U$2:$U$12,$H3696)&gt;0),1,0)</f>
        <v>1</v>
      </c>
      <c r="U3696">
        <f t="shared" si="461"/>
        <v>162500</v>
      </c>
      <c r="V3696">
        <f t="shared" si="462"/>
        <v>325</v>
      </c>
      <c r="W3696">
        <f t="shared" si="463"/>
        <v>48750</v>
      </c>
    </row>
    <row r="3697" spans="1:23" ht="15.75" customHeight="1" x14ac:dyDescent="0.3">
      <c r="A3697" s="2" t="s">
        <v>25</v>
      </c>
      <c r="B3697" s="2">
        <v>1185732</v>
      </c>
      <c r="C3697" s="3">
        <v>44362</v>
      </c>
      <c r="D3697" s="12" t="str" cm="1">
        <f t="array" ref="D3697">_xlfn.SWITCH(WEEKDAY(C3697,2), 1, "Lundi", 2, "Mardi", 3, "Mercredi", 4, "Jeudi", 5, "Vendredi", 6, "Samedi", 7, "Dimanche", "Erreur")</f>
        <v>Mardi</v>
      </c>
      <c r="E3697" s="2" t="s">
        <v>14</v>
      </c>
      <c r="F3697" s="2" t="s">
        <v>128</v>
      </c>
      <c r="G3697" s="2" t="s">
        <v>129</v>
      </c>
      <c r="H3697" s="4" t="s">
        <v>19</v>
      </c>
      <c r="I3697" s="5">
        <v>45</v>
      </c>
      <c r="J3697" s="6">
        <v>250</v>
      </c>
      <c r="K3697" s="7">
        <v>112500</v>
      </c>
      <c r="L3697" s="7">
        <v>28125</v>
      </c>
      <c r="M3697" s="8">
        <v>0.25</v>
      </c>
      <c r="N3697" s="2" t="s">
        <v>17</v>
      </c>
      <c r="O3697">
        <f t="shared" si="456"/>
        <v>2021</v>
      </c>
      <c r="P3697">
        <f t="shared" si="457"/>
        <v>6</v>
      </c>
      <c r="Q3697" t="str">
        <f t="shared" si="458"/>
        <v>juin</v>
      </c>
      <c r="R3697" t="str">
        <f t="shared" si="459"/>
        <v>Massachusetts</v>
      </c>
      <c r="S3697" t="str">
        <f t="shared" si="460"/>
        <v>2021-06</v>
      </c>
      <c r="T3697">
        <f>IF(AND(COUNTIF(Calculs!$Q$2:$Q$12,$O3697)&gt;0,COUNTIF(Calculs!$S$2:$S$12,$E3697)&gt;0,COUNTIF(Calculs!$U$2:$U$12,$H3697)&gt;0),1,0)</f>
        <v>1</v>
      </c>
      <c r="U3697">
        <f t="shared" si="461"/>
        <v>112500</v>
      </c>
      <c r="V3697">
        <f t="shared" si="462"/>
        <v>250</v>
      </c>
      <c r="W3697">
        <f t="shared" si="463"/>
        <v>28125</v>
      </c>
    </row>
    <row r="3698" spans="1:23" ht="15.75" customHeight="1" x14ac:dyDescent="0.3">
      <c r="A3698" s="2" t="s">
        <v>25</v>
      </c>
      <c r="B3698" s="2">
        <v>1185732</v>
      </c>
      <c r="C3698" s="3">
        <v>44362</v>
      </c>
      <c r="D3698" s="12" t="str" cm="1">
        <f t="array" ref="D3698">_xlfn.SWITCH(WEEKDAY(C3698,2), 1, "Lundi", 2, "Mardi", 3, "Mercredi", 4, "Jeudi", 5, "Vendredi", 6, "Samedi", 7, "Dimanche", "Erreur")</f>
        <v>Mardi</v>
      </c>
      <c r="E3698" s="2" t="s">
        <v>14</v>
      </c>
      <c r="F3698" s="2" t="s">
        <v>128</v>
      </c>
      <c r="G3698" s="2" t="s">
        <v>129</v>
      </c>
      <c r="H3698" s="4" t="s">
        <v>20</v>
      </c>
      <c r="I3698" s="5">
        <v>45</v>
      </c>
      <c r="J3698" s="6">
        <v>225</v>
      </c>
      <c r="K3698" s="7">
        <v>101250</v>
      </c>
      <c r="L3698" s="7">
        <v>25312.5</v>
      </c>
      <c r="M3698" s="8">
        <v>0.25</v>
      </c>
      <c r="N3698" s="2" t="s">
        <v>17</v>
      </c>
      <c r="O3698">
        <f t="shared" si="456"/>
        <v>2021</v>
      </c>
      <c r="P3698">
        <f t="shared" si="457"/>
        <v>6</v>
      </c>
      <c r="Q3698" t="str">
        <f t="shared" si="458"/>
        <v>juin</v>
      </c>
      <c r="R3698" t="str">
        <f t="shared" si="459"/>
        <v>Massachusetts</v>
      </c>
      <c r="S3698" t="str">
        <f t="shared" si="460"/>
        <v>2021-06</v>
      </c>
      <c r="T3698">
        <f>IF(AND(COUNTIF(Calculs!$Q$2:$Q$12,$O3698)&gt;0,COUNTIF(Calculs!$S$2:$S$12,$E3698)&gt;0,COUNTIF(Calculs!$U$2:$U$12,$H3698)&gt;0),1,0)</f>
        <v>1</v>
      </c>
      <c r="U3698">
        <f t="shared" si="461"/>
        <v>101250</v>
      </c>
      <c r="V3698">
        <f t="shared" si="462"/>
        <v>225</v>
      </c>
      <c r="W3698">
        <f t="shared" si="463"/>
        <v>25312.5</v>
      </c>
    </row>
    <row r="3699" spans="1:23" ht="15.75" customHeight="1" x14ac:dyDescent="0.3">
      <c r="A3699" s="2" t="s">
        <v>25</v>
      </c>
      <c r="B3699" s="2">
        <v>1185732</v>
      </c>
      <c r="C3699" s="3">
        <v>44362</v>
      </c>
      <c r="D3699" s="12" t="str" cm="1">
        <f t="array" ref="D3699">_xlfn.SWITCH(WEEKDAY(C3699,2), 1, "Lundi", 2, "Mardi", 3, "Mercredi", 4, "Jeudi", 5, "Vendredi", 6, "Samedi", 7, "Dimanche", "Erreur")</f>
        <v>Mardi</v>
      </c>
      <c r="E3699" s="2" t="s">
        <v>14</v>
      </c>
      <c r="F3699" s="2" t="s">
        <v>128</v>
      </c>
      <c r="G3699" s="2" t="s">
        <v>129</v>
      </c>
      <c r="H3699" s="4" t="s">
        <v>21</v>
      </c>
      <c r="I3699" s="5">
        <v>54.999999999999993</v>
      </c>
      <c r="J3699" s="6">
        <v>225</v>
      </c>
      <c r="K3699" s="7">
        <v>123749.99999999999</v>
      </c>
      <c r="L3699" s="7">
        <v>30937.499999999996</v>
      </c>
      <c r="M3699" s="8">
        <v>0.25</v>
      </c>
      <c r="N3699" s="2" t="s">
        <v>17</v>
      </c>
      <c r="O3699">
        <f t="shared" si="456"/>
        <v>2021</v>
      </c>
      <c r="P3699">
        <f t="shared" si="457"/>
        <v>6</v>
      </c>
      <c r="Q3699" t="str">
        <f t="shared" si="458"/>
        <v>juin</v>
      </c>
      <c r="R3699" t="str">
        <f t="shared" si="459"/>
        <v>Massachusetts</v>
      </c>
      <c r="S3699" t="str">
        <f t="shared" si="460"/>
        <v>2021-06</v>
      </c>
      <c r="T3699">
        <f>IF(AND(COUNTIF(Calculs!$Q$2:$Q$12,$O3699)&gt;0,COUNTIF(Calculs!$S$2:$S$12,$E3699)&gt;0,COUNTIF(Calculs!$U$2:$U$12,$H3699)&gt;0),1,0)</f>
        <v>1</v>
      </c>
      <c r="U3699">
        <f t="shared" si="461"/>
        <v>123749.99999999999</v>
      </c>
      <c r="V3699">
        <f t="shared" si="462"/>
        <v>225</v>
      </c>
      <c r="W3699">
        <f t="shared" si="463"/>
        <v>30937.499999999996</v>
      </c>
    </row>
    <row r="3700" spans="1:23" ht="15.75" customHeight="1" x14ac:dyDescent="0.3">
      <c r="A3700" s="2" t="s">
        <v>25</v>
      </c>
      <c r="B3700" s="2">
        <v>1185732</v>
      </c>
      <c r="C3700" s="3">
        <v>44362</v>
      </c>
      <c r="D3700" s="12" t="str" cm="1">
        <f t="array" ref="D3700">_xlfn.SWITCH(WEEKDAY(C3700,2), 1, "Lundi", 2, "Mardi", 3, "Mercredi", 4, "Jeudi", 5, "Vendredi", 6, "Samedi", 7, "Dimanche", "Erreur")</f>
        <v>Mardi</v>
      </c>
      <c r="E3700" s="2" t="s">
        <v>14</v>
      </c>
      <c r="F3700" s="2" t="s">
        <v>128</v>
      </c>
      <c r="G3700" s="2" t="s">
        <v>129</v>
      </c>
      <c r="H3700" s="4" t="s">
        <v>22</v>
      </c>
      <c r="I3700" s="5">
        <v>60</v>
      </c>
      <c r="J3700" s="6">
        <v>375</v>
      </c>
      <c r="K3700" s="7">
        <v>225000</v>
      </c>
      <c r="L3700" s="7">
        <v>67500</v>
      </c>
      <c r="M3700" s="8">
        <v>0.3</v>
      </c>
      <c r="N3700" s="2" t="s">
        <v>17</v>
      </c>
      <c r="O3700">
        <f t="shared" si="456"/>
        <v>2021</v>
      </c>
      <c r="P3700">
        <f t="shared" si="457"/>
        <v>6</v>
      </c>
      <c r="Q3700" t="str">
        <f t="shared" si="458"/>
        <v>juin</v>
      </c>
      <c r="R3700" t="str">
        <f t="shared" si="459"/>
        <v>Massachusetts</v>
      </c>
      <c r="S3700" t="str">
        <f t="shared" si="460"/>
        <v>2021-06</v>
      </c>
      <c r="T3700">
        <f>IF(AND(COUNTIF(Calculs!$Q$2:$Q$12,$O3700)&gt;0,COUNTIF(Calculs!$S$2:$S$12,$E3700)&gt;0,COUNTIF(Calculs!$U$2:$U$12,$H3700)&gt;0),1,0)</f>
        <v>1</v>
      </c>
      <c r="U3700">
        <f t="shared" si="461"/>
        <v>225000</v>
      </c>
      <c r="V3700">
        <f t="shared" si="462"/>
        <v>375</v>
      </c>
      <c r="W3700">
        <f t="shared" si="463"/>
        <v>67500</v>
      </c>
    </row>
    <row r="3701" spans="1:23" ht="15.75" customHeight="1" x14ac:dyDescent="0.3">
      <c r="A3701" s="2" t="s">
        <v>25</v>
      </c>
      <c r="B3701" s="2">
        <v>1185732</v>
      </c>
      <c r="C3701" s="3">
        <v>44390</v>
      </c>
      <c r="D3701" s="12" t="str" cm="1">
        <f t="array" ref="D3701">_xlfn.SWITCH(WEEKDAY(C3701,2), 1, "Lundi", 2, "Mardi", 3, "Mercredi", 4, "Jeudi", 5, "Vendredi", 6, "Samedi", 7, "Dimanche", "Erreur")</f>
        <v>Mardi</v>
      </c>
      <c r="E3701" s="2" t="s">
        <v>14</v>
      </c>
      <c r="F3701" s="2" t="s">
        <v>128</v>
      </c>
      <c r="G3701" s="2" t="s">
        <v>129</v>
      </c>
      <c r="H3701" s="4" t="s">
        <v>16</v>
      </c>
      <c r="I3701" s="5">
        <v>54.999999999999993</v>
      </c>
      <c r="J3701" s="6">
        <v>600</v>
      </c>
      <c r="K3701" s="7">
        <v>329999.99999999994</v>
      </c>
      <c r="L3701" s="7">
        <v>98999.999999999985</v>
      </c>
      <c r="M3701" s="8">
        <v>0.3</v>
      </c>
      <c r="N3701" s="2" t="s">
        <v>17</v>
      </c>
      <c r="O3701">
        <f t="shared" si="456"/>
        <v>2021</v>
      </c>
      <c r="P3701">
        <f t="shared" si="457"/>
        <v>7</v>
      </c>
      <c r="Q3701" t="str">
        <f t="shared" si="458"/>
        <v>juil</v>
      </c>
      <c r="R3701" t="str">
        <f t="shared" si="459"/>
        <v>Massachusetts</v>
      </c>
      <c r="S3701" t="str">
        <f t="shared" si="460"/>
        <v>2021-07</v>
      </c>
      <c r="T3701">
        <f>IF(AND(COUNTIF(Calculs!$Q$2:$Q$12,$O3701)&gt;0,COUNTIF(Calculs!$S$2:$S$12,$E3701)&gt;0,COUNTIF(Calculs!$U$2:$U$12,$H3701)&gt;0),1,0)</f>
        <v>1</v>
      </c>
      <c r="U3701">
        <f t="shared" si="461"/>
        <v>329999.99999999994</v>
      </c>
      <c r="V3701">
        <f t="shared" si="462"/>
        <v>600</v>
      </c>
      <c r="W3701">
        <f t="shared" si="463"/>
        <v>98999.999999999985</v>
      </c>
    </row>
    <row r="3702" spans="1:23" ht="15.75" customHeight="1" x14ac:dyDescent="0.3">
      <c r="A3702" s="2" t="s">
        <v>25</v>
      </c>
      <c r="B3702" s="2">
        <v>1185732</v>
      </c>
      <c r="C3702" s="3">
        <v>44390</v>
      </c>
      <c r="D3702" s="12" t="str" cm="1">
        <f t="array" ref="D3702">_xlfn.SWITCH(WEEKDAY(C3702,2), 1, "Lundi", 2, "Mardi", 3, "Mercredi", 4, "Jeudi", 5, "Vendredi", 6, "Samedi", 7, "Dimanche", "Erreur")</f>
        <v>Mardi</v>
      </c>
      <c r="E3702" s="2" t="s">
        <v>14</v>
      </c>
      <c r="F3702" s="2" t="s">
        <v>128</v>
      </c>
      <c r="G3702" s="2" t="s">
        <v>129</v>
      </c>
      <c r="H3702" s="4" t="s">
        <v>18</v>
      </c>
      <c r="I3702" s="5">
        <v>50</v>
      </c>
      <c r="J3702" s="6">
        <v>350</v>
      </c>
      <c r="K3702" s="7">
        <v>175000</v>
      </c>
      <c r="L3702" s="7">
        <v>52500</v>
      </c>
      <c r="M3702" s="8">
        <v>0.3</v>
      </c>
      <c r="N3702" s="2" t="s">
        <v>17</v>
      </c>
      <c r="O3702">
        <f t="shared" si="456"/>
        <v>2021</v>
      </c>
      <c r="P3702">
        <f t="shared" si="457"/>
        <v>7</v>
      </c>
      <c r="Q3702" t="str">
        <f t="shared" si="458"/>
        <v>juil</v>
      </c>
      <c r="R3702" t="str">
        <f t="shared" si="459"/>
        <v>Massachusetts</v>
      </c>
      <c r="S3702" t="str">
        <f t="shared" si="460"/>
        <v>2021-07</v>
      </c>
      <c r="T3702">
        <f>IF(AND(COUNTIF(Calculs!$Q$2:$Q$12,$O3702)&gt;0,COUNTIF(Calculs!$S$2:$S$12,$E3702)&gt;0,COUNTIF(Calculs!$U$2:$U$12,$H3702)&gt;0),1,0)</f>
        <v>1</v>
      </c>
      <c r="U3702">
        <f t="shared" si="461"/>
        <v>175000</v>
      </c>
      <c r="V3702">
        <f t="shared" si="462"/>
        <v>350</v>
      </c>
      <c r="W3702">
        <f t="shared" si="463"/>
        <v>52500</v>
      </c>
    </row>
    <row r="3703" spans="1:23" ht="15.75" customHeight="1" x14ac:dyDescent="0.3">
      <c r="A3703" s="2" t="s">
        <v>25</v>
      </c>
      <c r="B3703" s="2">
        <v>1185732</v>
      </c>
      <c r="C3703" s="3">
        <v>44390</v>
      </c>
      <c r="D3703" s="12" t="str" cm="1">
        <f t="array" ref="D3703">_xlfn.SWITCH(WEEKDAY(C3703,2), 1, "Lundi", 2, "Mardi", 3, "Mercredi", 4, "Jeudi", 5, "Vendredi", 6, "Samedi", 7, "Dimanche", "Erreur")</f>
        <v>Mardi</v>
      </c>
      <c r="E3703" s="2" t="s">
        <v>14</v>
      </c>
      <c r="F3703" s="2" t="s">
        <v>128</v>
      </c>
      <c r="G3703" s="2" t="s">
        <v>129</v>
      </c>
      <c r="H3703" s="4" t="s">
        <v>19</v>
      </c>
      <c r="I3703" s="5">
        <v>45</v>
      </c>
      <c r="J3703" s="6">
        <v>275</v>
      </c>
      <c r="K3703" s="7">
        <v>123750</v>
      </c>
      <c r="L3703" s="7">
        <v>30937.5</v>
      </c>
      <c r="M3703" s="8">
        <v>0.25</v>
      </c>
      <c r="N3703" s="2" t="s">
        <v>17</v>
      </c>
      <c r="O3703">
        <f t="shared" si="456"/>
        <v>2021</v>
      </c>
      <c r="P3703">
        <f t="shared" si="457"/>
        <v>7</v>
      </c>
      <c r="Q3703" t="str">
        <f t="shared" si="458"/>
        <v>juil</v>
      </c>
      <c r="R3703" t="str">
        <f t="shared" si="459"/>
        <v>Massachusetts</v>
      </c>
      <c r="S3703" t="str">
        <f t="shared" si="460"/>
        <v>2021-07</v>
      </c>
      <c r="T3703">
        <f>IF(AND(COUNTIF(Calculs!$Q$2:$Q$12,$O3703)&gt;0,COUNTIF(Calculs!$S$2:$S$12,$E3703)&gt;0,COUNTIF(Calculs!$U$2:$U$12,$H3703)&gt;0),1,0)</f>
        <v>1</v>
      </c>
      <c r="U3703">
        <f t="shared" si="461"/>
        <v>123750</v>
      </c>
      <c r="V3703">
        <f t="shared" si="462"/>
        <v>275</v>
      </c>
      <c r="W3703">
        <f t="shared" si="463"/>
        <v>30937.5</v>
      </c>
    </row>
    <row r="3704" spans="1:23" ht="15.75" customHeight="1" x14ac:dyDescent="0.3">
      <c r="A3704" s="2" t="s">
        <v>25</v>
      </c>
      <c r="B3704" s="2">
        <v>1185732</v>
      </c>
      <c r="C3704" s="3">
        <v>44390</v>
      </c>
      <c r="D3704" s="12" t="str" cm="1">
        <f t="array" ref="D3704">_xlfn.SWITCH(WEEKDAY(C3704,2), 1, "Lundi", 2, "Mardi", 3, "Mercredi", 4, "Jeudi", 5, "Vendredi", 6, "Samedi", 7, "Dimanche", "Erreur")</f>
        <v>Mardi</v>
      </c>
      <c r="E3704" s="2" t="s">
        <v>14</v>
      </c>
      <c r="F3704" s="2" t="s">
        <v>128</v>
      </c>
      <c r="G3704" s="2" t="s">
        <v>129</v>
      </c>
      <c r="H3704" s="4" t="s">
        <v>20</v>
      </c>
      <c r="I3704" s="5">
        <v>45</v>
      </c>
      <c r="J3704" s="6">
        <v>225</v>
      </c>
      <c r="K3704" s="7">
        <v>101250</v>
      </c>
      <c r="L3704" s="7">
        <v>25312.5</v>
      </c>
      <c r="M3704" s="8">
        <v>0.25</v>
      </c>
      <c r="N3704" s="2" t="s">
        <v>17</v>
      </c>
      <c r="O3704">
        <f t="shared" si="456"/>
        <v>2021</v>
      </c>
      <c r="P3704">
        <f t="shared" si="457"/>
        <v>7</v>
      </c>
      <c r="Q3704" t="str">
        <f t="shared" si="458"/>
        <v>juil</v>
      </c>
      <c r="R3704" t="str">
        <f t="shared" si="459"/>
        <v>Massachusetts</v>
      </c>
      <c r="S3704" t="str">
        <f t="shared" si="460"/>
        <v>2021-07</v>
      </c>
      <c r="T3704">
        <f>IF(AND(COUNTIF(Calculs!$Q$2:$Q$12,$O3704)&gt;0,COUNTIF(Calculs!$S$2:$S$12,$E3704)&gt;0,COUNTIF(Calculs!$U$2:$U$12,$H3704)&gt;0),1,0)</f>
        <v>1</v>
      </c>
      <c r="U3704">
        <f t="shared" si="461"/>
        <v>101250</v>
      </c>
      <c r="V3704">
        <f t="shared" si="462"/>
        <v>225</v>
      </c>
      <c r="W3704">
        <f t="shared" si="463"/>
        <v>25312.5</v>
      </c>
    </row>
    <row r="3705" spans="1:23" ht="15.75" customHeight="1" x14ac:dyDescent="0.3">
      <c r="A3705" s="2" t="s">
        <v>25</v>
      </c>
      <c r="B3705" s="2">
        <v>1185732</v>
      </c>
      <c r="C3705" s="3">
        <v>44390</v>
      </c>
      <c r="D3705" s="12" t="str" cm="1">
        <f t="array" ref="D3705">_xlfn.SWITCH(WEEKDAY(C3705,2), 1, "Lundi", 2, "Mardi", 3, "Mercredi", 4, "Jeudi", 5, "Vendredi", 6, "Samedi", 7, "Dimanche", "Erreur")</f>
        <v>Mardi</v>
      </c>
      <c r="E3705" s="2" t="s">
        <v>14</v>
      </c>
      <c r="F3705" s="2" t="s">
        <v>128</v>
      </c>
      <c r="G3705" s="2" t="s">
        <v>129</v>
      </c>
      <c r="H3705" s="4" t="s">
        <v>21</v>
      </c>
      <c r="I3705" s="5">
        <v>54.999999999999993</v>
      </c>
      <c r="J3705" s="6">
        <v>250</v>
      </c>
      <c r="K3705" s="7">
        <v>137499.99999999997</v>
      </c>
      <c r="L3705" s="7">
        <v>34374.999999999993</v>
      </c>
      <c r="M3705" s="8">
        <v>0.25</v>
      </c>
      <c r="N3705" s="2" t="s">
        <v>17</v>
      </c>
      <c r="O3705">
        <f t="shared" si="456"/>
        <v>2021</v>
      </c>
      <c r="P3705">
        <f t="shared" si="457"/>
        <v>7</v>
      </c>
      <c r="Q3705" t="str">
        <f t="shared" si="458"/>
        <v>juil</v>
      </c>
      <c r="R3705" t="str">
        <f t="shared" si="459"/>
        <v>Massachusetts</v>
      </c>
      <c r="S3705" t="str">
        <f t="shared" si="460"/>
        <v>2021-07</v>
      </c>
      <c r="T3705">
        <f>IF(AND(COUNTIF(Calculs!$Q$2:$Q$12,$O3705)&gt;0,COUNTIF(Calculs!$S$2:$S$12,$E3705)&gt;0,COUNTIF(Calculs!$U$2:$U$12,$H3705)&gt;0),1,0)</f>
        <v>1</v>
      </c>
      <c r="U3705">
        <f t="shared" si="461"/>
        <v>137499.99999999997</v>
      </c>
      <c r="V3705">
        <f t="shared" si="462"/>
        <v>250</v>
      </c>
      <c r="W3705">
        <f t="shared" si="463"/>
        <v>34374.999999999993</v>
      </c>
    </row>
    <row r="3706" spans="1:23" ht="15.75" customHeight="1" x14ac:dyDescent="0.3">
      <c r="A3706" s="2" t="s">
        <v>25</v>
      </c>
      <c r="B3706" s="2">
        <v>1185732</v>
      </c>
      <c r="C3706" s="3">
        <v>44390</v>
      </c>
      <c r="D3706" s="12" t="str" cm="1">
        <f t="array" ref="D3706">_xlfn.SWITCH(WEEKDAY(C3706,2), 1, "Lundi", 2, "Mardi", 3, "Mercredi", 4, "Jeudi", 5, "Vendredi", 6, "Samedi", 7, "Dimanche", "Erreur")</f>
        <v>Mardi</v>
      </c>
      <c r="E3706" s="2" t="s">
        <v>14</v>
      </c>
      <c r="F3706" s="2" t="s">
        <v>128</v>
      </c>
      <c r="G3706" s="2" t="s">
        <v>129</v>
      </c>
      <c r="H3706" s="4" t="s">
        <v>22</v>
      </c>
      <c r="I3706" s="5">
        <v>60</v>
      </c>
      <c r="J3706" s="6">
        <v>425</v>
      </c>
      <c r="K3706" s="7">
        <v>255000</v>
      </c>
      <c r="L3706" s="7">
        <v>76500</v>
      </c>
      <c r="M3706" s="8">
        <v>0.3</v>
      </c>
      <c r="N3706" s="2" t="s">
        <v>17</v>
      </c>
      <c r="O3706">
        <f t="shared" si="456"/>
        <v>2021</v>
      </c>
      <c r="P3706">
        <f t="shared" si="457"/>
        <v>7</v>
      </c>
      <c r="Q3706" t="str">
        <f t="shared" si="458"/>
        <v>juil</v>
      </c>
      <c r="R3706" t="str">
        <f t="shared" si="459"/>
        <v>Massachusetts</v>
      </c>
      <c r="S3706" t="str">
        <f t="shared" si="460"/>
        <v>2021-07</v>
      </c>
      <c r="T3706">
        <f>IF(AND(COUNTIF(Calculs!$Q$2:$Q$12,$O3706)&gt;0,COUNTIF(Calculs!$S$2:$S$12,$E3706)&gt;0,COUNTIF(Calculs!$U$2:$U$12,$H3706)&gt;0),1,0)</f>
        <v>1</v>
      </c>
      <c r="U3706">
        <f t="shared" si="461"/>
        <v>255000</v>
      </c>
      <c r="V3706">
        <f t="shared" si="462"/>
        <v>425</v>
      </c>
      <c r="W3706">
        <f t="shared" si="463"/>
        <v>76500</v>
      </c>
    </row>
    <row r="3707" spans="1:23" ht="15.75" customHeight="1" x14ac:dyDescent="0.3">
      <c r="A3707" s="2" t="s">
        <v>25</v>
      </c>
      <c r="B3707" s="2">
        <v>1185732</v>
      </c>
      <c r="C3707" s="3">
        <v>44422</v>
      </c>
      <c r="D3707" s="12" t="str" cm="1">
        <f t="array" ref="D3707">_xlfn.SWITCH(WEEKDAY(C3707,2), 1, "Lundi", 2, "Mardi", 3, "Mercredi", 4, "Jeudi", 5, "Vendredi", 6, "Samedi", 7, "Dimanche", "Erreur")</f>
        <v>Samedi</v>
      </c>
      <c r="E3707" s="2" t="s">
        <v>14</v>
      </c>
      <c r="F3707" s="2" t="s">
        <v>128</v>
      </c>
      <c r="G3707" s="2" t="s">
        <v>129</v>
      </c>
      <c r="H3707" s="4" t="s">
        <v>16</v>
      </c>
      <c r="I3707" s="5">
        <v>54.999999999999993</v>
      </c>
      <c r="J3707" s="6">
        <v>575</v>
      </c>
      <c r="K3707" s="7">
        <v>316249.99999999994</v>
      </c>
      <c r="L3707" s="7">
        <v>94874.999999999985</v>
      </c>
      <c r="M3707" s="8">
        <v>0.3</v>
      </c>
      <c r="N3707" s="2" t="s">
        <v>17</v>
      </c>
      <c r="O3707">
        <f t="shared" si="456"/>
        <v>2021</v>
      </c>
      <c r="P3707">
        <f t="shared" si="457"/>
        <v>8</v>
      </c>
      <c r="Q3707" t="str">
        <f t="shared" si="458"/>
        <v>août</v>
      </c>
      <c r="R3707" t="str">
        <f t="shared" si="459"/>
        <v>Massachusetts</v>
      </c>
      <c r="S3707" t="str">
        <f t="shared" si="460"/>
        <v>2021-08</v>
      </c>
      <c r="T3707">
        <f>IF(AND(COUNTIF(Calculs!$Q$2:$Q$12,$O3707)&gt;0,COUNTIF(Calculs!$S$2:$S$12,$E3707)&gt;0,COUNTIF(Calculs!$U$2:$U$12,$H3707)&gt;0),1,0)</f>
        <v>1</v>
      </c>
      <c r="U3707">
        <f t="shared" si="461"/>
        <v>316249.99999999994</v>
      </c>
      <c r="V3707">
        <f t="shared" si="462"/>
        <v>575</v>
      </c>
      <c r="W3707">
        <f t="shared" si="463"/>
        <v>94874.999999999985</v>
      </c>
    </row>
    <row r="3708" spans="1:23" ht="15.75" customHeight="1" x14ac:dyDescent="0.3">
      <c r="A3708" s="2" t="s">
        <v>25</v>
      </c>
      <c r="B3708" s="2">
        <v>1185732</v>
      </c>
      <c r="C3708" s="3">
        <v>44422</v>
      </c>
      <c r="D3708" s="12" t="str" cm="1">
        <f t="array" ref="D3708">_xlfn.SWITCH(WEEKDAY(C3708,2), 1, "Lundi", 2, "Mardi", 3, "Mercredi", 4, "Jeudi", 5, "Vendredi", 6, "Samedi", 7, "Dimanche", "Erreur")</f>
        <v>Samedi</v>
      </c>
      <c r="E3708" s="2" t="s">
        <v>14</v>
      </c>
      <c r="F3708" s="2" t="s">
        <v>128</v>
      </c>
      <c r="G3708" s="2" t="s">
        <v>129</v>
      </c>
      <c r="H3708" s="4" t="s">
        <v>18</v>
      </c>
      <c r="I3708" s="5">
        <v>50</v>
      </c>
      <c r="J3708" s="6">
        <v>350</v>
      </c>
      <c r="K3708" s="7">
        <v>175000</v>
      </c>
      <c r="L3708" s="7">
        <v>52500</v>
      </c>
      <c r="M3708" s="8">
        <v>0.3</v>
      </c>
      <c r="N3708" s="2" t="s">
        <v>17</v>
      </c>
      <c r="O3708">
        <f t="shared" si="456"/>
        <v>2021</v>
      </c>
      <c r="P3708">
        <f t="shared" si="457"/>
        <v>8</v>
      </c>
      <c r="Q3708" t="str">
        <f t="shared" si="458"/>
        <v>août</v>
      </c>
      <c r="R3708" t="str">
        <f t="shared" si="459"/>
        <v>Massachusetts</v>
      </c>
      <c r="S3708" t="str">
        <f t="shared" si="460"/>
        <v>2021-08</v>
      </c>
      <c r="T3708">
        <f>IF(AND(COUNTIF(Calculs!$Q$2:$Q$12,$O3708)&gt;0,COUNTIF(Calculs!$S$2:$S$12,$E3708)&gt;0,COUNTIF(Calculs!$U$2:$U$12,$H3708)&gt;0),1,0)</f>
        <v>1</v>
      </c>
      <c r="U3708">
        <f t="shared" si="461"/>
        <v>175000</v>
      </c>
      <c r="V3708">
        <f t="shared" si="462"/>
        <v>350</v>
      </c>
      <c r="W3708">
        <f t="shared" si="463"/>
        <v>52500</v>
      </c>
    </row>
    <row r="3709" spans="1:23" ht="15.75" customHeight="1" x14ac:dyDescent="0.3">
      <c r="A3709" s="2" t="s">
        <v>25</v>
      </c>
      <c r="B3709" s="2">
        <v>1185732</v>
      </c>
      <c r="C3709" s="3">
        <v>44422</v>
      </c>
      <c r="D3709" s="12" t="str" cm="1">
        <f t="array" ref="D3709">_xlfn.SWITCH(WEEKDAY(C3709,2), 1, "Lundi", 2, "Mardi", 3, "Mercredi", 4, "Jeudi", 5, "Vendredi", 6, "Samedi", 7, "Dimanche", "Erreur")</f>
        <v>Samedi</v>
      </c>
      <c r="E3709" s="2" t="s">
        <v>14</v>
      </c>
      <c r="F3709" s="2" t="s">
        <v>128</v>
      </c>
      <c r="G3709" s="2" t="s">
        <v>129</v>
      </c>
      <c r="H3709" s="4" t="s">
        <v>19</v>
      </c>
      <c r="I3709" s="5">
        <v>45</v>
      </c>
      <c r="J3709" s="6">
        <v>275</v>
      </c>
      <c r="K3709" s="7">
        <v>123750</v>
      </c>
      <c r="L3709" s="7">
        <v>30937.5</v>
      </c>
      <c r="M3709" s="8">
        <v>0.25</v>
      </c>
      <c r="N3709" s="2" t="s">
        <v>17</v>
      </c>
      <c r="O3709">
        <f t="shared" si="456"/>
        <v>2021</v>
      </c>
      <c r="P3709">
        <f t="shared" si="457"/>
        <v>8</v>
      </c>
      <c r="Q3709" t="str">
        <f t="shared" si="458"/>
        <v>août</v>
      </c>
      <c r="R3709" t="str">
        <f t="shared" si="459"/>
        <v>Massachusetts</v>
      </c>
      <c r="S3709" t="str">
        <f t="shared" si="460"/>
        <v>2021-08</v>
      </c>
      <c r="T3709">
        <f>IF(AND(COUNTIF(Calculs!$Q$2:$Q$12,$O3709)&gt;0,COUNTIF(Calculs!$S$2:$S$12,$E3709)&gt;0,COUNTIF(Calculs!$U$2:$U$12,$H3709)&gt;0),1,0)</f>
        <v>1</v>
      </c>
      <c r="U3709">
        <f t="shared" si="461"/>
        <v>123750</v>
      </c>
      <c r="V3709">
        <f t="shared" si="462"/>
        <v>275</v>
      </c>
      <c r="W3709">
        <f t="shared" si="463"/>
        <v>30937.5</v>
      </c>
    </row>
    <row r="3710" spans="1:23" ht="15.75" customHeight="1" x14ac:dyDescent="0.3">
      <c r="A3710" s="2" t="s">
        <v>25</v>
      </c>
      <c r="B3710" s="2">
        <v>1185732</v>
      </c>
      <c r="C3710" s="3">
        <v>44422</v>
      </c>
      <c r="D3710" s="12" t="str" cm="1">
        <f t="array" ref="D3710">_xlfn.SWITCH(WEEKDAY(C3710,2), 1, "Lundi", 2, "Mardi", 3, "Mercredi", 4, "Jeudi", 5, "Vendredi", 6, "Samedi", 7, "Dimanche", "Erreur")</f>
        <v>Samedi</v>
      </c>
      <c r="E3710" s="2" t="s">
        <v>14</v>
      </c>
      <c r="F3710" s="2" t="s">
        <v>128</v>
      </c>
      <c r="G3710" s="2" t="s">
        <v>129</v>
      </c>
      <c r="H3710" s="4" t="s">
        <v>20</v>
      </c>
      <c r="I3710" s="5">
        <v>45</v>
      </c>
      <c r="J3710" s="6">
        <v>175</v>
      </c>
      <c r="K3710" s="7">
        <v>78750</v>
      </c>
      <c r="L3710" s="7">
        <v>19687.5</v>
      </c>
      <c r="M3710" s="8">
        <v>0.25</v>
      </c>
      <c r="N3710" s="2" t="s">
        <v>17</v>
      </c>
      <c r="O3710">
        <f t="shared" si="456"/>
        <v>2021</v>
      </c>
      <c r="P3710">
        <f t="shared" si="457"/>
        <v>8</v>
      </c>
      <c r="Q3710" t="str">
        <f t="shared" si="458"/>
        <v>août</v>
      </c>
      <c r="R3710" t="str">
        <f t="shared" si="459"/>
        <v>Massachusetts</v>
      </c>
      <c r="S3710" t="str">
        <f t="shared" si="460"/>
        <v>2021-08</v>
      </c>
      <c r="T3710">
        <f>IF(AND(COUNTIF(Calculs!$Q$2:$Q$12,$O3710)&gt;0,COUNTIF(Calculs!$S$2:$S$12,$E3710)&gt;0,COUNTIF(Calculs!$U$2:$U$12,$H3710)&gt;0),1,0)</f>
        <v>1</v>
      </c>
      <c r="U3710">
        <f t="shared" si="461"/>
        <v>78750</v>
      </c>
      <c r="V3710">
        <f t="shared" si="462"/>
        <v>175</v>
      </c>
      <c r="W3710">
        <f t="shared" si="463"/>
        <v>19687.5</v>
      </c>
    </row>
    <row r="3711" spans="1:23" ht="15.75" customHeight="1" x14ac:dyDescent="0.3">
      <c r="A3711" s="2" t="s">
        <v>25</v>
      </c>
      <c r="B3711" s="2">
        <v>1185732</v>
      </c>
      <c r="C3711" s="3">
        <v>44422</v>
      </c>
      <c r="D3711" s="12" t="str" cm="1">
        <f t="array" ref="D3711">_xlfn.SWITCH(WEEKDAY(C3711,2), 1, "Lundi", 2, "Mardi", 3, "Mercredi", 4, "Jeudi", 5, "Vendredi", 6, "Samedi", 7, "Dimanche", "Erreur")</f>
        <v>Samedi</v>
      </c>
      <c r="E3711" s="2" t="s">
        <v>14</v>
      </c>
      <c r="F3711" s="2" t="s">
        <v>128</v>
      </c>
      <c r="G3711" s="2" t="s">
        <v>129</v>
      </c>
      <c r="H3711" s="4" t="s">
        <v>21</v>
      </c>
      <c r="I3711" s="5">
        <v>54.999999999999993</v>
      </c>
      <c r="J3711" s="6">
        <v>150</v>
      </c>
      <c r="K3711" s="7">
        <v>82499.999999999985</v>
      </c>
      <c r="L3711" s="7">
        <v>20624.999999999996</v>
      </c>
      <c r="M3711" s="8">
        <v>0.25</v>
      </c>
      <c r="N3711" s="2" t="s">
        <v>17</v>
      </c>
      <c r="O3711">
        <f t="shared" si="456"/>
        <v>2021</v>
      </c>
      <c r="P3711">
        <f t="shared" si="457"/>
        <v>8</v>
      </c>
      <c r="Q3711" t="str">
        <f t="shared" si="458"/>
        <v>août</v>
      </c>
      <c r="R3711" t="str">
        <f t="shared" si="459"/>
        <v>Massachusetts</v>
      </c>
      <c r="S3711" t="str">
        <f t="shared" si="460"/>
        <v>2021-08</v>
      </c>
      <c r="T3711">
        <f>IF(AND(COUNTIF(Calculs!$Q$2:$Q$12,$O3711)&gt;0,COUNTIF(Calculs!$S$2:$S$12,$E3711)&gt;0,COUNTIF(Calculs!$U$2:$U$12,$H3711)&gt;0),1,0)</f>
        <v>1</v>
      </c>
      <c r="U3711">
        <f t="shared" si="461"/>
        <v>82499.999999999985</v>
      </c>
      <c r="V3711">
        <f t="shared" si="462"/>
        <v>150</v>
      </c>
      <c r="W3711">
        <f t="shared" si="463"/>
        <v>20624.999999999996</v>
      </c>
    </row>
    <row r="3712" spans="1:23" ht="15.75" customHeight="1" x14ac:dyDescent="0.3">
      <c r="A3712" s="2" t="s">
        <v>25</v>
      </c>
      <c r="B3712" s="2">
        <v>1185732</v>
      </c>
      <c r="C3712" s="3">
        <v>44422</v>
      </c>
      <c r="D3712" s="12" t="str" cm="1">
        <f t="array" ref="D3712">_xlfn.SWITCH(WEEKDAY(C3712,2), 1, "Lundi", 2, "Mardi", 3, "Mercredi", 4, "Jeudi", 5, "Vendredi", 6, "Samedi", 7, "Dimanche", "Erreur")</f>
        <v>Samedi</v>
      </c>
      <c r="E3712" s="2" t="s">
        <v>14</v>
      </c>
      <c r="F3712" s="2" t="s">
        <v>128</v>
      </c>
      <c r="G3712" s="2" t="s">
        <v>129</v>
      </c>
      <c r="H3712" s="4" t="s">
        <v>22</v>
      </c>
      <c r="I3712" s="5">
        <v>60</v>
      </c>
      <c r="J3712" s="6">
        <v>325</v>
      </c>
      <c r="K3712" s="7">
        <v>195000</v>
      </c>
      <c r="L3712" s="7">
        <v>58500</v>
      </c>
      <c r="M3712" s="8">
        <v>0.3</v>
      </c>
      <c r="N3712" s="2" t="s">
        <v>17</v>
      </c>
      <c r="O3712">
        <f t="shared" si="456"/>
        <v>2021</v>
      </c>
      <c r="P3712">
        <f t="shared" si="457"/>
        <v>8</v>
      </c>
      <c r="Q3712" t="str">
        <f t="shared" si="458"/>
        <v>août</v>
      </c>
      <c r="R3712" t="str">
        <f t="shared" si="459"/>
        <v>Massachusetts</v>
      </c>
      <c r="S3712" t="str">
        <f t="shared" si="460"/>
        <v>2021-08</v>
      </c>
      <c r="T3712">
        <f>IF(AND(COUNTIF(Calculs!$Q$2:$Q$12,$O3712)&gt;0,COUNTIF(Calculs!$S$2:$S$12,$E3712)&gt;0,COUNTIF(Calculs!$U$2:$U$12,$H3712)&gt;0),1,0)</f>
        <v>1</v>
      </c>
      <c r="U3712">
        <f t="shared" si="461"/>
        <v>195000</v>
      </c>
      <c r="V3712">
        <f t="shared" si="462"/>
        <v>325</v>
      </c>
      <c r="W3712">
        <f t="shared" si="463"/>
        <v>58500</v>
      </c>
    </row>
    <row r="3713" spans="1:23" ht="15.75" customHeight="1" x14ac:dyDescent="0.3">
      <c r="A3713" s="2" t="s">
        <v>25</v>
      </c>
      <c r="B3713" s="2">
        <v>1185732</v>
      </c>
      <c r="C3713" s="3">
        <v>44452</v>
      </c>
      <c r="D3713" s="12" t="str" cm="1">
        <f t="array" ref="D3713">_xlfn.SWITCH(WEEKDAY(C3713,2), 1, "Lundi", 2, "Mardi", 3, "Mercredi", 4, "Jeudi", 5, "Vendredi", 6, "Samedi", 7, "Dimanche", "Erreur")</f>
        <v>Lundi</v>
      </c>
      <c r="E3713" s="2" t="s">
        <v>14</v>
      </c>
      <c r="F3713" s="2" t="s">
        <v>128</v>
      </c>
      <c r="G3713" s="2" t="s">
        <v>129</v>
      </c>
      <c r="H3713" s="4" t="s">
        <v>16</v>
      </c>
      <c r="I3713" s="5">
        <v>54.999999999999993</v>
      </c>
      <c r="J3713" s="6">
        <v>450</v>
      </c>
      <c r="K3713" s="7">
        <v>247499.99999999997</v>
      </c>
      <c r="L3713" s="7">
        <v>74249.999999999985</v>
      </c>
      <c r="M3713" s="8">
        <v>0.3</v>
      </c>
      <c r="N3713" s="2" t="s">
        <v>17</v>
      </c>
      <c r="O3713">
        <f t="shared" si="456"/>
        <v>2021</v>
      </c>
      <c r="P3713">
        <f t="shared" si="457"/>
        <v>9</v>
      </c>
      <c r="Q3713" t="str">
        <f t="shared" si="458"/>
        <v>sept</v>
      </c>
      <c r="R3713" t="str">
        <f t="shared" si="459"/>
        <v>Massachusetts</v>
      </c>
      <c r="S3713" t="str">
        <f t="shared" si="460"/>
        <v>2021-09</v>
      </c>
      <c r="T3713">
        <f>IF(AND(COUNTIF(Calculs!$Q$2:$Q$12,$O3713)&gt;0,COUNTIF(Calculs!$S$2:$S$12,$E3713)&gt;0,COUNTIF(Calculs!$U$2:$U$12,$H3713)&gt;0),1,0)</f>
        <v>1</v>
      </c>
      <c r="U3713">
        <f t="shared" si="461"/>
        <v>247499.99999999997</v>
      </c>
      <c r="V3713">
        <f t="shared" si="462"/>
        <v>450</v>
      </c>
      <c r="W3713">
        <f t="shared" si="463"/>
        <v>74249.999999999985</v>
      </c>
    </row>
    <row r="3714" spans="1:23" ht="15.75" customHeight="1" x14ac:dyDescent="0.3">
      <c r="A3714" s="2" t="s">
        <v>25</v>
      </c>
      <c r="B3714" s="2">
        <v>1185732</v>
      </c>
      <c r="C3714" s="3">
        <v>44452</v>
      </c>
      <c r="D3714" s="12" t="str" cm="1">
        <f t="array" ref="D3714">_xlfn.SWITCH(WEEKDAY(C3714,2), 1, "Lundi", 2, "Mardi", 3, "Mercredi", 4, "Jeudi", 5, "Vendredi", 6, "Samedi", 7, "Dimanche", "Erreur")</f>
        <v>Lundi</v>
      </c>
      <c r="E3714" s="2" t="s">
        <v>14</v>
      </c>
      <c r="F3714" s="2" t="s">
        <v>128</v>
      </c>
      <c r="G3714" s="2" t="s">
        <v>129</v>
      </c>
      <c r="H3714" s="4" t="s">
        <v>18</v>
      </c>
      <c r="I3714" s="5">
        <v>50</v>
      </c>
      <c r="J3714" s="6">
        <v>250</v>
      </c>
      <c r="K3714" s="7">
        <v>125000</v>
      </c>
      <c r="L3714" s="7">
        <v>37500</v>
      </c>
      <c r="M3714" s="8">
        <v>0.3</v>
      </c>
      <c r="N3714" s="2" t="s">
        <v>17</v>
      </c>
      <c r="O3714">
        <f t="shared" si="456"/>
        <v>2021</v>
      </c>
      <c r="P3714">
        <f t="shared" si="457"/>
        <v>9</v>
      </c>
      <c r="Q3714" t="str">
        <f t="shared" si="458"/>
        <v>sept</v>
      </c>
      <c r="R3714" t="str">
        <f t="shared" si="459"/>
        <v>Massachusetts</v>
      </c>
      <c r="S3714" t="str">
        <f t="shared" si="460"/>
        <v>2021-09</v>
      </c>
      <c r="T3714">
        <f>IF(AND(COUNTIF(Calculs!$Q$2:$Q$12,$O3714)&gt;0,COUNTIF(Calculs!$S$2:$S$12,$E3714)&gt;0,COUNTIF(Calculs!$U$2:$U$12,$H3714)&gt;0),1,0)</f>
        <v>1</v>
      </c>
      <c r="U3714">
        <f t="shared" si="461"/>
        <v>125000</v>
      </c>
      <c r="V3714">
        <f t="shared" si="462"/>
        <v>250</v>
      </c>
      <c r="W3714">
        <f t="shared" si="463"/>
        <v>37500</v>
      </c>
    </row>
    <row r="3715" spans="1:23" ht="15.75" customHeight="1" x14ac:dyDescent="0.3">
      <c r="A3715" s="2" t="s">
        <v>25</v>
      </c>
      <c r="B3715" s="2">
        <v>1185732</v>
      </c>
      <c r="C3715" s="3">
        <v>44452</v>
      </c>
      <c r="D3715" s="12" t="str" cm="1">
        <f t="array" ref="D3715">_xlfn.SWITCH(WEEKDAY(C3715,2), 1, "Lundi", 2, "Mardi", 3, "Mercredi", 4, "Jeudi", 5, "Vendredi", 6, "Samedi", 7, "Dimanche", "Erreur")</f>
        <v>Lundi</v>
      </c>
      <c r="E3715" s="2" t="s">
        <v>14</v>
      </c>
      <c r="F3715" s="2" t="s">
        <v>128</v>
      </c>
      <c r="G3715" s="2" t="s">
        <v>129</v>
      </c>
      <c r="H3715" s="4" t="s">
        <v>19</v>
      </c>
      <c r="I3715" s="5">
        <v>45</v>
      </c>
      <c r="J3715" s="6">
        <v>150</v>
      </c>
      <c r="K3715" s="7">
        <v>67500</v>
      </c>
      <c r="L3715" s="7">
        <v>16875</v>
      </c>
      <c r="M3715" s="8">
        <v>0.25</v>
      </c>
      <c r="N3715" s="2" t="s">
        <v>17</v>
      </c>
      <c r="O3715">
        <f t="shared" ref="O3715:O3778" si="464">YEAR($C3715)</f>
        <v>2021</v>
      </c>
      <c r="P3715">
        <f t="shared" ref="P3715:P3778" si="465">MONTH($C3715)</f>
        <v>9</v>
      </c>
      <c r="Q3715" t="str">
        <f t="shared" ref="Q3715:Q3778" si="466">TEXT($C3715,"mmm")</f>
        <v>sept</v>
      </c>
      <c r="R3715" t="str">
        <f t="shared" ref="R3715:R3778" si="467">SUBSTITUTE(SUBSTITUTE($F3715,"Sud ","South "),"Ouest ","West ")</f>
        <v>Massachusetts</v>
      </c>
      <c r="S3715" t="str">
        <f t="shared" ref="S3715:S3778" si="468">TEXT($C3715,"aaaa-mm")</f>
        <v>2021-09</v>
      </c>
      <c r="T3715">
        <f>IF(AND(COUNTIF(Calculs!$Q$2:$Q$12,$O3715)&gt;0,COUNTIF(Calculs!$S$2:$S$12,$E3715)&gt;0,COUNTIF(Calculs!$U$2:$U$12,$H3715)&gt;0),1,0)</f>
        <v>1</v>
      </c>
      <c r="U3715">
        <f t="shared" ref="U3715:U3778" si="469">$K3715*$T3715</f>
        <v>67500</v>
      </c>
      <c r="V3715">
        <f t="shared" ref="V3715:V3778" si="470">$J3715*$T3715</f>
        <v>150</v>
      </c>
      <c r="W3715">
        <f t="shared" ref="W3715:W3778" si="471">$L3715*$T3715</f>
        <v>16875</v>
      </c>
    </row>
    <row r="3716" spans="1:23" ht="15.75" customHeight="1" x14ac:dyDescent="0.3">
      <c r="A3716" s="2" t="s">
        <v>25</v>
      </c>
      <c r="B3716" s="2">
        <v>1185732</v>
      </c>
      <c r="C3716" s="3">
        <v>44452</v>
      </c>
      <c r="D3716" s="12" t="str" cm="1">
        <f t="array" ref="D3716">_xlfn.SWITCH(WEEKDAY(C3716,2), 1, "Lundi", 2, "Mardi", 3, "Mercredi", 4, "Jeudi", 5, "Vendredi", 6, "Samedi", 7, "Dimanche", "Erreur")</f>
        <v>Lundi</v>
      </c>
      <c r="E3716" s="2" t="s">
        <v>14</v>
      </c>
      <c r="F3716" s="2" t="s">
        <v>128</v>
      </c>
      <c r="G3716" s="2" t="s">
        <v>129</v>
      </c>
      <c r="H3716" s="4" t="s">
        <v>20</v>
      </c>
      <c r="I3716" s="5">
        <v>45</v>
      </c>
      <c r="J3716" s="6">
        <v>125</v>
      </c>
      <c r="K3716" s="7">
        <v>56250</v>
      </c>
      <c r="L3716" s="7">
        <v>14062.5</v>
      </c>
      <c r="M3716" s="8">
        <v>0.25</v>
      </c>
      <c r="N3716" s="2" t="s">
        <v>17</v>
      </c>
      <c r="O3716">
        <f t="shared" si="464"/>
        <v>2021</v>
      </c>
      <c r="P3716">
        <f t="shared" si="465"/>
        <v>9</v>
      </c>
      <c r="Q3716" t="str">
        <f t="shared" si="466"/>
        <v>sept</v>
      </c>
      <c r="R3716" t="str">
        <f t="shared" si="467"/>
        <v>Massachusetts</v>
      </c>
      <c r="S3716" t="str">
        <f t="shared" si="468"/>
        <v>2021-09</v>
      </c>
      <c r="T3716">
        <f>IF(AND(COUNTIF(Calculs!$Q$2:$Q$12,$O3716)&gt;0,COUNTIF(Calculs!$S$2:$S$12,$E3716)&gt;0,COUNTIF(Calculs!$U$2:$U$12,$H3716)&gt;0),1,0)</f>
        <v>1</v>
      </c>
      <c r="U3716">
        <f t="shared" si="469"/>
        <v>56250</v>
      </c>
      <c r="V3716">
        <f t="shared" si="470"/>
        <v>125</v>
      </c>
      <c r="W3716">
        <f t="shared" si="471"/>
        <v>14062.5</v>
      </c>
    </row>
    <row r="3717" spans="1:23" ht="15.75" customHeight="1" x14ac:dyDescent="0.3">
      <c r="A3717" s="2" t="s">
        <v>25</v>
      </c>
      <c r="B3717" s="2">
        <v>1185732</v>
      </c>
      <c r="C3717" s="3">
        <v>44452</v>
      </c>
      <c r="D3717" s="12" t="str" cm="1">
        <f t="array" ref="D3717">_xlfn.SWITCH(WEEKDAY(C3717,2), 1, "Lundi", 2, "Mardi", 3, "Mercredi", 4, "Jeudi", 5, "Vendredi", 6, "Samedi", 7, "Dimanche", "Erreur")</f>
        <v>Lundi</v>
      </c>
      <c r="E3717" s="2" t="s">
        <v>14</v>
      </c>
      <c r="F3717" s="2" t="s">
        <v>128</v>
      </c>
      <c r="G3717" s="2" t="s">
        <v>129</v>
      </c>
      <c r="H3717" s="4" t="s">
        <v>21</v>
      </c>
      <c r="I3717" s="5">
        <v>54.999999999999993</v>
      </c>
      <c r="J3717" s="6">
        <v>125</v>
      </c>
      <c r="K3717" s="7">
        <v>68749.999999999985</v>
      </c>
      <c r="L3717" s="7">
        <v>17187.499999999996</v>
      </c>
      <c r="M3717" s="8">
        <v>0.25</v>
      </c>
      <c r="N3717" s="2" t="s">
        <v>17</v>
      </c>
      <c r="O3717">
        <f t="shared" si="464"/>
        <v>2021</v>
      </c>
      <c r="P3717">
        <f t="shared" si="465"/>
        <v>9</v>
      </c>
      <c r="Q3717" t="str">
        <f t="shared" si="466"/>
        <v>sept</v>
      </c>
      <c r="R3717" t="str">
        <f t="shared" si="467"/>
        <v>Massachusetts</v>
      </c>
      <c r="S3717" t="str">
        <f t="shared" si="468"/>
        <v>2021-09</v>
      </c>
      <c r="T3717">
        <f>IF(AND(COUNTIF(Calculs!$Q$2:$Q$12,$O3717)&gt;0,COUNTIF(Calculs!$S$2:$S$12,$E3717)&gt;0,COUNTIF(Calculs!$U$2:$U$12,$H3717)&gt;0),1,0)</f>
        <v>1</v>
      </c>
      <c r="U3717">
        <f t="shared" si="469"/>
        <v>68749.999999999985</v>
      </c>
      <c r="V3717">
        <f t="shared" si="470"/>
        <v>125</v>
      </c>
      <c r="W3717">
        <f t="shared" si="471"/>
        <v>17187.499999999996</v>
      </c>
    </row>
    <row r="3718" spans="1:23" ht="15.75" customHeight="1" x14ac:dyDescent="0.3">
      <c r="A3718" s="2" t="s">
        <v>25</v>
      </c>
      <c r="B3718" s="2">
        <v>1185732</v>
      </c>
      <c r="C3718" s="3">
        <v>44452</v>
      </c>
      <c r="D3718" s="12" t="str" cm="1">
        <f t="array" ref="D3718">_xlfn.SWITCH(WEEKDAY(C3718,2), 1, "Lundi", 2, "Mardi", 3, "Mercredi", 4, "Jeudi", 5, "Vendredi", 6, "Samedi", 7, "Dimanche", "Erreur")</f>
        <v>Lundi</v>
      </c>
      <c r="E3718" s="2" t="s">
        <v>14</v>
      </c>
      <c r="F3718" s="2" t="s">
        <v>128</v>
      </c>
      <c r="G3718" s="2" t="s">
        <v>129</v>
      </c>
      <c r="H3718" s="4" t="s">
        <v>22</v>
      </c>
      <c r="I3718" s="5">
        <v>60</v>
      </c>
      <c r="J3718" s="6">
        <v>225</v>
      </c>
      <c r="K3718" s="7">
        <v>135000</v>
      </c>
      <c r="L3718" s="7">
        <v>40500</v>
      </c>
      <c r="M3718" s="8">
        <v>0.3</v>
      </c>
      <c r="N3718" s="2" t="s">
        <v>17</v>
      </c>
      <c r="O3718">
        <f t="shared" si="464"/>
        <v>2021</v>
      </c>
      <c r="P3718">
        <f t="shared" si="465"/>
        <v>9</v>
      </c>
      <c r="Q3718" t="str">
        <f t="shared" si="466"/>
        <v>sept</v>
      </c>
      <c r="R3718" t="str">
        <f t="shared" si="467"/>
        <v>Massachusetts</v>
      </c>
      <c r="S3718" t="str">
        <f t="shared" si="468"/>
        <v>2021-09</v>
      </c>
      <c r="T3718">
        <f>IF(AND(COUNTIF(Calculs!$Q$2:$Q$12,$O3718)&gt;0,COUNTIF(Calculs!$S$2:$S$12,$E3718)&gt;0,COUNTIF(Calculs!$U$2:$U$12,$H3718)&gt;0),1,0)</f>
        <v>1</v>
      </c>
      <c r="U3718">
        <f t="shared" si="469"/>
        <v>135000</v>
      </c>
      <c r="V3718">
        <f t="shared" si="470"/>
        <v>225</v>
      </c>
      <c r="W3718">
        <f t="shared" si="471"/>
        <v>40500</v>
      </c>
    </row>
    <row r="3719" spans="1:23" ht="15.75" customHeight="1" x14ac:dyDescent="0.3">
      <c r="A3719" s="2" t="s">
        <v>25</v>
      </c>
      <c r="B3719" s="2">
        <v>1185732</v>
      </c>
      <c r="C3719" s="3">
        <v>44484</v>
      </c>
      <c r="D3719" s="12" t="str" cm="1">
        <f t="array" ref="D3719">_xlfn.SWITCH(WEEKDAY(C3719,2), 1, "Lundi", 2, "Mardi", 3, "Mercredi", 4, "Jeudi", 5, "Vendredi", 6, "Samedi", 7, "Dimanche", "Erreur")</f>
        <v>Vendredi</v>
      </c>
      <c r="E3719" s="2" t="s">
        <v>14</v>
      </c>
      <c r="F3719" s="2" t="s">
        <v>128</v>
      </c>
      <c r="G3719" s="2" t="s">
        <v>129</v>
      </c>
      <c r="H3719" s="4" t="s">
        <v>16</v>
      </c>
      <c r="I3719" s="5">
        <v>60</v>
      </c>
      <c r="J3719" s="6">
        <v>400</v>
      </c>
      <c r="K3719" s="7">
        <v>240000</v>
      </c>
      <c r="L3719" s="7">
        <v>72000</v>
      </c>
      <c r="M3719" s="8">
        <v>0.3</v>
      </c>
      <c r="N3719" s="2" t="s">
        <v>17</v>
      </c>
      <c r="O3719">
        <f t="shared" si="464"/>
        <v>2021</v>
      </c>
      <c r="P3719">
        <f t="shared" si="465"/>
        <v>10</v>
      </c>
      <c r="Q3719" t="str">
        <f t="shared" si="466"/>
        <v>oct</v>
      </c>
      <c r="R3719" t="str">
        <f t="shared" si="467"/>
        <v>Massachusetts</v>
      </c>
      <c r="S3719" t="str">
        <f t="shared" si="468"/>
        <v>2021-10</v>
      </c>
      <c r="T3719">
        <f>IF(AND(COUNTIF(Calculs!$Q$2:$Q$12,$O3719)&gt;0,COUNTIF(Calculs!$S$2:$S$12,$E3719)&gt;0,COUNTIF(Calculs!$U$2:$U$12,$H3719)&gt;0),1,0)</f>
        <v>1</v>
      </c>
      <c r="U3719">
        <f t="shared" si="469"/>
        <v>240000</v>
      </c>
      <c r="V3719">
        <f t="shared" si="470"/>
        <v>400</v>
      </c>
      <c r="W3719">
        <f t="shared" si="471"/>
        <v>72000</v>
      </c>
    </row>
    <row r="3720" spans="1:23" ht="15.75" customHeight="1" x14ac:dyDescent="0.3">
      <c r="A3720" s="2" t="s">
        <v>25</v>
      </c>
      <c r="B3720" s="2">
        <v>1185732</v>
      </c>
      <c r="C3720" s="3">
        <v>44484</v>
      </c>
      <c r="D3720" s="12" t="str" cm="1">
        <f t="array" ref="D3720">_xlfn.SWITCH(WEEKDAY(C3720,2), 1, "Lundi", 2, "Mardi", 3, "Mercredi", 4, "Jeudi", 5, "Vendredi", 6, "Samedi", 7, "Dimanche", "Erreur")</f>
        <v>Vendredi</v>
      </c>
      <c r="E3720" s="2" t="s">
        <v>14</v>
      </c>
      <c r="F3720" s="2" t="s">
        <v>128</v>
      </c>
      <c r="G3720" s="2" t="s">
        <v>129</v>
      </c>
      <c r="H3720" s="4" t="s">
        <v>18</v>
      </c>
      <c r="I3720" s="5">
        <v>55.000000000000007</v>
      </c>
      <c r="J3720" s="6">
        <v>225</v>
      </c>
      <c r="K3720" s="7">
        <v>123750.00000000001</v>
      </c>
      <c r="L3720" s="7">
        <v>37125</v>
      </c>
      <c r="M3720" s="8">
        <v>0.3</v>
      </c>
      <c r="N3720" s="2" t="s">
        <v>17</v>
      </c>
      <c r="O3720">
        <f t="shared" si="464"/>
        <v>2021</v>
      </c>
      <c r="P3720">
        <f t="shared" si="465"/>
        <v>10</v>
      </c>
      <c r="Q3720" t="str">
        <f t="shared" si="466"/>
        <v>oct</v>
      </c>
      <c r="R3720" t="str">
        <f t="shared" si="467"/>
        <v>Massachusetts</v>
      </c>
      <c r="S3720" t="str">
        <f t="shared" si="468"/>
        <v>2021-10</v>
      </c>
      <c r="T3720">
        <f>IF(AND(COUNTIF(Calculs!$Q$2:$Q$12,$O3720)&gt;0,COUNTIF(Calculs!$S$2:$S$12,$E3720)&gt;0,COUNTIF(Calculs!$U$2:$U$12,$H3720)&gt;0),1,0)</f>
        <v>1</v>
      </c>
      <c r="U3720">
        <f t="shared" si="469"/>
        <v>123750.00000000001</v>
      </c>
      <c r="V3720">
        <f t="shared" si="470"/>
        <v>225</v>
      </c>
      <c r="W3720">
        <f t="shared" si="471"/>
        <v>37125</v>
      </c>
    </row>
    <row r="3721" spans="1:23" ht="15.75" customHeight="1" x14ac:dyDescent="0.3">
      <c r="A3721" s="2" t="s">
        <v>25</v>
      </c>
      <c r="B3721" s="2">
        <v>1185732</v>
      </c>
      <c r="C3721" s="3">
        <v>44484</v>
      </c>
      <c r="D3721" s="12" t="str" cm="1">
        <f t="array" ref="D3721">_xlfn.SWITCH(WEEKDAY(C3721,2), 1, "Lundi", 2, "Mardi", 3, "Mercredi", 4, "Jeudi", 5, "Vendredi", 6, "Samedi", 7, "Dimanche", "Erreur")</f>
        <v>Vendredi</v>
      </c>
      <c r="E3721" s="2" t="s">
        <v>14</v>
      </c>
      <c r="F3721" s="2" t="s">
        <v>128</v>
      </c>
      <c r="G3721" s="2" t="s">
        <v>129</v>
      </c>
      <c r="H3721" s="4" t="s">
        <v>19</v>
      </c>
      <c r="I3721" s="5">
        <v>55.000000000000007</v>
      </c>
      <c r="J3721" s="6">
        <v>125</v>
      </c>
      <c r="K3721" s="7">
        <v>68750.000000000015</v>
      </c>
      <c r="L3721" s="7">
        <v>17187.500000000004</v>
      </c>
      <c r="M3721" s="8">
        <v>0.25</v>
      </c>
      <c r="N3721" s="2" t="s">
        <v>17</v>
      </c>
      <c r="O3721">
        <f t="shared" si="464"/>
        <v>2021</v>
      </c>
      <c r="P3721">
        <f t="shared" si="465"/>
        <v>10</v>
      </c>
      <c r="Q3721" t="str">
        <f t="shared" si="466"/>
        <v>oct</v>
      </c>
      <c r="R3721" t="str">
        <f t="shared" si="467"/>
        <v>Massachusetts</v>
      </c>
      <c r="S3721" t="str">
        <f t="shared" si="468"/>
        <v>2021-10</v>
      </c>
      <c r="T3721">
        <f>IF(AND(COUNTIF(Calculs!$Q$2:$Q$12,$O3721)&gt;0,COUNTIF(Calculs!$S$2:$S$12,$E3721)&gt;0,COUNTIF(Calculs!$U$2:$U$12,$H3721)&gt;0),1,0)</f>
        <v>1</v>
      </c>
      <c r="U3721">
        <f t="shared" si="469"/>
        <v>68750.000000000015</v>
      </c>
      <c r="V3721">
        <f t="shared" si="470"/>
        <v>125</v>
      </c>
      <c r="W3721">
        <f t="shared" si="471"/>
        <v>17187.500000000004</v>
      </c>
    </row>
    <row r="3722" spans="1:23" ht="15.75" customHeight="1" x14ac:dyDescent="0.3">
      <c r="A3722" s="2" t="s">
        <v>25</v>
      </c>
      <c r="B3722" s="2">
        <v>1185732</v>
      </c>
      <c r="C3722" s="3">
        <v>44484</v>
      </c>
      <c r="D3722" s="12" t="str" cm="1">
        <f t="array" ref="D3722">_xlfn.SWITCH(WEEKDAY(C3722,2), 1, "Lundi", 2, "Mardi", 3, "Mercredi", 4, "Jeudi", 5, "Vendredi", 6, "Samedi", 7, "Dimanche", "Erreur")</f>
        <v>Vendredi</v>
      </c>
      <c r="E3722" s="2" t="s">
        <v>14</v>
      </c>
      <c r="F3722" s="2" t="s">
        <v>128</v>
      </c>
      <c r="G3722" s="2" t="s">
        <v>129</v>
      </c>
      <c r="H3722" s="4" t="s">
        <v>20</v>
      </c>
      <c r="I3722" s="5">
        <v>55.000000000000007</v>
      </c>
      <c r="J3722" s="6">
        <v>100</v>
      </c>
      <c r="K3722" s="7">
        <v>55000.000000000007</v>
      </c>
      <c r="L3722" s="7">
        <v>13750.000000000002</v>
      </c>
      <c r="M3722" s="8">
        <v>0.25</v>
      </c>
      <c r="N3722" s="2" t="s">
        <v>17</v>
      </c>
      <c r="O3722">
        <f t="shared" si="464"/>
        <v>2021</v>
      </c>
      <c r="P3722">
        <f t="shared" si="465"/>
        <v>10</v>
      </c>
      <c r="Q3722" t="str">
        <f t="shared" si="466"/>
        <v>oct</v>
      </c>
      <c r="R3722" t="str">
        <f t="shared" si="467"/>
        <v>Massachusetts</v>
      </c>
      <c r="S3722" t="str">
        <f t="shared" si="468"/>
        <v>2021-10</v>
      </c>
      <c r="T3722">
        <f>IF(AND(COUNTIF(Calculs!$Q$2:$Q$12,$O3722)&gt;0,COUNTIF(Calculs!$S$2:$S$12,$E3722)&gt;0,COUNTIF(Calculs!$U$2:$U$12,$H3722)&gt;0),1,0)</f>
        <v>1</v>
      </c>
      <c r="U3722">
        <f t="shared" si="469"/>
        <v>55000.000000000007</v>
      </c>
      <c r="V3722">
        <f t="shared" si="470"/>
        <v>100</v>
      </c>
      <c r="W3722">
        <f t="shared" si="471"/>
        <v>13750.000000000002</v>
      </c>
    </row>
    <row r="3723" spans="1:23" ht="15.75" customHeight="1" x14ac:dyDescent="0.3">
      <c r="A3723" s="2" t="s">
        <v>25</v>
      </c>
      <c r="B3723" s="2">
        <v>1185732</v>
      </c>
      <c r="C3723" s="3">
        <v>44484</v>
      </c>
      <c r="D3723" s="12" t="str" cm="1">
        <f t="array" ref="D3723">_xlfn.SWITCH(WEEKDAY(C3723,2), 1, "Lundi", 2, "Mardi", 3, "Mercredi", 4, "Jeudi", 5, "Vendredi", 6, "Samedi", 7, "Dimanche", "Erreur")</f>
        <v>Vendredi</v>
      </c>
      <c r="E3723" s="2" t="s">
        <v>14</v>
      </c>
      <c r="F3723" s="2" t="s">
        <v>128</v>
      </c>
      <c r="G3723" s="2" t="s">
        <v>129</v>
      </c>
      <c r="H3723" s="4" t="s">
        <v>21</v>
      </c>
      <c r="I3723" s="5">
        <v>65</v>
      </c>
      <c r="J3723" s="6">
        <v>100</v>
      </c>
      <c r="K3723" s="7">
        <v>65000</v>
      </c>
      <c r="L3723" s="7">
        <v>16250</v>
      </c>
      <c r="M3723" s="8">
        <v>0.25</v>
      </c>
      <c r="N3723" s="2" t="s">
        <v>17</v>
      </c>
      <c r="O3723">
        <f t="shared" si="464"/>
        <v>2021</v>
      </c>
      <c r="P3723">
        <f t="shared" si="465"/>
        <v>10</v>
      </c>
      <c r="Q3723" t="str">
        <f t="shared" si="466"/>
        <v>oct</v>
      </c>
      <c r="R3723" t="str">
        <f t="shared" si="467"/>
        <v>Massachusetts</v>
      </c>
      <c r="S3723" t="str">
        <f t="shared" si="468"/>
        <v>2021-10</v>
      </c>
      <c r="T3723">
        <f>IF(AND(COUNTIF(Calculs!$Q$2:$Q$12,$O3723)&gt;0,COUNTIF(Calculs!$S$2:$S$12,$E3723)&gt;0,COUNTIF(Calculs!$U$2:$U$12,$H3723)&gt;0),1,0)</f>
        <v>1</v>
      </c>
      <c r="U3723">
        <f t="shared" si="469"/>
        <v>65000</v>
      </c>
      <c r="V3723">
        <f t="shared" si="470"/>
        <v>100</v>
      </c>
      <c r="W3723">
        <f t="shared" si="471"/>
        <v>16250</v>
      </c>
    </row>
    <row r="3724" spans="1:23" ht="15.75" customHeight="1" x14ac:dyDescent="0.3">
      <c r="A3724" s="2" t="s">
        <v>60</v>
      </c>
      <c r="B3724" s="2">
        <v>1185732</v>
      </c>
      <c r="C3724" s="3">
        <v>44484</v>
      </c>
      <c r="D3724" s="12" t="str" cm="1">
        <f t="array" ref="D3724">_xlfn.SWITCH(WEEKDAY(C3724,2), 1, "Lundi", 2, "Mardi", 3, "Mercredi", 4, "Jeudi", 5, "Vendredi", 6, "Samedi", 7, "Dimanche", "Erreur")</f>
        <v>Vendredi</v>
      </c>
      <c r="E3724" s="2" t="s">
        <v>14</v>
      </c>
      <c r="F3724" s="2" t="s">
        <v>128</v>
      </c>
      <c r="G3724" s="2" t="s">
        <v>129</v>
      </c>
      <c r="H3724" s="4" t="s">
        <v>22</v>
      </c>
      <c r="I3724" s="5">
        <v>70</v>
      </c>
      <c r="J3724" s="6">
        <v>225</v>
      </c>
      <c r="K3724" s="7">
        <v>157500</v>
      </c>
      <c r="L3724" s="7">
        <v>47250</v>
      </c>
      <c r="M3724" s="8">
        <v>0.3</v>
      </c>
      <c r="N3724" s="2" t="s">
        <v>17</v>
      </c>
      <c r="O3724">
        <f t="shared" si="464"/>
        <v>2021</v>
      </c>
      <c r="P3724">
        <f t="shared" si="465"/>
        <v>10</v>
      </c>
      <c r="Q3724" t="str">
        <f t="shared" si="466"/>
        <v>oct</v>
      </c>
      <c r="R3724" t="str">
        <f t="shared" si="467"/>
        <v>Massachusetts</v>
      </c>
      <c r="S3724" t="str">
        <f t="shared" si="468"/>
        <v>2021-10</v>
      </c>
      <c r="T3724">
        <f>IF(AND(COUNTIF(Calculs!$Q$2:$Q$12,$O3724)&gt;0,COUNTIF(Calculs!$S$2:$S$12,$E3724)&gt;0,COUNTIF(Calculs!$U$2:$U$12,$H3724)&gt;0),1,0)</f>
        <v>1</v>
      </c>
      <c r="U3724">
        <f t="shared" si="469"/>
        <v>157500</v>
      </c>
      <c r="V3724">
        <f t="shared" si="470"/>
        <v>225</v>
      </c>
      <c r="W3724">
        <f t="shared" si="471"/>
        <v>47250</v>
      </c>
    </row>
    <row r="3725" spans="1:23" ht="15.75" customHeight="1" x14ac:dyDescent="0.3">
      <c r="A3725" s="2" t="s">
        <v>60</v>
      </c>
      <c r="B3725" s="2">
        <v>1185732</v>
      </c>
      <c r="C3725" s="3">
        <v>44514</v>
      </c>
      <c r="D3725" s="12" t="str" cm="1">
        <f t="array" ref="D3725">_xlfn.SWITCH(WEEKDAY(C3725,2), 1, "Lundi", 2, "Mardi", 3, "Mercredi", 4, "Jeudi", 5, "Vendredi", 6, "Samedi", 7, "Dimanche", "Erreur")</f>
        <v>Dimanche</v>
      </c>
      <c r="E3725" s="2" t="s">
        <v>14</v>
      </c>
      <c r="F3725" s="2" t="s">
        <v>128</v>
      </c>
      <c r="G3725" s="2" t="s">
        <v>129</v>
      </c>
      <c r="H3725" s="4" t="s">
        <v>16</v>
      </c>
      <c r="I3725" s="5">
        <v>65</v>
      </c>
      <c r="J3725" s="6">
        <v>375</v>
      </c>
      <c r="K3725" s="7">
        <v>243750</v>
      </c>
      <c r="L3725" s="7">
        <v>73125</v>
      </c>
      <c r="M3725" s="8">
        <v>0.3</v>
      </c>
      <c r="N3725" s="2" t="s">
        <v>17</v>
      </c>
      <c r="O3725">
        <f t="shared" si="464"/>
        <v>2021</v>
      </c>
      <c r="P3725">
        <f t="shared" si="465"/>
        <v>11</v>
      </c>
      <c r="Q3725" t="str">
        <f t="shared" si="466"/>
        <v>nov</v>
      </c>
      <c r="R3725" t="str">
        <f t="shared" si="467"/>
        <v>Massachusetts</v>
      </c>
      <c r="S3725" t="str">
        <f t="shared" si="468"/>
        <v>2021-11</v>
      </c>
      <c r="T3725">
        <f>IF(AND(COUNTIF(Calculs!$Q$2:$Q$12,$O3725)&gt;0,COUNTIF(Calculs!$S$2:$S$12,$E3725)&gt;0,COUNTIF(Calculs!$U$2:$U$12,$H3725)&gt;0),1,0)</f>
        <v>1</v>
      </c>
      <c r="U3725">
        <f t="shared" si="469"/>
        <v>243750</v>
      </c>
      <c r="V3725">
        <f t="shared" si="470"/>
        <v>375</v>
      </c>
      <c r="W3725">
        <f t="shared" si="471"/>
        <v>73125</v>
      </c>
    </row>
    <row r="3726" spans="1:23" ht="15.75" customHeight="1" x14ac:dyDescent="0.3">
      <c r="A3726" s="2" t="s">
        <v>60</v>
      </c>
      <c r="B3726" s="2">
        <v>1185732</v>
      </c>
      <c r="C3726" s="3">
        <v>44514</v>
      </c>
      <c r="D3726" s="12" t="str" cm="1">
        <f t="array" ref="D3726">_xlfn.SWITCH(WEEKDAY(C3726,2), 1, "Lundi", 2, "Mardi", 3, "Mercredi", 4, "Jeudi", 5, "Vendredi", 6, "Samedi", 7, "Dimanche", "Erreur")</f>
        <v>Dimanche</v>
      </c>
      <c r="E3726" s="2" t="s">
        <v>14</v>
      </c>
      <c r="F3726" s="2" t="s">
        <v>128</v>
      </c>
      <c r="G3726" s="2" t="s">
        <v>129</v>
      </c>
      <c r="H3726" s="4" t="s">
        <v>18</v>
      </c>
      <c r="I3726" s="5">
        <v>55.000000000000007</v>
      </c>
      <c r="J3726" s="6">
        <v>300</v>
      </c>
      <c r="K3726" s="7">
        <v>165000.00000000003</v>
      </c>
      <c r="L3726" s="7">
        <v>49500.000000000007</v>
      </c>
      <c r="M3726" s="8">
        <v>0.3</v>
      </c>
      <c r="N3726" s="2" t="s">
        <v>17</v>
      </c>
      <c r="O3726">
        <f t="shared" si="464"/>
        <v>2021</v>
      </c>
      <c r="P3726">
        <f t="shared" si="465"/>
        <v>11</v>
      </c>
      <c r="Q3726" t="str">
        <f t="shared" si="466"/>
        <v>nov</v>
      </c>
      <c r="R3726" t="str">
        <f t="shared" si="467"/>
        <v>Massachusetts</v>
      </c>
      <c r="S3726" t="str">
        <f t="shared" si="468"/>
        <v>2021-11</v>
      </c>
      <c r="T3726">
        <f>IF(AND(COUNTIF(Calculs!$Q$2:$Q$12,$O3726)&gt;0,COUNTIF(Calculs!$S$2:$S$12,$E3726)&gt;0,COUNTIF(Calculs!$U$2:$U$12,$H3726)&gt;0),1,0)</f>
        <v>1</v>
      </c>
      <c r="U3726">
        <f t="shared" si="469"/>
        <v>165000.00000000003</v>
      </c>
      <c r="V3726">
        <f t="shared" si="470"/>
        <v>300</v>
      </c>
      <c r="W3726">
        <f t="shared" si="471"/>
        <v>49500.000000000007</v>
      </c>
    </row>
    <row r="3727" spans="1:23" ht="15.75" customHeight="1" x14ac:dyDescent="0.3">
      <c r="A3727" s="2" t="s">
        <v>60</v>
      </c>
      <c r="B3727" s="2">
        <v>1185732</v>
      </c>
      <c r="C3727" s="3">
        <v>44514</v>
      </c>
      <c r="D3727" s="12" t="str" cm="1">
        <f t="array" ref="D3727">_xlfn.SWITCH(WEEKDAY(C3727,2), 1, "Lundi", 2, "Mardi", 3, "Mercredi", 4, "Jeudi", 5, "Vendredi", 6, "Samedi", 7, "Dimanche", "Erreur")</f>
        <v>Dimanche</v>
      </c>
      <c r="E3727" s="2" t="s">
        <v>14</v>
      </c>
      <c r="F3727" s="2" t="s">
        <v>128</v>
      </c>
      <c r="G3727" s="2" t="s">
        <v>129</v>
      </c>
      <c r="H3727" s="4" t="s">
        <v>19</v>
      </c>
      <c r="I3727" s="5">
        <v>55.000000000000007</v>
      </c>
      <c r="J3727" s="6">
        <v>295</v>
      </c>
      <c r="K3727" s="7">
        <v>162250.00000000003</v>
      </c>
      <c r="L3727" s="7">
        <v>40562.500000000007</v>
      </c>
      <c r="M3727" s="8">
        <v>0.25</v>
      </c>
      <c r="N3727" s="2" t="s">
        <v>17</v>
      </c>
      <c r="O3727">
        <f t="shared" si="464"/>
        <v>2021</v>
      </c>
      <c r="P3727">
        <f t="shared" si="465"/>
        <v>11</v>
      </c>
      <c r="Q3727" t="str">
        <f t="shared" si="466"/>
        <v>nov</v>
      </c>
      <c r="R3727" t="str">
        <f t="shared" si="467"/>
        <v>Massachusetts</v>
      </c>
      <c r="S3727" t="str">
        <f t="shared" si="468"/>
        <v>2021-11</v>
      </c>
      <c r="T3727">
        <f>IF(AND(COUNTIF(Calculs!$Q$2:$Q$12,$O3727)&gt;0,COUNTIF(Calculs!$S$2:$S$12,$E3727)&gt;0,COUNTIF(Calculs!$U$2:$U$12,$H3727)&gt;0),1,0)</f>
        <v>1</v>
      </c>
      <c r="U3727">
        <f t="shared" si="469"/>
        <v>162250.00000000003</v>
      </c>
      <c r="V3727">
        <f t="shared" si="470"/>
        <v>295</v>
      </c>
      <c r="W3727">
        <f t="shared" si="471"/>
        <v>40562.500000000007</v>
      </c>
    </row>
    <row r="3728" spans="1:23" ht="15.75" customHeight="1" x14ac:dyDescent="0.3">
      <c r="A3728" s="2" t="s">
        <v>60</v>
      </c>
      <c r="B3728" s="2">
        <v>1185732</v>
      </c>
      <c r="C3728" s="3">
        <v>44514</v>
      </c>
      <c r="D3728" s="12" t="str" cm="1">
        <f t="array" ref="D3728">_xlfn.SWITCH(WEEKDAY(C3728,2), 1, "Lundi", 2, "Mardi", 3, "Mercredi", 4, "Jeudi", 5, "Vendredi", 6, "Samedi", 7, "Dimanche", "Erreur")</f>
        <v>Dimanche</v>
      </c>
      <c r="E3728" s="2" t="s">
        <v>14</v>
      </c>
      <c r="F3728" s="2" t="s">
        <v>128</v>
      </c>
      <c r="G3728" s="2" t="s">
        <v>129</v>
      </c>
      <c r="H3728" s="4" t="s">
        <v>20</v>
      </c>
      <c r="I3728" s="5">
        <v>55.000000000000007</v>
      </c>
      <c r="J3728" s="6">
        <v>275</v>
      </c>
      <c r="K3728" s="7">
        <v>151250.00000000003</v>
      </c>
      <c r="L3728" s="7">
        <v>37812.500000000007</v>
      </c>
      <c r="M3728" s="8">
        <v>0.25</v>
      </c>
      <c r="N3728" s="2" t="s">
        <v>17</v>
      </c>
      <c r="O3728">
        <f t="shared" si="464"/>
        <v>2021</v>
      </c>
      <c r="P3728">
        <f t="shared" si="465"/>
        <v>11</v>
      </c>
      <c r="Q3728" t="str">
        <f t="shared" si="466"/>
        <v>nov</v>
      </c>
      <c r="R3728" t="str">
        <f t="shared" si="467"/>
        <v>Massachusetts</v>
      </c>
      <c r="S3728" t="str">
        <f t="shared" si="468"/>
        <v>2021-11</v>
      </c>
      <c r="T3728">
        <f>IF(AND(COUNTIF(Calculs!$Q$2:$Q$12,$O3728)&gt;0,COUNTIF(Calculs!$S$2:$S$12,$E3728)&gt;0,COUNTIF(Calculs!$U$2:$U$12,$H3728)&gt;0),1,0)</f>
        <v>1</v>
      </c>
      <c r="U3728">
        <f t="shared" si="469"/>
        <v>151250.00000000003</v>
      </c>
      <c r="V3728">
        <f t="shared" si="470"/>
        <v>275</v>
      </c>
      <c r="W3728">
        <f t="shared" si="471"/>
        <v>37812.500000000007</v>
      </c>
    </row>
    <row r="3729" spans="1:23" ht="15.75" customHeight="1" x14ac:dyDescent="0.3">
      <c r="A3729" s="2" t="s">
        <v>60</v>
      </c>
      <c r="B3729" s="2">
        <v>1185732</v>
      </c>
      <c r="C3729" s="3">
        <v>44514</v>
      </c>
      <c r="D3729" s="12" t="str" cm="1">
        <f t="array" ref="D3729">_xlfn.SWITCH(WEEKDAY(C3729,2), 1, "Lundi", 2, "Mardi", 3, "Mercredi", 4, "Jeudi", 5, "Vendredi", 6, "Samedi", 7, "Dimanche", "Erreur")</f>
        <v>Dimanche</v>
      </c>
      <c r="E3729" s="2" t="s">
        <v>14</v>
      </c>
      <c r="F3729" s="2" t="s">
        <v>128</v>
      </c>
      <c r="G3729" s="2" t="s">
        <v>129</v>
      </c>
      <c r="H3729" s="4" t="s">
        <v>21</v>
      </c>
      <c r="I3729" s="5">
        <v>65</v>
      </c>
      <c r="J3729" s="6">
        <v>250</v>
      </c>
      <c r="K3729" s="7">
        <v>162500</v>
      </c>
      <c r="L3729" s="7">
        <v>40625</v>
      </c>
      <c r="M3729" s="8">
        <v>0.25</v>
      </c>
      <c r="N3729" s="2" t="s">
        <v>17</v>
      </c>
      <c r="O3729">
        <f t="shared" si="464"/>
        <v>2021</v>
      </c>
      <c r="P3729">
        <f t="shared" si="465"/>
        <v>11</v>
      </c>
      <c r="Q3729" t="str">
        <f t="shared" si="466"/>
        <v>nov</v>
      </c>
      <c r="R3729" t="str">
        <f t="shared" si="467"/>
        <v>Massachusetts</v>
      </c>
      <c r="S3729" t="str">
        <f t="shared" si="468"/>
        <v>2021-11</v>
      </c>
      <c r="T3729">
        <f>IF(AND(COUNTIF(Calculs!$Q$2:$Q$12,$O3729)&gt;0,COUNTIF(Calculs!$S$2:$S$12,$E3729)&gt;0,COUNTIF(Calculs!$U$2:$U$12,$H3729)&gt;0),1,0)</f>
        <v>1</v>
      </c>
      <c r="U3729">
        <f t="shared" si="469"/>
        <v>162500</v>
      </c>
      <c r="V3729">
        <f t="shared" si="470"/>
        <v>250</v>
      </c>
      <c r="W3729">
        <f t="shared" si="471"/>
        <v>40625</v>
      </c>
    </row>
    <row r="3730" spans="1:23" ht="15.75" customHeight="1" x14ac:dyDescent="0.3">
      <c r="A3730" s="2" t="s">
        <v>60</v>
      </c>
      <c r="B3730" s="2">
        <v>1185732</v>
      </c>
      <c r="C3730" s="3">
        <v>44514</v>
      </c>
      <c r="D3730" s="12" t="str" cm="1">
        <f t="array" ref="D3730">_xlfn.SWITCH(WEEKDAY(C3730,2), 1, "Lundi", 2, "Mardi", 3, "Mercredi", 4, "Jeudi", 5, "Vendredi", 6, "Samedi", 7, "Dimanche", "Erreur")</f>
        <v>Dimanche</v>
      </c>
      <c r="E3730" s="2" t="s">
        <v>14</v>
      </c>
      <c r="F3730" s="2" t="s">
        <v>128</v>
      </c>
      <c r="G3730" s="2" t="s">
        <v>129</v>
      </c>
      <c r="H3730" s="4" t="s">
        <v>22</v>
      </c>
      <c r="I3730" s="5">
        <v>70</v>
      </c>
      <c r="J3730" s="6">
        <v>350</v>
      </c>
      <c r="K3730" s="7">
        <v>245000</v>
      </c>
      <c r="L3730" s="7">
        <v>73500</v>
      </c>
      <c r="M3730" s="8">
        <v>0.3</v>
      </c>
      <c r="N3730" s="2" t="s">
        <v>17</v>
      </c>
      <c r="O3730">
        <f t="shared" si="464"/>
        <v>2021</v>
      </c>
      <c r="P3730">
        <f t="shared" si="465"/>
        <v>11</v>
      </c>
      <c r="Q3730" t="str">
        <f t="shared" si="466"/>
        <v>nov</v>
      </c>
      <c r="R3730" t="str">
        <f t="shared" si="467"/>
        <v>Massachusetts</v>
      </c>
      <c r="S3730" t="str">
        <f t="shared" si="468"/>
        <v>2021-11</v>
      </c>
      <c r="T3730">
        <f>IF(AND(COUNTIF(Calculs!$Q$2:$Q$12,$O3730)&gt;0,COUNTIF(Calculs!$S$2:$S$12,$E3730)&gt;0,COUNTIF(Calculs!$U$2:$U$12,$H3730)&gt;0),1,0)</f>
        <v>1</v>
      </c>
      <c r="U3730">
        <f t="shared" si="469"/>
        <v>245000</v>
      </c>
      <c r="V3730">
        <f t="shared" si="470"/>
        <v>350</v>
      </c>
      <c r="W3730">
        <f t="shared" si="471"/>
        <v>73500</v>
      </c>
    </row>
    <row r="3731" spans="1:23" ht="15.75" customHeight="1" x14ac:dyDescent="0.3">
      <c r="A3731" s="2" t="s">
        <v>60</v>
      </c>
      <c r="B3731" s="2">
        <v>1185732</v>
      </c>
      <c r="C3731" s="3">
        <v>44543</v>
      </c>
      <c r="D3731" s="12" t="str" cm="1">
        <f t="array" ref="D3731">_xlfn.SWITCH(WEEKDAY(C3731,2), 1, "Lundi", 2, "Mardi", 3, "Mercredi", 4, "Jeudi", 5, "Vendredi", 6, "Samedi", 7, "Dimanche", "Erreur")</f>
        <v>Lundi</v>
      </c>
      <c r="E3731" s="2" t="s">
        <v>14</v>
      </c>
      <c r="F3731" s="2" t="s">
        <v>128</v>
      </c>
      <c r="G3731" s="2" t="s">
        <v>129</v>
      </c>
      <c r="H3731" s="4" t="s">
        <v>16</v>
      </c>
      <c r="I3731" s="5">
        <v>65</v>
      </c>
      <c r="J3731" s="6">
        <v>575</v>
      </c>
      <c r="K3731" s="7">
        <v>373750</v>
      </c>
      <c r="L3731" s="7">
        <v>112125</v>
      </c>
      <c r="M3731" s="8">
        <v>0.3</v>
      </c>
      <c r="N3731" s="2" t="s">
        <v>17</v>
      </c>
      <c r="O3731">
        <f t="shared" si="464"/>
        <v>2021</v>
      </c>
      <c r="P3731">
        <f t="shared" si="465"/>
        <v>12</v>
      </c>
      <c r="Q3731" t="str">
        <f t="shared" si="466"/>
        <v>déc</v>
      </c>
      <c r="R3731" t="str">
        <f t="shared" si="467"/>
        <v>Massachusetts</v>
      </c>
      <c r="S3731" t="str">
        <f t="shared" si="468"/>
        <v>2021-12</v>
      </c>
      <c r="T3731">
        <f>IF(AND(COUNTIF(Calculs!$Q$2:$Q$12,$O3731)&gt;0,COUNTIF(Calculs!$S$2:$S$12,$E3731)&gt;0,COUNTIF(Calculs!$U$2:$U$12,$H3731)&gt;0),1,0)</f>
        <v>1</v>
      </c>
      <c r="U3731">
        <f t="shared" si="469"/>
        <v>373750</v>
      </c>
      <c r="V3731">
        <f t="shared" si="470"/>
        <v>575</v>
      </c>
      <c r="W3731">
        <f t="shared" si="471"/>
        <v>112125</v>
      </c>
    </row>
    <row r="3732" spans="1:23" ht="15.75" customHeight="1" x14ac:dyDescent="0.3">
      <c r="A3732" s="2" t="s">
        <v>60</v>
      </c>
      <c r="B3732" s="2">
        <v>1185732</v>
      </c>
      <c r="C3732" s="3">
        <v>44543</v>
      </c>
      <c r="D3732" s="12" t="str" cm="1">
        <f t="array" ref="D3732">_xlfn.SWITCH(WEEKDAY(C3732,2), 1, "Lundi", 2, "Mardi", 3, "Mercredi", 4, "Jeudi", 5, "Vendredi", 6, "Samedi", 7, "Dimanche", "Erreur")</f>
        <v>Lundi</v>
      </c>
      <c r="E3732" s="2" t="s">
        <v>14</v>
      </c>
      <c r="F3732" s="2" t="s">
        <v>128</v>
      </c>
      <c r="G3732" s="2" t="s">
        <v>129</v>
      </c>
      <c r="H3732" s="4" t="s">
        <v>18</v>
      </c>
      <c r="I3732" s="5">
        <v>55.000000000000007</v>
      </c>
      <c r="J3732" s="6">
        <v>375</v>
      </c>
      <c r="K3732" s="7">
        <v>206250.00000000003</v>
      </c>
      <c r="L3732" s="7">
        <v>61875.000000000007</v>
      </c>
      <c r="M3732" s="8">
        <v>0.3</v>
      </c>
      <c r="N3732" s="2" t="s">
        <v>17</v>
      </c>
      <c r="O3732">
        <f t="shared" si="464"/>
        <v>2021</v>
      </c>
      <c r="P3732">
        <f t="shared" si="465"/>
        <v>12</v>
      </c>
      <c r="Q3732" t="str">
        <f t="shared" si="466"/>
        <v>déc</v>
      </c>
      <c r="R3732" t="str">
        <f t="shared" si="467"/>
        <v>Massachusetts</v>
      </c>
      <c r="S3732" t="str">
        <f t="shared" si="468"/>
        <v>2021-12</v>
      </c>
      <c r="T3732">
        <f>IF(AND(COUNTIF(Calculs!$Q$2:$Q$12,$O3732)&gt;0,COUNTIF(Calculs!$S$2:$S$12,$E3732)&gt;0,COUNTIF(Calculs!$U$2:$U$12,$H3732)&gt;0),1,0)</f>
        <v>1</v>
      </c>
      <c r="U3732">
        <f t="shared" si="469"/>
        <v>206250.00000000003</v>
      </c>
      <c r="V3732">
        <f t="shared" si="470"/>
        <v>375</v>
      </c>
      <c r="W3732">
        <f t="shared" si="471"/>
        <v>61875.000000000007</v>
      </c>
    </row>
    <row r="3733" spans="1:23" ht="15.75" customHeight="1" x14ac:dyDescent="0.3">
      <c r="A3733" s="2" t="s">
        <v>60</v>
      </c>
      <c r="B3733" s="2">
        <v>1185732</v>
      </c>
      <c r="C3733" s="3">
        <v>44543</v>
      </c>
      <c r="D3733" s="12" t="str" cm="1">
        <f t="array" ref="D3733">_xlfn.SWITCH(WEEKDAY(C3733,2), 1, "Lundi", 2, "Mardi", 3, "Mercredi", 4, "Jeudi", 5, "Vendredi", 6, "Samedi", 7, "Dimanche", "Erreur")</f>
        <v>Lundi</v>
      </c>
      <c r="E3733" s="2" t="s">
        <v>14</v>
      </c>
      <c r="F3733" s="2" t="s">
        <v>128</v>
      </c>
      <c r="G3733" s="2" t="s">
        <v>129</v>
      </c>
      <c r="H3733" s="4" t="s">
        <v>19</v>
      </c>
      <c r="I3733" s="5">
        <v>55.000000000000007</v>
      </c>
      <c r="J3733" s="6">
        <v>350</v>
      </c>
      <c r="K3733" s="7">
        <v>192500.00000000003</v>
      </c>
      <c r="L3733" s="7">
        <v>48125.000000000007</v>
      </c>
      <c r="M3733" s="8">
        <v>0.25</v>
      </c>
      <c r="N3733" s="2" t="s">
        <v>17</v>
      </c>
      <c r="O3733">
        <f t="shared" si="464"/>
        <v>2021</v>
      </c>
      <c r="P3733">
        <f t="shared" si="465"/>
        <v>12</v>
      </c>
      <c r="Q3733" t="str">
        <f t="shared" si="466"/>
        <v>déc</v>
      </c>
      <c r="R3733" t="str">
        <f t="shared" si="467"/>
        <v>Massachusetts</v>
      </c>
      <c r="S3733" t="str">
        <f t="shared" si="468"/>
        <v>2021-12</v>
      </c>
      <c r="T3733">
        <f>IF(AND(COUNTIF(Calculs!$Q$2:$Q$12,$O3733)&gt;0,COUNTIF(Calculs!$S$2:$S$12,$E3733)&gt;0,COUNTIF(Calculs!$U$2:$U$12,$H3733)&gt;0),1,0)</f>
        <v>1</v>
      </c>
      <c r="U3733">
        <f t="shared" si="469"/>
        <v>192500.00000000003</v>
      </c>
      <c r="V3733">
        <f t="shared" si="470"/>
        <v>350</v>
      </c>
      <c r="W3733">
        <f t="shared" si="471"/>
        <v>48125.000000000007</v>
      </c>
    </row>
    <row r="3734" spans="1:23" ht="15.75" customHeight="1" x14ac:dyDescent="0.3">
      <c r="A3734" s="2" t="s">
        <v>60</v>
      </c>
      <c r="B3734" s="2">
        <v>1185732</v>
      </c>
      <c r="C3734" s="3">
        <v>44543</v>
      </c>
      <c r="D3734" s="12" t="str" cm="1">
        <f t="array" ref="D3734">_xlfn.SWITCH(WEEKDAY(C3734,2), 1, "Lundi", 2, "Mardi", 3, "Mercredi", 4, "Jeudi", 5, "Vendredi", 6, "Samedi", 7, "Dimanche", "Erreur")</f>
        <v>Lundi</v>
      </c>
      <c r="E3734" s="2" t="s">
        <v>14</v>
      </c>
      <c r="F3734" s="2" t="s">
        <v>128</v>
      </c>
      <c r="G3734" s="2" t="s">
        <v>129</v>
      </c>
      <c r="H3734" s="4" t="s">
        <v>20</v>
      </c>
      <c r="I3734" s="5">
        <v>55.000000000000007</v>
      </c>
      <c r="J3734" s="6">
        <v>300</v>
      </c>
      <c r="K3734" s="7">
        <v>165000.00000000003</v>
      </c>
      <c r="L3734" s="7">
        <v>41250.000000000007</v>
      </c>
      <c r="M3734" s="8">
        <v>0.25</v>
      </c>
      <c r="N3734" s="2" t="s">
        <v>17</v>
      </c>
      <c r="O3734">
        <f t="shared" si="464"/>
        <v>2021</v>
      </c>
      <c r="P3734">
        <f t="shared" si="465"/>
        <v>12</v>
      </c>
      <c r="Q3734" t="str">
        <f t="shared" si="466"/>
        <v>déc</v>
      </c>
      <c r="R3734" t="str">
        <f t="shared" si="467"/>
        <v>Massachusetts</v>
      </c>
      <c r="S3734" t="str">
        <f t="shared" si="468"/>
        <v>2021-12</v>
      </c>
      <c r="T3734">
        <f>IF(AND(COUNTIF(Calculs!$Q$2:$Q$12,$O3734)&gt;0,COUNTIF(Calculs!$S$2:$S$12,$E3734)&gt;0,COUNTIF(Calculs!$U$2:$U$12,$H3734)&gt;0),1,0)</f>
        <v>1</v>
      </c>
      <c r="U3734">
        <f t="shared" si="469"/>
        <v>165000.00000000003</v>
      </c>
      <c r="V3734">
        <f t="shared" si="470"/>
        <v>300</v>
      </c>
      <c r="W3734">
        <f t="shared" si="471"/>
        <v>41250.000000000007</v>
      </c>
    </row>
    <row r="3735" spans="1:23" ht="15.75" customHeight="1" x14ac:dyDescent="0.3">
      <c r="A3735" s="2" t="s">
        <v>60</v>
      </c>
      <c r="B3735" s="2">
        <v>1185732</v>
      </c>
      <c r="C3735" s="3">
        <v>44543</v>
      </c>
      <c r="D3735" s="12" t="str" cm="1">
        <f t="array" ref="D3735">_xlfn.SWITCH(WEEKDAY(C3735,2), 1, "Lundi", 2, "Mardi", 3, "Mercredi", 4, "Jeudi", 5, "Vendredi", 6, "Samedi", 7, "Dimanche", "Erreur")</f>
        <v>Lundi</v>
      </c>
      <c r="E3735" s="2" t="s">
        <v>14</v>
      </c>
      <c r="F3735" s="2" t="s">
        <v>128</v>
      </c>
      <c r="G3735" s="2" t="s">
        <v>129</v>
      </c>
      <c r="H3735" s="4" t="s">
        <v>21</v>
      </c>
      <c r="I3735" s="5">
        <v>65</v>
      </c>
      <c r="J3735" s="6">
        <v>300</v>
      </c>
      <c r="K3735" s="7">
        <v>195000</v>
      </c>
      <c r="L3735" s="7">
        <v>48750</v>
      </c>
      <c r="M3735" s="8">
        <v>0.25</v>
      </c>
      <c r="N3735" s="2" t="s">
        <v>17</v>
      </c>
      <c r="O3735">
        <f t="shared" si="464"/>
        <v>2021</v>
      </c>
      <c r="P3735">
        <f t="shared" si="465"/>
        <v>12</v>
      </c>
      <c r="Q3735" t="str">
        <f t="shared" si="466"/>
        <v>déc</v>
      </c>
      <c r="R3735" t="str">
        <f t="shared" si="467"/>
        <v>Massachusetts</v>
      </c>
      <c r="S3735" t="str">
        <f t="shared" si="468"/>
        <v>2021-12</v>
      </c>
      <c r="T3735">
        <f>IF(AND(COUNTIF(Calculs!$Q$2:$Q$12,$O3735)&gt;0,COUNTIF(Calculs!$S$2:$S$12,$E3735)&gt;0,COUNTIF(Calculs!$U$2:$U$12,$H3735)&gt;0),1,0)</f>
        <v>1</v>
      </c>
      <c r="U3735">
        <f t="shared" si="469"/>
        <v>195000</v>
      </c>
      <c r="V3735">
        <f t="shared" si="470"/>
        <v>300</v>
      </c>
      <c r="W3735">
        <f t="shared" si="471"/>
        <v>48750</v>
      </c>
    </row>
    <row r="3736" spans="1:23" ht="15.75" customHeight="1" x14ac:dyDescent="0.3">
      <c r="A3736" s="2" t="s">
        <v>60</v>
      </c>
      <c r="B3736" s="2">
        <v>1185732</v>
      </c>
      <c r="C3736" s="3">
        <v>44543</v>
      </c>
      <c r="D3736" s="12" t="str" cm="1">
        <f t="array" ref="D3736">_xlfn.SWITCH(WEEKDAY(C3736,2), 1, "Lundi", 2, "Mardi", 3, "Mercredi", 4, "Jeudi", 5, "Vendredi", 6, "Samedi", 7, "Dimanche", "Erreur")</f>
        <v>Lundi</v>
      </c>
      <c r="E3736" s="2" t="s">
        <v>14</v>
      </c>
      <c r="F3736" s="2" t="s">
        <v>128</v>
      </c>
      <c r="G3736" s="2" t="s">
        <v>129</v>
      </c>
      <c r="H3736" s="4" t="s">
        <v>22</v>
      </c>
      <c r="I3736" s="5">
        <v>70</v>
      </c>
      <c r="J3736" s="6">
        <v>400</v>
      </c>
      <c r="K3736" s="7">
        <v>280000</v>
      </c>
      <c r="L3736" s="7">
        <v>84000</v>
      </c>
      <c r="M3736" s="8">
        <v>0.3</v>
      </c>
      <c r="N3736" s="2" t="s">
        <v>17</v>
      </c>
      <c r="O3736">
        <f t="shared" si="464"/>
        <v>2021</v>
      </c>
      <c r="P3736">
        <f t="shared" si="465"/>
        <v>12</v>
      </c>
      <c r="Q3736" t="str">
        <f t="shared" si="466"/>
        <v>déc</v>
      </c>
      <c r="R3736" t="str">
        <f t="shared" si="467"/>
        <v>Massachusetts</v>
      </c>
      <c r="S3736" t="str">
        <f t="shared" si="468"/>
        <v>2021-12</v>
      </c>
      <c r="T3736">
        <f>IF(AND(COUNTIF(Calculs!$Q$2:$Q$12,$O3736)&gt;0,COUNTIF(Calculs!$S$2:$S$12,$E3736)&gt;0,COUNTIF(Calculs!$U$2:$U$12,$H3736)&gt;0),1,0)</f>
        <v>1</v>
      </c>
      <c r="U3736">
        <f t="shared" si="469"/>
        <v>280000</v>
      </c>
      <c r="V3736">
        <f t="shared" si="470"/>
        <v>400</v>
      </c>
      <c r="W3736">
        <f t="shared" si="471"/>
        <v>84000</v>
      </c>
    </row>
    <row r="3737" spans="1:23" ht="15.75" customHeight="1" x14ac:dyDescent="0.3">
      <c r="A3737" s="2" t="s">
        <v>60</v>
      </c>
      <c r="B3737" s="2">
        <v>1185732</v>
      </c>
      <c r="C3737" s="3">
        <v>44210</v>
      </c>
      <c r="D3737" s="12" t="str" cm="1">
        <f t="array" ref="D3737">_xlfn.SWITCH(WEEKDAY(C3737,2), 1, "Lundi", 2, "Mardi", 3, "Mercredi", 4, "Jeudi", 5, "Vendredi", 6, "Samedi", 7, "Dimanche", "Erreur")</f>
        <v>Jeudi</v>
      </c>
      <c r="E3737" s="2" t="s">
        <v>14</v>
      </c>
      <c r="F3737" s="2" t="s">
        <v>128</v>
      </c>
      <c r="G3737" s="2" t="s">
        <v>129</v>
      </c>
      <c r="H3737" s="4" t="s">
        <v>16</v>
      </c>
      <c r="I3737" s="5">
        <v>45</v>
      </c>
      <c r="J3737" s="6">
        <v>525</v>
      </c>
      <c r="K3737" s="7">
        <v>236250</v>
      </c>
      <c r="L3737" s="7">
        <v>106312.5</v>
      </c>
      <c r="M3737" s="8">
        <v>0.45</v>
      </c>
      <c r="N3737" s="2" t="s">
        <v>17</v>
      </c>
      <c r="O3737">
        <f t="shared" si="464"/>
        <v>2021</v>
      </c>
      <c r="P3737">
        <f t="shared" si="465"/>
        <v>1</v>
      </c>
      <c r="Q3737" t="str">
        <f t="shared" si="466"/>
        <v>janv</v>
      </c>
      <c r="R3737" t="str">
        <f t="shared" si="467"/>
        <v>Massachusetts</v>
      </c>
      <c r="S3737" t="str">
        <f t="shared" si="468"/>
        <v>2021-01</v>
      </c>
      <c r="T3737">
        <f>IF(AND(COUNTIF(Calculs!$Q$2:$Q$12,$O3737)&gt;0,COUNTIF(Calculs!$S$2:$S$12,$E3737)&gt;0,COUNTIF(Calculs!$U$2:$U$12,$H3737)&gt;0),1,0)</f>
        <v>1</v>
      </c>
      <c r="U3737">
        <f t="shared" si="469"/>
        <v>236250</v>
      </c>
      <c r="V3737">
        <f t="shared" si="470"/>
        <v>525</v>
      </c>
      <c r="W3737">
        <f t="shared" si="471"/>
        <v>106312.5</v>
      </c>
    </row>
    <row r="3738" spans="1:23" ht="15.75" customHeight="1" x14ac:dyDescent="0.3">
      <c r="A3738" s="2" t="s">
        <v>60</v>
      </c>
      <c r="B3738" s="2">
        <v>1185732</v>
      </c>
      <c r="C3738" s="3">
        <v>44210</v>
      </c>
      <c r="D3738" s="12" t="str" cm="1">
        <f t="array" ref="D3738">_xlfn.SWITCH(WEEKDAY(C3738,2), 1, "Lundi", 2, "Mardi", 3, "Mercredi", 4, "Jeudi", 5, "Vendredi", 6, "Samedi", 7, "Dimanche", "Erreur")</f>
        <v>Jeudi</v>
      </c>
      <c r="E3738" s="2" t="s">
        <v>14</v>
      </c>
      <c r="F3738" s="2" t="s">
        <v>128</v>
      </c>
      <c r="G3738" s="2" t="s">
        <v>129</v>
      </c>
      <c r="H3738" s="4" t="s">
        <v>18</v>
      </c>
      <c r="I3738" s="5">
        <v>45</v>
      </c>
      <c r="J3738" s="6">
        <v>325</v>
      </c>
      <c r="K3738" s="7">
        <v>146250</v>
      </c>
      <c r="L3738" s="7">
        <v>65812.5</v>
      </c>
      <c r="M3738" s="8">
        <v>0.45</v>
      </c>
      <c r="N3738" s="2" t="s">
        <v>17</v>
      </c>
      <c r="O3738">
        <f t="shared" si="464"/>
        <v>2021</v>
      </c>
      <c r="P3738">
        <f t="shared" si="465"/>
        <v>1</v>
      </c>
      <c r="Q3738" t="str">
        <f t="shared" si="466"/>
        <v>janv</v>
      </c>
      <c r="R3738" t="str">
        <f t="shared" si="467"/>
        <v>Massachusetts</v>
      </c>
      <c r="S3738" t="str">
        <f t="shared" si="468"/>
        <v>2021-01</v>
      </c>
      <c r="T3738">
        <f>IF(AND(COUNTIF(Calculs!$Q$2:$Q$12,$O3738)&gt;0,COUNTIF(Calculs!$S$2:$S$12,$E3738)&gt;0,COUNTIF(Calculs!$U$2:$U$12,$H3738)&gt;0),1,0)</f>
        <v>1</v>
      </c>
      <c r="U3738">
        <f t="shared" si="469"/>
        <v>146250</v>
      </c>
      <c r="V3738">
        <f t="shared" si="470"/>
        <v>325</v>
      </c>
      <c r="W3738">
        <f t="shared" si="471"/>
        <v>65812.5</v>
      </c>
    </row>
    <row r="3739" spans="1:23" ht="15.75" customHeight="1" x14ac:dyDescent="0.3">
      <c r="A3739" s="2" t="s">
        <v>60</v>
      </c>
      <c r="B3739" s="2">
        <v>1185732</v>
      </c>
      <c r="C3739" s="3">
        <v>44210</v>
      </c>
      <c r="D3739" s="12" t="str" cm="1">
        <f t="array" ref="D3739">_xlfn.SWITCH(WEEKDAY(C3739,2), 1, "Lundi", 2, "Mardi", 3, "Mercredi", 4, "Jeudi", 5, "Vendredi", 6, "Samedi", 7, "Dimanche", "Erreur")</f>
        <v>Jeudi</v>
      </c>
      <c r="E3739" s="2" t="s">
        <v>14</v>
      </c>
      <c r="F3739" s="2" t="s">
        <v>128</v>
      </c>
      <c r="G3739" s="2" t="s">
        <v>129</v>
      </c>
      <c r="H3739" s="4" t="s">
        <v>19</v>
      </c>
      <c r="I3739" s="5">
        <v>35</v>
      </c>
      <c r="J3739" s="6">
        <v>325</v>
      </c>
      <c r="K3739" s="7">
        <v>113750</v>
      </c>
      <c r="L3739" s="7">
        <v>39812.5</v>
      </c>
      <c r="M3739" s="8">
        <v>0.35</v>
      </c>
      <c r="N3739" s="2" t="s">
        <v>17</v>
      </c>
      <c r="O3739">
        <f t="shared" si="464"/>
        <v>2021</v>
      </c>
      <c r="P3739">
        <f t="shared" si="465"/>
        <v>1</v>
      </c>
      <c r="Q3739" t="str">
        <f t="shared" si="466"/>
        <v>janv</v>
      </c>
      <c r="R3739" t="str">
        <f t="shared" si="467"/>
        <v>Massachusetts</v>
      </c>
      <c r="S3739" t="str">
        <f t="shared" si="468"/>
        <v>2021-01</v>
      </c>
      <c r="T3739">
        <f>IF(AND(COUNTIF(Calculs!$Q$2:$Q$12,$O3739)&gt;0,COUNTIF(Calculs!$S$2:$S$12,$E3739)&gt;0,COUNTIF(Calculs!$U$2:$U$12,$H3739)&gt;0),1,0)</f>
        <v>1</v>
      </c>
      <c r="U3739">
        <f t="shared" si="469"/>
        <v>113750</v>
      </c>
      <c r="V3739">
        <f t="shared" si="470"/>
        <v>325</v>
      </c>
      <c r="W3739">
        <f t="shared" si="471"/>
        <v>39812.5</v>
      </c>
    </row>
    <row r="3740" spans="1:23" ht="15.75" customHeight="1" x14ac:dyDescent="0.3">
      <c r="A3740" s="2" t="s">
        <v>60</v>
      </c>
      <c r="B3740" s="2">
        <v>1185732</v>
      </c>
      <c r="C3740" s="3">
        <v>44210</v>
      </c>
      <c r="D3740" s="12" t="str" cm="1">
        <f t="array" ref="D3740">_xlfn.SWITCH(WEEKDAY(C3740,2), 1, "Lundi", 2, "Mardi", 3, "Mercredi", 4, "Jeudi", 5, "Vendredi", 6, "Samedi", 7, "Dimanche", "Erreur")</f>
        <v>Jeudi</v>
      </c>
      <c r="E3740" s="2" t="s">
        <v>14</v>
      </c>
      <c r="F3740" s="2" t="s">
        <v>128</v>
      </c>
      <c r="G3740" s="2" t="s">
        <v>129</v>
      </c>
      <c r="H3740" s="4" t="s">
        <v>20</v>
      </c>
      <c r="I3740" s="5">
        <v>40</v>
      </c>
      <c r="J3740" s="6">
        <v>175</v>
      </c>
      <c r="K3740" s="7">
        <v>70000</v>
      </c>
      <c r="L3740" s="7">
        <v>24500</v>
      </c>
      <c r="M3740" s="8">
        <v>0.35</v>
      </c>
      <c r="N3740" s="2" t="s">
        <v>17</v>
      </c>
      <c r="O3740">
        <f t="shared" si="464"/>
        <v>2021</v>
      </c>
      <c r="P3740">
        <f t="shared" si="465"/>
        <v>1</v>
      </c>
      <c r="Q3740" t="str">
        <f t="shared" si="466"/>
        <v>janv</v>
      </c>
      <c r="R3740" t="str">
        <f t="shared" si="467"/>
        <v>Massachusetts</v>
      </c>
      <c r="S3740" t="str">
        <f t="shared" si="468"/>
        <v>2021-01</v>
      </c>
      <c r="T3740">
        <f>IF(AND(COUNTIF(Calculs!$Q$2:$Q$12,$O3740)&gt;0,COUNTIF(Calculs!$S$2:$S$12,$E3740)&gt;0,COUNTIF(Calculs!$U$2:$U$12,$H3740)&gt;0),1,0)</f>
        <v>1</v>
      </c>
      <c r="U3740">
        <f t="shared" si="469"/>
        <v>70000</v>
      </c>
      <c r="V3740">
        <f t="shared" si="470"/>
        <v>175</v>
      </c>
      <c r="W3740">
        <f t="shared" si="471"/>
        <v>24500</v>
      </c>
    </row>
    <row r="3741" spans="1:23" ht="15.75" customHeight="1" x14ac:dyDescent="0.3">
      <c r="A3741" s="2" t="s">
        <v>60</v>
      </c>
      <c r="B3741" s="2">
        <v>1185732</v>
      </c>
      <c r="C3741" s="3">
        <v>44210</v>
      </c>
      <c r="D3741" s="12" t="str" cm="1">
        <f t="array" ref="D3741">_xlfn.SWITCH(WEEKDAY(C3741,2), 1, "Lundi", 2, "Mardi", 3, "Mercredi", 4, "Jeudi", 5, "Vendredi", 6, "Samedi", 7, "Dimanche", "Erreur")</f>
        <v>Jeudi</v>
      </c>
      <c r="E3741" s="2" t="s">
        <v>14</v>
      </c>
      <c r="F3741" s="2" t="s">
        <v>128</v>
      </c>
      <c r="G3741" s="2" t="s">
        <v>129</v>
      </c>
      <c r="H3741" s="4" t="s">
        <v>21</v>
      </c>
      <c r="I3741" s="5">
        <v>55.000000000000007</v>
      </c>
      <c r="J3741" s="6">
        <v>225</v>
      </c>
      <c r="K3741" s="7">
        <v>123750.00000000001</v>
      </c>
      <c r="L3741" s="7">
        <v>43312.5</v>
      </c>
      <c r="M3741" s="8">
        <v>0.35</v>
      </c>
      <c r="N3741" s="2" t="s">
        <v>17</v>
      </c>
      <c r="O3741">
        <f t="shared" si="464"/>
        <v>2021</v>
      </c>
      <c r="P3741">
        <f t="shared" si="465"/>
        <v>1</v>
      </c>
      <c r="Q3741" t="str">
        <f t="shared" si="466"/>
        <v>janv</v>
      </c>
      <c r="R3741" t="str">
        <f t="shared" si="467"/>
        <v>Massachusetts</v>
      </c>
      <c r="S3741" t="str">
        <f t="shared" si="468"/>
        <v>2021-01</v>
      </c>
      <c r="T3741">
        <f>IF(AND(COUNTIF(Calculs!$Q$2:$Q$12,$O3741)&gt;0,COUNTIF(Calculs!$S$2:$S$12,$E3741)&gt;0,COUNTIF(Calculs!$U$2:$U$12,$H3741)&gt;0),1,0)</f>
        <v>1</v>
      </c>
      <c r="U3741">
        <f t="shared" si="469"/>
        <v>123750.00000000001</v>
      </c>
      <c r="V3741">
        <f t="shared" si="470"/>
        <v>225</v>
      </c>
      <c r="W3741">
        <f t="shared" si="471"/>
        <v>43312.5</v>
      </c>
    </row>
    <row r="3742" spans="1:23" ht="15.75" customHeight="1" x14ac:dyDescent="0.3">
      <c r="A3742" s="2" t="s">
        <v>60</v>
      </c>
      <c r="B3742" s="2">
        <v>1185732</v>
      </c>
      <c r="C3742" s="3">
        <v>44210</v>
      </c>
      <c r="D3742" s="12" t="str" cm="1">
        <f t="array" ref="D3742">_xlfn.SWITCH(WEEKDAY(C3742,2), 1, "Lundi", 2, "Mardi", 3, "Mercredi", 4, "Jeudi", 5, "Vendredi", 6, "Samedi", 7, "Dimanche", "Erreur")</f>
        <v>Jeudi</v>
      </c>
      <c r="E3742" s="2" t="s">
        <v>14</v>
      </c>
      <c r="F3742" s="2" t="s">
        <v>128</v>
      </c>
      <c r="G3742" s="2" t="s">
        <v>129</v>
      </c>
      <c r="H3742" s="4" t="s">
        <v>22</v>
      </c>
      <c r="I3742" s="5">
        <v>45</v>
      </c>
      <c r="J3742" s="6">
        <v>325</v>
      </c>
      <c r="K3742" s="7">
        <v>146250</v>
      </c>
      <c r="L3742" s="7">
        <v>58499.999999999993</v>
      </c>
      <c r="M3742" s="8">
        <v>0.39999999999999997</v>
      </c>
      <c r="N3742" s="2" t="s">
        <v>17</v>
      </c>
      <c r="O3742">
        <f t="shared" si="464"/>
        <v>2021</v>
      </c>
      <c r="P3742">
        <f t="shared" si="465"/>
        <v>1</v>
      </c>
      <c r="Q3742" t="str">
        <f t="shared" si="466"/>
        <v>janv</v>
      </c>
      <c r="R3742" t="str">
        <f t="shared" si="467"/>
        <v>Massachusetts</v>
      </c>
      <c r="S3742" t="str">
        <f t="shared" si="468"/>
        <v>2021-01</v>
      </c>
      <c r="T3742">
        <f>IF(AND(COUNTIF(Calculs!$Q$2:$Q$12,$O3742)&gt;0,COUNTIF(Calculs!$S$2:$S$12,$E3742)&gt;0,COUNTIF(Calculs!$U$2:$U$12,$H3742)&gt;0),1,0)</f>
        <v>1</v>
      </c>
      <c r="U3742">
        <f t="shared" si="469"/>
        <v>146250</v>
      </c>
      <c r="V3742">
        <f t="shared" si="470"/>
        <v>325</v>
      </c>
      <c r="W3742">
        <f t="shared" si="471"/>
        <v>58499.999999999993</v>
      </c>
    </row>
    <row r="3743" spans="1:23" ht="15.75" customHeight="1" x14ac:dyDescent="0.3">
      <c r="A3743" s="2" t="s">
        <v>60</v>
      </c>
      <c r="B3743" s="2">
        <v>1185732</v>
      </c>
      <c r="C3743" s="3">
        <v>44239</v>
      </c>
      <c r="D3743" s="12" t="str" cm="1">
        <f t="array" ref="D3743">_xlfn.SWITCH(WEEKDAY(C3743,2), 1, "Lundi", 2, "Mardi", 3, "Mercredi", 4, "Jeudi", 5, "Vendredi", 6, "Samedi", 7, "Dimanche", "Erreur")</f>
        <v>Vendredi</v>
      </c>
      <c r="E3743" s="2" t="s">
        <v>14</v>
      </c>
      <c r="F3743" s="2" t="s">
        <v>128</v>
      </c>
      <c r="G3743" s="2" t="s">
        <v>129</v>
      </c>
      <c r="H3743" s="4" t="s">
        <v>16</v>
      </c>
      <c r="I3743" s="5">
        <v>45</v>
      </c>
      <c r="J3743" s="6">
        <v>575</v>
      </c>
      <c r="K3743" s="7">
        <v>258750</v>
      </c>
      <c r="L3743" s="7">
        <v>116437.5</v>
      </c>
      <c r="M3743" s="8">
        <v>0.45</v>
      </c>
      <c r="N3743" s="2" t="s">
        <v>17</v>
      </c>
      <c r="O3743">
        <f t="shared" si="464"/>
        <v>2021</v>
      </c>
      <c r="P3743">
        <f t="shared" si="465"/>
        <v>2</v>
      </c>
      <c r="Q3743" t="str">
        <f t="shared" si="466"/>
        <v>févr</v>
      </c>
      <c r="R3743" t="str">
        <f t="shared" si="467"/>
        <v>Massachusetts</v>
      </c>
      <c r="S3743" t="str">
        <f t="shared" si="468"/>
        <v>2021-02</v>
      </c>
      <c r="T3743">
        <f>IF(AND(COUNTIF(Calculs!$Q$2:$Q$12,$O3743)&gt;0,COUNTIF(Calculs!$S$2:$S$12,$E3743)&gt;0,COUNTIF(Calculs!$U$2:$U$12,$H3743)&gt;0),1,0)</f>
        <v>1</v>
      </c>
      <c r="U3743">
        <f t="shared" si="469"/>
        <v>258750</v>
      </c>
      <c r="V3743">
        <f t="shared" si="470"/>
        <v>575</v>
      </c>
      <c r="W3743">
        <f t="shared" si="471"/>
        <v>116437.5</v>
      </c>
    </row>
    <row r="3744" spans="1:23" ht="15.75" customHeight="1" x14ac:dyDescent="0.3">
      <c r="A3744" s="2" t="s">
        <v>60</v>
      </c>
      <c r="B3744" s="2">
        <v>1185732</v>
      </c>
      <c r="C3744" s="3">
        <v>44239</v>
      </c>
      <c r="D3744" s="12" t="str" cm="1">
        <f t="array" ref="D3744">_xlfn.SWITCH(WEEKDAY(C3744,2), 1, "Lundi", 2, "Mardi", 3, "Mercredi", 4, "Jeudi", 5, "Vendredi", 6, "Samedi", 7, "Dimanche", "Erreur")</f>
        <v>Vendredi</v>
      </c>
      <c r="E3744" s="2" t="s">
        <v>14</v>
      </c>
      <c r="F3744" s="2" t="s">
        <v>128</v>
      </c>
      <c r="G3744" s="2" t="s">
        <v>129</v>
      </c>
      <c r="H3744" s="4" t="s">
        <v>18</v>
      </c>
      <c r="I3744" s="5">
        <v>45</v>
      </c>
      <c r="J3744" s="6">
        <v>225</v>
      </c>
      <c r="K3744" s="7">
        <v>101250</v>
      </c>
      <c r="L3744" s="7">
        <v>45562.5</v>
      </c>
      <c r="M3744" s="8">
        <v>0.45</v>
      </c>
      <c r="N3744" s="2" t="s">
        <v>17</v>
      </c>
      <c r="O3744">
        <f t="shared" si="464"/>
        <v>2021</v>
      </c>
      <c r="P3744">
        <f t="shared" si="465"/>
        <v>2</v>
      </c>
      <c r="Q3744" t="str">
        <f t="shared" si="466"/>
        <v>févr</v>
      </c>
      <c r="R3744" t="str">
        <f t="shared" si="467"/>
        <v>Massachusetts</v>
      </c>
      <c r="S3744" t="str">
        <f t="shared" si="468"/>
        <v>2021-02</v>
      </c>
      <c r="T3744">
        <f>IF(AND(COUNTIF(Calculs!$Q$2:$Q$12,$O3744)&gt;0,COUNTIF(Calculs!$S$2:$S$12,$E3744)&gt;0,COUNTIF(Calculs!$U$2:$U$12,$H3744)&gt;0),1,0)</f>
        <v>1</v>
      </c>
      <c r="U3744">
        <f t="shared" si="469"/>
        <v>101250</v>
      </c>
      <c r="V3744">
        <f t="shared" si="470"/>
        <v>225</v>
      </c>
      <c r="W3744">
        <f t="shared" si="471"/>
        <v>45562.5</v>
      </c>
    </row>
    <row r="3745" spans="1:23" ht="15.75" customHeight="1" x14ac:dyDescent="0.3">
      <c r="A3745" s="2" t="s">
        <v>60</v>
      </c>
      <c r="B3745" s="2">
        <v>1185732</v>
      </c>
      <c r="C3745" s="3">
        <v>44239</v>
      </c>
      <c r="D3745" s="12" t="str" cm="1">
        <f t="array" ref="D3745">_xlfn.SWITCH(WEEKDAY(C3745,2), 1, "Lundi", 2, "Mardi", 3, "Mercredi", 4, "Jeudi", 5, "Vendredi", 6, "Samedi", 7, "Dimanche", "Erreur")</f>
        <v>Vendredi</v>
      </c>
      <c r="E3745" s="2" t="s">
        <v>14</v>
      </c>
      <c r="F3745" s="2" t="s">
        <v>128</v>
      </c>
      <c r="G3745" s="2" t="s">
        <v>129</v>
      </c>
      <c r="H3745" s="4" t="s">
        <v>19</v>
      </c>
      <c r="I3745" s="5">
        <v>35</v>
      </c>
      <c r="J3745" s="6">
        <v>275</v>
      </c>
      <c r="K3745" s="7">
        <v>96250</v>
      </c>
      <c r="L3745" s="7">
        <v>33687.5</v>
      </c>
      <c r="M3745" s="8">
        <v>0.35</v>
      </c>
      <c r="N3745" s="2" t="s">
        <v>17</v>
      </c>
      <c r="O3745">
        <f t="shared" si="464"/>
        <v>2021</v>
      </c>
      <c r="P3745">
        <f t="shared" si="465"/>
        <v>2</v>
      </c>
      <c r="Q3745" t="str">
        <f t="shared" si="466"/>
        <v>févr</v>
      </c>
      <c r="R3745" t="str">
        <f t="shared" si="467"/>
        <v>Massachusetts</v>
      </c>
      <c r="S3745" t="str">
        <f t="shared" si="468"/>
        <v>2021-02</v>
      </c>
      <c r="T3745">
        <f>IF(AND(COUNTIF(Calculs!$Q$2:$Q$12,$O3745)&gt;0,COUNTIF(Calculs!$S$2:$S$12,$E3745)&gt;0,COUNTIF(Calculs!$U$2:$U$12,$H3745)&gt;0),1,0)</f>
        <v>1</v>
      </c>
      <c r="U3745">
        <f t="shared" si="469"/>
        <v>96250</v>
      </c>
      <c r="V3745">
        <f t="shared" si="470"/>
        <v>275</v>
      </c>
      <c r="W3745">
        <f t="shared" si="471"/>
        <v>33687.5</v>
      </c>
    </row>
    <row r="3746" spans="1:23" ht="15.75" customHeight="1" x14ac:dyDescent="0.3">
      <c r="A3746" s="2" t="s">
        <v>60</v>
      </c>
      <c r="B3746" s="2">
        <v>1185732</v>
      </c>
      <c r="C3746" s="3">
        <v>44239</v>
      </c>
      <c r="D3746" s="12" t="str" cm="1">
        <f t="array" ref="D3746">_xlfn.SWITCH(WEEKDAY(C3746,2), 1, "Lundi", 2, "Mardi", 3, "Mercredi", 4, "Jeudi", 5, "Vendredi", 6, "Samedi", 7, "Dimanche", "Erreur")</f>
        <v>Vendredi</v>
      </c>
      <c r="E3746" s="2" t="s">
        <v>14</v>
      </c>
      <c r="F3746" s="2" t="s">
        <v>130</v>
      </c>
      <c r="G3746" s="2" t="s">
        <v>131</v>
      </c>
      <c r="H3746" s="4" t="s">
        <v>20</v>
      </c>
      <c r="I3746" s="5">
        <v>40</v>
      </c>
      <c r="J3746" s="6">
        <v>150</v>
      </c>
      <c r="K3746" s="7">
        <v>60000</v>
      </c>
      <c r="L3746" s="7">
        <v>21000</v>
      </c>
      <c r="M3746" s="8">
        <v>0.35</v>
      </c>
      <c r="N3746" s="2" t="s">
        <v>17</v>
      </c>
      <c r="O3746">
        <f t="shared" si="464"/>
        <v>2021</v>
      </c>
      <c r="P3746">
        <f t="shared" si="465"/>
        <v>2</v>
      </c>
      <c r="Q3746" t="str">
        <f t="shared" si="466"/>
        <v>févr</v>
      </c>
      <c r="R3746" t="str">
        <f t="shared" si="467"/>
        <v>Vermont</v>
      </c>
      <c r="S3746" t="str">
        <f t="shared" si="468"/>
        <v>2021-02</v>
      </c>
      <c r="T3746">
        <f>IF(AND(COUNTIF(Calculs!$Q$2:$Q$12,$O3746)&gt;0,COUNTIF(Calculs!$S$2:$S$12,$E3746)&gt;0,COUNTIF(Calculs!$U$2:$U$12,$H3746)&gt;0),1,0)</f>
        <v>1</v>
      </c>
      <c r="U3746">
        <f t="shared" si="469"/>
        <v>60000</v>
      </c>
      <c r="V3746">
        <f t="shared" si="470"/>
        <v>150</v>
      </c>
      <c r="W3746">
        <f t="shared" si="471"/>
        <v>21000</v>
      </c>
    </row>
    <row r="3747" spans="1:23" ht="15.75" customHeight="1" x14ac:dyDescent="0.3">
      <c r="A3747" s="2" t="s">
        <v>60</v>
      </c>
      <c r="B3747" s="2">
        <v>1185732</v>
      </c>
      <c r="C3747" s="3">
        <v>44239</v>
      </c>
      <c r="D3747" s="12" t="str" cm="1">
        <f t="array" ref="D3747">_xlfn.SWITCH(WEEKDAY(C3747,2), 1, "Lundi", 2, "Mardi", 3, "Mercredi", 4, "Jeudi", 5, "Vendredi", 6, "Samedi", 7, "Dimanche", "Erreur")</f>
        <v>Vendredi</v>
      </c>
      <c r="E3747" s="2" t="s">
        <v>14</v>
      </c>
      <c r="F3747" s="2" t="s">
        <v>130</v>
      </c>
      <c r="G3747" s="2" t="s">
        <v>131</v>
      </c>
      <c r="H3747" s="4" t="s">
        <v>21</v>
      </c>
      <c r="I3747" s="5">
        <v>55.000000000000007</v>
      </c>
      <c r="J3747" s="6">
        <v>225</v>
      </c>
      <c r="K3747" s="7">
        <v>123750.00000000001</v>
      </c>
      <c r="L3747" s="7">
        <v>43312.5</v>
      </c>
      <c r="M3747" s="8">
        <v>0.35</v>
      </c>
      <c r="N3747" s="2" t="s">
        <v>17</v>
      </c>
      <c r="O3747">
        <f t="shared" si="464"/>
        <v>2021</v>
      </c>
      <c r="P3747">
        <f t="shared" si="465"/>
        <v>2</v>
      </c>
      <c r="Q3747" t="str">
        <f t="shared" si="466"/>
        <v>févr</v>
      </c>
      <c r="R3747" t="str">
        <f t="shared" si="467"/>
        <v>Vermont</v>
      </c>
      <c r="S3747" t="str">
        <f t="shared" si="468"/>
        <v>2021-02</v>
      </c>
      <c r="T3747">
        <f>IF(AND(COUNTIF(Calculs!$Q$2:$Q$12,$O3747)&gt;0,COUNTIF(Calculs!$S$2:$S$12,$E3747)&gt;0,COUNTIF(Calculs!$U$2:$U$12,$H3747)&gt;0),1,0)</f>
        <v>1</v>
      </c>
      <c r="U3747">
        <f t="shared" si="469"/>
        <v>123750.00000000001</v>
      </c>
      <c r="V3747">
        <f t="shared" si="470"/>
        <v>225</v>
      </c>
      <c r="W3747">
        <f t="shared" si="471"/>
        <v>43312.5</v>
      </c>
    </row>
    <row r="3748" spans="1:23" ht="15.75" customHeight="1" x14ac:dyDescent="0.3">
      <c r="A3748" s="2" t="s">
        <v>60</v>
      </c>
      <c r="B3748" s="2">
        <v>1185732</v>
      </c>
      <c r="C3748" s="3">
        <v>44239</v>
      </c>
      <c r="D3748" s="12" t="str" cm="1">
        <f t="array" ref="D3748">_xlfn.SWITCH(WEEKDAY(C3748,2), 1, "Lundi", 2, "Mardi", 3, "Mercredi", 4, "Jeudi", 5, "Vendredi", 6, "Samedi", 7, "Dimanche", "Erreur")</f>
        <v>Vendredi</v>
      </c>
      <c r="E3748" s="2" t="s">
        <v>14</v>
      </c>
      <c r="F3748" s="2" t="s">
        <v>130</v>
      </c>
      <c r="G3748" s="2" t="s">
        <v>131</v>
      </c>
      <c r="H3748" s="4" t="s">
        <v>22</v>
      </c>
      <c r="I3748" s="5">
        <v>45</v>
      </c>
      <c r="J3748" s="6">
        <v>325</v>
      </c>
      <c r="K3748" s="7">
        <v>146250</v>
      </c>
      <c r="L3748" s="7">
        <v>58499.999999999993</v>
      </c>
      <c r="M3748" s="8">
        <v>0.39999999999999997</v>
      </c>
      <c r="N3748" s="2" t="s">
        <v>17</v>
      </c>
      <c r="O3748">
        <f t="shared" si="464"/>
        <v>2021</v>
      </c>
      <c r="P3748">
        <f t="shared" si="465"/>
        <v>2</v>
      </c>
      <c r="Q3748" t="str">
        <f t="shared" si="466"/>
        <v>févr</v>
      </c>
      <c r="R3748" t="str">
        <f t="shared" si="467"/>
        <v>Vermont</v>
      </c>
      <c r="S3748" t="str">
        <f t="shared" si="468"/>
        <v>2021-02</v>
      </c>
      <c r="T3748">
        <f>IF(AND(COUNTIF(Calculs!$Q$2:$Q$12,$O3748)&gt;0,COUNTIF(Calculs!$S$2:$S$12,$E3748)&gt;0,COUNTIF(Calculs!$U$2:$U$12,$H3748)&gt;0),1,0)</f>
        <v>1</v>
      </c>
      <c r="U3748">
        <f t="shared" si="469"/>
        <v>146250</v>
      </c>
      <c r="V3748">
        <f t="shared" si="470"/>
        <v>325</v>
      </c>
      <c r="W3748">
        <f t="shared" si="471"/>
        <v>58499.999999999993</v>
      </c>
    </row>
    <row r="3749" spans="1:23" ht="15.75" customHeight="1" x14ac:dyDescent="0.3">
      <c r="A3749" s="2" t="s">
        <v>60</v>
      </c>
      <c r="B3749" s="2">
        <v>1185732</v>
      </c>
      <c r="C3749" s="3">
        <v>44265</v>
      </c>
      <c r="D3749" s="12" t="str" cm="1">
        <f t="array" ref="D3749">_xlfn.SWITCH(WEEKDAY(C3749,2), 1, "Lundi", 2, "Mardi", 3, "Mercredi", 4, "Jeudi", 5, "Vendredi", 6, "Samedi", 7, "Dimanche", "Erreur")</f>
        <v>Mercredi</v>
      </c>
      <c r="E3749" s="2" t="s">
        <v>14</v>
      </c>
      <c r="F3749" s="2" t="s">
        <v>130</v>
      </c>
      <c r="G3749" s="2" t="s">
        <v>131</v>
      </c>
      <c r="H3749" s="4" t="s">
        <v>16</v>
      </c>
      <c r="I3749" s="5">
        <v>45</v>
      </c>
      <c r="J3749" s="6">
        <v>545</v>
      </c>
      <c r="K3749" s="7">
        <v>245250</v>
      </c>
      <c r="L3749" s="7">
        <v>110362.5</v>
      </c>
      <c r="M3749" s="8">
        <v>0.45</v>
      </c>
      <c r="N3749" s="2" t="s">
        <v>17</v>
      </c>
      <c r="O3749">
        <f t="shared" si="464"/>
        <v>2021</v>
      </c>
      <c r="P3749">
        <f t="shared" si="465"/>
        <v>3</v>
      </c>
      <c r="Q3749" t="str">
        <f t="shared" si="466"/>
        <v>mars</v>
      </c>
      <c r="R3749" t="str">
        <f t="shared" si="467"/>
        <v>Vermont</v>
      </c>
      <c r="S3749" t="str">
        <f t="shared" si="468"/>
        <v>2021-03</v>
      </c>
      <c r="T3749">
        <f>IF(AND(COUNTIF(Calculs!$Q$2:$Q$12,$O3749)&gt;0,COUNTIF(Calculs!$S$2:$S$12,$E3749)&gt;0,COUNTIF(Calculs!$U$2:$U$12,$H3749)&gt;0),1,0)</f>
        <v>1</v>
      </c>
      <c r="U3749">
        <f t="shared" si="469"/>
        <v>245250</v>
      </c>
      <c r="V3749">
        <f t="shared" si="470"/>
        <v>545</v>
      </c>
      <c r="W3749">
        <f t="shared" si="471"/>
        <v>110362.5</v>
      </c>
    </row>
    <row r="3750" spans="1:23" ht="15.75" customHeight="1" x14ac:dyDescent="0.3">
      <c r="A3750" s="2" t="s">
        <v>60</v>
      </c>
      <c r="B3750" s="2">
        <v>1185732</v>
      </c>
      <c r="C3750" s="3">
        <v>44265</v>
      </c>
      <c r="D3750" s="12" t="str" cm="1">
        <f t="array" ref="D3750">_xlfn.SWITCH(WEEKDAY(C3750,2), 1, "Lundi", 2, "Mardi", 3, "Mercredi", 4, "Jeudi", 5, "Vendredi", 6, "Samedi", 7, "Dimanche", "Erreur")</f>
        <v>Mercredi</v>
      </c>
      <c r="E3750" s="2" t="s">
        <v>14</v>
      </c>
      <c r="F3750" s="2" t="s">
        <v>130</v>
      </c>
      <c r="G3750" s="2" t="s">
        <v>131</v>
      </c>
      <c r="H3750" s="4" t="s">
        <v>18</v>
      </c>
      <c r="I3750" s="5">
        <v>45</v>
      </c>
      <c r="J3750" s="6">
        <v>250</v>
      </c>
      <c r="K3750" s="7">
        <v>112500</v>
      </c>
      <c r="L3750" s="7">
        <v>50625</v>
      </c>
      <c r="M3750" s="8">
        <v>0.45</v>
      </c>
      <c r="N3750" s="2" t="s">
        <v>17</v>
      </c>
      <c r="O3750">
        <f t="shared" si="464"/>
        <v>2021</v>
      </c>
      <c r="P3750">
        <f t="shared" si="465"/>
        <v>3</v>
      </c>
      <c r="Q3750" t="str">
        <f t="shared" si="466"/>
        <v>mars</v>
      </c>
      <c r="R3750" t="str">
        <f t="shared" si="467"/>
        <v>Vermont</v>
      </c>
      <c r="S3750" t="str">
        <f t="shared" si="468"/>
        <v>2021-03</v>
      </c>
      <c r="T3750">
        <f>IF(AND(COUNTIF(Calculs!$Q$2:$Q$12,$O3750)&gt;0,COUNTIF(Calculs!$S$2:$S$12,$E3750)&gt;0,COUNTIF(Calculs!$U$2:$U$12,$H3750)&gt;0),1,0)</f>
        <v>1</v>
      </c>
      <c r="U3750">
        <f t="shared" si="469"/>
        <v>112500</v>
      </c>
      <c r="V3750">
        <f t="shared" si="470"/>
        <v>250</v>
      </c>
      <c r="W3750">
        <f t="shared" si="471"/>
        <v>50625</v>
      </c>
    </row>
    <row r="3751" spans="1:23" ht="15.75" customHeight="1" x14ac:dyDescent="0.3">
      <c r="A3751" s="2" t="s">
        <v>60</v>
      </c>
      <c r="B3751" s="2">
        <v>1185732</v>
      </c>
      <c r="C3751" s="3">
        <v>44265</v>
      </c>
      <c r="D3751" s="12" t="str" cm="1">
        <f t="array" ref="D3751">_xlfn.SWITCH(WEEKDAY(C3751,2), 1, "Lundi", 2, "Mardi", 3, "Mercredi", 4, "Jeudi", 5, "Vendredi", 6, "Samedi", 7, "Dimanche", "Erreur")</f>
        <v>Mercredi</v>
      </c>
      <c r="E3751" s="2" t="s">
        <v>14</v>
      </c>
      <c r="F3751" s="2" t="s">
        <v>130</v>
      </c>
      <c r="G3751" s="2" t="s">
        <v>131</v>
      </c>
      <c r="H3751" s="4" t="s">
        <v>19</v>
      </c>
      <c r="I3751" s="5">
        <v>35</v>
      </c>
      <c r="J3751" s="6">
        <v>275</v>
      </c>
      <c r="K3751" s="7">
        <v>96250</v>
      </c>
      <c r="L3751" s="7">
        <v>33687.5</v>
      </c>
      <c r="M3751" s="8">
        <v>0.35</v>
      </c>
      <c r="N3751" s="2" t="s">
        <v>17</v>
      </c>
      <c r="O3751">
        <f t="shared" si="464"/>
        <v>2021</v>
      </c>
      <c r="P3751">
        <f t="shared" si="465"/>
        <v>3</v>
      </c>
      <c r="Q3751" t="str">
        <f t="shared" si="466"/>
        <v>mars</v>
      </c>
      <c r="R3751" t="str">
        <f t="shared" si="467"/>
        <v>Vermont</v>
      </c>
      <c r="S3751" t="str">
        <f t="shared" si="468"/>
        <v>2021-03</v>
      </c>
      <c r="T3751">
        <f>IF(AND(COUNTIF(Calculs!$Q$2:$Q$12,$O3751)&gt;0,COUNTIF(Calculs!$S$2:$S$12,$E3751)&gt;0,COUNTIF(Calculs!$U$2:$U$12,$H3751)&gt;0),1,0)</f>
        <v>1</v>
      </c>
      <c r="U3751">
        <f t="shared" si="469"/>
        <v>96250</v>
      </c>
      <c r="V3751">
        <f t="shared" si="470"/>
        <v>275</v>
      </c>
      <c r="W3751">
        <f t="shared" si="471"/>
        <v>33687.5</v>
      </c>
    </row>
    <row r="3752" spans="1:23" ht="15.75" customHeight="1" x14ac:dyDescent="0.3">
      <c r="A3752" s="2" t="s">
        <v>60</v>
      </c>
      <c r="B3752" s="2">
        <v>1185732</v>
      </c>
      <c r="C3752" s="3">
        <v>44265</v>
      </c>
      <c r="D3752" s="12" t="str" cm="1">
        <f t="array" ref="D3752">_xlfn.SWITCH(WEEKDAY(C3752,2), 1, "Lundi", 2, "Mardi", 3, "Mercredi", 4, "Jeudi", 5, "Vendredi", 6, "Samedi", 7, "Dimanche", "Erreur")</f>
        <v>Mercredi</v>
      </c>
      <c r="E3752" s="2" t="s">
        <v>14</v>
      </c>
      <c r="F3752" s="2" t="s">
        <v>130</v>
      </c>
      <c r="G3752" s="2" t="s">
        <v>131</v>
      </c>
      <c r="H3752" s="4" t="s">
        <v>20</v>
      </c>
      <c r="I3752" s="5">
        <v>40</v>
      </c>
      <c r="J3752" s="6">
        <v>125</v>
      </c>
      <c r="K3752" s="7">
        <v>50000</v>
      </c>
      <c r="L3752" s="7">
        <v>17500</v>
      </c>
      <c r="M3752" s="8">
        <v>0.35</v>
      </c>
      <c r="N3752" s="2" t="s">
        <v>17</v>
      </c>
      <c r="O3752">
        <f t="shared" si="464"/>
        <v>2021</v>
      </c>
      <c r="P3752">
        <f t="shared" si="465"/>
        <v>3</v>
      </c>
      <c r="Q3752" t="str">
        <f t="shared" si="466"/>
        <v>mars</v>
      </c>
      <c r="R3752" t="str">
        <f t="shared" si="467"/>
        <v>Vermont</v>
      </c>
      <c r="S3752" t="str">
        <f t="shared" si="468"/>
        <v>2021-03</v>
      </c>
      <c r="T3752">
        <f>IF(AND(COUNTIF(Calculs!$Q$2:$Q$12,$O3752)&gt;0,COUNTIF(Calculs!$S$2:$S$12,$E3752)&gt;0,COUNTIF(Calculs!$U$2:$U$12,$H3752)&gt;0),1,0)</f>
        <v>1</v>
      </c>
      <c r="U3752">
        <f t="shared" si="469"/>
        <v>50000</v>
      </c>
      <c r="V3752">
        <f t="shared" si="470"/>
        <v>125</v>
      </c>
      <c r="W3752">
        <f t="shared" si="471"/>
        <v>17500</v>
      </c>
    </row>
    <row r="3753" spans="1:23" ht="15.75" customHeight="1" x14ac:dyDescent="0.3">
      <c r="A3753" s="2" t="s">
        <v>60</v>
      </c>
      <c r="B3753" s="2">
        <v>1185732</v>
      </c>
      <c r="C3753" s="3">
        <v>44265</v>
      </c>
      <c r="D3753" s="12" t="str" cm="1">
        <f t="array" ref="D3753">_xlfn.SWITCH(WEEKDAY(C3753,2), 1, "Lundi", 2, "Mardi", 3, "Mercredi", 4, "Jeudi", 5, "Vendredi", 6, "Samedi", 7, "Dimanche", "Erreur")</f>
        <v>Mercredi</v>
      </c>
      <c r="E3753" s="2" t="s">
        <v>14</v>
      </c>
      <c r="F3753" s="2" t="s">
        <v>130</v>
      </c>
      <c r="G3753" s="2" t="s">
        <v>131</v>
      </c>
      <c r="H3753" s="4" t="s">
        <v>21</v>
      </c>
      <c r="I3753" s="5">
        <v>55.000000000000007</v>
      </c>
      <c r="J3753" s="6">
        <v>175</v>
      </c>
      <c r="K3753" s="7">
        <v>96250.000000000015</v>
      </c>
      <c r="L3753" s="7">
        <v>33687.5</v>
      </c>
      <c r="M3753" s="8">
        <v>0.35</v>
      </c>
      <c r="N3753" s="2" t="s">
        <v>17</v>
      </c>
      <c r="O3753">
        <f t="shared" si="464"/>
        <v>2021</v>
      </c>
      <c r="P3753">
        <f t="shared" si="465"/>
        <v>3</v>
      </c>
      <c r="Q3753" t="str">
        <f t="shared" si="466"/>
        <v>mars</v>
      </c>
      <c r="R3753" t="str">
        <f t="shared" si="467"/>
        <v>Vermont</v>
      </c>
      <c r="S3753" t="str">
        <f t="shared" si="468"/>
        <v>2021-03</v>
      </c>
      <c r="T3753">
        <f>IF(AND(COUNTIF(Calculs!$Q$2:$Q$12,$O3753)&gt;0,COUNTIF(Calculs!$S$2:$S$12,$E3753)&gt;0,COUNTIF(Calculs!$U$2:$U$12,$H3753)&gt;0),1,0)</f>
        <v>1</v>
      </c>
      <c r="U3753">
        <f t="shared" si="469"/>
        <v>96250.000000000015</v>
      </c>
      <c r="V3753">
        <f t="shared" si="470"/>
        <v>175</v>
      </c>
      <c r="W3753">
        <f t="shared" si="471"/>
        <v>33687.5</v>
      </c>
    </row>
    <row r="3754" spans="1:23" ht="15.75" customHeight="1" x14ac:dyDescent="0.3">
      <c r="A3754" s="2" t="s">
        <v>60</v>
      </c>
      <c r="B3754" s="2">
        <v>1185732</v>
      </c>
      <c r="C3754" s="3">
        <v>44265</v>
      </c>
      <c r="D3754" s="12" t="str" cm="1">
        <f t="array" ref="D3754">_xlfn.SWITCH(WEEKDAY(C3754,2), 1, "Lundi", 2, "Mardi", 3, "Mercredi", 4, "Jeudi", 5, "Vendredi", 6, "Samedi", 7, "Dimanche", "Erreur")</f>
        <v>Mercredi</v>
      </c>
      <c r="E3754" s="2" t="s">
        <v>14</v>
      </c>
      <c r="F3754" s="2" t="s">
        <v>130</v>
      </c>
      <c r="G3754" s="2" t="s">
        <v>131</v>
      </c>
      <c r="H3754" s="4" t="s">
        <v>22</v>
      </c>
      <c r="I3754" s="5">
        <v>45</v>
      </c>
      <c r="J3754" s="6">
        <v>275</v>
      </c>
      <c r="K3754" s="7">
        <v>123750</v>
      </c>
      <c r="L3754" s="7">
        <v>49499.999999999993</v>
      </c>
      <c r="M3754" s="8">
        <v>0.39999999999999997</v>
      </c>
      <c r="N3754" s="2" t="s">
        <v>17</v>
      </c>
      <c r="O3754">
        <f t="shared" si="464"/>
        <v>2021</v>
      </c>
      <c r="P3754">
        <f t="shared" si="465"/>
        <v>3</v>
      </c>
      <c r="Q3754" t="str">
        <f t="shared" si="466"/>
        <v>mars</v>
      </c>
      <c r="R3754" t="str">
        <f t="shared" si="467"/>
        <v>Vermont</v>
      </c>
      <c r="S3754" t="str">
        <f t="shared" si="468"/>
        <v>2021-03</v>
      </c>
      <c r="T3754">
        <f>IF(AND(COUNTIF(Calculs!$Q$2:$Q$12,$O3754)&gt;0,COUNTIF(Calculs!$S$2:$S$12,$E3754)&gt;0,COUNTIF(Calculs!$U$2:$U$12,$H3754)&gt;0),1,0)</f>
        <v>1</v>
      </c>
      <c r="U3754">
        <f t="shared" si="469"/>
        <v>123750</v>
      </c>
      <c r="V3754">
        <f t="shared" si="470"/>
        <v>275</v>
      </c>
      <c r="W3754">
        <f t="shared" si="471"/>
        <v>49499.999999999993</v>
      </c>
    </row>
    <row r="3755" spans="1:23" ht="15.75" customHeight="1" x14ac:dyDescent="0.3">
      <c r="A3755" s="2" t="s">
        <v>60</v>
      </c>
      <c r="B3755" s="2">
        <v>1185732</v>
      </c>
      <c r="C3755" s="3">
        <v>44297</v>
      </c>
      <c r="D3755" s="12" t="str" cm="1">
        <f t="array" ref="D3755">_xlfn.SWITCH(WEEKDAY(C3755,2), 1, "Lundi", 2, "Mardi", 3, "Mercredi", 4, "Jeudi", 5, "Vendredi", 6, "Samedi", 7, "Dimanche", "Erreur")</f>
        <v>Dimanche</v>
      </c>
      <c r="E3755" s="2" t="s">
        <v>14</v>
      </c>
      <c r="F3755" s="2" t="s">
        <v>130</v>
      </c>
      <c r="G3755" s="2" t="s">
        <v>131</v>
      </c>
      <c r="H3755" s="4" t="s">
        <v>16</v>
      </c>
      <c r="I3755" s="5">
        <v>45</v>
      </c>
      <c r="J3755" s="6">
        <v>525</v>
      </c>
      <c r="K3755" s="7">
        <v>236250</v>
      </c>
      <c r="L3755" s="7">
        <v>106312.5</v>
      </c>
      <c r="M3755" s="8">
        <v>0.45</v>
      </c>
      <c r="N3755" s="2" t="s">
        <v>17</v>
      </c>
      <c r="O3755">
        <f t="shared" si="464"/>
        <v>2021</v>
      </c>
      <c r="P3755">
        <f t="shared" si="465"/>
        <v>4</v>
      </c>
      <c r="Q3755" t="str">
        <f t="shared" si="466"/>
        <v>avr</v>
      </c>
      <c r="R3755" t="str">
        <f t="shared" si="467"/>
        <v>Vermont</v>
      </c>
      <c r="S3755" t="str">
        <f t="shared" si="468"/>
        <v>2021-04</v>
      </c>
      <c r="T3755">
        <f>IF(AND(COUNTIF(Calculs!$Q$2:$Q$12,$O3755)&gt;0,COUNTIF(Calculs!$S$2:$S$12,$E3755)&gt;0,COUNTIF(Calculs!$U$2:$U$12,$H3755)&gt;0),1,0)</f>
        <v>1</v>
      </c>
      <c r="U3755">
        <f t="shared" si="469"/>
        <v>236250</v>
      </c>
      <c r="V3755">
        <f t="shared" si="470"/>
        <v>525</v>
      </c>
      <c r="W3755">
        <f t="shared" si="471"/>
        <v>106312.5</v>
      </c>
    </row>
    <row r="3756" spans="1:23" ht="15.75" customHeight="1" x14ac:dyDescent="0.3">
      <c r="A3756" s="2" t="s">
        <v>60</v>
      </c>
      <c r="B3756" s="2">
        <v>1185732</v>
      </c>
      <c r="C3756" s="3">
        <v>44297</v>
      </c>
      <c r="D3756" s="12" t="str" cm="1">
        <f t="array" ref="D3756">_xlfn.SWITCH(WEEKDAY(C3756,2), 1, "Lundi", 2, "Mardi", 3, "Mercredi", 4, "Jeudi", 5, "Vendredi", 6, "Samedi", 7, "Dimanche", "Erreur")</f>
        <v>Dimanche</v>
      </c>
      <c r="E3756" s="2" t="s">
        <v>14</v>
      </c>
      <c r="F3756" s="2" t="s">
        <v>130</v>
      </c>
      <c r="G3756" s="2" t="s">
        <v>131</v>
      </c>
      <c r="H3756" s="4" t="s">
        <v>18</v>
      </c>
      <c r="I3756" s="5">
        <v>45</v>
      </c>
      <c r="J3756" s="6">
        <v>225</v>
      </c>
      <c r="K3756" s="7">
        <v>101250</v>
      </c>
      <c r="L3756" s="7">
        <v>45562.5</v>
      </c>
      <c r="M3756" s="8">
        <v>0.45</v>
      </c>
      <c r="N3756" s="2" t="s">
        <v>17</v>
      </c>
      <c r="O3756">
        <f t="shared" si="464"/>
        <v>2021</v>
      </c>
      <c r="P3756">
        <f t="shared" si="465"/>
        <v>4</v>
      </c>
      <c r="Q3756" t="str">
        <f t="shared" si="466"/>
        <v>avr</v>
      </c>
      <c r="R3756" t="str">
        <f t="shared" si="467"/>
        <v>Vermont</v>
      </c>
      <c r="S3756" t="str">
        <f t="shared" si="468"/>
        <v>2021-04</v>
      </c>
      <c r="T3756">
        <f>IF(AND(COUNTIF(Calculs!$Q$2:$Q$12,$O3756)&gt;0,COUNTIF(Calculs!$S$2:$S$12,$E3756)&gt;0,COUNTIF(Calculs!$U$2:$U$12,$H3756)&gt;0),1,0)</f>
        <v>1</v>
      </c>
      <c r="U3756">
        <f t="shared" si="469"/>
        <v>101250</v>
      </c>
      <c r="V3756">
        <f t="shared" si="470"/>
        <v>225</v>
      </c>
      <c r="W3756">
        <f t="shared" si="471"/>
        <v>45562.5</v>
      </c>
    </row>
    <row r="3757" spans="1:23" ht="15.75" customHeight="1" x14ac:dyDescent="0.3">
      <c r="A3757" s="2" t="s">
        <v>60</v>
      </c>
      <c r="B3757" s="2">
        <v>1185732</v>
      </c>
      <c r="C3757" s="3">
        <v>44297</v>
      </c>
      <c r="D3757" s="12" t="str" cm="1">
        <f t="array" ref="D3757">_xlfn.SWITCH(WEEKDAY(C3757,2), 1, "Lundi", 2, "Mardi", 3, "Mercredi", 4, "Jeudi", 5, "Vendredi", 6, "Samedi", 7, "Dimanche", "Erreur")</f>
        <v>Dimanche</v>
      </c>
      <c r="E3757" s="2" t="s">
        <v>14</v>
      </c>
      <c r="F3757" s="2" t="s">
        <v>130</v>
      </c>
      <c r="G3757" s="2" t="s">
        <v>131</v>
      </c>
      <c r="H3757" s="4" t="s">
        <v>19</v>
      </c>
      <c r="I3757" s="5">
        <v>35</v>
      </c>
      <c r="J3757" s="6">
        <v>225</v>
      </c>
      <c r="K3757" s="7">
        <v>78750</v>
      </c>
      <c r="L3757" s="7">
        <v>27562.5</v>
      </c>
      <c r="M3757" s="8">
        <v>0.35</v>
      </c>
      <c r="N3757" s="2" t="s">
        <v>17</v>
      </c>
      <c r="O3757">
        <f t="shared" si="464"/>
        <v>2021</v>
      </c>
      <c r="P3757">
        <f t="shared" si="465"/>
        <v>4</v>
      </c>
      <c r="Q3757" t="str">
        <f t="shared" si="466"/>
        <v>avr</v>
      </c>
      <c r="R3757" t="str">
        <f t="shared" si="467"/>
        <v>Vermont</v>
      </c>
      <c r="S3757" t="str">
        <f t="shared" si="468"/>
        <v>2021-04</v>
      </c>
      <c r="T3757">
        <f>IF(AND(COUNTIF(Calculs!$Q$2:$Q$12,$O3757)&gt;0,COUNTIF(Calculs!$S$2:$S$12,$E3757)&gt;0,COUNTIF(Calculs!$U$2:$U$12,$H3757)&gt;0),1,0)</f>
        <v>1</v>
      </c>
      <c r="U3757">
        <f t="shared" si="469"/>
        <v>78750</v>
      </c>
      <c r="V3757">
        <f t="shared" si="470"/>
        <v>225</v>
      </c>
      <c r="W3757">
        <f t="shared" si="471"/>
        <v>27562.5</v>
      </c>
    </row>
    <row r="3758" spans="1:23" ht="15.75" customHeight="1" x14ac:dyDescent="0.3">
      <c r="A3758" s="2" t="s">
        <v>60</v>
      </c>
      <c r="B3758" s="2">
        <v>1185732</v>
      </c>
      <c r="C3758" s="3">
        <v>44297</v>
      </c>
      <c r="D3758" s="12" t="str" cm="1">
        <f t="array" ref="D3758">_xlfn.SWITCH(WEEKDAY(C3758,2), 1, "Lundi", 2, "Mardi", 3, "Mercredi", 4, "Jeudi", 5, "Vendredi", 6, "Samedi", 7, "Dimanche", "Erreur")</f>
        <v>Dimanche</v>
      </c>
      <c r="E3758" s="2" t="s">
        <v>14</v>
      </c>
      <c r="F3758" s="2" t="s">
        <v>130</v>
      </c>
      <c r="G3758" s="2" t="s">
        <v>131</v>
      </c>
      <c r="H3758" s="4" t="s">
        <v>20</v>
      </c>
      <c r="I3758" s="5">
        <v>40</v>
      </c>
      <c r="J3758" s="6">
        <v>150</v>
      </c>
      <c r="K3758" s="7">
        <v>60000</v>
      </c>
      <c r="L3758" s="7">
        <v>21000</v>
      </c>
      <c r="M3758" s="8">
        <v>0.35</v>
      </c>
      <c r="N3758" s="2" t="s">
        <v>17</v>
      </c>
      <c r="O3758">
        <f t="shared" si="464"/>
        <v>2021</v>
      </c>
      <c r="P3758">
        <f t="shared" si="465"/>
        <v>4</v>
      </c>
      <c r="Q3758" t="str">
        <f t="shared" si="466"/>
        <v>avr</v>
      </c>
      <c r="R3758" t="str">
        <f t="shared" si="467"/>
        <v>Vermont</v>
      </c>
      <c r="S3758" t="str">
        <f t="shared" si="468"/>
        <v>2021-04</v>
      </c>
      <c r="T3758">
        <f>IF(AND(COUNTIF(Calculs!$Q$2:$Q$12,$O3758)&gt;0,COUNTIF(Calculs!$S$2:$S$12,$E3758)&gt;0,COUNTIF(Calculs!$U$2:$U$12,$H3758)&gt;0),1,0)</f>
        <v>1</v>
      </c>
      <c r="U3758">
        <f t="shared" si="469"/>
        <v>60000</v>
      </c>
      <c r="V3758">
        <f t="shared" si="470"/>
        <v>150</v>
      </c>
      <c r="W3758">
        <f t="shared" si="471"/>
        <v>21000</v>
      </c>
    </row>
    <row r="3759" spans="1:23" ht="15.75" customHeight="1" x14ac:dyDescent="0.3">
      <c r="A3759" s="2" t="s">
        <v>60</v>
      </c>
      <c r="B3759" s="2">
        <v>1185732</v>
      </c>
      <c r="C3759" s="3">
        <v>44297</v>
      </c>
      <c r="D3759" s="12" t="str" cm="1">
        <f t="array" ref="D3759">_xlfn.SWITCH(WEEKDAY(C3759,2), 1, "Lundi", 2, "Mardi", 3, "Mercredi", 4, "Jeudi", 5, "Vendredi", 6, "Samedi", 7, "Dimanche", "Erreur")</f>
        <v>Dimanche</v>
      </c>
      <c r="E3759" s="2" t="s">
        <v>14</v>
      </c>
      <c r="F3759" s="2" t="s">
        <v>130</v>
      </c>
      <c r="G3759" s="2" t="s">
        <v>131</v>
      </c>
      <c r="H3759" s="4" t="s">
        <v>21</v>
      </c>
      <c r="I3759" s="5">
        <v>55.000000000000007</v>
      </c>
      <c r="J3759" s="6">
        <v>150</v>
      </c>
      <c r="K3759" s="7">
        <v>82500.000000000015</v>
      </c>
      <c r="L3759" s="7">
        <v>28875.000000000004</v>
      </c>
      <c r="M3759" s="8">
        <v>0.35</v>
      </c>
      <c r="N3759" s="2" t="s">
        <v>17</v>
      </c>
      <c r="O3759">
        <f t="shared" si="464"/>
        <v>2021</v>
      </c>
      <c r="P3759">
        <f t="shared" si="465"/>
        <v>4</v>
      </c>
      <c r="Q3759" t="str">
        <f t="shared" si="466"/>
        <v>avr</v>
      </c>
      <c r="R3759" t="str">
        <f t="shared" si="467"/>
        <v>Vermont</v>
      </c>
      <c r="S3759" t="str">
        <f t="shared" si="468"/>
        <v>2021-04</v>
      </c>
      <c r="T3759">
        <f>IF(AND(COUNTIF(Calculs!$Q$2:$Q$12,$O3759)&gt;0,COUNTIF(Calculs!$S$2:$S$12,$E3759)&gt;0,COUNTIF(Calculs!$U$2:$U$12,$H3759)&gt;0),1,0)</f>
        <v>1</v>
      </c>
      <c r="U3759">
        <f t="shared" si="469"/>
        <v>82500.000000000015</v>
      </c>
      <c r="V3759">
        <f t="shared" si="470"/>
        <v>150</v>
      </c>
      <c r="W3759">
        <f t="shared" si="471"/>
        <v>28875.000000000004</v>
      </c>
    </row>
    <row r="3760" spans="1:23" ht="15.75" customHeight="1" x14ac:dyDescent="0.3">
      <c r="A3760" s="2" t="s">
        <v>60</v>
      </c>
      <c r="B3760" s="2">
        <v>1185732</v>
      </c>
      <c r="C3760" s="3">
        <v>44297</v>
      </c>
      <c r="D3760" s="12" t="str" cm="1">
        <f t="array" ref="D3760">_xlfn.SWITCH(WEEKDAY(C3760,2), 1, "Lundi", 2, "Mardi", 3, "Mercredi", 4, "Jeudi", 5, "Vendredi", 6, "Samedi", 7, "Dimanche", "Erreur")</f>
        <v>Dimanche</v>
      </c>
      <c r="E3760" s="2" t="s">
        <v>14</v>
      </c>
      <c r="F3760" s="2" t="s">
        <v>130</v>
      </c>
      <c r="G3760" s="2" t="s">
        <v>131</v>
      </c>
      <c r="H3760" s="4" t="s">
        <v>22</v>
      </c>
      <c r="I3760" s="5">
        <v>45</v>
      </c>
      <c r="J3760" s="6">
        <v>300</v>
      </c>
      <c r="K3760" s="7">
        <v>135000</v>
      </c>
      <c r="L3760" s="7">
        <v>53999.999999999993</v>
      </c>
      <c r="M3760" s="8">
        <v>0.39999999999999997</v>
      </c>
      <c r="N3760" s="2" t="s">
        <v>17</v>
      </c>
      <c r="O3760">
        <f t="shared" si="464"/>
        <v>2021</v>
      </c>
      <c r="P3760">
        <f t="shared" si="465"/>
        <v>4</v>
      </c>
      <c r="Q3760" t="str">
        <f t="shared" si="466"/>
        <v>avr</v>
      </c>
      <c r="R3760" t="str">
        <f t="shared" si="467"/>
        <v>Vermont</v>
      </c>
      <c r="S3760" t="str">
        <f t="shared" si="468"/>
        <v>2021-04</v>
      </c>
      <c r="T3760">
        <f>IF(AND(COUNTIF(Calculs!$Q$2:$Q$12,$O3760)&gt;0,COUNTIF(Calculs!$S$2:$S$12,$E3760)&gt;0,COUNTIF(Calculs!$U$2:$U$12,$H3760)&gt;0),1,0)</f>
        <v>1</v>
      </c>
      <c r="U3760">
        <f t="shared" si="469"/>
        <v>135000</v>
      </c>
      <c r="V3760">
        <f t="shared" si="470"/>
        <v>300</v>
      </c>
      <c r="W3760">
        <f t="shared" si="471"/>
        <v>53999.999999999993</v>
      </c>
    </row>
    <row r="3761" spans="1:23" ht="15.75" customHeight="1" x14ac:dyDescent="0.3">
      <c r="A3761" s="2" t="s">
        <v>60</v>
      </c>
      <c r="B3761" s="2">
        <v>1185732</v>
      </c>
      <c r="C3761" s="3">
        <v>44326</v>
      </c>
      <c r="D3761" s="12" t="str" cm="1">
        <f t="array" ref="D3761">_xlfn.SWITCH(WEEKDAY(C3761,2), 1, "Lundi", 2, "Mardi", 3, "Mercredi", 4, "Jeudi", 5, "Vendredi", 6, "Samedi", 7, "Dimanche", "Erreur")</f>
        <v>Lundi</v>
      </c>
      <c r="E3761" s="2" t="s">
        <v>14</v>
      </c>
      <c r="F3761" s="2" t="s">
        <v>130</v>
      </c>
      <c r="G3761" s="2" t="s">
        <v>131</v>
      </c>
      <c r="H3761" s="4" t="s">
        <v>16</v>
      </c>
      <c r="I3761" s="5">
        <v>60</v>
      </c>
      <c r="J3761" s="6">
        <v>570</v>
      </c>
      <c r="K3761" s="7">
        <v>342000</v>
      </c>
      <c r="L3761" s="7">
        <v>153900</v>
      </c>
      <c r="M3761" s="8">
        <v>0.45</v>
      </c>
      <c r="N3761" s="2" t="s">
        <v>17</v>
      </c>
      <c r="O3761">
        <f t="shared" si="464"/>
        <v>2021</v>
      </c>
      <c r="P3761">
        <f t="shared" si="465"/>
        <v>5</v>
      </c>
      <c r="Q3761" t="str">
        <f t="shared" si="466"/>
        <v>mai</v>
      </c>
      <c r="R3761" t="str">
        <f t="shared" si="467"/>
        <v>Vermont</v>
      </c>
      <c r="S3761" t="str">
        <f t="shared" si="468"/>
        <v>2021-05</v>
      </c>
      <c r="T3761">
        <f>IF(AND(COUNTIF(Calculs!$Q$2:$Q$12,$O3761)&gt;0,COUNTIF(Calculs!$S$2:$S$12,$E3761)&gt;0,COUNTIF(Calculs!$U$2:$U$12,$H3761)&gt;0),1,0)</f>
        <v>1</v>
      </c>
      <c r="U3761">
        <f t="shared" si="469"/>
        <v>342000</v>
      </c>
      <c r="V3761">
        <f t="shared" si="470"/>
        <v>570</v>
      </c>
      <c r="W3761">
        <f t="shared" si="471"/>
        <v>153900</v>
      </c>
    </row>
    <row r="3762" spans="1:23" ht="15.75" customHeight="1" x14ac:dyDescent="0.3">
      <c r="A3762" s="2" t="s">
        <v>60</v>
      </c>
      <c r="B3762" s="2">
        <v>1185732</v>
      </c>
      <c r="C3762" s="3">
        <v>44326</v>
      </c>
      <c r="D3762" s="12" t="str" cm="1">
        <f t="array" ref="D3762">_xlfn.SWITCH(WEEKDAY(C3762,2), 1, "Lundi", 2, "Mardi", 3, "Mercredi", 4, "Jeudi", 5, "Vendredi", 6, "Samedi", 7, "Dimanche", "Erreur")</f>
        <v>Lundi</v>
      </c>
      <c r="E3762" s="2" t="s">
        <v>14</v>
      </c>
      <c r="F3762" s="2" t="s">
        <v>130</v>
      </c>
      <c r="G3762" s="2" t="s">
        <v>131</v>
      </c>
      <c r="H3762" s="4" t="s">
        <v>18</v>
      </c>
      <c r="I3762" s="5">
        <v>55.000000000000007</v>
      </c>
      <c r="J3762" s="6">
        <v>275</v>
      </c>
      <c r="K3762" s="7">
        <v>151250.00000000003</v>
      </c>
      <c r="L3762" s="7">
        <v>68062.500000000015</v>
      </c>
      <c r="M3762" s="8">
        <v>0.45</v>
      </c>
      <c r="N3762" s="2" t="s">
        <v>17</v>
      </c>
      <c r="O3762">
        <f t="shared" si="464"/>
        <v>2021</v>
      </c>
      <c r="P3762">
        <f t="shared" si="465"/>
        <v>5</v>
      </c>
      <c r="Q3762" t="str">
        <f t="shared" si="466"/>
        <v>mai</v>
      </c>
      <c r="R3762" t="str">
        <f t="shared" si="467"/>
        <v>Vermont</v>
      </c>
      <c r="S3762" t="str">
        <f t="shared" si="468"/>
        <v>2021-05</v>
      </c>
      <c r="T3762">
        <f>IF(AND(COUNTIF(Calculs!$Q$2:$Q$12,$O3762)&gt;0,COUNTIF(Calculs!$S$2:$S$12,$E3762)&gt;0,COUNTIF(Calculs!$U$2:$U$12,$H3762)&gt;0),1,0)</f>
        <v>1</v>
      </c>
      <c r="U3762">
        <f t="shared" si="469"/>
        <v>151250.00000000003</v>
      </c>
      <c r="V3762">
        <f t="shared" si="470"/>
        <v>275</v>
      </c>
      <c r="W3762">
        <f t="shared" si="471"/>
        <v>68062.500000000015</v>
      </c>
    </row>
    <row r="3763" spans="1:23" ht="15.75" customHeight="1" x14ac:dyDescent="0.3">
      <c r="A3763" s="2" t="s">
        <v>60</v>
      </c>
      <c r="B3763" s="2">
        <v>1185732</v>
      </c>
      <c r="C3763" s="3">
        <v>44326</v>
      </c>
      <c r="D3763" s="12" t="str" cm="1">
        <f t="array" ref="D3763">_xlfn.SWITCH(WEEKDAY(C3763,2), 1, "Lundi", 2, "Mardi", 3, "Mercredi", 4, "Jeudi", 5, "Vendredi", 6, "Samedi", 7, "Dimanche", "Erreur")</f>
        <v>Lundi</v>
      </c>
      <c r="E3763" s="2" t="s">
        <v>14</v>
      </c>
      <c r="F3763" s="2" t="s">
        <v>130</v>
      </c>
      <c r="G3763" s="2" t="s">
        <v>131</v>
      </c>
      <c r="H3763" s="4" t="s">
        <v>19</v>
      </c>
      <c r="I3763" s="5">
        <v>50</v>
      </c>
      <c r="J3763" s="6">
        <v>300</v>
      </c>
      <c r="K3763" s="7">
        <v>150000</v>
      </c>
      <c r="L3763" s="7">
        <v>52500</v>
      </c>
      <c r="M3763" s="8">
        <v>0.35</v>
      </c>
      <c r="N3763" s="2" t="s">
        <v>17</v>
      </c>
      <c r="O3763">
        <f t="shared" si="464"/>
        <v>2021</v>
      </c>
      <c r="P3763">
        <f t="shared" si="465"/>
        <v>5</v>
      </c>
      <c r="Q3763" t="str">
        <f t="shared" si="466"/>
        <v>mai</v>
      </c>
      <c r="R3763" t="str">
        <f t="shared" si="467"/>
        <v>Vermont</v>
      </c>
      <c r="S3763" t="str">
        <f t="shared" si="468"/>
        <v>2021-05</v>
      </c>
      <c r="T3763">
        <f>IF(AND(COUNTIF(Calculs!$Q$2:$Q$12,$O3763)&gt;0,COUNTIF(Calculs!$S$2:$S$12,$E3763)&gt;0,COUNTIF(Calculs!$U$2:$U$12,$H3763)&gt;0),1,0)</f>
        <v>1</v>
      </c>
      <c r="U3763">
        <f t="shared" si="469"/>
        <v>150000</v>
      </c>
      <c r="V3763">
        <f t="shared" si="470"/>
        <v>300</v>
      </c>
      <c r="W3763">
        <f t="shared" si="471"/>
        <v>52500</v>
      </c>
    </row>
    <row r="3764" spans="1:23" ht="15.75" customHeight="1" x14ac:dyDescent="0.3">
      <c r="A3764" s="2" t="s">
        <v>60</v>
      </c>
      <c r="B3764" s="2">
        <v>1185732</v>
      </c>
      <c r="C3764" s="3">
        <v>44326</v>
      </c>
      <c r="D3764" s="12" t="str" cm="1">
        <f t="array" ref="D3764">_xlfn.SWITCH(WEEKDAY(C3764,2), 1, "Lundi", 2, "Mardi", 3, "Mercredi", 4, "Jeudi", 5, "Vendredi", 6, "Samedi", 7, "Dimanche", "Erreur")</f>
        <v>Lundi</v>
      </c>
      <c r="E3764" s="2" t="s">
        <v>14</v>
      </c>
      <c r="F3764" s="2" t="s">
        <v>130</v>
      </c>
      <c r="G3764" s="2" t="s">
        <v>131</v>
      </c>
      <c r="H3764" s="4" t="s">
        <v>20</v>
      </c>
      <c r="I3764" s="5">
        <v>50</v>
      </c>
      <c r="J3764" s="6">
        <v>250</v>
      </c>
      <c r="K3764" s="7">
        <v>125000</v>
      </c>
      <c r="L3764" s="7">
        <v>43750</v>
      </c>
      <c r="M3764" s="8">
        <v>0.35</v>
      </c>
      <c r="N3764" s="2" t="s">
        <v>17</v>
      </c>
      <c r="O3764">
        <f t="shared" si="464"/>
        <v>2021</v>
      </c>
      <c r="P3764">
        <f t="shared" si="465"/>
        <v>5</v>
      </c>
      <c r="Q3764" t="str">
        <f t="shared" si="466"/>
        <v>mai</v>
      </c>
      <c r="R3764" t="str">
        <f t="shared" si="467"/>
        <v>Vermont</v>
      </c>
      <c r="S3764" t="str">
        <f t="shared" si="468"/>
        <v>2021-05</v>
      </c>
      <c r="T3764">
        <f>IF(AND(COUNTIF(Calculs!$Q$2:$Q$12,$O3764)&gt;0,COUNTIF(Calculs!$S$2:$S$12,$E3764)&gt;0,COUNTIF(Calculs!$U$2:$U$12,$H3764)&gt;0),1,0)</f>
        <v>1</v>
      </c>
      <c r="U3764">
        <f t="shared" si="469"/>
        <v>125000</v>
      </c>
      <c r="V3764">
        <f t="shared" si="470"/>
        <v>250</v>
      </c>
      <c r="W3764">
        <f t="shared" si="471"/>
        <v>43750</v>
      </c>
    </row>
    <row r="3765" spans="1:23" ht="15.75" customHeight="1" x14ac:dyDescent="0.3">
      <c r="A3765" s="2" t="s">
        <v>60</v>
      </c>
      <c r="B3765" s="2">
        <v>1185732</v>
      </c>
      <c r="C3765" s="3">
        <v>44326</v>
      </c>
      <c r="D3765" s="12" t="str" cm="1">
        <f t="array" ref="D3765">_xlfn.SWITCH(WEEKDAY(C3765,2), 1, "Lundi", 2, "Mardi", 3, "Mercredi", 4, "Jeudi", 5, "Vendredi", 6, "Samedi", 7, "Dimanche", "Erreur")</f>
        <v>Lundi</v>
      </c>
      <c r="E3765" s="2" t="s">
        <v>14</v>
      </c>
      <c r="F3765" s="2" t="s">
        <v>130</v>
      </c>
      <c r="G3765" s="2" t="s">
        <v>131</v>
      </c>
      <c r="H3765" s="4" t="s">
        <v>21</v>
      </c>
      <c r="I3765" s="5">
        <v>60</v>
      </c>
      <c r="J3765" s="6">
        <v>275</v>
      </c>
      <c r="K3765" s="7">
        <v>165000</v>
      </c>
      <c r="L3765" s="7">
        <v>57749.999999999993</v>
      </c>
      <c r="M3765" s="8">
        <v>0.35</v>
      </c>
      <c r="N3765" s="2" t="s">
        <v>17</v>
      </c>
      <c r="O3765">
        <f t="shared" si="464"/>
        <v>2021</v>
      </c>
      <c r="P3765">
        <f t="shared" si="465"/>
        <v>5</v>
      </c>
      <c r="Q3765" t="str">
        <f t="shared" si="466"/>
        <v>mai</v>
      </c>
      <c r="R3765" t="str">
        <f t="shared" si="467"/>
        <v>Vermont</v>
      </c>
      <c r="S3765" t="str">
        <f t="shared" si="468"/>
        <v>2021-05</v>
      </c>
      <c r="T3765">
        <f>IF(AND(COUNTIF(Calculs!$Q$2:$Q$12,$O3765)&gt;0,COUNTIF(Calculs!$S$2:$S$12,$E3765)&gt;0,COUNTIF(Calculs!$U$2:$U$12,$H3765)&gt;0),1,0)</f>
        <v>1</v>
      </c>
      <c r="U3765">
        <f t="shared" si="469"/>
        <v>165000</v>
      </c>
      <c r="V3765">
        <f t="shared" si="470"/>
        <v>275</v>
      </c>
      <c r="W3765">
        <f t="shared" si="471"/>
        <v>57749.999999999993</v>
      </c>
    </row>
    <row r="3766" spans="1:23" ht="15.75" customHeight="1" x14ac:dyDescent="0.3">
      <c r="A3766" s="2" t="s">
        <v>60</v>
      </c>
      <c r="B3766" s="2">
        <v>1185732</v>
      </c>
      <c r="C3766" s="3">
        <v>44326</v>
      </c>
      <c r="D3766" s="12" t="str" cm="1">
        <f t="array" ref="D3766">_xlfn.SWITCH(WEEKDAY(C3766,2), 1, "Lundi", 2, "Mardi", 3, "Mercredi", 4, "Jeudi", 5, "Vendredi", 6, "Samedi", 7, "Dimanche", "Erreur")</f>
        <v>Lundi</v>
      </c>
      <c r="E3766" s="2" t="s">
        <v>14</v>
      </c>
      <c r="F3766" s="2" t="s">
        <v>130</v>
      </c>
      <c r="G3766" s="2" t="s">
        <v>131</v>
      </c>
      <c r="H3766" s="4" t="s">
        <v>22</v>
      </c>
      <c r="I3766" s="5">
        <v>65</v>
      </c>
      <c r="J3766" s="6">
        <v>400</v>
      </c>
      <c r="K3766" s="7">
        <v>260000</v>
      </c>
      <c r="L3766" s="7">
        <v>103999.99999999999</v>
      </c>
      <c r="M3766" s="8">
        <v>0.39999999999999997</v>
      </c>
      <c r="N3766" s="2" t="s">
        <v>17</v>
      </c>
      <c r="O3766">
        <f t="shared" si="464"/>
        <v>2021</v>
      </c>
      <c r="P3766">
        <f t="shared" si="465"/>
        <v>5</v>
      </c>
      <c r="Q3766" t="str">
        <f t="shared" si="466"/>
        <v>mai</v>
      </c>
      <c r="R3766" t="str">
        <f t="shared" si="467"/>
        <v>Vermont</v>
      </c>
      <c r="S3766" t="str">
        <f t="shared" si="468"/>
        <v>2021-05</v>
      </c>
      <c r="T3766">
        <f>IF(AND(COUNTIF(Calculs!$Q$2:$Q$12,$O3766)&gt;0,COUNTIF(Calculs!$S$2:$S$12,$E3766)&gt;0,COUNTIF(Calculs!$U$2:$U$12,$H3766)&gt;0),1,0)</f>
        <v>1</v>
      </c>
      <c r="U3766">
        <f t="shared" si="469"/>
        <v>260000</v>
      </c>
      <c r="V3766">
        <f t="shared" si="470"/>
        <v>400</v>
      </c>
      <c r="W3766">
        <f t="shared" si="471"/>
        <v>103999.99999999999</v>
      </c>
    </row>
    <row r="3767" spans="1:23" ht="15.75" customHeight="1" x14ac:dyDescent="0.3">
      <c r="A3767" s="2" t="s">
        <v>60</v>
      </c>
      <c r="B3767" s="2">
        <v>1185732</v>
      </c>
      <c r="C3767" s="3">
        <v>44359</v>
      </c>
      <c r="D3767" s="12" t="str" cm="1">
        <f t="array" ref="D3767">_xlfn.SWITCH(WEEKDAY(C3767,2), 1, "Lundi", 2, "Mardi", 3, "Mercredi", 4, "Jeudi", 5, "Vendredi", 6, "Samedi", 7, "Dimanche", "Erreur")</f>
        <v>Samedi</v>
      </c>
      <c r="E3767" s="2" t="s">
        <v>14</v>
      </c>
      <c r="F3767" s="2" t="s">
        <v>130</v>
      </c>
      <c r="G3767" s="2" t="s">
        <v>131</v>
      </c>
      <c r="H3767" s="4" t="s">
        <v>16</v>
      </c>
      <c r="I3767" s="5">
        <v>60</v>
      </c>
      <c r="J3767" s="6">
        <v>650</v>
      </c>
      <c r="K3767" s="7">
        <v>390000</v>
      </c>
      <c r="L3767" s="7">
        <v>175500</v>
      </c>
      <c r="M3767" s="8">
        <v>0.45</v>
      </c>
      <c r="N3767" s="2" t="s">
        <v>17</v>
      </c>
      <c r="O3767">
        <f t="shared" si="464"/>
        <v>2021</v>
      </c>
      <c r="P3767">
        <f t="shared" si="465"/>
        <v>6</v>
      </c>
      <c r="Q3767" t="str">
        <f t="shared" si="466"/>
        <v>juin</v>
      </c>
      <c r="R3767" t="str">
        <f t="shared" si="467"/>
        <v>Vermont</v>
      </c>
      <c r="S3767" t="str">
        <f t="shared" si="468"/>
        <v>2021-06</v>
      </c>
      <c r="T3767">
        <f>IF(AND(COUNTIF(Calculs!$Q$2:$Q$12,$O3767)&gt;0,COUNTIF(Calculs!$S$2:$S$12,$E3767)&gt;0,COUNTIF(Calculs!$U$2:$U$12,$H3767)&gt;0),1,0)</f>
        <v>1</v>
      </c>
      <c r="U3767">
        <f t="shared" si="469"/>
        <v>390000</v>
      </c>
      <c r="V3767">
        <f t="shared" si="470"/>
        <v>650</v>
      </c>
      <c r="W3767">
        <f t="shared" si="471"/>
        <v>175500</v>
      </c>
    </row>
    <row r="3768" spans="1:23" ht="15.75" customHeight="1" x14ac:dyDescent="0.3">
      <c r="A3768" s="2" t="s">
        <v>60</v>
      </c>
      <c r="B3768" s="2">
        <v>1185732</v>
      </c>
      <c r="C3768" s="3">
        <v>44359</v>
      </c>
      <c r="D3768" s="12" t="str" cm="1">
        <f t="array" ref="D3768">_xlfn.SWITCH(WEEKDAY(C3768,2), 1, "Lundi", 2, "Mardi", 3, "Mercredi", 4, "Jeudi", 5, "Vendredi", 6, "Samedi", 7, "Dimanche", "Erreur")</f>
        <v>Samedi</v>
      </c>
      <c r="E3768" s="2" t="s">
        <v>14</v>
      </c>
      <c r="F3768" s="2" t="s">
        <v>130</v>
      </c>
      <c r="G3768" s="2" t="s">
        <v>131</v>
      </c>
      <c r="H3768" s="4" t="s">
        <v>18</v>
      </c>
      <c r="I3768" s="5">
        <v>55.000000000000007</v>
      </c>
      <c r="J3768" s="6">
        <v>400</v>
      </c>
      <c r="K3768" s="7">
        <v>220000.00000000003</v>
      </c>
      <c r="L3768" s="7">
        <v>99000.000000000015</v>
      </c>
      <c r="M3768" s="8">
        <v>0.45</v>
      </c>
      <c r="N3768" s="2" t="s">
        <v>17</v>
      </c>
      <c r="O3768">
        <f t="shared" si="464"/>
        <v>2021</v>
      </c>
      <c r="P3768">
        <f t="shared" si="465"/>
        <v>6</v>
      </c>
      <c r="Q3768" t="str">
        <f t="shared" si="466"/>
        <v>juin</v>
      </c>
      <c r="R3768" t="str">
        <f t="shared" si="467"/>
        <v>Vermont</v>
      </c>
      <c r="S3768" t="str">
        <f t="shared" si="468"/>
        <v>2021-06</v>
      </c>
      <c r="T3768">
        <f>IF(AND(COUNTIF(Calculs!$Q$2:$Q$12,$O3768)&gt;0,COUNTIF(Calculs!$S$2:$S$12,$E3768)&gt;0,COUNTIF(Calculs!$U$2:$U$12,$H3768)&gt;0),1,0)</f>
        <v>1</v>
      </c>
      <c r="U3768">
        <f t="shared" si="469"/>
        <v>220000.00000000003</v>
      </c>
      <c r="V3768">
        <f t="shared" si="470"/>
        <v>400</v>
      </c>
      <c r="W3768">
        <f t="shared" si="471"/>
        <v>99000.000000000015</v>
      </c>
    </row>
    <row r="3769" spans="1:23" ht="15.75" customHeight="1" x14ac:dyDescent="0.3">
      <c r="A3769" s="2" t="s">
        <v>60</v>
      </c>
      <c r="B3769" s="2">
        <v>1185732</v>
      </c>
      <c r="C3769" s="3">
        <v>44359</v>
      </c>
      <c r="D3769" s="12" t="str" cm="1">
        <f t="array" ref="D3769">_xlfn.SWITCH(WEEKDAY(C3769,2), 1, "Lundi", 2, "Mardi", 3, "Mercredi", 4, "Jeudi", 5, "Vendredi", 6, "Samedi", 7, "Dimanche", "Erreur")</f>
        <v>Samedi</v>
      </c>
      <c r="E3769" s="2" t="s">
        <v>14</v>
      </c>
      <c r="F3769" s="2" t="s">
        <v>130</v>
      </c>
      <c r="G3769" s="2" t="s">
        <v>131</v>
      </c>
      <c r="H3769" s="4" t="s">
        <v>19</v>
      </c>
      <c r="I3769" s="5">
        <v>50</v>
      </c>
      <c r="J3769" s="6">
        <v>325</v>
      </c>
      <c r="K3769" s="7">
        <v>162500</v>
      </c>
      <c r="L3769" s="7">
        <v>56875</v>
      </c>
      <c r="M3769" s="8">
        <v>0.35</v>
      </c>
      <c r="N3769" s="2" t="s">
        <v>17</v>
      </c>
      <c r="O3769">
        <f t="shared" si="464"/>
        <v>2021</v>
      </c>
      <c r="P3769">
        <f t="shared" si="465"/>
        <v>6</v>
      </c>
      <c r="Q3769" t="str">
        <f t="shared" si="466"/>
        <v>juin</v>
      </c>
      <c r="R3769" t="str">
        <f t="shared" si="467"/>
        <v>Vermont</v>
      </c>
      <c r="S3769" t="str">
        <f t="shared" si="468"/>
        <v>2021-06</v>
      </c>
      <c r="T3769">
        <f>IF(AND(COUNTIF(Calculs!$Q$2:$Q$12,$O3769)&gt;0,COUNTIF(Calculs!$S$2:$S$12,$E3769)&gt;0,COUNTIF(Calculs!$U$2:$U$12,$H3769)&gt;0),1,0)</f>
        <v>1</v>
      </c>
      <c r="U3769">
        <f t="shared" si="469"/>
        <v>162500</v>
      </c>
      <c r="V3769">
        <f t="shared" si="470"/>
        <v>325</v>
      </c>
      <c r="W3769">
        <f t="shared" si="471"/>
        <v>56875</v>
      </c>
    </row>
    <row r="3770" spans="1:23" ht="15.75" customHeight="1" x14ac:dyDescent="0.3">
      <c r="A3770" s="2" t="s">
        <v>60</v>
      </c>
      <c r="B3770" s="2">
        <v>1185732</v>
      </c>
      <c r="C3770" s="3">
        <v>44359</v>
      </c>
      <c r="D3770" s="12" t="str" cm="1">
        <f t="array" ref="D3770">_xlfn.SWITCH(WEEKDAY(C3770,2), 1, "Lundi", 2, "Mardi", 3, "Mercredi", 4, "Jeudi", 5, "Vendredi", 6, "Samedi", 7, "Dimanche", "Erreur")</f>
        <v>Samedi</v>
      </c>
      <c r="E3770" s="2" t="s">
        <v>14</v>
      </c>
      <c r="F3770" s="2" t="s">
        <v>130</v>
      </c>
      <c r="G3770" s="2" t="s">
        <v>131</v>
      </c>
      <c r="H3770" s="4" t="s">
        <v>20</v>
      </c>
      <c r="I3770" s="5">
        <v>50</v>
      </c>
      <c r="J3770" s="6">
        <v>300</v>
      </c>
      <c r="K3770" s="7">
        <v>150000</v>
      </c>
      <c r="L3770" s="7">
        <v>52500</v>
      </c>
      <c r="M3770" s="8">
        <v>0.35</v>
      </c>
      <c r="N3770" s="2" t="s">
        <v>17</v>
      </c>
      <c r="O3770">
        <f t="shared" si="464"/>
        <v>2021</v>
      </c>
      <c r="P3770">
        <f t="shared" si="465"/>
        <v>6</v>
      </c>
      <c r="Q3770" t="str">
        <f t="shared" si="466"/>
        <v>juin</v>
      </c>
      <c r="R3770" t="str">
        <f t="shared" si="467"/>
        <v>Vermont</v>
      </c>
      <c r="S3770" t="str">
        <f t="shared" si="468"/>
        <v>2021-06</v>
      </c>
      <c r="T3770">
        <f>IF(AND(COUNTIF(Calculs!$Q$2:$Q$12,$O3770)&gt;0,COUNTIF(Calculs!$S$2:$S$12,$E3770)&gt;0,COUNTIF(Calculs!$U$2:$U$12,$H3770)&gt;0),1,0)</f>
        <v>1</v>
      </c>
      <c r="U3770">
        <f t="shared" si="469"/>
        <v>150000</v>
      </c>
      <c r="V3770">
        <f t="shared" si="470"/>
        <v>300</v>
      </c>
      <c r="W3770">
        <f t="shared" si="471"/>
        <v>52500</v>
      </c>
    </row>
    <row r="3771" spans="1:23" ht="15.75" customHeight="1" x14ac:dyDescent="0.3">
      <c r="A3771" s="2" t="s">
        <v>60</v>
      </c>
      <c r="B3771" s="2">
        <v>1185732</v>
      </c>
      <c r="C3771" s="3">
        <v>44359</v>
      </c>
      <c r="D3771" s="12" t="str" cm="1">
        <f t="array" ref="D3771">_xlfn.SWITCH(WEEKDAY(C3771,2), 1, "Lundi", 2, "Mardi", 3, "Mercredi", 4, "Jeudi", 5, "Vendredi", 6, "Samedi", 7, "Dimanche", "Erreur")</f>
        <v>Samedi</v>
      </c>
      <c r="E3771" s="2" t="s">
        <v>14</v>
      </c>
      <c r="F3771" s="2" t="s">
        <v>130</v>
      </c>
      <c r="G3771" s="2" t="s">
        <v>131</v>
      </c>
      <c r="H3771" s="4" t="s">
        <v>21</v>
      </c>
      <c r="I3771" s="5">
        <v>60</v>
      </c>
      <c r="J3771" s="6">
        <v>300</v>
      </c>
      <c r="K3771" s="7">
        <v>180000</v>
      </c>
      <c r="L3771" s="7">
        <v>62999.999999999993</v>
      </c>
      <c r="M3771" s="8">
        <v>0.35</v>
      </c>
      <c r="N3771" s="2" t="s">
        <v>17</v>
      </c>
      <c r="O3771">
        <f t="shared" si="464"/>
        <v>2021</v>
      </c>
      <c r="P3771">
        <f t="shared" si="465"/>
        <v>6</v>
      </c>
      <c r="Q3771" t="str">
        <f t="shared" si="466"/>
        <v>juin</v>
      </c>
      <c r="R3771" t="str">
        <f t="shared" si="467"/>
        <v>Vermont</v>
      </c>
      <c r="S3771" t="str">
        <f t="shared" si="468"/>
        <v>2021-06</v>
      </c>
      <c r="T3771">
        <f>IF(AND(COUNTIF(Calculs!$Q$2:$Q$12,$O3771)&gt;0,COUNTIF(Calculs!$S$2:$S$12,$E3771)&gt;0,COUNTIF(Calculs!$U$2:$U$12,$H3771)&gt;0),1,0)</f>
        <v>1</v>
      </c>
      <c r="U3771">
        <f t="shared" si="469"/>
        <v>180000</v>
      </c>
      <c r="V3771">
        <f t="shared" si="470"/>
        <v>300</v>
      </c>
      <c r="W3771">
        <f t="shared" si="471"/>
        <v>62999.999999999993</v>
      </c>
    </row>
    <row r="3772" spans="1:23" ht="15.75" customHeight="1" x14ac:dyDescent="0.3">
      <c r="A3772" s="2" t="s">
        <v>60</v>
      </c>
      <c r="B3772" s="2">
        <v>1185732</v>
      </c>
      <c r="C3772" s="3">
        <v>44359</v>
      </c>
      <c r="D3772" s="12" t="str" cm="1">
        <f t="array" ref="D3772">_xlfn.SWITCH(WEEKDAY(C3772,2), 1, "Lundi", 2, "Mardi", 3, "Mercredi", 4, "Jeudi", 5, "Vendredi", 6, "Samedi", 7, "Dimanche", "Erreur")</f>
        <v>Samedi</v>
      </c>
      <c r="E3772" s="2" t="s">
        <v>14</v>
      </c>
      <c r="F3772" s="2" t="s">
        <v>130</v>
      </c>
      <c r="G3772" s="2" t="s">
        <v>131</v>
      </c>
      <c r="H3772" s="4" t="s">
        <v>22</v>
      </c>
      <c r="I3772" s="5">
        <v>65</v>
      </c>
      <c r="J3772" s="6">
        <v>450</v>
      </c>
      <c r="K3772" s="7">
        <v>292500</v>
      </c>
      <c r="L3772" s="7">
        <v>116999.99999999999</v>
      </c>
      <c r="M3772" s="8">
        <v>0.39999999999999997</v>
      </c>
      <c r="N3772" s="2" t="s">
        <v>17</v>
      </c>
      <c r="O3772">
        <f t="shared" si="464"/>
        <v>2021</v>
      </c>
      <c r="P3772">
        <f t="shared" si="465"/>
        <v>6</v>
      </c>
      <c r="Q3772" t="str">
        <f t="shared" si="466"/>
        <v>juin</v>
      </c>
      <c r="R3772" t="str">
        <f t="shared" si="467"/>
        <v>Vermont</v>
      </c>
      <c r="S3772" t="str">
        <f t="shared" si="468"/>
        <v>2021-06</v>
      </c>
      <c r="T3772">
        <f>IF(AND(COUNTIF(Calculs!$Q$2:$Q$12,$O3772)&gt;0,COUNTIF(Calculs!$S$2:$S$12,$E3772)&gt;0,COUNTIF(Calculs!$U$2:$U$12,$H3772)&gt;0),1,0)</f>
        <v>1</v>
      </c>
      <c r="U3772">
        <f t="shared" si="469"/>
        <v>292500</v>
      </c>
      <c r="V3772">
        <f t="shared" si="470"/>
        <v>450</v>
      </c>
      <c r="W3772">
        <f t="shared" si="471"/>
        <v>116999.99999999999</v>
      </c>
    </row>
    <row r="3773" spans="1:23" ht="15.75" customHeight="1" x14ac:dyDescent="0.3">
      <c r="A3773" s="2" t="s">
        <v>60</v>
      </c>
      <c r="B3773" s="2">
        <v>1185732</v>
      </c>
      <c r="C3773" s="3">
        <v>44387</v>
      </c>
      <c r="D3773" s="12" t="str" cm="1">
        <f t="array" ref="D3773">_xlfn.SWITCH(WEEKDAY(C3773,2), 1, "Lundi", 2, "Mardi", 3, "Mercredi", 4, "Jeudi", 5, "Vendredi", 6, "Samedi", 7, "Dimanche", "Erreur")</f>
        <v>Samedi</v>
      </c>
      <c r="E3773" s="2" t="s">
        <v>14</v>
      </c>
      <c r="F3773" s="2" t="s">
        <v>130</v>
      </c>
      <c r="G3773" s="2" t="s">
        <v>131</v>
      </c>
      <c r="H3773" s="4" t="s">
        <v>16</v>
      </c>
      <c r="I3773" s="5">
        <v>60</v>
      </c>
      <c r="J3773" s="6">
        <v>675</v>
      </c>
      <c r="K3773" s="7">
        <v>405000</v>
      </c>
      <c r="L3773" s="7">
        <v>182250</v>
      </c>
      <c r="M3773" s="8">
        <v>0.45</v>
      </c>
      <c r="N3773" s="2" t="s">
        <v>17</v>
      </c>
      <c r="O3773">
        <f t="shared" si="464"/>
        <v>2021</v>
      </c>
      <c r="P3773">
        <f t="shared" si="465"/>
        <v>7</v>
      </c>
      <c r="Q3773" t="str">
        <f t="shared" si="466"/>
        <v>juil</v>
      </c>
      <c r="R3773" t="str">
        <f t="shared" si="467"/>
        <v>Vermont</v>
      </c>
      <c r="S3773" t="str">
        <f t="shared" si="468"/>
        <v>2021-07</v>
      </c>
      <c r="T3773">
        <f>IF(AND(COUNTIF(Calculs!$Q$2:$Q$12,$O3773)&gt;0,COUNTIF(Calculs!$S$2:$S$12,$E3773)&gt;0,COUNTIF(Calculs!$U$2:$U$12,$H3773)&gt;0),1,0)</f>
        <v>1</v>
      </c>
      <c r="U3773">
        <f t="shared" si="469"/>
        <v>405000</v>
      </c>
      <c r="V3773">
        <f t="shared" si="470"/>
        <v>675</v>
      </c>
      <c r="W3773">
        <f t="shared" si="471"/>
        <v>182250</v>
      </c>
    </row>
    <row r="3774" spans="1:23" ht="15.75" customHeight="1" x14ac:dyDescent="0.3">
      <c r="A3774" s="2" t="s">
        <v>60</v>
      </c>
      <c r="B3774" s="2">
        <v>1185732</v>
      </c>
      <c r="C3774" s="3">
        <v>44387</v>
      </c>
      <c r="D3774" s="12" t="str" cm="1">
        <f t="array" ref="D3774">_xlfn.SWITCH(WEEKDAY(C3774,2), 1, "Lundi", 2, "Mardi", 3, "Mercredi", 4, "Jeudi", 5, "Vendredi", 6, "Samedi", 7, "Dimanche", "Erreur")</f>
        <v>Samedi</v>
      </c>
      <c r="E3774" s="2" t="s">
        <v>14</v>
      </c>
      <c r="F3774" s="2" t="s">
        <v>130</v>
      </c>
      <c r="G3774" s="2" t="s">
        <v>131</v>
      </c>
      <c r="H3774" s="4" t="s">
        <v>18</v>
      </c>
      <c r="I3774" s="5">
        <v>55.000000000000007</v>
      </c>
      <c r="J3774" s="6">
        <v>425</v>
      </c>
      <c r="K3774" s="7">
        <v>233750.00000000003</v>
      </c>
      <c r="L3774" s="7">
        <v>105187.50000000001</v>
      </c>
      <c r="M3774" s="8">
        <v>0.45</v>
      </c>
      <c r="N3774" s="2" t="s">
        <v>17</v>
      </c>
      <c r="O3774">
        <f t="shared" si="464"/>
        <v>2021</v>
      </c>
      <c r="P3774">
        <f t="shared" si="465"/>
        <v>7</v>
      </c>
      <c r="Q3774" t="str">
        <f t="shared" si="466"/>
        <v>juil</v>
      </c>
      <c r="R3774" t="str">
        <f t="shared" si="467"/>
        <v>Vermont</v>
      </c>
      <c r="S3774" t="str">
        <f t="shared" si="468"/>
        <v>2021-07</v>
      </c>
      <c r="T3774">
        <f>IF(AND(COUNTIF(Calculs!$Q$2:$Q$12,$O3774)&gt;0,COUNTIF(Calculs!$S$2:$S$12,$E3774)&gt;0,COUNTIF(Calculs!$U$2:$U$12,$H3774)&gt;0),1,0)</f>
        <v>1</v>
      </c>
      <c r="U3774">
        <f t="shared" si="469"/>
        <v>233750.00000000003</v>
      </c>
      <c r="V3774">
        <f t="shared" si="470"/>
        <v>425</v>
      </c>
      <c r="W3774">
        <f t="shared" si="471"/>
        <v>105187.50000000001</v>
      </c>
    </row>
    <row r="3775" spans="1:23" ht="15.75" customHeight="1" x14ac:dyDescent="0.3">
      <c r="A3775" s="2" t="s">
        <v>60</v>
      </c>
      <c r="B3775" s="2">
        <v>1185732</v>
      </c>
      <c r="C3775" s="3">
        <v>44387</v>
      </c>
      <c r="D3775" s="12" t="str" cm="1">
        <f t="array" ref="D3775">_xlfn.SWITCH(WEEKDAY(C3775,2), 1, "Lundi", 2, "Mardi", 3, "Mercredi", 4, "Jeudi", 5, "Vendredi", 6, "Samedi", 7, "Dimanche", "Erreur")</f>
        <v>Samedi</v>
      </c>
      <c r="E3775" s="2" t="s">
        <v>14</v>
      </c>
      <c r="F3775" s="2" t="s">
        <v>130</v>
      </c>
      <c r="G3775" s="2" t="s">
        <v>131</v>
      </c>
      <c r="H3775" s="4" t="s">
        <v>19</v>
      </c>
      <c r="I3775" s="5">
        <v>50</v>
      </c>
      <c r="J3775" s="6">
        <v>350</v>
      </c>
      <c r="K3775" s="7">
        <v>175000</v>
      </c>
      <c r="L3775" s="7">
        <v>61249.999999999993</v>
      </c>
      <c r="M3775" s="8">
        <v>0.35</v>
      </c>
      <c r="N3775" s="2" t="s">
        <v>17</v>
      </c>
      <c r="O3775">
        <f t="shared" si="464"/>
        <v>2021</v>
      </c>
      <c r="P3775">
        <f t="shared" si="465"/>
        <v>7</v>
      </c>
      <c r="Q3775" t="str">
        <f t="shared" si="466"/>
        <v>juil</v>
      </c>
      <c r="R3775" t="str">
        <f t="shared" si="467"/>
        <v>Vermont</v>
      </c>
      <c r="S3775" t="str">
        <f t="shared" si="468"/>
        <v>2021-07</v>
      </c>
      <c r="T3775">
        <f>IF(AND(COUNTIF(Calculs!$Q$2:$Q$12,$O3775)&gt;0,COUNTIF(Calculs!$S$2:$S$12,$E3775)&gt;0,COUNTIF(Calculs!$U$2:$U$12,$H3775)&gt;0),1,0)</f>
        <v>1</v>
      </c>
      <c r="U3775">
        <f t="shared" si="469"/>
        <v>175000</v>
      </c>
      <c r="V3775">
        <f t="shared" si="470"/>
        <v>350</v>
      </c>
      <c r="W3775">
        <f t="shared" si="471"/>
        <v>61249.999999999993</v>
      </c>
    </row>
    <row r="3776" spans="1:23" ht="15.75" customHeight="1" x14ac:dyDescent="0.3">
      <c r="A3776" s="2" t="s">
        <v>60</v>
      </c>
      <c r="B3776" s="2">
        <v>1185732</v>
      </c>
      <c r="C3776" s="3">
        <v>44387</v>
      </c>
      <c r="D3776" s="12" t="str" cm="1">
        <f t="array" ref="D3776">_xlfn.SWITCH(WEEKDAY(C3776,2), 1, "Lundi", 2, "Mardi", 3, "Mercredi", 4, "Jeudi", 5, "Vendredi", 6, "Samedi", 7, "Dimanche", "Erreur")</f>
        <v>Samedi</v>
      </c>
      <c r="E3776" s="2" t="s">
        <v>14</v>
      </c>
      <c r="F3776" s="2" t="s">
        <v>130</v>
      </c>
      <c r="G3776" s="2" t="s">
        <v>131</v>
      </c>
      <c r="H3776" s="4" t="s">
        <v>20</v>
      </c>
      <c r="I3776" s="5">
        <v>50</v>
      </c>
      <c r="J3776" s="6">
        <v>300</v>
      </c>
      <c r="K3776" s="7">
        <v>150000</v>
      </c>
      <c r="L3776" s="7">
        <v>52500</v>
      </c>
      <c r="M3776" s="8">
        <v>0.35</v>
      </c>
      <c r="N3776" s="2" t="s">
        <v>17</v>
      </c>
      <c r="O3776">
        <f t="shared" si="464"/>
        <v>2021</v>
      </c>
      <c r="P3776">
        <f t="shared" si="465"/>
        <v>7</v>
      </c>
      <c r="Q3776" t="str">
        <f t="shared" si="466"/>
        <v>juil</v>
      </c>
      <c r="R3776" t="str">
        <f t="shared" si="467"/>
        <v>Vermont</v>
      </c>
      <c r="S3776" t="str">
        <f t="shared" si="468"/>
        <v>2021-07</v>
      </c>
      <c r="T3776">
        <f>IF(AND(COUNTIF(Calculs!$Q$2:$Q$12,$O3776)&gt;0,COUNTIF(Calculs!$S$2:$S$12,$E3776)&gt;0,COUNTIF(Calculs!$U$2:$U$12,$H3776)&gt;0),1,0)</f>
        <v>1</v>
      </c>
      <c r="U3776">
        <f t="shared" si="469"/>
        <v>150000</v>
      </c>
      <c r="V3776">
        <f t="shared" si="470"/>
        <v>300</v>
      </c>
      <c r="W3776">
        <f t="shared" si="471"/>
        <v>52500</v>
      </c>
    </row>
    <row r="3777" spans="1:23" ht="15.75" customHeight="1" x14ac:dyDescent="0.3">
      <c r="A3777" s="2" t="s">
        <v>60</v>
      </c>
      <c r="B3777" s="2">
        <v>1185732</v>
      </c>
      <c r="C3777" s="3">
        <v>44387</v>
      </c>
      <c r="D3777" s="12" t="str" cm="1">
        <f t="array" ref="D3777">_xlfn.SWITCH(WEEKDAY(C3777,2), 1, "Lundi", 2, "Mardi", 3, "Mercredi", 4, "Jeudi", 5, "Vendredi", 6, "Samedi", 7, "Dimanche", "Erreur")</f>
        <v>Samedi</v>
      </c>
      <c r="E3777" s="2" t="s">
        <v>14</v>
      </c>
      <c r="F3777" s="2" t="s">
        <v>130</v>
      </c>
      <c r="G3777" s="2" t="s">
        <v>131</v>
      </c>
      <c r="H3777" s="4" t="s">
        <v>21</v>
      </c>
      <c r="I3777" s="5">
        <v>60</v>
      </c>
      <c r="J3777" s="6">
        <v>325</v>
      </c>
      <c r="K3777" s="7">
        <v>195000</v>
      </c>
      <c r="L3777" s="7">
        <v>68250</v>
      </c>
      <c r="M3777" s="8">
        <v>0.35</v>
      </c>
      <c r="N3777" s="2" t="s">
        <v>17</v>
      </c>
      <c r="O3777">
        <f t="shared" si="464"/>
        <v>2021</v>
      </c>
      <c r="P3777">
        <f t="shared" si="465"/>
        <v>7</v>
      </c>
      <c r="Q3777" t="str">
        <f t="shared" si="466"/>
        <v>juil</v>
      </c>
      <c r="R3777" t="str">
        <f t="shared" si="467"/>
        <v>Vermont</v>
      </c>
      <c r="S3777" t="str">
        <f t="shared" si="468"/>
        <v>2021-07</v>
      </c>
      <c r="T3777">
        <f>IF(AND(COUNTIF(Calculs!$Q$2:$Q$12,$O3777)&gt;0,COUNTIF(Calculs!$S$2:$S$12,$E3777)&gt;0,COUNTIF(Calculs!$U$2:$U$12,$H3777)&gt;0),1,0)</f>
        <v>1</v>
      </c>
      <c r="U3777">
        <f t="shared" si="469"/>
        <v>195000</v>
      </c>
      <c r="V3777">
        <f t="shared" si="470"/>
        <v>325</v>
      </c>
      <c r="W3777">
        <f t="shared" si="471"/>
        <v>68250</v>
      </c>
    </row>
    <row r="3778" spans="1:23" ht="15.75" customHeight="1" x14ac:dyDescent="0.3">
      <c r="A3778" s="2" t="s">
        <v>60</v>
      </c>
      <c r="B3778" s="2">
        <v>1185732</v>
      </c>
      <c r="C3778" s="3">
        <v>44387</v>
      </c>
      <c r="D3778" s="12" t="str" cm="1">
        <f t="array" ref="D3778">_xlfn.SWITCH(WEEKDAY(C3778,2), 1, "Lundi", 2, "Mardi", 3, "Mercredi", 4, "Jeudi", 5, "Vendredi", 6, "Samedi", 7, "Dimanche", "Erreur")</f>
        <v>Samedi</v>
      </c>
      <c r="E3778" s="2" t="s">
        <v>14</v>
      </c>
      <c r="F3778" s="2" t="s">
        <v>130</v>
      </c>
      <c r="G3778" s="2" t="s">
        <v>131</v>
      </c>
      <c r="H3778" s="4" t="s">
        <v>22</v>
      </c>
      <c r="I3778" s="5">
        <v>65</v>
      </c>
      <c r="J3778" s="6">
        <v>500</v>
      </c>
      <c r="K3778" s="7">
        <v>325000</v>
      </c>
      <c r="L3778" s="7">
        <v>129999.99999999999</v>
      </c>
      <c r="M3778" s="8">
        <v>0.39999999999999997</v>
      </c>
      <c r="N3778" s="2" t="s">
        <v>17</v>
      </c>
      <c r="O3778">
        <f t="shared" si="464"/>
        <v>2021</v>
      </c>
      <c r="P3778">
        <f t="shared" si="465"/>
        <v>7</v>
      </c>
      <c r="Q3778" t="str">
        <f t="shared" si="466"/>
        <v>juil</v>
      </c>
      <c r="R3778" t="str">
        <f t="shared" si="467"/>
        <v>Vermont</v>
      </c>
      <c r="S3778" t="str">
        <f t="shared" si="468"/>
        <v>2021-07</v>
      </c>
      <c r="T3778">
        <f>IF(AND(COUNTIF(Calculs!$Q$2:$Q$12,$O3778)&gt;0,COUNTIF(Calculs!$S$2:$S$12,$E3778)&gt;0,COUNTIF(Calculs!$U$2:$U$12,$H3778)&gt;0),1,0)</f>
        <v>1</v>
      </c>
      <c r="U3778">
        <f t="shared" si="469"/>
        <v>325000</v>
      </c>
      <c r="V3778">
        <f t="shared" si="470"/>
        <v>500</v>
      </c>
      <c r="W3778">
        <f t="shared" si="471"/>
        <v>129999.99999999999</v>
      </c>
    </row>
    <row r="3779" spans="1:23" ht="15.75" customHeight="1" x14ac:dyDescent="0.3">
      <c r="A3779" s="2" t="s">
        <v>60</v>
      </c>
      <c r="B3779" s="2">
        <v>1185732</v>
      </c>
      <c r="C3779" s="3">
        <v>44419</v>
      </c>
      <c r="D3779" s="12" t="str" cm="1">
        <f t="array" ref="D3779">_xlfn.SWITCH(WEEKDAY(C3779,2), 1, "Lundi", 2, "Mardi", 3, "Mercredi", 4, "Jeudi", 5, "Vendredi", 6, "Samedi", 7, "Dimanche", "Erreur")</f>
        <v>Mercredi</v>
      </c>
      <c r="E3779" s="2" t="s">
        <v>14</v>
      </c>
      <c r="F3779" s="2" t="s">
        <v>130</v>
      </c>
      <c r="G3779" s="2" t="s">
        <v>131</v>
      </c>
      <c r="H3779" s="4" t="s">
        <v>16</v>
      </c>
      <c r="I3779" s="5">
        <v>60</v>
      </c>
      <c r="J3779" s="6">
        <v>650</v>
      </c>
      <c r="K3779" s="7">
        <v>390000</v>
      </c>
      <c r="L3779" s="7">
        <v>175500</v>
      </c>
      <c r="M3779" s="8">
        <v>0.45</v>
      </c>
      <c r="N3779" s="2" t="s">
        <v>17</v>
      </c>
      <c r="O3779">
        <f t="shared" ref="O3779:O3842" si="472">YEAR($C3779)</f>
        <v>2021</v>
      </c>
      <c r="P3779">
        <f t="shared" ref="P3779:P3842" si="473">MONTH($C3779)</f>
        <v>8</v>
      </c>
      <c r="Q3779" t="str">
        <f t="shared" ref="Q3779:Q3842" si="474">TEXT($C3779,"mmm")</f>
        <v>août</v>
      </c>
      <c r="R3779" t="str">
        <f t="shared" ref="R3779:R3842" si="475">SUBSTITUTE(SUBSTITUTE($F3779,"Sud ","South "),"Ouest ","West ")</f>
        <v>Vermont</v>
      </c>
      <c r="S3779" t="str">
        <f t="shared" ref="S3779:S3842" si="476">TEXT($C3779,"aaaa-mm")</f>
        <v>2021-08</v>
      </c>
      <c r="T3779">
        <f>IF(AND(COUNTIF(Calculs!$Q$2:$Q$12,$O3779)&gt;0,COUNTIF(Calculs!$S$2:$S$12,$E3779)&gt;0,COUNTIF(Calculs!$U$2:$U$12,$H3779)&gt;0),1,0)</f>
        <v>1</v>
      </c>
      <c r="U3779">
        <f t="shared" ref="U3779:U3842" si="477">$K3779*$T3779</f>
        <v>390000</v>
      </c>
      <c r="V3779">
        <f t="shared" ref="V3779:V3842" si="478">$J3779*$T3779</f>
        <v>650</v>
      </c>
      <c r="W3779">
        <f t="shared" ref="W3779:W3842" si="479">$L3779*$T3779</f>
        <v>175500</v>
      </c>
    </row>
    <row r="3780" spans="1:23" ht="15.75" customHeight="1" x14ac:dyDescent="0.3">
      <c r="A3780" s="2" t="s">
        <v>60</v>
      </c>
      <c r="B3780" s="2">
        <v>1185732</v>
      </c>
      <c r="C3780" s="3">
        <v>44419</v>
      </c>
      <c r="D3780" s="12" t="str" cm="1">
        <f t="array" ref="D3780">_xlfn.SWITCH(WEEKDAY(C3780,2), 1, "Lundi", 2, "Mardi", 3, "Mercredi", 4, "Jeudi", 5, "Vendredi", 6, "Samedi", 7, "Dimanche", "Erreur")</f>
        <v>Mercredi</v>
      </c>
      <c r="E3780" s="2" t="s">
        <v>14</v>
      </c>
      <c r="F3780" s="2" t="s">
        <v>130</v>
      </c>
      <c r="G3780" s="2" t="s">
        <v>131</v>
      </c>
      <c r="H3780" s="4" t="s">
        <v>18</v>
      </c>
      <c r="I3780" s="5">
        <v>55.000000000000007</v>
      </c>
      <c r="J3780" s="6">
        <v>425</v>
      </c>
      <c r="K3780" s="7">
        <v>233750.00000000003</v>
      </c>
      <c r="L3780" s="7">
        <v>105187.50000000001</v>
      </c>
      <c r="M3780" s="8">
        <v>0.45</v>
      </c>
      <c r="N3780" s="2" t="s">
        <v>17</v>
      </c>
      <c r="O3780">
        <f t="shared" si="472"/>
        <v>2021</v>
      </c>
      <c r="P3780">
        <f t="shared" si="473"/>
        <v>8</v>
      </c>
      <c r="Q3780" t="str">
        <f t="shared" si="474"/>
        <v>août</v>
      </c>
      <c r="R3780" t="str">
        <f t="shared" si="475"/>
        <v>Vermont</v>
      </c>
      <c r="S3780" t="str">
        <f t="shared" si="476"/>
        <v>2021-08</v>
      </c>
      <c r="T3780">
        <f>IF(AND(COUNTIF(Calculs!$Q$2:$Q$12,$O3780)&gt;0,COUNTIF(Calculs!$S$2:$S$12,$E3780)&gt;0,COUNTIF(Calculs!$U$2:$U$12,$H3780)&gt;0),1,0)</f>
        <v>1</v>
      </c>
      <c r="U3780">
        <f t="shared" si="477"/>
        <v>233750.00000000003</v>
      </c>
      <c r="V3780">
        <f t="shared" si="478"/>
        <v>425</v>
      </c>
      <c r="W3780">
        <f t="shared" si="479"/>
        <v>105187.50000000001</v>
      </c>
    </row>
    <row r="3781" spans="1:23" ht="15.75" customHeight="1" x14ac:dyDescent="0.3">
      <c r="A3781" s="2" t="s">
        <v>60</v>
      </c>
      <c r="B3781" s="2">
        <v>1185732</v>
      </c>
      <c r="C3781" s="3">
        <v>44419</v>
      </c>
      <c r="D3781" s="12" t="str" cm="1">
        <f t="array" ref="D3781">_xlfn.SWITCH(WEEKDAY(C3781,2), 1, "Lundi", 2, "Mardi", 3, "Mercredi", 4, "Jeudi", 5, "Vendredi", 6, "Samedi", 7, "Dimanche", "Erreur")</f>
        <v>Mercredi</v>
      </c>
      <c r="E3781" s="2" t="s">
        <v>14</v>
      </c>
      <c r="F3781" s="2" t="s">
        <v>130</v>
      </c>
      <c r="G3781" s="2" t="s">
        <v>131</v>
      </c>
      <c r="H3781" s="4" t="s">
        <v>19</v>
      </c>
      <c r="I3781" s="5">
        <v>50</v>
      </c>
      <c r="J3781" s="6">
        <v>350</v>
      </c>
      <c r="K3781" s="7">
        <v>175000</v>
      </c>
      <c r="L3781" s="7">
        <v>61249.999999999993</v>
      </c>
      <c r="M3781" s="8">
        <v>0.35</v>
      </c>
      <c r="N3781" s="2" t="s">
        <v>17</v>
      </c>
      <c r="O3781">
        <f t="shared" si="472"/>
        <v>2021</v>
      </c>
      <c r="P3781">
        <f t="shared" si="473"/>
        <v>8</v>
      </c>
      <c r="Q3781" t="str">
        <f t="shared" si="474"/>
        <v>août</v>
      </c>
      <c r="R3781" t="str">
        <f t="shared" si="475"/>
        <v>Vermont</v>
      </c>
      <c r="S3781" t="str">
        <f t="shared" si="476"/>
        <v>2021-08</v>
      </c>
      <c r="T3781">
        <f>IF(AND(COUNTIF(Calculs!$Q$2:$Q$12,$O3781)&gt;0,COUNTIF(Calculs!$S$2:$S$12,$E3781)&gt;0,COUNTIF(Calculs!$U$2:$U$12,$H3781)&gt;0),1,0)</f>
        <v>1</v>
      </c>
      <c r="U3781">
        <f t="shared" si="477"/>
        <v>175000</v>
      </c>
      <c r="V3781">
        <f t="shared" si="478"/>
        <v>350</v>
      </c>
      <c r="W3781">
        <f t="shared" si="479"/>
        <v>61249.999999999993</v>
      </c>
    </row>
    <row r="3782" spans="1:23" ht="15.75" customHeight="1" x14ac:dyDescent="0.3">
      <c r="A3782" s="2" t="s">
        <v>60</v>
      </c>
      <c r="B3782" s="2">
        <v>1185732</v>
      </c>
      <c r="C3782" s="3">
        <v>44419</v>
      </c>
      <c r="D3782" s="12" t="str" cm="1">
        <f t="array" ref="D3782">_xlfn.SWITCH(WEEKDAY(C3782,2), 1, "Lundi", 2, "Mardi", 3, "Mercredi", 4, "Jeudi", 5, "Vendredi", 6, "Samedi", 7, "Dimanche", "Erreur")</f>
        <v>Mercredi</v>
      </c>
      <c r="E3782" s="2" t="s">
        <v>14</v>
      </c>
      <c r="F3782" s="2" t="s">
        <v>130</v>
      </c>
      <c r="G3782" s="2" t="s">
        <v>131</v>
      </c>
      <c r="H3782" s="4" t="s">
        <v>20</v>
      </c>
      <c r="I3782" s="5">
        <v>50</v>
      </c>
      <c r="J3782" s="6">
        <v>250</v>
      </c>
      <c r="K3782" s="7">
        <v>125000</v>
      </c>
      <c r="L3782" s="7">
        <v>43750</v>
      </c>
      <c r="M3782" s="8">
        <v>0.35</v>
      </c>
      <c r="N3782" s="2" t="s">
        <v>17</v>
      </c>
      <c r="O3782">
        <f t="shared" si="472"/>
        <v>2021</v>
      </c>
      <c r="P3782">
        <f t="shared" si="473"/>
        <v>8</v>
      </c>
      <c r="Q3782" t="str">
        <f t="shared" si="474"/>
        <v>août</v>
      </c>
      <c r="R3782" t="str">
        <f t="shared" si="475"/>
        <v>Vermont</v>
      </c>
      <c r="S3782" t="str">
        <f t="shared" si="476"/>
        <v>2021-08</v>
      </c>
      <c r="T3782">
        <f>IF(AND(COUNTIF(Calculs!$Q$2:$Q$12,$O3782)&gt;0,COUNTIF(Calculs!$S$2:$S$12,$E3782)&gt;0,COUNTIF(Calculs!$U$2:$U$12,$H3782)&gt;0),1,0)</f>
        <v>1</v>
      </c>
      <c r="U3782">
        <f t="shared" si="477"/>
        <v>125000</v>
      </c>
      <c r="V3782">
        <f t="shared" si="478"/>
        <v>250</v>
      </c>
      <c r="W3782">
        <f t="shared" si="479"/>
        <v>43750</v>
      </c>
    </row>
    <row r="3783" spans="1:23" ht="15.75" customHeight="1" x14ac:dyDescent="0.3">
      <c r="A3783" s="2" t="s">
        <v>60</v>
      </c>
      <c r="B3783" s="2">
        <v>1185732</v>
      </c>
      <c r="C3783" s="3">
        <v>44419</v>
      </c>
      <c r="D3783" s="12" t="str" cm="1">
        <f t="array" ref="D3783">_xlfn.SWITCH(WEEKDAY(C3783,2), 1, "Lundi", 2, "Mardi", 3, "Mercredi", 4, "Jeudi", 5, "Vendredi", 6, "Samedi", 7, "Dimanche", "Erreur")</f>
        <v>Mercredi</v>
      </c>
      <c r="E3783" s="2" t="s">
        <v>14</v>
      </c>
      <c r="F3783" s="2" t="s">
        <v>130</v>
      </c>
      <c r="G3783" s="2" t="s">
        <v>131</v>
      </c>
      <c r="H3783" s="4" t="s">
        <v>21</v>
      </c>
      <c r="I3783" s="5">
        <v>60</v>
      </c>
      <c r="J3783" s="6">
        <v>225</v>
      </c>
      <c r="K3783" s="7">
        <v>135000</v>
      </c>
      <c r="L3783" s="7">
        <v>47250</v>
      </c>
      <c r="M3783" s="8">
        <v>0.35</v>
      </c>
      <c r="N3783" s="2" t="s">
        <v>17</v>
      </c>
      <c r="O3783">
        <f t="shared" si="472"/>
        <v>2021</v>
      </c>
      <c r="P3783">
        <f t="shared" si="473"/>
        <v>8</v>
      </c>
      <c r="Q3783" t="str">
        <f t="shared" si="474"/>
        <v>août</v>
      </c>
      <c r="R3783" t="str">
        <f t="shared" si="475"/>
        <v>Vermont</v>
      </c>
      <c r="S3783" t="str">
        <f t="shared" si="476"/>
        <v>2021-08</v>
      </c>
      <c r="T3783">
        <f>IF(AND(COUNTIF(Calculs!$Q$2:$Q$12,$O3783)&gt;0,COUNTIF(Calculs!$S$2:$S$12,$E3783)&gt;0,COUNTIF(Calculs!$U$2:$U$12,$H3783)&gt;0),1,0)</f>
        <v>1</v>
      </c>
      <c r="U3783">
        <f t="shared" si="477"/>
        <v>135000</v>
      </c>
      <c r="V3783">
        <f t="shared" si="478"/>
        <v>225</v>
      </c>
      <c r="W3783">
        <f t="shared" si="479"/>
        <v>47250</v>
      </c>
    </row>
    <row r="3784" spans="1:23" ht="15.75" customHeight="1" x14ac:dyDescent="0.3">
      <c r="A3784" s="2" t="s">
        <v>60</v>
      </c>
      <c r="B3784" s="2">
        <v>1185732</v>
      </c>
      <c r="C3784" s="3">
        <v>44419</v>
      </c>
      <c r="D3784" s="12" t="str" cm="1">
        <f t="array" ref="D3784">_xlfn.SWITCH(WEEKDAY(C3784,2), 1, "Lundi", 2, "Mardi", 3, "Mercredi", 4, "Jeudi", 5, "Vendredi", 6, "Samedi", 7, "Dimanche", "Erreur")</f>
        <v>Mercredi</v>
      </c>
      <c r="E3784" s="2" t="s">
        <v>14</v>
      </c>
      <c r="F3784" s="2" t="s">
        <v>130</v>
      </c>
      <c r="G3784" s="2" t="s">
        <v>131</v>
      </c>
      <c r="H3784" s="4" t="s">
        <v>22</v>
      </c>
      <c r="I3784" s="5">
        <v>65</v>
      </c>
      <c r="J3784" s="6">
        <v>400</v>
      </c>
      <c r="K3784" s="7">
        <v>260000</v>
      </c>
      <c r="L3784" s="7">
        <v>103999.99999999999</v>
      </c>
      <c r="M3784" s="8">
        <v>0.39999999999999997</v>
      </c>
      <c r="N3784" s="2" t="s">
        <v>17</v>
      </c>
      <c r="O3784">
        <f t="shared" si="472"/>
        <v>2021</v>
      </c>
      <c r="P3784">
        <f t="shared" si="473"/>
        <v>8</v>
      </c>
      <c r="Q3784" t="str">
        <f t="shared" si="474"/>
        <v>août</v>
      </c>
      <c r="R3784" t="str">
        <f t="shared" si="475"/>
        <v>Vermont</v>
      </c>
      <c r="S3784" t="str">
        <f t="shared" si="476"/>
        <v>2021-08</v>
      </c>
      <c r="T3784">
        <f>IF(AND(COUNTIF(Calculs!$Q$2:$Q$12,$O3784)&gt;0,COUNTIF(Calculs!$S$2:$S$12,$E3784)&gt;0,COUNTIF(Calculs!$U$2:$U$12,$H3784)&gt;0),1,0)</f>
        <v>1</v>
      </c>
      <c r="U3784">
        <f t="shared" si="477"/>
        <v>260000</v>
      </c>
      <c r="V3784">
        <f t="shared" si="478"/>
        <v>400</v>
      </c>
      <c r="W3784">
        <f t="shared" si="479"/>
        <v>103999.99999999999</v>
      </c>
    </row>
    <row r="3785" spans="1:23" ht="15.75" customHeight="1" x14ac:dyDescent="0.3">
      <c r="A3785" s="2" t="s">
        <v>60</v>
      </c>
      <c r="B3785" s="2">
        <v>1185732</v>
      </c>
      <c r="C3785" s="3">
        <v>44449</v>
      </c>
      <c r="D3785" s="12" t="str" cm="1">
        <f t="array" ref="D3785">_xlfn.SWITCH(WEEKDAY(C3785,2), 1, "Lundi", 2, "Mardi", 3, "Mercredi", 4, "Jeudi", 5, "Vendredi", 6, "Samedi", 7, "Dimanche", "Erreur")</f>
        <v>Vendredi</v>
      </c>
      <c r="E3785" s="2" t="s">
        <v>14</v>
      </c>
      <c r="F3785" s="2" t="s">
        <v>130</v>
      </c>
      <c r="G3785" s="2" t="s">
        <v>131</v>
      </c>
      <c r="H3785" s="4" t="s">
        <v>16</v>
      </c>
      <c r="I3785" s="5">
        <v>60</v>
      </c>
      <c r="J3785" s="6">
        <v>525</v>
      </c>
      <c r="K3785" s="7">
        <v>315000</v>
      </c>
      <c r="L3785" s="7">
        <v>141750</v>
      </c>
      <c r="M3785" s="8">
        <v>0.45</v>
      </c>
      <c r="N3785" s="2" t="s">
        <v>17</v>
      </c>
      <c r="O3785">
        <f t="shared" si="472"/>
        <v>2021</v>
      </c>
      <c r="P3785">
        <f t="shared" si="473"/>
        <v>9</v>
      </c>
      <c r="Q3785" t="str">
        <f t="shared" si="474"/>
        <v>sept</v>
      </c>
      <c r="R3785" t="str">
        <f t="shared" si="475"/>
        <v>Vermont</v>
      </c>
      <c r="S3785" t="str">
        <f t="shared" si="476"/>
        <v>2021-09</v>
      </c>
      <c r="T3785">
        <f>IF(AND(COUNTIF(Calculs!$Q$2:$Q$12,$O3785)&gt;0,COUNTIF(Calculs!$S$2:$S$12,$E3785)&gt;0,COUNTIF(Calculs!$U$2:$U$12,$H3785)&gt;0),1,0)</f>
        <v>1</v>
      </c>
      <c r="U3785">
        <f t="shared" si="477"/>
        <v>315000</v>
      </c>
      <c r="V3785">
        <f t="shared" si="478"/>
        <v>525</v>
      </c>
      <c r="W3785">
        <f t="shared" si="479"/>
        <v>141750</v>
      </c>
    </row>
    <row r="3786" spans="1:23" ht="15.75" customHeight="1" x14ac:dyDescent="0.3">
      <c r="A3786" s="2" t="s">
        <v>60</v>
      </c>
      <c r="B3786" s="2">
        <v>1185732</v>
      </c>
      <c r="C3786" s="3">
        <v>44449</v>
      </c>
      <c r="D3786" s="12" t="str" cm="1">
        <f t="array" ref="D3786">_xlfn.SWITCH(WEEKDAY(C3786,2), 1, "Lundi", 2, "Mardi", 3, "Mercredi", 4, "Jeudi", 5, "Vendredi", 6, "Samedi", 7, "Dimanche", "Erreur")</f>
        <v>Vendredi</v>
      </c>
      <c r="E3786" s="2" t="s">
        <v>14</v>
      </c>
      <c r="F3786" s="2" t="s">
        <v>130</v>
      </c>
      <c r="G3786" s="2" t="s">
        <v>131</v>
      </c>
      <c r="H3786" s="4" t="s">
        <v>18</v>
      </c>
      <c r="I3786" s="5">
        <v>55.000000000000007</v>
      </c>
      <c r="J3786" s="6">
        <v>325</v>
      </c>
      <c r="K3786" s="7">
        <v>178750.00000000003</v>
      </c>
      <c r="L3786" s="7">
        <v>80437.500000000015</v>
      </c>
      <c r="M3786" s="8">
        <v>0.45</v>
      </c>
      <c r="N3786" s="2" t="s">
        <v>17</v>
      </c>
      <c r="O3786">
        <f t="shared" si="472"/>
        <v>2021</v>
      </c>
      <c r="P3786">
        <f t="shared" si="473"/>
        <v>9</v>
      </c>
      <c r="Q3786" t="str">
        <f t="shared" si="474"/>
        <v>sept</v>
      </c>
      <c r="R3786" t="str">
        <f t="shared" si="475"/>
        <v>Vermont</v>
      </c>
      <c r="S3786" t="str">
        <f t="shared" si="476"/>
        <v>2021-09</v>
      </c>
      <c r="T3786">
        <f>IF(AND(COUNTIF(Calculs!$Q$2:$Q$12,$O3786)&gt;0,COUNTIF(Calculs!$S$2:$S$12,$E3786)&gt;0,COUNTIF(Calculs!$U$2:$U$12,$H3786)&gt;0),1,0)</f>
        <v>1</v>
      </c>
      <c r="U3786">
        <f t="shared" si="477"/>
        <v>178750.00000000003</v>
      </c>
      <c r="V3786">
        <f t="shared" si="478"/>
        <v>325</v>
      </c>
      <c r="W3786">
        <f t="shared" si="479"/>
        <v>80437.500000000015</v>
      </c>
    </row>
    <row r="3787" spans="1:23" ht="15.75" customHeight="1" x14ac:dyDescent="0.3">
      <c r="A3787" s="2" t="s">
        <v>60</v>
      </c>
      <c r="B3787" s="2">
        <v>1185732</v>
      </c>
      <c r="C3787" s="3">
        <v>44449</v>
      </c>
      <c r="D3787" s="12" t="str" cm="1">
        <f t="array" ref="D3787">_xlfn.SWITCH(WEEKDAY(C3787,2), 1, "Lundi", 2, "Mardi", 3, "Mercredi", 4, "Jeudi", 5, "Vendredi", 6, "Samedi", 7, "Dimanche", "Erreur")</f>
        <v>Vendredi</v>
      </c>
      <c r="E3787" s="2" t="s">
        <v>14</v>
      </c>
      <c r="F3787" s="2" t="s">
        <v>130</v>
      </c>
      <c r="G3787" s="2" t="s">
        <v>131</v>
      </c>
      <c r="H3787" s="4" t="s">
        <v>19</v>
      </c>
      <c r="I3787" s="5">
        <v>50</v>
      </c>
      <c r="J3787" s="6">
        <v>225</v>
      </c>
      <c r="K3787" s="7">
        <v>112500</v>
      </c>
      <c r="L3787" s="7">
        <v>39375</v>
      </c>
      <c r="M3787" s="8">
        <v>0.35</v>
      </c>
      <c r="N3787" s="2" t="s">
        <v>17</v>
      </c>
      <c r="O3787">
        <f t="shared" si="472"/>
        <v>2021</v>
      </c>
      <c r="P3787">
        <f t="shared" si="473"/>
        <v>9</v>
      </c>
      <c r="Q3787" t="str">
        <f t="shared" si="474"/>
        <v>sept</v>
      </c>
      <c r="R3787" t="str">
        <f t="shared" si="475"/>
        <v>Vermont</v>
      </c>
      <c r="S3787" t="str">
        <f t="shared" si="476"/>
        <v>2021-09</v>
      </c>
      <c r="T3787">
        <f>IF(AND(COUNTIF(Calculs!$Q$2:$Q$12,$O3787)&gt;0,COUNTIF(Calculs!$S$2:$S$12,$E3787)&gt;0,COUNTIF(Calculs!$U$2:$U$12,$H3787)&gt;0),1,0)</f>
        <v>1</v>
      </c>
      <c r="U3787">
        <f t="shared" si="477"/>
        <v>112500</v>
      </c>
      <c r="V3787">
        <f t="shared" si="478"/>
        <v>225</v>
      </c>
      <c r="W3787">
        <f t="shared" si="479"/>
        <v>39375</v>
      </c>
    </row>
    <row r="3788" spans="1:23" ht="15.75" customHeight="1" x14ac:dyDescent="0.3">
      <c r="A3788" s="2" t="s">
        <v>60</v>
      </c>
      <c r="B3788" s="2">
        <v>1185732</v>
      </c>
      <c r="C3788" s="3">
        <v>44449</v>
      </c>
      <c r="D3788" s="12" t="str" cm="1">
        <f t="array" ref="D3788">_xlfn.SWITCH(WEEKDAY(C3788,2), 1, "Lundi", 2, "Mardi", 3, "Mercredi", 4, "Jeudi", 5, "Vendredi", 6, "Samedi", 7, "Dimanche", "Erreur")</f>
        <v>Vendredi</v>
      </c>
      <c r="E3788" s="2" t="s">
        <v>14</v>
      </c>
      <c r="F3788" s="2" t="s">
        <v>130</v>
      </c>
      <c r="G3788" s="2" t="s">
        <v>131</v>
      </c>
      <c r="H3788" s="4" t="s">
        <v>20</v>
      </c>
      <c r="I3788" s="5">
        <v>50</v>
      </c>
      <c r="J3788" s="6">
        <v>200</v>
      </c>
      <c r="K3788" s="7">
        <v>100000</v>
      </c>
      <c r="L3788" s="7">
        <v>35000</v>
      </c>
      <c r="M3788" s="8">
        <v>0.35</v>
      </c>
      <c r="N3788" s="2" t="s">
        <v>17</v>
      </c>
      <c r="O3788">
        <f t="shared" si="472"/>
        <v>2021</v>
      </c>
      <c r="P3788">
        <f t="shared" si="473"/>
        <v>9</v>
      </c>
      <c r="Q3788" t="str">
        <f t="shared" si="474"/>
        <v>sept</v>
      </c>
      <c r="R3788" t="str">
        <f t="shared" si="475"/>
        <v>Vermont</v>
      </c>
      <c r="S3788" t="str">
        <f t="shared" si="476"/>
        <v>2021-09</v>
      </c>
      <c r="T3788">
        <f>IF(AND(COUNTIF(Calculs!$Q$2:$Q$12,$O3788)&gt;0,COUNTIF(Calculs!$S$2:$S$12,$E3788)&gt;0,COUNTIF(Calculs!$U$2:$U$12,$H3788)&gt;0),1,0)</f>
        <v>1</v>
      </c>
      <c r="U3788">
        <f t="shared" si="477"/>
        <v>100000</v>
      </c>
      <c r="V3788">
        <f t="shared" si="478"/>
        <v>200</v>
      </c>
      <c r="W3788">
        <f t="shared" si="479"/>
        <v>35000</v>
      </c>
    </row>
    <row r="3789" spans="1:23" ht="15.75" customHeight="1" x14ac:dyDescent="0.3">
      <c r="A3789" s="2" t="s">
        <v>60</v>
      </c>
      <c r="B3789" s="2">
        <v>1185732</v>
      </c>
      <c r="C3789" s="3">
        <v>44449</v>
      </c>
      <c r="D3789" s="12" t="str" cm="1">
        <f t="array" ref="D3789">_xlfn.SWITCH(WEEKDAY(C3789,2), 1, "Lundi", 2, "Mardi", 3, "Mercredi", 4, "Jeudi", 5, "Vendredi", 6, "Samedi", 7, "Dimanche", "Erreur")</f>
        <v>Vendredi</v>
      </c>
      <c r="E3789" s="2" t="s">
        <v>14</v>
      </c>
      <c r="F3789" s="2" t="s">
        <v>130</v>
      </c>
      <c r="G3789" s="2" t="s">
        <v>131</v>
      </c>
      <c r="H3789" s="4" t="s">
        <v>21</v>
      </c>
      <c r="I3789" s="5">
        <v>60</v>
      </c>
      <c r="J3789" s="6">
        <v>200</v>
      </c>
      <c r="K3789" s="7">
        <v>120000</v>
      </c>
      <c r="L3789" s="7">
        <v>42000</v>
      </c>
      <c r="M3789" s="8">
        <v>0.35</v>
      </c>
      <c r="N3789" s="2" t="s">
        <v>17</v>
      </c>
      <c r="O3789">
        <f t="shared" si="472"/>
        <v>2021</v>
      </c>
      <c r="P3789">
        <f t="shared" si="473"/>
        <v>9</v>
      </c>
      <c r="Q3789" t="str">
        <f t="shared" si="474"/>
        <v>sept</v>
      </c>
      <c r="R3789" t="str">
        <f t="shared" si="475"/>
        <v>Vermont</v>
      </c>
      <c r="S3789" t="str">
        <f t="shared" si="476"/>
        <v>2021-09</v>
      </c>
      <c r="T3789">
        <f>IF(AND(COUNTIF(Calculs!$Q$2:$Q$12,$O3789)&gt;0,COUNTIF(Calculs!$S$2:$S$12,$E3789)&gt;0,COUNTIF(Calculs!$U$2:$U$12,$H3789)&gt;0),1,0)</f>
        <v>1</v>
      </c>
      <c r="U3789">
        <f t="shared" si="477"/>
        <v>120000</v>
      </c>
      <c r="V3789">
        <f t="shared" si="478"/>
        <v>200</v>
      </c>
      <c r="W3789">
        <f t="shared" si="479"/>
        <v>42000</v>
      </c>
    </row>
    <row r="3790" spans="1:23" ht="15.75" customHeight="1" x14ac:dyDescent="0.3">
      <c r="A3790" s="2" t="s">
        <v>60</v>
      </c>
      <c r="B3790" s="2">
        <v>1185732</v>
      </c>
      <c r="C3790" s="3">
        <v>44449</v>
      </c>
      <c r="D3790" s="12" t="str" cm="1">
        <f t="array" ref="D3790">_xlfn.SWITCH(WEEKDAY(C3790,2), 1, "Lundi", 2, "Mardi", 3, "Mercredi", 4, "Jeudi", 5, "Vendredi", 6, "Samedi", 7, "Dimanche", "Erreur")</f>
        <v>Vendredi</v>
      </c>
      <c r="E3790" s="2" t="s">
        <v>14</v>
      </c>
      <c r="F3790" s="2" t="s">
        <v>130</v>
      </c>
      <c r="G3790" s="2" t="s">
        <v>131</v>
      </c>
      <c r="H3790" s="4" t="s">
        <v>22</v>
      </c>
      <c r="I3790" s="5">
        <v>65</v>
      </c>
      <c r="J3790" s="6">
        <v>300</v>
      </c>
      <c r="K3790" s="7">
        <v>195000</v>
      </c>
      <c r="L3790" s="7">
        <v>78000</v>
      </c>
      <c r="M3790" s="8">
        <v>0.39999999999999997</v>
      </c>
      <c r="N3790" s="2" t="s">
        <v>17</v>
      </c>
      <c r="O3790">
        <f t="shared" si="472"/>
        <v>2021</v>
      </c>
      <c r="P3790">
        <f t="shared" si="473"/>
        <v>9</v>
      </c>
      <c r="Q3790" t="str">
        <f t="shared" si="474"/>
        <v>sept</v>
      </c>
      <c r="R3790" t="str">
        <f t="shared" si="475"/>
        <v>Vermont</v>
      </c>
      <c r="S3790" t="str">
        <f t="shared" si="476"/>
        <v>2021-09</v>
      </c>
      <c r="T3790">
        <f>IF(AND(COUNTIF(Calculs!$Q$2:$Q$12,$O3790)&gt;0,COUNTIF(Calculs!$S$2:$S$12,$E3790)&gt;0,COUNTIF(Calculs!$U$2:$U$12,$H3790)&gt;0),1,0)</f>
        <v>1</v>
      </c>
      <c r="U3790">
        <f t="shared" si="477"/>
        <v>195000</v>
      </c>
      <c r="V3790">
        <f t="shared" si="478"/>
        <v>300</v>
      </c>
      <c r="W3790">
        <f t="shared" si="479"/>
        <v>78000</v>
      </c>
    </row>
    <row r="3791" spans="1:23" ht="15.75" customHeight="1" x14ac:dyDescent="0.3">
      <c r="A3791" s="2" t="s">
        <v>60</v>
      </c>
      <c r="B3791" s="2">
        <v>1185732</v>
      </c>
      <c r="C3791" s="3">
        <v>44481</v>
      </c>
      <c r="D3791" s="12" t="str" cm="1">
        <f t="array" ref="D3791">_xlfn.SWITCH(WEEKDAY(C3791,2), 1, "Lundi", 2, "Mardi", 3, "Mercredi", 4, "Jeudi", 5, "Vendredi", 6, "Samedi", 7, "Dimanche", "Erreur")</f>
        <v>Mardi</v>
      </c>
      <c r="E3791" s="2" t="s">
        <v>14</v>
      </c>
      <c r="F3791" s="2" t="s">
        <v>130</v>
      </c>
      <c r="G3791" s="2" t="s">
        <v>131</v>
      </c>
      <c r="H3791" s="4" t="s">
        <v>16</v>
      </c>
      <c r="I3791" s="5">
        <v>65</v>
      </c>
      <c r="J3791" s="6">
        <v>475</v>
      </c>
      <c r="K3791" s="7">
        <v>308750</v>
      </c>
      <c r="L3791" s="7">
        <v>138937.5</v>
      </c>
      <c r="M3791" s="8">
        <v>0.45</v>
      </c>
      <c r="N3791" s="2" t="s">
        <v>17</v>
      </c>
      <c r="O3791">
        <f t="shared" si="472"/>
        <v>2021</v>
      </c>
      <c r="P3791">
        <f t="shared" si="473"/>
        <v>10</v>
      </c>
      <c r="Q3791" t="str">
        <f t="shared" si="474"/>
        <v>oct</v>
      </c>
      <c r="R3791" t="str">
        <f t="shared" si="475"/>
        <v>Vermont</v>
      </c>
      <c r="S3791" t="str">
        <f t="shared" si="476"/>
        <v>2021-10</v>
      </c>
      <c r="T3791">
        <f>IF(AND(COUNTIF(Calculs!$Q$2:$Q$12,$O3791)&gt;0,COUNTIF(Calculs!$S$2:$S$12,$E3791)&gt;0,COUNTIF(Calculs!$U$2:$U$12,$H3791)&gt;0),1,0)</f>
        <v>1</v>
      </c>
      <c r="U3791">
        <f t="shared" si="477"/>
        <v>308750</v>
      </c>
      <c r="V3791">
        <f t="shared" si="478"/>
        <v>475</v>
      </c>
      <c r="W3791">
        <f t="shared" si="479"/>
        <v>138937.5</v>
      </c>
    </row>
    <row r="3792" spans="1:23" ht="15.75" customHeight="1" x14ac:dyDescent="0.3">
      <c r="A3792" s="2" t="s">
        <v>60</v>
      </c>
      <c r="B3792" s="2">
        <v>1185732</v>
      </c>
      <c r="C3792" s="3">
        <v>44481</v>
      </c>
      <c r="D3792" s="12" t="str" cm="1">
        <f t="array" ref="D3792">_xlfn.SWITCH(WEEKDAY(C3792,2), 1, "Lundi", 2, "Mardi", 3, "Mercredi", 4, "Jeudi", 5, "Vendredi", 6, "Samedi", 7, "Dimanche", "Erreur")</f>
        <v>Mardi</v>
      </c>
      <c r="E3792" s="2" t="s">
        <v>14</v>
      </c>
      <c r="F3792" s="2" t="s">
        <v>130</v>
      </c>
      <c r="G3792" s="2" t="s">
        <v>131</v>
      </c>
      <c r="H3792" s="4" t="s">
        <v>18</v>
      </c>
      <c r="I3792" s="5">
        <v>60.000000000000007</v>
      </c>
      <c r="J3792" s="6">
        <v>300</v>
      </c>
      <c r="K3792" s="7">
        <v>180000.00000000003</v>
      </c>
      <c r="L3792" s="7">
        <v>81000.000000000015</v>
      </c>
      <c r="M3792" s="8">
        <v>0.45</v>
      </c>
      <c r="N3792" s="2" t="s">
        <v>17</v>
      </c>
      <c r="O3792">
        <f t="shared" si="472"/>
        <v>2021</v>
      </c>
      <c r="P3792">
        <f t="shared" si="473"/>
        <v>10</v>
      </c>
      <c r="Q3792" t="str">
        <f t="shared" si="474"/>
        <v>oct</v>
      </c>
      <c r="R3792" t="str">
        <f t="shared" si="475"/>
        <v>Vermont</v>
      </c>
      <c r="S3792" t="str">
        <f t="shared" si="476"/>
        <v>2021-10</v>
      </c>
      <c r="T3792">
        <f>IF(AND(COUNTIF(Calculs!$Q$2:$Q$12,$O3792)&gt;0,COUNTIF(Calculs!$S$2:$S$12,$E3792)&gt;0,COUNTIF(Calculs!$U$2:$U$12,$H3792)&gt;0),1,0)</f>
        <v>1</v>
      </c>
      <c r="U3792">
        <f t="shared" si="477"/>
        <v>180000.00000000003</v>
      </c>
      <c r="V3792">
        <f t="shared" si="478"/>
        <v>300</v>
      </c>
      <c r="W3792">
        <f t="shared" si="479"/>
        <v>81000.000000000015</v>
      </c>
    </row>
    <row r="3793" spans="1:23" ht="15.75" customHeight="1" x14ac:dyDescent="0.3">
      <c r="A3793" s="2" t="s">
        <v>60</v>
      </c>
      <c r="B3793" s="2">
        <v>1185732</v>
      </c>
      <c r="C3793" s="3">
        <v>44481</v>
      </c>
      <c r="D3793" s="12" t="str" cm="1">
        <f t="array" ref="D3793">_xlfn.SWITCH(WEEKDAY(C3793,2), 1, "Lundi", 2, "Mardi", 3, "Mercredi", 4, "Jeudi", 5, "Vendredi", 6, "Samedi", 7, "Dimanche", "Erreur")</f>
        <v>Mardi</v>
      </c>
      <c r="E3793" s="2" t="s">
        <v>14</v>
      </c>
      <c r="F3793" s="2" t="s">
        <v>130</v>
      </c>
      <c r="G3793" s="2" t="s">
        <v>131</v>
      </c>
      <c r="H3793" s="4" t="s">
        <v>19</v>
      </c>
      <c r="I3793" s="5">
        <v>60.000000000000007</v>
      </c>
      <c r="J3793" s="6">
        <v>200</v>
      </c>
      <c r="K3793" s="7">
        <v>120000.00000000001</v>
      </c>
      <c r="L3793" s="7">
        <v>42000</v>
      </c>
      <c r="M3793" s="8">
        <v>0.35</v>
      </c>
      <c r="N3793" s="2" t="s">
        <v>17</v>
      </c>
      <c r="O3793">
        <f t="shared" si="472"/>
        <v>2021</v>
      </c>
      <c r="P3793">
        <f t="shared" si="473"/>
        <v>10</v>
      </c>
      <c r="Q3793" t="str">
        <f t="shared" si="474"/>
        <v>oct</v>
      </c>
      <c r="R3793" t="str">
        <f t="shared" si="475"/>
        <v>Vermont</v>
      </c>
      <c r="S3793" t="str">
        <f t="shared" si="476"/>
        <v>2021-10</v>
      </c>
      <c r="T3793">
        <f>IF(AND(COUNTIF(Calculs!$Q$2:$Q$12,$O3793)&gt;0,COUNTIF(Calculs!$S$2:$S$12,$E3793)&gt;0,COUNTIF(Calculs!$U$2:$U$12,$H3793)&gt;0),1,0)</f>
        <v>1</v>
      </c>
      <c r="U3793">
        <f t="shared" si="477"/>
        <v>120000.00000000001</v>
      </c>
      <c r="V3793">
        <f t="shared" si="478"/>
        <v>200</v>
      </c>
      <c r="W3793">
        <f t="shared" si="479"/>
        <v>42000</v>
      </c>
    </row>
    <row r="3794" spans="1:23" ht="15.75" customHeight="1" x14ac:dyDescent="0.3">
      <c r="A3794" s="2" t="s">
        <v>60</v>
      </c>
      <c r="B3794" s="2">
        <v>1185732</v>
      </c>
      <c r="C3794" s="3">
        <v>44481</v>
      </c>
      <c r="D3794" s="12" t="str" cm="1">
        <f t="array" ref="D3794">_xlfn.SWITCH(WEEKDAY(C3794,2), 1, "Lundi", 2, "Mardi", 3, "Mercredi", 4, "Jeudi", 5, "Vendredi", 6, "Samedi", 7, "Dimanche", "Erreur")</f>
        <v>Mardi</v>
      </c>
      <c r="E3794" s="2" t="s">
        <v>14</v>
      </c>
      <c r="F3794" s="2" t="s">
        <v>130</v>
      </c>
      <c r="G3794" s="2" t="s">
        <v>131</v>
      </c>
      <c r="H3794" s="4" t="s">
        <v>20</v>
      </c>
      <c r="I3794" s="5">
        <v>60.000000000000007</v>
      </c>
      <c r="J3794" s="6">
        <v>175</v>
      </c>
      <c r="K3794" s="7">
        <v>105000.00000000001</v>
      </c>
      <c r="L3794" s="7">
        <v>36750</v>
      </c>
      <c r="M3794" s="8">
        <v>0.35</v>
      </c>
      <c r="N3794" s="2" t="s">
        <v>17</v>
      </c>
      <c r="O3794">
        <f t="shared" si="472"/>
        <v>2021</v>
      </c>
      <c r="P3794">
        <f t="shared" si="473"/>
        <v>10</v>
      </c>
      <c r="Q3794" t="str">
        <f t="shared" si="474"/>
        <v>oct</v>
      </c>
      <c r="R3794" t="str">
        <f t="shared" si="475"/>
        <v>Vermont</v>
      </c>
      <c r="S3794" t="str">
        <f t="shared" si="476"/>
        <v>2021-10</v>
      </c>
      <c r="T3794">
        <f>IF(AND(COUNTIF(Calculs!$Q$2:$Q$12,$O3794)&gt;0,COUNTIF(Calculs!$S$2:$S$12,$E3794)&gt;0,COUNTIF(Calculs!$U$2:$U$12,$H3794)&gt;0),1,0)</f>
        <v>1</v>
      </c>
      <c r="U3794">
        <f t="shared" si="477"/>
        <v>105000.00000000001</v>
      </c>
      <c r="V3794">
        <f t="shared" si="478"/>
        <v>175</v>
      </c>
      <c r="W3794">
        <f t="shared" si="479"/>
        <v>36750</v>
      </c>
    </row>
    <row r="3795" spans="1:23" ht="15.75" customHeight="1" x14ac:dyDescent="0.3">
      <c r="A3795" s="2" t="s">
        <v>60</v>
      </c>
      <c r="B3795" s="2">
        <v>1185732</v>
      </c>
      <c r="C3795" s="3">
        <v>44481</v>
      </c>
      <c r="D3795" s="12" t="str" cm="1">
        <f t="array" ref="D3795">_xlfn.SWITCH(WEEKDAY(C3795,2), 1, "Lundi", 2, "Mardi", 3, "Mercredi", 4, "Jeudi", 5, "Vendredi", 6, "Samedi", 7, "Dimanche", "Erreur")</f>
        <v>Mardi</v>
      </c>
      <c r="E3795" s="2" t="s">
        <v>14</v>
      </c>
      <c r="F3795" s="2" t="s">
        <v>130</v>
      </c>
      <c r="G3795" s="2" t="s">
        <v>131</v>
      </c>
      <c r="H3795" s="4" t="s">
        <v>21</v>
      </c>
      <c r="I3795" s="5">
        <v>70</v>
      </c>
      <c r="J3795" s="6">
        <v>175</v>
      </c>
      <c r="K3795" s="7">
        <v>122500</v>
      </c>
      <c r="L3795" s="7">
        <v>42875</v>
      </c>
      <c r="M3795" s="8">
        <v>0.35</v>
      </c>
      <c r="N3795" s="2" t="s">
        <v>17</v>
      </c>
      <c r="O3795">
        <f t="shared" si="472"/>
        <v>2021</v>
      </c>
      <c r="P3795">
        <f t="shared" si="473"/>
        <v>10</v>
      </c>
      <c r="Q3795" t="str">
        <f t="shared" si="474"/>
        <v>oct</v>
      </c>
      <c r="R3795" t="str">
        <f t="shared" si="475"/>
        <v>Vermont</v>
      </c>
      <c r="S3795" t="str">
        <f t="shared" si="476"/>
        <v>2021-10</v>
      </c>
      <c r="T3795">
        <f>IF(AND(COUNTIF(Calculs!$Q$2:$Q$12,$O3795)&gt;0,COUNTIF(Calculs!$S$2:$S$12,$E3795)&gt;0,COUNTIF(Calculs!$U$2:$U$12,$H3795)&gt;0),1,0)</f>
        <v>1</v>
      </c>
      <c r="U3795">
        <f t="shared" si="477"/>
        <v>122500</v>
      </c>
      <c r="V3795">
        <f t="shared" si="478"/>
        <v>175</v>
      </c>
      <c r="W3795">
        <f t="shared" si="479"/>
        <v>42875</v>
      </c>
    </row>
    <row r="3796" spans="1:23" ht="15.75" customHeight="1" x14ac:dyDescent="0.3">
      <c r="A3796" s="2" t="s">
        <v>29</v>
      </c>
      <c r="B3796" s="2">
        <v>1185732</v>
      </c>
      <c r="C3796" s="3">
        <v>44481</v>
      </c>
      <c r="D3796" s="12" t="str" cm="1">
        <f t="array" ref="D3796">_xlfn.SWITCH(WEEKDAY(C3796,2), 1, "Lundi", 2, "Mardi", 3, "Mercredi", 4, "Jeudi", 5, "Vendredi", 6, "Samedi", 7, "Dimanche", "Erreur")</f>
        <v>Mardi</v>
      </c>
      <c r="E3796" s="2" t="s">
        <v>14</v>
      </c>
      <c r="F3796" s="2" t="s">
        <v>130</v>
      </c>
      <c r="G3796" s="2" t="s">
        <v>131</v>
      </c>
      <c r="H3796" s="4" t="s">
        <v>22</v>
      </c>
      <c r="I3796" s="5">
        <v>75</v>
      </c>
      <c r="J3796" s="6">
        <v>300</v>
      </c>
      <c r="K3796" s="7">
        <v>225000</v>
      </c>
      <c r="L3796" s="7">
        <v>89999.999999999985</v>
      </c>
      <c r="M3796" s="8">
        <v>0.39999999999999997</v>
      </c>
      <c r="N3796" s="2" t="s">
        <v>17</v>
      </c>
      <c r="O3796">
        <f t="shared" si="472"/>
        <v>2021</v>
      </c>
      <c r="P3796">
        <f t="shared" si="473"/>
        <v>10</v>
      </c>
      <c r="Q3796" t="str">
        <f t="shared" si="474"/>
        <v>oct</v>
      </c>
      <c r="R3796" t="str">
        <f t="shared" si="475"/>
        <v>Vermont</v>
      </c>
      <c r="S3796" t="str">
        <f t="shared" si="476"/>
        <v>2021-10</v>
      </c>
      <c r="T3796">
        <f>IF(AND(COUNTIF(Calculs!$Q$2:$Q$12,$O3796)&gt;0,COUNTIF(Calculs!$S$2:$S$12,$E3796)&gt;0,COUNTIF(Calculs!$U$2:$U$12,$H3796)&gt;0),1,0)</f>
        <v>1</v>
      </c>
      <c r="U3796">
        <f t="shared" si="477"/>
        <v>225000</v>
      </c>
      <c r="V3796">
        <f t="shared" si="478"/>
        <v>300</v>
      </c>
      <c r="W3796">
        <f t="shared" si="479"/>
        <v>89999.999999999985</v>
      </c>
    </row>
    <row r="3797" spans="1:23" ht="15.75" customHeight="1" x14ac:dyDescent="0.3">
      <c r="A3797" s="2" t="s">
        <v>29</v>
      </c>
      <c r="B3797" s="2">
        <v>1185732</v>
      </c>
      <c r="C3797" s="3">
        <v>44511</v>
      </c>
      <c r="D3797" s="12" t="str" cm="1">
        <f t="array" ref="D3797">_xlfn.SWITCH(WEEKDAY(C3797,2), 1, "Lundi", 2, "Mardi", 3, "Mercredi", 4, "Jeudi", 5, "Vendredi", 6, "Samedi", 7, "Dimanche", "Erreur")</f>
        <v>Jeudi</v>
      </c>
      <c r="E3797" s="2" t="s">
        <v>14</v>
      </c>
      <c r="F3797" s="2" t="s">
        <v>130</v>
      </c>
      <c r="G3797" s="2" t="s">
        <v>131</v>
      </c>
      <c r="H3797" s="4" t="s">
        <v>16</v>
      </c>
      <c r="I3797" s="5">
        <v>70</v>
      </c>
      <c r="J3797" s="6">
        <v>450</v>
      </c>
      <c r="K3797" s="7">
        <v>315000</v>
      </c>
      <c r="L3797" s="7">
        <v>141750</v>
      </c>
      <c r="M3797" s="8">
        <v>0.45</v>
      </c>
      <c r="N3797" s="2" t="s">
        <v>17</v>
      </c>
      <c r="O3797">
        <f t="shared" si="472"/>
        <v>2021</v>
      </c>
      <c r="P3797">
        <f t="shared" si="473"/>
        <v>11</v>
      </c>
      <c r="Q3797" t="str">
        <f t="shared" si="474"/>
        <v>nov</v>
      </c>
      <c r="R3797" t="str">
        <f t="shared" si="475"/>
        <v>Vermont</v>
      </c>
      <c r="S3797" t="str">
        <f t="shared" si="476"/>
        <v>2021-11</v>
      </c>
      <c r="T3797">
        <f>IF(AND(COUNTIF(Calculs!$Q$2:$Q$12,$O3797)&gt;0,COUNTIF(Calculs!$S$2:$S$12,$E3797)&gt;0,COUNTIF(Calculs!$U$2:$U$12,$H3797)&gt;0),1,0)</f>
        <v>1</v>
      </c>
      <c r="U3797">
        <f t="shared" si="477"/>
        <v>315000</v>
      </c>
      <c r="V3797">
        <f t="shared" si="478"/>
        <v>450</v>
      </c>
      <c r="W3797">
        <f t="shared" si="479"/>
        <v>141750</v>
      </c>
    </row>
    <row r="3798" spans="1:23" ht="15.75" customHeight="1" x14ac:dyDescent="0.3">
      <c r="A3798" s="2" t="s">
        <v>29</v>
      </c>
      <c r="B3798" s="2">
        <v>1185732</v>
      </c>
      <c r="C3798" s="3">
        <v>44511</v>
      </c>
      <c r="D3798" s="12" t="str" cm="1">
        <f t="array" ref="D3798">_xlfn.SWITCH(WEEKDAY(C3798,2), 1, "Lundi", 2, "Mardi", 3, "Mercredi", 4, "Jeudi", 5, "Vendredi", 6, "Samedi", 7, "Dimanche", "Erreur")</f>
        <v>Jeudi</v>
      </c>
      <c r="E3798" s="2" t="s">
        <v>14</v>
      </c>
      <c r="F3798" s="2" t="s">
        <v>130</v>
      </c>
      <c r="G3798" s="2" t="s">
        <v>131</v>
      </c>
      <c r="H3798" s="4" t="s">
        <v>18</v>
      </c>
      <c r="I3798" s="5">
        <v>60.000000000000007</v>
      </c>
      <c r="J3798" s="6">
        <v>325</v>
      </c>
      <c r="K3798" s="7">
        <v>195000.00000000003</v>
      </c>
      <c r="L3798" s="7">
        <v>87750.000000000015</v>
      </c>
      <c r="M3798" s="8">
        <v>0.45</v>
      </c>
      <c r="N3798" s="2" t="s">
        <v>17</v>
      </c>
      <c r="O3798">
        <f t="shared" si="472"/>
        <v>2021</v>
      </c>
      <c r="P3798">
        <f t="shared" si="473"/>
        <v>11</v>
      </c>
      <c r="Q3798" t="str">
        <f t="shared" si="474"/>
        <v>nov</v>
      </c>
      <c r="R3798" t="str">
        <f t="shared" si="475"/>
        <v>Vermont</v>
      </c>
      <c r="S3798" t="str">
        <f t="shared" si="476"/>
        <v>2021-11</v>
      </c>
      <c r="T3798">
        <f>IF(AND(COUNTIF(Calculs!$Q$2:$Q$12,$O3798)&gt;0,COUNTIF(Calculs!$S$2:$S$12,$E3798)&gt;0,COUNTIF(Calculs!$U$2:$U$12,$H3798)&gt;0),1,0)</f>
        <v>1</v>
      </c>
      <c r="U3798">
        <f t="shared" si="477"/>
        <v>195000.00000000003</v>
      </c>
      <c r="V3798">
        <f t="shared" si="478"/>
        <v>325</v>
      </c>
      <c r="W3798">
        <f t="shared" si="479"/>
        <v>87750.000000000015</v>
      </c>
    </row>
    <row r="3799" spans="1:23" ht="15.75" customHeight="1" x14ac:dyDescent="0.3">
      <c r="A3799" s="2" t="s">
        <v>29</v>
      </c>
      <c r="B3799" s="2">
        <v>1185732</v>
      </c>
      <c r="C3799" s="3">
        <v>44511</v>
      </c>
      <c r="D3799" s="12" t="str" cm="1">
        <f t="array" ref="D3799">_xlfn.SWITCH(WEEKDAY(C3799,2), 1, "Lundi", 2, "Mardi", 3, "Mercredi", 4, "Jeudi", 5, "Vendredi", 6, "Samedi", 7, "Dimanche", "Erreur")</f>
        <v>Jeudi</v>
      </c>
      <c r="E3799" s="2" t="s">
        <v>14</v>
      </c>
      <c r="F3799" s="2" t="s">
        <v>130</v>
      </c>
      <c r="G3799" s="2" t="s">
        <v>131</v>
      </c>
      <c r="H3799" s="4" t="s">
        <v>19</v>
      </c>
      <c r="I3799" s="5">
        <v>60.000000000000007</v>
      </c>
      <c r="J3799" s="6">
        <v>320</v>
      </c>
      <c r="K3799" s="7">
        <v>192000.00000000003</v>
      </c>
      <c r="L3799" s="7">
        <v>67200</v>
      </c>
      <c r="M3799" s="8">
        <v>0.35</v>
      </c>
      <c r="N3799" s="2" t="s">
        <v>17</v>
      </c>
      <c r="O3799">
        <f t="shared" si="472"/>
        <v>2021</v>
      </c>
      <c r="P3799">
        <f t="shared" si="473"/>
        <v>11</v>
      </c>
      <c r="Q3799" t="str">
        <f t="shared" si="474"/>
        <v>nov</v>
      </c>
      <c r="R3799" t="str">
        <f t="shared" si="475"/>
        <v>Vermont</v>
      </c>
      <c r="S3799" t="str">
        <f t="shared" si="476"/>
        <v>2021-11</v>
      </c>
      <c r="T3799">
        <f>IF(AND(COUNTIF(Calculs!$Q$2:$Q$12,$O3799)&gt;0,COUNTIF(Calculs!$S$2:$S$12,$E3799)&gt;0,COUNTIF(Calculs!$U$2:$U$12,$H3799)&gt;0),1,0)</f>
        <v>1</v>
      </c>
      <c r="U3799">
        <f t="shared" si="477"/>
        <v>192000.00000000003</v>
      </c>
      <c r="V3799">
        <f t="shared" si="478"/>
        <v>320</v>
      </c>
      <c r="W3799">
        <f t="shared" si="479"/>
        <v>67200</v>
      </c>
    </row>
    <row r="3800" spans="1:23" ht="15.75" customHeight="1" x14ac:dyDescent="0.3">
      <c r="A3800" s="2" t="s">
        <v>60</v>
      </c>
      <c r="B3800" s="2">
        <v>1185732</v>
      </c>
      <c r="C3800" s="3">
        <v>44511</v>
      </c>
      <c r="D3800" s="12" t="str" cm="1">
        <f t="array" ref="D3800">_xlfn.SWITCH(WEEKDAY(C3800,2), 1, "Lundi", 2, "Mardi", 3, "Mercredi", 4, "Jeudi", 5, "Vendredi", 6, "Samedi", 7, "Dimanche", "Erreur")</f>
        <v>Jeudi</v>
      </c>
      <c r="E3800" s="2" t="s">
        <v>14</v>
      </c>
      <c r="F3800" s="2" t="s">
        <v>130</v>
      </c>
      <c r="G3800" s="2" t="s">
        <v>131</v>
      </c>
      <c r="H3800" s="4" t="s">
        <v>20</v>
      </c>
      <c r="I3800" s="5">
        <v>60.000000000000007</v>
      </c>
      <c r="J3800" s="6">
        <v>300</v>
      </c>
      <c r="K3800" s="7">
        <v>180000.00000000003</v>
      </c>
      <c r="L3800" s="7">
        <v>63000.000000000007</v>
      </c>
      <c r="M3800" s="8">
        <v>0.35</v>
      </c>
      <c r="N3800" s="2" t="s">
        <v>17</v>
      </c>
      <c r="O3800">
        <f t="shared" si="472"/>
        <v>2021</v>
      </c>
      <c r="P3800">
        <f t="shared" si="473"/>
        <v>11</v>
      </c>
      <c r="Q3800" t="str">
        <f t="shared" si="474"/>
        <v>nov</v>
      </c>
      <c r="R3800" t="str">
        <f t="shared" si="475"/>
        <v>Vermont</v>
      </c>
      <c r="S3800" t="str">
        <f t="shared" si="476"/>
        <v>2021-11</v>
      </c>
      <c r="T3800">
        <f>IF(AND(COUNTIF(Calculs!$Q$2:$Q$12,$O3800)&gt;0,COUNTIF(Calculs!$S$2:$S$12,$E3800)&gt;0,COUNTIF(Calculs!$U$2:$U$12,$H3800)&gt;0),1,0)</f>
        <v>1</v>
      </c>
      <c r="U3800">
        <f t="shared" si="477"/>
        <v>180000.00000000003</v>
      </c>
      <c r="V3800">
        <f t="shared" si="478"/>
        <v>300</v>
      </c>
      <c r="W3800">
        <f t="shared" si="479"/>
        <v>63000.000000000007</v>
      </c>
    </row>
    <row r="3801" spans="1:23" ht="15.75" customHeight="1" x14ac:dyDescent="0.3">
      <c r="A3801" s="2" t="s">
        <v>60</v>
      </c>
      <c r="B3801" s="2">
        <v>1185732</v>
      </c>
      <c r="C3801" s="3">
        <v>44511</v>
      </c>
      <c r="D3801" s="12" t="str" cm="1">
        <f t="array" ref="D3801">_xlfn.SWITCH(WEEKDAY(C3801,2), 1, "Lundi", 2, "Mardi", 3, "Mercredi", 4, "Jeudi", 5, "Vendredi", 6, "Samedi", 7, "Dimanche", "Erreur")</f>
        <v>Jeudi</v>
      </c>
      <c r="E3801" s="2" t="s">
        <v>14</v>
      </c>
      <c r="F3801" s="2" t="s">
        <v>130</v>
      </c>
      <c r="G3801" s="2" t="s">
        <v>131</v>
      </c>
      <c r="H3801" s="4" t="s">
        <v>21</v>
      </c>
      <c r="I3801" s="5">
        <v>70</v>
      </c>
      <c r="J3801" s="6">
        <v>275</v>
      </c>
      <c r="K3801" s="7">
        <v>192500</v>
      </c>
      <c r="L3801" s="7">
        <v>67375</v>
      </c>
      <c r="M3801" s="8">
        <v>0.35</v>
      </c>
      <c r="N3801" s="2" t="s">
        <v>17</v>
      </c>
      <c r="O3801">
        <f t="shared" si="472"/>
        <v>2021</v>
      </c>
      <c r="P3801">
        <f t="shared" si="473"/>
        <v>11</v>
      </c>
      <c r="Q3801" t="str">
        <f t="shared" si="474"/>
        <v>nov</v>
      </c>
      <c r="R3801" t="str">
        <f t="shared" si="475"/>
        <v>Vermont</v>
      </c>
      <c r="S3801" t="str">
        <f t="shared" si="476"/>
        <v>2021-11</v>
      </c>
      <c r="T3801">
        <f>IF(AND(COUNTIF(Calculs!$Q$2:$Q$12,$O3801)&gt;0,COUNTIF(Calculs!$S$2:$S$12,$E3801)&gt;0,COUNTIF(Calculs!$U$2:$U$12,$H3801)&gt;0),1,0)</f>
        <v>1</v>
      </c>
      <c r="U3801">
        <f t="shared" si="477"/>
        <v>192500</v>
      </c>
      <c r="V3801">
        <f t="shared" si="478"/>
        <v>275</v>
      </c>
      <c r="W3801">
        <f t="shared" si="479"/>
        <v>67375</v>
      </c>
    </row>
    <row r="3802" spans="1:23" ht="15.75" customHeight="1" x14ac:dyDescent="0.3">
      <c r="A3802" s="2" t="s">
        <v>60</v>
      </c>
      <c r="B3802" s="2">
        <v>1185732</v>
      </c>
      <c r="C3802" s="3">
        <v>44511</v>
      </c>
      <c r="D3802" s="12" t="str" cm="1">
        <f t="array" ref="D3802">_xlfn.SWITCH(WEEKDAY(C3802,2), 1, "Lundi", 2, "Mardi", 3, "Mercredi", 4, "Jeudi", 5, "Vendredi", 6, "Samedi", 7, "Dimanche", "Erreur")</f>
        <v>Jeudi</v>
      </c>
      <c r="E3802" s="2" t="s">
        <v>14</v>
      </c>
      <c r="F3802" s="2" t="s">
        <v>130</v>
      </c>
      <c r="G3802" s="2" t="s">
        <v>131</v>
      </c>
      <c r="H3802" s="4" t="s">
        <v>22</v>
      </c>
      <c r="I3802" s="5">
        <v>75</v>
      </c>
      <c r="J3802" s="6">
        <v>375</v>
      </c>
      <c r="K3802" s="7">
        <v>281250</v>
      </c>
      <c r="L3802" s="7">
        <v>112499.99999999999</v>
      </c>
      <c r="M3802" s="8">
        <v>0.39999999999999997</v>
      </c>
      <c r="N3802" s="2" t="s">
        <v>17</v>
      </c>
      <c r="O3802">
        <f t="shared" si="472"/>
        <v>2021</v>
      </c>
      <c r="P3802">
        <f t="shared" si="473"/>
        <v>11</v>
      </c>
      <c r="Q3802" t="str">
        <f t="shared" si="474"/>
        <v>nov</v>
      </c>
      <c r="R3802" t="str">
        <f t="shared" si="475"/>
        <v>Vermont</v>
      </c>
      <c r="S3802" t="str">
        <f t="shared" si="476"/>
        <v>2021-11</v>
      </c>
      <c r="T3802">
        <f>IF(AND(COUNTIF(Calculs!$Q$2:$Q$12,$O3802)&gt;0,COUNTIF(Calculs!$S$2:$S$12,$E3802)&gt;0,COUNTIF(Calculs!$U$2:$U$12,$H3802)&gt;0),1,0)</f>
        <v>1</v>
      </c>
      <c r="U3802">
        <f t="shared" si="477"/>
        <v>281250</v>
      </c>
      <c r="V3802">
        <f t="shared" si="478"/>
        <v>375</v>
      </c>
      <c r="W3802">
        <f t="shared" si="479"/>
        <v>112499.99999999999</v>
      </c>
    </row>
    <row r="3803" spans="1:23" ht="15.75" customHeight="1" x14ac:dyDescent="0.3">
      <c r="A3803" s="2" t="s">
        <v>60</v>
      </c>
      <c r="B3803" s="2">
        <v>1185732</v>
      </c>
      <c r="C3803" s="3">
        <v>44540</v>
      </c>
      <c r="D3803" s="12" t="str" cm="1">
        <f t="array" ref="D3803">_xlfn.SWITCH(WEEKDAY(C3803,2), 1, "Lundi", 2, "Mardi", 3, "Mercredi", 4, "Jeudi", 5, "Vendredi", 6, "Samedi", 7, "Dimanche", "Erreur")</f>
        <v>Vendredi</v>
      </c>
      <c r="E3803" s="2" t="s">
        <v>14</v>
      </c>
      <c r="F3803" s="2" t="s">
        <v>130</v>
      </c>
      <c r="G3803" s="2" t="s">
        <v>131</v>
      </c>
      <c r="H3803" s="4" t="s">
        <v>16</v>
      </c>
      <c r="I3803" s="5">
        <v>70</v>
      </c>
      <c r="J3803" s="6">
        <v>600</v>
      </c>
      <c r="K3803" s="7">
        <v>420000</v>
      </c>
      <c r="L3803" s="7">
        <v>189000</v>
      </c>
      <c r="M3803" s="8">
        <v>0.45</v>
      </c>
      <c r="N3803" s="2" t="s">
        <v>17</v>
      </c>
      <c r="O3803">
        <f t="shared" si="472"/>
        <v>2021</v>
      </c>
      <c r="P3803">
        <f t="shared" si="473"/>
        <v>12</v>
      </c>
      <c r="Q3803" t="str">
        <f t="shared" si="474"/>
        <v>déc</v>
      </c>
      <c r="R3803" t="str">
        <f t="shared" si="475"/>
        <v>Vermont</v>
      </c>
      <c r="S3803" t="str">
        <f t="shared" si="476"/>
        <v>2021-12</v>
      </c>
      <c r="T3803">
        <f>IF(AND(COUNTIF(Calculs!$Q$2:$Q$12,$O3803)&gt;0,COUNTIF(Calculs!$S$2:$S$12,$E3803)&gt;0,COUNTIF(Calculs!$U$2:$U$12,$H3803)&gt;0),1,0)</f>
        <v>1</v>
      </c>
      <c r="U3803">
        <f t="shared" si="477"/>
        <v>420000</v>
      </c>
      <c r="V3803">
        <f t="shared" si="478"/>
        <v>600</v>
      </c>
      <c r="W3803">
        <f t="shared" si="479"/>
        <v>189000</v>
      </c>
    </row>
    <row r="3804" spans="1:23" ht="15.75" customHeight="1" x14ac:dyDescent="0.3">
      <c r="A3804" s="2" t="s">
        <v>60</v>
      </c>
      <c r="B3804" s="2">
        <v>1185732</v>
      </c>
      <c r="C3804" s="3">
        <v>44540</v>
      </c>
      <c r="D3804" s="12" t="str" cm="1">
        <f t="array" ref="D3804">_xlfn.SWITCH(WEEKDAY(C3804,2), 1, "Lundi", 2, "Mardi", 3, "Mercredi", 4, "Jeudi", 5, "Vendredi", 6, "Samedi", 7, "Dimanche", "Erreur")</f>
        <v>Vendredi</v>
      </c>
      <c r="E3804" s="2" t="s">
        <v>14</v>
      </c>
      <c r="F3804" s="2" t="s">
        <v>130</v>
      </c>
      <c r="G3804" s="2" t="s">
        <v>131</v>
      </c>
      <c r="H3804" s="4" t="s">
        <v>18</v>
      </c>
      <c r="I3804" s="5">
        <v>60.000000000000007</v>
      </c>
      <c r="J3804" s="6">
        <v>400</v>
      </c>
      <c r="K3804" s="7">
        <v>240000.00000000003</v>
      </c>
      <c r="L3804" s="7">
        <v>108000.00000000001</v>
      </c>
      <c r="M3804" s="8">
        <v>0.45</v>
      </c>
      <c r="N3804" s="2" t="s">
        <v>17</v>
      </c>
      <c r="O3804">
        <f t="shared" si="472"/>
        <v>2021</v>
      </c>
      <c r="P3804">
        <f t="shared" si="473"/>
        <v>12</v>
      </c>
      <c r="Q3804" t="str">
        <f t="shared" si="474"/>
        <v>déc</v>
      </c>
      <c r="R3804" t="str">
        <f t="shared" si="475"/>
        <v>Vermont</v>
      </c>
      <c r="S3804" t="str">
        <f t="shared" si="476"/>
        <v>2021-12</v>
      </c>
      <c r="T3804">
        <f>IF(AND(COUNTIF(Calculs!$Q$2:$Q$12,$O3804)&gt;0,COUNTIF(Calculs!$S$2:$S$12,$E3804)&gt;0,COUNTIF(Calculs!$U$2:$U$12,$H3804)&gt;0),1,0)</f>
        <v>1</v>
      </c>
      <c r="U3804">
        <f t="shared" si="477"/>
        <v>240000.00000000003</v>
      </c>
      <c r="V3804">
        <f t="shared" si="478"/>
        <v>400</v>
      </c>
      <c r="W3804">
        <f t="shared" si="479"/>
        <v>108000.00000000001</v>
      </c>
    </row>
    <row r="3805" spans="1:23" ht="15.75" customHeight="1" x14ac:dyDescent="0.3">
      <c r="A3805" s="2" t="s">
        <v>60</v>
      </c>
      <c r="B3805" s="2">
        <v>1185732</v>
      </c>
      <c r="C3805" s="3">
        <v>44540</v>
      </c>
      <c r="D3805" s="12" t="str" cm="1">
        <f t="array" ref="D3805">_xlfn.SWITCH(WEEKDAY(C3805,2), 1, "Lundi", 2, "Mardi", 3, "Mercredi", 4, "Jeudi", 5, "Vendredi", 6, "Samedi", 7, "Dimanche", "Erreur")</f>
        <v>Vendredi</v>
      </c>
      <c r="E3805" s="2" t="s">
        <v>14</v>
      </c>
      <c r="F3805" s="2" t="s">
        <v>130</v>
      </c>
      <c r="G3805" s="2" t="s">
        <v>131</v>
      </c>
      <c r="H3805" s="4" t="s">
        <v>19</v>
      </c>
      <c r="I3805" s="5">
        <v>60.000000000000007</v>
      </c>
      <c r="J3805" s="6">
        <v>375</v>
      </c>
      <c r="K3805" s="7">
        <v>225000.00000000003</v>
      </c>
      <c r="L3805" s="7">
        <v>78750</v>
      </c>
      <c r="M3805" s="8">
        <v>0.35</v>
      </c>
      <c r="N3805" s="2" t="s">
        <v>17</v>
      </c>
      <c r="O3805">
        <f t="shared" si="472"/>
        <v>2021</v>
      </c>
      <c r="P3805">
        <f t="shared" si="473"/>
        <v>12</v>
      </c>
      <c r="Q3805" t="str">
        <f t="shared" si="474"/>
        <v>déc</v>
      </c>
      <c r="R3805" t="str">
        <f t="shared" si="475"/>
        <v>Vermont</v>
      </c>
      <c r="S3805" t="str">
        <f t="shared" si="476"/>
        <v>2021-12</v>
      </c>
      <c r="T3805">
        <f>IF(AND(COUNTIF(Calculs!$Q$2:$Q$12,$O3805)&gt;0,COUNTIF(Calculs!$S$2:$S$12,$E3805)&gt;0,COUNTIF(Calculs!$U$2:$U$12,$H3805)&gt;0),1,0)</f>
        <v>1</v>
      </c>
      <c r="U3805">
        <f t="shared" si="477"/>
        <v>225000.00000000003</v>
      </c>
      <c r="V3805">
        <f t="shared" si="478"/>
        <v>375</v>
      </c>
      <c r="W3805">
        <f t="shared" si="479"/>
        <v>78750</v>
      </c>
    </row>
    <row r="3806" spans="1:23" ht="15.75" customHeight="1" x14ac:dyDescent="0.3">
      <c r="A3806" s="2" t="s">
        <v>60</v>
      </c>
      <c r="B3806" s="2">
        <v>1185732</v>
      </c>
      <c r="C3806" s="3">
        <v>44540</v>
      </c>
      <c r="D3806" s="12" t="str" cm="1">
        <f t="array" ref="D3806">_xlfn.SWITCH(WEEKDAY(C3806,2), 1, "Lundi", 2, "Mardi", 3, "Mercredi", 4, "Jeudi", 5, "Vendredi", 6, "Samedi", 7, "Dimanche", "Erreur")</f>
        <v>Vendredi</v>
      </c>
      <c r="E3806" s="2" t="s">
        <v>14</v>
      </c>
      <c r="F3806" s="2" t="s">
        <v>130</v>
      </c>
      <c r="G3806" s="2" t="s">
        <v>131</v>
      </c>
      <c r="H3806" s="4" t="s">
        <v>20</v>
      </c>
      <c r="I3806" s="5">
        <v>60.000000000000007</v>
      </c>
      <c r="J3806" s="6">
        <v>325</v>
      </c>
      <c r="K3806" s="7">
        <v>195000.00000000003</v>
      </c>
      <c r="L3806" s="7">
        <v>68250</v>
      </c>
      <c r="M3806" s="8">
        <v>0.35</v>
      </c>
      <c r="N3806" s="2" t="s">
        <v>17</v>
      </c>
      <c r="O3806">
        <f t="shared" si="472"/>
        <v>2021</v>
      </c>
      <c r="P3806">
        <f t="shared" si="473"/>
        <v>12</v>
      </c>
      <c r="Q3806" t="str">
        <f t="shared" si="474"/>
        <v>déc</v>
      </c>
      <c r="R3806" t="str">
        <f t="shared" si="475"/>
        <v>Vermont</v>
      </c>
      <c r="S3806" t="str">
        <f t="shared" si="476"/>
        <v>2021-12</v>
      </c>
      <c r="T3806">
        <f>IF(AND(COUNTIF(Calculs!$Q$2:$Q$12,$O3806)&gt;0,COUNTIF(Calculs!$S$2:$S$12,$E3806)&gt;0,COUNTIF(Calculs!$U$2:$U$12,$H3806)&gt;0),1,0)</f>
        <v>1</v>
      </c>
      <c r="U3806">
        <f t="shared" si="477"/>
        <v>195000.00000000003</v>
      </c>
      <c r="V3806">
        <f t="shared" si="478"/>
        <v>325</v>
      </c>
      <c r="W3806">
        <f t="shared" si="479"/>
        <v>68250</v>
      </c>
    </row>
    <row r="3807" spans="1:23" ht="15.75" customHeight="1" x14ac:dyDescent="0.3">
      <c r="A3807" s="2" t="s">
        <v>60</v>
      </c>
      <c r="B3807" s="2">
        <v>1185732</v>
      </c>
      <c r="C3807" s="3">
        <v>44540</v>
      </c>
      <c r="D3807" s="12" t="str" cm="1">
        <f t="array" ref="D3807">_xlfn.SWITCH(WEEKDAY(C3807,2), 1, "Lundi", 2, "Mardi", 3, "Mercredi", 4, "Jeudi", 5, "Vendredi", 6, "Samedi", 7, "Dimanche", "Erreur")</f>
        <v>Vendredi</v>
      </c>
      <c r="E3807" s="2" t="s">
        <v>14</v>
      </c>
      <c r="F3807" s="2" t="s">
        <v>130</v>
      </c>
      <c r="G3807" s="2" t="s">
        <v>131</v>
      </c>
      <c r="H3807" s="4" t="s">
        <v>21</v>
      </c>
      <c r="I3807" s="5">
        <v>70</v>
      </c>
      <c r="J3807" s="6">
        <v>325</v>
      </c>
      <c r="K3807" s="7">
        <v>227500</v>
      </c>
      <c r="L3807" s="7">
        <v>79625</v>
      </c>
      <c r="M3807" s="8">
        <v>0.35</v>
      </c>
      <c r="N3807" s="2" t="s">
        <v>17</v>
      </c>
      <c r="O3807">
        <f t="shared" si="472"/>
        <v>2021</v>
      </c>
      <c r="P3807">
        <f t="shared" si="473"/>
        <v>12</v>
      </c>
      <c r="Q3807" t="str">
        <f t="shared" si="474"/>
        <v>déc</v>
      </c>
      <c r="R3807" t="str">
        <f t="shared" si="475"/>
        <v>Vermont</v>
      </c>
      <c r="S3807" t="str">
        <f t="shared" si="476"/>
        <v>2021-12</v>
      </c>
      <c r="T3807">
        <f>IF(AND(COUNTIF(Calculs!$Q$2:$Q$12,$O3807)&gt;0,COUNTIF(Calculs!$S$2:$S$12,$E3807)&gt;0,COUNTIF(Calculs!$U$2:$U$12,$H3807)&gt;0),1,0)</f>
        <v>1</v>
      </c>
      <c r="U3807">
        <f t="shared" si="477"/>
        <v>227500</v>
      </c>
      <c r="V3807">
        <f t="shared" si="478"/>
        <v>325</v>
      </c>
      <c r="W3807">
        <f t="shared" si="479"/>
        <v>79625</v>
      </c>
    </row>
    <row r="3808" spans="1:23" ht="15.75" customHeight="1" x14ac:dyDescent="0.3">
      <c r="A3808" s="2" t="s">
        <v>60</v>
      </c>
      <c r="B3808" s="2">
        <v>1185732</v>
      </c>
      <c r="C3808" s="3">
        <v>44540</v>
      </c>
      <c r="D3808" s="12" t="str" cm="1">
        <f t="array" ref="D3808">_xlfn.SWITCH(WEEKDAY(C3808,2), 1, "Lundi", 2, "Mardi", 3, "Mercredi", 4, "Jeudi", 5, "Vendredi", 6, "Samedi", 7, "Dimanche", "Erreur")</f>
        <v>Vendredi</v>
      </c>
      <c r="E3808" s="2" t="s">
        <v>14</v>
      </c>
      <c r="F3808" s="2" t="s">
        <v>130</v>
      </c>
      <c r="G3808" s="2" t="s">
        <v>131</v>
      </c>
      <c r="H3808" s="4" t="s">
        <v>22</v>
      </c>
      <c r="I3808" s="5">
        <v>75</v>
      </c>
      <c r="J3808" s="6">
        <v>425</v>
      </c>
      <c r="K3808" s="7">
        <v>318750</v>
      </c>
      <c r="L3808" s="7">
        <v>127499.99999999999</v>
      </c>
      <c r="M3808" s="8">
        <v>0.39999999999999997</v>
      </c>
      <c r="N3808" s="2" t="s">
        <v>17</v>
      </c>
      <c r="O3808">
        <f t="shared" si="472"/>
        <v>2021</v>
      </c>
      <c r="P3808">
        <f t="shared" si="473"/>
        <v>12</v>
      </c>
      <c r="Q3808" t="str">
        <f t="shared" si="474"/>
        <v>déc</v>
      </c>
      <c r="R3808" t="str">
        <f t="shared" si="475"/>
        <v>Vermont</v>
      </c>
      <c r="S3808" t="str">
        <f t="shared" si="476"/>
        <v>2021-12</v>
      </c>
      <c r="T3808">
        <f>IF(AND(COUNTIF(Calculs!$Q$2:$Q$12,$O3808)&gt;0,COUNTIF(Calculs!$S$2:$S$12,$E3808)&gt;0,COUNTIF(Calculs!$U$2:$U$12,$H3808)&gt;0),1,0)</f>
        <v>1</v>
      </c>
      <c r="U3808">
        <f t="shared" si="477"/>
        <v>318750</v>
      </c>
      <c r="V3808">
        <f t="shared" si="478"/>
        <v>425</v>
      </c>
      <c r="W3808">
        <f t="shared" si="479"/>
        <v>127499.99999999999</v>
      </c>
    </row>
    <row r="3809" spans="1:23" ht="15.75" customHeight="1" x14ac:dyDescent="0.3">
      <c r="A3809" s="2" t="s">
        <v>60</v>
      </c>
      <c r="B3809" s="2">
        <v>1185732</v>
      </c>
      <c r="C3809" s="3">
        <v>44217</v>
      </c>
      <c r="D3809" s="12" t="str" cm="1">
        <f t="array" ref="D3809">_xlfn.SWITCH(WEEKDAY(C3809,2), 1, "Lundi", 2, "Mardi", 3, "Mercredi", 4, "Jeudi", 5, "Vendredi", 6, "Samedi", 7, "Dimanche", "Erreur")</f>
        <v>Jeudi</v>
      </c>
      <c r="E3809" s="2" t="s">
        <v>14</v>
      </c>
      <c r="F3809" s="2" t="s">
        <v>130</v>
      </c>
      <c r="G3809" s="2" t="s">
        <v>131</v>
      </c>
      <c r="H3809" s="4" t="s">
        <v>16</v>
      </c>
      <c r="I3809" s="5">
        <v>50</v>
      </c>
      <c r="J3809" s="6">
        <v>525</v>
      </c>
      <c r="K3809" s="7">
        <v>262500</v>
      </c>
      <c r="L3809" s="7">
        <v>105000</v>
      </c>
      <c r="M3809" s="8">
        <v>0.4</v>
      </c>
      <c r="N3809" s="2" t="s">
        <v>17</v>
      </c>
      <c r="O3809">
        <f t="shared" si="472"/>
        <v>2021</v>
      </c>
      <c r="P3809">
        <f t="shared" si="473"/>
        <v>1</v>
      </c>
      <c r="Q3809" t="str">
        <f t="shared" si="474"/>
        <v>janv</v>
      </c>
      <c r="R3809" t="str">
        <f t="shared" si="475"/>
        <v>Vermont</v>
      </c>
      <c r="S3809" t="str">
        <f t="shared" si="476"/>
        <v>2021-01</v>
      </c>
      <c r="T3809">
        <f>IF(AND(COUNTIF(Calculs!$Q$2:$Q$12,$O3809)&gt;0,COUNTIF(Calculs!$S$2:$S$12,$E3809)&gt;0,COUNTIF(Calculs!$U$2:$U$12,$H3809)&gt;0),1,0)</f>
        <v>1</v>
      </c>
      <c r="U3809">
        <f t="shared" si="477"/>
        <v>262500</v>
      </c>
      <c r="V3809">
        <f t="shared" si="478"/>
        <v>525</v>
      </c>
      <c r="W3809">
        <f t="shared" si="479"/>
        <v>105000</v>
      </c>
    </row>
    <row r="3810" spans="1:23" ht="15.75" customHeight="1" x14ac:dyDescent="0.3">
      <c r="A3810" s="2" t="s">
        <v>60</v>
      </c>
      <c r="B3810" s="2">
        <v>1185732</v>
      </c>
      <c r="C3810" s="3">
        <v>44217</v>
      </c>
      <c r="D3810" s="12" t="str" cm="1">
        <f t="array" ref="D3810">_xlfn.SWITCH(WEEKDAY(C3810,2), 1, "Lundi", 2, "Mardi", 3, "Mercredi", 4, "Jeudi", 5, "Vendredi", 6, "Samedi", 7, "Dimanche", "Erreur")</f>
        <v>Jeudi</v>
      </c>
      <c r="E3810" s="2" t="s">
        <v>14</v>
      </c>
      <c r="F3810" s="2" t="s">
        <v>130</v>
      </c>
      <c r="G3810" s="2" t="s">
        <v>131</v>
      </c>
      <c r="H3810" s="4" t="s">
        <v>18</v>
      </c>
      <c r="I3810" s="5">
        <v>50</v>
      </c>
      <c r="J3810" s="6">
        <v>325</v>
      </c>
      <c r="K3810" s="7">
        <v>162500</v>
      </c>
      <c r="L3810" s="7">
        <v>65000</v>
      </c>
      <c r="M3810" s="8">
        <v>0.4</v>
      </c>
      <c r="N3810" s="2" t="s">
        <v>17</v>
      </c>
      <c r="O3810">
        <f t="shared" si="472"/>
        <v>2021</v>
      </c>
      <c r="P3810">
        <f t="shared" si="473"/>
        <v>1</v>
      </c>
      <c r="Q3810" t="str">
        <f t="shared" si="474"/>
        <v>janv</v>
      </c>
      <c r="R3810" t="str">
        <f t="shared" si="475"/>
        <v>Vermont</v>
      </c>
      <c r="S3810" t="str">
        <f t="shared" si="476"/>
        <v>2021-01</v>
      </c>
      <c r="T3810">
        <f>IF(AND(COUNTIF(Calculs!$Q$2:$Q$12,$O3810)&gt;0,COUNTIF(Calculs!$S$2:$S$12,$E3810)&gt;0,COUNTIF(Calculs!$U$2:$U$12,$H3810)&gt;0),1,0)</f>
        <v>1</v>
      </c>
      <c r="U3810">
        <f t="shared" si="477"/>
        <v>162500</v>
      </c>
      <c r="V3810">
        <f t="shared" si="478"/>
        <v>325</v>
      </c>
      <c r="W3810">
        <f t="shared" si="479"/>
        <v>65000</v>
      </c>
    </row>
    <row r="3811" spans="1:23" ht="15.75" customHeight="1" x14ac:dyDescent="0.3">
      <c r="A3811" s="2" t="s">
        <v>60</v>
      </c>
      <c r="B3811" s="2">
        <v>1185732</v>
      </c>
      <c r="C3811" s="3">
        <v>44217</v>
      </c>
      <c r="D3811" s="12" t="str" cm="1">
        <f t="array" ref="D3811">_xlfn.SWITCH(WEEKDAY(C3811,2), 1, "Lundi", 2, "Mardi", 3, "Mercredi", 4, "Jeudi", 5, "Vendredi", 6, "Samedi", 7, "Dimanche", "Erreur")</f>
        <v>Jeudi</v>
      </c>
      <c r="E3811" s="2" t="s">
        <v>14</v>
      </c>
      <c r="F3811" s="2" t="s">
        <v>130</v>
      </c>
      <c r="G3811" s="2" t="s">
        <v>131</v>
      </c>
      <c r="H3811" s="4" t="s">
        <v>19</v>
      </c>
      <c r="I3811" s="5">
        <v>40</v>
      </c>
      <c r="J3811" s="6">
        <v>325</v>
      </c>
      <c r="K3811" s="7">
        <v>130000</v>
      </c>
      <c r="L3811" s="7">
        <v>39000</v>
      </c>
      <c r="M3811" s="8">
        <v>0.3</v>
      </c>
      <c r="N3811" s="2" t="s">
        <v>17</v>
      </c>
      <c r="O3811">
        <f t="shared" si="472"/>
        <v>2021</v>
      </c>
      <c r="P3811">
        <f t="shared" si="473"/>
        <v>1</v>
      </c>
      <c r="Q3811" t="str">
        <f t="shared" si="474"/>
        <v>janv</v>
      </c>
      <c r="R3811" t="str">
        <f t="shared" si="475"/>
        <v>Vermont</v>
      </c>
      <c r="S3811" t="str">
        <f t="shared" si="476"/>
        <v>2021-01</v>
      </c>
      <c r="T3811">
        <f>IF(AND(COUNTIF(Calculs!$Q$2:$Q$12,$O3811)&gt;0,COUNTIF(Calculs!$S$2:$S$12,$E3811)&gt;0,COUNTIF(Calculs!$U$2:$U$12,$H3811)&gt;0),1,0)</f>
        <v>1</v>
      </c>
      <c r="U3811">
        <f t="shared" si="477"/>
        <v>130000</v>
      </c>
      <c r="V3811">
        <f t="shared" si="478"/>
        <v>325</v>
      </c>
      <c r="W3811">
        <f t="shared" si="479"/>
        <v>39000</v>
      </c>
    </row>
    <row r="3812" spans="1:23" ht="15.75" customHeight="1" x14ac:dyDescent="0.3">
      <c r="A3812" s="2" t="s">
        <v>60</v>
      </c>
      <c r="B3812" s="2">
        <v>1185732</v>
      </c>
      <c r="C3812" s="3">
        <v>44217</v>
      </c>
      <c r="D3812" s="12" t="str" cm="1">
        <f t="array" ref="D3812">_xlfn.SWITCH(WEEKDAY(C3812,2), 1, "Lundi", 2, "Mardi", 3, "Mercredi", 4, "Jeudi", 5, "Vendredi", 6, "Samedi", 7, "Dimanche", "Erreur")</f>
        <v>Jeudi</v>
      </c>
      <c r="E3812" s="2" t="s">
        <v>14</v>
      </c>
      <c r="F3812" s="2" t="s">
        <v>130</v>
      </c>
      <c r="G3812" s="2" t="s">
        <v>131</v>
      </c>
      <c r="H3812" s="4" t="s">
        <v>20</v>
      </c>
      <c r="I3812" s="5">
        <v>44.999999999999993</v>
      </c>
      <c r="J3812" s="6">
        <v>175</v>
      </c>
      <c r="K3812" s="7">
        <v>78749.999999999985</v>
      </c>
      <c r="L3812" s="7">
        <v>23624.999999999996</v>
      </c>
      <c r="M3812" s="8">
        <v>0.3</v>
      </c>
      <c r="N3812" s="2" t="s">
        <v>17</v>
      </c>
      <c r="O3812">
        <f t="shared" si="472"/>
        <v>2021</v>
      </c>
      <c r="P3812">
        <f t="shared" si="473"/>
        <v>1</v>
      </c>
      <c r="Q3812" t="str">
        <f t="shared" si="474"/>
        <v>janv</v>
      </c>
      <c r="R3812" t="str">
        <f t="shared" si="475"/>
        <v>Vermont</v>
      </c>
      <c r="S3812" t="str">
        <f t="shared" si="476"/>
        <v>2021-01</v>
      </c>
      <c r="T3812">
        <f>IF(AND(COUNTIF(Calculs!$Q$2:$Q$12,$O3812)&gt;0,COUNTIF(Calculs!$S$2:$S$12,$E3812)&gt;0,COUNTIF(Calculs!$U$2:$U$12,$H3812)&gt;0),1,0)</f>
        <v>1</v>
      </c>
      <c r="U3812">
        <f t="shared" si="477"/>
        <v>78749.999999999985</v>
      </c>
      <c r="V3812">
        <f t="shared" si="478"/>
        <v>175</v>
      </c>
      <c r="W3812">
        <f t="shared" si="479"/>
        <v>23624.999999999996</v>
      </c>
    </row>
    <row r="3813" spans="1:23" ht="15.75" customHeight="1" x14ac:dyDescent="0.3">
      <c r="A3813" s="2" t="s">
        <v>60</v>
      </c>
      <c r="B3813" s="2">
        <v>1185732</v>
      </c>
      <c r="C3813" s="3">
        <v>44217</v>
      </c>
      <c r="D3813" s="12" t="str" cm="1">
        <f t="array" ref="D3813">_xlfn.SWITCH(WEEKDAY(C3813,2), 1, "Lundi", 2, "Mardi", 3, "Mercredi", 4, "Jeudi", 5, "Vendredi", 6, "Samedi", 7, "Dimanche", "Erreur")</f>
        <v>Jeudi</v>
      </c>
      <c r="E3813" s="2" t="s">
        <v>14</v>
      </c>
      <c r="F3813" s="2" t="s">
        <v>130</v>
      </c>
      <c r="G3813" s="2" t="s">
        <v>131</v>
      </c>
      <c r="H3813" s="4" t="s">
        <v>21</v>
      </c>
      <c r="I3813" s="5">
        <v>60.000000000000007</v>
      </c>
      <c r="J3813" s="6">
        <v>225</v>
      </c>
      <c r="K3813" s="7">
        <v>135000.00000000003</v>
      </c>
      <c r="L3813" s="7">
        <v>40500.000000000007</v>
      </c>
      <c r="M3813" s="8">
        <v>0.3</v>
      </c>
      <c r="N3813" s="2" t="s">
        <v>17</v>
      </c>
      <c r="O3813">
        <f t="shared" si="472"/>
        <v>2021</v>
      </c>
      <c r="P3813">
        <f t="shared" si="473"/>
        <v>1</v>
      </c>
      <c r="Q3813" t="str">
        <f t="shared" si="474"/>
        <v>janv</v>
      </c>
      <c r="R3813" t="str">
        <f t="shared" si="475"/>
        <v>Vermont</v>
      </c>
      <c r="S3813" t="str">
        <f t="shared" si="476"/>
        <v>2021-01</v>
      </c>
      <c r="T3813">
        <f>IF(AND(COUNTIF(Calculs!$Q$2:$Q$12,$O3813)&gt;0,COUNTIF(Calculs!$S$2:$S$12,$E3813)&gt;0,COUNTIF(Calculs!$U$2:$U$12,$H3813)&gt;0),1,0)</f>
        <v>1</v>
      </c>
      <c r="U3813">
        <f t="shared" si="477"/>
        <v>135000.00000000003</v>
      </c>
      <c r="V3813">
        <f t="shared" si="478"/>
        <v>225</v>
      </c>
      <c r="W3813">
        <f t="shared" si="479"/>
        <v>40500.000000000007</v>
      </c>
    </row>
    <row r="3814" spans="1:23" ht="15.75" customHeight="1" x14ac:dyDescent="0.3">
      <c r="A3814" s="2" t="s">
        <v>60</v>
      </c>
      <c r="B3814" s="2">
        <v>1185732</v>
      </c>
      <c r="C3814" s="3">
        <v>44217</v>
      </c>
      <c r="D3814" s="12" t="str" cm="1">
        <f t="array" ref="D3814">_xlfn.SWITCH(WEEKDAY(C3814,2), 1, "Lundi", 2, "Mardi", 3, "Mercredi", 4, "Jeudi", 5, "Vendredi", 6, "Samedi", 7, "Dimanche", "Erreur")</f>
        <v>Jeudi</v>
      </c>
      <c r="E3814" s="2" t="s">
        <v>14</v>
      </c>
      <c r="F3814" s="2" t="s">
        <v>130</v>
      </c>
      <c r="G3814" s="2" t="s">
        <v>131</v>
      </c>
      <c r="H3814" s="4" t="s">
        <v>22</v>
      </c>
      <c r="I3814" s="5">
        <v>50</v>
      </c>
      <c r="J3814" s="6">
        <v>325</v>
      </c>
      <c r="K3814" s="7">
        <v>162500</v>
      </c>
      <c r="L3814" s="7">
        <v>56875</v>
      </c>
      <c r="M3814" s="8">
        <v>0.35</v>
      </c>
      <c r="N3814" s="2" t="s">
        <v>17</v>
      </c>
      <c r="O3814">
        <f t="shared" si="472"/>
        <v>2021</v>
      </c>
      <c r="P3814">
        <f t="shared" si="473"/>
        <v>1</v>
      </c>
      <c r="Q3814" t="str">
        <f t="shared" si="474"/>
        <v>janv</v>
      </c>
      <c r="R3814" t="str">
        <f t="shared" si="475"/>
        <v>Vermont</v>
      </c>
      <c r="S3814" t="str">
        <f t="shared" si="476"/>
        <v>2021-01</v>
      </c>
      <c r="T3814">
        <f>IF(AND(COUNTIF(Calculs!$Q$2:$Q$12,$O3814)&gt;0,COUNTIF(Calculs!$S$2:$S$12,$E3814)&gt;0,COUNTIF(Calculs!$U$2:$U$12,$H3814)&gt;0),1,0)</f>
        <v>1</v>
      </c>
      <c r="U3814">
        <f t="shared" si="477"/>
        <v>162500</v>
      </c>
      <c r="V3814">
        <f t="shared" si="478"/>
        <v>325</v>
      </c>
      <c r="W3814">
        <f t="shared" si="479"/>
        <v>56875</v>
      </c>
    </row>
    <row r="3815" spans="1:23" ht="15.75" customHeight="1" x14ac:dyDescent="0.3">
      <c r="A3815" s="2" t="s">
        <v>60</v>
      </c>
      <c r="B3815" s="2">
        <v>1185732</v>
      </c>
      <c r="C3815" s="3">
        <v>44246</v>
      </c>
      <c r="D3815" s="12" t="str" cm="1">
        <f t="array" ref="D3815">_xlfn.SWITCH(WEEKDAY(C3815,2), 1, "Lundi", 2, "Mardi", 3, "Mercredi", 4, "Jeudi", 5, "Vendredi", 6, "Samedi", 7, "Dimanche", "Erreur")</f>
        <v>Vendredi</v>
      </c>
      <c r="E3815" s="2" t="s">
        <v>14</v>
      </c>
      <c r="F3815" s="2" t="s">
        <v>130</v>
      </c>
      <c r="G3815" s="2" t="s">
        <v>131</v>
      </c>
      <c r="H3815" s="4" t="s">
        <v>16</v>
      </c>
      <c r="I3815" s="5">
        <v>50</v>
      </c>
      <c r="J3815" s="6">
        <v>600</v>
      </c>
      <c r="K3815" s="7">
        <v>300000</v>
      </c>
      <c r="L3815" s="7">
        <v>120000</v>
      </c>
      <c r="M3815" s="8">
        <v>0.4</v>
      </c>
      <c r="N3815" s="2" t="s">
        <v>17</v>
      </c>
      <c r="O3815">
        <f t="shared" si="472"/>
        <v>2021</v>
      </c>
      <c r="P3815">
        <f t="shared" si="473"/>
        <v>2</v>
      </c>
      <c r="Q3815" t="str">
        <f t="shared" si="474"/>
        <v>févr</v>
      </c>
      <c r="R3815" t="str">
        <f t="shared" si="475"/>
        <v>Vermont</v>
      </c>
      <c r="S3815" t="str">
        <f t="shared" si="476"/>
        <v>2021-02</v>
      </c>
      <c r="T3815">
        <f>IF(AND(COUNTIF(Calculs!$Q$2:$Q$12,$O3815)&gt;0,COUNTIF(Calculs!$S$2:$S$12,$E3815)&gt;0,COUNTIF(Calculs!$U$2:$U$12,$H3815)&gt;0),1,0)</f>
        <v>1</v>
      </c>
      <c r="U3815">
        <f t="shared" si="477"/>
        <v>300000</v>
      </c>
      <c r="V3815">
        <f t="shared" si="478"/>
        <v>600</v>
      </c>
      <c r="W3815">
        <f t="shared" si="479"/>
        <v>120000</v>
      </c>
    </row>
    <row r="3816" spans="1:23" ht="15.75" customHeight="1" x14ac:dyDescent="0.3">
      <c r="A3816" s="2" t="s">
        <v>60</v>
      </c>
      <c r="B3816" s="2">
        <v>1185732</v>
      </c>
      <c r="C3816" s="3">
        <v>44246</v>
      </c>
      <c r="D3816" s="12" t="str" cm="1">
        <f t="array" ref="D3816">_xlfn.SWITCH(WEEKDAY(C3816,2), 1, "Lundi", 2, "Mardi", 3, "Mercredi", 4, "Jeudi", 5, "Vendredi", 6, "Samedi", 7, "Dimanche", "Erreur")</f>
        <v>Vendredi</v>
      </c>
      <c r="E3816" s="2" t="s">
        <v>14</v>
      </c>
      <c r="F3816" s="2" t="s">
        <v>130</v>
      </c>
      <c r="G3816" s="2" t="s">
        <v>131</v>
      </c>
      <c r="H3816" s="4" t="s">
        <v>18</v>
      </c>
      <c r="I3816" s="5">
        <v>50</v>
      </c>
      <c r="J3816" s="6">
        <v>250</v>
      </c>
      <c r="K3816" s="7">
        <v>125000</v>
      </c>
      <c r="L3816" s="7">
        <v>50000</v>
      </c>
      <c r="M3816" s="8">
        <v>0.4</v>
      </c>
      <c r="N3816" s="2" t="s">
        <v>17</v>
      </c>
      <c r="O3816">
        <f t="shared" si="472"/>
        <v>2021</v>
      </c>
      <c r="P3816">
        <f t="shared" si="473"/>
        <v>2</v>
      </c>
      <c r="Q3816" t="str">
        <f t="shared" si="474"/>
        <v>févr</v>
      </c>
      <c r="R3816" t="str">
        <f t="shared" si="475"/>
        <v>Vermont</v>
      </c>
      <c r="S3816" t="str">
        <f t="shared" si="476"/>
        <v>2021-02</v>
      </c>
      <c r="T3816">
        <f>IF(AND(COUNTIF(Calculs!$Q$2:$Q$12,$O3816)&gt;0,COUNTIF(Calculs!$S$2:$S$12,$E3816)&gt;0,COUNTIF(Calculs!$U$2:$U$12,$H3816)&gt;0),1,0)</f>
        <v>1</v>
      </c>
      <c r="U3816">
        <f t="shared" si="477"/>
        <v>125000</v>
      </c>
      <c r="V3816">
        <f t="shared" si="478"/>
        <v>250</v>
      </c>
      <c r="W3816">
        <f t="shared" si="479"/>
        <v>50000</v>
      </c>
    </row>
    <row r="3817" spans="1:23" ht="15.75" customHeight="1" x14ac:dyDescent="0.3">
      <c r="A3817" s="2" t="s">
        <v>60</v>
      </c>
      <c r="B3817" s="2">
        <v>1185732</v>
      </c>
      <c r="C3817" s="3">
        <v>44246</v>
      </c>
      <c r="D3817" s="12" t="str" cm="1">
        <f t="array" ref="D3817">_xlfn.SWITCH(WEEKDAY(C3817,2), 1, "Lundi", 2, "Mardi", 3, "Mercredi", 4, "Jeudi", 5, "Vendredi", 6, "Samedi", 7, "Dimanche", "Erreur")</f>
        <v>Vendredi</v>
      </c>
      <c r="E3817" s="2" t="s">
        <v>14</v>
      </c>
      <c r="F3817" s="2" t="s">
        <v>130</v>
      </c>
      <c r="G3817" s="2" t="s">
        <v>131</v>
      </c>
      <c r="H3817" s="4" t="s">
        <v>19</v>
      </c>
      <c r="I3817" s="5">
        <v>40</v>
      </c>
      <c r="J3817" s="6">
        <v>300</v>
      </c>
      <c r="K3817" s="7">
        <v>120000</v>
      </c>
      <c r="L3817" s="7">
        <v>36000</v>
      </c>
      <c r="M3817" s="8">
        <v>0.3</v>
      </c>
      <c r="N3817" s="2" t="s">
        <v>17</v>
      </c>
      <c r="O3817">
        <f t="shared" si="472"/>
        <v>2021</v>
      </c>
      <c r="P3817">
        <f t="shared" si="473"/>
        <v>2</v>
      </c>
      <c r="Q3817" t="str">
        <f t="shared" si="474"/>
        <v>févr</v>
      </c>
      <c r="R3817" t="str">
        <f t="shared" si="475"/>
        <v>Vermont</v>
      </c>
      <c r="S3817" t="str">
        <f t="shared" si="476"/>
        <v>2021-02</v>
      </c>
      <c r="T3817">
        <f>IF(AND(COUNTIF(Calculs!$Q$2:$Q$12,$O3817)&gt;0,COUNTIF(Calculs!$S$2:$S$12,$E3817)&gt;0,COUNTIF(Calculs!$U$2:$U$12,$H3817)&gt;0),1,0)</f>
        <v>1</v>
      </c>
      <c r="U3817">
        <f t="shared" si="477"/>
        <v>120000</v>
      </c>
      <c r="V3817">
        <f t="shared" si="478"/>
        <v>300</v>
      </c>
      <c r="W3817">
        <f t="shared" si="479"/>
        <v>36000</v>
      </c>
    </row>
    <row r="3818" spans="1:23" ht="15.75" customHeight="1" x14ac:dyDescent="0.3">
      <c r="A3818" s="2" t="s">
        <v>60</v>
      </c>
      <c r="B3818" s="2">
        <v>1185732</v>
      </c>
      <c r="C3818" s="3">
        <v>44246</v>
      </c>
      <c r="D3818" s="12" t="str" cm="1">
        <f t="array" ref="D3818">_xlfn.SWITCH(WEEKDAY(C3818,2), 1, "Lundi", 2, "Mardi", 3, "Mercredi", 4, "Jeudi", 5, "Vendredi", 6, "Samedi", 7, "Dimanche", "Erreur")</f>
        <v>Vendredi</v>
      </c>
      <c r="E3818" s="2" t="s">
        <v>14</v>
      </c>
      <c r="F3818" s="2" t="s">
        <v>132</v>
      </c>
      <c r="G3818" s="2" t="s">
        <v>133</v>
      </c>
      <c r="H3818" s="4" t="s">
        <v>20</v>
      </c>
      <c r="I3818" s="5">
        <v>44.999999999999993</v>
      </c>
      <c r="J3818" s="6">
        <v>200</v>
      </c>
      <c r="K3818" s="7">
        <v>89999.999999999985</v>
      </c>
      <c r="L3818" s="7">
        <v>26999.999999999996</v>
      </c>
      <c r="M3818" s="8">
        <v>0.3</v>
      </c>
      <c r="N3818" s="2" t="s">
        <v>17</v>
      </c>
      <c r="O3818">
        <f t="shared" si="472"/>
        <v>2021</v>
      </c>
      <c r="P3818">
        <f t="shared" si="473"/>
        <v>2</v>
      </c>
      <c r="Q3818" t="str">
        <f t="shared" si="474"/>
        <v>févr</v>
      </c>
      <c r="R3818" t="str">
        <f t="shared" si="475"/>
        <v>New Hampshire</v>
      </c>
      <c r="S3818" t="str">
        <f t="shared" si="476"/>
        <v>2021-02</v>
      </c>
      <c r="T3818">
        <f>IF(AND(COUNTIF(Calculs!$Q$2:$Q$12,$O3818)&gt;0,COUNTIF(Calculs!$S$2:$S$12,$E3818)&gt;0,COUNTIF(Calculs!$U$2:$U$12,$H3818)&gt;0),1,0)</f>
        <v>1</v>
      </c>
      <c r="U3818">
        <f t="shared" si="477"/>
        <v>89999.999999999985</v>
      </c>
      <c r="V3818">
        <f t="shared" si="478"/>
        <v>200</v>
      </c>
      <c r="W3818">
        <f t="shared" si="479"/>
        <v>26999.999999999996</v>
      </c>
    </row>
    <row r="3819" spans="1:23" ht="15.75" customHeight="1" x14ac:dyDescent="0.3">
      <c r="A3819" s="2" t="s">
        <v>60</v>
      </c>
      <c r="B3819" s="2">
        <v>1185732</v>
      </c>
      <c r="C3819" s="3">
        <v>44246</v>
      </c>
      <c r="D3819" s="12" t="str" cm="1">
        <f t="array" ref="D3819">_xlfn.SWITCH(WEEKDAY(C3819,2), 1, "Lundi", 2, "Mardi", 3, "Mercredi", 4, "Jeudi", 5, "Vendredi", 6, "Samedi", 7, "Dimanche", "Erreur")</f>
        <v>Vendredi</v>
      </c>
      <c r="E3819" s="2" t="s">
        <v>14</v>
      </c>
      <c r="F3819" s="2" t="s">
        <v>132</v>
      </c>
      <c r="G3819" s="2" t="s">
        <v>133</v>
      </c>
      <c r="H3819" s="4" t="s">
        <v>21</v>
      </c>
      <c r="I3819" s="5">
        <v>60.000000000000007</v>
      </c>
      <c r="J3819" s="6">
        <v>275</v>
      </c>
      <c r="K3819" s="7">
        <v>165000.00000000003</v>
      </c>
      <c r="L3819" s="7">
        <v>49500.000000000007</v>
      </c>
      <c r="M3819" s="8">
        <v>0.3</v>
      </c>
      <c r="N3819" s="2" t="s">
        <v>17</v>
      </c>
      <c r="O3819">
        <f t="shared" si="472"/>
        <v>2021</v>
      </c>
      <c r="P3819">
        <f t="shared" si="473"/>
        <v>2</v>
      </c>
      <c r="Q3819" t="str">
        <f t="shared" si="474"/>
        <v>févr</v>
      </c>
      <c r="R3819" t="str">
        <f t="shared" si="475"/>
        <v>New Hampshire</v>
      </c>
      <c r="S3819" t="str">
        <f t="shared" si="476"/>
        <v>2021-02</v>
      </c>
      <c r="T3819">
        <f>IF(AND(COUNTIF(Calculs!$Q$2:$Q$12,$O3819)&gt;0,COUNTIF(Calculs!$S$2:$S$12,$E3819)&gt;0,COUNTIF(Calculs!$U$2:$U$12,$H3819)&gt;0),1,0)</f>
        <v>1</v>
      </c>
      <c r="U3819">
        <f t="shared" si="477"/>
        <v>165000.00000000003</v>
      </c>
      <c r="V3819">
        <f t="shared" si="478"/>
        <v>275</v>
      </c>
      <c r="W3819">
        <f t="shared" si="479"/>
        <v>49500.000000000007</v>
      </c>
    </row>
    <row r="3820" spans="1:23" ht="15.75" customHeight="1" x14ac:dyDescent="0.3">
      <c r="A3820" s="2" t="s">
        <v>60</v>
      </c>
      <c r="B3820" s="2">
        <v>1185732</v>
      </c>
      <c r="C3820" s="3">
        <v>44246</v>
      </c>
      <c r="D3820" s="12" t="str" cm="1">
        <f t="array" ref="D3820">_xlfn.SWITCH(WEEKDAY(C3820,2), 1, "Lundi", 2, "Mardi", 3, "Mercredi", 4, "Jeudi", 5, "Vendredi", 6, "Samedi", 7, "Dimanche", "Erreur")</f>
        <v>Vendredi</v>
      </c>
      <c r="E3820" s="2" t="s">
        <v>14</v>
      </c>
      <c r="F3820" s="2" t="s">
        <v>132</v>
      </c>
      <c r="G3820" s="2" t="s">
        <v>133</v>
      </c>
      <c r="H3820" s="4" t="s">
        <v>22</v>
      </c>
      <c r="I3820" s="5">
        <v>50</v>
      </c>
      <c r="J3820" s="6">
        <v>375</v>
      </c>
      <c r="K3820" s="7">
        <v>187500</v>
      </c>
      <c r="L3820" s="7">
        <v>65625</v>
      </c>
      <c r="M3820" s="8">
        <v>0.35</v>
      </c>
      <c r="N3820" s="2" t="s">
        <v>17</v>
      </c>
      <c r="O3820">
        <f t="shared" si="472"/>
        <v>2021</v>
      </c>
      <c r="P3820">
        <f t="shared" si="473"/>
        <v>2</v>
      </c>
      <c r="Q3820" t="str">
        <f t="shared" si="474"/>
        <v>févr</v>
      </c>
      <c r="R3820" t="str">
        <f t="shared" si="475"/>
        <v>New Hampshire</v>
      </c>
      <c r="S3820" t="str">
        <f t="shared" si="476"/>
        <v>2021-02</v>
      </c>
      <c r="T3820">
        <f>IF(AND(COUNTIF(Calculs!$Q$2:$Q$12,$O3820)&gt;0,COUNTIF(Calculs!$S$2:$S$12,$E3820)&gt;0,COUNTIF(Calculs!$U$2:$U$12,$H3820)&gt;0),1,0)</f>
        <v>1</v>
      </c>
      <c r="U3820">
        <f t="shared" si="477"/>
        <v>187500</v>
      </c>
      <c r="V3820">
        <f t="shared" si="478"/>
        <v>375</v>
      </c>
      <c r="W3820">
        <f t="shared" si="479"/>
        <v>65625</v>
      </c>
    </row>
    <row r="3821" spans="1:23" ht="15.75" customHeight="1" x14ac:dyDescent="0.3">
      <c r="A3821" s="2" t="s">
        <v>60</v>
      </c>
      <c r="B3821" s="2">
        <v>1185732</v>
      </c>
      <c r="C3821" s="3">
        <v>44272</v>
      </c>
      <c r="D3821" s="12" t="str" cm="1">
        <f t="array" ref="D3821">_xlfn.SWITCH(WEEKDAY(C3821,2), 1, "Lundi", 2, "Mardi", 3, "Mercredi", 4, "Jeudi", 5, "Vendredi", 6, "Samedi", 7, "Dimanche", "Erreur")</f>
        <v>Mercredi</v>
      </c>
      <c r="E3821" s="2" t="s">
        <v>14</v>
      </c>
      <c r="F3821" s="2" t="s">
        <v>132</v>
      </c>
      <c r="G3821" s="2" t="s">
        <v>133</v>
      </c>
      <c r="H3821" s="4" t="s">
        <v>16</v>
      </c>
      <c r="I3821" s="5">
        <v>50</v>
      </c>
      <c r="J3821" s="6">
        <v>570</v>
      </c>
      <c r="K3821" s="7">
        <v>285000</v>
      </c>
      <c r="L3821" s="7">
        <v>114000</v>
      </c>
      <c r="M3821" s="8">
        <v>0.4</v>
      </c>
      <c r="N3821" s="2" t="s">
        <v>17</v>
      </c>
      <c r="O3821">
        <f t="shared" si="472"/>
        <v>2021</v>
      </c>
      <c r="P3821">
        <f t="shared" si="473"/>
        <v>3</v>
      </c>
      <c r="Q3821" t="str">
        <f t="shared" si="474"/>
        <v>mars</v>
      </c>
      <c r="R3821" t="str">
        <f t="shared" si="475"/>
        <v>New Hampshire</v>
      </c>
      <c r="S3821" t="str">
        <f t="shared" si="476"/>
        <v>2021-03</v>
      </c>
      <c r="T3821">
        <f>IF(AND(COUNTIF(Calculs!$Q$2:$Q$12,$O3821)&gt;0,COUNTIF(Calculs!$S$2:$S$12,$E3821)&gt;0,COUNTIF(Calculs!$U$2:$U$12,$H3821)&gt;0),1,0)</f>
        <v>1</v>
      </c>
      <c r="U3821">
        <f t="shared" si="477"/>
        <v>285000</v>
      </c>
      <c r="V3821">
        <f t="shared" si="478"/>
        <v>570</v>
      </c>
      <c r="W3821">
        <f t="shared" si="479"/>
        <v>114000</v>
      </c>
    </row>
    <row r="3822" spans="1:23" ht="15.75" customHeight="1" x14ac:dyDescent="0.3">
      <c r="A3822" s="2" t="s">
        <v>60</v>
      </c>
      <c r="B3822" s="2">
        <v>1185732</v>
      </c>
      <c r="C3822" s="3">
        <v>44272</v>
      </c>
      <c r="D3822" s="12" t="str" cm="1">
        <f t="array" ref="D3822">_xlfn.SWITCH(WEEKDAY(C3822,2), 1, "Lundi", 2, "Mardi", 3, "Mercredi", 4, "Jeudi", 5, "Vendredi", 6, "Samedi", 7, "Dimanche", "Erreur")</f>
        <v>Mercredi</v>
      </c>
      <c r="E3822" s="2" t="s">
        <v>14</v>
      </c>
      <c r="F3822" s="2" t="s">
        <v>132</v>
      </c>
      <c r="G3822" s="2" t="s">
        <v>133</v>
      </c>
      <c r="H3822" s="4" t="s">
        <v>18</v>
      </c>
      <c r="I3822" s="5">
        <v>50</v>
      </c>
      <c r="J3822" s="6">
        <v>275</v>
      </c>
      <c r="K3822" s="7">
        <v>137500</v>
      </c>
      <c r="L3822" s="7">
        <v>55000</v>
      </c>
      <c r="M3822" s="8">
        <v>0.4</v>
      </c>
      <c r="N3822" s="2" t="s">
        <v>17</v>
      </c>
      <c r="O3822">
        <f t="shared" si="472"/>
        <v>2021</v>
      </c>
      <c r="P3822">
        <f t="shared" si="473"/>
        <v>3</v>
      </c>
      <c r="Q3822" t="str">
        <f t="shared" si="474"/>
        <v>mars</v>
      </c>
      <c r="R3822" t="str">
        <f t="shared" si="475"/>
        <v>New Hampshire</v>
      </c>
      <c r="S3822" t="str">
        <f t="shared" si="476"/>
        <v>2021-03</v>
      </c>
      <c r="T3822">
        <f>IF(AND(COUNTIF(Calculs!$Q$2:$Q$12,$O3822)&gt;0,COUNTIF(Calculs!$S$2:$S$12,$E3822)&gt;0,COUNTIF(Calculs!$U$2:$U$12,$H3822)&gt;0),1,0)</f>
        <v>1</v>
      </c>
      <c r="U3822">
        <f t="shared" si="477"/>
        <v>137500</v>
      </c>
      <c r="V3822">
        <f t="shared" si="478"/>
        <v>275</v>
      </c>
      <c r="W3822">
        <f t="shared" si="479"/>
        <v>55000</v>
      </c>
    </row>
    <row r="3823" spans="1:23" ht="15.75" customHeight="1" x14ac:dyDescent="0.3">
      <c r="A3823" s="2" t="s">
        <v>60</v>
      </c>
      <c r="B3823" s="2">
        <v>1185732</v>
      </c>
      <c r="C3823" s="3">
        <v>44272</v>
      </c>
      <c r="D3823" s="12" t="str" cm="1">
        <f t="array" ref="D3823">_xlfn.SWITCH(WEEKDAY(C3823,2), 1, "Lundi", 2, "Mardi", 3, "Mercredi", 4, "Jeudi", 5, "Vendredi", 6, "Samedi", 7, "Dimanche", "Erreur")</f>
        <v>Mercredi</v>
      </c>
      <c r="E3823" s="2" t="s">
        <v>14</v>
      </c>
      <c r="F3823" s="2" t="s">
        <v>132</v>
      </c>
      <c r="G3823" s="2" t="s">
        <v>133</v>
      </c>
      <c r="H3823" s="4" t="s">
        <v>19</v>
      </c>
      <c r="I3823" s="5">
        <v>40</v>
      </c>
      <c r="J3823" s="6">
        <v>300</v>
      </c>
      <c r="K3823" s="7">
        <v>120000</v>
      </c>
      <c r="L3823" s="7">
        <v>36000</v>
      </c>
      <c r="M3823" s="8">
        <v>0.3</v>
      </c>
      <c r="N3823" s="2" t="s">
        <v>17</v>
      </c>
      <c r="O3823">
        <f t="shared" si="472"/>
        <v>2021</v>
      </c>
      <c r="P3823">
        <f t="shared" si="473"/>
        <v>3</v>
      </c>
      <c r="Q3823" t="str">
        <f t="shared" si="474"/>
        <v>mars</v>
      </c>
      <c r="R3823" t="str">
        <f t="shared" si="475"/>
        <v>New Hampshire</v>
      </c>
      <c r="S3823" t="str">
        <f t="shared" si="476"/>
        <v>2021-03</v>
      </c>
      <c r="T3823">
        <f>IF(AND(COUNTIF(Calculs!$Q$2:$Q$12,$O3823)&gt;0,COUNTIF(Calculs!$S$2:$S$12,$E3823)&gt;0,COUNTIF(Calculs!$U$2:$U$12,$H3823)&gt;0),1,0)</f>
        <v>1</v>
      </c>
      <c r="U3823">
        <f t="shared" si="477"/>
        <v>120000</v>
      </c>
      <c r="V3823">
        <f t="shared" si="478"/>
        <v>300</v>
      </c>
      <c r="W3823">
        <f t="shared" si="479"/>
        <v>36000</v>
      </c>
    </row>
    <row r="3824" spans="1:23" ht="15.75" customHeight="1" x14ac:dyDescent="0.3">
      <c r="A3824" s="2" t="s">
        <v>60</v>
      </c>
      <c r="B3824" s="2">
        <v>1185732</v>
      </c>
      <c r="C3824" s="3">
        <v>44272</v>
      </c>
      <c r="D3824" s="12" t="str" cm="1">
        <f t="array" ref="D3824">_xlfn.SWITCH(WEEKDAY(C3824,2), 1, "Lundi", 2, "Mardi", 3, "Mercredi", 4, "Jeudi", 5, "Vendredi", 6, "Samedi", 7, "Dimanche", "Erreur")</f>
        <v>Mercredi</v>
      </c>
      <c r="E3824" s="2" t="s">
        <v>14</v>
      </c>
      <c r="F3824" s="2" t="s">
        <v>132</v>
      </c>
      <c r="G3824" s="2" t="s">
        <v>133</v>
      </c>
      <c r="H3824" s="4" t="s">
        <v>20</v>
      </c>
      <c r="I3824" s="5">
        <v>44.999999999999993</v>
      </c>
      <c r="J3824" s="6">
        <v>150</v>
      </c>
      <c r="K3824" s="7">
        <v>67499.999999999985</v>
      </c>
      <c r="L3824" s="7">
        <v>20249.999999999996</v>
      </c>
      <c r="M3824" s="8">
        <v>0.3</v>
      </c>
      <c r="N3824" s="2" t="s">
        <v>17</v>
      </c>
      <c r="O3824">
        <f t="shared" si="472"/>
        <v>2021</v>
      </c>
      <c r="P3824">
        <f t="shared" si="473"/>
        <v>3</v>
      </c>
      <c r="Q3824" t="str">
        <f t="shared" si="474"/>
        <v>mars</v>
      </c>
      <c r="R3824" t="str">
        <f t="shared" si="475"/>
        <v>New Hampshire</v>
      </c>
      <c r="S3824" t="str">
        <f t="shared" si="476"/>
        <v>2021-03</v>
      </c>
      <c r="T3824">
        <f>IF(AND(COUNTIF(Calculs!$Q$2:$Q$12,$O3824)&gt;0,COUNTIF(Calculs!$S$2:$S$12,$E3824)&gt;0,COUNTIF(Calculs!$U$2:$U$12,$H3824)&gt;0),1,0)</f>
        <v>1</v>
      </c>
      <c r="U3824">
        <f t="shared" si="477"/>
        <v>67499.999999999985</v>
      </c>
      <c r="V3824">
        <f t="shared" si="478"/>
        <v>150</v>
      </c>
      <c r="W3824">
        <f t="shared" si="479"/>
        <v>20249.999999999996</v>
      </c>
    </row>
    <row r="3825" spans="1:23" ht="15.75" customHeight="1" x14ac:dyDescent="0.3">
      <c r="A3825" s="2" t="s">
        <v>60</v>
      </c>
      <c r="B3825" s="2">
        <v>1185732</v>
      </c>
      <c r="C3825" s="3">
        <v>44272</v>
      </c>
      <c r="D3825" s="12" t="str" cm="1">
        <f t="array" ref="D3825">_xlfn.SWITCH(WEEKDAY(C3825,2), 1, "Lundi", 2, "Mardi", 3, "Mercredi", 4, "Jeudi", 5, "Vendredi", 6, "Samedi", 7, "Dimanche", "Erreur")</f>
        <v>Mercredi</v>
      </c>
      <c r="E3825" s="2" t="s">
        <v>14</v>
      </c>
      <c r="F3825" s="2" t="s">
        <v>132</v>
      </c>
      <c r="G3825" s="2" t="s">
        <v>133</v>
      </c>
      <c r="H3825" s="4" t="s">
        <v>21</v>
      </c>
      <c r="I3825" s="5">
        <v>60.000000000000007</v>
      </c>
      <c r="J3825" s="6">
        <v>200</v>
      </c>
      <c r="K3825" s="7">
        <v>120000.00000000001</v>
      </c>
      <c r="L3825" s="7">
        <v>36000</v>
      </c>
      <c r="M3825" s="8">
        <v>0.3</v>
      </c>
      <c r="N3825" s="2" t="s">
        <v>17</v>
      </c>
      <c r="O3825">
        <f t="shared" si="472"/>
        <v>2021</v>
      </c>
      <c r="P3825">
        <f t="shared" si="473"/>
        <v>3</v>
      </c>
      <c r="Q3825" t="str">
        <f t="shared" si="474"/>
        <v>mars</v>
      </c>
      <c r="R3825" t="str">
        <f t="shared" si="475"/>
        <v>New Hampshire</v>
      </c>
      <c r="S3825" t="str">
        <f t="shared" si="476"/>
        <v>2021-03</v>
      </c>
      <c r="T3825">
        <f>IF(AND(COUNTIF(Calculs!$Q$2:$Q$12,$O3825)&gt;0,COUNTIF(Calculs!$S$2:$S$12,$E3825)&gt;0,COUNTIF(Calculs!$U$2:$U$12,$H3825)&gt;0),1,0)</f>
        <v>1</v>
      </c>
      <c r="U3825">
        <f t="shared" si="477"/>
        <v>120000.00000000001</v>
      </c>
      <c r="V3825">
        <f t="shared" si="478"/>
        <v>200</v>
      </c>
      <c r="W3825">
        <f t="shared" si="479"/>
        <v>36000</v>
      </c>
    </row>
    <row r="3826" spans="1:23" ht="15.75" customHeight="1" x14ac:dyDescent="0.3">
      <c r="A3826" s="2" t="s">
        <v>60</v>
      </c>
      <c r="B3826" s="2">
        <v>1185732</v>
      </c>
      <c r="C3826" s="3">
        <v>44272</v>
      </c>
      <c r="D3826" s="12" t="str" cm="1">
        <f t="array" ref="D3826">_xlfn.SWITCH(WEEKDAY(C3826,2), 1, "Lundi", 2, "Mardi", 3, "Mercredi", 4, "Jeudi", 5, "Vendredi", 6, "Samedi", 7, "Dimanche", "Erreur")</f>
        <v>Mercredi</v>
      </c>
      <c r="E3826" s="2" t="s">
        <v>14</v>
      </c>
      <c r="F3826" s="2" t="s">
        <v>132</v>
      </c>
      <c r="G3826" s="2" t="s">
        <v>133</v>
      </c>
      <c r="H3826" s="4" t="s">
        <v>22</v>
      </c>
      <c r="I3826" s="5">
        <v>50</v>
      </c>
      <c r="J3826" s="6">
        <v>300</v>
      </c>
      <c r="K3826" s="7">
        <v>150000</v>
      </c>
      <c r="L3826" s="7">
        <v>52500</v>
      </c>
      <c r="M3826" s="8">
        <v>0.35</v>
      </c>
      <c r="N3826" s="2" t="s">
        <v>17</v>
      </c>
      <c r="O3826">
        <f t="shared" si="472"/>
        <v>2021</v>
      </c>
      <c r="P3826">
        <f t="shared" si="473"/>
        <v>3</v>
      </c>
      <c r="Q3826" t="str">
        <f t="shared" si="474"/>
        <v>mars</v>
      </c>
      <c r="R3826" t="str">
        <f t="shared" si="475"/>
        <v>New Hampshire</v>
      </c>
      <c r="S3826" t="str">
        <f t="shared" si="476"/>
        <v>2021-03</v>
      </c>
      <c r="T3826">
        <f>IF(AND(COUNTIF(Calculs!$Q$2:$Q$12,$O3826)&gt;0,COUNTIF(Calculs!$S$2:$S$12,$E3826)&gt;0,COUNTIF(Calculs!$U$2:$U$12,$H3826)&gt;0),1,0)</f>
        <v>1</v>
      </c>
      <c r="U3826">
        <f t="shared" si="477"/>
        <v>150000</v>
      </c>
      <c r="V3826">
        <f t="shared" si="478"/>
        <v>300</v>
      </c>
      <c r="W3826">
        <f t="shared" si="479"/>
        <v>52500</v>
      </c>
    </row>
    <row r="3827" spans="1:23" ht="15.75" customHeight="1" x14ac:dyDescent="0.3">
      <c r="A3827" s="2" t="s">
        <v>60</v>
      </c>
      <c r="B3827" s="2">
        <v>1185732</v>
      </c>
      <c r="C3827" s="3">
        <v>44304</v>
      </c>
      <c r="D3827" s="12" t="str" cm="1">
        <f t="array" ref="D3827">_xlfn.SWITCH(WEEKDAY(C3827,2), 1, "Lundi", 2, "Mardi", 3, "Mercredi", 4, "Jeudi", 5, "Vendredi", 6, "Samedi", 7, "Dimanche", "Erreur")</f>
        <v>Dimanche</v>
      </c>
      <c r="E3827" s="2" t="s">
        <v>14</v>
      </c>
      <c r="F3827" s="2" t="s">
        <v>132</v>
      </c>
      <c r="G3827" s="2" t="s">
        <v>133</v>
      </c>
      <c r="H3827" s="4" t="s">
        <v>16</v>
      </c>
      <c r="I3827" s="5">
        <v>50</v>
      </c>
      <c r="J3827" s="6">
        <v>550</v>
      </c>
      <c r="K3827" s="7">
        <v>275000</v>
      </c>
      <c r="L3827" s="7">
        <v>110000</v>
      </c>
      <c r="M3827" s="8">
        <v>0.4</v>
      </c>
      <c r="N3827" s="2" t="s">
        <v>17</v>
      </c>
      <c r="O3827">
        <f t="shared" si="472"/>
        <v>2021</v>
      </c>
      <c r="P3827">
        <f t="shared" si="473"/>
        <v>4</v>
      </c>
      <c r="Q3827" t="str">
        <f t="shared" si="474"/>
        <v>avr</v>
      </c>
      <c r="R3827" t="str">
        <f t="shared" si="475"/>
        <v>New Hampshire</v>
      </c>
      <c r="S3827" t="str">
        <f t="shared" si="476"/>
        <v>2021-04</v>
      </c>
      <c r="T3827">
        <f>IF(AND(COUNTIF(Calculs!$Q$2:$Q$12,$O3827)&gt;0,COUNTIF(Calculs!$S$2:$S$12,$E3827)&gt;0,COUNTIF(Calculs!$U$2:$U$12,$H3827)&gt;0),1,0)</f>
        <v>1</v>
      </c>
      <c r="U3827">
        <f t="shared" si="477"/>
        <v>275000</v>
      </c>
      <c r="V3827">
        <f t="shared" si="478"/>
        <v>550</v>
      </c>
      <c r="W3827">
        <f t="shared" si="479"/>
        <v>110000</v>
      </c>
    </row>
    <row r="3828" spans="1:23" ht="15.75" customHeight="1" x14ac:dyDescent="0.3">
      <c r="A3828" s="2" t="s">
        <v>60</v>
      </c>
      <c r="B3828" s="2">
        <v>1185732</v>
      </c>
      <c r="C3828" s="3">
        <v>44304</v>
      </c>
      <c r="D3828" s="12" t="str" cm="1">
        <f t="array" ref="D3828">_xlfn.SWITCH(WEEKDAY(C3828,2), 1, "Lundi", 2, "Mardi", 3, "Mercredi", 4, "Jeudi", 5, "Vendredi", 6, "Samedi", 7, "Dimanche", "Erreur")</f>
        <v>Dimanche</v>
      </c>
      <c r="E3828" s="2" t="s">
        <v>14</v>
      </c>
      <c r="F3828" s="2" t="s">
        <v>132</v>
      </c>
      <c r="G3828" s="2" t="s">
        <v>133</v>
      </c>
      <c r="H3828" s="4" t="s">
        <v>18</v>
      </c>
      <c r="I3828" s="5">
        <v>50</v>
      </c>
      <c r="J3828" s="6">
        <v>250</v>
      </c>
      <c r="K3828" s="7">
        <v>125000</v>
      </c>
      <c r="L3828" s="7">
        <v>50000</v>
      </c>
      <c r="M3828" s="8">
        <v>0.4</v>
      </c>
      <c r="N3828" s="2" t="s">
        <v>17</v>
      </c>
      <c r="O3828">
        <f t="shared" si="472"/>
        <v>2021</v>
      </c>
      <c r="P3828">
        <f t="shared" si="473"/>
        <v>4</v>
      </c>
      <c r="Q3828" t="str">
        <f t="shared" si="474"/>
        <v>avr</v>
      </c>
      <c r="R3828" t="str">
        <f t="shared" si="475"/>
        <v>New Hampshire</v>
      </c>
      <c r="S3828" t="str">
        <f t="shared" si="476"/>
        <v>2021-04</v>
      </c>
      <c r="T3828">
        <f>IF(AND(COUNTIF(Calculs!$Q$2:$Q$12,$O3828)&gt;0,COUNTIF(Calculs!$S$2:$S$12,$E3828)&gt;0,COUNTIF(Calculs!$U$2:$U$12,$H3828)&gt;0),1,0)</f>
        <v>1</v>
      </c>
      <c r="U3828">
        <f t="shared" si="477"/>
        <v>125000</v>
      </c>
      <c r="V3828">
        <f t="shared" si="478"/>
        <v>250</v>
      </c>
      <c r="W3828">
        <f t="shared" si="479"/>
        <v>50000</v>
      </c>
    </row>
    <row r="3829" spans="1:23" ht="15.75" customHeight="1" x14ac:dyDescent="0.3">
      <c r="A3829" s="2" t="s">
        <v>60</v>
      </c>
      <c r="B3829" s="2">
        <v>1185732</v>
      </c>
      <c r="C3829" s="3">
        <v>44304</v>
      </c>
      <c r="D3829" s="12" t="str" cm="1">
        <f t="array" ref="D3829">_xlfn.SWITCH(WEEKDAY(C3829,2), 1, "Lundi", 2, "Mardi", 3, "Mercredi", 4, "Jeudi", 5, "Vendredi", 6, "Samedi", 7, "Dimanche", "Erreur")</f>
        <v>Dimanche</v>
      </c>
      <c r="E3829" s="2" t="s">
        <v>14</v>
      </c>
      <c r="F3829" s="2" t="s">
        <v>132</v>
      </c>
      <c r="G3829" s="2" t="s">
        <v>133</v>
      </c>
      <c r="H3829" s="4" t="s">
        <v>19</v>
      </c>
      <c r="I3829" s="5">
        <v>40</v>
      </c>
      <c r="J3829" s="6">
        <v>250</v>
      </c>
      <c r="K3829" s="7">
        <v>100000</v>
      </c>
      <c r="L3829" s="7">
        <v>30000</v>
      </c>
      <c r="M3829" s="8">
        <v>0.3</v>
      </c>
      <c r="N3829" s="2" t="s">
        <v>17</v>
      </c>
      <c r="O3829">
        <f t="shared" si="472"/>
        <v>2021</v>
      </c>
      <c r="P3829">
        <f t="shared" si="473"/>
        <v>4</v>
      </c>
      <c r="Q3829" t="str">
        <f t="shared" si="474"/>
        <v>avr</v>
      </c>
      <c r="R3829" t="str">
        <f t="shared" si="475"/>
        <v>New Hampshire</v>
      </c>
      <c r="S3829" t="str">
        <f t="shared" si="476"/>
        <v>2021-04</v>
      </c>
      <c r="T3829">
        <f>IF(AND(COUNTIF(Calculs!$Q$2:$Q$12,$O3829)&gt;0,COUNTIF(Calculs!$S$2:$S$12,$E3829)&gt;0,COUNTIF(Calculs!$U$2:$U$12,$H3829)&gt;0),1,0)</f>
        <v>1</v>
      </c>
      <c r="U3829">
        <f t="shared" si="477"/>
        <v>100000</v>
      </c>
      <c r="V3829">
        <f t="shared" si="478"/>
        <v>250</v>
      </c>
      <c r="W3829">
        <f t="shared" si="479"/>
        <v>30000</v>
      </c>
    </row>
    <row r="3830" spans="1:23" ht="15.75" customHeight="1" x14ac:dyDescent="0.3">
      <c r="A3830" s="2" t="s">
        <v>60</v>
      </c>
      <c r="B3830" s="2">
        <v>1185732</v>
      </c>
      <c r="C3830" s="3">
        <v>44304</v>
      </c>
      <c r="D3830" s="12" t="str" cm="1">
        <f t="array" ref="D3830">_xlfn.SWITCH(WEEKDAY(C3830,2), 1, "Lundi", 2, "Mardi", 3, "Mercredi", 4, "Jeudi", 5, "Vendredi", 6, "Samedi", 7, "Dimanche", "Erreur")</f>
        <v>Dimanche</v>
      </c>
      <c r="E3830" s="2" t="s">
        <v>14</v>
      </c>
      <c r="F3830" s="2" t="s">
        <v>132</v>
      </c>
      <c r="G3830" s="2" t="s">
        <v>133</v>
      </c>
      <c r="H3830" s="4" t="s">
        <v>20</v>
      </c>
      <c r="I3830" s="5">
        <v>44.999999999999993</v>
      </c>
      <c r="J3830" s="6">
        <v>175</v>
      </c>
      <c r="K3830" s="7">
        <v>78749.999999999985</v>
      </c>
      <c r="L3830" s="7">
        <v>23624.999999999996</v>
      </c>
      <c r="M3830" s="8">
        <v>0.3</v>
      </c>
      <c r="N3830" s="2" t="s">
        <v>17</v>
      </c>
      <c r="O3830">
        <f t="shared" si="472"/>
        <v>2021</v>
      </c>
      <c r="P3830">
        <f t="shared" si="473"/>
        <v>4</v>
      </c>
      <c r="Q3830" t="str">
        <f t="shared" si="474"/>
        <v>avr</v>
      </c>
      <c r="R3830" t="str">
        <f t="shared" si="475"/>
        <v>New Hampshire</v>
      </c>
      <c r="S3830" t="str">
        <f t="shared" si="476"/>
        <v>2021-04</v>
      </c>
      <c r="T3830">
        <f>IF(AND(COUNTIF(Calculs!$Q$2:$Q$12,$O3830)&gt;0,COUNTIF(Calculs!$S$2:$S$12,$E3830)&gt;0,COUNTIF(Calculs!$U$2:$U$12,$H3830)&gt;0),1,0)</f>
        <v>1</v>
      </c>
      <c r="U3830">
        <f t="shared" si="477"/>
        <v>78749.999999999985</v>
      </c>
      <c r="V3830">
        <f t="shared" si="478"/>
        <v>175</v>
      </c>
      <c r="W3830">
        <f t="shared" si="479"/>
        <v>23624.999999999996</v>
      </c>
    </row>
    <row r="3831" spans="1:23" ht="15.75" customHeight="1" x14ac:dyDescent="0.3">
      <c r="A3831" s="2" t="s">
        <v>60</v>
      </c>
      <c r="B3831" s="2">
        <v>1185732</v>
      </c>
      <c r="C3831" s="3">
        <v>44304</v>
      </c>
      <c r="D3831" s="12" t="str" cm="1">
        <f t="array" ref="D3831">_xlfn.SWITCH(WEEKDAY(C3831,2), 1, "Lundi", 2, "Mardi", 3, "Mercredi", 4, "Jeudi", 5, "Vendredi", 6, "Samedi", 7, "Dimanche", "Erreur")</f>
        <v>Dimanche</v>
      </c>
      <c r="E3831" s="2" t="s">
        <v>14</v>
      </c>
      <c r="F3831" s="2" t="s">
        <v>132</v>
      </c>
      <c r="G3831" s="2" t="s">
        <v>133</v>
      </c>
      <c r="H3831" s="4" t="s">
        <v>21</v>
      </c>
      <c r="I3831" s="5">
        <v>60.000000000000007</v>
      </c>
      <c r="J3831" s="6">
        <v>175</v>
      </c>
      <c r="K3831" s="7">
        <v>105000.00000000001</v>
      </c>
      <c r="L3831" s="7">
        <v>31500.000000000004</v>
      </c>
      <c r="M3831" s="8">
        <v>0.3</v>
      </c>
      <c r="N3831" s="2" t="s">
        <v>17</v>
      </c>
      <c r="O3831">
        <f t="shared" si="472"/>
        <v>2021</v>
      </c>
      <c r="P3831">
        <f t="shared" si="473"/>
        <v>4</v>
      </c>
      <c r="Q3831" t="str">
        <f t="shared" si="474"/>
        <v>avr</v>
      </c>
      <c r="R3831" t="str">
        <f t="shared" si="475"/>
        <v>New Hampshire</v>
      </c>
      <c r="S3831" t="str">
        <f t="shared" si="476"/>
        <v>2021-04</v>
      </c>
      <c r="T3831">
        <f>IF(AND(COUNTIF(Calculs!$Q$2:$Q$12,$O3831)&gt;0,COUNTIF(Calculs!$S$2:$S$12,$E3831)&gt;0,COUNTIF(Calculs!$U$2:$U$12,$H3831)&gt;0),1,0)</f>
        <v>1</v>
      </c>
      <c r="U3831">
        <f t="shared" si="477"/>
        <v>105000.00000000001</v>
      </c>
      <c r="V3831">
        <f t="shared" si="478"/>
        <v>175</v>
      </c>
      <c r="W3831">
        <f t="shared" si="479"/>
        <v>31500.000000000004</v>
      </c>
    </row>
    <row r="3832" spans="1:23" ht="15.75" customHeight="1" x14ac:dyDescent="0.3">
      <c r="A3832" s="2" t="s">
        <v>60</v>
      </c>
      <c r="B3832" s="2">
        <v>1185732</v>
      </c>
      <c r="C3832" s="3">
        <v>44304</v>
      </c>
      <c r="D3832" s="12" t="str" cm="1">
        <f t="array" ref="D3832">_xlfn.SWITCH(WEEKDAY(C3832,2), 1, "Lundi", 2, "Mardi", 3, "Mercredi", 4, "Jeudi", 5, "Vendredi", 6, "Samedi", 7, "Dimanche", "Erreur")</f>
        <v>Dimanche</v>
      </c>
      <c r="E3832" s="2" t="s">
        <v>14</v>
      </c>
      <c r="F3832" s="2" t="s">
        <v>132</v>
      </c>
      <c r="G3832" s="2" t="s">
        <v>133</v>
      </c>
      <c r="H3832" s="4" t="s">
        <v>22</v>
      </c>
      <c r="I3832" s="5">
        <v>50</v>
      </c>
      <c r="J3832" s="6">
        <v>325</v>
      </c>
      <c r="K3832" s="7">
        <v>162500</v>
      </c>
      <c r="L3832" s="7">
        <v>56875</v>
      </c>
      <c r="M3832" s="8">
        <v>0.35</v>
      </c>
      <c r="N3832" s="2" t="s">
        <v>17</v>
      </c>
      <c r="O3832">
        <f t="shared" si="472"/>
        <v>2021</v>
      </c>
      <c r="P3832">
        <f t="shared" si="473"/>
        <v>4</v>
      </c>
      <c r="Q3832" t="str">
        <f t="shared" si="474"/>
        <v>avr</v>
      </c>
      <c r="R3832" t="str">
        <f t="shared" si="475"/>
        <v>New Hampshire</v>
      </c>
      <c r="S3832" t="str">
        <f t="shared" si="476"/>
        <v>2021-04</v>
      </c>
      <c r="T3832">
        <f>IF(AND(COUNTIF(Calculs!$Q$2:$Q$12,$O3832)&gt;0,COUNTIF(Calculs!$S$2:$S$12,$E3832)&gt;0,COUNTIF(Calculs!$U$2:$U$12,$H3832)&gt;0),1,0)</f>
        <v>1</v>
      </c>
      <c r="U3832">
        <f t="shared" si="477"/>
        <v>162500</v>
      </c>
      <c r="V3832">
        <f t="shared" si="478"/>
        <v>325</v>
      </c>
      <c r="W3832">
        <f t="shared" si="479"/>
        <v>56875</v>
      </c>
    </row>
    <row r="3833" spans="1:23" ht="15.75" customHeight="1" x14ac:dyDescent="0.3">
      <c r="A3833" s="2" t="s">
        <v>60</v>
      </c>
      <c r="B3833" s="2">
        <v>1185732</v>
      </c>
      <c r="C3833" s="3">
        <v>44333</v>
      </c>
      <c r="D3833" s="12" t="str" cm="1">
        <f t="array" ref="D3833">_xlfn.SWITCH(WEEKDAY(C3833,2), 1, "Lundi", 2, "Mardi", 3, "Mercredi", 4, "Jeudi", 5, "Vendredi", 6, "Samedi", 7, "Dimanche", "Erreur")</f>
        <v>Lundi</v>
      </c>
      <c r="E3833" s="2" t="s">
        <v>14</v>
      </c>
      <c r="F3833" s="2" t="s">
        <v>132</v>
      </c>
      <c r="G3833" s="2" t="s">
        <v>133</v>
      </c>
      <c r="H3833" s="4" t="s">
        <v>16</v>
      </c>
      <c r="I3833" s="5">
        <v>65</v>
      </c>
      <c r="J3833" s="6">
        <v>595</v>
      </c>
      <c r="K3833" s="7">
        <v>386750</v>
      </c>
      <c r="L3833" s="7">
        <v>154700</v>
      </c>
      <c r="M3833" s="8">
        <v>0.4</v>
      </c>
      <c r="N3833" s="2" t="s">
        <v>17</v>
      </c>
      <c r="O3833">
        <f t="shared" si="472"/>
        <v>2021</v>
      </c>
      <c r="P3833">
        <f t="shared" si="473"/>
        <v>5</v>
      </c>
      <c r="Q3833" t="str">
        <f t="shared" si="474"/>
        <v>mai</v>
      </c>
      <c r="R3833" t="str">
        <f t="shared" si="475"/>
        <v>New Hampshire</v>
      </c>
      <c r="S3833" t="str">
        <f t="shared" si="476"/>
        <v>2021-05</v>
      </c>
      <c r="T3833">
        <f>IF(AND(COUNTIF(Calculs!$Q$2:$Q$12,$O3833)&gt;0,COUNTIF(Calculs!$S$2:$S$12,$E3833)&gt;0,COUNTIF(Calculs!$U$2:$U$12,$H3833)&gt;0),1,0)</f>
        <v>1</v>
      </c>
      <c r="U3833">
        <f t="shared" si="477"/>
        <v>386750</v>
      </c>
      <c r="V3833">
        <f t="shared" si="478"/>
        <v>595</v>
      </c>
      <c r="W3833">
        <f t="shared" si="479"/>
        <v>154700</v>
      </c>
    </row>
    <row r="3834" spans="1:23" ht="15.75" customHeight="1" x14ac:dyDescent="0.3">
      <c r="A3834" s="2" t="s">
        <v>60</v>
      </c>
      <c r="B3834" s="2">
        <v>1185732</v>
      </c>
      <c r="C3834" s="3">
        <v>44333</v>
      </c>
      <c r="D3834" s="12" t="str" cm="1">
        <f t="array" ref="D3834">_xlfn.SWITCH(WEEKDAY(C3834,2), 1, "Lundi", 2, "Mardi", 3, "Mercredi", 4, "Jeudi", 5, "Vendredi", 6, "Samedi", 7, "Dimanche", "Erreur")</f>
        <v>Lundi</v>
      </c>
      <c r="E3834" s="2" t="s">
        <v>14</v>
      </c>
      <c r="F3834" s="2" t="s">
        <v>132</v>
      </c>
      <c r="G3834" s="2" t="s">
        <v>133</v>
      </c>
      <c r="H3834" s="4" t="s">
        <v>18</v>
      </c>
      <c r="I3834" s="5">
        <v>60.000000000000007</v>
      </c>
      <c r="J3834" s="6">
        <v>300</v>
      </c>
      <c r="K3834" s="7">
        <v>180000.00000000003</v>
      </c>
      <c r="L3834" s="7">
        <v>72000.000000000015</v>
      </c>
      <c r="M3834" s="8">
        <v>0.4</v>
      </c>
      <c r="N3834" s="2" t="s">
        <v>17</v>
      </c>
      <c r="O3834">
        <f t="shared" si="472"/>
        <v>2021</v>
      </c>
      <c r="P3834">
        <f t="shared" si="473"/>
        <v>5</v>
      </c>
      <c r="Q3834" t="str">
        <f t="shared" si="474"/>
        <v>mai</v>
      </c>
      <c r="R3834" t="str">
        <f t="shared" si="475"/>
        <v>New Hampshire</v>
      </c>
      <c r="S3834" t="str">
        <f t="shared" si="476"/>
        <v>2021-05</v>
      </c>
      <c r="T3834">
        <f>IF(AND(COUNTIF(Calculs!$Q$2:$Q$12,$O3834)&gt;0,COUNTIF(Calculs!$S$2:$S$12,$E3834)&gt;0,COUNTIF(Calculs!$U$2:$U$12,$H3834)&gt;0),1,0)</f>
        <v>1</v>
      </c>
      <c r="U3834">
        <f t="shared" si="477"/>
        <v>180000.00000000003</v>
      </c>
      <c r="V3834">
        <f t="shared" si="478"/>
        <v>300</v>
      </c>
      <c r="W3834">
        <f t="shared" si="479"/>
        <v>72000.000000000015</v>
      </c>
    </row>
    <row r="3835" spans="1:23" ht="15.75" customHeight="1" x14ac:dyDescent="0.3">
      <c r="A3835" s="2" t="s">
        <v>60</v>
      </c>
      <c r="B3835" s="2">
        <v>1185732</v>
      </c>
      <c r="C3835" s="3">
        <v>44333</v>
      </c>
      <c r="D3835" s="12" t="str" cm="1">
        <f t="array" ref="D3835">_xlfn.SWITCH(WEEKDAY(C3835,2), 1, "Lundi", 2, "Mardi", 3, "Mercredi", 4, "Jeudi", 5, "Vendredi", 6, "Samedi", 7, "Dimanche", "Erreur")</f>
        <v>Lundi</v>
      </c>
      <c r="E3835" s="2" t="s">
        <v>14</v>
      </c>
      <c r="F3835" s="2" t="s">
        <v>132</v>
      </c>
      <c r="G3835" s="2" t="s">
        <v>133</v>
      </c>
      <c r="H3835" s="4" t="s">
        <v>19</v>
      </c>
      <c r="I3835" s="5">
        <v>55.000000000000007</v>
      </c>
      <c r="J3835" s="6">
        <v>325</v>
      </c>
      <c r="K3835" s="7">
        <v>178750.00000000003</v>
      </c>
      <c r="L3835" s="7">
        <v>53625.000000000007</v>
      </c>
      <c r="M3835" s="8">
        <v>0.3</v>
      </c>
      <c r="N3835" s="2" t="s">
        <v>17</v>
      </c>
      <c r="O3835">
        <f t="shared" si="472"/>
        <v>2021</v>
      </c>
      <c r="P3835">
        <f t="shared" si="473"/>
        <v>5</v>
      </c>
      <c r="Q3835" t="str">
        <f t="shared" si="474"/>
        <v>mai</v>
      </c>
      <c r="R3835" t="str">
        <f t="shared" si="475"/>
        <v>New Hampshire</v>
      </c>
      <c r="S3835" t="str">
        <f t="shared" si="476"/>
        <v>2021-05</v>
      </c>
      <c r="T3835">
        <f>IF(AND(COUNTIF(Calculs!$Q$2:$Q$12,$O3835)&gt;0,COUNTIF(Calculs!$S$2:$S$12,$E3835)&gt;0,COUNTIF(Calculs!$U$2:$U$12,$H3835)&gt;0),1,0)</f>
        <v>1</v>
      </c>
      <c r="U3835">
        <f t="shared" si="477"/>
        <v>178750.00000000003</v>
      </c>
      <c r="V3835">
        <f t="shared" si="478"/>
        <v>325</v>
      </c>
      <c r="W3835">
        <f t="shared" si="479"/>
        <v>53625.000000000007</v>
      </c>
    </row>
    <row r="3836" spans="1:23" ht="15.75" customHeight="1" x14ac:dyDescent="0.3">
      <c r="A3836" s="2" t="s">
        <v>60</v>
      </c>
      <c r="B3836" s="2">
        <v>1185732</v>
      </c>
      <c r="C3836" s="3">
        <v>44333</v>
      </c>
      <c r="D3836" s="12" t="str" cm="1">
        <f t="array" ref="D3836">_xlfn.SWITCH(WEEKDAY(C3836,2), 1, "Lundi", 2, "Mardi", 3, "Mercredi", 4, "Jeudi", 5, "Vendredi", 6, "Samedi", 7, "Dimanche", "Erreur")</f>
        <v>Lundi</v>
      </c>
      <c r="E3836" s="2" t="s">
        <v>14</v>
      </c>
      <c r="F3836" s="2" t="s">
        <v>132</v>
      </c>
      <c r="G3836" s="2" t="s">
        <v>133</v>
      </c>
      <c r="H3836" s="4" t="s">
        <v>20</v>
      </c>
      <c r="I3836" s="5">
        <v>55.000000000000007</v>
      </c>
      <c r="J3836" s="6">
        <v>275</v>
      </c>
      <c r="K3836" s="7">
        <v>151250.00000000003</v>
      </c>
      <c r="L3836" s="7">
        <v>45375.000000000007</v>
      </c>
      <c r="M3836" s="8">
        <v>0.3</v>
      </c>
      <c r="N3836" s="2" t="s">
        <v>17</v>
      </c>
      <c r="O3836">
        <f t="shared" si="472"/>
        <v>2021</v>
      </c>
      <c r="P3836">
        <f t="shared" si="473"/>
        <v>5</v>
      </c>
      <c r="Q3836" t="str">
        <f t="shared" si="474"/>
        <v>mai</v>
      </c>
      <c r="R3836" t="str">
        <f t="shared" si="475"/>
        <v>New Hampshire</v>
      </c>
      <c r="S3836" t="str">
        <f t="shared" si="476"/>
        <v>2021-05</v>
      </c>
      <c r="T3836">
        <f>IF(AND(COUNTIF(Calculs!$Q$2:$Q$12,$O3836)&gt;0,COUNTIF(Calculs!$S$2:$S$12,$E3836)&gt;0,COUNTIF(Calculs!$U$2:$U$12,$H3836)&gt;0),1,0)</f>
        <v>1</v>
      </c>
      <c r="U3836">
        <f t="shared" si="477"/>
        <v>151250.00000000003</v>
      </c>
      <c r="V3836">
        <f t="shared" si="478"/>
        <v>275</v>
      </c>
      <c r="W3836">
        <f t="shared" si="479"/>
        <v>45375.000000000007</v>
      </c>
    </row>
    <row r="3837" spans="1:23" ht="15.75" customHeight="1" x14ac:dyDescent="0.3">
      <c r="A3837" s="2" t="s">
        <v>60</v>
      </c>
      <c r="B3837" s="2">
        <v>1185732</v>
      </c>
      <c r="C3837" s="3">
        <v>44333</v>
      </c>
      <c r="D3837" s="12" t="str" cm="1">
        <f t="array" ref="D3837">_xlfn.SWITCH(WEEKDAY(C3837,2), 1, "Lundi", 2, "Mardi", 3, "Mercredi", 4, "Jeudi", 5, "Vendredi", 6, "Samedi", 7, "Dimanche", "Erreur")</f>
        <v>Lundi</v>
      </c>
      <c r="E3837" s="2" t="s">
        <v>14</v>
      </c>
      <c r="F3837" s="2" t="s">
        <v>132</v>
      </c>
      <c r="G3837" s="2" t="s">
        <v>133</v>
      </c>
      <c r="H3837" s="4" t="s">
        <v>21</v>
      </c>
      <c r="I3837" s="5">
        <v>65</v>
      </c>
      <c r="J3837" s="6">
        <v>300</v>
      </c>
      <c r="K3837" s="7">
        <v>195000</v>
      </c>
      <c r="L3837" s="7">
        <v>58500</v>
      </c>
      <c r="M3837" s="8">
        <v>0.3</v>
      </c>
      <c r="N3837" s="2" t="s">
        <v>17</v>
      </c>
      <c r="O3837">
        <f t="shared" si="472"/>
        <v>2021</v>
      </c>
      <c r="P3837">
        <f t="shared" si="473"/>
        <v>5</v>
      </c>
      <c r="Q3837" t="str">
        <f t="shared" si="474"/>
        <v>mai</v>
      </c>
      <c r="R3837" t="str">
        <f t="shared" si="475"/>
        <v>New Hampshire</v>
      </c>
      <c r="S3837" t="str">
        <f t="shared" si="476"/>
        <v>2021-05</v>
      </c>
      <c r="T3837">
        <f>IF(AND(COUNTIF(Calculs!$Q$2:$Q$12,$O3837)&gt;0,COUNTIF(Calculs!$S$2:$S$12,$E3837)&gt;0,COUNTIF(Calculs!$U$2:$U$12,$H3837)&gt;0),1,0)</f>
        <v>1</v>
      </c>
      <c r="U3837">
        <f t="shared" si="477"/>
        <v>195000</v>
      </c>
      <c r="V3837">
        <f t="shared" si="478"/>
        <v>300</v>
      </c>
      <c r="W3837">
        <f t="shared" si="479"/>
        <v>58500</v>
      </c>
    </row>
    <row r="3838" spans="1:23" ht="15.75" customHeight="1" x14ac:dyDescent="0.3">
      <c r="A3838" s="2" t="s">
        <v>60</v>
      </c>
      <c r="B3838" s="2">
        <v>1185732</v>
      </c>
      <c r="C3838" s="3">
        <v>44333</v>
      </c>
      <c r="D3838" s="12" t="str" cm="1">
        <f t="array" ref="D3838">_xlfn.SWITCH(WEEKDAY(C3838,2), 1, "Lundi", 2, "Mardi", 3, "Mercredi", 4, "Jeudi", 5, "Vendredi", 6, "Samedi", 7, "Dimanche", "Erreur")</f>
        <v>Lundi</v>
      </c>
      <c r="E3838" s="2" t="s">
        <v>14</v>
      </c>
      <c r="F3838" s="2" t="s">
        <v>132</v>
      </c>
      <c r="G3838" s="2" t="s">
        <v>133</v>
      </c>
      <c r="H3838" s="4" t="s">
        <v>22</v>
      </c>
      <c r="I3838" s="5">
        <v>70</v>
      </c>
      <c r="J3838" s="6">
        <v>425</v>
      </c>
      <c r="K3838" s="7">
        <v>297500</v>
      </c>
      <c r="L3838" s="7">
        <v>104125</v>
      </c>
      <c r="M3838" s="8">
        <v>0.35</v>
      </c>
      <c r="N3838" s="2" t="s">
        <v>17</v>
      </c>
      <c r="O3838">
        <f t="shared" si="472"/>
        <v>2021</v>
      </c>
      <c r="P3838">
        <f t="shared" si="473"/>
        <v>5</v>
      </c>
      <c r="Q3838" t="str">
        <f t="shared" si="474"/>
        <v>mai</v>
      </c>
      <c r="R3838" t="str">
        <f t="shared" si="475"/>
        <v>New Hampshire</v>
      </c>
      <c r="S3838" t="str">
        <f t="shared" si="476"/>
        <v>2021-05</v>
      </c>
      <c r="T3838">
        <f>IF(AND(COUNTIF(Calculs!$Q$2:$Q$12,$O3838)&gt;0,COUNTIF(Calculs!$S$2:$S$12,$E3838)&gt;0,COUNTIF(Calculs!$U$2:$U$12,$H3838)&gt;0),1,0)</f>
        <v>1</v>
      </c>
      <c r="U3838">
        <f t="shared" si="477"/>
        <v>297500</v>
      </c>
      <c r="V3838">
        <f t="shared" si="478"/>
        <v>425</v>
      </c>
      <c r="W3838">
        <f t="shared" si="479"/>
        <v>104125</v>
      </c>
    </row>
    <row r="3839" spans="1:23" ht="15.75" customHeight="1" x14ac:dyDescent="0.3">
      <c r="A3839" s="2" t="s">
        <v>60</v>
      </c>
      <c r="B3839" s="2">
        <v>1185732</v>
      </c>
      <c r="C3839" s="3">
        <v>44366</v>
      </c>
      <c r="D3839" s="12" t="str" cm="1">
        <f t="array" ref="D3839">_xlfn.SWITCH(WEEKDAY(C3839,2), 1, "Lundi", 2, "Mardi", 3, "Mercredi", 4, "Jeudi", 5, "Vendredi", 6, "Samedi", 7, "Dimanche", "Erreur")</f>
        <v>Samedi</v>
      </c>
      <c r="E3839" s="2" t="s">
        <v>14</v>
      </c>
      <c r="F3839" s="2" t="s">
        <v>132</v>
      </c>
      <c r="G3839" s="2" t="s">
        <v>133</v>
      </c>
      <c r="H3839" s="4" t="s">
        <v>16</v>
      </c>
      <c r="I3839" s="5">
        <v>65</v>
      </c>
      <c r="J3839" s="6">
        <v>675</v>
      </c>
      <c r="K3839" s="7">
        <v>438750</v>
      </c>
      <c r="L3839" s="7">
        <v>175500</v>
      </c>
      <c r="M3839" s="8">
        <v>0.4</v>
      </c>
      <c r="N3839" s="2" t="s">
        <v>17</v>
      </c>
      <c r="O3839">
        <f t="shared" si="472"/>
        <v>2021</v>
      </c>
      <c r="P3839">
        <f t="shared" si="473"/>
        <v>6</v>
      </c>
      <c r="Q3839" t="str">
        <f t="shared" si="474"/>
        <v>juin</v>
      </c>
      <c r="R3839" t="str">
        <f t="shared" si="475"/>
        <v>New Hampshire</v>
      </c>
      <c r="S3839" t="str">
        <f t="shared" si="476"/>
        <v>2021-06</v>
      </c>
      <c r="T3839">
        <f>IF(AND(COUNTIF(Calculs!$Q$2:$Q$12,$O3839)&gt;0,COUNTIF(Calculs!$S$2:$S$12,$E3839)&gt;0,COUNTIF(Calculs!$U$2:$U$12,$H3839)&gt;0),1,0)</f>
        <v>1</v>
      </c>
      <c r="U3839">
        <f t="shared" si="477"/>
        <v>438750</v>
      </c>
      <c r="V3839">
        <f t="shared" si="478"/>
        <v>675</v>
      </c>
      <c r="W3839">
        <f t="shared" si="479"/>
        <v>175500</v>
      </c>
    </row>
    <row r="3840" spans="1:23" ht="15.75" customHeight="1" x14ac:dyDescent="0.3">
      <c r="A3840" s="2" t="s">
        <v>60</v>
      </c>
      <c r="B3840" s="2">
        <v>1185732</v>
      </c>
      <c r="C3840" s="3">
        <v>44366</v>
      </c>
      <c r="D3840" s="12" t="str" cm="1">
        <f t="array" ref="D3840">_xlfn.SWITCH(WEEKDAY(C3840,2), 1, "Lundi", 2, "Mardi", 3, "Mercredi", 4, "Jeudi", 5, "Vendredi", 6, "Samedi", 7, "Dimanche", "Erreur")</f>
        <v>Samedi</v>
      </c>
      <c r="E3840" s="2" t="s">
        <v>14</v>
      </c>
      <c r="F3840" s="2" t="s">
        <v>132</v>
      </c>
      <c r="G3840" s="2" t="s">
        <v>133</v>
      </c>
      <c r="H3840" s="4" t="s">
        <v>18</v>
      </c>
      <c r="I3840" s="5">
        <v>60.000000000000007</v>
      </c>
      <c r="J3840" s="6">
        <v>425</v>
      </c>
      <c r="K3840" s="7">
        <v>255000.00000000003</v>
      </c>
      <c r="L3840" s="7">
        <v>102000.00000000001</v>
      </c>
      <c r="M3840" s="8">
        <v>0.4</v>
      </c>
      <c r="N3840" s="2" t="s">
        <v>17</v>
      </c>
      <c r="O3840">
        <f t="shared" si="472"/>
        <v>2021</v>
      </c>
      <c r="P3840">
        <f t="shared" si="473"/>
        <v>6</v>
      </c>
      <c r="Q3840" t="str">
        <f t="shared" si="474"/>
        <v>juin</v>
      </c>
      <c r="R3840" t="str">
        <f t="shared" si="475"/>
        <v>New Hampshire</v>
      </c>
      <c r="S3840" t="str">
        <f t="shared" si="476"/>
        <v>2021-06</v>
      </c>
      <c r="T3840">
        <f>IF(AND(COUNTIF(Calculs!$Q$2:$Q$12,$O3840)&gt;0,COUNTIF(Calculs!$S$2:$S$12,$E3840)&gt;0,COUNTIF(Calculs!$U$2:$U$12,$H3840)&gt;0),1,0)</f>
        <v>1</v>
      </c>
      <c r="U3840">
        <f t="shared" si="477"/>
        <v>255000.00000000003</v>
      </c>
      <c r="V3840">
        <f t="shared" si="478"/>
        <v>425</v>
      </c>
      <c r="W3840">
        <f t="shared" si="479"/>
        <v>102000.00000000001</v>
      </c>
    </row>
    <row r="3841" spans="1:23" ht="15.75" customHeight="1" x14ac:dyDescent="0.3">
      <c r="A3841" s="2" t="s">
        <v>60</v>
      </c>
      <c r="B3841" s="2">
        <v>1185732</v>
      </c>
      <c r="C3841" s="3">
        <v>44366</v>
      </c>
      <c r="D3841" s="12" t="str" cm="1">
        <f t="array" ref="D3841">_xlfn.SWITCH(WEEKDAY(C3841,2), 1, "Lundi", 2, "Mardi", 3, "Mercredi", 4, "Jeudi", 5, "Vendredi", 6, "Samedi", 7, "Dimanche", "Erreur")</f>
        <v>Samedi</v>
      </c>
      <c r="E3841" s="2" t="s">
        <v>14</v>
      </c>
      <c r="F3841" s="2" t="s">
        <v>132</v>
      </c>
      <c r="G3841" s="2" t="s">
        <v>133</v>
      </c>
      <c r="H3841" s="4" t="s">
        <v>19</v>
      </c>
      <c r="I3841" s="5">
        <v>55.000000000000007</v>
      </c>
      <c r="J3841" s="6">
        <v>350</v>
      </c>
      <c r="K3841" s="7">
        <v>192500.00000000003</v>
      </c>
      <c r="L3841" s="7">
        <v>57750.000000000007</v>
      </c>
      <c r="M3841" s="8">
        <v>0.3</v>
      </c>
      <c r="N3841" s="2" t="s">
        <v>17</v>
      </c>
      <c r="O3841">
        <f t="shared" si="472"/>
        <v>2021</v>
      </c>
      <c r="P3841">
        <f t="shared" si="473"/>
        <v>6</v>
      </c>
      <c r="Q3841" t="str">
        <f t="shared" si="474"/>
        <v>juin</v>
      </c>
      <c r="R3841" t="str">
        <f t="shared" si="475"/>
        <v>New Hampshire</v>
      </c>
      <c r="S3841" t="str">
        <f t="shared" si="476"/>
        <v>2021-06</v>
      </c>
      <c r="T3841">
        <f>IF(AND(COUNTIF(Calculs!$Q$2:$Q$12,$O3841)&gt;0,COUNTIF(Calculs!$S$2:$S$12,$E3841)&gt;0,COUNTIF(Calculs!$U$2:$U$12,$H3841)&gt;0),1,0)</f>
        <v>1</v>
      </c>
      <c r="U3841">
        <f t="shared" si="477"/>
        <v>192500.00000000003</v>
      </c>
      <c r="V3841">
        <f t="shared" si="478"/>
        <v>350</v>
      </c>
      <c r="W3841">
        <f t="shared" si="479"/>
        <v>57750.000000000007</v>
      </c>
    </row>
    <row r="3842" spans="1:23" ht="15.75" customHeight="1" x14ac:dyDescent="0.3">
      <c r="A3842" s="2" t="s">
        <v>60</v>
      </c>
      <c r="B3842" s="2">
        <v>1185732</v>
      </c>
      <c r="C3842" s="3">
        <v>44366</v>
      </c>
      <c r="D3842" s="12" t="str" cm="1">
        <f t="array" ref="D3842">_xlfn.SWITCH(WEEKDAY(C3842,2), 1, "Lundi", 2, "Mardi", 3, "Mercredi", 4, "Jeudi", 5, "Vendredi", 6, "Samedi", 7, "Dimanche", "Erreur")</f>
        <v>Samedi</v>
      </c>
      <c r="E3842" s="2" t="s">
        <v>14</v>
      </c>
      <c r="F3842" s="2" t="s">
        <v>132</v>
      </c>
      <c r="G3842" s="2" t="s">
        <v>133</v>
      </c>
      <c r="H3842" s="4" t="s">
        <v>20</v>
      </c>
      <c r="I3842" s="5">
        <v>55.000000000000007</v>
      </c>
      <c r="J3842" s="6">
        <v>325</v>
      </c>
      <c r="K3842" s="7">
        <v>178750.00000000003</v>
      </c>
      <c r="L3842" s="7">
        <v>53625.000000000007</v>
      </c>
      <c r="M3842" s="8">
        <v>0.3</v>
      </c>
      <c r="N3842" s="2" t="s">
        <v>17</v>
      </c>
      <c r="O3842">
        <f t="shared" si="472"/>
        <v>2021</v>
      </c>
      <c r="P3842">
        <f t="shared" si="473"/>
        <v>6</v>
      </c>
      <c r="Q3842" t="str">
        <f t="shared" si="474"/>
        <v>juin</v>
      </c>
      <c r="R3842" t="str">
        <f t="shared" si="475"/>
        <v>New Hampshire</v>
      </c>
      <c r="S3842" t="str">
        <f t="shared" si="476"/>
        <v>2021-06</v>
      </c>
      <c r="T3842">
        <f>IF(AND(COUNTIF(Calculs!$Q$2:$Q$12,$O3842)&gt;0,COUNTIF(Calculs!$S$2:$S$12,$E3842)&gt;0,COUNTIF(Calculs!$U$2:$U$12,$H3842)&gt;0),1,0)</f>
        <v>1</v>
      </c>
      <c r="U3842">
        <f t="shared" si="477"/>
        <v>178750.00000000003</v>
      </c>
      <c r="V3842">
        <f t="shared" si="478"/>
        <v>325</v>
      </c>
      <c r="W3842">
        <f t="shared" si="479"/>
        <v>53625.000000000007</v>
      </c>
    </row>
    <row r="3843" spans="1:23" ht="15.75" customHeight="1" x14ac:dyDescent="0.3">
      <c r="A3843" s="2" t="s">
        <v>60</v>
      </c>
      <c r="B3843" s="2">
        <v>1185732</v>
      </c>
      <c r="C3843" s="3">
        <v>44366</v>
      </c>
      <c r="D3843" s="12" t="str" cm="1">
        <f t="array" ref="D3843">_xlfn.SWITCH(WEEKDAY(C3843,2), 1, "Lundi", 2, "Mardi", 3, "Mercredi", 4, "Jeudi", 5, "Vendredi", 6, "Samedi", 7, "Dimanche", "Erreur")</f>
        <v>Samedi</v>
      </c>
      <c r="E3843" s="2" t="s">
        <v>14</v>
      </c>
      <c r="F3843" s="2" t="s">
        <v>132</v>
      </c>
      <c r="G3843" s="2" t="s">
        <v>133</v>
      </c>
      <c r="H3843" s="4" t="s">
        <v>21</v>
      </c>
      <c r="I3843" s="5">
        <v>65</v>
      </c>
      <c r="J3843" s="6">
        <v>325</v>
      </c>
      <c r="K3843" s="7">
        <v>211250</v>
      </c>
      <c r="L3843" s="7">
        <v>63375</v>
      </c>
      <c r="M3843" s="8">
        <v>0.3</v>
      </c>
      <c r="N3843" s="2" t="s">
        <v>17</v>
      </c>
      <c r="O3843">
        <f t="shared" ref="O3843:O3906" si="480">YEAR($C3843)</f>
        <v>2021</v>
      </c>
      <c r="P3843">
        <f t="shared" ref="P3843:P3906" si="481">MONTH($C3843)</f>
        <v>6</v>
      </c>
      <c r="Q3843" t="str">
        <f t="shared" ref="Q3843:Q3906" si="482">TEXT($C3843,"mmm")</f>
        <v>juin</v>
      </c>
      <c r="R3843" t="str">
        <f t="shared" ref="R3843:R3906" si="483">SUBSTITUTE(SUBSTITUTE($F3843,"Sud ","South "),"Ouest ","West ")</f>
        <v>New Hampshire</v>
      </c>
      <c r="S3843" t="str">
        <f t="shared" ref="S3843:S3906" si="484">TEXT($C3843,"aaaa-mm")</f>
        <v>2021-06</v>
      </c>
      <c r="T3843">
        <f>IF(AND(COUNTIF(Calculs!$Q$2:$Q$12,$O3843)&gt;0,COUNTIF(Calculs!$S$2:$S$12,$E3843)&gt;0,COUNTIF(Calculs!$U$2:$U$12,$H3843)&gt;0),1,0)</f>
        <v>1</v>
      </c>
      <c r="U3843">
        <f t="shared" ref="U3843:U3906" si="485">$K3843*$T3843</f>
        <v>211250</v>
      </c>
      <c r="V3843">
        <f t="shared" ref="V3843:V3906" si="486">$J3843*$T3843</f>
        <v>325</v>
      </c>
      <c r="W3843">
        <f t="shared" ref="W3843:W3906" si="487">$L3843*$T3843</f>
        <v>63375</v>
      </c>
    </row>
    <row r="3844" spans="1:23" ht="15.75" customHeight="1" x14ac:dyDescent="0.3">
      <c r="A3844" s="2" t="s">
        <v>60</v>
      </c>
      <c r="B3844" s="2">
        <v>1185732</v>
      </c>
      <c r="C3844" s="3">
        <v>44366</v>
      </c>
      <c r="D3844" s="12" t="str" cm="1">
        <f t="array" ref="D3844">_xlfn.SWITCH(WEEKDAY(C3844,2), 1, "Lundi", 2, "Mardi", 3, "Mercredi", 4, "Jeudi", 5, "Vendredi", 6, "Samedi", 7, "Dimanche", "Erreur")</f>
        <v>Samedi</v>
      </c>
      <c r="E3844" s="2" t="s">
        <v>14</v>
      </c>
      <c r="F3844" s="2" t="s">
        <v>132</v>
      </c>
      <c r="G3844" s="2" t="s">
        <v>133</v>
      </c>
      <c r="H3844" s="4" t="s">
        <v>22</v>
      </c>
      <c r="I3844" s="5">
        <v>70</v>
      </c>
      <c r="J3844" s="6">
        <v>475</v>
      </c>
      <c r="K3844" s="7">
        <v>332500</v>
      </c>
      <c r="L3844" s="7">
        <v>116374.99999999999</v>
      </c>
      <c r="M3844" s="8">
        <v>0.35</v>
      </c>
      <c r="N3844" s="2" t="s">
        <v>17</v>
      </c>
      <c r="O3844">
        <f t="shared" si="480"/>
        <v>2021</v>
      </c>
      <c r="P3844">
        <f t="shared" si="481"/>
        <v>6</v>
      </c>
      <c r="Q3844" t="str">
        <f t="shared" si="482"/>
        <v>juin</v>
      </c>
      <c r="R3844" t="str">
        <f t="shared" si="483"/>
        <v>New Hampshire</v>
      </c>
      <c r="S3844" t="str">
        <f t="shared" si="484"/>
        <v>2021-06</v>
      </c>
      <c r="T3844">
        <f>IF(AND(COUNTIF(Calculs!$Q$2:$Q$12,$O3844)&gt;0,COUNTIF(Calculs!$S$2:$S$12,$E3844)&gt;0,COUNTIF(Calculs!$U$2:$U$12,$H3844)&gt;0),1,0)</f>
        <v>1</v>
      </c>
      <c r="U3844">
        <f t="shared" si="485"/>
        <v>332500</v>
      </c>
      <c r="V3844">
        <f t="shared" si="486"/>
        <v>475</v>
      </c>
      <c r="W3844">
        <f t="shared" si="487"/>
        <v>116374.99999999999</v>
      </c>
    </row>
    <row r="3845" spans="1:23" ht="15.75" customHeight="1" x14ac:dyDescent="0.3">
      <c r="A3845" s="2" t="s">
        <v>60</v>
      </c>
      <c r="B3845" s="2">
        <v>1185732</v>
      </c>
      <c r="C3845" s="3">
        <v>44394</v>
      </c>
      <c r="D3845" s="12" t="str" cm="1">
        <f t="array" ref="D3845">_xlfn.SWITCH(WEEKDAY(C3845,2), 1, "Lundi", 2, "Mardi", 3, "Mercredi", 4, "Jeudi", 5, "Vendredi", 6, "Samedi", 7, "Dimanche", "Erreur")</f>
        <v>Samedi</v>
      </c>
      <c r="E3845" s="2" t="s">
        <v>14</v>
      </c>
      <c r="F3845" s="2" t="s">
        <v>132</v>
      </c>
      <c r="G3845" s="2" t="s">
        <v>133</v>
      </c>
      <c r="H3845" s="4" t="s">
        <v>16</v>
      </c>
      <c r="I3845" s="5">
        <v>65</v>
      </c>
      <c r="J3845" s="6">
        <v>700</v>
      </c>
      <c r="K3845" s="7">
        <v>455000</v>
      </c>
      <c r="L3845" s="7">
        <v>182000</v>
      </c>
      <c r="M3845" s="8">
        <v>0.4</v>
      </c>
      <c r="N3845" s="2" t="s">
        <v>17</v>
      </c>
      <c r="O3845">
        <f t="shared" si="480"/>
        <v>2021</v>
      </c>
      <c r="P3845">
        <f t="shared" si="481"/>
        <v>7</v>
      </c>
      <c r="Q3845" t="str">
        <f t="shared" si="482"/>
        <v>juil</v>
      </c>
      <c r="R3845" t="str">
        <f t="shared" si="483"/>
        <v>New Hampshire</v>
      </c>
      <c r="S3845" t="str">
        <f t="shared" si="484"/>
        <v>2021-07</v>
      </c>
      <c r="T3845">
        <f>IF(AND(COUNTIF(Calculs!$Q$2:$Q$12,$O3845)&gt;0,COUNTIF(Calculs!$S$2:$S$12,$E3845)&gt;0,COUNTIF(Calculs!$U$2:$U$12,$H3845)&gt;0),1,0)</f>
        <v>1</v>
      </c>
      <c r="U3845">
        <f t="shared" si="485"/>
        <v>455000</v>
      </c>
      <c r="V3845">
        <f t="shared" si="486"/>
        <v>700</v>
      </c>
      <c r="W3845">
        <f t="shared" si="487"/>
        <v>182000</v>
      </c>
    </row>
    <row r="3846" spans="1:23" ht="15.75" customHeight="1" x14ac:dyDescent="0.3">
      <c r="A3846" s="2" t="s">
        <v>60</v>
      </c>
      <c r="B3846" s="2">
        <v>1185732</v>
      </c>
      <c r="C3846" s="3">
        <v>44394</v>
      </c>
      <c r="D3846" s="12" t="str" cm="1">
        <f t="array" ref="D3846">_xlfn.SWITCH(WEEKDAY(C3846,2), 1, "Lundi", 2, "Mardi", 3, "Mercredi", 4, "Jeudi", 5, "Vendredi", 6, "Samedi", 7, "Dimanche", "Erreur")</f>
        <v>Samedi</v>
      </c>
      <c r="E3846" s="2" t="s">
        <v>14</v>
      </c>
      <c r="F3846" s="2" t="s">
        <v>132</v>
      </c>
      <c r="G3846" s="2" t="s">
        <v>133</v>
      </c>
      <c r="H3846" s="4" t="s">
        <v>18</v>
      </c>
      <c r="I3846" s="5">
        <v>60.000000000000007</v>
      </c>
      <c r="J3846" s="6">
        <v>450</v>
      </c>
      <c r="K3846" s="7">
        <v>270000.00000000006</v>
      </c>
      <c r="L3846" s="7">
        <v>108000.00000000003</v>
      </c>
      <c r="M3846" s="8">
        <v>0.4</v>
      </c>
      <c r="N3846" s="2" t="s">
        <v>23</v>
      </c>
      <c r="O3846">
        <f t="shared" si="480"/>
        <v>2021</v>
      </c>
      <c r="P3846">
        <f t="shared" si="481"/>
        <v>7</v>
      </c>
      <c r="Q3846" t="str">
        <f t="shared" si="482"/>
        <v>juil</v>
      </c>
      <c r="R3846" t="str">
        <f t="shared" si="483"/>
        <v>New Hampshire</v>
      </c>
      <c r="S3846" t="str">
        <f t="shared" si="484"/>
        <v>2021-07</v>
      </c>
      <c r="T3846">
        <f>IF(AND(COUNTIF(Calculs!$Q$2:$Q$12,$O3846)&gt;0,COUNTIF(Calculs!$S$2:$S$12,$E3846)&gt;0,COUNTIF(Calculs!$U$2:$U$12,$H3846)&gt;0),1,0)</f>
        <v>1</v>
      </c>
      <c r="U3846">
        <f t="shared" si="485"/>
        <v>270000.00000000006</v>
      </c>
      <c r="V3846">
        <f t="shared" si="486"/>
        <v>450</v>
      </c>
      <c r="W3846">
        <f t="shared" si="487"/>
        <v>108000.00000000003</v>
      </c>
    </row>
    <row r="3847" spans="1:23" ht="15.75" customHeight="1" x14ac:dyDescent="0.3">
      <c r="A3847" s="2" t="s">
        <v>60</v>
      </c>
      <c r="B3847" s="2">
        <v>1185732</v>
      </c>
      <c r="C3847" s="3">
        <v>44394</v>
      </c>
      <c r="D3847" s="12" t="str" cm="1">
        <f t="array" ref="D3847">_xlfn.SWITCH(WEEKDAY(C3847,2), 1, "Lundi", 2, "Mardi", 3, "Mercredi", 4, "Jeudi", 5, "Vendredi", 6, "Samedi", 7, "Dimanche", "Erreur")</f>
        <v>Samedi</v>
      </c>
      <c r="E3847" s="2" t="s">
        <v>14</v>
      </c>
      <c r="F3847" s="2" t="s">
        <v>132</v>
      </c>
      <c r="G3847" s="2" t="s">
        <v>133</v>
      </c>
      <c r="H3847" s="4" t="s">
        <v>19</v>
      </c>
      <c r="I3847" s="5">
        <v>55.000000000000007</v>
      </c>
      <c r="J3847" s="6">
        <v>375</v>
      </c>
      <c r="K3847" s="7">
        <v>206250.00000000003</v>
      </c>
      <c r="L3847" s="7">
        <v>61875.000000000007</v>
      </c>
      <c r="M3847" s="8">
        <v>0.3</v>
      </c>
      <c r="N3847" s="2" t="s">
        <v>23</v>
      </c>
      <c r="O3847">
        <f t="shared" si="480"/>
        <v>2021</v>
      </c>
      <c r="P3847">
        <f t="shared" si="481"/>
        <v>7</v>
      </c>
      <c r="Q3847" t="str">
        <f t="shared" si="482"/>
        <v>juil</v>
      </c>
      <c r="R3847" t="str">
        <f t="shared" si="483"/>
        <v>New Hampshire</v>
      </c>
      <c r="S3847" t="str">
        <f t="shared" si="484"/>
        <v>2021-07</v>
      </c>
      <c r="T3847">
        <f>IF(AND(COUNTIF(Calculs!$Q$2:$Q$12,$O3847)&gt;0,COUNTIF(Calculs!$S$2:$S$12,$E3847)&gt;0,COUNTIF(Calculs!$U$2:$U$12,$H3847)&gt;0),1,0)</f>
        <v>1</v>
      </c>
      <c r="U3847">
        <f t="shared" si="485"/>
        <v>206250.00000000003</v>
      </c>
      <c r="V3847">
        <f t="shared" si="486"/>
        <v>375</v>
      </c>
      <c r="W3847">
        <f t="shared" si="487"/>
        <v>61875.000000000007</v>
      </c>
    </row>
    <row r="3848" spans="1:23" ht="15.75" customHeight="1" x14ac:dyDescent="0.3">
      <c r="A3848" s="2" t="s">
        <v>60</v>
      </c>
      <c r="B3848" s="2">
        <v>1185732</v>
      </c>
      <c r="C3848" s="3">
        <v>44394</v>
      </c>
      <c r="D3848" s="12" t="str" cm="1">
        <f t="array" ref="D3848">_xlfn.SWITCH(WEEKDAY(C3848,2), 1, "Lundi", 2, "Mardi", 3, "Mercredi", 4, "Jeudi", 5, "Vendredi", 6, "Samedi", 7, "Dimanche", "Erreur")</f>
        <v>Samedi</v>
      </c>
      <c r="E3848" s="2" t="s">
        <v>14</v>
      </c>
      <c r="F3848" s="2" t="s">
        <v>132</v>
      </c>
      <c r="G3848" s="2" t="s">
        <v>133</v>
      </c>
      <c r="H3848" s="4" t="s">
        <v>20</v>
      </c>
      <c r="I3848" s="5">
        <v>55.000000000000007</v>
      </c>
      <c r="J3848" s="6">
        <v>325</v>
      </c>
      <c r="K3848" s="7">
        <v>178750.00000000003</v>
      </c>
      <c r="L3848" s="7">
        <v>53625.000000000007</v>
      </c>
      <c r="M3848" s="8">
        <v>0.3</v>
      </c>
      <c r="N3848" s="2" t="s">
        <v>23</v>
      </c>
      <c r="O3848">
        <f t="shared" si="480"/>
        <v>2021</v>
      </c>
      <c r="P3848">
        <f t="shared" si="481"/>
        <v>7</v>
      </c>
      <c r="Q3848" t="str">
        <f t="shared" si="482"/>
        <v>juil</v>
      </c>
      <c r="R3848" t="str">
        <f t="shared" si="483"/>
        <v>New Hampshire</v>
      </c>
      <c r="S3848" t="str">
        <f t="shared" si="484"/>
        <v>2021-07</v>
      </c>
      <c r="T3848">
        <f>IF(AND(COUNTIF(Calculs!$Q$2:$Q$12,$O3848)&gt;0,COUNTIF(Calculs!$S$2:$S$12,$E3848)&gt;0,COUNTIF(Calculs!$U$2:$U$12,$H3848)&gt;0),1,0)</f>
        <v>1</v>
      </c>
      <c r="U3848">
        <f t="shared" si="485"/>
        <v>178750.00000000003</v>
      </c>
      <c r="V3848">
        <f t="shared" si="486"/>
        <v>325</v>
      </c>
      <c r="W3848">
        <f t="shared" si="487"/>
        <v>53625.000000000007</v>
      </c>
    </row>
    <row r="3849" spans="1:23" ht="15.75" customHeight="1" x14ac:dyDescent="0.3">
      <c r="A3849" s="2" t="s">
        <v>60</v>
      </c>
      <c r="B3849" s="2">
        <v>1185732</v>
      </c>
      <c r="C3849" s="3">
        <v>44394</v>
      </c>
      <c r="D3849" s="12" t="str" cm="1">
        <f t="array" ref="D3849">_xlfn.SWITCH(WEEKDAY(C3849,2), 1, "Lundi", 2, "Mardi", 3, "Mercredi", 4, "Jeudi", 5, "Vendredi", 6, "Samedi", 7, "Dimanche", "Erreur")</f>
        <v>Samedi</v>
      </c>
      <c r="E3849" s="2" t="s">
        <v>14</v>
      </c>
      <c r="F3849" s="2" t="s">
        <v>132</v>
      </c>
      <c r="G3849" s="2" t="s">
        <v>133</v>
      </c>
      <c r="H3849" s="4" t="s">
        <v>21</v>
      </c>
      <c r="I3849" s="5">
        <v>65</v>
      </c>
      <c r="J3849" s="6">
        <v>350</v>
      </c>
      <c r="K3849" s="7">
        <v>227500</v>
      </c>
      <c r="L3849" s="7">
        <v>68250</v>
      </c>
      <c r="M3849" s="8">
        <v>0.3</v>
      </c>
      <c r="N3849" s="2" t="s">
        <v>23</v>
      </c>
      <c r="O3849">
        <f t="shared" si="480"/>
        <v>2021</v>
      </c>
      <c r="P3849">
        <f t="shared" si="481"/>
        <v>7</v>
      </c>
      <c r="Q3849" t="str">
        <f t="shared" si="482"/>
        <v>juil</v>
      </c>
      <c r="R3849" t="str">
        <f t="shared" si="483"/>
        <v>New Hampshire</v>
      </c>
      <c r="S3849" t="str">
        <f t="shared" si="484"/>
        <v>2021-07</v>
      </c>
      <c r="T3849">
        <f>IF(AND(COUNTIF(Calculs!$Q$2:$Q$12,$O3849)&gt;0,COUNTIF(Calculs!$S$2:$S$12,$E3849)&gt;0,COUNTIF(Calculs!$U$2:$U$12,$H3849)&gt;0),1,0)</f>
        <v>1</v>
      </c>
      <c r="U3849">
        <f t="shared" si="485"/>
        <v>227500</v>
      </c>
      <c r="V3849">
        <f t="shared" si="486"/>
        <v>350</v>
      </c>
      <c r="W3849">
        <f t="shared" si="487"/>
        <v>68250</v>
      </c>
    </row>
    <row r="3850" spans="1:23" ht="15.75" customHeight="1" x14ac:dyDescent="0.3">
      <c r="A3850" s="2" t="s">
        <v>60</v>
      </c>
      <c r="B3850" s="2">
        <v>1185732</v>
      </c>
      <c r="C3850" s="3">
        <v>44394</v>
      </c>
      <c r="D3850" s="12" t="str" cm="1">
        <f t="array" ref="D3850">_xlfn.SWITCH(WEEKDAY(C3850,2), 1, "Lundi", 2, "Mardi", 3, "Mercredi", 4, "Jeudi", 5, "Vendredi", 6, "Samedi", 7, "Dimanche", "Erreur")</f>
        <v>Samedi</v>
      </c>
      <c r="E3850" s="2" t="s">
        <v>14</v>
      </c>
      <c r="F3850" s="2" t="s">
        <v>132</v>
      </c>
      <c r="G3850" s="2" t="s">
        <v>133</v>
      </c>
      <c r="H3850" s="4" t="s">
        <v>22</v>
      </c>
      <c r="I3850" s="5">
        <v>70</v>
      </c>
      <c r="J3850" s="6">
        <v>525</v>
      </c>
      <c r="K3850" s="7">
        <v>367500</v>
      </c>
      <c r="L3850" s="7">
        <v>128624.99999999999</v>
      </c>
      <c r="M3850" s="8">
        <v>0.35</v>
      </c>
      <c r="N3850" s="2" t="s">
        <v>23</v>
      </c>
      <c r="O3850">
        <f t="shared" si="480"/>
        <v>2021</v>
      </c>
      <c r="P3850">
        <f t="shared" si="481"/>
        <v>7</v>
      </c>
      <c r="Q3850" t="str">
        <f t="shared" si="482"/>
        <v>juil</v>
      </c>
      <c r="R3850" t="str">
        <f t="shared" si="483"/>
        <v>New Hampshire</v>
      </c>
      <c r="S3850" t="str">
        <f t="shared" si="484"/>
        <v>2021-07</v>
      </c>
      <c r="T3850">
        <f>IF(AND(COUNTIF(Calculs!$Q$2:$Q$12,$O3850)&gt;0,COUNTIF(Calculs!$S$2:$S$12,$E3850)&gt;0,COUNTIF(Calculs!$U$2:$U$12,$H3850)&gt;0),1,0)</f>
        <v>1</v>
      </c>
      <c r="U3850">
        <f t="shared" si="485"/>
        <v>367500</v>
      </c>
      <c r="V3850">
        <f t="shared" si="486"/>
        <v>525</v>
      </c>
      <c r="W3850">
        <f t="shared" si="487"/>
        <v>128624.99999999999</v>
      </c>
    </row>
    <row r="3851" spans="1:23" ht="15.75" customHeight="1" x14ac:dyDescent="0.3">
      <c r="A3851" s="2" t="s">
        <v>60</v>
      </c>
      <c r="B3851" s="2">
        <v>1185732</v>
      </c>
      <c r="C3851" s="3">
        <v>44426</v>
      </c>
      <c r="D3851" s="12" t="str" cm="1">
        <f t="array" ref="D3851">_xlfn.SWITCH(WEEKDAY(C3851,2), 1, "Lundi", 2, "Mardi", 3, "Mercredi", 4, "Jeudi", 5, "Vendredi", 6, "Samedi", 7, "Dimanche", "Erreur")</f>
        <v>Mercredi</v>
      </c>
      <c r="E3851" s="2" t="s">
        <v>14</v>
      </c>
      <c r="F3851" s="2" t="s">
        <v>132</v>
      </c>
      <c r="G3851" s="2" t="s">
        <v>133</v>
      </c>
      <c r="H3851" s="4" t="s">
        <v>16</v>
      </c>
      <c r="I3851" s="5">
        <v>65</v>
      </c>
      <c r="J3851" s="6">
        <v>675</v>
      </c>
      <c r="K3851" s="7">
        <v>438750</v>
      </c>
      <c r="L3851" s="7">
        <v>175500</v>
      </c>
      <c r="M3851" s="8">
        <v>0.4</v>
      </c>
      <c r="N3851" s="2" t="s">
        <v>23</v>
      </c>
      <c r="O3851">
        <f t="shared" si="480"/>
        <v>2021</v>
      </c>
      <c r="P3851">
        <f t="shared" si="481"/>
        <v>8</v>
      </c>
      <c r="Q3851" t="str">
        <f t="shared" si="482"/>
        <v>août</v>
      </c>
      <c r="R3851" t="str">
        <f t="shared" si="483"/>
        <v>New Hampshire</v>
      </c>
      <c r="S3851" t="str">
        <f t="shared" si="484"/>
        <v>2021-08</v>
      </c>
      <c r="T3851">
        <f>IF(AND(COUNTIF(Calculs!$Q$2:$Q$12,$O3851)&gt;0,COUNTIF(Calculs!$S$2:$S$12,$E3851)&gt;0,COUNTIF(Calculs!$U$2:$U$12,$H3851)&gt;0),1,0)</f>
        <v>1</v>
      </c>
      <c r="U3851">
        <f t="shared" si="485"/>
        <v>438750</v>
      </c>
      <c r="V3851">
        <f t="shared" si="486"/>
        <v>675</v>
      </c>
      <c r="W3851">
        <f t="shared" si="487"/>
        <v>175500</v>
      </c>
    </row>
    <row r="3852" spans="1:23" ht="15.75" customHeight="1" x14ac:dyDescent="0.3">
      <c r="A3852" s="2" t="s">
        <v>60</v>
      </c>
      <c r="B3852" s="2">
        <v>1185732</v>
      </c>
      <c r="C3852" s="3">
        <v>44426</v>
      </c>
      <c r="D3852" s="12" t="str" cm="1">
        <f t="array" ref="D3852">_xlfn.SWITCH(WEEKDAY(C3852,2), 1, "Lundi", 2, "Mardi", 3, "Mercredi", 4, "Jeudi", 5, "Vendredi", 6, "Samedi", 7, "Dimanche", "Erreur")</f>
        <v>Mercredi</v>
      </c>
      <c r="E3852" s="2" t="s">
        <v>14</v>
      </c>
      <c r="F3852" s="2" t="s">
        <v>132</v>
      </c>
      <c r="G3852" s="2" t="s">
        <v>133</v>
      </c>
      <c r="H3852" s="4" t="s">
        <v>18</v>
      </c>
      <c r="I3852" s="5">
        <v>60.000000000000007</v>
      </c>
      <c r="J3852" s="6">
        <v>450</v>
      </c>
      <c r="K3852" s="7">
        <v>270000.00000000006</v>
      </c>
      <c r="L3852" s="7">
        <v>108000.00000000003</v>
      </c>
      <c r="M3852" s="8">
        <v>0.4</v>
      </c>
      <c r="N3852" s="2" t="s">
        <v>23</v>
      </c>
      <c r="O3852">
        <f t="shared" si="480"/>
        <v>2021</v>
      </c>
      <c r="P3852">
        <f t="shared" si="481"/>
        <v>8</v>
      </c>
      <c r="Q3852" t="str">
        <f t="shared" si="482"/>
        <v>août</v>
      </c>
      <c r="R3852" t="str">
        <f t="shared" si="483"/>
        <v>New Hampshire</v>
      </c>
      <c r="S3852" t="str">
        <f t="shared" si="484"/>
        <v>2021-08</v>
      </c>
      <c r="T3852">
        <f>IF(AND(COUNTIF(Calculs!$Q$2:$Q$12,$O3852)&gt;0,COUNTIF(Calculs!$S$2:$S$12,$E3852)&gt;0,COUNTIF(Calculs!$U$2:$U$12,$H3852)&gt;0),1,0)</f>
        <v>1</v>
      </c>
      <c r="U3852">
        <f t="shared" si="485"/>
        <v>270000.00000000006</v>
      </c>
      <c r="V3852">
        <f t="shared" si="486"/>
        <v>450</v>
      </c>
      <c r="W3852">
        <f t="shared" si="487"/>
        <v>108000.00000000003</v>
      </c>
    </row>
    <row r="3853" spans="1:23" ht="15.75" customHeight="1" x14ac:dyDescent="0.3">
      <c r="A3853" s="2" t="s">
        <v>60</v>
      </c>
      <c r="B3853" s="2">
        <v>1185732</v>
      </c>
      <c r="C3853" s="3">
        <v>44426</v>
      </c>
      <c r="D3853" s="12" t="str" cm="1">
        <f t="array" ref="D3853">_xlfn.SWITCH(WEEKDAY(C3853,2), 1, "Lundi", 2, "Mardi", 3, "Mercredi", 4, "Jeudi", 5, "Vendredi", 6, "Samedi", 7, "Dimanche", "Erreur")</f>
        <v>Mercredi</v>
      </c>
      <c r="E3853" s="2" t="s">
        <v>14</v>
      </c>
      <c r="F3853" s="2" t="s">
        <v>132</v>
      </c>
      <c r="G3853" s="2" t="s">
        <v>133</v>
      </c>
      <c r="H3853" s="4" t="s">
        <v>19</v>
      </c>
      <c r="I3853" s="5">
        <v>55.000000000000007</v>
      </c>
      <c r="J3853" s="6">
        <v>375</v>
      </c>
      <c r="K3853" s="7">
        <v>206250.00000000003</v>
      </c>
      <c r="L3853" s="7">
        <v>61875.000000000007</v>
      </c>
      <c r="M3853" s="8">
        <v>0.3</v>
      </c>
      <c r="N3853" s="2" t="s">
        <v>23</v>
      </c>
      <c r="O3853">
        <f t="shared" si="480"/>
        <v>2021</v>
      </c>
      <c r="P3853">
        <f t="shared" si="481"/>
        <v>8</v>
      </c>
      <c r="Q3853" t="str">
        <f t="shared" si="482"/>
        <v>août</v>
      </c>
      <c r="R3853" t="str">
        <f t="shared" si="483"/>
        <v>New Hampshire</v>
      </c>
      <c r="S3853" t="str">
        <f t="shared" si="484"/>
        <v>2021-08</v>
      </c>
      <c r="T3853">
        <f>IF(AND(COUNTIF(Calculs!$Q$2:$Q$12,$O3853)&gt;0,COUNTIF(Calculs!$S$2:$S$12,$E3853)&gt;0,COUNTIF(Calculs!$U$2:$U$12,$H3853)&gt;0),1,0)</f>
        <v>1</v>
      </c>
      <c r="U3853">
        <f t="shared" si="485"/>
        <v>206250.00000000003</v>
      </c>
      <c r="V3853">
        <f t="shared" si="486"/>
        <v>375</v>
      </c>
      <c r="W3853">
        <f t="shared" si="487"/>
        <v>61875.000000000007</v>
      </c>
    </row>
    <row r="3854" spans="1:23" ht="15.75" customHeight="1" x14ac:dyDescent="0.3">
      <c r="A3854" s="2" t="s">
        <v>60</v>
      </c>
      <c r="B3854" s="2">
        <v>1185732</v>
      </c>
      <c r="C3854" s="3">
        <v>44426</v>
      </c>
      <c r="D3854" s="12" t="str" cm="1">
        <f t="array" ref="D3854">_xlfn.SWITCH(WEEKDAY(C3854,2), 1, "Lundi", 2, "Mardi", 3, "Mercredi", 4, "Jeudi", 5, "Vendredi", 6, "Samedi", 7, "Dimanche", "Erreur")</f>
        <v>Mercredi</v>
      </c>
      <c r="E3854" s="2" t="s">
        <v>14</v>
      </c>
      <c r="F3854" s="2" t="s">
        <v>132</v>
      </c>
      <c r="G3854" s="2" t="s">
        <v>133</v>
      </c>
      <c r="H3854" s="4" t="s">
        <v>20</v>
      </c>
      <c r="I3854" s="5">
        <v>55.000000000000007</v>
      </c>
      <c r="J3854" s="6">
        <v>275</v>
      </c>
      <c r="K3854" s="7">
        <v>151250.00000000003</v>
      </c>
      <c r="L3854" s="7">
        <v>45375.000000000007</v>
      </c>
      <c r="M3854" s="8">
        <v>0.3</v>
      </c>
      <c r="N3854" s="2" t="s">
        <v>23</v>
      </c>
      <c r="O3854">
        <f t="shared" si="480"/>
        <v>2021</v>
      </c>
      <c r="P3854">
        <f t="shared" si="481"/>
        <v>8</v>
      </c>
      <c r="Q3854" t="str">
        <f t="shared" si="482"/>
        <v>août</v>
      </c>
      <c r="R3854" t="str">
        <f t="shared" si="483"/>
        <v>New Hampshire</v>
      </c>
      <c r="S3854" t="str">
        <f t="shared" si="484"/>
        <v>2021-08</v>
      </c>
      <c r="T3854">
        <f>IF(AND(COUNTIF(Calculs!$Q$2:$Q$12,$O3854)&gt;0,COUNTIF(Calculs!$S$2:$S$12,$E3854)&gt;0,COUNTIF(Calculs!$U$2:$U$12,$H3854)&gt;0),1,0)</f>
        <v>1</v>
      </c>
      <c r="U3854">
        <f t="shared" si="485"/>
        <v>151250.00000000003</v>
      </c>
      <c r="V3854">
        <f t="shared" si="486"/>
        <v>275</v>
      </c>
      <c r="W3854">
        <f t="shared" si="487"/>
        <v>45375.000000000007</v>
      </c>
    </row>
    <row r="3855" spans="1:23" ht="15.75" customHeight="1" x14ac:dyDescent="0.3">
      <c r="A3855" s="2" t="s">
        <v>60</v>
      </c>
      <c r="B3855" s="2">
        <v>1185732</v>
      </c>
      <c r="C3855" s="3">
        <v>44426</v>
      </c>
      <c r="D3855" s="12" t="str" cm="1">
        <f t="array" ref="D3855">_xlfn.SWITCH(WEEKDAY(C3855,2), 1, "Lundi", 2, "Mardi", 3, "Mercredi", 4, "Jeudi", 5, "Vendredi", 6, "Samedi", 7, "Dimanche", "Erreur")</f>
        <v>Mercredi</v>
      </c>
      <c r="E3855" s="2" t="s">
        <v>14</v>
      </c>
      <c r="F3855" s="2" t="s">
        <v>132</v>
      </c>
      <c r="G3855" s="2" t="s">
        <v>133</v>
      </c>
      <c r="H3855" s="4" t="s">
        <v>21</v>
      </c>
      <c r="I3855" s="5">
        <v>65</v>
      </c>
      <c r="J3855" s="6">
        <v>250</v>
      </c>
      <c r="K3855" s="7">
        <v>162500</v>
      </c>
      <c r="L3855" s="7">
        <v>48750</v>
      </c>
      <c r="M3855" s="8">
        <v>0.3</v>
      </c>
      <c r="N3855" s="2" t="s">
        <v>23</v>
      </c>
      <c r="O3855">
        <f t="shared" si="480"/>
        <v>2021</v>
      </c>
      <c r="P3855">
        <f t="shared" si="481"/>
        <v>8</v>
      </c>
      <c r="Q3855" t="str">
        <f t="shared" si="482"/>
        <v>août</v>
      </c>
      <c r="R3855" t="str">
        <f t="shared" si="483"/>
        <v>New Hampshire</v>
      </c>
      <c r="S3855" t="str">
        <f t="shared" si="484"/>
        <v>2021-08</v>
      </c>
      <c r="T3855">
        <f>IF(AND(COUNTIF(Calculs!$Q$2:$Q$12,$O3855)&gt;0,COUNTIF(Calculs!$S$2:$S$12,$E3855)&gt;0,COUNTIF(Calculs!$U$2:$U$12,$H3855)&gt;0),1,0)</f>
        <v>1</v>
      </c>
      <c r="U3855">
        <f t="shared" si="485"/>
        <v>162500</v>
      </c>
      <c r="V3855">
        <f t="shared" si="486"/>
        <v>250</v>
      </c>
      <c r="W3855">
        <f t="shared" si="487"/>
        <v>48750</v>
      </c>
    </row>
    <row r="3856" spans="1:23" ht="15.75" customHeight="1" x14ac:dyDescent="0.3">
      <c r="A3856" s="2" t="s">
        <v>60</v>
      </c>
      <c r="B3856" s="2">
        <v>1185732</v>
      </c>
      <c r="C3856" s="3">
        <v>44426</v>
      </c>
      <c r="D3856" s="12" t="str" cm="1">
        <f t="array" ref="D3856">_xlfn.SWITCH(WEEKDAY(C3856,2), 1, "Lundi", 2, "Mardi", 3, "Mercredi", 4, "Jeudi", 5, "Vendredi", 6, "Samedi", 7, "Dimanche", "Erreur")</f>
        <v>Mercredi</v>
      </c>
      <c r="E3856" s="2" t="s">
        <v>14</v>
      </c>
      <c r="F3856" s="2" t="s">
        <v>132</v>
      </c>
      <c r="G3856" s="2" t="s">
        <v>133</v>
      </c>
      <c r="H3856" s="4" t="s">
        <v>22</v>
      </c>
      <c r="I3856" s="5">
        <v>70</v>
      </c>
      <c r="J3856" s="6">
        <v>425</v>
      </c>
      <c r="K3856" s="7">
        <v>297500</v>
      </c>
      <c r="L3856" s="7">
        <v>104125</v>
      </c>
      <c r="M3856" s="8">
        <v>0.35</v>
      </c>
      <c r="N3856" s="2" t="s">
        <v>23</v>
      </c>
      <c r="O3856">
        <f t="shared" si="480"/>
        <v>2021</v>
      </c>
      <c r="P3856">
        <f t="shared" si="481"/>
        <v>8</v>
      </c>
      <c r="Q3856" t="str">
        <f t="shared" si="482"/>
        <v>août</v>
      </c>
      <c r="R3856" t="str">
        <f t="shared" si="483"/>
        <v>New Hampshire</v>
      </c>
      <c r="S3856" t="str">
        <f t="shared" si="484"/>
        <v>2021-08</v>
      </c>
      <c r="T3856">
        <f>IF(AND(COUNTIF(Calculs!$Q$2:$Q$12,$O3856)&gt;0,COUNTIF(Calculs!$S$2:$S$12,$E3856)&gt;0,COUNTIF(Calculs!$U$2:$U$12,$H3856)&gt;0),1,0)</f>
        <v>1</v>
      </c>
      <c r="U3856">
        <f t="shared" si="485"/>
        <v>297500</v>
      </c>
      <c r="V3856">
        <f t="shared" si="486"/>
        <v>425</v>
      </c>
      <c r="W3856">
        <f t="shared" si="487"/>
        <v>104125</v>
      </c>
    </row>
    <row r="3857" spans="1:23" ht="15.75" customHeight="1" x14ac:dyDescent="0.3">
      <c r="A3857" s="2" t="s">
        <v>60</v>
      </c>
      <c r="B3857" s="2">
        <v>1185732</v>
      </c>
      <c r="C3857" s="3">
        <v>44456</v>
      </c>
      <c r="D3857" s="12" t="str" cm="1">
        <f t="array" ref="D3857">_xlfn.SWITCH(WEEKDAY(C3857,2), 1, "Lundi", 2, "Mardi", 3, "Mercredi", 4, "Jeudi", 5, "Vendredi", 6, "Samedi", 7, "Dimanche", "Erreur")</f>
        <v>Vendredi</v>
      </c>
      <c r="E3857" s="2" t="s">
        <v>14</v>
      </c>
      <c r="F3857" s="2" t="s">
        <v>132</v>
      </c>
      <c r="G3857" s="2" t="s">
        <v>133</v>
      </c>
      <c r="H3857" s="4" t="s">
        <v>16</v>
      </c>
      <c r="I3857" s="5">
        <v>65</v>
      </c>
      <c r="J3857" s="6">
        <v>550</v>
      </c>
      <c r="K3857" s="7">
        <v>357500</v>
      </c>
      <c r="L3857" s="7">
        <v>143000</v>
      </c>
      <c r="M3857" s="8">
        <v>0.4</v>
      </c>
      <c r="N3857" s="2" t="s">
        <v>23</v>
      </c>
      <c r="O3857">
        <f t="shared" si="480"/>
        <v>2021</v>
      </c>
      <c r="P3857">
        <f t="shared" si="481"/>
        <v>9</v>
      </c>
      <c r="Q3857" t="str">
        <f t="shared" si="482"/>
        <v>sept</v>
      </c>
      <c r="R3857" t="str">
        <f t="shared" si="483"/>
        <v>New Hampshire</v>
      </c>
      <c r="S3857" t="str">
        <f t="shared" si="484"/>
        <v>2021-09</v>
      </c>
      <c r="T3857">
        <f>IF(AND(COUNTIF(Calculs!$Q$2:$Q$12,$O3857)&gt;0,COUNTIF(Calculs!$S$2:$S$12,$E3857)&gt;0,COUNTIF(Calculs!$U$2:$U$12,$H3857)&gt;0),1,0)</f>
        <v>1</v>
      </c>
      <c r="U3857">
        <f t="shared" si="485"/>
        <v>357500</v>
      </c>
      <c r="V3857">
        <f t="shared" si="486"/>
        <v>550</v>
      </c>
      <c r="W3857">
        <f t="shared" si="487"/>
        <v>143000</v>
      </c>
    </row>
    <row r="3858" spans="1:23" ht="15.75" customHeight="1" x14ac:dyDescent="0.3">
      <c r="A3858" s="2" t="s">
        <v>60</v>
      </c>
      <c r="B3858" s="2">
        <v>1185732</v>
      </c>
      <c r="C3858" s="3">
        <v>44456</v>
      </c>
      <c r="D3858" s="12" t="str" cm="1">
        <f t="array" ref="D3858">_xlfn.SWITCH(WEEKDAY(C3858,2), 1, "Lundi", 2, "Mardi", 3, "Mercredi", 4, "Jeudi", 5, "Vendredi", 6, "Samedi", 7, "Dimanche", "Erreur")</f>
        <v>Vendredi</v>
      </c>
      <c r="E3858" s="2" t="s">
        <v>14</v>
      </c>
      <c r="F3858" s="2" t="s">
        <v>132</v>
      </c>
      <c r="G3858" s="2" t="s">
        <v>133</v>
      </c>
      <c r="H3858" s="4" t="s">
        <v>18</v>
      </c>
      <c r="I3858" s="5">
        <v>60.000000000000007</v>
      </c>
      <c r="J3858" s="6">
        <v>350</v>
      </c>
      <c r="K3858" s="7">
        <v>210000.00000000003</v>
      </c>
      <c r="L3858" s="7">
        <v>84000.000000000015</v>
      </c>
      <c r="M3858" s="8">
        <v>0.4</v>
      </c>
      <c r="N3858" s="2" t="s">
        <v>23</v>
      </c>
      <c r="O3858">
        <f t="shared" si="480"/>
        <v>2021</v>
      </c>
      <c r="P3858">
        <f t="shared" si="481"/>
        <v>9</v>
      </c>
      <c r="Q3858" t="str">
        <f t="shared" si="482"/>
        <v>sept</v>
      </c>
      <c r="R3858" t="str">
        <f t="shared" si="483"/>
        <v>New Hampshire</v>
      </c>
      <c r="S3858" t="str">
        <f t="shared" si="484"/>
        <v>2021-09</v>
      </c>
      <c r="T3858">
        <f>IF(AND(COUNTIF(Calculs!$Q$2:$Q$12,$O3858)&gt;0,COUNTIF(Calculs!$S$2:$S$12,$E3858)&gt;0,COUNTIF(Calculs!$U$2:$U$12,$H3858)&gt;0),1,0)</f>
        <v>1</v>
      </c>
      <c r="U3858">
        <f t="shared" si="485"/>
        <v>210000.00000000003</v>
      </c>
      <c r="V3858">
        <f t="shared" si="486"/>
        <v>350</v>
      </c>
      <c r="W3858">
        <f t="shared" si="487"/>
        <v>84000.000000000015</v>
      </c>
    </row>
    <row r="3859" spans="1:23" ht="15.75" customHeight="1" x14ac:dyDescent="0.3">
      <c r="A3859" s="2" t="s">
        <v>60</v>
      </c>
      <c r="B3859" s="2">
        <v>1185732</v>
      </c>
      <c r="C3859" s="3">
        <v>44456</v>
      </c>
      <c r="D3859" s="12" t="str" cm="1">
        <f t="array" ref="D3859">_xlfn.SWITCH(WEEKDAY(C3859,2), 1, "Lundi", 2, "Mardi", 3, "Mercredi", 4, "Jeudi", 5, "Vendredi", 6, "Samedi", 7, "Dimanche", "Erreur")</f>
        <v>Vendredi</v>
      </c>
      <c r="E3859" s="2" t="s">
        <v>14</v>
      </c>
      <c r="F3859" s="2" t="s">
        <v>132</v>
      </c>
      <c r="G3859" s="2" t="s">
        <v>133</v>
      </c>
      <c r="H3859" s="4" t="s">
        <v>19</v>
      </c>
      <c r="I3859" s="5">
        <v>55.000000000000007</v>
      </c>
      <c r="J3859" s="6">
        <v>250</v>
      </c>
      <c r="K3859" s="7">
        <v>137500.00000000003</v>
      </c>
      <c r="L3859" s="7">
        <v>41250.000000000007</v>
      </c>
      <c r="M3859" s="8">
        <v>0.3</v>
      </c>
      <c r="N3859" s="2" t="s">
        <v>23</v>
      </c>
      <c r="O3859">
        <f t="shared" si="480"/>
        <v>2021</v>
      </c>
      <c r="P3859">
        <f t="shared" si="481"/>
        <v>9</v>
      </c>
      <c r="Q3859" t="str">
        <f t="shared" si="482"/>
        <v>sept</v>
      </c>
      <c r="R3859" t="str">
        <f t="shared" si="483"/>
        <v>New Hampshire</v>
      </c>
      <c r="S3859" t="str">
        <f t="shared" si="484"/>
        <v>2021-09</v>
      </c>
      <c r="T3859">
        <f>IF(AND(COUNTIF(Calculs!$Q$2:$Q$12,$O3859)&gt;0,COUNTIF(Calculs!$S$2:$S$12,$E3859)&gt;0,COUNTIF(Calculs!$U$2:$U$12,$H3859)&gt;0),1,0)</f>
        <v>1</v>
      </c>
      <c r="U3859">
        <f t="shared" si="485"/>
        <v>137500.00000000003</v>
      </c>
      <c r="V3859">
        <f t="shared" si="486"/>
        <v>250</v>
      </c>
      <c r="W3859">
        <f t="shared" si="487"/>
        <v>41250.000000000007</v>
      </c>
    </row>
    <row r="3860" spans="1:23" ht="15.75" customHeight="1" x14ac:dyDescent="0.3">
      <c r="A3860" s="2" t="s">
        <v>60</v>
      </c>
      <c r="B3860" s="2">
        <v>1185732</v>
      </c>
      <c r="C3860" s="3">
        <v>44456</v>
      </c>
      <c r="D3860" s="12" t="str" cm="1">
        <f t="array" ref="D3860">_xlfn.SWITCH(WEEKDAY(C3860,2), 1, "Lundi", 2, "Mardi", 3, "Mercredi", 4, "Jeudi", 5, "Vendredi", 6, "Samedi", 7, "Dimanche", "Erreur")</f>
        <v>Vendredi</v>
      </c>
      <c r="E3860" s="2" t="s">
        <v>14</v>
      </c>
      <c r="F3860" s="2" t="s">
        <v>132</v>
      </c>
      <c r="G3860" s="2" t="s">
        <v>133</v>
      </c>
      <c r="H3860" s="4" t="s">
        <v>20</v>
      </c>
      <c r="I3860" s="5">
        <v>55.000000000000007</v>
      </c>
      <c r="J3860" s="6">
        <v>225</v>
      </c>
      <c r="K3860" s="7">
        <v>123750.00000000001</v>
      </c>
      <c r="L3860" s="7">
        <v>37125</v>
      </c>
      <c r="M3860" s="8">
        <v>0.3</v>
      </c>
      <c r="N3860" s="2" t="s">
        <v>23</v>
      </c>
      <c r="O3860">
        <f t="shared" si="480"/>
        <v>2021</v>
      </c>
      <c r="P3860">
        <f t="shared" si="481"/>
        <v>9</v>
      </c>
      <c r="Q3860" t="str">
        <f t="shared" si="482"/>
        <v>sept</v>
      </c>
      <c r="R3860" t="str">
        <f t="shared" si="483"/>
        <v>New Hampshire</v>
      </c>
      <c r="S3860" t="str">
        <f t="shared" si="484"/>
        <v>2021-09</v>
      </c>
      <c r="T3860">
        <f>IF(AND(COUNTIF(Calculs!$Q$2:$Q$12,$O3860)&gt;0,COUNTIF(Calculs!$S$2:$S$12,$E3860)&gt;0,COUNTIF(Calculs!$U$2:$U$12,$H3860)&gt;0),1,0)</f>
        <v>1</v>
      </c>
      <c r="U3860">
        <f t="shared" si="485"/>
        <v>123750.00000000001</v>
      </c>
      <c r="V3860">
        <f t="shared" si="486"/>
        <v>225</v>
      </c>
      <c r="W3860">
        <f t="shared" si="487"/>
        <v>37125</v>
      </c>
    </row>
    <row r="3861" spans="1:23" ht="15.75" customHeight="1" x14ac:dyDescent="0.3">
      <c r="A3861" s="2" t="s">
        <v>60</v>
      </c>
      <c r="B3861" s="2">
        <v>1185732</v>
      </c>
      <c r="C3861" s="3">
        <v>44456</v>
      </c>
      <c r="D3861" s="12" t="str" cm="1">
        <f t="array" ref="D3861">_xlfn.SWITCH(WEEKDAY(C3861,2), 1, "Lundi", 2, "Mardi", 3, "Mercredi", 4, "Jeudi", 5, "Vendredi", 6, "Samedi", 7, "Dimanche", "Erreur")</f>
        <v>Vendredi</v>
      </c>
      <c r="E3861" s="2" t="s">
        <v>14</v>
      </c>
      <c r="F3861" s="2" t="s">
        <v>132</v>
      </c>
      <c r="G3861" s="2" t="s">
        <v>133</v>
      </c>
      <c r="H3861" s="4" t="s">
        <v>21</v>
      </c>
      <c r="I3861" s="5">
        <v>65</v>
      </c>
      <c r="J3861" s="6">
        <v>225</v>
      </c>
      <c r="K3861" s="7">
        <v>146250</v>
      </c>
      <c r="L3861" s="7">
        <v>43875</v>
      </c>
      <c r="M3861" s="8">
        <v>0.3</v>
      </c>
      <c r="N3861" s="2" t="s">
        <v>23</v>
      </c>
      <c r="O3861">
        <f t="shared" si="480"/>
        <v>2021</v>
      </c>
      <c r="P3861">
        <f t="shared" si="481"/>
        <v>9</v>
      </c>
      <c r="Q3861" t="str">
        <f t="shared" si="482"/>
        <v>sept</v>
      </c>
      <c r="R3861" t="str">
        <f t="shared" si="483"/>
        <v>New Hampshire</v>
      </c>
      <c r="S3861" t="str">
        <f t="shared" si="484"/>
        <v>2021-09</v>
      </c>
      <c r="T3861">
        <f>IF(AND(COUNTIF(Calculs!$Q$2:$Q$12,$O3861)&gt;0,COUNTIF(Calculs!$S$2:$S$12,$E3861)&gt;0,COUNTIF(Calculs!$U$2:$U$12,$H3861)&gt;0),1,0)</f>
        <v>1</v>
      </c>
      <c r="U3861">
        <f t="shared" si="485"/>
        <v>146250</v>
      </c>
      <c r="V3861">
        <f t="shared" si="486"/>
        <v>225</v>
      </c>
      <c r="W3861">
        <f t="shared" si="487"/>
        <v>43875</v>
      </c>
    </row>
    <row r="3862" spans="1:23" ht="15.75" customHeight="1" x14ac:dyDescent="0.3">
      <c r="A3862" s="2" t="s">
        <v>60</v>
      </c>
      <c r="B3862" s="2">
        <v>1185732</v>
      </c>
      <c r="C3862" s="3">
        <v>44456</v>
      </c>
      <c r="D3862" s="12" t="str" cm="1">
        <f t="array" ref="D3862">_xlfn.SWITCH(WEEKDAY(C3862,2), 1, "Lundi", 2, "Mardi", 3, "Mercredi", 4, "Jeudi", 5, "Vendredi", 6, "Samedi", 7, "Dimanche", "Erreur")</f>
        <v>Vendredi</v>
      </c>
      <c r="E3862" s="2" t="s">
        <v>14</v>
      </c>
      <c r="F3862" s="2" t="s">
        <v>132</v>
      </c>
      <c r="G3862" s="2" t="s">
        <v>133</v>
      </c>
      <c r="H3862" s="4" t="s">
        <v>22</v>
      </c>
      <c r="I3862" s="5">
        <v>70</v>
      </c>
      <c r="J3862" s="6">
        <v>325</v>
      </c>
      <c r="K3862" s="7">
        <v>227500</v>
      </c>
      <c r="L3862" s="7">
        <v>79625</v>
      </c>
      <c r="M3862" s="8">
        <v>0.35</v>
      </c>
      <c r="N3862" s="2" t="s">
        <v>23</v>
      </c>
      <c r="O3862">
        <f t="shared" si="480"/>
        <v>2021</v>
      </c>
      <c r="P3862">
        <f t="shared" si="481"/>
        <v>9</v>
      </c>
      <c r="Q3862" t="str">
        <f t="shared" si="482"/>
        <v>sept</v>
      </c>
      <c r="R3862" t="str">
        <f t="shared" si="483"/>
        <v>New Hampshire</v>
      </c>
      <c r="S3862" t="str">
        <f t="shared" si="484"/>
        <v>2021-09</v>
      </c>
      <c r="T3862">
        <f>IF(AND(COUNTIF(Calculs!$Q$2:$Q$12,$O3862)&gt;0,COUNTIF(Calculs!$S$2:$S$12,$E3862)&gt;0,COUNTIF(Calculs!$U$2:$U$12,$H3862)&gt;0),1,0)</f>
        <v>1</v>
      </c>
      <c r="U3862">
        <f t="shared" si="485"/>
        <v>227500</v>
      </c>
      <c r="V3862">
        <f t="shared" si="486"/>
        <v>325</v>
      </c>
      <c r="W3862">
        <f t="shared" si="487"/>
        <v>79625</v>
      </c>
    </row>
    <row r="3863" spans="1:23" ht="15.75" customHeight="1" x14ac:dyDescent="0.3">
      <c r="A3863" s="2" t="s">
        <v>13</v>
      </c>
      <c r="B3863" s="2">
        <v>1185732</v>
      </c>
      <c r="C3863" s="3">
        <v>44488</v>
      </c>
      <c r="D3863" s="12" t="str" cm="1">
        <f t="array" ref="D3863">_xlfn.SWITCH(WEEKDAY(C3863,2), 1, "Lundi", 2, "Mardi", 3, "Mercredi", 4, "Jeudi", 5, "Vendredi", 6, "Samedi", 7, "Dimanche", "Erreur")</f>
        <v>Mardi</v>
      </c>
      <c r="E3863" s="2" t="s">
        <v>14</v>
      </c>
      <c r="F3863" s="2" t="s">
        <v>132</v>
      </c>
      <c r="G3863" s="2" t="s">
        <v>133</v>
      </c>
      <c r="H3863" s="4" t="s">
        <v>16</v>
      </c>
      <c r="I3863" s="5">
        <v>70</v>
      </c>
      <c r="J3863" s="6">
        <v>475</v>
      </c>
      <c r="K3863" s="7">
        <v>332500</v>
      </c>
      <c r="L3863" s="7">
        <v>133000</v>
      </c>
      <c r="M3863" s="8">
        <v>0.4</v>
      </c>
      <c r="N3863" s="2" t="s">
        <v>23</v>
      </c>
      <c r="O3863">
        <f t="shared" si="480"/>
        <v>2021</v>
      </c>
      <c r="P3863">
        <f t="shared" si="481"/>
        <v>10</v>
      </c>
      <c r="Q3863" t="str">
        <f t="shared" si="482"/>
        <v>oct</v>
      </c>
      <c r="R3863" t="str">
        <f t="shared" si="483"/>
        <v>New Hampshire</v>
      </c>
      <c r="S3863" t="str">
        <f t="shared" si="484"/>
        <v>2021-10</v>
      </c>
      <c r="T3863">
        <f>IF(AND(COUNTIF(Calculs!$Q$2:$Q$12,$O3863)&gt;0,COUNTIF(Calculs!$S$2:$S$12,$E3863)&gt;0,COUNTIF(Calculs!$U$2:$U$12,$H3863)&gt;0),1,0)</f>
        <v>1</v>
      </c>
      <c r="U3863">
        <f t="shared" si="485"/>
        <v>332500</v>
      </c>
      <c r="V3863">
        <f t="shared" si="486"/>
        <v>475</v>
      </c>
      <c r="W3863">
        <f t="shared" si="487"/>
        <v>133000</v>
      </c>
    </row>
    <row r="3864" spans="1:23" ht="15.75" customHeight="1" x14ac:dyDescent="0.3">
      <c r="A3864" s="2" t="s">
        <v>13</v>
      </c>
      <c r="B3864" s="2">
        <v>1185732</v>
      </c>
      <c r="C3864" s="3">
        <v>44488</v>
      </c>
      <c r="D3864" s="12" t="str" cm="1">
        <f t="array" ref="D3864">_xlfn.SWITCH(WEEKDAY(C3864,2), 1, "Lundi", 2, "Mardi", 3, "Mercredi", 4, "Jeudi", 5, "Vendredi", 6, "Samedi", 7, "Dimanche", "Erreur")</f>
        <v>Mardi</v>
      </c>
      <c r="E3864" s="2" t="s">
        <v>14</v>
      </c>
      <c r="F3864" s="2" t="s">
        <v>132</v>
      </c>
      <c r="G3864" s="2" t="s">
        <v>133</v>
      </c>
      <c r="H3864" s="4" t="s">
        <v>18</v>
      </c>
      <c r="I3864" s="5">
        <v>65.000000000000014</v>
      </c>
      <c r="J3864" s="6">
        <v>300</v>
      </c>
      <c r="K3864" s="7">
        <v>195000.00000000003</v>
      </c>
      <c r="L3864" s="7">
        <v>78000.000000000015</v>
      </c>
      <c r="M3864" s="8">
        <v>0.4</v>
      </c>
      <c r="N3864" s="2" t="s">
        <v>23</v>
      </c>
      <c r="O3864">
        <f t="shared" si="480"/>
        <v>2021</v>
      </c>
      <c r="P3864">
        <f t="shared" si="481"/>
        <v>10</v>
      </c>
      <c r="Q3864" t="str">
        <f t="shared" si="482"/>
        <v>oct</v>
      </c>
      <c r="R3864" t="str">
        <f t="shared" si="483"/>
        <v>New Hampshire</v>
      </c>
      <c r="S3864" t="str">
        <f t="shared" si="484"/>
        <v>2021-10</v>
      </c>
      <c r="T3864">
        <f>IF(AND(COUNTIF(Calculs!$Q$2:$Q$12,$O3864)&gt;0,COUNTIF(Calculs!$S$2:$S$12,$E3864)&gt;0,COUNTIF(Calculs!$U$2:$U$12,$H3864)&gt;0),1,0)</f>
        <v>1</v>
      </c>
      <c r="U3864">
        <f t="shared" si="485"/>
        <v>195000.00000000003</v>
      </c>
      <c r="V3864">
        <f t="shared" si="486"/>
        <v>300</v>
      </c>
      <c r="W3864">
        <f t="shared" si="487"/>
        <v>78000.000000000015</v>
      </c>
    </row>
    <row r="3865" spans="1:23" ht="15.75" customHeight="1" x14ac:dyDescent="0.3">
      <c r="A3865" s="2" t="s">
        <v>13</v>
      </c>
      <c r="B3865" s="2">
        <v>1185732</v>
      </c>
      <c r="C3865" s="3">
        <v>44488</v>
      </c>
      <c r="D3865" s="12" t="str" cm="1">
        <f t="array" ref="D3865">_xlfn.SWITCH(WEEKDAY(C3865,2), 1, "Lundi", 2, "Mardi", 3, "Mercredi", 4, "Jeudi", 5, "Vendredi", 6, "Samedi", 7, "Dimanche", "Erreur")</f>
        <v>Mardi</v>
      </c>
      <c r="E3865" s="2" t="s">
        <v>14</v>
      </c>
      <c r="F3865" s="2" t="s">
        <v>132</v>
      </c>
      <c r="G3865" s="2" t="s">
        <v>133</v>
      </c>
      <c r="H3865" s="4" t="s">
        <v>19</v>
      </c>
      <c r="I3865" s="5">
        <v>65.000000000000014</v>
      </c>
      <c r="J3865" s="6">
        <v>200</v>
      </c>
      <c r="K3865" s="7">
        <v>130000.00000000003</v>
      </c>
      <c r="L3865" s="7">
        <v>39000.000000000007</v>
      </c>
      <c r="M3865" s="8">
        <v>0.3</v>
      </c>
      <c r="N3865" s="2" t="s">
        <v>23</v>
      </c>
      <c r="O3865">
        <f t="shared" si="480"/>
        <v>2021</v>
      </c>
      <c r="P3865">
        <f t="shared" si="481"/>
        <v>10</v>
      </c>
      <c r="Q3865" t="str">
        <f t="shared" si="482"/>
        <v>oct</v>
      </c>
      <c r="R3865" t="str">
        <f t="shared" si="483"/>
        <v>New Hampshire</v>
      </c>
      <c r="S3865" t="str">
        <f t="shared" si="484"/>
        <v>2021-10</v>
      </c>
      <c r="T3865">
        <f>IF(AND(COUNTIF(Calculs!$Q$2:$Q$12,$O3865)&gt;0,COUNTIF(Calculs!$S$2:$S$12,$E3865)&gt;0,COUNTIF(Calculs!$U$2:$U$12,$H3865)&gt;0),1,0)</f>
        <v>1</v>
      </c>
      <c r="U3865">
        <f t="shared" si="485"/>
        <v>130000.00000000003</v>
      </c>
      <c r="V3865">
        <f t="shared" si="486"/>
        <v>200</v>
      </c>
      <c r="W3865">
        <f t="shared" si="487"/>
        <v>39000.000000000007</v>
      </c>
    </row>
    <row r="3866" spans="1:23" ht="15.75" customHeight="1" x14ac:dyDescent="0.3">
      <c r="A3866" s="2" t="s">
        <v>13</v>
      </c>
      <c r="B3866" s="2">
        <v>1185732</v>
      </c>
      <c r="C3866" s="3">
        <v>44488</v>
      </c>
      <c r="D3866" s="12" t="str" cm="1">
        <f t="array" ref="D3866">_xlfn.SWITCH(WEEKDAY(C3866,2), 1, "Lundi", 2, "Mardi", 3, "Mercredi", 4, "Jeudi", 5, "Vendredi", 6, "Samedi", 7, "Dimanche", "Erreur")</f>
        <v>Mardi</v>
      </c>
      <c r="E3866" s="2" t="s">
        <v>14</v>
      </c>
      <c r="F3866" s="2" t="s">
        <v>132</v>
      </c>
      <c r="G3866" s="2" t="s">
        <v>133</v>
      </c>
      <c r="H3866" s="4" t="s">
        <v>20</v>
      </c>
      <c r="I3866" s="5">
        <v>65.000000000000014</v>
      </c>
      <c r="J3866" s="6">
        <v>175</v>
      </c>
      <c r="K3866" s="7">
        <v>113750.00000000003</v>
      </c>
      <c r="L3866" s="7">
        <v>34125.000000000007</v>
      </c>
      <c r="M3866" s="8">
        <v>0.3</v>
      </c>
      <c r="N3866" s="2" t="s">
        <v>23</v>
      </c>
      <c r="O3866">
        <f t="shared" si="480"/>
        <v>2021</v>
      </c>
      <c r="P3866">
        <f t="shared" si="481"/>
        <v>10</v>
      </c>
      <c r="Q3866" t="str">
        <f t="shared" si="482"/>
        <v>oct</v>
      </c>
      <c r="R3866" t="str">
        <f t="shared" si="483"/>
        <v>New Hampshire</v>
      </c>
      <c r="S3866" t="str">
        <f t="shared" si="484"/>
        <v>2021-10</v>
      </c>
      <c r="T3866">
        <f>IF(AND(COUNTIF(Calculs!$Q$2:$Q$12,$O3866)&gt;0,COUNTIF(Calculs!$S$2:$S$12,$E3866)&gt;0,COUNTIF(Calculs!$U$2:$U$12,$H3866)&gt;0),1,0)</f>
        <v>1</v>
      </c>
      <c r="U3866">
        <f t="shared" si="485"/>
        <v>113750.00000000003</v>
      </c>
      <c r="V3866">
        <f t="shared" si="486"/>
        <v>175</v>
      </c>
      <c r="W3866">
        <f t="shared" si="487"/>
        <v>34125.000000000007</v>
      </c>
    </row>
    <row r="3867" spans="1:23" ht="15.75" customHeight="1" x14ac:dyDescent="0.3">
      <c r="A3867" s="2" t="s">
        <v>13</v>
      </c>
      <c r="B3867" s="2">
        <v>1185732</v>
      </c>
      <c r="C3867" s="3">
        <v>44488</v>
      </c>
      <c r="D3867" s="12" t="str" cm="1">
        <f t="array" ref="D3867">_xlfn.SWITCH(WEEKDAY(C3867,2), 1, "Lundi", 2, "Mardi", 3, "Mercredi", 4, "Jeudi", 5, "Vendredi", 6, "Samedi", 7, "Dimanche", "Erreur")</f>
        <v>Mardi</v>
      </c>
      <c r="E3867" s="2" t="s">
        <v>14</v>
      </c>
      <c r="F3867" s="2" t="s">
        <v>132</v>
      </c>
      <c r="G3867" s="2" t="s">
        <v>133</v>
      </c>
      <c r="H3867" s="4" t="s">
        <v>21</v>
      </c>
      <c r="I3867" s="5">
        <v>75.000000000000014</v>
      </c>
      <c r="J3867" s="6">
        <v>175</v>
      </c>
      <c r="K3867" s="7">
        <v>131250.00000000003</v>
      </c>
      <c r="L3867" s="7">
        <v>39375.000000000007</v>
      </c>
      <c r="M3867" s="8">
        <v>0.3</v>
      </c>
      <c r="N3867" s="2" t="s">
        <v>23</v>
      </c>
      <c r="O3867">
        <f t="shared" si="480"/>
        <v>2021</v>
      </c>
      <c r="P3867">
        <f t="shared" si="481"/>
        <v>10</v>
      </c>
      <c r="Q3867" t="str">
        <f t="shared" si="482"/>
        <v>oct</v>
      </c>
      <c r="R3867" t="str">
        <f t="shared" si="483"/>
        <v>New Hampshire</v>
      </c>
      <c r="S3867" t="str">
        <f t="shared" si="484"/>
        <v>2021-10</v>
      </c>
      <c r="T3867">
        <f>IF(AND(COUNTIF(Calculs!$Q$2:$Q$12,$O3867)&gt;0,COUNTIF(Calculs!$S$2:$S$12,$E3867)&gt;0,COUNTIF(Calculs!$U$2:$U$12,$H3867)&gt;0),1,0)</f>
        <v>1</v>
      </c>
      <c r="U3867">
        <f t="shared" si="485"/>
        <v>131250.00000000003</v>
      </c>
      <c r="V3867">
        <f t="shared" si="486"/>
        <v>175</v>
      </c>
      <c r="W3867">
        <f t="shared" si="487"/>
        <v>39375.000000000007</v>
      </c>
    </row>
    <row r="3868" spans="1:23" ht="15.75" customHeight="1" x14ac:dyDescent="0.3">
      <c r="A3868" s="2" t="s">
        <v>13</v>
      </c>
      <c r="B3868" s="2">
        <v>1185732</v>
      </c>
      <c r="C3868" s="3">
        <v>44488</v>
      </c>
      <c r="D3868" s="12" t="str" cm="1">
        <f t="array" ref="D3868">_xlfn.SWITCH(WEEKDAY(C3868,2), 1, "Lundi", 2, "Mardi", 3, "Mercredi", 4, "Jeudi", 5, "Vendredi", 6, "Samedi", 7, "Dimanche", "Erreur")</f>
        <v>Mardi</v>
      </c>
      <c r="E3868" s="2" t="s">
        <v>14</v>
      </c>
      <c r="F3868" s="2" t="s">
        <v>132</v>
      </c>
      <c r="G3868" s="2" t="s">
        <v>133</v>
      </c>
      <c r="H3868" s="4" t="s">
        <v>22</v>
      </c>
      <c r="I3868" s="5">
        <v>80</v>
      </c>
      <c r="J3868" s="6">
        <v>300</v>
      </c>
      <c r="K3868" s="7">
        <v>240000</v>
      </c>
      <c r="L3868" s="7">
        <v>84000</v>
      </c>
      <c r="M3868" s="8">
        <v>0.35</v>
      </c>
      <c r="N3868" s="2" t="s">
        <v>23</v>
      </c>
      <c r="O3868">
        <f t="shared" si="480"/>
        <v>2021</v>
      </c>
      <c r="P3868">
        <f t="shared" si="481"/>
        <v>10</v>
      </c>
      <c r="Q3868" t="str">
        <f t="shared" si="482"/>
        <v>oct</v>
      </c>
      <c r="R3868" t="str">
        <f t="shared" si="483"/>
        <v>New Hampshire</v>
      </c>
      <c r="S3868" t="str">
        <f t="shared" si="484"/>
        <v>2021-10</v>
      </c>
      <c r="T3868">
        <f>IF(AND(COUNTIF(Calculs!$Q$2:$Q$12,$O3868)&gt;0,COUNTIF(Calculs!$S$2:$S$12,$E3868)&gt;0,COUNTIF(Calculs!$U$2:$U$12,$H3868)&gt;0),1,0)</f>
        <v>1</v>
      </c>
      <c r="U3868">
        <f t="shared" si="485"/>
        <v>240000</v>
      </c>
      <c r="V3868">
        <f t="shared" si="486"/>
        <v>300</v>
      </c>
      <c r="W3868">
        <f t="shared" si="487"/>
        <v>84000</v>
      </c>
    </row>
    <row r="3869" spans="1:23" ht="15.75" customHeight="1" x14ac:dyDescent="0.3">
      <c r="A3869" s="2" t="s">
        <v>13</v>
      </c>
      <c r="B3869" s="2">
        <v>1185732</v>
      </c>
      <c r="C3869" s="3">
        <v>44518</v>
      </c>
      <c r="D3869" s="12" t="str" cm="1">
        <f t="array" ref="D3869">_xlfn.SWITCH(WEEKDAY(C3869,2), 1, "Lundi", 2, "Mardi", 3, "Mercredi", 4, "Jeudi", 5, "Vendredi", 6, "Samedi", 7, "Dimanche", "Erreur")</f>
        <v>Jeudi</v>
      </c>
      <c r="E3869" s="2" t="s">
        <v>14</v>
      </c>
      <c r="F3869" s="2" t="s">
        <v>132</v>
      </c>
      <c r="G3869" s="2" t="s">
        <v>133</v>
      </c>
      <c r="H3869" s="4" t="s">
        <v>16</v>
      </c>
      <c r="I3869" s="5">
        <v>75.000000000000014</v>
      </c>
      <c r="J3869" s="6">
        <v>450</v>
      </c>
      <c r="K3869" s="7">
        <v>337500.00000000006</v>
      </c>
      <c r="L3869" s="7">
        <v>135000.00000000003</v>
      </c>
      <c r="M3869" s="8">
        <v>0.4</v>
      </c>
      <c r="N3869" s="2" t="s">
        <v>23</v>
      </c>
      <c r="O3869">
        <f t="shared" si="480"/>
        <v>2021</v>
      </c>
      <c r="P3869">
        <f t="shared" si="481"/>
        <v>11</v>
      </c>
      <c r="Q3869" t="str">
        <f t="shared" si="482"/>
        <v>nov</v>
      </c>
      <c r="R3869" t="str">
        <f t="shared" si="483"/>
        <v>New Hampshire</v>
      </c>
      <c r="S3869" t="str">
        <f t="shared" si="484"/>
        <v>2021-11</v>
      </c>
      <c r="T3869">
        <f>IF(AND(COUNTIF(Calculs!$Q$2:$Q$12,$O3869)&gt;0,COUNTIF(Calculs!$S$2:$S$12,$E3869)&gt;0,COUNTIF(Calculs!$U$2:$U$12,$H3869)&gt;0),1,0)</f>
        <v>1</v>
      </c>
      <c r="U3869">
        <f t="shared" si="485"/>
        <v>337500.00000000006</v>
      </c>
      <c r="V3869">
        <f t="shared" si="486"/>
        <v>450</v>
      </c>
      <c r="W3869">
        <f t="shared" si="487"/>
        <v>135000.00000000003</v>
      </c>
    </row>
    <row r="3870" spans="1:23" ht="15.75" customHeight="1" x14ac:dyDescent="0.3">
      <c r="A3870" s="2" t="s">
        <v>13</v>
      </c>
      <c r="B3870" s="2">
        <v>1185732</v>
      </c>
      <c r="C3870" s="3">
        <v>44518</v>
      </c>
      <c r="D3870" s="12" t="str" cm="1">
        <f t="array" ref="D3870">_xlfn.SWITCH(WEEKDAY(C3870,2), 1, "Lundi", 2, "Mardi", 3, "Mercredi", 4, "Jeudi", 5, "Vendredi", 6, "Samedi", 7, "Dimanche", "Erreur")</f>
        <v>Jeudi</v>
      </c>
      <c r="E3870" s="2" t="s">
        <v>14</v>
      </c>
      <c r="F3870" s="2" t="s">
        <v>132</v>
      </c>
      <c r="G3870" s="2" t="s">
        <v>133</v>
      </c>
      <c r="H3870" s="4" t="s">
        <v>18</v>
      </c>
      <c r="I3870" s="5">
        <v>65.000000000000014</v>
      </c>
      <c r="J3870" s="6">
        <v>325</v>
      </c>
      <c r="K3870" s="7">
        <v>211250.00000000006</v>
      </c>
      <c r="L3870" s="7">
        <v>84500.000000000029</v>
      </c>
      <c r="M3870" s="8">
        <v>0.4</v>
      </c>
      <c r="N3870" s="2" t="s">
        <v>23</v>
      </c>
      <c r="O3870">
        <f t="shared" si="480"/>
        <v>2021</v>
      </c>
      <c r="P3870">
        <f t="shared" si="481"/>
        <v>11</v>
      </c>
      <c r="Q3870" t="str">
        <f t="shared" si="482"/>
        <v>nov</v>
      </c>
      <c r="R3870" t="str">
        <f t="shared" si="483"/>
        <v>New Hampshire</v>
      </c>
      <c r="S3870" t="str">
        <f t="shared" si="484"/>
        <v>2021-11</v>
      </c>
      <c r="T3870">
        <f>IF(AND(COUNTIF(Calculs!$Q$2:$Q$12,$O3870)&gt;0,COUNTIF(Calculs!$S$2:$S$12,$E3870)&gt;0,COUNTIF(Calculs!$U$2:$U$12,$H3870)&gt;0),1,0)</f>
        <v>1</v>
      </c>
      <c r="U3870">
        <f t="shared" si="485"/>
        <v>211250.00000000006</v>
      </c>
      <c r="V3870">
        <f t="shared" si="486"/>
        <v>325</v>
      </c>
      <c r="W3870">
        <f t="shared" si="487"/>
        <v>84500.000000000029</v>
      </c>
    </row>
    <row r="3871" spans="1:23" ht="15.75" customHeight="1" x14ac:dyDescent="0.3">
      <c r="A3871" s="2" t="s">
        <v>13</v>
      </c>
      <c r="B3871" s="2">
        <v>1185732</v>
      </c>
      <c r="C3871" s="3">
        <v>44518</v>
      </c>
      <c r="D3871" s="12" t="str" cm="1">
        <f t="array" ref="D3871">_xlfn.SWITCH(WEEKDAY(C3871,2), 1, "Lundi", 2, "Mardi", 3, "Mercredi", 4, "Jeudi", 5, "Vendredi", 6, "Samedi", 7, "Dimanche", "Erreur")</f>
        <v>Jeudi</v>
      </c>
      <c r="E3871" s="2" t="s">
        <v>14</v>
      </c>
      <c r="F3871" s="2" t="s">
        <v>132</v>
      </c>
      <c r="G3871" s="2" t="s">
        <v>133</v>
      </c>
      <c r="H3871" s="4" t="s">
        <v>19</v>
      </c>
      <c r="I3871" s="5">
        <v>65.000000000000014</v>
      </c>
      <c r="J3871" s="6">
        <v>345</v>
      </c>
      <c r="K3871" s="7">
        <v>224250.00000000006</v>
      </c>
      <c r="L3871" s="7">
        <v>67275.000000000015</v>
      </c>
      <c r="M3871" s="8">
        <v>0.3</v>
      </c>
      <c r="N3871" s="2" t="s">
        <v>23</v>
      </c>
      <c r="O3871">
        <f t="shared" si="480"/>
        <v>2021</v>
      </c>
      <c r="P3871">
        <f t="shared" si="481"/>
        <v>11</v>
      </c>
      <c r="Q3871" t="str">
        <f t="shared" si="482"/>
        <v>nov</v>
      </c>
      <c r="R3871" t="str">
        <f t="shared" si="483"/>
        <v>New Hampshire</v>
      </c>
      <c r="S3871" t="str">
        <f t="shared" si="484"/>
        <v>2021-11</v>
      </c>
      <c r="T3871">
        <f>IF(AND(COUNTIF(Calculs!$Q$2:$Q$12,$O3871)&gt;0,COUNTIF(Calculs!$S$2:$S$12,$E3871)&gt;0,COUNTIF(Calculs!$U$2:$U$12,$H3871)&gt;0),1,0)</f>
        <v>1</v>
      </c>
      <c r="U3871">
        <f t="shared" si="485"/>
        <v>224250.00000000006</v>
      </c>
      <c r="V3871">
        <f t="shared" si="486"/>
        <v>345</v>
      </c>
      <c r="W3871">
        <f t="shared" si="487"/>
        <v>67275.000000000015</v>
      </c>
    </row>
    <row r="3872" spans="1:23" ht="15.75" customHeight="1" x14ac:dyDescent="0.3">
      <c r="A3872" s="2" t="s">
        <v>13</v>
      </c>
      <c r="B3872" s="2">
        <v>1185732</v>
      </c>
      <c r="C3872" s="3">
        <v>44518</v>
      </c>
      <c r="D3872" s="12" t="str" cm="1">
        <f t="array" ref="D3872">_xlfn.SWITCH(WEEKDAY(C3872,2), 1, "Lundi", 2, "Mardi", 3, "Mercredi", 4, "Jeudi", 5, "Vendredi", 6, "Samedi", 7, "Dimanche", "Erreur")</f>
        <v>Jeudi</v>
      </c>
      <c r="E3872" s="2" t="s">
        <v>14</v>
      </c>
      <c r="F3872" s="2" t="s">
        <v>132</v>
      </c>
      <c r="G3872" s="2" t="s">
        <v>133</v>
      </c>
      <c r="H3872" s="4" t="s">
        <v>20</v>
      </c>
      <c r="I3872" s="5">
        <v>65.000000000000014</v>
      </c>
      <c r="J3872" s="6">
        <v>325</v>
      </c>
      <c r="K3872" s="7">
        <v>211250.00000000006</v>
      </c>
      <c r="L3872" s="7">
        <v>63375.000000000015</v>
      </c>
      <c r="M3872" s="8">
        <v>0.3</v>
      </c>
      <c r="N3872" s="2" t="s">
        <v>23</v>
      </c>
      <c r="O3872">
        <f t="shared" si="480"/>
        <v>2021</v>
      </c>
      <c r="P3872">
        <f t="shared" si="481"/>
        <v>11</v>
      </c>
      <c r="Q3872" t="str">
        <f t="shared" si="482"/>
        <v>nov</v>
      </c>
      <c r="R3872" t="str">
        <f t="shared" si="483"/>
        <v>New Hampshire</v>
      </c>
      <c r="S3872" t="str">
        <f t="shared" si="484"/>
        <v>2021-11</v>
      </c>
      <c r="T3872">
        <f>IF(AND(COUNTIF(Calculs!$Q$2:$Q$12,$O3872)&gt;0,COUNTIF(Calculs!$S$2:$S$12,$E3872)&gt;0,COUNTIF(Calculs!$U$2:$U$12,$H3872)&gt;0),1,0)</f>
        <v>1</v>
      </c>
      <c r="U3872">
        <f t="shared" si="485"/>
        <v>211250.00000000006</v>
      </c>
      <c r="V3872">
        <f t="shared" si="486"/>
        <v>325</v>
      </c>
      <c r="W3872">
        <f t="shared" si="487"/>
        <v>63375.000000000015</v>
      </c>
    </row>
    <row r="3873" spans="1:23" ht="15.75" customHeight="1" x14ac:dyDescent="0.3">
      <c r="A3873" s="2" t="s">
        <v>13</v>
      </c>
      <c r="B3873" s="2">
        <v>1185732</v>
      </c>
      <c r="C3873" s="3">
        <v>44518</v>
      </c>
      <c r="D3873" s="12" t="str" cm="1">
        <f t="array" ref="D3873">_xlfn.SWITCH(WEEKDAY(C3873,2), 1, "Lundi", 2, "Mardi", 3, "Mercredi", 4, "Jeudi", 5, "Vendredi", 6, "Samedi", 7, "Dimanche", "Erreur")</f>
        <v>Jeudi</v>
      </c>
      <c r="E3873" s="2" t="s">
        <v>14</v>
      </c>
      <c r="F3873" s="2" t="s">
        <v>132</v>
      </c>
      <c r="G3873" s="2" t="s">
        <v>133</v>
      </c>
      <c r="H3873" s="4" t="s">
        <v>21</v>
      </c>
      <c r="I3873" s="5">
        <v>75.000000000000014</v>
      </c>
      <c r="J3873" s="6">
        <v>300</v>
      </c>
      <c r="K3873" s="7">
        <v>225000.00000000003</v>
      </c>
      <c r="L3873" s="7">
        <v>67500</v>
      </c>
      <c r="M3873" s="8">
        <v>0.3</v>
      </c>
      <c r="N3873" s="2" t="s">
        <v>23</v>
      </c>
      <c r="O3873">
        <f t="shared" si="480"/>
        <v>2021</v>
      </c>
      <c r="P3873">
        <f t="shared" si="481"/>
        <v>11</v>
      </c>
      <c r="Q3873" t="str">
        <f t="shared" si="482"/>
        <v>nov</v>
      </c>
      <c r="R3873" t="str">
        <f t="shared" si="483"/>
        <v>New Hampshire</v>
      </c>
      <c r="S3873" t="str">
        <f t="shared" si="484"/>
        <v>2021-11</v>
      </c>
      <c r="T3873">
        <f>IF(AND(COUNTIF(Calculs!$Q$2:$Q$12,$O3873)&gt;0,COUNTIF(Calculs!$S$2:$S$12,$E3873)&gt;0,COUNTIF(Calculs!$U$2:$U$12,$H3873)&gt;0),1,0)</f>
        <v>1</v>
      </c>
      <c r="U3873">
        <f t="shared" si="485"/>
        <v>225000.00000000003</v>
      </c>
      <c r="V3873">
        <f t="shared" si="486"/>
        <v>300</v>
      </c>
      <c r="W3873">
        <f t="shared" si="487"/>
        <v>67500</v>
      </c>
    </row>
    <row r="3874" spans="1:23" ht="15.75" customHeight="1" x14ac:dyDescent="0.3">
      <c r="A3874" s="2" t="s">
        <v>13</v>
      </c>
      <c r="B3874" s="2">
        <v>1185732</v>
      </c>
      <c r="C3874" s="3">
        <v>44518</v>
      </c>
      <c r="D3874" s="12" t="str" cm="1">
        <f t="array" ref="D3874">_xlfn.SWITCH(WEEKDAY(C3874,2), 1, "Lundi", 2, "Mardi", 3, "Mercredi", 4, "Jeudi", 5, "Vendredi", 6, "Samedi", 7, "Dimanche", "Erreur")</f>
        <v>Jeudi</v>
      </c>
      <c r="E3874" s="2" t="s">
        <v>14</v>
      </c>
      <c r="F3874" s="2" t="s">
        <v>132</v>
      </c>
      <c r="G3874" s="2" t="s">
        <v>133</v>
      </c>
      <c r="H3874" s="4" t="s">
        <v>22</v>
      </c>
      <c r="I3874" s="5">
        <v>80</v>
      </c>
      <c r="J3874" s="6">
        <v>400</v>
      </c>
      <c r="K3874" s="7">
        <v>320000</v>
      </c>
      <c r="L3874" s="7">
        <v>112000</v>
      </c>
      <c r="M3874" s="8">
        <v>0.35</v>
      </c>
      <c r="N3874" s="2" t="s">
        <v>23</v>
      </c>
      <c r="O3874">
        <f t="shared" si="480"/>
        <v>2021</v>
      </c>
      <c r="P3874">
        <f t="shared" si="481"/>
        <v>11</v>
      </c>
      <c r="Q3874" t="str">
        <f t="shared" si="482"/>
        <v>nov</v>
      </c>
      <c r="R3874" t="str">
        <f t="shared" si="483"/>
        <v>New Hampshire</v>
      </c>
      <c r="S3874" t="str">
        <f t="shared" si="484"/>
        <v>2021-11</v>
      </c>
      <c r="T3874">
        <f>IF(AND(COUNTIF(Calculs!$Q$2:$Q$12,$O3874)&gt;0,COUNTIF(Calculs!$S$2:$S$12,$E3874)&gt;0,COUNTIF(Calculs!$U$2:$U$12,$H3874)&gt;0),1,0)</f>
        <v>1</v>
      </c>
      <c r="U3874">
        <f t="shared" si="485"/>
        <v>320000</v>
      </c>
      <c r="V3874">
        <f t="shared" si="486"/>
        <v>400</v>
      </c>
      <c r="W3874">
        <f t="shared" si="487"/>
        <v>112000</v>
      </c>
    </row>
    <row r="3875" spans="1:23" ht="15.75" customHeight="1" x14ac:dyDescent="0.3">
      <c r="A3875" s="2" t="s">
        <v>13</v>
      </c>
      <c r="B3875" s="2">
        <v>1185732</v>
      </c>
      <c r="C3875" s="3">
        <v>44547</v>
      </c>
      <c r="D3875" s="12" t="str" cm="1">
        <f t="array" ref="D3875">_xlfn.SWITCH(WEEKDAY(C3875,2), 1, "Lundi", 2, "Mardi", 3, "Mercredi", 4, "Jeudi", 5, "Vendredi", 6, "Samedi", 7, "Dimanche", "Erreur")</f>
        <v>Vendredi</v>
      </c>
      <c r="E3875" s="2" t="s">
        <v>14</v>
      </c>
      <c r="F3875" s="2" t="s">
        <v>132</v>
      </c>
      <c r="G3875" s="2" t="s">
        <v>133</v>
      </c>
      <c r="H3875" s="4" t="s">
        <v>16</v>
      </c>
      <c r="I3875" s="5">
        <v>75.000000000000014</v>
      </c>
      <c r="J3875" s="6">
        <v>625</v>
      </c>
      <c r="K3875" s="7">
        <v>468750.00000000012</v>
      </c>
      <c r="L3875" s="7">
        <v>187500.00000000006</v>
      </c>
      <c r="M3875" s="8">
        <v>0.4</v>
      </c>
      <c r="N3875" s="2" t="s">
        <v>23</v>
      </c>
      <c r="O3875">
        <f t="shared" si="480"/>
        <v>2021</v>
      </c>
      <c r="P3875">
        <f t="shared" si="481"/>
        <v>12</v>
      </c>
      <c r="Q3875" t="str">
        <f t="shared" si="482"/>
        <v>déc</v>
      </c>
      <c r="R3875" t="str">
        <f t="shared" si="483"/>
        <v>New Hampshire</v>
      </c>
      <c r="S3875" t="str">
        <f t="shared" si="484"/>
        <v>2021-12</v>
      </c>
      <c r="T3875">
        <f>IF(AND(COUNTIF(Calculs!$Q$2:$Q$12,$O3875)&gt;0,COUNTIF(Calculs!$S$2:$S$12,$E3875)&gt;0,COUNTIF(Calculs!$U$2:$U$12,$H3875)&gt;0),1,0)</f>
        <v>1</v>
      </c>
      <c r="U3875">
        <f t="shared" si="485"/>
        <v>468750.00000000012</v>
      </c>
      <c r="V3875">
        <f t="shared" si="486"/>
        <v>625</v>
      </c>
      <c r="W3875">
        <f t="shared" si="487"/>
        <v>187500.00000000006</v>
      </c>
    </row>
    <row r="3876" spans="1:23" ht="15.75" customHeight="1" x14ac:dyDescent="0.3">
      <c r="A3876" s="2" t="s">
        <v>13</v>
      </c>
      <c r="B3876" s="2">
        <v>1185732</v>
      </c>
      <c r="C3876" s="3">
        <v>44547</v>
      </c>
      <c r="D3876" s="12" t="str" cm="1">
        <f t="array" ref="D3876">_xlfn.SWITCH(WEEKDAY(C3876,2), 1, "Lundi", 2, "Mardi", 3, "Mercredi", 4, "Jeudi", 5, "Vendredi", 6, "Samedi", 7, "Dimanche", "Erreur")</f>
        <v>Vendredi</v>
      </c>
      <c r="E3876" s="2" t="s">
        <v>14</v>
      </c>
      <c r="F3876" s="2" t="s">
        <v>132</v>
      </c>
      <c r="G3876" s="2" t="s">
        <v>133</v>
      </c>
      <c r="H3876" s="4" t="s">
        <v>18</v>
      </c>
      <c r="I3876" s="5">
        <v>65.000000000000014</v>
      </c>
      <c r="J3876" s="6">
        <v>425</v>
      </c>
      <c r="K3876" s="7">
        <v>276250.00000000006</v>
      </c>
      <c r="L3876" s="7">
        <v>110500.00000000003</v>
      </c>
      <c r="M3876" s="8">
        <v>0.4</v>
      </c>
      <c r="N3876" s="2" t="s">
        <v>23</v>
      </c>
      <c r="O3876">
        <f t="shared" si="480"/>
        <v>2021</v>
      </c>
      <c r="P3876">
        <f t="shared" si="481"/>
        <v>12</v>
      </c>
      <c r="Q3876" t="str">
        <f t="shared" si="482"/>
        <v>déc</v>
      </c>
      <c r="R3876" t="str">
        <f t="shared" si="483"/>
        <v>New Hampshire</v>
      </c>
      <c r="S3876" t="str">
        <f t="shared" si="484"/>
        <v>2021-12</v>
      </c>
      <c r="T3876">
        <f>IF(AND(COUNTIF(Calculs!$Q$2:$Q$12,$O3876)&gt;0,COUNTIF(Calculs!$S$2:$S$12,$E3876)&gt;0,COUNTIF(Calculs!$U$2:$U$12,$H3876)&gt;0),1,0)</f>
        <v>1</v>
      </c>
      <c r="U3876">
        <f t="shared" si="485"/>
        <v>276250.00000000006</v>
      </c>
      <c r="V3876">
        <f t="shared" si="486"/>
        <v>425</v>
      </c>
      <c r="W3876">
        <f t="shared" si="487"/>
        <v>110500.00000000003</v>
      </c>
    </row>
    <row r="3877" spans="1:23" ht="15.75" customHeight="1" x14ac:dyDescent="0.3">
      <c r="A3877" s="2" t="s">
        <v>13</v>
      </c>
      <c r="B3877" s="2">
        <v>1185732</v>
      </c>
      <c r="C3877" s="3">
        <v>44547</v>
      </c>
      <c r="D3877" s="12" t="str" cm="1">
        <f t="array" ref="D3877">_xlfn.SWITCH(WEEKDAY(C3877,2), 1, "Lundi", 2, "Mardi", 3, "Mercredi", 4, "Jeudi", 5, "Vendredi", 6, "Samedi", 7, "Dimanche", "Erreur")</f>
        <v>Vendredi</v>
      </c>
      <c r="E3877" s="2" t="s">
        <v>14</v>
      </c>
      <c r="F3877" s="2" t="s">
        <v>132</v>
      </c>
      <c r="G3877" s="2" t="s">
        <v>133</v>
      </c>
      <c r="H3877" s="4" t="s">
        <v>19</v>
      </c>
      <c r="I3877" s="5">
        <v>65.000000000000014</v>
      </c>
      <c r="J3877" s="6">
        <v>400</v>
      </c>
      <c r="K3877" s="7">
        <v>260000.00000000006</v>
      </c>
      <c r="L3877" s="7">
        <v>78000.000000000015</v>
      </c>
      <c r="M3877" s="8">
        <v>0.3</v>
      </c>
      <c r="N3877" s="2" t="s">
        <v>23</v>
      </c>
      <c r="O3877">
        <f t="shared" si="480"/>
        <v>2021</v>
      </c>
      <c r="P3877">
        <f t="shared" si="481"/>
        <v>12</v>
      </c>
      <c r="Q3877" t="str">
        <f t="shared" si="482"/>
        <v>déc</v>
      </c>
      <c r="R3877" t="str">
        <f t="shared" si="483"/>
        <v>New Hampshire</v>
      </c>
      <c r="S3877" t="str">
        <f t="shared" si="484"/>
        <v>2021-12</v>
      </c>
      <c r="T3877">
        <f>IF(AND(COUNTIF(Calculs!$Q$2:$Q$12,$O3877)&gt;0,COUNTIF(Calculs!$S$2:$S$12,$E3877)&gt;0,COUNTIF(Calculs!$U$2:$U$12,$H3877)&gt;0),1,0)</f>
        <v>1</v>
      </c>
      <c r="U3877">
        <f t="shared" si="485"/>
        <v>260000.00000000006</v>
      </c>
      <c r="V3877">
        <f t="shared" si="486"/>
        <v>400</v>
      </c>
      <c r="W3877">
        <f t="shared" si="487"/>
        <v>78000.000000000015</v>
      </c>
    </row>
    <row r="3878" spans="1:23" ht="15.75" customHeight="1" x14ac:dyDescent="0.3">
      <c r="A3878" s="2" t="s">
        <v>13</v>
      </c>
      <c r="B3878" s="2">
        <v>1185732</v>
      </c>
      <c r="C3878" s="3">
        <v>44547</v>
      </c>
      <c r="D3878" s="12" t="str" cm="1">
        <f t="array" ref="D3878">_xlfn.SWITCH(WEEKDAY(C3878,2), 1, "Lundi", 2, "Mardi", 3, "Mercredi", 4, "Jeudi", 5, "Vendredi", 6, "Samedi", 7, "Dimanche", "Erreur")</f>
        <v>Vendredi</v>
      </c>
      <c r="E3878" s="2" t="s">
        <v>14</v>
      </c>
      <c r="F3878" s="2" t="s">
        <v>132</v>
      </c>
      <c r="G3878" s="2" t="s">
        <v>133</v>
      </c>
      <c r="H3878" s="4" t="s">
        <v>20</v>
      </c>
      <c r="I3878" s="5">
        <v>65.000000000000014</v>
      </c>
      <c r="J3878" s="6">
        <v>350</v>
      </c>
      <c r="K3878" s="7">
        <v>227500.00000000006</v>
      </c>
      <c r="L3878" s="7">
        <v>68250.000000000015</v>
      </c>
      <c r="M3878" s="8">
        <v>0.3</v>
      </c>
      <c r="N3878" s="2" t="s">
        <v>23</v>
      </c>
      <c r="O3878">
        <f t="shared" si="480"/>
        <v>2021</v>
      </c>
      <c r="P3878">
        <f t="shared" si="481"/>
        <v>12</v>
      </c>
      <c r="Q3878" t="str">
        <f t="shared" si="482"/>
        <v>déc</v>
      </c>
      <c r="R3878" t="str">
        <f t="shared" si="483"/>
        <v>New Hampshire</v>
      </c>
      <c r="S3878" t="str">
        <f t="shared" si="484"/>
        <v>2021-12</v>
      </c>
      <c r="T3878">
        <f>IF(AND(COUNTIF(Calculs!$Q$2:$Q$12,$O3878)&gt;0,COUNTIF(Calculs!$S$2:$S$12,$E3878)&gt;0,COUNTIF(Calculs!$U$2:$U$12,$H3878)&gt;0),1,0)</f>
        <v>1</v>
      </c>
      <c r="U3878">
        <f t="shared" si="485"/>
        <v>227500.00000000006</v>
      </c>
      <c r="V3878">
        <f t="shared" si="486"/>
        <v>350</v>
      </c>
      <c r="W3878">
        <f t="shared" si="487"/>
        <v>68250.000000000015</v>
      </c>
    </row>
    <row r="3879" spans="1:23" ht="15.75" customHeight="1" x14ac:dyDescent="0.3">
      <c r="A3879" s="2" t="s">
        <v>13</v>
      </c>
      <c r="B3879" s="2">
        <v>1185732</v>
      </c>
      <c r="C3879" s="3">
        <v>44547</v>
      </c>
      <c r="D3879" s="12" t="str" cm="1">
        <f t="array" ref="D3879">_xlfn.SWITCH(WEEKDAY(C3879,2), 1, "Lundi", 2, "Mardi", 3, "Mercredi", 4, "Jeudi", 5, "Vendredi", 6, "Samedi", 7, "Dimanche", "Erreur")</f>
        <v>Vendredi</v>
      </c>
      <c r="E3879" s="2" t="s">
        <v>14</v>
      </c>
      <c r="F3879" s="2" t="s">
        <v>132</v>
      </c>
      <c r="G3879" s="2" t="s">
        <v>133</v>
      </c>
      <c r="H3879" s="4" t="s">
        <v>21</v>
      </c>
      <c r="I3879" s="5">
        <v>75.000000000000014</v>
      </c>
      <c r="J3879" s="6">
        <v>350</v>
      </c>
      <c r="K3879" s="7">
        <v>262500.00000000006</v>
      </c>
      <c r="L3879" s="7">
        <v>78750.000000000015</v>
      </c>
      <c r="M3879" s="8">
        <v>0.3</v>
      </c>
      <c r="N3879" s="2" t="s">
        <v>23</v>
      </c>
      <c r="O3879">
        <f t="shared" si="480"/>
        <v>2021</v>
      </c>
      <c r="P3879">
        <f t="shared" si="481"/>
        <v>12</v>
      </c>
      <c r="Q3879" t="str">
        <f t="shared" si="482"/>
        <v>déc</v>
      </c>
      <c r="R3879" t="str">
        <f t="shared" si="483"/>
        <v>New Hampshire</v>
      </c>
      <c r="S3879" t="str">
        <f t="shared" si="484"/>
        <v>2021-12</v>
      </c>
      <c r="T3879">
        <f>IF(AND(COUNTIF(Calculs!$Q$2:$Q$12,$O3879)&gt;0,COUNTIF(Calculs!$S$2:$S$12,$E3879)&gt;0,COUNTIF(Calculs!$U$2:$U$12,$H3879)&gt;0),1,0)</f>
        <v>1</v>
      </c>
      <c r="U3879">
        <f t="shared" si="485"/>
        <v>262500.00000000006</v>
      </c>
      <c r="V3879">
        <f t="shared" si="486"/>
        <v>350</v>
      </c>
      <c r="W3879">
        <f t="shared" si="487"/>
        <v>78750.000000000015</v>
      </c>
    </row>
    <row r="3880" spans="1:23" ht="15.75" customHeight="1" x14ac:dyDescent="0.3">
      <c r="A3880" s="2" t="s">
        <v>13</v>
      </c>
      <c r="B3880" s="2">
        <v>1185732</v>
      </c>
      <c r="C3880" s="3">
        <v>44547</v>
      </c>
      <c r="D3880" s="12" t="str" cm="1">
        <f t="array" ref="D3880">_xlfn.SWITCH(WEEKDAY(C3880,2), 1, "Lundi", 2, "Mardi", 3, "Mercredi", 4, "Jeudi", 5, "Vendredi", 6, "Samedi", 7, "Dimanche", "Erreur")</f>
        <v>Vendredi</v>
      </c>
      <c r="E3880" s="2" t="s">
        <v>14</v>
      </c>
      <c r="F3880" s="2" t="s">
        <v>132</v>
      </c>
      <c r="G3880" s="2" t="s">
        <v>133</v>
      </c>
      <c r="H3880" s="4" t="s">
        <v>22</v>
      </c>
      <c r="I3880" s="5">
        <v>80</v>
      </c>
      <c r="J3880" s="6">
        <v>450</v>
      </c>
      <c r="K3880" s="7">
        <v>360000</v>
      </c>
      <c r="L3880" s="7">
        <v>125999.99999999999</v>
      </c>
      <c r="M3880" s="8">
        <v>0.35</v>
      </c>
      <c r="N3880" s="2" t="s">
        <v>23</v>
      </c>
      <c r="O3880">
        <f t="shared" si="480"/>
        <v>2021</v>
      </c>
      <c r="P3880">
        <f t="shared" si="481"/>
        <v>12</v>
      </c>
      <c r="Q3880" t="str">
        <f t="shared" si="482"/>
        <v>déc</v>
      </c>
      <c r="R3880" t="str">
        <f t="shared" si="483"/>
        <v>New Hampshire</v>
      </c>
      <c r="S3880" t="str">
        <f t="shared" si="484"/>
        <v>2021-12</v>
      </c>
      <c r="T3880">
        <f>IF(AND(COUNTIF(Calculs!$Q$2:$Q$12,$O3880)&gt;0,COUNTIF(Calculs!$S$2:$S$12,$E3880)&gt;0,COUNTIF(Calculs!$U$2:$U$12,$H3880)&gt;0),1,0)</f>
        <v>1</v>
      </c>
      <c r="U3880">
        <f t="shared" si="485"/>
        <v>360000</v>
      </c>
      <c r="V3880">
        <f t="shared" si="486"/>
        <v>450</v>
      </c>
      <c r="W3880">
        <f t="shared" si="487"/>
        <v>125999.99999999999</v>
      </c>
    </row>
    <row r="3881" spans="1:23" ht="15.75" customHeight="1" x14ac:dyDescent="0.3">
      <c r="A3881" s="2" t="s">
        <v>13</v>
      </c>
      <c r="B3881" s="2">
        <v>1185732</v>
      </c>
      <c r="C3881" s="3">
        <v>44220</v>
      </c>
      <c r="D3881" s="12" t="str" cm="1">
        <f t="array" ref="D3881">_xlfn.SWITCH(WEEKDAY(C3881,2), 1, "Lundi", 2, "Mardi", 3, "Mercredi", 4, "Jeudi", 5, "Vendredi", 6, "Samedi", 7, "Dimanche", "Erreur")</f>
        <v>Dimanche</v>
      </c>
      <c r="E3881" s="2" t="s">
        <v>14</v>
      </c>
      <c r="F3881" s="2" t="s">
        <v>132</v>
      </c>
      <c r="G3881" s="2" t="s">
        <v>133</v>
      </c>
      <c r="H3881" s="4" t="s">
        <v>16</v>
      </c>
      <c r="I3881" s="5">
        <v>55.000000000000007</v>
      </c>
      <c r="J3881" s="6">
        <v>500</v>
      </c>
      <c r="K3881" s="7">
        <v>275000.00000000006</v>
      </c>
      <c r="L3881" s="7">
        <v>96250.000000000029</v>
      </c>
      <c r="M3881" s="8">
        <v>0.35000000000000003</v>
      </c>
      <c r="N3881" s="2" t="s">
        <v>23</v>
      </c>
      <c r="O3881">
        <f t="shared" si="480"/>
        <v>2021</v>
      </c>
      <c r="P3881">
        <f t="shared" si="481"/>
        <v>1</v>
      </c>
      <c r="Q3881" t="str">
        <f t="shared" si="482"/>
        <v>janv</v>
      </c>
      <c r="R3881" t="str">
        <f t="shared" si="483"/>
        <v>New Hampshire</v>
      </c>
      <c r="S3881" t="str">
        <f t="shared" si="484"/>
        <v>2021-01</v>
      </c>
      <c r="T3881">
        <f>IF(AND(COUNTIF(Calculs!$Q$2:$Q$12,$O3881)&gt;0,COUNTIF(Calculs!$S$2:$S$12,$E3881)&gt;0,COUNTIF(Calculs!$U$2:$U$12,$H3881)&gt;0),1,0)</f>
        <v>1</v>
      </c>
      <c r="U3881">
        <f t="shared" si="485"/>
        <v>275000.00000000006</v>
      </c>
      <c r="V3881">
        <f t="shared" si="486"/>
        <v>500</v>
      </c>
      <c r="W3881">
        <f t="shared" si="487"/>
        <v>96250.000000000029</v>
      </c>
    </row>
    <row r="3882" spans="1:23" ht="15.75" customHeight="1" x14ac:dyDescent="0.3">
      <c r="A3882" s="2" t="s">
        <v>13</v>
      </c>
      <c r="B3882" s="2">
        <v>1185732</v>
      </c>
      <c r="C3882" s="3">
        <v>44220</v>
      </c>
      <c r="D3882" s="12" t="str" cm="1">
        <f t="array" ref="D3882">_xlfn.SWITCH(WEEKDAY(C3882,2), 1, "Lundi", 2, "Mardi", 3, "Mercredi", 4, "Jeudi", 5, "Vendredi", 6, "Samedi", 7, "Dimanche", "Erreur")</f>
        <v>Dimanche</v>
      </c>
      <c r="E3882" s="2" t="s">
        <v>14</v>
      </c>
      <c r="F3882" s="2" t="s">
        <v>132</v>
      </c>
      <c r="G3882" s="2" t="s">
        <v>133</v>
      </c>
      <c r="H3882" s="4" t="s">
        <v>18</v>
      </c>
      <c r="I3882" s="5">
        <v>55.000000000000007</v>
      </c>
      <c r="J3882" s="6">
        <v>300</v>
      </c>
      <c r="K3882" s="7">
        <v>165000.00000000003</v>
      </c>
      <c r="L3882" s="7">
        <v>57750.000000000015</v>
      </c>
      <c r="M3882" s="8">
        <v>0.35000000000000003</v>
      </c>
      <c r="N3882" s="2" t="s">
        <v>23</v>
      </c>
      <c r="O3882">
        <f t="shared" si="480"/>
        <v>2021</v>
      </c>
      <c r="P3882">
        <f t="shared" si="481"/>
        <v>1</v>
      </c>
      <c r="Q3882" t="str">
        <f t="shared" si="482"/>
        <v>janv</v>
      </c>
      <c r="R3882" t="str">
        <f t="shared" si="483"/>
        <v>New Hampshire</v>
      </c>
      <c r="S3882" t="str">
        <f t="shared" si="484"/>
        <v>2021-01</v>
      </c>
      <c r="T3882">
        <f>IF(AND(COUNTIF(Calculs!$Q$2:$Q$12,$O3882)&gt;0,COUNTIF(Calculs!$S$2:$S$12,$E3882)&gt;0,COUNTIF(Calculs!$U$2:$U$12,$H3882)&gt;0),1,0)</f>
        <v>1</v>
      </c>
      <c r="U3882">
        <f t="shared" si="485"/>
        <v>165000.00000000003</v>
      </c>
      <c r="V3882">
        <f t="shared" si="486"/>
        <v>300</v>
      </c>
      <c r="W3882">
        <f t="shared" si="487"/>
        <v>57750.000000000015</v>
      </c>
    </row>
    <row r="3883" spans="1:23" ht="15.75" customHeight="1" x14ac:dyDescent="0.3">
      <c r="A3883" s="2" t="s">
        <v>13</v>
      </c>
      <c r="B3883" s="2">
        <v>1185732</v>
      </c>
      <c r="C3883" s="3">
        <v>44220</v>
      </c>
      <c r="D3883" s="12" t="str" cm="1">
        <f t="array" ref="D3883">_xlfn.SWITCH(WEEKDAY(C3883,2), 1, "Lundi", 2, "Mardi", 3, "Mercredi", 4, "Jeudi", 5, "Vendredi", 6, "Samedi", 7, "Dimanche", "Erreur")</f>
        <v>Dimanche</v>
      </c>
      <c r="E3883" s="2" t="s">
        <v>14</v>
      </c>
      <c r="F3883" s="2" t="s">
        <v>132</v>
      </c>
      <c r="G3883" s="2" t="s">
        <v>133</v>
      </c>
      <c r="H3883" s="4" t="s">
        <v>19</v>
      </c>
      <c r="I3883" s="5">
        <v>45</v>
      </c>
      <c r="J3883" s="6">
        <v>300</v>
      </c>
      <c r="K3883" s="7">
        <v>135000</v>
      </c>
      <c r="L3883" s="7">
        <v>33750</v>
      </c>
      <c r="M3883" s="8">
        <v>0.25</v>
      </c>
      <c r="N3883" s="2" t="s">
        <v>23</v>
      </c>
      <c r="O3883">
        <f t="shared" si="480"/>
        <v>2021</v>
      </c>
      <c r="P3883">
        <f t="shared" si="481"/>
        <v>1</v>
      </c>
      <c r="Q3883" t="str">
        <f t="shared" si="482"/>
        <v>janv</v>
      </c>
      <c r="R3883" t="str">
        <f t="shared" si="483"/>
        <v>New Hampshire</v>
      </c>
      <c r="S3883" t="str">
        <f t="shared" si="484"/>
        <v>2021-01</v>
      </c>
      <c r="T3883">
        <f>IF(AND(COUNTIF(Calculs!$Q$2:$Q$12,$O3883)&gt;0,COUNTIF(Calculs!$S$2:$S$12,$E3883)&gt;0,COUNTIF(Calculs!$U$2:$U$12,$H3883)&gt;0),1,0)</f>
        <v>1</v>
      </c>
      <c r="U3883">
        <f t="shared" si="485"/>
        <v>135000</v>
      </c>
      <c r="V3883">
        <f t="shared" si="486"/>
        <v>300</v>
      </c>
      <c r="W3883">
        <f t="shared" si="487"/>
        <v>33750</v>
      </c>
    </row>
    <row r="3884" spans="1:23" ht="15.75" customHeight="1" x14ac:dyDescent="0.3">
      <c r="A3884" s="2" t="s">
        <v>13</v>
      </c>
      <c r="B3884" s="2">
        <v>1185732</v>
      </c>
      <c r="C3884" s="3">
        <v>44220</v>
      </c>
      <c r="D3884" s="12" t="str" cm="1">
        <f t="array" ref="D3884">_xlfn.SWITCH(WEEKDAY(C3884,2), 1, "Lundi", 2, "Mardi", 3, "Mercredi", 4, "Jeudi", 5, "Vendredi", 6, "Samedi", 7, "Dimanche", "Erreur")</f>
        <v>Dimanche</v>
      </c>
      <c r="E3884" s="2" t="s">
        <v>14</v>
      </c>
      <c r="F3884" s="2" t="s">
        <v>132</v>
      </c>
      <c r="G3884" s="2" t="s">
        <v>133</v>
      </c>
      <c r="H3884" s="4" t="s">
        <v>20</v>
      </c>
      <c r="I3884" s="5">
        <v>49.999999999999993</v>
      </c>
      <c r="J3884" s="6">
        <v>150</v>
      </c>
      <c r="K3884" s="7">
        <v>74999.999999999985</v>
      </c>
      <c r="L3884" s="7">
        <v>18749.999999999996</v>
      </c>
      <c r="M3884" s="8">
        <v>0.25</v>
      </c>
      <c r="N3884" s="2" t="s">
        <v>23</v>
      </c>
      <c r="O3884">
        <f t="shared" si="480"/>
        <v>2021</v>
      </c>
      <c r="P3884">
        <f t="shared" si="481"/>
        <v>1</v>
      </c>
      <c r="Q3884" t="str">
        <f t="shared" si="482"/>
        <v>janv</v>
      </c>
      <c r="R3884" t="str">
        <f t="shared" si="483"/>
        <v>New Hampshire</v>
      </c>
      <c r="S3884" t="str">
        <f t="shared" si="484"/>
        <v>2021-01</v>
      </c>
      <c r="T3884">
        <f>IF(AND(COUNTIF(Calculs!$Q$2:$Q$12,$O3884)&gt;0,COUNTIF(Calculs!$S$2:$S$12,$E3884)&gt;0,COUNTIF(Calculs!$U$2:$U$12,$H3884)&gt;0),1,0)</f>
        <v>1</v>
      </c>
      <c r="U3884">
        <f t="shared" si="485"/>
        <v>74999.999999999985</v>
      </c>
      <c r="V3884">
        <f t="shared" si="486"/>
        <v>150</v>
      </c>
      <c r="W3884">
        <f t="shared" si="487"/>
        <v>18749.999999999996</v>
      </c>
    </row>
    <row r="3885" spans="1:23" ht="15.75" customHeight="1" x14ac:dyDescent="0.3">
      <c r="A3885" s="2" t="s">
        <v>13</v>
      </c>
      <c r="B3885" s="2">
        <v>1185732</v>
      </c>
      <c r="C3885" s="3">
        <v>44220</v>
      </c>
      <c r="D3885" s="12" t="str" cm="1">
        <f t="array" ref="D3885">_xlfn.SWITCH(WEEKDAY(C3885,2), 1, "Lundi", 2, "Mardi", 3, "Mercredi", 4, "Jeudi", 5, "Vendredi", 6, "Samedi", 7, "Dimanche", "Erreur")</f>
        <v>Dimanche</v>
      </c>
      <c r="E3885" s="2" t="s">
        <v>14</v>
      </c>
      <c r="F3885" s="2" t="s">
        <v>132</v>
      </c>
      <c r="G3885" s="2" t="s">
        <v>133</v>
      </c>
      <c r="H3885" s="4" t="s">
        <v>21</v>
      </c>
      <c r="I3885" s="5">
        <v>65.000000000000014</v>
      </c>
      <c r="J3885" s="6">
        <v>200</v>
      </c>
      <c r="K3885" s="7">
        <v>130000.00000000003</v>
      </c>
      <c r="L3885" s="7">
        <v>32500.000000000007</v>
      </c>
      <c r="M3885" s="8">
        <v>0.25</v>
      </c>
      <c r="N3885" s="2" t="s">
        <v>23</v>
      </c>
      <c r="O3885">
        <f t="shared" si="480"/>
        <v>2021</v>
      </c>
      <c r="P3885">
        <f t="shared" si="481"/>
        <v>1</v>
      </c>
      <c r="Q3885" t="str">
        <f t="shared" si="482"/>
        <v>janv</v>
      </c>
      <c r="R3885" t="str">
        <f t="shared" si="483"/>
        <v>New Hampshire</v>
      </c>
      <c r="S3885" t="str">
        <f t="shared" si="484"/>
        <v>2021-01</v>
      </c>
      <c r="T3885">
        <f>IF(AND(COUNTIF(Calculs!$Q$2:$Q$12,$O3885)&gt;0,COUNTIF(Calculs!$S$2:$S$12,$E3885)&gt;0,COUNTIF(Calculs!$U$2:$U$12,$H3885)&gt;0),1,0)</f>
        <v>1</v>
      </c>
      <c r="U3885">
        <f t="shared" si="485"/>
        <v>130000.00000000003</v>
      </c>
      <c r="V3885">
        <f t="shared" si="486"/>
        <v>200</v>
      </c>
      <c r="W3885">
        <f t="shared" si="487"/>
        <v>32500.000000000007</v>
      </c>
    </row>
    <row r="3886" spans="1:23" ht="15.75" customHeight="1" x14ac:dyDescent="0.3">
      <c r="A3886" s="2" t="s">
        <v>13</v>
      </c>
      <c r="B3886" s="2">
        <v>1185732</v>
      </c>
      <c r="C3886" s="3">
        <v>44220</v>
      </c>
      <c r="D3886" s="12" t="str" cm="1">
        <f t="array" ref="D3886">_xlfn.SWITCH(WEEKDAY(C3886,2), 1, "Lundi", 2, "Mardi", 3, "Mercredi", 4, "Jeudi", 5, "Vendredi", 6, "Samedi", 7, "Dimanche", "Erreur")</f>
        <v>Dimanche</v>
      </c>
      <c r="E3886" s="2" t="s">
        <v>14</v>
      </c>
      <c r="F3886" s="2" t="s">
        <v>132</v>
      </c>
      <c r="G3886" s="2" t="s">
        <v>133</v>
      </c>
      <c r="H3886" s="4" t="s">
        <v>22</v>
      </c>
      <c r="I3886" s="5">
        <v>55.000000000000007</v>
      </c>
      <c r="J3886" s="6">
        <v>300</v>
      </c>
      <c r="K3886" s="7">
        <v>165000.00000000003</v>
      </c>
      <c r="L3886" s="7">
        <v>49500.000000000007</v>
      </c>
      <c r="M3886" s="8">
        <v>0.3</v>
      </c>
      <c r="N3886" s="2" t="s">
        <v>23</v>
      </c>
      <c r="O3886">
        <f t="shared" si="480"/>
        <v>2021</v>
      </c>
      <c r="P3886">
        <f t="shared" si="481"/>
        <v>1</v>
      </c>
      <c r="Q3886" t="str">
        <f t="shared" si="482"/>
        <v>janv</v>
      </c>
      <c r="R3886" t="str">
        <f t="shared" si="483"/>
        <v>New Hampshire</v>
      </c>
      <c r="S3886" t="str">
        <f t="shared" si="484"/>
        <v>2021-01</v>
      </c>
      <c r="T3886">
        <f>IF(AND(COUNTIF(Calculs!$Q$2:$Q$12,$O3886)&gt;0,COUNTIF(Calculs!$S$2:$S$12,$E3886)&gt;0,COUNTIF(Calculs!$U$2:$U$12,$H3886)&gt;0),1,0)</f>
        <v>1</v>
      </c>
      <c r="U3886">
        <f t="shared" si="485"/>
        <v>165000.00000000003</v>
      </c>
      <c r="V3886">
        <f t="shared" si="486"/>
        <v>300</v>
      </c>
      <c r="W3886">
        <f t="shared" si="487"/>
        <v>49500.000000000007</v>
      </c>
    </row>
    <row r="3887" spans="1:23" ht="15.75" customHeight="1" x14ac:dyDescent="0.3">
      <c r="A3887" s="2" t="s">
        <v>13</v>
      </c>
      <c r="B3887" s="2">
        <v>1185732</v>
      </c>
      <c r="C3887" s="3">
        <v>44249</v>
      </c>
      <c r="D3887" s="12" t="str" cm="1">
        <f t="array" ref="D3887">_xlfn.SWITCH(WEEKDAY(C3887,2), 1, "Lundi", 2, "Mardi", 3, "Mercredi", 4, "Jeudi", 5, "Vendredi", 6, "Samedi", 7, "Dimanche", "Erreur")</f>
        <v>Lundi</v>
      </c>
      <c r="E3887" s="2" t="s">
        <v>14</v>
      </c>
      <c r="F3887" s="2" t="s">
        <v>132</v>
      </c>
      <c r="G3887" s="2" t="s">
        <v>133</v>
      </c>
      <c r="H3887" s="4" t="s">
        <v>16</v>
      </c>
      <c r="I3887" s="5">
        <v>55.000000000000007</v>
      </c>
      <c r="J3887" s="6">
        <v>575</v>
      </c>
      <c r="K3887" s="7">
        <v>316250.00000000006</v>
      </c>
      <c r="L3887" s="7">
        <v>110687.50000000003</v>
      </c>
      <c r="M3887" s="8">
        <v>0.35000000000000003</v>
      </c>
      <c r="N3887" s="2" t="s">
        <v>23</v>
      </c>
      <c r="O3887">
        <f t="shared" si="480"/>
        <v>2021</v>
      </c>
      <c r="P3887">
        <f t="shared" si="481"/>
        <v>2</v>
      </c>
      <c r="Q3887" t="str">
        <f t="shared" si="482"/>
        <v>févr</v>
      </c>
      <c r="R3887" t="str">
        <f t="shared" si="483"/>
        <v>New Hampshire</v>
      </c>
      <c r="S3887" t="str">
        <f t="shared" si="484"/>
        <v>2021-02</v>
      </c>
      <c r="T3887">
        <f>IF(AND(COUNTIF(Calculs!$Q$2:$Q$12,$O3887)&gt;0,COUNTIF(Calculs!$S$2:$S$12,$E3887)&gt;0,COUNTIF(Calculs!$U$2:$U$12,$H3887)&gt;0),1,0)</f>
        <v>1</v>
      </c>
      <c r="U3887">
        <f t="shared" si="485"/>
        <v>316250.00000000006</v>
      </c>
      <c r="V3887">
        <f t="shared" si="486"/>
        <v>575</v>
      </c>
      <c r="W3887">
        <f t="shared" si="487"/>
        <v>110687.50000000003</v>
      </c>
    </row>
    <row r="3888" spans="1:23" ht="15.75" customHeight="1" x14ac:dyDescent="0.3">
      <c r="A3888" s="2" t="s">
        <v>13</v>
      </c>
      <c r="B3888" s="2">
        <v>1185732</v>
      </c>
      <c r="C3888" s="3">
        <v>44249</v>
      </c>
      <c r="D3888" s="12" t="str" cm="1">
        <f t="array" ref="D3888">_xlfn.SWITCH(WEEKDAY(C3888,2), 1, "Lundi", 2, "Mardi", 3, "Mercredi", 4, "Jeudi", 5, "Vendredi", 6, "Samedi", 7, "Dimanche", "Erreur")</f>
        <v>Lundi</v>
      </c>
      <c r="E3888" s="2" t="s">
        <v>14</v>
      </c>
      <c r="F3888" s="2" t="s">
        <v>132</v>
      </c>
      <c r="G3888" s="2" t="s">
        <v>133</v>
      </c>
      <c r="H3888" s="4" t="s">
        <v>18</v>
      </c>
      <c r="I3888" s="5">
        <v>55.000000000000007</v>
      </c>
      <c r="J3888" s="6">
        <v>225</v>
      </c>
      <c r="K3888" s="7">
        <v>123750.00000000001</v>
      </c>
      <c r="L3888" s="7">
        <v>43312.500000000007</v>
      </c>
      <c r="M3888" s="8">
        <v>0.35000000000000003</v>
      </c>
      <c r="N3888" s="2" t="s">
        <v>23</v>
      </c>
      <c r="O3888">
        <f t="shared" si="480"/>
        <v>2021</v>
      </c>
      <c r="P3888">
        <f t="shared" si="481"/>
        <v>2</v>
      </c>
      <c r="Q3888" t="str">
        <f t="shared" si="482"/>
        <v>févr</v>
      </c>
      <c r="R3888" t="str">
        <f t="shared" si="483"/>
        <v>New Hampshire</v>
      </c>
      <c r="S3888" t="str">
        <f t="shared" si="484"/>
        <v>2021-02</v>
      </c>
      <c r="T3888">
        <f>IF(AND(COUNTIF(Calculs!$Q$2:$Q$12,$O3888)&gt;0,COUNTIF(Calculs!$S$2:$S$12,$E3888)&gt;0,COUNTIF(Calculs!$U$2:$U$12,$H3888)&gt;0),1,0)</f>
        <v>1</v>
      </c>
      <c r="U3888">
        <f t="shared" si="485"/>
        <v>123750.00000000001</v>
      </c>
      <c r="V3888">
        <f t="shared" si="486"/>
        <v>225</v>
      </c>
      <c r="W3888">
        <f t="shared" si="487"/>
        <v>43312.500000000007</v>
      </c>
    </row>
    <row r="3889" spans="1:23" ht="15.75" customHeight="1" x14ac:dyDescent="0.3">
      <c r="A3889" s="2" t="s">
        <v>13</v>
      </c>
      <c r="B3889" s="2">
        <v>1185732</v>
      </c>
      <c r="C3889" s="3">
        <v>44249</v>
      </c>
      <c r="D3889" s="12" t="str" cm="1">
        <f t="array" ref="D3889">_xlfn.SWITCH(WEEKDAY(C3889,2), 1, "Lundi", 2, "Mardi", 3, "Mercredi", 4, "Jeudi", 5, "Vendredi", 6, "Samedi", 7, "Dimanche", "Erreur")</f>
        <v>Lundi</v>
      </c>
      <c r="E3889" s="2" t="s">
        <v>14</v>
      </c>
      <c r="F3889" s="2" t="s">
        <v>132</v>
      </c>
      <c r="G3889" s="2" t="s">
        <v>133</v>
      </c>
      <c r="H3889" s="4" t="s">
        <v>19</v>
      </c>
      <c r="I3889" s="5">
        <v>45</v>
      </c>
      <c r="J3889" s="6">
        <v>275</v>
      </c>
      <c r="K3889" s="7">
        <v>123750</v>
      </c>
      <c r="L3889" s="7">
        <v>30937.5</v>
      </c>
      <c r="M3889" s="8">
        <v>0.25</v>
      </c>
      <c r="N3889" s="2" t="s">
        <v>23</v>
      </c>
      <c r="O3889">
        <f t="shared" si="480"/>
        <v>2021</v>
      </c>
      <c r="P3889">
        <f t="shared" si="481"/>
        <v>2</v>
      </c>
      <c r="Q3889" t="str">
        <f t="shared" si="482"/>
        <v>févr</v>
      </c>
      <c r="R3889" t="str">
        <f t="shared" si="483"/>
        <v>New Hampshire</v>
      </c>
      <c r="S3889" t="str">
        <f t="shared" si="484"/>
        <v>2021-02</v>
      </c>
      <c r="T3889">
        <f>IF(AND(COUNTIF(Calculs!$Q$2:$Q$12,$O3889)&gt;0,COUNTIF(Calculs!$S$2:$S$12,$E3889)&gt;0,COUNTIF(Calculs!$U$2:$U$12,$H3889)&gt;0),1,0)</f>
        <v>1</v>
      </c>
      <c r="U3889">
        <f t="shared" si="485"/>
        <v>123750</v>
      </c>
      <c r="V3889">
        <f t="shared" si="486"/>
        <v>275</v>
      </c>
      <c r="W3889">
        <f t="shared" si="487"/>
        <v>30937.5</v>
      </c>
    </row>
    <row r="3890" spans="1:23" ht="15.75" customHeight="1" x14ac:dyDescent="0.3">
      <c r="A3890" s="2" t="s">
        <v>13</v>
      </c>
      <c r="B3890" s="2">
        <v>1185732</v>
      </c>
      <c r="C3890" s="3">
        <v>43831</v>
      </c>
      <c r="D3890" s="12" t="str" cm="1">
        <f t="array" ref="D3890">_xlfn.SWITCH(WEEKDAY(C3890,2), 1, "Lundi", 2, "Mardi", 3, "Mercredi", 4, "Jeudi", 5, "Vendredi", 6, "Samedi", 7, "Dimanche", "Erreur")</f>
        <v>Mercredi</v>
      </c>
      <c r="E3890" s="2" t="s">
        <v>14</v>
      </c>
      <c r="F3890" s="2" t="s">
        <v>15</v>
      </c>
      <c r="G3890" s="2" t="s">
        <v>15</v>
      </c>
      <c r="H3890" s="4" t="s">
        <v>16</v>
      </c>
      <c r="I3890" s="5">
        <v>47</v>
      </c>
      <c r="J3890" s="6">
        <v>336</v>
      </c>
      <c r="K3890" s="7">
        <v>15792</v>
      </c>
      <c r="L3890" s="7">
        <v>9633.119999999999</v>
      </c>
      <c r="M3890" s="8">
        <v>0.61</v>
      </c>
      <c r="N3890" s="2" t="s">
        <v>82</v>
      </c>
      <c r="O3890">
        <f t="shared" si="480"/>
        <v>2020</v>
      </c>
      <c r="P3890">
        <f t="shared" si="481"/>
        <v>1</v>
      </c>
      <c r="Q3890" t="str">
        <f t="shared" si="482"/>
        <v>janv</v>
      </c>
      <c r="R3890" t="str">
        <f t="shared" si="483"/>
        <v>New York</v>
      </c>
      <c r="S3890" t="str">
        <f t="shared" si="484"/>
        <v>2020-01</v>
      </c>
      <c r="T3890">
        <f>IF(AND(COUNTIF(Calculs!$Q$2:$Q$12,$O3890)&gt;0,COUNTIF(Calculs!$S$2:$S$12,$E3890)&gt;0,COUNTIF(Calculs!$U$2:$U$12,$H3890)&gt;0),1,0)</f>
        <v>1</v>
      </c>
      <c r="U3890">
        <f t="shared" si="485"/>
        <v>15792</v>
      </c>
      <c r="V3890">
        <f t="shared" si="486"/>
        <v>336</v>
      </c>
      <c r="W3890">
        <f t="shared" si="487"/>
        <v>9633.119999999999</v>
      </c>
    </row>
    <row r="3891" spans="1:23" ht="15.75" customHeight="1" x14ac:dyDescent="0.3">
      <c r="A3891" s="2" t="s">
        <v>13</v>
      </c>
      <c r="B3891" s="2">
        <v>1185732</v>
      </c>
      <c r="C3891" s="3">
        <v>43832</v>
      </c>
      <c r="D3891" s="12" t="str" cm="1">
        <f t="array" ref="D3891">_xlfn.SWITCH(WEEKDAY(C3891,2), 1, "Lundi", 2, "Mardi", 3, "Mercredi", 4, "Jeudi", 5, "Vendredi", 6, "Samedi", 7, "Dimanche", "Erreur")</f>
        <v>Jeudi</v>
      </c>
      <c r="E3891" s="2" t="s">
        <v>14</v>
      </c>
      <c r="F3891" s="2" t="s">
        <v>15</v>
      </c>
      <c r="G3891" s="2" t="s">
        <v>15</v>
      </c>
      <c r="H3891" s="4" t="s">
        <v>18</v>
      </c>
      <c r="I3891" s="5">
        <v>47</v>
      </c>
      <c r="J3891" s="6">
        <v>260</v>
      </c>
      <c r="K3891" s="7">
        <v>12220</v>
      </c>
      <c r="L3891" s="7">
        <v>5132.3999999999996</v>
      </c>
      <c r="M3891" s="8">
        <v>0.42</v>
      </c>
      <c r="N3891" s="2" t="s">
        <v>82</v>
      </c>
      <c r="O3891">
        <f t="shared" si="480"/>
        <v>2020</v>
      </c>
      <c r="P3891">
        <f t="shared" si="481"/>
        <v>1</v>
      </c>
      <c r="Q3891" t="str">
        <f t="shared" si="482"/>
        <v>janv</v>
      </c>
      <c r="R3891" t="str">
        <f t="shared" si="483"/>
        <v>New York</v>
      </c>
      <c r="S3891" t="str">
        <f t="shared" si="484"/>
        <v>2020-01</v>
      </c>
      <c r="T3891">
        <f>IF(AND(COUNTIF(Calculs!$Q$2:$Q$12,$O3891)&gt;0,COUNTIF(Calculs!$S$2:$S$12,$E3891)&gt;0,COUNTIF(Calculs!$U$2:$U$12,$H3891)&gt;0),1,0)</f>
        <v>1</v>
      </c>
      <c r="U3891">
        <f t="shared" si="485"/>
        <v>12220</v>
      </c>
      <c r="V3891">
        <f t="shared" si="486"/>
        <v>260</v>
      </c>
      <c r="W3891">
        <f t="shared" si="487"/>
        <v>5132.3999999999996</v>
      </c>
    </row>
    <row r="3892" spans="1:23" ht="15.75" customHeight="1" x14ac:dyDescent="0.3">
      <c r="A3892" s="2" t="s">
        <v>13</v>
      </c>
      <c r="B3892" s="2">
        <v>1185732</v>
      </c>
      <c r="C3892" s="3">
        <v>43833</v>
      </c>
      <c r="D3892" s="12" t="str" cm="1">
        <f t="array" ref="D3892">_xlfn.SWITCH(WEEKDAY(C3892,2), 1, "Lundi", 2, "Mardi", 3, "Mercredi", 4, "Jeudi", 5, "Vendredi", 6, "Samedi", 7, "Dimanche", "Erreur")</f>
        <v>Vendredi</v>
      </c>
      <c r="E3892" s="2" t="s">
        <v>14</v>
      </c>
      <c r="F3892" s="2" t="s">
        <v>15</v>
      </c>
      <c r="G3892" s="2" t="s">
        <v>15</v>
      </c>
      <c r="H3892" s="4" t="s">
        <v>19</v>
      </c>
      <c r="I3892" s="5">
        <v>36</v>
      </c>
      <c r="J3892" s="6">
        <v>250</v>
      </c>
      <c r="K3892" s="7">
        <v>9000</v>
      </c>
      <c r="L3892" s="7">
        <v>4140</v>
      </c>
      <c r="M3892" s="8">
        <v>0.45999999999999996</v>
      </c>
      <c r="N3892" s="2" t="s">
        <v>82</v>
      </c>
      <c r="O3892">
        <f t="shared" si="480"/>
        <v>2020</v>
      </c>
      <c r="P3892">
        <f t="shared" si="481"/>
        <v>1</v>
      </c>
      <c r="Q3892" t="str">
        <f t="shared" si="482"/>
        <v>janv</v>
      </c>
      <c r="R3892" t="str">
        <f t="shared" si="483"/>
        <v>New York</v>
      </c>
      <c r="S3892" t="str">
        <f t="shared" si="484"/>
        <v>2020-01</v>
      </c>
      <c r="T3892">
        <f>IF(AND(COUNTIF(Calculs!$Q$2:$Q$12,$O3892)&gt;0,COUNTIF(Calculs!$S$2:$S$12,$E3892)&gt;0,COUNTIF(Calculs!$U$2:$U$12,$H3892)&gt;0),1,0)</f>
        <v>1</v>
      </c>
      <c r="U3892">
        <f t="shared" si="485"/>
        <v>9000</v>
      </c>
      <c r="V3892">
        <f t="shared" si="486"/>
        <v>250</v>
      </c>
      <c r="W3892">
        <f t="shared" si="487"/>
        <v>4140</v>
      </c>
    </row>
    <row r="3893" spans="1:23" ht="15.75" customHeight="1" x14ac:dyDescent="0.3">
      <c r="A3893" s="2" t="s">
        <v>13</v>
      </c>
      <c r="B3893" s="2">
        <v>1185732</v>
      </c>
      <c r="C3893" s="3">
        <v>43834</v>
      </c>
      <c r="D3893" s="12" t="str" cm="1">
        <f t="array" ref="D3893">_xlfn.SWITCH(WEEKDAY(C3893,2), 1, "Lundi", 2, "Mardi", 3, "Mercredi", 4, "Jeudi", 5, "Vendredi", 6, "Samedi", 7, "Dimanche", "Erreur")</f>
        <v>Samedi</v>
      </c>
      <c r="E3893" s="2" t="s">
        <v>14</v>
      </c>
      <c r="F3893" s="2" t="s">
        <v>15</v>
      </c>
      <c r="G3893" s="2" t="s">
        <v>15</v>
      </c>
      <c r="H3893" s="4" t="s">
        <v>20</v>
      </c>
      <c r="I3893" s="5">
        <v>41</v>
      </c>
      <c r="J3893" s="6">
        <v>247</v>
      </c>
      <c r="K3893" s="7">
        <v>10127</v>
      </c>
      <c r="L3893" s="7">
        <v>4658.42</v>
      </c>
      <c r="M3893" s="8">
        <v>0.45999999999999996</v>
      </c>
      <c r="N3893" s="2" t="s">
        <v>82</v>
      </c>
      <c r="O3893">
        <f t="shared" si="480"/>
        <v>2020</v>
      </c>
      <c r="P3893">
        <f t="shared" si="481"/>
        <v>1</v>
      </c>
      <c r="Q3893" t="str">
        <f t="shared" si="482"/>
        <v>janv</v>
      </c>
      <c r="R3893" t="str">
        <f t="shared" si="483"/>
        <v>New York</v>
      </c>
      <c r="S3893" t="str">
        <f t="shared" si="484"/>
        <v>2020-01</v>
      </c>
      <c r="T3893">
        <f>IF(AND(COUNTIF(Calculs!$Q$2:$Q$12,$O3893)&gt;0,COUNTIF(Calculs!$S$2:$S$12,$E3893)&gt;0,COUNTIF(Calculs!$U$2:$U$12,$H3893)&gt;0),1,0)</f>
        <v>1</v>
      </c>
      <c r="U3893">
        <f t="shared" si="485"/>
        <v>10127</v>
      </c>
      <c r="V3893">
        <f t="shared" si="486"/>
        <v>247</v>
      </c>
      <c r="W3893">
        <f t="shared" si="487"/>
        <v>4658.42</v>
      </c>
    </row>
    <row r="3894" spans="1:23" ht="15.75" customHeight="1" x14ac:dyDescent="0.3">
      <c r="A3894" s="2" t="s">
        <v>13</v>
      </c>
      <c r="B3894" s="2">
        <v>1185732</v>
      </c>
      <c r="C3894" s="3">
        <v>43835</v>
      </c>
      <c r="D3894" s="12" t="str" cm="1">
        <f t="array" ref="D3894">_xlfn.SWITCH(WEEKDAY(C3894,2), 1, "Lundi", 2, "Mardi", 3, "Mercredi", 4, "Jeudi", 5, "Vendredi", 6, "Samedi", 7, "Dimanche", "Erreur")</f>
        <v>Dimanche</v>
      </c>
      <c r="E3894" s="2" t="s">
        <v>14</v>
      </c>
      <c r="F3894" s="2" t="s">
        <v>15</v>
      </c>
      <c r="G3894" s="2" t="s">
        <v>15</v>
      </c>
      <c r="H3894" s="4" t="s">
        <v>21</v>
      </c>
      <c r="I3894" s="5">
        <v>55</v>
      </c>
      <c r="J3894" s="6">
        <v>234</v>
      </c>
      <c r="K3894" s="7">
        <v>12870</v>
      </c>
      <c r="L3894" s="7">
        <v>5148</v>
      </c>
      <c r="M3894" s="8">
        <v>0.4</v>
      </c>
      <c r="N3894" s="2" t="s">
        <v>82</v>
      </c>
      <c r="O3894">
        <f t="shared" si="480"/>
        <v>2020</v>
      </c>
      <c r="P3894">
        <f t="shared" si="481"/>
        <v>1</v>
      </c>
      <c r="Q3894" t="str">
        <f t="shared" si="482"/>
        <v>janv</v>
      </c>
      <c r="R3894" t="str">
        <f t="shared" si="483"/>
        <v>New York</v>
      </c>
      <c r="S3894" t="str">
        <f t="shared" si="484"/>
        <v>2020-01</v>
      </c>
      <c r="T3894">
        <f>IF(AND(COUNTIF(Calculs!$Q$2:$Q$12,$O3894)&gt;0,COUNTIF(Calculs!$S$2:$S$12,$E3894)&gt;0,COUNTIF(Calculs!$U$2:$U$12,$H3894)&gt;0),1,0)</f>
        <v>1</v>
      </c>
      <c r="U3894">
        <f t="shared" si="485"/>
        <v>12870</v>
      </c>
      <c r="V3894">
        <f t="shared" si="486"/>
        <v>234</v>
      </c>
      <c r="W3894">
        <f t="shared" si="487"/>
        <v>5148</v>
      </c>
    </row>
    <row r="3895" spans="1:23" ht="15.75" customHeight="1" x14ac:dyDescent="0.3">
      <c r="A3895" s="2" t="s">
        <v>13</v>
      </c>
      <c r="B3895" s="2">
        <v>1185732</v>
      </c>
      <c r="C3895" s="3">
        <v>43836</v>
      </c>
      <c r="D3895" s="12" t="str" cm="1">
        <f t="array" ref="D3895">_xlfn.SWITCH(WEEKDAY(C3895,2), 1, "Lundi", 2, "Mardi", 3, "Mercredi", 4, "Jeudi", 5, "Vendredi", 6, "Samedi", 7, "Dimanche", "Erreur")</f>
        <v>Lundi</v>
      </c>
      <c r="E3895" s="2" t="s">
        <v>14</v>
      </c>
      <c r="F3895" s="2" t="s">
        <v>15</v>
      </c>
      <c r="G3895" s="2" t="s">
        <v>15</v>
      </c>
      <c r="H3895" s="4" t="s">
        <v>22</v>
      </c>
      <c r="I3895" s="5">
        <v>46</v>
      </c>
      <c r="J3895" s="6">
        <v>260</v>
      </c>
      <c r="K3895" s="7">
        <v>11960</v>
      </c>
      <c r="L3895" s="7">
        <v>4425.2</v>
      </c>
      <c r="M3895" s="8">
        <v>0.37</v>
      </c>
      <c r="N3895" s="2" t="s">
        <v>82</v>
      </c>
      <c r="O3895">
        <f t="shared" si="480"/>
        <v>2020</v>
      </c>
      <c r="P3895">
        <f t="shared" si="481"/>
        <v>1</v>
      </c>
      <c r="Q3895" t="str">
        <f t="shared" si="482"/>
        <v>janv</v>
      </c>
      <c r="R3895" t="str">
        <f t="shared" si="483"/>
        <v>New York</v>
      </c>
      <c r="S3895" t="str">
        <f t="shared" si="484"/>
        <v>2020-01</v>
      </c>
      <c r="T3895">
        <f>IF(AND(COUNTIF(Calculs!$Q$2:$Q$12,$O3895)&gt;0,COUNTIF(Calculs!$S$2:$S$12,$E3895)&gt;0,COUNTIF(Calculs!$U$2:$U$12,$H3895)&gt;0),1,0)</f>
        <v>1</v>
      </c>
      <c r="U3895">
        <f t="shared" si="485"/>
        <v>11960</v>
      </c>
      <c r="V3895">
        <f t="shared" si="486"/>
        <v>260</v>
      </c>
      <c r="W3895">
        <f t="shared" si="487"/>
        <v>4425.2</v>
      </c>
    </row>
    <row r="3896" spans="1:23" ht="15.75" customHeight="1" x14ac:dyDescent="0.3">
      <c r="A3896" s="2" t="s">
        <v>13</v>
      </c>
      <c r="B3896" s="2">
        <v>1185732</v>
      </c>
      <c r="C3896" s="3">
        <v>43837</v>
      </c>
      <c r="D3896" s="12" t="str" cm="1">
        <f t="array" ref="D3896">_xlfn.SWITCH(WEEKDAY(C3896,2), 1, "Lundi", 2, "Mardi", 3, "Mercredi", 4, "Jeudi", 5, "Vendredi", 6, "Samedi", 7, "Dimanche", "Erreur")</f>
        <v>Mardi</v>
      </c>
      <c r="E3896" s="2" t="s">
        <v>14</v>
      </c>
      <c r="F3896" s="2" t="s">
        <v>15</v>
      </c>
      <c r="G3896" s="2" t="s">
        <v>15</v>
      </c>
      <c r="H3896" s="4" t="s">
        <v>16</v>
      </c>
      <c r="I3896" s="5">
        <v>46</v>
      </c>
      <c r="J3896" s="6">
        <v>313</v>
      </c>
      <c r="K3896" s="7">
        <v>14398</v>
      </c>
      <c r="L3896" s="7">
        <v>8926.76</v>
      </c>
      <c r="M3896" s="8">
        <v>0.62</v>
      </c>
      <c r="N3896" s="2" t="s">
        <v>82</v>
      </c>
      <c r="O3896">
        <f t="shared" si="480"/>
        <v>2020</v>
      </c>
      <c r="P3896">
        <f t="shared" si="481"/>
        <v>1</v>
      </c>
      <c r="Q3896" t="str">
        <f t="shared" si="482"/>
        <v>janv</v>
      </c>
      <c r="R3896" t="str">
        <f t="shared" si="483"/>
        <v>New York</v>
      </c>
      <c r="S3896" t="str">
        <f t="shared" si="484"/>
        <v>2020-01</v>
      </c>
      <c r="T3896">
        <f>IF(AND(COUNTIF(Calculs!$Q$2:$Q$12,$O3896)&gt;0,COUNTIF(Calculs!$S$2:$S$12,$E3896)&gt;0,COUNTIF(Calculs!$U$2:$U$12,$H3896)&gt;0),1,0)</f>
        <v>1</v>
      </c>
      <c r="U3896">
        <f t="shared" si="485"/>
        <v>14398</v>
      </c>
      <c r="V3896">
        <f t="shared" si="486"/>
        <v>313</v>
      </c>
      <c r="W3896">
        <f t="shared" si="487"/>
        <v>8926.76</v>
      </c>
    </row>
    <row r="3897" spans="1:23" ht="15.75" customHeight="1" x14ac:dyDescent="0.3">
      <c r="A3897" s="2" t="s">
        <v>13</v>
      </c>
      <c r="B3897" s="2">
        <v>1185732</v>
      </c>
      <c r="C3897" s="3">
        <v>43838</v>
      </c>
      <c r="D3897" s="12" t="str" cm="1">
        <f t="array" ref="D3897">_xlfn.SWITCH(WEEKDAY(C3897,2), 1, "Lundi", 2, "Mardi", 3, "Mercredi", 4, "Jeudi", 5, "Vendredi", 6, "Samedi", 7, "Dimanche", "Erreur")</f>
        <v>Mercredi</v>
      </c>
      <c r="E3897" s="2" t="s">
        <v>14</v>
      </c>
      <c r="F3897" s="2" t="s">
        <v>15</v>
      </c>
      <c r="G3897" s="2" t="s">
        <v>15</v>
      </c>
      <c r="H3897" s="4" t="s">
        <v>18</v>
      </c>
      <c r="I3897" s="5">
        <v>46</v>
      </c>
      <c r="J3897" s="6">
        <v>261</v>
      </c>
      <c r="K3897" s="7">
        <v>12006</v>
      </c>
      <c r="L3897" s="7">
        <v>5282.64</v>
      </c>
      <c r="M3897" s="8">
        <v>0.44</v>
      </c>
      <c r="N3897" s="2" t="s">
        <v>82</v>
      </c>
      <c r="O3897">
        <f t="shared" si="480"/>
        <v>2020</v>
      </c>
      <c r="P3897">
        <f t="shared" si="481"/>
        <v>1</v>
      </c>
      <c r="Q3897" t="str">
        <f t="shared" si="482"/>
        <v>janv</v>
      </c>
      <c r="R3897" t="str">
        <f t="shared" si="483"/>
        <v>New York</v>
      </c>
      <c r="S3897" t="str">
        <f t="shared" si="484"/>
        <v>2020-01</v>
      </c>
      <c r="T3897">
        <f>IF(AND(COUNTIF(Calculs!$Q$2:$Q$12,$O3897)&gt;0,COUNTIF(Calculs!$S$2:$S$12,$E3897)&gt;0,COUNTIF(Calculs!$U$2:$U$12,$H3897)&gt;0),1,0)</f>
        <v>1</v>
      </c>
      <c r="U3897">
        <f t="shared" si="485"/>
        <v>12006</v>
      </c>
      <c r="V3897">
        <f t="shared" si="486"/>
        <v>261</v>
      </c>
      <c r="W3897">
        <f t="shared" si="487"/>
        <v>5282.64</v>
      </c>
    </row>
    <row r="3898" spans="1:23" ht="15.75" customHeight="1" x14ac:dyDescent="0.3">
      <c r="A3898" s="2" t="s">
        <v>13</v>
      </c>
      <c r="B3898" s="2">
        <v>1185732</v>
      </c>
      <c r="C3898" s="3">
        <v>43851</v>
      </c>
      <c r="D3898" s="12" t="str" cm="1">
        <f t="array" ref="D3898">_xlfn.SWITCH(WEEKDAY(C3898,2), 1, "Lundi", 2, "Mardi", 3, "Mercredi", 4, "Jeudi", 5, "Vendredi", 6, "Samedi", 7, "Dimanche", "Erreur")</f>
        <v>Mardi</v>
      </c>
      <c r="E3898" s="2" t="s">
        <v>14</v>
      </c>
      <c r="F3898" s="2" t="s">
        <v>15</v>
      </c>
      <c r="G3898" s="2" t="s">
        <v>15</v>
      </c>
      <c r="H3898" s="4" t="s">
        <v>19</v>
      </c>
      <c r="I3898" s="5">
        <v>36</v>
      </c>
      <c r="J3898" s="6">
        <v>276</v>
      </c>
      <c r="K3898" s="7">
        <v>9936</v>
      </c>
      <c r="L3898" s="7">
        <v>4669.92</v>
      </c>
      <c r="M3898" s="8">
        <v>0.47</v>
      </c>
      <c r="N3898" s="2" t="s">
        <v>82</v>
      </c>
      <c r="O3898">
        <f t="shared" si="480"/>
        <v>2020</v>
      </c>
      <c r="P3898">
        <f t="shared" si="481"/>
        <v>1</v>
      </c>
      <c r="Q3898" t="str">
        <f t="shared" si="482"/>
        <v>janv</v>
      </c>
      <c r="R3898" t="str">
        <f t="shared" si="483"/>
        <v>New York</v>
      </c>
      <c r="S3898" t="str">
        <f t="shared" si="484"/>
        <v>2020-01</v>
      </c>
      <c r="T3898">
        <f>IF(AND(COUNTIF(Calculs!$Q$2:$Q$12,$O3898)&gt;0,COUNTIF(Calculs!$S$2:$S$12,$E3898)&gt;0,COUNTIF(Calculs!$U$2:$U$12,$H3898)&gt;0),1,0)</f>
        <v>1</v>
      </c>
      <c r="U3898">
        <f t="shared" si="485"/>
        <v>9936</v>
      </c>
      <c r="V3898">
        <f t="shared" si="486"/>
        <v>276</v>
      </c>
      <c r="W3898">
        <f t="shared" si="487"/>
        <v>4669.92</v>
      </c>
    </row>
    <row r="3899" spans="1:23" ht="15.75" customHeight="1" x14ac:dyDescent="0.3">
      <c r="A3899" s="2" t="s">
        <v>13</v>
      </c>
      <c r="B3899" s="2">
        <v>1185732</v>
      </c>
      <c r="C3899" s="3">
        <v>43852</v>
      </c>
      <c r="D3899" s="12" t="str" cm="1">
        <f t="array" ref="D3899">_xlfn.SWITCH(WEEKDAY(C3899,2), 1, "Lundi", 2, "Mardi", 3, "Mercredi", 4, "Jeudi", 5, "Vendredi", 6, "Samedi", 7, "Dimanche", "Erreur")</f>
        <v>Mercredi</v>
      </c>
      <c r="E3899" s="2" t="s">
        <v>14</v>
      </c>
      <c r="F3899" s="2" t="s">
        <v>15</v>
      </c>
      <c r="G3899" s="2" t="s">
        <v>15</v>
      </c>
      <c r="H3899" s="4" t="s">
        <v>20</v>
      </c>
      <c r="I3899" s="5">
        <v>44</v>
      </c>
      <c r="J3899" s="6">
        <v>206</v>
      </c>
      <c r="K3899" s="7">
        <v>9064</v>
      </c>
      <c r="L3899" s="7">
        <v>4441.3599999999997</v>
      </c>
      <c r="M3899" s="8">
        <v>0.49</v>
      </c>
      <c r="N3899" s="2" t="s">
        <v>82</v>
      </c>
      <c r="O3899">
        <f t="shared" si="480"/>
        <v>2020</v>
      </c>
      <c r="P3899">
        <f t="shared" si="481"/>
        <v>1</v>
      </c>
      <c r="Q3899" t="str">
        <f t="shared" si="482"/>
        <v>janv</v>
      </c>
      <c r="R3899" t="str">
        <f t="shared" si="483"/>
        <v>New York</v>
      </c>
      <c r="S3899" t="str">
        <f t="shared" si="484"/>
        <v>2020-01</v>
      </c>
      <c r="T3899">
        <f>IF(AND(COUNTIF(Calculs!$Q$2:$Q$12,$O3899)&gt;0,COUNTIF(Calculs!$S$2:$S$12,$E3899)&gt;0,COUNTIF(Calculs!$U$2:$U$12,$H3899)&gt;0),1,0)</f>
        <v>1</v>
      </c>
      <c r="U3899">
        <f t="shared" si="485"/>
        <v>9064</v>
      </c>
      <c r="V3899">
        <f t="shared" si="486"/>
        <v>206</v>
      </c>
      <c r="W3899">
        <f t="shared" si="487"/>
        <v>4441.3599999999997</v>
      </c>
    </row>
    <row r="3900" spans="1:23" ht="15.75" customHeight="1" x14ac:dyDescent="0.3">
      <c r="A3900" s="2" t="s">
        <v>13</v>
      </c>
      <c r="B3900" s="2">
        <v>1185732</v>
      </c>
      <c r="C3900" s="3">
        <v>43853</v>
      </c>
      <c r="D3900" s="12" t="str" cm="1">
        <f t="array" ref="D3900">_xlfn.SWITCH(WEEKDAY(C3900,2), 1, "Lundi", 2, "Mardi", 3, "Mercredi", 4, "Jeudi", 5, "Vendredi", 6, "Samedi", 7, "Dimanche", "Erreur")</f>
        <v>Jeudi</v>
      </c>
      <c r="E3900" s="2" t="s">
        <v>14</v>
      </c>
      <c r="F3900" s="2" t="s">
        <v>15</v>
      </c>
      <c r="G3900" s="2" t="s">
        <v>15</v>
      </c>
      <c r="H3900" s="4" t="s">
        <v>21</v>
      </c>
      <c r="I3900" s="5">
        <v>58</v>
      </c>
      <c r="J3900" s="6">
        <v>243</v>
      </c>
      <c r="K3900" s="7">
        <v>14094</v>
      </c>
      <c r="L3900" s="7">
        <v>6060.42</v>
      </c>
      <c r="M3900" s="8">
        <v>0.43</v>
      </c>
      <c r="N3900" s="2" t="s">
        <v>82</v>
      </c>
      <c r="O3900">
        <f t="shared" si="480"/>
        <v>2020</v>
      </c>
      <c r="P3900">
        <f t="shared" si="481"/>
        <v>1</v>
      </c>
      <c r="Q3900" t="str">
        <f t="shared" si="482"/>
        <v>janv</v>
      </c>
      <c r="R3900" t="str">
        <f t="shared" si="483"/>
        <v>New York</v>
      </c>
      <c r="S3900" t="str">
        <f t="shared" si="484"/>
        <v>2020-01</v>
      </c>
      <c r="T3900">
        <f>IF(AND(COUNTIF(Calculs!$Q$2:$Q$12,$O3900)&gt;0,COUNTIF(Calculs!$S$2:$S$12,$E3900)&gt;0,COUNTIF(Calculs!$U$2:$U$12,$H3900)&gt;0),1,0)</f>
        <v>1</v>
      </c>
      <c r="U3900">
        <f t="shared" si="485"/>
        <v>14094</v>
      </c>
      <c r="V3900">
        <f t="shared" si="486"/>
        <v>243</v>
      </c>
      <c r="W3900">
        <f t="shared" si="487"/>
        <v>6060.42</v>
      </c>
    </row>
    <row r="3901" spans="1:23" ht="15.75" customHeight="1" x14ac:dyDescent="0.3">
      <c r="A3901" s="2" t="s">
        <v>13</v>
      </c>
      <c r="B3901" s="2">
        <v>1185732</v>
      </c>
      <c r="C3901" s="3">
        <v>43854</v>
      </c>
      <c r="D3901" s="12" t="str" cm="1">
        <f t="array" ref="D3901">_xlfn.SWITCH(WEEKDAY(C3901,2), 1, "Lundi", 2, "Mardi", 3, "Mercredi", 4, "Jeudi", 5, "Vendredi", 6, "Samedi", 7, "Dimanche", "Erreur")</f>
        <v>Vendredi</v>
      </c>
      <c r="E3901" s="2" t="s">
        <v>14</v>
      </c>
      <c r="F3901" s="2" t="s">
        <v>15</v>
      </c>
      <c r="G3901" s="2" t="s">
        <v>15</v>
      </c>
      <c r="H3901" s="4" t="s">
        <v>22</v>
      </c>
      <c r="I3901" s="5">
        <v>48</v>
      </c>
      <c r="J3901" s="6">
        <v>290</v>
      </c>
      <c r="K3901" s="7">
        <v>13920</v>
      </c>
      <c r="L3901" s="7">
        <v>5289.6</v>
      </c>
      <c r="M3901" s="8">
        <v>0.38</v>
      </c>
      <c r="N3901" s="2" t="s">
        <v>82</v>
      </c>
      <c r="O3901">
        <f t="shared" si="480"/>
        <v>2020</v>
      </c>
      <c r="P3901">
        <f t="shared" si="481"/>
        <v>1</v>
      </c>
      <c r="Q3901" t="str">
        <f t="shared" si="482"/>
        <v>janv</v>
      </c>
      <c r="R3901" t="str">
        <f t="shared" si="483"/>
        <v>New York</v>
      </c>
      <c r="S3901" t="str">
        <f t="shared" si="484"/>
        <v>2020-01</v>
      </c>
      <c r="T3901">
        <f>IF(AND(COUNTIF(Calculs!$Q$2:$Q$12,$O3901)&gt;0,COUNTIF(Calculs!$S$2:$S$12,$E3901)&gt;0,COUNTIF(Calculs!$U$2:$U$12,$H3901)&gt;0),1,0)</f>
        <v>1</v>
      </c>
      <c r="U3901">
        <f t="shared" si="485"/>
        <v>13920</v>
      </c>
      <c r="V3901">
        <f t="shared" si="486"/>
        <v>290</v>
      </c>
      <c r="W3901">
        <f t="shared" si="487"/>
        <v>5289.6</v>
      </c>
    </row>
    <row r="3902" spans="1:23" ht="15.75" customHeight="1" x14ac:dyDescent="0.3">
      <c r="A3902" s="2" t="s">
        <v>13</v>
      </c>
      <c r="B3902" s="2">
        <v>1185732</v>
      </c>
      <c r="C3902" s="3">
        <v>43855</v>
      </c>
      <c r="D3902" s="12" t="str" cm="1">
        <f t="array" ref="D3902">_xlfn.SWITCH(WEEKDAY(C3902,2), 1, "Lundi", 2, "Mardi", 3, "Mercredi", 4, "Jeudi", 5, "Vendredi", 6, "Samedi", 7, "Dimanche", "Erreur")</f>
        <v>Samedi</v>
      </c>
      <c r="E3902" s="2" t="s">
        <v>14</v>
      </c>
      <c r="F3902" s="2" t="s">
        <v>15</v>
      </c>
      <c r="G3902" s="2" t="s">
        <v>15</v>
      </c>
      <c r="H3902" s="4" t="s">
        <v>16</v>
      </c>
      <c r="I3902" s="5">
        <v>46</v>
      </c>
      <c r="J3902" s="6">
        <v>354</v>
      </c>
      <c r="K3902" s="7">
        <v>16284</v>
      </c>
      <c r="L3902" s="7">
        <v>10258.92</v>
      </c>
      <c r="M3902" s="8">
        <v>0.63</v>
      </c>
      <c r="N3902" s="2" t="s">
        <v>82</v>
      </c>
      <c r="O3902">
        <f t="shared" si="480"/>
        <v>2020</v>
      </c>
      <c r="P3902">
        <f t="shared" si="481"/>
        <v>1</v>
      </c>
      <c r="Q3902" t="str">
        <f t="shared" si="482"/>
        <v>janv</v>
      </c>
      <c r="R3902" t="str">
        <f t="shared" si="483"/>
        <v>New York</v>
      </c>
      <c r="S3902" t="str">
        <f t="shared" si="484"/>
        <v>2020-01</v>
      </c>
      <c r="T3902">
        <f>IF(AND(COUNTIF(Calculs!$Q$2:$Q$12,$O3902)&gt;0,COUNTIF(Calculs!$S$2:$S$12,$E3902)&gt;0,COUNTIF(Calculs!$U$2:$U$12,$H3902)&gt;0),1,0)</f>
        <v>1</v>
      </c>
      <c r="U3902">
        <f t="shared" si="485"/>
        <v>16284</v>
      </c>
      <c r="V3902">
        <f t="shared" si="486"/>
        <v>354</v>
      </c>
      <c r="W3902">
        <f t="shared" si="487"/>
        <v>10258.92</v>
      </c>
    </row>
    <row r="3903" spans="1:23" ht="15.75" customHeight="1" x14ac:dyDescent="0.3">
      <c r="A3903" s="2" t="s">
        <v>13</v>
      </c>
      <c r="B3903" s="2">
        <v>1185732</v>
      </c>
      <c r="C3903" s="3">
        <v>43856</v>
      </c>
      <c r="D3903" s="12" t="str" cm="1">
        <f t="array" ref="D3903">_xlfn.SWITCH(WEEKDAY(C3903,2), 1, "Lundi", 2, "Mardi", 3, "Mercredi", 4, "Jeudi", 5, "Vendredi", 6, "Samedi", 7, "Dimanche", "Erreur")</f>
        <v>Dimanche</v>
      </c>
      <c r="E3903" s="2" t="s">
        <v>14</v>
      </c>
      <c r="F3903" s="2" t="s">
        <v>15</v>
      </c>
      <c r="G3903" s="2" t="s">
        <v>15</v>
      </c>
      <c r="H3903" s="4" t="s">
        <v>18</v>
      </c>
      <c r="I3903" s="5">
        <v>48</v>
      </c>
      <c r="J3903" s="6">
        <v>259</v>
      </c>
      <c r="K3903" s="7">
        <v>12432</v>
      </c>
      <c r="L3903" s="7">
        <v>5345.76</v>
      </c>
      <c r="M3903" s="8">
        <v>0.43</v>
      </c>
      <c r="N3903" s="2" t="s">
        <v>82</v>
      </c>
      <c r="O3903">
        <f t="shared" si="480"/>
        <v>2020</v>
      </c>
      <c r="P3903">
        <f t="shared" si="481"/>
        <v>1</v>
      </c>
      <c r="Q3903" t="str">
        <f t="shared" si="482"/>
        <v>janv</v>
      </c>
      <c r="R3903" t="str">
        <f t="shared" si="483"/>
        <v>New York</v>
      </c>
      <c r="S3903" t="str">
        <f t="shared" si="484"/>
        <v>2020-01</v>
      </c>
      <c r="T3903">
        <f>IF(AND(COUNTIF(Calculs!$Q$2:$Q$12,$O3903)&gt;0,COUNTIF(Calculs!$S$2:$S$12,$E3903)&gt;0,COUNTIF(Calculs!$U$2:$U$12,$H3903)&gt;0),1,0)</f>
        <v>1</v>
      </c>
      <c r="U3903">
        <f t="shared" si="485"/>
        <v>12432</v>
      </c>
      <c r="V3903">
        <f t="shared" si="486"/>
        <v>259</v>
      </c>
      <c r="W3903">
        <f t="shared" si="487"/>
        <v>5345.76</v>
      </c>
    </row>
    <row r="3904" spans="1:23" ht="15.75" customHeight="1" x14ac:dyDescent="0.3">
      <c r="A3904" s="2" t="s">
        <v>13</v>
      </c>
      <c r="B3904" s="2">
        <v>1185732</v>
      </c>
      <c r="C3904" s="3">
        <v>43857</v>
      </c>
      <c r="D3904" s="12" t="str" cm="1">
        <f t="array" ref="D3904">_xlfn.SWITCH(WEEKDAY(C3904,2), 1, "Lundi", 2, "Mardi", 3, "Mercredi", 4, "Jeudi", 5, "Vendredi", 6, "Samedi", 7, "Dimanche", "Erreur")</f>
        <v>Lundi</v>
      </c>
      <c r="E3904" s="2" t="s">
        <v>14</v>
      </c>
      <c r="F3904" s="2" t="s">
        <v>15</v>
      </c>
      <c r="G3904" s="2" t="s">
        <v>15</v>
      </c>
      <c r="H3904" s="4" t="s">
        <v>19</v>
      </c>
      <c r="I3904" s="5">
        <v>39</v>
      </c>
      <c r="J3904" s="6">
        <v>247</v>
      </c>
      <c r="K3904" s="7">
        <v>9633</v>
      </c>
      <c r="L3904" s="7">
        <v>4720.17</v>
      </c>
      <c r="M3904" s="8">
        <v>0.49</v>
      </c>
      <c r="N3904" s="2" t="s">
        <v>82</v>
      </c>
      <c r="O3904">
        <f t="shared" si="480"/>
        <v>2020</v>
      </c>
      <c r="P3904">
        <f t="shared" si="481"/>
        <v>1</v>
      </c>
      <c r="Q3904" t="str">
        <f t="shared" si="482"/>
        <v>janv</v>
      </c>
      <c r="R3904" t="str">
        <f t="shared" si="483"/>
        <v>New York</v>
      </c>
      <c r="S3904" t="str">
        <f t="shared" si="484"/>
        <v>2020-01</v>
      </c>
      <c r="T3904">
        <f>IF(AND(COUNTIF(Calculs!$Q$2:$Q$12,$O3904)&gt;0,COUNTIF(Calculs!$S$2:$S$12,$E3904)&gt;0,COUNTIF(Calculs!$U$2:$U$12,$H3904)&gt;0),1,0)</f>
        <v>1</v>
      </c>
      <c r="U3904">
        <f t="shared" si="485"/>
        <v>9633</v>
      </c>
      <c r="V3904">
        <f t="shared" si="486"/>
        <v>247</v>
      </c>
      <c r="W3904">
        <f t="shared" si="487"/>
        <v>4720.17</v>
      </c>
    </row>
    <row r="3905" spans="1:23" ht="15.75" customHeight="1" x14ac:dyDescent="0.3">
      <c r="A3905" s="2" t="s">
        <v>13</v>
      </c>
      <c r="B3905" s="2">
        <v>1185732</v>
      </c>
      <c r="C3905" s="3">
        <v>43858</v>
      </c>
      <c r="D3905" s="12" t="str" cm="1">
        <f t="array" ref="D3905">_xlfn.SWITCH(WEEKDAY(C3905,2), 1, "Lundi", 2, "Mardi", 3, "Mercredi", 4, "Jeudi", 5, "Vendredi", 6, "Samedi", 7, "Dimanche", "Erreur")</f>
        <v>Mardi</v>
      </c>
      <c r="E3905" s="2" t="s">
        <v>14</v>
      </c>
      <c r="F3905" s="2" t="s">
        <v>15</v>
      </c>
      <c r="G3905" s="2" t="s">
        <v>15</v>
      </c>
      <c r="H3905" s="4" t="s">
        <v>20</v>
      </c>
      <c r="I3905" s="5">
        <v>43</v>
      </c>
      <c r="J3905" s="6">
        <v>216</v>
      </c>
      <c r="K3905" s="7">
        <v>9288</v>
      </c>
      <c r="L3905" s="7">
        <v>4644</v>
      </c>
      <c r="M3905" s="8">
        <v>0.5</v>
      </c>
      <c r="N3905" s="2" t="s">
        <v>82</v>
      </c>
      <c r="O3905">
        <f t="shared" si="480"/>
        <v>2020</v>
      </c>
      <c r="P3905">
        <f t="shared" si="481"/>
        <v>1</v>
      </c>
      <c r="Q3905" t="str">
        <f t="shared" si="482"/>
        <v>janv</v>
      </c>
      <c r="R3905" t="str">
        <f t="shared" si="483"/>
        <v>New York</v>
      </c>
      <c r="S3905" t="str">
        <f t="shared" si="484"/>
        <v>2020-01</v>
      </c>
      <c r="T3905">
        <f>IF(AND(COUNTIF(Calculs!$Q$2:$Q$12,$O3905)&gt;0,COUNTIF(Calculs!$S$2:$S$12,$E3905)&gt;0,COUNTIF(Calculs!$U$2:$U$12,$H3905)&gt;0),1,0)</f>
        <v>1</v>
      </c>
      <c r="U3905">
        <f t="shared" si="485"/>
        <v>9288</v>
      </c>
      <c r="V3905">
        <f t="shared" si="486"/>
        <v>216</v>
      </c>
      <c r="W3905">
        <f t="shared" si="487"/>
        <v>4644</v>
      </c>
    </row>
    <row r="3906" spans="1:23" ht="15.75" customHeight="1" x14ac:dyDescent="0.3">
      <c r="A3906" s="2" t="s">
        <v>13</v>
      </c>
      <c r="B3906" s="2">
        <v>1185732</v>
      </c>
      <c r="C3906" s="3">
        <v>43859</v>
      </c>
      <c r="D3906" s="12" t="str" cm="1">
        <f t="array" ref="D3906">_xlfn.SWITCH(WEEKDAY(C3906,2), 1, "Lundi", 2, "Mardi", 3, "Mercredi", 4, "Jeudi", 5, "Vendredi", 6, "Samedi", 7, "Dimanche", "Erreur")</f>
        <v>Mercredi</v>
      </c>
      <c r="E3906" s="2" t="s">
        <v>14</v>
      </c>
      <c r="F3906" s="2" t="s">
        <v>15</v>
      </c>
      <c r="G3906" s="2" t="s">
        <v>15</v>
      </c>
      <c r="H3906" s="4" t="s">
        <v>21</v>
      </c>
      <c r="I3906" s="5">
        <v>59</v>
      </c>
      <c r="J3906" s="6">
        <v>230</v>
      </c>
      <c r="K3906" s="7">
        <v>13570</v>
      </c>
      <c r="L3906" s="7">
        <v>5699.4</v>
      </c>
      <c r="M3906" s="8">
        <v>0.42</v>
      </c>
      <c r="N3906" s="2" t="s">
        <v>82</v>
      </c>
      <c r="O3906">
        <f t="shared" si="480"/>
        <v>2020</v>
      </c>
      <c r="P3906">
        <f t="shared" si="481"/>
        <v>1</v>
      </c>
      <c r="Q3906" t="str">
        <f t="shared" si="482"/>
        <v>janv</v>
      </c>
      <c r="R3906" t="str">
        <f t="shared" si="483"/>
        <v>New York</v>
      </c>
      <c r="S3906" t="str">
        <f t="shared" si="484"/>
        <v>2020-01</v>
      </c>
      <c r="T3906">
        <f>IF(AND(COUNTIF(Calculs!$Q$2:$Q$12,$O3906)&gt;0,COUNTIF(Calculs!$S$2:$S$12,$E3906)&gt;0,COUNTIF(Calculs!$U$2:$U$12,$H3906)&gt;0),1,0)</f>
        <v>1</v>
      </c>
      <c r="U3906">
        <f t="shared" si="485"/>
        <v>13570</v>
      </c>
      <c r="V3906">
        <f t="shared" si="486"/>
        <v>230</v>
      </c>
      <c r="W3906">
        <f t="shared" si="487"/>
        <v>5699.4</v>
      </c>
    </row>
    <row r="3907" spans="1:23" ht="15.75" customHeight="1" x14ac:dyDescent="0.3">
      <c r="A3907" s="2" t="s">
        <v>13</v>
      </c>
      <c r="B3907" s="2">
        <v>1185732</v>
      </c>
      <c r="C3907" s="3">
        <v>43860</v>
      </c>
      <c r="D3907" s="12" t="str" cm="1">
        <f t="array" ref="D3907">_xlfn.SWITCH(WEEKDAY(C3907,2), 1, "Lundi", 2, "Mardi", 3, "Mercredi", 4, "Jeudi", 5, "Vendredi", 6, "Samedi", 7, "Dimanche", "Erreur")</f>
        <v>Jeudi</v>
      </c>
      <c r="E3907" s="2" t="s">
        <v>14</v>
      </c>
      <c r="F3907" s="2" t="s">
        <v>15</v>
      </c>
      <c r="G3907" s="2" t="s">
        <v>15</v>
      </c>
      <c r="H3907" s="4" t="s">
        <v>22</v>
      </c>
      <c r="I3907" s="5">
        <v>45</v>
      </c>
      <c r="J3907" s="6">
        <v>238</v>
      </c>
      <c r="K3907" s="7">
        <v>10710</v>
      </c>
      <c r="L3907" s="7">
        <v>3748.4999999999995</v>
      </c>
      <c r="M3907" s="8">
        <v>0.35</v>
      </c>
      <c r="N3907" s="2" t="s">
        <v>82</v>
      </c>
      <c r="O3907">
        <f t="shared" ref="O3907:O3970" si="488">YEAR($C3907)</f>
        <v>2020</v>
      </c>
      <c r="P3907">
        <f t="shared" ref="P3907:P3970" si="489">MONTH($C3907)</f>
        <v>1</v>
      </c>
      <c r="Q3907" t="str">
        <f t="shared" ref="Q3907:Q3970" si="490">TEXT($C3907,"mmm")</f>
        <v>janv</v>
      </c>
      <c r="R3907" t="str">
        <f t="shared" ref="R3907:R3970" si="491">SUBSTITUTE(SUBSTITUTE($F3907,"Sud ","South "),"Ouest ","West ")</f>
        <v>New York</v>
      </c>
      <c r="S3907" t="str">
        <f t="shared" ref="S3907:S3970" si="492">TEXT($C3907,"aaaa-mm")</f>
        <v>2020-01</v>
      </c>
      <c r="T3907">
        <f>IF(AND(COUNTIF(Calculs!$Q$2:$Q$12,$O3907)&gt;0,COUNTIF(Calculs!$S$2:$S$12,$E3907)&gt;0,COUNTIF(Calculs!$U$2:$U$12,$H3907)&gt;0),1,0)</f>
        <v>1</v>
      </c>
      <c r="U3907">
        <f t="shared" ref="U3907:U3970" si="493">$K3907*$T3907</f>
        <v>10710</v>
      </c>
      <c r="V3907">
        <f t="shared" ref="V3907:V3970" si="494">$J3907*$T3907</f>
        <v>238</v>
      </c>
      <c r="W3907">
        <f t="shared" ref="W3907:W3970" si="495">$L3907*$T3907</f>
        <v>3748.4999999999995</v>
      </c>
    </row>
    <row r="3908" spans="1:23" ht="15.75" customHeight="1" x14ac:dyDescent="0.3">
      <c r="A3908" s="2" t="s">
        <v>13</v>
      </c>
      <c r="B3908" s="2">
        <v>1185732</v>
      </c>
      <c r="C3908" s="3">
        <v>43861</v>
      </c>
      <c r="D3908" s="12" t="str" cm="1">
        <f t="array" ref="D3908">_xlfn.SWITCH(WEEKDAY(C3908,2), 1, "Lundi", 2, "Mardi", 3, "Mercredi", 4, "Jeudi", 5, "Vendredi", 6, "Samedi", 7, "Dimanche", "Erreur")</f>
        <v>Vendredi</v>
      </c>
      <c r="E3908" s="2" t="s">
        <v>14</v>
      </c>
      <c r="F3908" s="2" t="s">
        <v>15</v>
      </c>
      <c r="G3908" s="2" t="s">
        <v>15</v>
      </c>
      <c r="H3908" s="4" t="s">
        <v>16</v>
      </c>
      <c r="I3908" s="5">
        <v>45</v>
      </c>
      <c r="J3908" s="6">
        <v>300</v>
      </c>
      <c r="K3908" s="7">
        <v>13500</v>
      </c>
      <c r="L3908" s="7">
        <v>8370</v>
      </c>
      <c r="M3908" s="8">
        <v>0.62</v>
      </c>
      <c r="N3908" s="2" t="s">
        <v>82</v>
      </c>
      <c r="O3908">
        <f t="shared" si="488"/>
        <v>2020</v>
      </c>
      <c r="P3908">
        <f t="shared" si="489"/>
        <v>1</v>
      </c>
      <c r="Q3908" t="str">
        <f t="shared" si="490"/>
        <v>janv</v>
      </c>
      <c r="R3908" t="str">
        <f t="shared" si="491"/>
        <v>New York</v>
      </c>
      <c r="S3908" t="str">
        <f t="shared" si="492"/>
        <v>2020-01</v>
      </c>
      <c r="T3908">
        <f>IF(AND(COUNTIF(Calculs!$Q$2:$Q$12,$O3908)&gt;0,COUNTIF(Calculs!$S$2:$S$12,$E3908)&gt;0,COUNTIF(Calculs!$U$2:$U$12,$H3908)&gt;0),1,0)</f>
        <v>1</v>
      </c>
      <c r="U3908">
        <f t="shared" si="493"/>
        <v>13500</v>
      </c>
      <c r="V3908">
        <f t="shared" si="494"/>
        <v>300</v>
      </c>
      <c r="W3908">
        <f t="shared" si="495"/>
        <v>8370</v>
      </c>
    </row>
    <row r="3909" spans="1:23" ht="15.75" customHeight="1" x14ac:dyDescent="0.3">
      <c r="A3909" s="2" t="s">
        <v>13</v>
      </c>
      <c r="B3909" s="2">
        <v>1185732</v>
      </c>
      <c r="C3909" s="3">
        <v>43862</v>
      </c>
      <c r="D3909" s="12" t="str" cm="1">
        <f t="array" ref="D3909">_xlfn.SWITCH(WEEKDAY(C3909,2), 1, "Lundi", 2, "Mardi", 3, "Mercredi", 4, "Jeudi", 5, "Vendredi", 6, "Samedi", 7, "Dimanche", "Erreur")</f>
        <v>Samedi</v>
      </c>
      <c r="E3909" s="2" t="s">
        <v>14</v>
      </c>
      <c r="F3909" s="2" t="s">
        <v>15</v>
      </c>
      <c r="G3909" s="2" t="s">
        <v>15</v>
      </c>
      <c r="H3909" s="4" t="s">
        <v>18</v>
      </c>
      <c r="I3909" s="5">
        <v>47</v>
      </c>
      <c r="J3909" s="6">
        <v>234</v>
      </c>
      <c r="K3909" s="7">
        <v>10998</v>
      </c>
      <c r="L3909" s="7">
        <v>4509.1799999999994</v>
      </c>
      <c r="M3909" s="8">
        <v>0.41</v>
      </c>
      <c r="N3909" s="2" t="s">
        <v>82</v>
      </c>
      <c r="O3909">
        <f t="shared" si="488"/>
        <v>2020</v>
      </c>
      <c r="P3909">
        <f t="shared" si="489"/>
        <v>2</v>
      </c>
      <c r="Q3909" t="str">
        <f t="shared" si="490"/>
        <v>févr</v>
      </c>
      <c r="R3909" t="str">
        <f t="shared" si="491"/>
        <v>New York</v>
      </c>
      <c r="S3909" t="str">
        <f t="shared" si="492"/>
        <v>2020-02</v>
      </c>
      <c r="T3909">
        <f>IF(AND(COUNTIF(Calculs!$Q$2:$Q$12,$O3909)&gt;0,COUNTIF(Calculs!$S$2:$S$12,$E3909)&gt;0,COUNTIF(Calculs!$U$2:$U$12,$H3909)&gt;0),1,0)</f>
        <v>1</v>
      </c>
      <c r="U3909">
        <f t="shared" si="493"/>
        <v>10998</v>
      </c>
      <c r="V3909">
        <f t="shared" si="494"/>
        <v>234</v>
      </c>
      <c r="W3909">
        <f t="shared" si="495"/>
        <v>4509.1799999999994</v>
      </c>
    </row>
    <row r="3910" spans="1:23" ht="15.75" customHeight="1" x14ac:dyDescent="0.3">
      <c r="A3910" s="2" t="s">
        <v>13</v>
      </c>
      <c r="B3910" s="2">
        <v>1185732</v>
      </c>
      <c r="C3910" s="3">
        <v>43863</v>
      </c>
      <c r="D3910" s="12" t="str" cm="1">
        <f t="array" ref="D3910">_xlfn.SWITCH(WEEKDAY(C3910,2), 1, "Lundi", 2, "Mardi", 3, "Mercredi", 4, "Jeudi", 5, "Vendredi", 6, "Samedi", 7, "Dimanche", "Erreur")</f>
        <v>Dimanche</v>
      </c>
      <c r="E3910" s="2" t="s">
        <v>14</v>
      </c>
      <c r="F3910" s="2" t="s">
        <v>15</v>
      </c>
      <c r="G3910" s="2" t="s">
        <v>15</v>
      </c>
      <c r="H3910" s="4" t="s">
        <v>19</v>
      </c>
      <c r="I3910" s="5">
        <v>39</v>
      </c>
      <c r="J3910" s="6">
        <v>252</v>
      </c>
      <c r="K3910" s="7">
        <v>9828</v>
      </c>
      <c r="L3910" s="7">
        <v>4914</v>
      </c>
      <c r="M3910" s="8">
        <v>0.5</v>
      </c>
      <c r="N3910" s="2" t="s">
        <v>82</v>
      </c>
      <c r="O3910">
        <f t="shared" si="488"/>
        <v>2020</v>
      </c>
      <c r="P3910">
        <f t="shared" si="489"/>
        <v>2</v>
      </c>
      <c r="Q3910" t="str">
        <f t="shared" si="490"/>
        <v>févr</v>
      </c>
      <c r="R3910" t="str">
        <f t="shared" si="491"/>
        <v>New York</v>
      </c>
      <c r="S3910" t="str">
        <f t="shared" si="492"/>
        <v>2020-02</v>
      </c>
      <c r="T3910">
        <f>IF(AND(COUNTIF(Calculs!$Q$2:$Q$12,$O3910)&gt;0,COUNTIF(Calculs!$S$2:$S$12,$E3910)&gt;0,COUNTIF(Calculs!$U$2:$U$12,$H3910)&gt;0),1,0)</f>
        <v>1</v>
      </c>
      <c r="U3910">
        <f t="shared" si="493"/>
        <v>9828</v>
      </c>
      <c r="V3910">
        <f t="shared" si="494"/>
        <v>252</v>
      </c>
      <c r="W3910">
        <f t="shared" si="495"/>
        <v>4914</v>
      </c>
    </row>
    <row r="3911" spans="1:23" ht="15.75" customHeight="1" x14ac:dyDescent="0.3">
      <c r="A3911" s="2" t="s">
        <v>13</v>
      </c>
      <c r="B3911" s="2">
        <v>1185732</v>
      </c>
      <c r="C3911" s="3">
        <v>43864</v>
      </c>
      <c r="D3911" s="12" t="str" cm="1">
        <f t="array" ref="D3911">_xlfn.SWITCH(WEEKDAY(C3911,2), 1, "Lundi", 2, "Mardi", 3, "Mercredi", 4, "Jeudi", 5, "Vendredi", 6, "Samedi", 7, "Dimanche", "Erreur")</f>
        <v>Lundi</v>
      </c>
      <c r="E3911" s="2" t="s">
        <v>14</v>
      </c>
      <c r="F3911" s="2" t="s">
        <v>15</v>
      </c>
      <c r="G3911" s="2" t="s">
        <v>15</v>
      </c>
      <c r="H3911" s="4" t="s">
        <v>20</v>
      </c>
      <c r="I3911" s="5">
        <v>41</v>
      </c>
      <c r="J3911" s="6">
        <v>239</v>
      </c>
      <c r="K3911" s="7">
        <v>9799</v>
      </c>
      <c r="L3911" s="7">
        <v>4801.51</v>
      </c>
      <c r="M3911" s="8">
        <v>0.49</v>
      </c>
      <c r="N3911" s="2" t="s">
        <v>82</v>
      </c>
      <c r="O3911">
        <f t="shared" si="488"/>
        <v>2020</v>
      </c>
      <c r="P3911">
        <f t="shared" si="489"/>
        <v>2</v>
      </c>
      <c r="Q3911" t="str">
        <f t="shared" si="490"/>
        <v>févr</v>
      </c>
      <c r="R3911" t="str">
        <f t="shared" si="491"/>
        <v>New York</v>
      </c>
      <c r="S3911" t="str">
        <f t="shared" si="492"/>
        <v>2020-02</v>
      </c>
      <c r="T3911">
        <f>IF(AND(COUNTIF(Calculs!$Q$2:$Q$12,$O3911)&gt;0,COUNTIF(Calculs!$S$2:$S$12,$E3911)&gt;0,COUNTIF(Calculs!$U$2:$U$12,$H3911)&gt;0),1,0)</f>
        <v>1</v>
      </c>
      <c r="U3911">
        <f t="shared" si="493"/>
        <v>9799</v>
      </c>
      <c r="V3911">
        <f t="shared" si="494"/>
        <v>239</v>
      </c>
      <c r="W3911">
        <f t="shared" si="495"/>
        <v>4801.51</v>
      </c>
    </row>
    <row r="3912" spans="1:23" ht="15.75" customHeight="1" x14ac:dyDescent="0.3">
      <c r="A3912" s="2" t="s">
        <v>13</v>
      </c>
      <c r="B3912" s="2">
        <v>1185732</v>
      </c>
      <c r="C3912" s="3">
        <v>43865</v>
      </c>
      <c r="D3912" s="12" t="str" cm="1">
        <f t="array" ref="D3912">_xlfn.SWITCH(WEEKDAY(C3912,2), 1, "Lundi", 2, "Mardi", 3, "Mercredi", 4, "Jeudi", 5, "Vendredi", 6, "Samedi", 7, "Dimanche", "Erreur")</f>
        <v>Mardi</v>
      </c>
      <c r="E3912" s="2" t="s">
        <v>14</v>
      </c>
      <c r="F3912" s="2" t="s">
        <v>15</v>
      </c>
      <c r="G3912" s="2" t="s">
        <v>15</v>
      </c>
      <c r="H3912" s="4" t="s">
        <v>21</v>
      </c>
      <c r="I3912" s="5">
        <v>56</v>
      </c>
      <c r="J3912" s="6">
        <v>215</v>
      </c>
      <c r="K3912" s="7">
        <v>12040</v>
      </c>
      <c r="L3912" s="7">
        <v>5056.8</v>
      </c>
      <c r="M3912" s="8">
        <v>0.42</v>
      </c>
      <c r="N3912" s="2" t="s">
        <v>82</v>
      </c>
      <c r="O3912">
        <f t="shared" si="488"/>
        <v>2020</v>
      </c>
      <c r="P3912">
        <f t="shared" si="489"/>
        <v>2</v>
      </c>
      <c r="Q3912" t="str">
        <f t="shared" si="490"/>
        <v>févr</v>
      </c>
      <c r="R3912" t="str">
        <f t="shared" si="491"/>
        <v>New York</v>
      </c>
      <c r="S3912" t="str">
        <f t="shared" si="492"/>
        <v>2020-02</v>
      </c>
      <c r="T3912">
        <f>IF(AND(COUNTIF(Calculs!$Q$2:$Q$12,$O3912)&gt;0,COUNTIF(Calculs!$S$2:$S$12,$E3912)&gt;0,COUNTIF(Calculs!$U$2:$U$12,$H3912)&gt;0),1,0)</f>
        <v>1</v>
      </c>
      <c r="U3912">
        <f t="shared" si="493"/>
        <v>12040</v>
      </c>
      <c r="V3912">
        <f t="shared" si="494"/>
        <v>215</v>
      </c>
      <c r="W3912">
        <f t="shared" si="495"/>
        <v>5056.8</v>
      </c>
    </row>
    <row r="3913" spans="1:23" ht="15.75" customHeight="1" x14ac:dyDescent="0.3">
      <c r="A3913" s="2" t="s">
        <v>13</v>
      </c>
      <c r="B3913" s="2">
        <v>1185732</v>
      </c>
      <c r="C3913" s="3">
        <v>43866</v>
      </c>
      <c r="D3913" s="12" t="str" cm="1">
        <f t="array" ref="D3913">_xlfn.SWITCH(WEEKDAY(C3913,2), 1, "Lundi", 2, "Mardi", 3, "Mercredi", 4, "Jeudi", 5, "Vendredi", 6, "Samedi", 7, "Dimanche", "Erreur")</f>
        <v>Mercredi</v>
      </c>
      <c r="E3913" s="2" t="s">
        <v>14</v>
      </c>
      <c r="F3913" s="2" t="s">
        <v>15</v>
      </c>
      <c r="G3913" s="2" t="s">
        <v>15</v>
      </c>
      <c r="H3913" s="4" t="s">
        <v>22</v>
      </c>
      <c r="I3913" s="5">
        <v>49</v>
      </c>
      <c r="J3913" s="6">
        <v>238</v>
      </c>
      <c r="K3913" s="7">
        <v>11662</v>
      </c>
      <c r="L3913" s="7">
        <v>4314.9399999999996</v>
      </c>
      <c r="M3913" s="8">
        <v>0.37</v>
      </c>
      <c r="N3913" s="2" t="s">
        <v>82</v>
      </c>
      <c r="O3913">
        <f t="shared" si="488"/>
        <v>2020</v>
      </c>
      <c r="P3913">
        <f t="shared" si="489"/>
        <v>2</v>
      </c>
      <c r="Q3913" t="str">
        <f t="shared" si="490"/>
        <v>févr</v>
      </c>
      <c r="R3913" t="str">
        <f t="shared" si="491"/>
        <v>New York</v>
      </c>
      <c r="S3913" t="str">
        <f t="shared" si="492"/>
        <v>2020-02</v>
      </c>
      <c r="T3913">
        <f>IF(AND(COUNTIF(Calculs!$Q$2:$Q$12,$O3913)&gt;0,COUNTIF(Calculs!$S$2:$S$12,$E3913)&gt;0,COUNTIF(Calculs!$U$2:$U$12,$H3913)&gt;0),1,0)</f>
        <v>1</v>
      </c>
      <c r="U3913">
        <f t="shared" si="493"/>
        <v>11662</v>
      </c>
      <c r="V3913">
        <f t="shared" si="494"/>
        <v>238</v>
      </c>
      <c r="W3913">
        <f t="shared" si="495"/>
        <v>4314.9399999999996</v>
      </c>
    </row>
    <row r="3914" spans="1:23" ht="15.75" customHeight="1" x14ac:dyDescent="0.3">
      <c r="A3914" s="2" t="s">
        <v>13</v>
      </c>
      <c r="B3914" s="2">
        <v>1185732</v>
      </c>
      <c r="C3914" s="3">
        <v>43867</v>
      </c>
      <c r="D3914" s="12" t="str" cm="1">
        <f t="array" ref="D3914">_xlfn.SWITCH(WEEKDAY(C3914,2), 1, "Lundi", 2, "Mardi", 3, "Mercredi", 4, "Jeudi", 5, "Vendredi", 6, "Samedi", 7, "Dimanche", "Erreur")</f>
        <v>Jeudi</v>
      </c>
      <c r="E3914" s="2" t="s">
        <v>14</v>
      </c>
      <c r="F3914" s="2" t="s">
        <v>15</v>
      </c>
      <c r="G3914" s="2" t="s">
        <v>15</v>
      </c>
      <c r="H3914" s="4" t="s">
        <v>16</v>
      </c>
      <c r="I3914" s="5">
        <v>54</v>
      </c>
      <c r="J3914" s="6">
        <v>317</v>
      </c>
      <c r="K3914" s="7">
        <v>17118</v>
      </c>
      <c r="L3914" s="7">
        <v>10955.52</v>
      </c>
      <c r="M3914" s="8">
        <v>0.64</v>
      </c>
      <c r="N3914" s="2" t="s">
        <v>82</v>
      </c>
      <c r="O3914">
        <f t="shared" si="488"/>
        <v>2020</v>
      </c>
      <c r="P3914">
        <f t="shared" si="489"/>
        <v>2</v>
      </c>
      <c r="Q3914" t="str">
        <f t="shared" si="490"/>
        <v>févr</v>
      </c>
      <c r="R3914" t="str">
        <f t="shared" si="491"/>
        <v>New York</v>
      </c>
      <c r="S3914" t="str">
        <f t="shared" si="492"/>
        <v>2020-02</v>
      </c>
      <c r="T3914">
        <f>IF(AND(COUNTIF(Calculs!$Q$2:$Q$12,$O3914)&gt;0,COUNTIF(Calculs!$S$2:$S$12,$E3914)&gt;0,COUNTIF(Calculs!$U$2:$U$12,$H3914)&gt;0),1,0)</f>
        <v>1</v>
      </c>
      <c r="U3914">
        <f t="shared" si="493"/>
        <v>17118</v>
      </c>
      <c r="V3914">
        <f t="shared" si="494"/>
        <v>317</v>
      </c>
      <c r="W3914">
        <f t="shared" si="495"/>
        <v>10955.52</v>
      </c>
    </row>
    <row r="3915" spans="1:23" ht="15.75" customHeight="1" x14ac:dyDescent="0.3">
      <c r="A3915" s="2" t="s">
        <v>13</v>
      </c>
      <c r="B3915" s="2">
        <v>1185732</v>
      </c>
      <c r="C3915" s="3">
        <v>43868</v>
      </c>
      <c r="D3915" s="12" t="str" cm="1">
        <f t="array" ref="D3915">_xlfn.SWITCH(WEEKDAY(C3915,2), 1, "Lundi", 2, "Mardi", 3, "Mercredi", 4, "Jeudi", 5, "Vendredi", 6, "Samedi", 7, "Dimanche", "Erreur")</f>
        <v>Vendredi</v>
      </c>
      <c r="E3915" s="2" t="s">
        <v>14</v>
      </c>
      <c r="F3915" s="2" t="s">
        <v>15</v>
      </c>
      <c r="G3915" s="2" t="s">
        <v>15</v>
      </c>
      <c r="H3915" s="4" t="s">
        <v>18</v>
      </c>
      <c r="I3915" s="5">
        <v>50</v>
      </c>
      <c r="J3915" s="6">
        <v>259</v>
      </c>
      <c r="K3915" s="7">
        <v>12950</v>
      </c>
      <c r="L3915" s="7">
        <v>5180</v>
      </c>
      <c r="M3915" s="8">
        <v>0.4</v>
      </c>
      <c r="N3915" s="2" t="s">
        <v>82</v>
      </c>
      <c r="O3915">
        <f t="shared" si="488"/>
        <v>2020</v>
      </c>
      <c r="P3915">
        <f t="shared" si="489"/>
        <v>2</v>
      </c>
      <c r="Q3915" t="str">
        <f t="shared" si="490"/>
        <v>févr</v>
      </c>
      <c r="R3915" t="str">
        <f t="shared" si="491"/>
        <v>New York</v>
      </c>
      <c r="S3915" t="str">
        <f t="shared" si="492"/>
        <v>2020-02</v>
      </c>
      <c r="T3915">
        <f>IF(AND(COUNTIF(Calculs!$Q$2:$Q$12,$O3915)&gt;0,COUNTIF(Calculs!$S$2:$S$12,$E3915)&gt;0,COUNTIF(Calculs!$U$2:$U$12,$H3915)&gt;0),1,0)</f>
        <v>1</v>
      </c>
      <c r="U3915">
        <f t="shared" si="493"/>
        <v>12950</v>
      </c>
      <c r="V3915">
        <f t="shared" si="494"/>
        <v>259</v>
      </c>
      <c r="W3915">
        <f t="shared" si="495"/>
        <v>5180</v>
      </c>
    </row>
    <row r="3916" spans="1:23" ht="15.75" customHeight="1" x14ac:dyDescent="0.3">
      <c r="A3916" s="2" t="s">
        <v>13</v>
      </c>
      <c r="B3916" s="2">
        <v>1185732</v>
      </c>
      <c r="C3916" s="3">
        <v>43869</v>
      </c>
      <c r="D3916" s="12" t="str" cm="1">
        <f t="array" ref="D3916">_xlfn.SWITCH(WEEKDAY(C3916,2), 1, "Lundi", 2, "Mardi", 3, "Mercredi", 4, "Jeudi", 5, "Vendredi", 6, "Samedi", 7, "Dimanche", "Erreur")</f>
        <v>Samedi</v>
      </c>
      <c r="E3916" s="2" t="s">
        <v>14</v>
      </c>
      <c r="F3916" s="2" t="s">
        <v>15</v>
      </c>
      <c r="G3916" s="2" t="s">
        <v>15</v>
      </c>
      <c r="H3916" s="4" t="s">
        <v>19</v>
      </c>
      <c r="I3916" s="5">
        <v>46</v>
      </c>
      <c r="J3916" s="6">
        <v>261</v>
      </c>
      <c r="K3916" s="7">
        <v>12006</v>
      </c>
      <c r="L3916" s="7">
        <v>5642.82</v>
      </c>
      <c r="M3916" s="8">
        <v>0.47</v>
      </c>
      <c r="N3916" s="2" t="s">
        <v>82</v>
      </c>
      <c r="O3916">
        <f t="shared" si="488"/>
        <v>2020</v>
      </c>
      <c r="P3916">
        <f t="shared" si="489"/>
        <v>2</v>
      </c>
      <c r="Q3916" t="str">
        <f t="shared" si="490"/>
        <v>févr</v>
      </c>
      <c r="R3916" t="str">
        <f t="shared" si="491"/>
        <v>New York</v>
      </c>
      <c r="S3916" t="str">
        <f t="shared" si="492"/>
        <v>2020-02</v>
      </c>
      <c r="T3916">
        <f>IF(AND(COUNTIF(Calculs!$Q$2:$Q$12,$O3916)&gt;0,COUNTIF(Calculs!$S$2:$S$12,$E3916)&gt;0,COUNTIF(Calculs!$U$2:$U$12,$H3916)&gt;0),1,0)</f>
        <v>1</v>
      </c>
      <c r="U3916">
        <f t="shared" si="493"/>
        <v>12006</v>
      </c>
      <c r="V3916">
        <f t="shared" si="494"/>
        <v>261</v>
      </c>
      <c r="W3916">
        <f t="shared" si="495"/>
        <v>5642.82</v>
      </c>
    </row>
    <row r="3917" spans="1:23" ht="15.75" customHeight="1" x14ac:dyDescent="0.3">
      <c r="A3917" s="2" t="s">
        <v>13</v>
      </c>
      <c r="B3917" s="2">
        <v>1185732</v>
      </c>
      <c r="C3917" s="3">
        <v>43870</v>
      </c>
      <c r="D3917" s="12" t="str" cm="1">
        <f t="array" ref="D3917">_xlfn.SWITCH(WEEKDAY(C3917,2), 1, "Lundi", 2, "Mardi", 3, "Mercredi", 4, "Jeudi", 5, "Vendredi", 6, "Samedi", 7, "Dimanche", "Erreur")</f>
        <v>Dimanche</v>
      </c>
      <c r="E3917" s="2" t="s">
        <v>14</v>
      </c>
      <c r="F3917" s="2" t="s">
        <v>15</v>
      </c>
      <c r="G3917" s="2" t="s">
        <v>15</v>
      </c>
      <c r="H3917" s="4" t="s">
        <v>20</v>
      </c>
      <c r="I3917" s="5">
        <v>46</v>
      </c>
      <c r="J3917" s="6">
        <v>230</v>
      </c>
      <c r="K3917" s="7">
        <v>10580</v>
      </c>
      <c r="L3917" s="7">
        <v>5078.3999999999996</v>
      </c>
      <c r="M3917" s="8">
        <v>0.48</v>
      </c>
      <c r="N3917" s="2" t="s">
        <v>82</v>
      </c>
      <c r="O3917">
        <f t="shared" si="488"/>
        <v>2020</v>
      </c>
      <c r="P3917">
        <f t="shared" si="489"/>
        <v>2</v>
      </c>
      <c r="Q3917" t="str">
        <f t="shared" si="490"/>
        <v>févr</v>
      </c>
      <c r="R3917" t="str">
        <f t="shared" si="491"/>
        <v>New York</v>
      </c>
      <c r="S3917" t="str">
        <f t="shared" si="492"/>
        <v>2020-02</v>
      </c>
      <c r="T3917">
        <f>IF(AND(COUNTIF(Calculs!$Q$2:$Q$12,$O3917)&gt;0,COUNTIF(Calculs!$S$2:$S$12,$E3917)&gt;0,COUNTIF(Calculs!$U$2:$U$12,$H3917)&gt;0),1,0)</f>
        <v>1</v>
      </c>
      <c r="U3917">
        <f t="shared" si="493"/>
        <v>10580</v>
      </c>
      <c r="V3917">
        <f t="shared" si="494"/>
        <v>230</v>
      </c>
      <c r="W3917">
        <f t="shared" si="495"/>
        <v>5078.3999999999996</v>
      </c>
    </row>
    <row r="3918" spans="1:23" ht="15.75" customHeight="1" x14ac:dyDescent="0.3">
      <c r="A3918" s="2" t="s">
        <v>13</v>
      </c>
      <c r="B3918" s="2">
        <v>1185732</v>
      </c>
      <c r="C3918" s="3">
        <v>43871</v>
      </c>
      <c r="D3918" s="12" t="str" cm="1">
        <f t="array" ref="D3918">_xlfn.SWITCH(WEEKDAY(C3918,2), 1, "Lundi", 2, "Mardi", 3, "Mercredi", 4, "Jeudi", 5, "Vendredi", 6, "Samedi", 7, "Dimanche", "Erreur")</f>
        <v>Lundi</v>
      </c>
      <c r="E3918" s="2" t="s">
        <v>14</v>
      </c>
      <c r="F3918" s="2" t="s">
        <v>15</v>
      </c>
      <c r="G3918" s="2" t="s">
        <v>15</v>
      </c>
      <c r="H3918" s="4" t="s">
        <v>21</v>
      </c>
      <c r="I3918" s="5">
        <v>59</v>
      </c>
      <c r="J3918" s="6">
        <v>245</v>
      </c>
      <c r="K3918" s="7">
        <v>14455</v>
      </c>
      <c r="L3918" s="7">
        <v>6504.7499999999991</v>
      </c>
      <c r="M3918" s="8">
        <v>0.44999999999999996</v>
      </c>
      <c r="N3918" s="2" t="s">
        <v>82</v>
      </c>
      <c r="O3918">
        <f t="shared" si="488"/>
        <v>2020</v>
      </c>
      <c r="P3918">
        <f t="shared" si="489"/>
        <v>2</v>
      </c>
      <c r="Q3918" t="str">
        <f t="shared" si="490"/>
        <v>févr</v>
      </c>
      <c r="R3918" t="str">
        <f t="shared" si="491"/>
        <v>New York</v>
      </c>
      <c r="S3918" t="str">
        <f t="shared" si="492"/>
        <v>2020-02</v>
      </c>
      <c r="T3918">
        <f>IF(AND(COUNTIF(Calculs!$Q$2:$Q$12,$O3918)&gt;0,COUNTIF(Calculs!$S$2:$S$12,$E3918)&gt;0,COUNTIF(Calculs!$U$2:$U$12,$H3918)&gt;0),1,0)</f>
        <v>1</v>
      </c>
      <c r="U3918">
        <f t="shared" si="493"/>
        <v>14455</v>
      </c>
      <c r="V3918">
        <f t="shared" si="494"/>
        <v>245</v>
      </c>
      <c r="W3918">
        <f t="shared" si="495"/>
        <v>6504.7499999999991</v>
      </c>
    </row>
    <row r="3919" spans="1:23" ht="15.75" customHeight="1" x14ac:dyDescent="0.3">
      <c r="A3919" s="2" t="s">
        <v>13</v>
      </c>
      <c r="B3919" s="2">
        <v>1185732</v>
      </c>
      <c r="C3919" s="3">
        <v>43893</v>
      </c>
      <c r="D3919" s="12" t="str" cm="1">
        <f t="array" ref="D3919">_xlfn.SWITCH(WEEKDAY(C3919,2), 1, "Lundi", 2, "Mardi", 3, "Mercredi", 4, "Jeudi", 5, "Vendredi", 6, "Samedi", 7, "Dimanche", "Erreur")</f>
        <v>Mardi</v>
      </c>
      <c r="E3919" s="2" t="s">
        <v>14</v>
      </c>
      <c r="F3919" s="2" t="s">
        <v>15</v>
      </c>
      <c r="G3919" s="2" t="s">
        <v>15</v>
      </c>
      <c r="H3919" s="4" t="s">
        <v>22</v>
      </c>
      <c r="I3919" s="5">
        <v>59</v>
      </c>
      <c r="J3919" s="6">
        <v>290</v>
      </c>
      <c r="K3919" s="7">
        <v>17110</v>
      </c>
      <c r="L3919" s="7">
        <v>6159.5999999999995</v>
      </c>
      <c r="M3919" s="8">
        <v>0.36</v>
      </c>
      <c r="N3919" s="2" t="s">
        <v>82</v>
      </c>
      <c r="O3919">
        <f t="shared" si="488"/>
        <v>2020</v>
      </c>
      <c r="P3919">
        <f t="shared" si="489"/>
        <v>3</v>
      </c>
      <c r="Q3919" t="str">
        <f t="shared" si="490"/>
        <v>mars</v>
      </c>
      <c r="R3919" t="str">
        <f t="shared" si="491"/>
        <v>New York</v>
      </c>
      <c r="S3919" t="str">
        <f t="shared" si="492"/>
        <v>2020-03</v>
      </c>
      <c r="T3919">
        <f>IF(AND(COUNTIF(Calculs!$Q$2:$Q$12,$O3919)&gt;0,COUNTIF(Calculs!$S$2:$S$12,$E3919)&gt;0,COUNTIF(Calculs!$U$2:$U$12,$H3919)&gt;0),1,0)</f>
        <v>1</v>
      </c>
      <c r="U3919">
        <f t="shared" si="493"/>
        <v>17110</v>
      </c>
      <c r="V3919">
        <f t="shared" si="494"/>
        <v>290</v>
      </c>
      <c r="W3919">
        <f t="shared" si="495"/>
        <v>6159.5999999999995</v>
      </c>
    </row>
    <row r="3920" spans="1:23" ht="15.75" customHeight="1" x14ac:dyDescent="0.3">
      <c r="A3920" s="2" t="s">
        <v>13</v>
      </c>
      <c r="B3920" s="2">
        <v>1185732</v>
      </c>
      <c r="C3920" s="3">
        <v>43894</v>
      </c>
      <c r="D3920" s="12" t="str" cm="1">
        <f t="array" ref="D3920">_xlfn.SWITCH(WEEKDAY(C3920,2), 1, "Lundi", 2, "Mardi", 3, "Mercredi", 4, "Jeudi", 5, "Vendredi", 6, "Samedi", 7, "Dimanche", "Erreur")</f>
        <v>Mercredi</v>
      </c>
      <c r="E3920" s="2" t="s">
        <v>14</v>
      </c>
      <c r="F3920" s="2" t="s">
        <v>15</v>
      </c>
      <c r="G3920" s="2" t="s">
        <v>15</v>
      </c>
      <c r="H3920" s="4" t="s">
        <v>16</v>
      </c>
      <c r="I3920" s="5">
        <v>55</v>
      </c>
      <c r="J3920" s="6">
        <v>313</v>
      </c>
      <c r="K3920" s="7">
        <v>17215</v>
      </c>
      <c r="L3920" s="7">
        <v>10501.15</v>
      </c>
      <c r="M3920" s="8">
        <v>0.61</v>
      </c>
      <c r="N3920" s="2" t="s">
        <v>82</v>
      </c>
      <c r="O3920">
        <f t="shared" si="488"/>
        <v>2020</v>
      </c>
      <c r="P3920">
        <f t="shared" si="489"/>
        <v>3</v>
      </c>
      <c r="Q3920" t="str">
        <f t="shared" si="490"/>
        <v>mars</v>
      </c>
      <c r="R3920" t="str">
        <f t="shared" si="491"/>
        <v>New York</v>
      </c>
      <c r="S3920" t="str">
        <f t="shared" si="492"/>
        <v>2020-03</v>
      </c>
      <c r="T3920">
        <f>IF(AND(COUNTIF(Calculs!$Q$2:$Q$12,$O3920)&gt;0,COUNTIF(Calculs!$S$2:$S$12,$E3920)&gt;0,COUNTIF(Calculs!$U$2:$U$12,$H3920)&gt;0),1,0)</f>
        <v>1</v>
      </c>
      <c r="U3920">
        <f t="shared" si="493"/>
        <v>17215</v>
      </c>
      <c r="V3920">
        <f t="shared" si="494"/>
        <v>313</v>
      </c>
      <c r="W3920">
        <f t="shared" si="495"/>
        <v>10501.15</v>
      </c>
    </row>
    <row r="3921" spans="1:23" ht="15.75" customHeight="1" x14ac:dyDescent="0.3">
      <c r="A3921" s="2" t="s">
        <v>13</v>
      </c>
      <c r="B3921" s="2">
        <v>1185732</v>
      </c>
      <c r="C3921" s="3">
        <v>43895</v>
      </c>
      <c r="D3921" s="12" t="str" cm="1">
        <f t="array" ref="D3921">_xlfn.SWITCH(WEEKDAY(C3921,2), 1, "Lundi", 2, "Mardi", 3, "Mercredi", 4, "Jeudi", 5, "Vendredi", 6, "Samedi", 7, "Dimanche", "Erreur")</f>
        <v>Jeudi</v>
      </c>
      <c r="E3921" s="2" t="s">
        <v>14</v>
      </c>
      <c r="F3921" s="2" t="s">
        <v>15</v>
      </c>
      <c r="G3921" s="2" t="s">
        <v>15</v>
      </c>
      <c r="H3921" s="4" t="s">
        <v>18</v>
      </c>
      <c r="I3921" s="5">
        <v>54</v>
      </c>
      <c r="J3921" s="6">
        <v>270</v>
      </c>
      <c r="K3921" s="7">
        <v>14580</v>
      </c>
      <c r="L3921" s="7">
        <v>5977.7999999999993</v>
      </c>
      <c r="M3921" s="8">
        <v>0.41</v>
      </c>
      <c r="N3921" s="2" t="s">
        <v>82</v>
      </c>
      <c r="O3921">
        <f t="shared" si="488"/>
        <v>2020</v>
      </c>
      <c r="P3921">
        <f t="shared" si="489"/>
        <v>3</v>
      </c>
      <c r="Q3921" t="str">
        <f t="shared" si="490"/>
        <v>mars</v>
      </c>
      <c r="R3921" t="str">
        <f t="shared" si="491"/>
        <v>New York</v>
      </c>
      <c r="S3921" t="str">
        <f t="shared" si="492"/>
        <v>2020-03</v>
      </c>
      <c r="T3921">
        <f>IF(AND(COUNTIF(Calculs!$Q$2:$Q$12,$O3921)&gt;0,COUNTIF(Calculs!$S$2:$S$12,$E3921)&gt;0,COUNTIF(Calculs!$U$2:$U$12,$H3921)&gt;0),1,0)</f>
        <v>1</v>
      </c>
      <c r="U3921">
        <f t="shared" si="493"/>
        <v>14580</v>
      </c>
      <c r="V3921">
        <f t="shared" si="494"/>
        <v>270</v>
      </c>
      <c r="W3921">
        <f t="shared" si="495"/>
        <v>5977.7999999999993</v>
      </c>
    </row>
    <row r="3922" spans="1:23" ht="15.75" customHeight="1" x14ac:dyDescent="0.3">
      <c r="A3922" s="2" t="s">
        <v>13</v>
      </c>
      <c r="B3922" s="2">
        <v>1185732</v>
      </c>
      <c r="C3922" s="3">
        <v>43896</v>
      </c>
      <c r="D3922" s="12" t="str" cm="1">
        <f t="array" ref="D3922">_xlfn.SWITCH(WEEKDAY(C3922,2), 1, "Lundi", 2, "Mardi", 3, "Mercredi", 4, "Jeudi", 5, "Vendredi", 6, "Samedi", 7, "Dimanche", "Erreur")</f>
        <v>Vendredi</v>
      </c>
      <c r="E3922" s="2" t="s">
        <v>14</v>
      </c>
      <c r="F3922" s="2" t="s">
        <v>15</v>
      </c>
      <c r="G3922" s="2" t="s">
        <v>15</v>
      </c>
      <c r="H3922" s="4" t="s">
        <v>19</v>
      </c>
      <c r="I3922" s="5">
        <v>46</v>
      </c>
      <c r="J3922" s="6">
        <v>278</v>
      </c>
      <c r="K3922" s="7">
        <v>12788</v>
      </c>
      <c r="L3922" s="7">
        <v>6138.24</v>
      </c>
      <c r="M3922" s="8">
        <v>0.48</v>
      </c>
      <c r="N3922" s="2" t="s">
        <v>82</v>
      </c>
      <c r="O3922">
        <f t="shared" si="488"/>
        <v>2020</v>
      </c>
      <c r="P3922">
        <f t="shared" si="489"/>
        <v>3</v>
      </c>
      <c r="Q3922" t="str">
        <f t="shared" si="490"/>
        <v>mars</v>
      </c>
      <c r="R3922" t="str">
        <f t="shared" si="491"/>
        <v>New York</v>
      </c>
      <c r="S3922" t="str">
        <f t="shared" si="492"/>
        <v>2020-03</v>
      </c>
      <c r="T3922">
        <f>IF(AND(COUNTIF(Calculs!$Q$2:$Q$12,$O3922)&gt;0,COUNTIF(Calculs!$S$2:$S$12,$E3922)&gt;0,COUNTIF(Calculs!$U$2:$U$12,$H3922)&gt;0),1,0)</f>
        <v>1</v>
      </c>
      <c r="U3922">
        <f t="shared" si="493"/>
        <v>12788</v>
      </c>
      <c r="V3922">
        <f t="shared" si="494"/>
        <v>278</v>
      </c>
      <c r="W3922">
        <f t="shared" si="495"/>
        <v>6138.24</v>
      </c>
    </row>
    <row r="3923" spans="1:23" ht="15.75" customHeight="1" x14ac:dyDescent="0.3">
      <c r="A3923" s="2" t="s">
        <v>13</v>
      </c>
      <c r="B3923" s="2">
        <v>1185732</v>
      </c>
      <c r="C3923" s="3">
        <v>43897</v>
      </c>
      <c r="D3923" s="12" t="str" cm="1">
        <f t="array" ref="D3923">_xlfn.SWITCH(WEEKDAY(C3923,2), 1, "Lundi", 2, "Mardi", 3, "Mercredi", 4, "Jeudi", 5, "Vendredi", 6, "Samedi", 7, "Dimanche", "Erreur")</f>
        <v>Samedi</v>
      </c>
      <c r="E3923" s="2" t="s">
        <v>14</v>
      </c>
      <c r="F3923" s="2" t="s">
        <v>15</v>
      </c>
      <c r="G3923" s="2" t="s">
        <v>15</v>
      </c>
      <c r="H3923" s="4" t="s">
        <v>20</v>
      </c>
      <c r="I3923" s="5">
        <v>47</v>
      </c>
      <c r="J3923" s="6">
        <v>261</v>
      </c>
      <c r="K3923" s="7">
        <v>12267</v>
      </c>
      <c r="L3923" s="7">
        <v>5520.15</v>
      </c>
      <c r="M3923" s="8">
        <v>0.44999999999999996</v>
      </c>
      <c r="N3923" s="2" t="s">
        <v>82</v>
      </c>
      <c r="O3923">
        <f t="shared" si="488"/>
        <v>2020</v>
      </c>
      <c r="P3923">
        <f t="shared" si="489"/>
        <v>3</v>
      </c>
      <c r="Q3923" t="str">
        <f t="shared" si="490"/>
        <v>mars</v>
      </c>
      <c r="R3923" t="str">
        <f t="shared" si="491"/>
        <v>New York</v>
      </c>
      <c r="S3923" t="str">
        <f t="shared" si="492"/>
        <v>2020-03</v>
      </c>
      <c r="T3923">
        <f>IF(AND(COUNTIF(Calculs!$Q$2:$Q$12,$O3923)&gt;0,COUNTIF(Calculs!$S$2:$S$12,$E3923)&gt;0,COUNTIF(Calculs!$U$2:$U$12,$H3923)&gt;0),1,0)</f>
        <v>1</v>
      </c>
      <c r="U3923">
        <f t="shared" si="493"/>
        <v>12267</v>
      </c>
      <c r="V3923">
        <f t="shared" si="494"/>
        <v>261</v>
      </c>
      <c r="W3923">
        <f t="shared" si="495"/>
        <v>5520.15</v>
      </c>
    </row>
    <row r="3924" spans="1:23" ht="15.75" customHeight="1" x14ac:dyDescent="0.3">
      <c r="A3924" s="2" t="s">
        <v>13</v>
      </c>
      <c r="B3924" s="2">
        <v>1185732</v>
      </c>
      <c r="C3924" s="3">
        <v>43898</v>
      </c>
      <c r="D3924" s="12" t="str" cm="1">
        <f t="array" ref="D3924">_xlfn.SWITCH(WEEKDAY(C3924,2), 1, "Lundi", 2, "Mardi", 3, "Mercredi", 4, "Jeudi", 5, "Vendredi", 6, "Samedi", 7, "Dimanche", "Erreur")</f>
        <v>Dimanche</v>
      </c>
      <c r="E3924" s="2" t="s">
        <v>14</v>
      </c>
      <c r="F3924" s="2" t="s">
        <v>15</v>
      </c>
      <c r="G3924" s="2" t="s">
        <v>15</v>
      </c>
      <c r="H3924" s="4" t="s">
        <v>21</v>
      </c>
      <c r="I3924" s="5">
        <v>55</v>
      </c>
      <c r="J3924" s="6">
        <v>252</v>
      </c>
      <c r="K3924" s="7">
        <v>13860</v>
      </c>
      <c r="L3924" s="7">
        <v>6236.9999999999991</v>
      </c>
      <c r="M3924" s="8">
        <v>0.44999999999999996</v>
      </c>
      <c r="N3924" s="2" t="s">
        <v>82</v>
      </c>
      <c r="O3924">
        <f t="shared" si="488"/>
        <v>2020</v>
      </c>
      <c r="P3924">
        <f t="shared" si="489"/>
        <v>3</v>
      </c>
      <c r="Q3924" t="str">
        <f t="shared" si="490"/>
        <v>mars</v>
      </c>
      <c r="R3924" t="str">
        <f t="shared" si="491"/>
        <v>New York</v>
      </c>
      <c r="S3924" t="str">
        <f t="shared" si="492"/>
        <v>2020-03</v>
      </c>
      <c r="T3924">
        <f>IF(AND(COUNTIF(Calculs!$Q$2:$Q$12,$O3924)&gt;0,COUNTIF(Calculs!$S$2:$S$12,$E3924)&gt;0,COUNTIF(Calculs!$U$2:$U$12,$H3924)&gt;0),1,0)</f>
        <v>1</v>
      </c>
      <c r="U3924">
        <f t="shared" si="493"/>
        <v>13860</v>
      </c>
      <c r="V3924">
        <f t="shared" si="494"/>
        <v>252</v>
      </c>
      <c r="W3924">
        <f t="shared" si="495"/>
        <v>6236.9999999999991</v>
      </c>
    </row>
    <row r="3925" spans="1:23" ht="15.75" customHeight="1" x14ac:dyDescent="0.3">
      <c r="A3925" s="2" t="s">
        <v>13</v>
      </c>
      <c r="B3925" s="2">
        <v>1185732</v>
      </c>
      <c r="C3925" s="3">
        <v>43899</v>
      </c>
      <c r="D3925" s="12" t="str" cm="1">
        <f t="array" ref="D3925">_xlfn.SWITCH(WEEKDAY(C3925,2), 1, "Lundi", 2, "Mardi", 3, "Mercredi", 4, "Jeudi", 5, "Vendredi", 6, "Samedi", 7, "Dimanche", "Erreur")</f>
        <v>Lundi</v>
      </c>
      <c r="E3925" s="2" t="s">
        <v>14</v>
      </c>
      <c r="F3925" s="2" t="s">
        <v>15</v>
      </c>
      <c r="G3925" s="2" t="s">
        <v>15</v>
      </c>
      <c r="H3925" s="4" t="s">
        <v>22</v>
      </c>
      <c r="I3925" s="5">
        <v>64</v>
      </c>
      <c r="J3925" s="6">
        <v>305</v>
      </c>
      <c r="K3925" s="7">
        <v>19520</v>
      </c>
      <c r="L3925" s="7">
        <v>7612.8</v>
      </c>
      <c r="M3925" s="8">
        <v>0.39</v>
      </c>
      <c r="N3925" s="2" t="s">
        <v>82</v>
      </c>
      <c r="O3925">
        <f t="shared" si="488"/>
        <v>2020</v>
      </c>
      <c r="P3925">
        <f t="shared" si="489"/>
        <v>3</v>
      </c>
      <c r="Q3925" t="str">
        <f t="shared" si="490"/>
        <v>mars</v>
      </c>
      <c r="R3925" t="str">
        <f t="shared" si="491"/>
        <v>New York</v>
      </c>
      <c r="S3925" t="str">
        <f t="shared" si="492"/>
        <v>2020-03</v>
      </c>
      <c r="T3925">
        <f>IF(AND(COUNTIF(Calculs!$Q$2:$Q$12,$O3925)&gt;0,COUNTIF(Calculs!$S$2:$S$12,$E3925)&gt;0,COUNTIF(Calculs!$U$2:$U$12,$H3925)&gt;0),1,0)</f>
        <v>1</v>
      </c>
      <c r="U3925">
        <f t="shared" si="493"/>
        <v>19520</v>
      </c>
      <c r="V3925">
        <f t="shared" si="494"/>
        <v>305</v>
      </c>
      <c r="W3925">
        <f t="shared" si="495"/>
        <v>7612.8</v>
      </c>
    </row>
    <row r="3926" spans="1:23" ht="15.75" customHeight="1" x14ac:dyDescent="0.3">
      <c r="A3926" s="2" t="s">
        <v>13</v>
      </c>
      <c r="B3926" s="2">
        <v>1185732</v>
      </c>
      <c r="C3926" s="3">
        <v>43900</v>
      </c>
      <c r="D3926" s="12" t="str" cm="1">
        <f t="array" ref="D3926">_xlfn.SWITCH(WEEKDAY(C3926,2), 1, "Lundi", 2, "Mardi", 3, "Mercredi", 4, "Jeudi", 5, "Vendredi", 6, "Samedi", 7, "Dimanche", "Erreur")</f>
        <v>Mardi</v>
      </c>
      <c r="E3926" s="2" t="s">
        <v>14</v>
      </c>
      <c r="F3926" s="2" t="s">
        <v>15</v>
      </c>
      <c r="G3926" s="2" t="s">
        <v>15</v>
      </c>
      <c r="H3926" s="4" t="s">
        <v>16</v>
      </c>
      <c r="I3926" s="5">
        <v>59</v>
      </c>
      <c r="J3926" s="6">
        <v>319</v>
      </c>
      <c r="K3926" s="7">
        <v>18821</v>
      </c>
      <c r="L3926" s="7">
        <v>11292.6</v>
      </c>
      <c r="M3926" s="8">
        <v>0.6</v>
      </c>
      <c r="N3926" s="2" t="s">
        <v>82</v>
      </c>
      <c r="O3926">
        <f t="shared" si="488"/>
        <v>2020</v>
      </c>
      <c r="P3926">
        <f t="shared" si="489"/>
        <v>3</v>
      </c>
      <c r="Q3926" t="str">
        <f t="shared" si="490"/>
        <v>mars</v>
      </c>
      <c r="R3926" t="str">
        <f t="shared" si="491"/>
        <v>New York</v>
      </c>
      <c r="S3926" t="str">
        <f t="shared" si="492"/>
        <v>2020-03</v>
      </c>
      <c r="T3926">
        <f>IF(AND(COUNTIF(Calculs!$Q$2:$Q$12,$O3926)&gt;0,COUNTIF(Calculs!$S$2:$S$12,$E3926)&gt;0,COUNTIF(Calculs!$U$2:$U$12,$H3926)&gt;0),1,0)</f>
        <v>1</v>
      </c>
      <c r="U3926">
        <f t="shared" si="493"/>
        <v>18821</v>
      </c>
      <c r="V3926">
        <f t="shared" si="494"/>
        <v>319</v>
      </c>
      <c r="W3926">
        <f t="shared" si="495"/>
        <v>11292.6</v>
      </c>
    </row>
    <row r="3927" spans="1:23" ht="15.75" customHeight="1" x14ac:dyDescent="0.3">
      <c r="A3927" s="2" t="s">
        <v>13</v>
      </c>
      <c r="B3927" s="2">
        <v>1185732</v>
      </c>
      <c r="C3927" s="3">
        <v>43901</v>
      </c>
      <c r="D3927" s="12" t="str" cm="1">
        <f t="array" ref="D3927">_xlfn.SWITCH(WEEKDAY(C3927,2), 1, "Lundi", 2, "Mardi", 3, "Mercredi", 4, "Jeudi", 5, "Vendredi", 6, "Samedi", 7, "Dimanche", "Erreur")</f>
        <v>Mercredi</v>
      </c>
      <c r="E3927" s="2" t="s">
        <v>14</v>
      </c>
      <c r="F3927" s="2" t="s">
        <v>15</v>
      </c>
      <c r="G3927" s="2" t="s">
        <v>15</v>
      </c>
      <c r="H3927" s="4" t="s">
        <v>18</v>
      </c>
      <c r="I3927" s="5">
        <v>53</v>
      </c>
      <c r="J3927" s="6">
        <v>267</v>
      </c>
      <c r="K3927" s="7">
        <v>14151</v>
      </c>
      <c r="L3927" s="7">
        <v>5943.42</v>
      </c>
      <c r="M3927" s="8">
        <v>0.42</v>
      </c>
      <c r="N3927" s="2" t="s">
        <v>82</v>
      </c>
      <c r="O3927">
        <f t="shared" si="488"/>
        <v>2020</v>
      </c>
      <c r="P3927">
        <f t="shared" si="489"/>
        <v>3</v>
      </c>
      <c r="Q3927" t="str">
        <f t="shared" si="490"/>
        <v>mars</v>
      </c>
      <c r="R3927" t="str">
        <f t="shared" si="491"/>
        <v>New York</v>
      </c>
      <c r="S3927" t="str">
        <f t="shared" si="492"/>
        <v>2020-03</v>
      </c>
      <c r="T3927">
        <f>IF(AND(COUNTIF(Calculs!$Q$2:$Q$12,$O3927)&gt;0,COUNTIF(Calculs!$S$2:$S$12,$E3927)&gt;0,COUNTIF(Calculs!$U$2:$U$12,$H3927)&gt;0),1,0)</f>
        <v>1</v>
      </c>
      <c r="U3927">
        <f t="shared" si="493"/>
        <v>14151</v>
      </c>
      <c r="V3927">
        <f t="shared" si="494"/>
        <v>267</v>
      </c>
      <c r="W3927">
        <f t="shared" si="495"/>
        <v>5943.42</v>
      </c>
    </row>
    <row r="3928" spans="1:23" ht="15.75" customHeight="1" x14ac:dyDescent="0.3">
      <c r="A3928" s="2" t="s">
        <v>13</v>
      </c>
      <c r="B3928" s="2">
        <v>1185732</v>
      </c>
      <c r="C3928" s="3">
        <v>43902</v>
      </c>
      <c r="D3928" s="12" t="str" cm="1">
        <f t="array" ref="D3928">_xlfn.SWITCH(WEEKDAY(C3928,2), 1, "Lundi", 2, "Mardi", 3, "Mercredi", 4, "Jeudi", 5, "Vendredi", 6, "Samedi", 7, "Dimanche", "Erreur")</f>
        <v>Jeudi</v>
      </c>
      <c r="E3928" s="2" t="s">
        <v>14</v>
      </c>
      <c r="F3928" s="2" t="s">
        <v>15</v>
      </c>
      <c r="G3928" s="2" t="s">
        <v>15</v>
      </c>
      <c r="H3928" s="4" t="s">
        <v>19</v>
      </c>
      <c r="I3928" s="5">
        <v>46</v>
      </c>
      <c r="J3928" s="6">
        <v>247</v>
      </c>
      <c r="K3928" s="7">
        <v>11362</v>
      </c>
      <c r="L3928" s="7">
        <v>5112.8999999999996</v>
      </c>
      <c r="M3928" s="8">
        <v>0.44999999999999996</v>
      </c>
      <c r="N3928" s="2" t="s">
        <v>82</v>
      </c>
      <c r="O3928">
        <f t="shared" si="488"/>
        <v>2020</v>
      </c>
      <c r="P3928">
        <f t="shared" si="489"/>
        <v>3</v>
      </c>
      <c r="Q3928" t="str">
        <f t="shared" si="490"/>
        <v>mars</v>
      </c>
      <c r="R3928" t="str">
        <f t="shared" si="491"/>
        <v>New York</v>
      </c>
      <c r="S3928" t="str">
        <f t="shared" si="492"/>
        <v>2020-03</v>
      </c>
      <c r="T3928">
        <f>IF(AND(COUNTIF(Calculs!$Q$2:$Q$12,$O3928)&gt;0,COUNTIF(Calculs!$S$2:$S$12,$E3928)&gt;0,COUNTIF(Calculs!$U$2:$U$12,$H3928)&gt;0),1,0)</f>
        <v>1</v>
      </c>
      <c r="U3928">
        <f t="shared" si="493"/>
        <v>11362</v>
      </c>
      <c r="V3928">
        <f t="shared" si="494"/>
        <v>247</v>
      </c>
      <c r="W3928">
        <f t="shared" si="495"/>
        <v>5112.8999999999996</v>
      </c>
    </row>
    <row r="3929" spans="1:23" ht="15.75" customHeight="1" x14ac:dyDescent="0.3">
      <c r="A3929" s="2" t="s">
        <v>13</v>
      </c>
      <c r="B3929" s="2">
        <v>1185732</v>
      </c>
      <c r="C3929" s="3">
        <v>43903</v>
      </c>
      <c r="D3929" s="12" t="str" cm="1">
        <f t="array" ref="D3929">_xlfn.SWITCH(WEEKDAY(C3929,2), 1, "Lundi", 2, "Mardi", 3, "Mercredi", 4, "Jeudi", 5, "Vendredi", 6, "Samedi", 7, "Dimanche", "Erreur")</f>
        <v>Vendredi</v>
      </c>
      <c r="E3929" s="2" t="s">
        <v>14</v>
      </c>
      <c r="F3929" s="2" t="s">
        <v>15</v>
      </c>
      <c r="G3929" s="2" t="s">
        <v>15</v>
      </c>
      <c r="H3929" s="4" t="s">
        <v>20</v>
      </c>
      <c r="I3929" s="5">
        <v>46</v>
      </c>
      <c r="J3929" s="6">
        <v>243</v>
      </c>
      <c r="K3929" s="7">
        <v>11178</v>
      </c>
      <c r="L3929" s="7">
        <v>5141.8799999999992</v>
      </c>
      <c r="M3929" s="8">
        <v>0.45999999999999996</v>
      </c>
      <c r="N3929" s="2" t="s">
        <v>82</v>
      </c>
      <c r="O3929">
        <f t="shared" si="488"/>
        <v>2020</v>
      </c>
      <c r="P3929">
        <f t="shared" si="489"/>
        <v>3</v>
      </c>
      <c r="Q3929" t="str">
        <f t="shared" si="490"/>
        <v>mars</v>
      </c>
      <c r="R3929" t="str">
        <f t="shared" si="491"/>
        <v>New York</v>
      </c>
      <c r="S3929" t="str">
        <f t="shared" si="492"/>
        <v>2020-03</v>
      </c>
      <c r="T3929">
        <f>IF(AND(COUNTIF(Calculs!$Q$2:$Q$12,$O3929)&gt;0,COUNTIF(Calculs!$S$2:$S$12,$E3929)&gt;0,COUNTIF(Calculs!$U$2:$U$12,$H3929)&gt;0),1,0)</f>
        <v>1</v>
      </c>
      <c r="U3929">
        <f t="shared" si="493"/>
        <v>11178</v>
      </c>
      <c r="V3929">
        <f t="shared" si="494"/>
        <v>243</v>
      </c>
      <c r="W3929">
        <f t="shared" si="495"/>
        <v>5141.8799999999992</v>
      </c>
    </row>
    <row r="3930" spans="1:23" ht="15.75" customHeight="1" x14ac:dyDescent="0.3">
      <c r="A3930" s="2" t="s">
        <v>13</v>
      </c>
      <c r="B3930" s="2">
        <v>1185732</v>
      </c>
      <c r="C3930" s="3">
        <v>43904</v>
      </c>
      <c r="D3930" s="12" t="str" cm="1">
        <f t="array" ref="D3930">_xlfn.SWITCH(WEEKDAY(C3930,2), 1, "Lundi", 2, "Mardi", 3, "Mercredi", 4, "Jeudi", 5, "Vendredi", 6, "Samedi", 7, "Dimanche", "Erreur")</f>
        <v>Samedi</v>
      </c>
      <c r="E3930" s="2" t="s">
        <v>14</v>
      </c>
      <c r="F3930" s="2" t="s">
        <v>15</v>
      </c>
      <c r="G3930" s="2" t="s">
        <v>15</v>
      </c>
      <c r="H3930" s="4" t="s">
        <v>21</v>
      </c>
      <c r="I3930" s="5">
        <v>58</v>
      </c>
      <c r="J3930" s="6">
        <v>231</v>
      </c>
      <c r="K3930" s="7">
        <v>13398</v>
      </c>
      <c r="L3930" s="7">
        <v>5761.14</v>
      </c>
      <c r="M3930" s="8">
        <v>0.43</v>
      </c>
      <c r="N3930" s="2" t="s">
        <v>82</v>
      </c>
      <c r="O3930">
        <f t="shared" si="488"/>
        <v>2020</v>
      </c>
      <c r="P3930">
        <f t="shared" si="489"/>
        <v>3</v>
      </c>
      <c r="Q3930" t="str">
        <f t="shared" si="490"/>
        <v>mars</v>
      </c>
      <c r="R3930" t="str">
        <f t="shared" si="491"/>
        <v>New York</v>
      </c>
      <c r="S3930" t="str">
        <f t="shared" si="492"/>
        <v>2020-03</v>
      </c>
      <c r="T3930">
        <f>IF(AND(COUNTIF(Calculs!$Q$2:$Q$12,$O3930)&gt;0,COUNTIF(Calculs!$S$2:$S$12,$E3930)&gt;0,COUNTIF(Calculs!$U$2:$U$12,$H3930)&gt;0),1,0)</f>
        <v>1</v>
      </c>
      <c r="U3930">
        <f t="shared" si="493"/>
        <v>13398</v>
      </c>
      <c r="V3930">
        <f t="shared" si="494"/>
        <v>231</v>
      </c>
      <c r="W3930">
        <f t="shared" si="495"/>
        <v>5761.14</v>
      </c>
    </row>
    <row r="3931" spans="1:23" ht="15.75" customHeight="1" x14ac:dyDescent="0.3">
      <c r="A3931" s="2" t="s">
        <v>13</v>
      </c>
      <c r="B3931" s="2">
        <v>1185732</v>
      </c>
      <c r="C3931" s="3">
        <v>43905</v>
      </c>
      <c r="D3931" s="12" t="str" cm="1">
        <f t="array" ref="D3931">_xlfn.SWITCH(WEEKDAY(C3931,2), 1, "Lundi", 2, "Mardi", 3, "Mercredi", 4, "Jeudi", 5, "Vendredi", 6, "Samedi", 7, "Dimanche", "Erreur")</f>
        <v>Dimanche</v>
      </c>
      <c r="E3931" s="2" t="s">
        <v>14</v>
      </c>
      <c r="F3931" s="2" t="s">
        <v>15</v>
      </c>
      <c r="G3931" s="2" t="s">
        <v>15</v>
      </c>
      <c r="H3931" s="4" t="s">
        <v>22</v>
      </c>
      <c r="I3931" s="5">
        <v>61</v>
      </c>
      <c r="J3931" s="6">
        <v>286</v>
      </c>
      <c r="K3931" s="7">
        <v>17446</v>
      </c>
      <c r="L3931" s="7">
        <v>6978.4000000000005</v>
      </c>
      <c r="M3931" s="8">
        <v>0.4</v>
      </c>
      <c r="N3931" s="2" t="s">
        <v>82</v>
      </c>
      <c r="O3931">
        <f t="shared" si="488"/>
        <v>2020</v>
      </c>
      <c r="P3931">
        <f t="shared" si="489"/>
        <v>3</v>
      </c>
      <c r="Q3931" t="str">
        <f t="shared" si="490"/>
        <v>mars</v>
      </c>
      <c r="R3931" t="str">
        <f t="shared" si="491"/>
        <v>New York</v>
      </c>
      <c r="S3931" t="str">
        <f t="shared" si="492"/>
        <v>2020-03</v>
      </c>
      <c r="T3931">
        <f>IF(AND(COUNTIF(Calculs!$Q$2:$Q$12,$O3931)&gt;0,COUNTIF(Calculs!$S$2:$S$12,$E3931)&gt;0,COUNTIF(Calculs!$U$2:$U$12,$H3931)&gt;0),1,0)</f>
        <v>1</v>
      </c>
      <c r="U3931">
        <f t="shared" si="493"/>
        <v>17446</v>
      </c>
      <c r="V3931">
        <f t="shared" si="494"/>
        <v>286</v>
      </c>
      <c r="W3931">
        <f t="shared" si="495"/>
        <v>6978.4000000000005</v>
      </c>
    </row>
    <row r="3932" spans="1:23" ht="15.75" customHeight="1" x14ac:dyDescent="0.3">
      <c r="A3932" s="2" t="s">
        <v>13</v>
      </c>
      <c r="B3932" s="2">
        <v>1185732</v>
      </c>
      <c r="C3932" s="3">
        <v>43906</v>
      </c>
      <c r="D3932" s="12" t="str" cm="1">
        <f t="array" ref="D3932">_xlfn.SWITCH(WEEKDAY(C3932,2), 1, "Lundi", 2, "Mardi", 3, "Mercredi", 4, "Jeudi", 5, "Vendredi", 6, "Samedi", 7, "Dimanche", "Erreur")</f>
        <v>Lundi</v>
      </c>
      <c r="E3932" s="2" t="s">
        <v>14</v>
      </c>
      <c r="F3932" s="2" t="s">
        <v>15</v>
      </c>
      <c r="G3932" s="2" t="s">
        <v>15</v>
      </c>
      <c r="H3932" s="4" t="s">
        <v>16</v>
      </c>
      <c r="I3932" s="5">
        <v>58</v>
      </c>
      <c r="J3932" s="6">
        <v>325</v>
      </c>
      <c r="K3932" s="7">
        <v>18850</v>
      </c>
      <c r="L3932" s="7">
        <v>11498.5</v>
      </c>
      <c r="M3932" s="8">
        <v>0.61</v>
      </c>
      <c r="N3932" s="2" t="s">
        <v>82</v>
      </c>
      <c r="O3932">
        <f t="shared" si="488"/>
        <v>2020</v>
      </c>
      <c r="P3932">
        <f t="shared" si="489"/>
        <v>3</v>
      </c>
      <c r="Q3932" t="str">
        <f t="shared" si="490"/>
        <v>mars</v>
      </c>
      <c r="R3932" t="str">
        <f t="shared" si="491"/>
        <v>New York</v>
      </c>
      <c r="S3932" t="str">
        <f t="shared" si="492"/>
        <v>2020-03</v>
      </c>
      <c r="T3932">
        <f>IF(AND(COUNTIF(Calculs!$Q$2:$Q$12,$O3932)&gt;0,COUNTIF(Calculs!$S$2:$S$12,$E3932)&gt;0,COUNTIF(Calculs!$U$2:$U$12,$H3932)&gt;0),1,0)</f>
        <v>1</v>
      </c>
      <c r="U3932">
        <f t="shared" si="493"/>
        <v>18850</v>
      </c>
      <c r="V3932">
        <f t="shared" si="494"/>
        <v>325</v>
      </c>
      <c r="W3932">
        <f t="shared" si="495"/>
        <v>11498.5</v>
      </c>
    </row>
    <row r="3933" spans="1:23" ht="15.75" customHeight="1" x14ac:dyDescent="0.3">
      <c r="A3933" s="2" t="s">
        <v>13</v>
      </c>
      <c r="B3933" s="2">
        <v>1185732</v>
      </c>
      <c r="C3933" s="3">
        <v>43907</v>
      </c>
      <c r="D3933" s="12" t="str" cm="1">
        <f t="array" ref="D3933">_xlfn.SWITCH(WEEKDAY(C3933,2), 1, "Lundi", 2, "Mardi", 3, "Mercredi", 4, "Jeudi", 5, "Vendredi", 6, "Samedi", 7, "Dimanche", "Erreur")</f>
        <v>Mardi</v>
      </c>
      <c r="E3933" s="2" t="s">
        <v>14</v>
      </c>
      <c r="F3933" s="2" t="s">
        <v>15</v>
      </c>
      <c r="G3933" s="2" t="s">
        <v>15</v>
      </c>
      <c r="H3933" s="4" t="s">
        <v>18</v>
      </c>
      <c r="I3933" s="5">
        <v>53</v>
      </c>
      <c r="J3933" s="6">
        <v>308</v>
      </c>
      <c r="K3933" s="7">
        <v>16324</v>
      </c>
      <c r="L3933" s="7">
        <v>6692.8399999999992</v>
      </c>
      <c r="M3933" s="8">
        <v>0.41</v>
      </c>
      <c r="N3933" s="2" t="s">
        <v>82</v>
      </c>
      <c r="O3933">
        <f t="shared" si="488"/>
        <v>2020</v>
      </c>
      <c r="P3933">
        <f t="shared" si="489"/>
        <v>3</v>
      </c>
      <c r="Q3933" t="str">
        <f t="shared" si="490"/>
        <v>mars</v>
      </c>
      <c r="R3933" t="str">
        <f t="shared" si="491"/>
        <v>New York</v>
      </c>
      <c r="S3933" t="str">
        <f t="shared" si="492"/>
        <v>2020-03</v>
      </c>
      <c r="T3933">
        <f>IF(AND(COUNTIF(Calculs!$Q$2:$Q$12,$O3933)&gt;0,COUNTIF(Calculs!$S$2:$S$12,$E3933)&gt;0,COUNTIF(Calculs!$U$2:$U$12,$H3933)&gt;0),1,0)</f>
        <v>1</v>
      </c>
      <c r="U3933">
        <f t="shared" si="493"/>
        <v>16324</v>
      </c>
      <c r="V3933">
        <f t="shared" si="494"/>
        <v>308</v>
      </c>
      <c r="W3933">
        <f t="shared" si="495"/>
        <v>6692.8399999999992</v>
      </c>
    </row>
    <row r="3934" spans="1:23" ht="15.75" customHeight="1" x14ac:dyDescent="0.3">
      <c r="A3934" s="2" t="s">
        <v>13</v>
      </c>
      <c r="B3934" s="2">
        <v>1185732</v>
      </c>
      <c r="C3934" s="3">
        <v>43908</v>
      </c>
      <c r="D3934" s="12" t="str" cm="1">
        <f t="array" ref="D3934">_xlfn.SWITCH(WEEKDAY(C3934,2), 1, "Lundi", 2, "Mardi", 3, "Mercredi", 4, "Jeudi", 5, "Vendredi", 6, "Samedi", 7, "Dimanche", "Erreur")</f>
        <v>Mercredi</v>
      </c>
      <c r="E3934" s="2" t="s">
        <v>14</v>
      </c>
      <c r="F3934" s="2" t="s">
        <v>15</v>
      </c>
      <c r="G3934" s="2" t="s">
        <v>15</v>
      </c>
      <c r="H3934" s="4" t="s">
        <v>19</v>
      </c>
      <c r="I3934" s="5">
        <v>45</v>
      </c>
      <c r="J3934" s="6">
        <v>257</v>
      </c>
      <c r="K3934" s="7">
        <v>11565</v>
      </c>
      <c r="L3934" s="7">
        <v>5319.9</v>
      </c>
      <c r="M3934" s="8">
        <v>0.45999999999999996</v>
      </c>
      <c r="N3934" s="2" t="s">
        <v>82</v>
      </c>
      <c r="O3934">
        <f t="shared" si="488"/>
        <v>2020</v>
      </c>
      <c r="P3934">
        <f t="shared" si="489"/>
        <v>3</v>
      </c>
      <c r="Q3934" t="str">
        <f t="shared" si="490"/>
        <v>mars</v>
      </c>
      <c r="R3934" t="str">
        <f t="shared" si="491"/>
        <v>New York</v>
      </c>
      <c r="S3934" t="str">
        <f t="shared" si="492"/>
        <v>2020-03</v>
      </c>
      <c r="T3934">
        <f>IF(AND(COUNTIF(Calculs!$Q$2:$Q$12,$O3934)&gt;0,COUNTIF(Calculs!$S$2:$S$12,$E3934)&gt;0,COUNTIF(Calculs!$U$2:$U$12,$H3934)&gt;0),1,0)</f>
        <v>1</v>
      </c>
      <c r="U3934">
        <f t="shared" si="493"/>
        <v>11565</v>
      </c>
      <c r="V3934">
        <f t="shared" si="494"/>
        <v>257</v>
      </c>
      <c r="W3934">
        <f t="shared" si="495"/>
        <v>5319.9</v>
      </c>
    </row>
    <row r="3935" spans="1:23" ht="15.75" customHeight="1" x14ac:dyDescent="0.3">
      <c r="A3935" s="2" t="s">
        <v>13</v>
      </c>
      <c r="B3935" s="2">
        <v>1185732</v>
      </c>
      <c r="C3935" s="3">
        <v>43921</v>
      </c>
      <c r="D3935" s="12" t="str" cm="1">
        <f t="array" ref="D3935">_xlfn.SWITCH(WEEKDAY(C3935,2), 1, "Lundi", 2, "Mardi", 3, "Mercredi", 4, "Jeudi", 5, "Vendredi", 6, "Samedi", 7, "Dimanche", "Erreur")</f>
        <v>Mardi</v>
      </c>
      <c r="E3935" s="2" t="s">
        <v>14</v>
      </c>
      <c r="F3935" s="2" t="s">
        <v>15</v>
      </c>
      <c r="G3935" s="2" t="s">
        <v>15</v>
      </c>
      <c r="H3935" s="4" t="s">
        <v>20</v>
      </c>
      <c r="I3935" s="5">
        <v>47</v>
      </c>
      <c r="J3935" s="6">
        <v>241</v>
      </c>
      <c r="K3935" s="7">
        <v>11327</v>
      </c>
      <c r="L3935" s="7">
        <v>5323.69</v>
      </c>
      <c r="M3935" s="8">
        <v>0.47</v>
      </c>
      <c r="N3935" s="2" t="s">
        <v>82</v>
      </c>
      <c r="O3935">
        <f t="shared" si="488"/>
        <v>2020</v>
      </c>
      <c r="P3935">
        <f t="shared" si="489"/>
        <v>3</v>
      </c>
      <c r="Q3935" t="str">
        <f t="shared" si="490"/>
        <v>mars</v>
      </c>
      <c r="R3935" t="str">
        <f t="shared" si="491"/>
        <v>New York</v>
      </c>
      <c r="S3935" t="str">
        <f t="shared" si="492"/>
        <v>2020-03</v>
      </c>
      <c r="T3935">
        <f>IF(AND(COUNTIF(Calculs!$Q$2:$Q$12,$O3935)&gt;0,COUNTIF(Calculs!$S$2:$S$12,$E3935)&gt;0,COUNTIF(Calculs!$U$2:$U$12,$H3935)&gt;0),1,0)</f>
        <v>1</v>
      </c>
      <c r="U3935">
        <f t="shared" si="493"/>
        <v>11327</v>
      </c>
      <c r="V3935">
        <f t="shared" si="494"/>
        <v>241</v>
      </c>
      <c r="W3935">
        <f t="shared" si="495"/>
        <v>5323.69</v>
      </c>
    </row>
    <row r="3936" spans="1:23" ht="15.75" customHeight="1" x14ac:dyDescent="0.3">
      <c r="A3936" s="2" t="s">
        <v>24</v>
      </c>
      <c r="B3936" s="2">
        <v>1185732</v>
      </c>
      <c r="C3936" s="3">
        <v>43938</v>
      </c>
      <c r="D3936" s="12" t="str" cm="1">
        <f t="array" ref="D3936">_xlfn.SWITCH(WEEKDAY(C3936,2), 1, "Lundi", 2, "Mardi", 3, "Mercredi", 4, "Jeudi", 5, "Vendredi", 6, "Samedi", 7, "Dimanche", "Erreur")</f>
        <v>Vendredi</v>
      </c>
      <c r="E3936" s="2" t="s">
        <v>14</v>
      </c>
      <c r="F3936" s="2" t="s">
        <v>15</v>
      </c>
      <c r="G3936" s="2" t="s">
        <v>15</v>
      </c>
      <c r="H3936" s="4" t="s">
        <v>21</v>
      </c>
      <c r="I3936" s="5">
        <v>54</v>
      </c>
      <c r="J3936" s="6">
        <v>270</v>
      </c>
      <c r="K3936" s="7">
        <v>14580</v>
      </c>
      <c r="L3936" s="7">
        <v>6560.9999999999991</v>
      </c>
      <c r="M3936" s="8">
        <v>0.44999999999999996</v>
      </c>
      <c r="N3936" s="2" t="s">
        <v>82</v>
      </c>
      <c r="O3936">
        <f t="shared" si="488"/>
        <v>2020</v>
      </c>
      <c r="P3936">
        <f t="shared" si="489"/>
        <v>4</v>
      </c>
      <c r="Q3936" t="str">
        <f t="shared" si="490"/>
        <v>avr</v>
      </c>
      <c r="R3936" t="str">
        <f t="shared" si="491"/>
        <v>New York</v>
      </c>
      <c r="S3936" t="str">
        <f t="shared" si="492"/>
        <v>2020-04</v>
      </c>
      <c r="T3936">
        <f>IF(AND(COUNTIF(Calculs!$Q$2:$Q$12,$O3936)&gt;0,COUNTIF(Calculs!$S$2:$S$12,$E3936)&gt;0,COUNTIF(Calculs!$U$2:$U$12,$H3936)&gt;0),1,0)</f>
        <v>1</v>
      </c>
      <c r="U3936">
        <f t="shared" si="493"/>
        <v>14580</v>
      </c>
      <c r="V3936">
        <f t="shared" si="494"/>
        <v>270</v>
      </c>
      <c r="W3936">
        <f t="shared" si="495"/>
        <v>6560.9999999999991</v>
      </c>
    </row>
    <row r="3937" spans="1:23" ht="15.75" customHeight="1" x14ac:dyDescent="0.3">
      <c r="A3937" s="2" t="s">
        <v>24</v>
      </c>
      <c r="B3937" s="2">
        <v>1185732</v>
      </c>
      <c r="C3937" s="3">
        <v>43939</v>
      </c>
      <c r="D3937" s="12" t="str" cm="1">
        <f t="array" ref="D3937">_xlfn.SWITCH(WEEKDAY(C3937,2), 1, "Lundi", 2, "Mardi", 3, "Mercredi", 4, "Jeudi", 5, "Vendredi", 6, "Samedi", 7, "Dimanche", "Erreur")</f>
        <v>Samedi</v>
      </c>
      <c r="E3937" s="2" t="s">
        <v>14</v>
      </c>
      <c r="F3937" s="2" t="s">
        <v>15</v>
      </c>
      <c r="G3937" s="2" t="s">
        <v>15</v>
      </c>
      <c r="H3937" s="4" t="s">
        <v>22</v>
      </c>
      <c r="I3937" s="5">
        <v>62</v>
      </c>
      <c r="J3937" s="6">
        <v>290</v>
      </c>
      <c r="K3937" s="7">
        <v>17980</v>
      </c>
      <c r="L3937" s="7">
        <v>6652.6</v>
      </c>
      <c r="M3937" s="8">
        <v>0.37</v>
      </c>
      <c r="N3937" s="2" t="s">
        <v>82</v>
      </c>
      <c r="O3937">
        <f t="shared" si="488"/>
        <v>2020</v>
      </c>
      <c r="P3937">
        <f t="shared" si="489"/>
        <v>4</v>
      </c>
      <c r="Q3937" t="str">
        <f t="shared" si="490"/>
        <v>avr</v>
      </c>
      <c r="R3937" t="str">
        <f t="shared" si="491"/>
        <v>New York</v>
      </c>
      <c r="S3937" t="str">
        <f t="shared" si="492"/>
        <v>2020-04</v>
      </c>
      <c r="T3937">
        <f>IF(AND(COUNTIF(Calculs!$Q$2:$Q$12,$O3937)&gt;0,COUNTIF(Calculs!$S$2:$S$12,$E3937)&gt;0,COUNTIF(Calculs!$U$2:$U$12,$H3937)&gt;0),1,0)</f>
        <v>1</v>
      </c>
      <c r="U3937">
        <f t="shared" si="493"/>
        <v>17980</v>
      </c>
      <c r="V3937">
        <f t="shared" si="494"/>
        <v>290</v>
      </c>
      <c r="W3937">
        <f t="shared" si="495"/>
        <v>6652.6</v>
      </c>
    </row>
    <row r="3938" spans="1:23" ht="15.75" customHeight="1" x14ac:dyDescent="0.3">
      <c r="A3938" s="2" t="s">
        <v>24</v>
      </c>
      <c r="B3938" s="2">
        <v>1185732</v>
      </c>
      <c r="C3938" s="3">
        <v>43940</v>
      </c>
      <c r="D3938" s="12" t="str" cm="1">
        <f t="array" ref="D3938">_xlfn.SWITCH(WEEKDAY(C3938,2), 1, "Lundi", 2, "Mardi", 3, "Mercredi", 4, "Jeudi", 5, "Vendredi", 6, "Samedi", 7, "Dimanche", "Erreur")</f>
        <v>Dimanche</v>
      </c>
      <c r="E3938" s="2" t="s">
        <v>14</v>
      </c>
      <c r="F3938" s="2" t="s">
        <v>15</v>
      </c>
      <c r="G3938" s="2" t="s">
        <v>15</v>
      </c>
      <c r="H3938" s="4" t="s">
        <v>16</v>
      </c>
      <c r="I3938" s="5">
        <v>56</v>
      </c>
      <c r="J3938" s="6">
        <v>360</v>
      </c>
      <c r="K3938" s="7">
        <v>20160</v>
      </c>
      <c r="L3938" s="7">
        <v>12499.2</v>
      </c>
      <c r="M3938" s="8">
        <v>0.62</v>
      </c>
      <c r="N3938" s="2" t="s">
        <v>82</v>
      </c>
      <c r="O3938">
        <f t="shared" si="488"/>
        <v>2020</v>
      </c>
      <c r="P3938">
        <f t="shared" si="489"/>
        <v>4</v>
      </c>
      <c r="Q3938" t="str">
        <f t="shared" si="490"/>
        <v>avr</v>
      </c>
      <c r="R3938" t="str">
        <f t="shared" si="491"/>
        <v>New York</v>
      </c>
      <c r="S3938" t="str">
        <f t="shared" si="492"/>
        <v>2020-04</v>
      </c>
      <c r="T3938">
        <f>IF(AND(COUNTIF(Calculs!$Q$2:$Q$12,$O3938)&gt;0,COUNTIF(Calculs!$S$2:$S$12,$E3938)&gt;0,COUNTIF(Calculs!$U$2:$U$12,$H3938)&gt;0),1,0)</f>
        <v>1</v>
      </c>
      <c r="U3938">
        <f t="shared" si="493"/>
        <v>20160</v>
      </c>
      <c r="V3938">
        <f t="shared" si="494"/>
        <v>360</v>
      </c>
      <c r="W3938">
        <f t="shared" si="495"/>
        <v>12499.2</v>
      </c>
    </row>
    <row r="3939" spans="1:23" ht="15.75" customHeight="1" x14ac:dyDescent="0.3">
      <c r="A3939" s="2" t="s">
        <v>24</v>
      </c>
      <c r="B3939" s="2">
        <v>1185732</v>
      </c>
      <c r="C3939" s="3">
        <v>43941</v>
      </c>
      <c r="D3939" s="12" t="str" cm="1">
        <f t="array" ref="D3939">_xlfn.SWITCH(WEEKDAY(C3939,2), 1, "Lundi", 2, "Mardi", 3, "Mercredi", 4, "Jeudi", 5, "Vendredi", 6, "Samedi", 7, "Dimanche", "Erreur")</f>
        <v>Lundi</v>
      </c>
      <c r="E3939" s="2" t="s">
        <v>14</v>
      </c>
      <c r="F3939" s="2" t="s">
        <v>15</v>
      </c>
      <c r="G3939" s="2" t="s">
        <v>15</v>
      </c>
      <c r="H3939" s="4" t="s">
        <v>18</v>
      </c>
      <c r="I3939" s="5">
        <v>50</v>
      </c>
      <c r="J3939" s="6">
        <v>270</v>
      </c>
      <c r="K3939" s="7">
        <v>13500</v>
      </c>
      <c r="L3939" s="7">
        <v>5940</v>
      </c>
      <c r="M3939" s="8">
        <v>0.44</v>
      </c>
      <c r="N3939" s="2" t="s">
        <v>82</v>
      </c>
      <c r="O3939">
        <f t="shared" si="488"/>
        <v>2020</v>
      </c>
      <c r="P3939">
        <f t="shared" si="489"/>
        <v>4</v>
      </c>
      <c r="Q3939" t="str">
        <f t="shared" si="490"/>
        <v>avr</v>
      </c>
      <c r="R3939" t="str">
        <f t="shared" si="491"/>
        <v>New York</v>
      </c>
      <c r="S3939" t="str">
        <f t="shared" si="492"/>
        <v>2020-04</v>
      </c>
      <c r="T3939">
        <f>IF(AND(COUNTIF(Calculs!$Q$2:$Q$12,$O3939)&gt;0,COUNTIF(Calculs!$S$2:$S$12,$E3939)&gt;0,COUNTIF(Calculs!$U$2:$U$12,$H3939)&gt;0),1,0)</f>
        <v>1</v>
      </c>
      <c r="U3939">
        <f t="shared" si="493"/>
        <v>13500</v>
      </c>
      <c r="V3939">
        <f t="shared" si="494"/>
        <v>270</v>
      </c>
      <c r="W3939">
        <f t="shared" si="495"/>
        <v>5940</v>
      </c>
    </row>
    <row r="3940" spans="1:23" ht="15.75" customHeight="1" x14ac:dyDescent="0.3">
      <c r="A3940" s="2" t="s">
        <v>24</v>
      </c>
      <c r="B3940" s="2">
        <v>1185732</v>
      </c>
      <c r="C3940" s="3">
        <v>43942</v>
      </c>
      <c r="D3940" s="12" t="str" cm="1">
        <f t="array" ref="D3940">_xlfn.SWITCH(WEEKDAY(C3940,2), 1, "Lundi", 2, "Mardi", 3, "Mercredi", 4, "Jeudi", 5, "Vendredi", 6, "Samedi", 7, "Dimanche", "Erreur")</f>
        <v>Mardi</v>
      </c>
      <c r="E3940" s="2" t="s">
        <v>14</v>
      </c>
      <c r="F3940" s="2" t="s">
        <v>15</v>
      </c>
      <c r="G3940" s="2" t="s">
        <v>15</v>
      </c>
      <c r="H3940" s="4" t="s">
        <v>19</v>
      </c>
      <c r="I3940" s="5">
        <v>47</v>
      </c>
      <c r="J3940" s="6">
        <v>268</v>
      </c>
      <c r="K3940" s="7">
        <v>12596</v>
      </c>
      <c r="L3940" s="7">
        <v>5920.12</v>
      </c>
      <c r="M3940" s="8">
        <v>0.47</v>
      </c>
      <c r="N3940" s="2" t="s">
        <v>82</v>
      </c>
      <c r="O3940">
        <f t="shared" si="488"/>
        <v>2020</v>
      </c>
      <c r="P3940">
        <f t="shared" si="489"/>
        <v>4</v>
      </c>
      <c r="Q3940" t="str">
        <f t="shared" si="490"/>
        <v>avr</v>
      </c>
      <c r="R3940" t="str">
        <f t="shared" si="491"/>
        <v>New York</v>
      </c>
      <c r="S3940" t="str">
        <f t="shared" si="492"/>
        <v>2020-04</v>
      </c>
      <c r="T3940">
        <f>IF(AND(COUNTIF(Calculs!$Q$2:$Q$12,$O3940)&gt;0,COUNTIF(Calculs!$S$2:$S$12,$E3940)&gt;0,COUNTIF(Calculs!$U$2:$U$12,$H3940)&gt;0),1,0)</f>
        <v>1</v>
      </c>
      <c r="U3940">
        <f t="shared" si="493"/>
        <v>12596</v>
      </c>
      <c r="V3940">
        <f t="shared" si="494"/>
        <v>268</v>
      </c>
      <c r="W3940">
        <f t="shared" si="495"/>
        <v>5920.12</v>
      </c>
    </row>
    <row r="3941" spans="1:23" ht="15.75" customHeight="1" x14ac:dyDescent="0.3">
      <c r="A3941" s="2" t="s">
        <v>24</v>
      </c>
      <c r="B3941" s="2">
        <v>1185732</v>
      </c>
      <c r="C3941" s="3">
        <v>43943</v>
      </c>
      <c r="D3941" s="12" t="str" cm="1">
        <f t="array" ref="D3941">_xlfn.SWITCH(WEEKDAY(C3941,2), 1, "Lundi", 2, "Mardi", 3, "Mercredi", 4, "Jeudi", 5, "Vendredi", 6, "Samedi", 7, "Dimanche", "Erreur")</f>
        <v>Mercredi</v>
      </c>
      <c r="E3941" s="2" t="s">
        <v>14</v>
      </c>
      <c r="F3941" s="2" t="s">
        <v>15</v>
      </c>
      <c r="G3941" s="2" t="s">
        <v>15</v>
      </c>
      <c r="H3941" s="4" t="s">
        <v>20</v>
      </c>
      <c r="I3941" s="5">
        <v>47</v>
      </c>
      <c r="J3941" s="6">
        <v>252</v>
      </c>
      <c r="K3941" s="7">
        <v>11844</v>
      </c>
      <c r="L3941" s="7">
        <v>5448.24</v>
      </c>
      <c r="M3941" s="8">
        <v>0.45999999999999996</v>
      </c>
      <c r="N3941" s="2" t="s">
        <v>82</v>
      </c>
      <c r="O3941">
        <f t="shared" si="488"/>
        <v>2020</v>
      </c>
      <c r="P3941">
        <f t="shared" si="489"/>
        <v>4</v>
      </c>
      <c r="Q3941" t="str">
        <f t="shared" si="490"/>
        <v>avr</v>
      </c>
      <c r="R3941" t="str">
        <f t="shared" si="491"/>
        <v>New York</v>
      </c>
      <c r="S3941" t="str">
        <f t="shared" si="492"/>
        <v>2020-04</v>
      </c>
      <c r="T3941">
        <f>IF(AND(COUNTIF(Calculs!$Q$2:$Q$12,$O3941)&gt;0,COUNTIF(Calculs!$S$2:$S$12,$E3941)&gt;0,COUNTIF(Calculs!$U$2:$U$12,$H3941)&gt;0),1,0)</f>
        <v>1</v>
      </c>
      <c r="U3941">
        <f t="shared" si="493"/>
        <v>11844</v>
      </c>
      <c r="V3941">
        <f t="shared" si="494"/>
        <v>252</v>
      </c>
      <c r="W3941">
        <f t="shared" si="495"/>
        <v>5448.24</v>
      </c>
    </row>
    <row r="3942" spans="1:23" ht="15.75" customHeight="1" x14ac:dyDescent="0.3">
      <c r="A3942" s="2" t="s">
        <v>24</v>
      </c>
      <c r="B3942" s="2">
        <v>1185732</v>
      </c>
      <c r="C3942" s="3">
        <v>43944</v>
      </c>
      <c r="D3942" s="12" t="str" cm="1">
        <f t="array" ref="D3942">_xlfn.SWITCH(WEEKDAY(C3942,2), 1, "Lundi", 2, "Mardi", 3, "Mercredi", 4, "Jeudi", 5, "Vendredi", 6, "Samedi", 7, "Dimanche", "Erreur")</f>
        <v>Jeudi</v>
      </c>
      <c r="E3942" s="2" t="s">
        <v>14</v>
      </c>
      <c r="F3942" s="2" t="s">
        <v>15</v>
      </c>
      <c r="G3942" s="2" t="s">
        <v>15</v>
      </c>
      <c r="H3942" s="4" t="s">
        <v>21</v>
      </c>
      <c r="I3942" s="5">
        <v>58</v>
      </c>
      <c r="J3942" s="6">
        <v>252</v>
      </c>
      <c r="K3942" s="7">
        <v>14616</v>
      </c>
      <c r="L3942" s="7">
        <v>5846.4000000000005</v>
      </c>
      <c r="M3942" s="8">
        <v>0.4</v>
      </c>
      <c r="N3942" s="2" t="s">
        <v>82</v>
      </c>
      <c r="O3942">
        <f t="shared" si="488"/>
        <v>2020</v>
      </c>
      <c r="P3942">
        <f t="shared" si="489"/>
        <v>4</v>
      </c>
      <c r="Q3942" t="str">
        <f t="shared" si="490"/>
        <v>avr</v>
      </c>
      <c r="R3942" t="str">
        <f t="shared" si="491"/>
        <v>New York</v>
      </c>
      <c r="S3942" t="str">
        <f t="shared" si="492"/>
        <v>2020-04</v>
      </c>
      <c r="T3942">
        <f>IF(AND(COUNTIF(Calculs!$Q$2:$Q$12,$O3942)&gt;0,COUNTIF(Calculs!$S$2:$S$12,$E3942)&gt;0,COUNTIF(Calculs!$U$2:$U$12,$H3942)&gt;0),1,0)</f>
        <v>1</v>
      </c>
      <c r="U3942">
        <f t="shared" si="493"/>
        <v>14616</v>
      </c>
      <c r="V3942">
        <f t="shared" si="494"/>
        <v>252</v>
      </c>
      <c r="W3942">
        <f t="shared" si="495"/>
        <v>5846.4000000000005</v>
      </c>
    </row>
    <row r="3943" spans="1:23" ht="15.75" customHeight="1" x14ac:dyDescent="0.3">
      <c r="A3943" s="2" t="s">
        <v>24</v>
      </c>
      <c r="B3943" s="2">
        <v>1185732</v>
      </c>
      <c r="C3943" s="3">
        <v>43945</v>
      </c>
      <c r="D3943" s="12" t="str" cm="1">
        <f t="array" ref="D3943">_xlfn.SWITCH(WEEKDAY(C3943,2), 1, "Lundi", 2, "Mardi", 3, "Mercredi", 4, "Jeudi", 5, "Vendredi", 6, "Samedi", 7, "Dimanche", "Erreur")</f>
        <v>Vendredi</v>
      </c>
      <c r="E3943" s="2" t="s">
        <v>14</v>
      </c>
      <c r="F3943" s="2" t="s">
        <v>15</v>
      </c>
      <c r="G3943" s="2" t="s">
        <v>15</v>
      </c>
      <c r="H3943" s="4" t="s">
        <v>22</v>
      </c>
      <c r="I3943" s="5">
        <v>59</v>
      </c>
      <c r="J3943" s="6">
        <v>280</v>
      </c>
      <c r="K3943" s="7">
        <v>16520</v>
      </c>
      <c r="L3943" s="7">
        <v>6608</v>
      </c>
      <c r="M3943" s="8">
        <v>0.4</v>
      </c>
      <c r="N3943" s="2" t="s">
        <v>82</v>
      </c>
      <c r="O3943">
        <f t="shared" si="488"/>
        <v>2020</v>
      </c>
      <c r="P3943">
        <f t="shared" si="489"/>
        <v>4</v>
      </c>
      <c r="Q3943" t="str">
        <f t="shared" si="490"/>
        <v>avr</v>
      </c>
      <c r="R3943" t="str">
        <f t="shared" si="491"/>
        <v>New York</v>
      </c>
      <c r="S3943" t="str">
        <f t="shared" si="492"/>
        <v>2020-04</v>
      </c>
      <c r="T3943">
        <f>IF(AND(COUNTIF(Calculs!$Q$2:$Q$12,$O3943)&gt;0,COUNTIF(Calculs!$S$2:$S$12,$E3943)&gt;0,COUNTIF(Calculs!$U$2:$U$12,$H3943)&gt;0),1,0)</f>
        <v>1</v>
      </c>
      <c r="U3943">
        <f t="shared" si="493"/>
        <v>16520</v>
      </c>
      <c r="V3943">
        <f t="shared" si="494"/>
        <v>280</v>
      </c>
      <c r="W3943">
        <f t="shared" si="495"/>
        <v>6608</v>
      </c>
    </row>
    <row r="3944" spans="1:23" ht="15.75" customHeight="1" x14ac:dyDescent="0.3">
      <c r="A3944" s="2" t="s">
        <v>24</v>
      </c>
      <c r="B3944" s="2">
        <v>1185732</v>
      </c>
      <c r="C3944" s="3">
        <v>43946</v>
      </c>
      <c r="D3944" s="12" t="str" cm="1">
        <f t="array" ref="D3944">_xlfn.SWITCH(WEEKDAY(C3944,2), 1, "Lundi", 2, "Mardi", 3, "Mercredi", 4, "Jeudi", 5, "Vendredi", 6, "Samedi", 7, "Dimanche", "Erreur")</f>
        <v>Samedi</v>
      </c>
      <c r="E3944" s="2" t="s">
        <v>14</v>
      </c>
      <c r="F3944" s="2" t="s">
        <v>15</v>
      </c>
      <c r="G3944" s="2" t="s">
        <v>15</v>
      </c>
      <c r="H3944" s="4" t="s">
        <v>21</v>
      </c>
      <c r="I3944" s="5">
        <v>64</v>
      </c>
      <c r="J3944" s="6">
        <v>236</v>
      </c>
      <c r="K3944" s="7">
        <v>15104</v>
      </c>
      <c r="L3944" s="7">
        <v>6343.6799999999994</v>
      </c>
      <c r="M3944" s="8">
        <v>0.42</v>
      </c>
      <c r="N3944" s="2" t="s">
        <v>82</v>
      </c>
      <c r="O3944">
        <f t="shared" si="488"/>
        <v>2020</v>
      </c>
      <c r="P3944">
        <f t="shared" si="489"/>
        <v>4</v>
      </c>
      <c r="Q3944" t="str">
        <f t="shared" si="490"/>
        <v>avr</v>
      </c>
      <c r="R3944" t="str">
        <f t="shared" si="491"/>
        <v>New York</v>
      </c>
      <c r="S3944" t="str">
        <f t="shared" si="492"/>
        <v>2020-04</v>
      </c>
      <c r="T3944">
        <f>IF(AND(COUNTIF(Calculs!$Q$2:$Q$12,$O3944)&gt;0,COUNTIF(Calculs!$S$2:$S$12,$E3944)&gt;0,COUNTIF(Calculs!$U$2:$U$12,$H3944)&gt;0),1,0)</f>
        <v>1</v>
      </c>
      <c r="U3944">
        <f t="shared" si="493"/>
        <v>15104</v>
      </c>
      <c r="V3944">
        <f t="shared" si="494"/>
        <v>236</v>
      </c>
      <c r="W3944">
        <f t="shared" si="495"/>
        <v>6343.6799999999994</v>
      </c>
    </row>
    <row r="3945" spans="1:23" ht="15.75" customHeight="1" x14ac:dyDescent="0.3">
      <c r="A3945" s="2" t="s">
        <v>24</v>
      </c>
      <c r="B3945" s="2">
        <v>1185732</v>
      </c>
      <c r="C3945" s="3">
        <v>43947</v>
      </c>
      <c r="D3945" s="12" t="str" cm="1">
        <f t="array" ref="D3945">_xlfn.SWITCH(WEEKDAY(C3945,2), 1, "Lundi", 2, "Mardi", 3, "Mercredi", 4, "Jeudi", 5, "Vendredi", 6, "Samedi", 7, "Dimanche", "Erreur")</f>
        <v>Dimanche</v>
      </c>
      <c r="E3945" s="2" t="s">
        <v>14</v>
      </c>
      <c r="F3945" s="2" t="s">
        <v>15</v>
      </c>
      <c r="G3945" s="2" t="s">
        <v>15</v>
      </c>
      <c r="H3945" s="4" t="s">
        <v>22</v>
      </c>
      <c r="I3945" s="5">
        <v>68</v>
      </c>
      <c r="J3945" s="6">
        <v>290</v>
      </c>
      <c r="K3945" s="7">
        <v>19720</v>
      </c>
      <c r="L3945" s="7">
        <v>7493.6</v>
      </c>
      <c r="M3945" s="8">
        <v>0.38</v>
      </c>
      <c r="N3945" s="2" t="s">
        <v>82</v>
      </c>
      <c r="O3945">
        <f t="shared" si="488"/>
        <v>2020</v>
      </c>
      <c r="P3945">
        <f t="shared" si="489"/>
        <v>4</v>
      </c>
      <c r="Q3945" t="str">
        <f t="shared" si="490"/>
        <v>avr</v>
      </c>
      <c r="R3945" t="str">
        <f t="shared" si="491"/>
        <v>New York</v>
      </c>
      <c r="S3945" t="str">
        <f t="shared" si="492"/>
        <v>2020-04</v>
      </c>
      <c r="T3945">
        <f>IF(AND(COUNTIF(Calculs!$Q$2:$Q$12,$O3945)&gt;0,COUNTIF(Calculs!$S$2:$S$12,$E3945)&gt;0,COUNTIF(Calculs!$U$2:$U$12,$H3945)&gt;0),1,0)</f>
        <v>1</v>
      </c>
      <c r="U3945">
        <f t="shared" si="493"/>
        <v>19720</v>
      </c>
      <c r="V3945">
        <f t="shared" si="494"/>
        <v>290</v>
      </c>
      <c r="W3945">
        <f t="shared" si="495"/>
        <v>7493.6</v>
      </c>
    </row>
    <row r="3946" spans="1:23" ht="15.75" customHeight="1" x14ac:dyDescent="0.3">
      <c r="A3946" s="2" t="s">
        <v>24</v>
      </c>
      <c r="B3946" s="2">
        <v>1185732</v>
      </c>
      <c r="C3946" s="3">
        <v>43948</v>
      </c>
      <c r="D3946" s="12" t="str" cm="1">
        <f t="array" ref="D3946">_xlfn.SWITCH(WEEKDAY(C3946,2), 1, "Lundi", 2, "Mardi", 3, "Mercredi", 4, "Jeudi", 5, "Vendredi", 6, "Samedi", 7, "Dimanche", "Erreur")</f>
        <v>Lundi</v>
      </c>
      <c r="E3946" s="2" t="s">
        <v>14</v>
      </c>
      <c r="F3946" s="2" t="s">
        <v>15</v>
      </c>
      <c r="G3946" s="2" t="s">
        <v>15</v>
      </c>
      <c r="H3946" s="4" t="s">
        <v>16</v>
      </c>
      <c r="I3946" s="5">
        <v>60</v>
      </c>
      <c r="J3946" s="6">
        <v>299</v>
      </c>
      <c r="K3946" s="7">
        <v>17940</v>
      </c>
      <c r="L3946" s="7">
        <v>10764</v>
      </c>
      <c r="M3946" s="8">
        <v>0.6</v>
      </c>
      <c r="N3946" s="2" t="s">
        <v>82</v>
      </c>
      <c r="O3946">
        <f t="shared" si="488"/>
        <v>2020</v>
      </c>
      <c r="P3946">
        <f t="shared" si="489"/>
        <v>4</v>
      </c>
      <c r="Q3946" t="str">
        <f t="shared" si="490"/>
        <v>avr</v>
      </c>
      <c r="R3946" t="str">
        <f t="shared" si="491"/>
        <v>New York</v>
      </c>
      <c r="S3946" t="str">
        <f t="shared" si="492"/>
        <v>2020-04</v>
      </c>
      <c r="T3946">
        <f>IF(AND(COUNTIF(Calculs!$Q$2:$Q$12,$O3946)&gt;0,COUNTIF(Calculs!$S$2:$S$12,$E3946)&gt;0,COUNTIF(Calculs!$U$2:$U$12,$H3946)&gt;0),1,0)</f>
        <v>1</v>
      </c>
      <c r="U3946">
        <f t="shared" si="493"/>
        <v>17940</v>
      </c>
      <c r="V3946">
        <f t="shared" si="494"/>
        <v>299</v>
      </c>
      <c r="W3946">
        <f t="shared" si="495"/>
        <v>10764</v>
      </c>
    </row>
    <row r="3947" spans="1:23" ht="15.75" customHeight="1" x14ac:dyDescent="0.3">
      <c r="A3947" s="2" t="s">
        <v>24</v>
      </c>
      <c r="B3947" s="2">
        <v>1185732</v>
      </c>
      <c r="C3947" s="3">
        <v>43949</v>
      </c>
      <c r="D3947" s="12" t="str" cm="1">
        <f t="array" ref="D3947">_xlfn.SWITCH(WEEKDAY(C3947,2), 1, "Lundi", 2, "Mardi", 3, "Mercredi", 4, "Jeudi", 5, "Vendredi", 6, "Samedi", 7, "Dimanche", "Erreur")</f>
        <v>Mardi</v>
      </c>
      <c r="E3947" s="2" t="s">
        <v>14</v>
      </c>
      <c r="F3947" s="2" t="s">
        <v>15</v>
      </c>
      <c r="G3947" s="2" t="s">
        <v>15</v>
      </c>
      <c r="H3947" s="4" t="s">
        <v>18</v>
      </c>
      <c r="I3947" s="5">
        <v>53</v>
      </c>
      <c r="J3947" s="6">
        <v>273</v>
      </c>
      <c r="K3947" s="7">
        <v>14469</v>
      </c>
      <c r="L3947" s="7">
        <v>6221.67</v>
      </c>
      <c r="M3947" s="8">
        <v>0.43</v>
      </c>
      <c r="N3947" s="2" t="s">
        <v>82</v>
      </c>
      <c r="O3947">
        <f t="shared" si="488"/>
        <v>2020</v>
      </c>
      <c r="P3947">
        <f t="shared" si="489"/>
        <v>4</v>
      </c>
      <c r="Q3947" t="str">
        <f t="shared" si="490"/>
        <v>avr</v>
      </c>
      <c r="R3947" t="str">
        <f t="shared" si="491"/>
        <v>New York</v>
      </c>
      <c r="S3947" t="str">
        <f t="shared" si="492"/>
        <v>2020-04</v>
      </c>
      <c r="T3947">
        <f>IF(AND(COUNTIF(Calculs!$Q$2:$Q$12,$O3947)&gt;0,COUNTIF(Calculs!$S$2:$S$12,$E3947)&gt;0,COUNTIF(Calculs!$U$2:$U$12,$H3947)&gt;0),1,0)</f>
        <v>1</v>
      </c>
      <c r="U3947">
        <f t="shared" si="493"/>
        <v>14469</v>
      </c>
      <c r="V3947">
        <f t="shared" si="494"/>
        <v>273</v>
      </c>
      <c r="W3947">
        <f t="shared" si="495"/>
        <v>6221.67</v>
      </c>
    </row>
    <row r="3948" spans="1:23" ht="15.75" customHeight="1" x14ac:dyDescent="0.3">
      <c r="A3948" s="2" t="s">
        <v>24</v>
      </c>
      <c r="B3948" s="2">
        <v>1185732</v>
      </c>
      <c r="C3948" s="3">
        <v>43950</v>
      </c>
      <c r="D3948" s="12" t="str" cm="1">
        <f t="array" ref="D3948">_xlfn.SWITCH(WEEKDAY(C3948,2), 1, "Lundi", 2, "Mardi", 3, "Mercredi", 4, "Jeudi", 5, "Vendredi", 6, "Samedi", 7, "Dimanche", "Erreur")</f>
        <v>Mercredi</v>
      </c>
      <c r="E3948" s="2" t="s">
        <v>14</v>
      </c>
      <c r="F3948" s="2" t="s">
        <v>15</v>
      </c>
      <c r="G3948" s="2" t="s">
        <v>15</v>
      </c>
      <c r="H3948" s="4" t="s">
        <v>19</v>
      </c>
      <c r="I3948" s="5">
        <v>52</v>
      </c>
      <c r="J3948" s="6">
        <v>258</v>
      </c>
      <c r="K3948" s="7">
        <v>13416</v>
      </c>
      <c r="L3948" s="7">
        <v>6439.6799999999994</v>
      </c>
      <c r="M3948" s="8">
        <v>0.48</v>
      </c>
      <c r="N3948" s="2" t="s">
        <v>82</v>
      </c>
      <c r="O3948">
        <f t="shared" si="488"/>
        <v>2020</v>
      </c>
      <c r="P3948">
        <f t="shared" si="489"/>
        <v>4</v>
      </c>
      <c r="Q3948" t="str">
        <f t="shared" si="490"/>
        <v>avr</v>
      </c>
      <c r="R3948" t="str">
        <f t="shared" si="491"/>
        <v>New York</v>
      </c>
      <c r="S3948" t="str">
        <f t="shared" si="492"/>
        <v>2020-04</v>
      </c>
      <c r="T3948">
        <f>IF(AND(COUNTIF(Calculs!$Q$2:$Q$12,$O3948)&gt;0,COUNTIF(Calculs!$S$2:$S$12,$E3948)&gt;0,COUNTIF(Calculs!$U$2:$U$12,$H3948)&gt;0),1,0)</f>
        <v>1</v>
      </c>
      <c r="U3948">
        <f t="shared" si="493"/>
        <v>13416</v>
      </c>
      <c r="V3948">
        <f t="shared" si="494"/>
        <v>258</v>
      </c>
      <c r="W3948">
        <f t="shared" si="495"/>
        <v>6439.6799999999994</v>
      </c>
    </row>
    <row r="3949" spans="1:23" ht="15.75" customHeight="1" x14ac:dyDescent="0.3">
      <c r="A3949" s="2" t="s">
        <v>24</v>
      </c>
      <c r="B3949" s="2">
        <v>1185732</v>
      </c>
      <c r="C3949" s="3">
        <v>43951</v>
      </c>
      <c r="D3949" s="12" t="str" cm="1">
        <f t="array" ref="D3949">_xlfn.SWITCH(WEEKDAY(C3949,2), 1, "Lundi", 2, "Mardi", 3, "Mercredi", 4, "Jeudi", 5, "Vendredi", 6, "Samedi", 7, "Dimanche", "Erreur")</f>
        <v>Jeudi</v>
      </c>
      <c r="E3949" s="2" t="s">
        <v>14</v>
      </c>
      <c r="F3949" s="2" t="s">
        <v>15</v>
      </c>
      <c r="G3949" s="2" t="s">
        <v>15</v>
      </c>
      <c r="H3949" s="4" t="s">
        <v>20</v>
      </c>
      <c r="I3949" s="5">
        <v>50</v>
      </c>
      <c r="J3949" s="6">
        <v>252</v>
      </c>
      <c r="K3949" s="7">
        <v>12600</v>
      </c>
      <c r="L3949" s="7">
        <v>6174</v>
      </c>
      <c r="M3949" s="8">
        <v>0.49</v>
      </c>
      <c r="N3949" s="2" t="s">
        <v>82</v>
      </c>
      <c r="O3949">
        <f t="shared" si="488"/>
        <v>2020</v>
      </c>
      <c r="P3949">
        <f t="shared" si="489"/>
        <v>4</v>
      </c>
      <c r="Q3949" t="str">
        <f t="shared" si="490"/>
        <v>avr</v>
      </c>
      <c r="R3949" t="str">
        <f t="shared" si="491"/>
        <v>New York</v>
      </c>
      <c r="S3949" t="str">
        <f t="shared" si="492"/>
        <v>2020-04</v>
      </c>
      <c r="T3949">
        <f>IF(AND(COUNTIF(Calculs!$Q$2:$Q$12,$O3949)&gt;0,COUNTIF(Calculs!$S$2:$S$12,$E3949)&gt;0,COUNTIF(Calculs!$U$2:$U$12,$H3949)&gt;0),1,0)</f>
        <v>1</v>
      </c>
      <c r="U3949">
        <f t="shared" si="493"/>
        <v>12600</v>
      </c>
      <c r="V3949">
        <f t="shared" si="494"/>
        <v>252</v>
      </c>
      <c r="W3949">
        <f t="shared" si="495"/>
        <v>6174</v>
      </c>
    </row>
    <row r="3950" spans="1:23" ht="15.75" customHeight="1" x14ac:dyDescent="0.3">
      <c r="A3950" s="2" t="s">
        <v>24</v>
      </c>
      <c r="B3950" s="2">
        <v>1185732</v>
      </c>
      <c r="C3950" s="3">
        <v>43952</v>
      </c>
      <c r="D3950" s="12" t="str" cm="1">
        <f t="array" ref="D3950">_xlfn.SWITCH(WEEKDAY(C3950,2), 1, "Lundi", 2, "Mardi", 3, "Mercredi", 4, "Jeudi", 5, "Vendredi", 6, "Samedi", 7, "Dimanche", "Erreur")</f>
        <v>Vendredi</v>
      </c>
      <c r="E3950" s="2" t="s">
        <v>14</v>
      </c>
      <c r="F3950" s="2" t="s">
        <v>15</v>
      </c>
      <c r="G3950" s="2" t="s">
        <v>15</v>
      </c>
      <c r="H3950" s="4" t="s">
        <v>21</v>
      </c>
      <c r="I3950" s="5">
        <v>64</v>
      </c>
      <c r="J3950" s="6">
        <v>254</v>
      </c>
      <c r="K3950" s="7">
        <v>16256</v>
      </c>
      <c r="L3950" s="7">
        <v>6827.5199999999995</v>
      </c>
      <c r="M3950" s="8">
        <v>0.42</v>
      </c>
      <c r="N3950" s="2" t="s">
        <v>82</v>
      </c>
      <c r="O3950">
        <f t="shared" si="488"/>
        <v>2020</v>
      </c>
      <c r="P3950">
        <f t="shared" si="489"/>
        <v>5</v>
      </c>
      <c r="Q3950" t="str">
        <f t="shared" si="490"/>
        <v>mai</v>
      </c>
      <c r="R3950" t="str">
        <f t="shared" si="491"/>
        <v>New York</v>
      </c>
      <c r="S3950" t="str">
        <f t="shared" si="492"/>
        <v>2020-05</v>
      </c>
      <c r="T3950">
        <f>IF(AND(COUNTIF(Calculs!$Q$2:$Q$12,$O3950)&gt;0,COUNTIF(Calculs!$S$2:$S$12,$E3950)&gt;0,COUNTIF(Calculs!$U$2:$U$12,$H3950)&gt;0),1,0)</f>
        <v>1</v>
      </c>
      <c r="U3950">
        <f t="shared" si="493"/>
        <v>16256</v>
      </c>
      <c r="V3950">
        <f t="shared" si="494"/>
        <v>254</v>
      </c>
      <c r="W3950">
        <f t="shared" si="495"/>
        <v>6827.5199999999995</v>
      </c>
    </row>
    <row r="3951" spans="1:23" ht="15.75" customHeight="1" x14ac:dyDescent="0.3">
      <c r="A3951" s="2" t="s">
        <v>24</v>
      </c>
      <c r="B3951" s="2">
        <v>1185732</v>
      </c>
      <c r="C3951" s="3">
        <v>43953</v>
      </c>
      <c r="D3951" s="12" t="str" cm="1">
        <f t="array" ref="D3951">_xlfn.SWITCH(WEEKDAY(C3951,2), 1, "Lundi", 2, "Mardi", 3, "Mercredi", 4, "Jeudi", 5, "Vendredi", 6, "Samedi", 7, "Dimanche", "Erreur")</f>
        <v>Samedi</v>
      </c>
      <c r="E3951" s="2" t="s">
        <v>14</v>
      </c>
      <c r="F3951" s="2" t="s">
        <v>15</v>
      </c>
      <c r="G3951" s="2" t="s">
        <v>15</v>
      </c>
      <c r="H3951" s="4" t="s">
        <v>22</v>
      </c>
      <c r="I3951" s="5">
        <v>66</v>
      </c>
      <c r="J3951" s="6">
        <v>263</v>
      </c>
      <c r="K3951" s="7">
        <v>17358</v>
      </c>
      <c r="L3951" s="7">
        <v>6422.46</v>
      </c>
      <c r="M3951" s="8">
        <v>0.37</v>
      </c>
      <c r="N3951" s="2" t="s">
        <v>82</v>
      </c>
      <c r="O3951">
        <f t="shared" si="488"/>
        <v>2020</v>
      </c>
      <c r="P3951">
        <f t="shared" si="489"/>
        <v>5</v>
      </c>
      <c r="Q3951" t="str">
        <f t="shared" si="490"/>
        <v>mai</v>
      </c>
      <c r="R3951" t="str">
        <f t="shared" si="491"/>
        <v>New York</v>
      </c>
      <c r="S3951" t="str">
        <f t="shared" si="492"/>
        <v>2020-05</v>
      </c>
      <c r="T3951">
        <f>IF(AND(COUNTIF(Calculs!$Q$2:$Q$12,$O3951)&gt;0,COUNTIF(Calculs!$S$2:$S$12,$E3951)&gt;0,COUNTIF(Calculs!$U$2:$U$12,$H3951)&gt;0),1,0)</f>
        <v>1</v>
      </c>
      <c r="U3951">
        <f t="shared" si="493"/>
        <v>17358</v>
      </c>
      <c r="V3951">
        <f t="shared" si="494"/>
        <v>263</v>
      </c>
      <c r="W3951">
        <f t="shared" si="495"/>
        <v>6422.46</v>
      </c>
    </row>
    <row r="3952" spans="1:23" ht="15.75" customHeight="1" x14ac:dyDescent="0.3">
      <c r="A3952" s="2" t="s">
        <v>24</v>
      </c>
      <c r="B3952" s="2">
        <v>1185732</v>
      </c>
      <c r="C3952" s="3">
        <v>43954</v>
      </c>
      <c r="D3952" s="12" t="str" cm="1">
        <f t="array" ref="D3952">_xlfn.SWITCH(WEEKDAY(C3952,2), 1, "Lundi", 2, "Mardi", 3, "Mercredi", 4, "Jeudi", 5, "Vendredi", 6, "Samedi", 7, "Dimanche", "Erreur")</f>
        <v>Dimanche</v>
      </c>
      <c r="E3952" s="2" t="s">
        <v>14</v>
      </c>
      <c r="F3952" s="2" t="s">
        <v>15</v>
      </c>
      <c r="G3952" s="2" t="s">
        <v>15</v>
      </c>
      <c r="H3952" s="4" t="s">
        <v>16</v>
      </c>
      <c r="I3952" s="5">
        <v>62</v>
      </c>
      <c r="J3952" s="6">
        <v>312</v>
      </c>
      <c r="K3952" s="7">
        <v>19344</v>
      </c>
      <c r="L3952" s="7">
        <v>12380.16</v>
      </c>
      <c r="M3952" s="8">
        <v>0.64</v>
      </c>
      <c r="N3952" s="2" t="s">
        <v>82</v>
      </c>
      <c r="O3952">
        <f t="shared" si="488"/>
        <v>2020</v>
      </c>
      <c r="P3952">
        <f t="shared" si="489"/>
        <v>5</v>
      </c>
      <c r="Q3952" t="str">
        <f t="shared" si="490"/>
        <v>mai</v>
      </c>
      <c r="R3952" t="str">
        <f t="shared" si="491"/>
        <v>New York</v>
      </c>
      <c r="S3952" t="str">
        <f t="shared" si="492"/>
        <v>2020-05</v>
      </c>
      <c r="T3952">
        <f>IF(AND(COUNTIF(Calculs!$Q$2:$Q$12,$O3952)&gt;0,COUNTIF(Calculs!$S$2:$S$12,$E3952)&gt;0,COUNTIF(Calculs!$U$2:$U$12,$H3952)&gt;0),1,0)</f>
        <v>1</v>
      </c>
      <c r="U3952">
        <f t="shared" si="493"/>
        <v>19344</v>
      </c>
      <c r="V3952">
        <f t="shared" si="494"/>
        <v>312</v>
      </c>
      <c r="W3952">
        <f t="shared" si="495"/>
        <v>12380.16</v>
      </c>
    </row>
    <row r="3953" spans="1:23" ht="15.75" customHeight="1" x14ac:dyDescent="0.3">
      <c r="A3953" s="2" t="s">
        <v>24</v>
      </c>
      <c r="B3953" s="2">
        <v>1185732</v>
      </c>
      <c r="C3953" s="3">
        <v>43955</v>
      </c>
      <c r="D3953" s="12" t="str" cm="1">
        <f t="array" ref="D3953">_xlfn.SWITCH(WEEKDAY(C3953,2), 1, "Lundi", 2, "Mardi", 3, "Mercredi", 4, "Jeudi", 5, "Vendredi", 6, "Samedi", 7, "Dimanche", "Erreur")</f>
        <v>Lundi</v>
      </c>
      <c r="E3953" s="2" t="s">
        <v>14</v>
      </c>
      <c r="F3953" s="2" t="s">
        <v>15</v>
      </c>
      <c r="G3953" s="2" t="s">
        <v>15</v>
      </c>
      <c r="H3953" s="4" t="s">
        <v>18</v>
      </c>
      <c r="I3953" s="5">
        <v>51</v>
      </c>
      <c r="J3953" s="6">
        <v>300</v>
      </c>
      <c r="K3953" s="7">
        <v>15300</v>
      </c>
      <c r="L3953" s="7">
        <v>6426</v>
      </c>
      <c r="M3953" s="8">
        <v>0.42</v>
      </c>
      <c r="N3953" s="2" t="s">
        <v>82</v>
      </c>
      <c r="O3953">
        <f t="shared" si="488"/>
        <v>2020</v>
      </c>
      <c r="P3953">
        <f t="shared" si="489"/>
        <v>5</v>
      </c>
      <c r="Q3953" t="str">
        <f t="shared" si="490"/>
        <v>mai</v>
      </c>
      <c r="R3953" t="str">
        <f t="shared" si="491"/>
        <v>New York</v>
      </c>
      <c r="S3953" t="str">
        <f t="shared" si="492"/>
        <v>2020-05</v>
      </c>
      <c r="T3953">
        <f>IF(AND(COUNTIF(Calculs!$Q$2:$Q$12,$O3953)&gt;0,COUNTIF(Calculs!$S$2:$S$12,$E3953)&gt;0,COUNTIF(Calculs!$U$2:$U$12,$H3953)&gt;0),1,0)</f>
        <v>1</v>
      </c>
      <c r="U3953">
        <f t="shared" si="493"/>
        <v>15300</v>
      </c>
      <c r="V3953">
        <f t="shared" si="494"/>
        <v>300</v>
      </c>
      <c r="W3953">
        <f t="shared" si="495"/>
        <v>6426</v>
      </c>
    </row>
    <row r="3954" spans="1:23" ht="15.75" customHeight="1" x14ac:dyDescent="0.3">
      <c r="A3954" s="2" t="s">
        <v>24</v>
      </c>
      <c r="B3954" s="2">
        <v>1185732</v>
      </c>
      <c r="C3954" s="3">
        <v>43956</v>
      </c>
      <c r="D3954" s="12" t="str" cm="1">
        <f t="array" ref="D3954">_xlfn.SWITCH(WEEKDAY(C3954,2), 1, "Lundi", 2, "Mardi", 3, "Mercredi", 4, "Jeudi", 5, "Vendredi", 6, "Samedi", 7, "Dimanche", "Erreur")</f>
        <v>Mardi</v>
      </c>
      <c r="E3954" s="2" t="s">
        <v>14</v>
      </c>
      <c r="F3954" s="2" t="s">
        <v>15</v>
      </c>
      <c r="G3954" s="2" t="s">
        <v>15</v>
      </c>
      <c r="H3954" s="4" t="s">
        <v>19</v>
      </c>
      <c r="I3954" s="5">
        <v>54</v>
      </c>
      <c r="J3954" s="6">
        <v>285</v>
      </c>
      <c r="K3954" s="7">
        <v>15390</v>
      </c>
      <c r="L3954" s="7">
        <v>7233.2999999999993</v>
      </c>
      <c r="M3954" s="8">
        <v>0.47</v>
      </c>
      <c r="N3954" s="2" t="s">
        <v>82</v>
      </c>
      <c r="O3954">
        <f t="shared" si="488"/>
        <v>2020</v>
      </c>
      <c r="P3954">
        <f t="shared" si="489"/>
        <v>5</v>
      </c>
      <c r="Q3954" t="str">
        <f t="shared" si="490"/>
        <v>mai</v>
      </c>
      <c r="R3954" t="str">
        <f t="shared" si="491"/>
        <v>New York</v>
      </c>
      <c r="S3954" t="str">
        <f t="shared" si="492"/>
        <v>2020-05</v>
      </c>
      <c r="T3954">
        <f>IF(AND(COUNTIF(Calculs!$Q$2:$Q$12,$O3954)&gt;0,COUNTIF(Calculs!$S$2:$S$12,$E3954)&gt;0,COUNTIF(Calculs!$U$2:$U$12,$H3954)&gt;0),1,0)</f>
        <v>1</v>
      </c>
      <c r="U3954">
        <f t="shared" si="493"/>
        <v>15390</v>
      </c>
      <c r="V3954">
        <f t="shared" si="494"/>
        <v>285</v>
      </c>
      <c r="W3954">
        <f t="shared" si="495"/>
        <v>7233.2999999999993</v>
      </c>
    </row>
    <row r="3955" spans="1:23" ht="15.75" customHeight="1" x14ac:dyDescent="0.3">
      <c r="A3955" s="2" t="s">
        <v>24</v>
      </c>
      <c r="B3955" s="2">
        <v>1185732</v>
      </c>
      <c r="C3955" s="3">
        <v>43957</v>
      </c>
      <c r="D3955" s="12" t="str" cm="1">
        <f t="array" ref="D3955">_xlfn.SWITCH(WEEKDAY(C3955,2), 1, "Lundi", 2, "Mardi", 3, "Mercredi", 4, "Jeudi", 5, "Vendredi", 6, "Samedi", 7, "Dimanche", "Erreur")</f>
        <v>Mercredi</v>
      </c>
      <c r="E3955" s="2" t="s">
        <v>14</v>
      </c>
      <c r="F3955" s="2" t="s">
        <v>15</v>
      </c>
      <c r="G3955" s="2" t="s">
        <v>15</v>
      </c>
      <c r="H3955" s="4" t="s">
        <v>20</v>
      </c>
      <c r="I3955" s="5">
        <v>54</v>
      </c>
      <c r="J3955" s="6">
        <v>225</v>
      </c>
      <c r="K3955" s="7">
        <v>12150</v>
      </c>
      <c r="L3955" s="7">
        <v>5589</v>
      </c>
      <c r="M3955" s="8">
        <v>0.45999999999999996</v>
      </c>
      <c r="N3955" s="2" t="s">
        <v>82</v>
      </c>
      <c r="O3955">
        <f t="shared" si="488"/>
        <v>2020</v>
      </c>
      <c r="P3955">
        <f t="shared" si="489"/>
        <v>5</v>
      </c>
      <c r="Q3955" t="str">
        <f t="shared" si="490"/>
        <v>mai</v>
      </c>
      <c r="R3955" t="str">
        <f t="shared" si="491"/>
        <v>New York</v>
      </c>
      <c r="S3955" t="str">
        <f t="shared" si="492"/>
        <v>2020-05</v>
      </c>
      <c r="T3955">
        <f>IF(AND(COUNTIF(Calculs!$Q$2:$Q$12,$O3955)&gt;0,COUNTIF(Calculs!$S$2:$S$12,$E3955)&gt;0,COUNTIF(Calculs!$U$2:$U$12,$H3955)&gt;0),1,0)</f>
        <v>1</v>
      </c>
      <c r="U3955">
        <f t="shared" si="493"/>
        <v>12150</v>
      </c>
      <c r="V3955">
        <f t="shared" si="494"/>
        <v>225</v>
      </c>
      <c r="W3955">
        <f t="shared" si="495"/>
        <v>5589</v>
      </c>
    </row>
    <row r="3956" spans="1:23" ht="15.75" customHeight="1" x14ac:dyDescent="0.3">
      <c r="A3956" s="2" t="s">
        <v>24</v>
      </c>
      <c r="B3956" s="2">
        <v>1185732</v>
      </c>
      <c r="C3956" s="3">
        <v>43958</v>
      </c>
      <c r="D3956" s="12" t="str" cm="1">
        <f t="array" ref="D3956">_xlfn.SWITCH(WEEKDAY(C3956,2), 1, "Lundi", 2, "Mardi", 3, "Mercredi", 4, "Jeudi", 5, "Vendredi", 6, "Samedi", 7, "Dimanche", "Erreur")</f>
        <v>Jeudi</v>
      </c>
      <c r="E3956" s="2" t="s">
        <v>14</v>
      </c>
      <c r="F3956" s="2" t="s">
        <v>15</v>
      </c>
      <c r="G3956" s="2" t="s">
        <v>15</v>
      </c>
      <c r="H3956" s="4" t="s">
        <v>21</v>
      </c>
      <c r="I3956" s="5">
        <v>60</v>
      </c>
      <c r="J3956" s="6">
        <v>261</v>
      </c>
      <c r="K3956" s="7">
        <v>15660</v>
      </c>
      <c r="L3956" s="7">
        <v>6733.8</v>
      </c>
      <c r="M3956" s="8">
        <v>0.43</v>
      </c>
      <c r="N3956" s="2" t="s">
        <v>82</v>
      </c>
      <c r="O3956">
        <f t="shared" si="488"/>
        <v>2020</v>
      </c>
      <c r="P3956">
        <f t="shared" si="489"/>
        <v>5</v>
      </c>
      <c r="Q3956" t="str">
        <f t="shared" si="490"/>
        <v>mai</v>
      </c>
      <c r="R3956" t="str">
        <f t="shared" si="491"/>
        <v>New York</v>
      </c>
      <c r="S3956" t="str">
        <f t="shared" si="492"/>
        <v>2020-05</v>
      </c>
      <c r="T3956">
        <f>IF(AND(COUNTIF(Calculs!$Q$2:$Q$12,$O3956)&gt;0,COUNTIF(Calculs!$S$2:$S$12,$E3956)&gt;0,COUNTIF(Calculs!$U$2:$U$12,$H3956)&gt;0),1,0)</f>
        <v>1</v>
      </c>
      <c r="U3956">
        <f t="shared" si="493"/>
        <v>15660</v>
      </c>
      <c r="V3956">
        <f t="shared" si="494"/>
        <v>261</v>
      </c>
      <c r="W3956">
        <f t="shared" si="495"/>
        <v>6733.8</v>
      </c>
    </row>
    <row r="3957" spans="1:23" ht="15.75" customHeight="1" x14ac:dyDescent="0.3">
      <c r="A3957" s="2" t="s">
        <v>24</v>
      </c>
      <c r="B3957" s="2">
        <v>1185732</v>
      </c>
      <c r="C3957" s="3">
        <v>44030</v>
      </c>
      <c r="D3957" s="12" t="str" cm="1">
        <f t="array" ref="D3957">_xlfn.SWITCH(WEEKDAY(C3957,2), 1, "Lundi", 2, "Mardi", 3, "Mercredi", 4, "Jeudi", 5, "Vendredi", 6, "Samedi", 7, "Dimanche", "Erreur")</f>
        <v>Samedi</v>
      </c>
      <c r="E3957" s="2" t="s">
        <v>14</v>
      </c>
      <c r="F3957" s="2" t="s">
        <v>15</v>
      </c>
      <c r="G3957" s="2" t="s">
        <v>15</v>
      </c>
      <c r="H3957" s="4" t="s">
        <v>22</v>
      </c>
      <c r="I3957" s="5">
        <v>68</v>
      </c>
      <c r="J3957" s="6">
        <v>290</v>
      </c>
      <c r="K3957" s="7">
        <v>19720</v>
      </c>
      <c r="L3957" s="7">
        <v>6902</v>
      </c>
      <c r="M3957" s="8">
        <v>0.35</v>
      </c>
      <c r="N3957" s="2" t="s">
        <v>82</v>
      </c>
      <c r="O3957">
        <f t="shared" si="488"/>
        <v>2020</v>
      </c>
      <c r="P3957">
        <f t="shared" si="489"/>
        <v>7</v>
      </c>
      <c r="Q3957" t="str">
        <f t="shared" si="490"/>
        <v>juil</v>
      </c>
      <c r="R3957" t="str">
        <f t="shared" si="491"/>
        <v>New York</v>
      </c>
      <c r="S3957" t="str">
        <f t="shared" si="492"/>
        <v>2020-07</v>
      </c>
      <c r="T3957">
        <f>IF(AND(COUNTIF(Calculs!$Q$2:$Q$12,$O3957)&gt;0,COUNTIF(Calculs!$S$2:$S$12,$E3957)&gt;0,COUNTIF(Calculs!$U$2:$U$12,$H3957)&gt;0),1,0)</f>
        <v>1</v>
      </c>
      <c r="U3957">
        <f t="shared" si="493"/>
        <v>19720</v>
      </c>
      <c r="V3957">
        <f t="shared" si="494"/>
        <v>290</v>
      </c>
      <c r="W3957">
        <f t="shared" si="495"/>
        <v>6902</v>
      </c>
    </row>
    <row r="3958" spans="1:23" ht="15.75" customHeight="1" x14ac:dyDescent="0.3">
      <c r="A3958" s="2" t="s">
        <v>25</v>
      </c>
      <c r="B3958" s="2">
        <v>1197831</v>
      </c>
      <c r="C3958" s="3">
        <v>44031</v>
      </c>
      <c r="D3958" s="12" t="str" cm="1">
        <f t="array" ref="D3958">_xlfn.SWITCH(WEEKDAY(C3958,2), 1, "Lundi", 2, "Mardi", 3, "Mercredi", 4, "Jeudi", 5, "Vendredi", 6, "Samedi", 7, "Dimanche", "Erreur")</f>
        <v>Dimanche</v>
      </c>
      <c r="E3958" s="2" t="s">
        <v>14</v>
      </c>
      <c r="F3958" s="2" t="s">
        <v>15</v>
      </c>
      <c r="G3958" s="2" t="s">
        <v>15</v>
      </c>
      <c r="H3958" s="4" t="s">
        <v>16</v>
      </c>
      <c r="I3958" s="5">
        <v>24</v>
      </c>
      <c r="J3958" s="6">
        <v>234</v>
      </c>
      <c r="K3958" s="7">
        <v>5616</v>
      </c>
      <c r="L3958" s="7">
        <v>2639.52</v>
      </c>
      <c r="M3958" s="8">
        <v>0.47</v>
      </c>
      <c r="N3958" s="2" t="s">
        <v>82</v>
      </c>
      <c r="O3958">
        <f t="shared" si="488"/>
        <v>2020</v>
      </c>
      <c r="P3958">
        <f t="shared" si="489"/>
        <v>7</v>
      </c>
      <c r="Q3958" t="str">
        <f t="shared" si="490"/>
        <v>juil</v>
      </c>
      <c r="R3958" t="str">
        <f t="shared" si="491"/>
        <v>New York</v>
      </c>
      <c r="S3958" t="str">
        <f t="shared" si="492"/>
        <v>2020-07</v>
      </c>
      <c r="T3958">
        <f>IF(AND(COUNTIF(Calculs!$Q$2:$Q$12,$O3958)&gt;0,COUNTIF(Calculs!$S$2:$S$12,$E3958)&gt;0,COUNTIF(Calculs!$U$2:$U$12,$H3958)&gt;0),1,0)</f>
        <v>1</v>
      </c>
      <c r="U3958">
        <f t="shared" si="493"/>
        <v>5616</v>
      </c>
      <c r="V3958">
        <f t="shared" si="494"/>
        <v>234</v>
      </c>
      <c r="W3958">
        <f t="shared" si="495"/>
        <v>2639.52</v>
      </c>
    </row>
    <row r="3959" spans="1:23" ht="15.75" customHeight="1" x14ac:dyDescent="0.3">
      <c r="A3959" s="2" t="s">
        <v>25</v>
      </c>
      <c r="B3959" s="2">
        <v>1197831</v>
      </c>
      <c r="C3959" s="3">
        <v>44032</v>
      </c>
      <c r="D3959" s="12" t="str" cm="1">
        <f t="array" ref="D3959">_xlfn.SWITCH(WEEKDAY(C3959,2), 1, "Lundi", 2, "Mardi", 3, "Mercredi", 4, "Jeudi", 5, "Vendredi", 6, "Samedi", 7, "Dimanche", "Erreur")</f>
        <v>Lundi</v>
      </c>
      <c r="E3959" s="2" t="s">
        <v>14</v>
      </c>
      <c r="F3959" s="2" t="s">
        <v>15</v>
      </c>
      <c r="G3959" s="2" t="s">
        <v>15</v>
      </c>
      <c r="H3959" s="4" t="s">
        <v>18</v>
      </c>
      <c r="I3959" s="5">
        <v>34</v>
      </c>
      <c r="J3959" s="6">
        <v>225</v>
      </c>
      <c r="K3959" s="7">
        <v>7650</v>
      </c>
      <c r="L3959" s="7">
        <v>3748.5</v>
      </c>
      <c r="M3959" s="8">
        <v>0.49</v>
      </c>
      <c r="N3959" s="2" t="s">
        <v>82</v>
      </c>
      <c r="O3959">
        <f t="shared" si="488"/>
        <v>2020</v>
      </c>
      <c r="P3959">
        <f t="shared" si="489"/>
        <v>7</v>
      </c>
      <c r="Q3959" t="str">
        <f t="shared" si="490"/>
        <v>juil</v>
      </c>
      <c r="R3959" t="str">
        <f t="shared" si="491"/>
        <v>New York</v>
      </c>
      <c r="S3959" t="str">
        <f t="shared" si="492"/>
        <v>2020-07</v>
      </c>
      <c r="T3959">
        <f>IF(AND(COUNTIF(Calculs!$Q$2:$Q$12,$O3959)&gt;0,COUNTIF(Calculs!$S$2:$S$12,$E3959)&gt;0,COUNTIF(Calculs!$U$2:$U$12,$H3959)&gt;0),1,0)</f>
        <v>1</v>
      </c>
      <c r="U3959">
        <f t="shared" si="493"/>
        <v>7650</v>
      </c>
      <c r="V3959">
        <f t="shared" si="494"/>
        <v>225</v>
      </c>
      <c r="W3959">
        <f t="shared" si="495"/>
        <v>3748.5</v>
      </c>
    </row>
    <row r="3960" spans="1:23" ht="15.75" customHeight="1" x14ac:dyDescent="0.3">
      <c r="A3960" s="2" t="s">
        <v>25</v>
      </c>
      <c r="B3960" s="2">
        <v>1197831</v>
      </c>
      <c r="C3960" s="3">
        <v>44033</v>
      </c>
      <c r="D3960" s="12" t="str" cm="1">
        <f t="array" ref="D3960">_xlfn.SWITCH(WEEKDAY(C3960,2), 1, "Lundi", 2, "Mardi", 3, "Mercredi", 4, "Jeudi", 5, "Vendredi", 6, "Samedi", 7, "Dimanche", "Erreur")</f>
        <v>Mardi</v>
      </c>
      <c r="E3960" s="2" t="s">
        <v>14</v>
      </c>
      <c r="F3960" s="2" t="s">
        <v>15</v>
      </c>
      <c r="G3960" s="2" t="s">
        <v>15</v>
      </c>
      <c r="H3960" s="4" t="s">
        <v>19</v>
      </c>
      <c r="I3960" s="5">
        <v>33</v>
      </c>
      <c r="J3960" s="6">
        <v>210</v>
      </c>
      <c r="K3960" s="7">
        <v>6930</v>
      </c>
      <c r="L3960" s="7">
        <v>3187.7999999999997</v>
      </c>
      <c r="M3960" s="8">
        <v>0.45999999999999996</v>
      </c>
      <c r="N3960" s="2" t="s">
        <v>82</v>
      </c>
      <c r="O3960">
        <f t="shared" si="488"/>
        <v>2020</v>
      </c>
      <c r="P3960">
        <f t="shared" si="489"/>
        <v>7</v>
      </c>
      <c r="Q3960" t="str">
        <f t="shared" si="490"/>
        <v>juil</v>
      </c>
      <c r="R3960" t="str">
        <f t="shared" si="491"/>
        <v>New York</v>
      </c>
      <c r="S3960" t="str">
        <f t="shared" si="492"/>
        <v>2020-07</v>
      </c>
      <c r="T3960">
        <f>IF(AND(COUNTIF(Calculs!$Q$2:$Q$12,$O3960)&gt;0,COUNTIF(Calculs!$S$2:$S$12,$E3960)&gt;0,COUNTIF(Calculs!$U$2:$U$12,$H3960)&gt;0),1,0)</f>
        <v>1</v>
      </c>
      <c r="U3960">
        <f t="shared" si="493"/>
        <v>6930</v>
      </c>
      <c r="V3960">
        <f t="shared" si="494"/>
        <v>210</v>
      </c>
      <c r="W3960">
        <f t="shared" si="495"/>
        <v>3187.7999999999997</v>
      </c>
    </row>
    <row r="3961" spans="1:23" ht="15.75" customHeight="1" x14ac:dyDescent="0.3">
      <c r="A3961" s="2" t="s">
        <v>25</v>
      </c>
      <c r="B3961" s="2">
        <v>1197831</v>
      </c>
      <c r="C3961" s="3">
        <v>44034</v>
      </c>
      <c r="D3961" s="12" t="str" cm="1">
        <f t="array" ref="D3961">_xlfn.SWITCH(WEEKDAY(C3961,2), 1, "Lundi", 2, "Mardi", 3, "Mercredi", 4, "Jeudi", 5, "Vendredi", 6, "Samedi", 7, "Dimanche", "Erreur")</f>
        <v>Mercredi</v>
      </c>
      <c r="E3961" s="2" t="s">
        <v>14</v>
      </c>
      <c r="F3961" s="2" t="s">
        <v>15</v>
      </c>
      <c r="G3961" s="2" t="s">
        <v>15</v>
      </c>
      <c r="H3961" s="4" t="s">
        <v>20</v>
      </c>
      <c r="I3961" s="5">
        <v>34</v>
      </c>
      <c r="J3961" s="6">
        <v>175</v>
      </c>
      <c r="K3961" s="7">
        <v>5950</v>
      </c>
      <c r="L3961" s="7">
        <v>3272.5000000000005</v>
      </c>
      <c r="M3961" s="8">
        <v>0.55000000000000004</v>
      </c>
      <c r="N3961" s="2" t="s">
        <v>82</v>
      </c>
      <c r="O3961">
        <f t="shared" si="488"/>
        <v>2020</v>
      </c>
      <c r="P3961">
        <f t="shared" si="489"/>
        <v>7</v>
      </c>
      <c r="Q3961" t="str">
        <f t="shared" si="490"/>
        <v>juil</v>
      </c>
      <c r="R3961" t="str">
        <f t="shared" si="491"/>
        <v>New York</v>
      </c>
      <c r="S3961" t="str">
        <f t="shared" si="492"/>
        <v>2020-07</v>
      </c>
      <c r="T3961">
        <f>IF(AND(COUNTIF(Calculs!$Q$2:$Q$12,$O3961)&gt;0,COUNTIF(Calculs!$S$2:$S$12,$E3961)&gt;0,COUNTIF(Calculs!$U$2:$U$12,$H3961)&gt;0),1,0)</f>
        <v>1</v>
      </c>
      <c r="U3961">
        <f t="shared" si="493"/>
        <v>5950</v>
      </c>
      <c r="V3961">
        <f t="shared" si="494"/>
        <v>175</v>
      </c>
      <c r="W3961">
        <f t="shared" si="495"/>
        <v>3272.5000000000005</v>
      </c>
    </row>
    <row r="3962" spans="1:23" ht="15.75" customHeight="1" x14ac:dyDescent="0.3">
      <c r="A3962" s="2" t="s">
        <v>25</v>
      </c>
      <c r="B3962" s="2">
        <v>1197831</v>
      </c>
      <c r="C3962" s="3">
        <v>44035</v>
      </c>
      <c r="D3962" s="12" t="str" cm="1">
        <f t="array" ref="D3962">_xlfn.SWITCH(WEEKDAY(C3962,2), 1, "Lundi", 2, "Mardi", 3, "Mercredi", 4, "Jeudi", 5, "Vendredi", 6, "Samedi", 7, "Dimanche", "Erreur")</f>
        <v>Jeudi</v>
      </c>
      <c r="E3962" s="2" t="s">
        <v>26</v>
      </c>
      <c r="F3962" s="2" t="s">
        <v>27</v>
      </c>
      <c r="G3962" s="2" t="s">
        <v>28</v>
      </c>
      <c r="H3962" s="4" t="s">
        <v>21</v>
      </c>
      <c r="I3962" s="5">
        <v>36</v>
      </c>
      <c r="J3962" s="6">
        <v>154</v>
      </c>
      <c r="K3962" s="7">
        <v>5544</v>
      </c>
      <c r="L3962" s="7">
        <v>2383.92</v>
      </c>
      <c r="M3962" s="8">
        <v>0.43</v>
      </c>
      <c r="N3962" s="2" t="s">
        <v>82</v>
      </c>
      <c r="O3962">
        <f t="shared" si="488"/>
        <v>2020</v>
      </c>
      <c r="P3962">
        <f t="shared" si="489"/>
        <v>7</v>
      </c>
      <c r="Q3962" t="str">
        <f t="shared" si="490"/>
        <v>juil</v>
      </c>
      <c r="R3962" t="str">
        <f t="shared" si="491"/>
        <v>Texas</v>
      </c>
      <c r="S3962" t="str">
        <f t="shared" si="492"/>
        <v>2020-07</v>
      </c>
      <c r="T3962">
        <f>IF(AND(COUNTIF(Calculs!$Q$2:$Q$12,$O3962)&gt;0,COUNTIF(Calculs!$S$2:$S$12,$E3962)&gt;0,COUNTIF(Calculs!$U$2:$U$12,$H3962)&gt;0),1,0)</f>
        <v>1</v>
      </c>
      <c r="U3962">
        <f t="shared" si="493"/>
        <v>5544</v>
      </c>
      <c r="V3962">
        <f t="shared" si="494"/>
        <v>154</v>
      </c>
      <c r="W3962">
        <f t="shared" si="495"/>
        <v>2383.92</v>
      </c>
    </row>
    <row r="3963" spans="1:23" ht="15.75" customHeight="1" x14ac:dyDescent="0.3">
      <c r="A3963" s="2" t="s">
        <v>25</v>
      </c>
      <c r="B3963" s="2">
        <v>1197831</v>
      </c>
      <c r="C3963" s="3">
        <v>44036</v>
      </c>
      <c r="D3963" s="12" t="str" cm="1">
        <f t="array" ref="D3963">_xlfn.SWITCH(WEEKDAY(C3963,2), 1, "Lundi", 2, "Mardi", 3, "Mercredi", 4, "Jeudi", 5, "Vendredi", 6, "Samedi", 7, "Dimanche", "Erreur")</f>
        <v>Vendredi</v>
      </c>
      <c r="E3963" s="2" t="s">
        <v>26</v>
      </c>
      <c r="F3963" s="2" t="s">
        <v>27</v>
      </c>
      <c r="G3963" s="2" t="s">
        <v>28</v>
      </c>
      <c r="H3963" s="4" t="s">
        <v>22</v>
      </c>
      <c r="I3963" s="5">
        <v>34</v>
      </c>
      <c r="J3963" s="6">
        <v>203</v>
      </c>
      <c r="K3963" s="7">
        <v>6902</v>
      </c>
      <c r="L3963" s="7">
        <v>4417.28</v>
      </c>
      <c r="M3963" s="8">
        <v>0.64</v>
      </c>
      <c r="N3963" s="2" t="s">
        <v>82</v>
      </c>
      <c r="O3963">
        <f t="shared" si="488"/>
        <v>2020</v>
      </c>
      <c r="P3963">
        <f t="shared" si="489"/>
        <v>7</v>
      </c>
      <c r="Q3963" t="str">
        <f t="shared" si="490"/>
        <v>juil</v>
      </c>
      <c r="R3963" t="str">
        <f t="shared" si="491"/>
        <v>Texas</v>
      </c>
      <c r="S3963" t="str">
        <f t="shared" si="492"/>
        <v>2020-07</v>
      </c>
      <c r="T3963">
        <f>IF(AND(COUNTIF(Calculs!$Q$2:$Q$12,$O3963)&gt;0,COUNTIF(Calculs!$S$2:$S$12,$E3963)&gt;0,COUNTIF(Calculs!$U$2:$U$12,$H3963)&gt;0),1,0)</f>
        <v>1</v>
      </c>
      <c r="U3963">
        <f t="shared" si="493"/>
        <v>6902</v>
      </c>
      <c r="V3963">
        <f t="shared" si="494"/>
        <v>203</v>
      </c>
      <c r="W3963">
        <f t="shared" si="495"/>
        <v>4417.28</v>
      </c>
    </row>
    <row r="3964" spans="1:23" ht="15.75" customHeight="1" x14ac:dyDescent="0.3">
      <c r="A3964" s="2" t="s">
        <v>25</v>
      </c>
      <c r="B3964" s="2">
        <v>1197831</v>
      </c>
      <c r="C3964" s="3">
        <v>44037</v>
      </c>
      <c r="D3964" s="12" t="str" cm="1">
        <f t="array" ref="D3964">_xlfn.SWITCH(WEEKDAY(C3964,2), 1, "Lundi", 2, "Mardi", 3, "Mercredi", 4, "Jeudi", 5, "Vendredi", 6, "Samedi", 7, "Dimanche", "Erreur")</f>
        <v>Samedi</v>
      </c>
      <c r="E3964" s="2" t="s">
        <v>26</v>
      </c>
      <c r="F3964" s="2" t="s">
        <v>27</v>
      </c>
      <c r="G3964" s="2" t="s">
        <v>28</v>
      </c>
      <c r="H3964" s="4" t="s">
        <v>16</v>
      </c>
      <c r="I3964" s="5">
        <v>23</v>
      </c>
      <c r="J3964" s="6">
        <v>213</v>
      </c>
      <c r="K3964" s="7">
        <v>4899</v>
      </c>
      <c r="L3964" s="7">
        <v>2449.5</v>
      </c>
      <c r="M3964" s="8">
        <v>0.5</v>
      </c>
      <c r="N3964" s="2" t="s">
        <v>82</v>
      </c>
      <c r="O3964">
        <f t="shared" si="488"/>
        <v>2020</v>
      </c>
      <c r="P3964">
        <f t="shared" si="489"/>
        <v>7</v>
      </c>
      <c r="Q3964" t="str">
        <f t="shared" si="490"/>
        <v>juil</v>
      </c>
      <c r="R3964" t="str">
        <f t="shared" si="491"/>
        <v>Texas</v>
      </c>
      <c r="S3964" t="str">
        <f t="shared" si="492"/>
        <v>2020-07</v>
      </c>
      <c r="T3964">
        <f>IF(AND(COUNTIF(Calculs!$Q$2:$Q$12,$O3964)&gt;0,COUNTIF(Calculs!$S$2:$S$12,$E3964)&gt;0,COUNTIF(Calculs!$U$2:$U$12,$H3964)&gt;0),1,0)</f>
        <v>1</v>
      </c>
      <c r="U3964">
        <f t="shared" si="493"/>
        <v>4899</v>
      </c>
      <c r="V3964">
        <f t="shared" si="494"/>
        <v>213</v>
      </c>
      <c r="W3964">
        <f t="shared" si="495"/>
        <v>2449.5</v>
      </c>
    </row>
    <row r="3965" spans="1:23" ht="15.75" customHeight="1" x14ac:dyDescent="0.3">
      <c r="A3965" s="2" t="s">
        <v>25</v>
      </c>
      <c r="B3965" s="2">
        <v>1197831</v>
      </c>
      <c r="C3965" s="3">
        <v>44038</v>
      </c>
      <c r="D3965" s="12" t="str" cm="1">
        <f t="array" ref="D3965">_xlfn.SWITCH(WEEKDAY(C3965,2), 1, "Lundi", 2, "Mardi", 3, "Mercredi", 4, "Jeudi", 5, "Vendredi", 6, "Samedi", 7, "Dimanche", "Erreur")</f>
        <v>Dimanche</v>
      </c>
      <c r="E3965" s="2" t="s">
        <v>26</v>
      </c>
      <c r="F3965" s="2" t="s">
        <v>27</v>
      </c>
      <c r="G3965" s="2" t="s">
        <v>28</v>
      </c>
      <c r="H3965" s="4" t="s">
        <v>18</v>
      </c>
      <c r="I3965" s="5">
        <v>33</v>
      </c>
      <c r="J3965" s="6">
        <v>255</v>
      </c>
      <c r="K3965" s="7">
        <v>8415</v>
      </c>
      <c r="L3965" s="7">
        <v>3786.7499999999995</v>
      </c>
      <c r="M3965" s="8">
        <v>0.44999999999999996</v>
      </c>
      <c r="N3965" s="2" t="s">
        <v>82</v>
      </c>
      <c r="O3965">
        <f t="shared" si="488"/>
        <v>2020</v>
      </c>
      <c r="P3965">
        <f t="shared" si="489"/>
        <v>7</v>
      </c>
      <c r="Q3965" t="str">
        <f t="shared" si="490"/>
        <v>juil</v>
      </c>
      <c r="R3965" t="str">
        <f t="shared" si="491"/>
        <v>Texas</v>
      </c>
      <c r="S3965" t="str">
        <f t="shared" si="492"/>
        <v>2020-07</v>
      </c>
      <c r="T3965">
        <f>IF(AND(COUNTIF(Calculs!$Q$2:$Q$12,$O3965)&gt;0,COUNTIF(Calculs!$S$2:$S$12,$E3965)&gt;0,COUNTIF(Calculs!$U$2:$U$12,$H3965)&gt;0),1,0)</f>
        <v>1</v>
      </c>
      <c r="U3965">
        <f t="shared" si="493"/>
        <v>8415</v>
      </c>
      <c r="V3965">
        <f t="shared" si="494"/>
        <v>255</v>
      </c>
      <c r="W3965">
        <f t="shared" si="495"/>
        <v>3786.7499999999995</v>
      </c>
    </row>
    <row r="3966" spans="1:23" ht="15.75" customHeight="1" x14ac:dyDescent="0.3">
      <c r="A3966" s="2" t="s">
        <v>25</v>
      </c>
      <c r="B3966" s="2">
        <v>1197831</v>
      </c>
      <c r="C3966" s="3">
        <v>44039</v>
      </c>
      <c r="D3966" s="12" t="str" cm="1">
        <f t="array" ref="D3966">_xlfn.SWITCH(WEEKDAY(C3966,2), 1, "Lundi", 2, "Mardi", 3, "Mercredi", 4, "Jeudi", 5, "Vendredi", 6, "Samedi", 7, "Dimanche", "Erreur")</f>
        <v>Lundi</v>
      </c>
      <c r="E3966" s="2" t="s">
        <v>26</v>
      </c>
      <c r="F3966" s="2" t="s">
        <v>27</v>
      </c>
      <c r="G3966" s="2" t="s">
        <v>28</v>
      </c>
      <c r="H3966" s="4" t="s">
        <v>19</v>
      </c>
      <c r="I3966" s="5">
        <v>32</v>
      </c>
      <c r="J3966" s="6">
        <v>176</v>
      </c>
      <c r="K3966" s="7">
        <v>5632</v>
      </c>
      <c r="L3966" s="7">
        <v>2534.3999999999996</v>
      </c>
      <c r="M3966" s="8">
        <v>0.44999999999999996</v>
      </c>
      <c r="N3966" s="2" t="s">
        <v>82</v>
      </c>
      <c r="O3966">
        <f t="shared" si="488"/>
        <v>2020</v>
      </c>
      <c r="P3966">
        <f t="shared" si="489"/>
        <v>7</v>
      </c>
      <c r="Q3966" t="str">
        <f t="shared" si="490"/>
        <v>juil</v>
      </c>
      <c r="R3966" t="str">
        <f t="shared" si="491"/>
        <v>Texas</v>
      </c>
      <c r="S3966" t="str">
        <f t="shared" si="492"/>
        <v>2020-07</v>
      </c>
      <c r="T3966">
        <f>IF(AND(COUNTIF(Calculs!$Q$2:$Q$12,$O3966)&gt;0,COUNTIF(Calculs!$S$2:$S$12,$E3966)&gt;0,COUNTIF(Calculs!$U$2:$U$12,$H3966)&gt;0),1,0)</f>
        <v>1</v>
      </c>
      <c r="U3966">
        <f t="shared" si="493"/>
        <v>5632</v>
      </c>
      <c r="V3966">
        <f t="shared" si="494"/>
        <v>176</v>
      </c>
      <c r="W3966">
        <f t="shared" si="495"/>
        <v>2534.3999999999996</v>
      </c>
    </row>
    <row r="3967" spans="1:23" ht="15.75" customHeight="1" x14ac:dyDescent="0.3">
      <c r="A3967" s="2" t="s">
        <v>25</v>
      </c>
      <c r="B3967" s="2">
        <v>1197831</v>
      </c>
      <c r="C3967" s="3">
        <v>44040</v>
      </c>
      <c r="D3967" s="12" t="str" cm="1">
        <f t="array" ref="D3967">_xlfn.SWITCH(WEEKDAY(C3967,2), 1, "Lundi", 2, "Mardi", 3, "Mercredi", 4, "Jeudi", 5, "Vendredi", 6, "Samedi", 7, "Dimanche", "Erreur")</f>
        <v>Mardi</v>
      </c>
      <c r="E3967" s="2" t="s">
        <v>26</v>
      </c>
      <c r="F3967" s="2" t="s">
        <v>27</v>
      </c>
      <c r="G3967" s="2" t="s">
        <v>28</v>
      </c>
      <c r="H3967" s="4" t="s">
        <v>20</v>
      </c>
      <c r="I3967" s="5">
        <v>34</v>
      </c>
      <c r="J3967" s="6">
        <v>175</v>
      </c>
      <c r="K3967" s="7">
        <v>5950</v>
      </c>
      <c r="L3967" s="7">
        <v>3570</v>
      </c>
      <c r="M3967" s="8">
        <v>0.6</v>
      </c>
      <c r="N3967" s="2" t="s">
        <v>82</v>
      </c>
      <c r="O3967">
        <f t="shared" si="488"/>
        <v>2020</v>
      </c>
      <c r="P3967">
        <f t="shared" si="489"/>
        <v>7</v>
      </c>
      <c r="Q3967" t="str">
        <f t="shared" si="490"/>
        <v>juil</v>
      </c>
      <c r="R3967" t="str">
        <f t="shared" si="491"/>
        <v>Texas</v>
      </c>
      <c r="S3967" t="str">
        <f t="shared" si="492"/>
        <v>2020-07</v>
      </c>
      <c r="T3967">
        <f>IF(AND(COUNTIF(Calculs!$Q$2:$Q$12,$O3967)&gt;0,COUNTIF(Calculs!$S$2:$S$12,$E3967)&gt;0,COUNTIF(Calculs!$U$2:$U$12,$H3967)&gt;0),1,0)</f>
        <v>1</v>
      </c>
      <c r="U3967">
        <f t="shared" si="493"/>
        <v>5950</v>
      </c>
      <c r="V3967">
        <f t="shared" si="494"/>
        <v>175</v>
      </c>
      <c r="W3967">
        <f t="shared" si="495"/>
        <v>3570</v>
      </c>
    </row>
    <row r="3968" spans="1:23" ht="15.75" customHeight="1" x14ac:dyDescent="0.3">
      <c r="A3968" s="2" t="s">
        <v>25</v>
      </c>
      <c r="B3968" s="2">
        <v>1197831</v>
      </c>
      <c r="C3968" s="3">
        <v>44041</v>
      </c>
      <c r="D3968" s="12" t="str" cm="1">
        <f t="array" ref="D3968">_xlfn.SWITCH(WEEKDAY(C3968,2), 1, "Lundi", 2, "Mardi", 3, "Mercredi", 4, "Jeudi", 5, "Vendredi", 6, "Samedi", 7, "Dimanche", "Erreur")</f>
        <v>Mercredi</v>
      </c>
      <c r="E3968" s="2" t="s">
        <v>26</v>
      </c>
      <c r="F3968" s="2" t="s">
        <v>27</v>
      </c>
      <c r="G3968" s="2" t="s">
        <v>28</v>
      </c>
      <c r="H3968" s="4" t="s">
        <v>21</v>
      </c>
      <c r="I3968" s="5">
        <v>38</v>
      </c>
      <c r="J3968" s="6">
        <v>125</v>
      </c>
      <c r="K3968" s="7">
        <v>4750</v>
      </c>
      <c r="L3968" s="7">
        <v>2137.5</v>
      </c>
      <c r="M3968" s="8">
        <v>0.44999999999999996</v>
      </c>
      <c r="N3968" s="2" t="s">
        <v>82</v>
      </c>
      <c r="O3968">
        <f t="shared" si="488"/>
        <v>2020</v>
      </c>
      <c r="P3968">
        <f t="shared" si="489"/>
        <v>7</v>
      </c>
      <c r="Q3968" t="str">
        <f t="shared" si="490"/>
        <v>juil</v>
      </c>
      <c r="R3968" t="str">
        <f t="shared" si="491"/>
        <v>Texas</v>
      </c>
      <c r="S3968" t="str">
        <f t="shared" si="492"/>
        <v>2020-07</v>
      </c>
      <c r="T3968">
        <f>IF(AND(COUNTIF(Calculs!$Q$2:$Q$12,$O3968)&gt;0,COUNTIF(Calculs!$S$2:$S$12,$E3968)&gt;0,COUNTIF(Calculs!$U$2:$U$12,$H3968)&gt;0),1,0)</f>
        <v>1</v>
      </c>
      <c r="U3968">
        <f t="shared" si="493"/>
        <v>4750</v>
      </c>
      <c r="V3968">
        <f t="shared" si="494"/>
        <v>125</v>
      </c>
      <c r="W3968">
        <f t="shared" si="495"/>
        <v>2137.5</v>
      </c>
    </row>
    <row r="3969" spans="1:23" ht="15.75" customHeight="1" x14ac:dyDescent="0.3">
      <c r="A3969" s="2" t="s">
        <v>25</v>
      </c>
      <c r="B3969" s="2">
        <v>1197831</v>
      </c>
      <c r="C3969" s="3">
        <v>44042</v>
      </c>
      <c r="D3969" s="12" t="str" cm="1">
        <f t="array" ref="D3969">_xlfn.SWITCH(WEEKDAY(C3969,2), 1, "Lundi", 2, "Mardi", 3, "Mercredi", 4, "Jeudi", 5, "Vendredi", 6, "Samedi", 7, "Dimanche", "Erreur")</f>
        <v>Jeudi</v>
      </c>
      <c r="E3969" s="2" t="s">
        <v>26</v>
      </c>
      <c r="F3969" s="2" t="s">
        <v>27</v>
      </c>
      <c r="G3969" s="2" t="s">
        <v>28</v>
      </c>
      <c r="H3969" s="4" t="s">
        <v>22</v>
      </c>
      <c r="I3969" s="5">
        <v>34</v>
      </c>
      <c r="J3969" s="6">
        <v>196</v>
      </c>
      <c r="K3969" s="7">
        <v>6664</v>
      </c>
      <c r="L3969" s="7">
        <v>4198.32</v>
      </c>
      <c r="M3969" s="8">
        <v>0.63</v>
      </c>
      <c r="N3969" s="2" t="s">
        <v>82</v>
      </c>
      <c r="O3969">
        <f t="shared" si="488"/>
        <v>2020</v>
      </c>
      <c r="P3969">
        <f t="shared" si="489"/>
        <v>7</v>
      </c>
      <c r="Q3969" t="str">
        <f t="shared" si="490"/>
        <v>juil</v>
      </c>
      <c r="R3969" t="str">
        <f t="shared" si="491"/>
        <v>Texas</v>
      </c>
      <c r="S3969" t="str">
        <f t="shared" si="492"/>
        <v>2020-07</v>
      </c>
      <c r="T3969">
        <f>IF(AND(COUNTIF(Calculs!$Q$2:$Q$12,$O3969)&gt;0,COUNTIF(Calculs!$S$2:$S$12,$E3969)&gt;0,COUNTIF(Calculs!$U$2:$U$12,$H3969)&gt;0),1,0)</f>
        <v>1</v>
      </c>
      <c r="U3969">
        <f t="shared" si="493"/>
        <v>6664</v>
      </c>
      <c r="V3969">
        <f t="shared" si="494"/>
        <v>196</v>
      </c>
      <c r="W3969">
        <f t="shared" si="495"/>
        <v>4198.32</v>
      </c>
    </row>
    <row r="3970" spans="1:23" ht="15.75" customHeight="1" x14ac:dyDescent="0.3">
      <c r="A3970" s="2" t="s">
        <v>25</v>
      </c>
      <c r="B3970" s="2">
        <v>1197831</v>
      </c>
      <c r="C3970" s="3">
        <v>44043</v>
      </c>
      <c r="D3970" s="12" t="str" cm="1">
        <f t="array" ref="D3970">_xlfn.SWITCH(WEEKDAY(C3970,2), 1, "Lundi", 2, "Mardi", 3, "Mercredi", 4, "Jeudi", 5, "Vendredi", 6, "Samedi", 7, "Dimanche", "Erreur")</f>
        <v>Vendredi</v>
      </c>
      <c r="E3970" s="2" t="s">
        <v>26</v>
      </c>
      <c r="F3970" s="2" t="s">
        <v>27</v>
      </c>
      <c r="G3970" s="2" t="s">
        <v>28</v>
      </c>
      <c r="H3970" s="4" t="s">
        <v>16</v>
      </c>
      <c r="I3970" s="5">
        <v>29</v>
      </c>
      <c r="J3970" s="6">
        <v>254</v>
      </c>
      <c r="K3970" s="7">
        <v>7366</v>
      </c>
      <c r="L3970" s="7">
        <v>3314.7</v>
      </c>
      <c r="M3970" s="8">
        <v>0.44999999999999996</v>
      </c>
      <c r="N3970" s="2" t="s">
        <v>82</v>
      </c>
      <c r="O3970">
        <f t="shared" si="488"/>
        <v>2020</v>
      </c>
      <c r="P3970">
        <f t="shared" si="489"/>
        <v>7</v>
      </c>
      <c r="Q3970" t="str">
        <f t="shared" si="490"/>
        <v>juil</v>
      </c>
      <c r="R3970" t="str">
        <f t="shared" si="491"/>
        <v>Texas</v>
      </c>
      <c r="S3970" t="str">
        <f t="shared" si="492"/>
        <v>2020-07</v>
      </c>
      <c r="T3970">
        <f>IF(AND(COUNTIF(Calculs!$Q$2:$Q$12,$O3970)&gt;0,COUNTIF(Calculs!$S$2:$S$12,$E3970)&gt;0,COUNTIF(Calculs!$U$2:$U$12,$H3970)&gt;0),1,0)</f>
        <v>1</v>
      </c>
      <c r="U3970">
        <f t="shared" si="493"/>
        <v>7366</v>
      </c>
      <c r="V3970">
        <f t="shared" si="494"/>
        <v>254</v>
      </c>
      <c r="W3970">
        <f t="shared" si="495"/>
        <v>3314.7</v>
      </c>
    </row>
    <row r="3971" spans="1:23" ht="15.75" customHeight="1" x14ac:dyDescent="0.3">
      <c r="A3971" s="2" t="s">
        <v>25</v>
      </c>
      <c r="B3971" s="2">
        <v>1197831</v>
      </c>
      <c r="C3971" s="3">
        <v>44044</v>
      </c>
      <c r="D3971" s="12" t="str" cm="1">
        <f t="array" ref="D3971">_xlfn.SWITCH(WEEKDAY(C3971,2), 1, "Lundi", 2, "Mardi", 3, "Mercredi", 4, "Jeudi", 5, "Vendredi", 6, "Samedi", 7, "Dimanche", "Erreur")</f>
        <v>Samedi</v>
      </c>
      <c r="E3971" s="2" t="s">
        <v>26</v>
      </c>
      <c r="F3971" s="2" t="s">
        <v>27</v>
      </c>
      <c r="G3971" s="2" t="s">
        <v>28</v>
      </c>
      <c r="H3971" s="4" t="s">
        <v>18</v>
      </c>
      <c r="I3971" s="5">
        <v>39</v>
      </c>
      <c r="J3971" s="6">
        <v>236</v>
      </c>
      <c r="K3971" s="7">
        <v>9204</v>
      </c>
      <c r="L3971" s="7">
        <v>4141.7999999999993</v>
      </c>
      <c r="M3971" s="8">
        <v>0.44999999999999996</v>
      </c>
      <c r="N3971" s="2" t="s">
        <v>82</v>
      </c>
      <c r="O3971">
        <f t="shared" ref="O3971:O4034" si="496">YEAR($C3971)</f>
        <v>2020</v>
      </c>
      <c r="P3971">
        <f t="shared" ref="P3971:P4034" si="497">MONTH($C3971)</f>
        <v>8</v>
      </c>
      <c r="Q3971" t="str">
        <f t="shared" ref="Q3971:Q4034" si="498">TEXT($C3971,"mmm")</f>
        <v>août</v>
      </c>
      <c r="R3971" t="str">
        <f t="shared" ref="R3971:R4034" si="499">SUBSTITUTE(SUBSTITUTE($F3971,"Sud ","South "),"Ouest ","West ")</f>
        <v>Texas</v>
      </c>
      <c r="S3971" t="str">
        <f t="shared" ref="S3971:S4034" si="500">TEXT($C3971,"aaaa-mm")</f>
        <v>2020-08</v>
      </c>
      <c r="T3971">
        <f>IF(AND(COUNTIF(Calculs!$Q$2:$Q$12,$O3971)&gt;0,COUNTIF(Calculs!$S$2:$S$12,$E3971)&gt;0,COUNTIF(Calculs!$U$2:$U$12,$H3971)&gt;0),1,0)</f>
        <v>1</v>
      </c>
      <c r="U3971">
        <f t="shared" ref="U3971:U4034" si="501">$K3971*$T3971</f>
        <v>9204</v>
      </c>
      <c r="V3971">
        <f t="shared" ref="V3971:V4034" si="502">$J3971*$T3971</f>
        <v>236</v>
      </c>
      <c r="W3971">
        <f t="shared" ref="W3971:W4034" si="503">$L3971*$T3971</f>
        <v>4141.7999999999993</v>
      </c>
    </row>
    <row r="3972" spans="1:23" ht="15.75" customHeight="1" x14ac:dyDescent="0.3">
      <c r="A3972" s="2" t="s">
        <v>25</v>
      </c>
      <c r="B3972" s="2">
        <v>1197831</v>
      </c>
      <c r="C3972" s="3">
        <v>44045</v>
      </c>
      <c r="D3972" s="12" t="str" cm="1">
        <f t="array" ref="D3972">_xlfn.SWITCH(WEEKDAY(C3972,2), 1, "Lundi", 2, "Mardi", 3, "Mercredi", 4, "Jeudi", 5, "Vendredi", 6, "Samedi", 7, "Dimanche", "Erreur")</f>
        <v>Dimanche</v>
      </c>
      <c r="E3972" s="2" t="s">
        <v>26</v>
      </c>
      <c r="F3972" s="2" t="s">
        <v>27</v>
      </c>
      <c r="G3972" s="2" t="s">
        <v>28</v>
      </c>
      <c r="H3972" s="4" t="s">
        <v>19</v>
      </c>
      <c r="I3972" s="5">
        <v>32</v>
      </c>
      <c r="J3972" s="6">
        <v>182</v>
      </c>
      <c r="K3972" s="7">
        <v>5824</v>
      </c>
      <c r="L3972" s="7">
        <v>2853.7599999999998</v>
      </c>
      <c r="M3972" s="8">
        <v>0.49</v>
      </c>
      <c r="N3972" s="2" t="s">
        <v>82</v>
      </c>
      <c r="O3972">
        <f t="shared" si="496"/>
        <v>2020</v>
      </c>
      <c r="P3972">
        <f t="shared" si="497"/>
        <v>8</v>
      </c>
      <c r="Q3972" t="str">
        <f t="shared" si="498"/>
        <v>août</v>
      </c>
      <c r="R3972" t="str">
        <f t="shared" si="499"/>
        <v>Texas</v>
      </c>
      <c r="S3972" t="str">
        <f t="shared" si="500"/>
        <v>2020-08</v>
      </c>
      <c r="T3972">
        <f>IF(AND(COUNTIF(Calculs!$Q$2:$Q$12,$O3972)&gt;0,COUNTIF(Calculs!$S$2:$S$12,$E3972)&gt;0,COUNTIF(Calculs!$U$2:$U$12,$H3972)&gt;0),1,0)</f>
        <v>1</v>
      </c>
      <c r="U3972">
        <f t="shared" si="501"/>
        <v>5824</v>
      </c>
      <c r="V3972">
        <f t="shared" si="502"/>
        <v>182</v>
      </c>
      <c r="W3972">
        <f t="shared" si="503"/>
        <v>2853.7599999999998</v>
      </c>
    </row>
    <row r="3973" spans="1:23" ht="15.75" customHeight="1" x14ac:dyDescent="0.3">
      <c r="A3973" s="2" t="s">
        <v>25</v>
      </c>
      <c r="B3973" s="2">
        <v>1197831</v>
      </c>
      <c r="C3973" s="3">
        <v>44046</v>
      </c>
      <c r="D3973" s="12" t="str" cm="1">
        <f t="array" ref="D3973">_xlfn.SWITCH(WEEKDAY(C3973,2), 1, "Lundi", 2, "Mardi", 3, "Mercredi", 4, "Jeudi", 5, "Vendredi", 6, "Samedi", 7, "Dimanche", "Erreur")</f>
        <v>Lundi</v>
      </c>
      <c r="E3973" s="2" t="s">
        <v>26</v>
      </c>
      <c r="F3973" s="2" t="s">
        <v>27</v>
      </c>
      <c r="G3973" s="2" t="s">
        <v>28</v>
      </c>
      <c r="H3973" s="4" t="s">
        <v>20</v>
      </c>
      <c r="I3973" s="5">
        <v>37</v>
      </c>
      <c r="J3973" s="6">
        <v>174</v>
      </c>
      <c r="K3973" s="7">
        <v>6438</v>
      </c>
      <c r="L3973" s="7">
        <v>3734.0400000000004</v>
      </c>
      <c r="M3973" s="8">
        <v>0.58000000000000007</v>
      </c>
      <c r="N3973" s="2" t="s">
        <v>82</v>
      </c>
      <c r="O3973">
        <f t="shared" si="496"/>
        <v>2020</v>
      </c>
      <c r="P3973">
        <f t="shared" si="497"/>
        <v>8</v>
      </c>
      <c r="Q3973" t="str">
        <f t="shared" si="498"/>
        <v>août</v>
      </c>
      <c r="R3973" t="str">
        <f t="shared" si="499"/>
        <v>Texas</v>
      </c>
      <c r="S3973" t="str">
        <f t="shared" si="500"/>
        <v>2020-08</v>
      </c>
      <c r="T3973">
        <f>IF(AND(COUNTIF(Calculs!$Q$2:$Q$12,$O3973)&gt;0,COUNTIF(Calculs!$S$2:$S$12,$E3973)&gt;0,COUNTIF(Calculs!$U$2:$U$12,$H3973)&gt;0),1,0)</f>
        <v>1</v>
      </c>
      <c r="U3973">
        <f t="shared" si="501"/>
        <v>6438</v>
      </c>
      <c r="V3973">
        <f t="shared" si="502"/>
        <v>174</v>
      </c>
      <c r="W3973">
        <f t="shared" si="503"/>
        <v>3734.0400000000004</v>
      </c>
    </row>
    <row r="3974" spans="1:23" ht="15.75" customHeight="1" x14ac:dyDescent="0.3">
      <c r="A3974" s="2" t="s">
        <v>25</v>
      </c>
      <c r="B3974" s="2">
        <v>1197831</v>
      </c>
      <c r="C3974" s="3">
        <v>44047</v>
      </c>
      <c r="D3974" s="12" t="str" cm="1">
        <f t="array" ref="D3974">_xlfn.SWITCH(WEEKDAY(C3974,2), 1, "Lundi", 2, "Mardi", 3, "Mercredi", 4, "Jeudi", 5, "Vendredi", 6, "Samedi", 7, "Dimanche", "Erreur")</f>
        <v>Mardi</v>
      </c>
      <c r="E3974" s="2" t="s">
        <v>26</v>
      </c>
      <c r="F3974" s="2" t="s">
        <v>27</v>
      </c>
      <c r="G3974" s="2" t="s">
        <v>28</v>
      </c>
      <c r="H3974" s="4" t="s">
        <v>21</v>
      </c>
      <c r="I3974" s="5">
        <v>41</v>
      </c>
      <c r="J3974" s="6">
        <v>125</v>
      </c>
      <c r="K3974" s="7">
        <v>5125</v>
      </c>
      <c r="L3974" s="7">
        <v>2050</v>
      </c>
      <c r="M3974" s="8">
        <v>0.4</v>
      </c>
      <c r="N3974" s="2" t="s">
        <v>82</v>
      </c>
      <c r="O3974">
        <f t="shared" si="496"/>
        <v>2020</v>
      </c>
      <c r="P3974">
        <f t="shared" si="497"/>
        <v>8</v>
      </c>
      <c r="Q3974" t="str">
        <f t="shared" si="498"/>
        <v>août</v>
      </c>
      <c r="R3974" t="str">
        <f t="shared" si="499"/>
        <v>Texas</v>
      </c>
      <c r="S3974" t="str">
        <f t="shared" si="500"/>
        <v>2020-08</v>
      </c>
      <c r="T3974">
        <f>IF(AND(COUNTIF(Calculs!$Q$2:$Q$12,$O3974)&gt;0,COUNTIF(Calculs!$S$2:$S$12,$E3974)&gt;0,COUNTIF(Calculs!$U$2:$U$12,$H3974)&gt;0),1,0)</f>
        <v>1</v>
      </c>
      <c r="U3974">
        <f t="shared" si="501"/>
        <v>5125</v>
      </c>
      <c r="V3974">
        <f t="shared" si="502"/>
        <v>125</v>
      </c>
      <c r="W3974">
        <f t="shared" si="503"/>
        <v>2050</v>
      </c>
    </row>
    <row r="3975" spans="1:23" ht="15.75" customHeight="1" x14ac:dyDescent="0.3">
      <c r="A3975" s="2" t="s">
        <v>25</v>
      </c>
      <c r="B3975" s="2">
        <v>1197831</v>
      </c>
      <c r="C3975" s="3">
        <v>44048</v>
      </c>
      <c r="D3975" s="12" t="str" cm="1">
        <f t="array" ref="D3975">_xlfn.SWITCH(WEEKDAY(C3975,2), 1, "Lundi", 2, "Mardi", 3, "Mercredi", 4, "Jeudi", 5, "Vendredi", 6, "Samedi", 7, "Dimanche", "Erreur")</f>
        <v>Mercredi</v>
      </c>
      <c r="E3975" s="2" t="s">
        <v>26</v>
      </c>
      <c r="F3975" s="2" t="s">
        <v>27</v>
      </c>
      <c r="G3975" s="2" t="s">
        <v>28</v>
      </c>
      <c r="H3975" s="4" t="s">
        <v>22</v>
      </c>
      <c r="I3975" s="5">
        <v>39</v>
      </c>
      <c r="J3975" s="6">
        <v>189</v>
      </c>
      <c r="K3975" s="7">
        <v>7371</v>
      </c>
      <c r="L3975" s="7">
        <v>4422.5999999999995</v>
      </c>
      <c r="M3975" s="8">
        <v>0.6</v>
      </c>
      <c r="N3975" s="2" t="s">
        <v>82</v>
      </c>
      <c r="O3975">
        <f t="shared" si="496"/>
        <v>2020</v>
      </c>
      <c r="P3975">
        <f t="shared" si="497"/>
        <v>8</v>
      </c>
      <c r="Q3975" t="str">
        <f t="shared" si="498"/>
        <v>août</v>
      </c>
      <c r="R3975" t="str">
        <f t="shared" si="499"/>
        <v>Texas</v>
      </c>
      <c r="S3975" t="str">
        <f t="shared" si="500"/>
        <v>2020-08</v>
      </c>
      <c r="T3975">
        <f>IF(AND(COUNTIF(Calculs!$Q$2:$Q$12,$O3975)&gt;0,COUNTIF(Calculs!$S$2:$S$12,$E3975)&gt;0,COUNTIF(Calculs!$U$2:$U$12,$H3975)&gt;0),1,0)</f>
        <v>1</v>
      </c>
      <c r="U3975">
        <f t="shared" si="501"/>
        <v>7371</v>
      </c>
      <c r="V3975">
        <f t="shared" si="502"/>
        <v>189</v>
      </c>
      <c r="W3975">
        <f t="shared" si="503"/>
        <v>4422.5999999999995</v>
      </c>
    </row>
    <row r="3976" spans="1:23" ht="15.75" customHeight="1" x14ac:dyDescent="0.3">
      <c r="A3976" s="2" t="s">
        <v>25</v>
      </c>
      <c r="B3976" s="2">
        <v>1197831</v>
      </c>
      <c r="C3976" s="3">
        <v>44049</v>
      </c>
      <c r="D3976" s="12" t="str" cm="1">
        <f t="array" ref="D3976">_xlfn.SWITCH(WEEKDAY(C3976,2), 1, "Lundi", 2, "Mardi", 3, "Mercredi", 4, "Jeudi", 5, "Vendredi", 6, "Samedi", 7, "Dimanche", "Erreur")</f>
        <v>Jeudi</v>
      </c>
      <c r="E3976" s="2" t="s">
        <v>26</v>
      </c>
      <c r="F3976" s="2" t="s">
        <v>27</v>
      </c>
      <c r="G3976" s="2" t="s">
        <v>28</v>
      </c>
      <c r="H3976" s="4" t="s">
        <v>16</v>
      </c>
      <c r="I3976" s="5">
        <v>27</v>
      </c>
      <c r="J3976" s="6">
        <v>234</v>
      </c>
      <c r="K3976" s="7">
        <v>6318</v>
      </c>
      <c r="L3976" s="7">
        <v>3032.64</v>
      </c>
      <c r="M3976" s="8">
        <v>0.48</v>
      </c>
      <c r="N3976" s="2" t="s">
        <v>82</v>
      </c>
      <c r="O3976">
        <f t="shared" si="496"/>
        <v>2020</v>
      </c>
      <c r="P3976">
        <f t="shared" si="497"/>
        <v>8</v>
      </c>
      <c r="Q3976" t="str">
        <f t="shared" si="498"/>
        <v>août</v>
      </c>
      <c r="R3976" t="str">
        <f t="shared" si="499"/>
        <v>Texas</v>
      </c>
      <c r="S3976" t="str">
        <f t="shared" si="500"/>
        <v>2020-08</v>
      </c>
      <c r="T3976">
        <f>IF(AND(COUNTIF(Calculs!$Q$2:$Q$12,$O3976)&gt;0,COUNTIF(Calculs!$S$2:$S$12,$E3976)&gt;0,COUNTIF(Calculs!$U$2:$U$12,$H3976)&gt;0),1,0)</f>
        <v>1</v>
      </c>
      <c r="U3976">
        <f t="shared" si="501"/>
        <v>6318</v>
      </c>
      <c r="V3976">
        <f t="shared" si="502"/>
        <v>234</v>
      </c>
      <c r="W3976">
        <f t="shared" si="503"/>
        <v>3032.64</v>
      </c>
    </row>
    <row r="3977" spans="1:23" ht="15.75" customHeight="1" x14ac:dyDescent="0.3">
      <c r="A3977" s="2" t="s">
        <v>25</v>
      </c>
      <c r="B3977" s="2">
        <v>1197831</v>
      </c>
      <c r="C3977" s="3">
        <v>44050</v>
      </c>
      <c r="D3977" s="12" t="str" cm="1">
        <f t="array" ref="D3977">_xlfn.SWITCH(WEEKDAY(C3977,2), 1, "Lundi", 2, "Mardi", 3, "Mercredi", 4, "Jeudi", 5, "Vendredi", 6, "Samedi", 7, "Dimanche", "Erreur")</f>
        <v>Vendredi</v>
      </c>
      <c r="E3977" s="2" t="s">
        <v>26</v>
      </c>
      <c r="F3977" s="2" t="s">
        <v>27</v>
      </c>
      <c r="G3977" s="2" t="s">
        <v>28</v>
      </c>
      <c r="H3977" s="4" t="s">
        <v>18</v>
      </c>
      <c r="I3977" s="5">
        <v>38</v>
      </c>
      <c r="J3977" s="6">
        <v>225</v>
      </c>
      <c r="K3977" s="7">
        <v>8550</v>
      </c>
      <c r="L3977" s="7">
        <v>3847.4999999999995</v>
      </c>
      <c r="M3977" s="8">
        <v>0.44999999999999996</v>
      </c>
      <c r="N3977" s="2" t="s">
        <v>82</v>
      </c>
      <c r="O3977">
        <f t="shared" si="496"/>
        <v>2020</v>
      </c>
      <c r="P3977">
        <f t="shared" si="497"/>
        <v>8</v>
      </c>
      <c r="Q3977" t="str">
        <f t="shared" si="498"/>
        <v>août</v>
      </c>
      <c r="R3977" t="str">
        <f t="shared" si="499"/>
        <v>Texas</v>
      </c>
      <c r="S3977" t="str">
        <f t="shared" si="500"/>
        <v>2020-08</v>
      </c>
      <c r="T3977">
        <f>IF(AND(COUNTIF(Calculs!$Q$2:$Q$12,$O3977)&gt;0,COUNTIF(Calculs!$S$2:$S$12,$E3977)&gt;0,COUNTIF(Calculs!$U$2:$U$12,$H3977)&gt;0),1,0)</f>
        <v>1</v>
      </c>
      <c r="U3977">
        <f t="shared" si="501"/>
        <v>8550</v>
      </c>
      <c r="V3977">
        <f t="shared" si="502"/>
        <v>225</v>
      </c>
      <c r="W3977">
        <f t="shared" si="503"/>
        <v>3847.4999999999995</v>
      </c>
    </row>
    <row r="3978" spans="1:23" ht="15.75" customHeight="1" x14ac:dyDescent="0.3">
      <c r="A3978" s="2" t="s">
        <v>25</v>
      </c>
      <c r="B3978" s="2">
        <v>1197831</v>
      </c>
      <c r="C3978" s="3">
        <v>44051</v>
      </c>
      <c r="D3978" s="12" t="str" cm="1">
        <f t="array" ref="D3978">_xlfn.SWITCH(WEEKDAY(C3978,2), 1, "Lundi", 2, "Mardi", 3, "Mercredi", 4, "Jeudi", 5, "Vendredi", 6, "Samedi", 7, "Dimanche", "Erreur")</f>
        <v>Samedi</v>
      </c>
      <c r="E3978" s="2" t="s">
        <v>26</v>
      </c>
      <c r="F3978" s="2" t="s">
        <v>27</v>
      </c>
      <c r="G3978" s="2" t="s">
        <v>28</v>
      </c>
      <c r="H3978" s="4" t="s">
        <v>19</v>
      </c>
      <c r="I3978" s="5">
        <v>34</v>
      </c>
      <c r="J3978" s="6">
        <v>203</v>
      </c>
      <c r="K3978" s="7">
        <v>6902</v>
      </c>
      <c r="L3978" s="7">
        <v>3174.9199999999996</v>
      </c>
      <c r="M3978" s="8">
        <v>0.45999999999999996</v>
      </c>
      <c r="N3978" s="2" t="s">
        <v>82</v>
      </c>
      <c r="O3978">
        <f t="shared" si="496"/>
        <v>2020</v>
      </c>
      <c r="P3978">
        <f t="shared" si="497"/>
        <v>8</v>
      </c>
      <c r="Q3978" t="str">
        <f t="shared" si="498"/>
        <v>août</v>
      </c>
      <c r="R3978" t="str">
        <f t="shared" si="499"/>
        <v>Texas</v>
      </c>
      <c r="S3978" t="str">
        <f t="shared" si="500"/>
        <v>2020-08</v>
      </c>
      <c r="T3978">
        <f>IF(AND(COUNTIF(Calculs!$Q$2:$Q$12,$O3978)&gt;0,COUNTIF(Calculs!$S$2:$S$12,$E3978)&gt;0,COUNTIF(Calculs!$U$2:$U$12,$H3978)&gt;0),1,0)</f>
        <v>1</v>
      </c>
      <c r="U3978">
        <f t="shared" si="501"/>
        <v>6902</v>
      </c>
      <c r="V3978">
        <f t="shared" si="502"/>
        <v>203</v>
      </c>
      <c r="W3978">
        <f t="shared" si="503"/>
        <v>3174.9199999999996</v>
      </c>
    </row>
    <row r="3979" spans="1:23" ht="15.75" customHeight="1" x14ac:dyDescent="0.3">
      <c r="A3979" s="2" t="s">
        <v>25</v>
      </c>
      <c r="B3979" s="2">
        <v>1197831</v>
      </c>
      <c r="C3979" s="3">
        <v>44052</v>
      </c>
      <c r="D3979" s="12" t="str" cm="1">
        <f t="array" ref="D3979">_xlfn.SWITCH(WEEKDAY(C3979,2), 1, "Lundi", 2, "Mardi", 3, "Mercredi", 4, "Jeudi", 5, "Vendredi", 6, "Samedi", 7, "Dimanche", "Erreur")</f>
        <v>Dimanche</v>
      </c>
      <c r="E3979" s="2" t="s">
        <v>26</v>
      </c>
      <c r="F3979" s="2" t="s">
        <v>27</v>
      </c>
      <c r="G3979" s="2" t="s">
        <v>28</v>
      </c>
      <c r="H3979" s="4" t="s">
        <v>20</v>
      </c>
      <c r="I3979" s="5">
        <v>36</v>
      </c>
      <c r="J3979" s="6">
        <v>163</v>
      </c>
      <c r="K3979" s="7">
        <v>5868</v>
      </c>
      <c r="L3979" s="7">
        <v>3462.1200000000003</v>
      </c>
      <c r="M3979" s="8">
        <v>0.59000000000000008</v>
      </c>
      <c r="N3979" s="2" t="s">
        <v>82</v>
      </c>
      <c r="O3979">
        <f t="shared" si="496"/>
        <v>2020</v>
      </c>
      <c r="P3979">
        <f t="shared" si="497"/>
        <v>8</v>
      </c>
      <c r="Q3979" t="str">
        <f t="shared" si="498"/>
        <v>août</v>
      </c>
      <c r="R3979" t="str">
        <f t="shared" si="499"/>
        <v>Texas</v>
      </c>
      <c r="S3979" t="str">
        <f t="shared" si="500"/>
        <v>2020-08</v>
      </c>
      <c r="T3979">
        <f>IF(AND(COUNTIF(Calculs!$Q$2:$Q$12,$O3979)&gt;0,COUNTIF(Calculs!$S$2:$S$12,$E3979)&gt;0,COUNTIF(Calculs!$U$2:$U$12,$H3979)&gt;0),1,0)</f>
        <v>1</v>
      </c>
      <c r="U3979">
        <f t="shared" si="501"/>
        <v>5868</v>
      </c>
      <c r="V3979">
        <f t="shared" si="502"/>
        <v>163</v>
      </c>
      <c r="W3979">
        <f t="shared" si="503"/>
        <v>3462.1200000000003</v>
      </c>
    </row>
    <row r="3980" spans="1:23" ht="15.75" customHeight="1" x14ac:dyDescent="0.3">
      <c r="A3980" s="2" t="s">
        <v>24</v>
      </c>
      <c r="B3980" s="2">
        <v>1197831</v>
      </c>
      <c r="C3980" s="3">
        <v>44053</v>
      </c>
      <c r="D3980" s="12" t="str" cm="1">
        <f t="array" ref="D3980">_xlfn.SWITCH(WEEKDAY(C3980,2), 1, "Lundi", 2, "Mardi", 3, "Mercredi", 4, "Jeudi", 5, "Vendredi", 6, "Samedi", 7, "Dimanche", "Erreur")</f>
        <v>Lundi</v>
      </c>
      <c r="E3980" s="2" t="s">
        <v>26</v>
      </c>
      <c r="F3980" s="2" t="s">
        <v>27</v>
      </c>
      <c r="G3980" s="2" t="s">
        <v>28</v>
      </c>
      <c r="H3980" s="4" t="s">
        <v>21</v>
      </c>
      <c r="I3980" s="5">
        <v>42</v>
      </c>
      <c r="J3980" s="6">
        <v>147</v>
      </c>
      <c r="K3980" s="7">
        <v>6174</v>
      </c>
      <c r="L3980" s="7">
        <v>2593.08</v>
      </c>
      <c r="M3980" s="8">
        <v>0.42</v>
      </c>
      <c r="N3980" s="2" t="s">
        <v>82</v>
      </c>
      <c r="O3980">
        <f t="shared" si="496"/>
        <v>2020</v>
      </c>
      <c r="P3980">
        <f t="shared" si="497"/>
        <v>8</v>
      </c>
      <c r="Q3980" t="str">
        <f t="shared" si="498"/>
        <v>août</v>
      </c>
      <c r="R3980" t="str">
        <f t="shared" si="499"/>
        <v>Texas</v>
      </c>
      <c r="S3980" t="str">
        <f t="shared" si="500"/>
        <v>2020-08</v>
      </c>
      <c r="T3980">
        <f>IF(AND(COUNTIF(Calculs!$Q$2:$Q$12,$O3980)&gt;0,COUNTIF(Calculs!$S$2:$S$12,$E3980)&gt;0,COUNTIF(Calculs!$U$2:$U$12,$H3980)&gt;0),1,0)</f>
        <v>1</v>
      </c>
      <c r="U3980">
        <f t="shared" si="501"/>
        <v>6174</v>
      </c>
      <c r="V3980">
        <f t="shared" si="502"/>
        <v>147</v>
      </c>
      <c r="W3980">
        <f t="shared" si="503"/>
        <v>2593.08</v>
      </c>
    </row>
    <row r="3981" spans="1:23" ht="15.75" customHeight="1" x14ac:dyDescent="0.3">
      <c r="A3981" s="2" t="s">
        <v>24</v>
      </c>
      <c r="B3981" s="2">
        <v>1197831</v>
      </c>
      <c r="C3981" s="3">
        <v>44054</v>
      </c>
      <c r="D3981" s="12" t="str" cm="1">
        <f t="array" ref="D3981">_xlfn.SWITCH(WEEKDAY(C3981,2), 1, "Lundi", 2, "Mardi", 3, "Mercredi", 4, "Jeudi", 5, "Vendredi", 6, "Samedi", 7, "Dimanche", "Erreur")</f>
        <v>Mardi</v>
      </c>
      <c r="E3981" s="2" t="s">
        <v>26</v>
      </c>
      <c r="F3981" s="2" t="s">
        <v>27</v>
      </c>
      <c r="G3981" s="2" t="s">
        <v>28</v>
      </c>
      <c r="H3981" s="4" t="s">
        <v>22</v>
      </c>
      <c r="I3981" s="5">
        <v>39</v>
      </c>
      <c r="J3981" s="6">
        <v>232</v>
      </c>
      <c r="K3981" s="7">
        <v>9048</v>
      </c>
      <c r="L3981" s="7">
        <v>5519.28</v>
      </c>
      <c r="M3981" s="8">
        <v>0.61</v>
      </c>
      <c r="N3981" s="2" t="s">
        <v>82</v>
      </c>
      <c r="O3981">
        <f t="shared" si="496"/>
        <v>2020</v>
      </c>
      <c r="P3981">
        <f t="shared" si="497"/>
        <v>8</v>
      </c>
      <c r="Q3981" t="str">
        <f t="shared" si="498"/>
        <v>août</v>
      </c>
      <c r="R3981" t="str">
        <f t="shared" si="499"/>
        <v>Texas</v>
      </c>
      <c r="S3981" t="str">
        <f t="shared" si="500"/>
        <v>2020-08</v>
      </c>
      <c r="T3981">
        <f>IF(AND(COUNTIF(Calculs!$Q$2:$Q$12,$O3981)&gt;0,COUNTIF(Calculs!$S$2:$S$12,$E3981)&gt;0,COUNTIF(Calculs!$U$2:$U$12,$H3981)&gt;0),1,0)</f>
        <v>1</v>
      </c>
      <c r="U3981">
        <f t="shared" si="501"/>
        <v>9048</v>
      </c>
      <c r="V3981">
        <f t="shared" si="502"/>
        <v>232</v>
      </c>
      <c r="W3981">
        <f t="shared" si="503"/>
        <v>5519.28</v>
      </c>
    </row>
    <row r="3982" spans="1:23" ht="15.75" customHeight="1" x14ac:dyDescent="0.3">
      <c r="A3982" s="2" t="s">
        <v>24</v>
      </c>
      <c r="B3982" s="2">
        <v>1197831</v>
      </c>
      <c r="C3982" s="3">
        <v>44055</v>
      </c>
      <c r="D3982" s="12" t="str" cm="1">
        <f t="array" ref="D3982">_xlfn.SWITCH(WEEKDAY(C3982,2), 1, "Lundi", 2, "Mardi", 3, "Mercredi", 4, "Jeudi", 5, "Vendredi", 6, "Samedi", 7, "Dimanche", "Erreur")</f>
        <v>Mercredi</v>
      </c>
      <c r="E3982" s="2" t="s">
        <v>26</v>
      </c>
      <c r="F3982" s="2" t="s">
        <v>27</v>
      </c>
      <c r="G3982" s="2" t="s">
        <v>28</v>
      </c>
      <c r="H3982" s="4" t="s">
        <v>16</v>
      </c>
      <c r="I3982" s="5">
        <v>29</v>
      </c>
      <c r="J3982" s="6">
        <v>268</v>
      </c>
      <c r="K3982" s="7">
        <v>7772</v>
      </c>
      <c r="L3982" s="7">
        <v>3730.56</v>
      </c>
      <c r="M3982" s="8">
        <v>0.48</v>
      </c>
      <c r="N3982" s="2" t="s">
        <v>82</v>
      </c>
      <c r="O3982">
        <f t="shared" si="496"/>
        <v>2020</v>
      </c>
      <c r="P3982">
        <f t="shared" si="497"/>
        <v>8</v>
      </c>
      <c r="Q3982" t="str">
        <f t="shared" si="498"/>
        <v>août</v>
      </c>
      <c r="R3982" t="str">
        <f t="shared" si="499"/>
        <v>Texas</v>
      </c>
      <c r="S3982" t="str">
        <f t="shared" si="500"/>
        <v>2020-08</v>
      </c>
      <c r="T3982">
        <f>IF(AND(COUNTIF(Calculs!$Q$2:$Q$12,$O3982)&gt;0,COUNTIF(Calculs!$S$2:$S$12,$E3982)&gt;0,COUNTIF(Calculs!$U$2:$U$12,$H3982)&gt;0),1,0)</f>
        <v>1</v>
      </c>
      <c r="U3982">
        <f t="shared" si="501"/>
        <v>7772</v>
      </c>
      <c r="V3982">
        <f t="shared" si="502"/>
        <v>268</v>
      </c>
      <c r="W3982">
        <f t="shared" si="503"/>
        <v>3730.56</v>
      </c>
    </row>
    <row r="3983" spans="1:23" ht="15.75" customHeight="1" x14ac:dyDescent="0.3">
      <c r="A3983" s="2" t="s">
        <v>24</v>
      </c>
      <c r="B3983" s="2">
        <v>1197831</v>
      </c>
      <c r="C3983" s="3">
        <v>44056</v>
      </c>
      <c r="D3983" s="12" t="str" cm="1">
        <f t="array" ref="D3983">_xlfn.SWITCH(WEEKDAY(C3983,2), 1, "Lundi", 2, "Mardi", 3, "Mercredi", 4, "Jeudi", 5, "Vendredi", 6, "Samedi", 7, "Dimanche", "Erreur")</f>
        <v>Jeudi</v>
      </c>
      <c r="E3983" s="2" t="s">
        <v>26</v>
      </c>
      <c r="F3983" s="2" t="s">
        <v>27</v>
      </c>
      <c r="G3983" s="2" t="s">
        <v>28</v>
      </c>
      <c r="H3983" s="4" t="s">
        <v>18</v>
      </c>
      <c r="I3983" s="5">
        <v>38</v>
      </c>
      <c r="J3983" s="6">
        <v>259</v>
      </c>
      <c r="K3983" s="7">
        <v>9842</v>
      </c>
      <c r="L3983" s="7">
        <v>4527.32</v>
      </c>
      <c r="M3983" s="8">
        <v>0.45999999999999996</v>
      </c>
      <c r="N3983" s="2" t="s">
        <v>82</v>
      </c>
      <c r="O3983">
        <f t="shared" si="496"/>
        <v>2020</v>
      </c>
      <c r="P3983">
        <f t="shared" si="497"/>
        <v>8</v>
      </c>
      <c r="Q3983" t="str">
        <f t="shared" si="498"/>
        <v>août</v>
      </c>
      <c r="R3983" t="str">
        <f t="shared" si="499"/>
        <v>Texas</v>
      </c>
      <c r="S3983" t="str">
        <f t="shared" si="500"/>
        <v>2020-08</v>
      </c>
      <c r="T3983">
        <f>IF(AND(COUNTIF(Calculs!$Q$2:$Q$12,$O3983)&gt;0,COUNTIF(Calculs!$S$2:$S$12,$E3983)&gt;0,COUNTIF(Calculs!$U$2:$U$12,$H3983)&gt;0),1,0)</f>
        <v>1</v>
      </c>
      <c r="U3983">
        <f t="shared" si="501"/>
        <v>9842</v>
      </c>
      <c r="V3983">
        <f t="shared" si="502"/>
        <v>259</v>
      </c>
      <c r="W3983">
        <f t="shared" si="503"/>
        <v>4527.32</v>
      </c>
    </row>
    <row r="3984" spans="1:23" ht="15.75" customHeight="1" x14ac:dyDescent="0.3">
      <c r="A3984" s="2" t="s">
        <v>24</v>
      </c>
      <c r="B3984" s="2">
        <v>1197831</v>
      </c>
      <c r="C3984" s="3">
        <v>44057</v>
      </c>
      <c r="D3984" s="12" t="str" cm="1">
        <f t="array" ref="D3984">_xlfn.SWITCH(WEEKDAY(C3984,2), 1, "Lundi", 2, "Mardi", 3, "Mercredi", 4, "Jeudi", 5, "Vendredi", 6, "Samedi", 7, "Dimanche", "Erreur")</f>
        <v>Vendredi</v>
      </c>
      <c r="E3984" s="2" t="s">
        <v>26</v>
      </c>
      <c r="F3984" s="2" t="s">
        <v>27</v>
      </c>
      <c r="G3984" s="2" t="s">
        <v>28</v>
      </c>
      <c r="H3984" s="4" t="s">
        <v>19</v>
      </c>
      <c r="I3984" s="5">
        <v>33</v>
      </c>
      <c r="J3984" s="6">
        <v>225</v>
      </c>
      <c r="K3984" s="7">
        <v>7425</v>
      </c>
      <c r="L3984" s="7">
        <v>3564</v>
      </c>
      <c r="M3984" s="8">
        <v>0.48</v>
      </c>
      <c r="N3984" s="2" t="s">
        <v>82</v>
      </c>
      <c r="O3984">
        <f t="shared" si="496"/>
        <v>2020</v>
      </c>
      <c r="P3984">
        <f t="shared" si="497"/>
        <v>8</v>
      </c>
      <c r="Q3984" t="str">
        <f t="shared" si="498"/>
        <v>août</v>
      </c>
      <c r="R3984" t="str">
        <f t="shared" si="499"/>
        <v>Texas</v>
      </c>
      <c r="S3984" t="str">
        <f t="shared" si="500"/>
        <v>2020-08</v>
      </c>
      <c r="T3984">
        <f>IF(AND(COUNTIF(Calculs!$Q$2:$Q$12,$O3984)&gt;0,COUNTIF(Calculs!$S$2:$S$12,$E3984)&gt;0,COUNTIF(Calculs!$U$2:$U$12,$H3984)&gt;0),1,0)</f>
        <v>1</v>
      </c>
      <c r="U3984">
        <f t="shared" si="501"/>
        <v>7425</v>
      </c>
      <c r="V3984">
        <f t="shared" si="502"/>
        <v>225</v>
      </c>
      <c r="W3984">
        <f t="shared" si="503"/>
        <v>3564</v>
      </c>
    </row>
    <row r="3985" spans="1:23" ht="15.75" customHeight="1" x14ac:dyDescent="0.3">
      <c r="A3985" s="2" t="s">
        <v>24</v>
      </c>
      <c r="B3985" s="2">
        <v>1197831</v>
      </c>
      <c r="C3985" s="3">
        <v>44058</v>
      </c>
      <c r="D3985" s="12" t="str" cm="1">
        <f t="array" ref="D3985">_xlfn.SWITCH(WEEKDAY(C3985,2), 1, "Lundi", 2, "Mardi", 3, "Mercredi", 4, "Jeudi", 5, "Vendredi", 6, "Samedi", 7, "Dimanche", "Erreur")</f>
        <v>Samedi</v>
      </c>
      <c r="E3985" s="2" t="s">
        <v>26</v>
      </c>
      <c r="F3985" s="2" t="s">
        <v>27</v>
      </c>
      <c r="G3985" s="2" t="s">
        <v>28</v>
      </c>
      <c r="H3985" s="4" t="s">
        <v>20</v>
      </c>
      <c r="I3985" s="5">
        <v>39</v>
      </c>
      <c r="J3985" s="6">
        <v>189</v>
      </c>
      <c r="K3985" s="7">
        <v>7371</v>
      </c>
      <c r="L3985" s="7">
        <v>4275.18</v>
      </c>
      <c r="M3985" s="8">
        <v>0.58000000000000007</v>
      </c>
      <c r="N3985" s="2" t="s">
        <v>82</v>
      </c>
      <c r="O3985">
        <f t="shared" si="496"/>
        <v>2020</v>
      </c>
      <c r="P3985">
        <f t="shared" si="497"/>
        <v>8</v>
      </c>
      <c r="Q3985" t="str">
        <f t="shared" si="498"/>
        <v>août</v>
      </c>
      <c r="R3985" t="str">
        <f t="shared" si="499"/>
        <v>Texas</v>
      </c>
      <c r="S3985" t="str">
        <f t="shared" si="500"/>
        <v>2020-08</v>
      </c>
      <c r="T3985">
        <f>IF(AND(COUNTIF(Calculs!$Q$2:$Q$12,$O3985)&gt;0,COUNTIF(Calculs!$S$2:$S$12,$E3985)&gt;0,COUNTIF(Calculs!$U$2:$U$12,$H3985)&gt;0),1,0)</f>
        <v>1</v>
      </c>
      <c r="U3985">
        <f t="shared" si="501"/>
        <v>7371</v>
      </c>
      <c r="V3985">
        <f t="shared" si="502"/>
        <v>189</v>
      </c>
      <c r="W3985">
        <f t="shared" si="503"/>
        <v>4275.18</v>
      </c>
    </row>
    <row r="3986" spans="1:23" ht="15.75" customHeight="1" x14ac:dyDescent="0.3">
      <c r="A3986" s="2" t="s">
        <v>24</v>
      </c>
      <c r="B3986" s="2">
        <v>1197831</v>
      </c>
      <c r="C3986" s="3">
        <v>44059</v>
      </c>
      <c r="D3986" s="12" t="str" cm="1">
        <f t="array" ref="D3986">_xlfn.SWITCH(WEEKDAY(C3986,2), 1, "Lundi", 2, "Mardi", 3, "Mercredi", 4, "Jeudi", 5, "Vendredi", 6, "Samedi", 7, "Dimanche", "Erreur")</f>
        <v>Dimanche</v>
      </c>
      <c r="E3986" s="2" t="s">
        <v>26</v>
      </c>
      <c r="F3986" s="2" t="s">
        <v>27</v>
      </c>
      <c r="G3986" s="2" t="s">
        <v>28</v>
      </c>
      <c r="H3986" s="4" t="s">
        <v>21</v>
      </c>
      <c r="I3986" s="5">
        <v>42</v>
      </c>
      <c r="J3986" s="6">
        <v>168</v>
      </c>
      <c r="K3986" s="7">
        <v>7056</v>
      </c>
      <c r="L3986" s="7">
        <v>2822.4</v>
      </c>
      <c r="M3986" s="8">
        <v>0.4</v>
      </c>
      <c r="N3986" s="2" t="s">
        <v>82</v>
      </c>
      <c r="O3986">
        <f t="shared" si="496"/>
        <v>2020</v>
      </c>
      <c r="P3986">
        <f t="shared" si="497"/>
        <v>8</v>
      </c>
      <c r="Q3986" t="str">
        <f t="shared" si="498"/>
        <v>août</v>
      </c>
      <c r="R3986" t="str">
        <f t="shared" si="499"/>
        <v>Texas</v>
      </c>
      <c r="S3986" t="str">
        <f t="shared" si="500"/>
        <v>2020-08</v>
      </c>
      <c r="T3986">
        <f>IF(AND(COUNTIF(Calculs!$Q$2:$Q$12,$O3986)&gt;0,COUNTIF(Calculs!$S$2:$S$12,$E3986)&gt;0,COUNTIF(Calculs!$U$2:$U$12,$H3986)&gt;0),1,0)</f>
        <v>1</v>
      </c>
      <c r="U3986">
        <f t="shared" si="501"/>
        <v>7056</v>
      </c>
      <c r="V3986">
        <f t="shared" si="502"/>
        <v>168</v>
      </c>
      <c r="W3986">
        <f t="shared" si="503"/>
        <v>2822.4</v>
      </c>
    </row>
    <row r="3987" spans="1:23" ht="15.75" customHeight="1" x14ac:dyDescent="0.3">
      <c r="A3987" s="2" t="s">
        <v>24</v>
      </c>
      <c r="B3987" s="2">
        <v>1197831</v>
      </c>
      <c r="C3987" s="3">
        <v>44060</v>
      </c>
      <c r="D3987" s="12" t="str" cm="1">
        <f t="array" ref="D3987">_xlfn.SWITCH(WEEKDAY(C3987,2), 1, "Lundi", 2, "Mardi", 3, "Mercredi", 4, "Jeudi", 5, "Vendredi", 6, "Samedi", 7, "Dimanche", "Erreur")</f>
        <v>Lundi</v>
      </c>
      <c r="E3987" s="2" t="s">
        <v>26</v>
      </c>
      <c r="F3987" s="2" t="s">
        <v>27</v>
      </c>
      <c r="G3987" s="2" t="s">
        <v>28</v>
      </c>
      <c r="H3987" s="4" t="s">
        <v>22</v>
      </c>
      <c r="I3987" s="5">
        <v>37</v>
      </c>
      <c r="J3987" s="6">
        <v>276</v>
      </c>
      <c r="K3987" s="7">
        <v>10212</v>
      </c>
      <c r="L3987" s="7">
        <v>6433.56</v>
      </c>
      <c r="M3987" s="8">
        <v>0.63</v>
      </c>
      <c r="N3987" s="2" t="s">
        <v>82</v>
      </c>
      <c r="O3987">
        <f t="shared" si="496"/>
        <v>2020</v>
      </c>
      <c r="P3987">
        <f t="shared" si="497"/>
        <v>8</v>
      </c>
      <c r="Q3987" t="str">
        <f t="shared" si="498"/>
        <v>août</v>
      </c>
      <c r="R3987" t="str">
        <f t="shared" si="499"/>
        <v>Texas</v>
      </c>
      <c r="S3987" t="str">
        <f t="shared" si="500"/>
        <v>2020-08</v>
      </c>
      <c r="T3987">
        <f>IF(AND(COUNTIF(Calculs!$Q$2:$Q$12,$O3987)&gt;0,COUNTIF(Calculs!$S$2:$S$12,$E3987)&gt;0,COUNTIF(Calculs!$U$2:$U$12,$H3987)&gt;0),1,0)</f>
        <v>1</v>
      </c>
      <c r="U3987">
        <f t="shared" si="501"/>
        <v>10212</v>
      </c>
      <c r="V3987">
        <f t="shared" si="502"/>
        <v>276</v>
      </c>
      <c r="W3987">
        <f t="shared" si="503"/>
        <v>6433.56</v>
      </c>
    </row>
    <row r="3988" spans="1:23" ht="15.75" customHeight="1" x14ac:dyDescent="0.3">
      <c r="A3988" s="2" t="s">
        <v>24</v>
      </c>
      <c r="B3988" s="2">
        <v>1197831</v>
      </c>
      <c r="C3988" s="3">
        <v>44061</v>
      </c>
      <c r="D3988" s="12" t="str" cm="1">
        <f t="array" ref="D3988">_xlfn.SWITCH(WEEKDAY(C3988,2), 1, "Lundi", 2, "Mardi", 3, "Mercredi", 4, "Jeudi", 5, "Vendredi", 6, "Samedi", 7, "Dimanche", "Erreur")</f>
        <v>Mardi</v>
      </c>
      <c r="E3988" s="2" t="s">
        <v>26</v>
      </c>
      <c r="F3988" s="2" t="s">
        <v>27</v>
      </c>
      <c r="G3988" s="2" t="s">
        <v>28</v>
      </c>
      <c r="H3988" s="4" t="s">
        <v>16</v>
      </c>
      <c r="I3988" s="5">
        <v>39</v>
      </c>
      <c r="J3988" s="6">
        <v>238</v>
      </c>
      <c r="K3988" s="7">
        <v>9282</v>
      </c>
      <c r="L3988" s="7">
        <v>4362.54</v>
      </c>
      <c r="M3988" s="8">
        <v>0.47</v>
      </c>
      <c r="N3988" s="2" t="s">
        <v>82</v>
      </c>
      <c r="O3988">
        <f t="shared" si="496"/>
        <v>2020</v>
      </c>
      <c r="P3988">
        <f t="shared" si="497"/>
        <v>8</v>
      </c>
      <c r="Q3988" t="str">
        <f t="shared" si="498"/>
        <v>août</v>
      </c>
      <c r="R3988" t="str">
        <f t="shared" si="499"/>
        <v>Texas</v>
      </c>
      <c r="S3988" t="str">
        <f t="shared" si="500"/>
        <v>2020-08</v>
      </c>
      <c r="T3988">
        <f>IF(AND(COUNTIF(Calculs!$Q$2:$Q$12,$O3988)&gt;0,COUNTIF(Calculs!$S$2:$S$12,$E3988)&gt;0,COUNTIF(Calculs!$U$2:$U$12,$H3988)&gt;0),1,0)</f>
        <v>1</v>
      </c>
      <c r="U3988">
        <f t="shared" si="501"/>
        <v>9282</v>
      </c>
      <c r="V3988">
        <f t="shared" si="502"/>
        <v>238</v>
      </c>
      <c r="W3988">
        <f t="shared" si="503"/>
        <v>4362.54</v>
      </c>
    </row>
    <row r="3989" spans="1:23" ht="15.75" customHeight="1" x14ac:dyDescent="0.3">
      <c r="A3989" s="2" t="s">
        <v>24</v>
      </c>
      <c r="B3989" s="2">
        <v>1197831</v>
      </c>
      <c r="C3989" s="3">
        <v>44062</v>
      </c>
      <c r="D3989" s="12" t="str" cm="1">
        <f t="array" ref="D3989">_xlfn.SWITCH(WEEKDAY(C3989,2), 1, "Lundi", 2, "Mardi", 3, "Mercredi", 4, "Jeudi", 5, "Vendredi", 6, "Samedi", 7, "Dimanche", "Erreur")</f>
        <v>Mercredi</v>
      </c>
      <c r="E3989" s="2" t="s">
        <v>26</v>
      </c>
      <c r="F3989" s="2" t="s">
        <v>27</v>
      </c>
      <c r="G3989" s="2" t="s">
        <v>28</v>
      </c>
      <c r="H3989" s="4" t="s">
        <v>18</v>
      </c>
      <c r="I3989" s="5">
        <v>42</v>
      </c>
      <c r="J3989" s="6">
        <v>238</v>
      </c>
      <c r="K3989" s="7">
        <v>9996</v>
      </c>
      <c r="L3989" s="7">
        <v>4498.2</v>
      </c>
      <c r="M3989" s="8">
        <v>0.44999999999999996</v>
      </c>
      <c r="N3989" s="2" t="s">
        <v>82</v>
      </c>
      <c r="O3989">
        <f t="shared" si="496"/>
        <v>2020</v>
      </c>
      <c r="P3989">
        <f t="shared" si="497"/>
        <v>8</v>
      </c>
      <c r="Q3989" t="str">
        <f t="shared" si="498"/>
        <v>août</v>
      </c>
      <c r="R3989" t="str">
        <f t="shared" si="499"/>
        <v>Texas</v>
      </c>
      <c r="S3989" t="str">
        <f t="shared" si="500"/>
        <v>2020-08</v>
      </c>
      <c r="T3989">
        <f>IF(AND(COUNTIF(Calculs!$Q$2:$Q$12,$O3989)&gt;0,COUNTIF(Calculs!$S$2:$S$12,$E3989)&gt;0,COUNTIF(Calculs!$U$2:$U$12,$H3989)&gt;0),1,0)</f>
        <v>1</v>
      </c>
      <c r="U3989">
        <f t="shared" si="501"/>
        <v>9996</v>
      </c>
      <c r="V3989">
        <f t="shared" si="502"/>
        <v>238</v>
      </c>
      <c r="W3989">
        <f t="shared" si="503"/>
        <v>4498.2</v>
      </c>
    </row>
    <row r="3990" spans="1:23" ht="15.75" customHeight="1" x14ac:dyDescent="0.3">
      <c r="A3990" s="2" t="s">
        <v>24</v>
      </c>
      <c r="B3990" s="2">
        <v>1197831</v>
      </c>
      <c r="C3990" s="3">
        <v>44063</v>
      </c>
      <c r="D3990" s="12" t="str" cm="1">
        <f t="array" ref="D3990">_xlfn.SWITCH(WEEKDAY(C3990,2), 1, "Lundi", 2, "Mardi", 3, "Mercredi", 4, "Jeudi", 5, "Vendredi", 6, "Samedi", 7, "Dimanche", "Erreur")</f>
        <v>Jeudi</v>
      </c>
      <c r="E3990" s="2" t="s">
        <v>26</v>
      </c>
      <c r="F3990" s="2" t="s">
        <v>27</v>
      </c>
      <c r="G3990" s="2" t="s">
        <v>28</v>
      </c>
      <c r="H3990" s="4" t="s">
        <v>19</v>
      </c>
      <c r="I3990" s="5">
        <v>37</v>
      </c>
      <c r="J3990" s="6">
        <v>232</v>
      </c>
      <c r="K3990" s="7">
        <v>8584</v>
      </c>
      <c r="L3990" s="7">
        <v>4206.16</v>
      </c>
      <c r="M3990" s="8">
        <v>0.49</v>
      </c>
      <c r="N3990" s="2" t="s">
        <v>82</v>
      </c>
      <c r="O3990">
        <f t="shared" si="496"/>
        <v>2020</v>
      </c>
      <c r="P3990">
        <f t="shared" si="497"/>
        <v>8</v>
      </c>
      <c r="Q3990" t="str">
        <f t="shared" si="498"/>
        <v>août</v>
      </c>
      <c r="R3990" t="str">
        <f t="shared" si="499"/>
        <v>Texas</v>
      </c>
      <c r="S3990" t="str">
        <f t="shared" si="500"/>
        <v>2020-08</v>
      </c>
      <c r="T3990">
        <f>IF(AND(COUNTIF(Calculs!$Q$2:$Q$12,$O3990)&gt;0,COUNTIF(Calculs!$S$2:$S$12,$E3990)&gt;0,COUNTIF(Calculs!$U$2:$U$12,$H3990)&gt;0),1,0)</f>
        <v>1</v>
      </c>
      <c r="U3990">
        <f t="shared" si="501"/>
        <v>8584</v>
      </c>
      <c r="V3990">
        <f t="shared" si="502"/>
        <v>232</v>
      </c>
      <c r="W3990">
        <f t="shared" si="503"/>
        <v>4206.16</v>
      </c>
    </row>
    <row r="3991" spans="1:23" ht="15.75" customHeight="1" x14ac:dyDescent="0.3">
      <c r="A3991" s="2" t="s">
        <v>24</v>
      </c>
      <c r="B3991" s="2">
        <v>1197831</v>
      </c>
      <c r="C3991" s="3">
        <v>44064</v>
      </c>
      <c r="D3991" s="12" t="str" cm="1">
        <f t="array" ref="D3991">_xlfn.SWITCH(WEEKDAY(C3991,2), 1, "Lundi", 2, "Mardi", 3, "Mercredi", 4, "Jeudi", 5, "Vendredi", 6, "Samedi", 7, "Dimanche", "Erreur")</f>
        <v>Vendredi</v>
      </c>
      <c r="E3991" s="2" t="s">
        <v>26</v>
      </c>
      <c r="F3991" s="2" t="s">
        <v>27</v>
      </c>
      <c r="G3991" s="2" t="s">
        <v>28</v>
      </c>
      <c r="H3991" s="4" t="s">
        <v>20</v>
      </c>
      <c r="I3991" s="5">
        <v>38</v>
      </c>
      <c r="J3991" s="6">
        <v>203</v>
      </c>
      <c r="K3991" s="7">
        <v>7714</v>
      </c>
      <c r="L3991" s="7">
        <v>4396.9800000000005</v>
      </c>
      <c r="M3991" s="8">
        <v>0.57000000000000006</v>
      </c>
      <c r="N3991" s="2" t="s">
        <v>82</v>
      </c>
      <c r="O3991">
        <f t="shared" si="496"/>
        <v>2020</v>
      </c>
      <c r="P3991">
        <f t="shared" si="497"/>
        <v>8</v>
      </c>
      <c r="Q3991" t="str">
        <f t="shared" si="498"/>
        <v>août</v>
      </c>
      <c r="R3991" t="str">
        <f t="shared" si="499"/>
        <v>Texas</v>
      </c>
      <c r="S3991" t="str">
        <f t="shared" si="500"/>
        <v>2020-08</v>
      </c>
      <c r="T3991">
        <f>IF(AND(COUNTIF(Calculs!$Q$2:$Q$12,$O3991)&gt;0,COUNTIF(Calculs!$S$2:$S$12,$E3991)&gt;0,COUNTIF(Calculs!$U$2:$U$12,$H3991)&gt;0),1,0)</f>
        <v>1</v>
      </c>
      <c r="U3991">
        <f t="shared" si="501"/>
        <v>7714</v>
      </c>
      <c r="V3991">
        <f t="shared" si="502"/>
        <v>203</v>
      </c>
      <c r="W3991">
        <f t="shared" si="503"/>
        <v>4396.9800000000005</v>
      </c>
    </row>
    <row r="3992" spans="1:23" ht="15.75" customHeight="1" x14ac:dyDescent="0.3">
      <c r="A3992" s="2" t="s">
        <v>24</v>
      </c>
      <c r="B3992" s="2">
        <v>1197831</v>
      </c>
      <c r="C3992" s="3">
        <v>44065</v>
      </c>
      <c r="D3992" s="12" t="str" cm="1">
        <f t="array" ref="D3992">_xlfn.SWITCH(WEEKDAY(C3992,2), 1, "Lundi", 2, "Mardi", 3, "Mercredi", 4, "Jeudi", 5, "Vendredi", 6, "Samedi", 7, "Dimanche", "Erreur")</f>
        <v>Samedi</v>
      </c>
      <c r="E3992" s="2" t="s">
        <v>26</v>
      </c>
      <c r="F3992" s="2" t="s">
        <v>27</v>
      </c>
      <c r="G3992" s="2" t="s">
        <v>28</v>
      </c>
      <c r="H3992" s="4" t="s">
        <v>21</v>
      </c>
      <c r="I3992" s="5">
        <v>41</v>
      </c>
      <c r="J3992" s="6">
        <v>169</v>
      </c>
      <c r="K3992" s="7">
        <v>6929</v>
      </c>
      <c r="L3992" s="7">
        <v>3118.0499999999997</v>
      </c>
      <c r="M3992" s="8">
        <v>0.44999999999999996</v>
      </c>
      <c r="N3992" s="2" t="s">
        <v>82</v>
      </c>
      <c r="O3992">
        <f t="shared" si="496"/>
        <v>2020</v>
      </c>
      <c r="P3992">
        <f t="shared" si="497"/>
        <v>8</v>
      </c>
      <c r="Q3992" t="str">
        <f t="shared" si="498"/>
        <v>août</v>
      </c>
      <c r="R3992" t="str">
        <f t="shared" si="499"/>
        <v>Texas</v>
      </c>
      <c r="S3992" t="str">
        <f t="shared" si="500"/>
        <v>2020-08</v>
      </c>
      <c r="T3992">
        <f>IF(AND(COUNTIF(Calculs!$Q$2:$Q$12,$O3992)&gt;0,COUNTIF(Calculs!$S$2:$S$12,$E3992)&gt;0,COUNTIF(Calculs!$U$2:$U$12,$H3992)&gt;0),1,0)</f>
        <v>1</v>
      </c>
      <c r="U3992">
        <f t="shared" si="501"/>
        <v>6929</v>
      </c>
      <c r="V3992">
        <f t="shared" si="502"/>
        <v>169</v>
      </c>
      <c r="W3992">
        <f t="shared" si="503"/>
        <v>3118.0499999999997</v>
      </c>
    </row>
    <row r="3993" spans="1:23" ht="15.75" customHeight="1" x14ac:dyDescent="0.3">
      <c r="A3993" s="2" t="s">
        <v>24</v>
      </c>
      <c r="B3993" s="2">
        <v>1197831</v>
      </c>
      <c r="C3993" s="3">
        <v>44066</v>
      </c>
      <c r="D3993" s="12" t="str" cm="1">
        <f t="array" ref="D3993">_xlfn.SWITCH(WEEKDAY(C3993,2), 1, "Lundi", 2, "Mardi", 3, "Mercredi", 4, "Jeudi", 5, "Vendredi", 6, "Samedi", 7, "Dimanche", "Erreur")</f>
        <v>Dimanche</v>
      </c>
      <c r="E3993" s="2" t="s">
        <v>26</v>
      </c>
      <c r="F3993" s="2" t="s">
        <v>27</v>
      </c>
      <c r="G3993" s="2" t="s">
        <v>28</v>
      </c>
      <c r="H3993" s="4" t="s">
        <v>22</v>
      </c>
      <c r="I3993" s="5">
        <v>47</v>
      </c>
      <c r="J3993" s="6">
        <v>250</v>
      </c>
      <c r="K3993" s="7">
        <v>11750</v>
      </c>
      <c r="L3993" s="7">
        <v>7520</v>
      </c>
      <c r="M3993" s="8">
        <v>0.64</v>
      </c>
      <c r="N3993" s="2" t="s">
        <v>82</v>
      </c>
      <c r="O3993">
        <f t="shared" si="496"/>
        <v>2020</v>
      </c>
      <c r="P3993">
        <f t="shared" si="497"/>
        <v>8</v>
      </c>
      <c r="Q3993" t="str">
        <f t="shared" si="498"/>
        <v>août</v>
      </c>
      <c r="R3993" t="str">
        <f t="shared" si="499"/>
        <v>Texas</v>
      </c>
      <c r="S3993" t="str">
        <f t="shared" si="500"/>
        <v>2020-08</v>
      </c>
      <c r="T3993">
        <f>IF(AND(COUNTIF(Calculs!$Q$2:$Q$12,$O3993)&gt;0,COUNTIF(Calculs!$S$2:$S$12,$E3993)&gt;0,COUNTIF(Calculs!$U$2:$U$12,$H3993)&gt;0),1,0)</f>
        <v>1</v>
      </c>
      <c r="U3993">
        <f t="shared" si="501"/>
        <v>11750</v>
      </c>
      <c r="V3993">
        <f t="shared" si="502"/>
        <v>250</v>
      </c>
      <c r="W3993">
        <f t="shared" si="503"/>
        <v>7520</v>
      </c>
    </row>
    <row r="3994" spans="1:23" ht="15.75" customHeight="1" x14ac:dyDescent="0.3">
      <c r="A3994" s="2" t="s">
        <v>24</v>
      </c>
      <c r="B3994" s="2">
        <v>1197831</v>
      </c>
      <c r="C3994" s="3">
        <v>44067</v>
      </c>
      <c r="D3994" s="12" t="str" cm="1">
        <f t="array" ref="D3994">_xlfn.SWITCH(WEEKDAY(C3994,2), 1, "Lundi", 2, "Mardi", 3, "Mercredi", 4, "Jeudi", 5, "Vendredi", 6, "Samedi", 7, "Dimanche", "Erreur")</f>
        <v>Lundi</v>
      </c>
      <c r="E3994" s="2" t="s">
        <v>26</v>
      </c>
      <c r="F3994" s="2" t="s">
        <v>27</v>
      </c>
      <c r="G3994" s="2" t="s">
        <v>28</v>
      </c>
      <c r="H3994" s="4" t="s">
        <v>16</v>
      </c>
      <c r="I3994" s="5">
        <v>37</v>
      </c>
      <c r="J3994" s="6">
        <v>238</v>
      </c>
      <c r="K3994" s="7">
        <v>8806</v>
      </c>
      <c r="L3994" s="7">
        <v>3962.7</v>
      </c>
      <c r="M3994" s="8">
        <v>0.44999999999999996</v>
      </c>
      <c r="N3994" s="2" t="s">
        <v>82</v>
      </c>
      <c r="O3994">
        <f t="shared" si="496"/>
        <v>2020</v>
      </c>
      <c r="P3994">
        <f t="shared" si="497"/>
        <v>8</v>
      </c>
      <c r="Q3994" t="str">
        <f t="shared" si="498"/>
        <v>août</v>
      </c>
      <c r="R3994" t="str">
        <f t="shared" si="499"/>
        <v>Texas</v>
      </c>
      <c r="S3994" t="str">
        <f t="shared" si="500"/>
        <v>2020-08</v>
      </c>
      <c r="T3994">
        <f>IF(AND(COUNTIF(Calculs!$Q$2:$Q$12,$O3994)&gt;0,COUNTIF(Calculs!$S$2:$S$12,$E3994)&gt;0,COUNTIF(Calculs!$U$2:$U$12,$H3994)&gt;0),1,0)</f>
        <v>1</v>
      </c>
      <c r="U3994">
        <f t="shared" si="501"/>
        <v>8806</v>
      </c>
      <c r="V3994">
        <f t="shared" si="502"/>
        <v>238</v>
      </c>
      <c r="W3994">
        <f t="shared" si="503"/>
        <v>3962.7</v>
      </c>
    </row>
    <row r="3995" spans="1:23" ht="15.75" customHeight="1" x14ac:dyDescent="0.3">
      <c r="A3995" s="2" t="s">
        <v>24</v>
      </c>
      <c r="B3995" s="2">
        <v>1197831</v>
      </c>
      <c r="C3995" s="3">
        <v>44068</v>
      </c>
      <c r="D3995" s="12" t="str" cm="1">
        <f t="array" ref="D3995">_xlfn.SWITCH(WEEKDAY(C3995,2), 1, "Lundi", 2, "Mardi", 3, "Mercredi", 4, "Jeudi", 5, "Vendredi", 6, "Samedi", 7, "Dimanche", "Erreur")</f>
        <v>Mardi</v>
      </c>
      <c r="E3995" s="2" t="s">
        <v>26</v>
      </c>
      <c r="F3995" s="2" t="s">
        <v>27</v>
      </c>
      <c r="G3995" s="2" t="s">
        <v>28</v>
      </c>
      <c r="H3995" s="4" t="s">
        <v>18</v>
      </c>
      <c r="I3995" s="5">
        <v>42</v>
      </c>
      <c r="J3995" s="6">
        <v>238</v>
      </c>
      <c r="K3995" s="7">
        <v>9996</v>
      </c>
      <c r="L3995" s="7">
        <v>4598.16</v>
      </c>
      <c r="M3995" s="8">
        <v>0.45999999999999996</v>
      </c>
      <c r="N3995" s="2" t="s">
        <v>82</v>
      </c>
      <c r="O3995">
        <f t="shared" si="496"/>
        <v>2020</v>
      </c>
      <c r="P3995">
        <f t="shared" si="497"/>
        <v>8</v>
      </c>
      <c r="Q3995" t="str">
        <f t="shared" si="498"/>
        <v>août</v>
      </c>
      <c r="R3995" t="str">
        <f t="shared" si="499"/>
        <v>Texas</v>
      </c>
      <c r="S3995" t="str">
        <f t="shared" si="500"/>
        <v>2020-08</v>
      </c>
      <c r="T3995">
        <f>IF(AND(COUNTIF(Calculs!$Q$2:$Q$12,$O3995)&gt;0,COUNTIF(Calculs!$S$2:$S$12,$E3995)&gt;0,COUNTIF(Calculs!$U$2:$U$12,$H3995)&gt;0),1,0)</f>
        <v>1</v>
      </c>
      <c r="U3995">
        <f t="shared" si="501"/>
        <v>9996</v>
      </c>
      <c r="V3995">
        <f t="shared" si="502"/>
        <v>238</v>
      </c>
      <c r="W3995">
        <f t="shared" si="503"/>
        <v>4598.16</v>
      </c>
    </row>
    <row r="3996" spans="1:23" ht="15.75" customHeight="1" x14ac:dyDescent="0.3">
      <c r="A3996" s="2" t="s">
        <v>24</v>
      </c>
      <c r="B3996" s="2">
        <v>1197831</v>
      </c>
      <c r="C3996" s="3">
        <v>44069</v>
      </c>
      <c r="D3996" s="12" t="str" cm="1">
        <f t="array" ref="D3996">_xlfn.SWITCH(WEEKDAY(C3996,2), 1, "Lundi", 2, "Mardi", 3, "Mercredi", 4, "Jeudi", 5, "Vendredi", 6, "Samedi", 7, "Dimanche", "Erreur")</f>
        <v>Mercredi</v>
      </c>
      <c r="E3996" s="2" t="s">
        <v>26</v>
      </c>
      <c r="F3996" s="2" t="s">
        <v>27</v>
      </c>
      <c r="G3996" s="2" t="s">
        <v>28</v>
      </c>
      <c r="H3996" s="4" t="s">
        <v>19</v>
      </c>
      <c r="I3996" s="5">
        <v>37</v>
      </c>
      <c r="J3996" s="6">
        <v>319</v>
      </c>
      <c r="K3996" s="7">
        <v>11803</v>
      </c>
      <c r="L3996" s="7">
        <v>5311.3499999999995</v>
      </c>
      <c r="M3996" s="8">
        <v>0.44999999999999996</v>
      </c>
      <c r="N3996" s="2" t="s">
        <v>82</v>
      </c>
      <c r="O3996">
        <f t="shared" si="496"/>
        <v>2020</v>
      </c>
      <c r="P3996">
        <f t="shared" si="497"/>
        <v>8</v>
      </c>
      <c r="Q3996" t="str">
        <f t="shared" si="498"/>
        <v>août</v>
      </c>
      <c r="R3996" t="str">
        <f t="shared" si="499"/>
        <v>Texas</v>
      </c>
      <c r="S3996" t="str">
        <f t="shared" si="500"/>
        <v>2020-08</v>
      </c>
      <c r="T3996">
        <f>IF(AND(COUNTIF(Calculs!$Q$2:$Q$12,$O3996)&gt;0,COUNTIF(Calculs!$S$2:$S$12,$E3996)&gt;0,COUNTIF(Calculs!$U$2:$U$12,$H3996)&gt;0),1,0)</f>
        <v>1</v>
      </c>
      <c r="U3996">
        <f t="shared" si="501"/>
        <v>11803</v>
      </c>
      <c r="V3996">
        <f t="shared" si="502"/>
        <v>319</v>
      </c>
      <c r="W3996">
        <f t="shared" si="503"/>
        <v>5311.3499999999995</v>
      </c>
    </row>
    <row r="3997" spans="1:23" ht="15.75" customHeight="1" x14ac:dyDescent="0.3">
      <c r="A3997" s="2" t="s">
        <v>24</v>
      </c>
      <c r="B3997" s="2">
        <v>1197831</v>
      </c>
      <c r="C3997" s="3">
        <v>44070</v>
      </c>
      <c r="D3997" s="12" t="str" cm="1">
        <f t="array" ref="D3997">_xlfn.SWITCH(WEEKDAY(C3997,2), 1, "Lundi", 2, "Mardi", 3, "Mercredi", 4, "Jeudi", 5, "Vendredi", 6, "Samedi", 7, "Dimanche", "Erreur")</f>
        <v>Jeudi</v>
      </c>
      <c r="E3997" s="2" t="s">
        <v>26</v>
      </c>
      <c r="F3997" s="2" t="s">
        <v>27</v>
      </c>
      <c r="G3997" s="2" t="s">
        <v>28</v>
      </c>
      <c r="H3997" s="4" t="s">
        <v>20</v>
      </c>
      <c r="I3997" s="5">
        <v>36</v>
      </c>
      <c r="J3997" s="6">
        <v>210</v>
      </c>
      <c r="K3997" s="7">
        <v>7560</v>
      </c>
      <c r="L3997" s="7">
        <v>4536</v>
      </c>
      <c r="M3997" s="8">
        <v>0.6</v>
      </c>
      <c r="N3997" s="2" t="s">
        <v>82</v>
      </c>
      <c r="O3997">
        <f t="shared" si="496"/>
        <v>2020</v>
      </c>
      <c r="P3997">
        <f t="shared" si="497"/>
        <v>8</v>
      </c>
      <c r="Q3997" t="str">
        <f t="shared" si="498"/>
        <v>août</v>
      </c>
      <c r="R3997" t="str">
        <f t="shared" si="499"/>
        <v>Texas</v>
      </c>
      <c r="S3997" t="str">
        <f t="shared" si="500"/>
        <v>2020-08</v>
      </c>
      <c r="T3997">
        <f>IF(AND(COUNTIF(Calculs!$Q$2:$Q$12,$O3997)&gt;0,COUNTIF(Calculs!$S$2:$S$12,$E3997)&gt;0,COUNTIF(Calculs!$U$2:$U$12,$H3997)&gt;0),1,0)</f>
        <v>1</v>
      </c>
      <c r="U3997">
        <f t="shared" si="501"/>
        <v>7560</v>
      </c>
      <c r="V3997">
        <f t="shared" si="502"/>
        <v>210</v>
      </c>
      <c r="W3997">
        <f t="shared" si="503"/>
        <v>4536</v>
      </c>
    </row>
    <row r="3998" spans="1:23" ht="15.75" customHeight="1" x14ac:dyDescent="0.3">
      <c r="A3998" s="2" t="s">
        <v>24</v>
      </c>
      <c r="B3998" s="2">
        <v>1197831</v>
      </c>
      <c r="C3998" s="3">
        <v>44071</v>
      </c>
      <c r="D3998" s="12" t="str" cm="1">
        <f t="array" ref="D3998">_xlfn.SWITCH(WEEKDAY(C3998,2), 1, "Lundi", 2, "Mardi", 3, "Mercredi", 4, "Jeudi", 5, "Vendredi", 6, "Samedi", 7, "Dimanche", "Erreur")</f>
        <v>Vendredi</v>
      </c>
      <c r="E3998" s="2" t="s">
        <v>26</v>
      </c>
      <c r="F3998" s="2" t="s">
        <v>27</v>
      </c>
      <c r="G3998" s="2" t="s">
        <v>28</v>
      </c>
      <c r="H3998" s="4" t="s">
        <v>21</v>
      </c>
      <c r="I3998" s="5">
        <v>41</v>
      </c>
      <c r="J3998" s="6">
        <v>196</v>
      </c>
      <c r="K3998" s="7">
        <v>8036</v>
      </c>
      <c r="L3998" s="7">
        <v>3214.4</v>
      </c>
      <c r="M3998" s="8">
        <v>0.4</v>
      </c>
      <c r="N3998" s="2" t="s">
        <v>82</v>
      </c>
      <c r="O3998">
        <f t="shared" si="496"/>
        <v>2020</v>
      </c>
      <c r="P3998">
        <f t="shared" si="497"/>
        <v>8</v>
      </c>
      <c r="Q3998" t="str">
        <f t="shared" si="498"/>
        <v>août</v>
      </c>
      <c r="R3998" t="str">
        <f t="shared" si="499"/>
        <v>Texas</v>
      </c>
      <c r="S3998" t="str">
        <f t="shared" si="500"/>
        <v>2020-08</v>
      </c>
      <c r="T3998">
        <f>IF(AND(COUNTIF(Calculs!$Q$2:$Q$12,$O3998)&gt;0,COUNTIF(Calculs!$S$2:$S$12,$E3998)&gt;0,COUNTIF(Calculs!$U$2:$U$12,$H3998)&gt;0),1,0)</f>
        <v>1</v>
      </c>
      <c r="U3998">
        <f t="shared" si="501"/>
        <v>8036</v>
      </c>
      <c r="V3998">
        <f t="shared" si="502"/>
        <v>196</v>
      </c>
      <c r="W3998">
        <f t="shared" si="503"/>
        <v>3214.4</v>
      </c>
    </row>
    <row r="3999" spans="1:23" ht="15.75" customHeight="1" x14ac:dyDescent="0.3">
      <c r="A3999" s="2" t="s">
        <v>24</v>
      </c>
      <c r="B3999" s="2">
        <v>1197831</v>
      </c>
      <c r="C3999" s="3">
        <v>44072</v>
      </c>
      <c r="D3999" s="12" t="str" cm="1">
        <f t="array" ref="D3999">_xlfn.SWITCH(WEEKDAY(C3999,2), 1, "Lundi", 2, "Mardi", 3, "Mercredi", 4, "Jeudi", 5, "Vendredi", 6, "Samedi", 7, "Dimanche", "Erreur")</f>
        <v>Samedi</v>
      </c>
      <c r="E3999" s="2" t="s">
        <v>26</v>
      </c>
      <c r="F3999" s="2" t="s">
        <v>27</v>
      </c>
      <c r="G3999" s="2" t="s">
        <v>28</v>
      </c>
      <c r="H3999" s="4" t="s">
        <v>22</v>
      </c>
      <c r="I3999" s="5">
        <v>47</v>
      </c>
      <c r="J3999" s="6">
        <v>293</v>
      </c>
      <c r="K3999" s="7">
        <v>13771</v>
      </c>
      <c r="L3999" s="7">
        <v>8675.73</v>
      </c>
      <c r="M3999" s="8">
        <v>0.63</v>
      </c>
      <c r="N3999" s="2" t="s">
        <v>82</v>
      </c>
      <c r="O3999">
        <f t="shared" si="496"/>
        <v>2020</v>
      </c>
      <c r="P3999">
        <f t="shared" si="497"/>
        <v>8</v>
      </c>
      <c r="Q3999" t="str">
        <f t="shared" si="498"/>
        <v>août</v>
      </c>
      <c r="R3999" t="str">
        <f t="shared" si="499"/>
        <v>Texas</v>
      </c>
      <c r="S3999" t="str">
        <f t="shared" si="500"/>
        <v>2020-08</v>
      </c>
      <c r="T3999">
        <f>IF(AND(COUNTIF(Calculs!$Q$2:$Q$12,$O3999)&gt;0,COUNTIF(Calculs!$S$2:$S$12,$E3999)&gt;0,COUNTIF(Calculs!$U$2:$U$12,$H3999)&gt;0),1,0)</f>
        <v>1</v>
      </c>
      <c r="U3999">
        <f t="shared" si="501"/>
        <v>13771</v>
      </c>
      <c r="V3999">
        <f t="shared" si="502"/>
        <v>293</v>
      </c>
      <c r="W3999">
        <f t="shared" si="503"/>
        <v>8675.73</v>
      </c>
    </row>
    <row r="4000" spans="1:23" ht="15.75" customHeight="1" x14ac:dyDescent="0.3">
      <c r="A4000" s="2" t="s">
        <v>24</v>
      </c>
      <c r="B4000" s="2">
        <v>1197831</v>
      </c>
      <c r="C4000" s="3">
        <v>44073</v>
      </c>
      <c r="D4000" s="12" t="str" cm="1">
        <f t="array" ref="D4000">_xlfn.SWITCH(WEEKDAY(C4000,2), 1, "Lundi", 2, "Mardi", 3, "Mercredi", 4, "Jeudi", 5, "Vendredi", 6, "Samedi", 7, "Dimanche", "Erreur")</f>
        <v>Dimanche</v>
      </c>
      <c r="E4000" s="2" t="s">
        <v>26</v>
      </c>
      <c r="F4000" s="2" t="s">
        <v>27</v>
      </c>
      <c r="G4000" s="2" t="s">
        <v>28</v>
      </c>
      <c r="H4000" s="4" t="s">
        <v>16</v>
      </c>
      <c r="I4000" s="5">
        <v>37</v>
      </c>
      <c r="J4000" s="6">
        <v>268</v>
      </c>
      <c r="K4000" s="7">
        <v>9916</v>
      </c>
      <c r="L4000" s="7">
        <v>4858.84</v>
      </c>
      <c r="M4000" s="8">
        <v>0.49</v>
      </c>
      <c r="N4000" s="2" t="s">
        <v>82</v>
      </c>
      <c r="O4000">
        <f t="shared" si="496"/>
        <v>2020</v>
      </c>
      <c r="P4000">
        <f t="shared" si="497"/>
        <v>8</v>
      </c>
      <c r="Q4000" t="str">
        <f t="shared" si="498"/>
        <v>août</v>
      </c>
      <c r="R4000" t="str">
        <f t="shared" si="499"/>
        <v>Texas</v>
      </c>
      <c r="S4000" t="str">
        <f t="shared" si="500"/>
        <v>2020-08</v>
      </c>
      <c r="T4000">
        <f>IF(AND(COUNTIF(Calculs!$Q$2:$Q$12,$O4000)&gt;0,COUNTIF(Calculs!$S$2:$S$12,$E4000)&gt;0,COUNTIF(Calculs!$U$2:$U$12,$H4000)&gt;0),1,0)</f>
        <v>1</v>
      </c>
      <c r="U4000">
        <f t="shared" si="501"/>
        <v>9916</v>
      </c>
      <c r="V4000">
        <f t="shared" si="502"/>
        <v>268</v>
      </c>
      <c r="W4000">
        <f t="shared" si="503"/>
        <v>4858.84</v>
      </c>
    </row>
    <row r="4001" spans="1:23" ht="15.75" customHeight="1" x14ac:dyDescent="0.3">
      <c r="A4001" s="2" t="s">
        <v>24</v>
      </c>
      <c r="B4001" s="2">
        <v>1197831</v>
      </c>
      <c r="C4001" s="3">
        <v>44074</v>
      </c>
      <c r="D4001" s="12" t="str" cm="1">
        <f t="array" ref="D4001">_xlfn.SWITCH(WEEKDAY(C4001,2), 1, "Lundi", 2, "Mardi", 3, "Mercredi", 4, "Jeudi", 5, "Vendredi", 6, "Samedi", 7, "Dimanche", "Erreur")</f>
        <v>Lundi</v>
      </c>
      <c r="E4001" s="2" t="s">
        <v>26</v>
      </c>
      <c r="F4001" s="2" t="s">
        <v>27</v>
      </c>
      <c r="G4001" s="2" t="s">
        <v>28</v>
      </c>
      <c r="H4001" s="4" t="s">
        <v>18</v>
      </c>
      <c r="I4001" s="5">
        <v>41</v>
      </c>
      <c r="J4001" s="6">
        <v>259</v>
      </c>
      <c r="K4001" s="7">
        <v>10619</v>
      </c>
      <c r="L4001" s="7">
        <v>4778.5499999999993</v>
      </c>
      <c r="M4001" s="8">
        <v>0.44999999999999996</v>
      </c>
      <c r="N4001" s="2" t="s">
        <v>82</v>
      </c>
      <c r="O4001">
        <f t="shared" si="496"/>
        <v>2020</v>
      </c>
      <c r="P4001">
        <f t="shared" si="497"/>
        <v>8</v>
      </c>
      <c r="Q4001" t="str">
        <f t="shared" si="498"/>
        <v>août</v>
      </c>
      <c r="R4001" t="str">
        <f t="shared" si="499"/>
        <v>Texas</v>
      </c>
      <c r="S4001" t="str">
        <f t="shared" si="500"/>
        <v>2020-08</v>
      </c>
      <c r="T4001">
        <f>IF(AND(COUNTIF(Calculs!$Q$2:$Q$12,$O4001)&gt;0,COUNTIF(Calculs!$S$2:$S$12,$E4001)&gt;0,COUNTIF(Calculs!$U$2:$U$12,$H4001)&gt;0),1,0)</f>
        <v>1</v>
      </c>
      <c r="U4001">
        <f t="shared" si="501"/>
        <v>10619</v>
      </c>
      <c r="V4001">
        <f t="shared" si="502"/>
        <v>259</v>
      </c>
      <c r="W4001">
        <f t="shared" si="503"/>
        <v>4778.5499999999993</v>
      </c>
    </row>
    <row r="4002" spans="1:23" ht="15.75" customHeight="1" x14ac:dyDescent="0.3">
      <c r="A4002" s="2" t="s">
        <v>24</v>
      </c>
      <c r="B4002" s="2">
        <v>1197831</v>
      </c>
      <c r="C4002" s="3">
        <v>44075</v>
      </c>
      <c r="D4002" s="12" t="str" cm="1">
        <f t="array" ref="D4002">_xlfn.SWITCH(WEEKDAY(C4002,2), 1, "Lundi", 2, "Mardi", 3, "Mercredi", 4, "Jeudi", 5, "Vendredi", 6, "Samedi", 7, "Dimanche", "Erreur")</f>
        <v>Mardi</v>
      </c>
      <c r="E4002" s="2" t="s">
        <v>26</v>
      </c>
      <c r="F4002" s="2" t="s">
        <v>27</v>
      </c>
      <c r="G4002" s="2" t="s">
        <v>28</v>
      </c>
      <c r="H4002" s="4" t="s">
        <v>19</v>
      </c>
      <c r="I4002" s="5">
        <v>39</v>
      </c>
      <c r="J4002" s="6">
        <v>297</v>
      </c>
      <c r="K4002" s="7">
        <v>11583</v>
      </c>
      <c r="L4002" s="7">
        <v>5328.1799999999994</v>
      </c>
      <c r="M4002" s="8">
        <v>0.45999999999999996</v>
      </c>
      <c r="N4002" s="2" t="s">
        <v>82</v>
      </c>
      <c r="O4002">
        <f t="shared" si="496"/>
        <v>2020</v>
      </c>
      <c r="P4002">
        <f t="shared" si="497"/>
        <v>9</v>
      </c>
      <c r="Q4002" t="str">
        <f t="shared" si="498"/>
        <v>sept</v>
      </c>
      <c r="R4002" t="str">
        <f t="shared" si="499"/>
        <v>Texas</v>
      </c>
      <c r="S4002" t="str">
        <f t="shared" si="500"/>
        <v>2020-09</v>
      </c>
      <c r="T4002">
        <f>IF(AND(COUNTIF(Calculs!$Q$2:$Q$12,$O4002)&gt;0,COUNTIF(Calculs!$S$2:$S$12,$E4002)&gt;0,COUNTIF(Calculs!$U$2:$U$12,$H4002)&gt;0),1,0)</f>
        <v>1</v>
      </c>
      <c r="U4002">
        <f t="shared" si="501"/>
        <v>11583</v>
      </c>
      <c r="V4002">
        <f t="shared" si="502"/>
        <v>297</v>
      </c>
      <c r="W4002">
        <f t="shared" si="503"/>
        <v>5328.1799999999994</v>
      </c>
    </row>
    <row r="4003" spans="1:23" ht="15.75" customHeight="1" x14ac:dyDescent="0.3">
      <c r="A4003" s="2" t="s">
        <v>24</v>
      </c>
      <c r="B4003" s="2">
        <v>1197831</v>
      </c>
      <c r="C4003" s="3">
        <v>44076</v>
      </c>
      <c r="D4003" s="12" t="str" cm="1">
        <f t="array" ref="D4003">_xlfn.SWITCH(WEEKDAY(C4003,2), 1, "Lundi", 2, "Mardi", 3, "Mercredi", 4, "Jeudi", 5, "Vendredi", 6, "Samedi", 7, "Dimanche", "Erreur")</f>
        <v>Mercredi</v>
      </c>
      <c r="E4003" s="2" t="s">
        <v>26</v>
      </c>
      <c r="F4003" s="2" t="s">
        <v>27</v>
      </c>
      <c r="G4003" s="2" t="s">
        <v>28</v>
      </c>
      <c r="H4003" s="4" t="s">
        <v>20</v>
      </c>
      <c r="I4003" s="5">
        <v>38</v>
      </c>
      <c r="J4003" s="6">
        <v>189</v>
      </c>
      <c r="K4003" s="7">
        <v>7182</v>
      </c>
      <c r="L4003" s="7">
        <v>4237.380000000001</v>
      </c>
      <c r="M4003" s="8">
        <v>0.59000000000000008</v>
      </c>
      <c r="N4003" s="2" t="s">
        <v>82</v>
      </c>
      <c r="O4003">
        <f t="shared" si="496"/>
        <v>2020</v>
      </c>
      <c r="P4003">
        <f t="shared" si="497"/>
        <v>9</v>
      </c>
      <c r="Q4003" t="str">
        <f t="shared" si="498"/>
        <v>sept</v>
      </c>
      <c r="R4003" t="str">
        <f t="shared" si="499"/>
        <v>Texas</v>
      </c>
      <c r="S4003" t="str">
        <f t="shared" si="500"/>
        <v>2020-09</v>
      </c>
      <c r="T4003">
        <f>IF(AND(COUNTIF(Calculs!$Q$2:$Q$12,$O4003)&gt;0,COUNTIF(Calculs!$S$2:$S$12,$E4003)&gt;0,COUNTIF(Calculs!$U$2:$U$12,$H4003)&gt;0),1,0)</f>
        <v>1</v>
      </c>
      <c r="U4003">
        <f t="shared" si="501"/>
        <v>7182</v>
      </c>
      <c r="V4003">
        <f t="shared" si="502"/>
        <v>189</v>
      </c>
      <c r="W4003">
        <f t="shared" si="503"/>
        <v>4237.380000000001</v>
      </c>
    </row>
    <row r="4004" spans="1:23" ht="15.75" customHeight="1" x14ac:dyDescent="0.3">
      <c r="A4004" s="2" t="s">
        <v>24</v>
      </c>
      <c r="B4004" s="2">
        <v>1197831</v>
      </c>
      <c r="C4004" s="3">
        <v>44077</v>
      </c>
      <c r="D4004" s="12" t="str" cm="1">
        <f t="array" ref="D4004">_xlfn.SWITCH(WEEKDAY(C4004,2), 1, "Lundi", 2, "Mardi", 3, "Mercredi", 4, "Jeudi", 5, "Vendredi", 6, "Samedi", 7, "Dimanche", "Erreur")</f>
        <v>Jeudi</v>
      </c>
      <c r="E4004" s="2" t="s">
        <v>26</v>
      </c>
      <c r="F4004" s="2" t="s">
        <v>27</v>
      </c>
      <c r="G4004" s="2" t="s">
        <v>28</v>
      </c>
      <c r="H4004" s="4" t="s">
        <v>21</v>
      </c>
      <c r="I4004" s="5">
        <v>41</v>
      </c>
      <c r="J4004" s="6">
        <v>169</v>
      </c>
      <c r="K4004" s="7">
        <v>6929</v>
      </c>
      <c r="L4004" s="7">
        <v>2771.6000000000004</v>
      </c>
      <c r="M4004" s="8">
        <v>0.4</v>
      </c>
      <c r="N4004" s="2" t="s">
        <v>82</v>
      </c>
      <c r="O4004">
        <f t="shared" si="496"/>
        <v>2020</v>
      </c>
      <c r="P4004">
        <f t="shared" si="497"/>
        <v>9</v>
      </c>
      <c r="Q4004" t="str">
        <f t="shared" si="498"/>
        <v>sept</v>
      </c>
      <c r="R4004" t="str">
        <f t="shared" si="499"/>
        <v>Texas</v>
      </c>
      <c r="S4004" t="str">
        <f t="shared" si="500"/>
        <v>2020-09</v>
      </c>
      <c r="T4004">
        <f>IF(AND(COUNTIF(Calculs!$Q$2:$Q$12,$O4004)&gt;0,COUNTIF(Calculs!$S$2:$S$12,$E4004)&gt;0,COUNTIF(Calculs!$U$2:$U$12,$H4004)&gt;0),1,0)</f>
        <v>1</v>
      </c>
      <c r="U4004">
        <f t="shared" si="501"/>
        <v>6929</v>
      </c>
      <c r="V4004">
        <f t="shared" si="502"/>
        <v>169</v>
      </c>
      <c r="W4004">
        <f t="shared" si="503"/>
        <v>2771.6000000000004</v>
      </c>
    </row>
    <row r="4005" spans="1:23" ht="15.75" customHeight="1" x14ac:dyDescent="0.3">
      <c r="A4005" s="2" t="s">
        <v>24</v>
      </c>
      <c r="B4005" s="2">
        <v>1197831</v>
      </c>
      <c r="C4005" s="3">
        <v>44078</v>
      </c>
      <c r="D4005" s="12" t="str" cm="1">
        <f t="array" ref="D4005">_xlfn.SWITCH(WEEKDAY(C4005,2), 1, "Lundi", 2, "Mardi", 3, "Mercredi", 4, "Jeudi", 5, "Vendredi", 6, "Samedi", 7, "Dimanche", "Erreur")</f>
        <v>Vendredi</v>
      </c>
      <c r="E4005" s="2" t="s">
        <v>26</v>
      </c>
      <c r="F4005" s="2" t="s">
        <v>27</v>
      </c>
      <c r="G4005" s="2" t="s">
        <v>28</v>
      </c>
      <c r="H4005" s="4" t="s">
        <v>22</v>
      </c>
      <c r="I4005" s="5">
        <v>46</v>
      </c>
      <c r="J4005" s="6">
        <v>225</v>
      </c>
      <c r="K4005" s="7">
        <v>10350</v>
      </c>
      <c r="L4005" s="7">
        <v>6727.5</v>
      </c>
      <c r="M4005" s="8">
        <v>0.65</v>
      </c>
      <c r="N4005" s="2" t="s">
        <v>82</v>
      </c>
      <c r="O4005">
        <f t="shared" si="496"/>
        <v>2020</v>
      </c>
      <c r="P4005">
        <f t="shared" si="497"/>
        <v>9</v>
      </c>
      <c r="Q4005" t="str">
        <f t="shared" si="498"/>
        <v>sept</v>
      </c>
      <c r="R4005" t="str">
        <f t="shared" si="499"/>
        <v>Texas</v>
      </c>
      <c r="S4005" t="str">
        <f t="shared" si="500"/>
        <v>2020-09</v>
      </c>
      <c r="T4005">
        <f>IF(AND(COUNTIF(Calculs!$Q$2:$Q$12,$O4005)&gt;0,COUNTIF(Calculs!$S$2:$S$12,$E4005)&gt;0,COUNTIF(Calculs!$U$2:$U$12,$H4005)&gt;0),1,0)</f>
        <v>1</v>
      </c>
      <c r="U4005">
        <f t="shared" si="501"/>
        <v>10350</v>
      </c>
      <c r="V4005">
        <f t="shared" si="502"/>
        <v>225</v>
      </c>
      <c r="W4005">
        <f t="shared" si="503"/>
        <v>6727.5</v>
      </c>
    </row>
    <row r="4006" spans="1:23" ht="15.75" customHeight="1" x14ac:dyDescent="0.3">
      <c r="A4006" s="2" t="s">
        <v>24</v>
      </c>
      <c r="B4006" s="2">
        <v>1197831</v>
      </c>
      <c r="C4006" s="3">
        <v>44079</v>
      </c>
      <c r="D4006" s="12" t="str" cm="1">
        <f t="array" ref="D4006">_xlfn.SWITCH(WEEKDAY(C4006,2), 1, "Lundi", 2, "Mardi", 3, "Mercredi", 4, "Jeudi", 5, "Vendredi", 6, "Samedi", 7, "Dimanche", "Erreur")</f>
        <v>Samedi</v>
      </c>
      <c r="E4006" s="2" t="s">
        <v>26</v>
      </c>
      <c r="F4006" s="2" t="s">
        <v>27</v>
      </c>
      <c r="G4006" s="2" t="s">
        <v>28</v>
      </c>
      <c r="H4006" s="4" t="s">
        <v>16</v>
      </c>
      <c r="I4006" s="5">
        <v>44</v>
      </c>
      <c r="J4006" s="6">
        <v>255</v>
      </c>
      <c r="K4006" s="7">
        <v>11220</v>
      </c>
      <c r="L4006" s="7">
        <v>5385.5999999999995</v>
      </c>
      <c r="M4006" s="8">
        <v>0.48</v>
      </c>
      <c r="N4006" s="2" t="s">
        <v>82</v>
      </c>
      <c r="O4006">
        <f t="shared" si="496"/>
        <v>2020</v>
      </c>
      <c r="P4006">
        <f t="shared" si="497"/>
        <v>9</v>
      </c>
      <c r="Q4006" t="str">
        <f t="shared" si="498"/>
        <v>sept</v>
      </c>
      <c r="R4006" t="str">
        <f t="shared" si="499"/>
        <v>Texas</v>
      </c>
      <c r="S4006" t="str">
        <f t="shared" si="500"/>
        <v>2020-09</v>
      </c>
      <c r="T4006">
        <f>IF(AND(COUNTIF(Calculs!$Q$2:$Q$12,$O4006)&gt;0,COUNTIF(Calculs!$S$2:$S$12,$E4006)&gt;0,COUNTIF(Calculs!$U$2:$U$12,$H4006)&gt;0),1,0)</f>
        <v>1</v>
      </c>
      <c r="U4006">
        <f t="shared" si="501"/>
        <v>11220</v>
      </c>
      <c r="V4006">
        <f t="shared" si="502"/>
        <v>255</v>
      </c>
      <c r="W4006">
        <f t="shared" si="503"/>
        <v>5385.5999999999995</v>
      </c>
    </row>
    <row r="4007" spans="1:23" ht="15.75" customHeight="1" x14ac:dyDescent="0.3">
      <c r="A4007" s="2" t="s">
        <v>24</v>
      </c>
      <c r="B4007" s="2">
        <v>1197831</v>
      </c>
      <c r="C4007" s="3">
        <v>44080</v>
      </c>
      <c r="D4007" s="12" t="str" cm="1">
        <f t="array" ref="D4007">_xlfn.SWITCH(WEEKDAY(C4007,2), 1, "Lundi", 2, "Mardi", 3, "Mercredi", 4, "Jeudi", 5, "Vendredi", 6, "Samedi", 7, "Dimanche", "Erreur")</f>
        <v>Dimanche</v>
      </c>
      <c r="E4007" s="2" t="s">
        <v>26</v>
      </c>
      <c r="F4007" s="2" t="s">
        <v>27</v>
      </c>
      <c r="G4007" s="2" t="s">
        <v>28</v>
      </c>
      <c r="H4007" s="4" t="s">
        <v>18</v>
      </c>
      <c r="I4007" s="5">
        <v>41</v>
      </c>
      <c r="J4007" s="6">
        <v>213</v>
      </c>
      <c r="K4007" s="7">
        <v>8733</v>
      </c>
      <c r="L4007" s="7">
        <v>4017.18</v>
      </c>
      <c r="M4007" s="8">
        <v>0.45999999999999996</v>
      </c>
      <c r="N4007" s="2" t="s">
        <v>82</v>
      </c>
      <c r="O4007">
        <f t="shared" si="496"/>
        <v>2020</v>
      </c>
      <c r="P4007">
        <f t="shared" si="497"/>
        <v>9</v>
      </c>
      <c r="Q4007" t="str">
        <f t="shared" si="498"/>
        <v>sept</v>
      </c>
      <c r="R4007" t="str">
        <f t="shared" si="499"/>
        <v>Texas</v>
      </c>
      <c r="S4007" t="str">
        <f t="shared" si="500"/>
        <v>2020-09</v>
      </c>
      <c r="T4007">
        <f>IF(AND(COUNTIF(Calculs!$Q$2:$Q$12,$O4007)&gt;0,COUNTIF(Calculs!$S$2:$S$12,$E4007)&gt;0,COUNTIF(Calculs!$U$2:$U$12,$H4007)&gt;0),1,0)</f>
        <v>1</v>
      </c>
      <c r="U4007">
        <f t="shared" si="501"/>
        <v>8733</v>
      </c>
      <c r="V4007">
        <f t="shared" si="502"/>
        <v>213</v>
      </c>
      <c r="W4007">
        <f t="shared" si="503"/>
        <v>4017.18</v>
      </c>
    </row>
    <row r="4008" spans="1:23" ht="15.75" customHeight="1" x14ac:dyDescent="0.3">
      <c r="A4008" s="2" t="s">
        <v>24</v>
      </c>
      <c r="B4008" s="2">
        <v>1197831</v>
      </c>
      <c r="C4008" s="3">
        <v>44081</v>
      </c>
      <c r="D4008" s="12" t="str" cm="1">
        <f t="array" ref="D4008">_xlfn.SWITCH(WEEKDAY(C4008,2), 1, "Lundi", 2, "Mardi", 3, "Mercredi", 4, "Jeudi", 5, "Vendredi", 6, "Samedi", 7, "Dimanche", "Erreur")</f>
        <v>Lundi</v>
      </c>
      <c r="E4008" s="2" t="s">
        <v>26</v>
      </c>
      <c r="F4008" s="2" t="s">
        <v>27</v>
      </c>
      <c r="G4008" s="2" t="s">
        <v>28</v>
      </c>
      <c r="H4008" s="4" t="s">
        <v>19</v>
      </c>
      <c r="I4008" s="5">
        <v>46</v>
      </c>
      <c r="J4008" s="6">
        <v>234</v>
      </c>
      <c r="K4008" s="7">
        <v>10764</v>
      </c>
      <c r="L4008" s="7">
        <v>5274.36</v>
      </c>
      <c r="M4008" s="8">
        <v>0.49</v>
      </c>
      <c r="N4008" s="2" t="s">
        <v>82</v>
      </c>
      <c r="O4008">
        <f t="shared" si="496"/>
        <v>2020</v>
      </c>
      <c r="P4008">
        <f t="shared" si="497"/>
        <v>9</v>
      </c>
      <c r="Q4008" t="str">
        <f t="shared" si="498"/>
        <v>sept</v>
      </c>
      <c r="R4008" t="str">
        <f t="shared" si="499"/>
        <v>Texas</v>
      </c>
      <c r="S4008" t="str">
        <f t="shared" si="500"/>
        <v>2020-09</v>
      </c>
      <c r="T4008">
        <f>IF(AND(COUNTIF(Calculs!$Q$2:$Q$12,$O4008)&gt;0,COUNTIF(Calculs!$S$2:$S$12,$E4008)&gt;0,COUNTIF(Calculs!$U$2:$U$12,$H4008)&gt;0),1,0)</f>
        <v>1</v>
      </c>
      <c r="U4008">
        <f t="shared" si="501"/>
        <v>10764</v>
      </c>
      <c r="V4008">
        <f t="shared" si="502"/>
        <v>234</v>
      </c>
      <c r="W4008">
        <f t="shared" si="503"/>
        <v>5274.36</v>
      </c>
    </row>
    <row r="4009" spans="1:23" ht="15.75" customHeight="1" x14ac:dyDescent="0.3">
      <c r="A4009" s="2" t="s">
        <v>24</v>
      </c>
      <c r="B4009" s="2">
        <v>1197831</v>
      </c>
      <c r="C4009" s="3">
        <v>44082</v>
      </c>
      <c r="D4009" s="12" t="str" cm="1">
        <f t="array" ref="D4009">_xlfn.SWITCH(WEEKDAY(C4009,2), 1, "Lundi", 2, "Mardi", 3, "Mercredi", 4, "Jeudi", 5, "Vendredi", 6, "Samedi", 7, "Dimanche", "Erreur")</f>
        <v>Mardi</v>
      </c>
      <c r="E4009" s="2" t="s">
        <v>26</v>
      </c>
      <c r="F4009" s="2" t="s">
        <v>27</v>
      </c>
      <c r="G4009" s="2" t="s">
        <v>28</v>
      </c>
      <c r="H4009" s="4" t="s">
        <v>20</v>
      </c>
      <c r="I4009" s="5">
        <v>47</v>
      </c>
      <c r="J4009" s="6">
        <v>181</v>
      </c>
      <c r="K4009" s="7">
        <v>8507</v>
      </c>
      <c r="L4009" s="7">
        <v>4678.8500000000004</v>
      </c>
      <c r="M4009" s="8">
        <v>0.55000000000000004</v>
      </c>
      <c r="N4009" s="2" t="s">
        <v>82</v>
      </c>
      <c r="O4009">
        <f t="shared" si="496"/>
        <v>2020</v>
      </c>
      <c r="P4009">
        <f t="shared" si="497"/>
        <v>9</v>
      </c>
      <c r="Q4009" t="str">
        <f t="shared" si="498"/>
        <v>sept</v>
      </c>
      <c r="R4009" t="str">
        <f t="shared" si="499"/>
        <v>Texas</v>
      </c>
      <c r="S4009" t="str">
        <f t="shared" si="500"/>
        <v>2020-09</v>
      </c>
      <c r="T4009">
        <f>IF(AND(COUNTIF(Calculs!$Q$2:$Q$12,$O4009)&gt;0,COUNTIF(Calculs!$S$2:$S$12,$E4009)&gt;0,COUNTIF(Calculs!$U$2:$U$12,$H4009)&gt;0),1,0)</f>
        <v>1</v>
      </c>
      <c r="U4009">
        <f t="shared" si="501"/>
        <v>8507</v>
      </c>
      <c r="V4009">
        <f t="shared" si="502"/>
        <v>181</v>
      </c>
      <c r="W4009">
        <f t="shared" si="503"/>
        <v>4678.8500000000004</v>
      </c>
    </row>
    <row r="4010" spans="1:23" ht="15.75" customHeight="1" x14ac:dyDescent="0.3">
      <c r="A4010" s="2" t="s">
        <v>24</v>
      </c>
      <c r="B4010" s="2">
        <v>1197831</v>
      </c>
      <c r="C4010" s="3">
        <v>44083</v>
      </c>
      <c r="D4010" s="12" t="str" cm="1">
        <f t="array" ref="D4010">_xlfn.SWITCH(WEEKDAY(C4010,2), 1, "Lundi", 2, "Mardi", 3, "Mercredi", 4, "Jeudi", 5, "Vendredi", 6, "Samedi", 7, "Dimanche", "Erreur")</f>
        <v>Mercredi</v>
      </c>
      <c r="E4010" s="2" t="s">
        <v>26</v>
      </c>
      <c r="F4010" s="2" t="s">
        <v>27</v>
      </c>
      <c r="G4010" s="2" t="s">
        <v>28</v>
      </c>
      <c r="H4010" s="4" t="s">
        <v>21</v>
      </c>
      <c r="I4010" s="5">
        <v>44</v>
      </c>
      <c r="J4010" s="6">
        <v>175</v>
      </c>
      <c r="K4010" s="7">
        <v>7700</v>
      </c>
      <c r="L4010" s="7">
        <v>3311</v>
      </c>
      <c r="M4010" s="8">
        <v>0.43</v>
      </c>
      <c r="N4010" s="2" t="s">
        <v>82</v>
      </c>
      <c r="O4010">
        <f t="shared" si="496"/>
        <v>2020</v>
      </c>
      <c r="P4010">
        <f t="shared" si="497"/>
        <v>9</v>
      </c>
      <c r="Q4010" t="str">
        <f t="shared" si="498"/>
        <v>sept</v>
      </c>
      <c r="R4010" t="str">
        <f t="shared" si="499"/>
        <v>Texas</v>
      </c>
      <c r="S4010" t="str">
        <f t="shared" si="500"/>
        <v>2020-09</v>
      </c>
      <c r="T4010">
        <f>IF(AND(COUNTIF(Calculs!$Q$2:$Q$12,$O4010)&gt;0,COUNTIF(Calculs!$S$2:$S$12,$E4010)&gt;0,COUNTIF(Calculs!$U$2:$U$12,$H4010)&gt;0),1,0)</f>
        <v>1</v>
      </c>
      <c r="U4010">
        <f t="shared" si="501"/>
        <v>7700</v>
      </c>
      <c r="V4010">
        <f t="shared" si="502"/>
        <v>175</v>
      </c>
      <c r="W4010">
        <f t="shared" si="503"/>
        <v>3311</v>
      </c>
    </row>
    <row r="4011" spans="1:23" ht="15.75" customHeight="1" x14ac:dyDescent="0.3">
      <c r="A4011" s="2" t="s">
        <v>24</v>
      </c>
      <c r="B4011" s="2">
        <v>1197831</v>
      </c>
      <c r="C4011" s="3">
        <v>44084</v>
      </c>
      <c r="D4011" s="12" t="str" cm="1">
        <f t="array" ref="D4011">_xlfn.SWITCH(WEEKDAY(C4011,2), 1, "Lundi", 2, "Mardi", 3, "Mercredi", 4, "Jeudi", 5, "Vendredi", 6, "Samedi", 7, "Dimanche", "Erreur")</f>
        <v>Jeudi</v>
      </c>
      <c r="E4011" s="2" t="s">
        <v>26</v>
      </c>
      <c r="F4011" s="2" t="s">
        <v>27</v>
      </c>
      <c r="G4011" s="2" t="s">
        <v>28</v>
      </c>
      <c r="H4011" s="4" t="s">
        <v>22</v>
      </c>
      <c r="I4011" s="5">
        <v>50</v>
      </c>
      <c r="J4011" s="6">
        <v>213</v>
      </c>
      <c r="K4011" s="7">
        <v>10650</v>
      </c>
      <c r="L4011" s="7">
        <v>6816</v>
      </c>
      <c r="M4011" s="8">
        <v>0.64</v>
      </c>
      <c r="N4011" s="2" t="s">
        <v>82</v>
      </c>
      <c r="O4011">
        <f t="shared" si="496"/>
        <v>2020</v>
      </c>
      <c r="P4011">
        <f t="shared" si="497"/>
        <v>9</v>
      </c>
      <c r="Q4011" t="str">
        <f t="shared" si="498"/>
        <v>sept</v>
      </c>
      <c r="R4011" t="str">
        <f t="shared" si="499"/>
        <v>Texas</v>
      </c>
      <c r="S4011" t="str">
        <f t="shared" si="500"/>
        <v>2020-09</v>
      </c>
      <c r="T4011">
        <f>IF(AND(COUNTIF(Calculs!$Q$2:$Q$12,$O4011)&gt;0,COUNTIF(Calculs!$S$2:$S$12,$E4011)&gt;0,COUNTIF(Calculs!$U$2:$U$12,$H4011)&gt;0),1,0)</f>
        <v>1</v>
      </c>
      <c r="U4011">
        <f t="shared" si="501"/>
        <v>10650</v>
      </c>
      <c r="V4011">
        <f t="shared" si="502"/>
        <v>213</v>
      </c>
      <c r="W4011">
        <f t="shared" si="503"/>
        <v>6816</v>
      </c>
    </row>
    <row r="4012" spans="1:23" ht="15.75" customHeight="1" x14ac:dyDescent="0.3">
      <c r="A4012" s="2" t="s">
        <v>24</v>
      </c>
      <c r="B4012" s="2">
        <v>1197831</v>
      </c>
      <c r="C4012" s="3">
        <v>44085</v>
      </c>
      <c r="D4012" s="12" t="str" cm="1">
        <f t="array" ref="D4012">_xlfn.SWITCH(WEEKDAY(C4012,2), 1, "Lundi", 2, "Mardi", 3, "Mercredi", 4, "Jeudi", 5, "Vendredi", 6, "Samedi", 7, "Dimanche", "Erreur")</f>
        <v>Vendredi</v>
      </c>
      <c r="E4012" s="2" t="s">
        <v>26</v>
      </c>
      <c r="F4012" s="2" t="s">
        <v>27</v>
      </c>
      <c r="G4012" s="2" t="s">
        <v>28</v>
      </c>
      <c r="H4012" s="4" t="s">
        <v>16</v>
      </c>
      <c r="I4012" s="5">
        <v>44</v>
      </c>
      <c r="J4012" s="6">
        <v>240</v>
      </c>
      <c r="K4012" s="7">
        <v>10560</v>
      </c>
      <c r="L4012" s="7">
        <v>5280</v>
      </c>
      <c r="M4012" s="8">
        <v>0.5</v>
      </c>
      <c r="N4012" s="2" t="s">
        <v>82</v>
      </c>
      <c r="O4012">
        <f t="shared" si="496"/>
        <v>2020</v>
      </c>
      <c r="P4012">
        <f t="shared" si="497"/>
        <v>9</v>
      </c>
      <c r="Q4012" t="str">
        <f t="shared" si="498"/>
        <v>sept</v>
      </c>
      <c r="R4012" t="str">
        <f t="shared" si="499"/>
        <v>Texas</v>
      </c>
      <c r="S4012" t="str">
        <f t="shared" si="500"/>
        <v>2020-09</v>
      </c>
      <c r="T4012">
        <f>IF(AND(COUNTIF(Calculs!$Q$2:$Q$12,$O4012)&gt;0,COUNTIF(Calculs!$S$2:$S$12,$E4012)&gt;0,COUNTIF(Calculs!$U$2:$U$12,$H4012)&gt;0),1,0)</f>
        <v>1</v>
      </c>
      <c r="U4012">
        <f t="shared" si="501"/>
        <v>10560</v>
      </c>
      <c r="V4012">
        <f t="shared" si="502"/>
        <v>240</v>
      </c>
      <c r="W4012">
        <f t="shared" si="503"/>
        <v>5280</v>
      </c>
    </row>
    <row r="4013" spans="1:23" ht="15.75" customHeight="1" x14ac:dyDescent="0.3">
      <c r="A4013" s="2" t="s">
        <v>24</v>
      </c>
      <c r="B4013" s="2">
        <v>1197831</v>
      </c>
      <c r="C4013" s="3">
        <v>44086</v>
      </c>
      <c r="D4013" s="12" t="str" cm="1">
        <f t="array" ref="D4013">_xlfn.SWITCH(WEEKDAY(C4013,2), 1, "Lundi", 2, "Mardi", 3, "Mercredi", 4, "Jeudi", 5, "Vendredi", 6, "Samedi", 7, "Dimanche", "Erreur")</f>
        <v>Samedi</v>
      </c>
      <c r="E4013" s="2" t="s">
        <v>26</v>
      </c>
      <c r="F4013" s="2" t="s">
        <v>27</v>
      </c>
      <c r="G4013" s="2" t="s">
        <v>28</v>
      </c>
      <c r="H4013" s="4" t="s">
        <v>18</v>
      </c>
      <c r="I4013" s="5">
        <v>43</v>
      </c>
      <c r="J4013" s="6">
        <v>216</v>
      </c>
      <c r="K4013" s="7">
        <v>9288</v>
      </c>
      <c r="L4013" s="7">
        <v>4365.3599999999997</v>
      </c>
      <c r="M4013" s="8">
        <v>0.47</v>
      </c>
      <c r="N4013" s="2" t="s">
        <v>82</v>
      </c>
      <c r="O4013">
        <f t="shared" si="496"/>
        <v>2020</v>
      </c>
      <c r="P4013">
        <f t="shared" si="497"/>
        <v>9</v>
      </c>
      <c r="Q4013" t="str">
        <f t="shared" si="498"/>
        <v>sept</v>
      </c>
      <c r="R4013" t="str">
        <f t="shared" si="499"/>
        <v>Texas</v>
      </c>
      <c r="S4013" t="str">
        <f t="shared" si="500"/>
        <v>2020-09</v>
      </c>
      <c r="T4013">
        <f>IF(AND(COUNTIF(Calculs!$Q$2:$Q$12,$O4013)&gt;0,COUNTIF(Calculs!$S$2:$S$12,$E4013)&gt;0,COUNTIF(Calculs!$U$2:$U$12,$H4013)&gt;0),1,0)</f>
        <v>1</v>
      </c>
      <c r="U4013">
        <f t="shared" si="501"/>
        <v>9288</v>
      </c>
      <c r="V4013">
        <f t="shared" si="502"/>
        <v>216</v>
      </c>
      <c r="W4013">
        <f t="shared" si="503"/>
        <v>4365.3599999999997</v>
      </c>
    </row>
    <row r="4014" spans="1:23" ht="15.75" customHeight="1" x14ac:dyDescent="0.3">
      <c r="A4014" s="2" t="s">
        <v>24</v>
      </c>
      <c r="B4014" s="2">
        <v>1197831</v>
      </c>
      <c r="C4014" s="3">
        <v>44087</v>
      </c>
      <c r="D4014" s="12" t="str" cm="1">
        <f t="array" ref="D4014">_xlfn.SWITCH(WEEKDAY(C4014,2), 1, "Lundi", 2, "Mardi", 3, "Mercredi", 4, "Jeudi", 5, "Vendredi", 6, "Samedi", 7, "Dimanche", "Erreur")</f>
        <v>Dimanche</v>
      </c>
      <c r="E4014" s="2" t="s">
        <v>26</v>
      </c>
      <c r="F4014" s="2" t="s">
        <v>27</v>
      </c>
      <c r="G4014" s="2" t="s">
        <v>28</v>
      </c>
      <c r="H4014" s="4" t="s">
        <v>19</v>
      </c>
      <c r="I4014" s="5">
        <v>48</v>
      </c>
      <c r="J4014" s="6">
        <v>188</v>
      </c>
      <c r="K4014" s="7">
        <v>9024</v>
      </c>
      <c r="L4014" s="7">
        <v>4241.28</v>
      </c>
      <c r="M4014" s="8">
        <v>0.47</v>
      </c>
      <c r="N4014" s="2" t="s">
        <v>82</v>
      </c>
      <c r="O4014">
        <f t="shared" si="496"/>
        <v>2020</v>
      </c>
      <c r="P4014">
        <f t="shared" si="497"/>
        <v>9</v>
      </c>
      <c r="Q4014" t="str">
        <f t="shared" si="498"/>
        <v>sept</v>
      </c>
      <c r="R4014" t="str">
        <f t="shared" si="499"/>
        <v>Texas</v>
      </c>
      <c r="S4014" t="str">
        <f t="shared" si="500"/>
        <v>2020-09</v>
      </c>
      <c r="T4014">
        <f>IF(AND(COUNTIF(Calculs!$Q$2:$Q$12,$O4014)&gt;0,COUNTIF(Calculs!$S$2:$S$12,$E4014)&gt;0,COUNTIF(Calculs!$U$2:$U$12,$H4014)&gt;0),1,0)</f>
        <v>1</v>
      </c>
      <c r="U4014">
        <f t="shared" si="501"/>
        <v>9024</v>
      </c>
      <c r="V4014">
        <f t="shared" si="502"/>
        <v>188</v>
      </c>
      <c r="W4014">
        <f t="shared" si="503"/>
        <v>4241.28</v>
      </c>
    </row>
    <row r="4015" spans="1:23" ht="15.75" customHeight="1" x14ac:dyDescent="0.3">
      <c r="A4015" s="2" t="s">
        <v>24</v>
      </c>
      <c r="B4015" s="2">
        <v>1197831</v>
      </c>
      <c r="C4015" s="3">
        <v>44088</v>
      </c>
      <c r="D4015" s="12" t="str" cm="1">
        <f t="array" ref="D4015">_xlfn.SWITCH(WEEKDAY(C4015,2), 1, "Lundi", 2, "Mardi", 3, "Mercredi", 4, "Jeudi", 5, "Vendredi", 6, "Samedi", 7, "Dimanche", "Erreur")</f>
        <v>Lundi</v>
      </c>
      <c r="E4015" s="2" t="s">
        <v>26</v>
      </c>
      <c r="F4015" s="2" t="s">
        <v>27</v>
      </c>
      <c r="G4015" s="2" t="s">
        <v>28</v>
      </c>
      <c r="H4015" s="4" t="s">
        <v>20</v>
      </c>
      <c r="I4015" s="5">
        <v>45</v>
      </c>
      <c r="J4015" s="6">
        <v>168</v>
      </c>
      <c r="K4015" s="7">
        <v>7560</v>
      </c>
      <c r="L4015" s="7">
        <v>4384.8</v>
      </c>
      <c r="M4015" s="8">
        <v>0.58000000000000007</v>
      </c>
      <c r="N4015" s="2" t="s">
        <v>82</v>
      </c>
      <c r="O4015">
        <f t="shared" si="496"/>
        <v>2020</v>
      </c>
      <c r="P4015">
        <f t="shared" si="497"/>
        <v>9</v>
      </c>
      <c r="Q4015" t="str">
        <f t="shared" si="498"/>
        <v>sept</v>
      </c>
      <c r="R4015" t="str">
        <f t="shared" si="499"/>
        <v>Texas</v>
      </c>
      <c r="S4015" t="str">
        <f t="shared" si="500"/>
        <v>2020-09</v>
      </c>
      <c r="T4015">
        <f>IF(AND(COUNTIF(Calculs!$Q$2:$Q$12,$O4015)&gt;0,COUNTIF(Calculs!$S$2:$S$12,$E4015)&gt;0,COUNTIF(Calculs!$U$2:$U$12,$H4015)&gt;0),1,0)</f>
        <v>1</v>
      </c>
      <c r="U4015">
        <f t="shared" si="501"/>
        <v>7560</v>
      </c>
      <c r="V4015">
        <f t="shared" si="502"/>
        <v>168</v>
      </c>
      <c r="W4015">
        <f t="shared" si="503"/>
        <v>4384.8</v>
      </c>
    </row>
    <row r="4016" spans="1:23" ht="15.75" customHeight="1" x14ac:dyDescent="0.3">
      <c r="A4016" s="2" t="s">
        <v>24</v>
      </c>
      <c r="B4016" s="2">
        <v>1197831</v>
      </c>
      <c r="C4016" s="3">
        <v>44089</v>
      </c>
      <c r="D4016" s="12" t="str" cm="1">
        <f t="array" ref="D4016">_xlfn.SWITCH(WEEKDAY(C4016,2), 1, "Lundi", 2, "Mardi", 3, "Mercredi", 4, "Jeudi", 5, "Vendredi", 6, "Samedi", 7, "Dimanche", "Erreur")</f>
        <v>Mardi</v>
      </c>
      <c r="E4016" s="2" t="s">
        <v>26</v>
      </c>
      <c r="F4016" s="2" t="s">
        <v>27</v>
      </c>
      <c r="G4016" s="2" t="s">
        <v>28</v>
      </c>
      <c r="H4016" s="4" t="s">
        <v>21</v>
      </c>
      <c r="I4016" s="5">
        <v>42</v>
      </c>
      <c r="J4016" s="6">
        <v>150</v>
      </c>
      <c r="K4016" s="7">
        <v>6300</v>
      </c>
      <c r="L4016" s="7">
        <v>2583</v>
      </c>
      <c r="M4016" s="8">
        <v>0.41</v>
      </c>
      <c r="N4016" s="2" t="s">
        <v>82</v>
      </c>
      <c r="O4016">
        <f t="shared" si="496"/>
        <v>2020</v>
      </c>
      <c r="P4016">
        <f t="shared" si="497"/>
        <v>9</v>
      </c>
      <c r="Q4016" t="str">
        <f t="shared" si="498"/>
        <v>sept</v>
      </c>
      <c r="R4016" t="str">
        <f t="shared" si="499"/>
        <v>Texas</v>
      </c>
      <c r="S4016" t="str">
        <f t="shared" si="500"/>
        <v>2020-09</v>
      </c>
      <c r="T4016">
        <f>IF(AND(COUNTIF(Calculs!$Q$2:$Q$12,$O4016)&gt;0,COUNTIF(Calculs!$S$2:$S$12,$E4016)&gt;0,COUNTIF(Calculs!$U$2:$U$12,$H4016)&gt;0),1,0)</f>
        <v>1</v>
      </c>
      <c r="U4016">
        <f t="shared" si="501"/>
        <v>6300</v>
      </c>
      <c r="V4016">
        <f t="shared" si="502"/>
        <v>150</v>
      </c>
      <c r="W4016">
        <f t="shared" si="503"/>
        <v>2583</v>
      </c>
    </row>
    <row r="4017" spans="1:23" ht="15.75" customHeight="1" x14ac:dyDescent="0.3">
      <c r="A4017" s="2" t="s">
        <v>24</v>
      </c>
      <c r="B4017" s="2">
        <v>1197831</v>
      </c>
      <c r="C4017" s="3">
        <v>44090</v>
      </c>
      <c r="D4017" s="12" t="str" cm="1">
        <f t="array" ref="D4017">_xlfn.SWITCH(WEEKDAY(C4017,2), 1, "Lundi", 2, "Mardi", 3, "Mercredi", 4, "Jeudi", 5, "Vendredi", 6, "Samedi", 7, "Dimanche", "Erreur")</f>
        <v>Mercredi</v>
      </c>
      <c r="E4017" s="2" t="s">
        <v>26</v>
      </c>
      <c r="F4017" s="2" t="s">
        <v>27</v>
      </c>
      <c r="G4017" s="2" t="s">
        <v>28</v>
      </c>
      <c r="H4017" s="4" t="s">
        <v>22</v>
      </c>
      <c r="I4017" s="5">
        <v>53</v>
      </c>
      <c r="J4017" s="6">
        <v>210</v>
      </c>
      <c r="K4017" s="7">
        <v>11130</v>
      </c>
      <c r="L4017" s="7">
        <v>6900.6</v>
      </c>
      <c r="M4017" s="8">
        <v>0.62</v>
      </c>
      <c r="N4017" s="2" t="s">
        <v>82</v>
      </c>
      <c r="O4017">
        <f t="shared" si="496"/>
        <v>2020</v>
      </c>
      <c r="P4017">
        <f t="shared" si="497"/>
        <v>9</v>
      </c>
      <c r="Q4017" t="str">
        <f t="shared" si="498"/>
        <v>sept</v>
      </c>
      <c r="R4017" t="str">
        <f t="shared" si="499"/>
        <v>Texas</v>
      </c>
      <c r="S4017" t="str">
        <f t="shared" si="500"/>
        <v>2020-09</v>
      </c>
      <c r="T4017">
        <f>IF(AND(COUNTIF(Calculs!$Q$2:$Q$12,$O4017)&gt;0,COUNTIF(Calculs!$S$2:$S$12,$E4017)&gt;0,COUNTIF(Calculs!$U$2:$U$12,$H4017)&gt;0),1,0)</f>
        <v>1</v>
      </c>
      <c r="U4017">
        <f t="shared" si="501"/>
        <v>11130</v>
      </c>
      <c r="V4017">
        <f t="shared" si="502"/>
        <v>210</v>
      </c>
      <c r="W4017">
        <f t="shared" si="503"/>
        <v>6900.6</v>
      </c>
    </row>
    <row r="4018" spans="1:23" ht="15.75" customHeight="1" x14ac:dyDescent="0.3">
      <c r="A4018" s="2" t="s">
        <v>24</v>
      </c>
      <c r="B4018" s="2">
        <v>1197831</v>
      </c>
      <c r="C4018" s="3">
        <v>44124</v>
      </c>
      <c r="D4018" s="12" t="str" cm="1">
        <f t="array" ref="D4018">_xlfn.SWITCH(WEEKDAY(C4018,2), 1, "Lundi", 2, "Mardi", 3, "Mercredi", 4, "Jeudi", 5, "Vendredi", 6, "Samedi", 7, "Dimanche", "Erreur")</f>
        <v>Mardi</v>
      </c>
      <c r="E4018" s="2" t="s">
        <v>26</v>
      </c>
      <c r="F4018" s="2" t="s">
        <v>27</v>
      </c>
      <c r="G4018" s="2" t="s">
        <v>28</v>
      </c>
      <c r="H4018" s="4" t="s">
        <v>16</v>
      </c>
      <c r="I4018" s="5">
        <v>43</v>
      </c>
      <c r="J4018" s="6">
        <v>234</v>
      </c>
      <c r="K4018" s="7">
        <v>10062</v>
      </c>
      <c r="L4018" s="7">
        <v>4930.38</v>
      </c>
      <c r="M4018" s="8">
        <v>0.49</v>
      </c>
      <c r="N4018" s="2" t="s">
        <v>82</v>
      </c>
      <c r="O4018">
        <f t="shared" si="496"/>
        <v>2020</v>
      </c>
      <c r="P4018">
        <f t="shared" si="497"/>
        <v>10</v>
      </c>
      <c r="Q4018" t="str">
        <f t="shared" si="498"/>
        <v>oct</v>
      </c>
      <c r="R4018" t="str">
        <f t="shared" si="499"/>
        <v>Texas</v>
      </c>
      <c r="S4018" t="str">
        <f t="shared" si="500"/>
        <v>2020-10</v>
      </c>
      <c r="T4018">
        <f>IF(AND(COUNTIF(Calculs!$Q$2:$Q$12,$O4018)&gt;0,COUNTIF(Calculs!$S$2:$S$12,$E4018)&gt;0,COUNTIF(Calculs!$U$2:$U$12,$H4018)&gt;0),1,0)</f>
        <v>1</v>
      </c>
      <c r="U4018">
        <f t="shared" si="501"/>
        <v>10062</v>
      </c>
      <c r="V4018">
        <f t="shared" si="502"/>
        <v>234</v>
      </c>
      <c r="W4018">
        <f t="shared" si="503"/>
        <v>4930.38</v>
      </c>
    </row>
    <row r="4019" spans="1:23" ht="15.75" customHeight="1" x14ac:dyDescent="0.3">
      <c r="A4019" s="2" t="s">
        <v>24</v>
      </c>
      <c r="B4019" s="2">
        <v>1197831</v>
      </c>
      <c r="C4019" s="3">
        <v>44125</v>
      </c>
      <c r="D4019" s="12" t="str" cm="1">
        <f t="array" ref="D4019">_xlfn.SWITCH(WEEKDAY(C4019,2), 1, "Lundi", 2, "Mardi", 3, "Mercredi", 4, "Jeudi", 5, "Vendredi", 6, "Samedi", 7, "Dimanche", "Erreur")</f>
        <v>Mercredi</v>
      </c>
      <c r="E4019" s="2" t="s">
        <v>26</v>
      </c>
      <c r="F4019" s="2" t="s">
        <v>27</v>
      </c>
      <c r="G4019" s="2" t="s">
        <v>28</v>
      </c>
      <c r="H4019" s="4" t="s">
        <v>18</v>
      </c>
      <c r="I4019" s="5">
        <v>43</v>
      </c>
      <c r="J4019" s="6">
        <v>243</v>
      </c>
      <c r="K4019" s="7">
        <v>10449</v>
      </c>
      <c r="L4019" s="7">
        <v>5120.01</v>
      </c>
      <c r="M4019" s="8">
        <v>0.49</v>
      </c>
      <c r="N4019" s="2" t="s">
        <v>82</v>
      </c>
      <c r="O4019">
        <f t="shared" si="496"/>
        <v>2020</v>
      </c>
      <c r="P4019">
        <f t="shared" si="497"/>
        <v>10</v>
      </c>
      <c r="Q4019" t="str">
        <f t="shared" si="498"/>
        <v>oct</v>
      </c>
      <c r="R4019" t="str">
        <f t="shared" si="499"/>
        <v>Texas</v>
      </c>
      <c r="S4019" t="str">
        <f t="shared" si="500"/>
        <v>2020-10</v>
      </c>
      <c r="T4019">
        <f>IF(AND(COUNTIF(Calculs!$Q$2:$Q$12,$O4019)&gt;0,COUNTIF(Calculs!$S$2:$S$12,$E4019)&gt;0,COUNTIF(Calculs!$U$2:$U$12,$H4019)&gt;0),1,0)</f>
        <v>1</v>
      </c>
      <c r="U4019">
        <f t="shared" si="501"/>
        <v>10449</v>
      </c>
      <c r="V4019">
        <f t="shared" si="502"/>
        <v>243</v>
      </c>
      <c r="W4019">
        <f t="shared" si="503"/>
        <v>5120.01</v>
      </c>
    </row>
    <row r="4020" spans="1:23" ht="15.75" customHeight="1" x14ac:dyDescent="0.3">
      <c r="A4020" s="2" t="s">
        <v>24</v>
      </c>
      <c r="B4020" s="2">
        <v>1197831</v>
      </c>
      <c r="C4020" s="3">
        <v>44126</v>
      </c>
      <c r="D4020" s="12" t="str" cm="1">
        <f t="array" ref="D4020">_xlfn.SWITCH(WEEKDAY(C4020,2), 1, "Lundi", 2, "Mardi", 3, "Mercredi", 4, "Jeudi", 5, "Vendredi", 6, "Samedi", 7, "Dimanche", "Erreur")</f>
        <v>Jeudi</v>
      </c>
      <c r="E4020" s="2" t="s">
        <v>26</v>
      </c>
      <c r="F4020" s="2" t="s">
        <v>27</v>
      </c>
      <c r="G4020" s="2" t="s">
        <v>28</v>
      </c>
      <c r="H4020" s="4" t="s">
        <v>19</v>
      </c>
      <c r="I4020" s="5">
        <v>47</v>
      </c>
      <c r="J4020" s="6">
        <v>206</v>
      </c>
      <c r="K4020" s="7">
        <v>9682</v>
      </c>
      <c r="L4020" s="7">
        <v>4647.3599999999997</v>
      </c>
      <c r="M4020" s="8">
        <v>0.48</v>
      </c>
      <c r="N4020" s="2" t="s">
        <v>82</v>
      </c>
      <c r="O4020">
        <f t="shared" si="496"/>
        <v>2020</v>
      </c>
      <c r="P4020">
        <f t="shared" si="497"/>
        <v>10</v>
      </c>
      <c r="Q4020" t="str">
        <f t="shared" si="498"/>
        <v>oct</v>
      </c>
      <c r="R4020" t="str">
        <f t="shared" si="499"/>
        <v>Texas</v>
      </c>
      <c r="S4020" t="str">
        <f t="shared" si="500"/>
        <v>2020-10</v>
      </c>
      <c r="T4020">
        <f>IF(AND(COUNTIF(Calculs!$Q$2:$Q$12,$O4020)&gt;0,COUNTIF(Calculs!$S$2:$S$12,$E4020)&gt;0,COUNTIF(Calculs!$U$2:$U$12,$H4020)&gt;0),1,0)</f>
        <v>1</v>
      </c>
      <c r="U4020">
        <f t="shared" si="501"/>
        <v>9682</v>
      </c>
      <c r="V4020">
        <f t="shared" si="502"/>
        <v>206</v>
      </c>
      <c r="W4020">
        <f t="shared" si="503"/>
        <v>4647.3599999999997</v>
      </c>
    </row>
    <row r="4021" spans="1:23" ht="15.75" customHeight="1" x14ac:dyDescent="0.3">
      <c r="A4021" s="2" t="s">
        <v>24</v>
      </c>
      <c r="B4021" s="2">
        <v>1197831</v>
      </c>
      <c r="C4021" s="3">
        <v>44127</v>
      </c>
      <c r="D4021" s="12" t="str" cm="1">
        <f t="array" ref="D4021">_xlfn.SWITCH(WEEKDAY(C4021,2), 1, "Lundi", 2, "Mardi", 3, "Mercredi", 4, "Jeudi", 5, "Vendredi", 6, "Samedi", 7, "Dimanche", "Erreur")</f>
        <v>Vendredi</v>
      </c>
      <c r="E4021" s="2" t="s">
        <v>26</v>
      </c>
      <c r="F4021" s="2" t="s">
        <v>27</v>
      </c>
      <c r="G4021" s="2" t="s">
        <v>28</v>
      </c>
      <c r="H4021" s="4" t="s">
        <v>20</v>
      </c>
      <c r="I4021" s="5">
        <v>48</v>
      </c>
      <c r="J4021" s="6">
        <v>203</v>
      </c>
      <c r="K4021" s="7">
        <v>9744</v>
      </c>
      <c r="L4021" s="7">
        <v>5359.2000000000007</v>
      </c>
      <c r="M4021" s="8">
        <v>0.55000000000000004</v>
      </c>
      <c r="N4021" s="2" t="s">
        <v>82</v>
      </c>
      <c r="O4021">
        <f t="shared" si="496"/>
        <v>2020</v>
      </c>
      <c r="P4021">
        <f t="shared" si="497"/>
        <v>10</v>
      </c>
      <c r="Q4021" t="str">
        <f t="shared" si="498"/>
        <v>oct</v>
      </c>
      <c r="R4021" t="str">
        <f t="shared" si="499"/>
        <v>Texas</v>
      </c>
      <c r="S4021" t="str">
        <f t="shared" si="500"/>
        <v>2020-10</v>
      </c>
      <c r="T4021">
        <f>IF(AND(COUNTIF(Calculs!$Q$2:$Q$12,$O4021)&gt;0,COUNTIF(Calculs!$S$2:$S$12,$E4021)&gt;0,COUNTIF(Calculs!$U$2:$U$12,$H4021)&gt;0),1,0)</f>
        <v>1</v>
      </c>
      <c r="U4021">
        <f t="shared" si="501"/>
        <v>9744</v>
      </c>
      <c r="V4021">
        <f t="shared" si="502"/>
        <v>203</v>
      </c>
      <c r="W4021">
        <f t="shared" si="503"/>
        <v>5359.2000000000007</v>
      </c>
    </row>
    <row r="4022" spans="1:23" ht="15.75" customHeight="1" x14ac:dyDescent="0.3">
      <c r="A4022" s="2" t="s">
        <v>24</v>
      </c>
      <c r="B4022" s="2">
        <v>1197831</v>
      </c>
      <c r="C4022" s="3">
        <v>44128</v>
      </c>
      <c r="D4022" s="12" t="str" cm="1">
        <f t="array" ref="D4022">_xlfn.SWITCH(WEEKDAY(C4022,2), 1, "Lundi", 2, "Mardi", 3, "Mercredi", 4, "Jeudi", 5, "Vendredi", 6, "Samedi", 7, "Dimanche", "Erreur")</f>
        <v>Samedi</v>
      </c>
      <c r="E4022" s="2" t="s">
        <v>26</v>
      </c>
      <c r="F4022" s="2" t="s">
        <v>27</v>
      </c>
      <c r="G4022" s="2" t="s">
        <v>28</v>
      </c>
      <c r="H4022" s="4" t="s">
        <v>21</v>
      </c>
      <c r="I4022" s="5">
        <v>42</v>
      </c>
      <c r="J4022" s="6">
        <v>195</v>
      </c>
      <c r="K4022" s="7">
        <v>8190</v>
      </c>
      <c r="L4022" s="7">
        <v>3685.4999999999995</v>
      </c>
      <c r="M4022" s="8">
        <v>0.44999999999999996</v>
      </c>
      <c r="N4022" s="2" t="s">
        <v>82</v>
      </c>
      <c r="O4022">
        <f t="shared" si="496"/>
        <v>2020</v>
      </c>
      <c r="P4022">
        <f t="shared" si="497"/>
        <v>10</v>
      </c>
      <c r="Q4022" t="str">
        <f t="shared" si="498"/>
        <v>oct</v>
      </c>
      <c r="R4022" t="str">
        <f t="shared" si="499"/>
        <v>Texas</v>
      </c>
      <c r="S4022" t="str">
        <f t="shared" si="500"/>
        <v>2020-10</v>
      </c>
      <c r="T4022">
        <f>IF(AND(COUNTIF(Calculs!$Q$2:$Q$12,$O4022)&gt;0,COUNTIF(Calculs!$S$2:$S$12,$E4022)&gt;0,COUNTIF(Calculs!$U$2:$U$12,$H4022)&gt;0),1,0)</f>
        <v>1</v>
      </c>
      <c r="U4022">
        <f t="shared" si="501"/>
        <v>8190</v>
      </c>
      <c r="V4022">
        <f t="shared" si="502"/>
        <v>195</v>
      </c>
      <c r="W4022">
        <f t="shared" si="503"/>
        <v>3685.4999999999995</v>
      </c>
    </row>
    <row r="4023" spans="1:23" ht="15.75" customHeight="1" x14ac:dyDescent="0.3">
      <c r="A4023" s="2" t="s">
        <v>24</v>
      </c>
      <c r="B4023" s="2">
        <v>1197831</v>
      </c>
      <c r="C4023" s="3">
        <v>44129</v>
      </c>
      <c r="D4023" s="12" t="str" cm="1">
        <f t="array" ref="D4023">_xlfn.SWITCH(WEEKDAY(C4023,2), 1, "Lundi", 2, "Mardi", 3, "Mercredi", 4, "Jeudi", 5, "Vendredi", 6, "Samedi", 7, "Dimanche", "Erreur")</f>
        <v>Dimanche</v>
      </c>
      <c r="E4023" s="2" t="s">
        <v>26</v>
      </c>
      <c r="F4023" s="2" t="s">
        <v>27</v>
      </c>
      <c r="G4023" s="2" t="s">
        <v>28</v>
      </c>
      <c r="H4023" s="4" t="s">
        <v>22</v>
      </c>
      <c r="I4023" s="5">
        <v>51</v>
      </c>
      <c r="J4023" s="6">
        <v>247</v>
      </c>
      <c r="K4023" s="7">
        <v>12597</v>
      </c>
      <c r="L4023" s="7">
        <v>7810.14</v>
      </c>
      <c r="M4023" s="8">
        <v>0.62</v>
      </c>
      <c r="N4023" s="2" t="s">
        <v>82</v>
      </c>
      <c r="O4023">
        <f t="shared" si="496"/>
        <v>2020</v>
      </c>
      <c r="P4023">
        <f t="shared" si="497"/>
        <v>10</v>
      </c>
      <c r="Q4023" t="str">
        <f t="shared" si="498"/>
        <v>oct</v>
      </c>
      <c r="R4023" t="str">
        <f t="shared" si="499"/>
        <v>Texas</v>
      </c>
      <c r="S4023" t="str">
        <f t="shared" si="500"/>
        <v>2020-10</v>
      </c>
      <c r="T4023">
        <f>IF(AND(COUNTIF(Calculs!$Q$2:$Q$12,$O4023)&gt;0,COUNTIF(Calculs!$S$2:$S$12,$E4023)&gt;0,COUNTIF(Calculs!$U$2:$U$12,$H4023)&gt;0),1,0)</f>
        <v>1</v>
      </c>
      <c r="U4023">
        <f t="shared" si="501"/>
        <v>12597</v>
      </c>
      <c r="V4023">
        <f t="shared" si="502"/>
        <v>247</v>
      </c>
      <c r="W4023">
        <f t="shared" si="503"/>
        <v>7810.14</v>
      </c>
    </row>
    <row r="4024" spans="1:23" ht="15.75" customHeight="1" x14ac:dyDescent="0.3">
      <c r="A4024" s="2" t="s">
        <v>24</v>
      </c>
      <c r="B4024" s="2">
        <v>1197831</v>
      </c>
      <c r="C4024" s="3">
        <v>44130</v>
      </c>
      <c r="D4024" s="12" t="str" cm="1">
        <f t="array" ref="D4024">_xlfn.SWITCH(WEEKDAY(C4024,2), 1, "Lundi", 2, "Mardi", 3, "Mercredi", 4, "Jeudi", 5, "Vendredi", 6, "Samedi", 7, "Dimanche", "Erreur")</f>
        <v>Lundi</v>
      </c>
      <c r="E4024" s="2" t="s">
        <v>26</v>
      </c>
      <c r="F4024" s="2" t="s">
        <v>27</v>
      </c>
      <c r="G4024" s="2" t="s">
        <v>28</v>
      </c>
      <c r="H4024" s="4" t="s">
        <v>16</v>
      </c>
      <c r="I4024" s="5">
        <v>41</v>
      </c>
      <c r="J4024" s="6">
        <v>238</v>
      </c>
      <c r="K4024" s="7">
        <v>9758</v>
      </c>
      <c r="L4024" s="7">
        <v>4683.84</v>
      </c>
      <c r="M4024" s="8">
        <v>0.48</v>
      </c>
      <c r="N4024" s="2" t="s">
        <v>82</v>
      </c>
      <c r="O4024">
        <f t="shared" si="496"/>
        <v>2020</v>
      </c>
      <c r="P4024">
        <f t="shared" si="497"/>
        <v>10</v>
      </c>
      <c r="Q4024" t="str">
        <f t="shared" si="498"/>
        <v>oct</v>
      </c>
      <c r="R4024" t="str">
        <f t="shared" si="499"/>
        <v>Texas</v>
      </c>
      <c r="S4024" t="str">
        <f t="shared" si="500"/>
        <v>2020-10</v>
      </c>
      <c r="T4024">
        <f>IF(AND(COUNTIF(Calculs!$Q$2:$Q$12,$O4024)&gt;0,COUNTIF(Calculs!$S$2:$S$12,$E4024)&gt;0,COUNTIF(Calculs!$U$2:$U$12,$H4024)&gt;0),1,0)</f>
        <v>1</v>
      </c>
      <c r="U4024">
        <f t="shared" si="501"/>
        <v>9758</v>
      </c>
      <c r="V4024">
        <f t="shared" si="502"/>
        <v>238</v>
      </c>
      <c r="W4024">
        <f t="shared" si="503"/>
        <v>4683.84</v>
      </c>
    </row>
    <row r="4025" spans="1:23" ht="15.75" customHeight="1" x14ac:dyDescent="0.3">
      <c r="A4025" s="2" t="s">
        <v>24</v>
      </c>
      <c r="B4025" s="2">
        <v>1197831</v>
      </c>
      <c r="C4025" s="3">
        <v>44131</v>
      </c>
      <c r="D4025" s="12" t="str" cm="1">
        <f t="array" ref="D4025">_xlfn.SWITCH(WEEKDAY(C4025,2), 1, "Lundi", 2, "Mardi", 3, "Mercredi", 4, "Jeudi", 5, "Vendredi", 6, "Samedi", 7, "Dimanche", "Erreur")</f>
        <v>Mardi</v>
      </c>
      <c r="E4025" s="2" t="s">
        <v>26</v>
      </c>
      <c r="F4025" s="2" t="s">
        <v>27</v>
      </c>
      <c r="G4025" s="2" t="s">
        <v>28</v>
      </c>
      <c r="H4025" s="4" t="s">
        <v>18</v>
      </c>
      <c r="I4025" s="5">
        <v>44</v>
      </c>
      <c r="J4025" s="6">
        <v>285</v>
      </c>
      <c r="K4025" s="7">
        <v>12540</v>
      </c>
      <c r="L4025" s="7">
        <v>6019.2</v>
      </c>
      <c r="M4025" s="8">
        <v>0.48</v>
      </c>
      <c r="N4025" s="2" t="s">
        <v>82</v>
      </c>
      <c r="O4025">
        <f t="shared" si="496"/>
        <v>2020</v>
      </c>
      <c r="P4025">
        <f t="shared" si="497"/>
        <v>10</v>
      </c>
      <c r="Q4025" t="str">
        <f t="shared" si="498"/>
        <v>oct</v>
      </c>
      <c r="R4025" t="str">
        <f t="shared" si="499"/>
        <v>Texas</v>
      </c>
      <c r="S4025" t="str">
        <f t="shared" si="500"/>
        <v>2020-10</v>
      </c>
      <c r="T4025">
        <f>IF(AND(COUNTIF(Calculs!$Q$2:$Q$12,$O4025)&gt;0,COUNTIF(Calculs!$S$2:$S$12,$E4025)&gt;0,COUNTIF(Calculs!$U$2:$U$12,$H4025)&gt;0),1,0)</f>
        <v>1</v>
      </c>
      <c r="U4025">
        <f t="shared" si="501"/>
        <v>12540</v>
      </c>
      <c r="V4025">
        <f t="shared" si="502"/>
        <v>285</v>
      </c>
      <c r="W4025">
        <f t="shared" si="503"/>
        <v>6019.2</v>
      </c>
    </row>
    <row r="4026" spans="1:23" ht="15.75" customHeight="1" x14ac:dyDescent="0.3">
      <c r="A4026" s="2" t="s">
        <v>24</v>
      </c>
      <c r="B4026" s="2">
        <v>1197831</v>
      </c>
      <c r="C4026" s="3">
        <v>44132</v>
      </c>
      <c r="D4026" s="12" t="str" cm="1">
        <f t="array" ref="D4026">_xlfn.SWITCH(WEEKDAY(C4026,2), 1, "Lundi", 2, "Mardi", 3, "Mercredi", 4, "Jeudi", 5, "Vendredi", 6, "Samedi", 7, "Dimanche", "Erreur")</f>
        <v>Mercredi</v>
      </c>
      <c r="E4026" s="2" t="s">
        <v>26</v>
      </c>
      <c r="F4026" s="2" t="s">
        <v>27</v>
      </c>
      <c r="G4026" s="2" t="s">
        <v>28</v>
      </c>
      <c r="H4026" s="4" t="s">
        <v>19</v>
      </c>
      <c r="I4026" s="5">
        <v>47</v>
      </c>
      <c r="J4026" s="6">
        <v>255</v>
      </c>
      <c r="K4026" s="7">
        <v>11985</v>
      </c>
      <c r="L4026" s="7">
        <v>5872.65</v>
      </c>
      <c r="M4026" s="8">
        <v>0.49</v>
      </c>
      <c r="N4026" s="2" t="s">
        <v>82</v>
      </c>
      <c r="O4026">
        <f t="shared" si="496"/>
        <v>2020</v>
      </c>
      <c r="P4026">
        <f t="shared" si="497"/>
        <v>10</v>
      </c>
      <c r="Q4026" t="str">
        <f t="shared" si="498"/>
        <v>oct</v>
      </c>
      <c r="R4026" t="str">
        <f t="shared" si="499"/>
        <v>Texas</v>
      </c>
      <c r="S4026" t="str">
        <f t="shared" si="500"/>
        <v>2020-10</v>
      </c>
      <c r="T4026">
        <f>IF(AND(COUNTIF(Calculs!$Q$2:$Q$12,$O4026)&gt;0,COUNTIF(Calculs!$S$2:$S$12,$E4026)&gt;0,COUNTIF(Calculs!$U$2:$U$12,$H4026)&gt;0),1,0)</f>
        <v>1</v>
      </c>
      <c r="U4026">
        <f t="shared" si="501"/>
        <v>11985</v>
      </c>
      <c r="V4026">
        <f t="shared" si="502"/>
        <v>255</v>
      </c>
      <c r="W4026">
        <f t="shared" si="503"/>
        <v>5872.65</v>
      </c>
    </row>
    <row r="4027" spans="1:23" ht="15.75" customHeight="1" x14ac:dyDescent="0.3">
      <c r="A4027" s="2" t="s">
        <v>24</v>
      </c>
      <c r="B4027" s="2">
        <v>1197831</v>
      </c>
      <c r="C4027" s="3">
        <v>44133</v>
      </c>
      <c r="D4027" s="12" t="str" cm="1">
        <f t="array" ref="D4027">_xlfn.SWITCH(WEEKDAY(C4027,2), 1, "Lundi", 2, "Mardi", 3, "Mercredi", 4, "Jeudi", 5, "Vendredi", 6, "Samedi", 7, "Dimanche", "Erreur")</f>
        <v>Jeudi</v>
      </c>
      <c r="E4027" s="2" t="s">
        <v>26</v>
      </c>
      <c r="F4027" s="2" t="s">
        <v>27</v>
      </c>
      <c r="G4027" s="2" t="s">
        <v>28</v>
      </c>
      <c r="H4027" s="4" t="s">
        <v>20</v>
      </c>
      <c r="I4027" s="5">
        <v>47</v>
      </c>
      <c r="J4027" s="6">
        <v>182</v>
      </c>
      <c r="K4027" s="7">
        <v>8554</v>
      </c>
      <c r="L4027" s="7">
        <v>4961.3200000000006</v>
      </c>
      <c r="M4027" s="8">
        <v>0.58000000000000007</v>
      </c>
      <c r="N4027" s="2" t="s">
        <v>82</v>
      </c>
      <c r="O4027">
        <f t="shared" si="496"/>
        <v>2020</v>
      </c>
      <c r="P4027">
        <f t="shared" si="497"/>
        <v>10</v>
      </c>
      <c r="Q4027" t="str">
        <f t="shared" si="498"/>
        <v>oct</v>
      </c>
      <c r="R4027" t="str">
        <f t="shared" si="499"/>
        <v>Texas</v>
      </c>
      <c r="S4027" t="str">
        <f t="shared" si="500"/>
        <v>2020-10</v>
      </c>
      <c r="T4027">
        <f>IF(AND(COUNTIF(Calculs!$Q$2:$Q$12,$O4027)&gt;0,COUNTIF(Calculs!$S$2:$S$12,$E4027)&gt;0,COUNTIF(Calculs!$U$2:$U$12,$H4027)&gt;0),1,0)</f>
        <v>1</v>
      </c>
      <c r="U4027">
        <f t="shared" si="501"/>
        <v>8554</v>
      </c>
      <c r="V4027">
        <f t="shared" si="502"/>
        <v>182</v>
      </c>
      <c r="W4027">
        <f t="shared" si="503"/>
        <v>4961.3200000000006</v>
      </c>
    </row>
    <row r="4028" spans="1:23" ht="15.75" customHeight="1" x14ac:dyDescent="0.3">
      <c r="A4028" s="2" t="s">
        <v>24</v>
      </c>
      <c r="B4028" s="2">
        <v>1197831</v>
      </c>
      <c r="C4028" s="3">
        <v>44134</v>
      </c>
      <c r="D4028" s="12" t="str" cm="1">
        <f t="array" ref="D4028">_xlfn.SWITCH(WEEKDAY(C4028,2), 1, "Lundi", 2, "Mardi", 3, "Mercredi", 4, "Jeudi", 5, "Vendredi", 6, "Samedi", 7, "Dimanche", "Erreur")</f>
        <v>Vendredi</v>
      </c>
      <c r="E4028" s="2" t="s">
        <v>26</v>
      </c>
      <c r="F4028" s="2" t="s">
        <v>27</v>
      </c>
      <c r="G4028" s="2" t="s">
        <v>28</v>
      </c>
      <c r="H4028" s="4" t="s">
        <v>21</v>
      </c>
      <c r="I4028" s="5">
        <v>42</v>
      </c>
      <c r="J4028" s="6">
        <v>169</v>
      </c>
      <c r="K4028" s="7">
        <v>7098</v>
      </c>
      <c r="L4028" s="7">
        <v>3194.1</v>
      </c>
      <c r="M4028" s="8">
        <v>0.44999999999999996</v>
      </c>
      <c r="N4028" s="2" t="s">
        <v>82</v>
      </c>
      <c r="O4028">
        <f t="shared" si="496"/>
        <v>2020</v>
      </c>
      <c r="P4028">
        <f t="shared" si="497"/>
        <v>10</v>
      </c>
      <c r="Q4028" t="str">
        <f t="shared" si="498"/>
        <v>oct</v>
      </c>
      <c r="R4028" t="str">
        <f t="shared" si="499"/>
        <v>Texas</v>
      </c>
      <c r="S4028" t="str">
        <f t="shared" si="500"/>
        <v>2020-10</v>
      </c>
      <c r="T4028">
        <f>IF(AND(COUNTIF(Calculs!$Q$2:$Q$12,$O4028)&gt;0,COUNTIF(Calculs!$S$2:$S$12,$E4028)&gt;0,COUNTIF(Calculs!$U$2:$U$12,$H4028)&gt;0),1,0)</f>
        <v>1</v>
      </c>
      <c r="U4028">
        <f t="shared" si="501"/>
        <v>7098</v>
      </c>
      <c r="V4028">
        <f t="shared" si="502"/>
        <v>169</v>
      </c>
      <c r="W4028">
        <f t="shared" si="503"/>
        <v>3194.1</v>
      </c>
    </row>
    <row r="4029" spans="1:23" ht="15.75" customHeight="1" x14ac:dyDescent="0.3">
      <c r="A4029" s="2" t="s">
        <v>24</v>
      </c>
      <c r="B4029" s="2">
        <v>1197831</v>
      </c>
      <c r="C4029" s="3">
        <v>44135</v>
      </c>
      <c r="D4029" s="12" t="str" cm="1">
        <f t="array" ref="D4029">_xlfn.SWITCH(WEEKDAY(C4029,2), 1, "Lundi", 2, "Mardi", 3, "Mercredi", 4, "Jeudi", 5, "Vendredi", 6, "Samedi", 7, "Dimanche", "Erreur")</f>
        <v>Samedi</v>
      </c>
      <c r="E4029" s="2" t="s">
        <v>26</v>
      </c>
      <c r="F4029" s="2" t="s">
        <v>27</v>
      </c>
      <c r="G4029" s="2" t="s">
        <v>28</v>
      </c>
      <c r="H4029" s="4" t="s">
        <v>22</v>
      </c>
      <c r="I4029" s="5">
        <v>53</v>
      </c>
      <c r="J4029" s="6">
        <v>261</v>
      </c>
      <c r="K4029" s="7">
        <v>13833</v>
      </c>
      <c r="L4029" s="7">
        <v>8576.4599999999991</v>
      </c>
      <c r="M4029" s="8">
        <v>0.62</v>
      </c>
      <c r="N4029" s="2" t="s">
        <v>82</v>
      </c>
      <c r="O4029">
        <f t="shared" si="496"/>
        <v>2020</v>
      </c>
      <c r="P4029">
        <f t="shared" si="497"/>
        <v>10</v>
      </c>
      <c r="Q4029" t="str">
        <f t="shared" si="498"/>
        <v>oct</v>
      </c>
      <c r="R4029" t="str">
        <f t="shared" si="499"/>
        <v>Texas</v>
      </c>
      <c r="S4029" t="str">
        <f t="shared" si="500"/>
        <v>2020-10</v>
      </c>
      <c r="T4029">
        <f>IF(AND(COUNTIF(Calculs!$Q$2:$Q$12,$O4029)&gt;0,COUNTIF(Calculs!$S$2:$S$12,$E4029)&gt;0,COUNTIF(Calculs!$U$2:$U$12,$H4029)&gt;0),1,0)</f>
        <v>1</v>
      </c>
      <c r="U4029">
        <f t="shared" si="501"/>
        <v>13833</v>
      </c>
      <c r="V4029">
        <f t="shared" si="502"/>
        <v>261</v>
      </c>
      <c r="W4029">
        <f t="shared" si="503"/>
        <v>8576.4599999999991</v>
      </c>
    </row>
    <row r="4030" spans="1:23" ht="15.75" customHeight="1" x14ac:dyDescent="0.3">
      <c r="A4030" s="2" t="s">
        <v>29</v>
      </c>
      <c r="B4030" s="2">
        <v>1128299</v>
      </c>
      <c r="C4030" s="3">
        <v>44136</v>
      </c>
      <c r="D4030" s="12" t="str" cm="1">
        <f t="array" ref="D4030">_xlfn.SWITCH(WEEKDAY(C4030,2), 1, "Lundi", 2, "Mardi", 3, "Mercredi", 4, "Jeudi", 5, "Vendredi", 6, "Samedi", 7, "Dimanche", "Erreur")</f>
        <v>Dimanche</v>
      </c>
      <c r="E4030" s="2" t="s">
        <v>26</v>
      </c>
      <c r="F4030" s="2" t="s">
        <v>27</v>
      </c>
      <c r="G4030" s="2" t="s">
        <v>28</v>
      </c>
      <c r="H4030" s="4" t="s">
        <v>16</v>
      </c>
      <c r="I4030" s="5">
        <v>37</v>
      </c>
      <c r="J4030" s="6">
        <v>209</v>
      </c>
      <c r="K4030" s="7">
        <v>7733</v>
      </c>
      <c r="L4030" s="7">
        <v>3479.8500000000004</v>
      </c>
      <c r="M4030" s="8">
        <v>0.45000000000000007</v>
      </c>
      <c r="N4030" s="2" t="s">
        <v>82</v>
      </c>
      <c r="O4030">
        <f t="shared" si="496"/>
        <v>2020</v>
      </c>
      <c r="P4030">
        <f t="shared" si="497"/>
        <v>11</v>
      </c>
      <c r="Q4030" t="str">
        <f t="shared" si="498"/>
        <v>nov</v>
      </c>
      <c r="R4030" t="str">
        <f t="shared" si="499"/>
        <v>Texas</v>
      </c>
      <c r="S4030" t="str">
        <f t="shared" si="500"/>
        <v>2020-11</v>
      </c>
      <c r="T4030">
        <f>IF(AND(COUNTIF(Calculs!$Q$2:$Q$12,$O4030)&gt;0,COUNTIF(Calculs!$S$2:$S$12,$E4030)&gt;0,COUNTIF(Calculs!$U$2:$U$12,$H4030)&gt;0),1,0)</f>
        <v>1</v>
      </c>
      <c r="U4030">
        <f t="shared" si="501"/>
        <v>7733</v>
      </c>
      <c r="V4030">
        <f t="shared" si="502"/>
        <v>209</v>
      </c>
      <c r="W4030">
        <f t="shared" si="503"/>
        <v>3479.8500000000004</v>
      </c>
    </row>
    <row r="4031" spans="1:23" ht="15.75" customHeight="1" x14ac:dyDescent="0.3">
      <c r="A4031" s="2" t="s">
        <v>29</v>
      </c>
      <c r="B4031" s="2">
        <v>1128299</v>
      </c>
      <c r="C4031" s="3">
        <v>44137</v>
      </c>
      <c r="D4031" s="12" t="str" cm="1">
        <f t="array" ref="D4031">_xlfn.SWITCH(WEEKDAY(C4031,2), 1, "Lundi", 2, "Mardi", 3, "Mercredi", 4, "Jeudi", 5, "Vendredi", 6, "Samedi", 7, "Dimanche", "Erreur")</f>
        <v>Lundi</v>
      </c>
      <c r="E4031" s="2" t="s">
        <v>26</v>
      </c>
      <c r="F4031" s="2" t="s">
        <v>27</v>
      </c>
      <c r="G4031" s="2" t="s">
        <v>28</v>
      </c>
      <c r="H4031" s="4" t="s">
        <v>18</v>
      </c>
      <c r="I4031" s="5">
        <v>49</v>
      </c>
      <c r="J4031" s="6">
        <v>194</v>
      </c>
      <c r="K4031" s="7">
        <v>9506</v>
      </c>
      <c r="L4031" s="7">
        <v>2946.86</v>
      </c>
      <c r="M4031" s="8">
        <v>0.31</v>
      </c>
      <c r="N4031" s="2" t="s">
        <v>82</v>
      </c>
      <c r="O4031">
        <f t="shared" si="496"/>
        <v>2020</v>
      </c>
      <c r="P4031">
        <f t="shared" si="497"/>
        <v>11</v>
      </c>
      <c r="Q4031" t="str">
        <f t="shared" si="498"/>
        <v>nov</v>
      </c>
      <c r="R4031" t="str">
        <f t="shared" si="499"/>
        <v>Texas</v>
      </c>
      <c r="S4031" t="str">
        <f t="shared" si="500"/>
        <v>2020-11</v>
      </c>
      <c r="T4031">
        <f>IF(AND(COUNTIF(Calculs!$Q$2:$Q$12,$O4031)&gt;0,COUNTIF(Calculs!$S$2:$S$12,$E4031)&gt;0,COUNTIF(Calculs!$U$2:$U$12,$H4031)&gt;0),1,0)</f>
        <v>1</v>
      </c>
      <c r="U4031">
        <f t="shared" si="501"/>
        <v>9506</v>
      </c>
      <c r="V4031">
        <f t="shared" si="502"/>
        <v>194</v>
      </c>
      <c r="W4031">
        <f t="shared" si="503"/>
        <v>2946.86</v>
      </c>
    </row>
    <row r="4032" spans="1:23" ht="15.75" customHeight="1" x14ac:dyDescent="0.3">
      <c r="A4032" s="2" t="s">
        <v>29</v>
      </c>
      <c r="B4032" s="2">
        <v>1128299</v>
      </c>
      <c r="C4032" s="3">
        <v>44138</v>
      </c>
      <c r="D4032" s="12" t="str" cm="1">
        <f t="array" ref="D4032">_xlfn.SWITCH(WEEKDAY(C4032,2), 1, "Lundi", 2, "Mardi", 3, "Mercredi", 4, "Jeudi", 5, "Vendredi", 6, "Samedi", 7, "Dimanche", "Erreur")</f>
        <v>Mardi</v>
      </c>
      <c r="E4032" s="2" t="s">
        <v>26</v>
      </c>
      <c r="F4032" s="2" t="s">
        <v>27</v>
      </c>
      <c r="G4032" s="2" t="s">
        <v>28</v>
      </c>
      <c r="H4032" s="4" t="s">
        <v>19</v>
      </c>
      <c r="I4032" s="5">
        <v>46</v>
      </c>
      <c r="J4032" s="6">
        <v>217</v>
      </c>
      <c r="K4032" s="7">
        <v>9982</v>
      </c>
      <c r="L4032" s="7">
        <v>4491.9000000000005</v>
      </c>
      <c r="M4032" s="8">
        <v>0.45000000000000007</v>
      </c>
      <c r="N4032" s="2" t="s">
        <v>82</v>
      </c>
      <c r="O4032">
        <f t="shared" si="496"/>
        <v>2020</v>
      </c>
      <c r="P4032">
        <f t="shared" si="497"/>
        <v>11</v>
      </c>
      <c r="Q4032" t="str">
        <f t="shared" si="498"/>
        <v>nov</v>
      </c>
      <c r="R4032" t="str">
        <f t="shared" si="499"/>
        <v>Texas</v>
      </c>
      <c r="S4032" t="str">
        <f t="shared" si="500"/>
        <v>2020-11</v>
      </c>
      <c r="T4032">
        <f>IF(AND(COUNTIF(Calculs!$Q$2:$Q$12,$O4032)&gt;0,COUNTIF(Calculs!$S$2:$S$12,$E4032)&gt;0,COUNTIF(Calculs!$U$2:$U$12,$H4032)&gt;0),1,0)</f>
        <v>1</v>
      </c>
      <c r="U4032">
        <f t="shared" si="501"/>
        <v>9982</v>
      </c>
      <c r="V4032">
        <f t="shared" si="502"/>
        <v>217</v>
      </c>
      <c r="W4032">
        <f t="shared" si="503"/>
        <v>4491.9000000000005</v>
      </c>
    </row>
    <row r="4033" spans="1:23" ht="15.75" customHeight="1" x14ac:dyDescent="0.3">
      <c r="A4033" s="2" t="s">
        <v>29</v>
      </c>
      <c r="B4033" s="2">
        <v>1128299</v>
      </c>
      <c r="C4033" s="3">
        <v>44139</v>
      </c>
      <c r="D4033" s="12" t="str" cm="1">
        <f t="array" ref="D4033">_xlfn.SWITCH(WEEKDAY(C4033,2), 1, "Lundi", 2, "Mardi", 3, "Mercredi", 4, "Jeudi", 5, "Vendredi", 6, "Samedi", 7, "Dimanche", "Erreur")</f>
        <v>Mercredi</v>
      </c>
      <c r="E4033" s="2" t="s">
        <v>26</v>
      </c>
      <c r="F4033" s="2" t="s">
        <v>27</v>
      </c>
      <c r="G4033" s="2" t="s">
        <v>28</v>
      </c>
      <c r="H4033" s="4" t="s">
        <v>20</v>
      </c>
      <c r="I4033" s="5">
        <v>48</v>
      </c>
      <c r="J4033" s="6">
        <v>175</v>
      </c>
      <c r="K4033" s="7">
        <v>8400</v>
      </c>
      <c r="L4033" s="7">
        <v>3360</v>
      </c>
      <c r="M4033" s="8">
        <v>0.4</v>
      </c>
      <c r="N4033" s="2" t="s">
        <v>82</v>
      </c>
      <c r="O4033">
        <f t="shared" si="496"/>
        <v>2020</v>
      </c>
      <c r="P4033">
        <f t="shared" si="497"/>
        <v>11</v>
      </c>
      <c r="Q4033" t="str">
        <f t="shared" si="498"/>
        <v>nov</v>
      </c>
      <c r="R4033" t="str">
        <f t="shared" si="499"/>
        <v>Texas</v>
      </c>
      <c r="S4033" t="str">
        <f t="shared" si="500"/>
        <v>2020-11</v>
      </c>
      <c r="T4033">
        <f>IF(AND(COUNTIF(Calculs!$Q$2:$Q$12,$O4033)&gt;0,COUNTIF(Calculs!$S$2:$S$12,$E4033)&gt;0,COUNTIF(Calculs!$U$2:$U$12,$H4033)&gt;0),1,0)</f>
        <v>1</v>
      </c>
      <c r="U4033">
        <f t="shared" si="501"/>
        <v>8400</v>
      </c>
      <c r="V4033">
        <f t="shared" si="502"/>
        <v>175</v>
      </c>
      <c r="W4033">
        <f t="shared" si="503"/>
        <v>3360</v>
      </c>
    </row>
    <row r="4034" spans="1:23" ht="15.75" customHeight="1" x14ac:dyDescent="0.3">
      <c r="A4034" s="2" t="s">
        <v>29</v>
      </c>
      <c r="B4034" s="2">
        <v>1128299</v>
      </c>
      <c r="C4034" s="3">
        <v>44140</v>
      </c>
      <c r="D4034" s="12" t="str" cm="1">
        <f t="array" ref="D4034">_xlfn.SWITCH(WEEKDAY(C4034,2), 1, "Lundi", 2, "Mardi", 3, "Mercredi", 4, "Jeudi", 5, "Vendredi", 6, "Samedi", 7, "Dimanche", "Erreur")</f>
        <v>Jeudi</v>
      </c>
      <c r="E4034" s="2" t="s">
        <v>30</v>
      </c>
      <c r="F4034" s="2" t="s">
        <v>31</v>
      </c>
      <c r="G4034" s="2" t="s">
        <v>32</v>
      </c>
      <c r="H4034" s="4" t="s">
        <v>21</v>
      </c>
      <c r="I4034" s="5">
        <v>51</v>
      </c>
      <c r="J4034" s="6">
        <v>161</v>
      </c>
      <c r="K4034" s="7">
        <v>8211</v>
      </c>
      <c r="L4034" s="7">
        <v>5172.93</v>
      </c>
      <c r="M4034" s="8">
        <v>0.63</v>
      </c>
      <c r="N4034" s="2" t="s">
        <v>82</v>
      </c>
      <c r="O4034">
        <f t="shared" si="496"/>
        <v>2020</v>
      </c>
      <c r="P4034">
        <f t="shared" si="497"/>
        <v>11</v>
      </c>
      <c r="Q4034" t="str">
        <f t="shared" si="498"/>
        <v>nov</v>
      </c>
      <c r="R4034" t="str">
        <f t="shared" si="499"/>
        <v>California</v>
      </c>
      <c r="S4034" t="str">
        <f t="shared" si="500"/>
        <v>2020-11</v>
      </c>
      <c r="T4034">
        <f>IF(AND(COUNTIF(Calculs!$Q$2:$Q$12,$O4034)&gt;0,COUNTIF(Calculs!$S$2:$S$12,$E4034)&gt;0,COUNTIF(Calculs!$U$2:$U$12,$H4034)&gt;0),1,0)</f>
        <v>1</v>
      </c>
      <c r="U4034">
        <f t="shared" si="501"/>
        <v>8211</v>
      </c>
      <c r="V4034">
        <f t="shared" si="502"/>
        <v>161</v>
      </c>
      <c r="W4034">
        <f t="shared" si="503"/>
        <v>5172.93</v>
      </c>
    </row>
    <row r="4035" spans="1:23" ht="15.75" customHeight="1" x14ac:dyDescent="0.3">
      <c r="A4035" s="2" t="s">
        <v>29</v>
      </c>
      <c r="B4035" s="2">
        <v>1128299</v>
      </c>
      <c r="C4035" s="3">
        <v>44141</v>
      </c>
      <c r="D4035" s="12" t="str" cm="1">
        <f t="array" ref="D4035">_xlfn.SWITCH(WEEKDAY(C4035,2), 1, "Lundi", 2, "Mardi", 3, "Mercredi", 4, "Jeudi", 5, "Vendredi", 6, "Samedi", 7, "Dimanche", "Erreur")</f>
        <v>Vendredi</v>
      </c>
      <c r="E4035" s="2" t="s">
        <v>30</v>
      </c>
      <c r="F4035" s="2" t="s">
        <v>31</v>
      </c>
      <c r="G4035" s="2" t="s">
        <v>32</v>
      </c>
      <c r="H4035" s="4" t="s">
        <v>22</v>
      </c>
      <c r="I4035" s="5">
        <v>49</v>
      </c>
      <c r="J4035" s="6">
        <v>233</v>
      </c>
      <c r="K4035" s="7">
        <v>11417</v>
      </c>
      <c r="L4035" s="7">
        <v>2854.25</v>
      </c>
      <c r="M4035" s="8">
        <v>0.25</v>
      </c>
      <c r="N4035" s="2" t="s">
        <v>82</v>
      </c>
      <c r="O4035">
        <f t="shared" ref="O4035:O4098" si="504">YEAR($C4035)</f>
        <v>2020</v>
      </c>
      <c r="P4035">
        <f t="shared" ref="P4035:P4098" si="505">MONTH($C4035)</f>
        <v>11</v>
      </c>
      <c r="Q4035" t="str">
        <f t="shared" ref="Q4035:Q4098" si="506">TEXT($C4035,"mmm")</f>
        <v>nov</v>
      </c>
      <c r="R4035" t="str">
        <f t="shared" ref="R4035:R4098" si="507">SUBSTITUTE(SUBSTITUTE($F4035,"Sud ","South "),"Ouest ","West ")</f>
        <v>California</v>
      </c>
      <c r="S4035" t="str">
        <f t="shared" ref="S4035:S4098" si="508">TEXT($C4035,"aaaa-mm")</f>
        <v>2020-11</v>
      </c>
      <c r="T4035">
        <f>IF(AND(COUNTIF(Calculs!$Q$2:$Q$12,$O4035)&gt;0,COUNTIF(Calculs!$S$2:$S$12,$E4035)&gt;0,COUNTIF(Calculs!$U$2:$U$12,$H4035)&gt;0),1,0)</f>
        <v>1</v>
      </c>
      <c r="U4035">
        <f t="shared" ref="U4035:U4098" si="509">$K4035*$T4035</f>
        <v>11417</v>
      </c>
      <c r="V4035">
        <f t="shared" ref="V4035:V4098" si="510">$J4035*$T4035</f>
        <v>233</v>
      </c>
      <c r="W4035">
        <f t="shared" ref="W4035:W4098" si="511">$L4035*$T4035</f>
        <v>2854.25</v>
      </c>
    </row>
    <row r="4036" spans="1:23" ht="15.75" customHeight="1" x14ac:dyDescent="0.3">
      <c r="A4036" s="2" t="s">
        <v>29</v>
      </c>
      <c r="B4036" s="2">
        <v>1128299</v>
      </c>
      <c r="C4036" s="3">
        <v>44142</v>
      </c>
      <c r="D4036" s="12" t="str" cm="1">
        <f t="array" ref="D4036">_xlfn.SWITCH(WEEKDAY(C4036,2), 1, "Lundi", 2, "Mardi", 3, "Mercredi", 4, "Jeudi", 5, "Vendredi", 6, "Samedi", 7, "Dimanche", "Erreur")</f>
        <v>Samedi</v>
      </c>
      <c r="E4036" s="2" t="s">
        <v>30</v>
      </c>
      <c r="F4036" s="2" t="s">
        <v>31</v>
      </c>
      <c r="G4036" s="2" t="s">
        <v>32</v>
      </c>
      <c r="H4036" s="4" t="s">
        <v>16</v>
      </c>
      <c r="I4036" s="5">
        <v>37</v>
      </c>
      <c r="J4036" s="6">
        <v>223</v>
      </c>
      <c r="K4036" s="7">
        <v>8251</v>
      </c>
      <c r="L4036" s="7">
        <v>4125.5</v>
      </c>
      <c r="M4036" s="8">
        <v>0.5</v>
      </c>
      <c r="N4036" s="2" t="s">
        <v>82</v>
      </c>
      <c r="O4036">
        <f t="shared" si="504"/>
        <v>2020</v>
      </c>
      <c r="P4036">
        <f t="shared" si="505"/>
        <v>11</v>
      </c>
      <c r="Q4036" t="str">
        <f t="shared" si="506"/>
        <v>nov</v>
      </c>
      <c r="R4036" t="str">
        <f t="shared" si="507"/>
        <v>California</v>
      </c>
      <c r="S4036" t="str">
        <f t="shared" si="508"/>
        <v>2020-11</v>
      </c>
      <c r="T4036">
        <f>IF(AND(COUNTIF(Calculs!$Q$2:$Q$12,$O4036)&gt;0,COUNTIF(Calculs!$S$2:$S$12,$E4036)&gt;0,COUNTIF(Calculs!$U$2:$U$12,$H4036)&gt;0),1,0)</f>
        <v>1</v>
      </c>
      <c r="U4036">
        <f t="shared" si="509"/>
        <v>8251</v>
      </c>
      <c r="V4036">
        <f t="shared" si="510"/>
        <v>223</v>
      </c>
      <c r="W4036">
        <f t="shared" si="511"/>
        <v>4125.5</v>
      </c>
    </row>
    <row r="4037" spans="1:23" ht="15.75" customHeight="1" x14ac:dyDescent="0.3">
      <c r="A4037" s="2" t="s">
        <v>29</v>
      </c>
      <c r="B4037" s="2">
        <v>1128299</v>
      </c>
      <c r="C4037" s="3">
        <v>44143</v>
      </c>
      <c r="D4037" s="12" t="str" cm="1">
        <f t="array" ref="D4037">_xlfn.SWITCH(WEEKDAY(C4037,2), 1, "Lundi", 2, "Mardi", 3, "Mercredi", 4, "Jeudi", 5, "Vendredi", 6, "Samedi", 7, "Dimanche", "Erreur")</f>
        <v>Dimanche</v>
      </c>
      <c r="E4037" s="2" t="s">
        <v>30</v>
      </c>
      <c r="F4037" s="2" t="s">
        <v>31</v>
      </c>
      <c r="G4037" s="2" t="s">
        <v>32</v>
      </c>
      <c r="H4037" s="4" t="s">
        <v>18</v>
      </c>
      <c r="I4037" s="5">
        <v>49</v>
      </c>
      <c r="J4037" s="6">
        <v>210</v>
      </c>
      <c r="K4037" s="7">
        <v>10290</v>
      </c>
      <c r="L4037" s="7">
        <v>3189.9</v>
      </c>
      <c r="M4037" s="8">
        <v>0.31</v>
      </c>
      <c r="N4037" s="2" t="s">
        <v>82</v>
      </c>
      <c r="O4037">
        <f t="shared" si="504"/>
        <v>2020</v>
      </c>
      <c r="P4037">
        <f t="shared" si="505"/>
        <v>11</v>
      </c>
      <c r="Q4037" t="str">
        <f t="shared" si="506"/>
        <v>nov</v>
      </c>
      <c r="R4037" t="str">
        <f t="shared" si="507"/>
        <v>California</v>
      </c>
      <c r="S4037" t="str">
        <f t="shared" si="508"/>
        <v>2020-11</v>
      </c>
      <c r="T4037">
        <f>IF(AND(COUNTIF(Calculs!$Q$2:$Q$12,$O4037)&gt;0,COUNTIF(Calculs!$S$2:$S$12,$E4037)&gt;0,COUNTIF(Calculs!$U$2:$U$12,$H4037)&gt;0),1,0)</f>
        <v>1</v>
      </c>
      <c r="U4037">
        <f t="shared" si="509"/>
        <v>10290</v>
      </c>
      <c r="V4037">
        <f t="shared" si="510"/>
        <v>210</v>
      </c>
      <c r="W4037">
        <f t="shared" si="511"/>
        <v>3189.9</v>
      </c>
    </row>
    <row r="4038" spans="1:23" ht="15.75" customHeight="1" x14ac:dyDescent="0.3">
      <c r="A4038" s="2" t="s">
        <v>29</v>
      </c>
      <c r="B4038" s="2">
        <v>1128299</v>
      </c>
      <c r="C4038" s="3">
        <v>44144</v>
      </c>
      <c r="D4038" s="12" t="str" cm="1">
        <f t="array" ref="D4038">_xlfn.SWITCH(WEEKDAY(C4038,2), 1, "Lundi", 2, "Mardi", 3, "Mercredi", 4, "Jeudi", 5, "Vendredi", 6, "Samedi", 7, "Dimanche", "Erreur")</f>
        <v>Lundi</v>
      </c>
      <c r="E4038" s="2" t="s">
        <v>30</v>
      </c>
      <c r="F4038" s="2" t="s">
        <v>31</v>
      </c>
      <c r="G4038" s="2" t="s">
        <v>32</v>
      </c>
      <c r="H4038" s="4" t="s">
        <v>19</v>
      </c>
      <c r="I4038" s="5">
        <v>49</v>
      </c>
      <c r="J4038" s="6">
        <v>196</v>
      </c>
      <c r="K4038" s="7">
        <v>9604</v>
      </c>
      <c r="L4038" s="7">
        <v>4705.96</v>
      </c>
      <c r="M4038" s="8">
        <v>0.49000000000000005</v>
      </c>
      <c r="N4038" s="2" t="s">
        <v>82</v>
      </c>
      <c r="O4038">
        <f t="shared" si="504"/>
        <v>2020</v>
      </c>
      <c r="P4038">
        <f t="shared" si="505"/>
        <v>11</v>
      </c>
      <c r="Q4038" t="str">
        <f t="shared" si="506"/>
        <v>nov</v>
      </c>
      <c r="R4038" t="str">
        <f t="shared" si="507"/>
        <v>California</v>
      </c>
      <c r="S4038" t="str">
        <f t="shared" si="508"/>
        <v>2020-11</v>
      </c>
      <c r="T4038">
        <f>IF(AND(COUNTIF(Calculs!$Q$2:$Q$12,$O4038)&gt;0,COUNTIF(Calculs!$S$2:$S$12,$E4038)&gt;0,COUNTIF(Calculs!$U$2:$U$12,$H4038)&gt;0),1,0)</f>
        <v>1</v>
      </c>
      <c r="U4038">
        <f t="shared" si="509"/>
        <v>9604</v>
      </c>
      <c r="V4038">
        <f t="shared" si="510"/>
        <v>196</v>
      </c>
      <c r="W4038">
        <f t="shared" si="511"/>
        <v>4705.96</v>
      </c>
    </row>
    <row r="4039" spans="1:23" ht="15.75" customHeight="1" x14ac:dyDescent="0.3">
      <c r="A4039" s="2" t="s">
        <v>29</v>
      </c>
      <c r="B4039" s="2">
        <v>1128299</v>
      </c>
      <c r="C4039" s="3">
        <v>44145</v>
      </c>
      <c r="D4039" s="12" t="str" cm="1">
        <f t="array" ref="D4039">_xlfn.SWITCH(WEEKDAY(C4039,2), 1, "Lundi", 2, "Mardi", 3, "Mercredi", 4, "Jeudi", 5, "Vendredi", 6, "Samedi", 7, "Dimanche", "Erreur")</f>
        <v>Mardi</v>
      </c>
      <c r="E4039" s="2" t="s">
        <v>30</v>
      </c>
      <c r="F4039" s="2" t="s">
        <v>31</v>
      </c>
      <c r="G4039" s="2" t="s">
        <v>32</v>
      </c>
      <c r="H4039" s="4" t="s">
        <v>20</v>
      </c>
      <c r="I4039" s="5">
        <v>47</v>
      </c>
      <c r="J4039" s="6">
        <v>150</v>
      </c>
      <c r="K4039" s="7">
        <v>7050</v>
      </c>
      <c r="L4039" s="7">
        <v>2961</v>
      </c>
      <c r="M4039" s="8">
        <v>0.42</v>
      </c>
      <c r="N4039" s="2" t="s">
        <v>82</v>
      </c>
      <c r="O4039">
        <f t="shared" si="504"/>
        <v>2020</v>
      </c>
      <c r="P4039">
        <f t="shared" si="505"/>
        <v>11</v>
      </c>
      <c r="Q4039" t="str">
        <f t="shared" si="506"/>
        <v>nov</v>
      </c>
      <c r="R4039" t="str">
        <f t="shared" si="507"/>
        <v>California</v>
      </c>
      <c r="S4039" t="str">
        <f t="shared" si="508"/>
        <v>2020-11</v>
      </c>
      <c r="T4039">
        <f>IF(AND(COUNTIF(Calculs!$Q$2:$Q$12,$O4039)&gt;0,COUNTIF(Calculs!$S$2:$S$12,$E4039)&gt;0,COUNTIF(Calculs!$U$2:$U$12,$H4039)&gt;0),1,0)</f>
        <v>1</v>
      </c>
      <c r="U4039">
        <f t="shared" si="509"/>
        <v>7050</v>
      </c>
      <c r="V4039">
        <f t="shared" si="510"/>
        <v>150</v>
      </c>
      <c r="W4039">
        <f t="shared" si="511"/>
        <v>2961</v>
      </c>
    </row>
    <row r="4040" spans="1:23" ht="15.75" customHeight="1" x14ac:dyDescent="0.3">
      <c r="A4040" s="2" t="s">
        <v>29</v>
      </c>
      <c r="B4040" s="2">
        <v>1128299</v>
      </c>
      <c r="C4040" s="3">
        <v>44146</v>
      </c>
      <c r="D4040" s="12" t="str" cm="1">
        <f t="array" ref="D4040">_xlfn.SWITCH(WEEKDAY(C4040,2), 1, "Lundi", 2, "Mardi", 3, "Mercredi", 4, "Jeudi", 5, "Vendredi", 6, "Samedi", 7, "Dimanche", "Erreur")</f>
        <v>Mercredi</v>
      </c>
      <c r="E4040" s="2" t="s">
        <v>30</v>
      </c>
      <c r="F4040" s="2" t="s">
        <v>31</v>
      </c>
      <c r="G4040" s="2" t="s">
        <v>32</v>
      </c>
      <c r="H4040" s="4" t="s">
        <v>21</v>
      </c>
      <c r="I4040" s="5">
        <v>50</v>
      </c>
      <c r="J4040" s="6">
        <v>140</v>
      </c>
      <c r="K4040" s="7">
        <v>7000</v>
      </c>
      <c r="L4040" s="7">
        <v>4270</v>
      </c>
      <c r="M4040" s="8">
        <v>0.61</v>
      </c>
      <c r="N4040" s="2" t="s">
        <v>82</v>
      </c>
      <c r="O4040">
        <f t="shared" si="504"/>
        <v>2020</v>
      </c>
      <c r="P4040">
        <f t="shared" si="505"/>
        <v>11</v>
      </c>
      <c r="Q4040" t="str">
        <f t="shared" si="506"/>
        <v>nov</v>
      </c>
      <c r="R4040" t="str">
        <f t="shared" si="507"/>
        <v>California</v>
      </c>
      <c r="S4040" t="str">
        <f t="shared" si="508"/>
        <v>2020-11</v>
      </c>
      <c r="T4040">
        <f>IF(AND(COUNTIF(Calculs!$Q$2:$Q$12,$O4040)&gt;0,COUNTIF(Calculs!$S$2:$S$12,$E4040)&gt;0,COUNTIF(Calculs!$U$2:$U$12,$H4040)&gt;0),1,0)</f>
        <v>1</v>
      </c>
      <c r="U4040">
        <f t="shared" si="509"/>
        <v>7000</v>
      </c>
      <c r="V4040">
        <f t="shared" si="510"/>
        <v>140</v>
      </c>
      <c r="W4040">
        <f t="shared" si="511"/>
        <v>4270</v>
      </c>
    </row>
    <row r="4041" spans="1:23" ht="15.75" customHeight="1" x14ac:dyDescent="0.3">
      <c r="A4041" s="2" t="s">
        <v>29</v>
      </c>
      <c r="B4041" s="2">
        <v>1128299</v>
      </c>
      <c r="C4041" s="3">
        <v>44147</v>
      </c>
      <c r="D4041" s="12" t="str" cm="1">
        <f t="array" ref="D4041">_xlfn.SWITCH(WEEKDAY(C4041,2), 1, "Lundi", 2, "Mardi", 3, "Mercredi", 4, "Jeudi", 5, "Vendredi", 6, "Samedi", 7, "Dimanche", "Erreur")</f>
        <v>Jeudi</v>
      </c>
      <c r="E4041" s="2" t="s">
        <v>30</v>
      </c>
      <c r="F4041" s="2" t="s">
        <v>31</v>
      </c>
      <c r="G4041" s="2" t="s">
        <v>32</v>
      </c>
      <c r="H4041" s="4" t="s">
        <v>22</v>
      </c>
      <c r="I4041" s="5">
        <v>46</v>
      </c>
      <c r="J4041" s="6">
        <v>182</v>
      </c>
      <c r="K4041" s="7">
        <v>8372</v>
      </c>
      <c r="L4041" s="7">
        <v>2344.1600000000003</v>
      </c>
      <c r="M4041" s="8">
        <v>0.28000000000000003</v>
      </c>
      <c r="N4041" s="2" t="s">
        <v>82</v>
      </c>
      <c r="O4041">
        <f t="shared" si="504"/>
        <v>2020</v>
      </c>
      <c r="P4041">
        <f t="shared" si="505"/>
        <v>11</v>
      </c>
      <c r="Q4041" t="str">
        <f t="shared" si="506"/>
        <v>nov</v>
      </c>
      <c r="R4041" t="str">
        <f t="shared" si="507"/>
        <v>California</v>
      </c>
      <c r="S4041" t="str">
        <f t="shared" si="508"/>
        <v>2020-11</v>
      </c>
      <c r="T4041">
        <f>IF(AND(COUNTIF(Calculs!$Q$2:$Q$12,$O4041)&gt;0,COUNTIF(Calculs!$S$2:$S$12,$E4041)&gt;0,COUNTIF(Calculs!$U$2:$U$12,$H4041)&gt;0),1,0)</f>
        <v>1</v>
      </c>
      <c r="U4041">
        <f t="shared" si="509"/>
        <v>8372</v>
      </c>
      <c r="V4041">
        <f t="shared" si="510"/>
        <v>182</v>
      </c>
      <c r="W4041">
        <f t="shared" si="511"/>
        <v>2344.1600000000003</v>
      </c>
    </row>
    <row r="4042" spans="1:23" ht="15.75" customHeight="1" x14ac:dyDescent="0.3">
      <c r="A4042" s="2" t="s">
        <v>29</v>
      </c>
      <c r="B4042" s="2">
        <v>1128299</v>
      </c>
      <c r="C4042" s="3">
        <v>44148</v>
      </c>
      <c r="D4042" s="12" t="str" cm="1">
        <f t="array" ref="D4042">_xlfn.SWITCH(WEEKDAY(C4042,2), 1, "Lundi", 2, "Mardi", 3, "Mercredi", 4, "Jeudi", 5, "Vendredi", 6, "Samedi", 7, "Dimanche", "Erreur")</f>
        <v>Vendredi</v>
      </c>
      <c r="E4042" s="2" t="s">
        <v>30</v>
      </c>
      <c r="F4042" s="2" t="s">
        <v>31</v>
      </c>
      <c r="G4042" s="2" t="s">
        <v>32</v>
      </c>
      <c r="H4042" s="4" t="s">
        <v>16</v>
      </c>
      <c r="I4042" s="5">
        <v>49</v>
      </c>
      <c r="J4042" s="6">
        <v>230</v>
      </c>
      <c r="K4042" s="7">
        <v>11270</v>
      </c>
      <c r="L4042" s="7">
        <v>5071.5000000000009</v>
      </c>
      <c r="M4042" s="8">
        <v>0.45000000000000007</v>
      </c>
      <c r="N4042" s="2" t="s">
        <v>82</v>
      </c>
      <c r="O4042">
        <f t="shared" si="504"/>
        <v>2020</v>
      </c>
      <c r="P4042">
        <f t="shared" si="505"/>
        <v>11</v>
      </c>
      <c r="Q4042" t="str">
        <f t="shared" si="506"/>
        <v>nov</v>
      </c>
      <c r="R4042" t="str">
        <f t="shared" si="507"/>
        <v>California</v>
      </c>
      <c r="S4042" t="str">
        <f t="shared" si="508"/>
        <v>2020-11</v>
      </c>
      <c r="T4042">
        <f>IF(AND(COUNTIF(Calculs!$Q$2:$Q$12,$O4042)&gt;0,COUNTIF(Calculs!$S$2:$S$12,$E4042)&gt;0,COUNTIF(Calculs!$U$2:$U$12,$H4042)&gt;0),1,0)</f>
        <v>1</v>
      </c>
      <c r="U4042">
        <f t="shared" si="509"/>
        <v>11270</v>
      </c>
      <c r="V4042">
        <f t="shared" si="510"/>
        <v>230</v>
      </c>
      <c r="W4042">
        <f t="shared" si="511"/>
        <v>5071.5000000000009</v>
      </c>
    </row>
    <row r="4043" spans="1:23" ht="15.75" customHeight="1" x14ac:dyDescent="0.3">
      <c r="A4043" s="2" t="s">
        <v>29</v>
      </c>
      <c r="B4043" s="2">
        <v>1128299</v>
      </c>
      <c r="C4043" s="3">
        <v>44149</v>
      </c>
      <c r="D4043" s="12" t="str" cm="1">
        <f t="array" ref="D4043">_xlfn.SWITCH(WEEKDAY(C4043,2), 1, "Lundi", 2, "Mardi", 3, "Mercredi", 4, "Jeudi", 5, "Vendredi", 6, "Samedi", 7, "Dimanche", "Erreur")</f>
        <v>Samedi</v>
      </c>
      <c r="E4043" s="2" t="s">
        <v>30</v>
      </c>
      <c r="F4043" s="2" t="s">
        <v>31</v>
      </c>
      <c r="G4043" s="2" t="s">
        <v>32</v>
      </c>
      <c r="H4043" s="4" t="s">
        <v>18</v>
      </c>
      <c r="I4043" s="5">
        <v>58</v>
      </c>
      <c r="J4043" s="6">
        <v>175</v>
      </c>
      <c r="K4043" s="7">
        <v>10150</v>
      </c>
      <c r="L4043" s="7">
        <v>3045.0000000000005</v>
      </c>
      <c r="M4043" s="8">
        <v>0.30000000000000004</v>
      </c>
      <c r="N4043" s="2" t="s">
        <v>82</v>
      </c>
      <c r="O4043">
        <f t="shared" si="504"/>
        <v>2020</v>
      </c>
      <c r="P4043">
        <f t="shared" si="505"/>
        <v>11</v>
      </c>
      <c r="Q4043" t="str">
        <f t="shared" si="506"/>
        <v>nov</v>
      </c>
      <c r="R4043" t="str">
        <f t="shared" si="507"/>
        <v>California</v>
      </c>
      <c r="S4043" t="str">
        <f t="shared" si="508"/>
        <v>2020-11</v>
      </c>
      <c r="T4043">
        <f>IF(AND(COUNTIF(Calculs!$Q$2:$Q$12,$O4043)&gt;0,COUNTIF(Calculs!$S$2:$S$12,$E4043)&gt;0,COUNTIF(Calculs!$U$2:$U$12,$H4043)&gt;0),1,0)</f>
        <v>1</v>
      </c>
      <c r="U4043">
        <f t="shared" si="509"/>
        <v>10150</v>
      </c>
      <c r="V4043">
        <f t="shared" si="510"/>
        <v>175</v>
      </c>
      <c r="W4043">
        <f t="shared" si="511"/>
        <v>3045.0000000000005</v>
      </c>
    </row>
    <row r="4044" spans="1:23" ht="15.75" customHeight="1" x14ac:dyDescent="0.3">
      <c r="A4044" s="2" t="s">
        <v>29</v>
      </c>
      <c r="B4044" s="2">
        <v>1128299</v>
      </c>
      <c r="C4044" s="3">
        <v>44150</v>
      </c>
      <c r="D4044" s="12" t="str" cm="1">
        <f t="array" ref="D4044">_xlfn.SWITCH(WEEKDAY(C4044,2), 1, "Lundi", 2, "Mardi", 3, "Mercredi", 4, "Jeudi", 5, "Vendredi", 6, "Samedi", 7, "Dimanche", "Erreur")</f>
        <v>Dimanche</v>
      </c>
      <c r="E4044" s="2" t="s">
        <v>30</v>
      </c>
      <c r="F4044" s="2" t="s">
        <v>31</v>
      </c>
      <c r="G4044" s="2" t="s">
        <v>32</v>
      </c>
      <c r="H4044" s="4" t="s">
        <v>19</v>
      </c>
      <c r="I4044" s="5">
        <v>55</v>
      </c>
      <c r="J4044" s="6">
        <v>203</v>
      </c>
      <c r="K4044" s="7">
        <v>11165</v>
      </c>
      <c r="L4044" s="7">
        <v>5247.55</v>
      </c>
      <c r="M4044" s="8">
        <v>0.47000000000000003</v>
      </c>
      <c r="N4044" s="2" t="s">
        <v>82</v>
      </c>
      <c r="O4044">
        <f t="shared" si="504"/>
        <v>2020</v>
      </c>
      <c r="P4044">
        <f t="shared" si="505"/>
        <v>11</v>
      </c>
      <c r="Q4044" t="str">
        <f t="shared" si="506"/>
        <v>nov</v>
      </c>
      <c r="R4044" t="str">
        <f t="shared" si="507"/>
        <v>California</v>
      </c>
      <c r="S4044" t="str">
        <f t="shared" si="508"/>
        <v>2020-11</v>
      </c>
      <c r="T4044">
        <f>IF(AND(COUNTIF(Calculs!$Q$2:$Q$12,$O4044)&gt;0,COUNTIF(Calculs!$S$2:$S$12,$E4044)&gt;0,COUNTIF(Calculs!$U$2:$U$12,$H4044)&gt;0),1,0)</f>
        <v>1</v>
      </c>
      <c r="U4044">
        <f t="shared" si="509"/>
        <v>11165</v>
      </c>
      <c r="V4044">
        <f t="shared" si="510"/>
        <v>203</v>
      </c>
      <c r="W4044">
        <f t="shared" si="511"/>
        <v>5247.55</v>
      </c>
    </row>
    <row r="4045" spans="1:23" ht="15.75" customHeight="1" x14ac:dyDescent="0.3">
      <c r="A4045" s="2" t="s">
        <v>29</v>
      </c>
      <c r="B4045" s="2">
        <v>1128299</v>
      </c>
      <c r="C4045" s="3">
        <v>44187</v>
      </c>
      <c r="D4045" s="12" t="str" cm="1">
        <f t="array" ref="D4045">_xlfn.SWITCH(WEEKDAY(C4045,2), 1, "Lundi", 2, "Mardi", 3, "Mercredi", 4, "Jeudi", 5, "Vendredi", 6, "Samedi", 7, "Dimanche", "Erreur")</f>
        <v>Mardi</v>
      </c>
      <c r="E4045" s="2" t="s">
        <v>30</v>
      </c>
      <c r="F4045" s="2" t="s">
        <v>31</v>
      </c>
      <c r="G4045" s="2" t="s">
        <v>32</v>
      </c>
      <c r="H4045" s="4" t="s">
        <v>20</v>
      </c>
      <c r="I4045" s="5">
        <v>58</v>
      </c>
      <c r="J4045" s="6">
        <v>174</v>
      </c>
      <c r="K4045" s="7">
        <v>10092</v>
      </c>
      <c r="L4045" s="7">
        <v>4339.5599999999995</v>
      </c>
      <c r="M4045" s="8">
        <v>0.43</v>
      </c>
      <c r="N4045" s="2" t="s">
        <v>82</v>
      </c>
      <c r="O4045">
        <f t="shared" si="504"/>
        <v>2020</v>
      </c>
      <c r="P4045">
        <f t="shared" si="505"/>
        <v>12</v>
      </c>
      <c r="Q4045" t="str">
        <f t="shared" si="506"/>
        <v>déc</v>
      </c>
      <c r="R4045" t="str">
        <f t="shared" si="507"/>
        <v>California</v>
      </c>
      <c r="S4045" t="str">
        <f t="shared" si="508"/>
        <v>2020-12</v>
      </c>
      <c r="T4045">
        <f>IF(AND(COUNTIF(Calculs!$Q$2:$Q$12,$O4045)&gt;0,COUNTIF(Calculs!$S$2:$S$12,$E4045)&gt;0,COUNTIF(Calculs!$U$2:$U$12,$H4045)&gt;0),1,0)</f>
        <v>1</v>
      </c>
      <c r="U4045">
        <f t="shared" si="509"/>
        <v>10092</v>
      </c>
      <c r="V4045">
        <f t="shared" si="510"/>
        <v>174</v>
      </c>
      <c r="W4045">
        <f t="shared" si="511"/>
        <v>4339.5599999999995</v>
      </c>
    </row>
    <row r="4046" spans="1:23" ht="15.75" customHeight="1" x14ac:dyDescent="0.3">
      <c r="A4046" s="2" t="s">
        <v>29</v>
      </c>
      <c r="B4046" s="2">
        <v>1128299</v>
      </c>
      <c r="C4046" s="3">
        <v>44188</v>
      </c>
      <c r="D4046" s="12" t="str" cm="1">
        <f t="array" ref="D4046">_xlfn.SWITCH(WEEKDAY(C4046,2), 1, "Lundi", 2, "Mardi", 3, "Mercredi", 4, "Jeudi", 5, "Vendredi", 6, "Samedi", 7, "Dimanche", "Erreur")</f>
        <v>Mercredi</v>
      </c>
      <c r="E4046" s="2" t="s">
        <v>30</v>
      </c>
      <c r="F4046" s="2" t="s">
        <v>31</v>
      </c>
      <c r="G4046" s="2" t="s">
        <v>32</v>
      </c>
      <c r="H4046" s="4" t="s">
        <v>21</v>
      </c>
      <c r="I4046" s="5">
        <v>62</v>
      </c>
      <c r="J4046" s="6">
        <v>145</v>
      </c>
      <c r="K4046" s="7">
        <v>8990</v>
      </c>
      <c r="L4046" s="7">
        <v>5663.7</v>
      </c>
      <c r="M4046" s="8">
        <v>0.63</v>
      </c>
      <c r="N4046" s="2" t="s">
        <v>82</v>
      </c>
      <c r="O4046">
        <f t="shared" si="504"/>
        <v>2020</v>
      </c>
      <c r="P4046">
        <f t="shared" si="505"/>
        <v>12</v>
      </c>
      <c r="Q4046" t="str">
        <f t="shared" si="506"/>
        <v>déc</v>
      </c>
      <c r="R4046" t="str">
        <f t="shared" si="507"/>
        <v>California</v>
      </c>
      <c r="S4046" t="str">
        <f t="shared" si="508"/>
        <v>2020-12</v>
      </c>
      <c r="T4046">
        <f>IF(AND(COUNTIF(Calculs!$Q$2:$Q$12,$O4046)&gt;0,COUNTIF(Calculs!$S$2:$S$12,$E4046)&gt;0,COUNTIF(Calculs!$U$2:$U$12,$H4046)&gt;0),1,0)</f>
        <v>1</v>
      </c>
      <c r="U4046">
        <f t="shared" si="509"/>
        <v>8990</v>
      </c>
      <c r="V4046">
        <f t="shared" si="510"/>
        <v>145</v>
      </c>
      <c r="W4046">
        <f t="shared" si="511"/>
        <v>5663.7</v>
      </c>
    </row>
    <row r="4047" spans="1:23" ht="15.75" customHeight="1" x14ac:dyDescent="0.3">
      <c r="A4047" s="2" t="s">
        <v>29</v>
      </c>
      <c r="B4047" s="2">
        <v>1128299</v>
      </c>
      <c r="C4047" s="3">
        <v>44189</v>
      </c>
      <c r="D4047" s="12" t="str" cm="1">
        <f t="array" ref="D4047">_xlfn.SWITCH(WEEKDAY(C4047,2), 1, "Lundi", 2, "Mardi", 3, "Mercredi", 4, "Jeudi", 5, "Vendredi", 6, "Samedi", 7, "Dimanche", "Erreur")</f>
        <v>Jeudi</v>
      </c>
      <c r="E4047" s="2" t="s">
        <v>30</v>
      </c>
      <c r="F4047" s="2" t="s">
        <v>31</v>
      </c>
      <c r="G4047" s="2" t="s">
        <v>32</v>
      </c>
      <c r="H4047" s="4" t="s">
        <v>22</v>
      </c>
      <c r="I4047" s="5">
        <v>54</v>
      </c>
      <c r="J4047" s="6">
        <v>210</v>
      </c>
      <c r="K4047" s="7">
        <v>11340</v>
      </c>
      <c r="L4047" s="7">
        <v>3061.8</v>
      </c>
      <c r="M4047" s="8">
        <v>0.27</v>
      </c>
      <c r="N4047" s="2" t="s">
        <v>82</v>
      </c>
      <c r="O4047">
        <f t="shared" si="504"/>
        <v>2020</v>
      </c>
      <c r="P4047">
        <f t="shared" si="505"/>
        <v>12</v>
      </c>
      <c r="Q4047" t="str">
        <f t="shared" si="506"/>
        <v>déc</v>
      </c>
      <c r="R4047" t="str">
        <f t="shared" si="507"/>
        <v>California</v>
      </c>
      <c r="S4047" t="str">
        <f t="shared" si="508"/>
        <v>2020-12</v>
      </c>
      <c r="T4047">
        <f>IF(AND(COUNTIF(Calculs!$Q$2:$Q$12,$O4047)&gt;0,COUNTIF(Calculs!$S$2:$S$12,$E4047)&gt;0,COUNTIF(Calculs!$U$2:$U$12,$H4047)&gt;0),1,0)</f>
        <v>1</v>
      </c>
      <c r="U4047">
        <f t="shared" si="509"/>
        <v>11340</v>
      </c>
      <c r="V4047">
        <f t="shared" si="510"/>
        <v>210</v>
      </c>
      <c r="W4047">
        <f t="shared" si="511"/>
        <v>3061.8</v>
      </c>
    </row>
    <row r="4048" spans="1:23" ht="15.75" customHeight="1" x14ac:dyDescent="0.3">
      <c r="A4048" s="2" t="s">
        <v>29</v>
      </c>
      <c r="B4048" s="2">
        <v>1128299</v>
      </c>
      <c r="C4048" s="3">
        <v>44190</v>
      </c>
      <c r="D4048" s="12" t="str" cm="1">
        <f t="array" ref="D4048">_xlfn.SWITCH(WEEKDAY(C4048,2), 1, "Lundi", 2, "Mardi", 3, "Mercredi", 4, "Jeudi", 5, "Vendredi", 6, "Samedi", 7, "Dimanche", "Erreur")</f>
        <v>Vendredi</v>
      </c>
      <c r="E4048" s="2" t="s">
        <v>30</v>
      </c>
      <c r="F4048" s="2" t="s">
        <v>31</v>
      </c>
      <c r="G4048" s="2" t="s">
        <v>32</v>
      </c>
      <c r="H4048" s="4" t="s">
        <v>16</v>
      </c>
      <c r="I4048" s="5">
        <v>56</v>
      </c>
      <c r="J4048" s="6">
        <v>228</v>
      </c>
      <c r="K4048" s="7">
        <v>12768</v>
      </c>
      <c r="L4048" s="7">
        <v>6000.96</v>
      </c>
      <c r="M4048" s="8">
        <v>0.47000000000000003</v>
      </c>
      <c r="N4048" s="2" t="s">
        <v>82</v>
      </c>
      <c r="O4048">
        <f t="shared" si="504"/>
        <v>2020</v>
      </c>
      <c r="P4048">
        <f t="shared" si="505"/>
        <v>12</v>
      </c>
      <c r="Q4048" t="str">
        <f t="shared" si="506"/>
        <v>déc</v>
      </c>
      <c r="R4048" t="str">
        <f t="shared" si="507"/>
        <v>California</v>
      </c>
      <c r="S4048" t="str">
        <f t="shared" si="508"/>
        <v>2020-12</v>
      </c>
      <c r="T4048">
        <f>IF(AND(COUNTIF(Calculs!$Q$2:$Q$12,$O4048)&gt;0,COUNTIF(Calculs!$S$2:$S$12,$E4048)&gt;0,COUNTIF(Calculs!$U$2:$U$12,$H4048)&gt;0),1,0)</f>
        <v>1</v>
      </c>
      <c r="U4048">
        <f t="shared" si="509"/>
        <v>12768</v>
      </c>
      <c r="V4048">
        <f t="shared" si="510"/>
        <v>228</v>
      </c>
      <c r="W4048">
        <f t="shared" si="511"/>
        <v>6000.96</v>
      </c>
    </row>
    <row r="4049" spans="1:23" ht="15.75" customHeight="1" x14ac:dyDescent="0.3">
      <c r="A4049" s="2" t="s">
        <v>29</v>
      </c>
      <c r="B4049" s="2">
        <v>1128299</v>
      </c>
      <c r="C4049" s="3">
        <v>44191</v>
      </c>
      <c r="D4049" s="12" t="str" cm="1">
        <f t="array" ref="D4049">_xlfn.SWITCH(WEEKDAY(C4049,2), 1, "Lundi", 2, "Mardi", 3, "Mercredi", 4, "Jeudi", 5, "Vendredi", 6, "Samedi", 7, "Dimanche", "Erreur")</f>
        <v>Samedi</v>
      </c>
      <c r="E4049" s="2" t="s">
        <v>30</v>
      </c>
      <c r="F4049" s="2" t="s">
        <v>31</v>
      </c>
      <c r="G4049" s="2" t="s">
        <v>32</v>
      </c>
      <c r="H4049" s="4" t="s">
        <v>18</v>
      </c>
      <c r="I4049" s="5">
        <v>62</v>
      </c>
      <c r="J4049" s="6">
        <v>203</v>
      </c>
      <c r="K4049" s="7">
        <v>12586</v>
      </c>
      <c r="L4049" s="7">
        <v>3775.8000000000006</v>
      </c>
      <c r="M4049" s="8">
        <v>0.30000000000000004</v>
      </c>
      <c r="N4049" s="2" t="s">
        <v>82</v>
      </c>
      <c r="O4049">
        <f t="shared" si="504"/>
        <v>2020</v>
      </c>
      <c r="P4049">
        <f t="shared" si="505"/>
        <v>12</v>
      </c>
      <c r="Q4049" t="str">
        <f t="shared" si="506"/>
        <v>déc</v>
      </c>
      <c r="R4049" t="str">
        <f t="shared" si="507"/>
        <v>California</v>
      </c>
      <c r="S4049" t="str">
        <f t="shared" si="508"/>
        <v>2020-12</v>
      </c>
      <c r="T4049">
        <f>IF(AND(COUNTIF(Calculs!$Q$2:$Q$12,$O4049)&gt;0,COUNTIF(Calculs!$S$2:$S$12,$E4049)&gt;0,COUNTIF(Calculs!$U$2:$U$12,$H4049)&gt;0),1,0)</f>
        <v>1</v>
      </c>
      <c r="U4049">
        <f t="shared" si="509"/>
        <v>12586</v>
      </c>
      <c r="V4049">
        <f t="shared" si="510"/>
        <v>203</v>
      </c>
      <c r="W4049">
        <f t="shared" si="511"/>
        <v>3775.8000000000006</v>
      </c>
    </row>
    <row r="4050" spans="1:23" ht="15.75" customHeight="1" x14ac:dyDescent="0.3">
      <c r="A4050" s="2" t="s">
        <v>29</v>
      </c>
      <c r="B4050" s="2">
        <v>1128299</v>
      </c>
      <c r="C4050" s="3">
        <v>44192</v>
      </c>
      <c r="D4050" s="12" t="str" cm="1">
        <f t="array" ref="D4050">_xlfn.SWITCH(WEEKDAY(C4050,2), 1, "Lundi", 2, "Mardi", 3, "Mercredi", 4, "Jeudi", 5, "Vendredi", 6, "Samedi", 7, "Dimanche", "Erreur")</f>
        <v>Dimanche</v>
      </c>
      <c r="E4050" s="2" t="s">
        <v>30</v>
      </c>
      <c r="F4050" s="2" t="s">
        <v>31</v>
      </c>
      <c r="G4050" s="2" t="s">
        <v>32</v>
      </c>
      <c r="H4050" s="4" t="s">
        <v>19</v>
      </c>
      <c r="I4050" s="5">
        <v>64</v>
      </c>
      <c r="J4050" s="6">
        <v>210</v>
      </c>
      <c r="K4050" s="7">
        <v>13440</v>
      </c>
      <c r="L4050" s="7">
        <v>6720</v>
      </c>
      <c r="M4050" s="8">
        <v>0.5</v>
      </c>
      <c r="N4050" s="2" t="s">
        <v>82</v>
      </c>
      <c r="O4050">
        <f t="shared" si="504"/>
        <v>2020</v>
      </c>
      <c r="P4050">
        <f t="shared" si="505"/>
        <v>12</v>
      </c>
      <c r="Q4050" t="str">
        <f t="shared" si="506"/>
        <v>déc</v>
      </c>
      <c r="R4050" t="str">
        <f t="shared" si="507"/>
        <v>California</v>
      </c>
      <c r="S4050" t="str">
        <f t="shared" si="508"/>
        <v>2020-12</v>
      </c>
      <c r="T4050">
        <f>IF(AND(COUNTIF(Calculs!$Q$2:$Q$12,$O4050)&gt;0,COUNTIF(Calculs!$S$2:$S$12,$E4050)&gt;0,COUNTIF(Calculs!$U$2:$U$12,$H4050)&gt;0),1,0)</f>
        <v>1</v>
      </c>
      <c r="U4050">
        <f t="shared" si="509"/>
        <v>13440</v>
      </c>
      <c r="V4050">
        <f t="shared" si="510"/>
        <v>210</v>
      </c>
      <c r="W4050">
        <f t="shared" si="511"/>
        <v>6720</v>
      </c>
    </row>
    <row r="4051" spans="1:23" ht="15.75" customHeight="1" x14ac:dyDescent="0.3">
      <c r="A4051" s="2" t="s">
        <v>29</v>
      </c>
      <c r="B4051" s="2">
        <v>1128299</v>
      </c>
      <c r="C4051" s="3">
        <v>44193</v>
      </c>
      <c r="D4051" s="12" t="str" cm="1">
        <f t="array" ref="D4051">_xlfn.SWITCH(WEEKDAY(C4051,2), 1, "Lundi", 2, "Mardi", 3, "Mercredi", 4, "Jeudi", 5, "Vendredi", 6, "Samedi", 7, "Dimanche", "Erreur")</f>
        <v>Lundi</v>
      </c>
      <c r="E4051" s="2" t="s">
        <v>30</v>
      </c>
      <c r="F4051" s="2" t="s">
        <v>31</v>
      </c>
      <c r="G4051" s="2" t="s">
        <v>32</v>
      </c>
      <c r="H4051" s="4" t="s">
        <v>20</v>
      </c>
      <c r="I4051" s="5">
        <v>54</v>
      </c>
      <c r="J4051" s="6">
        <v>188</v>
      </c>
      <c r="K4051" s="7">
        <v>10152</v>
      </c>
      <c r="L4051" s="7">
        <v>4162.32</v>
      </c>
      <c r="M4051" s="8">
        <v>0.41</v>
      </c>
      <c r="N4051" s="2" t="s">
        <v>82</v>
      </c>
      <c r="O4051">
        <f t="shared" si="504"/>
        <v>2020</v>
      </c>
      <c r="P4051">
        <f t="shared" si="505"/>
        <v>12</v>
      </c>
      <c r="Q4051" t="str">
        <f t="shared" si="506"/>
        <v>déc</v>
      </c>
      <c r="R4051" t="str">
        <f t="shared" si="507"/>
        <v>California</v>
      </c>
      <c r="S4051" t="str">
        <f t="shared" si="508"/>
        <v>2020-12</v>
      </c>
      <c r="T4051">
        <f>IF(AND(COUNTIF(Calculs!$Q$2:$Q$12,$O4051)&gt;0,COUNTIF(Calculs!$S$2:$S$12,$E4051)&gt;0,COUNTIF(Calculs!$U$2:$U$12,$H4051)&gt;0),1,0)</f>
        <v>1</v>
      </c>
      <c r="U4051">
        <f t="shared" si="509"/>
        <v>10152</v>
      </c>
      <c r="V4051">
        <f t="shared" si="510"/>
        <v>188</v>
      </c>
      <c r="W4051">
        <f t="shared" si="511"/>
        <v>4162.32</v>
      </c>
    </row>
    <row r="4052" spans="1:23" ht="15.75" customHeight="1" x14ac:dyDescent="0.3">
      <c r="A4052" s="2" t="s">
        <v>29</v>
      </c>
      <c r="B4052" s="2">
        <v>1128299</v>
      </c>
      <c r="C4052" s="3">
        <v>44194</v>
      </c>
      <c r="D4052" s="12" t="str" cm="1">
        <f t="array" ref="D4052">_xlfn.SWITCH(WEEKDAY(C4052,2), 1, "Lundi", 2, "Mardi", 3, "Mercredi", 4, "Jeudi", 5, "Vendredi", 6, "Samedi", 7, "Dimanche", "Erreur")</f>
        <v>Mardi</v>
      </c>
      <c r="E4052" s="2" t="s">
        <v>30</v>
      </c>
      <c r="F4052" s="2" t="s">
        <v>31</v>
      </c>
      <c r="G4052" s="2" t="s">
        <v>32</v>
      </c>
      <c r="H4052" s="4" t="s">
        <v>21</v>
      </c>
      <c r="I4052" s="5">
        <v>59</v>
      </c>
      <c r="J4052" s="6">
        <v>152</v>
      </c>
      <c r="K4052" s="7">
        <v>8968</v>
      </c>
      <c r="L4052" s="7">
        <v>5829.2</v>
      </c>
      <c r="M4052" s="8">
        <v>0.65</v>
      </c>
      <c r="N4052" s="2" t="s">
        <v>82</v>
      </c>
      <c r="O4052">
        <f t="shared" si="504"/>
        <v>2020</v>
      </c>
      <c r="P4052">
        <f t="shared" si="505"/>
        <v>12</v>
      </c>
      <c r="Q4052" t="str">
        <f t="shared" si="506"/>
        <v>déc</v>
      </c>
      <c r="R4052" t="str">
        <f t="shared" si="507"/>
        <v>California</v>
      </c>
      <c r="S4052" t="str">
        <f t="shared" si="508"/>
        <v>2020-12</v>
      </c>
      <c r="T4052">
        <f>IF(AND(COUNTIF(Calculs!$Q$2:$Q$12,$O4052)&gt;0,COUNTIF(Calculs!$S$2:$S$12,$E4052)&gt;0,COUNTIF(Calculs!$U$2:$U$12,$H4052)&gt;0),1,0)</f>
        <v>1</v>
      </c>
      <c r="U4052">
        <f t="shared" si="509"/>
        <v>8968</v>
      </c>
      <c r="V4052">
        <f t="shared" si="510"/>
        <v>152</v>
      </c>
      <c r="W4052">
        <f t="shared" si="511"/>
        <v>5829.2</v>
      </c>
    </row>
    <row r="4053" spans="1:23" ht="15.75" customHeight="1" x14ac:dyDescent="0.3">
      <c r="A4053" s="2" t="s">
        <v>29</v>
      </c>
      <c r="B4053" s="2">
        <v>1128299</v>
      </c>
      <c r="C4053" s="3">
        <v>44195</v>
      </c>
      <c r="D4053" s="12" t="str" cm="1">
        <f t="array" ref="D4053">_xlfn.SWITCH(WEEKDAY(C4053,2), 1, "Lundi", 2, "Mardi", 3, "Mercredi", 4, "Jeudi", 5, "Vendredi", 6, "Samedi", 7, "Dimanche", "Erreur")</f>
        <v>Mercredi</v>
      </c>
      <c r="E4053" s="2" t="s">
        <v>30</v>
      </c>
      <c r="F4053" s="2" t="s">
        <v>31</v>
      </c>
      <c r="G4053" s="2" t="s">
        <v>32</v>
      </c>
      <c r="H4053" s="4" t="s">
        <v>22</v>
      </c>
      <c r="I4053" s="5">
        <v>72</v>
      </c>
      <c r="J4053" s="6">
        <v>203</v>
      </c>
      <c r="K4053" s="7">
        <v>14616</v>
      </c>
      <c r="L4053" s="7">
        <v>3946.32</v>
      </c>
      <c r="M4053" s="8">
        <v>0.27</v>
      </c>
      <c r="N4053" s="2" t="s">
        <v>82</v>
      </c>
      <c r="O4053">
        <f t="shared" si="504"/>
        <v>2020</v>
      </c>
      <c r="P4053">
        <f t="shared" si="505"/>
        <v>12</v>
      </c>
      <c r="Q4053" t="str">
        <f t="shared" si="506"/>
        <v>déc</v>
      </c>
      <c r="R4053" t="str">
        <f t="shared" si="507"/>
        <v>California</v>
      </c>
      <c r="S4053" t="str">
        <f t="shared" si="508"/>
        <v>2020-12</v>
      </c>
      <c r="T4053">
        <f>IF(AND(COUNTIF(Calculs!$Q$2:$Q$12,$O4053)&gt;0,COUNTIF(Calculs!$S$2:$S$12,$E4053)&gt;0,COUNTIF(Calculs!$U$2:$U$12,$H4053)&gt;0),1,0)</f>
        <v>1</v>
      </c>
      <c r="U4053">
        <f t="shared" si="509"/>
        <v>14616</v>
      </c>
      <c r="V4053">
        <f t="shared" si="510"/>
        <v>203</v>
      </c>
      <c r="W4053">
        <f t="shared" si="511"/>
        <v>3946.32</v>
      </c>
    </row>
    <row r="4054" spans="1:23" ht="15.75" customHeight="1" x14ac:dyDescent="0.3">
      <c r="A4054" s="2" t="s">
        <v>29</v>
      </c>
      <c r="B4054" s="2">
        <v>1128299</v>
      </c>
      <c r="C4054" s="3">
        <v>44196</v>
      </c>
      <c r="D4054" s="12" t="str" cm="1">
        <f t="array" ref="D4054">_xlfn.SWITCH(WEEKDAY(C4054,2), 1, "Lundi", 2, "Mardi", 3, "Mercredi", 4, "Jeudi", 5, "Vendredi", 6, "Samedi", 7, "Dimanche", "Erreur")</f>
        <v>Jeudi</v>
      </c>
      <c r="E4054" s="2" t="s">
        <v>30</v>
      </c>
      <c r="F4054" s="2" t="s">
        <v>31</v>
      </c>
      <c r="G4054" s="2" t="s">
        <v>32</v>
      </c>
      <c r="H4054" s="4" t="s">
        <v>16</v>
      </c>
      <c r="I4054" s="5">
        <v>56</v>
      </c>
      <c r="J4054" s="6">
        <v>252</v>
      </c>
      <c r="K4054" s="7">
        <v>14112</v>
      </c>
      <c r="L4054" s="7">
        <v>7056</v>
      </c>
      <c r="M4054" s="8">
        <v>0.5</v>
      </c>
      <c r="N4054" s="2" t="s">
        <v>82</v>
      </c>
      <c r="O4054">
        <f t="shared" si="504"/>
        <v>2020</v>
      </c>
      <c r="P4054">
        <f t="shared" si="505"/>
        <v>12</v>
      </c>
      <c r="Q4054" t="str">
        <f t="shared" si="506"/>
        <v>déc</v>
      </c>
      <c r="R4054" t="str">
        <f t="shared" si="507"/>
        <v>California</v>
      </c>
      <c r="S4054" t="str">
        <f t="shared" si="508"/>
        <v>2020-12</v>
      </c>
      <c r="T4054">
        <f>IF(AND(COUNTIF(Calculs!$Q$2:$Q$12,$O4054)&gt;0,COUNTIF(Calculs!$S$2:$S$12,$E4054)&gt;0,COUNTIF(Calculs!$U$2:$U$12,$H4054)&gt;0),1,0)</f>
        <v>1</v>
      </c>
      <c r="U4054">
        <f t="shared" si="509"/>
        <v>14112</v>
      </c>
      <c r="V4054">
        <f t="shared" si="510"/>
        <v>252</v>
      </c>
      <c r="W4054">
        <f t="shared" si="511"/>
        <v>7056</v>
      </c>
    </row>
    <row r="4055" spans="1:23" ht="15.75" customHeight="1" x14ac:dyDescent="0.3">
      <c r="A4055" s="2" t="s">
        <v>29</v>
      </c>
      <c r="B4055" s="2">
        <v>1128299</v>
      </c>
      <c r="C4055" s="3">
        <v>44197</v>
      </c>
      <c r="D4055" s="12" t="str" cm="1">
        <f t="array" ref="D4055">_xlfn.SWITCH(WEEKDAY(C4055,2), 1, "Lundi", 2, "Mardi", 3, "Mercredi", 4, "Jeudi", 5, "Vendredi", 6, "Samedi", 7, "Dimanche", "Erreur")</f>
        <v>Vendredi</v>
      </c>
      <c r="E4055" s="2" t="s">
        <v>30</v>
      </c>
      <c r="F4055" s="2" t="s">
        <v>31</v>
      </c>
      <c r="G4055" s="2" t="s">
        <v>32</v>
      </c>
      <c r="H4055" s="4" t="s">
        <v>18</v>
      </c>
      <c r="I4055" s="5">
        <v>64</v>
      </c>
      <c r="J4055" s="6">
        <v>225</v>
      </c>
      <c r="K4055" s="7">
        <v>14400</v>
      </c>
      <c r="L4055" s="7">
        <v>5184</v>
      </c>
      <c r="M4055" s="8">
        <v>0.36</v>
      </c>
      <c r="N4055" s="2" t="s">
        <v>82</v>
      </c>
      <c r="O4055">
        <f t="shared" si="504"/>
        <v>2021</v>
      </c>
      <c r="P4055">
        <f t="shared" si="505"/>
        <v>1</v>
      </c>
      <c r="Q4055" t="str">
        <f t="shared" si="506"/>
        <v>janv</v>
      </c>
      <c r="R4055" t="str">
        <f t="shared" si="507"/>
        <v>California</v>
      </c>
      <c r="S4055" t="str">
        <f t="shared" si="508"/>
        <v>2021-01</v>
      </c>
      <c r="T4055">
        <f>IF(AND(COUNTIF(Calculs!$Q$2:$Q$12,$O4055)&gt;0,COUNTIF(Calculs!$S$2:$S$12,$E4055)&gt;0,COUNTIF(Calculs!$U$2:$U$12,$H4055)&gt;0),1,0)</f>
        <v>1</v>
      </c>
      <c r="U4055">
        <f t="shared" si="509"/>
        <v>14400</v>
      </c>
      <c r="V4055">
        <f t="shared" si="510"/>
        <v>225</v>
      </c>
      <c r="W4055">
        <f t="shared" si="511"/>
        <v>5184</v>
      </c>
    </row>
    <row r="4056" spans="1:23" ht="15.75" customHeight="1" x14ac:dyDescent="0.3">
      <c r="A4056" s="2" t="s">
        <v>29</v>
      </c>
      <c r="B4056" s="2">
        <v>1128299</v>
      </c>
      <c r="C4056" s="3">
        <v>44198</v>
      </c>
      <c r="D4056" s="12" t="str" cm="1">
        <f t="array" ref="D4056">_xlfn.SWITCH(WEEKDAY(C4056,2), 1, "Lundi", 2, "Mardi", 3, "Mercredi", 4, "Jeudi", 5, "Vendredi", 6, "Samedi", 7, "Dimanche", "Erreur")</f>
        <v>Samedi</v>
      </c>
      <c r="E4056" s="2" t="s">
        <v>30</v>
      </c>
      <c r="F4056" s="2" t="s">
        <v>31</v>
      </c>
      <c r="G4056" s="2" t="s">
        <v>32</v>
      </c>
      <c r="H4056" s="4" t="s">
        <v>19</v>
      </c>
      <c r="I4056" s="5">
        <v>60</v>
      </c>
      <c r="J4056" s="6">
        <v>218</v>
      </c>
      <c r="K4056" s="7">
        <v>13080</v>
      </c>
      <c r="L4056" s="7">
        <v>6670.8</v>
      </c>
      <c r="M4056" s="8">
        <v>0.51</v>
      </c>
      <c r="N4056" s="2" t="s">
        <v>82</v>
      </c>
      <c r="O4056">
        <f t="shared" si="504"/>
        <v>2021</v>
      </c>
      <c r="P4056">
        <f t="shared" si="505"/>
        <v>1</v>
      </c>
      <c r="Q4056" t="str">
        <f t="shared" si="506"/>
        <v>janv</v>
      </c>
      <c r="R4056" t="str">
        <f t="shared" si="507"/>
        <v>California</v>
      </c>
      <c r="S4056" t="str">
        <f t="shared" si="508"/>
        <v>2021-01</v>
      </c>
      <c r="T4056">
        <f>IF(AND(COUNTIF(Calculs!$Q$2:$Q$12,$O4056)&gt;0,COUNTIF(Calculs!$S$2:$S$12,$E4056)&gt;0,COUNTIF(Calculs!$U$2:$U$12,$H4056)&gt;0),1,0)</f>
        <v>1</v>
      </c>
      <c r="U4056">
        <f t="shared" si="509"/>
        <v>13080</v>
      </c>
      <c r="V4056">
        <f t="shared" si="510"/>
        <v>218</v>
      </c>
      <c r="W4056">
        <f t="shared" si="511"/>
        <v>6670.8</v>
      </c>
    </row>
    <row r="4057" spans="1:23" ht="15.75" customHeight="1" x14ac:dyDescent="0.3">
      <c r="A4057" s="2" t="s">
        <v>29</v>
      </c>
      <c r="B4057" s="2">
        <v>1128299</v>
      </c>
      <c r="C4057" s="3">
        <v>44199</v>
      </c>
      <c r="D4057" s="12" t="str" cm="1">
        <f t="array" ref="D4057">_xlfn.SWITCH(WEEKDAY(C4057,2), 1, "Lundi", 2, "Mardi", 3, "Mercredi", 4, "Jeudi", 5, "Vendredi", 6, "Samedi", 7, "Dimanche", "Erreur")</f>
        <v>Dimanche</v>
      </c>
      <c r="E4057" s="2" t="s">
        <v>30</v>
      </c>
      <c r="F4057" s="2" t="s">
        <v>31</v>
      </c>
      <c r="G4057" s="2" t="s">
        <v>32</v>
      </c>
      <c r="H4057" s="4" t="s">
        <v>20</v>
      </c>
      <c r="I4057" s="5">
        <v>56</v>
      </c>
      <c r="J4057" s="6">
        <v>182</v>
      </c>
      <c r="K4057" s="7">
        <v>10192</v>
      </c>
      <c r="L4057" s="7">
        <v>4586.3999999999996</v>
      </c>
      <c r="M4057" s="8">
        <v>0.44999999999999996</v>
      </c>
      <c r="N4057" s="2" t="s">
        <v>82</v>
      </c>
      <c r="O4057">
        <f t="shared" si="504"/>
        <v>2021</v>
      </c>
      <c r="P4057">
        <f t="shared" si="505"/>
        <v>1</v>
      </c>
      <c r="Q4057" t="str">
        <f t="shared" si="506"/>
        <v>janv</v>
      </c>
      <c r="R4057" t="str">
        <f t="shared" si="507"/>
        <v>California</v>
      </c>
      <c r="S4057" t="str">
        <f t="shared" si="508"/>
        <v>2021-01</v>
      </c>
      <c r="T4057">
        <f>IF(AND(COUNTIF(Calculs!$Q$2:$Q$12,$O4057)&gt;0,COUNTIF(Calculs!$S$2:$S$12,$E4057)&gt;0,COUNTIF(Calculs!$U$2:$U$12,$H4057)&gt;0),1,0)</f>
        <v>1</v>
      </c>
      <c r="U4057">
        <f t="shared" si="509"/>
        <v>10192</v>
      </c>
      <c r="V4057">
        <f t="shared" si="510"/>
        <v>182</v>
      </c>
      <c r="W4057">
        <f t="shared" si="511"/>
        <v>4586.3999999999996</v>
      </c>
    </row>
    <row r="4058" spans="1:23" ht="15.75" customHeight="1" x14ac:dyDescent="0.3">
      <c r="A4058" s="2" t="s">
        <v>29</v>
      </c>
      <c r="B4058" s="2">
        <v>1128299</v>
      </c>
      <c r="C4058" s="3">
        <v>44200</v>
      </c>
      <c r="D4058" s="12" t="str" cm="1">
        <f t="array" ref="D4058">_xlfn.SWITCH(WEEKDAY(C4058,2), 1, "Lundi", 2, "Mardi", 3, "Mercredi", 4, "Jeudi", 5, "Vendredi", 6, "Samedi", 7, "Dimanche", "Erreur")</f>
        <v>Lundi</v>
      </c>
      <c r="E4058" s="2" t="s">
        <v>30</v>
      </c>
      <c r="F4058" s="2" t="s">
        <v>31</v>
      </c>
      <c r="G4058" s="2" t="s">
        <v>32</v>
      </c>
      <c r="H4058" s="4" t="s">
        <v>21</v>
      </c>
      <c r="I4058" s="5">
        <v>60</v>
      </c>
      <c r="J4058" s="6">
        <v>154</v>
      </c>
      <c r="K4058" s="7">
        <v>9240</v>
      </c>
      <c r="L4058" s="7">
        <v>6098.4000000000005</v>
      </c>
      <c r="M4058" s="8">
        <v>0.66</v>
      </c>
      <c r="N4058" s="2" t="s">
        <v>82</v>
      </c>
      <c r="O4058">
        <f t="shared" si="504"/>
        <v>2021</v>
      </c>
      <c r="P4058">
        <f t="shared" si="505"/>
        <v>1</v>
      </c>
      <c r="Q4058" t="str">
        <f t="shared" si="506"/>
        <v>janv</v>
      </c>
      <c r="R4058" t="str">
        <f t="shared" si="507"/>
        <v>California</v>
      </c>
      <c r="S4058" t="str">
        <f t="shared" si="508"/>
        <v>2021-01</v>
      </c>
      <c r="T4058">
        <f>IF(AND(COUNTIF(Calculs!$Q$2:$Q$12,$O4058)&gt;0,COUNTIF(Calculs!$S$2:$S$12,$E4058)&gt;0,COUNTIF(Calculs!$U$2:$U$12,$H4058)&gt;0),1,0)</f>
        <v>1</v>
      </c>
      <c r="U4058">
        <f t="shared" si="509"/>
        <v>9240</v>
      </c>
      <c r="V4058">
        <f t="shared" si="510"/>
        <v>154</v>
      </c>
      <c r="W4058">
        <f t="shared" si="511"/>
        <v>6098.4000000000005</v>
      </c>
    </row>
    <row r="4059" spans="1:23" ht="15.75" customHeight="1" x14ac:dyDescent="0.3">
      <c r="A4059" s="2" t="s">
        <v>29</v>
      </c>
      <c r="B4059" s="2">
        <v>1128299</v>
      </c>
      <c r="C4059" s="3">
        <v>44201</v>
      </c>
      <c r="D4059" s="12" t="str" cm="1">
        <f t="array" ref="D4059">_xlfn.SWITCH(WEEKDAY(C4059,2), 1, "Lundi", 2, "Mardi", 3, "Mercredi", 4, "Jeudi", 5, "Vendredi", 6, "Samedi", 7, "Dimanche", "Erreur")</f>
        <v>Mardi</v>
      </c>
      <c r="E4059" s="2" t="s">
        <v>30</v>
      </c>
      <c r="F4059" s="2" t="s">
        <v>31</v>
      </c>
      <c r="G4059" s="2" t="s">
        <v>32</v>
      </c>
      <c r="H4059" s="4" t="s">
        <v>22</v>
      </c>
      <c r="I4059" s="5">
        <v>72</v>
      </c>
      <c r="J4059" s="6">
        <v>189</v>
      </c>
      <c r="K4059" s="7">
        <v>13608</v>
      </c>
      <c r="L4059" s="7">
        <v>4490.6400000000003</v>
      </c>
      <c r="M4059" s="8">
        <v>0.33</v>
      </c>
      <c r="N4059" s="2" t="s">
        <v>82</v>
      </c>
      <c r="O4059">
        <f t="shared" si="504"/>
        <v>2021</v>
      </c>
      <c r="P4059">
        <f t="shared" si="505"/>
        <v>1</v>
      </c>
      <c r="Q4059" t="str">
        <f t="shared" si="506"/>
        <v>janv</v>
      </c>
      <c r="R4059" t="str">
        <f t="shared" si="507"/>
        <v>California</v>
      </c>
      <c r="S4059" t="str">
        <f t="shared" si="508"/>
        <v>2021-01</v>
      </c>
      <c r="T4059">
        <f>IF(AND(COUNTIF(Calculs!$Q$2:$Q$12,$O4059)&gt;0,COUNTIF(Calculs!$S$2:$S$12,$E4059)&gt;0,COUNTIF(Calculs!$U$2:$U$12,$H4059)&gt;0),1,0)</f>
        <v>1</v>
      </c>
      <c r="U4059">
        <f t="shared" si="509"/>
        <v>13608</v>
      </c>
      <c r="V4059">
        <f t="shared" si="510"/>
        <v>189</v>
      </c>
      <c r="W4059">
        <f t="shared" si="511"/>
        <v>4490.6400000000003</v>
      </c>
    </row>
    <row r="4060" spans="1:23" ht="15.75" customHeight="1" x14ac:dyDescent="0.3">
      <c r="A4060" s="2" t="s">
        <v>29</v>
      </c>
      <c r="B4060" s="2">
        <v>1128299</v>
      </c>
      <c r="C4060" s="3">
        <v>44202</v>
      </c>
      <c r="D4060" s="12" t="str" cm="1">
        <f t="array" ref="D4060">_xlfn.SWITCH(WEEKDAY(C4060,2), 1, "Lundi", 2, "Mardi", 3, "Mercredi", 4, "Jeudi", 5, "Vendredi", 6, "Samedi", 7, "Dimanche", "Erreur")</f>
        <v>Mercredi</v>
      </c>
      <c r="E4060" s="2" t="s">
        <v>30</v>
      </c>
      <c r="F4060" s="2" t="s">
        <v>31</v>
      </c>
      <c r="G4060" s="2" t="s">
        <v>32</v>
      </c>
      <c r="H4060" s="4" t="s">
        <v>16</v>
      </c>
      <c r="I4060" s="5">
        <v>56</v>
      </c>
      <c r="J4060" s="6">
        <v>273</v>
      </c>
      <c r="K4060" s="7">
        <v>15288</v>
      </c>
      <c r="L4060" s="7">
        <v>7644</v>
      </c>
      <c r="M4060" s="8">
        <v>0.5</v>
      </c>
      <c r="N4060" s="2" t="s">
        <v>82</v>
      </c>
      <c r="O4060">
        <f t="shared" si="504"/>
        <v>2021</v>
      </c>
      <c r="P4060">
        <f t="shared" si="505"/>
        <v>1</v>
      </c>
      <c r="Q4060" t="str">
        <f t="shared" si="506"/>
        <v>janv</v>
      </c>
      <c r="R4060" t="str">
        <f t="shared" si="507"/>
        <v>California</v>
      </c>
      <c r="S4060" t="str">
        <f t="shared" si="508"/>
        <v>2021-01</v>
      </c>
      <c r="T4060">
        <f>IF(AND(COUNTIF(Calculs!$Q$2:$Q$12,$O4060)&gt;0,COUNTIF(Calculs!$S$2:$S$12,$E4060)&gt;0,COUNTIF(Calculs!$U$2:$U$12,$H4060)&gt;0),1,0)</f>
        <v>1</v>
      </c>
      <c r="U4060">
        <f t="shared" si="509"/>
        <v>15288</v>
      </c>
      <c r="V4060">
        <f t="shared" si="510"/>
        <v>273</v>
      </c>
      <c r="W4060">
        <f t="shared" si="511"/>
        <v>7644</v>
      </c>
    </row>
    <row r="4061" spans="1:23" ht="15.75" customHeight="1" x14ac:dyDescent="0.3">
      <c r="A4061" s="2" t="s">
        <v>29</v>
      </c>
      <c r="B4061" s="2">
        <v>1128299</v>
      </c>
      <c r="C4061" s="3">
        <v>44203</v>
      </c>
      <c r="D4061" s="12" t="str" cm="1">
        <f t="array" ref="D4061">_xlfn.SWITCH(WEEKDAY(C4061,2), 1, "Lundi", 2, "Mardi", 3, "Mercredi", 4, "Jeudi", 5, "Vendredi", 6, "Samedi", 7, "Dimanche", "Erreur")</f>
        <v>Jeudi</v>
      </c>
      <c r="E4061" s="2" t="s">
        <v>30</v>
      </c>
      <c r="F4061" s="2" t="s">
        <v>31</v>
      </c>
      <c r="G4061" s="2" t="s">
        <v>32</v>
      </c>
      <c r="H4061" s="4" t="s">
        <v>18</v>
      </c>
      <c r="I4061" s="5">
        <v>63</v>
      </c>
      <c r="J4061" s="6">
        <v>248</v>
      </c>
      <c r="K4061" s="7">
        <v>15624</v>
      </c>
      <c r="L4061" s="7">
        <v>5780.88</v>
      </c>
      <c r="M4061" s="8">
        <v>0.37</v>
      </c>
      <c r="N4061" s="2" t="s">
        <v>82</v>
      </c>
      <c r="O4061">
        <f t="shared" si="504"/>
        <v>2021</v>
      </c>
      <c r="P4061">
        <f t="shared" si="505"/>
        <v>1</v>
      </c>
      <c r="Q4061" t="str">
        <f t="shared" si="506"/>
        <v>janv</v>
      </c>
      <c r="R4061" t="str">
        <f t="shared" si="507"/>
        <v>California</v>
      </c>
      <c r="S4061" t="str">
        <f t="shared" si="508"/>
        <v>2021-01</v>
      </c>
      <c r="T4061">
        <f>IF(AND(COUNTIF(Calculs!$Q$2:$Q$12,$O4061)&gt;0,COUNTIF(Calculs!$S$2:$S$12,$E4061)&gt;0,COUNTIF(Calculs!$U$2:$U$12,$H4061)&gt;0),1,0)</f>
        <v>1</v>
      </c>
      <c r="U4061">
        <f t="shared" si="509"/>
        <v>15624</v>
      </c>
      <c r="V4061">
        <f t="shared" si="510"/>
        <v>248</v>
      </c>
      <c r="W4061">
        <f t="shared" si="511"/>
        <v>5780.88</v>
      </c>
    </row>
    <row r="4062" spans="1:23" ht="15.75" customHeight="1" x14ac:dyDescent="0.3">
      <c r="A4062" s="2" t="s">
        <v>29</v>
      </c>
      <c r="B4062" s="2">
        <v>1128299</v>
      </c>
      <c r="C4062" s="3">
        <v>44204</v>
      </c>
      <c r="D4062" s="12" t="str" cm="1">
        <f t="array" ref="D4062">_xlfn.SWITCH(WEEKDAY(C4062,2), 1, "Lundi", 2, "Mardi", 3, "Mercredi", 4, "Jeudi", 5, "Vendredi", 6, "Samedi", 7, "Dimanche", "Erreur")</f>
        <v>Vendredi</v>
      </c>
      <c r="E4062" s="2" t="s">
        <v>30</v>
      </c>
      <c r="F4062" s="2" t="s">
        <v>31</v>
      </c>
      <c r="G4062" s="2" t="s">
        <v>32</v>
      </c>
      <c r="H4062" s="4" t="s">
        <v>19</v>
      </c>
      <c r="I4062" s="5">
        <v>64</v>
      </c>
      <c r="J4062" s="6">
        <v>206</v>
      </c>
      <c r="K4062" s="7">
        <v>13184</v>
      </c>
      <c r="L4062" s="7">
        <v>7251.2000000000007</v>
      </c>
      <c r="M4062" s="8">
        <v>0.55000000000000004</v>
      </c>
      <c r="N4062" s="2" t="s">
        <v>82</v>
      </c>
      <c r="O4062">
        <f t="shared" si="504"/>
        <v>2021</v>
      </c>
      <c r="P4062">
        <f t="shared" si="505"/>
        <v>1</v>
      </c>
      <c r="Q4062" t="str">
        <f t="shared" si="506"/>
        <v>janv</v>
      </c>
      <c r="R4062" t="str">
        <f t="shared" si="507"/>
        <v>California</v>
      </c>
      <c r="S4062" t="str">
        <f t="shared" si="508"/>
        <v>2021-01</v>
      </c>
      <c r="T4062">
        <f>IF(AND(COUNTIF(Calculs!$Q$2:$Q$12,$O4062)&gt;0,COUNTIF(Calculs!$S$2:$S$12,$E4062)&gt;0,COUNTIF(Calculs!$U$2:$U$12,$H4062)&gt;0),1,0)</f>
        <v>1</v>
      </c>
      <c r="U4062">
        <f t="shared" si="509"/>
        <v>13184</v>
      </c>
      <c r="V4062">
        <f t="shared" si="510"/>
        <v>206</v>
      </c>
      <c r="W4062">
        <f t="shared" si="511"/>
        <v>7251.2000000000007</v>
      </c>
    </row>
    <row r="4063" spans="1:23" ht="15.75" customHeight="1" x14ac:dyDescent="0.3">
      <c r="A4063" s="2" t="s">
        <v>29</v>
      </c>
      <c r="B4063" s="2">
        <v>1128299</v>
      </c>
      <c r="C4063" s="3">
        <v>44205</v>
      </c>
      <c r="D4063" s="12" t="str" cm="1">
        <f t="array" ref="D4063">_xlfn.SWITCH(WEEKDAY(C4063,2), 1, "Lundi", 2, "Mardi", 3, "Mercredi", 4, "Jeudi", 5, "Vendredi", 6, "Samedi", 7, "Dimanche", "Erreur")</f>
        <v>Samedi</v>
      </c>
      <c r="E4063" s="2" t="s">
        <v>30</v>
      </c>
      <c r="F4063" s="2" t="s">
        <v>31</v>
      </c>
      <c r="G4063" s="2" t="s">
        <v>32</v>
      </c>
      <c r="H4063" s="4" t="s">
        <v>20</v>
      </c>
      <c r="I4063" s="5">
        <v>59</v>
      </c>
      <c r="J4063" s="6">
        <v>210</v>
      </c>
      <c r="K4063" s="7">
        <v>12390</v>
      </c>
      <c r="L4063" s="7">
        <v>6071.0999999999995</v>
      </c>
      <c r="M4063" s="8">
        <v>0.49</v>
      </c>
      <c r="N4063" s="2" t="s">
        <v>82</v>
      </c>
      <c r="O4063">
        <f t="shared" si="504"/>
        <v>2021</v>
      </c>
      <c r="P4063">
        <f t="shared" si="505"/>
        <v>1</v>
      </c>
      <c r="Q4063" t="str">
        <f t="shared" si="506"/>
        <v>janv</v>
      </c>
      <c r="R4063" t="str">
        <f t="shared" si="507"/>
        <v>California</v>
      </c>
      <c r="S4063" t="str">
        <f t="shared" si="508"/>
        <v>2021-01</v>
      </c>
      <c r="T4063">
        <f>IF(AND(COUNTIF(Calculs!$Q$2:$Q$12,$O4063)&gt;0,COUNTIF(Calculs!$S$2:$S$12,$E4063)&gt;0,COUNTIF(Calculs!$U$2:$U$12,$H4063)&gt;0),1,0)</f>
        <v>1</v>
      </c>
      <c r="U4063">
        <f t="shared" si="509"/>
        <v>12390</v>
      </c>
      <c r="V4063">
        <f t="shared" si="510"/>
        <v>210</v>
      </c>
      <c r="W4063">
        <f t="shared" si="511"/>
        <v>6071.0999999999995</v>
      </c>
    </row>
    <row r="4064" spans="1:23" ht="15.75" customHeight="1" x14ac:dyDescent="0.3">
      <c r="A4064" s="2" t="s">
        <v>29</v>
      </c>
      <c r="B4064" s="2">
        <v>1128299</v>
      </c>
      <c r="C4064" s="3">
        <v>44206</v>
      </c>
      <c r="D4064" s="12" t="str" cm="1">
        <f t="array" ref="D4064">_xlfn.SWITCH(WEEKDAY(C4064,2), 1, "Lundi", 2, "Mardi", 3, "Mercredi", 4, "Jeudi", 5, "Vendredi", 6, "Samedi", 7, "Dimanche", "Erreur")</f>
        <v>Dimanche</v>
      </c>
      <c r="E4064" s="2" t="s">
        <v>30</v>
      </c>
      <c r="F4064" s="2" t="s">
        <v>31</v>
      </c>
      <c r="G4064" s="2" t="s">
        <v>32</v>
      </c>
      <c r="H4064" s="4" t="s">
        <v>21</v>
      </c>
      <c r="I4064" s="5">
        <v>62</v>
      </c>
      <c r="J4064" s="6">
        <v>155</v>
      </c>
      <c r="K4064" s="7">
        <v>9610</v>
      </c>
      <c r="L4064" s="7">
        <v>6342.6</v>
      </c>
      <c r="M4064" s="8">
        <v>0.66</v>
      </c>
      <c r="N4064" s="2" t="s">
        <v>82</v>
      </c>
      <c r="O4064">
        <f t="shared" si="504"/>
        <v>2021</v>
      </c>
      <c r="P4064">
        <f t="shared" si="505"/>
        <v>1</v>
      </c>
      <c r="Q4064" t="str">
        <f t="shared" si="506"/>
        <v>janv</v>
      </c>
      <c r="R4064" t="str">
        <f t="shared" si="507"/>
        <v>California</v>
      </c>
      <c r="S4064" t="str">
        <f t="shared" si="508"/>
        <v>2021-01</v>
      </c>
      <c r="T4064">
        <f>IF(AND(COUNTIF(Calculs!$Q$2:$Q$12,$O4064)&gt;0,COUNTIF(Calculs!$S$2:$S$12,$E4064)&gt;0,COUNTIF(Calculs!$U$2:$U$12,$H4064)&gt;0),1,0)</f>
        <v>1</v>
      </c>
      <c r="U4064">
        <f t="shared" si="509"/>
        <v>9610</v>
      </c>
      <c r="V4064">
        <f t="shared" si="510"/>
        <v>155</v>
      </c>
      <c r="W4064">
        <f t="shared" si="511"/>
        <v>6342.6</v>
      </c>
    </row>
    <row r="4065" spans="1:23" ht="15.75" customHeight="1" x14ac:dyDescent="0.3">
      <c r="A4065" s="2" t="s">
        <v>29</v>
      </c>
      <c r="B4065" s="2">
        <v>1128299</v>
      </c>
      <c r="C4065" s="3">
        <v>44207</v>
      </c>
      <c r="D4065" s="12" t="str" cm="1">
        <f t="array" ref="D4065">_xlfn.SWITCH(WEEKDAY(C4065,2), 1, "Lundi", 2, "Mardi", 3, "Mercredi", 4, "Jeudi", 5, "Vendredi", 6, "Samedi", 7, "Dimanche", "Erreur")</f>
        <v>Lundi</v>
      </c>
      <c r="E4065" s="2" t="s">
        <v>30</v>
      </c>
      <c r="F4065" s="2" t="s">
        <v>31</v>
      </c>
      <c r="G4065" s="2" t="s">
        <v>32</v>
      </c>
      <c r="H4065" s="4" t="s">
        <v>22</v>
      </c>
      <c r="I4065" s="5">
        <v>72</v>
      </c>
      <c r="J4065" s="6">
        <v>219</v>
      </c>
      <c r="K4065" s="7">
        <v>15768</v>
      </c>
      <c r="L4065" s="7">
        <v>5518.7999999999993</v>
      </c>
      <c r="M4065" s="8">
        <v>0.35</v>
      </c>
      <c r="N4065" s="2" t="s">
        <v>82</v>
      </c>
      <c r="O4065">
        <f t="shared" si="504"/>
        <v>2021</v>
      </c>
      <c r="P4065">
        <f t="shared" si="505"/>
        <v>1</v>
      </c>
      <c r="Q4065" t="str">
        <f t="shared" si="506"/>
        <v>janv</v>
      </c>
      <c r="R4065" t="str">
        <f t="shared" si="507"/>
        <v>California</v>
      </c>
      <c r="S4065" t="str">
        <f t="shared" si="508"/>
        <v>2021-01</v>
      </c>
      <c r="T4065">
        <f>IF(AND(COUNTIF(Calculs!$Q$2:$Q$12,$O4065)&gt;0,COUNTIF(Calculs!$S$2:$S$12,$E4065)&gt;0,COUNTIF(Calculs!$U$2:$U$12,$H4065)&gt;0),1,0)</f>
        <v>1</v>
      </c>
      <c r="U4065">
        <f t="shared" si="509"/>
        <v>15768</v>
      </c>
      <c r="V4065">
        <f t="shared" si="510"/>
        <v>219</v>
      </c>
      <c r="W4065">
        <f t="shared" si="511"/>
        <v>5518.7999999999993</v>
      </c>
    </row>
    <row r="4066" spans="1:23" ht="15.75" customHeight="1" x14ac:dyDescent="0.3">
      <c r="A4066" s="2" t="s">
        <v>29</v>
      </c>
      <c r="B4066" s="2">
        <v>1128299</v>
      </c>
      <c r="C4066" s="3">
        <v>44208</v>
      </c>
      <c r="D4066" s="12" t="str" cm="1">
        <f t="array" ref="D4066">_xlfn.SWITCH(WEEKDAY(C4066,2), 1, "Lundi", 2, "Mardi", 3, "Mercredi", 4, "Jeudi", 5, "Vendredi", 6, "Samedi", 7, "Dimanche", "Erreur")</f>
        <v>Mardi</v>
      </c>
      <c r="E4066" s="2" t="s">
        <v>30</v>
      </c>
      <c r="F4066" s="2" t="s">
        <v>31</v>
      </c>
      <c r="G4066" s="2" t="s">
        <v>32</v>
      </c>
      <c r="H4066" s="4" t="s">
        <v>16</v>
      </c>
      <c r="I4066" s="5">
        <v>56</v>
      </c>
      <c r="J4066" s="6">
        <v>277</v>
      </c>
      <c r="K4066" s="7">
        <v>15512</v>
      </c>
      <c r="L4066" s="7">
        <v>6980.4000000000015</v>
      </c>
      <c r="M4066" s="8">
        <v>0.45000000000000007</v>
      </c>
      <c r="N4066" s="2" t="s">
        <v>82</v>
      </c>
      <c r="O4066">
        <f t="shared" si="504"/>
        <v>2021</v>
      </c>
      <c r="P4066">
        <f t="shared" si="505"/>
        <v>1</v>
      </c>
      <c r="Q4066" t="str">
        <f t="shared" si="506"/>
        <v>janv</v>
      </c>
      <c r="R4066" t="str">
        <f t="shared" si="507"/>
        <v>California</v>
      </c>
      <c r="S4066" t="str">
        <f t="shared" si="508"/>
        <v>2021-01</v>
      </c>
      <c r="T4066">
        <f>IF(AND(COUNTIF(Calculs!$Q$2:$Q$12,$O4066)&gt;0,COUNTIF(Calculs!$S$2:$S$12,$E4066)&gt;0,COUNTIF(Calculs!$U$2:$U$12,$H4066)&gt;0),1,0)</f>
        <v>1</v>
      </c>
      <c r="U4066">
        <f t="shared" si="509"/>
        <v>15512</v>
      </c>
      <c r="V4066">
        <f t="shared" si="510"/>
        <v>277</v>
      </c>
      <c r="W4066">
        <f t="shared" si="511"/>
        <v>6980.4000000000015</v>
      </c>
    </row>
    <row r="4067" spans="1:23" ht="15.75" customHeight="1" x14ac:dyDescent="0.3">
      <c r="A4067" s="2" t="s">
        <v>29</v>
      </c>
      <c r="B4067" s="2">
        <v>1128299</v>
      </c>
      <c r="C4067" s="3">
        <v>44209</v>
      </c>
      <c r="D4067" s="12" t="str" cm="1">
        <f t="array" ref="D4067">_xlfn.SWITCH(WEEKDAY(C4067,2), 1, "Lundi", 2, "Mardi", 3, "Mercredi", 4, "Jeudi", 5, "Vendredi", 6, "Samedi", 7, "Dimanche", "Erreur")</f>
        <v>Mercredi</v>
      </c>
      <c r="E4067" s="2" t="s">
        <v>30</v>
      </c>
      <c r="F4067" s="2" t="s">
        <v>31</v>
      </c>
      <c r="G4067" s="2" t="s">
        <v>32</v>
      </c>
      <c r="H4067" s="4" t="s">
        <v>18</v>
      </c>
      <c r="I4067" s="5">
        <v>59</v>
      </c>
      <c r="J4067" s="6">
        <v>245</v>
      </c>
      <c r="K4067" s="7">
        <v>14455</v>
      </c>
      <c r="L4067" s="7">
        <v>4914.7000000000007</v>
      </c>
      <c r="M4067" s="8">
        <v>0.34</v>
      </c>
      <c r="N4067" s="2" t="s">
        <v>82</v>
      </c>
      <c r="O4067">
        <f t="shared" si="504"/>
        <v>2021</v>
      </c>
      <c r="P4067">
        <f t="shared" si="505"/>
        <v>1</v>
      </c>
      <c r="Q4067" t="str">
        <f t="shared" si="506"/>
        <v>janv</v>
      </c>
      <c r="R4067" t="str">
        <f t="shared" si="507"/>
        <v>California</v>
      </c>
      <c r="S4067" t="str">
        <f t="shared" si="508"/>
        <v>2021-01</v>
      </c>
      <c r="T4067">
        <f>IF(AND(COUNTIF(Calculs!$Q$2:$Q$12,$O4067)&gt;0,COUNTIF(Calculs!$S$2:$S$12,$E4067)&gt;0,COUNTIF(Calculs!$U$2:$U$12,$H4067)&gt;0),1,0)</f>
        <v>1</v>
      </c>
      <c r="U4067">
        <f t="shared" si="509"/>
        <v>14455</v>
      </c>
      <c r="V4067">
        <f t="shared" si="510"/>
        <v>245</v>
      </c>
      <c r="W4067">
        <f t="shared" si="511"/>
        <v>4914.7000000000007</v>
      </c>
    </row>
    <row r="4068" spans="1:23" ht="15.75" customHeight="1" x14ac:dyDescent="0.3">
      <c r="A4068" s="2" t="s">
        <v>29</v>
      </c>
      <c r="B4068" s="2">
        <v>1128299</v>
      </c>
      <c r="C4068" s="3">
        <v>44210</v>
      </c>
      <c r="D4068" s="12" t="str" cm="1">
        <f t="array" ref="D4068">_xlfn.SWITCH(WEEKDAY(C4068,2), 1, "Lundi", 2, "Mardi", 3, "Mercredi", 4, "Jeudi", 5, "Vendredi", 6, "Samedi", 7, "Dimanche", "Erreur")</f>
        <v>Jeudi</v>
      </c>
      <c r="E4068" s="2" t="s">
        <v>30</v>
      </c>
      <c r="F4068" s="2" t="s">
        <v>31</v>
      </c>
      <c r="G4068" s="2" t="s">
        <v>32</v>
      </c>
      <c r="H4068" s="4" t="s">
        <v>19</v>
      </c>
      <c r="I4068" s="5">
        <v>62</v>
      </c>
      <c r="J4068" s="6">
        <v>248</v>
      </c>
      <c r="K4068" s="7">
        <v>15376</v>
      </c>
      <c r="L4068" s="7">
        <v>7072.96</v>
      </c>
      <c r="M4068" s="8">
        <v>0.46</v>
      </c>
      <c r="N4068" s="2" t="s">
        <v>82</v>
      </c>
      <c r="O4068">
        <f t="shared" si="504"/>
        <v>2021</v>
      </c>
      <c r="P4068">
        <f t="shared" si="505"/>
        <v>1</v>
      </c>
      <c r="Q4068" t="str">
        <f t="shared" si="506"/>
        <v>janv</v>
      </c>
      <c r="R4068" t="str">
        <f t="shared" si="507"/>
        <v>California</v>
      </c>
      <c r="S4068" t="str">
        <f t="shared" si="508"/>
        <v>2021-01</v>
      </c>
      <c r="T4068">
        <f>IF(AND(COUNTIF(Calculs!$Q$2:$Q$12,$O4068)&gt;0,COUNTIF(Calculs!$S$2:$S$12,$E4068)&gt;0,COUNTIF(Calculs!$U$2:$U$12,$H4068)&gt;0),1,0)</f>
        <v>1</v>
      </c>
      <c r="U4068">
        <f t="shared" si="509"/>
        <v>15376</v>
      </c>
      <c r="V4068">
        <f t="shared" si="510"/>
        <v>248</v>
      </c>
      <c r="W4068">
        <f t="shared" si="511"/>
        <v>7072.96</v>
      </c>
    </row>
    <row r="4069" spans="1:23" ht="15.75" customHeight="1" x14ac:dyDescent="0.3">
      <c r="A4069" s="2" t="s">
        <v>29</v>
      </c>
      <c r="B4069" s="2">
        <v>1128299</v>
      </c>
      <c r="C4069" s="3">
        <v>44211</v>
      </c>
      <c r="D4069" s="12" t="str" cm="1">
        <f t="array" ref="D4069">_xlfn.SWITCH(WEEKDAY(C4069,2), 1, "Lundi", 2, "Mardi", 3, "Mercredi", 4, "Jeudi", 5, "Vendredi", 6, "Samedi", 7, "Dimanche", "Erreur")</f>
        <v>Vendredi</v>
      </c>
      <c r="E4069" s="2" t="s">
        <v>30</v>
      </c>
      <c r="F4069" s="2" t="s">
        <v>31</v>
      </c>
      <c r="G4069" s="2" t="s">
        <v>32</v>
      </c>
      <c r="H4069" s="4" t="s">
        <v>20</v>
      </c>
      <c r="I4069" s="5">
        <v>55</v>
      </c>
      <c r="J4069" s="6">
        <v>218</v>
      </c>
      <c r="K4069" s="7">
        <v>11990</v>
      </c>
      <c r="L4069" s="7">
        <v>4796</v>
      </c>
      <c r="M4069" s="8">
        <v>0.4</v>
      </c>
      <c r="N4069" s="2" t="s">
        <v>82</v>
      </c>
      <c r="O4069">
        <f t="shared" si="504"/>
        <v>2021</v>
      </c>
      <c r="P4069">
        <f t="shared" si="505"/>
        <v>1</v>
      </c>
      <c r="Q4069" t="str">
        <f t="shared" si="506"/>
        <v>janv</v>
      </c>
      <c r="R4069" t="str">
        <f t="shared" si="507"/>
        <v>California</v>
      </c>
      <c r="S4069" t="str">
        <f t="shared" si="508"/>
        <v>2021-01</v>
      </c>
      <c r="T4069">
        <f>IF(AND(COUNTIF(Calculs!$Q$2:$Q$12,$O4069)&gt;0,COUNTIF(Calculs!$S$2:$S$12,$E4069)&gt;0,COUNTIF(Calculs!$U$2:$U$12,$H4069)&gt;0),1,0)</f>
        <v>1</v>
      </c>
      <c r="U4069">
        <f t="shared" si="509"/>
        <v>11990</v>
      </c>
      <c r="V4069">
        <f t="shared" si="510"/>
        <v>218</v>
      </c>
      <c r="W4069">
        <f t="shared" si="511"/>
        <v>4796</v>
      </c>
    </row>
    <row r="4070" spans="1:23" ht="15.75" customHeight="1" x14ac:dyDescent="0.3">
      <c r="A4070" s="2" t="s">
        <v>29</v>
      </c>
      <c r="B4070" s="2">
        <v>1128299</v>
      </c>
      <c r="C4070" s="3">
        <v>44212</v>
      </c>
      <c r="D4070" s="12" t="str" cm="1">
        <f t="array" ref="D4070">_xlfn.SWITCH(WEEKDAY(C4070,2), 1, "Lundi", 2, "Mardi", 3, "Mercredi", 4, "Jeudi", 5, "Vendredi", 6, "Samedi", 7, "Dimanche", "Erreur")</f>
        <v>Samedi</v>
      </c>
      <c r="E4070" s="2" t="s">
        <v>30</v>
      </c>
      <c r="F4070" s="2" t="s">
        <v>31</v>
      </c>
      <c r="G4070" s="2" t="s">
        <v>32</v>
      </c>
      <c r="H4070" s="4" t="s">
        <v>21</v>
      </c>
      <c r="I4070" s="5">
        <v>64</v>
      </c>
      <c r="J4070" s="6">
        <v>233</v>
      </c>
      <c r="K4070" s="7">
        <v>14912</v>
      </c>
      <c r="L4070" s="7">
        <v>9543.68</v>
      </c>
      <c r="M4070" s="8">
        <v>0.64</v>
      </c>
      <c r="N4070" s="2" t="s">
        <v>82</v>
      </c>
      <c r="O4070">
        <f t="shared" si="504"/>
        <v>2021</v>
      </c>
      <c r="P4070">
        <f t="shared" si="505"/>
        <v>1</v>
      </c>
      <c r="Q4070" t="str">
        <f t="shared" si="506"/>
        <v>janv</v>
      </c>
      <c r="R4070" t="str">
        <f t="shared" si="507"/>
        <v>California</v>
      </c>
      <c r="S4070" t="str">
        <f t="shared" si="508"/>
        <v>2021-01</v>
      </c>
      <c r="T4070">
        <f>IF(AND(COUNTIF(Calculs!$Q$2:$Q$12,$O4070)&gt;0,COUNTIF(Calculs!$S$2:$S$12,$E4070)&gt;0,COUNTIF(Calculs!$U$2:$U$12,$H4070)&gt;0),1,0)</f>
        <v>1</v>
      </c>
      <c r="U4070">
        <f t="shared" si="509"/>
        <v>14912</v>
      </c>
      <c r="V4070">
        <f t="shared" si="510"/>
        <v>233</v>
      </c>
      <c r="W4070">
        <f t="shared" si="511"/>
        <v>9543.68</v>
      </c>
    </row>
    <row r="4071" spans="1:23" ht="15.75" customHeight="1" x14ac:dyDescent="0.3">
      <c r="A4071" s="2" t="s">
        <v>29</v>
      </c>
      <c r="B4071" s="2">
        <v>1128299</v>
      </c>
      <c r="C4071" s="3">
        <v>44213</v>
      </c>
      <c r="D4071" s="12" t="str" cm="1">
        <f t="array" ref="D4071">_xlfn.SWITCH(WEEKDAY(C4071,2), 1, "Lundi", 2, "Mardi", 3, "Mercredi", 4, "Jeudi", 5, "Vendredi", 6, "Samedi", 7, "Dimanche", "Erreur")</f>
        <v>Dimanche</v>
      </c>
      <c r="E4071" s="2" t="s">
        <v>30</v>
      </c>
      <c r="F4071" s="2" t="s">
        <v>31</v>
      </c>
      <c r="G4071" s="2" t="s">
        <v>32</v>
      </c>
      <c r="H4071" s="4" t="s">
        <v>22</v>
      </c>
      <c r="I4071" s="5">
        <v>72</v>
      </c>
      <c r="J4071" s="6">
        <v>233</v>
      </c>
      <c r="K4071" s="7">
        <v>16776</v>
      </c>
      <c r="L4071" s="7">
        <v>4865.0400000000009</v>
      </c>
      <c r="M4071" s="8">
        <v>0.29000000000000004</v>
      </c>
      <c r="N4071" s="2" t="s">
        <v>82</v>
      </c>
      <c r="O4071">
        <f t="shared" si="504"/>
        <v>2021</v>
      </c>
      <c r="P4071">
        <f t="shared" si="505"/>
        <v>1</v>
      </c>
      <c r="Q4071" t="str">
        <f t="shared" si="506"/>
        <v>janv</v>
      </c>
      <c r="R4071" t="str">
        <f t="shared" si="507"/>
        <v>California</v>
      </c>
      <c r="S4071" t="str">
        <f t="shared" si="508"/>
        <v>2021-01</v>
      </c>
      <c r="T4071">
        <f>IF(AND(COUNTIF(Calculs!$Q$2:$Q$12,$O4071)&gt;0,COUNTIF(Calculs!$S$2:$S$12,$E4071)&gt;0,COUNTIF(Calculs!$U$2:$U$12,$H4071)&gt;0),1,0)</f>
        <v>1</v>
      </c>
      <c r="U4071">
        <f t="shared" si="509"/>
        <v>16776</v>
      </c>
      <c r="V4071">
        <f t="shared" si="510"/>
        <v>233</v>
      </c>
      <c r="W4071">
        <f t="shared" si="511"/>
        <v>4865.0400000000009</v>
      </c>
    </row>
    <row r="4072" spans="1:23" ht="15.75" customHeight="1" x14ac:dyDescent="0.3">
      <c r="A4072" s="2" t="s">
        <v>29</v>
      </c>
      <c r="B4072" s="2">
        <v>1128299</v>
      </c>
      <c r="C4072" s="3">
        <v>44214</v>
      </c>
      <c r="D4072" s="12" t="str" cm="1">
        <f t="array" ref="D4072">_xlfn.SWITCH(WEEKDAY(C4072,2), 1, "Lundi", 2, "Mardi", 3, "Mercredi", 4, "Jeudi", 5, "Vendredi", 6, "Samedi", 7, "Dimanche", "Erreur")</f>
        <v>Lundi</v>
      </c>
      <c r="E4072" s="2" t="s">
        <v>30</v>
      </c>
      <c r="F4072" s="2" t="s">
        <v>31</v>
      </c>
      <c r="G4072" s="2" t="s">
        <v>32</v>
      </c>
      <c r="H4072" s="4" t="s">
        <v>16</v>
      </c>
      <c r="I4072" s="5">
        <v>62</v>
      </c>
      <c r="J4072" s="6">
        <v>273</v>
      </c>
      <c r="K4072" s="7">
        <v>16926</v>
      </c>
      <c r="L4072" s="7">
        <v>7785.96</v>
      </c>
      <c r="M4072" s="8">
        <v>0.46</v>
      </c>
      <c r="N4072" s="2" t="s">
        <v>82</v>
      </c>
      <c r="O4072">
        <f t="shared" si="504"/>
        <v>2021</v>
      </c>
      <c r="P4072">
        <f t="shared" si="505"/>
        <v>1</v>
      </c>
      <c r="Q4072" t="str">
        <f t="shared" si="506"/>
        <v>janv</v>
      </c>
      <c r="R4072" t="str">
        <f t="shared" si="507"/>
        <v>California</v>
      </c>
      <c r="S4072" t="str">
        <f t="shared" si="508"/>
        <v>2021-01</v>
      </c>
      <c r="T4072">
        <f>IF(AND(COUNTIF(Calculs!$Q$2:$Q$12,$O4072)&gt;0,COUNTIF(Calculs!$S$2:$S$12,$E4072)&gt;0,COUNTIF(Calculs!$U$2:$U$12,$H4072)&gt;0),1,0)</f>
        <v>1</v>
      </c>
      <c r="U4072">
        <f t="shared" si="509"/>
        <v>16926</v>
      </c>
      <c r="V4072">
        <f t="shared" si="510"/>
        <v>273</v>
      </c>
      <c r="W4072">
        <f t="shared" si="511"/>
        <v>7785.96</v>
      </c>
    </row>
    <row r="4073" spans="1:23" ht="15.75" customHeight="1" x14ac:dyDescent="0.3">
      <c r="A4073" s="2" t="s">
        <v>29</v>
      </c>
      <c r="B4073" s="2">
        <v>1128299</v>
      </c>
      <c r="C4073" s="3">
        <v>44215</v>
      </c>
      <c r="D4073" s="12" t="str" cm="1">
        <f t="array" ref="D4073">_xlfn.SWITCH(WEEKDAY(C4073,2), 1, "Lundi", 2, "Mardi", 3, "Mercredi", 4, "Jeudi", 5, "Vendredi", 6, "Samedi", 7, "Dimanche", "Erreur")</f>
        <v>Mardi</v>
      </c>
      <c r="E4073" s="2" t="s">
        <v>30</v>
      </c>
      <c r="F4073" s="2" t="s">
        <v>31</v>
      </c>
      <c r="G4073" s="2" t="s">
        <v>32</v>
      </c>
      <c r="H4073" s="4" t="s">
        <v>18</v>
      </c>
      <c r="I4073" s="5">
        <v>66</v>
      </c>
      <c r="J4073" s="6">
        <v>259</v>
      </c>
      <c r="K4073" s="7">
        <v>17094</v>
      </c>
      <c r="L4073" s="7">
        <v>5128.2000000000007</v>
      </c>
      <c r="M4073" s="8">
        <v>0.30000000000000004</v>
      </c>
      <c r="N4073" s="2" t="s">
        <v>82</v>
      </c>
      <c r="O4073">
        <f t="shared" si="504"/>
        <v>2021</v>
      </c>
      <c r="P4073">
        <f t="shared" si="505"/>
        <v>1</v>
      </c>
      <c r="Q4073" t="str">
        <f t="shared" si="506"/>
        <v>janv</v>
      </c>
      <c r="R4073" t="str">
        <f t="shared" si="507"/>
        <v>California</v>
      </c>
      <c r="S4073" t="str">
        <f t="shared" si="508"/>
        <v>2021-01</v>
      </c>
      <c r="T4073">
        <f>IF(AND(COUNTIF(Calculs!$Q$2:$Q$12,$O4073)&gt;0,COUNTIF(Calculs!$S$2:$S$12,$E4073)&gt;0,COUNTIF(Calculs!$U$2:$U$12,$H4073)&gt;0),1,0)</f>
        <v>1</v>
      </c>
      <c r="U4073">
        <f t="shared" si="509"/>
        <v>17094</v>
      </c>
      <c r="V4073">
        <f t="shared" si="510"/>
        <v>259</v>
      </c>
      <c r="W4073">
        <f t="shared" si="511"/>
        <v>5128.2000000000007</v>
      </c>
    </row>
    <row r="4074" spans="1:23" ht="15.75" customHeight="1" x14ac:dyDescent="0.3">
      <c r="A4074" s="2" t="s">
        <v>29</v>
      </c>
      <c r="B4074" s="2">
        <v>1128299</v>
      </c>
      <c r="C4074" s="3">
        <v>44216</v>
      </c>
      <c r="D4074" s="12" t="str" cm="1">
        <f t="array" ref="D4074">_xlfn.SWITCH(WEEKDAY(C4074,2), 1, "Lundi", 2, "Mardi", 3, "Mercredi", 4, "Jeudi", 5, "Vendredi", 6, "Samedi", 7, "Dimanche", "Erreur")</f>
        <v>Mercredi</v>
      </c>
      <c r="E4074" s="2" t="s">
        <v>30</v>
      </c>
      <c r="F4074" s="2" t="s">
        <v>31</v>
      </c>
      <c r="G4074" s="2" t="s">
        <v>32</v>
      </c>
      <c r="H4074" s="4" t="s">
        <v>19</v>
      </c>
      <c r="I4074" s="5">
        <v>60</v>
      </c>
      <c r="J4074" s="6">
        <v>200</v>
      </c>
      <c r="K4074" s="7">
        <v>12000</v>
      </c>
      <c r="L4074" s="7">
        <v>5640</v>
      </c>
      <c r="M4074" s="8">
        <v>0.47000000000000003</v>
      </c>
      <c r="N4074" s="2" t="s">
        <v>82</v>
      </c>
      <c r="O4074">
        <f t="shared" si="504"/>
        <v>2021</v>
      </c>
      <c r="P4074">
        <f t="shared" si="505"/>
        <v>1</v>
      </c>
      <c r="Q4074" t="str">
        <f t="shared" si="506"/>
        <v>janv</v>
      </c>
      <c r="R4074" t="str">
        <f t="shared" si="507"/>
        <v>California</v>
      </c>
      <c r="S4074" t="str">
        <f t="shared" si="508"/>
        <v>2021-01</v>
      </c>
      <c r="T4074">
        <f>IF(AND(COUNTIF(Calculs!$Q$2:$Q$12,$O4074)&gt;0,COUNTIF(Calculs!$S$2:$S$12,$E4074)&gt;0,COUNTIF(Calculs!$U$2:$U$12,$H4074)&gt;0),1,0)</f>
        <v>1</v>
      </c>
      <c r="U4074">
        <f t="shared" si="509"/>
        <v>12000</v>
      </c>
      <c r="V4074">
        <f t="shared" si="510"/>
        <v>200</v>
      </c>
      <c r="W4074">
        <f t="shared" si="511"/>
        <v>5640</v>
      </c>
    </row>
    <row r="4075" spans="1:23" ht="15.75" customHeight="1" x14ac:dyDescent="0.3">
      <c r="A4075" s="2" t="s">
        <v>29</v>
      </c>
      <c r="B4075" s="2">
        <v>1128299</v>
      </c>
      <c r="C4075" s="3">
        <v>44217</v>
      </c>
      <c r="D4075" s="12" t="str" cm="1">
        <f t="array" ref="D4075">_xlfn.SWITCH(WEEKDAY(C4075,2), 1, "Lundi", 2, "Mardi", 3, "Mercredi", 4, "Jeudi", 5, "Vendredi", 6, "Samedi", 7, "Dimanche", "Erreur")</f>
        <v>Jeudi</v>
      </c>
      <c r="E4075" s="2" t="s">
        <v>30</v>
      </c>
      <c r="F4075" s="2" t="s">
        <v>31</v>
      </c>
      <c r="G4075" s="2" t="s">
        <v>32</v>
      </c>
      <c r="H4075" s="4" t="s">
        <v>20</v>
      </c>
      <c r="I4075" s="5">
        <v>59</v>
      </c>
      <c r="J4075" s="6">
        <v>188</v>
      </c>
      <c r="K4075" s="7">
        <v>11092</v>
      </c>
      <c r="L4075" s="7">
        <v>4547.7199999999993</v>
      </c>
      <c r="M4075" s="8">
        <v>0.41</v>
      </c>
      <c r="N4075" s="2" t="s">
        <v>82</v>
      </c>
      <c r="O4075">
        <f t="shared" si="504"/>
        <v>2021</v>
      </c>
      <c r="P4075">
        <f t="shared" si="505"/>
        <v>1</v>
      </c>
      <c r="Q4075" t="str">
        <f t="shared" si="506"/>
        <v>janv</v>
      </c>
      <c r="R4075" t="str">
        <f t="shared" si="507"/>
        <v>California</v>
      </c>
      <c r="S4075" t="str">
        <f t="shared" si="508"/>
        <v>2021-01</v>
      </c>
      <c r="T4075">
        <f>IF(AND(COUNTIF(Calculs!$Q$2:$Q$12,$O4075)&gt;0,COUNTIF(Calculs!$S$2:$S$12,$E4075)&gt;0,COUNTIF(Calculs!$U$2:$U$12,$H4075)&gt;0),1,0)</f>
        <v>1</v>
      </c>
      <c r="U4075">
        <f t="shared" si="509"/>
        <v>11092</v>
      </c>
      <c r="V4075">
        <f t="shared" si="510"/>
        <v>188</v>
      </c>
      <c r="W4075">
        <f t="shared" si="511"/>
        <v>4547.7199999999993</v>
      </c>
    </row>
    <row r="4076" spans="1:23" ht="15.75" customHeight="1" x14ac:dyDescent="0.3">
      <c r="A4076" s="2" t="s">
        <v>29</v>
      </c>
      <c r="B4076" s="2">
        <v>1128299</v>
      </c>
      <c r="C4076" s="3">
        <v>44218</v>
      </c>
      <c r="D4076" s="12" t="str" cm="1">
        <f t="array" ref="D4076">_xlfn.SWITCH(WEEKDAY(C4076,2), 1, "Lundi", 2, "Mardi", 3, "Mercredi", 4, "Jeudi", 5, "Vendredi", 6, "Samedi", 7, "Dimanche", "Erreur")</f>
        <v>Vendredi</v>
      </c>
      <c r="E4076" s="2" t="s">
        <v>30</v>
      </c>
      <c r="F4076" s="2" t="s">
        <v>31</v>
      </c>
      <c r="G4076" s="2" t="s">
        <v>32</v>
      </c>
      <c r="H4076" s="4" t="s">
        <v>21</v>
      </c>
      <c r="I4076" s="5">
        <v>69</v>
      </c>
      <c r="J4076" s="6">
        <v>188</v>
      </c>
      <c r="K4076" s="7">
        <v>12972</v>
      </c>
      <c r="L4076" s="7">
        <v>7912.92</v>
      </c>
      <c r="M4076" s="8">
        <v>0.61</v>
      </c>
      <c r="N4076" s="2" t="s">
        <v>82</v>
      </c>
      <c r="O4076">
        <f t="shared" si="504"/>
        <v>2021</v>
      </c>
      <c r="P4076">
        <f t="shared" si="505"/>
        <v>1</v>
      </c>
      <c r="Q4076" t="str">
        <f t="shared" si="506"/>
        <v>janv</v>
      </c>
      <c r="R4076" t="str">
        <f t="shared" si="507"/>
        <v>California</v>
      </c>
      <c r="S4076" t="str">
        <f t="shared" si="508"/>
        <v>2021-01</v>
      </c>
      <c r="T4076">
        <f>IF(AND(COUNTIF(Calculs!$Q$2:$Q$12,$O4076)&gt;0,COUNTIF(Calculs!$S$2:$S$12,$E4076)&gt;0,COUNTIF(Calculs!$U$2:$U$12,$H4076)&gt;0),1,0)</f>
        <v>1</v>
      </c>
      <c r="U4076">
        <f t="shared" si="509"/>
        <v>12972</v>
      </c>
      <c r="V4076">
        <f t="shared" si="510"/>
        <v>188</v>
      </c>
      <c r="W4076">
        <f t="shared" si="511"/>
        <v>7912.92</v>
      </c>
    </row>
    <row r="4077" spans="1:23" ht="15.75" customHeight="1" x14ac:dyDescent="0.3">
      <c r="A4077" s="2" t="s">
        <v>29</v>
      </c>
      <c r="B4077" s="2">
        <v>1128299</v>
      </c>
      <c r="C4077" s="3">
        <v>44219</v>
      </c>
      <c r="D4077" s="12" t="str" cm="1">
        <f t="array" ref="D4077">_xlfn.SWITCH(WEEKDAY(C4077,2), 1, "Lundi", 2, "Mardi", 3, "Mercredi", 4, "Jeudi", 5, "Vendredi", 6, "Samedi", 7, "Dimanche", "Erreur")</f>
        <v>Samedi</v>
      </c>
      <c r="E4077" s="2" t="s">
        <v>30</v>
      </c>
      <c r="F4077" s="2" t="s">
        <v>31</v>
      </c>
      <c r="G4077" s="2" t="s">
        <v>32</v>
      </c>
      <c r="H4077" s="4" t="s">
        <v>22</v>
      </c>
      <c r="I4077" s="5">
        <v>76</v>
      </c>
      <c r="J4077" s="6">
        <v>181</v>
      </c>
      <c r="K4077" s="7">
        <v>13756</v>
      </c>
      <c r="L4077" s="7">
        <v>3439</v>
      </c>
      <c r="M4077" s="8">
        <v>0.25</v>
      </c>
      <c r="N4077" s="2" t="s">
        <v>82</v>
      </c>
      <c r="O4077">
        <f t="shared" si="504"/>
        <v>2021</v>
      </c>
      <c r="P4077">
        <f t="shared" si="505"/>
        <v>1</v>
      </c>
      <c r="Q4077" t="str">
        <f t="shared" si="506"/>
        <v>janv</v>
      </c>
      <c r="R4077" t="str">
        <f t="shared" si="507"/>
        <v>California</v>
      </c>
      <c r="S4077" t="str">
        <f t="shared" si="508"/>
        <v>2021-01</v>
      </c>
      <c r="T4077">
        <f>IF(AND(COUNTIF(Calculs!$Q$2:$Q$12,$O4077)&gt;0,COUNTIF(Calculs!$S$2:$S$12,$E4077)&gt;0,COUNTIF(Calculs!$U$2:$U$12,$H4077)&gt;0),1,0)</f>
        <v>1</v>
      </c>
      <c r="U4077">
        <f t="shared" si="509"/>
        <v>13756</v>
      </c>
      <c r="V4077">
        <f t="shared" si="510"/>
        <v>181</v>
      </c>
      <c r="W4077">
        <f t="shared" si="511"/>
        <v>3439</v>
      </c>
    </row>
    <row r="4078" spans="1:23" ht="15.75" customHeight="1" x14ac:dyDescent="0.3">
      <c r="A4078" s="2" t="s">
        <v>29</v>
      </c>
      <c r="B4078" s="2">
        <v>1128299</v>
      </c>
      <c r="C4078" s="3">
        <v>44220</v>
      </c>
      <c r="D4078" s="12" t="str" cm="1">
        <f t="array" ref="D4078">_xlfn.SWITCH(WEEKDAY(C4078,2), 1, "Lundi", 2, "Mardi", 3, "Mercredi", 4, "Jeudi", 5, "Vendredi", 6, "Samedi", 7, "Dimanche", "Erreur")</f>
        <v>Dimanche</v>
      </c>
      <c r="E4078" s="2" t="s">
        <v>30</v>
      </c>
      <c r="F4078" s="2" t="s">
        <v>31</v>
      </c>
      <c r="G4078" s="2" t="s">
        <v>32</v>
      </c>
      <c r="H4078" s="4" t="s">
        <v>16</v>
      </c>
      <c r="I4078" s="5">
        <v>51</v>
      </c>
      <c r="J4078" s="6">
        <v>241</v>
      </c>
      <c r="K4078" s="7">
        <v>12291</v>
      </c>
      <c r="L4078" s="7">
        <v>5162.22</v>
      </c>
      <c r="M4078" s="8">
        <v>0.42000000000000004</v>
      </c>
      <c r="N4078" s="2" t="s">
        <v>82</v>
      </c>
      <c r="O4078">
        <f t="shared" si="504"/>
        <v>2021</v>
      </c>
      <c r="P4078">
        <f t="shared" si="505"/>
        <v>1</v>
      </c>
      <c r="Q4078" t="str">
        <f t="shared" si="506"/>
        <v>janv</v>
      </c>
      <c r="R4078" t="str">
        <f t="shared" si="507"/>
        <v>California</v>
      </c>
      <c r="S4078" t="str">
        <f t="shared" si="508"/>
        <v>2021-01</v>
      </c>
      <c r="T4078">
        <f>IF(AND(COUNTIF(Calculs!$Q$2:$Q$12,$O4078)&gt;0,COUNTIF(Calculs!$S$2:$S$12,$E4078)&gt;0,COUNTIF(Calculs!$U$2:$U$12,$H4078)&gt;0),1,0)</f>
        <v>1</v>
      </c>
      <c r="U4078">
        <f t="shared" si="509"/>
        <v>12291</v>
      </c>
      <c r="V4078">
        <f t="shared" si="510"/>
        <v>241</v>
      </c>
      <c r="W4078">
        <f t="shared" si="511"/>
        <v>5162.22</v>
      </c>
    </row>
    <row r="4079" spans="1:23" ht="15.75" customHeight="1" x14ac:dyDescent="0.3">
      <c r="A4079" s="2" t="s">
        <v>29</v>
      </c>
      <c r="B4079" s="2">
        <v>1128299</v>
      </c>
      <c r="C4079" s="3">
        <v>44221</v>
      </c>
      <c r="D4079" s="12" t="str" cm="1">
        <f t="array" ref="D4079">_xlfn.SWITCH(WEEKDAY(C4079,2), 1, "Lundi", 2, "Mardi", 3, "Mercredi", 4, "Jeudi", 5, "Vendredi", 6, "Samedi", 7, "Dimanche", "Erreur")</f>
        <v>Lundi</v>
      </c>
      <c r="E4079" s="2" t="s">
        <v>30</v>
      </c>
      <c r="F4079" s="2" t="s">
        <v>31</v>
      </c>
      <c r="G4079" s="2" t="s">
        <v>32</v>
      </c>
      <c r="H4079" s="4" t="s">
        <v>18</v>
      </c>
      <c r="I4079" s="5">
        <v>56</v>
      </c>
      <c r="J4079" s="6">
        <v>268</v>
      </c>
      <c r="K4079" s="7">
        <v>15008</v>
      </c>
      <c r="L4079" s="7">
        <v>4202.2400000000007</v>
      </c>
      <c r="M4079" s="8">
        <v>0.28000000000000003</v>
      </c>
      <c r="N4079" s="2" t="s">
        <v>82</v>
      </c>
      <c r="O4079">
        <f t="shared" si="504"/>
        <v>2021</v>
      </c>
      <c r="P4079">
        <f t="shared" si="505"/>
        <v>1</v>
      </c>
      <c r="Q4079" t="str">
        <f t="shared" si="506"/>
        <v>janv</v>
      </c>
      <c r="R4079" t="str">
        <f t="shared" si="507"/>
        <v>California</v>
      </c>
      <c r="S4079" t="str">
        <f t="shared" si="508"/>
        <v>2021-01</v>
      </c>
      <c r="T4079">
        <f>IF(AND(COUNTIF(Calculs!$Q$2:$Q$12,$O4079)&gt;0,COUNTIF(Calculs!$S$2:$S$12,$E4079)&gt;0,COUNTIF(Calculs!$U$2:$U$12,$H4079)&gt;0),1,0)</f>
        <v>1</v>
      </c>
      <c r="U4079">
        <f t="shared" si="509"/>
        <v>15008</v>
      </c>
      <c r="V4079">
        <f t="shared" si="510"/>
        <v>268</v>
      </c>
      <c r="W4079">
        <f t="shared" si="511"/>
        <v>4202.2400000000007</v>
      </c>
    </row>
    <row r="4080" spans="1:23" ht="15.75" customHeight="1" x14ac:dyDescent="0.3">
      <c r="A4080" s="2" t="s">
        <v>29</v>
      </c>
      <c r="B4080" s="2">
        <v>1128299</v>
      </c>
      <c r="C4080" s="3">
        <v>44222</v>
      </c>
      <c r="D4080" s="12" t="str" cm="1">
        <f t="array" ref="D4080">_xlfn.SWITCH(WEEKDAY(C4080,2), 1, "Lundi", 2, "Mardi", 3, "Mercredi", 4, "Jeudi", 5, "Vendredi", 6, "Samedi", 7, "Dimanche", "Erreur")</f>
        <v>Mardi</v>
      </c>
      <c r="E4080" s="2" t="s">
        <v>30</v>
      </c>
      <c r="F4080" s="2" t="s">
        <v>31</v>
      </c>
      <c r="G4080" s="2" t="s">
        <v>32</v>
      </c>
      <c r="H4080" s="4" t="s">
        <v>19</v>
      </c>
      <c r="I4080" s="5">
        <v>52</v>
      </c>
      <c r="J4080" s="6">
        <v>225</v>
      </c>
      <c r="K4080" s="7">
        <v>11700</v>
      </c>
      <c r="L4080" s="7">
        <v>4680</v>
      </c>
      <c r="M4080" s="8">
        <v>0.4</v>
      </c>
      <c r="N4080" s="2" t="s">
        <v>82</v>
      </c>
      <c r="O4080">
        <f t="shared" si="504"/>
        <v>2021</v>
      </c>
      <c r="P4080">
        <f t="shared" si="505"/>
        <v>1</v>
      </c>
      <c r="Q4080" t="str">
        <f t="shared" si="506"/>
        <v>janv</v>
      </c>
      <c r="R4080" t="str">
        <f t="shared" si="507"/>
        <v>California</v>
      </c>
      <c r="S4080" t="str">
        <f t="shared" si="508"/>
        <v>2021-01</v>
      </c>
      <c r="T4080">
        <f>IF(AND(COUNTIF(Calculs!$Q$2:$Q$12,$O4080)&gt;0,COUNTIF(Calculs!$S$2:$S$12,$E4080)&gt;0,COUNTIF(Calculs!$U$2:$U$12,$H4080)&gt;0),1,0)</f>
        <v>1</v>
      </c>
      <c r="U4080">
        <f t="shared" si="509"/>
        <v>11700</v>
      </c>
      <c r="V4080">
        <f t="shared" si="510"/>
        <v>225</v>
      </c>
      <c r="W4080">
        <f t="shared" si="511"/>
        <v>4680</v>
      </c>
    </row>
    <row r="4081" spans="1:23" ht="15.75" customHeight="1" x14ac:dyDescent="0.3">
      <c r="A4081" s="2" t="s">
        <v>29</v>
      </c>
      <c r="B4081" s="2">
        <v>1128299</v>
      </c>
      <c r="C4081" s="3">
        <v>44223</v>
      </c>
      <c r="D4081" s="12" t="str" cm="1">
        <f t="array" ref="D4081">_xlfn.SWITCH(WEEKDAY(C4081,2), 1, "Lundi", 2, "Mardi", 3, "Mercredi", 4, "Jeudi", 5, "Vendredi", 6, "Samedi", 7, "Dimanche", "Erreur")</f>
        <v>Mercredi</v>
      </c>
      <c r="E4081" s="2" t="s">
        <v>30</v>
      </c>
      <c r="F4081" s="2" t="s">
        <v>31</v>
      </c>
      <c r="G4081" s="2" t="s">
        <v>32</v>
      </c>
      <c r="H4081" s="4" t="s">
        <v>20</v>
      </c>
      <c r="I4081" s="5">
        <v>53</v>
      </c>
      <c r="J4081" s="6">
        <v>203</v>
      </c>
      <c r="K4081" s="7">
        <v>10759</v>
      </c>
      <c r="L4081" s="7">
        <v>3765.6499999999996</v>
      </c>
      <c r="M4081" s="8">
        <v>0.35</v>
      </c>
      <c r="N4081" s="2" t="s">
        <v>82</v>
      </c>
      <c r="O4081">
        <f t="shared" si="504"/>
        <v>2021</v>
      </c>
      <c r="P4081">
        <f t="shared" si="505"/>
        <v>1</v>
      </c>
      <c r="Q4081" t="str">
        <f t="shared" si="506"/>
        <v>janv</v>
      </c>
      <c r="R4081" t="str">
        <f t="shared" si="507"/>
        <v>California</v>
      </c>
      <c r="S4081" t="str">
        <f t="shared" si="508"/>
        <v>2021-01</v>
      </c>
      <c r="T4081">
        <f>IF(AND(COUNTIF(Calculs!$Q$2:$Q$12,$O4081)&gt;0,COUNTIF(Calculs!$S$2:$S$12,$E4081)&gt;0,COUNTIF(Calculs!$U$2:$U$12,$H4081)&gt;0),1,0)</f>
        <v>1</v>
      </c>
      <c r="U4081">
        <f t="shared" si="509"/>
        <v>10759</v>
      </c>
      <c r="V4081">
        <f t="shared" si="510"/>
        <v>203</v>
      </c>
      <c r="W4081">
        <f t="shared" si="511"/>
        <v>3765.6499999999996</v>
      </c>
    </row>
    <row r="4082" spans="1:23" ht="15.75" customHeight="1" x14ac:dyDescent="0.3">
      <c r="A4082" s="2" t="s">
        <v>29</v>
      </c>
      <c r="B4082" s="2">
        <v>1128299</v>
      </c>
      <c r="C4082" s="3">
        <v>44224</v>
      </c>
      <c r="D4082" s="12" t="str" cm="1">
        <f t="array" ref="D4082">_xlfn.SWITCH(WEEKDAY(C4082,2), 1, "Lundi", 2, "Mardi", 3, "Mercredi", 4, "Jeudi", 5, "Vendredi", 6, "Samedi", 7, "Dimanche", "Erreur")</f>
        <v>Jeudi</v>
      </c>
      <c r="E4082" s="2" t="s">
        <v>30</v>
      </c>
      <c r="F4082" s="2" t="s">
        <v>31</v>
      </c>
      <c r="G4082" s="2" t="s">
        <v>32</v>
      </c>
      <c r="H4082" s="4" t="s">
        <v>21</v>
      </c>
      <c r="I4082" s="5">
        <v>63</v>
      </c>
      <c r="J4082" s="6">
        <v>218</v>
      </c>
      <c r="K4082" s="7">
        <v>13734</v>
      </c>
      <c r="L4082" s="7">
        <v>7965.7200000000012</v>
      </c>
      <c r="M4082" s="8">
        <v>0.58000000000000007</v>
      </c>
      <c r="N4082" s="2" t="s">
        <v>82</v>
      </c>
      <c r="O4082">
        <f t="shared" si="504"/>
        <v>2021</v>
      </c>
      <c r="P4082">
        <f t="shared" si="505"/>
        <v>1</v>
      </c>
      <c r="Q4082" t="str">
        <f t="shared" si="506"/>
        <v>janv</v>
      </c>
      <c r="R4082" t="str">
        <f t="shared" si="507"/>
        <v>California</v>
      </c>
      <c r="S4082" t="str">
        <f t="shared" si="508"/>
        <v>2021-01</v>
      </c>
      <c r="T4082">
        <f>IF(AND(COUNTIF(Calculs!$Q$2:$Q$12,$O4082)&gt;0,COUNTIF(Calculs!$S$2:$S$12,$E4082)&gt;0,COUNTIF(Calculs!$U$2:$U$12,$H4082)&gt;0),1,0)</f>
        <v>1</v>
      </c>
      <c r="U4082">
        <f t="shared" si="509"/>
        <v>13734</v>
      </c>
      <c r="V4082">
        <f t="shared" si="510"/>
        <v>218</v>
      </c>
      <c r="W4082">
        <f t="shared" si="511"/>
        <v>7965.7200000000012</v>
      </c>
    </row>
    <row r="4083" spans="1:23" ht="15.75" customHeight="1" x14ac:dyDescent="0.3">
      <c r="A4083" s="2" t="s">
        <v>29</v>
      </c>
      <c r="B4083" s="2">
        <v>1128299</v>
      </c>
      <c r="C4083" s="3">
        <v>44225</v>
      </c>
      <c r="D4083" s="12" t="str" cm="1">
        <f t="array" ref="D4083">_xlfn.SWITCH(WEEKDAY(C4083,2), 1, "Lundi", 2, "Mardi", 3, "Mercredi", 4, "Jeudi", 5, "Vendredi", 6, "Samedi", 7, "Dimanche", "Erreur")</f>
        <v>Vendredi</v>
      </c>
      <c r="E4083" s="2" t="s">
        <v>30</v>
      </c>
      <c r="F4083" s="2" t="s">
        <v>31</v>
      </c>
      <c r="G4083" s="2" t="s">
        <v>32</v>
      </c>
      <c r="H4083" s="4" t="s">
        <v>22</v>
      </c>
      <c r="I4083" s="5">
        <v>65</v>
      </c>
      <c r="J4083" s="6">
        <v>217</v>
      </c>
      <c r="K4083" s="7">
        <v>14105</v>
      </c>
      <c r="L4083" s="7">
        <v>3385.2000000000003</v>
      </c>
      <c r="M4083" s="8">
        <v>0.24000000000000002</v>
      </c>
      <c r="N4083" s="2" t="s">
        <v>82</v>
      </c>
      <c r="O4083">
        <f t="shared" si="504"/>
        <v>2021</v>
      </c>
      <c r="P4083">
        <f t="shared" si="505"/>
        <v>1</v>
      </c>
      <c r="Q4083" t="str">
        <f t="shared" si="506"/>
        <v>janv</v>
      </c>
      <c r="R4083" t="str">
        <f t="shared" si="507"/>
        <v>California</v>
      </c>
      <c r="S4083" t="str">
        <f t="shared" si="508"/>
        <v>2021-01</v>
      </c>
      <c r="T4083">
        <f>IF(AND(COUNTIF(Calculs!$Q$2:$Q$12,$O4083)&gt;0,COUNTIF(Calculs!$S$2:$S$12,$E4083)&gt;0,COUNTIF(Calculs!$U$2:$U$12,$H4083)&gt;0),1,0)</f>
        <v>1</v>
      </c>
      <c r="U4083">
        <f t="shared" si="509"/>
        <v>14105</v>
      </c>
      <c r="V4083">
        <f t="shared" si="510"/>
        <v>217</v>
      </c>
      <c r="W4083">
        <f t="shared" si="511"/>
        <v>3385.2000000000003</v>
      </c>
    </row>
    <row r="4084" spans="1:23" ht="15.75" customHeight="1" x14ac:dyDescent="0.3">
      <c r="A4084" s="2" t="s">
        <v>29</v>
      </c>
      <c r="B4084" s="2">
        <v>1128299</v>
      </c>
      <c r="C4084" s="3">
        <v>44226</v>
      </c>
      <c r="D4084" s="12" t="str" cm="1">
        <f t="array" ref="D4084">_xlfn.SWITCH(WEEKDAY(C4084,2), 1, "Lundi", 2, "Mardi", 3, "Mercredi", 4, "Jeudi", 5, "Vendredi", 6, "Samedi", 7, "Dimanche", "Erreur")</f>
        <v>Samedi</v>
      </c>
      <c r="E4084" s="2" t="s">
        <v>30</v>
      </c>
      <c r="F4084" s="2" t="s">
        <v>31</v>
      </c>
      <c r="G4084" s="2" t="s">
        <v>32</v>
      </c>
      <c r="H4084" s="4" t="s">
        <v>16</v>
      </c>
      <c r="I4084" s="5">
        <v>51</v>
      </c>
      <c r="J4084" s="6">
        <v>236</v>
      </c>
      <c r="K4084" s="7">
        <v>12036</v>
      </c>
      <c r="L4084" s="7">
        <v>5416.2000000000007</v>
      </c>
      <c r="M4084" s="8">
        <v>0.45000000000000007</v>
      </c>
      <c r="N4084" s="2" t="s">
        <v>82</v>
      </c>
      <c r="O4084">
        <f t="shared" si="504"/>
        <v>2021</v>
      </c>
      <c r="P4084">
        <f t="shared" si="505"/>
        <v>1</v>
      </c>
      <c r="Q4084" t="str">
        <f t="shared" si="506"/>
        <v>janv</v>
      </c>
      <c r="R4084" t="str">
        <f t="shared" si="507"/>
        <v>California</v>
      </c>
      <c r="S4084" t="str">
        <f t="shared" si="508"/>
        <v>2021-01</v>
      </c>
      <c r="T4084">
        <f>IF(AND(COUNTIF(Calculs!$Q$2:$Q$12,$O4084)&gt;0,COUNTIF(Calculs!$S$2:$S$12,$E4084)&gt;0,COUNTIF(Calculs!$U$2:$U$12,$H4084)&gt;0),1,0)</f>
        <v>1</v>
      </c>
      <c r="U4084">
        <f t="shared" si="509"/>
        <v>12036</v>
      </c>
      <c r="V4084">
        <f t="shared" si="510"/>
        <v>236</v>
      </c>
      <c r="W4084">
        <f t="shared" si="511"/>
        <v>5416.2000000000007</v>
      </c>
    </row>
    <row r="4085" spans="1:23" ht="15.75" customHeight="1" x14ac:dyDescent="0.3">
      <c r="A4085" s="2" t="s">
        <v>29</v>
      </c>
      <c r="B4085" s="2">
        <v>1128299</v>
      </c>
      <c r="C4085" s="3">
        <v>44227</v>
      </c>
      <c r="D4085" s="12" t="str" cm="1">
        <f t="array" ref="D4085">_xlfn.SWITCH(WEEKDAY(C4085,2), 1, "Lundi", 2, "Mardi", 3, "Mercredi", 4, "Jeudi", 5, "Vendredi", 6, "Samedi", 7, "Dimanche", "Erreur")</f>
        <v>Dimanche</v>
      </c>
      <c r="E4085" s="2" t="s">
        <v>30</v>
      </c>
      <c r="F4085" s="2" t="s">
        <v>31</v>
      </c>
      <c r="G4085" s="2" t="s">
        <v>32</v>
      </c>
      <c r="H4085" s="4" t="s">
        <v>18</v>
      </c>
      <c r="I4085" s="5">
        <v>59</v>
      </c>
      <c r="J4085" s="6">
        <v>219</v>
      </c>
      <c r="K4085" s="7">
        <v>12921</v>
      </c>
      <c r="L4085" s="7">
        <v>3747.0900000000006</v>
      </c>
      <c r="M4085" s="8">
        <v>0.29000000000000004</v>
      </c>
      <c r="N4085" s="2" t="s">
        <v>82</v>
      </c>
      <c r="O4085">
        <f t="shared" si="504"/>
        <v>2021</v>
      </c>
      <c r="P4085">
        <f t="shared" si="505"/>
        <v>1</v>
      </c>
      <c r="Q4085" t="str">
        <f t="shared" si="506"/>
        <v>janv</v>
      </c>
      <c r="R4085" t="str">
        <f t="shared" si="507"/>
        <v>California</v>
      </c>
      <c r="S4085" t="str">
        <f t="shared" si="508"/>
        <v>2021-01</v>
      </c>
      <c r="T4085">
        <f>IF(AND(COUNTIF(Calculs!$Q$2:$Q$12,$O4085)&gt;0,COUNTIF(Calculs!$S$2:$S$12,$E4085)&gt;0,COUNTIF(Calculs!$U$2:$U$12,$H4085)&gt;0),1,0)</f>
        <v>1</v>
      </c>
      <c r="U4085">
        <f t="shared" si="509"/>
        <v>12921</v>
      </c>
      <c r="V4085">
        <f t="shared" si="510"/>
        <v>219</v>
      </c>
      <c r="W4085">
        <f t="shared" si="511"/>
        <v>3747.0900000000006</v>
      </c>
    </row>
    <row r="4086" spans="1:23" ht="15.75" customHeight="1" x14ac:dyDescent="0.3">
      <c r="A4086" s="2" t="s">
        <v>29</v>
      </c>
      <c r="B4086" s="2">
        <v>1128299</v>
      </c>
      <c r="C4086" s="3">
        <v>44228</v>
      </c>
      <c r="D4086" s="12" t="str" cm="1">
        <f t="array" ref="D4086">_xlfn.SWITCH(WEEKDAY(C4086,2), 1, "Lundi", 2, "Mardi", 3, "Mercredi", 4, "Jeudi", 5, "Vendredi", 6, "Samedi", 7, "Dimanche", "Erreur")</f>
        <v>Lundi</v>
      </c>
      <c r="E4086" s="2" t="s">
        <v>30</v>
      </c>
      <c r="F4086" s="2" t="s">
        <v>31</v>
      </c>
      <c r="G4086" s="2" t="s">
        <v>32</v>
      </c>
      <c r="H4086" s="4" t="s">
        <v>19</v>
      </c>
      <c r="I4086" s="5">
        <v>50</v>
      </c>
      <c r="J4086" s="6">
        <v>182</v>
      </c>
      <c r="K4086" s="7">
        <v>9100</v>
      </c>
      <c r="L4086" s="7">
        <v>3822.0000000000005</v>
      </c>
      <c r="M4086" s="8">
        <v>0.42000000000000004</v>
      </c>
      <c r="N4086" s="2" t="s">
        <v>82</v>
      </c>
      <c r="O4086">
        <f t="shared" si="504"/>
        <v>2021</v>
      </c>
      <c r="P4086">
        <f t="shared" si="505"/>
        <v>2</v>
      </c>
      <c r="Q4086" t="str">
        <f t="shared" si="506"/>
        <v>févr</v>
      </c>
      <c r="R4086" t="str">
        <f t="shared" si="507"/>
        <v>California</v>
      </c>
      <c r="S4086" t="str">
        <f t="shared" si="508"/>
        <v>2021-02</v>
      </c>
      <c r="T4086">
        <f>IF(AND(COUNTIF(Calculs!$Q$2:$Q$12,$O4086)&gt;0,COUNTIF(Calculs!$S$2:$S$12,$E4086)&gt;0,COUNTIF(Calculs!$U$2:$U$12,$H4086)&gt;0),1,0)</f>
        <v>1</v>
      </c>
      <c r="U4086">
        <f t="shared" si="509"/>
        <v>9100</v>
      </c>
      <c r="V4086">
        <f t="shared" si="510"/>
        <v>182</v>
      </c>
      <c r="W4086">
        <f t="shared" si="511"/>
        <v>3822.0000000000005</v>
      </c>
    </row>
    <row r="4087" spans="1:23" ht="15.75" customHeight="1" x14ac:dyDescent="0.3">
      <c r="A4087" s="2" t="s">
        <v>29</v>
      </c>
      <c r="B4087" s="2">
        <v>1128299</v>
      </c>
      <c r="C4087" s="3">
        <v>44229</v>
      </c>
      <c r="D4087" s="12" t="str" cm="1">
        <f t="array" ref="D4087">_xlfn.SWITCH(WEEKDAY(C4087,2), 1, "Lundi", 2, "Mardi", 3, "Mercredi", 4, "Jeudi", 5, "Vendredi", 6, "Samedi", 7, "Dimanche", "Erreur")</f>
        <v>Mardi</v>
      </c>
      <c r="E4087" s="2" t="s">
        <v>30</v>
      </c>
      <c r="F4087" s="2" t="s">
        <v>31</v>
      </c>
      <c r="G4087" s="2" t="s">
        <v>32</v>
      </c>
      <c r="H4087" s="4" t="s">
        <v>20</v>
      </c>
      <c r="I4087" s="5">
        <v>51</v>
      </c>
      <c r="J4087" s="6">
        <v>203</v>
      </c>
      <c r="K4087" s="7">
        <v>10353</v>
      </c>
      <c r="L4087" s="7">
        <v>3727.08</v>
      </c>
      <c r="M4087" s="8">
        <v>0.36</v>
      </c>
      <c r="N4087" s="2" t="s">
        <v>82</v>
      </c>
      <c r="O4087">
        <f t="shared" si="504"/>
        <v>2021</v>
      </c>
      <c r="P4087">
        <f t="shared" si="505"/>
        <v>2</v>
      </c>
      <c r="Q4087" t="str">
        <f t="shared" si="506"/>
        <v>févr</v>
      </c>
      <c r="R4087" t="str">
        <f t="shared" si="507"/>
        <v>California</v>
      </c>
      <c r="S4087" t="str">
        <f t="shared" si="508"/>
        <v>2021-02</v>
      </c>
      <c r="T4087">
        <f>IF(AND(COUNTIF(Calculs!$Q$2:$Q$12,$O4087)&gt;0,COUNTIF(Calculs!$S$2:$S$12,$E4087)&gt;0,COUNTIF(Calculs!$U$2:$U$12,$H4087)&gt;0),1,0)</f>
        <v>1</v>
      </c>
      <c r="U4087">
        <f t="shared" si="509"/>
        <v>10353</v>
      </c>
      <c r="V4087">
        <f t="shared" si="510"/>
        <v>203</v>
      </c>
      <c r="W4087">
        <f t="shared" si="511"/>
        <v>3727.08</v>
      </c>
    </row>
    <row r="4088" spans="1:23" ht="15.75" customHeight="1" x14ac:dyDescent="0.3">
      <c r="A4088" s="2" t="s">
        <v>29</v>
      </c>
      <c r="B4088" s="2">
        <v>1128299</v>
      </c>
      <c r="C4088" s="3">
        <v>44230</v>
      </c>
      <c r="D4088" s="12" t="str" cm="1">
        <f t="array" ref="D4088">_xlfn.SWITCH(WEEKDAY(C4088,2), 1, "Lundi", 2, "Mardi", 3, "Mercredi", 4, "Jeudi", 5, "Vendredi", 6, "Samedi", 7, "Dimanche", "Erreur")</f>
        <v>Mercredi</v>
      </c>
      <c r="E4088" s="2" t="s">
        <v>30</v>
      </c>
      <c r="F4088" s="2" t="s">
        <v>31</v>
      </c>
      <c r="G4088" s="2" t="s">
        <v>32</v>
      </c>
      <c r="H4088" s="4" t="s">
        <v>21</v>
      </c>
      <c r="I4088" s="5">
        <v>59</v>
      </c>
      <c r="J4088" s="6">
        <v>182</v>
      </c>
      <c r="K4088" s="7">
        <v>10738</v>
      </c>
      <c r="L4088" s="7">
        <v>6228.0400000000009</v>
      </c>
      <c r="M4088" s="8">
        <v>0.58000000000000007</v>
      </c>
      <c r="N4088" s="2" t="s">
        <v>82</v>
      </c>
      <c r="O4088">
        <f t="shared" si="504"/>
        <v>2021</v>
      </c>
      <c r="P4088">
        <f t="shared" si="505"/>
        <v>2</v>
      </c>
      <c r="Q4088" t="str">
        <f t="shared" si="506"/>
        <v>févr</v>
      </c>
      <c r="R4088" t="str">
        <f t="shared" si="507"/>
        <v>California</v>
      </c>
      <c r="S4088" t="str">
        <f t="shared" si="508"/>
        <v>2021-02</v>
      </c>
      <c r="T4088">
        <f>IF(AND(COUNTIF(Calculs!$Q$2:$Q$12,$O4088)&gt;0,COUNTIF(Calculs!$S$2:$S$12,$E4088)&gt;0,COUNTIF(Calculs!$U$2:$U$12,$H4088)&gt;0),1,0)</f>
        <v>1</v>
      </c>
      <c r="U4088">
        <f t="shared" si="509"/>
        <v>10738</v>
      </c>
      <c r="V4088">
        <f t="shared" si="510"/>
        <v>182</v>
      </c>
      <c r="W4088">
        <f t="shared" si="511"/>
        <v>6228.0400000000009</v>
      </c>
    </row>
    <row r="4089" spans="1:23" ht="15.75" customHeight="1" x14ac:dyDescent="0.3">
      <c r="A4089" s="2" t="s">
        <v>29</v>
      </c>
      <c r="B4089" s="2">
        <v>1128299</v>
      </c>
      <c r="C4089" s="3">
        <v>44231</v>
      </c>
      <c r="D4089" s="12" t="str" cm="1">
        <f t="array" ref="D4089">_xlfn.SWITCH(WEEKDAY(C4089,2), 1, "Lundi", 2, "Mardi", 3, "Mercredi", 4, "Jeudi", 5, "Vendredi", 6, "Samedi", 7, "Dimanche", "Erreur")</f>
        <v>Jeudi</v>
      </c>
      <c r="E4089" s="2" t="s">
        <v>30</v>
      </c>
      <c r="F4089" s="2" t="s">
        <v>31</v>
      </c>
      <c r="G4089" s="2" t="s">
        <v>32</v>
      </c>
      <c r="H4089" s="4" t="s">
        <v>22</v>
      </c>
      <c r="I4089" s="5">
        <v>63</v>
      </c>
      <c r="J4089" s="6">
        <v>196</v>
      </c>
      <c r="K4089" s="7">
        <v>12348</v>
      </c>
      <c r="L4089" s="7">
        <v>2840.04</v>
      </c>
      <c r="M4089" s="8">
        <v>0.23</v>
      </c>
      <c r="N4089" s="2" t="s">
        <v>82</v>
      </c>
      <c r="O4089">
        <f t="shared" si="504"/>
        <v>2021</v>
      </c>
      <c r="P4089">
        <f t="shared" si="505"/>
        <v>2</v>
      </c>
      <c r="Q4089" t="str">
        <f t="shared" si="506"/>
        <v>févr</v>
      </c>
      <c r="R4089" t="str">
        <f t="shared" si="507"/>
        <v>California</v>
      </c>
      <c r="S4089" t="str">
        <f t="shared" si="508"/>
        <v>2021-02</v>
      </c>
      <c r="T4089">
        <f>IF(AND(COUNTIF(Calculs!$Q$2:$Q$12,$O4089)&gt;0,COUNTIF(Calculs!$S$2:$S$12,$E4089)&gt;0,COUNTIF(Calculs!$U$2:$U$12,$H4089)&gt;0),1,0)</f>
        <v>1</v>
      </c>
      <c r="U4089">
        <f t="shared" si="509"/>
        <v>12348</v>
      </c>
      <c r="V4089">
        <f t="shared" si="510"/>
        <v>196</v>
      </c>
      <c r="W4089">
        <f t="shared" si="511"/>
        <v>2840.04</v>
      </c>
    </row>
    <row r="4090" spans="1:23" ht="15.75" customHeight="1" x14ac:dyDescent="0.3">
      <c r="A4090" s="2" t="s">
        <v>29</v>
      </c>
      <c r="B4090" s="2">
        <v>1128299</v>
      </c>
      <c r="C4090" s="3">
        <v>44232</v>
      </c>
      <c r="D4090" s="12" t="str" cm="1">
        <f t="array" ref="D4090">_xlfn.SWITCH(WEEKDAY(C4090,2), 1, "Lundi", 2, "Mardi", 3, "Mercredi", 4, "Jeudi", 5, "Vendredi", 6, "Samedi", 7, "Dimanche", "Erreur")</f>
        <v>Vendredi</v>
      </c>
      <c r="E4090" s="2" t="s">
        <v>30</v>
      </c>
      <c r="F4090" s="2" t="s">
        <v>31</v>
      </c>
      <c r="G4090" s="2" t="s">
        <v>32</v>
      </c>
      <c r="H4090" s="4" t="s">
        <v>16</v>
      </c>
      <c r="I4090" s="5">
        <v>52</v>
      </c>
      <c r="J4090" s="6">
        <v>263</v>
      </c>
      <c r="K4090" s="7">
        <v>13676</v>
      </c>
      <c r="L4090" s="7">
        <v>6017.4400000000005</v>
      </c>
      <c r="M4090" s="8">
        <v>0.44000000000000006</v>
      </c>
      <c r="N4090" s="2" t="s">
        <v>82</v>
      </c>
      <c r="O4090">
        <f t="shared" si="504"/>
        <v>2021</v>
      </c>
      <c r="P4090">
        <f t="shared" si="505"/>
        <v>2</v>
      </c>
      <c r="Q4090" t="str">
        <f t="shared" si="506"/>
        <v>févr</v>
      </c>
      <c r="R4090" t="str">
        <f t="shared" si="507"/>
        <v>California</v>
      </c>
      <c r="S4090" t="str">
        <f t="shared" si="508"/>
        <v>2021-02</v>
      </c>
      <c r="T4090">
        <f>IF(AND(COUNTIF(Calculs!$Q$2:$Q$12,$O4090)&gt;0,COUNTIF(Calculs!$S$2:$S$12,$E4090)&gt;0,COUNTIF(Calculs!$U$2:$U$12,$H4090)&gt;0),1,0)</f>
        <v>1</v>
      </c>
      <c r="U4090">
        <f t="shared" si="509"/>
        <v>13676</v>
      </c>
      <c r="V4090">
        <f t="shared" si="510"/>
        <v>263</v>
      </c>
      <c r="W4090">
        <f t="shared" si="511"/>
        <v>6017.4400000000005</v>
      </c>
    </row>
    <row r="4091" spans="1:23" ht="15.75" customHeight="1" x14ac:dyDescent="0.3">
      <c r="A4091" s="2" t="s">
        <v>29</v>
      </c>
      <c r="B4091" s="2">
        <v>1128299</v>
      </c>
      <c r="C4091" s="3">
        <v>44233</v>
      </c>
      <c r="D4091" s="12" t="str" cm="1">
        <f t="array" ref="D4091">_xlfn.SWITCH(WEEKDAY(C4091,2), 1, "Lundi", 2, "Mardi", 3, "Mercredi", 4, "Jeudi", 5, "Vendredi", 6, "Samedi", 7, "Dimanche", "Erreur")</f>
        <v>Samedi</v>
      </c>
      <c r="E4091" s="2" t="s">
        <v>30</v>
      </c>
      <c r="F4091" s="2" t="s">
        <v>31</v>
      </c>
      <c r="G4091" s="2" t="s">
        <v>32</v>
      </c>
      <c r="H4091" s="4" t="s">
        <v>18</v>
      </c>
      <c r="I4091" s="5">
        <v>58</v>
      </c>
      <c r="J4091" s="6">
        <v>236</v>
      </c>
      <c r="K4091" s="7">
        <v>13688</v>
      </c>
      <c r="L4091" s="7">
        <v>3422</v>
      </c>
      <c r="M4091" s="8">
        <v>0.25</v>
      </c>
      <c r="N4091" s="2" t="s">
        <v>82</v>
      </c>
      <c r="O4091">
        <f t="shared" si="504"/>
        <v>2021</v>
      </c>
      <c r="P4091">
        <f t="shared" si="505"/>
        <v>2</v>
      </c>
      <c r="Q4091" t="str">
        <f t="shared" si="506"/>
        <v>févr</v>
      </c>
      <c r="R4091" t="str">
        <f t="shared" si="507"/>
        <v>California</v>
      </c>
      <c r="S4091" t="str">
        <f t="shared" si="508"/>
        <v>2021-02</v>
      </c>
      <c r="T4091">
        <f>IF(AND(COUNTIF(Calculs!$Q$2:$Q$12,$O4091)&gt;0,COUNTIF(Calculs!$S$2:$S$12,$E4091)&gt;0,COUNTIF(Calculs!$U$2:$U$12,$H4091)&gt;0),1,0)</f>
        <v>1</v>
      </c>
      <c r="U4091">
        <f t="shared" si="509"/>
        <v>13688</v>
      </c>
      <c r="V4091">
        <f t="shared" si="510"/>
        <v>236</v>
      </c>
      <c r="W4091">
        <f t="shared" si="511"/>
        <v>3422</v>
      </c>
    </row>
    <row r="4092" spans="1:23" ht="15.75" customHeight="1" x14ac:dyDescent="0.3">
      <c r="A4092" s="2" t="s">
        <v>29</v>
      </c>
      <c r="B4092" s="2">
        <v>1128299</v>
      </c>
      <c r="C4092" s="3">
        <v>44234</v>
      </c>
      <c r="D4092" s="12" t="str" cm="1">
        <f t="array" ref="D4092">_xlfn.SWITCH(WEEKDAY(C4092,2), 1, "Lundi", 2, "Mardi", 3, "Mercredi", 4, "Jeudi", 5, "Vendredi", 6, "Samedi", 7, "Dimanche", "Erreur")</f>
        <v>Dimanche</v>
      </c>
      <c r="E4092" s="2" t="s">
        <v>30</v>
      </c>
      <c r="F4092" s="2" t="s">
        <v>31</v>
      </c>
      <c r="G4092" s="2" t="s">
        <v>32</v>
      </c>
      <c r="H4092" s="4" t="s">
        <v>19</v>
      </c>
      <c r="I4092" s="5">
        <v>50</v>
      </c>
      <c r="J4092" s="6">
        <v>210</v>
      </c>
      <c r="K4092" s="7">
        <v>10500</v>
      </c>
      <c r="L4092" s="7">
        <v>4200</v>
      </c>
      <c r="M4092" s="8">
        <v>0.4</v>
      </c>
      <c r="N4092" s="2" t="s">
        <v>82</v>
      </c>
      <c r="O4092">
        <f t="shared" si="504"/>
        <v>2021</v>
      </c>
      <c r="P4092">
        <f t="shared" si="505"/>
        <v>2</v>
      </c>
      <c r="Q4092" t="str">
        <f t="shared" si="506"/>
        <v>févr</v>
      </c>
      <c r="R4092" t="str">
        <f t="shared" si="507"/>
        <v>California</v>
      </c>
      <c r="S4092" t="str">
        <f t="shared" si="508"/>
        <v>2021-02</v>
      </c>
      <c r="T4092">
        <f>IF(AND(COUNTIF(Calculs!$Q$2:$Q$12,$O4092)&gt;0,COUNTIF(Calculs!$S$2:$S$12,$E4092)&gt;0,COUNTIF(Calculs!$U$2:$U$12,$H4092)&gt;0),1,0)</f>
        <v>1</v>
      </c>
      <c r="U4092">
        <f t="shared" si="509"/>
        <v>10500</v>
      </c>
      <c r="V4092">
        <f t="shared" si="510"/>
        <v>210</v>
      </c>
      <c r="W4092">
        <f t="shared" si="511"/>
        <v>4200</v>
      </c>
    </row>
    <row r="4093" spans="1:23" ht="15.75" customHeight="1" x14ac:dyDescent="0.3">
      <c r="A4093" s="2" t="s">
        <v>29</v>
      </c>
      <c r="B4093" s="2">
        <v>1128299</v>
      </c>
      <c r="C4093" s="3">
        <v>44235</v>
      </c>
      <c r="D4093" s="12" t="str" cm="1">
        <f t="array" ref="D4093">_xlfn.SWITCH(WEEKDAY(C4093,2), 1, "Lundi", 2, "Mardi", 3, "Mercredi", 4, "Jeudi", 5, "Vendredi", 6, "Samedi", 7, "Dimanche", "Erreur")</f>
        <v>Lundi</v>
      </c>
      <c r="E4093" s="2" t="s">
        <v>30</v>
      </c>
      <c r="F4093" s="2" t="s">
        <v>31</v>
      </c>
      <c r="G4093" s="2" t="s">
        <v>32</v>
      </c>
      <c r="H4093" s="4" t="s">
        <v>20</v>
      </c>
      <c r="I4093" s="5">
        <v>53</v>
      </c>
      <c r="J4093" s="6">
        <v>210</v>
      </c>
      <c r="K4093" s="7">
        <v>11130</v>
      </c>
      <c r="L4093" s="7">
        <v>4452</v>
      </c>
      <c r="M4093" s="8">
        <v>0.39999999999999997</v>
      </c>
      <c r="N4093" s="2" t="s">
        <v>82</v>
      </c>
      <c r="O4093">
        <f t="shared" si="504"/>
        <v>2021</v>
      </c>
      <c r="P4093">
        <f t="shared" si="505"/>
        <v>2</v>
      </c>
      <c r="Q4093" t="str">
        <f t="shared" si="506"/>
        <v>févr</v>
      </c>
      <c r="R4093" t="str">
        <f t="shared" si="507"/>
        <v>California</v>
      </c>
      <c r="S4093" t="str">
        <f t="shared" si="508"/>
        <v>2021-02</v>
      </c>
      <c r="T4093">
        <f>IF(AND(COUNTIF(Calculs!$Q$2:$Q$12,$O4093)&gt;0,COUNTIF(Calculs!$S$2:$S$12,$E4093)&gt;0,COUNTIF(Calculs!$U$2:$U$12,$H4093)&gt;0),1,0)</f>
        <v>1</v>
      </c>
      <c r="U4093">
        <f t="shared" si="509"/>
        <v>11130</v>
      </c>
      <c r="V4093">
        <f t="shared" si="510"/>
        <v>210</v>
      </c>
      <c r="W4093">
        <f t="shared" si="511"/>
        <v>4452</v>
      </c>
    </row>
    <row r="4094" spans="1:23" ht="15.75" customHeight="1" x14ac:dyDescent="0.3">
      <c r="A4094" s="2" t="s">
        <v>29</v>
      </c>
      <c r="B4094" s="2">
        <v>1128299</v>
      </c>
      <c r="C4094" s="3">
        <v>44236</v>
      </c>
      <c r="D4094" s="12" t="str" cm="1">
        <f t="array" ref="D4094">_xlfn.SWITCH(WEEKDAY(C4094,2), 1, "Lundi", 2, "Mardi", 3, "Mercredi", 4, "Jeudi", 5, "Vendredi", 6, "Samedi", 7, "Dimanche", "Erreur")</f>
        <v>Mardi</v>
      </c>
      <c r="E4094" s="2" t="s">
        <v>30</v>
      </c>
      <c r="F4094" s="2" t="s">
        <v>31</v>
      </c>
      <c r="G4094" s="2" t="s">
        <v>32</v>
      </c>
      <c r="H4094" s="4" t="s">
        <v>21</v>
      </c>
      <c r="I4094" s="5">
        <v>63</v>
      </c>
      <c r="J4094" s="6">
        <v>163</v>
      </c>
      <c r="K4094" s="7">
        <v>10269</v>
      </c>
      <c r="L4094" s="7">
        <v>5853.3300000000008</v>
      </c>
      <c r="M4094" s="8">
        <v>0.57000000000000006</v>
      </c>
      <c r="N4094" s="2" t="s">
        <v>82</v>
      </c>
      <c r="O4094">
        <f t="shared" si="504"/>
        <v>2021</v>
      </c>
      <c r="P4094">
        <f t="shared" si="505"/>
        <v>2</v>
      </c>
      <c r="Q4094" t="str">
        <f t="shared" si="506"/>
        <v>févr</v>
      </c>
      <c r="R4094" t="str">
        <f t="shared" si="507"/>
        <v>California</v>
      </c>
      <c r="S4094" t="str">
        <f t="shared" si="508"/>
        <v>2021-02</v>
      </c>
      <c r="T4094">
        <f>IF(AND(COUNTIF(Calculs!$Q$2:$Q$12,$O4094)&gt;0,COUNTIF(Calculs!$S$2:$S$12,$E4094)&gt;0,COUNTIF(Calculs!$U$2:$U$12,$H4094)&gt;0),1,0)</f>
        <v>1</v>
      </c>
      <c r="U4094">
        <f t="shared" si="509"/>
        <v>10269</v>
      </c>
      <c r="V4094">
        <f t="shared" si="510"/>
        <v>163</v>
      </c>
      <c r="W4094">
        <f t="shared" si="511"/>
        <v>5853.3300000000008</v>
      </c>
    </row>
    <row r="4095" spans="1:23" ht="15.75" customHeight="1" x14ac:dyDescent="0.3">
      <c r="A4095" s="2" t="s">
        <v>29</v>
      </c>
      <c r="B4095" s="2">
        <v>1128299</v>
      </c>
      <c r="C4095" s="3">
        <v>44237</v>
      </c>
      <c r="D4095" s="12" t="str" cm="1">
        <f t="array" ref="D4095">_xlfn.SWITCH(WEEKDAY(C4095,2), 1, "Lundi", 2, "Mardi", 3, "Mercredi", 4, "Jeudi", 5, "Vendredi", 6, "Samedi", 7, "Dimanche", "Erreur")</f>
        <v>Mercredi</v>
      </c>
      <c r="E4095" s="2" t="s">
        <v>30</v>
      </c>
      <c r="F4095" s="2" t="s">
        <v>31</v>
      </c>
      <c r="G4095" s="2" t="s">
        <v>32</v>
      </c>
      <c r="H4095" s="4" t="s">
        <v>22</v>
      </c>
      <c r="I4095" s="5">
        <v>67</v>
      </c>
      <c r="J4095" s="6">
        <v>202</v>
      </c>
      <c r="K4095" s="7">
        <v>13534</v>
      </c>
      <c r="L4095" s="7">
        <v>2842.1400000000003</v>
      </c>
      <c r="M4095" s="8">
        <v>0.21000000000000002</v>
      </c>
      <c r="N4095" s="2" t="s">
        <v>82</v>
      </c>
      <c r="O4095">
        <f t="shared" si="504"/>
        <v>2021</v>
      </c>
      <c r="P4095">
        <f t="shared" si="505"/>
        <v>2</v>
      </c>
      <c r="Q4095" t="str">
        <f t="shared" si="506"/>
        <v>févr</v>
      </c>
      <c r="R4095" t="str">
        <f t="shared" si="507"/>
        <v>California</v>
      </c>
      <c r="S4095" t="str">
        <f t="shared" si="508"/>
        <v>2021-02</v>
      </c>
      <c r="T4095">
        <f>IF(AND(COUNTIF(Calculs!$Q$2:$Q$12,$O4095)&gt;0,COUNTIF(Calculs!$S$2:$S$12,$E4095)&gt;0,COUNTIF(Calculs!$U$2:$U$12,$H4095)&gt;0),1,0)</f>
        <v>1</v>
      </c>
      <c r="U4095">
        <f t="shared" si="509"/>
        <v>13534</v>
      </c>
      <c r="V4095">
        <f t="shared" si="510"/>
        <v>202</v>
      </c>
      <c r="W4095">
        <f t="shared" si="511"/>
        <v>2842.1400000000003</v>
      </c>
    </row>
    <row r="4096" spans="1:23" ht="15.75" customHeight="1" x14ac:dyDescent="0.3">
      <c r="A4096" s="2" t="s">
        <v>29</v>
      </c>
      <c r="B4096" s="2">
        <v>1128299</v>
      </c>
      <c r="C4096" s="3">
        <v>44238</v>
      </c>
      <c r="D4096" s="12" t="str" cm="1">
        <f t="array" ref="D4096">_xlfn.SWITCH(WEEKDAY(C4096,2), 1, "Lundi", 2, "Mardi", 3, "Mercredi", 4, "Jeudi", 5, "Vendredi", 6, "Samedi", 7, "Dimanche", "Erreur")</f>
        <v>Jeudi</v>
      </c>
      <c r="E4096" s="2" t="s">
        <v>30</v>
      </c>
      <c r="F4096" s="2" t="s">
        <v>31</v>
      </c>
      <c r="G4096" s="2" t="s">
        <v>32</v>
      </c>
      <c r="H4096" s="4" t="s">
        <v>16</v>
      </c>
      <c r="I4096" s="5">
        <v>51</v>
      </c>
      <c r="J4096" s="6">
        <v>293</v>
      </c>
      <c r="K4096" s="7">
        <v>14943</v>
      </c>
      <c r="L4096" s="7">
        <v>5977.2000000000007</v>
      </c>
      <c r="M4096" s="8">
        <v>0.4</v>
      </c>
      <c r="N4096" s="2" t="s">
        <v>82</v>
      </c>
      <c r="O4096">
        <f t="shared" si="504"/>
        <v>2021</v>
      </c>
      <c r="P4096">
        <f t="shared" si="505"/>
        <v>2</v>
      </c>
      <c r="Q4096" t="str">
        <f t="shared" si="506"/>
        <v>févr</v>
      </c>
      <c r="R4096" t="str">
        <f t="shared" si="507"/>
        <v>California</v>
      </c>
      <c r="S4096" t="str">
        <f t="shared" si="508"/>
        <v>2021-02</v>
      </c>
      <c r="T4096">
        <f>IF(AND(COUNTIF(Calculs!$Q$2:$Q$12,$O4096)&gt;0,COUNTIF(Calculs!$S$2:$S$12,$E4096)&gt;0,COUNTIF(Calculs!$U$2:$U$12,$H4096)&gt;0),1,0)</f>
        <v>1</v>
      </c>
      <c r="U4096">
        <f t="shared" si="509"/>
        <v>14943</v>
      </c>
      <c r="V4096">
        <f t="shared" si="510"/>
        <v>293</v>
      </c>
      <c r="W4096">
        <f t="shared" si="511"/>
        <v>5977.2000000000007</v>
      </c>
    </row>
    <row r="4097" spans="1:23" ht="15.75" customHeight="1" x14ac:dyDescent="0.3">
      <c r="A4097" s="2" t="s">
        <v>29</v>
      </c>
      <c r="B4097" s="2">
        <v>1128299</v>
      </c>
      <c r="C4097" s="3">
        <v>44239</v>
      </c>
      <c r="D4097" s="12" t="str" cm="1">
        <f t="array" ref="D4097">_xlfn.SWITCH(WEEKDAY(C4097,2), 1, "Lundi", 2, "Mardi", 3, "Mercredi", 4, "Jeudi", 5, "Vendredi", 6, "Samedi", 7, "Dimanche", "Erreur")</f>
        <v>Vendredi</v>
      </c>
      <c r="E4097" s="2" t="s">
        <v>30</v>
      </c>
      <c r="F4097" s="2" t="s">
        <v>31</v>
      </c>
      <c r="G4097" s="2" t="s">
        <v>32</v>
      </c>
      <c r="H4097" s="4" t="s">
        <v>18</v>
      </c>
      <c r="I4097" s="5">
        <v>58</v>
      </c>
      <c r="J4097" s="6">
        <v>273</v>
      </c>
      <c r="K4097" s="7">
        <v>15834</v>
      </c>
      <c r="L4097" s="7">
        <v>4275.18</v>
      </c>
      <c r="M4097" s="8">
        <v>0.27</v>
      </c>
      <c r="N4097" s="2" t="s">
        <v>82</v>
      </c>
      <c r="O4097">
        <f t="shared" si="504"/>
        <v>2021</v>
      </c>
      <c r="P4097">
        <f t="shared" si="505"/>
        <v>2</v>
      </c>
      <c r="Q4097" t="str">
        <f t="shared" si="506"/>
        <v>févr</v>
      </c>
      <c r="R4097" t="str">
        <f t="shared" si="507"/>
        <v>California</v>
      </c>
      <c r="S4097" t="str">
        <f t="shared" si="508"/>
        <v>2021-02</v>
      </c>
      <c r="T4097">
        <f>IF(AND(COUNTIF(Calculs!$Q$2:$Q$12,$O4097)&gt;0,COUNTIF(Calculs!$S$2:$S$12,$E4097)&gt;0,COUNTIF(Calculs!$U$2:$U$12,$H4097)&gt;0),1,0)</f>
        <v>1</v>
      </c>
      <c r="U4097">
        <f t="shared" si="509"/>
        <v>15834</v>
      </c>
      <c r="V4097">
        <f t="shared" si="510"/>
        <v>273</v>
      </c>
      <c r="W4097">
        <f t="shared" si="511"/>
        <v>4275.18</v>
      </c>
    </row>
    <row r="4098" spans="1:23" ht="15.75" customHeight="1" x14ac:dyDescent="0.3">
      <c r="A4098" s="2" t="s">
        <v>29</v>
      </c>
      <c r="B4098" s="2">
        <v>1128299</v>
      </c>
      <c r="C4098" s="3">
        <v>44240</v>
      </c>
      <c r="D4098" s="12" t="str" cm="1">
        <f t="array" ref="D4098">_xlfn.SWITCH(WEEKDAY(C4098,2), 1, "Lundi", 2, "Mardi", 3, "Mercredi", 4, "Jeudi", 5, "Vendredi", 6, "Samedi", 7, "Dimanche", "Erreur")</f>
        <v>Samedi</v>
      </c>
      <c r="E4098" s="2" t="s">
        <v>30</v>
      </c>
      <c r="F4098" s="2" t="s">
        <v>31</v>
      </c>
      <c r="G4098" s="2" t="s">
        <v>32</v>
      </c>
      <c r="H4098" s="4" t="s">
        <v>19</v>
      </c>
      <c r="I4098" s="5">
        <v>52</v>
      </c>
      <c r="J4098" s="6">
        <v>233</v>
      </c>
      <c r="K4098" s="7">
        <v>12116</v>
      </c>
      <c r="L4098" s="7">
        <v>4846.4000000000005</v>
      </c>
      <c r="M4098" s="8">
        <v>0.4</v>
      </c>
      <c r="N4098" s="2" t="s">
        <v>82</v>
      </c>
      <c r="O4098">
        <f t="shared" si="504"/>
        <v>2021</v>
      </c>
      <c r="P4098">
        <f t="shared" si="505"/>
        <v>2</v>
      </c>
      <c r="Q4098" t="str">
        <f t="shared" si="506"/>
        <v>févr</v>
      </c>
      <c r="R4098" t="str">
        <f t="shared" si="507"/>
        <v>California</v>
      </c>
      <c r="S4098" t="str">
        <f t="shared" si="508"/>
        <v>2021-02</v>
      </c>
      <c r="T4098">
        <f>IF(AND(COUNTIF(Calculs!$Q$2:$Q$12,$O4098)&gt;0,COUNTIF(Calculs!$S$2:$S$12,$E4098)&gt;0,COUNTIF(Calculs!$U$2:$U$12,$H4098)&gt;0),1,0)</f>
        <v>1</v>
      </c>
      <c r="U4098">
        <f t="shared" si="509"/>
        <v>12116</v>
      </c>
      <c r="V4098">
        <f t="shared" si="510"/>
        <v>233</v>
      </c>
      <c r="W4098">
        <f t="shared" si="511"/>
        <v>4846.4000000000005</v>
      </c>
    </row>
    <row r="4099" spans="1:23" ht="15.75" customHeight="1" x14ac:dyDescent="0.3">
      <c r="A4099" s="2" t="s">
        <v>29</v>
      </c>
      <c r="B4099" s="2">
        <v>1128299</v>
      </c>
      <c r="C4099" s="3">
        <v>44241</v>
      </c>
      <c r="D4099" s="12" t="str" cm="1">
        <f t="array" ref="D4099">_xlfn.SWITCH(WEEKDAY(C4099,2), 1, "Lundi", 2, "Mardi", 3, "Mercredi", 4, "Jeudi", 5, "Vendredi", 6, "Samedi", 7, "Dimanche", "Erreur")</f>
        <v>Dimanche</v>
      </c>
      <c r="E4099" s="2" t="s">
        <v>30</v>
      </c>
      <c r="F4099" s="2" t="s">
        <v>31</v>
      </c>
      <c r="G4099" s="2" t="s">
        <v>32</v>
      </c>
      <c r="H4099" s="4" t="s">
        <v>20</v>
      </c>
      <c r="I4099" s="5">
        <v>51</v>
      </c>
      <c r="J4099" s="6">
        <v>194</v>
      </c>
      <c r="K4099" s="7">
        <v>9894</v>
      </c>
      <c r="L4099" s="7">
        <v>3957.5999999999995</v>
      </c>
      <c r="M4099" s="8">
        <v>0.39999999999999997</v>
      </c>
      <c r="N4099" s="2" t="s">
        <v>82</v>
      </c>
      <c r="O4099">
        <f t="shared" ref="O4099:O4162" si="512">YEAR($C4099)</f>
        <v>2021</v>
      </c>
      <c r="P4099">
        <f t="shared" ref="P4099:P4162" si="513">MONTH($C4099)</f>
        <v>2</v>
      </c>
      <c r="Q4099" t="str">
        <f t="shared" ref="Q4099:Q4162" si="514">TEXT($C4099,"mmm")</f>
        <v>févr</v>
      </c>
      <c r="R4099" t="str">
        <f t="shared" ref="R4099:R4162" si="515">SUBSTITUTE(SUBSTITUTE($F4099,"Sud ","South "),"Ouest ","West ")</f>
        <v>California</v>
      </c>
      <c r="S4099" t="str">
        <f t="shared" ref="S4099:S4162" si="516">TEXT($C4099,"aaaa-mm")</f>
        <v>2021-02</v>
      </c>
      <c r="T4099">
        <f>IF(AND(COUNTIF(Calculs!$Q$2:$Q$12,$O4099)&gt;0,COUNTIF(Calculs!$S$2:$S$12,$E4099)&gt;0,COUNTIF(Calculs!$U$2:$U$12,$H4099)&gt;0),1,0)</f>
        <v>1</v>
      </c>
      <c r="U4099">
        <f t="shared" ref="U4099:U4162" si="517">$K4099*$T4099</f>
        <v>9894</v>
      </c>
      <c r="V4099">
        <f t="shared" ref="V4099:V4162" si="518">$J4099*$T4099</f>
        <v>194</v>
      </c>
      <c r="W4099">
        <f t="shared" ref="W4099:W4162" si="519">$L4099*$T4099</f>
        <v>3957.5999999999995</v>
      </c>
    </row>
    <row r="4100" spans="1:23" ht="15.75" customHeight="1" x14ac:dyDescent="0.3">
      <c r="A4100" s="2" t="s">
        <v>29</v>
      </c>
      <c r="B4100" s="2">
        <v>1128299</v>
      </c>
      <c r="C4100" s="3">
        <v>44242</v>
      </c>
      <c r="D4100" s="12" t="str" cm="1">
        <f t="array" ref="D4100">_xlfn.SWITCH(WEEKDAY(C4100,2), 1, "Lundi", 2, "Mardi", 3, "Mercredi", 4, "Jeudi", 5, "Vendredi", 6, "Samedi", 7, "Dimanche", "Erreur")</f>
        <v>Lundi</v>
      </c>
      <c r="E4100" s="2" t="s">
        <v>30</v>
      </c>
      <c r="F4100" s="2" t="s">
        <v>31</v>
      </c>
      <c r="G4100" s="2" t="s">
        <v>32</v>
      </c>
      <c r="H4100" s="4" t="s">
        <v>21</v>
      </c>
      <c r="I4100" s="5">
        <v>59</v>
      </c>
      <c r="J4100" s="6">
        <v>175</v>
      </c>
      <c r="K4100" s="7">
        <v>10325</v>
      </c>
      <c r="L4100" s="7">
        <v>6195.0000000000009</v>
      </c>
      <c r="M4100" s="8">
        <v>0.60000000000000009</v>
      </c>
      <c r="N4100" s="2" t="s">
        <v>82</v>
      </c>
      <c r="O4100">
        <f t="shared" si="512"/>
        <v>2021</v>
      </c>
      <c r="P4100">
        <f t="shared" si="513"/>
        <v>2</v>
      </c>
      <c r="Q4100" t="str">
        <f t="shared" si="514"/>
        <v>févr</v>
      </c>
      <c r="R4100" t="str">
        <f t="shared" si="515"/>
        <v>California</v>
      </c>
      <c r="S4100" t="str">
        <f t="shared" si="516"/>
        <v>2021-02</v>
      </c>
      <c r="T4100">
        <f>IF(AND(COUNTIF(Calculs!$Q$2:$Q$12,$O4100)&gt;0,COUNTIF(Calculs!$S$2:$S$12,$E4100)&gt;0,COUNTIF(Calculs!$U$2:$U$12,$H4100)&gt;0),1,0)</f>
        <v>1</v>
      </c>
      <c r="U4100">
        <f t="shared" si="517"/>
        <v>10325</v>
      </c>
      <c r="V4100">
        <f t="shared" si="518"/>
        <v>175</v>
      </c>
      <c r="W4100">
        <f t="shared" si="519"/>
        <v>6195.0000000000009</v>
      </c>
    </row>
    <row r="4101" spans="1:23" ht="15.75" customHeight="1" x14ac:dyDescent="0.3">
      <c r="A4101" s="2" t="s">
        <v>29</v>
      </c>
      <c r="B4101" s="2">
        <v>1128299</v>
      </c>
      <c r="C4101" s="3">
        <v>44243</v>
      </c>
      <c r="D4101" s="12" t="str" cm="1">
        <f t="array" ref="D4101">_xlfn.SWITCH(WEEKDAY(C4101,2), 1, "Lundi", 2, "Mardi", 3, "Mercredi", 4, "Jeudi", 5, "Vendredi", 6, "Samedi", 7, "Dimanche", "Erreur")</f>
        <v>Mardi</v>
      </c>
      <c r="E4101" s="2" t="s">
        <v>30</v>
      </c>
      <c r="F4101" s="2" t="s">
        <v>31</v>
      </c>
      <c r="G4101" s="2" t="s">
        <v>32</v>
      </c>
      <c r="H4101" s="4" t="s">
        <v>22</v>
      </c>
      <c r="I4101" s="5">
        <v>67</v>
      </c>
      <c r="J4101" s="6">
        <v>208</v>
      </c>
      <c r="K4101" s="7">
        <v>13936</v>
      </c>
      <c r="L4101" s="7">
        <v>3205.28</v>
      </c>
      <c r="M4101" s="8">
        <v>0.23</v>
      </c>
      <c r="N4101" s="2" t="s">
        <v>82</v>
      </c>
      <c r="O4101">
        <f t="shared" si="512"/>
        <v>2021</v>
      </c>
      <c r="P4101">
        <f t="shared" si="513"/>
        <v>2</v>
      </c>
      <c r="Q4101" t="str">
        <f t="shared" si="514"/>
        <v>févr</v>
      </c>
      <c r="R4101" t="str">
        <f t="shared" si="515"/>
        <v>California</v>
      </c>
      <c r="S4101" t="str">
        <f t="shared" si="516"/>
        <v>2021-02</v>
      </c>
      <c r="T4101">
        <f>IF(AND(COUNTIF(Calculs!$Q$2:$Q$12,$O4101)&gt;0,COUNTIF(Calculs!$S$2:$S$12,$E4101)&gt;0,COUNTIF(Calculs!$U$2:$U$12,$H4101)&gt;0),1,0)</f>
        <v>1</v>
      </c>
      <c r="U4101">
        <f t="shared" si="517"/>
        <v>13936</v>
      </c>
      <c r="V4101">
        <f t="shared" si="518"/>
        <v>208</v>
      </c>
      <c r="W4101">
        <f t="shared" si="519"/>
        <v>3205.28</v>
      </c>
    </row>
    <row r="4102" spans="1:23" ht="15.75" customHeight="1" x14ac:dyDescent="0.3">
      <c r="A4102" s="2" t="s">
        <v>33</v>
      </c>
      <c r="B4102" s="2">
        <v>1189833</v>
      </c>
      <c r="C4102" s="3">
        <v>44244</v>
      </c>
      <c r="D4102" s="12" t="str" cm="1">
        <f t="array" ref="D4102">_xlfn.SWITCH(WEEKDAY(C4102,2), 1, "Lundi", 2, "Mardi", 3, "Mercredi", 4, "Jeudi", 5, "Vendredi", 6, "Samedi", 7, "Dimanche", "Erreur")</f>
        <v>Mercredi</v>
      </c>
      <c r="E4102" s="2" t="s">
        <v>30</v>
      </c>
      <c r="F4102" s="2" t="s">
        <v>31</v>
      </c>
      <c r="G4102" s="2" t="s">
        <v>32</v>
      </c>
      <c r="H4102" s="4" t="s">
        <v>16</v>
      </c>
      <c r="I4102" s="5">
        <v>32</v>
      </c>
      <c r="J4102" s="6">
        <v>203</v>
      </c>
      <c r="K4102" s="7">
        <v>6496</v>
      </c>
      <c r="L4102" s="7">
        <v>3312.96</v>
      </c>
      <c r="M4102" s="8">
        <v>0.51</v>
      </c>
      <c r="N4102" s="2" t="s">
        <v>82</v>
      </c>
      <c r="O4102">
        <f t="shared" si="512"/>
        <v>2021</v>
      </c>
      <c r="P4102">
        <f t="shared" si="513"/>
        <v>2</v>
      </c>
      <c r="Q4102" t="str">
        <f t="shared" si="514"/>
        <v>févr</v>
      </c>
      <c r="R4102" t="str">
        <f t="shared" si="515"/>
        <v>California</v>
      </c>
      <c r="S4102" t="str">
        <f t="shared" si="516"/>
        <v>2021-02</v>
      </c>
      <c r="T4102">
        <f>IF(AND(COUNTIF(Calculs!$Q$2:$Q$12,$O4102)&gt;0,COUNTIF(Calculs!$S$2:$S$12,$E4102)&gt;0,COUNTIF(Calculs!$U$2:$U$12,$H4102)&gt;0),1,0)</f>
        <v>1</v>
      </c>
      <c r="U4102">
        <f t="shared" si="517"/>
        <v>6496</v>
      </c>
      <c r="V4102">
        <f t="shared" si="518"/>
        <v>203</v>
      </c>
      <c r="W4102">
        <f t="shared" si="519"/>
        <v>3312.96</v>
      </c>
    </row>
    <row r="4103" spans="1:23" ht="15.75" customHeight="1" x14ac:dyDescent="0.3">
      <c r="A4103" s="2" t="s">
        <v>33</v>
      </c>
      <c r="B4103" s="2">
        <v>1189833</v>
      </c>
      <c r="C4103" s="3">
        <v>44245</v>
      </c>
      <c r="D4103" s="12" t="str" cm="1">
        <f t="array" ref="D4103">_xlfn.SWITCH(WEEKDAY(C4103,2), 1, "Lundi", 2, "Mardi", 3, "Mercredi", 4, "Jeudi", 5, "Vendredi", 6, "Samedi", 7, "Dimanche", "Erreur")</f>
        <v>Jeudi</v>
      </c>
      <c r="E4103" s="2" t="s">
        <v>30</v>
      </c>
      <c r="F4103" s="2" t="s">
        <v>31</v>
      </c>
      <c r="G4103" s="2" t="s">
        <v>32</v>
      </c>
      <c r="H4103" s="4" t="s">
        <v>18</v>
      </c>
      <c r="I4103" s="5">
        <v>41</v>
      </c>
      <c r="J4103" s="6">
        <v>196</v>
      </c>
      <c r="K4103" s="7">
        <v>8036</v>
      </c>
      <c r="L4103" s="7">
        <v>2892.96</v>
      </c>
      <c r="M4103" s="8">
        <v>0.36</v>
      </c>
      <c r="N4103" s="2" t="s">
        <v>82</v>
      </c>
      <c r="O4103">
        <f t="shared" si="512"/>
        <v>2021</v>
      </c>
      <c r="P4103">
        <f t="shared" si="513"/>
        <v>2</v>
      </c>
      <c r="Q4103" t="str">
        <f t="shared" si="514"/>
        <v>févr</v>
      </c>
      <c r="R4103" t="str">
        <f t="shared" si="515"/>
        <v>California</v>
      </c>
      <c r="S4103" t="str">
        <f t="shared" si="516"/>
        <v>2021-02</v>
      </c>
      <c r="T4103">
        <f>IF(AND(COUNTIF(Calculs!$Q$2:$Q$12,$O4103)&gt;0,COUNTIF(Calculs!$S$2:$S$12,$E4103)&gt;0,COUNTIF(Calculs!$U$2:$U$12,$H4103)&gt;0),1,0)</f>
        <v>1</v>
      </c>
      <c r="U4103">
        <f t="shared" si="517"/>
        <v>8036</v>
      </c>
      <c r="V4103">
        <f t="shared" si="518"/>
        <v>196</v>
      </c>
      <c r="W4103">
        <f t="shared" si="519"/>
        <v>2892.96</v>
      </c>
    </row>
    <row r="4104" spans="1:23" ht="15.75" customHeight="1" x14ac:dyDescent="0.3">
      <c r="A4104" s="2" t="s">
        <v>33</v>
      </c>
      <c r="B4104" s="2">
        <v>1189833</v>
      </c>
      <c r="C4104" s="3">
        <v>44264</v>
      </c>
      <c r="D4104" s="12" t="str" cm="1">
        <f t="array" ref="D4104">_xlfn.SWITCH(WEEKDAY(C4104,2), 1, "Lundi", 2, "Mardi", 3, "Mercredi", 4, "Jeudi", 5, "Vendredi", 6, "Samedi", 7, "Dimanche", "Erreur")</f>
        <v>Mardi</v>
      </c>
      <c r="E4104" s="2" t="s">
        <v>30</v>
      </c>
      <c r="F4104" s="2" t="s">
        <v>31</v>
      </c>
      <c r="G4104" s="2" t="s">
        <v>32</v>
      </c>
      <c r="H4104" s="4" t="s">
        <v>19</v>
      </c>
      <c r="I4104" s="5">
        <v>41</v>
      </c>
      <c r="J4104" s="6">
        <v>189</v>
      </c>
      <c r="K4104" s="7">
        <v>7749</v>
      </c>
      <c r="L4104" s="7">
        <v>4029.48</v>
      </c>
      <c r="M4104" s="8">
        <v>0.52</v>
      </c>
      <c r="N4104" s="2" t="s">
        <v>82</v>
      </c>
      <c r="O4104">
        <f t="shared" si="512"/>
        <v>2021</v>
      </c>
      <c r="P4104">
        <f t="shared" si="513"/>
        <v>3</v>
      </c>
      <c r="Q4104" t="str">
        <f t="shared" si="514"/>
        <v>mars</v>
      </c>
      <c r="R4104" t="str">
        <f t="shared" si="515"/>
        <v>California</v>
      </c>
      <c r="S4104" t="str">
        <f t="shared" si="516"/>
        <v>2021-03</v>
      </c>
      <c r="T4104">
        <f>IF(AND(COUNTIF(Calculs!$Q$2:$Q$12,$O4104)&gt;0,COUNTIF(Calculs!$S$2:$S$12,$E4104)&gt;0,COUNTIF(Calculs!$U$2:$U$12,$H4104)&gt;0),1,0)</f>
        <v>1</v>
      </c>
      <c r="U4104">
        <f t="shared" si="517"/>
        <v>7749</v>
      </c>
      <c r="V4104">
        <f t="shared" si="518"/>
        <v>189</v>
      </c>
      <c r="W4104">
        <f t="shared" si="519"/>
        <v>4029.48</v>
      </c>
    </row>
    <row r="4105" spans="1:23" ht="15.75" customHeight="1" x14ac:dyDescent="0.3">
      <c r="A4105" s="2" t="s">
        <v>33</v>
      </c>
      <c r="B4105" s="2">
        <v>1189833</v>
      </c>
      <c r="C4105" s="3">
        <v>44265</v>
      </c>
      <c r="D4105" s="12" t="str" cm="1">
        <f t="array" ref="D4105">_xlfn.SWITCH(WEEKDAY(C4105,2), 1, "Lundi", 2, "Mardi", 3, "Mercredi", 4, "Jeudi", 5, "Vendredi", 6, "Samedi", 7, "Dimanche", "Erreur")</f>
        <v>Mercredi</v>
      </c>
      <c r="E4105" s="2" t="s">
        <v>30</v>
      </c>
      <c r="F4105" s="2" t="s">
        <v>31</v>
      </c>
      <c r="G4105" s="2" t="s">
        <v>32</v>
      </c>
      <c r="H4105" s="4" t="s">
        <v>20</v>
      </c>
      <c r="I4105" s="5">
        <v>41</v>
      </c>
      <c r="J4105" s="6">
        <v>160</v>
      </c>
      <c r="K4105" s="7">
        <v>6560</v>
      </c>
      <c r="L4105" s="7">
        <v>3214.4</v>
      </c>
      <c r="M4105" s="8">
        <v>0.49</v>
      </c>
      <c r="N4105" s="2" t="s">
        <v>82</v>
      </c>
      <c r="O4105">
        <f t="shared" si="512"/>
        <v>2021</v>
      </c>
      <c r="P4105">
        <f t="shared" si="513"/>
        <v>3</v>
      </c>
      <c r="Q4105" t="str">
        <f t="shared" si="514"/>
        <v>mars</v>
      </c>
      <c r="R4105" t="str">
        <f t="shared" si="515"/>
        <v>California</v>
      </c>
      <c r="S4105" t="str">
        <f t="shared" si="516"/>
        <v>2021-03</v>
      </c>
      <c r="T4105">
        <f>IF(AND(COUNTIF(Calculs!$Q$2:$Q$12,$O4105)&gt;0,COUNTIF(Calculs!$S$2:$S$12,$E4105)&gt;0,COUNTIF(Calculs!$U$2:$U$12,$H4105)&gt;0),1,0)</f>
        <v>1</v>
      </c>
      <c r="U4105">
        <f t="shared" si="517"/>
        <v>6560</v>
      </c>
      <c r="V4105">
        <f t="shared" si="518"/>
        <v>160</v>
      </c>
      <c r="W4105">
        <f t="shared" si="519"/>
        <v>3214.4</v>
      </c>
    </row>
    <row r="4106" spans="1:23" ht="15.75" customHeight="1" x14ac:dyDescent="0.3">
      <c r="A4106" s="2" t="s">
        <v>33</v>
      </c>
      <c r="B4106" s="2">
        <v>1189833</v>
      </c>
      <c r="C4106" s="3">
        <v>44266</v>
      </c>
      <c r="D4106" s="12" t="str" cm="1">
        <f t="array" ref="D4106">_xlfn.SWITCH(WEEKDAY(C4106,2), 1, "Lundi", 2, "Mardi", 3, "Mercredi", 4, "Jeudi", 5, "Vendredi", 6, "Samedi", 7, "Dimanche", "Erreur")</f>
        <v>Jeudi</v>
      </c>
      <c r="E4106" s="2" t="s">
        <v>30</v>
      </c>
      <c r="F4106" s="2" t="s">
        <v>31</v>
      </c>
      <c r="G4106" s="2" t="s">
        <v>34</v>
      </c>
      <c r="H4106" s="4" t="s">
        <v>21</v>
      </c>
      <c r="I4106" s="5">
        <v>49</v>
      </c>
      <c r="J4106" s="6">
        <v>145</v>
      </c>
      <c r="K4106" s="7">
        <v>7105</v>
      </c>
      <c r="L4106" s="7">
        <v>4689.3</v>
      </c>
      <c r="M4106" s="8">
        <v>0.66</v>
      </c>
      <c r="N4106" s="2" t="s">
        <v>82</v>
      </c>
      <c r="O4106">
        <f t="shared" si="512"/>
        <v>2021</v>
      </c>
      <c r="P4106">
        <f t="shared" si="513"/>
        <v>3</v>
      </c>
      <c r="Q4106" t="str">
        <f t="shared" si="514"/>
        <v>mars</v>
      </c>
      <c r="R4106" t="str">
        <f t="shared" si="515"/>
        <v>California</v>
      </c>
      <c r="S4106" t="str">
        <f t="shared" si="516"/>
        <v>2021-03</v>
      </c>
      <c r="T4106">
        <f>IF(AND(COUNTIF(Calculs!$Q$2:$Q$12,$O4106)&gt;0,COUNTIF(Calculs!$S$2:$S$12,$E4106)&gt;0,COUNTIF(Calculs!$U$2:$U$12,$H4106)&gt;0),1,0)</f>
        <v>1</v>
      </c>
      <c r="U4106">
        <f t="shared" si="517"/>
        <v>7105</v>
      </c>
      <c r="V4106">
        <f t="shared" si="518"/>
        <v>145</v>
      </c>
      <c r="W4106">
        <f t="shared" si="519"/>
        <v>4689.3</v>
      </c>
    </row>
    <row r="4107" spans="1:23" ht="15.75" customHeight="1" x14ac:dyDescent="0.3">
      <c r="A4107" s="2" t="s">
        <v>33</v>
      </c>
      <c r="B4107" s="2">
        <v>1189833</v>
      </c>
      <c r="C4107" s="3">
        <v>44267</v>
      </c>
      <c r="D4107" s="12" t="str" cm="1">
        <f t="array" ref="D4107">_xlfn.SWITCH(WEEKDAY(C4107,2), 1, "Lundi", 2, "Mardi", 3, "Mercredi", 4, "Jeudi", 5, "Vendredi", 6, "Samedi", 7, "Dimanche", "Erreur")</f>
        <v>Vendredi</v>
      </c>
      <c r="E4107" s="2" t="s">
        <v>30</v>
      </c>
      <c r="F4107" s="2" t="s">
        <v>31</v>
      </c>
      <c r="G4107" s="2" t="s">
        <v>34</v>
      </c>
      <c r="H4107" s="4" t="s">
        <v>22</v>
      </c>
      <c r="I4107" s="5">
        <v>41</v>
      </c>
      <c r="J4107" s="6">
        <v>182</v>
      </c>
      <c r="K4107" s="7">
        <v>7462</v>
      </c>
      <c r="L4107" s="7">
        <v>2313.2199999999998</v>
      </c>
      <c r="M4107" s="8">
        <v>0.31</v>
      </c>
      <c r="N4107" s="2" t="s">
        <v>82</v>
      </c>
      <c r="O4107">
        <f t="shared" si="512"/>
        <v>2021</v>
      </c>
      <c r="P4107">
        <f t="shared" si="513"/>
        <v>3</v>
      </c>
      <c r="Q4107" t="str">
        <f t="shared" si="514"/>
        <v>mars</v>
      </c>
      <c r="R4107" t="str">
        <f t="shared" si="515"/>
        <v>California</v>
      </c>
      <c r="S4107" t="str">
        <f t="shared" si="516"/>
        <v>2021-03</v>
      </c>
      <c r="T4107">
        <f>IF(AND(COUNTIF(Calculs!$Q$2:$Q$12,$O4107)&gt;0,COUNTIF(Calculs!$S$2:$S$12,$E4107)&gt;0,COUNTIF(Calculs!$U$2:$U$12,$H4107)&gt;0),1,0)</f>
        <v>1</v>
      </c>
      <c r="U4107">
        <f t="shared" si="517"/>
        <v>7462</v>
      </c>
      <c r="V4107">
        <f t="shared" si="518"/>
        <v>182</v>
      </c>
      <c r="W4107">
        <f t="shared" si="519"/>
        <v>2313.2199999999998</v>
      </c>
    </row>
    <row r="4108" spans="1:23" ht="15.75" customHeight="1" x14ac:dyDescent="0.3">
      <c r="A4108" s="2" t="s">
        <v>33</v>
      </c>
      <c r="B4108" s="2">
        <v>1189833</v>
      </c>
      <c r="C4108" s="3">
        <v>44268</v>
      </c>
      <c r="D4108" s="12" t="str" cm="1">
        <f t="array" ref="D4108">_xlfn.SWITCH(WEEKDAY(C4108,2), 1, "Lundi", 2, "Mardi", 3, "Mercredi", 4, "Jeudi", 5, "Vendredi", 6, "Samedi", 7, "Dimanche", "Erreur")</f>
        <v>Samedi</v>
      </c>
      <c r="E4108" s="2" t="s">
        <v>30</v>
      </c>
      <c r="F4108" s="2" t="s">
        <v>31</v>
      </c>
      <c r="G4108" s="2" t="s">
        <v>34</v>
      </c>
      <c r="H4108" s="4" t="s">
        <v>16</v>
      </c>
      <c r="I4108" s="5">
        <v>34</v>
      </c>
      <c r="J4108" s="6">
        <v>225</v>
      </c>
      <c r="K4108" s="7">
        <v>7650</v>
      </c>
      <c r="L4108" s="7">
        <v>4054.5</v>
      </c>
      <c r="M4108" s="8">
        <v>0.53</v>
      </c>
      <c r="N4108" s="2" t="s">
        <v>82</v>
      </c>
      <c r="O4108">
        <f t="shared" si="512"/>
        <v>2021</v>
      </c>
      <c r="P4108">
        <f t="shared" si="513"/>
        <v>3</v>
      </c>
      <c r="Q4108" t="str">
        <f t="shared" si="514"/>
        <v>mars</v>
      </c>
      <c r="R4108" t="str">
        <f t="shared" si="515"/>
        <v>California</v>
      </c>
      <c r="S4108" t="str">
        <f t="shared" si="516"/>
        <v>2021-03</v>
      </c>
      <c r="T4108">
        <f>IF(AND(COUNTIF(Calculs!$Q$2:$Q$12,$O4108)&gt;0,COUNTIF(Calculs!$S$2:$S$12,$E4108)&gt;0,COUNTIF(Calculs!$U$2:$U$12,$H4108)&gt;0),1,0)</f>
        <v>1</v>
      </c>
      <c r="U4108">
        <f t="shared" si="517"/>
        <v>7650</v>
      </c>
      <c r="V4108">
        <f t="shared" si="518"/>
        <v>225</v>
      </c>
      <c r="W4108">
        <f t="shared" si="519"/>
        <v>4054.5</v>
      </c>
    </row>
    <row r="4109" spans="1:23" ht="15.75" customHeight="1" x14ac:dyDescent="0.3">
      <c r="A4109" s="2" t="s">
        <v>33</v>
      </c>
      <c r="B4109" s="2">
        <v>1189833</v>
      </c>
      <c r="C4109" s="3">
        <v>44269</v>
      </c>
      <c r="D4109" s="12" t="str" cm="1">
        <f t="array" ref="D4109">_xlfn.SWITCH(WEEKDAY(C4109,2), 1, "Lundi", 2, "Mardi", 3, "Mercredi", 4, "Jeudi", 5, "Vendredi", 6, "Samedi", 7, "Dimanche", "Erreur")</f>
        <v>Dimanche</v>
      </c>
      <c r="E4109" s="2" t="s">
        <v>30</v>
      </c>
      <c r="F4109" s="2" t="s">
        <v>31</v>
      </c>
      <c r="G4109" s="2" t="s">
        <v>34</v>
      </c>
      <c r="H4109" s="4" t="s">
        <v>18</v>
      </c>
      <c r="I4109" s="5">
        <v>43</v>
      </c>
      <c r="J4109" s="6">
        <v>195</v>
      </c>
      <c r="K4109" s="7">
        <v>8385</v>
      </c>
      <c r="L4109" s="7">
        <v>3354</v>
      </c>
      <c r="M4109" s="8">
        <v>0.4</v>
      </c>
      <c r="N4109" s="2" t="s">
        <v>82</v>
      </c>
      <c r="O4109">
        <f t="shared" si="512"/>
        <v>2021</v>
      </c>
      <c r="P4109">
        <f t="shared" si="513"/>
        <v>3</v>
      </c>
      <c r="Q4109" t="str">
        <f t="shared" si="514"/>
        <v>mars</v>
      </c>
      <c r="R4109" t="str">
        <f t="shared" si="515"/>
        <v>California</v>
      </c>
      <c r="S4109" t="str">
        <f t="shared" si="516"/>
        <v>2021-03</v>
      </c>
      <c r="T4109">
        <f>IF(AND(COUNTIF(Calculs!$Q$2:$Q$12,$O4109)&gt;0,COUNTIF(Calculs!$S$2:$S$12,$E4109)&gt;0,COUNTIF(Calculs!$U$2:$U$12,$H4109)&gt;0),1,0)</f>
        <v>1</v>
      </c>
      <c r="U4109">
        <f t="shared" si="517"/>
        <v>8385</v>
      </c>
      <c r="V4109">
        <f t="shared" si="518"/>
        <v>195</v>
      </c>
      <c r="W4109">
        <f t="shared" si="519"/>
        <v>3354</v>
      </c>
    </row>
    <row r="4110" spans="1:23" ht="15.75" customHeight="1" x14ac:dyDescent="0.3">
      <c r="A4110" s="2" t="s">
        <v>33</v>
      </c>
      <c r="B4110" s="2">
        <v>1189833</v>
      </c>
      <c r="C4110" s="3">
        <v>44270</v>
      </c>
      <c r="D4110" s="12" t="str" cm="1">
        <f t="array" ref="D4110">_xlfn.SWITCH(WEEKDAY(C4110,2), 1, "Lundi", 2, "Mardi", 3, "Mercredi", 4, "Jeudi", 5, "Vendredi", 6, "Samedi", 7, "Dimanche", "Erreur")</f>
        <v>Lundi</v>
      </c>
      <c r="E4110" s="2" t="s">
        <v>30</v>
      </c>
      <c r="F4110" s="2" t="s">
        <v>31</v>
      </c>
      <c r="G4110" s="2" t="s">
        <v>34</v>
      </c>
      <c r="H4110" s="4" t="s">
        <v>19</v>
      </c>
      <c r="I4110" s="5">
        <v>44</v>
      </c>
      <c r="J4110" s="6">
        <v>169</v>
      </c>
      <c r="K4110" s="7">
        <v>7436</v>
      </c>
      <c r="L4110" s="7">
        <v>3718</v>
      </c>
      <c r="M4110" s="8">
        <v>0.5</v>
      </c>
      <c r="N4110" s="2" t="s">
        <v>82</v>
      </c>
      <c r="O4110">
        <f t="shared" si="512"/>
        <v>2021</v>
      </c>
      <c r="P4110">
        <f t="shared" si="513"/>
        <v>3</v>
      </c>
      <c r="Q4110" t="str">
        <f t="shared" si="514"/>
        <v>mars</v>
      </c>
      <c r="R4110" t="str">
        <f t="shared" si="515"/>
        <v>California</v>
      </c>
      <c r="S4110" t="str">
        <f t="shared" si="516"/>
        <v>2021-03</v>
      </c>
      <c r="T4110">
        <f>IF(AND(COUNTIF(Calculs!$Q$2:$Q$12,$O4110)&gt;0,COUNTIF(Calculs!$S$2:$S$12,$E4110)&gt;0,COUNTIF(Calculs!$U$2:$U$12,$H4110)&gt;0),1,0)</f>
        <v>1</v>
      </c>
      <c r="U4110">
        <f t="shared" si="517"/>
        <v>7436</v>
      </c>
      <c r="V4110">
        <f t="shared" si="518"/>
        <v>169</v>
      </c>
      <c r="W4110">
        <f t="shared" si="519"/>
        <v>3718</v>
      </c>
    </row>
    <row r="4111" spans="1:23" ht="15.75" customHeight="1" x14ac:dyDescent="0.3">
      <c r="A4111" s="2" t="s">
        <v>33</v>
      </c>
      <c r="B4111" s="2">
        <v>1189833</v>
      </c>
      <c r="C4111" s="3">
        <v>44271</v>
      </c>
      <c r="D4111" s="12" t="str" cm="1">
        <f t="array" ref="D4111">_xlfn.SWITCH(WEEKDAY(C4111,2), 1, "Lundi", 2, "Mardi", 3, "Mercredi", 4, "Jeudi", 5, "Vendredi", 6, "Samedi", 7, "Dimanche", "Erreur")</f>
        <v>Mardi</v>
      </c>
      <c r="E4111" s="2" t="s">
        <v>30</v>
      </c>
      <c r="F4111" s="2" t="s">
        <v>31</v>
      </c>
      <c r="G4111" s="2" t="s">
        <v>34</v>
      </c>
      <c r="H4111" s="4" t="s">
        <v>20</v>
      </c>
      <c r="I4111" s="5">
        <v>41</v>
      </c>
      <c r="J4111" s="6">
        <v>152</v>
      </c>
      <c r="K4111" s="7">
        <v>6232</v>
      </c>
      <c r="L4111" s="7">
        <v>3053.68</v>
      </c>
      <c r="M4111" s="8">
        <v>0.49</v>
      </c>
      <c r="N4111" s="2" t="s">
        <v>82</v>
      </c>
      <c r="O4111">
        <f t="shared" si="512"/>
        <v>2021</v>
      </c>
      <c r="P4111">
        <f t="shared" si="513"/>
        <v>3</v>
      </c>
      <c r="Q4111" t="str">
        <f t="shared" si="514"/>
        <v>mars</v>
      </c>
      <c r="R4111" t="str">
        <f t="shared" si="515"/>
        <v>California</v>
      </c>
      <c r="S4111" t="str">
        <f t="shared" si="516"/>
        <v>2021-03</v>
      </c>
      <c r="T4111">
        <f>IF(AND(COUNTIF(Calculs!$Q$2:$Q$12,$O4111)&gt;0,COUNTIF(Calculs!$S$2:$S$12,$E4111)&gt;0,COUNTIF(Calculs!$U$2:$U$12,$H4111)&gt;0),1,0)</f>
        <v>1</v>
      </c>
      <c r="U4111">
        <f t="shared" si="517"/>
        <v>6232</v>
      </c>
      <c r="V4111">
        <f t="shared" si="518"/>
        <v>152</v>
      </c>
      <c r="W4111">
        <f t="shared" si="519"/>
        <v>3053.68</v>
      </c>
    </row>
    <row r="4112" spans="1:23" ht="15.75" customHeight="1" x14ac:dyDescent="0.3">
      <c r="A4112" s="2" t="s">
        <v>33</v>
      </c>
      <c r="B4112" s="2">
        <v>1189833</v>
      </c>
      <c r="C4112" s="3">
        <v>44272</v>
      </c>
      <c r="D4112" s="12" t="str" cm="1">
        <f t="array" ref="D4112">_xlfn.SWITCH(WEEKDAY(C4112,2), 1, "Lundi", 2, "Mardi", 3, "Mercredi", 4, "Jeudi", 5, "Vendredi", 6, "Samedi", 7, "Dimanche", "Erreur")</f>
        <v>Mercredi</v>
      </c>
      <c r="E4112" s="2" t="s">
        <v>30</v>
      </c>
      <c r="F4112" s="2" t="s">
        <v>31</v>
      </c>
      <c r="G4112" s="2" t="s">
        <v>34</v>
      </c>
      <c r="H4112" s="4" t="s">
        <v>21</v>
      </c>
      <c r="I4112" s="5">
        <v>46</v>
      </c>
      <c r="J4112" s="6">
        <v>113</v>
      </c>
      <c r="K4112" s="7">
        <v>5198</v>
      </c>
      <c r="L4112" s="7">
        <v>3534.6400000000003</v>
      </c>
      <c r="M4112" s="8">
        <v>0.68</v>
      </c>
      <c r="N4112" s="2" t="s">
        <v>82</v>
      </c>
      <c r="O4112">
        <f t="shared" si="512"/>
        <v>2021</v>
      </c>
      <c r="P4112">
        <f t="shared" si="513"/>
        <v>3</v>
      </c>
      <c r="Q4112" t="str">
        <f t="shared" si="514"/>
        <v>mars</v>
      </c>
      <c r="R4112" t="str">
        <f t="shared" si="515"/>
        <v>California</v>
      </c>
      <c r="S4112" t="str">
        <f t="shared" si="516"/>
        <v>2021-03</v>
      </c>
      <c r="T4112">
        <f>IF(AND(COUNTIF(Calculs!$Q$2:$Q$12,$O4112)&gt;0,COUNTIF(Calculs!$S$2:$S$12,$E4112)&gt;0,COUNTIF(Calculs!$U$2:$U$12,$H4112)&gt;0),1,0)</f>
        <v>1</v>
      </c>
      <c r="U4112">
        <f t="shared" si="517"/>
        <v>5198</v>
      </c>
      <c r="V4112">
        <f t="shared" si="518"/>
        <v>113</v>
      </c>
      <c r="W4112">
        <f t="shared" si="519"/>
        <v>3534.6400000000003</v>
      </c>
    </row>
    <row r="4113" spans="1:23" ht="15.75" customHeight="1" x14ac:dyDescent="0.3">
      <c r="A4113" s="2" t="s">
        <v>33</v>
      </c>
      <c r="B4113" s="2">
        <v>1189833</v>
      </c>
      <c r="C4113" s="3">
        <v>44273</v>
      </c>
      <c r="D4113" s="12" t="str" cm="1">
        <f t="array" ref="D4113">_xlfn.SWITCH(WEEKDAY(C4113,2), 1, "Lundi", 2, "Mardi", 3, "Mercredi", 4, "Jeudi", 5, "Vendredi", 6, "Samedi", 7, "Dimanche", "Erreur")</f>
        <v>Jeudi</v>
      </c>
      <c r="E4113" s="2" t="s">
        <v>30</v>
      </c>
      <c r="F4113" s="2" t="s">
        <v>31</v>
      </c>
      <c r="G4113" s="2" t="s">
        <v>34</v>
      </c>
      <c r="H4113" s="4" t="s">
        <v>22</v>
      </c>
      <c r="I4113" s="5">
        <v>41</v>
      </c>
      <c r="J4113" s="6">
        <v>176</v>
      </c>
      <c r="K4113" s="7">
        <v>7216</v>
      </c>
      <c r="L4113" s="7">
        <v>2164.8000000000002</v>
      </c>
      <c r="M4113" s="8">
        <v>0.30000000000000004</v>
      </c>
      <c r="N4113" s="2" t="s">
        <v>82</v>
      </c>
      <c r="O4113">
        <f t="shared" si="512"/>
        <v>2021</v>
      </c>
      <c r="P4113">
        <f t="shared" si="513"/>
        <v>3</v>
      </c>
      <c r="Q4113" t="str">
        <f t="shared" si="514"/>
        <v>mars</v>
      </c>
      <c r="R4113" t="str">
        <f t="shared" si="515"/>
        <v>California</v>
      </c>
      <c r="S4113" t="str">
        <f t="shared" si="516"/>
        <v>2021-03</v>
      </c>
      <c r="T4113">
        <f>IF(AND(COUNTIF(Calculs!$Q$2:$Q$12,$O4113)&gt;0,COUNTIF(Calculs!$S$2:$S$12,$E4113)&gt;0,COUNTIF(Calculs!$U$2:$U$12,$H4113)&gt;0),1,0)</f>
        <v>1</v>
      </c>
      <c r="U4113">
        <f t="shared" si="517"/>
        <v>7216</v>
      </c>
      <c r="V4113">
        <f t="shared" si="518"/>
        <v>176</v>
      </c>
      <c r="W4113">
        <f t="shared" si="519"/>
        <v>2164.8000000000002</v>
      </c>
    </row>
    <row r="4114" spans="1:23" ht="15.75" customHeight="1" x14ac:dyDescent="0.3">
      <c r="A4114" s="2" t="s">
        <v>33</v>
      </c>
      <c r="B4114" s="2">
        <v>1189833</v>
      </c>
      <c r="C4114" s="3">
        <v>44274</v>
      </c>
      <c r="D4114" s="12" t="str" cm="1">
        <f t="array" ref="D4114">_xlfn.SWITCH(WEEKDAY(C4114,2), 1, "Lundi", 2, "Mardi", 3, "Mercredi", 4, "Jeudi", 5, "Vendredi", 6, "Samedi", 7, "Dimanche", "Erreur")</f>
        <v>Vendredi</v>
      </c>
      <c r="E4114" s="2" t="s">
        <v>30</v>
      </c>
      <c r="F4114" s="2" t="s">
        <v>31</v>
      </c>
      <c r="G4114" s="2" t="s">
        <v>34</v>
      </c>
      <c r="H4114" s="4" t="s">
        <v>16</v>
      </c>
      <c r="I4114" s="5">
        <v>32</v>
      </c>
      <c r="J4114" s="6">
        <v>216</v>
      </c>
      <c r="K4114" s="7">
        <v>6912</v>
      </c>
      <c r="L4114" s="7">
        <v>3456</v>
      </c>
      <c r="M4114" s="8">
        <v>0.5</v>
      </c>
      <c r="N4114" s="2" t="s">
        <v>82</v>
      </c>
      <c r="O4114">
        <f t="shared" si="512"/>
        <v>2021</v>
      </c>
      <c r="P4114">
        <f t="shared" si="513"/>
        <v>3</v>
      </c>
      <c r="Q4114" t="str">
        <f t="shared" si="514"/>
        <v>mars</v>
      </c>
      <c r="R4114" t="str">
        <f t="shared" si="515"/>
        <v>California</v>
      </c>
      <c r="S4114" t="str">
        <f t="shared" si="516"/>
        <v>2021-03</v>
      </c>
      <c r="T4114">
        <f>IF(AND(COUNTIF(Calculs!$Q$2:$Q$12,$O4114)&gt;0,COUNTIF(Calculs!$S$2:$S$12,$E4114)&gt;0,COUNTIF(Calculs!$U$2:$U$12,$H4114)&gt;0),1,0)</f>
        <v>1</v>
      </c>
      <c r="U4114">
        <f t="shared" si="517"/>
        <v>6912</v>
      </c>
      <c r="V4114">
        <f t="shared" si="518"/>
        <v>216</v>
      </c>
      <c r="W4114">
        <f t="shared" si="519"/>
        <v>3456</v>
      </c>
    </row>
    <row r="4115" spans="1:23" ht="15.75" customHeight="1" x14ac:dyDescent="0.3">
      <c r="A4115" s="2" t="s">
        <v>33</v>
      </c>
      <c r="B4115" s="2">
        <v>1189833</v>
      </c>
      <c r="C4115" s="3">
        <v>44275</v>
      </c>
      <c r="D4115" s="12" t="str" cm="1">
        <f t="array" ref="D4115">_xlfn.SWITCH(WEEKDAY(C4115,2), 1, "Lundi", 2, "Mardi", 3, "Mercredi", 4, "Jeudi", 5, "Vendredi", 6, "Samedi", 7, "Dimanche", "Erreur")</f>
        <v>Samedi</v>
      </c>
      <c r="E4115" s="2" t="s">
        <v>30</v>
      </c>
      <c r="F4115" s="2" t="s">
        <v>31</v>
      </c>
      <c r="G4115" s="2" t="s">
        <v>34</v>
      </c>
      <c r="H4115" s="4" t="s">
        <v>18</v>
      </c>
      <c r="I4115" s="5">
        <v>41</v>
      </c>
      <c r="J4115" s="6">
        <v>195</v>
      </c>
      <c r="K4115" s="7">
        <v>7995</v>
      </c>
      <c r="L4115" s="7">
        <v>2798.25</v>
      </c>
      <c r="M4115" s="8">
        <v>0.35</v>
      </c>
      <c r="N4115" s="2" t="s">
        <v>82</v>
      </c>
      <c r="O4115">
        <f t="shared" si="512"/>
        <v>2021</v>
      </c>
      <c r="P4115">
        <f t="shared" si="513"/>
        <v>3</v>
      </c>
      <c r="Q4115" t="str">
        <f t="shared" si="514"/>
        <v>mars</v>
      </c>
      <c r="R4115" t="str">
        <f t="shared" si="515"/>
        <v>California</v>
      </c>
      <c r="S4115" t="str">
        <f t="shared" si="516"/>
        <v>2021-03</v>
      </c>
      <c r="T4115">
        <f>IF(AND(COUNTIF(Calculs!$Q$2:$Q$12,$O4115)&gt;0,COUNTIF(Calculs!$S$2:$S$12,$E4115)&gt;0,COUNTIF(Calculs!$U$2:$U$12,$H4115)&gt;0),1,0)</f>
        <v>1</v>
      </c>
      <c r="U4115">
        <f t="shared" si="517"/>
        <v>7995</v>
      </c>
      <c r="V4115">
        <f t="shared" si="518"/>
        <v>195</v>
      </c>
      <c r="W4115">
        <f t="shared" si="519"/>
        <v>2798.25</v>
      </c>
    </row>
    <row r="4116" spans="1:23" ht="15.75" customHeight="1" x14ac:dyDescent="0.3">
      <c r="A4116" s="2" t="s">
        <v>33</v>
      </c>
      <c r="B4116" s="2">
        <v>1189833</v>
      </c>
      <c r="C4116" s="3">
        <v>44276</v>
      </c>
      <c r="D4116" s="12" t="str" cm="1">
        <f t="array" ref="D4116">_xlfn.SWITCH(WEEKDAY(C4116,2), 1, "Lundi", 2, "Mardi", 3, "Mercredi", 4, "Jeudi", 5, "Vendredi", 6, "Samedi", 7, "Dimanche", "Erreur")</f>
        <v>Dimanche</v>
      </c>
      <c r="E4116" s="2" t="s">
        <v>30</v>
      </c>
      <c r="F4116" s="2" t="s">
        <v>31</v>
      </c>
      <c r="G4116" s="2" t="s">
        <v>34</v>
      </c>
      <c r="H4116" s="4" t="s">
        <v>19</v>
      </c>
      <c r="I4116" s="5">
        <v>42</v>
      </c>
      <c r="J4116" s="6">
        <v>169</v>
      </c>
      <c r="K4116" s="7">
        <v>7098</v>
      </c>
      <c r="L4116" s="7">
        <v>3903.9</v>
      </c>
      <c r="M4116" s="8">
        <v>0.55000000000000004</v>
      </c>
      <c r="N4116" s="2" t="s">
        <v>82</v>
      </c>
      <c r="O4116">
        <f t="shared" si="512"/>
        <v>2021</v>
      </c>
      <c r="P4116">
        <f t="shared" si="513"/>
        <v>3</v>
      </c>
      <c r="Q4116" t="str">
        <f t="shared" si="514"/>
        <v>mars</v>
      </c>
      <c r="R4116" t="str">
        <f t="shared" si="515"/>
        <v>California</v>
      </c>
      <c r="S4116" t="str">
        <f t="shared" si="516"/>
        <v>2021-03</v>
      </c>
      <c r="T4116">
        <f>IF(AND(COUNTIF(Calculs!$Q$2:$Q$12,$O4116)&gt;0,COUNTIF(Calculs!$S$2:$S$12,$E4116)&gt;0,COUNTIF(Calculs!$U$2:$U$12,$H4116)&gt;0),1,0)</f>
        <v>1</v>
      </c>
      <c r="U4116">
        <f t="shared" si="517"/>
        <v>7098</v>
      </c>
      <c r="V4116">
        <f t="shared" si="518"/>
        <v>169</v>
      </c>
      <c r="W4116">
        <f t="shared" si="519"/>
        <v>3903.9</v>
      </c>
    </row>
    <row r="4117" spans="1:23" ht="15.75" customHeight="1" x14ac:dyDescent="0.3">
      <c r="A4117" s="2" t="s">
        <v>33</v>
      </c>
      <c r="B4117" s="2">
        <v>1189833</v>
      </c>
      <c r="C4117" s="3">
        <v>44277</v>
      </c>
      <c r="D4117" s="12" t="str" cm="1">
        <f t="array" ref="D4117">_xlfn.SWITCH(WEEKDAY(C4117,2), 1, "Lundi", 2, "Mardi", 3, "Mercredi", 4, "Jeudi", 5, "Vendredi", 6, "Samedi", 7, "Dimanche", "Erreur")</f>
        <v>Lundi</v>
      </c>
      <c r="E4117" s="2" t="s">
        <v>30</v>
      </c>
      <c r="F4117" s="2" t="s">
        <v>31</v>
      </c>
      <c r="G4117" s="2" t="s">
        <v>34</v>
      </c>
      <c r="H4117" s="4" t="s">
        <v>20</v>
      </c>
      <c r="I4117" s="5">
        <v>41</v>
      </c>
      <c r="J4117" s="6">
        <v>154</v>
      </c>
      <c r="K4117" s="7">
        <v>6314</v>
      </c>
      <c r="L4117" s="7">
        <v>2841.2999999999997</v>
      </c>
      <c r="M4117" s="8">
        <v>0.44999999999999996</v>
      </c>
      <c r="N4117" s="2" t="s">
        <v>82</v>
      </c>
      <c r="O4117">
        <f t="shared" si="512"/>
        <v>2021</v>
      </c>
      <c r="P4117">
        <f t="shared" si="513"/>
        <v>3</v>
      </c>
      <c r="Q4117" t="str">
        <f t="shared" si="514"/>
        <v>mars</v>
      </c>
      <c r="R4117" t="str">
        <f t="shared" si="515"/>
        <v>California</v>
      </c>
      <c r="S4117" t="str">
        <f t="shared" si="516"/>
        <v>2021-03</v>
      </c>
      <c r="T4117">
        <f>IF(AND(COUNTIF(Calculs!$Q$2:$Q$12,$O4117)&gt;0,COUNTIF(Calculs!$S$2:$S$12,$E4117)&gt;0,COUNTIF(Calculs!$U$2:$U$12,$H4117)&gt;0),1,0)</f>
        <v>1</v>
      </c>
      <c r="U4117">
        <f t="shared" si="517"/>
        <v>6314</v>
      </c>
      <c r="V4117">
        <f t="shared" si="518"/>
        <v>154</v>
      </c>
      <c r="W4117">
        <f t="shared" si="519"/>
        <v>2841.2999999999997</v>
      </c>
    </row>
    <row r="4118" spans="1:23" ht="15.75" customHeight="1" x14ac:dyDescent="0.3">
      <c r="A4118" s="2" t="s">
        <v>33</v>
      </c>
      <c r="B4118" s="2">
        <v>1189833</v>
      </c>
      <c r="C4118" s="3">
        <v>44278</v>
      </c>
      <c r="D4118" s="12" t="str" cm="1">
        <f t="array" ref="D4118">_xlfn.SWITCH(WEEKDAY(C4118,2), 1, "Lundi", 2, "Mardi", 3, "Mercredi", 4, "Jeudi", 5, "Vendredi", 6, "Samedi", 7, "Dimanche", "Erreur")</f>
        <v>Mardi</v>
      </c>
      <c r="E4118" s="2" t="s">
        <v>30</v>
      </c>
      <c r="F4118" s="2" t="s">
        <v>31</v>
      </c>
      <c r="G4118" s="2" t="s">
        <v>34</v>
      </c>
      <c r="H4118" s="4" t="s">
        <v>21</v>
      </c>
      <c r="I4118" s="5">
        <v>46</v>
      </c>
      <c r="J4118" s="6">
        <v>106</v>
      </c>
      <c r="K4118" s="7">
        <v>4876</v>
      </c>
      <c r="L4118" s="7">
        <v>3315.6800000000003</v>
      </c>
      <c r="M4118" s="8">
        <v>0.68</v>
      </c>
      <c r="N4118" s="2" t="s">
        <v>82</v>
      </c>
      <c r="O4118">
        <f t="shared" si="512"/>
        <v>2021</v>
      </c>
      <c r="P4118">
        <f t="shared" si="513"/>
        <v>3</v>
      </c>
      <c r="Q4118" t="str">
        <f t="shared" si="514"/>
        <v>mars</v>
      </c>
      <c r="R4118" t="str">
        <f t="shared" si="515"/>
        <v>California</v>
      </c>
      <c r="S4118" t="str">
        <f t="shared" si="516"/>
        <v>2021-03</v>
      </c>
      <c r="T4118">
        <f>IF(AND(COUNTIF(Calculs!$Q$2:$Q$12,$O4118)&gt;0,COUNTIF(Calculs!$S$2:$S$12,$E4118)&gt;0,COUNTIF(Calculs!$U$2:$U$12,$H4118)&gt;0),1,0)</f>
        <v>1</v>
      </c>
      <c r="U4118">
        <f t="shared" si="517"/>
        <v>4876</v>
      </c>
      <c r="V4118">
        <f t="shared" si="518"/>
        <v>106</v>
      </c>
      <c r="W4118">
        <f t="shared" si="519"/>
        <v>3315.6800000000003</v>
      </c>
    </row>
    <row r="4119" spans="1:23" ht="15.75" customHeight="1" x14ac:dyDescent="0.3">
      <c r="A4119" s="2" t="s">
        <v>33</v>
      </c>
      <c r="B4119" s="2">
        <v>1189833</v>
      </c>
      <c r="C4119" s="3">
        <v>44292</v>
      </c>
      <c r="D4119" s="12" t="str" cm="1">
        <f t="array" ref="D4119">_xlfn.SWITCH(WEEKDAY(C4119,2), 1, "Lundi", 2, "Mardi", 3, "Mercredi", 4, "Jeudi", 5, "Vendredi", 6, "Samedi", 7, "Dimanche", "Erreur")</f>
        <v>Mardi</v>
      </c>
      <c r="E4119" s="2" t="s">
        <v>30</v>
      </c>
      <c r="F4119" s="2" t="s">
        <v>31</v>
      </c>
      <c r="G4119" s="2" t="s">
        <v>34</v>
      </c>
      <c r="H4119" s="4" t="s">
        <v>22</v>
      </c>
      <c r="I4119" s="5">
        <v>41</v>
      </c>
      <c r="J4119" s="6">
        <v>188</v>
      </c>
      <c r="K4119" s="7">
        <v>7708</v>
      </c>
      <c r="L4119" s="7">
        <v>2697.7999999999997</v>
      </c>
      <c r="M4119" s="8">
        <v>0.35</v>
      </c>
      <c r="N4119" s="2" t="s">
        <v>82</v>
      </c>
      <c r="O4119">
        <f t="shared" si="512"/>
        <v>2021</v>
      </c>
      <c r="P4119">
        <f t="shared" si="513"/>
        <v>4</v>
      </c>
      <c r="Q4119" t="str">
        <f t="shared" si="514"/>
        <v>avr</v>
      </c>
      <c r="R4119" t="str">
        <f t="shared" si="515"/>
        <v>California</v>
      </c>
      <c r="S4119" t="str">
        <f t="shared" si="516"/>
        <v>2021-04</v>
      </c>
      <c r="T4119">
        <f>IF(AND(COUNTIF(Calculs!$Q$2:$Q$12,$O4119)&gt;0,COUNTIF(Calculs!$S$2:$S$12,$E4119)&gt;0,COUNTIF(Calculs!$U$2:$U$12,$H4119)&gt;0),1,0)</f>
        <v>1</v>
      </c>
      <c r="U4119">
        <f t="shared" si="517"/>
        <v>7708</v>
      </c>
      <c r="V4119">
        <f t="shared" si="518"/>
        <v>188</v>
      </c>
      <c r="W4119">
        <f t="shared" si="519"/>
        <v>2697.7999999999997</v>
      </c>
    </row>
    <row r="4120" spans="1:23" ht="15.75" customHeight="1" x14ac:dyDescent="0.3">
      <c r="A4120" s="2" t="s">
        <v>33</v>
      </c>
      <c r="B4120" s="2">
        <v>1189833</v>
      </c>
      <c r="C4120" s="3">
        <v>44293</v>
      </c>
      <c r="D4120" s="12" t="str" cm="1">
        <f t="array" ref="D4120">_xlfn.SWITCH(WEEKDAY(C4120,2), 1, "Lundi", 2, "Mardi", 3, "Mercredi", 4, "Jeudi", 5, "Vendredi", 6, "Samedi", 7, "Dimanche", "Erreur")</f>
        <v>Mercredi</v>
      </c>
      <c r="E4120" s="2" t="s">
        <v>30</v>
      </c>
      <c r="F4120" s="2" t="s">
        <v>31</v>
      </c>
      <c r="G4120" s="2" t="s">
        <v>34</v>
      </c>
      <c r="H4120" s="4" t="s">
        <v>16</v>
      </c>
      <c r="I4120" s="5">
        <v>43</v>
      </c>
      <c r="J4120" s="6">
        <v>240</v>
      </c>
      <c r="K4120" s="7">
        <v>10320</v>
      </c>
      <c r="L4120" s="7">
        <v>5160</v>
      </c>
      <c r="M4120" s="8">
        <v>0.5</v>
      </c>
      <c r="N4120" s="2" t="s">
        <v>82</v>
      </c>
      <c r="O4120">
        <f t="shared" si="512"/>
        <v>2021</v>
      </c>
      <c r="P4120">
        <f t="shared" si="513"/>
        <v>4</v>
      </c>
      <c r="Q4120" t="str">
        <f t="shared" si="514"/>
        <v>avr</v>
      </c>
      <c r="R4120" t="str">
        <f t="shared" si="515"/>
        <v>California</v>
      </c>
      <c r="S4120" t="str">
        <f t="shared" si="516"/>
        <v>2021-04</v>
      </c>
      <c r="T4120">
        <f>IF(AND(COUNTIF(Calculs!$Q$2:$Q$12,$O4120)&gt;0,COUNTIF(Calculs!$S$2:$S$12,$E4120)&gt;0,COUNTIF(Calculs!$U$2:$U$12,$H4120)&gt;0),1,0)</f>
        <v>1</v>
      </c>
      <c r="U4120">
        <f t="shared" si="517"/>
        <v>10320</v>
      </c>
      <c r="V4120">
        <f t="shared" si="518"/>
        <v>240</v>
      </c>
      <c r="W4120">
        <f t="shared" si="519"/>
        <v>5160</v>
      </c>
    </row>
    <row r="4121" spans="1:23" ht="15.75" customHeight="1" x14ac:dyDescent="0.3">
      <c r="A4121" s="2" t="s">
        <v>33</v>
      </c>
      <c r="B4121" s="2">
        <v>1189833</v>
      </c>
      <c r="C4121" s="3">
        <v>44294</v>
      </c>
      <c r="D4121" s="12" t="str" cm="1">
        <f t="array" ref="D4121">_xlfn.SWITCH(WEEKDAY(C4121,2), 1, "Lundi", 2, "Mardi", 3, "Mercredi", 4, "Jeudi", 5, "Vendredi", 6, "Samedi", 7, "Dimanche", "Erreur")</f>
        <v>Jeudi</v>
      </c>
      <c r="E4121" s="2" t="s">
        <v>30</v>
      </c>
      <c r="F4121" s="2" t="s">
        <v>31</v>
      </c>
      <c r="G4121" s="2" t="s">
        <v>34</v>
      </c>
      <c r="H4121" s="4" t="s">
        <v>18</v>
      </c>
      <c r="I4121" s="5">
        <v>49</v>
      </c>
      <c r="J4121" s="6">
        <v>156</v>
      </c>
      <c r="K4121" s="7">
        <v>7644</v>
      </c>
      <c r="L4121" s="7">
        <v>2751.8399999999997</v>
      </c>
      <c r="M4121" s="8">
        <v>0.36</v>
      </c>
      <c r="N4121" s="2" t="s">
        <v>82</v>
      </c>
      <c r="O4121">
        <f t="shared" si="512"/>
        <v>2021</v>
      </c>
      <c r="P4121">
        <f t="shared" si="513"/>
        <v>4</v>
      </c>
      <c r="Q4121" t="str">
        <f t="shared" si="514"/>
        <v>avr</v>
      </c>
      <c r="R4121" t="str">
        <f t="shared" si="515"/>
        <v>California</v>
      </c>
      <c r="S4121" t="str">
        <f t="shared" si="516"/>
        <v>2021-04</v>
      </c>
      <c r="T4121">
        <f>IF(AND(COUNTIF(Calculs!$Q$2:$Q$12,$O4121)&gt;0,COUNTIF(Calculs!$S$2:$S$12,$E4121)&gt;0,COUNTIF(Calculs!$U$2:$U$12,$H4121)&gt;0),1,0)</f>
        <v>1</v>
      </c>
      <c r="U4121">
        <f t="shared" si="517"/>
        <v>7644</v>
      </c>
      <c r="V4121">
        <f t="shared" si="518"/>
        <v>156</v>
      </c>
      <c r="W4121">
        <f t="shared" si="519"/>
        <v>2751.8399999999997</v>
      </c>
    </row>
    <row r="4122" spans="1:23" ht="15.75" customHeight="1" x14ac:dyDescent="0.3">
      <c r="A4122" s="2" t="s">
        <v>33</v>
      </c>
      <c r="B4122" s="2">
        <v>1189833</v>
      </c>
      <c r="C4122" s="3">
        <v>44295</v>
      </c>
      <c r="D4122" s="12" t="str" cm="1">
        <f t="array" ref="D4122">_xlfn.SWITCH(WEEKDAY(C4122,2), 1, "Lundi", 2, "Mardi", 3, "Mercredi", 4, "Jeudi", 5, "Vendredi", 6, "Samedi", 7, "Dimanche", "Erreur")</f>
        <v>Vendredi</v>
      </c>
      <c r="E4122" s="2" t="s">
        <v>30</v>
      </c>
      <c r="F4122" s="2" t="s">
        <v>31</v>
      </c>
      <c r="G4122" s="2" t="s">
        <v>34</v>
      </c>
      <c r="H4122" s="4" t="s">
        <v>19</v>
      </c>
      <c r="I4122" s="5">
        <v>49</v>
      </c>
      <c r="J4122" s="6">
        <v>175</v>
      </c>
      <c r="K4122" s="7">
        <v>8575</v>
      </c>
      <c r="L4122" s="7">
        <v>4716.25</v>
      </c>
      <c r="M4122" s="8">
        <v>0.55000000000000004</v>
      </c>
      <c r="N4122" s="2" t="s">
        <v>82</v>
      </c>
      <c r="O4122">
        <f t="shared" si="512"/>
        <v>2021</v>
      </c>
      <c r="P4122">
        <f t="shared" si="513"/>
        <v>4</v>
      </c>
      <c r="Q4122" t="str">
        <f t="shared" si="514"/>
        <v>avr</v>
      </c>
      <c r="R4122" t="str">
        <f t="shared" si="515"/>
        <v>California</v>
      </c>
      <c r="S4122" t="str">
        <f t="shared" si="516"/>
        <v>2021-04</v>
      </c>
      <c r="T4122">
        <f>IF(AND(COUNTIF(Calculs!$Q$2:$Q$12,$O4122)&gt;0,COUNTIF(Calculs!$S$2:$S$12,$E4122)&gt;0,COUNTIF(Calculs!$U$2:$U$12,$H4122)&gt;0),1,0)</f>
        <v>1</v>
      </c>
      <c r="U4122">
        <f t="shared" si="517"/>
        <v>8575</v>
      </c>
      <c r="V4122">
        <f t="shared" si="518"/>
        <v>175</v>
      </c>
      <c r="W4122">
        <f t="shared" si="519"/>
        <v>4716.25</v>
      </c>
    </row>
    <row r="4123" spans="1:23" ht="15.75" customHeight="1" x14ac:dyDescent="0.3">
      <c r="A4123" s="2" t="s">
        <v>33</v>
      </c>
      <c r="B4123" s="2">
        <v>1189833</v>
      </c>
      <c r="C4123" s="3">
        <v>44296</v>
      </c>
      <c r="D4123" s="12" t="str" cm="1">
        <f t="array" ref="D4123">_xlfn.SWITCH(WEEKDAY(C4123,2), 1, "Lundi", 2, "Mardi", 3, "Mercredi", 4, "Jeudi", 5, "Vendredi", 6, "Samedi", 7, "Dimanche", "Erreur")</f>
        <v>Samedi</v>
      </c>
      <c r="E4123" s="2" t="s">
        <v>30</v>
      </c>
      <c r="F4123" s="2" t="s">
        <v>31</v>
      </c>
      <c r="G4123" s="2" t="s">
        <v>34</v>
      </c>
      <c r="H4123" s="4" t="s">
        <v>20</v>
      </c>
      <c r="I4123" s="5">
        <v>43</v>
      </c>
      <c r="J4123" s="6">
        <v>152</v>
      </c>
      <c r="K4123" s="7">
        <v>6536</v>
      </c>
      <c r="L4123" s="7">
        <v>3202.64</v>
      </c>
      <c r="M4123" s="8">
        <v>0.49</v>
      </c>
      <c r="N4123" s="2" t="s">
        <v>82</v>
      </c>
      <c r="O4123">
        <f t="shared" si="512"/>
        <v>2021</v>
      </c>
      <c r="P4123">
        <f t="shared" si="513"/>
        <v>4</v>
      </c>
      <c r="Q4123" t="str">
        <f t="shared" si="514"/>
        <v>avr</v>
      </c>
      <c r="R4123" t="str">
        <f t="shared" si="515"/>
        <v>California</v>
      </c>
      <c r="S4123" t="str">
        <f t="shared" si="516"/>
        <v>2021-04</v>
      </c>
      <c r="T4123">
        <f>IF(AND(COUNTIF(Calculs!$Q$2:$Q$12,$O4123)&gt;0,COUNTIF(Calculs!$S$2:$S$12,$E4123)&gt;0,COUNTIF(Calculs!$U$2:$U$12,$H4123)&gt;0),1,0)</f>
        <v>1</v>
      </c>
      <c r="U4123">
        <f t="shared" si="517"/>
        <v>6536</v>
      </c>
      <c r="V4123">
        <f t="shared" si="518"/>
        <v>152</v>
      </c>
      <c r="W4123">
        <f t="shared" si="519"/>
        <v>3202.64</v>
      </c>
    </row>
    <row r="4124" spans="1:23" ht="15.75" customHeight="1" x14ac:dyDescent="0.3">
      <c r="A4124" s="2" t="s">
        <v>33</v>
      </c>
      <c r="B4124" s="2">
        <v>1189833</v>
      </c>
      <c r="C4124" s="3">
        <v>44297</v>
      </c>
      <c r="D4124" s="12" t="str" cm="1">
        <f t="array" ref="D4124">_xlfn.SWITCH(WEEKDAY(C4124,2), 1, "Lundi", 2, "Mardi", 3, "Mercredi", 4, "Jeudi", 5, "Vendredi", 6, "Samedi", 7, "Dimanche", "Erreur")</f>
        <v>Dimanche</v>
      </c>
      <c r="E4124" s="2" t="s">
        <v>30</v>
      </c>
      <c r="F4124" s="2" t="s">
        <v>31</v>
      </c>
      <c r="G4124" s="2" t="s">
        <v>34</v>
      </c>
      <c r="H4124" s="4" t="s">
        <v>21</v>
      </c>
      <c r="I4124" s="5">
        <v>49</v>
      </c>
      <c r="J4124" s="6">
        <v>119</v>
      </c>
      <c r="K4124" s="7">
        <v>5831</v>
      </c>
      <c r="L4124" s="7">
        <v>3848.46</v>
      </c>
      <c r="M4124" s="8">
        <v>0.66</v>
      </c>
      <c r="N4124" s="2" t="s">
        <v>82</v>
      </c>
      <c r="O4124">
        <f t="shared" si="512"/>
        <v>2021</v>
      </c>
      <c r="P4124">
        <f t="shared" si="513"/>
        <v>4</v>
      </c>
      <c r="Q4124" t="str">
        <f t="shared" si="514"/>
        <v>avr</v>
      </c>
      <c r="R4124" t="str">
        <f t="shared" si="515"/>
        <v>California</v>
      </c>
      <c r="S4124" t="str">
        <f t="shared" si="516"/>
        <v>2021-04</v>
      </c>
      <c r="T4124">
        <f>IF(AND(COUNTIF(Calculs!$Q$2:$Q$12,$O4124)&gt;0,COUNTIF(Calculs!$S$2:$S$12,$E4124)&gt;0,COUNTIF(Calculs!$U$2:$U$12,$H4124)&gt;0),1,0)</f>
        <v>1</v>
      </c>
      <c r="U4124">
        <f t="shared" si="517"/>
        <v>5831</v>
      </c>
      <c r="V4124">
        <f t="shared" si="518"/>
        <v>119</v>
      </c>
      <c r="W4124">
        <f t="shared" si="519"/>
        <v>3848.46</v>
      </c>
    </row>
    <row r="4125" spans="1:23" ht="15.75" customHeight="1" x14ac:dyDescent="0.3">
      <c r="A4125" s="2" t="s">
        <v>33</v>
      </c>
      <c r="B4125" s="2">
        <v>1189833</v>
      </c>
      <c r="C4125" s="3">
        <v>44298</v>
      </c>
      <c r="D4125" s="12" t="str" cm="1">
        <f t="array" ref="D4125">_xlfn.SWITCH(WEEKDAY(C4125,2), 1, "Lundi", 2, "Mardi", 3, "Mercredi", 4, "Jeudi", 5, "Vendredi", 6, "Samedi", 7, "Dimanche", "Erreur")</f>
        <v>Lundi</v>
      </c>
      <c r="E4125" s="2" t="s">
        <v>30</v>
      </c>
      <c r="F4125" s="2" t="s">
        <v>31</v>
      </c>
      <c r="G4125" s="2" t="s">
        <v>34</v>
      </c>
      <c r="H4125" s="4" t="s">
        <v>22</v>
      </c>
      <c r="I4125" s="5">
        <v>62</v>
      </c>
      <c r="J4125" s="6">
        <v>174</v>
      </c>
      <c r="K4125" s="7">
        <v>10788</v>
      </c>
      <c r="L4125" s="7">
        <v>3560.04</v>
      </c>
      <c r="M4125" s="8">
        <v>0.33</v>
      </c>
      <c r="N4125" s="2" t="s">
        <v>82</v>
      </c>
      <c r="O4125">
        <f t="shared" si="512"/>
        <v>2021</v>
      </c>
      <c r="P4125">
        <f t="shared" si="513"/>
        <v>4</v>
      </c>
      <c r="Q4125" t="str">
        <f t="shared" si="514"/>
        <v>avr</v>
      </c>
      <c r="R4125" t="str">
        <f t="shared" si="515"/>
        <v>California</v>
      </c>
      <c r="S4125" t="str">
        <f t="shared" si="516"/>
        <v>2021-04</v>
      </c>
      <c r="T4125">
        <f>IF(AND(COUNTIF(Calculs!$Q$2:$Q$12,$O4125)&gt;0,COUNTIF(Calculs!$S$2:$S$12,$E4125)&gt;0,COUNTIF(Calculs!$U$2:$U$12,$H4125)&gt;0),1,0)</f>
        <v>1</v>
      </c>
      <c r="U4125">
        <f t="shared" si="517"/>
        <v>10788</v>
      </c>
      <c r="V4125">
        <f t="shared" si="518"/>
        <v>174</v>
      </c>
      <c r="W4125">
        <f t="shared" si="519"/>
        <v>3560.04</v>
      </c>
    </row>
    <row r="4126" spans="1:23" ht="15.75" customHeight="1" x14ac:dyDescent="0.3">
      <c r="A4126" s="2" t="s">
        <v>33</v>
      </c>
      <c r="B4126" s="2">
        <v>1189833</v>
      </c>
      <c r="C4126" s="3">
        <v>44299</v>
      </c>
      <c r="D4126" s="12" t="str" cm="1">
        <f t="array" ref="D4126">_xlfn.SWITCH(WEEKDAY(C4126,2), 1, "Lundi", 2, "Mardi", 3, "Mercredi", 4, "Jeudi", 5, "Vendredi", 6, "Samedi", 7, "Dimanche", "Erreur")</f>
        <v>Mardi</v>
      </c>
      <c r="E4126" s="2" t="s">
        <v>30</v>
      </c>
      <c r="F4126" s="2" t="s">
        <v>31</v>
      </c>
      <c r="G4126" s="2" t="s">
        <v>34</v>
      </c>
      <c r="H4126" s="4" t="s">
        <v>16</v>
      </c>
      <c r="I4126" s="5">
        <v>41</v>
      </c>
      <c r="J4126" s="6">
        <v>208</v>
      </c>
      <c r="K4126" s="7">
        <v>8528</v>
      </c>
      <c r="L4126" s="7">
        <v>4434.5600000000004</v>
      </c>
      <c r="M4126" s="8">
        <v>0.52</v>
      </c>
      <c r="N4126" s="2" t="s">
        <v>82</v>
      </c>
      <c r="O4126">
        <f t="shared" si="512"/>
        <v>2021</v>
      </c>
      <c r="P4126">
        <f t="shared" si="513"/>
        <v>4</v>
      </c>
      <c r="Q4126" t="str">
        <f t="shared" si="514"/>
        <v>avr</v>
      </c>
      <c r="R4126" t="str">
        <f t="shared" si="515"/>
        <v>California</v>
      </c>
      <c r="S4126" t="str">
        <f t="shared" si="516"/>
        <v>2021-04</v>
      </c>
      <c r="T4126">
        <f>IF(AND(COUNTIF(Calculs!$Q$2:$Q$12,$O4126)&gt;0,COUNTIF(Calculs!$S$2:$S$12,$E4126)&gt;0,COUNTIF(Calculs!$U$2:$U$12,$H4126)&gt;0),1,0)</f>
        <v>1</v>
      </c>
      <c r="U4126">
        <f t="shared" si="517"/>
        <v>8528</v>
      </c>
      <c r="V4126">
        <f t="shared" si="518"/>
        <v>208</v>
      </c>
      <c r="W4126">
        <f t="shared" si="519"/>
        <v>4434.5600000000004</v>
      </c>
    </row>
    <row r="4127" spans="1:23" ht="15.75" customHeight="1" x14ac:dyDescent="0.3">
      <c r="A4127" s="2" t="s">
        <v>33</v>
      </c>
      <c r="B4127" s="2">
        <v>1189833</v>
      </c>
      <c r="C4127" s="3">
        <v>44300</v>
      </c>
      <c r="D4127" s="12" t="str" cm="1">
        <f t="array" ref="D4127">_xlfn.SWITCH(WEEKDAY(C4127,2), 1, "Lundi", 2, "Mardi", 3, "Mercredi", 4, "Jeudi", 5, "Vendredi", 6, "Samedi", 7, "Dimanche", "Erreur")</f>
        <v>Mercredi</v>
      </c>
      <c r="E4127" s="2" t="s">
        <v>30</v>
      </c>
      <c r="F4127" s="2" t="s">
        <v>31</v>
      </c>
      <c r="G4127" s="2" t="s">
        <v>34</v>
      </c>
      <c r="H4127" s="4" t="s">
        <v>18</v>
      </c>
      <c r="I4127" s="5">
        <v>47</v>
      </c>
      <c r="J4127" s="6">
        <v>169</v>
      </c>
      <c r="K4127" s="7">
        <v>7943</v>
      </c>
      <c r="L4127" s="7">
        <v>2780.0499999999997</v>
      </c>
      <c r="M4127" s="8">
        <v>0.35</v>
      </c>
      <c r="N4127" s="2" t="s">
        <v>82</v>
      </c>
      <c r="O4127">
        <f t="shared" si="512"/>
        <v>2021</v>
      </c>
      <c r="P4127">
        <f t="shared" si="513"/>
        <v>4</v>
      </c>
      <c r="Q4127" t="str">
        <f t="shared" si="514"/>
        <v>avr</v>
      </c>
      <c r="R4127" t="str">
        <f t="shared" si="515"/>
        <v>California</v>
      </c>
      <c r="S4127" t="str">
        <f t="shared" si="516"/>
        <v>2021-04</v>
      </c>
      <c r="T4127">
        <f>IF(AND(COUNTIF(Calculs!$Q$2:$Q$12,$O4127)&gt;0,COUNTIF(Calculs!$S$2:$S$12,$E4127)&gt;0,COUNTIF(Calculs!$U$2:$U$12,$H4127)&gt;0),1,0)</f>
        <v>1</v>
      </c>
      <c r="U4127">
        <f t="shared" si="517"/>
        <v>7943</v>
      </c>
      <c r="V4127">
        <f t="shared" si="518"/>
        <v>169</v>
      </c>
      <c r="W4127">
        <f t="shared" si="519"/>
        <v>2780.0499999999997</v>
      </c>
    </row>
    <row r="4128" spans="1:23" ht="15.75" customHeight="1" x14ac:dyDescent="0.3">
      <c r="A4128" s="2" t="s">
        <v>33</v>
      </c>
      <c r="B4128" s="2">
        <v>1189833</v>
      </c>
      <c r="C4128" s="3">
        <v>44301</v>
      </c>
      <c r="D4128" s="12" t="str" cm="1">
        <f t="array" ref="D4128">_xlfn.SWITCH(WEEKDAY(C4128,2), 1, "Lundi", 2, "Mardi", 3, "Mercredi", 4, "Jeudi", 5, "Vendredi", 6, "Samedi", 7, "Dimanche", "Erreur")</f>
        <v>Jeudi</v>
      </c>
      <c r="E4128" s="2" t="s">
        <v>30</v>
      </c>
      <c r="F4128" s="2" t="s">
        <v>31</v>
      </c>
      <c r="G4128" s="2" t="s">
        <v>34</v>
      </c>
      <c r="H4128" s="4" t="s">
        <v>19</v>
      </c>
      <c r="I4128" s="5">
        <v>45</v>
      </c>
      <c r="J4128" s="6">
        <v>163</v>
      </c>
      <c r="K4128" s="7">
        <v>7335</v>
      </c>
      <c r="L4128" s="7">
        <v>3814.2000000000003</v>
      </c>
      <c r="M4128" s="8">
        <v>0.52</v>
      </c>
      <c r="N4128" s="2" t="s">
        <v>82</v>
      </c>
      <c r="O4128">
        <f t="shared" si="512"/>
        <v>2021</v>
      </c>
      <c r="P4128">
        <f t="shared" si="513"/>
        <v>4</v>
      </c>
      <c r="Q4128" t="str">
        <f t="shared" si="514"/>
        <v>avr</v>
      </c>
      <c r="R4128" t="str">
        <f t="shared" si="515"/>
        <v>California</v>
      </c>
      <c r="S4128" t="str">
        <f t="shared" si="516"/>
        <v>2021-04</v>
      </c>
      <c r="T4128">
        <f>IF(AND(COUNTIF(Calculs!$Q$2:$Q$12,$O4128)&gt;0,COUNTIF(Calculs!$S$2:$S$12,$E4128)&gt;0,COUNTIF(Calculs!$U$2:$U$12,$H4128)&gt;0),1,0)</f>
        <v>1</v>
      </c>
      <c r="U4128">
        <f t="shared" si="517"/>
        <v>7335</v>
      </c>
      <c r="V4128">
        <f t="shared" si="518"/>
        <v>163</v>
      </c>
      <c r="W4128">
        <f t="shared" si="519"/>
        <v>3814.2000000000003</v>
      </c>
    </row>
    <row r="4129" spans="1:23" ht="15.75" customHeight="1" x14ac:dyDescent="0.3">
      <c r="A4129" s="2" t="s">
        <v>33</v>
      </c>
      <c r="B4129" s="2">
        <v>1189833</v>
      </c>
      <c r="C4129" s="3">
        <v>44302</v>
      </c>
      <c r="D4129" s="12" t="str" cm="1">
        <f t="array" ref="D4129">_xlfn.SWITCH(WEEKDAY(C4129,2), 1, "Lundi", 2, "Mardi", 3, "Mercredi", 4, "Jeudi", 5, "Vendredi", 6, "Samedi", 7, "Dimanche", "Erreur")</f>
        <v>Vendredi</v>
      </c>
      <c r="E4129" s="2" t="s">
        <v>30</v>
      </c>
      <c r="F4129" s="2" t="s">
        <v>31</v>
      </c>
      <c r="G4129" s="2" t="s">
        <v>34</v>
      </c>
      <c r="H4129" s="4" t="s">
        <v>20</v>
      </c>
      <c r="I4129" s="5">
        <v>41</v>
      </c>
      <c r="J4129" s="6">
        <v>154</v>
      </c>
      <c r="K4129" s="7">
        <v>6314</v>
      </c>
      <c r="L4129" s="7">
        <v>3030.72</v>
      </c>
      <c r="M4129" s="8">
        <v>0.48</v>
      </c>
      <c r="N4129" s="2" t="s">
        <v>82</v>
      </c>
      <c r="O4129">
        <f t="shared" si="512"/>
        <v>2021</v>
      </c>
      <c r="P4129">
        <f t="shared" si="513"/>
        <v>4</v>
      </c>
      <c r="Q4129" t="str">
        <f t="shared" si="514"/>
        <v>avr</v>
      </c>
      <c r="R4129" t="str">
        <f t="shared" si="515"/>
        <v>California</v>
      </c>
      <c r="S4129" t="str">
        <f t="shared" si="516"/>
        <v>2021-04</v>
      </c>
      <c r="T4129">
        <f>IF(AND(COUNTIF(Calculs!$Q$2:$Q$12,$O4129)&gt;0,COUNTIF(Calculs!$S$2:$S$12,$E4129)&gt;0,COUNTIF(Calculs!$U$2:$U$12,$H4129)&gt;0),1,0)</f>
        <v>1</v>
      </c>
      <c r="U4129">
        <f t="shared" si="517"/>
        <v>6314</v>
      </c>
      <c r="V4129">
        <f t="shared" si="518"/>
        <v>154</v>
      </c>
      <c r="W4129">
        <f t="shared" si="519"/>
        <v>3030.72</v>
      </c>
    </row>
    <row r="4130" spans="1:23" ht="15.75" customHeight="1" x14ac:dyDescent="0.3">
      <c r="A4130" s="2" t="s">
        <v>33</v>
      </c>
      <c r="B4130" s="2">
        <v>1189833</v>
      </c>
      <c r="C4130" s="3">
        <v>44303</v>
      </c>
      <c r="D4130" s="12" t="str" cm="1">
        <f t="array" ref="D4130">_xlfn.SWITCH(WEEKDAY(C4130,2), 1, "Lundi", 2, "Mardi", 3, "Mercredi", 4, "Jeudi", 5, "Vendredi", 6, "Samedi", 7, "Dimanche", "Erreur")</f>
        <v>Samedi</v>
      </c>
      <c r="E4130" s="2" t="s">
        <v>30</v>
      </c>
      <c r="F4130" s="2" t="s">
        <v>31</v>
      </c>
      <c r="G4130" s="2" t="s">
        <v>34</v>
      </c>
      <c r="H4130" s="4" t="s">
        <v>21</v>
      </c>
      <c r="I4130" s="5">
        <v>45</v>
      </c>
      <c r="J4130" s="6">
        <v>131</v>
      </c>
      <c r="K4130" s="7">
        <v>5895</v>
      </c>
      <c r="L4130" s="7">
        <v>3831.75</v>
      </c>
      <c r="M4130" s="8">
        <v>0.65</v>
      </c>
      <c r="N4130" s="2" t="s">
        <v>82</v>
      </c>
      <c r="O4130">
        <f t="shared" si="512"/>
        <v>2021</v>
      </c>
      <c r="P4130">
        <f t="shared" si="513"/>
        <v>4</v>
      </c>
      <c r="Q4130" t="str">
        <f t="shared" si="514"/>
        <v>avr</v>
      </c>
      <c r="R4130" t="str">
        <f t="shared" si="515"/>
        <v>California</v>
      </c>
      <c r="S4130" t="str">
        <f t="shared" si="516"/>
        <v>2021-04</v>
      </c>
      <c r="T4130">
        <f>IF(AND(COUNTIF(Calculs!$Q$2:$Q$12,$O4130)&gt;0,COUNTIF(Calculs!$S$2:$S$12,$E4130)&gt;0,COUNTIF(Calculs!$U$2:$U$12,$H4130)&gt;0),1,0)</f>
        <v>1</v>
      </c>
      <c r="U4130">
        <f t="shared" si="517"/>
        <v>5895</v>
      </c>
      <c r="V4130">
        <f t="shared" si="518"/>
        <v>131</v>
      </c>
      <c r="W4130">
        <f t="shared" si="519"/>
        <v>3831.75</v>
      </c>
    </row>
    <row r="4131" spans="1:23" ht="15.75" customHeight="1" x14ac:dyDescent="0.3">
      <c r="A4131" s="2" t="s">
        <v>33</v>
      </c>
      <c r="B4131" s="2">
        <v>1189833</v>
      </c>
      <c r="C4131" s="3">
        <v>44304</v>
      </c>
      <c r="D4131" s="12" t="str" cm="1">
        <f t="array" ref="D4131">_xlfn.SWITCH(WEEKDAY(C4131,2), 1, "Lundi", 2, "Mardi", 3, "Mercredi", 4, "Jeudi", 5, "Vendredi", 6, "Samedi", 7, "Dimanche", "Erreur")</f>
        <v>Dimanche</v>
      </c>
      <c r="E4131" s="2" t="s">
        <v>30</v>
      </c>
      <c r="F4131" s="2" t="s">
        <v>31</v>
      </c>
      <c r="G4131" s="2" t="s">
        <v>34</v>
      </c>
      <c r="H4131" s="4" t="s">
        <v>22</v>
      </c>
      <c r="I4131" s="5">
        <v>64</v>
      </c>
      <c r="J4131" s="6">
        <v>181</v>
      </c>
      <c r="K4131" s="7">
        <v>11584</v>
      </c>
      <c r="L4131" s="7">
        <v>3591.04</v>
      </c>
      <c r="M4131" s="8">
        <v>0.31</v>
      </c>
      <c r="N4131" s="2" t="s">
        <v>82</v>
      </c>
      <c r="O4131">
        <f t="shared" si="512"/>
        <v>2021</v>
      </c>
      <c r="P4131">
        <f t="shared" si="513"/>
        <v>4</v>
      </c>
      <c r="Q4131" t="str">
        <f t="shared" si="514"/>
        <v>avr</v>
      </c>
      <c r="R4131" t="str">
        <f t="shared" si="515"/>
        <v>California</v>
      </c>
      <c r="S4131" t="str">
        <f t="shared" si="516"/>
        <v>2021-04</v>
      </c>
      <c r="T4131">
        <f>IF(AND(COUNTIF(Calculs!$Q$2:$Q$12,$O4131)&gt;0,COUNTIF(Calculs!$S$2:$S$12,$E4131)&gt;0,COUNTIF(Calculs!$U$2:$U$12,$H4131)&gt;0),1,0)</f>
        <v>1</v>
      </c>
      <c r="U4131">
        <f t="shared" si="517"/>
        <v>11584</v>
      </c>
      <c r="V4131">
        <f t="shared" si="518"/>
        <v>181</v>
      </c>
      <c r="W4131">
        <f t="shared" si="519"/>
        <v>3591.04</v>
      </c>
    </row>
    <row r="4132" spans="1:23" ht="15.75" customHeight="1" x14ac:dyDescent="0.3">
      <c r="A4132" s="2" t="s">
        <v>33</v>
      </c>
      <c r="B4132" s="2">
        <v>1189833</v>
      </c>
      <c r="C4132" s="3">
        <v>44305</v>
      </c>
      <c r="D4132" s="12" t="str" cm="1">
        <f t="array" ref="D4132">_xlfn.SWITCH(WEEKDAY(C4132,2), 1, "Lundi", 2, "Mardi", 3, "Mercredi", 4, "Jeudi", 5, "Vendredi", 6, "Samedi", 7, "Dimanche", "Erreur")</f>
        <v>Lundi</v>
      </c>
      <c r="E4132" s="2" t="s">
        <v>30</v>
      </c>
      <c r="F4132" s="2" t="s">
        <v>31</v>
      </c>
      <c r="G4132" s="2" t="s">
        <v>34</v>
      </c>
      <c r="H4132" s="4" t="s">
        <v>16</v>
      </c>
      <c r="I4132" s="5">
        <v>44</v>
      </c>
      <c r="J4132" s="6">
        <v>270</v>
      </c>
      <c r="K4132" s="7">
        <v>11880</v>
      </c>
      <c r="L4132" s="7">
        <v>6534.0000000000009</v>
      </c>
      <c r="M4132" s="8">
        <v>0.55000000000000004</v>
      </c>
      <c r="N4132" s="2" t="s">
        <v>82</v>
      </c>
      <c r="O4132">
        <f t="shared" si="512"/>
        <v>2021</v>
      </c>
      <c r="P4132">
        <f t="shared" si="513"/>
        <v>4</v>
      </c>
      <c r="Q4132" t="str">
        <f t="shared" si="514"/>
        <v>avr</v>
      </c>
      <c r="R4132" t="str">
        <f t="shared" si="515"/>
        <v>California</v>
      </c>
      <c r="S4132" t="str">
        <f t="shared" si="516"/>
        <v>2021-04</v>
      </c>
      <c r="T4132">
        <f>IF(AND(COUNTIF(Calculs!$Q$2:$Q$12,$O4132)&gt;0,COUNTIF(Calculs!$S$2:$S$12,$E4132)&gt;0,COUNTIF(Calculs!$U$2:$U$12,$H4132)&gt;0),1,0)</f>
        <v>1</v>
      </c>
      <c r="U4132">
        <f t="shared" si="517"/>
        <v>11880</v>
      </c>
      <c r="V4132">
        <f t="shared" si="518"/>
        <v>270</v>
      </c>
      <c r="W4132">
        <f t="shared" si="519"/>
        <v>6534.0000000000009</v>
      </c>
    </row>
    <row r="4133" spans="1:23" ht="15.75" customHeight="1" x14ac:dyDescent="0.3">
      <c r="A4133" s="2" t="s">
        <v>33</v>
      </c>
      <c r="B4133" s="2">
        <v>1189833</v>
      </c>
      <c r="C4133" s="3">
        <v>44306</v>
      </c>
      <c r="D4133" s="12" t="str" cm="1">
        <f t="array" ref="D4133">_xlfn.SWITCH(WEEKDAY(C4133,2), 1, "Lundi", 2, "Mardi", 3, "Mercredi", 4, "Jeudi", 5, "Vendredi", 6, "Samedi", 7, "Dimanche", "Erreur")</f>
        <v>Mardi</v>
      </c>
      <c r="E4133" s="2" t="s">
        <v>30</v>
      </c>
      <c r="F4133" s="2" t="s">
        <v>31</v>
      </c>
      <c r="G4133" s="2" t="s">
        <v>34</v>
      </c>
      <c r="H4133" s="4" t="s">
        <v>18</v>
      </c>
      <c r="I4133" s="5">
        <v>47</v>
      </c>
      <c r="J4133" s="6">
        <v>225</v>
      </c>
      <c r="K4133" s="7">
        <v>10575</v>
      </c>
      <c r="L4133" s="7">
        <v>3701.2499999999995</v>
      </c>
      <c r="M4133" s="8">
        <v>0.35</v>
      </c>
      <c r="N4133" s="2" t="s">
        <v>82</v>
      </c>
      <c r="O4133">
        <f t="shared" si="512"/>
        <v>2021</v>
      </c>
      <c r="P4133">
        <f t="shared" si="513"/>
        <v>4</v>
      </c>
      <c r="Q4133" t="str">
        <f t="shared" si="514"/>
        <v>avr</v>
      </c>
      <c r="R4133" t="str">
        <f t="shared" si="515"/>
        <v>California</v>
      </c>
      <c r="S4133" t="str">
        <f t="shared" si="516"/>
        <v>2021-04</v>
      </c>
      <c r="T4133">
        <f>IF(AND(COUNTIF(Calculs!$Q$2:$Q$12,$O4133)&gt;0,COUNTIF(Calculs!$S$2:$S$12,$E4133)&gt;0,COUNTIF(Calculs!$U$2:$U$12,$H4133)&gt;0),1,0)</f>
        <v>1</v>
      </c>
      <c r="U4133">
        <f t="shared" si="517"/>
        <v>10575</v>
      </c>
      <c r="V4133">
        <f t="shared" si="518"/>
        <v>225</v>
      </c>
      <c r="W4133">
        <f t="shared" si="519"/>
        <v>3701.2499999999995</v>
      </c>
    </row>
    <row r="4134" spans="1:23" ht="15.75" customHeight="1" x14ac:dyDescent="0.3">
      <c r="A4134" s="2" t="s">
        <v>33</v>
      </c>
      <c r="B4134" s="2">
        <v>1189833</v>
      </c>
      <c r="C4134" s="3">
        <v>44307</v>
      </c>
      <c r="D4134" s="12" t="str" cm="1">
        <f t="array" ref="D4134">_xlfn.SWITCH(WEEKDAY(C4134,2), 1, "Lundi", 2, "Mardi", 3, "Mercredi", 4, "Jeudi", 5, "Vendredi", 6, "Samedi", 7, "Dimanche", "Erreur")</f>
        <v>Mercredi</v>
      </c>
      <c r="E4134" s="2" t="s">
        <v>30</v>
      </c>
      <c r="F4134" s="2" t="s">
        <v>31</v>
      </c>
      <c r="G4134" s="2" t="s">
        <v>34</v>
      </c>
      <c r="H4134" s="4" t="s">
        <v>19</v>
      </c>
      <c r="I4134" s="5">
        <v>48</v>
      </c>
      <c r="J4134" s="6">
        <v>203</v>
      </c>
      <c r="K4134" s="7">
        <v>9744</v>
      </c>
      <c r="L4134" s="7">
        <v>5359.2000000000007</v>
      </c>
      <c r="M4134" s="8">
        <v>0.55000000000000004</v>
      </c>
      <c r="N4134" s="2" t="s">
        <v>82</v>
      </c>
      <c r="O4134">
        <f t="shared" si="512"/>
        <v>2021</v>
      </c>
      <c r="P4134">
        <f t="shared" si="513"/>
        <v>4</v>
      </c>
      <c r="Q4134" t="str">
        <f t="shared" si="514"/>
        <v>avr</v>
      </c>
      <c r="R4134" t="str">
        <f t="shared" si="515"/>
        <v>California</v>
      </c>
      <c r="S4134" t="str">
        <f t="shared" si="516"/>
        <v>2021-04</v>
      </c>
      <c r="T4134">
        <f>IF(AND(COUNTIF(Calculs!$Q$2:$Q$12,$O4134)&gt;0,COUNTIF(Calculs!$S$2:$S$12,$E4134)&gt;0,COUNTIF(Calculs!$U$2:$U$12,$H4134)&gt;0),1,0)</f>
        <v>1</v>
      </c>
      <c r="U4134">
        <f t="shared" si="517"/>
        <v>9744</v>
      </c>
      <c r="V4134">
        <f t="shared" si="518"/>
        <v>203</v>
      </c>
      <c r="W4134">
        <f t="shared" si="519"/>
        <v>5359.2000000000007</v>
      </c>
    </row>
    <row r="4135" spans="1:23" ht="15.75" customHeight="1" x14ac:dyDescent="0.3">
      <c r="A4135" s="2" t="s">
        <v>33</v>
      </c>
      <c r="B4135" s="2">
        <v>1189833</v>
      </c>
      <c r="C4135" s="3">
        <v>44308</v>
      </c>
      <c r="D4135" s="12" t="str" cm="1">
        <f t="array" ref="D4135">_xlfn.SWITCH(WEEKDAY(C4135,2), 1, "Lundi", 2, "Mardi", 3, "Mercredi", 4, "Jeudi", 5, "Vendredi", 6, "Samedi", 7, "Dimanche", "Erreur")</f>
        <v>Jeudi</v>
      </c>
      <c r="E4135" s="2" t="s">
        <v>30</v>
      </c>
      <c r="F4135" s="2" t="s">
        <v>31</v>
      </c>
      <c r="G4135" s="2" t="s">
        <v>34</v>
      </c>
      <c r="H4135" s="4" t="s">
        <v>20</v>
      </c>
      <c r="I4135" s="5">
        <v>44</v>
      </c>
      <c r="J4135" s="6">
        <v>175</v>
      </c>
      <c r="K4135" s="7">
        <v>7700</v>
      </c>
      <c r="L4135" s="7">
        <v>3696</v>
      </c>
      <c r="M4135" s="8">
        <v>0.48</v>
      </c>
      <c r="N4135" s="2" t="s">
        <v>82</v>
      </c>
      <c r="O4135">
        <f t="shared" si="512"/>
        <v>2021</v>
      </c>
      <c r="P4135">
        <f t="shared" si="513"/>
        <v>4</v>
      </c>
      <c r="Q4135" t="str">
        <f t="shared" si="514"/>
        <v>avr</v>
      </c>
      <c r="R4135" t="str">
        <f t="shared" si="515"/>
        <v>California</v>
      </c>
      <c r="S4135" t="str">
        <f t="shared" si="516"/>
        <v>2021-04</v>
      </c>
      <c r="T4135">
        <f>IF(AND(COUNTIF(Calculs!$Q$2:$Q$12,$O4135)&gt;0,COUNTIF(Calculs!$S$2:$S$12,$E4135)&gt;0,COUNTIF(Calculs!$U$2:$U$12,$H4135)&gt;0),1,0)</f>
        <v>1</v>
      </c>
      <c r="U4135">
        <f t="shared" si="517"/>
        <v>7700</v>
      </c>
      <c r="V4135">
        <f t="shared" si="518"/>
        <v>175</v>
      </c>
      <c r="W4135">
        <f t="shared" si="519"/>
        <v>3696</v>
      </c>
    </row>
    <row r="4136" spans="1:23" ht="15.75" customHeight="1" x14ac:dyDescent="0.3">
      <c r="A4136" s="2" t="s">
        <v>33</v>
      </c>
      <c r="B4136" s="2">
        <v>1189833</v>
      </c>
      <c r="C4136" s="3">
        <v>44309</v>
      </c>
      <c r="D4136" s="12" t="str" cm="1">
        <f t="array" ref="D4136">_xlfn.SWITCH(WEEKDAY(C4136,2), 1, "Lundi", 2, "Mardi", 3, "Mercredi", 4, "Jeudi", 5, "Vendredi", 6, "Samedi", 7, "Dimanche", "Erreur")</f>
        <v>Vendredi</v>
      </c>
      <c r="E4136" s="2" t="s">
        <v>30</v>
      </c>
      <c r="F4136" s="2" t="s">
        <v>31</v>
      </c>
      <c r="G4136" s="2" t="s">
        <v>34</v>
      </c>
      <c r="H4136" s="4" t="s">
        <v>21</v>
      </c>
      <c r="I4136" s="5">
        <v>45</v>
      </c>
      <c r="J4136" s="6">
        <v>125</v>
      </c>
      <c r="K4136" s="7">
        <v>5625</v>
      </c>
      <c r="L4136" s="7">
        <v>3881.2500000000005</v>
      </c>
      <c r="M4136" s="8">
        <v>0.69000000000000006</v>
      </c>
      <c r="N4136" s="2" t="s">
        <v>82</v>
      </c>
      <c r="O4136">
        <f t="shared" si="512"/>
        <v>2021</v>
      </c>
      <c r="P4136">
        <f t="shared" si="513"/>
        <v>4</v>
      </c>
      <c r="Q4136" t="str">
        <f t="shared" si="514"/>
        <v>avr</v>
      </c>
      <c r="R4136" t="str">
        <f t="shared" si="515"/>
        <v>California</v>
      </c>
      <c r="S4136" t="str">
        <f t="shared" si="516"/>
        <v>2021-04</v>
      </c>
      <c r="T4136">
        <f>IF(AND(COUNTIF(Calculs!$Q$2:$Q$12,$O4136)&gt;0,COUNTIF(Calculs!$S$2:$S$12,$E4136)&gt;0,COUNTIF(Calculs!$U$2:$U$12,$H4136)&gt;0),1,0)</f>
        <v>1</v>
      </c>
      <c r="U4136">
        <f t="shared" si="517"/>
        <v>5625</v>
      </c>
      <c r="V4136">
        <f t="shared" si="518"/>
        <v>125</v>
      </c>
      <c r="W4136">
        <f t="shared" si="519"/>
        <v>3881.2500000000005</v>
      </c>
    </row>
    <row r="4137" spans="1:23" ht="15.75" customHeight="1" x14ac:dyDescent="0.3">
      <c r="A4137" s="2" t="s">
        <v>33</v>
      </c>
      <c r="B4137" s="2">
        <v>1189833</v>
      </c>
      <c r="C4137" s="3">
        <v>44310</v>
      </c>
      <c r="D4137" s="12" t="str" cm="1">
        <f t="array" ref="D4137">_xlfn.SWITCH(WEEKDAY(C4137,2), 1, "Lundi", 2, "Mardi", 3, "Mercredi", 4, "Jeudi", 5, "Vendredi", 6, "Samedi", 7, "Dimanche", "Erreur")</f>
        <v>Samedi</v>
      </c>
      <c r="E4137" s="2" t="s">
        <v>30</v>
      </c>
      <c r="F4137" s="2" t="s">
        <v>31</v>
      </c>
      <c r="G4137" s="2" t="s">
        <v>34</v>
      </c>
      <c r="H4137" s="4" t="s">
        <v>22</v>
      </c>
      <c r="I4137" s="5">
        <v>60</v>
      </c>
      <c r="J4137" s="6">
        <v>200</v>
      </c>
      <c r="K4137" s="7">
        <v>12000</v>
      </c>
      <c r="L4137" s="7">
        <v>3720</v>
      </c>
      <c r="M4137" s="8">
        <v>0.31</v>
      </c>
      <c r="N4137" s="2" t="s">
        <v>82</v>
      </c>
      <c r="O4137">
        <f t="shared" si="512"/>
        <v>2021</v>
      </c>
      <c r="P4137">
        <f t="shared" si="513"/>
        <v>4</v>
      </c>
      <c r="Q4137" t="str">
        <f t="shared" si="514"/>
        <v>avr</v>
      </c>
      <c r="R4137" t="str">
        <f t="shared" si="515"/>
        <v>California</v>
      </c>
      <c r="S4137" t="str">
        <f t="shared" si="516"/>
        <v>2021-04</v>
      </c>
      <c r="T4137">
        <f>IF(AND(COUNTIF(Calculs!$Q$2:$Q$12,$O4137)&gt;0,COUNTIF(Calculs!$S$2:$S$12,$E4137)&gt;0,COUNTIF(Calculs!$U$2:$U$12,$H4137)&gt;0),1,0)</f>
        <v>1</v>
      </c>
      <c r="U4137">
        <f t="shared" si="517"/>
        <v>12000</v>
      </c>
      <c r="V4137">
        <f t="shared" si="518"/>
        <v>200</v>
      </c>
      <c r="W4137">
        <f t="shared" si="519"/>
        <v>3720</v>
      </c>
    </row>
    <row r="4138" spans="1:23" ht="15.75" customHeight="1" x14ac:dyDescent="0.3">
      <c r="A4138" s="2" t="s">
        <v>33</v>
      </c>
      <c r="B4138" s="2">
        <v>1189833</v>
      </c>
      <c r="C4138" s="3">
        <v>44311</v>
      </c>
      <c r="D4138" s="12" t="str" cm="1">
        <f t="array" ref="D4138">_xlfn.SWITCH(WEEKDAY(C4138,2), 1, "Lundi", 2, "Mardi", 3, "Mercredi", 4, "Jeudi", 5, "Vendredi", 6, "Samedi", 7, "Dimanche", "Erreur")</f>
        <v>Dimanche</v>
      </c>
      <c r="E4138" s="2" t="s">
        <v>30</v>
      </c>
      <c r="F4138" s="2" t="s">
        <v>31</v>
      </c>
      <c r="G4138" s="2" t="s">
        <v>34</v>
      </c>
      <c r="H4138" s="4" t="s">
        <v>16</v>
      </c>
      <c r="I4138" s="5">
        <v>41</v>
      </c>
      <c r="J4138" s="6">
        <v>238</v>
      </c>
      <c r="K4138" s="7">
        <v>9758</v>
      </c>
      <c r="L4138" s="7">
        <v>4976.58</v>
      </c>
      <c r="M4138" s="8">
        <v>0.51</v>
      </c>
      <c r="N4138" s="2" t="s">
        <v>82</v>
      </c>
      <c r="O4138">
        <f t="shared" si="512"/>
        <v>2021</v>
      </c>
      <c r="P4138">
        <f t="shared" si="513"/>
        <v>4</v>
      </c>
      <c r="Q4138" t="str">
        <f t="shared" si="514"/>
        <v>avr</v>
      </c>
      <c r="R4138" t="str">
        <f t="shared" si="515"/>
        <v>California</v>
      </c>
      <c r="S4138" t="str">
        <f t="shared" si="516"/>
        <v>2021-04</v>
      </c>
      <c r="T4138">
        <f>IF(AND(COUNTIF(Calculs!$Q$2:$Q$12,$O4138)&gt;0,COUNTIF(Calculs!$S$2:$S$12,$E4138)&gt;0,COUNTIF(Calculs!$U$2:$U$12,$H4138)&gt;0),1,0)</f>
        <v>1</v>
      </c>
      <c r="U4138">
        <f t="shared" si="517"/>
        <v>9758</v>
      </c>
      <c r="V4138">
        <f t="shared" si="518"/>
        <v>238</v>
      </c>
      <c r="W4138">
        <f t="shared" si="519"/>
        <v>4976.58</v>
      </c>
    </row>
    <row r="4139" spans="1:23" ht="15.75" customHeight="1" x14ac:dyDescent="0.3">
      <c r="A4139" s="2" t="s">
        <v>33</v>
      </c>
      <c r="B4139" s="2">
        <v>1189833</v>
      </c>
      <c r="C4139" s="3">
        <v>44312</v>
      </c>
      <c r="D4139" s="12" t="str" cm="1">
        <f t="array" ref="D4139">_xlfn.SWITCH(WEEKDAY(C4139,2), 1, "Lundi", 2, "Mardi", 3, "Mercredi", 4, "Jeudi", 5, "Vendredi", 6, "Samedi", 7, "Dimanche", "Erreur")</f>
        <v>Lundi</v>
      </c>
      <c r="E4139" s="2" t="s">
        <v>30</v>
      </c>
      <c r="F4139" s="2" t="s">
        <v>31</v>
      </c>
      <c r="G4139" s="2" t="s">
        <v>34</v>
      </c>
      <c r="H4139" s="4" t="s">
        <v>18</v>
      </c>
      <c r="I4139" s="5">
        <v>46</v>
      </c>
      <c r="J4139" s="6">
        <v>216</v>
      </c>
      <c r="K4139" s="7">
        <v>9936</v>
      </c>
      <c r="L4139" s="7">
        <v>3775.68</v>
      </c>
      <c r="M4139" s="8">
        <v>0.38</v>
      </c>
      <c r="N4139" s="2" t="s">
        <v>82</v>
      </c>
      <c r="O4139">
        <f t="shared" si="512"/>
        <v>2021</v>
      </c>
      <c r="P4139">
        <f t="shared" si="513"/>
        <v>4</v>
      </c>
      <c r="Q4139" t="str">
        <f t="shared" si="514"/>
        <v>avr</v>
      </c>
      <c r="R4139" t="str">
        <f t="shared" si="515"/>
        <v>California</v>
      </c>
      <c r="S4139" t="str">
        <f t="shared" si="516"/>
        <v>2021-04</v>
      </c>
      <c r="T4139">
        <f>IF(AND(COUNTIF(Calculs!$Q$2:$Q$12,$O4139)&gt;0,COUNTIF(Calculs!$S$2:$S$12,$E4139)&gt;0,COUNTIF(Calculs!$U$2:$U$12,$H4139)&gt;0),1,0)</f>
        <v>1</v>
      </c>
      <c r="U4139">
        <f t="shared" si="517"/>
        <v>9936</v>
      </c>
      <c r="V4139">
        <f t="shared" si="518"/>
        <v>216</v>
      </c>
      <c r="W4139">
        <f t="shared" si="519"/>
        <v>3775.68</v>
      </c>
    </row>
    <row r="4140" spans="1:23" ht="15.75" customHeight="1" x14ac:dyDescent="0.3">
      <c r="A4140" s="2" t="s">
        <v>33</v>
      </c>
      <c r="B4140" s="2">
        <v>1189833</v>
      </c>
      <c r="C4140" s="3">
        <v>44313</v>
      </c>
      <c r="D4140" s="12" t="str" cm="1">
        <f t="array" ref="D4140">_xlfn.SWITCH(WEEKDAY(C4140,2), 1, "Lundi", 2, "Mardi", 3, "Mercredi", 4, "Jeudi", 5, "Vendredi", 6, "Samedi", 7, "Dimanche", "Erreur")</f>
        <v>Mardi</v>
      </c>
      <c r="E4140" s="2" t="s">
        <v>30</v>
      </c>
      <c r="F4140" s="2" t="s">
        <v>31</v>
      </c>
      <c r="G4140" s="2" t="s">
        <v>34</v>
      </c>
      <c r="H4140" s="4" t="s">
        <v>19</v>
      </c>
      <c r="I4140" s="5">
        <v>47</v>
      </c>
      <c r="J4140" s="6">
        <v>218</v>
      </c>
      <c r="K4140" s="7">
        <v>10246</v>
      </c>
      <c r="L4140" s="7">
        <v>5327.92</v>
      </c>
      <c r="M4140" s="8">
        <v>0.52</v>
      </c>
      <c r="N4140" s="2" t="s">
        <v>82</v>
      </c>
      <c r="O4140">
        <f t="shared" si="512"/>
        <v>2021</v>
      </c>
      <c r="P4140">
        <f t="shared" si="513"/>
        <v>4</v>
      </c>
      <c r="Q4140" t="str">
        <f t="shared" si="514"/>
        <v>avr</v>
      </c>
      <c r="R4140" t="str">
        <f t="shared" si="515"/>
        <v>California</v>
      </c>
      <c r="S4140" t="str">
        <f t="shared" si="516"/>
        <v>2021-04</v>
      </c>
      <c r="T4140">
        <f>IF(AND(COUNTIF(Calculs!$Q$2:$Q$12,$O4140)&gt;0,COUNTIF(Calculs!$S$2:$S$12,$E4140)&gt;0,COUNTIF(Calculs!$U$2:$U$12,$H4140)&gt;0),1,0)</f>
        <v>1</v>
      </c>
      <c r="U4140">
        <f t="shared" si="517"/>
        <v>10246</v>
      </c>
      <c r="V4140">
        <f t="shared" si="518"/>
        <v>218</v>
      </c>
      <c r="W4140">
        <f t="shared" si="519"/>
        <v>5327.92</v>
      </c>
    </row>
    <row r="4141" spans="1:23" ht="15.75" customHeight="1" x14ac:dyDescent="0.3">
      <c r="A4141" s="2" t="s">
        <v>33</v>
      </c>
      <c r="B4141" s="2">
        <v>1189833</v>
      </c>
      <c r="C4141" s="3">
        <v>44314</v>
      </c>
      <c r="D4141" s="12" t="str" cm="1">
        <f t="array" ref="D4141">_xlfn.SWITCH(WEEKDAY(C4141,2), 1, "Lundi", 2, "Mardi", 3, "Mercredi", 4, "Jeudi", 5, "Vendredi", 6, "Samedi", 7, "Dimanche", "Erreur")</f>
        <v>Mercredi</v>
      </c>
      <c r="E4141" s="2" t="s">
        <v>30</v>
      </c>
      <c r="F4141" s="2" t="s">
        <v>31</v>
      </c>
      <c r="G4141" s="2" t="s">
        <v>34</v>
      </c>
      <c r="H4141" s="4" t="s">
        <v>20</v>
      </c>
      <c r="I4141" s="5">
        <v>44</v>
      </c>
      <c r="J4141" s="6">
        <v>189</v>
      </c>
      <c r="K4141" s="7">
        <v>8316</v>
      </c>
      <c r="L4141" s="7">
        <v>3991.68</v>
      </c>
      <c r="M4141" s="8">
        <v>0.48</v>
      </c>
      <c r="N4141" s="2" t="s">
        <v>82</v>
      </c>
      <c r="O4141">
        <f t="shared" si="512"/>
        <v>2021</v>
      </c>
      <c r="P4141">
        <f t="shared" si="513"/>
        <v>4</v>
      </c>
      <c r="Q4141" t="str">
        <f t="shared" si="514"/>
        <v>avr</v>
      </c>
      <c r="R4141" t="str">
        <f t="shared" si="515"/>
        <v>California</v>
      </c>
      <c r="S4141" t="str">
        <f t="shared" si="516"/>
        <v>2021-04</v>
      </c>
      <c r="T4141">
        <f>IF(AND(COUNTIF(Calculs!$Q$2:$Q$12,$O4141)&gt;0,COUNTIF(Calculs!$S$2:$S$12,$E4141)&gt;0,COUNTIF(Calculs!$U$2:$U$12,$H4141)&gt;0),1,0)</f>
        <v>1</v>
      </c>
      <c r="U4141">
        <f t="shared" si="517"/>
        <v>8316</v>
      </c>
      <c r="V4141">
        <f t="shared" si="518"/>
        <v>189</v>
      </c>
      <c r="W4141">
        <f t="shared" si="519"/>
        <v>3991.68</v>
      </c>
    </row>
    <row r="4142" spans="1:23" ht="15.75" customHeight="1" x14ac:dyDescent="0.3">
      <c r="A4142" s="2" t="s">
        <v>33</v>
      </c>
      <c r="B4142" s="2">
        <v>1189833</v>
      </c>
      <c r="C4142" s="3">
        <v>44315</v>
      </c>
      <c r="D4142" s="12" t="str" cm="1">
        <f t="array" ref="D4142">_xlfn.SWITCH(WEEKDAY(C4142,2), 1, "Lundi", 2, "Mardi", 3, "Mercredi", 4, "Jeudi", 5, "Vendredi", 6, "Samedi", 7, "Dimanche", "Erreur")</f>
        <v>Jeudi</v>
      </c>
      <c r="E4142" s="2" t="s">
        <v>30</v>
      </c>
      <c r="F4142" s="2" t="s">
        <v>31</v>
      </c>
      <c r="G4142" s="2" t="s">
        <v>34</v>
      </c>
      <c r="H4142" s="4" t="s">
        <v>21</v>
      </c>
      <c r="I4142" s="5">
        <v>46</v>
      </c>
      <c r="J4142" s="6">
        <v>189</v>
      </c>
      <c r="K4142" s="7">
        <v>8694</v>
      </c>
      <c r="L4142" s="7">
        <v>5738.04</v>
      </c>
      <c r="M4142" s="8">
        <v>0.66</v>
      </c>
      <c r="N4142" s="2" t="s">
        <v>82</v>
      </c>
      <c r="O4142">
        <f t="shared" si="512"/>
        <v>2021</v>
      </c>
      <c r="P4142">
        <f t="shared" si="513"/>
        <v>4</v>
      </c>
      <c r="Q4142" t="str">
        <f t="shared" si="514"/>
        <v>avr</v>
      </c>
      <c r="R4142" t="str">
        <f t="shared" si="515"/>
        <v>California</v>
      </c>
      <c r="S4142" t="str">
        <f t="shared" si="516"/>
        <v>2021-04</v>
      </c>
      <c r="T4142">
        <f>IF(AND(COUNTIF(Calculs!$Q$2:$Q$12,$O4142)&gt;0,COUNTIF(Calculs!$S$2:$S$12,$E4142)&gt;0,COUNTIF(Calculs!$U$2:$U$12,$H4142)&gt;0),1,0)</f>
        <v>1</v>
      </c>
      <c r="U4142">
        <f t="shared" si="517"/>
        <v>8694</v>
      </c>
      <c r="V4142">
        <f t="shared" si="518"/>
        <v>189</v>
      </c>
      <c r="W4142">
        <f t="shared" si="519"/>
        <v>5738.04</v>
      </c>
    </row>
    <row r="4143" spans="1:23" ht="15.75" customHeight="1" x14ac:dyDescent="0.3">
      <c r="A4143" s="2" t="s">
        <v>33</v>
      </c>
      <c r="B4143" s="2">
        <v>1189833</v>
      </c>
      <c r="C4143" s="3">
        <v>44316</v>
      </c>
      <c r="D4143" s="12" t="str" cm="1">
        <f t="array" ref="D4143">_xlfn.SWITCH(WEEKDAY(C4143,2), 1, "Lundi", 2, "Mardi", 3, "Mercredi", 4, "Jeudi", 5, "Vendredi", 6, "Samedi", 7, "Dimanche", "Erreur")</f>
        <v>Vendredi</v>
      </c>
      <c r="E4143" s="2" t="s">
        <v>30</v>
      </c>
      <c r="F4143" s="2" t="s">
        <v>31</v>
      </c>
      <c r="G4143" s="2" t="s">
        <v>34</v>
      </c>
      <c r="H4143" s="4" t="s">
        <v>22</v>
      </c>
      <c r="I4143" s="5">
        <v>59</v>
      </c>
      <c r="J4143" s="6">
        <v>203</v>
      </c>
      <c r="K4143" s="7">
        <v>11977</v>
      </c>
      <c r="L4143" s="7">
        <v>3593.1000000000004</v>
      </c>
      <c r="M4143" s="8">
        <v>0.30000000000000004</v>
      </c>
      <c r="N4143" s="2" t="s">
        <v>82</v>
      </c>
      <c r="O4143">
        <f t="shared" si="512"/>
        <v>2021</v>
      </c>
      <c r="P4143">
        <f t="shared" si="513"/>
        <v>4</v>
      </c>
      <c r="Q4143" t="str">
        <f t="shared" si="514"/>
        <v>avr</v>
      </c>
      <c r="R4143" t="str">
        <f t="shared" si="515"/>
        <v>California</v>
      </c>
      <c r="S4143" t="str">
        <f t="shared" si="516"/>
        <v>2021-04</v>
      </c>
      <c r="T4143">
        <f>IF(AND(COUNTIF(Calculs!$Q$2:$Q$12,$O4143)&gt;0,COUNTIF(Calculs!$S$2:$S$12,$E4143)&gt;0,COUNTIF(Calculs!$U$2:$U$12,$H4143)&gt;0),1,0)</f>
        <v>1</v>
      </c>
      <c r="U4143">
        <f t="shared" si="517"/>
        <v>11977</v>
      </c>
      <c r="V4143">
        <f t="shared" si="518"/>
        <v>203</v>
      </c>
      <c r="W4143">
        <f t="shared" si="519"/>
        <v>3593.1000000000004</v>
      </c>
    </row>
    <row r="4144" spans="1:23" ht="15.75" customHeight="1" x14ac:dyDescent="0.3">
      <c r="A4144" s="2" t="s">
        <v>33</v>
      </c>
      <c r="B4144" s="2">
        <v>1189833</v>
      </c>
      <c r="C4144" s="3">
        <v>44317</v>
      </c>
      <c r="D4144" s="12" t="str" cm="1">
        <f t="array" ref="D4144">_xlfn.SWITCH(WEEKDAY(C4144,2), 1, "Lundi", 2, "Mardi", 3, "Mercredi", 4, "Jeudi", 5, "Vendredi", 6, "Samedi", 7, "Dimanche", "Erreur")</f>
        <v>Samedi</v>
      </c>
      <c r="E4144" s="2" t="s">
        <v>30</v>
      </c>
      <c r="F4144" s="2" t="s">
        <v>31</v>
      </c>
      <c r="G4144" s="2" t="s">
        <v>34</v>
      </c>
      <c r="H4144" s="4" t="s">
        <v>16</v>
      </c>
      <c r="I4144" s="5">
        <v>47</v>
      </c>
      <c r="J4144" s="6">
        <v>252</v>
      </c>
      <c r="K4144" s="7">
        <v>11844</v>
      </c>
      <c r="L4144" s="7">
        <v>6158.88</v>
      </c>
      <c r="M4144" s="8">
        <v>0.52</v>
      </c>
      <c r="N4144" s="2" t="s">
        <v>82</v>
      </c>
      <c r="O4144">
        <f t="shared" si="512"/>
        <v>2021</v>
      </c>
      <c r="P4144">
        <f t="shared" si="513"/>
        <v>5</v>
      </c>
      <c r="Q4144" t="str">
        <f t="shared" si="514"/>
        <v>mai</v>
      </c>
      <c r="R4144" t="str">
        <f t="shared" si="515"/>
        <v>California</v>
      </c>
      <c r="S4144" t="str">
        <f t="shared" si="516"/>
        <v>2021-05</v>
      </c>
      <c r="T4144">
        <f>IF(AND(COUNTIF(Calculs!$Q$2:$Q$12,$O4144)&gt;0,COUNTIF(Calculs!$S$2:$S$12,$E4144)&gt;0,COUNTIF(Calculs!$U$2:$U$12,$H4144)&gt;0),1,0)</f>
        <v>1</v>
      </c>
      <c r="U4144">
        <f t="shared" si="517"/>
        <v>11844</v>
      </c>
      <c r="V4144">
        <f t="shared" si="518"/>
        <v>252</v>
      </c>
      <c r="W4144">
        <f t="shared" si="519"/>
        <v>6158.88</v>
      </c>
    </row>
    <row r="4145" spans="1:23" ht="15.75" customHeight="1" x14ac:dyDescent="0.3">
      <c r="A4145" s="2" t="s">
        <v>33</v>
      </c>
      <c r="B4145" s="2">
        <v>1189833</v>
      </c>
      <c r="C4145" s="3">
        <v>44318</v>
      </c>
      <c r="D4145" s="12" t="str" cm="1">
        <f t="array" ref="D4145">_xlfn.SWITCH(WEEKDAY(C4145,2), 1, "Lundi", 2, "Mardi", 3, "Mercredi", 4, "Jeudi", 5, "Vendredi", 6, "Samedi", 7, "Dimanche", "Erreur")</f>
        <v>Dimanche</v>
      </c>
      <c r="E4145" s="2" t="s">
        <v>30</v>
      </c>
      <c r="F4145" s="2" t="s">
        <v>31</v>
      </c>
      <c r="G4145" s="2" t="s">
        <v>34</v>
      </c>
      <c r="H4145" s="4" t="s">
        <v>18</v>
      </c>
      <c r="I4145" s="5">
        <v>51</v>
      </c>
      <c r="J4145" s="6">
        <v>221</v>
      </c>
      <c r="K4145" s="7">
        <v>11271</v>
      </c>
      <c r="L4145" s="7">
        <v>4508.4000000000005</v>
      </c>
      <c r="M4145" s="8">
        <v>0.4</v>
      </c>
      <c r="N4145" s="2" t="s">
        <v>82</v>
      </c>
      <c r="O4145">
        <f t="shared" si="512"/>
        <v>2021</v>
      </c>
      <c r="P4145">
        <f t="shared" si="513"/>
        <v>5</v>
      </c>
      <c r="Q4145" t="str">
        <f t="shared" si="514"/>
        <v>mai</v>
      </c>
      <c r="R4145" t="str">
        <f t="shared" si="515"/>
        <v>California</v>
      </c>
      <c r="S4145" t="str">
        <f t="shared" si="516"/>
        <v>2021-05</v>
      </c>
      <c r="T4145">
        <f>IF(AND(COUNTIF(Calculs!$Q$2:$Q$12,$O4145)&gt;0,COUNTIF(Calculs!$S$2:$S$12,$E4145)&gt;0,COUNTIF(Calculs!$U$2:$U$12,$H4145)&gt;0),1,0)</f>
        <v>1</v>
      </c>
      <c r="U4145">
        <f t="shared" si="517"/>
        <v>11271</v>
      </c>
      <c r="V4145">
        <f t="shared" si="518"/>
        <v>221</v>
      </c>
      <c r="W4145">
        <f t="shared" si="519"/>
        <v>4508.4000000000005</v>
      </c>
    </row>
    <row r="4146" spans="1:23" ht="15.75" customHeight="1" x14ac:dyDescent="0.3">
      <c r="A4146" s="2" t="s">
        <v>33</v>
      </c>
      <c r="B4146" s="2">
        <v>1189833</v>
      </c>
      <c r="C4146" s="3">
        <v>44319</v>
      </c>
      <c r="D4146" s="12" t="str" cm="1">
        <f t="array" ref="D4146">_xlfn.SWITCH(WEEKDAY(C4146,2), 1, "Lundi", 2, "Mardi", 3, "Mercredi", 4, "Jeudi", 5, "Vendredi", 6, "Samedi", 7, "Dimanche", "Erreur")</f>
        <v>Lundi</v>
      </c>
      <c r="E4146" s="2" t="s">
        <v>30</v>
      </c>
      <c r="F4146" s="2" t="s">
        <v>31</v>
      </c>
      <c r="G4146" s="2" t="s">
        <v>34</v>
      </c>
      <c r="H4146" s="4" t="s">
        <v>19</v>
      </c>
      <c r="I4146" s="5">
        <v>48</v>
      </c>
      <c r="J4146" s="6">
        <v>218</v>
      </c>
      <c r="K4146" s="7">
        <v>10464</v>
      </c>
      <c r="L4146" s="7">
        <v>5336.64</v>
      </c>
      <c r="M4146" s="8">
        <v>0.51</v>
      </c>
      <c r="N4146" s="2" t="s">
        <v>82</v>
      </c>
      <c r="O4146">
        <f t="shared" si="512"/>
        <v>2021</v>
      </c>
      <c r="P4146">
        <f t="shared" si="513"/>
        <v>5</v>
      </c>
      <c r="Q4146" t="str">
        <f t="shared" si="514"/>
        <v>mai</v>
      </c>
      <c r="R4146" t="str">
        <f t="shared" si="515"/>
        <v>California</v>
      </c>
      <c r="S4146" t="str">
        <f t="shared" si="516"/>
        <v>2021-05</v>
      </c>
      <c r="T4146">
        <f>IF(AND(COUNTIF(Calculs!$Q$2:$Q$12,$O4146)&gt;0,COUNTIF(Calculs!$S$2:$S$12,$E4146)&gt;0,COUNTIF(Calculs!$U$2:$U$12,$H4146)&gt;0),1,0)</f>
        <v>1</v>
      </c>
      <c r="U4146">
        <f t="shared" si="517"/>
        <v>10464</v>
      </c>
      <c r="V4146">
        <f t="shared" si="518"/>
        <v>218</v>
      </c>
      <c r="W4146">
        <f t="shared" si="519"/>
        <v>5336.64</v>
      </c>
    </row>
    <row r="4147" spans="1:23" ht="15.75" customHeight="1" x14ac:dyDescent="0.3">
      <c r="A4147" s="2" t="s">
        <v>33</v>
      </c>
      <c r="B4147" s="2">
        <v>1189833</v>
      </c>
      <c r="C4147" s="3">
        <v>44320</v>
      </c>
      <c r="D4147" s="12" t="str" cm="1">
        <f t="array" ref="D4147">_xlfn.SWITCH(WEEKDAY(C4147,2), 1, "Lundi", 2, "Mardi", 3, "Mercredi", 4, "Jeudi", 5, "Vendredi", 6, "Samedi", 7, "Dimanche", "Erreur")</f>
        <v>Mardi</v>
      </c>
      <c r="E4147" s="2" t="s">
        <v>30</v>
      </c>
      <c r="F4147" s="2" t="s">
        <v>31</v>
      </c>
      <c r="G4147" s="2" t="s">
        <v>34</v>
      </c>
      <c r="H4147" s="4" t="s">
        <v>20</v>
      </c>
      <c r="I4147" s="5">
        <v>47</v>
      </c>
      <c r="J4147" s="6">
        <v>169</v>
      </c>
      <c r="K4147" s="7">
        <v>7943</v>
      </c>
      <c r="L4147" s="7">
        <v>3812.64</v>
      </c>
      <c r="M4147" s="8">
        <v>0.48</v>
      </c>
      <c r="N4147" s="2" t="s">
        <v>82</v>
      </c>
      <c r="O4147">
        <f t="shared" si="512"/>
        <v>2021</v>
      </c>
      <c r="P4147">
        <f t="shared" si="513"/>
        <v>5</v>
      </c>
      <c r="Q4147" t="str">
        <f t="shared" si="514"/>
        <v>mai</v>
      </c>
      <c r="R4147" t="str">
        <f t="shared" si="515"/>
        <v>California</v>
      </c>
      <c r="S4147" t="str">
        <f t="shared" si="516"/>
        <v>2021-05</v>
      </c>
      <c r="T4147">
        <f>IF(AND(COUNTIF(Calculs!$Q$2:$Q$12,$O4147)&gt;0,COUNTIF(Calculs!$S$2:$S$12,$E4147)&gt;0,COUNTIF(Calculs!$U$2:$U$12,$H4147)&gt;0),1,0)</f>
        <v>1</v>
      </c>
      <c r="U4147">
        <f t="shared" si="517"/>
        <v>7943</v>
      </c>
      <c r="V4147">
        <f t="shared" si="518"/>
        <v>169</v>
      </c>
      <c r="W4147">
        <f t="shared" si="519"/>
        <v>3812.64</v>
      </c>
    </row>
    <row r="4148" spans="1:23" ht="15.75" customHeight="1" x14ac:dyDescent="0.3">
      <c r="A4148" s="2" t="s">
        <v>33</v>
      </c>
      <c r="B4148" s="2">
        <v>1189833</v>
      </c>
      <c r="C4148" s="3">
        <v>44321</v>
      </c>
      <c r="D4148" s="12" t="str" cm="1">
        <f t="array" ref="D4148">_xlfn.SWITCH(WEEKDAY(C4148,2), 1, "Lundi", 2, "Mardi", 3, "Mercredi", 4, "Jeudi", 5, "Vendredi", 6, "Samedi", 7, "Dimanche", "Erreur")</f>
        <v>Mercredi</v>
      </c>
      <c r="E4148" s="2" t="s">
        <v>30</v>
      </c>
      <c r="F4148" s="2" t="s">
        <v>31</v>
      </c>
      <c r="G4148" s="2" t="s">
        <v>34</v>
      </c>
      <c r="H4148" s="4" t="s">
        <v>21</v>
      </c>
      <c r="I4148" s="5">
        <v>58</v>
      </c>
      <c r="J4148" s="6">
        <v>182</v>
      </c>
      <c r="K4148" s="7">
        <v>10556</v>
      </c>
      <c r="L4148" s="7">
        <v>7072.52</v>
      </c>
      <c r="M4148" s="8">
        <v>0.67</v>
      </c>
      <c r="N4148" s="2" t="s">
        <v>82</v>
      </c>
      <c r="O4148">
        <f t="shared" si="512"/>
        <v>2021</v>
      </c>
      <c r="P4148">
        <f t="shared" si="513"/>
        <v>5</v>
      </c>
      <c r="Q4148" t="str">
        <f t="shared" si="514"/>
        <v>mai</v>
      </c>
      <c r="R4148" t="str">
        <f t="shared" si="515"/>
        <v>California</v>
      </c>
      <c r="S4148" t="str">
        <f t="shared" si="516"/>
        <v>2021-05</v>
      </c>
      <c r="T4148">
        <f>IF(AND(COUNTIF(Calculs!$Q$2:$Q$12,$O4148)&gt;0,COUNTIF(Calculs!$S$2:$S$12,$E4148)&gt;0,COUNTIF(Calculs!$U$2:$U$12,$H4148)&gt;0),1,0)</f>
        <v>1</v>
      </c>
      <c r="U4148">
        <f t="shared" si="517"/>
        <v>10556</v>
      </c>
      <c r="V4148">
        <f t="shared" si="518"/>
        <v>182</v>
      </c>
      <c r="W4148">
        <f t="shared" si="519"/>
        <v>7072.52</v>
      </c>
    </row>
    <row r="4149" spans="1:23" ht="15.75" customHeight="1" x14ac:dyDescent="0.3">
      <c r="A4149" s="2" t="s">
        <v>33</v>
      </c>
      <c r="B4149" s="2">
        <v>1189833</v>
      </c>
      <c r="C4149" s="3">
        <v>44322</v>
      </c>
      <c r="D4149" s="12" t="str" cm="1">
        <f t="array" ref="D4149">_xlfn.SWITCH(WEEKDAY(C4149,2), 1, "Lundi", 2, "Mardi", 3, "Mercredi", 4, "Jeudi", 5, "Vendredi", 6, "Samedi", 7, "Dimanche", "Erreur")</f>
        <v>Jeudi</v>
      </c>
      <c r="E4149" s="2" t="s">
        <v>30</v>
      </c>
      <c r="F4149" s="2" t="s">
        <v>31</v>
      </c>
      <c r="G4149" s="2" t="s">
        <v>34</v>
      </c>
      <c r="H4149" s="4" t="s">
        <v>22</v>
      </c>
      <c r="I4149" s="5">
        <v>61</v>
      </c>
      <c r="J4149" s="6">
        <v>189</v>
      </c>
      <c r="K4149" s="7">
        <v>11529</v>
      </c>
      <c r="L4149" s="7">
        <v>4035.1499999999996</v>
      </c>
      <c r="M4149" s="8">
        <v>0.35</v>
      </c>
      <c r="N4149" s="2" t="s">
        <v>82</v>
      </c>
      <c r="O4149">
        <f t="shared" si="512"/>
        <v>2021</v>
      </c>
      <c r="P4149">
        <f t="shared" si="513"/>
        <v>5</v>
      </c>
      <c r="Q4149" t="str">
        <f t="shared" si="514"/>
        <v>mai</v>
      </c>
      <c r="R4149" t="str">
        <f t="shared" si="515"/>
        <v>California</v>
      </c>
      <c r="S4149" t="str">
        <f t="shared" si="516"/>
        <v>2021-05</v>
      </c>
      <c r="T4149">
        <f>IF(AND(COUNTIF(Calculs!$Q$2:$Q$12,$O4149)&gt;0,COUNTIF(Calculs!$S$2:$S$12,$E4149)&gt;0,COUNTIF(Calculs!$U$2:$U$12,$H4149)&gt;0),1,0)</f>
        <v>1</v>
      </c>
      <c r="U4149">
        <f t="shared" si="517"/>
        <v>11529</v>
      </c>
      <c r="V4149">
        <f t="shared" si="518"/>
        <v>189</v>
      </c>
      <c r="W4149">
        <f t="shared" si="519"/>
        <v>4035.1499999999996</v>
      </c>
    </row>
    <row r="4150" spans="1:23" ht="15.75" customHeight="1" x14ac:dyDescent="0.3">
      <c r="A4150" s="2" t="s">
        <v>33</v>
      </c>
      <c r="B4150" s="2">
        <v>1189833</v>
      </c>
      <c r="C4150" s="3">
        <v>44323</v>
      </c>
      <c r="D4150" s="12" t="str" cm="1">
        <f t="array" ref="D4150">_xlfn.SWITCH(WEEKDAY(C4150,2), 1, "Lundi", 2, "Mardi", 3, "Mercredi", 4, "Jeudi", 5, "Vendredi", 6, "Samedi", 7, "Dimanche", "Erreur")</f>
        <v>Vendredi</v>
      </c>
      <c r="E4150" s="2" t="s">
        <v>30</v>
      </c>
      <c r="F4150" s="2" t="s">
        <v>31</v>
      </c>
      <c r="G4150" s="2" t="s">
        <v>34</v>
      </c>
      <c r="H4150" s="4" t="s">
        <v>16</v>
      </c>
      <c r="I4150" s="5">
        <v>47</v>
      </c>
      <c r="J4150" s="6">
        <v>213</v>
      </c>
      <c r="K4150" s="7">
        <v>10011</v>
      </c>
      <c r="L4150" s="7">
        <v>5405.9400000000005</v>
      </c>
      <c r="M4150" s="8">
        <v>0.54</v>
      </c>
      <c r="N4150" s="2" t="s">
        <v>82</v>
      </c>
      <c r="O4150">
        <f t="shared" si="512"/>
        <v>2021</v>
      </c>
      <c r="P4150">
        <f t="shared" si="513"/>
        <v>5</v>
      </c>
      <c r="Q4150" t="str">
        <f t="shared" si="514"/>
        <v>mai</v>
      </c>
      <c r="R4150" t="str">
        <f t="shared" si="515"/>
        <v>California</v>
      </c>
      <c r="S4150" t="str">
        <f t="shared" si="516"/>
        <v>2021-05</v>
      </c>
      <c r="T4150">
        <f>IF(AND(COUNTIF(Calculs!$Q$2:$Q$12,$O4150)&gt;0,COUNTIF(Calculs!$S$2:$S$12,$E4150)&gt;0,COUNTIF(Calculs!$U$2:$U$12,$H4150)&gt;0),1,0)</f>
        <v>1</v>
      </c>
      <c r="U4150">
        <f t="shared" si="517"/>
        <v>10011</v>
      </c>
      <c r="V4150">
        <f t="shared" si="518"/>
        <v>213</v>
      </c>
      <c r="W4150">
        <f t="shared" si="519"/>
        <v>5405.9400000000005</v>
      </c>
    </row>
    <row r="4151" spans="1:23" ht="15.75" customHeight="1" x14ac:dyDescent="0.3">
      <c r="A4151" s="2" t="s">
        <v>33</v>
      </c>
      <c r="B4151" s="2">
        <v>1189833</v>
      </c>
      <c r="C4151" s="3">
        <v>44324</v>
      </c>
      <c r="D4151" s="12" t="str" cm="1">
        <f t="array" ref="D4151">_xlfn.SWITCH(WEEKDAY(C4151,2), 1, "Lundi", 2, "Mardi", 3, "Mercredi", 4, "Jeudi", 5, "Vendredi", 6, "Samedi", 7, "Dimanche", "Erreur")</f>
        <v>Samedi</v>
      </c>
      <c r="E4151" s="2" t="s">
        <v>30</v>
      </c>
      <c r="F4151" s="2" t="s">
        <v>31</v>
      </c>
      <c r="G4151" s="2" t="s">
        <v>34</v>
      </c>
      <c r="H4151" s="4" t="s">
        <v>18</v>
      </c>
      <c r="I4151" s="5">
        <v>50</v>
      </c>
      <c r="J4151" s="6">
        <v>247</v>
      </c>
      <c r="K4151" s="7">
        <v>12350</v>
      </c>
      <c r="L4151" s="7">
        <v>4569.5</v>
      </c>
      <c r="M4151" s="8">
        <v>0.37</v>
      </c>
      <c r="N4151" s="2" t="s">
        <v>82</v>
      </c>
      <c r="O4151">
        <f t="shared" si="512"/>
        <v>2021</v>
      </c>
      <c r="P4151">
        <f t="shared" si="513"/>
        <v>5</v>
      </c>
      <c r="Q4151" t="str">
        <f t="shared" si="514"/>
        <v>mai</v>
      </c>
      <c r="R4151" t="str">
        <f t="shared" si="515"/>
        <v>California</v>
      </c>
      <c r="S4151" t="str">
        <f t="shared" si="516"/>
        <v>2021-05</v>
      </c>
      <c r="T4151">
        <f>IF(AND(COUNTIF(Calculs!$Q$2:$Q$12,$O4151)&gt;0,COUNTIF(Calculs!$S$2:$S$12,$E4151)&gt;0,COUNTIF(Calculs!$U$2:$U$12,$H4151)&gt;0),1,0)</f>
        <v>1</v>
      </c>
      <c r="U4151">
        <f t="shared" si="517"/>
        <v>12350</v>
      </c>
      <c r="V4151">
        <f t="shared" si="518"/>
        <v>247</v>
      </c>
      <c r="W4151">
        <f t="shared" si="519"/>
        <v>4569.5</v>
      </c>
    </row>
    <row r="4152" spans="1:23" ht="15.75" customHeight="1" x14ac:dyDescent="0.3">
      <c r="A4152" s="2" t="s">
        <v>33</v>
      </c>
      <c r="B4152" s="2">
        <v>1189833</v>
      </c>
      <c r="C4152" s="3">
        <v>44325</v>
      </c>
      <c r="D4152" s="12" t="str" cm="1">
        <f t="array" ref="D4152">_xlfn.SWITCH(WEEKDAY(C4152,2), 1, "Lundi", 2, "Mardi", 3, "Mercredi", 4, "Jeudi", 5, "Vendredi", 6, "Samedi", 7, "Dimanche", "Erreur")</f>
        <v>Dimanche</v>
      </c>
      <c r="E4152" s="2" t="s">
        <v>30</v>
      </c>
      <c r="F4152" s="2" t="s">
        <v>31</v>
      </c>
      <c r="G4152" s="2" t="s">
        <v>34</v>
      </c>
      <c r="H4152" s="4" t="s">
        <v>19</v>
      </c>
      <c r="I4152" s="5">
        <v>46</v>
      </c>
      <c r="J4152" s="6">
        <v>196</v>
      </c>
      <c r="K4152" s="7">
        <v>9016</v>
      </c>
      <c r="L4152" s="7">
        <v>4508</v>
      </c>
      <c r="M4152" s="8">
        <v>0.5</v>
      </c>
      <c r="N4152" s="2" t="s">
        <v>82</v>
      </c>
      <c r="O4152">
        <f t="shared" si="512"/>
        <v>2021</v>
      </c>
      <c r="P4152">
        <f t="shared" si="513"/>
        <v>5</v>
      </c>
      <c r="Q4152" t="str">
        <f t="shared" si="514"/>
        <v>mai</v>
      </c>
      <c r="R4152" t="str">
        <f t="shared" si="515"/>
        <v>California</v>
      </c>
      <c r="S4152" t="str">
        <f t="shared" si="516"/>
        <v>2021-05</v>
      </c>
      <c r="T4152">
        <f>IF(AND(COUNTIF(Calculs!$Q$2:$Q$12,$O4152)&gt;0,COUNTIF(Calculs!$S$2:$S$12,$E4152)&gt;0,COUNTIF(Calculs!$U$2:$U$12,$H4152)&gt;0),1,0)</f>
        <v>1</v>
      </c>
      <c r="U4152">
        <f t="shared" si="517"/>
        <v>9016</v>
      </c>
      <c r="V4152">
        <f t="shared" si="518"/>
        <v>196</v>
      </c>
      <c r="W4152">
        <f t="shared" si="519"/>
        <v>4508</v>
      </c>
    </row>
    <row r="4153" spans="1:23" ht="15.75" customHeight="1" x14ac:dyDescent="0.3">
      <c r="A4153" s="2" t="s">
        <v>33</v>
      </c>
      <c r="B4153" s="2">
        <v>1189833</v>
      </c>
      <c r="C4153" s="3">
        <v>44326</v>
      </c>
      <c r="D4153" s="12" t="str" cm="1">
        <f t="array" ref="D4153">_xlfn.SWITCH(WEEKDAY(C4153,2), 1, "Lundi", 2, "Mardi", 3, "Mercredi", 4, "Jeudi", 5, "Vendredi", 6, "Samedi", 7, "Dimanche", "Erreur")</f>
        <v>Lundi</v>
      </c>
      <c r="E4153" s="2" t="s">
        <v>30</v>
      </c>
      <c r="F4153" s="2" t="s">
        <v>31</v>
      </c>
      <c r="G4153" s="2" t="s">
        <v>34</v>
      </c>
      <c r="H4153" s="4" t="s">
        <v>20</v>
      </c>
      <c r="I4153" s="5">
        <v>46</v>
      </c>
      <c r="J4153" s="6">
        <v>176</v>
      </c>
      <c r="K4153" s="7">
        <v>8096</v>
      </c>
      <c r="L4153" s="7">
        <v>4048</v>
      </c>
      <c r="M4153" s="8">
        <v>0.5</v>
      </c>
      <c r="N4153" s="2" t="s">
        <v>82</v>
      </c>
      <c r="O4153">
        <f t="shared" si="512"/>
        <v>2021</v>
      </c>
      <c r="P4153">
        <f t="shared" si="513"/>
        <v>5</v>
      </c>
      <c r="Q4153" t="str">
        <f t="shared" si="514"/>
        <v>mai</v>
      </c>
      <c r="R4153" t="str">
        <f t="shared" si="515"/>
        <v>California</v>
      </c>
      <c r="S4153" t="str">
        <f t="shared" si="516"/>
        <v>2021-05</v>
      </c>
      <c r="T4153">
        <f>IF(AND(COUNTIF(Calculs!$Q$2:$Q$12,$O4153)&gt;0,COUNTIF(Calculs!$S$2:$S$12,$E4153)&gt;0,COUNTIF(Calculs!$U$2:$U$12,$H4153)&gt;0),1,0)</f>
        <v>1</v>
      </c>
      <c r="U4153">
        <f t="shared" si="517"/>
        <v>8096</v>
      </c>
      <c r="V4153">
        <f t="shared" si="518"/>
        <v>176</v>
      </c>
      <c r="W4153">
        <f t="shared" si="519"/>
        <v>4048</v>
      </c>
    </row>
    <row r="4154" spans="1:23" ht="15.75" customHeight="1" x14ac:dyDescent="0.3">
      <c r="A4154" s="2" t="s">
        <v>33</v>
      </c>
      <c r="B4154" s="2">
        <v>1189833</v>
      </c>
      <c r="C4154" s="3">
        <v>44327</v>
      </c>
      <c r="D4154" s="12" t="str" cm="1">
        <f t="array" ref="D4154">_xlfn.SWITCH(WEEKDAY(C4154,2), 1, "Lundi", 2, "Mardi", 3, "Mercredi", 4, "Jeudi", 5, "Vendredi", 6, "Samedi", 7, "Dimanche", "Erreur")</f>
        <v>Mardi</v>
      </c>
      <c r="E4154" s="2" t="s">
        <v>30</v>
      </c>
      <c r="F4154" s="2" t="s">
        <v>31</v>
      </c>
      <c r="G4154" s="2" t="s">
        <v>34</v>
      </c>
      <c r="H4154" s="4" t="s">
        <v>21</v>
      </c>
      <c r="I4154" s="5">
        <v>58</v>
      </c>
      <c r="J4154" s="6">
        <v>163</v>
      </c>
      <c r="K4154" s="7">
        <v>9454</v>
      </c>
      <c r="L4154" s="7">
        <v>6334.18</v>
      </c>
      <c r="M4154" s="8">
        <v>0.67</v>
      </c>
      <c r="N4154" s="2" t="s">
        <v>82</v>
      </c>
      <c r="O4154">
        <f t="shared" si="512"/>
        <v>2021</v>
      </c>
      <c r="P4154">
        <f t="shared" si="513"/>
        <v>5</v>
      </c>
      <c r="Q4154" t="str">
        <f t="shared" si="514"/>
        <v>mai</v>
      </c>
      <c r="R4154" t="str">
        <f t="shared" si="515"/>
        <v>California</v>
      </c>
      <c r="S4154" t="str">
        <f t="shared" si="516"/>
        <v>2021-05</v>
      </c>
      <c r="T4154">
        <f>IF(AND(COUNTIF(Calculs!$Q$2:$Q$12,$O4154)&gt;0,COUNTIF(Calculs!$S$2:$S$12,$E4154)&gt;0,COUNTIF(Calculs!$U$2:$U$12,$H4154)&gt;0),1,0)</f>
        <v>1</v>
      </c>
      <c r="U4154">
        <f t="shared" si="517"/>
        <v>9454</v>
      </c>
      <c r="V4154">
        <f t="shared" si="518"/>
        <v>163</v>
      </c>
      <c r="W4154">
        <f t="shared" si="519"/>
        <v>6334.18</v>
      </c>
    </row>
    <row r="4155" spans="1:23" ht="15.75" customHeight="1" x14ac:dyDescent="0.3">
      <c r="A4155" s="2" t="s">
        <v>33</v>
      </c>
      <c r="B4155" s="2">
        <v>1189833</v>
      </c>
      <c r="C4155" s="3">
        <v>44328</v>
      </c>
      <c r="D4155" s="12" t="str" cm="1">
        <f t="array" ref="D4155">_xlfn.SWITCH(WEEKDAY(C4155,2), 1, "Lundi", 2, "Mardi", 3, "Mercredi", 4, "Jeudi", 5, "Vendredi", 6, "Samedi", 7, "Dimanche", "Erreur")</f>
        <v>Mercredi</v>
      </c>
      <c r="E4155" s="2" t="s">
        <v>30</v>
      </c>
      <c r="F4155" s="2" t="s">
        <v>31</v>
      </c>
      <c r="G4155" s="2" t="s">
        <v>34</v>
      </c>
      <c r="H4155" s="4" t="s">
        <v>22</v>
      </c>
      <c r="I4155" s="5">
        <v>59</v>
      </c>
      <c r="J4155" s="6">
        <v>189</v>
      </c>
      <c r="K4155" s="7">
        <v>11151</v>
      </c>
      <c r="L4155" s="7">
        <v>3456.81</v>
      </c>
      <c r="M4155" s="8">
        <v>0.31</v>
      </c>
      <c r="N4155" s="2" t="s">
        <v>82</v>
      </c>
      <c r="O4155">
        <f t="shared" si="512"/>
        <v>2021</v>
      </c>
      <c r="P4155">
        <f t="shared" si="513"/>
        <v>5</v>
      </c>
      <c r="Q4155" t="str">
        <f t="shared" si="514"/>
        <v>mai</v>
      </c>
      <c r="R4155" t="str">
        <f t="shared" si="515"/>
        <v>California</v>
      </c>
      <c r="S4155" t="str">
        <f t="shared" si="516"/>
        <v>2021-05</v>
      </c>
      <c r="T4155">
        <f>IF(AND(COUNTIF(Calculs!$Q$2:$Q$12,$O4155)&gt;0,COUNTIF(Calculs!$S$2:$S$12,$E4155)&gt;0,COUNTIF(Calculs!$U$2:$U$12,$H4155)&gt;0),1,0)</f>
        <v>1</v>
      </c>
      <c r="U4155">
        <f t="shared" si="517"/>
        <v>11151</v>
      </c>
      <c r="V4155">
        <f t="shared" si="518"/>
        <v>189</v>
      </c>
      <c r="W4155">
        <f t="shared" si="519"/>
        <v>3456.81</v>
      </c>
    </row>
    <row r="4156" spans="1:23" ht="15.75" customHeight="1" x14ac:dyDescent="0.3">
      <c r="A4156" s="2" t="s">
        <v>33</v>
      </c>
      <c r="B4156" s="2">
        <v>1189833</v>
      </c>
      <c r="C4156" s="3">
        <v>44329</v>
      </c>
      <c r="D4156" s="12" t="str" cm="1">
        <f t="array" ref="D4156">_xlfn.SWITCH(WEEKDAY(C4156,2), 1, "Lundi", 2, "Mardi", 3, "Mercredi", 4, "Jeudi", 5, "Vendredi", 6, "Samedi", 7, "Dimanche", "Erreur")</f>
        <v>Jeudi</v>
      </c>
      <c r="E4156" s="2" t="s">
        <v>30</v>
      </c>
      <c r="F4156" s="2" t="s">
        <v>31</v>
      </c>
      <c r="G4156" s="2" t="s">
        <v>34</v>
      </c>
      <c r="H4156" s="4" t="s">
        <v>16</v>
      </c>
      <c r="I4156" s="5">
        <v>49</v>
      </c>
      <c r="J4156" s="6">
        <v>224</v>
      </c>
      <c r="K4156" s="7">
        <v>10976</v>
      </c>
      <c r="L4156" s="7">
        <v>5488</v>
      </c>
      <c r="M4156" s="8">
        <v>0.5</v>
      </c>
      <c r="N4156" s="2" t="s">
        <v>82</v>
      </c>
      <c r="O4156">
        <f t="shared" si="512"/>
        <v>2021</v>
      </c>
      <c r="P4156">
        <f t="shared" si="513"/>
        <v>5</v>
      </c>
      <c r="Q4156" t="str">
        <f t="shared" si="514"/>
        <v>mai</v>
      </c>
      <c r="R4156" t="str">
        <f t="shared" si="515"/>
        <v>California</v>
      </c>
      <c r="S4156" t="str">
        <f t="shared" si="516"/>
        <v>2021-05</v>
      </c>
      <c r="T4156">
        <f>IF(AND(COUNTIF(Calculs!$Q$2:$Q$12,$O4156)&gt;0,COUNTIF(Calculs!$S$2:$S$12,$E4156)&gt;0,COUNTIF(Calculs!$U$2:$U$12,$H4156)&gt;0),1,0)</f>
        <v>1</v>
      </c>
      <c r="U4156">
        <f t="shared" si="517"/>
        <v>10976</v>
      </c>
      <c r="V4156">
        <f t="shared" si="518"/>
        <v>224</v>
      </c>
      <c r="W4156">
        <f t="shared" si="519"/>
        <v>5488</v>
      </c>
    </row>
    <row r="4157" spans="1:23" ht="15.75" customHeight="1" x14ac:dyDescent="0.3">
      <c r="A4157" s="2" t="s">
        <v>33</v>
      </c>
      <c r="B4157" s="2">
        <v>1189833</v>
      </c>
      <c r="C4157" s="3">
        <v>44330</v>
      </c>
      <c r="D4157" s="12" t="str" cm="1">
        <f t="array" ref="D4157">_xlfn.SWITCH(WEEKDAY(C4157,2), 1, "Lundi", 2, "Mardi", 3, "Mercredi", 4, "Jeudi", 5, "Vendredi", 6, "Samedi", 7, "Dimanche", "Erreur")</f>
        <v>Vendredi</v>
      </c>
      <c r="E4157" s="2" t="s">
        <v>30</v>
      </c>
      <c r="F4157" s="2" t="s">
        <v>31</v>
      </c>
      <c r="G4157" s="2" t="s">
        <v>34</v>
      </c>
      <c r="H4157" s="4" t="s">
        <v>18</v>
      </c>
      <c r="I4157" s="5">
        <v>51</v>
      </c>
      <c r="J4157" s="6">
        <v>232</v>
      </c>
      <c r="K4157" s="7">
        <v>11832</v>
      </c>
      <c r="L4157" s="7">
        <v>4259.5199999999995</v>
      </c>
      <c r="M4157" s="8">
        <v>0.36</v>
      </c>
      <c r="N4157" s="2" t="s">
        <v>82</v>
      </c>
      <c r="O4157">
        <f t="shared" si="512"/>
        <v>2021</v>
      </c>
      <c r="P4157">
        <f t="shared" si="513"/>
        <v>5</v>
      </c>
      <c r="Q4157" t="str">
        <f t="shared" si="514"/>
        <v>mai</v>
      </c>
      <c r="R4157" t="str">
        <f t="shared" si="515"/>
        <v>California</v>
      </c>
      <c r="S4157" t="str">
        <f t="shared" si="516"/>
        <v>2021-05</v>
      </c>
      <c r="T4157">
        <f>IF(AND(COUNTIF(Calculs!$Q$2:$Q$12,$O4157)&gt;0,COUNTIF(Calculs!$S$2:$S$12,$E4157)&gt;0,COUNTIF(Calculs!$U$2:$U$12,$H4157)&gt;0),1,0)</f>
        <v>1</v>
      </c>
      <c r="U4157">
        <f t="shared" si="517"/>
        <v>11832</v>
      </c>
      <c r="V4157">
        <f t="shared" si="518"/>
        <v>232</v>
      </c>
      <c r="W4157">
        <f t="shared" si="519"/>
        <v>4259.5199999999995</v>
      </c>
    </row>
    <row r="4158" spans="1:23" ht="15.75" customHeight="1" x14ac:dyDescent="0.3">
      <c r="A4158" s="2" t="s">
        <v>33</v>
      </c>
      <c r="B4158" s="2">
        <v>1189833</v>
      </c>
      <c r="C4158" s="3">
        <v>44331</v>
      </c>
      <c r="D4158" s="12" t="str" cm="1">
        <f t="array" ref="D4158">_xlfn.SWITCH(WEEKDAY(C4158,2), 1, "Lundi", 2, "Mardi", 3, "Mercredi", 4, "Jeudi", 5, "Vendredi", 6, "Samedi", 7, "Dimanche", "Erreur")</f>
        <v>Samedi</v>
      </c>
      <c r="E4158" s="2" t="s">
        <v>30</v>
      </c>
      <c r="F4158" s="2" t="s">
        <v>31</v>
      </c>
      <c r="G4158" s="2" t="s">
        <v>34</v>
      </c>
      <c r="H4158" s="4" t="s">
        <v>19</v>
      </c>
      <c r="I4158" s="5">
        <v>49</v>
      </c>
      <c r="J4158" s="6">
        <v>176</v>
      </c>
      <c r="K4158" s="7">
        <v>8624</v>
      </c>
      <c r="L4158" s="7">
        <v>4398.24</v>
      </c>
      <c r="M4158" s="8">
        <v>0.51</v>
      </c>
      <c r="N4158" s="2" t="s">
        <v>82</v>
      </c>
      <c r="O4158">
        <f t="shared" si="512"/>
        <v>2021</v>
      </c>
      <c r="P4158">
        <f t="shared" si="513"/>
        <v>5</v>
      </c>
      <c r="Q4158" t="str">
        <f t="shared" si="514"/>
        <v>mai</v>
      </c>
      <c r="R4158" t="str">
        <f t="shared" si="515"/>
        <v>California</v>
      </c>
      <c r="S4158" t="str">
        <f t="shared" si="516"/>
        <v>2021-05</v>
      </c>
      <c r="T4158">
        <f>IF(AND(COUNTIF(Calculs!$Q$2:$Q$12,$O4158)&gt;0,COUNTIF(Calculs!$S$2:$S$12,$E4158)&gt;0,COUNTIF(Calculs!$U$2:$U$12,$H4158)&gt;0),1,0)</f>
        <v>1</v>
      </c>
      <c r="U4158">
        <f t="shared" si="517"/>
        <v>8624</v>
      </c>
      <c r="V4158">
        <f t="shared" si="518"/>
        <v>176</v>
      </c>
      <c r="W4158">
        <f t="shared" si="519"/>
        <v>4398.24</v>
      </c>
    </row>
    <row r="4159" spans="1:23" ht="15.75" customHeight="1" x14ac:dyDescent="0.3">
      <c r="A4159" s="2" t="s">
        <v>33</v>
      </c>
      <c r="B4159" s="2">
        <v>1189833</v>
      </c>
      <c r="C4159" s="3">
        <v>44332</v>
      </c>
      <c r="D4159" s="12" t="str" cm="1">
        <f t="array" ref="D4159">_xlfn.SWITCH(WEEKDAY(C4159,2), 1, "Lundi", 2, "Mardi", 3, "Mercredi", 4, "Jeudi", 5, "Vendredi", 6, "Samedi", 7, "Dimanche", "Erreur")</f>
        <v>Dimanche</v>
      </c>
      <c r="E4159" s="2" t="s">
        <v>30</v>
      </c>
      <c r="F4159" s="2" t="s">
        <v>31</v>
      </c>
      <c r="G4159" s="2" t="s">
        <v>34</v>
      </c>
      <c r="H4159" s="4" t="s">
        <v>20</v>
      </c>
      <c r="I4159" s="5">
        <v>48</v>
      </c>
      <c r="J4159" s="6">
        <v>175</v>
      </c>
      <c r="K4159" s="7">
        <v>8400</v>
      </c>
      <c r="L4159" s="7">
        <v>3779.9999999999995</v>
      </c>
      <c r="M4159" s="8">
        <v>0.44999999999999996</v>
      </c>
      <c r="N4159" s="2" t="s">
        <v>82</v>
      </c>
      <c r="O4159">
        <f t="shared" si="512"/>
        <v>2021</v>
      </c>
      <c r="P4159">
        <f t="shared" si="513"/>
        <v>5</v>
      </c>
      <c r="Q4159" t="str">
        <f t="shared" si="514"/>
        <v>mai</v>
      </c>
      <c r="R4159" t="str">
        <f t="shared" si="515"/>
        <v>California</v>
      </c>
      <c r="S4159" t="str">
        <f t="shared" si="516"/>
        <v>2021-05</v>
      </c>
      <c r="T4159">
        <f>IF(AND(COUNTIF(Calculs!$Q$2:$Q$12,$O4159)&gt;0,COUNTIF(Calculs!$S$2:$S$12,$E4159)&gt;0,COUNTIF(Calculs!$U$2:$U$12,$H4159)&gt;0),1,0)</f>
        <v>1</v>
      </c>
      <c r="U4159">
        <f t="shared" si="517"/>
        <v>8400</v>
      </c>
      <c r="V4159">
        <f t="shared" si="518"/>
        <v>175</v>
      </c>
      <c r="W4159">
        <f t="shared" si="519"/>
        <v>3779.9999999999995</v>
      </c>
    </row>
    <row r="4160" spans="1:23" ht="15.75" customHeight="1" x14ac:dyDescent="0.3">
      <c r="A4160" s="2" t="s">
        <v>33</v>
      </c>
      <c r="B4160" s="2">
        <v>1189833</v>
      </c>
      <c r="C4160" s="3">
        <v>44333</v>
      </c>
      <c r="D4160" s="12" t="str" cm="1">
        <f t="array" ref="D4160">_xlfn.SWITCH(WEEKDAY(C4160,2), 1, "Lundi", 2, "Mardi", 3, "Mercredi", 4, "Jeudi", 5, "Vendredi", 6, "Samedi", 7, "Dimanche", "Erreur")</f>
        <v>Lundi</v>
      </c>
      <c r="E4160" s="2" t="s">
        <v>30</v>
      </c>
      <c r="F4160" s="2" t="s">
        <v>31</v>
      </c>
      <c r="G4160" s="2" t="s">
        <v>34</v>
      </c>
      <c r="H4160" s="4" t="s">
        <v>21</v>
      </c>
      <c r="I4160" s="5">
        <v>56</v>
      </c>
      <c r="J4160" s="6">
        <v>174</v>
      </c>
      <c r="K4160" s="7">
        <v>9744</v>
      </c>
      <c r="L4160" s="7">
        <v>6625.92</v>
      </c>
      <c r="M4160" s="8">
        <v>0.68</v>
      </c>
      <c r="N4160" s="2" t="s">
        <v>82</v>
      </c>
      <c r="O4160">
        <f t="shared" si="512"/>
        <v>2021</v>
      </c>
      <c r="P4160">
        <f t="shared" si="513"/>
        <v>5</v>
      </c>
      <c r="Q4160" t="str">
        <f t="shared" si="514"/>
        <v>mai</v>
      </c>
      <c r="R4160" t="str">
        <f t="shared" si="515"/>
        <v>California</v>
      </c>
      <c r="S4160" t="str">
        <f t="shared" si="516"/>
        <v>2021-05</v>
      </c>
      <c r="T4160">
        <f>IF(AND(COUNTIF(Calculs!$Q$2:$Q$12,$O4160)&gt;0,COUNTIF(Calculs!$S$2:$S$12,$E4160)&gt;0,COUNTIF(Calculs!$U$2:$U$12,$H4160)&gt;0),1,0)</f>
        <v>1</v>
      </c>
      <c r="U4160">
        <f t="shared" si="517"/>
        <v>9744</v>
      </c>
      <c r="V4160">
        <f t="shared" si="518"/>
        <v>174</v>
      </c>
      <c r="W4160">
        <f t="shared" si="519"/>
        <v>6625.92</v>
      </c>
    </row>
    <row r="4161" spans="1:23" ht="15.75" customHeight="1" x14ac:dyDescent="0.3">
      <c r="A4161" s="2" t="s">
        <v>33</v>
      </c>
      <c r="B4161" s="2">
        <v>1189833</v>
      </c>
      <c r="C4161" s="3">
        <v>44334</v>
      </c>
      <c r="D4161" s="12" t="str" cm="1">
        <f t="array" ref="D4161">_xlfn.SWITCH(WEEKDAY(C4161,2), 1, "Lundi", 2, "Mardi", 3, "Mercredi", 4, "Jeudi", 5, "Vendredi", 6, "Samedi", 7, "Dimanche", "Erreur")</f>
        <v>Mardi</v>
      </c>
      <c r="E4161" s="2" t="s">
        <v>30</v>
      </c>
      <c r="F4161" s="2" t="s">
        <v>31</v>
      </c>
      <c r="G4161" s="2" t="s">
        <v>34</v>
      </c>
      <c r="H4161" s="4" t="s">
        <v>22</v>
      </c>
      <c r="I4161" s="5">
        <v>62</v>
      </c>
      <c r="J4161" s="6">
        <v>176</v>
      </c>
      <c r="K4161" s="7">
        <v>10912</v>
      </c>
      <c r="L4161" s="7">
        <v>3819.2</v>
      </c>
      <c r="M4161" s="8">
        <v>0.35</v>
      </c>
      <c r="N4161" s="2" t="s">
        <v>82</v>
      </c>
      <c r="O4161">
        <f t="shared" si="512"/>
        <v>2021</v>
      </c>
      <c r="P4161">
        <f t="shared" si="513"/>
        <v>5</v>
      </c>
      <c r="Q4161" t="str">
        <f t="shared" si="514"/>
        <v>mai</v>
      </c>
      <c r="R4161" t="str">
        <f t="shared" si="515"/>
        <v>California</v>
      </c>
      <c r="S4161" t="str">
        <f t="shared" si="516"/>
        <v>2021-05</v>
      </c>
      <c r="T4161">
        <f>IF(AND(COUNTIF(Calculs!$Q$2:$Q$12,$O4161)&gt;0,COUNTIF(Calculs!$S$2:$S$12,$E4161)&gt;0,COUNTIF(Calculs!$U$2:$U$12,$H4161)&gt;0),1,0)</f>
        <v>1</v>
      </c>
      <c r="U4161">
        <f t="shared" si="517"/>
        <v>10912</v>
      </c>
      <c r="V4161">
        <f t="shared" si="518"/>
        <v>176</v>
      </c>
      <c r="W4161">
        <f t="shared" si="519"/>
        <v>3819.2</v>
      </c>
    </row>
    <row r="4162" spans="1:23" ht="15.75" customHeight="1" x14ac:dyDescent="0.3">
      <c r="A4162" s="2" t="s">
        <v>33</v>
      </c>
      <c r="B4162" s="2">
        <v>1189833</v>
      </c>
      <c r="C4162" s="3">
        <v>44335</v>
      </c>
      <c r="D4162" s="12" t="str" cm="1">
        <f t="array" ref="D4162">_xlfn.SWITCH(WEEKDAY(C4162,2), 1, "Lundi", 2, "Mardi", 3, "Mercredi", 4, "Jeudi", 5, "Vendredi", 6, "Samedi", 7, "Dimanche", "Erreur")</f>
        <v>Mercredi</v>
      </c>
      <c r="E4162" s="2" t="s">
        <v>30</v>
      </c>
      <c r="F4162" s="2" t="s">
        <v>31</v>
      </c>
      <c r="G4162" s="2" t="s">
        <v>34</v>
      </c>
      <c r="H4162" s="4" t="s">
        <v>16</v>
      </c>
      <c r="I4162" s="5">
        <v>49</v>
      </c>
      <c r="J4162" s="6">
        <v>231</v>
      </c>
      <c r="K4162" s="7">
        <v>11319</v>
      </c>
      <c r="L4162" s="7">
        <v>5659.5</v>
      </c>
      <c r="M4162" s="8">
        <v>0.5</v>
      </c>
      <c r="N4162" s="2" t="s">
        <v>82</v>
      </c>
      <c r="O4162">
        <f t="shared" si="512"/>
        <v>2021</v>
      </c>
      <c r="P4162">
        <f t="shared" si="513"/>
        <v>5</v>
      </c>
      <c r="Q4162" t="str">
        <f t="shared" si="514"/>
        <v>mai</v>
      </c>
      <c r="R4162" t="str">
        <f t="shared" si="515"/>
        <v>California</v>
      </c>
      <c r="S4162" t="str">
        <f t="shared" si="516"/>
        <v>2021-05</v>
      </c>
      <c r="T4162">
        <f>IF(AND(COUNTIF(Calculs!$Q$2:$Q$12,$O4162)&gt;0,COUNTIF(Calculs!$S$2:$S$12,$E4162)&gt;0,COUNTIF(Calculs!$U$2:$U$12,$H4162)&gt;0),1,0)</f>
        <v>1</v>
      </c>
      <c r="U4162">
        <f t="shared" si="517"/>
        <v>11319</v>
      </c>
      <c r="V4162">
        <f t="shared" si="518"/>
        <v>231</v>
      </c>
      <c r="W4162">
        <f t="shared" si="519"/>
        <v>5659.5</v>
      </c>
    </row>
    <row r="4163" spans="1:23" ht="15.75" customHeight="1" x14ac:dyDescent="0.3">
      <c r="A4163" s="2" t="s">
        <v>33</v>
      </c>
      <c r="B4163" s="2">
        <v>1189833</v>
      </c>
      <c r="C4163" s="3">
        <v>44336</v>
      </c>
      <c r="D4163" s="12" t="str" cm="1">
        <f t="array" ref="D4163">_xlfn.SWITCH(WEEKDAY(C4163,2), 1, "Lundi", 2, "Mardi", 3, "Mercredi", 4, "Jeudi", 5, "Vendredi", 6, "Samedi", 7, "Dimanche", "Erreur")</f>
        <v>Jeudi</v>
      </c>
      <c r="E4163" s="2" t="s">
        <v>30</v>
      </c>
      <c r="F4163" s="2" t="s">
        <v>31</v>
      </c>
      <c r="G4163" s="2" t="s">
        <v>34</v>
      </c>
      <c r="H4163" s="4" t="s">
        <v>18</v>
      </c>
      <c r="I4163" s="5">
        <v>54</v>
      </c>
      <c r="J4163" s="6">
        <v>215</v>
      </c>
      <c r="K4163" s="7">
        <v>11610</v>
      </c>
      <c r="L4163" s="7">
        <v>4411.8</v>
      </c>
      <c r="M4163" s="8">
        <v>0.38</v>
      </c>
      <c r="N4163" s="2" t="s">
        <v>82</v>
      </c>
      <c r="O4163">
        <f t="shared" ref="O4163:O4226" si="520">YEAR($C4163)</f>
        <v>2021</v>
      </c>
      <c r="P4163">
        <f t="shared" ref="P4163:P4226" si="521">MONTH($C4163)</f>
        <v>5</v>
      </c>
      <c r="Q4163" t="str">
        <f t="shared" ref="Q4163:Q4226" si="522">TEXT($C4163,"mmm")</f>
        <v>mai</v>
      </c>
      <c r="R4163" t="str">
        <f t="shared" ref="R4163:R4226" si="523">SUBSTITUTE(SUBSTITUTE($F4163,"Sud ","South "),"Ouest ","West ")</f>
        <v>California</v>
      </c>
      <c r="S4163" t="str">
        <f t="shared" ref="S4163:S4226" si="524">TEXT($C4163,"aaaa-mm")</f>
        <v>2021-05</v>
      </c>
      <c r="T4163">
        <f>IF(AND(COUNTIF(Calculs!$Q$2:$Q$12,$O4163)&gt;0,COUNTIF(Calculs!$S$2:$S$12,$E4163)&gt;0,COUNTIF(Calculs!$U$2:$U$12,$H4163)&gt;0),1,0)</f>
        <v>1</v>
      </c>
      <c r="U4163">
        <f t="shared" ref="U4163:U4226" si="525">$K4163*$T4163</f>
        <v>11610</v>
      </c>
      <c r="V4163">
        <f t="shared" ref="V4163:V4226" si="526">$J4163*$T4163</f>
        <v>215</v>
      </c>
      <c r="W4163">
        <f t="shared" ref="W4163:W4226" si="527">$L4163*$T4163</f>
        <v>4411.8</v>
      </c>
    </row>
    <row r="4164" spans="1:23" ht="15.75" customHeight="1" x14ac:dyDescent="0.3">
      <c r="A4164" s="2" t="s">
        <v>33</v>
      </c>
      <c r="B4164" s="2">
        <v>1189833</v>
      </c>
      <c r="C4164" s="3">
        <v>44337</v>
      </c>
      <c r="D4164" s="12" t="str" cm="1">
        <f t="array" ref="D4164">_xlfn.SWITCH(WEEKDAY(C4164,2), 1, "Lundi", 2, "Mardi", 3, "Mercredi", 4, "Jeudi", 5, "Vendredi", 6, "Samedi", 7, "Dimanche", "Erreur")</f>
        <v>Vendredi</v>
      </c>
      <c r="E4164" s="2" t="s">
        <v>30</v>
      </c>
      <c r="F4164" s="2" t="s">
        <v>31</v>
      </c>
      <c r="G4164" s="2" t="s">
        <v>34</v>
      </c>
      <c r="H4164" s="4" t="s">
        <v>19</v>
      </c>
      <c r="I4164" s="5">
        <v>47</v>
      </c>
      <c r="J4164" s="6">
        <v>169</v>
      </c>
      <c r="K4164" s="7">
        <v>7943</v>
      </c>
      <c r="L4164" s="7">
        <v>3971.5</v>
      </c>
      <c r="M4164" s="8">
        <v>0.5</v>
      </c>
      <c r="N4164" s="2" t="s">
        <v>82</v>
      </c>
      <c r="O4164">
        <f t="shared" si="520"/>
        <v>2021</v>
      </c>
      <c r="P4164">
        <f t="shared" si="521"/>
        <v>5</v>
      </c>
      <c r="Q4164" t="str">
        <f t="shared" si="522"/>
        <v>mai</v>
      </c>
      <c r="R4164" t="str">
        <f t="shared" si="523"/>
        <v>California</v>
      </c>
      <c r="S4164" t="str">
        <f t="shared" si="524"/>
        <v>2021-05</v>
      </c>
      <c r="T4164">
        <f>IF(AND(COUNTIF(Calculs!$Q$2:$Q$12,$O4164)&gt;0,COUNTIF(Calculs!$S$2:$S$12,$E4164)&gt;0,COUNTIF(Calculs!$U$2:$U$12,$H4164)&gt;0),1,0)</f>
        <v>1</v>
      </c>
      <c r="U4164">
        <f t="shared" si="525"/>
        <v>7943</v>
      </c>
      <c r="V4164">
        <f t="shared" si="526"/>
        <v>169</v>
      </c>
      <c r="W4164">
        <f t="shared" si="527"/>
        <v>3971.5</v>
      </c>
    </row>
    <row r="4165" spans="1:23" ht="15.75" customHeight="1" x14ac:dyDescent="0.3">
      <c r="A4165" s="2" t="s">
        <v>33</v>
      </c>
      <c r="B4165" s="2">
        <v>1189833</v>
      </c>
      <c r="C4165" s="3">
        <v>44338</v>
      </c>
      <c r="D4165" s="12" t="str" cm="1">
        <f t="array" ref="D4165">_xlfn.SWITCH(WEEKDAY(C4165,2), 1, "Lundi", 2, "Mardi", 3, "Mercredi", 4, "Jeudi", 5, "Vendredi", 6, "Samedi", 7, "Dimanche", "Erreur")</f>
        <v>Samedi</v>
      </c>
      <c r="E4165" s="2" t="s">
        <v>30</v>
      </c>
      <c r="F4165" s="2" t="s">
        <v>31</v>
      </c>
      <c r="G4165" s="2" t="s">
        <v>34</v>
      </c>
      <c r="H4165" s="4" t="s">
        <v>20</v>
      </c>
      <c r="I4165" s="5">
        <v>47</v>
      </c>
      <c r="J4165" s="6">
        <v>176</v>
      </c>
      <c r="K4165" s="7">
        <v>8272</v>
      </c>
      <c r="L4165" s="7">
        <v>3722.3999999999996</v>
      </c>
      <c r="M4165" s="8">
        <v>0.44999999999999996</v>
      </c>
      <c r="N4165" s="2" t="s">
        <v>82</v>
      </c>
      <c r="O4165">
        <f t="shared" si="520"/>
        <v>2021</v>
      </c>
      <c r="P4165">
        <f t="shared" si="521"/>
        <v>5</v>
      </c>
      <c r="Q4165" t="str">
        <f t="shared" si="522"/>
        <v>mai</v>
      </c>
      <c r="R4165" t="str">
        <f t="shared" si="523"/>
        <v>California</v>
      </c>
      <c r="S4165" t="str">
        <f t="shared" si="524"/>
        <v>2021-05</v>
      </c>
      <c r="T4165">
        <f>IF(AND(COUNTIF(Calculs!$Q$2:$Q$12,$O4165)&gt;0,COUNTIF(Calculs!$S$2:$S$12,$E4165)&gt;0,COUNTIF(Calculs!$U$2:$U$12,$H4165)&gt;0),1,0)</f>
        <v>1</v>
      </c>
      <c r="U4165">
        <f t="shared" si="525"/>
        <v>8272</v>
      </c>
      <c r="V4165">
        <f t="shared" si="526"/>
        <v>176</v>
      </c>
      <c r="W4165">
        <f t="shared" si="527"/>
        <v>3722.3999999999996</v>
      </c>
    </row>
    <row r="4166" spans="1:23" ht="15.75" customHeight="1" x14ac:dyDescent="0.3">
      <c r="A4166" s="2" t="s">
        <v>33</v>
      </c>
      <c r="B4166" s="2">
        <v>1189833</v>
      </c>
      <c r="C4166" s="3">
        <v>44339</v>
      </c>
      <c r="D4166" s="12" t="str" cm="1">
        <f t="array" ref="D4166">_xlfn.SWITCH(WEEKDAY(C4166,2), 1, "Lundi", 2, "Mardi", 3, "Mercredi", 4, "Jeudi", 5, "Vendredi", 6, "Samedi", 7, "Dimanche", "Erreur")</f>
        <v>Dimanche</v>
      </c>
      <c r="E4166" s="2" t="s">
        <v>30</v>
      </c>
      <c r="F4166" s="2" t="s">
        <v>31</v>
      </c>
      <c r="G4166" s="2" t="s">
        <v>34</v>
      </c>
      <c r="H4166" s="4" t="s">
        <v>21</v>
      </c>
      <c r="I4166" s="5">
        <v>55</v>
      </c>
      <c r="J4166" s="6">
        <v>174</v>
      </c>
      <c r="K4166" s="7">
        <v>9570</v>
      </c>
      <c r="L4166" s="7">
        <v>6603.3</v>
      </c>
      <c r="M4166" s="8">
        <v>0.69000000000000006</v>
      </c>
      <c r="N4166" s="2" t="s">
        <v>82</v>
      </c>
      <c r="O4166">
        <f t="shared" si="520"/>
        <v>2021</v>
      </c>
      <c r="P4166">
        <f t="shared" si="521"/>
        <v>5</v>
      </c>
      <c r="Q4166" t="str">
        <f t="shared" si="522"/>
        <v>mai</v>
      </c>
      <c r="R4166" t="str">
        <f t="shared" si="523"/>
        <v>California</v>
      </c>
      <c r="S4166" t="str">
        <f t="shared" si="524"/>
        <v>2021-05</v>
      </c>
      <c r="T4166">
        <f>IF(AND(COUNTIF(Calculs!$Q$2:$Q$12,$O4166)&gt;0,COUNTIF(Calculs!$S$2:$S$12,$E4166)&gt;0,COUNTIF(Calculs!$U$2:$U$12,$H4166)&gt;0),1,0)</f>
        <v>1</v>
      </c>
      <c r="U4166">
        <f t="shared" si="525"/>
        <v>9570</v>
      </c>
      <c r="V4166">
        <f t="shared" si="526"/>
        <v>174</v>
      </c>
      <c r="W4166">
        <f t="shared" si="527"/>
        <v>6603.3</v>
      </c>
    </row>
    <row r="4167" spans="1:23" ht="15.75" customHeight="1" x14ac:dyDescent="0.3">
      <c r="A4167" s="2" t="s">
        <v>33</v>
      </c>
      <c r="B4167" s="2">
        <v>1189833</v>
      </c>
      <c r="C4167" s="3">
        <v>44340</v>
      </c>
      <c r="D4167" s="12" t="str" cm="1">
        <f t="array" ref="D4167">_xlfn.SWITCH(WEEKDAY(C4167,2), 1, "Lundi", 2, "Mardi", 3, "Mercredi", 4, "Jeudi", 5, "Vendredi", 6, "Samedi", 7, "Dimanche", "Erreur")</f>
        <v>Lundi</v>
      </c>
      <c r="E4167" s="2" t="s">
        <v>30</v>
      </c>
      <c r="F4167" s="2" t="s">
        <v>31</v>
      </c>
      <c r="G4167" s="2" t="s">
        <v>34</v>
      </c>
      <c r="H4167" s="4" t="s">
        <v>22</v>
      </c>
      <c r="I4167" s="5">
        <v>59</v>
      </c>
      <c r="J4167" s="6">
        <v>189</v>
      </c>
      <c r="K4167" s="7">
        <v>11151</v>
      </c>
      <c r="L4167" s="7">
        <v>3791.34</v>
      </c>
      <c r="M4167" s="8">
        <v>0.34</v>
      </c>
      <c r="N4167" s="2" t="s">
        <v>82</v>
      </c>
      <c r="O4167">
        <f t="shared" si="520"/>
        <v>2021</v>
      </c>
      <c r="P4167">
        <f t="shared" si="521"/>
        <v>5</v>
      </c>
      <c r="Q4167" t="str">
        <f t="shared" si="522"/>
        <v>mai</v>
      </c>
      <c r="R4167" t="str">
        <f t="shared" si="523"/>
        <v>California</v>
      </c>
      <c r="S4167" t="str">
        <f t="shared" si="524"/>
        <v>2021-05</v>
      </c>
      <c r="T4167">
        <f>IF(AND(COUNTIF(Calculs!$Q$2:$Q$12,$O4167)&gt;0,COUNTIF(Calculs!$S$2:$S$12,$E4167)&gt;0,COUNTIF(Calculs!$U$2:$U$12,$H4167)&gt;0),1,0)</f>
        <v>1</v>
      </c>
      <c r="U4167">
        <f t="shared" si="525"/>
        <v>11151</v>
      </c>
      <c r="V4167">
        <f t="shared" si="526"/>
        <v>189</v>
      </c>
      <c r="W4167">
        <f t="shared" si="527"/>
        <v>3791.34</v>
      </c>
    </row>
    <row r="4168" spans="1:23" ht="15.75" customHeight="1" x14ac:dyDescent="0.3">
      <c r="A4168" s="2" t="s">
        <v>33</v>
      </c>
      <c r="B4168" s="2">
        <v>1189833</v>
      </c>
      <c r="C4168" s="3">
        <v>44341</v>
      </c>
      <c r="D4168" s="12" t="str" cm="1">
        <f t="array" ref="D4168">_xlfn.SWITCH(WEEKDAY(C4168,2), 1, "Lundi", 2, "Mardi", 3, "Mercredi", 4, "Jeudi", 5, "Vendredi", 6, "Samedi", 7, "Dimanche", "Erreur")</f>
        <v>Mardi</v>
      </c>
      <c r="E4168" s="2" t="s">
        <v>30</v>
      </c>
      <c r="F4168" s="2" t="s">
        <v>31</v>
      </c>
      <c r="G4168" s="2" t="s">
        <v>34</v>
      </c>
      <c r="H4168" s="4" t="s">
        <v>16</v>
      </c>
      <c r="I4168" s="5">
        <v>49</v>
      </c>
      <c r="J4168" s="6">
        <v>225</v>
      </c>
      <c r="K4168" s="7">
        <v>11025</v>
      </c>
      <c r="L4168" s="7">
        <v>5622.75</v>
      </c>
      <c r="M4168" s="8">
        <v>0.51</v>
      </c>
      <c r="N4168" s="2" t="s">
        <v>82</v>
      </c>
      <c r="O4168">
        <f t="shared" si="520"/>
        <v>2021</v>
      </c>
      <c r="P4168">
        <f t="shared" si="521"/>
        <v>5</v>
      </c>
      <c r="Q4168" t="str">
        <f t="shared" si="522"/>
        <v>mai</v>
      </c>
      <c r="R4168" t="str">
        <f t="shared" si="523"/>
        <v>California</v>
      </c>
      <c r="S4168" t="str">
        <f t="shared" si="524"/>
        <v>2021-05</v>
      </c>
      <c r="T4168">
        <f>IF(AND(COUNTIF(Calculs!$Q$2:$Q$12,$O4168)&gt;0,COUNTIF(Calculs!$S$2:$S$12,$E4168)&gt;0,COUNTIF(Calculs!$U$2:$U$12,$H4168)&gt;0),1,0)</f>
        <v>1</v>
      </c>
      <c r="U4168">
        <f t="shared" si="525"/>
        <v>11025</v>
      </c>
      <c r="V4168">
        <f t="shared" si="526"/>
        <v>225</v>
      </c>
      <c r="W4168">
        <f t="shared" si="527"/>
        <v>5622.75</v>
      </c>
    </row>
    <row r="4169" spans="1:23" ht="15.75" customHeight="1" x14ac:dyDescent="0.3">
      <c r="A4169" s="2" t="s">
        <v>33</v>
      </c>
      <c r="B4169" s="2">
        <v>1189833</v>
      </c>
      <c r="C4169" s="3">
        <v>44342</v>
      </c>
      <c r="D4169" s="12" t="str" cm="1">
        <f t="array" ref="D4169">_xlfn.SWITCH(WEEKDAY(C4169,2), 1, "Lundi", 2, "Mardi", 3, "Mercredi", 4, "Jeudi", 5, "Vendredi", 6, "Samedi", 7, "Dimanche", "Erreur")</f>
        <v>Mercredi</v>
      </c>
      <c r="E4169" s="2" t="s">
        <v>30</v>
      </c>
      <c r="F4169" s="2" t="s">
        <v>31</v>
      </c>
      <c r="G4169" s="2" t="s">
        <v>34</v>
      </c>
      <c r="H4169" s="4" t="s">
        <v>18</v>
      </c>
      <c r="I4169" s="5">
        <v>50</v>
      </c>
      <c r="J4169" s="6">
        <v>243</v>
      </c>
      <c r="K4169" s="7">
        <v>12150</v>
      </c>
      <c r="L4169" s="7">
        <v>4617</v>
      </c>
      <c r="M4169" s="8">
        <v>0.38</v>
      </c>
      <c r="N4169" s="2" t="s">
        <v>82</v>
      </c>
      <c r="O4169">
        <f t="shared" si="520"/>
        <v>2021</v>
      </c>
      <c r="P4169">
        <f t="shared" si="521"/>
        <v>5</v>
      </c>
      <c r="Q4169" t="str">
        <f t="shared" si="522"/>
        <v>mai</v>
      </c>
      <c r="R4169" t="str">
        <f t="shared" si="523"/>
        <v>California</v>
      </c>
      <c r="S4169" t="str">
        <f t="shared" si="524"/>
        <v>2021-05</v>
      </c>
      <c r="T4169">
        <f>IF(AND(COUNTIF(Calculs!$Q$2:$Q$12,$O4169)&gt;0,COUNTIF(Calculs!$S$2:$S$12,$E4169)&gt;0,COUNTIF(Calculs!$U$2:$U$12,$H4169)&gt;0),1,0)</f>
        <v>1</v>
      </c>
      <c r="U4169">
        <f t="shared" si="525"/>
        <v>12150</v>
      </c>
      <c r="V4169">
        <f t="shared" si="526"/>
        <v>243</v>
      </c>
      <c r="W4169">
        <f t="shared" si="527"/>
        <v>4617</v>
      </c>
    </row>
    <row r="4170" spans="1:23" ht="15.75" customHeight="1" x14ac:dyDescent="0.3">
      <c r="A4170" s="2" t="s">
        <v>33</v>
      </c>
      <c r="B4170" s="2">
        <v>1189833</v>
      </c>
      <c r="C4170" s="3">
        <v>44343</v>
      </c>
      <c r="D4170" s="12" t="str" cm="1">
        <f t="array" ref="D4170">_xlfn.SWITCH(WEEKDAY(C4170,2), 1, "Lundi", 2, "Mardi", 3, "Mercredi", 4, "Jeudi", 5, "Vendredi", 6, "Samedi", 7, "Dimanche", "Erreur")</f>
        <v>Jeudi</v>
      </c>
      <c r="E4170" s="2" t="s">
        <v>30</v>
      </c>
      <c r="F4170" s="2" t="s">
        <v>31</v>
      </c>
      <c r="G4170" s="2" t="s">
        <v>34</v>
      </c>
      <c r="H4170" s="4" t="s">
        <v>19</v>
      </c>
      <c r="I4170" s="5">
        <v>46</v>
      </c>
      <c r="J4170" s="6">
        <v>182</v>
      </c>
      <c r="K4170" s="7">
        <v>8372</v>
      </c>
      <c r="L4170" s="7">
        <v>4520.88</v>
      </c>
      <c r="M4170" s="8">
        <v>0.54</v>
      </c>
      <c r="N4170" s="2" t="s">
        <v>82</v>
      </c>
      <c r="O4170">
        <f t="shared" si="520"/>
        <v>2021</v>
      </c>
      <c r="P4170">
        <f t="shared" si="521"/>
        <v>5</v>
      </c>
      <c r="Q4170" t="str">
        <f t="shared" si="522"/>
        <v>mai</v>
      </c>
      <c r="R4170" t="str">
        <f t="shared" si="523"/>
        <v>California</v>
      </c>
      <c r="S4170" t="str">
        <f t="shared" si="524"/>
        <v>2021-05</v>
      </c>
      <c r="T4170">
        <f>IF(AND(COUNTIF(Calculs!$Q$2:$Q$12,$O4170)&gt;0,COUNTIF(Calculs!$S$2:$S$12,$E4170)&gt;0,COUNTIF(Calculs!$U$2:$U$12,$H4170)&gt;0),1,0)</f>
        <v>1</v>
      </c>
      <c r="U4170">
        <f t="shared" si="525"/>
        <v>8372</v>
      </c>
      <c r="V4170">
        <f t="shared" si="526"/>
        <v>182</v>
      </c>
      <c r="W4170">
        <f t="shared" si="527"/>
        <v>4520.88</v>
      </c>
    </row>
    <row r="4171" spans="1:23" ht="15.75" customHeight="1" x14ac:dyDescent="0.3">
      <c r="A4171" s="2" t="s">
        <v>33</v>
      </c>
      <c r="B4171" s="2">
        <v>1189833</v>
      </c>
      <c r="C4171" s="3">
        <v>44344</v>
      </c>
      <c r="D4171" s="12" t="str" cm="1">
        <f t="array" ref="D4171">_xlfn.SWITCH(WEEKDAY(C4171,2), 1, "Lundi", 2, "Mardi", 3, "Mercredi", 4, "Jeudi", 5, "Vendredi", 6, "Samedi", 7, "Dimanche", "Erreur")</f>
        <v>Vendredi</v>
      </c>
      <c r="E4171" s="2" t="s">
        <v>30</v>
      </c>
      <c r="F4171" s="2" t="s">
        <v>31</v>
      </c>
      <c r="G4171" s="2" t="s">
        <v>34</v>
      </c>
      <c r="H4171" s="4" t="s">
        <v>20</v>
      </c>
      <c r="I4171" s="5">
        <v>49</v>
      </c>
      <c r="J4171" s="6">
        <v>210</v>
      </c>
      <c r="K4171" s="7">
        <v>10290</v>
      </c>
      <c r="L4171" s="7">
        <v>5145</v>
      </c>
      <c r="M4171" s="8">
        <v>0.5</v>
      </c>
      <c r="N4171" s="2" t="s">
        <v>82</v>
      </c>
      <c r="O4171">
        <f t="shared" si="520"/>
        <v>2021</v>
      </c>
      <c r="P4171">
        <f t="shared" si="521"/>
        <v>5</v>
      </c>
      <c r="Q4171" t="str">
        <f t="shared" si="522"/>
        <v>mai</v>
      </c>
      <c r="R4171" t="str">
        <f t="shared" si="523"/>
        <v>California</v>
      </c>
      <c r="S4171" t="str">
        <f t="shared" si="524"/>
        <v>2021-05</v>
      </c>
      <c r="T4171">
        <f>IF(AND(COUNTIF(Calculs!$Q$2:$Q$12,$O4171)&gt;0,COUNTIF(Calculs!$S$2:$S$12,$E4171)&gt;0,COUNTIF(Calculs!$U$2:$U$12,$H4171)&gt;0),1,0)</f>
        <v>1</v>
      </c>
      <c r="U4171">
        <f t="shared" si="525"/>
        <v>10290</v>
      </c>
      <c r="V4171">
        <f t="shared" si="526"/>
        <v>210</v>
      </c>
      <c r="W4171">
        <f t="shared" si="527"/>
        <v>5145</v>
      </c>
    </row>
    <row r="4172" spans="1:23" ht="15.75" customHeight="1" x14ac:dyDescent="0.3">
      <c r="A4172" s="2" t="s">
        <v>33</v>
      </c>
      <c r="B4172" s="2">
        <v>1189833</v>
      </c>
      <c r="C4172" s="3">
        <v>44345</v>
      </c>
      <c r="D4172" s="12" t="str" cm="1">
        <f t="array" ref="D4172">_xlfn.SWITCH(WEEKDAY(C4172,2), 1, "Lundi", 2, "Mardi", 3, "Mercredi", 4, "Jeudi", 5, "Vendredi", 6, "Samedi", 7, "Dimanche", "Erreur")</f>
        <v>Samedi</v>
      </c>
      <c r="E4172" s="2" t="s">
        <v>30</v>
      </c>
      <c r="F4172" s="2" t="s">
        <v>31</v>
      </c>
      <c r="G4172" s="2" t="s">
        <v>34</v>
      </c>
      <c r="H4172" s="4" t="s">
        <v>21</v>
      </c>
      <c r="I4172" s="5">
        <v>55</v>
      </c>
      <c r="J4172" s="6">
        <v>156</v>
      </c>
      <c r="K4172" s="7">
        <v>8580</v>
      </c>
      <c r="L4172" s="7">
        <v>5577</v>
      </c>
      <c r="M4172" s="8">
        <v>0.65</v>
      </c>
      <c r="N4172" s="2" t="s">
        <v>82</v>
      </c>
      <c r="O4172">
        <f t="shared" si="520"/>
        <v>2021</v>
      </c>
      <c r="P4172">
        <f t="shared" si="521"/>
        <v>5</v>
      </c>
      <c r="Q4172" t="str">
        <f t="shared" si="522"/>
        <v>mai</v>
      </c>
      <c r="R4172" t="str">
        <f t="shared" si="523"/>
        <v>California</v>
      </c>
      <c r="S4172" t="str">
        <f t="shared" si="524"/>
        <v>2021-05</v>
      </c>
      <c r="T4172">
        <f>IF(AND(COUNTIF(Calculs!$Q$2:$Q$12,$O4172)&gt;0,COUNTIF(Calculs!$S$2:$S$12,$E4172)&gt;0,COUNTIF(Calculs!$U$2:$U$12,$H4172)&gt;0),1,0)</f>
        <v>1</v>
      </c>
      <c r="U4172">
        <f t="shared" si="525"/>
        <v>8580</v>
      </c>
      <c r="V4172">
        <f t="shared" si="526"/>
        <v>156</v>
      </c>
      <c r="W4172">
        <f t="shared" si="527"/>
        <v>5577</v>
      </c>
    </row>
    <row r="4173" spans="1:23" ht="15.75" customHeight="1" x14ac:dyDescent="0.3">
      <c r="A4173" s="2" t="s">
        <v>33</v>
      </c>
      <c r="B4173" s="2">
        <v>1189833</v>
      </c>
      <c r="C4173" s="3">
        <v>44346</v>
      </c>
      <c r="D4173" s="12" t="str" cm="1">
        <f t="array" ref="D4173">_xlfn.SWITCH(WEEKDAY(C4173,2), 1, "Lundi", 2, "Mardi", 3, "Mercredi", 4, "Jeudi", 5, "Vendredi", 6, "Samedi", 7, "Dimanche", "Erreur")</f>
        <v>Dimanche</v>
      </c>
      <c r="E4173" s="2" t="s">
        <v>30</v>
      </c>
      <c r="F4173" s="2" t="s">
        <v>31</v>
      </c>
      <c r="G4173" s="2" t="s">
        <v>34</v>
      </c>
      <c r="H4173" s="4" t="s">
        <v>22</v>
      </c>
      <c r="I4173" s="5">
        <v>59</v>
      </c>
      <c r="J4173" s="6">
        <v>196</v>
      </c>
      <c r="K4173" s="7">
        <v>11564</v>
      </c>
      <c r="L4173" s="7">
        <v>4047.3999999999996</v>
      </c>
      <c r="M4173" s="8">
        <v>0.35</v>
      </c>
      <c r="N4173" s="2" t="s">
        <v>82</v>
      </c>
      <c r="O4173">
        <f t="shared" si="520"/>
        <v>2021</v>
      </c>
      <c r="P4173">
        <f t="shared" si="521"/>
        <v>5</v>
      </c>
      <c r="Q4173" t="str">
        <f t="shared" si="522"/>
        <v>mai</v>
      </c>
      <c r="R4173" t="str">
        <f t="shared" si="523"/>
        <v>California</v>
      </c>
      <c r="S4173" t="str">
        <f t="shared" si="524"/>
        <v>2021-05</v>
      </c>
      <c r="T4173">
        <f>IF(AND(COUNTIF(Calculs!$Q$2:$Q$12,$O4173)&gt;0,COUNTIF(Calculs!$S$2:$S$12,$E4173)&gt;0,COUNTIF(Calculs!$U$2:$U$12,$H4173)&gt;0),1,0)</f>
        <v>1</v>
      </c>
      <c r="U4173">
        <f t="shared" si="525"/>
        <v>11564</v>
      </c>
      <c r="V4173">
        <f t="shared" si="526"/>
        <v>196</v>
      </c>
      <c r="W4173">
        <f t="shared" si="527"/>
        <v>4047.3999999999996</v>
      </c>
    </row>
    <row r="4174" spans="1:23" ht="15.75" customHeight="1" x14ac:dyDescent="0.3">
      <c r="A4174" s="2" t="s">
        <v>13</v>
      </c>
      <c r="B4174" s="2">
        <v>1185732</v>
      </c>
      <c r="C4174" s="3">
        <v>44347</v>
      </c>
      <c r="D4174" s="12" t="str" cm="1">
        <f t="array" ref="D4174">_xlfn.SWITCH(WEEKDAY(C4174,2), 1, "Lundi", 2, "Mardi", 3, "Mercredi", 4, "Jeudi", 5, "Vendredi", 6, "Samedi", 7, "Dimanche", "Erreur")</f>
        <v>Lundi</v>
      </c>
      <c r="E4174" s="2" t="s">
        <v>30</v>
      </c>
      <c r="F4174" s="2" t="s">
        <v>31</v>
      </c>
      <c r="G4174" s="2" t="s">
        <v>34</v>
      </c>
      <c r="H4174" s="4" t="s">
        <v>16</v>
      </c>
      <c r="I4174" s="5">
        <v>44</v>
      </c>
      <c r="J4174" s="6">
        <v>124</v>
      </c>
      <c r="K4174" s="7">
        <v>5456</v>
      </c>
      <c r="L4174" s="7">
        <v>2837.12</v>
      </c>
      <c r="M4174" s="8">
        <v>0.52</v>
      </c>
      <c r="N4174" s="2" t="s">
        <v>82</v>
      </c>
      <c r="O4174">
        <f t="shared" si="520"/>
        <v>2021</v>
      </c>
      <c r="P4174">
        <f t="shared" si="521"/>
        <v>5</v>
      </c>
      <c r="Q4174" t="str">
        <f t="shared" si="522"/>
        <v>mai</v>
      </c>
      <c r="R4174" t="str">
        <f t="shared" si="523"/>
        <v>California</v>
      </c>
      <c r="S4174" t="str">
        <f t="shared" si="524"/>
        <v>2021-05</v>
      </c>
      <c r="T4174">
        <f>IF(AND(COUNTIF(Calculs!$Q$2:$Q$12,$O4174)&gt;0,COUNTIF(Calculs!$S$2:$S$12,$E4174)&gt;0,COUNTIF(Calculs!$U$2:$U$12,$H4174)&gt;0),1,0)</f>
        <v>1</v>
      </c>
      <c r="U4174">
        <f t="shared" si="525"/>
        <v>5456</v>
      </c>
      <c r="V4174">
        <f t="shared" si="526"/>
        <v>124</v>
      </c>
      <c r="W4174">
        <f t="shared" si="527"/>
        <v>2837.12</v>
      </c>
    </row>
    <row r="4175" spans="1:23" ht="15.75" customHeight="1" x14ac:dyDescent="0.3">
      <c r="A4175" s="2" t="s">
        <v>13</v>
      </c>
      <c r="B4175" s="2">
        <v>1185732</v>
      </c>
      <c r="C4175" s="3">
        <v>44348</v>
      </c>
      <c r="D4175" s="12" t="str" cm="1">
        <f t="array" ref="D4175">_xlfn.SWITCH(WEEKDAY(C4175,2), 1, "Lundi", 2, "Mardi", 3, "Mercredi", 4, "Jeudi", 5, "Vendredi", 6, "Samedi", 7, "Dimanche", "Erreur")</f>
        <v>Mardi</v>
      </c>
      <c r="E4175" s="2" t="s">
        <v>30</v>
      </c>
      <c r="F4175" s="2" t="s">
        <v>31</v>
      </c>
      <c r="G4175" s="2" t="s">
        <v>34</v>
      </c>
      <c r="H4175" s="4" t="s">
        <v>18</v>
      </c>
      <c r="I4175" s="5">
        <v>41</v>
      </c>
      <c r="J4175" s="6">
        <v>77</v>
      </c>
      <c r="K4175" s="7">
        <v>3157</v>
      </c>
      <c r="L4175" s="7">
        <v>1452.2199999999998</v>
      </c>
      <c r="M4175" s="8">
        <v>0.45999999999999996</v>
      </c>
      <c r="N4175" s="2" t="s">
        <v>82</v>
      </c>
      <c r="O4175">
        <f t="shared" si="520"/>
        <v>2021</v>
      </c>
      <c r="P4175">
        <f t="shared" si="521"/>
        <v>6</v>
      </c>
      <c r="Q4175" t="str">
        <f t="shared" si="522"/>
        <v>juin</v>
      </c>
      <c r="R4175" t="str">
        <f t="shared" si="523"/>
        <v>California</v>
      </c>
      <c r="S4175" t="str">
        <f t="shared" si="524"/>
        <v>2021-06</v>
      </c>
      <c r="T4175">
        <f>IF(AND(COUNTIF(Calculs!$Q$2:$Q$12,$O4175)&gt;0,COUNTIF(Calculs!$S$2:$S$12,$E4175)&gt;0,COUNTIF(Calculs!$U$2:$U$12,$H4175)&gt;0),1,0)</f>
        <v>1</v>
      </c>
      <c r="U4175">
        <f t="shared" si="525"/>
        <v>3157</v>
      </c>
      <c r="V4175">
        <f t="shared" si="526"/>
        <v>77</v>
      </c>
      <c r="W4175">
        <f t="shared" si="527"/>
        <v>1452.2199999999998</v>
      </c>
    </row>
    <row r="4176" spans="1:23" ht="15.75" customHeight="1" x14ac:dyDescent="0.3">
      <c r="A4176" s="2" t="s">
        <v>13</v>
      </c>
      <c r="B4176" s="2">
        <v>1185732</v>
      </c>
      <c r="C4176" s="3">
        <v>44349</v>
      </c>
      <c r="D4176" s="12" t="str" cm="1">
        <f t="array" ref="D4176">_xlfn.SWITCH(WEEKDAY(C4176,2), 1, "Lundi", 2, "Mardi", 3, "Mercredi", 4, "Jeudi", 5, "Vendredi", 6, "Samedi", 7, "Dimanche", "Erreur")</f>
        <v>Mercredi</v>
      </c>
      <c r="E4176" s="2" t="s">
        <v>30</v>
      </c>
      <c r="F4176" s="2" t="s">
        <v>31</v>
      </c>
      <c r="G4176" s="2" t="s">
        <v>34</v>
      </c>
      <c r="H4176" s="4" t="s">
        <v>19</v>
      </c>
      <c r="I4176" s="5">
        <v>32</v>
      </c>
      <c r="J4176" s="6">
        <v>83</v>
      </c>
      <c r="K4176" s="7">
        <v>2656</v>
      </c>
      <c r="L4176" s="7">
        <v>1248.32</v>
      </c>
      <c r="M4176" s="8">
        <v>0.47</v>
      </c>
      <c r="N4176" s="2" t="s">
        <v>82</v>
      </c>
      <c r="O4176">
        <f t="shared" si="520"/>
        <v>2021</v>
      </c>
      <c r="P4176">
        <f t="shared" si="521"/>
        <v>6</v>
      </c>
      <c r="Q4176" t="str">
        <f t="shared" si="522"/>
        <v>juin</v>
      </c>
      <c r="R4176" t="str">
        <f t="shared" si="523"/>
        <v>California</v>
      </c>
      <c r="S4176" t="str">
        <f t="shared" si="524"/>
        <v>2021-06</v>
      </c>
      <c r="T4176">
        <f>IF(AND(COUNTIF(Calculs!$Q$2:$Q$12,$O4176)&gt;0,COUNTIF(Calculs!$S$2:$S$12,$E4176)&gt;0,COUNTIF(Calculs!$U$2:$U$12,$H4176)&gt;0),1,0)</f>
        <v>1</v>
      </c>
      <c r="U4176">
        <f t="shared" si="525"/>
        <v>2656</v>
      </c>
      <c r="V4176">
        <f t="shared" si="526"/>
        <v>83</v>
      </c>
      <c r="W4176">
        <f t="shared" si="527"/>
        <v>1248.32</v>
      </c>
    </row>
    <row r="4177" spans="1:23" ht="15.75" customHeight="1" x14ac:dyDescent="0.3">
      <c r="A4177" s="2" t="s">
        <v>13</v>
      </c>
      <c r="B4177" s="2">
        <v>1185732</v>
      </c>
      <c r="C4177" s="3">
        <v>44350</v>
      </c>
      <c r="D4177" s="12" t="str" cm="1">
        <f t="array" ref="D4177">_xlfn.SWITCH(WEEKDAY(C4177,2), 1, "Lundi", 2, "Mardi", 3, "Mercredi", 4, "Jeudi", 5, "Vendredi", 6, "Samedi", 7, "Dimanche", "Erreur")</f>
        <v>Jeudi</v>
      </c>
      <c r="E4177" s="2" t="s">
        <v>30</v>
      </c>
      <c r="F4177" s="2" t="s">
        <v>31</v>
      </c>
      <c r="G4177" s="2" t="s">
        <v>34</v>
      </c>
      <c r="H4177" s="4" t="s">
        <v>20</v>
      </c>
      <c r="I4177" s="5">
        <v>37</v>
      </c>
      <c r="J4177" s="6">
        <v>34</v>
      </c>
      <c r="K4177" s="7">
        <v>1258</v>
      </c>
      <c r="L4177" s="7">
        <v>654.16</v>
      </c>
      <c r="M4177" s="8">
        <v>0.52</v>
      </c>
      <c r="N4177" s="2" t="s">
        <v>82</v>
      </c>
      <c r="O4177">
        <f t="shared" si="520"/>
        <v>2021</v>
      </c>
      <c r="P4177">
        <f t="shared" si="521"/>
        <v>6</v>
      </c>
      <c r="Q4177" t="str">
        <f t="shared" si="522"/>
        <v>juin</v>
      </c>
      <c r="R4177" t="str">
        <f t="shared" si="523"/>
        <v>California</v>
      </c>
      <c r="S4177" t="str">
        <f t="shared" si="524"/>
        <v>2021-06</v>
      </c>
      <c r="T4177">
        <f>IF(AND(COUNTIF(Calculs!$Q$2:$Q$12,$O4177)&gt;0,COUNTIF(Calculs!$S$2:$S$12,$E4177)&gt;0,COUNTIF(Calculs!$U$2:$U$12,$H4177)&gt;0),1,0)</f>
        <v>1</v>
      </c>
      <c r="U4177">
        <f t="shared" si="525"/>
        <v>1258</v>
      </c>
      <c r="V4177">
        <f t="shared" si="526"/>
        <v>34</v>
      </c>
      <c r="W4177">
        <f t="shared" si="527"/>
        <v>654.16</v>
      </c>
    </row>
    <row r="4178" spans="1:23" ht="15.75" customHeight="1" x14ac:dyDescent="0.3">
      <c r="A4178" s="2" t="s">
        <v>13</v>
      </c>
      <c r="B4178" s="2">
        <v>1185732</v>
      </c>
      <c r="C4178" s="3">
        <v>44351</v>
      </c>
      <c r="D4178" s="12" t="str" cm="1">
        <f t="array" ref="D4178">_xlfn.SWITCH(WEEKDAY(C4178,2), 1, "Lundi", 2, "Mardi", 3, "Mercredi", 4, "Jeudi", 5, "Vendredi", 6, "Samedi", 7, "Dimanche", "Erreur")</f>
        <v>Vendredi</v>
      </c>
      <c r="E4178" s="2" t="s">
        <v>35</v>
      </c>
      <c r="F4178" s="2" t="s">
        <v>36</v>
      </c>
      <c r="G4178" s="2" t="s">
        <v>37</v>
      </c>
      <c r="H4178" s="4" t="s">
        <v>21</v>
      </c>
      <c r="I4178" s="5">
        <v>53</v>
      </c>
      <c r="J4178" s="6">
        <v>47</v>
      </c>
      <c r="K4178" s="7">
        <v>2491</v>
      </c>
      <c r="L4178" s="7">
        <v>1220.5899999999999</v>
      </c>
      <c r="M4178" s="8">
        <v>0.49</v>
      </c>
      <c r="N4178" s="2" t="s">
        <v>82</v>
      </c>
      <c r="O4178">
        <f t="shared" si="520"/>
        <v>2021</v>
      </c>
      <c r="P4178">
        <f t="shared" si="521"/>
        <v>6</v>
      </c>
      <c r="Q4178" t="str">
        <f t="shared" si="522"/>
        <v>juin</v>
      </c>
      <c r="R4178" t="str">
        <f t="shared" si="523"/>
        <v>Illinois</v>
      </c>
      <c r="S4178" t="str">
        <f t="shared" si="524"/>
        <v>2021-06</v>
      </c>
      <c r="T4178">
        <f>IF(AND(COUNTIF(Calculs!$Q$2:$Q$12,$O4178)&gt;0,COUNTIF(Calculs!$S$2:$S$12,$E4178)&gt;0,COUNTIF(Calculs!$U$2:$U$12,$H4178)&gt;0),1,0)</f>
        <v>1</v>
      </c>
      <c r="U4178">
        <f t="shared" si="525"/>
        <v>2491</v>
      </c>
      <c r="V4178">
        <f t="shared" si="526"/>
        <v>47</v>
      </c>
      <c r="W4178">
        <f t="shared" si="527"/>
        <v>1220.5899999999999</v>
      </c>
    </row>
    <row r="4179" spans="1:23" ht="15.75" customHeight="1" x14ac:dyDescent="0.3">
      <c r="A4179" s="2" t="s">
        <v>13</v>
      </c>
      <c r="B4179" s="2">
        <v>1185732</v>
      </c>
      <c r="C4179" s="3">
        <v>44352</v>
      </c>
      <c r="D4179" s="12" t="str" cm="1">
        <f t="array" ref="D4179">_xlfn.SWITCH(WEEKDAY(C4179,2), 1, "Lundi", 2, "Mardi", 3, "Mercredi", 4, "Jeudi", 5, "Vendredi", 6, "Samedi", 7, "Dimanche", "Erreur")</f>
        <v>Samedi</v>
      </c>
      <c r="E4179" s="2" t="s">
        <v>35</v>
      </c>
      <c r="F4179" s="2" t="s">
        <v>36</v>
      </c>
      <c r="G4179" s="2" t="s">
        <v>37</v>
      </c>
      <c r="H4179" s="4" t="s">
        <v>22</v>
      </c>
      <c r="I4179" s="5">
        <v>41</v>
      </c>
      <c r="J4179" s="6">
        <v>69</v>
      </c>
      <c r="K4179" s="7">
        <v>2829</v>
      </c>
      <c r="L4179" s="7">
        <v>1697.3999999999999</v>
      </c>
      <c r="M4179" s="8">
        <v>0.6</v>
      </c>
      <c r="N4179" s="2" t="s">
        <v>82</v>
      </c>
      <c r="O4179">
        <f t="shared" si="520"/>
        <v>2021</v>
      </c>
      <c r="P4179">
        <f t="shared" si="521"/>
        <v>6</v>
      </c>
      <c r="Q4179" t="str">
        <f t="shared" si="522"/>
        <v>juin</v>
      </c>
      <c r="R4179" t="str">
        <f t="shared" si="523"/>
        <v>Illinois</v>
      </c>
      <c r="S4179" t="str">
        <f t="shared" si="524"/>
        <v>2021-06</v>
      </c>
      <c r="T4179">
        <f>IF(AND(COUNTIF(Calculs!$Q$2:$Q$12,$O4179)&gt;0,COUNTIF(Calculs!$S$2:$S$12,$E4179)&gt;0,COUNTIF(Calculs!$U$2:$U$12,$H4179)&gt;0),1,0)</f>
        <v>1</v>
      </c>
      <c r="U4179">
        <f t="shared" si="525"/>
        <v>2829</v>
      </c>
      <c r="V4179">
        <f t="shared" si="526"/>
        <v>69</v>
      </c>
      <c r="W4179">
        <f t="shared" si="527"/>
        <v>1697.3999999999999</v>
      </c>
    </row>
    <row r="4180" spans="1:23" ht="15.75" customHeight="1" x14ac:dyDescent="0.3">
      <c r="A4180" s="2" t="s">
        <v>13</v>
      </c>
      <c r="B4180" s="2">
        <v>1185732</v>
      </c>
      <c r="C4180" s="3">
        <v>44353</v>
      </c>
      <c r="D4180" s="12" t="str" cm="1">
        <f t="array" ref="D4180">_xlfn.SWITCH(WEEKDAY(C4180,2), 1, "Lundi", 2, "Mardi", 3, "Mercredi", 4, "Jeudi", 5, "Vendredi", 6, "Samedi", 7, "Dimanche", "Erreur")</f>
        <v>Dimanche</v>
      </c>
      <c r="E4180" s="2" t="s">
        <v>35</v>
      </c>
      <c r="F4180" s="2" t="s">
        <v>36</v>
      </c>
      <c r="G4180" s="2" t="s">
        <v>37</v>
      </c>
      <c r="H4180" s="4" t="s">
        <v>16</v>
      </c>
      <c r="I4180" s="5">
        <v>44</v>
      </c>
      <c r="J4180" s="6">
        <v>158</v>
      </c>
      <c r="K4180" s="7">
        <v>6952</v>
      </c>
      <c r="L4180" s="7">
        <v>3545.52</v>
      </c>
      <c r="M4180" s="8">
        <v>0.51</v>
      </c>
      <c r="N4180" s="2" t="s">
        <v>82</v>
      </c>
      <c r="O4180">
        <f t="shared" si="520"/>
        <v>2021</v>
      </c>
      <c r="P4180">
        <f t="shared" si="521"/>
        <v>6</v>
      </c>
      <c r="Q4180" t="str">
        <f t="shared" si="522"/>
        <v>juin</v>
      </c>
      <c r="R4180" t="str">
        <f t="shared" si="523"/>
        <v>Illinois</v>
      </c>
      <c r="S4180" t="str">
        <f t="shared" si="524"/>
        <v>2021-06</v>
      </c>
      <c r="T4180">
        <f>IF(AND(COUNTIF(Calculs!$Q$2:$Q$12,$O4180)&gt;0,COUNTIF(Calculs!$S$2:$S$12,$E4180)&gt;0,COUNTIF(Calculs!$U$2:$U$12,$H4180)&gt;0),1,0)</f>
        <v>1</v>
      </c>
      <c r="U4180">
        <f t="shared" si="525"/>
        <v>6952</v>
      </c>
      <c r="V4180">
        <f t="shared" si="526"/>
        <v>158</v>
      </c>
      <c r="W4180">
        <f t="shared" si="527"/>
        <v>3545.52</v>
      </c>
    </row>
    <row r="4181" spans="1:23" ht="15.75" customHeight="1" x14ac:dyDescent="0.3">
      <c r="A4181" s="2" t="s">
        <v>13</v>
      </c>
      <c r="B4181" s="2">
        <v>1185732</v>
      </c>
      <c r="C4181" s="3">
        <v>44354</v>
      </c>
      <c r="D4181" s="12" t="str" cm="1">
        <f t="array" ref="D4181">_xlfn.SWITCH(WEEKDAY(C4181,2), 1, "Lundi", 2, "Mardi", 3, "Mercredi", 4, "Jeudi", 5, "Vendredi", 6, "Samedi", 7, "Dimanche", "Erreur")</f>
        <v>Lundi</v>
      </c>
      <c r="E4181" s="2" t="s">
        <v>35</v>
      </c>
      <c r="F4181" s="2" t="s">
        <v>36</v>
      </c>
      <c r="G4181" s="2" t="s">
        <v>37</v>
      </c>
      <c r="H4181" s="4" t="s">
        <v>18</v>
      </c>
      <c r="I4181" s="5">
        <v>43</v>
      </c>
      <c r="J4181" s="6">
        <v>51</v>
      </c>
      <c r="K4181" s="7">
        <v>2193</v>
      </c>
      <c r="L4181" s="7">
        <v>1030.71</v>
      </c>
      <c r="M4181" s="8">
        <v>0.47</v>
      </c>
      <c r="N4181" s="2" t="s">
        <v>82</v>
      </c>
      <c r="O4181">
        <f t="shared" si="520"/>
        <v>2021</v>
      </c>
      <c r="P4181">
        <f t="shared" si="521"/>
        <v>6</v>
      </c>
      <c r="Q4181" t="str">
        <f t="shared" si="522"/>
        <v>juin</v>
      </c>
      <c r="R4181" t="str">
        <f t="shared" si="523"/>
        <v>Illinois</v>
      </c>
      <c r="S4181" t="str">
        <f t="shared" si="524"/>
        <v>2021-06</v>
      </c>
      <c r="T4181">
        <f>IF(AND(COUNTIF(Calculs!$Q$2:$Q$12,$O4181)&gt;0,COUNTIF(Calculs!$S$2:$S$12,$E4181)&gt;0,COUNTIF(Calculs!$U$2:$U$12,$H4181)&gt;0),1,0)</f>
        <v>1</v>
      </c>
      <c r="U4181">
        <f t="shared" si="525"/>
        <v>2193</v>
      </c>
      <c r="V4181">
        <f t="shared" si="526"/>
        <v>51</v>
      </c>
      <c r="W4181">
        <f t="shared" si="527"/>
        <v>1030.71</v>
      </c>
    </row>
    <row r="4182" spans="1:23" ht="15.75" customHeight="1" x14ac:dyDescent="0.3">
      <c r="A4182" s="2" t="s">
        <v>13</v>
      </c>
      <c r="B4182" s="2">
        <v>1185732</v>
      </c>
      <c r="C4182" s="3">
        <v>44355</v>
      </c>
      <c r="D4182" s="12" t="str" cm="1">
        <f t="array" ref="D4182">_xlfn.SWITCH(WEEKDAY(C4182,2), 1, "Lundi", 2, "Mardi", 3, "Mercredi", 4, "Jeudi", 5, "Vendredi", 6, "Samedi", 7, "Dimanche", "Erreur")</f>
        <v>Mardi</v>
      </c>
      <c r="E4182" s="2" t="s">
        <v>35</v>
      </c>
      <c r="F4182" s="2" t="s">
        <v>36</v>
      </c>
      <c r="G4182" s="2" t="s">
        <v>37</v>
      </c>
      <c r="H4182" s="4" t="s">
        <v>19</v>
      </c>
      <c r="I4182" s="5">
        <v>32</v>
      </c>
      <c r="J4182" s="6">
        <v>61</v>
      </c>
      <c r="K4182" s="7">
        <v>1952</v>
      </c>
      <c r="L4182" s="7">
        <v>897.92</v>
      </c>
      <c r="M4182" s="8">
        <v>0.45999999999999996</v>
      </c>
      <c r="N4182" s="2" t="s">
        <v>82</v>
      </c>
      <c r="O4182">
        <f t="shared" si="520"/>
        <v>2021</v>
      </c>
      <c r="P4182">
        <f t="shared" si="521"/>
        <v>6</v>
      </c>
      <c r="Q4182" t="str">
        <f t="shared" si="522"/>
        <v>juin</v>
      </c>
      <c r="R4182" t="str">
        <f t="shared" si="523"/>
        <v>Illinois</v>
      </c>
      <c r="S4182" t="str">
        <f t="shared" si="524"/>
        <v>2021-06</v>
      </c>
      <c r="T4182">
        <f>IF(AND(COUNTIF(Calculs!$Q$2:$Q$12,$O4182)&gt;0,COUNTIF(Calculs!$S$2:$S$12,$E4182)&gt;0,COUNTIF(Calculs!$U$2:$U$12,$H4182)&gt;0),1,0)</f>
        <v>1</v>
      </c>
      <c r="U4182">
        <f t="shared" si="525"/>
        <v>1952</v>
      </c>
      <c r="V4182">
        <f t="shared" si="526"/>
        <v>61</v>
      </c>
      <c r="W4182">
        <f t="shared" si="527"/>
        <v>897.92</v>
      </c>
    </row>
    <row r="4183" spans="1:23" ht="15.75" customHeight="1" x14ac:dyDescent="0.3">
      <c r="A4183" s="2" t="s">
        <v>13</v>
      </c>
      <c r="B4183" s="2">
        <v>1185732</v>
      </c>
      <c r="C4183" s="3">
        <v>44356</v>
      </c>
      <c r="D4183" s="12" t="str" cm="1">
        <f t="array" ref="D4183">_xlfn.SWITCH(WEEKDAY(C4183,2), 1, "Lundi", 2, "Mardi", 3, "Mercredi", 4, "Jeudi", 5, "Vendredi", 6, "Samedi", 7, "Dimanche", "Erreur")</f>
        <v>Mercredi</v>
      </c>
      <c r="E4183" s="2" t="s">
        <v>35</v>
      </c>
      <c r="F4183" s="2" t="s">
        <v>36</v>
      </c>
      <c r="G4183" s="2" t="s">
        <v>37</v>
      </c>
      <c r="H4183" s="4" t="s">
        <v>20</v>
      </c>
      <c r="I4183" s="5">
        <v>39</v>
      </c>
      <c r="J4183" s="6">
        <v>28</v>
      </c>
      <c r="K4183" s="7">
        <v>1092</v>
      </c>
      <c r="L4183" s="7">
        <v>578.76</v>
      </c>
      <c r="M4183" s="8">
        <v>0.53</v>
      </c>
      <c r="N4183" s="2" t="s">
        <v>82</v>
      </c>
      <c r="O4183">
        <f t="shared" si="520"/>
        <v>2021</v>
      </c>
      <c r="P4183">
        <f t="shared" si="521"/>
        <v>6</v>
      </c>
      <c r="Q4183" t="str">
        <f t="shared" si="522"/>
        <v>juin</v>
      </c>
      <c r="R4183" t="str">
        <f t="shared" si="523"/>
        <v>Illinois</v>
      </c>
      <c r="S4183" t="str">
        <f t="shared" si="524"/>
        <v>2021-06</v>
      </c>
      <c r="T4183">
        <f>IF(AND(COUNTIF(Calculs!$Q$2:$Q$12,$O4183)&gt;0,COUNTIF(Calculs!$S$2:$S$12,$E4183)&gt;0,COUNTIF(Calculs!$U$2:$U$12,$H4183)&gt;0),1,0)</f>
        <v>1</v>
      </c>
      <c r="U4183">
        <f t="shared" si="525"/>
        <v>1092</v>
      </c>
      <c r="V4183">
        <f t="shared" si="526"/>
        <v>28</v>
      </c>
      <c r="W4183">
        <f t="shared" si="527"/>
        <v>578.76</v>
      </c>
    </row>
    <row r="4184" spans="1:23" ht="15.75" customHeight="1" x14ac:dyDescent="0.3">
      <c r="A4184" s="2" t="s">
        <v>13</v>
      </c>
      <c r="B4184" s="2">
        <v>1185732</v>
      </c>
      <c r="C4184" s="3">
        <v>44357</v>
      </c>
      <c r="D4184" s="12" t="str" cm="1">
        <f t="array" ref="D4184">_xlfn.SWITCH(WEEKDAY(C4184,2), 1, "Lundi", 2, "Mardi", 3, "Mercredi", 4, "Jeudi", 5, "Vendredi", 6, "Samedi", 7, "Dimanche", "Erreur")</f>
        <v>Jeudi</v>
      </c>
      <c r="E4184" s="2" t="s">
        <v>35</v>
      </c>
      <c r="F4184" s="2" t="s">
        <v>36</v>
      </c>
      <c r="G4184" s="2" t="s">
        <v>37</v>
      </c>
      <c r="H4184" s="4" t="s">
        <v>21</v>
      </c>
      <c r="I4184" s="5">
        <v>50</v>
      </c>
      <c r="J4184" s="6">
        <v>44</v>
      </c>
      <c r="K4184" s="7">
        <v>2200</v>
      </c>
      <c r="L4184" s="7">
        <v>1034</v>
      </c>
      <c r="M4184" s="8">
        <v>0.47</v>
      </c>
      <c r="N4184" s="2" t="s">
        <v>82</v>
      </c>
      <c r="O4184">
        <f t="shared" si="520"/>
        <v>2021</v>
      </c>
      <c r="P4184">
        <f t="shared" si="521"/>
        <v>6</v>
      </c>
      <c r="Q4184" t="str">
        <f t="shared" si="522"/>
        <v>juin</v>
      </c>
      <c r="R4184" t="str">
        <f t="shared" si="523"/>
        <v>Illinois</v>
      </c>
      <c r="S4184" t="str">
        <f t="shared" si="524"/>
        <v>2021-06</v>
      </c>
      <c r="T4184">
        <f>IF(AND(COUNTIF(Calculs!$Q$2:$Q$12,$O4184)&gt;0,COUNTIF(Calculs!$S$2:$S$12,$E4184)&gt;0,COUNTIF(Calculs!$U$2:$U$12,$H4184)&gt;0),1,0)</f>
        <v>1</v>
      </c>
      <c r="U4184">
        <f t="shared" si="525"/>
        <v>2200</v>
      </c>
      <c r="V4184">
        <f t="shared" si="526"/>
        <v>44</v>
      </c>
      <c r="W4184">
        <f t="shared" si="527"/>
        <v>1034</v>
      </c>
    </row>
    <row r="4185" spans="1:23" ht="15.75" customHeight="1" x14ac:dyDescent="0.3">
      <c r="A4185" s="2" t="s">
        <v>13</v>
      </c>
      <c r="B4185" s="2">
        <v>1185732</v>
      </c>
      <c r="C4185" s="3">
        <v>44358</v>
      </c>
      <c r="D4185" s="12" t="str" cm="1">
        <f t="array" ref="D4185">_xlfn.SWITCH(WEEKDAY(C4185,2), 1, "Lundi", 2, "Mardi", 3, "Mercredi", 4, "Jeudi", 5, "Vendredi", 6, "Samedi", 7, "Dimanche", "Erreur")</f>
        <v>Vendredi</v>
      </c>
      <c r="E4185" s="2" t="s">
        <v>35</v>
      </c>
      <c r="F4185" s="2" t="s">
        <v>36</v>
      </c>
      <c r="G4185" s="2" t="s">
        <v>37</v>
      </c>
      <c r="H4185" s="4" t="s">
        <v>22</v>
      </c>
      <c r="I4185" s="5">
        <v>43</v>
      </c>
      <c r="J4185" s="6">
        <v>77</v>
      </c>
      <c r="K4185" s="7">
        <v>3311</v>
      </c>
      <c r="L4185" s="7">
        <v>2152.15</v>
      </c>
      <c r="M4185" s="8">
        <v>0.65</v>
      </c>
      <c r="N4185" s="2" t="s">
        <v>82</v>
      </c>
      <c r="O4185">
        <f t="shared" si="520"/>
        <v>2021</v>
      </c>
      <c r="P4185">
        <f t="shared" si="521"/>
        <v>6</v>
      </c>
      <c r="Q4185" t="str">
        <f t="shared" si="522"/>
        <v>juin</v>
      </c>
      <c r="R4185" t="str">
        <f t="shared" si="523"/>
        <v>Illinois</v>
      </c>
      <c r="S4185" t="str">
        <f t="shared" si="524"/>
        <v>2021-06</v>
      </c>
      <c r="T4185">
        <f>IF(AND(COUNTIF(Calculs!$Q$2:$Q$12,$O4185)&gt;0,COUNTIF(Calculs!$S$2:$S$12,$E4185)&gt;0,COUNTIF(Calculs!$U$2:$U$12,$H4185)&gt;0),1,0)</f>
        <v>1</v>
      </c>
      <c r="U4185">
        <f t="shared" si="525"/>
        <v>3311</v>
      </c>
      <c r="V4185">
        <f t="shared" si="526"/>
        <v>77</v>
      </c>
      <c r="W4185">
        <f t="shared" si="527"/>
        <v>2152.15</v>
      </c>
    </row>
    <row r="4186" spans="1:23" ht="15.75" customHeight="1" x14ac:dyDescent="0.3">
      <c r="A4186" s="2" t="s">
        <v>13</v>
      </c>
      <c r="B4186" s="2">
        <v>1185732</v>
      </c>
      <c r="C4186" s="3">
        <v>44359</v>
      </c>
      <c r="D4186" s="12" t="str" cm="1">
        <f t="array" ref="D4186">_xlfn.SWITCH(WEEKDAY(C4186,2), 1, "Lundi", 2, "Mardi", 3, "Mercredi", 4, "Jeudi", 5, "Vendredi", 6, "Samedi", 7, "Dimanche", "Erreur")</f>
        <v>Samedi</v>
      </c>
      <c r="E4186" s="2" t="s">
        <v>35</v>
      </c>
      <c r="F4186" s="2" t="s">
        <v>36</v>
      </c>
      <c r="G4186" s="2" t="s">
        <v>37</v>
      </c>
      <c r="H4186" s="4" t="s">
        <v>16</v>
      </c>
      <c r="I4186" s="5">
        <v>47</v>
      </c>
      <c r="J4186" s="6">
        <v>144</v>
      </c>
      <c r="K4186" s="7">
        <v>6768</v>
      </c>
      <c r="L4186" s="7">
        <v>3722.4</v>
      </c>
      <c r="M4186" s="8">
        <v>0.55000000000000004</v>
      </c>
      <c r="N4186" s="2" t="s">
        <v>82</v>
      </c>
      <c r="O4186">
        <f t="shared" si="520"/>
        <v>2021</v>
      </c>
      <c r="P4186">
        <f t="shared" si="521"/>
        <v>6</v>
      </c>
      <c r="Q4186" t="str">
        <f t="shared" si="522"/>
        <v>juin</v>
      </c>
      <c r="R4186" t="str">
        <f t="shared" si="523"/>
        <v>Illinois</v>
      </c>
      <c r="S4186" t="str">
        <f t="shared" si="524"/>
        <v>2021-06</v>
      </c>
      <c r="T4186">
        <f>IF(AND(COUNTIF(Calculs!$Q$2:$Q$12,$O4186)&gt;0,COUNTIF(Calculs!$S$2:$S$12,$E4186)&gt;0,COUNTIF(Calculs!$U$2:$U$12,$H4186)&gt;0),1,0)</f>
        <v>1</v>
      </c>
      <c r="U4186">
        <f t="shared" si="525"/>
        <v>6768</v>
      </c>
      <c r="V4186">
        <f t="shared" si="526"/>
        <v>144</v>
      </c>
      <c r="W4186">
        <f t="shared" si="527"/>
        <v>3722.4</v>
      </c>
    </row>
    <row r="4187" spans="1:23" ht="15.75" customHeight="1" x14ac:dyDescent="0.3">
      <c r="A4187" s="2" t="s">
        <v>13</v>
      </c>
      <c r="B4187" s="2">
        <v>1185732</v>
      </c>
      <c r="C4187" s="3">
        <v>44360</v>
      </c>
      <c r="D4187" s="12" t="str" cm="1">
        <f t="array" ref="D4187">_xlfn.SWITCH(WEEKDAY(C4187,2), 1, "Lundi", 2, "Mardi", 3, "Mercredi", 4, "Jeudi", 5, "Vendredi", 6, "Samedi", 7, "Dimanche", "Erreur")</f>
        <v>Dimanche</v>
      </c>
      <c r="E4187" s="2" t="s">
        <v>35</v>
      </c>
      <c r="F4187" s="2" t="s">
        <v>36</v>
      </c>
      <c r="G4187" s="2" t="s">
        <v>37</v>
      </c>
      <c r="H4187" s="4" t="s">
        <v>18</v>
      </c>
      <c r="I4187" s="5">
        <v>46</v>
      </c>
      <c r="J4187" s="6">
        <v>60</v>
      </c>
      <c r="K4187" s="7">
        <v>2760</v>
      </c>
      <c r="L4187" s="7">
        <v>1324.8</v>
      </c>
      <c r="M4187" s="8">
        <v>0.48</v>
      </c>
      <c r="N4187" s="2" t="s">
        <v>82</v>
      </c>
      <c r="O4187">
        <f t="shared" si="520"/>
        <v>2021</v>
      </c>
      <c r="P4187">
        <f t="shared" si="521"/>
        <v>6</v>
      </c>
      <c r="Q4187" t="str">
        <f t="shared" si="522"/>
        <v>juin</v>
      </c>
      <c r="R4187" t="str">
        <f t="shared" si="523"/>
        <v>Illinois</v>
      </c>
      <c r="S4187" t="str">
        <f t="shared" si="524"/>
        <v>2021-06</v>
      </c>
      <c r="T4187">
        <f>IF(AND(COUNTIF(Calculs!$Q$2:$Q$12,$O4187)&gt;0,COUNTIF(Calculs!$S$2:$S$12,$E4187)&gt;0,COUNTIF(Calculs!$U$2:$U$12,$H4187)&gt;0),1,0)</f>
        <v>1</v>
      </c>
      <c r="U4187">
        <f t="shared" si="525"/>
        <v>2760</v>
      </c>
      <c r="V4187">
        <f t="shared" si="526"/>
        <v>60</v>
      </c>
      <c r="W4187">
        <f t="shared" si="527"/>
        <v>1324.8</v>
      </c>
    </row>
    <row r="4188" spans="1:23" ht="15.75" customHeight="1" x14ac:dyDescent="0.3">
      <c r="A4188" s="2" t="s">
        <v>13</v>
      </c>
      <c r="B4188" s="2">
        <v>1185732</v>
      </c>
      <c r="C4188" s="3">
        <v>44361</v>
      </c>
      <c r="D4188" s="12" t="str" cm="1">
        <f t="array" ref="D4188">_xlfn.SWITCH(WEEKDAY(C4188,2), 1, "Lundi", 2, "Mardi", 3, "Mercredi", 4, "Jeudi", 5, "Vendredi", 6, "Samedi", 7, "Dimanche", "Erreur")</f>
        <v>Lundi</v>
      </c>
      <c r="E4188" s="2" t="s">
        <v>35</v>
      </c>
      <c r="F4188" s="2" t="s">
        <v>36</v>
      </c>
      <c r="G4188" s="2" t="s">
        <v>37</v>
      </c>
      <c r="H4188" s="4" t="s">
        <v>19</v>
      </c>
      <c r="I4188" s="5">
        <v>37</v>
      </c>
      <c r="J4188" s="6">
        <v>68</v>
      </c>
      <c r="K4188" s="7">
        <v>2516</v>
      </c>
      <c r="L4188" s="7">
        <v>1132.1999999999998</v>
      </c>
      <c r="M4188" s="8">
        <v>0.44999999999999996</v>
      </c>
      <c r="N4188" s="2" t="s">
        <v>82</v>
      </c>
      <c r="O4188">
        <f t="shared" si="520"/>
        <v>2021</v>
      </c>
      <c r="P4188">
        <f t="shared" si="521"/>
        <v>6</v>
      </c>
      <c r="Q4188" t="str">
        <f t="shared" si="522"/>
        <v>juin</v>
      </c>
      <c r="R4188" t="str">
        <f t="shared" si="523"/>
        <v>Illinois</v>
      </c>
      <c r="S4188" t="str">
        <f t="shared" si="524"/>
        <v>2021-06</v>
      </c>
      <c r="T4188">
        <f>IF(AND(COUNTIF(Calculs!$Q$2:$Q$12,$O4188)&gt;0,COUNTIF(Calculs!$S$2:$S$12,$E4188)&gt;0,COUNTIF(Calculs!$U$2:$U$12,$H4188)&gt;0),1,0)</f>
        <v>1</v>
      </c>
      <c r="U4188">
        <f t="shared" si="525"/>
        <v>2516</v>
      </c>
      <c r="V4188">
        <f t="shared" si="526"/>
        <v>68</v>
      </c>
      <c r="W4188">
        <f t="shared" si="527"/>
        <v>1132.1999999999998</v>
      </c>
    </row>
    <row r="4189" spans="1:23" ht="15.75" customHeight="1" x14ac:dyDescent="0.3">
      <c r="A4189" s="2" t="s">
        <v>13</v>
      </c>
      <c r="B4189" s="2">
        <v>1185732</v>
      </c>
      <c r="C4189" s="3">
        <v>44362</v>
      </c>
      <c r="D4189" s="12" t="str" cm="1">
        <f t="array" ref="D4189">_xlfn.SWITCH(WEEKDAY(C4189,2), 1, "Lundi", 2, "Mardi", 3, "Mercredi", 4, "Jeudi", 5, "Vendredi", 6, "Samedi", 7, "Dimanche", "Erreur")</f>
        <v>Mardi</v>
      </c>
      <c r="E4189" s="2" t="s">
        <v>35</v>
      </c>
      <c r="F4189" s="2" t="s">
        <v>36</v>
      </c>
      <c r="G4189" s="2" t="s">
        <v>37</v>
      </c>
      <c r="H4189" s="4" t="s">
        <v>20</v>
      </c>
      <c r="I4189" s="5">
        <v>41</v>
      </c>
      <c r="J4189" s="6">
        <v>19</v>
      </c>
      <c r="K4189" s="7">
        <v>779</v>
      </c>
      <c r="L4189" s="7">
        <v>412.87</v>
      </c>
      <c r="M4189" s="8">
        <v>0.53</v>
      </c>
      <c r="N4189" s="2" t="s">
        <v>82</v>
      </c>
      <c r="O4189">
        <f t="shared" si="520"/>
        <v>2021</v>
      </c>
      <c r="P4189">
        <f t="shared" si="521"/>
        <v>6</v>
      </c>
      <c r="Q4189" t="str">
        <f t="shared" si="522"/>
        <v>juin</v>
      </c>
      <c r="R4189" t="str">
        <f t="shared" si="523"/>
        <v>Illinois</v>
      </c>
      <c r="S4189" t="str">
        <f t="shared" si="524"/>
        <v>2021-06</v>
      </c>
      <c r="T4189">
        <f>IF(AND(COUNTIF(Calculs!$Q$2:$Q$12,$O4189)&gt;0,COUNTIF(Calculs!$S$2:$S$12,$E4189)&gt;0,COUNTIF(Calculs!$U$2:$U$12,$H4189)&gt;0),1,0)</f>
        <v>1</v>
      </c>
      <c r="U4189">
        <f t="shared" si="525"/>
        <v>779</v>
      </c>
      <c r="V4189">
        <f t="shared" si="526"/>
        <v>19</v>
      </c>
      <c r="W4189">
        <f t="shared" si="527"/>
        <v>412.87</v>
      </c>
    </row>
    <row r="4190" spans="1:23" ht="15.75" customHeight="1" x14ac:dyDescent="0.3">
      <c r="A4190" s="2" t="s">
        <v>13</v>
      </c>
      <c r="B4190" s="2">
        <v>1185732</v>
      </c>
      <c r="C4190" s="3">
        <v>44363</v>
      </c>
      <c r="D4190" s="12" t="str" cm="1">
        <f t="array" ref="D4190">_xlfn.SWITCH(WEEKDAY(C4190,2), 1, "Lundi", 2, "Mardi", 3, "Mercredi", 4, "Jeudi", 5, "Vendredi", 6, "Samedi", 7, "Dimanche", "Erreur")</f>
        <v>Mercredi</v>
      </c>
      <c r="E4190" s="2" t="s">
        <v>35</v>
      </c>
      <c r="F4190" s="2" t="s">
        <v>36</v>
      </c>
      <c r="G4190" s="2" t="s">
        <v>37</v>
      </c>
      <c r="H4190" s="4" t="s">
        <v>21</v>
      </c>
      <c r="I4190" s="5">
        <v>56</v>
      </c>
      <c r="J4190" s="6">
        <v>38</v>
      </c>
      <c r="K4190" s="7">
        <v>2128</v>
      </c>
      <c r="L4190" s="7">
        <v>1000.16</v>
      </c>
      <c r="M4190" s="8">
        <v>0.47</v>
      </c>
      <c r="N4190" s="2" t="s">
        <v>82</v>
      </c>
      <c r="O4190">
        <f t="shared" si="520"/>
        <v>2021</v>
      </c>
      <c r="P4190">
        <f t="shared" si="521"/>
        <v>6</v>
      </c>
      <c r="Q4190" t="str">
        <f t="shared" si="522"/>
        <v>juin</v>
      </c>
      <c r="R4190" t="str">
        <f t="shared" si="523"/>
        <v>Illinois</v>
      </c>
      <c r="S4190" t="str">
        <f t="shared" si="524"/>
        <v>2021-06</v>
      </c>
      <c r="T4190">
        <f>IF(AND(COUNTIF(Calculs!$Q$2:$Q$12,$O4190)&gt;0,COUNTIF(Calculs!$S$2:$S$12,$E4190)&gt;0,COUNTIF(Calculs!$U$2:$U$12,$H4190)&gt;0),1,0)</f>
        <v>1</v>
      </c>
      <c r="U4190">
        <f t="shared" si="525"/>
        <v>2128</v>
      </c>
      <c r="V4190">
        <f t="shared" si="526"/>
        <v>38</v>
      </c>
      <c r="W4190">
        <f t="shared" si="527"/>
        <v>1000.16</v>
      </c>
    </row>
    <row r="4191" spans="1:23" ht="15.75" customHeight="1" x14ac:dyDescent="0.3">
      <c r="A4191" s="2" t="s">
        <v>13</v>
      </c>
      <c r="B4191" s="2">
        <v>1185732</v>
      </c>
      <c r="C4191" s="3">
        <v>44364</v>
      </c>
      <c r="D4191" s="12" t="str" cm="1">
        <f t="array" ref="D4191">_xlfn.SWITCH(WEEKDAY(C4191,2), 1, "Lundi", 2, "Mardi", 3, "Mercredi", 4, "Jeudi", 5, "Vendredi", 6, "Samedi", 7, "Dimanche", "Erreur")</f>
        <v>Jeudi</v>
      </c>
      <c r="E4191" s="2" t="s">
        <v>35</v>
      </c>
      <c r="F4191" s="2" t="s">
        <v>36</v>
      </c>
      <c r="G4191" s="2" t="s">
        <v>37</v>
      </c>
      <c r="H4191" s="4" t="s">
        <v>22</v>
      </c>
      <c r="I4191" s="5">
        <v>45</v>
      </c>
      <c r="J4191" s="6">
        <v>63</v>
      </c>
      <c r="K4191" s="7">
        <v>2835</v>
      </c>
      <c r="L4191" s="7">
        <v>1786.05</v>
      </c>
      <c r="M4191" s="8">
        <v>0.63</v>
      </c>
      <c r="N4191" s="2" t="s">
        <v>82</v>
      </c>
      <c r="O4191">
        <f t="shared" si="520"/>
        <v>2021</v>
      </c>
      <c r="P4191">
        <f t="shared" si="521"/>
        <v>6</v>
      </c>
      <c r="Q4191" t="str">
        <f t="shared" si="522"/>
        <v>juin</v>
      </c>
      <c r="R4191" t="str">
        <f t="shared" si="523"/>
        <v>Illinois</v>
      </c>
      <c r="S4191" t="str">
        <f t="shared" si="524"/>
        <v>2021-06</v>
      </c>
      <c r="T4191">
        <f>IF(AND(COUNTIF(Calculs!$Q$2:$Q$12,$O4191)&gt;0,COUNTIF(Calculs!$S$2:$S$12,$E4191)&gt;0,COUNTIF(Calculs!$U$2:$U$12,$H4191)&gt;0),1,0)</f>
        <v>1</v>
      </c>
      <c r="U4191">
        <f t="shared" si="525"/>
        <v>2835</v>
      </c>
      <c r="V4191">
        <f t="shared" si="526"/>
        <v>63</v>
      </c>
      <c r="W4191">
        <f t="shared" si="527"/>
        <v>1786.05</v>
      </c>
    </row>
    <row r="4192" spans="1:23" ht="15.75" customHeight="1" x14ac:dyDescent="0.3">
      <c r="A4192" s="2" t="s">
        <v>13</v>
      </c>
      <c r="B4192" s="2">
        <v>1185732</v>
      </c>
      <c r="C4192" s="3">
        <v>44365</v>
      </c>
      <c r="D4192" s="12" t="str" cm="1">
        <f t="array" ref="D4192">_xlfn.SWITCH(WEEKDAY(C4192,2), 1, "Lundi", 2, "Mardi", 3, "Mercredi", 4, "Jeudi", 5, "Vendredi", 6, "Samedi", 7, "Dimanche", "Erreur")</f>
        <v>Vendredi</v>
      </c>
      <c r="E4192" s="2" t="s">
        <v>35</v>
      </c>
      <c r="F4192" s="2" t="s">
        <v>36</v>
      </c>
      <c r="G4192" s="2" t="s">
        <v>37</v>
      </c>
      <c r="H4192" s="4" t="s">
        <v>16</v>
      </c>
      <c r="I4192" s="5">
        <v>48</v>
      </c>
      <c r="J4192" s="6">
        <v>122</v>
      </c>
      <c r="K4192" s="7">
        <v>5856</v>
      </c>
      <c r="L4192" s="7">
        <v>3045.12</v>
      </c>
      <c r="M4192" s="8">
        <v>0.52</v>
      </c>
      <c r="N4192" s="2" t="s">
        <v>82</v>
      </c>
      <c r="O4192">
        <f t="shared" si="520"/>
        <v>2021</v>
      </c>
      <c r="P4192">
        <f t="shared" si="521"/>
        <v>6</v>
      </c>
      <c r="Q4192" t="str">
        <f t="shared" si="522"/>
        <v>juin</v>
      </c>
      <c r="R4192" t="str">
        <f t="shared" si="523"/>
        <v>Illinois</v>
      </c>
      <c r="S4192" t="str">
        <f t="shared" si="524"/>
        <v>2021-06</v>
      </c>
      <c r="T4192">
        <f>IF(AND(COUNTIF(Calculs!$Q$2:$Q$12,$O4192)&gt;0,COUNTIF(Calculs!$S$2:$S$12,$E4192)&gt;0,COUNTIF(Calculs!$U$2:$U$12,$H4192)&gt;0),1,0)</f>
        <v>1</v>
      </c>
      <c r="U4192">
        <f t="shared" si="525"/>
        <v>5856</v>
      </c>
      <c r="V4192">
        <f t="shared" si="526"/>
        <v>122</v>
      </c>
      <c r="W4192">
        <f t="shared" si="527"/>
        <v>3045.12</v>
      </c>
    </row>
    <row r="4193" spans="1:23" ht="15.75" customHeight="1" x14ac:dyDescent="0.3">
      <c r="A4193" s="2" t="s">
        <v>13</v>
      </c>
      <c r="B4193" s="2">
        <v>1185732</v>
      </c>
      <c r="C4193" s="3">
        <v>44366</v>
      </c>
      <c r="D4193" s="12" t="str" cm="1">
        <f t="array" ref="D4193">_xlfn.SWITCH(WEEKDAY(C4193,2), 1, "Lundi", 2, "Mardi", 3, "Mercredi", 4, "Jeudi", 5, "Vendredi", 6, "Samedi", 7, "Dimanche", "Erreur")</f>
        <v>Samedi</v>
      </c>
      <c r="E4193" s="2" t="s">
        <v>35</v>
      </c>
      <c r="F4193" s="2" t="s">
        <v>36</v>
      </c>
      <c r="G4193" s="2" t="s">
        <v>37</v>
      </c>
      <c r="H4193" s="4" t="s">
        <v>18</v>
      </c>
      <c r="I4193" s="5">
        <v>48</v>
      </c>
      <c r="J4193" s="6">
        <v>44</v>
      </c>
      <c r="K4193" s="7">
        <v>2112</v>
      </c>
      <c r="L4193" s="7">
        <v>971.52</v>
      </c>
      <c r="M4193" s="8">
        <v>0.45999999999999996</v>
      </c>
      <c r="N4193" s="2" t="s">
        <v>82</v>
      </c>
      <c r="O4193">
        <f t="shared" si="520"/>
        <v>2021</v>
      </c>
      <c r="P4193">
        <f t="shared" si="521"/>
        <v>6</v>
      </c>
      <c r="Q4193" t="str">
        <f t="shared" si="522"/>
        <v>juin</v>
      </c>
      <c r="R4193" t="str">
        <f t="shared" si="523"/>
        <v>Illinois</v>
      </c>
      <c r="S4193" t="str">
        <f t="shared" si="524"/>
        <v>2021-06</v>
      </c>
      <c r="T4193">
        <f>IF(AND(COUNTIF(Calculs!$Q$2:$Q$12,$O4193)&gt;0,COUNTIF(Calculs!$S$2:$S$12,$E4193)&gt;0,COUNTIF(Calculs!$U$2:$U$12,$H4193)&gt;0),1,0)</f>
        <v>1</v>
      </c>
      <c r="U4193">
        <f t="shared" si="525"/>
        <v>2112</v>
      </c>
      <c r="V4193">
        <f t="shared" si="526"/>
        <v>44</v>
      </c>
      <c r="W4193">
        <f t="shared" si="527"/>
        <v>971.52</v>
      </c>
    </row>
    <row r="4194" spans="1:23" ht="15.75" customHeight="1" x14ac:dyDescent="0.3">
      <c r="A4194" s="2" t="s">
        <v>13</v>
      </c>
      <c r="B4194" s="2">
        <v>1185732</v>
      </c>
      <c r="C4194" s="3">
        <v>44367</v>
      </c>
      <c r="D4194" s="12" t="str" cm="1">
        <f t="array" ref="D4194">_xlfn.SWITCH(WEEKDAY(C4194,2), 1, "Lundi", 2, "Mardi", 3, "Mercredi", 4, "Jeudi", 5, "Vendredi", 6, "Samedi", 7, "Dimanche", "Erreur")</f>
        <v>Dimanche</v>
      </c>
      <c r="E4194" s="2" t="s">
        <v>35</v>
      </c>
      <c r="F4194" s="2" t="s">
        <v>36</v>
      </c>
      <c r="G4194" s="2" t="s">
        <v>37</v>
      </c>
      <c r="H4194" s="4" t="s">
        <v>19</v>
      </c>
      <c r="I4194" s="5">
        <v>36</v>
      </c>
      <c r="J4194" s="6">
        <v>42</v>
      </c>
      <c r="K4194" s="7">
        <v>1512</v>
      </c>
      <c r="L4194" s="7">
        <v>725.76</v>
      </c>
      <c r="M4194" s="8">
        <v>0.48</v>
      </c>
      <c r="N4194" s="2" t="s">
        <v>82</v>
      </c>
      <c r="O4194">
        <f t="shared" si="520"/>
        <v>2021</v>
      </c>
      <c r="P4194">
        <f t="shared" si="521"/>
        <v>6</v>
      </c>
      <c r="Q4194" t="str">
        <f t="shared" si="522"/>
        <v>juin</v>
      </c>
      <c r="R4194" t="str">
        <f t="shared" si="523"/>
        <v>Illinois</v>
      </c>
      <c r="S4194" t="str">
        <f t="shared" si="524"/>
        <v>2021-06</v>
      </c>
      <c r="T4194">
        <f>IF(AND(COUNTIF(Calculs!$Q$2:$Q$12,$O4194)&gt;0,COUNTIF(Calculs!$S$2:$S$12,$E4194)&gt;0,COUNTIF(Calculs!$U$2:$U$12,$H4194)&gt;0),1,0)</f>
        <v>1</v>
      </c>
      <c r="U4194">
        <f t="shared" si="525"/>
        <v>1512</v>
      </c>
      <c r="V4194">
        <f t="shared" si="526"/>
        <v>42</v>
      </c>
      <c r="W4194">
        <f t="shared" si="527"/>
        <v>725.76</v>
      </c>
    </row>
    <row r="4195" spans="1:23" ht="15.75" customHeight="1" x14ac:dyDescent="0.3">
      <c r="A4195" s="2" t="s">
        <v>13</v>
      </c>
      <c r="B4195" s="2">
        <v>1185732</v>
      </c>
      <c r="C4195" s="3">
        <v>44368</v>
      </c>
      <c r="D4195" s="12" t="str" cm="1">
        <f t="array" ref="D4195">_xlfn.SWITCH(WEEKDAY(C4195,2), 1, "Lundi", 2, "Mardi", 3, "Mercredi", 4, "Jeudi", 5, "Vendredi", 6, "Samedi", 7, "Dimanche", "Erreur")</f>
        <v>Lundi</v>
      </c>
      <c r="E4195" s="2" t="s">
        <v>35</v>
      </c>
      <c r="F4195" s="2" t="s">
        <v>36</v>
      </c>
      <c r="G4195" s="2" t="s">
        <v>37</v>
      </c>
      <c r="H4195" s="4" t="s">
        <v>20</v>
      </c>
      <c r="I4195" s="5">
        <v>44</v>
      </c>
      <c r="J4195" s="6">
        <v>20</v>
      </c>
      <c r="K4195" s="7">
        <v>880</v>
      </c>
      <c r="L4195" s="7">
        <v>440</v>
      </c>
      <c r="M4195" s="8">
        <v>0.5</v>
      </c>
      <c r="N4195" s="2" t="s">
        <v>82</v>
      </c>
      <c r="O4195">
        <f t="shared" si="520"/>
        <v>2021</v>
      </c>
      <c r="P4195">
        <f t="shared" si="521"/>
        <v>6</v>
      </c>
      <c r="Q4195" t="str">
        <f t="shared" si="522"/>
        <v>juin</v>
      </c>
      <c r="R4195" t="str">
        <f t="shared" si="523"/>
        <v>Illinois</v>
      </c>
      <c r="S4195" t="str">
        <f t="shared" si="524"/>
        <v>2021-06</v>
      </c>
      <c r="T4195">
        <f>IF(AND(COUNTIF(Calculs!$Q$2:$Q$12,$O4195)&gt;0,COUNTIF(Calculs!$S$2:$S$12,$E4195)&gt;0,COUNTIF(Calculs!$U$2:$U$12,$H4195)&gt;0),1,0)</f>
        <v>1</v>
      </c>
      <c r="U4195">
        <f t="shared" si="525"/>
        <v>880</v>
      </c>
      <c r="V4195">
        <f t="shared" si="526"/>
        <v>20</v>
      </c>
      <c r="W4195">
        <f t="shared" si="527"/>
        <v>440</v>
      </c>
    </row>
    <row r="4196" spans="1:23" ht="15.75" customHeight="1" x14ac:dyDescent="0.3">
      <c r="A4196" s="2" t="s">
        <v>13</v>
      </c>
      <c r="B4196" s="2">
        <v>1185732</v>
      </c>
      <c r="C4196" s="3">
        <v>44369</v>
      </c>
      <c r="D4196" s="12" t="str" cm="1">
        <f t="array" ref="D4196">_xlfn.SWITCH(WEEKDAY(C4196,2), 1, "Lundi", 2, "Mardi", 3, "Mercredi", 4, "Jeudi", 5, "Vendredi", 6, "Samedi", 7, "Dimanche", "Erreur")</f>
        <v>Mardi</v>
      </c>
      <c r="E4196" s="2" t="s">
        <v>35</v>
      </c>
      <c r="F4196" s="2" t="s">
        <v>36</v>
      </c>
      <c r="G4196" s="2" t="s">
        <v>37</v>
      </c>
      <c r="H4196" s="4" t="s">
        <v>21</v>
      </c>
      <c r="I4196" s="5">
        <v>54</v>
      </c>
      <c r="J4196" s="6">
        <v>28</v>
      </c>
      <c r="K4196" s="7">
        <v>1512</v>
      </c>
      <c r="L4196" s="7">
        <v>710.64</v>
      </c>
      <c r="M4196" s="8">
        <v>0.47</v>
      </c>
      <c r="N4196" s="2" t="s">
        <v>82</v>
      </c>
      <c r="O4196">
        <f t="shared" si="520"/>
        <v>2021</v>
      </c>
      <c r="P4196">
        <f t="shared" si="521"/>
        <v>6</v>
      </c>
      <c r="Q4196" t="str">
        <f t="shared" si="522"/>
        <v>juin</v>
      </c>
      <c r="R4196" t="str">
        <f t="shared" si="523"/>
        <v>Illinois</v>
      </c>
      <c r="S4196" t="str">
        <f t="shared" si="524"/>
        <v>2021-06</v>
      </c>
      <c r="T4196">
        <f>IF(AND(COUNTIF(Calculs!$Q$2:$Q$12,$O4196)&gt;0,COUNTIF(Calculs!$S$2:$S$12,$E4196)&gt;0,COUNTIF(Calculs!$U$2:$U$12,$H4196)&gt;0),1,0)</f>
        <v>1</v>
      </c>
      <c r="U4196">
        <f t="shared" si="525"/>
        <v>1512</v>
      </c>
      <c r="V4196">
        <f t="shared" si="526"/>
        <v>28</v>
      </c>
      <c r="W4196">
        <f t="shared" si="527"/>
        <v>710.64</v>
      </c>
    </row>
    <row r="4197" spans="1:23" ht="15.75" customHeight="1" x14ac:dyDescent="0.3">
      <c r="A4197" s="2" t="s">
        <v>13</v>
      </c>
      <c r="B4197" s="2">
        <v>1185732</v>
      </c>
      <c r="C4197" s="3">
        <v>44370</v>
      </c>
      <c r="D4197" s="12" t="str" cm="1">
        <f t="array" ref="D4197">_xlfn.SWITCH(WEEKDAY(C4197,2), 1, "Lundi", 2, "Mardi", 3, "Mercredi", 4, "Jeudi", 5, "Vendredi", 6, "Samedi", 7, "Dimanche", "Erreur")</f>
        <v>Mercredi</v>
      </c>
      <c r="E4197" s="2" t="s">
        <v>35</v>
      </c>
      <c r="F4197" s="2" t="s">
        <v>36</v>
      </c>
      <c r="G4197" s="2" t="s">
        <v>37</v>
      </c>
      <c r="H4197" s="4" t="s">
        <v>22</v>
      </c>
      <c r="I4197" s="5">
        <v>49</v>
      </c>
      <c r="J4197" s="6">
        <v>65</v>
      </c>
      <c r="K4197" s="7">
        <v>3185</v>
      </c>
      <c r="L4197" s="7">
        <v>1911</v>
      </c>
      <c r="M4197" s="8">
        <v>0.6</v>
      </c>
      <c r="N4197" s="2" t="s">
        <v>82</v>
      </c>
      <c r="O4197">
        <f t="shared" si="520"/>
        <v>2021</v>
      </c>
      <c r="P4197">
        <f t="shared" si="521"/>
        <v>6</v>
      </c>
      <c r="Q4197" t="str">
        <f t="shared" si="522"/>
        <v>juin</v>
      </c>
      <c r="R4197" t="str">
        <f t="shared" si="523"/>
        <v>Illinois</v>
      </c>
      <c r="S4197" t="str">
        <f t="shared" si="524"/>
        <v>2021-06</v>
      </c>
      <c r="T4197">
        <f>IF(AND(COUNTIF(Calculs!$Q$2:$Q$12,$O4197)&gt;0,COUNTIF(Calculs!$S$2:$S$12,$E4197)&gt;0,COUNTIF(Calculs!$U$2:$U$12,$H4197)&gt;0),1,0)</f>
        <v>1</v>
      </c>
      <c r="U4197">
        <f t="shared" si="525"/>
        <v>3185</v>
      </c>
      <c r="V4197">
        <f t="shared" si="526"/>
        <v>65</v>
      </c>
      <c r="W4197">
        <f t="shared" si="527"/>
        <v>1911</v>
      </c>
    </row>
    <row r="4198" spans="1:23" ht="15.75" customHeight="1" x14ac:dyDescent="0.3">
      <c r="A4198" s="2" t="s">
        <v>13</v>
      </c>
      <c r="B4198" s="2">
        <v>1185732</v>
      </c>
      <c r="C4198" s="3">
        <v>44371</v>
      </c>
      <c r="D4198" s="12" t="str" cm="1">
        <f t="array" ref="D4198">_xlfn.SWITCH(WEEKDAY(C4198,2), 1, "Lundi", 2, "Mardi", 3, "Mercredi", 4, "Jeudi", 5, "Vendredi", 6, "Samedi", 7, "Dimanche", "Erreur")</f>
        <v>Jeudi</v>
      </c>
      <c r="E4198" s="2" t="s">
        <v>35</v>
      </c>
      <c r="F4198" s="2" t="s">
        <v>36</v>
      </c>
      <c r="G4198" s="2" t="s">
        <v>37</v>
      </c>
      <c r="H4198" s="4" t="s">
        <v>16</v>
      </c>
      <c r="I4198" s="5">
        <v>58</v>
      </c>
      <c r="J4198" s="6">
        <v>134</v>
      </c>
      <c r="K4198" s="7">
        <v>7772</v>
      </c>
      <c r="L4198" s="7">
        <v>4196.88</v>
      </c>
      <c r="M4198" s="8">
        <v>0.54</v>
      </c>
      <c r="N4198" s="2" t="s">
        <v>82</v>
      </c>
      <c r="O4198">
        <f t="shared" si="520"/>
        <v>2021</v>
      </c>
      <c r="P4198">
        <f t="shared" si="521"/>
        <v>6</v>
      </c>
      <c r="Q4198" t="str">
        <f t="shared" si="522"/>
        <v>juin</v>
      </c>
      <c r="R4198" t="str">
        <f t="shared" si="523"/>
        <v>Illinois</v>
      </c>
      <c r="S4198" t="str">
        <f t="shared" si="524"/>
        <v>2021-06</v>
      </c>
      <c r="T4198">
        <f>IF(AND(COUNTIF(Calculs!$Q$2:$Q$12,$O4198)&gt;0,COUNTIF(Calculs!$S$2:$S$12,$E4198)&gt;0,COUNTIF(Calculs!$U$2:$U$12,$H4198)&gt;0),1,0)</f>
        <v>1</v>
      </c>
      <c r="U4198">
        <f t="shared" si="525"/>
        <v>7772</v>
      </c>
      <c r="V4198">
        <f t="shared" si="526"/>
        <v>134</v>
      </c>
      <c r="W4198">
        <f t="shared" si="527"/>
        <v>4196.88</v>
      </c>
    </row>
    <row r="4199" spans="1:23" ht="15.75" customHeight="1" x14ac:dyDescent="0.3">
      <c r="A4199" s="2" t="s">
        <v>13</v>
      </c>
      <c r="B4199" s="2">
        <v>1185732</v>
      </c>
      <c r="C4199" s="3">
        <v>44372</v>
      </c>
      <c r="D4199" s="12" t="str" cm="1">
        <f t="array" ref="D4199">_xlfn.SWITCH(WEEKDAY(C4199,2), 1, "Lundi", 2, "Mardi", 3, "Mercredi", 4, "Jeudi", 5, "Vendredi", 6, "Samedi", 7, "Dimanche", "Erreur")</f>
        <v>Vendredi</v>
      </c>
      <c r="E4199" s="2" t="s">
        <v>35</v>
      </c>
      <c r="F4199" s="2" t="s">
        <v>36</v>
      </c>
      <c r="G4199" s="2" t="s">
        <v>37</v>
      </c>
      <c r="H4199" s="4" t="s">
        <v>18</v>
      </c>
      <c r="I4199" s="5">
        <v>53</v>
      </c>
      <c r="J4199" s="6">
        <v>54</v>
      </c>
      <c r="K4199" s="7">
        <v>2862</v>
      </c>
      <c r="L4199" s="7">
        <v>1287.8999999999999</v>
      </c>
      <c r="M4199" s="8">
        <v>0.44999999999999996</v>
      </c>
      <c r="N4199" s="2" t="s">
        <v>82</v>
      </c>
      <c r="O4199">
        <f t="shared" si="520"/>
        <v>2021</v>
      </c>
      <c r="P4199">
        <f t="shared" si="521"/>
        <v>6</v>
      </c>
      <c r="Q4199" t="str">
        <f t="shared" si="522"/>
        <v>juin</v>
      </c>
      <c r="R4199" t="str">
        <f t="shared" si="523"/>
        <v>Illinois</v>
      </c>
      <c r="S4199" t="str">
        <f t="shared" si="524"/>
        <v>2021-06</v>
      </c>
      <c r="T4199">
        <f>IF(AND(COUNTIF(Calculs!$Q$2:$Q$12,$O4199)&gt;0,COUNTIF(Calculs!$S$2:$S$12,$E4199)&gt;0,COUNTIF(Calculs!$U$2:$U$12,$H4199)&gt;0),1,0)</f>
        <v>1</v>
      </c>
      <c r="U4199">
        <f t="shared" si="525"/>
        <v>2862</v>
      </c>
      <c r="V4199">
        <f t="shared" si="526"/>
        <v>54</v>
      </c>
      <c r="W4199">
        <f t="shared" si="527"/>
        <v>1287.8999999999999</v>
      </c>
    </row>
    <row r="4200" spans="1:23" ht="15.75" customHeight="1" x14ac:dyDescent="0.3">
      <c r="A4200" s="2" t="s">
        <v>13</v>
      </c>
      <c r="B4200" s="2">
        <v>1185732</v>
      </c>
      <c r="C4200" s="3">
        <v>44373</v>
      </c>
      <c r="D4200" s="12" t="str" cm="1">
        <f t="array" ref="D4200">_xlfn.SWITCH(WEEKDAY(C4200,2), 1, "Lundi", 2, "Mardi", 3, "Mercredi", 4, "Jeudi", 5, "Vendredi", 6, "Samedi", 7, "Dimanche", "Erreur")</f>
        <v>Samedi</v>
      </c>
      <c r="E4200" s="2" t="s">
        <v>35</v>
      </c>
      <c r="F4200" s="2" t="s">
        <v>36</v>
      </c>
      <c r="G4200" s="2" t="s">
        <v>37</v>
      </c>
      <c r="H4200" s="4" t="s">
        <v>19</v>
      </c>
      <c r="I4200" s="5">
        <v>49</v>
      </c>
      <c r="J4200" s="6">
        <v>44</v>
      </c>
      <c r="K4200" s="7">
        <v>2156</v>
      </c>
      <c r="L4200" s="7">
        <v>991.75999999999988</v>
      </c>
      <c r="M4200" s="8">
        <v>0.45999999999999996</v>
      </c>
      <c r="N4200" s="2" t="s">
        <v>82</v>
      </c>
      <c r="O4200">
        <f t="shared" si="520"/>
        <v>2021</v>
      </c>
      <c r="P4200">
        <f t="shared" si="521"/>
        <v>6</v>
      </c>
      <c r="Q4200" t="str">
        <f t="shared" si="522"/>
        <v>juin</v>
      </c>
      <c r="R4200" t="str">
        <f t="shared" si="523"/>
        <v>Illinois</v>
      </c>
      <c r="S4200" t="str">
        <f t="shared" si="524"/>
        <v>2021-06</v>
      </c>
      <c r="T4200">
        <f>IF(AND(COUNTIF(Calculs!$Q$2:$Q$12,$O4200)&gt;0,COUNTIF(Calculs!$S$2:$S$12,$E4200)&gt;0,COUNTIF(Calculs!$U$2:$U$12,$H4200)&gt;0),1,0)</f>
        <v>1</v>
      </c>
      <c r="U4200">
        <f t="shared" si="525"/>
        <v>2156</v>
      </c>
      <c r="V4200">
        <f t="shared" si="526"/>
        <v>44</v>
      </c>
      <c r="W4200">
        <f t="shared" si="527"/>
        <v>991.75999999999988</v>
      </c>
    </row>
    <row r="4201" spans="1:23" ht="15.75" customHeight="1" x14ac:dyDescent="0.3">
      <c r="A4201" s="2" t="s">
        <v>13</v>
      </c>
      <c r="B4201" s="2">
        <v>1185732</v>
      </c>
      <c r="C4201" s="3">
        <v>44374</v>
      </c>
      <c r="D4201" s="12" t="str" cm="1">
        <f t="array" ref="D4201">_xlfn.SWITCH(WEEKDAY(C4201,2), 1, "Lundi", 2, "Mardi", 3, "Mercredi", 4, "Jeudi", 5, "Vendredi", 6, "Samedi", 7, "Dimanche", "Erreur")</f>
        <v>Dimanche</v>
      </c>
      <c r="E4201" s="2" t="s">
        <v>35</v>
      </c>
      <c r="F4201" s="2" t="s">
        <v>36</v>
      </c>
      <c r="G4201" s="2" t="s">
        <v>37</v>
      </c>
      <c r="H4201" s="4" t="s">
        <v>20</v>
      </c>
      <c r="I4201" s="5">
        <v>48</v>
      </c>
      <c r="J4201" s="6">
        <v>28</v>
      </c>
      <c r="K4201" s="7">
        <v>1344</v>
      </c>
      <c r="L4201" s="7">
        <v>712.32</v>
      </c>
      <c r="M4201" s="8">
        <v>0.53</v>
      </c>
      <c r="N4201" s="2" t="s">
        <v>82</v>
      </c>
      <c r="O4201">
        <f t="shared" si="520"/>
        <v>2021</v>
      </c>
      <c r="P4201">
        <f t="shared" si="521"/>
        <v>6</v>
      </c>
      <c r="Q4201" t="str">
        <f t="shared" si="522"/>
        <v>juin</v>
      </c>
      <c r="R4201" t="str">
        <f t="shared" si="523"/>
        <v>Illinois</v>
      </c>
      <c r="S4201" t="str">
        <f t="shared" si="524"/>
        <v>2021-06</v>
      </c>
      <c r="T4201">
        <f>IF(AND(COUNTIF(Calculs!$Q$2:$Q$12,$O4201)&gt;0,COUNTIF(Calculs!$S$2:$S$12,$E4201)&gt;0,COUNTIF(Calculs!$U$2:$U$12,$H4201)&gt;0),1,0)</f>
        <v>1</v>
      </c>
      <c r="U4201">
        <f t="shared" si="525"/>
        <v>1344</v>
      </c>
      <c r="V4201">
        <f t="shared" si="526"/>
        <v>28</v>
      </c>
      <c r="W4201">
        <f t="shared" si="527"/>
        <v>712.32</v>
      </c>
    </row>
    <row r="4202" spans="1:23" ht="15.75" customHeight="1" x14ac:dyDescent="0.3">
      <c r="A4202" s="2" t="s">
        <v>13</v>
      </c>
      <c r="B4202" s="2">
        <v>1185732</v>
      </c>
      <c r="C4202" s="3">
        <v>44375</v>
      </c>
      <c r="D4202" s="12" t="str" cm="1">
        <f t="array" ref="D4202">_xlfn.SWITCH(WEEKDAY(C4202,2), 1, "Lundi", 2, "Mardi", 3, "Mercredi", 4, "Jeudi", 5, "Vendredi", 6, "Samedi", 7, "Dimanche", "Erreur")</f>
        <v>Lundi</v>
      </c>
      <c r="E4202" s="2" t="s">
        <v>35</v>
      </c>
      <c r="F4202" s="2" t="s">
        <v>36</v>
      </c>
      <c r="G4202" s="2" t="s">
        <v>37</v>
      </c>
      <c r="H4202" s="4" t="s">
        <v>21</v>
      </c>
      <c r="I4202" s="5">
        <v>59</v>
      </c>
      <c r="J4202" s="6">
        <v>35</v>
      </c>
      <c r="K4202" s="7">
        <v>2065</v>
      </c>
      <c r="L4202" s="7">
        <v>949.9</v>
      </c>
      <c r="M4202" s="8">
        <v>0.45999999999999996</v>
      </c>
      <c r="N4202" s="2" t="s">
        <v>82</v>
      </c>
      <c r="O4202">
        <f t="shared" si="520"/>
        <v>2021</v>
      </c>
      <c r="P4202">
        <f t="shared" si="521"/>
        <v>6</v>
      </c>
      <c r="Q4202" t="str">
        <f t="shared" si="522"/>
        <v>juin</v>
      </c>
      <c r="R4202" t="str">
        <f t="shared" si="523"/>
        <v>Illinois</v>
      </c>
      <c r="S4202" t="str">
        <f t="shared" si="524"/>
        <v>2021-06</v>
      </c>
      <c r="T4202">
        <f>IF(AND(COUNTIF(Calculs!$Q$2:$Q$12,$O4202)&gt;0,COUNTIF(Calculs!$S$2:$S$12,$E4202)&gt;0,COUNTIF(Calculs!$U$2:$U$12,$H4202)&gt;0),1,0)</f>
        <v>1</v>
      </c>
      <c r="U4202">
        <f t="shared" si="525"/>
        <v>2065</v>
      </c>
      <c r="V4202">
        <f t="shared" si="526"/>
        <v>35</v>
      </c>
      <c r="W4202">
        <f t="shared" si="527"/>
        <v>949.9</v>
      </c>
    </row>
    <row r="4203" spans="1:23" ht="15.75" customHeight="1" x14ac:dyDescent="0.3">
      <c r="A4203" s="2" t="s">
        <v>13</v>
      </c>
      <c r="B4203" s="2">
        <v>1185732</v>
      </c>
      <c r="C4203" s="3">
        <v>44376</v>
      </c>
      <c r="D4203" s="12" t="str" cm="1">
        <f t="array" ref="D4203">_xlfn.SWITCH(WEEKDAY(C4203,2), 1, "Lundi", 2, "Mardi", 3, "Mercredi", 4, "Jeudi", 5, "Vendredi", 6, "Samedi", 7, "Dimanche", "Erreur")</f>
        <v>Mardi</v>
      </c>
      <c r="E4203" s="2" t="s">
        <v>35</v>
      </c>
      <c r="F4203" s="2" t="s">
        <v>36</v>
      </c>
      <c r="G4203" s="2" t="s">
        <v>37</v>
      </c>
      <c r="H4203" s="4" t="s">
        <v>22</v>
      </c>
      <c r="I4203" s="5">
        <v>64</v>
      </c>
      <c r="J4203" s="6">
        <v>63</v>
      </c>
      <c r="K4203" s="7">
        <v>4032</v>
      </c>
      <c r="L4203" s="7">
        <v>2419.1999999999998</v>
      </c>
      <c r="M4203" s="8">
        <v>0.6</v>
      </c>
      <c r="N4203" s="2" t="s">
        <v>82</v>
      </c>
      <c r="O4203">
        <f t="shared" si="520"/>
        <v>2021</v>
      </c>
      <c r="P4203">
        <f t="shared" si="521"/>
        <v>6</v>
      </c>
      <c r="Q4203" t="str">
        <f t="shared" si="522"/>
        <v>juin</v>
      </c>
      <c r="R4203" t="str">
        <f t="shared" si="523"/>
        <v>Illinois</v>
      </c>
      <c r="S4203" t="str">
        <f t="shared" si="524"/>
        <v>2021-06</v>
      </c>
      <c r="T4203">
        <f>IF(AND(COUNTIF(Calculs!$Q$2:$Q$12,$O4203)&gt;0,COUNTIF(Calculs!$S$2:$S$12,$E4203)&gt;0,COUNTIF(Calculs!$U$2:$U$12,$H4203)&gt;0),1,0)</f>
        <v>1</v>
      </c>
      <c r="U4203">
        <f t="shared" si="525"/>
        <v>4032</v>
      </c>
      <c r="V4203">
        <f t="shared" si="526"/>
        <v>63</v>
      </c>
      <c r="W4203">
        <f t="shared" si="527"/>
        <v>2419.1999999999998</v>
      </c>
    </row>
    <row r="4204" spans="1:23" ht="15.75" customHeight="1" x14ac:dyDescent="0.3">
      <c r="A4204" s="2" t="s">
        <v>13</v>
      </c>
      <c r="B4204" s="2">
        <v>1185732</v>
      </c>
      <c r="C4204" s="3">
        <v>44377</v>
      </c>
      <c r="D4204" s="12" t="str" cm="1">
        <f t="array" ref="D4204">_xlfn.SWITCH(WEEKDAY(C4204,2), 1, "Lundi", 2, "Mardi", 3, "Mercredi", 4, "Jeudi", 5, "Vendredi", 6, "Samedi", 7, "Dimanche", "Erreur")</f>
        <v>Mercredi</v>
      </c>
      <c r="E4204" s="2" t="s">
        <v>35</v>
      </c>
      <c r="F4204" s="2" t="s">
        <v>36</v>
      </c>
      <c r="G4204" s="2" t="s">
        <v>37</v>
      </c>
      <c r="H4204" s="4" t="s">
        <v>16</v>
      </c>
      <c r="I4204" s="5">
        <v>46</v>
      </c>
      <c r="J4204" s="6">
        <v>135</v>
      </c>
      <c r="K4204" s="7">
        <v>6210</v>
      </c>
      <c r="L4204" s="7">
        <v>3415.5000000000005</v>
      </c>
      <c r="M4204" s="8">
        <v>0.55000000000000004</v>
      </c>
      <c r="N4204" s="2" t="s">
        <v>82</v>
      </c>
      <c r="O4204">
        <f t="shared" si="520"/>
        <v>2021</v>
      </c>
      <c r="P4204">
        <f t="shared" si="521"/>
        <v>6</v>
      </c>
      <c r="Q4204" t="str">
        <f t="shared" si="522"/>
        <v>juin</v>
      </c>
      <c r="R4204" t="str">
        <f t="shared" si="523"/>
        <v>Illinois</v>
      </c>
      <c r="S4204" t="str">
        <f t="shared" si="524"/>
        <v>2021-06</v>
      </c>
      <c r="T4204">
        <f>IF(AND(COUNTIF(Calculs!$Q$2:$Q$12,$O4204)&gt;0,COUNTIF(Calculs!$S$2:$S$12,$E4204)&gt;0,COUNTIF(Calculs!$U$2:$U$12,$H4204)&gt;0),1,0)</f>
        <v>1</v>
      </c>
      <c r="U4204">
        <f t="shared" si="525"/>
        <v>6210</v>
      </c>
      <c r="V4204">
        <f t="shared" si="526"/>
        <v>135</v>
      </c>
      <c r="W4204">
        <f t="shared" si="527"/>
        <v>3415.5000000000005</v>
      </c>
    </row>
    <row r="4205" spans="1:23" ht="15.75" customHeight="1" x14ac:dyDescent="0.3">
      <c r="A4205" s="2" t="s">
        <v>13</v>
      </c>
      <c r="B4205" s="2">
        <v>1185732</v>
      </c>
      <c r="C4205" s="3">
        <v>44378</v>
      </c>
      <c r="D4205" s="12" t="str" cm="1">
        <f t="array" ref="D4205">_xlfn.SWITCH(WEEKDAY(C4205,2), 1, "Lundi", 2, "Mardi", 3, "Mercredi", 4, "Jeudi", 5, "Vendredi", 6, "Samedi", 7, "Dimanche", "Erreur")</f>
        <v>Jeudi</v>
      </c>
      <c r="E4205" s="2" t="s">
        <v>35</v>
      </c>
      <c r="F4205" s="2" t="s">
        <v>36</v>
      </c>
      <c r="G4205" s="2" t="s">
        <v>37</v>
      </c>
      <c r="H4205" s="4" t="s">
        <v>18</v>
      </c>
      <c r="I4205" s="5">
        <v>43</v>
      </c>
      <c r="J4205" s="6">
        <v>63</v>
      </c>
      <c r="K4205" s="7">
        <v>2709</v>
      </c>
      <c r="L4205" s="7">
        <v>1219.05</v>
      </c>
      <c r="M4205" s="8">
        <v>0.44999999999999996</v>
      </c>
      <c r="N4205" s="2" t="s">
        <v>82</v>
      </c>
      <c r="O4205">
        <f t="shared" si="520"/>
        <v>2021</v>
      </c>
      <c r="P4205">
        <f t="shared" si="521"/>
        <v>7</v>
      </c>
      <c r="Q4205" t="str">
        <f t="shared" si="522"/>
        <v>juil</v>
      </c>
      <c r="R4205" t="str">
        <f t="shared" si="523"/>
        <v>Illinois</v>
      </c>
      <c r="S4205" t="str">
        <f t="shared" si="524"/>
        <v>2021-07</v>
      </c>
      <c r="T4205">
        <f>IF(AND(COUNTIF(Calculs!$Q$2:$Q$12,$O4205)&gt;0,COUNTIF(Calculs!$S$2:$S$12,$E4205)&gt;0,COUNTIF(Calculs!$U$2:$U$12,$H4205)&gt;0),1,0)</f>
        <v>1</v>
      </c>
      <c r="U4205">
        <f t="shared" si="525"/>
        <v>2709</v>
      </c>
      <c r="V4205">
        <f t="shared" si="526"/>
        <v>63</v>
      </c>
      <c r="W4205">
        <f t="shared" si="527"/>
        <v>1219.05</v>
      </c>
    </row>
    <row r="4206" spans="1:23" ht="15.75" customHeight="1" x14ac:dyDescent="0.3">
      <c r="A4206" s="2" t="s">
        <v>13</v>
      </c>
      <c r="B4206" s="2">
        <v>1185732</v>
      </c>
      <c r="C4206" s="3">
        <v>44379</v>
      </c>
      <c r="D4206" s="12" t="str" cm="1">
        <f t="array" ref="D4206">_xlfn.SWITCH(WEEKDAY(C4206,2), 1, "Lundi", 2, "Mardi", 3, "Mercredi", 4, "Jeudi", 5, "Vendredi", 6, "Samedi", 7, "Dimanche", "Erreur")</f>
        <v>Vendredi</v>
      </c>
      <c r="E4206" s="2" t="s">
        <v>35</v>
      </c>
      <c r="F4206" s="2" t="s">
        <v>36</v>
      </c>
      <c r="G4206" s="2" t="s">
        <v>37</v>
      </c>
      <c r="H4206" s="4" t="s">
        <v>19</v>
      </c>
      <c r="I4206" s="5">
        <v>39</v>
      </c>
      <c r="J4206" s="6">
        <v>54</v>
      </c>
      <c r="K4206" s="7">
        <v>2106</v>
      </c>
      <c r="L4206" s="7">
        <v>947.69999999999993</v>
      </c>
      <c r="M4206" s="8">
        <v>0.44999999999999996</v>
      </c>
      <c r="N4206" s="2" t="s">
        <v>82</v>
      </c>
      <c r="O4206">
        <f t="shared" si="520"/>
        <v>2021</v>
      </c>
      <c r="P4206">
        <f t="shared" si="521"/>
        <v>7</v>
      </c>
      <c r="Q4206" t="str">
        <f t="shared" si="522"/>
        <v>juil</v>
      </c>
      <c r="R4206" t="str">
        <f t="shared" si="523"/>
        <v>Illinois</v>
      </c>
      <c r="S4206" t="str">
        <f t="shared" si="524"/>
        <v>2021-07</v>
      </c>
      <c r="T4206">
        <f>IF(AND(COUNTIF(Calculs!$Q$2:$Q$12,$O4206)&gt;0,COUNTIF(Calculs!$S$2:$S$12,$E4206)&gt;0,COUNTIF(Calculs!$U$2:$U$12,$H4206)&gt;0),1,0)</f>
        <v>1</v>
      </c>
      <c r="U4206">
        <f t="shared" si="525"/>
        <v>2106</v>
      </c>
      <c r="V4206">
        <f t="shared" si="526"/>
        <v>54</v>
      </c>
      <c r="W4206">
        <f t="shared" si="527"/>
        <v>947.69999999999993</v>
      </c>
    </row>
    <row r="4207" spans="1:23" ht="15.75" customHeight="1" x14ac:dyDescent="0.3">
      <c r="A4207" s="2" t="s">
        <v>13</v>
      </c>
      <c r="B4207" s="2">
        <v>1185732</v>
      </c>
      <c r="C4207" s="3">
        <v>44380</v>
      </c>
      <c r="D4207" s="12" t="str" cm="1">
        <f t="array" ref="D4207">_xlfn.SWITCH(WEEKDAY(C4207,2), 1, "Lundi", 2, "Mardi", 3, "Mercredi", 4, "Jeudi", 5, "Vendredi", 6, "Samedi", 7, "Dimanche", "Erreur")</f>
        <v>Samedi</v>
      </c>
      <c r="E4207" s="2" t="s">
        <v>35</v>
      </c>
      <c r="F4207" s="2" t="s">
        <v>36</v>
      </c>
      <c r="G4207" s="2" t="s">
        <v>37</v>
      </c>
      <c r="H4207" s="4" t="s">
        <v>20</v>
      </c>
      <c r="I4207" s="5">
        <v>38</v>
      </c>
      <c r="J4207" s="6">
        <v>47</v>
      </c>
      <c r="K4207" s="7">
        <v>1786</v>
      </c>
      <c r="L4207" s="7">
        <v>946.58</v>
      </c>
      <c r="M4207" s="8">
        <v>0.53</v>
      </c>
      <c r="N4207" s="2" t="s">
        <v>82</v>
      </c>
      <c r="O4207">
        <f t="shared" si="520"/>
        <v>2021</v>
      </c>
      <c r="P4207">
        <f t="shared" si="521"/>
        <v>7</v>
      </c>
      <c r="Q4207" t="str">
        <f t="shared" si="522"/>
        <v>juil</v>
      </c>
      <c r="R4207" t="str">
        <f t="shared" si="523"/>
        <v>Illinois</v>
      </c>
      <c r="S4207" t="str">
        <f t="shared" si="524"/>
        <v>2021-07</v>
      </c>
      <c r="T4207">
        <f>IF(AND(COUNTIF(Calculs!$Q$2:$Q$12,$O4207)&gt;0,COUNTIF(Calculs!$S$2:$S$12,$E4207)&gt;0,COUNTIF(Calculs!$U$2:$U$12,$H4207)&gt;0),1,0)</f>
        <v>1</v>
      </c>
      <c r="U4207">
        <f t="shared" si="525"/>
        <v>1786</v>
      </c>
      <c r="V4207">
        <f t="shared" si="526"/>
        <v>47</v>
      </c>
      <c r="W4207">
        <f t="shared" si="527"/>
        <v>946.58</v>
      </c>
    </row>
    <row r="4208" spans="1:23" ht="15.75" customHeight="1" x14ac:dyDescent="0.3">
      <c r="A4208" s="2" t="s">
        <v>13</v>
      </c>
      <c r="B4208" s="2">
        <v>1185732</v>
      </c>
      <c r="C4208" s="3">
        <v>44381</v>
      </c>
      <c r="D4208" s="12" t="str" cm="1">
        <f t="array" ref="D4208">_xlfn.SWITCH(WEEKDAY(C4208,2), 1, "Lundi", 2, "Mardi", 3, "Mercredi", 4, "Jeudi", 5, "Vendredi", 6, "Samedi", 7, "Dimanche", "Erreur")</f>
        <v>Dimanche</v>
      </c>
      <c r="E4208" s="2" t="s">
        <v>35</v>
      </c>
      <c r="F4208" s="2" t="s">
        <v>36</v>
      </c>
      <c r="G4208" s="2" t="s">
        <v>37</v>
      </c>
      <c r="H4208" s="4" t="s">
        <v>21</v>
      </c>
      <c r="I4208" s="5">
        <v>46</v>
      </c>
      <c r="J4208" s="6">
        <v>51</v>
      </c>
      <c r="K4208" s="7">
        <v>2346</v>
      </c>
      <c r="L4208" s="7">
        <v>1173</v>
      </c>
      <c r="M4208" s="8">
        <v>0.5</v>
      </c>
      <c r="N4208" s="2" t="s">
        <v>82</v>
      </c>
      <c r="O4208">
        <f t="shared" si="520"/>
        <v>2021</v>
      </c>
      <c r="P4208">
        <f t="shared" si="521"/>
        <v>7</v>
      </c>
      <c r="Q4208" t="str">
        <f t="shared" si="522"/>
        <v>juil</v>
      </c>
      <c r="R4208" t="str">
        <f t="shared" si="523"/>
        <v>Illinois</v>
      </c>
      <c r="S4208" t="str">
        <f t="shared" si="524"/>
        <v>2021-07</v>
      </c>
      <c r="T4208">
        <f>IF(AND(COUNTIF(Calculs!$Q$2:$Q$12,$O4208)&gt;0,COUNTIF(Calculs!$S$2:$S$12,$E4208)&gt;0,COUNTIF(Calculs!$U$2:$U$12,$H4208)&gt;0),1,0)</f>
        <v>1</v>
      </c>
      <c r="U4208">
        <f t="shared" si="525"/>
        <v>2346</v>
      </c>
      <c r="V4208">
        <f t="shared" si="526"/>
        <v>51</v>
      </c>
      <c r="W4208">
        <f t="shared" si="527"/>
        <v>1173</v>
      </c>
    </row>
    <row r="4209" spans="1:23" ht="15.75" customHeight="1" x14ac:dyDescent="0.3">
      <c r="A4209" s="2" t="s">
        <v>13</v>
      </c>
      <c r="B4209" s="2">
        <v>1185732</v>
      </c>
      <c r="C4209" s="3">
        <v>44382</v>
      </c>
      <c r="D4209" s="12" t="str" cm="1">
        <f t="array" ref="D4209">_xlfn.SWITCH(WEEKDAY(C4209,2), 1, "Lundi", 2, "Mardi", 3, "Mercredi", 4, "Jeudi", 5, "Vendredi", 6, "Samedi", 7, "Dimanche", "Erreur")</f>
        <v>Lundi</v>
      </c>
      <c r="E4209" s="2" t="s">
        <v>35</v>
      </c>
      <c r="F4209" s="2" t="s">
        <v>36</v>
      </c>
      <c r="G4209" s="2" t="s">
        <v>37</v>
      </c>
      <c r="H4209" s="4" t="s">
        <v>22</v>
      </c>
      <c r="I4209" s="5">
        <v>51</v>
      </c>
      <c r="J4209" s="6">
        <v>105</v>
      </c>
      <c r="K4209" s="7">
        <v>5355</v>
      </c>
      <c r="L4209" s="7">
        <v>3373.65</v>
      </c>
      <c r="M4209" s="8">
        <v>0.63</v>
      </c>
      <c r="N4209" s="2" t="s">
        <v>82</v>
      </c>
      <c r="O4209">
        <f t="shared" si="520"/>
        <v>2021</v>
      </c>
      <c r="P4209">
        <f t="shared" si="521"/>
        <v>7</v>
      </c>
      <c r="Q4209" t="str">
        <f t="shared" si="522"/>
        <v>juil</v>
      </c>
      <c r="R4209" t="str">
        <f t="shared" si="523"/>
        <v>Illinois</v>
      </c>
      <c r="S4209" t="str">
        <f t="shared" si="524"/>
        <v>2021-07</v>
      </c>
      <c r="T4209">
        <f>IF(AND(COUNTIF(Calculs!$Q$2:$Q$12,$O4209)&gt;0,COUNTIF(Calculs!$S$2:$S$12,$E4209)&gt;0,COUNTIF(Calculs!$U$2:$U$12,$H4209)&gt;0),1,0)</f>
        <v>1</v>
      </c>
      <c r="U4209">
        <f t="shared" si="525"/>
        <v>5355</v>
      </c>
      <c r="V4209">
        <f t="shared" si="526"/>
        <v>105</v>
      </c>
      <c r="W4209">
        <f t="shared" si="527"/>
        <v>3373.65</v>
      </c>
    </row>
    <row r="4210" spans="1:23" ht="15.75" customHeight="1" x14ac:dyDescent="0.3">
      <c r="A4210" s="2" t="s">
        <v>13</v>
      </c>
      <c r="B4210" s="2">
        <v>1185732</v>
      </c>
      <c r="C4210" s="3">
        <v>44383</v>
      </c>
      <c r="D4210" s="12" t="str" cm="1">
        <f t="array" ref="D4210">_xlfn.SWITCH(WEEKDAY(C4210,2), 1, "Lundi", 2, "Mardi", 3, "Mercredi", 4, "Jeudi", 5, "Vendredi", 6, "Samedi", 7, "Dimanche", "Erreur")</f>
        <v>Mardi</v>
      </c>
      <c r="E4210" s="2" t="s">
        <v>35</v>
      </c>
      <c r="F4210" s="2" t="s">
        <v>36</v>
      </c>
      <c r="G4210" s="2" t="s">
        <v>37</v>
      </c>
      <c r="H4210" s="4" t="s">
        <v>16</v>
      </c>
      <c r="I4210" s="5">
        <v>47</v>
      </c>
      <c r="J4210" s="6">
        <v>161</v>
      </c>
      <c r="K4210" s="7">
        <v>7567</v>
      </c>
      <c r="L4210" s="7">
        <v>3934.84</v>
      </c>
      <c r="M4210" s="8">
        <v>0.52</v>
      </c>
      <c r="N4210" s="2" t="s">
        <v>82</v>
      </c>
      <c r="O4210">
        <f t="shared" si="520"/>
        <v>2021</v>
      </c>
      <c r="P4210">
        <f t="shared" si="521"/>
        <v>7</v>
      </c>
      <c r="Q4210" t="str">
        <f t="shared" si="522"/>
        <v>juil</v>
      </c>
      <c r="R4210" t="str">
        <f t="shared" si="523"/>
        <v>Illinois</v>
      </c>
      <c r="S4210" t="str">
        <f t="shared" si="524"/>
        <v>2021-07</v>
      </c>
      <c r="T4210">
        <f>IF(AND(COUNTIF(Calculs!$Q$2:$Q$12,$O4210)&gt;0,COUNTIF(Calculs!$S$2:$S$12,$E4210)&gt;0,COUNTIF(Calculs!$U$2:$U$12,$H4210)&gt;0),1,0)</f>
        <v>1</v>
      </c>
      <c r="U4210">
        <f t="shared" si="525"/>
        <v>7567</v>
      </c>
      <c r="V4210">
        <f t="shared" si="526"/>
        <v>161</v>
      </c>
      <c r="W4210">
        <f t="shared" si="527"/>
        <v>3934.84</v>
      </c>
    </row>
    <row r="4211" spans="1:23" ht="15.75" customHeight="1" x14ac:dyDescent="0.3">
      <c r="A4211" s="2" t="s">
        <v>13</v>
      </c>
      <c r="B4211" s="2">
        <v>1185732</v>
      </c>
      <c r="C4211" s="3">
        <v>44384</v>
      </c>
      <c r="D4211" s="12" t="str" cm="1">
        <f t="array" ref="D4211">_xlfn.SWITCH(WEEKDAY(C4211,2), 1, "Lundi", 2, "Mardi", 3, "Mercredi", 4, "Jeudi", 5, "Vendredi", 6, "Samedi", 7, "Dimanche", "Erreur")</f>
        <v>Mercredi</v>
      </c>
      <c r="E4211" s="2" t="s">
        <v>35</v>
      </c>
      <c r="F4211" s="2" t="s">
        <v>36</v>
      </c>
      <c r="G4211" s="2" t="s">
        <v>37</v>
      </c>
      <c r="H4211" s="4" t="s">
        <v>18</v>
      </c>
      <c r="I4211" s="5">
        <v>43</v>
      </c>
      <c r="J4211" s="6">
        <v>81</v>
      </c>
      <c r="K4211" s="7">
        <v>3483</v>
      </c>
      <c r="L4211" s="7">
        <v>1567.35</v>
      </c>
      <c r="M4211" s="8">
        <v>0.44999999999999996</v>
      </c>
      <c r="N4211" s="2" t="s">
        <v>82</v>
      </c>
      <c r="O4211">
        <f t="shared" si="520"/>
        <v>2021</v>
      </c>
      <c r="P4211">
        <f t="shared" si="521"/>
        <v>7</v>
      </c>
      <c r="Q4211" t="str">
        <f t="shared" si="522"/>
        <v>juil</v>
      </c>
      <c r="R4211" t="str">
        <f t="shared" si="523"/>
        <v>Illinois</v>
      </c>
      <c r="S4211" t="str">
        <f t="shared" si="524"/>
        <v>2021-07</v>
      </c>
      <c r="T4211">
        <f>IF(AND(COUNTIF(Calculs!$Q$2:$Q$12,$O4211)&gt;0,COUNTIF(Calculs!$S$2:$S$12,$E4211)&gt;0,COUNTIF(Calculs!$U$2:$U$12,$H4211)&gt;0),1,0)</f>
        <v>1</v>
      </c>
      <c r="U4211">
        <f t="shared" si="525"/>
        <v>3483</v>
      </c>
      <c r="V4211">
        <f t="shared" si="526"/>
        <v>81</v>
      </c>
      <c r="W4211">
        <f t="shared" si="527"/>
        <v>1567.35</v>
      </c>
    </row>
    <row r="4212" spans="1:23" ht="15.75" customHeight="1" x14ac:dyDescent="0.3">
      <c r="A4212" s="2" t="s">
        <v>13</v>
      </c>
      <c r="B4212" s="2">
        <v>1185732</v>
      </c>
      <c r="C4212" s="3">
        <v>44385</v>
      </c>
      <c r="D4212" s="12" t="str" cm="1">
        <f t="array" ref="D4212">_xlfn.SWITCH(WEEKDAY(C4212,2), 1, "Lundi", 2, "Mardi", 3, "Mercredi", 4, "Jeudi", 5, "Vendredi", 6, "Samedi", 7, "Dimanche", "Erreur")</f>
        <v>Jeudi</v>
      </c>
      <c r="E4212" s="2" t="s">
        <v>35</v>
      </c>
      <c r="F4212" s="2" t="s">
        <v>36</v>
      </c>
      <c r="G4212" s="2" t="s">
        <v>37</v>
      </c>
      <c r="H4212" s="4" t="s">
        <v>19</v>
      </c>
      <c r="I4212" s="5">
        <v>36</v>
      </c>
      <c r="J4212" s="6">
        <v>65</v>
      </c>
      <c r="K4212" s="7">
        <v>2340</v>
      </c>
      <c r="L4212" s="7">
        <v>1053</v>
      </c>
      <c r="M4212" s="8">
        <v>0.44999999999999996</v>
      </c>
      <c r="N4212" s="2" t="s">
        <v>82</v>
      </c>
      <c r="O4212">
        <f t="shared" si="520"/>
        <v>2021</v>
      </c>
      <c r="P4212">
        <f t="shared" si="521"/>
        <v>7</v>
      </c>
      <c r="Q4212" t="str">
        <f t="shared" si="522"/>
        <v>juil</v>
      </c>
      <c r="R4212" t="str">
        <f t="shared" si="523"/>
        <v>Illinois</v>
      </c>
      <c r="S4212" t="str">
        <f t="shared" si="524"/>
        <v>2021-07</v>
      </c>
      <c r="T4212">
        <f>IF(AND(COUNTIF(Calculs!$Q$2:$Q$12,$O4212)&gt;0,COUNTIF(Calculs!$S$2:$S$12,$E4212)&gt;0,COUNTIF(Calculs!$U$2:$U$12,$H4212)&gt;0),1,0)</f>
        <v>1</v>
      </c>
      <c r="U4212">
        <f t="shared" si="525"/>
        <v>2340</v>
      </c>
      <c r="V4212">
        <f t="shared" si="526"/>
        <v>65</v>
      </c>
      <c r="W4212">
        <f t="shared" si="527"/>
        <v>1053</v>
      </c>
    </row>
    <row r="4213" spans="1:23" ht="15.75" customHeight="1" x14ac:dyDescent="0.3">
      <c r="A4213" s="2" t="s">
        <v>13</v>
      </c>
      <c r="B4213" s="2">
        <v>1185732</v>
      </c>
      <c r="C4213" s="3">
        <v>44386</v>
      </c>
      <c r="D4213" s="12" t="str" cm="1">
        <f t="array" ref="D4213">_xlfn.SWITCH(WEEKDAY(C4213,2), 1, "Lundi", 2, "Mardi", 3, "Mercredi", 4, "Jeudi", 5, "Vendredi", 6, "Samedi", 7, "Dimanche", "Erreur")</f>
        <v>Vendredi</v>
      </c>
      <c r="E4213" s="2" t="s">
        <v>35</v>
      </c>
      <c r="F4213" s="2" t="s">
        <v>36</v>
      </c>
      <c r="G4213" s="2" t="s">
        <v>37</v>
      </c>
      <c r="H4213" s="4" t="s">
        <v>20</v>
      </c>
      <c r="I4213" s="5">
        <v>39</v>
      </c>
      <c r="J4213" s="6">
        <v>50</v>
      </c>
      <c r="K4213" s="7">
        <v>1950</v>
      </c>
      <c r="L4213" s="7">
        <v>1053</v>
      </c>
      <c r="M4213" s="8">
        <v>0.54</v>
      </c>
      <c r="N4213" s="2" t="s">
        <v>82</v>
      </c>
      <c r="O4213">
        <f t="shared" si="520"/>
        <v>2021</v>
      </c>
      <c r="P4213">
        <f t="shared" si="521"/>
        <v>7</v>
      </c>
      <c r="Q4213" t="str">
        <f t="shared" si="522"/>
        <v>juil</v>
      </c>
      <c r="R4213" t="str">
        <f t="shared" si="523"/>
        <v>Illinois</v>
      </c>
      <c r="S4213" t="str">
        <f t="shared" si="524"/>
        <v>2021-07</v>
      </c>
      <c r="T4213">
        <f>IF(AND(COUNTIF(Calculs!$Q$2:$Q$12,$O4213)&gt;0,COUNTIF(Calculs!$S$2:$S$12,$E4213)&gt;0,COUNTIF(Calculs!$U$2:$U$12,$H4213)&gt;0),1,0)</f>
        <v>1</v>
      </c>
      <c r="U4213">
        <f t="shared" si="525"/>
        <v>1950</v>
      </c>
      <c r="V4213">
        <f t="shared" si="526"/>
        <v>50</v>
      </c>
      <c r="W4213">
        <f t="shared" si="527"/>
        <v>1053</v>
      </c>
    </row>
    <row r="4214" spans="1:23" ht="15.75" customHeight="1" x14ac:dyDescent="0.3">
      <c r="A4214" s="2" t="s">
        <v>13</v>
      </c>
      <c r="B4214" s="2">
        <v>1185732</v>
      </c>
      <c r="C4214" s="3">
        <v>44387</v>
      </c>
      <c r="D4214" s="12" t="str" cm="1">
        <f t="array" ref="D4214">_xlfn.SWITCH(WEEKDAY(C4214,2), 1, "Lundi", 2, "Mardi", 3, "Mercredi", 4, "Jeudi", 5, "Vendredi", 6, "Samedi", 7, "Dimanche", "Erreur")</f>
        <v>Samedi</v>
      </c>
      <c r="E4214" s="2" t="s">
        <v>35</v>
      </c>
      <c r="F4214" s="2" t="s">
        <v>36</v>
      </c>
      <c r="G4214" s="2" t="s">
        <v>37</v>
      </c>
      <c r="H4214" s="4" t="s">
        <v>21</v>
      </c>
      <c r="I4214" s="5">
        <v>47</v>
      </c>
      <c r="J4214" s="6">
        <v>56</v>
      </c>
      <c r="K4214" s="7">
        <v>2632</v>
      </c>
      <c r="L4214" s="7">
        <v>1210.7199999999998</v>
      </c>
      <c r="M4214" s="8">
        <v>0.45999999999999996</v>
      </c>
      <c r="N4214" s="2" t="s">
        <v>82</v>
      </c>
      <c r="O4214">
        <f t="shared" si="520"/>
        <v>2021</v>
      </c>
      <c r="P4214">
        <f t="shared" si="521"/>
        <v>7</v>
      </c>
      <c r="Q4214" t="str">
        <f t="shared" si="522"/>
        <v>juil</v>
      </c>
      <c r="R4214" t="str">
        <f t="shared" si="523"/>
        <v>Illinois</v>
      </c>
      <c r="S4214" t="str">
        <f t="shared" si="524"/>
        <v>2021-07</v>
      </c>
      <c r="T4214">
        <f>IF(AND(COUNTIF(Calculs!$Q$2:$Q$12,$O4214)&gt;0,COUNTIF(Calculs!$S$2:$S$12,$E4214)&gt;0,COUNTIF(Calculs!$U$2:$U$12,$H4214)&gt;0),1,0)</f>
        <v>1</v>
      </c>
      <c r="U4214">
        <f t="shared" si="525"/>
        <v>2632</v>
      </c>
      <c r="V4214">
        <f t="shared" si="526"/>
        <v>56</v>
      </c>
      <c r="W4214">
        <f t="shared" si="527"/>
        <v>1210.7199999999998</v>
      </c>
    </row>
    <row r="4215" spans="1:23" ht="15.75" customHeight="1" x14ac:dyDescent="0.3">
      <c r="A4215" s="2" t="s">
        <v>13</v>
      </c>
      <c r="B4215" s="2">
        <v>1185732</v>
      </c>
      <c r="C4215" s="3">
        <v>44388</v>
      </c>
      <c r="D4215" s="12" t="str" cm="1">
        <f t="array" ref="D4215">_xlfn.SWITCH(WEEKDAY(C4215,2), 1, "Lundi", 2, "Mardi", 3, "Mercredi", 4, "Jeudi", 5, "Vendredi", 6, "Samedi", 7, "Dimanche", "Erreur")</f>
        <v>Dimanche</v>
      </c>
      <c r="E4215" s="2" t="s">
        <v>35</v>
      </c>
      <c r="F4215" s="2" t="s">
        <v>36</v>
      </c>
      <c r="G4215" s="2" t="s">
        <v>37</v>
      </c>
      <c r="H4215" s="4" t="s">
        <v>22</v>
      </c>
      <c r="I4215" s="5">
        <v>54</v>
      </c>
      <c r="J4215" s="6">
        <v>120</v>
      </c>
      <c r="K4215" s="7">
        <v>6480</v>
      </c>
      <c r="L4215" s="7">
        <v>3952.7999999999997</v>
      </c>
      <c r="M4215" s="8">
        <v>0.61</v>
      </c>
      <c r="N4215" s="2" t="s">
        <v>82</v>
      </c>
      <c r="O4215">
        <f t="shared" si="520"/>
        <v>2021</v>
      </c>
      <c r="P4215">
        <f t="shared" si="521"/>
        <v>7</v>
      </c>
      <c r="Q4215" t="str">
        <f t="shared" si="522"/>
        <v>juil</v>
      </c>
      <c r="R4215" t="str">
        <f t="shared" si="523"/>
        <v>Illinois</v>
      </c>
      <c r="S4215" t="str">
        <f t="shared" si="524"/>
        <v>2021-07</v>
      </c>
      <c r="T4215">
        <f>IF(AND(COUNTIF(Calculs!$Q$2:$Q$12,$O4215)&gt;0,COUNTIF(Calculs!$S$2:$S$12,$E4215)&gt;0,COUNTIF(Calculs!$U$2:$U$12,$H4215)&gt;0),1,0)</f>
        <v>1</v>
      </c>
      <c r="U4215">
        <f t="shared" si="525"/>
        <v>6480</v>
      </c>
      <c r="V4215">
        <f t="shared" si="526"/>
        <v>120</v>
      </c>
      <c r="W4215">
        <f t="shared" si="527"/>
        <v>3952.7999999999997</v>
      </c>
    </row>
    <row r="4216" spans="1:23" ht="15.75" customHeight="1" x14ac:dyDescent="0.3">
      <c r="A4216" s="2" t="s">
        <v>13</v>
      </c>
      <c r="B4216" s="2">
        <v>1185732</v>
      </c>
      <c r="C4216" s="3">
        <v>44389</v>
      </c>
      <c r="D4216" s="12" t="str" cm="1">
        <f t="array" ref="D4216">_xlfn.SWITCH(WEEKDAY(C4216,2), 1, "Lundi", 2, "Mardi", 3, "Mercredi", 4, "Jeudi", 5, "Vendredi", 6, "Samedi", 7, "Dimanche", "Erreur")</f>
        <v>Lundi</v>
      </c>
      <c r="E4216" s="2" t="s">
        <v>35</v>
      </c>
      <c r="F4216" s="2" t="s">
        <v>36</v>
      </c>
      <c r="G4216" s="2" t="s">
        <v>37</v>
      </c>
      <c r="H4216" s="4" t="s">
        <v>16</v>
      </c>
      <c r="I4216" s="5">
        <v>49</v>
      </c>
      <c r="J4216" s="6">
        <v>149</v>
      </c>
      <c r="K4216" s="7">
        <v>7301</v>
      </c>
      <c r="L4216" s="7">
        <v>3723.51</v>
      </c>
      <c r="M4216" s="8">
        <v>0.51</v>
      </c>
      <c r="N4216" s="2" t="s">
        <v>82</v>
      </c>
      <c r="O4216">
        <f t="shared" si="520"/>
        <v>2021</v>
      </c>
      <c r="P4216">
        <f t="shared" si="521"/>
        <v>7</v>
      </c>
      <c r="Q4216" t="str">
        <f t="shared" si="522"/>
        <v>juil</v>
      </c>
      <c r="R4216" t="str">
        <f t="shared" si="523"/>
        <v>Illinois</v>
      </c>
      <c r="S4216" t="str">
        <f t="shared" si="524"/>
        <v>2021-07</v>
      </c>
      <c r="T4216">
        <f>IF(AND(COUNTIF(Calculs!$Q$2:$Q$12,$O4216)&gt;0,COUNTIF(Calculs!$S$2:$S$12,$E4216)&gt;0,COUNTIF(Calculs!$U$2:$U$12,$H4216)&gt;0),1,0)</f>
        <v>1</v>
      </c>
      <c r="U4216">
        <f t="shared" si="525"/>
        <v>7301</v>
      </c>
      <c r="V4216">
        <f t="shared" si="526"/>
        <v>149</v>
      </c>
      <c r="W4216">
        <f t="shared" si="527"/>
        <v>3723.51</v>
      </c>
    </row>
    <row r="4217" spans="1:23" ht="15.75" customHeight="1" x14ac:dyDescent="0.3">
      <c r="A4217" s="2" t="s">
        <v>13</v>
      </c>
      <c r="B4217" s="2">
        <v>1185732</v>
      </c>
      <c r="C4217" s="3">
        <v>44390</v>
      </c>
      <c r="D4217" s="12" t="str" cm="1">
        <f t="array" ref="D4217">_xlfn.SWITCH(WEEKDAY(C4217,2), 1, "Lundi", 2, "Mardi", 3, "Mercredi", 4, "Jeudi", 5, "Vendredi", 6, "Samedi", 7, "Dimanche", "Erreur")</f>
        <v>Mardi</v>
      </c>
      <c r="E4217" s="2" t="s">
        <v>35</v>
      </c>
      <c r="F4217" s="2" t="s">
        <v>36</v>
      </c>
      <c r="G4217" s="2" t="s">
        <v>37</v>
      </c>
      <c r="H4217" s="4" t="s">
        <v>18</v>
      </c>
      <c r="I4217" s="5">
        <v>41</v>
      </c>
      <c r="J4217" s="6">
        <v>94</v>
      </c>
      <c r="K4217" s="7">
        <v>3854</v>
      </c>
      <c r="L4217" s="7">
        <v>1772.84</v>
      </c>
      <c r="M4217" s="8">
        <v>0.45999999999999996</v>
      </c>
      <c r="N4217" s="2" t="s">
        <v>82</v>
      </c>
      <c r="O4217">
        <f t="shared" si="520"/>
        <v>2021</v>
      </c>
      <c r="P4217">
        <f t="shared" si="521"/>
        <v>7</v>
      </c>
      <c r="Q4217" t="str">
        <f t="shared" si="522"/>
        <v>juil</v>
      </c>
      <c r="R4217" t="str">
        <f t="shared" si="523"/>
        <v>Illinois</v>
      </c>
      <c r="S4217" t="str">
        <f t="shared" si="524"/>
        <v>2021-07</v>
      </c>
      <c r="T4217">
        <f>IF(AND(COUNTIF(Calculs!$Q$2:$Q$12,$O4217)&gt;0,COUNTIF(Calculs!$S$2:$S$12,$E4217)&gt;0,COUNTIF(Calculs!$U$2:$U$12,$H4217)&gt;0),1,0)</f>
        <v>1</v>
      </c>
      <c r="U4217">
        <f t="shared" si="525"/>
        <v>3854</v>
      </c>
      <c r="V4217">
        <f t="shared" si="526"/>
        <v>94</v>
      </c>
      <c r="W4217">
        <f t="shared" si="527"/>
        <v>1772.84</v>
      </c>
    </row>
    <row r="4218" spans="1:23" ht="15.75" customHeight="1" x14ac:dyDescent="0.3">
      <c r="A4218" s="2" t="s">
        <v>13</v>
      </c>
      <c r="B4218" s="2">
        <v>1185732</v>
      </c>
      <c r="C4218" s="3">
        <v>44391</v>
      </c>
      <c r="D4218" s="12" t="str" cm="1">
        <f t="array" ref="D4218">_xlfn.SWITCH(WEEKDAY(C4218,2), 1, "Lundi", 2, "Mardi", 3, "Mercredi", 4, "Jeudi", 5, "Vendredi", 6, "Samedi", 7, "Dimanche", "Erreur")</f>
        <v>Mercredi</v>
      </c>
      <c r="E4218" s="2" t="s">
        <v>35</v>
      </c>
      <c r="F4218" s="2" t="s">
        <v>36</v>
      </c>
      <c r="G4218" s="2" t="s">
        <v>37</v>
      </c>
      <c r="H4218" s="4" t="s">
        <v>19</v>
      </c>
      <c r="I4218" s="5">
        <v>38</v>
      </c>
      <c r="J4218" s="6">
        <v>75</v>
      </c>
      <c r="K4218" s="7">
        <v>2850</v>
      </c>
      <c r="L4218" s="7">
        <v>1396.5</v>
      </c>
      <c r="M4218" s="8">
        <v>0.49</v>
      </c>
      <c r="N4218" s="2" t="s">
        <v>82</v>
      </c>
      <c r="O4218">
        <f t="shared" si="520"/>
        <v>2021</v>
      </c>
      <c r="P4218">
        <f t="shared" si="521"/>
        <v>7</v>
      </c>
      <c r="Q4218" t="str">
        <f t="shared" si="522"/>
        <v>juil</v>
      </c>
      <c r="R4218" t="str">
        <f t="shared" si="523"/>
        <v>Illinois</v>
      </c>
      <c r="S4218" t="str">
        <f t="shared" si="524"/>
        <v>2021-07</v>
      </c>
      <c r="T4218">
        <f>IF(AND(COUNTIF(Calculs!$Q$2:$Q$12,$O4218)&gt;0,COUNTIF(Calculs!$S$2:$S$12,$E4218)&gt;0,COUNTIF(Calculs!$U$2:$U$12,$H4218)&gt;0),1,0)</f>
        <v>1</v>
      </c>
      <c r="U4218">
        <f t="shared" si="525"/>
        <v>2850</v>
      </c>
      <c r="V4218">
        <f t="shared" si="526"/>
        <v>75</v>
      </c>
      <c r="W4218">
        <f t="shared" si="527"/>
        <v>1396.5</v>
      </c>
    </row>
    <row r="4219" spans="1:23" ht="15.75" customHeight="1" x14ac:dyDescent="0.3">
      <c r="A4219" s="2" t="s">
        <v>13</v>
      </c>
      <c r="B4219" s="2">
        <v>1185732</v>
      </c>
      <c r="C4219" s="3">
        <v>44392</v>
      </c>
      <c r="D4219" s="12" t="str" cm="1">
        <f t="array" ref="D4219">_xlfn.SWITCH(WEEKDAY(C4219,2), 1, "Lundi", 2, "Mardi", 3, "Mercredi", 4, "Jeudi", 5, "Vendredi", 6, "Samedi", 7, "Dimanche", "Erreur")</f>
        <v>Jeudi</v>
      </c>
      <c r="E4219" s="2" t="s">
        <v>35</v>
      </c>
      <c r="F4219" s="2" t="s">
        <v>36</v>
      </c>
      <c r="G4219" s="2" t="s">
        <v>37</v>
      </c>
      <c r="H4219" s="4" t="s">
        <v>20</v>
      </c>
      <c r="I4219" s="5">
        <v>37</v>
      </c>
      <c r="J4219" s="6">
        <v>63</v>
      </c>
      <c r="K4219" s="7">
        <v>2331</v>
      </c>
      <c r="L4219" s="7">
        <v>1165.5</v>
      </c>
      <c r="M4219" s="8">
        <v>0.5</v>
      </c>
      <c r="N4219" s="2" t="s">
        <v>82</v>
      </c>
      <c r="O4219">
        <f t="shared" si="520"/>
        <v>2021</v>
      </c>
      <c r="P4219">
        <f t="shared" si="521"/>
        <v>7</v>
      </c>
      <c r="Q4219" t="str">
        <f t="shared" si="522"/>
        <v>juil</v>
      </c>
      <c r="R4219" t="str">
        <f t="shared" si="523"/>
        <v>Illinois</v>
      </c>
      <c r="S4219" t="str">
        <f t="shared" si="524"/>
        <v>2021-07</v>
      </c>
      <c r="T4219">
        <f>IF(AND(COUNTIF(Calculs!$Q$2:$Q$12,$O4219)&gt;0,COUNTIF(Calculs!$S$2:$S$12,$E4219)&gt;0,COUNTIF(Calculs!$U$2:$U$12,$H4219)&gt;0),1,0)</f>
        <v>1</v>
      </c>
      <c r="U4219">
        <f t="shared" si="525"/>
        <v>2331</v>
      </c>
      <c r="V4219">
        <f t="shared" si="526"/>
        <v>63</v>
      </c>
      <c r="W4219">
        <f t="shared" si="527"/>
        <v>1165.5</v>
      </c>
    </row>
    <row r="4220" spans="1:23" ht="15.75" customHeight="1" x14ac:dyDescent="0.3">
      <c r="A4220" s="2" t="s">
        <v>13</v>
      </c>
      <c r="B4220" s="2">
        <v>1185732</v>
      </c>
      <c r="C4220" s="3">
        <v>44393</v>
      </c>
      <c r="D4220" s="12" t="str" cm="1">
        <f t="array" ref="D4220">_xlfn.SWITCH(WEEKDAY(C4220,2), 1, "Lundi", 2, "Mardi", 3, "Mercredi", 4, "Jeudi", 5, "Vendredi", 6, "Samedi", 7, "Dimanche", "Erreur")</f>
        <v>Vendredi</v>
      </c>
      <c r="E4220" s="2" t="s">
        <v>35</v>
      </c>
      <c r="F4220" s="2" t="s">
        <v>36</v>
      </c>
      <c r="G4220" s="2" t="s">
        <v>37</v>
      </c>
      <c r="H4220" s="4" t="s">
        <v>21</v>
      </c>
      <c r="I4220" s="5">
        <v>49</v>
      </c>
      <c r="J4220" s="6">
        <v>50</v>
      </c>
      <c r="K4220" s="7">
        <v>2450</v>
      </c>
      <c r="L4220" s="7">
        <v>1225</v>
      </c>
      <c r="M4220" s="8">
        <v>0.5</v>
      </c>
      <c r="N4220" s="2" t="s">
        <v>82</v>
      </c>
      <c r="O4220">
        <f t="shared" si="520"/>
        <v>2021</v>
      </c>
      <c r="P4220">
        <f t="shared" si="521"/>
        <v>7</v>
      </c>
      <c r="Q4220" t="str">
        <f t="shared" si="522"/>
        <v>juil</v>
      </c>
      <c r="R4220" t="str">
        <f t="shared" si="523"/>
        <v>Illinois</v>
      </c>
      <c r="S4220" t="str">
        <f t="shared" si="524"/>
        <v>2021-07</v>
      </c>
      <c r="T4220">
        <f>IF(AND(COUNTIF(Calculs!$Q$2:$Q$12,$O4220)&gt;0,COUNTIF(Calculs!$S$2:$S$12,$E4220)&gt;0,COUNTIF(Calculs!$U$2:$U$12,$H4220)&gt;0),1,0)</f>
        <v>1</v>
      </c>
      <c r="U4220">
        <f t="shared" si="525"/>
        <v>2450</v>
      </c>
      <c r="V4220">
        <f t="shared" si="526"/>
        <v>50</v>
      </c>
      <c r="W4220">
        <f t="shared" si="527"/>
        <v>1225</v>
      </c>
    </row>
    <row r="4221" spans="1:23" ht="15.75" customHeight="1" x14ac:dyDescent="0.3">
      <c r="A4221" s="2" t="s">
        <v>13</v>
      </c>
      <c r="B4221" s="2">
        <v>1185732</v>
      </c>
      <c r="C4221" s="3">
        <v>44394</v>
      </c>
      <c r="D4221" s="12" t="str" cm="1">
        <f t="array" ref="D4221">_xlfn.SWITCH(WEEKDAY(C4221,2), 1, "Lundi", 2, "Mardi", 3, "Mercredi", 4, "Jeudi", 5, "Vendredi", 6, "Samedi", 7, "Dimanche", "Erreur")</f>
        <v>Samedi</v>
      </c>
      <c r="E4221" s="2" t="s">
        <v>35</v>
      </c>
      <c r="F4221" s="2" t="s">
        <v>36</v>
      </c>
      <c r="G4221" s="2" t="s">
        <v>37</v>
      </c>
      <c r="H4221" s="4" t="s">
        <v>22</v>
      </c>
      <c r="I4221" s="5">
        <v>50</v>
      </c>
      <c r="J4221" s="6">
        <v>94</v>
      </c>
      <c r="K4221" s="7">
        <v>4700</v>
      </c>
      <c r="L4221" s="7">
        <v>3055</v>
      </c>
      <c r="M4221" s="8">
        <v>0.65</v>
      </c>
      <c r="N4221" s="2" t="s">
        <v>82</v>
      </c>
      <c r="O4221">
        <f t="shared" si="520"/>
        <v>2021</v>
      </c>
      <c r="P4221">
        <f t="shared" si="521"/>
        <v>7</v>
      </c>
      <c r="Q4221" t="str">
        <f t="shared" si="522"/>
        <v>juil</v>
      </c>
      <c r="R4221" t="str">
        <f t="shared" si="523"/>
        <v>Illinois</v>
      </c>
      <c r="S4221" t="str">
        <f t="shared" si="524"/>
        <v>2021-07</v>
      </c>
      <c r="T4221">
        <f>IF(AND(COUNTIF(Calculs!$Q$2:$Q$12,$O4221)&gt;0,COUNTIF(Calculs!$S$2:$S$12,$E4221)&gt;0,COUNTIF(Calculs!$U$2:$U$12,$H4221)&gt;0),1,0)</f>
        <v>1</v>
      </c>
      <c r="U4221">
        <f t="shared" si="525"/>
        <v>4700</v>
      </c>
      <c r="V4221">
        <f t="shared" si="526"/>
        <v>94</v>
      </c>
      <c r="W4221">
        <f t="shared" si="527"/>
        <v>3055</v>
      </c>
    </row>
    <row r="4222" spans="1:23" ht="15.75" customHeight="1" x14ac:dyDescent="0.3">
      <c r="A4222" s="2" t="s">
        <v>13</v>
      </c>
      <c r="B4222" s="2">
        <v>1185732</v>
      </c>
      <c r="C4222" s="3">
        <v>44395</v>
      </c>
      <c r="D4222" s="12" t="str" cm="1">
        <f t="array" ref="D4222">_xlfn.SWITCH(WEEKDAY(C4222,2), 1, "Lundi", 2, "Mardi", 3, "Mercredi", 4, "Jeudi", 5, "Vendredi", 6, "Samedi", 7, "Dimanche", "Erreur")</f>
        <v>Dimanche</v>
      </c>
      <c r="E4222" s="2" t="s">
        <v>35</v>
      </c>
      <c r="F4222" s="2" t="s">
        <v>36</v>
      </c>
      <c r="G4222" s="2" t="s">
        <v>37</v>
      </c>
      <c r="H4222" s="4" t="s">
        <v>16</v>
      </c>
      <c r="I4222" s="5">
        <v>47</v>
      </c>
      <c r="J4222" s="6">
        <v>135</v>
      </c>
      <c r="K4222" s="7">
        <v>6345</v>
      </c>
      <c r="L4222" s="7">
        <v>3172.5</v>
      </c>
      <c r="M4222" s="8">
        <v>0.5</v>
      </c>
      <c r="N4222" s="2" t="s">
        <v>82</v>
      </c>
      <c r="O4222">
        <f t="shared" si="520"/>
        <v>2021</v>
      </c>
      <c r="P4222">
        <f t="shared" si="521"/>
        <v>7</v>
      </c>
      <c r="Q4222" t="str">
        <f t="shared" si="522"/>
        <v>juil</v>
      </c>
      <c r="R4222" t="str">
        <f t="shared" si="523"/>
        <v>Illinois</v>
      </c>
      <c r="S4222" t="str">
        <f t="shared" si="524"/>
        <v>2021-07</v>
      </c>
      <c r="T4222">
        <f>IF(AND(COUNTIF(Calculs!$Q$2:$Q$12,$O4222)&gt;0,COUNTIF(Calculs!$S$2:$S$12,$E4222)&gt;0,COUNTIF(Calculs!$U$2:$U$12,$H4222)&gt;0),1,0)</f>
        <v>1</v>
      </c>
      <c r="U4222">
        <f t="shared" si="525"/>
        <v>6345</v>
      </c>
      <c r="V4222">
        <f t="shared" si="526"/>
        <v>135</v>
      </c>
      <c r="W4222">
        <f t="shared" si="527"/>
        <v>3172.5</v>
      </c>
    </row>
    <row r="4223" spans="1:23" ht="15.75" customHeight="1" x14ac:dyDescent="0.3">
      <c r="A4223" s="2" t="s">
        <v>13</v>
      </c>
      <c r="B4223" s="2">
        <v>1185732</v>
      </c>
      <c r="C4223" s="3">
        <v>44396</v>
      </c>
      <c r="D4223" s="12" t="str" cm="1">
        <f t="array" ref="D4223">_xlfn.SWITCH(WEEKDAY(C4223,2), 1, "Lundi", 2, "Mardi", 3, "Mercredi", 4, "Jeudi", 5, "Vendredi", 6, "Samedi", 7, "Dimanche", "Erreur")</f>
        <v>Lundi</v>
      </c>
      <c r="E4223" s="2" t="s">
        <v>35</v>
      </c>
      <c r="F4223" s="2" t="s">
        <v>36</v>
      </c>
      <c r="G4223" s="2" t="s">
        <v>37</v>
      </c>
      <c r="H4223" s="4" t="s">
        <v>18</v>
      </c>
      <c r="I4223" s="5">
        <v>41</v>
      </c>
      <c r="J4223" s="6">
        <v>84</v>
      </c>
      <c r="K4223" s="7">
        <v>3444</v>
      </c>
      <c r="L4223" s="7">
        <v>1687.56</v>
      </c>
      <c r="M4223" s="8">
        <v>0.49</v>
      </c>
      <c r="N4223" s="2" t="s">
        <v>82</v>
      </c>
      <c r="O4223">
        <f t="shared" si="520"/>
        <v>2021</v>
      </c>
      <c r="P4223">
        <f t="shared" si="521"/>
        <v>7</v>
      </c>
      <c r="Q4223" t="str">
        <f t="shared" si="522"/>
        <v>juil</v>
      </c>
      <c r="R4223" t="str">
        <f t="shared" si="523"/>
        <v>Illinois</v>
      </c>
      <c r="S4223" t="str">
        <f t="shared" si="524"/>
        <v>2021-07</v>
      </c>
      <c r="T4223">
        <f>IF(AND(COUNTIF(Calculs!$Q$2:$Q$12,$O4223)&gt;0,COUNTIF(Calculs!$S$2:$S$12,$E4223)&gt;0,COUNTIF(Calculs!$U$2:$U$12,$H4223)&gt;0),1,0)</f>
        <v>1</v>
      </c>
      <c r="U4223">
        <f t="shared" si="525"/>
        <v>3444</v>
      </c>
      <c r="V4223">
        <f t="shared" si="526"/>
        <v>84</v>
      </c>
      <c r="W4223">
        <f t="shared" si="527"/>
        <v>1687.56</v>
      </c>
    </row>
    <row r="4224" spans="1:23" ht="15.75" customHeight="1" x14ac:dyDescent="0.3">
      <c r="A4224" s="2" t="s">
        <v>13</v>
      </c>
      <c r="B4224" s="2">
        <v>1185732</v>
      </c>
      <c r="C4224" s="3">
        <v>44397</v>
      </c>
      <c r="D4224" s="12" t="str" cm="1">
        <f t="array" ref="D4224">_xlfn.SWITCH(WEEKDAY(C4224,2), 1, "Lundi", 2, "Mardi", 3, "Mercredi", 4, "Jeudi", 5, "Vendredi", 6, "Samedi", 7, "Dimanche", "Erreur")</f>
        <v>Mardi</v>
      </c>
      <c r="E4224" s="2" t="s">
        <v>35</v>
      </c>
      <c r="F4224" s="2" t="s">
        <v>36</v>
      </c>
      <c r="G4224" s="2" t="s">
        <v>37</v>
      </c>
      <c r="H4224" s="4" t="s">
        <v>19</v>
      </c>
      <c r="I4224" s="5">
        <v>36</v>
      </c>
      <c r="J4224" s="6">
        <v>60</v>
      </c>
      <c r="K4224" s="7">
        <v>2160</v>
      </c>
      <c r="L4224" s="7">
        <v>1015.1999999999999</v>
      </c>
      <c r="M4224" s="8">
        <v>0.47</v>
      </c>
      <c r="N4224" s="2" t="s">
        <v>82</v>
      </c>
      <c r="O4224">
        <f t="shared" si="520"/>
        <v>2021</v>
      </c>
      <c r="P4224">
        <f t="shared" si="521"/>
        <v>7</v>
      </c>
      <c r="Q4224" t="str">
        <f t="shared" si="522"/>
        <v>juil</v>
      </c>
      <c r="R4224" t="str">
        <f t="shared" si="523"/>
        <v>Illinois</v>
      </c>
      <c r="S4224" t="str">
        <f t="shared" si="524"/>
        <v>2021-07</v>
      </c>
      <c r="T4224">
        <f>IF(AND(COUNTIF(Calculs!$Q$2:$Q$12,$O4224)&gt;0,COUNTIF(Calculs!$S$2:$S$12,$E4224)&gt;0,COUNTIF(Calculs!$U$2:$U$12,$H4224)&gt;0),1,0)</f>
        <v>1</v>
      </c>
      <c r="U4224">
        <f t="shared" si="525"/>
        <v>2160</v>
      </c>
      <c r="V4224">
        <f t="shared" si="526"/>
        <v>60</v>
      </c>
      <c r="W4224">
        <f t="shared" si="527"/>
        <v>1015.1999999999999</v>
      </c>
    </row>
    <row r="4225" spans="1:23" ht="15.75" customHeight="1" x14ac:dyDescent="0.3">
      <c r="A4225" s="2" t="s">
        <v>13</v>
      </c>
      <c r="B4225" s="2">
        <v>1185732</v>
      </c>
      <c r="C4225" s="3">
        <v>44398</v>
      </c>
      <c r="D4225" s="12" t="str" cm="1">
        <f t="array" ref="D4225">_xlfn.SWITCH(WEEKDAY(C4225,2), 1, "Lundi", 2, "Mardi", 3, "Mercredi", 4, "Jeudi", 5, "Vendredi", 6, "Samedi", 7, "Dimanche", "Erreur")</f>
        <v>Mercredi</v>
      </c>
      <c r="E4225" s="2" t="s">
        <v>35</v>
      </c>
      <c r="F4225" s="2" t="s">
        <v>36</v>
      </c>
      <c r="G4225" s="2" t="s">
        <v>37</v>
      </c>
      <c r="H4225" s="4" t="s">
        <v>20</v>
      </c>
      <c r="I4225" s="5">
        <v>36</v>
      </c>
      <c r="J4225" s="6">
        <v>44</v>
      </c>
      <c r="K4225" s="7">
        <v>1584</v>
      </c>
      <c r="L4225" s="7">
        <v>839.5200000000001</v>
      </c>
      <c r="M4225" s="8">
        <v>0.53</v>
      </c>
      <c r="N4225" s="2" t="s">
        <v>82</v>
      </c>
      <c r="O4225">
        <f t="shared" si="520"/>
        <v>2021</v>
      </c>
      <c r="P4225">
        <f t="shared" si="521"/>
        <v>7</v>
      </c>
      <c r="Q4225" t="str">
        <f t="shared" si="522"/>
        <v>juil</v>
      </c>
      <c r="R4225" t="str">
        <f t="shared" si="523"/>
        <v>Illinois</v>
      </c>
      <c r="S4225" t="str">
        <f t="shared" si="524"/>
        <v>2021-07</v>
      </c>
      <c r="T4225">
        <f>IF(AND(COUNTIF(Calculs!$Q$2:$Q$12,$O4225)&gt;0,COUNTIF(Calculs!$S$2:$S$12,$E4225)&gt;0,COUNTIF(Calculs!$U$2:$U$12,$H4225)&gt;0),1,0)</f>
        <v>1</v>
      </c>
      <c r="U4225">
        <f t="shared" si="525"/>
        <v>1584</v>
      </c>
      <c r="V4225">
        <f t="shared" si="526"/>
        <v>44</v>
      </c>
      <c r="W4225">
        <f t="shared" si="527"/>
        <v>839.5200000000001</v>
      </c>
    </row>
    <row r="4226" spans="1:23" ht="15.75" customHeight="1" x14ac:dyDescent="0.3">
      <c r="A4226" s="2" t="s">
        <v>13</v>
      </c>
      <c r="B4226" s="2">
        <v>1185732</v>
      </c>
      <c r="C4226" s="3">
        <v>44399</v>
      </c>
      <c r="D4226" s="12" t="str" cm="1">
        <f t="array" ref="D4226">_xlfn.SWITCH(WEEKDAY(C4226,2), 1, "Lundi", 2, "Mardi", 3, "Mercredi", 4, "Jeudi", 5, "Vendredi", 6, "Samedi", 7, "Dimanche", "Erreur")</f>
        <v>Jeudi</v>
      </c>
      <c r="E4226" s="2" t="s">
        <v>35</v>
      </c>
      <c r="F4226" s="2" t="s">
        <v>36</v>
      </c>
      <c r="G4226" s="2" t="s">
        <v>37</v>
      </c>
      <c r="H4226" s="4" t="s">
        <v>21</v>
      </c>
      <c r="I4226" s="5">
        <v>49</v>
      </c>
      <c r="J4226" s="6">
        <v>49</v>
      </c>
      <c r="K4226" s="7">
        <v>2401</v>
      </c>
      <c r="L4226" s="7">
        <v>1104.4599999999998</v>
      </c>
      <c r="M4226" s="8">
        <v>0.45999999999999996</v>
      </c>
      <c r="N4226" s="2" t="s">
        <v>82</v>
      </c>
      <c r="O4226">
        <f t="shared" si="520"/>
        <v>2021</v>
      </c>
      <c r="P4226">
        <f t="shared" si="521"/>
        <v>7</v>
      </c>
      <c r="Q4226" t="str">
        <f t="shared" si="522"/>
        <v>juil</v>
      </c>
      <c r="R4226" t="str">
        <f t="shared" si="523"/>
        <v>Illinois</v>
      </c>
      <c r="S4226" t="str">
        <f t="shared" si="524"/>
        <v>2021-07</v>
      </c>
      <c r="T4226">
        <f>IF(AND(COUNTIF(Calculs!$Q$2:$Q$12,$O4226)&gt;0,COUNTIF(Calculs!$S$2:$S$12,$E4226)&gt;0,COUNTIF(Calculs!$U$2:$U$12,$H4226)&gt;0),1,0)</f>
        <v>1</v>
      </c>
      <c r="U4226">
        <f t="shared" si="525"/>
        <v>2401</v>
      </c>
      <c r="V4226">
        <f t="shared" si="526"/>
        <v>49</v>
      </c>
      <c r="W4226">
        <f t="shared" si="527"/>
        <v>1104.4599999999998</v>
      </c>
    </row>
    <row r="4227" spans="1:23" ht="15.75" customHeight="1" x14ac:dyDescent="0.3">
      <c r="A4227" s="2" t="s">
        <v>13</v>
      </c>
      <c r="B4227" s="2">
        <v>1185732</v>
      </c>
      <c r="C4227" s="3">
        <v>44400</v>
      </c>
      <c r="D4227" s="12" t="str" cm="1">
        <f t="array" ref="D4227">_xlfn.SWITCH(WEEKDAY(C4227,2), 1, "Lundi", 2, "Mardi", 3, "Mercredi", 4, "Jeudi", 5, "Vendredi", 6, "Samedi", 7, "Dimanche", "Erreur")</f>
        <v>Vendredi</v>
      </c>
      <c r="E4227" s="2" t="s">
        <v>35</v>
      </c>
      <c r="F4227" s="2" t="s">
        <v>36</v>
      </c>
      <c r="G4227" s="2" t="s">
        <v>37</v>
      </c>
      <c r="H4227" s="4" t="s">
        <v>22</v>
      </c>
      <c r="I4227" s="5">
        <v>53</v>
      </c>
      <c r="J4227" s="6">
        <v>73</v>
      </c>
      <c r="K4227" s="7">
        <v>3869</v>
      </c>
      <c r="L4227" s="7">
        <v>2476.16</v>
      </c>
      <c r="M4227" s="8">
        <v>0.64</v>
      </c>
      <c r="N4227" s="2" t="s">
        <v>82</v>
      </c>
      <c r="O4227">
        <f t="shared" ref="O4227:O4290" si="528">YEAR($C4227)</f>
        <v>2021</v>
      </c>
      <c r="P4227">
        <f t="shared" ref="P4227:P4290" si="529">MONTH($C4227)</f>
        <v>7</v>
      </c>
      <c r="Q4227" t="str">
        <f t="shared" ref="Q4227:Q4290" si="530">TEXT($C4227,"mmm")</f>
        <v>juil</v>
      </c>
      <c r="R4227" t="str">
        <f t="shared" ref="R4227:R4290" si="531">SUBSTITUTE(SUBSTITUTE($F4227,"Sud ","South "),"Ouest ","West ")</f>
        <v>Illinois</v>
      </c>
      <c r="S4227" t="str">
        <f t="shared" ref="S4227:S4290" si="532">TEXT($C4227,"aaaa-mm")</f>
        <v>2021-07</v>
      </c>
      <c r="T4227">
        <f>IF(AND(COUNTIF(Calculs!$Q$2:$Q$12,$O4227)&gt;0,COUNTIF(Calculs!$S$2:$S$12,$E4227)&gt;0,COUNTIF(Calculs!$U$2:$U$12,$H4227)&gt;0),1,0)</f>
        <v>1</v>
      </c>
      <c r="U4227">
        <f t="shared" ref="U4227:U4290" si="533">$K4227*$T4227</f>
        <v>3869</v>
      </c>
      <c r="V4227">
        <f t="shared" ref="V4227:V4290" si="534">$J4227*$T4227</f>
        <v>73</v>
      </c>
      <c r="W4227">
        <f t="shared" ref="W4227:W4290" si="535">$L4227*$T4227</f>
        <v>2476.16</v>
      </c>
    </row>
    <row r="4228" spans="1:23" ht="15.75" customHeight="1" x14ac:dyDescent="0.3">
      <c r="A4228" s="2" t="s">
        <v>13</v>
      </c>
      <c r="B4228" s="2">
        <v>1185732</v>
      </c>
      <c r="C4228" s="3">
        <v>44401</v>
      </c>
      <c r="D4228" s="12" t="str" cm="1">
        <f t="array" ref="D4228">_xlfn.SWITCH(WEEKDAY(C4228,2), 1, "Lundi", 2, "Mardi", 3, "Mercredi", 4, "Jeudi", 5, "Vendredi", 6, "Samedi", 7, "Dimanche", "Erreur")</f>
        <v>Samedi</v>
      </c>
      <c r="E4228" s="2" t="s">
        <v>35</v>
      </c>
      <c r="F4228" s="2" t="s">
        <v>36</v>
      </c>
      <c r="G4228" s="2" t="s">
        <v>37</v>
      </c>
      <c r="H4228" s="4" t="s">
        <v>16</v>
      </c>
      <c r="I4228" s="5">
        <v>56</v>
      </c>
      <c r="J4228" s="6">
        <v>115</v>
      </c>
      <c r="K4228" s="7">
        <v>6440</v>
      </c>
      <c r="L4228" s="7">
        <v>3542.0000000000005</v>
      </c>
      <c r="M4228" s="8">
        <v>0.55000000000000004</v>
      </c>
      <c r="N4228" s="2" t="s">
        <v>82</v>
      </c>
      <c r="O4228">
        <f t="shared" si="528"/>
        <v>2021</v>
      </c>
      <c r="P4228">
        <f t="shared" si="529"/>
        <v>7</v>
      </c>
      <c r="Q4228" t="str">
        <f t="shared" si="530"/>
        <v>juil</v>
      </c>
      <c r="R4228" t="str">
        <f t="shared" si="531"/>
        <v>Illinois</v>
      </c>
      <c r="S4228" t="str">
        <f t="shared" si="532"/>
        <v>2021-07</v>
      </c>
      <c r="T4228">
        <f>IF(AND(COUNTIF(Calculs!$Q$2:$Q$12,$O4228)&gt;0,COUNTIF(Calculs!$S$2:$S$12,$E4228)&gt;0,COUNTIF(Calculs!$U$2:$U$12,$H4228)&gt;0),1,0)</f>
        <v>1</v>
      </c>
      <c r="U4228">
        <f t="shared" si="533"/>
        <v>6440</v>
      </c>
      <c r="V4228">
        <f t="shared" si="534"/>
        <v>115</v>
      </c>
      <c r="W4228">
        <f t="shared" si="535"/>
        <v>3542.0000000000005</v>
      </c>
    </row>
    <row r="4229" spans="1:23" ht="15.75" customHeight="1" x14ac:dyDescent="0.3">
      <c r="A4229" s="2" t="s">
        <v>13</v>
      </c>
      <c r="B4229" s="2">
        <v>1185732</v>
      </c>
      <c r="C4229" s="3">
        <v>44402</v>
      </c>
      <c r="D4229" s="12" t="str" cm="1">
        <f t="array" ref="D4229">_xlfn.SWITCH(WEEKDAY(C4229,2), 1, "Lundi", 2, "Mardi", 3, "Mercredi", 4, "Jeudi", 5, "Vendredi", 6, "Samedi", 7, "Dimanche", "Erreur")</f>
        <v>Dimanche</v>
      </c>
      <c r="E4229" s="2" t="s">
        <v>35</v>
      </c>
      <c r="F4229" s="2" t="s">
        <v>36</v>
      </c>
      <c r="G4229" s="2" t="s">
        <v>37</v>
      </c>
      <c r="H4229" s="4" t="s">
        <v>18</v>
      </c>
      <c r="I4229" s="5">
        <v>49</v>
      </c>
      <c r="J4229" s="6">
        <v>75</v>
      </c>
      <c r="K4229" s="7">
        <v>3675</v>
      </c>
      <c r="L4229" s="7">
        <v>1800.75</v>
      </c>
      <c r="M4229" s="8">
        <v>0.49</v>
      </c>
      <c r="N4229" s="2" t="s">
        <v>82</v>
      </c>
      <c r="O4229">
        <f t="shared" si="528"/>
        <v>2021</v>
      </c>
      <c r="P4229">
        <f t="shared" si="529"/>
        <v>7</v>
      </c>
      <c r="Q4229" t="str">
        <f t="shared" si="530"/>
        <v>juil</v>
      </c>
      <c r="R4229" t="str">
        <f t="shared" si="531"/>
        <v>Illinois</v>
      </c>
      <c r="S4229" t="str">
        <f t="shared" si="532"/>
        <v>2021-07</v>
      </c>
      <c r="T4229">
        <f>IF(AND(COUNTIF(Calculs!$Q$2:$Q$12,$O4229)&gt;0,COUNTIF(Calculs!$S$2:$S$12,$E4229)&gt;0,COUNTIF(Calculs!$U$2:$U$12,$H4229)&gt;0),1,0)</f>
        <v>1</v>
      </c>
      <c r="U4229">
        <f t="shared" si="533"/>
        <v>3675</v>
      </c>
      <c r="V4229">
        <f t="shared" si="534"/>
        <v>75</v>
      </c>
      <c r="W4229">
        <f t="shared" si="535"/>
        <v>1800.75</v>
      </c>
    </row>
    <row r="4230" spans="1:23" ht="15.75" customHeight="1" x14ac:dyDescent="0.3">
      <c r="A4230" s="2" t="s">
        <v>13</v>
      </c>
      <c r="B4230" s="2">
        <v>1185732</v>
      </c>
      <c r="C4230" s="3">
        <v>44403</v>
      </c>
      <c r="D4230" s="12" t="str" cm="1">
        <f t="array" ref="D4230">_xlfn.SWITCH(WEEKDAY(C4230,2), 1, "Lundi", 2, "Mardi", 3, "Mercredi", 4, "Jeudi", 5, "Vendredi", 6, "Samedi", 7, "Dimanche", "Erreur")</f>
        <v>Lundi</v>
      </c>
      <c r="E4230" s="2" t="s">
        <v>35</v>
      </c>
      <c r="F4230" s="2" t="s">
        <v>36</v>
      </c>
      <c r="G4230" s="2" t="s">
        <v>37</v>
      </c>
      <c r="H4230" s="4" t="s">
        <v>19</v>
      </c>
      <c r="I4230" s="5">
        <v>48</v>
      </c>
      <c r="J4230" s="6">
        <v>39</v>
      </c>
      <c r="K4230" s="7">
        <v>1872</v>
      </c>
      <c r="L4230" s="7">
        <v>842.39999999999986</v>
      </c>
      <c r="M4230" s="8">
        <v>0.44999999999999996</v>
      </c>
      <c r="N4230" s="2" t="s">
        <v>82</v>
      </c>
      <c r="O4230">
        <f t="shared" si="528"/>
        <v>2021</v>
      </c>
      <c r="P4230">
        <f t="shared" si="529"/>
        <v>7</v>
      </c>
      <c r="Q4230" t="str">
        <f t="shared" si="530"/>
        <v>juil</v>
      </c>
      <c r="R4230" t="str">
        <f t="shared" si="531"/>
        <v>Illinois</v>
      </c>
      <c r="S4230" t="str">
        <f t="shared" si="532"/>
        <v>2021-07</v>
      </c>
      <c r="T4230">
        <f>IF(AND(COUNTIF(Calculs!$Q$2:$Q$12,$O4230)&gt;0,COUNTIF(Calculs!$S$2:$S$12,$E4230)&gt;0,COUNTIF(Calculs!$U$2:$U$12,$H4230)&gt;0),1,0)</f>
        <v>1</v>
      </c>
      <c r="U4230">
        <f t="shared" si="533"/>
        <v>1872</v>
      </c>
      <c r="V4230">
        <f t="shared" si="534"/>
        <v>39</v>
      </c>
      <c r="W4230">
        <f t="shared" si="535"/>
        <v>842.39999999999986</v>
      </c>
    </row>
    <row r="4231" spans="1:23" ht="15.75" customHeight="1" x14ac:dyDescent="0.3">
      <c r="A4231" s="2" t="s">
        <v>13</v>
      </c>
      <c r="B4231" s="2">
        <v>1185732</v>
      </c>
      <c r="C4231" s="3">
        <v>44404</v>
      </c>
      <c r="D4231" s="12" t="str" cm="1">
        <f t="array" ref="D4231">_xlfn.SWITCH(WEEKDAY(C4231,2), 1, "Lundi", 2, "Mardi", 3, "Mercredi", 4, "Jeudi", 5, "Vendredi", 6, "Samedi", 7, "Dimanche", "Erreur")</f>
        <v>Mardi</v>
      </c>
      <c r="E4231" s="2" t="s">
        <v>35</v>
      </c>
      <c r="F4231" s="2" t="s">
        <v>36</v>
      </c>
      <c r="G4231" s="2" t="s">
        <v>37</v>
      </c>
      <c r="H4231" s="4" t="s">
        <v>20</v>
      </c>
      <c r="I4231" s="5">
        <v>47</v>
      </c>
      <c r="J4231" s="6">
        <v>33</v>
      </c>
      <c r="K4231" s="7">
        <v>1551</v>
      </c>
      <c r="L4231" s="7">
        <v>791.01</v>
      </c>
      <c r="M4231" s="8">
        <v>0.51</v>
      </c>
      <c r="N4231" s="2" t="s">
        <v>82</v>
      </c>
      <c r="O4231">
        <f t="shared" si="528"/>
        <v>2021</v>
      </c>
      <c r="P4231">
        <f t="shared" si="529"/>
        <v>7</v>
      </c>
      <c r="Q4231" t="str">
        <f t="shared" si="530"/>
        <v>juil</v>
      </c>
      <c r="R4231" t="str">
        <f t="shared" si="531"/>
        <v>Illinois</v>
      </c>
      <c r="S4231" t="str">
        <f t="shared" si="532"/>
        <v>2021-07</v>
      </c>
      <c r="T4231">
        <f>IF(AND(COUNTIF(Calculs!$Q$2:$Q$12,$O4231)&gt;0,COUNTIF(Calculs!$S$2:$S$12,$E4231)&gt;0,COUNTIF(Calculs!$U$2:$U$12,$H4231)&gt;0),1,0)</f>
        <v>1</v>
      </c>
      <c r="U4231">
        <f t="shared" si="533"/>
        <v>1551</v>
      </c>
      <c r="V4231">
        <f t="shared" si="534"/>
        <v>33</v>
      </c>
      <c r="W4231">
        <f t="shared" si="535"/>
        <v>791.01</v>
      </c>
    </row>
    <row r="4232" spans="1:23" ht="15.75" customHeight="1" x14ac:dyDescent="0.3">
      <c r="A4232" s="2" t="s">
        <v>13</v>
      </c>
      <c r="B4232" s="2">
        <v>1185732</v>
      </c>
      <c r="C4232" s="3">
        <v>44405</v>
      </c>
      <c r="D4232" s="12" t="str" cm="1">
        <f t="array" ref="D4232">_xlfn.SWITCH(WEEKDAY(C4232,2), 1, "Lundi", 2, "Mardi", 3, "Mercredi", 4, "Jeudi", 5, "Vendredi", 6, "Samedi", 7, "Dimanche", "Erreur")</f>
        <v>Mercredi</v>
      </c>
      <c r="E4232" s="2" t="s">
        <v>35</v>
      </c>
      <c r="F4232" s="2" t="s">
        <v>36</v>
      </c>
      <c r="G4232" s="2" t="s">
        <v>37</v>
      </c>
      <c r="H4232" s="4" t="s">
        <v>21</v>
      </c>
      <c r="I4232" s="5">
        <v>56</v>
      </c>
      <c r="J4232" s="6">
        <v>33</v>
      </c>
      <c r="K4232" s="7">
        <v>1848</v>
      </c>
      <c r="L4232" s="7">
        <v>868.56</v>
      </c>
      <c r="M4232" s="8">
        <v>0.47</v>
      </c>
      <c r="N4232" s="2" t="s">
        <v>82</v>
      </c>
      <c r="O4232">
        <f t="shared" si="528"/>
        <v>2021</v>
      </c>
      <c r="P4232">
        <f t="shared" si="529"/>
        <v>7</v>
      </c>
      <c r="Q4232" t="str">
        <f t="shared" si="530"/>
        <v>juil</v>
      </c>
      <c r="R4232" t="str">
        <f t="shared" si="531"/>
        <v>Illinois</v>
      </c>
      <c r="S4232" t="str">
        <f t="shared" si="532"/>
        <v>2021-07</v>
      </c>
      <c r="T4232">
        <f>IF(AND(COUNTIF(Calculs!$Q$2:$Q$12,$O4232)&gt;0,COUNTIF(Calculs!$S$2:$S$12,$E4232)&gt;0,COUNTIF(Calculs!$U$2:$U$12,$H4232)&gt;0),1,0)</f>
        <v>1</v>
      </c>
      <c r="U4232">
        <f t="shared" si="533"/>
        <v>1848</v>
      </c>
      <c r="V4232">
        <f t="shared" si="534"/>
        <v>33</v>
      </c>
      <c r="W4232">
        <f t="shared" si="535"/>
        <v>868.56</v>
      </c>
    </row>
    <row r="4233" spans="1:23" ht="15.75" customHeight="1" x14ac:dyDescent="0.3">
      <c r="A4233" s="2" t="s">
        <v>13</v>
      </c>
      <c r="B4233" s="2">
        <v>1185732</v>
      </c>
      <c r="C4233" s="3">
        <v>44406</v>
      </c>
      <c r="D4233" s="12" t="str" cm="1">
        <f t="array" ref="D4233">_xlfn.SWITCH(WEEKDAY(C4233,2), 1, "Lundi", 2, "Mardi", 3, "Mercredi", 4, "Jeudi", 5, "Vendredi", 6, "Samedi", 7, "Dimanche", "Erreur")</f>
        <v>Jeudi</v>
      </c>
      <c r="E4233" s="2" t="s">
        <v>35</v>
      </c>
      <c r="F4233" s="2" t="s">
        <v>36</v>
      </c>
      <c r="G4233" s="2" t="s">
        <v>37</v>
      </c>
      <c r="H4233" s="4" t="s">
        <v>22</v>
      </c>
      <c r="I4233" s="5">
        <v>60</v>
      </c>
      <c r="J4233" s="6">
        <v>65</v>
      </c>
      <c r="K4233" s="7">
        <v>3900</v>
      </c>
      <c r="L4233" s="7">
        <v>2340</v>
      </c>
      <c r="M4233" s="8">
        <v>0.6</v>
      </c>
      <c r="N4233" s="2" t="s">
        <v>82</v>
      </c>
      <c r="O4233">
        <f t="shared" si="528"/>
        <v>2021</v>
      </c>
      <c r="P4233">
        <f t="shared" si="529"/>
        <v>7</v>
      </c>
      <c r="Q4233" t="str">
        <f t="shared" si="530"/>
        <v>juil</v>
      </c>
      <c r="R4233" t="str">
        <f t="shared" si="531"/>
        <v>Illinois</v>
      </c>
      <c r="S4233" t="str">
        <f t="shared" si="532"/>
        <v>2021-07</v>
      </c>
      <c r="T4233">
        <f>IF(AND(COUNTIF(Calculs!$Q$2:$Q$12,$O4233)&gt;0,COUNTIF(Calculs!$S$2:$S$12,$E4233)&gt;0,COUNTIF(Calculs!$U$2:$U$12,$H4233)&gt;0),1,0)</f>
        <v>1</v>
      </c>
      <c r="U4233">
        <f t="shared" si="533"/>
        <v>3900</v>
      </c>
      <c r="V4233">
        <f t="shared" si="534"/>
        <v>65</v>
      </c>
      <c r="W4233">
        <f t="shared" si="535"/>
        <v>2340</v>
      </c>
    </row>
    <row r="4234" spans="1:23" ht="15.75" customHeight="1" x14ac:dyDescent="0.3">
      <c r="A4234" s="2" t="s">
        <v>13</v>
      </c>
      <c r="B4234" s="2">
        <v>1185732</v>
      </c>
      <c r="C4234" s="3">
        <v>44407</v>
      </c>
      <c r="D4234" s="12" t="str" cm="1">
        <f t="array" ref="D4234">_xlfn.SWITCH(WEEKDAY(C4234,2), 1, "Lundi", 2, "Mardi", 3, "Mercredi", 4, "Jeudi", 5, "Vendredi", 6, "Samedi", 7, "Dimanche", "Erreur")</f>
        <v>Vendredi</v>
      </c>
      <c r="E4234" s="2" t="s">
        <v>35</v>
      </c>
      <c r="F4234" s="2" t="s">
        <v>36</v>
      </c>
      <c r="G4234" s="2" t="s">
        <v>37</v>
      </c>
      <c r="H4234" s="4" t="s">
        <v>16</v>
      </c>
      <c r="I4234" s="5">
        <v>55</v>
      </c>
      <c r="J4234" s="6">
        <v>112</v>
      </c>
      <c r="K4234" s="7">
        <v>6160</v>
      </c>
      <c r="L4234" s="7">
        <v>3326.4</v>
      </c>
      <c r="M4234" s="8">
        <v>0.54</v>
      </c>
      <c r="N4234" s="2" t="s">
        <v>82</v>
      </c>
      <c r="O4234">
        <f t="shared" si="528"/>
        <v>2021</v>
      </c>
      <c r="P4234">
        <f t="shared" si="529"/>
        <v>7</v>
      </c>
      <c r="Q4234" t="str">
        <f t="shared" si="530"/>
        <v>juil</v>
      </c>
      <c r="R4234" t="str">
        <f t="shared" si="531"/>
        <v>Illinois</v>
      </c>
      <c r="S4234" t="str">
        <f t="shared" si="532"/>
        <v>2021-07</v>
      </c>
      <c r="T4234">
        <f>IF(AND(COUNTIF(Calculs!$Q$2:$Q$12,$O4234)&gt;0,COUNTIF(Calculs!$S$2:$S$12,$E4234)&gt;0,COUNTIF(Calculs!$U$2:$U$12,$H4234)&gt;0),1,0)</f>
        <v>1</v>
      </c>
      <c r="U4234">
        <f t="shared" si="533"/>
        <v>6160</v>
      </c>
      <c r="V4234">
        <f t="shared" si="534"/>
        <v>112</v>
      </c>
      <c r="W4234">
        <f t="shared" si="535"/>
        <v>3326.4</v>
      </c>
    </row>
    <row r="4235" spans="1:23" ht="15.75" customHeight="1" x14ac:dyDescent="0.3">
      <c r="A4235" s="2" t="s">
        <v>13</v>
      </c>
      <c r="B4235" s="2">
        <v>1185732</v>
      </c>
      <c r="C4235" s="3">
        <v>44408</v>
      </c>
      <c r="D4235" s="12" t="str" cm="1">
        <f t="array" ref="D4235">_xlfn.SWITCH(WEEKDAY(C4235,2), 1, "Lundi", 2, "Mardi", 3, "Mercredi", 4, "Jeudi", 5, "Vendredi", 6, "Samedi", 7, "Dimanche", "Erreur")</f>
        <v>Samedi</v>
      </c>
      <c r="E4235" s="2" t="s">
        <v>35</v>
      </c>
      <c r="F4235" s="2" t="s">
        <v>36</v>
      </c>
      <c r="G4235" s="2" t="s">
        <v>37</v>
      </c>
      <c r="H4235" s="4" t="s">
        <v>18</v>
      </c>
      <c r="I4235" s="5">
        <v>46</v>
      </c>
      <c r="J4235" s="6">
        <v>65</v>
      </c>
      <c r="K4235" s="7">
        <v>2990</v>
      </c>
      <c r="L4235" s="7">
        <v>1405.3</v>
      </c>
      <c r="M4235" s="8">
        <v>0.47</v>
      </c>
      <c r="N4235" s="2" t="s">
        <v>82</v>
      </c>
      <c r="O4235">
        <f t="shared" si="528"/>
        <v>2021</v>
      </c>
      <c r="P4235">
        <f t="shared" si="529"/>
        <v>7</v>
      </c>
      <c r="Q4235" t="str">
        <f t="shared" si="530"/>
        <v>juil</v>
      </c>
      <c r="R4235" t="str">
        <f t="shared" si="531"/>
        <v>Illinois</v>
      </c>
      <c r="S4235" t="str">
        <f t="shared" si="532"/>
        <v>2021-07</v>
      </c>
      <c r="T4235">
        <f>IF(AND(COUNTIF(Calculs!$Q$2:$Q$12,$O4235)&gt;0,COUNTIF(Calculs!$S$2:$S$12,$E4235)&gt;0,COUNTIF(Calculs!$U$2:$U$12,$H4235)&gt;0),1,0)</f>
        <v>1</v>
      </c>
      <c r="U4235">
        <f t="shared" si="533"/>
        <v>2990</v>
      </c>
      <c r="V4235">
        <f t="shared" si="534"/>
        <v>65</v>
      </c>
      <c r="W4235">
        <f t="shared" si="535"/>
        <v>1405.3</v>
      </c>
    </row>
    <row r="4236" spans="1:23" ht="15.75" customHeight="1" x14ac:dyDescent="0.3">
      <c r="A4236" s="2" t="s">
        <v>13</v>
      </c>
      <c r="B4236" s="2">
        <v>1185732</v>
      </c>
      <c r="C4236" s="3">
        <v>44409</v>
      </c>
      <c r="D4236" s="12" t="str" cm="1">
        <f t="array" ref="D4236">_xlfn.SWITCH(WEEKDAY(C4236,2), 1, "Lundi", 2, "Mardi", 3, "Mercredi", 4, "Jeudi", 5, "Vendredi", 6, "Samedi", 7, "Dimanche", "Erreur")</f>
        <v>Dimanche</v>
      </c>
      <c r="E4236" s="2" t="s">
        <v>35</v>
      </c>
      <c r="F4236" s="2" t="s">
        <v>36</v>
      </c>
      <c r="G4236" s="2" t="s">
        <v>37</v>
      </c>
      <c r="H4236" s="4" t="s">
        <v>19</v>
      </c>
      <c r="I4236" s="5">
        <v>48</v>
      </c>
      <c r="J4236" s="6">
        <v>49</v>
      </c>
      <c r="K4236" s="7">
        <v>2352</v>
      </c>
      <c r="L4236" s="7">
        <v>1105.4399999999998</v>
      </c>
      <c r="M4236" s="8">
        <v>0.47</v>
      </c>
      <c r="N4236" s="2" t="s">
        <v>82</v>
      </c>
      <c r="O4236">
        <f t="shared" si="528"/>
        <v>2021</v>
      </c>
      <c r="P4236">
        <f t="shared" si="529"/>
        <v>8</v>
      </c>
      <c r="Q4236" t="str">
        <f t="shared" si="530"/>
        <v>août</v>
      </c>
      <c r="R4236" t="str">
        <f t="shared" si="531"/>
        <v>Illinois</v>
      </c>
      <c r="S4236" t="str">
        <f t="shared" si="532"/>
        <v>2021-08</v>
      </c>
      <c r="T4236">
        <f>IF(AND(COUNTIF(Calculs!$Q$2:$Q$12,$O4236)&gt;0,COUNTIF(Calculs!$S$2:$S$12,$E4236)&gt;0,COUNTIF(Calculs!$U$2:$U$12,$H4236)&gt;0),1,0)</f>
        <v>1</v>
      </c>
      <c r="U4236">
        <f t="shared" si="533"/>
        <v>2352</v>
      </c>
      <c r="V4236">
        <f t="shared" si="534"/>
        <v>49</v>
      </c>
      <c r="W4236">
        <f t="shared" si="535"/>
        <v>1105.4399999999998</v>
      </c>
    </row>
    <row r="4237" spans="1:23" ht="15.75" customHeight="1" x14ac:dyDescent="0.3">
      <c r="A4237" s="2" t="s">
        <v>13</v>
      </c>
      <c r="B4237" s="2">
        <v>1185732</v>
      </c>
      <c r="C4237" s="3">
        <v>44410</v>
      </c>
      <c r="D4237" s="12" t="str" cm="1">
        <f t="array" ref="D4237">_xlfn.SWITCH(WEEKDAY(C4237,2), 1, "Lundi", 2, "Mardi", 3, "Mercredi", 4, "Jeudi", 5, "Vendredi", 6, "Samedi", 7, "Dimanche", "Erreur")</f>
        <v>Lundi</v>
      </c>
      <c r="E4237" s="2" t="s">
        <v>35</v>
      </c>
      <c r="F4237" s="2" t="s">
        <v>36</v>
      </c>
      <c r="G4237" s="2" t="s">
        <v>37</v>
      </c>
      <c r="H4237" s="4" t="s">
        <v>20</v>
      </c>
      <c r="I4237" s="5">
        <v>46</v>
      </c>
      <c r="J4237" s="6">
        <v>53</v>
      </c>
      <c r="K4237" s="7">
        <v>2438</v>
      </c>
      <c r="L4237" s="7">
        <v>1292.1400000000001</v>
      </c>
      <c r="M4237" s="8">
        <v>0.53</v>
      </c>
      <c r="N4237" s="2" t="s">
        <v>82</v>
      </c>
      <c r="O4237">
        <f t="shared" si="528"/>
        <v>2021</v>
      </c>
      <c r="P4237">
        <f t="shared" si="529"/>
        <v>8</v>
      </c>
      <c r="Q4237" t="str">
        <f t="shared" si="530"/>
        <v>août</v>
      </c>
      <c r="R4237" t="str">
        <f t="shared" si="531"/>
        <v>Illinois</v>
      </c>
      <c r="S4237" t="str">
        <f t="shared" si="532"/>
        <v>2021-08</v>
      </c>
      <c r="T4237">
        <f>IF(AND(COUNTIF(Calculs!$Q$2:$Q$12,$O4237)&gt;0,COUNTIF(Calculs!$S$2:$S$12,$E4237)&gt;0,COUNTIF(Calculs!$U$2:$U$12,$H4237)&gt;0),1,0)</f>
        <v>1</v>
      </c>
      <c r="U4237">
        <f t="shared" si="533"/>
        <v>2438</v>
      </c>
      <c r="V4237">
        <f t="shared" si="534"/>
        <v>53</v>
      </c>
      <c r="W4237">
        <f t="shared" si="535"/>
        <v>1292.1400000000001</v>
      </c>
    </row>
    <row r="4238" spans="1:23" ht="15.75" customHeight="1" x14ac:dyDescent="0.3">
      <c r="A4238" s="2" t="s">
        <v>13</v>
      </c>
      <c r="B4238" s="2">
        <v>1185732</v>
      </c>
      <c r="C4238" s="3">
        <v>44411</v>
      </c>
      <c r="D4238" s="12" t="str" cm="1">
        <f t="array" ref="D4238">_xlfn.SWITCH(WEEKDAY(C4238,2), 1, "Lundi", 2, "Mardi", 3, "Mercredi", 4, "Jeudi", 5, "Vendredi", 6, "Samedi", 7, "Dimanche", "Erreur")</f>
        <v>Mardi</v>
      </c>
      <c r="E4238" s="2" t="s">
        <v>35</v>
      </c>
      <c r="F4238" s="2" t="s">
        <v>36</v>
      </c>
      <c r="G4238" s="2" t="s">
        <v>37</v>
      </c>
      <c r="H4238" s="4" t="s">
        <v>21</v>
      </c>
      <c r="I4238" s="5">
        <v>56</v>
      </c>
      <c r="J4238" s="6">
        <v>41</v>
      </c>
      <c r="K4238" s="7">
        <v>2296</v>
      </c>
      <c r="L4238" s="7">
        <v>1148</v>
      </c>
      <c r="M4238" s="8">
        <v>0.5</v>
      </c>
      <c r="N4238" s="2" t="s">
        <v>82</v>
      </c>
      <c r="O4238">
        <f t="shared" si="528"/>
        <v>2021</v>
      </c>
      <c r="P4238">
        <f t="shared" si="529"/>
        <v>8</v>
      </c>
      <c r="Q4238" t="str">
        <f t="shared" si="530"/>
        <v>août</v>
      </c>
      <c r="R4238" t="str">
        <f t="shared" si="531"/>
        <v>Illinois</v>
      </c>
      <c r="S4238" t="str">
        <f t="shared" si="532"/>
        <v>2021-08</v>
      </c>
      <c r="T4238">
        <f>IF(AND(COUNTIF(Calculs!$Q$2:$Q$12,$O4238)&gt;0,COUNTIF(Calculs!$S$2:$S$12,$E4238)&gt;0,COUNTIF(Calculs!$U$2:$U$12,$H4238)&gt;0),1,0)</f>
        <v>1</v>
      </c>
      <c r="U4238">
        <f t="shared" si="533"/>
        <v>2296</v>
      </c>
      <c r="V4238">
        <f t="shared" si="534"/>
        <v>41</v>
      </c>
      <c r="W4238">
        <f t="shared" si="535"/>
        <v>1148</v>
      </c>
    </row>
    <row r="4239" spans="1:23" ht="15.75" customHeight="1" x14ac:dyDescent="0.3">
      <c r="A4239" s="2" t="s">
        <v>13</v>
      </c>
      <c r="B4239" s="2">
        <v>1185732</v>
      </c>
      <c r="C4239" s="3">
        <v>44412</v>
      </c>
      <c r="D4239" s="12" t="str" cm="1">
        <f t="array" ref="D4239">_xlfn.SWITCH(WEEKDAY(C4239,2), 1, "Lundi", 2, "Mardi", 3, "Mercredi", 4, "Jeudi", 5, "Vendredi", 6, "Samedi", 7, "Dimanche", "Erreur")</f>
        <v>Mercredi</v>
      </c>
      <c r="E4239" s="2" t="s">
        <v>35</v>
      </c>
      <c r="F4239" s="2" t="s">
        <v>36</v>
      </c>
      <c r="G4239" s="2" t="s">
        <v>37</v>
      </c>
      <c r="H4239" s="4" t="s">
        <v>22</v>
      </c>
      <c r="I4239" s="5">
        <v>61</v>
      </c>
      <c r="J4239" s="6">
        <v>65</v>
      </c>
      <c r="K4239" s="7">
        <v>3965</v>
      </c>
      <c r="L4239" s="7">
        <v>2379</v>
      </c>
      <c r="M4239" s="8">
        <v>0.6</v>
      </c>
      <c r="N4239" s="2" t="s">
        <v>82</v>
      </c>
      <c r="O4239">
        <f t="shared" si="528"/>
        <v>2021</v>
      </c>
      <c r="P4239">
        <f t="shared" si="529"/>
        <v>8</v>
      </c>
      <c r="Q4239" t="str">
        <f t="shared" si="530"/>
        <v>août</v>
      </c>
      <c r="R4239" t="str">
        <f t="shared" si="531"/>
        <v>Illinois</v>
      </c>
      <c r="S4239" t="str">
        <f t="shared" si="532"/>
        <v>2021-08</v>
      </c>
      <c r="T4239">
        <f>IF(AND(COUNTIF(Calculs!$Q$2:$Q$12,$O4239)&gt;0,COUNTIF(Calculs!$S$2:$S$12,$E4239)&gt;0,COUNTIF(Calculs!$U$2:$U$12,$H4239)&gt;0),1,0)</f>
        <v>1</v>
      </c>
      <c r="U4239">
        <f t="shared" si="533"/>
        <v>3965</v>
      </c>
      <c r="V4239">
        <f t="shared" si="534"/>
        <v>65</v>
      </c>
      <c r="W4239">
        <f t="shared" si="535"/>
        <v>2379</v>
      </c>
    </row>
    <row r="4240" spans="1:23" ht="15.75" customHeight="1" x14ac:dyDescent="0.3">
      <c r="A4240" s="2" t="s">
        <v>13</v>
      </c>
      <c r="B4240" s="2">
        <v>1185732</v>
      </c>
      <c r="C4240" s="3">
        <v>44413</v>
      </c>
      <c r="D4240" s="12" t="str" cm="1">
        <f t="array" ref="D4240">_xlfn.SWITCH(WEEKDAY(C4240,2), 1, "Lundi", 2, "Mardi", 3, "Mercredi", 4, "Jeudi", 5, "Vendredi", 6, "Samedi", 7, "Dimanche", "Erreur")</f>
        <v>Jeudi</v>
      </c>
      <c r="E4240" s="2" t="s">
        <v>35</v>
      </c>
      <c r="F4240" s="2" t="s">
        <v>36</v>
      </c>
      <c r="G4240" s="2" t="s">
        <v>37</v>
      </c>
      <c r="H4240" s="4" t="s">
        <v>16</v>
      </c>
      <c r="I4240" s="5">
        <v>57</v>
      </c>
      <c r="J4240" s="6">
        <v>150</v>
      </c>
      <c r="K4240" s="7">
        <v>8550</v>
      </c>
      <c r="L4240" s="7">
        <v>4702.5</v>
      </c>
      <c r="M4240" s="8">
        <v>0.55000000000000004</v>
      </c>
      <c r="N4240" s="2" t="s">
        <v>82</v>
      </c>
      <c r="O4240">
        <f t="shared" si="528"/>
        <v>2021</v>
      </c>
      <c r="P4240">
        <f t="shared" si="529"/>
        <v>8</v>
      </c>
      <c r="Q4240" t="str">
        <f t="shared" si="530"/>
        <v>août</v>
      </c>
      <c r="R4240" t="str">
        <f t="shared" si="531"/>
        <v>Illinois</v>
      </c>
      <c r="S4240" t="str">
        <f t="shared" si="532"/>
        <v>2021-08</v>
      </c>
      <c r="T4240">
        <f>IF(AND(COUNTIF(Calculs!$Q$2:$Q$12,$O4240)&gt;0,COUNTIF(Calculs!$S$2:$S$12,$E4240)&gt;0,COUNTIF(Calculs!$U$2:$U$12,$H4240)&gt;0),1,0)</f>
        <v>1</v>
      </c>
      <c r="U4240">
        <f t="shared" si="533"/>
        <v>8550</v>
      </c>
      <c r="V4240">
        <f t="shared" si="534"/>
        <v>150</v>
      </c>
      <c r="W4240">
        <f t="shared" si="535"/>
        <v>4702.5</v>
      </c>
    </row>
    <row r="4241" spans="1:23" ht="15.75" customHeight="1" x14ac:dyDescent="0.3">
      <c r="A4241" s="2" t="s">
        <v>13</v>
      </c>
      <c r="B4241" s="2">
        <v>1185732</v>
      </c>
      <c r="C4241" s="3">
        <v>44414</v>
      </c>
      <c r="D4241" s="12" t="str" cm="1">
        <f t="array" ref="D4241">_xlfn.SWITCH(WEEKDAY(C4241,2), 1, "Lundi", 2, "Mardi", 3, "Mercredi", 4, "Jeudi", 5, "Vendredi", 6, "Samedi", 7, "Dimanche", "Erreur")</f>
        <v>Vendredi</v>
      </c>
      <c r="E4241" s="2" t="s">
        <v>35</v>
      </c>
      <c r="F4241" s="2" t="s">
        <v>36</v>
      </c>
      <c r="G4241" s="2" t="s">
        <v>37</v>
      </c>
      <c r="H4241" s="4" t="s">
        <v>18</v>
      </c>
      <c r="I4241" s="5">
        <v>46</v>
      </c>
      <c r="J4241" s="6">
        <v>75</v>
      </c>
      <c r="K4241" s="7">
        <v>3450</v>
      </c>
      <c r="L4241" s="7">
        <v>1656</v>
      </c>
      <c r="M4241" s="8">
        <v>0.48</v>
      </c>
      <c r="N4241" s="2" t="s">
        <v>82</v>
      </c>
      <c r="O4241">
        <f t="shared" si="528"/>
        <v>2021</v>
      </c>
      <c r="P4241">
        <f t="shared" si="529"/>
        <v>8</v>
      </c>
      <c r="Q4241" t="str">
        <f t="shared" si="530"/>
        <v>août</v>
      </c>
      <c r="R4241" t="str">
        <f t="shared" si="531"/>
        <v>Illinois</v>
      </c>
      <c r="S4241" t="str">
        <f t="shared" si="532"/>
        <v>2021-08</v>
      </c>
      <c r="T4241">
        <f>IF(AND(COUNTIF(Calculs!$Q$2:$Q$12,$O4241)&gt;0,COUNTIF(Calculs!$S$2:$S$12,$E4241)&gt;0,COUNTIF(Calculs!$U$2:$U$12,$H4241)&gt;0),1,0)</f>
        <v>1</v>
      </c>
      <c r="U4241">
        <f t="shared" si="533"/>
        <v>3450</v>
      </c>
      <c r="V4241">
        <f t="shared" si="534"/>
        <v>75</v>
      </c>
      <c r="W4241">
        <f t="shared" si="535"/>
        <v>1656</v>
      </c>
    </row>
    <row r="4242" spans="1:23" ht="15.75" customHeight="1" x14ac:dyDescent="0.3">
      <c r="A4242" s="2" t="s">
        <v>13</v>
      </c>
      <c r="B4242" s="2">
        <v>1185732</v>
      </c>
      <c r="C4242" s="3">
        <v>44415</v>
      </c>
      <c r="D4242" s="12" t="str" cm="1">
        <f t="array" ref="D4242">_xlfn.SWITCH(WEEKDAY(C4242,2), 1, "Lundi", 2, "Mardi", 3, "Mercredi", 4, "Jeudi", 5, "Vendredi", 6, "Samedi", 7, "Dimanche", "Erreur")</f>
        <v>Samedi</v>
      </c>
      <c r="E4242" s="2" t="s">
        <v>35</v>
      </c>
      <c r="F4242" s="2" t="s">
        <v>36</v>
      </c>
      <c r="G4242" s="2" t="s">
        <v>37</v>
      </c>
      <c r="H4242" s="4" t="s">
        <v>19</v>
      </c>
      <c r="I4242" s="5">
        <v>46</v>
      </c>
      <c r="J4242" s="6">
        <v>75</v>
      </c>
      <c r="K4242" s="7">
        <v>3450</v>
      </c>
      <c r="L4242" s="7">
        <v>1690.5</v>
      </c>
      <c r="M4242" s="8">
        <v>0.49</v>
      </c>
      <c r="N4242" s="2" t="s">
        <v>82</v>
      </c>
      <c r="O4242">
        <f t="shared" si="528"/>
        <v>2021</v>
      </c>
      <c r="P4242">
        <f t="shared" si="529"/>
        <v>8</v>
      </c>
      <c r="Q4242" t="str">
        <f t="shared" si="530"/>
        <v>août</v>
      </c>
      <c r="R4242" t="str">
        <f t="shared" si="531"/>
        <v>Illinois</v>
      </c>
      <c r="S4242" t="str">
        <f t="shared" si="532"/>
        <v>2021-08</v>
      </c>
      <c r="T4242">
        <f>IF(AND(COUNTIF(Calculs!$Q$2:$Q$12,$O4242)&gt;0,COUNTIF(Calculs!$S$2:$S$12,$E4242)&gt;0,COUNTIF(Calculs!$U$2:$U$12,$H4242)&gt;0),1,0)</f>
        <v>1</v>
      </c>
      <c r="U4242">
        <f t="shared" si="533"/>
        <v>3450</v>
      </c>
      <c r="V4242">
        <f t="shared" si="534"/>
        <v>75</v>
      </c>
      <c r="W4242">
        <f t="shared" si="535"/>
        <v>1690.5</v>
      </c>
    </row>
    <row r="4243" spans="1:23" ht="15.75" customHeight="1" x14ac:dyDescent="0.3">
      <c r="A4243" s="2" t="s">
        <v>13</v>
      </c>
      <c r="B4243" s="2">
        <v>1185732</v>
      </c>
      <c r="C4243" s="3">
        <v>44416</v>
      </c>
      <c r="D4243" s="12" t="str" cm="1">
        <f t="array" ref="D4243">_xlfn.SWITCH(WEEKDAY(C4243,2), 1, "Lundi", 2, "Mardi", 3, "Mercredi", 4, "Jeudi", 5, "Vendredi", 6, "Samedi", 7, "Dimanche", "Erreur")</f>
        <v>Dimanche</v>
      </c>
      <c r="E4243" s="2" t="s">
        <v>35</v>
      </c>
      <c r="F4243" s="2" t="s">
        <v>36</v>
      </c>
      <c r="G4243" s="2" t="s">
        <v>37</v>
      </c>
      <c r="H4243" s="4" t="s">
        <v>20</v>
      </c>
      <c r="I4243" s="5">
        <v>49</v>
      </c>
      <c r="J4243" s="6">
        <v>54</v>
      </c>
      <c r="K4243" s="7">
        <v>2646</v>
      </c>
      <c r="L4243" s="7">
        <v>1402.38</v>
      </c>
      <c r="M4243" s="8">
        <v>0.53</v>
      </c>
      <c r="N4243" s="2" t="s">
        <v>82</v>
      </c>
      <c r="O4243">
        <f t="shared" si="528"/>
        <v>2021</v>
      </c>
      <c r="P4243">
        <f t="shared" si="529"/>
        <v>8</v>
      </c>
      <c r="Q4243" t="str">
        <f t="shared" si="530"/>
        <v>août</v>
      </c>
      <c r="R4243" t="str">
        <f t="shared" si="531"/>
        <v>Illinois</v>
      </c>
      <c r="S4243" t="str">
        <f t="shared" si="532"/>
        <v>2021-08</v>
      </c>
      <c r="T4243">
        <f>IF(AND(COUNTIF(Calculs!$Q$2:$Q$12,$O4243)&gt;0,COUNTIF(Calculs!$S$2:$S$12,$E4243)&gt;0,COUNTIF(Calculs!$U$2:$U$12,$H4243)&gt;0),1,0)</f>
        <v>1</v>
      </c>
      <c r="U4243">
        <f t="shared" si="533"/>
        <v>2646</v>
      </c>
      <c r="V4243">
        <f t="shared" si="534"/>
        <v>54</v>
      </c>
      <c r="W4243">
        <f t="shared" si="535"/>
        <v>1402.38</v>
      </c>
    </row>
    <row r="4244" spans="1:23" ht="15.75" customHeight="1" x14ac:dyDescent="0.3">
      <c r="A4244" s="2" t="s">
        <v>13</v>
      </c>
      <c r="B4244" s="2">
        <v>1185732</v>
      </c>
      <c r="C4244" s="3">
        <v>44417</v>
      </c>
      <c r="D4244" s="12" t="str" cm="1">
        <f t="array" ref="D4244">_xlfn.SWITCH(WEEKDAY(C4244,2), 1, "Lundi", 2, "Mardi", 3, "Mercredi", 4, "Jeudi", 5, "Vendredi", 6, "Samedi", 7, "Dimanche", "Erreur")</f>
        <v>Lundi</v>
      </c>
      <c r="E4244" s="2" t="s">
        <v>35</v>
      </c>
      <c r="F4244" s="2" t="s">
        <v>36</v>
      </c>
      <c r="G4244" s="2" t="s">
        <v>37</v>
      </c>
      <c r="H4244" s="4" t="s">
        <v>21</v>
      </c>
      <c r="I4244" s="5">
        <v>59</v>
      </c>
      <c r="J4244" s="6">
        <v>58</v>
      </c>
      <c r="K4244" s="7">
        <v>3422</v>
      </c>
      <c r="L4244" s="7">
        <v>1539.8999999999999</v>
      </c>
      <c r="M4244" s="8">
        <v>0.44999999999999996</v>
      </c>
      <c r="N4244" s="2" t="s">
        <v>82</v>
      </c>
      <c r="O4244">
        <f t="shared" si="528"/>
        <v>2021</v>
      </c>
      <c r="P4244">
        <f t="shared" si="529"/>
        <v>8</v>
      </c>
      <c r="Q4244" t="str">
        <f t="shared" si="530"/>
        <v>août</v>
      </c>
      <c r="R4244" t="str">
        <f t="shared" si="531"/>
        <v>Illinois</v>
      </c>
      <c r="S4244" t="str">
        <f t="shared" si="532"/>
        <v>2021-08</v>
      </c>
      <c r="T4244">
        <f>IF(AND(COUNTIF(Calculs!$Q$2:$Q$12,$O4244)&gt;0,COUNTIF(Calculs!$S$2:$S$12,$E4244)&gt;0,COUNTIF(Calculs!$U$2:$U$12,$H4244)&gt;0),1,0)</f>
        <v>1</v>
      </c>
      <c r="U4244">
        <f t="shared" si="533"/>
        <v>3422</v>
      </c>
      <c r="V4244">
        <f t="shared" si="534"/>
        <v>58</v>
      </c>
      <c r="W4244">
        <f t="shared" si="535"/>
        <v>1539.8999999999999</v>
      </c>
    </row>
    <row r="4245" spans="1:23" ht="15.75" customHeight="1" x14ac:dyDescent="0.3">
      <c r="A4245" s="2" t="s">
        <v>13</v>
      </c>
      <c r="B4245" s="2">
        <v>1185732</v>
      </c>
      <c r="C4245" s="3">
        <v>44418</v>
      </c>
      <c r="D4245" s="12" t="str" cm="1">
        <f t="array" ref="D4245">_xlfn.SWITCH(WEEKDAY(C4245,2), 1, "Lundi", 2, "Mardi", 3, "Mercredi", 4, "Jeudi", 5, "Vendredi", 6, "Samedi", 7, "Dimanche", "Erreur")</f>
        <v>Mardi</v>
      </c>
      <c r="E4245" s="2" t="s">
        <v>35</v>
      </c>
      <c r="F4245" s="2" t="s">
        <v>36</v>
      </c>
      <c r="G4245" s="2" t="s">
        <v>37</v>
      </c>
      <c r="H4245" s="4" t="s">
        <v>22</v>
      </c>
      <c r="I4245" s="5">
        <v>64</v>
      </c>
      <c r="J4245" s="6">
        <v>81</v>
      </c>
      <c r="K4245" s="7">
        <v>5184</v>
      </c>
      <c r="L4245" s="7">
        <v>3265.92</v>
      </c>
      <c r="M4245" s="8">
        <v>0.63</v>
      </c>
      <c r="N4245" s="2" t="s">
        <v>82</v>
      </c>
      <c r="O4245">
        <f t="shared" si="528"/>
        <v>2021</v>
      </c>
      <c r="P4245">
        <f t="shared" si="529"/>
        <v>8</v>
      </c>
      <c r="Q4245" t="str">
        <f t="shared" si="530"/>
        <v>août</v>
      </c>
      <c r="R4245" t="str">
        <f t="shared" si="531"/>
        <v>Illinois</v>
      </c>
      <c r="S4245" t="str">
        <f t="shared" si="532"/>
        <v>2021-08</v>
      </c>
      <c r="T4245">
        <f>IF(AND(COUNTIF(Calculs!$Q$2:$Q$12,$O4245)&gt;0,COUNTIF(Calculs!$S$2:$S$12,$E4245)&gt;0,COUNTIF(Calculs!$U$2:$U$12,$H4245)&gt;0),1,0)</f>
        <v>1</v>
      </c>
      <c r="U4245">
        <f t="shared" si="533"/>
        <v>5184</v>
      </c>
      <c r="V4245">
        <f t="shared" si="534"/>
        <v>81</v>
      </c>
      <c r="W4245">
        <f t="shared" si="535"/>
        <v>3265.92</v>
      </c>
    </row>
    <row r="4246" spans="1:23" ht="15.75" customHeight="1" x14ac:dyDescent="0.3">
      <c r="A4246" s="2" t="s">
        <v>25</v>
      </c>
      <c r="B4246" s="2">
        <v>1197831</v>
      </c>
      <c r="C4246" s="3">
        <v>44419</v>
      </c>
      <c r="D4246" s="12" t="str" cm="1">
        <f t="array" ref="D4246">_xlfn.SWITCH(WEEKDAY(C4246,2), 1, "Lundi", 2, "Mardi", 3, "Mercredi", 4, "Jeudi", 5, "Vendredi", 6, "Samedi", 7, "Dimanche", "Erreur")</f>
        <v>Mercredi</v>
      </c>
      <c r="E4246" s="2" t="s">
        <v>35</v>
      </c>
      <c r="F4246" s="2" t="s">
        <v>36</v>
      </c>
      <c r="G4246" s="2" t="s">
        <v>37</v>
      </c>
      <c r="H4246" s="4" t="s">
        <v>16</v>
      </c>
      <c r="I4246" s="5">
        <v>20</v>
      </c>
      <c r="J4246" s="6">
        <v>189</v>
      </c>
      <c r="K4246" s="7">
        <v>3780</v>
      </c>
      <c r="L4246" s="7">
        <v>1512</v>
      </c>
      <c r="M4246" s="8">
        <v>0.4</v>
      </c>
      <c r="N4246" s="2" t="s">
        <v>82</v>
      </c>
      <c r="O4246">
        <f t="shared" si="528"/>
        <v>2021</v>
      </c>
      <c r="P4246">
        <f t="shared" si="529"/>
        <v>8</v>
      </c>
      <c r="Q4246" t="str">
        <f t="shared" si="530"/>
        <v>août</v>
      </c>
      <c r="R4246" t="str">
        <f t="shared" si="531"/>
        <v>Illinois</v>
      </c>
      <c r="S4246" t="str">
        <f t="shared" si="532"/>
        <v>2021-08</v>
      </c>
      <c r="T4246">
        <f>IF(AND(COUNTIF(Calculs!$Q$2:$Q$12,$O4246)&gt;0,COUNTIF(Calculs!$S$2:$S$12,$E4246)&gt;0,COUNTIF(Calculs!$U$2:$U$12,$H4246)&gt;0),1,0)</f>
        <v>1</v>
      </c>
      <c r="U4246">
        <f t="shared" si="533"/>
        <v>3780</v>
      </c>
      <c r="V4246">
        <f t="shared" si="534"/>
        <v>189</v>
      </c>
      <c r="W4246">
        <f t="shared" si="535"/>
        <v>1512</v>
      </c>
    </row>
    <row r="4247" spans="1:23" ht="15.75" customHeight="1" x14ac:dyDescent="0.3">
      <c r="A4247" s="2" t="s">
        <v>25</v>
      </c>
      <c r="B4247" s="2">
        <v>1197831</v>
      </c>
      <c r="C4247" s="3">
        <v>44420</v>
      </c>
      <c r="D4247" s="12" t="str" cm="1">
        <f t="array" ref="D4247">_xlfn.SWITCH(WEEKDAY(C4247,2), 1, "Lundi", 2, "Mardi", 3, "Mercredi", 4, "Jeudi", 5, "Vendredi", 6, "Samedi", 7, "Dimanche", "Erreur")</f>
        <v>Jeudi</v>
      </c>
      <c r="E4247" s="2" t="s">
        <v>35</v>
      </c>
      <c r="F4247" s="2" t="s">
        <v>36</v>
      </c>
      <c r="G4247" s="2" t="s">
        <v>37</v>
      </c>
      <c r="H4247" s="4" t="s">
        <v>18</v>
      </c>
      <c r="I4247" s="5">
        <v>28</v>
      </c>
      <c r="J4247" s="6">
        <v>196</v>
      </c>
      <c r="K4247" s="7">
        <v>5488</v>
      </c>
      <c r="L4247" s="7">
        <v>2195.2000000000003</v>
      </c>
      <c r="M4247" s="8">
        <v>0.4</v>
      </c>
      <c r="N4247" s="2" t="s">
        <v>82</v>
      </c>
      <c r="O4247">
        <f t="shared" si="528"/>
        <v>2021</v>
      </c>
      <c r="P4247">
        <f t="shared" si="529"/>
        <v>8</v>
      </c>
      <c r="Q4247" t="str">
        <f t="shared" si="530"/>
        <v>août</v>
      </c>
      <c r="R4247" t="str">
        <f t="shared" si="531"/>
        <v>Illinois</v>
      </c>
      <c r="S4247" t="str">
        <f t="shared" si="532"/>
        <v>2021-08</v>
      </c>
      <c r="T4247">
        <f>IF(AND(COUNTIF(Calculs!$Q$2:$Q$12,$O4247)&gt;0,COUNTIF(Calculs!$S$2:$S$12,$E4247)&gt;0,COUNTIF(Calculs!$U$2:$U$12,$H4247)&gt;0),1,0)</f>
        <v>1</v>
      </c>
      <c r="U4247">
        <f t="shared" si="533"/>
        <v>5488</v>
      </c>
      <c r="V4247">
        <f t="shared" si="534"/>
        <v>196</v>
      </c>
      <c r="W4247">
        <f t="shared" si="535"/>
        <v>2195.2000000000003</v>
      </c>
    </row>
    <row r="4248" spans="1:23" ht="15.75" customHeight="1" x14ac:dyDescent="0.3">
      <c r="A4248" s="2" t="s">
        <v>25</v>
      </c>
      <c r="B4248" s="2">
        <v>1197831</v>
      </c>
      <c r="C4248" s="3">
        <v>44421</v>
      </c>
      <c r="D4248" s="12" t="str" cm="1">
        <f t="array" ref="D4248">_xlfn.SWITCH(WEEKDAY(C4248,2), 1, "Lundi", 2, "Mardi", 3, "Mercredi", 4, "Jeudi", 5, "Vendredi", 6, "Samedi", 7, "Dimanche", "Erreur")</f>
        <v>Vendredi</v>
      </c>
      <c r="E4248" s="2" t="s">
        <v>35</v>
      </c>
      <c r="F4248" s="2" t="s">
        <v>36</v>
      </c>
      <c r="G4248" s="2" t="s">
        <v>37</v>
      </c>
      <c r="H4248" s="4" t="s">
        <v>19</v>
      </c>
      <c r="I4248" s="5">
        <v>27</v>
      </c>
      <c r="J4248" s="6">
        <v>158</v>
      </c>
      <c r="K4248" s="7">
        <v>4266</v>
      </c>
      <c r="L4248" s="7">
        <v>1749.06</v>
      </c>
      <c r="M4248" s="8">
        <v>0.41</v>
      </c>
      <c r="N4248" s="2" t="s">
        <v>82</v>
      </c>
      <c r="O4248">
        <f t="shared" si="528"/>
        <v>2021</v>
      </c>
      <c r="P4248">
        <f t="shared" si="529"/>
        <v>8</v>
      </c>
      <c r="Q4248" t="str">
        <f t="shared" si="530"/>
        <v>août</v>
      </c>
      <c r="R4248" t="str">
        <f t="shared" si="531"/>
        <v>Illinois</v>
      </c>
      <c r="S4248" t="str">
        <f t="shared" si="532"/>
        <v>2021-08</v>
      </c>
      <c r="T4248">
        <f>IF(AND(COUNTIF(Calculs!$Q$2:$Q$12,$O4248)&gt;0,COUNTIF(Calculs!$S$2:$S$12,$E4248)&gt;0,COUNTIF(Calculs!$U$2:$U$12,$H4248)&gt;0),1,0)</f>
        <v>1</v>
      </c>
      <c r="U4248">
        <f t="shared" si="533"/>
        <v>4266</v>
      </c>
      <c r="V4248">
        <f t="shared" si="534"/>
        <v>158</v>
      </c>
      <c r="W4248">
        <f t="shared" si="535"/>
        <v>1749.06</v>
      </c>
    </row>
    <row r="4249" spans="1:23" ht="15.75" customHeight="1" x14ac:dyDescent="0.3">
      <c r="A4249" s="2" t="s">
        <v>25</v>
      </c>
      <c r="B4249" s="2">
        <v>1197831</v>
      </c>
      <c r="C4249" s="3">
        <v>44422</v>
      </c>
      <c r="D4249" s="12" t="str" cm="1">
        <f t="array" ref="D4249">_xlfn.SWITCH(WEEKDAY(C4249,2), 1, "Lundi", 2, "Mardi", 3, "Mercredi", 4, "Jeudi", 5, "Vendredi", 6, "Samedi", 7, "Dimanche", "Erreur")</f>
        <v>Samedi</v>
      </c>
      <c r="E4249" s="2" t="s">
        <v>35</v>
      </c>
      <c r="F4249" s="2" t="s">
        <v>36</v>
      </c>
      <c r="G4249" s="2" t="s">
        <v>37</v>
      </c>
      <c r="H4249" s="4" t="s">
        <v>20</v>
      </c>
      <c r="I4249" s="5">
        <v>34</v>
      </c>
      <c r="J4249" s="6">
        <v>152</v>
      </c>
      <c r="K4249" s="7">
        <v>5168</v>
      </c>
      <c r="L4249" s="7">
        <v>2635.68</v>
      </c>
      <c r="M4249" s="8">
        <v>0.51</v>
      </c>
      <c r="N4249" s="2" t="s">
        <v>82</v>
      </c>
      <c r="O4249">
        <f t="shared" si="528"/>
        <v>2021</v>
      </c>
      <c r="P4249">
        <f t="shared" si="529"/>
        <v>8</v>
      </c>
      <c r="Q4249" t="str">
        <f t="shared" si="530"/>
        <v>août</v>
      </c>
      <c r="R4249" t="str">
        <f t="shared" si="531"/>
        <v>Illinois</v>
      </c>
      <c r="S4249" t="str">
        <f t="shared" si="532"/>
        <v>2021-08</v>
      </c>
      <c r="T4249">
        <f>IF(AND(COUNTIF(Calculs!$Q$2:$Q$12,$O4249)&gt;0,COUNTIF(Calculs!$S$2:$S$12,$E4249)&gt;0,COUNTIF(Calculs!$U$2:$U$12,$H4249)&gt;0),1,0)</f>
        <v>1</v>
      </c>
      <c r="U4249">
        <f t="shared" si="533"/>
        <v>5168</v>
      </c>
      <c r="V4249">
        <f t="shared" si="534"/>
        <v>152</v>
      </c>
      <c r="W4249">
        <f t="shared" si="535"/>
        <v>2635.68</v>
      </c>
    </row>
    <row r="4250" spans="1:23" ht="15.75" customHeight="1" x14ac:dyDescent="0.3">
      <c r="A4250" s="2" t="s">
        <v>25</v>
      </c>
      <c r="B4250" s="2">
        <v>1197831</v>
      </c>
      <c r="C4250" s="3">
        <v>44423</v>
      </c>
      <c r="D4250" s="12" t="str" cm="1">
        <f t="array" ref="D4250">_xlfn.SWITCH(WEEKDAY(C4250,2), 1, "Lundi", 2, "Mardi", 3, "Mercredi", 4, "Jeudi", 5, "Vendredi", 6, "Samedi", 7, "Dimanche", "Erreur")</f>
        <v>Dimanche</v>
      </c>
      <c r="E4250" s="2" t="s">
        <v>26</v>
      </c>
      <c r="F4250" s="2" t="s">
        <v>27</v>
      </c>
      <c r="G4250" s="2" t="s">
        <v>38</v>
      </c>
      <c r="H4250" s="4" t="s">
        <v>21</v>
      </c>
      <c r="I4250" s="5">
        <v>37</v>
      </c>
      <c r="J4250" s="6">
        <v>94</v>
      </c>
      <c r="K4250" s="7">
        <v>3478</v>
      </c>
      <c r="L4250" s="7">
        <v>1217.3</v>
      </c>
      <c r="M4250" s="8">
        <v>0.35</v>
      </c>
      <c r="N4250" s="2" t="s">
        <v>82</v>
      </c>
      <c r="O4250">
        <f t="shared" si="528"/>
        <v>2021</v>
      </c>
      <c r="P4250">
        <f t="shared" si="529"/>
        <v>8</v>
      </c>
      <c r="Q4250" t="str">
        <f t="shared" si="530"/>
        <v>août</v>
      </c>
      <c r="R4250" t="str">
        <f t="shared" si="531"/>
        <v>Texas</v>
      </c>
      <c r="S4250" t="str">
        <f t="shared" si="532"/>
        <v>2021-08</v>
      </c>
      <c r="T4250">
        <f>IF(AND(COUNTIF(Calculs!$Q$2:$Q$12,$O4250)&gt;0,COUNTIF(Calculs!$S$2:$S$12,$E4250)&gt;0,COUNTIF(Calculs!$U$2:$U$12,$H4250)&gt;0),1,0)</f>
        <v>1</v>
      </c>
      <c r="U4250">
        <f t="shared" si="533"/>
        <v>3478</v>
      </c>
      <c r="V4250">
        <f t="shared" si="534"/>
        <v>94</v>
      </c>
      <c r="W4250">
        <f t="shared" si="535"/>
        <v>1217.3</v>
      </c>
    </row>
    <row r="4251" spans="1:23" ht="15.75" customHeight="1" x14ac:dyDescent="0.3">
      <c r="A4251" s="2" t="s">
        <v>25</v>
      </c>
      <c r="B4251" s="2">
        <v>1197831</v>
      </c>
      <c r="C4251" s="3">
        <v>44424</v>
      </c>
      <c r="D4251" s="12" t="str" cm="1">
        <f t="array" ref="D4251">_xlfn.SWITCH(WEEKDAY(C4251,2), 1, "Lundi", 2, "Mardi", 3, "Mercredi", 4, "Jeudi", 5, "Vendredi", 6, "Samedi", 7, "Dimanche", "Erreur")</f>
        <v>Lundi</v>
      </c>
      <c r="E4251" s="2" t="s">
        <v>26</v>
      </c>
      <c r="F4251" s="2" t="s">
        <v>27</v>
      </c>
      <c r="G4251" s="2" t="s">
        <v>38</v>
      </c>
      <c r="H4251" s="4" t="s">
        <v>22</v>
      </c>
      <c r="I4251" s="5">
        <v>33</v>
      </c>
      <c r="J4251" s="6">
        <v>147</v>
      </c>
      <c r="K4251" s="7">
        <v>4851</v>
      </c>
      <c r="L4251" s="7">
        <v>2668.05</v>
      </c>
      <c r="M4251" s="8">
        <v>0.55000000000000004</v>
      </c>
      <c r="N4251" s="2" t="s">
        <v>82</v>
      </c>
      <c r="O4251">
        <f t="shared" si="528"/>
        <v>2021</v>
      </c>
      <c r="P4251">
        <f t="shared" si="529"/>
        <v>8</v>
      </c>
      <c r="Q4251" t="str">
        <f t="shared" si="530"/>
        <v>août</v>
      </c>
      <c r="R4251" t="str">
        <f t="shared" si="531"/>
        <v>Texas</v>
      </c>
      <c r="S4251" t="str">
        <f t="shared" si="532"/>
        <v>2021-08</v>
      </c>
      <c r="T4251">
        <f>IF(AND(COUNTIF(Calculs!$Q$2:$Q$12,$O4251)&gt;0,COUNTIF(Calculs!$S$2:$S$12,$E4251)&gt;0,COUNTIF(Calculs!$U$2:$U$12,$H4251)&gt;0),1,0)</f>
        <v>1</v>
      </c>
      <c r="U4251">
        <f t="shared" si="533"/>
        <v>4851</v>
      </c>
      <c r="V4251">
        <f t="shared" si="534"/>
        <v>147</v>
      </c>
      <c r="W4251">
        <f t="shared" si="535"/>
        <v>2668.05</v>
      </c>
    </row>
    <row r="4252" spans="1:23" ht="15.75" customHeight="1" x14ac:dyDescent="0.3">
      <c r="A4252" s="2" t="s">
        <v>25</v>
      </c>
      <c r="B4252" s="2">
        <v>1197831</v>
      </c>
      <c r="C4252" s="3">
        <v>44425</v>
      </c>
      <c r="D4252" s="12" t="str" cm="1">
        <f t="array" ref="D4252">_xlfn.SWITCH(WEEKDAY(C4252,2), 1, "Lundi", 2, "Mardi", 3, "Mercredi", 4, "Jeudi", 5, "Vendredi", 6, "Samedi", 7, "Dimanche", "Erreur")</f>
        <v>Mardi</v>
      </c>
      <c r="E4252" s="2" t="s">
        <v>26</v>
      </c>
      <c r="F4252" s="2" t="s">
        <v>27</v>
      </c>
      <c r="G4252" s="2" t="s">
        <v>38</v>
      </c>
      <c r="H4252" s="4" t="s">
        <v>16</v>
      </c>
      <c r="I4252" s="5">
        <v>23</v>
      </c>
      <c r="J4252" s="6">
        <v>176</v>
      </c>
      <c r="K4252" s="7">
        <v>4048</v>
      </c>
      <c r="L4252" s="7">
        <v>1740.6399999999999</v>
      </c>
      <c r="M4252" s="8">
        <v>0.43</v>
      </c>
      <c r="N4252" s="2" t="s">
        <v>82</v>
      </c>
      <c r="O4252">
        <f t="shared" si="528"/>
        <v>2021</v>
      </c>
      <c r="P4252">
        <f t="shared" si="529"/>
        <v>8</v>
      </c>
      <c r="Q4252" t="str">
        <f t="shared" si="530"/>
        <v>août</v>
      </c>
      <c r="R4252" t="str">
        <f t="shared" si="531"/>
        <v>Texas</v>
      </c>
      <c r="S4252" t="str">
        <f t="shared" si="532"/>
        <v>2021-08</v>
      </c>
      <c r="T4252">
        <f>IF(AND(COUNTIF(Calculs!$Q$2:$Q$12,$O4252)&gt;0,COUNTIF(Calculs!$S$2:$S$12,$E4252)&gt;0,COUNTIF(Calculs!$U$2:$U$12,$H4252)&gt;0),1,0)</f>
        <v>1</v>
      </c>
      <c r="U4252">
        <f t="shared" si="533"/>
        <v>4048</v>
      </c>
      <c r="V4252">
        <f t="shared" si="534"/>
        <v>176</v>
      </c>
      <c r="W4252">
        <f t="shared" si="535"/>
        <v>1740.6399999999999</v>
      </c>
    </row>
    <row r="4253" spans="1:23" ht="15.75" customHeight="1" x14ac:dyDescent="0.3">
      <c r="A4253" s="2" t="s">
        <v>25</v>
      </c>
      <c r="B4253" s="2">
        <v>1197831</v>
      </c>
      <c r="C4253" s="3">
        <v>44426</v>
      </c>
      <c r="D4253" s="12" t="str" cm="1">
        <f t="array" ref="D4253">_xlfn.SWITCH(WEEKDAY(C4253,2), 1, "Lundi", 2, "Mardi", 3, "Mercredi", 4, "Jeudi", 5, "Vendredi", 6, "Samedi", 7, "Dimanche", "Erreur")</f>
        <v>Mercredi</v>
      </c>
      <c r="E4253" s="2" t="s">
        <v>26</v>
      </c>
      <c r="F4253" s="2" t="s">
        <v>27</v>
      </c>
      <c r="G4253" s="2" t="s">
        <v>38</v>
      </c>
      <c r="H4253" s="4" t="s">
        <v>18</v>
      </c>
      <c r="I4253" s="5">
        <v>32</v>
      </c>
      <c r="J4253" s="6">
        <v>163</v>
      </c>
      <c r="K4253" s="7">
        <v>5216</v>
      </c>
      <c r="L4253" s="7">
        <v>2086.4</v>
      </c>
      <c r="M4253" s="8">
        <v>0.4</v>
      </c>
      <c r="N4253" s="2" t="s">
        <v>82</v>
      </c>
      <c r="O4253">
        <f t="shared" si="528"/>
        <v>2021</v>
      </c>
      <c r="P4253">
        <f t="shared" si="529"/>
        <v>8</v>
      </c>
      <c r="Q4253" t="str">
        <f t="shared" si="530"/>
        <v>août</v>
      </c>
      <c r="R4253" t="str">
        <f t="shared" si="531"/>
        <v>Texas</v>
      </c>
      <c r="S4253" t="str">
        <f t="shared" si="532"/>
        <v>2021-08</v>
      </c>
      <c r="T4253">
        <f>IF(AND(COUNTIF(Calculs!$Q$2:$Q$12,$O4253)&gt;0,COUNTIF(Calculs!$S$2:$S$12,$E4253)&gt;0,COUNTIF(Calculs!$U$2:$U$12,$H4253)&gt;0),1,0)</f>
        <v>1</v>
      </c>
      <c r="U4253">
        <f t="shared" si="533"/>
        <v>5216</v>
      </c>
      <c r="V4253">
        <f t="shared" si="534"/>
        <v>163</v>
      </c>
      <c r="W4253">
        <f t="shared" si="535"/>
        <v>2086.4</v>
      </c>
    </row>
    <row r="4254" spans="1:23" ht="15.75" customHeight="1" x14ac:dyDescent="0.3">
      <c r="A4254" s="2" t="s">
        <v>25</v>
      </c>
      <c r="B4254" s="2">
        <v>1197831</v>
      </c>
      <c r="C4254" s="3">
        <v>44427</v>
      </c>
      <c r="D4254" s="12" t="str" cm="1">
        <f t="array" ref="D4254">_xlfn.SWITCH(WEEKDAY(C4254,2), 1, "Lundi", 2, "Mardi", 3, "Mercredi", 4, "Jeudi", 5, "Vendredi", 6, "Samedi", 7, "Dimanche", "Erreur")</f>
        <v>Jeudi</v>
      </c>
      <c r="E4254" s="2" t="s">
        <v>26</v>
      </c>
      <c r="F4254" s="2" t="s">
        <v>27</v>
      </c>
      <c r="G4254" s="2" t="s">
        <v>38</v>
      </c>
      <c r="H4254" s="4" t="s">
        <v>19</v>
      </c>
      <c r="I4254" s="5">
        <v>34</v>
      </c>
      <c r="J4254" s="6">
        <v>119</v>
      </c>
      <c r="K4254" s="7">
        <v>4046</v>
      </c>
      <c r="L4254" s="7">
        <v>1739.78</v>
      </c>
      <c r="M4254" s="8">
        <v>0.43</v>
      </c>
      <c r="N4254" s="2" t="s">
        <v>82</v>
      </c>
      <c r="O4254">
        <f t="shared" si="528"/>
        <v>2021</v>
      </c>
      <c r="P4254">
        <f t="shared" si="529"/>
        <v>8</v>
      </c>
      <c r="Q4254" t="str">
        <f t="shared" si="530"/>
        <v>août</v>
      </c>
      <c r="R4254" t="str">
        <f t="shared" si="531"/>
        <v>Texas</v>
      </c>
      <c r="S4254" t="str">
        <f t="shared" si="532"/>
        <v>2021-08</v>
      </c>
      <c r="T4254">
        <f>IF(AND(COUNTIF(Calculs!$Q$2:$Q$12,$O4254)&gt;0,COUNTIF(Calculs!$S$2:$S$12,$E4254)&gt;0,COUNTIF(Calculs!$U$2:$U$12,$H4254)&gt;0),1,0)</f>
        <v>1</v>
      </c>
      <c r="U4254">
        <f t="shared" si="533"/>
        <v>4046</v>
      </c>
      <c r="V4254">
        <f t="shared" si="534"/>
        <v>119</v>
      </c>
      <c r="W4254">
        <f t="shared" si="535"/>
        <v>1739.78</v>
      </c>
    </row>
    <row r="4255" spans="1:23" ht="15.75" customHeight="1" x14ac:dyDescent="0.3">
      <c r="A4255" s="2" t="s">
        <v>25</v>
      </c>
      <c r="B4255" s="2">
        <v>1197831</v>
      </c>
      <c r="C4255" s="3">
        <v>44428</v>
      </c>
      <c r="D4255" s="12" t="str" cm="1">
        <f t="array" ref="D4255">_xlfn.SWITCH(WEEKDAY(C4255,2), 1, "Lundi", 2, "Mardi", 3, "Mercredi", 4, "Jeudi", 5, "Vendredi", 6, "Samedi", 7, "Dimanche", "Erreur")</f>
        <v>Vendredi</v>
      </c>
      <c r="E4255" s="2" t="s">
        <v>26</v>
      </c>
      <c r="F4255" s="2" t="s">
        <v>27</v>
      </c>
      <c r="G4255" s="2" t="s">
        <v>38</v>
      </c>
      <c r="H4255" s="4" t="s">
        <v>20</v>
      </c>
      <c r="I4255" s="5">
        <v>32</v>
      </c>
      <c r="J4255" s="6">
        <v>128</v>
      </c>
      <c r="K4255" s="7">
        <v>4096</v>
      </c>
      <c r="L4255" s="7">
        <v>2170.88</v>
      </c>
      <c r="M4255" s="8">
        <v>0.53</v>
      </c>
      <c r="N4255" s="2" t="s">
        <v>82</v>
      </c>
      <c r="O4255">
        <f t="shared" si="528"/>
        <v>2021</v>
      </c>
      <c r="P4255">
        <f t="shared" si="529"/>
        <v>8</v>
      </c>
      <c r="Q4255" t="str">
        <f t="shared" si="530"/>
        <v>août</v>
      </c>
      <c r="R4255" t="str">
        <f t="shared" si="531"/>
        <v>Texas</v>
      </c>
      <c r="S4255" t="str">
        <f t="shared" si="532"/>
        <v>2021-08</v>
      </c>
      <c r="T4255">
        <f>IF(AND(COUNTIF(Calculs!$Q$2:$Q$12,$O4255)&gt;0,COUNTIF(Calculs!$S$2:$S$12,$E4255)&gt;0,COUNTIF(Calculs!$U$2:$U$12,$H4255)&gt;0),1,0)</f>
        <v>1</v>
      </c>
      <c r="U4255">
        <f t="shared" si="533"/>
        <v>4096</v>
      </c>
      <c r="V4255">
        <f t="shared" si="534"/>
        <v>128</v>
      </c>
      <c r="W4255">
        <f t="shared" si="535"/>
        <v>2170.88</v>
      </c>
    </row>
    <row r="4256" spans="1:23" ht="15.75" customHeight="1" x14ac:dyDescent="0.3">
      <c r="A4256" s="2" t="s">
        <v>25</v>
      </c>
      <c r="B4256" s="2">
        <v>1197831</v>
      </c>
      <c r="C4256" s="3">
        <v>44429</v>
      </c>
      <c r="D4256" s="12" t="str" cm="1">
        <f t="array" ref="D4256">_xlfn.SWITCH(WEEKDAY(C4256,2), 1, "Lundi", 2, "Mardi", 3, "Mercredi", 4, "Jeudi", 5, "Vendredi", 6, "Samedi", 7, "Dimanche", "Erreur")</f>
        <v>Samedi</v>
      </c>
      <c r="E4256" s="2" t="s">
        <v>26</v>
      </c>
      <c r="F4256" s="2" t="s">
        <v>27</v>
      </c>
      <c r="G4256" s="2" t="s">
        <v>38</v>
      </c>
      <c r="H4256" s="4" t="s">
        <v>21</v>
      </c>
      <c r="I4256" s="5">
        <v>38</v>
      </c>
      <c r="J4256" s="6">
        <v>75</v>
      </c>
      <c r="K4256" s="7">
        <v>2850</v>
      </c>
      <c r="L4256" s="7">
        <v>997.49999999999989</v>
      </c>
      <c r="M4256" s="8">
        <v>0.35</v>
      </c>
      <c r="N4256" s="2" t="s">
        <v>82</v>
      </c>
      <c r="O4256">
        <f t="shared" si="528"/>
        <v>2021</v>
      </c>
      <c r="P4256">
        <f t="shared" si="529"/>
        <v>8</v>
      </c>
      <c r="Q4256" t="str">
        <f t="shared" si="530"/>
        <v>août</v>
      </c>
      <c r="R4256" t="str">
        <f t="shared" si="531"/>
        <v>Texas</v>
      </c>
      <c r="S4256" t="str">
        <f t="shared" si="532"/>
        <v>2021-08</v>
      </c>
      <c r="T4256">
        <f>IF(AND(COUNTIF(Calculs!$Q$2:$Q$12,$O4256)&gt;0,COUNTIF(Calculs!$S$2:$S$12,$E4256)&gt;0,COUNTIF(Calculs!$U$2:$U$12,$H4256)&gt;0),1,0)</f>
        <v>1</v>
      </c>
      <c r="U4256">
        <f t="shared" si="533"/>
        <v>2850</v>
      </c>
      <c r="V4256">
        <f t="shared" si="534"/>
        <v>75</v>
      </c>
      <c r="W4256">
        <f t="shared" si="535"/>
        <v>997.49999999999989</v>
      </c>
    </row>
    <row r="4257" spans="1:23" ht="15.75" customHeight="1" x14ac:dyDescent="0.3">
      <c r="A4257" s="2" t="s">
        <v>25</v>
      </c>
      <c r="B4257" s="2">
        <v>1197831</v>
      </c>
      <c r="C4257" s="3">
        <v>44430</v>
      </c>
      <c r="D4257" s="12" t="str" cm="1">
        <f t="array" ref="D4257">_xlfn.SWITCH(WEEKDAY(C4257,2), 1, "Lundi", 2, "Mardi", 3, "Mercredi", 4, "Jeudi", 5, "Vendredi", 6, "Samedi", 7, "Dimanche", "Erreur")</f>
        <v>Dimanche</v>
      </c>
      <c r="E4257" s="2" t="s">
        <v>26</v>
      </c>
      <c r="F4257" s="2" t="s">
        <v>27</v>
      </c>
      <c r="G4257" s="2" t="s">
        <v>38</v>
      </c>
      <c r="H4257" s="4" t="s">
        <v>22</v>
      </c>
      <c r="I4257" s="5">
        <v>32</v>
      </c>
      <c r="J4257" s="6">
        <v>140</v>
      </c>
      <c r="K4257" s="7">
        <v>4480</v>
      </c>
      <c r="L4257" s="7">
        <v>2508.8000000000002</v>
      </c>
      <c r="M4257" s="8">
        <v>0.56000000000000005</v>
      </c>
      <c r="N4257" s="2" t="s">
        <v>82</v>
      </c>
      <c r="O4257">
        <f t="shared" si="528"/>
        <v>2021</v>
      </c>
      <c r="P4257">
        <f t="shared" si="529"/>
        <v>8</v>
      </c>
      <c r="Q4257" t="str">
        <f t="shared" si="530"/>
        <v>août</v>
      </c>
      <c r="R4257" t="str">
        <f t="shared" si="531"/>
        <v>Texas</v>
      </c>
      <c r="S4257" t="str">
        <f t="shared" si="532"/>
        <v>2021-08</v>
      </c>
      <c r="T4257">
        <f>IF(AND(COUNTIF(Calculs!$Q$2:$Q$12,$O4257)&gt;0,COUNTIF(Calculs!$S$2:$S$12,$E4257)&gt;0,COUNTIF(Calculs!$U$2:$U$12,$H4257)&gt;0),1,0)</f>
        <v>1</v>
      </c>
      <c r="U4257">
        <f t="shared" si="533"/>
        <v>4480</v>
      </c>
      <c r="V4257">
        <f t="shared" si="534"/>
        <v>140</v>
      </c>
      <c r="W4257">
        <f t="shared" si="535"/>
        <v>2508.8000000000002</v>
      </c>
    </row>
    <row r="4258" spans="1:23" ht="15.75" customHeight="1" x14ac:dyDescent="0.3">
      <c r="A4258" s="2" t="s">
        <v>25</v>
      </c>
      <c r="B4258" s="2">
        <v>1197831</v>
      </c>
      <c r="C4258" s="3">
        <v>44431</v>
      </c>
      <c r="D4258" s="12" t="str" cm="1">
        <f t="array" ref="D4258">_xlfn.SWITCH(WEEKDAY(C4258,2), 1, "Lundi", 2, "Mardi", 3, "Mercredi", 4, "Jeudi", 5, "Vendredi", 6, "Samedi", 7, "Dimanche", "Erreur")</f>
        <v>Lundi</v>
      </c>
      <c r="E4258" s="2" t="s">
        <v>26</v>
      </c>
      <c r="F4258" s="2" t="s">
        <v>27</v>
      </c>
      <c r="G4258" s="2" t="s">
        <v>38</v>
      </c>
      <c r="H4258" s="4" t="s">
        <v>16</v>
      </c>
      <c r="I4258" s="5">
        <v>29</v>
      </c>
      <c r="J4258" s="6">
        <v>182</v>
      </c>
      <c r="K4258" s="7">
        <v>5278</v>
      </c>
      <c r="L4258" s="7">
        <v>2639</v>
      </c>
      <c r="M4258" s="8">
        <v>0.5</v>
      </c>
      <c r="N4258" s="2" t="s">
        <v>82</v>
      </c>
      <c r="O4258">
        <f t="shared" si="528"/>
        <v>2021</v>
      </c>
      <c r="P4258">
        <f t="shared" si="529"/>
        <v>8</v>
      </c>
      <c r="Q4258" t="str">
        <f t="shared" si="530"/>
        <v>août</v>
      </c>
      <c r="R4258" t="str">
        <f t="shared" si="531"/>
        <v>Texas</v>
      </c>
      <c r="S4258" t="str">
        <f t="shared" si="532"/>
        <v>2021-08</v>
      </c>
      <c r="T4258">
        <f>IF(AND(COUNTIF(Calculs!$Q$2:$Q$12,$O4258)&gt;0,COUNTIF(Calculs!$S$2:$S$12,$E4258)&gt;0,COUNTIF(Calculs!$U$2:$U$12,$H4258)&gt;0),1,0)</f>
        <v>1</v>
      </c>
      <c r="U4258">
        <f t="shared" si="533"/>
        <v>5278</v>
      </c>
      <c r="V4258">
        <f t="shared" si="534"/>
        <v>182</v>
      </c>
      <c r="W4258">
        <f t="shared" si="535"/>
        <v>2639</v>
      </c>
    </row>
    <row r="4259" spans="1:23" ht="15.75" customHeight="1" x14ac:dyDescent="0.3">
      <c r="A4259" s="2" t="s">
        <v>25</v>
      </c>
      <c r="B4259" s="2">
        <v>1197831</v>
      </c>
      <c r="C4259" s="3">
        <v>44432</v>
      </c>
      <c r="D4259" s="12" t="str" cm="1">
        <f t="array" ref="D4259">_xlfn.SWITCH(WEEKDAY(C4259,2), 1, "Lundi", 2, "Mardi", 3, "Mercredi", 4, "Jeudi", 5, "Vendredi", 6, "Samedi", 7, "Dimanche", "Erreur")</f>
        <v>Mardi</v>
      </c>
      <c r="E4259" s="2" t="s">
        <v>26</v>
      </c>
      <c r="F4259" s="2" t="s">
        <v>27</v>
      </c>
      <c r="G4259" s="2" t="s">
        <v>38</v>
      </c>
      <c r="H4259" s="4" t="s">
        <v>18</v>
      </c>
      <c r="I4259" s="5">
        <v>39</v>
      </c>
      <c r="J4259" s="6">
        <v>169</v>
      </c>
      <c r="K4259" s="7">
        <v>6591</v>
      </c>
      <c r="L4259" s="7">
        <v>3295.5</v>
      </c>
      <c r="M4259" s="8">
        <v>0.5</v>
      </c>
      <c r="N4259" s="2" t="s">
        <v>82</v>
      </c>
      <c r="O4259">
        <f t="shared" si="528"/>
        <v>2021</v>
      </c>
      <c r="P4259">
        <f t="shared" si="529"/>
        <v>8</v>
      </c>
      <c r="Q4259" t="str">
        <f t="shared" si="530"/>
        <v>août</v>
      </c>
      <c r="R4259" t="str">
        <f t="shared" si="531"/>
        <v>Texas</v>
      </c>
      <c r="S4259" t="str">
        <f t="shared" si="532"/>
        <v>2021-08</v>
      </c>
      <c r="T4259">
        <f>IF(AND(COUNTIF(Calculs!$Q$2:$Q$12,$O4259)&gt;0,COUNTIF(Calculs!$S$2:$S$12,$E4259)&gt;0,COUNTIF(Calculs!$U$2:$U$12,$H4259)&gt;0),1,0)</f>
        <v>1</v>
      </c>
      <c r="U4259">
        <f t="shared" si="533"/>
        <v>6591</v>
      </c>
      <c r="V4259">
        <f t="shared" si="534"/>
        <v>169</v>
      </c>
      <c r="W4259">
        <f t="shared" si="535"/>
        <v>3295.5</v>
      </c>
    </row>
    <row r="4260" spans="1:23" ht="15.75" customHeight="1" x14ac:dyDescent="0.3">
      <c r="A4260" s="2" t="s">
        <v>25</v>
      </c>
      <c r="B4260" s="2">
        <v>1197831</v>
      </c>
      <c r="C4260" s="3">
        <v>44433</v>
      </c>
      <c r="D4260" s="12" t="str" cm="1">
        <f t="array" ref="D4260">_xlfn.SWITCH(WEEKDAY(C4260,2), 1, "Lundi", 2, "Mardi", 3, "Mercredi", 4, "Jeudi", 5, "Vendredi", 6, "Samedi", 7, "Dimanche", "Erreur")</f>
        <v>Mercredi</v>
      </c>
      <c r="E4260" s="2" t="s">
        <v>26</v>
      </c>
      <c r="F4260" s="2" t="s">
        <v>27</v>
      </c>
      <c r="G4260" s="2" t="s">
        <v>38</v>
      </c>
      <c r="H4260" s="4" t="s">
        <v>19</v>
      </c>
      <c r="I4260" s="5">
        <v>28</v>
      </c>
      <c r="J4260" s="6">
        <v>145</v>
      </c>
      <c r="K4260" s="7">
        <v>4060</v>
      </c>
      <c r="L4260" s="7">
        <v>1908.1999999999998</v>
      </c>
      <c r="M4260" s="8">
        <v>0.47</v>
      </c>
      <c r="N4260" s="2" t="s">
        <v>82</v>
      </c>
      <c r="O4260">
        <f t="shared" si="528"/>
        <v>2021</v>
      </c>
      <c r="P4260">
        <f t="shared" si="529"/>
        <v>8</v>
      </c>
      <c r="Q4260" t="str">
        <f t="shared" si="530"/>
        <v>août</v>
      </c>
      <c r="R4260" t="str">
        <f t="shared" si="531"/>
        <v>Texas</v>
      </c>
      <c r="S4260" t="str">
        <f t="shared" si="532"/>
        <v>2021-08</v>
      </c>
      <c r="T4260">
        <f>IF(AND(COUNTIF(Calculs!$Q$2:$Q$12,$O4260)&gt;0,COUNTIF(Calculs!$S$2:$S$12,$E4260)&gt;0,COUNTIF(Calculs!$U$2:$U$12,$H4260)&gt;0),1,0)</f>
        <v>1</v>
      </c>
      <c r="U4260">
        <f t="shared" si="533"/>
        <v>4060</v>
      </c>
      <c r="V4260">
        <f t="shared" si="534"/>
        <v>145</v>
      </c>
      <c r="W4260">
        <f t="shared" si="535"/>
        <v>1908.1999999999998</v>
      </c>
    </row>
    <row r="4261" spans="1:23" ht="15.75" customHeight="1" x14ac:dyDescent="0.3">
      <c r="A4261" s="2" t="s">
        <v>25</v>
      </c>
      <c r="B4261" s="2">
        <v>1197831</v>
      </c>
      <c r="C4261" s="3">
        <v>44434</v>
      </c>
      <c r="D4261" s="12" t="str" cm="1">
        <f t="array" ref="D4261">_xlfn.SWITCH(WEEKDAY(C4261,2), 1, "Lundi", 2, "Mardi", 3, "Mercredi", 4, "Jeudi", 5, "Vendredi", 6, "Samedi", 7, "Dimanche", "Erreur")</f>
        <v>Jeudi</v>
      </c>
      <c r="E4261" s="2" t="s">
        <v>26</v>
      </c>
      <c r="F4261" s="2" t="s">
        <v>27</v>
      </c>
      <c r="G4261" s="2" t="s">
        <v>38</v>
      </c>
      <c r="H4261" s="4" t="s">
        <v>20</v>
      </c>
      <c r="I4261" s="5">
        <v>32</v>
      </c>
      <c r="J4261" s="6">
        <v>116</v>
      </c>
      <c r="K4261" s="7">
        <v>3712</v>
      </c>
      <c r="L4261" s="7">
        <v>2115.84</v>
      </c>
      <c r="M4261" s="8">
        <v>0.57000000000000006</v>
      </c>
      <c r="N4261" s="2" t="s">
        <v>82</v>
      </c>
      <c r="O4261">
        <f t="shared" si="528"/>
        <v>2021</v>
      </c>
      <c r="P4261">
        <f t="shared" si="529"/>
        <v>8</v>
      </c>
      <c r="Q4261" t="str">
        <f t="shared" si="530"/>
        <v>août</v>
      </c>
      <c r="R4261" t="str">
        <f t="shared" si="531"/>
        <v>Texas</v>
      </c>
      <c r="S4261" t="str">
        <f t="shared" si="532"/>
        <v>2021-08</v>
      </c>
      <c r="T4261">
        <f>IF(AND(COUNTIF(Calculs!$Q$2:$Q$12,$O4261)&gt;0,COUNTIF(Calculs!$S$2:$S$12,$E4261)&gt;0,COUNTIF(Calculs!$U$2:$U$12,$H4261)&gt;0),1,0)</f>
        <v>1</v>
      </c>
      <c r="U4261">
        <f t="shared" si="533"/>
        <v>3712</v>
      </c>
      <c r="V4261">
        <f t="shared" si="534"/>
        <v>116</v>
      </c>
      <c r="W4261">
        <f t="shared" si="535"/>
        <v>2115.84</v>
      </c>
    </row>
    <row r="4262" spans="1:23" ht="15.75" customHeight="1" x14ac:dyDescent="0.3">
      <c r="A4262" s="2" t="s">
        <v>25</v>
      </c>
      <c r="B4262" s="2">
        <v>1197831</v>
      </c>
      <c r="C4262" s="3">
        <v>44435</v>
      </c>
      <c r="D4262" s="12" t="str" cm="1">
        <f t="array" ref="D4262">_xlfn.SWITCH(WEEKDAY(C4262,2), 1, "Lundi", 2, "Mardi", 3, "Mercredi", 4, "Jeudi", 5, "Vendredi", 6, "Samedi", 7, "Dimanche", "Erreur")</f>
        <v>Vendredi</v>
      </c>
      <c r="E4262" s="2" t="s">
        <v>26</v>
      </c>
      <c r="F4262" s="2" t="s">
        <v>27</v>
      </c>
      <c r="G4262" s="2" t="s">
        <v>38</v>
      </c>
      <c r="H4262" s="4" t="s">
        <v>21</v>
      </c>
      <c r="I4262" s="5">
        <v>38</v>
      </c>
      <c r="J4262" s="6">
        <v>81</v>
      </c>
      <c r="K4262" s="7">
        <v>3078</v>
      </c>
      <c r="L4262" s="7">
        <v>1385.1</v>
      </c>
      <c r="M4262" s="8">
        <v>0.44999999999999996</v>
      </c>
      <c r="N4262" s="2" t="s">
        <v>82</v>
      </c>
      <c r="O4262">
        <f t="shared" si="528"/>
        <v>2021</v>
      </c>
      <c r="P4262">
        <f t="shared" si="529"/>
        <v>8</v>
      </c>
      <c r="Q4262" t="str">
        <f t="shared" si="530"/>
        <v>août</v>
      </c>
      <c r="R4262" t="str">
        <f t="shared" si="531"/>
        <v>Texas</v>
      </c>
      <c r="S4262" t="str">
        <f t="shared" si="532"/>
        <v>2021-08</v>
      </c>
      <c r="T4262">
        <f>IF(AND(COUNTIF(Calculs!$Q$2:$Q$12,$O4262)&gt;0,COUNTIF(Calculs!$S$2:$S$12,$E4262)&gt;0,COUNTIF(Calculs!$U$2:$U$12,$H4262)&gt;0),1,0)</f>
        <v>1</v>
      </c>
      <c r="U4262">
        <f t="shared" si="533"/>
        <v>3078</v>
      </c>
      <c r="V4262">
        <f t="shared" si="534"/>
        <v>81</v>
      </c>
      <c r="W4262">
        <f t="shared" si="535"/>
        <v>1385.1</v>
      </c>
    </row>
    <row r="4263" spans="1:23" ht="15.75" customHeight="1" x14ac:dyDescent="0.3">
      <c r="A4263" s="2" t="s">
        <v>25</v>
      </c>
      <c r="B4263" s="2">
        <v>1197831</v>
      </c>
      <c r="C4263" s="3">
        <v>44436</v>
      </c>
      <c r="D4263" s="12" t="str" cm="1">
        <f t="array" ref="D4263">_xlfn.SWITCH(WEEKDAY(C4263,2), 1, "Lundi", 2, "Mardi", 3, "Mercredi", 4, "Jeudi", 5, "Vendredi", 6, "Samedi", 7, "Dimanche", "Erreur")</f>
        <v>Samedi</v>
      </c>
      <c r="E4263" s="2" t="s">
        <v>26</v>
      </c>
      <c r="F4263" s="2" t="s">
        <v>27</v>
      </c>
      <c r="G4263" s="2" t="s">
        <v>38</v>
      </c>
      <c r="H4263" s="4" t="s">
        <v>22</v>
      </c>
      <c r="I4263" s="5">
        <v>32</v>
      </c>
      <c r="J4263" s="6">
        <v>135</v>
      </c>
      <c r="K4263" s="7">
        <v>4320</v>
      </c>
      <c r="L4263" s="7">
        <v>2721.6</v>
      </c>
      <c r="M4263" s="8">
        <v>0.63</v>
      </c>
      <c r="N4263" s="2" t="s">
        <v>82</v>
      </c>
      <c r="O4263">
        <f t="shared" si="528"/>
        <v>2021</v>
      </c>
      <c r="P4263">
        <f t="shared" si="529"/>
        <v>8</v>
      </c>
      <c r="Q4263" t="str">
        <f t="shared" si="530"/>
        <v>août</v>
      </c>
      <c r="R4263" t="str">
        <f t="shared" si="531"/>
        <v>Texas</v>
      </c>
      <c r="S4263" t="str">
        <f t="shared" si="532"/>
        <v>2021-08</v>
      </c>
      <c r="T4263">
        <f>IF(AND(COUNTIF(Calculs!$Q$2:$Q$12,$O4263)&gt;0,COUNTIF(Calculs!$S$2:$S$12,$E4263)&gt;0,COUNTIF(Calculs!$U$2:$U$12,$H4263)&gt;0),1,0)</f>
        <v>1</v>
      </c>
      <c r="U4263">
        <f t="shared" si="533"/>
        <v>4320</v>
      </c>
      <c r="V4263">
        <f t="shared" si="534"/>
        <v>135</v>
      </c>
      <c r="W4263">
        <f t="shared" si="535"/>
        <v>2721.6</v>
      </c>
    </row>
    <row r="4264" spans="1:23" ht="15.75" customHeight="1" x14ac:dyDescent="0.3">
      <c r="A4264" s="2" t="s">
        <v>25</v>
      </c>
      <c r="B4264" s="2">
        <v>1197831</v>
      </c>
      <c r="C4264" s="3">
        <v>44437</v>
      </c>
      <c r="D4264" s="12" t="str" cm="1">
        <f t="array" ref="D4264">_xlfn.SWITCH(WEEKDAY(C4264,2), 1, "Lundi", 2, "Mardi", 3, "Mercredi", 4, "Jeudi", 5, "Vendredi", 6, "Samedi", 7, "Dimanche", "Erreur")</f>
        <v>Dimanche</v>
      </c>
      <c r="E4264" s="2" t="s">
        <v>26</v>
      </c>
      <c r="F4264" s="2" t="s">
        <v>27</v>
      </c>
      <c r="G4264" s="2" t="s">
        <v>38</v>
      </c>
      <c r="H4264" s="4" t="s">
        <v>16</v>
      </c>
      <c r="I4264" s="5">
        <v>18</v>
      </c>
      <c r="J4264" s="6">
        <v>182</v>
      </c>
      <c r="K4264" s="7">
        <v>3276</v>
      </c>
      <c r="L4264" s="7">
        <v>1474.1999999999998</v>
      </c>
      <c r="M4264" s="8">
        <v>0.44999999999999996</v>
      </c>
      <c r="N4264" s="2" t="s">
        <v>82</v>
      </c>
      <c r="O4264">
        <f t="shared" si="528"/>
        <v>2021</v>
      </c>
      <c r="P4264">
        <f t="shared" si="529"/>
        <v>8</v>
      </c>
      <c r="Q4264" t="str">
        <f t="shared" si="530"/>
        <v>août</v>
      </c>
      <c r="R4264" t="str">
        <f t="shared" si="531"/>
        <v>Texas</v>
      </c>
      <c r="S4264" t="str">
        <f t="shared" si="532"/>
        <v>2021-08</v>
      </c>
      <c r="T4264">
        <f>IF(AND(COUNTIF(Calculs!$Q$2:$Q$12,$O4264)&gt;0,COUNTIF(Calculs!$S$2:$S$12,$E4264)&gt;0,COUNTIF(Calculs!$U$2:$U$12,$H4264)&gt;0),1,0)</f>
        <v>1</v>
      </c>
      <c r="U4264">
        <f t="shared" si="533"/>
        <v>3276</v>
      </c>
      <c r="V4264">
        <f t="shared" si="534"/>
        <v>182</v>
      </c>
      <c r="W4264">
        <f t="shared" si="535"/>
        <v>1474.1999999999998</v>
      </c>
    </row>
    <row r="4265" spans="1:23" ht="15.75" customHeight="1" x14ac:dyDescent="0.3">
      <c r="A4265" s="2" t="s">
        <v>25</v>
      </c>
      <c r="B4265" s="2">
        <v>1197831</v>
      </c>
      <c r="C4265" s="3">
        <v>44438</v>
      </c>
      <c r="D4265" s="12" t="str" cm="1">
        <f t="array" ref="D4265">_xlfn.SWITCH(WEEKDAY(C4265,2), 1, "Lundi", 2, "Mardi", 3, "Mercredi", 4, "Jeudi", 5, "Vendredi", 6, "Samedi", 7, "Dimanche", "Erreur")</f>
        <v>Lundi</v>
      </c>
      <c r="E4265" s="2" t="s">
        <v>26</v>
      </c>
      <c r="F4265" s="2" t="s">
        <v>27</v>
      </c>
      <c r="G4265" s="2" t="s">
        <v>38</v>
      </c>
      <c r="H4265" s="4" t="s">
        <v>18</v>
      </c>
      <c r="I4265" s="5">
        <v>28</v>
      </c>
      <c r="J4265" s="6">
        <v>175</v>
      </c>
      <c r="K4265" s="7">
        <v>4900</v>
      </c>
      <c r="L4265" s="7">
        <v>2352</v>
      </c>
      <c r="M4265" s="8">
        <v>0.48</v>
      </c>
      <c r="N4265" s="2" t="s">
        <v>82</v>
      </c>
      <c r="O4265">
        <f t="shared" si="528"/>
        <v>2021</v>
      </c>
      <c r="P4265">
        <f t="shared" si="529"/>
        <v>8</v>
      </c>
      <c r="Q4265" t="str">
        <f t="shared" si="530"/>
        <v>août</v>
      </c>
      <c r="R4265" t="str">
        <f t="shared" si="531"/>
        <v>Texas</v>
      </c>
      <c r="S4265" t="str">
        <f t="shared" si="532"/>
        <v>2021-08</v>
      </c>
      <c r="T4265">
        <f>IF(AND(COUNTIF(Calculs!$Q$2:$Q$12,$O4265)&gt;0,COUNTIF(Calculs!$S$2:$S$12,$E4265)&gt;0,COUNTIF(Calculs!$U$2:$U$12,$H4265)&gt;0),1,0)</f>
        <v>1</v>
      </c>
      <c r="U4265">
        <f t="shared" si="533"/>
        <v>4900</v>
      </c>
      <c r="V4265">
        <f t="shared" si="534"/>
        <v>175</v>
      </c>
      <c r="W4265">
        <f t="shared" si="535"/>
        <v>2352</v>
      </c>
    </row>
    <row r="4266" spans="1:23" ht="15.75" customHeight="1" x14ac:dyDescent="0.3">
      <c r="A4266" s="2" t="s">
        <v>25</v>
      </c>
      <c r="B4266" s="2">
        <v>1197831</v>
      </c>
      <c r="C4266" s="3">
        <v>44439</v>
      </c>
      <c r="D4266" s="12" t="str" cm="1">
        <f t="array" ref="D4266">_xlfn.SWITCH(WEEKDAY(C4266,2), 1, "Lundi", 2, "Mardi", 3, "Mercredi", 4, "Jeudi", 5, "Vendredi", 6, "Samedi", 7, "Dimanche", "Erreur")</f>
        <v>Mardi</v>
      </c>
      <c r="E4266" s="2" t="s">
        <v>26</v>
      </c>
      <c r="F4266" s="2" t="s">
        <v>27</v>
      </c>
      <c r="G4266" s="2" t="s">
        <v>38</v>
      </c>
      <c r="H4266" s="4" t="s">
        <v>19</v>
      </c>
      <c r="I4266" s="5">
        <v>25</v>
      </c>
      <c r="J4266" s="6">
        <v>152</v>
      </c>
      <c r="K4266" s="7">
        <v>3800</v>
      </c>
      <c r="L4266" s="7">
        <v>1862</v>
      </c>
      <c r="M4266" s="8">
        <v>0.49</v>
      </c>
      <c r="N4266" s="2" t="s">
        <v>82</v>
      </c>
      <c r="O4266">
        <f t="shared" si="528"/>
        <v>2021</v>
      </c>
      <c r="P4266">
        <f t="shared" si="529"/>
        <v>8</v>
      </c>
      <c r="Q4266" t="str">
        <f t="shared" si="530"/>
        <v>août</v>
      </c>
      <c r="R4266" t="str">
        <f t="shared" si="531"/>
        <v>Texas</v>
      </c>
      <c r="S4266" t="str">
        <f t="shared" si="532"/>
        <v>2021-08</v>
      </c>
      <c r="T4266">
        <f>IF(AND(COUNTIF(Calculs!$Q$2:$Q$12,$O4266)&gt;0,COUNTIF(Calculs!$S$2:$S$12,$E4266)&gt;0,COUNTIF(Calculs!$U$2:$U$12,$H4266)&gt;0),1,0)</f>
        <v>1</v>
      </c>
      <c r="U4266">
        <f t="shared" si="533"/>
        <v>3800</v>
      </c>
      <c r="V4266">
        <f t="shared" si="534"/>
        <v>152</v>
      </c>
      <c r="W4266">
        <f t="shared" si="535"/>
        <v>1862</v>
      </c>
    </row>
    <row r="4267" spans="1:23" ht="15.75" customHeight="1" x14ac:dyDescent="0.3">
      <c r="A4267" s="2" t="s">
        <v>25</v>
      </c>
      <c r="B4267" s="2">
        <v>1197831</v>
      </c>
      <c r="C4267" s="3">
        <v>44440</v>
      </c>
      <c r="D4267" s="12" t="str" cm="1">
        <f t="array" ref="D4267">_xlfn.SWITCH(WEEKDAY(C4267,2), 1, "Lundi", 2, "Mardi", 3, "Mercredi", 4, "Jeudi", 5, "Vendredi", 6, "Samedi", 7, "Dimanche", "Erreur")</f>
        <v>Mercredi</v>
      </c>
      <c r="E4267" s="2" t="s">
        <v>26</v>
      </c>
      <c r="F4267" s="2" t="s">
        <v>27</v>
      </c>
      <c r="G4267" s="2" t="s">
        <v>38</v>
      </c>
      <c r="H4267" s="4" t="s">
        <v>20</v>
      </c>
      <c r="I4267" s="5">
        <v>29</v>
      </c>
      <c r="J4267" s="6">
        <v>128</v>
      </c>
      <c r="K4267" s="7">
        <v>3712</v>
      </c>
      <c r="L4267" s="7">
        <v>2190.0800000000004</v>
      </c>
      <c r="M4267" s="8">
        <v>0.59000000000000008</v>
      </c>
      <c r="N4267" s="2" t="s">
        <v>82</v>
      </c>
      <c r="O4267">
        <f t="shared" si="528"/>
        <v>2021</v>
      </c>
      <c r="P4267">
        <f t="shared" si="529"/>
        <v>9</v>
      </c>
      <c r="Q4267" t="str">
        <f t="shared" si="530"/>
        <v>sept</v>
      </c>
      <c r="R4267" t="str">
        <f t="shared" si="531"/>
        <v>Texas</v>
      </c>
      <c r="S4267" t="str">
        <f t="shared" si="532"/>
        <v>2021-09</v>
      </c>
      <c r="T4267">
        <f>IF(AND(COUNTIF(Calculs!$Q$2:$Q$12,$O4267)&gt;0,COUNTIF(Calculs!$S$2:$S$12,$E4267)&gt;0,COUNTIF(Calculs!$U$2:$U$12,$H4267)&gt;0),1,0)</f>
        <v>1</v>
      </c>
      <c r="U4267">
        <f t="shared" si="533"/>
        <v>3712</v>
      </c>
      <c r="V4267">
        <f t="shared" si="534"/>
        <v>128</v>
      </c>
      <c r="W4267">
        <f t="shared" si="535"/>
        <v>2190.0800000000004</v>
      </c>
    </row>
    <row r="4268" spans="1:23" ht="15.75" customHeight="1" x14ac:dyDescent="0.3">
      <c r="A4268" s="2" t="s">
        <v>25</v>
      </c>
      <c r="B4268" s="2">
        <v>1197831</v>
      </c>
      <c r="C4268" s="3">
        <v>44441</v>
      </c>
      <c r="D4268" s="12" t="str" cm="1">
        <f t="array" ref="D4268">_xlfn.SWITCH(WEEKDAY(C4268,2), 1, "Lundi", 2, "Mardi", 3, "Mercredi", 4, "Jeudi", 5, "Vendredi", 6, "Samedi", 7, "Dimanche", "Erreur")</f>
        <v>Jeudi</v>
      </c>
      <c r="E4268" s="2" t="s">
        <v>26</v>
      </c>
      <c r="F4268" s="2" t="s">
        <v>27</v>
      </c>
      <c r="G4268" s="2" t="s">
        <v>38</v>
      </c>
      <c r="H4268" s="4" t="s">
        <v>21</v>
      </c>
      <c r="I4268" s="5">
        <v>34</v>
      </c>
      <c r="J4268" s="6">
        <v>85</v>
      </c>
      <c r="K4268" s="7">
        <v>2890</v>
      </c>
      <c r="L4268" s="7">
        <v>1156</v>
      </c>
      <c r="M4268" s="8">
        <v>0.4</v>
      </c>
      <c r="N4268" s="2" t="s">
        <v>82</v>
      </c>
      <c r="O4268">
        <f t="shared" si="528"/>
        <v>2021</v>
      </c>
      <c r="P4268">
        <f t="shared" si="529"/>
        <v>9</v>
      </c>
      <c r="Q4268" t="str">
        <f t="shared" si="530"/>
        <v>sept</v>
      </c>
      <c r="R4268" t="str">
        <f t="shared" si="531"/>
        <v>Texas</v>
      </c>
      <c r="S4268" t="str">
        <f t="shared" si="532"/>
        <v>2021-09</v>
      </c>
      <c r="T4268">
        <f>IF(AND(COUNTIF(Calculs!$Q$2:$Q$12,$O4268)&gt;0,COUNTIF(Calculs!$S$2:$S$12,$E4268)&gt;0,COUNTIF(Calculs!$U$2:$U$12,$H4268)&gt;0),1,0)</f>
        <v>1</v>
      </c>
      <c r="U4268">
        <f t="shared" si="533"/>
        <v>2890</v>
      </c>
      <c r="V4268">
        <f t="shared" si="534"/>
        <v>85</v>
      </c>
      <c r="W4268">
        <f t="shared" si="535"/>
        <v>1156</v>
      </c>
    </row>
    <row r="4269" spans="1:23" ht="15.75" customHeight="1" x14ac:dyDescent="0.3">
      <c r="A4269" s="2" t="s">
        <v>25</v>
      </c>
      <c r="B4269" s="2">
        <v>1197831</v>
      </c>
      <c r="C4269" s="3">
        <v>44442</v>
      </c>
      <c r="D4269" s="12" t="str" cm="1">
        <f t="array" ref="D4269">_xlfn.SWITCH(WEEKDAY(C4269,2), 1, "Lundi", 2, "Mardi", 3, "Mercredi", 4, "Jeudi", 5, "Vendredi", 6, "Samedi", 7, "Dimanche", "Erreur")</f>
        <v>Vendredi</v>
      </c>
      <c r="E4269" s="2" t="s">
        <v>26</v>
      </c>
      <c r="F4269" s="2" t="s">
        <v>27</v>
      </c>
      <c r="G4269" s="2" t="s">
        <v>38</v>
      </c>
      <c r="H4269" s="4" t="s">
        <v>22</v>
      </c>
      <c r="I4269" s="5">
        <v>29</v>
      </c>
      <c r="J4269" s="6">
        <v>156</v>
      </c>
      <c r="K4269" s="7">
        <v>4524</v>
      </c>
      <c r="L4269" s="7">
        <v>2804.88</v>
      </c>
      <c r="M4269" s="8">
        <v>0.62</v>
      </c>
      <c r="N4269" s="2" t="s">
        <v>82</v>
      </c>
      <c r="O4269">
        <f t="shared" si="528"/>
        <v>2021</v>
      </c>
      <c r="P4269">
        <f t="shared" si="529"/>
        <v>9</v>
      </c>
      <c r="Q4269" t="str">
        <f t="shared" si="530"/>
        <v>sept</v>
      </c>
      <c r="R4269" t="str">
        <f t="shared" si="531"/>
        <v>Texas</v>
      </c>
      <c r="S4269" t="str">
        <f t="shared" si="532"/>
        <v>2021-09</v>
      </c>
      <c r="T4269">
        <f>IF(AND(COUNTIF(Calculs!$Q$2:$Q$12,$O4269)&gt;0,COUNTIF(Calculs!$S$2:$S$12,$E4269)&gt;0,COUNTIF(Calculs!$U$2:$U$12,$H4269)&gt;0),1,0)</f>
        <v>1</v>
      </c>
      <c r="U4269">
        <f t="shared" si="533"/>
        <v>4524</v>
      </c>
      <c r="V4269">
        <f t="shared" si="534"/>
        <v>156</v>
      </c>
      <c r="W4269">
        <f t="shared" si="535"/>
        <v>2804.88</v>
      </c>
    </row>
    <row r="4270" spans="1:23" ht="15.75" customHeight="1" x14ac:dyDescent="0.3">
      <c r="A4270" s="2" t="s">
        <v>25</v>
      </c>
      <c r="B4270" s="2">
        <v>1197831</v>
      </c>
      <c r="C4270" s="3">
        <v>44443</v>
      </c>
      <c r="D4270" s="12" t="str" cm="1">
        <f t="array" ref="D4270">_xlfn.SWITCH(WEEKDAY(C4270,2), 1, "Lundi", 2, "Mardi", 3, "Mercredi", 4, "Jeudi", 5, "Vendredi", 6, "Samedi", 7, "Dimanche", "Erreur")</f>
        <v>Samedi</v>
      </c>
      <c r="E4270" s="2" t="s">
        <v>26</v>
      </c>
      <c r="F4270" s="2" t="s">
        <v>27</v>
      </c>
      <c r="G4270" s="2" t="s">
        <v>38</v>
      </c>
      <c r="H4270" s="4" t="s">
        <v>16</v>
      </c>
      <c r="I4270" s="5">
        <v>19</v>
      </c>
      <c r="J4270" s="6">
        <v>195</v>
      </c>
      <c r="K4270" s="7">
        <v>3705</v>
      </c>
      <c r="L4270" s="7">
        <v>1852.5</v>
      </c>
      <c r="M4270" s="8">
        <v>0.5</v>
      </c>
      <c r="N4270" s="2" t="s">
        <v>82</v>
      </c>
      <c r="O4270">
        <f t="shared" si="528"/>
        <v>2021</v>
      </c>
      <c r="P4270">
        <f t="shared" si="529"/>
        <v>9</v>
      </c>
      <c r="Q4270" t="str">
        <f t="shared" si="530"/>
        <v>sept</v>
      </c>
      <c r="R4270" t="str">
        <f t="shared" si="531"/>
        <v>Texas</v>
      </c>
      <c r="S4270" t="str">
        <f t="shared" si="532"/>
        <v>2021-09</v>
      </c>
      <c r="T4270">
        <f>IF(AND(COUNTIF(Calculs!$Q$2:$Q$12,$O4270)&gt;0,COUNTIF(Calculs!$S$2:$S$12,$E4270)&gt;0,COUNTIF(Calculs!$U$2:$U$12,$H4270)&gt;0),1,0)</f>
        <v>1</v>
      </c>
      <c r="U4270">
        <f t="shared" si="533"/>
        <v>3705</v>
      </c>
      <c r="V4270">
        <f t="shared" si="534"/>
        <v>195</v>
      </c>
      <c r="W4270">
        <f t="shared" si="535"/>
        <v>1852.5</v>
      </c>
    </row>
    <row r="4271" spans="1:23" ht="15.75" customHeight="1" x14ac:dyDescent="0.3">
      <c r="A4271" s="2" t="s">
        <v>25</v>
      </c>
      <c r="B4271" s="2">
        <v>1197831</v>
      </c>
      <c r="C4271" s="3">
        <v>44444</v>
      </c>
      <c r="D4271" s="12" t="str" cm="1">
        <f t="array" ref="D4271">_xlfn.SWITCH(WEEKDAY(C4271,2), 1, "Lundi", 2, "Mardi", 3, "Mercredi", 4, "Jeudi", 5, "Vendredi", 6, "Samedi", 7, "Dimanche", "Erreur")</f>
        <v>Dimanche</v>
      </c>
      <c r="E4271" s="2" t="s">
        <v>26</v>
      </c>
      <c r="F4271" s="2" t="s">
        <v>27</v>
      </c>
      <c r="G4271" s="2" t="s">
        <v>38</v>
      </c>
      <c r="H4271" s="4" t="s">
        <v>18</v>
      </c>
      <c r="I4271" s="5">
        <v>29</v>
      </c>
      <c r="J4271" s="6">
        <v>194</v>
      </c>
      <c r="K4271" s="7">
        <v>5626</v>
      </c>
      <c r="L4271" s="7">
        <v>2756.74</v>
      </c>
      <c r="M4271" s="8">
        <v>0.49</v>
      </c>
      <c r="N4271" s="2" t="s">
        <v>82</v>
      </c>
      <c r="O4271">
        <f t="shared" si="528"/>
        <v>2021</v>
      </c>
      <c r="P4271">
        <f t="shared" si="529"/>
        <v>9</v>
      </c>
      <c r="Q4271" t="str">
        <f t="shared" si="530"/>
        <v>sept</v>
      </c>
      <c r="R4271" t="str">
        <f t="shared" si="531"/>
        <v>Texas</v>
      </c>
      <c r="S4271" t="str">
        <f t="shared" si="532"/>
        <v>2021-09</v>
      </c>
      <c r="T4271">
        <f>IF(AND(COUNTIF(Calculs!$Q$2:$Q$12,$O4271)&gt;0,COUNTIF(Calculs!$S$2:$S$12,$E4271)&gt;0,COUNTIF(Calculs!$U$2:$U$12,$H4271)&gt;0),1,0)</f>
        <v>1</v>
      </c>
      <c r="U4271">
        <f t="shared" si="533"/>
        <v>5626</v>
      </c>
      <c r="V4271">
        <f t="shared" si="534"/>
        <v>194</v>
      </c>
      <c r="W4271">
        <f t="shared" si="535"/>
        <v>2756.74</v>
      </c>
    </row>
    <row r="4272" spans="1:23" ht="15.75" customHeight="1" x14ac:dyDescent="0.3">
      <c r="A4272" s="2" t="s">
        <v>25</v>
      </c>
      <c r="B4272" s="2">
        <v>1197831</v>
      </c>
      <c r="C4272" s="3">
        <v>44445</v>
      </c>
      <c r="D4272" s="12" t="str" cm="1">
        <f t="array" ref="D4272">_xlfn.SWITCH(WEEKDAY(C4272,2), 1, "Lundi", 2, "Mardi", 3, "Mercredi", 4, "Jeudi", 5, "Vendredi", 6, "Samedi", 7, "Dimanche", "Erreur")</f>
        <v>Lundi</v>
      </c>
      <c r="E4272" s="2" t="s">
        <v>26</v>
      </c>
      <c r="F4272" s="2" t="s">
        <v>27</v>
      </c>
      <c r="G4272" s="2" t="s">
        <v>38</v>
      </c>
      <c r="H4272" s="4" t="s">
        <v>19</v>
      </c>
      <c r="I4272" s="5">
        <v>24</v>
      </c>
      <c r="J4272" s="6">
        <v>175</v>
      </c>
      <c r="K4272" s="7">
        <v>4200</v>
      </c>
      <c r="L4272" s="7">
        <v>1974</v>
      </c>
      <c r="M4272" s="8">
        <v>0.47</v>
      </c>
      <c r="N4272" s="2" t="s">
        <v>82</v>
      </c>
      <c r="O4272">
        <f t="shared" si="528"/>
        <v>2021</v>
      </c>
      <c r="P4272">
        <f t="shared" si="529"/>
        <v>9</v>
      </c>
      <c r="Q4272" t="str">
        <f t="shared" si="530"/>
        <v>sept</v>
      </c>
      <c r="R4272" t="str">
        <f t="shared" si="531"/>
        <v>Texas</v>
      </c>
      <c r="S4272" t="str">
        <f t="shared" si="532"/>
        <v>2021-09</v>
      </c>
      <c r="T4272">
        <f>IF(AND(COUNTIF(Calculs!$Q$2:$Q$12,$O4272)&gt;0,COUNTIF(Calculs!$S$2:$S$12,$E4272)&gt;0,COUNTIF(Calculs!$U$2:$U$12,$H4272)&gt;0),1,0)</f>
        <v>1</v>
      </c>
      <c r="U4272">
        <f t="shared" si="533"/>
        <v>4200</v>
      </c>
      <c r="V4272">
        <f t="shared" si="534"/>
        <v>175</v>
      </c>
      <c r="W4272">
        <f t="shared" si="535"/>
        <v>1974</v>
      </c>
    </row>
    <row r="4273" spans="1:23" ht="15.75" customHeight="1" x14ac:dyDescent="0.3">
      <c r="A4273" s="2" t="s">
        <v>25</v>
      </c>
      <c r="B4273" s="2">
        <v>1197831</v>
      </c>
      <c r="C4273" s="3">
        <v>44446</v>
      </c>
      <c r="D4273" s="12" t="str" cm="1">
        <f t="array" ref="D4273">_xlfn.SWITCH(WEEKDAY(C4273,2), 1, "Lundi", 2, "Mardi", 3, "Mercredi", 4, "Jeudi", 5, "Vendredi", 6, "Samedi", 7, "Dimanche", "Erreur")</f>
        <v>Mardi</v>
      </c>
      <c r="E4273" s="2" t="s">
        <v>26</v>
      </c>
      <c r="F4273" s="2" t="s">
        <v>27</v>
      </c>
      <c r="G4273" s="2" t="s">
        <v>38</v>
      </c>
      <c r="H4273" s="4" t="s">
        <v>20</v>
      </c>
      <c r="I4273" s="5">
        <v>34</v>
      </c>
      <c r="J4273" s="6">
        <v>154</v>
      </c>
      <c r="K4273" s="7">
        <v>5236</v>
      </c>
      <c r="L4273" s="7">
        <v>3141.6</v>
      </c>
      <c r="M4273" s="8">
        <v>0.6</v>
      </c>
      <c r="N4273" s="2" t="s">
        <v>82</v>
      </c>
      <c r="O4273">
        <f t="shared" si="528"/>
        <v>2021</v>
      </c>
      <c r="P4273">
        <f t="shared" si="529"/>
        <v>9</v>
      </c>
      <c r="Q4273" t="str">
        <f t="shared" si="530"/>
        <v>sept</v>
      </c>
      <c r="R4273" t="str">
        <f t="shared" si="531"/>
        <v>Texas</v>
      </c>
      <c r="S4273" t="str">
        <f t="shared" si="532"/>
        <v>2021-09</v>
      </c>
      <c r="T4273">
        <f>IF(AND(COUNTIF(Calculs!$Q$2:$Q$12,$O4273)&gt;0,COUNTIF(Calculs!$S$2:$S$12,$E4273)&gt;0,COUNTIF(Calculs!$U$2:$U$12,$H4273)&gt;0),1,0)</f>
        <v>1</v>
      </c>
      <c r="U4273">
        <f t="shared" si="533"/>
        <v>5236</v>
      </c>
      <c r="V4273">
        <f t="shared" si="534"/>
        <v>154</v>
      </c>
      <c r="W4273">
        <f t="shared" si="535"/>
        <v>3141.6</v>
      </c>
    </row>
    <row r="4274" spans="1:23" ht="15.75" customHeight="1" x14ac:dyDescent="0.3">
      <c r="A4274" s="2" t="s">
        <v>25</v>
      </c>
      <c r="B4274" s="2">
        <v>1197831</v>
      </c>
      <c r="C4274" s="3">
        <v>44447</v>
      </c>
      <c r="D4274" s="12" t="str" cm="1">
        <f t="array" ref="D4274">_xlfn.SWITCH(WEEKDAY(C4274,2), 1, "Lundi", 2, "Mardi", 3, "Mercredi", 4, "Jeudi", 5, "Vendredi", 6, "Samedi", 7, "Dimanche", "Erreur")</f>
        <v>Mercredi</v>
      </c>
      <c r="E4274" s="2" t="s">
        <v>26</v>
      </c>
      <c r="F4274" s="2" t="s">
        <v>27</v>
      </c>
      <c r="G4274" s="2" t="s">
        <v>38</v>
      </c>
      <c r="H4274" s="4" t="s">
        <v>21</v>
      </c>
      <c r="I4274" s="5">
        <v>49</v>
      </c>
      <c r="J4274" s="6">
        <v>131</v>
      </c>
      <c r="K4274" s="7">
        <v>6419</v>
      </c>
      <c r="L4274" s="7">
        <v>2888.5499999999997</v>
      </c>
      <c r="M4274" s="8">
        <v>0.44999999999999996</v>
      </c>
      <c r="N4274" s="2" t="s">
        <v>82</v>
      </c>
      <c r="O4274">
        <f t="shared" si="528"/>
        <v>2021</v>
      </c>
      <c r="P4274">
        <f t="shared" si="529"/>
        <v>9</v>
      </c>
      <c r="Q4274" t="str">
        <f t="shared" si="530"/>
        <v>sept</v>
      </c>
      <c r="R4274" t="str">
        <f t="shared" si="531"/>
        <v>Texas</v>
      </c>
      <c r="S4274" t="str">
        <f t="shared" si="532"/>
        <v>2021-09</v>
      </c>
      <c r="T4274">
        <f>IF(AND(COUNTIF(Calculs!$Q$2:$Q$12,$O4274)&gt;0,COUNTIF(Calculs!$S$2:$S$12,$E4274)&gt;0,COUNTIF(Calculs!$U$2:$U$12,$H4274)&gt;0),1,0)</f>
        <v>1</v>
      </c>
      <c r="U4274">
        <f t="shared" si="533"/>
        <v>6419</v>
      </c>
      <c r="V4274">
        <f t="shared" si="534"/>
        <v>131</v>
      </c>
      <c r="W4274">
        <f t="shared" si="535"/>
        <v>2888.5499999999997</v>
      </c>
    </row>
    <row r="4275" spans="1:23" ht="15.75" customHeight="1" x14ac:dyDescent="0.3">
      <c r="A4275" s="2" t="s">
        <v>25</v>
      </c>
      <c r="B4275" s="2">
        <v>1197831</v>
      </c>
      <c r="C4275" s="3">
        <v>44448</v>
      </c>
      <c r="D4275" s="12" t="str" cm="1">
        <f t="array" ref="D4275">_xlfn.SWITCH(WEEKDAY(C4275,2), 1, "Lundi", 2, "Mardi", 3, "Mercredi", 4, "Jeudi", 5, "Vendredi", 6, "Samedi", 7, "Dimanche", "Erreur")</f>
        <v>Jeudi</v>
      </c>
      <c r="E4275" s="2" t="s">
        <v>26</v>
      </c>
      <c r="F4275" s="2" t="s">
        <v>27</v>
      </c>
      <c r="G4275" s="2" t="s">
        <v>38</v>
      </c>
      <c r="H4275" s="4" t="s">
        <v>22</v>
      </c>
      <c r="I4275" s="5">
        <v>43</v>
      </c>
      <c r="J4275" s="6">
        <v>224</v>
      </c>
      <c r="K4275" s="7">
        <v>9632</v>
      </c>
      <c r="L4275" s="7">
        <v>6260.8</v>
      </c>
      <c r="M4275" s="8">
        <v>0.65</v>
      </c>
      <c r="N4275" s="2" t="s">
        <v>82</v>
      </c>
      <c r="O4275">
        <f t="shared" si="528"/>
        <v>2021</v>
      </c>
      <c r="P4275">
        <f t="shared" si="529"/>
        <v>9</v>
      </c>
      <c r="Q4275" t="str">
        <f t="shared" si="530"/>
        <v>sept</v>
      </c>
      <c r="R4275" t="str">
        <f t="shared" si="531"/>
        <v>Texas</v>
      </c>
      <c r="S4275" t="str">
        <f t="shared" si="532"/>
        <v>2021-09</v>
      </c>
      <c r="T4275">
        <f>IF(AND(COUNTIF(Calculs!$Q$2:$Q$12,$O4275)&gt;0,COUNTIF(Calculs!$S$2:$S$12,$E4275)&gt;0,COUNTIF(Calculs!$U$2:$U$12,$H4275)&gt;0),1,0)</f>
        <v>1</v>
      </c>
      <c r="U4275">
        <f t="shared" si="533"/>
        <v>9632</v>
      </c>
      <c r="V4275">
        <f t="shared" si="534"/>
        <v>224</v>
      </c>
      <c r="W4275">
        <f t="shared" si="535"/>
        <v>6260.8</v>
      </c>
    </row>
    <row r="4276" spans="1:23" ht="15.75" customHeight="1" x14ac:dyDescent="0.3">
      <c r="A4276" s="2" t="s">
        <v>25</v>
      </c>
      <c r="B4276" s="2">
        <v>1197831</v>
      </c>
      <c r="C4276" s="3">
        <v>44449</v>
      </c>
      <c r="D4276" s="12" t="str" cm="1">
        <f t="array" ref="D4276">_xlfn.SWITCH(WEEKDAY(C4276,2), 1, "Lundi", 2, "Mardi", 3, "Mercredi", 4, "Jeudi", 5, "Vendredi", 6, "Samedi", 7, "Dimanche", "Erreur")</f>
        <v>Vendredi</v>
      </c>
      <c r="E4276" s="2" t="s">
        <v>26</v>
      </c>
      <c r="F4276" s="2" t="s">
        <v>27</v>
      </c>
      <c r="G4276" s="2" t="s">
        <v>38</v>
      </c>
      <c r="H4276" s="4" t="s">
        <v>16</v>
      </c>
      <c r="I4276" s="5">
        <v>41</v>
      </c>
      <c r="J4276" s="6">
        <v>224</v>
      </c>
      <c r="K4276" s="7">
        <v>9184</v>
      </c>
      <c r="L4276" s="7">
        <v>4132.7999999999993</v>
      </c>
      <c r="M4276" s="8">
        <v>0.44999999999999996</v>
      </c>
      <c r="N4276" s="2" t="s">
        <v>82</v>
      </c>
      <c r="O4276">
        <f t="shared" si="528"/>
        <v>2021</v>
      </c>
      <c r="P4276">
        <f t="shared" si="529"/>
        <v>9</v>
      </c>
      <c r="Q4276" t="str">
        <f t="shared" si="530"/>
        <v>sept</v>
      </c>
      <c r="R4276" t="str">
        <f t="shared" si="531"/>
        <v>Texas</v>
      </c>
      <c r="S4276" t="str">
        <f t="shared" si="532"/>
        <v>2021-09</v>
      </c>
      <c r="T4276">
        <f>IF(AND(COUNTIF(Calculs!$Q$2:$Q$12,$O4276)&gt;0,COUNTIF(Calculs!$S$2:$S$12,$E4276)&gt;0,COUNTIF(Calculs!$U$2:$U$12,$H4276)&gt;0),1,0)</f>
        <v>1</v>
      </c>
      <c r="U4276">
        <f t="shared" si="533"/>
        <v>9184</v>
      </c>
      <c r="V4276">
        <f t="shared" si="534"/>
        <v>224</v>
      </c>
      <c r="W4276">
        <f t="shared" si="535"/>
        <v>4132.7999999999993</v>
      </c>
    </row>
    <row r="4277" spans="1:23" ht="15.75" customHeight="1" x14ac:dyDescent="0.3">
      <c r="A4277" s="2" t="s">
        <v>25</v>
      </c>
      <c r="B4277" s="2">
        <v>1197831</v>
      </c>
      <c r="C4277" s="3">
        <v>44450</v>
      </c>
      <c r="D4277" s="12" t="str" cm="1">
        <f t="array" ref="D4277">_xlfn.SWITCH(WEEKDAY(C4277,2), 1, "Lundi", 2, "Mardi", 3, "Mercredi", 4, "Jeudi", 5, "Vendredi", 6, "Samedi", 7, "Dimanche", "Erreur")</f>
        <v>Samedi</v>
      </c>
      <c r="E4277" s="2" t="s">
        <v>26</v>
      </c>
      <c r="F4277" s="2" t="s">
        <v>27</v>
      </c>
      <c r="G4277" s="2" t="s">
        <v>38</v>
      </c>
      <c r="H4277" s="4" t="s">
        <v>18</v>
      </c>
      <c r="I4277" s="5">
        <v>49</v>
      </c>
      <c r="J4277" s="6">
        <v>200</v>
      </c>
      <c r="K4277" s="7">
        <v>9800</v>
      </c>
      <c r="L4277" s="7">
        <v>4704</v>
      </c>
      <c r="M4277" s="8">
        <v>0.48</v>
      </c>
      <c r="N4277" s="2" t="s">
        <v>82</v>
      </c>
      <c r="O4277">
        <f t="shared" si="528"/>
        <v>2021</v>
      </c>
      <c r="P4277">
        <f t="shared" si="529"/>
        <v>9</v>
      </c>
      <c r="Q4277" t="str">
        <f t="shared" si="530"/>
        <v>sept</v>
      </c>
      <c r="R4277" t="str">
        <f t="shared" si="531"/>
        <v>Texas</v>
      </c>
      <c r="S4277" t="str">
        <f t="shared" si="532"/>
        <v>2021-09</v>
      </c>
      <c r="T4277">
        <f>IF(AND(COUNTIF(Calculs!$Q$2:$Q$12,$O4277)&gt;0,COUNTIF(Calculs!$S$2:$S$12,$E4277)&gt;0,COUNTIF(Calculs!$U$2:$U$12,$H4277)&gt;0),1,0)</f>
        <v>1</v>
      </c>
      <c r="U4277">
        <f t="shared" si="533"/>
        <v>9800</v>
      </c>
      <c r="V4277">
        <f t="shared" si="534"/>
        <v>200</v>
      </c>
      <c r="W4277">
        <f t="shared" si="535"/>
        <v>4704</v>
      </c>
    </row>
    <row r="4278" spans="1:23" ht="15.75" customHeight="1" x14ac:dyDescent="0.3">
      <c r="A4278" s="2" t="s">
        <v>25</v>
      </c>
      <c r="B4278" s="2">
        <v>1197831</v>
      </c>
      <c r="C4278" s="3">
        <v>44451</v>
      </c>
      <c r="D4278" s="12" t="str" cm="1">
        <f t="array" ref="D4278">_xlfn.SWITCH(WEEKDAY(C4278,2), 1, "Lundi", 2, "Mardi", 3, "Mercredi", 4, "Jeudi", 5, "Vendredi", 6, "Samedi", 7, "Dimanche", "Erreur")</f>
        <v>Dimanche</v>
      </c>
      <c r="E4278" s="2" t="s">
        <v>26</v>
      </c>
      <c r="F4278" s="2" t="s">
        <v>27</v>
      </c>
      <c r="G4278" s="2" t="s">
        <v>38</v>
      </c>
      <c r="H4278" s="4" t="s">
        <v>19</v>
      </c>
      <c r="I4278" s="5">
        <v>44</v>
      </c>
      <c r="J4278" s="6">
        <v>176</v>
      </c>
      <c r="K4278" s="7">
        <v>7744</v>
      </c>
      <c r="L4278" s="7">
        <v>3639.68</v>
      </c>
      <c r="M4278" s="8">
        <v>0.47</v>
      </c>
      <c r="N4278" s="2" t="s">
        <v>82</v>
      </c>
      <c r="O4278">
        <f t="shared" si="528"/>
        <v>2021</v>
      </c>
      <c r="P4278">
        <f t="shared" si="529"/>
        <v>9</v>
      </c>
      <c r="Q4278" t="str">
        <f t="shared" si="530"/>
        <v>sept</v>
      </c>
      <c r="R4278" t="str">
        <f t="shared" si="531"/>
        <v>Texas</v>
      </c>
      <c r="S4278" t="str">
        <f t="shared" si="532"/>
        <v>2021-09</v>
      </c>
      <c r="T4278">
        <f>IF(AND(COUNTIF(Calculs!$Q$2:$Q$12,$O4278)&gt;0,COUNTIF(Calculs!$S$2:$S$12,$E4278)&gt;0,COUNTIF(Calculs!$U$2:$U$12,$H4278)&gt;0),1,0)</f>
        <v>1</v>
      </c>
      <c r="U4278">
        <f t="shared" si="533"/>
        <v>7744</v>
      </c>
      <c r="V4278">
        <f t="shared" si="534"/>
        <v>176</v>
      </c>
      <c r="W4278">
        <f t="shared" si="535"/>
        <v>3639.68</v>
      </c>
    </row>
    <row r="4279" spans="1:23" ht="15.75" customHeight="1" x14ac:dyDescent="0.3">
      <c r="A4279" s="2" t="s">
        <v>25</v>
      </c>
      <c r="B4279" s="2">
        <v>1197831</v>
      </c>
      <c r="C4279" s="3">
        <v>44452</v>
      </c>
      <c r="D4279" s="12" t="str" cm="1">
        <f t="array" ref="D4279">_xlfn.SWITCH(WEEKDAY(C4279,2), 1, "Lundi", 2, "Mardi", 3, "Mercredi", 4, "Jeudi", 5, "Vendredi", 6, "Samedi", 7, "Dimanche", "Erreur")</f>
        <v>Lundi</v>
      </c>
      <c r="E4279" s="2" t="s">
        <v>26</v>
      </c>
      <c r="F4279" s="2" t="s">
        <v>27</v>
      </c>
      <c r="G4279" s="2" t="s">
        <v>38</v>
      </c>
      <c r="H4279" s="4" t="s">
        <v>20</v>
      </c>
      <c r="I4279" s="5">
        <v>43</v>
      </c>
      <c r="J4279" s="6">
        <v>174</v>
      </c>
      <c r="K4279" s="7">
        <v>7482</v>
      </c>
      <c r="L4279" s="7">
        <v>4115.1000000000004</v>
      </c>
      <c r="M4279" s="8">
        <v>0.55000000000000004</v>
      </c>
      <c r="N4279" s="2" t="s">
        <v>82</v>
      </c>
      <c r="O4279">
        <f t="shared" si="528"/>
        <v>2021</v>
      </c>
      <c r="P4279">
        <f t="shared" si="529"/>
        <v>9</v>
      </c>
      <c r="Q4279" t="str">
        <f t="shared" si="530"/>
        <v>sept</v>
      </c>
      <c r="R4279" t="str">
        <f t="shared" si="531"/>
        <v>Texas</v>
      </c>
      <c r="S4279" t="str">
        <f t="shared" si="532"/>
        <v>2021-09</v>
      </c>
      <c r="T4279">
        <f>IF(AND(COUNTIF(Calculs!$Q$2:$Q$12,$O4279)&gt;0,COUNTIF(Calculs!$S$2:$S$12,$E4279)&gt;0,COUNTIF(Calculs!$U$2:$U$12,$H4279)&gt;0),1,0)</f>
        <v>1</v>
      </c>
      <c r="U4279">
        <f t="shared" si="533"/>
        <v>7482</v>
      </c>
      <c r="V4279">
        <f t="shared" si="534"/>
        <v>174</v>
      </c>
      <c r="W4279">
        <f t="shared" si="535"/>
        <v>4115.1000000000004</v>
      </c>
    </row>
    <row r="4280" spans="1:23" ht="15.75" customHeight="1" x14ac:dyDescent="0.3">
      <c r="A4280" s="2" t="s">
        <v>25</v>
      </c>
      <c r="B4280" s="2">
        <v>1197831</v>
      </c>
      <c r="C4280" s="3">
        <v>44453</v>
      </c>
      <c r="D4280" s="12" t="str" cm="1">
        <f t="array" ref="D4280">_xlfn.SWITCH(WEEKDAY(C4280,2), 1, "Lundi", 2, "Mardi", 3, "Mercredi", 4, "Jeudi", 5, "Vendredi", 6, "Samedi", 7, "Dimanche", "Erreur")</f>
        <v>Mardi</v>
      </c>
      <c r="E4280" s="2" t="s">
        <v>26</v>
      </c>
      <c r="F4280" s="2" t="s">
        <v>27</v>
      </c>
      <c r="G4280" s="2" t="s">
        <v>38</v>
      </c>
      <c r="H4280" s="4" t="s">
        <v>21</v>
      </c>
      <c r="I4280" s="5">
        <v>45</v>
      </c>
      <c r="J4280" s="6">
        <v>145</v>
      </c>
      <c r="K4280" s="7">
        <v>6525</v>
      </c>
      <c r="L4280" s="7">
        <v>2805.75</v>
      </c>
      <c r="M4280" s="8">
        <v>0.43</v>
      </c>
      <c r="N4280" s="2" t="s">
        <v>82</v>
      </c>
      <c r="O4280">
        <f t="shared" si="528"/>
        <v>2021</v>
      </c>
      <c r="P4280">
        <f t="shared" si="529"/>
        <v>9</v>
      </c>
      <c r="Q4280" t="str">
        <f t="shared" si="530"/>
        <v>sept</v>
      </c>
      <c r="R4280" t="str">
        <f t="shared" si="531"/>
        <v>Texas</v>
      </c>
      <c r="S4280" t="str">
        <f t="shared" si="532"/>
        <v>2021-09</v>
      </c>
      <c r="T4280">
        <f>IF(AND(COUNTIF(Calculs!$Q$2:$Q$12,$O4280)&gt;0,COUNTIF(Calculs!$S$2:$S$12,$E4280)&gt;0,COUNTIF(Calculs!$U$2:$U$12,$H4280)&gt;0),1,0)</f>
        <v>1</v>
      </c>
      <c r="U4280">
        <f t="shared" si="533"/>
        <v>6525</v>
      </c>
      <c r="V4280">
        <f t="shared" si="534"/>
        <v>145</v>
      </c>
      <c r="W4280">
        <f t="shared" si="535"/>
        <v>2805.75</v>
      </c>
    </row>
    <row r="4281" spans="1:23" ht="15.75" customHeight="1" x14ac:dyDescent="0.3">
      <c r="A4281" s="2" t="s">
        <v>25</v>
      </c>
      <c r="B4281" s="2">
        <v>1197831</v>
      </c>
      <c r="C4281" s="3">
        <v>44454</v>
      </c>
      <c r="D4281" s="12" t="str" cm="1">
        <f t="array" ref="D4281">_xlfn.SWITCH(WEEKDAY(C4281,2), 1, "Lundi", 2, "Mardi", 3, "Mercredi", 4, "Jeudi", 5, "Vendredi", 6, "Samedi", 7, "Dimanche", "Erreur")</f>
        <v>Mercredi</v>
      </c>
      <c r="E4281" s="2" t="s">
        <v>26</v>
      </c>
      <c r="F4281" s="2" t="s">
        <v>27</v>
      </c>
      <c r="G4281" s="2" t="s">
        <v>38</v>
      </c>
      <c r="H4281" s="4" t="s">
        <v>22</v>
      </c>
      <c r="I4281" s="5">
        <v>53</v>
      </c>
      <c r="J4281" s="6">
        <v>263</v>
      </c>
      <c r="K4281" s="7">
        <v>13939</v>
      </c>
      <c r="L4281" s="7">
        <v>8781.57</v>
      </c>
      <c r="M4281" s="8">
        <v>0.63</v>
      </c>
      <c r="N4281" s="2" t="s">
        <v>82</v>
      </c>
      <c r="O4281">
        <f t="shared" si="528"/>
        <v>2021</v>
      </c>
      <c r="P4281">
        <f t="shared" si="529"/>
        <v>9</v>
      </c>
      <c r="Q4281" t="str">
        <f t="shared" si="530"/>
        <v>sept</v>
      </c>
      <c r="R4281" t="str">
        <f t="shared" si="531"/>
        <v>Texas</v>
      </c>
      <c r="S4281" t="str">
        <f t="shared" si="532"/>
        <v>2021-09</v>
      </c>
      <c r="T4281">
        <f>IF(AND(COUNTIF(Calculs!$Q$2:$Q$12,$O4281)&gt;0,COUNTIF(Calculs!$S$2:$S$12,$E4281)&gt;0,COUNTIF(Calculs!$U$2:$U$12,$H4281)&gt;0),1,0)</f>
        <v>1</v>
      </c>
      <c r="U4281">
        <f t="shared" si="533"/>
        <v>13939</v>
      </c>
      <c r="V4281">
        <f t="shared" si="534"/>
        <v>263</v>
      </c>
      <c r="W4281">
        <f t="shared" si="535"/>
        <v>8781.57</v>
      </c>
    </row>
    <row r="4282" spans="1:23" ht="15.75" customHeight="1" x14ac:dyDescent="0.3">
      <c r="A4282" s="2" t="s">
        <v>25</v>
      </c>
      <c r="B4282" s="2">
        <v>1197831</v>
      </c>
      <c r="C4282" s="3">
        <v>44455</v>
      </c>
      <c r="D4282" s="12" t="str" cm="1">
        <f t="array" ref="D4282">_xlfn.SWITCH(WEEKDAY(C4282,2), 1, "Lundi", 2, "Mardi", 3, "Mercredi", 4, "Jeudi", 5, "Vendredi", 6, "Samedi", 7, "Dimanche", "Erreur")</f>
        <v>Jeudi</v>
      </c>
      <c r="E4282" s="2" t="s">
        <v>26</v>
      </c>
      <c r="F4282" s="2" t="s">
        <v>27</v>
      </c>
      <c r="G4282" s="2" t="s">
        <v>38</v>
      </c>
      <c r="H4282" s="4" t="s">
        <v>16</v>
      </c>
      <c r="I4282" s="5">
        <v>41</v>
      </c>
      <c r="J4282" s="6">
        <v>231</v>
      </c>
      <c r="K4282" s="7">
        <v>9471</v>
      </c>
      <c r="L4282" s="7">
        <v>4924.92</v>
      </c>
      <c r="M4282" s="8">
        <v>0.52</v>
      </c>
      <c r="N4282" s="2" t="s">
        <v>82</v>
      </c>
      <c r="O4282">
        <f t="shared" si="528"/>
        <v>2021</v>
      </c>
      <c r="P4282">
        <f t="shared" si="529"/>
        <v>9</v>
      </c>
      <c r="Q4282" t="str">
        <f t="shared" si="530"/>
        <v>sept</v>
      </c>
      <c r="R4282" t="str">
        <f t="shared" si="531"/>
        <v>Texas</v>
      </c>
      <c r="S4282" t="str">
        <f t="shared" si="532"/>
        <v>2021-09</v>
      </c>
      <c r="T4282">
        <f>IF(AND(COUNTIF(Calculs!$Q$2:$Q$12,$O4282)&gt;0,COUNTIF(Calculs!$S$2:$S$12,$E4282)&gt;0,COUNTIF(Calculs!$U$2:$U$12,$H4282)&gt;0),1,0)</f>
        <v>1</v>
      </c>
      <c r="U4282">
        <f t="shared" si="533"/>
        <v>9471</v>
      </c>
      <c r="V4282">
        <f t="shared" si="534"/>
        <v>231</v>
      </c>
      <c r="W4282">
        <f t="shared" si="535"/>
        <v>4924.92</v>
      </c>
    </row>
    <row r="4283" spans="1:23" ht="15.75" customHeight="1" x14ac:dyDescent="0.3">
      <c r="A4283" s="2" t="s">
        <v>25</v>
      </c>
      <c r="B4283" s="2">
        <v>1197831</v>
      </c>
      <c r="C4283" s="3">
        <v>44456</v>
      </c>
      <c r="D4283" s="12" t="str" cm="1">
        <f t="array" ref="D4283">_xlfn.SWITCH(WEEKDAY(C4283,2), 1, "Lundi", 2, "Mardi", 3, "Mercredi", 4, "Jeudi", 5, "Vendredi", 6, "Samedi", 7, "Dimanche", "Erreur")</f>
        <v>Vendredi</v>
      </c>
      <c r="E4283" s="2" t="s">
        <v>26</v>
      </c>
      <c r="F4283" s="2" t="s">
        <v>27</v>
      </c>
      <c r="G4283" s="2" t="s">
        <v>38</v>
      </c>
      <c r="H4283" s="4" t="s">
        <v>18</v>
      </c>
      <c r="I4283" s="5">
        <v>48</v>
      </c>
      <c r="J4283" s="6">
        <v>215</v>
      </c>
      <c r="K4283" s="7">
        <v>10320</v>
      </c>
      <c r="L4283" s="7">
        <v>5572.8</v>
      </c>
      <c r="M4283" s="8">
        <v>0.54</v>
      </c>
      <c r="N4283" s="2" t="s">
        <v>82</v>
      </c>
      <c r="O4283">
        <f t="shared" si="528"/>
        <v>2021</v>
      </c>
      <c r="P4283">
        <f t="shared" si="529"/>
        <v>9</v>
      </c>
      <c r="Q4283" t="str">
        <f t="shared" si="530"/>
        <v>sept</v>
      </c>
      <c r="R4283" t="str">
        <f t="shared" si="531"/>
        <v>Texas</v>
      </c>
      <c r="S4283" t="str">
        <f t="shared" si="532"/>
        <v>2021-09</v>
      </c>
      <c r="T4283">
        <f>IF(AND(COUNTIF(Calculs!$Q$2:$Q$12,$O4283)&gt;0,COUNTIF(Calculs!$S$2:$S$12,$E4283)&gt;0,COUNTIF(Calculs!$U$2:$U$12,$H4283)&gt;0),1,0)</f>
        <v>1</v>
      </c>
      <c r="U4283">
        <f t="shared" si="533"/>
        <v>10320</v>
      </c>
      <c r="V4283">
        <f t="shared" si="534"/>
        <v>215</v>
      </c>
      <c r="W4283">
        <f t="shared" si="535"/>
        <v>5572.8</v>
      </c>
    </row>
    <row r="4284" spans="1:23" ht="15.75" customHeight="1" x14ac:dyDescent="0.3">
      <c r="A4284" s="2" t="s">
        <v>25</v>
      </c>
      <c r="B4284" s="2">
        <v>1197831</v>
      </c>
      <c r="C4284" s="3">
        <v>44457</v>
      </c>
      <c r="D4284" s="12" t="str" cm="1">
        <f t="array" ref="D4284">_xlfn.SWITCH(WEEKDAY(C4284,2), 1, "Lundi", 2, "Mardi", 3, "Mercredi", 4, "Jeudi", 5, "Vendredi", 6, "Samedi", 7, "Dimanche", "Erreur")</f>
        <v>Samedi</v>
      </c>
      <c r="E4284" s="2" t="s">
        <v>26</v>
      </c>
      <c r="F4284" s="2" t="s">
        <v>27</v>
      </c>
      <c r="G4284" s="2" t="s">
        <v>38</v>
      </c>
      <c r="H4284" s="4" t="s">
        <v>19</v>
      </c>
      <c r="I4284" s="5">
        <v>44</v>
      </c>
      <c r="J4284" s="6">
        <v>254</v>
      </c>
      <c r="K4284" s="7">
        <v>11176</v>
      </c>
      <c r="L4284" s="7">
        <v>6146.7999999999993</v>
      </c>
      <c r="M4284" s="8">
        <v>0.54999999999999993</v>
      </c>
      <c r="N4284" s="2" t="s">
        <v>82</v>
      </c>
      <c r="O4284">
        <f t="shared" si="528"/>
        <v>2021</v>
      </c>
      <c r="P4284">
        <f t="shared" si="529"/>
        <v>9</v>
      </c>
      <c r="Q4284" t="str">
        <f t="shared" si="530"/>
        <v>sept</v>
      </c>
      <c r="R4284" t="str">
        <f t="shared" si="531"/>
        <v>Texas</v>
      </c>
      <c r="S4284" t="str">
        <f t="shared" si="532"/>
        <v>2021-09</v>
      </c>
      <c r="T4284">
        <f>IF(AND(COUNTIF(Calculs!$Q$2:$Q$12,$O4284)&gt;0,COUNTIF(Calculs!$S$2:$S$12,$E4284)&gt;0,COUNTIF(Calculs!$U$2:$U$12,$H4284)&gt;0),1,0)</f>
        <v>1</v>
      </c>
      <c r="U4284">
        <f t="shared" si="533"/>
        <v>11176</v>
      </c>
      <c r="V4284">
        <f t="shared" si="534"/>
        <v>254</v>
      </c>
      <c r="W4284">
        <f t="shared" si="535"/>
        <v>6146.7999999999993</v>
      </c>
    </row>
    <row r="4285" spans="1:23" ht="15.75" customHeight="1" x14ac:dyDescent="0.3">
      <c r="A4285" s="2" t="s">
        <v>25</v>
      </c>
      <c r="B4285" s="2">
        <v>1197831</v>
      </c>
      <c r="C4285" s="3">
        <v>44458</v>
      </c>
      <c r="D4285" s="12" t="str" cm="1">
        <f t="array" ref="D4285">_xlfn.SWITCH(WEEKDAY(C4285,2), 1, "Lundi", 2, "Mardi", 3, "Mercredi", 4, "Jeudi", 5, "Vendredi", 6, "Samedi", 7, "Dimanche", "Erreur")</f>
        <v>Dimanche</v>
      </c>
      <c r="E4285" s="2" t="s">
        <v>26</v>
      </c>
      <c r="F4285" s="2" t="s">
        <v>27</v>
      </c>
      <c r="G4285" s="2" t="s">
        <v>38</v>
      </c>
      <c r="H4285" s="4" t="s">
        <v>20</v>
      </c>
      <c r="I4285" s="5">
        <v>43</v>
      </c>
      <c r="J4285" s="6">
        <v>150</v>
      </c>
      <c r="K4285" s="7">
        <v>6450</v>
      </c>
      <c r="L4285" s="7">
        <v>3934.5</v>
      </c>
      <c r="M4285" s="8">
        <v>0.61</v>
      </c>
      <c r="N4285" s="2" t="s">
        <v>82</v>
      </c>
      <c r="O4285">
        <f t="shared" si="528"/>
        <v>2021</v>
      </c>
      <c r="P4285">
        <f t="shared" si="529"/>
        <v>9</v>
      </c>
      <c r="Q4285" t="str">
        <f t="shared" si="530"/>
        <v>sept</v>
      </c>
      <c r="R4285" t="str">
        <f t="shared" si="531"/>
        <v>Texas</v>
      </c>
      <c r="S4285" t="str">
        <f t="shared" si="532"/>
        <v>2021-09</v>
      </c>
      <c r="T4285">
        <f>IF(AND(COUNTIF(Calculs!$Q$2:$Q$12,$O4285)&gt;0,COUNTIF(Calculs!$S$2:$S$12,$E4285)&gt;0,COUNTIF(Calculs!$U$2:$U$12,$H4285)&gt;0),1,0)</f>
        <v>1</v>
      </c>
      <c r="U4285">
        <f t="shared" si="533"/>
        <v>6450</v>
      </c>
      <c r="V4285">
        <f t="shared" si="534"/>
        <v>150</v>
      </c>
      <c r="W4285">
        <f t="shared" si="535"/>
        <v>3934.5</v>
      </c>
    </row>
    <row r="4286" spans="1:23" ht="15.75" customHeight="1" x14ac:dyDescent="0.3">
      <c r="A4286" s="2" t="s">
        <v>25</v>
      </c>
      <c r="B4286" s="2">
        <v>1197831</v>
      </c>
      <c r="C4286" s="3">
        <v>44459</v>
      </c>
      <c r="D4286" s="12" t="str" cm="1">
        <f t="array" ref="D4286">_xlfn.SWITCH(WEEKDAY(C4286,2), 1, "Lundi", 2, "Mardi", 3, "Mercredi", 4, "Jeudi", 5, "Vendredi", 6, "Samedi", 7, "Dimanche", "Erreur")</f>
        <v>Lundi</v>
      </c>
      <c r="E4286" s="2" t="s">
        <v>26</v>
      </c>
      <c r="F4286" s="2" t="s">
        <v>27</v>
      </c>
      <c r="G4286" s="2" t="s">
        <v>38</v>
      </c>
      <c r="H4286" s="4" t="s">
        <v>21</v>
      </c>
      <c r="I4286" s="5">
        <v>47</v>
      </c>
      <c r="J4286" s="6">
        <v>167</v>
      </c>
      <c r="K4286" s="7">
        <v>7849</v>
      </c>
      <c r="L4286" s="7">
        <v>3610.5399999999995</v>
      </c>
      <c r="M4286" s="8">
        <v>0.45999999999999996</v>
      </c>
      <c r="N4286" s="2" t="s">
        <v>82</v>
      </c>
      <c r="O4286">
        <f t="shared" si="528"/>
        <v>2021</v>
      </c>
      <c r="P4286">
        <f t="shared" si="529"/>
        <v>9</v>
      </c>
      <c r="Q4286" t="str">
        <f t="shared" si="530"/>
        <v>sept</v>
      </c>
      <c r="R4286" t="str">
        <f t="shared" si="531"/>
        <v>Texas</v>
      </c>
      <c r="S4286" t="str">
        <f t="shared" si="532"/>
        <v>2021-09</v>
      </c>
      <c r="T4286">
        <f>IF(AND(COUNTIF(Calculs!$Q$2:$Q$12,$O4286)&gt;0,COUNTIF(Calculs!$S$2:$S$12,$E4286)&gt;0,COUNTIF(Calculs!$U$2:$U$12,$H4286)&gt;0),1,0)</f>
        <v>1</v>
      </c>
      <c r="U4286">
        <f t="shared" si="533"/>
        <v>7849</v>
      </c>
      <c r="V4286">
        <f t="shared" si="534"/>
        <v>167</v>
      </c>
      <c r="W4286">
        <f t="shared" si="535"/>
        <v>3610.5399999999995</v>
      </c>
    </row>
    <row r="4287" spans="1:23" ht="15.75" customHeight="1" x14ac:dyDescent="0.3">
      <c r="A4287" s="2" t="s">
        <v>25</v>
      </c>
      <c r="B4287" s="2">
        <v>1197831</v>
      </c>
      <c r="C4287" s="3">
        <v>44460</v>
      </c>
      <c r="D4287" s="12" t="str" cm="1">
        <f t="array" ref="D4287">_xlfn.SWITCH(WEEKDAY(C4287,2), 1, "Lundi", 2, "Mardi", 3, "Mercredi", 4, "Jeudi", 5, "Vendredi", 6, "Samedi", 7, "Dimanche", "Erreur")</f>
        <v>Mardi</v>
      </c>
      <c r="E4287" s="2" t="s">
        <v>26</v>
      </c>
      <c r="F4287" s="2" t="s">
        <v>27</v>
      </c>
      <c r="G4287" s="2" t="s">
        <v>38</v>
      </c>
      <c r="H4287" s="4" t="s">
        <v>22</v>
      </c>
      <c r="I4287" s="5">
        <v>54</v>
      </c>
      <c r="J4287" s="6">
        <v>255</v>
      </c>
      <c r="K4287" s="7">
        <v>13770</v>
      </c>
      <c r="L4287" s="7">
        <v>9225.9000000000015</v>
      </c>
      <c r="M4287" s="8">
        <v>0.67</v>
      </c>
      <c r="N4287" s="2" t="s">
        <v>82</v>
      </c>
      <c r="O4287">
        <f t="shared" si="528"/>
        <v>2021</v>
      </c>
      <c r="P4287">
        <f t="shared" si="529"/>
        <v>9</v>
      </c>
      <c r="Q4287" t="str">
        <f t="shared" si="530"/>
        <v>sept</v>
      </c>
      <c r="R4287" t="str">
        <f t="shared" si="531"/>
        <v>Texas</v>
      </c>
      <c r="S4287" t="str">
        <f t="shared" si="532"/>
        <v>2021-09</v>
      </c>
      <c r="T4287">
        <f>IF(AND(COUNTIF(Calculs!$Q$2:$Q$12,$O4287)&gt;0,COUNTIF(Calculs!$S$2:$S$12,$E4287)&gt;0,COUNTIF(Calculs!$U$2:$U$12,$H4287)&gt;0),1,0)</f>
        <v>1</v>
      </c>
      <c r="U4287">
        <f t="shared" si="533"/>
        <v>13770</v>
      </c>
      <c r="V4287">
        <f t="shared" si="534"/>
        <v>255</v>
      </c>
      <c r="W4287">
        <f t="shared" si="535"/>
        <v>9225.9000000000015</v>
      </c>
    </row>
    <row r="4288" spans="1:23" ht="15.75" customHeight="1" x14ac:dyDescent="0.3">
      <c r="A4288" s="2" t="s">
        <v>25</v>
      </c>
      <c r="B4288" s="2">
        <v>1197831</v>
      </c>
      <c r="C4288" s="3">
        <v>44461</v>
      </c>
      <c r="D4288" s="12" t="str" cm="1">
        <f t="array" ref="D4288">_xlfn.SWITCH(WEEKDAY(C4288,2), 1, "Lundi", 2, "Mardi", 3, "Mercredi", 4, "Jeudi", 5, "Vendredi", 6, "Samedi", 7, "Dimanche", "Erreur")</f>
        <v>Mercredi</v>
      </c>
      <c r="E4288" s="2" t="s">
        <v>26</v>
      </c>
      <c r="F4288" s="2" t="s">
        <v>27</v>
      </c>
      <c r="G4288" s="2" t="s">
        <v>38</v>
      </c>
      <c r="H4288" s="4" t="s">
        <v>16</v>
      </c>
      <c r="I4288" s="5">
        <v>49</v>
      </c>
      <c r="J4288" s="6">
        <v>208</v>
      </c>
      <c r="K4288" s="7">
        <v>10192</v>
      </c>
      <c r="L4288" s="7">
        <v>5197.92</v>
      </c>
      <c r="M4288" s="8">
        <v>0.51</v>
      </c>
      <c r="N4288" s="2" t="s">
        <v>82</v>
      </c>
      <c r="O4288">
        <f t="shared" si="528"/>
        <v>2021</v>
      </c>
      <c r="P4288">
        <f t="shared" si="529"/>
        <v>9</v>
      </c>
      <c r="Q4288" t="str">
        <f t="shared" si="530"/>
        <v>sept</v>
      </c>
      <c r="R4288" t="str">
        <f t="shared" si="531"/>
        <v>Texas</v>
      </c>
      <c r="S4288" t="str">
        <f t="shared" si="532"/>
        <v>2021-09</v>
      </c>
      <c r="T4288">
        <f>IF(AND(COUNTIF(Calculs!$Q$2:$Q$12,$O4288)&gt;0,COUNTIF(Calculs!$S$2:$S$12,$E4288)&gt;0,COUNTIF(Calculs!$U$2:$U$12,$H4288)&gt;0),1,0)</f>
        <v>1</v>
      </c>
      <c r="U4288">
        <f t="shared" si="533"/>
        <v>10192</v>
      </c>
      <c r="V4288">
        <f t="shared" si="534"/>
        <v>208</v>
      </c>
      <c r="W4288">
        <f t="shared" si="535"/>
        <v>5197.92</v>
      </c>
    </row>
    <row r="4289" spans="1:23" ht="15.75" customHeight="1" x14ac:dyDescent="0.3">
      <c r="A4289" s="2" t="s">
        <v>25</v>
      </c>
      <c r="B4289" s="2">
        <v>1197831</v>
      </c>
      <c r="C4289" s="3">
        <v>44462</v>
      </c>
      <c r="D4289" s="12" t="str" cm="1">
        <f t="array" ref="D4289">_xlfn.SWITCH(WEEKDAY(C4289,2), 1, "Lundi", 2, "Mardi", 3, "Mercredi", 4, "Jeudi", 5, "Vendredi", 6, "Samedi", 7, "Dimanche", "Erreur")</f>
        <v>Jeudi</v>
      </c>
      <c r="E4289" s="2" t="s">
        <v>26</v>
      </c>
      <c r="F4289" s="2" t="s">
        <v>27</v>
      </c>
      <c r="G4289" s="2" t="s">
        <v>38</v>
      </c>
      <c r="H4289" s="4" t="s">
        <v>18</v>
      </c>
      <c r="I4289" s="5">
        <v>53</v>
      </c>
      <c r="J4289" s="6">
        <v>208</v>
      </c>
      <c r="K4289" s="7">
        <v>11024</v>
      </c>
      <c r="L4289" s="7">
        <v>5512</v>
      </c>
      <c r="M4289" s="8">
        <v>0.5</v>
      </c>
      <c r="N4289" s="2" t="s">
        <v>82</v>
      </c>
      <c r="O4289">
        <f t="shared" si="528"/>
        <v>2021</v>
      </c>
      <c r="P4289">
        <f t="shared" si="529"/>
        <v>9</v>
      </c>
      <c r="Q4289" t="str">
        <f t="shared" si="530"/>
        <v>sept</v>
      </c>
      <c r="R4289" t="str">
        <f t="shared" si="531"/>
        <v>Texas</v>
      </c>
      <c r="S4289" t="str">
        <f t="shared" si="532"/>
        <v>2021-09</v>
      </c>
      <c r="T4289">
        <f>IF(AND(COUNTIF(Calculs!$Q$2:$Q$12,$O4289)&gt;0,COUNTIF(Calculs!$S$2:$S$12,$E4289)&gt;0,COUNTIF(Calculs!$U$2:$U$12,$H4289)&gt;0),1,0)</f>
        <v>1</v>
      </c>
      <c r="U4289">
        <f t="shared" si="533"/>
        <v>11024</v>
      </c>
      <c r="V4289">
        <f t="shared" si="534"/>
        <v>208</v>
      </c>
      <c r="W4289">
        <f t="shared" si="535"/>
        <v>5512</v>
      </c>
    </row>
    <row r="4290" spans="1:23" ht="15.75" customHeight="1" x14ac:dyDescent="0.3">
      <c r="A4290" s="2" t="s">
        <v>25</v>
      </c>
      <c r="B4290" s="2">
        <v>1197831</v>
      </c>
      <c r="C4290" s="3">
        <v>44463</v>
      </c>
      <c r="D4290" s="12" t="str" cm="1">
        <f t="array" ref="D4290">_xlfn.SWITCH(WEEKDAY(C4290,2), 1, "Lundi", 2, "Mardi", 3, "Mercredi", 4, "Jeudi", 5, "Vendredi", 6, "Samedi", 7, "Dimanche", "Erreur")</f>
        <v>Vendredi</v>
      </c>
      <c r="E4290" s="2" t="s">
        <v>26</v>
      </c>
      <c r="F4290" s="2" t="s">
        <v>27</v>
      </c>
      <c r="G4290" s="2" t="s">
        <v>38</v>
      </c>
      <c r="H4290" s="4" t="s">
        <v>19</v>
      </c>
      <c r="I4290" s="5">
        <v>46</v>
      </c>
      <c r="J4290" s="6">
        <v>273</v>
      </c>
      <c r="K4290" s="7">
        <v>12558</v>
      </c>
      <c r="L4290" s="7">
        <v>6906.8999999999987</v>
      </c>
      <c r="M4290" s="8">
        <v>0.54999999999999993</v>
      </c>
      <c r="N4290" s="2" t="s">
        <v>82</v>
      </c>
      <c r="O4290">
        <f t="shared" si="528"/>
        <v>2021</v>
      </c>
      <c r="P4290">
        <f t="shared" si="529"/>
        <v>9</v>
      </c>
      <c r="Q4290" t="str">
        <f t="shared" si="530"/>
        <v>sept</v>
      </c>
      <c r="R4290" t="str">
        <f t="shared" si="531"/>
        <v>Texas</v>
      </c>
      <c r="S4290" t="str">
        <f t="shared" si="532"/>
        <v>2021-09</v>
      </c>
      <c r="T4290">
        <f>IF(AND(COUNTIF(Calculs!$Q$2:$Q$12,$O4290)&gt;0,COUNTIF(Calculs!$S$2:$S$12,$E4290)&gt;0,COUNTIF(Calculs!$U$2:$U$12,$H4290)&gt;0),1,0)</f>
        <v>1</v>
      </c>
      <c r="U4290">
        <f t="shared" si="533"/>
        <v>12558</v>
      </c>
      <c r="V4290">
        <f t="shared" si="534"/>
        <v>273</v>
      </c>
      <c r="W4290">
        <f t="shared" si="535"/>
        <v>6906.8999999999987</v>
      </c>
    </row>
    <row r="4291" spans="1:23" ht="15.75" customHeight="1" x14ac:dyDescent="0.3">
      <c r="A4291" s="2" t="s">
        <v>25</v>
      </c>
      <c r="B4291" s="2">
        <v>1197831</v>
      </c>
      <c r="C4291" s="3">
        <v>44464</v>
      </c>
      <c r="D4291" s="12" t="str" cm="1">
        <f t="array" ref="D4291">_xlfn.SWITCH(WEEKDAY(C4291,2), 1, "Lundi", 2, "Mardi", 3, "Mercredi", 4, "Jeudi", 5, "Vendredi", 6, "Samedi", 7, "Dimanche", "Erreur")</f>
        <v>Samedi</v>
      </c>
      <c r="E4291" s="2" t="s">
        <v>26</v>
      </c>
      <c r="F4291" s="2" t="s">
        <v>27</v>
      </c>
      <c r="G4291" s="2" t="s">
        <v>38</v>
      </c>
      <c r="H4291" s="4" t="s">
        <v>20</v>
      </c>
      <c r="I4291" s="5">
        <v>47</v>
      </c>
      <c r="J4291" s="6">
        <v>147</v>
      </c>
      <c r="K4291" s="7">
        <v>6909</v>
      </c>
      <c r="L4291" s="7">
        <v>4490.8500000000004</v>
      </c>
      <c r="M4291" s="8">
        <v>0.65</v>
      </c>
      <c r="N4291" s="2" t="s">
        <v>82</v>
      </c>
      <c r="O4291">
        <f t="shared" ref="O4291:O4354" si="536">YEAR($C4291)</f>
        <v>2021</v>
      </c>
      <c r="P4291">
        <f t="shared" ref="P4291:P4354" si="537">MONTH($C4291)</f>
        <v>9</v>
      </c>
      <c r="Q4291" t="str">
        <f t="shared" ref="Q4291:Q4354" si="538">TEXT($C4291,"mmm")</f>
        <v>sept</v>
      </c>
      <c r="R4291" t="str">
        <f t="shared" ref="R4291:R4354" si="539">SUBSTITUTE(SUBSTITUTE($F4291,"Sud ","South "),"Ouest ","West ")</f>
        <v>Texas</v>
      </c>
      <c r="S4291" t="str">
        <f t="shared" ref="S4291:S4354" si="540">TEXT($C4291,"aaaa-mm")</f>
        <v>2021-09</v>
      </c>
      <c r="T4291">
        <f>IF(AND(COUNTIF(Calculs!$Q$2:$Q$12,$O4291)&gt;0,COUNTIF(Calculs!$S$2:$S$12,$E4291)&gt;0,COUNTIF(Calculs!$U$2:$U$12,$H4291)&gt;0),1,0)</f>
        <v>1</v>
      </c>
      <c r="U4291">
        <f t="shared" ref="U4291:U4354" si="541">$K4291*$T4291</f>
        <v>6909</v>
      </c>
      <c r="V4291">
        <f t="shared" ref="V4291:V4354" si="542">$J4291*$T4291</f>
        <v>147</v>
      </c>
      <c r="W4291">
        <f t="shared" ref="W4291:W4354" si="543">$L4291*$T4291</f>
        <v>4490.8500000000004</v>
      </c>
    </row>
    <row r="4292" spans="1:23" ht="15.75" customHeight="1" x14ac:dyDescent="0.3">
      <c r="A4292" s="2" t="s">
        <v>25</v>
      </c>
      <c r="B4292" s="2">
        <v>1197831</v>
      </c>
      <c r="C4292" s="3">
        <v>44465</v>
      </c>
      <c r="D4292" s="12" t="str" cm="1">
        <f t="array" ref="D4292">_xlfn.SWITCH(WEEKDAY(C4292,2), 1, "Lundi", 2, "Mardi", 3, "Mercredi", 4, "Jeudi", 5, "Vendredi", 6, "Samedi", 7, "Dimanche", "Erreur")</f>
        <v>Dimanche</v>
      </c>
      <c r="E4292" s="2" t="s">
        <v>26</v>
      </c>
      <c r="F4292" s="2" t="s">
        <v>27</v>
      </c>
      <c r="G4292" s="2" t="s">
        <v>38</v>
      </c>
      <c r="H4292" s="4" t="s">
        <v>21</v>
      </c>
      <c r="I4292" s="5">
        <v>53</v>
      </c>
      <c r="J4292" s="6">
        <v>142</v>
      </c>
      <c r="K4292" s="7">
        <v>7526</v>
      </c>
      <c r="L4292" s="7">
        <v>3612.48</v>
      </c>
      <c r="M4292" s="8">
        <v>0.48</v>
      </c>
      <c r="N4292" s="2" t="s">
        <v>82</v>
      </c>
      <c r="O4292">
        <f t="shared" si="536"/>
        <v>2021</v>
      </c>
      <c r="P4292">
        <f t="shared" si="537"/>
        <v>9</v>
      </c>
      <c r="Q4292" t="str">
        <f t="shared" si="538"/>
        <v>sept</v>
      </c>
      <c r="R4292" t="str">
        <f t="shared" si="539"/>
        <v>Texas</v>
      </c>
      <c r="S4292" t="str">
        <f t="shared" si="540"/>
        <v>2021-09</v>
      </c>
      <c r="T4292">
        <f>IF(AND(COUNTIF(Calculs!$Q$2:$Q$12,$O4292)&gt;0,COUNTIF(Calculs!$S$2:$S$12,$E4292)&gt;0,COUNTIF(Calculs!$U$2:$U$12,$H4292)&gt;0),1,0)</f>
        <v>1</v>
      </c>
      <c r="U4292">
        <f t="shared" si="541"/>
        <v>7526</v>
      </c>
      <c r="V4292">
        <f t="shared" si="542"/>
        <v>142</v>
      </c>
      <c r="W4292">
        <f t="shared" si="543"/>
        <v>3612.48</v>
      </c>
    </row>
    <row r="4293" spans="1:23" ht="15.75" customHeight="1" x14ac:dyDescent="0.3">
      <c r="A4293" s="2" t="s">
        <v>25</v>
      </c>
      <c r="B4293" s="2">
        <v>1197831</v>
      </c>
      <c r="C4293" s="3">
        <v>44466</v>
      </c>
      <c r="D4293" s="12" t="str" cm="1">
        <f t="array" ref="D4293">_xlfn.SWITCH(WEEKDAY(C4293,2), 1, "Lundi", 2, "Mardi", 3, "Mercredi", 4, "Jeudi", 5, "Vendredi", 6, "Samedi", 7, "Dimanche", "Erreur")</f>
        <v>Lundi</v>
      </c>
      <c r="E4293" s="2" t="s">
        <v>26</v>
      </c>
      <c r="F4293" s="2" t="s">
        <v>27</v>
      </c>
      <c r="G4293" s="2" t="s">
        <v>38</v>
      </c>
      <c r="H4293" s="4" t="s">
        <v>22</v>
      </c>
      <c r="I4293" s="5">
        <v>56</v>
      </c>
      <c r="J4293" s="6">
        <v>233</v>
      </c>
      <c r="K4293" s="7">
        <v>13048</v>
      </c>
      <c r="L4293" s="7">
        <v>9133.6</v>
      </c>
      <c r="M4293" s="8">
        <v>0.70000000000000007</v>
      </c>
      <c r="N4293" s="2" t="s">
        <v>82</v>
      </c>
      <c r="O4293">
        <f t="shared" si="536"/>
        <v>2021</v>
      </c>
      <c r="P4293">
        <f t="shared" si="537"/>
        <v>9</v>
      </c>
      <c r="Q4293" t="str">
        <f t="shared" si="538"/>
        <v>sept</v>
      </c>
      <c r="R4293" t="str">
        <f t="shared" si="539"/>
        <v>Texas</v>
      </c>
      <c r="S4293" t="str">
        <f t="shared" si="540"/>
        <v>2021-09</v>
      </c>
      <c r="T4293">
        <f>IF(AND(COUNTIF(Calculs!$Q$2:$Q$12,$O4293)&gt;0,COUNTIF(Calculs!$S$2:$S$12,$E4293)&gt;0,COUNTIF(Calculs!$U$2:$U$12,$H4293)&gt;0),1,0)</f>
        <v>1</v>
      </c>
      <c r="U4293">
        <f t="shared" si="541"/>
        <v>13048</v>
      </c>
      <c r="V4293">
        <f t="shared" si="542"/>
        <v>233</v>
      </c>
      <c r="W4293">
        <f t="shared" si="543"/>
        <v>9133.6</v>
      </c>
    </row>
    <row r="4294" spans="1:23" ht="15.75" customHeight="1" x14ac:dyDescent="0.3">
      <c r="A4294" s="2" t="s">
        <v>25</v>
      </c>
      <c r="B4294" s="2">
        <v>1197831</v>
      </c>
      <c r="C4294" s="3">
        <v>44467</v>
      </c>
      <c r="D4294" s="12" t="str" cm="1">
        <f t="array" ref="D4294">_xlfn.SWITCH(WEEKDAY(C4294,2), 1, "Lundi", 2, "Mardi", 3, "Mercredi", 4, "Jeudi", 5, "Vendredi", 6, "Samedi", 7, "Dimanche", "Erreur")</f>
        <v>Mardi</v>
      </c>
      <c r="E4294" s="2" t="s">
        <v>26</v>
      </c>
      <c r="F4294" s="2" t="s">
        <v>27</v>
      </c>
      <c r="G4294" s="2" t="s">
        <v>38</v>
      </c>
      <c r="H4294" s="4" t="s">
        <v>16</v>
      </c>
      <c r="I4294" s="5">
        <v>53</v>
      </c>
      <c r="J4294" s="6">
        <v>181</v>
      </c>
      <c r="K4294" s="7">
        <v>9593</v>
      </c>
      <c r="L4294" s="7">
        <v>5276.15</v>
      </c>
      <c r="M4294" s="8">
        <v>0.54999999999999993</v>
      </c>
      <c r="N4294" s="2" t="s">
        <v>82</v>
      </c>
      <c r="O4294">
        <f t="shared" si="536"/>
        <v>2021</v>
      </c>
      <c r="P4294">
        <f t="shared" si="537"/>
        <v>9</v>
      </c>
      <c r="Q4294" t="str">
        <f t="shared" si="538"/>
        <v>sept</v>
      </c>
      <c r="R4294" t="str">
        <f t="shared" si="539"/>
        <v>Texas</v>
      </c>
      <c r="S4294" t="str">
        <f t="shared" si="540"/>
        <v>2021-09</v>
      </c>
      <c r="T4294">
        <f>IF(AND(COUNTIF(Calculs!$Q$2:$Q$12,$O4294)&gt;0,COUNTIF(Calculs!$S$2:$S$12,$E4294)&gt;0,COUNTIF(Calculs!$U$2:$U$12,$H4294)&gt;0),1,0)</f>
        <v>1</v>
      </c>
      <c r="U4294">
        <f t="shared" si="541"/>
        <v>9593</v>
      </c>
      <c r="V4294">
        <f t="shared" si="542"/>
        <v>181</v>
      </c>
      <c r="W4294">
        <f t="shared" si="543"/>
        <v>5276.15</v>
      </c>
    </row>
    <row r="4295" spans="1:23" ht="15.75" customHeight="1" x14ac:dyDescent="0.3">
      <c r="A4295" s="2" t="s">
        <v>25</v>
      </c>
      <c r="B4295" s="2">
        <v>1197831</v>
      </c>
      <c r="C4295" s="3">
        <v>44468</v>
      </c>
      <c r="D4295" s="12" t="str" cm="1">
        <f t="array" ref="D4295">_xlfn.SWITCH(WEEKDAY(C4295,2), 1, "Lundi", 2, "Mardi", 3, "Mercredi", 4, "Jeudi", 5, "Vendredi", 6, "Samedi", 7, "Dimanche", "Erreur")</f>
        <v>Mercredi</v>
      </c>
      <c r="E4295" s="2" t="s">
        <v>26</v>
      </c>
      <c r="F4295" s="2" t="s">
        <v>27</v>
      </c>
      <c r="G4295" s="2" t="s">
        <v>38</v>
      </c>
      <c r="H4295" s="4" t="s">
        <v>18</v>
      </c>
      <c r="I4295" s="5">
        <v>54</v>
      </c>
      <c r="J4295" s="6">
        <v>176</v>
      </c>
      <c r="K4295" s="7">
        <v>9504</v>
      </c>
      <c r="L4295" s="7">
        <v>4847.04</v>
      </c>
      <c r="M4295" s="8">
        <v>0.51</v>
      </c>
      <c r="N4295" s="2" t="s">
        <v>82</v>
      </c>
      <c r="O4295">
        <f t="shared" si="536"/>
        <v>2021</v>
      </c>
      <c r="P4295">
        <f t="shared" si="537"/>
        <v>9</v>
      </c>
      <c r="Q4295" t="str">
        <f t="shared" si="538"/>
        <v>sept</v>
      </c>
      <c r="R4295" t="str">
        <f t="shared" si="539"/>
        <v>Texas</v>
      </c>
      <c r="S4295" t="str">
        <f t="shared" si="540"/>
        <v>2021-09</v>
      </c>
      <c r="T4295">
        <f>IF(AND(COUNTIF(Calculs!$Q$2:$Q$12,$O4295)&gt;0,COUNTIF(Calculs!$S$2:$S$12,$E4295)&gt;0,COUNTIF(Calculs!$U$2:$U$12,$H4295)&gt;0),1,0)</f>
        <v>1</v>
      </c>
      <c r="U4295">
        <f t="shared" si="541"/>
        <v>9504</v>
      </c>
      <c r="V4295">
        <f t="shared" si="542"/>
        <v>176</v>
      </c>
      <c r="W4295">
        <f t="shared" si="543"/>
        <v>4847.04</v>
      </c>
    </row>
    <row r="4296" spans="1:23" ht="15.75" customHeight="1" x14ac:dyDescent="0.3">
      <c r="A4296" s="2" t="s">
        <v>25</v>
      </c>
      <c r="B4296" s="2">
        <v>1197831</v>
      </c>
      <c r="C4296" s="3">
        <v>44469</v>
      </c>
      <c r="D4296" s="12" t="str" cm="1">
        <f t="array" ref="D4296">_xlfn.SWITCH(WEEKDAY(C4296,2), 1, "Lundi", 2, "Mardi", 3, "Mercredi", 4, "Jeudi", 5, "Vendredi", 6, "Samedi", 7, "Dimanche", "Erreur")</f>
        <v>Jeudi</v>
      </c>
      <c r="E4296" s="2" t="s">
        <v>26</v>
      </c>
      <c r="F4296" s="2" t="s">
        <v>27</v>
      </c>
      <c r="G4296" s="2" t="s">
        <v>38</v>
      </c>
      <c r="H4296" s="4" t="s">
        <v>19</v>
      </c>
      <c r="I4296" s="5">
        <v>59</v>
      </c>
      <c r="J4296" s="6">
        <v>203</v>
      </c>
      <c r="K4296" s="7">
        <v>11977</v>
      </c>
      <c r="L4296" s="7">
        <v>6347.81</v>
      </c>
      <c r="M4296" s="8">
        <v>0.53</v>
      </c>
      <c r="N4296" s="2" t="s">
        <v>82</v>
      </c>
      <c r="O4296">
        <f t="shared" si="536"/>
        <v>2021</v>
      </c>
      <c r="P4296">
        <f t="shared" si="537"/>
        <v>9</v>
      </c>
      <c r="Q4296" t="str">
        <f t="shared" si="538"/>
        <v>sept</v>
      </c>
      <c r="R4296" t="str">
        <f t="shared" si="539"/>
        <v>Texas</v>
      </c>
      <c r="S4296" t="str">
        <f t="shared" si="540"/>
        <v>2021-09</v>
      </c>
      <c r="T4296">
        <f>IF(AND(COUNTIF(Calculs!$Q$2:$Q$12,$O4296)&gt;0,COUNTIF(Calculs!$S$2:$S$12,$E4296)&gt;0,COUNTIF(Calculs!$U$2:$U$12,$H4296)&gt;0),1,0)</f>
        <v>1</v>
      </c>
      <c r="U4296">
        <f t="shared" si="541"/>
        <v>11977</v>
      </c>
      <c r="V4296">
        <f t="shared" si="542"/>
        <v>203</v>
      </c>
      <c r="W4296">
        <f t="shared" si="543"/>
        <v>6347.81</v>
      </c>
    </row>
    <row r="4297" spans="1:23" ht="15.75" customHeight="1" x14ac:dyDescent="0.3">
      <c r="A4297" s="2" t="s">
        <v>25</v>
      </c>
      <c r="B4297" s="2">
        <v>1197831</v>
      </c>
      <c r="C4297" s="3">
        <v>44470</v>
      </c>
      <c r="D4297" s="12" t="str" cm="1">
        <f t="array" ref="D4297">_xlfn.SWITCH(WEEKDAY(C4297,2), 1, "Lundi", 2, "Mardi", 3, "Mercredi", 4, "Jeudi", 5, "Vendredi", 6, "Samedi", 7, "Dimanche", "Erreur")</f>
        <v>Vendredi</v>
      </c>
      <c r="E4297" s="2" t="s">
        <v>26</v>
      </c>
      <c r="F4297" s="2" t="s">
        <v>27</v>
      </c>
      <c r="G4297" s="2" t="s">
        <v>38</v>
      </c>
      <c r="H4297" s="4" t="s">
        <v>20</v>
      </c>
      <c r="I4297" s="5">
        <v>56</v>
      </c>
      <c r="J4297" s="6">
        <v>126</v>
      </c>
      <c r="K4297" s="7">
        <v>7056</v>
      </c>
      <c r="L4297" s="7">
        <v>4586.4000000000005</v>
      </c>
      <c r="M4297" s="8">
        <v>0.65</v>
      </c>
      <c r="N4297" s="2" t="s">
        <v>82</v>
      </c>
      <c r="O4297">
        <f t="shared" si="536"/>
        <v>2021</v>
      </c>
      <c r="P4297">
        <f t="shared" si="537"/>
        <v>10</v>
      </c>
      <c r="Q4297" t="str">
        <f t="shared" si="538"/>
        <v>oct</v>
      </c>
      <c r="R4297" t="str">
        <f t="shared" si="539"/>
        <v>Texas</v>
      </c>
      <c r="S4297" t="str">
        <f t="shared" si="540"/>
        <v>2021-10</v>
      </c>
      <c r="T4297">
        <f>IF(AND(COUNTIF(Calculs!$Q$2:$Q$12,$O4297)&gt;0,COUNTIF(Calculs!$S$2:$S$12,$E4297)&gt;0,COUNTIF(Calculs!$U$2:$U$12,$H4297)&gt;0),1,0)</f>
        <v>1</v>
      </c>
      <c r="U4297">
        <f t="shared" si="541"/>
        <v>7056</v>
      </c>
      <c r="V4297">
        <f t="shared" si="542"/>
        <v>126</v>
      </c>
      <c r="W4297">
        <f t="shared" si="543"/>
        <v>4586.4000000000005</v>
      </c>
    </row>
    <row r="4298" spans="1:23" ht="15.75" customHeight="1" x14ac:dyDescent="0.3">
      <c r="A4298" s="2" t="s">
        <v>25</v>
      </c>
      <c r="B4298" s="2">
        <v>1197831</v>
      </c>
      <c r="C4298" s="3">
        <v>44471</v>
      </c>
      <c r="D4298" s="12" t="str" cm="1">
        <f t="array" ref="D4298">_xlfn.SWITCH(WEEKDAY(C4298,2), 1, "Lundi", 2, "Mardi", 3, "Mercredi", 4, "Jeudi", 5, "Vendredi", 6, "Samedi", 7, "Dimanche", "Erreur")</f>
        <v>Samedi</v>
      </c>
      <c r="E4298" s="2" t="s">
        <v>26</v>
      </c>
      <c r="F4298" s="2" t="s">
        <v>27</v>
      </c>
      <c r="G4298" s="2" t="s">
        <v>38</v>
      </c>
      <c r="H4298" s="4" t="s">
        <v>21</v>
      </c>
      <c r="I4298" s="5">
        <v>53</v>
      </c>
      <c r="J4298" s="6">
        <v>135</v>
      </c>
      <c r="K4298" s="7">
        <v>7155</v>
      </c>
      <c r="L4298" s="7">
        <v>3505.95</v>
      </c>
      <c r="M4298" s="8">
        <v>0.49</v>
      </c>
      <c r="N4298" s="2" t="s">
        <v>82</v>
      </c>
      <c r="O4298">
        <f t="shared" si="536"/>
        <v>2021</v>
      </c>
      <c r="P4298">
        <f t="shared" si="537"/>
        <v>10</v>
      </c>
      <c r="Q4298" t="str">
        <f t="shared" si="538"/>
        <v>oct</v>
      </c>
      <c r="R4298" t="str">
        <f t="shared" si="539"/>
        <v>Texas</v>
      </c>
      <c r="S4298" t="str">
        <f t="shared" si="540"/>
        <v>2021-10</v>
      </c>
      <c r="T4298">
        <f>IF(AND(COUNTIF(Calculs!$Q$2:$Q$12,$O4298)&gt;0,COUNTIF(Calculs!$S$2:$S$12,$E4298)&gt;0,COUNTIF(Calculs!$U$2:$U$12,$H4298)&gt;0),1,0)</f>
        <v>1</v>
      </c>
      <c r="U4298">
        <f t="shared" si="541"/>
        <v>7155</v>
      </c>
      <c r="V4298">
        <f t="shared" si="542"/>
        <v>135</v>
      </c>
      <c r="W4298">
        <f t="shared" si="543"/>
        <v>3505.95</v>
      </c>
    </row>
    <row r="4299" spans="1:23" ht="15.75" customHeight="1" x14ac:dyDescent="0.3">
      <c r="A4299" s="2" t="s">
        <v>25</v>
      </c>
      <c r="B4299" s="2">
        <v>1197831</v>
      </c>
      <c r="C4299" s="3">
        <v>44472</v>
      </c>
      <c r="D4299" s="12" t="str" cm="1">
        <f t="array" ref="D4299">_xlfn.SWITCH(WEEKDAY(C4299,2), 1, "Lundi", 2, "Mardi", 3, "Mercredi", 4, "Jeudi", 5, "Vendredi", 6, "Samedi", 7, "Dimanche", "Erreur")</f>
        <v>Dimanche</v>
      </c>
      <c r="E4299" s="2" t="s">
        <v>26</v>
      </c>
      <c r="F4299" s="2" t="s">
        <v>27</v>
      </c>
      <c r="G4299" s="2" t="s">
        <v>38</v>
      </c>
      <c r="H4299" s="4" t="s">
        <v>22</v>
      </c>
      <c r="I4299" s="5">
        <v>48</v>
      </c>
      <c r="J4299" s="6">
        <v>203</v>
      </c>
      <c r="K4299" s="7">
        <v>9744</v>
      </c>
      <c r="L4299" s="7">
        <v>6820.8000000000011</v>
      </c>
      <c r="M4299" s="8">
        <v>0.70000000000000007</v>
      </c>
      <c r="N4299" s="2" t="s">
        <v>82</v>
      </c>
      <c r="O4299">
        <f t="shared" si="536"/>
        <v>2021</v>
      </c>
      <c r="P4299">
        <f t="shared" si="537"/>
        <v>10</v>
      </c>
      <c r="Q4299" t="str">
        <f t="shared" si="538"/>
        <v>oct</v>
      </c>
      <c r="R4299" t="str">
        <f t="shared" si="539"/>
        <v>Texas</v>
      </c>
      <c r="S4299" t="str">
        <f t="shared" si="540"/>
        <v>2021-10</v>
      </c>
      <c r="T4299">
        <f>IF(AND(COUNTIF(Calculs!$Q$2:$Q$12,$O4299)&gt;0,COUNTIF(Calculs!$S$2:$S$12,$E4299)&gt;0,COUNTIF(Calculs!$U$2:$U$12,$H4299)&gt;0),1,0)</f>
        <v>1</v>
      </c>
      <c r="U4299">
        <f t="shared" si="541"/>
        <v>9744</v>
      </c>
      <c r="V4299">
        <f t="shared" si="542"/>
        <v>203</v>
      </c>
      <c r="W4299">
        <f t="shared" si="543"/>
        <v>6820.8000000000011</v>
      </c>
    </row>
    <row r="4300" spans="1:23" ht="15.75" customHeight="1" x14ac:dyDescent="0.3">
      <c r="A4300" s="2" t="s">
        <v>25</v>
      </c>
      <c r="B4300" s="2">
        <v>1197831</v>
      </c>
      <c r="C4300" s="3">
        <v>44473</v>
      </c>
      <c r="D4300" s="12" t="str" cm="1">
        <f t="array" ref="D4300">_xlfn.SWITCH(WEEKDAY(C4300,2), 1, "Lundi", 2, "Mardi", 3, "Mercredi", 4, "Jeudi", 5, "Vendredi", 6, "Samedi", 7, "Dimanche", "Erreur")</f>
        <v>Lundi</v>
      </c>
      <c r="E4300" s="2" t="s">
        <v>26</v>
      </c>
      <c r="F4300" s="2" t="s">
        <v>27</v>
      </c>
      <c r="G4300" s="2" t="s">
        <v>38</v>
      </c>
      <c r="H4300" s="4" t="s">
        <v>16</v>
      </c>
      <c r="I4300" s="5">
        <v>39</v>
      </c>
      <c r="J4300" s="6">
        <v>156</v>
      </c>
      <c r="K4300" s="7">
        <v>6084</v>
      </c>
      <c r="L4300" s="7">
        <v>3042</v>
      </c>
      <c r="M4300" s="8">
        <v>0.5</v>
      </c>
      <c r="N4300" s="2" t="s">
        <v>82</v>
      </c>
      <c r="O4300">
        <f t="shared" si="536"/>
        <v>2021</v>
      </c>
      <c r="P4300">
        <f t="shared" si="537"/>
        <v>10</v>
      </c>
      <c r="Q4300" t="str">
        <f t="shared" si="538"/>
        <v>oct</v>
      </c>
      <c r="R4300" t="str">
        <f t="shared" si="539"/>
        <v>Texas</v>
      </c>
      <c r="S4300" t="str">
        <f t="shared" si="540"/>
        <v>2021-10</v>
      </c>
      <c r="T4300">
        <f>IF(AND(COUNTIF(Calculs!$Q$2:$Q$12,$O4300)&gt;0,COUNTIF(Calculs!$S$2:$S$12,$E4300)&gt;0,COUNTIF(Calculs!$U$2:$U$12,$H4300)&gt;0),1,0)</f>
        <v>1</v>
      </c>
      <c r="U4300">
        <f t="shared" si="541"/>
        <v>6084</v>
      </c>
      <c r="V4300">
        <f t="shared" si="542"/>
        <v>156</v>
      </c>
      <c r="W4300">
        <f t="shared" si="543"/>
        <v>3042</v>
      </c>
    </row>
    <row r="4301" spans="1:23" ht="15.75" customHeight="1" x14ac:dyDescent="0.3">
      <c r="A4301" s="2" t="s">
        <v>25</v>
      </c>
      <c r="B4301" s="2">
        <v>1197831</v>
      </c>
      <c r="C4301" s="3">
        <v>44474</v>
      </c>
      <c r="D4301" s="12" t="str" cm="1">
        <f t="array" ref="D4301">_xlfn.SWITCH(WEEKDAY(C4301,2), 1, "Lundi", 2, "Mardi", 3, "Mercredi", 4, "Jeudi", 5, "Vendredi", 6, "Samedi", 7, "Dimanche", "Erreur")</f>
        <v>Mardi</v>
      </c>
      <c r="E4301" s="2" t="s">
        <v>26</v>
      </c>
      <c r="F4301" s="2" t="s">
        <v>27</v>
      </c>
      <c r="G4301" s="2" t="s">
        <v>38</v>
      </c>
      <c r="H4301" s="4" t="s">
        <v>18</v>
      </c>
      <c r="I4301" s="5">
        <v>38</v>
      </c>
      <c r="J4301" s="6">
        <v>169</v>
      </c>
      <c r="K4301" s="7">
        <v>6422</v>
      </c>
      <c r="L4301" s="7">
        <v>3275.2200000000003</v>
      </c>
      <c r="M4301" s="8">
        <v>0.51</v>
      </c>
      <c r="N4301" s="2" t="s">
        <v>82</v>
      </c>
      <c r="O4301">
        <f t="shared" si="536"/>
        <v>2021</v>
      </c>
      <c r="P4301">
        <f t="shared" si="537"/>
        <v>10</v>
      </c>
      <c r="Q4301" t="str">
        <f t="shared" si="538"/>
        <v>oct</v>
      </c>
      <c r="R4301" t="str">
        <f t="shared" si="539"/>
        <v>Texas</v>
      </c>
      <c r="S4301" t="str">
        <f t="shared" si="540"/>
        <v>2021-10</v>
      </c>
      <c r="T4301">
        <f>IF(AND(COUNTIF(Calculs!$Q$2:$Q$12,$O4301)&gt;0,COUNTIF(Calculs!$S$2:$S$12,$E4301)&gt;0,COUNTIF(Calculs!$U$2:$U$12,$H4301)&gt;0),1,0)</f>
        <v>1</v>
      </c>
      <c r="U4301">
        <f t="shared" si="541"/>
        <v>6422</v>
      </c>
      <c r="V4301">
        <f t="shared" si="542"/>
        <v>169</v>
      </c>
      <c r="W4301">
        <f t="shared" si="543"/>
        <v>3275.2200000000003</v>
      </c>
    </row>
    <row r="4302" spans="1:23" ht="15.75" customHeight="1" x14ac:dyDescent="0.3">
      <c r="A4302" s="2" t="s">
        <v>25</v>
      </c>
      <c r="B4302" s="2">
        <v>1197831</v>
      </c>
      <c r="C4302" s="3">
        <v>44475</v>
      </c>
      <c r="D4302" s="12" t="str" cm="1">
        <f t="array" ref="D4302">_xlfn.SWITCH(WEEKDAY(C4302,2), 1, "Lundi", 2, "Mardi", 3, "Mercredi", 4, "Jeudi", 5, "Vendredi", 6, "Samedi", 7, "Dimanche", "Erreur")</f>
        <v>Mercredi</v>
      </c>
      <c r="E4302" s="2" t="s">
        <v>26</v>
      </c>
      <c r="F4302" s="2" t="s">
        <v>27</v>
      </c>
      <c r="G4302" s="2" t="s">
        <v>38</v>
      </c>
      <c r="H4302" s="4" t="s">
        <v>19</v>
      </c>
      <c r="I4302" s="5">
        <v>41</v>
      </c>
      <c r="J4302" s="6">
        <v>144</v>
      </c>
      <c r="K4302" s="7">
        <v>5904</v>
      </c>
      <c r="L4302" s="7">
        <v>3070.08</v>
      </c>
      <c r="M4302" s="8">
        <v>0.52</v>
      </c>
      <c r="N4302" s="2" t="s">
        <v>82</v>
      </c>
      <c r="O4302">
        <f t="shared" si="536"/>
        <v>2021</v>
      </c>
      <c r="P4302">
        <f t="shared" si="537"/>
        <v>10</v>
      </c>
      <c r="Q4302" t="str">
        <f t="shared" si="538"/>
        <v>oct</v>
      </c>
      <c r="R4302" t="str">
        <f t="shared" si="539"/>
        <v>Texas</v>
      </c>
      <c r="S4302" t="str">
        <f t="shared" si="540"/>
        <v>2021-10</v>
      </c>
      <c r="T4302">
        <f>IF(AND(COUNTIF(Calculs!$Q$2:$Q$12,$O4302)&gt;0,COUNTIF(Calculs!$S$2:$S$12,$E4302)&gt;0,COUNTIF(Calculs!$U$2:$U$12,$H4302)&gt;0),1,0)</f>
        <v>1</v>
      </c>
      <c r="U4302">
        <f t="shared" si="541"/>
        <v>5904</v>
      </c>
      <c r="V4302">
        <f t="shared" si="542"/>
        <v>144</v>
      </c>
      <c r="W4302">
        <f t="shared" si="543"/>
        <v>3070.08</v>
      </c>
    </row>
    <row r="4303" spans="1:23" ht="15.75" customHeight="1" x14ac:dyDescent="0.3">
      <c r="A4303" s="2" t="s">
        <v>25</v>
      </c>
      <c r="B4303" s="2">
        <v>1197831</v>
      </c>
      <c r="C4303" s="3">
        <v>44476</v>
      </c>
      <c r="D4303" s="12" t="str" cm="1">
        <f t="array" ref="D4303">_xlfn.SWITCH(WEEKDAY(C4303,2), 1, "Lundi", 2, "Mardi", 3, "Mercredi", 4, "Jeudi", 5, "Vendredi", 6, "Samedi", 7, "Dimanche", "Erreur")</f>
        <v>Jeudi</v>
      </c>
      <c r="E4303" s="2" t="s">
        <v>26</v>
      </c>
      <c r="F4303" s="2" t="s">
        <v>27</v>
      </c>
      <c r="G4303" s="2" t="s">
        <v>38</v>
      </c>
      <c r="H4303" s="4" t="s">
        <v>20</v>
      </c>
      <c r="I4303" s="5">
        <v>41</v>
      </c>
      <c r="J4303" s="6">
        <v>111</v>
      </c>
      <c r="K4303" s="7">
        <v>4551</v>
      </c>
      <c r="L4303" s="7">
        <v>2730.6</v>
      </c>
      <c r="M4303" s="8">
        <v>0.6</v>
      </c>
      <c r="N4303" s="2" t="s">
        <v>82</v>
      </c>
      <c r="O4303">
        <f t="shared" si="536"/>
        <v>2021</v>
      </c>
      <c r="P4303">
        <f t="shared" si="537"/>
        <v>10</v>
      </c>
      <c r="Q4303" t="str">
        <f t="shared" si="538"/>
        <v>oct</v>
      </c>
      <c r="R4303" t="str">
        <f t="shared" si="539"/>
        <v>Texas</v>
      </c>
      <c r="S4303" t="str">
        <f t="shared" si="540"/>
        <v>2021-10</v>
      </c>
      <c r="T4303">
        <f>IF(AND(COUNTIF(Calculs!$Q$2:$Q$12,$O4303)&gt;0,COUNTIF(Calculs!$S$2:$S$12,$E4303)&gt;0,COUNTIF(Calculs!$U$2:$U$12,$H4303)&gt;0),1,0)</f>
        <v>1</v>
      </c>
      <c r="U4303">
        <f t="shared" si="541"/>
        <v>4551</v>
      </c>
      <c r="V4303">
        <f t="shared" si="542"/>
        <v>111</v>
      </c>
      <c r="W4303">
        <f t="shared" si="543"/>
        <v>2730.6</v>
      </c>
    </row>
    <row r="4304" spans="1:23" ht="15.75" customHeight="1" x14ac:dyDescent="0.3">
      <c r="A4304" s="2" t="s">
        <v>25</v>
      </c>
      <c r="B4304" s="2">
        <v>1197831</v>
      </c>
      <c r="C4304" s="3">
        <v>44477</v>
      </c>
      <c r="D4304" s="12" t="str" cm="1">
        <f t="array" ref="D4304">_xlfn.SWITCH(WEEKDAY(C4304,2), 1, "Lundi", 2, "Mardi", 3, "Mercredi", 4, "Jeudi", 5, "Vendredi", 6, "Samedi", 7, "Dimanche", "Erreur")</f>
        <v>Vendredi</v>
      </c>
      <c r="E4304" s="2" t="s">
        <v>26</v>
      </c>
      <c r="F4304" s="2" t="s">
        <v>27</v>
      </c>
      <c r="G4304" s="2" t="s">
        <v>38</v>
      </c>
      <c r="H4304" s="4" t="s">
        <v>21</v>
      </c>
      <c r="I4304" s="5">
        <v>36</v>
      </c>
      <c r="J4304" s="6">
        <v>100</v>
      </c>
      <c r="K4304" s="7">
        <v>3600</v>
      </c>
      <c r="L4304" s="7">
        <v>1619.9999999999998</v>
      </c>
      <c r="M4304" s="8">
        <v>0.44999999999999996</v>
      </c>
      <c r="N4304" s="2" t="s">
        <v>82</v>
      </c>
      <c r="O4304">
        <f t="shared" si="536"/>
        <v>2021</v>
      </c>
      <c r="P4304">
        <f t="shared" si="537"/>
        <v>10</v>
      </c>
      <c r="Q4304" t="str">
        <f t="shared" si="538"/>
        <v>oct</v>
      </c>
      <c r="R4304" t="str">
        <f t="shared" si="539"/>
        <v>Texas</v>
      </c>
      <c r="S4304" t="str">
        <f t="shared" si="540"/>
        <v>2021-10</v>
      </c>
      <c r="T4304">
        <f>IF(AND(COUNTIF(Calculs!$Q$2:$Q$12,$O4304)&gt;0,COUNTIF(Calculs!$S$2:$S$12,$E4304)&gt;0,COUNTIF(Calculs!$U$2:$U$12,$H4304)&gt;0),1,0)</f>
        <v>1</v>
      </c>
      <c r="U4304">
        <f t="shared" si="541"/>
        <v>3600</v>
      </c>
      <c r="V4304">
        <f t="shared" si="542"/>
        <v>100</v>
      </c>
      <c r="W4304">
        <f t="shared" si="543"/>
        <v>1619.9999999999998</v>
      </c>
    </row>
    <row r="4305" spans="1:23" ht="15.75" customHeight="1" x14ac:dyDescent="0.3">
      <c r="A4305" s="2" t="s">
        <v>25</v>
      </c>
      <c r="B4305" s="2">
        <v>1197831</v>
      </c>
      <c r="C4305" s="3">
        <v>44478</v>
      </c>
      <c r="D4305" s="12" t="str" cm="1">
        <f t="array" ref="D4305">_xlfn.SWITCH(WEEKDAY(C4305,2), 1, "Lundi", 2, "Mardi", 3, "Mercredi", 4, "Jeudi", 5, "Vendredi", 6, "Samedi", 7, "Dimanche", "Erreur")</f>
        <v>Samedi</v>
      </c>
      <c r="E4305" s="2" t="s">
        <v>26</v>
      </c>
      <c r="F4305" s="2" t="s">
        <v>27</v>
      </c>
      <c r="G4305" s="2" t="s">
        <v>38</v>
      </c>
      <c r="H4305" s="4" t="s">
        <v>22</v>
      </c>
      <c r="I4305" s="5">
        <v>45</v>
      </c>
      <c r="J4305" s="6">
        <v>161</v>
      </c>
      <c r="K4305" s="7">
        <v>7245</v>
      </c>
      <c r="L4305" s="7">
        <v>5071.5000000000009</v>
      </c>
      <c r="M4305" s="8">
        <v>0.70000000000000007</v>
      </c>
      <c r="N4305" s="2" t="s">
        <v>82</v>
      </c>
      <c r="O4305">
        <f t="shared" si="536"/>
        <v>2021</v>
      </c>
      <c r="P4305">
        <f t="shared" si="537"/>
        <v>10</v>
      </c>
      <c r="Q4305" t="str">
        <f t="shared" si="538"/>
        <v>oct</v>
      </c>
      <c r="R4305" t="str">
        <f t="shared" si="539"/>
        <v>Texas</v>
      </c>
      <c r="S4305" t="str">
        <f t="shared" si="540"/>
        <v>2021-10</v>
      </c>
      <c r="T4305">
        <f>IF(AND(COUNTIF(Calculs!$Q$2:$Q$12,$O4305)&gt;0,COUNTIF(Calculs!$S$2:$S$12,$E4305)&gt;0,COUNTIF(Calculs!$U$2:$U$12,$H4305)&gt;0),1,0)</f>
        <v>1</v>
      </c>
      <c r="U4305">
        <f t="shared" si="541"/>
        <v>7245</v>
      </c>
      <c r="V4305">
        <f t="shared" si="542"/>
        <v>161</v>
      </c>
      <c r="W4305">
        <f t="shared" si="543"/>
        <v>5071.5000000000009</v>
      </c>
    </row>
    <row r="4306" spans="1:23" ht="15.75" customHeight="1" x14ac:dyDescent="0.3">
      <c r="A4306" s="2" t="s">
        <v>25</v>
      </c>
      <c r="B4306" s="2">
        <v>1197831</v>
      </c>
      <c r="C4306" s="3">
        <v>44479</v>
      </c>
      <c r="D4306" s="12" t="str" cm="1">
        <f t="array" ref="D4306">_xlfn.SWITCH(WEEKDAY(C4306,2), 1, "Lundi", 2, "Mardi", 3, "Mercredi", 4, "Jeudi", 5, "Vendredi", 6, "Samedi", 7, "Dimanche", "Erreur")</f>
        <v>Dimanche</v>
      </c>
      <c r="E4306" s="2" t="s">
        <v>26</v>
      </c>
      <c r="F4306" s="2" t="s">
        <v>27</v>
      </c>
      <c r="G4306" s="2" t="s">
        <v>38</v>
      </c>
      <c r="H4306" s="4" t="s">
        <v>16</v>
      </c>
      <c r="I4306" s="5">
        <v>38</v>
      </c>
      <c r="J4306" s="6">
        <v>181</v>
      </c>
      <c r="K4306" s="7">
        <v>6878</v>
      </c>
      <c r="L4306" s="7">
        <v>3782.8999999999996</v>
      </c>
      <c r="M4306" s="8">
        <v>0.54999999999999993</v>
      </c>
      <c r="N4306" s="2" t="s">
        <v>82</v>
      </c>
      <c r="O4306">
        <f t="shared" si="536"/>
        <v>2021</v>
      </c>
      <c r="P4306">
        <f t="shared" si="537"/>
        <v>10</v>
      </c>
      <c r="Q4306" t="str">
        <f t="shared" si="538"/>
        <v>oct</v>
      </c>
      <c r="R4306" t="str">
        <f t="shared" si="539"/>
        <v>Texas</v>
      </c>
      <c r="S4306" t="str">
        <f t="shared" si="540"/>
        <v>2021-10</v>
      </c>
      <c r="T4306">
        <f>IF(AND(COUNTIF(Calculs!$Q$2:$Q$12,$O4306)&gt;0,COUNTIF(Calculs!$S$2:$S$12,$E4306)&gt;0,COUNTIF(Calculs!$U$2:$U$12,$H4306)&gt;0),1,0)</f>
        <v>1</v>
      </c>
      <c r="U4306">
        <f t="shared" si="541"/>
        <v>6878</v>
      </c>
      <c r="V4306">
        <f t="shared" si="542"/>
        <v>181</v>
      </c>
      <c r="W4306">
        <f t="shared" si="543"/>
        <v>3782.8999999999996</v>
      </c>
    </row>
    <row r="4307" spans="1:23" ht="15.75" customHeight="1" x14ac:dyDescent="0.3">
      <c r="A4307" s="2" t="s">
        <v>25</v>
      </c>
      <c r="B4307" s="2">
        <v>1197831</v>
      </c>
      <c r="C4307" s="3">
        <v>44480</v>
      </c>
      <c r="D4307" s="12" t="str" cm="1">
        <f t="array" ref="D4307">_xlfn.SWITCH(WEEKDAY(C4307,2), 1, "Lundi", 2, "Mardi", 3, "Mercredi", 4, "Jeudi", 5, "Vendredi", 6, "Samedi", 7, "Dimanche", "Erreur")</f>
        <v>Lundi</v>
      </c>
      <c r="E4307" s="2" t="s">
        <v>26</v>
      </c>
      <c r="F4307" s="2" t="s">
        <v>27</v>
      </c>
      <c r="G4307" s="2" t="s">
        <v>38</v>
      </c>
      <c r="H4307" s="4" t="s">
        <v>18</v>
      </c>
      <c r="I4307" s="5">
        <v>37</v>
      </c>
      <c r="J4307" s="6">
        <v>218</v>
      </c>
      <c r="K4307" s="7">
        <v>8066</v>
      </c>
      <c r="L4307" s="7">
        <v>4033</v>
      </c>
      <c r="M4307" s="8">
        <v>0.5</v>
      </c>
      <c r="N4307" s="2" t="s">
        <v>82</v>
      </c>
      <c r="O4307">
        <f t="shared" si="536"/>
        <v>2021</v>
      </c>
      <c r="P4307">
        <f t="shared" si="537"/>
        <v>10</v>
      </c>
      <c r="Q4307" t="str">
        <f t="shared" si="538"/>
        <v>oct</v>
      </c>
      <c r="R4307" t="str">
        <f t="shared" si="539"/>
        <v>Texas</v>
      </c>
      <c r="S4307" t="str">
        <f t="shared" si="540"/>
        <v>2021-10</v>
      </c>
      <c r="T4307">
        <f>IF(AND(COUNTIF(Calculs!$Q$2:$Q$12,$O4307)&gt;0,COUNTIF(Calculs!$S$2:$S$12,$E4307)&gt;0,COUNTIF(Calculs!$U$2:$U$12,$H4307)&gt;0),1,0)</f>
        <v>1</v>
      </c>
      <c r="U4307">
        <f t="shared" si="541"/>
        <v>8066</v>
      </c>
      <c r="V4307">
        <f t="shared" si="542"/>
        <v>218</v>
      </c>
      <c r="W4307">
        <f t="shared" si="543"/>
        <v>4033</v>
      </c>
    </row>
    <row r="4308" spans="1:23" ht="15.75" customHeight="1" x14ac:dyDescent="0.3">
      <c r="A4308" s="2" t="s">
        <v>25</v>
      </c>
      <c r="B4308" s="2">
        <v>1197831</v>
      </c>
      <c r="C4308" s="3">
        <v>44481</v>
      </c>
      <c r="D4308" s="12" t="str" cm="1">
        <f t="array" ref="D4308">_xlfn.SWITCH(WEEKDAY(C4308,2), 1, "Lundi", 2, "Mardi", 3, "Mercredi", 4, "Jeudi", 5, "Vendredi", 6, "Samedi", 7, "Dimanche", "Erreur")</f>
        <v>Mardi</v>
      </c>
      <c r="E4308" s="2" t="s">
        <v>26</v>
      </c>
      <c r="F4308" s="2" t="s">
        <v>27</v>
      </c>
      <c r="G4308" s="2" t="s">
        <v>38</v>
      </c>
      <c r="H4308" s="4" t="s">
        <v>19</v>
      </c>
      <c r="I4308" s="5">
        <v>63</v>
      </c>
      <c r="J4308" s="6">
        <v>176</v>
      </c>
      <c r="K4308" s="7">
        <v>11088</v>
      </c>
      <c r="L4308" s="7">
        <v>6098.4</v>
      </c>
      <c r="M4308" s="8">
        <v>0.54999999999999993</v>
      </c>
      <c r="N4308" s="2" t="s">
        <v>82</v>
      </c>
      <c r="O4308">
        <f t="shared" si="536"/>
        <v>2021</v>
      </c>
      <c r="P4308">
        <f t="shared" si="537"/>
        <v>10</v>
      </c>
      <c r="Q4308" t="str">
        <f t="shared" si="538"/>
        <v>oct</v>
      </c>
      <c r="R4308" t="str">
        <f t="shared" si="539"/>
        <v>Texas</v>
      </c>
      <c r="S4308" t="str">
        <f t="shared" si="540"/>
        <v>2021-10</v>
      </c>
      <c r="T4308">
        <f>IF(AND(COUNTIF(Calculs!$Q$2:$Q$12,$O4308)&gt;0,COUNTIF(Calculs!$S$2:$S$12,$E4308)&gt;0,COUNTIF(Calculs!$U$2:$U$12,$H4308)&gt;0),1,0)</f>
        <v>1</v>
      </c>
      <c r="U4308">
        <f t="shared" si="541"/>
        <v>11088</v>
      </c>
      <c r="V4308">
        <f t="shared" si="542"/>
        <v>176</v>
      </c>
      <c r="W4308">
        <f t="shared" si="543"/>
        <v>6098.4</v>
      </c>
    </row>
    <row r="4309" spans="1:23" ht="15.75" customHeight="1" x14ac:dyDescent="0.3">
      <c r="A4309" s="2" t="s">
        <v>25</v>
      </c>
      <c r="B4309" s="2">
        <v>1197831</v>
      </c>
      <c r="C4309" s="3">
        <v>44482</v>
      </c>
      <c r="D4309" s="12" t="str" cm="1">
        <f t="array" ref="D4309">_xlfn.SWITCH(WEEKDAY(C4309,2), 1, "Lundi", 2, "Mardi", 3, "Mercredi", 4, "Jeudi", 5, "Vendredi", 6, "Samedi", 7, "Dimanche", "Erreur")</f>
        <v>Mercredi</v>
      </c>
      <c r="E4309" s="2" t="s">
        <v>26</v>
      </c>
      <c r="F4309" s="2" t="s">
        <v>27</v>
      </c>
      <c r="G4309" s="2" t="s">
        <v>38</v>
      </c>
      <c r="H4309" s="4" t="s">
        <v>20</v>
      </c>
      <c r="I4309" s="5">
        <v>59</v>
      </c>
      <c r="J4309" s="6">
        <v>145</v>
      </c>
      <c r="K4309" s="7">
        <v>8555</v>
      </c>
      <c r="L4309" s="7">
        <v>5304.1</v>
      </c>
      <c r="M4309" s="8">
        <v>0.62</v>
      </c>
      <c r="N4309" s="2" t="s">
        <v>82</v>
      </c>
      <c r="O4309">
        <f t="shared" si="536"/>
        <v>2021</v>
      </c>
      <c r="P4309">
        <f t="shared" si="537"/>
        <v>10</v>
      </c>
      <c r="Q4309" t="str">
        <f t="shared" si="538"/>
        <v>oct</v>
      </c>
      <c r="R4309" t="str">
        <f t="shared" si="539"/>
        <v>Texas</v>
      </c>
      <c r="S4309" t="str">
        <f t="shared" si="540"/>
        <v>2021-10</v>
      </c>
      <c r="T4309">
        <f>IF(AND(COUNTIF(Calculs!$Q$2:$Q$12,$O4309)&gt;0,COUNTIF(Calculs!$S$2:$S$12,$E4309)&gt;0,COUNTIF(Calculs!$U$2:$U$12,$H4309)&gt;0),1,0)</f>
        <v>1</v>
      </c>
      <c r="U4309">
        <f t="shared" si="541"/>
        <v>8555</v>
      </c>
      <c r="V4309">
        <f t="shared" si="542"/>
        <v>145</v>
      </c>
      <c r="W4309">
        <f t="shared" si="543"/>
        <v>5304.1</v>
      </c>
    </row>
    <row r="4310" spans="1:23" ht="15.75" customHeight="1" x14ac:dyDescent="0.3">
      <c r="A4310" s="2" t="s">
        <v>25</v>
      </c>
      <c r="B4310" s="2">
        <v>1197831</v>
      </c>
      <c r="C4310" s="3">
        <v>44483</v>
      </c>
      <c r="D4310" s="12" t="str" cm="1">
        <f t="array" ref="D4310">_xlfn.SWITCH(WEEKDAY(C4310,2), 1, "Lundi", 2, "Mardi", 3, "Mercredi", 4, "Jeudi", 5, "Vendredi", 6, "Samedi", 7, "Dimanche", "Erreur")</f>
        <v>Jeudi</v>
      </c>
      <c r="E4310" s="2" t="s">
        <v>26</v>
      </c>
      <c r="F4310" s="2" t="s">
        <v>27</v>
      </c>
      <c r="G4310" s="2" t="s">
        <v>38</v>
      </c>
      <c r="H4310" s="4" t="s">
        <v>21</v>
      </c>
      <c r="I4310" s="5">
        <v>56</v>
      </c>
      <c r="J4310" s="6">
        <v>138</v>
      </c>
      <c r="K4310" s="7">
        <v>7728</v>
      </c>
      <c r="L4310" s="7">
        <v>3709.44</v>
      </c>
      <c r="M4310" s="8">
        <v>0.48</v>
      </c>
      <c r="N4310" s="2" t="s">
        <v>82</v>
      </c>
      <c r="O4310">
        <f t="shared" si="536"/>
        <v>2021</v>
      </c>
      <c r="P4310">
        <f t="shared" si="537"/>
        <v>10</v>
      </c>
      <c r="Q4310" t="str">
        <f t="shared" si="538"/>
        <v>oct</v>
      </c>
      <c r="R4310" t="str">
        <f t="shared" si="539"/>
        <v>Texas</v>
      </c>
      <c r="S4310" t="str">
        <f t="shared" si="540"/>
        <v>2021-10</v>
      </c>
      <c r="T4310">
        <f>IF(AND(COUNTIF(Calculs!$Q$2:$Q$12,$O4310)&gt;0,COUNTIF(Calculs!$S$2:$S$12,$E4310)&gt;0,COUNTIF(Calculs!$U$2:$U$12,$H4310)&gt;0),1,0)</f>
        <v>1</v>
      </c>
      <c r="U4310">
        <f t="shared" si="541"/>
        <v>7728</v>
      </c>
      <c r="V4310">
        <f t="shared" si="542"/>
        <v>138</v>
      </c>
      <c r="W4310">
        <f t="shared" si="543"/>
        <v>3709.44</v>
      </c>
    </row>
    <row r="4311" spans="1:23" ht="15.75" customHeight="1" x14ac:dyDescent="0.3">
      <c r="A4311" s="2" t="s">
        <v>25</v>
      </c>
      <c r="B4311" s="2">
        <v>1197831</v>
      </c>
      <c r="C4311" s="3">
        <v>44484</v>
      </c>
      <c r="D4311" s="12" t="str" cm="1">
        <f t="array" ref="D4311">_xlfn.SWITCH(WEEKDAY(C4311,2), 1, "Lundi", 2, "Mardi", 3, "Mercredi", 4, "Jeudi", 5, "Vendredi", 6, "Samedi", 7, "Dimanche", "Erreur")</f>
        <v>Vendredi</v>
      </c>
      <c r="E4311" s="2" t="s">
        <v>26</v>
      </c>
      <c r="F4311" s="2" t="s">
        <v>27</v>
      </c>
      <c r="G4311" s="2" t="s">
        <v>38</v>
      </c>
      <c r="H4311" s="4" t="s">
        <v>22</v>
      </c>
      <c r="I4311" s="5">
        <v>67</v>
      </c>
      <c r="J4311" s="6">
        <v>176</v>
      </c>
      <c r="K4311" s="7">
        <v>11792</v>
      </c>
      <c r="L4311" s="7">
        <v>7664.8</v>
      </c>
      <c r="M4311" s="8">
        <v>0.65</v>
      </c>
      <c r="N4311" s="2" t="s">
        <v>82</v>
      </c>
      <c r="O4311">
        <f t="shared" si="536"/>
        <v>2021</v>
      </c>
      <c r="P4311">
        <f t="shared" si="537"/>
        <v>10</v>
      </c>
      <c r="Q4311" t="str">
        <f t="shared" si="538"/>
        <v>oct</v>
      </c>
      <c r="R4311" t="str">
        <f t="shared" si="539"/>
        <v>Texas</v>
      </c>
      <c r="S4311" t="str">
        <f t="shared" si="540"/>
        <v>2021-10</v>
      </c>
      <c r="T4311">
        <f>IF(AND(COUNTIF(Calculs!$Q$2:$Q$12,$O4311)&gt;0,COUNTIF(Calculs!$S$2:$S$12,$E4311)&gt;0,COUNTIF(Calculs!$U$2:$U$12,$H4311)&gt;0),1,0)</f>
        <v>1</v>
      </c>
      <c r="U4311">
        <f t="shared" si="541"/>
        <v>11792</v>
      </c>
      <c r="V4311">
        <f t="shared" si="542"/>
        <v>176</v>
      </c>
      <c r="W4311">
        <f t="shared" si="543"/>
        <v>7664.8</v>
      </c>
    </row>
    <row r="4312" spans="1:23" ht="15.75" customHeight="1" x14ac:dyDescent="0.3">
      <c r="A4312" s="2" t="s">
        <v>25</v>
      </c>
      <c r="B4312" s="2">
        <v>1197831</v>
      </c>
      <c r="C4312" s="3">
        <v>44485</v>
      </c>
      <c r="D4312" s="12" t="str" cm="1">
        <f t="array" ref="D4312">_xlfn.SWITCH(WEEKDAY(C4312,2), 1, "Lundi", 2, "Mardi", 3, "Mercredi", 4, "Jeudi", 5, "Vendredi", 6, "Samedi", 7, "Dimanche", "Erreur")</f>
        <v>Samedi</v>
      </c>
      <c r="E4312" s="2" t="s">
        <v>26</v>
      </c>
      <c r="F4312" s="2" t="s">
        <v>27</v>
      </c>
      <c r="G4312" s="2" t="s">
        <v>38</v>
      </c>
      <c r="H4312" s="4" t="s">
        <v>16</v>
      </c>
      <c r="I4312" s="5">
        <v>59</v>
      </c>
      <c r="J4312" s="6">
        <v>223</v>
      </c>
      <c r="K4312" s="7">
        <v>13157</v>
      </c>
      <c r="L4312" s="7">
        <v>7104.7800000000007</v>
      </c>
      <c r="M4312" s="8">
        <v>0.54</v>
      </c>
      <c r="N4312" s="2" t="s">
        <v>82</v>
      </c>
      <c r="O4312">
        <f t="shared" si="536"/>
        <v>2021</v>
      </c>
      <c r="P4312">
        <f t="shared" si="537"/>
        <v>10</v>
      </c>
      <c r="Q4312" t="str">
        <f t="shared" si="538"/>
        <v>oct</v>
      </c>
      <c r="R4312" t="str">
        <f t="shared" si="539"/>
        <v>Texas</v>
      </c>
      <c r="S4312" t="str">
        <f t="shared" si="540"/>
        <v>2021-10</v>
      </c>
      <c r="T4312">
        <f>IF(AND(COUNTIF(Calculs!$Q$2:$Q$12,$O4312)&gt;0,COUNTIF(Calculs!$S$2:$S$12,$E4312)&gt;0,COUNTIF(Calculs!$U$2:$U$12,$H4312)&gt;0),1,0)</f>
        <v>1</v>
      </c>
      <c r="U4312">
        <f t="shared" si="541"/>
        <v>13157</v>
      </c>
      <c r="V4312">
        <f t="shared" si="542"/>
        <v>223</v>
      </c>
      <c r="W4312">
        <f t="shared" si="543"/>
        <v>7104.7800000000007</v>
      </c>
    </row>
    <row r="4313" spans="1:23" ht="15.75" customHeight="1" x14ac:dyDescent="0.3">
      <c r="A4313" s="2" t="s">
        <v>25</v>
      </c>
      <c r="B4313" s="2">
        <v>1197831</v>
      </c>
      <c r="C4313" s="3">
        <v>44486</v>
      </c>
      <c r="D4313" s="12" t="str" cm="1">
        <f t="array" ref="D4313">_xlfn.SWITCH(WEEKDAY(C4313,2), 1, "Lundi", 2, "Mardi", 3, "Mercredi", 4, "Jeudi", 5, "Vendredi", 6, "Samedi", 7, "Dimanche", "Erreur")</f>
        <v>Dimanche</v>
      </c>
      <c r="E4313" s="2" t="s">
        <v>26</v>
      </c>
      <c r="F4313" s="2" t="s">
        <v>27</v>
      </c>
      <c r="G4313" s="2" t="s">
        <v>38</v>
      </c>
      <c r="H4313" s="4" t="s">
        <v>18</v>
      </c>
      <c r="I4313" s="5">
        <v>56</v>
      </c>
      <c r="J4313" s="6">
        <v>231</v>
      </c>
      <c r="K4313" s="7">
        <v>12936</v>
      </c>
      <c r="L4313" s="7">
        <v>6726.72</v>
      </c>
      <c r="M4313" s="8">
        <v>0.52</v>
      </c>
      <c r="N4313" s="2" t="s">
        <v>82</v>
      </c>
      <c r="O4313">
        <f t="shared" si="536"/>
        <v>2021</v>
      </c>
      <c r="P4313">
        <f t="shared" si="537"/>
        <v>10</v>
      </c>
      <c r="Q4313" t="str">
        <f t="shared" si="538"/>
        <v>oct</v>
      </c>
      <c r="R4313" t="str">
        <f t="shared" si="539"/>
        <v>Texas</v>
      </c>
      <c r="S4313" t="str">
        <f t="shared" si="540"/>
        <v>2021-10</v>
      </c>
      <c r="T4313">
        <f>IF(AND(COUNTIF(Calculs!$Q$2:$Q$12,$O4313)&gt;0,COUNTIF(Calculs!$S$2:$S$12,$E4313)&gt;0,COUNTIF(Calculs!$U$2:$U$12,$H4313)&gt;0),1,0)</f>
        <v>1</v>
      </c>
      <c r="U4313">
        <f t="shared" si="541"/>
        <v>12936</v>
      </c>
      <c r="V4313">
        <f t="shared" si="542"/>
        <v>231</v>
      </c>
      <c r="W4313">
        <f t="shared" si="543"/>
        <v>6726.72</v>
      </c>
    </row>
    <row r="4314" spans="1:23" ht="15.75" customHeight="1" x14ac:dyDescent="0.3">
      <c r="A4314" s="2" t="s">
        <v>25</v>
      </c>
      <c r="B4314" s="2">
        <v>1197831</v>
      </c>
      <c r="C4314" s="3">
        <v>44487</v>
      </c>
      <c r="D4314" s="12" t="str" cm="1">
        <f t="array" ref="D4314">_xlfn.SWITCH(WEEKDAY(C4314,2), 1, "Lundi", 2, "Mardi", 3, "Mercredi", 4, "Jeudi", 5, "Vendredi", 6, "Samedi", 7, "Dimanche", "Erreur")</f>
        <v>Lundi</v>
      </c>
      <c r="E4314" s="2" t="s">
        <v>26</v>
      </c>
      <c r="F4314" s="2" t="s">
        <v>27</v>
      </c>
      <c r="G4314" s="2" t="s">
        <v>38</v>
      </c>
      <c r="H4314" s="4" t="s">
        <v>19</v>
      </c>
      <c r="I4314" s="5">
        <v>62</v>
      </c>
      <c r="J4314" s="6">
        <v>189</v>
      </c>
      <c r="K4314" s="7">
        <v>11718</v>
      </c>
      <c r="L4314" s="7">
        <v>6327.72</v>
      </c>
      <c r="M4314" s="8">
        <v>0.54</v>
      </c>
      <c r="N4314" s="2" t="s">
        <v>82</v>
      </c>
      <c r="O4314">
        <f t="shared" si="536"/>
        <v>2021</v>
      </c>
      <c r="P4314">
        <f t="shared" si="537"/>
        <v>10</v>
      </c>
      <c r="Q4314" t="str">
        <f t="shared" si="538"/>
        <v>oct</v>
      </c>
      <c r="R4314" t="str">
        <f t="shared" si="539"/>
        <v>Texas</v>
      </c>
      <c r="S4314" t="str">
        <f t="shared" si="540"/>
        <v>2021-10</v>
      </c>
      <c r="T4314">
        <f>IF(AND(COUNTIF(Calculs!$Q$2:$Q$12,$O4314)&gt;0,COUNTIF(Calculs!$S$2:$S$12,$E4314)&gt;0,COUNTIF(Calculs!$U$2:$U$12,$H4314)&gt;0),1,0)</f>
        <v>1</v>
      </c>
      <c r="U4314">
        <f t="shared" si="541"/>
        <v>11718</v>
      </c>
      <c r="V4314">
        <f t="shared" si="542"/>
        <v>189</v>
      </c>
      <c r="W4314">
        <f t="shared" si="543"/>
        <v>6327.72</v>
      </c>
    </row>
    <row r="4315" spans="1:23" ht="15.75" customHeight="1" x14ac:dyDescent="0.3">
      <c r="A4315" s="2" t="s">
        <v>25</v>
      </c>
      <c r="B4315" s="2">
        <v>1197831</v>
      </c>
      <c r="C4315" s="3">
        <v>44488</v>
      </c>
      <c r="D4315" s="12" t="str" cm="1">
        <f t="array" ref="D4315">_xlfn.SWITCH(WEEKDAY(C4315,2), 1, "Lundi", 2, "Mardi", 3, "Mercredi", 4, "Jeudi", 5, "Vendredi", 6, "Samedi", 7, "Dimanche", "Erreur")</f>
        <v>Mardi</v>
      </c>
      <c r="E4315" s="2" t="s">
        <v>26</v>
      </c>
      <c r="F4315" s="2" t="s">
        <v>27</v>
      </c>
      <c r="G4315" s="2" t="s">
        <v>38</v>
      </c>
      <c r="H4315" s="4" t="s">
        <v>20</v>
      </c>
      <c r="I4315" s="5">
        <v>59</v>
      </c>
      <c r="J4315" s="6">
        <v>173</v>
      </c>
      <c r="K4315" s="7">
        <v>10207</v>
      </c>
      <c r="L4315" s="7">
        <v>6328.34</v>
      </c>
      <c r="M4315" s="8">
        <v>0.62</v>
      </c>
      <c r="N4315" s="2" t="s">
        <v>82</v>
      </c>
      <c r="O4315">
        <f t="shared" si="536"/>
        <v>2021</v>
      </c>
      <c r="P4315">
        <f t="shared" si="537"/>
        <v>10</v>
      </c>
      <c r="Q4315" t="str">
        <f t="shared" si="538"/>
        <v>oct</v>
      </c>
      <c r="R4315" t="str">
        <f t="shared" si="539"/>
        <v>Texas</v>
      </c>
      <c r="S4315" t="str">
        <f t="shared" si="540"/>
        <v>2021-10</v>
      </c>
      <c r="T4315">
        <f>IF(AND(COUNTIF(Calculs!$Q$2:$Q$12,$O4315)&gt;0,COUNTIF(Calculs!$S$2:$S$12,$E4315)&gt;0,COUNTIF(Calculs!$U$2:$U$12,$H4315)&gt;0),1,0)</f>
        <v>1</v>
      </c>
      <c r="U4315">
        <f t="shared" si="541"/>
        <v>10207</v>
      </c>
      <c r="V4315">
        <f t="shared" si="542"/>
        <v>173</v>
      </c>
      <c r="W4315">
        <f t="shared" si="543"/>
        <v>6328.34</v>
      </c>
    </row>
    <row r="4316" spans="1:23" ht="15.75" customHeight="1" x14ac:dyDescent="0.3">
      <c r="A4316" s="2" t="s">
        <v>25</v>
      </c>
      <c r="B4316" s="2">
        <v>1197831</v>
      </c>
      <c r="C4316" s="3">
        <v>44489</v>
      </c>
      <c r="D4316" s="12" t="str" cm="1">
        <f t="array" ref="D4316">_xlfn.SWITCH(WEEKDAY(C4316,2), 1, "Lundi", 2, "Mardi", 3, "Mercredi", 4, "Jeudi", 5, "Vendredi", 6, "Samedi", 7, "Dimanche", "Erreur")</f>
        <v>Mercredi</v>
      </c>
      <c r="E4316" s="2" t="s">
        <v>26</v>
      </c>
      <c r="F4316" s="2" t="s">
        <v>27</v>
      </c>
      <c r="G4316" s="2" t="s">
        <v>38</v>
      </c>
      <c r="H4316" s="4" t="s">
        <v>21</v>
      </c>
      <c r="I4316" s="5">
        <v>58</v>
      </c>
      <c r="J4316" s="6">
        <v>158</v>
      </c>
      <c r="K4316" s="7">
        <v>9164</v>
      </c>
      <c r="L4316" s="7">
        <v>4582</v>
      </c>
      <c r="M4316" s="8">
        <v>0.5</v>
      </c>
      <c r="N4316" s="2" t="s">
        <v>82</v>
      </c>
      <c r="O4316">
        <f t="shared" si="536"/>
        <v>2021</v>
      </c>
      <c r="P4316">
        <f t="shared" si="537"/>
        <v>10</v>
      </c>
      <c r="Q4316" t="str">
        <f t="shared" si="538"/>
        <v>oct</v>
      </c>
      <c r="R4316" t="str">
        <f t="shared" si="539"/>
        <v>Texas</v>
      </c>
      <c r="S4316" t="str">
        <f t="shared" si="540"/>
        <v>2021-10</v>
      </c>
      <c r="T4316">
        <f>IF(AND(COUNTIF(Calculs!$Q$2:$Q$12,$O4316)&gt;0,COUNTIF(Calculs!$S$2:$S$12,$E4316)&gt;0,COUNTIF(Calculs!$U$2:$U$12,$H4316)&gt;0),1,0)</f>
        <v>1</v>
      </c>
      <c r="U4316">
        <f t="shared" si="541"/>
        <v>9164</v>
      </c>
      <c r="V4316">
        <f t="shared" si="542"/>
        <v>158</v>
      </c>
      <c r="W4316">
        <f t="shared" si="543"/>
        <v>4582</v>
      </c>
    </row>
    <row r="4317" spans="1:23" ht="15.75" customHeight="1" x14ac:dyDescent="0.3">
      <c r="A4317" s="2" t="s">
        <v>25</v>
      </c>
      <c r="B4317" s="2">
        <v>1197831</v>
      </c>
      <c r="C4317" s="3">
        <v>44490</v>
      </c>
      <c r="D4317" s="12" t="str" cm="1">
        <f t="array" ref="D4317">_xlfn.SWITCH(WEEKDAY(C4317,2), 1, "Lundi", 2, "Mardi", 3, "Mercredi", 4, "Jeudi", 5, "Vendredi", 6, "Samedi", 7, "Dimanche", "Erreur")</f>
        <v>Jeudi</v>
      </c>
      <c r="E4317" s="2" t="s">
        <v>26</v>
      </c>
      <c r="F4317" s="2" t="s">
        <v>27</v>
      </c>
      <c r="G4317" s="2" t="s">
        <v>38</v>
      </c>
      <c r="H4317" s="4" t="s">
        <v>22</v>
      </c>
      <c r="I4317" s="5">
        <v>65</v>
      </c>
      <c r="J4317" s="6">
        <v>233</v>
      </c>
      <c r="K4317" s="7">
        <v>15145</v>
      </c>
      <c r="L4317" s="7">
        <v>9995.7000000000007</v>
      </c>
      <c r="M4317" s="8">
        <v>0.66</v>
      </c>
      <c r="N4317" s="2" t="s">
        <v>82</v>
      </c>
      <c r="O4317">
        <f t="shared" si="536"/>
        <v>2021</v>
      </c>
      <c r="P4317">
        <f t="shared" si="537"/>
        <v>10</v>
      </c>
      <c r="Q4317" t="str">
        <f t="shared" si="538"/>
        <v>oct</v>
      </c>
      <c r="R4317" t="str">
        <f t="shared" si="539"/>
        <v>Texas</v>
      </c>
      <c r="S4317" t="str">
        <f t="shared" si="540"/>
        <v>2021-10</v>
      </c>
      <c r="T4317">
        <f>IF(AND(COUNTIF(Calculs!$Q$2:$Q$12,$O4317)&gt;0,COUNTIF(Calculs!$S$2:$S$12,$E4317)&gt;0,COUNTIF(Calculs!$U$2:$U$12,$H4317)&gt;0),1,0)</f>
        <v>1</v>
      </c>
      <c r="U4317">
        <f t="shared" si="541"/>
        <v>15145</v>
      </c>
      <c r="V4317">
        <f t="shared" si="542"/>
        <v>233</v>
      </c>
      <c r="W4317">
        <f t="shared" si="543"/>
        <v>9995.7000000000007</v>
      </c>
    </row>
    <row r="4318" spans="1:23" ht="15.75" customHeight="1" x14ac:dyDescent="0.3">
      <c r="A4318" s="2" t="s">
        <v>13</v>
      </c>
      <c r="B4318" s="2">
        <v>1185732</v>
      </c>
      <c r="C4318" s="3">
        <v>44491</v>
      </c>
      <c r="D4318" s="12" t="str" cm="1">
        <f t="array" ref="D4318">_xlfn.SWITCH(WEEKDAY(C4318,2), 1, "Lundi", 2, "Mardi", 3, "Mercredi", 4, "Jeudi", 5, "Vendredi", 6, "Samedi", 7, "Dimanche", "Erreur")</f>
        <v>Vendredi</v>
      </c>
      <c r="E4318" s="2" t="s">
        <v>26</v>
      </c>
      <c r="F4318" s="2" t="s">
        <v>27</v>
      </c>
      <c r="G4318" s="2" t="s">
        <v>38</v>
      </c>
      <c r="H4318" s="4" t="s">
        <v>16</v>
      </c>
      <c r="I4318" s="5">
        <v>44</v>
      </c>
      <c r="J4318" s="6">
        <v>111</v>
      </c>
      <c r="K4318" s="7">
        <v>4884</v>
      </c>
      <c r="L4318" s="7">
        <v>3418.8</v>
      </c>
      <c r="M4318" s="8">
        <v>0.70000000000000007</v>
      </c>
      <c r="N4318" s="2" t="s">
        <v>82</v>
      </c>
      <c r="O4318">
        <f t="shared" si="536"/>
        <v>2021</v>
      </c>
      <c r="P4318">
        <f t="shared" si="537"/>
        <v>10</v>
      </c>
      <c r="Q4318" t="str">
        <f t="shared" si="538"/>
        <v>oct</v>
      </c>
      <c r="R4318" t="str">
        <f t="shared" si="539"/>
        <v>Texas</v>
      </c>
      <c r="S4318" t="str">
        <f t="shared" si="540"/>
        <v>2021-10</v>
      </c>
      <c r="T4318">
        <f>IF(AND(COUNTIF(Calculs!$Q$2:$Q$12,$O4318)&gt;0,COUNTIF(Calculs!$S$2:$S$12,$E4318)&gt;0,COUNTIF(Calculs!$U$2:$U$12,$H4318)&gt;0),1,0)</f>
        <v>1</v>
      </c>
      <c r="U4318">
        <f t="shared" si="541"/>
        <v>4884</v>
      </c>
      <c r="V4318">
        <f t="shared" si="542"/>
        <v>111</v>
      </c>
      <c r="W4318">
        <f t="shared" si="543"/>
        <v>3418.8</v>
      </c>
    </row>
    <row r="4319" spans="1:23" ht="15.75" customHeight="1" x14ac:dyDescent="0.3">
      <c r="A4319" s="2" t="s">
        <v>13</v>
      </c>
      <c r="B4319" s="2">
        <v>1185732</v>
      </c>
      <c r="C4319" s="3">
        <v>44492</v>
      </c>
      <c r="D4319" s="12" t="str" cm="1">
        <f t="array" ref="D4319">_xlfn.SWITCH(WEEKDAY(C4319,2), 1, "Lundi", 2, "Mardi", 3, "Mercredi", 4, "Jeudi", 5, "Vendredi", 6, "Samedi", 7, "Dimanche", "Erreur")</f>
        <v>Samedi</v>
      </c>
      <c r="E4319" s="2" t="s">
        <v>26</v>
      </c>
      <c r="F4319" s="2" t="s">
        <v>27</v>
      </c>
      <c r="G4319" s="2" t="s">
        <v>38</v>
      </c>
      <c r="H4319" s="4" t="s">
        <v>18</v>
      </c>
      <c r="I4319" s="5">
        <v>41</v>
      </c>
      <c r="J4319" s="6">
        <v>68</v>
      </c>
      <c r="K4319" s="7">
        <v>2788</v>
      </c>
      <c r="L4319" s="7">
        <v>1310.3599999999999</v>
      </c>
      <c r="M4319" s="8">
        <v>0.47</v>
      </c>
      <c r="N4319" s="2" t="s">
        <v>82</v>
      </c>
      <c r="O4319">
        <f t="shared" si="536"/>
        <v>2021</v>
      </c>
      <c r="P4319">
        <f t="shared" si="537"/>
        <v>10</v>
      </c>
      <c r="Q4319" t="str">
        <f t="shared" si="538"/>
        <v>oct</v>
      </c>
      <c r="R4319" t="str">
        <f t="shared" si="539"/>
        <v>Texas</v>
      </c>
      <c r="S4319" t="str">
        <f t="shared" si="540"/>
        <v>2021-10</v>
      </c>
      <c r="T4319">
        <f>IF(AND(COUNTIF(Calculs!$Q$2:$Q$12,$O4319)&gt;0,COUNTIF(Calculs!$S$2:$S$12,$E4319)&gt;0,COUNTIF(Calculs!$U$2:$U$12,$H4319)&gt;0),1,0)</f>
        <v>1</v>
      </c>
      <c r="U4319">
        <f t="shared" si="541"/>
        <v>2788</v>
      </c>
      <c r="V4319">
        <f t="shared" si="542"/>
        <v>68</v>
      </c>
      <c r="W4319">
        <f t="shared" si="543"/>
        <v>1310.3599999999999</v>
      </c>
    </row>
    <row r="4320" spans="1:23" ht="15.75" customHeight="1" x14ac:dyDescent="0.3">
      <c r="A4320" s="2" t="s">
        <v>13</v>
      </c>
      <c r="B4320" s="2">
        <v>1185732</v>
      </c>
      <c r="C4320" s="3">
        <v>44493</v>
      </c>
      <c r="D4320" s="12" t="str" cm="1">
        <f t="array" ref="D4320">_xlfn.SWITCH(WEEKDAY(C4320,2), 1, "Lundi", 2, "Mardi", 3, "Mercredi", 4, "Jeudi", 5, "Vendredi", 6, "Samedi", 7, "Dimanche", "Erreur")</f>
        <v>Dimanche</v>
      </c>
      <c r="E4320" s="2" t="s">
        <v>26</v>
      </c>
      <c r="F4320" s="2" t="s">
        <v>27</v>
      </c>
      <c r="G4320" s="2" t="s">
        <v>38</v>
      </c>
      <c r="H4320" s="4" t="s">
        <v>19</v>
      </c>
      <c r="I4320" s="5">
        <v>33</v>
      </c>
      <c r="J4320" s="6">
        <v>56</v>
      </c>
      <c r="K4320" s="7">
        <v>1848</v>
      </c>
      <c r="L4320" s="7">
        <v>942.48</v>
      </c>
      <c r="M4320" s="8">
        <v>0.51</v>
      </c>
      <c r="N4320" s="2" t="s">
        <v>82</v>
      </c>
      <c r="O4320">
        <f t="shared" si="536"/>
        <v>2021</v>
      </c>
      <c r="P4320">
        <f t="shared" si="537"/>
        <v>10</v>
      </c>
      <c r="Q4320" t="str">
        <f t="shared" si="538"/>
        <v>oct</v>
      </c>
      <c r="R4320" t="str">
        <f t="shared" si="539"/>
        <v>Texas</v>
      </c>
      <c r="S4320" t="str">
        <f t="shared" si="540"/>
        <v>2021-10</v>
      </c>
      <c r="T4320">
        <f>IF(AND(COUNTIF(Calculs!$Q$2:$Q$12,$O4320)&gt;0,COUNTIF(Calculs!$S$2:$S$12,$E4320)&gt;0,COUNTIF(Calculs!$U$2:$U$12,$H4320)&gt;0),1,0)</f>
        <v>1</v>
      </c>
      <c r="U4320">
        <f t="shared" si="541"/>
        <v>1848</v>
      </c>
      <c r="V4320">
        <f t="shared" si="542"/>
        <v>56</v>
      </c>
      <c r="W4320">
        <f t="shared" si="543"/>
        <v>942.48</v>
      </c>
    </row>
    <row r="4321" spans="1:23" ht="15.75" customHeight="1" x14ac:dyDescent="0.3">
      <c r="A4321" s="2" t="s">
        <v>13</v>
      </c>
      <c r="B4321" s="2">
        <v>1185732</v>
      </c>
      <c r="C4321" s="3">
        <v>44494</v>
      </c>
      <c r="D4321" s="12" t="str" cm="1">
        <f t="array" ref="D4321">_xlfn.SWITCH(WEEKDAY(C4321,2), 1, "Lundi", 2, "Mardi", 3, "Mercredi", 4, "Jeudi", 5, "Vendredi", 6, "Samedi", 7, "Dimanche", "Erreur")</f>
        <v>Lundi</v>
      </c>
      <c r="E4321" s="2" t="s">
        <v>26</v>
      </c>
      <c r="F4321" s="2" t="s">
        <v>27</v>
      </c>
      <c r="G4321" s="2" t="s">
        <v>38</v>
      </c>
      <c r="H4321" s="4" t="s">
        <v>20</v>
      </c>
      <c r="I4321" s="5">
        <v>38</v>
      </c>
      <c r="J4321" s="6">
        <v>19</v>
      </c>
      <c r="K4321" s="7">
        <v>722</v>
      </c>
      <c r="L4321" s="7">
        <v>368.22</v>
      </c>
      <c r="M4321" s="8">
        <v>0.51</v>
      </c>
      <c r="N4321" s="2" t="s">
        <v>82</v>
      </c>
      <c r="O4321">
        <f t="shared" si="536"/>
        <v>2021</v>
      </c>
      <c r="P4321">
        <f t="shared" si="537"/>
        <v>10</v>
      </c>
      <c r="Q4321" t="str">
        <f t="shared" si="538"/>
        <v>oct</v>
      </c>
      <c r="R4321" t="str">
        <f t="shared" si="539"/>
        <v>Texas</v>
      </c>
      <c r="S4321" t="str">
        <f t="shared" si="540"/>
        <v>2021-10</v>
      </c>
      <c r="T4321">
        <f>IF(AND(COUNTIF(Calculs!$Q$2:$Q$12,$O4321)&gt;0,COUNTIF(Calculs!$S$2:$S$12,$E4321)&gt;0,COUNTIF(Calculs!$U$2:$U$12,$H4321)&gt;0),1,0)</f>
        <v>1</v>
      </c>
      <c r="U4321">
        <f t="shared" si="541"/>
        <v>722</v>
      </c>
      <c r="V4321">
        <f t="shared" si="542"/>
        <v>19</v>
      </c>
      <c r="W4321">
        <f t="shared" si="543"/>
        <v>368.22</v>
      </c>
    </row>
    <row r="4322" spans="1:23" ht="15.75" customHeight="1" x14ac:dyDescent="0.3">
      <c r="A4322" s="2" t="s">
        <v>13</v>
      </c>
      <c r="B4322" s="2">
        <v>1185732</v>
      </c>
      <c r="C4322" s="3">
        <v>44495</v>
      </c>
      <c r="D4322" s="12" t="str" cm="1">
        <f t="array" ref="D4322">_xlfn.SWITCH(WEEKDAY(C4322,2), 1, "Lundi", 2, "Mardi", 3, "Mercredi", 4, "Jeudi", 5, "Vendredi", 6, "Samedi", 7, "Dimanche", "Erreur")</f>
        <v>Mardi</v>
      </c>
      <c r="E4322" s="2" t="s">
        <v>14</v>
      </c>
      <c r="F4322" s="2" t="s">
        <v>39</v>
      </c>
      <c r="G4322" s="2" t="s">
        <v>40</v>
      </c>
      <c r="H4322" s="4" t="s">
        <v>21</v>
      </c>
      <c r="I4322" s="5">
        <v>54</v>
      </c>
      <c r="J4322" s="6">
        <v>36</v>
      </c>
      <c r="K4322" s="7">
        <v>1944</v>
      </c>
      <c r="L4322" s="7">
        <v>874.8</v>
      </c>
      <c r="M4322" s="8">
        <v>0.44999999999999996</v>
      </c>
      <c r="N4322" s="2" t="s">
        <v>82</v>
      </c>
      <c r="O4322">
        <f t="shared" si="536"/>
        <v>2021</v>
      </c>
      <c r="P4322">
        <f t="shared" si="537"/>
        <v>10</v>
      </c>
      <c r="Q4322" t="str">
        <f t="shared" si="538"/>
        <v>oct</v>
      </c>
      <c r="R4322" t="str">
        <f t="shared" si="539"/>
        <v>Pennsylvania</v>
      </c>
      <c r="S4322" t="str">
        <f t="shared" si="540"/>
        <v>2021-10</v>
      </c>
      <c r="T4322">
        <f>IF(AND(COUNTIF(Calculs!$Q$2:$Q$12,$O4322)&gt;0,COUNTIF(Calculs!$S$2:$S$12,$E4322)&gt;0,COUNTIF(Calculs!$U$2:$U$12,$H4322)&gt;0),1,0)</f>
        <v>1</v>
      </c>
      <c r="U4322">
        <f t="shared" si="541"/>
        <v>1944</v>
      </c>
      <c r="V4322">
        <f t="shared" si="542"/>
        <v>36</v>
      </c>
      <c r="W4322">
        <f t="shared" si="543"/>
        <v>874.8</v>
      </c>
    </row>
    <row r="4323" spans="1:23" ht="15.75" customHeight="1" x14ac:dyDescent="0.3">
      <c r="A4323" s="2" t="s">
        <v>13</v>
      </c>
      <c r="B4323" s="2">
        <v>1185732</v>
      </c>
      <c r="C4323" s="3">
        <v>44496</v>
      </c>
      <c r="D4323" s="12" t="str" cm="1">
        <f t="array" ref="D4323">_xlfn.SWITCH(WEEKDAY(C4323,2), 1, "Lundi", 2, "Mardi", 3, "Mercredi", 4, "Jeudi", 5, "Vendredi", 6, "Samedi", 7, "Dimanche", "Erreur")</f>
        <v>Mercredi</v>
      </c>
      <c r="E4323" s="2" t="s">
        <v>14</v>
      </c>
      <c r="F4323" s="2" t="s">
        <v>39</v>
      </c>
      <c r="G4323" s="2" t="s">
        <v>40</v>
      </c>
      <c r="H4323" s="4" t="s">
        <v>22</v>
      </c>
      <c r="I4323" s="5">
        <v>43</v>
      </c>
      <c r="J4323" s="6">
        <v>61</v>
      </c>
      <c r="K4323" s="7">
        <v>2623</v>
      </c>
      <c r="L4323" s="7">
        <v>1154.1200000000001</v>
      </c>
      <c r="M4323" s="8">
        <v>0.44</v>
      </c>
      <c r="N4323" s="2" t="s">
        <v>82</v>
      </c>
      <c r="O4323">
        <f t="shared" si="536"/>
        <v>2021</v>
      </c>
      <c r="P4323">
        <f t="shared" si="537"/>
        <v>10</v>
      </c>
      <c r="Q4323" t="str">
        <f t="shared" si="538"/>
        <v>oct</v>
      </c>
      <c r="R4323" t="str">
        <f t="shared" si="539"/>
        <v>Pennsylvania</v>
      </c>
      <c r="S4323" t="str">
        <f t="shared" si="540"/>
        <v>2021-10</v>
      </c>
      <c r="T4323">
        <f>IF(AND(COUNTIF(Calculs!$Q$2:$Q$12,$O4323)&gt;0,COUNTIF(Calculs!$S$2:$S$12,$E4323)&gt;0,COUNTIF(Calculs!$U$2:$U$12,$H4323)&gt;0),1,0)</f>
        <v>1</v>
      </c>
      <c r="U4323">
        <f t="shared" si="541"/>
        <v>2623</v>
      </c>
      <c r="V4323">
        <f t="shared" si="542"/>
        <v>61</v>
      </c>
      <c r="W4323">
        <f t="shared" si="543"/>
        <v>1154.1200000000001</v>
      </c>
    </row>
    <row r="4324" spans="1:23" ht="15.75" customHeight="1" x14ac:dyDescent="0.3">
      <c r="A4324" s="2" t="s">
        <v>13</v>
      </c>
      <c r="B4324" s="2">
        <v>1185732</v>
      </c>
      <c r="C4324" s="3">
        <v>44497</v>
      </c>
      <c r="D4324" s="12" t="str" cm="1">
        <f t="array" ref="D4324">_xlfn.SWITCH(WEEKDAY(C4324,2), 1, "Lundi", 2, "Mardi", 3, "Mercredi", 4, "Jeudi", 5, "Vendredi", 6, "Samedi", 7, "Dimanche", "Erreur")</f>
        <v>Jeudi</v>
      </c>
      <c r="E4324" s="2" t="s">
        <v>14</v>
      </c>
      <c r="F4324" s="2" t="s">
        <v>39</v>
      </c>
      <c r="G4324" s="2" t="s">
        <v>40</v>
      </c>
      <c r="H4324" s="4" t="s">
        <v>16</v>
      </c>
      <c r="I4324" s="5">
        <v>42</v>
      </c>
      <c r="J4324" s="6">
        <v>119</v>
      </c>
      <c r="K4324" s="7">
        <v>4998</v>
      </c>
      <c r="L4324" s="7">
        <v>3348.6600000000003</v>
      </c>
      <c r="M4324" s="8">
        <v>0.67</v>
      </c>
      <c r="N4324" s="2" t="s">
        <v>82</v>
      </c>
      <c r="O4324">
        <f t="shared" si="536"/>
        <v>2021</v>
      </c>
      <c r="P4324">
        <f t="shared" si="537"/>
        <v>10</v>
      </c>
      <c r="Q4324" t="str">
        <f t="shared" si="538"/>
        <v>oct</v>
      </c>
      <c r="R4324" t="str">
        <f t="shared" si="539"/>
        <v>Pennsylvania</v>
      </c>
      <c r="S4324" t="str">
        <f t="shared" si="540"/>
        <v>2021-10</v>
      </c>
      <c r="T4324">
        <f>IF(AND(COUNTIF(Calculs!$Q$2:$Q$12,$O4324)&gt;0,COUNTIF(Calculs!$S$2:$S$12,$E4324)&gt;0,COUNTIF(Calculs!$U$2:$U$12,$H4324)&gt;0),1,0)</f>
        <v>1</v>
      </c>
      <c r="U4324">
        <f t="shared" si="541"/>
        <v>4998</v>
      </c>
      <c r="V4324">
        <f t="shared" si="542"/>
        <v>119</v>
      </c>
      <c r="W4324">
        <f t="shared" si="543"/>
        <v>3348.6600000000003</v>
      </c>
    </row>
    <row r="4325" spans="1:23" ht="15.75" customHeight="1" x14ac:dyDescent="0.3">
      <c r="A4325" s="2" t="s">
        <v>13</v>
      </c>
      <c r="B4325" s="2">
        <v>1185732</v>
      </c>
      <c r="C4325" s="3">
        <v>44498</v>
      </c>
      <c r="D4325" s="12" t="str" cm="1">
        <f t="array" ref="D4325">_xlfn.SWITCH(WEEKDAY(C4325,2), 1, "Lundi", 2, "Mardi", 3, "Mercredi", 4, "Jeudi", 5, "Vendredi", 6, "Samedi", 7, "Dimanche", "Erreur")</f>
        <v>Vendredi</v>
      </c>
      <c r="E4325" s="2" t="s">
        <v>14</v>
      </c>
      <c r="F4325" s="2" t="s">
        <v>39</v>
      </c>
      <c r="G4325" s="2" t="s">
        <v>40</v>
      </c>
      <c r="H4325" s="4" t="s">
        <v>18</v>
      </c>
      <c r="I4325" s="5">
        <v>44</v>
      </c>
      <c r="J4325" s="6">
        <v>35</v>
      </c>
      <c r="K4325" s="7">
        <v>1540</v>
      </c>
      <c r="L4325" s="7">
        <v>739.19999999999993</v>
      </c>
      <c r="M4325" s="8">
        <v>0.48</v>
      </c>
      <c r="N4325" s="2" t="s">
        <v>82</v>
      </c>
      <c r="O4325">
        <f t="shared" si="536"/>
        <v>2021</v>
      </c>
      <c r="P4325">
        <f t="shared" si="537"/>
        <v>10</v>
      </c>
      <c r="Q4325" t="str">
        <f t="shared" si="538"/>
        <v>oct</v>
      </c>
      <c r="R4325" t="str">
        <f t="shared" si="539"/>
        <v>Pennsylvania</v>
      </c>
      <c r="S4325" t="str">
        <f t="shared" si="540"/>
        <v>2021-10</v>
      </c>
      <c r="T4325">
        <f>IF(AND(COUNTIF(Calculs!$Q$2:$Q$12,$O4325)&gt;0,COUNTIF(Calculs!$S$2:$S$12,$E4325)&gt;0,COUNTIF(Calculs!$U$2:$U$12,$H4325)&gt;0),1,0)</f>
        <v>1</v>
      </c>
      <c r="U4325">
        <f t="shared" si="541"/>
        <v>1540</v>
      </c>
      <c r="V4325">
        <f t="shared" si="542"/>
        <v>35</v>
      </c>
      <c r="W4325">
        <f t="shared" si="543"/>
        <v>739.19999999999993</v>
      </c>
    </row>
    <row r="4326" spans="1:23" ht="15.75" customHeight="1" x14ac:dyDescent="0.3">
      <c r="A4326" s="2" t="s">
        <v>13</v>
      </c>
      <c r="B4326" s="2">
        <v>1185732</v>
      </c>
      <c r="C4326" s="3">
        <v>44499</v>
      </c>
      <c r="D4326" s="12" t="str" cm="1">
        <f t="array" ref="D4326">_xlfn.SWITCH(WEEKDAY(C4326,2), 1, "Lundi", 2, "Mardi", 3, "Mercredi", 4, "Jeudi", 5, "Vendredi", 6, "Samedi", 7, "Dimanche", "Erreur")</f>
        <v>Samedi</v>
      </c>
      <c r="E4326" s="2" t="s">
        <v>14</v>
      </c>
      <c r="F4326" s="2" t="s">
        <v>39</v>
      </c>
      <c r="G4326" s="2" t="s">
        <v>40</v>
      </c>
      <c r="H4326" s="4" t="s">
        <v>19</v>
      </c>
      <c r="I4326" s="5">
        <v>34</v>
      </c>
      <c r="J4326" s="6">
        <v>46</v>
      </c>
      <c r="K4326" s="7">
        <v>1564</v>
      </c>
      <c r="L4326" s="7">
        <v>813.28</v>
      </c>
      <c r="M4326" s="8">
        <v>0.52</v>
      </c>
      <c r="N4326" s="2" t="s">
        <v>82</v>
      </c>
      <c r="O4326">
        <f t="shared" si="536"/>
        <v>2021</v>
      </c>
      <c r="P4326">
        <f t="shared" si="537"/>
        <v>10</v>
      </c>
      <c r="Q4326" t="str">
        <f t="shared" si="538"/>
        <v>oct</v>
      </c>
      <c r="R4326" t="str">
        <f t="shared" si="539"/>
        <v>Pennsylvania</v>
      </c>
      <c r="S4326" t="str">
        <f t="shared" si="540"/>
        <v>2021-10</v>
      </c>
      <c r="T4326">
        <f>IF(AND(COUNTIF(Calculs!$Q$2:$Q$12,$O4326)&gt;0,COUNTIF(Calculs!$S$2:$S$12,$E4326)&gt;0,COUNTIF(Calculs!$U$2:$U$12,$H4326)&gt;0),1,0)</f>
        <v>1</v>
      </c>
      <c r="U4326">
        <f t="shared" si="541"/>
        <v>1564</v>
      </c>
      <c r="V4326">
        <f t="shared" si="542"/>
        <v>46</v>
      </c>
      <c r="W4326">
        <f t="shared" si="543"/>
        <v>813.28</v>
      </c>
    </row>
    <row r="4327" spans="1:23" ht="15.75" customHeight="1" x14ac:dyDescent="0.3">
      <c r="A4327" s="2" t="s">
        <v>13</v>
      </c>
      <c r="B4327" s="2">
        <v>1185732</v>
      </c>
      <c r="C4327" s="3">
        <v>44500</v>
      </c>
      <c r="D4327" s="12" t="str" cm="1">
        <f t="array" ref="D4327">_xlfn.SWITCH(WEEKDAY(C4327,2), 1, "Lundi", 2, "Mardi", 3, "Mercredi", 4, "Jeudi", 5, "Vendredi", 6, "Samedi", 7, "Dimanche", "Erreur")</f>
        <v>Dimanche</v>
      </c>
      <c r="E4327" s="2" t="s">
        <v>14</v>
      </c>
      <c r="F4327" s="2" t="s">
        <v>39</v>
      </c>
      <c r="G4327" s="2" t="s">
        <v>40</v>
      </c>
      <c r="H4327" s="4" t="s">
        <v>20</v>
      </c>
      <c r="I4327" s="5">
        <v>39</v>
      </c>
      <c r="J4327" s="6">
        <v>13</v>
      </c>
      <c r="K4327" s="7">
        <v>507</v>
      </c>
      <c r="L4327" s="7">
        <v>263.64</v>
      </c>
      <c r="M4327" s="8">
        <v>0.52</v>
      </c>
      <c r="N4327" s="2" t="s">
        <v>82</v>
      </c>
      <c r="O4327">
        <f t="shared" si="536"/>
        <v>2021</v>
      </c>
      <c r="P4327">
        <f t="shared" si="537"/>
        <v>10</v>
      </c>
      <c r="Q4327" t="str">
        <f t="shared" si="538"/>
        <v>oct</v>
      </c>
      <c r="R4327" t="str">
        <f t="shared" si="539"/>
        <v>Pennsylvania</v>
      </c>
      <c r="S4327" t="str">
        <f t="shared" si="540"/>
        <v>2021-10</v>
      </c>
      <c r="T4327">
        <f>IF(AND(COUNTIF(Calculs!$Q$2:$Q$12,$O4327)&gt;0,COUNTIF(Calculs!$S$2:$S$12,$E4327)&gt;0,COUNTIF(Calculs!$U$2:$U$12,$H4327)&gt;0),1,0)</f>
        <v>1</v>
      </c>
      <c r="U4327">
        <f t="shared" si="541"/>
        <v>507</v>
      </c>
      <c r="V4327">
        <f t="shared" si="542"/>
        <v>13</v>
      </c>
      <c r="W4327">
        <f t="shared" si="543"/>
        <v>263.64</v>
      </c>
    </row>
    <row r="4328" spans="1:23" ht="15.75" customHeight="1" x14ac:dyDescent="0.3">
      <c r="A4328" s="2" t="s">
        <v>13</v>
      </c>
      <c r="B4328" s="2">
        <v>1185732</v>
      </c>
      <c r="C4328" s="3">
        <v>44501</v>
      </c>
      <c r="D4328" s="12" t="str" cm="1">
        <f t="array" ref="D4328">_xlfn.SWITCH(WEEKDAY(C4328,2), 1, "Lundi", 2, "Mardi", 3, "Mercredi", 4, "Jeudi", 5, "Vendredi", 6, "Samedi", 7, "Dimanche", "Erreur")</f>
        <v>Lundi</v>
      </c>
      <c r="E4328" s="2" t="s">
        <v>14</v>
      </c>
      <c r="F4328" s="2" t="s">
        <v>39</v>
      </c>
      <c r="G4328" s="2" t="s">
        <v>40</v>
      </c>
      <c r="H4328" s="4" t="s">
        <v>21</v>
      </c>
      <c r="I4328" s="5">
        <v>51</v>
      </c>
      <c r="J4328" s="6">
        <v>36</v>
      </c>
      <c r="K4328" s="7">
        <v>1836</v>
      </c>
      <c r="L4328" s="7">
        <v>844.56</v>
      </c>
      <c r="M4328" s="8">
        <v>0.45999999999999996</v>
      </c>
      <c r="N4328" s="2" t="s">
        <v>82</v>
      </c>
      <c r="O4328">
        <f t="shared" si="536"/>
        <v>2021</v>
      </c>
      <c r="P4328">
        <f t="shared" si="537"/>
        <v>11</v>
      </c>
      <c r="Q4328" t="str">
        <f t="shared" si="538"/>
        <v>nov</v>
      </c>
      <c r="R4328" t="str">
        <f t="shared" si="539"/>
        <v>Pennsylvania</v>
      </c>
      <c r="S4328" t="str">
        <f t="shared" si="540"/>
        <v>2021-11</v>
      </c>
      <c r="T4328">
        <f>IF(AND(COUNTIF(Calculs!$Q$2:$Q$12,$O4328)&gt;0,COUNTIF(Calculs!$S$2:$S$12,$E4328)&gt;0,COUNTIF(Calculs!$U$2:$U$12,$H4328)&gt;0),1,0)</f>
        <v>1</v>
      </c>
      <c r="U4328">
        <f t="shared" si="541"/>
        <v>1836</v>
      </c>
      <c r="V4328">
        <f t="shared" si="542"/>
        <v>36</v>
      </c>
      <c r="W4328">
        <f t="shared" si="543"/>
        <v>844.56</v>
      </c>
    </row>
    <row r="4329" spans="1:23" ht="15.75" customHeight="1" x14ac:dyDescent="0.3">
      <c r="A4329" s="2" t="s">
        <v>13</v>
      </c>
      <c r="B4329" s="2">
        <v>1185732</v>
      </c>
      <c r="C4329" s="3">
        <v>44502</v>
      </c>
      <c r="D4329" s="12" t="str" cm="1">
        <f t="array" ref="D4329">_xlfn.SWITCH(WEEKDAY(C4329,2), 1, "Lundi", 2, "Mardi", 3, "Mercredi", 4, "Jeudi", 5, "Vendredi", 6, "Samedi", 7, "Dimanche", "Erreur")</f>
        <v>Mardi</v>
      </c>
      <c r="E4329" s="2" t="s">
        <v>14</v>
      </c>
      <c r="F4329" s="2" t="s">
        <v>39</v>
      </c>
      <c r="G4329" s="2" t="s">
        <v>40</v>
      </c>
      <c r="H4329" s="4" t="s">
        <v>22</v>
      </c>
      <c r="I4329" s="5">
        <v>44</v>
      </c>
      <c r="J4329" s="6">
        <v>68</v>
      </c>
      <c r="K4329" s="7">
        <v>2992</v>
      </c>
      <c r="L4329" s="7">
        <v>1346.3999999999999</v>
      </c>
      <c r="M4329" s="8">
        <v>0.44999999999999996</v>
      </c>
      <c r="N4329" s="2" t="s">
        <v>82</v>
      </c>
      <c r="O4329">
        <f t="shared" si="536"/>
        <v>2021</v>
      </c>
      <c r="P4329">
        <f t="shared" si="537"/>
        <v>11</v>
      </c>
      <c r="Q4329" t="str">
        <f t="shared" si="538"/>
        <v>nov</v>
      </c>
      <c r="R4329" t="str">
        <f t="shared" si="539"/>
        <v>Pennsylvania</v>
      </c>
      <c r="S4329" t="str">
        <f t="shared" si="540"/>
        <v>2021-11</v>
      </c>
      <c r="T4329">
        <f>IF(AND(COUNTIF(Calculs!$Q$2:$Q$12,$O4329)&gt;0,COUNTIF(Calculs!$S$2:$S$12,$E4329)&gt;0,COUNTIF(Calculs!$U$2:$U$12,$H4329)&gt;0),1,0)</f>
        <v>1</v>
      </c>
      <c r="U4329">
        <f t="shared" si="541"/>
        <v>2992</v>
      </c>
      <c r="V4329">
        <f t="shared" si="542"/>
        <v>68</v>
      </c>
      <c r="W4329">
        <f t="shared" si="543"/>
        <v>1346.3999999999999</v>
      </c>
    </row>
    <row r="4330" spans="1:23" ht="15.75" customHeight="1" x14ac:dyDescent="0.3">
      <c r="A4330" s="2" t="s">
        <v>13</v>
      </c>
      <c r="B4330" s="2">
        <v>1185732</v>
      </c>
      <c r="C4330" s="3">
        <v>44503</v>
      </c>
      <c r="D4330" s="12" t="str" cm="1">
        <f t="array" ref="D4330">_xlfn.SWITCH(WEEKDAY(C4330,2), 1, "Lundi", 2, "Mardi", 3, "Mercredi", 4, "Jeudi", 5, "Vendredi", 6, "Samedi", 7, "Dimanche", "Erreur")</f>
        <v>Mercredi</v>
      </c>
      <c r="E4330" s="2" t="s">
        <v>14</v>
      </c>
      <c r="F4330" s="2" t="s">
        <v>39</v>
      </c>
      <c r="G4330" s="2" t="s">
        <v>40</v>
      </c>
      <c r="H4330" s="4" t="s">
        <v>16</v>
      </c>
      <c r="I4330" s="5">
        <v>49</v>
      </c>
      <c r="J4330" s="6">
        <v>120</v>
      </c>
      <c r="K4330" s="7">
        <v>5880</v>
      </c>
      <c r="L4330" s="7">
        <v>4116</v>
      </c>
      <c r="M4330" s="8">
        <v>0.70000000000000007</v>
      </c>
      <c r="N4330" s="2" t="s">
        <v>82</v>
      </c>
      <c r="O4330">
        <f t="shared" si="536"/>
        <v>2021</v>
      </c>
      <c r="P4330">
        <f t="shared" si="537"/>
        <v>11</v>
      </c>
      <c r="Q4330" t="str">
        <f t="shared" si="538"/>
        <v>nov</v>
      </c>
      <c r="R4330" t="str">
        <f t="shared" si="539"/>
        <v>Pennsylvania</v>
      </c>
      <c r="S4330" t="str">
        <f t="shared" si="540"/>
        <v>2021-11</v>
      </c>
      <c r="T4330">
        <f>IF(AND(COUNTIF(Calculs!$Q$2:$Q$12,$O4330)&gt;0,COUNTIF(Calculs!$S$2:$S$12,$E4330)&gt;0,COUNTIF(Calculs!$U$2:$U$12,$H4330)&gt;0),1,0)</f>
        <v>1</v>
      </c>
      <c r="U4330">
        <f t="shared" si="541"/>
        <v>5880</v>
      </c>
      <c r="V4330">
        <f t="shared" si="542"/>
        <v>120</v>
      </c>
      <c r="W4330">
        <f t="shared" si="543"/>
        <v>4116</v>
      </c>
    </row>
    <row r="4331" spans="1:23" ht="15.75" customHeight="1" x14ac:dyDescent="0.3">
      <c r="A4331" s="2" t="s">
        <v>13</v>
      </c>
      <c r="B4331" s="2">
        <v>1185732</v>
      </c>
      <c r="C4331" s="3">
        <v>44504</v>
      </c>
      <c r="D4331" s="12" t="str" cm="1">
        <f t="array" ref="D4331">_xlfn.SWITCH(WEEKDAY(C4331,2), 1, "Lundi", 2, "Mardi", 3, "Mercredi", 4, "Jeudi", 5, "Vendredi", 6, "Samedi", 7, "Dimanche", "Erreur")</f>
        <v>Jeudi</v>
      </c>
      <c r="E4331" s="2" t="s">
        <v>14</v>
      </c>
      <c r="F4331" s="2" t="s">
        <v>39</v>
      </c>
      <c r="G4331" s="2" t="s">
        <v>40</v>
      </c>
      <c r="H4331" s="4" t="s">
        <v>18</v>
      </c>
      <c r="I4331" s="5">
        <v>47</v>
      </c>
      <c r="J4331" s="6">
        <v>38</v>
      </c>
      <c r="K4331" s="7">
        <v>1786</v>
      </c>
      <c r="L4331" s="7">
        <v>875.14</v>
      </c>
      <c r="M4331" s="8">
        <v>0.49</v>
      </c>
      <c r="N4331" s="2" t="s">
        <v>82</v>
      </c>
      <c r="O4331">
        <f t="shared" si="536"/>
        <v>2021</v>
      </c>
      <c r="P4331">
        <f t="shared" si="537"/>
        <v>11</v>
      </c>
      <c r="Q4331" t="str">
        <f t="shared" si="538"/>
        <v>nov</v>
      </c>
      <c r="R4331" t="str">
        <f t="shared" si="539"/>
        <v>Pennsylvania</v>
      </c>
      <c r="S4331" t="str">
        <f t="shared" si="540"/>
        <v>2021-11</v>
      </c>
      <c r="T4331">
        <f>IF(AND(COUNTIF(Calculs!$Q$2:$Q$12,$O4331)&gt;0,COUNTIF(Calculs!$S$2:$S$12,$E4331)&gt;0,COUNTIF(Calculs!$U$2:$U$12,$H4331)&gt;0),1,0)</f>
        <v>1</v>
      </c>
      <c r="U4331">
        <f t="shared" si="541"/>
        <v>1786</v>
      </c>
      <c r="V4331">
        <f t="shared" si="542"/>
        <v>38</v>
      </c>
      <c r="W4331">
        <f t="shared" si="543"/>
        <v>875.14</v>
      </c>
    </row>
    <row r="4332" spans="1:23" ht="15.75" customHeight="1" x14ac:dyDescent="0.3">
      <c r="A4332" s="2" t="s">
        <v>13</v>
      </c>
      <c r="B4332" s="2">
        <v>1185732</v>
      </c>
      <c r="C4332" s="3">
        <v>44505</v>
      </c>
      <c r="D4332" s="12" t="str" cm="1">
        <f t="array" ref="D4332">_xlfn.SWITCH(WEEKDAY(C4332,2), 1, "Lundi", 2, "Mardi", 3, "Mercredi", 4, "Jeudi", 5, "Vendredi", 6, "Samedi", 7, "Dimanche", "Erreur")</f>
        <v>Vendredi</v>
      </c>
      <c r="E4332" s="2" t="s">
        <v>14</v>
      </c>
      <c r="F4332" s="2" t="s">
        <v>39</v>
      </c>
      <c r="G4332" s="2" t="s">
        <v>40</v>
      </c>
      <c r="H4332" s="4" t="s">
        <v>19</v>
      </c>
      <c r="I4332" s="5">
        <v>36</v>
      </c>
      <c r="J4332" s="6">
        <v>51</v>
      </c>
      <c r="K4332" s="7">
        <v>1836</v>
      </c>
      <c r="L4332" s="7">
        <v>991.44</v>
      </c>
      <c r="M4332" s="8">
        <v>0.54</v>
      </c>
      <c r="N4332" s="2" t="s">
        <v>82</v>
      </c>
      <c r="O4332">
        <f t="shared" si="536"/>
        <v>2021</v>
      </c>
      <c r="P4332">
        <f t="shared" si="537"/>
        <v>11</v>
      </c>
      <c r="Q4332" t="str">
        <f t="shared" si="538"/>
        <v>nov</v>
      </c>
      <c r="R4332" t="str">
        <f t="shared" si="539"/>
        <v>Pennsylvania</v>
      </c>
      <c r="S4332" t="str">
        <f t="shared" si="540"/>
        <v>2021-11</v>
      </c>
      <c r="T4332">
        <f>IF(AND(COUNTIF(Calculs!$Q$2:$Q$12,$O4332)&gt;0,COUNTIF(Calculs!$S$2:$S$12,$E4332)&gt;0,COUNTIF(Calculs!$U$2:$U$12,$H4332)&gt;0),1,0)</f>
        <v>1</v>
      </c>
      <c r="U4332">
        <f t="shared" si="541"/>
        <v>1836</v>
      </c>
      <c r="V4332">
        <f t="shared" si="542"/>
        <v>51</v>
      </c>
      <c r="W4332">
        <f t="shared" si="543"/>
        <v>991.44</v>
      </c>
    </row>
    <row r="4333" spans="1:23" ht="15.75" customHeight="1" x14ac:dyDescent="0.3">
      <c r="A4333" s="2" t="s">
        <v>13</v>
      </c>
      <c r="B4333" s="2">
        <v>1185732</v>
      </c>
      <c r="C4333" s="3">
        <v>44506</v>
      </c>
      <c r="D4333" s="12" t="str" cm="1">
        <f t="array" ref="D4333">_xlfn.SWITCH(WEEKDAY(C4333,2), 1, "Lundi", 2, "Mardi", 3, "Mercredi", 4, "Jeudi", 5, "Vendredi", 6, "Samedi", 7, "Dimanche", "Erreur")</f>
        <v>Samedi</v>
      </c>
      <c r="E4333" s="2" t="s">
        <v>14</v>
      </c>
      <c r="F4333" s="2" t="s">
        <v>39</v>
      </c>
      <c r="G4333" s="2" t="s">
        <v>40</v>
      </c>
      <c r="H4333" s="4" t="s">
        <v>20</v>
      </c>
      <c r="I4333" s="5">
        <v>43</v>
      </c>
      <c r="J4333" s="6">
        <v>8</v>
      </c>
      <c r="K4333" s="7">
        <v>344</v>
      </c>
      <c r="L4333" s="7">
        <v>175.44</v>
      </c>
      <c r="M4333" s="8">
        <v>0.51</v>
      </c>
      <c r="N4333" s="2" t="s">
        <v>82</v>
      </c>
      <c r="O4333">
        <f t="shared" si="536"/>
        <v>2021</v>
      </c>
      <c r="P4333">
        <f t="shared" si="537"/>
        <v>11</v>
      </c>
      <c r="Q4333" t="str">
        <f t="shared" si="538"/>
        <v>nov</v>
      </c>
      <c r="R4333" t="str">
        <f t="shared" si="539"/>
        <v>Pennsylvania</v>
      </c>
      <c r="S4333" t="str">
        <f t="shared" si="540"/>
        <v>2021-11</v>
      </c>
      <c r="T4333">
        <f>IF(AND(COUNTIF(Calculs!$Q$2:$Q$12,$O4333)&gt;0,COUNTIF(Calculs!$S$2:$S$12,$E4333)&gt;0,COUNTIF(Calculs!$U$2:$U$12,$H4333)&gt;0),1,0)</f>
        <v>1</v>
      </c>
      <c r="U4333">
        <f t="shared" si="541"/>
        <v>344</v>
      </c>
      <c r="V4333">
        <f t="shared" si="542"/>
        <v>8</v>
      </c>
      <c r="W4333">
        <f t="shared" si="543"/>
        <v>175.44</v>
      </c>
    </row>
    <row r="4334" spans="1:23" ht="15.75" customHeight="1" x14ac:dyDescent="0.3">
      <c r="A4334" s="2" t="s">
        <v>13</v>
      </c>
      <c r="B4334" s="2">
        <v>1185732</v>
      </c>
      <c r="C4334" s="3">
        <v>44507</v>
      </c>
      <c r="D4334" s="12" t="str" cm="1">
        <f t="array" ref="D4334">_xlfn.SWITCH(WEEKDAY(C4334,2), 1, "Lundi", 2, "Mardi", 3, "Mercredi", 4, "Jeudi", 5, "Vendredi", 6, "Samedi", 7, "Dimanche", "Erreur")</f>
        <v>Dimanche</v>
      </c>
      <c r="E4334" s="2" t="s">
        <v>14</v>
      </c>
      <c r="F4334" s="2" t="s">
        <v>39</v>
      </c>
      <c r="G4334" s="2" t="s">
        <v>40</v>
      </c>
      <c r="H4334" s="4" t="s">
        <v>21</v>
      </c>
      <c r="I4334" s="5">
        <v>58</v>
      </c>
      <c r="J4334" s="6">
        <v>20</v>
      </c>
      <c r="K4334" s="7">
        <v>1160</v>
      </c>
      <c r="L4334" s="7">
        <v>464</v>
      </c>
      <c r="M4334" s="8">
        <v>0.4</v>
      </c>
      <c r="N4334" s="2" t="s">
        <v>82</v>
      </c>
      <c r="O4334">
        <f t="shared" si="536"/>
        <v>2021</v>
      </c>
      <c r="P4334">
        <f t="shared" si="537"/>
        <v>11</v>
      </c>
      <c r="Q4334" t="str">
        <f t="shared" si="538"/>
        <v>nov</v>
      </c>
      <c r="R4334" t="str">
        <f t="shared" si="539"/>
        <v>Pennsylvania</v>
      </c>
      <c r="S4334" t="str">
        <f t="shared" si="540"/>
        <v>2021-11</v>
      </c>
      <c r="T4334">
        <f>IF(AND(COUNTIF(Calculs!$Q$2:$Q$12,$O4334)&gt;0,COUNTIF(Calculs!$S$2:$S$12,$E4334)&gt;0,COUNTIF(Calculs!$U$2:$U$12,$H4334)&gt;0),1,0)</f>
        <v>1</v>
      </c>
      <c r="U4334">
        <f t="shared" si="541"/>
        <v>1160</v>
      </c>
      <c r="V4334">
        <f t="shared" si="542"/>
        <v>20</v>
      </c>
      <c r="W4334">
        <f t="shared" si="543"/>
        <v>464</v>
      </c>
    </row>
    <row r="4335" spans="1:23" ht="15.75" customHeight="1" x14ac:dyDescent="0.3">
      <c r="A4335" s="2" t="s">
        <v>13</v>
      </c>
      <c r="B4335" s="2">
        <v>1185732</v>
      </c>
      <c r="C4335" s="3">
        <v>44508</v>
      </c>
      <c r="D4335" s="12" t="str" cm="1">
        <f t="array" ref="D4335">_xlfn.SWITCH(WEEKDAY(C4335,2), 1, "Lundi", 2, "Mardi", 3, "Mercredi", 4, "Jeudi", 5, "Vendredi", 6, "Samedi", 7, "Dimanche", "Erreur")</f>
        <v>Lundi</v>
      </c>
      <c r="E4335" s="2" t="s">
        <v>14</v>
      </c>
      <c r="F4335" s="2" t="s">
        <v>39</v>
      </c>
      <c r="G4335" s="2" t="s">
        <v>40</v>
      </c>
      <c r="H4335" s="4" t="s">
        <v>22</v>
      </c>
      <c r="I4335" s="5">
        <v>47</v>
      </c>
      <c r="J4335" s="6">
        <v>44</v>
      </c>
      <c r="K4335" s="7">
        <v>2068</v>
      </c>
      <c r="L4335" s="7">
        <v>723.8</v>
      </c>
      <c r="M4335" s="8">
        <v>0.35</v>
      </c>
      <c r="N4335" s="2" t="s">
        <v>82</v>
      </c>
      <c r="O4335">
        <f t="shared" si="536"/>
        <v>2021</v>
      </c>
      <c r="P4335">
        <f t="shared" si="537"/>
        <v>11</v>
      </c>
      <c r="Q4335" t="str">
        <f t="shared" si="538"/>
        <v>nov</v>
      </c>
      <c r="R4335" t="str">
        <f t="shared" si="539"/>
        <v>Pennsylvania</v>
      </c>
      <c r="S4335" t="str">
        <f t="shared" si="540"/>
        <v>2021-11</v>
      </c>
      <c r="T4335">
        <f>IF(AND(COUNTIF(Calculs!$Q$2:$Q$12,$O4335)&gt;0,COUNTIF(Calculs!$S$2:$S$12,$E4335)&gt;0,COUNTIF(Calculs!$U$2:$U$12,$H4335)&gt;0),1,0)</f>
        <v>1</v>
      </c>
      <c r="U4335">
        <f t="shared" si="541"/>
        <v>2068</v>
      </c>
      <c r="V4335">
        <f t="shared" si="542"/>
        <v>44</v>
      </c>
      <c r="W4335">
        <f t="shared" si="543"/>
        <v>723.8</v>
      </c>
    </row>
    <row r="4336" spans="1:23" ht="15.75" customHeight="1" x14ac:dyDescent="0.3">
      <c r="A4336" s="2" t="s">
        <v>13</v>
      </c>
      <c r="B4336" s="2">
        <v>1185732</v>
      </c>
      <c r="C4336" s="3">
        <v>44509</v>
      </c>
      <c r="D4336" s="12" t="str" cm="1">
        <f t="array" ref="D4336">_xlfn.SWITCH(WEEKDAY(C4336,2), 1, "Lundi", 2, "Mardi", 3, "Mercredi", 4, "Jeudi", 5, "Vendredi", 6, "Samedi", 7, "Dimanche", "Erreur")</f>
        <v>Mardi</v>
      </c>
      <c r="E4336" s="2" t="s">
        <v>14</v>
      </c>
      <c r="F4336" s="2" t="s">
        <v>39</v>
      </c>
      <c r="G4336" s="2" t="s">
        <v>40</v>
      </c>
      <c r="H4336" s="4" t="s">
        <v>16</v>
      </c>
      <c r="I4336" s="5">
        <v>46</v>
      </c>
      <c r="J4336" s="6">
        <v>122</v>
      </c>
      <c r="K4336" s="7">
        <v>5612</v>
      </c>
      <c r="L4336" s="7">
        <v>3535.56</v>
      </c>
      <c r="M4336" s="8">
        <v>0.63</v>
      </c>
      <c r="N4336" s="2" t="s">
        <v>82</v>
      </c>
      <c r="O4336">
        <f t="shared" si="536"/>
        <v>2021</v>
      </c>
      <c r="P4336">
        <f t="shared" si="537"/>
        <v>11</v>
      </c>
      <c r="Q4336" t="str">
        <f t="shared" si="538"/>
        <v>nov</v>
      </c>
      <c r="R4336" t="str">
        <f t="shared" si="539"/>
        <v>Pennsylvania</v>
      </c>
      <c r="S4336" t="str">
        <f t="shared" si="540"/>
        <v>2021-11</v>
      </c>
      <c r="T4336">
        <f>IF(AND(COUNTIF(Calculs!$Q$2:$Q$12,$O4336)&gt;0,COUNTIF(Calculs!$S$2:$S$12,$E4336)&gt;0,COUNTIF(Calculs!$U$2:$U$12,$H4336)&gt;0),1,0)</f>
        <v>1</v>
      </c>
      <c r="U4336">
        <f t="shared" si="541"/>
        <v>5612</v>
      </c>
      <c r="V4336">
        <f t="shared" si="542"/>
        <v>122</v>
      </c>
      <c r="W4336">
        <f t="shared" si="543"/>
        <v>3535.56</v>
      </c>
    </row>
    <row r="4337" spans="1:23" ht="15.75" customHeight="1" x14ac:dyDescent="0.3">
      <c r="A4337" s="2" t="s">
        <v>13</v>
      </c>
      <c r="B4337" s="2">
        <v>1185732</v>
      </c>
      <c r="C4337" s="3">
        <v>44510</v>
      </c>
      <c r="D4337" s="12" t="str" cm="1">
        <f t="array" ref="D4337">_xlfn.SWITCH(WEEKDAY(C4337,2), 1, "Lundi", 2, "Mardi", 3, "Mercredi", 4, "Jeudi", 5, "Vendredi", 6, "Samedi", 7, "Dimanche", "Erreur")</f>
        <v>Mercredi</v>
      </c>
      <c r="E4337" s="2" t="s">
        <v>14</v>
      </c>
      <c r="F4337" s="2" t="s">
        <v>39</v>
      </c>
      <c r="G4337" s="2" t="s">
        <v>40</v>
      </c>
      <c r="H4337" s="4" t="s">
        <v>18</v>
      </c>
      <c r="I4337" s="5">
        <v>45</v>
      </c>
      <c r="J4337" s="6">
        <v>45</v>
      </c>
      <c r="K4337" s="7">
        <v>2025</v>
      </c>
      <c r="L4337" s="7">
        <v>850.5</v>
      </c>
      <c r="M4337" s="8">
        <v>0.42</v>
      </c>
      <c r="N4337" s="2" t="s">
        <v>82</v>
      </c>
      <c r="O4337">
        <f t="shared" si="536"/>
        <v>2021</v>
      </c>
      <c r="P4337">
        <f t="shared" si="537"/>
        <v>11</v>
      </c>
      <c r="Q4337" t="str">
        <f t="shared" si="538"/>
        <v>nov</v>
      </c>
      <c r="R4337" t="str">
        <f t="shared" si="539"/>
        <v>Pennsylvania</v>
      </c>
      <c r="S4337" t="str">
        <f t="shared" si="540"/>
        <v>2021-11</v>
      </c>
      <c r="T4337">
        <f>IF(AND(COUNTIF(Calculs!$Q$2:$Q$12,$O4337)&gt;0,COUNTIF(Calculs!$S$2:$S$12,$E4337)&gt;0,COUNTIF(Calculs!$U$2:$U$12,$H4337)&gt;0),1,0)</f>
        <v>1</v>
      </c>
      <c r="U4337">
        <f t="shared" si="541"/>
        <v>2025</v>
      </c>
      <c r="V4337">
        <f t="shared" si="542"/>
        <v>45</v>
      </c>
      <c r="W4337">
        <f t="shared" si="543"/>
        <v>850.5</v>
      </c>
    </row>
    <row r="4338" spans="1:23" ht="15.75" customHeight="1" x14ac:dyDescent="0.3">
      <c r="A4338" s="2" t="s">
        <v>13</v>
      </c>
      <c r="B4338" s="2">
        <v>1185732</v>
      </c>
      <c r="C4338" s="3">
        <v>44511</v>
      </c>
      <c r="D4338" s="12" t="str" cm="1">
        <f t="array" ref="D4338">_xlfn.SWITCH(WEEKDAY(C4338,2), 1, "Lundi", 2, "Mardi", 3, "Mercredi", 4, "Jeudi", 5, "Vendredi", 6, "Samedi", 7, "Dimanche", "Erreur")</f>
        <v>Jeudi</v>
      </c>
      <c r="E4338" s="2" t="s">
        <v>14</v>
      </c>
      <c r="F4338" s="2" t="s">
        <v>39</v>
      </c>
      <c r="G4338" s="2" t="s">
        <v>40</v>
      </c>
      <c r="H4338" s="4" t="s">
        <v>19</v>
      </c>
      <c r="I4338" s="5">
        <v>38</v>
      </c>
      <c r="J4338" s="6">
        <v>38</v>
      </c>
      <c r="K4338" s="7">
        <v>1444</v>
      </c>
      <c r="L4338" s="7">
        <v>664.2399999999999</v>
      </c>
      <c r="M4338" s="8">
        <v>0.45999999999999996</v>
      </c>
      <c r="N4338" s="2" t="s">
        <v>82</v>
      </c>
      <c r="O4338">
        <f t="shared" si="536"/>
        <v>2021</v>
      </c>
      <c r="P4338">
        <f t="shared" si="537"/>
        <v>11</v>
      </c>
      <c r="Q4338" t="str">
        <f t="shared" si="538"/>
        <v>nov</v>
      </c>
      <c r="R4338" t="str">
        <f t="shared" si="539"/>
        <v>Pennsylvania</v>
      </c>
      <c r="S4338" t="str">
        <f t="shared" si="540"/>
        <v>2021-11</v>
      </c>
      <c r="T4338">
        <f>IF(AND(COUNTIF(Calculs!$Q$2:$Q$12,$O4338)&gt;0,COUNTIF(Calculs!$S$2:$S$12,$E4338)&gt;0,COUNTIF(Calculs!$U$2:$U$12,$H4338)&gt;0),1,0)</f>
        <v>1</v>
      </c>
      <c r="U4338">
        <f t="shared" si="541"/>
        <v>1444</v>
      </c>
      <c r="V4338">
        <f t="shared" si="542"/>
        <v>38</v>
      </c>
      <c r="W4338">
        <f t="shared" si="543"/>
        <v>664.2399999999999</v>
      </c>
    </row>
    <row r="4339" spans="1:23" ht="15.75" customHeight="1" x14ac:dyDescent="0.3">
      <c r="A4339" s="2" t="s">
        <v>13</v>
      </c>
      <c r="B4339" s="2">
        <v>1185732</v>
      </c>
      <c r="C4339" s="3">
        <v>44512</v>
      </c>
      <c r="D4339" s="12" t="str" cm="1">
        <f t="array" ref="D4339">_xlfn.SWITCH(WEEKDAY(C4339,2), 1, "Lundi", 2, "Mardi", 3, "Mercredi", 4, "Jeudi", 5, "Vendredi", 6, "Samedi", 7, "Dimanche", "Erreur")</f>
        <v>Vendredi</v>
      </c>
      <c r="E4339" s="2" t="s">
        <v>14</v>
      </c>
      <c r="F4339" s="2" t="s">
        <v>39</v>
      </c>
      <c r="G4339" s="2" t="s">
        <v>40</v>
      </c>
      <c r="H4339" s="4" t="s">
        <v>20</v>
      </c>
      <c r="I4339" s="5">
        <v>42</v>
      </c>
      <c r="J4339" s="6">
        <v>20</v>
      </c>
      <c r="K4339" s="7">
        <v>840</v>
      </c>
      <c r="L4339" s="7">
        <v>386.4</v>
      </c>
      <c r="M4339" s="8">
        <v>0.45999999999999996</v>
      </c>
      <c r="N4339" s="2" t="s">
        <v>82</v>
      </c>
      <c r="O4339">
        <f t="shared" si="536"/>
        <v>2021</v>
      </c>
      <c r="P4339">
        <f t="shared" si="537"/>
        <v>11</v>
      </c>
      <c r="Q4339" t="str">
        <f t="shared" si="538"/>
        <v>nov</v>
      </c>
      <c r="R4339" t="str">
        <f t="shared" si="539"/>
        <v>Pennsylvania</v>
      </c>
      <c r="S4339" t="str">
        <f t="shared" si="540"/>
        <v>2021-11</v>
      </c>
      <c r="T4339">
        <f>IF(AND(COUNTIF(Calculs!$Q$2:$Q$12,$O4339)&gt;0,COUNTIF(Calculs!$S$2:$S$12,$E4339)&gt;0,COUNTIF(Calculs!$U$2:$U$12,$H4339)&gt;0),1,0)</f>
        <v>1</v>
      </c>
      <c r="U4339">
        <f t="shared" si="541"/>
        <v>840</v>
      </c>
      <c r="V4339">
        <f t="shared" si="542"/>
        <v>20</v>
      </c>
      <c r="W4339">
        <f t="shared" si="543"/>
        <v>386.4</v>
      </c>
    </row>
    <row r="4340" spans="1:23" ht="15.75" customHeight="1" x14ac:dyDescent="0.3">
      <c r="A4340" s="2" t="s">
        <v>13</v>
      </c>
      <c r="B4340" s="2">
        <v>1185732</v>
      </c>
      <c r="C4340" s="3">
        <v>44513</v>
      </c>
      <c r="D4340" s="12" t="str" cm="1">
        <f t="array" ref="D4340">_xlfn.SWITCH(WEEKDAY(C4340,2), 1, "Lundi", 2, "Mardi", 3, "Mercredi", 4, "Jeudi", 5, "Vendredi", 6, "Samedi", 7, "Dimanche", "Erreur")</f>
        <v>Samedi</v>
      </c>
      <c r="E4340" s="2" t="s">
        <v>14</v>
      </c>
      <c r="F4340" s="2" t="s">
        <v>39</v>
      </c>
      <c r="G4340" s="2" t="s">
        <v>40</v>
      </c>
      <c r="H4340" s="4" t="s">
        <v>21</v>
      </c>
      <c r="I4340" s="5">
        <v>55</v>
      </c>
      <c r="J4340" s="6">
        <v>22</v>
      </c>
      <c r="K4340" s="7">
        <v>1210</v>
      </c>
      <c r="L4340" s="7">
        <v>508.2</v>
      </c>
      <c r="M4340" s="8">
        <v>0.42</v>
      </c>
      <c r="N4340" s="2" t="s">
        <v>82</v>
      </c>
      <c r="O4340">
        <f t="shared" si="536"/>
        <v>2021</v>
      </c>
      <c r="P4340">
        <f t="shared" si="537"/>
        <v>11</v>
      </c>
      <c r="Q4340" t="str">
        <f t="shared" si="538"/>
        <v>nov</v>
      </c>
      <c r="R4340" t="str">
        <f t="shared" si="539"/>
        <v>Pennsylvania</v>
      </c>
      <c r="S4340" t="str">
        <f t="shared" si="540"/>
        <v>2021-11</v>
      </c>
      <c r="T4340">
        <f>IF(AND(COUNTIF(Calculs!$Q$2:$Q$12,$O4340)&gt;0,COUNTIF(Calculs!$S$2:$S$12,$E4340)&gt;0,COUNTIF(Calculs!$U$2:$U$12,$H4340)&gt;0),1,0)</f>
        <v>1</v>
      </c>
      <c r="U4340">
        <f t="shared" si="541"/>
        <v>1210</v>
      </c>
      <c r="V4340">
        <f t="shared" si="542"/>
        <v>22</v>
      </c>
      <c r="W4340">
        <f t="shared" si="543"/>
        <v>508.2</v>
      </c>
    </row>
    <row r="4341" spans="1:23" ht="15.75" customHeight="1" x14ac:dyDescent="0.3">
      <c r="A4341" s="2" t="s">
        <v>13</v>
      </c>
      <c r="B4341" s="2">
        <v>1185732</v>
      </c>
      <c r="C4341" s="3">
        <v>44514</v>
      </c>
      <c r="D4341" s="12" t="str" cm="1">
        <f t="array" ref="D4341">_xlfn.SWITCH(WEEKDAY(C4341,2), 1, "Lundi", 2, "Mardi", 3, "Mercredi", 4, "Jeudi", 5, "Vendredi", 6, "Samedi", 7, "Dimanche", "Erreur")</f>
        <v>Dimanche</v>
      </c>
      <c r="E4341" s="2" t="s">
        <v>14</v>
      </c>
      <c r="F4341" s="2" t="s">
        <v>39</v>
      </c>
      <c r="G4341" s="2" t="s">
        <v>40</v>
      </c>
      <c r="H4341" s="4" t="s">
        <v>22</v>
      </c>
      <c r="I4341" s="5">
        <v>48</v>
      </c>
      <c r="J4341" s="6">
        <v>54</v>
      </c>
      <c r="K4341" s="7">
        <v>2592</v>
      </c>
      <c r="L4341" s="7">
        <v>933.12</v>
      </c>
      <c r="M4341" s="8">
        <v>0.36</v>
      </c>
      <c r="N4341" s="2" t="s">
        <v>82</v>
      </c>
      <c r="O4341">
        <f t="shared" si="536"/>
        <v>2021</v>
      </c>
      <c r="P4341">
        <f t="shared" si="537"/>
        <v>11</v>
      </c>
      <c r="Q4341" t="str">
        <f t="shared" si="538"/>
        <v>nov</v>
      </c>
      <c r="R4341" t="str">
        <f t="shared" si="539"/>
        <v>Pennsylvania</v>
      </c>
      <c r="S4341" t="str">
        <f t="shared" si="540"/>
        <v>2021-11</v>
      </c>
      <c r="T4341">
        <f>IF(AND(COUNTIF(Calculs!$Q$2:$Q$12,$O4341)&gt;0,COUNTIF(Calculs!$S$2:$S$12,$E4341)&gt;0,COUNTIF(Calculs!$U$2:$U$12,$H4341)&gt;0),1,0)</f>
        <v>1</v>
      </c>
      <c r="U4341">
        <f t="shared" si="541"/>
        <v>2592</v>
      </c>
      <c r="V4341">
        <f t="shared" si="542"/>
        <v>54</v>
      </c>
      <c r="W4341">
        <f t="shared" si="543"/>
        <v>933.12</v>
      </c>
    </row>
    <row r="4342" spans="1:23" ht="15.75" customHeight="1" x14ac:dyDescent="0.3">
      <c r="A4342" s="2" t="s">
        <v>13</v>
      </c>
      <c r="B4342" s="2">
        <v>1185732</v>
      </c>
      <c r="C4342" s="3">
        <v>44515</v>
      </c>
      <c r="D4342" s="12" t="str" cm="1">
        <f t="array" ref="D4342">_xlfn.SWITCH(WEEKDAY(C4342,2), 1, "Lundi", 2, "Mardi", 3, "Mercredi", 4, "Jeudi", 5, "Vendredi", 6, "Samedi", 7, "Dimanche", "Erreur")</f>
        <v>Lundi</v>
      </c>
      <c r="E4342" s="2" t="s">
        <v>14</v>
      </c>
      <c r="F4342" s="2" t="s">
        <v>39</v>
      </c>
      <c r="G4342" s="2" t="s">
        <v>40</v>
      </c>
      <c r="H4342" s="4" t="s">
        <v>16</v>
      </c>
      <c r="I4342" s="5">
        <v>58</v>
      </c>
      <c r="J4342" s="6">
        <v>136</v>
      </c>
      <c r="K4342" s="7">
        <v>7888</v>
      </c>
      <c r="L4342" s="7">
        <v>4969.4399999999996</v>
      </c>
      <c r="M4342" s="8">
        <v>0.63</v>
      </c>
      <c r="N4342" s="2" t="s">
        <v>82</v>
      </c>
      <c r="O4342">
        <f t="shared" si="536"/>
        <v>2021</v>
      </c>
      <c r="P4342">
        <f t="shared" si="537"/>
        <v>11</v>
      </c>
      <c r="Q4342" t="str">
        <f t="shared" si="538"/>
        <v>nov</v>
      </c>
      <c r="R4342" t="str">
        <f t="shared" si="539"/>
        <v>Pennsylvania</v>
      </c>
      <c r="S4342" t="str">
        <f t="shared" si="540"/>
        <v>2021-11</v>
      </c>
      <c r="T4342">
        <f>IF(AND(COUNTIF(Calculs!$Q$2:$Q$12,$O4342)&gt;0,COUNTIF(Calculs!$S$2:$S$12,$E4342)&gt;0,COUNTIF(Calculs!$U$2:$U$12,$H4342)&gt;0),1,0)</f>
        <v>1</v>
      </c>
      <c r="U4342">
        <f t="shared" si="541"/>
        <v>7888</v>
      </c>
      <c r="V4342">
        <f t="shared" si="542"/>
        <v>136</v>
      </c>
      <c r="W4342">
        <f t="shared" si="543"/>
        <v>4969.4399999999996</v>
      </c>
    </row>
    <row r="4343" spans="1:23" ht="15.75" customHeight="1" x14ac:dyDescent="0.3">
      <c r="A4343" s="2" t="s">
        <v>13</v>
      </c>
      <c r="B4343" s="2">
        <v>1185732</v>
      </c>
      <c r="C4343" s="3">
        <v>44516</v>
      </c>
      <c r="D4343" s="12" t="str" cm="1">
        <f t="array" ref="D4343">_xlfn.SWITCH(WEEKDAY(C4343,2), 1, "Lundi", 2, "Mardi", 3, "Mercredi", 4, "Jeudi", 5, "Vendredi", 6, "Samedi", 7, "Dimanche", "Erreur")</f>
        <v>Mardi</v>
      </c>
      <c r="E4343" s="2" t="s">
        <v>14</v>
      </c>
      <c r="F4343" s="2" t="s">
        <v>39</v>
      </c>
      <c r="G4343" s="2" t="s">
        <v>40</v>
      </c>
      <c r="H4343" s="4" t="s">
        <v>18</v>
      </c>
      <c r="I4343" s="5">
        <v>54</v>
      </c>
      <c r="J4343" s="6">
        <v>53</v>
      </c>
      <c r="K4343" s="7">
        <v>2862</v>
      </c>
      <c r="L4343" s="7">
        <v>1144.8</v>
      </c>
      <c r="M4343" s="8">
        <v>0.4</v>
      </c>
      <c r="N4343" s="2" t="s">
        <v>82</v>
      </c>
      <c r="O4343">
        <f t="shared" si="536"/>
        <v>2021</v>
      </c>
      <c r="P4343">
        <f t="shared" si="537"/>
        <v>11</v>
      </c>
      <c r="Q4343" t="str">
        <f t="shared" si="538"/>
        <v>nov</v>
      </c>
      <c r="R4343" t="str">
        <f t="shared" si="539"/>
        <v>Pennsylvania</v>
      </c>
      <c r="S4343" t="str">
        <f t="shared" si="540"/>
        <v>2021-11</v>
      </c>
      <c r="T4343">
        <f>IF(AND(COUNTIF(Calculs!$Q$2:$Q$12,$O4343)&gt;0,COUNTIF(Calculs!$S$2:$S$12,$E4343)&gt;0,COUNTIF(Calculs!$U$2:$U$12,$H4343)&gt;0),1,0)</f>
        <v>1</v>
      </c>
      <c r="U4343">
        <f t="shared" si="541"/>
        <v>2862</v>
      </c>
      <c r="V4343">
        <f t="shared" si="542"/>
        <v>53</v>
      </c>
      <c r="W4343">
        <f t="shared" si="543"/>
        <v>1144.8</v>
      </c>
    </row>
    <row r="4344" spans="1:23" ht="15.75" customHeight="1" x14ac:dyDescent="0.3">
      <c r="A4344" s="2" t="s">
        <v>13</v>
      </c>
      <c r="B4344" s="2">
        <v>1185732</v>
      </c>
      <c r="C4344" s="3">
        <v>44517</v>
      </c>
      <c r="D4344" s="12" t="str" cm="1">
        <f t="array" ref="D4344">_xlfn.SWITCH(WEEKDAY(C4344,2), 1, "Lundi", 2, "Mardi", 3, "Mercredi", 4, "Jeudi", 5, "Vendredi", 6, "Samedi", 7, "Dimanche", "Erreur")</f>
        <v>Mercredi</v>
      </c>
      <c r="E4344" s="2" t="s">
        <v>14</v>
      </c>
      <c r="F4344" s="2" t="s">
        <v>39</v>
      </c>
      <c r="G4344" s="2" t="s">
        <v>40</v>
      </c>
      <c r="H4344" s="4" t="s">
        <v>19</v>
      </c>
      <c r="I4344" s="5">
        <v>52</v>
      </c>
      <c r="J4344" s="6">
        <v>42</v>
      </c>
      <c r="K4344" s="7">
        <v>2184</v>
      </c>
      <c r="L4344" s="7">
        <v>1004.6399999999999</v>
      </c>
      <c r="M4344" s="8">
        <v>0.45999999999999996</v>
      </c>
      <c r="N4344" s="2" t="s">
        <v>82</v>
      </c>
      <c r="O4344">
        <f t="shared" si="536"/>
        <v>2021</v>
      </c>
      <c r="P4344">
        <f t="shared" si="537"/>
        <v>11</v>
      </c>
      <c r="Q4344" t="str">
        <f t="shared" si="538"/>
        <v>nov</v>
      </c>
      <c r="R4344" t="str">
        <f t="shared" si="539"/>
        <v>Pennsylvania</v>
      </c>
      <c r="S4344" t="str">
        <f t="shared" si="540"/>
        <v>2021-11</v>
      </c>
      <c r="T4344">
        <f>IF(AND(COUNTIF(Calculs!$Q$2:$Q$12,$O4344)&gt;0,COUNTIF(Calculs!$S$2:$S$12,$E4344)&gt;0,COUNTIF(Calculs!$U$2:$U$12,$H4344)&gt;0),1,0)</f>
        <v>1</v>
      </c>
      <c r="U4344">
        <f t="shared" si="541"/>
        <v>2184</v>
      </c>
      <c r="V4344">
        <f t="shared" si="542"/>
        <v>42</v>
      </c>
      <c r="W4344">
        <f t="shared" si="543"/>
        <v>1004.6399999999999</v>
      </c>
    </row>
    <row r="4345" spans="1:23" ht="15.75" customHeight="1" x14ac:dyDescent="0.3">
      <c r="A4345" s="2" t="s">
        <v>13</v>
      </c>
      <c r="B4345" s="2">
        <v>1185732</v>
      </c>
      <c r="C4345" s="3">
        <v>44518</v>
      </c>
      <c r="D4345" s="12" t="str" cm="1">
        <f t="array" ref="D4345">_xlfn.SWITCH(WEEKDAY(C4345,2), 1, "Lundi", 2, "Mardi", 3, "Mercredi", 4, "Jeudi", 5, "Vendredi", 6, "Samedi", 7, "Dimanche", "Erreur")</f>
        <v>Jeudi</v>
      </c>
      <c r="E4345" s="2" t="s">
        <v>14</v>
      </c>
      <c r="F4345" s="2" t="s">
        <v>39</v>
      </c>
      <c r="G4345" s="2" t="s">
        <v>40</v>
      </c>
      <c r="H4345" s="4" t="s">
        <v>20</v>
      </c>
      <c r="I4345" s="5">
        <v>51</v>
      </c>
      <c r="J4345" s="6">
        <v>29</v>
      </c>
      <c r="K4345" s="7">
        <v>1479</v>
      </c>
      <c r="L4345" s="7">
        <v>695.13</v>
      </c>
      <c r="M4345" s="8">
        <v>0.47</v>
      </c>
      <c r="N4345" s="2" t="s">
        <v>82</v>
      </c>
      <c r="O4345">
        <f t="shared" si="536"/>
        <v>2021</v>
      </c>
      <c r="P4345">
        <f t="shared" si="537"/>
        <v>11</v>
      </c>
      <c r="Q4345" t="str">
        <f t="shared" si="538"/>
        <v>nov</v>
      </c>
      <c r="R4345" t="str">
        <f t="shared" si="539"/>
        <v>Pennsylvania</v>
      </c>
      <c r="S4345" t="str">
        <f t="shared" si="540"/>
        <v>2021-11</v>
      </c>
      <c r="T4345">
        <f>IF(AND(COUNTIF(Calculs!$Q$2:$Q$12,$O4345)&gt;0,COUNTIF(Calculs!$S$2:$S$12,$E4345)&gt;0,COUNTIF(Calculs!$U$2:$U$12,$H4345)&gt;0),1,0)</f>
        <v>1</v>
      </c>
      <c r="U4345">
        <f t="shared" si="541"/>
        <v>1479</v>
      </c>
      <c r="V4345">
        <f t="shared" si="542"/>
        <v>29</v>
      </c>
      <c r="W4345">
        <f t="shared" si="543"/>
        <v>695.13</v>
      </c>
    </row>
    <row r="4346" spans="1:23" ht="15.75" customHeight="1" x14ac:dyDescent="0.3">
      <c r="A4346" s="2" t="s">
        <v>13</v>
      </c>
      <c r="B4346" s="2">
        <v>1185732</v>
      </c>
      <c r="C4346" s="3">
        <v>44519</v>
      </c>
      <c r="D4346" s="12" t="str" cm="1">
        <f t="array" ref="D4346">_xlfn.SWITCH(WEEKDAY(C4346,2), 1, "Lundi", 2, "Mardi", 3, "Mercredi", 4, "Jeudi", 5, "Vendredi", 6, "Samedi", 7, "Dimanche", "Erreur")</f>
        <v>Vendredi</v>
      </c>
      <c r="E4346" s="2" t="s">
        <v>14</v>
      </c>
      <c r="F4346" s="2" t="s">
        <v>39</v>
      </c>
      <c r="G4346" s="2" t="s">
        <v>40</v>
      </c>
      <c r="H4346" s="4" t="s">
        <v>21</v>
      </c>
      <c r="I4346" s="5">
        <v>59</v>
      </c>
      <c r="J4346" s="6">
        <v>31</v>
      </c>
      <c r="K4346" s="7">
        <v>1829</v>
      </c>
      <c r="L4346" s="7">
        <v>768.18</v>
      </c>
      <c r="M4346" s="8">
        <v>0.42</v>
      </c>
      <c r="N4346" s="2" t="s">
        <v>82</v>
      </c>
      <c r="O4346">
        <f t="shared" si="536"/>
        <v>2021</v>
      </c>
      <c r="P4346">
        <f t="shared" si="537"/>
        <v>11</v>
      </c>
      <c r="Q4346" t="str">
        <f t="shared" si="538"/>
        <v>nov</v>
      </c>
      <c r="R4346" t="str">
        <f t="shared" si="539"/>
        <v>Pennsylvania</v>
      </c>
      <c r="S4346" t="str">
        <f t="shared" si="540"/>
        <v>2021-11</v>
      </c>
      <c r="T4346">
        <f>IF(AND(COUNTIF(Calculs!$Q$2:$Q$12,$O4346)&gt;0,COUNTIF(Calculs!$S$2:$S$12,$E4346)&gt;0,COUNTIF(Calculs!$U$2:$U$12,$H4346)&gt;0),1,0)</f>
        <v>1</v>
      </c>
      <c r="U4346">
        <f t="shared" si="541"/>
        <v>1829</v>
      </c>
      <c r="V4346">
        <f t="shared" si="542"/>
        <v>31</v>
      </c>
      <c r="W4346">
        <f t="shared" si="543"/>
        <v>768.18</v>
      </c>
    </row>
    <row r="4347" spans="1:23" ht="15.75" customHeight="1" x14ac:dyDescent="0.3">
      <c r="A4347" s="2" t="s">
        <v>13</v>
      </c>
      <c r="B4347" s="2">
        <v>1185732</v>
      </c>
      <c r="C4347" s="3">
        <v>44520</v>
      </c>
      <c r="D4347" s="12" t="str" cm="1">
        <f t="array" ref="D4347">_xlfn.SWITCH(WEEKDAY(C4347,2), 1, "Lundi", 2, "Mardi", 3, "Mercredi", 4, "Jeudi", 5, "Vendredi", 6, "Samedi", 7, "Dimanche", "Erreur")</f>
        <v>Samedi</v>
      </c>
      <c r="E4347" s="2" t="s">
        <v>14</v>
      </c>
      <c r="F4347" s="2" t="s">
        <v>39</v>
      </c>
      <c r="G4347" s="2" t="s">
        <v>40</v>
      </c>
      <c r="H4347" s="4" t="s">
        <v>22</v>
      </c>
      <c r="I4347" s="5">
        <v>64</v>
      </c>
      <c r="J4347" s="6">
        <v>63</v>
      </c>
      <c r="K4347" s="7">
        <v>4032</v>
      </c>
      <c r="L4347" s="7">
        <v>1814.3999999999999</v>
      </c>
      <c r="M4347" s="8">
        <v>0.44999999999999996</v>
      </c>
      <c r="N4347" s="2" t="s">
        <v>82</v>
      </c>
      <c r="O4347">
        <f t="shared" si="536"/>
        <v>2021</v>
      </c>
      <c r="P4347">
        <f t="shared" si="537"/>
        <v>11</v>
      </c>
      <c r="Q4347" t="str">
        <f t="shared" si="538"/>
        <v>nov</v>
      </c>
      <c r="R4347" t="str">
        <f t="shared" si="539"/>
        <v>Pennsylvania</v>
      </c>
      <c r="S4347" t="str">
        <f t="shared" si="540"/>
        <v>2021-11</v>
      </c>
      <c r="T4347">
        <f>IF(AND(COUNTIF(Calculs!$Q$2:$Q$12,$O4347)&gt;0,COUNTIF(Calculs!$S$2:$S$12,$E4347)&gt;0,COUNTIF(Calculs!$U$2:$U$12,$H4347)&gt;0),1,0)</f>
        <v>1</v>
      </c>
      <c r="U4347">
        <f t="shared" si="541"/>
        <v>4032</v>
      </c>
      <c r="V4347">
        <f t="shared" si="542"/>
        <v>63</v>
      </c>
      <c r="W4347">
        <f t="shared" si="543"/>
        <v>1814.3999999999999</v>
      </c>
    </row>
    <row r="4348" spans="1:23" ht="15.75" customHeight="1" x14ac:dyDescent="0.3">
      <c r="A4348" s="2" t="s">
        <v>13</v>
      </c>
      <c r="B4348" s="2">
        <v>1185732</v>
      </c>
      <c r="C4348" s="3">
        <v>44521</v>
      </c>
      <c r="D4348" s="12" t="str" cm="1">
        <f t="array" ref="D4348">_xlfn.SWITCH(WEEKDAY(C4348,2), 1, "Lundi", 2, "Mardi", 3, "Mercredi", 4, "Jeudi", 5, "Vendredi", 6, "Samedi", 7, "Dimanche", "Erreur")</f>
        <v>Dimanche</v>
      </c>
      <c r="E4348" s="2" t="s">
        <v>14</v>
      </c>
      <c r="F4348" s="2" t="s">
        <v>39</v>
      </c>
      <c r="G4348" s="2" t="s">
        <v>40</v>
      </c>
      <c r="H4348" s="4" t="s">
        <v>16</v>
      </c>
      <c r="I4348" s="5">
        <v>64</v>
      </c>
      <c r="J4348" s="6">
        <v>135</v>
      </c>
      <c r="K4348" s="7">
        <v>8640</v>
      </c>
      <c r="L4348" s="7">
        <v>5616</v>
      </c>
      <c r="M4348" s="8">
        <v>0.65</v>
      </c>
      <c r="N4348" s="2" t="s">
        <v>82</v>
      </c>
      <c r="O4348">
        <f t="shared" si="536"/>
        <v>2021</v>
      </c>
      <c r="P4348">
        <f t="shared" si="537"/>
        <v>11</v>
      </c>
      <c r="Q4348" t="str">
        <f t="shared" si="538"/>
        <v>nov</v>
      </c>
      <c r="R4348" t="str">
        <f t="shared" si="539"/>
        <v>Pennsylvania</v>
      </c>
      <c r="S4348" t="str">
        <f t="shared" si="540"/>
        <v>2021-11</v>
      </c>
      <c r="T4348">
        <f>IF(AND(COUNTIF(Calculs!$Q$2:$Q$12,$O4348)&gt;0,COUNTIF(Calculs!$S$2:$S$12,$E4348)&gt;0,COUNTIF(Calculs!$U$2:$U$12,$H4348)&gt;0),1,0)</f>
        <v>1</v>
      </c>
      <c r="U4348">
        <f t="shared" si="541"/>
        <v>8640</v>
      </c>
      <c r="V4348">
        <f t="shared" si="542"/>
        <v>135</v>
      </c>
      <c r="W4348">
        <f t="shared" si="543"/>
        <v>5616</v>
      </c>
    </row>
    <row r="4349" spans="1:23" ht="15.75" customHeight="1" x14ac:dyDescent="0.3">
      <c r="A4349" s="2" t="s">
        <v>13</v>
      </c>
      <c r="B4349" s="2">
        <v>1185732</v>
      </c>
      <c r="C4349" s="3">
        <v>44522</v>
      </c>
      <c r="D4349" s="12" t="str" cm="1">
        <f t="array" ref="D4349">_xlfn.SWITCH(WEEKDAY(C4349,2), 1, "Lundi", 2, "Mardi", 3, "Mercredi", 4, "Jeudi", 5, "Vendredi", 6, "Samedi", 7, "Dimanche", "Erreur")</f>
        <v>Lundi</v>
      </c>
      <c r="E4349" s="2" t="s">
        <v>14</v>
      </c>
      <c r="F4349" s="2" t="s">
        <v>39</v>
      </c>
      <c r="G4349" s="2" t="s">
        <v>40</v>
      </c>
      <c r="H4349" s="4" t="s">
        <v>18</v>
      </c>
      <c r="I4349" s="5">
        <v>59</v>
      </c>
      <c r="J4349" s="6">
        <v>70</v>
      </c>
      <c r="K4349" s="7">
        <v>4130</v>
      </c>
      <c r="L4349" s="7">
        <v>1899.8</v>
      </c>
      <c r="M4349" s="8">
        <v>0.45999999999999996</v>
      </c>
      <c r="N4349" s="2" t="s">
        <v>82</v>
      </c>
      <c r="O4349">
        <f t="shared" si="536"/>
        <v>2021</v>
      </c>
      <c r="P4349">
        <f t="shared" si="537"/>
        <v>11</v>
      </c>
      <c r="Q4349" t="str">
        <f t="shared" si="538"/>
        <v>nov</v>
      </c>
      <c r="R4349" t="str">
        <f t="shared" si="539"/>
        <v>Pennsylvania</v>
      </c>
      <c r="S4349" t="str">
        <f t="shared" si="540"/>
        <v>2021-11</v>
      </c>
      <c r="T4349">
        <f>IF(AND(COUNTIF(Calculs!$Q$2:$Q$12,$O4349)&gt;0,COUNTIF(Calculs!$S$2:$S$12,$E4349)&gt;0,COUNTIF(Calculs!$U$2:$U$12,$H4349)&gt;0),1,0)</f>
        <v>1</v>
      </c>
      <c r="U4349">
        <f t="shared" si="541"/>
        <v>4130</v>
      </c>
      <c r="V4349">
        <f t="shared" si="542"/>
        <v>70</v>
      </c>
      <c r="W4349">
        <f t="shared" si="543"/>
        <v>1899.8</v>
      </c>
    </row>
    <row r="4350" spans="1:23" ht="15.75" customHeight="1" x14ac:dyDescent="0.3">
      <c r="A4350" s="2" t="s">
        <v>13</v>
      </c>
      <c r="B4350" s="2">
        <v>1185732</v>
      </c>
      <c r="C4350" s="3">
        <v>44523</v>
      </c>
      <c r="D4350" s="12" t="str" cm="1">
        <f t="array" ref="D4350">_xlfn.SWITCH(WEEKDAY(C4350,2), 1, "Lundi", 2, "Mardi", 3, "Mercredi", 4, "Jeudi", 5, "Vendredi", 6, "Samedi", 7, "Dimanche", "Erreur")</f>
        <v>Mardi</v>
      </c>
      <c r="E4350" s="2" t="s">
        <v>14</v>
      </c>
      <c r="F4350" s="2" t="s">
        <v>39</v>
      </c>
      <c r="G4350" s="2" t="s">
        <v>40</v>
      </c>
      <c r="H4350" s="4" t="s">
        <v>19</v>
      </c>
      <c r="I4350" s="5">
        <v>52</v>
      </c>
      <c r="J4350" s="6">
        <v>44</v>
      </c>
      <c r="K4350" s="7">
        <v>2288</v>
      </c>
      <c r="L4350" s="7">
        <v>1144</v>
      </c>
      <c r="M4350" s="8">
        <v>0.5</v>
      </c>
      <c r="N4350" s="2" t="s">
        <v>82</v>
      </c>
      <c r="O4350">
        <f t="shared" si="536"/>
        <v>2021</v>
      </c>
      <c r="P4350">
        <f t="shared" si="537"/>
        <v>11</v>
      </c>
      <c r="Q4350" t="str">
        <f t="shared" si="538"/>
        <v>nov</v>
      </c>
      <c r="R4350" t="str">
        <f t="shared" si="539"/>
        <v>Pennsylvania</v>
      </c>
      <c r="S4350" t="str">
        <f t="shared" si="540"/>
        <v>2021-11</v>
      </c>
      <c r="T4350">
        <f>IF(AND(COUNTIF(Calculs!$Q$2:$Q$12,$O4350)&gt;0,COUNTIF(Calculs!$S$2:$S$12,$E4350)&gt;0,COUNTIF(Calculs!$U$2:$U$12,$H4350)&gt;0),1,0)</f>
        <v>1</v>
      </c>
      <c r="U4350">
        <f t="shared" si="541"/>
        <v>2288</v>
      </c>
      <c r="V4350">
        <f t="shared" si="542"/>
        <v>44</v>
      </c>
      <c r="W4350">
        <f t="shared" si="543"/>
        <v>1144</v>
      </c>
    </row>
    <row r="4351" spans="1:23" ht="15.75" customHeight="1" x14ac:dyDescent="0.3">
      <c r="A4351" s="2" t="s">
        <v>13</v>
      </c>
      <c r="B4351" s="2">
        <v>1185732</v>
      </c>
      <c r="C4351" s="3">
        <v>44524</v>
      </c>
      <c r="D4351" s="12" t="str" cm="1">
        <f t="array" ref="D4351">_xlfn.SWITCH(WEEKDAY(C4351,2), 1, "Lundi", 2, "Mardi", 3, "Mercredi", 4, "Jeudi", 5, "Vendredi", 6, "Samedi", 7, "Dimanche", "Erreur")</f>
        <v>Mercredi</v>
      </c>
      <c r="E4351" s="2" t="s">
        <v>14</v>
      </c>
      <c r="F4351" s="2" t="s">
        <v>39</v>
      </c>
      <c r="G4351" s="2" t="s">
        <v>40</v>
      </c>
      <c r="H4351" s="4" t="s">
        <v>20</v>
      </c>
      <c r="I4351" s="5">
        <v>52</v>
      </c>
      <c r="J4351" s="6">
        <v>39</v>
      </c>
      <c r="K4351" s="7">
        <v>2028</v>
      </c>
      <c r="L4351" s="7">
        <v>1074.8400000000001</v>
      </c>
      <c r="M4351" s="8">
        <v>0.53</v>
      </c>
      <c r="N4351" s="2" t="s">
        <v>82</v>
      </c>
      <c r="O4351">
        <f t="shared" si="536"/>
        <v>2021</v>
      </c>
      <c r="P4351">
        <f t="shared" si="537"/>
        <v>11</v>
      </c>
      <c r="Q4351" t="str">
        <f t="shared" si="538"/>
        <v>nov</v>
      </c>
      <c r="R4351" t="str">
        <f t="shared" si="539"/>
        <v>Pennsylvania</v>
      </c>
      <c r="S4351" t="str">
        <f t="shared" si="540"/>
        <v>2021-11</v>
      </c>
      <c r="T4351">
        <f>IF(AND(COUNTIF(Calculs!$Q$2:$Q$12,$O4351)&gt;0,COUNTIF(Calculs!$S$2:$S$12,$E4351)&gt;0,COUNTIF(Calculs!$U$2:$U$12,$H4351)&gt;0),1,0)</f>
        <v>1</v>
      </c>
      <c r="U4351">
        <f t="shared" si="541"/>
        <v>2028</v>
      </c>
      <c r="V4351">
        <f t="shared" si="542"/>
        <v>39</v>
      </c>
      <c r="W4351">
        <f t="shared" si="543"/>
        <v>1074.8400000000001</v>
      </c>
    </row>
    <row r="4352" spans="1:23" ht="15.75" customHeight="1" x14ac:dyDescent="0.3">
      <c r="A4352" s="2" t="s">
        <v>13</v>
      </c>
      <c r="B4352" s="2">
        <v>1185732</v>
      </c>
      <c r="C4352" s="3">
        <v>44525</v>
      </c>
      <c r="D4352" s="12" t="str" cm="1">
        <f t="array" ref="D4352">_xlfn.SWITCH(WEEKDAY(C4352,2), 1, "Lundi", 2, "Mardi", 3, "Mercredi", 4, "Jeudi", 5, "Vendredi", 6, "Samedi", 7, "Dimanche", "Erreur")</f>
        <v>Jeudi</v>
      </c>
      <c r="E4352" s="2" t="s">
        <v>14</v>
      </c>
      <c r="F4352" s="2" t="s">
        <v>39</v>
      </c>
      <c r="G4352" s="2" t="s">
        <v>40</v>
      </c>
      <c r="H4352" s="4" t="s">
        <v>21</v>
      </c>
      <c r="I4352" s="5">
        <v>60</v>
      </c>
      <c r="J4352" s="6">
        <v>45</v>
      </c>
      <c r="K4352" s="7">
        <v>2700</v>
      </c>
      <c r="L4352" s="7">
        <v>1242</v>
      </c>
      <c r="M4352" s="8">
        <v>0.45999999999999996</v>
      </c>
      <c r="N4352" s="2" t="s">
        <v>82</v>
      </c>
      <c r="O4352">
        <f t="shared" si="536"/>
        <v>2021</v>
      </c>
      <c r="P4352">
        <f t="shared" si="537"/>
        <v>11</v>
      </c>
      <c r="Q4352" t="str">
        <f t="shared" si="538"/>
        <v>nov</v>
      </c>
      <c r="R4352" t="str">
        <f t="shared" si="539"/>
        <v>Pennsylvania</v>
      </c>
      <c r="S4352" t="str">
        <f t="shared" si="540"/>
        <v>2021-11</v>
      </c>
      <c r="T4352">
        <f>IF(AND(COUNTIF(Calculs!$Q$2:$Q$12,$O4352)&gt;0,COUNTIF(Calculs!$S$2:$S$12,$E4352)&gt;0,COUNTIF(Calculs!$U$2:$U$12,$H4352)&gt;0),1,0)</f>
        <v>1</v>
      </c>
      <c r="U4352">
        <f t="shared" si="541"/>
        <v>2700</v>
      </c>
      <c r="V4352">
        <f t="shared" si="542"/>
        <v>45</v>
      </c>
      <c r="W4352">
        <f t="shared" si="543"/>
        <v>1242</v>
      </c>
    </row>
    <row r="4353" spans="1:23" ht="15.75" customHeight="1" x14ac:dyDescent="0.3">
      <c r="A4353" s="2" t="s">
        <v>13</v>
      </c>
      <c r="B4353" s="2">
        <v>1185732</v>
      </c>
      <c r="C4353" s="3">
        <v>44526</v>
      </c>
      <c r="D4353" s="12" t="str" cm="1">
        <f t="array" ref="D4353">_xlfn.SWITCH(WEEKDAY(C4353,2), 1, "Lundi", 2, "Mardi", 3, "Mercredi", 4, "Jeudi", 5, "Vendredi", 6, "Samedi", 7, "Dimanche", "Erreur")</f>
        <v>Vendredi</v>
      </c>
      <c r="E4353" s="2" t="s">
        <v>14</v>
      </c>
      <c r="F4353" s="2" t="s">
        <v>39</v>
      </c>
      <c r="G4353" s="2" t="s">
        <v>40</v>
      </c>
      <c r="H4353" s="4" t="s">
        <v>22</v>
      </c>
      <c r="I4353" s="5">
        <v>65</v>
      </c>
      <c r="J4353" s="6">
        <v>81</v>
      </c>
      <c r="K4353" s="7">
        <v>5265</v>
      </c>
      <c r="L4353" s="7">
        <v>2211.2999999999997</v>
      </c>
      <c r="M4353" s="8">
        <v>0.42</v>
      </c>
      <c r="N4353" s="2" t="s">
        <v>82</v>
      </c>
      <c r="O4353">
        <f t="shared" si="536"/>
        <v>2021</v>
      </c>
      <c r="P4353">
        <f t="shared" si="537"/>
        <v>11</v>
      </c>
      <c r="Q4353" t="str">
        <f t="shared" si="538"/>
        <v>nov</v>
      </c>
      <c r="R4353" t="str">
        <f t="shared" si="539"/>
        <v>Pennsylvania</v>
      </c>
      <c r="S4353" t="str">
        <f t="shared" si="540"/>
        <v>2021-11</v>
      </c>
      <c r="T4353">
        <f>IF(AND(COUNTIF(Calculs!$Q$2:$Q$12,$O4353)&gt;0,COUNTIF(Calculs!$S$2:$S$12,$E4353)&gt;0,COUNTIF(Calculs!$U$2:$U$12,$H4353)&gt;0),1,0)</f>
        <v>1</v>
      </c>
      <c r="U4353">
        <f t="shared" si="541"/>
        <v>5265</v>
      </c>
      <c r="V4353">
        <f t="shared" si="542"/>
        <v>81</v>
      </c>
      <c r="W4353">
        <f t="shared" si="543"/>
        <v>2211.2999999999997</v>
      </c>
    </row>
    <row r="4354" spans="1:23" ht="15.75" customHeight="1" x14ac:dyDescent="0.3">
      <c r="A4354" s="2" t="s">
        <v>13</v>
      </c>
      <c r="B4354" s="2">
        <v>1185732</v>
      </c>
      <c r="C4354" s="3">
        <v>44527</v>
      </c>
      <c r="D4354" s="12" t="str" cm="1">
        <f t="array" ref="D4354">_xlfn.SWITCH(WEEKDAY(C4354,2), 1, "Lundi", 2, "Mardi", 3, "Mercredi", 4, "Jeudi", 5, "Vendredi", 6, "Samedi", 7, "Dimanche", "Erreur")</f>
        <v>Samedi</v>
      </c>
      <c r="E4354" s="2" t="s">
        <v>14</v>
      </c>
      <c r="F4354" s="2" t="s">
        <v>39</v>
      </c>
      <c r="G4354" s="2" t="s">
        <v>40</v>
      </c>
      <c r="H4354" s="4" t="s">
        <v>16</v>
      </c>
      <c r="I4354" s="5">
        <v>60</v>
      </c>
      <c r="J4354" s="6">
        <v>145</v>
      </c>
      <c r="K4354" s="7">
        <v>8700</v>
      </c>
      <c r="L4354" s="7">
        <v>5829</v>
      </c>
      <c r="M4354" s="8">
        <v>0.67</v>
      </c>
      <c r="N4354" s="2" t="s">
        <v>82</v>
      </c>
      <c r="O4354">
        <f t="shared" si="536"/>
        <v>2021</v>
      </c>
      <c r="P4354">
        <f t="shared" si="537"/>
        <v>11</v>
      </c>
      <c r="Q4354" t="str">
        <f t="shared" si="538"/>
        <v>nov</v>
      </c>
      <c r="R4354" t="str">
        <f t="shared" si="539"/>
        <v>Pennsylvania</v>
      </c>
      <c r="S4354" t="str">
        <f t="shared" si="540"/>
        <v>2021-11</v>
      </c>
      <c r="T4354">
        <f>IF(AND(COUNTIF(Calculs!$Q$2:$Q$12,$O4354)&gt;0,COUNTIF(Calculs!$S$2:$S$12,$E4354)&gt;0,COUNTIF(Calculs!$U$2:$U$12,$H4354)&gt;0),1,0)</f>
        <v>1</v>
      </c>
      <c r="U4354">
        <f t="shared" si="541"/>
        <v>8700</v>
      </c>
      <c r="V4354">
        <f t="shared" si="542"/>
        <v>145</v>
      </c>
      <c r="W4354">
        <f t="shared" si="543"/>
        <v>5829</v>
      </c>
    </row>
    <row r="4355" spans="1:23" ht="15.75" customHeight="1" x14ac:dyDescent="0.3">
      <c r="A4355" s="2" t="s">
        <v>13</v>
      </c>
      <c r="B4355" s="2">
        <v>1185732</v>
      </c>
      <c r="C4355" s="3">
        <v>44528</v>
      </c>
      <c r="D4355" s="12" t="str" cm="1">
        <f t="array" ref="D4355">_xlfn.SWITCH(WEEKDAY(C4355,2), 1, "Lundi", 2, "Mardi", 3, "Mercredi", 4, "Jeudi", 5, "Vendredi", 6, "Samedi", 7, "Dimanche", "Erreur")</f>
        <v>Dimanche</v>
      </c>
      <c r="E4355" s="2" t="s">
        <v>14</v>
      </c>
      <c r="F4355" s="2" t="s">
        <v>39</v>
      </c>
      <c r="G4355" s="2" t="s">
        <v>40</v>
      </c>
      <c r="H4355" s="4" t="s">
        <v>18</v>
      </c>
      <c r="I4355" s="5">
        <v>55</v>
      </c>
      <c r="J4355" s="6">
        <v>90</v>
      </c>
      <c r="K4355" s="7">
        <v>4950</v>
      </c>
      <c r="L4355" s="7">
        <v>2475</v>
      </c>
      <c r="M4355" s="8">
        <v>0.5</v>
      </c>
      <c r="N4355" s="2" t="s">
        <v>82</v>
      </c>
      <c r="O4355">
        <f t="shared" ref="O4355:O4418" si="544">YEAR($C4355)</f>
        <v>2021</v>
      </c>
      <c r="P4355">
        <f t="shared" ref="P4355:P4418" si="545">MONTH($C4355)</f>
        <v>11</v>
      </c>
      <c r="Q4355" t="str">
        <f t="shared" ref="Q4355:Q4418" si="546">TEXT($C4355,"mmm")</f>
        <v>nov</v>
      </c>
      <c r="R4355" t="str">
        <f t="shared" ref="R4355:R4418" si="547">SUBSTITUTE(SUBSTITUTE($F4355,"Sud ","South "),"Ouest ","West ")</f>
        <v>Pennsylvania</v>
      </c>
      <c r="S4355" t="str">
        <f t="shared" ref="S4355:S4418" si="548">TEXT($C4355,"aaaa-mm")</f>
        <v>2021-11</v>
      </c>
      <c r="T4355">
        <f>IF(AND(COUNTIF(Calculs!$Q$2:$Q$12,$O4355)&gt;0,COUNTIF(Calculs!$S$2:$S$12,$E4355)&gt;0,COUNTIF(Calculs!$U$2:$U$12,$H4355)&gt;0),1,0)</f>
        <v>1</v>
      </c>
      <c r="U4355">
        <f t="shared" ref="U4355:U4418" si="549">$K4355*$T4355</f>
        <v>4950</v>
      </c>
      <c r="V4355">
        <f t="shared" ref="V4355:V4418" si="550">$J4355*$T4355</f>
        <v>90</v>
      </c>
      <c r="W4355">
        <f t="shared" ref="W4355:W4418" si="551">$L4355*$T4355</f>
        <v>2475</v>
      </c>
    </row>
    <row r="4356" spans="1:23" ht="15.75" customHeight="1" x14ac:dyDescent="0.3">
      <c r="A4356" s="2" t="s">
        <v>13</v>
      </c>
      <c r="B4356" s="2">
        <v>1185732</v>
      </c>
      <c r="C4356" s="3">
        <v>44529</v>
      </c>
      <c r="D4356" s="12" t="str" cm="1">
        <f t="array" ref="D4356">_xlfn.SWITCH(WEEKDAY(C4356,2), 1, "Lundi", 2, "Mardi", 3, "Mercredi", 4, "Jeudi", 5, "Vendredi", 6, "Samedi", 7, "Dimanche", "Erreur")</f>
        <v>Lundi</v>
      </c>
      <c r="E4356" s="2" t="s">
        <v>14</v>
      </c>
      <c r="F4356" s="2" t="s">
        <v>39</v>
      </c>
      <c r="G4356" s="2" t="s">
        <v>40</v>
      </c>
      <c r="H4356" s="4" t="s">
        <v>19</v>
      </c>
      <c r="I4356" s="5">
        <v>51</v>
      </c>
      <c r="J4356" s="6">
        <v>59</v>
      </c>
      <c r="K4356" s="7">
        <v>3009</v>
      </c>
      <c r="L4356" s="7">
        <v>1504.5</v>
      </c>
      <c r="M4356" s="8">
        <v>0.5</v>
      </c>
      <c r="N4356" s="2" t="s">
        <v>82</v>
      </c>
      <c r="O4356">
        <f t="shared" si="544"/>
        <v>2021</v>
      </c>
      <c r="P4356">
        <f t="shared" si="545"/>
        <v>11</v>
      </c>
      <c r="Q4356" t="str">
        <f t="shared" si="546"/>
        <v>nov</v>
      </c>
      <c r="R4356" t="str">
        <f t="shared" si="547"/>
        <v>Pennsylvania</v>
      </c>
      <c r="S4356" t="str">
        <f t="shared" si="548"/>
        <v>2021-11</v>
      </c>
      <c r="T4356">
        <f>IF(AND(COUNTIF(Calculs!$Q$2:$Q$12,$O4356)&gt;0,COUNTIF(Calculs!$S$2:$S$12,$E4356)&gt;0,COUNTIF(Calculs!$U$2:$U$12,$H4356)&gt;0),1,0)</f>
        <v>1</v>
      </c>
      <c r="U4356">
        <f t="shared" si="549"/>
        <v>3009</v>
      </c>
      <c r="V4356">
        <f t="shared" si="550"/>
        <v>59</v>
      </c>
      <c r="W4356">
        <f t="shared" si="551"/>
        <v>1504.5</v>
      </c>
    </row>
    <row r="4357" spans="1:23" ht="15.75" customHeight="1" x14ac:dyDescent="0.3">
      <c r="A4357" s="2" t="s">
        <v>13</v>
      </c>
      <c r="B4357" s="2">
        <v>1185732</v>
      </c>
      <c r="C4357" s="3">
        <v>44530</v>
      </c>
      <c r="D4357" s="12" t="str" cm="1">
        <f t="array" ref="D4357">_xlfn.SWITCH(WEEKDAY(C4357,2), 1, "Lundi", 2, "Mardi", 3, "Mercredi", 4, "Jeudi", 5, "Vendredi", 6, "Samedi", 7, "Dimanche", "Erreur")</f>
        <v>Mardi</v>
      </c>
      <c r="E4357" s="2" t="s">
        <v>14</v>
      </c>
      <c r="F4357" s="2" t="s">
        <v>39</v>
      </c>
      <c r="G4357" s="2" t="s">
        <v>40</v>
      </c>
      <c r="H4357" s="4" t="s">
        <v>20</v>
      </c>
      <c r="I4357" s="5">
        <v>51</v>
      </c>
      <c r="J4357" s="6">
        <v>44</v>
      </c>
      <c r="K4357" s="7">
        <v>2244</v>
      </c>
      <c r="L4357" s="7">
        <v>1189.3200000000002</v>
      </c>
      <c r="M4357" s="8">
        <v>0.53</v>
      </c>
      <c r="N4357" s="2" t="s">
        <v>82</v>
      </c>
      <c r="O4357">
        <f t="shared" si="544"/>
        <v>2021</v>
      </c>
      <c r="P4357">
        <f t="shared" si="545"/>
        <v>11</v>
      </c>
      <c r="Q4357" t="str">
        <f t="shared" si="546"/>
        <v>nov</v>
      </c>
      <c r="R4357" t="str">
        <f t="shared" si="547"/>
        <v>Pennsylvania</v>
      </c>
      <c r="S4357" t="str">
        <f t="shared" si="548"/>
        <v>2021-11</v>
      </c>
      <c r="T4357">
        <f>IF(AND(COUNTIF(Calculs!$Q$2:$Q$12,$O4357)&gt;0,COUNTIF(Calculs!$S$2:$S$12,$E4357)&gt;0,COUNTIF(Calculs!$U$2:$U$12,$H4357)&gt;0),1,0)</f>
        <v>1</v>
      </c>
      <c r="U4357">
        <f t="shared" si="549"/>
        <v>2244</v>
      </c>
      <c r="V4357">
        <f t="shared" si="550"/>
        <v>44</v>
      </c>
      <c r="W4357">
        <f t="shared" si="551"/>
        <v>1189.3200000000002</v>
      </c>
    </row>
    <row r="4358" spans="1:23" ht="15.75" customHeight="1" x14ac:dyDescent="0.3">
      <c r="A4358" s="2" t="s">
        <v>13</v>
      </c>
      <c r="B4358" s="2">
        <v>1185732</v>
      </c>
      <c r="C4358" s="3">
        <v>44531</v>
      </c>
      <c r="D4358" s="12" t="str" cm="1">
        <f t="array" ref="D4358">_xlfn.SWITCH(WEEKDAY(C4358,2), 1, "Lundi", 2, "Mardi", 3, "Mercredi", 4, "Jeudi", 5, "Vendredi", 6, "Samedi", 7, "Dimanche", "Erreur")</f>
        <v>Mercredi</v>
      </c>
      <c r="E4358" s="2" t="s">
        <v>14</v>
      </c>
      <c r="F4358" s="2" t="s">
        <v>39</v>
      </c>
      <c r="G4358" s="2" t="s">
        <v>40</v>
      </c>
      <c r="H4358" s="4" t="s">
        <v>21</v>
      </c>
      <c r="I4358" s="5">
        <v>64</v>
      </c>
      <c r="J4358" s="6">
        <v>60</v>
      </c>
      <c r="K4358" s="7">
        <v>3840</v>
      </c>
      <c r="L4358" s="7">
        <v>1843.1999999999998</v>
      </c>
      <c r="M4358" s="8">
        <v>0.48</v>
      </c>
      <c r="N4358" s="2" t="s">
        <v>82</v>
      </c>
      <c r="O4358">
        <f t="shared" si="544"/>
        <v>2021</v>
      </c>
      <c r="P4358">
        <f t="shared" si="545"/>
        <v>12</v>
      </c>
      <c r="Q4358" t="str">
        <f t="shared" si="546"/>
        <v>déc</v>
      </c>
      <c r="R4358" t="str">
        <f t="shared" si="547"/>
        <v>Pennsylvania</v>
      </c>
      <c r="S4358" t="str">
        <f t="shared" si="548"/>
        <v>2021-12</v>
      </c>
      <c r="T4358">
        <f>IF(AND(COUNTIF(Calculs!$Q$2:$Q$12,$O4358)&gt;0,COUNTIF(Calculs!$S$2:$S$12,$E4358)&gt;0,COUNTIF(Calculs!$U$2:$U$12,$H4358)&gt;0),1,0)</f>
        <v>1</v>
      </c>
      <c r="U4358">
        <f t="shared" si="549"/>
        <v>3840</v>
      </c>
      <c r="V4358">
        <f t="shared" si="550"/>
        <v>60</v>
      </c>
      <c r="W4358">
        <f t="shared" si="551"/>
        <v>1843.1999999999998</v>
      </c>
    </row>
    <row r="4359" spans="1:23" ht="15.75" customHeight="1" x14ac:dyDescent="0.3">
      <c r="A4359" s="2" t="s">
        <v>13</v>
      </c>
      <c r="B4359" s="2">
        <v>1185732</v>
      </c>
      <c r="C4359" s="3">
        <v>44532</v>
      </c>
      <c r="D4359" s="12" t="str" cm="1">
        <f t="array" ref="D4359">_xlfn.SWITCH(WEEKDAY(C4359,2), 1, "Lundi", 2, "Mardi", 3, "Mercredi", 4, "Jeudi", 5, "Vendredi", 6, "Samedi", 7, "Dimanche", "Erreur")</f>
        <v>Jeudi</v>
      </c>
      <c r="E4359" s="2" t="s">
        <v>14</v>
      </c>
      <c r="F4359" s="2" t="s">
        <v>39</v>
      </c>
      <c r="G4359" s="2" t="s">
        <v>40</v>
      </c>
      <c r="H4359" s="4" t="s">
        <v>22</v>
      </c>
      <c r="I4359" s="5">
        <v>64</v>
      </c>
      <c r="J4359" s="6">
        <v>98</v>
      </c>
      <c r="K4359" s="7">
        <v>6272</v>
      </c>
      <c r="L4359" s="7">
        <v>2634.24</v>
      </c>
      <c r="M4359" s="8">
        <v>0.42</v>
      </c>
      <c r="N4359" s="2" t="s">
        <v>82</v>
      </c>
      <c r="O4359">
        <f t="shared" si="544"/>
        <v>2021</v>
      </c>
      <c r="P4359">
        <f t="shared" si="545"/>
        <v>12</v>
      </c>
      <c r="Q4359" t="str">
        <f t="shared" si="546"/>
        <v>déc</v>
      </c>
      <c r="R4359" t="str">
        <f t="shared" si="547"/>
        <v>Pennsylvania</v>
      </c>
      <c r="S4359" t="str">
        <f t="shared" si="548"/>
        <v>2021-12</v>
      </c>
      <c r="T4359">
        <f>IF(AND(COUNTIF(Calculs!$Q$2:$Q$12,$O4359)&gt;0,COUNTIF(Calculs!$S$2:$S$12,$E4359)&gt;0,COUNTIF(Calculs!$U$2:$U$12,$H4359)&gt;0),1,0)</f>
        <v>1</v>
      </c>
      <c r="U4359">
        <f t="shared" si="549"/>
        <v>6272</v>
      </c>
      <c r="V4359">
        <f t="shared" si="550"/>
        <v>98</v>
      </c>
      <c r="W4359">
        <f t="shared" si="551"/>
        <v>2634.24</v>
      </c>
    </row>
    <row r="4360" spans="1:23" ht="15.75" customHeight="1" x14ac:dyDescent="0.3">
      <c r="A4360" s="2" t="s">
        <v>13</v>
      </c>
      <c r="B4360" s="2">
        <v>1185732</v>
      </c>
      <c r="C4360" s="3">
        <v>44533</v>
      </c>
      <c r="D4360" s="12" t="str" cm="1">
        <f t="array" ref="D4360">_xlfn.SWITCH(WEEKDAY(C4360,2), 1, "Lundi", 2, "Mardi", 3, "Mercredi", 4, "Jeudi", 5, "Vendredi", 6, "Samedi", 7, "Dimanche", "Erreur")</f>
        <v>Vendredi</v>
      </c>
      <c r="E4360" s="2" t="s">
        <v>14</v>
      </c>
      <c r="F4360" s="2" t="s">
        <v>39</v>
      </c>
      <c r="G4360" s="2" t="s">
        <v>40</v>
      </c>
      <c r="H4360" s="4" t="s">
        <v>16</v>
      </c>
      <c r="I4360" s="5">
        <v>60</v>
      </c>
      <c r="J4360" s="6">
        <v>158</v>
      </c>
      <c r="K4360" s="7">
        <v>9480</v>
      </c>
      <c r="L4360" s="7">
        <v>6256.8</v>
      </c>
      <c r="M4360" s="8">
        <v>0.66</v>
      </c>
      <c r="N4360" s="2" t="s">
        <v>82</v>
      </c>
      <c r="O4360">
        <f t="shared" si="544"/>
        <v>2021</v>
      </c>
      <c r="P4360">
        <f t="shared" si="545"/>
        <v>12</v>
      </c>
      <c r="Q4360" t="str">
        <f t="shared" si="546"/>
        <v>déc</v>
      </c>
      <c r="R4360" t="str">
        <f t="shared" si="547"/>
        <v>Pennsylvania</v>
      </c>
      <c r="S4360" t="str">
        <f t="shared" si="548"/>
        <v>2021-12</v>
      </c>
      <c r="T4360">
        <f>IF(AND(COUNTIF(Calculs!$Q$2:$Q$12,$O4360)&gt;0,COUNTIF(Calculs!$S$2:$S$12,$E4360)&gt;0,COUNTIF(Calculs!$U$2:$U$12,$H4360)&gt;0),1,0)</f>
        <v>1</v>
      </c>
      <c r="U4360">
        <f t="shared" si="549"/>
        <v>9480</v>
      </c>
      <c r="V4360">
        <f t="shared" si="550"/>
        <v>158</v>
      </c>
      <c r="W4360">
        <f t="shared" si="551"/>
        <v>6256.8</v>
      </c>
    </row>
    <row r="4361" spans="1:23" ht="15.75" customHeight="1" x14ac:dyDescent="0.3">
      <c r="A4361" s="2" t="s">
        <v>13</v>
      </c>
      <c r="B4361" s="2">
        <v>1185732</v>
      </c>
      <c r="C4361" s="3">
        <v>44534</v>
      </c>
      <c r="D4361" s="12" t="str" cm="1">
        <f t="array" ref="D4361">_xlfn.SWITCH(WEEKDAY(C4361,2), 1, "Lundi", 2, "Mardi", 3, "Mercredi", 4, "Jeudi", 5, "Vendredi", 6, "Samedi", 7, "Dimanche", "Erreur")</f>
        <v>Samedi</v>
      </c>
      <c r="E4361" s="2" t="s">
        <v>14</v>
      </c>
      <c r="F4361" s="2" t="s">
        <v>39</v>
      </c>
      <c r="G4361" s="2" t="s">
        <v>40</v>
      </c>
      <c r="H4361" s="4" t="s">
        <v>18</v>
      </c>
      <c r="I4361" s="5">
        <v>54</v>
      </c>
      <c r="J4361" s="6">
        <v>75</v>
      </c>
      <c r="K4361" s="7">
        <v>4050</v>
      </c>
      <c r="L4361" s="7">
        <v>1903.5</v>
      </c>
      <c r="M4361" s="8">
        <v>0.47</v>
      </c>
      <c r="N4361" s="2" t="s">
        <v>82</v>
      </c>
      <c r="O4361">
        <f t="shared" si="544"/>
        <v>2021</v>
      </c>
      <c r="P4361">
        <f t="shared" si="545"/>
        <v>12</v>
      </c>
      <c r="Q4361" t="str">
        <f t="shared" si="546"/>
        <v>déc</v>
      </c>
      <c r="R4361" t="str">
        <f t="shared" si="547"/>
        <v>Pennsylvania</v>
      </c>
      <c r="S4361" t="str">
        <f t="shared" si="548"/>
        <v>2021-12</v>
      </c>
      <c r="T4361">
        <f>IF(AND(COUNTIF(Calculs!$Q$2:$Q$12,$O4361)&gt;0,COUNTIF(Calculs!$S$2:$S$12,$E4361)&gt;0,COUNTIF(Calculs!$U$2:$U$12,$H4361)&gt;0),1,0)</f>
        <v>1</v>
      </c>
      <c r="U4361">
        <f t="shared" si="549"/>
        <v>4050</v>
      </c>
      <c r="V4361">
        <f t="shared" si="550"/>
        <v>75</v>
      </c>
      <c r="W4361">
        <f t="shared" si="551"/>
        <v>1903.5</v>
      </c>
    </row>
    <row r="4362" spans="1:23" ht="15.75" customHeight="1" x14ac:dyDescent="0.3">
      <c r="A4362" s="2" t="s">
        <v>13</v>
      </c>
      <c r="B4362" s="2">
        <v>1185732</v>
      </c>
      <c r="C4362" s="3">
        <v>44535</v>
      </c>
      <c r="D4362" s="12" t="str" cm="1">
        <f t="array" ref="D4362">_xlfn.SWITCH(WEEKDAY(C4362,2), 1, "Lundi", 2, "Mardi", 3, "Mercredi", 4, "Jeudi", 5, "Vendredi", 6, "Samedi", 7, "Dimanche", "Erreur")</f>
        <v>Dimanche</v>
      </c>
      <c r="E4362" s="2" t="s">
        <v>14</v>
      </c>
      <c r="F4362" s="2" t="s">
        <v>39</v>
      </c>
      <c r="G4362" s="2" t="s">
        <v>40</v>
      </c>
      <c r="H4362" s="4" t="s">
        <v>19</v>
      </c>
      <c r="I4362" s="5">
        <v>54</v>
      </c>
      <c r="J4362" s="6">
        <v>61</v>
      </c>
      <c r="K4362" s="7">
        <v>3294</v>
      </c>
      <c r="L4362" s="7">
        <v>1811.6999999999998</v>
      </c>
      <c r="M4362" s="8">
        <v>0.54999999999999993</v>
      </c>
      <c r="N4362" s="2" t="s">
        <v>82</v>
      </c>
      <c r="O4362">
        <f t="shared" si="544"/>
        <v>2021</v>
      </c>
      <c r="P4362">
        <f t="shared" si="545"/>
        <v>12</v>
      </c>
      <c r="Q4362" t="str">
        <f t="shared" si="546"/>
        <v>déc</v>
      </c>
      <c r="R4362" t="str">
        <f t="shared" si="547"/>
        <v>Pennsylvania</v>
      </c>
      <c r="S4362" t="str">
        <f t="shared" si="548"/>
        <v>2021-12</v>
      </c>
      <c r="T4362">
        <f>IF(AND(COUNTIF(Calculs!$Q$2:$Q$12,$O4362)&gt;0,COUNTIF(Calculs!$S$2:$S$12,$E4362)&gt;0,COUNTIF(Calculs!$U$2:$U$12,$H4362)&gt;0),1,0)</f>
        <v>1</v>
      </c>
      <c r="U4362">
        <f t="shared" si="549"/>
        <v>3294</v>
      </c>
      <c r="V4362">
        <f t="shared" si="550"/>
        <v>61</v>
      </c>
      <c r="W4362">
        <f t="shared" si="551"/>
        <v>1811.6999999999998</v>
      </c>
    </row>
    <row r="4363" spans="1:23" ht="15.75" customHeight="1" x14ac:dyDescent="0.3">
      <c r="A4363" s="2" t="s">
        <v>13</v>
      </c>
      <c r="B4363" s="2">
        <v>1185732</v>
      </c>
      <c r="C4363" s="3">
        <v>44536</v>
      </c>
      <c r="D4363" s="12" t="str" cm="1">
        <f t="array" ref="D4363">_xlfn.SWITCH(WEEKDAY(C4363,2), 1, "Lundi", 2, "Mardi", 3, "Mercredi", 4, "Jeudi", 5, "Vendredi", 6, "Samedi", 7, "Dimanche", "Erreur")</f>
        <v>Lundi</v>
      </c>
      <c r="E4363" s="2" t="s">
        <v>14</v>
      </c>
      <c r="F4363" s="2" t="s">
        <v>39</v>
      </c>
      <c r="G4363" s="2" t="s">
        <v>40</v>
      </c>
      <c r="H4363" s="4" t="s">
        <v>20</v>
      </c>
      <c r="I4363" s="5">
        <v>53</v>
      </c>
      <c r="J4363" s="6">
        <v>58</v>
      </c>
      <c r="K4363" s="7">
        <v>3074</v>
      </c>
      <c r="L4363" s="7">
        <v>1659.96</v>
      </c>
      <c r="M4363" s="8">
        <v>0.54</v>
      </c>
      <c r="N4363" s="2" t="s">
        <v>82</v>
      </c>
      <c r="O4363">
        <f t="shared" si="544"/>
        <v>2021</v>
      </c>
      <c r="P4363">
        <f t="shared" si="545"/>
        <v>12</v>
      </c>
      <c r="Q4363" t="str">
        <f t="shared" si="546"/>
        <v>déc</v>
      </c>
      <c r="R4363" t="str">
        <f t="shared" si="547"/>
        <v>Pennsylvania</v>
      </c>
      <c r="S4363" t="str">
        <f t="shared" si="548"/>
        <v>2021-12</v>
      </c>
      <c r="T4363">
        <f>IF(AND(COUNTIF(Calculs!$Q$2:$Q$12,$O4363)&gt;0,COUNTIF(Calculs!$S$2:$S$12,$E4363)&gt;0,COUNTIF(Calculs!$U$2:$U$12,$H4363)&gt;0),1,0)</f>
        <v>1</v>
      </c>
      <c r="U4363">
        <f t="shared" si="549"/>
        <v>3074</v>
      </c>
      <c r="V4363">
        <f t="shared" si="550"/>
        <v>58</v>
      </c>
      <c r="W4363">
        <f t="shared" si="551"/>
        <v>1659.96</v>
      </c>
    </row>
    <row r="4364" spans="1:23" ht="15.75" customHeight="1" x14ac:dyDescent="0.3">
      <c r="A4364" s="2" t="s">
        <v>13</v>
      </c>
      <c r="B4364" s="2">
        <v>1185732</v>
      </c>
      <c r="C4364" s="3">
        <v>44537</v>
      </c>
      <c r="D4364" s="12" t="str" cm="1">
        <f t="array" ref="D4364">_xlfn.SWITCH(WEEKDAY(C4364,2), 1, "Lundi", 2, "Mardi", 3, "Mercredi", 4, "Jeudi", 5, "Vendredi", 6, "Samedi", 7, "Dimanche", "Erreur")</f>
        <v>Mardi</v>
      </c>
      <c r="E4364" s="2" t="s">
        <v>14</v>
      </c>
      <c r="F4364" s="2" t="s">
        <v>39</v>
      </c>
      <c r="G4364" s="2" t="s">
        <v>40</v>
      </c>
      <c r="H4364" s="4" t="s">
        <v>21</v>
      </c>
      <c r="I4364" s="5">
        <v>61</v>
      </c>
      <c r="J4364" s="6">
        <v>46</v>
      </c>
      <c r="K4364" s="7">
        <v>2806</v>
      </c>
      <c r="L4364" s="7">
        <v>1290.76</v>
      </c>
      <c r="M4364" s="8">
        <v>0.45999999999999996</v>
      </c>
      <c r="N4364" s="2" t="s">
        <v>82</v>
      </c>
      <c r="O4364">
        <f t="shared" si="544"/>
        <v>2021</v>
      </c>
      <c r="P4364">
        <f t="shared" si="545"/>
        <v>12</v>
      </c>
      <c r="Q4364" t="str">
        <f t="shared" si="546"/>
        <v>déc</v>
      </c>
      <c r="R4364" t="str">
        <f t="shared" si="547"/>
        <v>Pennsylvania</v>
      </c>
      <c r="S4364" t="str">
        <f t="shared" si="548"/>
        <v>2021-12</v>
      </c>
      <c r="T4364">
        <f>IF(AND(COUNTIF(Calculs!$Q$2:$Q$12,$O4364)&gt;0,COUNTIF(Calculs!$S$2:$S$12,$E4364)&gt;0,COUNTIF(Calculs!$U$2:$U$12,$H4364)&gt;0),1,0)</f>
        <v>1</v>
      </c>
      <c r="U4364">
        <f t="shared" si="549"/>
        <v>2806</v>
      </c>
      <c r="V4364">
        <f t="shared" si="550"/>
        <v>46</v>
      </c>
      <c r="W4364">
        <f t="shared" si="551"/>
        <v>1290.76</v>
      </c>
    </row>
    <row r="4365" spans="1:23" ht="15.75" customHeight="1" x14ac:dyDescent="0.3">
      <c r="A4365" s="2" t="s">
        <v>13</v>
      </c>
      <c r="B4365" s="2">
        <v>1185732</v>
      </c>
      <c r="C4365" s="3">
        <v>44538</v>
      </c>
      <c r="D4365" s="12" t="str" cm="1">
        <f t="array" ref="D4365">_xlfn.SWITCH(WEEKDAY(C4365,2), 1, "Lundi", 2, "Mardi", 3, "Mercredi", 4, "Jeudi", 5, "Vendredi", 6, "Samedi", 7, "Dimanche", "Erreur")</f>
        <v>Mercredi</v>
      </c>
      <c r="E4365" s="2" t="s">
        <v>14</v>
      </c>
      <c r="F4365" s="2" t="s">
        <v>39</v>
      </c>
      <c r="G4365" s="2" t="s">
        <v>40</v>
      </c>
      <c r="H4365" s="4" t="s">
        <v>22</v>
      </c>
      <c r="I4365" s="5">
        <v>64</v>
      </c>
      <c r="J4365" s="6">
        <v>95</v>
      </c>
      <c r="K4365" s="7">
        <v>6080</v>
      </c>
      <c r="L4365" s="7">
        <v>2614.4</v>
      </c>
      <c r="M4365" s="8">
        <v>0.43</v>
      </c>
      <c r="N4365" s="2" t="s">
        <v>82</v>
      </c>
      <c r="O4365">
        <f t="shared" si="544"/>
        <v>2021</v>
      </c>
      <c r="P4365">
        <f t="shared" si="545"/>
        <v>12</v>
      </c>
      <c r="Q4365" t="str">
        <f t="shared" si="546"/>
        <v>déc</v>
      </c>
      <c r="R4365" t="str">
        <f t="shared" si="547"/>
        <v>Pennsylvania</v>
      </c>
      <c r="S4365" t="str">
        <f t="shared" si="548"/>
        <v>2021-12</v>
      </c>
      <c r="T4365">
        <f>IF(AND(COUNTIF(Calculs!$Q$2:$Q$12,$O4365)&gt;0,COUNTIF(Calculs!$S$2:$S$12,$E4365)&gt;0,COUNTIF(Calculs!$U$2:$U$12,$H4365)&gt;0),1,0)</f>
        <v>1</v>
      </c>
      <c r="U4365">
        <f t="shared" si="549"/>
        <v>6080</v>
      </c>
      <c r="V4365">
        <f t="shared" si="550"/>
        <v>95</v>
      </c>
      <c r="W4365">
        <f t="shared" si="551"/>
        <v>2614.4</v>
      </c>
    </row>
    <row r="4366" spans="1:23" ht="15.75" customHeight="1" x14ac:dyDescent="0.3">
      <c r="A4366" s="2" t="s">
        <v>13</v>
      </c>
      <c r="B4366" s="2">
        <v>1185732</v>
      </c>
      <c r="C4366" s="3">
        <v>44539</v>
      </c>
      <c r="D4366" s="12" t="str" cm="1">
        <f t="array" ref="D4366">_xlfn.SWITCH(WEEKDAY(C4366,2), 1, "Lundi", 2, "Mardi", 3, "Mercredi", 4, "Jeudi", 5, "Vendredi", 6, "Samedi", 7, "Dimanche", "Erreur")</f>
        <v>Jeudi</v>
      </c>
      <c r="E4366" s="2" t="s">
        <v>14</v>
      </c>
      <c r="F4366" s="2" t="s">
        <v>39</v>
      </c>
      <c r="G4366" s="2" t="s">
        <v>40</v>
      </c>
      <c r="H4366" s="4" t="s">
        <v>16</v>
      </c>
      <c r="I4366" s="5">
        <v>62</v>
      </c>
      <c r="J4366" s="6">
        <v>143</v>
      </c>
      <c r="K4366" s="7">
        <v>8866</v>
      </c>
      <c r="L4366" s="7">
        <v>5319.5999999999995</v>
      </c>
      <c r="M4366" s="8">
        <v>0.6</v>
      </c>
      <c r="N4366" s="2" t="s">
        <v>82</v>
      </c>
      <c r="O4366">
        <f t="shared" si="544"/>
        <v>2021</v>
      </c>
      <c r="P4366">
        <f t="shared" si="545"/>
        <v>12</v>
      </c>
      <c r="Q4366" t="str">
        <f t="shared" si="546"/>
        <v>déc</v>
      </c>
      <c r="R4366" t="str">
        <f t="shared" si="547"/>
        <v>Pennsylvania</v>
      </c>
      <c r="S4366" t="str">
        <f t="shared" si="548"/>
        <v>2021-12</v>
      </c>
      <c r="T4366">
        <f>IF(AND(COUNTIF(Calculs!$Q$2:$Q$12,$O4366)&gt;0,COUNTIF(Calculs!$S$2:$S$12,$E4366)&gt;0,COUNTIF(Calculs!$U$2:$U$12,$H4366)&gt;0),1,0)</f>
        <v>1</v>
      </c>
      <c r="U4366">
        <f t="shared" si="549"/>
        <v>8866</v>
      </c>
      <c r="V4366">
        <f t="shared" si="550"/>
        <v>143</v>
      </c>
      <c r="W4366">
        <f t="shared" si="551"/>
        <v>5319.5999999999995</v>
      </c>
    </row>
    <row r="4367" spans="1:23" ht="15.75" customHeight="1" x14ac:dyDescent="0.3">
      <c r="A4367" s="2" t="s">
        <v>13</v>
      </c>
      <c r="B4367" s="2">
        <v>1185732</v>
      </c>
      <c r="C4367" s="3">
        <v>44540</v>
      </c>
      <c r="D4367" s="12" t="str" cm="1">
        <f t="array" ref="D4367">_xlfn.SWITCH(WEEKDAY(C4367,2), 1, "Lundi", 2, "Mardi", 3, "Mercredi", 4, "Jeudi", 5, "Vendredi", 6, "Samedi", 7, "Dimanche", "Erreur")</f>
        <v>Vendredi</v>
      </c>
      <c r="E4367" s="2" t="s">
        <v>14</v>
      </c>
      <c r="F4367" s="2" t="s">
        <v>39</v>
      </c>
      <c r="G4367" s="2" t="s">
        <v>40</v>
      </c>
      <c r="H4367" s="4" t="s">
        <v>18</v>
      </c>
      <c r="I4367" s="5">
        <v>48</v>
      </c>
      <c r="J4367" s="6">
        <v>80</v>
      </c>
      <c r="K4367" s="7">
        <v>3840</v>
      </c>
      <c r="L4367" s="7">
        <v>1536</v>
      </c>
      <c r="M4367" s="8">
        <v>0.4</v>
      </c>
      <c r="N4367" s="2" t="s">
        <v>82</v>
      </c>
      <c r="O4367">
        <f t="shared" si="544"/>
        <v>2021</v>
      </c>
      <c r="P4367">
        <f t="shared" si="545"/>
        <v>12</v>
      </c>
      <c r="Q4367" t="str">
        <f t="shared" si="546"/>
        <v>déc</v>
      </c>
      <c r="R4367" t="str">
        <f t="shared" si="547"/>
        <v>Pennsylvania</v>
      </c>
      <c r="S4367" t="str">
        <f t="shared" si="548"/>
        <v>2021-12</v>
      </c>
      <c r="T4367">
        <f>IF(AND(COUNTIF(Calculs!$Q$2:$Q$12,$O4367)&gt;0,COUNTIF(Calculs!$S$2:$S$12,$E4367)&gt;0,COUNTIF(Calculs!$U$2:$U$12,$H4367)&gt;0),1,0)</f>
        <v>1</v>
      </c>
      <c r="U4367">
        <f t="shared" si="549"/>
        <v>3840</v>
      </c>
      <c r="V4367">
        <f t="shared" si="550"/>
        <v>80</v>
      </c>
      <c r="W4367">
        <f t="shared" si="551"/>
        <v>1536</v>
      </c>
    </row>
    <row r="4368" spans="1:23" ht="15.75" customHeight="1" x14ac:dyDescent="0.3">
      <c r="A4368" s="2" t="s">
        <v>13</v>
      </c>
      <c r="B4368" s="2">
        <v>1185732</v>
      </c>
      <c r="C4368" s="3">
        <v>44541</v>
      </c>
      <c r="D4368" s="12" t="str" cm="1">
        <f t="array" ref="D4368">_xlfn.SWITCH(WEEKDAY(C4368,2), 1, "Lundi", 2, "Mardi", 3, "Mercredi", 4, "Jeudi", 5, "Vendredi", 6, "Samedi", 7, "Dimanche", "Erreur")</f>
        <v>Samedi</v>
      </c>
      <c r="E4368" s="2" t="s">
        <v>14</v>
      </c>
      <c r="F4368" s="2" t="s">
        <v>39</v>
      </c>
      <c r="G4368" s="2" t="s">
        <v>40</v>
      </c>
      <c r="H4368" s="4" t="s">
        <v>19</v>
      </c>
      <c r="I4368" s="5">
        <v>41</v>
      </c>
      <c r="J4368" s="6">
        <v>50</v>
      </c>
      <c r="K4368" s="7">
        <v>2050</v>
      </c>
      <c r="L4368" s="7">
        <v>922.49999999999989</v>
      </c>
      <c r="M4368" s="8">
        <v>0.44999999999999996</v>
      </c>
      <c r="N4368" s="2" t="s">
        <v>82</v>
      </c>
      <c r="O4368">
        <f t="shared" si="544"/>
        <v>2021</v>
      </c>
      <c r="P4368">
        <f t="shared" si="545"/>
        <v>12</v>
      </c>
      <c r="Q4368" t="str">
        <f t="shared" si="546"/>
        <v>déc</v>
      </c>
      <c r="R4368" t="str">
        <f t="shared" si="547"/>
        <v>Pennsylvania</v>
      </c>
      <c r="S4368" t="str">
        <f t="shared" si="548"/>
        <v>2021-12</v>
      </c>
      <c r="T4368">
        <f>IF(AND(COUNTIF(Calculs!$Q$2:$Q$12,$O4368)&gt;0,COUNTIF(Calculs!$S$2:$S$12,$E4368)&gt;0,COUNTIF(Calculs!$U$2:$U$12,$H4368)&gt;0),1,0)</f>
        <v>1</v>
      </c>
      <c r="U4368">
        <f t="shared" si="549"/>
        <v>2050</v>
      </c>
      <c r="V4368">
        <f t="shared" si="550"/>
        <v>50</v>
      </c>
      <c r="W4368">
        <f t="shared" si="551"/>
        <v>922.49999999999989</v>
      </c>
    </row>
    <row r="4369" spans="1:23" ht="15.75" customHeight="1" x14ac:dyDescent="0.3">
      <c r="A4369" s="2" t="s">
        <v>13</v>
      </c>
      <c r="B4369" s="2">
        <v>1185732</v>
      </c>
      <c r="C4369" s="3">
        <v>44542</v>
      </c>
      <c r="D4369" s="12" t="str" cm="1">
        <f t="array" ref="D4369">_xlfn.SWITCH(WEEKDAY(C4369,2), 1, "Lundi", 2, "Mardi", 3, "Mercredi", 4, "Jeudi", 5, "Vendredi", 6, "Samedi", 7, "Dimanche", "Erreur")</f>
        <v>Dimanche</v>
      </c>
      <c r="E4369" s="2" t="s">
        <v>14</v>
      </c>
      <c r="F4369" s="2" t="s">
        <v>39</v>
      </c>
      <c r="G4369" s="2" t="s">
        <v>40</v>
      </c>
      <c r="H4369" s="4" t="s">
        <v>20</v>
      </c>
      <c r="I4369" s="5">
        <v>41</v>
      </c>
      <c r="J4369" s="6">
        <v>53</v>
      </c>
      <c r="K4369" s="7">
        <v>2173</v>
      </c>
      <c r="L4369" s="7">
        <v>1021.31</v>
      </c>
      <c r="M4369" s="8">
        <v>0.47</v>
      </c>
      <c r="N4369" s="2" t="s">
        <v>82</v>
      </c>
      <c r="O4369">
        <f t="shared" si="544"/>
        <v>2021</v>
      </c>
      <c r="P4369">
        <f t="shared" si="545"/>
        <v>12</v>
      </c>
      <c r="Q4369" t="str">
        <f t="shared" si="546"/>
        <v>déc</v>
      </c>
      <c r="R4369" t="str">
        <f t="shared" si="547"/>
        <v>Pennsylvania</v>
      </c>
      <c r="S4369" t="str">
        <f t="shared" si="548"/>
        <v>2021-12</v>
      </c>
      <c r="T4369">
        <f>IF(AND(COUNTIF(Calculs!$Q$2:$Q$12,$O4369)&gt;0,COUNTIF(Calculs!$S$2:$S$12,$E4369)&gt;0,COUNTIF(Calculs!$U$2:$U$12,$H4369)&gt;0),1,0)</f>
        <v>1</v>
      </c>
      <c r="U4369">
        <f t="shared" si="549"/>
        <v>2173</v>
      </c>
      <c r="V4369">
        <f t="shared" si="550"/>
        <v>53</v>
      </c>
      <c r="W4369">
        <f t="shared" si="551"/>
        <v>1021.31</v>
      </c>
    </row>
    <row r="4370" spans="1:23" ht="15.75" customHeight="1" x14ac:dyDescent="0.3">
      <c r="A4370" s="2" t="s">
        <v>13</v>
      </c>
      <c r="B4370" s="2">
        <v>1185732</v>
      </c>
      <c r="C4370" s="3">
        <v>44543</v>
      </c>
      <c r="D4370" s="12" t="str" cm="1">
        <f t="array" ref="D4370">_xlfn.SWITCH(WEEKDAY(C4370,2), 1, "Lundi", 2, "Mardi", 3, "Mercredi", 4, "Jeudi", 5, "Vendredi", 6, "Samedi", 7, "Dimanche", "Erreur")</f>
        <v>Lundi</v>
      </c>
      <c r="E4370" s="2" t="s">
        <v>14</v>
      </c>
      <c r="F4370" s="2" t="s">
        <v>39</v>
      </c>
      <c r="G4370" s="2" t="s">
        <v>40</v>
      </c>
      <c r="H4370" s="4" t="s">
        <v>21</v>
      </c>
      <c r="I4370" s="5">
        <v>50</v>
      </c>
      <c r="J4370" s="6">
        <v>36</v>
      </c>
      <c r="K4370" s="7">
        <v>1800</v>
      </c>
      <c r="L4370" s="7">
        <v>809.99999999999989</v>
      </c>
      <c r="M4370" s="8">
        <v>0.44999999999999996</v>
      </c>
      <c r="N4370" s="2" t="s">
        <v>82</v>
      </c>
      <c r="O4370">
        <f t="shared" si="544"/>
        <v>2021</v>
      </c>
      <c r="P4370">
        <f t="shared" si="545"/>
        <v>12</v>
      </c>
      <c r="Q4370" t="str">
        <f t="shared" si="546"/>
        <v>déc</v>
      </c>
      <c r="R4370" t="str">
        <f t="shared" si="547"/>
        <v>Pennsylvania</v>
      </c>
      <c r="S4370" t="str">
        <f t="shared" si="548"/>
        <v>2021-12</v>
      </c>
      <c r="T4370">
        <f>IF(AND(COUNTIF(Calculs!$Q$2:$Q$12,$O4370)&gt;0,COUNTIF(Calculs!$S$2:$S$12,$E4370)&gt;0,COUNTIF(Calculs!$U$2:$U$12,$H4370)&gt;0),1,0)</f>
        <v>1</v>
      </c>
      <c r="U4370">
        <f t="shared" si="549"/>
        <v>1800</v>
      </c>
      <c r="V4370">
        <f t="shared" si="550"/>
        <v>36</v>
      </c>
      <c r="W4370">
        <f t="shared" si="551"/>
        <v>809.99999999999989</v>
      </c>
    </row>
    <row r="4371" spans="1:23" ht="15.75" customHeight="1" x14ac:dyDescent="0.3">
      <c r="A4371" s="2" t="s">
        <v>13</v>
      </c>
      <c r="B4371" s="2">
        <v>1185732</v>
      </c>
      <c r="C4371" s="3">
        <v>44544</v>
      </c>
      <c r="D4371" s="12" t="str" cm="1">
        <f t="array" ref="D4371">_xlfn.SWITCH(WEEKDAY(C4371,2), 1, "Lundi", 2, "Mardi", 3, "Mercredi", 4, "Jeudi", 5, "Vendredi", 6, "Samedi", 7, "Dimanche", "Erreur")</f>
        <v>Mardi</v>
      </c>
      <c r="E4371" s="2" t="s">
        <v>14</v>
      </c>
      <c r="F4371" s="2" t="s">
        <v>39</v>
      </c>
      <c r="G4371" s="2" t="s">
        <v>40</v>
      </c>
      <c r="H4371" s="4" t="s">
        <v>22</v>
      </c>
      <c r="I4371" s="5">
        <v>55</v>
      </c>
      <c r="J4371" s="6">
        <v>61</v>
      </c>
      <c r="K4371" s="7">
        <v>3355</v>
      </c>
      <c r="L4371" s="7">
        <v>1342</v>
      </c>
      <c r="M4371" s="8">
        <v>0.4</v>
      </c>
      <c r="N4371" s="2" t="s">
        <v>82</v>
      </c>
      <c r="O4371">
        <f t="shared" si="544"/>
        <v>2021</v>
      </c>
      <c r="P4371">
        <f t="shared" si="545"/>
        <v>12</v>
      </c>
      <c r="Q4371" t="str">
        <f t="shared" si="546"/>
        <v>déc</v>
      </c>
      <c r="R4371" t="str">
        <f t="shared" si="547"/>
        <v>Pennsylvania</v>
      </c>
      <c r="S4371" t="str">
        <f t="shared" si="548"/>
        <v>2021-12</v>
      </c>
      <c r="T4371">
        <f>IF(AND(COUNTIF(Calculs!$Q$2:$Q$12,$O4371)&gt;0,COUNTIF(Calculs!$S$2:$S$12,$E4371)&gt;0,COUNTIF(Calculs!$U$2:$U$12,$H4371)&gt;0),1,0)</f>
        <v>1</v>
      </c>
      <c r="U4371">
        <f t="shared" si="549"/>
        <v>3355</v>
      </c>
      <c r="V4371">
        <f t="shared" si="550"/>
        <v>61</v>
      </c>
      <c r="W4371">
        <f t="shared" si="551"/>
        <v>1342</v>
      </c>
    </row>
    <row r="4372" spans="1:23" ht="15.75" customHeight="1" x14ac:dyDescent="0.3">
      <c r="A4372" s="2" t="s">
        <v>13</v>
      </c>
      <c r="B4372" s="2">
        <v>1185732</v>
      </c>
      <c r="C4372" s="3">
        <v>44545</v>
      </c>
      <c r="D4372" s="12" t="str" cm="1">
        <f t="array" ref="D4372">_xlfn.SWITCH(WEEKDAY(C4372,2), 1, "Lundi", 2, "Mardi", 3, "Mercredi", 4, "Jeudi", 5, "Vendredi", 6, "Samedi", 7, "Dimanche", "Erreur")</f>
        <v>Mercredi</v>
      </c>
      <c r="E4372" s="2" t="s">
        <v>14</v>
      </c>
      <c r="F4372" s="2" t="s">
        <v>39</v>
      </c>
      <c r="G4372" s="2" t="s">
        <v>40</v>
      </c>
      <c r="H4372" s="4" t="s">
        <v>16</v>
      </c>
      <c r="I4372" s="5">
        <v>55</v>
      </c>
      <c r="J4372" s="6">
        <v>104</v>
      </c>
      <c r="K4372" s="7">
        <v>5720</v>
      </c>
      <c r="L4372" s="7">
        <v>3546.4</v>
      </c>
      <c r="M4372" s="8">
        <v>0.62</v>
      </c>
      <c r="N4372" s="2" t="s">
        <v>82</v>
      </c>
      <c r="O4372">
        <f t="shared" si="544"/>
        <v>2021</v>
      </c>
      <c r="P4372">
        <f t="shared" si="545"/>
        <v>12</v>
      </c>
      <c r="Q4372" t="str">
        <f t="shared" si="546"/>
        <v>déc</v>
      </c>
      <c r="R4372" t="str">
        <f t="shared" si="547"/>
        <v>Pennsylvania</v>
      </c>
      <c r="S4372" t="str">
        <f t="shared" si="548"/>
        <v>2021-12</v>
      </c>
      <c r="T4372">
        <f>IF(AND(COUNTIF(Calculs!$Q$2:$Q$12,$O4372)&gt;0,COUNTIF(Calculs!$S$2:$S$12,$E4372)&gt;0,COUNTIF(Calculs!$U$2:$U$12,$H4372)&gt;0),1,0)</f>
        <v>1</v>
      </c>
      <c r="U4372">
        <f t="shared" si="549"/>
        <v>5720</v>
      </c>
      <c r="V4372">
        <f t="shared" si="550"/>
        <v>104</v>
      </c>
      <c r="W4372">
        <f t="shared" si="551"/>
        <v>3546.4</v>
      </c>
    </row>
    <row r="4373" spans="1:23" ht="15.75" customHeight="1" x14ac:dyDescent="0.3">
      <c r="A4373" s="2" t="s">
        <v>13</v>
      </c>
      <c r="B4373" s="2">
        <v>1185732</v>
      </c>
      <c r="C4373" s="3">
        <v>44546</v>
      </c>
      <c r="D4373" s="12" t="str" cm="1">
        <f t="array" ref="D4373">_xlfn.SWITCH(WEEKDAY(C4373,2), 1, "Lundi", 2, "Mardi", 3, "Mercredi", 4, "Jeudi", 5, "Vendredi", 6, "Samedi", 7, "Dimanche", "Erreur")</f>
        <v>Jeudi</v>
      </c>
      <c r="E4373" s="2" t="s">
        <v>14</v>
      </c>
      <c r="F4373" s="2" t="s">
        <v>39</v>
      </c>
      <c r="G4373" s="2" t="s">
        <v>40</v>
      </c>
      <c r="H4373" s="4" t="s">
        <v>18</v>
      </c>
      <c r="I4373" s="5">
        <v>47</v>
      </c>
      <c r="J4373" s="6">
        <v>63</v>
      </c>
      <c r="K4373" s="7">
        <v>2961</v>
      </c>
      <c r="L4373" s="7">
        <v>1243.6199999999999</v>
      </c>
      <c r="M4373" s="8">
        <v>0.42</v>
      </c>
      <c r="N4373" s="2" t="s">
        <v>82</v>
      </c>
      <c r="O4373">
        <f t="shared" si="544"/>
        <v>2021</v>
      </c>
      <c r="P4373">
        <f t="shared" si="545"/>
        <v>12</v>
      </c>
      <c r="Q4373" t="str">
        <f t="shared" si="546"/>
        <v>déc</v>
      </c>
      <c r="R4373" t="str">
        <f t="shared" si="547"/>
        <v>Pennsylvania</v>
      </c>
      <c r="S4373" t="str">
        <f t="shared" si="548"/>
        <v>2021-12</v>
      </c>
      <c r="T4373">
        <f>IF(AND(COUNTIF(Calculs!$Q$2:$Q$12,$O4373)&gt;0,COUNTIF(Calculs!$S$2:$S$12,$E4373)&gt;0,COUNTIF(Calculs!$U$2:$U$12,$H4373)&gt;0),1,0)</f>
        <v>1</v>
      </c>
      <c r="U4373">
        <f t="shared" si="549"/>
        <v>2961</v>
      </c>
      <c r="V4373">
        <f t="shared" si="550"/>
        <v>63</v>
      </c>
      <c r="W4373">
        <f t="shared" si="551"/>
        <v>1243.6199999999999</v>
      </c>
    </row>
    <row r="4374" spans="1:23" ht="15.75" customHeight="1" x14ac:dyDescent="0.3">
      <c r="A4374" s="2" t="s">
        <v>13</v>
      </c>
      <c r="B4374" s="2">
        <v>1185732</v>
      </c>
      <c r="C4374" s="3">
        <v>44547</v>
      </c>
      <c r="D4374" s="12" t="str" cm="1">
        <f t="array" ref="D4374">_xlfn.SWITCH(WEEKDAY(C4374,2), 1, "Lundi", 2, "Mardi", 3, "Mercredi", 4, "Jeudi", 5, "Vendredi", 6, "Samedi", 7, "Dimanche", "Erreur")</f>
        <v>Vendredi</v>
      </c>
      <c r="E4374" s="2" t="s">
        <v>14</v>
      </c>
      <c r="F4374" s="2" t="s">
        <v>39</v>
      </c>
      <c r="G4374" s="2" t="s">
        <v>40</v>
      </c>
      <c r="H4374" s="4" t="s">
        <v>19</v>
      </c>
      <c r="I4374" s="5">
        <v>48</v>
      </c>
      <c r="J4374" s="6">
        <v>34</v>
      </c>
      <c r="K4374" s="7">
        <v>1632</v>
      </c>
      <c r="L4374" s="7">
        <v>734.4</v>
      </c>
      <c r="M4374" s="8">
        <v>0.44999999999999996</v>
      </c>
      <c r="N4374" s="2" t="s">
        <v>82</v>
      </c>
      <c r="O4374">
        <f t="shared" si="544"/>
        <v>2021</v>
      </c>
      <c r="P4374">
        <f t="shared" si="545"/>
        <v>12</v>
      </c>
      <c r="Q4374" t="str">
        <f t="shared" si="546"/>
        <v>déc</v>
      </c>
      <c r="R4374" t="str">
        <f t="shared" si="547"/>
        <v>Pennsylvania</v>
      </c>
      <c r="S4374" t="str">
        <f t="shared" si="548"/>
        <v>2021-12</v>
      </c>
      <c r="T4374">
        <f>IF(AND(COUNTIF(Calculs!$Q$2:$Q$12,$O4374)&gt;0,COUNTIF(Calculs!$S$2:$S$12,$E4374)&gt;0,COUNTIF(Calculs!$U$2:$U$12,$H4374)&gt;0),1,0)</f>
        <v>1</v>
      </c>
      <c r="U4374">
        <f t="shared" si="549"/>
        <v>1632</v>
      </c>
      <c r="V4374">
        <f t="shared" si="550"/>
        <v>34</v>
      </c>
      <c r="W4374">
        <f t="shared" si="551"/>
        <v>734.4</v>
      </c>
    </row>
    <row r="4375" spans="1:23" ht="15.75" customHeight="1" x14ac:dyDescent="0.3">
      <c r="A4375" s="2" t="s">
        <v>13</v>
      </c>
      <c r="B4375" s="2">
        <v>1185732</v>
      </c>
      <c r="C4375" s="3">
        <v>44548</v>
      </c>
      <c r="D4375" s="12" t="str" cm="1">
        <f t="array" ref="D4375">_xlfn.SWITCH(WEEKDAY(C4375,2), 1, "Lundi", 2, "Mardi", 3, "Mercredi", 4, "Jeudi", 5, "Vendredi", 6, "Samedi", 7, "Dimanche", "Erreur")</f>
        <v>Samedi</v>
      </c>
      <c r="E4375" s="2" t="s">
        <v>14</v>
      </c>
      <c r="F4375" s="2" t="s">
        <v>39</v>
      </c>
      <c r="G4375" s="2" t="s">
        <v>40</v>
      </c>
      <c r="H4375" s="4" t="s">
        <v>20</v>
      </c>
      <c r="I4375" s="5">
        <v>48</v>
      </c>
      <c r="J4375" s="6">
        <v>29</v>
      </c>
      <c r="K4375" s="7">
        <v>1392</v>
      </c>
      <c r="L4375" s="7">
        <v>626.4</v>
      </c>
      <c r="M4375" s="8">
        <v>0.44999999999999996</v>
      </c>
      <c r="N4375" s="2" t="s">
        <v>82</v>
      </c>
      <c r="O4375">
        <f t="shared" si="544"/>
        <v>2021</v>
      </c>
      <c r="P4375">
        <f t="shared" si="545"/>
        <v>12</v>
      </c>
      <c r="Q4375" t="str">
        <f t="shared" si="546"/>
        <v>déc</v>
      </c>
      <c r="R4375" t="str">
        <f t="shared" si="547"/>
        <v>Pennsylvania</v>
      </c>
      <c r="S4375" t="str">
        <f t="shared" si="548"/>
        <v>2021-12</v>
      </c>
      <c r="T4375">
        <f>IF(AND(COUNTIF(Calculs!$Q$2:$Q$12,$O4375)&gt;0,COUNTIF(Calculs!$S$2:$S$12,$E4375)&gt;0,COUNTIF(Calculs!$U$2:$U$12,$H4375)&gt;0),1,0)</f>
        <v>1</v>
      </c>
      <c r="U4375">
        <f t="shared" si="549"/>
        <v>1392</v>
      </c>
      <c r="V4375">
        <f t="shared" si="550"/>
        <v>29</v>
      </c>
      <c r="W4375">
        <f t="shared" si="551"/>
        <v>626.4</v>
      </c>
    </row>
    <row r="4376" spans="1:23" ht="15.75" customHeight="1" x14ac:dyDescent="0.3">
      <c r="A4376" s="2" t="s">
        <v>13</v>
      </c>
      <c r="B4376" s="2">
        <v>1185732</v>
      </c>
      <c r="C4376" s="3">
        <v>44549</v>
      </c>
      <c r="D4376" s="12" t="str" cm="1">
        <f t="array" ref="D4376">_xlfn.SWITCH(WEEKDAY(C4376,2), 1, "Lundi", 2, "Mardi", 3, "Mercredi", 4, "Jeudi", 5, "Vendredi", 6, "Samedi", 7, "Dimanche", "Erreur")</f>
        <v>Dimanche</v>
      </c>
      <c r="E4376" s="2" t="s">
        <v>14</v>
      </c>
      <c r="F4376" s="2" t="s">
        <v>39</v>
      </c>
      <c r="G4376" s="2" t="s">
        <v>40</v>
      </c>
      <c r="H4376" s="4" t="s">
        <v>21</v>
      </c>
      <c r="I4376" s="5">
        <v>56</v>
      </c>
      <c r="J4376" s="6">
        <v>27</v>
      </c>
      <c r="K4376" s="7">
        <v>1512</v>
      </c>
      <c r="L4376" s="7">
        <v>650.16</v>
      </c>
      <c r="M4376" s="8">
        <v>0.43</v>
      </c>
      <c r="N4376" s="2" t="s">
        <v>82</v>
      </c>
      <c r="O4376">
        <f t="shared" si="544"/>
        <v>2021</v>
      </c>
      <c r="P4376">
        <f t="shared" si="545"/>
        <v>12</v>
      </c>
      <c r="Q4376" t="str">
        <f t="shared" si="546"/>
        <v>déc</v>
      </c>
      <c r="R4376" t="str">
        <f t="shared" si="547"/>
        <v>Pennsylvania</v>
      </c>
      <c r="S4376" t="str">
        <f t="shared" si="548"/>
        <v>2021-12</v>
      </c>
      <c r="T4376">
        <f>IF(AND(COUNTIF(Calculs!$Q$2:$Q$12,$O4376)&gt;0,COUNTIF(Calculs!$S$2:$S$12,$E4376)&gt;0,COUNTIF(Calculs!$U$2:$U$12,$H4376)&gt;0),1,0)</f>
        <v>1</v>
      </c>
      <c r="U4376">
        <f t="shared" si="549"/>
        <v>1512</v>
      </c>
      <c r="V4376">
        <f t="shared" si="550"/>
        <v>27</v>
      </c>
      <c r="W4376">
        <f t="shared" si="551"/>
        <v>650.16</v>
      </c>
    </row>
    <row r="4377" spans="1:23" ht="15.75" customHeight="1" x14ac:dyDescent="0.3">
      <c r="A4377" s="2" t="s">
        <v>13</v>
      </c>
      <c r="B4377" s="2">
        <v>1185732</v>
      </c>
      <c r="C4377" s="3">
        <v>44550</v>
      </c>
      <c r="D4377" s="12" t="str" cm="1">
        <f t="array" ref="D4377">_xlfn.SWITCH(WEEKDAY(C4377,2), 1, "Lundi", 2, "Mardi", 3, "Mercredi", 4, "Jeudi", 5, "Vendredi", 6, "Samedi", 7, "Dimanche", "Erreur")</f>
        <v>Lundi</v>
      </c>
      <c r="E4377" s="2" t="s">
        <v>14</v>
      </c>
      <c r="F4377" s="2" t="s">
        <v>39</v>
      </c>
      <c r="G4377" s="2" t="s">
        <v>40</v>
      </c>
      <c r="H4377" s="4" t="s">
        <v>22</v>
      </c>
      <c r="I4377" s="5">
        <v>60</v>
      </c>
      <c r="J4377" s="6">
        <v>63</v>
      </c>
      <c r="K4377" s="7">
        <v>3780</v>
      </c>
      <c r="L4377" s="7">
        <v>1474.2</v>
      </c>
      <c r="M4377" s="8">
        <v>0.39</v>
      </c>
      <c r="N4377" s="2" t="s">
        <v>82</v>
      </c>
      <c r="O4377">
        <f t="shared" si="544"/>
        <v>2021</v>
      </c>
      <c r="P4377">
        <f t="shared" si="545"/>
        <v>12</v>
      </c>
      <c r="Q4377" t="str">
        <f t="shared" si="546"/>
        <v>déc</v>
      </c>
      <c r="R4377" t="str">
        <f t="shared" si="547"/>
        <v>Pennsylvania</v>
      </c>
      <c r="S4377" t="str">
        <f t="shared" si="548"/>
        <v>2021-12</v>
      </c>
      <c r="T4377">
        <f>IF(AND(COUNTIF(Calculs!$Q$2:$Q$12,$O4377)&gt;0,COUNTIF(Calculs!$S$2:$S$12,$E4377)&gt;0,COUNTIF(Calculs!$U$2:$U$12,$H4377)&gt;0),1,0)</f>
        <v>1</v>
      </c>
      <c r="U4377">
        <f t="shared" si="549"/>
        <v>3780</v>
      </c>
      <c r="V4377">
        <f t="shared" si="550"/>
        <v>63</v>
      </c>
      <c r="W4377">
        <f t="shared" si="551"/>
        <v>1474.2</v>
      </c>
    </row>
    <row r="4378" spans="1:23" ht="15.75" customHeight="1" x14ac:dyDescent="0.3">
      <c r="A4378" s="2" t="s">
        <v>13</v>
      </c>
      <c r="B4378" s="2">
        <v>1185732</v>
      </c>
      <c r="C4378" s="3">
        <v>44551</v>
      </c>
      <c r="D4378" s="12" t="str" cm="1">
        <f t="array" ref="D4378">_xlfn.SWITCH(WEEKDAY(C4378,2), 1, "Lundi", 2, "Mardi", 3, "Mercredi", 4, "Jeudi", 5, "Vendredi", 6, "Samedi", 7, "Dimanche", "Erreur")</f>
        <v>Mardi</v>
      </c>
      <c r="E4378" s="2" t="s">
        <v>14</v>
      </c>
      <c r="F4378" s="2" t="s">
        <v>39</v>
      </c>
      <c r="G4378" s="2" t="s">
        <v>40</v>
      </c>
      <c r="H4378" s="4" t="s">
        <v>16</v>
      </c>
      <c r="I4378" s="5">
        <v>66</v>
      </c>
      <c r="J4378" s="6">
        <v>113</v>
      </c>
      <c r="K4378" s="7">
        <v>7458</v>
      </c>
      <c r="L4378" s="7">
        <v>4847.7</v>
      </c>
      <c r="M4378" s="8">
        <v>0.65</v>
      </c>
      <c r="N4378" s="2" t="s">
        <v>82</v>
      </c>
      <c r="O4378">
        <f t="shared" si="544"/>
        <v>2021</v>
      </c>
      <c r="P4378">
        <f t="shared" si="545"/>
        <v>12</v>
      </c>
      <c r="Q4378" t="str">
        <f t="shared" si="546"/>
        <v>déc</v>
      </c>
      <c r="R4378" t="str">
        <f t="shared" si="547"/>
        <v>Pennsylvania</v>
      </c>
      <c r="S4378" t="str">
        <f t="shared" si="548"/>
        <v>2021-12</v>
      </c>
      <c r="T4378">
        <f>IF(AND(COUNTIF(Calculs!$Q$2:$Q$12,$O4378)&gt;0,COUNTIF(Calculs!$S$2:$S$12,$E4378)&gt;0,COUNTIF(Calculs!$U$2:$U$12,$H4378)&gt;0),1,0)</f>
        <v>1</v>
      </c>
      <c r="U4378">
        <f t="shared" si="549"/>
        <v>7458</v>
      </c>
      <c r="V4378">
        <f t="shared" si="550"/>
        <v>113</v>
      </c>
      <c r="W4378">
        <f t="shared" si="551"/>
        <v>4847.7</v>
      </c>
    </row>
    <row r="4379" spans="1:23" ht="15.75" customHeight="1" x14ac:dyDescent="0.3">
      <c r="A4379" s="2" t="s">
        <v>13</v>
      </c>
      <c r="B4379" s="2">
        <v>1185732</v>
      </c>
      <c r="C4379" s="3">
        <v>44552</v>
      </c>
      <c r="D4379" s="12" t="str" cm="1">
        <f t="array" ref="D4379">_xlfn.SWITCH(WEEKDAY(C4379,2), 1, "Lundi", 2, "Mardi", 3, "Mercredi", 4, "Jeudi", 5, "Vendredi", 6, "Samedi", 7, "Dimanche", "Erreur")</f>
        <v>Mercredi</v>
      </c>
      <c r="E4379" s="2" t="s">
        <v>14</v>
      </c>
      <c r="F4379" s="2" t="s">
        <v>39</v>
      </c>
      <c r="G4379" s="2" t="s">
        <v>40</v>
      </c>
      <c r="H4379" s="4" t="s">
        <v>18</v>
      </c>
      <c r="I4379" s="5">
        <v>55</v>
      </c>
      <c r="J4379" s="6">
        <v>60</v>
      </c>
      <c r="K4379" s="7">
        <v>3300</v>
      </c>
      <c r="L4379" s="7">
        <v>1551</v>
      </c>
      <c r="M4379" s="8">
        <v>0.47</v>
      </c>
      <c r="N4379" s="2" t="s">
        <v>82</v>
      </c>
      <c r="O4379">
        <f t="shared" si="544"/>
        <v>2021</v>
      </c>
      <c r="P4379">
        <f t="shared" si="545"/>
        <v>12</v>
      </c>
      <c r="Q4379" t="str">
        <f t="shared" si="546"/>
        <v>déc</v>
      </c>
      <c r="R4379" t="str">
        <f t="shared" si="547"/>
        <v>Pennsylvania</v>
      </c>
      <c r="S4379" t="str">
        <f t="shared" si="548"/>
        <v>2021-12</v>
      </c>
      <c r="T4379">
        <f>IF(AND(COUNTIF(Calculs!$Q$2:$Q$12,$O4379)&gt;0,COUNTIF(Calculs!$S$2:$S$12,$E4379)&gt;0,COUNTIF(Calculs!$U$2:$U$12,$H4379)&gt;0),1,0)</f>
        <v>1</v>
      </c>
      <c r="U4379">
        <f t="shared" si="549"/>
        <v>3300</v>
      </c>
      <c r="V4379">
        <f t="shared" si="550"/>
        <v>60</v>
      </c>
      <c r="W4379">
        <f t="shared" si="551"/>
        <v>1551</v>
      </c>
    </row>
    <row r="4380" spans="1:23" ht="15.75" customHeight="1" x14ac:dyDescent="0.3">
      <c r="A4380" s="2" t="s">
        <v>13</v>
      </c>
      <c r="B4380" s="2">
        <v>1185732</v>
      </c>
      <c r="C4380" s="3">
        <v>44553</v>
      </c>
      <c r="D4380" s="12" t="str" cm="1">
        <f t="array" ref="D4380">_xlfn.SWITCH(WEEKDAY(C4380,2), 1, "Lundi", 2, "Mardi", 3, "Mercredi", 4, "Jeudi", 5, "Vendredi", 6, "Samedi", 7, "Dimanche", "Erreur")</f>
        <v>Jeudi</v>
      </c>
      <c r="E4380" s="2" t="s">
        <v>14</v>
      </c>
      <c r="F4380" s="2" t="s">
        <v>39</v>
      </c>
      <c r="G4380" s="2" t="s">
        <v>40</v>
      </c>
      <c r="H4380" s="4" t="s">
        <v>19</v>
      </c>
      <c r="I4380" s="5">
        <v>55</v>
      </c>
      <c r="J4380" s="6">
        <v>55</v>
      </c>
      <c r="K4380" s="7">
        <v>3025</v>
      </c>
      <c r="L4380" s="7">
        <v>1603.25</v>
      </c>
      <c r="M4380" s="8">
        <v>0.53</v>
      </c>
      <c r="N4380" s="2" t="s">
        <v>82</v>
      </c>
      <c r="O4380">
        <f t="shared" si="544"/>
        <v>2021</v>
      </c>
      <c r="P4380">
        <f t="shared" si="545"/>
        <v>12</v>
      </c>
      <c r="Q4380" t="str">
        <f t="shared" si="546"/>
        <v>déc</v>
      </c>
      <c r="R4380" t="str">
        <f t="shared" si="547"/>
        <v>Pennsylvania</v>
      </c>
      <c r="S4380" t="str">
        <f t="shared" si="548"/>
        <v>2021-12</v>
      </c>
      <c r="T4380">
        <f>IF(AND(COUNTIF(Calculs!$Q$2:$Q$12,$O4380)&gt;0,COUNTIF(Calculs!$S$2:$S$12,$E4380)&gt;0,COUNTIF(Calculs!$U$2:$U$12,$H4380)&gt;0),1,0)</f>
        <v>1</v>
      </c>
      <c r="U4380">
        <f t="shared" si="549"/>
        <v>3025</v>
      </c>
      <c r="V4380">
        <f t="shared" si="550"/>
        <v>55</v>
      </c>
      <c r="W4380">
        <f t="shared" si="551"/>
        <v>1603.25</v>
      </c>
    </row>
    <row r="4381" spans="1:23" ht="15.75" customHeight="1" x14ac:dyDescent="0.3">
      <c r="A4381" s="2" t="s">
        <v>13</v>
      </c>
      <c r="B4381" s="2">
        <v>1185732</v>
      </c>
      <c r="C4381" s="3">
        <v>44554</v>
      </c>
      <c r="D4381" s="12" t="str" cm="1">
        <f t="array" ref="D4381">_xlfn.SWITCH(WEEKDAY(C4381,2), 1, "Lundi", 2, "Mardi", 3, "Mercredi", 4, "Jeudi", 5, "Vendredi", 6, "Samedi", 7, "Dimanche", "Erreur")</f>
        <v>Vendredi</v>
      </c>
      <c r="E4381" s="2" t="s">
        <v>14</v>
      </c>
      <c r="F4381" s="2" t="s">
        <v>39</v>
      </c>
      <c r="G4381" s="2" t="s">
        <v>40</v>
      </c>
      <c r="H4381" s="4" t="s">
        <v>20</v>
      </c>
      <c r="I4381" s="5">
        <v>56</v>
      </c>
      <c r="J4381" s="6">
        <v>44</v>
      </c>
      <c r="K4381" s="7">
        <v>2464</v>
      </c>
      <c r="L4381" s="7">
        <v>1256.6400000000001</v>
      </c>
      <c r="M4381" s="8">
        <v>0.51</v>
      </c>
      <c r="N4381" s="2" t="s">
        <v>82</v>
      </c>
      <c r="O4381">
        <f t="shared" si="544"/>
        <v>2021</v>
      </c>
      <c r="P4381">
        <f t="shared" si="545"/>
        <v>12</v>
      </c>
      <c r="Q4381" t="str">
        <f t="shared" si="546"/>
        <v>déc</v>
      </c>
      <c r="R4381" t="str">
        <f t="shared" si="547"/>
        <v>Pennsylvania</v>
      </c>
      <c r="S4381" t="str">
        <f t="shared" si="548"/>
        <v>2021-12</v>
      </c>
      <c r="T4381">
        <f>IF(AND(COUNTIF(Calculs!$Q$2:$Q$12,$O4381)&gt;0,COUNTIF(Calculs!$S$2:$S$12,$E4381)&gt;0,COUNTIF(Calculs!$U$2:$U$12,$H4381)&gt;0),1,0)</f>
        <v>1</v>
      </c>
      <c r="U4381">
        <f t="shared" si="549"/>
        <v>2464</v>
      </c>
      <c r="V4381">
        <f t="shared" si="550"/>
        <v>44</v>
      </c>
      <c r="W4381">
        <f t="shared" si="551"/>
        <v>1256.6400000000001</v>
      </c>
    </row>
    <row r="4382" spans="1:23" ht="15.75" customHeight="1" x14ac:dyDescent="0.3">
      <c r="A4382" s="2" t="s">
        <v>13</v>
      </c>
      <c r="B4382" s="2">
        <v>1185732</v>
      </c>
      <c r="C4382" s="3">
        <v>44555</v>
      </c>
      <c r="D4382" s="12" t="str" cm="1">
        <f t="array" ref="D4382">_xlfn.SWITCH(WEEKDAY(C4382,2), 1, "Lundi", 2, "Mardi", 3, "Mercredi", 4, "Jeudi", 5, "Vendredi", 6, "Samedi", 7, "Dimanche", "Erreur")</f>
        <v>Samedi</v>
      </c>
      <c r="E4382" s="2" t="s">
        <v>14</v>
      </c>
      <c r="F4382" s="2" t="s">
        <v>39</v>
      </c>
      <c r="G4382" s="2" t="s">
        <v>40</v>
      </c>
      <c r="H4382" s="4" t="s">
        <v>21</v>
      </c>
      <c r="I4382" s="5">
        <v>64</v>
      </c>
      <c r="J4382" s="6">
        <v>42</v>
      </c>
      <c r="K4382" s="7">
        <v>2688</v>
      </c>
      <c r="L4382" s="7">
        <v>1290.24</v>
      </c>
      <c r="M4382" s="8">
        <v>0.48</v>
      </c>
      <c r="N4382" s="2" t="s">
        <v>82</v>
      </c>
      <c r="O4382">
        <f t="shared" si="544"/>
        <v>2021</v>
      </c>
      <c r="P4382">
        <f t="shared" si="545"/>
        <v>12</v>
      </c>
      <c r="Q4382" t="str">
        <f t="shared" si="546"/>
        <v>déc</v>
      </c>
      <c r="R4382" t="str">
        <f t="shared" si="547"/>
        <v>Pennsylvania</v>
      </c>
      <c r="S4382" t="str">
        <f t="shared" si="548"/>
        <v>2021-12</v>
      </c>
      <c r="T4382">
        <f>IF(AND(COUNTIF(Calculs!$Q$2:$Q$12,$O4382)&gt;0,COUNTIF(Calculs!$S$2:$S$12,$E4382)&gt;0,COUNTIF(Calculs!$U$2:$U$12,$H4382)&gt;0),1,0)</f>
        <v>1</v>
      </c>
      <c r="U4382">
        <f t="shared" si="549"/>
        <v>2688</v>
      </c>
      <c r="V4382">
        <f t="shared" si="550"/>
        <v>42</v>
      </c>
      <c r="W4382">
        <f t="shared" si="551"/>
        <v>1290.24</v>
      </c>
    </row>
    <row r="4383" spans="1:23" ht="15.75" customHeight="1" x14ac:dyDescent="0.3">
      <c r="A4383" s="2" t="s">
        <v>13</v>
      </c>
      <c r="B4383" s="2">
        <v>1185732</v>
      </c>
      <c r="C4383" s="3">
        <v>44556</v>
      </c>
      <c r="D4383" s="12" t="str" cm="1">
        <f t="array" ref="D4383">_xlfn.SWITCH(WEEKDAY(C4383,2), 1, "Lundi", 2, "Mardi", 3, "Mercredi", 4, "Jeudi", 5, "Vendredi", 6, "Samedi", 7, "Dimanche", "Erreur")</f>
        <v>Dimanche</v>
      </c>
      <c r="E4383" s="2" t="s">
        <v>14</v>
      </c>
      <c r="F4383" s="2" t="s">
        <v>39</v>
      </c>
      <c r="G4383" s="2" t="s">
        <v>40</v>
      </c>
      <c r="H4383" s="4" t="s">
        <v>22</v>
      </c>
      <c r="I4383" s="5">
        <v>71</v>
      </c>
      <c r="J4383" s="6">
        <v>65</v>
      </c>
      <c r="K4383" s="7">
        <v>4615</v>
      </c>
      <c r="L4383" s="7">
        <v>2030.6</v>
      </c>
      <c r="M4383" s="8">
        <v>0.44</v>
      </c>
      <c r="N4383" s="2" t="s">
        <v>82</v>
      </c>
      <c r="O4383">
        <f t="shared" si="544"/>
        <v>2021</v>
      </c>
      <c r="P4383">
        <f t="shared" si="545"/>
        <v>12</v>
      </c>
      <c r="Q4383" t="str">
        <f t="shared" si="546"/>
        <v>déc</v>
      </c>
      <c r="R4383" t="str">
        <f t="shared" si="547"/>
        <v>Pennsylvania</v>
      </c>
      <c r="S4383" t="str">
        <f t="shared" si="548"/>
        <v>2021-12</v>
      </c>
      <c r="T4383">
        <f>IF(AND(COUNTIF(Calculs!$Q$2:$Q$12,$O4383)&gt;0,COUNTIF(Calculs!$S$2:$S$12,$E4383)&gt;0,COUNTIF(Calculs!$U$2:$U$12,$H4383)&gt;0),1,0)</f>
        <v>1</v>
      </c>
      <c r="U4383">
        <f t="shared" si="549"/>
        <v>4615</v>
      </c>
      <c r="V4383">
        <f t="shared" si="550"/>
        <v>65</v>
      </c>
      <c r="W4383">
        <f t="shared" si="551"/>
        <v>2030.6</v>
      </c>
    </row>
    <row r="4384" spans="1:23" ht="15.75" customHeight="1" x14ac:dyDescent="0.3">
      <c r="A4384" s="2" t="s">
        <v>13</v>
      </c>
      <c r="B4384" s="2">
        <v>1185732</v>
      </c>
      <c r="C4384" s="3">
        <v>44557</v>
      </c>
      <c r="D4384" s="12" t="str" cm="1">
        <f t="array" ref="D4384">_xlfn.SWITCH(WEEKDAY(C4384,2), 1, "Lundi", 2, "Mardi", 3, "Mercredi", 4, "Jeudi", 5, "Vendredi", 6, "Samedi", 7, "Dimanche", "Erreur")</f>
        <v>Lundi</v>
      </c>
      <c r="E4384" s="2" t="s">
        <v>14</v>
      </c>
      <c r="F4384" s="2" t="s">
        <v>39</v>
      </c>
      <c r="G4384" s="2" t="s">
        <v>40</v>
      </c>
      <c r="H4384" s="4" t="s">
        <v>16</v>
      </c>
      <c r="I4384" s="5">
        <v>67</v>
      </c>
      <c r="J4384" s="6">
        <v>124</v>
      </c>
      <c r="K4384" s="7">
        <v>8308</v>
      </c>
      <c r="L4384" s="7">
        <v>5732.52</v>
      </c>
      <c r="M4384" s="8">
        <v>0.69000000000000006</v>
      </c>
      <c r="N4384" s="2" t="s">
        <v>82</v>
      </c>
      <c r="O4384">
        <f t="shared" si="544"/>
        <v>2021</v>
      </c>
      <c r="P4384">
        <f t="shared" si="545"/>
        <v>12</v>
      </c>
      <c r="Q4384" t="str">
        <f t="shared" si="546"/>
        <v>déc</v>
      </c>
      <c r="R4384" t="str">
        <f t="shared" si="547"/>
        <v>Pennsylvania</v>
      </c>
      <c r="S4384" t="str">
        <f t="shared" si="548"/>
        <v>2021-12</v>
      </c>
      <c r="T4384">
        <f>IF(AND(COUNTIF(Calculs!$Q$2:$Q$12,$O4384)&gt;0,COUNTIF(Calculs!$S$2:$S$12,$E4384)&gt;0,COUNTIF(Calculs!$U$2:$U$12,$H4384)&gt;0),1,0)</f>
        <v>1</v>
      </c>
      <c r="U4384">
        <f t="shared" si="549"/>
        <v>8308</v>
      </c>
      <c r="V4384">
        <f t="shared" si="550"/>
        <v>124</v>
      </c>
      <c r="W4384">
        <f t="shared" si="551"/>
        <v>5732.52</v>
      </c>
    </row>
    <row r="4385" spans="1:23" ht="15.75" customHeight="1" x14ac:dyDescent="0.3">
      <c r="A4385" s="2" t="s">
        <v>13</v>
      </c>
      <c r="B4385" s="2">
        <v>1185732</v>
      </c>
      <c r="C4385" s="3">
        <v>44558</v>
      </c>
      <c r="D4385" s="12" t="str" cm="1">
        <f t="array" ref="D4385">_xlfn.SWITCH(WEEKDAY(C4385,2), 1, "Lundi", 2, "Mardi", 3, "Mercredi", 4, "Jeudi", 5, "Vendredi", 6, "Samedi", 7, "Dimanche", "Erreur")</f>
        <v>Mardi</v>
      </c>
      <c r="E4385" s="2" t="s">
        <v>14</v>
      </c>
      <c r="F4385" s="2" t="s">
        <v>39</v>
      </c>
      <c r="G4385" s="2" t="s">
        <v>40</v>
      </c>
      <c r="H4385" s="4" t="s">
        <v>18</v>
      </c>
      <c r="I4385" s="5">
        <v>55</v>
      </c>
      <c r="J4385" s="6">
        <v>69</v>
      </c>
      <c r="K4385" s="7">
        <v>3795</v>
      </c>
      <c r="L4385" s="7">
        <v>1707.7499999999998</v>
      </c>
      <c r="M4385" s="8">
        <v>0.44999999999999996</v>
      </c>
      <c r="N4385" s="2" t="s">
        <v>82</v>
      </c>
      <c r="O4385">
        <f t="shared" si="544"/>
        <v>2021</v>
      </c>
      <c r="P4385">
        <f t="shared" si="545"/>
        <v>12</v>
      </c>
      <c r="Q4385" t="str">
        <f t="shared" si="546"/>
        <v>déc</v>
      </c>
      <c r="R4385" t="str">
        <f t="shared" si="547"/>
        <v>Pennsylvania</v>
      </c>
      <c r="S4385" t="str">
        <f t="shared" si="548"/>
        <v>2021-12</v>
      </c>
      <c r="T4385">
        <f>IF(AND(COUNTIF(Calculs!$Q$2:$Q$12,$O4385)&gt;0,COUNTIF(Calculs!$S$2:$S$12,$E4385)&gt;0,COUNTIF(Calculs!$U$2:$U$12,$H4385)&gt;0),1,0)</f>
        <v>1</v>
      </c>
      <c r="U4385">
        <f t="shared" si="549"/>
        <v>3795</v>
      </c>
      <c r="V4385">
        <f t="shared" si="550"/>
        <v>69</v>
      </c>
      <c r="W4385">
        <f t="shared" si="551"/>
        <v>1707.7499999999998</v>
      </c>
    </row>
    <row r="4386" spans="1:23" ht="15.75" customHeight="1" x14ac:dyDescent="0.3">
      <c r="A4386" s="2" t="s">
        <v>13</v>
      </c>
      <c r="B4386" s="2">
        <v>1185732</v>
      </c>
      <c r="C4386" s="3">
        <v>44559</v>
      </c>
      <c r="D4386" s="12" t="str" cm="1">
        <f t="array" ref="D4386">_xlfn.SWITCH(WEEKDAY(C4386,2), 1, "Lundi", 2, "Mardi", 3, "Mercredi", 4, "Jeudi", 5, "Vendredi", 6, "Samedi", 7, "Dimanche", "Erreur")</f>
        <v>Mercredi</v>
      </c>
      <c r="E4386" s="2" t="s">
        <v>14</v>
      </c>
      <c r="F4386" s="2" t="s">
        <v>39</v>
      </c>
      <c r="G4386" s="2" t="s">
        <v>40</v>
      </c>
      <c r="H4386" s="4" t="s">
        <v>19</v>
      </c>
      <c r="I4386" s="5">
        <v>55</v>
      </c>
      <c r="J4386" s="6">
        <v>65</v>
      </c>
      <c r="K4386" s="7">
        <v>3575</v>
      </c>
      <c r="L4386" s="7">
        <v>1894.75</v>
      </c>
      <c r="M4386" s="8">
        <v>0.53</v>
      </c>
      <c r="N4386" s="2" t="s">
        <v>82</v>
      </c>
      <c r="O4386">
        <f t="shared" si="544"/>
        <v>2021</v>
      </c>
      <c r="P4386">
        <f t="shared" si="545"/>
        <v>12</v>
      </c>
      <c r="Q4386" t="str">
        <f t="shared" si="546"/>
        <v>déc</v>
      </c>
      <c r="R4386" t="str">
        <f t="shared" si="547"/>
        <v>Pennsylvania</v>
      </c>
      <c r="S4386" t="str">
        <f t="shared" si="548"/>
        <v>2021-12</v>
      </c>
      <c r="T4386">
        <f>IF(AND(COUNTIF(Calculs!$Q$2:$Q$12,$O4386)&gt;0,COUNTIF(Calculs!$S$2:$S$12,$E4386)&gt;0,COUNTIF(Calculs!$U$2:$U$12,$H4386)&gt;0),1,0)</f>
        <v>1</v>
      </c>
      <c r="U4386">
        <f t="shared" si="549"/>
        <v>3575</v>
      </c>
      <c r="V4386">
        <f t="shared" si="550"/>
        <v>65</v>
      </c>
      <c r="W4386">
        <f t="shared" si="551"/>
        <v>1894.75</v>
      </c>
    </row>
    <row r="4387" spans="1:23" ht="15.75" customHeight="1" x14ac:dyDescent="0.3">
      <c r="A4387" s="2" t="s">
        <v>13</v>
      </c>
      <c r="B4387" s="2">
        <v>1185732</v>
      </c>
      <c r="C4387" s="3">
        <v>44560</v>
      </c>
      <c r="D4387" s="12" t="str" cm="1">
        <f t="array" ref="D4387">_xlfn.SWITCH(WEEKDAY(C4387,2), 1, "Lundi", 2, "Mardi", 3, "Mercredi", 4, "Jeudi", 5, "Vendredi", 6, "Samedi", 7, "Dimanche", "Erreur")</f>
        <v>Jeudi</v>
      </c>
      <c r="E4387" s="2" t="s">
        <v>14</v>
      </c>
      <c r="F4387" s="2" t="s">
        <v>39</v>
      </c>
      <c r="G4387" s="2" t="s">
        <v>40</v>
      </c>
      <c r="H4387" s="4" t="s">
        <v>20</v>
      </c>
      <c r="I4387" s="5">
        <v>57</v>
      </c>
      <c r="J4387" s="6">
        <v>53</v>
      </c>
      <c r="K4387" s="7">
        <v>3021</v>
      </c>
      <c r="L4387" s="7">
        <v>1601.13</v>
      </c>
      <c r="M4387" s="8">
        <v>0.53</v>
      </c>
      <c r="N4387" s="2" t="s">
        <v>82</v>
      </c>
      <c r="O4387">
        <f t="shared" si="544"/>
        <v>2021</v>
      </c>
      <c r="P4387">
        <f t="shared" si="545"/>
        <v>12</v>
      </c>
      <c r="Q4387" t="str">
        <f t="shared" si="546"/>
        <v>déc</v>
      </c>
      <c r="R4387" t="str">
        <f t="shared" si="547"/>
        <v>Pennsylvania</v>
      </c>
      <c r="S4387" t="str">
        <f t="shared" si="548"/>
        <v>2021-12</v>
      </c>
      <c r="T4387">
        <f>IF(AND(COUNTIF(Calculs!$Q$2:$Q$12,$O4387)&gt;0,COUNTIF(Calculs!$S$2:$S$12,$E4387)&gt;0,COUNTIF(Calculs!$U$2:$U$12,$H4387)&gt;0),1,0)</f>
        <v>1</v>
      </c>
      <c r="U4387">
        <f t="shared" si="549"/>
        <v>3021</v>
      </c>
      <c r="V4387">
        <f t="shared" si="550"/>
        <v>53</v>
      </c>
      <c r="W4387">
        <f t="shared" si="551"/>
        <v>1601.13</v>
      </c>
    </row>
    <row r="4388" spans="1:23" ht="15.75" customHeight="1" x14ac:dyDescent="0.3">
      <c r="A4388" s="2" t="s">
        <v>13</v>
      </c>
      <c r="B4388" s="2">
        <v>1185732</v>
      </c>
      <c r="C4388" s="3">
        <v>44561</v>
      </c>
      <c r="D4388" s="12" t="str" cm="1">
        <f t="array" ref="D4388">_xlfn.SWITCH(WEEKDAY(C4388,2), 1, "Lundi", 2, "Mardi", 3, "Mercredi", 4, "Jeudi", 5, "Vendredi", 6, "Samedi", 7, "Dimanche", "Erreur")</f>
        <v>Vendredi</v>
      </c>
      <c r="E4388" s="2" t="s">
        <v>14</v>
      </c>
      <c r="F4388" s="2" t="s">
        <v>39</v>
      </c>
      <c r="G4388" s="2" t="s">
        <v>40</v>
      </c>
      <c r="H4388" s="4" t="s">
        <v>21</v>
      </c>
      <c r="I4388" s="5">
        <v>63</v>
      </c>
      <c r="J4388" s="6">
        <v>47</v>
      </c>
      <c r="K4388" s="7">
        <v>2961</v>
      </c>
      <c r="L4388" s="7">
        <v>1362.06</v>
      </c>
      <c r="M4388" s="8">
        <v>0.45999999999999996</v>
      </c>
      <c r="N4388" s="2" t="s">
        <v>82</v>
      </c>
      <c r="O4388">
        <f t="shared" si="544"/>
        <v>2021</v>
      </c>
      <c r="P4388">
        <f t="shared" si="545"/>
        <v>12</v>
      </c>
      <c r="Q4388" t="str">
        <f t="shared" si="546"/>
        <v>déc</v>
      </c>
      <c r="R4388" t="str">
        <f t="shared" si="547"/>
        <v>Pennsylvania</v>
      </c>
      <c r="S4388" t="str">
        <f t="shared" si="548"/>
        <v>2021-12</v>
      </c>
      <c r="T4388">
        <f>IF(AND(COUNTIF(Calculs!$Q$2:$Q$12,$O4388)&gt;0,COUNTIF(Calculs!$S$2:$S$12,$E4388)&gt;0,COUNTIF(Calculs!$U$2:$U$12,$H4388)&gt;0),1,0)</f>
        <v>1</v>
      </c>
      <c r="U4388">
        <f t="shared" si="549"/>
        <v>2961</v>
      </c>
      <c r="V4388">
        <f t="shared" si="550"/>
        <v>47</v>
      </c>
      <c r="W4388">
        <f t="shared" si="551"/>
        <v>1362.06</v>
      </c>
    </row>
    <row r="4389" spans="1:23" ht="15.75" customHeight="1" x14ac:dyDescent="0.3">
      <c r="A4389" s="2" t="s">
        <v>13</v>
      </c>
      <c r="B4389" s="2">
        <v>1185732</v>
      </c>
      <c r="C4389" s="3">
        <v>43831</v>
      </c>
      <c r="D4389" s="12" t="str" cm="1">
        <f t="array" ref="D4389">_xlfn.SWITCH(WEEKDAY(C4389,2), 1, "Lundi", 2, "Mardi", 3, "Mercredi", 4, "Jeudi", 5, "Vendredi", 6, "Samedi", 7, "Dimanche", "Erreur")</f>
        <v>Mercredi</v>
      </c>
      <c r="E4389" s="2" t="s">
        <v>14</v>
      </c>
      <c r="F4389" s="2" t="s">
        <v>39</v>
      </c>
      <c r="G4389" s="2" t="s">
        <v>40</v>
      </c>
      <c r="H4389" s="4" t="s">
        <v>22</v>
      </c>
      <c r="I4389" s="5">
        <v>68</v>
      </c>
      <c r="J4389" s="6">
        <v>83</v>
      </c>
      <c r="K4389" s="7">
        <v>5644</v>
      </c>
      <c r="L4389" s="7">
        <v>2426.92</v>
      </c>
      <c r="M4389" s="8">
        <v>0.43</v>
      </c>
      <c r="N4389" s="2" t="s">
        <v>82</v>
      </c>
      <c r="O4389">
        <f t="shared" si="544"/>
        <v>2020</v>
      </c>
      <c r="P4389">
        <f t="shared" si="545"/>
        <v>1</v>
      </c>
      <c r="Q4389" t="str">
        <f t="shared" si="546"/>
        <v>janv</v>
      </c>
      <c r="R4389" t="str">
        <f t="shared" si="547"/>
        <v>Pennsylvania</v>
      </c>
      <c r="S4389" t="str">
        <f t="shared" si="548"/>
        <v>2020-01</v>
      </c>
      <c r="T4389">
        <f>IF(AND(COUNTIF(Calculs!$Q$2:$Q$12,$O4389)&gt;0,COUNTIF(Calculs!$S$2:$S$12,$E4389)&gt;0,COUNTIF(Calculs!$U$2:$U$12,$H4389)&gt;0),1,0)</f>
        <v>1</v>
      </c>
      <c r="U4389">
        <f t="shared" si="549"/>
        <v>5644</v>
      </c>
      <c r="V4389">
        <f t="shared" si="550"/>
        <v>83</v>
      </c>
      <c r="W4389">
        <f t="shared" si="551"/>
        <v>2426.92</v>
      </c>
    </row>
    <row r="4390" spans="1:23" ht="15.75" customHeight="1" x14ac:dyDescent="0.3">
      <c r="A4390" s="2" t="s">
        <v>29</v>
      </c>
      <c r="B4390" s="2">
        <v>1128299</v>
      </c>
      <c r="C4390" s="3">
        <v>43832</v>
      </c>
      <c r="D4390" s="12" t="str" cm="1">
        <f t="array" ref="D4390">_xlfn.SWITCH(WEEKDAY(C4390,2), 1, "Lundi", 2, "Mardi", 3, "Mercredi", 4, "Jeudi", 5, "Vendredi", 6, "Samedi", 7, "Dimanche", "Erreur")</f>
        <v>Jeudi</v>
      </c>
      <c r="E4390" s="2" t="s">
        <v>14</v>
      </c>
      <c r="F4390" s="2" t="s">
        <v>39</v>
      </c>
      <c r="G4390" s="2" t="s">
        <v>40</v>
      </c>
      <c r="H4390" s="4" t="s">
        <v>16</v>
      </c>
      <c r="I4390" s="5">
        <v>32</v>
      </c>
      <c r="J4390" s="6">
        <v>122</v>
      </c>
      <c r="K4390" s="7">
        <v>3904</v>
      </c>
      <c r="L4390" s="7">
        <v>1991.04</v>
      </c>
      <c r="M4390" s="8">
        <v>0.51</v>
      </c>
      <c r="N4390" s="2" t="s">
        <v>82</v>
      </c>
      <c r="O4390">
        <f t="shared" si="544"/>
        <v>2020</v>
      </c>
      <c r="P4390">
        <f t="shared" si="545"/>
        <v>1</v>
      </c>
      <c r="Q4390" t="str">
        <f t="shared" si="546"/>
        <v>janv</v>
      </c>
      <c r="R4390" t="str">
        <f t="shared" si="547"/>
        <v>Pennsylvania</v>
      </c>
      <c r="S4390" t="str">
        <f t="shared" si="548"/>
        <v>2020-01</v>
      </c>
      <c r="T4390">
        <f>IF(AND(COUNTIF(Calculs!$Q$2:$Q$12,$O4390)&gt;0,COUNTIF(Calculs!$S$2:$S$12,$E4390)&gt;0,COUNTIF(Calculs!$U$2:$U$12,$H4390)&gt;0),1,0)</f>
        <v>1</v>
      </c>
      <c r="U4390">
        <f t="shared" si="549"/>
        <v>3904</v>
      </c>
      <c r="V4390">
        <f t="shared" si="550"/>
        <v>122</v>
      </c>
      <c r="W4390">
        <f t="shared" si="551"/>
        <v>1991.04</v>
      </c>
    </row>
    <row r="4391" spans="1:23" ht="15.75" customHeight="1" x14ac:dyDescent="0.3">
      <c r="A4391" s="2" t="s">
        <v>29</v>
      </c>
      <c r="B4391" s="2">
        <v>1128299</v>
      </c>
      <c r="C4391" s="3">
        <v>43833</v>
      </c>
      <c r="D4391" s="12" t="str" cm="1">
        <f t="array" ref="D4391">_xlfn.SWITCH(WEEKDAY(C4391,2), 1, "Lundi", 2, "Mardi", 3, "Mercredi", 4, "Jeudi", 5, "Vendredi", 6, "Samedi", 7, "Dimanche", "Erreur")</f>
        <v>Vendredi</v>
      </c>
      <c r="E4391" s="2" t="s">
        <v>14</v>
      </c>
      <c r="F4391" s="2" t="s">
        <v>39</v>
      </c>
      <c r="G4391" s="2" t="s">
        <v>40</v>
      </c>
      <c r="H4391" s="4" t="s">
        <v>18</v>
      </c>
      <c r="I4391" s="5">
        <v>44</v>
      </c>
      <c r="J4391" s="6">
        <v>117</v>
      </c>
      <c r="K4391" s="7">
        <v>5148</v>
      </c>
      <c r="L4391" s="7">
        <v>1904.76</v>
      </c>
      <c r="M4391" s="8">
        <v>0.37</v>
      </c>
      <c r="N4391" s="2" t="s">
        <v>82</v>
      </c>
      <c r="O4391">
        <f t="shared" si="544"/>
        <v>2020</v>
      </c>
      <c r="P4391">
        <f t="shared" si="545"/>
        <v>1</v>
      </c>
      <c r="Q4391" t="str">
        <f t="shared" si="546"/>
        <v>janv</v>
      </c>
      <c r="R4391" t="str">
        <f t="shared" si="547"/>
        <v>Pennsylvania</v>
      </c>
      <c r="S4391" t="str">
        <f t="shared" si="548"/>
        <v>2020-01</v>
      </c>
      <c r="T4391">
        <f>IF(AND(COUNTIF(Calculs!$Q$2:$Q$12,$O4391)&gt;0,COUNTIF(Calculs!$S$2:$S$12,$E4391)&gt;0,COUNTIF(Calculs!$U$2:$U$12,$H4391)&gt;0),1,0)</f>
        <v>1</v>
      </c>
      <c r="U4391">
        <f t="shared" si="549"/>
        <v>5148</v>
      </c>
      <c r="V4391">
        <f t="shared" si="550"/>
        <v>117</v>
      </c>
      <c r="W4391">
        <f t="shared" si="551"/>
        <v>1904.76</v>
      </c>
    </row>
    <row r="4392" spans="1:23" ht="15.75" customHeight="1" x14ac:dyDescent="0.3">
      <c r="A4392" s="2" t="s">
        <v>29</v>
      </c>
      <c r="B4392" s="2">
        <v>1128299</v>
      </c>
      <c r="C4392" s="3">
        <v>43834</v>
      </c>
      <c r="D4392" s="12" t="str" cm="1">
        <f t="array" ref="D4392">_xlfn.SWITCH(WEEKDAY(C4392,2), 1, "Lundi", 2, "Mardi", 3, "Mercredi", 4, "Jeudi", 5, "Vendredi", 6, "Samedi", 7, "Dimanche", "Erreur")</f>
        <v>Samedi</v>
      </c>
      <c r="E4392" s="2" t="s">
        <v>14</v>
      </c>
      <c r="F4392" s="2" t="s">
        <v>39</v>
      </c>
      <c r="G4392" s="2" t="s">
        <v>40</v>
      </c>
      <c r="H4392" s="4" t="s">
        <v>19</v>
      </c>
      <c r="I4392" s="5">
        <v>41</v>
      </c>
      <c r="J4392" s="6">
        <v>117</v>
      </c>
      <c r="K4392" s="7">
        <v>4797</v>
      </c>
      <c r="L4392" s="7">
        <v>2590.38</v>
      </c>
      <c r="M4392" s="8">
        <v>0.54</v>
      </c>
      <c r="N4392" s="2" t="s">
        <v>82</v>
      </c>
      <c r="O4392">
        <f t="shared" si="544"/>
        <v>2020</v>
      </c>
      <c r="P4392">
        <f t="shared" si="545"/>
        <v>1</v>
      </c>
      <c r="Q4392" t="str">
        <f t="shared" si="546"/>
        <v>janv</v>
      </c>
      <c r="R4392" t="str">
        <f t="shared" si="547"/>
        <v>Pennsylvania</v>
      </c>
      <c r="S4392" t="str">
        <f t="shared" si="548"/>
        <v>2020-01</v>
      </c>
      <c r="T4392">
        <f>IF(AND(COUNTIF(Calculs!$Q$2:$Q$12,$O4392)&gt;0,COUNTIF(Calculs!$S$2:$S$12,$E4392)&gt;0,COUNTIF(Calculs!$U$2:$U$12,$H4392)&gt;0),1,0)</f>
        <v>1</v>
      </c>
      <c r="U4392">
        <f t="shared" si="549"/>
        <v>4797</v>
      </c>
      <c r="V4392">
        <f t="shared" si="550"/>
        <v>117</v>
      </c>
      <c r="W4392">
        <f t="shared" si="551"/>
        <v>2590.38</v>
      </c>
    </row>
    <row r="4393" spans="1:23" ht="15.75" customHeight="1" x14ac:dyDescent="0.3">
      <c r="A4393" s="2" t="s">
        <v>29</v>
      </c>
      <c r="B4393" s="2">
        <v>1128299</v>
      </c>
      <c r="C4393" s="3">
        <v>43835</v>
      </c>
      <c r="D4393" s="12" t="str" cm="1">
        <f t="array" ref="D4393">_xlfn.SWITCH(WEEKDAY(C4393,2), 1, "Lundi", 2, "Mardi", 3, "Mercredi", 4, "Jeudi", 5, "Vendredi", 6, "Samedi", 7, "Dimanche", "Erreur")</f>
        <v>Dimanche</v>
      </c>
      <c r="E4393" s="2" t="s">
        <v>14</v>
      </c>
      <c r="F4393" s="2" t="s">
        <v>39</v>
      </c>
      <c r="G4393" s="2" t="s">
        <v>40</v>
      </c>
      <c r="H4393" s="4" t="s">
        <v>20</v>
      </c>
      <c r="I4393" s="5">
        <v>43</v>
      </c>
      <c r="J4393" s="6">
        <v>87</v>
      </c>
      <c r="K4393" s="7">
        <v>3741</v>
      </c>
      <c r="L4393" s="7">
        <v>1870.5</v>
      </c>
      <c r="M4393" s="8">
        <v>0.5</v>
      </c>
      <c r="N4393" s="2" t="s">
        <v>82</v>
      </c>
      <c r="O4393">
        <f t="shared" si="544"/>
        <v>2020</v>
      </c>
      <c r="P4393">
        <f t="shared" si="545"/>
        <v>1</v>
      </c>
      <c r="Q4393" t="str">
        <f t="shared" si="546"/>
        <v>janv</v>
      </c>
      <c r="R4393" t="str">
        <f t="shared" si="547"/>
        <v>Pennsylvania</v>
      </c>
      <c r="S4393" t="str">
        <f t="shared" si="548"/>
        <v>2020-01</v>
      </c>
      <c r="T4393">
        <f>IF(AND(COUNTIF(Calculs!$Q$2:$Q$12,$O4393)&gt;0,COUNTIF(Calculs!$S$2:$S$12,$E4393)&gt;0,COUNTIF(Calculs!$U$2:$U$12,$H4393)&gt;0),1,0)</f>
        <v>1</v>
      </c>
      <c r="U4393">
        <f t="shared" si="549"/>
        <v>3741</v>
      </c>
      <c r="V4393">
        <f t="shared" si="550"/>
        <v>87</v>
      </c>
      <c r="W4393">
        <f t="shared" si="551"/>
        <v>1870.5</v>
      </c>
    </row>
    <row r="4394" spans="1:23" ht="15.75" customHeight="1" x14ac:dyDescent="0.3">
      <c r="A4394" s="2" t="s">
        <v>29</v>
      </c>
      <c r="B4394" s="2">
        <v>1128299</v>
      </c>
      <c r="C4394" s="3">
        <v>43836</v>
      </c>
      <c r="D4394" s="12" t="str" cm="1">
        <f t="array" ref="D4394">_xlfn.SWITCH(WEEKDAY(C4394,2), 1, "Lundi", 2, "Mardi", 3, "Mercredi", 4, "Jeudi", 5, "Vendredi", 6, "Samedi", 7, "Dimanche", "Erreur")</f>
        <v>Lundi</v>
      </c>
      <c r="E4394" s="2" t="s">
        <v>30</v>
      </c>
      <c r="F4394" s="2" t="s">
        <v>41</v>
      </c>
      <c r="G4394" s="2" t="s">
        <v>42</v>
      </c>
      <c r="H4394" s="4" t="s">
        <v>21</v>
      </c>
      <c r="I4394" s="5">
        <v>47</v>
      </c>
      <c r="J4394" s="6">
        <v>70</v>
      </c>
      <c r="K4394" s="7">
        <v>3290</v>
      </c>
      <c r="L4394" s="7">
        <v>2138.5</v>
      </c>
      <c r="M4394" s="8">
        <v>0.65</v>
      </c>
      <c r="N4394" s="2" t="s">
        <v>82</v>
      </c>
      <c r="O4394">
        <f t="shared" si="544"/>
        <v>2020</v>
      </c>
      <c r="P4394">
        <f t="shared" si="545"/>
        <v>1</v>
      </c>
      <c r="Q4394" t="str">
        <f t="shared" si="546"/>
        <v>janv</v>
      </c>
      <c r="R4394" t="str">
        <f t="shared" si="547"/>
        <v>Nevada</v>
      </c>
      <c r="S4394" t="str">
        <f t="shared" si="548"/>
        <v>2020-01</v>
      </c>
      <c r="T4394">
        <f>IF(AND(COUNTIF(Calculs!$Q$2:$Q$12,$O4394)&gt;0,COUNTIF(Calculs!$S$2:$S$12,$E4394)&gt;0,COUNTIF(Calculs!$U$2:$U$12,$H4394)&gt;0),1,0)</f>
        <v>1</v>
      </c>
      <c r="U4394">
        <f t="shared" si="549"/>
        <v>3290</v>
      </c>
      <c r="V4394">
        <f t="shared" si="550"/>
        <v>70</v>
      </c>
      <c r="W4394">
        <f t="shared" si="551"/>
        <v>2138.5</v>
      </c>
    </row>
    <row r="4395" spans="1:23" ht="15.75" customHeight="1" x14ac:dyDescent="0.3">
      <c r="A4395" s="2" t="s">
        <v>29</v>
      </c>
      <c r="B4395" s="2">
        <v>1128299</v>
      </c>
      <c r="C4395" s="3">
        <v>43837</v>
      </c>
      <c r="D4395" s="12" t="str" cm="1">
        <f t="array" ref="D4395">_xlfn.SWITCH(WEEKDAY(C4395,2), 1, "Lundi", 2, "Mardi", 3, "Mercredi", 4, "Jeudi", 5, "Vendredi", 6, "Samedi", 7, "Dimanche", "Erreur")</f>
        <v>Mardi</v>
      </c>
      <c r="E4395" s="2" t="s">
        <v>30</v>
      </c>
      <c r="F4395" s="2" t="s">
        <v>41</v>
      </c>
      <c r="G4395" s="2" t="s">
        <v>42</v>
      </c>
      <c r="H4395" s="4" t="s">
        <v>22</v>
      </c>
      <c r="I4395" s="5">
        <v>41</v>
      </c>
      <c r="J4395" s="6">
        <v>128</v>
      </c>
      <c r="K4395" s="7">
        <v>5248</v>
      </c>
      <c r="L4395" s="7">
        <v>1574.4000000000003</v>
      </c>
      <c r="M4395" s="8">
        <v>0.30000000000000004</v>
      </c>
      <c r="N4395" s="2" t="s">
        <v>82</v>
      </c>
      <c r="O4395">
        <f t="shared" si="544"/>
        <v>2020</v>
      </c>
      <c r="P4395">
        <f t="shared" si="545"/>
        <v>1</v>
      </c>
      <c r="Q4395" t="str">
        <f t="shared" si="546"/>
        <v>janv</v>
      </c>
      <c r="R4395" t="str">
        <f t="shared" si="547"/>
        <v>Nevada</v>
      </c>
      <c r="S4395" t="str">
        <f t="shared" si="548"/>
        <v>2020-01</v>
      </c>
      <c r="T4395">
        <f>IF(AND(COUNTIF(Calculs!$Q$2:$Q$12,$O4395)&gt;0,COUNTIF(Calculs!$S$2:$S$12,$E4395)&gt;0,COUNTIF(Calculs!$U$2:$U$12,$H4395)&gt;0),1,0)</f>
        <v>1</v>
      </c>
      <c r="U4395">
        <f t="shared" si="549"/>
        <v>5248</v>
      </c>
      <c r="V4395">
        <f t="shared" si="550"/>
        <v>128</v>
      </c>
      <c r="W4395">
        <f t="shared" si="551"/>
        <v>1574.4000000000003</v>
      </c>
    </row>
    <row r="4396" spans="1:23" ht="15.75" customHeight="1" x14ac:dyDescent="0.3">
      <c r="A4396" s="2" t="s">
        <v>29</v>
      </c>
      <c r="B4396" s="2">
        <v>1128299</v>
      </c>
      <c r="C4396" s="3">
        <v>43838</v>
      </c>
      <c r="D4396" s="12" t="str" cm="1">
        <f t="array" ref="D4396">_xlfn.SWITCH(WEEKDAY(C4396,2), 1, "Lundi", 2, "Mardi", 3, "Mercredi", 4, "Jeudi", 5, "Vendredi", 6, "Samedi", 7, "Dimanche", "Erreur")</f>
        <v>Mercredi</v>
      </c>
      <c r="E4396" s="2" t="s">
        <v>30</v>
      </c>
      <c r="F4396" s="2" t="s">
        <v>41</v>
      </c>
      <c r="G4396" s="2" t="s">
        <v>42</v>
      </c>
      <c r="H4396" s="4" t="s">
        <v>16</v>
      </c>
      <c r="I4396" s="5">
        <v>34</v>
      </c>
      <c r="J4396" s="6">
        <v>158</v>
      </c>
      <c r="K4396" s="7">
        <v>5372</v>
      </c>
      <c r="L4396" s="7">
        <v>2686</v>
      </c>
      <c r="M4396" s="8">
        <v>0.5</v>
      </c>
      <c r="N4396" s="2" t="s">
        <v>82</v>
      </c>
      <c r="O4396">
        <f t="shared" si="544"/>
        <v>2020</v>
      </c>
      <c r="P4396">
        <f t="shared" si="545"/>
        <v>1</v>
      </c>
      <c r="Q4396" t="str">
        <f t="shared" si="546"/>
        <v>janv</v>
      </c>
      <c r="R4396" t="str">
        <f t="shared" si="547"/>
        <v>Nevada</v>
      </c>
      <c r="S4396" t="str">
        <f t="shared" si="548"/>
        <v>2020-01</v>
      </c>
      <c r="T4396">
        <f>IF(AND(COUNTIF(Calculs!$Q$2:$Q$12,$O4396)&gt;0,COUNTIF(Calculs!$S$2:$S$12,$E4396)&gt;0,COUNTIF(Calculs!$U$2:$U$12,$H4396)&gt;0),1,0)</f>
        <v>1</v>
      </c>
      <c r="U4396">
        <f t="shared" si="549"/>
        <v>5372</v>
      </c>
      <c r="V4396">
        <f t="shared" si="550"/>
        <v>158</v>
      </c>
      <c r="W4396">
        <f t="shared" si="551"/>
        <v>2686</v>
      </c>
    </row>
    <row r="4397" spans="1:23" ht="15.75" customHeight="1" x14ac:dyDescent="0.3">
      <c r="A4397" s="2" t="s">
        <v>29</v>
      </c>
      <c r="B4397" s="2">
        <v>1128299</v>
      </c>
      <c r="C4397" s="3">
        <v>43839</v>
      </c>
      <c r="D4397" s="12" t="str" cm="1">
        <f t="array" ref="D4397">_xlfn.SWITCH(WEEKDAY(C4397,2), 1, "Lundi", 2, "Mardi", 3, "Mercredi", 4, "Jeudi", 5, "Vendredi", 6, "Samedi", 7, "Dimanche", "Erreur")</f>
        <v>Jeudi</v>
      </c>
      <c r="E4397" s="2" t="s">
        <v>30</v>
      </c>
      <c r="F4397" s="2" t="s">
        <v>41</v>
      </c>
      <c r="G4397" s="2" t="s">
        <v>42</v>
      </c>
      <c r="H4397" s="4" t="s">
        <v>18</v>
      </c>
      <c r="I4397" s="5">
        <v>43</v>
      </c>
      <c r="J4397" s="6">
        <v>128</v>
      </c>
      <c r="K4397" s="7">
        <v>5504</v>
      </c>
      <c r="L4397" s="7">
        <v>2201.6</v>
      </c>
      <c r="M4397" s="8">
        <v>0.4</v>
      </c>
      <c r="N4397" s="2" t="s">
        <v>82</v>
      </c>
      <c r="O4397">
        <f t="shared" si="544"/>
        <v>2020</v>
      </c>
      <c r="P4397">
        <f t="shared" si="545"/>
        <v>1</v>
      </c>
      <c r="Q4397" t="str">
        <f t="shared" si="546"/>
        <v>janv</v>
      </c>
      <c r="R4397" t="str">
        <f t="shared" si="547"/>
        <v>Nevada</v>
      </c>
      <c r="S4397" t="str">
        <f t="shared" si="548"/>
        <v>2020-01</v>
      </c>
      <c r="T4397">
        <f>IF(AND(COUNTIF(Calculs!$Q$2:$Q$12,$O4397)&gt;0,COUNTIF(Calculs!$S$2:$S$12,$E4397)&gt;0,COUNTIF(Calculs!$U$2:$U$12,$H4397)&gt;0),1,0)</f>
        <v>1</v>
      </c>
      <c r="U4397">
        <f t="shared" si="549"/>
        <v>5504</v>
      </c>
      <c r="V4397">
        <f t="shared" si="550"/>
        <v>128</v>
      </c>
      <c r="W4397">
        <f t="shared" si="551"/>
        <v>2201.6</v>
      </c>
    </row>
    <row r="4398" spans="1:23" ht="15.75" customHeight="1" x14ac:dyDescent="0.3">
      <c r="A4398" s="2" t="s">
        <v>29</v>
      </c>
      <c r="B4398" s="2">
        <v>1128299</v>
      </c>
      <c r="C4398" s="3">
        <v>43840</v>
      </c>
      <c r="D4398" s="12" t="str" cm="1">
        <f t="array" ref="D4398">_xlfn.SWITCH(WEEKDAY(C4398,2), 1, "Lundi", 2, "Mardi", 3, "Mercredi", 4, "Jeudi", 5, "Vendredi", 6, "Samedi", 7, "Dimanche", "Erreur")</f>
        <v>Vendredi</v>
      </c>
      <c r="E4398" s="2" t="s">
        <v>30</v>
      </c>
      <c r="F4398" s="2" t="s">
        <v>41</v>
      </c>
      <c r="G4398" s="2" t="s">
        <v>42</v>
      </c>
      <c r="H4398" s="4" t="s">
        <v>19</v>
      </c>
      <c r="I4398" s="5">
        <v>41</v>
      </c>
      <c r="J4398" s="6">
        <v>119</v>
      </c>
      <c r="K4398" s="7">
        <v>4879</v>
      </c>
      <c r="L4398" s="7">
        <v>2585.8700000000003</v>
      </c>
      <c r="M4398" s="8">
        <v>0.53</v>
      </c>
      <c r="N4398" s="2" t="s">
        <v>82</v>
      </c>
      <c r="O4398">
        <f t="shared" si="544"/>
        <v>2020</v>
      </c>
      <c r="P4398">
        <f t="shared" si="545"/>
        <v>1</v>
      </c>
      <c r="Q4398" t="str">
        <f t="shared" si="546"/>
        <v>janv</v>
      </c>
      <c r="R4398" t="str">
        <f t="shared" si="547"/>
        <v>Nevada</v>
      </c>
      <c r="S4398" t="str">
        <f t="shared" si="548"/>
        <v>2020-01</v>
      </c>
      <c r="T4398">
        <f>IF(AND(COUNTIF(Calculs!$Q$2:$Q$12,$O4398)&gt;0,COUNTIF(Calculs!$S$2:$S$12,$E4398)&gt;0,COUNTIF(Calculs!$U$2:$U$12,$H4398)&gt;0),1,0)</f>
        <v>1</v>
      </c>
      <c r="U4398">
        <f t="shared" si="549"/>
        <v>4879</v>
      </c>
      <c r="V4398">
        <f t="shared" si="550"/>
        <v>119</v>
      </c>
      <c r="W4398">
        <f t="shared" si="551"/>
        <v>2585.8700000000003</v>
      </c>
    </row>
    <row r="4399" spans="1:23" ht="15.75" customHeight="1" x14ac:dyDescent="0.3">
      <c r="A4399" s="2" t="s">
        <v>29</v>
      </c>
      <c r="B4399" s="2">
        <v>1128299</v>
      </c>
      <c r="C4399" s="3">
        <v>43841</v>
      </c>
      <c r="D4399" s="12" t="str" cm="1">
        <f t="array" ref="D4399">_xlfn.SWITCH(WEEKDAY(C4399,2), 1, "Lundi", 2, "Mardi", 3, "Mercredi", 4, "Jeudi", 5, "Vendredi", 6, "Samedi", 7, "Dimanche", "Erreur")</f>
        <v>Samedi</v>
      </c>
      <c r="E4399" s="2" t="s">
        <v>30</v>
      </c>
      <c r="F4399" s="2" t="s">
        <v>41</v>
      </c>
      <c r="G4399" s="2" t="s">
        <v>42</v>
      </c>
      <c r="H4399" s="4" t="s">
        <v>20</v>
      </c>
      <c r="I4399" s="5">
        <v>44</v>
      </c>
      <c r="J4399" s="6">
        <v>74</v>
      </c>
      <c r="K4399" s="7">
        <v>3256</v>
      </c>
      <c r="L4399" s="7">
        <v>1497.76</v>
      </c>
      <c r="M4399" s="8">
        <v>0.45999999999999996</v>
      </c>
      <c r="N4399" s="2" t="s">
        <v>82</v>
      </c>
      <c r="O4399">
        <f t="shared" si="544"/>
        <v>2020</v>
      </c>
      <c r="P4399">
        <f t="shared" si="545"/>
        <v>1</v>
      </c>
      <c r="Q4399" t="str">
        <f t="shared" si="546"/>
        <v>janv</v>
      </c>
      <c r="R4399" t="str">
        <f t="shared" si="547"/>
        <v>Nevada</v>
      </c>
      <c r="S4399" t="str">
        <f t="shared" si="548"/>
        <v>2020-01</v>
      </c>
      <c r="T4399">
        <f>IF(AND(COUNTIF(Calculs!$Q$2:$Q$12,$O4399)&gt;0,COUNTIF(Calculs!$S$2:$S$12,$E4399)&gt;0,COUNTIF(Calculs!$U$2:$U$12,$H4399)&gt;0),1,0)</f>
        <v>1</v>
      </c>
      <c r="U4399">
        <f t="shared" si="549"/>
        <v>3256</v>
      </c>
      <c r="V4399">
        <f t="shared" si="550"/>
        <v>74</v>
      </c>
      <c r="W4399">
        <f t="shared" si="551"/>
        <v>1497.76</v>
      </c>
    </row>
    <row r="4400" spans="1:23" ht="15.75" customHeight="1" x14ac:dyDescent="0.3">
      <c r="A4400" s="2" t="s">
        <v>29</v>
      </c>
      <c r="B4400" s="2">
        <v>1128299</v>
      </c>
      <c r="C4400" s="3">
        <v>43842</v>
      </c>
      <c r="D4400" s="12" t="str" cm="1">
        <f t="array" ref="D4400">_xlfn.SWITCH(WEEKDAY(C4400,2), 1, "Lundi", 2, "Mardi", 3, "Mercredi", 4, "Jeudi", 5, "Vendredi", 6, "Samedi", 7, "Dimanche", "Erreur")</f>
        <v>Dimanche</v>
      </c>
      <c r="E4400" s="2" t="s">
        <v>30</v>
      </c>
      <c r="F4400" s="2" t="s">
        <v>41</v>
      </c>
      <c r="G4400" s="2" t="s">
        <v>42</v>
      </c>
      <c r="H4400" s="4" t="s">
        <v>21</v>
      </c>
      <c r="I4400" s="5">
        <v>46</v>
      </c>
      <c r="J4400" s="6">
        <v>52</v>
      </c>
      <c r="K4400" s="7">
        <v>2392</v>
      </c>
      <c r="L4400" s="7">
        <v>1674.4</v>
      </c>
      <c r="M4400" s="8">
        <v>0.70000000000000007</v>
      </c>
      <c r="N4400" s="2" t="s">
        <v>82</v>
      </c>
      <c r="O4400">
        <f t="shared" si="544"/>
        <v>2020</v>
      </c>
      <c r="P4400">
        <f t="shared" si="545"/>
        <v>1</v>
      </c>
      <c r="Q4400" t="str">
        <f t="shared" si="546"/>
        <v>janv</v>
      </c>
      <c r="R4400" t="str">
        <f t="shared" si="547"/>
        <v>Nevada</v>
      </c>
      <c r="S4400" t="str">
        <f t="shared" si="548"/>
        <v>2020-01</v>
      </c>
      <c r="T4400">
        <f>IF(AND(COUNTIF(Calculs!$Q$2:$Q$12,$O4400)&gt;0,COUNTIF(Calculs!$S$2:$S$12,$E4400)&gt;0,COUNTIF(Calculs!$U$2:$U$12,$H4400)&gt;0),1,0)</f>
        <v>1</v>
      </c>
      <c r="U4400">
        <f t="shared" si="549"/>
        <v>2392</v>
      </c>
      <c r="V4400">
        <f t="shared" si="550"/>
        <v>52</v>
      </c>
      <c r="W4400">
        <f t="shared" si="551"/>
        <v>1674.4</v>
      </c>
    </row>
    <row r="4401" spans="1:23" ht="15.75" customHeight="1" x14ac:dyDescent="0.3">
      <c r="A4401" s="2" t="s">
        <v>29</v>
      </c>
      <c r="B4401" s="2">
        <v>1128299</v>
      </c>
      <c r="C4401" s="3">
        <v>43843</v>
      </c>
      <c r="D4401" s="12" t="str" cm="1">
        <f t="array" ref="D4401">_xlfn.SWITCH(WEEKDAY(C4401,2), 1, "Lundi", 2, "Mardi", 3, "Mercredi", 4, "Jeudi", 5, "Vendredi", 6, "Samedi", 7, "Dimanche", "Erreur")</f>
        <v>Lundi</v>
      </c>
      <c r="E4401" s="2" t="s">
        <v>30</v>
      </c>
      <c r="F4401" s="2" t="s">
        <v>41</v>
      </c>
      <c r="G4401" s="2" t="s">
        <v>42</v>
      </c>
      <c r="H4401" s="4" t="s">
        <v>22</v>
      </c>
      <c r="I4401" s="5">
        <v>41</v>
      </c>
      <c r="J4401" s="6">
        <v>116</v>
      </c>
      <c r="K4401" s="7">
        <v>4756</v>
      </c>
      <c r="L4401" s="7">
        <v>1617.0400000000002</v>
      </c>
      <c r="M4401" s="8">
        <v>0.34</v>
      </c>
      <c r="N4401" s="2" t="s">
        <v>82</v>
      </c>
      <c r="O4401">
        <f t="shared" si="544"/>
        <v>2020</v>
      </c>
      <c r="P4401">
        <f t="shared" si="545"/>
        <v>1</v>
      </c>
      <c r="Q4401" t="str">
        <f t="shared" si="546"/>
        <v>janv</v>
      </c>
      <c r="R4401" t="str">
        <f t="shared" si="547"/>
        <v>Nevada</v>
      </c>
      <c r="S4401" t="str">
        <f t="shared" si="548"/>
        <v>2020-01</v>
      </c>
      <c r="T4401">
        <f>IF(AND(COUNTIF(Calculs!$Q$2:$Q$12,$O4401)&gt;0,COUNTIF(Calculs!$S$2:$S$12,$E4401)&gt;0,COUNTIF(Calculs!$U$2:$U$12,$H4401)&gt;0),1,0)</f>
        <v>1</v>
      </c>
      <c r="U4401">
        <f t="shared" si="549"/>
        <v>4756</v>
      </c>
      <c r="V4401">
        <f t="shared" si="550"/>
        <v>116</v>
      </c>
      <c r="W4401">
        <f t="shared" si="551"/>
        <v>1617.0400000000002</v>
      </c>
    </row>
    <row r="4402" spans="1:23" ht="15.75" customHeight="1" x14ac:dyDescent="0.3">
      <c r="A4402" s="2" t="s">
        <v>29</v>
      </c>
      <c r="B4402" s="2">
        <v>1128299</v>
      </c>
      <c r="C4402" s="3">
        <v>43844</v>
      </c>
      <c r="D4402" s="12" t="str" cm="1">
        <f t="array" ref="D4402">_xlfn.SWITCH(WEEKDAY(C4402,2), 1, "Lundi", 2, "Mardi", 3, "Mercredi", 4, "Jeudi", 5, "Vendredi", 6, "Samedi", 7, "Dimanche", "Erreur")</f>
        <v>Mardi</v>
      </c>
      <c r="E4402" s="2" t="s">
        <v>30</v>
      </c>
      <c r="F4402" s="2" t="s">
        <v>41</v>
      </c>
      <c r="G4402" s="2" t="s">
        <v>42</v>
      </c>
      <c r="H4402" s="4" t="s">
        <v>16</v>
      </c>
      <c r="I4402" s="5">
        <v>43</v>
      </c>
      <c r="J4402" s="6">
        <v>160</v>
      </c>
      <c r="K4402" s="7">
        <v>6880</v>
      </c>
      <c r="L4402" s="7">
        <v>3784.0000000000005</v>
      </c>
      <c r="M4402" s="8">
        <v>0.55000000000000004</v>
      </c>
      <c r="N4402" s="2" t="s">
        <v>82</v>
      </c>
      <c r="O4402">
        <f t="shared" si="544"/>
        <v>2020</v>
      </c>
      <c r="P4402">
        <f t="shared" si="545"/>
        <v>1</v>
      </c>
      <c r="Q4402" t="str">
        <f t="shared" si="546"/>
        <v>janv</v>
      </c>
      <c r="R4402" t="str">
        <f t="shared" si="547"/>
        <v>Nevada</v>
      </c>
      <c r="S4402" t="str">
        <f t="shared" si="548"/>
        <v>2020-01</v>
      </c>
      <c r="T4402">
        <f>IF(AND(COUNTIF(Calculs!$Q$2:$Q$12,$O4402)&gt;0,COUNTIF(Calculs!$S$2:$S$12,$E4402)&gt;0,COUNTIF(Calculs!$U$2:$U$12,$H4402)&gt;0),1,0)</f>
        <v>1</v>
      </c>
      <c r="U4402">
        <f t="shared" si="549"/>
        <v>6880</v>
      </c>
      <c r="V4402">
        <f t="shared" si="550"/>
        <v>160</v>
      </c>
      <c r="W4402">
        <f t="shared" si="551"/>
        <v>3784.0000000000005</v>
      </c>
    </row>
    <row r="4403" spans="1:23" ht="15.75" customHeight="1" x14ac:dyDescent="0.3">
      <c r="A4403" s="2" t="s">
        <v>29</v>
      </c>
      <c r="B4403" s="2">
        <v>1128299</v>
      </c>
      <c r="C4403" s="3">
        <v>43845</v>
      </c>
      <c r="D4403" s="12" t="str" cm="1">
        <f t="array" ref="D4403">_xlfn.SWITCH(WEEKDAY(C4403,2), 1, "Lundi", 2, "Mardi", 3, "Mercredi", 4, "Jeudi", 5, "Vendredi", 6, "Samedi", 7, "Dimanche", "Erreur")</f>
        <v>Mercredi</v>
      </c>
      <c r="E4403" s="2" t="s">
        <v>30</v>
      </c>
      <c r="F4403" s="2" t="s">
        <v>41</v>
      </c>
      <c r="G4403" s="2" t="s">
        <v>42</v>
      </c>
      <c r="H4403" s="4" t="s">
        <v>18</v>
      </c>
      <c r="I4403" s="5">
        <v>50</v>
      </c>
      <c r="J4403" s="6">
        <v>120</v>
      </c>
      <c r="K4403" s="7">
        <v>6000</v>
      </c>
      <c r="L4403" s="7">
        <v>2400</v>
      </c>
      <c r="M4403" s="8">
        <v>0.4</v>
      </c>
      <c r="N4403" s="2" t="s">
        <v>82</v>
      </c>
      <c r="O4403">
        <f t="shared" si="544"/>
        <v>2020</v>
      </c>
      <c r="P4403">
        <f t="shared" si="545"/>
        <v>1</v>
      </c>
      <c r="Q4403" t="str">
        <f t="shared" si="546"/>
        <v>janv</v>
      </c>
      <c r="R4403" t="str">
        <f t="shared" si="547"/>
        <v>Nevada</v>
      </c>
      <c r="S4403" t="str">
        <f t="shared" si="548"/>
        <v>2020-01</v>
      </c>
      <c r="T4403">
        <f>IF(AND(COUNTIF(Calculs!$Q$2:$Q$12,$O4403)&gt;0,COUNTIF(Calculs!$S$2:$S$12,$E4403)&gt;0,COUNTIF(Calculs!$U$2:$U$12,$H4403)&gt;0),1,0)</f>
        <v>1</v>
      </c>
      <c r="U4403">
        <f t="shared" si="549"/>
        <v>6000</v>
      </c>
      <c r="V4403">
        <f t="shared" si="550"/>
        <v>120</v>
      </c>
      <c r="W4403">
        <f t="shared" si="551"/>
        <v>2400</v>
      </c>
    </row>
    <row r="4404" spans="1:23" ht="15.75" customHeight="1" x14ac:dyDescent="0.3">
      <c r="A4404" s="2" t="s">
        <v>29</v>
      </c>
      <c r="B4404" s="2">
        <v>1128299</v>
      </c>
      <c r="C4404" s="3">
        <v>43846</v>
      </c>
      <c r="D4404" s="12" t="str" cm="1">
        <f t="array" ref="D4404">_xlfn.SWITCH(WEEKDAY(C4404,2), 1, "Lundi", 2, "Mardi", 3, "Mercredi", 4, "Jeudi", 5, "Vendredi", 6, "Samedi", 7, "Dimanche", "Erreur")</f>
        <v>Jeudi</v>
      </c>
      <c r="E4404" s="2" t="s">
        <v>30</v>
      </c>
      <c r="F4404" s="2" t="s">
        <v>41</v>
      </c>
      <c r="G4404" s="2" t="s">
        <v>42</v>
      </c>
      <c r="H4404" s="4" t="s">
        <v>19</v>
      </c>
      <c r="I4404" s="5">
        <v>52</v>
      </c>
      <c r="J4404" s="6">
        <v>104</v>
      </c>
      <c r="K4404" s="7">
        <v>5408</v>
      </c>
      <c r="L4404" s="7">
        <v>2866.2400000000002</v>
      </c>
      <c r="M4404" s="8">
        <v>0.53</v>
      </c>
      <c r="N4404" s="2" t="s">
        <v>82</v>
      </c>
      <c r="O4404">
        <f t="shared" si="544"/>
        <v>2020</v>
      </c>
      <c r="P4404">
        <f t="shared" si="545"/>
        <v>1</v>
      </c>
      <c r="Q4404" t="str">
        <f t="shared" si="546"/>
        <v>janv</v>
      </c>
      <c r="R4404" t="str">
        <f t="shared" si="547"/>
        <v>Nevada</v>
      </c>
      <c r="S4404" t="str">
        <f t="shared" si="548"/>
        <v>2020-01</v>
      </c>
      <c r="T4404">
        <f>IF(AND(COUNTIF(Calculs!$Q$2:$Q$12,$O4404)&gt;0,COUNTIF(Calculs!$S$2:$S$12,$E4404)&gt;0,COUNTIF(Calculs!$U$2:$U$12,$H4404)&gt;0),1,0)</f>
        <v>1</v>
      </c>
      <c r="U4404">
        <f t="shared" si="549"/>
        <v>5408</v>
      </c>
      <c r="V4404">
        <f t="shared" si="550"/>
        <v>104</v>
      </c>
      <c r="W4404">
        <f t="shared" si="551"/>
        <v>2866.2400000000002</v>
      </c>
    </row>
    <row r="4405" spans="1:23" ht="15.75" customHeight="1" x14ac:dyDescent="0.3">
      <c r="A4405" s="2" t="s">
        <v>29</v>
      </c>
      <c r="B4405" s="2">
        <v>1128299</v>
      </c>
      <c r="C4405" s="3">
        <v>43847</v>
      </c>
      <c r="D4405" s="12" t="str" cm="1">
        <f t="array" ref="D4405">_xlfn.SWITCH(WEEKDAY(C4405,2), 1, "Lundi", 2, "Mardi", 3, "Mercredi", 4, "Jeudi", 5, "Vendredi", 6, "Samedi", 7, "Dimanche", "Erreur")</f>
        <v>Vendredi</v>
      </c>
      <c r="E4405" s="2" t="s">
        <v>30</v>
      </c>
      <c r="F4405" s="2" t="s">
        <v>41</v>
      </c>
      <c r="G4405" s="2" t="s">
        <v>42</v>
      </c>
      <c r="H4405" s="4" t="s">
        <v>20</v>
      </c>
      <c r="I4405" s="5">
        <v>50</v>
      </c>
      <c r="J4405" s="6">
        <v>84</v>
      </c>
      <c r="K4405" s="7">
        <v>4200</v>
      </c>
      <c r="L4405" s="7">
        <v>1974</v>
      </c>
      <c r="M4405" s="8">
        <v>0.47</v>
      </c>
      <c r="N4405" s="2" t="s">
        <v>82</v>
      </c>
      <c r="O4405">
        <f t="shared" si="544"/>
        <v>2020</v>
      </c>
      <c r="P4405">
        <f t="shared" si="545"/>
        <v>1</v>
      </c>
      <c r="Q4405" t="str">
        <f t="shared" si="546"/>
        <v>janv</v>
      </c>
      <c r="R4405" t="str">
        <f t="shared" si="547"/>
        <v>Nevada</v>
      </c>
      <c r="S4405" t="str">
        <f t="shared" si="548"/>
        <v>2020-01</v>
      </c>
      <c r="T4405">
        <f>IF(AND(COUNTIF(Calculs!$Q$2:$Q$12,$O4405)&gt;0,COUNTIF(Calculs!$S$2:$S$12,$E4405)&gt;0,COUNTIF(Calculs!$U$2:$U$12,$H4405)&gt;0),1,0)</f>
        <v>1</v>
      </c>
      <c r="U4405">
        <f t="shared" si="549"/>
        <v>4200</v>
      </c>
      <c r="V4405">
        <f t="shared" si="550"/>
        <v>84</v>
      </c>
      <c r="W4405">
        <f t="shared" si="551"/>
        <v>1974</v>
      </c>
    </row>
    <row r="4406" spans="1:23" ht="15.75" customHeight="1" x14ac:dyDescent="0.3">
      <c r="A4406" s="2" t="s">
        <v>29</v>
      </c>
      <c r="B4406" s="2">
        <v>1128299</v>
      </c>
      <c r="C4406" s="3">
        <v>43848</v>
      </c>
      <c r="D4406" s="12" t="str" cm="1">
        <f t="array" ref="D4406">_xlfn.SWITCH(WEEKDAY(C4406,2), 1, "Lundi", 2, "Mardi", 3, "Mercredi", 4, "Jeudi", 5, "Vendredi", 6, "Samedi", 7, "Dimanche", "Erreur")</f>
        <v>Samedi</v>
      </c>
      <c r="E4406" s="2" t="s">
        <v>30</v>
      </c>
      <c r="F4406" s="2" t="s">
        <v>41</v>
      </c>
      <c r="G4406" s="2" t="s">
        <v>42</v>
      </c>
      <c r="H4406" s="4" t="s">
        <v>21</v>
      </c>
      <c r="I4406" s="5">
        <v>55</v>
      </c>
      <c r="J4406" s="6">
        <v>47</v>
      </c>
      <c r="K4406" s="7">
        <v>2585</v>
      </c>
      <c r="L4406" s="7">
        <v>1809.5000000000002</v>
      </c>
      <c r="M4406" s="8">
        <v>0.70000000000000007</v>
      </c>
      <c r="N4406" s="2" t="s">
        <v>82</v>
      </c>
      <c r="O4406">
        <f t="shared" si="544"/>
        <v>2020</v>
      </c>
      <c r="P4406">
        <f t="shared" si="545"/>
        <v>1</v>
      </c>
      <c r="Q4406" t="str">
        <f t="shared" si="546"/>
        <v>janv</v>
      </c>
      <c r="R4406" t="str">
        <f t="shared" si="547"/>
        <v>Nevada</v>
      </c>
      <c r="S4406" t="str">
        <f t="shared" si="548"/>
        <v>2020-01</v>
      </c>
      <c r="T4406">
        <f>IF(AND(COUNTIF(Calculs!$Q$2:$Q$12,$O4406)&gt;0,COUNTIF(Calculs!$S$2:$S$12,$E4406)&gt;0,COUNTIF(Calculs!$U$2:$U$12,$H4406)&gt;0),1,0)</f>
        <v>1</v>
      </c>
      <c r="U4406">
        <f t="shared" si="549"/>
        <v>2585</v>
      </c>
      <c r="V4406">
        <f t="shared" si="550"/>
        <v>47</v>
      </c>
      <c r="W4406">
        <f t="shared" si="551"/>
        <v>1809.5000000000002</v>
      </c>
    </row>
    <row r="4407" spans="1:23" ht="15.75" customHeight="1" x14ac:dyDescent="0.3">
      <c r="A4407" s="2" t="s">
        <v>29</v>
      </c>
      <c r="B4407" s="2">
        <v>1128299</v>
      </c>
      <c r="C4407" s="3">
        <v>43849</v>
      </c>
      <c r="D4407" s="12" t="str" cm="1">
        <f t="array" ref="D4407">_xlfn.SWITCH(WEEKDAY(C4407,2), 1, "Lundi", 2, "Mardi", 3, "Mercredi", 4, "Jeudi", 5, "Vendredi", 6, "Samedi", 7, "Dimanche", "Erreur")</f>
        <v>Dimanche</v>
      </c>
      <c r="E4407" s="2" t="s">
        <v>30</v>
      </c>
      <c r="F4407" s="2" t="s">
        <v>41</v>
      </c>
      <c r="G4407" s="2" t="s">
        <v>42</v>
      </c>
      <c r="H4407" s="4" t="s">
        <v>22</v>
      </c>
      <c r="I4407" s="5">
        <v>54</v>
      </c>
      <c r="J4407" s="6">
        <v>94</v>
      </c>
      <c r="K4407" s="7">
        <v>5076</v>
      </c>
      <c r="L4407" s="7">
        <v>1725.8400000000001</v>
      </c>
      <c r="M4407" s="8">
        <v>0.34</v>
      </c>
      <c r="N4407" s="2" t="s">
        <v>82</v>
      </c>
      <c r="O4407">
        <f t="shared" si="544"/>
        <v>2020</v>
      </c>
      <c r="P4407">
        <f t="shared" si="545"/>
        <v>1</v>
      </c>
      <c r="Q4407" t="str">
        <f t="shared" si="546"/>
        <v>janv</v>
      </c>
      <c r="R4407" t="str">
        <f t="shared" si="547"/>
        <v>Nevada</v>
      </c>
      <c r="S4407" t="str">
        <f t="shared" si="548"/>
        <v>2020-01</v>
      </c>
      <c r="T4407">
        <f>IF(AND(COUNTIF(Calculs!$Q$2:$Q$12,$O4407)&gt;0,COUNTIF(Calculs!$S$2:$S$12,$E4407)&gt;0,COUNTIF(Calculs!$U$2:$U$12,$H4407)&gt;0),1,0)</f>
        <v>1</v>
      </c>
      <c r="U4407">
        <f t="shared" si="549"/>
        <v>5076</v>
      </c>
      <c r="V4407">
        <f t="shared" si="550"/>
        <v>94</v>
      </c>
      <c r="W4407">
        <f t="shared" si="551"/>
        <v>1725.8400000000001</v>
      </c>
    </row>
    <row r="4408" spans="1:23" ht="15.75" customHeight="1" x14ac:dyDescent="0.3">
      <c r="A4408" s="2" t="s">
        <v>29</v>
      </c>
      <c r="B4408" s="2">
        <v>1128299</v>
      </c>
      <c r="C4408" s="3">
        <v>43850</v>
      </c>
      <c r="D4408" s="12" t="str" cm="1">
        <f t="array" ref="D4408">_xlfn.SWITCH(WEEKDAY(C4408,2), 1, "Lundi", 2, "Mardi", 3, "Mercredi", 4, "Jeudi", 5, "Vendredi", 6, "Samedi", 7, "Dimanche", "Erreur")</f>
        <v>Lundi</v>
      </c>
      <c r="E4408" s="2" t="s">
        <v>30</v>
      </c>
      <c r="F4408" s="2" t="s">
        <v>41</v>
      </c>
      <c r="G4408" s="2" t="s">
        <v>42</v>
      </c>
      <c r="H4408" s="4" t="s">
        <v>16</v>
      </c>
      <c r="I4408" s="5">
        <v>58</v>
      </c>
      <c r="J4408" s="6">
        <v>143</v>
      </c>
      <c r="K4408" s="7">
        <v>8294</v>
      </c>
      <c r="L4408" s="7">
        <v>4229.9400000000005</v>
      </c>
      <c r="M4408" s="8">
        <v>0.51</v>
      </c>
      <c r="N4408" s="2" t="s">
        <v>82</v>
      </c>
      <c r="O4408">
        <f t="shared" si="544"/>
        <v>2020</v>
      </c>
      <c r="P4408">
        <f t="shared" si="545"/>
        <v>1</v>
      </c>
      <c r="Q4408" t="str">
        <f t="shared" si="546"/>
        <v>janv</v>
      </c>
      <c r="R4408" t="str">
        <f t="shared" si="547"/>
        <v>Nevada</v>
      </c>
      <c r="S4408" t="str">
        <f t="shared" si="548"/>
        <v>2020-01</v>
      </c>
      <c r="T4408">
        <f>IF(AND(COUNTIF(Calculs!$Q$2:$Q$12,$O4408)&gt;0,COUNTIF(Calculs!$S$2:$S$12,$E4408)&gt;0,COUNTIF(Calculs!$U$2:$U$12,$H4408)&gt;0),1,0)</f>
        <v>1</v>
      </c>
      <c r="U4408">
        <f t="shared" si="549"/>
        <v>8294</v>
      </c>
      <c r="V4408">
        <f t="shared" si="550"/>
        <v>143</v>
      </c>
      <c r="W4408">
        <f t="shared" si="551"/>
        <v>4229.9400000000005</v>
      </c>
    </row>
    <row r="4409" spans="1:23" ht="15.75" customHeight="1" x14ac:dyDescent="0.3">
      <c r="A4409" s="2" t="s">
        <v>29</v>
      </c>
      <c r="B4409" s="2">
        <v>1128299</v>
      </c>
      <c r="C4409" s="3">
        <v>43851</v>
      </c>
      <c r="D4409" s="12" t="str" cm="1">
        <f t="array" ref="D4409">_xlfn.SWITCH(WEEKDAY(C4409,2), 1, "Lundi", 2, "Mardi", 3, "Mercredi", 4, "Jeudi", 5, "Vendredi", 6, "Samedi", 7, "Dimanche", "Erreur")</f>
        <v>Mardi</v>
      </c>
      <c r="E4409" s="2" t="s">
        <v>30</v>
      </c>
      <c r="F4409" s="2" t="s">
        <v>41</v>
      </c>
      <c r="G4409" s="2" t="s">
        <v>42</v>
      </c>
      <c r="H4409" s="4" t="s">
        <v>18</v>
      </c>
      <c r="I4409" s="5">
        <v>62</v>
      </c>
      <c r="J4409" s="6">
        <v>102</v>
      </c>
      <c r="K4409" s="7">
        <v>6324</v>
      </c>
      <c r="L4409" s="7">
        <v>2403.12</v>
      </c>
      <c r="M4409" s="8">
        <v>0.38</v>
      </c>
      <c r="N4409" s="2" t="s">
        <v>82</v>
      </c>
      <c r="O4409">
        <f t="shared" si="544"/>
        <v>2020</v>
      </c>
      <c r="P4409">
        <f t="shared" si="545"/>
        <v>1</v>
      </c>
      <c r="Q4409" t="str">
        <f t="shared" si="546"/>
        <v>janv</v>
      </c>
      <c r="R4409" t="str">
        <f t="shared" si="547"/>
        <v>Nevada</v>
      </c>
      <c r="S4409" t="str">
        <f t="shared" si="548"/>
        <v>2020-01</v>
      </c>
      <c r="T4409">
        <f>IF(AND(COUNTIF(Calculs!$Q$2:$Q$12,$O4409)&gt;0,COUNTIF(Calculs!$S$2:$S$12,$E4409)&gt;0,COUNTIF(Calculs!$U$2:$U$12,$H4409)&gt;0),1,0)</f>
        <v>1</v>
      </c>
      <c r="U4409">
        <f t="shared" si="549"/>
        <v>6324</v>
      </c>
      <c r="V4409">
        <f t="shared" si="550"/>
        <v>102</v>
      </c>
      <c r="W4409">
        <f t="shared" si="551"/>
        <v>2403.12</v>
      </c>
    </row>
    <row r="4410" spans="1:23" ht="15.75" customHeight="1" x14ac:dyDescent="0.3">
      <c r="A4410" s="2" t="s">
        <v>29</v>
      </c>
      <c r="B4410" s="2">
        <v>1128299</v>
      </c>
      <c r="C4410" s="3">
        <v>43852</v>
      </c>
      <c r="D4410" s="12" t="str" cm="1">
        <f t="array" ref="D4410">_xlfn.SWITCH(WEEKDAY(C4410,2), 1, "Lundi", 2, "Mardi", 3, "Mercredi", 4, "Jeudi", 5, "Vendredi", 6, "Samedi", 7, "Dimanche", "Erreur")</f>
        <v>Mercredi</v>
      </c>
      <c r="E4410" s="2" t="s">
        <v>30</v>
      </c>
      <c r="F4410" s="2" t="s">
        <v>41</v>
      </c>
      <c r="G4410" s="2" t="s">
        <v>42</v>
      </c>
      <c r="H4410" s="4" t="s">
        <v>19</v>
      </c>
      <c r="I4410" s="5">
        <v>61</v>
      </c>
      <c r="J4410" s="6">
        <v>120</v>
      </c>
      <c r="K4410" s="7">
        <v>7320</v>
      </c>
      <c r="L4410" s="7">
        <v>3879.6000000000004</v>
      </c>
      <c r="M4410" s="8">
        <v>0.53</v>
      </c>
      <c r="N4410" s="2" t="s">
        <v>82</v>
      </c>
      <c r="O4410">
        <f t="shared" si="544"/>
        <v>2020</v>
      </c>
      <c r="P4410">
        <f t="shared" si="545"/>
        <v>1</v>
      </c>
      <c r="Q4410" t="str">
        <f t="shared" si="546"/>
        <v>janv</v>
      </c>
      <c r="R4410" t="str">
        <f t="shared" si="547"/>
        <v>Nevada</v>
      </c>
      <c r="S4410" t="str">
        <f t="shared" si="548"/>
        <v>2020-01</v>
      </c>
      <c r="T4410">
        <f>IF(AND(COUNTIF(Calculs!$Q$2:$Q$12,$O4410)&gt;0,COUNTIF(Calculs!$S$2:$S$12,$E4410)&gt;0,COUNTIF(Calculs!$U$2:$U$12,$H4410)&gt;0),1,0)</f>
        <v>1</v>
      </c>
      <c r="U4410">
        <f t="shared" si="549"/>
        <v>7320</v>
      </c>
      <c r="V4410">
        <f t="shared" si="550"/>
        <v>120</v>
      </c>
      <c r="W4410">
        <f t="shared" si="551"/>
        <v>3879.6000000000004</v>
      </c>
    </row>
    <row r="4411" spans="1:23" ht="15.75" customHeight="1" x14ac:dyDescent="0.3">
      <c r="A4411" s="2" t="s">
        <v>29</v>
      </c>
      <c r="B4411" s="2">
        <v>1128299</v>
      </c>
      <c r="C4411" s="3">
        <v>43853</v>
      </c>
      <c r="D4411" s="12" t="str" cm="1">
        <f t="array" ref="D4411">_xlfn.SWITCH(WEEKDAY(C4411,2), 1, "Lundi", 2, "Mardi", 3, "Mercredi", 4, "Jeudi", 5, "Vendredi", 6, "Samedi", 7, "Dimanche", "Erreur")</f>
        <v>Jeudi</v>
      </c>
      <c r="E4411" s="2" t="s">
        <v>30</v>
      </c>
      <c r="F4411" s="2" t="s">
        <v>41</v>
      </c>
      <c r="G4411" s="2" t="s">
        <v>42</v>
      </c>
      <c r="H4411" s="4" t="s">
        <v>20</v>
      </c>
      <c r="I4411" s="5">
        <v>59</v>
      </c>
      <c r="J4411" s="6">
        <v>75</v>
      </c>
      <c r="K4411" s="7">
        <v>4425</v>
      </c>
      <c r="L4411" s="7">
        <v>2035.4999999999998</v>
      </c>
      <c r="M4411" s="8">
        <v>0.45999999999999996</v>
      </c>
      <c r="N4411" s="2" t="s">
        <v>82</v>
      </c>
      <c r="O4411">
        <f t="shared" si="544"/>
        <v>2020</v>
      </c>
      <c r="P4411">
        <f t="shared" si="545"/>
        <v>1</v>
      </c>
      <c r="Q4411" t="str">
        <f t="shared" si="546"/>
        <v>janv</v>
      </c>
      <c r="R4411" t="str">
        <f t="shared" si="547"/>
        <v>Nevada</v>
      </c>
      <c r="S4411" t="str">
        <f t="shared" si="548"/>
        <v>2020-01</v>
      </c>
      <c r="T4411">
        <f>IF(AND(COUNTIF(Calculs!$Q$2:$Q$12,$O4411)&gt;0,COUNTIF(Calculs!$S$2:$S$12,$E4411)&gt;0,COUNTIF(Calculs!$U$2:$U$12,$H4411)&gt;0),1,0)</f>
        <v>1</v>
      </c>
      <c r="U4411">
        <f t="shared" si="549"/>
        <v>4425</v>
      </c>
      <c r="V4411">
        <f t="shared" si="550"/>
        <v>75</v>
      </c>
      <c r="W4411">
        <f t="shared" si="551"/>
        <v>2035.4999999999998</v>
      </c>
    </row>
    <row r="4412" spans="1:23" ht="15.75" customHeight="1" x14ac:dyDescent="0.3">
      <c r="A4412" s="2" t="s">
        <v>29</v>
      </c>
      <c r="B4412" s="2">
        <v>1128299</v>
      </c>
      <c r="C4412" s="3">
        <v>43854</v>
      </c>
      <c r="D4412" s="12" t="str" cm="1">
        <f t="array" ref="D4412">_xlfn.SWITCH(WEEKDAY(C4412,2), 1, "Lundi", 2, "Mardi", 3, "Mercredi", 4, "Jeudi", 5, "Vendredi", 6, "Samedi", 7, "Dimanche", "Erreur")</f>
        <v>Vendredi</v>
      </c>
      <c r="E4412" s="2" t="s">
        <v>30</v>
      </c>
      <c r="F4412" s="2" t="s">
        <v>41</v>
      </c>
      <c r="G4412" s="2" t="s">
        <v>42</v>
      </c>
      <c r="H4412" s="4" t="s">
        <v>21</v>
      </c>
      <c r="I4412" s="5">
        <v>63</v>
      </c>
      <c r="J4412" s="6">
        <v>52</v>
      </c>
      <c r="K4412" s="7">
        <v>3276</v>
      </c>
      <c r="L4412" s="7">
        <v>2162.1600000000003</v>
      </c>
      <c r="M4412" s="8">
        <v>0.66</v>
      </c>
      <c r="N4412" s="2" t="s">
        <v>82</v>
      </c>
      <c r="O4412">
        <f t="shared" si="544"/>
        <v>2020</v>
      </c>
      <c r="P4412">
        <f t="shared" si="545"/>
        <v>1</v>
      </c>
      <c r="Q4412" t="str">
        <f t="shared" si="546"/>
        <v>janv</v>
      </c>
      <c r="R4412" t="str">
        <f t="shared" si="547"/>
        <v>Nevada</v>
      </c>
      <c r="S4412" t="str">
        <f t="shared" si="548"/>
        <v>2020-01</v>
      </c>
      <c r="T4412">
        <f>IF(AND(COUNTIF(Calculs!$Q$2:$Q$12,$O4412)&gt;0,COUNTIF(Calculs!$S$2:$S$12,$E4412)&gt;0,COUNTIF(Calculs!$U$2:$U$12,$H4412)&gt;0),1,0)</f>
        <v>1</v>
      </c>
      <c r="U4412">
        <f t="shared" si="549"/>
        <v>3276</v>
      </c>
      <c r="V4412">
        <f t="shared" si="550"/>
        <v>52</v>
      </c>
      <c r="W4412">
        <f t="shared" si="551"/>
        <v>2162.1600000000003</v>
      </c>
    </row>
    <row r="4413" spans="1:23" ht="15.75" customHeight="1" x14ac:dyDescent="0.3">
      <c r="A4413" s="2" t="s">
        <v>29</v>
      </c>
      <c r="B4413" s="2">
        <v>1128299</v>
      </c>
      <c r="C4413" s="3">
        <v>43855</v>
      </c>
      <c r="D4413" s="12" t="str" cm="1">
        <f t="array" ref="D4413">_xlfn.SWITCH(WEEKDAY(C4413,2), 1, "Lundi", 2, "Mardi", 3, "Mercredi", 4, "Jeudi", 5, "Vendredi", 6, "Samedi", 7, "Dimanche", "Erreur")</f>
        <v>Samedi</v>
      </c>
      <c r="E4413" s="2" t="s">
        <v>30</v>
      </c>
      <c r="F4413" s="2" t="s">
        <v>41</v>
      </c>
      <c r="G4413" s="2" t="s">
        <v>42</v>
      </c>
      <c r="H4413" s="4" t="s">
        <v>22</v>
      </c>
      <c r="I4413" s="5">
        <v>78</v>
      </c>
      <c r="J4413" s="6">
        <v>95</v>
      </c>
      <c r="K4413" s="7">
        <v>7410</v>
      </c>
      <c r="L4413" s="7">
        <v>2519.4</v>
      </c>
      <c r="M4413" s="8">
        <v>0.34</v>
      </c>
      <c r="N4413" s="2" t="s">
        <v>82</v>
      </c>
      <c r="O4413">
        <f t="shared" si="544"/>
        <v>2020</v>
      </c>
      <c r="P4413">
        <f t="shared" si="545"/>
        <v>1</v>
      </c>
      <c r="Q4413" t="str">
        <f t="shared" si="546"/>
        <v>janv</v>
      </c>
      <c r="R4413" t="str">
        <f t="shared" si="547"/>
        <v>Nevada</v>
      </c>
      <c r="S4413" t="str">
        <f t="shared" si="548"/>
        <v>2020-01</v>
      </c>
      <c r="T4413">
        <f>IF(AND(COUNTIF(Calculs!$Q$2:$Q$12,$O4413)&gt;0,COUNTIF(Calculs!$S$2:$S$12,$E4413)&gt;0,COUNTIF(Calculs!$U$2:$U$12,$H4413)&gt;0),1,0)</f>
        <v>1</v>
      </c>
      <c r="U4413">
        <f t="shared" si="549"/>
        <v>7410</v>
      </c>
      <c r="V4413">
        <f t="shared" si="550"/>
        <v>95</v>
      </c>
      <c r="W4413">
        <f t="shared" si="551"/>
        <v>2519.4</v>
      </c>
    </row>
    <row r="4414" spans="1:23" ht="15.75" customHeight="1" x14ac:dyDescent="0.3">
      <c r="A4414" s="2" t="s">
        <v>29</v>
      </c>
      <c r="B4414" s="2">
        <v>1128299</v>
      </c>
      <c r="C4414" s="3">
        <v>43856</v>
      </c>
      <c r="D4414" s="12" t="str" cm="1">
        <f t="array" ref="D4414">_xlfn.SWITCH(WEEKDAY(C4414,2), 1, "Lundi", 2, "Mardi", 3, "Mercredi", 4, "Jeudi", 5, "Vendredi", 6, "Samedi", 7, "Dimanche", "Erreur")</f>
        <v>Dimanche</v>
      </c>
      <c r="E4414" s="2" t="s">
        <v>30</v>
      </c>
      <c r="F4414" s="2" t="s">
        <v>41</v>
      </c>
      <c r="G4414" s="2" t="s">
        <v>42</v>
      </c>
      <c r="H4414" s="4" t="s">
        <v>16</v>
      </c>
      <c r="I4414" s="5">
        <v>58</v>
      </c>
      <c r="J4414" s="6">
        <v>149</v>
      </c>
      <c r="K4414" s="7">
        <v>8642</v>
      </c>
      <c r="L4414" s="7">
        <v>5012.3600000000006</v>
      </c>
      <c r="M4414" s="8">
        <v>0.58000000000000007</v>
      </c>
      <c r="N4414" s="2" t="s">
        <v>82</v>
      </c>
      <c r="O4414">
        <f t="shared" si="544"/>
        <v>2020</v>
      </c>
      <c r="P4414">
        <f t="shared" si="545"/>
        <v>1</v>
      </c>
      <c r="Q4414" t="str">
        <f t="shared" si="546"/>
        <v>janv</v>
      </c>
      <c r="R4414" t="str">
        <f t="shared" si="547"/>
        <v>Nevada</v>
      </c>
      <c r="S4414" t="str">
        <f t="shared" si="548"/>
        <v>2020-01</v>
      </c>
      <c r="T4414">
        <f>IF(AND(COUNTIF(Calculs!$Q$2:$Q$12,$O4414)&gt;0,COUNTIF(Calculs!$S$2:$S$12,$E4414)&gt;0,COUNTIF(Calculs!$U$2:$U$12,$H4414)&gt;0),1,0)</f>
        <v>1</v>
      </c>
      <c r="U4414">
        <f t="shared" si="549"/>
        <v>8642</v>
      </c>
      <c r="V4414">
        <f t="shared" si="550"/>
        <v>149</v>
      </c>
      <c r="W4414">
        <f t="shared" si="551"/>
        <v>5012.3600000000006</v>
      </c>
    </row>
    <row r="4415" spans="1:23" ht="15.75" customHeight="1" x14ac:dyDescent="0.3">
      <c r="A4415" s="2" t="s">
        <v>29</v>
      </c>
      <c r="B4415" s="2">
        <v>1128299</v>
      </c>
      <c r="C4415" s="3">
        <v>43857</v>
      </c>
      <c r="D4415" s="12" t="str" cm="1">
        <f t="array" ref="D4415">_xlfn.SWITCH(WEEKDAY(C4415,2), 1, "Lundi", 2, "Mardi", 3, "Mercredi", 4, "Jeudi", 5, "Vendredi", 6, "Samedi", 7, "Dimanche", "Erreur")</f>
        <v>Lundi</v>
      </c>
      <c r="E4415" s="2" t="s">
        <v>30</v>
      </c>
      <c r="F4415" s="2" t="s">
        <v>41</v>
      </c>
      <c r="G4415" s="2" t="s">
        <v>42</v>
      </c>
      <c r="H4415" s="4" t="s">
        <v>18</v>
      </c>
      <c r="I4415" s="5">
        <v>60</v>
      </c>
      <c r="J4415" s="6">
        <v>104</v>
      </c>
      <c r="K4415" s="7">
        <v>6240</v>
      </c>
      <c r="L4415" s="7">
        <v>2683.2</v>
      </c>
      <c r="M4415" s="8">
        <v>0.43</v>
      </c>
      <c r="N4415" s="2" t="s">
        <v>82</v>
      </c>
      <c r="O4415">
        <f t="shared" si="544"/>
        <v>2020</v>
      </c>
      <c r="P4415">
        <f t="shared" si="545"/>
        <v>1</v>
      </c>
      <c r="Q4415" t="str">
        <f t="shared" si="546"/>
        <v>janv</v>
      </c>
      <c r="R4415" t="str">
        <f t="shared" si="547"/>
        <v>Nevada</v>
      </c>
      <c r="S4415" t="str">
        <f t="shared" si="548"/>
        <v>2020-01</v>
      </c>
      <c r="T4415">
        <f>IF(AND(COUNTIF(Calculs!$Q$2:$Q$12,$O4415)&gt;0,COUNTIF(Calculs!$S$2:$S$12,$E4415)&gt;0,COUNTIF(Calculs!$U$2:$U$12,$H4415)&gt;0),1,0)</f>
        <v>1</v>
      </c>
      <c r="U4415">
        <f t="shared" si="549"/>
        <v>6240</v>
      </c>
      <c r="V4415">
        <f t="shared" si="550"/>
        <v>104</v>
      </c>
      <c r="W4415">
        <f t="shared" si="551"/>
        <v>2683.2</v>
      </c>
    </row>
    <row r="4416" spans="1:23" ht="15.75" customHeight="1" x14ac:dyDescent="0.3">
      <c r="A4416" s="2" t="s">
        <v>29</v>
      </c>
      <c r="B4416" s="2">
        <v>1128299</v>
      </c>
      <c r="C4416" s="3">
        <v>43858</v>
      </c>
      <c r="D4416" s="12" t="str" cm="1">
        <f t="array" ref="D4416">_xlfn.SWITCH(WEEKDAY(C4416,2), 1, "Lundi", 2, "Mardi", 3, "Mercredi", 4, "Jeudi", 5, "Vendredi", 6, "Samedi", 7, "Dimanche", "Erreur")</f>
        <v>Mardi</v>
      </c>
      <c r="E4416" s="2" t="s">
        <v>30</v>
      </c>
      <c r="F4416" s="2" t="s">
        <v>41</v>
      </c>
      <c r="G4416" s="2" t="s">
        <v>42</v>
      </c>
      <c r="H4416" s="4" t="s">
        <v>19</v>
      </c>
      <c r="I4416" s="5">
        <v>63</v>
      </c>
      <c r="J4416" s="6">
        <v>116</v>
      </c>
      <c r="K4416" s="7">
        <v>7308</v>
      </c>
      <c r="L4416" s="7">
        <v>4165.5600000000004</v>
      </c>
      <c r="M4416" s="8">
        <v>0.57000000000000006</v>
      </c>
      <c r="N4416" s="2" t="s">
        <v>82</v>
      </c>
      <c r="O4416">
        <f t="shared" si="544"/>
        <v>2020</v>
      </c>
      <c r="P4416">
        <f t="shared" si="545"/>
        <v>1</v>
      </c>
      <c r="Q4416" t="str">
        <f t="shared" si="546"/>
        <v>janv</v>
      </c>
      <c r="R4416" t="str">
        <f t="shared" si="547"/>
        <v>Nevada</v>
      </c>
      <c r="S4416" t="str">
        <f t="shared" si="548"/>
        <v>2020-01</v>
      </c>
      <c r="T4416">
        <f>IF(AND(COUNTIF(Calculs!$Q$2:$Q$12,$O4416)&gt;0,COUNTIF(Calculs!$S$2:$S$12,$E4416)&gt;0,COUNTIF(Calculs!$U$2:$U$12,$H4416)&gt;0),1,0)</f>
        <v>1</v>
      </c>
      <c r="U4416">
        <f t="shared" si="549"/>
        <v>7308</v>
      </c>
      <c r="V4416">
        <f t="shared" si="550"/>
        <v>116</v>
      </c>
      <c r="W4416">
        <f t="shared" si="551"/>
        <v>4165.5600000000004</v>
      </c>
    </row>
    <row r="4417" spans="1:23" ht="15.75" customHeight="1" x14ac:dyDescent="0.3">
      <c r="A4417" s="2" t="s">
        <v>29</v>
      </c>
      <c r="B4417" s="2">
        <v>1128299</v>
      </c>
      <c r="C4417" s="3">
        <v>43859</v>
      </c>
      <c r="D4417" s="12" t="str" cm="1">
        <f t="array" ref="D4417">_xlfn.SWITCH(WEEKDAY(C4417,2), 1, "Lundi", 2, "Mardi", 3, "Mercredi", 4, "Jeudi", 5, "Vendredi", 6, "Samedi", 7, "Dimanche", "Erreur")</f>
        <v>Mercredi</v>
      </c>
      <c r="E4417" s="2" t="s">
        <v>30</v>
      </c>
      <c r="F4417" s="2" t="s">
        <v>41</v>
      </c>
      <c r="G4417" s="2" t="s">
        <v>42</v>
      </c>
      <c r="H4417" s="4" t="s">
        <v>20</v>
      </c>
      <c r="I4417" s="5">
        <v>57</v>
      </c>
      <c r="J4417" s="6">
        <v>90</v>
      </c>
      <c r="K4417" s="7">
        <v>5130</v>
      </c>
      <c r="L4417" s="7">
        <v>2565</v>
      </c>
      <c r="M4417" s="8">
        <v>0.5</v>
      </c>
      <c r="N4417" s="2" t="s">
        <v>82</v>
      </c>
      <c r="O4417">
        <f t="shared" si="544"/>
        <v>2020</v>
      </c>
      <c r="P4417">
        <f t="shared" si="545"/>
        <v>1</v>
      </c>
      <c r="Q4417" t="str">
        <f t="shared" si="546"/>
        <v>janv</v>
      </c>
      <c r="R4417" t="str">
        <f t="shared" si="547"/>
        <v>Nevada</v>
      </c>
      <c r="S4417" t="str">
        <f t="shared" si="548"/>
        <v>2020-01</v>
      </c>
      <c r="T4417">
        <f>IF(AND(COUNTIF(Calculs!$Q$2:$Q$12,$O4417)&gt;0,COUNTIF(Calculs!$S$2:$S$12,$E4417)&gt;0,COUNTIF(Calculs!$U$2:$U$12,$H4417)&gt;0),1,0)</f>
        <v>1</v>
      </c>
      <c r="U4417">
        <f t="shared" si="549"/>
        <v>5130</v>
      </c>
      <c r="V4417">
        <f t="shared" si="550"/>
        <v>90</v>
      </c>
      <c r="W4417">
        <f t="shared" si="551"/>
        <v>2565</v>
      </c>
    </row>
    <row r="4418" spans="1:23" ht="15.75" customHeight="1" x14ac:dyDescent="0.3">
      <c r="A4418" s="2" t="s">
        <v>29</v>
      </c>
      <c r="B4418" s="2">
        <v>1128299</v>
      </c>
      <c r="C4418" s="3">
        <v>43860</v>
      </c>
      <c r="D4418" s="12" t="str" cm="1">
        <f t="array" ref="D4418">_xlfn.SWITCH(WEEKDAY(C4418,2), 1, "Lundi", 2, "Mardi", 3, "Mercredi", 4, "Jeudi", 5, "Vendredi", 6, "Samedi", 7, "Dimanche", "Erreur")</f>
        <v>Jeudi</v>
      </c>
      <c r="E4418" s="2" t="s">
        <v>30</v>
      </c>
      <c r="F4418" s="2" t="s">
        <v>41</v>
      </c>
      <c r="G4418" s="2" t="s">
        <v>42</v>
      </c>
      <c r="H4418" s="4" t="s">
        <v>21</v>
      </c>
      <c r="I4418" s="5">
        <v>60</v>
      </c>
      <c r="J4418" s="6">
        <v>60</v>
      </c>
      <c r="K4418" s="7">
        <v>3600</v>
      </c>
      <c r="L4418" s="7">
        <v>2520.0000000000005</v>
      </c>
      <c r="M4418" s="8">
        <v>0.70000000000000007</v>
      </c>
      <c r="N4418" s="2" t="s">
        <v>82</v>
      </c>
      <c r="O4418">
        <f t="shared" si="544"/>
        <v>2020</v>
      </c>
      <c r="P4418">
        <f t="shared" si="545"/>
        <v>1</v>
      </c>
      <c r="Q4418" t="str">
        <f t="shared" si="546"/>
        <v>janv</v>
      </c>
      <c r="R4418" t="str">
        <f t="shared" si="547"/>
        <v>Nevada</v>
      </c>
      <c r="S4418" t="str">
        <f t="shared" si="548"/>
        <v>2020-01</v>
      </c>
      <c r="T4418">
        <f>IF(AND(COUNTIF(Calculs!$Q$2:$Q$12,$O4418)&gt;0,COUNTIF(Calculs!$S$2:$S$12,$E4418)&gt;0,COUNTIF(Calculs!$U$2:$U$12,$H4418)&gt;0),1,0)</f>
        <v>1</v>
      </c>
      <c r="U4418">
        <f t="shared" si="549"/>
        <v>3600</v>
      </c>
      <c r="V4418">
        <f t="shared" si="550"/>
        <v>60</v>
      </c>
      <c r="W4418">
        <f t="shared" si="551"/>
        <v>2520.0000000000005</v>
      </c>
    </row>
    <row r="4419" spans="1:23" ht="15.75" customHeight="1" x14ac:dyDescent="0.3">
      <c r="A4419" s="2" t="s">
        <v>29</v>
      </c>
      <c r="B4419" s="2">
        <v>1128299</v>
      </c>
      <c r="C4419" s="3">
        <v>43861</v>
      </c>
      <c r="D4419" s="12" t="str" cm="1">
        <f t="array" ref="D4419">_xlfn.SWITCH(WEEKDAY(C4419,2), 1, "Lundi", 2, "Mardi", 3, "Mercredi", 4, "Jeudi", 5, "Vendredi", 6, "Samedi", 7, "Dimanche", "Erreur")</f>
        <v>Vendredi</v>
      </c>
      <c r="E4419" s="2" t="s">
        <v>30</v>
      </c>
      <c r="F4419" s="2" t="s">
        <v>41</v>
      </c>
      <c r="G4419" s="2" t="s">
        <v>42</v>
      </c>
      <c r="H4419" s="4" t="s">
        <v>22</v>
      </c>
      <c r="I4419" s="5">
        <v>78</v>
      </c>
      <c r="J4419" s="6">
        <v>131</v>
      </c>
      <c r="K4419" s="7">
        <v>10218</v>
      </c>
      <c r="L4419" s="7">
        <v>3576.2999999999997</v>
      </c>
      <c r="M4419" s="8">
        <v>0.35</v>
      </c>
      <c r="N4419" s="2" t="s">
        <v>82</v>
      </c>
      <c r="O4419">
        <f t="shared" ref="O4419:O4482" si="552">YEAR($C4419)</f>
        <v>2020</v>
      </c>
      <c r="P4419">
        <f t="shared" ref="P4419:P4482" si="553">MONTH($C4419)</f>
        <v>1</v>
      </c>
      <c r="Q4419" t="str">
        <f t="shared" ref="Q4419:Q4482" si="554">TEXT($C4419,"mmm")</f>
        <v>janv</v>
      </c>
      <c r="R4419" t="str">
        <f t="shared" ref="R4419:R4482" si="555">SUBSTITUTE(SUBSTITUTE($F4419,"Sud ","South "),"Ouest ","West ")</f>
        <v>Nevada</v>
      </c>
      <c r="S4419" t="str">
        <f t="shared" ref="S4419:S4482" si="556">TEXT($C4419,"aaaa-mm")</f>
        <v>2020-01</v>
      </c>
      <c r="T4419">
        <f>IF(AND(COUNTIF(Calculs!$Q$2:$Q$12,$O4419)&gt;0,COUNTIF(Calculs!$S$2:$S$12,$E4419)&gt;0,COUNTIF(Calculs!$U$2:$U$12,$H4419)&gt;0),1,0)</f>
        <v>1</v>
      </c>
      <c r="U4419">
        <f t="shared" ref="U4419:U4482" si="557">$K4419*$T4419</f>
        <v>10218</v>
      </c>
      <c r="V4419">
        <f t="shared" ref="V4419:V4482" si="558">$J4419*$T4419</f>
        <v>131</v>
      </c>
      <c r="W4419">
        <f t="shared" ref="W4419:W4482" si="559">$L4419*$T4419</f>
        <v>3576.2999999999997</v>
      </c>
    </row>
    <row r="4420" spans="1:23" ht="15.75" customHeight="1" x14ac:dyDescent="0.3">
      <c r="A4420" s="2" t="s">
        <v>29</v>
      </c>
      <c r="B4420" s="2">
        <v>1128299</v>
      </c>
      <c r="C4420" s="3">
        <v>43862</v>
      </c>
      <c r="D4420" s="12" t="str" cm="1">
        <f t="array" ref="D4420">_xlfn.SWITCH(WEEKDAY(C4420,2), 1, "Lundi", 2, "Mardi", 3, "Mercredi", 4, "Jeudi", 5, "Vendredi", 6, "Samedi", 7, "Dimanche", "Erreur")</f>
        <v>Samedi</v>
      </c>
      <c r="E4420" s="2" t="s">
        <v>30</v>
      </c>
      <c r="F4420" s="2" t="s">
        <v>41</v>
      </c>
      <c r="G4420" s="2" t="s">
        <v>42</v>
      </c>
      <c r="H4420" s="4" t="s">
        <v>16</v>
      </c>
      <c r="I4420" s="5">
        <v>56</v>
      </c>
      <c r="J4420" s="6">
        <v>189</v>
      </c>
      <c r="K4420" s="7">
        <v>10584</v>
      </c>
      <c r="L4420" s="7">
        <v>6032.880000000001</v>
      </c>
      <c r="M4420" s="8">
        <v>0.57000000000000006</v>
      </c>
      <c r="N4420" s="2" t="s">
        <v>82</v>
      </c>
      <c r="O4420">
        <f t="shared" si="552"/>
        <v>2020</v>
      </c>
      <c r="P4420">
        <f t="shared" si="553"/>
        <v>2</v>
      </c>
      <c r="Q4420" t="str">
        <f t="shared" si="554"/>
        <v>févr</v>
      </c>
      <c r="R4420" t="str">
        <f t="shared" si="555"/>
        <v>Nevada</v>
      </c>
      <c r="S4420" t="str">
        <f t="shared" si="556"/>
        <v>2020-02</v>
      </c>
      <c r="T4420">
        <f>IF(AND(COUNTIF(Calculs!$Q$2:$Q$12,$O4420)&gt;0,COUNTIF(Calculs!$S$2:$S$12,$E4420)&gt;0,COUNTIF(Calculs!$U$2:$U$12,$H4420)&gt;0),1,0)</f>
        <v>1</v>
      </c>
      <c r="U4420">
        <f t="shared" si="557"/>
        <v>10584</v>
      </c>
      <c r="V4420">
        <f t="shared" si="558"/>
        <v>189</v>
      </c>
      <c r="W4420">
        <f t="shared" si="559"/>
        <v>6032.880000000001</v>
      </c>
    </row>
    <row r="4421" spans="1:23" ht="15.75" customHeight="1" x14ac:dyDescent="0.3">
      <c r="A4421" s="2" t="s">
        <v>29</v>
      </c>
      <c r="B4421" s="2">
        <v>1128299</v>
      </c>
      <c r="C4421" s="3">
        <v>43863</v>
      </c>
      <c r="D4421" s="12" t="str" cm="1">
        <f t="array" ref="D4421">_xlfn.SWITCH(WEEKDAY(C4421,2), 1, "Lundi", 2, "Mardi", 3, "Mercredi", 4, "Jeudi", 5, "Vendredi", 6, "Samedi", 7, "Dimanche", "Erreur")</f>
        <v>Dimanche</v>
      </c>
      <c r="E4421" s="2" t="s">
        <v>30</v>
      </c>
      <c r="F4421" s="2" t="s">
        <v>41</v>
      </c>
      <c r="G4421" s="2" t="s">
        <v>42</v>
      </c>
      <c r="H4421" s="4" t="s">
        <v>18</v>
      </c>
      <c r="I4421" s="5">
        <v>62</v>
      </c>
      <c r="J4421" s="6">
        <v>165</v>
      </c>
      <c r="K4421" s="7">
        <v>10230</v>
      </c>
      <c r="L4421" s="7">
        <v>4194.3</v>
      </c>
      <c r="M4421" s="8">
        <v>0.41</v>
      </c>
      <c r="N4421" s="2" t="s">
        <v>82</v>
      </c>
      <c r="O4421">
        <f t="shared" si="552"/>
        <v>2020</v>
      </c>
      <c r="P4421">
        <f t="shared" si="553"/>
        <v>2</v>
      </c>
      <c r="Q4421" t="str">
        <f t="shared" si="554"/>
        <v>févr</v>
      </c>
      <c r="R4421" t="str">
        <f t="shared" si="555"/>
        <v>Nevada</v>
      </c>
      <c r="S4421" t="str">
        <f t="shared" si="556"/>
        <v>2020-02</v>
      </c>
      <c r="T4421">
        <f>IF(AND(COUNTIF(Calculs!$Q$2:$Q$12,$O4421)&gt;0,COUNTIF(Calculs!$S$2:$S$12,$E4421)&gt;0,COUNTIF(Calculs!$U$2:$U$12,$H4421)&gt;0),1,0)</f>
        <v>1</v>
      </c>
      <c r="U4421">
        <f t="shared" si="557"/>
        <v>10230</v>
      </c>
      <c r="V4421">
        <f t="shared" si="558"/>
        <v>165</v>
      </c>
      <c r="W4421">
        <f t="shared" si="559"/>
        <v>4194.3</v>
      </c>
    </row>
    <row r="4422" spans="1:23" ht="15.75" customHeight="1" x14ac:dyDescent="0.3">
      <c r="A4422" s="2" t="s">
        <v>29</v>
      </c>
      <c r="B4422" s="2">
        <v>1128299</v>
      </c>
      <c r="C4422" s="3">
        <v>43864</v>
      </c>
      <c r="D4422" s="12" t="str" cm="1">
        <f t="array" ref="D4422">_xlfn.SWITCH(WEEKDAY(C4422,2), 1, "Lundi", 2, "Mardi", 3, "Mercredi", 4, "Jeudi", 5, "Vendredi", 6, "Samedi", 7, "Dimanche", "Erreur")</f>
        <v>Lundi</v>
      </c>
      <c r="E4422" s="2" t="s">
        <v>30</v>
      </c>
      <c r="F4422" s="2" t="s">
        <v>41</v>
      </c>
      <c r="G4422" s="2" t="s">
        <v>42</v>
      </c>
      <c r="H4422" s="4" t="s">
        <v>19</v>
      </c>
      <c r="I4422" s="5">
        <v>62</v>
      </c>
      <c r="J4422" s="6">
        <v>165</v>
      </c>
      <c r="K4422" s="7">
        <v>10230</v>
      </c>
      <c r="L4422" s="7">
        <v>6035.7000000000007</v>
      </c>
      <c r="M4422" s="8">
        <v>0.59000000000000008</v>
      </c>
      <c r="N4422" s="2" t="s">
        <v>82</v>
      </c>
      <c r="O4422">
        <f t="shared" si="552"/>
        <v>2020</v>
      </c>
      <c r="P4422">
        <f t="shared" si="553"/>
        <v>2</v>
      </c>
      <c r="Q4422" t="str">
        <f t="shared" si="554"/>
        <v>févr</v>
      </c>
      <c r="R4422" t="str">
        <f t="shared" si="555"/>
        <v>Nevada</v>
      </c>
      <c r="S4422" t="str">
        <f t="shared" si="556"/>
        <v>2020-02</v>
      </c>
      <c r="T4422">
        <f>IF(AND(COUNTIF(Calculs!$Q$2:$Q$12,$O4422)&gt;0,COUNTIF(Calculs!$S$2:$S$12,$E4422)&gt;0,COUNTIF(Calculs!$U$2:$U$12,$H4422)&gt;0),1,0)</f>
        <v>1</v>
      </c>
      <c r="U4422">
        <f t="shared" si="557"/>
        <v>10230</v>
      </c>
      <c r="V4422">
        <f t="shared" si="558"/>
        <v>165</v>
      </c>
      <c r="W4422">
        <f t="shared" si="559"/>
        <v>6035.7000000000007</v>
      </c>
    </row>
    <row r="4423" spans="1:23" ht="15.75" customHeight="1" x14ac:dyDescent="0.3">
      <c r="A4423" s="2" t="s">
        <v>29</v>
      </c>
      <c r="B4423" s="2">
        <v>1128299</v>
      </c>
      <c r="C4423" s="3">
        <v>43865</v>
      </c>
      <c r="D4423" s="12" t="str" cm="1">
        <f t="array" ref="D4423">_xlfn.SWITCH(WEEKDAY(C4423,2), 1, "Lundi", 2, "Mardi", 3, "Mercredi", 4, "Jeudi", 5, "Vendredi", 6, "Samedi", 7, "Dimanche", "Erreur")</f>
        <v>Mardi</v>
      </c>
      <c r="E4423" s="2" t="s">
        <v>30</v>
      </c>
      <c r="F4423" s="2" t="s">
        <v>41</v>
      </c>
      <c r="G4423" s="2" t="s">
        <v>42</v>
      </c>
      <c r="H4423" s="4" t="s">
        <v>20</v>
      </c>
      <c r="I4423" s="5">
        <v>58</v>
      </c>
      <c r="J4423" s="6">
        <v>111</v>
      </c>
      <c r="K4423" s="7">
        <v>6438</v>
      </c>
      <c r="L4423" s="7">
        <v>3283.38</v>
      </c>
      <c r="M4423" s="8">
        <v>0.51</v>
      </c>
      <c r="N4423" s="2" t="s">
        <v>82</v>
      </c>
      <c r="O4423">
        <f t="shared" si="552"/>
        <v>2020</v>
      </c>
      <c r="P4423">
        <f t="shared" si="553"/>
        <v>2</v>
      </c>
      <c r="Q4423" t="str">
        <f t="shared" si="554"/>
        <v>févr</v>
      </c>
      <c r="R4423" t="str">
        <f t="shared" si="555"/>
        <v>Nevada</v>
      </c>
      <c r="S4423" t="str">
        <f t="shared" si="556"/>
        <v>2020-02</v>
      </c>
      <c r="T4423">
        <f>IF(AND(COUNTIF(Calculs!$Q$2:$Q$12,$O4423)&gt;0,COUNTIF(Calculs!$S$2:$S$12,$E4423)&gt;0,COUNTIF(Calculs!$U$2:$U$12,$H4423)&gt;0),1,0)</f>
        <v>1</v>
      </c>
      <c r="U4423">
        <f t="shared" si="557"/>
        <v>6438</v>
      </c>
      <c r="V4423">
        <f t="shared" si="558"/>
        <v>111</v>
      </c>
      <c r="W4423">
        <f t="shared" si="559"/>
        <v>3283.38</v>
      </c>
    </row>
    <row r="4424" spans="1:23" ht="15.75" customHeight="1" x14ac:dyDescent="0.3">
      <c r="A4424" s="2" t="s">
        <v>29</v>
      </c>
      <c r="B4424" s="2">
        <v>1128299</v>
      </c>
      <c r="C4424" s="3">
        <v>43866</v>
      </c>
      <c r="D4424" s="12" t="str" cm="1">
        <f t="array" ref="D4424">_xlfn.SWITCH(WEEKDAY(C4424,2), 1, "Lundi", 2, "Mardi", 3, "Mercredi", 4, "Jeudi", 5, "Vendredi", 6, "Samedi", 7, "Dimanche", "Erreur")</f>
        <v>Mercredi</v>
      </c>
      <c r="E4424" s="2" t="s">
        <v>30</v>
      </c>
      <c r="F4424" s="2" t="s">
        <v>41</v>
      </c>
      <c r="G4424" s="2" t="s">
        <v>42</v>
      </c>
      <c r="H4424" s="4" t="s">
        <v>21</v>
      </c>
      <c r="I4424" s="5">
        <v>59</v>
      </c>
      <c r="J4424" s="6">
        <v>81</v>
      </c>
      <c r="K4424" s="7">
        <v>4779</v>
      </c>
      <c r="L4424" s="7">
        <v>3536.4600000000005</v>
      </c>
      <c r="M4424" s="8">
        <v>0.7400000000000001</v>
      </c>
      <c r="N4424" s="2" t="s">
        <v>82</v>
      </c>
      <c r="O4424">
        <f t="shared" si="552"/>
        <v>2020</v>
      </c>
      <c r="P4424">
        <f t="shared" si="553"/>
        <v>2</v>
      </c>
      <c r="Q4424" t="str">
        <f t="shared" si="554"/>
        <v>févr</v>
      </c>
      <c r="R4424" t="str">
        <f t="shared" si="555"/>
        <v>Nevada</v>
      </c>
      <c r="S4424" t="str">
        <f t="shared" si="556"/>
        <v>2020-02</v>
      </c>
      <c r="T4424">
        <f>IF(AND(COUNTIF(Calculs!$Q$2:$Q$12,$O4424)&gt;0,COUNTIF(Calculs!$S$2:$S$12,$E4424)&gt;0,COUNTIF(Calculs!$U$2:$U$12,$H4424)&gt;0),1,0)</f>
        <v>1</v>
      </c>
      <c r="U4424">
        <f t="shared" si="557"/>
        <v>4779</v>
      </c>
      <c r="V4424">
        <f t="shared" si="558"/>
        <v>81</v>
      </c>
      <c r="W4424">
        <f t="shared" si="559"/>
        <v>3536.4600000000005</v>
      </c>
    </row>
    <row r="4425" spans="1:23" ht="15.75" customHeight="1" x14ac:dyDescent="0.3">
      <c r="A4425" s="2" t="s">
        <v>29</v>
      </c>
      <c r="B4425" s="2">
        <v>1128299</v>
      </c>
      <c r="C4425" s="3">
        <v>43867</v>
      </c>
      <c r="D4425" s="12" t="str" cm="1">
        <f t="array" ref="D4425">_xlfn.SWITCH(WEEKDAY(C4425,2), 1, "Lundi", 2, "Mardi", 3, "Mercredi", 4, "Jeudi", 5, "Vendredi", 6, "Samedi", 7, "Dimanche", "Erreur")</f>
        <v>Jeudi</v>
      </c>
      <c r="E4425" s="2" t="s">
        <v>30</v>
      </c>
      <c r="F4425" s="2" t="s">
        <v>41</v>
      </c>
      <c r="G4425" s="2" t="s">
        <v>42</v>
      </c>
      <c r="H4425" s="4" t="s">
        <v>22</v>
      </c>
      <c r="I4425" s="5">
        <v>73</v>
      </c>
      <c r="J4425" s="6">
        <v>174</v>
      </c>
      <c r="K4425" s="7">
        <v>12702</v>
      </c>
      <c r="L4425" s="7">
        <v>5080.8</v>
      </c>
      <c r="M4425" s="8">
        <v>0.4</v>
      </c>
      <c r="N4425" s="2" t="s">
        <v>82</v>
      </c>
      <c r="O4425">
        <f t="shared" si="552"/>
        <v>2020</v>
      </c>
      <c r="P4425">
        <f t="shared" si="553"/>
        <v>2</v>
      </c>
      <c r="Q4425" t="str">
        <f t="shared" si="554"/>
        <v>févr</v>
      </c>
      <c r="R4425" t="str">
        <f t="shared" si="555"/>
        <v>Nevada</v>
      </c>
      <c r="S4425" t="str">
        <f t="shared" si="556"/>
        <v>2020-02</v>
      </c>
      <c r="T4425">
        <f>IF(AND(COUNTIF(Calculs!$Q$2:$Q$12,$O4425)&gt;0,COUNTIF(Calculs!$S$2:$S$12,$E4425)&gt;0,COUNTIF(Calculs!$U$2:$U$12,$H4425)&gt;0),1,0)</f>
        <v>1</v>
      </c>
      <c r="U4425">
        <f t="shared" si="557"/>
        <v>12702</v>
      </c>
      <c r="V4425">
        <f t="shared" si="558"/>
        <v>174</v>
      </c>
      <c r="W4425">
        <f t="shared" si="559"/>
        <v>5080.8</v>
      </c>
    </row>
    <row r="4426" spans="1:23" ht="15.75" customHeight="1" x14ac:dyDescent="0.3">
      <c r="A4426" s="2" t="s">
        <v>29</v>
      </c>
      <c r="B4426" s="2">
        <v>1128299</v>
      </c>
      <c r="C4426" s="3">
        <v>43868</v>
      </c>
      <c r="D4426" s="12" t="str" cm="1">
        <f t="array" ref="D4426">_xlfn.SWITCH(WEEKDAY(C4426,2), 1, "Lundi", 2, "Mardi", 3, "Mercredi", 4, "Jeudi", 5, "Vendredi", 6, "Samedi", 7, "Dimanche", "Erreur")</f>
        <v>Vendredi</v>
      </c>
      <c r="E4426" s="2" t="s">
        <v>30</v>
      </c>
      <c r="F4426" s="2" t="s">
        <v>41</v>
      </c>
      <c r="G4426" s="2" t="s">
        <v>42</v>
      </c>
      <c r="H4426" s="4" t="s">
        <v>16</v>
      </c>
      <c r="I4426" s="5">
        <v>58</v>
      </c>
      <c r="J4426" s="6">
        <v>218</v>
      </c>
      <c r="K4426" s="7">
        <v>12644</v>
      </c>
      <c r="L4426" s="7">
        <v>6701.3200000000006</v>
      </c>
      <c r="M4426" s="8">
        <v>0.53</v>
      </c>
      <c r="N4426" s="2" t="s">
        <v>82</v>
      </c>
      <c r="O4426">
        <f t="shared" si="552"/>
        <v>2020</v>
      </c>
      <c r="P4426">
        <f t="shared" si="553"/>
        <v>2</v>
      </c>
      <c r="Q4426" t="str">
        <f t="shared" si="554"/>
        <v>févr</v>
      </c>
      <c r="R4426" t="str">
        <f t="shared" si="555"/>
        <v>Nevada</v>
      </c>
      <c r="S4426" t="str">
        <f t="shared" si="556"/>
        <v>2020-02</v>
      </c>
      <c r="T4426">
        <f>IF(AND(COUNTIF(Calculs!$Q$2:$Q$12,$O4426)&gt;0,COUNTIF(Calculs!$S$2:$S$12,$E4426)&gt;0,COUNTIF(Calculs!$U$2:$U$12,$H4426)&gt;0),1,0)</f>
        <v>1</v>
      </c>
      <c r="U4426">
        <f t="shared" si="557"/>
        <v>12644</v>
      </c>
      <c r="V4426">
        <f t="shared" si="558"/>
        <v>218</v>
      </c>
      <c r="W4426">
        <f t="shared" si="559"/>
        <v>6701.3200000000006</v>
      </c>
    </row>
    <row r="4427" spans="1:23" ht="15.75" customHeight="1" x14ac:dyDescent="0.3">
      <c r="A4427" s="2" t="s">
        <v>29</v>
      </c>
      <c r="B4427" s="2">
        <v>1128299</v>
      </c>
      <c r="C4427" s="3">
        <v>43869</v>
      </c>
      <c r="D4427" s="12" t="str" cm="1">
        <f t="array" ref="D4427">_xlfn.SWITCH(WEEKDAY(C4427,2), 1, "Lundi", 2, "Mardi", 3, "Mercredi", 4, "Jeudi", 5, "Vendredi", 6, "Samedi", 7, "Dimanche", "Erreur")</f>
        <v>Samedi</v>
      </c>
      <c r="E4427" s="2" t="s">
        <v>30</v>
      </c>
      <c r="F4427" s="2" t="s">
        <v>41</v>
      </c>
      <c r="G4427" s="2" t="s">
        <v>42</v>
      </c>
      <c r="H4427" s="4" t="s">
        <v>18</v>
      </c>
      <c r="I4427" s="5">
        <v>61</v>
      </c>
      <c r="J4427" s="6">
        <v>174</v>
      </c>
      <c r="K4427" s="7">
        <v>10614</v>
      </c>
      <c r="L4427" s="7">
        <v>3821.04</v>
      </c>
      <c r="M4427" s="8">
        <v>0.36</v>
      </c>
      <c r="N4427" s="2" t="s">
        <v>82</v>
      </c>
      <c r="O4427">
        <f t="shared" si="552"/>
        <v>2020</v>
      </c>
      <c r="P4427">
        <f t="shared" si="553"/>
        <v>2</v>
      </c>
      <c r="Q4427" t="str">
        <f t="shared" si="554"/>
        <v>févr</v>
      </c>
      <c r="R4427" t="str">
        <f t="shared" si="555"/>
        <v>Nevada</v>
      </c>
      <c r="S4427" t="str">
        <f t="shared" si="556"/>
        <v>2020-02</v>
      </c>
      <c r="T4427">
        <f>IF(AND(COUNTIF(Calculs!$Q$2:$Q$12,$O4427)&gt;0,COUNTIF(Calculs!$S$2:$S$12,$E4427)&gt;0,COUNTIF(Calculs!$U$2:$U$12,$H4427)&gt;0),1,0)</f>
        <v>1</v>
      </c>
      <c r="U4427">
        <f t="shared" si="557"/>
        <v>10614</v>
      </c>
      <c r="V4427">
        <f t="shared" si="558"/>
        <v>174</v>
      </c>
      <c r="W4427">
        <f t="shared" si="559"/>
        <v>3821.04</v>
      </c>
    </row>
    <row r="4428" spans="1:23" ht="15.75" customHeight="1" x14ac:dyDescent="0.3">
      <c r="A4428" s="2" t="s">
        <v>29</v>
      </c>
      <c r="B4428" s="2">
        <v>1128299</v>
      </c>
      <c r="C4428" s="3">
        <v>43870</v>
      </c>
      <c r="D4428" s="12" t="str" cm="1">
        <f t="array" ref="D4428">_xlfn.SWITCH(WEEKDAY(C4428,2), 1, "Lundi", 2, "Mardi", 3, "Mercredi", 4, "Jeudi", 5, "Vendredi", 6, "Samedi", 7, "Dimanche", "Erreur")</f>
        <v>Dimanche</v>
      </c>
      <c r="E4428" s="2" t="s">
        <v>30</v>
      </c>
      <c r="F4428" s="2" t="s">
        <v>41</v>
      </c>
      <c r="G4428" s="2" t="s">
        <v>42</v>
      </c>
      <c r="H4428" s="4" t="s">
        <v>19</v>
      </c>
      <c r="I4428" s="5">
        <v>61</v>
      </c>
      <c r="J4428" s="6">
        <v>143</v>
      </c>
      <c r="K4428" s="7">
        <v>8723</v>
      </c>
      <c r="L4428" s="7">
        <v>4623.1900000000005</v>
      </c>
      <c r="M4428" s="8">
        <v>0.53</v>
      </c>
      <c r="N4428" s="2" t="s">
        <v>82</v>
      </c>
      <c r="O4428">
        <f t="shared" si="552"/>
        <v>2020</v>
      </c>
      <c r="P4428">
        <f t="shared" si="553"/>
        <v>2</v>
      </c>
      <c r="Q4428" t="str">
        <f t="shared" si="554"/>
        <v>févr</v>
      </c>
      <c r="R4428" t="str">
        <f t="shared" si="555"/>
        <v>Nevada</v>
      </c>
      <c r="S4428" t="str">
        <f t="shared" si="556"/>
        <v>2020-02</v>
      </c>
      <c r="T4428">
        <f>IF(AND(COUNTIF(Calculs!$Q$2:$Q$12,$O4428)&gt;0,COUNTIF(Calculs!$S$2:$S$12,$E4428)&gt;0,COUNTIF(Calculs!$U$2:$U$12,$H4428)&gt;0),1,0)</f>
        <v>1</v>
      </c>
      <c r="U4428">
        <f t="shared" si="557"/>
        <v>8723</v>
      </c>
      <c r="V4428">
        <f t="shared" si="558"/>
        <v>143</v>
      </c>
      <c r="W4428">
        <f t="shared" si="559"/>
        <v>4623.1900000000005</v>
      </c>
    </row>
    <row r="4429" spans="1:23" ht="15.75" customHeight="1" x14ac:dyDescent="0.3">
      <c r="A4429" s="2" t="s">
        <v>29</v>
      </c>
      <c r="B4429" s="2">
        <v>1128299</v>
      </c>
      <c r="C4429" s="3">
        <v>43871</v>
      </c>
      <c r="D4429" s="12" t="str" cm="1">
        <f t="array" ref="D4429">_xlfn.SWITCH(WEEKDAY(C4429,2), 1, "Lundi", 2, "Mardi", 3, "Mercredi", 4, "Jeudi", 5, "Vendredi", 6, "Samedi", 7, "Dimanche", "Erreur")</f>
        <v>Lundi</v>
      </c>
      <c r="E4429" s="2" t="s">
        <v>30</v>
      </c>
      <c r="F4429" s="2" t="s">
        <v>41</v>
      </c>
      <c r="G4429" s="2" t="s">
        <v>42</v>
      </c>
      <c r="H4429" s="4" t="s">
        <v>20</v>
      </c>
      <c r="I4429" s="5">
        <v>55</v>
      </c>
      <c r="J4429" s="6">
        <v>117</v>
      </c>
      <c r="K4429" s="7">
        <v>6435</v>
      </c>
      <c r="L4429" s="7">
        <v>3153.15</v>
      </c>
      <c r="M4429" s="8">
        <v>0.49</v>
      </c>
      <c r="N4429" s="2" t="s">
        <v>82</v>
      </c>
      <c r="O4429">
        <f t="shared" si="552"/>
        <v>2020</v>
      </c>
      <c r="P4429">
        <f t="shared" si="553"/>
        <v>2</v>
      </c>
      <c r="Q4429" t="str">
        <f t="shared" si="554"/>
        <v>févr</v>
      </c>
      <c r="R4429" t="str">
        <f t="shared" si="555"/>
        <v>Nevada</v>
      </c>
      <c r="S4429" t="str">
        <f t="shared" si="556"/>
        <v>2020-02</v>
      </c>
      <c r="T4429">
        <f>IF(AND(COUNTIF(Calculs!$Q$2:$Q$12,$O4429)&gt;0,COUNTIF(Calculs!$S$2:$S$12,$E4429)&gt;0,COUNTIF(Calculs!$U$2:$U$12,$H4429)&gt;0),1,0)</f>
        <v>1</v>
      </c>
      <c r="U4429">
        <f t="shared" si="557"/>
        <v>6435</v>
      </c>
      <c r="V4429">
        <f t="shared" si="558"/>
        <v>117</v>
      </c>
      <c r="W4429">
        <f t="shared" si="559"/>
        <v>3153.15</v>
      </c>
    </row>
    <row r="4430" spans="1:23" ht="15.75" customHeight="1" x14ac:dyDescent="0.3">
      <c r="A4430" s="2" t="s">
        <v>29</v>
      </c>
      <c r="B4430" s="2">
        <v>1128299</v>
      </c>
      <c r="C4430" s="3">
        <v>43872</v>
      </c>
      <c r="D4430" s="12" t="str" cm="1">
        <f t="array" ref="D4430">_xlfn.SWITCH(WEEKDAY(C4430,2), 1, "Lundi", 2, "Mardi", 3, "Mercredi", 4, "Jeudi", 5, "Vendredi", 6, "Samedi", 7, "Dimanche", "Erreur")</f>
        <v>Mardi</v>
      </c>
      <c r="E4430" s="2" t="s">
        <v>30</v>
      </c>
      <c r="F4430" s="2" t="s">
        <v>41</v>
      </c>
      <c r="G4430" s="2" t="s">
        <v>42</v>
      </c>
      <c r="H4430" s="4" t="s">
        <v>21</v>
      </c>
      <c r="I4430" s="5">
        <v>60</v>
      </c>
      <c r="J4430" s="6">
        <v>130</v>
      </c>
      <c r="K4430" s="7">
        <v>7800</v>
      </c>
      <c r="L4430" s="7">
        <v>5460.0000000000009</v>
      </c>
      <c r="M4430" s="8">
        <v>0.70000000000000007</v>
      </c>
      <c r="N4430" s="2" t="s">
        <v>82</v>
      </c>
      <c r="O4430">
        <f t="shared" si="552"/>
        <v>2020</v>
      </c>
      <c r="P4430">
        <f t="shared" si="553"/>
        <v>2</v>
      </c>
      <c r="Q4430" t="str">
        <f t="shared" si="554"/>
        <v>févr</v>
      </c>
      <c r="R4430" t="str">
        <f t="shared" si="555"/>
        <v>Nevada</v>
      </c>
      <c r="S4430" t="str">
        <f t="shared" si="556"/>
        <v>2020-02</v>
      </c>
      <c r="T4430">
        <f>IF(AND(COUNTIF(Calculs!$Q$2:$Q$12,$O4430)&gt;0,COUNTIF(Calculs!$S$2:$S$12,$E4430)&gt;0,COUNTIF(Calculs!$U$2:$U$12,$H4430)&gt;0),1,0)</f>
        <v>1</v>
      </c>
      <c r="U4430">
        <f t="shared" si="557"/>
        <v>7800</v>
      </c>
      <c r="V4430">
        <f t="shared" si="558"/>
        <v>130</v>
      </c>
      <c r="W4430">
        <f t="shared" si="559"/>
        <v>5460.0000000000009</v>
      </c>
    </row>
    <row r="4431" spans="1:23" ht="15.75" customHeight="1" x14ac:dyDescent="0.3">
      <c r="A4431" s="2" t="s">
        <v>29</v>
      </c>
      <c r="B4431" s="2">
        <v>1128299</v>
      </c>
      <c r="C4431" s="3">
        <v>43873</v>
      </c>
      <c r="D4431" s="12" t="str" cm="1">
        <f t="array" ref="D4431">_xlfn.SWITCH(WEEKDAY(C4431,2), 1, "Lundi", 2, "Mardi", 3, "Mercredi", 4, "Jeudi", 5, "Vendredi", 6, "Samedi", 7, "Dimanche", "Erreur")</f>
        <v>Mercredi</v>
      </c>
      <c r="E4431" s="2" t="s">
        <v>30</v>
      </c>
      <c r="F4431" s="2" t="s">
        <v>41</v>
      </c>
      <c r="G4431" s="2" t="s">
        <v>42</v>
      </c>
      <c r="H4431" s="4" t="s">
        <v>22</v>
      </c>
      <c r="I4431" s="5">
        <v>78</v>
      </c>
      <c r="J4431" s="6">
        <v>145</v>
      </c>
      <c r="K4431" s="7">
        <v>11310</v>
      </c>
      <c r="L4431" s="7">
        <v>3393.0000000000005</v>
      </c>
      <c r="M4431" s="8">
        <v>0.30000000000000004</v>
      </c>
      <c r="N4431" s="2" t="s">
        <v>82</v>
      </c>
      <c r="O4431">
        <f t="shared" si="552"/>
        <v>2020</v>
      </c>
      <c r="P4431">
        <f t="shared" si="553"/>
        <v>2</v>
      </c>
      <c r="Q4431" t="str">
        <f t="shared" si="554"/>
        <v>févr</v>
      </c>
      <c r="R4431" t="str">
        <f t="shared" si="555"/>
        <v>Nevada</v>
      </c>
      <c r="S4431" t="str">
        <f t="shared" si="556"/>
        <v>2020-02</v>
      </c>
      <c r="T4431">
        <f>IF(AND(COUNTIF(Calculs!$Q$2:$Q$12,$O4431)&gt;0,COUNTIF(Calculs!$S$2:$S$12,$E4431)&gt;0,COUNTIF(Calculs!$U$2:$U$12,$H4431)&gt;0),1,0)</f>
        <v>1</v>
      </c>
      <c r="U4431">
        <f t="shared" si="557"/>
        <v>11310</v>
      </c>
      <c r="V4431">
        <f t="shared" si="558"/>
        <v>145</v>
      </c>
      <c r="W4431">
        <f t="shared" si="559"/>
        <v>3393.0000000000005</v>
      </c>
    </row>
    <row r="4432" spans="1:23" ht="15.75" customHeight="1" x14ac:dyDescent="0.3">
      <c r="A4432" s="2" t="s">
        <v>29</v>
      </c>
      <c r="B4432" s="2">
        <v>1128299</v>
      </c>
      <c r="C4432" s="3">
        <v>43874</v>
      </c>
      <c r="D4432" s="12" t="str" cm="1">
        <f t="array" ref="D4432">_xlfn.SWITCH(WEEKDAY(C4432,2), 1, "Lundi", 2, "Mardi", 3, "Mercredi", 4, "Jeudi", 5, "Vendredi", 6, "Samedi", 7, "Dimanche", "Erreur")</f>
        <v>Jeudi</v>
      </c>
      <c r="E4432" s="2" t="s">
        <v>30</v>
      </c>
      <c r="F4432" s="2" t="s">
        <v>41</v>
      </c>
      <c r="G4432" s="2" t="s">
        <v>42</v>
      </c>
      <c r="H4432" s="4" t="s">
        <v>16</v>
      </c>
      <c r="I4432" s="5">
        <v>62</v>
      </c>
      <c r="J4432" s="6">
        <v>210</v>
      </c>
      <c r="K4432" s="7">
        <v>13020</v>
      </c>
      <c r="L4432" s="7">
        <v>6900.6</v>
      </c>
      <c r="M4432" s="8">
        <v>0.53</v>
      </c>
      <c r="N4432" s="2" t="s">
        <v>82</v>
      </c>
      <c r="O4432">
        <f t="shared" si="552"/>
        <v>2020</v>
      </c>
      <c r="P4432">
        <f t="shared" si="553"/>
        <v>2</v>
      </c>
      <c r="Q4432" t="str">
        <f t="shared" si="554"/>
        <v>févr</v>
      </c>
      <c r="R4432" t="str">
        <f t="shared" si="555"/>
        <v>Nevada</v>
      </c>
      <c r="S4432" t="str">
        <f t="shared" si="556"/>
        <v>2020-02</v>
      </c>
      <c r="T4432">
        <f>IF(AND(COUNTIF(Calculs!$Q$2:$Q$12,$O4432)&gt;0,COUNTIF(Calculs!$S$2:$S$12,$E4432)&gt;0,COUNTIF(Calculs!$U$2:$U$12,$H4432)&gt;0),1,0)</f>
        <v>1</v>
      </c>
      <c r="U4432">
        <f t="shared" si="557"/>
        <v>13020</v>
      </c>
      <c r="V4432">
        <f t="shared" si="558"/>
        <v>210</v>
      </c>
      <c r="W4432">
        <f t="shared" si="559"/>
        <v>6900.6</v>
      </c>
    </row>
    <row r="4433" spans="1:23" ht="15.75" customHeight="1" x14ac:dyDescent="0.3">
      <c r="A4433" s="2" t="s">
        <v>29</v>
      </c>
      <c r="B4433" s="2">
        <v>1128299</v>
      </c>
      <c r="C4433" s="3">
        <v>43875</v>
      </c>
      <c r="D4433" s="12" t="str" cm="1">
        <f t="array" ref="D4433">_xlfn.SWITCH(WEEKDAY(C4433,2), 1, "Lundi", 2, "Mardi", 3, "Mercredi", 4, "Jeudi", 5, "Vendredi", 6, "Samedi", 7, "Dimanche", "Erreur")</f>
        <v>Vendredi</v>
      </c>
      <c r="E4433" s="2" t="s">
        <v>30</v>
      </c>
      <c r="F4433" s="2" t="s">
        <v>41</v>
      </c>
      <c r="G4433" s="2" t="s">
        <v>42</v>
      </c>
      <c r="H4433" s="4" t="s">
        <v>18</v>
      </c>
      <c r="I4433" s="5">
        <v>64</v>
      </c>
      <c r="J4433" s="6">
        <v>182</v>
      </c>
      <c r="K4433" s="7">
        <v>11648</v>
      </c>
      <c r="L4433" s="7">
        <v>4542.72</v>
      </c>
      <c r="M4433" s="8">
        <v>0.39</v>
      </c>
      <c r="N4433" s="2" t="s">
        <v>82</v>
      </c>
      <c r="O4433">
        <f t="shared" si="552"/>
        <v>2020</v>
      </c>
      <c r="P4433">
        <f t="shared" si="553"/>
        <v>2</v>
      </c>
      <c r="Q4433" t="str">
        <f t="shared" si="554"/>
        <v>févr</v>
      </c>
      <c r="R4433" t="str">
        <f t="shared" si="555"/>
        <v>Nevada</v>
      </c>
      <c r="S4433" t="str">
        <f t="shared" si="556"/>
        <v>2020-02</v>
      </c>
      <c r="T4433">
        <f>IF(AND(COUNTIF(Calculs!$Q$2:$Q$12,$O4433)&gt;0,COUNTIF(Calculs!$S$2:$S$12,$E4433)&gt;0,COUNTIF(Calculs!$U$2:$U$12,$H4433)&gt;0),1,0)</f>
        <v>1</v>
      </c>
      <c r="U4433">
        <f t="shared" si="557"/>
        <v>11648</v>
      </c>
      <c r="V4433">
        <f t="shared" si="558"/>
        <v>182</v>
      </c>
      <c r="W4433">
        <f t="shared" si="559"/>
        <v>4542.72</v>
      </c>
    </row>
    <row r="4434" spans="1:23" ht="15.75" customHeight="1" x14ac:dyDescent="0.3">
      <c r="A4434" s="2" t="s">
        <v>29</v>
      </c>
      <c r="B4434" s="2">
        <v>1128299</v>
      </c>
      <c r="C4434" s="3">
        <v>43876</v>
      </c>
      <c r="D4434" s="12" t="str" cm="1">
        <f t="array" ref="D4434">_xlfn.SWITCH(WEEKDAY(C4434,2), 1, "Lundi", 2, "Mardi", 3, "Mercredi", 4, "Jeudi", 5, "Vendredi", 6, "Samedi", 7, "Dimanche", "Erreur")</f>
        <v>Samedi</v>
      </c>
      <c r="E4434" s="2" t="s">
        <v>30</v>
      </c>
      <c r="F4434" s="2" t="s">
        <v>41</v>
      </c>
      <c r="G4434" s="2" t="s">
        <v>42</v>
      </c>
      <c r="H4434" s="4" t="s">
        <v>19</v>
      </c>
      <c r="I4434" s="5">
        <v>60</v>
      </c>
      <c r="J4434" s="6">
        <v>152</v>
      </c>
      <c r="K4434" s="7">
        <v>9120</v>
      </c>
      <c r="L4434" s="7">
        <v>4742.4000000000005</v>
      </c>
      <c r="M4434" s="8">
        <v>0.52</v>
      </c>
      <c r="N4434" s="2" t="s">
        <v>82</v>
      </c>
      <c r="O4434">
        <f t="shared" si="552"/>
        <v>2020</v>
      </c>
      <c r="P4434">
        <f t="shared" si="553"/>
        <v>2</v>
      </c>
      <c r="Q4434" t="str">
        <f t="shared" si="554"/>
        <v>févr</v>
      </c>
      <c r="R4434" t="str">
        <f t="shared" si="555"/>
        <v>Nevada</v>
      </c>
      <c r="S4434" t="str">
        <f t="shared" si="556"/>
        <v>2020-02</v>
      </c>
      <c r="T4434">
        <f>IF(AND(COUNTIF(Calculs!$Q$2:$Q$12,$O4434)&gt;0,COUNTIF(Calculs!$S$2:$S$12,$E4434)&gt;0,COUNTIF(Calculs!$U$2:$U$12,$H4434)&gt;0),1,0)</f>
        <v>1</v>
      </c>
      <c r="U4434">
        <f t="shared" si="557"/>
        <v>9120</v>
      </c>
      <c r="V4434">
        <f t="shared" si="558"/>
        <v>152</v>
      </c>
      <c r="W4434">
        <f t="shared" si="559"/>
        <v>4742.4000000000005</v>
      </c>
    </row>
    <row r="4435" spans="1:23" ht="15.75" customHeight="1" x14ac:dyDescent="0.3">
      <c r="A4435" s="2" t="s">
        <v>29</v>
      </c>
      <c r="B4435" s="2">
        <v>1128299</v>
      </c>
      <c r="C4435" s="3">
        <v>43877</v>
      </c>
      <c r="D4435" s="12" t="str" cm="1">
        <f t="array" ref="D4435">_xlfn.SWITCH(WEEKDAY(C4435,2), 1, "Lundi", 2, "Mardi", 3, "Mercredi", 4, "Jeudi", 5, "Vendredi", 6, "Samedi", 7, "Dimanche", "Erreur")</f>
        <v>Dimanche</v>
      </c>
      <c r="E4435" s="2" t="s">
        <v>30</v>
      </c>
      <c r="F4435" s="2" t="s">
        <v>41</v>
      </c>
      <c r="G4435" s="2" t="s">
        <v>42</v>
      </c>
      <c r="H4435" s="4" t="s">
        <v>20</v>
      </c>
      <c r="I4435" s="5">
        <v>64</v>
      </c>
      <c r="J4435" s="6">
        <v>124</v>
      </c>
      <c r="K4435" s="7">
        <v>7936</v>
      </c>
      <c r="L4435" s="7">
        <v>3729.9199999999996</v>
      </c>
      <c r="M4435" s="8">
        <v>0.47</v>
      </c>
      <c r="N4435" s="2" t="s">
        <v>82</v>
      </c>
      <c r="O4435">
        <f t="shared" si="552"/>
        <v>2020</v>
      </c>
      <c r="P4435">
        <f t="shared" si="553"/>
        <v>2</v>
      </c>
      <c r="Q4435" t="str">
        <f t="shared" si="554"/>
        <v>févr</v>
      </c>
      <c r="R4435" t="str">
        <f t="shared" si="555"/>
        <v>Nevada</v>
      </c>
      <c r="S4435" t="str">
        <f t="shared" si="556"/>
        <v>2020-02</v>
      </c>
      <c r="T4435">
        <f>IF(AND(COUNTIF(Calculs!$Q$2:$Q$12,$O4435)&gt;0,COUNTIF(Calculs!$S$2:$S$12,$E4435)&gt;0,COUNTIF(Calculs!$U$2:$U$12,$H4435)&gt;0),1,0)</f>
        <v>1</v>
      </c>
      <c r="U4435">
        <f t="shared" si="557"/>
        <v>7936</v>
      </c>
      <c r="V4435">
        <f t="shared" si="558"/>
        <v>124</v>
      </c>
      <c r="W4435">
        <f t="shared" si="559"/>
        <v>3729.9199999999996</v>
      </c>
    </row>
    <row r="4436" spans="1:23" ht="15.75" customHeight="1" x14ac:dyDescent="0.3">
      <c r="A4436" s="2" t="s">
        <v>29</v>
      </c>
      <c r="B4436" s="2">
        <v>1128299</v>
      </c>
      <c r="C4436" s="3">
        <v>43878</v>
      </c>
      <c r="D4436" s="12" t="str" cm="1">
        <f t="array" ref="D4436">_xlfn.SWITCH(WEEKDAY(C4436,2), 1, "Lundi", 2, "Mardi", 3, "Mercredi", 4, "Jeudi", 5, "Vendredi", 6, "Samedi", 7, "Dimanche", "Erreur")</f>
        <v>Lundi</v>
      </c>
      <c r="E4436" s="2" t="s">
        <v>30</v>
      </c>
      <c r="F4436" s="2" t="s">
        <v>41</v>
      </c>
      <c r="G4436" s="2" t="s">
        <v>42</v>
      </c>
      <c r="H4436" s="4" t="s">
        <v>21</v>
      </c>
      <c r="I4436" s="5">
        <v>68</v>
      </c>
      <c r="J4436" s="6">
        <v>138</v>
      </c>
      <c r="K4436" s="7">
        <v>9384</v>
      </c>
      <c r="L4436" s="7">
        <v>6381.1200000000008</v>
      </c>
      <c r="M4436" s="8">
        <v>0.68</v>
      </c>
      <c r="N4436" s="2" t="s">
        <v>82</v>
      </c>
      <c r="O4436">
        <f t="shared" si="552"/>
        <v>2020</v>
      </c>
      <c r="P4436">
        <f t="shared" si="553"/>
        <v>2</v>
      </c>
      <c r="Q4436" t="str">
        <f t="shared" si="554"/>
        <v>févr</v>
      </c>
      <c r="R4436" t="str">
        <f t="shared" si="555"/>
        <v>Nevada</v>
      </c>
      <c r="S4436" t="str">
        <f t="shared" si="556"/>
        <v>2020-02</v>
      </c>
      <c r="T4436">
        <f>IF(AND(COUNTIF(Calculs!$Q$2:$Q$12,$O4436)&gt;0,COUNTIF(Calculs!$S$2:$S$12,$E4436)&gt;0,COUNTIF(Calculs!$U$2:$U$12,$H4436)&gt;0),1,0)</f>
        <v>1</v>
      </c>
      <c r="U4436">
        <f t="shared" si="557"/>
        <v>9384</v>
      </c>
      <c r="V4436">
        <f t="shared" si="558"/>
        <v>138</v>
      </c>
      <c r="W4436">
        <f t="shared" si="559"/>
        <v>6381.1200000000008</v>
      </c>
    </row>
    <row r="4437" spans="1:23" ht="15.75" customHeight="1" x14ac:dyDescent="0.3">
      <c r="A4437" s="2" t="s">
        <v>29</v>
      </c>
      <c r="B4437" s="2">
        <v>1128299</v>
      </c>
      <c r="C4437" s="3">
        <v>43879</v>
      </c>
      <c r="D4437" s="12" t="str" cm="1">
        <f t="array" ref="D4437">_xlfn.SWITCH(WEEKDAY(C4437,2), 1, "Lundi", 2, "Mardi", 3, "Mercredi", 4, "Jeudi", 5, "Vendredi", 6, "Samedi", 7, "Dimanche", "Erreur")</f>
        <v>Mardi</v>
      </c>
      <c r="E4437" s="2" t="s">
        <v>30</v>
      </c>
      <c r="F4437" s="2" t="s">
        <v>41</v>
      </c>
      <c r="G4437" s="2" t="s">
        <v>42</v>
      </c>
      <c r="H4437" s="4" t="s">
        <v>22</v>
      </c>
      <c r="I4437" s="5">
        <v>78</v>
      </c>
      <c r="J4437" s="6">
        <v>108</v>
      </c>
      <c r="K4437" s="7">
        <v>8424</v>
      </c>
      <c r="L4437" s="7">
        <v>2864.1600000000003</v>
      </c>
      <c r="M4437" s="8">
        <v>0.34</v>
      </c>
      <c r="N4437" s="2" t="s">
        <v>82</v>
      </c>
      <c r="O4437">
        <f t="shared" si="552"/>
        <v>2020</v>
      </c>
      <c r="P4437">
        <f t="shared" si="553"/>
        <v>2</v>
      </c>
      <c r="Q4437" t="str">
        <f t="shared" si="554"/>
        <v>févr</v>
      </c>
      <c r="R4437" t="str">
        <f t="shared" si="555"/>
        <v>Nevada</v>
      </c>
      <c r="S4437" t="str">
        <f t="shared" si="556"/>
        <v>2020-02</v>
      </c>
      <c r="T4437">
        <f>IF(AND(COUNTIF(Calculs!$Q$2:$Q$12,$O4437)&gt;0,COUNTIF(Calculs!$S$2:$S$12,$E4437)&gt;0,COUNTIF(Calculs!$U$2:$U$12,$H4437)&gt;0),1,0)</f>
        <v>1</v>
      </c>
      <c r="U4437">
        <f t="shared" si="557"/>
        <v>8424</v>
      </c>
      <c r="V4437">
        <f t="shared" si="558"/>
        <v>108</v>
      </c>
      <c r="W4437">
        <f t="shared" si="559"/>
        <v>2864.1600000000003</v>
      </c>
    </row>
    <row r="4438" spans="1:23" ht="15.75" customHeight="1" x14ac:dyDescent="0.3">
      <c r="A4438" s="2" t="s">
        <v>29</v>
      </c>
      <c r="B4438" s="2">
        <v>1128299</v>
      </c>
      <c r="C4438" s="3">
        <v>43880</v>
      </c>
      <c r="D4438" s="12" t="str" cm="1">
        <f t="array" ref="D4438">_xlfn.SWITCH(WEEKDAY(C4438,2), 1, "Lundi", 2, "Mardi", 3, "Mercredi", 4, "Jeudi", 5, "Vendredi", 6, "Samedi", 7, "Dimanche", "Erreur")</f>
        <v>Mercredi</v>
      </c>
      <c r="E4438" s="2" t="s">
        <v>30</v>
      </c>
      <c r="F4438" s="2" t="s">
        <v>41</v>
      </c>
      <c r="G4438" s="2" t="s">
        <v>42</v>
      </c>
      <c r="H4438" s="4" t="s">
        <v>16</v>
      </c>
      <c r="I4438" s="5">
        <v>56</v>
      </c>
      <c r="J4438" s="6">
        <v>174</v>
      </c>
      <c r="K4438" s="7">
        <v>9744</v>
      </c>
      <c r="L4438" s="7">
        <v>4677.1200000000008</v>
      </c>
      <c r="M4438" s="8">
        <v>0.48000000000000004</v>
      </c>
      <c r="N4438" s="2" t="s">
        <v>82</v>
      </c>
      <c r="O4438">
        <f t="shared" si="552"/>
        <v>2020</v>
      </c>
      <c r="P4438">
        <f t="shared" si="553"/>
        <v>2</v>
      </c>
      <c r="Q4438" t="str">
        <f t="shared" si="554"/>
        <v>févr</v>
      </c>
      <c r="R4438" t="str">
        <f t="shared" si="555"/>
        <v>Nevada</v>
      </c>
      <c r="S4438" t="str">
        <f t="shared" si="556"/>
        <v>2020-02</v>
      </c>
      <c r="T4438">
        <f>IF(AND(COUNTIF(Calculs!$Q$2:$Q$12,$O4438)&gt;0,COUNTIF(Calculs!$S$2:$S$12,$E4438)&gt;0,COUNTIF(Calculs!$U$2:$U$12,$H4438)&gt;0),1,0)</f>
        <v>1</v>
      </c>
      <c r="U4438">
        <f t="shared" si="557"/>
        <v>9744</v>
      </c>
      <c r="V4438">
        <f t="shared" si="558"/>
        <v>174</v>
      </c>
      <c r="W4438">
        <f t="shared" si="559"/>
        <v>4677.1200000000008</v>
      </c>
    </row>
    <row r="4439" spans="1:23" ht="15.75" customHeight="1" x14ac:dyDescent="0.3">
      <c r="A4439" s="2" t="s">
        <v>29</v>
      </c>
      <c r="B4439" s="2">
        <v>1128299</v>
      </c>
      <c r="C4439" s="3">
        <v>43881</v>
      </c>
      <c r="D4439" s="12" t="str" cm="1">
        <f t="array" ref="D4439">_xlfn.SWITCH(WEEKDAY(C4439,2), 1, "Lundi", 2, "Mardi", 3, "Mercredi", 4, "Jeudi", 5, "Vendredi", 6, "Samedi", 7, "Dimanche", "Erreur")</f>
        <v>Jeudi</v>
      </c>
      <c r="E4439" s="2" t="s">
        <v>30</v>
      </c>
      <c r="F4439" s="2" t="s">
        <v>41</v>
      </c>
      <c r="G4439" s="2" t="s">
        <v>42</v>
      </c>
      <c r="H4439" s="4" t="s">
        <v>18</v>
      </c>
      <c r="I4439" s="5">
        <v>61</v>
      </c>
      <c r="J4439" s="6">
        <v>162</v>
      </c>
      <c r="K4439" s="7">
        <v>9882</v>
      </c>
      <c r="L4439" s="7">
        <v>3359.88</v>
      </c>
      <c r="M4439" s="8">
        <v>0.34</v>
      </c>
      <c r="N4439" s="2" t="s">
        <v>82</v>
      </c>
      <c r="O4439">
        <f t="shared" si="552"/>
        <v>2020</v>
      </c>
      <c r="P4439">
        <f t="shared" si="553"/>
        <v>2</v>
      </c>
      <c r="Q4439" t="str">
        <f t="shared" si="554"/>
        <v>févr</v>
      </c>
      <c r="R4439" t="str">
        <f t="shared" si="555"/>
        <v>Nevada</v>
      </c>
      <c r="S4439" t="str">
        <f t="shared" si="556"/>
        <v>2020-02</v>
      </c>
      <c r="T4439">
        <f>IF(AND(COUNTIF(Calculs!$Q$2:$Q$12,$O4439)&gt;0,COUNTIF(Calculs!$S$2:$S$12,$E4439)&gt;0,COUNTIF(Calculs!$U$2:$U$12,$H4439)&gt;0),1,0)</f>
        <v>1</v>
      </c>
      <c r="U4439">
        <f t="shared" si="557"/>
        <v>9882</v>
      </c>
      <c r="V4439">
        <f t="shared" si="558"/>
        <v>162</v>
      </c>
      <c r="W4439">
        <f t="shared" si="559"/>
        <v>3359.88</v>
      </c>
    </row>
    <row r="4440" spans="1:23" ht="15.75" customHeight="1" x14ac:dyDescent="0.3">
      <c r="A4440" s="2" t="s">
        <v>29</v>
      </c>
      <c r="B4440" s="2">
        <v>1128299</v>
      </c>
      <c r="C4440" s="3">
        <v>43882</v>
      </c>
      <c r="D4440" s="12" t="str" cm="1">
        <f t="array" ref="D4440">_xlfn.SWITCH(WEEKDAY(C4440,2), 1, "Lundi", 2, "Mardi", 3, "Mercredi", 4, "Jeudi", 5, "Vendredi", 6, "Samedi", 7, "Dimanche", "Erreur")</f>
        <v>Vendredi</v>
      </c>
      <c r="E4440" s="2" t="s">
        <v>30</v>
      </c>
      <c r="F4440" s="2" t="s">
        <v>41</v>
      </c>
      <c r="G4440" s="2" t="s">
        <v>42</v>
      </c>
      <c r="H4440" s="4" t="s">
        <v>19</v>
      </c>
      <c r="I4440" s="5">
        <v>57</v>
      </c>
      <c r="J4440" s="6">
        <v>117</v>
      </c>
      <c r="K4440" s="7">
        <v>6669</v>
      </c>
      <c r="L4440" s="7">
        <v>3334.5</v>
      </c>
      <c r="M4440" s="8">
        <v>0.5</v>
      </c>
      <c r="N4440" s="2" t="s">
        <v>82</v>
      </c>
      <c r="O4440">
        <f t="shared" si="552"/>
        <v>2020</v>
      </c>
      <c r="P4440">
        <f t="shared" si="553"/>
        <v>2</v>
      </c>
      <c r="Q4440" t="str">
        <f t="shared" si="554"/>
        <v>févr</v>
      </c>
      <c r="R4440" t="str">
        <f t="shared" si="555"/>
        <v>Nevada</v>
      </c>
      <c r="S4440" t="str">
        <f t="shared" si="556"/>
        <v>2020-02</v>
      </c>
      <c r="T4440">
        <f>IF(AND(COUNTIF(Calculs!$Q$2:$Q$12,$O4440)&gt;0,COUNTIF(Calculs!$S$2:$S$12,$E4440)&gt;0,COUNTIF(Calculs!$U$2:$U$12,$H4440)&gt;0),1,0)</f>
        <v>1</v>
      </c>
      <c r="U4440">
        <f t="shared" si="557"/>
        <v>6669</v>
      </c>
      <c r="V4440">
        <f t="shared" si="558"/>
        <v>117</v>
      </c>
      <c r="W4440">
        <f t="shared" si="559"/>
        <v>3334.5</v>
      </c>
    </row>
    <row r="4441" spans="1:23" ht="15.75" customHeight="1" x14ac:dyDescent="0.3">
      <c r="A4441" s="2" t="s">
        <v>29</v>
      </c>
      <c r="B4441" s="2">
        <v>1128299</v>
      </c>
      <c r="C4441" s="3">
        <v>43883</v>
      </c>
      <c r="D4441" s="12" t="str" cm="1">
        <f t="array" ref="D4441">_xlfn.SWITCH(WEEKDAY(C4441,2), 1, "Lundi", 2, "Mardi", 3, "Mercredi", 4, "Jeudi", 5, "Vendredi", 6, "Samedi", 7, "Dimanche", "Erreur")</f>
        <v>Samedi</v>
      </c>
      <c r="E4441" s="2" t="s">
        <v>30</v>
      </c>
      <c r="F4441" s="2" t="s">
        <v>41</v>
      </c>
      <c r="G4441" s="2" t="s">
        <v>42</v>
      </c>
      <c r="H4441" s="4" t="s">
        <v>20</v>
      </c>
      <c r="I4441" s="5">
        <v>58</v>
      </c>
      <c r="J4441" s="6">
        <v>112</v>
      </c>
      <c r="K4441" s="7">
        <v>6496</v>
      </c>
      <c r="L4441" s="7">
        <v>2858.2400000000002</v>
      </c>
      <c r="M4441" s="8">
        <v>0.44</v>
      </c>
      <c r="N4441" s="2" t="s">
        <v>82</v>
      </c>
      <c r="O4441">
        <f t="shared" si="552"/>
        <v>2020</v>
      </c>
      <c r="P4441">
        <f t="shared" si="553"/>
        <v>2</v>
      </c>
      <c r="Q4441" t="str">
        <f t="shared" si="554"/>
        <v>févr</v>
      </c>
      <c r="R4441" t="str">
        <f t="shared" si="555"/>
        <v>Nevada</v>
      </c>
      <c r="S4441" t="str">
        <f t="shared" si="556"/>
        <v>2020-02</v>
      </c>
      <c r="T4441">
        <f>IF(AND(COUNTIF(Calculs!$Q$2:$Q$12,$O4441)&gt;0,COUNTIF(Calculs!$S$2:$S$12,$E4441)&gt;0,COUNTIF(Calculs!$U$2:$U$12,$H4441)&gt;0),1,0)</f>
        <v>1</v>
      </c>
      <c r="U4441">
        <f t="shared" si="557"/>
        <v>6496</v>
      </c>
      <c r="V4441">
        <f t="shared" si="558"/>
        <v>112</v>
      </c>
      <c r="W4441">
        <f t="shared" si="559"/>
        <v>2858.2400000000002</v>
      </c>
    </row>
    <row r="4442" spans="1:23" ht="15.75" customHeight="1" x14ac:dyDescent="0.3">
      <c r="A4442" s="2" t="s">
        <v>29</v>
      </c>
      <c r="B4442" s="2">
        <v>1128299</v>
      </c>
      <c r="C4442" s="3">
        <v>43884</v>
      </c>
      <c r="D4442" s="12" t="str" cm="1">
        <f t="array" ref="D4442">_xlfn.SWITCH(WEEKDAY(C4442,2), 1, "Lundi", 2, "Mardi", 3, "Mercredi", 4, "Jeudi", 5, "Vendredi", 6, "Samedi", 7, "Dimanche", "Erreur")</f>
        <v>Dimanche</v>
      </c>
      <c r="E4442" s="2" t="s">
        <v>30</v>
      </c>
      <c r="F4442" s="2" t="s">
        <v>41</v>
      </c>
      <c r="G4442" s="2" t="s">
        <v>42</v>
      </c>
      <c r="H4442" s="4" t="s">
        <v>21</v>
      </c>
      <c r="I4442" s="5">
        <v>67</v>
      </c>
      <c r="J4442" s="6">
        <v>120</v>
      </c>
      <c r="K4442" s="7">
        <v>8040</v>
      </c>
      <c r="L4442" s="7">
        <v>4904.4000000000005</v>
      </c>
      <c r="M4442" s="8">
        <v>0.6100000000000001</v>
      </c>
      <c r="N4442" s="2" t="s">
        <v>82</v>
      </c>
      <c r="O4442">
        <f t="shared" si="552"/>
        <v>2020</v>
      </c>
      <c r="P4442">
        <f t="shared" si="553"/>
        <v>2</v>
      </c>
      <c r="Q4442" t="str">
        <f t="shared" si="554"/>
        <v>févr</v>
      </c>
      <c r="R4442" t="str">
        <f t="shared" si="555"/>
        <v>Nevada</v>
      </c>
      <c r="S4442" t="str">
        <f t="shared" si="556"/>
        <v>2020-02</v>
      </c>
      <c r="T4442">
        <f>IF(AND(COUNTIF(Calculs!$Q$2:$Q$12,$O4442)&gt;0,COUNTIF(Calculs!$S$2:$S$12,$E4442)&gt;0,COUNTIF(Calculs!$U$2:$U$12,$H4442)&gt;0),1,0)</f>
        <v>1</v>
      </c>
      <c r="U4442">
        <f t="shared" si="557"/>
        <v>8040</v>
      </c>
      <c r="V4442">
        <f t="shared" si="558"/>
        <v>120</v>
      </c>
      <c r="W4442">
        <f t="shared" si="559"/>
        <v>4904.4000000000005</v>
      </c>
    </row>
    <row r="4443" spans="1:23" ht="15.75" customHeight="1" x14ac:dyDescent="0.3">
      <c r="A4443" s="2" t="s">
        <v>29</v>
      </c>
      <c r="B4443" s="2">
        <v>1128299</v>
      </c>
      <c r="C4443" s="3">
        <v>43885</v>
      </c>
      <c r="D4443" s="12" t="str" cm="1">
        <f t="array" ref="D4443">_xlfn.SWITCH(WEEKDAY(C4443,2), 1, "Lundi", 2, "Mardi", 3, "Mercredi", 4, "Jeudi", 5, "Vendredi", 6, "Samedi", 7, "Dimanche", "Erreur")</f>
        <v>Lundi</v>
      </c>
      <c r="E4443" s="2" t="s">
        <v>30</v>
      </c>
      <c r="F4443" s="2" t="s">
        <v>41</v>
      </c>
      <c r="G4443" s="2" t="s">
        <v>42</v>
      </c>
      <c r="H4443" s="4" t="s">
        <v>22</v>
      </c>
      <c r="I4443" s="5">
        <v>74</v>
      </c>
      <c r="J4443" s="6">
        <v>113</v>
      </c>
      <c r="K4443" s="7">
        <v>8362</v>
      </c>
      <c r="L4443" s="7">
        <v>2508.6000000000004</v>
      </c>
      <c r="M4443" s="8">
        <v>0.30000000000000004</v>
      </c>
      <c r="N4443" s="2" t="s">
        <v>82</v>
      </c>
      <c r="O4443">
        <f t="shared" si="552"/>
        <v>2020</v>
      </c>
      <c r="P4443">
        <f t="shared" si="553"/>
        <v>2</v>
      </c>
      <c r="Q4443" t="str">
        <f t="shared" si="554"/>
        <v>févr</v>
      </c>
      <c r="R4443" t="str">
        <f t="shared" si="555"/>
        <v>Nevada</v>
      </c>
      <c r="S4443" t="str">
        <f t="shared" si="556"/>
        <v>2020-02</v>
      </c>
      <c r="T4443">
        <f>IF(AND(COUNTIF(Calculs!$Q$2:$Q$12,$O4443)&gt;0,COUNTIF(Calculs!$S$2:$S$12,$E4443)&gt;0,COUNTIF(Calculs!$U$2:$U$12,$H4443)&gt;0),1,0)</f>
        <v>1</v>
      </c>
      <c r="U4443">
        <f t="shared" si="557"/>
        <v>8362</v>
      </c>
      <c r="V4443">
        <f t="shared" si="558"/>
        <v>113</v>
      </c>
      <c r="W4443">
        <f t="shared" si="559"/>
        <v>2508.6000000000004</v>
      </c>
    </row>
    <row r="4444" spans="1:23" ht="15.75" customHeight="1" x14ac:dyDescent="0.3">
      <c r="A4444" s="2" t="s">
        <v>29</v>
      </c>
      <c r="B4444" s="2">
        <v>1128299</v>
      </c>
      <c r="C4444" s="3">
        <v>43886</v>
      </c>
      <c r="D4444" s="12" t="str" cm="1">
        <f t="array" ref="D4444">_xlfn.SWITCH(WEEKDAY(C4444,2), 1, "Lundi", 2, "Mardi", 3, "Mercredi", 4, "Jeudi", 5, "Vendredi", 6, "Samedi", 7, "Dimanche", "Erreur")</f>
        <v>Mardi</v>
      </c>
      <c r="E4444" s="2" t="s">
        <v>30</v>
      </c>
      <c r="F4444" s="2" t="s">
        <v>41</v>
      </c>
      <c r="G4444" s="2" t="s">
        <v>42</v>
      </c>
      <c r="H4444" s="4" t="s">
        <v>16</v>
      </c>
      <c r="I4444" s="5">
        <v>56</v>
      </c>
      <c r="J4444" s="6">
        <v>138</v>
      </c>
      <c r="K4444" s="7">
        <v>7728</v>
      </c>
      <c r="L4444" s="7">
        <v>3786.7200000000003</v>
      </c>
      <c r="M4444" s="8">
        <v>0.49000000000000005</v>
      </c>
      <c r="N4444" s="2" t="s">
        <v>82</v>
      </c>
      <c r="O4444">
        <f t="shared" si="552"/>
        <v>2020</v>
      </c>
      <c r="P4444">
        <f t="shared" si="553"/>
        <v>2</v>
      </c>
      <c r="Q4444" t="str">
        <f t="shared" si="554"/>
        <v>févr</v>
      </c>
      <c r="R4444" t="str">
        <f t="shared" si="555"/>
        <v>Nevada</v>
      </c>
      <c r="S4444" t="str">
        <f t="shared" si="556"/>
        <v>2020-02</v>
      </c>
      <c r="T4444">
        <f>IF(AND(COUNTIF(Calculs!$Q$2:$Q$12,$O4444)&gt;0,COUNTIF(Calculs!$S$2:$S$12,$E4444)&gt;0,COUNTIF(Calculs!$U$2:$U$12,$H4444)&gt;0),1,0)</f>
        <v>1</v>
      </c>
      <c r="U4444">
        <f t="shared" si="557"/>
        <v>7728</v>
      </c>
      <c r="V4444">
        <f t="shared" si="558"/>
        <v>138</v>
      </c>
      <c r="W4444">
        <f t="shared" si="559"/>
        <v>3786.7200000000003</v>
      </c>
    </row>
    <row r="4445" spans="1:23" ht="15.75" customHeight="1" x14ac:dyDescent="0.3">
      <c r="A4445" s="2" t="s">
        <v>29</v>
      </c>
      <c r="B4445" s="2">
        <v>1128299</v>
      </c>
      <c r="C4445" s="3">
        <v>43887</v>
      </c>
      <c r="D4445" s="12" t="str" cm="1">
        <f t="array" ref="D4445">_xlfn.SWITCH(WEEKDAY(C4445,2), 1, "Lundi", 2, "Mardi", 3, "Mercredi", 4, "Jeudi", 5, "Vendredi", 6, "Samedi", 7, "Dimanche", "Erreur")</f>
        <v>Mercredi</v>
      </c>
      <c r="E4445" s="2" t="s">
        <v>30</v>
      </c>
      <c r="F4445" s="2" t="s">
        <v>41</v>
      </c>
      <c r="G4445" s="2" t="s">
        <v>42</v>
      </c>
      <c r="H4445" s="4" t="s">
        <v>18</v>
      </c>
      <c r="I4445" s="5">
        <v>59</v>
      </c>
      <c r="J4445" s="6">
        <v>165</v>
      </c>
      <c r="K4445" s="7">
        <v>9735</v>
      </c>
      <c r="L4445" s="7">
        <v>3407.25</v>
      </c>
      <c r="M4445" s="8">
        <v>0.35</v>
      </c>
      <c r="N4445" s="2" t="s">
        <v>82</v>
      </c>
      <c r="O4445">
        <f t="shared" si="552"/>
        <v>2020</v>
      </c>
      <c r="P4445">
        <f t="shared" si="553"/>
        <v>2</v>
      </c>
      <c r="Q4445" t="str">
        <f t="shared" si="554"/>
        <v>févr</v>
      </c>
      <c r="R4445" t="str">
        <f t="shared" si="555"/>
        <v>Nevada</v>
      </c>
      <c r="S4445" t="str">
        <f t="shared" si="556"/>
        <v>2020-02</v>
      </c>
      <c r="T4445">
        <f>IF(AND(COUNTIF(Calculs!$Q$2:$Q$12,$O4445)&gt;0,COUNTIF(Calculs!$S$2:$S$12,$E4445)&gt;0,COUNTIF(Calculs!$U$2:$U$12,$H4445)&gt;0),1,0)</f>
        <v>1</v>
      </c>
      <c r="U4445">
        <f t="shared" si="557"/>
        <v>9735</v>
      </c>
      <c r="V4445">
        <f t="shared" si="558"/>
        <v>165</v>
      </c>
      <c r="W4445">
        <f t="shared" si="559"/>
        <v>3407.25</v>
      </c>
    </row>
    <row r="4446" spans="1:23" ht="15.75" customHeight="1" x14ac:dyDescent="0.3">
      <c r="A4446" s="2" t="s">
        <v>29</v>
      </c>
      <c r="B4446" s="2">
        <v>1128299</v>
      </c>
      <c r="C4446" s="3">
        <v>43888</v>
      </c>
      <c r="D4446" s="12" t="str" cm="1">
        <f t="array" ref="D4446">_xlfn.SWITCH(WEEKDAY(C4446,2), 1, "Lundi", 2, "Mardi", 3, "Mercredi", 4, "Jeudi", 5, "Vendredi", 6, "Samedi", 7, "Dimanche", "Erreur")</f>
        <v>Jeudi</v>
      </c>
      <c r="E4446" s="2" t="s">
        <v>30</v>
      </c>
      <c r="F4446" s="2" t="s">
        <v>41</v>
      </c>
      <c r="G4446" s="2" t="s">
        <v>42</v>
      </c>
      <c r="H4446" s="4" t="s">
        <v>19</v>
      </c>
      <c r="I4446" s="5">
        <v>54</v>
      </c>
      <c r="J4446" s="6">
        <v>109</v>
      </c>
      <c r="K4446" s="7">
        <v>5886</v>
      </c>
      <c r="L4446" s="7">
        <v>2648.7000000000003</v>
      </c>
      <c r="M4446" s="8">
        <v>0.45000000000000007</v>
      </c>
      <c r="N4446" s="2" t="s">
        <v>82</v>
      </c>
      <c r="O4446">
        <f t="shared" si="552"/>
        <v>2020</v>
      </c>
      <c r="P4446">
        <f t="shared" si="553"/>
        <v>2</v>
      </c>
      <c r="Q4446" t="str">
        <f t="shared" si="554"/>
        <v>févr</v>
      </c>
      <c r="R4446" t="str">
        <f t="shared" si="555"/>
        <v>Nevada</v>
      </c>
      <c r="S4446" t="str">
        <f t="shared" si="556"/>
        <v>2020-02</v>
      </c>
      <c r="T4446">
        <f>IF(AND(COUNTIF(Calculs!$Q$2:$Q$12,$O4446)&gt;0,COUNTIF(Calculs!$S$2:$S$12,$E4446)&gt;0,COUNTIF(Calculs!$U$2:$U$12,$H4446)&gt;0),1,0)</f>
        <v>1</v>
      </c>
      <c r="U4446">
        <f t="shared" si="557"/>
        <v>5886</v>
      </c>
      <c r="V4446">
        <f t="shared" si="558"/>
        <v>109</v>
      </c>
      <c r="W4446">
        <f t="shared" si="559"/>
        <v>2648.7000000000003</v>
      </c>
    </row>
    <row r="4447" spans="1:23" ht="15.75" customHeight="1" x14ac:dyDescent="0.3">
      <c r="A4447" s="2" t="s">
        <v>29</v>
      </c>
      <c r="B4447" s="2">
        <v>1128299</v>
      </c>
      <c r="C4447" s="3">
        <v>43889</v>
      </c>
      <c r="D4447" s="12" t="str" cm="1">
        <f t="array" ref="D4447">_xlfn.SWITCH(WEEKDAY(C4447,2), 1, "Lundi", 2, "Mardi", 3, "Mercredi", 4, "Jeudi", 5, "Vendredi", 6, "Samedi", 7, "Dimanche", "Erreur")</f>
        <v>Vendredi</v>
      </c>
      <c r="E4447" s="2" t="s">
        <v>30</v>
      </c>
      <c r="F4447" s="2" t="s">
        <v>41</v>
      </c>
      <c r="G4447" s="2" t="s">
        <v>42</v>
      </c>
      <c r="H4447" s="4" t="s">
        <v>20</v>
      </c>
      <c r="I4447" s="5">
        <v>54</v>
      </c>
      <c r="J4447" s="6">
        <v>105</v>
      </c>
      <c r="K4447" s="7">
        <v>5670</v>
      </c>
      <c r="L4447" s="7">
        <v>2381.4</v>
      </c>
      <c r="M4447" s="8">
        <v>0.42</v>
      </c>
      <c r="N4447" s="2" t="s">
        <v>82</v>
      </c>
      <c r="O4447">
        <f t="shared" si="552"/>
        <v>2020</v>
      </c>
      <c r="P4447">
        <f t="shared" si="553"/>
        <v>2</v>
      </c>
      <c r="Q4447" t="str">
        <f t="shared" si="554"/>
        <v>févr</v>
      </c>
      <c r="R4447" t="str">
        <f t="shared" si="555"/>
        <v>Nevada</v>
      </c>
      <c r="S4447" t="str">
        <f t="shared" si="556"/>
        <v>2020-02</v>
      </c>
      <c r="T4447">
        <f>IF(AND(COUNTIF(Calculs!$Q$2:$Q$12,$O4447)&gt;0,COUNTIF(Calculs!$S$2:$S$12,$E4447)&gt;0,COUNTIF(Calculs!$U$2:$U$12,$H4447)&gt;0),1,0)</f>
        <v>1</v>
      </c>
      <c r="U4447">
        <f t="shared" si="557"/>
        <v>5670</v>
      </c>
      <c r="V4447">
        <f t="shared" si="558"/>
        <v>105</v>
      </c>
      <c r="W4447">
        <f t="shared" si="559"/>
        <v>2381.4</v>
      </c>
    </row>
    <row r="4448" spans="1:23" ht="15.75" customHeight="1" x14ac:dyDescent="0.3">
      <c r="A4448" s="2" t="s">
        <v>29</v>
      </c>
      <c r="B4448" s="2">
        <v>1128299</v>
      </c>
      <c r="C4448" s="3">
        <v>43891</v>
      </c>
      <c r="D4448" s="12" t="str" cm="1">
        <f t="array" ref="D4448">_xlfn.SWITCH(WEEKDAY(C4448,2), 1, "Lundi", 2, "Mardi", 3, "Mercredi", 4, "Jeudi", 5, "Vendredi", 6, "Samedi", 7, "Dimanche", "Erreur")</f>
        <v>Dimanche</v>
      </c>
      <c r="E4448" s="2" t="s">
        <v>30</v>
      </c>
      <c r="F4448" s="2" t="s">
        <v>41</v>
      </c>
      <c r="G4448" s="2" t="s">
        <v>42</v>
      </c>
      <c r="H4448" s="4" t="s">
        <v>21</v>
      </c>
      <c r="I4448" s="5">
        <v>63</v>
      </c>
      <c r="J4448" s="6">
        <v>81</v>
      </c>
      <c r="K4448" s="7">
        <v>5103</v>
      </c>
      <c r="L4448" s="7">
        <v>3112.8300000000004</v>
      </c>
      <c r="M4448" s="8">
        <v>0.6100000000000001</v>
      </c>
      <c r="N4448" s="2" t="s">
        <v>82</v>
      </c>
      <c r="O4448">
        <f t="shared" si="552"/>
        <v>2020</v>
      </c>
      <c r="P4448">
        <f t="shared" si="553"/>
        <v>3</v>
      </c>
      <c r="Q4448" t="str">
        <f t="shared" si="554"/>
        <v>mars</v>
      </c>
      <c r="R4448" t="str">
        <f t="shared" si="555"/>
        <v>Nevada</v>
      </c>
      <c r="S4448" t="str">
        <f t="shared" si="556"/>
        <v>2020-03</v>
      </c>
      <c r="T4448">
        <f>IF(AND(COUNTIF(Calculs!$Q$2:$Q$12,$O4448)&gt;0,COUNTIF(Calculs!$S$2:$S$12,$E4448)&gt;0,COUNTIF(Calculs!$U$2:$U$12,$H4448)&gt;0),1,0)</f>
        <v>1</v>
      </c>
      <c r="U4448">
        <f t="shared" si="557"/>
        <v>5103</v>
      </c>
      <c r="V4448">
        <f t="shared" si="558"/>
        <v>81</v>
      </c>
      <c r="W4448">
        <f t="shared" si="559"/>
        <v>3112.8300000000004</v>
      </c>
    </row>
    <row r="4449" spans="1:23" ht="15.75" customHeight="1" x14ac:dyDescent="0.3">
      <c r="A4449" s="2" t="s">
        <v>29</v>
      </c>
      <c r="B4449" s="2">
        <v>1128299</v>
      </c>
      <c r="C4449" s="3">
        <v>43892</v>
      </c>
      <c r="D4449" s="12" t="str" cm="1">
        <f t="array" ref="D4449">_xlfn.SWITCH(WEEKDAY(C4449,2), 1, "Lundi", 2, "Mardi", 3, "Mercredi", 4, "Jeudi", 5, "Vendredi", 6, "Samedi", 7, "Dimanche", "Erreur")</f>
        <v>Lundi</v>
      </c>
      <c r="E4449" s="2" t="s">
        <v>30</v>
      </c>
      <c r="F4449" s="2" t="s">
        <v>41</v>
      </c>
      <c r="G4449" s="2" t="s">
        <v>42</v>
      </c>
      <c r="H4449" s="4" t="s">
        <v>22</v>
      </c>
      <c r="I4449" s="5">
        <v>68</v>
      </c>
      <c r="J4449" s="6">
        <v>94</v>
      </c>
      <c r="K4449" s="7">
        <v>6392</v>
      </c>
      <c r="L4449" s="7">
        <v>1598</v>
      </c>
      <c r="M4449" s="8">
        <v>0.25</v>
      </c>
      <c r="N4449" s="2" t="s">
        <v>82</v>
      </c>
      <c r="O4449">
        <f t="shared" si="552"/>
        <v>2020</v>
      </c>
      <c r="P4449">
        <f t="shared" si="553"/>
        <v>3</v>
      </c>
      <c r="Q4449" t="str">
        <f t="shared" si="554"/>
        <v>mars</v>
      </c>
      <c r="R4449" t="str">
        <f t="shared" si="555"/>
        <v>Nevada</v>
      </c>
      <c r="S4449" t="str">
        <f t="shared" si="556"/>
        <v>2020-03</v>
      </c>
      <c r="T4449">
        <f>IF(AND(COUNTIF(Calculs!$Q$2:$Q$12,$O4449)&gt;0,COUNTIF(Calculs!$S$2:$S$12,$E4449)&gt;0,COUNTIF(Calculs!$U$2:$U$12,$H4449)&gt;0),1,0)</f>
        <v>1</v>
      </c>
      <c r="U4449">
        <f t="shared" si="557"/>
        <v>6392</v>
      </c>
      <c r="V4449">
        <f t="shared" si="558"/>
        <v>94</v>
      </c>
      <c r="W4449">
        <f t="shared" si="559"/>
        <v>1598</v>
      </c>
    </row>
    <row r="4450" spans="1:23" ht="15.75" customHeight="1" x14ac:dyDescent="0.3">
      <c r="A4450" s="2" t="s">
        <v>29</v>
      </c>
      <c r="B4450" s="2">
        <v>1128299</v>
      </c>
      <c r="C4450" s="3">
        <v>43893</v>
      </c>
      <c r="D4450" s="12" t="str" cm="1">
        <f t="array" ref="D4450">_xlfn.SWITCH(WEEKDAY(C4450,2), 1, "Lundi", 2, "Mardi", 3, "Mercredi", 4, "Jeudi", 5, "Vendredi", 6, "Samedi", 7, "Dimanche", "Erreur")</f>
        <v>Mardi</v>
      </c>
      <c r="E4450" s="2" t="s">
        <v>30</v>
      </c>
      <c r="F4450" s="2" t="s">
        <v>41</v>
      </c>
      <c r="G4450" s="2" t="s">
        <v>42</v>
      </c>
      <c r="H4450" s="4" t="s">
        <v>16</v>
      </c>
      <c r="I4450" s="5">
        <v>57</v>
      </c>
      <c r="J4450" s="6">
        <v>155</v>
      </c>
      <c r="K4450" s="7">
        <v>8835</v>
      </c>
      <c r="L4450" s="7">
        <v>4240.8</v>
      </c>
      <c r="M4450" s="8">
        <v>0.48000000000000004</v>
      </c>
      <c r="N4450" s="2" t="s">
        <v>82</v>
      </c>
      <c r="O4450">
        <f t="shared" si="552"/>
        <v>2020</v>
      </c>
      <c r="P4450">
        <f t="shared" si="553"/>
        <v>3</v>
      </c>
      <c r="Q4450" t="str">
        <f t="shared" si="554"/>
        <v>mars</v>
      </c>
      <c r="R4450" t="str">
        <f t="shared" si="555"/>
        <v>Nevada</v>
      </c>
      <c r="S4450" t="str">
        <f t="shared" si="556"/>
        <v>2020-03</v>
      </c>
      <c r="T4450">
        <f>IF(AND(COUNTIF(Calculs!$Q$2:$Q$12,$O4450)&gt;0,COUNTIF(Calculs!$S$2:$S$12,$E4450)&gt;0,COUNTIF(Calculs!$U$2:$U$12,$H4450)&gt;0),1,0)</f>
        <v>1</v>
      </c>
      <c r="U4450">
        <f t="shared" si="557"/>
        <v>8835</v>
      </c>
      <c r="V4450">
        <f t="shared" si="558"/>
        <v>155</v>
      </c>
      <c r="W4450">
        <f t="shared" si="559"/>
        <v>4240.8</v>
      </c>
    </row>
    <row r="4451" spans="1:23" ht="15.75" customHeight="1" x14ac:dyDescent="0.3">
      <c r="A4451" s="2" t="s">
        <v>29</v>
      </c>
      <c r="B4451" s="2">
        <v>1128299</v>
      </c>
      <c r="C4451" s="3">
        <v>43894</v>
      </c>
      <c r="D4451" s="12" t="str" cm="1">
        <f t="array" ref="D4451">_xlfn.SWITCH(WEEKDAY(C4451,2), 1, "Lundi", 2, "Mardi", 3, "Mercredi", 4, "Jeudi", 5, "Vendredi", 6, "Samedi", 7, "Dimanche", "Erreur")</f>
        <v>Mercredi</v>
      </c>
      <c r="E4451" s="2" t="s">
        <v>30</v>
      </c>
      <c r="F4451" s="2" t="s">
        <v>41</v>
      </c>
      <c r="G4451" s="2" t="s">
        <v>42</v>
      </c>
      <c r="H4451" s="4" t="s">
        <v>18</v>
      </c>
      <c r="I4451" s="5">
        <v>64</v>
      </c>
      <c r="J4451" s="6">
        <v>150</v>
      </c>
      <c r="K4451" s="7">
        <v>9600</v>
      </c>
      <c r="L4451" s="7">
        <v>3264.0000000000005</v>
      </c>
      <c r="M4451" s="8">
        <v>0.34</v>
      </c>
      <c r="N4451" s="2" t="s">
        <v>82</v>
      </c>
      <c r="O4451">
        <f t="shared" si="552"/>
        <v>2020</v>
      </c>
      <c r="P4451">
        <f t="shared" si="553"/>
        <v>3</v>
      </c>
      <c r="Q4451" t="str">
        <f t="shared" si="554"/>
        <v>mars</v>
      </c>
      <c r="R4451" t="str">
        <f t="shared" si="555"/>
        <v>Nevada</v>
      </c>
      <c r="S4451" t="str">
        <f t="shared" si="556"/>
        <v>2020-03</v>
      </c>
      <c r="T4451">
        <f>IF(AND(COUNTIF(Calculs!$Q$2:$Q$12,$O4451)&gt;0,COUNTIF(Calculs!$S$2:$S$12,$E4451)&gt;0,COUNTIF(Calculs!$U$2:$U$12,$H4451)&gt;0),1,0)</f>
        <v>1</v>
      </c>
      <c r="U4451">
        <f t="shared" si="557"/>
        <v>9600</v>
      </c>
      <c r="V4451">
        <f t="shared" si="558"/>
        <v>150</v>
      </c>
      <c r="W4451">
        <f t="shared" si="559"/>
        <v>3264.0000000000005</v>
      </c>
    </row>
    <row r="4452" spans="1:23" ht="15.75" customHeight="1" x14ac:dyDescent="0.3">
      <c r="A4452" s="2" t="s">
        <v>29</v>
      </c>
      <c r="B4452" s="2">
        <v>1128299</v>
      </c>
      <c r="C4452" s="3">
        <v>43895</v>
      </c>
      <c r="D4452" s="12" t="str" cm="1">
        <f t="array" ref="D4452">_xlfn.SWITCH(WEEKDAY(C4452,2), 1, "Lundi", 2, "Mardi", 3, "Mercredi", 4, "Jeudi", 5, "Vendredi", 6, "Samedi", 7, "Dimanche", "Erreur")</f>
        <v>Jeudi</v>
      </c>
      <c r="E4452" s="2" t="s">
        <v>30</v>
      </c>
      <c r="F4452" s="2" t="s">
        <v>41</v>
      </c>
      <c r="G4452" s="2" t="s">
        <v>42</v>
      </c>
      <c r="H4452" s="4" t="s">
        <v>19</v>
      </c>
      <c r="I4452" s="5">
        <v>55</v>
      </c>
      <c r="J4452" s="6">
        <v>106</v>
      </c>
      <c r="K4452" s="7">
        <v>5830</v>
      </c>
      <c r="L4452" s="7">
        <v>2681.8</v>
      </c>
      <c r="M4452" s="8">
        <v>0.46</v>
      </c>
      <c r="N4452" s="2" t="s">
        <v>82</v>
      </c>
      <c r="O4452">
        <f t="shared" si="552"/>
        <v>2020</v>
      </c>
      <c r="P4452">
        <f t="shared" si="553"/>
        <v>3</v>
      </c>
      <c r="Q4452" t="str">
        <f t="shared" si="554"/>
        <v>mars</v>
      </c>
      <c r="R4452" t="str">
        <f t="shared" si="555"/>
        <v>Nevada</v>
      </c>
      <c r="S4452" t="str">
        <f t="shared" si="556"/>
        <v>2020-03</v>
      </c>
      <c r="T4452">
        <f>IF(AND(COUNTIF(Calculs!$Q$2:$Q$12,$O4452)&gt;0,COUNTIF(Calculs!$S$2:$S$12,$E4452)&gt;0,COUNTIF(Calculs!$U$2:$U$12,$H4452)&gt;0),1,0)</f>
        <v>1</v>
      </c>
      <c r="U4452">
        <f t="shared" si="557"/>
        <v>5830</v>
      </c>
      <c r="V4452">
        <f t="shared" si="558"/>
        <v>106</v>
      </c>
      <c r="W4452">
        <f t="shared" si="559"/>
        <v>2681.8</v>
      </c>
    </row>
    <row r="4453" spans="1:23" ht="15.75" customHeight="1" x14ac:dyDescent="0.3">
      <c r="A4453" s="2" t="s">
        <v>29</v>
      </c>
      <c r="B4453" s="2">
        <v>1128299</v>
      </c>
      <c r="C4453" s="3">
        <v>43896</v>
      </c>
      <c r="D4453" s="12" t="str" cm="1">
        <f t="array" ref="D4453">_xlfn.SWITCH(WEEKDAY(C4453,2), 1, "Lundi", 2, "Mardi", 3, "Mercredi", 4, "Jeudi", 5, "Vendredi", 6, "Samedi", 7, "Dimanche", "Erreur")</f>
        <v>Vendredi</v>
      </c>
      <c r="E4453" s="2" t="s">
        <v>30</v>
      </c>
      <c r="F4453" s="2" t="s">
        <v>41</v>
      </c>
      <c r="G4453" s="2" t="s">
        <v>42</v>
      </c>
      <c r="H4453" s="4" t="s">
        <v>20</v>
      </c>
      <c r="I4453" s="5">
        <v>56</v>
      </c>
      <c r="J4453" s="6">
        <v>108</v>
      </c>
      <c r="K4453" s="7">
        <v>6048</v>
      </c>
      <c r="L4453" s="7">
        <v>2479.6799999999998</v>
      </c>
      <c r="M4453" s="8">
        <v>0.41</v>
      </c>
      <c r="N4453" s="2" t="s">
        <v>82</v>
      </c>
      <c r="O4453">
        <f t="shared" si="552"/>
        <v>2020</v>
      </c>
      <c r="P4453">
        <f t="shared" si="553"/>
        <v>3</v>
      </c>
      <c r="Q4453" t="str">
        <f t="shared" si="554"/>
        <v>mars</v>
      </c>
      <c r="R4453" t="str">
        <f t="shared" si="555"/>
        <v>Nevada</v>
      </c>
      <c r="S4453" t="str">
        <f t="shared" si="556"/>
        <v>2020-03</v>
      </c>
      <c r="T4453">
        <f>IF(AND(COUNTIF(Calculs!$Q$2:$Q$12,$O4453)&gt;0,COUNTIF(Calculs!$S$2:$S$12,$E4453)&gt;0,COUNTIF(Calculs!$U$2:$U$12,$H4453)&gt;0),1,0)</f>
        <v>1</v>
      </c>
      <c r="U4453">
        <f t="shared" si="557"/>
        <v>6048</v>
      </c>
      <c r="V4453">
        <f t="shared" si="558"/>
        <v>108</v>
      </c>
      <c r="W4453">
        <f t="shared" si="559"/>
        <v>2479.6799999999998</v>
      </c>
    </row>
    <row r="4454" spans="1:23" ht="15.75" customHeight="1" x14ac:dyDescent="0.3">
      <c r="A4454" s="2" t="s">
        <v>29</v>
      </c>
      <c r="B4454" s="2">
        <v>1128299</v>
      </c>
      <c r="C4454" s="3">
        <v>43897</v>
      </c>
      <c r="D4454" s="12" t="str" cm="1">
        <f t="array" ref="D4454">_xlfn.SWITCH(WEEKDAY(C4454,2), 1, "Lundi", 2, "Mardi", 3, "Mercredi", 4, "Jeudi", 5, "Vendredi", 6, "Samedi", 7, "Dimanche", "Erreur")</f>
        <v>Samedi</v>
      </c>
      <c r="E4454" s="2" t="s">
        <v>30</v>
      </c>
      <c r="F4454" s="2" t="s">
        <v>41</v>
      </c>
      <c r="G4454" s="2" t="s">
        <v>42</v>
      </c>
      <c r="H4454" s="4" t="s">
        <v>21</v>
      </c>
      <c r="I4454" s="5">
        <v>64</v>
      </c>
      <c r="J4454" s="6">
        <v>88</v>
      </c>
      <c r="K4454" s="7">
        <v>5632</v>
      </c>
      <c r="L4454" s="7">
        <v>3604.4800000000005</v>
      </c>
      <c r="M4454" s="8">
        <v>0.64000000000000012</v>
      </c>
      <c r="N4454" s="2" t="s">
        <v>82</v>
      </c>
      <c r="O4454">
        <f t="shared" si="552"/>
        <v>2020</v>
      </c>
      <c r="P4454">
        <f t="shared" si="553"/>
        <v>3</v>
      </c>
      <c r="Q4454" t="str">
        <f t="shared" si="554"/>
        <v>mars</v>
      </c>
      <c r="R4454" t="str">
        <f t="shared" si="555"/>
        <v>Nevada</v>
      </c>
      <c r="S4454" t="str">
        <f t="shared" si="556"/>
        <v>2020-03</v>
      </c>
      <c r="T4454">
        <f>IF(AND(COUNTIF(Calculs!$Q$2:$Q$12,$O4454)&gt;0,COUNTIF(Calculs!$S$2:$S$12,$E4454)&gt;0,COUNTIF(Calculs!$U$2:$U$12,$H4454)&gt;0),1,0)</f>
        <v>1</v>
      </c>
      <c r="U4454">
        <f t="shared" si="557"/>
        <v>5632</v>
      </c>
      <c r="V4454">
        <f t="shared" si="558"/>
        <v>88</v>
      </c>
      <c r="W4454">
        <f t="shared" si="559"/>
        <v>3604.4800000000005</v>
      </c>
    </row>
    <row r="4455" spans="1:23" ht="15.75" customHeight="1" x14ac:dyDescent="0.3">
      <c r="A4455" s="2" t="s">
        <v>29</v>
      </c>
      <c r="B4455" s="2">
        <v>1128299</v>
      </c>
      <c r="C4455" s="3">
        <v>43898</v>
      </c>
      <c r="D4455" s="12" t="str" cm="1">
        <f t="array" ref="D4455">_xlfn.SWITCH(WEEKDAY(C4455,2), 1, "Lundi", 2, "Mardi", 3, "Mercredi", 4, "Jeudi", 5, "Vendredi", 6, "Samedi", 7, "Dimanche", "Erreur")</f>
        <v>Dimanche</v>
      </c>
      <c r="E4455" s="2" t="s">
        <v>30</v>
      </c>
      <c r="F4455" s="2" t="s">
        <v>41</v>
      </c>
      <c r="G4455" s="2" t="s">
        <v>42</v>
      </c>
      <c r="H4455" s="4" t="s">
        <v>22</v>
      </c>
      <c r="I4455" s="5">
        <v>68</v>
      </c>
      <c r="J4455" s="6">
        <v>133</v>
      </c>
      <c r="K4455" s="7">
        <v>9044</v>
      </c>
      <c r="L4455" s="7">
        <v>2351.44</v>
      </c>
      <c r="M4455" s="8">
        <v>0.26</v>
      </c>
      <c r="N4455" s="2" t="s">
        <v>82</v>
      </c>
      <c r="O4455">
        <f t="shared" si="552"/>
        <v>2020</v>
      </c>
      <c r="P4455">
        <f t="shared" si="553"/>
        <v>3</v>
      </c>
      <c r="Q4455" t="str">
        <f t="shared" si="554"/>
        <v>mars</v>
      </c>
      <c r="R4455" t="str">
        <f t="shared" si="555"/>
        <v>Nevada</v>
      </c>
      <c r="S4455" t="str">
        <f t="shared" si="556"/>
        <v>2020-03</v>
      </c>
      <c r="T4455">
        <f>IF(AND(COUNTIF(Calculs!$Q$2:$Q$12,$O4455)&gt;0,COUNTIF(Calculs!$S$2:$S$12,$E4455)&gt;0,COUNTIF(Calculs!$U$2:$U$12,$H4455)&gt;0),1,0)</f>
        <v>1</v>
      </c>
      <c r="U4455">
        <f t="shared" si="557"/>
        <v>9044</v>
      </c>
      <c r="V4455">
        <f t="shared" si="558"/>
        <v>133</v>
      </c>
      <c r="W4455">
        <f t="shared" si="559"/>
        <v>2351.44</v>
      </c>
    </row>
    <row r="4456" spans="1:23" ht="15.75" customHeight="1" x14ac:dyDescent="0.3">
      <c r="A4456" s="2" t="s">
        <v>29</v>
      </c>
      <c r="B4456" s="2">
        <v>1128299</v>
      </c>
      <c r="C4456" s="3">
        <v>43899</v>
      </c>
      <c r="D4456" s="12" t="str" cm="1">
        <f t="array" ref="D4456">_xlfn.SWITCH(WEEKDAY(C4456,2), 1, "Lundi", 2, "Mardi", 3, "Mercredi", 4, "Jeudi", 5, "Vendredi", 6, "Samedi", 7, "Dimanche", "Erreur")</f>
        <v>Lundi</v>
      </c>
      <c r="E4456" s="2" t="s">
        <v>30</v>
      </c>
      <c r="F4456" s="2" t="s">
        <v>41</v>
      </c>
      <c r="G4456" s="2" t="s">
        <v>42</v>
      </c>
      <c r="H4456" s="4" t="s">
        <v>16</v>
      </c>
      <c r="I4456" s="5">
        <v>58</v>
      </c>
      <c r="J4456" s="6">
        <v>196</v>
      </c>
      <c r="K4456" s="7">
        <v>11368</v>
      </c>
      <c r="L4456" s="7">
        <v>5342.96</v>
      </c>
      <c r="M4456" s="8">
        <v>0.47000000000000003</v>
      </c>
      <c r="N4456" s="2" t="s">
        <v>82</v>
      </c>
      <c r="O4456">
        <f t="shared" si="552"/>
        <v>2020</v>
      </c>
      <c r="P4456">
        <f t="shared" si="553"/>
        <v>3</v>
      </c>
      <c r="Q4456" t="str">
        <f t="shared" si="554"/>
        <v>mars</v>
      </c>
      <c r="R4456" t="str">
        <f t="shared" si="555"/>
        <v>Nevada</v>
      </c>
      <c r="S4456" t="str">
        <f t="shared" si="556"/>
        <v>2020-03</v>
      </c>
      <c r="T4456">
        <f>IF(AND(COUNTIF(Calculs!$Q$2:$Q$12,$O4456)&gt;0,COUNTIF(Calculs!$S$2:$S$12,$E4456)&gt;0,COUNTIF(Calculs!$U$2:$U$12,$H4456)&gt;0),1,0)</f>
        <v>1</v>
      </c>
      <c r="U4456">
        <f t="shared" si="557"/>
        <v>11368</v>
      </c>
      <c r="V4456">
        <f t="shared" si="558"/>
        <v>196</v>
      </c>
      <c r="W4456">
        <f t="shared" si="559"/>
        <v>5342.96</v>
      </c>
    </row>
    <row r="4457" spans="1:23" ht="15.75" customHeight="1" x14ac:dyDescent="0.3">
      <c r="A4457" s="2" t="s">
        <v>29</v>
      </c>
      <c r="B4457" s="2">
        <v>1128299</v>
      </c>
      <c r="C4457" s="3">
        <v>43900</v>
      </c>
      <c r="D4457" s="12" t="str" cm="1">
        <f t="array" ref="D4457">_xlfn.SWITCH(WEEKDAY(C4457,2), 1, "Lundi", 2, "Mardi", 3, "Mercredi", 4, "Jeudi", 5, "Vendredi", 6, "Samedi", 7, "Dimanche", "Erreur")</f>
        <v>Mardi</v>
      </c>
      <c r="E4457" s="2" t="s">
        <v>30</v>
      </c>
      <c r="F4457" s="2" t="s">
        <v>41</v>
      </c>
      <c r="G4457" s="2" t="s">
        <v>42</v>
      </c>
      <c r="H4457" s="4" t="s">
        <v>18</v>
      </c>
      <c r="I4457" s="5">
        <v>62</v>
      </c>
      <c r="J4457" s="6">
        <v>189</v>
      </c>
      <c r="K4457" s="7">
        <v>11718</v>
      </c>
      <c r="L4457" s="7">
        <v>3984.1200000000003</v>
      </c>
      <c r="M4457" s="8">
        <v>0.34</v>
      </c>
      <c r="N4457" s="2" t="s">
        <v>82</v>
      </c>
      <c r="O4457">
        <f t="shared" si="552"/>
        <v>2020</v>
      </c>
      <c r="P4457">
        <f t="shared" si="553"/>
        <v>3</v>
      </c>
      <c r="Q4457" t="str">
        <f t="shared" si="554"/>
        <v>mars</v>
      </c>
      <c r="R4457" t="str">
        <f t="shared" si="555"/>
        <v>Nevada</v>
      </c>
      <c r="S4457" t="str">
        <f t="shared" si="556"/>
        <v>2020-03</v>
      </c>
      <c r="T4457">
        <f>IF(AND(COUNTIF(Calculs!$Q$2:$Q$12,$O4457)&gt;0,COUNTIF(Calculs!$S$2:$S$12,$E4457)&gt;0,COUNTIF(Calculs!$U$2:$U$12,$H4457)&gt;0),1,0)</f>
        <v>1</v>
      </c>
      <c r="U4457">
        <f t="shared" si="557"/>
        <v>11718</v>
      </c>
      <c r="V4457">
        <f t="shared" si="558"/>
        <v>189</v>
      </c>
      <c r="W4457">
        <f t="shared" si="559"/>
        <v>3984.1200000000003</v>
      </c>
    </row>
    <row r="4458" spans="1:23" ht="15.75" customHeight="1" x14ac:dyDescent="0.3">
      <c r="A4458" s="2" t="s">
        <v>29</v>
      </c>
      <c r="B4458" s="2">
        <v>1128299</v>
      </c>
      <c r="C4458" s="3">
        <v>43901</v>
      </c>
      <c r="D4458" s="12" t="str" cm="1">
        <f t="array" ref="D4458">_xlfn.SWITCH(WEEKDAY(C4458,2), 1, "Lundi", 2, "Mardi", 3, "Mercredi", 4, "Jeudi", 5, "Vendredi", 6, "Samedi", 7, "Dimanche", "Erreur")</f>
        <v>Mercredi</v>
      </c>
      <c r="E4458" s="2" t="s">
        <v>30</v>
      </c>
      <c r="F4458" s="2" t="s">
        <v>41</v>
      </c>
      <c r="G4458" s="2" t="s">
        <v>42</v>
      </c>
      <c r="H4458" s="4" t="s">
        <v>19</v>
      </c>
      <c r="I4458" s="5">
        <v>59</v>
      </c>
      <c r="J4458" s="6">
        <v>119</v>
      </c>
      <c r="K4458" s="7">
        <v>7021</v>
      </c>
      <c r="L4458" s="7">
        <v>3299.8700000000003</v>
      </c>
      <c r="M4458" s="8">
        <v>0.47000000000000003</v>
      </c>
      <c r="N4458" s="2" t="s">
        <v>82</v>
      </c>
      <c r="O4458">
        <f t="shared" si="552"/>
        <v>2020</v>
      </c>
      <c r="P4458">
        <f t="shared" si="553"/>
        <v>3</v>
      </c>
      <c r="Q4458" t="str">
        <f t="shared" si="554"/>
        <v>mars</v>
      </c>
      <c r="R4458" t="str">
        <f t="shared" si="555"/>
        <v>Nevada</v>
      </c>
      <c r="S4458" t="str">
        <f t="shared" si="556"/>
        <v>2020-03</v>
      </c>
      <c r="T4458">
        <f>IF(AND(COUNTIF(Calculs!$Q$2:$Q$12,$O4458)&gt;0,COUNTIF(Calculs!$S$2:$S$12,$E4458)&gt;0,COUNTIF(Calculs!$U$2:$U$12,$H4458)&gt;0),1,0)</f>
        <v>1</v>
      </c>
      <c r="U4458">
        <f t="shared" si="557"/>
        <v>7021</v>
      </c>
      <c r="V4458">
        <f t="shared" si="558"/>
        <v>119</v>
      </c>
      <c r="W4458">
        <f t="shared" si="559"/>
        <v>3299.8700000000003</v>
      </c>
    </row>
    <row r="4459" spans="1:23" ht="15.75" customHeight="1" x14ac:dyDescent="0.3">
      <c r="A4459" s="2" t="s">
        <v>29</v>
      </c>
      <c r="B4459" s="2">
        <v>1128299</v>
      </c>
      <c r="C4459" s="3">
        <v>43902</v>
      </c>
      <c r="D4459" s="12" t="str" cm="1">
        <f t="array" ref="D4459">_xlfn.SWITCH(WEEKDAY(C4459,2), 1, "Lundi", 2, "Mardi", 3, "Mercredi", 4, "Jeudi", 5, "Vendredi", 6, "Samedi", 7, "Dimanche", "Erreur")</f>
        <v>Jeudi</v>
      </c>
      <c r="E4459" s="2" t="s">
        <v>30</v>
      </c>
      <c r="F4459" s="2" t="s">
        <v>41</v>
      </c>
      <c r="G4459" s="2" t="s">
        <v>42</v>
      </c>
      <c r="H4459" s="4" t="s">
        <v>20</v>
      </c>
      <c r="I4459" s="5">
        <v>57</v>
      </c>
      <c r="J4459" s="6">
        <v>133</v>
      </c>
      <c r="K4459" s="7">
        <v>7581</v>
      </c>
      <c r="L4459" s="7">
        <v>3335.64</v>
      </c>
      <c r="M4459" s="8">
        <v>0.44</v>
      </c>
      <c r="N4459" s="2" t="s">
        <v>82</v>
      </c>
      <c r="O4459">
        <f t="shared" si="552"/>
        <v>2020</v>
      </c>
      <c r="P4459">
        <f t="shared" si="553"/>
        <v>3</v>
      </c>
      <c r="Q4459" t="str">
        <f t="shared" si="554"/>
        <v>mars</v>
      </c>
      <c r="R4459" t="str">
        <f t="shared" si="555"/>
        <v>Nevada</v>
      </c>
      <c r="S4459" t="str">
        <f t="shared" si="556"/>
        <v>2020-03</v>
      </c>
      <c r="T4459">
        <f>IF(AND(COUNTIF(Calculs!$Q$2:$Q$12,$O4459)&gt;0,COUNTIF(Calculs!$S$2:$S$12,$E4459)&gt;0,COUNTIF(Calculs!$U$2:$U$12,$H4459)&gt;0),1,0)</f>
        <v>1</v>
      </c>
      <c r="U4459">
        <f t="shared" si="557"/>
        <v>7581</v>
      </c>
      <c r="V4459">
        <f t="shared" si="558"/>
        <v>133</v>
      </c>
      <c r="W4459">
        <f t="shared" si="559"/>
        <v>3335.64</v>
      </c>
    </row>
    <row r="4460" spans="1:23" ht="15.75" customHeight="1" x14ac:dyDescent="0.3">
      <c r="A4460" s="2" t="s">
        <v>29</v>
      </c>
      <c r="B4460" s="2">
        <v>1128299</v>
      </c>
      <c r="C4460" s="3">
        <v>43903</v>
      </c>
      <c r="D4460" s="12" t="str" cm="1">
        <f t="array" ref="D4460">_xlfn.SWITCH(WEEKDAY(C4460,2), 1, "Lundi", 2, "Mardi", 3, "Mercredi", 4, "Jeudi", 5, "Vendredi", 6, "Samedi", 7, "Dimanche", "Erreur")</f>
        <v>Vendredi</v>
      </c>
      <c r="E4460" s="2" t="s">
        <v>30</v>
      </c>
      <c r="F4460" s="2" t="s">
        <v>41</v>
      </c>
      <c r="G4460" s="2" t="s">
        <v>42</v>
      </c>
      <c r="H4460" s="4" t="s">
        <v>21</v>
      </c>
      <c r="I4460" s="5">
        <v>69</v>
      </c>
      <c r="J4460" s="6">
        <v>112</v>
      </c>
      <c r="K4460" s="7">
        <v>7728</v>
      </c>
      <c r="L4460" s="7">
        <v>4636.8000000000011</v>
      </c>
      <c r="M4460" s="8">
        <v>0.60000000000000009</v>
      </c>
      <c r="N4460" s="2" t="s">
        <v>82</v>
      </c>
      <c r="O4460">
        <f t="shared" si="552"/>
        <v>2020</v>
      </c>
      <c r="P4460">
        <f t="shared" si="553"/>
        <v>3</v>
      </c>
      <c r="Q4460" t="str">
        <f t="shared" si="554"/>
        <v>mars</v>
      </c>
      <c r="R4460" t="str">
        <f t="shared" si="555"/>
        <v>Nevada</v>
      </c>
      <c r="S4460" t="str">
        <f t="shared" si="556"/>
        <v>2020-03</v>
      </c>
      <c r="T4460">
        <f>IF(AND(COUNTIF(Calculs!$Q$2:$Q$12,$O4460)&gt;0,COUNTIF(Calculs!$S$2:$S$12,$E4460)&gt;0,COUNTIF(Calculs!$U$2:$U$12,$H4460)&gt;0),1,0)</f>
        <v>1</v>
      </c>
      <c r="U4460">
        <f t="shared" si="557"/>
        <v>7728</v>
      </c>
      <c r="V4460">
        <f t="shared" si="558"/>
        <v>112</v>
      </c>
      <c r="W4460">
        <f t="shared" si="559"/>
        <v>4636.8000000000011</v>
      </c>
    </row>
    <row r="4461" spans="1:23" ht="15.75" customHeight="1" x14ac:dyDescent="0.3">
      <c r="A4461" s="2" t="s">
        <v>29</v>
      </c>
      <c r="B4461" s="2">
        <v>1128299</v>
      </c>
      <c r="C4461" s="3">
        <v>43904</v>
      </c>
      <c r="D4461" s="12" t="str" cm="1">
        <f t="array" ref="D4461">_xlfn.SWITCH(WEEKDAY(C4461,2), 1, "Lundi", 2, "Mardi", 3, "Mercredi", 4, "Jeudi", 5, "Vendredi", 6, "Samedi", 7, "Dimanche", "Erreur")</f>
        <v>Samedi</v>
      </c>
      <c r="E4461" s="2" t="s">
        <v>30</v>
      </c>
      <c r="F4461" s="2" t="s">
        <v>41</v>
      </c>
      <c r="G4461" s="2" t="s">
        <v>42</v>
      </c>
      <c r="H4461" s="4" t="s">
        <v>22</v>
      </c>
      <c r="I4461" s="5">
        <v>74</v>
      </c>
      <c r="J4461" s="6">
        <v>150</v>
      </c>
      <c r="K4461" s="7">
        <v>11100</v>
      </c>
      <c r="L4461" s="7">
        <v>2997</v>
      </c>
      <c r="M4461" s="8">
        <v>0.27</v>
      </c>
      <c r="N4461" s="2" t="s">
        <v>82</v>
      </c>
      <c r="O4461">
        <f t="shared" si="552"/>
        <v>2020</v>
      </c>
      <c r="P4461">
        <f t="shared" si="553"/>
        <v>3</v>
      </c>
      <c r="Q4461" t="str">
        <f t="shared" si="554"/>
        <v>mars</v>
      </c>
      <c r="R4461" t="str">
        <f t="shared" si="555"/>
        <v>Nevada</v>
      </c>
      <c r="S4461" t="str">
        <f t="shared" si="556"/>
        <v>2020-03</v>
      </c>
      <c r="T4461">
        <f>IF(AND(COUNTIF(Calculs!$Q$2:$Q$12,$O4461)&gt;0,COUNTIF(Calculs!$S$2:$S$12,$E4461)&gt;0,COUNTIF(Calculs!$U$2:$U$12,$H4461)&gt;0),1,0)</f>
        <v>1</v>
      </c>
      <c r="U4461">
        <f t="shared" si="557"/>
        <v>11100</v>
      </c>
      <c r="V4461">
        <f t="shared" si="558"/>
        <v>150</v>
      </c>
      <c r="W4461">
        <f t="shared" si="559"/>
        <v>2997</v>
      </c>
    </row>
    <row r="4462" spans="1:23" ht="15.75" customHeight="1" x14ac:dyDescent="0.3">
      <c r="A4462" s="2" t="s">
        <v>29</v>
      </c>
      <c r="B4462" s="2">
        <v>1128299</v>
      </c>
      <c r="C4462" s="3">
        <v>43905</v>
      </c>
      <c r="D4462" s="12" t="str" cm="1">
        <f t="array" ref="D4462">_xlfn.SWITCH(WEEKDAY(C4462,2), 1, "Lundi", 2, "Mardi", 3, "Mercredi", 4, "Jeudi", 5, "Vendredi", 6, "Samedi", 7, "Dimanche", "Erreur")</f>
        <v>Dimanche</v>
      </c>
      <c r="E4462" s="2" t="s">
        <v>30</v>
      </c>
      <c r="F4462" s="2" t="s">
        <v>41</v>
      </c>
      <c r="G4462" s="2" t="s">
        <v>42</v>
      </c>
      <c r="H4462" s="4" t="s">
        <v>16</v>
      </c>
      <c r="I4462" s="5">
        <v>28</v>
      </c>
      <c r="J4462" s="6">
        <v>123</v>
      </c>
      <c r="K4462" s="7">
        <v>3444</v>
      </c>
      <c r="L4462" s="7">
        <v>1722</v>
      </c>
      <c r="M4462" s="8">
        <v>0.5</v>
      </c>
      <c r="N4462" s="2" t="s">
        <v>82</v>
      </c>
      <c r="O4462">
        <f t="shared" si="552"/>
        <v>2020</v>
      </c>
      <c r="P4462">
        <f t="shared" si="553"/>
        <v>3</v>
      </c>
      <c r="Q4462" t="str">
        <f t="shared" si="554"/>
        <v>mars</v>
      </c>
      <c r="R4462" t="str">
        <f t="shared" si="555"/>
        <v>Nevada</v>
      </c>
      <c r="S4462" t="str">
        <f t="shared" si="556"/>
        <v>2020-03</v>
      </c>
      <c r="T4462">
        <f>IF(AND(COUNTIF(Calculs!$Q$2:$Q$12,$O4462)&gt;0,COUNTIF(Calculs!$S$2:$S$12,$E4462)&gt;0,COUNTIF(Calculs!$U$2:$U$12,$H4462)&gt;0),1,0)</f>
        <v>1</v>
      </c>
      <c r="U4462">
        <f t="shared" si="557"/>
        <v>3444</v>
      </c>
      <c r="V4462">
        <f t="shared" si="558"/>
        <v>123</v>
      </c>
      <c r="W4462">
        <f t="shared" si="559"/>
        <v>1722</v>
      </c>
    </row>
    <row r="4463" spans="1:23" ht="15.75" customHeight="1" x14ac:dyDescent="0.3">
      <c r="A4463" s="2" t="s">
        <v>29</v>
      </c>
      <c r="B4463" s="2">
        <v>1128299</v>
      </c>
      <c r="C4463" s="3">
        <v>43906</v>
      </c>
      <c r="D4463" s="12" t="str" cm="1">
        <f t="array" ref="D4463">_xlfn.SWITCH(WEEKDAY(C4463,2), 1, "Lundi", 2, "Mardi", 3, "Mercredi", 4, "Jeudi", 5, "Vendredi", 6, "Samedi", 7, "Dimanche", "Erreur")</f>
        <v>Lundi</v>
      </c>
      <c r="E4463" s="2" t="s">
        <v>30</v>
      </c>
      <c r="F4463" s="2" t="s">
        <v>41</v>
      </c>
      <c r="G4463" s="2" t="s">
        <v>42</v>
      </c>
      <c r="H4463" s="4" t="s">
        <v>18</v>
      </c>
      <c r="I4463" s="5">
        <v>38</v>
      </c>
      <c r="J4463" s="6">
        <v>123</v>
      </c>
      <c r="K4463" s="7">
        <v>4674</v>
      </c>
      <c r="L4463" s="7">
        <v>1542.42</v>
      </c>
      <c r="M4463" s="8">
        <v>0.33</v>
      </c>
      <c r="N4463" s="2" t="s">
        <v>82</v>
      </c>
      <c r="O4463">
        <f t="shared" si="552"/>
        <v>2020</v>
      </c>
      <c r="P4463">
        <f t="shared" si="553"/>
        <v>3</v>
      </c>
      <c r="Q4463" t="str">
        <f t="shared" si="554"/>
        <v>mars</v>
      </c>
      <c r="R4463" t="str">
        <f t="shared" si="555"/>
        <v>Nevada</v>
      </c>
      <c r="S4463" t="str">
        <f t="shared" si="556"/>
        <v>2020-03</v>
      </c>
      <c r="T4463">
        <f>IF(AND(COUNTIF(Calculs!$Q$2:$Q$12,$O4463)&gt;0,COUNTIF(Calculs!$S$2:$S$12,$E4463)&gt;0,COUNTIF(Calculs!$U$2:$U$12,$H4463)&gt;0),1,0)</f>
        <v>1</v>
      </c>
      <c r="U4463">
        <f t="shared" si="557"/>
        <v>4674</v>
      </c>
      <c r="V4463">
        <f t="shared" si="558"/>
        <v>123</v>
      </c>
      <c r="W4463">
        <f t="shared" si="559"/>
        <v>1542.42</v>
      </c>
    </row>
    <row r="4464" spans="1:23" ht="15.75" customHeight="1" x14ac:dyDescent="0.3">
      <c r="A4464" s="2" t="s">
        <v>29</v>
      </c>
      <c r="B4464" s="2">
        <v>1128299</v>
      </c>
      <c r="C4464" s="3">
        <v>43907</v>
      </c>
      <c r="D4464" s="12" t="str" cm="1">
        <f t="array" ref="D4464">_xlfn.SWITCH(WEEKDAY(C4464,2), 1, "Lundi", 2, "Mardi", 3, "Mercredi", 4, "Jeudi", 5, "Vendredi", 6, "Samedi", 7, "Dimanche", "Erreur")</f>
        <v>Mardi</v>
      </c>
      <c r="E4464" s="2" t="s">
        <v>30</v>
      </c>
      <c r="F4464" s="2" t="s">
        <v>41</v>
      </c>
      <c r="G4464" s="2" t="s">
        <v>42</v>
      </c>
      <c r="H4464" s="4" t="s">
        <v>19</v>
      </c>
      <c r="I4464" s="5">
        <v>39</v>
      </c>
      <c r="J4464" s="6">
        <v>115</v>
      </c>
      <c r="K4464" s="7">
        <v>4485</v>
      </c>
      <c r="L4464" s="7">
        <v>2063.1</v>
      </c>
      <c r="M4464" s="8">
        <v>0.46</v>
      </c>
      <c r="N4464" s="2" t="s">
        <v>82</v>
      </c>
      <c r="O4464">
        <f t="shared" si="552"/>
        <v>2020</v>
      </c>
      <c r="P4464">
        <f t="shared" si="553"/>
        <v>3</v>
      </c>
      <c r="Q4464" t="str">
        <f t="shared" si="554"/>
        <v>mars</v>
      </c>
      <c r="R4464" t="str">
        <f t="shared" si="555"/>
        <v>Nevada</v>
      </c>
      <c r="S4464" t="str">
        <f t="shared" si="556"/>
        <v>2020-03</v>
      </c>
      <c r="T4464">
        <f>IF(AND(COUNTIF(Calculs!$Q$2:$Q$12,$O4464)&gt;0,COUNTIF(Calculs!$S$2:$S$12,$E4464)&gt;0,COUNTIF(Calculs!$U$2:$U$12,$H4464)&gt;0),1,0)</f>
        <v>1</v>
      </c>
      <c r="U4464">
        <f t="shared" si="557"/>
        <v>4485</v>
      </c>
      <c r="V4464">
        <f t="shared" si="558"/>
        <v>115</v>
      </c>
      <c r="W4464">
        <f t="shared" si="559"/>
        <v>2063.1</v>
      </c>
    </row>
    <row r="4465" spans="1:23" ht="15.75" customHeight="1" x14ac:dyDescent="0.3">
      <c r="A4465" s="2" t="s">
        <v>29</v>
      </c>
      <c r="B4465" s="2">
        <v>1128299</v>
      </c>
      <c r="C4465" s="3">
        <v>43908</v>
      </c>
      <c r="D4465" s="12" t="str" cm="1">
        <f t="array" ref="D4465">_xlfn.SWITCH(WEEKDAY(C4465,2), 1, "Lundi", 2, "Mardi", 3, "Mercredi", 4, "Jeudi", 5, "Vendredi", 6, "Samedi", 7, "Dimanche", "Erreur")</f>
        <v>Mercredi</v>
      </c>
      <c r="E4465" s="2" t="s">
        <v>30</v>
      </c>
      <c r="F4465" s="2" t="s">
        <v>41</v>
      </c>
      <c r="G4465" s="2" t="s">
        <v>42</v>
      </c>
      <c r="H4465" s="4" t="s">
        <v>20</v>
      </c>
      <c r="I4465" s="5">
        <v>38</v>
      </c>
      <c r="J4465" s="6">
        <v>72</v>
      </c>
      <c r="K4465" s="7">
        <v>2736</v>
      </c>
      <c r="L4465" s="7">
        <v>1231.1999999999998</v>
      </c>
      <c r="M4465" s="8">
        <v>0.44999999999999996</v>
      </c>
      <c r="N4465" s="2" t="s">
        <v>82</v>
      </c>
      <c r="O4465">
        <f t="shared" si="552"/>
        <v>2020</v>
      </c>
      <c r="P4465">
        <f t="shared" si="553"/>
        <v>3</v>
      </c>
      <c r="Q4465" t="str">
        <f t="shared" si="554"/>
        <v>mars</v>
      </c>
      <c r="R4465" t="str">
        <f t="shared" si="555"/>
        <v>Nevada</v>
      </c>
      <c r="S4465" t="str">
        <f t="shared" si="556"/>
        <v>2020-03</v>
      </c>
      <c r="T4465">
        <f>IF(AND(COUNTIF(Calculs!$Q$2:$Q$12,$O4465)&gt;0,COUNTIF(Calculs!$S$2:$S$12,$E4465)&gt;0,COUNTIF(Calculs!$U$2:$U$12,$H4465)&gt;0),1,0)</f>
        <v>1</v>
      </c>
      <c r="U4465">
        <f t="shared" si="557"/>
        <v>2736</v>
      </c>
      <c r="V4465">
        <f t="shared" si="558"/>
        <v>72</v>
      </c>
      <c r="W4465">
        <f t="shared" si="559"/>
        <v>1231.1999999999998</v>
      </c>
    </row>
    <row r="4466" spans="1:23" ht="15.75" customHeight="1" x14ac:dyDescent="0.3">
      <c r="A4466" s="2" t="s">
        <v>29</v>
      </c>
      <c r="B4466" s="2">
        <v>1128299</v>
      </c>
      <c r="C4466" s="3">
        <v>43909</v>
      </c>
      <c r="D4466" s="12" t="str" cm="1">
        <f t="array" ref="D4466">_xlfn.SWITCH(WEEKDAY(C4466,2), 1, "Lundi", 2, "Mardi", 3, "Mercredi", 4, "Jeudi", 5, "Vendredi", 6, "Samedi", 7, "Dimanche", "Erreur")</f>
        <v>Jeudi</v>
      </c>
      <c r="E4466" s="2" t="s">
        <v>30</v>
      </c>
      <c r="F4466" s="2" t="s">
        <v>43</v>
      </c>
      <c r="G4466" s="2" t="s">
        <v>44</v>
      </c>
      <c r="H4466" s="4" t="s">
        <v>21</v>
      </c>
      <c r="I4466" s="5">
        <v>41</v>
      </c>
      <c r="J4466" s="6">
        <v>56</v>
      </c>
      <c r="K4466" s="7">
        <v>2296</v>
      </c>
      <c r="L4466" s="7">
        <v>1469.44</v>
      </c>
      <c r="M4466" s="8">
        <v>0.64</v>
      </c>
      <c r="N4466" s="2" t="s">
        <v>82</v>
      </c>
      <c r="O4466">
        <f t="shared" si="552"/>
        <v>2020</v>
      </c>
      <c r="P4466">
        <f t="shared" si="553"/>
        <v>3</v>
      </c>
      <c r="Q4466" t="str">
        <f t="shared" si="554"/>
        <v>mars</v>
      </c>
      <c r="R4466" t="str">
        <f t="shared" si="555"/>
        <v>Colorado</v>
      </c>
      <c r="S4466" t="str">
        <f t="shared" si="556"/>
        <v>2020-03</v>
      </c>
      <c r="T4466">
        <f>IF(AND(COUNTIF(Calculs!$Q$2:$Q$12,$O4466)&gt;0,COUNTIF(Calculs!$S$2:$S$12,$E4466)&gt;0,COUNTIF(Calculs!$U$2:$U$12,$H4466)&gt;0),1,0)</f>
        <v>1</v>
      </c>
      <c r="U4466">
        <f t="shared" si="557"/>
        <v>2296</v>
      </c>
      <c r="V4466">
        <f t="shared" si="558"/>
        <v>56</v>
      </c>
      <c r="W4466">
        <f t="shared" si="559"/>
        <v>1469.44</v>
      </c>
    </row>
    <row r="4467" spans="1:23" ht="15.75" customHeight="1" x14ac:dyDescent="0.3">
      <c r="A4467" s="2" t="s">
        <v>29</v>
      </c>
      <c r="B4467" s="2">
        <v>1128299</v>
      </c>
      <c r="C4467" s="3">
        <v>43910</v>
      </c>
      <c r="D4467" s="12" t="str" cm="1">
        <f t="array" ref="D4467">_xlfn.SWITCH(WEEKDAY(C4467,2), 1, "Lundi", 2, "Mardi", 3, "Mercredi", 4, "Jeudi", 5, "Vendredi", 6, "Samedi", 7, "Dimanche", "Erreur")</f>
        <v>Vendredi</v>
      </c>
      <c r="E4467" s="2" t="s">
        <v>30</v>
      </c>
      <c r="F4467" s="2" t="s">
        <v>43</v>
      </c>
      <c r="G4467" s="2" t="s">
        <v>44</v>
      </c>
      <c r="H4467" s="4" t="s">
        <v>22</v>
      </c>
      <c r="I4467" s="5">
        <v>37</v>
      </c>
      <c r="J4467" s="6">
        <v>128</v>
      </c>
      <c r="K4467" s="7">
        <v>4736</v>
      </c>
      <c r="L4467" s="7">
        <v>1231.3600000000001</v>
      </c>
      <c r="M4467" s="8">
        <v>0.26</v>
      </c>
      <c r="N4467" s="2" t="s">
        <v>82</v>
      </c>
      <c r="O4467">
        <f t="shared" si="552"/>
        <v>2020</v>
      </c>
      <c r="P4467">
        <f t="shared" si="553"/>
        <v>3</v>
      </c>
      <c r="Q4467" t="str">
        <f t="shared" si="554"/>
        <v>mars</v>
      </c>
      <c r="R4467" t="str">
        <f t="shared" si="555"/>
        <v>Colorado</v>
      </c>
      <c r="S4467" t="str">
        <f t="shared" si="556"/>
        <v>2020-03</v>
      </c>
      <c r="T4467">
        <f>IF(AND(COUNTIF(Calculs!$Q$2:$Q$12,$O4467)&gt;0,COUNTIF(Calculs!$S$2:$S$12,$E4467)&gt;0,COUNTIF(Calculs!$U$2:$U$12,$H4467)&gt;0),1,0)</f>
        <v>1</v>
      </c>
      <c r="U4467">
        <f t="shared" si="557"/>
        <v>4736</v>
      </c>
      <c r="V4467">
        <f t="shared" si="558"/>
        <v>128</v>
      </c>
      <c r="W4467">
        <f t="shared" si="559"/>
        <v>1231.3600000000001</v>
      </c>
    </row>
    <row r="4468" spans="1:23" ht="15.75" customHeight="1" x14ac:dyDescent="0.3">
      <c r="A4468" s="2" t="s">
        <v>29</v>
      </c>
      <c r="B4468" s="2">
        <v>1128299</v>
      </c>
      <c r="C4468" s="3">
        <v>43911</v>
      </c>
      <c r="D4468" s="12" t="str" cm="1">
        <f t="array" ref="D4468">_xlfn.SWITCH(WEEKDAY(C4468,2), 1, "Lundi", 2, "Mardi", 3, "Mercredi", 4, "Jeudi", 5, "Vendredi", 6, "Samedi", 7, "Dimanche", "Erreur")</f>
        <v>Samedi</v>
      </c>
      <c r="E4468" s="2" t="s">
        <v>30</v>
      </c>
      <c r="F4468" s="2" t="s">
        <v>43</v>
      </c>
      <c r="G4468" s="2" t="s">
        <v>44</v>
      </c>
      <c r="H4468" s="4" t="s">
        <v>16</v>
      </c>
      <c r="I4468" s="5">
        <v>27</v>
      </c>
      <c r="J4468" s="6">
        <v>131</v>
      </c>
      <c r="K4468" s="7">
        <v>3537</v>
      </c>
      <c r="L4468" s="7">
        <v>1697.7600000000002</v>
      </c>
      <c r="M4468" s="8">
        <v>0.48000000000000004</v>
      </c>
      <c r="N4468" s="2" t="s">
        <v>82</v>
      </c>
      <c r="O4468">
        <f t="shared" si="552"/>
        <v>2020</v>
      </c>
      <c r="P4468">
        <f t="shared" si="553"/>
        <v>3</v>
      </c>
      <c r="Q4468" t="str">
        <f t="shared" si="554"/>
        <v>mars</v>
      </c>
      <c r="R4468" t="str">
        <f t="shared" si="555"/>
        <v>Colorado</v>
      </c>
      <c r="S4468" t="str">
        <f t="shared" si="556"/>
        <v>2020-03</v>
      </c>
      <c r="T4468">
        <f>IF(AND(COUNTIF(Calculs!$Q$2:$Q$12,$O4468)&gt;0,COUNTIF(Calculs!$S$2:$S$12,$E4468)&gt;0,COUNTIF(Calculs!$U$2:$U$12,$H4468)&gt;0),1,0)</f>
        <v>1</v>
      </c>
      <c r="U4468">
        <f t="shared" si="557"/>
        <v>3537</v>
      </c>
      <c r="V4468">
        <f t="shared" si="558"/>
        <v>131</v>
      </c>
      <c r="W4468">
        <f t="shared" si="559"/>
        <v>1697.7600000000002</v>
      </c>
    </row>
    <row r="4469" spans="1:23" ht="15.75" customHeight="1" x14ac:dyDescent="0.3">
      <c r="A4469" s="2" t="s">
        <v>29</v>
      </c>
      <c r="B4469" s="2">
        <v>1128299</v>
      </c>
      <c r="C4469" s="3">
        <v>43912</v>
      </c>
      <c r="D4469" s="12" t="str" cm="1">
        <f t="array" ref="D4469">_xlfn.SWITCH(WEEKDAY(C4469,2), 1, "Lundi", 2, "Mardi", 3, "Mercredi", 4, "Jeudi", 5, "Vendredi", 6, "Samedi", 7, "Dimanche", "Erreur")</f>
        <v>Dimanche</v>
      </c>
      <c r="E4469" s="2" t="s">
        <v>30</v>
      </c>
      <c r="F4469" s="2" t="s">
        <v>43</v>
      </c>
      <c r="G4469" s="2" t="s">
        <v>44</v>
      </c>
      <c r="H4469" s="4" t="s">
        <v>18</v>
      </c>
      <c r="I4469" s="5">
        <v>38</v>
      </c>
      <c r="J4469" s="6">
        <v>111</v>
      </c>
      <c r="K4469" s="7">
        <v>4218</v>
      </c>
      <c r="L4469" s="7">
        <v>1265.4000000000001</v>
      </c>
      <c r="M4469" s="8">
        <v>0.30000000000000004</v>
      </c>
      <c r="N4469" s="2" t="s">
        <v>82</v>
      </c>
      <c r="O4469">
        <f t="shared" si="552"/>
        <v>2020</v>
      </c>
      <c r="P4469">
        <f t="shared" si="553"/>
        <v>3</v>
      </c>
      <c r="Q4469" t="str">
        <f t="shared" si="554"/>
        <v>mars</v>
      </c>
      <c r="R4469" t="str">
        <f t="shared" si="555"/>
        <v>Colorado</v>
      </c>
      <c r="S4469" t="str">
        <f t="shared" si="556"/>
        <v>2020-03</v>
      </c>
      <c r="T4469">
        <f>IF(AND(COUNTIF(Calculs!$Q$2:$Q$12,$O4469)&gt;0,COUNTIF(Calculs!$S$2:$S$12,$E4469)&gt;0,COUNTIF(Calculs!$U$2:$U$12,$H4469)&gt;0),1,0)</f>
        <v>1</v>
      </c>
      <c r="U4469">
        <f t="shared" si="557"/>
        <v>4218</v>
      </c>
      <c r="V4469">
        <f t="shared" si="558"/>
        <v>111</v>
      </c>
      <c r="W4469">
        <f t="shared" si="559"/>
        <v>1265.4000000000001</v>
      </c>
    </row>
    <row r="4470" spans="1:23" ht="15.75" customHeight="1" x14ac:dyDescent="0.3">
      <c r="A4470" s="2" t="s">
        <v>29</v>
      </c>
      <c r="B4470" s="2">
        <v>1128299</v>
      </c>
      <c r="C4470" s="3">
        <v>43913</v>
      </c>
      <c r="D4470" s="12" t="str" cm="1">
        <f t="array" ref="D4470">_xlfn.SWITCH(WEEKDAY(C4470,2), 1, "Lundi", 2, "Mardi", 3, "Mercredi", 4, "Jeudi", 5, "Vendredi", 6, "Samedi", 7, "Dimanche", "Erreur")</f>
        <v>Lundi</v>
      </c>
      <c r="E4470" s="2" t="s">
        <v>30</v>
      </c>
      <c r="F4470" s="2" t="s">
        <v>43</v>
      </c>
      <c r="G4470" s="2" t="s">
        <v>44</v>
      </c>
      <c r="H4470" s="4" t="s">
        <v>19</v>
      </c>
      <c r="I4470" s="5">
        <v>38</v>
      </c>
      <c r="J4470" s="6">
        <v>123</v>
      </c>
      <c r="K4470" s="7">
        <v>4674</v>
      </c>
      <c r="L4470" s="7">
        <v>2337</v>
      </c>
      <c r="M4470" s="8">
        <v>0.5</v>
      </c>
      <c r="N4470" s="2" t="s">
        <v>82</v>
      </c>
      <c r="O4470">
        <f t="shared" si="552"/>
        <v>2020</v>
      </c>
      <c r="P4470">
        <f t="shared" si="553"/>
        <v>3</v>
      </c>
      <c r="Q4470" t="str">
        <f t="shared" si="554"/>
        <v>mars</v>
      </c>
      <c r="R4470" t="str">
        <f t="shared" si="555"/>
        <v>Colorado</v>
      </c>
      <c r="S4470" t="str">
        <f t="shared" si="556"/>
        <v>2020-03</v>
      </c>
      <c r="T4470">
        <f>IF(AND(COUNTIF(Calculs!$Q$2:$Q$12,$O4470)&gt;0,COUNTIF(Calculs!$S$2:$S$12,$E4470)&gt;0,COUNTIF(Calculs!$U$2:$U$12,$H4470)&gt;0),1,0)</f>
        <v>1</v>
      </c>
      <c r="U4470">
        <f t="shared" si="557"/>
        <v>4674</v>
      </c>
      <c r="V4470">
        <f t="shared" si="558"/>
        <v>123</v>
      </c>
      <c r="W4470">
        <f t="shared" si="559"/>
        <v>2337</v>
      </c>
    </row>
    <row r="4471" spans="1:23" ht="15.75" customHeight="1" x14ac:dyDescent="0.3">
      <c r="A4471" s="2" t="s">
        <v>29</v>
      </c>
      <c r="B4471" s="2">
        <v>1128299</v>
      </c>
      <c r="C4471" s="3">
        <v>43914</v>
      </c>
      <c r="D4471" s="12" t="str" cm="1">
        <f t="array" ref="D4471">_xlfn.SWITCH(WEEKDAY(C4471,2), 1, "Lundi", 2, "Mardi", 3, "Mercredi", 4, "Jeudi", 5, "Vendredi", 6, "Samedi", 7, "Dimanche", "Erreur")</f>
        <v>Mardi</v>
      </c>
      <c r="E4471" s="2" t="s">
        <v>30</v>
      </c>
      <c r="F4471" s="2" t="s">
        <v>43</v>
      </c>
      <c r="G4471" s="2" t="s">
        <v>44</v>
      </c>
      <c r="H4471" s="4" t="s">
        <v>20</v>
      </c>
      <c r="I4471" s="5">
        <v>36</v>
      </c>
      <c r="J4471" s="6">
        <v>72</v>
      </c>
      <c r="K4471" s="7">
        <v>2592</v>
      </c>
      <c r="L4471" s="7">
        <v>1166.3999999999999</v>
      </c>
      <c r="M4471" s="8">
        <v>0.44999999999999996</v>
      </c>
      <c r="N4471" s="2" t="s">
        <v>82</v>
      </c>
      <c r="O4471">
        <f t="shared" si="552"/>
        <v>2020</v>
      </c>
      <c r="P4471">
        <f t="shared" si="553"/>
        <v>3</v>
      </c>
      <c r="Q4471" t="str">
        <f t="shared" si="554"/>
        <v>mars</v>
      </c>
      <c r="R4471" t="str">
        <f t="shared" si="555"/>
        <v>Colorado</v>
      </c>
      <c r="S4471" t="str">
        <f t="shared" si="556"/>
        <v>2020-03</v>
      </c>
      <c r="T4471">
        <f>IF(AND(COUNTIF(Calculs!$Q$2:$Q$12,$O4471)&gt;0,COUNTIF(Calculs!$S$2:$S$12,$E4471)&gt;0,COUNTIF(Calculs!$U$2:$U$12,$H4471)&gt;0),1,0)</f>
        <v>1</v>
      </c>
      <c r="U4471">
        <f t="shared" si="557"/>
        <v>2592</v>
      </c>
      <c r="V4471">
        <f t="shared" si="558"/>
        <v>72</v>
      </c>
      <c r="W4471">
        <f t="shared" si="559"/>
        <v>1166.3999999999999</v>
      </c>
    </row>
    <row r="4472" spans="1:23" ht="15.75" customHeight="1" x14ac:dyDescent="0.3">
      <c r="A4472" s="2" t="s">
        <v>29</v>
      </c>
      <c r="B4472" s="2">
        <v>1128299</v>
      </c>
      <c r="C4472" s="3">
        <v>43915</v>
      </c>
      <c r="D4472" s="12" t="str" cm="1">
        <f t="array" ref="D4472">_xlfn.SWITCH(WEEKDAY(C4472,2), 1, "Lundi", 2, "Mardi", 3, "Mercredi", 4, "Jeudi", 5, "Vendredi", 6, "Samedi", 7, "Dimanche", "Erreur")</f>
        <v>Mercredi</v>
      </c>
      <c r="E4472" s="2" t="s">
        <v>30</v>
      </c>
      <c r="F4472" s="2" t="s">
        <v>43</v>
      </c>
      <c r="G4472" s="2" t="s">
        <v>44</v>
      </c>
      <c r="H4472" s="4" t="s">
        <v>21</v>
      </c>
      <c r="I4472" s="5">
        <v>43</v>
      </c>
      <c r="J4472" s="6">
        <v>58</v>
      </c>
      <c r="K4472" s="7">
        <v>2494</v>
      </c>
      <c r="L4472" s="7">
        <v>1546.28</v>
      </c>
      <c r="M4472" s="8">
        <v>0.62</v>
      </c>
      <c r="N4472" s="2" t="s">
        <v>82</v>
      </c>
      <c r="O4472">
        <f t="shared" si="552"/>
        <v>2020</v>
      </c>
      <c r="P4472">
        <f t="shared" si="553"/>
        <v>3</v>
      </c>
      <c r="Q4472" t="str">
        <f t="shared" si="554"/>
        <v>mars</v>
      </c>
      <c r="R4472" t="str">
        <f t="shared" si="555"/>
        <v>Colorado</v>
      </c>
      <c r="S4472" t="str">
        <f t="shared" si="556"/>
        <v>2020-03</v>
      </c>
      <c r="T4472">
        <f>IF(AND(COUNTIF(Calculs!$Q$2:$Q$12,$O4472)&gt;0,COUNTIF(Calculs!$S$2:$S$12,$E4472)&gt;0,COUNTIF(Calculs!$U$2:$U$12,$H4472)&gt;0),1,0)</f>
        <v>1</v>
      </c>
      <c r="U4472">
        <f t="shared" si="557"/>
        <v>2494</v>
      </c>
      <c r="V4472">
        <f t="shared" si="558"/>
        <v>58</v>
      </c>
      <c r="W4472">
        <f t="shared" si="559"/>
        <v>1546.28</v>
      </c>
    </row>
    <row r="4473" spans="1:23" ht="15.75" customHeight="1" x14ac:dyDescent="0.3">
      <c r="A4473" s="2" t="s">
        <v>29</v>
      </c>
      <c r="B4473" s="2">
        <v>1128299</v>
      </c>
      <c r="C4473" s="3">
        <v>43916</v>
      </c>
      <c r="D4473" s="12" t="str" cm="1">
        <f t="array" ref="D4473">_xlfn.SWITCH(WEEKDAY(C4473,2), 1, "Lundi", 2, "Mardi", 3, "Mercredi", 4, "Jeudi", 5, "Vendredi", 6, "Samedi", 7, "Dimanche", "Erreur")</f>
        <v>Jeudi</v>
      </c>
      <c r="E4473" s="2" t="s">
        <v>30</v>
      </c>
      <c r="F4473" s="2" t="s">
        <v>43</v>
      </c>
      <c r="G4473" s="2" t="s">
        <v>44</v>
      </c>
      <c r="H4473" s="4" t="s">
        <v>22</v>
      </c>
      <c r="I4473" s="5">
        <v>37</v>
      </c>
      <c r="J4473" s="6">
        <v>116</v>
      </c>
      <c r="K4473" s="7">
        <v>4292</v>
      </c>
      <c r="L4473" s="7">
        <v>1158.8400000000001</v>
      </c>
      <c r="M4473" s="8">
        <v>0.27</v>
      </c>
      <c r="N4473" s="2" t="s">
        <v>82</v>
      </c>
      <c r="O4473">
        <f t="shared" si="552"/>
        <v>2020</v>
      </c>
      <c r="P4473">
        <f t="shared" si="553"/>
        <v>3</v>
      </c>
      <c r="Q4473" t="str">
        <f t="shared" si="554"/>
        <v>mars</v>
      </c>
      <c r="R4473" t="str">
        <f t="shared" si="555"/>
        <v>Colorado</v>
      </c>
      <c r="S4473" t="str">
        <f t="shared" si="556"/>
        <v>2020-03</v>
      </c>
      <c r="T4473">
        <f>IF(AND(COUNTIF(Calculs!$Q$2:$Q$12,$O4473)&gt;0,COUNTIF(Calculs!$S$2:$S$12,$E4473)&gt;0,COUNTIF(Calculs!$U$2:$U$12,$H4473)&gt;0),1,0)</f>
        <v>1</v>
      </c>
      <c r="U4473">
        <f t="shared" si="557"/>
        <v>4292</v>
      </c>
      <c r="V4473">
        <f t="shared" si="558"/>
        <v>116</v>
      </c>
      <c r="W4473">
        <f t="shared" si="559"/>
        <v>1158.8400000000001</v>
      </c>
    </row>
    <row r="4474" spans="1:23" ht="15.75" customHeight="1" x14ac:dyDescent="0.3">
      <c r="A4474" s="2" t="s">
        <v>29</v>
      </c>
      <c r="B4474" s="2">
        <v>1128299</v>
      </c>
      <c r="C4474" s="3">
        <v>43917</v>
      </c>
      <c r="D4474" s="12" t="str" cm="1">
        <f t="array" ref="D4474">_xlfn.SWITCH(WEEKDAY(C4474,2), 1, "Lundi", 2, "Mardi", 3, "Mercredi", 4, "Jeudi", 5, "Vendredi", 6, "Samedi", 7, "Dimanche", "Erreur")</f>
        <v>Vendredi</v>
      </c>
      <c r="E4474" s="2" t="s">
        <v>30</v>
      </c>
      <c r="F4474" s="2" t="s">
        <v>43</v>
      </c>
      <c r="G4474" s="2" t="s">
        <v>44</v>
      </c>
      <c r="H4474" s="4" t="s">
        <v>16</v>
      </c>
      <c r="I4474" s="5">
        <v>37</v>
      </c>
      <c r="J4474" s="6">
        <v>165</v>
      </c>
      <c r="K4474" s="7">
        <v>6105</v>
      </c>
      <c r="L4474" s="7">
        <v>2930.4</v>
      </c>
      <c r="M4474" s="8">
        <v>0.48000000000000004</v>
      </c>
      <c r="N4474" s="2" t="s">
        <v>82</v>
      </c>
      <c r="O4474">
        <f t="shared" si="552"/>
        <v>2020</v>
      </c>
      <c r="P4474">
        <f t="shared" si="553"/>
        <v>3</v>
      </c>
      <c r="Q4474" t="str">
        <f t="shared" si="554"/>
        <v>mars</v>
      </c>
      <c r="R4474" t="str">
        <f t="shared" si="555"/>
        <v>Colorado</v>
      </c>
      <c r="S4474" t="str">
        <f t="shared" si="556"/>
        <v>2020-03</v>
      </c>
      <c r="T4474">
        <f>IF(AND(COUNTIF(Calculs!$Q$2:$Q$12,$O4474)&gt;0,COUNTIF(Calculs!$S$2:$S$12,$E4474)&gt;0,COUNTIF(Calculs!$U$2:$U$12,$H4474)&gt;0),1,0)</f>
        <v>1</v>
      </c>
      <c r="U4474">
        <f t="shared" si="557"/>
        <v>6105</v>
      </c>
      <c r="V4474">
        <f t="shared" si="558"/>
        <v>165</v>
      </c>
      <c r="W4474">
        <f t="shared" si="559"/>
        <v>2930.4</v>
      </c>
    </row>
    <row r="4475" spans="1:23" ht="15.75" customHeight="1" x14ac:dyDescent="0.3">
      <c r="A4475" s="2" t="s">
        <v>29</v>
      </c>
      <c r="B4475" s="2">
        <v>1128299</v>
      </c>
      <c r="C4475" s="3">
        <v>43918</v>
      </c>
      <c r="D4475" s="12" t="str" cm="1">
        <f t="array" ref="D4475">_xlfn.SWITCH(WEEKDAY(C4475,2), 1, "Lundi", 2, "Mardi", 3, "Mercredi", 4, "Jeudi", 5, "Vendredi", 6, "Samedi", 7, "Dimanche", "Erreur")</f>
        <v>Samedi</v>
      </c>
      <c r="E4475" s="2" t="s">
        <v>30</v>
      </c>
      <c r="F4475" s="2" t="s">
        <v>43</v>
      </c>
      <c r="G4475" s="2" t="s">
        <v>44</v>
      </c>
      <c r="H4475" s="4" t="s">
        <v>18</v>
      </c>
      <c r="I4475" s="5">
        <v>48</v>
      </c>
      <c r="J4475" s="6">
        <v>112</v>
      </c>
      <c r="K4475" s="7">
        <v>5376</v>
      </c>
      <c r="L4475" s="7">
        <v>1827.8400000000001</v>
      </c>
      <c r="M4475" s="8">
        <v>0.34</v>
      </c>
      <c r="N4475" s="2" t="s">
        <v>82</v>
      </c>
      <c r="O4475">
        <f t="shared" si="552"/>
        <v>2020</v>
      </c>
      <c r="P4475">
        <f t="shared" si="553"/>
        <v>3</v>
      </c>
      <c r="Q4475" t="str">
        <f t="shared" si="554"/>
        <v>mars</v>
      </c>
      <c r="R4475" t="str">
        <f t="shared" si="555"/>
        <v>Colorado</v>
      </c>
      <c r="S4475" t="str">
        <f t="shared" si="556"/>
        <v>2020-03</v>
      </c>
      <c r="T4475">
        <f>IF(AND(COUNTIF(Calculs!$Q$2:$Q$12,$O4475)&gt;0,COUNTIF(Calculs!$S$2:$S$12,$E4475)&gt;0,COUNTIF(Calculs!$U$2:$U$12,$H4475)&gt;0),1,0)</f>
        <v>1</v>
      </c>
      <c r="U4475">
        <f t="shared" si="557"/>
        <v>5376</v>
      </c>
      <c r="V4475">
        <f t="shared" si="558"/>
        <v>112</v>
      </c>
      <c r="W4475">
        <f t="shared" si="559"/>
        <v>1827.8400000000001</v>
      </c>
    </row>
    <row r="4476" spans="1:23" ht="15.75" customHeight="1" x14ac:dyDescent="0.3">
      <c r="A4476" s="2" t="s">
        <v>29</v>
      </c>
      <c r="B4476" s="2">
        <v>1128299</v>
      </c>
      <c r="C4476" s="3">
        <v>43919</v>
      </c>
      <c r="D4476" s="12" t="str" cm="1">
        <f t="array" ref="D4476">_xlfn.SWITCH(WEEKDAY(C4476,2), 1, "Lundi", 2, "Mardi", 3, "Mercredi", 4, "Jeudi", 5, "Vendredi", 6, "Samedi", 7, "Dimanche", "Erreur")</f>
        <v>Dimanche</v>
      </c>
      <c r="E4476" s="2" t="s">
        <v>30</v>
      </c>
      <c r="F4476" s="2" t="s">
        <v>43</v>
      </c>
      <c r="G4476" s="2" t="s">
        <v>44</v>
      </c>
      <c r="H4476" s="4" t="s">
        <v>19</v>
      </c>
      <c r="I4476" s="5">
        <v>51</v>
      </c>
      <c r="J4476" s="6">
        <v>116</v>
      </c>
      <c r="K4476" s="7">
        <v>5916</v>
      </c>
      <c r="L4476" s="7">
        <v>2898.84</v>
      </c>
      <c r="M4476" s="8">
        <v>0.49000000000000005</v>
      </c>
      <c r="N4476" s="2" t="s">
        <v>82</v>
      </c>
      <c r="O4476">
        <f t="shared" si="552"/>
        <v>2020</v>
      </c>
      <c r="P4476">
        <f t="shared" si="553"/>
        <v>3</v>
      </c>
      <c r="Q4476" t="str">
        <f t="shared" si="554"/>
        <v>mars</v>
      </c>
      <c r="R4476" t="str">
        <f t="shared" si="555"/>
        <v>Colorado</v>
      </c>
      <c r="S4476" t="str">
        <f t="shared" si="556"/>
        <v>2020-03</v>
      </c>
      <c r="T4476">
        <f>IF(AND(COUNTIF(Calculs!$Q$2:$Q$12,$O4476)&gt;0,COUNTIF(Calculs!$S$2:$S$12,$E4476)&gt;0,COUNTIF(Calculs!$U$2:$U$12,$H4476)&gt;0),1,0)</f>
        <v>1</v>
      </c>
      <c r="U4476">
        <f t="shared" si="557"/>
        <v>5916</v>
      </c>
      <c r="V4476">
        <f t="shared" si="558"/>
        <v>116</v>
      </c>
      <c r="W4476">
        <f t="shared" si="559"/>
        <v>2898.84</v>
      </c>
    </row>
    <row r="4477" spans="1:23" ht="15.75" customHeight="1" x14ac:dyDescent="0.3">
      <c r="A4477" s="2" t="s">
        <v>29</v>
      </c>
      <c r="B4477" s="2">
        <v>1128299</v>
      </c>
      <c r="C4477" s="3">
        <v>43920</v>
      </c>
      <c r="D4477" s="12" t="str" cm="1">
        <f t="array" ref="D4477">_xlfn.SWITCH(WEEKDAY(C4477,2), 1, "Lundi", 2, "Mardi", 3, "Mercredi", 4, "Jeudi", 5, "Vendredi", 6, "Samedi", 7, "Dimanche", "Erreur")</f>
        <v>Lundi</v>
      </c>
      <c r="E4477" s="2" t="s">
        <v>30</v>
      </c>
      <c r="F4477" s="2" t="s">
        <v>43</v>
      </c>
      <c r="G4477" s="2" t="s">
        <v>44</v>
      </c>
      <c r="H4477" s="4" t="s">
        <v>20</v>
      </c>
      <c r="I4477" s="5">
        <v>51</v>
      </c>
      <c r="J4477" s="6">
        <v>90</v>
      </c>
      <c r="K4477" s="7">
        <v>4590</v>
      </c>
      <c r="L4477" s="7">
        <v>1973.7</v>
      </c>
      <c r="M4477" s="8">
        <v>0.43</v>
      </c>
      <c r="N4477" s="2" t="s">
        <v>82</v>
      </c>
      <c r="O4477">
        <f t="shared" si="552"/>
        <v>2020</v>
      </c>
      <c r="P4477">
        <f t="shared" si="553"/>
        <v>3</v>
      </c>
      <c r="Q4477" t="str">
        <f t="shared" si="554"/>
        <v>mars</v>
      </c>
      <c r="R4477" t="str">
        <f t="shared" si="555"/>
        <v>Colorado</v>
      </c>
      <c r="S4477" t="str">
        <f t="shared" si="556"/>
        <v>2020-03</v>
      </c>
      <c r="T4477">
        <f>IF(AND(COUNTIF(Calculs!$Q$2:$Q$12,$O4477)&gt;0,COUNTIF(Calculs!$S$2:$S$12,$E4477)&gt;0,COUNTIF(Calculs!$U$2:$U$12,$H4477)&gt;0),1,0)</f>
        <v>1</v>
      </c>
      <c r="U4477">
        <f t="shared" si="557"/>
        <v>4590</v>
      </c>
      <c r="V4477">
        <f t="shared" si="558"/>
        <v>90</v>
      </c>
      <c r="W4477">
        <f t="shared" si="559"/>
        <v>1973.7</v>
      </c>
    </row>
    <row r="4478" spans="1:23" ht="15.75" customHeight="1" x14ac:dyDescent="0.3">
      <c r="A4478" s="2" t="s">
        <v>29</v>
      </c>
      <c r="B4478" s="2">
        <v>1128299</v>
      </c>
      <c r="C4478" s="3">
        <v>43921</v>
      </c>
      <c r="D4478" s="12" t="str" cm="1">
        <f t="array" ref="D4478">_xlfn.SWITCH(WEEKDAY(C4478,2), 1, "Lundi", 2, "Mardi", 3, "Mercredi", 4, "Jeudi", 5, "Vendredi", 6, "Samedi", 7, "Dimanche", "Erreur")</f>
        <v>Mardi</v>
      </c>
      <c r="E4478" s="2" t="s">
        <v>30</v>
      </c>
      <c r="F4478" s="2" t="s">
        <v>43</v>
      </c>
      <c r="G4478" s="2" t="s">
        <v>44</v>
      </c>
      <c r="H4478" s="4" t="s">
        <v>21</v>
      </c>
      <c r="I4478" s="5">
        <v>56</v>
      </c>
      <c r="J4478" s="6">
        <v>39</v>
      </c>
      <c r="K4478" s="7">
        <v>2184</v>
      </c>
      <c r="L4478" s="7">
        <v>1310.3999999999999</v>
      </c>
      <c r="M4478" s="8">
        <v>0.6</v>
      </c>
      <c r="N4478" s="2" t="s">
        <v>82</v>
      </c>
      <c r="O4478">
        <f t="shared" si="552"/>
        <v>2020</v>
      </c>
      <c r="P4478">
        <f t="shared" si="553"/>
        <v>3</v>
      </c>
      <c r="Q4478" t="str">
        <f t="shared" si="554"/>
        <v>mars</v>
      </c>
      <c r="R4478" t="str">
        <f t="shared" si="555"/>
        <v>Colorado</v>
      </c>
      <c r="S4478" t="str">
        <f t="shared" si="556"/>
        <v>2020-03</v>
      </c>
      <c r="T4478">
        <f>IF(AND(COUNTIF(Calculs!$Q$2:$Q$12,$O4478)&gt;0,COUNTIF(Calculs!$S$2:$S$12,$E4478)&gt;0,COUNTIF(Calculs!$U$2:$U$12,$H4478)&gt;0),1,0)</f>
        <v>1</v>
      </c>
      <c r="U4478">
        <f t="shared" si="557"/>
        <v>2184</v>
      </c>
      <c r="V4478">
        <f t="shared" si="558"/>
        <v>39</v>
      </c>
      <c r="W4478">
        <f t="shared" si="559"/>
        <v>1310.3999999999999</v>
      </c>
    </row>
    <row r="4479" spans="1:23" ht="15.75" customHeight="1" x14ac:dyDescent="0.3">
      <c r="A4479" s="2" t="s">
        <v>29</v>
      </c>
      <c r="B4479" s="2">
        <v>1128299</v>
      </c>
      <c r="C4479" s="3">
        <v>43922</v>
      </c>
      <c r="D4479" s="12" t="str" cm="1">
        <f t="array" ref="D4479">_xlfn.SWITCH(WEEKDAY(C4479,2), 1, "Lundi", 2, "Mardi", 3, "Mercredi", 4, "Jeudi", 5, "Vendredi", 6, "Samedi", 7, "Dimanche", "Erreur")</f>
        <v>Mercredi</v>
      </c>
      <c r="E4479" s="2" t="s">
        <v>30</v>
      </c>
      <c r="F4479" s="2" t="s">
        <v>43</v>
      </c>
      <c r="G4479" s="2" t="s">
        <v>44</v>
      </c>
      <c r="H4479" s="4" t="s">
        <v>22</v>
      </c>
      <c r="I4479" s="5">
        <v>52</v>
      </c>
      <c r="J4479" s="6">
        <v>95</v>
      </c>
      <c r="K4479" s="7">
        <v>4940</v>
      </c>
      <c r="L4479" s="7">
        <v>1432.6000000000001</v>
      </c>
      <c r="M4479" s="8">
        <v>0.29000000000000004</v>
      </c>
      <c r="N4479" s="2" t="s">
        <v>82</v>
      </c>
      <c r="O4479">
        <f t="shared" si="552"/>
        <v>2020</v>
      </c>
      <c r="P4479">
        <f t="shared" si="553"/>
        <v>4</v>
      </c>
      <c r="Q4479" t="str">
        <f t="shared" si="554"/>
        <v>avr</v>
      </c>
      <c r="R4479" t="str">
        <f t="shared" si="555"/>
        <v>Colorado</v>
      </c>
      <c r="S4479" t="str">
        <f t="shared" si="556"/>
        <v>2020-04</v>
      </c>
      <c r="T4479">
        <f>IF(AND(COUNTIF(Calculs!$Q$2:$Q$12,$O4479)&gt;0,COUNTIF(Calculs!$S$2:$S$12,$E4479)&gt;0,COUNTIF(Calculs!$U$2:$U$12,$H4479)&gt;0),1,0)</f>
        <v>1</v>
      </c>
      <c r="U4479">
        <f t="shared" si="557"/>
        <v>4940</v>
      </c>
      <c r="V4479">
        <f t="shared" si="558"/>
        <v>95</v>
      </c>
      <c r="W4479">
        <f t="shared" si="559"/>
        <v>1432.6000000000001</v>
      </c>
    </row>
    <row r="4480" spans="1:23" ht="15.75" customHeight="1" x14ac:dyDescent="0.3">
      <c r="A4480" s="2" t="s">
        <v>29</v>
      </c>
      <c r="B4480" s="2">
        <v>1128299</v>
      </c>
      <c r="C4480" s="3">
        <v>43923</v>
      </c>
      <c r="D4480" s="12" t="str" cm="1">
        <f t="array" ref="D4480">_xlfn.SWITCH(WEEKDAY(C4480,2), 1, "Lundi", 2, "Mardi", 3, "Mercredi", 4, "Jeudi", 5, "Vendredi", 6, "Samedi", 7, "Dimanche", "Erreur")</f>
        <v>Jeudi</v>
      </c>
      <c r="E4480" s="2" t="s">
        <v>30</v>
      </c>
      <c r="F4480" s="2" t="s">
        <v>43</v>
      </c>
      <c r="G4480" s="2" t="s">
        <v>44</v>
      </c>
      <c r="H4480" s="4" t="s">
        <v>16</v>
      </c>
      <c r="I4480" s="5">
        <v>55</v>
      </c>
      <c r="J4480" s="6">
        <v>131</v>
      </c>
      <c r="K4480" s="7">
        <v>7205</v>
      </c>
      <c r="L4480" s="7">
        <v>3386.3500000000004</v>
      </c>
      <c r="M4480" s="8">
        <v>0.47000000000000003</v>
      </c>
      <c r="N4480" s="2" t="s">
        <v>82</v>
      </c>
      <c r="O4480">
        <f t="shared" si="552"/>
        <v>2020</v>
      </c>
      <c r="P4480">
        <f t="shared" si="553"/>
        <v>4</v>
      </c>
      <c r="Q4480" t="str">
        <f t="shared" si="554"/>
        <v>avr</v>
      </c>
      <c r="R4480" t="str">
        <f t="shared" si="555"/>
        <v>Colorado</v>
      </c>
      <c r="S4480" t="str">
        <f t="shared" si="556"/>
        <v>2020-04</v>
      </c>
      <c r="T4480">
        <f>IF(AND(COUNTIF(Calculs!$Q$2:$Q$12,$O4480)&gt;0,COUNTIF(Calculs!$S$2:$S$12,$E4480)&gt;0,COUNTIF(Calculs!$U$2:$U$12,$H4480)&gt;0),1,0)</f>
        <v>1</v>
      </c>
      <c r="U4480">
        <f t="shared" si="557"/>
        <v>7205</v>
      </c>
      <c r="V4480">
        <f t="shared" si="558"/>
        <v>131</v>
      </c>
      <c r="W4480">
        <f t="shared" si="559"/>
        <v>3386.3500000000004</v>
      </c>
    </row>
    <row r="4481" spans="1:23" ht="15.75" customHeight="1" x14ac:dyDescent="0.3">
      <c r="A4481" s="2" t="s">
        <v>29</v>
      </c>
      <c r="B4481" s="2">
        <v>1128299</v>
      </c>
      <c r="C4481" s="3">
        <v>43924</v>
      </c>
      <c r="D4481" s="12" t="str" cm="1">
        <f t="array" ref="D4481">_xlfn.SWITCH(WEEKDAY(C4481,2), 1, "Lundi", 2, "Mardi", 3, "Mercredi", 4, "Jeudi", 5, "Vendredi", 6, "Samedi", 7, "Dimanche", "Erreur")</f>
        <v>Vendredi</v>
      </c>
      <c r="E4481" s="2" t="s">
        <v>30</v>
      </c>
      <c r="F4481" s="2" t="s">
        <v>43</v>
      </c>
      <c r="G4481" s="2" t="s">
        <v>44</v>
      </c>
      <c r="H4481" s="4" t="s">
        <v>18</v>
      </c>
      <c r="I4481" s="5">
        <v>59</v>
      </c>
      <c r="J4481" s="6">
        <v>94</v>
      </c>
      <c r="K4481" s="7">
        <v>5546</v>
      </c>
      <c r="L4481" s="7">
        <v>1941.1</v>
      </c>
      <c r="M4481" s="8">
        <v>0.35</v>
      </c>
      <c r="N4481" s="2" t="s">
        <v>82</v>
      </c>
      <c r="O4481">
        <f t="shared" si="552"/>
        <v>2020</v>
      </c>
      <c r="P4481">
        <f t="shared" si="553"/>
        <v>4</v>
      </c>
      <c r="Q4481" t="str">
        <f t="shared" si="554"/>
        <v>avr</v>
      </c>
      <c r="R4481" t="str">
        <f t="shared" si="555"/>
        <v>Colorado</v>
      </c>
      <c r="S4481" t="str">
        <f t="shared" si="556"/>
        <v>2020-04</v>
      </c>
      <c r="T4481">
        <f>IF(AND(COUNTIF(Calculs!$Q$2:$Q$12,$O4481)&gt;0,COUNTIF(Calculs!$S$2:$S$12,$E4481)&gt;0,COUNTIF(Calculs!$U$2:$U$12,$H4481)&gt;0),1,0)</f>
        <v>1</v>
      </c>
      <c r="U4481">
        <f t="shared" si="557"/>
        <v>5546</v>
      </c>
      <c r="V4481">
        <f t="shared" si="558"/>
        <v>94</v>
      </c>
      <c r="W4481">
        <f t="shared" si="559"/>
        <v>1941.1</v>
      </c>
    </row>
    <row r="4482" spans="1:23" ht="15.75" customHeight="1" x14ac:dyDescent="0.3">
      <c r="A4482" s="2" t="s">
        <v>29</v>
      </c>
      <c r="B4482" s="2">
        <v>1128299</v>
      </c>
      <c r="C4482" s="3">
        <v>43925</v>
      </c>
      <c r="D4482" s="12" t="str" cm="1">
        <f t="array" ref="D4482">_xlfn.SWITCH(WEEKDAY(C4482,2), 1, "Lundi", 2, "Mardi", 3, "Mercredi", 4, "Jeudi", 5, "Vendredi", 6, "Samedi", 7, "Dimanche", "Erreur")</f>
        <v>Samedi</v>
      </c>
      <c r="E4482" s="2" t="s">
        <v>30</v>
      </c>
      <c r="F4482" s="2" t="s">
        <v>43</v>
      </c>
      <c r="G4482" s="2" t="s">
        <v>44</v>
      </c>
      <c r="H4482" s="4" t="s">
        <v>19</v>
      </c>
      <c r="I4482" s="5">
        <v>61</v>
      </c>
      <c r="J4482" s="6">
        <v>113</v>
      </c>
      <c r="K4482" s="7">
        <v>6893</v>
      </c>
      <c r="L4482" s="7">
        <v>3446.5</v>
      </c>
      <c r="M4482" s="8">
        <v>0.5</v>
      </c>
      <c r="N4482" s="2" t="s">
        <v>82</v>
      </c>
      <c r="O4482">
        <f t="shared" si="552"/>
        <v>2020</v>
      </c>
      <c r="P4482">
        <f t="shared" si="553"/>
        <v>4</v>
      </c>
      <c r="Q4482" t="str">
        <f t="shared" si="554"/>
        <v>avr</v>
      </c>
      <c r="R4482" t="str">
        <f t="shared" si="555"/>
        <v>Colorado</v>
      </c>
      <c r="S4482" t="str">
        <f t="shared" si="556"/>
        <v>2020-04</v>
      </c>
      <c r="T4482">
        <f>IF(AND(COUNTIF(Calculs!$Q$2:$Q$12,$O4482)&gt;0,COUNTIF(Calculs!$S$2:$S$12,$E4482)&gt;0,COUNTIF(Calculs!$U$2:$U$12,$H4482)&gt;0),1,0)</f>
        <v>1</v>
      </c>
      <c r="U4482">
        <f t="shared" si="557"/>
        <v>6893</v>
      </c>
      <c r="V4482">
        <f t="shared" si="558"/>
        <v>113</v>
      </c>
      <c r="W4482">
        <f t="shared" si="559"/>
        <v>3446.5</v>
      </c>
    </row>
    <row r="4483" spans="1:23" ht="15.75" customHeight="1" x14ac:dyDescent="0.3">
      <c r="A4483" s="2" t="s">
        <v>29</v>
      </c>
      <c r="B4483" s="2">
        <v>1128299</v>
      </c>
      <c r="C4483" s="3">
        <v>43926</v>
      </c>
      <c r="D4483" s="12" t="str" cm="1">
        <f t="array" ref="D4483">_xlfn.SWITCH(WEEKDAY(C4483,2), 1, "Lundi", 2, "Mardi", 3, "Mercredi", 4, "Jeudi", 5, "Vendredi", 6, "Samedi", 7, "Dimanche", "Erreur")</f>
        <v>Dimanche</v>
      </c>
      <c r="E4483" s="2" t="s">
        <v>30</v>
      </c>
      <c r="F4483" s="2" t="s">
        <v>43</v>
      </c>
      <c r="G4483" s="2" t="s">
        <v>44</v>
      </c>
      <c r="H4483" s="4" t="s">
        <v>20</v>
      </c>
      <c r="I4483" s="5">
        <v>56</v>
      </c>
      <c r="J4483" s="6">
        <v>74</v>
      </c>
      <c r="K4483" s="7">
        <v>4144</v>
      </c>
      <c r="L4483" s="7">
        <v>1781.92</v>
      </c>
      <c r="M4483" s="8">
        <v>0.43</v>
      </c>
      <c r="N4483" s="2" t="s">
        <v>82</v>
      </c>
      <c r="O4483">
        <f t="shared" ref="O4483:O4546" si="560">YEAR($C4483)</f>
        <v>2020</v>
      </c>
      <c r="P4483">
        <f t="shared" ref="P4483:P4546" si="561">MONTH($C4483)</f>
        <v>4</v>
      </c>
      <c r="Q4483" t="str">
        <f t="shared" ref="Q4483:Q4546" si="562">TEXT($C4483,"mmm")</f>
        <v>avr</v>
      </c>
      <c r="R4483" t="str">
        <f t="shared" ref="R4483:R4546" si="563">SUBSTITUTE(SUBSTITUTE($F4483,"Sud ","South "),"Ouest ","West ")</f>
        <v>Colorado</v>
      </c>
      <c r="S4483" t="str">
        <f t="shared" ref="S4483:S4546" si="564">TEXT($C4483,"aaaa-mm")</f>
        <v>2020-04</v>
      </c>
      <c r="T4483">
        <f>IF(AND(COUNTIF(Calculs!$Q$2:$Q$12,$O4483)&gt;0,COUNTIF(Calculs!$S$2:$S$12,$E4483)&gt;0,COUNTIF(Calculs!$U$2:$U$12,$H4483)&gt;0),1,0)</f>
        <v>1</v>
      </c>
      <c r="U4483">
        <f t="shared" ref="U4483:U4546" si="565">$K4483*$T4483</f>
        <v>4144</v>
      </c>
      <c r="V4483">
        <f t="shared" ref="V4483:V4546" si="566">$J4483*$T4483</f>
        <v>74</v>
      </c>
      <c r="W4483">
        <f t="shared" ref="W4483:W4546" si="567">$L4483*$T4483</f>
        <v>1781.92</v>
      </c>
    </row>
    <row r="4484" spans="1:23" ht="15.75" customHeight="1" x14ac:dyDescent="0.3">
      <c r="A4484" s="2" t="s">
        <v>29</v>
      </c>
      <c r="B4484" s="2">
        <v>1128299</v>
      </c>
      <c r="C4484" s="3">
        <v>43927</v>
      </c>
      <c r="D4484" s="12" t="str" cm="1">
        <f t="array" ref="D4484">_xlfn.SWITCH(WEEKDAY(C4484,2), 1, "Lundi", 2, "Mardi", 3, "Mercredi", 4, "Jeudi", 5, "Vendredi", 6, "Samedi", 7, "Dimanche", "Erreur")</f>
        <v>Lundi</v>
      </c>
      <c r="E4484" s="2" t="s">
        <v>30</v>
      </c>
      <c r="F4484" s="2" t="s">
        <v>43</v>
      </c>
      <c r="G4484" s="2" t="s">
        <v>44</v>
      </c>
      <c r="H4484" s="4" t="s">
        <v>21</v>
      </c>
      <c r="I4484" s="5">
        <v>62</v>
      </c>
      <c r="J4484" s="6">
        <v>44</v>
      </c>
      <c r="K4484" s="7">
        <v>2728</v>
      </c>
      <c r="L4484" s="7">
        <v>1664.08</v>
      </c>
      <c r="M4484" s="8">
        <v>0.61</v>
      </c>
      <c r="N4484" s="2" t="s">
        <v>82</v>
      </c>
      <c r="O4484">
        <f t="shared" si="560"/>
        <v>2020</v>
      </c>
      <c r="P4484">
        <f t="shared" si="561"/>
        <v>4</v>
      </c>
      <c r="Q4484" t="str">
        <f t="shared" si="562"/>
        <v>avr</v>
      </c>
      <c r="R4484" t="str">
        <f t="shared" si="563"/>
        <v>Colorado</v>
      </c>
      <c r="S4484" t="str">
        <f t="shared" si="564"/>
        <v>2020-04</v>
      </c>
      <c r="T4484">
        <f>IF(AND(COUNTIF(Calculs!$Q$2:$Q$12,$O4484)&gt;0,COUNTIF(Calculs!$S$2:$S$12,$E4484)&gt;0,COUNTIF(Calculs!$U$2:$U$12,$H4484)&gt;0),1,0)</f>
        <v>1</v>
      </c>
      <c r="U4484">
        <f t="shared" si="565"/>
        <v>2728</v>
      </c>
      <c r="V4484">
        <f t="shared" si="566"/>
        <v>44</v>
      </c>
      <c r="W4484">
        <f t="shared" si="567"/>
        <v>1664.08</v>
      </c>
    </row>
    <row r="4485" spans="1:23" ht="15.75" customHeight="1" x14ac:dyDescent="0.3">
      <c r="A4485" s="2" t="s">
        <v>29</v>
      </c>
      <c r="B4485" s="2">
        <v>1128299</v>
      </c>
      <c r="C4485" s="3">
        <v>43928</v>
      </c>
      <c r="D4485" s="12" t="str" cm="1">
        <f t="array" ref="D4485">_xlfn.SWITCH(WEEKDAY(C4485,2), 1, "Lundi", 2, "Mardi", 3, "Mercredi", 4, "Jeudi", 5, "Vendredi", 6, "Samedi", 7, "Dimanche", "Erreur")</f>
        <v>Mardi</v>
      </c>
      <c r="E4485" s="2" t="s">
        <v>30</v>
      </c>
      <c r="F4485" s="2" t="s">
        <v>43</v>
      </c>
      <c r="G4485" s="2" t="s">
        <v>44</v>
      </c>
      <c r="H4485" s="4" t="s">
        <v>22</v>
      </c>
      <c r="I4485" s="5">
        <v>72</v>
      </c>
      <c r="J4485" s="6">
        <v>98</v>
      </c>
      <c r="K4485" s="7">
        <v>7056</v>
      </c>
      <c r="L4485" s="7">
        <v>1764</v>
      </c>
      <c r="M4485" s="8">
        <v>0.25</v>
      </c>
      <c r="N4485" s="2" t="s">
        <v>82</v>
      </c>
      <c r="O4485">
        <f t="shared" si="560"/>
        <v>2020</v>
      </c>
      <c r="P4485">
        <f t="shared" si="561"/>
        <v>4</v>
      </c>
      <c r="Q4485" t="str">
        <f t="shared" si="562"/>
        <v>avr</v>
      </c>
      <c r="R4485" t="str">
        <f t="shared" si="563"/>
        <v>Colorado</v>
      </c>
      <c r="S4485" t="str">
        <f t="shared" si="564"/>
        <v>2020-04</v>
      </c>
      <c r="T4485">
        <f>IF(AND(COUNTIF(Calculs!$Q$2:$Q$12,$O4485)&gt;0,COUNTIF(Calculs!$S$2:$S$12,$E4485)&gt;0,COUNTIF(Calculs!$U$2:$U$12,$H4485)&gt;0),1,0)</f>
        <v>1</v>
      </c>
      <c r="U4485">
        <f t="shared" si="565"/>
        <v>7056</v>
      </c>
      <c r="V4485">
        <f t="shared" si="566"/>
        <v>98</v>
      </c>
      <c r="W4485">
        <f t="shared" si="567"/>
        <v>1764</v>
      </c>
    </row>
    <row r="4486" spans="1:23" ht="15.75" customHeight="1" x14ac:dyDescent="0.3">
      <c r="A4486" s="2" t="s">
        <v>29</v>
      </c>
      <c r="B4486" s="2">
        <v>1128299</v>
      </c>
      <c r="C4486" s="3">
        <v>43929</v>
      </c>
      <c r="D4486" s="12" t="str" cm="1">
        <f t="array" ref="D4486">_xlfn.SWITCH(WEEKDAY(C4486,2), 1, "Lundi", 2, "Mardi", 3, "Mercredi", 4, "Jeudi", 5, "Vendredi", 6, "Samedi", 7, "Dimanche", "Erreur")</f>
        <v>Mercredi</v>
      </c>
      <c r="E4486" s="2" t="s">
        <v>30</v>
      </c>
      <c r="F4486" s="2" t="s">
        <v>43</v>
      </c>
      <c r="G4486" s="2" t="s">
        <v>44</v>
      </c>
      <c r="H4486" s="4" t="s">
        <v>16</v>
      </c>
      <c r="I4486" s="5">
        <v>55</v>
      </c>
      <c r="J4486" s="6">
        <v>131</v>
      </c>
      <c r="K4486" s="7">
        <v>7205</v>
      </c>
      <c r="L4486" s="7">
        <v>4395.05</v>
      </c>
      <c r="M4486" s="8">
        <v>0.61</v>
      </c>
      <c r="N4486" s="2" t="s">
        <v>82</v>
      </c>
      <c r="O4486">
        <f t="shared" si="560"/>
        <v>2020</v>
      </c>
      <c r="P4486">
        <f t="shared" si="561"/>
        <v>4</v>
      </c>
      <c r="Q4486" t="str">
        <f t="shared" si="562"/>
        <v>avr</v>
      </c>
      <c r="R4486" t="str">
        <f t="shared" si="563"/>
        <v>Colorado</v>
      </c>
      <c r="S4486" t="str">
        <f t="shared" si="564"/>
        <v>2020-04</v>
      </c>
      <c r="T4486">
        <f>IF(AND(COUNTIF(Calculs!$Q$2:$Q$12,$O4486)&gt;0,COUNTIF(Calculs!$S$2:$S$12,$E4486)&gt;0,COUNTIF(Calculs!$U$2:$U$12,$H4486)&gt;0),1,0)</f>
        <v>1</v>
      </c>
      <c r="U4486">
        <f t="shared" si="565"/>
        <v>7205</v>
      </c>
      <c r="V4486">
        <f t="shared" si="566"/>
        <v>131</v>
      </c>
      <c r="W4486">
        <f t="shared" si="567"/>
        <v>4395.05</v>
      </c>
    </row>
    <row r="4487" spans="1:23" ht="15.75" customHeight="1" x14ac:dyDescent="0.3">
      <c r="A4487" s="2" t="s">
        <v>29</v>
      </c>
      <c r="B4487" s="2">
        <v>1128299</v>
      </c>
      <c r="C4487" s="3">
        <v>43930</v>
      </c>
      <c r="D4487" s="12" t="str" cm="1">
        <f t="array" ref="D4487">_xlfn.SWITCH(WEEKDAY(C4487,2), 1, "Lundi", 2, "Mardi", 3, "Mercredi", 4, "Jeudi", 5, "Vendredi", 6, "Samedi", 7, "Dimanche", "Erreur")</f>
        <v>Jeudi</v>
      </c>
      <c r="E4487" s="2" t="s">
        <v>30</v>
      </c>
      <c r="F4487" s="2" t="s">
        <v>43</v>
      </c>
      <c r="G4487" s="2" t="s">
        <v>44</v>
      </c>
      <c r="H4487" s="4" t="s">
        <v>18</v>
      </c>
      <c r="I4487" s="5">
        <v>60</v>
      </c>
      <c r="J4487" s="6">
        <v>105</v>
      </c>
      <c r="K4487" s="7">
        <v>6300</v>
      </c>
      <c r="L4487" s="7">
        <v>2898</v>
      </c>
      <c r="M4487" s="8">
        <v>0.45999999999999996</v>
      </c>
      <c r="N4487" s="2" t="s">
        <v>82</v>
      </c>
      <c r="O4487">
        <f t="shared" si="560"/>
        <v>2020</v>
      </c>
      <c r="P4487">
        <f t="shared" si="561"/>
        <v>4</v>
      </c>
      <c r="Q4487" t="str">
        <f t="shared" si="562"/>
        <v>avr</v>
      </c>
      <c r="R4487" t="str">
        <f t="shared" si="563"/>
        <v>Colorado</v>
      </c>
      <c r="S4487" t="str">
        <f t="shared" si="564"/>
        <v>2020-04</v>
      </c>
      <c r="T4487">
        <f>IF(AND(COUNTIF(Calculs!$Q$2:$Q$12,$O4487)&gt;0,COUNTIF(Calculs!$S$2:$S$12,$E4487)&gt;0,COUNTIF(Calculs!$U$2:$U$12,$H4487)&gt;0),1,0)</f>
        <v>1</v>
      </c>
      <c r="U4487">
        <f t="shared" si="565"/>
        <v>6300</v>
      </c>
      <c r="V4487">
        <f t="shared" si="566"/>
        <v>105</v>
      </c>
      <c r="W4487">
        <f t="shared" si="567"/>
        <v>2898</v>
      </c>
    </row>
    <row r="4488" spans="1:23" ht="15.75" customHeight="1" x14ac:dyDescent="0.3">
      <c r="A4488" s="2" t="s">
        <v>29</v>
      </c>
      <c r="B4488" s="2">
        <v>1128299</v>
      </c>
      <c r="C4488" s="3">
        <v>43931</v>
      </c>
      <c r="D4488" s="12" t="str" cm="1">
        <f t="array" ref="D4488">_xlfn.SWITCH(WEEKDAY(C4488,2), 1, "Lundi", 2, "Mardi", 3, "Mercredi", 4, "Jeudi", 5, "Vendredi", 6, "Samedi", 7, "Dimanche", "Erreur")</f>
        <v>Vendredi</v>
      </c>
      <c r="E4488" s="2" t="s">
        <v>30</v>
      </c>
      <c r="F4488" s="2" t="s">
        <v>43</v>
      </c>
      <c r="G4488" s="2" t="s">
        <v>44</v>
      </c>
      <c r="H4488" s="4" t="s">
        <v>19</v>
      </c>
      <c r="I4488" s="5">
        <v>59</v>
      </c>
      <c r="J4488" s="6">
        <v>98</v>
      </c>
      <c r="K4488" s="7">
        <v>5782</v>
      </c>
      <c r="L4488" s="7">
        <v>3469.2</v>
      </c>
      <c r="M4488" s="8">
        <v>0.6</v>
      </c>
      <c r="N4488" s="2" t="s">
        <v>82</v>
      </c>
      <c r="O4488">
        <f t="shared" si="560"/>
        <v>2020</v>
      </c>
      <c r="P4488">
        <f t="shared" si="561"/>
        <v>4</v>
      </c>
      <c r="Q4488" t="str">
        <f t="shared" si="562"/>
        <v>avr</v>
      </c>
      <c r="R4488" t="str">
        <f t="shared" si="563"/>
        <v>Colorado</v>
      </c>
      <c r="S4488" t="str">
        <f t="shared" si="564"/>
        <v>2020-04</v>
      </c>
      <c r="T4488">
        <f>IF(AND(COUNTIF(Calculs!$Q$2:$Q$12,$O4488)&gt;0,COUNTIF(Calculs!$S$2:$S$12,$E4488)&gt;0,COUNTIF(Calculs!$U$2:$U$12,$H4488)&gt;0),1,0)</f>
        <v>1</v>
      </c>
      <c r="U4488">
        <f t="shared" si="565"/>
        <v>5782</v>
      </c>
      <c r="V4488">
        <f t="shared" si="566"/>
        <v>98</v>
      </c>
      <c r="W4488">
        <f t="shared" si="567"/>
        <v>3469.2</v>
      </c>
    </row>
    <row r="4489" spans="1:23" ht="15.75" customHeight="1" x14ac:dyDescent="0.3">
      <c r="A4489" s="2" t="s">
        <v>29</v>
      </c>
      <c r="B4489" s="2">
        <v>1128299</v>
      </c>
      <c r="C4489" s="3">
        <v>43932</v>
      </c>
      <c r="D4489" s="12" t="str" cm="1">
        <f t="array" ref="D4489">_xlfn.SWITCH(WEEKDAY(C4489,2), 1, "Lundi", 2, "Mardi", 3, "Mercredi", 4, "Jeudi", 5, "Vendredi", 6, "Samedi", 7, "Dimanche", "Erreur")</f>
        <v>Samedi</v>
      </c>
      <c r="E4489" s="2" t="s">
        <v>30</v>
      </c>
      <c r="F4489" s="2" t="s">
        <v>43</v>
      </c>
      <c r="G4489" s="2" t="s">
        <v>44</v>
      </c>
      <c r="H4489" s="4" t="s">
        <v>20</v>
      </c>
      <c r="I4489" s="5">
        <v>58</v>
      </c>
      <c r="J4489" s="6">
        <v>69</v>
      </c>
      <c r="K4489" s="7">
        <v>4002</v>
      </c>
      <c r="L4489" s="7">
        <v>2361.1799999999998</v>
      </c>
      <c r="M4489" s="8">
        <v>0.59</v>
      </c>
      <c r="N4489" s="2" t="s">
        <v>82</v>
      </c>
      <c r="O4489">
        <f t="shared" si="560"/>
        <v>2020</v>
      </c>
      <c r="P4489">
        <f t="shared" si="561"/>
        <v>4</v>
      </c>
      <c r="Q4489" t="str">
        <f t="shared" si="562"/>
        <v>avr</v>
      </c>
      <c r="R4489" t="str">
        <f t="shared" si="563"/>
        <v>Colorado</v>
      </c>
      <c r="S4489" t="str">
        <f t="shared" si="564"/>
        <v>2020-04</v>
      </c>
      <c r="T4489">
        <f>IF(AND(COUNTIF(Calculs!$Q$2:$Q$12,$O4489)&gt;0,COUNTIF(Calculs!$S$2:$S$12,$E4489)&gt;0,COUNTIF(Calculs!$U$2:$U$12,$H4489)&gt;0),1,0)</f>
        <v>1</v>
      </c>
      <c r="U4489">
        <f t="shared" si="565"/>
        <v>4002</v>
      </c>
      <c r="V4489">
        <f t="shared" si="566"/>
        <v>69</v>
      </c>
      <c r="W4489">
        <f t="shared" si="567"/>
        <v>2361.1799999999998</v>
      </c>
    </row>
    <row r="4490" spans="1:23" ht="15.75" customHeight="1" x14ac:dyDescent="0.3">
      <c r="A4490" s="2" t="s">
        <v>29</v>
      </c>
      <c r="B4490" s="2">
        <v>1128299</v>
      </c>
      <c r="C4490" s="3">
        <v>43933</v>
      </c>
      <c r="D4490" s="12" t="str" cm="1">
        <f t="array" ref="D4490">_xlfn.SWITCH(WEEKDAY(C4490,2), 1, "Lundi", 2, "Mardi", 3, "Mercredi", 4, "Jeudi", 5, "Vendredi", 6, "Samedi", 7, "Dimanche", "Erreur")</f>
        <v>Dimanche</v>
      </c>
      <c r="E4490" s="2" t="s">
        <v>30</v>
      </c>
      <c r="F4490" s="2" t="s">
        <v>43</v>
      </c>
      <c r="G4490" s="2" t="s">
        <v>44</v>
      </c>
      <c r="H4490" s="4" t="s">
        <v>21</v>
      </c>
      <c r="I4490" s="5">
        <v>63</v>
      </c>
      <c r="J4490" s="6">
        <v>44</v>
      </c>
      <c r="K4490" s="7">
        <v>2772</v>
      </c>
      <c r="L4490" s="7">
        <v>2106.7200000000003</v>
      </c>
      <c r="M4490" s="8">
        <v>0.76000000000000012</v>
      </c>
      <c r="N4490" s="2" t="s">
        <v>82</v>
      </c>
      <c r="O4490">
        <f t="shared" si="560"/>
        <v>2020</v>
      </c>
      <c r="P4490">
        <f t="shared" si="561"/>
        <v>4</v>
      </c>
      <c r="Q4490" t="str">
        <f t="shared" si="562"/>
        <v>avr</v>
      </c>
      <c r="R4490" t="str">
        <f t="shared" si="563"/>
        <v>Colorado</v>
      </c>
      <c r="S4490" t="str">
        <f t="shared" si="564"/>
        <v>2020-04</v>
      </c>
      <c r="T4490">
        <f>IF(AND(COUNTIF(Calculs!$Q$2:$Q$12,$O4490)&gt;0,COUNTIF(Calculs!$S$2:$S$12,$E4490)&gt;0,COUNTIF(Calculs!$U$2:$U$12,$H4490)&gt;0),1,0)</f>
        <v>1</v>
      </c>
      <c r="U4490">
        <f t="shared" si="565"/>
        <v>2772</v>
      </c>
      <c r="V4490">
        <f t="shared" si="566"/>
        <v>44</v>
      </c>
      <c r="W4490">
        <f t="shared" si="567"/>
        <v>2106.7200000000003</v>
      </c>
    </row>
    <row r="4491" spans="1:23" ht="15.75" customHeight="1" x14ac:dyDescent="0.3">
      <c r="A4491" s="2" t="s">
        <v>29</v>
      </c>
      <c r="B4491" s="2">
        <v>1128299</v>
      </c>
      <c r="C4491" s="3">
        <v>43934</v>
      </c>
      <c r="D4491" s="12" t="str" cm="1">
        <f t="array" ref="D4491">_xlfn.SWITCH(WEEKDAY(C4491,2), 1, "Lundi", 2, "Mardi", 3, "Mercredi", 4, "Jeudi", 5, "Vendredi", 6, "Samedi", 7, "Dimanche", "Erreur")</f>
        <v>Lundi</v>
      </c>
      <c r="E4491" s="2" t="s">
        <v>30</v>
      </c>
      <c r="F4491" s="2" t="s">
        <v>43</v>
      </c>
      <c r="G4491" s="2" t="s">
        <v>44</v>
      </c>
      <c r="H4491" s="4" t="s">
        <v>22</v>
      </c>
      <c r="I4491" s="5">
        <v>74</v>
      </c>
      <c r="J4491" s="6">
        <v>133</v>
      </c>
      <c r="K4491" s="7">
        <v>9842</v>
      </c>
      <c r="L4491" s="7">
        <v>4232.0599999999995</v>
      </c>
      <c r="M4491" s="8">
        <v>0.43</v>
      </c>
      <c r="N4491" s="2" t="s">
        <v>82</v>
      </c>
      <c r="O4491">
        <f t="shared" si="560"/>
        <v>2020</v>
      </c>
      <c r="P4491">
        <f t="shared" si="561"/>
        <v>4</v>
      </c>
      <c r="Q4491" t="str">
        <f t="shared" si="562"/>
        <v>avr</v>
      </c>
      <c r="R4491" t="str">
        <f t="shared" si="563"/>
        <v>Colorado</v>
      </c>
      <c r="S4491" t="str">
        <f t="shared" si="564"/>
        <v>2020-04</v>
      </c>
      <c r="T4491">
        <f>IF(AND(COUNTIF(Calculs!$Q$2:$Q$12,$O4491)&gt;0,COUNTIF(Calculs!$S$2:$S$12,$E4491)&gt;0,COUNTIF(Calculs!$U$2:$U$12,$H4491)&gt;0),1,0)</f>
        <v>1</v>
      </c>
      <c r="U4491">
        <f t="shared" si="565"/>
        <v>9842</v>
      </c>
      <c r="V4491">
        <f t="shared" si="566"/>
        <v>133</v>
      </c>
      <c r="W4491">
        <f t="shared" si="567"/>
        <v>4232.0599999999995</v>
      </c>
    </row>
    <row r="4492" spans="1:23" ht="15.75" customHeight="1" x14ac:dyDescent="0.3">
      <c r="A4492" s="2" t="s">
        <v>29</v>
      </c>
      <c r="B4492" s="2">
        <v>1128299</v>
      </c>
      <c r="C4492" s="3">
        <v>43935</v>
      </c>
      <c r="D4492" s="12" t="str" cm="1">
        <f t="array" ref="D4492">_xlfn.SWITCH(WEEKDAY(C4492,2), 1, "Lundi", 2, "Mardi", 3, "Mercredi", 4, "Jeudi", 5, "Vendredi", 6, "Samedi", 7, "Dimanche", "Erreur")</f>
        <v>Mardi</v>
      </c>
      <c r="E4492" s="2" t="s">
        <v>30</v>
      </c>
      <c r="F4492" s="2" t="s">
        <v>43</v>
      </c>
      <c r="G4492" s="2" t="s">
        <v>44</v>
      </c>
      <c r="H4492" s="4" t="s">
        <v>16</v>
      </c>
      <c r="I4492" s="5">
        <v>54</v>
      </c>
      <c r="J4492" s="6">
        <v>189</v>
      </c>
      <c r="K4492" s="7">
        <v>10206</v>
      </c>
      <c r="L4492" s="7">
        <v>6531.84</v>
      </c>
      <c r="M4492" s="8">
        <v>0.64</v>
      </c>
      <c r="N4492" s="2" t="s">
        <v>82</v>
      </c>
      <c r="O4492">
        <f t="shared" si="560"/>
        <v>2020</v>
      </c>
      <c r="P4492">
        <f t="shared" si="561"/>
        <v>4</v>
      </c>
      <c r="Q4492" t="str">
        <f t="shared" si="562"/>
        <v>avr</v>
      </c>
      <c r="R4492" t="str">
        <f t="shared" si="563"/>
        <v>Colorado</v>
      </c>
      <c r="S4492" t="str">
        <f t="shared" si="564"/>
        <v>2020-04</v>
      </c>
      <c r="T4492">
        <f>IF(AND(COUNTIF(Calculs!$Q$2:$Q$12,$O4492)&gt;0,COUNTIF(Calculs!$S$2:$S$12,$E4492)&gt;0,COUNTIF(Calculs!$U$2:$U$12,$H4492)&gt;0),1,0)</f>
        <v>1</v>
      </c>
      <c r="U4492">
        <f t="shared" si="565"/>
        <v>10206</v>
      </c>
      <c r="V4492">
        <f t="shared" si="566"/>
        <v>189</v>
      </c>
      <c r="W4492">
        <f t="shared" si="567"/>
        <v>6531.84</v>
      </c>
    </row>
    <row r="4493" spans="1:23" ht="15.75" customHeight="1" x14ac:dyDescent="0.3">
      <c r="A4493" s="2" t="s">
        <v>29</v>
      </c>
      <c r="B4493" s="2">
        <v>1128299</v>
      </c>
      <c r="C4493" s="3">
        <v>43936</v>
      </c>
      <c r="D4493" s="12" t="str" cm="1">
        <f t="array" ref="D4493">_xlfn.SWITCH(WEEKDAY(C4493,2), 1, "Lundi", 2, "Mardi", 3, "Mercredi", 4, "Jeudi", 5, "Vendredi", 6, "Samedi", 7, "Dimanche", "Erreur")</f>
        <v>Mercredi</v>
      </c>
      <c r="E4493" s="2" t="s">
        <v>30</v>
      </c>
      <c r="F4493" s="2" t="s">
        <v>43</v>
      </c>
      <c r="G4493" s="2" t="s">
        <v>44</v>
      </c>
      <c r="H4493" s="4" t="s">
        <v>18</v>
      </c>
      <c r="I4493" s="5">
        <v>59</v>
      </c>
      <c r="J4493" s="6">
        <v>144</v>
      </c>
      <c r="K4493" s="7">
        <v>8496</v>
      </c>
      <c r="L4493" s="7">
        <v>4248</v>
      </c>
      <c r="M4493" s="8">
        <v>0.5</v>
      </c>
      <c r="N4493" s="2" t="s">
        <v>82</v>
      </c>
      <c r="O4493">
        <f t="shared" si="560"/>
        <v>2020</v>
      </c>
      <c r="P4493">
        <f t="shared" si="561"/>
        <v>4</v>
      </c>
      <c r="Q4493" t="str">
        <f t="shared" si="562"/>
        <v>avr</v>
      </c>
      <c r="R4493" t="str">
        <f t="shared" si="563"/>
        <v>Colorado</v>
      </c>
      <c r="S4493" t="str">
        <f t="shared" si="564"/>
        <v>2020-04</v>
      </c>
      <c r="T4493">
        <f>IF(AND(COUNTIF(Calculs!$Q$2:$Q$12,$O4493)&gt;0,COUNTIF(Calculs!$S$2:$S$12,$E4493)&gt;0,COUNTIF(Calculs!$U$2:$U$12,$H4493)&gt;0),1,0)</f>
        <v>1</v>
      </c>
      <c r="U4493">
        <f t="shared" si="565"/>
        <v>8496</v>
      </c>
      <c r="V4493">
        <f t="shared" si="566"/>
        <v>144</v>
      </c>
      <c r="W4493">
        <f t="shared" si="567"/>
        <v>4248</v>
      </c>
    </row>
    <row r="4494" spans="1:23" ht="15.75" customHeight="1" x14ac:dyDescent="0.3">
      <c r="A4494" s="2" t="s">
        <v>29</v>
      </c>
      <c r="B4494" s="2">
        <v>1128299</v>
      </c>
      <c r="C4494" s="3">
        <v>43937</v>
      </c>
      <c r="D4494" s="12" t="str" cm="1">
        <f t="array" ref="D4494">_xlfn.SWITCH(WEEKDAY(C4494,2), 1, "Lundi", 2, "Mardi", 3, "Mercredi", 4, "Jeudi", 5, "Vendredi", 6, "Samedi", 7, "Dimanche", "Erreur")</f>
        <v>Jeudi</v>
      </c>
      <c r="E4494" s="2" t="s">
        <v>30</v>
      </c>
      <c r="F4494" s="2" t="s">
        <v>43</v>
      </c>
      <c r="G4494" s="2" t="s">
        <v>44</v>
      </c>
      <c r="H4494" s="4" t="s">
        <v>19</v>
      </c>
      <c r="I4494" s="5">
        <v>64</v>
      </c>
      <c r="J4494" s="6">
        <v>150</v>
      </c>
      <c r="K4494" s="7">
        <v>9600</v>
      </c>
      <c r="L4494" s="7">
        <v>6144</v>
      </c>
      <c r="M4494" s="8">
        <v>0.64</v>
      </c>
      <c r="N4494" s="2" t="s">
        <v>82</v>
      </c>
      <c r="O4494">
        <f t="shared" si="560"/>
        <v>2020</v>
      </c>
      <c r="P4494">
        <f t="shared" si="561"/>
        <v>4</v>
      </c>
      <c r="Q4494" t="str">
        <f t="shared" si="562"/>
        <v>avr</v>
      </c>
      <c r="R4494" t="str">
        <f t="shared" si="563"/>
        <v>Colorado</v>
      </c>
      <c r="S4494" t="str">
        <f t="shared" si="564"/>
        <v>2020-04</v>
      </c>
      <c r="T4494">
        <f>IF(AND(COUNTIF(Calculs!$Q$2:$Q$12,$O4494)&gt;0,COUNTIF(Calculs!$S$2:$S$12,$E4494)&gt;0,COUNTIF(Calculs!$U$2:$U$12,$H4494)&gt;0),1,0)</f>
        <v>1</v>
      </c>
      <c r="U4494">
        <f t="shared" si="565"/>
        <v>9600</v>
      </c>
      <c r="V4494">
        <f t="shared" si="566"/>
        <v>150</v>
      </c>
      <c r="W4494">
        <f t="shared" si="567"/>
        <v>6144</v>
      </c>
    </row>
    <row r="4495" spans="1:23" ht="15.75" customHeight="1" x14ac:dyDescent="0.3">
      <c r="A4495" s="2" t="s">
        <v>29</v>
      </c>
      <c r="B4495" s="2">
        <v>1128299</v>
      </c>
      <c r="C4495" s="3">
        <v>43938</v>
      </c>
      <c r="D4495" s="12" t="str" cm="1">
        <f t="array" ref="D4495">_xlfn.SWITCH(WEEKDAY(C4495,2), 1, "Lundi", 2, "Mardi", 3, "Mercredi", 4, "Jeudi", 5, "Vendredi", 6, "Samedi", 7, "Dimanche", "Erreur")</f>
        <v>Vendredi</v>
      </c>
      <c r="E4495" s="2" t="s">
        <v>30</v>
      </c>
      <c r="F4495" s="2" t="s">
        <v>43</v>
      </c>
      <c r="G4495" s="2" t="s">
        <v>44</v>
      </c>
      <c r="H4495" s="4" t="s">
        <v>20</v>
      </c>
      <c r="I4495" s="5">
        <v>62</v>
      </c>
      <c r="J4495" s="6">
        <v>135</v>
      </c>
      <c r="K4495" s="7">
        <v>8370</v>
      </c>
      <c r="L4495" s="7">
        <v>5022</v>
      </c>
      <c r="M4495" s="8">
        <v>0.6</v>
      </c>
      <c r="N4495" s="2" t="s">
        <v>82</v>
      </c>
      <c r="O4495">
        <f t="shared" si="560"/>
        <v>2020</v>
      </c>
      <c r="P4495">
        <f t="shared" si="561"/>
        <v>4</v>
      </c>
      <c r="Q4495" t="str">
        <f t="shared" si="562"/>
        <v>avr</v>
      </c>
      <c r="R4495" t="str">
        <f t="shared" si="563"/>
        <v>Colorado</v>
      </c>
      <c r="S4495" t="str">
        <f t="shared" si="564"/>
        <v>2020-04</v>
      </c>
      <c r="T4495">
        <f>IF(AND(COUNTIF(Calculs!$Q$2:$Q$12,$O4495)&gt;0,COUNTIF(Calculs!$S$2:$S$12,$E4495)&gt;0,COUNTIF(Calculs!$U$2:$U$12,$H4495)&gt;0),1,0)</f>
        <v>1</v>
      </c>
      <c r="U4495">
        <f t="shared" si="565"/>
        <v>8370</v>
      </c>
      <c r="V4495">
        <f t="shared" si="566"/>
        <v>135</v>
      </c>
      <c r="W4495">
        <f t="shared" si="567"/>
        <v>5022</v>
      </c>
    </row>
    <row r="4496" spans="1:23" ht="15.75" customHeight="1" x14ac:dyDescent="0.3">
      <c r="A4496" s="2" t="s">
        <v>29</v>
      </c>
      <c r="B4496" s="2">
        <v>1128299</v>
      </c>
      <c r="C4496" s="3">
        <v>43939</v>
      </c>
      <c r="D4496" s="12" t="str" cm="1">
        <f t="array" ref="D4496">_xlfn.SWITCH(WEEKDAY(C4496,2), 1, "Lundi", 2, "Mardi", 3, "Mercredi", 4, "Jeudi", 5, "Vendredi", 6, "Samedi", 7, "Dimanche", "Erreur")</f>
        <v>Samedi</v>
      </c>
      <c r="E4496" s="2" t="s">
        <v>30</v>
      </c>
      <c r="F4496" s="2" t="s">
        <v>43</v>
      </c>
      <c r="G4496" s="2" t="s">
        <v>44</v>
      </c>
      <c r="H4496" s="4" t="s">
        <v>21</v>
      </c>
      <c r="I4496" s="5">
        <v>66</v>
      </c>
      <c r="J4496" s="6">
        <v>91</v>
      </c>
      <c r="K4496" s="7">
        <v>6006</v>
      </c>
      <c r="L4496" s="7">
        <v>4624.6200000000008</v>
      </c>
      <c r="M4496" s="8">
        <v>0.77000000000000013</v>
      </c>
      <c r="N4496" s="2" t="s">
        <v>82</v>
      </c>
      <c r="O4496">
        <f t="shared" si="560"/>
        <v>2020</v>
      </c>
      <c r="P4496">
        <f t="shared" si="561"/>
        <v>4</v>
      </c>
      <c r="Q4496" t="str">
        <f t="shared" si="562"/>
        <v>avr</v>
      </c>
      <c r="R4496" t="str">
        <f t="shared" si="563"/>
        <v>Colorado</v>
      </c>
      <c r="S4496" t="str">
        <f t="shared" si="564"/>
        <v>2020-04</v>
      </c>
      <c r="T4496">
        <f>IF(AND(COUNTIF(Calculs!$Q$2:$Q$12,$O4496)&gt;0,COUNTIF(Calculs!$S$2:$S$12,$E4496)&gt;0,COUNTIF(Calculs!$U$2:$U$12,$H4496)&gt;0),1,0)</f>
        <v>1</v>
      </c>
      <c r="U4496">
        <f t="shared" si="565"/>
        <v>6006</v>
      </c>
      <c r="V4496">
        <f t="shared" si="566"/>
        <v>91</v>
      </c>
      <c r="W4496">
        <f t="shared" si="567"/>
        <v>4624.6200000000008</v>
      </c>
    </row>
    <row r="4497" spans="1:23" ht="15.75" customHeight="1" x14ac:dyDescent="0.3">
      <c r="A4497" s="2" t="s">
        <v>29</v>
      </c>
      <c r="B4497" s="2">
        <v>1128299</v>
      </c>
      <c r="C4497" s="3">
        <v>43940</v>
      </c>
      <c r="D4497" s="12" t="str" cm="1">
        <f t="array" ref="D4497">_xlfn.SWITCH(WEEKDAY(C4497,2), 1, "Lundi", 2, "Mardi", 3, "Mercredi", 4, "Jeudi", 5, "Vendredi", 6, "Samedi", 7, "Dimanche", "Erreur")</f>
        <v>Dimanche</v>
      </c>
      <c r="E4497" s="2" t="s">
        <v>30</v>
      </c>
      <c r="F4497" s="2" t="s">
        <v>43</v>
      </c>
      <c r="G4497" s="2" t="s">
        <v>44</v>
      </c>
      <c r="H4497" s="4" t="s">
        <v>22</v>
      </c>
      <c r="I4497" s="5">
        <v>83</v>
      </c>
      <c r="J4497" s="6">
        <v>181</v>
      </c>
      <c r="K4497" s="7">
        <v>15023</v>
      </c>
      <c r="L4497" s="7">
        <v>6459.89</v>
      </c>
      <c r="M4497" s="8">
        <v>0.43</v>
      </c>
      <c r="N4497" s="2" t="s">
        <v>82</v>
      </c>
      <c r="O4497">
        <f t="shared" si="560"/>
        <v>2020</v>
      </c>
      <c r="P4497">
        <f t="shared" si="561"/>
        <v>4</v>
      </c>
      <c r="Q4497" t="str">
        <f t="shared" si="562"/>
        <v>avr</v>
      </c>
      <c r="R4497" t="str">
        <f t="shared" si="563"/>
        <v>Colorado</v>
      </c>
      <c r="S4497" t="str">
        <f t="shared" si="564"/>
        <v>2020-04</v>
      </c>
      <c r="T4497">
        <f>IF(AND(COUNTIF(Calculs!$Q$2:$Q$12,$O4497)&gt;0,COUNTIF(Calculs!$S$2:$S$12,$E4497)&gt;0,COUNTIF(Calculs!$U$2:$U$12,$H4497)&gt;0),1,0)</f>
        <v>1</v>
      </c>
      <c r="U4497">
        <f t="shared" si="565"/>
        <v>15023</v>
      </c>
      <c r="V4497">
        <f t="shared" si="566"/>
        <v>181</v>
      </c>
      <c r="W4497">
        <f t="shared" si="567"/>
        <v>6459.89</v>
      </c>
    </row>
    <row r="4498" spans="1:23" ht="15.75" customHeight="1" x14ac:dyDescent="0.3">
      <c r="A4498" s="2" t="s">
        <v>29</v>
      </c>
      <c r="B4498" s="2">
        <v>1128299</v>
      </c>
      <c r="C4498" s="3">
        <v>43941</v>
      </c>
      <c r="D4498" s="12" t="str" cm="1">
        <f t="array" ref="D4498">_xlfn.SWITCH(WEEKDAY(C4498,2), 1, "Lundi", 2, "Mardi", 3, "Mercredi", 4, "Jeudi", 5, "Vendredi", 6, "Samedi", 7, "Dimanche", "Erreur")</f>
        <v>Lundi</v>
      </c>
      <c r="E4498" s="2" t="s">
        <v>30</v>
      </c>
      <c r="F4498" s="2" t="s">
        <v>43</v>
      </c>
      <c r="G4498" s="2" t="s">
        <v>44</v>
      </c>
      <c r="H4498" s="4" t="s">
        <v>16</v>
      </c>
      <c r="I4498" s="5">
        <v>64</v>
      </c>
      <c r="J4498" s="6">
        <v>202</v>
      </c>
      <c r="K4498" s="7">
        <v>12928</v>
      </c>
      <c r="L4498" s="7">
        <v>7756.7999999999993</v>
      </c>
      <c r="M4498" s="8">
        <v>0.6</v>
      </c>
      <c r="N4498" s="2" t="s">
        <v>82</v>
      </c>
      <c r="O4498">
        <f t="shared" si="560"/>
        <v>2020</v>
      </c>
      <c r="P4498">
        <f t="shared" si="561"/>
        <v>4</v>
      </c>
      <c r="Q4498" t="str">
        <f t="shared" si="562"/>
        <v>avr</v>
      </c>
      <c r="R4498" t="str">
        <f t="shared" si="563"/>
        <v>Colorado</v>
      </c>
      <c r="S4498" t="str">
        <f t="shared" si="564"/>
        <v>2020-04</v>
      </c>
      <c r="T4498">
        <f>IF(AND(COUNTIF(Calculs!$Q$2:$Q$12,$O4498)&gt;0,COUNTIF(Calculs!$S$2:$S$12,$E4498)&gt;0,COUNTIF(Calculs!$U$2:$U$12,$H4498)&gt;0),1,0)</f>
        <v>1</v>
      </c>
      <c r="U4498">
        <f t="shared" si="565"/>
        <v>12928</v>
      </c>
      <c r="V4498">
        <f t="shared" si="566"/>
        <v>202</v>
      </c>
      <c r="W4498">
        <f t="shared" si="567"/>
        <v>7756.7999999999993</v>
      </c>
    </row>
    <row r="4499" spans="1:23" ht="15.75" customHeight="1" x14ac:dyDescent="0.3">
      <c r="A4499" s="2" t="s">
        <v>29</v>
      </c>
      <c r="B4499" s="2">
        <v>1128299</v>
      </c>
      <c r="C4499" s="3">
        <v>43942</v>
      </c>
      <c r="D4499" s="12" t="str" cm="1">
        <f t="array" ref="D4499">_xlfn.SWITCH(WEEKDAY(C4499,2), 1, "Lundi", 2, "Mardi", 3, "Mercredi", 4, "Jeudi", 5, "Vendredi", 6, "Samedi", 7, "Dimanche", "Erreur")</f>
        <v>Mardi</v>
      </c>
      <c r="E4499" s="2" t="s">
        <v>30</v>
      </c>
      <c r="F4499" s="2" t="s">
        <v>43</v>
      </c>
      <c r="G4499" s="2" t="s">
        <v>44</v>
      </c>
      <c r="H4499" s="4" t="s">
        <v>18</v>
      </c>
      <c r="I4499" s="5">
        <v>67</v>
      </c>
      <c r="J4499" s="6">
        <v>188</v>
      </c>
      <c r="K4499" s="7">
        <v>12596</v>
      </c>
      <c r="L4499" s="7">
        <v>5038.4000000000005</v>
      </c>
      <c r="M4499" s="8">
        <v>0.4</v>
      </c>
      <c r="N4499" s="2" t="s">
        <v>82</v>
      </c>
      <c r="O4499">
        <f t="shared" si="560"/>
        <v>2020</v>
      </c>
      <c r="P4499">
        <f t="shared" si="561"/>
        <v>4</v>
      </c>
      <c r="Q4499" t="str">
        <f t="shared" si="562"/>
        <v>avr</v>
      </c>
      <c r="R4499" t="str">
        <f t="shared" si="563"/>
        <v>Colorado</v>
      </c>
      <c r="S4499" t="str">
        <f t="shared" si="564"/>
        <v>2020-04</v>
      </c>
      <c r="T4499">
        <f>IF(AND(COUNTIF(Calculs!$Q$2:$Q$12,$O4499)&gt;0,COUNTIF(Calculs!$S$2:$S$12,$E4499)&gt;0,COUNTIF(Calculs!$U$2:$U$12,$H4499)&gt;0),1,0)</f>
        <v>1</v>
      </c>
      <c r="U4499">
        <f t="shared" si="565"/>
        <v>12596</v>
      </c>
      <c r="V4499">
        <f t="shared" si="566"/>
        <v>188</v>
      </c>
      <c r="W4499">
        <f t="shared" si="567"/>
        <v>5038.4000000000005</v>
      </c>
    </row>
    <row r="4500" spans="1:23" ht="15.75" customHeight="1" x14ac:dyDescent="0.3">
      <c r="A4500" s="2" t="s">
        <v>29</v>
      </c>
      <c r="B4500" s="2">
        <v>1128299</v>
      </c>
      <c r="C4500" s="3">
        <v>43943</v>
      </c>
      <c r="D4500" s="12" t="str" cm="1">
        <f t="array" ref="D4500">_xlfn.SWITCH(WEEKDAY(C4500,2), 1, "Lundi", 2, "Mardi", 3, "Mercredi", 4, "Jeudi", 5, "Vendredi", 6, "Samedi", 7, "Dimanche", "Erreur")</f>
        <v>Mercredi</v>
      </c>
      <c r="E4500" s="2" t="s">
        <v>30</v>
      </c>
      <c r="F4500" s="2" t="s">
        <v>43</v>
      </c>
      <c r="G4500" s="2" t="s">
        <v>44</v>
      </c>
      <c r="H4500" s="4" t="s">
        <v>19</v>
      </c>
      <c r="I4500" s="5">
        <v>67</v>
      </c>
      <c r="J4500" s="6">
        <v>161</v>
      </c>
      <c r="K4500" s="7">
        <v>10787</v>
      </c>
      <c r="L4500" s="7">
        <v>5932.85</v>
      </c>
      <c r="M4500" s="8">
        <v>0.55000000000000004</v>
      </c>
      <c r="N4500" s="2" t="s">
        <v>82</v>
      </c>
      <c r="O4500">
        <f t="shared" si="560"/>
        <v>2020</v>
      </c>
      <c r="P4500">
        <f t="shared" si="561"/>
        <v>4</v>
      </c>
      <c r="Q4500" t="str">
        <f t="shared" si="562"/>
        <v>avr</v>
      </c>
      <c r="R4500" t="str">
        <f t="shared" si="563"/>
        <v>Colorado</v>
      </c>
      <c r="S4500" t="str">
        <f t="shared" si="564"/>
        <v>2020-04</v>
      </c>
      <c r="T4500">
        <f>IF(AND(COUNTIF(Calculs!$Q$2:$Q$12,$O4500)&gt;0,COUNTIF(Calculs!$S$2:$S$12,$E4500)&gt;0,COUNTIF(Calculs!$U$2:$U$12,$H4500)&gt;0),1,0)</f>
        <v>1</v>
      </c>
      <c r="U4500">
        <f t="shared" si="565"/>
        <v>10787</v>
      </c>
      <c r="V4500">
        <f t="shared" si="566"/>
        <v>161</v>
      </c>
      <c r="W4500">
        <f t="shared" si="567"/>
        <v>5932.85</v>
      </c>
    </row>
    <row r="4501" spans="1:23" ht="15.75" customHeight="1" x14ac:dyDescent="0.3">
      <c r="A4501" s="2" t="s">
        <v>29</v>
      </c>
      <c r="B4501" s="2">
        <v>1128299</v>
      </c>
      <c r="C4501" s="3">
        <v>43944</v>
      </c>
      <c r="D4501" s="12" t="str" cm="1">
        <f t="array" ref="D4501">_xlfn.SWITCH(WEEKDAY(C4501,2), 1, "Lundi", 2, "Mardi", 3, "Mercredi", 4, "Jeudi", 5, "Vendredi", 6, "Samedi", 7, "Dimanche", "Erreur")</f>
        <v>Jeudi</v>
      </c>
      <c r="E4501" s="2" t="s">
        <v>30</v>
      </c>
      <c r="F4501" s="2" t="s">
        <v>43</v>
      </c>
      <c r="G4501" s="2" t="s">
        <v>44</v>
      </c>
      <c r="H4501" s="4" t="s">
        <v>20</v>
      </c>
      <c r="I4501" s="5">
        <v>61</v>
      </c>
      <c r="J4501" s="6">
        <v>143</v>
      </c>
      <c r="K4501" s="7">
        <v>8723</v>
      </c>
      <c r="L4501" s="7">
        <v>4535.96</v>
      </c>
      <c r="M4501" s="8">
        <v>0.52</v>
      </c>
      <c r="N4501" s="2" t="s">
        <v>82</v>
      </c>
      <c r="O4501">
        <f t="shared" si="560"/>
        <v>2020</v>
      </c>
      <c r="P4501">
        <f t="shared" si="561"/>
        <v>4</v>
      </c>
      <c r="Q4501" t="str">
        <f t="shared" si="562"/>
        <v>avr</v>
      </c>
      <c r="R4501" t="str">
        <f t="shared" si="563"/>
        <v>Colorado</v>
      </c>
      <c r="S4501" t="str">
        <f t="shared" si="564"/>
        <v>2020-04</v>
      </c>
      <c r="T4501">
        <f>IF(AND(COUNTIF(Calculs!$Q$2:$Q$12,$O4501)&gt;0,COUNTIF(Calculs!$S$2:$S$12,$E4501)&gt;0,COUNTIF(Calculs!$U$2:$U$12,$H4501)&gt;0),1,0)</f>
        <v>1</v>
      </c>
      <c r="U4501">
        <f t="shared" si="565"/>
        <v>8723</v>
      </c>
      <c r="V4501">
        <f t="shared" si="566"/>
        <v>143</v>
      </c>
      <c r="W4501">
        <f t="shared" si="567"/>
        <v>4535.96</v>
      </c>
    </row>
    <row r="4502" spans="1:23" ht="15.75" customHeight="1" x14ac:dyDescent="0.3">
      <c r="A4502" s="2" t="s">
        <v>29</v>
      </c>
      <c r="B4502" s="2">
        <v>1128299</v>
      </c>
      <c r="C4502" s="3">
        <v>43945</v>
      </c>
      <c r="D4502" s="12" t="str" cm="1">
        <f t="array" ref="D4502">_xlfn.SWITCH(WEEKDAY(C4502,2), 1, "Lundi", 2, "Mardi", 3, "Mercredi", 4, "Jeudi", 5, "Vendredi", 6, "Samedi", 7, "Dimanche", "Erreur")</f>
        <v>Vendredi</v>
      </c>
      <c r="E4502" s="2" t="s">
        <v>30</v>
      </c>
      <c r="F4502" s="2" t="s">
        <v>43</v>
      </c>
      <c r="G4502" s="2" t="s">
        <v>44</v>
      </c>
      <c r="H4502" s="4" t="s">
        <v>21</v>
      </c>
      <c r="I4502" s="5">
        <v>67</v>
      </c>
      <c r="J4502" s="6">
        <v>131</v>
      </c>
      <c r="K4502" s="7">
        <v>8777</v>
      </c>
      <c r="L4502" s="7">
        <v>6143.9000000000005</v>
      </c>
      <c r="M4502" s="8">
        <v>0.70000000000000007</v>
      </c>
      <c r="N4502" s="2" t="s">
        <v>82</v>
      </c>
      <c r="O4502">
        <f t="shared" si="560"/>
        <v>2020</v>
      </c>
      <c r="P4502">
        <f t="shared" si="561"/>
        <v>4</v>
      </c>
      <c r="Q4502" t="str">
        <f t="shared" si="562"/>
        <v>avr</v>
      </c>
      <c r="R4502" t="str">
        <f t="shared" si="563"/>
        <v>Colorado</v>
      </c>
      <c r="S4502" t="str">
        <f t="shared" si="564"/>
        <v>2020-04</v>
      </c>
      <c r="T4502">
        <f>IF(AND(COUNTIF(Calculs!$Q$2:$Q$12,$O4502)&gt;0,COUNTIF(Calculs!$S$2:$S$12,$E4502)&gt;0,COUNTIF(Calculs!$U$2:$U$12,$H4502)&gt;0),1,0)</f>
        <v>1</v>
      </c>
      <c r="U4502">
        <f t="shared" si="565"/>
        <v>8777</v>
      </c>
      <c r="V4502">
        <f t="shared" si="566"/>
        <v>131</v>
      </c>
      <c r="W4502">
        <f t="shared" si="567"/>
        <v>6143.9000000000005</v>
      </c>
    </row>
    <row r="4503" spans="1:23" ht="15.75" customHeight="1" x14ac:dyDescent="0.3">
      <c r="A4503" s="2" t="s">
        <v>29</v>
      </c>
      <c r="B4503" s="2">
        <v>1128299</v>
      </c>
      <c r="C4503" s="3">
        <v>43946</v>
      </c>
      <c r="D4503" s="12" t="str" cm="1">
        <f t="array" ref="D4503">_xlfn.SWITCH(WEEKDAY(C4503,2), 1, "Lundi", 2, "Mardi", 3, "Mercredi", 4, "Jeudi", 5, "Vendredi", 6, "Samedi", 7, "Dimanche", "Erreur")</f>
        <v>Samedi</v>
      </c>
      <c r="E4503" s="2" t="s">
        <v>30</v>
      </c>
      <c r="F4503" s="2" t="s">
        <v>43</v>
      </c>
      <c r="G4503" s="2" t="s">
        <v>44</v>
      </c>
      <c r="H4503" s="4" t="s">
        <v>22</v>
      </c>
      <c r="I4503" s="5">
        <v>78</v>
      </c>
      <c r="J4503" s="6">
        <v>137</v>
      </c>
      <c r="K4503" s="7">
        <v>10686</v>
      </c>
      <c r="L4503" s="7">
        <v>4274.4000000000005</v>
      </c>
      <c r="M4503" s="8">
        <v>0.4</v>
      </c>
      <c r="N4503" s="2" t="s">
        <v>82</v>
      </c>
      <c r="O4503">
        <f t="shared" si="560"/>
        <v>2020</v>
      </c>
      <c r="P4503">
        <f t="shared" si="561"/>
        <v>4</v>
      </c>
      <c r="Q4503" t="str">
        <f t="shared" si="562"/>
        <v>avr</v>
      </c>
      <c r="R4503" t="str">
        <f t="shared" si="563"/>
        <v>Colorado</v>
      </c>
      <c r="S4503" t="str">
        <f t="shared" si="564"/>
        <v>2020-04</v>
      </c>
      <c r="T4503">
        <f>IF(AND(COUNTIF(Calculs!$Q$2:$Q$12,$O4503)&gt;0,COUNTIF(Calculs!$S$2:$S$12,$E4503)&gt;0,COUNTIF(Calculs!$U$2:$U$12,$H4503)&gt;0),1,0)</f>
        <v>1</v>
      </c>
      <c r="U4503">
        <f t="shared" si="565"/>
        <v>10686</v>
      </c>
      <c r="V4503">
        <f t="shared" si="566"/>
        <v>137</v>
      </c>
      <c r="W4503">
        <f t="shared" si="567"/>
        <v>4274.4000000000005</v>
      </c>
    </row>
    <row r="4504" spans="1:23" ht="15.75" customHeight="1" x14ac:dyDescent="0.3">
      <c r="A4504" s="2" t="s">
        <v>29</v>
      </c>
      <c r="B4504" s="2">
        <v>1128299</v>
      </c>
      <c r="C4504" s="3">
        <v>43947</v>
      </c>
      <c r="D4504" s="12" t="str" cm="1">
        <f t="array" ref="D4504">_xlfn.SWITCH(WEEKDAY(C4504,2), 1, "Lundi", 2, "Mardi", 3, "Mercredi", 4, "Jeudi", 5, "Vendredi", 6, "Samedi", 7, "Dimanche", "Erreur")</f>
        <v>Dimanche</v>
      </c>
      <c r="E4504" s="2" t="s">
        <v>30</v>
      </c>
      <c r="F4504" s="2" t="s">
        <v>43</v>
      </c>
      <c r="G4504" s="2" t="s">
        <v>44</v>
      </c>
      <c r="H4504" s="4" t="s">
        <v>16</v>
      </c>
      <c r="I4504" s="5">
        <v>63</v>
      </c>
      <c r="J4504" s="6">
        <v>196</v>
      </c>
      <c r="K4504" s="7">
        <v>12348</v>
      </c>
      <c r="L4504" s="7">
        <v>7285.3200000000006</v>
      </c>
      <c r="M4504" s="8">
        <v>0.59000000000000008</v>
      </c>
      <c r="N4504" s="2" t="s">
        <v>82</v>
      </c>
      <c r="O4504">
        <f t="shared" si="560"/>
        <v>2020</v>
      </c>
      <c r="P4504">
        <f t="shared" si="561"/>
        <v>4</v>
      </c>
      <c r="Q4504" t="str">
        <f t="shared" si="562"/>
        <v>avr</v>
      </c>
      <c r="R4504" t="str">
        <f t="shared" si="563"/>
        <v>Colorado</v>
      </c>
      <c r="S4504" t="str">
        <f t="shared" si="564"/>
        <v>2020-04</v>
      </c>
      <c r="T4504">
        <f>IF(AND(COUNTIF(Calculs!$Q$2:$Q$12,$O4504)&gt;0,COUNTIF(Calculs!$S$2:$S$12,$E4504)&gt;0,COUNTIF(Calculs!$U$2:$U$12,$H4504)&gt;0),1,0)</f>
        <v>1</v>
      </c>
      <c r="U4504">
        <f t="shared" si="565"/>
        <v>12348</v>
      </c>
      <c r="V4504">
        <f t="shared" si="566"/>
        <v>196</v>
      </c>
      <c r="W4504">
        <f t="shared" si="567"/>
        <v>7285.3200000000006</v>
      </c>
    </row>
    <row r="4505" spans="1:23" ht="15.75" customHeight="1" x14ac:dyDescent="0.3">
      <c r="A4505" s="2" t="s">
        <v>29</v>
      </c>
      <c r="B4505" s="2">
        <v>1128299</v>
      </c>
      <c r="C4505" s="3">
        <v>43948</v>
      </c>
      <c r="D4505" s="12" t="str" cm="1">
        <f t="array" ref="D4505">_xlfn.SWITCH(WEEKDAY(C4505,2), 1, "Lundi", 2, "Mardi", 3, "Mercredi", 4, "Jeudi", 5, "Vendredi", 6, "Samedi", 7, "Dimanche", "Erreur")</f>
        <v>Lundi</v>
      </c>
      <c r="E4505" s="2" t="s">
        <v>30</v>
      </c>
      <c r="F4505" s="2" t="s">
        <v>43</v>
      </c>
      <c r="G4505" s="2" t="s">
        <v>44</v>
      </c>
      <c r="H4505" s="4" t="s">
        <v>18</v>
      </c>
      <c r="I4505" s="5">
        <v>73</v>
      </c>
      <c r="J4505" s="6">
        <v>189</v>
      </c>
      <c r="K4505" s="7">
        <v>13797</v>
      </c>
      <c r="L4505" s="7">
        <v>5794.74</v>
      </c>
      <c r="M4505" s="8">
        <v>0.42</v>
      </c>
      <c r="N4505" s="2" t="s">
        <v>82</v>
      </c>
      <c r="O4505">
        <f t="shared" si="560"/>
        <v>2020</v>
      </c>
      <c r="P4505">
        <f t="shared" si="561"/>
        <v>4</v>
      </c>
      <c r="Q4505" t="str">
        <f t="shared" si="562"/>
        <v>avr</v>
      </c>
      <c r="R4505" t="str">
        <f t="shared" si="563"/>
        <v>Colorado</v>
      </c>
      <c r="S4505" t="str">
        <f t="shared" si="564"/>
        <v>2020-04</v>
      </c>
      <c r="T4505">
        <f>IF(AND(COUNTIF(Calculs!$Q$2:$Q$12,$O4505)&gt;0,COUNTIF(Calculs!$S$2:$S$12,$E4505)&gt;0,COUNTIF(Calculs!$U$2:$U$12,$H4505)&gt;0),1,0)</f>
        <v>1</v>
      </c>
      <c r="U4505">
        <f t="shared" si="565"/>
        <v>13797</v>
      </c>
      <c r="V4505">
        <f t="shared" si="566"/>
        <v>189</v>
      </c>
      <c r="W4505">
        <f t="shared" si="567"/>
        <v>5794.74</v>
      </c>
    </row>
    <row r="4506" spans="1:23" ht="15.75" customHeight="1" x14ac:dyDescent="0.3">
      <c r="A4506" s="2" t="s">
        <v>29</v>
      </c>
      <c r="B4506" s="2">
        <v>1128299</v>
      </c>
      <c r="C4506" s="3">
        <v>43949</v>
      </c>
      <c r="D4506" s="12" t="str" cm="1">
        <f t="array" ref="D4506">_xlfn.SWITCH(WEEKDAY(C4506,2), 1, "Lundi", 2, "Mardi", 3, "Mercredi", 4, "Jeudi", 5, "Vendredi", 6, "Samedi", 7, "Dimanche", "Erreur")</f>
        <v>Mardi</v>
      </c>
      <c r="E4506" s="2" t="s">
        <v>30</v>
      </c>
      <c r="F4506" s="2" t="s">
        <v>43</v>
      </c>
      <c r="G4506" s="2" t="s">
        <v>44</v>
      </c>
      <c r="H4506" s="4" t="s">
        <v>19</v>
      </c>
      <c r="I4506" s="5">
        <v>67</v>
      </c>
      <c r="J4506" s="6">
        <v>143</v>
      </c>
      <c r="K4506" s="7">
        <v>9581</v>
      </c>
      <c r="L4506" s="7">
        <v>5461.170000000001</v>
      </c>
      <c r="M4506" s="8">
        <v>0.57000000000000006</v>
      </c>
      <c r="N4506" s="2" t="s">
        <v>82</v>
      </c>
      <c r="O4506">
        <f t="shared" si="560"/>
        <v>2020</v>
      </c>
      <c r="P4506">
        <f t="shared" si="561"/>
        <v>4</v>
      </c>
      <c r="Q4506" t="str">
        <f t="shared" si="562"/>
        <v>avr</v>
      </c>
      <c r="R4506" t="str">
        <f t="shared" si="563"/>
        <v>Colorado</v>
      </c>
      <c r="S4506" t="str">
        <f t="shared" si="564"/>
        <v>2020-04</v>
      </c>
      <c r="T4506">
        <f>IF(AND(COUNTIF(Calculs!$Q$2:$Q$12,$O4506)&gt;0,COUNTIF(Calculs!$S$2:$S$12,$E4506)&gt;0,COUNTIF(Calculs!$U$2:$U$12,$H4506)&gt;0),1,0)</f>
        <v>1</v>
      </c>
      <c r="U4506">
        <f t="shared" si="565"/>
        <v>9581</v>
      </c>
      <c r="V4506">
        <f t="shared" si="566"/>
        <v>143</v>
      </c>
      <c r="W4506">
        <f t="shared" si="567"/>
        <v>5461.170000000001</v>
      </c>
    </row>
    <row r="4507" spans="1:23" ht="15.75" customHeight="1" x14ac:dyDescent="0.3">
      <c r="A4507" s="2" t="s">
        <v>29</v>
      </c>
      <c r="B4507" s="2">
        <v>1128299</v>
      </c>
      <c r="C4507" s="3">
        <v>43950</v>
      </c>
      <c r="D4507" s="12" t="str" cm="1">
        <f t="array" ref="D4507">_xlfn.SWITCH(WEEKDAY(C4507,2), 1, "Lundi", 2, "Mardi", 3, "Mercredi", 4, "Jeudi", 5, "Vendredi", 6, "Samedi", 7, "Dimanche", "Erreur")</f>
        <v>Mercredi</v>
      </c>
      <c r="E4507" s="2" t="s">
        <v>30</v>
      </c>
      <c r="F4507" s="2" t="s">
        <v>43</v>
      </c>
      <c r="G4507" s="2" t="s">
        <v>44</v>
      </c>
      <c r="H4507" s="4" t="s">
        <v>20</v>
      </c>
      <c r="I4507" s="5">
        <v>63</v>
      </c>
      <c r="J4507" s="6">
        <v>135</v>
      </c>
      <c r="K4507" s="7">
        <v>8505</v>
      </c>
      <c r="L4507" s="7">
        <v>4592.7000000000007</v>
      </c>
      <c r="M4507" s="8">
        <v>0.54</v>
      </c>
      <c r="N4507" s="2" t="s">
        <v>82</v>
      </c>
      <c r="O4507">
        <f t="shared" si="560"/>
        <v>2020</v>
      </c>
      <c r="P4507">
        <f t="shared" si="561"/>
        <v>4</v>
      </c>
      <c r="Q4507" t="str">
        <f t="shared" si="562"/>
        <v>avr</v>
      </c>
      <c r="R4507" t="str">
        <f t="shared" si="563"/>
        <v>Colorado</v>
      </c>
      <c r="S4507" t="str">
        <f t="shared" si="564"/>
        <v>2020-04</v>
      </c>
      <c r="T4507">
        <f>IF(AND(COUNTIF(Calculs!$Q$2:$Q$12,$O4507)&gt;0,COUNTIF(Calculs!$S$2:$S$12,$E4507)&gt;0,COUNTIF(Calculs!$U$2:$U$12,$H4507)&gt;0),1,0)</f>
        <v>1</v>
      </c>
      <c r="U4507">
        <f t="shared" si="565"/>
        <v>8505</v>
      </c>
      <c r="V4507">
        <f t="shared" si="566"/>
        <v>135</v>
      </c>
      <c r="W4507">
        <f t="shared" si="567"/>
        <v>4592.7000000000007</v>
      </c>
    </row>
    <row r="4508" spans="1:23" ht="15.75" customHeight="1" x14ac:dyDescent="0.3">
      <c r="A4508" s="2" t="s">
        <v>29</v>
      </c>
      <c r="B4508" s="2">
        <v>1128299</v>
      </c>
      <c r="C4508" s="3">
        <v>43951</v>
      </c>
      <c r="D4508" s="12" t="str" cm="1">
        <f t="array" ref="D4508">_xlfn.SWITCH(WEEKDAY(C4508,2), 1, "Lundi", 2, "Mardi", 3, "Mercredi", 4, "Jeudi", 5, "Vendredi", 6, "Samedi", 7, "Dimanche", "Erreur")</f>
        <v>Jeudi</v>
      </c>
      <c r="E4508" s="2" t="s">
        <v>30</v>
      </c>
      <c r="F4508" s="2" t="s">
        <v>43</v>
      </c>
      <c r="G4508" s="2" t="s">
        <v>44</v>
      </c>
      <c r="H4508" s="4" t="s">
        <v>21</v>
      </c>
      <c r="I4508" s="5">
        <v>74</v>
      </c>
      <c r="J4508" s="6">
        <v>140</v>
      </c>
      <c r="K4508" s="7">
        <v>10360</v>
      </c>
      <c r="L4508" s="7">
        <v>7562.8000000000011</v>
      </c>
      <c r="M4508" s="8">
        <v>0.73000000000000009</v>
      </c>
      <c r="N4508" s="2" t="s">
        <v>82</v>
      </c>
      <c r="O4508">
        <f t="shared" si="560"/>
        <v>2020</v>
      </c>
      <c r="P4508">
        <f t="shared" si="561"/>
        <v>4</v>
      </c>
      <c r="Q4508" t="str">
        <f t="shared" si="562"/>
        <v>avr</v>
      </c>
      <c r="R4508" t="str">
        <f t="shared" si="563"/>
        <v>Colorado</v>
      </c>
      <c r="S4508" t="str">
        <f t="shared" si="564"/>
        <v>2020-04</v>
      </c>
      <c r="T4508">
        <f>IF(AND(COUNTIF(Calculs!$Q$2:$Q$12,$O4508)&gt;0,COUNTIF(Calculs!$S$2:$S$12,$E4508)&gt;0,COUNTIF(Calculs!$U$2:$U$12,$H4508)&gt;0),1,0)</f>
        <v>1</v>
      </c>
      <c r="U4508">
        <f t="shared" si="565"/>
        <v>10360</v>
      </c>
      <c r="V4508">
        <f t="shared" si="566"/>
        <v>140</v>
      </c>
      <c r="W4508">
        <f t="shared" si="567"/>
        <v>7562.8000000000011</v>
      </c>
    </row>
    <row r="4509" spans="1:23" ht="15.75" customHeight="1" x14ac:dyDescent="0.3">
      <c r="A4509" s="2" t="s">
        <v>29</v>
      </c>
      <c r="B4509" s="2">
        <v>1128299</v>
      </c>
      <c r="C4509" s="3">
        <v>43952</v>
      </c>
      <c r="D4509" s="12" t="str" cm="1">
        <f t="array" ref="D4509">_xlfn.SWITCH(WEEKDAY(C4509,2), 1, "Lundi", 2, "Mardi", 3, "Mercredi", 4, "Jeudi", 5, "Vendredi", 6, "Samedi", 7, "Dimanche", "Erreur")</f>
        <v>Vendredi</v>
      </c>
      <c r="E4509" s="2" t="s">
        <v>30</v>
      </c>
      <c r="F4509" s="2" t="s">
        <v>43</v>
      </c>
      <c r="G4509" s="2" t="s">
        <v>44</v>
      </c>
      <c r="H4509" s="4" t="s">
        <v>22</v>
      </c>
      <c r="I4509" s="5">
        <v>74</v>
      </c>
      <c r="J4509" s="6">
        <v>100</v>
      </c>
      <c r="K4509" s="7">
        <v>7400</v>
      </c>
      <c r="L4509" s="7">
        <v>2590</v>
      </c>
      <c r="M4509" s="8">
        <v>0.35</v>
      </c>
      <c r="N4509" s="2" t="s">
        <v>82</v>
      </c>
      <c r="O4509">
        <f t="shared" si="560"/>
        <v>2020</v>
      </c>
      <c r="P4509">
        <f t="shared" si="561"/>
        <v>5</v>
      </c>
      <c r="Q4509" t="str">
        <f t="shared" si="562"/>
        <v>mai</v>
      </c>
      <c r="R4509" t="str">
        <f t="shared" si="563"/>
        <v>Colorado</v>
      </c>
      <c r="S4509" t="str">
        <f t="shared" si="564"/>
        <v>2020-05</v>
      </c>
      <c r="T4509">
        <f>IF(AND(COUNTIF(Calculs!$Q$2:$Q$12,$O4509)&gt;0,COUNTIF(Calculs!$S$2:$S$12,$E4509)&gt;0,COUNTIF(Calculs!$U$2:$U$12,$H4509)&gt;0),1,0)</f>
        <v>1</v>
      </c>
      <c r="U4509">
        <f t="shared" si="565"/>
        <v>7400</v>
      </c>
      <c r="V4509">
        <f t="shared" si="566"/>
        <v>100</v>
      </c>
      <c r="W4509">
        <f t="shared" si="567"/>
        <v>2590</v>
      </c>
    </row>
    <row r="4510" spans="1:23" ht="15.75" customHeight="1" x14ac:dyDescent="0.3">
      <c r="A4510" s="2" t="s">
        <v>29</v>
      </c>
      <c r="B4510" s="2">
        <v>1128299</v>
      </c>
      <c r="C4510" s="3">
        <v>43953</v>
      </c>
      <c r="D4510" s="12" t="str" cm="1">
        <f t="array" ref="D4510">_xlfn.SWITCH(WEEKDAY(C4510,2), 1, "Lundi", 2, "Mardi", 3, "Mercredi", 4, "Jeudi", 5, "Vendredi", 6, "Samedi", 7, "Dimanche", "Erreur")</f>
        <v>Samedi</v>
      </c>
      <c r="E4510" s="2" t="s">
        <v>30</v>
      </c>
      <c r="F4510" s="2" t="s">
        <v>43</v>
      </c>
      <c r="G4510" s="2" t="s">
        <v>44</v>
      </c>
      <c r="H4510" s="4" t="s">
        <v>16</v>
      </c>
      <c r="I4510" s="5">
        <v>59</v>
      </c>
      <c r="J4510" s="6">
        <v>162</v>
      </c>
      <c r="K4510" s="7">
        <v>9558</v>
      </c>
      <c r="L4510" s="7">
        <v>5065.7400000000007</v>
      </c>
      <c r="M4510" s="8">
        <v>0.53</v>
      </c>
      <c r="N4510" s="2" t="s">
        <v>82</v>
      </c>
      <c r="O4510">
        <f t="shared" si="560"/>
        <v>2020</v>
      </c>
      <c r="P4510">
        <f t="shared" si="561"/>
        <v>5</v>
      </c>
      <c r="Q4510" t="str">
        <f t="shared" si="562"/>
        <v>mai</v>
      </c>
      <c r="R4510" t="str">
        <f t="shared" si="563"/>
        <v>Colorado</v>
      </c>
      <c r="S4510" t="str">
        <f t="shared" si="564"/>
        <v>2020-05</v>
      </c>
      <c r="T4510">
        <f>IF(AND(COUNTIF(Calculs!$Q$2:$Q$12,$O4510)&gt;0,COUNTIF(Calculs!$S$2:$S$12,$E4510)&gt;0,COUNTIF(Calculs!$U$2:$U$12,$H4510)&gt;0),1,0)</f>
        <v>1</v>
      </c>
      <c r="U4510">
        <f t="shared" si="565"/>
        <v>9558</v>
      </c>
      <c r="V4510">
        <f t="shared" si="566"/>
        <v>162</v>
      </c>
      <c r="W4510">
        <f t="shared" si="567"/>
        <v>5065.7400000000007</v>
      </c>
    </row>
    <row r="4511" spans="1:23" ht="15.75" customHeight="1" x14ac:dyDescent="0.3">
      <c r="A4511" s="2" t="s">
        <v>29</v>
      </c>
      <c r="B4511" s="2">
        <v>1128299</v>
      </c>
      <c r="C4511" s="3">
        <v>43954</v>
      </c>
      <c r="D4511" s="12" t="str" cm="1">
        <f t="array" ref="D4511">_xlfn.SWITCH(WEEKDAY(C4511,2), 1, "Lundi", 2, "Mardi", 3, "Mercredi", 4, "Jeudi", 5, "Vendredi", 6, "Samedi", 7, "Dimanche", "Erreur")</f>
        <v>Dimanche</v>
      </c>
      <c r="E4511" s="2" t="s">
        <v>30</v>
      </c>
      <c r="F4511" s="2" t="s">
        <v>43</v>
      </c>
      <c r="G4511" s="2" t="s">
        <v>44</v>
      </c>
      <c r="H4511" s="4" t="s">
        <v>18</v>
      </c>
      <c r="I4511" s="5">
        <v>69</v>
      </c>
      <c r="J4511" s="6">
        <v>168</v>
      </c>
      <c r="K4511" s="7">
        <v>11592</v>
      </c>
      <c r="L4511" s="7">
        <v>4173.12</v>
      </c>
      <c r="M4511" s="8">
        <v>0.36</v>
      </c>
      <c r="N4511" s="2" t="s">
        <v>82</v>
      </c>
      <c r="O4511">
        <f t="shared" si="560"/>
        <v>2020</v>
      </c>
      <c r="P4511">
        <f t="shared" si="561"/>
        <v>5</v>
      </c>
      <c r="Q4511" t="str">
        <f t="shared" si="562"/>
        <v>mai</v>
      </c>
      <c r="R4511" t="str">
        <f t="shared" si="563"/>
        <v>Colorado</v>
      </c>
      <c r="S4511" t="str">
        <f t="shared" si="564"/>
        <v>2020-05</v>
      </c>
      <c r="T4511">
        <f>IF(AND(COUNTIF(Calculs!$Q$2:$Q$12,$O4511)&gt;0,COUNTIF(Calculs!$S$2:$S$12,$E4511)&gt;0,COUNTIF(Calculs!$U$2:$U$12,$H4511)&gt;0),1,0)</f>
        <v>1</v>
      </c>
      <c r="U4511">
        <f t="shared" si="565"/>
        <v>11592</v>
      </c>
      <c r="V4511">
        <f t="shared" si="566"/>
        <v>168</v>
      </c>
      <c r="W4511">
        <f t="shared" si="567"/>
        <v>4173.12</v>
      </c>
    </row>
    <row r="4512" spans="1:23" ht="15.75" customHeight="1" x14ac:dyDescent="0.3">
      <c r="A4512" s="2" t="s">
        <v>29</v>
      </c>
      <c r="B4512" s="2">
        <v>1128299</v>
      </c>
      <c r="C4512" s="3">
        <v>43955</v>
      </c>
      <c r="D4512" s="12" t="str" cm="1">
        <f t="array" ref="D4512">_xlfn.SWITCH(WEEKDAY(C4512,2), 1, "Lundi", 2, "Mardi", 3, "Mercredi", 4, "Jeudi", 5, "Vendredi", 6, "Samedi", 7, "Dimanche", "Erreur")</f>
        <v>Lundi</v>
      </c>
      <c r="E4512" s="2" t="s">
        <v>30</v>
      </c>
      <c r="F4512" s="2" t="s">
        <v>43</v>
      </c>
      <c r="G4512" s="2" t="s">
        <v>44</v>
      </c>
      <c r="H4512" s="4" t="s">
        <v>19</v>
      </c>
      <c r="I4512" s="5">
        <v>60</v>
      </c>
      <c r="J4512" s="6">
        <v>113</v>
      </c>
      <c r="K4512" s="7">
        <v>6780</v>
      </c>
      <c r="L4512" s="7">
        <v>3390</v>
      </c>
      <c r="M4512" s="8">
        <v>0.5</v>
      </c>
      <c r="N4512" s="2" t="s">
        <v>82</v>
      </c>
      <c r="O4512">
        <f t="shared" si="560"/>
        <v>2020</v>
      </c>
      <c r="P4512">
        <f t="shared" si="561"/>
        <v>5</v>
      </c>
      <c r="Q4512" t="str">
        <f t="shared" si="562"/>
        <v>mai</v>
      </c>
      <c r="R4512" t="str">
        <f t="shared" si="563"/>
        <v>Colorado</v>
      </c>
      <c r="S4512" t="str">
        <f t="shared" si="564"/>
        <v>2020-05</v>
      </c>
      <c r="T4512">
        <f>IF(AND(COUNTIF(Calculs!$Q$2:$Q$12,$O4512)&gt;0,COUNTIF(Calculs!$S$2:$S$12,$E4512)&gt;0,COUNTIF(Calculs!$U$2:$U$12,$H4512)&gt;0),1,0)</f>
        <v>1</v>
      </c>
      <c r="U4512">
        <f t="shared" si="565"/>
        <v>6780</v>
      </c>
      <c r="V4512">
        <f t="shared" si="566"/>
        <v>113</v>
      </c>
      <c r="W4512">
        <f t="shared" si="567"/>
        <v>3390</v>
      </c>
    </row>
    <row r="4513" spans="1:23" ht="15.75" customHeight="1" x14ac:dyDescent="0.3">
      <c r="A4513" s="2" t="s">
        <v>29</v>
      </c>
      <c r="B4513" s="2">
        <v>1128299</v>
      </c>
      <c r="C4513" s="3">
        <v>43956</v>
      </c>
      <c r="D4513" s="12" t="str" cm="1">
        <f t="array" ref="D4513">_xlfn.SWITCH(WEEKDAY(C4513,2), 1, "Lundi", 2, "Mardi", 3, "Mercredi", 4, "Jeudi", 5, "Vendredi", 6, "Samedi", 7, "Dimanche", "Erreur")</f>
        <v>Mardi</v>
      </c>
      <c r="E4513" s="2" t="s">
        <v>30</v>
      </c>
      <c r="F4513" s="2" t="s">
        <v>43</v>
      </c>
      <c r="G4513" s="2" t="s">
        <v>44</v>
      </c>
      <c r="H4513" s="4" t="s">
        <v>20</v>
      </c>
      <c r="I4513" s="5">
        <v>59</v>
      </c>
      <c r="J4513" s="6">
        <v>100</v>
      </c>
      <c r="K4513" s="7">
        <v>5900</v>
      </c>
      <c r="L4513" s="7">
        <v>2832</v>
      </c>
      <c r="M4513" s="8">
        <v>0.48</v>
      </c>
      <c r="N4513" s="2" t="s">
        <v>82</v>
      </c>
      <c r="O4513">
        <f t="shared" si="560"/>
        <v>2020</v>
      </c>
      <c r="P4513">
        <f t="shared" si="561"/>
        <v>5</v>
      </c>
      <c r="Q4513" t="str">
        <f t="shared" si="562"/>
        <v>mai</v>
      </c>
      <c r="R4513" t="str">
        <f t="shared" si="563"/>
        <v>Colorado</v>
      </c>
      <c r="S4513" t="str">
        <f t="shared" si="564"/>
        <v>2020-05</v>
      </c>
      <c r="T4513">
        <f>IF(AND(COUNTIF(Calculs!$Q$2:$Q$12,$O4513)&gt;0,COUNTIF(Calculs!$S$2:$S$12,$E4513)&gt;0,COUNTIF(Calculs!$U$2:$U$12,$H4513)&gt;0),1,0)</f>
        <v>1</v>
      </c>
      <c r="U4513">
        <f t="shared" si="565"/>
        <v>5900</v>
      </c>
      <c r="V4513">
        <f t="shared" si="566"/>
        <v>100</v>
      </c>
      <c r="W4513">
        <f t="shared" si="567"/>
        <v>2832</v>
      </c>
    </row>
    <row r="4514" spans="1:23" ht="15.75" customHeight="1" x14ac:dyDescent="0.3">
      <c r="A4514" s="2" t="s">
        <v>29</v>
      </c>
      <c r="B4514" s="2">
        <v>1128299</v>
      </c>
      <c r="C4514" s="3">
        <v>43957</v>
      </c>
      <c r="D4514" s="12" t="str" cm="1">
        <f t="array" ref="D4514">_xlfn.SWITCH(WEEKDAY(C4514,2), 1, "Lundi", 2, "Mardi", 3, "Mercredi", 4, "Jeudi", 5, "Vendredi", 6, "Samedi", 7, "Dimanche", "Erreur")</f>
        <v>Mercredi</v>
      </c>
      <c r="E4514" s="2" t="s">
        <v>30</v>
      </c>
      <c r="F4514" s="2" t="s">
        <v>43</v>
      </c>
      <c r="G4514" s="2" t="s">
        <v>44</v>
      </c>
      <c r="H4514" s="4" t="s">
        <v>21</v>
      </c>
      <c r="I4514" s="5">
        <v>74</v>
      </c>
      <c r="J4514" s="6">
        <v>120</v>
      </c>
      <c r="K4514" s="7">
        <v>8880</v>
      </c>
      <c r="L4514" s="7">
        <v>6127.2000000000016</v>
      </c>
      <c r="M4514" s="8">
        <v>0.69000000000000017</v>
      </c>
      <c r="N4514" s="2" t="s">
        <v>82</v>
      </c>
      <c r="O4514">
        <f t="shared" si="560"/>
        <v>2020</v>
      </c>
      <c r="P4514">
        <f t="shared" si="561"/>
        <v>5</v>
      </c>
      <c r="Q4514" t="str">
        <f t="shared" si="562"/>
        <v>mai</v>
      </c>
      <c r="R4514" t="str">
        <f t="shared" si="563"/>
        <v>Colorado</v>
      </c>
      <c r="S4514" t="str">
        <f t="shared" si="564"/>
        <v>2020-05</v>
      </c>
      <c r="T4514">
        <f>IF(AND(COUNTIF(Calculs!$Q$2:$Q$12,$O4514)&gt;0,COUNTIF(Calculs!$S$2:$S$12,$E4514)&gt;0,COUNTIF(Calculs!$U$2:$U$12,$H4514)&gt;0),1,0)</f>
        <v>1</v>
      </c>
      <c r="U4514">
        <f t="shared" si="565"/>
        <v>8880</v>
      </c>
      <c r="V4514">
        <f t="shared" si="566"/>
        <v>120</v>
      </c>
      <c r="W4514">
        <f t="shared" si="567"/>
        <v>6127.2000000000016</v>
      </c>
    </row>
    <row r="4515" spans="1:23" ht="15.75" customHeight="1" x14ac:dyDescent="0.3">
      <c r="A4515" s="2" t="s">
        <v>29</v>
      </c>
      <c r="B4515" s="2">
        <v>1128299</v>
      </c>
      <c r="C4515" s="3">
        <v>43958</v>
      </c>
      <c r="D4515" s="12" t="str" cm="1">
        <f t="array" ref="D4515">_xlfn.SWITCH(WEEKDAY(C4515,2), 1, "Lundi", 2, "Mardi", 3, "Mercredi", 4, "Jeudi", 5, "Vendredi", 6, "Samedi", 7, "Dimanche", "Erreur")</f>
        <v>Jeudi</v>
      </c>
      <c r="E4515" s="2" t="s">
        <v>30</v>
      </c>
      <c r="F4515" s="2" t="s">
        <v>43</v>
      </c>
      <c r="G4515" s="2" t="s">
        <v>44</v>
      </c>
      <c r="H4515" s="4" t="s">
        <v>22</v>
      </c>
      <c r="I4515" s="5">
        <v>65</v>
      </c>
      <c r="J4515" s="6">
        <v>106</v>
      </c>
      <c r="K4515" s="7">
        <v>6890</v>
      </c>
      <c r="L4515" s="7">
        <v>2135.9</v>
      </c>
      <c r="M4515" s="8">
        <v>0.31</v>
      </c>
      <c r="N4515" s="2" t="s">
        <v>82</v>
      </c>
      <c r="O4515">
        <f t="shared" si="560"/>
        <v>2020</v>
      </c>
      <c r="P4515">
        <f t="shared" si="561"/>
        <v>5</v>
      </c>
      <c r="Q4515" t="str">
        <f t="shared" si="562"/>
        <v>mai</v>
      </c>
      <c r="R4515" t="str">
        <f t="shared" si="563"/>
        <v>Colorado</v>
      </c>
      <c r="S4515" t="str">
        <f t="shared" si="564"/>
        <v>2020-05</v>
      </c>
      <c r="T4515">
        <f>IF(AND(COUNTIF(Calculs!$Q$2:$Q$12,$O4515)&gt;0,COUNTIF(Calculs!$S$2:$S$12,$E4515)&gt;0,COUNTIF(Calculs!$U$2:$U$12,$H4515)&gt;0),1,0)</f>
        <v>1</v>
      </c>
      <c r="U4515">
        <f t="shared" si="565"/>
        <v>6890</v>
      </c>
      <c r="V4515">
        <f t="shared" si="566"/>
        <v>106</v>
      </c>
      <c r="W4515">
        <f t="shared" si="567"/>
        <v>2135.9</v>
      </c>
    </row>
    <row r="4516" spans="1:23" ht="15.75" customHeight="1" x14ac:dyDescent="0.3">
      <c r="A4516" s="2" t="s">
        <v>29</v>
      </c>
      <c r="B4516" s="2">
        <v>1128299</v>
      </c>
      <c r="C4516" s="3">
        <v>43959</v>
      </c>
      <c r="D4516" s="12" t="str" cm="1">
        <f t="array" ref="D4516">_xlfn.SWITCH(WEEKDAY(C4516,2), 1, "Lundi", 2, "Mardi", 3, "Mercredi", 4, "Jeudi", 5, "Vendredi", 6, "Samedi", 7, "Dimanche", "Erreur")</f>
        <v>Vendredi</v>
      </c>
      <c r="E4516" s="2" t="s">
        <v>30</v>
      </c>
      <c r="F4516" s="2" t="s">
        <v>43</v>
      </c>
      <c r="G4516" s="2" t="s">
        <v>44</v>
      </c>
      <c r="H4516" s="4" t="s">
        <v>16</v>
      </c>
      <c r="I4516" s="5">
        <v>51</v>
      </c>
      <c r="J4516" s="6">
        <v>137</v>
      </c>
      <c r="K4516" s="7">
        <v>6987</v>
      </c>
      <c r="L4516" s="7">
        <v>3493.5</v>
      </c>
      <c r="M4516" s="8">
        <v>0.5</v>
      </c>
      <c r="N4516" s="2" t="s">
        <v>82</v>
      </c>
      <c r="O4516">
        <f t="shared" si="560"/>
        <v>2020</v>
      </c>
      <c r="P4516">
        <f t="shared" si="561"/>
        <v>5</v>
      </c>
      <c r="Q4516" t="str">
        <f t="shared" si="562"/>
        <v>mai</v>
      </c>
      <c r="R4516" t="str">
        <f t="shared" si="563"/>
        <v>Colorado</v>
      </c>
      <c r="S4516" t="str">
        <f t="shared" si="564"/>
        <v>2020-05</v>
      </c>
      <c r="T4516">
        <f>IF(AND(COUNTIF(Calculs!$Q$2:$Q$12,$O4516)&gt;0,COUNTIF(Calculs!$S$2:$S$12,$E4516)&gt;0,COUNTIF(Calculs!$U$2:$U$12,$H4516)&gt;0),1,0)</f>
        <v>1</v>
      </c>
      <c r="U4516">
        <f t="shared" si="565"/>
        <v>6987</v>
      </c>
      <c r="V4516">
        <f t="shared" si="566"/>
        <v>137</v>
      </c>
      <c r="W4516">
        <f t="shared" si="567"/>
        <v>3493.5</v>
      </c>
    </row>
    <row r="4517" spans="1:23" ht="15.75" customHeight="1" x14ac:dyDescent="0.3">
      <c r="A4517" s="2" t="s">
        <v>29</v>
      </c>
      <c r="B4517" s="2">
        <v>1128299</v>
      </c>
      <c r="C4517" s="3">
        <v>43960</v>
      </c>
      <c r="D4517" s="12" t="str" cm="1">
        <f t="array" ref="D4517">_xlfn.SWITCH(WEEKDAY(C4517,2), 1, "Lundi", 2, "Mardi", 3, "Mercredi", 4, "Jeudi", 5, "Vendredi", 6, "Samedi", 7, "Dimanche", "Erreur")</f>
        <v>Samedi</v>
      </c>
      <c r="E4517" s="2" t="s">
        <v>30</v>
      </c>
      <c r="F4517" s="2" t="s">
        <v>43</v>
      </c>
      <c r="G4517" s="2" t="s">
        <v>44</v>
      </c>
      <c r="H4517" s="4" t="s">
        <v>18</v>
      </c>
      <c r="I4517" s="5">
        <v>54</v>
      </c>
      <c r="J4517" s="6">
        <v>152</v>
      </c>
      <c r="K4517" s="7">
        <v>8208</v>
      </c>
      <c r="L4517" s="7">
        <v>2872.7999999999997</v>
      </c>
      <c r="M4517" s="8">
        <v>0.35</v>
      </c>
      <c r="N4517" s="2" t="s">
        <v>82</v>
      </c>
      <c r="O4517">
        <f t="shared" si="560"/>
        <v>2020</v>
      </c>
      <c r="P4517">
        <f t="shared" si="561"/>
        <v>5</v>
      </c>
      <c r="Q4517" t="str">
        <f t="shared" si="562"/>
        <v>mai</v>
      </c>
      <c r="R4517" t="str">
        <f t="shared" si="563"/>
        <v>Colorado</v>
      </c>
      <c r="S4517" t="str">
        <f t="shared" si="564"/>
        <v>2020-05</v>
      </c>
      <c r="T4517">
        <f>IF(AND(COUNTIF(Calculs!$Q$2:$Q$12,$O4517)&gt;0,COUNTIF(Calculs!$S$2:$S$12,$E4517)&gt;0,COUNTIF(Calculs!$U$2:$U$12,$H4517)&gt;0),1,0)</f>
        <v>1</v>
      </c>
      <c r="U4517">
        <f t="shared" si="565"/>
        <v>8208</v>
      </c>
      <c r="V4517">
        <f t="shared" si="566"/>
        <v>152</v>
      </c>
      <c r="W4517">
        <f t="shared" si="567"/>
        <v>2872.7999999999997</v>
      </c>
    </row>
    <row r="4518" spans="1:23" ht="15.75" customHeight="1" x14ac:dyDescent="0.3">
      <c r="A4518" s="2" t="s">
        <v>29</v>
      </c>
      <c r="B4518" s="2">
        <v>1128299</v>
      </c>
      <c r="C4518" s="3">
        <v>43961</v>
      </c>
      <c r="D4518" s="12" t="str" cm="1">
        <f t="array" ref="D4518">_xlfn.SWITCH(WEEKDAY(C4518,2), 1, "Lundi", 2, "Mardi", 3, "Mercredi", 4, "Jeudi", 5, "Vendredi", 6, "Samedi", 7, "Dimanche", "Erreur")</f>
        <v>Dimanche</v>
      </c>
      <c r="E4518" s="2" t="s">
        <v>30</v>
      </c>
      <c r="F4518" s="2" t="s">
        <v>43</v>
      </c>
      <c r="G4518" s="2" t="s">
        <v>44</v>
      </c>
      <c r="H4518" s="4" t="s">
        <v>19</v>
      </c>
      <c r="I4518" s="5">
        <v>51</v>
      </c>
      <c r="J4518" s="6">
        <v>102</v>
      </c>
      <c r="K4518" s="7">
        <v>5202</v>
      </c>
      <c r="L4518" s="7">
        <v>2601</v>
      </c>
      <c r="M4518" s="8">
        <v>0.5</v>
      </c>
      <c r="N4518" s="2" t="s">
        <v>82</v>
      </c>
      <c r="O4518">
        <f t="shared" si="560"/>
        <v>2020</v>
      </c>
      <c r="P4518">
        <f t="shared" si="561"/>
        <v>5</v>
      </c>
      <c r="Q4518" t="str">
        <f t="shared" si="562"/>
        <v>mai</v>
      </c>
      <c r="R4518" t="str">
        <f t="shared" si="563"/>
        <v>Colorado</v>
      </c>
      <c r="S4518" t="str">
        <f t="shared" si="564"/>
        <v>2020-05</v>
      </c>
      <c r="T4518">
        <f>IF(AND(COUNTIF(Calculs!$Q$2:$Q$12,$O4518)&gt;0,COUNTIF(Calculs!$S$2:$S$12,$E4518)&gt;0,COUNTIF(Calculs!$U$2:$U$12,$H4518)&gt;0),1,0)</f>
        <v>1</v>
      </c>
      <c r="U4518">
        <f t="shared" si="565"/>
        <v>5202</v>
      </c>
      <c r="V4518">
        <f t="shared" si="566"/>
        <v>102</v>
      </c>
      <c r="W4518">
        <f t="shared" si="567"/>
        <v>2601</v>
      </c>
    </row>
    <row r="4519" spans="1:23" ht="15.75" customHeight="1" x14ac:dyDescent="0.3">
      <c r="A4519" s="2" t="s">
        <v>29</v>
      </c>
      <c r="B4519" s="2">
        <v>1128299</v>
      </c>
      <c r="C4519" s="3">
        <v>43962</v>
      </c>
      <c r="D4519" s="12" t="str" cm="1">
        <f t="array" ref="D4519">_xlfn.SWITCH(WEEKDAY(C4519,2), 1, "Lundi", 2, "Mardi", 3, "Mercredi", 4, "Jeudi", 5, "Vendredi", 6, "Samedi", 7, "Dimanche", "Erreur")</f>
        <v>Lundi</v>
      </c>
      <c r="E4519" s="2" t="s">
        <v>30</v>
      </c>
      <c r="F4519" s="2" t="s">
        <v>43</v>
      </c>
      <c r="G4519" s="2" t="s">
        <v>44</v>
      </c>
      <c r="H4519" s="4" t="s">
        <v>20</v>
      </c>
      <c r="I4519" s="5">
        <v>53</v>
      </c>
      <c r="J4519" s="6">
        <v>85</v>
      </c>
      <c r="K4519" s="7">
        <v>4505</v>
      </c>
      <c r="L4519" s="7">
        <v>2072.2999999999997</v>
      </c>
      <c r="M4519" s="8">
        <v>0.45999999999999996</v>
      </c>
      <c r="N4519" s="2" t="s">
        <v>82</v>
      </c>
      <c r="O4519">
        <f t="shared" si="560"/>
        <v>2020</v>
      </c>
      <c r="P4519">
        <f t="shared" si="561"/>
        <v>5</v>
      </c>
      <c r="Q4519" t="str">
        <f t="shared" si="562"/>
        <v>mai</v>
      </c>
      <c r="R4519" t="str">
        <f t="shared" si="563"/>
        <v>Colorado</v>
      </c>
      <c r="S4519" t="str">
        <f t="shared" si="564"/>
        <v>2020-05</v>
      </c>
      <c r="T4519">
        <f>IF(AND(COUNTIF(Calculs!$Q$2:$Q$12,$O4519)&gt;0,COUNTIF(Calculs!$S$2:$S$12,$E4519)&gt;0,COUNTIF(Calculs!$U$2:$U$12,$H4519)&gt;0),1,0)</f>
        <v>1</v>
      </c>
      <c r="U4519">
        <f t="shared" si="565"/>
        <v>4505</v>
      </c>
      <c r="V4519">
        <f t="shared" si="566"/>
        <v>85</v>
      </c>
      <c r="W4519">
        <f t="shared" si="567"/>
        <v>2072.2999999999997</v>
      </c>
    </row>
    <row r="4520" spans="1:23" ht="15.75" customHeight="1" x14ac:dyDescent="0.3">
      <c r="A4520" s="2" t="s">
        <v>29</v>
      </c>
      <c r="B4520" s="2">
        <v>1128299</v>
      </c>
      <c r="C4520" s="3">
        <v>43963</v>
      </c>
      <c r="D4520" s="12" t="str" cm="1">
        <f t="array" ref="D4520">_xlfn.SWITCH(WEEKDAY(C4520,2), 1, "Lundi", 2, "Mardi", 3, "Mercredi", 4, "Jeudi", 5, "Vendredi", 6, "Samedi", 7, "Dimanche", "Erreur")</f>
        <v>Mardi</v>
      </c>
      <c r="E4520" s="2" t="s">
        <v>30</v>
      </c>
      <c r="F4520" s="2" t="s">
        <v>43</v>
      </c>
      <c r="G4520" s="2" t="s">
        <v>44</v>
      </c>
      <c r="H4520" s="4" t="s">
        <v>21</v>
      </c>
      <c r="I4520" s="5">
        <v>64</v>
      </c>
      <c r="J4520" s="6">
        <v>75</v>
      </c>
      <c r="K4520" s="7">
        <v>4800</v>
      </c>
      <c r="L4520" s="7">
        <v>3168.0000000000009</v>
      </c>
      <c r="M4520" s="8">
        <v>0.66000000000000014</v>
      </c>
      <c r="N4520" s="2" t="s">
        <v>82</v>
      </c>
      <c r="O4520">
        <f t="shared" si="560"/>
        <v>2020</v>
      </c>
      <c r="P4520">
        <f t="shared" si="561"/>
        <v>5</v>
      </c>
      <c r="Q4520" t="str">
        <f t="shared" si="562"/>
        <v>mai</v>
      </c>
      <c r="R4520" t="str">
        <f t="shared" si="563"/>
        <v>Colorado</v>
      </c>
      <c r="S4520" t="str">
        <f t="shared" si="564"/>
        <v>2020-05</v>
      </c>
      <c r="T4520">
        <f>IF(AND(COUNTIF(Calculs!$Q$2:$Q$12,$O4520)&gt;0,COUNTIF(Calculs!$S$2:$S$12,$E4520)&gt;0,COUNTIF(Calculs!$U$2:$U$12,$H4520)&gt;0),1,0)</f>
        <v>1</v>
      </c>
      <c r="U4520">
        <f t="shared" si="565"/>
        <v>4800</v>
      </c>
      <c r="V4520">
        <f t="shared" si="566"/>
        <v>75</v>
      </c>
      <c r="W4520">
        <f t="shared" si="567"/>
        <v>3168.0000000000009</v>
      </c>
    </row>
    <row r="4521" spans="1:23" ht="15.75" customHeight="1" x14ac:dyDescent="0.3">
      <c r="A4521" s="2" t="s">
        <v>29</v>
      </c>
      <c r="B4521" s="2">
        <v>1128299</v>
      </c>
      <c r="C4521" s="3">
        <v>43964</v>
      </c>
      <c r="D4521" s="12" t="str" cm="1">
        <f t="array" ref="D4521">_xlfn.SWITCH(WEEKDAY(C4521,2), 1, "Lundi", 2, "Mardi", 3, "Mercredi", 4, "Jeudi", 5, "Vendredi", 6, "Samedi", 7, "Dimanche", "Erreur")</f>
        <v>Mercredi</v>
      </c>
      <c r="E4521" s="2" t="s">
        <v>30</v>
      </c>
      <c r="F4521" s="2" t="s">
        <v>43</v>
      </c>
      <c r="G4521" s="2" t="s">
        <v>44</v>
      </c>
      <c r="H4521" s="4" t="s">
        <v>22</v>
      </c>
      <c r="I4521" s="5">
        <v>65</v>
      </c>
      <c r="J4521" s="6">
        <v>105</v>
      </c>
      <c r="K4521" s="7">
        <v>6825</v>
      </c>
      <c r="L4521" s="7">
        <v>2047.5000000000002</v>
      </c>
      <c r="M4521" s="8">
        <v>0.30000000000000004</v>
      </c>
      <c r="N4521" s="2" t="s">
        <v>82</v>
      </c>
      <c r="O4521">
        <f t="shared" si="560"/>
        <v>2020</v>
      </c>
      <c r="P4521">
        <f t="shared" si="561"/>
        <v>5</v>
      </c>
      <c r="Q4521" t="str">
        <f t="shared" si="562"/>
        <v>mai</v>
      </c>
      <c r="R4521" t="str">
        <f t="shared" si="563"/>
        <v>Colorado</v>
      </c>
      <c r="S4521" t="str">
        <f t="shared" si="564"/>
        <v>2020-05</v>
      </c>
      <c r="T4521">
        <f>IF(AND(COUNTIF(Calculs!$Q$2:$Q$12,$O4521)&gt;0,COUNTIF(Calculs!$S$2:$S$12,$E4521)&gt;0,COUNTIF(Calculs!$U$2:$U$12,$H4521)&gt;0),1,0)</f>
        <v>1</v>
      </c>
      <c r="U4521">
        <f t="shared" si="565"/>
        <v>6825</v>
      </c>
      <c r="V4521">
        <f t="shared" si="566"/>
        <v>105</v>
      </c>
      <c r="W4521">
        <f t="shared" si="567"/>
        <v>2047.5000000000002</v>
      </c>
    </row>
    <row r="4522" spans="1:23" ht="15.75" customHeight="1" x14ac:dyDescent="0.3">
      <c r="A4522" s="2" t="s">
        <v>29</v>
      </c>
      <c r="B4522" s="2">
        <v>1128299</v>
      </c>
      <c r="C4522" s="3">
        <v>43965</v>
      </c>
      <c r="D4522" s="12" t="str" cm="1">
        <f t="array" ref="D4522">_xlfn.SWITCH(WEEKDAY(C4522,2), 1, "Lundi", 2, "Mardi", 3, "Mercredi", 4, "Jeudi", 5, "Vendredi", 6, "Samedi", 7, "Dimanche", "Erreur")</f>
        <v>Jeudi</v>
      </c>
      <c r="E4522" s="2" t="s">
        <v>30</v>
      </c>
      <c r="F4522" s="2" t="s">
        <v>43</v>
      </c>
      <c r="G4522" s="2" t="s">
        <v>44</v>
      </c>
      <c r="H4522" s="4" t="s">
        <v>16</v>
      </c>
      <c r="I4522" s="5">
        <v>52</v>
      </c>
      <c r="J4522" s="6">
        <v>150</v>
      </c>
      <c r="K4522" s="7">
        <v>7800</v>
      </c>
      <c r="L4522" s="7">
        <v>4290</v>
      </c>
      <c r="M4522" s="8">
        <v>0.55000000000000004</v>
      </c>
      <c r="N4522" s="2" t="s">
        <v>82</v>
      </c>
      <c r="O4522">
        <f t="shared" si="560"/>
        <v>2020</v>
      </c>
      <c r="P4522">
        <f t="shared" si="561"/>
        <v>5</v>
      </c>
      <c r="Q4522" t="str">
        <f t="shared" si="562"/>
        <v>mai</v>
      </c>
      <c r="R4522" t="str">
        <f t="shared" si="563"/>
        <v>Colorado</v>
      </c>
      <c r="S4522" t="str">
        <f t="shared" si="564"/>
        <v>2020-05</v>
      </c>
      <c r="T4522">
        <f>IF(AND(COUNTIF(Calculs!$Q$2:$Q$12,$O4522)&gt;0,COUNTIF(Calculs!$S$2:$S$12,$E4522)&gt;0,COUNTIF(Calculs!$U$2:$U$12,$H4522)&gt;0),1,0)</f>
        <v>1</v>
      </c>
      <c r="U4522">
        <f t="shared" si="565"/>
        <v>7800</v>
      </c>
      <c r="V4522">
        <f t="shared" si="566"/>
        <v>150</v>
      </c>
      <c r="W4522">
        <f t="shared" si="567"/>
        <v>4290</v>
      </c>
    </row>
    <row r="4523" spans="1:23" ht="15.75" customHeight="1" x14ac:dyDescent="0.3">
      <c r="A4523" s="2" t="s">
        <v>29</v>
      </c>
      <c r="B4523" s="2">
        <v>1128299</v>
      </c>
      <c r="C4523" s="3">
        <v>43966</v>
      </c>
      <c r="D4523" s="12" t="str" cm="1">
        <f t="array" ref="D4523">_xlfn.SWITCH(WEEKDAY(C4523,2), 1, "Lundi", 2, "Mardi", 3, "Mercredi", 4, "Jeudi", 5, "Vendredi", 6, "Samedi", 7, "Dimanche", "Erreur")</f>
        <v>Vendredi</v>
      </c>
      <c r="E4523" s="2" t="s">
        <v>30</v>
      </c>
      <c r="F4523" s="2" t="s">
        <v>43</v>
      </c>
      <c r="G4523" s="2" t="s">
        <v>44</v>
      </c>
      <c r="H4523" s="4" t="s">
        <v>18</v>
      </c>
      <c r="I4523" s="5">
        <v>55</v>
      </c>
      <c r="J4523" s="6">
        <v>150</v>
      </c>
      <c r="K4523" s="7">
        <v>8250</v>
      </c>
      <c r="L4523" s="7">
        <v>3052.5</v>
      </c>
      <c r="M4523" s="8">
        <v>0.37</v>
      </c>
      <c r="N4523" s="2" t="s">
        <v>82</v>
      </c>
      <c r="O4523">
        <f t="shared" si="560"/>
        <v>2020</v>
      </c>
      <c r="P4523">
        <f t="shared" si="561"/>
        <v>5</v>
      </c>
      <c r="Q4523" t="str">
        <f t="shared" si="562"/>
        <v>mai</v>
      </c>
      <c r="R4523" t="str">
        <f t="shared" si="563"/>
        <v>Colorado</v>
      </c>
      <c r="S4523" t="str">
        <f t="shared" si="564"/>
        <v>2020-05</v>
      </c>
      <c r="T4523">
        <f>IF(AND(COUNTIF(Calculs!$Q$2:$Q$12,$O4523)&gt;0,COUNTIF(Calculs!$S$2:$S$12,$E4523)&gt;0,COUNTIF(Calculs!$U$2:$U$12,$H4523)&gt;0),1,0)</f>
        <v>1</v>
      </c>
      <c r="U4523">
        <f t="shared" si="565"/>
        <v>8250</v>
      </c>
      <c r="V4523">
        <f t="shared" si="566"/>
        <v>150</v>
      </c>
      <c r="W4523">
        <f t="shared" si="567"/>
        <v>3052.5</v>
      </c>
    </row>
    <row r="4524" spans="1:23" ht="15.75" customHeight="1" x14ac:dyDescent="0.3">
      <c r="A4524" s="2" t="s">
        <v>29</v>
      </c>
      <c r="B4524" s="2">
        <v>1128299</v>
      </c>
      <c r="C4524" s="3">
        <v>43967</v>
      </c>
      <c r="D4524" s="12" t="str" cm="1">
        <f t="array" ref="D4524">_xlfn.SWITCH(WEEKDAY(C4524,2), 1, "Lundi", 2, "Mardi", 3, "Mercredi", 4, "Jeudi", 5, "Vendredi", 6, "Samedi", 7, "Dimanche", "Erreur")</f>
        <v>Samedi</v>
      </c>
      <c r="E4524" s="2" t="s">
        <v>30</v>
      </c>
      <c r="F4524" s="2" t="s">
        <v>43</v>
      </c>
      <c r="G4524" s="2" t="s">
        <v>44</v>
      </c>
      <c r="H4524" s="4" t="s">
        <v>19</v>
      </c>
      <c r="I4524" s="5">
        <v>51</v>
      </c>
      <c r="J4524" s="6">
        <v>128</v>
      </c>
      <c r="K4524" s="7">
        <v>6528</v>
      </c>
      <c r="L4524" s="7">
        <v>3459.84</v>
      </c>
      <c r="M4524" s="8">
        <v>0.53</v>
      </c>
      <c r="N4524" s="2" t="s">
        <v>82</v>
      </c>
      <c r="O4524">
        <f t="shared" si="560"/>
        <v>2020</v>
      </c>
      <c r="P4524">
        <f t="shared" si="561"/>
        <v>5</v>
      </c>
      <c r="Q4524" t="str">
        <f t="shared" si="562"/>
        <v>mai</v>
      </c>
      <c r="R4524" t="str">
        <f t="shared" si="563"/>
        <v>Colorado</v>
      </c>
      <c r="S4524" t="str">
        <f t="shared" si="564"/>
        <v>2020-05</v>
      </c>
      <c r="T4524">
        <f>IF(AND(COUNTIF(Calculs!$Q$2:$Q$12,$O4524)&gt;0,COUNTIF(Calculs!$S$2:$S$12,$E4524)&gt;0,COUNTIF(Calculs!$U$2:$U$12,$H4524)&gt;0),1,0)</f>
        <v>1</v>
      </c>
      <c r="U4524">
        <f t="shared" si="565"/>
        <v>6528</v>
      </c>
      <c r="V4524">
        <f t="shared" si="566"/>
        <v>128</v>
      </c>
      <c r="W4524">
        <f t="shared" si="567"/>
        <v>3459.84</v>
      </c>
    </row>
    <row r="4525" spans="1:23" ht="15.75" customHeight="1" x14ac:dyDescent="0.3">
      <c r="A4525" s="2" t="s">
        <v>29</v>
      </c>
      <c r="B4525" s="2">
        <v>1128299</v>
      </c>
      <c r="C4525" s="3">
        <v>43968</v>
      </c>
      <c r="D4525" s="12" t="str" cm="1">
        <f t="array" ref="D4525">_xlfn.SWITCH(WEEKDAY(C4525,2), 1, "Lundi", 2, "Mardi", 3, "Mercredi", 4, "Jeudi", 5, "Vendredi", 6, "Samedi", 7, "Dimanche", "Erreur")</f>
        <v>Dimanche</v>
      </c>
      <c r="E4525" s="2" t="s">
        <v>30</v>
      </c>
      <c r="F4525" s="2" t="s">
        <v>43</v>
      </c>
      <c r="G4525" s="2" t="s">
        <v>44</v>
      </c>
      <c r="H4525" s="4" t="s">
        <v>20</v>
      </c>
      <c r="I4525" s="5">
        <v>60</v>
      </c>
      <c r="J4525" s="6">
        <v>116</v>
      </c>
      <c r="K4525" s="7">
        <v>6960</v>
      </c>
      <c r="L4525" s="7">
        <v>3340.7999999999997</v>
      </c>
      <c r="M4525" s="8">
        <v>0.48</v>
      </c>
      <c r="N4525" s="2" t="s">
        <v>82</v>
      </c>
      <c r="O4525">
        <f t="shared" si="560"/>
        <v>2020</v>
      </c>
      <c r="P4525">
        <f t="shared" si="561"/>
        <v>5</v>
      </c>
      <c r="Q4525" t="str">
        <f t="shared" si="562"/>
        <v>mai</v>
      </c>
      <c r="R4525" t="str">
        <f t="shared" si="563"/>
        <v>Colorado</v>
      </c>
      <c r="S4525" t="str">
        <f t="shared" si="564"/>
        <v>2020-05</v>
      </c>
      <c r="T4525">
        <f>IF(AND(COUNTIF(Calculs!$Q$2:$Q$12,$O4525)&gt;0,COUNTIF(Calculs!$S$2:$S$12,$E4525)&gt;0,COUNTIF(Calculs!$U$2:$U$12,$H4525)&gt;0),1,0)</f>
        <v>1</v>
      </c>
      <c r="U4525">
        <f t="shared" si="565"/>
        <v>6960</v>
      </c>
      <c r="V4525">
        <f t="shared" si="566"/>
        <v>116</v>
      </c>
      <c r="W4525">
        <f t="shared" si="567"/>
        <v>3340.7999999999997</v>
      </c>
    </row>
    <row r="4526" spans="1:23" ht="15.75" customHeight="1" x14ac:dyDescent="0.3">
      <c r="A4526" s="2" t="s">
        <v>29</v>
      </c>
      <c r="B4526" s="2">
        <v>1128299</v>
      </c>
      <c r="C4526" s="3">
        <v>43969</v>
      </c>
      <c r="D4526" s="12" t="str" cm="1">
        <f t="array" ref="D4526">_xlfn.SWITCH(WEEKDAY(C4526,2), 1, "Lundi", 2, "Mardi", 3, "Mercredi", 4, "Jeudi", 5, "Vendredi", 6, "Samedi", 7, "Dimanche", "Erreur")</f>
        <v>Lundi</v>
      </c>
      <c r="E4526" s="2" t="s">
        <v>30</v>
      </c>
      <c r="F4526" s="2" t="s">
        <v>43</v>
      </c>
      <c r="G4526" s="2" t="s">
        <v>44</v>
      </c>
      <c r="H4526" s="4" t="s">
        <v>21</v>
      </c>
      <c r="I4526" s="5">
        <v>68</v>
      </c>
      <c r="J4526" s="6">
        <v>105</v>
      </c>
      <c r="K4526" s="7">
        <v>7140</v>
      </c>
      <c r="L4526" s="7">
        <v>4926.6000000000013</v>
      </c>
      <c r="M4526" s="8">
        <v>0.69000000000000017</v>
      </c>
      <c r="N4526" s="2" t="s">
        <v>82</v>
      </c>
      <c r="O4526">
        <f t="shared" si="560"/>
        <v>2020</v>
      </c>
      <c r="P4526">
        <f t="shared" si="561"/>
        <v>5</v>
      </c>
      <c r="Q4526" t="str">
        <f t="shared" si="562"/>
        <v>mai</v>
      </c>
      <c r="R4526" t="str">
        <f t="shared" si="563"/>
        <v>Colorado</v>
      </c>
      <c r="S4526" t="str">
        <f t="shared" si="564"/>
        <v>2020-05</v>
      </c>
      <c r="T4526">
        <f>IF(AND(COUNTIF(Calculs!$Q$2:$Q$12,$O4526)&gt;0,COUNTIF(Calculs!$S$2:$S$12,$E4526)&gt;0,COUNTIF(Calculs!$U$2:$U$12,$H4526)&gt;0),1,0)</f>
        <v>1</v>
      </c>
      <c r="U4526">
        <f t="shared" si="565"/>
        <v>7140</v>
      </c>
      <c r="V4526">
        <f t="shared" si="566"/>
        <v>105</v>
      </c>
      <c r="W4526">
        <f t="shared" si="567"/>
        <v>4926.6000000000013</v>
      </c>
    </row>
    <row r="4527" spans="1:23" ht="15.75" customHeight="1" x14ac:dyDescent="0.3">
      <c r="A4527" s="2" t="s">
        <v>29</v>
      </c>
      <c r="B4527" s="2">
        <v>1128299</v>
      </c>
      <c r="C4527" s="3">
        <v>43970</v>
      </c>
      <c r="D4527" s="12" t="str" cm="1">
        <f t="array" ref="D4527">_xlfn.SWITCH(WEEKDAY(C4527,2), 1, "Lundi", 2, "Mardi", 3, "Mercredi", 4, "Jeudi", 5, "Vendredi", 6, "Samedi", 7, "Dimanche", "Erreur")</f>
        <v>Mardi</v>
      </c>
      <c r="E4527" s="2" t="s">
        <v>30</v>
      </c>
      <c r="F4527" s="2" t="s">
        <v>43</v>
      </c>
      <c r="G4527" s="2" t="s">
        <v>44</v>
      </c>
      <c r="H4527" s="4" t="s">
        <v>22</v>
      </c>
      <c r="I4527" s="5">
        <v>73</v>
      </c>
      <c r="J4527" s="6">
        <v>130</v>
      </c>
      <c r="K4527" s="7">
        <v>9490</v>
      </c>
      <c r="L4527" s="7">
        <v>2941.9</v>
      </c>
      <c r="M4527" s="8">
        <v>0.31</v>
      </c>
      <c r="N4527" s="2" t="s">
        <v>82</v>
      </c>
      <c r="O4527">
        <f t="shared" si="560"/>
        <v>2020</v>
      </c>
      <c r="P4527">
        <f t="shared" si="561"/>
        <v>5</v>
      </c>
      <c r="Q4527" t="str">
        <f t="shared" si="562"/>
        <v>mai</v>
      </c>
      <c r="R4527" t="str">
        <f t="shared" si="563"/>
        <v>Colorado</v>
      </c>
      <c r="S4527" t="str">
        <f t="shared" si="564"/>
        <v>2020-05</v>
      </c>
      <c r="T4527">
        <f>IF(AND(COUNTIF(Calculs!$Q$2:$Q$12,$O4527)&gt;0,COUNTIF(Calculs!$S$2:$S$12,$E4527)&gt;0,COUNTIF(Calculs!$U$2:$U$12,$H4527)&gt;0),1,0)</f>
        <v>1</v>
      </c>
      <c r="U4527">
        <f t="shared" si="565"/>
        <v>9490</v>
      </c>
      <c r="V4527">
        <f t="shared" si="566"/>
        <v>130</v>
      </c>
      <c r="W4527">
        <f t="shared" si="567"/>
        <v>2941.9</v>
      </c>
    </row>
    <row r="4528" spans="1:23" ht="15.75" customHeight="1" x14ac:dyDescent="0.3">
      <c r="A4528" s="2" t="s">
        <v>29</v>
      </c>
      <c r="B4528" s="2">
        <v>1128299</v>
      </c>
      <c r="C4528" s="3">
        <v>43971</v>
      </c>
      <c r="D4528" s="12" t="str" cm="1">
        <f t="array" ref="D4528">_xlfn.SWITCH(WEEKDAY(C4528,2), 1, "Lundi", 2, "Mardi", 3, "Mercredi", 4, "Jeudi", 5, "Vendredi", 6, "Samedi", 7, "Dimanche", "Erreur")</f>
        <v>Mercredi</v>
      </c>
      <c r="E4528" s="2" t="s">
        <v>30</v>
      </c>
      <c r="F4528" s="2" t="s">
        <v>43</v>
      </c>
      <c r="G4528" s="2" t="s">
        <v>44</v>
      </c>
      <c r="H4528" s="4" t="s">
        <v>16</v>
      </c>
      <c r="I4528" s="5">
        <v>59</v>
      </c>
      <c r="J4528" s="6">
        <v>203</v>
      </c>
      <c r="K4528" s="7">
        <v>11977</v>
      </c>
      <c r="L4528" s="7">
        <v>6228.04</v>
      </c>
      <c r="M4528" s="8">
        <v>0.52</v>
      </c>
      <c r="N4528" s="2" t="s">
        <v>82</v>
      </c>
      <c r="O4528">
        <f t="shared" si="560"/>
        <v>2020</v>
      </c>
      <c r="P4528">
        <f t="shared" si="561"/>
        <v>5</v>
      </c>
      <c r="Q4528" t="str">
        <f t="shared" si="562"/>
        <v>mai</v>
      </c>
      <c r="R4528" t="str">
        <f t="shared" si="563"/>
        <v>Colorado</v>
      </c>
      <c r="S4528" t="str">
        <f t="shared" si="564"/>
        <v>2020-05</v>
      </c>
      <c r="T4528">
        <f>IF(AND(COUNTIF(Calculs!$Q$2:$Q$12,$O4528)&gt;0,COUNTIF(Calculs!$S$2:$S$12,$E4528)&gt;0,COUNTIF(Calculs!$U$2:$U$12,$H4528)&gt;0),1,0)</f>
        <v>1</v>
      </c>
      <c r="U4528">
        <f t="shared" si="565"/>
        <v>11977</v>
      </c>
      <c r="V4528">
        <f t="shared" si="566"/>
        <v>203</v>
      </c>
      <c r="W4528">
        <f t="shared" si="567"/>
        <v>6228.04</v>
      </c>
    </row>
    <row r="4529" spans="1:23" ht="15.75" customHeight="1" x14ac:dyDescent="0.3">
      <c r="A4529" s="2" t="s">
        <v>29</v>
      </c>
      <c r="B4529" s="2">
        <v>1128299</v>
      </c>
      <c r="C4529" s="3">
        <v>43972</v>
      </c>
      <c r="D4529" s="12" t="str" cm="1">
        <f t="array" ref="D4529">_xlfn.SWITCH(WEEKDAY(C4529,2), 1, "Lundi", 2, "Mardi", 3, "Mercredi", 4, "Jeudi", 5, "Vendredi", 6, "Samedi", 7, "Dimanche", "Erreur")</f>
        <v>Jeudi</v>
      </c>
      <c r="E4529" s="2" t="s">
        <v>30</v>
      </c>
      <c r="F4529" s="2" t="s">
        <v>43</v>
      </c>
      <c r="G4529" s="2" t="s">
        <v>44</v>
      </c>
      <c r="H4529" s="4" t="s">
        <v>18</v>
      </c>
      <c r="I4529" s="5">
        <v>64</v>
      </c>
      <c r="J4529" s="6">
        <v>182</v>
      </c>
      <c r="K4529" s="7">
        <v>11648</v>
      </c>
      <c r="L4529" s="7">
        <v>4426.24</v>
      </c>
      <c r="M4529" s="8">
        <v>0.38</v>
      </c>
      <c r="N4529" s="2" t="s">
        <v>82</v>
      </c>
      <c r="O4529">
        <f t="shared" si="560"/>
        <v>2020</v>
      </c>
      <c r="P4529">
        <f t="shared" si="561"/>
        <v>5</v>
      </c>
      <c r="Q4529" t="str">
        <f t="shared" si="562"/>
        <v>mai</v>
      </c>
      <c r="R4529" t="str">
        <f t="shared" si="563"/>
        <v>Colorado</v>
      </c>
      <c r="S4529" t="str">
        <f t="shared" si="564"/>
        <v>2020-05</v>
      </c>
      <c r="T4529">
        <f>IF(AND(COUNTIF(Calculs!$Q$2:$Q$12,$O4529)&gt;0,COUNTIF(Calculs!$S$2:$S$12,$E4529)&gt;0,COUNTIF(Calculs!$U$2:$U$12,$H4529)&gt;0),1,0)</f>
        <v>1</v>
      </c>
      <c r="U4529">
        <f t="shared" si="565"/>
        <v>11648</v>
      </c>
      <c r="V4529">
        <f t="shared" si="566"/>
        <v>182</v>
      </c>
      <c r="W4529">
        <f t="shared" si="567"/>
        <v>4426.24</v>
      </c>
    </row>
    <row r="4530" spans="1:23" ht="15.75" customHeight="1" x14ac:dyDescent="0.3">
      <c r="A4530" s="2" t="s">
        <v>29</v>
      </c>
      <c r="B4530" s="2">
        <v>1128299</v>
      </c>
      <c r="C4530" s="3">
        <v>43973</v>
      </c>
      <c r="D4530" s="12" t="str" cm="1">
        <f t="array" ref="D4530">_xlfn.SWITCH(WEEKDAY(C4530,2), 1, "Lundi", 2, "Mardi", 3, "Mercredi", 4, "Jeudi", 5, "Vendredi", 6, "Samedi", 7, "Dimanche", "Erreur")</f>
        <v>Vendredi</v>
      </c>
      <c r="E4530" s="2" t="s">
        <v>30</v>
      </c>
      <c r="F4530" s="2" t="s">
        <v>43</v>
      </c>
      <c r="G4530" s="2" t="s">
        <v>44</v>
      </c>
      <c r="H4530" s="4" t="s">
        <v>19</v>
      </c>
      <c r="I4530" s="5">
        <v>60</v>
      </c>
      <c r="J4530" s="6">
        <v>125</v>
      </c>
      <c r="K4530" s="7">
        <v>7500</v>
      </c>
      <c r="L4530" s="7">
        <v>4125</v>
      </c>
      <c r="M4530" s="8">
        <v>0.55000000000000004</v>
      </c>
      <c r="N4530" s="2" t="s">
        <v>82</v>
      </c>
      <c r="O4530">
        <f t="shared" si="560"/>
        <v>2020</v>
      </c>
      <c r="P4530">
        <f t="shared" si="561"/>
        <v>5</v>
      </c>
      <c r="Q4530" t="str">
        <f t="shared" si="562"/>
        <v>mai</v>
      </c>
      <c r="R4530" t="str">
        <f t="shared" si="563"/>
        <v>Colorado</v>
      </c>
      <c r="S4530" t="str">
        <f t="shared" si="564"/>
        <v>2020-05</v>
      </c>
      <c r="T4530">
        <f>IF(AND(COUNTIF(Calculs!$Q$2:$Q$12,$O4530)&gt;0,COUNTIF(Calculs!$S$2:$S$12,$E4530)&gt;0,COUNTIF(Calculs!$U$2:$U$12,$H4530)&gt;0),1,0)</f>
        <v>1</v>
      </c>
      <c r="U4530">
        <f t="shared" si="565"/>
        <v>7500</v>
      </c>
      <c r="V4530">
        <f t="shared" si="566"/>
        <v>125</v>
      </c>
      <c r="W4530">
        <f t="shared" si="567"/>
        <v>4125</v>
      </c>
    </row>
    <row r="4531" spans="1:23" ht="15.75" customHeight="1" x14ac:dyDescent="0.3">
      <c r="A4531" s="2" t="s">
        <v>29</v>
      </c>
      <c r="B4531" s="2">
        <v>1128299</v>
      </c>
      <c r="C4531" s="3">
        <v>43974</v>
      </c>
      <c r="D4531" s="12" t="str" cm="1">
        <f t="array" ref="D4531">_xlfn.SWITCH(WEEKDAY(C4531,2), 1, "Lundi", 2, "Mardi", 3, "Mercredi", 4, "Jeudi", 5, "Vendredi", 6, "Samedi", 7, "Dimanche", "Erreur")</f>
        <v>Samedi</v>
      </c>
      <c r="E4531" s="2" t="s">
        <v>30</v>
      </c>
      <c r="F4531" s="2" t="s">
        <v>43</v>
      </c>
      <c r="G4531" s="2" t="s">
        <v>44</v>
      </c>
      <c r="H4531" s="4" t="s">
        <v>20</v>
      </c>
      <c r="I4531" s="5">
        <v>63</v>
      </c>
      <c r="J4531" s="6">
        <v>125</v>
      </c>
      <c r="K4531" s="7">
        <v>7875</v>
      </c>
      <c r="L4531" s="7">
        <v>3543.7499999999995</v>
      </c>
      <c r="M4531" s="8">
        <v>0.44999999999999996</v>
      </c>
      <c r="N4531" s="2" t="s">
        <v>82</v>
      </c>
      <c r="O4531">
        <f t="shared" si="560"/>
        <v>2020</v>
      </c>
      <c r="P4531">
        <f t="shared" si="561"/>
        <v>5</v>
      </c>
      <c r="Q4531" t="str">
        <f t="shared" si="562"/>
        <v>mai</v>
      </c>
      <c r="R4531" t="str">
        <f t="shared" si="563"/>
        <v>Colorado</v>
      </c>
      <c r="S4531" t="str">
        <f t="shared" si="564"/>
        <v>2020-05</v>
      </c>
      <c r="T4531">
        <f>IF(AND(COUNTIF(Calculs!$Q$2:$Q$12,$O4531)&gt;0,COUNTIF(Calculs!$S$2:$S$12,$E4531)&gt;0,COUNTIF(Calculs!$U$2:$U$12,$H4531)&gt;0),1,0)</f>
        <v>1</v>
      </c>
      <c r="U4531">
        <f t="shared" si="565"/>
        <v>7875</v>
      </c>
      <c r="V4531">
        <f t="shared" si="566"/>
        <v>125</v>
      </c>
      <c r="W4531">
        <f t="shared" si="567"/>
        <v>3543.7499999999995</v>
      </c>
    </row>
    <row r="4532" spans="1:23" ht="15.75" customHeight="1" x14ac:dyDescent="0.3">
      <c r="A4532" s="2" t="s">
        <v>29</v>
      </c>
      <c r="B4532" s="2">
        <v>1128299</v>
      </c>
      <c r="C4532" s="3">
        <v>43975</v>
      </c>
      <c r="D4532" s="12" t="str" cm="1">
        <f t="array" ref="D4532">_xlfn.SWITCH(WEEKDAY(C4532,2), 1, "Lundi", 2, "Mardi", 3, "Mercredi", 4, "Jeudi", 5, "Vendredi", 6, "Samedi", 7, "Dimanche", "Erreur")</f>
        <v>Dimanche</v>
      </c>
      <c r="E4532" s="2" t="s">
        <v>30</v>
      </c>
      <c r="F4532" s="2" t="s">
        <v>43</v>
      </c>
      <c r="G4532" s="2" t="s">
        <v>44</v>
      </c>
      <c r="H4532" s="4" t="s">
        <v>21</v>
      </c>
      <c r="I4532" s="5">
        <v>68</v>
      </c>
      <c r="J4532" s="6">
        <v>115</v>
      </c>
      <c r="K4532" s="7">
        <v>7820</v>
      </c>
      <c r="L4532" s="7">
        <v>5239.4000000000015</v>
      </c>
      <c r="M4532" s="8">
        <v>0.67000000000000015</v>
      </c>
      <c r="N4532" s="2" t="s">
        <v>82</v>
      </c>
      <c r="O4532">
        <f t="shared" si="560"/>
        <v>2020</v>
      </c>
      <c r="P4532">
        <f t="shared" si="561"/>
        <v>5</v>
      </c>
      <c r="Q4532" t="str">
        <f t="shared" si="562"/>
        <v>mai</v>
      </c>
      <c r="R4532" t="str">
        <f t="shared" si="563"/>
        <v>Colorado</v>
      </c>
      <c r="S4532" t="str">
        <f t="shared" si="564"/>
        <v>2020-05</v>
      </c>
      <c r="T4532">
        <f>IF(AND(COUNTIF(Calculs!$Q$2:$Q$12,$O4532)&gt;0,COUNTIF(Calculs!$S$2:$S$12,$E4532)&gt;0,COUNTIF(Calculs!$U$2:$U$12,$H4532)&gt;0),1,0)</f>
        <v>1</v>
      </c>
      <c r="U4532">
        <f t="shared" si="565"/>
        <v>7820</v>
      </c>
      <c r="V4532">
        <f t="shared" si="566"/>
        <v>115</v>
      </c>
      <c r="W4532">
        <f t="shared" si="567"/>
        <v>5239.4000000000015</v>
      </c>
    </row>
    <row r="4533" spans="1:23" ht="15.75" customHeight="1" x14ac:dyDescent="0.3">
      <c r="A4533" s="2" t="s">
        <v>29</v>
      </c>
      <c r="B4533" s="2">
        <v>1128299</v>
      </c>
      <c r="C4533" s="3">
        <v>43976</v>
      </c>
      <c r="D4533" s="12" t="str" cm="1">
        <f t="array" ref="D4533">_xlfn.SWITCH(WEEKDAY(C4533,2), 1, "Lundi", 2, "Mardi", 3, "Mercredi", 4, "Jeudi", 5, "Vendredi", 6, "Samedi", 7, "Dimanche", "Erreur")</f>
        <v>Lundi</v>
      </c>
      <c r="E4533" s="2" t="s">
        <v>30</v>
      </c>
      <c r="F4533" s="2" t="s">
        <v>43</v>
      </c>
      <c r="G4533" s="2" t="s">
        <v>44</v>
      </c>
      <c r="H4533" s="4" t="s">
        <v>22</v>
      </c>
      <c r="I4533" s="5">
        <v>75</v>
      </c>
      <c r="J4533" s="6">
        <v>137</v>
      </c>
      <c r="K4533" s="7">
        <v>10275</v>
      </c>
      <c r="L4533" s="7">
        <v>3390.75</v>
      </c>
      <c r="M4533" s="8">
        <v>0.33</v>
      </c>
      <c r="N4533" s="2" t="s">
        <v>82</v>
      </c>
      <c r="O4533">
        <f t="shared" si="560"/>
        <v>2020</v>
      </c>
      <c r="P4533">
        <f t="shared" si="561"/>
        <v>5</v>
      </c>
      <c r="Q4533" t="str">
        <f t="shared" si="562"/>
        <v>mai</v>
      </c>
      <c r="R4533" t="str">
        <f t="shared" si="563"/>
        <v>Colorado</v>
      </c>
      <c r="S4533" t="str">
        <f t="shared" si="564"/>
        <v>2020-05</v>
      </c>
      <c r="T4533">
        <f>IF(AND(COUNTIF(Calculs!$Q$2:$Q$12,$O4533)&gt;0,COUNTIF(Calculs!$S$2:$S$12,$E4533)&gt;0,COUNTIF(Calculs!$U$2:$U$12,$H4533)&gt;0),1,0)</f>
        <v>1</v>
      </c>
      <c r="U4533">
        <f t="shared" si="565"/>
        <v>10275</v>
      </c>
      <c r="V4533">
        <f t="shared" si="566"/>
        <v>137</v>
      </c>
      <c r="W4533">
        <f t="shared" si="567"/>
        <v>3390.75</v>
      </c>
    </row>
    <row r="4534" spans="1:23" ht="15.75" customHeight="1" x14ac:dyDescent="0.3">
      <c r="A4534" s="2" t="s">
        <v>29</v>
      </c>
      <c r="B4534" s="2">
        <v>1128299</v>
      </c>
      <c r="C4534" s="3">
        <v>43977</v>
      </c>
      <c r="D4534" s="12" t="str" cm="1">
        <f t="array" ref="D4534">_xlfn.SWITCH(WEEKDAY(C4534,2), 1, "Lundi", 2, "Mardi", 3, "Mercredi", 4, "Jeudi", 5, "Vendredi", 6, "Samedi", 7, "Dimanche", "Erreur")</f>
        <v>Mardi</v>
      </c>
      <c r="E4534" s="2" t="s">
        <v>30</v>
      </c>
      <c r="F4534" s="2" t="s">
        <v>43</v>
      </c>
      <c r="G4534" s="2" t="s">
        <v>44</v>
      </c>
      <c r="H4534" s="4" t="s">
        <v>16</v>
      </c>
      <c r="I4534" s="5">
        <v>36</v>
      </c>
      <c r="J4534" s="6">
        <v>117</v>
      </c>
      <c r="K4534" s="7">
        <v>4212</v>
      </c>
      <c r="L4534" s="7">
        <v>1726.9199999999998</v>
      </c>
      <c r="M4534" s="8">
        <v>0.41</v>
      </c>
      <c r="N4534" s="2" t="s">
        <v>82</v>
      </c>
      <c r="O4534">
        <f t="shared" si="560"/>
        <v>2020</v>
      </c>
      <c r="P4534">
        <f t="shared" si="561"/>
        <v>5</v>
      </c>
      <c r="Q4534" t="str">
        <f t="shared" si="562"/>
        <v>mai</v>
      </c>
      <c r="R4534" t="str">
        <f t="shared" si="563"/>
        <v>Colorado</v>
      </c>
      <c r="S4534" t="str">
        <f t="shared" si="564"/>
        <v>2020-05</v>
      </c>
      <c r="T4534">
        <f>IF(AND(COUNTIF(Calculs!$Q$2:$Q$12,$O4534)&gt;0,COUNTIF(Calculs!$S$2:$S$12,$E4534)&gt;0,COUNTIF(Calculs!$U$2:$U$12,$H4534)&gt;0),1,0)</f>
        <v>1</v>
      </c>
      <c r="U4534">
        <f t="shared" si="565"/>
        <v>4212</v>
      </c>
      <c r="V4534">
        <f t="shared" si="566"/>
        <v>117</v>
      </c>
      <c r="W4534">
        <f t="shared" si="567"/>
        <v>1726.9199999999998</v>
      </c>
    </row>
    <row r="4535" spans="1:23" ht="15.75" customHeight="1" x14ac:dyDescent="0.3">
      <c r="A4535" s="2" t="s">
        <v>29</v>
      </c>
      <c r="B4535" s="2">
        <v>1128299</v>
      </c>
      <c r="C4535" s="3">
        <v>43978</v>
      </c>
      <c r="D4535" s="12" t="str" cm="1">
        <f t="array" ref="D4535">_xlfn.SWITCH(WEEKDAY(C4535,2), 1, "Lundi", 2, "Mardi", 3, "Mercredi", 4, "Jeudi", 5, "Vendredi", 6, "Samedi", 7, "Dimanche", "Erreur")</f>
        <v>Mercredi</v>
      </c>
      <c r="E4535" s="2" t="s">
        <v>30</v>
      </c>
      <c r="F4535" s="2" t="s">
        <v>43</v>
      </c>
      <c r="G4535" s="2" t="s">
        <v>44</v>
      </c>
      <c r="H4535" s="4" t="s">
        <v>18</v>
      </c>
      <c r="I4535" s="5">
        <v>48</v>
      </c>
      <c r="J4535" s="6">
        <v>131</v>
      </c>
      <c r="K4535" s="7">
        <v>6288</v>
      </c>
      <c r="L4535" s="7">
        <v>2515.2000000000003</v>
      </c>
      <c r="M4535" s="8">
        <v>0.4</v>
      </c>
      <c r="N4535" s="2" t="s">
        <v>82</v>
      </c>
      <c r="O4535">
        <f t="shared" si="560"/>
        <v>2020</v>
      </c>
      <c r="P4535">
        <f t="shared" si="561"/>
        <v>5</v>
      </c>
      <c r="Q4535" t="str">
        <f t="shared" si="562"/>
        <v>mai</v>
      </c>
      <c r="R4535" t="str">
        <f t="shared" si="563"/>
        <v>Colorado</v>
      </c>
      <c r="S4535" t="str">
        <f t="shared" si="564"/>
        <v>2020-05</v>
      </c>
      <c r="T4535">
        <f>IF(AND(COUNTIF(Calculs!$Q$2:$Q$12,$O4535)&gt;0,COUNTIF(Calculs!$S$2:$S$12,$E4535)&gt;0,COUNTIF(Calculs!$U$2:$U$12,$H4535)&gt;0),1,0)</f>
        <v>1</v>
      </c>
      <c r="U4535">
        <f t="shared" si="565"/>
        <v>6288</v>
      </c>
      <c r="V4535">
        <f t="shared" si="566"/>
        <v>131</v>
      </c>
      <c r="W4535">
        <f t="shared" si="567"/>
        <v>2515.2000000000003</v>
      </c>
    </row>
    <row r="4536" spans="1:23" ht="15.75" customHeight="1" x14ac:dyDescent="0.3">
      <c r="A4536" s="2" t="s">
        <v>29</v>
      </c>
      <c r="B4536" s="2">
        <v>1128299</v>
      </c>
      <c r="C4536" s="3">
        <v>43979</v>
      </c>
      <c r="D4536" s="12" t="str" cm="1">
        <f t="array" ref="D4536">_xlfn.SWITCH(WEEKDAY(C4536,2), 1, "Lundi", 2, "Mardi", 3, "Mercredi", 4, "Jeudi", 5, "Vendredi", 6, "Samedi", 7, "Dimanche", "Erreur")</f>
        <v>Jeudi</v>
      </c>
      <c r="E4536" s="2" t="s">
        <v>30</v>
      </c>
      <c r="F4536" s="2" t="s">
        <v>43</v>
      </c>
      <c r="G4536" s="2" t="s">
        <v>44</v>
      </c>
      <c r="H4536" s="4" t="s">
        <v>19</v>
      </c>
      <c r="I4536" s="5">
        <v>46</v>
      </c>
      <c r="J4536" s="6">
        <v>135</v>
      </c>
      <c r="K4536" s="7">
        <v>6210</v>
      </c>
      <c r="L4536" s="7">
        <v>2173.5</v>
      </c>
      <c r="M4536" s="8">
        <v>0.35</v>
      </c>
      <c r="N4536" s="2" t="s">
        <v>82</v>
      </c>
      <c r="O4536">
        <f t="shared" si="560"/>
        <v>2020</v>
      </c>
      <c r="P4536">
        <f t="shared" si="561"/>
        <v>5</v>
      </c>
      <c r="Q4536" t="str">
        <f t="shared" si="562"/>
        <v>mai</v>
      </c>
      <c r="R4536" t="str">
        <f t="shared" si="563"/>
        <v>Colorado</v>
      </c>
      <c r="S4536" t="str">
        <f t="shared" si="564"/>
        <v>2020-05</v>
      </c>
      <c r="T4536">
        <f>IF(AND(COUNTIF(Calculs!$Q$2:$Q$12,$O4536)&gt;0,COUNTIF(Calculs!$S$2:$S$12,$E4536)&gt;0,COUNTIF(Calculs!$U$2:$U$12,$H4536)&gt;0),1,0)</f>
        <v>1</v>
      </c>
      <c r="U4536">
        <f t="shared" si="565"/>
        <v>6210</v>
      </c>
      <c r="V4536">
        <f t="shared" si="566"/>
        <v>135</v>
      </c>
      <c r="W4536">
        <f t="shared" si="567"/>
        <v>2173.5</v>
      </c>
    </row>
    <row r="4537" spans="1:23" ht="15.75" customHeight="1" x14ac:dyDescent="0.3">
      <c r="A4537" s="2" t="s">
        <v>29</v>
      </c>
      <c r="B4537" s="2">
        <v>1128299</v>
      </c>
      <c r="C4537" s="3">
        <v>43980</v>
      </c>
      <c r="D4537" s="12" t="str" cm="1">
        <f t="array" ref="D4537">_xlfn.SWITCH(WEEKDAY(C4537,2), 1, "Lundi", 2, "Mardi", 3, "Mercredi", 4, "Jeudi", 5, "Vendredi", 6, "Samedi", 7, "Dimanche", "Erreur")</f>
        <v>Vendredi</v>
      </c>
      <c r="E4537" s="2" t="s">
        <v>30</v>
      </c>
      <c r="F4537" s="2" t="s">
        <v>43</v>
      </c>
      <c r="G4537" s="2" t="s">
        <v>44</v>
      </c>
      <c r="H4537" s="4" t="s">
        <v>20</v>
      </c>
      <c r="I4537" s="5">
        <v>49</v>
      </c>
      <c r="J4537" s="6">
        <v>78</v>
      </c>
      <c r="K4537" s="7">
        <v>3822</v>
      </c>
      <c r="L4537" s="7">
        <v>1567.02</v>
      </c>
      <c r="M4537" s="8">
        <v>0.41</v>
      </c>
      <c r="N4537" s="2" t="s">
        <v>82</v>
      </c>
      <c r="O4537">
        <f t="shared" si="560"/>
        <v>2020</v>
      </c>
      <c r="P4537">
        <f t="shared" si="561"/>
        <v>5</v>
      </c>
      <c r="Q4537" t="str">
        <f t="shared" si="562"/>
        <v>mai</v>
      </c>
      <c r="R4537" t="str">
        <f t="shared" si="563"/>
        <v>Colorado</v>
      </c>
      <c r="S4537" t="str">
        <f t="shared" si="564"/>
        <v>2020-05</v>
      </c>
      <c r="T4537">
        <f>IF(AND(COUNTIF(Calculs!$Q$2:$Q$12,$O4537)&gt;0,COUNTIF(Calculs!$S$2:$S$12,$E4537)&gt;0,COUNTIF(Calculs!$U$2:$U$12,$H4537)&gt;0),1,0)</f>
        <v>1</v>
      </c>
      <c r="U4537">
        <f t="shared" si="565"/>
        <v>3822</v>
      </c>
      <c r="V4537">
        <f t="shared" si="566"/>
        <v>78</v>
      </c>
      <c r="W4537">
        <f t="shared" si="567"/>
        <v>1567.02</v>
      </c>
    </row>
    <row r="4538" spans="1:23" ht="15.75" customHeight="1" x14ac:dyDescent="0.3">
      <c r="A4538" s="2" t="s">
        <v>29</v>
      </c>
      <c r="B4538" s="2">
        <v>1128299</v>
      </c>
      <c r="C4538" s="3">
        <v>43981</v>
      </c>
      <c r="D4538" s="12" t="str" cm="1">
        <f t="array" ref="D4538">_xlfn.SWITCH(WEEKDAY(C4538,2), 1, "Lundi", 2, "Mardi", 3, "Mercredi", 4, "Jeudi", 5, "Vendredi", 6, "Samedi", 7, "Dimanche", "Erreur")</f>
        <v>Samedi</v>
      </c>
      <c r="E4538" s="2" t="s">
        <v>30</v>
      </c>
      <c r="F4538" s="2" t="s">
        <v>45</v>
      </c>
      <c r="G4538" s="2" t="s">
        <v>46</v>
      </c>
      <c r="H4538" s="4" t="s">
        <v>21</v>
      </c>
      <c r="I4538" s="5">
        <v>51</v>
      </c>
      <c r="J4538" s="6">
        <v>73</v>
      </c>
      <c r="K4538" s="7">
        <v>3723</v>
      </c>
      <c r="L4538" s="7">
        <v>1451.97</v>
      </c>
      <c r="M4538" s="8">
        <v>0.39</v>
      </c>
      <c r="N4538" s="2" t="s">
        <v>82</v>
      </c>
      <c r="O4538">
        <f t="shared" si="560"/>
        <v>2020</v>
      </c>
      <c r="P4538">
        <f t="shared" si="561"/>
        <v>5</v>
      </c>
      <c r="Q4538" t="str">
        <f t="shared" si="562"/>
        <v>mai</v>
      </c>
      <c r="R4538" t="str">
        <f t="shared" si="563"/>
        <v>Washington</v>
      </c>
      <c r="S4538" t="str">
        <f t="shared" si="564"/>
        <v>2020-05</v>
      </c>
      <c r="T4538">
        <f>IF(AND(COUNTIF(Calculs!$Q$2:$Q$12,$O4538)&gt;0,COUNTIF(Calculs!$S$2:$S$12,$E4538)&gt;0,COUNTIF(Calculs!$U$2:$U$12,$H4538)&gt;0),1,0)</f>
        <v>1</v>
      </c>
      <c r="U4538">
        <f t="shared" si="565"/>
        <v>3723</v>
      </c>
      <c r="V4538">
        <f t="shared" si="566"/>
        <v>73</v>
      </c>
      <c r="W4538">
        <f t="shared" si="567"/>
        <v>1451.97</v>
      </c>
    </row>
    <row r="4539" spans="1:23" ht="15.75" customHeight="1" x14ac:dyDescent="0.3">
      <c r="A4539" s="2" t="s">
        <v>29</v>
      </c>
      <c r="B4539" s="2">
        <v>1128299</v>
      </c>
      <c r="C4539" s="3">
        <v>43982</v>
      </c>
      <c r="D4539" s="12" t="str" cm="1">
        <f t="array" ref="D4539">_xlfn.SWITCH(WEEKDAY(C4539,2), 1, "Lundi", 2, "Mardi", 3, "Mercredi", 4, "Jeudi", 5, "Vendredi", 6, "Samedi", 7, "Dimanche", "Erreur")</f>
        <v>Dimanche</v>
      </c>
      <c r="E4539" s="2" t="s">
        <v>30</v>
      </c>
      <c r="F4539" s="2" t="s">
        <v>45</v>
      </c>
      <c r="G4539" s="2" t="s">
        <v>46</v>
      </c>
      <c r="H4539" s="4" t="s">
        <v>22</v>
      </c>
      <c r="I4539" s="5">
        <v>46</v>
      </c>
      <c r="J4539" s="6">
        <v>125</v>
      </c>
      <c r="K4539" s="7">
        <v>5750</v>
      </c>
      <c r="L4539" s="7">
        <v>1782.5</v>
      </c>
      <c r="M4539" s="8">
        <v>0.31</v>
      </c>
      <c r="N4539" s="2" t="s">
        <v>82</v>
      </c>
      <c r="O4539">
        <f t="shared" si="560"/>
        <v>2020</v>
      </c>
      <c r="P4539">
        <f t="shared" si="561"/>
        <v>5</v>
      </c>
      <c r="Q4539" t="str">
        <f t="shared" si="562"/>
        <v>mai</v>
      </c>
      <c r="R4539" t="str">
        <f t="shared" si="563"/>
        <v>Washington</v>
      </c>
      <c r="S4539" t="str">
        <f t="shared" si="564"/>
        <v>2020-05</v>
      </c>
      <c r="T4539">
        <f>IF(AND(COUNTIF(Calculs!$Q$2:$Q$12,$O4539)&gt;0,COUNTIF(Calculs!$S$2:$S$12,$E4539)&gt;0,COUNTIF(Calculs!$U$2:$U$12,$H4539)&gt;0),1,0)</f>
        <v>1</v>
      </c>
      <c r="U4539">
        <f t="shared" si="565"/>
        <v>5750</v>
      </c>
      <c r="V4539">
        <f t="shared" si="566"/>
        <v>125</v>
      </c>
      <c r="W4539">
        <f t="shared" si="567"/>
        <v>1782.5</v>
      </c>
    </row>
    <row r="4540" spans="1:23" ht="15.75" customHeight="1" x14ac:dyDescent="0.3">
      <c r="A4540" s="2" t="s">
        <v>29</v>
      </c>
      <c r="B4540" s="2">
        <v>1128299</v>
      </c>
      <c r="C4540" s="3">
        <v>43983</v>
      </c>
      <c r="D4540" s="12" t="str" cm="1">
        <f t="array" ref="D4540">_xlfn.SWITCH(WEEKDAY(C4540,2), 1, "Lundi", 2, "Mardi", 3, "Mercredi", 4, "Jeudi", 5, "Vendredi", 6, "Samedi", 7, "Dimanche", "Erreur")</f>
        <v>Lundi</v>
      </c>
      <c r="E4540" s="2" t="s">
        <v>30</v>
      </c>
      <c r="F4540" s="2" t="s">
        <v>45</v>
      </c>
      <c r="G4540" s="2" t="s">
        <v>46</v>
      </c>
      <c r="H4540" s="4" t="s">
        <v>16</v>
      </c>
      <c r="I4540" s="5">
        <v>36</v>
      </c>
      <c r="J4540" s="6">
        <v>138</v>
      </c>
      <c r="K4540" s="7">
        <v>4968</v>
      </c>
      <c r="L4540" s="7">
        <v>2136.2399999999998</v>
      </c>
      <c r="M4540" s="8">
        <v>0.43</v>
      </c>
      <c r="N4540" s="2" t="s">
        <v>82</v>
      </c>
      <c r="O4540">
        <f t="shared" si="560"/>
        <v>2020</v>
      </c>
      <c r="P4540">
        <f t="shared" si="561"/>
        <v>6</v>
      </c>
      <c r="Q4540" t="str">
        <f t="shared" si="562"/>
        <v>juin</v>
      </c>
      <c r="R4540" t="str">
        <f t="shared" si="563"/>
        <v>Washington</v>
      </c>
      <c r="S4540" t="str">
        <f t="shared" si="564"/>
        <v>2020-06</v>
      </c>
      <c r="T4540">
        <f>IF(AND(COUNTIF(Calculs!$Q$2:$Q$12,$O4540)&gt;0,COUNTIF(Calculs!$S$2:$S$12,$E4540)&gt;0,COUNTIF(Calculs!$U$2:$U$12,$H4540)&gt;0),1,0)</f>
        <v>1</v>
      </c>
      <c r="U4540">
        <f t="shared" si="565"/>
        <v>4968</v>
      </c>
      <c r="V4540">
        <f t="shared" si="566"/>
        <v>138</v>
      </c>
      <c r="W4540">
        <f t="shared" si="567"/>
        <v>2136.2399999999998</v>
      </c>
    </row>
    <row r="4541" spans="1:23" ht="15.75" customHeight="1" x14ac:dyDescent="0.3">
      <c r="A4541" s="2" t="s">
        <v>29</v>
      </c>
      <c r="B4541" s="2">
        <v>1128299</v>
      </c>
      <c r="C4541" s="3">
        <v>43984</v>
      </c>
      <c r="D4541" s="12" t="str" cm="1">
        <f t="array" ref="D4541">_xlfn.SWITCH(WEEKDAY(C4541,2), 1, "Lundi", 2, "Mardi", 3, "Mercredi", 4, "Jeudi", 5, "Vendredi", 6, "Samedi", 7, "Dimanche", "Erreur")</f>
        <v>Mardi</v>
      </c>
      <c r="E4541" s="2" t="s">
        <v>30</v>
      </c>
      <c r="F4541" s="2" t="s">
        <v>45</v>
      </c>
      <c r="G4541" s="2" t="s">
        <v>46</v>
      </c>
      <c r="H4541" s="4" t="s">
        <v>18</v>
      </c>
      <c r="I4541" s="5">
        <v>47</v>
      </c>
      <c r="J4541" s="6">
        <v>131</v>
      </c>
      <c r="K4541" s="7">
        <v>6157</v>
      </c>
      <c r="L4541" s="7">
        <v>2401.23</v>
      </c>
      <c r="M4541" s="8">
        <v>0.39</v>
      </c>
      <c r="N4541" s="2" t="s">
        <v>82</v>
      </c>
      <c r="O4541">
        <f t="shared" si="560"/>
        <v>2020</v>
      </c>
      <c r="P4541">
        <f t="shared" si="561"/>
        <v>6</v>
      </c>
      <c r="Q4541" t="str">
        <f t="shared" si="562"/>
        <v>juin</v>
      </c>
      <c r="R4541" t="str">
        <f t="shared" si="563"/>
        <v>Washington</v>
      </c>
      <c r="S4541" t="str">
        <f t="shared" si="564"/>
        <v>2020-06</v>
      </c>
      <c r="T4541">
        <f>IF(AND(COUNTIF(Calculs!$Q$2:$Q$12,$O4541)&gt;0,COUNTIF(Calculs!$S$2:$S$12,$E4541)&gt;0,COUNTIF(Calculs!$U$2:$U$12,$H4541)&gt;0),1,0)</f>
        <v>1</v>
      </c>
      <c r="U4541">
        <f t="shared" si="565"/>
        <v>6157</v>
      </c>
      <c r="V4541">
        <f t="shared" si="566"/>
        <v>131</v>
      </c>
      <c r="W4541">
        <f t="shared" si="567"/>
        <v>2401.23</v>
      </c>
    </row>
    <row r="4542" spans="1:23" ht="15.75" customHeight="1" x14ac:dyDescent="0.3">
      <c r="A4542" s="2" t="s">
        <v>29</v>
      </c>
      <c r="B4542" s="2">
        <v>1128299</v>
      </c>
      <c r="C4542" s="3">
        <v>43985</v>
      </c>
      <c r="D4542" s="12" t="str" cm="1">
        <f t="array" ref="D4542">_xlfn.SWITCH(WEEKDAY(C4542,2), 1, "Lundi", 2, "Mardi", 3, "Mercredi", 4, "Jeudi", 5, "Vendredi", 6, "Samedi", 7, "Dimanche", "Erreur")</f>
        <v>Mercredi</v>
      </c>
      <c r="E4542" s="2" t="s">
        <v>30</v>
      </c>
      <c r="F4542" s="2" t="s">
        <v>45</v>
      </c>
      <c r="G4542" s="2" t="s">
        <v>46</v>
      </c>
      <c r="H4542" s="4" t="s">
        <v>19</v>
      </c>
      <c r="I4542" s="5">
        <v>47</v>
      </c>
      <c r="J4542" s="6">
        <v>122</v>
      </c>
      <c r="K4542" s="7">
        <v>5734</v>
      </c>
      <c r="L4542" s="7">
        <v>2236.2600000000002</v>
      </c>
      <c r="M4542" s="8">
        <v>0.39</v>
      </c>
      <c r="N4542" s="2" t="s">
        <v>82</v>
      </c>
      <c r="O4542">
        <f t="shared" si="560"/>
        <v>2020</v>
      </c>
      <c r="P4542">
        <f t="shared" si="561"/>
        <v>6</v>
      </c>
      <c r="Q4542" t="str">
        <f t="shared" si="562"/>
        <v>juin</v>
      </c>
      <c r="R4542" t="str">
        <f t="shared" si="563"/>
        <v>Washington</v>
      </c>
      <c r="S4542" t="str">
        <f t="shared" si="564"/>
        <v>2020-06</v>
      </c>
      <c r="T4542">
        <f>IF(AND(COUNTIF(Calculs!$Q$2:$Q$12,$O4542)&gt;0,COUNTIF(Calculs!$S$2:$S$12,$E4542)&gt;0,COUNTIF(Calculs!$U$2:$U$12,$H4542)&gt;0),1,0)</f>
        <v>1</v>
      </c>
      <c r="U4542">
        <f t="shared" si="565"/>
        <v>5734</v>
      </c>
      <c r="V4542">
        <f t="shared" si="566"/>
        <v>122</v>
      </c>
      <c r="W4542">
        <f t="shared" si="567"/>
        <v>2236.2600000000002</v>
      </c>
    </row>
    <row r="4543" spans="1:23" ht="15.75" customHeight="1" x14ac:dyDescent="0.3">
      <c r="A4543" s="2" t="s">
        <v>29</v>
      </c>
      <c r="B4543" s="2">
        <v>1128299</v>
      </c>
      <c r="C4543" s="3">
        <v>43986</v>
      </c>
      <c r="D4543" s="12" t="str" cm="1">
        <f t="array" ref="D4543">_xlfn.SWITCH(WEEKDAY(C4543,2), 1, "Lundi", 2, "Mardi", 3, "Mercredi", 4, "Jeudi", 5, "Vendredi", 6, "Samedi", 7, "Dimanche", "Erreur")</f>
        <v>Jeudi</v>
      </c>
      <c r="E4543" s="2" t="s">
        <v>30</v>
      </c>
      <c r="F4543" s="2" t="s">
        <v>45</v>
      </c>
      <c r="G4543" s="2" t="s">
        <v>46</v>
      </c>
      <c r="H4543" s="4" t="s">
        <v>20</v>
      </c>
      <c r="I4543" s="5">
        <v>48</v>
      </c>
      <c r="J4543" s="6">
        <v>87</v>
      </c>
      <c r="K4543" s="7">
        <v>4176</v>
      </c>
      <c r="L4543" s="7">
        <v>1753.9199999999998</v>
      </c>
      <c r="M4543" s="8">
        <v>0.42</v>
      </c>
      <c r="N4543" s="2" t="s">
        <v>82</v>
      </c>
      <c r="O4543">
        <f t="shared" si="560"/>
        <v>2020</v>
      </c>
      <c r="P4543">
        <f t="shared" si="561"/>
        <v>6</v>
      </c>
      <c r="Q4543" t="str">
        <f t="shared" si="562"/>
        <v>juin</v>
      </c>
      <c r="R4543" t="str">
        <f t="shared" si="563"/>
        <v>Washington</v>
      </c>
      <c r="S4543" t="str">
        <f t="shared" si="564"/>
        <v>2020-06</v>
      </c>
      <c r="T4543">
        <f>IF(AND(COUNTIF(Calculs!$Q$2:$Q$12,$O4543)&gt;0,COUNTIF(Calculs!$S$2:$S$12,$E4543)&gt;0,COUNTIF(Calculs!$U$2:$U$12,$H4543)&gt;0),1,0)</f>
        <v>1</v>
      </c>
      <c r="U4543">
        <f t="shared" si="565"/>
        <v>4176</v>
      </c>
      <c r="V4543">
        <f t="shared" si="566"/>
        <v>87</v>
      </c>
      <c r="W4543">
        <f t="shared" si="567"/>
        <v>1753.9199999999998</v>
      </c>
    </row>
    <row r="4544" spans="1:23" ht="15.75" customHeight="1" x14ac:dyDescent="0.3">
      <c r="A4544" s="2" t="s">
        <v>29</v>
      </c>
      <c r="B4544" s="2">
        <v>1128299</v>
      </c>
      <c r="C4544" s="3">
        <v>43987</v>
      </c>
      <c r="D4544" s="12" t="str" cm="1">
        <f t="array" ref="D4544">_xlfn.SWITCH(WEEKDAY(C4544,2), 1, "Lundi", 2, "Mardi", 3, "Mercredi", 4, "Jeudi", 5, "Vendredi", 6, "Samedi", 7, "Dimanche", "Erreur")</f>
        <v>Vendredi</v>
      </c>
      <c r="E4544" s="2" t="s">
        <v>30</v>
      </c>
      <c r="F4544" s="2" t="s">
        <v>45</v>
      </c>
      <c r="G4544" s="2" t="s">
        <v>46</v>
      </c>
      <c r="H4544" s="4" t="s">
        <v>21</v>
      </c>
      <c r="I4544" s="5">
        <v>52</v>
      </c>
      <c r="J4544" s="6">
        <v>65</v>
      </c>
      <c r="K4544" s="7">
        <v>3380</v>
      </c>
      <c r="L4544" s="7">
        <v>1352</v>
      </c>
      <c r="M4544" s="8">
        <v>0.4</v>
      </c>
      <c r="N4544" s="2" t="s">
        <v>82</v>
      </c>
      <c r="O4544">
        <f t="shared" si="560"/>
        <v>2020</v>
      </c>
      <c r="P4544">
        <f t="shared" si="561"/>
        <v>6</v>
      </c>
      <c r="Q4544" t="str">
        <f t="shared" si="562"/>
        <v>juin</v>
      </c>
      <c r="R4544" t="str">
        <f t="shared" si="563"/>
        <v>Washington</v>
      </c>
      <c r="S4544" t="str">
        <f t="shared" si="564"/>
        <v>2020-06</v>
      </c>
      <c r="T4544">
        <f>IF(AND(COUNTIF(Calculs!$Q$2:$Q$12,$O4544)&gt;0,COUNTIF(Calculs!$S$2:$S$12,$E4544)&gt;0,COUNTIF(Calculs!$U$2:$U$12,$H4544)&gt;0),1,0)</f>
        <v>1</v>
      </c>
      <c r="U4544">
        <f t="shared" si="565"/>
        <v>3380</v>
      </c>
      <c r="V4544">
        <f t="shared" si="566"/>
        <v>65</v>
      </c>
      <c r="W4544">
        <f t="shared" si="567"/>
        <v>1352</v>
      </c>
    </row>
    <row r="4545" spans="1:23" ht="15.75" customHeight="1" x14ac:dyDescent="0.3">
      <c r="A4545" s="2" t="s">
        <v>29</v>
      </c>
      <c r="B4545" s="2">
        <v>1128299</v>
      </c>
      <c r="C4545" s="3">
        <v>43988</v>
      </c>
      <c r="D4545" s="12" t="str" cm="1">
        <f t="array" ref="D4545">_xlfn.SWITCH(WEEKDAY(C4545,2), 1, "Lundi", 2, "Mardi", 3, "Mercredi", 4, "Jeudi", 5, "Vendredi", 6, "Samedi", 7, "Dimanche", "Erreur")</f>
        <v>Samedi</v>
      </c>
      <c r="E4545" s="2" t="s">
        <v>30</v>
      </c>
      <c r="F4545" s="2" t="s">
        <v>45</v>
      </c>
      <c r="G4545" s="2" t="s">
        <v>46</v>
      </c>
      <c r="H4545" s="4" t="s">
        <v>22</v>
      </c>
      <c r="I4545" s="5">
        <v>46</v>
      </c>
      <c r="J4545" s="6">
        <v>123</v>
      </c>
      <c r="K4545" s="7">
        <v>5658</v>
      </c>
      <c r="L4545" s="7">
        <v>1753.98</v>
      </c>
      <c r="M4545" s="8">
        <v>0.31</v>
      </c>
      <c r="N4545" s="2" t="s">
        <v>82</v>
      </c>
      <c r="O4545">
        <f t="shared" si="560"/>
        <v>2020</v>
      </c>
      <c r="P4545">
        <f t="shared" si="561"/>
        <v>6</v>
      </c>
      <c r="Q4545" t="str">
        <f t="shared" si="562"/>
        <v>juin</v>
      </c>
      <c r="R4545" t="str">
        <f t="shared" si="563"/>
        <v>Washington</v>
      </c>
      <c r="S4545" t="str">
        <f t="shared" si="564"/>
        <v>2020-06</v>
      </c>
      <c r="T4545">
        <f>IF(AND(COUNTIF(Calculs!$Q$2:$Q$12,$O4545)&gt;0,COUNTIF(Calculs!$S$2:$S$12,$E4545)&gt;0,COUNTIF(Calculs!$U$2:$U$12,$H4545)&gt;0),1,0)</f>
        <v>1</v>
      </c>
      <c r="U4545">
        <f t="shared" si="565"/>
        <v>5658</v>
      </c>
      <c r="V4545">
        <f t="shared" si="566"/>
        <v>123</v>
      </c>
      <c r="W4545">
        <f t="shared" si="567"/>
        <v>1753.98</v>
      </c>
    </row>
    <row r="4546" spans="1:23" ht="15.75" customHeight="1" x14ac:dyDescent="0.3">
      <c r="A4546" s="2" t="s">
        <v>29</v>
      </c>
      <c r="B4546" s="2">
        <v>1128299</v>
      </c>
      <c r="C4546" s="3">
        <v>43989</v>
      </c>
      <c r="D4546" s="12" t="str" cm="1">
        <f t="array" ref="D4546">_xlfn.SWITCH(WEEKDAY(C4546,2), 1, "Lundi", 2, "Mardi", 3, "Mercredi", 4, "Jeudi", 5, "Vendredi", 6, "Samedi", 7, "Dimanche", "Erreur")</f>
        <v>Dimanche</v>
      </c>
      <c r="E4546" s="2" t="s">
        <v>30</v>
      </c>
      <c r="F4546" s="2" t="s">
        <v>45</v>
      </c>
      <c r="G4546" s="2" t="s">
        <v>46</v>
      </c>
      <c r="H4546" s="4" t="s">
        <v>16</v>
      </c>
      <c r="I4546" s="5">
        <v>46</v>
      </c>
      <c r="J4546" s="6">
        <v>167</v>
      </c>
      <c r="K4546" s="7">
        <v>7682</v>
      </c>
      <c r="L4546" s="7">
        <v>3456.8999999999996</v>
      </c>
      <c r="M4546" s="8">
        <v>0.44999999999999996</v>
      </c>
      <c r="N4546" s="2" t="s">
        <v>82</v>
      </c>
      <c r="O4546">
        <f t="shared" si="560"/>
        <v>2020</v>
      </c>
      <c r="P4546">
        <f t="shared" si="561"/>
        <v>6</v>
      </c>
      <c r="Q4546" t="str">
        <f t="shared" si="562"/>
        <v>juin</v>
      </c>
      <c r="R4546" t="str">
        <f t="shared" si="563"/>
        <v>Washington</v>
      </c>
      <c r="S4546" t="str">
        <f t="shared" si="564"/>
        <v>2020-06</v>
      </c>
      <c r="T4546">
        <f>IF(AND(COUNTIF(Calculs!$Q$2:$Q$12,$O4546)&gt;0,COUNTIF(Calculs!$S$2:$S$12,$E4546)&gt;0,COUNTIF(Calculs!$U$2:$U$12,$H4546)&gt;0),1,0)</f>
        <v>1</v>
      </c>
      <c r="U4546">
        <f t="shared" si="565"/>
        <v>7682</v>
      </c>
      <c r="V4546">
        <f t="shared" si="566"/>
        <v>167</v>
      </c>
      <c r="W4546">
        <f t="shared" si="567"/>
        <v>3456.8999999999996</v>
      </c>
    </row>
    <row r="4547" spans="1:23" ht="15.75" customHeight="1" x14ac:dyDescent="0.3">
      <c r="A4547" s="2" t="s">
        <v>29</v>
      </c>
      <c r="B4547" s="2">
        <v>1128299</v>
      </c>
      <c r="C4547" s="3">
        <v>43990</v>
      </c>
      <c r="D4547" s="12" t="str" cm="1">
        <f t="array" ref="D4547">_xlfn.SWITCH(WEEKDAY(C4547,2), 1, "Lundi", 2, "Mardi", 3, "Mercredi", 4, "Jeudi", 5, "Vendredi", 6, "Samedi", 7, "Dimanche", "Erreur")</f>
        <v>Lundi</v>
      </c>
      <c r="E4547" s="2" t="s">
        <v>30</v>
      </c>
      <c r="F4547" s="2" t="s">
        <v>45</v>
      </c>
      <c r="G4547" s="2" t="s">
        <v>46</v>
      </c>
      <c r="H4547" s="4" t="s">
        <v>18</v>
      </c>
      <c r="I4547" s="5">
        <v>58</v>
      </c>
      <c r="J4547" s="6">
        <v>115</v>
      </c>
      <c r="K4547" s="7">
        <v>6670</v>
      </c>
      <c r="L4547" s="7">
        <v>2401.1999999999998</v>
      </c>
      <c r="M4547" s="8">
        <v>0.36</v>
      </c>
      <c r="N4547" s="2" t="s">
        <v>82</v>
      </c>
      <c r="O4547">
        <f t="shared" ref="O4547:O4610" si="568">YEAR($C4547)</f>
        <v>2020</v>
      </c>
      <c r="P4547">
        <f t="shared" ref="P4547:P4610" si="569">MONTH($C4547)</f>
        <v>6</v>
      </c>
      <c r="Q4547" t="str">
        <f t="shared" ref="Q4547:Q4610" si="570">TEXT($C4547,"mmm")</f>
        <v>juin</v>
      </c>
      <c r="R4547" t="str">
        <f t="shared" ref="R4547:R4610" si="571">SUBSTITUTE(SUBSTITUTE($F4547,"Sud ","South "),"Ouest ","West ")</f>
        <v>Washington</v>
      </c>
      <c r="S4547" t="str">
        <f t="shared" ref="S4547:S4610" si="572">TEXT($C4547,"aaaa-mm")</f>
        <v>2020-06</v>
      </c>
      <c r="T4547">
        <f>IF(AND(COUNTIF(Calculs!$Q$2:$Q$12,$O4547)&gt;0,COUNTIF(Calculs!$S$2:$S$12,$E4547)&gt;0,COUNTIF(Calculs!$U$2:$U$12,$H4547)&gt;0),1,0)</f>
        <v>1</v>
      </c>
      <c r="U4547">
        <f t="shared" ref="U4547:U4610" si="573">$K4547*$T4547</f>
        <v>6670</v>
      </c>
      <c r="V4547">
        <f t="shared" ref="V4547:V4610" si="574">$J4547*$T4547</f>
        <v>115</v>
      </c>
      <c r="W4547">
        <f t="shared" ref="W4547:W4610" si="575">$L4547*$T4547</f>
        <v>2401.1999999999998</v>
      </c>
    </row>
    <row r="4548" spans="1:23" ht="15.75" customHeight="1" x14ac:dyDescent="0.3">
      <c r="A4548" s="2" t="s">
        <v>29</v>
      </c>
      <c r="B4548" s="2">
        <v>1128299</v>
      </c>
      <c r="C4548" s="3">
        <v>43991</v>
      </c>
      <c r="D4548" s="12" t="str" cm="1">
        <f t="array" ref="D4548">_xlfn.SWITCH(WEEKDAY(C4548,2), 1, "Lundi", 2, "Mardi", 3, "Mercredi", 4, "Jeudi", 5, "Vendredi", 6, "Samedi", 7, "Dimanche", "Erreur")</f>
        <v>Mardi</v>
      </c>
      <c r="E4548" s="2" t="s">
        <v>30</v>
      </c>
      <c r="F4548" s="2" t="s">
        <v>45</v>
      </c>
      <c r="G4548" s="2" t="s">
        <v>46</v>
      </c>
      <c r="H4548" s="4" t="s">
        <v>19</v>
      </c>
      <c r="I4548" s="5">
        <v>60</v>
      </c>
      <c r="J4548" s="6">
        <v>115</v>
      </c>
      <c r="K4548" s="7">
        <v>6900</v>
      </c>
      <c r="L4548" s="7">
        <v>2760</v>
      </c>
      <c r="M4548" s="8">
        <v>0.4</v>
      </c>
      <c r="N4548" s="2" t="s">
        <v>82</v>
      </c>
      <c r="O4548">
        <f t="shared" si="568"/>
        <v>2020</v>
      </c>
      <c r="P4548">
        <f t="shared" si="569"/>
        <v>6</v>
      </c>
      <c r="Q4548" t="str">
        <f t="shared" si="570"/>
        <v>juin</v>
      </c>
      <c r="R4548" t="str">
        <f t="shared" si="571"/>
        <v>Washington</v>
      </c>
      <c r="S4548" t="str">
        <f t="shared" si="572"/>
        <v>2020-06</v>
      </c>
      <c r="T4548">
        <f>IF(AND(COUNTIF(Calculs!$Q$2:$Q$12,$O4548)&gt;0,COUNTIF(Calculs!$S$2:$S$12,$E4548)&gt;0,COUNTIF(Calculs!$U$2:$U$12,$H4548)&gt;0),1,0)</f>
        <v>1</v>
      </c>
      <c r="U4548">
        <f t="shared" si="573"/>
        <v>6900</v>
      </c>
      <c r="V4548">
        <f t="shared" si="574"/>
        <v>115</v>
      </c>
      <c r="W4548">
        <f t="shared" si="575"/>
        <v>2760</v>
      </c>
    </row>
    <row r="4549" spans="1:23" ht="15.75" customHeight="1" x14ac:dyDescent="0.3">
      <c r="A4549" s="2" t="s">
        <v>29</v>
      </c>
      <c r="B4549" s="2">
        <v>1128299</v>
      </c>
      <c r="C4549" s="3">
        <v>43992</v>
      </c>
      <c r="D4549" s="12" t="str" cm="1">
        <f t="array" ref="D4549">_xlfn.SWITCH(WEEKDAY(C4549,2), 1, "Lundi", 2, "Mardi", 3, "Mercredi", 4, "Jeudi", 5, "Vendredi", 6, "Samedi", 7, "Dimanche", "Erreur")</f>
        <v>Mercredi</v>
      </c>
      <c r="E4549" s="2" t="s">
        <v>30</v>
      </c>
      <c r="F4549" s="2" t="s">
        <v>45</v>
      </c>
      <c r="G4549" s="2" t="s">
        <v>46</v>
      </c>
      <c r="H4549" s="4" t="s">
        <v>20</v>
      </c>
      <c r="I4549" s="5">
        <v>64</v>
      </c>
      <c r="J4549" s="6">
        <v>85</v>
      </c>
      <c r="K4549" s="7">
        <v>5440</v>
      </c>
      <c r="L4549" s="7">
        <v>2284.7999999999997</v>
      </c>
      <c r="M4549" s="8">
        <v>0.42</v>
      </c>
      <c r="N4549" s="2" t="s">
        <v>82</v>
      </c>
      <c r="O4549">
        <f t="shared" si="568"/>
        <v>2020</v>
      </c>
      <c r="P4549">
        <f t="shared" si="569"/>
        <v>6</v>
      </c>
      <c r="Q4549" t="str">
        <f t="shared" si="570"/>
        <v>juin</v>
      </c>
      <c r="R4549" t="str">
        <f t="shared" si="571"/>
        <v>Washington</v>
      </c>
      <c r="S4549" t="str">
        <f t="shared" si="572"/>
        <v>2020-06</v>
      </c>
      <c r="T4549">
        <f>IF(AND(COUNTIF(Calculs!$Q$2:$Q$12,$O4549)&gt;0,COUNTIF(Calculs!$S$2:$S$12,$E4549)&gt;0,COUNTIF(Calculs!$U$2:$U$12,$H4549)&gt;0),1,0)</f>
        <v>1</v>
      </c>
      <c r="U4549">
        <f t="shared" si="573"/>
        <v>5440</v>
      </c>
      <c r="V4549">
        <f t="shared" si="574"/>
        <v>85</v>
      </c>
      <c r="W4549">
        <f t="shared" si="575"/>
        <v>2284.7999999999997</v>
      </c>
    </row>
    <row r="4550" spans="1:23" ht="15.75" customHeight="1" x14ac:dyDescent="0.3">
      <c r="A4550" s="2" t="s">
        <v>29</v>
      </c>
      <c r="B4550" s="2">
        <v>1128299</v>
      </c>
      <c r="C4550" s="3">
        <v>43993</v>
      </c>
      <c r="D4550" s="12" t="str" cm="1">
        <f t="array" ref="D4550">_xlfn.SWITCH(WEEKDAY(C4550,2), 1, "Lundi", 2, "Mardi", 3, "Mercredi", 4, "Jeudi", 5, "Vendredi", 6, "Samedi", 7, "Dimanche", "Erreur")</f>
        <v>Jeudi</v>
      </c>
      <c r="E4550" s="2" t="s">
        <v>30</v>
      </c>
      <c r="F4550" s="2" t="s">
        <v>45</v>
      </c>
      <c r="G4550" s="2" t="s">
        <v>46</v>
      </c>
      <c r="H4550" s="4" t="s">
        <v>21</v>
      </c>
      <c r="I4550" s="5">
        <v>69</v>
      </c>
      <c r="J4550" s="6">
        <v>46</v>
      </c>
      <c r="K4550" s="7">
        <v>3174</v>
      </c>
      <c r="L4550" s="7">
        <v>1206.1200000000001</v>
      </c>
      <c r="M4550" s="8">
        <v>0.38</v>
      </c>
      <c r="N4550" s="2" t="s">
        <v>82</v>
      </c>
      <c r="O4550">
        <f t="shared" si="568"/>
        <v>2020</v>
      </c>
      <c r="P4550">
        <f t="shared" si="569"/>
        <v>6</v>
      </c>
      <c r="Q4550" t="str">
        <f t="shared" si="570"/>
        <v>juin</v>
      </c>
      <c r="R4550" t="str">
        <f t="shared" si="571"/>
        <v>Washington</v>
      </c>
      <c r="S4550" t="str">
        <f t="shared" si="572"/>
        <v>2020-06</v>
      </c>
      <c r="T4550">
        <f>IF(AND(COUNTIF(Calculs!$Q$2:$Q$12,$O4550)&gt;0,COUNTIF(Calculs!$S$2:$S$12,$E4550)&gt;0,COUNTIF(Calculs!$U$2:$U$12,$H4550)&gt;0),1,0)</f>
        <v>1</v>
      </c>
      <c r="U4550">
        <f t="shared" si="573"/>
        <v>3174</v>
      </c>
      <c r="V4550">
        <f t="shared" si="574"/>
        <v>46</v>
      </c>
      <c r="W4550">
        <f t="shared" si="575"/>
        <v>1206.1200000000001</v>
      </c>
    </row>
    <row r="4551" spans="1:23" ht="15.75" customHeight="1" x14ac:dyDescent="0.3">
      <c r="A4551" s="2" t="s">
        <v>29</v>
      </c>
      <c r="B4551" s="2">
        <v>1128299</v>
      </c>
      <c r="C4551" s="3">
        <v>43994</v>
      </c>
      <c r="D4551" s="12" t="str" cm="1">
        <f t="array" ref="D4551">_xlfn.SWITCH(WEEKDAY(C4551,2), 1, "Lundi", 2, "Mardi", 3, "Mercredi", 4, "Jeudi", 5, "Vendredi", 6, "Samedi", 7, "Dimanche", "Erreur")</f>
        <v>Vendredi</v>
      </c>
      <c r="E4551" s="2" t="s">
        <v>30</v>
      </c>
      <c r="F4551" s="2" t="s">
        <v>45</v>
      </c>
      <c r="G4551" s="2" t="s">
        <v>46</v>
      </c>
      <c r="H4551" s="4" t="s">
        <v>22</v>
      </c>
      <c r="I4551" s="5">
        <v>62</v>
      </c>
      <c r="J4551" s="6">
        <v>105</v>
      </c>
      <c r="K4551" s="7">
        <v>6510</v>
      </c>
      <c r="L4551" s="7">
        <v>2213.4</v>
      </c>
      <c r="M4551" s="8">
        <v>0.34</v>
      </c>
      <c r="N4551" s="2" t="s">
        <v>82</v>
      </c>
      <c r="O4551">
        <f t="shared" si="568"/>
        <v>2020</v>
      </c>
      <c r="P4551">
        <f t="shared" si="569"/>
        <v>6</v>
      </c>
      <c r="Q4551" t="str">
        <f t="shared" si="570"/>
        <v>juin</v>
      </c>
      <c r="R4551" t="str">
        <f t="shared" si="571"/>
        <v>Washington</v>
      </c>
      <c r="S4551" t="str">
        <f t="shared" si="572"/>
        <v>2020-06</v>
      </c>
      <c r="T4551">
        <f>IF(AND(COUNTIF(Calculs!$Q$2:$Q$12,$O4551)&gt;0,COUNTIF(Calculs!$S$2:$S$12,$E4551)&gt;0,COUNTIF(Calculs!$U$2:$U$12,$H4551)&gt;0),1,0)</f>
        <v>1</v>
      </c>
      <c r="U4551">
        <f t="shared" si="573"/>
        <v>6510</v>
      </c>
      <c r="V4551">
        <f t="shared" si="574"/>
        <v>105</v>
      </c>
      <c r="W4551">
        <f t="shared" si="575"/>
        <v>2213.4</v>
      </c>
    </row>
    <row r="4552" spans="1:23" ht="15.75" customHeight="1" x14ac:dyDescent="0.3">
      <c r="A4552" s="2" t="s">
        <v>29</v>
      </c>
      <c r="B4552" s="2">
        <v>1128299</v>
      </c>
      <c r="C4552" s="3">
        <v>43995</v>
      </c>
      <c r="D4552" s="12" t="str" cm="1">
        <f t="array" ref="D4552">_xlfn.SWITCH(WEEKDAY(C4552,2), 1, "Lundi", 2, "Mardi", 3, "Mercredi", 4, "Jeudi", 5, "Vendredi", 6, "Samedi", 7, "Dimanche", "Erreur")</f>
        <v>Samedi</v>
      </c>
      <c r="E4552" s="2" t="s">
        <v>30</v>
      </c>
      <c r="F4552" s="2" t="s">
        <v>45</v>
      </c>
      <c r="G4552" s="2" t="s">
        <v>46</v>
      </c>
      <c r="H4552" s="4" t="s">
        <v>16</v>
      </c>
      <c r="I4552" s="5">
        <v>68</v>
      </c>
      <c r="J4552" s="6">
        <v>160</v>
      </c>
      <c r="K4552" s="7">
        <v>10880</v>
      </c>
      <c r="L4552" s="7">
        <v>4787.2</v>
      </c>
      <c r="M4552" s="8">
        <v>0.44</v>
      </c>
      <c r="N4552" s="2" t="s">
        <v>82</v>
      </c>
      <c r="O4552">
        <f t="shared" si="568"/>
        <v>2020</v>
      </c>
      <c r="P4552">
        <f t="shared" si="569"/>
        <v>6</v>
      </c>
      <c r="Q4552" t="str">
        <f t="shared" si="570"/>
        <v>juin</v>
      </c>
      <c r="R4552" t="str">
        <f t="shared" si="571"/>
        <v>Washington</v>
      </c>
      <c r="S4552" t="str">
        <f t="shared" si="572"/>
        <v>2020-06</v>
      </c>
      <c r="T4552">
        <f>IF(AND(COUNTIF(Calculs!$Q$2:$Q$12,$O4552)&gt;0,COUNTIF(Calculs!$S$2:$S$12,$E4552)&gt;0,COUNTIF(Calculs!$U$2:$U$12,$H4552)&gt;0),1,0)</f>
        <v>1</v>
      </c>
      <c r="U4552">
        <f t="shared" si="573"/>
        <v>10880</v>
      </c>
      <c r="V4552">
        <f t="shared" si="574"/>
        <v>160</v>
      </c>
      <c r="W4552">
        <f t="shared" si="575"/>
        <v>4787.2</v>
      </c>
    </row>
    <row r="4553" spans="1:23" ht="15.75" customHeight="1" x14ac:dyDescent="0.3">
      <c r="A4553" s="2" t="s">
        <v>29</v>
      </c>
      <c r="B4553" s="2">
        <v>1128299</v>
      </c>
      <c r="C4553" s="3">
        <v>43996</v>
      </c>
      <c r="D4553" s="12" t="str" cm="1">
        <f t="array" ref="D4553">_xlfn.SWITCH(WEEKDAY(C4553,2), 1, "Lundi", 2, "Mardi", 3, "Mercredi", 4, "Jeudi", 5, "Vendredi", 6, "Samedi", 7, "Dimanche", "Erreur")</f>
        <v>Dimanche</v>
      </c>
      <c r="E4553" s="2" t="s">
        <v>30</v>
      </c>
      <c r="F4553" s="2" t="s">
        <v>45</v>
      </c>
      <c r="G4553" s="2" t="s">
        <v>46</v>
      </c>
      <c r="H4553" s="4" t="s">
        <v>18</v>
      </c>
      <c r="I4553" s="5">
        <v>71</v>
      </c>
      <c r="J4553" s="6">
        <v>88</v>
      </c>
      <c r="K4553" s="7">
        <v>6248</v>
      </c>
      <c r="L4553" s="7">
        <v>2436.7200000000003</v>
      </c>
      <c r="M4553" s="8">
        <v>0.39</v>
      </c>
      <c r="N4553" s="2" t="s">
        <v>82</v>
      </c>
      <c r="O4553">
        <f t="shared" si="568"/>
        <v>2020</v>
      </c>
      <c r="P4553">
        <f t="shared" si="569"/>
        <v>6</v>
      </c>
      <c r="Q4553" t="str">
        <f t="shared" si="570"/>
        <v>juin</v>
      </c>
      <c r="R4553" t="str">
        <f t="shared" si="571"/>
        <v>Washington</v>
      </c>
      <c r="S4553" t="str">
        <f t="shared" si="572"/>
        <v>2020-06</v>
      </c>
      <c r="T4553">
        <f>IF(AND(COUNTIF(Calculs!$Q$2:$Q$12,$O4553)&gt;0,COUNTIF(Calculs!$S$2:$S$12,$E4553)&gt;0,COUNTIF(Calculs!$U$2:$U$12,$H4553)&gt;0),1,0)</f>
        <v>1</v>
      </c>
      <c r="U4553">
        <f t="shared" si="573"/>
        <v>6248</v>
      </c>
      <c r="V4553">
        <f t="shared" si="574"/>
        <v>88</v>
      </c>
      <c r="W4553">
        <f t="shared" si="575"/>
        <v>2436.7200000000003</v>
      </c>
    </row>
    <row r="4554" spans="1:23" ht="15.75" customHeight="1" x14ac:dyDescent="0.3">
      <c r="A4554" s="2" t="s">
        <v>29</v>
      </c>
      <c r="B4554" s="2">
        <v>1128299</v>
      </c>
      <c r="C4554" s="3">
        <v>43997</v>
      </c>
      <c r="D4554" s="12" t="str" cm="1">
        <f t="array" ref="D4554">_xlfn.SWITCH(WEEKDAY(C4554,2), 1, "Lundi", 2, "Mardi", 3, "Mercredi", 4, "Jeudi", 5, "Vendredi", 6, "Samedi", 7, "Dimanche", "Erreur")</f>
        <v>Lundi</v>
      </c>
      <c r="E4554" s="2" t="s">
        <v>30</v>
      </c>
      <c r="F4554" s="2" t="s">
        <v>45</v>
      </c>
      <c r="G4554" s="2" t="s">
        <v>46</v>
      </c>
      <c r="H4554" s="4" t="s">
        <v>19</v>
      </c>
      <c r="I4554" s="5">
        <v>74</v>
      </c>
      <c r="J4554" s="6">
        <v>120</v>
      </c>
      <c r="K4554" s="7">
        <v>8880</v>
      </c>
      <c r="L4554" s="7">
        <v>3463.2000000000003</v>
      </c>
      <c r="M4554" s="8">
        <v>0.39</v>
      </c>
      <c r="N4554" s="2" t="s">
        <v>82</v>
      </c>
      <c r="O4554">
        <f t="shared" si="568"/>
        <v>2020</v>
      </c>
      <c r="P4554">
        <f t="shared" si="569"/>
        <v>6</v>
      </c>
      <c r="Q4554" t="str">
        <f t="shared" si="570"/>
        <v>juin</v>
      </c>
      <c r="R4554" t="str">
        <f t="shared" si="571"/>
        <v>Washington</v>
      </c>
      <c r="S4554" t="str">
        <f t="shared" si="572"/>
        <v>2020-06</v>
      </c>
      <c r="T4554">
        <f>IF(AND(COUNTIF(Calculs!$Q$2:$Q$12,$O4554)&gt;0,COUNTIF(Calculs!$S$2:$S$12,$E4554)&gt;0,COUNTIF(Calculs!$U$2:$U$12,$H4554)&gt;0),1,0)</f>
        <v>1</v>
      </c>
      <c r="U4554">
        <f t="shared" si="573"/>
        <v>8880</v>
      </c>
      <c r="V4554">
        <f t="shared" si="574"/>
        <v>120</v>
      </c>
      <c r="W4554">
        <f t="shared" si="575"/>
        <v>3463.2000000000003</v>
      </c>
    </row>
    <row r="4555" spans="1:23" ht="15.75" customHeight="1" x14ac:dyDescent="0.3">
      <c r="A4555" s="2" t="s">
        <v>29</v>
      </c>
      <c r="B4555" s="2">
        <v>1128299</v>
      </c>
      <c r="C4555" s="3">
        <v>43998</v>
      </c>
      <c r="D4555" s="12" t="str" cm="1">
        <f t="array" ref="D4555">_xlfn.SWITCH(WEEKDAY(C4555,2), 1, "Lundi", 2, "Mardi", 3, "Mercredi", 4, "Jeudi", 5, "Vendredi", 6, "Samedi", 7, "Dimanche", "Erreur")</f>
        <v>Mardi</v>
      </c>
      <c r="E4555" s="2" t="s">
        <v>30</v>
      </c>
      <c r="F4555" s="2" t="s">
        <v>45</v>
      </c>
      <c r="G4555" s="2" t="s">
        <v>46</v>
      </c>
      <c r="H4555" s="4" t="s">
        <v>20</v>
      </c>
      <c r="I4555" s="5">
        <v>55</v>
      </c>
      <c r="J4555" s="6">
        <v>90</v>
      </c>
      <c r="K4555" s="7">
        <v>4950</v>
      </c>
      <c r="L4555" s="7">
        <v>2079</v>
      </c>
      <c r="M4555" s="8">
        <v>0.42</v>
      </c>
      <c r="N4555" s="2" t="s">
        <v>82</v>
      </c>
      <c r="O4555">
        <f t="shared" si="568"/>
        <v>2020</v>
      </c>
      <c r="P4555">
        <f t="shared" si="569"/>
        <v>6</v>
      </c>
      <c r="Q4555" t="str">
        <f t="shared" si="570"/>
        <v>juin</v>
      </c>
      <c r="R4555" t="str">
        <f t="shared" si="571"/>
        <v>Washington</v>
      </c>
      <c r="S4555" t="str">
        <f t="shared" si="572"/>
        <v>2020-06</v>
      </c>
      <c r="T4555">
        <f>IF(AND(COUNTIF(Calculs!$Q$2:$Q$12,$O4555)&gt;0,COUNTIF(Calculs!$S$2:$S$12,$E4555)&gt;0,COUNTIF(Calculs!$U$2:$U$12,$H4555)&gt;0),1,0)</f>
        <v>1</v>
      </c>
      <c r="U4555">
        <f t="shared" si="573"/>
        <v>4950</v>
      </c>
      <c r="V4555">
        <f t="shared" si="574"/>
        <v>90</v>
      </c>
      <c r="W4555">
        <f t="shared" si="575"/>
        <v>2079</v>
      </c>
    </row>
    <row r="4556" spans="1:23" ht="15.75" customHeight="1" x14ac:dyDescent="0.3">
      <c r="A4556" s="2" t="s">
        <v>29</v>
      </c>
      <c r="B4556" s="2">
        <v>1128299</v>
      </c>
      <c r="C4556" s="3">
        <v>43999</v>
      </c>
      <c r="D4556" s="12" t="str" cm="1">
        <f t="array" ref="D4556">_xlfn.SWITCH(WEEKDAY(C4556,2), 1, "Lundi", 2, "Mardi", 3, "Mercredi", 4, "Jeudi", 5, "Vendredi", 6, "Samedi", 7, "Dimanche", "Erreur")</f>
        <v>Mercredi</v>
      </c>
      <c r="E4556" s="2" t="s">
        <v>30</v>
      </c>
      <c r="F4556" s="2" t="s">
        <v>45</v>
      </c>
      <c r="G4556" s="2" t="s">
        <v>46</v>
      </c>
      <c r="H4556" s="4" t="s">
        <v>21</v>
      </c>
      <c r="I4556" s="5">
        <v>59</v>
      </c>
      <c r="J4556" s="6">
        <v>56</v>
      </c>
      <c r="K4556" s="7">
        <v>3304</v>
      </c>
      <c r="L4556" s="7">
        <v>1321.6000000000001</v>
      </c>
      <c r="M4556" s="8">
        <v>0.4</v>
      </c>
      <c r="N4556" s="2" t="s">
        <v>82</v>
      </c>
      <c r="O4556">
        <f t="shared" si="568"/>
        <v>2020</v>
      </c>
      <c r="P4556">
        <f t="shared" si="569"/>
        <v>6</v>
      </c>
      <c r="Q4556" t="str">
        <f t="shared" si="570"/>
        <v>juin</v>
      </c>
      <c r="R4556" t="str">
        <f t="shared" si="571"/>
        <v>Washington</v>
      </c>
      <c r="S4556" t="str">
        <f t="shared" si="572"/>
        <v>2020-06</v>
      </c>
      <c r="T4556">
        <f>IF(AND(COUNTIF(Calculs!$Q$2:$Q$12,$O4556)&gt;0,COUNTIF(Calculs!$S$2:$S$12,$E4556)&gt;0,COUNTIF(Calculs!$U$2:$U$12,$H4556)&gt;0),1,0)</f>
        <v>1</v>
      </c>
      <c r="U4556">
        <f t="shared" si="573"/>
        <v>3304</v>
      </c>
      <c r="V4556">
        <f t="shared" si="574"/>
        <v>56</v>
      </c>
      <c r="W4556">
        <f t="shared" si="575"/>
        <v>1321.6000000000001</v>
      </c>
    </row>
    <row r="4557" spans="1:23" ht="15.75" customHeight="1" x14ac:dyDescent="0.3">
      <c r="A4557" s="2" t="s">
        <v>29</v>
      </c>
      <c r="B4557" s="2">
        <v>1128299</v>
      </c>
      <c r="C4557" s="3">
        <v>44000</v>
      </c>
      <c r="D4557" s="12" t="str" cm="1">
        <f t="array" ref="D4557">_xlfn.SWITCH(WEEKDAY(C4557,2), 1, "Lundi", 2, "Mardi", 3, "Mercredi", 4, "Jeudi", 5, "Vendredi", 6, "Samedi", 7, "Dimanche", "Erreur")</f>
        <v>Jeudi</v>
      </c>
      <c r="E4557" s="2" t="s">
        <v>30</v>
      </c>
      <c r="F4557" s="2" t="s">
        <v>45</v>
      </c>
      <c r="G4557" s="2" t="s">
        <v>46</v>
      </c>
      <c r="H4557" s="4" t="s">
        <v>22</v>
      </c>
      <c r="I4557" s="5">
        <v>78</v>
      </c>
      <c r="J4557" s="6">
        <v>88</v>
      </c>
      <c r="K4557" s="7">
        <v>6864</v>
      </c>
      <c r="L4557" s="7">
        <v>2196.48</v>
      </c>
      <c r="M4557" s="8">
        <v>0.32</v>
      </c>
      <c r="N4557" s="2" t="s">
        <v>82</v>
      </c>
      <c r="O4557">
        <f t="shared" si="568"/>
        <v>2020</v>
      </c>
      <c r="P4557">
        <f t="shared" si="569"/>
        <v>6</v>
      </c>
      <c r="Q4557" t="str">
        <f t="shared" si="570"/>
        <v>juin</v>
      </c>
      <c r="R4557" t="str">
        <f t="shared" si="571"/>
        <v>Washington</v>
      </c>
      <c r="S4557" t="str">
        <f t="shared" si="572"/>
        <v>2020-06</v>
      </c>
      <c r="T4557">
        <f>IF(AND(COUNTIF(Calculs!$Q$2:$Q$12,$O4557)&gt;0,COUNTIF(Calculs!$S$2:$S$12,$E4557)&gt;0,COUNTIF(Calculs!$U$2:$U$12,$H4557)&gt;0),1,0)</f>
        <v>1</v>
      </c>
      <c r="U4557">
        <f t="shared" si="573"/>
        <v>6864</v>
      </c>
      <c r="V4557">
        <f t="shared" si="574"/>
        <v>88</v>
      </c>
      <c r="W4557">
        <f t="shared" si="575"/>
        <v>2196.48</v>
      </c>
    </row>
    <row r="4558" spans="1:23" ht="15.75" customHeight="1" x14ac:dyDescent="0.3">
      <c r="A4558" s="2" t="s">
        <v>29</v>
      </c>
      <c r="B4558" s="2">
        <v>1128299</v>
      </c>
      <c r="C4558" s="3">
        <v>44001</v>
      </c>
      <c r="D4558" s="12" t="str" cm="1">
        <f t="array" ref="D4558">_xlfn.SWITCH(WEEKDAY(C4558,2), 1, "Lundi", 2, "Mardi", 3, "Mercredi", 4, "Jeudi", 5, "Vendredi", 6, "Samedi", 7, "Dimanche", "Erreur")</f>
        <v>Vendredi</v>
      </c>
      <c r="E4558" s="2" t="s">
        <v>30</v>
      </c>
      <c r="F4558" s="2" t="s">
        <v>45</v>
      </c>
      <c r="G4558" s="2" t="s">
        <v>46</v>
      </c>
      <c r="H4558" s="4" t="s">
        <v>16</v>
      </c>
      <c r="I4558" s="5">
        <v>55</v>
      </c>
      <c r="J4558" s="6">
        <v>165</v>
      </c>
      <c r="K4558" s="7">
        <v>9075</v>
      </c>
      <c r="L4558" s="7">
        <v>3720.75</v>
      </c>
      <c r="M4558" s="8">
        <v>0.41</v>
      </c>
      <c r="N4558" s="2" t="s">
        <v>82</v>
      </c>
      <c r="O4558">
        <f t="shared" si="568"/>
        <v>2020</v>
      </c>
      <c r="P4558">
        <f t="shared" si="569"/>
        <v>6</v>
      </c>
      <c r="Q4558" t="str">
        <f t="shared" si="570"/>
        <v>juin</v>
      </c>
      <c r="R4558" t="str">
        <f t="shared" si="571"/>
        <v>Washington</v>
      </c>
      <c r="S4558" t="str">
        <f t="shared" si="572"/>
        <v>2020-06</v>
      </c>
      <c r="T4558">
        <f>IF(AND(COUNTIF(Calculs!$Q$2:$Q$12,$O4558)&gt;0,COUNTIF(Calculs!$S$2:$S$12,$E4558)&gt;0,COUNTIF(Calculs!$U$2:$U$12,$H4558)&gt;0),1,0)</f>
        <v>1</v>
      </c>
      <c r="U4558">
        <f t="shared" si="573"/>
        <v>9075</v>
      </c>
      <c r="V4558">
        <f t="shared" si="574"/>
        <v>165</v>
      </c>
      <c r="W4558">
        <f t="shared" si="575"/>
        <v>3720.75</v>
      </c>
    </row>
    <row r="4559" spans="1:23" ht="15.75" customHeight="1" x14ac:dyDescent="0.3">
      <c r="A4559" s="2" t="s">
        <v>29</v>
      </c>
      <c r="B4559" s="2">
        <v>1128299</v>
      </c>
      <c r="C4559" s="3">
        <v>44002</v>
      </c>
      <c r="D4559" s="12" t="str" cm="1">
        <f t="array" ref="D4559">_xlfn.SWITCH(WEEKDAY(C4559,2), 1, "Lundi", 2, "Mardi", 3, "Mercredi", 4, "Jeudi", 5, "Vendredi", 6, "Samedi", 7, "Dimanche", "Erreur")</f>
        <v>Samedi</v>
      </c>
      <c r="E4559" s="2" t="s">
        <v>30</v>
      </c>
      <c r="F4559" s="2" t="s">
        <v>45</v>
      </c>
      <c r="G4559" s="2" t="s">
        <v>46</v>
      </c>
      <c r="H4559" s="4" t="s">
        <v>18</v>
      </c>
      <c r="I4559" s="5">
        <v>60</v>
      </c>
      <c r="J4559" s="6">
        <v>108</v>
      </c>
      <c r="K4559" s="7">
        <v>6480</v>
      </c>
      <c r="L4559" s="7">
        <v>2462.4</v>
      </c>
      <c r="M4559" s="8">
        <v>0.38</v>
      </c>
      <c r="N4559" s="2" t="s">
        <v>82</v>
      </c>
      <c r="O4559">
        <f t="shared" si="568"/>
        <v>2020</v>
      </c>
      <c r="P4559">
        <f t="shared" si="569"/>
        <v>6</v>
      </c>
      <c r="Q4559" t="str">
        <f t="shared" si="570"/>
        <v>juin</v>
      </c>
      <c r="R4559" t="str">
        <f t="shared" si="571"/>
        <v>Washington</v>
      </c>
      <c r="S4559" t="str">
        <f t="shared" si="572"/>
        <v>2020-06</v>
      </c>
      <c r="T4559">
        <f>IF(AND(COUNTIF(Calculs!$Q$2:$Q$12,$O4559)&gt;0,COUNTIF(Calculs!$S$2:$S$12,$E4559)&gt;0,COUNTIF(Calculs!$U$2:$U$12,$H4559)&gt;0),1,0)</f>
        <v>1</v>
      </c>
      <c r="U4559">
        <f t="shared" si="573"/>
        <v>6480</v>
      </c>
      <c r="V4559">
        <f t="shared" si="574"/>
        <v>108</v>
      </c>
      <c r="W4559">
        <f t="shared" si="575"/>
        <v>2462.4</v>
      </c>
    </row>
    <row r="4560" spans="1:23" ht="15.75" customHeight="1" x14ac:dyDescent="0.3">
      <c r="A4560" s="2" t="s">
        <v>29</v>
      </c>
      <c r="B4560" s="2">
        <v>1128299</v>
      </c>
      <c r="C4560" s="3">
        <v>44003</v>
      </c>
      <c r="D4560" s="12" t="str" cm="1">
        <f t="array" ref="D4560">_xlfn.SWITCH(WEEKDAY(C4560,2), 1, "Lundi", 2, "Mardi", 3, "Mercredi", 4, "Jeudi", 5, "Vendredi", 6, "Samedi", 7, "Dimanche", "Erreur")</f>
        <v>Dimanche</v>
      </c>
      <c r="E4560" s="2" t="s">
        <v>30</v>
      </c>
      <c r="F4560" s="2" t="s">
        <v>45</v>
      </c>
      <c r="G4560" s="2" t="s">
        <v>46</v>
      </c>
      <c r="H4560" s="4" t="s">
        <v>19</v>
      </c>
      <c r="I4560" s="5">
        <v>61</v>
      </c>
      <c r="J4560" s="6">
        <v>120</v>
      </c>
      <c r="K4560" s="7">
        <v>7320</v>
      </c>
      <c r="L4560" s="7">
        <v>2781.6</v>
      </c>
      <c r="M4560" s="8">
        <v>0.38</v>
      </c>
      <c r="N4560" s="2" t="s">
        <v>82</v>
      </c>
      <c r="O4560">
        <f t="shared" si="568"/>
        <v>2020</v>
      </c>
      <c r="P4560">
        <f t="shared" si="569"/>
        <v>6</v>
      </c>
      <c r="Q4560" t="str">
        <f t="shared" si="570"/>
        <v>juin</v>
      </c>
      <c r="R4560" t="str">
        <f t="shared" si="571"/>
        <v>Washington</v>
      </c>
      <c r="S4560" t="str">
        <f t="shared" si="572"/>
        <v>2020-06</v>
      </c>
      <c r="T4560">
        <f>IF(AND(COUNTIF(Calculs!$Q$2:$Q$12,$O4560)&gt;0,COUNTIF(Calculs!$S$2:$S$12,$E4560)&gt;0,COUNTIF(Calculs!$U$2:$U$12,$H4560)&gt;0),1,0)</f>
        <v>1</v>
      </c>
      <c r="U4560">
        <f t="shared" si="573"/>
        <v>7320</v>
      </c>
      <c r="V4560">
        <f t="shared" si="574"/>
        <v>120</v>
      </c>
      <c r="W4560">
        <f t="shared" si="575"/>
        <v>2781.6</v>
      </c>
    </row>
    <row r="4561" spans="1:23" ht="15.75" customHeight="1" x14ac:dyDescent="0.3">
      <c r="A4561" s="2" t="s">
        <v>29</v>
      </c>
      <c r="B4561" s="2">
        <v>1128299</v>
      </c>
      <c r="C4561" s="3">
        <v>44004</v>
      </c>
      <c r="D4561" s="12" t="str" cm="1">
        <f t="array" ref="D4561">_xlfn.SWITCH(WEEKDAY(C4561,2), 1, "Lundi", 2, "Mardi", 3, "Mercredi", 4, "Jeudi", 5, "Vendredi", 6, "Samedi", 7, "Dimanche", "Erreur")</f>
        <v>Lundi</v>
      </c>
      <c r="E4561" s="2" t="s">
        <v>30</v>
      </c>
      <c r="F4561" s="2" t="s">
        <v>45</v>
      </c>
      <c r="G4561" s="2" t="s">
        <v>46</v>
      </c>
      <c r="H4561" s="4" t="s">
        <v>20</v>
      </c>
      <c r="I4561" s="5">
        <v>59</v>
      </c>
      <c r="J4561" s="6">
        <v>90</v>
      </c>
      <c r="K4561" s="7">
        <v>5310</v>
      </c>
      <c r="L4561" s="7">
        <v>2336.4</v>
      </c>
      <c r="M4561" s="8">
        <v>0.44</v>
      </c>
      <c r="N4561" s="2" t="s">
        <v>82</v>
      </c>
      <c r="O4561">
        <f t="shared" si="568"/>
        <v>2020</v>
      </c>
      <c r="P4561">
        <f t="shared" si="569"/>
        <v>6</v>
      </c>
      <c r="Q4561" t="str">
        <f t="shared" si="570"/>
        <v>juin</v>
      </c>
      <c r="R4561" t="str">
        <f t="shared" si="571"/>
        <v>Washington</v>
      </c>
      <c r="S4561" t="str">
        <f t="shared" si="572"/>
        <v>2020-06</v>
      </c>
      <c r="T4561">
        <f>IF(AND(COUNTIF(Calculs!$Q$2:$Q$12,$O4561)&gt;0,COUNTIF(Calculs!$S$2:$S$12,$E4561)&gt;0,COUNTIF(Calculs!$U$2:$U$12,$H4561)&gt;0),1,0)</f>
        <v>1</v>
      </c>
      <c r="U4561">
        <f t="shared" si="573"/>
        <v>5310</v>
      </c>
      <c r="V4561">
        <f t="shared" si="574"/>
        <v>90</v>
      </c>
      <c r="W4561">
        <f t="shared" si="575"/>
        <v>2336.4</v>
      </c>
    </row>
    <row r="4562" spans="1:23" ht="15.75" customHeight="1" x14ac:dyDescent="0.3">
      <c r="A4562" s="2" t="s">
        <v>29</v>
      </c>
      <c r="B4562" s="2">
        <v>1128299</v>
      </c>
      <c r="C4562" s="3">
        <v>44005</v>
      </c>
      <c r="D4562" s="12" t="str" cm="1">
        <f t="array" ref="D4562">_xlfn.SWITCH(WEEKDAY(C4562,2), 1, "Lundi", 2, "Mardi", 3, "Mercredi", 4, "Jeudi", 5, "Vendredi", 6, "Samedi", 7, "Dimanche", "Erreur")</f>
        <v>Mardi</v>
      </c>
      <c r="E4562" s="2" t="s">
        <v>30</v>
      </c>
      <c r="F4562" s="2" t="s">
        <v>45</v>
      </c>
      <c r="G4562" s="2" t="s">
        <v>46</v>
      </c>
      <c r="H4562" s="4" t="s">
        <v>21</v>
      </c>
      <c r="I4562" s="5">
        <v>60</v>
      </c>
      <c r="J4562" s="6">
        <v>52</v>
      </c>
      <c r="K4562" s="7">
        <v>3120</v>
      </c>
      <c r="L4562" s="7">
        <v>1185.5999999999999</v>
      </c>
      <c r="M4562" s="8">
        <v>0.38</v>
      </c>
      <c r="N4562" s="2" t="s">
        <v>82</v>
      </c>
      <c r="O4562">
        <f t="shared" si="568"/>
        <v>2020</v>
      </c>
      <c r="P4562">
        <f t="shared" si="569"/>
        <v>6</v>
      </c>
      <c r="Q4562" t="str">
        <f t="shared" si="570"/>
        <v>juin</v>
      </c>
      <c r="R4562" t="str">
        <f t="shared" si="571"/>
        <v>Washington</v>
      </c>
      <c r="S4562" t="str">
        <f t="shared" si="572"/>
        <v>2020-06</v>
      </c>
      <c r="T4562">
        <f>IF(AND(COUNTIF(Calculs!$Q$2:$Q$12,$O4562)&gt;0,COUNTIF(Calculs!$S$2:$S$12,$E4562)&gt;0,COUNTIF(Calculs!$U$2:$U$12,$H4562)&gt;0),1,0)</f>
        <v>1</v>
      </c>
      <c r="U4562">
        <f t="shared" si="573"/>
        <v>3120</v>
      </c>
      <c r="V4562">
        <f t="shared" si="574"/>
        <v>52</v>
      </c>
      <c r="W4562">
        <f t="shared" si="575"/>
        <v>1185.5999999999999</v>
      </c>
    </row>
    <row r="4563" spans="1:23" ht="15.75" customHeight="1" x14ac:dyDescent="0.3">
      <c r="A4563" s="2" t="s">
        <v>29</v>
      </c>
      <c r="B4563" s="2">
        <v>1128299</v>
      </c>
      <c r="C4563" s="3">
        <v>44006</v>
      </c>
      <c r="D4563" s="12" t="str" cm="1">
        <f t="array" ref="D4563">_xlfn.SWITCH(WEEKDAY(C4563,2), 1, "Lundi", 2, "Mardi", 3, "Mercredi", 4, "Jeudi", 5, "Vendredi", 6, "Samedi", 7, "Dimanche", "Erreur")</f>
        <v>Mercredi</v>
      </c>
      <c r="E4563" s="2" t="s">
        <v>30</v>
      </c>
      <c r="F4563" s="2" t="s">
        <v>45</v>
      </c>
      <c r="G4563" s="2" t="s">
        <v>46</v>
      </c>
      <c r="H4563" s="4" t="s">
        <v>22</v>
      </c>
      <c r="I4563" s="5">
        <v>75</v>
      </c>
      <c r="J4563" s="6">
        <v>125</v>
      </c>
      <c r="K4563" s="7">
        <v>9375</v>
      </c>
      <c r="L4563" s="7">
        <v>3093.75</v>
      </c>
      <c r="M4563" s="8">
        <v>0.33</v>
      </c>
      <c r="N4563" s="2" t="s">
        <v>82</v>
      </c>
      <c r="O4563">
        <f t="shared" si="568"/>
        <v>2020</v>
      </c>
      <c r="P4563">
        <f t="shared" si="569"/>
        <v>6</v>
      </c>
      <c r="Q4563" t="str">
        <f t="shared" si="570"/>
        <v>juin</v>
      </c>
      <c r="R4563" t="str">
        <f t="shared" si="571"/>
        <v>Washington</v>
      </c>
      <c r="S4563" t="str">
        <f t="shared" si="572"/>
        <v>2020-06</v>
      </c>
      <c r="T4563">
        <f>IF(AND(COUNTIF(Calculs!$Q$2:$Q$12,$O4563)&gt;0,COUNTIF(Calculs!$S$2:$S$12,$E4563)&gt;0,COUNTIF(Calculs!$U$2:$U$12,$H4563)&gt;0),1,0)</f>
        <v>1</v>
      </c>
      <c r="U4563">
        <f t="shared" si="573"/>
        <v>9375</v>
      </c>
      <c r="V4563">
        <f t="shared" si="574"/>
        <v>125</v>
      </c>
      <c r="W4563">
        <f t="shared" si="575"/>
        <v>3093.75</v>
      </c>
    </row>
    <row r="4564" spans="1:23" ht="15.75" customHeight="1" x14ac:dyDescent="0.3">
      <c r="A4564" s="2" t="s">
        <v>29</v>
      </c>
      <c r="B4564" s="2">
        <v>1128299</v>
      </c>
      <c r="C4564" s="3">
        <v>44007</v>
      </c>
      <c r="D4564" s="12" t="str" cm="1">
        <f t="array" ref="D4564">_xlfn.SWITCH(WEEKDAY(C4564,2), 1, "Lundi", 2, "Mardi", 3, "Mercredi", 4, "Jeudi", 5, "Vendredi", 6, "Samedi", 7, "Dimanche", "Erreur")</f>
        <v>Jeudi</v>
      </c>
      <c r="E4564" s="2" t="s">
        <v>30</v>
      </c>
      <c r="F4564" s="2" t="s">
        <v>45</v>
      </c>
      <c r="G4564" s="2" t="s">
        <v>46</v>
      </c>
      <c r="H4564" s="4" t="s">
        <v>16</v>
      </c>
      <c r="I4564" s="5">
        <v>71</v>
      </c>
      <c r="J4564" s="6">
        <v>195</v>
      </c>
      <c r="K4564" s="7">
        <v>13845</v>
      </c>
      <c r="L4564" s="7">
        <v>5814.9</v>
      </c>
      <c r="M4564" s="8">
        <v>0.42</v>
      </c>
      <c r="N4564" s="2" t="s">
        <v>82</v>
      </c>
      <c r="O4564">
        <f t="shared" si="568"/>
        <v>2020</v>
      </c>
      <c r="P4564">
        <f t="shared" si="569"/>
        <v>6</v>
      </c>
      <c r="Q4564" t="str">
        <f t="shared" si="570"/>
        <v>juin</v>
      </c>
      <c r="R4564" t="str">
        <f t="shared" si="571"/>
        <v>Washington</v>
      </c>
      <c r="S4564" t="str">
        <f t="shared" si="572"/>
        <v>2020-06</v>
      </c>
      <c r="T4564">
        <f>IF(AND(COUNTIF(Calculs!$Q$2:$Q$12,$O4564)&gt;0,COUNTIF(Calculs!$S$2:$S$12,$E4564)&gt;0,COUNTIF(Calculs!$U$2:$U$12,$H4564)&gt;0),1,0)</f>
        <v>1</v>
      </c>
      <c r="U4564">
        <f t="shared" si="573"/>
        <v>13845</v>
      </c>
      <c r="V4564">
        <f t="shared" si="574"/>
        <v>195</v>
      </c>
      <c r="W4564">
        <f t="shared" si="575"/>
        <v>5814.9</v>
      </c>
    </row>
    <row r="4565" spans="1:23" ht="15.75" customHeight="1" x14ac:dyDescent="0.3">
      <c r="A4565" s="2" t="s">
        <v>29</v>
      </c>
      <c r="B4565" s="2">
        <v>1128299</v>
      </c>
      <c r="C4565" s="3">
        <v>44008</v>
      </c>
      <c r="D4565" s="12" t="str" cm="1">
        <f t="array" ref="D4565">_xlfn.SWITCH(WEEKDAY(C4565,2), 1, "Lundi", 2, "Mardi", 3, "Mercredi", 4, "Jeudi", 5, "Vendredi", 6, "Samedi", 7, "Dimanche", "Erreur")</f>
        <v>Vendredi</v>
      </c>
      <c r="E4565" s="2" t="s">
        <v>30</v>
      </c>
      <c r="F4565" s="2" t="s">
        <v>45</v>
      </c>
      <c r="G4565" s="2" t="s">
        <v>46</v>
      </c>
      <c r="H4565" s="4" t="s">
        <v>18</v>
      </c>
      <c r="I4565" s="5">
        <v>74</v>
      </c>
      <c r="J4565" s="6">
        <v>188</v>
      </c>
      <c r="K4565" s="7">
        <v>13912</v>
      </c>
      <c r="L4565" s="7">
        <v>5147.4399999999996</v>
      </c>
      <c r="M4565" s="8">
        <v>0.37</v>
      </c>
      <c r="N4565" s="2" t="s">
        <v>82</v>
      </c>
      <c r="O4565">
        <f t="shared" si="568"/>
        <v>2020</v>
      </c>
      <c r="P4565">
        <f t="shared" si="569"/>
        <v>6</v>
      </c>
      <c r="Q4565" t="str">
        <f t="shared" si="570"/>
        <v>juin</v>
      </c>
      <c r="R4565" t="str">
        <f t="shared" si="571"/>
        <v>Washington</v>
      </c>
      <c r="S4565" t="str">
        <f t="shared" si="572"/>
        <v>2020-06</v>
      </c>
      <c r="T4565">
        <f>IF(AND(COUNTIF(Calculs!$Q$2:$Q$12,$O4565)&gt;0,COUNTIF(Calculs!$S$2:$S$12,$E4565)&gt;0,COUNTIF(Calculs!$U$2:$U$12,$H4565)&gt;0),1,0)</f>
        <v>1</v>
      </c>
      <c r="U4565">
        <f t="shared" si="573"/>
        <v>13912</v>
      </c>
      <c r="V4565">
        <f t="shared" si="574"/>
        <v>188</v>
      </c>
      <c r="W4565">
        <f t="shared" si="575"/>
        <v>5147.4399999999996</v>
      </c>
    </row>
    <row r="4566" spans="1:23" ht="15.75" customHeight="1" x14ac:dyDescent="0.3">
      <c r="A4566" s="2" t="s">
        <v>29</v>
      </c>
      <c r="B4566" s="2">
        <v>1128299</v>
      </c>
      <c r="C4566" s="3">
        <v>44009</v>
      </c>
      <c r="D4566" s="12" t="str" cm="1">
        <f t="array" ref="D4566">_xlfn.SWITCH(WEEKDAY(C4566,2), 1, "Lundi", 2, "Mardi", 3, "Mercredi", 4, "Jeudi", 5, "Vendredi", 6, "Samedi", 7, "Dimanche", "Erreur")</f>
        <v>Samedi</v>
      </c>
      <c r="E4566" s="2" t="s">
        <v>30</v>
      </c>
      <c r="F4566" s="2" t="s">
        <v>45</v>
      </c>
      <c r="G4566" s="2" t="s">
        <v>46</v>
      </c>
      <c r="H4566" s="4" t="s">
        <v>19</v>
      </c>
      <c r="I4566" s="5">
        <v>72</v>
      </c>
      <c r="J4566" s="6">
        <v>163</v>
      </c>
      <c r="K4566" s="7">
        <v>11736</v>
      </c>
      <c r="L4566" s="7">
        <v>4459.68</v>
      </c>
      <c r="M4566" s="8">
        <v>0.38</v>
      </c>
      <c r="N4566" s="2" t="s">
        <v>82</v>
      </c>
      <c r="O4566">
        <f t="shared" si="568"/>
        <v>2020</v>
      </c>
      <c r="P4566">
        <f t="shared" si="569"/>
        <v>6</v>
      </c>
      <c r="Q4566" t="str">
        <f t="shared" si="570"/>
        <v>juin</v>
      </c>
      <c r="R4566" t="str">
        <f t="shared" si="571"/>
        <v>Washington</v>
      </c>
      <c r="S4566" t="str">
        <f t="shared" si="572"/>
        <v>2020-06</v>
      </c>
      <c r="T4566">
        <f>IF(AND(COUNTIF(Calculs!$Q$2:$Q$12,$O4566)&gt;0,COUNTIF(Calculs!$S$2:$S$12,$E4566)&gt;0,COUNTIF(Calculs!$U$2:$U$12,$H4566)&gt;0),1,0)</f>
        <v>1</v>
      </c>
      <c r="U4566">
        <f t="shared" si="573"/>
        <v>11736</v>
      </c>
      <c r="V4566">
        <f t="shared" si="574"/>
        <v>163</v>
      </c>
      <c r="W4566">
        <f t="shared" si="575"/>
        <v>4459.68</v>
      </c>
    </row>
    <row r="4567" spans="1:23" ht="15.75" customHeight="1" x14ac:dyDescent="0.3">
      <c r="A4567" s="2" t="s">
        <v>29</v>
      </c>
      <c r="B4567" s="2">
        <v>1128299</v>
      </c>
      <c r="C4567" s="3">
        <v>44010</v>
      </c>
      <c r="D4567" s="12" t="str" cm="1">
        <f t="array" ref="D4567">_xlfn.SWITCH(WEEKDAY(C4567,2), 1, "Lundi", 2, "Mardi", 3, "Mercredi", 4, "Jeudi", 5, "Vendredi", 6, "Samedi", 7, "Dimanche", "Erreur")</f>
        <v>Dimanche</v>
      </c>
      <c r="E4567" s="2" t="s">
        <v>30</v>
      </c>
      <c r="F4567" s="2" t="s">
        <v>45</v>
      </c>
      <c r="G4567" s="2" t="s">
        <v>46</v>
      </c>
      <c r="H4567" s="4" t="s">
        <v>20</v>
      </c>
      <c r="I4567" s="5">
        <v>75</v>
      </c>
      <c r="J4567" s="6">
        <v>125</v>
      </c>
      <c r="K4567" s="7">
        <v>9375</v>
      </c>
      <c r="L4567" s="7">
        <v>3750</v>
      </c>
      <c r="M4567" s="8">
        <v>0.4</v>
      </c>
      <c r="N4567" s="2" t="s">
        <v>82</v>
      </c>
      <c r="O4567">
        <f t="shared" si="568"/>
        <v>2020</v>
      </c>
      <c r="P4567">
        <f t="shared" si="569"/>
        <v>6</v>
      </c>
      <c r="Q4567" t="str">
        <f t="shared" si="570"/>
        <v>juin</v>
      </c>
      <c r="R4567" t="str">
        <f t="shared" si="571"/>
        <v>Washington</v>
      </c>
      <c r="S4567" t="str">
        <f t="shared" si="572"/>
        <v>2020-06</v>
      </c>
      <c r="T4567">
        <f>IF(AND(COUNTIF(Calculs!$Q$2:$Q$12,$O4567)&gt;0,COUNTIF(Calculs!$S$2:$S$12,$E4567)&gt;0,COUNTIF(Calculs!$U$2:$U$12,$H4567)&gt;0),1,0)</f>
        <v>1</v>
      </c>
      <c r="U4567">
        <f t="shared" si="573"/>
        <v>9375</v>
      </c>
      <c r="V4567">
        <f t="shared" si="574"/>
        <v>125</v>
      </c>
      <c r="W4567">
        <f t="shared" si="575"/>
        <v>3750</v>
      </c>
    </row>
    <row r="4568" spans="1:23" ht="15.75" customHeight="1" x14ac:dyDescent="0.3">
      <c r="A4568" s="2" t="s">
        <v>29</v>
      </c>
      <c r="B4568" s="2">
        <v>1128299</v>
      </c>
      <c r="C4568" s="3">
        <v>44011</v>
      </c>
      <c r="D4568" s="12" t="str" cm="1">
        <f t="array" ref="D4568">_xlfn.SWITCH(WEEKDAY(C4568,2), 1, "Lundi", 2, "Mardi", 3, "Mercredi", 4, "Jeudi", 5, "Vendredi", 6, "Samedi", 7, "Dimanche", "Erreur")</f>
        <v>Lundi</v>
      </c>
      <c r="E4568" s="2" t="s">
        <v>30</v>
      </c>
      <c r="F4568" s="2" t="s">
        <v>45</v>
      </c>
      <c r="G4568" s="2" t="s">
        <v>46</v>
      </c>
      <c r="H4568" s="4" t="s">
        <v>21</v>
      </c>
      <c r="I4568" s="5">
        <v>82</v>
      </c>
      <c r="J4568" s="6">
        <v>105</v>
      </c>
      <c r="K4568" s="7">
        <v>8610</v>
      </c>
      <c r="L4568" s="7">
        <v>3357.9</v>
      </c>
      <c r="M4568" s="8">
        <v>0.39</v>
      </c>
      <c r="N4568" s="2" t="s">
        <v>82</v>
      </c>
      <c r="O4568">
        <f t="shared" si="568"/>
        <v>2020</v>
      </c>
      <c r="P4568">
        <f t="shared" si="569"/>
        <v>6</v>
      </c>
      <c r="Q4568" t="str">
        <f t="shared" si="570"/>
        <v>juin</v>
      </c>
      <c r="R4568" t="str">
        <f t="shared" si="571"/>
        <v>Washington</v>
      </c>
      <c r="S4568" t="str">
        <f t="shared" si="572"/>
        <v>2020-06</v>
      </c>
      <c r="T4568">
        <f>IF(AND(COUNTIF(Calculs!$Q$2:$Q$12,$O4568)&gt;0,COUNTIF(Calculs!$S$2:$S$12,$E4568)&gt;0,COUNTIF(Calculs!$U$2:$U$12,$H4568)&gt;0),1,0)</f>
        <v>1</v>
      </c>
      <c r="U4568">
        <f t="shared" si="573"/>
        <v>8610</v>
      </c>
      <c r="V4568">
        <f t="shared" si="574"/>
        <v>105</v>
      </c>
      <c r="W4568">
        <f t="shared" si="575"/>
        <v>3357.9</v>
      </c>
    </row>
    <row r="4569" spans="1:23" ht="15.75" customHeight="1" x14ac:dyDescent="0.3">
      <c r="A4569" s="2" t="s">
        <v>29</v>
      </c>
      <c r="B4569" s="2">
        <v>1128299</v>
      </c>
      <c r="C4569" s="3">
        <v>44012</v>
      </c>
      <c r="D4569" s="12" t="str" cm="1">
        <f t="array" ref="D4569">_xlfn.SWITCH(WEEKDAY(C4569,2), 1, "Lundi", 2, "Mardi", 3, "Mercredi", 4, "Jeudi", 5, "Vendredi", 6, "Samedi", 7, "Dimanche", "Erreur")</f>
        <v>Mardi</v>
      </c>
      <c r="E4569" s="2" t="s">
        <v>30</v>
      </c>
      <c r="F4569" s="2" t="s">
        <v>45</v>
      </c>
      <c r="G4569" s="2" t="s">
        <v>46</v>
      </c>
      <c r="H4569" s="4" t="s">
        <v>22</v>
      </c>
      <c r="I4569" s="5">
        <v>98</v>
      </c>
      <c r="J4569" s="6">
        <v>182</v>
      </c>
      <c r="K4569" s="7">
        <v>17836</v>
      </c>
      <c r="L4569" s="7">
        <v>6064.2400000000007</v>
      </c>
      <c r="M4569" s="8">
        <v>0.34</v>
      </c>
      <c r="N4569" s="2" t="s">
        <v>82</v>
      </c>
      <c r="O4569">
        <f t="shared" si="568"/>
        <v>2020</v>
      </c>
      <c r="P4569">
        <f t="shared" si="569"/>
        <v>6</v>
      </c>
      <c r="Q4569" t="str">
        <f t="shared" si="570"/>
        <v>juin</v>
      </c>
      <c r="R4569" t="str">
        <f t="shared" si="571"/>
        <v>Washington</v>
      </c>
      <c r="S4569" t="str">
        <f t="shared" si="572"/>
        <v>2020-06</v>
      </c>
      <c r="T4569">
        <f>IF(AND(COUNTIF(Calculs!$Q$2:$Q$12,$O4569)&gt;0,COUNTIF(Calculs!$S$2:$S$12,$E4569)&gt;0,COUNTIF(Calculs!$U$2:$U$12,$H4569)&gt;0),1,0)</f>
        <v>1</v>
      </c>
      <c r="U4569">
        <f t="shared" si="573"/>
        <v>17836</v>
      </c>
      <c r="V4569">
        <f t="shared" si="574"/>
        <v>182</v>
      </c>
      <c r="W4569">
        <f t="shared" si="575"/>
        <v>6064.2400000000007</v>
      </c>
    </row>
    <row r="4570" spans="1:23" ht="15.75" customHeight="1" x14ac:dyDescent="0.3">
      <c r="A4570" s="2" t="s">
        <v>29</v>
      </c>
      <c r="B4570" s="2">
        <v>1128299</v>
      </c>
      <c r="C4570" s="3">
        <v>44013</v>
      </c>
      <c r="D4570" s="12" t="str" cm="1">
        <f t="array" ref="D4570">_xlfn.SWITCH(WEEKDAY(C4570,2), 1, "Lundi", 2, "Mardi", 3, "Mercredi", 4, "Jeudi", 5, "Vendredi", 6, "Samedi", 7, "Dimanche", "Erreur")</f>
        <v>Mercredi</v>
      </c>
      <c r="E4570" s="2" t="s">
        <v>30</v>
      </c>
      <c r="F4570" s="2" t="s">
        <v>45</v>
      </c>
      <c r="G4570" s="2" t="s">
        <v>46</v>
      </c>
      <c r="H4570" s="4" t="s">
        <v>16</v>
      </c>
      <c r="I4570" s="5">
        <v>73</v>
      </c>
      <c r="J4570" s="6">
        <v>239</v>
      </c>
      <c r="K4570" s="7">
        <v>17447</v>
      </c>
      <c r="L4570" s="7">
        <v>6978.8</v>
      </c>
      <c r="M4570" s="8">
        <v>0.4</v>
      </c>
      <c r="N4570" s="2" t="s">
        <v>82</v>
      </c>
      <c r="O4570">
        <f t="shared" si="568"/>
        <v>2020</v>
      </c>
      <c r="P4570">
        <f t="shared" si="569"/>
        <v>7</v>
      </c>
      <c r="Q4570" t="str">
        <f t="shared" si="570"/>
        <v>juil</v>
      </c>
      <c r="R4570" t="str">
        <f t="shared" si="571"/>
        <v>Washington</v>
      </c>
      <c r="S4570" t="str">
        <f t="shared" si="572"/>
        <v>2020-07</v>
      </c>
      <c r="T4570">
        <f>IF(AND(COUNTIF(Calculs!$Q$2:$Q$12,$O4570)&gt;0,COUNTIF(Calculs!$S$2:$S$12,$E4570)&gt;0,COUNTIF(Calculs!$U$2:$U$12,$H4570)&gt;0),1,0)</f>
        <v>1</v>
      </c>
      <c r="U4570">
        <f t="shared" si="573"/>
        <v>17447</v>
      </c>
      <c r="V4570">
        <f t="shared" si="574"/>
        <v>239</v>
      </c>
      <c r="W4570">
        <f t="shared" si="575"/>
        <v>6978.8</v>
      </c>
    </row>
    <row r="4571" spans="1:23" ht="15.75" customHeight="1" x14ac:dyDescent="0.3">
      <c r="A4571" s="2" t="s">
        <v>29</v>
      </c>
      <c r="B4571" s="2">
        <v>1128299</v>
      </c>
      <c r="C4571" s="3">
        <v>44014</v>
      </c>
      <c r="D4571" s="12" t="str" cm="1">
        <f t="array" ref="D4571">_xlfn.SWITCH(WEEKDAY(C4571,2), 1, "Lundi", 2, "Mardi", 3, "Mercredi", 4, "Jeudi", 5, "Vendredi", 6, "Samedi", 7, "Dimanche", "Erreur")</f>
        <v>Jeudi</v>
      </c>
      <c r="E4571" s="2" t="s">
        <v>30</v>
      </c>
      <c r="F4571" s="2" t="s">
        <v>45</v>
      </c>
      <c r="G4571" s="2" t="s">
        <v>46</v>
      </c>
      <c r="H4571" s="4" t="s">
        <v>18</v>
      </c>
      <c r="I4571" s="5">
        <v>82</v>
      </c>
      <c r="J4571" s="6">
        <v>182</v>
      </c>
      <c r="K4571" s="7">
        <v>14924</v>
      </c>
      <c r="L4571" s="7">
        <v>5372.6399999999994</v>
      </c>
      <c r="M4571" s="8">
        <v>0.36</v>
      </c>
      <c r="N4571" s="2" t="s">
        <v>82</v>
      </c>
      <c r="O4571">
        <f t="shared" si="568"/>
        <v>2020</v>
      </c>
      <c r="P4571">
        <f t="shared" si="569"/>
        <v>7</v>
      </c>
      <c r="Q4571" t="str">
        <f t="shared" si="570"/>
        <v>juil</v>
      </c>
      <c r="R4571" t="str">
        <f t="shared" si="571"/>
        <v>Washington</v>
      </c>
      <c r="S4571" t="str">
        <f t="shared" si="572"/>
        <v>2020-07</v>
      </c>
      <c r="T4571">
        <f>IF(AND(COUNTIF(Calculs!$Q$2:$Q$12,$O4571)&gt;0,COUNTIF(Calculs!$S$2:$S$12,$E4571)&gt;0,COUNTIF(Calculs!$U$2:$U$12,$H4571)&gt;0),1,0)</f>
        <v>1</v>
      </c>
      <c r="U4571">
        <f t="shared" si="573"/>
        <v>14924</v>
      </c>
      <c r="V4571">
        <f t="shared" si="574"/>
        <v>182</v>
      </c>
      <c r="W4571">
        <f t="shared" si="575"/>
        <v>5372.6399999999994</v>
      </c>
    </row>
    <row r="4572" spans="1:23" ht="15.75" customHeight="1" x14ac:dyDescent="0.3">
      <c r="A4572" s="2" t="s">
        <v>29</v>
      </c>
      <c r="B4572" s="2">
        <v>1128299</v>
      </c>
      <c r="C4572" s="3">
        <v>44015</v>
      </c>
      <c r="D4572" s="12" t="str" cm="1">
        <f t="array" ref="D4572">_xlfn.SWITCH(WEEKDAY(C4572,2), 1, "Lundi", 2, "Mardi", 3, "Mercredi", 4, "Jeudi", 5, "Vendredi", 6, "Samedi", 7, "Dimanche", "Erreur")</f>
        <v>Vendredi</v>
      </c>
      <c r="E4572" s="2" t="s">
        <v>30</v>
      </c>
      <c r="F4572" s="2" t="s">
        <v>45</v>
      </c>
      <c r="G4572" s="2" t="s">
        <v>46</v>
      </c>
      <c r="H4572" s="4" t="s">
        <v>19</v>
      </c>
      <c r="I4572" s="5">
        <v>78</v>
      </c>
      <c r="J4572" s="6">
        <v>175</v>
      </c>
      <c r="K4572" s="7">
        <v>13650</v>
      </c>
      <c r="L4572" s="7">
        <v>4777.5</v>
      </c>
      <c r="M4572" s="8">
        <v>0.35</v>
      </c>
      <c r="N4572" s="2" t="s">
        <v>82</v>
      </c>
      <c r="O4572">
        <f t="shared" si="568"/>
        <v>2020</v>
      </c>
      <c r="P4572">
        <f t="shared" si="569"/>
        <v>7</v>
      </c>
      <c r="Q4572" t="str">
        <f t="shared" si="570"/>
        <v>juil</v>
      </c>
      <c r="R4572" t="str">
        <f t="shared" si="571"/>
        <v>Washington</v>
      </c>
      <c r="S4572" t="str">
        <f t="shared" si="572"/>
        <v>2020-07</v>
      </c>
      <c r="T4572">
        <f>IF(AND(COUNTIF(Calculs!$Q$2:$Q$12,$O4572)&gt;0,COUNTIF(Calculs!$S$2:$S$12,$E4572)&gt;0,COUNTIF(Calculs!$U$2:$U$12,$H4572)&gt;0),1,0)</f>
        <v>1</v>
      </c>
      <c r="U4572">
        <f t="shared" si="573"/>
        <v>13650</v>
      </c>
      <c r="V4572">
        <f t="shared" si="574"/>
        <v>175</v>
      </c>
      <c r="W4572">
        <f t="shared" si="575"/>
        <v>4777.5</v>
      </c>
    </row>
    <row r="4573" spans="1:23" ht="15.75" customHeight="1" x14ac:dyDescent="0.3">
      <c r="A4573" s="2" t="s">
        <v>29</v>
      </c>
      <c r="B4573" s="2">
        <v>1128299</v>
      </c>
      <c r="C4573" s="3">
        <v>44016</v>
      </c>
      <c r="D4573" s="12" t="str" cm="1">
        <f t="array" ref="D4573">_xlfn.SWITCH(WEEKDAY(C4573,2), 1, "Lundi", 2, "Mardi", 3, "Mercredi", 4, "Jeudi", 5, "Vendredi", 6, "Samedi", 7, "Dimanche", "Erreur")</f>
        <v>Samedi</v>
      </c>
      <c r="E4573" s="2" t="s">
        <v>30</v>
      </c>
      <c r="F4573" s="2" t="s">
        <v>45</v>
      </c>
      <c r="G4573" s="2" t="s">
        <v>46</v>
      </c>
      <c r="H4573" s="4" t="s">
        <v>20</v>
      </c>
      <c r="I4573" s="5">
        <v>78</v>
      </c>
      <c r="J4573" s="6">
        <v>137</v>
      </c>
      <c r="K4573" s="7">
        <v>10686</v>
      </c>
      <c r="L4573" s="7">
        <v>4381.2599999999993</v>
      </c>
      <c r="M4573" s="8">
        <v>0.41</v>
      </c>
      <c r="N4573" s="2" t="s">
        <v>82</v>
      </c>
      <c r="O4573">
        <f t="shared" si="568"/>
        <v>2020</v>
      </c>
      <c r="P4573">
        <f t="shared" si="569"/>
        <v>7</v>
      </c>
      <c r="Q4573" t="str">
        <f t="shared" si="570"/>
        <v>juil</v>
      </c>
      <c r="R4573" t="str">
        <f t="shared" si="571"/>
        <v>Washington</v>
      </c>
      <c r="S4573" t="str">
        <f t="shared" si="572"/>
        <v>2020-07</v>
      </c>
      <c r="T4573">
        <f>IF(AND(COUNTIF(Calculs!$Q$2:$Q$12,$O4573)&gt;0,COUNTIF(Calculs!$S$2:$S$12,$E4573)&gt;0,COUNTIF(Calculs!$U$2:$U$12,$H4573)&gt;0),1,0)</f>
        <v>1</v>
      </c>
      <c r="U4573">
        <f t="shared" si="573"/>
        <v>10686</v>
      </c>
      <c r="V4573">
        <f t="shared" si="574"/>
        <v>137</v>
      </c>
      <c r="W4573">
        <f t="shared" si="575"/>
        <v>4381.2599999999993</v>
      </c>
    </row>
    <row r="4574" spans="1:23" ht="15.75" customHeight="1" x14ac:dyDescent="0.3">
      <c r="A4574" s="2" t="s">
        <v>29</v>
      </c>
      <c r="B4574" s="2">
        <v>1128299</v>
      </c>
      <c r="C4574" s="3">
        <v>44017</v>
      </c>
      <c r="D4574" s="12" t="str" cm="1">
        <f t="array" ref="D4574">_xlfn.SWITCH(WEEKDAY(C4574,2), 1, "Lundi", 2, "Mardi", 3, "Mercredi", 4, "Jeudi", 5, "Vendredi", 6, "Samedi", 7, "Dimanche", "Erreur")</f>
        <v>Dimanche</v>
      </c>
      <c r="E4574" s="2" t="s">
        <v>30</v>
      </c>
      <c r="F4574" s="2" t="s">
        <v>45</v>
      </c>
      <c r="G4574" s="2" t="s">
        <v>46</v>
      </c>
      <c r="H4574" s="4" t="s">
        <v>21</v>
      </c>
      <c r="I4574" s="5">
        <v>77</v>
      </c>
      <c r="J4574" s="6">
        <v>144</v>
      </c>
      <c r="K4574" s="7">
        <v>11088</v>
      </c>
      <c r="L4574" s="7">
        <v>3880.7999999999997</v>
      </c>
      <c r="M4574" s="8">
        <v>0.35</v>
      </c>
      <c r="N4574" s="2" t="s">
        <v>82</v>
      </c>
      <c r="O4574">
        <f t="shared" si="568"/>
        <v>2020</v>
      </c>
      <c r="P4574">
        <f t="shared" si="569"/>
        <v>7</v>
      </c>
      <c r="Q4574" t="str">
        <f t="shared" si="570"/>
        <v>juil</v>
      </c>
      <c r="R4574" t="str">
        <f t="shared" si="571"/>
        <v>Washington</v>
      </c>
      <c r="S4574" t="str">
        <f t="shared" si="572"/>
        <v>2020-07</v>
      </c>
      <c r="T4574">
        <f>IF(AND(COUNTIF(Calculs!$Q$2:$Q$12,$O4574)&gt;0,COUNTIF(Calculs!$S$2:$S$12,$E4574)&gt;0,COUNTIF(Calculs!$U$2:$U$12,$H4574)&gt;0),1,0)</f>
        <v>1</v>
      </c>
      <c r="U4574">
        <f t="shared" si="573"/>
        <v>11088</v>
      </c>
      <c r="V4574">
        <f t="shared" si="574"/>
        <v>144</v>
      </c>
      <c r="W4574">
        <f t="shared" si="575"/>
        <v>3880.7999999999997</v>
      </c>
    </row>
    <row r="4575" spans="1:23" ht="15.75" customHeight="1" x14ac:dyDescent="0.3">
      <c r="A4575" s="2" t="s">
        <v>29</v>
      </c>
      <c r="B4575" s="2">
        <v>1128299</v>
      </c>
      <c r="C4575" s="3">
        <v>44018</v>
      </c>
      <c r="D4575" s="12" t="str" cm="1">
        <f t="array" ref="D4575">_xlfn.SWITCH(WEEKDAY(C4575,2), 1, "Lundi", 2, "Mardi", 3, "Mercredi", 4, "Jeudi", 5, "Vendredi", 6, "Samedi", 7, "Dimanche", "Erreur")</f>
        <v>Lundi</v>
      </c>
      <c r="E4575" s="2" t="s">
        <v>30</v>
      </c>
      <c r="F4575" s="2" t="s">
        <v>45</v>
      </c>
      <c r="G4575" s="2" t="s">
        <v>46</v>
      </c>
      <c r="H4575" s="4" t="s">
        <v>22</v>
      </c>
      <c r="I4575" s="5">
        <v>95</v>
      </c>
      <c r="J4575" s="6">
        <v>155</v>
      </c>
      <c r="K4575" s="7">
        <v>14725</v>
      </c>
      <c r="L4575" s="7">
        <v>5153.75</v>
      </c>
      <c r="M4575" s="8">
        <v>0.35</v>
      </c>
      <c r="N4575" s="2" t="s">
        <v>82</v>
      </c>
      <c r="O4575">
        <f t="shared" si="568"/>
        <v>2020</v>
      </c>
      <c r="P4575">
        <f t="shared" si="569"/>
        <v>7</v>
      </c>
      <c r="Q4575" t="str">
        <f t="shared" si="570"/>
        <v>juil</v>
      </c>
      <c r="R4575" t="str">
        <f t="shared" si="571"/>
        <v>Washington</v>
      </c>
      <c r="S4575" t="str">
        <f t="shared" si="572"/>
        <v>2020-07</v>
      </c>
      <c r="T4575">
        <f>IF(AND(COUNTIF(Calculs!$Q$2:$Q$12,$O4575)&gt;0,COUNTIF(Calculs!$S$2:$S$12,$E4575)&gt;0,COUNTIF(Calculs!$U$2:$U$12,$H4575)&gt;0),1,0)</f>
        <v>1</v>
      </c>
      <c r="U4575">
        <f t="shared" si="573"/>
        <v>14725</v>
      </c>
      <c r="V4575">
        <f t="shared" si="574"/>
        <v>155</v>
      </c>
      <c r="W4575">
        <f t="shared" si="575"/>
        <v>5153.75</v>
      </c>
    </row>
    <row r="4576" spans="1:23" ht="15.75" customHeight="1" x14ac:dyDescent="0.3">
      <c r="A4576" s="2" t="s">
        <v>29</v>
      </c>
      <c r="B4576" s="2">
        <v>1128299</v>
      </c>
      <c r="C4576" s="3">
        <v>44019</v>
      </c>
      <c r="D4576" s="12" t="str" cm="1">
        <f t="array" ref="D4576">_xlfn.SWITCH(WEEKDAY(C4576,2), 1, "Lundi", 2, "Mardi", 3, "Mercredi", 4, "Jeudi", 5, "Vendredi", 6, "Samedi", 7, "Dimanche", "Erreur")</f>
        <v>Mardi</v>
      </c>
      <c r="E4576" s="2" t="s">
        <v>30</v>
      </c>
      <c r="F4576" s="2" t="s">
        <v>45</v>
      </c>
      <c r="G4576" s="2" t="s">
        <v>46</v>
      </c>
      <c r="H4576" s="4" t="s">
        <v>16</v>
      </c>
      <c r="I4576" s="5">
        <v>80</v>
      </c>
      <c r="J4576" s="6">
        <v>217</v>
      </c>
      <c r="K4576" s="7">
        <v>17360</v>
      </c>
      <c r="L4576" s="7">
        <v>7811.9999999999991</v>
      </c>
      <c r="M4576" s="8">
        <v>0.44999999999999996</v>
      </c>
      <c r="N4576" s="2" t="s">
        <v>82</v>
      </c>
      <c r="O4576">
        <f t="shared" si="568"/>
        <v>2020</v>
      </c>
      <c r="P4576">
        <f t="shared" si="569"/>
        <v>7</v>
      </c>
      <c r="Q4576" t="str">
        <f t="shared" si="570"/>
        <v>juil</v>
      </c>
      <c r="R4576" t="str">
        <f t="shared" si="571"/>
        <v>Washington</v>
      </c>
      <c r="S4576" t="str">
        <f t="shared" si="572"/>
        <v>2020-07</v>
      </c>
      <c r="T4576">
        <f>IF(AND(COUNTIF(Calculs!$Q$2:$Q$12,$O4576)&gt;0,COUNTIF(Calculs!$S$2:$S$12,$E4576)&gt;0,COUNTIF(Calculs!$U$2:$U$12,$H4576)&gt;0),1,0)</f>
        <v>1</v>
      </c>
      <c r="U4576">
        <f t="shared" si="573"/>
        <v>17360</v>
      </c>
      <c r="V4576">
        <f t="shared" si="574"/>
        <v>217</v>
      </c>
      <c r="W4576">
        <f t="shared" si="575"/>
        <v>7811.9999999999991</v>
      </c>
    </row>
    <row r="4577" spans="1:23" ht="15.75" customHeight="1" x14ac:dyDescent="0.3">
      <c r="A4577" s="2" t="s">
        <v>29</v>
      </c>
      <c r="B4577" s="2">
        <v>1128299</v>
      </c>
      <c r="C4577" s="3">
        <v>44020</v>
      </c>
      <c r="D4577" s="12" t="str" cm="1">
        <f t="array" ref="D4577">_xlfn.SWITCH(WEEKDAY(C4577,2), 1, "Lundi", 2, "Mardi", 3, "Mercredi", 4, "Jeudi", 5, "Vendredi", 6, "Samedi", 7, "Dimanche", "Erreur")</f>
        <v>Mercredi</v>
      </c>
      <c r="E4577" s="2" t="s">
        <v>30</v>
      </c>
      <c r="F4577" s="2" t="s">
        <v>45</v>
      </c>
      <c r="G4577" s="2" t="s">
        <v>46</v>
      </c>
      <c r="H4577" s="4" t="s">
        <v>18</v>
      </c>
      <c r="I4577" s="5">
        <v>77</v>
      </c>
      <c r="J4577" s="6">
        <v>210</v>
      </c>
      <c r="K4577" s="7">
        <v>16170</v>
      </c>
      <c r="L4577" s="7">
        <v>6306.3</v>
      </c>
      <c r="M4577" s="8">
        <v>0.39</v>
      </c>
      <c r="N4577" s="2" t="s">
        <v>82</v>
      </c>
      <c r="O4577">
        <f t="shared" si="568"/>
        <v>2020</v>
      </c>
      <c r="P4577">
        <f t="shared" si="569"/>
        <v>7</v>
      </c>
      <c r="Q4577" t="str">
        <f t="shared" si="570"/>
        <v>juil</v>
      </c>
      <c r="R4577" t="str">
        <f t="shared" si="571"/>
        <v>Washington</v>
      </c>
      <c r="S4577" t="str">
        <f t="shared" si="572"/>
        <v>2020-07</v>
      </c>
      <c r="T4577">
        <f>IF(AND(COUNTIF(Calculs!$Q$2:$Q$12,$O4577)&gt;0,COUNTIF(Calculs!$S$2:$S$12,$E4577)&gt;0,COUNTIF(Calculs!$U$2:$U$12,$H4577)&gt;0),1,0)</f>
        <v>1</v>
      </c>
      <c r="U4577">
        <f t="shared" si="573"/>
        <v>16170</v>
      </c>
      <c r="V4577">
        <f t="shared" si="574"/>
        <v>210</v>
      </c>
      <c r="W4577">
        <f t="shared" si="575"/>
        <v>6306.3</v>
      </c>
    </row>
    <row r="4578" spans="1:23" ht="15.75" customHeight="1" x14ac:dyDescent="0.3">
      <c r="A4578" s="2" t="s">
        <v>29</v>
      </c>
      <c r="B4578" s="2">
        <v>1128299</v>
      </c>
      <c r="C4578" s="3">
        <v>44021</v>
      </c>
      <c r="D4578" s="12" t="str" cm="1">
        <f t="array" ref="D4578">_xlfn.SWITCH(WEEKDAY(C4578,2), 1, "Lundi", 2, "Mardi", 3, "Mercredi", 4, "Jeudi", 5, "Vendredi", 6, "Samedi", 7, "Dimanche", "Erreur")</f>
        <v>Jeudi</v>
      </c>
      <c r="E4578" s="2" t="s">
        <v>30</v>
      </c>
      <c r="F4578" s="2" t="s">
        <v>45</v>
      </c>
      <c r="G4578" s="2" t="s">
        <v>46</v>
      </c>
      <c r="H4578" s="4" t="s">
        <v>19</v>
      </c>
      <c r="I4578" s="5">
        <v>73</v>
      </c>
      <c r="J4578" s="6">
        <v>163</v>
      </c>
      <c r="K4578" s="7">
        <v>11899</v>
      </c>
      <c r="L4578" s="7">
        <v>4164.6499999999996</v>
      </c>
      <c r="M4578" s="8">
        <v>0.35</v>
      </c>
      <c r="N4578" s="2" t="s">
        <v>82</v>
      </c>
      <c r="O4578">
        <f t="shared" si="568"/>
        <v>2020</v>
      </c>
      <c r="P4578">
        <f t="shared" si="569"/>
        <v>7</v>
      </c>
      <c r="Q4578" t="str">
        <f t="shared" si="570"/>
        <v>juil</v>
      </c>
      <c r="R4578" t="str">
        <f t="shared" si="571"/>
        <v>Washington</v>
      </c>
      <c r="S4578" t="str">
        <f t="shared" si="572"/>
        <v>2020-07</v>
      </c>
      <c r="T4578">
        <f>IF(AND(COUNTIF(Calculs!$Q$2:$Q$12,$O4578)&gt;0,COUNTIF(Calculs!$S$2:$S$12,$E4578)&gt;0,COUNTIF(Calculs!$U$2:$U$12,$H4578)&gt;0),1,0)</f>
        <v>1</v>
      </c>
      <c r="U4578">
        <f t="shared" si="573"/>
        <v>11899</v>
      </c>
      <c r="V4578">
        <f t="shared" si="574"/>
        <v>163</v>
      </c>
      <c r="W4578">
        <f t="shared" si="575"/>
        <v>4164.6499999999996</v>
      </c>
    </row>
    <row r="4579" spans="1:23" ht="15.75" customHeight="1" x14ac:dyDescent="0.3">
      <c r="A4579" s="2" t="s">
        <v>29</v>
      </c>
      <c r="B4579" s="2">
        <v>1128299</v>
      </c>
      <c r="C4579" s="3">
        <v>44022</v>
      </c>
      <c r="D4579" s="12" t="str" cm="1">
        <f t="array" ref="D4579">_xlfn.SWITCH(WEEKDAY(C4579,2), 1, "Lundi", 2, "Mardi", 3, "Mercredi", 4, "Jeudi", 5, "Vendredi", 6, "Samedi", 7, "Dimanche", "Erreur")</f>
        <v>Vendredi</v>
      </c>
      <c r="E4579" s="2" t="s">
        <v>30</v>
      </c>
      <c r="F4579" s="2" t="s">
        <v>45</v>
      </c>
      <c r="G4579" s="2" t="s">
        <v>46</v>
      </c>
      <c r="H4579" s="4" t="s">
        <v>20</v>
      </c>
      <c r="I4579" s="5">
        <v>74</v>
      </c>
      <c r="J4579" s="6">
        <v>155</v>
      </c>
      <c r="K4579" s="7">
        <v>11470</v>
      </c>
      <c r="L4579" s="7">
        <v>5046.8</v>
      </c>
      <c r="M4579" s="8">
        <v>0.44</v>
      </c>
      <c r="N4579" s="2" t="s">
        <v>82</v>
      </c>
      <c r="O4579">
        <f t="shared" si="568"/>
        <v>2020</v>
      </c>
      <c r="P4579">
        <f t="shared" si="569"/>
        <v>7</v>
      </c>
      <c r="Q4579" t="str">
        <f t="shared" si="570"/>
        <v>juil</v>
      </c>
      <c r="R4579" t="str">
        <f t="shared" si="571"/>
        <v>Washington</v>
      </c>
      <c r="S4579" t="str">
        <f t="shared" si="572"/>
        <v>2020-07</v>
      </c>
      <c r="T4579">
        <f>IF(AND(COUNTIF(Calculs!$Q$2:$Q$12,$O4579)&gt;0,COUNTIF(Calculs!$S$2:$S$12,$E4579)&gt;0,COUNTIF(Calculs!$U$2:$U$12,$H4579)&gt;0),1,0)</f>
        <v>1</v>
      </c>
      <c r="U4579">
        <f t="shared" si="573"/>
        <v>11470</v>
      </c>
      <c r="V4579">
        <f t="shared" si="574"/>
        <v>155</v>
      </c>
      <c r="W4579">
        <f t="shared" si="575"/>
        <v>5046.8</v>
      </c>
    </row>
    <row r="4580" spans="1:23" ht="15.75" customHeight="1" x14ac:dyDescent="0.3">
      <c r="A4580" s="2" t="s">
        <v>29</v>
      </c>
      <c r="B4580" s="2">
        <v>1128299</v>
      </c>
      <c r="C4580" s="3">
        <v>44023</v>
      </c>
      <c r="D4580" s="12" t="str" cm="1">
        <f t="array" ref="D4580">_xlfn.SWITCH(WEEKDAY(C4580,2), 1, "Lundi", 2, "Mardi", 3, "Mercredi", 4, "Jeudi", 5, "Vendredi", 6, "Samedi", 7, "Dimanche", "Erreur")</f>
        <v>Samedi</v>
      </c>
      <c r="E4580" s="2" t="s">
        <v>30</v>
      </c>
      <c r="F4580" s="2" t="s">
        <v>45</v>
      </c>
      <c r="G4580" s="2" t="s">
        <v>46</v>
      </c>
      <c r="H4580" s="4" t="s">
        <v>21</v>
      </c>
      <c r="I4580" s="5">
        <v>71</v>
      </c>
      <c r="J4580" s="6">
        <v>155</v>
      </c>
      <c r="K4580" s="7">
        <v>11005</v>
      </c>
      <c r="L4580" s="7">
        <v>4291.95</v>
      </c>
      <c r="M4580" s="8">
        <v>0.39</v>
      </c>
      <c r="N4580" s="2" t="s">
        <v>82</v>
      </c>
      <c r="O4580">
        <f t="shared" si="568"/>
        <v>2020</v>
      </c>
      <c r="P4580">
        <f t="shared" si="569"/>
        <v>7</v>
      </c>
      <c r="Q4580" t="str">
        <f t="shared" si="570"/>
        <v>juil</v>
      </c>
      <c r="R4580" t="str">
        <f t="shared" si="571"/>
        <v>Washington</v>
      </c>
      <c r="S4580" t="str">
        <f t="shared" si="572"/>
        <v>2020-07</v>
      </c>
      <c r="T4580">
        <f>IF(AND(COUNTIF(Calculs!$Q$2:$Q$12,$O4580)&gt;0,COUNTIF(Calculs!$S$2:$S$12,$E4580)&gt;0,COUNTIF(Calculs!$U$2:$U$12,$H4580)&gt;0),1,0)</f>
        <v>1</v>
      </c>
      <c r="U4580">
        <f t="shared" si="573"/>
        <v>11005</v>
      </c>
      <c r="V4580">
        <f t="shared" si="574"/>
        <v>155</v>
      </c>
      <c r="W4580">
        <f t="shared" si="575"/>
        <v>4291.95</v>
      </c>
    </row>
    <row r="4581" spans="1:23" ht="15.75" customHeight="1" x14ac:dyDescent="0.3">
      <c r="A4581" s="2" t="s">
        <v>29</v>
      </c>
      <c r="B4581" s="2">
        <v>1128299</v>
      </c>
      <c r="C4581" s="3">
        <v>44024</v>
      </c>
      <c r="D4581" s="12" t="str" cm="1">
        <f t="array" ref="D4581">_xlfn.SWITCH(WEEKDAY(C4581,2), 1, "Lundi", 2, "Mardi", 3, "Mercredi", 4, "Jeudi", 5, "Vendredi", 6, "Samedi", 7, "Dimanche", "Erreur")</f>
        <v>Dimanche</v>
      </c>
      <c r="E4581" s="2" t="s">
        <v>30</v>
      </c>
      <c r="F4581" s="2" t="s">
        <v>45</v>
      </c>
      <c r="G4581" s="2" t="s">
        <v>46</v>
      </c>
      <c r="H4581" s="4" t="s">
        <v>22</v>
      </c>
      <c r="I4581" s="5">
        <v>76</v>
      </c>
      <c r="J4581" s="6">
        <v>108</v>
      </c>
      <c r="K4581" s="7">
        <v>8208</v>
      </c>
      <c r="L4581" s="7">
        <v>2708.6400000000003</v>
      </c>
      <c r="M4581" s="8">
        <v>0.33</v>
      </c>
      <c r="N4581" s="2" t="s">
        <v>82</v>
      </c>
      <c r="O4581">
        <f t="shared" si="568"/>
        <v>2020</v>
      </c>
      <c r="P4581">
        <f t="shared" si="569"/>
        <v>7</v>
      </c>
      <c r="Q4581" t="str">
        <f t="shared" si="570"/>
        <v>juil</v>
      </c>
      <c r="R4581" t="str">
        <f t="shared" si="571"/>
        <v>Washington</v>
      </c>
      <c r="S4581" t="str">
        <f t="shared" si="572"/>
        <v>2020-07</v>
      </c>
      <c r="T4581">
        <f>IF(AND(COUNTIF(Calculs!$Q$2:$Q$12,$O4581)&gt;0,COUNTIF(Calculs!$S$2:$S$12,$E4581)&gt;0,COUNTIF(Calculs!$U$2:$U$12,$H4581)&gt;0),1,0)</f>
        <v>1</v>
      </c>
      <c r="U4581">
        <f t="shared" si="573"/>
        <v>8208</v>
      </c>
      <c r="V4581">
        <f t="shared" si="574"/>
        <v>108</v>
      </c>
      <c r="W4581">
        <f t="shared" si="575"/>
        <v>2708.6400000000003</v>
      </c>
    </row>
    <row r="4582" spans="1:23" ht="15.75" customHeight="1" x14ac:dyDescent="0.3">
      <c r="A4582" s="2" t="s">
        <v>29</v>
      </c>
      <c r="B4582" s="2">
        <v>1128299</v>
      </c>
      <c r="C4582" s="3">
        <v>44025</v>
      </c>
      <c r="D4582" s="12" t="str" cm="1">
        <f t="array" ref="D4582">_xlfn.SWITCH(WEEKDAY(C4582,2), 1, "Lundi", 2, "Mardi", 3, "Mercredi", 4, "Jeudi", 5, "Vendredi", 6, "Samedi", 7, "Dimanche", "Erreur")</f>
        <v>Lundi</v>
      </c>
      <c r="E4582" s="2" t="s">
        <v>30</v>
      </c>
      <c r="F4582" s="2" t="s">
        <v>45</v>
      </c>
      <c r="G4582" s="2" t="s">
        <v>46</v>
      </c>
      <c r="H4582" s="4" t="s">
        <v>16</v>
      </c>
      <c r="I4582" s="5">
        <v>64</v>
      </c>
      <c r="J4582" s="6">
        <v>156</v>
      </c>
      <c r="K4582" s="7">
        <v>9984</v>
      </c>
      <c r="L4582" s="7">
        <v>4093.4399999999996</v>
      </c>
      <c r="M4582" s="8">
        <v>0.41</v>
      </c>
      <c r="N4582" s="2" t="s">
        <v>82</v>
      </c>
      <c r="O4582">
        <f t="shared" si="568"/>
        <v>2020</v>
      </c>
      <c r="P4582">
        <f t="shared" si="569"/>
        <v>7</v>
      </c>
      <c r="Q4582" t="str">
        <f t="shared" si="570"/>
        <v>juil</v>
      </c>
      <c r="R4582" t="str">
        <f t="shared" si="571"/>
        <v>Washington</v>
      </c>
      <c r="S4582" t="str">
        <f t="shared" si="572"/>
        <v>2020-07</v>
      </c>
      <c r="T4582">
        <f>IF(AND(COUNTIF(Calculs!$Q$2:$Q$12,$O4582)&gt;0,COUNTIF(Calculs!$S$2:$S$12,$E4582)&gt;0,COUNTIF(Calculs!$U$2:$U$12,$H4582)&gt;0),1,0)</f>
        <v>1</v>
      </c>
      <c r="U4582">
        <f t="shared" si="573"/>
        <v>9984</v>
      </c>
      <c r="V4582">
        <f t="shared" si="574"/>
        <v>156</v>
      </c>
      <c r="W4582">
        <f t="shared" si="575"/>
        <v>4093.4399999999996</v>
      </c>
    </row>
    <row r="4583" spans="1:23" ht="15.75" customHeight="1" x14ac:dyDescent="0.3">
      <c r="A4583" s="2" t="s">
        <v>29</v>
      </c>
      <c r="B4583" s="2">
        <v>1128299</v>
      </c>
      <c r="C4583" s="3">
        <v>44026</v>
      </c>
      <c r="D4583" s="12" t="str" cm="1">
        <f t="array" ref="D4583">_xlfn.SWITCH(WEEKDAY(C4583,2), 1, "Lundi", 2, "Mardi", 3, "Mercredi", 4, "Jeudi", 5, "Vendredi", 6, "Samedi", 7, "Dimanche", "Erreur")</f>
        <v>Mardi</v>
      </c>
      <c r="E4583" s="2" t="s">
        <v>30</v>
      </c>
      <c r="F4583" s="2" t="s">
        <v>45</v>
      </c>
      <c r="G4583" s="2" t="s">
        <v>46</v>
      </c>
      <c r="H4583" s="4" t="s">
        <v>18</v>
      </c>
      <c r="I4583" s="5">
        <v>71</v>
      </c>
      <c r="J4583" s="6">
        <v>174</v>
      </c>
      <c r="K4583" s="7">
        <v>12354</v>
      </c>
      <c r="L4583" s="7">
        <v>4323.8999999999996</v>
      </c>
      <c r="M4583" s="8">
        <v>0.35</v>
      </c>
      <c r="N4583" s="2" t="s">
        <v>82</v>
      </c>
      <c r="O4583">
        <f t="shared" si="568"/>
        <v>2020</v>
      </c>
      <c r="P4583">
        <f t="shared" si="569"/>
        <v>7</v>
      </c>
      <c r="Q4583" t="str">
        <f t="shared" si="570"/>
        <v>juil</v>
      </c>
      <c r="R4583" t="str">
        <f t="shared" si="571"/>
        <v>Washington</v>
      </c>
      <c r="S4583" t="str">
        <f t="shared" si="572"/>
        <v>2020-07</v>
      </c>
      <c r="T4583">
        <f>IF(AND(COUNTIF(Calculs!$Q$2:$Q$12,$O4583)&gt;0,COUNTIF(Calculs!$S$2:$S$12,$E4583)&gt;0,COUNTIF(Calculs!$U$2:$U$12,$H4583)&gt;0),1,0)</f>
        <v>1</v>
      </c>
      <c r="U4583">
        <f t="shared" si="573"/>
        <v>12354</v>
      </c>
      <c r="V4583">
        <f t="shared" si="574"/>
        <v>174</v>
      </c>
      <c r="W4583">
        <f t="shared" si="575"/>
        <v>4323.8999999999996</v>
      </c>
    </row>
    <row r="4584" spans="1:23" ht="15.75" customHeight="1" x14ac:dyDescent="0.3">
      <c r="A4584" s="2" t="s">
        <v>29</v>
      </c>
      <c r="B4584" s="2">
        <v>1128299</v>
      </c>
      <c r="C4584" s="3">
        <v>44027</v>
      </c>
      <c r="D4584" s="12" t="str" cm="1">
        <f t="array" ref="D4584">_xlfn.SWITCH(WEEKDAY(C4584,2), 1, "Lundi", 2, "Mardi", 3, "Mercredi", 4, "Jeudi", 5, "Vendredi", 6, "Samedi", 7, "Dimanche", "Erreur")</f>
        <v>Mercredi</v>
      </c>
      <c r="E4584" s="2" t="s">
        <v>30</v>
      </c>
      <c r="F4584" s="2" t="s">
        <v>45</v>
      </c>
      <c r="G4584" s="2" t="s">
        <v>46</v>
      </c>
      <c r="H4584" s="4" t="s">
        <v>19</v>
      </c>
      <c r="I4584" s="5">
        <v>63</v>
      </c>
      <c r="J4584" s="6">
        <v>135</v>
      </c>
      <c r="K4584" s="7">
        <v>8505</v>
      </c>
      <c r="L4584" s="7">
        <v>3146.85</v>
      </c>
      <c r="M4584" s="8">
        <v>0.37</v>
      </c>
      <c r="N4584" s="2" t="s">
        <v>82</v>
      </c>
      <c r="O4584">
        <f t="shared" si="568"/>
        <v>2020</v>
      </c>
      <c r="P4584">
        <f t="shared" si="569"/>
        <v>7</v>
      </c>
      <c r="Q4584" t="str">
        <f t="shared" si="570"/>
        <v>juil</v>
      </c>
      <c r="R4584" t="str">
        <f t="shared" si="571"/>
        <v>Washington</v>
      </c>
      <c r="S4584" t="str">
        <f t="shared" si="572"/>
        <v>2020-07</v>
      </c>
      <c r="T4584">
        <f>IF(AND(COUNTIF(Calculs!$Q$2:$Q$12,$O4584)&gt;0,COUNTIF(Calculs!$S$2:$S$12,$E4584)&gt;0,COUNTIF(Calculs!$U$2:$U$12,$H4584)&gt;0),1,0)</f>
        <v>1</v>
      </c>
      <c r="U4584">
        <f t="shared" si="573"/>
        <v>8505</v>
      </c>
      <c r="V4584">
        <f t="shared" si="574"/>
        <v>135</v>
      </c>
      <c r="W4584">
        <f t="shared" si="575"/>
        <v>3146.85</v>
      </c>
    </row>
    <row r="4585" spans="1:23" ht="15.75" customHeight="1" x14ac:dyDescent="0.3">
      <c r="A4585" s="2" t="s">
        <v>29</v>
      </c>
      <c r="B4585" s="2">
        <v>1128299</v>
      </c>
      <c r="C4585" s="3">
        <v>44028</v>
      </c>
      <c r="D4585" s="12" t="str" cm="1">
        <f t="array" ref="D4585">_xlfn.SWITCH(WEEKDAY(C4585,2), 1, "Lundi", 2, "Mardi", 3, "Mercredi", 4, "Jeudi", 5, "Vendredi", 6, "Samedi", 7, "Dimanche", "Erreur")</f>
        <v>Jeudi</v>
      </c>
      <c r="E4585" s="2" t="s">
        <v>30</v>
      </c>
      <c r="F4585" s="2" t="s">
        <v>45</v>
      </c>
      <c r="G4585" s="2" t="s">
        <v>46</v>
      </c>
      <c r="H4585" s="4" t="s">
        <v>20</v>
      </c>
      <c r="I4585" s="5">
        <v>67</v>
      </c>
      <c r="J4585" s="6">
        <v>112</v>
      </c>
      <c r="K4585" s="7">
        <v>7504</v>
      </c>
      <c r="L4585" s="7">
        <v>3001.6000000000004</v>
      </c>
      <c r="M4585" s="8">
        <v>0.4</v>
      </c>
      <c r="N4585" s="2" t="s">
        <v>82</v>
      </c>
      <c r="O4585">
        <f t="shared" si="568"/>
        <v>2020</v>
      </c>
      <c r="P4585">
        <f t="shared" si="569"/>
        <v>7</v>
      </c>
      <c r="Q4585" t="str">
        <f t="shared" si="570"/>
        <v>juil</v>
      </c>
      <c r="R4585" t="str">
        <f t="shared" si="571"/>
        <v>Washington</v>
      </c>
      <c r="S4585" t="str">
        <f t="shared" si="572"/>
        <v>2020-07</v>
      </c>
      <c r="T4585">
        <f>IF(AND(COUNTIF(Calculs!$Q$2:$Q$12,$O4585)&gt;0,COUNTIF(Calculs!$S$2:$S$12,$E4585)&gt;0,COUNTIF(Calculs!$U$2:$U$12,$H4585)&gt;0),1,0)</f>
        <v>1</v>
      </c>
      <c r="U4585">
        <f t="shared" si="573"/>
        <v>7504</v>
      </c>
      <c r="V4585">
        <f t="shared" si="574"/>
        <v>112</v>
      </c>
      <c r="W4585">
        <f t="shared" si="575"/>
        <v>3001.6000000000004</v>
      </c>
    </row>
    <row r="4586" spans="1:23" ht="15.75" customHeight="1" x14ac:dyDescent="0.3">
      <c r="A4586" s="2" t="s">
        <v>29</v>
      </c>
      <c r="B4586" s="2">
        <v>1128299</v>
      </c>
      <c r="C4586" s="3">
        <v>44029</v>
      </c>
      <c r="D4586" s="12" t="str" cm="1">
        <f t="array" ref="D4586">_xlfn.SWITCH(WEEKDAY(C4586,2), 1, "Lundi", 2, "Mardi", 3, "Mercredi", 4, "Jeudi", 5, "Vendredi", 6, "Samedi", 7, "Dimanche", "Erreur")</f>
        <v>Vendredi</v>
      </c>
      <c r="E4586" s="2" t="s">
        <v>30</v>
      </c>
      <c r="F4586" s="2" t="s">
        <v>45</v>
      </c>
      <c r="G4586" s="2" t="s">
        <v>46</v>
      </c>
      <c r="H4586" s="4" t="s">
        <v>21</v>
      </c>
      <c r="I4586" s="5">
        <v>72</v>
      </c>
      <c r="J4586" s="6">
        <v>111</v>
      </c>
      <c r="K4586" s="7">
        <v>7992</v>
      </c>
      <c r="L4586" s="7">
        <v>3196.8</v>
      </c>
      <c r="M4586" s="8">
        <v>0.4</v>
      </c>
      <c r="N4586" s="2" t="s">
        <v>82</v>
      </c>
      <c r="O4586">
        <f t="shared" si="568"/>
        <v>2020</v>
      </c>
      <c r="P4586">
        <f t="shared" si="569"/>
        <v>7</v>
      </c>
      <c r="Q4586" t="str">
        <f t="shared" si="570"/>
        <v>juil</v>
      </c>
      <c r="R4586" t="str">
        <f t="shared" si="571"/>
        <v>Washington</v>
      </c>
      <c r="S4586" t="str">
        <f t="shared" si="572"/>
        <v>2020-07</v>
      </c>
      <c r="T4586">
        <f>IF(AND(COUNTIF(Calculs!$Q$2:$Q$12,$O4586)&gt;0,COUNTIF(Calculs!$S$2:$S$12,$E4586)&gt;0,COUNTIF(Calculs!$U$2:$U$12,$H4586)&gt;0),1,0)</f>
        <v>1</v>
      </c>
      <c r="U4586">
        <f t="shared" si="573"/>
        <v>7992</v>
      </c>
      <c r="V4586">
        <f t="shared" si="574"/>
        <v>111</v>
      </c>
      <c r="W4586">
        <f t="shared" si="575"/>
        <v>3196.8</v>
      </c>
    </row>
    <row r="4587" spans="1:23" ht="15.75" customHeight="1" x14ac:dyDescent="0.3">
      <c r="A4587" s="2" t="s">
        <v>29</v>
      </c>
      <c r="B4587" s="2">
        <v>1128299</v>
      </c>
      <c r="C4587" s="3">
        <v>44030</v>
      </c>
      <c r="D4587" s="12" t="str" cm="1">
        <f t="array" ref="D4587">_xlfn.SWITCH(WEEKDAY(C4587,2), 1, "Lundi", 2, "Mardi", 3, "Mercredi", 4, "Jeudi", 5, "Vendredi", 6, "Samedi", 7, "Dimanche", "Erreur")</f>
        <v>Samedi</v>
      </c>
      <c r="E4587" s="2" t="s">
        <v>30</v>
      </c>
      <c r="F4587" s="2" t="s">
        <v>45</v>
      </c>
      <c r="G4587" s="2" t="s">
        <v>46</v>
      </c>
      <c r="H4587" s="4" t="s">
        <v>22</v>
      </c>
      <c r="I4587" s="5">
        <v>62</v>
      </c>
      <c r="J4587" s="6">
        <v>113</v>
      </c>
      <c r="K4587" s="7">
        <v>7006</v>
      </c>
      <c r="L4587" s="7">
        <v>2452.1</v>
      </c>
      <c r="M4587" s="8">
        <v>0.35</v>
      </c>
      <c r="N4587" s="2" t="s">
        <v>82</v>
      </c>
      <c r="O4587">
        <f t="shared" si="568"/>
        <v>2020</v>
      </c>
      <c r="P4587">
        <f t="shared" si="569"/>
        <v>7</v>
      </c>
      <c r="Q4587" t="str">
        <f t="shared" si="570"/>
        <v>juil</v>
      </c>
      <c r="R4587" t="str">
        <f t="shared" si="571"/>
        <v>Washington</v>
      </c>
      <c r="S4587" t="str">
        <f t="shared" si="572"/>
        <v>2020-07</v>
      </c>
      <c r="T4587">
        <f>IF(AND(COUNTIF(Calculs!$Q$2:$Q$12,$O4587)&gt;0,COUNTIF(Calculs!$S$2:$S$12,$E4587)&gt;0,COUNTIF(Calculs!$U$2:$U$12,$H4587)&gt;0),1,0)</f>
        <v>1</v>
      </c>
      <c r="U4587">
        <f t="shared" si="573"/>
        <v>7006</v>
      </c>
      <c r="V4587">
        <f t="shared" si="574"/>
        <v>113</v>
      </c>
      <c r="W4587">
        <f t="shared" si="575"/>
        <v>2452.1</v>
      </c>
    </row>
    <row r="4588" spans="1:23" ht="15.75" customHeight="1" x14ac:dyDescent="0.3">
      <c r="A4588" s="2" t="s">
        <v>29</v>
      </c>
      <c r="B4588" s="2">
        <v>1128299</v>
      </c>
      <c r="C4588" s="3">
        <v>44031</v>
      </c>
      <c r="D4588" s="12" t="str" cm="1">
        <f t="array" ref="D4588">_xlfn.SWITCH(WEEKDAY(C4588,2), 1, "Lundi", 2, "Mardi", 3, "Mercredi", 4, "Jeudi", 5, "Vendredi", 6, "Samedi", 7, "Dimanche", "Erreur")</f>
        <v>Dimanche</v>
      </c>
      <c r="E4588" s="2" t="s">
        <v>30</v>
      </c>
      <c r="F4588" s="2" t="s">
        <v>45</v>
      </c>
      <c r="G4588" s="2" t="s">
        <v>46</v>
      </c>
      <c r="H4588" s="4" t="s">
        <v>16</v>
      </c>
      <c r="I4588" s="5">
        <v>58</v>
      </c>
      <c r="J4588" s="6">
        <v>149</v>
      </c>
      <c r="K4588" s="7">
        <v>8642</v>
      </c>
      <c r="L4588" s="7">
        <v>3456.8</v>
      </c>
      <c r="M4588" s="8">
        <v>0.4</v>
      </c>
      <c r="N4588" s="2" t="s">
        <v>82</v>
      </c>
      <c r="O4588">
        <f t="shared" si="568"/>
        <v>2020</v>
      </c>
      <c r="P4588">
        <f t="shared" si="569"/>
        <v>7</v>
      </c>
      <c r="Q4588" t="str">
        <f t="shared" si="570"/>
        <v>juil</v>
      </c>
      <c r="R4588" t="str">
        <f t="shared" si="571"/>
        <v>Washington</v>
      </c>
      <c r="S4588" t="str">
        <f t="shared" si="572"/>
        <v>2020-07</v>
      </c>
      <c r="T4588">
        <f>IF(AND(COUNTIF(Calculs!$Q$2:$Q$12,$O4588)&gt;0,COUNTIF(Calculs!$S$2:$S$12,$E4588)&gt;0,COUNTIF(Calculs!$U$2:$U$12,$H4588)&gt;0),1,0)</f>
        <v>1</v>
      </c>
      <c r="U4588">
        <f t="shared" si="573"/>
        <v>8642</v>
      </c>
      <c r="V4588">
        <f t="shared" si="574"/>
        <v>149</v>
      </c>
      <c r="W4588">
        <f t="shared" si="575"/>
        <v>3456.8</v>
      </c>
    </row>
    <row r="4589" spans="1:23" ht="15.75" customHeight="1" x14ac:dyDescent="0.3">
      <c r="A4589" s="2" t="s">
        <v>29</v>
      </c>
      <c r="B4589" s="2">
        <v>1128299</v>
      </c>
      <c r="C4589" s="3">
        <v>44032</v>
      </c>
      <c r="D4589" s="12" t="str" cm="1">
        <f t="array" ref="D4589">_xlfn.SWITCH(WEEKDAY(C4589,2), 1, "Lundi", 2, "Mardi", 3, "Mercredi", 4, "Jeudi", 5, "Vendredi", 6, "Samedi", 7, "Dimanche", "Erreur")</f>
        <v>Lundi</v>
      </c>
      <c r="E4589" s="2" t="s">
        <v>30</v>
      </c>
      <c r="F4589" s="2" t="s">
        <v>45</v>
      </c>
      <c r="G4589" s="2" t="s">
        <v>46</v>
      </c>
      <c r="H4589" s="4" t="s">
        <v>18</v>
      </c>
      <c r="I4589" s="5">
        <v>64</v>
      </c>
      <c r="J4589" s="6">
        <v>138</v>
      </c>
      <c r="K4589" s="7">
        <v>8832</v>
      </c>
      <c r="L4589" s="7">
        <v>3267.84</v>
      </c>
      <c r="M4589" s="8">
        <v>0.37</v>
      </c>
      <c r="N4589" s="2" t="s">
        <v>82</v>
      </c>
      <c r="O4589">
        <f t="shared" si="568"/>
        <v>2020</v>
      </c>
      <c r="P4589">
        <f t="shared" si="569"/>
        <v>7</v>
      </c>
      <c r="Q4589" t="str">
        <f t="shared" si="570"/>
        <v>juil</v>
      </c>
      <c r="R4589" t="str">
        <f t="shared" si="571"/>
        <v>Washington</v>
      </c>
      <c r="S4589" t="str">
        <f t="shared" si="572"/>
        <v>2020-07</v>
      </c>
      <c r="T4589">
        <f>IF(AND(COUNTIF(Calculs!$Q$2:$Q$12,$O4589)&gt;0,COUNTIF(Calculs!$S$2:$S$12,$E4589)&gt;0,COUNTIF(Calculs!$U$2:$U$12,$H4589)&gt;0),1,0)</f>
        <v>1</v>
      </c>
      <c r="U4589">
        <f t="shared" si="573"/>
        <v>8832</v>
      </c>
      <c r="V4589">
        <f t="shared" si="574"/>
        <v>138</v>
      </c>
      <c r="W4589">
        <f t="shared" si="575"/>
        <v>3267.84</v>
      </c>
    </row>
    <row r="4590" spans="1:23" ht="15.75" customHeight="1" x14ac:dyDescent="0.3">
      <c r="A4590" s="2" t="s">
        <v>29</v>
      </c>
      <c r="B4590" s="2">
        <v>1128299</v>
      </c>
      <c r="C4590" s="3">
        <v>44033</v>
      </c>
      <c r="D4590" s="12" t="str" cm="1">
        <f t="array" ref="D4590">_xlfn.SWITCH(WEEKDAY(C4590,2), 1, "Lundi", 2, "Mardi", 3, "Mercredi", 4, "Jeudi", 5, "Vendredi", 6, "Samedi", 7, "Dimanche", "Erreur")</f>
        <v>Mardi</v>
      </c>
      <c r="E4590" s="2" t="s">
        <v>30</v>
      </c>
      <c r="F4590" s="2" t="s">
        <v>45</v>
      </c>
      <c r="G4590" s="2" t="s">
        <v>46</v>
      </c>
      <c r="H4590" s="4" t="s">
        <v>19</v>
      </c>
      <c r="I4590" s="5">
        <v>56</v>
      </c>
      <c r="J4590" s="6">
        <v>113</v>
      </c>
      <c r="K4590" s="7">
        <v>6328</v>
      </c>
      <c r="L4590" s="7">
        <v>2278.08</v>
      </c>
      <c r="M4590" s="8">
        <v>0.36</v>
      </c>
      <c r="N4590" s="2" t="s">
        <v>82</v>
      </c>
      <c r="O4590">
        <f t="shared" si="568"/>
        <v>2020</v>
      </c>
      <c r="P4590">
        <f t="shared" si="569"/>
        <v>7</v>
      </c>
      <c r="Q4590" t="str">
        <f t="shared" si="570"/>
        <v>juil</v>
      </c>
      <c r="R4590" t="str">
        <f t="shared" si="571"/>
        <v>Washington</v>
      </c>
      <c r="S4590" t="str">
        <f t="shared" si="572"/>
        <v>2020-07</v>
      </c>
      <c r="T4590">
        <f>IF(AND(COUNTIF(Calculs!$Q$2:$Q$12,$O4590)&gt;0,COUNTIF(Calculs!$S$2:$S$12,$E4590)&gt;0,COUNTIF(Calculs!$U$2:$U$12,$H4590)&gt;0),1,0)</f>
        <v>1</v>
      </c>
      <c r="U4590">
        <f t="shared" si="573"/>
        <v>6328</v>
      </c>
      <c r="V4590">
        <f t="shared" si="574"/>
        <v>113</v>
      </c>
      <c r="W4590">
        <f t="shared" si="575"/>
        <v>2278.08</v>
      </c>
    </row>
    <row r="4591" spans="1:23" ht="15.75" customHeight="1" x14ac:dyDescent="0.3">
      <c r="A4591" s="2" t="s">
        <v>29</v>
      </c>
      <c r="B4591" s="2">
        <v>1128299</v>
      </c>
      <c r="C4591" s="3">
        <v>44034</v>
      </c>
      <c r="D4591" s="12" t="str" cm="1">
        <f t="array" ref="D4591">_xlfn.SWITCH(WEEKDAY(C4591,2), 1, "Lundi", 2, "Mardi", 3, "Mercredi", 4, "Jeudi", 5, "Vendredi", 6, "Samedi", 7, "Dimanche", "Erreur")</f>
        <v>Mercredi</v>
      </c>
      <c r="E4591" s="2" t="s">
        <v>30</v>
      </c>
      <c r="F4591" s="2" t="s">
        <v>45</v>
      </c>
      <c r="G4591" s="2" t="s">
        <v>46</v>
      </c>
      <c r="H4591" s="4" t="s">
        <v>20</v>
      </c>
      <c r="I4591" s="5">
        <v>58</v>
      </c>
      <c r="J4591" s="6">
        <v>98</v>
      </c>
      <c r="K4591" s="7">
        <v>5684</v>
      </c>
      <c r="L4591" s="7">
        <v>2500.96</v>
      </c>
      <c r="M4591" s="8">
        <v>0.44</v>
      </c>
      <c r="N4591" s="2" t="s">
        <v>82</v>
      </c>
      <c r="O4591">
        <f t="shared" si="568"/>
        <v>2020</v>
      </c>
      <c r="P4591">
        <f t="shared" si="569"/>
        <v>7</v>
      </c>
      <c r="Q4591" t="str">
        <f t="shared" si="570"/>
        <v>juil</v>
      </c>
      <c r="R4591" t="str">
        <f t="shared" si="571"/>
        <v>Washington</v>
      </c>
      <c r="S4591" t="str">
        <f t="shared" si="572"/>
        <v>2020-07</v>
      </c>
      <c r="T4591">
        <f>IF(AND(COUNTIF(Calculs!$Q$2:$Q$12,$O4591)&gt;0,COUNTIF(Calculs!$S$2:$S$12,$E4591)&gt;0,COUNTIF(Calculs!$U$2:$U$12,$H4591)&gt;0),1,0)</f>
        <v>1</v>
      </c>
      <c r="U4591">
        <f t="shared" si="573"/>
        <v>5684</v>
      </c>
      <c r="V4591">
        <f t="shared" si="574"/>
        <v>98</v>
      </c>
      <c r="W4591">
        <f t="shared" si="575"/>
        <v>2500.96</v>
      </c>
    </row>
    <row r="4592" spans="1:23" ht="15.75" customHeight="1" x14ac:dyDescent="0.3">
      <c r="A4592" s="2" t="s">
        <v>29</v>
      </c>
      <c r="B4592" s="2">
        <v>1128299</v>
      </c>
      <c r="C4592" s="3">
        <v>44035</v>
      </c>
      <c r="D4592" s="12" t="str" cm="1">
        <f t="array" ref="D4592">_xlfn.SWITCH(WEEKDAY(C4592,2), 1, "Lundi", 2, "Mardi", 3, "Mercredi", 4, "Jeudi", 5, "Vendredi", 6, "Samedi", 7, "Dimanche", "Erreur")</f>
        <v>Jeudi</v>
      </c>
      <c r="E4592" s="2" t="s">
        <v>30</v>
      </c>
      <c r="F4592" s="2" t="s">
        <v>45</v>
      </c>
      <c r="G4592" s="2" t="s">
        <v>46</v>
      </c>
      <c r="H4592" s="4" t="s">
        <v>21</v>
      </c>
      <c r="I4592" s="5">
        <v>69</v>
      </c>
      <c r="J4592" s="6">
        <v>94</v>
      </c>
      <c r="K4592" s="7">
        <v>6486</v>
      </c>
      <c r="L4592" s="7">
        <v>2270.1</v>
      </c>
      <c r="M4592" s="8">
        <v>0.35</v>
      </c>
      <c r="N4592" s="2" t="s">
        <v>82</v>
      </c>
      <c r="O4592">
        <f t="shared" si="568"/>
        <v>2020</v>
      </c>
      <c r="P4592">
        <f t="shared" si="569"/>
        <v>7</v>
      </c>
      <c r="Q4592" t="str">
        <f t="shared" si="570"/>
        <v>juil</v>
      </c>
      <c r="R4592" t="str">
        <f t="shared" si="571"/>
        <v>Washington</v>
      </c>
      <c r="S4592" t="str">
        <f t="shared" si="572"/>
        <v>2020-07</v>
      </c>
      <c r="T4592">
        <f>IF(AND(COUNTIF(Calculs!$Q$2:$Q$12,$O4592)&gt;0,COUNTIF(Calculs!$S$2:$S$12,$E4592)&gt;0,COUNTIF(Calculs!$U$2:$U$12,$H4592)&gt;0),1,0)</f>
        <v>1</v>
      </c>
      <c r="U4592">
        <f t="shared" si="573"/>
        <v>6486</v>
      </c>
      <c r="V4592">
        <f t="shared" si="574"/>
        <v>94</v>
      </c>
      <c r="W4592">
        <f t="shared" si="575"/>
        <v>2270.1</v>
      </c>
    </row>
    <row r="4593" spans="1:23" ht="15.75" customHeight="1" x14ac:dyDescent="0.3">
      <c r="A4593" s="2" t="s">
        <v>29</v>
      </c>
      <c r="B4593" s="2">
        <v>1128299</v>
      </c>
      <c r="C4593" s="3">
        <v>44036</v>
      </c>
      <c r="D4593" s="12" t="str" cm="1">
        <f t="array" ref="D4593">_xlfn.SWITCH(WEEKDAY(C4593,2), 1, "Lundi", 2, "Mardi", 3, "Mercredi", 4, "Jeudi", 5, "Vendredi", 6, "Samedi", 7, "Dimanche", "Erreur")</f>
        <v>Vendredi</v>
      </c>
      <c r="E4593" s="2" t="s">
        <v>30</v>
      </c>
      <c r="F4593" s="2" t="s">
        <v>45</v>
      </c>
      <c r="G4593" s="2" t="s">
        <v>46</v>
      </c>
      <c r="H4593" s="4" t="s">
        <v>22</v>
      </c>
      <c r="I4593" s="5">
        <v>71</v>
      </c>
      <c r="J4593" s="6">
        <v>101</v>
      </c>
      <c r="K4593" s="7">
        <v>7171</v>
      </c>
      <c r="L4593" s="7">
        <v>2509.85</v>
      </c>
      <c r="M4593" s="8">
        <v>0.35</v>
      </c>
      <c r="N4593" s="2" t="s">
        <v>82</v>
      </c>
      <c r="O4593">
        <f t="shared" si="568"/>
        <v>2020</v>
      </c>
      <c r="P4593">
        <f t="shared" si="569"/>
        <v>7</v>
      </c>
      <c r="Q4593" t="str">
        <f t="shared" si="570"/>
        <v>juil</v>
      </c>
      <c r="R4593" t="str">
        <f t="shared" si="571"/>
        <v>Washington</v>
      </c>
      <c r="S4593" t="str">
        <f t="shared" si="572"/>
        <v>2020-07</v>
      </c>
      <c r="T4593">
        <f>IF(AND(COUNTIF(Calculs!$Q$2:$Q$12,$O4593)&gt;0,COUNTIF(Calculs!$S$2:$S$12,$E4593)&gt;0,COUNTIF(Calculs!$U$2:$U$12,$H4593)&gt;0),1,0)</f>
        <v>1</v>
      </c>
      <c r="U4593">
        <f t="shared" si="573"/>
        <v>7171</v>
      </c>
      <c r="V4593">
        <f t="shared" si="574"/>
        <v>101</v>
      </c>
      <c r="W4593">
        <f t="shared" si="575"/>
        <v>2509.85</v>
      </c>
    </row>
    <row r="4594" spans="1:23" ht="15.75" customHeight="1" x14ac:dyDescent="0.3">
      <c r="A4594" s="2" t="s">
        <v>29</v>
      </c>
      <c r="B4594" s="2">
        <v>1128299</v>
      </c>
      <c r="C4594" s="3">
        <v>44037</v>
      </c>
      <c r="D4594" s="12" t="str" cm="1">
        <f t="array" ref="D4594">_xlfn.SWITCH(WEEKDAY(C4594,2), 1, "Lundi", 2, "Mardi", 3, "Mercredi", 4, "Jeudi", 5, "Vendredi", 6, "Samedi", 7, "Dimanche", "Erreur")</f>
        <v>Samedi</v>
      </c>
      <c r="E4594" s="2" t="s">
        <v>30</v>
      </c>
      <c r="F4594" s="2" t="s">
        <v>45</v>
      </c>
      <c r="G4594" s="2" t="s">
        <v>46</v>
      </c>
      <c r="H4594" s="4" t="s">
        <v>16</v>
      </c>
      <c r="I4594" s="5">
        <v>54</v>
      </c>
      <c r="J4594" s="6">
        <v>162</v>
      </c>
      <c r="K4594" s="7">
        <v>8748</v>
      </c>
      <c r="L4594" s="7">
        <v>3849.12</v>
      </c>
      <c r="M4594" s="8">
        <v>0.44</v>
      </c>
      <c r="N4594" s="2" t="s">
        <v>82</v>
      </c>
      <c r="O4594">
        <f t="shared" si="568"/>
        <v>2020</v>
      </c>
      <c r="P4594">
        <f t="shared" si="569"/>
        <v>7</v>
      </c>
      <c r="Q4594" t="str">
        <f t="shared" si="570"/>
        <v>juil</v>
      </c>
      <c r="R4594" t="str">
        <f t="shared" si="571"/>
        <v>Washington</v>
      </c>
      <c r="S4594" t="str">
        <f t="shared" si="572"/>
        <v>2020-07</v>
      </c>
      <c r="T4594">
        <f>IF(AND(COUNTIF(Calculs!$Q$2:$Q$12,$O4594)&gt;0,COUNTIF(Calculs!$S$2:$S$12,$E4594)&gt;0,COUNTIF(Calculs!$U$2:$U$12,$H4594)&gt;0),1,0)</f>
        <v>1</v>
      </c>
      <c r="U4594">
        <f t="shared" si="573"/>
        <v>8748</v>
      </c>
      <c r="V4594">
        <f t="shared" si="574"/>
        <v>162</v>
      </c>
      <c r="W4594">
        <f t="shared" si="575"/>
        <v>3849.12</v>
      </c>
    </row>
    <row r="4595" spans="1:23" ht="15.75" customHeight="1" x14ac:dyDescent="0.3">
      <c r="A4595" s="2" t="s">
        <v>29</v>
      </c>
      <c r="B4595" s="2">
        <v>1128299</v>
      </c>
      <c r="C4595" s="3">
        <v>44038</v>
      </c>
      <c r="D4595" s="12" t="str" cm="1">
        <f t="array" ref="D4595">_xlfn.SWITCH(WEEKDAY(C4595,2), 1, "Lundi", 2, "Mardi", 3, "Mercredi", 4, "Jeudi", 5, "Vendredi", 6, "Samedi", 7, "Dimanche", "Erreur")</f>
        <v>Dimanche</v>
      </c>
      <c r="E4595" s="2" t="s">
        <v>30</v>
      </c>
      <c r="F4595" s="2" t="s">
        <v>45</v>
      </c>
      <c r="G4595" s="2" t="s">
        <v>46</v>
      </c>
      <c r="H4595" s="4" t="s">
        <v>18</v>
      </c>
      <c r="I4595" s="5">
        <v>60</v>
      </c>
      <c r="J4595" s="6">
        <v>188</v>
      </c>
      <c r="K4595" s="7">
        <v>11280</v>
      </c>
      <c r="L4595" s="7">
        <v>4173.6000000000004</v>
      </c>
      <c r="M4595" s="8">
        <v>0.37</v>
      </c>
      <c r="N4595" s="2" t="s">
        <v>82</v>
      </c>
      <c r="O4595">
        <f t="shared" si="568"/>
        <v>2020</v>
      </c>
      <c r="P4595">
        <f t="shared" si="569"/>
        <v>7</v>
      </c>
      <c r="Q4595" t="str">
        <f t="shared" si="570"/>
        <v>juil</v>
      </c>
      <c r="R4595" t="str">
        <f t="shared" si="571"/>
        <v>Washington</v>
      </c>
      <c r="S4595" t="str">
        <f t="shared" si="572"/>
        <v>2020-07</v>
      </c>
      <c r="T4595">
        <f>IF(AND(COUNTIF(Calculs!$Q$2:$Q$12,$O4595)&gt;0,COUNTIF(Calculs!$S$2:$S$12,$E4595)&gt;0,COUNTIF(Calculs!$U$2:$U$12,$H4595)&gt;0),1,0)</f>
        <v>1</v>
      </c>
      <c r="U4595">
        <f t="shared" si="573"/>
        <v>11280</v>
      </c>
      <c r="V4595">
        <f t="shared" si="574"/>
        <v>188</v>
      </c>
      <c r="W4595">
        <f t="shared" si="575"/>
        <v>4173.6000000000004</v>
      </c>
    </row>
    <row r="4596" spans="1:23" ht="15.75" customHeight="1" x14ac:dyDescent="0.3">
      <c r="A4596" s="2" t="s">
        <v>29</v>
      </c>
      <c r="B4596" s="2">
        <v>1128299</v>
      </c>
      <c r="C4596" s="3">
        <v>44039</v>
      </c>
      <c r="D4596" s="12" t="str" cm="1">
        <f t="array" ref="D4596">_xlfn.SWITCH(WEEKDAY(C4596,2), 1, "Lundi", 2, "Mardi", 3, "Mercredi", 4, "Jeudi", 5, "Vendredi", 6, "Samedi", 7, "Dimanche", "Erreur")</f>
        <v>Lundi</v>
      </c>
      <c r="E4596" s="2" t="s">
        <v>30</v>
      </c>
      <c r="F4596" s="2" t="s">
        <v>45</v>
      </c>
      <c r="G4596" s="2" t="s">
        <v>46</v>
      </c>
      <c r="H4596" s="4" t="s">
        <v>19</v>
      </c>
      <c r="I4596" s="5">
        <v>54</v>
      </c>
      <c r="J4596" s="6">
        <v>124</v>
      </c>
      <c r="K4596" s="7">
        <v>6696</v>
      </c>
      <c r="L4596" s="7">
        <v>2477.52</v>
      </c>
      <c r="M4596" s="8">
        <v>0.37</v>
      </c>
      <c r="N4596" s="2" t="s">
        <v>82</v>
      </c>
      <c r="O4596">
        <f t="shared" si="568"/>
        <v>2020</v>
      </c>
      <c r="P4596">
        <f t="shared" si="569"/>
        <v>7</v>
      </c>
      <c r="Q4596" t="str">
        <f t="shared" si="570"/>
        <v>juil</v>
      </c>
      <c r="R4596" t="str">
        <f t="shared" si="571"/>
        <v>Washington</v>
      </c>
      <c r="S4596" t="str">
        <f t="shared" si="572"/>
        <v>2020-07</v>
      </c>
      <c r="T4596">
        <f>IF(AND(COUNTIF(Calculs!$Q$2:$Q$12,$O4596)&gt;0,COUNTIF(Calculs!$S$2:$S$12,$E4596)&gt;0,COUNTIF(Calculs!$U$2:$U$12,$H4596)&gt;0),1,0)</f>
        <v>1</v>
      </c>
      <c r="U4596">
        <f t="shared" si="573"/>
        <v>6696</v>
      </c>
      <c r="V4596">
        <f t="shared" si="574"/>
        <v>124</v>
      </c>
      <c r="W4596">
        <f t="shared" si="575"/>
        <v>2477.52</v>
      </c>
    </row>
    <row r="4597" spans="1:23" ht="15.75" customHeight="1" x14ac:dyDescent="0.3">
      <c r="A4597" s="2" t="s">
        <v>29</v>
      </c>
      <c r="B4597" s="2">
        <v>1128299</v>
      </c>
      <c r="C4597" s="3">
        <v>44040</v>
      </c>
      <c r="D4597" s="12" t="str" cm="1">
        <f t="array" ref="D4597">_xlfn.SWITCH(WEEKDAY(C4597,2), 1, "Lundi", 2, "Mardi", 3, "Mercredi", 4, "Jeudi", 5, "Vendredi", 6, "Samedi", 7, "Dimanche", "Erreur")</f>
        <v>Mardi</v>
      </c>
      <c r="E4597" s="2" t="s">
        <v>30</v>
      </c>
      <c r="F4597" s="2" t="s">
        <v>45</v>
      </c>
      <c r="G4597" s="2" t="s">
        <v>46</v>
      </c>
      <c r="H4597" s="4" t="s">
        <v>20</v>
      </c>
      <c r="I4597" s="5">
        <v>69</v>
      </c>
      <c r="J4597" s="6">
        <v>117</v>
      </c>
      <c r="K4597" s="7">
        <v>8073</v>
      </c>
      <c r="L4597" s="7">
        <v>3471.39</v>
      </c>
      <c r="M4597" s="8">
        <v>0.43</v>
      </c>
      <c r="N4597" s="2" t="s">
        <v>82</v>
      </c>
      <c r="O4597">
        <f t="shared" si="568"/>
        <v>2020</v>
      </c>
      <c r="P4597">
        <f t="shared" si="569"/>
        <v>7</v>
      </c>
      <c r="Q4597" t="str">
        <f t="shared" si="570"/>
        <v>juil</v>
      </c>
      <c r="R4597" t="str">
        <f t="shared" si="571"/>
        <v>Washington</v>
      </c>
      <c r="S4597" t="str">
        <f t="shared" si="572"/>
        <v>2020-07</v>
      </c>
      <c r="T4597">
        <f>IF(AND(COUNTIF(Calculs!$Q$2:$Q$12,$O4597)&gt;0,COUNTIF(Calculs!$S$2:$S$12,$E4597)&gt;0,COUNTIF(Calculs!$U$2:$U$12,$H4597)&gt;0),1,0)</f>
        <v>1</v>
      </c>
      <c r="U4597">
        <f t="shared" si="573"/>
        <v>8073</v>
      </c>
      <c r="V4597">
        <f t="shared" si="574"/>
        <v>117</v>
      </c>
      <c r="W4597">
        <f t="shared" si="575"/>
        <v>3471.39</v>
      </c>
    </row>
    <row r="4598" spans="1:23" ht="15.75" customHeight="1" x14ac:dyDescent="0.3">
      <c r="A4598" s="2" t="s">
        <v>29</v>
      </c>
      <c r="B4598" s="2">
        <v>1128299</v>
      </c>
      <c r="C4598" s="3">
        <v>44041</v>
      </c>
      <c r="D4598" s="12" t="str" cm="1">
        <f t="array" ref="D4598">_xlfn.SWITCH(WEEKDAY(C4598,2), 1, "Lundi", 2, "Mardi", 3, "Mercredi", 4, "Jeudi", 5, "Vendredi", 6, "Samedi", 7, "Dimanche", "Erreur")</f>
        <v>Mercredi</v>
      </c>
      <c r="E4598" s="2" t="s">
        <v>30</v>
      </c>
      <c r="F4598" s="2" t="s">
        <v>45</v>
      </c>
      <c r="G4598" s="2" t="s">
        <v>46</v>
      </c>
      <c r="H4598" s="4" t="s">
        <v>21</v>
      </c>
      <c r="I4598" s="5">
        <v>85</v>
      </c>
      <c r="J4598" s="6">
        <v>115</v>
      </c>
      <c r="K4598" s="7">
        <v>9775</v>
      </c>
      <c r="L4598" s="7">
        <v>3910</v>
      </c>
      <c r="M4598" s="8">
        <v>0.4</v>
      </c>
      <c r="N4598" s="2" t="s">
        <v>82</v>
      </c>
      <c r="O4598">
        <f t="shared" si="568"/>
        <v>2020</v>
      </c>
      <c r="P4598">
        <f t="shared" si="569"/>
        <v>7</v>
      </c>
      <c r="Q4598" t="str">
        <f t="shared" si="570"/>
        <v>juil</v>
      </c>
      <c r="R4598" t="str">
        <f t="shared" si="571"/>
        <v>Washington</v>
      </c>
      <c r="S4598" t="str">
        <f t="shared" si="572"/>
        <v>2020-07</v>
      </c>
      <c r="T4598">
        <f>IF(AND(COUNTIF(Calculs!$Q$2:$Q$12,$O4598)&gt;0,COUNTIF(Calculs!$S$2:$S$12,$E4598)&gt;0,COUNTIF(Calculs!$U$2:$U$12,$H4598)&gt;0),1,0)</f>
        <v>1</v>
      </c>
      <c r="U4598">
        <f t="shared" si="573"/>
        <v>9775</v>
      </c>
      <c r="V4598">
        <f t="shared" si="574"/>
        <v>115</v>
      </c>
      <c r="W4598">
        <f t="shared" si="575"/>
        <v>3910</v>
      </c>
    </row>
    <row r="4599" spans="1:23" ht="15.75" customHeight="1" x14ac:dyDescent="0.3">
      <c r="A4599" s="2" t="s">
        <v>29</v>
      </c>
      <c r="B4599" s="2">
        <v>1128299</v>
      </c>
      <c r="C4599" s="3">
        <v>44042</v>
      </c>
      <c r="D4599" s="12" t="str" cm="1">
        <f t="array" ref="D4599">_xlfn.SWITCH(WEEKDAY(C4599,2), 1, "Lundi", 2, "Mardi", 3, "Mercredi", 4, "Jeudi", 5, "Vendredi", 6, "Samedi", 7, "Dimanche", "Erreur")</f>
        <v>Jeudi</v>
      </c>
      <c r="E4599" s="2" t="s">
        <v>30</v>
      </c>
      <c r="F4599" s="2" t="s">
        <v>45</v>
      </c>
      <c r="G4599" s="2" t="s">
        <v>46</v>
      </c>
      <c r="H4599" s="4" t="s">
        <v>22</v>
      </c>
      <c r="I4599" s="5">
        <v>88</v>
      </c>
      <c r="J4599" s="6">
        <v>138</v>
      </c>
      <c r="K4599" s="7">
        <v>12144</v>
      </c>
      <c r="L4599" s="7">
        <v>3764.64</v>
      </c>
      <c r="M4599" s="8">
        <v>0.31</v>
      </c>
      <c r="N4599" s="2" t="s">
        <v>82</v>
      </c>
      <c r="O4599">
        <f t="shared" si="568"/>
        <v>2020</v>
      </c>
      <c r="P4599">
        <f t="shared" si="569"/>
        <v>7</v>
      </c>
      <c r="Q4599" t="str">
        <f t="shared" si="570"/>
        <v>juil</v>
      </c>
      <c r="R4599" t="str">
        <f t="shared" si="571"/>
        <v>Washington</v>
      </c>
      <c r="S4599" t="str">
        <f t="shared" si="572"/>
        <v>2020-07</v>
      </c>
      <c r="T4599">
        <f>IF(AND(COUNTIF(Calculs!$Q$2:$Q$12,$O4599)&gt;0,COUNTIF(Calculs!$S$2:$S$12,$E4599)&gt;0,COUNTIF(Calculs!$U$2:$U$12,$H4599)&gt;0),1,0)</f>
        <v>1</v>
      </c>
      <c r="U4599">
        <f t="shared" si="573"/>
        <v>12144</v>
      </c>
      <c r="V4599">
        <f t="shared" si="574"/>
        <v>138</v>
      </c>
      <c r="W4599">
        <f t="shared" si="575"/>
        <v>3764.64</v>
      </c>
    </row>
    <row r="4600" spans="1:23" ht="15.75" customHeight="1" x14ac:dyDescent="0.3">
      <c r="A4600" s="2" t="s">
        <v>29</v>
      </c>
      <c r="B4600" s="2">
        <v>1128299</v>
      </c>
      <c r="C4600" s="3">
        <v>44043</v>
      </c>
      <c r="D4600" s="12" t="str" cm="1">
        <f t="array" ref="D4600">_xlfn.SWITCH(WEEKDAY(C4600,2), 1, "Lundi", 2, "Mardi", 3, "Mercredi", 4, "Jeudi", 5, "Vendredi", 6, "Samedi", 7, "Dimanche", "Erreur")</f>
        <v>Vendredi</v>
      </c>
      <c r="E4600" s="2" t="s">
        <v>30</v>
      </c>
      <c r="F4600" s="2" t="s">
        <v>45</v>
      </c>
      <c r="G4600" s="2" t="s">
        <v>46</v>
      </c>
      <c r="H4600" s="4" t="s">
        <v>16</v>
      </c>
      <c r="I4600" s="5">
        <v>78</v>
      </c>
      <c r="J4600" s="6">
        <v>188</v>
      </c>
      <c r="K4600" s="7">
        <v>14664</v>
      </c>
      <c r="L4600" s="7">
        <v>5865.6</v>
      </c>
      <c r="M4600" s="8">
        <v>0.4</v>
      </c>
      <c r="N4600" s="2" t="s">
        <v>82</v>
      </c>
      <c r="O4600">
        <f t="shared" si="568"/>
        <v>2020</v>
      </c>
      <c r="P4600">
        <f t="shared" si="569"/>
        <v>7</v>
      </c>
      <c r="Q4600" t="str">
        <f t="shared" si="570"/>
        <v>juil</v>
      </c>
      <c r="R4600" t="str">
        <f t="shared" si="571"/>
        <v>Washington</v>
      </c>
      <c r="S4600" t="str">
        <f t="shared" si="572"/>
        <v>2020-07</v>
      </c>
      <c r="T4600">
        <f>IF(AND(COUNTIF(Calculs!$Q$2:$Q$12,$O4600)&gt;0,COUNTIF(Calculs!$S$2:$S$12,$E4600)&gt;0,COUNTIF(Calculs!$U$2:$U$12,$H4600)&gt;0),1,0)</f>
        <v>1</v>
      </c>
      <c r="U4600">
        <f t="shared" si="573"/>
        <v>14664</v>
      </c>
      <c r="V4600">
        <f t="shared" si="574"/>
        <v>188</v>
      </c>
      <c r="W4600">
        <f t="shared" si="575"/>
        <v>5865.6</v>
      </c>
    </row>
    <row r="4601" spans="1:23" ht="15.75" customHeight="1" x14ac:dyDescent="0.3">
      <c r="A4601" s="2" t="s">
        <v>29</v>
      </c>
      <c r="B4601" s="2">
        <v>1128299</v>
      </c>
      <c r="C4601" s="3">
        <v>44044</v>
      </c>
      <c r="D4601" s="12" t="str" cm="1">
        <f t="array" ref="D4601">_xlfn.SWITCH(WEEKDAY(C4601,2), 1, "Lundi", 2, "Mardi", 3, "Mercredi", 4, "Jeudi", 5, "Vendredi", 6, "Samedi", 7, "Dimanche", "Erreur")</f>
        <v>Samedi</v>
      </c>
      <c r="E4601" s="2" t="s">
        <v>30</v>
      </c>
      <c r="F4601" s="2" t="s">
        <v>45</v>
      </c>
      <c r="G4601" s="2" t="s">
        <v>46</v>
      </c>
      <c r="H4601" s="4" t="s">
        <v>18</v>
      </c>
      <c r="I4601" s="5">
        <v>77</v>
      </c>
      <c r="J4601" s="6">
        <v>195</v>
      </c>
      <c r="K4601" s="7">
        <v>15015</v>
      </c>
      <c r="L4601" s="7">
        <v>5705.7</v>
      </c>
      <c r="M4601" s="8">
        <v>0.38</v>
      </c>
      <c r="N4601" s="2" t="s">
        <v>82</v>
      </c>
      <c r="O4601">
        <f t="shared" si="568"/>
        <v>2020</v>
      </c>
      <c r="P4601">
        <f t="shared" si="569"/>
        <v>8</v>
      </c>
      <c r="Q4601" t="str">
        <f t="shared" si="570"/>
        <v>août</v>
      </c>
      <c r="R4601" t="str">
        <f t="shared" si="571"/>
        <v>Washington</v>
      </c>
      <c r="S4601" t="str">
        <f t="shared" si="572"/>
        <v>2020-08</v>
      </c>
      <c r="T4601">
        <f>IF(AND(COUNTIF(Calculs!$Q$2:$Q$12,$O4601)&gt;0,COUNTIF(Calculs!$S$2:$S$12,$E4601)&gt;0,COUNTIF(Calculs!$U$2:$U$12,$H4601)&gt;0),1,0)</f>
        <v>1</v>
      </c>
      <c r="U4601">
        <f t="shared" si="573"/>
        <v>15015</v>
      </c>
      <c r="V4601">
        <f t="shared" si="574"/>
        <v>195</v>
      </c>
      <c r="W4601">
        <f t="shared" si="575"/>
        <v>5705.7</v>
      </c>
    </row>
    <row r="4602" spans="1:23" ht="15.75" customHeight="1" x14ac:dyDescent="0.3">
      <c r="A4602" s="2" t="s">
        <v>29</v>
      </c>
      <c r="B4602" s="2">
        <v>1128299</v>
      </c>
      <c r="C4602" s="3">
        <v>44045</v>
      </c>
      <c r="D4602" s="12" t="str" cm="1">
        <f t="array" ref="D4602">_xlfn.SWITCH(WEEKDAY(C4602,2), 1, "Lundi", 2, "Mardi", 3, "Mercredi", 4, "Jeudi", 5, "Vendredi", 6, "Samedi", 7, "Dimanche", "Erreur")</f>
        <v>Dimanche</v>
      </c>
      <c r="E4602" s="2" t="s">
        <v>30</v>
      </c>
      <c r="F4602" s="2" t="s">
        <v>45</v>
      </c>
      <c r="G4602" s="2" t="s">
        <v>46</v>
      </c>
      <c r="H4602" s="4" t="s">
        <v>19</v>
      </c>
      <c r="I4602" s="5">
        <v>73</v>
      </c>
      <c r="J4602" s="6">
        <v>138</v>
      </c>
      <c r="K4602" s="7">
        <v>10074</v>
      </c>
      <c r="L4602" s="7">
        <v>3928.86</v>
      </c>
      <c r="M4602" s="8">
        <v>0.39</v>
      </c>
      <c r="N4602" s="2" t="s">
        <v>82</v>
      </c>
      <c r="O4602">
        <f t="shared" si="568"/>
        <v>2020</v>
      </c>
      <c r="P4602">
        <f t="shared" si="569"/>
        <v>8</v>
      </c>
      <c r="Q4602" t="str">
        <f t="shared" si="570"/>
        <v>août</v>
      </c>
      <c r="R4602" t="str">
        <f t="shared" si="571"/>
        <v>Washington</v>
      </c>
      <c r="S4602" t="str">
        <f t="shared" si="572"/>
        <v>2020-08</v>
      </c>
      <c r="T4602">
        <f>IF(AND(COUNTIF(Calculs!$Q$2:$Q$12,$O4602)&gt;0,COUNTIF(Calculs!$S$2:$S$12,$E4602)&gt;0,COUNTIF(Calculs!$U$2:$U$12,$H4602)&gt;0),1,0)</f>
        <v>1</v>
      </c>
      <c r="U4602">
        <f t="shared" si="573"/>
        <v>10074</v>
      </c>
      <c r="V4602">
        <f t="shared" si="574"/>
        <v>138</v>
      </c>
      <c r="W4602">
        <f t="shared" si="575"/>
        <v>3928.86</v>
      </c>
    </row>
    <row r="4603" spans="1:23" ht="15.75" customHeight="1" x14ac:dyDescent="0.3">
      <c r="A4603" s="2" t="s">
        <v>29</v>
      </c>
      <c r="B4603" s="2">
        <v>1128299</v>
      </c>
      <c r="C4603" s="3">
        <v>44046</v>
      </c>
      <c r="D4603" s="12" t="str" cm="1">
        <f t="array" ref="D4603">_xlfn.SWITCH(WEEKDAY(C4603,2), 1, "Lundi", 2, "Mardi", 3, "Mercredi", 4, "Jeudi", 5, "Vendredi", 6, "Samedi", 7, "Dimanche", "Erreur")</f>
        <v>Lundi</v>
      </c>
      <c r="E4603" s="2" t="s">
        <v>30</v>
      </c>
      <c r="F4603" s="2" t="s">
        <v>45</v>
      </c>
      <c r="G4603" s="2" t="s">
        <v>46</v>
      </c>
      <c r="H4603" s="4" t="s">
        <v>20</v>
      </c>
      <c r="I4603" s="5">
        <v>76</v>
      </c>
      <c r="J4603" s="6">
        <v>138</v>
      </c>
      <c r="K4603" s="7">
        <v>10488</v>
      </c>
      <c r="L4603" s="7">
        <v>4509.84</v>
      </c>
      <c r="M4603" s="8">
        <v>0.43</v>
      </c>
      <c r="N4603" s="2" t="s">
        <v>82</v>
      </c>
      <c r="O4603">
        <f t="shared" si="568"/>
        <v>2020</v>
      </c>
      <c r="P4603">
        <f t="shared" si="569"/>
        <v>8</v>
      </c>
      <c r="Q4603" t="str">
        <f t="shared" si="570"/>
        <v>août</v>
      </c>
      <c r="R4603" t="str">
        <f t="shared" si="571"/>
        <v>Washington</v>
      </c>
      <c r="S4603" t="str">
        <f t="shared" si="572"/>
        <v>2020-08</v>
      </c>
      <c r="T4603">
        <f>IF(AND(COUNTIF(Calculs!$Q$2:$Q$12,$O4603)&gt;0,COUNTIF(Calculs!$S$2:$S$12,$E4603)&gt;0,COUNTIF(Calculs!$U$2:$U$12,$H4603)&gt;0),1,0)</f>
        <v>1</v>
      </c>
      <c r="U4603">
        <f t="shared" si="573"/>
        <v>10488</v>
      </c>
      <c r="V4603">
        <f t="shared" si="574"/>
        <v>138</v>
      </c>
      <c r="W4603">
        <f t="shared" si="575"/>
        <v>4509.84</v>
      </c>
    </row>
    <row r="4604" spans="1:23" ht="15.75" customHeight="1" x14ac:dyDescent="0.3">
      <c r="A4604" s="2" t="s">
        <v>29</v>
      </c>
      <c r="B4604" s="2">
        <v>1128299</v>
      </c>
      <c r="C4604" s="3">
        <v>44047</v>
      </c>
      <c r="D4604" s="12" t="str" cm="1">
        <f t="array" ref="D4604">_xlfn.SWITCH(WEEKDAY(C4604,2), 1, "Lundi", 2, "Mardi", 3, "Mercredi", 4, "Jeudi", 5, "Vendredi", 6, "Samedi", 7, "Dimanche", "Erreur")</f>
        <v>Mardi</v>
      </c>
      <c r="E4604" s="2" t="s">
        <v>30</v>
      </c>
      <c r="F4604" s="2" t="s">
        <v>45</v>
      </c>
      <c r="G4604" s="2" t="s">
        <v>46</v>
      </c>
      <c r="H4604" s="4" t="s">
        <v>21</v>
      </c>
      <c r="I4604" s="5">
        <v>82</v>
      </c>
      <c r="J4604" s="6">
        <v>133</v>
      </c>
      <c r="K4604" s="7">
        <v>10906</v>
      </c>
      <c r="L4604" s="7">
        <v>4144.28</v>
      </c>
      <c r="M4604" s="8">
        <v>0.38</v>
      </c>
      <c r="N4604" s="2" t="s">
        <v>82</v>
      </c>
      <c r="O4604">
        <f t="shared" si="568"/>
        <v>2020</v>
      </c>
      <c r="P4604">
        <f t="shared" si="569"/>
        <v>8</v>
      </c>
      <c r="Q4604" t="str">
        <f t="shared" si="570"/>
        <v>août</v>
      </c>
      <c r="R4604" t="str">
        <f t="shared" si="571"/>
        <v>Washington</v>
      </c>
      <c r="S4604" t="str">
        <f t="shared" si="572"/>
        <v>2020-08</v>
      </c>
      <c r="T4604">
        <f>IF(AND(COUNTIF(Calculs!$Q$2:$Q$12,$O4604)&gt;0,COUNTIF(Calculs!$S$2:$S$12,$E4604)&gt;0,COUNTIF(Calculs!$U$2:$U$12,$H4604)&gt;0),1,0)</f>
        <v>1</v>
      </c>
      <c r="U4604">
        <f t="shared" si="573"/>
        <v>10906</v>
      </c>
      <c r="V4604">
        <f t="shared" si="574"/>
        <v>133</v>
      </c>
      <c r="W4604">
        <f t="shared" si="575"/>
        <v>4144.28</v>
      </c>
    </row>
    <row r="4605" spans="1:23" ht="15.75" customHeight="1" x14ac:dyDescent="0.3">
      <c r="A4605" s="2" t="s">
        <v>29</v>
      </c>
      <c r="B4605" s="2">
        <v>1128299</v>
      </c>
      <c r="C4605" s="3">
        <v>44048</v>
      </c>
      <c r="D4605" s="12" t="str" cm="1">
        <f t="array" ref="D4605">_xlfn.SWITCH(WEEKDAY(C4605,2), 1, "Lundi", 2, "Mardi", 3, "Mercredi", 4, "Jeudi", 5, "Vendredi", 6, "Samedi", 7, "Dimanche", "Erreur")</f>
        <v>Mercredi</v>
      </c>
      <c r="E4605" s="2" t="s">
        <v>30</v>
      </c>
      <c r="F4605" s="2" t="s">
        <v>45</v>
      </c>
      <c r="G4605" s="2" t="s">
        <v>46</v>
      </c>
      <c r="H4605" s="4" t="s">
        <v>22</v>
      </c>
      <c r="I4605" s="5">
        <v>86</v>
      </c>
      <c r="J4605" s="6">
        <v>150</v>
      </c>
      <c r="K4605" s="7">
        <v>12900</v>
      </c>
      <c r="L4605" s="7">
        <v>4386</v>
      </c>
      <c r="M4605" s="8">
        <v>0.34</v>
      </c>
      <c r="N4605" s="2" t="s">
        <v>82</v>
      </c>
      <c r="O4605">
        <f t="shared" si="568"/>
        <v>2020</v>
      </c>
      <c r="P4605">
        <f t="shared" si="569"/>
        <v>8</v>
      </c>
      <c r="Q4605" t="str">
        <f t="shared" si="570"/>
        <v>août</v>
      </c>
      <c r="R4605" t="str">
        <f t="shared" si="571"/>
        <v>Washington</v>
      </c>
      <c r="S4605" t="str">
        <f t="shared" si="572"/>
        <v>2020-08</v>
      </c>
      <c r="T4605">
        <f>IF(AND(COUNTIF(Calculs!$Q$2:$Q$12,$O4605)&gt;0,COUNTIF(Calculs!$S$2:$S$12,$E4605)&gt;0,COUNTIF(Calculs!$U$2:$U$12,$H4605)&gt;0),1,0)</f>
        <v>1</v>
      </c>
      <c r="U4605">
        <f t="shared" si="573"/>
        <v>12900</v>
      </c>
      <c r="V4605">
        <f t="shared" si="574"/>
        <v>150</v>
      </c>
      <c r="W4605">
        <f t="shared" si="575"/>
        <v>4386</v>
      </c>
    </row>
    <row r="4606" spans="1:23" ht="15.75" customHeight="1" x14ac:dyDescent="0.3">
      <c r="A4606" s="2" t="s">
        <v>13</v>
      </c>
      <c r="B4606" s="2">
        <v>1185732</v>
      </c>
      <c r="C4606" s="3">
        <v>44049</v>
      </c>
      <c r="D4606" s="12" t="str" cm="1">
        <f t="array" ref="D4606">_xlfn.SWITCH(WEEKDAY(C4606,2), 1, "Lundi", 2, "Mardi", 3, "Mercredi", 4, "Jeudi", 5, "Vendredi", 6, "Samedi", 7, "Dimanche", "Erreur")</f>
        <v>Jeudi</v>
      </c>
      <c r="E4606" s="2" t="s">
        <v>30</v>
      </c>
      <c r="F4606" s="2" t="s">
        <v>45</v>
      </c>
      <c r="G4606" s="2" t="s">
        <v>46</v>
      </c>
      <c r="H4606" s="4" t="s">
        <v>16</v>
      </c>
      <c r="I4606" s="5">
        <v>44</v>
      </c>
      <c r="J4606" s="6">
        <v>273</v>
      </c>
      <c r="K4606" s="7">
        <v>12012</v>
      </c>
      <c r="L4606" s="7">
        <v>6606.6</v>
      </c>
      <c r="M4606" s="8">
        <v>0.55000000000000004</v>
      </c>
      <c r="N4606" s="2" t="s">
        <v>82</v>
      </c>
      <c r="O4606">
        <f t="shared" si="568"/>
        <v>2020</v>
      </c>
      <c r="P4606">
        <f t="shared" si="569"/>
        <v>8</v>
      </c>
      <c r="Q4606" t="str">
        <f t="shared" si="570"/>
        <v>août</v>
      </c>
      <c r="R4606" t="str">
        <f t="shared" si="571"/>
        <v>Washington</v>
      </c>
      <c r="S4606" t="str">
        <f t="shared" si="572"/>
        <v>2020-08</v>
      </c>
      <c r="T4606">
        <f>IF(AND(COUNTIF(Calculs!$Q$2:$Q$12,$O4606)&gt;0,COUNTIF(Calculs!$S$2:$S$12,$E4606)&gt;0,COUNTIF(Calculs!$U$2:$U$12,$H4606)&gt;0),1,0)</f>
        <v>1</v>
      </c>
      <c r="U4606">
        <f t="shared" si="573"/>
        <v>12012</v>
      </c>
      <c r="V4606">
        <f t="shared" si="574"/>
        <v>273</v>
      </c>
      <c r="W4606">
        <f t="shared" si="575"/>
        <v>6606.6</v>
      </c>
    </row>
    <row r="4607" spans="1:23" ht="15.75" customHeight="1" x14ac:dyDescent="0.3">
      <c r="A4607" s="2" t="s">
        <v>13</v>
      </c>
      <c r="B4607" s="2">
        <v>1185732</v>
      </c>
      <c r="C4607" s="3">
        <v>44050</v>
      </c>
      <c r="D4607" s="12" t="str" cm="1">
        <f t="array" ref="D4607">_xlfn.SWITCH(WEEKDAY(C4607,2), 1, "Lundi", 2, "Mardi", 3, "Mercredi", 4, "Jeudi", 5, "Vendredi", 6, "Samedi", 7, "Dimanche", "Erreur")</f>
        <v>Vendredi</v>
      </c>
      <c r="E4607" s="2" t="s">
        <v>30</v>
      </c>
      <c r="F4607" s="2" t="s">
        <v>45</v>
      </c>
      <c r="G4607" s="2" t="s">
        <v>46</v>
      </c>
      <c r="H4607" s="4" t="s">
        <v>18</v>
      </c>
      <c r="I4607" s="5">
        <v>41</v>
      </c>
      <c r="J4607" s="6">
        <v>221</v>
      </c>
      <c r="K4607" s="7">
        <v>9061</v>
      </c>
      <c r="L4607" s="7">
        <v>4439.8900000000003</v>
      </c>
      <c r="M4607" s="8">
        <v>0.49</v>
      </c>
      <c r="N4607" s="2" t="s">
        <v>82</v>
      </c>
      <c r="O4607">
        <f t="shared" si="568"/>
        <v>2020</v>
      </c>
      <c r="P4607">
        <f t="shared" si="569"/>
        <v>8</v>
      </c>
      <c r="Q4607" t="str">
        <f t="shared" si="570"/>
        <v>août</v>
      </c>
      <c r="R4607" t="str">
        <f t="shared" si="571"/>
        <v>Washington</v>
      </c>
      <c r="S4607" t="str">
        <f t="shared" si="572"/>
        <v>2020-08</v>
      </c>
      <c r="T4607">
        <f>IF(AND(COUNTIF(Calculs!$Q$2:$Q$12,$O4607)&gt;0,COUNTIF(Calculs!$S$2:$S$12,$E4607)&gt;0,COUNTIF(Calculs!$U$2:$U$12,$H4607)&gt;0),1,0)</f>
        <v>1</v>
      </c>
      <c r="U4607">
        <f t="shared" si="573"/>
        <v>9061</v>
      </c>
      <c r="V4607">
        <f t="shared" si="574"/>
        <v>221</v>
      </c>
      <c r="W4607">
        <f t="shared" si="575"/>
        <v>4439.8900000000003</v>
      </c>
    </row>
    <row r="4608" spans="1:23" ht="15.75" customHeight="1" x14ac:dyDescent="0.3">
      <c r="A4608" s="2" t="s">
        <v>13</v>
      </c>
      <c r="B4608" s="2">
        <v>1185732</v>
      </c>
      <c r="C4608" s="3">
        <v>44051</v>
      </c>
      <c r="D4608" s="12" t="str" cm="1">
        <f t="array" ref="D4608">_xlfn.SWITCH(WEEKDAY(C4608,2), 1, "Lundi", 2, "Mardi", 3, "Mercredi", 4, "Jeudi", 5, "Vendredi", 6, "Samedi", 7, "Dimanche", "Erreur")</f>
        <v>Samedi</v>
      </c>
      <c r="E4608" s="2" t="s">
        <v>30</v>
      </c>
      <c r="F4608" s="2" t="s">
        <v>45</v>
      </c>
      <c r="G4608" s="2" t="s">
        <v>46</v>
      </c>
      <c r="H4608" s="4" t="s">
        <v>19</v>
      </c>
      <c r="I4608" s="5">
        <v>34</v>
      </c>
      <c r="J4608" s="6">
        <v>230</v>
      </c>
      <c r="K4608" s="7">
        <v>7820</v>
      </c>
      <c r="L4608" s="7">
        <v>3049.8</v>
      </c>
      <c r="M4608" s="8">
        <v>0.39</v>
      </c>
      <c r="N4608" s="2" t="s">
        <v>82</v>
      </c>
      <c r="O4608">
        <f t="shared" si="568"/>
        <v>2020</v>
      </c>
      <c r="P4608">
        <f t="shared" si="569"/>
        <v>8</v>
      </c>
      <c r="Q4608" t="str">
        <f t="shared" si="570"/>
        <v>août</v>
      </c>
      <c r="R4608" t="str">
        <f t="shared" si="571"/>
        <v>Washington</v>
      </c>
      <c r="S4608" t="str">
        <f t="shared" si="572"/>
        <v>2020-08</v>
      </c>
      <c r="T4608">
        <f>IF(AND(COUNTIF(Calculs!$Q$2:$Q$12,$O4608)&gt;0,COUNTIF(Calculs!$S$2:$S$12,$E4608)&gt;0,COUNTIF(Calculs!$U$2:$U$12,$H4608)&gt;0),1,0)</f>
        <v>1</v>
      </c>
      <c r="U4608">
        <f t="shared" si="573"/>
        <v>7820</v>
      </c>
      <c r="V4608">
        <f t="shared" si="574"/>
        <v>230</v>
      </c>
      <c r="W4608">
        <f t="shared" si="575"/>
        <v>3049.8</v>
      </c>
    </row>
    <row r="4609" spans="1:23" ht="15.75" customHeight="1" x14ac:dyDescent="0.3">
      <c r="A4609" s="2" t="s">
        <v>13</v>
      </c>
      <c r="B4609" s="2">
        <v>1185732</v>
      </c>
      <c r="C4609" s="3">
        <v>44052</v>
      </c>
      <c r="D4609" s="12" t="str" cm="1">
        <f t="array" ref="D4609">_xlfn.SWITCH(WEEKDAY(C4609,2), 1, "Lundi", 2, "Mardi", 3, "Mercredi", 4, "Jeudi", 5, "Vendredi", 6, "Samedi", 7, "Dimanche", "Erreur")</f>
        <v>Dimanche</v>
      </c>
      <c r="E4609" s="2" t="s">
        <v>30</v>
      </c>
      <c r="F4609" s="2" t="s">
        <v>45</v>
      </c>
      <c r="G4609" s="2" t="s">
        <v>46</v>
      </c>
      <c r="H4609" s="4" t="s">
        <v>20</v>
      </c>
      <c r="I4609" s="5">
        <v>38</v>
      </c>
      <c r="J4609" s="6">
        <v>175</v>
      </c>
      <c r="K4609" s="7">
        <v>6650</v>
      </c>
      <c r="L4609" s="7">
        <v>2660</v>
      </c>
      <c r="M4609" s="8">
        <v>0.4</v>
      </c>
      <c r="N4609" s="2" t="s">
        <v>82</v>
      </c>
      <c r="O4609">
        <f t="shared" si="568"/>
        <v>2020</v>
      </c>
      <c r="P4609">
        <f t="shared" si="569"/>
        <v>8</v>
      </c>
      <c r="Q4609" t="str">
        <f t="shared" si="570"/>
        <v>août</v>
      </c>
      <c r="R4609" t="str">
        <f t="shared" si="571"/>
        <v>Washington</v>
      </c>
      <c r="S4609" t="str">
        <f t="shared" si="572"/>
        <v>2020-08</v>
      </c>
      <c r="T4609">
        <f>IF(AND(COUNTIF(Calculs!$Q$2:$Q$12,$O4609)&gt;0,COUNTIF(Calculs!$S$2:$S$12,$E4609)&gt;0,COUNTIF(Calculs!$U$2:$U$12,$H4609)&gt;0),1,0)</f>
        <v>1</v>
      </c>
      <c r="U4609">
        <f t="shared" si="573"/>
        <v>6650</v>
      </c>
      <c r="V4609">
        <f t="shared" si="574"/>
        <v>175</v>
      </c>
      <c r="W4609">
        <f t="shared" si="575"/>
        <v>2660</v>
      </c>
    </row>
    <row r="4610" spans="1:23" ht="15.75" customHeight="1" x14ac:dyDescent="0.3">
      <c r="A4610" s="2" t="s">
        <v>13</v>
      </c>
      <c r="B4610" s="2">
        <v>1185732</v>
      </c>
      <c r="C4610" s="3">
        <v>44053</v>
      </c>
      <c r="D4610" s="12" t="str" cm="1">
        <f t="array" ref="D4610">_xlfn.SWITCH(WEEKDAY(C4610,2), 1, "Lundi", 2, "Mardi", 3, "Mercredi", 4, "Jeudi", 5, "Vendredi", 6, "Samedi", 7, "Dimanche", "Erreur")</f>
        <v>Lundi</v>
      </c>
      <c r="E4610" s="2" t="s">
        <v>47</v>
      </c>
      <c r="F4610" s="2" t="s">
        <v>48</v>
      </c>
      <c r="G4610" s="2" t="s">
        <v>49</v>
      </c>
      <c r="H4610" s="4" t="s">
        <v>21</v>
      </c>
      <c r="I4610" s="5">
        <v>50</v>
      </c>
      <c r="J4610" s="6">
        <v>195</v>
      </c>
      <c r="K4610" s="7">
        <v>9750</v>
      </c>
      <c r="L4610" s="7">
        <v>4875</v>
      </c>
      <c r="M4610" s="8">
        <v>0.5</v>
      </c>
      <c r="N4610" s="2" t="s">
        <v>82</v>
      </c>
      <c r="O4610">
        <f t="shared" si="568"/>
        <v>2020</v>
      </c>
      <c r="P4610">
        <f t="shared" si="569"/>
        <v>8</v>
      </c>
      <c r="Q4610" t="str">
        <f t="shared" si="570"/>
        <v>août</v>
      </c>
      <c r="R4610" t="str">
        <f t="shared" si="571"/>
        <v>Florida</v>
      </c>
      <c r="S4610" t="str">
        <f t="shared" si="572"/>
        <v>2020-08</v>
      </c>
      <c r="T4610">
        <f>IF(AND(COUNTIF(Calculs!$Q$2:$Q$12,$O4610)&gt;0,COUNTIF(Calculs!$S$2:$S$12,$E4610)&gt;0,COUNTIF(Calculs!$U$2:$U$12,$H4610)&gt;0),1,0)</f>
        <v>1</v>
      </c>
      <c r="U4610">
        <f t="shared" si="573"/>
        <v>9750</v>
      </c>
      <c r="V4610">
        <f t="shared" si="574"/>
        <v>195</v>
      </c>
      <c r="W4610">
        <f t="shared" si="575"/>
        <v>4875</v>
      </c>
    </row>
    <row r="4611" spans="1:23" ht="15.75" customHeight="1" x14ac:dyDescent="0.3">
      <c r="A4611" s="2" t="s">
        <v>13</v>
      </c>
      <c r="B4611" s="2">
        <v>1185732</v>
      </c>
      <c r="C4611" s="3">
        <v>44054</v>
      </c>
      <c r="D4611" s="12" t="str" cm="1">
        <f t="array" ref="D4611">_xlfn.SWITCH(WEEKDAY(C4611,2), 1, "Lundi", 2, "Mardi", 3, "Mercredi", 4, "Jeudi", 5, "Vendredi", 6, "Samedi", 7, "Dimanche", "Erreur")</f>
        <v>Mardi</v>
      </c>
      <c r="E4611" s="2" t="s">
        <v>47</v>
      </c>
      <c r="F4611" s="2" t="s">
        <v>48</v>
      </c>
      <c r="G4611" s="2" t="s">
        <v>49</v>
      </c>
      <c r="H4611" s="4" t="s">
        <v>22</v>
      </c>
      <c r="I4611" s="5">
        <v>41</v>
      </c>
      <c r="J4611" s="6">
        <v>247</v>
      </c>
      <c r="K4611" s="7">
        <v>10127</v>
      </c>
      <c r="L4611" s="7">
        <v>6278.74</v>
      </c>
      <c r="M4611" s="8">
        <v>0.62</v>
      </c>
      <c r="N4611" s="2" t="s">
        <v>82</v>
      </c>
      <c r="O4611">
        <f t="shared" ref="O4611:O4674" si="576">YEAR($C4611)</f>
        <v>2020</v>
      </c>
      <c r="P4611">
        <f t="shared" ref="P4611:P4674" si="577">MONTH($C4611)</f>
        <v>8</v>
      </c>
      <c r="Q4611" t="str">
        <f t="shared" ref="Q4611:Q4674" si="578">TEXT($C4611,"mmm")</f>
        <v>août</v>
      </c>
      <c r="R4611" t="str">
        <f t="shared" ref="R4611:R4674" si="579">SUBSTITUTE(SUBSTITUTE($F4611,"Sud ","South "),"Ouest ","West ")</f>
        <v>Florida</v>
      </c>
      <c r="S4611" t="str">
        <f t="shared" ref="S4611:S4674" si="580">TEXT($C4611,"aaaa-mm")</f>
        <v>2020-08</v>
      </c>
      <c r="T4611">
        <f>IF(AND(COUNTIF(Calculs!$Q$2:$Q$12,$O4611)&gt;0,COUNTIF(Calculs!$S$2:$S$12,$E4611)&gt;0,COUNTIF(Calculs!$U$2:$U$12,$H4611)&gt;0),1,0)</f>
        <v>1</v>
      </c>
      <c r="U4611">
        <f t="shared" ref="U4611:U4674" si="581">$K4611*$T4611</f>
        <v>10127</v>
      </c>
      <c r="V4611">
        <f t="shared" ref="V4611:V4674" si="582">$J4611*$T4611</f>
        <v>247</v>
      </c>
      <c r="W4611">
        <f t="shared" ref="W4611:W4674" si="583">$L4611*$T4611</f>
        <v>6278.74</v>
      </c>
    </row>
    <row r="4612" spans="1:23" ht="15.75" customHeight="1" x14ac:dyDescent="0.3">
      <c r="A4612" s="2" t="s">
        <v>13</v>
      </c>
      <c r="B4612" s="2">
        <v>1185732</v>
      </c>
      <c r="C4612" s="3">
        <v>44055</v>
      </c>
      <c r="D4612" s="12" t="str" cm="1">
        <f t="array" ref="D4612">_xlfn.SWITCH(WEEKDAY(C4612,2), 1, "Lundi", 2, "Mardi", 3, "Mercredi", 4, "Jeudi", 5, "Vendredi", 6, "Samedi", 7, "Dimanche", "Erreur")</f>
        <v>Mercredi</v>
      </c>
      <c r="E4612" s="2" t="s">
        <v>47</v>
      </c>
      <c r="F4612" s="2" t="s">
        <v>48</v>
      </c>
      <c r="G4612" s="2" t="s">
        <v>49</v>
      </c>
      <c r="H4612" s="4" t="s">
        <v>16</v>
      </c>
      <c r="I4612" s="5">
        <v>43</v>
      </c>
      <c r="J4612" s="6">
        <v>319</v>
      </c>
      <c r="K4612" s="7">
        <v>13717</v>
      </c>
      <c r="L4612" s="7">
        <v>7818.6900000000005</v>
      </c>
      <c r="M4612" s="8">
        <v>0.57000000000000006</v>
      </c>
      <c r="N4612" s="2" t="s">
        <v>82</v>
      </c>
      <c r="O4612">
        <f t="shared" si="576"/>
        <v>2020</v>
      </c>
      <c r="P4612">
        <f t="shared" si="577"/>
        <v>8</v>
      </c>
      <c r="Q4612" t="str">
        <f t="shared" si="578"/>
        <v>août</v>
      </c>
      <c r="R4612" t="str">
        <f t="shared" si="579"/>
        <v>Florida</v>
      </c>
      <c r="S4612" t="str">
        <f t="shared" si="580"/>
        <v>2020-08</v>
      </c>
      <c r="T4612">
        <f>IF(AND(COUNTIF(Calculs!$Q$2:$Q$12,$O4612)&gt;0,COUNTIF(Calculs!$S$2:$S$12,$E4612)&gt;0,COUNTIF(Calculs!$U$2:$U$12,$H4612)&gt;0),1,0)</f>
        <v>1</v>
      </c>
      <c r="U4612">
        <f t="shared" si="581"/>
        <v>13717</v>
      </c>
      <c r="V4612">
        <f t="shared" si="582"/>
        <v>319</v>
      </c>
      <c r="W4612">
        <f t="shared" si="583"/>
        <v>7818.6900000000005</v>
      </c>
    </row>
    <row r="4613" spans="1:23" ht="15.75" customHeight="1" x14ac:dyDescent="0.3">
      <c r="A4613" s="2" t="s">
        <v>13</v>
      </c>
      <c r="B4613" s="2">
        <v>1185732</v>
      </c>
      <c r="C4613" s="3">
        <v>44056</v>
      </c>
      <c r="D4613" s="12" t="str" cm="1">
        <f t="array" ref="D4613">_xlfn.SWITCH(WEEKDAY(C4613,2), 1, "Lundi", 2, "Mardi", 3, "Mercredi", 4, "Jeudi", 5, "Vendredi", 6, "Samedi", 7, "Dimanche", "Erreur")</f>
        <v>Jeudi</v>
      </c>
      <c r="E4613" s="2" t="s">
        <v>47</v>
      </c>
      <c r="F4613" s="2" t="s">
        <v>48</v>
      </c>
      <c r="G4613" s="2" t="s">
        <v>49</v>
      </c>
      <c r="H4613" s="4" t="s">
        <v>18</v>
      </c>
      <c r="I4613" s="5">
        <v>43</v>
      </c>
      <c r="J4613" s="6">
        <v>195</v>
      </c>
      <c r="K4613" s="7">
        <v>8385</v>
      </c>
      <c r="L4613" s="7">
        <v>4108.6499999999996</v>
      </c>
      <c r="M4613" s="8">
        <v>0.49</v>
      </c>
      <c r="N4613" s="2" t="s">
        <v>82</v>
      </c>
      <c r="O4613">
        <f t="shared" si="576"/>
        <v>2020</v>
      </c>
      <c r="P4613">
        <f t="shared" si="577"/>
        <v>8</v>
      </c>
      <c r="Q4613" t="str">
        <f t="shared" si="578"/>
        <v>août</v>
      </c>
      <c r="R4613" t="str">
        <f t="shared" si="579"/>
        <v>Florida</v>
      </c>
      <c r="S4613" t="str">
        <f t="shared" si="580"/>
        <v>2020-08</v>
      </c>
      <c r="T4613">
        <f>IF(AND(COUNTIF(Calculs!$Q$2:$Q$12,$O4613)&gt;0,COUNTIF(Calculs!$S$2:$S$12,$E4613)&gt;0,COUNTIF(Calculs!$U$2:$U$12,$H4613)&gt;0),1,0)</f>
        <v>1</v>
      </c>
      <c r="U4613">
        <f t="shared" si="581"/>
        <v>8385</v>
      </c>
      <c r="V4613">
        <f t="shared" si="582"/>
        <v>195</v>
      </c>
      <c r="W4613">
        <f t="shared" si="583"/>
        <v>4108.6499999999996</v>
      </c>
    </row>
    <row r="4614" spans="1:23" ht="15.75" customHeight="1" x14ac:dyDescent="0.3">
      <c r="A4614" s="2" t="s">
        <v>13</v>
      </c>
      <c r="B4614" s="2">
        <v>1185732</v>
      </c>
      <c r="C4614" s="3">
        <v>44057</v>
      </c>
      <c r="D4614" s="12" t="str" cm="1">
        <f t="array" ref="D4614">_xlfn.SWITCH(WEEKDAY(C4614,2), 1, "Lundi", 2, "Mardi", 3, "Mercredi", 4, "Jeudi", 5, "Vendredi", 6, "Samedi", 7, "Dimanche", "Erreur")</f>
        <v>Vendredi</v>
      </c>
      <c r="E4614" s="2" t="s">
        <v>47</v>
      </c>
      <c r="F4614" s="2" t="s">
        <v>48</v>
      </c>
      <c r="G4614" s="2" t="s">
        <v>49</v>
      </c>
      <c r="H4614" s="4" t="s">
        <v>19</v>
      </c>
      <c r="I4614" s="5">
        <v>32</v>
      </c>
      <c r="J4614" s="6">
        <v>240</v>
      </c>
      <c r="K4614" s="7">
        <v>7680</v>
      </c>
      <c r="L4614" s="7">
        <v>2918.4</v>
      </c>
      <c r="M4614" s="8">
        <v>0.38</v>
      </c>
      <c r="N4614" s="2" t="s">
        <v>82</v>
      </c>
      <c r="O4614">
        <f t="shared" si="576"/>
        <v>2020</v>
      </c>
      <c r="P4614">
        <f t="shared" si="577"/>
        <v>8</v>
      </c>
      <c r="Q4614" t="str">
        <f t="shared" si="578"/>
        <v>août</v>
      </c>
      <c r="R4614" t="str">
        <f t="shared" si="579"/>
        <v>Florida</v>
      </c>
      <c r="S4614" t="str">
        <f t="shared" si="580"/>
        <v>2020-08</v>
      </c>
      <c r="T4614">
        <f>IF(AND(COUNTIF(Calculs!$Q$2:$Q$12,$O4614)&gt;0,COUNTIF(Calculs!$S$2:$S$12,$E4614)&gt;0,COUNTIF(Calculs!$U$2:$U$12,$H4614)&gt;0),1,0)</f>
        <v>1</v>
      </c>
      <c r="U4614">
        <f t="shared" si="581"/>
        <v>7680</v>
      </c>
      <c r="V4614">
        <f t="shared" si="582"/>
        <v>240</v>
      </c>
      <c r="W4614">
        <f t="shared" si="583"/>
        <v>2918.4</v>
      </c>
    </row>
    <row r="4615" spans="1:23" ht="15.75" customHeight="1" x14ac:dyDescent="0.3">
      <c r="A4615" s="2" t="s">
        <v>29</v>
      </c>
      <c r="B4615" s="2">
        <v>1185732</v>
      </c>
      <c r="C4615" s="3">
        <v>44058</v>
      </c>
      <c r="D4615" s="12" t="str" cm="1">
        <f t="array" ref="D4615">_xlfn.SWITCH(WEEKDAY(C4615,2), 1, "Lundi", 2, "Mardi", 3, "Mercredi", 4, "Jeudi", 5, "Vendredi", 6, "Samedi", 7, "Dimanche", "Erreur")</f>
        <v>Samedi</v>
      </c>
      <c r="E4615" s="2" t="s">
        <v>47</v>
      </c>
      <c r="F4615" s="2" t="s">
        <v>48</v>
      </c>
      <c r="G4615" s="2" t="s">
        <v>49</v>
      </c>
      <c r="H4615" s="4" t="s">
        <v>20</v>
      </c>
      <c r="I4615" s="5">
        <v>38</v>
      </c>
      <c r="J4615" s="6">
        <v>169</v>
      </c>
      <c r="K4615" s="7">
        <v>6422</v>
      </c>
      <c r="L4615" s="7">
        <v>2825.68</v>
      </c>
      <c r="M4615" s="8">
        <v>0.44</v>
      </c>
      <c r="N4615" s="2" t="s">
        <v>82</v>
      </c>
      <c r="O4615">
        <f t="shared" si="576"/>
        <v>2020</v>
      </c>
      <c r="P4615">
        <f t="shared" si="577"/>
        <v>8</v>
      </c>
      <c r="Q4615" t="str">
        <f t="shared" si="578"/>
        <v>août</v>
      </c>
      <c r="R4615" t="str">
        <f t="shared" si="579"/>
        <v>Florida</v>
      </c>
      <c r="S4615" t="str">
        <f t="shared" si="580"/>
        <v>2020-08</v>
      </c>
      <c r="T4615">
        <f>IF(AND(COUNTIF(Calculs!$Q$2:$Q$12,$O4615)&gt;0,COUNTIF(Calculs!$S$2:$S$12,$E4615)&gt;0,COUNTIF(Calculs!$U$2:$U$12,$H4615)&gt;0),1,0)</f>
        <v>1</v>
      </c>
      <c r="U4615">
        <f t="shared" si="581"/>
        <v>6422</v>
      </c>
      <c r="V4615">
        <f t="shared" si="582"/>
        <v>169</v>
      </c>
      <c r="W4615">
        <f t="shared" si="583"/>
        <v>2825.68</v>
      </c>
    </row>
    <row r="4616" spans="1:23" ht="15.75" customHeight="1" x14ac:dyDescent="0.3">
      <c r="A4616" s="2" t="s">
        <v>13</v>
      </c>
      <c r="B4616" s="2">
        <v>1185732</v>
      </c>
      <c r="C4616" s="3">
        <v>44059</v>
      </c>
      <c r="D4616" s="12" t="str" cm="1">
        <f t="array" ref="D4616">_xlfn.SWITCH(WEEKDAY(C4616,2), 1, "Lundi", 2, "Mardi", 3, "Mercredi", 4, "Jeudi", 5, "Vendredi", 6, "Samedi", 7, "Dimanche", "Erreur")</f>
        <v>Dimanche</v>
      </c>
      <c r="E4616" s="2" t="s">
        <v>47</v>
      </c>
      <c r="F4616" s="2" t="s">
        <v>48</v>
      </c>
      <c r="G4616" s="2" t="s">
        <v>49</v>
      </c>
      <c r="H4616" s="4" t="s">
        <v>21</v>
      </c>
      <c r="I4616" s="5">
        <v>53</v>
      </c>
      <c r="J4616" s="6">
        <v>218</v>
      </c>
      <c r="K4616" s="7">
        <v>11554</v>
      </c>
      <c r="L4616" s="7">
        <v>5545.92</v>
      </c>
      <c r="M4616" s="8">
        <v>0.48</v>
      </c>
      <c r="N4616" s="2" t="s">
        <v>82</v>
      </c>
      <c r="O4616">
        <f t="shared" si="576"/>
        <v>2020</v>
      </c>
      <c r="P4616">
        <f t="shared" si="577"/>
        <v>8</v>
      </c>
      <c r="Q4616" t="str">
        <f t="shared" si="578"/>
        <v>août</v>
      </c>
      <c r="R4616" t="str">
        <f t="shared" si="579"/>
        <v>Florida</v>
      </c>
      <c r="S4616" t="str">
        <f t="shared" si="580"/>
        <v>2020-08</v>
      </c>
      <c r="T4616">
        <f>IF(AND(COUNTIF(Calculs!$Q$2:$Q$12,$O4616)&gt;0,COUNTIF(Calculs!$S$2:$S$12,$E4616)&gt;0,COUNTIF(Calculs!$U$2:$U$12,$H4616)&gt;0),1,0)</f>
        <v>1</v>
      </c>
      <c r="U4616">
        <f t="shared" si="581"/>
        <v>11554</v>
      </c>
      <c r="V4616">
        <f t="shared" si="582"/>
        <v>218</v>
      </c>
      <c r="W4616">
        <f t="shared" si="583"/>
        <v>5545.92</v>
      </c>
    </row>
    <row r="4617" spans="1:23" ht="15.75" customHeight="1" x14ac:dyDescent="0.3">
      <c r="A4617" s="2" t="s">
        <v>13</v>
      </c>
      <c r="B4617" s="2">
        <v>1185732</v>
      </c>
      <c r="C4617" s="3">
        <v>44060</v>
      </c>
      <c r="D4617" s="12" t="str" cm="1">
        <f t="array" ref="D4617">_xlfn.SWITCH(WEEKDAY(C4617,2), 1, "Lundi", 2, "Mardi", 3, "Mercredi", 4, "Jeudi", 5, "Vendredi", 6, "Samedi", 7, "Dimanche", "Erreur")</f>
        <v>Lundi</v>
      </c>
      <c r="E4617" s="2" t="s">
        <v>47</v>
      </c>
      <c r="F4617" s="2" t="s">
        <v>48</v>
      </c>
      <c r="G4617" s="2" t="s">
        <v>49</v>
      </c>
      <c r="H4617" s="4" t="s">
        <v>22</v>
      </c>
      <c r="I4617" s="5">
        <v>41</v>
      </c>
      <c r="J4617" s="6">
        <v>221</v>
      </c>
      <c r="K4617" s="7">
        <v>9061</v>
      </c>
      <c r="L4617" s="7">
        <v>5889.6500000000005</v>
      </c>
      <c r="M4617" s="8">
        <v>0.65</v>
      </c>
      <c r="N4617" s="2" t="s">
        <v>82</v>
      </c>
      <c r="O4617">
        <f t="shared" si="576"/>
        <v>2020</v>
      </c>
      <c r="P4617">
        <f t="shared" si="577"/>
        <v>8</v>
      </c>
      <c r="Q4617" t="str">
        <f t="shared" si="578"/>
        <v>août</v>
      </c>
      <c r="R4617" t="str">
        <f t="shared" si="579"/>
        <v>Florida</v>
      </c>
      <c r="S4617" t="str">
        <f t="shared" si="580"/>
        <v>2020-08</v>
      </c>
      <c r="T4617">
        <f>IF(AND(COUNTIF(Calculs!$Q$2:$Q$12,$O4617)&gt;0,COUNTIF(Calculs!$S$2:$S$12,$E4617)&gt;0,COUNTIF(Calculs!$U$2:$U$12,$H4617)&gt;0),1,0)</f>
        <v>1</v>
      </c>
      <c r="U4617">
        <f t="shared" si="581"/>
        <v>9061</v>
      </c>
      <c r="V4617">
        <f t="shared" si="582"/>
        <v>221</v>
      </c>
      <c r="W4617">
        <f t="shared" si="583"/>
        <v>5889.6500000000005</v>
      </c>
    </row>
    <row r="4618" spans="1:23" ht="15.75" customHeight="1" x14ac:dyDescent="0.3">
      <c r="A4618" s="2" t="s">
        <v>13</v>
      </c>
      <c r="B4618" s="2">
        <v>1185732</v>
      </c>
      <c r="C4618" s="3">
        <v>44061</v>
      </c>
      <c r="D4618" s="12" t="str" cm="1">
        <f t="array" ref="D4618">_xlfn.SWITCH(WEEKDAY(C4618,2), 1, "Lundi", 2, "Mardi", 3, "Mercredi", 4, "Jeudi", 5, "Vendredi", 6, "Samedi", 7, "Dimanche", "Erreur")</f>
        <v>Mardi</v>
      </c>
      <c r="E4618" s="2" t="s">
        <v>47</v>
      </c>
      <c r="F4618" s="2" t="s">
        <v>48</v>
      </c>
      <c r="G4618" s="2" t="s">
        <v>49</v>
      </c>
      <c r="H4618" s="4" t="s">
        <v>16</v>
      </c>
      <c r="I4618" s="5">
        <v>41</v>
      </c>
      <c r="J4618" s="6">
        <v>268</v>
      </c>
      <c r="K4618" s="7">
        <v>10988</v>
      </c>
      <c r="L4618" s="7">
        <v>6592.8</v>
      </c>
      <c r="M4618" s="8">
        <v>0.6</v>
      </c>
      <c r="N4618" s="2" t="s">
        <v>82</v>
      </c>
      <c r="O4618">
        <f t="shared" si="576"/>
        <v>2020</v>
      </c>
      <c r="P4618">
        <f t="shared" si="577"/>
        <v>8</v>
      </c>
      <c r="Q4618" t="str">
        <f t="shared" si="578"/>
        <v>août</v>
      </c>
      <c r="R4618" t="str">
        <f t="shared" si="579"/>
        <v>Florida</v>
      </c>
      <c r="S4618" t="str">
        <f t="shared" si="580"/>
        <v>2020-08</v>
      </c>
      <c r="T4618">
        <f>IF(AND(COUNTIF(Calculs!$Q$2:$Q$12,$O4618)&gt;0,COUNTIF(Calculs!$S$2:$S$12,$E4618)&gt;0,COUNTIF(Calculs!$U$2:$U$12,$H4618)&gt;0),1,0)</f>
        <v>1</v>
      </c>
      <c r="U4618">
        <f t="shared" si="581"/>
        <v>10988</v>
      </c>
      <c r="V4618">
        <f t="shared" si="582"/>
        <v>268</v>
      </c>
      <c r="W4618">
        <f t="shared" si="583"/>
        <v>6592.8</v>
      </c>
    </row>
    <row r="4619" spans="1:23" ht="15.75" customHeight="1" x14ac:dyDescent="0.3">
      <c r="A4619" s="2" t="s">
        <v>13</v>
      </c>
      <c r="B4619" s="2">
        <v>1185732</v>
      </c>
      <c r="C4619" s="3">
        <v>44062</v>
      </c>
      <c r="D4619" s="12" t="str" cm="1">
        <f t="array" ref="D4619">_xlfn.SWITCH(WEEKDAY(C4619,2), 1, "Lundi", 2, "Mardi", 3, "Mercredi", 4, "Jeudi", 5, "Vendredi", 6, "Samedi", 7, "Dimanche", "Erreur")</f>
        <v>Mercredi</v>
      </c>
      <c r="E4619" s="2" t="s">
        <v>47</v>
      </c>
      <c r="F4619" s="2" t="s">
        <v>48</v>
      </c>
      <c r="G4619" s="2" t="s">
        <v>49</v>
      </c>
      <c r="H4619" s="4" t="s">
        <v>18</v>
      </c>
      <c r="I4619" s="5">
        <v>42</v>
      </c>
      <c r="J4619" s="6">
        <v>225</v>
      </c>
      <c r="K4619" s="7">
        <v>9450</v>
      </c>
      <c r="L4619" s="7">
        <v>4536</v>
      </c>
      <c r="M4619" s="8">
        <v>0.48</v>
      </c>
      <c r="N4619" s="2" t="s">
        <v>82</v>
      </c>
      <c r="O4619">
        <f t="shared" si="576"/>
        <v>2020</v>
      </c>
      <c r="P4619">
        <f t="shared" si="577"/>
        <v>8</v>
      </c>
      <c r="Q4619" t="str">
        <f t="shared" si="578"/>
        <v>août</v>
      </c>
      <c r="R4619" t="str">
        <f t="shared" si="579"/>
        <v>Florida</v>
      </c>
      <c r="S4619" t="str">
        <f t="shared" si="580"/>
        <v>2020-08</v>
      </c>
      <c r="T4619">
        <f>IF(AND(COUNTIF(Calculs!$Q$2:$Q$12,$O4619)&gt;0,COUNTIF(Calculs!$S$2:$S$12,$E4619)&gt;0,COUNTIF(Calculs!$U$2:$U$12,$H4619)&gt;0),1,0)</f>
        <v>1</v>
      </c>
      <c r="U4619">
        <f t="shared" si="581"/>
        <v>9450</v>
      </c>
      <c r="V4619">
        <f t="shared" si="582"/>
        <v>225</v>
      </c>
      <c r="W4619">
        <f t="shared" si="583"/>
        <v>4536</v>
      </c>
    </row>
    <row r="4620" spans="1:23" ht="15.75" customHeight="1" x14ac:dyDescent="0.3">
      <c r="A4620" s="2" t="s">
        <v>13</v>
      </c>
      <c r="B4620" s="2">
        <v>1185732</v>
      </c>
      <c r="C4620" s="3">
        <v>44063</v>
      </c>
      <c r="D4620" s="12" t="str" cm="1">
        <f t="array" ref="D4620">_xlfn.SWITCH(WEEKDAY(C4620,2), 1, "Lundi", 2, "Mardi", 3, "Mercredi", 4, "Jeudi", 5, "Vendredi", 6, "Samedi", 7, "Dimanche", "Erreur")</f>
        <v>Jeudi</v>
      </c>
      <c r="E4620" s="2" t="s">
        <v>47</v>
      </c>
      <c r="F4620" s="2" t="s">
        <v>48</v>
      </c>
      <c r="G4620" s="2" t="s">
        <v>49</v>
      </c>
      <c r="H4620" s="4" t="s">
        <v>19</v>
      </c>
      <c r="I4620" s="5">
        <v>32</v>
      </c>
      <c r="J4620" s="6">
        <v>217</v>
      </c>
      <c r="K4620" s="7">
        <v>6944</v>
      </c>
      <c r="L4620" s="7">
        <v>2430.3999999999996</v>
      </c>
      <c r="M4620" s="8">
        <v>0.35</v>
      </c>
      <c r="N4620" s="2" t="s">
        <v>82</v>
      </c>
      <c r="O4620">
        <f t="shared" si="576"/>
        <v>2020</v>
      </c>
      <c r="P4620">
        <f t="shared" si="577"/>
        <v>8</v>
      </c>
      <c r="Q4620" t="str">
        <f t="shared" si="578"/>
        <v>août</v>
      </c>
      <c r="R4620" t="str">
        <f t="shared" si="579"/>
        <v>Florida</v>
      </c>
      <c r="S4620" t="str">
        <f t="shared" si="580"/>
        <v>2020-08</v>
      </c>
      <c r="T4620">
        <f>IF(AND(COUNTIF(Calculs!$Q$2:$Q$12,$O4620)&gt;0,COUNTIF(Calculs!$S$2:$S$12,$E4620)&gt;0,COUNTIF(Calculs!$U$2:$U$12,$H4620)&gt;0),1,0)</f>
        <v>1</v>
      </c>
      <c r="U4620">
        <f t="shared" si="581"/>
        <v>6944</v>
      </c>
      <c r="V4620">
        <f t="shared" si="582"/>
        <v>217</v>
      </c>
      <c r="W4620">
        <f t="shared" si="583"/>
        <v>2430.3999999999996</v>
      </c>
    </row>
    <row r="4621" spans="1:23" ht="15.75" customHeight="1" x14ac:dyDescent="0.3">
      <c r="A4621" s="2" t="s">
        <v>13</v>
      </c>
      <c r="B4621" s="2">
        <v>1185732</v>
      </c>
      <c r="C4621" s="3">
        <v>44064</v>
      </c>
      <c r="D4621" s="12" t="str" cm="1">
        <f t="array" ref="D4621">_xlfn.SWITCH(WEEKDAY(C4621,2), 1, "Lundi", 2, "Mardi", 3, "Mercredi", 4, "Jeudi", 5, "Vendredi", 6, "Samedi", 7, "Dimanche", "Erreur")</f>
        <v>Vendredi</v>
      </c>
      <c r="E4621" s="2" t="s">
        <v>47</v>
      </c>
      <c r="F4621" s="2" t="s">
        <v>48</v>
      </c>
      <c r="G4621" s="2" t="s">
        <v>49</v>
      </c>
      <c r="H4621" s="4" t="s">
        <v>20</v>
      </c>
      <c r="I4621" s="5">
        <v>36</v>
      </c>
      <c r="J4621" s="6">
        <v>175</v>
      </c>
      <c r="K4621" s="7">
        <v>6300</v>
      </c>
      <c r="L4621" s="7">
        <v>2520</v>
      </c>
      <c r="M4621" s="8">
        <v>0.4</v>
      </c>
      <c r="N4621" s="2" t="s">
        <v>82</v>
      </c>
      <c r="O4621">
        <f t="shared" si="576"/>
        <v>2020</v>
      </c>
      <c r="P4621">
        <f t="shared" si="577"/>
        <v>8</v>
      </c>
      <c r="Q4621" t="str">
        <f t="shared" si="578"/>
        <v>août</v>
      </c>
      <c r="R4621" t="str">
        <f t="shared" si="579"/>
        <v>Florida</v>
      </c>
      <c r="S4621" t="str">
        <f t="shared" si="580"/>
        <v>2020-08</v>
      </c>
      <c r="T4621">
        <f>IF(AND(COUNTIF(Calculs!$Q$2:$Q$12,$O4621)&gt;0,COUNTIF(Calculs!$S$2:$S$12,$E4621)&gt;0,COUNTIF(Calculs!$U$2:$U$12,$H4621)&gt;0),1,0)</f>
        <v>1</v>
      </c>
      <c r="U4621">
        <f t="shared" si="581"/>
        <v>6300</v>
      </c>
      <c r="V4621">
        <f t="shared" si="582"/>
        <v>175</v>
      </c>
      <c r="W4621">
        <f t="shared" si="583"/>
        <v>2520</v>
      </c>
    </row>
    <row r="4622" spans="1:23" ht="15.75" customHeight="1" x14ac:dyDescent="0.3">
      <c r="A4622" s="2" t="s">
        <v>13</v>
      </c>
      <c r="B4622" s="2">
        <v>1185732</v>
      </c>
      <c r="C4622" s="3">
        <v>44065</v>
      </c>
      <c r="D4622" s="12" t="str" cm="1">
        <f t="array" ref="D4622">_xlfn.SWITCH(WEEKDAY(C4622,2), 1, "Lundi", 2, "Mardi", 3, "Mercredi", 4, "Jeudi", 5, "Vendredi", 6, "Samedi", 7, "Dimanche", "Erreur")</f>
        <v>Samedi</v>
      </c>
      <c r="E4622" s="2" t="s">
        <v>47</v>
      </c>
      <c r="F4622" s="2" t="s">
        <v>48</v>
      </c>
      <c r="G4622" s="2" t="s">
        <v>49</v>
      </c>
      <c r="H4622" s="4" t="s">
        <v>21</v>
      </c>
      <c r="I4622" s="5">
        <v>53</v>
      </c>
      <c r="J4622" s="6">
        <v>182</v>
      </c>
      <c r="K4622" s="7">
        <v>9646</v>
      </c>
      <c r="L4622" s="7">
        <v>4437.16</v>
      </c>
      <c r="M4622" s="8">
        <v>0.45999999999999996</v>
      </c>
      <c r="N4622" s="2" t="s">
        <v>82</v>
      </c>
      <c r="O4622">
        <f t="shared" si="576"/>
        <v>2020</v>
      </c>
      <c r="P4622">
        <f t="shared" si="577"/>
        <v>8</v>
      </c>
      <c r="Q4622" t="str">
        <f t="shared" si="578"/>
        <v>août</v>
      </c>
      <c r="R4622" t="str">
        <f t="shared" si="579"/>
        <v>Florida</v>
      </c>
      <c r="S4622" t="str">
        <f t="shared" si="580"/>
        <v>2020-08</v>
      </c>
      <c r="T4622">
        <f>IF(AND(COUNTIF(Calculs!$Q$2:$Q$12,$O4622)&gt;0,COUNTIF(Calculs!$S$2:$S$12,$E4622)&gt;0,COUNTIF(Calculs!$U$2:$U$12,$H4622)&gt;0),1,0)</f>
        <v>1</v>
      </c>
      <c r="U4622">
        <f t="shared" si="581"/>
        <v>9646</v>
      </c>
      <c r="V4622">
        <f t="shared" si="582"/>
        <v>182</v>
      </c>
      <c r="W4622">
        <f t="shared" si="583"/>
        <v>4437.16</v>
      </c>
    </row>
    <row r="4623" spans="1:23" ht="15.75" customHeight="1" x14ac:dyDescent="0.3">
      <c r="A4623" s="2" t="s">
        <v>13</v>
      </c>
      <c r="B4623" s="2">
        <v>1185732</v>
      </c>
      <c r="C4623" s="3">
        <v>44066</v>
      </c>
      <c r="D4623" s="12" t="str" cm="1">
        <f t="array" ref="D4623">_xlfn.SWITCH(WEEKDAY(C4623,2), 1, "Lundi", 2, "Mardi", 3, "Mercredi", 4, "Jeudi", 5, "Vendredi", 6, "Samedi", 7, "Dimanche", "Erreur")</f>
        <v>Dimanche</v>
      </c>
      <c r="E4623" s="2" t="s">
        <v>47</v>
      </c>
      <c r="F4623" s="2" t="s">
        <v>48</v>
      </c>
      <c r="G4623" s="2" t="s">
        <v>49</v>
      </c>
      <c r="H4623" s="4" t="s">
        <v>22</v>
      </c>
      <c r="I4623" s="5">
        <v>42</v>
      </c>
      <c r="J4623" s="6">
        <v>225</v>
      </c>
      <c r="K4623" s="7">
        <v>9450</v>
      </c>
      <c r="L4623" s="7">
        <v>6048</v>
      </c>
      <c r="M4623" s="8">
        <v>0.64</v>
      </c>
      <c r="N4623" s="2" t="s">
        <v>82</v>
      </c>
      <c r="O4623">
        <f t="shared" si="576"/>
        <v>2020</v>
      </c>
      <c r="P4623">
        <f t="shared" si="577"/>
        <v>8</v>
      </c>
      <c r="Q4623" t="str">
        <f t="shared" si="578"/>
        <v>août</v>
      </c>
      <c r="R4623" t="str">
        <f t="shared" si="579"/>
        <v>Florida</v>
      </c>
      <c r="S4623" t="str">
        <f t="shared" si="580"/>
        <v>2020-08</v>
      </c>
      <c r="T4623">
        <f>IF(AND(COUNTIF(Calculs!$Q$2:$Q$12,$O4623)&gt;0,COUNTIF(Calculs!$S$2:$S$12,$E4623)&gt;0,COUNTIF(Calculs!$U$2:$U$12,$H4623)&gt;0),1,0)</f>
        <v>1</v>
      </c>
      <c r="U4623">
        <f t="shared" si="581"/>
        <v>9450</v>
      </c>
      <c r="V4623">
        <f t="shared" si="582"/>
        <v>225</v>
      </c>
      <c r="W4623">
        <f t="shared" si="583"/>
        <v>6048</v>
      </c>
    </row>
    <row r="4624" spans="1:23" ht="15.75" customHeight="1" x14ac:dyDescent="0.3">
      <c r="A4624" s="2" t="s">
        <v>13</v>
      </c>
      <c r="B4624" s="2">
        <v>1185732</v>
      </c>
      <c r="C4624" s="3">
        <v>43945</v>
      </c>
      <c r="D4624" s="12" t="str" cm="1">
        <f t="array" ref="D4624">_xlfn.SWITCH(WEEKDAY(C4624,2), 1, "Lundi", 2, "Mardi", 3, "Mercredi", 4, "Jeudi", 5, "Vendredi", 6, "Samedi", 7, "Dimanche", "Erreur")</f>
        <v>Vendredi</v>
      </c>
      <c r="E4624" s="2" t="s">
        <v>47</v>
      </c>
      <c r="F4624" s="2" t="s">
        <v>48</v>
      </c>
      <c r="G4624" s="2" t="s">
        <v>49</v>
      </c>
      <c r="H4624" s="4" t="s">
        <v>16</v>
      </c>
      <c r="I4624" s="5">
        <v>42</v>
      </c>
      <c r="J4624" s="6">
        <v>256</v>
      </c>
      <c r="K4624" s="7">
        <v>10752</v>
      </c>
      <c r="L4624" s="7">
        <v>6236.1600000000008</v>
      </c>
      <c r="M4624" s="8">
        <v>0.58000000000000007</v>
      </c>
      <c r="N4624" s="2" t="s">
        <v>82</v>
      </c>
      <c r="O4624">
        <f t="shared" si="576"/>
        <v>2020</v>
      </c>
      <c r="P4624">
        <f t="shared" si="577"/>
        <v>4</v>
      </c>
      <c r="Q4624" t="str">
        <f t="shared" si="578"/>
        <v>avr</v>
      </c>
      <c r="R4624" t="str">
        <f t="shared" si="579"/>
        <v>Florida</v>
      </c>
      <c r="S4624" t="str">
        <f t="shared" si="580"/>
        <v>2020-04</v>
      </c>
      <c r="T4624">
        <f>IF(AND(COUNTIF(Calculs!$Q$2:$Q$12,$O4624)&gt;0,COUNTIF(Calculs!$S$2:$S$12,$E4624)&gt;0,COUNTIF(Calculs!$U$2:$U$12,$H4624)&gt;0),1,0)</f>
        <v>1</v>
      </c>
      <c r="U4624">
        <f t="shared" si="581"/>
        <v>10752</v>
      </c>
      <c r="V4624">
        <f t="shared" si="582"/>
        <v>256</v>
      </c>
      <c r="W4624">
        <f t="shared" si="583"/>
        <v>6236.1600000000008</v>
      </c>
    </row>
    <row r="4625" spans="1:23" ht="15.75" customHeight="1" x14ac:dyDescent="0.3">
      <c r="A4625" s="2" t="s">
        <v>13</v>
      </c>
      <c r="B4625" s="2">
        <v>1185732</v>
      </c>
      <c r="C4625" s="3">
        <v>43945</v>
      </c>
      <c r="D4625" s="12" t="str" cm="1">
        <f t="array" ref="D4625">_xlfn.SWITCH(WEEKDAY(C4625,2), 1, "Lundi", 2, "Mardi", 3, "Mercredi", 4, "Jeudi", 5, "Vendredi", 6, "Samedi", 7, "Dimanche", "Erreur")</f>
        <v>Vendredi</v>
      </c>
      <c r="E4625" s="2" t="s">
        <v>47</v>
      </c>
      <c r="F4625" s="2" t="s">
        <v>48</v>
      </c>
      <c r="G4625" s="2" t="s">
        <v>49</v>
      </c>
      <c r="H4625" s="4" t="s">
        <v>18</v>
      </c>
      <c r="I4625" s="5">
        <v>41</v>
      </c>
      <c r="J4625" s="6">
        <v>210</v>
      </c>
      <c r="K4625" s="7">
        <v>8610</v>
      </c>
      <c r="L4625" s="7">
        <v>4305</v>
      </c>
      <c r="M4625" s="8">
        <v>0.5</v>
      </c>
      <c r="N4625" s="2" t="s">
        <v>82</v>
      </c>
      <c r="O4625">
        <f t="shared" si="576"/>
        <v>2020</v>
      </c>
      <c r="P4625">
        <f t="shared" si="577"/>
        <v>4</v>
      </c>
      <c r="Q4625" t="str">
        <f t="shared" si="578"/>
        <v>avr</v>
      </c>
      <c r="R4625" t="str">
        <f t="shared" si="579"/>
        <v>Florida</v>
      </c>
      <c r="S4625" t="str">
        <f t="shared" si="580"/>
        <v>2020-04</v>
      </c>
      <c r="T4625">
        <f>IF(AND(COUNTIF(Calculs!$Q$2:$Q$12,$O4625)&gt;0,COUNTIF(Calculs!$S$2:$S$12,$E4625)&gt;0,COUNTIF(Calculs!$U$2:$U$12,$H4625)&gt;0),1,0)</f>
        <v>1</v>
      </c>
      <c r="U4625">
        <f t="shared" si="581"/>
        <v>8610</v>
      </c>
      <c r="V4625">
        <f t="shared" si="582"/>
        <v>210</v>
      </c>
      <c r="W4625">
        <f t="shared" si="583"/>
        <v>4305</v>
      </c>
    </row>
    <row r="4626" spans="1:23" ht="15.75" customHeight="1" x14ac:dyDescent="0.3">
      <c r="A4626" s="2" t="s">
        <v>29</v>
      </c>
      <c r="B4626" s="2">
        <v>1185732</v>
      </c>
      <c r="C4626" s="3">
        <v>43945</v>
      </c>
      <c r="D4626" s="12" t="str" cm="1">
        <f t="array" ref="D4626">_xlfn.SWITCH(WEEKDAY(C4626,2), 1, "Lundi", 2, "Mardi", 3, "Mercredi", 4, "Jeudi", 5, "Vendredi", 6, "Samedi", 7, "Dimanche", "Erreur")</f>
        <v>Vendredi</v>
      </c>
      <c r="E4626" s="2" t="s">
        <v>47</v>
      </c>
      <c r="F4626" s="2" t="s">
        <v>48</v>
      </c>
      <c r="G4626" s="2" t="s">
        <v>49</v>
      </c>
      <c r="H4626" s="4" t="s">
        <v>19</v>
      </c>
      <c r="I4626" s="5">
        <v>32</v>
      </c>
      <c r="J4626" s="6">
        <v>203</v>
      </c>
      <c r="K4626" s="7">
        <v>6496</v>
      </c>
      <c r="L4626" s="7">
        <v>2598.4</v>
      </c>
      <c r="M4626" s="8">
        <v>0.4</v>
      </c>
      <c r="N4626" s="2" t="s">
        <v>82</v>
      </c>
      <c r="O4626">
        <f t="shared" si="576"/>
        <v>2020</v>
      </c>
      <c r="P4626">
        <f t="shared" si="577"/>
        <v>4</v>
      </c>
      <c r="Q4626" t="str">
        <f t="shared" si="578"/>
        <v>avr</v>
      </c>
      <c r="R4626" t="str">
        <f t="shared" si="579"/>
        <v>Florida</v>
      </c>
      <c r="S4626" t="str">
        <f t="shared" si="580"/>
        <v>2020-04</v>
      </c>
      <c r="T4626">
        <f>IF(AND(COUNTIF(Calculs!$Q$2:$Q$12,$O4626)&gt;0,COUNTIF(Calculs!$S$2:$S$12,$E4626)&gt;0,COUNTIF(Calculs!$U$2:$U$12,$H4626)&gt;0),1,0)</f>
        <v>1</v>
      </c>
      <c r="U4626">
        <f t="shared" si="581"/>
        <v>6496</v>
      </c>
      <c r="V4626">
        <f t="shared" si="582"/>
        <v>203</v>
      </c>
      <c r="W4626">
        <f t="shared" si="583"/>
        <v>2598.4</v>
      </c>
    </row>
    <row r="4627" spans="1:23" ht="15.75" customHeight="1" x14ac:dyDescent="0.3">
      <c r="A4627" s="2" t="s">
        <v>29</v>
      </c>
      <c r="B4627" s="2">
        <v>1185732</v>
      </c>
      <c r="C4627" s="3">
        <v>43945</v>
      </c>
      <c r="D4627" s="12" t="str" cm="1">
        <f t="array" ref="D4627">_xlfn.SWITCH(WEEKDAY(C4627,2), 1, "Lundi", 2, "Mardi", 3, "Mercredi", 4, "Jeudi", 5, "Vendredi", 6, "Samedi", 7, "Dimanche", "Erreur")</f>
        <v>Vendredi</v>
      </c>
      <c r="E4627" s="2" t="s">
        <v>47</v>
      </c>
      <c r="F4627" s="2" t="s">
        <v>48</v>
      </c>
      <c r="G4627" s="2" t="s">
        <v>49</v>
      </c>
      <c r="H4627" s="4" t="s">
        <v>20</v>
      </c>
      <c r="I4627" s="5">
        <v>38</v>
      </c>
      <c r="J4627" s="6">
        <v>189</v>
      </c>
      <c r="K4627" s="7">
        <v>7182</v>
      </c>
      <c r="L4627" s="7">
        <v>3231.8999999999996</v>
      </c>
      <c r="M4627" s="8">
        <v>0.44999999999999996</v>
      </c>
      <c r="N4627" s="2" t="s">
        <v>82</v>
      </c>
      <c r="O4627">
        <f t="shared" si="576"/>
        <v>2020</v>
      </c>
      <c r="P4627">
        <f t="shared" si="577"/>
        <v>4</v>
      </c>
      <c r="Q4627" t="str">
        <f t="shared" si="578"/>
        <v>avr</v>
      </c>
      <c r="R4627" t="str">
        <f t="shared" si="579"/>
        <v>Florida</v>
      </c>
      <c r="S4627" t="str">
        <f t="shared" si="580"/>
        <v>2020-04</v>
      </c>
      <c r="T4627">
        <f>IF(AND(COUNTIF(Calculs!$Q$2:$Q$12,$O4627)&gt;0,COUNTIF(Calculs!$S$2:$S$12,$E4627)&gt;0,COUNTIF(Calculs!$U$2:$U$12,$H4627)&gt;0),1,0)</f>
        <v>1</v>
      </c>
      <c r="U4627">
        <f t="shared" si="581"/>
        <v>7182</v>
      </c>
      <c r="V4627">
        <f t="shared" si="582"/>
        <v>189</v>
      </c>
      <c r="W4627">
        <f t="shared" si="583"/>
        <v>3231.8999999999996</v>
      </c>
    </row>
    <row r="4628" spans="1:23" ht="15.75" customHeight="1" x14ac:dyDescent="0.3">
      <c r="A4628" s="2" t="s">
        <v>29</v>
      </c>
      <c r="B4628" s="2">
        <v>1185732</v>
      </c>
      <c r="C4628" s="3">
        <v>43945</v>
      </c>
      <c r="D4628" s="12" t="str" cm="1">
        <f t="array" ref="D4628">_xlfn.SWITCH(WEEKDAY(C4628,2), 1, "Lundi", 2, "Mardi", 3, "Mercredi", 4, "Jeudi", 5, "Vendredi", 6, "Samedi", 7, "Dimanche", "Erreur")</f>
        <v>Vendredi</v>
      </c>
      <c r="E4628" s="2" t="s">
        <v>47</v>
      </c>
      <c r="F4628" s="2" t="s">
        <v>48</v>
      </c>
      <c r="G4628" s="2" t="s">
        <v>49</v>
      </c>
      <c r="H4628" s="4" t="s">
        <v>21</v>
      </c>
      <c r="I4628" s="5">
        <v>52</v>
      </c>
      <c r="J4628" s="6">
        <v>196</v>
      </c>
      <c r="K4628" s="7">
        <v>10192</v>
      </c>
      <c r="L4628" s="7">
        <v>4586.3999999999996</v>
      </c>
      <c r="M4628" s="8">
        <v>0.44999999999999996</v>
      </c>
      <c r="N4628" s="2" t="s">
        <v>82</v>
      </c>
      <c r="O4628">
        <f t="shared" si="576"/>
        <v>2020</v>
      </c>
      <c r="P4628">
        <f t="shared" si="577"/>
        <v>4</v>
      </c>
      <c r="Q4628" t="str">
        <f t="shared" si="578"/>
        <v>avr</v>
      </c>
      <c r="R4628" t="str">
        <f t="shared" si="579"/>
        <v>Florida</v>
      </c>
      <c r="S4628" t="str">
        <f t="shared" si="580"/>
        <v>2020-04</v>
      </c>
      <c r="T4628">
        <f>IF(AND(COUNTIF(Calculs!$Q$2:$Q$12,$O4628)&gt;0,COUNTIF(Calculs!$S$2:$S$12,$E4628)&gt;0,COUNTIF(Calculs!$U$2:$U$12,$H4628)&gt;0),1,0)</f>
        <v>1</v>
      </c>
      <c r="U4628">
        <f t="shared" si="581"/>
        <v>10192</v>
      </c>
      <c r="V4628">
        <f t="shared" si="582"/>
        <v>196</v>
      </c>
      <c r="W4628">
        <f t="shared" si="583"/>
        <v>4586.3999999999996</v>
      </c>
    </row>
    <row r="4629" spans="1:23" ht="15.75" customHeight="1" x14ac:dyDescent="0.3">
      <c r="A4629" s="2" t="s">
        <v>29</v>
      </c>
      <c r="B4629" s="2">
        <v>1185732</v>
      </c>
      <c r="C4629" s="3">
        <v>43945</v>
      </c>
      <c r="D4629" s="12" t="str" cm="1">
        <f t="array" ref="D4629">_xlfn.SWITCH(WEEKDAY(C4629,2), 1, "Lundi", 2, "Mardi", 3, "Mercredi", 4, "Jeudi", 5, "Vendredi", 6, "Samedi", 7, "Dimanche", "Erreur")</f>
        <v>Vendredi</v>
      </c>
      <c r="E4629" s="2" t="s">
        <v>47</v>
      </c>
      <c r="F4629" s="2" t="s">
        <v>48</v>
      </c>
      <c r="G4629" s="2" t="s">
        <v>49</v>
      </c>
      <c r="H4629" s="4" t="s">
        <v>22</v>
      </c>
      <c r="I4629" s="5">
        <v>44</v>
      </c>
      <c r="J4629" s="6">
        <v>208</v>
      </c>
      <c r="K4629" s="7">
        <v>9152</v>
      </c>
      <c r="L4629" s="7">
        <v>5491.2</v>
      </c>
      <c r="M4629" s="8">
        <v>0.6</v>
      </c>
      <c r="N4629" s="2" t="s">
        <v>82</v>
      </c>
      <c r="O4629">
        <f t="shared" si="576"/>
        <v>2020</v>
      </c>
      <c r="P4629">
        <f t="shared" si="577"/>
        <v>4</v>
      </c>
      <c r="Q4629" t="str">
        <f t="shared" si="578"/>
        <v>avr</v>
      </c>
      <c r="R4629" t="str">
        <f t="shared" si="579"/>
        <v>Florida</v>
      </c>
      <c r="S4629" t="str">
        <f t="shared" si="580"/>
        <v>2020-04</v>
      </c>
      <c r="T4629">
        <f>IF(AND(COUNTIF(Calculs!$Q$2:$Q$12,$O4629)&gt;0,COUNTIF(Calculs!$S$2:$S$12,$E4629)&gt;0,COUNTIF(Calculs!$U$2:$U$12,$H4629)&gt;0),1,0)</f>
        <v>1</v>
      </c>
      <c r="U4629">
        <f t="shared" si="581"/>
        <v>9152</v>
      </c>
      <c r="V4629">
        <f t="shared" si="582"/>
        <v>208</v>
      </c>
      <c r="W4629">
        <f t="shared" si="583"/>
        <v>5491.2</v>
      </c>
    </row>
    <row r="4630" spans="1:23" ht="15.75" customHeight="1" x14ac:dyDescent="0.3">
      <c r="A4630" s="2" t="s">
        <v>29</v>
      </c>
      <c r="B4630" s="2">
        <v>1185732</v>
      </c>
      <c r="C4630" s="3">
        <v>43945</v>
      </c>
      <c r="D4630" s="12" t="str" cm="1">
        <f t="array" ref="D4630">_xlfn.SWITCH(WEEKDAY(C4630,2), 1, "Lundi", 2, "Mardi", 3, "Mercredi", 4, "Jeudi", 5, "Vendredi", 6, "Samedi", 7, "Dimanche", "Erreur")</f>
        <v>Vendredi</v>
      </c>
      <c r="E4630" s="2" t="s">
        <v>47</v>
      </c>
      <c r="F4630" s="2" t="s">
        <v>48</v>
      </c>
      <c r="G4630" s="2" t="s">
        <v>49</v>
      </c>
      <c r="H4630" s="4" t="s">
        <v>16</v>
      </c>
      <c r="I4630" s="5">
        <v>52</v>
      </c>
      <c r="J4630" s="6">
        <v>300</v>
      </c>
      <c r="K4630" s="7">
        <v>15600</v>
      </c>
      <c r="L4630" s="7">
        <v>8736</v>
      </c>
      <c r="M4630" s="8">
        <v>0.56000000000000005</v>
      </c>
      <c r="N4630" s="2" t="s">
        <v>82</v>
      </c>
      <c r="O4630">
        <f t="shared" si="576"/>
        <v>2020</v>
      </c>
      <c r="P4630">
        <f t="shared" si="577"/>
        <v>4</v>
      </c>
      <c r="Q4630" t="str">
        <f t="shared" si="578"/>
        <v>avr</v>
      </c>
      <c r="R4630" t="str">
        <f t="shared" si="579"/>
        <v>Florida</v>
      </c>
      <c r="S4630" t="str">
        <f t="shared" si="580"/>
        <v>2020-04</v>
      </c>
      <c r="T4630">
        <f>IF(AND(COUNTIF(Calculs!$Q$2:$Q$12,$O4630)&gt;0,COUNTIF(Calculs!$S$2:$S$12,$E4630)&gt;0,COUNTIF(Calculs!$U$2:$U$12,$H4630)&gt;0),1,0)</f>
        <v>1</v>
      </c>
      <c r="U4630">
        <f t="shared" si="581"/>
        <v>15600</v>
      </c>
      <c r="V4630">
        <f t="shared" si="582"/>
        <v>300</v>
      </c>
      <c r="W4630">
        <f t="shared" si="583"/>
        <v>8736</v>
      </c>
    </row>
    <row r="4631" spans="1:23" ht="15.75" customHeight="1" x14ac:dyDescent="0.3">
      <c r="A4631" s="2" t="s">
        <v>29</v>
      </c>
      <c r="B4631" s="2">
        <v>1185732</v>
      </c>
      <c r="C4631" s="3">
        <v>43945</v>
      </c>
      <c r="D4631" s="12" t="str" cm="1">
        <f t="array" ref="D4631">_xlfn.SWITCH(WEEKDAY(C4631,2), 1, "Lundi", 2, "Mardi", 3, "Mercredi", 4, "Jeudi", 5, "Vendredi", 6, "Samedi", 7, "Dimanche", "Erreur")</f>
        <v>Vendredi</v>
      </c>
      <c r="E4631" s="2" t="s">
        <v>47</v>
      </c>
      <c r="F4631" s="2" t="s">
        <v>48</v>
      </c>
      <c r="G4631" s="2" t="s">
        <v>49</v>
      </c>
      <c r="H4631" s="4" t="s">
        <v>18</v>
      </c>
      <c r="I4631" s="5">
        <v>54</v>
      </c>
      <c r="J4631" s="6">
        <v>194</v>
      </c>
      <c r="K4631" s="7">
        <v>10476</v>
      </c>
      <c r="L4631" s="7">
        <v>5238</v>
      </c>
      <c r="M4631" s="8">
        <v>0.5</v>
      </c>
      <c r="N4631" s="2" t="s">
        <v>82</v>
      </c>
      <c r="O4631">
        <f t="shared" si="576"/>
        <v>2020</v>
      </c>
      <c r="P4631">
        <f t="shared" si="577"/>
        <v>4</v>
      </c>
      <c r="Q4631" t="str">
        <f t="shared" si="578"/>
        <v>avr</v>
      </c>
      <c r="R4631" t="str">
        <f t="shared" si="579"/>
        <v>Florida</v>
      </c>
      <c r="S4631" t="str">
        <f t="shared" si="580"/>
        <v>2020-04</v>
      </c>
      <c r="T4631">
        <f>IF(AND(COUNTIF(Calculs!$Q$2:$Q$12,$O4631)&gt;0,COUNTIF(Calculs!$S$2:$S$12,$E4631)&gt;0,COUNTIF(Calculs!$U$2:$U$12,$H4631)&gt;0),1,0)</f>
        <v>1</v>
      </c>
      <c r="U4631">
        <f t="shared" si="581"/>
        <v>10476</v>
      </c>
      <c r="V4631">
        <f t="shared" si="582"/>
        <v>194</v>
      </c>
      <c r="W4631">
        <f t="shared" si="583"/>
        <v>5238</v>
      </c>
    </row>
    <row r="4632" spans="1:23" ht="15.75" customHeight="1" x14ac:dyDescent="0.3">
      <c r="A4632" s="2" t="s">
        <v>29</v>
      </c>
      <c r="B4632" s="2">
        <v>1185732</v>
      </c>
      <c r="C4632" s="3">
        <v>43945</v>
      </c>
      <c r="D4632" s="12" t="str" cm="1">
        <f t="array" ref="D4632">_xlfn.SWITCH(WEEKDAY(C4632,2), 1, "Lundi", 2, "Mardi", 3, "Mercredi", 4, "Jeudi", 5, "Vendredi", 6, "Samedi", 7, "Dimanche", "Erreur")</f>
        <v>Vendredi</v>
      </c>
      <c r="E4632" s="2" t="s">
        <v>47</v>
      </c>
      <c r="F4632" s="2" t="s">
        <v>48</v>
      </c>
      <c r="G4632" s="2" t="s">
        <v>49</v>
      </c>
      <c r="H4632" s="4" t="s">
        <v>19</v>
      </c>
      <c r="I4632" s="5">
        <v>47</v>
      </c>
      <c r="J4632" s="6">
        <v>188</v>
      </c>
      <c r="K4632" s="7">
        <v>8836</v>
      </c>
      <c r="L4632" s="7">
        <v>3269.32</v>
      </c>
      <c r="M4632" s="8">
        <v>0.37</v>
      </c>
      <c r="N4632" s="2" t="s">
        <v>82</v>
      </c>
      <c r="O4632">
        <f t="shared" si="576"/>
        <v>2020</v>
      </c>
      <c r="P4632">
        <f t="shared" si="577"/>
        <v>4</v>
      </c>
      <c r="Q4632" t="str">
        <f t="shared" si="578"/>
        <v>avr</v>
      </c>
      <c r="R4632" t="str">
        <f t="shared" si="579"/>
        <v>Florida</v>
      </c>
      <c r="S4632" t="str">
        <f t="shared" si="580"/>
        <v>2020-04</v>
      </c>
      <c r="T4632">
        <f>IF(AND(COUNTIF(Calculs!$Q$2:$Q$12,$O4632)&gt;0,COUNTIF(Calculs!$S$2:$S$12,$E4632)&gt;0,COUNTIF(Calculs!$U$2:$U$12,$H4632)&gt;0),1,0)</f>
        <v>1</v>
      </c>
      <c r="U4632">
        <f t="shared" si="581"/>
        <v>8836</v>
      </c>
      <c r="V4632">
        <f t="shared" si="582"/>
        <v>188</v>
      </c>
      <c r="W4632">
        <f t="shared" si="583"/>
        <v>3269.32</v>
      </c>
    </row>
    <row r="4633" spans="1:23" ht="15.75" customHeight="1" x14ac:dyDescent="0.3">
      <c r="A4633" s="2" t="s">
        <v>29</v>
      </c>
      <c r="B4633" s="2">
        <v>1185732</v>
      </c>
      <c r="C4633" s="3">
        <v>43945</v>
      </c>
      <c r="D4633" s="12" t="str" cm="1">
        <f t="array" ref="D4633">_xlfn.SWITCH(WEEKDAY(C4633,2), 1, "Lundi", 2, "Mardi", 3, "Mercredi", 4, "Jeudi", 5, "Vendredi", 6, "Samedi", 7, "Dimanche", "Erreur")</f>
        <v>Vendredi</v>
      </c>
      <c r="E4633" s="2" t="s">
        <v>47</v>
      </c>
      <c r="F4633" s="2" t="s">
        <v>48</v>
      </c>
      <c r="G4633" s="2" t="s">
        <v>49</v>
      </c>
      <c r="H4633" s="4" t="s">
        <v>20</v>
      </c>
      <c r="I4633" s="5">
        <v>49</v>
      </c>
      <c r="J4633" s="6">
        <v>175</v>
      </c>
      <c r="K4633" s="7">
        <v>8575</v>
      </c>
      <c r="L4633" s="7">
        <v>3687.25</v>
      </c>
      <c r="M4633" s="8">
        <v>0.43</v>
      </c>
      <c r="N4633" s="2" t="s">
        <v>82</v>
      </c>
      <c r="O4633">
        <f t="shared" si="576"/>
        <v>2020</v>
      </c>
      <c r="P4633">
        <f t="shared" si="577"/>
        <v>4</v>
      </c>
      <c r="Q4633" t="str">
        <f t="shared" si="578"/>
        <v>avr</v>
      </c>
      <c r="R4633" t="str">
        <f t="shared" si="579"/>
        <v>Florida</v>
      </c>
      <c r="S4633" t="str">
        <f t="shared" si="580"/>
        <v>2020-04</v>
      </c>
      <c r="T4633">
        <f>IF(AND(COUNTIF(Calculs!$Q$2:$Q$12,$O4633)&gt;0,COUNTIF(Calculs!$S$2:$S$12,$E4633)&gt;0,COUNTIF(Calculs!$U$2:$U$12,$H4633)&gt;0),1,0)</f>
        <v>1</v>
      </c>
      <c r="U4633">
        <f t="shared" si="581"/>
        <v>8575</v>
      </c>
      <c r="V4633">
        <f t="shared" si="582"/>
        <v>175</v>
      </c>
      <c r="W4633">
        <f t="shared" si="583"/>
        <v>3687.25</v>
      </c>
    </row>
    <row r="4634" spans="1:23" ht="15.75" customHeight="1" x14ac:dyDescent="0.3">
      <c r="A4634" s="2" t="s">
        <v>29</v>
      </c>
      <c r="B4634" s="2">
        <v>1185732</v>
      </c>
      <c r="C4634" s="3">
        <v>43945</v>
      </c>
      <c r="D4634" s="12" t="str" cm="1">
        <f t="array" ref="D4634">_xlfn.SWITCH(WEEKDAY(C4634,2), 1, "Lundi", 2, "Mardi", 3, "Mercredi", 4, "Jeudi", 5, "Vendredi", 6, "Samedi", 7, "Dimanche", "Erreur")</f>
        <v>Vendredi</v>
      </c>
      <c r="E4634" s="2" t="s">
        <v>47</v>
      </c>
      <c r="F4634" s="2" t="s">
        <v>48</v>
      </c>
      <c r="G4634" s="2" t="s">
        <v>49</v>
      </c>
      <c r="H4634" s="4" t="s">
        <v>21</v>
      </c>
      <c r="I4634" s="5">
        <v>58</v>
      </c>
      <c r="J4634" s="6">
        <v>196</v>
      </c>
      <c r="K4634" s="7">
        <v>11368</v>
      </c>
      <c r="L4634" s="7">
        <v>5342.96</v>
      </c>
      <c r="M4634" s="8">
        <v>0.47</v>
      </c>
      <c r="N4634" s="2" t="s">
        <v>82</v>
      </c>
      <c r="O4634">
        <f t="shared" si="576"/>
        <v>2020</v>
      </c>
      <c r="P4634">
        <f t="shared" si="577"/>
        <v>4</v>
      </c>
      <c r="Q4634" t="str">
        <f t="shared" si="578"/>
        <v>avr</v>
      </c>
      <c r="R4634" t="str">
        <f t="shared" si="579"/>
        <v>Florida</v>
      </c>
      <c r="S4634" t="str">
        <f t="shared" si="580"/>
        <v>2020-04</v>
      </c>
      <c r="T4634">
        <f>IF(AND(COUNTIF(Calculs!$Q$2:$Q$12,$O4634)&gt;0,COUNTIF(Calculs!$S$2:$S$12,$E4634)&gt;0,COUNTIF(Calculs!$U$2:$U$12,$H4634)&gt;0),1,0)</f>
        <v>1</v>
      </c>
      <c r="U4634">
        <f t="shared" si="581"/>
        <v>11368</v>
      </c>
      <c r="V4634">
        <f t="shared" si="582"/>
        <v>196</v>
      </c>
      <c r="W4634">
        <f t="shared" si="583"/>
        <v>5342.96</v>
      </c>
    </row>
    <row r="4635" spans="1:23" ht="15.75" customHeight="1" x14ac:dyDescent="0.3">
      <c r="A4635" s="2" t="s">
        <v>29</v>
      </c>
      <c r="B4635" s="2">
        <v>1185732</v>
      </c>
      <c r="C4635" s="3">
        <v>43945</v>
      </c>
      <c r="D4635" s="12" t="str" cm="1">
        <f t="array" ref="D4635">_xlfn.SWITCH(WEEKDAY(C4635,2), 1, "Lundi", 2, "Mardi", 3, "Mercredi", 4, "Jeudi", 5, "Vendredi", 6, "Samedi", 7, "Dimanche", "Erreur")</f>
        <v>Vendredi</v>
      </c>
      <c r="E4635" s="2" t="s">
        <v>47</v>
      </c>
      <c r="F4635" s="2" t="s">
        <v>48</v>
      </c>
      <c r="G4635" s="2" t="s">
        <v>49</v>
      </c>
      <c r="H4635" s="4" t="s">
        <v>22</v>
      </c>
      <c r="I4635" s="5">
        <v>64</v>
      </c>
      <c r="J4635" s="6">
        <v>248</v>
      </c>
      <c r="K4635" s="7">
        <v>15872</v>
      </c>
      <c r="L4635" s="7">
        <v>10158.08</v>
      </c>
      <c r="M4635" s="8">
        <v>0.64</v>
      </c>
      <c r="N4635" s="2" t="s">
        <v>82</v>
      </c>
      <c r="O4635">
        <f t="shared" si="576"/>
        <v>2020</v>
      </c>
      <c r="P4635">
        <f t="shared" si="577"/>
        <v>4</v>
      </c>
      <c r="Q4635" t="str">
        <f t="shared" si="578"/>
        <v>avr</v>
      </c>
      <c r="R4635" t="str">
        <f t="shared" si="579"/>
        <v>Florida</v>
      </c>
      <c r="S4635" t="str">
        <f t="shared" si="580"/>
        <v>2020-04</v>
      </c>
      <c r="T4635">
        <f>IF(AND(COUNTIF(Calculs!$Q$2:$Q$12,$O4635)&gt;0,COUNTIF(Calculs!$S$2:$S$12,$E4635)&gt;0,COUNTIF(Calculs!$U$2:$U$12,$H4635)&gt;0),1,0)</f>
        <v>1</v>
      </c>
      <c r="U4635">
        <f t="shared" si="581"/>
        <v>15872</v>
      </c>
      <c r="V4635">
        <f t="shared" si="582"/>
        <v>248</v>
      </c>
      <c r="W4635">
        <f t="shared" si="583"/>
        <v>10158.08</v>
      </c>
    </row>
    <row r="4636" spans="1:23" ht="15.75" customHeight="1" x14ac:dyDescent="0.3">
      <c r="A4636" s="2" t="s">
        <v>29</v>
      </c>
      <c r="B4636" s="2">
        <v>1185732</v>
      </c>
      <c r="C4636" s="3">
        <v>43945</v>
      </c>
      <c r="D4636" s="12" t="str" cm="1">
        <f t="array" ref="D4636">_xlfn.SWITCH(WEEKDAY(C4636,2), 1, "Lundi", 2, "Mardi", 3, "Mercredi", 4, "Jeudi", 5, "Vendredi", 6, "Samedi", 7, "Dimanche", "Erreur")</f>
        <v>Vendredi</v>
      </c>
      <c r="E4636" s="2" t="s">
        <v>47</v>
      </c>
      <c r="F4636" s="2" t="s">
        <v>48</v>
      </c>
      <c r="G4636" s="2" t="s">
        <v>49</v>
      </c>
      <c r="H4636" s="4" t="s">
        <v>16</v>
      </c>
      <c r="I4636" s="5">
        <v>55</v>
      </c>
      <c r="J4636" s="6">
        <v>290</v>
      </c>
      <c r="K4636" s="7">
        <v>15950</v>
      </c>
      <c r="L4636" s="7">
        <v>9410.5000000000018</v>
      </c>
      <c r="M4636" s="8">
        <v>0.59000000000000008</v>
      </c>
      <c r="N4636" s="2" t="s">
        <v>82</v>
      </c>
      <c r="O4636">
        <f t="shared" si="576"/>
        <v>2020</v>
      </c>
      <c r="P4636">
        <f t="shared" si="577"/>
        <v>4</v>
      </c>
      <c r="Q4636" t="str">
        <f t="shared" si="578"/>
        <v>avr</v>
      </c>
      <c r="R4636" t="str">
        <f t="shared" si="579"/>
        <v>Florida</v>
      </c>
      <c r="S4636" t="str">
        <f t="shared" si="580"/>
        <v>2020-04</v>
      </c>
      <c r="T4636">
        <f>IF(AND(COUNTIF(Calculs!$Q$2:$Q$12,$O4636)&gt;0,COUNTIF(Calculs!$S$2:$S$12,$E4636)&gt;0,COUNTIF(Calculs!$U$2:$U$12,$H4636)&gt;0),1,0)</f>
        <v>1</v>
      </c>
      <c r="U4636">
        <f t="shared" si="581"/>
        <v>15950</v>
      </c>
      <c r="V4636">
        <f t="shared" si="582"/>
        <v>290</v>
      </c>
      <c r="W4636">
        <f t="shared" si="583"/>
        <v>9410.5000000000018</v>
      </c>
    </row>
    <row r="4637" spans="1:23" ht="15.75" customHeight="1" x14ac:dyDescent="0.3">
      <c r="A4637" s="2" t="s">
        <v>29</v>
      </c>
      <c r="B4637" s="2">
        <v>1185732</v>
      </c>
      <c r="C4637" s="3">
        <v>43945</v>
      </c>
      <c r="D4637" s="12" t="str" cm="1">
        <f t="array" ref="D4637">_xlfn.SWITCH(WEEKDAY(C4637,2), 1, "Lundi", 2, "Mardi", 3, "Mercredi", 4, "Jeudi", 5, "Vendredi", 6, "Samedi", 7, "Dimanche", "Erreur")</f>
        <v>Vendredi</v>
      </c>
      <c r="E4637" s="2" t="s">
        <v>47</v>
      </c>
      <c r="F4637" s="2" t="s">
        <v>48</v>
      </c>
      <c r="G4637" s="2" t="s">
        <v>49</v>
      </c>
      <c r="H4637" s="4" t="s">
        <v>18</v>
      </c>
      <c r="I4637" s="5">
        <v>54</v>
      </c>
      <c r="J4637" s="6">
        <v>206</v>
      </c>
      <c r="K4637" s="7">
        <v>11124</v>
      </c>
      <c r="L4637" s="7">
        <v>5450.76</v>
      </c>
      <c r="M4637" s="8">
        <v>0.49</v>
      </c>
      <c r="N4637" s="2" t="s">
        <v>82</v>
      </c>
      <c r="O4637">
        <f t="shared" si="576"/>
        <v>2020</v>
      </c>
      <c r="P4637">
        <f t="shared" si="577"/>
        <v>4</v>
      </c>
      <c r="Q4637" t="str">
        <f t="shared" si="578"/>
        <v>avr</v>
      </c>
      <c r="R4637" t="str">
        <f t="shared" si="579"/>
        <v>Florida</v>
      </c>
      <c r="S4637" t="str">
        <f t="shared" si="580"/>
        <v>2020-04</v>
      </c>
      <c r="T4637">
        <f>IF(AND(COUNTIF(Calculs!$Q$2:$Q$12,$O4637)&gt;0,COUNTIF(Calculs!$S$2:$S$12,$E4637)&gt;0,COUNTIF(Calculs!$U$2:$U$12,$H4637)&gt;0),1,0)</f>
        <v>1</v>
      </c>
      <c r="U4637">
        <f t="shared" si="581"/>
        <v>11124</v>
      </c>
      <c r="V4637">
        <f t="shared" si="582"/>
        <v>206</v>
      </c>
      <c r="W4637">
        <f t="shared" si="583"/>
        <v>5450.76</v>
      </c>
    </row>
    <row r="4638" spans="1:23" ht="15.75" customHeight="1" x14ac:dyDescent="0.3">
      <c r="A4638" s="2" t="s">
        <v>29</v>
      </c>
      <c r="B4638" s="2">
        <v>1185732</v>
      </c>
      <c r="C4638" s="3">
        <v>44081</v>
      </c>
      <c r="D4638" s="12" t="str" cm="1">
        <f t="array" ref="D4638">_xlfn.SWITCH(WEEKDAY(C4638,2), 1, "Lundi", 2, "Mardi", 3, "Mercredi", 4, "Jeudi", 5, "Vendredi", 6, "Samedi", 7, "Dimanche", "Erreur")</f>
        <v>Lundi</v>
      </c>
      <c r="E4638" s="2" t="s">
        <v>47</v>
      </c>
      <c r="F4638" s="2" t="s">
        <v>48</v>
      </c>
      <c r="G4638" s="2" t="s">
        <v>49</v>
      </c>
      <c r="H4638" s="4" t="s">
        <v>19</v>
      </c>
      <c r="I4638" s="5">
        <v>49</v>
      </c>
      <c r="J4638" s="6">
        <v>208</v>
      </c>
      <c r="K4638" s="7">
        <v>10192</v>
      </c>
      <c r="L4638" s="7">
        <v>3567.2</v>
      </c>
      <c r="M4638" s="8">
        <v>0.35</v>
      </c>
      <c r="N4638" s="2" t="s">
        <v>82</v>
      </c>
      <c r="O4638">
        <f t="shared" si="576"/>
        <v>2020</v>
      </c>
      <c r="P4638">
        <f t="shared" si="577"/>
        <v>9</v>
      </c>
      <c r="Q4638" t="str">
        <f t="shared" si="578"/>
        <v>sept</v>
      </c>
      <c r="R4638" t="str">
        <f t="shared" si="579"/>
        <v>Florida</v>
      </c>
      <c r="S4638" t="str">
        <f t="shared" si="580"/>
        <v>2020-09</v>
      </c>
      <c r="T4638">
        <f>IF(AND(COUNTIF(Calculs!$Q$2:$Q$12,$O4638)&gt;0,COUNTIF(Calculs!$S$2:$S$12,$E4638)&gt;0,COUNTIF(Calculs!$U$2:$U$12,$H4638)&gt;0),1,0)</f>
        <v>1</v>
      </c>
      <c r="U4638">
        <f t="shared" si="581"/>
        <v>10192</v>
      </c>
      <c r="V4638">
        <f t="shared" si="582"/>
        <v>208</v>
      </c>
      <c r="W4638">
        <f t="shared" si="583"/>
        <v>3567.2</v>
      </c>
    </row>
    <row r="4639" spans="1:23" ht="15.75" customHeight="1" x14ac:dyDescent="0.3">
      <c r="A4639" s="2" t="s">
        <v>29</v>
      </c>
      <c r="B4639" s="2">
        <v>1185732</v>
      </c>
      <c r="C4639" s="3">
        <v>44082</v>
      </c>
      <c r="D4639" s="12" t="str" cm="1">
        <f t="array" ref="D4639">_xlfn.SWITCH(WEEKDAY(C4639,2), 1, "Lundi", 2, "Mardi", 3, "Mercredi", 4, "Jeudi", 5, "Vendredi", 6, "Samedi", 7, "Dimanche", "Erreur")</f>
        <v>Mardi</v>
      </c>
      <c r="E4639" s="2" t="s">
        <v>47</v>
      </c>
      <c r="F4639" s="2" t="s">
        <v>48</v>
      </c>
      <c r="G4639" s="2" t="s">
        <v>49</v>
      </c>
      <c r="H4639" s="4" t="s">
        <v>20</v>
      </c>
      <c r="I4639" s="5">
        <v>47</v>
      </c>
      <c r="J4639" s="6">
        <v>217</v>
      </c>
      <c r="K4639" s="7">
        <v>10199</v>
      </c>
      <c r="L4639" s="7">
        <v>4079.6000000000004</v>
      </c>
      <c r="M4639" s="8">
        <v>0.4</v>
      </c>
      <c r="N4639" s="2" t="s">
        <v>82</v>
      </c>
      <c r="O4639">
        <f t="shared" si="576"/>
        <v>2020</v>
      </c>
      <c r="P4639">
        <f t="shared" si="577"/>
        <v>9</v>
      </c>
      <c r="Q4639" t="str">
        <f t="shared" si="578"/>
        <v>sept</v>
      </c>
      <c r="R4639" t="str">
        <f t="shared" si="579"/>
        <v>Florida</v>
      </c>
      <c r="S4639" t="str">
        <f t="shared" si="580"/>
        <v>2020-09</v>
      </c>
      <c r="T4639">
        <f>IF(AND(COUNTIF(Calculs!$Q$2:$Q$12,$O4639)&gt;0,COUNTIF(Calculs!$S$2:$S$12,$E4639)&gt;0,COUNTIF(Calculs!$U$2:$U$12,$H4639)&gt;0),1,0)</f>
        <v>1</v>
      </c>
      <c r="U4639">
        <f t="shared" si="581"/>
        <v>10199</v>
      </c>
      <c r="V4639">
        <f t="shared" si="582"/>
        <v>217</v>
      </c>
      <c r="W4639">
        <f t="shared" si="583"/>
        <v>4079.6000000000004</v>
      </c>
    </row>
    <row r="4640" spans="1:23" ht="15.75" customHeight="1" x14ac:dyDescent="0.3">
      <c r="A4640" s="2" t="s">
        <v>29</v>
      </c>
      <c r="B4640" s="2">
        <v>1185732</v>
      </c>
      <c r="C4640" s="3">
        <v>44083</v>
      </c>
      <c r="D4640" s="12" t="str" cm="1">
        <f t="array" ref="D4640">_xlfn.SWITCH(WEEKDAY(C4640,2), 1, "Lundi", 2, "Mardi", 3, "Mercredi", 4, "Jeudi", 5, "Vendredi", 6, "Samedi", 7, "Dimanche", "Erreur")</f>
        <v>Mercredi</v>
      </c>
      <c r="E4640" s="2" t="s">
        <v>47</v>
      </c>
      <c r="F4640" s="2" t="s">
        <v>48</v>
      </c>
      <c r="G4640" s="2" t="s">
        <v>49</v>
      </c>
      <c r="H4640" s="4" t="s">
        <v>21</v>
      </c>
      <c r="I4640" s="5">
        <v>62</v>
      </c>
      <c r="J4640" s="6">
        <v>233</v>
      </c>
      <c r="K4640" s="7">
        <v>14446</v>
      </c>
      <c r="L4640" s="7">
        <v>7078.54</v>
      </c>
      <c r="M4640" s="8">
        <v>0.49</v>
      </c>
      <c r="N4640" s="2" t="s">
        <v>82</v>
      </c>
      <c r="O4640">
        <f t="shared" si="576"/>
        <v>2020</v>
      </c>
      <c r="P4640">
        <f t="shared" si="577"/>
        <v>9</v>
      </c>
      <c r="Q4640" t="str">
        <f t="shared" si="578"/>
        <v>sept</v>
      </c>
      <c r="R4640" t="str">
        <f t="shared" si="579"/>
        <v>Florida</v>
      </c>
      <c r="S4640" t="str">
        <f t="shared" si="580"/>
        <v>2020-09</v>
      </c>
      <c r="T4640">
        <f>IF(AND(COUNTIF(Calculs!$Q$2:$Q$12,$O4640)&gt;0,COUNTIF(Calculs!$S$2:$S$12,$E4640)&gt;0,COUNTIF(Calculs!$U$2:$U$12,$H4640)&gt;0),1,0)</f>
        <v>1</v>
      </c>
      <c r="U4640">
        <f t="shared" si="581"/>
        <v>14446</v>
      </c>
      <c r="V4640">
        <f t="shared" si="582"/>
        <v>233</v>
      </c>
      <c r="W4640">
        <f t="shared" si="583"/>
        <v>7078.54</v>
      </c>
    </row>
    <row r="4641" spans="1:23" ht="15.75" customHeight="1" x14ac:dyDescent="0.3">
      <c r="A4641" s="2" t="s">
        <v>29</v>
      </c>
      <c r="B4641" s="2">
        <v>1185732</v>
      </c>
      <c r="C4641" s="3">
        <v>44084</v>
      </c>
      <c r="D4641" s="12" t="str" cm="1">
        <f t="array" ref="D4641">_xlfn.SWITCH(WEEKDAY(C4641,2), 1, "Lundi", 2, "Mardi", 3, "Mercredi", 4, "Jeudi", 5, "Vendredi", 6, "Samedi", 7, "Dimanche", "Erreur")</f>
        <v>Jeudi</v>
      </c>
      <c r="E4641" s="2" t="s">
        <v>47</v>
      </c>
      <c r="F4641" s="2" t="s">
        <v>48</v>
      </c>
      <c r="G4641" s="2" t="s">
        <v>49</v>
      </c>
      <c r="H4641" s="4" t="s">
        <v>22</v>
      </c>
      <c r="I4641" s="5">
        <v>63</v>
      </c>
      <c r="J4641" s="6">
        <v>259</v>
      </c>
      <c r="K4641" s="7">
        <v>16317</v>
      </c>
      <c r="L4641" s="7">
        <v>10606.050000000001</v>
      </c>
      <c r="M4641" s="8">
        <v>0.65</v>
      </c>
      <c r="N4641" s="2" t="s">
        <v>82</v>
      </c>
      <c r="O4641">
        <f t="shared" si="576"/>
        <v>2020</v>
      </c>
      <c r="P4641">
        <f t="shared" si="577"/>
        <v>9</v>
      </c>
      <c r="Q4641" t="str">
        <f t="shared" si="578"/>
        <v>sept</v>
      </c>
      <c r="R4641" t="str">
        <f t="shared" si="579"/>
        <v>Florida</v>
      </c>
      <c r="S4641" t="str">
        <f t="shared" si="580"/>
        <v>2020-09</v>
      </c>
      <c r="T4641">
        <f>IF(AND(COUNTIF(Calculs!$Q$2:$Q$12,$O4641)&gt;0,COUNTIF(Calculs!$S$2:$S$12,$E4641)&gt;0,COUNTIF(Calculs!$U$2:$U$12,$H4641)&gt;0),1,0)</f>
        <v>1</v>
      </c>
      <c r="U4641">
        <f t="shared" si="581"/>
        <v>16317</v>
      </c>
      <c r="V4641">
        <f t="shared" si="582"/>
        <v>259</v>
      </c>
      <c r="W4641">
        <f t="shared" si="583"/>
        <v>10606.050000000001</v>
      </c>
    </row>
    <row r="4642" spans="1:23" ht="15.75" customHeight="1" x14ac:dyDescent="0.3">
      <c r="A4642" s="2" t="s">
        <v>29</v>
      </c>
      <c r="B4642" s="2">
        <v>1185732</v>
      </c>
      <c r="C4642" s="3">
        <v>44085</v>
      </c>
      <c r="D4642" s="12" t="str" cm="1">
        <f t="array" ref="D4642">_xlfn.SWITCH(WEEKDAY(C4642,2), 1, "Lundi", 2, "Mardi", 3, "Mercredi", 4, "Jeudi", 5, "Vendredi", 6, "Samedi", 7, "Dimanche", "Erreur")</f>
        <v>Vendredi</v>
      </c>
      <c r="E4642" s="2" t="s">
        <v>47</v>
      </c>
      <c r="F4642" s="2" t="s">
        <v>48</v>
      </c>
      <c r="G4642" s="2" t="s">
        <v>49</v>
      </c>
      <c r="H4642" s="4" t="s">
        <v>16</v>
      </c>
      <c r="I4642" s="5">
        <v>60</v>
      </c>
      <c r="J4642" s="6">
        <v>299</v>
      </c>
      <c r="K4642" s="7">
        <v>17940</v>
      </c>
      <c r="L4642" s="7">
        <v>10764</v>
      </c>
      <c r="M4642" s="8">
        <v>0.6</v>
      </c>
      <c r="N4642" s="2" t="s">
        <v>82</v>
      </c>
      <c r="O4642">
        <f t="shared" si="576"/>
        <v>2020</v>
      </c>
      <c r="P4642">
        <f t="shared" si="577"/>
        <v>9</v>
      </c>
      <c r="Q4642" t="str">
        <f t="shared" si="578"/>
        <v>sept</v>
      </c>
      <c r="R4642" t="str">
        <f t="shared" si="579"/>
        <v>Florida</v>
      </c>
      <c r="S4642" t="str">
        <f t="shared" si="580"/>
        <v>2020-09</v>
      </c>
      <c r="T4642">
        <f>IF(AND(COUNTIF(Calculs!$Q$2:$Q$12,$O4642)&gt;0,COUNTIF(Calculs!$S$2:$S$12,$E4642)&gt;0,COUNTIF(Calculs!$U$2:$U$12,$H4642)&gt;0),1,0)</f>
        <v>1</v>
      </c>
      <c r="U4642">
        <f t="shared" si="581"/>
        <v>17940</v>
      </c>
      <c r="V4642">
        <f t="shared" si="582"/>
        <v>299</v>
      </c>
      <c r="W4642">
        <f t="shared" si="583"/>
        <v>10764</v>
      </c>
    </row>
    <row r="4643" spans="1:23" ht="15.75" customHeight="1" x14ac:dyDescent="0.3">
      <c r="A4643" s="2" t="s">
        <v>29</v>
      </c>
      <c r="B4643" s="2">
        <v>1185732</v>
      </c>
      <c r="C4643" s="3">
        <v>44086</v>
      </c>
      <c r="D4643" s="12" t="str" cm="1">
        <f t="array" ref="D4643">_xlfn.SWITCH(WEEKDAY(C4643,2), 1, "Lundi", 2, "Mardi", 3, "Mercredi", 4, "Jeudi", 5, "Vendredi", 6, "Samedi", 7, "Dimanche", "Erreur")</f>
        <v>Samedi</v>
      </c>
      <c r="E4643" s="2" t="s">
        <v>47</v>
      </c>
      <c r="F4643" s="2" t="s">
        <v>48</v>
      </c>
      <c r="G4643" s="2" t="s">
        <v>49</v>
      </c>
      <c r="H4643" s="4" t="s">
        <v>18</v>
      </c>
      <c r="I4643" s="5">
        <v>57</v>
      </c>
      <c r="J4643" s="6">
        <v>225</v>
      </c>
      <c r="K4643" s="7">
        <v>12825</v>
      </c>
      <c r="L4643" s="7">
        <v>5899.4999999999991</v>
      </c>
      <c r="M4643" s="8">
        <v>0.45999999999999996</v>
      </c>
      <c r="N4643" s="2" t="s">
        <v>82</v>
      </c>
      <c r="O4643">
        <f t="shared" si="576"/>
        <v>2020</v>
      </c>
      <c r="P4643">
        <f t="shared" si="577"/>
        <v>9</v>
      </c>
      <c r="Q4643" t="str">
        <f t="shared" si="578"/>
        <v>sept</v>
      </c>
      <c r="R4643" t="str">
        <f t="shared" si="579"/>
        <v>Florida</v>
      </c>
      <c r="S4643" t="str">
        <f t="shared" si="580"/>
        <v>2020-09</v>
      </c>
      <c r="T4643">
        <f>IF(AND(COUNTIF(Calculs!$Q$2:$Q$12,$O4643)&gt;0,COUNTIF(Calculs!$S$2:$S$12,$E4643)&gt;0,COUNTIF(Calculs!$U$2:$U$12,$H4643)&gt;0),1,0)</f>
        <v>1</v>
      </c>
      <c r="U4643">
        <f t="shared" si="581"/>
        <v>12825</v>
      </c>
      <c r="V4643">
        <f t="shared" si="582"/>
        <v>225</v>
      </c>
      <c r="W4643">
        <f t="shared" si="583"/>
        <v>5899.4999999999991</v>
      </c>
    </row>
    <row r="4644" spans="1:23" ht="15.75" customHeight="1" x14ac:dyDescent="0.3">
      <c r="A4644" s="2" t="s">
        <v>29</v>
      </c>
      <c r="B4644" s="2">
        <v>1185732</v>
      </c>
      <c r="C4644" s="3">
        <v>44087</v>
      </c>
      <c r="D4644" s="12" t="str" cm="1">
        <f t="array" ref="D4644">_xlfn.SWITCH(WEEKDAY(C4644,2), 1, "Lundi", 2, "Mardi", 3, "Mercredi", 4, "Jeudi", 5, "Vendredi", 6, "Samedi", 7, "Dimanche", "Erreur")</f>
        <v>Dimanche</v>
      </c>
      <c r="E4644" s="2" t="s">
        <v>47</v>
      </c>
      <c r="F4644" s="2" t="s">
        <v>48</v>
      </c>
      <c r="G4644" s="2" t="s">
        <v>49</v>
      </c>
      <c r="H4644" s="4" t="s">
        <v>19</v>
      </c>
      <c r="I4644" s="5">
        <v>50</v>
      </c>
      <c r="J4644" s="6">
        <v>215</v>
      </c>
      <c r="K4644" s="7">
        <v>10750</v>
      </c>
      <c r="L4644" s="7">
        <v>3977.5</v>
      </c>
      <c r="M4644" s="8">
        <v>0.37</v>
      </c>
      <c r="N4644" s="2" t="s">
        <v>82</v>
      </c>
      <c r="O4644">
        <f t="shared" si="576"/>
        <v>2020</v>
      </c>
      <c r="P4644">
        <f t="shared" si="577"/>
        <v>9</v>
      </c>
      <c r="Q4644" t="str">
        <f t="shared" si="578"/>
        <v>sept</v>
      </c>
      <c r="R4644" t="str">
        <f t="shared" si="579"/>
        <v>Florida</v>
      </c>
      <c r="S4644" t="str">
        <f t="shared" si="580"/>
        <v>2020-09</v>
      </c>
      <c r="T4644">
        <f>IF(AND(COUNTIF(Calculs!$Q$2:$Q$12,$O4644)&gt;0,COUNTIF(Calculs!$S$2:$S$12,$E4644)&gt;0,COUNTIF(Calculs!$U$2:$U$12,$H4644)&gt;0),1,0)</f>
        <v>1</v>
      </c>
      <c r="U4644">
        <f t="shared" si="581"/>
        <v>10750</v>
      </c>
      <c r="V4644">
        <f t="shared" si="582"/>
        <v>215</v>
      </c>
      <c r="W4644">
        <f t="shared" si="583"/>
        <v>3977.5</v>
      </c>
    </row>
    <row r="4645" spans="1:23" ht="15.75" customHeight="1" x14ac:dyDescent="0.3">
      <c r="A4645" s="2" t="s">
        <v>29</v>
      </c>
      <c r="B4645" s="2">
        <v>1185732</v>
      </c>
      <c r="C4645" s="3">
        <v>44088</v>
      </c>
      <c r="D4645" s="12" t="str" cm="1">
        <f t="array" ref="D4645">_xlfn.SWITCH(WEEKDAY(C4645,2), 1, "Lundi", 2, "Mardi", 3, "Mercredi", 4, "Jeudi", 5, "Vendredi", 6, "Samedi", 7, "Dimanche", "Erreur")</f>
        <v>Lundi</v>
      </c>
      <c r="E4645" s="2" t="s">
        <v>47</v>
      </c>
      <c r="F4645" s="2" t="s">
        <v>48</v>
      </c>
      <c r="G4645" s="2" t="s">
        <v>49</v>
      </c>
      <c r="H4645" s="4" t="s">
        <v>20</v>
      </c>
      <c r="I4645" s="5">
        <v>53</v>
      </c>
      <c r="J4645" s="6">
        <v>233</v>
      </c>
      <c r="K4645" s="7">
        <v>12349</v>
      </c>
      <c r="L4645" s="7">
        <v>5310.07</v>
      </c>
      <c r="M4645" s="8">
        <v>0.43</v>
      </c>
      <c r="N4645" s="2" t="s">
        <v>82</v>
      </c>
      <c r="O4645">
        <f t="shared" si="576"/>
        <v>2020</v>
      </c>
      <c r="P4645">
        <f t="shared" si="577"/>
        <v>9</v>
      </c>
      <c r="Q4645" t="str">
        <f t="shared" si="578"/>
        <v>sept</v>
      </c>
      <c r="R4645" t="str">
        <f t="shared" si="579"/>
        <v>Florida</v>
      </c>
      <c r="S4645" t="str">
        <f t="shared" si="580"/>
        <v>2020-09</v>
      </c>
      <c r="T4645">
        <f>IF(AND(COUNTIF(Calculs!$Q$2:$Q$12,$O4645)&gt;0,COUNTIF(Calculs!$S$2:$S$12,$E4645)&gt;0,COUNTIF(Calculs!$U$2:$U$12,$H4645)&gt;0),1,0)</f>
        <v>1</v>
      </c>
      <c r="U4645">
        <f t="shared" si="581"/>
        <v>12349</v>
      </c>
      <c r="V4645">
        <f t="shared" si="582"/>
        <v>233</v>
      </c>
      <c r="W4645">
        <f t="shared" si="583"/>
        <v>5310.07</v>
      </c>
    </row>
    <row r="4646" spans="1:23" ht="15.75" customHeight="1" x14ac:dyDescent="0.3">
      <c r="A4646" s="2" t="s">
        <v>29</v>
      </c>
      <c r="B4646" s="2">
        <v>1185732</v>
      </c>
      <c r="C4646" s="3">
        <v>44089</v>
      </c>
      <c r="D4646" s="12" t="str" cm="1">
        <f t="array" ref="D4646">_xlfn.SWITCH(WEEKDAY(C4646,2), 1, "Lundi", 2, "Mardi", 3, "Mercredi", 4, "Jeudi", 5, "Vendredi", 6, "Samedi", 7, "Dimanche", "Erreur")</f>
        <v>Mardi</v>
      </c>
      <c r="E4646" s="2" t="s">
        <v>47</v>
      </c>
      <c r="F4646" s="2" t="s">
        <v>48</v>
      </c>
      <c r="G4646" s="2" t="s">
        <v>49</v>
      </c>
      <c r="H4646" s="4" t="s">
        <v>21</v>
      </c>
      <c r="I4646" s="5">
        <v>61</v>
      </c>
      <c r="J4646" s="6">
        <v>208</v>
      </c>
      <c r="K4646" s="7">
        <v>12688</v>
      </c>
      <c r="L4646" s="7">
        <v>6217.12</v>
      </c>
      <c r="M4646" s="8">
        <v>0.49</v>
      </c>
      <c r="N4646" s="2" t="s">
        <v>82</v>
      </c>
      <c r="O4646">
        <f t="shared" si="576"/>
        <v>2020</v>
      </c>
      <c r="P4646">
        <f t="shared" si="577"/>
        <v>9</v>
      </c>
      <c r="Q4646" t="str">
        <f t="shared" si="578"/>
        <v>sept</v>
      </c>
      <c r="R4646" t="str">
        <f t="shared" si="579"/>
        <v>Florida</v>
      </c>
      <c r="S4646" t="str">
        <f t="shared" si="580"/>
        <v>2020-09</v>
      </c>
      <c r="T4646">
        <f>IF(AND(COUNTIF(Calculs!$Q$2:$Q$12,$O4646)&gt;0,COUNTIF(Calculs!$S$2:$S$12,$E4646)&gt;0,COUNTIF(Calculs!$U$2:$U$12,$H4646)&gt;0),1,0)</f>
        <v>1</v>
      </c>
      <c r="U4646">
        <f t="shared" si="581"/>
        <v>12688</v>
      </c>
      <c r="V4646">
        <f t="shared" si="582"/>
        <v>208</v>
      </c>
      <c r="W4646">
        <f t="shared" si="583"/>
        <v>6217.12</v>
      </c>
    </row>
    <row r="4647" spans="1:23" ht="15.75" customHeight="1" x14ac:dyDescent="0.3">
      <c r="A4647" s="2" t="s">
        <v>29</v>
      </c>
      <c r="B4647" s="2">
        <v>1185732</v>
      </c>
      <c r="C4647" s="3">
        <v>44090</v>
      </c>
      <c r="D4647" s="12" t="str" cm="1">
        <f t="array" ref="D4647">_xlfn.SWITCH(WEEKDAY(C4647,2), 1, "Lundi", 2, "Mardi", 3, "Mercredi", 4, "Jeudi", 5, "Vendredi", 6, "Samedi", 7, "Dimanche", "Erreur")</f>
        <v>Mercredi</v>
      </c>
      <c r="E4647" s="2" t="s">
        <v>47</v>
      </c>
      <c r="F4647" s="2" t="s">
        <v>48</v>
      </c>
      <c r="G4647" s="2" t="s">
        <v>49</v>
      </c>
      <c r="H4647" s="4" t="s">
        <v>22</v>
      </c>
      <c r="I4647" s="5">
        <v>67</v>
      </c>
      <c r="J4647" s="6">
        <v>244</v>
      </c>
      <c r="K4647" s="7">
        <v>16348</v>
      </c>
      <c r="L4647" s="7">
        <v>10626.2</v>
      </c>
      <c r="M4647" s="8">
        <v>0.65</v>
      </c>
      <c r="N4647" s="2" t="s">
        <v>82</v>
      </c>
      <c r="O4647">
        <f t="shared" si="576"/>
        <v>2020</v>
      </c>
      <c r="P4647">
        <f t="shared" si="577"/>
        <v>9</v>
      </c>
      <c r="Q4647" t="str">
        <f t="shared" si="578"/>
        <v>sept</v>
      </c>
      <c r="R4647" t="str">
        <f t="shared" si="579"/>
        <v>Florida</v>
      </c>
      <c r="S4647" t="str">
        <f t="shared" si="580"/>
        <v>2020-09</v>
      </c>
      <c r="T4647">
        <f>IF(AND(COUNTIF(Calculs!$Q$2:$Q$12,$O4647)&gt;0,COUNTIF(Calculs!$S$2:$S$12,$E4647)&gt;0,COUNTIF(Calculs!$U$2:$U$12,$H4647)&gt;0),1,0)</f>
        <v>1</v>
      </c>
      <c r="U4647">
        <f t="shared" si="581"/>
        <v>16348</v>
      </c>
      <c r="V4647">
        <f t="shared" si="582"/>
        <v>244</v>
      </c>
      <c r="W4647">
        <f t="shared" si="583"/>
        <v>10626.2</v>
      </c>
    </row>
    <row r="4648" spans="1:23" ht="15.75" customHeight="1" x14ac:dyDescent="0.3">
      <c r="A4648" s="2" t="s">
        <v>29</v>
      </c>
      <c r="B4648" s="2">
        <v>1185732</v>
      </c>
      <c r="C4648" s="3">
        <v>44091</v>
      </c>
      <c r="D4648" s="12" t="str" cm="1">
        <f t="array" ref="D4648">_xlfn.SWITCH(WEEKDAY(C4648,2), 1, "Lundi", 2, "Mardi", 3, "Mercredi", 4, "Jeudi", 5, "Vendredi", 6, "Samedi", 7, "Dimanche", "Erreur")</f>
        <v>Jeudi</v>
      </c>
      <c r="E4648" s="2" t="s">
        <v>47</v>
      </c>
      <c r="F4648" s="2" t="s">
        <v>48</v>
      </c>
      <c r="G4648" s="2" t="s">
        <v>49</v>
      </c>
      <c r="H4648" s="4" t="s">
        <v>16</v>
      </c>
      <c r="I4648" s="5">
        <v>60</v>
      </c>
      <c r="J4648" s="6">
        <v>304</v>
      </c>
      <c r="K4648" s="7">
        <v>18240</v>
      </c>
      <c r="L4648" s="7">
        <v>10396.800000000001</v>
      </c>
      <c r="M4648" s="8">
        <v>0.57000000000000006</v>
      </c>
      <c r="N4648" s="2" t="s">
        <v>82</v>
      </c>
      <c r="O4648">
        <f t="shared" si="576"/>
        <v>2020</v>
      </c>
      <c r="P4648">
        <f t="shared" si="577"/>
        <v>9</v>
      </c>
      <c r="Q4648" t="str">
        <f t="shared" si="578"/>
        <v>sept</v>
      </c>
      <c r="R4648" t="str">
        <f t="shared" si="579"/>
        <v>Florida</v>
      </c>
      <c r="S4648" t="str">
        <f t="shared" si="580"/>
        <v>2020-09</v>
      </c>
      <c r="T4648">
        <f>IF(AND(COUNTIF(Calculs!$Q$2:$Q$12,$O4648)&gt;0,COUNTIF(Calculs!$S$2:$S$12,$E4648)&gt;0,COUNTIF(Calculs!$U$2:$U$12,$H4648)&gt;0),1,0)</f>
        <v>1</v>
      </c>
      <c r="U4648">
        <f t="shared" si="581"/>
        <v>18240</v>
      </c>
      <c r="V4648">
        <f t="shared" si="582"/>
        <v>304</v>
      </c>
      <c r="W4648">
        <f t="shared" si="583"/>
        <v>10396.800000000001</v>
      </c>
    </row>
    <row r="4649" spans="1:23" ht="15.75" customHeight="1" x14ac:dyDescent="0.3">
      <c r="A4649" s="2" t="s">
        <v>29</v>
      </c>
      <c r="B4649" s="2">
        <v>1185732</v>
      </c>
      <c r="C4649" s="3">
        <v>44092</v>
      </c>
      <c r="D4649" s="12" t="str" cm="1">
        <f t="array" ref="D4649">_xlfn.SWITCH(WEEKDAY(C4649,2), 1, "Lundi", 2, "Mardi", 3, "Mercredi", 4, "Jeudi", 5, "Vendredi", 6, "Samedi", 7, "Dimanche", "Erreur")</f>
        <v>Vendredi</v>
      </c>
      <c r="E4649" s="2" t="s">
        <v>47</v>
      </c>
      <c r="F4649" s="2" t="s">
        <v>48</v>
      </c>
      <c r="G4649" s="2" t="s">
        <v>49</v>
      </c>
      <c r="H4649" s="4" t="s">
        <v>18</v>
      </c>
      <c r="I4649" s="5">
        <v>55</v>
      </c>
      <c r="J4649" s="6">
        <v>252</v>
      </c>
      <c r="K4649" s="7">
        <v>13860</v>
      </c>
      <c r="L4649" s="7">
        <v>6236.9999999999991</v>
      </c>
      <c r="M4649" s="8">
        <v>0.44999999999999996</v>
      </c>
      <c r="N4649" s="2" t="s">
        <v>82</v>
      </c>
      <c r="O4649">
        <f t="shared" si="576"/>
        <v>2020</v>
      </c>
      <c r="P4649">
        <f t="shared" si="577"/>
        <v>9</v>
      </c>
      <c r="Q4649" t="str">
        <f t="shared" si="578"/>
        <v>sept</v>
      </c>
      <c r="R4649" t="str">
        <f t="shared" si="579"/>
        <v>Florida</v>
      </c>
      <c r="S4649" t="str">
        <f t="shared" si="580"/>
        <v>2020-09</v>
      </c>
      <c r="T4649">
        <f>IF(AND(COUNTIF(Calculs!$Q$2:$Q$12,$O4649)&gt;0,COUNTIF(Calculs!$S$2:$S$12,$E4649)&gt;0,COUNTIF(Calculs!$U$2:$U$12,$H4649)&gt;0),1,0)</f>
        <v>1</v>
      </c>
      <c r="U4649">
        <f t="shared" si="581"/>
        <v>13860</v>
      </c>
      <c r="V4649">
        <f t="shared" si="582"/>
        <v>252</v>
      </c>
      <c r="W4649">
        <f t="shared" si="583"/>
        <v>6236.9999999999991</v>
      </c>
    </row>
    <row r="4650" spans="1:23" ht="15.75" customHeight="1" x14ac:dyDescent="0.3">
      <c r="A4650" s="2" t="s">
        <v>29</v>
      </c>
      <c r="B4650" s="2">
        <v>1185732</v>
      </c>
      <c r="C4650" s="3">
        <v>44093</v>
      </c>
      <c r="D4650" s="12" t="str" cm="1">
        <f t="array" ref="D4650">_xlfn.SWITCH(WEEKDAY(C4650,2), 1, "Lundi", 2, "Mardi", 3, "Mercredi", 4, "Jeudi", 5, "Vendredi", 6, "Samedi", 7, "Dimanche", "Erreur")</f>
        <v>Samedi</v>
      </c>
      <c r="E4650" s="2" t="s">
        <v>47</v>
      </c>
      <c r="F4650" s="2" t="s">
        <v>48</v>
      </c>
      <c r="G4650" s="2" t="s">
        <v>49</v>
      </c>
      <c r="H4650" s="4" t="s">
        <v>19</v>
      </c>
      <c r="I4650" s="5">
        <v>53</v>
      </c>
      <c r="J4650" s="6">
        <v>231</v>
      </c>
      <c r="K4650" s="7">
        <v>12243</v>
      </c>
      <c r="L4650" s="7">
        <v>4529.91</v>
      </c>
      <c r="M4650" s="8">
        <v>0.37</v>
      </c>
      <c r="N4650" s="2" t="s">
        <v>82</v>
      </c>
      <c r="O4650">
        <f t="shared" si="576"/>
        <v>2020</v>
      </c>
      <c r="P4650">
        <f t="shared" si="577"/>
        <v>9</v>
      </c>
      <c r="Q4650" t="str">
        <f t="shared" si="578"/>
        <v>sept</v>
      </c>
      <c r="R4650" t="str">
        <f t="shared" si="579"/>
        <v>Florida</v>
      </c>
      <c r="S4650" t="str">
        <f t="shared" si="580"/>
        <v>2020-09</v>
      </c>
      <c r="T4650">
        <f>IF(AND(COUNTIF(Calculs!$Q$2:$Q$12,$O4650)&gt;0,COUNTIF(Calculs!$S$2:$S$12,$E4650)&gt;0,COUNTIF(Calculs!$U$2:$U$12,$H4650)&gt;0),1,0)</f>
        <v>1</v>
      </c>
      <c r="U4650">
        <f t="shared" si="581"/>
        <v>12243</v>
      </c>
      <c r="V4650">
        <f t="shared" si="582"/>
        <v>231</v>
      </c>
      <c r="W4650">
        <f t="shared" si="583"/>
        <v>4529.91</v>
      </c>
    </row>
    <row r="4651" spans="1:23" ht="15.75" customHeight="1" x14ac:dyDescent="0.3">
      <c r="A4651" s="2" t="s">
        <v>13</v>
      </c>
      <c r="B4651" s="2">
        <v>1185732</v>
      </c>
      <c r="C4651" s="3">
        <v>44094</v>
      </c>
      <c r="D4651" s="12" t="str" cm="1">
        <f t="array" ref="D4651">_xlfn.SWITCH(WEEKDAY(C4651,2), 1, "Lundi", 2, "Mardi", 3, "Mercredi", 4, "Jeudi", 5, "Vendredi", 6, "Samedi", 7, "Dimanche", "Erreur")</f>
        <v>Dimanche</v>
      </c>
      <c r="E4651" s="2" t="s">
        <v>47</v>
      </c>
      <c r="F4651" s="2" t="s">
        <v>48</v>
      </c>
      <c r="G4651" s="2" t="s">
        <v>49</v>
      </c>
      <c r="H4651" s="4" t="s">
        <v>20</v>
      </c>
      <c r="I4651" s="5">
        <v>44</v>
      </c>
      <c r="J4651" s="6">
        <v>233</v>
      </c>
      <c r="K4651" s="7">
        <v>10252</v>
      </c>
      <c r="L4651" s="7">
        <v>4100.8</v>
      </c>
      <c r="M4651" s="8">
        <v>0.4</v>
      </c>
      <c r="N4651" s="2" t="s">
        <v>82</v>
      </c>
      <c r="O4651">
        <f t="shared" si="576"/>
        <v>2020</v>
      </c>
      <c r="P4651">
        <f t="shared" si="577"/>
        <v>9</v>
      </c>
      <c r="Q4651" t="str">
        <f t="shared" si="578"/>
        <v>sept</v>
      </c>
      <c r="R4651" t="str">
        <f t="shared" si="579"/>
        <v>Florida</v>
      </c>
      <c r="S4651" t="str">
        <f t="shared" si="580"/>
        <v>2020-09</v>
      </c>
      <c r="T4651">
        <f>IF(AND(COUNTIF(Calculs!$Q$2:$Q$12,$O4651)&gt;0,COUNTIF(Calculs!$S$2:$S$12,$E4651)&gt;0,COUNTIF(Calculs!$U$2:$U$12,$H4651)&gt;0),1,0)</f>
        <v>1</v>
      </c>
      <c r="U4651">
        <f t="shared" si="581"/>
        <v>10252</v>
      </c>
      <c r="V4651">
        <f t="shared" si="582"/>
        <v>233</v>
      </c>
      <c r="W4651">
        <f t="shared" si="583"/>
        <v>4100.8</v>
      </c>
    </row>
    <row r="4652" spans="1:23" ht="15.75" customHeight="1" x14ac:dyDescent="0.3">
      <c r="A4652" s="2" t="s">
        <v>13</v>
      </c>
      <c r="B4652" s="2">
        <v>1185732</v>
      </c>
      <c r="C4652" s="3">
        <v>44095</v>
      </c>
      <c r="D4652" s="12" t="str" cm="1">
        <f t="array" ref="D4652">_xlfn.SWITCH(WEEKDAY(C4652,2), 1, "Lundi", 2, "Mardi", 3, "Mercredi", 4, "Jeudi", 5, "Vendredi", 6, "Samedi", 7, "Dimanche", "Erreur")</f>
        <v>Lundi</v>
      </c>
      <c r="E4652" s="2" t="s">
        <v>47</v>
      </c>
      <c r="F4652" s="2" t="s">
        <v>48</v>
      </c>
      <c r="G4652" s="2" t="s">
        <v>49</v>
      </c>
      <c r="H4652" s="4" t="s">
        <v>21</v>
      </c>
      <c r="I4652" s="5">
        <v>52</v>
      </c>
      <c r="J4652" s="6">
        <v>225</v>
      </c>
      <c r="K4652" s="7">
        <v>11700</v>
      </c>
      <c r="L4652" s="7">
        <v>5264.9999999999991</v>
      </c>
      <c r="M4652" s="8">
        <v>0.44999999999999996</v>
      </c>
      <c r="N4652" s="2" t="s">
        <v>82</v>
      </c>
      <c r="O4652">
        <f t="shared" si="576"/>
        <v>2020</v>
      </c>
      <c r="P4652">
        <f t="shared" si="577"/>
        <v>9</v>
      </c>
      <c r="Q4652" t="str">
        <f t="shared" si="578"/>
        <v>sept</v>
      </c>
      <c r="R4652" t="str">
        <f t="shared" si="579"/>
        <v>Florida</v>
      </c>
      <c r="S4652" t="str">
        <f t="shared" si="580"/>
        <v>2020-09</v>
      </c>
      <c r="T4652">
        <f>IF(AND(COUNTIF(Calculs!$Q$2:$Q$12,$O4652)&gt;0,COUNTIF(Calculs!$S$2:$S$12,$E4652)&gt;0,COUNTIF(Calculs!$U$2:$U$12,$H4652)&gt;0),1,0)</f>
        <v>1</v>
      </c>
      <c r="U4652">
        <f t="shared" si="581"/>
        <v>11700</v>
      </c>
      <c r="V4652">
        <f t="shared" si="582"/>
        <v>225</v>
      </c>
      <c r="W4652">
        <f t="shared" si="583"/>
        <v>5264.9999999999991</v>
      </c>
    </row>
    <row r="4653" spans="1:23" ht="15.75" customHeight="1" x14ac:dyDescent="0.3">
      <c r="A4653" s="2" t="s">
        <v>13</v>
      </c>
      <c r="B4653" s="2">
        <v>1185732</v>
      </c>
      <c r="C4653" s="3">
        <v>44096</v>
      </c>
      <c r="D4653" s="12" t="str" cm="1">
        <f t="array" ref="D4653">_xlfn.SWITCH(WEEKDAY(C4653,2), 1, "Lundi", 2, "Mardi", 3, "Mercredi", 4, "Jeudi", 5, "Vendredi", 6, "Samedi", 7, "Dimanche", "Erreur")</f>
        <v>Mardi</v>
      </c>
      <c r="E4653" s="2" t="s">
        <v>47</v>
      </c>
      <c r="F4653" s="2" t="s">
        <v>48</v>
      </c>
      <c r="G4653" s="2" t="s">
        <v>49</v>
      </c>
      <c r="H4653" s="4" t="s">
        <v>22</v>
      </c>
      <c r="I4653" s="5">
        <v>56</v>
      </c>
      <c r="J4653" s="6">
        <v>278</v>
      </c>
      <c r="K4653" s="7">
        <v>15568</v>
      </c>
      <c r="L4653" s="7">
        <v>9496.48</v>
      </c>
      <c r="M4653" s="8">
        <v>0.61</v>
      </c>
      <c r="N4653" s="2" t="s">
        <v>82</v>
      </c>
      <c r="O4653">
        <f t="shared" si="576"/>
        <v>2020</v>
      </c>
      <c r="P4653">
        <f t="shared" si="577"/>
        <v>9</v>
      </c>
      <c r="Q4653" t="str">
        <f t="shared" si="578"/>
        <v>sept</v>
      </c>
      <c r="R4653" t="str">
        <f t="shared" si="579"/>
        <v>Florida</v>
      </c>
      <c r="S4653" t="str">
        <f t="shared" si="580"/>
        <v>2020-09</v>
      </c>
      <c r="T4653">
        <f>IF(AND(COUNTIF(Calculs!$Q$2:$Q$12,$O4653)&gt;0,COUNTIF(Calculs!$S$2:$S$12,$E4653)&gt;0,COUNTIF(Calculs!$U$2:$U$12,$H4653)&gt;0),1,0)</f>
        <v>1</v>
      </c>
      <c r="U4653">
        <f t="shared" si="581"/>
        <v>15568</v>
      </c>
      <c r="V4653">
        <f t="shared" si="582"/>
        <v>278</v>
      </c>
      <c r="W4653">
        <f t="shared" si="583"/>
        <v>9496.48</v>
      </c>
    </row>
    <row r="4654" spans="1:23" ht="15.75" customHeight="1" x14ac:dyDescent="0.3">
      <c r="A4654" s="2" t="s">
        <v>13</v>
      </c>
      <c r="B4654" s="2">
        <v>1185732</v>
      </c>
      <c r="C4654" s="3">
        <v>44097</v>
      </c>
      <c r="D4654" s="12" t="str" cm="1">
        <f t="array" ref="D4654">_xlfn.SWITCH(WEEKDAY(C4654,2), 1, "Lundi", 2, "Mardi", 3, "Mercredi", 4, "Jeudi", 5, "Vendredi", 6, "Samedi", 7, "Dimanche", "Erreur")</f>
        <v>Mercredi</v>
      </c>
      <c r="E4654" s="2" t="s">
        <v>47</v>
      </c>
      <c r="F4654" s="2" t="s">
        <v>48</v>
      </c>
      <c r="G4654" s="2" t="s">
        <v>49</v>
      </c>
      <c r="H4654" s="4" t="s">
        <v>16</v>
      </c>
      <c r="I4654" s="5">
        <v>53</v>
      </c>
      <c r="J4654" s="6">
        <v>284</v>
      </c>
      <c r="K4654" s="7">
        <v>15052</v>
      </c>
      <c r="L4654" s="7">
        <v>8278.6</v>
      </c>
      <c r="M4654" s="8">
        <v>0.55000000000000004</v>
      </c>
      <c r="N4654" s="2" t="s">
        <v>82</v>
      </c>
      <c r="O4654">
        <f t="shared" si="576"/>
        <v>2020</v>
      </c>
      <c r="P4654">
        <f t="shared" si="577"/>
        <v>9</v>
      </c>
      <c r="Q4654" t="str">
        <f t="shared" si="578"/>
        <v>sept</v>
      </c>
      <c r="R4654" t="str">
        <f t="shared" si="579"/>
        <v>Florida</v>
      </c>
      <c r="S4654" t="str">
        <f t="shared" si="580"/>
        <v>2020-09</v>
      </c>
      <c r="T4654">
        <f>IF(AND(COUNTIF(Calculs!$Q$2:$Q$12,$O4654)&gt;0,COUNTIF(Calculs!$S$2:$S$12,$E4654)&gt;0,COUNTIF(Calculs!$U$2:$U$12,$H4654)&gt;0),1,0)</f>
        <v>1</v>
      </c>
      <c r="U4654">
        <f t="shared" si="581"/>
        <v>15052</v>
      </c>
      <c r="V4654">
        <f t="shared" si="582"/>
        <v>284</v>
      </c>
      <c r="W4654">
        <f t="shared" si="583"/>
        <v>8278.6</v>
      </c>
    </row>
    <row r="4655" spans="1:23" ht="15.75" customHeight="1" x14ac:dyDescent="0.3">
      <c r="A4655" s="2" t="s">
        <v>13</v>
      </c>
      <c r="B4655" s="2">
        <v>1185732</v>
      </c>
      <c r="C4655" s="3">
        <v>44098</v>
      </c>
      <c r="D4655" s="12" t="str" cm="1">
        <f t="array" ref="D4655">_xlfn.SWITCH(WEEKDAY(C4655,2), 1, "Lundi", 2, "Mardi", 3, "Mercredi", 4, "Jeudi", 5, "Vendredi", 6, "Samedi", 7, "Dimanche", "Erreur")</f>
        <v>Jeudi</v>
      </c>
      <c r="E4655" s="2" t="s">
        <v>47</v>
      </c>
      <c r="F4655" s="2" t="s">
        <v>48</v>
      </c>
      <c r="G4655" s="2" t="s">
        <v>49</v>
      </c>
      <c r="H4655" s="4" t="s">
        <v>18</v>
      </c>
      <c r="I4655" s="5">
        <v>46</v>
      </c>
      <c r="J4655" s="6">
        <v>255</v>
      </c>
      <c r="K4655" s="7">
        <v>11730</v>
      </c>
      <c r="L4655" s="7">
        <v>5278.4999999999991</v>
      </c>
      <c r="M4655" s="8">
        <v>0.44999999999999996</v>
      </c>
      <c r="N4655" s="2" t="s">
        <v>82</v>
      </c>
      <c r="O4655">
        <f t="shared" si="576"/>
        <v>2020</v>
      </c>
      <c r="P4655">
        <f t="shared" si="577"/>
        <v>9</v>
      </c>
      <c r="Q4655" t="str">
        <f t="shared" si="578"/>
        <v>sept</v>
      </c>
      <c r="R4655" t="str">
        <f t="shared" si="579"/>
        <v>Florida</v>
      </c>
      <c r="S4655" t="str">
        <f t="shared" si="580"/>
        <v>2020-09</v>
      </c>
      <c r="T4655">
        <f>IF(AND(COUNTIF(Calculs!$Q$2:$Q$12,$O4655)&gt;0,COUNTIF(Calculs!$S$2:$S$12,$E4655)&gt;0,COUNTIF(Calculs!$U$2:$U$12,$H4655)&gt;0),1,0)</f>
        <v>1</v>
      </c>
      <c r="U4655">
        <f t="shared" si="581"/>
        <v>11730</v>
      </c>
      <c r="V4655">
        <f t="shared" si="582"/>
        <v>255</v>
      </c>
      <c r="W4655">
        <f t="shared" si="583"/>
        <v>5278.4999999999991</v>
      </c>
    </row>
    <row r="4656" spans="1:23" ht="15.75" customHeight="1" x14ac:dyDescent="0.3">
      <c r="A4656" s="2" t="s">
        <v>25</v>
      </c>
      <c r="B4656" s="2">
        <v>1185732</v>
      </c>
      <c r="C4656" s="3">
        <v>44099</v>
      </c>
      <c r="D4656" s="12" t="str" cm="1">
        <f t="array" ref="D4656">_xlfn.SWITCH(WEEKDAY(C4656,2), 1, "Lundi", 2, "Mardi", 3, "Mercredi", 4, "Jeudi", 5, "Vendredi", 6, "Samedi", 7, "Dimanche", "Erreur")</f>
        <v>Vendredi</v>
      </c>
      <c r="E4656" s="2" t="s">
        <v>47</v>
      </c>
      <c r="F4656" s="2" t="s">
        <v>48</v>
      </c>
      <c r="G4656" s="2" t="s">
        <v>49</v>
      </c>
      <c r="H4656" s="4" t="s">
        <v>19</v>
      </c>
      <c r="I4656" s="5">
        <v>41</v>
      </c>
      <c r="J4656" s="6">
        <v>225</v>
      </c>
      <c r="K4656" s="7">
        <v>9225</v>
      </c>
      <c r="L4656" s="7">
        <v>3413.25</v>
      </c>
      <c r="M4656" s="8">
        <v>0.37</v>
      </c>
      <c r="N4656" s="2" t="s">
        <v>82</v>
      </c>
      <c r="O4656">
        <f t="shared" si="576"/>
        <v>2020</v>
      </c>
      <c r="P4656">
        <f t="shared" si="577"/>
        <v>9</v>
      </c>
      <c r="Q4656" t="str">
        <f t="shared" si="578"/>
        <v>sept</v>
      </c>
      <c r="R4656" t="str">
        <f t="shared" si="579"/>
        <v>Florida</v>
      </c>
      <c r="S4656" t="str">
        <f t="shared" si="580"/>
        <v>2020-09</v>
      </c>
      <c r="T4656">
        <f>IF(AND(COUNTIF(Calculs!$Q$2:$Q$12,$O4656)&gt;0,COUNTIF(Calculs!$S$2:$S$12,$E4656)&gt;0,COUNTIF(Calculs!$U$2:$U$12,$H4656)&gt;0),1,0)</f>
        <v>1</v>
      </c>
      <c r="U4656">
        <f t="shared" si="581"/>
        <v>9225</v>
      </c>
      <c r="V4656">
        <f t="shared" si="582"/>
        <v>225</v>
      </c>
      <c r="W4656">
        <f t="shared" si="583"/>
        <v>3413.25</v>
      </c>
    </row>
    <row r="4657" spans="1:23" ht="15.75" customHeight="1" x14ac:dyDescent="0.3">
      <c r="A4657" s="2" t="s">
        <v>25</v>
      </c>
      <c r="B4657" s="2">
        <v>1185732</v>
      </c>
      <c r="C4657" s="3">
        <v>44100</v>
      </c>
      <c r="D4657" s="12" t="str" cm="1">
        <f t="array" ref="D4657">_xlfn.SWITCH(WEEKDAY(C4657,2), 1, "Lundi", 2, "Mardi", 3, "Mercredi", 4, "Jeudi", 5, "Vendredi", 6, "Samedi", 7, "Dimanche", "Erreur")</f>
        <v>Samedi</v>
      </c>
      <c r="E4657" s="2" t="s">
        <v>47</v>
      </c>
      <c r="F4657" s="2" t="s">
        <v>48</v>
      </c>
      <c r="G4657" s="2" t="s">
        <v>49</v>
      </c>
      <c r="H4657" s="4" t="s">
        <v>20</v>
      </c>
      <c r="I4657" s="5">
        <v>42</v>
      </c>
      <c r="J4657" s="6">
        <v>210</v>
      </c>
      <c r="K4657" s="7">
        <v>8820</v>
      </c>
      <c r="L4657" s="7">
        <v>3792.6</v>
      </c>
      <c r="M4657" s="8">
        <v>0.43</v>
      </c>
      <c r="N4657" s="2" t="s">
        <v>82</v>
      </c>
      <c r="O4657">
        <f t="shared" si="576"/>
        <v>2020</v>
      </c>
      <c r="P4657">
        <f t="shared" si="577"/>
        <v>9</v>
      </c>
      <c r="Q4657" t="str">
        <f t="shared" si="578"/>
        <v>sept</v>
      </c>
      <c r="R4657" t="str">
        <f t="shared" si="579"/>
        <v>Florida</v>
      </c>
      <c r="S4657" t="str">
        <f t="shared" si="580"/>
        <v>2020-09</v>
      </c>
      <c r="T4657">
        <f>IF(AND(COUNTIF(Calculs!$Q$2:$Q$12,$O4657)&gt;0,COUNTIF(Calculs!$S$2:$S$12,$E4657)&gt;0,COUNTIF(Calculs!$U$2:$U$12,$H4657)&gt;0),1,0)</f>
        <v>1</v>
      </c>
      <c r="U4657">
        <f t="shared" si="581"/>
        <v>8820</v>
      </c>
      <c r="V4657">
        <f t="shared" si="582"/>
        <v>210</v>
      </c>
      <c r="W4657">
        <f t="shared" si="583"/>
        <v>3792.6</v>
      </c>
    </row>
    <row r="4658" spans="1:23" ht="15.75" customHeight="1" x14ac:dyDescent="0.3">
      <c r="A4658" s="2" t="s">
        <v>25</v>
      </c>
      <c r="B4658" s="2">
        <v>1185732</v>
      </c>
      <c r="C4658" s="3">
        <v>44101</v>
      </c>
      <c r="D4658" s="12" t="str" cm="1">
        <f t="array" ref="D4658">_xlfn.SWITCH(WEEKDAY(C4658,2), 1, "Lundi", 2, "Mardi", 3, "Mercredi", 4, "Jeudi", 5, "Vendredi", 6, "Samedi", 7, "Dimanche", "Erreur")</f>
        <v>Dimanche</v>
      </c>
      <c r="E4658" s="2" t="s">
        <v>47</v>
      </c>
      <c r="F4658" s="2" t="s">
        <v>48</v>
      </c>
      <c r="G4658" s="2" t="s">
        <v>49</v>
      </c>
      <c r="H4658" s="4" t="s">
        <v>21</v>
      </c>
      <c r="I4658" s="5">
        <v>50</v>
      </c>
      <c r="J4658" s="6">
        <v>210</v>
      </c>
      <c r="K4658" s="7">
        <v>10500</v>
      </c>
      <c r="L4658" s="7">
        <v>5250</v>
      </c>
      <c r="M4658" s="8">
        <v>0.5</v>
      </c>
      <c r="N4658" s="2" t="s">
        <v>82</v>
      </c>
      <c r="O4658">
        <f t="shared" si="576"/>
        <v>2020</v>
      </c>
      <c r="P4658">
        <f t="shared" si="577"/>
        <v>9</v>
      </c>
      <c r="Q4658" t="str">
        <f t="shared" si="578"/>
        <v>sept</v>
      </c>
      <c r="R4658" t="str">
        <f t="shared" si="579"/>
        <v>Florida</v>
      </c>
      <c r="S4658" t="str">
        <f t="shared" si="580"/>
        <v>2020-09</v>
      </c>
      <c r="T4658">
        <f>IF(AND(COUNTIF(Calculs!$Q$2:$Q$12,$O4658)&gt;0,COUNTIF(Calculs!$S$2:$S$12,$E4658)&gt;0,COUNTIF(Calculs!$U$2:$U$12,$H4658)&gt;0),1,0)</f>
        <v>1</v>
      </c>
      <c r="U4658">
        <f t="shared" si="581"/>
        <v>10500</v>
      </c>
      <c r="V4658">
        <f t="shared" si="582"/>
        <v>210</v>
      </c>
      <c r="W4658">
        <f t="shared" si="583"/>
        <v>5250</v>
      </c>
    </row>
    <row r="4659" spans="1:23" ht="15.75" customHeight="1" x14ac:dyDescent="0.3">
      <c r="A4659" s="2" t="s">
        <v>25</v>
      </c>
      <c r="B4659" s="2">
        <v>1185732</v>
      </c>
      <c r="C4659" s="3">
        <v>44102</v>
      </c>
      <c r="D4659" s="12" t="str" cm="1">
        <f t="array" ref="D4659">_xlfn.SWITCH(WEEKDAY(C4659,2), 1, "Lundi", 2, "Mardi", 3, "Mercredi", 4, "Jeudi", 5, "Vendredi", 6, "Samedi", 7, "Dimanche", "Erreur")</f>
        <v>Lundi</v>
      </c>
      <c r="E4659" s="2" t="s">
        <v>47</v>
      </c>
      <c r="F4659" s="2" t="s">
        <v>48</v>
      </c>
      <c r="G4659" s="2" t="s">
        <v>49</v>
      </c>
      <c r="H4659" s="4" t="s">
        <v>22</v>
      </c>
      <c r="I4659" s="5">
        <v>55</v>
      </c>
      <c r="J4659" s="6">
        <v>223</v>
      </c>
      <c r="K4659" s="7">
        <v>12265</v>
      </c>
      <c r="L4659" s="7">
        <v>7726.95</v>
      </c>
      <c r="M4659" s="8">
        <v>0.63</v>
      </c>
      <c r="N4659" s="2" t="s">
        <v>82</v>
      </c>
      <c r="O4659">
        <f t="shared" si="576"/>
        <v>2020</v>
      </c>
      <c r="P4659">
        <f t="shared" si="577"/>
        <v>9</v>
      </c>
      <c r="Q4659" t="str">
        <f t="shared" si="578"/>
        <v>sept</v>
      </c>
      <c r="R4659" t="str">
        <f t="shared" si="579"/>
        <v>Florida</v>
      </c>
      <c r="S4659" t="str">
        <f t="shared" si="580"/>
        <v>2020-09</v>
      </c>
      <c r="T4659">
        <f>IF(AND(COUNTIF(Calculs!$Q$2:$Q$12,$O4659)&gt;0,COUNTIF(Calculs!$S$2:$S$12,$E4659)&gt;0,COUNTIF(Calculs!$U$2:$U$12,$H4659)&gt;0),1,0)</f>
        <v>1</v>
      </c>
      <c r="U4659">
        <f t="shared" si="581"/>
        <v>12265</v>
      </c>
      <c r="V4659">
        <f t="shared" si="582"/>
        <v>223</v>
      </c>
      <c r="W4659">
        <f t="shared" si="583"/>
        <v>7726.95</v>
      </c>
    </row>
    <row r="4660" spans="1:23" ht="15.75" customHeight="1" x14ac:dyDescent="0.3">
      <c r="A4660" s="2" t="s">
        <v>25</v>
      </c>
      <c r="B4660" s="2">
        <v>1185732</v>
      </c>
      <c r="C4660" s="3">
        <v>44103</v>
      </c>
      <c r="D4660" s="12" t="str" cm="1">
        <f t="array" ref="D4660">_xlfn.SWITCH(WEEKDAY(C4660,2), 1, "Lundi", 2, "Mardi", 3, "Mercredi", 4, "Jeudi", 5, "Vendredi", 6, "Samedi", 7, "Dimanche", "Erreur")</f>
        <v>Mardi</v>
      </c>
      <c r="E4660" s="2" t="s">
        <v>47</v>
      </c>
      <c r="F4660" s="2" t="s">
        <v>48</v>
      </c>
      <c r="G4660" s="2" t="s">
        <v>49</v>
      </c>
      <c r="H4660" s="4" t="s">
        <v>16</v>
      </c>
      <c r="I4660" s="5">
        <v>56</v>
      </c>
      <c r="J4660" s="6">
        <v>270</v>
      </c>
      <c r="K4660" s="7">
        <v>15120</v>
      </c>
      <c r="L4660" s="7">
        <v>9072</v>
      </c>
      <c r="M4660" s="8">
        <v>0.6</v>
      </c>
      <c r="N4660" s="2" t="s">
        <v>82</v>
      </c>
      <c r="O4660">
        <f t="shared" si="576"/>
        <v>2020</v>
      </c>
      <c r="P4660">
        <f t="shared" si="577"/>
        <v>9</v>
      </c>
      <c r="Q4660" t="str">
        <f t="shared" si="578"/>
        <v>sept</v>
      </c>
      <c r="R4660" t="str">
        <f t="shared" si="579"/>
        <v>Florida</v>
      </c>
      <c r="S4660" t="str">
        <f t="shared" si="580"/>
        <v>2020-09</v>
      </c>
      <c r="T4660">
        <f>IF(AND(COUNTIF(Calculs!$Q$2:$Q$12,$O4660)&gt;0,COUNTIF(Calculs!$S$2:$S$12,$E4660)&gt;0,COUNTIF(Calculs!$U$2:$U$12,$H4660)&gt;0),1,0)</f>
        <v>1</v>
      </c>
      <c r="U4660">
        <f t="shared" si="581"/>
        <v>15120</v>
      </c>
      <c r="V4660">
        <f t="shared" si="582"/>
        <v>270</v>
      </c>
      <c r="W4660">
        <f t="shared" si="583"/>
        <v>9072</v>
      </c>
    </row>
    <row r="4661" spans="1:23" ht="15.75" customHeight="1" x14ac:dyDescent="0.3">
      <c r="A4661" s="2" t="s">
        <v>25</v>
      </c>
      <c r="B4661" s="2">
        <v>1185732</v>
      </c>
      <c r="C4661" s="3">
        <v>44104</v>
      </c>
      <c r="D4661" s="12" t="str" cm="1">
        <f t="array" ref="D4661">_xlfn.SWITCH(WEEKDAY(C4661,2), 1, "Lundi", 2, "Mardi", 3, "Mercredi", 4, "Jeudi", 5, "Vendredi", 6, "Samedi", 7, "Dimanche", "Erreur")</f>
        <v>Mercredi</v>
      </c>
      <c r="E4661" s="2" t="s">
        <v>47</v>
      </c>
      <c r="F4661" s="2" t="s">
        <v>48</v>
      </c>
      <c r="G4661" s="2" t="s">
        <v>49</v>
      </c>
      <c r="H4661" s="4" t="s">
        <v>18</v>
      </c>
      <c r="I4661" s="5">
        <v>47</v>
      </c>
      <c r="J4661" s="6">
        <v>215</v>
      </c>
      <c r="K4661" s="7">
        <v>10105</v>
      </c>
      <c r="L4661" s="7">
        <v>4547.25</v>
      </c>
      <c r="M4661" s="8">
        <v>0.44999999999999996</v>
      </c>
      <c r="N4661" s="2" t="s">
        <v>82</v>
      </c>
      <c r="O4661">
        <f t="shared" si="576"/>
        <v>2020</v>
      </c>
      <c r="P4661">
        <f t="shared" si="577"/>
        <v>9</v>
      </c>
      <c r="Q4661" t="str">
        <f t="shared" si="578"/>
        <v>sept</v>
      </c>
      <c r="R4661" t="str">
        <f t="shared" si="579"/>
        <v>Florida</v>
      </c>
      <c r="S4661" t="str">
        <f t="shared" si="580"/>
        <v>2020-09</v>
      </c>
      <c r="T4661">
        <f>IF(AND(COUNTIF(Calculs!$Q$2:$Q$12,$O4661)&gt;0,COUNTIF(Calculs!$S$2:$S$12,$E4661)&gt;0,COUNTIF(Calculs!$U$2:$U$12,$H4661)&gt;0),1,0)</f>
        <v>1</v>
      </c>
      <c r="U4661">
        <f t="shared" si="581"/>
        <v>10105</v>
      </c>
      <c r="V4661">
        <f t="shared" si="582"/>
        <v>215</v>
      </c>
      <c r="W4661">
        <f t="shared" si="583"/>
        <v>4547.25</v>
      </c>
    </row>
    <row r="4662" spans="1:23" ht="15.75" customHeight="1" x14ac:dyDescent="0.3">
      <c r="A4662" s="2" t="s">
        <v>25</v>
      </c>
      <c r="B4662" s="2">
        <v>1185732</v>
      </c>
      <c r="C4662" s="3">
        <v>44105</v>
      </c>
      <c r="D4662" s="12" t="str" cm="1">
        <f t="array" ref="D4662">_xlfn.SWITCH(WEEKDAY(C4662,2), 1, "Lundi", 2, "Mardi", 3, "Mercredi", 4, "Jeudi", 5, "Vendredi", 6, "Samedi", 7, "Dimanche", "Erreur")</f>
        <v>Jeudi</v>
      </c>
      <c r="E4662" s="2" t="s">
        <v>47</v>
      </c>
      <c r="F4662" s="2" t="s">
        <v>48</v>
      </c>
      <c r="G4662" s="2" t="s">
        <v>49</v>
      </c>
      <c r="H4662" s="4" t="s">
        <v>19</v>
      </c>
      <c r="I4662" s="5">
        <v>47</v>
      </c>
      <c r="J4662" s="6">
        <v>203</v>
      </c>
      <c r="K4662" s="7">
        <v>9541</v>
      </c>
      <c r="L4662" s="7">
        <v>3720.9900000000002</v>
      </c>
      <c r="M4662" s="8">
        <v>0.39</v>
      </c>
      <c r="N4662" s="2" t="s">
        <v>82</v>
      </c>
      <c r="O4662">
        <f t="shared" si="576"/>
        <v>2020</v>
      </c>
      <c r="P4662">
        <f t="shared" si="577"/>
        <v>10</v>
      </c>
      <c r="Q4662" t="str">
        <f t="shared" si="578"/>
        <v>oct</v>
      </c>
      <c r="R4662" t="str">
        <f t="shared" si="579"/>
        <v>Florida</v>
      </c>
      <c r="S4662" t="str">
        <f t="shared" si="580"/>
        <v>2020-10</v>
      </c>
      <c r="T4662">
        <f>IF(AND(COUNTIF(Calculs!$Q$2:$Q$12,$O4662)&gt;0,COUNTIF(Calculs!$S$2:$S$12,$E4662)&gt;0,COUNTIF(Calculs!$U$2:$U$12,$H4662)&gt;0),1,0)</f>
        <v>1</v>
      </c>
      <c r="U4662">
        <f t="shared" si="581"/>
        <v>9541</v>
      </c>
      <c r="V4662">
        <f t="shared" si="582"/>
        <v>203</v>
      </c>
      <c r="W4662">
        <f t="shared" si="583"/>
        <v>3720.9900000000002</v>
      </c>
    </row>
    <row r="4663" spans="1:23" ht="15.75" customHeight="1" x14ac:dyDescent="0.3">
      <c r="A4663" s="2" t="s">
        <v>25</v>
      </c>
      <c r="B4663" s="2">
        <v>1185732</v>
      </c>
      <c r="C4663" s="3">
        <v>44106</v>
      </c>
      <c r="D4663" s="12" t="str" cm="1">
        <f t="array" ref="D4663">_xlfn.SWITCH(WEEKDAY(C4663,2), 1, "Lundi", 2, "Mardi", 3, "Mercredi", 4, "Jeudi", 5, "Vendredi", 6, "Samedi", 7, "Dimanche", "Erreur")</f>
        <v>Vendredi</v>
      </c>
      <c r="E4663" s="2" t="s">
        <v>47</v>
      </c>
      <c r="F4663" s="2" t="s">
        <v>48</v>
      </c>
      <c r="G4663" s="2" t="s">
        <v>49</v>
      </c>
      <c r="H4663" s="4" t="s">
        <v>20</v>
      </c>
      <c r="I4663" s="5">
        <v>45</v>
      </c>
      <c r="J4663" s="6">
        <v>182</v>
      </c>
      <c r="K4663" s="7">
        <v>8190</v>
      </c>
      <c r="L4663" s="7">
        <v>3603.6</v>
      </c>
      <c r="M4663" s="8">
        <v>0.44</v>
      </c>
      <c r="N4663" s="2" t="s">
        <v>82</v>
      </c>
      <c r="O4663">
        <f t="shared" si="576"/>
        <v>2020</v>
      </c>
      <c r="P4663">
        <f t="shared" si="577"/>
        <v>10</v>
      </c>
      <c r="Q4663" t="str">
        <f t="shared" si="578"/>
        <v>oct</v>
      </c>
      <c r="R4663" t="str">
        <f t="shared" si="579"/>
        <v>Florida</v>
      </c>
      <c r="S4663" t="str">
        <f t="shared" si="580"/>
        <v>2020-10</v>
      </c>
      <c r="T4663">
        <f>IF(AND(COUNTIF(Calculs!$Q$2:$Q$12,$O4663)&gt;0,COUNTIF(Calculs!$S$2:$S$12,$E4663)&gt;0,COUNTIF(Calculs!$U$2:$U$12,$H4663)&gt;0),1,0)</f>
        <v>1</v>
      </c>
      <c r="U4663">
        <f t="shared" si="581"/>
        <v>8190</v>
      </c>
      <c r="V4663">
        <f t="shared" si="582"/>
        <v>182</v>
      </c>
      <c r="W4663">
        <f t="shared" si="583"/>
        <v>3603.6</v>
      </c>
    </row>
    <row r="4664" spans="1:23" ht="15.75" customHeight="1" x14ac:dyDescent="0.3">
      <c r="A4664" s="2" t="s">
        <v>25</v>
      </c>
      <c r="B4664" s="2">
        <v>1185732</v>
      </c>
      <c r="C4664" s="3">
        <v>44107</v>
      </c>
      <c r="D4664" s="12" t="str" cm="1">
        <f t="array" ref="D4664">_xlfn.SWITCH(WEEKDAY(C4664,2), 1, "Lundi", 2, "Mardi", 3, "Mercredi", 4, "Jeudi", 5, "Vendredi", 6, "Samedi", 7, "Dimanche", "Erreur")</f>
        <v>Samedi</v>
      </c>
      <c r="E4664" s="2" t="s">
        <v>47</v>
      </c>
      <c r="F4664" s="2" t="s">
        <v>48</v>
      </c>
      <c r="G4664" s="2" t="s">
        <v>49</v>
      </c>
      <c r="H4664" s="4" t="s">
        <v>21</v>
      </c>
      <c r="I4664" s="5">
        <v>57</v>
      </c>
      <c r="J4664" s="6">
        <v>189</v>
      </c>
      <c r="K4664" s="7">
        <v>10773</v>
      </c>
      <c r="L4664" s="7">
        <v>5386.5</v>
      </c>
      <c r="M4664" s="8">
        <v>0.5</v>
      </c>
      <c r="N4664" s="2" t="s">
        <v>82</v>
      </c>
      <c r="O4664">
        <f t="shared" si="576"/>
        <v>2020</v>
      </c>
      <c r="P4664">
        <f t="shared" si="577"/>
        <v>10</v>
      </c>
      <c r="Q4664" t="str">
        <f t="shared" si="578"/>
        <v>oct</v>
      </c>
      <c r="R4664" t="str">
        <f t="shared" si="579"/>
        <v>Florida</v>
      </c>
      <c r="S4664" t="str">
        <f t="shared" si="580"/>
        <v>2020-10</v>
      </c>
      <c r="T4664">
        <f>IF(AND(COUNTIF(Calculs!$Q$2:$Q$12,$O4664)&gt;0,COUNTIF(Calculs!$S$2:$S$12,$E4664)&gt;0,COUNTIF(Calculs!$U$2:$U$12,$H4664)&gt;0),1,0)</f>
        <v>1</v>
      </c>
      <c r="U4664">
        <f t="shared" si="581"/>
        <v>10773</v>
      </c>
      <c r="V4664">
        <f t="shared" si="582"/>
        <v>189</v>
      </c>
      <c r="W4664">
        <f t="shared" si="583"/>
        <v>5386.5</v>
      </c>
    </row>
    <row r="4665" spans="1:23" ht="15.75" customHeight="1" x14ac:dyDescent="0.3">
      <c r="A4665" s="2" t="s">
        <v>25</v>
      </c>
      <c r="B4665" s="2">
        <v>1185732</v>
      </c>
      <c r="C4665" s="3">
        <v>44108</v>
      </c>
      <c r="D4665" s="12" t="str" cm="1">
        <f t="array" ref="D4665">_xlfn.SWITCH(WEEKDAY(C4665,2), 1, "Lundi", 2, "Mardi", 3, "Mercredi", 4, "Jeudi", 5, "Vendredi", 6, "Samedi", 7, "Dimanche", "Erreur")</f>
        <v>Dimanche</v>
      </c>
      <c r="E4665" s="2" t="s">
        <v>47</v>
      </c>
      <c r="F4665" s="2" t="s">
        <v>48</v>
      </c>
      <c r="G4665" s="2" t="s">
        <v>49</v>
      </c>
      <c r="H4665" s="4" t="s">
        <v>22</v>
      </c>
      <c r="I4665" s="5">
        <v>59</v>
      </c>
      <c r="J4665" s="6">
        <v>223</v>
      </c>
      <c r="K4665" s="7">
        <v>13157</v>
      </c>
      <c r="L4665" s="7">
        <v>8552.0500000000011</v>
      </c>
      <c r="M4665" s="8">
        <v>0.65</v>
      </c>
      <c r="N4665" s="2" t="s">
        <v>82</v>
      </c>
      <c r="O4665">
        <f t="shared" si="576"/>
        <v>2020</v>
      </c>
      <c r="P4665">
        <f t="shared" si="577"/>
        <v>10</v>
      </c>
      <c r="Q4665" t="str">
        <f t="shared" si="578"/>
        <v>oct</v>
      </c>
      <c r="R4665" t="str">
        <f t="shared" si="579"/>
        <v>Florida</v>
      </c>
      <c r="S4665" t="str">
        <f t="shared" si="580"/>
        <v>2020-10</v>
      </c>
      <c r="T4665">
        <f>IF(AND(COUNTIF(Calculs!$Q$2:$Q$12,$O4665)&gt;0,COUNTIF(Calculs!$S$2:$S$12,$E4665)&gt;0,COUNTIF(Calculs!$U$2:$U$12,$H4665)&gt;0),1,0)</f>
        <v>1</v>
      </c>
      <c r="U4665">
        <f t="shared" si="581"/>
        <v>13157</v>
      </c>
      <c r="V4665">
        <f t="shared" si="582"/>
        <v>223</v>
      </c>
      <c r="W4665">
        <f t="shared" si="583"/>
        <v>8552.0500000000011</v>
      </c>
    </row>
    <row r="4666" spans="1:23" ht="15.75" customHeight="1" x14ac:dyDescent="0.3">
      <c r="A4666" s="2" t="s">
        <v>25</v>
      </c>
      <c r="B4666" s="2">
        <v>1185732</v>
      </c>
      <c r="C4666" s="3">
        <v>44109</v>
      </c>
      <c r="D4666" s="12" t="str" cm="1">
        <f t="array" ref="D4666">_xlfn.SWITCH(WEEKDAY(C4666,2), 1, "Lundi", 2, "Mardi", 3, "Mercredi", 4, "Jeudi", 5, "Vendredi", 6, "Samedi", 7, "Dimanche", "Erreur")</f>
        <v>Lundi</v>
      </c>
      <c r="E4666" s="2" t="s">
        <v>47</v>
      </c>
      <c r="F4666" s="2" t="s">
        <v>48</v>
      </c>
      <c r="G4666" s="2" t="s">
        <v>49</v>
      </c>
      <c r="H4666" s="4" t="s">
        <v>16</v>
      </c>
      <c r="I4666" s="5">
        <v>56</v>
      </c>
      <c r="J4666" s="6">
        <v>244</v>
      </c>
      <c r="K4666" s="7">
        <v>13664</v>
      </c>
      <c r="L4666" s="7">
        <v>7925.1200000000008</v>
      </c>
      <c r="M4666" s="8">
        <v>0.58000000000000007</v>
      </c>
      <c r="N4666" s="2" t="s">
        <v>82</v>
      </c>
      <c r="O4666">
        <f t="shared" si="576"/>
        <v>2020</v>
      </c>
      <c r="P4666">
        <f t="shared" si="577"/>
        <v>10</v>
      </c>
      <c r="Q4666" t="str">
        <f t="shared" si="578"/>
        <v>oct</v>
      </c>
      <c r="R4666" t="str">
        <f t="shared" si="579"/>
        <v>Florida</v>
      </c>
      <c r="S4666" t="str">
        <f t="shared" si="580"/>
        <v>2020-10</v>
      </c>
      <c r="T4666">
        <f>IF(AND(COUNTIF(Calculs!$Q$2:$Q$12,$O4666)&gt;0,COUNTIF(Calculs!$S$2:$S$12,$E4666)&gt;0,COUNTIF(Calculs!$U$2:$U$12,$H4666)&gt;0),1,0)</f>
        <v>1</v>
      </c>
      <c r="U4666">
        <f t="shared" si="581"/>
        <v>13664</v>
      </c>
      <c r="V4666">
        <f t="shared" si="582"/>
        <v>244</v>
      </c>
      <c r="W4666">
        <f t="shared" si="583"/>
        <v>7925.1200000000008</v>
      </c>
    </row>
    <row r="4667" spans="1:23" ht="15.75" customHeight="1" x14ac:dyDescent="0.3">
      <c r="A4667" s="2" t="s">
        <v>25</v>
      </c>
      <c r="B4667" s="2">
        <v>1185732</v>
      </c>
      <c r="C4667" s="3">
        <v>44110</v>
      </c>
      <c r="D4667" s="12" t="str" cm="1">
        <f t="array" ref="D4667">_xlfn.SWITCH(WEEKDAY(C4667,2), 1, "Lundi", 2, "Mardi", 3, "Mercredi", 4, "Jeudi", 5, "Vendredi", 6, "Samedi", 7, "Dimanche", "Erreur")</f>
        <v>Mardi</v>
      </c>
      <c r="E4667" s="2" t="s">
        <v>47</v>
      </c>
      <c r="F4667" s="2" t="s">
        <v>48</v>
      </c>
      <c r="G4667" s="2" t="s">
        <v>49</v>
      </c>
      <c r="H4667" s="4" t="s">
        <v>18</v>
      </c>
      <c r="I4667" s="5">
        <v>49</v>
      </c>
      <c r="J4667" s="6">
        <v>224</v>
      </c>
      <c r="K4667" s="7">
        <v>10976</v>
      </c>
      <c r="L4667" s="7">
        <v>5268.48</v>
      </c>
      <c r="M4667" s="8">
        <v>0.48</v>
      </c>
      <c r="N4667" s="2" t="s">
        <v>82</v>
      </c>
      <c r="O4667">
        <f t="shared" si="576"/>
        <v>2020</v>
      </c>
      <c r="P4667">
        <f t="shared" si="577"/>
        <v>10</v>
      </c>
      <c r="Q4667" t="str">
        <f t="shared" si="578"/>
        <v>oct</v>
      </c>
      <c r="R4667" t="str">
        <f t="shared" si="579"/>
        <v>Florida</v>
      </c>
      <c r="S4667" t="str">
        <f t="shared" si="580"/>
        <v>2020-10</v>
      </c>
      <c r="T4667">
        <f>IF(AND(COUNTIF(Calculs!$Q$2:$Q$12,$O4667)&gt;0,COUNTIF(Calculs!$S$2:$S$12,$E4667)&gt;0,COUNTIF(Calculs!$U$2:$U$12,$H4667)&gt;0),1,0)</f>
        <v>1</v>
      </c>
      <c r="U4667">
        <f t="shared" si="581"/>
        <v>10976</v>
      </c>
      <c r="V4667">
        <f t="shared" si="582"/>
        <v>224</v>
      </c>
      <c r="W4667">
        <f t="shared" si="583"/>
        <v>5268.48</v>
      </c>
    </row>
    <row r="4668" spans="1:23" ht="15.75" customHeight="1" x14ac:dyDescent="0.3">
      <c r="A4668" s="2" t="s">
        <v>25</v>
      </c>
      <c r="B4668" s="2">
        <v>1185732</v>
      </c>
      <c r="C4668" s="3">
        <v>44111</v>
      </c>
      <c r="D4668" s="12" t="str" cm="1">
        <f t="array" ref="D4668">_xlfn.SWITCH(WEEKDAY(C4668,2), 1, "Lundi", 2, "Mardi", 3, "Mercredi", 4, "Jeudi", 5, "Vendredi", 6, "Samedi", 7, "Dimanche", "Erreur")</f>
        <v>Mercredi</v>
      </c>
      <c r="E4668" s="2" t="s">
        <v>47</v>
      </c>
      <c r="F4668" s="2" t="s">
        <v>48</v>
      </c>
      <c r="G4668" s="2" t="s">
        <v>49</v>
      </c>
      <c r="H4668" s="4" t="s">
        <v>19</v>
      </c>
      <c r="I4668" s="5">
        <v>46</v>
      </c>
      <c r="J4668" s="6">
        <v>224</v>
      </c>
      <c r="K4668" s="7">
        <v>10304</v>
      </c>
      <c r="L4668" s="7">
        <v>3812.48</v>
      </c>
      <c r="M4668" s="8">
        <v>0.37</v>
      </c>
      <c r="N4668" s="2" t="s">
        <v>82</v>
      </c>
      <c r="O4668">
        <f t="shared" si="576"/>
        <v>2020</v>
      </c>
      <c r="P4668">
        <f t="shared" si="577"/>
        <v>10</v>
      </c>
      <c r="Q4668" t="str">
        <f t="shared" si="578"/>
        <v>oct</v>
      </c>
      <c r="R4668" t="str">
        <f t="shared" si="579"/>
        <v>Florida</v>
      </c>
      <c r="S4668" t="str">
        <f t="shared" si="580"/>
        <v>2020-10</v>
      </c>
      <c r="T4668">
        <f>IF(AND(COUNTIF(Calculs!$Q$2:$Q$12,$O4668)&gt;0,COUNTIF(Calculs!$S$2:$S$12,$E4668)&gt;0,COUNTIF(Calculs!$U$2:$U$12,$H4668)&gt;0),1,0)</f>
        <v>1</v>
      </c>
      <c r="U4668">
        <f t="shared" si="581"/>
        <v>10304</v>
      </c>
      <c r="V4668">
        <f t="shared" si="582"/>
        <v>224</v>
      </c>
      <c r="W4668">
        <f t="shared" si="583"/>
        <v>3812.48</v>
      </c>
    </row>
    <row r="4669" spans="1:23" ht="15.75" customHeight="1" x14ac:dyDescent="0.3">
      <c r="A4669" s="2" t="s">
        <v>25</v>
      </c>
      <c r="B4669" s="2">
        <v>1185732</v>
      </c>
      <c r="C4669" s="3">
        <v>44112</v>
      </c>
      <c r="D4669" s="12" t="str" cm="1">
        <f t="array" ref="D4669">_xlfn.SWITCH(WEEKDAY(C4669,2), 1, "Lundi", 2, "Mardi", 3, "Mercredi", 4, "Jeudi", 5, "Vendredi", 6, "Samedi", 7, "Dimanche", "Erreur")</f>
        <v>Jeudi</v>
      </c>
      <c r="E4669" s="2" t="s">
        <v>47</v>
      </c>
      <c r="F4669" s="2" t="s">
        <v>48</v>
      </c>
      <c r="G4669" s="2" t="s">
        <v>49</v>
      </c>
      <c r="H4669" s="4" t="s">
        <v>20</v>
      </c>
      <c r="I4669" s="5">
        <v>49</v>
      </c>
      <c r="J4669" s="6">
        <v>202</v>
      </c>
      <c r="K4669" s="7">
        <v>9898</v>
      </c>
      <c r="L4669" s="7">
        <v>4355.12</v>
      </c>
      <c r="M4669" s="8">
        <v>0.44</v>
      </c>
      <c r="N4669" s="2" t="s">
        <v>82</v>
      </c>
      <c r="O4669">
        <f t="shared" si="576"/>
        <v>2020</v>
      </c>
      <c r="P4669">
        <f t="shared" si="577"/>
        <v>10</v>
      </c>
      <c r="Q4669" t="str">
        <f t="shared" si="578"/>
        <v>oct</v>
      </c>
      <c r="R4669" t="str">
        <f t="shared" si="579"/>
        <v>Florida</v>
      </c>
      <c r="S4669" t="str">
        <f t="shared" si="580"/>
        <v>2020-10</v>
      </c>
      <c r="T4669">
        <f>IF(AND(COUNTIF(Calculs!$Q$2:$Q$12,$O4669)&gt;0,COUNTIF(Calculs!$S$2:$S$12,$E4669)&gt;0,COUNTIF(Calculs!$U$2:$U$12,$H4669)&gt;0),1,0)</f>
        <v>1</v>
      </c>
      <c r="U4669">
        <f t="shared" si="581"/>
        <v>9898</v>
      </c>
      <c r="V4669">
        <f t="shared" si="582"/>
        <v>202</v>
      </c>
      <c r="W4669">
        <f t="shared" si="583"/>
        <v>4355.12</v>
      </c>
    </row>
    <row r="4670" spans="1:23" ht="15.75" customHeight="1" x14ac:dyDescent="0.3">
      <c r="A4670" s="2" t="s">
        <v>25</v>
      </c>
      <c r="B4670" s="2">
        <v>1185732</v>
      </c>
      <c r="C4670" s="3">
        <v>44113</v>
      </c>
      <c r="D4670" s="12" t="str" cm="1">
        <f t="array" ref="D4670">_xlfn.SWITCH(WEEKDAY(C4670,2), 1, "Lundi", 2, "Mardi", 3, "Mercredi", 4, "Jeudi", 5, "Vendredi", 6, "Samedi", 7, "Dimanche", "Erreur")</f>
        <v>Vendredi</v>
      </c>
      <c r="E4670" s="2" t="s">
        <v>47</v>
      </c>
      <c r="F4670" s="2" t="s">
        <v>48</v>
      </c>
      <c r="G4670" s="2" t="s">
        <v>49</v>
      </c>
      <c r="H4670" s="4" t="s">
        <v>21</v>
      </c>
      <c r="I4670" s="5">
        <v>64</v>
      </c>
      <c r="J4670" s="6">
        <v>195</v>
      </c>
      <c r="K4670" s="7">
        <v>12480</v>
      </c>
      <c r="L4670" s="7">
        <v>6240</v>
      </c>
      <c r="M4670" s="8">
        <v>0.5</v>
      </c>
      <c r="N4670" s="2" t="s">
        <v>82</v>
      </c>
      <c r="O4670">
        <f t="shared" si="576"/>
        <v>2020</v>
      </c>
      <c r="P4670">
        <f t="shared" si="577"/>
        <v>10</v>
      </c>
      <c r="Q4670" t="str">
        <f t="shared" si="578"/>
        <v>oct</v>
      </c>
      <c r="R4670" t="str">
        <f t="shared" si="579"/>
        <v>Florida</v>
      </c>
      <c r="S4670" t="str">
        <f t="shared" si="580"/>
        <v>2020-10</v>
      </c>
      <c r="T4670">
        <f>IF(AND(COUNTIF(Calculs!$Q$2:$Q$12,$O4670)&gt;0,COUNTIF(Calculs!$S$2:$S$12,$E4670)&gt;0,COUNTIF(Calculs!$U$2:$U$12,$H4670)&gt;0),1,0)</f>
        <v>1</v>
      </c>
      <c r="U4670">
        <f t="shared" si="581"/>
        <v>12480</v>
      </c>
      <c r="V4670">
        <f t="shared" si="582"/>
        <v>195</v>
      </c>
      <c r="W4670">
        <f t="shared" si="583"/>
        <v>6240</v>
      </c>
    </row>
    <row r="4671" spans="1:23" ht="15.75" customHeight="1" x14ac:dyDescent="0.3">
      <c r="A4671" s="2" t="s">
        <v>25</v>
      </c>
      <c r="B4671" s="2">
        <v>1185732</v>
      </c>
      <c r="C4671" s="3">
        <v>44114</v>
      </c>
      <c r="D4671" s="12" t="str" cm="1">
        <f t="array" ref="D4671">_xlfn.SWITCH(WEEKDAY(C4671,2), 1, "Lundi", 2, "Mardi", 3, "Mercredi", 4, "Jeudi", 5, "Vendredi", 6, "Samedi", 7, "Dimanche", "Erreur")</f>
        <v>Samedi</v>
      </c>
      <c r="E4671" s="2" t="s">
        <v>47</v>
      </c>
      <c r="F4671" s="2" t="s">
        <v>48</v>
      </c>
      <c r="G4671" s="2" t="s">
        <v>49</v>
      </c>
      <c r="H4671" s="4" t="s">
        <v>22</v>
      </c>
      <c r="I4671" s="5">
        <v>64</v>
      </c>
      <c r="J4671" s="6">
        <v>213</v>
      </c>
      <c r="K4671" s="7">
        <v>13632</v>
      </c>
      <c r="L4671" s="7">
        <v>8179.2</v>
      </c>
      <c r="M4671" s="8">
        <v>0.6</v>
      </c>
      <c r="N4671" s="2" t="s">
        <v>82</v>
      </c>
      <c r="O4671">
        <f t="shared" si="576"/>
        <v>2020</v>
      </c>
      <c r="P4671">
        <f t="shared" si="577"/>
        <v>10</v>
      </c>
      <c r="Q4671" t="str">
        <f t="shared" si="578"/>
        <v>oct</v>
      </c>
      <c r="R4671" t="str">
        <f t="shared" si="579"/>
        <v>Florida</v>
      </c>
      <c r="S4671" t="str">
        <f t="shared" si="580"/>
        <v>2020-10</v>
      </c>
      <c r="T4671">
        <f>IF(AND(COUNTIF(Calculs!$Q$2:$Q$12,$O4671)&gt;0,COUNTIF(Calculs!$S$2:$S$12,$E4671)&gt;0,COUNTIF(Calculs!$U$2:$U$12,$H4671)&gt;0),1,0)</f>
        <v>1</v>
      </c>
      <c r="U4671">
        <f t="shared" si="581"/>
        <v>13632</v>
      </c>
      <c r="V4671">
        <f t="shared" si="582"/>
        <v>213</v>
      </c>
      <c r="W4671">
        <f t="shared" si="583"/>
        <v>8179.2</v>
      </c>
    </row>
    <row r="4672" spans="1:23" ht="15.75" customHeight="1" x14ac:dyDescent="0.3">
      <c r="A4672" s="2" t="s">
        <v>25</v>
      </c>
      <c r="B4672" s="2">
        <v>1185732</v>
      </c>
      <c r="C4672" s="3">
        <v>43975</v>
      </c>
      <c r="D4672" s="12" t="str" cm="1">
        <f t="array" ref="D4672">_xlfn.SWITCH(WEEKDAY(C4672,2), 1, "Lundi", 2, "Mardi", 3, "Mercredi", 4, "Jeudi", 5, "Vendredi", 6, "Samedi", 7, "Dimanche", "Erreur")</f>
        <v>Dimanche</v>
      </c>
      <c r="E4672" s="2" t="s">
        <v>47</v>
      </c>
      <c r="F4672" s="2" t="s">
        <v>48</v>
      </c>
      <c r="G4672" s="2" t="s">
        <v>49</v>
      </c>
      <c r="H4672" s="4" t="s">
        <v>16</v>
      </c>
      <c r="I4672" s="5">
        <v>63</v>
      </c>
      <c r="J4672" s="6">
        <v>323</v>
      </c>
      <c r="K4672" s="7">
        <v>20349</v>
      </c>
      <c r="L4672" s="7">
        <v>11395.44</v>
      </c>
      <c r="M4672" s="8">
        <v>0.56000000000000005</v>
      </c>
      <c r="N4672" s="2" t="s">
        <v>82</v>
      </c>
      <c r="O4672">
        <f t="shared" si="576"/>
        <v>2020</v>
      </c>
      <c r="P4672">
        <f t="shared" si="577"/>
        <v>5</v>
      </c>
      <c r="Q4672" t="str">
        <f t="shared" si="578"/>
        <v>mai</v>
      </c>
      <c r="R4672" t="str">
        <f t="shared" si="579"/>
        <v>Florida</v>
      </c>
      <c r="S4672" t="str">
        <f t="shared" si="580"/>
        <v>2020-05</v>
      </c>
      <c r="T4672">
        <f>IF(AND(COUNTIF(Calculs!$Q$2:$Q$12,$O4672)&gt;0,COUNTIF(Calculs!$S$2:$S$12,$E4672)&gt;0,COUNTIF(Calculs!$U$2:$U$12,$H4672)&gt;0),1,0)</f>
        <v>1</v>
      </c>
      <c r="U4672">
        <f t="shared" si="581"/>
        <v>20349</v>
      </c>
      <c r="V4672">
        <f t="shared" si="582"/>
        <v>323</v>
      </c>
      <c r="W4672">
        <f t="shared" si="583"/>
        <v>11395.44</v>
      </c>
    </row>
    <row r="4673" spans="1:23" ht="15.75" customHeight="1" x14ac:dyDescent="0.3">
      <c r="A4673" s="2" t="s">
        <v>25</v>
      </c>
      <c r="B4673" s="2">
        <v>1185732</v>
      </c>
      <c r="C4673" s="3">
        <v>43975</v>
      </c>
      <c r="D4673" s="12" t="str" cm="1">
        <f t="array" ref="D4673">_xlfn.SWITCH(WEEKDAY(C4673,2), 1, "Lundi", 2, "Mardi", 3, "Mercredi", 4, "Jeudi", 5, "Vendredi", 6, "Samedi", 7, "Dimanche", "Erreur")</f>
        <v>Dimanche</v>
      </c>
      <c r="E4673" s="2" t="s">
        <v>47</v>
      </c>
      <c r="F4673" s="2" t="s">
        <v>48</v>
      </c>
      <c r="G4673" s="2" t="s">
        <v>49</v>
      </c>
      <c r="H4673" s="4" t="s">
        <v>18</v>
      </c>
      <c r="I4673" s="5">
        <v>51</v>
      </c>
      <c r="J4673" s="6">
        <v>254</v>
      </c>
      <c r="K4673" s="7">
        <v>12954</v>
      </c>
      <c r="L4673" s="7">
        <v>6088.38</v>
      </c>
      <c r="M4673" s="8">
        <v>0.47</v>
      </c>
      <c r="N4673" s="2" t="s">
        <v>82</v>
      </c>
      <c r="O4673">
        <f t="shared" si="576"/>
        <v>2020</v>
      </c>
      <c r="P4673">
        <f t="shared" si="577"/>
        <v>5</v>
      </c>
      <c r="Q4673" t="str">
        <f t="shared" si="578"/>
        <v>mai</v>
      </c>
      <c r="R4673" t="str">
        <f t="shared" si="579"/>
        <v>Florida</v>
      </c>
      <c r="S4673" t="str">
        <f t="shared" si="580"/>
        <v>2020-05</v>
      </c>
      <c r="T4673">
        <f>IF(AND(COUNTIF(Calculs!$Q$2:$Q$12,$O4673)&gt;0,COUNTIF(Calculs!$S$2:$S$12,$E4673)&gt;0,COUNTIF(Calculs!$U$2:$U$12,$H4673)&gt;0),1,0)</f>
        <v>1</v>
      </c>
      <c r="U4673">
        <f t="shared" si="581"/>
        <v>12954</v>
      </c>
      <c r="V4673">
        <f t="shared" si="582"/>
        <v>254</v>
      </c>
      <c r="W4673">
        <f t="shared" si="583"/>
        <v>6088.38</v>
      </c>
    </row>
    <row r="4674" spans="1:23" ht="15.75" customHeight="1" x14ac:dyDescent="0.3">
      <c r="A4674" s="2" t="s">
        <v>25</v>
      </c>
      <c r="B4674" s="2">
        <v>1185732</v>
      </c>
      <c r="C4674" s="3">
        <v>43975</v>
      </c>
      <c r="D4674" s="12" t="str" cm="1">
        <f t="array" ref="D4674">_xlfn.SWITCH(WEEKDAY(C4674,2), 1, "Lundi", 2, "Mardi", 3, "Mercredi", 4, "Jeudi", 5, "Vendredi", 6, "Samedi", 7, "Dimanche", "Erreur")</f>
        <v>Dimanche</v>
      </c>
      <c r="E4674" s="2" t="s">
        <v>47</v>
      </c>
      <c r="F4674" s="2" t="s">
        <v>48</v>
      </c>
      <c r="G4674" s="2" t="s">
        <v>49</v>
      </c>
      <c r="H4674" s="4" t="s">
        <v>19</v>
      </c>
      <c r="I4674" s="5">
        <v>52</v>
      </c>
      <c r="J4674" s="6">
        <v>248</v>
      </c>
      <c r="K4674" s="7">
        <v>12896</v>
      </c>
      <c r="L4674" s="7">
        <v>4771.5199999999995</v>
      </c>
      <c r="M4674" s="8">
        <v>0.37</v>
      </c>
      <c r="N4674" s="2" t="s">
        <v>82</v>
      </c>
      <c r="O4674">
        <f t="shared" si="576"/>
        <v>2020</v>
      </c>
      <c r="P4674">
        <f t="shared" si="577"/>
        <v>5</v>
      </c>
      <c r="Q4674" t="str">
        <f t="shared" si="578"/>
        <v>mai</v>
      </c>
      <c r="R4674" t="str">
        <f t="shared" si="579"/>
        <v>Florida</v>
      </c>
      <c r="S4674" t="str">
        <f t="shared" si="580"/>
        <v>2020-05</v>
      </c>
      <c r="T4674">
        <f>IF(AND(COUNTIF(Calculs!$Q$2:$Q$12,$O4674)&gt;0,COUNTIF(Calculs!$S$2:$S$12,$E4674)&gt;0,COUNTIF(Calculs!$U$2:$U$12,$H4674)&gt;0),1,0)</f>
        <v>1</v>
      </c>
      <c r="U4674">
        <f t="shared" si="581"/>
        <v>12896</v>
      </c>
      <c r="V4674">
        <f t="shared" si="582"/>
        <v>248</v>
      </c>
      <c r="W4674">
        <f t="shared" si="583"/>
        <v>4771.5199999999995</v>
      </c>
    </row>
    <row r="4675" spans="1:23" ht="15.75" customHeight="1" x14ac:dyDescent="0.3">
      <c r="A4675" s="2" t="s">
        <v>25</v>
      </c>
      <c r="B4675" s="2">
        <v>1185732</v>
      </c>
      <c r="C4675" s="3">
        <v>43975</v>
      </c>
      <c r="D4675" s="12" t="str" cm="1">
        <f t="array" ref="D4675">_xlfn.SWITCH(WEEKDAY(C4675,2), 1, "Lundi", 2, "Mardi", 3, "Mercredi", 4, "Jeudi", 5, "Vendredi", 6, "Samedi", 7, "Dimanche", "Erreur")</f>
        <v>Dimanche</v>
      </c>
      <c r="E4675" s="2" t="s">
        <v>47</v>
      </c>
      <c r="F4675" s="2" t="s">
        <v>48</v>
      </c>
      <c r="G4675" s="2" t="s">
        <v>49</v>
      </c>
      <c r="H4675" s="4" t="s">
        <v>20</v>
      </c>
      <c r="I4675" s="5">
        <v>54</v>
      </c>
      <c r="J4675" s="6">
        <v>209</v>
      </c>
      <c r="K4675" s="7">
        <v>11286</v>
      </c>
      <c r="L4675" s="7">
        <v>4852.9799999999996</v>
      </c>
      <c r="M4675" s="8">
        <v>0.43</v>
      </c>
      <c r="N4675" s="2" t="s">
        <v>82</v>
      </c>
      <c r="O4675">
        <f t="shared" ref="O4675:O4738" si="584">YEAR($C4675)</f>
        <v>2020</v>
      </c>
      <c r="P4675">
        <f t="shared" ref="P4675:P4738" si="585">MONTH($C4675)</f>
        <v>5</v>
      </c>
      <c r="Q4675" t="str">
        <f t="shared" ref="Q4675:Q4738" si="586">TEXT($C4675,"mmm")</f>
        <v>mai</v>
      </c>
      <c r="R4675" t="str">
        <f t="shared" ref="R4675:R4738" si="587">SUBSTITUTE(SUBSTITUTE($F4675,"Sud ","South "),"Ouest ","West ")</f>
        <v>Florida</v>
      </c>
      <c r="S4675" t="str">
        <f t="shared" ref="S4675:S4738" si="588">TEXT($C4675,"aaaa-mm")</f>
        <v>2020-05</v>
      </c>
      <c r="T4675">
        <f>IF(AND(COUNTIF(Calculs!$Q$2:$Q$12,$O4675)&gt;0,COUNTIF(Calculs!$S$2:$S$12,$E4675)&gt;0,COUNTIF(Calculs!$U$2:$U$12,$H4675)&gt;0),1,0)</f>
        <v>1</v>
      </c>
      <c r="U4675">
        <f t="shared" ref="U4675:U4738" si="589">$K4675*$T4675</f>
        <v>11286</v>
      </c>
      <c r="V4675">
        <f t="shared" ref="V4675:V4738" si="590">$J4675*$T4675</f>
        <v>209</v>
      </c>
      <c r="W4675">
        <f t="shared" ref="W4675:W4738" si="591">$L4675*$T4675</f>
        <v>4852.9799999999996</v>
      </c>
    </row>
    <row r="4676" spans="1:23" ht="15.75" customHeight="1" x14ac:dyDescent="0.3">
      <c r="A4676" s="2" t="s">
        <v>13</v>
      </c>
      <c r="B4676" s="2">
        <v>1185732</v>
      </c>
      <c r="C4676" s="3">
        <v>43975</v>
      </c>
      <c r="D4676" s="12" t="str" cm="1">
        <f t="array" ref="D4676">_xlfn.SWITCH(WEEKDAY(C4676,2), 1, "Lundi", 2, "Mardi", 3, "Mercredi", 4, "Jeudi", 5, "Vendredi", 6, "Samedi", 7, "Dimanche", "Erreur")</f>
        <v>Dimanche</v>
      </c>
      <c r="E4676" s="2" t="s">
        <v>47</v>
      </c>
      <c r="F4676" s="2" t="s">
        <v>48</v>
      </c>
      <c r="G4676" s="2" t="s">
        <v>49</v>
      </c>
      <c r="H4676" s="4" t="s">
        <v>21</v>
      </c>
      <c r="I4676" s="5">
        <v>60</v>
      </c>
      <c r="J4676" s="6">
        <v>202</v>
      </c>
      <c r="K4676" s="7">
        <v>12120</v>
      </c>
      <c r="L4676" s="7">
        <v>5938.8</v>
      </c>
      <c r="M4676" s="8">
        <v>0.49</v>
      </c>
      <c r="N4676" s="2" t="s">
        <v>82</v>
      </c>
      <c r="O4676">
        <f t="shared" si="584"/>
        <v>2020</v>
      </c>
      <c r="P4676">
        <f t="shared" si="585"/>
        <v>5</v>
      </c>
      <c r="Q4676" t="str">
        <f t="shared" si="586"/>
        <v>mai</v>
      </c>
      <c r="R4676" t="str">
        <f t="shared" si="587"/>
        <v>Florida</v>
      </c>
      <c r="S4676" t="str">
        <f t="shared" si="588"/>
        <v>2020-05</v>
      </c>
      <c r="T4676">
        <f>IF(AND(COUNTIF(Calculs!$Q$2:$Q$12,$O4676)&gt;0,COUNTIF(Calculs!$S$2:$S$12,$E4676)&gt;0,COUNTIF(Calculs!$U$2:$U$12,$H4676)&gt;0),1,0)</f>
        <v>1</v>
      </c>
      <c r="U4676">
        <f t="shared" si="589"/>
        <v>12120</v>
      </c>
      <c r="V4676">
        <f t="shared" si="590"/>
        <v>202</v>
      </c>
      <c r="W4676">
        <f t="shared" si="591"/>
        <v>5938.8</v>
      </c>
    </row>
    <row r="4677" spans="1:23" ht="15.75" customHeight="1" x14ac:dyDescent="0.3">
      <c r="A4677" s="2" t="s">
        <v>13</v>
      </c>
      <c r="B4677" s="2">
        <v>1185732</v>
      </c>
      <c r="C4677" s="3">
        <v>43975</v>
      </c>
      <c r="D4677" s="12" t="str" cm="1">
        <f t="array" ref="D4677">_xlfn.SWITCH(WEEKDAY(C4677,2), 1, "Lundi", 2, "Mardi", 3, "Mercredi", 4, "Jeudi", 5, "Vendredi", 6, "Samedi", 7, "Dimanche", "Erreur")</f>
        <v>Dimanche</v>
      </c>
      <c r="E4677" s="2" t="s">
        <v>47</v>
      </c>
      <c r="F4677" s="2" t="s">
        <v>48</v>
      </c>
      <c r="G4677" s="2" t="s">
        <v>49</v>
      </c>
      <c r="H4677" s="4" t="s">
        <v>22</v>
      </c>
      <c r="I4677" s="5">
        <v>64</v>
      </c>
      <c r="J4677" s="6">
        <v>219</v>
      </c>
      <c r="K4677" s="7">
        <v>14016</v>
      </c>
      <c r="L4677" s="7">
        <v>8830.08</v>
      </c>
      <c r="M4677" s="8">
        <v>0.63</v>
      </c>
      <c r="N4677" s="2" t="s">
        <v>82</v>
      </c>
      <c r="O4677">
        <f t="shared" si="584"/>
        <v>2020</v>
      </c>
      <c r="P4677">
        <f t="shared" si="585"/>
        <v>5</v>
      </c>
      <c r="Q4677" t="str">
        <f t="shared" si="586"/>
        <v>mai</v>
      </c>
      <c r="R4677" t="str">
        <f t="shared" si="587"/>
        <v>Florida</v>
      </c>
      <c r="S4677" t="str">
        <f t="shared" si="588"/>
        <v>2020-05</v>
      </c>
      <c r="T4677">
        <f>IF(AND(COUNTIF(Calculs!$Q$2:$Q$12,$O4677)&gt;0,COUNTIF(Calculs!$S$2:$S$12,$E4677)&gt;0,COUNTIF(Calculs!$U$2:$U$12,$H4677)&gt;0),1,0)</f>
        <v>1</v>
      </c>
      <c r="U4677">
        <f t="shared" si="589"/>
        <v>14016</v>
      </c>
      <c r="V4677">
        <f t="shared" si="590"/>
        <v>219</v>
      </c>
      <c r="W4677">
        <f t="shared" si="591"/>
        <v>8830.08</v>
      </c>
    </row>
    <row r="4678" spans="1:23" ht="15.75" customHeight="1" x14ac:dyDescent="0.3">
      <c r="A4678" s="2" t="s">
        <v>13</v>
      </c>
      <c r="B4678" s="2">
        <v>1185732</v>
      </c>
      <c r="C4678" s="3">
        <v>44121</v>
      </c>
      <c r="D4678" s="12" t="str" cm="1">
        <f t="array" ref="D4678">_xlfn.SWITCH(WEEKDAY(C4678,2), 1, "Lundi", 2, "Mardi", 3, "Mercredi", 4, "Jeudi", 5, "Vendredi", 6, "Samedi", 7, "Dimanche", "Erreur")</f>
        <v>Samedi</v>
      </c>
      <c r="E4678" s="2" t="s">
        <v>47</v>
      </c>
      <c r="F4678" s="2" t="s">
        <v>48</v>
      </c>
      <c r="G4678" s="2" t="s">
        <v>49</v>
      </c>
      <c r="H4678" s="4" t="s">
        <v>16</v>
      </c>
      <c r="I4678" s="5">
        <v>33</v>
      </c>
      <c r="J4678" s="6">
        <v>131</v>
      </c>
      <c r="K4678" s="7">
        <v>4323</v>
      </c>
      <c r="L4678" s="7">
        <v>1945.3500000000004</v>
      </c>
      <c r="M4678" s="8">
        <v>0.45000000000000007</v>
      </c>
      <c r="N4678" s="2" t="s">
        <v>82</v>
      </c>
      <c r="O4678">
        <f t="shared" si="584"/>
        <v>2020</v>
      </c>
      <c r="P4678">
        <f t="shared" si="585"/>
        <v>10</v>
      </c>
      <c r="Q4678" t="str">
        <f t="shared" si="586"/>
        <v>oct</v>
      </c>
      <c r="R4678" t="str">
        <f t="shared" si="587"/>
        <v>Florida</v>
      </c>
      <c r="S4678" t="str">
        <f t="shared" si="588"/>
        <v>2020-10</v>
      </c>
      <c r="T4678">
        <f>IF(AND(COUNTIF(Calculs!$Q$2:$Q$12,$O4678)&gt;0,COUNTIF(Calculs!$S$2:$S$12,$E4678)&gt;0,COUNTIF(Calculs!$U$2:$U$12,$H4678)&gt;0),1,0)</f>
        <v>1</v>
      </c>
      <c r="U4678">
        <f t="shared" si="589"/>
        <v>4323</v>
      </c>
      <c r="V4678">
        <f t="shared" si="590"/>
        <v>131</v>
      </c>
      <c r="W4678">
        <f t="shared" si="591"/>
        <v>1945.3500000000004</v>
      </c>
    </row>
    <row r="4679" spans="1:23" ht="15.75" customHeight="1" x14ac:dyDescent="0.3">
      <c r="A4679" s="2" t="s">
        <v>13</v>
      </c>
      <c r="B4679" s="2">
        <v>1185732</v>
      </c>
      <c r="C4679" s="3">
        <v>44122</v>
      </c>
      <c r="D4679" s="12" t="str" cm="1">
        <f t="array" ref="D4679">_xlfn.SWITCH(WEEKDAY(C4679,2), 1, "Lundi", 2, "Mardi", 3, "Mercredi", 4, "Jeudi", 5, "Vendredi", 6, "Samedi", 7, "Dimanche", "Erreur")</f>
        <v>Dimanche</v>
      </c>
      <c r="E4679" s="2" t="s">
        <v>47</v>
      </c>
      <c r="F4679" s="2" t="s">
        <v>48</v>
      </c>
      <c r="G4679" s="2" t="s">
        <v>49</v>
      </c>
      <c r="H4679" s="4" t="s">
        <v>18</v>
      </c>
      <c r="I4679" s="5">
        <v>33</v>
      </c>
      <c r="J4679" s="6">
        <v>65</v>
      </c>
      <c r="K4679" s="7">
        <v>2145</v>
      </c>
      <c r="L4679" s="7">
        <v>858</v>
      </c>
      <c r="M4679" s="8">
        <v>0.4</v>
      </c>
      <c r="N4679" s="2" t="s">
        <v>82</v>
      </c>
      <c r="O4679">
        <f t="shared" si="584"/>
        <v>2020</v>
      </c>
      <c r="P4679">
        <f t="shared" si="585"/>
        <v>10</v>
      </c>
      <c r="Q4679" t="str">
        <f t="shared" si="586"/>
        <v>oct</v>
      </c>
      <c r="R4679" t="str">
        <f t="shared" si="587"/>
        <v>Florida</v>
      </c>
      <c r="S4679" t="str">
        <f t="shared" si="588"/>
        <v>2020-10</v>
      </c>
      <c r="T4679">
        <f>IF(AND(COUNTIF(Calculs!$Q$2:$Q$12,$O4679)&gt;0,COUNTIF(Calculs!$S$2:$S$12,$E4679)&gt;0,COUNTIF(Calculs!$U$2:$U$12,$H4679)&gt;0),1,0)</f>
        <v>1</v>
      </c>
      <c r="U4679">
        <f t="shared" si="589"/>
        <v>2145</v>
      </c>
      <c r="V4679">
        <f t="shared" si="590"/>
        <v>65</v>
      </c>
      <c r="W4679">
        <f t="shared" si="591"/>
        <v>858</v>
      </c>
    </row>
    <row r="4680" spans="1:23" ht="15.75" customHeight="1" x14ac:dyDescent="0.3">
      <c r="A4680" s="2" t="s">
        <v>13</v>
      </c>
      <c r="B4680" s="2">
        <v>1185732</v>
      </c>
      <c r="C4680" s="3">
        <v>44123</v>
      </c>
      <c r="D4680" s="12" t="str" cm="1">
        <f t="array" ref="D4680">_xlfn.SWITCH(WEEKDAY(C4680,2), 1, "Lundi", 2, "Mardi", 3, "Mercredi", 4, "Jeudi", 5, "Vendredi", 6, "Samedi", 7, "Dimanche", "Erreur")</f>
        <v>Lundi</v>
      </c>
      <c r="E4680" s="2" t="s">
        <v>47</v>
      </c>
      <c r="F4680" s="2" t="s">
        <v>48</v>
      </c>
      <c r="G4680" s="2" t="s">
        <v>49</v>
      </c>
      <c r="H4680" s="4" t="s">
        <v>19</v>
      </c>
      <c r="I4680" s="5">
        <v>24</v>
      </c>
      <c r="J4680" s="6">
        <v>63</v>
      </c>
      <c r="K4680" s="7">
        <v>1512</v>
      </c>
      <c r="L4680" s="7">
        <v>665.28</v>
      </c>
      <c r="M4680" s="8">
        <v>0.44</v>
      </c>
      <c r="N4680" s="2" t="s">
        <v>82</v>
      </c>
      <c r="O4680">
        <f t="shared" si="584"/>
        <v>2020</v>
      </c>
      <c r="P4680">
        <f t="shared" si="585"/>
        <v>10</v>
      </c>
      <c r="Q4680" t="str">
        <f t="shared" si="586"/>
        <v>oct</v>
      </c>
      <c r="R4680" t="str">
        <f t="shared" si="587"/>
        <v>Florida</v>
      </c>
      <c r="S4680" t="str">
        <f t="shared" si="588"/>
        <v>2020-10</v>
      </c>
      <c r="T4680">
        <f>IF(AND(COUNTIF(Calculs!$Q$2:$Q$12,$O4680)&gt;0,COUNTIF(Calculs!$S$2:$S$12,$E4680)&gt;0,COUNTIF(Calculs!$U$2:$U$12,$H4680)&gt;0),1,0)</f>
        <v>1</v>
      </c>
      <c r="U4680">
        <f t="shared" si="589"/>
        <v>1512</v>
      </c>
      <c r="V4680">
        <f t="shared" si="590"/>
        <v>63</v>
      </c>
      <c r="W4680">
        <f t="shared" si="591"/>
        <v>665.28</v>
      </c>
    </row>
    <row r="4681" spans="1:23" ht="15.75" customHeight="1" x14ac:dyDescent="0.3">
      <c r="A4681" s="2" t="s">
        <v>13</v>
      </c>
      <c r="B4681" s="2">
        <v>1185732</v>
      </c>
      <c r="C4681" s="3">
        <v>44124</v>
      </c>
      <c r="D4681" s="12" t="str" cm="1">
        <f t="array" ref="D4681">_xlfn.SWITCH(WEEKDAY(C4681,2), 1, "Lundi", 2, "Mardi", 3, "Mercredi", 4, "Jeudi", 5, "Vendredi", 6, "Samedi", 7, "Dimanche", "Erreur")</f>
        <v>Mardi</v>
      </c>
      <c r="E4681" s="2" t="s">
        <v>47</v>
      </c>
      <c r="F4681" s="2" t="s">
        <v>48</v>
      </c>
      <c r="G4681" s="2" t="s">
        <v>49</v>
      </c>
      <c r="H4681" s="4" t="s">
        <v>20</v>
      </c>
      <c r="I4681" s="5">
        <v>29</v>
      </c>
      <c r="J4681" s="6">
        <v>26</v>
      </c>
      <c r="K4681" s="7">
        <v>754</v>
      </c>
      <c r="L4681" s="7">
        <v>339.30000000000007</v>
      </c>
      <c r="M4681" s="8">
        <v>0.45000000000000007</v>
      </c>
      <c r="N4681" s="2" t="s">
        <v>82</v>
      </c>
      <c r="O4681">
        <f t="shared" si="584"/>
        <v>2020</v>
      </c>
      <c r="P4681">
        <f t="shared" si="585"/>
        <v>10</v>
      </c>
      <c r="Q4681" t="str">
        <f t="shared" si="586"/>
        <v>oct</v>
      </c>
      <c r="R4681" t="str">
        <f t="shared" si="587"/>
        <v>Florida</v>
      </c>
      <c r="S4681" t="str">
        <f t="shared" si="588"/>
        <v>2020-10</v>
      </c>
      <c r="T4681">
        <f>IF(AND(COUNTIF(Calculs!$Q$2:$Q$12,$O4681)&gt;0,COUNTIF(Calculs!$S$2:$S$12,$E4681)&gt;0,COUNTIF(Calculs!$U$2:$U$12,$H4681)&gt;0),1,0)</f>
        <v>1</v>
      </c>
      <c r="U4681">
        <f t="shared" si="589"/>
        <v>754</v>
      </c>
      <c r="V4681">
        <f t="shared" si="590"/>
        <v>26</v>
      </c>
      <c r="W4681">
        <f t="shared" si="591"/>
        <v>339.30000000000007</v>
      </c>
    </row>
    <row r="4682" spans="1:23" ht="15.75" customHeight="1" x14ac:dyDescent="0.3">
      <c r="A4682" s="2" t="s">
        <v>13</v>
      </c>
      <c r="B4682" s="2">
        <v>1185732</v>
      </c>
      <c r="C4682" s="3">
        <v>44125</v>
      </c>
      <c r="D4682" s="12" t="str" cm="1">
        <f t="array" ref="D4682">_xlfn.SWITCH(WEEKDAY(C4682,2), 1, "Lundi", 2, "Mardi", 3, "Mercredi", 4, "Jeudi", 5, "Vendredi", 6, "Samedi", 7, "Dimanche", "Erreur")</f>
        <v>Mercredi</v>
      </c>
      <c r="E4682" s="2" t="s">
        <v>35</v>
      </c>
      <c r="F4682" s="2" t="s">
        <v>50</v>
      </c>
      <c r="G4682" s="2" t="s">
        <v>51</v>
      </c>
      <c r="H4682" s="4" t="s">
        <v>21</v>
      </c>
      <c r="I4682" s="5">
        <v>43</v>
      </c>
      <c r="J4682" s="6">
        <v>39</v>
      </c>
      <c r="K4682" s="7">
        <v>1677</v>
      </c>
      <c r="L4682" s="7">
        <v>754.65</v>
      </c>
      <c r="M4682" s="8">
        <v>0.44999999999999996</v>
      </c>
      <c r="N4682" s="2" t="s">
        <v>82</v>
      </c>
      <c r="O4682">
        <f t="shared" si="584"/>
        <v>2020</v>
      </c>
      <c r="P4682">
        <f t="shared" si="585"/>
        <v>10</v>
      </c>
      <c r="Q4682" t="str">
        <f t="shared" si="586"/>
        <v>oct</v>
      </c>
      <c r="R4682" t="str">
        <f t="shared" si="587"/>
        <v>Minnesota</v>
      </c>
      <c r="S4682" t="str">
        <f t="shared" si="588"/>
        <v>2020-10</v>
      </c>
      <c r="T4682">
        <f>IF(AND(COUNTIF(Calculs!$Q$2:$Q$12,$O4682)&gt;0,COUNTIF(Calculs!$S$2:$S$12,$E4682)&gt;0,COUNTIF(Calculs!$U$2:$U$12,$H4682)&gt;0),1,0)</f>
        <v>1</v>
      </c>
      <c r="U4682">
        <f t="shared" si="589"/>
        <v>1677</v>
      </c>
      <c r="V4682">
        <f t="shared" si="590"/>
        <v>39</v>
      </c>
      <c r="W4682">
        <f t="shared" si="591"/>
        <v>754.65</v>
      </c>
    </row>
    <row r="4683" spans="1:23" ht="15.75" customHeight="1" x14ac:dyDescent="0.3">
      <c r="A4683" s="2" t="s">
        <v>13</v>
      </c>
      <c r="B4683" s="2">
        <v>1185732</v>
      </c>
      <c r="C4683" s="3">
        <v>44126</v>
      </c>
      <c r="D4683" s="12" t="str" cm="1">
        <f t="array" ref="D4683">_xlfn.SWITCH(WEEKDAY(C4683,2), 1, "Lundi", 2, "Mardi", 3, "Mercredi", 4, "Jeudi", 5, "Vendredi", 6, "Samedi", 7, "Dimanche", "Erreur")</f>
        <v>Jeudi</v>
      </c>
      <c r="E4683" s="2" t="s">
        <v>35</v>
      </c>
      <c r="F4683" s="2" t="s">
        <v>50</v>
      </c>
      <c r="G4683" s="2" t="s">
        <v>51</v>
      </c>
      <c r="H4683" s="4" t="s">
        <v>22</v>
      </c>
      <c r="I4683" s="5">
        <v>32</v>
      </c>
      <c r="J4683" s="6">
        <v>65</v>
      </c>
      <c r="K4683" s="7">
        <v>2080</v>
      </c>
      <c r="L4683" s="7">
        <v>1164.8000000000002</v>
      </c>
      <c r="M4683" s="8">
        <v>0.56000000000000005</v>
      </c>
      <c r="N4683" s="2" t="s">
        <v>82</v>
      </c>
      <c r="O4683">
        <f t="shared" si="584"/>
        <v>2020</v>
      </c>
      <c r="P4683">
        <f t="shared" si="585"/>
        <v>10</v>
      </c>
      <c r="Q4683" t="str">
        <f t="shared" si="586"/>
        <v>oct</v>
      </c>
      <c r="R4683" t="str">
        <f t="shared" si="587"/>
        <v>Minnesota</v>
      </c>
      <c r="S4683" t="str">
        <f t="shared" si="588"/>
        <v>2020-10</v>
      </c>
      <c r="T4683">
        <f>IF(AND(COUNTIF(Calculs!$Q$2:$Q$12,$O4683)&gt;0,COUNTIF(Calculs!$S$2:$S$12,$E4683)&gt;0,COUNTIF(Calculs!$U$2:$U$12,$H4683)&gt;0),1,0)</f>
        <v>1</v>
      </c>
      <c r="U4683">
        <f t="shared" si="589"/>
        <v>2080</v>
      </c>
      <c r="V4683">
        <f t="shared" si="590"/>
        <v>65</v>
      </c>
      <c r="W4683">
        <f t="shared" si="591"/>
        <v>1164.8000000000002</v>
      </c>
    </row>
    <row r="4684" spans="1:23" ht="15.75" customHeight="1" x14ac:dyDescent="0.3">
      <c r="A4684" s="2" t="s">
        <v>13</v>
      </c>
      <c r="B4684" s="2">
        <v>1185732</v>
      </c>
      <c r="C4684" s="3">
        <v>44127</v>
      </c>
      <c r="D4684" s="12" t="str" cm="1">
        <f t="array" ref="D4684">_xlfn.SWITCH(WEEKDAY(C4684,2), 1, "Lundi", 2, "Mardi", 3, "Mercredi", 4, "Jeudi", 5, "Vendredi", 6, "Samedi", 7, "Dimanche", "Erreur")</f>
        <v>Vendredi</v>
      </c>
      <c r="E4684" s="2" t="s">
        <v>35</v>
      </c>
      <c r="F4684" s="2" t="s">
        <v>50</v>
      </c>
      <c r="G4684" s="2" t="s">
        <v>51</v>
      </c>
      <c r="H4684" s="4" t="s">
        <v>16</v>
      </c>
      <c r="I4684" s="5">
        <v>32</v>
      </c>
      <c r="J4684" s="6">
        <v>135</v>
      </c>
      <c r="K4684" s="7">
        <v>4320</v>
      </c>
      <c r="L4684" s="7">
        <v>1944.0000000000002</v>
      </c>
      <c r="M4684" s="8">
        <v>0.45000000000000007</v>
      </c>
      <c r="N4684" s="2" t="s">
        <v>82</v>
      </c>
      <c r="O4684">
        <f t="shared" si="584"/>
        <v>2020</v>
      </c>
      <c r="P4684">
        <f t="shared" si="585"/>
        <v>10</v>
      </c>
      <c r="Q4684" t="str">
        <f t="shared" si="586"/>
        <v>oct</v>
      </c>
      <c r="R4684" t="str">
        <f t="shared" si="587"/>
        <v>Minnesota</v>
      </c>
      <c r="S4684" t="str">
        <f t="shared" si="588"/>
        <v>2020-10</v>
      </c>
      <c r="T4684">
        <f>IF(AND(COUNTIF(Calculs!$Q$2:$Q$12,$O4684)&gt;0,COUNTIF(Calculs!$S$2:$S$12,$E4684)&gt;0,COUNTIF(Calculs!$U$2:$U$12,$H4684)&gt;0),1,0)</f>
        <v>1</v>
      </c>
      <c r="U4684">
        <f t="shared" si="589"/>
        <v>4320</v>
      </c>
      <c r="V4684">
        <f t="shared" si="590"/>
        <v>135</v>
      </c>
      <c r="W4684">
        <f t="shared" si="591"/>
        <v>1944.0000000000002</v>
      </c>
    </row>
    <row r="4685" spans="1:23" ht="15.75" customHeight="1" x14ac:dyDescent="0.3">
      <c r="A4685" s="2" t="s">
        <v>13</v>
      </c>
      <c r="B4685" s="2">
        <v>1185732</v>
      </c>
      <c r="C4685" s="3">
        <v>44128</v>
      </c>
      <c r="D4685" s="12" t="str" cm="1">
        <f t="array" ref="D4685">_xlfn.SWITCH(WEEKDAY(C4685,2), 1, "Lundi", 2, "Mardi", 3, "Mercredi", 4, "Jeudi", 5, "Vendredi", 6, "Samedi", 7, "Dimanche", "Erreur")</f>
        <v>Samedi</v>
      </c>
      <c r="E4685" s="2" t="s">
        <v>35</v>
      </c>
      <c r="F4685" s="2" t="s">
        <v>50</v>
      </c>
      <c r="G4685" s="2" t="s">
        <v>51</v>
      </c>
      <c r="H4685" s="4" t="s">
        <v>18</v>
      </c>
      <c r="I4685" s="5">
        <v>34</v>
      </c>
      <c r="J4685" s="6">
        <v>38</v>
      </c>
      <c r="K4685" s="7">
        <v>1292</v>
      </c>
      <c r="L4685" s="7">
        <v>581.4</v>
      </c>
      <c r="M4685" s="8">
        <v>0.44999999999999996</v>
      </c>
      <c r="N4685" s="2" t="s">
        <v>82</v>
      </c>
      <c r="O4685">
        <f t="shared" si="584"/>
        <v>2020</v>
      </c>
      <c r="P4685">
        <f t="shared" si="585"/>
        <v>10</v>
      </c>
      <c r="Q4685" t="str">
        <f t="shared" si="586"/>
        <v>oct</v>
      </c>
      <c r="R4685" t="str">
        <f t="shared" si="587"/>
        <v>Minnesota</v>
      </c>
      <c r="S4685" t="str">
        <f t="shared" si="588"/>
        <v>2020-10</v>
      </c>
      <c r="T4685">
        <f>IF(AND(COUNTIF(Calculs!$Q$2:$Q$12,$O4685)&gt;0,COUNTIF(Calculs!$S$2:$S$12,$E4685)&gt;0,COUNTIF(Calculs!$U$2:$U$12,$H4685)&gt;0),1,0)</f>
        <v>1</v>
      </c>
      <c r="U4685">
        <f t="shared" si="589"/>
        <v>1292</v>
      </c>
      <c r="V4685">
        <f t="shared" si="590"/>
        <v>38</v>
      </c>
      <c r="W4685">
        <f t="shared" si="591"/>
        <v>581.4</v>
      </c>
    </row>
    <row r="4686" spans="1:23" ht="15.75" customHeight="1" x14ac:dyDescent="0.3">
      <c r="A4686" s="2" t="s">
        <v>13</v>
      </c>
      <c r="B4686" s="2">
        <v>1185732</v>
      </c>
      <c r="C4686" s="3">
        <v>44129</v>
      </c>
      <c r="D4686" s="12" t="str" cm="1">
        <f t="array" ref="D4686">_xlfn.SWITCH(WEEKDAY(C4686,2), 1, "Lundi", 2, "Mardi", 3, "Mercredi", 4, "Jeudi", 5, "Vendredi", 6, "Samedi", 7, "Dimanche", "Erreur")</f>
        <v>Dimanche</v>
      </c>
      <c r="E4686" s="2" t="s">
        <v>35</v>
      </c>
      <c r="F4686" s="2" t="s">
        <v>50</v>
      </c>
      <c r="G4686" s="2" t="s">
        <v>51</v>
      </c>
      <c r="H4686" s="4" t="s">
        <v>19</v>
      </c>
      <c r="I4686" s="5">
        <v>25</v>
      </c>
      <c r="J4686" s="6">
        <v>56</v>
      </c>
      <c r="K4686" s="7">
        <v>1400</v>
      </c>
      <c r="L4686" s="7">
        <v>588</v>
      </c>
      <c r="M4686" s="8">
        <v>0.42</v>
      </c>
      <c r="N4686" s="2" t="s">
        <v>82</v>
      </c>
      <c r="O4686">
        <f t="shared" si="584"/>
        <v>2020</v>
      </c>
      <c r="P4686">
        <f t="shared" si="585"/>
        <v>10</v>
      </c>
      <c r="Q4686" t="str">
        <f t="shared" si="586"/>
        <v>oct</v>
      </c>
      <c r="R4686" t="str">
        <f t="shared" si="587"/>
        <v>Minnesota</v>
      </c>
      <c r="S4686" t="str">
        <f t="shared" si="588"/>
        <v>2020-10</v>
      </c>
      <c r="T4686">
        <f>IF(AND(COUNTIF(Calculs!$Q$2:$Q$12,$O4686)&gt;0,COUNTIF(Calculs!$S$2:$S$12,$E4686)&gt;0,COUNTIF(Calculs!$U$2:$U$12,$H4686)&gt;0),1,0)</f>
        <v>1</v>
      </c>
      <c r="U4686">
        <f t="shared" si="589"/>
        <v>1400</v>
      </c>
      <c r="V4686">
        <f t="shared" si="590"/>
        <v>56</v>
      </c>
      <c r="W4686">
        <f t="shared" si="591"/>
        <v>588</v>
      </c>
    </row>
    <row r="4687" spans="1:23" ht="15.75" customHeight="1" x14ac:dyDescent="0.3">
      <c r="A4687" s="2" t="s">
        <v>13</v>
      </c>
      <c r="B4687" s="2">
        <v>1185732</v>
      </c>
      <c r="C4687" s="3">
        <v>44130</v>
      </c>
      <c r="D4687" s="12" t="str" cm="1">
        <f t="array" ref="D4687">_xlfn.SWITCH(WEEKDAY(C4687,2), 1, "Lundi", 2, "Mardi", 3, "Mercredi", 4, "Jeudi", 5, "Vendredi", 6, "Samedi", 7, "Dimanche", "Erreur")</f>
        <v>Lundi</v>
      </c>
      <c r="E4687" s="2" t="s">
        <v>35</v>
      </c>
      <c r="F4687" s="2" t="s">
        <v>50</v>
      </c>
      <c r="G4687" s="2" t="s">
        <v>51</v>
      </c>
      <c r="H4687" s="4" t="s">
        <v>20</v>
      </c>
      <c r="I4687" s="5">
        <v>27</v>
      </c>
      <c r="J4687" s="6">
        <v>20</v>
      </c>
      <c r="K4687" s="7">
        <v>540</v>
      </c>
      <c r="L4687" s="7">
        <v>253.8</v>
      </c>
      <c r="M4687" s="8">
        <v>0.47000000000000003</v>
      </c>
      <c r="N4687" s="2" t="s">
        <v>82</v>
      </c>
      <c r="O4687">
        <f t="shared" si="584"/>
        <v>2020</v>
      </c>
      <c r="P4687">
        <f t="shared" si="585"/>
        <v>10</v>
      </c>
      <c r="Q4687" t="str">
        <f t="shared" si="586"/>
        <v>oct</v>
      </c>
      <c r="R4687" t="str">
        <f t="shared" si="587"/>
        <v>Minnesota</v>
      </c>
      <c r="S4687" t="str">
        <f t="shared" si="588"/>
        <v>2020-10</v>
      </c>
      <c r="T4687">
        <f>IF(AND(COUNTIF(Calculs!$Q$2:$Q$12,$O4687)&gt;0,COUNTIF(Calculs!$S$2:$S$12,$E4687)&gt;0,COUNTIF(Calculs!$U$2:$U$12,$H4687)&gt;0),1,0)</f>
        <v>1</v>
      </c>
      <c r="U4687">
        <f t="shared" si="589"/>
        <v>540</v>
      </c>
      <c r="V4687">
        <f t="shared" si="590"/>
        <v>20</v>
      </c>
      <c r="W4687">
        <f t="shared" si="591"/>
        <v>253.8</v>
      </c>
    </row>
    <row r="4688" spans="1:23" ht="15.75" customHeight="1" x14ac:dyDescent="0.3">
      <c r="A4688" s="2" t="s">
        <v>13</v>
      </c>
      <c r="B4688" s="2">
        <v>1185732</v>
      </c>
      <c r="C4688" s="3">
        <v>44131</v>
      </c>
      <c r="D4688" s="12" t="str" cm="1">
        <f t="array" ref="D4688">_xlfn.SWITCH(WEEKDAY(C4688,2), 1, "Lundi", 2, "Mardi", 3, "Mercredi", 4, "Jeudi", 5, "Vendredi", 6, "Samedi", 7, "Dimanche", "Erreur")</f>
        <v>Mardi</v>
      </c>
      <c r="E4688" s="2" t="s">
        <v>35</v>
      </c>
      <c r="F4688" s="2" t="s">
        <v>50</v>
      </c>
      <c r="G4688" s="2" t="s">
        <v>51</v>
      </c>
      <c r="H4688" s="4" t="s">
        <v>21</v>
      </c>
      <c r="I4688" s="5">
        <v>41</v>
      </c>
      <c r="J4688" s="6">
        <v>44</v>
      </c>
      <c r="K4688" s="7">
        <v>1804</v>
      </c>
      <c r="L4688" s="7">
        <v>739.64</v>
      </c>
      <c r="M4688" s="8">
        <v>0.41</v>
      </c>
      <c r="N4688" s="2" t="s">
        <v>82</v>
      </c>
      <c r="O4688">
        <f t="shared" si="584"/>
        <v>2020</v>
      </c>
      <c r="P4688">
        <f t="shared" si="585"/>
        <v>10</v>
      </c>
      <c r="Q4688" t="str">
        <f t="shared" si="586"/>
        <v>oct</v>
      </c>
      <c r="R4688" t="str">
        <f t="shared" si="587"/>
        <v>Minnesota</v>
      </c>
      <c r="S4688" t="str">
        <f t="shared" si="588"/>
        <v>2020-10</v>
      </c>
      <c r="T4688">
        <f>IF(AND(COUNTIF(Calculs!$Q$2:$Q$12,$O4688)&gt;0,COUNTIF(Calculs!$S$2:$S$12,$E4688)&gt;0,COUNTIF(Calculs!$U$2:$U$12,$H4688)&gt;0),1,0)</f>
        <v>1</v>
      </c>
      <c r="U4688">
        <f t="shared" si="589"/>
        <v>1804</v>
      </c>
      <c r="V4688">
        <f t="shared" si="590"/>
        <v>44</v>
      </c>
      <c r="W4688">
        <f t="shared" si="591"/>
        <v>739.64</v>
      </c>
    </row>
    <row r="4689" spans="1:23" ht="15.75" customHeight="1" x14ac:dyDescent="0.3">
      <c r="A4689" s="2" t="s">
        <v>13</v>
      </c>
      <c r="B4689" s="2">
        <v>1185732</v>
      </c>
      <c r="C4689" s="3">
        <v>44132</v>
      </c>
      <c r="D4689" s="12" t="str" cm="1">
        <f t="array" ref="D4689">_xlfn.SWITCH(WEEKDAY(C4689,2), 1, "Lundi", 2, "Mardi", 3, "Mercredi", 4, "Jeudi", 5, "Vendredi", 6, "Samedi", 7, "Dimanche", "Erreur")</f>
        <v>Mercredi</v>
      </c>
      <c r="E4689" s="2" t="s">
        <v>35</v>
      </c>
      <c r="F4689" s="2" t="s">
        <v>50</v>
      </c>
      <c r="G4689" s="2" t="s">
        <v>51</v>
      </c>
      <c r="H4689" s="4" t="s">
        <v>22</v>
      </c>
      <c r="I4689" s="5">
        <v>34</v>
      </c>
      <c r="J4689" s="6">
        <v>65</v>
      </c>
      <c r="K4689" s="7">
        <v>2210</v>
      </c>
      <c r="L4689" s="7">
        <v>1215.5</v>
      </c>
      <c r="M4689" s="8">
        <v>0.55000000000000004</v>
      </c>
      <c r="N4689" s="2" t="s">
        <v>82</v>
      </c>
      <c r="O4689">
        <f t="shared" si="584"/>
        <v>2020</v>
      </c>
      <c r="P4689">
        <f t="shared" si="585"/>
        <v>10</v>
      </c>
      <c r="Q4689" t="str">
        <f t="shared" si="586"/>
        <v>oct</v>
      </c>
      <c r="R4689" t="str">
        <f t="shared" si="587"/>
        <v>Minnesota</v>
      </c>
      <c r="S4689" t="str">
        <f t="shared" si="588"/>
        <v>2020-10</v>
      </c>
      <c r="T4689">
        <f>IF(AND(COUNTIF(Calculs!$Q$2:$Q$12,$O4689)&gt;0,COUNTIF(Calculs!$S$2:$S$12,$E4689)&gt;0,COUNTIF(Calculs!$U$2:$U$12,$H4689)&gt;0),1,0)</f>
        <v>1</v>
      </c>
      <c r="U4689">
        <f t="shared" si="589"/>
        <v>2210</v>
      </c>
      <c r="V4689">
        <f t="shared" si="590"/>
        <v>65</v>
      </c>
      <c r="W4689">
        <f t="shared" si="591"/>
        <v>1215.5</v>
      </c>
    </row>
    <row r="4690" spans="1:23" ht="15.75" customHeight="1" x14ac:dyDescent="0.3">
      <c r="A4690" s="2" t="s">
        <v>13</v>
      </c>
      <c r="B4690" s="2">
        <v>1185732</v>
      </c>
      <c r="C4690" s="3">
        <v>44133</v>
      </c>
      <c r="D4690" s="12" t="str" cm="1">
        <f t="array" ref="D4690">_xlfn.SWITCH(WEEKDAY(C4690,2), 1, "Lundi", 2, "Mardi", 3, "Mercredi", 4, "Jeudi", 5, "Vendredi", 6, "Samedi", 7, "Dimanche", "Erreur")</f>
        <v>Jeudi</v>
      </c>
      <c r="E4690" s="2" t="s">
        <v>35</v>
      </c>
      <c r="F4690" s="2" t="s">
        <v>50</v>
      </c>
      <c r="G4690" s="2" t="s">
        <v>51</v>
      </c>
      <c r="H4690" s="4" t="s">
        <v>16</v>
      </c>
      <c r="I4690" s="5">
        <v>39</v>
      </c>
      <c r="J4690" s="6">
        <v>116</v>
      </c>
      <c r="K4690" s="7">
        <v>4524</v>
      </c>
      <c r="L4690" s="7">
        <v>2262</v>
      </c>
      <c r="M4690" s="8">
        <v>0.5</v>
      </c>
      <c r="N4690" s="2" t="s">
        <v>82</v>
      </c>
      <c r="O4690">
        <f t="shared" si="584"/>
        <v>2020</v>
      </c>
      <c r="P4690">
        <f t="shared" si="585"/>
        <v>10</v>
      </c>
      <c r="Q4690" t="str">
        <f t="shared" si="586"/>
        <v>oct</v>
      </c>
      <c r="R4690" t="str">
        <f t="shared" si="587"/>
        <v>Minnesota</v>
      </c>
      <c r="S4690" t="str">
        <f t="shared" si="588"/>
        <v>2020-10</v>
      </c>
      <c r="T4690">
        <f>IF(AND(COUNTIF(Calculs!$Q$2:$Q$12,$O4690)&gt;0,COUNTIF(Calculs!$S$2:$S$12,$E4690)&gt;0,COUNTIF(Calculs!$U$2:$U$12,$H4690)&gt;0),1,0)</f>
        <v>1</v>
      </c>
      <c r="U4690">
        <f t="shared" si="589"/>
        <v>4524</v>
      </c>
      <c r="V4690">
        <f t="shared" si="590"/>
        <v>116</v>
      </c>
      <c r="W4690">
        <f t="shared" si="591"/>
        <v>2262</v>
      </c>
    </row>
    <row r="4691" spans="1:23" ht="15.75" customHeight="1" x14ac:dyDescent="0.3">
      <c r="A4691" s="2" t="s">
        <v>13</v>
      </c>
      <c r="B4691" s="2">
        <v>1185732</v>
      </c>
      <c r="C4691" s="3">
        <v>44134</v>
      </c>
      <c r="D4691" s="12" t="str" cm="1">
        <f t="array" ref="D4691">_xlfn.SWITCH(WEEKDAY(C4691,2), 1, "Lundi", 2, "Mardi", 3, "Mercredi", 4, "Jeudi", 5, "Vendredi", 6, "Samedi", 7, "Dimanche", "Erreur")</f>
        <v>Vendredi</v>
      </c>
      <c r="E4691" s="2" t="s">
        <v>35</v>
      </c>
      <c r="F4691" s="2" t="s">
        <v>50</v>
      </c>
      <c r="G4691" s="2" t="s">
        <v>51</v>
      </c>
      <c r="H4691" s="4" t="s">
        <v>18</v>
      </c>
      <c r="I4691" s="5">
        <v>38</v>
      </c>
      <c r="J4691" s="6">
        <v>35</v>
      </c>
      <c r="K4691" s="7">
        <v>1330</v>
      </c>
      <c r="L4691" s="7">
        <v>532</v>
      </c>
      <c r="M4691" s="8">
        <v>0.4</v>
      </c>
      <c r="N4691" s="2" t="s">
        <v>82</v>
      </c>
      <c r="O4691">
        <f t="shared" si="584"/>
        <v>2020</v>
      </c>
      <c r="P4691">
        <f t="shared" si="585"/>
        <v>10</v>
      </c>
      <c r="Q4691" t="str">
        <f t="shared" si="586"/>
        <v>oct</v>
      </c>
      <c r="R4691" t="str">
        <f t="shared" si="587"/>
        <v>Minnesota</v>
      </c>
      <c r="S4691" t="str">
        <f t="shared" si="588"/>
        <v>2020-10</v>
      </c>
      <c r="T4691">
        <f>IF(AND(COUNTIF(Calculs!$Q$2:$Q$12,$O4691)&gt;0,COUNTIF(Calculs!$S$2:$S$12,$E4691)&gt;0,COUNTIF(Calculs!$U$2:$U$12,$H4691)&gt;0),1,0)</f>
        <v>1</v>
      </c>
      <c r="U4691">
        <f t="shared" si="589"/>
        <v>1330</v>
      </c>
      <c r="V4691">
        <f t="shared" si="590"/>
        <v>35</v>
      </c>
      <c r="W4691">
        <f t="shared" si="591"/>
        <v>532</v>
      </c>
    </row>
    <row r="4692" spans="1:23" ht="15.75" customHeight="1" x14ac:dyDescent="0.3">
      <c r="A4692" s="2" t="s">
        <v>13</v>
      </c>
      <c r="B4692" s="2">
        <v>1185732</v>
      </c>
      <c r="C4692" s="3">
        <v>44135</v>
      </c>
      <c r="D4692" s="12" t="str" cm="1">
        <f t="array" ref="D4692">_xlfn.SWITCH(WEEKDAY(C4692,2), 1, "Lundi", 2, "Mardi", 3, "Mercredi", 4, "Jeudi", 5, "Vendredi", 6, "Samedi", 7, "Dimanche", "Erreur")</f>
        <v>Samedi</v>
      </c>
      <c r="E4692" s="2" t="s">
        <v>35</v>
      </c>
      <c r="F4692" s="2" t="s">
        <v>50</v>
      </c>
      <c r="G4692" s="2" t="s">
        <v>51</v>
      </c>
      <c r="H4692" s="4" t="s">
        <v>19</v>
      </c>
      <c r="I4692" s="5">
        <v>29</v>
      </c>
      <c r="J4692" s="6">
        <v>53</v>
      </c>
      <c r="K4692" s="7">
        <v>1537</v>
      </c>
      <c r="L4692" s="7">
        <v>691.65</v>
      </c>
      <c r="M4692" s="8">
        <v>0.44999999999999996</v>
      </c>
      <c r="N4692" s="2" t="s">
        <v>82</v>
      </c>
      <c r="O4692">
        <f t="shared" si="584"/>
        <v>2020</v>
      </c>
      <c r="P4692">
        <f t="shared" si="585"/>
        <v>10</v>
      </c>
      <c r="Q4692" t="str">
        <f t="shared" si="586"/>
        <v>oct</v>
      </c>
      <c r="R4692" t="str">
        <f t="shared" si="587"/>
        <v>Minnesota</v>
      </c>
      <c r="S4692" t="str">
        <f t="shared" si="588"/>
        <v>2020-10</v>
      </c>
      <c r="T4692">
        <f>IF(AND(COUNTIF(Calculs!$Q$2:$Q$12,$O4692)&gt;0,COUNTIF(Calculs!$S$2:$S$12,$E4692)&gt;0,COUNTIF(Calculs!$U$2:$U$12,$H4692)&gt;0),1,0)</f>
        <v>1</v>
      </c>
      <c r="U4692">
        <f t="shared" si="589"/>
        <v>1537</v>
      </c>
      <c r="V4692">
        <f t="shared" si="590"/>
        <v>53</v>
      </c>
      <c r="W4692">
        <f t="shared" si="591"/>
        <v>691.65</v>
      </c>
    </row>
    <row r="4693" spans="1:23" ht="15.75" customHeight="1" x14ac:dyDescent="0.3">
      <c r="A4693" s="2" t="s">
        <v>13</v>
      </c>
      <c r="B4693" s="2">
        <v>1185732</v>
      </c>
      <c r="C4693" s="3">
        <v>44136</v>
      </c>
      <c r="D4693" s="12" t="str" cm="1">
        <f t="array" ref="D4693">_xlfn.SWITCH(WEEKDAY(C4693,2), 1, "Lundi", 2, "Mardi", 3, "Mercredi", 4, "Jeudi", 5, "Vendredi", 6, "Samedi", 7, "Dimanche", "Erreur")</f>
        <v>Dimanche</v>
      </c>
      <c r="E4693" s="2" t="s">
        <v>35</v>
      </c>
      <c r="F4693" s="2" t="s">
        <v>50</v>
      </c>
      <c r="G4693" s="2" t="s">
        <v>51</v>
      </c>
      <c r="H4693" s="4" t="s">
        <v>20</v>
      </c>
      <c r="I4693" s="5">
        <v>32</v>
      </c>
      <c r="J4693" s="6">
        <v>7</v>
      </c>
      <c r="K4693" s="7">
        <v>224</v>
      </c>
      <c r="L4693" s="7">
        <v>112</v>
      </c>
      <c r="M4693" s="8">
        <v>0.5</v>
      </c>
      <c r="N4693" s="2" t="s">
        <v>82</v>
      </c>
      <c r="O4693">
        <f t="shared" si="584"/>
        <v>2020</v>
      </c>
      <c r="P4693">
        <f t="shared" si="585"/>
        <v>11</v>
      </c>
      <c r="Q4693" t="str">
        <f t="shared" si="586"/>
        <v>nov</v>
      </c>
      <c r="R4693" t="str">
        <f t="shared" si="587"/>
        <v>Minnesota</v>
      </c>
      <c r="S4693" t="str">
        <f t="shared" si="588"/>
        <v>2020-11</v>
      </c>
      <c r="T4693">
        <f>IF(AND(COUNTIF(Calculs!$Q$2:$Q$12,$O4693)&gt;0,COUNTIF(Calculs!$S$2:$S$12,$E4693)&gt;0,COUNTIF(Calculs!$U$2:$U$12,$H4693)&gt;0),1,0)</f>
        <v>1</v>
      </c>
      <c r="U4693">
        <f t="shared" si="589"/>
        <v>224</v>
      </c>
      <c r="V4693">
        <f t="shared" si="590"/>
        <v>7</v>
      </c>
      <c r="W4693">
        <f t="shared" si="591"/>
        <v>112</v>
      </c>
    </row>
    <row r="4694" spans="1:23" ht="15.75" customHeight="1" x14ac:dyDescent="0.3">
      <c r="A4694" s="2" t="s">
        <v>13</v>
      </c>
      <c r="B4694" s="2">
        <v>1185732</v>
      </c>
      <c r="C4694" s="3">
        <v>44137</v>
      </c>
      <c r="D4694" s="12" t="str" cm="1">
        <f t="array" ref="D4694">_xlfn.SWITCH(WEEKDAY(C4694,2), 1, "Lundi", 2, "Mardi", 3, "Mercredi", 4, "Jeudi", 5, "Vendredi", 6, "Samedi", 7, "Dimanche", "Erreur")</f>
        <v>Lundi</v>
      </c>
      <c r="E4694" s="2" t="s">
        <v>35</v>
      </c>
      <c r="F4694" s="2" t="s">
        <v>50</v>
      </c>
      <c r="G4694" s="2" t="s">
        <v>51</v>
      </c>
      <c r="H4694" s="4" t="s">
        <v>21</v>
      </c>
      <c r="I4694" s="5">
        <v>47</v>
      </c>
      <c r="J4694" s="6">
        <v>19</v>
      </c>
      <c r="K4694" s="7">
        <v>893</v>
      </c>
      <c r="L4694" s="7">
        <v>375.06</v>
      </c>
      <c r="M4694" s="8">
        <v>0.42</v>
      </c>
      <c r="N4694" s="2" t="s">
        <v>82</v>
      </c>
      <c r="O4694">
        <f t="shared" si="584"/>
        <v>2020</v>
      </c>
      <c r="P4694">
        <f t="shared" si="585"/>
        <v>11</v>
      </c>
      <c r="Q4694" t="str">
        <f t="shared" si="586"/>
        <v>nov</v>
      </c>
      <c r="R4694" t="str">
        <f t="shared" si="587"/>
        <v>Minnesota</v>
      </c>
      <c r="S4694" t="str">
        <f t="shared" si="588"/>
        <v>2020-11</v>
      </c>
      <c r="T4694">
        <f>IF(AND(COUNTIF(Calculs!$Q$2:$Q$12,$O4694)&gt;0,COUNTIF(Calculs!$S$2:$S$12,$E4694)&gt;0,COUNTIF(Calculs!$U$2:$U$12,$H4694)&gt;0),1,0)</f>
        <v>1</v>
      </c>
      <c r="U4694">
        <f t="shared" si="589"/>
        <v>893</v>
      </c>
      <c r="V4694">
        <f t="shared" si="590"/>
        <v>19</v>
      </c>
      <c r="W4694">
        <f t="shared" si="591"/>
        <v>375.06</v>
      </c>
    </row>
    <row r="4695" spans="1:23" ht="15.75" customHeight="1" x14ac:dyDescent="0.3">
      <c r="A4695" s="2" t="s">
        <v>13</v>
      </c>
      <c r="B4695" s="2">
        <v>1185732</v>
      </c>
      <c r="C4695" s="3">
        <v>44138</v>
      </c>
      <c r="D4695" s="12" t="str" cm="1">
        <f t="array" ref="D4695">_xlfn.SWITCH(WEEKDAY(C4695,2), 1, "Lundi", 2, "Mardi", 3, "Mercredi", 4, "Jeudi", 5, "Vendredi", 6, "Samedi", 7, "Dimanche", "Erreur")</f>
        <v>Mardi</v>
      </c>
      <c r="E4695" s="2" t="s">
        <v>35</v>
      </c>
      <c r="F4695" s="2" t="s">
        <v>50</v>
      </c>
      <c r="G4695" s="2" t="s">
        <v>51</v>
      </c>
      <c r="H4695" s="4" t="s">
        <v>22</v>
      </c>
      <c r="I4695" s="5">
        <v>38</v>
      </c>
      <c r="J4695" s="6">
        <v>47</v>
      </c>
      <c r="K4695" s="7">
        <v>1786</v>
      </c>
      <c r="L4695" s="7">
        <v>982.30000000000007</v>
      </c>
      <c r="M4695" s="8">
        <v>0.55000000000000004</v>
      </c>
      <c r="N4695" s="2" t="s">
        <v>82</v>
      </c>
      <c r="O4695">
        <f t="shared" si="584"/>
        <v>2020</v>
      </c>
      <c r="P4695">
        <f t="shared" si="585"/>
        <v>11</v>
      </c>
      <c r="Q4695" t="str">
        <f t="shared" si="586"/>
        <v>nov</v>
      </c>
      <c r="R4695" t="str">
        <f t="shared" si="587"/>
        <v>Minnesota</v>
      </c>
      <c r="S4695" t="str">
        <f t="shared" si="588"/>
        <v>2020-11</v>
      </c>
      <c r="T4695">
        <f>IF(AND(COUNTIF(Calculs!$Q$2:$Q$12,$O4695)&gt;0,COUNTIF(Calculs!$S$2:$S$12,$E4695)&gt;0,COUNTIF(Calculs!$U$2:$U$12,$H4695)&gt;0),1,0)</f>
        <v>1</v>
      </c>
      <c r="U4695">
        <f t="shared" si="589"/>
        <v>1786</v>
      </c>
      <c r="V4695">
        <f t="shared" si="590"/>
        <v>47</v>
      </c>
      <c r="W4695">
        <f t="shared" si="591"/>
        <v>982.30000000000007</v>
      </c>
    </row>
    <row r="4696" spans="1:23" ht="15.75" customHeight="1" x14ac:dyDescent="0.3">
      <c r="A4696" s="2" t="s">
        <v>13</v>
      </c>
      <c r="B4696" s="2">
        <v>1185732</v>
      </c>
      <c r="C4696" s="3">
        <v>44139</v>
      </c>
      <c r="D4696" s="12" t="str" cm="1">
        <f t="array" ref="D4696">_xlfn.SWITCH(WEEKDAY(C4696,2), 1, "Lundi", 2, "Mardi", 3, "Mercredi", 4, "Jeudi", 5, "Vendredi", 6, "Samedi", 7, "Dimanche", "Erreur")</f>
        <v>Mercredi</v>
      </c>
      <c r="E4696" s="2" t="s">
        <v>35</v>
      </c>
      <c r="F4696" s="2" t="s">
        <v>50</v>
      </c>
      <c r="G4696" s="2" t="s">
        <v>51</v>
      </c>
      <c r="H4696" s="4" t="s">
        <v>16</v>
      </c>
      <c r="I4696" s="5">
        <v>36</v>
      </c>
      <c r="J4696" s="6">
        <v>120</v>
      </c>
      <c r="K4696" s="7">
        <v>4320</v>
      </c>
      <c r="L4696" s="7">
        <v>2030.4</v>
      </c>
      <c r="M4696" s="8">
        <v>0.47000000000000003</v>
      </c>
      <c r="N4696" s="2" t="s">
        <v>82</v>
      </c>
      <c r="O4696">
        <f t="shared" si="584"/>
        <v>2020</v>
      </c>
      <c r="P4696">
        <f t="shared" si="585"/>
        <v>11</v>
      </c>
      <c r="Q4696" t="str">
        <f t="shared" si="586"/>
        <v>nov</v>
      </c>
      <c r="R4696" t="str">
        <f t="shared" si="587"/>
        <v>Minnesota</v>
      </c>
      <c r="S4696" t="str">
        <f t="shared" si="588"/>
        <v>2020-11</v>
      </c>
      <c r="T4696">
        <f>IF(AND(COUNTIF(Calculs!$Q$2:$Q$12,$O4696)&gt;0,COUNTIF(Calculs!$S$2:$S$12,$E4696)&gt;0,COUNTIF(Calculs!$U$2:$U$12,$H4696)&gt;0),1,0)</f>
        <v>1</v>
      </c>
      <c r="U4696">
        <f t="shared" si="589"/>
        <v>4320</v>
      </c>
      <c r="V4696">
        <f t="shared" si="590"/>
        <v>120</v>
      </c>
      <c r="W4696">
        <f t="shared" si="591"/>
        <v>2030.4</v>
      </c>
    </row>
    <row r="4697" spans="1:23" ht="15.75" customHeight="1" x14ac:dyDescent="0.3">
      <c r="A4697" s="2" t="s">
        <v>13</v>
      </c>
      <c r="B4697" s="2">
        <v>1185732</v>
      </c>
      <c r="C4697" s="3">
        <v>44140</v>
      </c>
      <c r="D4697" s="12" t="str" cm="1">
        <f t="array" ref="D4697">_xlfn.SWITCH(WEEKDAY(C4697,2), 1, "Lundi", 2, "Mardi", 3, "Mercredi", 4, "Jeudi", 5, "Vendredi", 6, "Samedi", 7, "Dimanche", "Erreur")</f>
        <v>Jeudi</v>
      </c>
      <c r="E4697" s="2" t="s">
        <v>35</v>
      </c>
      <c r="F4697" s="2" t="s">
        <v>50</v>
      </c>
      <c r="G4697" s="2" t="s">
        <v>51</v>
      </c>
      <c r="H4697" s="4" t="s">
        <v>18</v>
      </c>
      <c r="I4697" s="5">
        <v>38</v>
      </c>
      <c r="J4697" s="6">
        <v>28</v>
      </c>
      <c r="K4697" s="7">
        <v>1064</v>
      </c>
      <c r="L4697" s="7">
        <v>446.88</v>
      </c>
      <c r="M4697" s="8">
        <v>0.42</v>
      </c>
      <c r="N4697" s="2" t="s">
        <v>82</v>
      </c>
      <c r="O4697">
        <f t="shared" si="584"/>
        <v>2020</v>
      </c>
      <c r="P4697">
        <f t="shared" si="585"/>
        <v>11</v>
      </c>
      <c r="Q4697" t="str">
        <f t="shared" si="586"/>
        <v>nov</v>
      </c>
      <c r="R4697" t="str">
        <f t="shared" si="587"/>
        <v>Minnesota</v>
      </c>
      <c r="S4697" t="str">
        <f t="shared" si="588"/>
        <v>2020-11</v>
      </c>
      <c r="T4697">
        <f>IF(AND(COUNTIF(Calculs!$Q$2:$Q$12,$O4697)&gt;0,COUNTIF(Calculs!$S$2:$S$12,$E4697)&gt;0,COUNTIF(Calculs!$U$2:$U$12,$H4697)&gt;0),1,0)</f>
        <v>1</v>
      </c>
      <c r="U4697">
        <f t="shared" si="589"/>
        <v>1064</v>
      </c>
      <c r="V4697">
        <f t="shared" si="590"/>
        <v>28</v>
      </c>
      <c r="W4697">
        <f t="shared" si="591"/>
        <v>446.88</v>
      </c>
    </row>
    <row r="4698" spans="1:23" ht="15.75" customHeight="1" x14ac:dyDescent="0.3">
      <c r="A4698" s="2" t="s">
        <v>13</v>
      </c>
      <c r="B4698" s="2">
        <v>1185732</v>
      </c>
      <c r="C4698" s="3">
        <v>44141</v>
      </c>
      <c r="D4698" s="12" t="str" cm="1">
        <f t="array" ref="D4698">_xlfn.SWITCH(WEEKDAY(C4698,2), 1, "Lundi", 2, "Mardi", 3, "Mercredi", 4, "Jeudi", 5, "Vendredi", 6, "Samedi", 7, "Dimanche", "Erreur")</f>
        <v>Vendredi</v>
      </c>
      <c r="E4698" s="2" t="s">
        <v>35</v>
      </c>
      <c r="F4698" s="2" t="s">
        <v>50</v>
      </c>
      <c r="G4698" s="2" t="s">
        <v>51</v>
      </c>
      <c r="H4698" s="4" t="s">
        <v>19</v>
      </c>
      <c r="I4698" s="5">
        <v>29</v>
      </c>
      <c r="J4698" s="6">
        <v>26</v>
      </c>
      <c r="K4698" s="7">
        <v>754</v>
      </c>
      <c r="L4698" s="7">
        <v>331.76</v>
      </c>
      <c r="M4698" s="8">
        <v>0.44</v>
      </c>
      <c r="N4698" s="2" t="s">
        <v>82</v>
      </c>
      <c r="O4698">
        <f t="shared" si="584"/>
        <v>2020</v>
      </c>
      <c r="P4698">
        <f t="shared" si="585"/>
        <v>11</v>
      </c>
      <c r="Q4698" t="str">
        <f t="shared" si="586"/>
        <v>nov</v>
      </c>
      <c r="R4698" t="str">
        <f t="shared" si="587"/>
        <v>Minnesota</v>
      </c>
      <c r="S4698" t="str">
        <f t="shared" si="588"/>
        <v>2020-11</v>
      </c>
      <c r="T4698">
        <f>IF(AND(COUNTIF(Calculs!$Q$2:$Q$12,$O4698)&gt;0,COUNTIF(Calculs!$S$2:$S$12,$E4698)&gt;0,COUNTIF(Calculs!$U$2:$U$12,$H4698)&gt;0),1,0)</f>
        <v>1</v>
      </c>
      <c r="U4698">
        <f t="shared" si="589"/>
        <v>754</v>
      </c>
      <c r="V4698">
        <f t="shared" si="590"/>
        <v>26</v>
      </c>
      <c r="W4698">
        <f t="shared" si="591"/>
        <v>331.76</v>
      </c>
    </row>
    <row r="4699" spans="1:23" ht="15.75" customHeight="1" x14ac:dyDescent="0.3">
      <c r="A4699" s="2" t="s">
        <v>13</v>
      </c>
      <c r="B4699" s="2">
        <v>1185732</v>
      </c>
      <c r="C4699" s="3">
        <v>44142</v>
      </c>
      <c r="D4699" s="12" t="str" cm="1">
        <f t="array" ref="D4699">_xlfn.SWITCH(WEEKDAY(C4699,2), 1, "Lundi", 2, "Mardi", 3, "Mercredi", 4, "Jeudi", 5, "Vendredi", 6, "Samedi", 7, "Dimanche", "Erreur")</f>
        <v>Samedi</v>
      </c>
      <c r="E4699" s="2" t="s">
        <v>35</v>
      </c>
      <c r="F4699" s="2" t="s">
        <v>50</v>
      </c>
      <c r="G4699" s="2" t="s">
        <v>51</v>
      </c>
      <c r="H4699" s="4" t="s">
        <v>20</v>
      </c>
      <c r="I4699" s="5">
        <v>32</v>
      </c>
      <c r="J4699" s="6">
        <v>7</v>
      </c>
      <c r="K4699" s="7">
        <v>224</v>
      </c>
      <c r="L4699" s="7">
        <v>112</v>
      </c>
      <c r="M4699" s="8">
        <v>0.5</v>
      </c>
      <c r="N4699" s="2" t="s">
        <v>82</v>
      </c>
      <c r="O4699">
        <f t="shared" si="584"/>
        <v>2020</v>
      </c>
      <c r="P4699">
        <f t="shared" si="585"/>
        <v>11</v>
      </c>
      <c r="Q4699" t="str">
        <f t="shared" si="586"/>
        <v>nov</v>
      </c>
      <c r="R4699" t="str">
        <f t="shared" si="587"/>
        <v>Minnesota</v>
      </c>
      <c r="S4699" t="str">
        <f t="shared" si="588"/>
        <v>2020-11</v>
      </c>
      <c r="T4699">
        <f>IF(AND(COUNTIF(Calculs!$Q$2:$Q$12,$O4699)&gt;0,COUNTIF(Calculs!$S$2:$S$12,$E4699)&gt;0,COUNTIF(Calculs!$U$2:$U$12,$H4699)&gt;0),1,0)</f>
        <v>1</v>
      </c>
      <c r="U4699">
        <f t="shared" si="589"/>
        <v>224</v>
      </c>
      <c r="V4699">
        <f t="shared" si="590"/>
        <v>7</v>
      </c>
      <c r="W4699">
        <f t="shared" si="591"/>
        <v>112</v>
      </c>
    </row>
    <row r="4700" spans="1:23" ht="15.75" customHeight="1" x14ac:dyDescent="0.3">
      <c r="A4700" s="2" t="s">
        <v>13</v>
      </c>
      <c r="B4700" s="2">
        <v>1185732</v>
      </c>
      <c r="C4700" s="3">
        <v>44143</v>
      </c>
      <c r="D4700" s="12" t="str" cm="1">
        <f t="array" ref="D4700">_xlfn.SWITCH(WEEKDAY(C4700,2), 1, "Lundi", 2, "Mardi", 3, "Mercredi", 4, "Jeudi", 5, "Vendredi", 6, "Samedi", 7, "Dimanche", "Erreur")</f>
        <v>Dimanche</v>
      </c>
      <c r="E4700" s="2" t="s">
        <v>35</v>
      </c>
      <c r="F4700" s="2" t="s">
        <v>50</v>
      </c>
      <c r="G4700" s="2" t="s">
        <v>51</v>
      </c>
      <c r="H4700" s="4" t="s">
        <v>21</v>
      </c>
      <c r="I4700" s="5">
        <v>47</v>
      </c>
      <c r="J4700" s="6">
        <v>14</v>
      </c>
      <c r="K4700" s="7">
        <v>658</v>
      </c>
      <c r="L4700" s="7">
        <v>263.2</v>
      </c>
      <c r="M4700" s="8">
        <v>0.4</v>
      </c>
      <c r="N4700" s="2" t="s">
        <v>82</v>
      </c>
      <c r="O4700">
        <f t="shared" si="584"/>
        <v>2020</v>
      </c>
      <c r="P4700">
        <f t="shared" si="585"/>
        <v>11</v>
      </c>
      <c r="Q4700" t="str">
        <f t="shared" si="586"/>
        <v>nov</v>
      </c>
      <c r="R4700" t="str">
        <f t="shared" si="587"/>
        <v>Minnesota</v>
      </c>
      <c r="S4700" t="str">
        <f t="shared" si="588"/>
        <v>2020-11</v>
      </c>
      <c r="T4700">
        <f>IF(AND(COUNTIF(Calculs!$Q$2:$Q$12,$O4700)&gt;0,COUNTIF(Calculs!$S$2:$S$12,$E4700)&gt;0,COUNTIF(Calculs!$U$2:$U$12,$H4700)&gt;0),1,0)</f>
        <v>1</v>
      </c>
      <c r="U4700">
        <f t="shared" si="589"/>
        <v>658</v>
      </c>
      <c r="V4700">
        <f t="shared" si="590"/>
        <v>14</v>
      </c>
      <c r="W4700">
        <f t="shared" si="591"/>
        <v>263.2</v>
      </c>
    </row>
    <row r="4701" spans="1:23" ht="15.75" customHeight="1" x14ac:dyDescent="0.3">
      <c r="A4701" s="2" t="s">
        <v>13</v>
      </c>
      <c r="B4701" s="2">
        <v>1185732</v>
      </c>
      <c r="C4701" s="3">
        <v>44144</v>
      </c>
      <c r="D4701" s="12" t="str" cm="1">
        <f t="array" ref="D4701">_xlfn.SWITCH(WEEKDAY(C4701,2), 1, "Lundi", 2, "Mardi", 3, "Mercredi", 4, "Jeudi", 5, "Vendredi", 6, "Samedi", 7, "Dimanche", "Erreur")</f>
        <v>Lundi</v>
      </c>
      <c r="E4701" s="2" t="s">
        <v>35</v>
      </c>
      <c r="F4701" s="2" t="s">
        <v>50</v>
      </c>
      <c r="G4701" s="2" t="s">
        <v>51</v>
      </c>
      <c r="H4701" s="4" t="s">
        <v>22</v>
      </c>
      <c r="I4701" s="5">
        <v>36</v>
      </c>
      <c r="J4701" s="6">
        <v>53</v>
      </c>
      <c r="K4701" s="7">
        <v>1908</v>
      </c>
      <c r="L4701" s="7">
        <v>1144.8</v>
      </c>
      <c r="M4701" s="8">
        <v>0.6</v>
      </c>
      <c r="N4701" s="2" t="s">
        <v>82</v>
      </c>
      <c r="O4701">
        <f t="shared" si="584"/>
        <v>2020</v>
      </c>
      <c r="P4701">
        <f t="shared" si="585"/>
        <v>11</v>
      </c>
      <c r="Q4701" t="str">
        <f t="shared" si="586"/>
        <v>nov</v>
      </c>
      <c r="R4701" t="str">
        <f t="shared" si="587"/>
        <v>Minnesota</v>
      </c>
      <c r="S4701" t="str">
        <f t="shared" si="588"/>
        <v>2020-11</v>
      </c>
      <c r="T4701">
        <f>IF(AND(COUNTIF(Calculs!$Q$2:$Q$12,$O4701)&gt;0,COUNTIF(Calculs!$S$2:$S$12,$E4701)&gt;0,COUNTIF(Calculs!$U$2:$U$12,$H4701)&gt;0),1,0)</f>
        <v>1</v>
      </c>
      <c r="U4701">
        <f t="shared" si="589"/>
        <v>1908</v>
      </c>
      <c r="V4701">
        <f t="shared" si="590"/>
        <v>53</v>
      </c>
      <c r="W4701">
        <f t="shared" si="591"/>
        <v>1144.8</v>
      </c>
    </row>
    <row r="4702" spans="1:23" ht="15.75" customHeight="1" x14ac:dyDescent="0.3">
      <c r="A4702" s="2" t="s">
        <v>13</v>
      </c>
      <c r="B4702" s="2">
        <v>1185732</v>
      </c>
      <c r="C4702" s="3">
        <v>44145</v>
      </c>
      <c r="D4702" s="12" t="str" cm="1">
        <f t="array" ref="D4702">_xlfn.SWITCH(WEEKDAY(C4702,2), 1, "Lundi", 2, "Mardi", 3, "Mercredi", 4, "Jeudi", 5, "Vendredi", 6, "Samedi", 7, "Dimanche", "Erreur")</f>
        <v>Mardi</v>
      </c>
      <c r="E4702" s="2" t="s">
        <v>35</v>
      </c>
      <c r="F4702" s="2" t="s">
        <v>50</v>
      </c>
      <c r="G4702" s="2" t="s">
        <v>51</v>
      </c>
      <c r="H4702" s="4" t="s">
        <v>16</v>
      </c>
      <c r="I4702" s="5">
        <v>48</v>
      </c>
      <c r="J4702" s="6">
        <v>116</v>
      </c>
      <c r="K4702" s="7">
        <v>5568</v>
      </c>
      <c r="L4702" s="7">
        <v>2616.96</v>
      </c>
      <c r="M4702" s="8">
        <v>0.47000000000000003</v>
      </c>
      <c r="N4702" s="2" t="s">
        <v>82</v>
      </c>
      <c r="O4702">
        <f t="shared" si="584"/>
        <v>2020</v>
      </c>
      <c r="P4702">
        <f t="shared" si="585"/>
        <v>11</v>
      </c>
      <c r="Q4702" t="str">
        <f t="shared" si="586"/>
        <v>nov</v>
      </c>
      <c r="R4702" t="str">
        <f t="shared" si="587"/>
        <v>Minnesota</v>
      </c>
      <c r="S4702" t="str">
        <f t="shared" si="588"/>
        <v>2020-11</v>
      </c>
      <c r="T4702">
        <f>IF(AND(COUNTIF(Calculs!$Q$2:$Q$12,$O4702)&gt;0,COUNTIF(Calculs!$S$2:$S$12,$E4702)&gt;0,COUNTIF(Calculs!$U$2:$U$12,$H4702)&gt;0),1,0)</f>
        <v>1</v>
      </c>
      <c r="U4702">
        <f t="shared" si="589"/>
        <v>5568</v>
      </c>
      <c r="V4702">
        <f t="shared" si="590"/>
        <v>116</v>
      </c>
      <c r="W4702">
        <f t="shared" si="591"/>
        <v>2616.96</v>
      </c>
    </row>
    <row r="4703" spans="1:23" ht="15.75" customHeight="1" x14ac:dyDescent="0.3">
      <c r="A4703" s="2" t="s">
        <v>13</v>
      </c>
      <c r="B4703" s="2">
        <v>1185732</v>
      </c>
      <c r="C4703" s="3">
        <v>44146</v>
      </c>
      <c r="D4703" s="12" t="str" cm="1">
        <f t="array" ref="D4703">_xlfn.SWITCH(WEEKDAY(C4703,2), 1, "Lundi", 2, "Mardi", 3, "Mercredi", 4, "Jeudi", 5, "Vendredi", 6, "Samedi", 7, "Dimanche", "Erreur")</f>
        <v>Mercredi</v>
      </c>
      <c r="E4703" s="2" t="s">
        <v>35</v>
      </c>
      <c r="F4703" s="2" t="s">
        <v>50</v>
      </c>
      <c r="G4703" s="2" t="s">
        <v>51</v>
      </c>
      <c r="H4703" s="4" t="s">
        <v>18</v>
      </c>
      <c r="I4703" s="5">
        <v>44</v>
      </c>
      <c r="J4703" s="6">
        <v>44</v>
      </c>
      <c r="K4703" s="7">
        <v>1936</v>
      </c>
      <c r="L4703" s="7">
        <v>793.76</v>
      </c>
      <c r="M4703" s="8">
        <v>0.41</v>
      </c>
      <c r="N4703" s="2" t="s">
        <v>82</v>
      </c>
      <c r="O4703">
        <f t="shared" si="584"/>
        <v>2020</v>
      </c>
      <c r="P4703">
        <f t="shared" si="585"/>
        <v>11</v>
      </c>
      <c r="Q4703" t="str">
        <f t="shared" si="586"/>
        <v>nov</v>
      </c>
      <c r="R4703" t="str">
        <f t="shared" si="587"/>
        <v>Minnesota</v>
      </c>
      <c r="S4703" t="str">
        <f t="shared" si="588"/>
        <v>2020-11</v>
      </c>
      <c r="T4703">
        <f>IF(AND(COUNTIF(Calculs!$Q$2:$Q$12,$O4703)&gt;0,COUNTIF(Calculs!$S$2:$S$12,$E4703)&gt;0,COUNTIF(Calculs!$U$2:$U$12,$H4703)&gt;0),1,0)</f>
        <v>1</v>
      </c>
      <c r="U4703">
        <f t="shared" si="589"/>
        <v>1936</v>
      </c>
      <c r="V4703">
        <f t="shared" si="590"/>
        <v>44</v>
      </c>
      <c r="W4703">
        <f t="shared" si="591"/>
        <v>793.76</v>
      </c>
    </row>
    <row r="4704" spans="1:23" ht="15.75" customHeight="1" x14ac:dyDescent="0.3">
      <c r="A4704" s="2" t="s">
        <v>13</v>
      </c>
      <c r="B4704" s="2">
        <v>1185732</v>
      </c>
      <c r="C4704" s="3">
        <v>44147</v>
      </c>
      <c r="D4704" s="12" t="str" cm="1">
        <f t="array" ref="D4704">_xlfn.SWITCH(WEEKDAY(C4704,2), 1, "Lundi", 2, "Mardi", 3, "Mercredi", 4, "Jeudi", 5, "Vendredi", 6, "Samedi", 7, "Dimanche", "Erreur")</f>
        <v>Jeudi</v>
      </c>
      <c r="E4704" s="2" t="s">
        <v>35</v>
      </c>
      <c r="F4704" s="2" t="s">
        <v>50</v>
      </c>
      <c r="G4704" s="2" t="s">
        <v>51</v>
      </c>
      <c r="H4704" s="4" t="s">
        <v>19</v>
      </c>
      <c r="I4704" s="5">
        <v>37</v>
      </c>
      <c r="J4704" s="6">
        <v>38</v>
      </c>
      <c r="K4704" s="7">
        <v>1406</v>
      </c>
      <c r="L4704" s="7">
        <v>618.64</v>
      </c>
      <c r="M4704" s="8">
        <v>0.44</v>
      </c>
      <c r="N4704" s="2" t="s">
        <v>82</v>
      </c>
      <c r="O4704">
        <f t="shared" si="584"/>
        <v>2020</v>
      </c>
      <c r="P4704">
        <f t="shared" si="585"/>
        <v>11</v>
      </c>
      <c r="Q4704" t="str">
        <f t="shared" si="586"/>
        <v>nov</v>
      </c>
      <c r="R4704" t="str">
        <f t="shared" si="587"/>
        <v>Minnesota</v>
      </c>
      <c r="S4704" t="str">
        <f t="shared" si="588"/>
        <v>2020-11</v>
      </c>
      <c r="T4704">
        <f>IF(AND(COUNTIF(Calculs!$Q$2:$Q$12,$O4704)&gt;0,COUNTIF(Calculs!$S$2:$S$12,$E4704)&gt;0,COUNTIF(Calculs!$U$2:$U$12,$H4704)&gt;0),1,0)</f>
        <v>1</v>
      </c>
      <c r="U4704">
        <f t="shared" si="589"/>
        <v>1406</v>
      </c>
      <c r="V4704">
        <f t="shared" si="590"/>
        <v>38</v>
      </c>
      <c r="W4704">
        <f t="shared" si="591"/>
        <v>618.64</v>
      </c>
    </row>
    <row r="4705" spans="1:23" ht="15.75" customHeight="1" x14ac:dyDescent="0.3">
      <c r="A4705" s="2" t="s">
        <v>13</v>
      </c>
      <c r="B4705" s="2">
        <v>1185732</v>
      </c>
      <c r="C4705" s="3">
        <v>44148</v>
      </c>
      <c r="D4705" s="12" t="str" cm="1">
        <f t="array" ref="D4705">_xlfn.SWITCH(WEEKDAY(C4705,2), 1, "Lundi", 2, "Mardi", 3, "Mercredi", 4, "Jeudi", 5, "Vendredi", 6, "Samedi", 7, "Dimanche", "Erreur")</f>
        <v>Vendredi</v>
      </c>
      <c r="E4705" s="2" t="s">
        <v>35</v>
      </c>
      <c r="F4705" s="2" t="s">
        <v>50</v>
      </c>
      <c r="G4705" s="2" t="s">
        <v>51</v>
      </c>
      <c r="H4705" s="4" t="s">
        <v>20</v>
      </c>
      <c r="I4705" s="5">
        <v>36</v>
      </c>
      <c r="J4705" s="6">
        <v>13</v>
      </c>
      <c r="K4705" s="7">
        <v>468</v>
      </c>
      <c r="L4705" s="7">
        <v>229.32000000000002</v>
      </c>
      <c r="M4705" s="8">
        <v>0.49000000000000005</v>
      </c>
      <c r="N4705" s="2" t="s">
        <v>82</v>
      </c>
      <c r="O4705">
        <f t="shared" si="584"/>
        <v>2020</v>
      </c>
      <c r="P4705">
        <f t="shared" si="585"/>
        <v>11</v>
      </c>
      <c r="Q4705" t="str">
        <f t="shared" si="586"/>
        <v>nov</v>
      </c>
      <c r="R4705" t="str">
        <f t="shared" si="587"/>
        <v>Minnesota</v>
      </c>
      <c r="S4705" t="str">
        <f t="shared" si="588"/>
        <v>2020-11</v>
      </c>
      <c r="T4705">
        <f>IF(AND(COUNTIF(Calculs!$Q$2:$Q$12,$O4705)&gt;0,COUNTIF(Calculs!$S$2:$S$12,$E4705)&gt;0,COUNTIF(Calculs!$U$2:$U$12,$H4705)&gt;0),1,0)</f>
        <v>1</v>
      </c>
      <c r="U4705">
        <f t="shared" si="589"/>
        <v>468</v>
      </c>
      <c r="V4705">
        <f t="shared" si="590"/>
        <v>13</v>
      </c>
      <c r="W4705">
        <f t="shared" si="591"/>
        <v>229.32000000000002</v>
      </c>
    </row>
    <row r="4706" spans="1:23" ht="15.75" customHeight="1" x14ac:dyDescent="0.3">
      <c r="A4706" s="2" t="s">
        <v>13</v>
      </c>
      <c r="B4706" s="2">
        <v>1185732</v>
      </c>
      <c r="C4706" s="3">
        <v>44149</v>
      </c>
      <c r="D4706" s="12" t="str" cm="1">
        <f t="array" ref="D4706">_xlfn.SWITCH(WEEKDAY(C4706,2), 1, "Lundi", 2, "Mardi", 3, "Mercredi", 4, "Jeudi", 5, "Vendredi", 6, "Samedi", 7, "Dimanche", "Erreur")</f>
        <v>Samedi</v>
      </c>
      <c r="E4706" s="2" t="s">
        <v>35</v>
      </c>
      <c r="F4706" s="2" t="s">
        <v>50</v>
      </c>
      <c r="G4706" s="2" t="s">
        <v>51</v>
      </c>
      <c r="H4706" s="4" t="s">
        <v>21</v>
      </c>
      <c r="I4706" s="5">
        <v>50</v>
      </c>
      <c r="J4706" s="6">
        <v>20</v>
      </c>
      <c r="K4706" s="7">
        <v>1000</v>
      </c>
      <c r="L4706" s="7">
        <v>410</v>
      </c>
      <c r="M4706" s="8">
        <v>0.41</v>
      </c>
      <c r="N4706" s="2" t="s">
        <v>82</v>
      </c>
      <c r="O4706">
        <f t="shared" si="584"/>
        <v>2020</v>
      </c>
      <c r="P4706">
        <f t="shared" si="585"/>
        <v>11</v>
      </c>
      <c r="Q4706" t="str">
        <f t="shared" si="586"/>
        <v>nov</v>
      </c>
      <c r="R4706" t="str">
        <f t="shared" si="587"/>
        <v>Minnesota</v>
      </c>
      <c r="S4706" t="str">
        <f t="shared" si="588"/>
        <v>2020-11</v>
      </c>
      <c r="T4706">
        <f>IF(AND(COUNTIF(Calculs!$Q$2:$Q$12,$O4706)&gt;0,COUNTIF(Calculs!$S$2:$S$12,$E4706)&gt;0,COUNTIF(Calculs!$U$2:$U$12,$H4706)&gt;0),1,0)</f>
        <v>1</v>
      </c>
      <c r="U4706">
        <f t="shared" si="589"/>
        <v>1000</v>
      </c>
      <c r="V4706">
        <f t="shared" si="590"/>
        <v>20</v>
      </c>
      <c r="W4706">
        <f t="shared" si="591"/>
        <v>410</v>
      </c>
    </row>
    <row r="4707" spans="1:23" ht="15.75" customHeight="1" x14ac:dyDescent="0.3">
      <c r="A4707" s="2" t="s">
        <v>13</v>
      </c>
      <c r="B4707" s="2">
        <v>1185732</v>
      </c>
      <c r="C4707" s="3">
        <v>44150</v>
      </c>
      <c r="D4707" s="12" t="str" cm="1">
        <f t="array" ref="D4707">_xlfn.SWITCH(WEEKDAY(C4707,2), 1, "Lundi", 2, "Mardi", 3, "Mercredi", 4, "Jeudi", 5, "Vendredi", 6, "Samedi", 7, "Dimanche", "Erreur")</f>
        <v>Dimanche</v>
      </c>
      <c r="E4707" s="2" t="s">
        <v>35</v>
      </c>
      <c r="F4707" s="2" t="s">
        <v>50</v>
      </c>
      <c r="G4707" s="2" t="s">
        <v>51</v>
      </c>
      <c r="H4707" s="4" t="s">
        <v>22</v>
      </c>
      <c r="I4707" s="5">
        <v>58</v>
      </c>
      <c r="J4707" s="6">
        <v>51</v>
      </c>
      <c r="K4707" s="7">
        <v>2958</v>
      </c>
      <c r="L4707" s="7">
        <v>1745.2200000000003</v>
      </c>
      <c r="M4707" s="8">
        <v>0.59000000000000008</v>
      </c>
      <c r="N4707" s="2" t="s">
        <v>82</v>
      </c>
      <c r="O4707">
        <f t="shared" si="584"/>
        <v>2020</v>
      </c>
      <c r="P4707">
        <f t="shared" si="585"/>
        <v>11</v>
      </c>
      <c r="Q4707" t="str">
        <f t="shared" si="586"/>
        <v>nov</v>
      </c>
      <c r="R4707" t="str">
        <f t="shared" si="587"/>
        <v>Minnesota</v>
      </c>
      <c r="S4707" t="str">
        <f t="shared" si="588"/>
        <v>2020-11</v>
      </c>
      <c r="T4707">
        <f>IF(AND(COUNTIF(Calculs!$Q$2:$Q$12,$O4707)&gt;0,COUNTIF(Calculs!$S$2:$S$12,$E4707)&gt;0,COUNTIF(Calculs!$U$2:$U$12,$H4707)&gt;0),1,0)</f>
        <v>1</v>
      </c>
      <c r="U4707">
        <f t="shared" si="589"/>
        <v>2958</v>
      </c>
      <c r="V4707">
        <f t="shared" si="590"/>
        <v>51</v>
      </c>
      <c r="W4707">
        <f t="shared" si="591"/>
        <v>1745.2200000000003</v>
      </c>
    </row>
    <row r="4708" spans="1:23" ht="15.75" customHeight="1" x14ac:dyDescent="0.3">
      <c r="A4708" s="2" t="s">
        <v>13</v>
      </c>
      <c r="B4708" s="2">
        <v>1185732</v>
      </c>
      <c r="C4708" s="3">
        <v>44151</v>
      </c>
      <c r="D4708" s="12" t="str" cm="1">
        <f t="array" ref="D4708">_xlfn.SWITCH(WEEKDAY(C4708,2), 1, "Lundi", 2, "Mardi", 3, "Mercredi", 4, "Jeudi", 5, "Vendredi", 6, "Samedi", 7, "Dimanche", "Erreur")</f>
        <v>Lundi</v>
      </c>
      <c r="E4708" s="2" t="s">
        <v>35</v>
      </c>
      <c r="F4708" s="2" t="s">
        <v>50</v>
      </c>
      <c r="G4708" s="2" t="s">
        <v>51</v>
      </c>
      <c r="H4708" s="4" t="s">
        <v>16</v>
      </c>
      <c r="I4708" s="5">
        <v>44</v>
      </c>
      <c r="J4708" s="6">
        <v>106</v>
      </c>
      <c r="K4708" s="7">
        <v>4664</v>
      </c>
      <c r="L4708" s="7">
        <v>2285.36</v>
      </c>
      <c r="M4708" s="8">
        <v>0.49000000000000005</v>
      </c>
      <c r="N4708" s="2" t="s">
        <v>82</v>
      </c>
      <c r="O4708">
        <f t="shared" si="584"/>
        <v>2020</v>
      </c>
      <c r="P4708">
        <f t="shared" si="585"/>
        <v>11</v>
      </c>
      <c r="Q4708" t="str">
        <f t="shared" si="586"/>
        <v>nov</v>
      </c>
      <c r="R4708" t="str">
        <f t="shared" si="587"/>
        <v>Minnesota</v>
      </c>
      <c r="S4708" t="str">
        <f t="shared" si="588"/>
        <v>2020-11</v>
      </c>
      <c r="T4708">
        <f>IF(AND(COUNTIF(Calculs!$Q$2:$Q$12,$O4708)&gt;0,COUNTIF(Calculs!$S$2:$S$12,$E4708)&gt;0,COUNTIF(Calculs!$U$2:$U$12,$H4708)&gt;0),1,0)</f>
        <v>1</v>
      </c>
      <c r="U4708">
        <f t="shared" si="589"/>
        <v>4664</v>
      </c>
      <c r="V4708">
        <f t="shared" si="590"/>
        <v>106</v>
      </c>
      <c r="W4708">
        <f t="shared" si="591"/>
        <v>2285.36</v>
      </c>
    </row>
    <row r="4709" spans="1:23" ht="15.75" customHeight="1" x14ac:dyDescent="0.3">
      <c r="A4709" s="2" t="s">
        <v>13</v>
      </c>
      <c r="B4709" s="2">
        <v>1185732</v>
      </c>
      <c r="C4709" s="3">
        <v>44152</v>
      </c>
      <c r="D4709" s="12" t="str" cm="1">
        <f t="array" ref="D4709">_xlfn.SWITCH(WEEKDAY(C4709,2), 1, "Lundi", 2, "Mardi", 3, "Mercredi", 4, "Jeudi", 5, "Vendredi", 6, "Samedi", 7, "Dimanche", "Erreur")</f>
        <v>Mardi</v>
      </c>
      <c r="E4709" s="2" t="s">
        <v>35</v>
      </c>
      <c r="F4709" s="2" t="s">
        <v>50</v>
      </c>
      <c r="G4709" s="2" t="s">
        <v>51</v>
      </c>
      <c r="H4709" s="4" t="s">
        <v>18</v>
      </c>
      <c r="I4709" s="5">
        <v>38</v>
      </c>
      <c r="J4709" s="6">
        <v>49</v>
      </c>
      <c r="K4709" s="7">
        <v>1862</v>
      </c>
      <c r="L4709" s="7">
        <v>763.42</v>
      </c>
      <c r="M4709" s="8">
        <v>0.41</v>
      </c>
      <c r="N4709" s="2" t="s">
        <v>82</v>
      </c>
      <c r="O4709">
        <f t="shared" si="584"/>
        <v>2020</v>
      </c>
      <c r="P4709">
        <f t="shared" si="585"/>
        <v>11</v>
      </c>
      <c r="Q4709" t="str">
        <f t="shared" si="586"/>
        <v>nov</v>
      </c>
      <c r="R4709" t="str">
        <f t="shared" si="587"/>
        <v>Minnesota</v>
      </c>
      <c r="S4709" t="str">
        <f t="shared" si="588"/>
        <v>2020-11</v>
      </c>
      <c r="T4709">
        <f>IF(AND(COUNTIF(Calculs!$Q$2:$Q$12,$O4709)&gt;0,COUNTIF(Calculs!$S$2:$S$12,$E4709)&gt;0,COUNTIF(Calculs!$U$2:$U$12,$H4709)&gt;0),1,0)</f>
        <v>1</v>
      </c>
      <c r="U4709">
        <f t="shared" si="589"/>
        <v>1862</v>
      </c>
      <c r="V4709">
        <f t="shared" si="590"/>
        <v>49</v>
      </c>
      <c r="W4709">
        <f t="shared" si="591"/>
        <v>763.42</v>
      </c>
    </row>
    <row r="4710" spans="1:23" ht="15.75" customHeight="1" x14ac:dyDescent="0.3">
      <c r="A4710" s="2" t="s">
        <v>13</v>
      </c>
      <c r="B4710" s="2">
        <v>1185732</v>
      </c>
      <c r="C4710" s="3">
        <v>44153</v>
      </c>
      <c r="D4710" s="12" t="str" cm="1">
        <f t="array" ref="D4710">_xlfn.SWITCH(WEEKDAY(C4710,2), 1, "Lundi", 2, "Mardi", 3, "Mercredi", 4, "Jeudi", 5, "Vendredi", 6, "Samedi", 7, "Dimanche", "Erreur")</f>
        <v>Mercredi</v>
      </c>
      <c r="E4710" s="2" t="s">
        <v>35</v>
      </c>
      <c r="F4710" s="2" t="s">
        <v>50</v>
      </c>
      <c r="G4710" s="2" t="s">
        <v>51</v>
      </c>
      <c r="H4710" s="4" t="s">
        <v>19</v>
      </c>
      <c r="I4710" s="5">
        <v>33</v>
      </c>
      <c r="J4710" s="6">
        <v>47</v>
      </c>
      <c r="K4710" s="7">
        <v>1551</v>
      </c>
      <c r="L4710" s="7">
        <v>697.94999999999993</v>
      </c>
      <c r="M4710" s="8">
        <v>0.44999999999999996</v>
      </c>
      <c r="N4710" s="2" t="s">
        <v>82</v>
      </c>
      <c r="O4710">
        <f t="shared" si="584"/>
        <v>2020</v>
      </c>
      <c r="P4710">
        <f t="shared" si="585"/>
        <v>11</v>
      </c>
      <c r="Q4710" t="str">
        <f t="shared" si="586"/>
        <v>nov</v>
      </c>
      <c r="R4710" t="str">
        <f t="shared" si="587"/>
        <v>Minnesota</v>
      </c>
      <c r="S4710" t="str">
        <f t="shared" si="588"/>
        <v>2020-11</v>
      </c>
      <c r="T4710">
        <f>IF(AND(COUNTIF(Calculs!$Q$2:$Q$12,$O4710)&gt;0,COUNTIF(Calculs!$S$2:$S$12,$E4710)&gt;0,COUNTIF(Calculs!$U$2:$U$12,$H4710)&gt;0),1,0)</f>
        <v>1</v>
      </c>
      <c r="U4710">
        <f t="shared" si="589"/>
        <v>1551</v>
      </c>
      <c r="V4710">
        <f t="shared" si="590"/>
        <v>47</v>
      </c>
      <c r="W4710">
        <f t="shared" si="591"/>
        <v>697.94999999999993</v>
      </c>
    </row>
    <row r="4711" spans="1:23" ht="15.75" customHeight="1" x14ac:dyDescent="0.3">
      <c r="A4711" s="2" t="s">
        <v>13</v>
      </c>
      <c r="B4711" s="2">
        <v>1185732</v>
      </c>
      <c r="C4711" s="3">
        <v>44154</v>
      </c>
      <c r="D4711" s="12" t="str" cm="1">
        <f t="array" ref="D4711">_xlfn.SWITCH(WEEKDAY(C4711,2), 1, "Lundi", 2, "Mardi", 3, "Mercredi", 4, "Jeudi", 5, "Vendredi", 6, "Samedi", 7, "Dimanche", "Erreur")</f>
        <v>Jeudi</v>
      </c>
      <c r="E4711" s="2" t="s">
        <v>35</v>
      </c>
      <c r="F4711" s="2" t="s">
        <v>50</v>
      </c>
      <c r="G4711" s="2" t="s">
        <v>51</v>
      </c>
      <c r="H4711" s="4" t="s">
        <v>20</v>
      </c>
      <c r="I4711" s="5">
        <v>32</v>
      </c>
      <c r="J4711" s="6">
        <v>45</v>
      </c>
      <c r="K4711" s="7">
        <v>1440</v>
      </c>
      <c r="L4711" s="7">
        <v>676.80000000000007</v>
      </c>
      <c r="M4711" s="8">
        <v>0.47000000000000003</v>
      </c>
      <c r="N4711" s="2" t="s">
        <v>82</v>
      </c>
      <c r="O4711">
        <f t="shared" si="584"/>
        <v>2020</v>
      </c>
      <c r="P4711">
        <f t="shared" si="585"/>
        <v>11</v>
      </c>
      <c r="Q4711" t="str">
        <f t="shared" si="586"/>
        <v>nov</v>
      </c>
      <c r="R4711" t="str">
        <f t="shared" si="587"/>
        <v>Minnesota</v>
      </c>
      <c r="S4711" t="str">
        <f t="shared" si="588"/>
        <v>2020-11</v>
      </c>
      <c r="T4711">
        <f>IF(AND(COUNTIF(Calculs!$Q$2:$Q$12,$O4711)&gt;0,COUNTIF(Calculs!$S$2:$S$12,$E4711)&gt;0,COUNTIF(Calculs!$U$2:$U$12,$H4711)&gt;0),1,0)</f>
        <v>1</v>
      </c>
      <c r="U4711">
        <f t="shared" si="589"/>
        <v>1440</v>
      </c>
      <c r="V4711">
        <f t="shared" si="590"/>
        <v>45</v>
      </c>
      <c r="W4711">
        <f t="shared" si="591"/>
        <v>676.80000000000007</v>
      </c>
    </row>
    <row r="4712" spans="1:23" ht="15.75" customHeight="1" x14ac:dyDescent="0.3">
      <c r="A4712" s="2" t="s">
        <v>13</v>
      </c>
      <c r="B4712" s="2">
        <v>1185732</v>
      </c>
      <c r="C4712" s="3">
        <v>44155</v>
      </c>
      <c r="D4712" s="12" t="str" cm="1">
        <f t="array" ref="D4712">_xlfn.SWITCH(WEEKDAY(C4712,2), 1, "Lundi", 2, "Mardi", 3, "Mercredi", 4, "Jeudi", 5, "Vendredi", 6, "Samedi", 7, "Dimanche", "Erreur")</f>
        <v>Vendredi</v>
      </c>
      <c r="E4712" s="2" t="s">
        <v>35</v>
      </c>
      <c r="F4712" s="2" t="s">
        <v>50</v>
      </c>
      <c r="G4712" s="2" t="s">
        <v>51</v>
      </c>
      <c r="H4712" s="4" t="s">
        <v>21</v>
      </c>
      <c r="I4712" s="5">
        <v>49</v>
      </c>
      <c r="J4712" s="6">
        <v>45</v>
      </c>
      <c r="K4712" s="7">
        <v>2205</v>
      </c>
      <c r="L4712" s="7">
        <v>926.09999999999991</v>
      </c>
      <c r="M4712" s="8">
        <v>0.42</v>
      </c>
      <c r="N4712" s="2" t="s">
        <v>82</v>
      </c>
      <c r="O4712">
        <f t="shared" si="584"/>
        <v>2020</v>
      </c>
      <c r="P4712">
        <f t="shared" si="585"/>
        <v>11</v>
      </c>
      <c r="Q4712" t="str">
        <f t="shared" si="586"/>
        <v>nov</v>
      </c>
      <c r="R4712" t="str">
        <f t="shared" si="587"/>
        <v>Minnesota</v>
      </c>
      <c r="S4712" t="str">
        <f t="shared" si="588"/>
        <v>2020-11</v>
      </c>
      <c r="T4712">
        <f>IF(AND(COUNTIF(Calculs!$Q$2:$Q$12,$O4712)&gt;0,COUNTIF(Calculs!$S$2:$S$12,$E4712)&gt;0,COUNTIF(Calculs!$U$2:$U$12,$H4712)&gt;0),1,0)</f>
        <v>1</v>
      </c>
      <c r="U4712">
        <f t="shared" si="589"/>
        <v>2205</v>
      </c>
      <c r="V4712">
        <f t="shared" si="590"/>
        <v>45</v>
      </c>
      <c r="W4712">
        <f t="shared" si="591"/>
        <v>926.09999999999991</v>
      </c>
    </row>
    <row r="4713" spans="1:23" ht="15.75" customHeight="1" x14ac:dyDescent="0.3">
      <c r="A4713" s="2" t="s">
        <v>13</v>
      </c>
      <c r="B4713" s="2">
        <v>1185732</v>
      </c>
      <c r="C4713" s="3">
        <v>44156</v>
      </c>
      <c r="D4713" s="12" t="str" cm="1">
        <f t="array" ref="D4713">_xlfn.SWITCH(WEEKDAY(C4713,2), 1, "Lundi", 2, "Mardi", 3, "Mercredi", 4, "Jeudi", 5, "Vendredi", 6, "Samedi", 7, "Dimanche", "Erreur")</f>
        <v>Samedi</v>
      </c>
      <c r="E4713" s="2" t="s">
        <v>35</v>
      </c>
      <c r="F4713" s="2" t="s">
        <v>50</v>
      </c>
      <c r="G4713" s="2" t="s">
        <v>51</v>
      </c>
      <c r="H4713" s="4" t="s">
        <v>22</v>
      </c>
      <c r="I4713" s="5">
        <v>53</v>
      </c>
      <c r="J4713" s="6">
        <v>81</v>
      </c>
      <c r="K4713" s="7">
        <v>4293</v>
      </c>
      <c r="L4713" s="7">
        <v>2404.0800000000004</v>
      </c>
      <c r="M4713" s="8">
        <v>0.56000000000000005</v>
      </c>
      <c r="N4713" s="2" t="s">
        <v>82</v>
      </c>
      <c r="O4713">
        <f t="shared" si="584"/>
        <v>2020</v>
      </c>
      <c r="P4713">
        <f t="shared" si="585"/>
        <v>11</v>
      </c>
      <c r="Q4713" t="str">
        <f t="shared" si="586"/>
        <v>nov</v>
      </c>
      <c r="R4713" t="str">
        <f t="shared" si="587"/>
        <v>Minnesota</v>
      </c>
      <c r="S4713" t="str">
        <f t="shared" si="588"/>
        <v>2020-11</v>
      </c>
      <c r="T4713">
        <f>IF(AND(COUNTIF(Calculs!$Q$2:$Q$12,$O4713)&gt;0,COUNTIF(Calculs!$S$2:$S$12,$E4713)&gt;0,COUNTIF(Calculs!$U$2:$U$12,$H4713)&gt;0),1,0)</f>
        <v>1</v>
      </c>
      <c r="U4713">
        <f t="shared" si="589"/>
        <v>4293</v>
      </c>
      <c r="V4713">
        <f t="shared" si="590"/>
        <v>81</v>
      </c>
      <c r="W4713">
        <f t="shared" si="591"/>
        <v>2404.0800000000004</v>
      </c>
    </row>
    <row r="4714" spans="1:23" ht="15.75" customHeight="1" x14ac:dyDescent="0.3">
      <c r="A4714" s="2" t="s">
        <v>13</v>
      </c>
      <c r="B4714" s="2">
        <v>1185732</v>
      </c>
      <c r="C4714" s="3">
        <v>44157</v>
      </c>
      <c r="D4714" s="12" t="str" cm="1">
        <f t="array" ref="D4714">_xlfn.SWITCH(WEEKDAY(C4714,2), 1, "Lundi", 2, "Mardi", 3, "Mercredi", 4, "Jeudi", 5, "Vendredi", 6, "Samedi", 7, "Dimanche", "Erreur")</f>
        <v>Dimanche</v>
      </c>
      <c r="E4714" s="2" t="s">
        <v>35</v>
      </c>
      <c r="F4714" s="2" t="s">
        <v>50</v>
      </c>
      <c r="G4714" s="2" t="s">
        <v>51</v>
      </c>
      <c r="H4714" s="4" t="s">
        <v>16</v>
      </c>
      <c r="I4714" s="5">
        <v>49</v>
      </c>
      <c r="J4714" s="6">
        <v>160</v>
      </c>
      <c r="K4714" s="7">
        <v>7840</v>
      </c>
      <c r="L4714" s="7">
        <v>3684.8</v>
      </c>
      <c r="M4714" s="8">
        <v>0.47000000000000003</v>
      </c>
      <c r="N4714" s="2" t="s">
        <v>82</v>
      </c>
      <c r="O4714">
        <f t="shared" si="584"/>
        <v>2020</v>
      </c>
      <c r="P4714">
        <f t="shared" si="585"/>
        <v>11</v>
      </c>
      <c r="Q4714" t="str">
        <f t="shared" si="586"/>
        <v>nov</v>
      </c>
      <c r="R4714" t="str">
        <f t="shared" si="587"/>
        <v>Minnesota</v>
      </c>
      <c r="S4714" t="str">
        <f t="shared" si="588"/>
        <v>2020-11</v>
      </c>
      <c r="T4714">
        <f>IF(AND(COUNTIF(Calculs!$Q$2:$Q$12,$O4714)&gt;0,COUNTIF(Calculs!$S$2:$S$12,$E4714)&gt;0,COUNTIF(Calculs!$U$2:$U$12,$H4714)&gt;0),1,0)</f>
        <v>1</v>
      </c>
      <c r="U4714">
        <f t="shared" si="589"/>
        <v>7840</v>
      </c>
      <c r="V4714">
        <f t="shared" si="590"/>
        <v>160</v>
      </c>
      <c r="W4714">
        <f t="shared" si="591"/>
        <v>3684.8</v>
      </c>
    </row>
    <row r="4715" spans="1:23" ht="15.75" customHeight="1" x14ac:dyDescent="0.3">
      <c r="A4715" s="2" t="s">
        <v>13</v>
      </c>
      <c r="B4715" s="2">
        <v>1185732</v>
      </c>
      <c r="C4715" s="3">
        <v>44158</v>
      </c>
      <c r="D4715" s="12" t="str" cm="1">
        <f t="array" ref="D4715">_xlfn.SWITCH(WEEKDAY(C4715,2), 1, "Lundi", 2, "Mardi", 3, "Mercredi", 4, "Jeudi", 5, "Vendredi", 6, "Samedi", 7, "Dimanche", "Erreur")</f>
        <v>Lundi</v>
      </c>
      <c r="E4715" s="2" t="s">
        <v>35</v>
      </c>
      <c r="F4715" s="2" t="s">
        <v>50</v>
      </c>
      <c r="G4715" s="2" t="s">
        <v>51</v>
      </c>
      <c r="H4715" s="4" t="s">
        <v>18</v>
      </c>
      <c r="I4715" s="5">
        <v>42</v>
      </c>
      <c r="J4715" s="6">
        <v>75</v>
      </c>
      <c r="K4715" s="7">
        <v>3150</v>
      </c>
      <c r="L4715" s="7">
        <v>1417.4999999999998</v>
      </c>
      <c r="M4715" s="8">
        <v>0.44999999999999996</v>
      </c>
      <c r="N4715" s="2" t="s">
        <v>82</v>
      </c>
      <c r="O4715">
        <f t="shared" si="584"/>
        <v>2020</v>
      </c>
      <c r="P4715">
        <f t="shared" si="585"/>
        <v>11</v>
      </c>
      <c r="Q4715" t="str">
        <f t="shared" si="586"/>
        <v>nov</v>
      </c>
      <c r="R4715" t="str">
        <f t="shared" si="587"/>
        <v>Minnesota</v>
      </c>
      <c r="S4715" t="str">
        <f t="shared" si="588"/>
        <v>2020-11</v>
      </c>
      <c r="T4715">
        <f>IF(AND(COUNTIF(Calculs!$Q$2:$Q$12,$O4715)&gt;0,COUNTIF(Calculs!$S$2:$S$12,$E4715)&gt;0,COUNTIF(Calculs!$U$2:$U$12,$H4715)&gt;0),1,0)</f>
        <v>1</v>
      </c>
      <c r="U4715">
        <f t="shared" si="589"/>
        <v>3150</v>
      </c>
      <c r="V4715">
        <f t="shared" si="590"/>
        <v>75</v>
      </c>
      <c r="W4715">
        <f t="shared" si="591"/>
        <v>1417.4999999999998</v>
      </c>
    </row>
    <row r="4716" spans="1:23" ht="15.75" customHeight="1" x14ac:dyDescent="0.3">
      <c r="A4716" s="2" t="s">
        <v>13</v>
      </c>
      <c r="B4716" s="2">
        <v>1185732</v>
      </c>
      <c r="C4716" s="3">
        <v>44159</v>
      </c>
      <c r="D4716" s="12" t="str" cm="1">
        <f t="array" ref="D4716">_xlfn.SWITCH(WEEKDAY(C4716,2), 1, "Lundi", 2, "Mardi", 3, "Mercredi", 4, "Jeudi", 5, "Vendredi", 6, "Samedi", 7, "Dimanche", "Erreur")</f>
        <v>Mardi</v>
      </c>
      <c r="E4716" s="2" t="s">
        <v>35</v>
      </c>
      <c r="F4716" s="2" t="s">
        <v>50</v>
      </c>
      <c r="G4716" s="2" t="s">
        <v>51</v>
      </c>
      <c r="H4716" s="4" t="s">
        <v>19</v>
      </c>
      <c r="I4716" s="5">
        <v>36</v>
      </c>
      <c r="J4716" s="6">
        <v>63</v>
      </c>
      <c r="K4716" s="7">
        <v>2268</v>
      </c>
      <c r="L4716" s="7">
        <v>952.56</v>
      </c>
      <c r="M4716" s="8">
        <v>0.42</v>
      </c>
      <c r="N4716" s="2" t="s">
        <v>82</v>
      </c>
      <c r="O4716">
        <f t="shared" si="584"/>
        <v>2020</v>
      </c>
      <c r="P4716">
        <f t="shared" si="585"/>
        <v>11</v>
      </c>
      <c r="Q4716" t="str">
        <f t="shared" si="586"/>
        <v>nov</v>
      </c>
      <c r="R4716" t="str">
        <f t="shared" si="587"/>
        <v>Minnesota</v>
      </c>
      <c r="S4716" t="str">
        <f t="shared" si="588"/>
        <v>2020-11</v>
      </c>
      <c r="T4716">
        <f>IF(AND(COUNTIF(Calculs!$Q$2:$Q$12,$O4716)&gt;0,COUNTIF(Calculs!$S$2:$S$12,$E4716)&gt;0,COUNTIF(Calculs!$U$2:$U$12,$H4716)&gt;0),1,0)</f>
        <v>1</v>
      </c>
      <c r="U4716">
        <f t="shared" si="589"/>
        <v>2268</v>
      </c>
      <c r="V4716">
        <f t="shared" si="590"/>
        <v>63</v>
      </c>
      <c r="W4716">
        <f t="shared" si="591"/>
        <v>952.56</v>
      </c>
    </row>
    <row r="4717" spans="1:23" ht="15.75" customHeight="1" x14ac:dyDescent="0.3">
      <c r="A4717" s="2" t="s">
        <v>13</v>
      </c>
      <c r="B4717" s="2">
        <v>1185732</v>
      </c>
      <c r="C4717" s="3">
        <v>44160</v>
      </c>
      <c r="D4717" s="12" t="str" cm="1">
        <f t="array" ref="D4717">_xlfn.SWITCH(WEEKDAY(C4717,2), 1, "Lundi", 2, "Mardi", 3, "Mercredi", 4, "Jeudi", 5, "Vendredi", 6, "Samedi", 7, "Dimanche", "Erreur")</f>
        <v>Mercredi</v>
      </c>
      <c r="E4717" s="2" t="s">
        <v>35</v>
      </c>
      <c r="F4717" s="2" t="s">
        <v>50</v>
      </c>
      <c r="G4717" s="2" t="s">
        <v>51</v>
      </c>
      <c r="H4717" s="4" t="s">
        <v>20</v>
      </c>
      <c r="I4717" s="5">
        <v>38</v>
      </c>
      <c r="J4717" s="6">
        <v>51</v>
      </c>
      <c r="K4717" s="7">
        <v>1938</v>
      </c>
      <c r="L4717" s="7">
        <v>930.24000000000012</v>
      </c>
      <c r="M4717" s="8">
        <v>0.48000000000000004</v>
      </c>
      <c r="N4717" s="2" t="s">
        <v>82</v>
      </c>
      <c r="O4717">
        <f t="shared" si="584"/>
        <v>2020</v>
      </c>
      <c r="P4717">
        <f t="shared" si="585"/>
        <v>11</v>
      </c>
      <c r="Q4717" t="str">
        <f t="shared" si="586"/>
        <v>nov</v>
      </c>
      <c r="R4717" t="str">
        <f t="shared" si="587"/>
        <v>Minnesota</v>
      </c>
      <c r="S4717" t="str">
        <f t="shared" si="588"/>
        <v>2020-11</v>
      </c>
      <c r="T4717">
        <f>IF(AND(COUNTIF(Calculs!$Q$2:$Q$12,$O4717)&gt;0,COUNTIF(Calculs!$S$2:$S$12,$E4717)&gt;0,COUNTIF(Calculs!$U$2:$U$12,$H4717)&gt;0),1,0)</f>
        <v>1</v>
      </c>
      <c r="U4717">
        <f t="shared" si="589"/>
        <v>1938</v>
      </c>
      <c r="V4717">
        <f t="shared" si="590"/>
        <v>51</v>
      </c>
      <c r="W4717">
        <f t="shared" si="591"/>
        <v>930.24000000000012</v>
      </c>
    </row>
    <row r="4718" spans="1:23" ht="15.75" customHeight="1" x14ac:dyDescent="0.3">
      <c r="A4718" s="2" t="s">
        <v>13</v>
      </c>
      <c r="B4718" s="2">
        <v>1185732</v>
      </c>
      <c r="C4718" s="3">
        <v>44161</v>
      </c>
      <c r="D4718" s="12" t="str" cm="1">
        <f t="array" ref="D4718">_xlfn.SWITCH(WEEKDAY(C4718,2), 1, "Lundi", 2, "Mardi", 3, "Mercredi", 4, "Jeudi", 5, "Vendredi", 6, "Samedi", 7, "Dimanche", "Erreur")</f>
        <v>Jeudi</v>
      </c>
      <c r="E4718" s="2" t="s">
        <v>35</v>
      </c>
      <c r="F4718" s="2" t="s">
        <v>50</v>
      </c>
      <c r="G4718" s="2" t="s">
        <v>51</v>
      </c>
      <c r="H4718" s="4" t="s">
        <v>21</v>
      </c>
      <c r="I4718" s="5">
        <v>49</v>
      </c>
      <c r="J4718" s="6">
        <v>58</v>
      </c>
      <c r="K4718" s="7">
        <v>2842</v>
      </c>
      <c r="L4718" s="7">
        <v>1165.22</v>
      </c>
      <c r="M4718" s="8">
        <v>0.41</v>
      </c>
      <c r="N4718" s="2" t="s">
        <v>82</v>
      </c>
      <c r="O4718">
        <f t="shared" si="584"/>
        <v>2020</v>
      </c>
      <c r="P4718">
        <f t="shared" si="585"/>
        <v>11</v>
      </c>
      <c r="Q4718" t="str">
        <f t="shared" si="586"/>
        <v>nov</v>
      </c>
      <c r="R4718" t="str">
        <f t="shared" si="587"/>
        <v>Minnesota</v>
      </c>
      <c r="S4718" t="str">
        <f t="shared" si="588"/>
        <v>2020-11</v>
      </c>
      <c r="T4718">
        <f>IF(AND(COUNTIF(Calculs!$Q$2:$Q$12,$O4718)&gt;0,COUNTIF(Calculs!$S$2:$S$12,$E4718)&gt;0,COUNTIF(Calculs!$U$2:$U$12,$H4718)&gt;0),1,0)</f>
        <v>1</v>
      </c>
      <c r="U4718">
        <f t="shared" si="589"/>
        <v>2842</v>
      </c>
      <c r="V4718">
        <f t="shared" si="590"/>
        <v>58</v>
      </c>
      <c r="W4718">
        <f t="shared" si="591"/>
        <v>1165.22</v>
      </c>
    </row>
    <row r="4719" spans="1:23" ht="15.75" customHeight="1" x14ac:dyDescent="0.3">
      <c r="A4719" s="2" t="s">
        <v>13</v>
      </c>
      <c r="B4719" s="2">
        <v>1185732</v>
      </c>
      <c r="C4719" s="3">
        <v>44162</v>
      </c>
      <c r="D4719" s="12" t="str" cm="1">
        <f t="array" ref="D4719">_xlfn.SWITCH(WEEKDAY(C4719,2), 1, "Lundi", 2, "Mardi", 3, "Mercredi", 4, "Jeudi", 5, "Vendredi", 6, "Samedi", 7, "Dimanche", "Erreur")</f>
        <v>Vendredi</v>
      </c>
      <c r="E4719" s="2" t="s">
        <v>35</v>
      </c>
      <c r="F4719" s="2" t="s">
        <v>50</v>
      </c>
      <c r="G4719" s="2" t="s">
        <v>51</v>
      </c>
      <c r="H4719" s="4" t="s">
        <v>22</v>
      </c>
      <c r="I4719" s="5">
        <v>54</v>
      </c>
      <c r="J4719" s="6">
        <v>98</v>
      </c>
      <c r="K4719" s="7">
        <v>5292</v>
      </c>
      <c r="L4719" s="7">
        <v>2910.6000000000004</v>
      </c>
      <c r="M4719" s="8">
        <v>0.55000000000000004</v>
      </c>
      <c r="N4719" s="2" t="s">
        <v>82</v>
      </c>
      <c r="O4719">
        <f t="shared" si="584"/>
        <v>2020</v>
      </c>
      <c r="P4719">
        <f t="shared" si="585"/>
        <v>11</v>
      </c>
      <c r="Q4719" t="str">
        <f t="shared" si="586"/>
        <v>nov</v>
      </c>
      <c r="R4719" t="str">
        <f t="shared" si="587"/>
        <v>Minnesota</v>
      </c>
      <c r="S4719" t="str">
        <f t="shared" si="588"/>
        <v>2020-11</v>
      </c>
      <c r="T4719">
        <f>IF(AND(COUNTIF(Calculs!$Q$2:$Q$12,$O4719)&gt;0,COUNTIF(Calculs!$S$2:$S$12,$E4719)&gt;0,COUNTIF(Calculs!$U$2:$U$12,$H4719)&gt;0),1,0)</f>
        <v>1</v>
      </c>
      <c r="U4719">
        <f t="shared" si="589"/>
        <v>5292</v>
      </c>
      <c r="V4719">
        <f t="shared" si="590"/>
        <v>98</v>
      </c>
      <c r="W4719">
        <f t="shared" si="591"/>
        <v>2910.6000000000004</v>
      </c>
    </row>
    <row r="4720" spans="1:23" ht="15.75" customHeight="1" x14ac:dyDescent="0.3">
      <c r="A4720" s="2" t="s">
        <v>13</v>
      </c>
      <c r="B4720" s="2">
        <v>1185732</v>
      </c>
      <c r="C4720" s="3">
        <v>44163</v>
      </c>
      <c r="D4720" s="12" t="str" cm="1">
        <f t="array" ref="D4720">_xlfn.SWITCH(WEEKDAY(C4720,2), 1, "Lundi", 2, "Mardi", 3, "Mercredi", 4, "Jeudi", 5, "Vendredi", 6, "Samedi", 7, "Dimanche", "Erreur")</f>
        <v>Samedi</v>
      </c>
      <c r="E4720" s="2" t="s">
        <v>35</v>
      </c>
      <c r="F4720" s="2" t="s">
        <v>50</v>
      </c>
      <c r="G4720" s="2" t="s">
        <v>51</v>
      </c>
      <c r="H4720" s="4" t="s">
        <v>16</v>
      </c>
      <c r="I4720" s="5">
        <v>47</v>
      </c>
      <c r="J4720" s="6">
        <v>137</v>
      </c>
      <c r="K4720" s="7">
        <v>6439</v>
      </c>
      <c r="L4720" s="7">
        <v>3026.3300000000004</v>
      </c>
      <c r="M4720" s="8">
        <v>0.47000000000000003</v>
      </c>
      <c r="N4720" s="2" t="s">
        <v>82</v>
      </c>
      <c r="O4720">
        <f t="shared" si="584"/>
        <v>2020</v>
      </c>
      <c r="P4720">
        <f t="shared" si="585"/>
        <v>11</v>
      </c>
      <c r="Q4720" t="str">
        <f t="shared" si="586"/>
        <v>nov</v>
      </c>
      <c r="R4720" t="str">
        <f t="shared" si="587"/>
        <v>Minnesota</v>
      </c>
      <c r="S4720" t="str">
        <f t="shared" si="588"/>
        <v>2020-11</v>
      </c>
      <c r="T4720">
        <f>IF(AND(COUNTIF(Calculs!$Q$2:$Q$12,$O4720)&gt;0,COUNTIF(Calculs!$S$2:$S$12,$E4720)&gt;0,COUNTIF(Calculs!$U$2:$U$12,$H4720)&gt;0),1,0)</f>
        <v>1</v>
      </c>
      <c r="U4720">
        <f t="shared" si="589"/>
        <v>6439</v>
      </c>
      <c r="V4720">
        <f t="shared" si="590"/>
        <v>137</v>
      </c>
      <c r="W4720">
        <f t="shared" si="591"/>
        <v>3026.3300000000004</v>
      </c>
    </row>
    <row r="4721" spans="1:23" ht="15.75" customHeight="1" x14ac:dyDescent="0.3">
      <c r="A4721" s="2" t="s">
        <v>13</v>
      </c>
      <c r="B4721" s="2">
        <v>1185732</v>
      </c>
      <c r="C4721" s="3">
        <v>44164</v>
      </c>
      <c r="D4721" s="12" t="str" cm="1">
        <f t="array" ref="D4721">_xlfn.SWITCH(WEEKDAY(C4721,2), 1, "Lundi", 2, "Mardi", 3, "Mercredi", 4, "Jeudi", 5, "Vendredi", 6, "Samedi", 7, "Dimanche", "Erreur")</f>
        <v>Dimanche</v>
      </c>
      <c r="E4721" s="2" t="s">
        <v>35</v>
      </c>
      <c r="F4721" s="2" t="s">
        <v>50</v>
      </c>
      <c r="G4721" s="2" t="s">
        <v>51</v>
      </c>
      <c r="H4721" s="4" t="s">
        <v>18</v>
      </c>
      <c r="I4721" s="5">
        <v>43</v>
      </c>
      <c r="J4721" s="6">
        <v>87</v>
      </c>
      <c r="K4721" s="7">
        <v>3741</v>
      </c>
      <c r="L4721" s="7">
        <v>1533.81</v>
      </c>
      <c r="M4721" s="8">
        <v>0.41</v>
      </c>
      <c r="N4721" s="2" t="s">
        <v>82</v>
      </c>
      <c r="O4721">
        <f t="shared" si="584"/>
        <v>2020</v>
      </c>
      <c r="P4721">
        <f t="shared" si="585"/>
        <v>11</v>
      </c>
      <c r="Q4721" t="str">
        <f t="shared" si="586"/>
        <v>nov</v>
      </c>
      <c r="R4721" t="str">
        <f t="shared" si="587"/>
        <v>Minnesota</v>
      </c>
      <c r="S4721" t="str">
        <f t="shared" si="588"/>
        <v>2020-11</v>
      </c>
      <c r="T4721">
        <f>IF(AND(COUNTIF(Calculs!$Q$2:$Q$12,$O4721)&gt;0,COUNTIF(Calculs!$S$2:$S$12,$E4721)&gt;0,COUNTIF(Calculs!$U$2:$U$12,$H4721)&gt;0),1,0)</f>
        <v>1</v>
      </c>
      <c r="U4721">
        <f t="shared" si="589"/>
        <v>3741</v>
      </c>
      <c r="V4721">
        <f t="shared" si="590"/>
        <v>87</v>
      </c>
      <c r="W4721">
        <f t="shared" si="591"/>
        <v>1533.81</v>
      </c>
    </row>
    <row r="4722" spans="1:23" ht="15.75" customHeight="1" x14ac:dyDescent="0.3">
      <c r="A4722" s="2" t="s">
        <v>13</v>
      </c>
      <c r="B4722" s="2">
        <v>1185732</v>
      </c>
      <c r="C4722" s="3">
        <v>44165</v>
      </c>
      <c r="D4722" s="12" t="str" cm="1">
        <f t="array" ref="D4722">_xlfn.SWITCH(WEEKDAY(C4722,2), 1, "Lundi", 2, "Mardi", 3, "Mercredi", 4, "Jeudi", 5, "Vendredi", 6, "Samedi", 7, "Dimanche", "Erreur")</f>
        <v>Lundi</v>
      </c>
      <c r="E4722" s="2" t="s">
        <v>35</v>
      </c>
      <c r="F4722" s="2" t="s">
        <v>50</v>
      </c>
      <c r="G4722" s="2" t="s">
        <v>51</v>
      </c>
      <c r="H4722" s="4" t="s">
        <v>19</v>
      </c>
      <c r="I4722" s="5">
        <v>37</v>
      </c>
      <c r="J4722" s="6">
        <v>68</v>
      </c>
      <c r="K4722" s="7">
        <v>2516</v>
      </c>
      <c r="L4722" s="7">
        <v>1006.4000000000001</v>
      </c>
      <c r="M4722" s="8">
        <v>0.4</v>
      </c>
      <c r="N4722" s="2" t="s">
        <v>82</v>
      </c>
      <c r="O4722">
        <f t="shared" si="584"/>
        <v>2020</v>
      </c>
      <c r="P4722">
        <f t="shared" si="585"/>
        <v>11</v>
      </c>
      <c r="Q4722" t="str">
        <f t="shared" si="586"/>
        <v>nov</v>
      </c>
      <c r="R4722" t="str">
        <f t="shared" si="587"/>
        <v>Minnesota</v>
      </c>
      <c r="S4722" t="str">
        <f t="shared" si="588"/>
        <v>2020-11</v>
      </c>
      <c r="T4722">
        <f>IF(AND(COUNTIF(Calculs!$Q$2:$Q$12,$O4722)&gt;0,COUNTIF(Calculs!$S$2:$S$12,$E4722)&gt;0,COUNTIF(Calculs!$U$2:$U$12,$H4722)&gt;0),1,0)</f>
        <v>1</v>
      </c>
      <c r="U4722">
        <f t="shared" si="589"/>
        <v>2516</v>
      </c>
      <c r="V4722">
        <f t="shared" si="590"/>
        <v>68</v>
      </c>
      <c r="W4722">
        <f t="shared" si="591"/>
        <v>1006.4000000000001</v>
      </c>
    </row>
    <row r="4723" spans="1:23" ht="15.75" customHeight="1" x14ac:dyDescent="0.3">
      <c r="A4723" s="2" t="s">
        <v>13</v>
      </c>
      <c r="B4723" s="2">
        <v>1185732</v>
      </c>
      <c r="C4723" s="3">
        <v>44166</v>
      </c>
      <c r="D4723" s="12" t="str" cm="1">
        <f t="array" ref="D4723">_xlfn.SWITCH(WEEKDAY(C4723,2), 1, "Lundi", 2, "Mardi", 3, "Mercredi", 4, "Jeudi", 5, "Vendredi", 6, "Samedi", 7, "Dimanche", "Erreur")</f>
        <v>Mardi</v>
      </c>
      <c r="E4723" s="2" t="s">
        <v>35</v>
      </c>
      <c r="F4723" s="2" t="s">
        <v>50</v>
      </c>
      <c r="G4723" s="2" t="s">
        <v>51</v>
      </c>
      <c r="H4723" s="4" t="s">
        <v>20</v>
      </c>
      <c r="I4723" s="5">
        <v>33</v>
      </c>
      <c r="J4723" s="6">
        <v>47</v>
      </c>
      <c r="K4723" s="7">
        <v>1551</v>
      </c>
      <c r="L4723" s="7">
        <v>759.99000000000012</v>
      </c>
      <c r="M4723" s="8">
        <v>0.49000000000000005</v>
      </c>
      <c r="N4723" s="2" t="s">
        <v>82</v>
      </c>
      <c r="O4723">
        <f t="shared" si="584"/>
        <v>2020</v>
      </c>
      <c r="P4723">
        <f t="shared" si="585"/>
        <v>12</v>
      </c>
      <c r="Q4723" t="str">
        <f t="shared" si="586"/>
        <v>déc</v>
      </c>
      <c r="R4723" t="str">
        <f t="shared" si="587"/>
        <v>Minnesota</v>
      </c>
      <c r="S4723" t="str">
        <f t="shared" si="588"/>
        <v>2020-12</v>
      </c>
      <c r="T4723">
        <f>IF(AND(COUNTIF(Calculs!$Q$2:$Q$12,$O4723)&gt;0,COUNTIF(Calculs!$S$2:$S$12,$E4723)&gt;0,COUNTIF(Calculs!$U$2:$U$12,$H4723)&gt;0),1,0)</f>
        <v>1</v>
      </c>
      <c r="U4723">
        <f t="shared" si="589"/>
        <v>1551</v>
      </c>
      <c r="V4723">
        <f t="shared" si="590"/>
        <v>47</v>
      </c>
      <c r="W4723">
        <f t="shared" si="591"/>
        <v>759.99000000000012</v>
      </c>
    </row>
    <row r="4724" spans="1:23" ht="15.75" customHeight="1" x14ac:dyDescent="0.3">
      <c r="A4724" s="2" t="s">
        <v>13</v>
      </c>
      <c r="B4724" s="2">
        <v>1185732</v>
      </c>
      <c r="C4724" s="3">
        <v>44167</v>
      </c>
      <c r="D4724" s="12" t="str" cm="1">
        <f t="array" ref="D4724">_xlfn.SWITCH(WEEKDAY(C4724,2), 1, "Lundi", 2, "Mardi", 3, "Mercredi", 4, "Jeudi", 5, "Vendredi", 6, "Samedi", 7, "Dimanche", "Erreur")</f>
        <v>Mercredi</v>
      </c>
      <c r="E4724" s="2" t="s">
        <v>35</v>
      </c>
      <c r="F4724" s="2" t="s">
        <v>50</v>
      </c>
      <c r="G4724" s="2" t="s">
        <v>51</v>
      </c>
      <c r="H4724" s="4" t="s">
        <v>21</v>
      </c>
      <c r="I4724" s="5">
        <v>42</v>
      </c>
      <c r="J4724" s="6">
        <v>42</v>
      </c>
      <c r="K4724" s="7">
        <v>1764</v>
      </c>
      <c r="L4724" s="7">
        <v>723.24</v>
      </c>
      <c r="M4724" s="8">
        <v>0.41</v>
      </c>
      <c r="N4724" s="2" t="s">
        <v>82</v>
      </c>
      <c r="O4724">
        <f t="shared" si="584"/>
        <v>2020</v>
      </c>
      <c r="P4724">
        <f t="shared" si="585"/>
        <v>12</v>
      </c>
      <c r="Q4724" t="str">
        <f t="shared" si="586"/>
        <v>déc</v>
      </c>
      <c r="R4724" t="str">
        <f t="shared" si="587"/>
        <v>Minnesota</v>
      </c>
      <c r="S4724" t="str">
        <f t="shared" si="588"/>
        <v>2020-12</v>
      </c>
      <c r="T4724">
        <f>IF(AND(COUNTIF(Calculs!$Q$2:$Q$12,$O4724)&gt;0,COUNTIF(Calculs!$S$2:$S$12,$E4724)&gt;0,COUNTIF(Calculs!$U$2:$U$12,$H4724)&gt;0),1,0)</f>
        <v>1</v>
      </c>
      <c r="U4724">
        <f t="shared" si="589"/>
        <v>1764</v>
      </c>
      <c r="V4724">
        <f t="shared" si="590"/>
        <v>42</v>
      </c>
      <c r="W4724">
        <f t="shared" si="591"/>
        <v>723.24</v>
      </c>
    </row>
    <row r="4725" spans="1:23" ht="15.75" customHeight="1" x14ac:dyDescent="0.3">
      <c r="A4725" s="2" t="s">
        <v>13</v>
      </c>
      <c r="B4725" s="2">
        <v>1185732</v>
      </c>
      <c r="C4725" s="3">
        <v>44168</v>
      </c>
      <c r="D4725" s="12" t="str" cm="1">
        <f t="array" ref="D4725">_xlfn.SWITCH(WEEKDAY(C4725,2), 1, "Lundi", 2, "Mardi", 3, "Mercredi", 4, "Jeudi", 5, "Vendredi", 6, "Samedi", 7, "Dimanche", "Erreur")</f>
        <v>Jeudi</v>
      </c>
      <c r="E4725" s="2" t="s">
        <v>35</v>
      </c>
      <c r="F4725" s="2" t="s">
        <v>50</v>
      </c>
      <c r="G4725" s="2" t="s">
        <v>51</v>
      </c>
      <c r="H4725" s="4" t="s">
        <v>22</v>
      </c>
      <c r="I4725" s="5">
        <v>46</v>
      </c>
      <c r="J4725" s="6">
        <v>88</v>
      </c>
      <c r="K4725" s="7">
        <v>4048</v>
      </c>
      <c r="L4725" s="7">
        <v>2307.36</v>
      </c>
      <c r="M4725" s="8">
        <v>0.57000000000000006</v>
      </c>
      <c r="N4725" s="2" t="s">
        <v>82</v>
      </c>
      <c r="O4725">
        <f t="shared" si="584"/>
        <v>2020</v>
      </c>
      <c r="P4725">
        <f t="shared" si="585"/>
        <v>12</v>
      </c>
      <c r="Q4725" t="str">
        <f t="shared" si="586"/>
        <v>déc</v>
      </c>
      <c r="R4725" t="str">
        <f t="shared" si="587"/>
        <v>Minnesota</v>
      </c>
      <c r="S4725" t="str">
        <f t="shared" si="588"/>
        <v>2020-12</v>
      </c>
      <c r="T4725">
        <f>IF(AND(COUNTIF(Calculs!$Q$2:$Q$12,$O4725)&gt;0,COUNTIF(Calculs!$S$2:$S$12,$E4725)&gt;0,COUNTIF(Calculs!$U$2:$U$12,$H4725)&gt;0),1,0)</f>
        <v>1</v>
      </c>
      <c r="U4725">
        <f t="shared" si="589"/>
        <v>4048</v>
      </c>
      <c r="V4725">
        <f t="shared" si="590"/>
        <v>88</v>
      </c>
      <c r="W4725">
        <f t="shared" si="591"/>
        <v>2307.36</v>
      </c>
    </row>
    <row r="4726" spans="1:23" ht="15.75" customHeight="1" x14ac:dyDescent="0.3">
      <c r="A4726" s="2" t="s">
        <v>13</v>
      </c>
      <c r="B4726" s="2">
        <v>1185732</v>
      </c>
      <c r="C4726" s="3">
        <v>44169</v>
      </c>
      <c r="D4726" s="12" t="str" cm="1">
        <f t="array" ref="D4726">_xlfn.SWITCH(WEEKDAY(C4726,2), 1, "Lundi", 2, "Mardi", 3, "Mercredi", 4, "Jeudi", 5, "Vendredi", 6, "Samedi", 7, "Dimanche", "Erreur")</f>
        <v>Vendredi</v>
      </c>
      <c r="E4726" s="2" t="s">
        <v>35</v>
      </c>
      <c r="F4726" s="2" t="s">
        <v>50</v>
      </c>
      <c r="G4726" s="2" t="s">
        <v>51</v>
      </c>
      <c r="H4726" s="4" t="s">
        <v>16</v>
      </c>
      <c r="I4726" s="5">
        <v>43</v>
      </c>
      <c r="J4726" s="6">
        <v>113</v>
      </c>
      <c r="K4726" s="7">
        <v>4859</v>
      </c>
      <c r="L4726" s="7">
        <v>2332.3200000000002</v>
      </c>
      <c r="M4726" s="8">
        <v>0.48000000000000004</v>
      </c>
      <c r="N4726" s="2" t="s">
        <v>82</v>
      </c>
      <c r="O4726">
        <f t="shared" si="584"/>
        <v>2020</v>
      </c>
      <c r="P4726">
        <f t="shared" si="585"/>
        <v>12</v>
      </c>
      <c r="Q4726" t="str">
        <f t="shared" si="586"/>
        <v>déc</v>
      </c>
      <c r="R4726" t="str">
        <f t="shared" si="587"/>
        <v>Minnesota</v>
      </c>
      <c r="S4726" t="str">
        <f t="shared" si="588"/>
        <v>2020-12</v>
      </c>
      <c r="T4726">
        <f>IF(AND(COUNTIF(Calculs!$Q$2:$Q$12,$O4726)&gt;0,COUNTIF(Calculs!$S$2:$S$12,$E4726)&gt;0,COUNTIF(Calculs!$U$2:$U$12,$H4726)&gt;0),1,0)</f>
        <v>1</v>
      </c>
      <c r="U4726">
        <f t="shared" si="589"/>
        <v>4859</v>
      </c>
      <c r="V4726">
        <f t="shared" si="590"/>
        <v>113</v>
      </c>
      <c r="W4726">
        <f t="shared" si="591"/>
        <v>2332.3200000000002</v>
      </c>
    </row>
    <row r="4727" spans="1:23" ht="15.75" customHeight="1" x14ac:dyDescent="0.3">
      <c r="A4727" s="2" t="s">
        <v>13</v>
      </c>
      <c r="B4727" s="2">
        <v>1185732</v>
      </c>
      <c r="C4727" s="3">
        <v>44170</v>
      </c>
      <c r="D4727" s="12" t="str" cm="1">
        <f t="array" ref="D4727">_xlfn.SWITCH(WEEKDAY(C4727,2), 1, "Lundi", 2, "Mardi", 3, "Mercredi", 4, "Jeudi", 5, "Vendredi", 6, "Samedi", 7, "Dimanche", "Erreur")</f>
        <v>Samedi</v>
      </c>
      <c r="E4727" s="2" t="s">
        <v>35</v>
      </c>
      <c r="F4727" s="2" t="s">
        <v>50</v>
      </c>
      <c r="G4727" s="2" t="s">
        <v>51</v>
      </c>
      <c r="H4727" s="4" t="s">
        <v>18</v>
      </c>
      <c r="I4727" s="5">
        <v>37</v>
      </c>
      <c r="J4727" s="6">
        <v>73</v>
      </c>
      <c r="K4727" s="7">
        <v>2701</v>
      </c>
      <c r="L4727" s="7">
        <v>1215.4499999999998</v>
      </c>
      <c r="M4727" s="8">
        <v>0.44999999999999996</v>
      </c>
      <c r="N4727" s="2" t="s">
        <v>82</v>
      </c>
      <c r="O4727">
        <f t="shared" si="584"/>
        <v>2020</v>
      </c>
      <c r="P4727">
        <f t="shared" si="585"/>
        <v>12</v>
      </c>
      <c r="Q4727" t="str">
        <f t="shared" si="586"/>
        <v>déc</v>
      </c>
      <c r="R4727" t="str">
        <f t="shared" si="587"/>
        <v>Minnesota</v>
      </c>
      <c r="S4727" t="str">
        <f t="shared" si="588"/>
        <v>2020-12</v>
      </c>
      <c r="T4727">
        <f>IF(AND(COUNTIF(Calculs!$Q$2:$Q$12,$O4727)&gt;0,COUNTIF(Calculs!$S$2:$S$12,$E4727)&gt;0,COUNTIF(Calculs!$U$2:$U$12,$H4727)&gt;0),1,0)</f>
        <v>1</v>
      </c>
      <c r="U4727">
        <f t="shared" si="589"/>
        <v>2701</v>
      </c>
      <c r="V4727">
        <f t="shared" si="590"/>
        <v>73</v>
      </c>
      <c r="W4727">
        <f t="shared" si="591"/>
        <v>1215.4499999999998</v>
      </c>
    </row>
    <row r="4728" spans="1:23" ht="15.75" customHeight="1" x14ac:dyDescent="0.3">
      <c r="A4728" s="2" t="s">
        <v>13</v>
      </c>
      <c r="B4728" s="2">
        <v>1185732</v>
      </c>
      <c r="C4728" s="3">
        <v>44171</v>
      </c>
      <c r="D4728" s="12" t="str" cm="1">
        <f t="array" ref="D4728">_xlfn.SWITCH(WEEKDAY(C4728,2), 1, "Lundi", 2, "Mardi", 3, "Mercredi", 4, "Jeudi", 5, "Vendredi", 6, "Samedi", 7, "Dimanche", "Erreur")</f>
        <v>Dimanche</v>
      </c>
      <c r="E4728" s="2" t="s">
        <v>35</v>
      </c>
      <c r="F4728" s="2" t="s">
        <v>50</v>
      </c>
      <c r="G4728" s="2" t="s">
        <v>51</v>
      </c>
      <c r="H4728" s="4" t="s">
        <v>19</v>
      </c>
      <c r="I4728" s="5">
        <v>24</v>
      </c>
      <c r="J4728" s="6">
        <v>41</v>
      </c>
      <c r="K4728" s="7">
        <v>984</v>
      </c>
      <c r="L4728" s="7">
        <v>393.6</v>
      </c>
      <c r="M4728" s="8">
        <v>0.4</v>
      </c>
      <c r="N4728" s="2" t="s">
        <v>82</v>
      </c>
      <c r="O4728">
        <f t="shared" si="584"/>
        <v>2020</v>
      </c>
      <c r="P4728">
        <f t="shared" si="585"/>
        <v>12</v>
      </c>
      <c r="Q4728" t="str">
        <f t="shared" si="586"/>
        <v>déc</v>
      </c>
      <c r="R4728" t="str">
        <f t="shared" si="587"/>
        <v>Minnesota</v>
      </c>
      <c r="S4728" t="str">
        <f t="shared" si="588"/>
        <v>2020-12</v>
      </c>
      <c r="T4728">
        <f>IF(AND(COUNTIF(Calculs!$Q$2:$Q$12,$O4728)&gt;0,COUNTIF(Calculs!$S$2:$S$12,$E4728)&gt;0,COUNTIF(Calculs!$U$2:$U$12,$H4728)&gt;0),1,0)</f>
        <v>1</v>
      </c>
      <c r="U4728">
        <f t="shared" si="589"/>
        <v>984</v>
      </c>
      <c r="V4728">
        <f t="shared" si="590"/>
        <v>41</v>
      </c>
      <c r="W4728">
        <f t="shared" si="591"/>
        <v>393.6</v>
      </c>
    </row>
    <row r="4729" spans="1:23" ht="15.75" customHeight="1" x14ac:dyDescent="0.3">
      <c r="A4729" s="2" t="s">
        <v>13</v>
      </c>
      <c r="B4729" s="2">
        <v>1185732</v>
      </c>
      <c r="C4729" s="3">
        <v>44172</v>
      </c>
      <c r="D4729" s="12" t="str" cm="1">
        <f t="array" ref="D4729">_xlfn.SWITCH(WEEKDAY(C4729,2), 1, "Lundi", 2, "Mardi", 3, "Mercredi", 4, "Jeudi", 5, "Vendredi", 6, "Samedi", 7, "Dimanche", "Erreur")</f>
        <v>Lundi</v>
      </c>
      <c r="E4729" s="2" t="s">
        <v>35</v>
      </c>
      <c r="F4729" s="2" t="s">
        <v>50</v>
      </c>
      <c r="G4729" s="2" t="s">
        <v>51</v>
      </c>
      <c r="H4729" s="4" t="s">
        <v>20</v>
      </c>
      <c r="I4729" s="5">
        <v>24</v>
      </c>
      <c r="J4729" s="6">
        <v>31</v>
      </c>
      <c r="K4729" s="7">
        <v>744</v>
      </c>
      <c r="L4729" s="7">
        <v>342.24</v>
      </c>
      <c r="M4729" s="8">
        <v>0.46</v>
      </c>
      <c r="N4729" s="2" t="s">
        <v>82</v>
      </c>
      <c r="O4729">
        <f t="shared" si="584"/>
        <v>2020</v>
      </c>
      <c r="P4729">
        <f t="shared" si="585"/>
        <v>12</v>
      </c>
      <c r="Q4729" t="str">
        <f t="shared" si="586"/>
        <v>déc</v>
      </c>
      <c r="R4729" t="str">
        <f t="shared" si="587"/>
        <v>Minnesota</v>
      </c>
      <c r="S4729" t="str">
        <f t="shared" si="588"/>
        <v>2020-12</v>
      </c>
      <c r="T4729">
        <f>IF(AND(COUNTIF(Calculs!$Q$2:$Q$12,$O4729)&gt;0,COUNTIF(Calculs!$S$2:$S$12,$E4729)&gt;0,COUNTIF(Calculs!$U$2:$U$12,$H4729)&gt;0),1,0)</f>
        <v>1</v>
      </c>
      <c r="U4729">
        <f t="shared" si="589"/>
        <v>744</v>
      </c>
      <c r="V4729">
        <f t="shared" si="590"/>
        <v>31</v>
      </c>
      <c r="W4729">
        <f t="shared" si="591"/>
        <v>342.24</v>
      </c>
    </row>
    <row r="4730" spans="1:23" ht="15.75" customHeight="1" x14ac:dyDescent="0.3">
      <c r="A4730" s="2" t="s">
        <v>13</v>
      </c>
      <c r="B4730" s="2">
        <v>1185732</v>
      </c>
      <c r="C4730" s="3">
        <v>44173</v>
      </c>
      <c r="D4730" s="12" t="str" cm="1">
        <f t="array" ref="D4730">_xlfn.SWITCH(WEEKDAY(C4730,2), 1, "Lundi", 2, "Mardi", 3, "Mercredi", 4, "Jeudi", 5, "Vendredi", 6, "Samedi", 7, "Dimanche", "Erreur")</f>
        <v>Mardi</v>
      </c>
      <c r="E4730" s="2" t="s">
        <v>35</v>
      </c>
      <c r="F4730" s="2" t="s">
        <v>50</v>
      </c>
      <c r="G4730" s="2" t="s">
        <v>51</v>
      </c>
      <c r="H4730" s="4" t="s">
        <v>21</v>
      </c>
      <c r="I4730" s="5">
        <v>32</v>
      </c>
      <c r="J4730" s="6">
        <v>34</v>
      </c>
      <c r="K4730" s="7">
        <v>1088</v>
      </c>
      <c r="L4730" s="7">
        <v>478.72</v>
      </c>
      <c r="M4730" s="8">
        <v>0.44</v>
      </c>
      <c r="N4730" s="2" t="s">
        <v>82</v>
      </c>
      <c r="O4730">
        <f t="shared" si="584"/>
        <v>2020</v>
      </c>
      <c r="P4730">
        <f t="shared" si="585"/>
        <v>12</v>
      </c>
      <c r="Q4730" t="str">
        <f t="shared" si="586"/>
        <v>déc</v>
      </c>
      <c r="R4730" t="str">
        <f t="shared" si="587"/>
        <v>Minnesota</v>
      </c>
      <c r="S4730" t="str">
        <f t="shared" si="588"/>
        <v>2020-12</v>
      </c>
      <c r="T4730">
        <f>IF(AND(COUNTIF(Calculs!$Q$2:$Q$12,$O4730)&gt;0,COUNTIF(Calculs!$S$2:$S$12,$E4730)&gt;0,COUNTIF(Calculs!$U$2:$U$12,$H4730)&gt;0),1,0)</f>
        <v>1</v>
      </c>
      <c r="U4730">
        <f t="shared" si="589"/>
        <v>1088</v>
      </c>
      <c r="V4730">
        <f t="shared" si="590"/>
        <v>34</v>
      </c>
      <c r="W4730">
        <f t="shared" si="591"/>
        <v>478.72</v>
      </c>
    </row>
    <row r="4731" spans="1:23" ht="15.75" customHeight="1" x14ac:dyDescent="0.3">
      <c r="A4731" s="2" t="s">
        <v>13</v>
      </c>
      <c r="B4731" s="2">
        <v>1185732</v>
      </c>
      <c r="C4731" s="3">
        <v>44174</v>
      </c>
      <c r="D4731" s="12" t="str" cm="1">
        <f t="array" ref="D4731">_xlfn.SWITCH(WEEKDAY(C4731,2), 1, "Lundi", 2, "Mardi", 3, "Mercredi", 4, "Jeudi", 5, "Vendredi", 6, "Samedi", 7, "Dimanche", "Erreur")</f>
        <v>Mercredi</v>
      </c>
      <c r="E4731" s="2" t="s">
        <v>35</v>
      </c>
      <c r="F4731" s="2" t="s">
        <v>50</v>
      </c>
      <c r="G4731" s="2" t="s">
        <v>51</v>
      </c>
      <c r="H4731" s="4" t="s">
        <v>22</v>
      </c>
      <c r="I4731" s="5">
        <v>39</v>
      </c>
      <c r="J4731" s="6">
        <v>52</v>
      </c>
      <c r="K4731" s="7">
        <v>2028</v>
      </c>
      <c r="L4731" s="7">
        <v>1155.96</v>
      </c>
      <c r="M4731" s="8">
        <v>0.57000000000000006</v>
      </c>
      <c r="N4731" s="2" t="s">
        <v>82</v>
      </c>
      <c r="O4731">
        <f t="shared" si="584"/>
        <v>2020</v>
      </c>
      <c r="P4731">
        <f t="shared" si="585"/>
        <v>12</v>
      </c>
      <c r="Q4731" t="str">
        <f t="shared" si="586"/>
        <v>déc</v>
      </c>
      <c r="R4731" t="str">
        <f t="shared" si="587"/>
        <v>Minnesota</v>
      </c>
      <c r="S4731" t="str">
        <f t="shared" si="588"/>
        <v>2020-12</v>
      </c>
      <c r="T4731">
        <f>IF(AND(COUNTIF(Calculs!$Q$2:$Q$12,$O4731)&gt;0,COUNTIF(Calculs!$S$2:$S$12,$E4731)&gt;0,COUNTIF(Calculs!$U$2:$U$12,$H4731)&gt;0),1,0)</f>
        <v>1</v>
      </c>
      <c r="U4731">
        <f t="shared" si="589"/>
        <v>2028</v>
      </c>
      <c r="V4731">
        <f t="shared" si="590"/>
        <v>52</v>
      </c>
      <c r="W4731">
        <f t="shared" si="591"/>
        <v>1155.96</v>
      </c>
    </row>
    <row r="4732" spans="1:23" ht="15.75" customHeight="1" x14ac:dyDescent="0.3">
      <c r="A4732" s="2" t="s">
        <v>13</v>
      </c>
      <c r="B4732" s="2">
        <v>1185732</v>
      </c>
      <c r="C4732" s="3">
        <v>44175</v>
      </c>
      <c r="D4732" s="12" t="str" cm="1">
        <f t="array" ref="D4732">_xlfn.SWITCH(WEEKDAY(C4732,2), 1, "Lundi", 2, "Mardi", 3, "Mercredi", 4, "Jeudi", 5, "Vendredi", 6, "Samedi", 7, "Dimanche", "Erreur")</f>
        <v>Jeudi</v>
      </c>
      <c r="E4732" s="2" t="s">
        <v>35</v>
      </c>
      <c r="F4732" s="2" t="s">
        <v>50</v>
      </c>
      <c r="G4732" s="2" t="s">
        <v>51</v>
      </c>
      <c r="H4732" s="4" t="s">
        <v>16</v>
      </c>
      <c r="I4732" s="5">
        <v>41</v>
      </c>
      <c r="J4732" s="6">
        <v>98</v>
      </c>
      <c r="K4732" s="7">
        <v>4018</v>
      </c>
      <c r="L4732" s="7">
        <v>1888.46</v>
      </c>
      <c r="M4732" s="8">
        <v>0.47000000000000003</v>
      </c>
      <c r="N4732" s="2" t="s">
        <v>82</v>
      </c>
      <c r="O4732">
        <f t="shared" si="584"/>
        <v>2020</v>
      </c>
      <c r="P4732">
        <f t="shared" si="585"/>
        <v>12</v>
      </c>
      <c r="Q4732" t="str">
        <f t="shared" si="586"/>
        <v>déc</v>
      </c>
      <c r="R4732" t="str">
        <f t="shared" si="587"/>
        <v>Minnesota</v>
      </c>
      <c r="S4732" t="str">
        <f t="shared" si="588"/>
        <v>2020-12</v>
      </c>
      <c r="T4732">
        <f>IF(AND(COUNTIF(Calculs!$Q$2:$Q$12,$O4732)&gt;0,COUNTIF(Calculs!$S$2:$S$12,$E4732)&gt;0,COUNTIF(Calculs!$U$2:$U$12,$H4732)&gt;0),1,0)</f>
        <v>1</v>
      </c>
      <c r="U4732">
        <f t="shared" si="589"/>
        <v>4018</v>
      </c>
      <c r="V4732">
        <f t="shared" si="590"/>
        <v>98</v>
      </c>
      <c r="W4732">
        <f t="shared" si="591"/>
        <v>1888.46</v>
      </c>
    </row>
    <row r="4733" spans="1:23" ht="15.75" customHeight="1" x14ac:dyDescent="0.3">
      <c r="A4733" s="2" t="s">
        <v>13</v>
      </c>
      <c r="B4733" s="2">
        <v>1185732</v>
      </c>
      <c r="C4733" s="3">
        <v>44176</v>
      </c>
      <c r="D4733" s="12" t="str" cm="1">
        <f t="array" ref="D4733">_xlfn.SWITCH(WEEKDAY(C4733,2), 1, "Lundi", 2, "Mardi", 3, "Mercredi", 4, "Jeudi", 5, "Vendredi", 6, "Samedi", 7, "Dimanche", "Erreur")</f>
        <v>Vendredi</v>
      </c>
      <c r="E4733" s="2" t="s">
        <v>35</v>
      </c>
      <c r="F4733" s="2" t="s">
        <v>50</v>
      </c>
      <c r="G4733" s="2" t="s">
        <v>51</v>
      </c>
      <c r="H4733" s="4" t="s">
        <v>18</v>
      </c>
      <c r="I4733" s="5">
        <v>34</v>
      </c>
      <c r="J4733" s="6">
        <v>58</v>
      </c>
      <c r="K4733" s="7">
        <v>1972</v>
      </c>
      <c r="L4733" s="7">
        <v>847.96</v>
      </c>
      <c r="M4733" s="8">
        <v>0.43</v>
      </c>
      <c r="N4733" s="2" t="s">
        <v>82</v>
      </c>
      <c r="O4733">
        <f t="shared" si="584"/>
        <v>2020</v>
      </c>
      <c r="P4733">
        <f t="shared" si="585"/>
        <v>12</v>
      </c>
      <c r="Q4733" t="str">
        <f t="shared" si="586"/>
        <v>déc</v>
      </c>
      <c r="R4733" t="str">
        <f t="shared" si="587"/>
        <v>Minnesota</v>
      </c>
      <c r="S4733" t="str">
        <f t="shared" si="588"/>
        <v>2020-12</v>
      </c>
      <c r="T4733">
        <f>IF(AND(COUNTIF(Calculs!$Q$2:$Q$12,$O4733)&gt;0,COUNTIF(Calculs!$S$2:$S$12,$E4733)&gt;0,COUNTIF(Calculs!$U$2:$U$12,$H4733)&gt;0),1,0)</f>
        <v>1</v>
      </c>
      <c r="U4733">
        <f t="shared" si="589"/>
        <v>1972</v>
      </c>
      <c r="V4733">
        <f t="shared" si="590"/>
        <v>58</v>
      </c>
      <c r="W4733">
        <f t="shared" si="591"/>
        <v>847.96</v>
      </c>
    </row>
    <row r="4734" spans="1:23" ht="15.75" customHeight="1" x14ac:dyDescent="0.3">
      <c r="A4734" s="2" t="s">
        <v>13</v>
      </c>
      <c r="B4734" s="2">
        <v>1185732</v>
      </c>
      <c r="C4734" s="3">
        <v>44177</v>
      </c>
      <c r="D4734" s="12" t="str" cm="1">
        <f t="array" ref="D4734">_xlfn.SWITCH(WEEKDAY(C4734,2), 1, "Lundi", 2, "Mardi", 3, "Mercredi", 4, "Jeudi", 5, "Vendredi", 6, "Samedi", 7, "Dimanche", "Erreur")</f>
        <v>Samedi</v>
      </c>
      <c r="E4734" s="2" t="s">
        <v>35</v>
      </c>
      <c r="F4734" s="2" t="s">
        <v>50</v>
      </c>
      <c r="G4734" s="2" t="s">
        <v>51</v>
      </c>
      <c r="H4734" s="4" t="s">
        <v>19</v>
      </c>
      <c r="I4734" s="5">
        <v>32</v>
      </c>
      <c r="J4734" s="6">
        <v>25</v>
      </c>
      <c r="K4734" s="7">
        <v>800</v>
      </c>
      <c r="L4734" s="7">
        <v>336</v>
      </c>
      <c r="M4734" s="8">
        <v>0.42</v>
      </c>
      <c r="N4734" s="2" t="s">
        <v>82</v>
      </c>
      <c r="O4734">
        <f t="shared" si="584"/>
        <v>2020</v>
      </c>
      <c r="P4734">
        <f t="shared" si="585"/>
        <v>12</v>
      </c>
      <c r="Q4734" t="str">
        <f t="shared" si="586"/>
        <v>déc</v>
      </c>
      <c r="R4734" t="str">
        <f t="shared" si="587"/>
        <v>Minnesota</v>
      </c>
      <c r="S4734" t="str">
        <f t="shared" si="588"/>
        <v>2020-12</v>
      </c>
      <c r="T4734">
        <f>IF(AND(COUNTIF(Calculs!$Q$2:$Q$12,$O4734)&gt;0,COUNTIF(Calculs!$S$2:$S$12,$E4734)&gt;0,COUNTIF(Calculs!$U$2:$U$12,$H4734)&gt;0),1,0)</f>
        <v>1</v>
      </c>
      <c r="U4734">
        <f t="shared" si="589"/>
        <v>800</v>
      </c>
      <c r="V4734">
        <f t="shared" si="590"/>
        <v>25</v>
      </c>
      <c r="W4734">
        <f t="shared" si="591"/>
        <v>336</v>
      </c>
    </row>
    <row r="4735" spans="1:23" ht="15.75" customHeight="1" x14ac:dyDescent="0.3">
      <c r="A4735" s="2" t="s">
        <v>13</v>
      </c>
      <c r="B4735" s="2">
        <v>1185732</v>
      </c>
      <c r="C4735" s="3">
        <v>44178</v>
      </c>
      <c r="D4735" s="12" t="str" cm="1">
        <f t="array" ref="D4735">_xlfn.SWITCH(WEEKDAY(C4735,2), 1, "Lundi", 2, "Mardi", 3, "Mercredi", 4, "Jeudi", 5, "Vendredi", 6, "Samedi", 7, "Dimanche", "Erreur")</f>
        <v>Dimanche</v>
      </c>
      <c r="E4735" s="2" t="s">
        <v>35</v>
      </c>
      <c r="F4735" s="2" t="s">
        <v>50</v>
      </c>
      <c r="G4735" s="2" t="s">
        <v>51</v>
      </c>
      <c r="H4735" s="4" t="s">
        <v>20</v>
      </c>
      <c r="I4735" s="5">
        <v>32</v>
      </c>
      <c r="J4735" s="6">
        <v>21</v>
      </c>
      <c r="K4735" s="7">
        <v>672</v>
      </c>
      <c r="L4735" s="7">
        <v>309.12</v>
      </c>
      <c r="M4735" s="8">
        <v>0.46</v>
      </c>
      <c r="N4735" s="2" t="s">
        <v>82</v>
      </c>
      <c r="O4735">
        <f t="shared" si="584"/>
        <v>2020</v>
      </c>
      <c r="P4735">
        <f t="shared" si="585"/>
        <v>12</v>
      </c>
      <c r="Q4735" t="str">
        <f t="shared" si="586"/>
        <v>déc</v>
      </c>
      <c r="R4735" t="str">
        <f t="shared" si="587"/>
        <v>Minnesota</v>
      </c>
      <c r="S4735" t="str">
        <f t="shared" si="588"/>
        <v>2020-12</v>
      </c>
      <c r="T4735">
        <f>IF(AND(COUNTIF(Calculs!$Q$2:$Q$12,$O4735)&gt;0,COUNTIF(Calculs!$S$2:$S$12,$E4735)&gt;0,COUNTIF(Calculs!$U$2:$U$12,$H4735)&gt;0),1,0)</f>
        <v>1</v>
      </c>
      <c r="U4735">
        <f t="shared" si="589"/>
        <v>672</v>
      </c>
      <c r="V4735">
        <f t="shared" si="590"/>
        <v>21</v>
      </c>
      <c r="W4735">
        <f t="shared" si="591"/>
        <v>309.12</v>
      </c>
    </row>
    <row r="4736" spans="1:23" ht="15.75" customHeight="1" x14ac:dyDescent="0.3">
      <c r="A4736" s="2" t="s">
        <v>13</v>
      </c>
      <c r="B4736" s="2">
        <v>1185732</v>
      </c>
      <c r="C4736" s="3">
        <v>44179</v>
      </c>
      <c r="D4736" s="12" t="str" cm="1">
        <f t="array" ref="D4736">_xlfn.SWITCH(WEEKDAY(C4736,2), 1, "Lundi", 2, "Mardi", 3, "Mercredi", 4, "Jeudi", 5, "Vendredi", 6, "Samedi", 7, "Dimanche", "Erreur")</f>
        <v>Lundi</v>
      </c>
      <c r="E4736" s="2" t="s">
        <v>35</v>
      </c>
      <c r="F4736" s="2" t="s">
        <v>50</v>
      </c>
      <c r="G4736" s="2" t="s">
        <v>51</v>
      </c>
      <c r="H4736" s="4" t="s">
        <v>21</v>
      </c>
      <c r="I4736" s="5">
        <v>41</v>
      </c>
      <c r="J4736" s="6">
        <v>19</v>
      </c>
      <c r="K4736" s="7">
        <v>779</v>
      </c>
      <c r="L4736" s="7">
        <v>327.18</v>
      </c>
      <c r="M4736" s="8">
        <v>0.42</v>
      </c>
      <c r="N4736" s="2" t="s">
        <v>82</v>
      </c>
      <c r="O4736">
        <f t="shared" si="584"/>
        <v>2020</v>
      </c>
      <c r="P4736">
        <f t="shared" si="585"/>
        <v>12</v>
      </c>
      <c r="Q4736" t="str">
        <f t="shared" si="586"/>
        <v>déc</v>
      </c>
      <c r="R4736" t="str">
        <f t="shared" si="587"/>
        <v>Minnesota</v>
      </c>
      <c r="S4736" t="str">
        <f t="shared" si="588"/>
        <v>2020-12</v>
      </c>
      <c r="T4736">
        <f>IF(AND(COUNTIF(Calculs!$Q$2:$Q$12,$O4736)&gt;0,COUNTIF(Calculs!$S$2:$S$12,$E4736)&gt;0,COUNTIF(Calculs!$U$2:$U$12,$H4736)&gt;0),1,0)</f>
        <v>1</v>
      </c>
      <c r="U4736">
        <f t="shared" si="589"/>
        <v>779</v>
      </c>
      <c r="V4736">
        <f t="shared" si="590"/>
        <v>19</v>
      </c>
      <c r="W4736">
        <f t="shared" si="591"/>
        <v>327.18</v>
      </c>
    </row>
    <row r="4737" spans="1:23" ht="15.75" customHeight="1" x14ac:dyDescent="0.3">
      <c r="A4737" s="2" t="s">
        <v>13</v>
      </c>
      <c r="B4737" s="2">
        <v>1185732</v>
      </c>
      <c r="C4737" s="3">
        <v>44180</v>
      </c>
      <c r="D4737" s="12" t="str" cm="1">
        <f t="array" ref="D4737">_xlfn.SWITCH(WEEKDAY(C4737,2), 1, "Lundi", 2, "Mardi", 3, "Mercredi", 4, "Jeudi", 5, "Vendredi", 6, "Samedi", 7, "Dimanche", "Erreur")</f>
        <v>Mardi</v>
      </c>
      <c r="E4737" s="2" t="s">
        <v>35</v>
      </c>
      <c r="F4737" s="2" t="s">
        <v>50</v>
      </c>
      <c r="G4737" s="2" t="s">
        <v>51</v>
      </c>
      <c r="H4737" s="4" t="s">
        <v>22</v>
      </c>
      <c r="I4737" s="5">
        <v>49</v>
      </c>
      <c r="J4737" s="6">
        <v>60</v>
      </c>
      <c r="K4737" s="7">
        <v>2940</v>
      </c>
      <c r="L4737" s="7">
        <v>1764</v>
      </c>
      <c r="M4737" s="8">
        <v>0.6</v>
      </c>
      <c r="N4737" s="2" t="s">
        <v>82</v>
      </c>
      <c r="O4737">
        <f t="shared" si="584"/>
        <v>2020</v>
      </c>
      <c r="P4737">
        <f t="shared" si="585"/>
        <v>12</v>
      </c>
      <c r="Q4737" t="str">
        <f t="shared" si="586"/>
        <v>déc</v>
      </c>
      <c r="R4737" t="str">
        <f t="shared" si="587"/>
        <v>Minnesota</v>
      </c>
      <c r="S4737" t="str">
        <f t="shared" si="588"/>
        <v>2020-12</v>
      </c>
      <c r="T4737">
        <f>IF(AND(COUNTIF(Calculs!$Q$2:$Q$12,$O4737)&gt;0,COUNTIF(Calculs!$S$2:$S$12,$E4737)&gt;0,COUNTIF(Calculs!$U$2:$U$12,$H4737)&gt;0),1,0)</f>
        <v>1</v>
      </c>
      <c r="U4737">
        <f t="shared" si="589"/>
        <v>2940</v>
      </c>
      <c r="V4737">
        <f t="shared" si="590"/>
        <v>60</v>
      </c>
      <c r="W4737">
        <f t="shared" si="591"/>
        <v>1764</v>
      </c>
    </row>
    <row r="4738" spans="1:23" ht="15.75" customHeight="1" x14ac:dyDescent="0.3">
      <c r="A4738" s="2" t="s">
        <v>13</v>
      </c>
      <c r="B4738" s="2">
        <v>1185732</v>
      </c>
      <c r="C4738" s="3">
        <v>44181</v>
      </c>
      <c r="D4738" s="12" t="str" cm="1">
        <f t="array" ref="D4738">_xlfn.SWITCH(WEEKDAY(C4738,2), 1, "Lundi", 2, "Mardi", 3, "Mercredi", 4, "Jeudi", 5, "Vendredi", 6, "Samedi", 7, "Dimanche", "Erreur")</f>
        <v>Mercredi</v>
      </c>
      <c r="E4738" s="2" t="s">
        <v>35</v>
      </c>
      <c r="F4738" s="2" t="s">
        <v>50</v>
      </c>
      <c r="G4738" s="2" t="s">
        <v>51</v>
      </c>
      <c r="H4738" s="4" t="s">
        <v>16</v>
      </c>
      <c r="I4738" s="5">
        <v>46</v>
      </c>
      <c r="J4738" s="6">
        <v>91</v>
      </c>
      <c r="K4738" s="7">
        <v>4186</v>
      </c>
      <c r="L4738" s="7">
        <v>1967.42</v>
      </c>
      <c r="M4738" s="8">
        <v>0.47000000000000003</v>
      </c>
      <c r="N4738" s="2" t="s">
        <v>82</v>
      </c>
      <c r="O4738">
        <f t="shared" si="584"/>
        <v>2020</v>
      </c>
      <c r="P4738">
        <f t="shared" si="585"/>
        <v>12</v>
      </c>
      <c r="Q4738" t="str">
        <f t="shared" si="586"/>
        <v>déc</v>
      </c>
      <c r="R4738" t="str">
        <f t="shared" si="587"/>
        <v>Minnesota</v>
      </c>
      <c r="S4738" t="str">
        <f t="shared" si="588"/>
        <v>2020-12</v>
      </c>
      <c r="T4738">
        <f>IF(AND(COUNTIF(Calculs!$Q$2:$Q$12,$O4738)&gt;0,COUNTIF(Calculs!$S$2:$S$12,$E4738)&gt;0,COUNTIF(Calculs!$U$2:$U$12,$H4738)&gt;0),1,0)</f>
        <v>1</v>
      </c>
      <c r="U4738">
        <f t="shared" si="589"/>
        <v>4186</v>
      </c>
      <c r="V4738">
        <f t="shared" si="590"/>
        <v>91</v>
      </c>
      <c r="W4738">
        <f t="shared" si="591"/>
        <v>1967.42</v>
      </c>
    </row>
    <row r="4739" spans="1:23" ht="15.75" customHeight="1" x14ac:dyDescent="0.3">
      <c r="A4739" s="2" t="s">
        <v>13</v>
      </c>
      <c r="B4739" s="2">
        <v>1185732</v>
      </c>
      <c r="C4739" s="3">
        <v>44182</v>
      </c>
      <c r="D4739" s="12" t="str" cm="1">
        <f t="array" ref="D4739">_xlfn.SWITCH(WEEKDAY(C4739,2), 1, "Lundi", 2, "Mardi", 3, "Mercredi", 4, "Jeudi", 5, "Vendredi", 6, "Samedi", 7, "Dimanche", "Erreur")</f>
        <v>Jeudi</v>
      </c>
      <c r="E4739" s="2" t="s">
        <v>35</v>
      </c>
      <c r="F4739" s="2" t="s">
        <v>50</v>
      </c>
      <c r="G4739" s="2" t="s">
        <v>51</v>
      </c>
      <c r="H4739" s="4" t="s">
        <v>18</v>
      </c>
      <c r="I4739" s="5">
        <v>38</v>
      </c>
      <c r="J4739" s="6">
        <v>52</v>
      </c>
      <c r="K4739" s="7">
        <v>1976</v>
      </c>
      <c r="L4739" s="7">
        <v>790.40000000000009</v>
      </c>
      <c r="M4739" s="8">
        <v>0.4</v>
      </c>
      <c r="N4739" s="2" t="s">
        <v>82</v>
      </c>
      <c r="O4739">
        <f t="shared" ref="O4739:O4802" si="592">YEAR($C4739)</f>
        <v>2020</v>
      </c>
      <c r="P4739">
        <f t="shared" ref="P4739:P4802" si="593">MONTH($C4739)</f>
        <v>12</v>
      </c>
      <c r="Q4739" t="str">
        <f t="shared" ref="Q4739:Q4802" si="594">TEXT($C4739,"mmm")</f>
        <v>déc</v>
      </c>
      <c r="R4739" t="str">
        <f t="shared" ref="R4739:R4802" si="595">SUBSTITUTE(SUBSTITUTE($F4739,"Sud ","South "),"Ouest ","West ")</f>
        <v>Minnesota</v>
      </c>
      <c r="S4739" t="str">
        <f t="shared" ref="S4739:S4802" si="596">TEXT($C4739,"aaaa-mm")</f>
        <v>2020-12</v>
      </c>
      <c r="T4739">
        <f>IF(AND(COUNTIF(Calculs!$Q$2:$Q$12,$O4739)&gt;0,COUNTIF(Calculs!$S$2:$S$12,$E4739)&gt;0,COUNTIF(Calculs!$U$2:$U$12,$H4739)&gt;0),1,0)</f>
        <v>1</v>
      </c>
      <c r="U4739">
        <f t="shared" ref="U4739:U4802" si="597">$K4739*$T4739</f>
        <v>1976</v>
      </c>
      <c r="V4739">
        <f t="shared" ref="V4739:V4802" si="598">$J4739*$T4739</f>
        <v>52</v>
      </c>
      <c r="W4739">
        <f t="shared" ref="W4739:W4802" si="599">$L4739*$T4739</f>
        <v>790.40000000000009</v>
      </c>
    </row>
    <row r="4740" spans="1:23" ht="15.75" customHeight="1" x14ac:dyDescent="0.3">
      <c r="A4740" s="2" t="s">
        <v>13</v>
      </c>
      <c r="B4740" s="2">
        <v>1185732</v>
      </c>
      <c r="C4740" s="3">
        <v>44183</v>
      </c>
      <c r="D4740" s="12" t="str" cm="1">
        <f t="array" ref="D4740">_xlfn.SWITCH(WEEKDAY(C4740,2), 1, "Lundi", 2, "Mardi", 3, "Mercredi", 4, "Jeudi", 5, "Vendredi", 6, "Samedi", 7, "Dimanche", "Erreur")</f>
        <v>Vendredi</v>
      </c>
      <c r="E4740" s="2" t="s">
        <v>35</v>
      </c>
      <c r="F4740" s="2" t="s">
        <v>50</v>
      </c>
      <c r="G4740" s="2" t="s">
        <v>51</v>
      </c>
      <c r="H4740" s="4" t="s">
        <v>19</v>
      </c>
      <c r="I4740" s="5">
        <v>36</v>
      </c>
      <c r="J4740" s="6">
        <v>38</v>
      </c>
      <c r="K4740" s="7">
        <v>1368</v>
      </c>
      <c r="L4740" s="7">
        <v>547.20000000000005</v>
      </c>
      <c r="M4740" s="8">
        <v>0.4</v>
      </c>
      <c r="N4740" s="2" t="s">
        <v>82</v>
      </c>
      <c r="O4740">
        <f t="shared" si="592"/>
        <v>2020</v>
      </c>
      <c r="P4740">
        <f t="shared" si="593"/>
        <v>12</v>
      </c>
      <c r="Q4740" t="str">
        <f t="shared" si="594"/>
        <v>déc</v>
      </c>
      <c r="R4740" t="str">
        <f t="shared" si="595"/>
        <v>Minnesota</v>
      </c>
      <c r="S4740" t="str">
        <f t="shared" si="596"/>
        <v>2020-12</v>
      </c>
      <c r="T4740">
        <f>IF(AND(COUNTIF(Calculs!$Q$2:$Q$12,$O4740)&gt;0,COUNTIF(Calculs!$S$2:$S$12,$E4740)&gt;0,COUNTIF(Calculs!$U$2:$U$12,$H4740)&gt;0),1,0)</f>
        <v>1</v>
      </c>
      <c r="U4740">
        <f t="shared" si="597"/>
        <v>1368</v>
      </c>
      <c r="V4740">
        <f t="shared" si="598"/>
        <v>38</v>
      </c>
      <c r="W4740">
        <f t="shared" si="599"/>
        <v>547.20000000000005</v>
      </c>
    </row>
    <row r="4741" spans="1:23" ht="15.75" customHeight="1" x14ac:dyDescent="0.3">
      <c r="A4741" s="2" t="s">
        <v>13</v>
      </c>
      <c r="B4741" s="2">
        <v>1185732</v>
      </c>
      <c r="C4741" s="3">
        <v>44184</v>
      </c>
      <c r="D4741" s="12" t="str" cm="1">
        <f t="array" ref="D4741">_xlfn.SWITCH(WEEKDAY(C4741,2), 1, "Lundi", 2, "Mardi", 3, "Mercredi", 4, "Jeudi", 5, "Vendredi", 6, "Samedi", 7, "Dimanche", "Erreur")</f>
        <v>Samedi</v>
      </c>
      <c r="E4741" s="2" t="s">
        <v>35</v>
      </c>
      <c r="F4741" s="2" t="s">
        <v>50</v>
      </c>
      <c r="G4741" s="2" t="s">
        <v>51</v>
      </c>
      <c r="H4741" s="4" t="s">
        <v>20</v>
      </c>
      <c r="I4741" s="5">
        <v>38</v>
      </c>
      <c r="J4741" s="6">
        <v>45</v>
      </c>
      <c r="K4741" s="7">
        <v>1710</v>
      </c>
      <c r="L4741" s="7">
        <v>837.90000000000009</v>
      </c>
      <c r="M4741" s="8">
        <v>0.49000000000000005</v>
      </c>
      <c r="N4741" s="2" t="s">
        <v>82</v>
      </c>
      <c r="O4741">
        <f t="shared" si="592"/>
        <v>2020</v>
      </c>
      <c r="P4741">
        <f t="shared" si="593"/>
        <v>12</v>
      </c>
      <c r="Q4741" t="str">
        <f t="shared" si="594"/>
        <v>déc</v>
      </c>
      <c r="R4741" t="str">
        <f t="shared" si="595"/>
        <v>Minnesota</v>
      </c>
      <c r="S4741" t="str">
        <f t="shared" si="596"/>
        <v>2020-12</v>
      </c>
      <c r="T4741">
        <f>IF(AND(COUNTIF(Calculs!$Q$2:$Q$12,$O4741)&gt;0,COUNTIF(Calculs!$S$2:$S$12,$E4741)&gt;0,COUNTIF(Calculs!$U$2:$U$12,$H4741)&gt;0),1,0)</f>
        <v>1</v>
      </c>
      <c r="U4741">
        <f t="shared" si="597"/>
        <v>1710</v>
      </c>
      <c r="V4741">
        <f t="shared" si="598"/>
        <v>45</v>
      </c>
      <c r="W4741">
        <f t="shared" si="599"/>
        <v>837.90000000000009</v>
      </c>
    </row>
    <row r="4742" spans="1:23" ht="15.75" customHeight="1" x14ac:dyDescent="0.3">
      <c r="A4742" s="2" t="s">
        <v>13</v>
      </c>
      <c r="B4742" s="2">
        <v>1185732</v>
      </c>
      <c r="C4742" s="3">
        <v>44185</v>
      </c>
      <c r="D4742" s="12" t="str" cm="1">
        <f t="array" ref="D4742">_xlfn.SWITCH(WEEKDAY(C4742,2), 1, "Lundi", 2, "Mardi", 3, "Mercredi", 4, "Jeudi", 5, "Vendredi", 6, "Samedi", 7, "Dimanche", "Erreur")</f>
        <v>Dimanche</v>
      </c>
      <c r="E4742" s="2" t="s">
        <v>35</v>
      </c>
      <c r="F4742" s="2" t="s">
        <v>50</v>
      </c>
      <c r="G4742" s="2" t="s">
        <v>51</v>
      </c>
      <c r="H4742" s="4" t="s">
        <v>21</v>
      </c>
      <c r="I4742" s="5">
        <v>52</v>
      </c>
      <c r="J4742" s="6">
        <v>34</v>
      </c>
      <c r="K4742" s="7">
        <v>1768</v>
      </c>
      <c r="L4742" s="7">
        <v>742.56</v>
      </c>
      <c r="M4742" s="8">
        <v>0.42</v>
      </c>
      <c r="N4742" s="2" t="s">
        <v>82</v>
      </c>
      <c r="O4742">
        <f t="shared" si="592"/>
        <v>2020</v>
      </c>
      <c r="P4742">
        <f t="shared" si="593"/>
        <v>12</v>
      </c>
      <c r="Q4742" t="str">
        <f t="shared" si="594"/>
        <v>déc</v>
      </c>
      <c r="R4742" t="str">
        <f t="shared" si="595"/>
        <v>Minnesota</v>
      </c>
      <c r="S4742" t="str">
        <f t="shared" si="596"/>
        <v>2020-12</v>
      </c>
      <c r="T4742">
        <f>IF(AND(COUNTIF(Calculs!$Q$2:$Q$12,$O4742)&gt;0,COUNTIF(Calculs!$S$2:$S$12,$E4742)&gt;0,COUNTIF(Calculs!$U$2:$U$12,$H4742)&gt;0),1,0)</f>
        <v>1</v>
      </c>
      <c r="U4742">
        <f t="shared" si="597"/>
        <v>1768</v>
      </c>
      <c r="V4742">
        <f t="shared" si="598"/>
        <v>34</v>
      </c>
      <c r="W4742">
        <f t="shared" si="599"/>
        <v>742.56</v>
      </c>
    </row>
    <row r="4743" spans="1:23" ht="15.75" customHeight="1" x14ac:dyDescent="0.3">
      <c r="A4743" s="2" t="s">
        <v>13</v>
      </c>
      <c r="B4743" s="2">
        <v>1185732</v>
      </c>
      <c r="C4743" s="3">
        <v>44186</v>
      </c>
      <c r="D4743" s="12" t="str" cm="1">
        <f t="array" ref="D4743">_xlfn.SWITCH(WEEKDAY(C4743,2), 1, "Lundi", 2, "Mardi", 3, "Mercredi", 4, "Jeudi", 5, "Vendredi", 6, "Samedi", 7, "Dimanche", "Erreur")</f>
        <v>Lundi</v>
      </c>
      <c r="E4743" s="2" t="s">
        <v>35</v>
      </c>
      <c r="F4743" s="2" t="s">
        <v>50</v>
      </c>
      <c r="G4743" s="2" t="s">
        <v>51</v>
      </c>
      <c r="H4743" s="4" t="s">
        <v>22</v>
      </c>
      <c r="I4743" s="5">
        <v>59</v>
      </c>
      <c r="J4743" s="6">
        <v>61</v>
      </c>
      <c r="K4743" s="7">
        <v>3599</v>
      </c>
      <c r="L4743" s="7">
        <v>2159.4</v>
      </c>
      <c r="M4743" s="8">
        <v>0.6</v>
      </c>
      <c r="N4743" s="2" t="s">
        <v>82</v>
      </c>
      <c r="O4743">
        <f t="shared" si="592"/>
        <v>2020</v>
      </c>
      <c r="P4743">
        <f t="shared" si="593"/>
        <v>12</v>
      </c>
      <c r="Q4743" t="str">
        <f t="shared" si="594"/>
        <v>déc</v>
      </c>
      <c r="R4743" t="str">
        <f t="shared" si="595"/>
        <v>Minnesota</v>
      </c>
      <c r="S4743" t="str">
        <f t="shared" si="596"/>
        <v>2020-12</v>
      </c>
      <c r="T4743">
        <f>IF(AND(COUNTIF(Calculs!$Q$2:$Q$12,$O4743)&gt;0,COUNTIF(Calculs!$S$2:$S$12,$E4743)&gt;0,COUNTIF(Calculs!$U$2:$U$12,$H4743)&gt;0),1,0)</f>
        <v>1</v>
      </c>
      <c r="U4743">
        <f t="shared" si="597"/>
        <v>3599</v>
      </c>
      <c r="V4743">
        <f t="shared" si="598"/>
        <v>61</v>
      </c>
      <c r="W4743">
        <f t="shared" si="599"/>
        <v>2159.4</v>
      </c>
    </row>
    <row r="4744" spans="1:23" ht="15.75" customHeight="1" x14ac:dyDescent="0.3">
      <c r="A4744" s="2" t="s">
        <v>13</v>
      </c>
      <c r="B4744" s="2">
        <v>1185732</v>
      </c>
      <c r="C4744" s="3">
        <v>44187</v>
      </c>
      <c r="D4744" s="12" t="str" cm="1">
        <f t="array" ref="D4744">_xlfn.SWITCH(WEEKDAY(C4744,2), 1, "Lundi", 2, "Mardi", 3, "Mercredi", 4, "Jeudi", 5, "Vendredi", 6, "Samedi", 7, "Dimanche", "Erreur")</f>
        <v>Mardi</v>
      </c>
      <c r="E4744" s="2" t="s">
        <v>35</v>
      </c>
      <c r="F4744" s="2" t="s">
        <v>50</v>
      </c>
      <c r="G4744" s="2" t="s">
        <v>51</v>
      </c>
      <c r="H4744" s="4" t="s">
        <v>16</v>
      </c>
      <c r="I4744" s="5">
        <v>50</v>
      </c>
      <c r="J4744" s="6">
        <v>124</v>
      </c>
      <c r="K4744" s="7">
        <v>6200</v>
      </c>
      <c r="L4744" s="7">
        <v>3100</v>
      </c>
      <c r="M4744" s="8">
        <v>0.5</v>
      </c>
      <c r="N4744" s="2" t="s">
        <v>82</v>
      </c>
      <c r="O4744">
        <f t="shared" si="592"/>
        <v>2020</v>
      </c>
      <c r="P4744">
        <f t="shared" si="593"/>
        <v>12</v>
      </c>
      <c r="Q4744" t="str">
        <f t="shared" si="594"/>
        <v>déc</v>
      </c>
      <c r="R4744" t="str">
        <f t="shared" si="595"/>
        <v>Minnesota</v>
      </c>
      <c r="S4744" t="str">
        <f t="shared" si="596"/>
        <v>2020-12</v>
      </c>
      <c r="T4744">
        <f>IF(AND(COUNTIF(Calculs!$Q$2:$Q$12,$O4744)&gt;0,COUNTIF(Calculs!$S$2:$S$12,$E4744)&gt;0,COUNTIF(Calculs!$U$2:$U$12,$H4744)&gt;0),1,0)</f>
        <v>1</v>
      </c>
      <c r="U4744">
        <f t="shared" si="597"/>
        <v>6200</v>
      </c>
      <c r="V4744">
        <f t="shared" si="598"/>
        <v>124</v>
      </c>
      <c r="W4744">
        <f t="shared" si="599"/>
        <v>3100</v>
      </c>
    </row>
    <row r="4745" spans="1:23" ht="15.75" customHeight="1" x14ac:dyDescent="0.3">
      <c r="A4745" s="2" t="s">
        <v>13</v>
      </c>
      <c r="B4745" s="2">
        <v>1185732</v>
      </c>
      <c r="C4745" s="3">
        <v>44188</v>
      </c>
      <c r="D4745" s="12" t="str" cm="1">
        <f t="array" ref="D4745">_xlfn.SWITCH(WEEKDAY(C4745,2), 1, "Lundi", 2, "Mardi", 3, "Mercredi", 4, "Jeudi", 5, "Vendredi", 6, "Samedi", 7, "Dimanche", "Erreur")</f>
        <v>Mercredi</v>
      </c>
      <c r="E4745" s="2" t="s">
        <v>35</v>
      </c>
      <c r="F4745" s="2" t="s">
        <v>50</v>
      </c>
      <c r="G4745" s="2" t="s">
        <v>51</v>
      </c>
      <c r="H4745" s="4" t="s">
        <v>18</v>
      </c>
      <c r="I4745" s="5">
        <v>42</v>
      </c>
      <c r="J4745" s="6">
        <v>77</v>
      </c>
      <c r="K4745" s="7">
        <v>3234</v>
      </c>
      <c r="L4745" s="7">
        <v>1455.3</v>
      </c>
      <c r="M4745" s="8">
        <v>0.44999999999999996</v>
      </c>
      <c r="N4745" s="2" t="s">
        <v>82</v>
      </c>
      <c r="O4745">
        <f t="shared" si="592"/>
        <v>2020</v>
      </c>
      <c r="P4745">
        <f t="shared" si="593"/>
        <v>12</v>
      </c>
      <c r="Q4745" t="str">
        <f t="shared" si="594"/>
        <v>déc</v>
      </c>
      <c r="R4745" t="str">
        <f t="shared" si="595"/>
        <v>Minnesota</v>
      </c>
      <c r="S4745" t="str">
        <f t="shared" si="596"/>
        <v>2020-12</v>
      </c>
      <c r="T4745">
        <f>IF(AND(COUNTIF(Calculs!$Q$2:$Q$12,$O4745)&gt;0,COUNTIF(Calculs!$S$2:$S$12,$E4745)&gt;0,COUNTIF(Calculs!$U$2:$U$12,$H4745)&gt;0),1,0)</f>
        <v>1</v>
      </c>
      <c r="U4745">
        <f t="shared" si="597"/>
        <v>3234</v>
      </c>
      <c r="V4745">
        <f t="shared" si="598"/>
        <v>77</v>
      </c>
      <c r="W4745">
        <f t="shared" si="599"/>
        <v>1455.3</v>
      </c>
    </row>
    <row r="4746" spans="1:23" ht="15.75" customHeight="1" x14ac:dyDescent="0.3">
      <c r="A4746" s="2" t="s">
        <v>13</v>
      </c>
      <c r="B4746" s="2">
        <v>1185732</v>
      </c>
      <c r="C4746" s="3">
        <v>44189</v>
      </c>
      <c r="D4746" s="12" t="str" cm="1">
        <f t="array" ref="D4746">_xlfn.SWITCH(WEEKDAY(C4746,2), 1, "Lundi", 2, "Mardi", 3, "Mercredi", 4, "Jeudi", 5, "Vendredi", 6, "Samedi", 7, "Dimanche", "Erreur")</f>
        <v>Jeudi</v>
      </c>
      <c r="E4746" s="2" t="s">
        <v>35</v>
      </c>
      <c r="F4746" s="2" t="s">
        <v>50</v>
      </c>
      <c r="G4746" s="2" t="s">
        <v>51</v>
      </c>
      <c r="H4746" s="4" t="s">
        <v>19</v>
      </c>
      <c r="I4746" s="5">
        <v>44</v>
      </c>
      <c r="J4746" s="6">
        <v>56</v>
      </c>
      <c r="K4746" s="7">
        <v>2464</v>
      </c>
      <c r="L4746" s="7">
        <v>1010.2399999999999</v>
      </c>
      <c r="M4746" s="8">
        <v>0.41</v>
      </c>
      <c r="N4746" s="2" t="s">
        <v>82</v>
      </c>
      <c r="O4746">
        <f t="shared" si="592"/>
        <v>2020</v>
      </c>
      <c r="P4746">
        <f t="shared" si="593"/>
        <v>12</v>
      </c>
      <c r="Q4746" t="str">
        <f t="shared" si="594"/>
        <v>déc</v>
      </c>
      <c r="R4746" t="str">
        <f t="shared" si="595"/>
        <v>Minnesota</v>
      </c>
      <c r="S4746" t="str">
        <f t="shared" si="596"/>
        <v>2020-12</v>
      </c>
      <c r="T4746">
        <f>IF(AND(COUNTIF(Calculs!$Q$2:$Q$12,$O4746)&gt;0,COUNTIF(Calculs!$S$2:$S$12,$E4746)&gt;0,COUNTIF(Calculs!$U$2:$U$12,$H4746)&gt;0),1,0)</f>
        <v>1</v>
      </c>
      <c r="U4746">
        <f t="shared" si="597"/>
        <v>2464</v>
      </c>
      <c r="V4746">
        <f t="shared" si="598"/>
        <v>56</v>
      </c>
      <c r="W4746">
        <f t="shared" si="599"/>
        <v>1010.2399999999999</v>
      </c>
    </row>
    <row r="4747" spans="1:23" ht="15.75" customHeight="1" x14ac:dyDescent="0.3">
      <c r="A4747" s="2" t="s">
        <v>13</v>
      </c>
      <c r="B4747" s="2">
        <v>1185732</v>
      </c>
      <c r="C4747" s="3">
        <v>44190</v>
      </c>
      <c r="D4747" s="12" t="str" cm="1">
        <f t="array" ref="D4747">_xlfn.SWITCH(WEEKDAY(C4747,2), 1, "Lundi", 2, "Mardi", 3, "Mercredi", 4, "Jeudi", 5, "Vendredi", 6, "Samedi", 7, "Dimanche", "Erreur")</f>
        <v>Vendredi</v>
      </c>
      <c r="E4747" s="2" t="s">
        <v>35</v>
      </c>
      <c r="F4747" s="2" t="s">
        <v>50</v>
      </c>
      <c r="G4747" s="2" t="s">
        <v>51</v>
      </c>
      <c r="H4747" s="4" t="s">
        <v>20</v>
      </c>
      <c r="I4747" s="5">
        <v>44</v>
      </c>
      <c r="J4747" s="6">
        <v>49</v>
      </c>
      <c r="K4747" s="7">
        <v>2156</v>
      </c>
      <c r="L4747" s="7">
        <v>1056.44</v>
      </c>
      <c r="M4747" s="8">
        <v>0.49000000000000005</v>
      </c>
      <c r="N4747" s="2" t="s">
        <v>82</v>
      </c>
      <c r="O4747">
        <f t="shared" si="592"/>
        <v>2020</v>
      </c>
      <c r="P4747">
        <f t="shared" si="593"/>
        <v>12</v>
      </c>
      <c r="Q4747" t="str">
        <f t="shared" si="594"/>
        <v>déc</v>
      </c>
      <c r="R4747" t="str">
        <f t="shared" si="595"/>
        <v>Minnesota</v>
      </c>
      <c r="S4747" t="str">
        <f t="shared" si="596"/>
        <v>2020-12</v>
      </c>
      <c r="T4747">
        <f>IF(AND(COUNTIF(Calculs!$Q$2:$Q$12,$O4747)&gt;0,COUNTIF(Calculs!$S$2:$S$12,$E4747)&gt;0,COUNTIF(Calculs!$U$2:$U$12,$H4747)&gt;0),1,0)</f>
        <v>1</v>
      </c>
      <c r="U4747">
        <f t="shared" si="597"/>
        <v>2156</v>
      </c>
      <c r="V4747">
        <f t="shared" si="598"/>
        <v>49</v>
      </c>
      <c r="W4747">
        <f t="shared" si="599"/>
        <v>1056.44</v>
      </c>
    </row>
    <row r="4748" spans="1:23" ht="15.75" customHeight="1" x14ac:dyDescent="0.3">
      <c r="A4748" s="2" t="s">
        <v>13</v>
      </c>
      <c r="B4748" s="2">
        <v>1185732</v>
      </c>
      <c r="C4748" s="3">
        <v>44191</v>
      </c>
      <c r="D4748" s="12" t="str" cm="1">
        <f t="array" ref="D4748">_xlfn.SWITCH(WEEKDAY(C4748,2), 1, "Lundi", 2, "Mardi", 3, "Mercredi", 4, "Jeudi", 5, "Vendredi", 6, "Samedi", 7, "Dimanche", "Erreur")</f>
        <v>Samedi</v>
      </c>
      <c r="E4748" s="2" t="s">
        <v>35</v>
      </c>
      <c r="F4748" s="2" t="s">
        <v>50</v>
      </c>
      <c r="G4748" s="2" t="s">
        <v>51</v>
      </c>
      <c r="H4748" s="4" t="s">
        <v>21</v>
      </c>
      <c r="I4748" s="5">
        <v>54</v>
      </c>
      <c r="J4748" s="6">
        <v>44</v>
      </c>
      <c r="K4748" s="7">
        <v>2376</v>
      </c>
      <c r="L4748" s="7">
        <v>974.16</v>
      </c>
      <c r="M4748" s="8">
        <v>0.41</v>
      </c>
      <c r="N4748" s="2" t="s">
        <v>82</v>
      </c>
      <c r="O4748">
        <f t="shared" si="592"/>
        <v>2020</v>
      </c>
      <c r="P4748">
        <f t="shared" si="593"/>
        <v>12</v>
      </c>
      <c r="Q4748" t="str">
        <f t="shared" si="594"/>
        <v>déc</v>
      </c>
      <c r="R4748" t="str">
        <f t="shared" si="595"/>
        <v>Minnesota</v>
      </c>
      <c r="S4748" t="str">
        <f t="shared" si="596"/>
        <v>2020-12</v>
      </c>
      <c r="T4748">
        <f>IF(AND(COUNTIF(Calculs!$Q$2:$Q$12,$O4748)&gt;0,COUNTIF(Calculs!$S$2:$S$12,$E4748)&gt;0,COUNTIF(Calculs!$U$2:$U$12,$H4748)&gt;0),1,0)</f>
        <v>1</v>
      </c>
      <c r="U4748">
        <f t="shared" si="597"/>
        <v>2376</v>
      </c>
      <c r="V4748">
        <f t="shared" si="598"/>
        <v>44</v>
      </c>
      <c r="W4748">
        <f t="shared" si="599"/>
        <v>974.16</v>
      </c>
    </row>
    <row r="4749" spans="1:23" ht="15.75" customHeight="1" x14ac:dyDescent="0.3">
      <c r="A4749" s="2" t="s">
        <v>13</v>
      </c>
      <c r="B4749" s="2">
        <v>1185732</v>
      </c>
      <c r="C4749" s="3">
        <v>44192</v>
      </c>
      <c r="D4749" s="12" t="str" cm="1">
        <f t="array" ref="D4749">_xlfn.SWITCH(WEEKDAY(C4749,2), 1, "Lundi", 2, "Mardi", 3, "Mercredi", 4, "Jeudi", 5, "Vendredi", 6, "Samedi", 7, "Dimanche", "Erreur")</f>
        <v>Dimanche</v>
      </c>
      <c r="E4749" s="2" t="s">
        <v>35</v>
      </c>
      <c r="F4749" s="2" t="s">
        <v>50</v>
      </c>
      <c r="G4749" s="2" t="s">
        <v>51</v>
      </c>
      <c r="H4749" s="4" t="s">
        <v>22</v>
      </c>
      <c r="I4749" s="5">
        <v>54</v>
      </c>
      <c r="J4749" s="6">
        <v>77</v>
      </c>
      <c r="K4749" s="7">
        <v>4158</v>
      </c>
      <c r="L4749" s="7">
        <v>2370.0600000000004</v>
      </c>
      <c r="M4749" s="8">
        <v>0.57000000000000006</v>
      </c>
      <c r="N4749" s="2" t="s">
        <v>82</v>
      </c>
      <c r="O4749">
        <f t="shared" si="592"/>
        <v>2020</v>
      </c>
      <c r="P4749">
        <f t="shared" si="593"/>
        <v>12</v>
      </c>
      <c r="Q4749" t="str">
        <f t="shared" si="594"/>
        <v>déc</v>
      </c>
      <c r="R4749" t="str">
        <f t="shared" si="595"/>
        <v>Minnesota</v>
      </c>
      <c r="S4749" t="str">
        <f t="shared" si="596"/>
        <v>2020-12</v>
      </c>
      <c r="T4749">
        <f>IF(AND(COUNTIF(Calculs!$Q$2:$Q$12,$O4749)&gt;0,COUNTIF(Calculs!$S$2:$S$12,$E4749)&gt;0,COUNTIF(Calculs!$U$2:$U$12,$H4749)&gt;0),1,0)</f>
        <v>1</v>
      </c>
      <c r="U4749">
        <f t="shared" si="597"/>
        <v>4158</v>
      </c>
      <c r="V4749">
        <f t="shared" si="598"/>
        <v>77</v>
      </c>
      <c r="W4749">
        <f t="shared" si="599"/>
        <v>2370.0600000000004</v>
      </c>
    </row>
    <row r="4750" spans="1:23" ht="15.75" customHeight="1" x14ac:dyDescent="0.3">
      <c r="A4750" s="2" t="s">
        <v>33</v>
      </c>
      <c r="B4750" s="2">
        <v>1189833</v>
      </c>
      <c r="C4750" s="3">
        <v>44193</v>
      </c>
      <c r="D4750" s="12" t="str" cm="1">
        <f t="array" ref="D4750">_xlfn.SWITCH(WEEKDAY(C4750,2), 1, "Lundi", 2, "Mardi", 3, "Mercredi", 4, "Jeudi", 5, "Vendredi", 6, "Samedi", 7, "Dimanche", "Erreur")</f>
        <v>Lundi</v>
      </c>
      <c r="E4750" s="2" t="s">
        <v>35</v>
      </c>
      <c r="F4750" s="2" t="s">
        <v>50</v>
      </c>
      <c r="G4750" s="2" t="s">
        <v>51</v>
      </c>
      <c r="H4750" s="4" t="s">
        <v>16</v>
      </c>
      <c r="I4750" s="5">
        <v>32</v>
      </c>
      <c r="J4750" s="6">
        <v>119</v>
      </c>
      <c r="K4750" s="7">
        <v>3808</v>
      </c>
      <c r="L4750" s="7">
        <v>2208.6400000000003</v>
      </c>
      <c r="M4750" s="8">
        <v>0.58000000000000007</v>
      </c>
      <c r="N4750" s="2" t="s">
        <v>82</v>
      </c>
      <c r="O4750">
        <f t="shared" si="592"/>
        <v>2020</v>
      </c>
      <c r="P4750">
        <f t="shared" si="593"/>
        <v>12</v>
      </c>
      <c r="Q4750" t="str">
        <f t="shared" si="594"/>
        <v>déc</v>
      </c>
      <c r="R4750" t="str">
        <f t="shared" si="595"/>
        <v>Minnesota</v>
      </c>
      <c r="S4750" t="str">
        <f t="shared" si="596"/>
        <v>2020-12</v>
      </c>
      <c r="T4750">
        <f>IF(AND(COUNTIF(Calculs!$Q$2:$Q$12,$O4750)&gt;0,COUNTIF(Calculs!$S$2:$S$12,$E4750)&gt;0,COUNTIF(Calculs!$U$2:$U$12,$H4750)&gt;0),1,0)</f>
        <v>1</v>
      </c>
      <c r="U4750">
        <f t="shared" si="597"/>
        <v>3808</v>
      </c>
      <c r="V4750">
        <f t="shared" si="598"/>
        <v>119</v>
      </c>
      <c r="W4750">
        <f t="shared" si="599"/>
        <v>2208.6400000000003</v>
      </c>
    </row>
    <row r="4751" spans="1:23" ht="15.75" customHeight="1" x14ac:dyDescent="0.3">
      <c r="A4751" s="2" t="s">
        <v>33</v>
      </c>
      <c r="B4751" s="2">
        <v>1189833</v>
      </c>
      <c r="C4751" s="3">
        <v>44194</v>
      </c>
      <c r="D4751" s="12" t="str" cm="1">
        <f t="array" ref="D4751">_xlfn.SWITCH(WEEKDAY(C4751,2), 1, "Lundi", 2, "Mardi", 3, "Mercredi", 4, "Jeudi", 5, "Vendredi", 6, "Samedi", 7, "Dimanche", "Erreur")</f>
        <v>Mardi</v>
      </c>
      <c r="E4751" s="2" t="s">
        <v>35</v>
      </c>
      <c r="F4751" s="2" t="s">
        <v>50</v>
      </c>
      <c r="G4751" s="2" t="s">
        <v>51</v>
      </c>
      <c r="H4751" s="4" t="s">
        <v>18</v>
      </c>
      <c r="I4751" s="5">
        <v>43</v>
      </c>
      <c r="J4751" s="6">
        <v>128</v>
      </c>
      <c r="K4751" s="7">
        <v>5504</v>
      </c>
      <c r="L4751" s="7">
        <v>2311.6799999999998</v>
      </c>
      <c r="M4751" s="8">
        <v>0.42</v>
      </c>
      <c r="N4751" s="2" t="s">
        <v>82</v>
      </c>
      <c r="O4751">
        <f t="shared" si="592"/>
        <v>2020</v>
      </c>
      <c r="P4751">
        <f t="shared" si="593"/>
        <v>12</v>
      </c>
      <c r="Q4751" t="str">
        <f t="shared" si="594"/>
        <v>déc</v>
      </c>
      <c r="R4751" t="str">
        <f t="shared" si="595"/>
        <v>Minnesota</v>
      </c>
      <c r="S4751" t="str">
        <f t="shared" si="596"/>
        <v>2020-12</v>
      </c>
      <c r="T4751">
        <f>IF(AND(COUNTIF(Calculs!$Q$2:$Q$12,$O4751)&gt;0,COUNTIF(Calculs!$S$2:$S$12,$E4751)&gt;0,COUNTIF(Calculs!$U$2:$U$12,$H4751)&gt;0),1,0)</f>
        <v>1</v>
      </c>
      <c r="U4751">
        <f t="shared" si="597"/>
        <v>5504</v>
      </c>
      <c r="V4751">
        <f t="shared" si="598"/>
        <v>128</v>
      </c>
      <c r="W4751">
        <f t="shared" si="599"/>
        <v>2311.6799999999998</v>
      </c>
    </row>
    <row r="4752" spans="1:23" ht="15.75" customHeight="1" x14ac:dyDescent="0.3">
      <c r="A4752" s="2" t="s">
        <v>33</v>
      </c>
      <c r="B4752" s="2">
        <v>1189833</v>
      </c>
      <c r="C4752" s="3">
        <v>44195</v>
      </c>
      <c r="D4752" s="12" t="str" cm="1">
        <f t="array" ref="D4752">_xlfn.SWITCH(WEEKDAY(C4752,2), 1, "Lundi", 2, "Mardi", 3, "Mercredi", 4, "Jeudi", 5, "Vendredi", 6, "Samedi", 7, "Dimanche", "Erreur")</f>
        <v>Mercredi</v>
      </c>
      <c r="E4752" s="2" t="s">
        <v>35</v>
      </c>
      <c r="F4752" s="2" t="s">
        <v>50</v>
      </c>
      <c r="G4752" s="2" t="s">
        <v>51</v>
      </c>
      <c r="H4752" s="4" t="s">
        <v>19</v>
      </c>
      <c r="I4752" s="5">
        <v>41</v>
      </c>
      <c r="J4752" s="6">
        <v>119</v>
      </c>
      <c r="K4752" s="7">
        <v>4879</v>
      </c>
      <c r="L4752" s="7">
        <v>2878.6100000000006</v>
      </c>
      <c r="M4752" s="8">
        <v>0.59000000000000008</v>
      </c>
      <c r="N4752" s="2" t="s">
        <v>82</v>
      </c>
      <c r="O4752">
        <f t="shared" si="592"/>
        <v>2020</v>
      </c>
      <c r="P4752">
        <f t="shared" si="593"/>
        <v>12</v>
      </c>
      <c r="Q4752" t="str">
        <f t="shared" si="594"/>
        <v>déc</v>
      </c>
      <c r="R4752" t="str">
        <f t="shared" si="595"/>
        <v>Minnesota</v>
      </c>
      <c r="S4752" t="str">
        <f t="shared" si="596"/>
        <v>2020-12</v>
      </c>
      <c r="T4752">
        <f>IF(AND(COUNTIF(Calculs!$Q$2:$Q$12,$O4752)&gt;0,COUNTIF(Calculs!$S$2:$S$12,$E4752)&gt;0,COUNTIF(Calculs!$U$2:$U$12,$H4752)&gt;0),1,0)</f>
        <v>1</v>
      </c>
      <c r="U4752">
        <f t="shared" si="597"/>
        <v>4879</v>
      </c>
      <c r="V4752">
        <f t="shared" si="598"/>
        <v>119</v>
      </c>
      <c r="W4752">
        <f t="shared" si="599"/>
        <v>2878.6100000000006</v>
      </c>
    </row>
    <row r="4753" spans="1:23" ht="15.75" customHeight="1" x14ac:dyDescent="0.3">
      <c r="A4753" s="2" t="s">
        <v>33</v>
      </c>
      <c r="B4753" s="2">
        <v>1189833</v>
      </c>
      <c r="C4753" s="3">
        <v>44196</v>
      </c>
      <c r="D4753" s="12" t="str" cm="1">
        <f t="array" ref="D4753">_xlfn.SWITCH(WEEKDAY(C4753,2), 1, "Lundi", 2, "Mardi", 3, "Mercredi", 4, "Jeudi", 5, "Vendredi", 6, "Samedi", 7, "Dimanche", "Erreur")</f>
        <v>Jeudi</v>
      </c>
      <c r="E4753" s="2" t="s">
        <v>35</v>
      </c>
      <c r="F4753" s="2" t="s">
        <v>50</v>
      </c>
      <c r="G4753" s="2" t="s">
        <v>51</v>
      </c>
      <c r="H4753" s="4" t="s">
        <v>20</v>
      </c>
      <c r="I4753" s="5">
        <v>44</v>
      </c>
      <c r="J4753" s="6">
        <v>98</v>
      </c>
      <c r="K4753" s="7">
        <v>4312</v>
      </c>
      <c r="L4753" s="7">
        <v>2242.2400000000002</v>
      </c>
      <c r="M4753" s="8">
        <v>0.52</v>
      </c>
      <c r="N4753" s="2" t="s">
        <v>82</v>
      </c>
      <c r="O4753">
        <f t="shared" si="592"/>
        <v>2020</v>
      </c>
      <c r="P4753">
        <f t="shared" si="593"/>
        <v>12</v>
      </c>
      <c r="Q4753" t="str">
        <f t="shared" si="594"/>
        <v>déc</v>
      </c>
      <c r="R4753" t="str">
        <f t="shared" si="595"/>
        <v>Minnesota</v>
      </c>
      <c r="S4753" t="str">
        <f t="shared" si="596"/>
        <v>2020-12</v>
      </c>
      <c r="T4753">
        <f>IF(AND(COUNTIF(Calculs!$Q$2:$Q$12,$O4753)&gt;0,COUNTIF(Calculs!$S$2:$S$12,$E4753)&gt;0,COUNTIF(Calculs!$U$2:$U$12,$H4753)&gt;0),1,0)</f>
        <v>1</v>
      </c>
      <c r="U4753">
        <f t="shared" si="597"/>
        <v>4312</v>
      </c>
      <c r="V4753">
        <f t="shared" si="598"/>
        <v>98</v>
      </c>
      <c r="W4753">
        <f t="shared" si="599"/>
        <v>2242.2400000000002</v>
      </c>
    </row>
    <row r="4754" spans="1:23" ht="15.75" customHeight="1" x14ac:dyDescent="0.3">
      <c r="A4754" s="2" t="s">
        <v>33</v>
      </c>
      <c r="B4754" s="2">
        <v>1189833</v>
      </c>
      <c r="C4754" s="3">
        <v>44197</v>
      </c>
      <c r="D4754" s="12" t="str" cm="1">
        <f t="array" ref="D4754">_xlfn.SWITCH(WEEKDAY(C4754,2), 1, "Lundi", 2, "Mardi", 3, "Mercredi", 4, "Jeudi", 5, "Vendredi", 6, "Samedi", 7, "Dimanche", "Erreur")</f>
        <v>Vendredi</v>
      </c>
      <c r="E4754" s="2" t="s">
        <v>35</v>
      </c>
      <c r="F4754" s="2" t="s">
        <v>52</v>
      </c>
      <c r="G4754" s="2" t="s">
        <v>53</v>
      </c>
      <c r="H4754" s="4" t="s">
        <v>21</v>
      </c>
      <c r="I4754" s="5">
        <v>47</v>
      </c>
      <c r="J4754" s="6">
        <v>77</v>
      </c>
      <c r="K4754" s="7">
        <v>3619</v>
      </c>
      <c r="L4754" s="7">
        <v>2714.2500000000005</v>
      </c>
      <c r="M4754" s="8">
        <v>0.75000000000000011</v>
      </c>
      <c r="N4754" s="2" t="s">
        <v>82</v>
      </c>
      <c r="O4754">
        <f t="shared" si="592"/>
        <v>2021</v>
      </c>
      <c r="P4754">
        <f t="shared" si="593"/>
        <v>1</v>
      </c>
      <c r="Q4754" t="str">
        <f t="shared" si="594"/>
        <v>janv</v>
      </c>
      <c r="R4754" t="str">
        <f t="shared" si="595"/>
        <v>Montana</v>
      </c>
      <c r="S4754" t="str">
        <f t="shared" si="596"/>
        <v>2021-01</v>
      </c>
      <c r="T4754">
        <f>IF(AND(COUNTIF(Calculs!$Q$2:$Q$12,$O4754)&gt;0,COUNTIF(Calculs!$S$2:$S$12,$E4754)&gt;0,COUNTIF(Calculs!$U$2:$U$12,$H4754)&gt;0),1,0)</f>
        <v>1</v>
      </c>
      <c r="U4754">
        <f t="shared" si="597"/>
        <v>3619</v>
      </c>
      <c r="V4754">
        <f t="shared" si="598"/>
        <v>77</v>
      </c>
      <c r="W4754">
        <f t="shared" si="599"/>
        <v>2714.2500000000005</v>
      </c>
    </row>
    <row r="4755" spans="1:23" ht="15.75" customHeight="1" x14ac:dyDescent="0.3">
      <c r="A4755" s="2" t="s">
        <v>33</v>
      </c>
      <c r="B4755" s="2">
        <v>1189833</v>
      </c>
      <c r="C4755" s="3">
        <v>44198</v>
      </c>
      <c r="D4755" s="12" t="str" cm="1">
        <f t="array" ref="D4755">_xlfn.SWITCH(WEEKDAY(C4755,2), 1, "Lundi", 2, "Mardi", 3, "Mercredi", 4, "Jeudi", 5, "Vendredi", 6, "Samedi", 7, "Dimanche", "Erreur")</f>
        <v>Samedi</v>
      </c>
      <c r="E4755" s="2" t="s">
        <v>35</v>
      </c>
      <c r="F4755" s="2" t="s">
        <v>52</v>
      </c>
      <c r="G4755" s="2" t="s">
        <v>53</v>
      </c>
      <c r="H4755" s="4" t="s">
        <v>22</v>
      </c>
      <c r="I4755" s="5">
        <v>43</v>
      </c>
      <c r="J4755" s="6">
        <v>138</v>
      </c>
      <c r="K4755" s="7">
        <v>5934</v>
      </c>
      <c r="L4755" s="7">
        <v>2314.2600000000002</v>
      </c>
      <c r="M4755" s="8">
        <v>0.39</v>
      </c>
      <c r="N4755" s="2" t="s">
        <v>82</v>
      </c>
      <c r="O4755">
        <f t="shared" si="592"/>
        <v>2021</v>
      </c>
      <c r="P4755">
        <f t="shared" si="593"/>
        <v>1</v>
      </c>
      <c r="Q4755" t="str">
        <f t="shared" si="594"/>
        <v>janv</v>
      </c>
      <c r="R4755" t="str">
        <f t="shared" si="595"/>
        <v>Montana</v>
      </c>
      <c r="S4755" t="str">
        <f t="shared" si="596"/>
        <v>2021-01</v>
      </c>
      <c r="T4755">
        <f>IF(AND(COUNTIF(Calculs!$Q$2:$Q$12,$O4755)&gt;0,COUNTIF(Calculs!$S$2:$S$12,$E4755)&gt;0,COUNTIF(Calculs!$U$2:$U$12,$H4755)&gt;0),1,0)</f>
        <v>1</v>
      </c>
      <c r="U4755">
        <f t="shared" si="597"/>
        <v>5934</v>
      </c>
      <c r="V4755">
        <f t="shared" si="598"/>
        <v>138</v>
      </c>
      <c r="W4755">
        <f t="shared" si="599"/>
        <v>2314.2600000000002</v>
      </c>
    </row>
    <row r="4756" spans="1:23" ht="15.75" customHeight="1" x14ac:dyDescent="0.3">
      <c r="A4756" s="2" t="s">
        <v>33</v>
      </c>
      <c r="B4756" s="2">
        <v>1189833</v>
      </c>
      <c r="C4756" s="3">
        <v>44199</v>
      </c>
      <c r="D4756" s="12" t="str" cm="1">
        <f t="array" ref="D4756">_xlfn.SWITCH(WEEKDAY(C4756,2), 1, "Lundi", 2, "Mardi", 3, "Mercredi", 4, "Jeudi", 5, "Vendredi", 6, "Samedi", 7, "Dimanche", "Erreur")</f>
        <v>Dimanche</v>
      </c>
      <c r="E4756" s="2" t="s">
        <v>35</v>
      </c>
      <c r="F4756" s="2" t="s">
        <v>52</v>
      </c>
      <c r="G4756" s="2" t="s">
        <v>53</v>
      </c>
      <c r="H4756" s="4" t="s">
        <v>16</v>
      </c>
      <c r="I4756" s="5">
        <v>34</v>
      </c>
      <c r="J4756" s="6">
        <v>158</v>
      </c>
      <c r="K4756" s="7">
        <v>5372</v>
      </c>
      <c r="L4756" s="7">
        <v>3062.0400000000004</v>
      </c>
      <c r="M4756" s="8">
        <v>0.57000000000000006</v>
      </c>
      <c r="N4756" s="2" t="s">
        <v>82</v>
      </c>
      <c r="O4756">
        <f t="shared" si="592"/>
        <v>2021</v>
      </c>
      <c r="P4756">
        <f t="shared" si="593"/>
        <v>1</v>
      </c>
      <c r="Q4756" t="str">
        <f t="shared" si="594"/>
        <v>janv</v>
      </c>
      <c r="R4756" t="str">
        <f t="shared" si="595"/>
        <v>Montana</v>
      </c>
      <c r="S4756" t="str">
        <f t="shared" si="596"/>
        <v>2021-01</v>
      </c>
      <c r="T4756">
        <f>IF(AND(COUNTIF(Calculs!$Q$2:$Q$12,$O4756)&gt;0,COUNTIF(Calculs!$S$2:$S$12,$E4756)&gt;0,COUNTIF(Calculs!$U$2:$U$12,$H4756)&gt;0),1,0)</f>
        <v>1</v>
      </c>
      <c r="U4756">
        <f t="shared" si="597"/>
        <v>5372</v>
      </c>
      <c r="V4756">
        <f t="shared" si="598"/>
        <v>158</v>
      </c>
      <c r="W4756">
        <f t="shared" si="599"/>
        <v>3062.0400000000004</v>
      </c>
    </row>
    <row r="4757" spans="1:23" ht="15.75" customHeight="1" x14ac:dyDescent="0.3">
      <c r="A4757" s="2" t="s">
        <v>33</v>
      </c>
      <c r="B4757" s="2">
        <v>1189833</v>
      </c>
      <c r="C4757" s="3">
        <v>44200</v>
      </c>
      <c r="D4757" s="12" t="str" cm="1">
        <f t="array" ref="D4757">_xlfn.SWITCH(WEEKDAY(C4757,2), 1, "Lundi", 2, "Mardi", 3, "Mercredi", 4, "Jeudi", 5, "Vendredi", 6, "Samedi", 7, "Dimanche", "Erreur")</f>
        <v>Lundi</v>
      </c>
      <c r="E4757" s="2" t="s">
        <v>35</v>
      </c>
      <c r="F4757" s="2" t="s">
        <v>52</v>
      </c>
      <c r="G4757" s="2" t="s">
        <v>53</v>
      </c>
      <c r="H4757" s="4" t="s">
        <v>18</v>
      </c>
      <c r="I4757" s="5">
        <v>42</v>
      </c>
      <c r="J4757" s="6">
        <v>123</v>
      </c>
      <c r="K4757" s="7">
        <v>5166</v>
      </c>
      <c r="L4757" s="7">
        <v>2324.6999999999998</v>
      </c>
      <c r="M4757" s="8">
        <v>0.44999999999999996</v>
      </c>
      <c r="N4757" s="2" t="s">
        <v>82</v>
      </c>
      <c r="O4757">
        <f t="shared" si="592"/>
        <v>2021</v>
      </c>
      <c r="P4757">
        <f t="shared" si="593"/>
        <v>1</v>
      </c>
      <c r="Q4757" t="str">
        <f t="shared" si="594"/>
        <v>janv</v>
      </c>
      <c r="R4757" t="str">
        <f t="shared" si="595"/>
        <v>Montana</v>
      </c>
      <c r="S4757" t="str">
        <f t="shared" si="596"/>
        <v>2021-01</v>
      </c>
      <c r="T4757">
        <f>IF(AND(COUNTIF(Calculs!$Q$2:$Q$12,$O4757)&gt;0,COUNTIF(Calculs!$S$2:$S$12,$E4757)&gt;0,COUNTIF(Calculs!$U$2:$U$12,$H4757)&gt;0),1,0)</f>
        <v>1</v>
      </c>
      <c r="U4757">
        <f t="shared" si="597"/>
        <v>5166</v>
      </c>
      <c r="V4757">
        <f t="shared" si="598"/>
        <v>123</v>
      </c>
      <c r="W4757">
        <f t="shared" si="599"/>
        <v>2324.6999999999998</v>
      </c>
    </row>
    <row r="4758" spans="1:23" ht="15.75" customHeight="1" x14ac:dyDescent="0.3">
      <c r="A4758" s="2" t="s">
        <v>33</v>
      </c>
      <c r="B4758" s="2">
        <v>1189833</v>
      </c>
      <c r="C4758" s="3">
        <v>44201</v>
      </c>
      <c r="D4758" s="12" t="str" cm="1">
        <f t="array" ref="D4758">_xlfn.SWITCH(WEEKDAY(C4758,2), 1, "Lundi", 2, "Mardi", 3, "Mercredi", 4, "Jeudi", 5, "Vendredi", 6, "Samedi", 7, "Dimanche", "Erreur")</f>
        <v>Mardi</v>
      </c>
      <c r="E4758" s="2" t="s">
        <v>35</v>
      </c>
      <c r="F4758" s="2" t="s">
        <v>52</v>
      </c>
      <c r="G4758" s="2" t="s">
        <v>53</v>
      </c>
      <c r="H4758" s="4" t="s">
        <v>19</v>
      </c>
      <c r="I4758" s="5">
        <v>43</v>
      </c>
      <c r="J4758" s="6">
        <v>122</v>
      </c>
      <c r="K4758" s="7">
        <v>5246</v>
      </c>
      <c r="L4758" s="7">
        <v>2990.2200000000003</v>
      </c>
      <c r="M4758" s="8">
        <v>0.57000000000000006</v>
      </c>
      <c r="N4758" s="2" t="s">
        <v>82</v>
      </c>
      <c r="O4758">
        <f t="shared" si="592"/>
        <v>2021</v>
      </c>
      <c r="P4758">
        <f t="shared" si="593"/>
        <v>1</v>
      </c>
      <c r="Q4758" t="str">
        <f t="shared" si="594"/>
        <v>janv</v>
      </c>
      <c r="R4758" t="str">
        <f t="shared" si="595"/>
        <v>Montana</v>
      </c>
      <c r="S4758" t="str">
        <f t="shared" si="596"/>
        <v>2021-01</v>
      </c>
      <c r="T4758">
        <f>IF(AND(COUNTIF(Calculs!$Q$2:$Q$12,$O4758)&gt;0,COUNTIF(Calculs!$S$2:$S$12,$E4758)&gt;0,COUNTIF(Calculs!$U$2:$U$12,$H4758)&gt;0),1,0)</f>
        <v>1</v>
      </c>
      <c r="U4758">
        <f t="shared" si="597"/>
        <v>5246</v>
      </c>
      <c r="V4758">
        <f t="shared" si="598"/>
        <v>122</v>
      </c>
      <c r="W4758">
        <f t="shared" si="599"/>
        <v>2990.2200000000003</v>
      </c>
    </row>
    <row r="4759" spans="1:23" ht="15.75" customHeight="1" x14ac:dyDescent="0.3">
      <c r="A4759" s="2" t="s">
        <v>33</v>
      </c>
      <c r="B4759" s="2">
        <v>1189833</v>
      </c>
      <c r="C4759" s="3">
        <v>44202</v>
      </c>
      <c r="D4759" s="12" t="str" cm="1">
        <f t="array" ref="D4759">_xlfn.SWITCH(WEEKDAY(C4759,2), 1, "Lundi", 2, "Mardi", 3, "Mercredi", 4, "Jeudi", 5, "Vendredi", 6, "Samedi", 7, "Dimanche", "Erreur")</f>
        <v>Mercredi</v>
      </c>
      <c r="E4759" s="2" t="s">
        <v>35</v>
      </c>
      <c r="F4759" s="2" t="s">
        <v>52</v>
      </c>
      <c r="G4759" s="2" t="s">
        <v>53</v>
      </c>
      <c r="H4759" s="4" t="s">
        <v>20</v>
      </c>
      <c r="I4759" s="5">
        <v>44</v>
      </c>
      <c r="J4759" s="6">
        <v>81</v>
      </c>
      <c r="K4759" s="7">
        <v>3564</v>
      </c>
      <c r="L4759" s="7">
        <v>1960.1999999999998</v>
      </c>
      <c r="M4759" s="8">
        <v>0.54999999999999993</v>
      </c>
      <c r="N4759" s="2" t="s">
        <v>82</v>
      </c>
      <c r="O4759">
        <f t="shared" si="592"/>
        <v>2021</v>
      </c>
      <c r="P4759">
        <f t="shared" si="593"/>
        <v>1</v>
      </c>
      <c r="Q4759" t="str">
        <f t="shared" si="594"/>
        <v>janv</v>
      </c>
      <c r="R4759" t="str">
        <f t="shared" si="595"/>
        <v>Montana</v>
      </c>
      <c r="S4759" t="str">
        <f t="shared" si="596"/>
        <v>2021-01</v>
      </c>
      <c r="T4759">
        <f>IF(AND(COUNTIF(Calculs!$Q$2:$Q$12,$O4759)&gt;0,COUNTIF(Calculs!$S$2:$S$12,$E4759)&gt;0,COUNTIF(Calculs!$U$2:$U$12,$H4759)&gt;0),1,0)</f>
        <v>1</v>
      </c>
      <c r="U4759">
        <f t="shared" si="597"/>
        <v>3564</v>
      </c>
      <c r="V4759">
        <f t="shared" si="598"/>
        <v>81</v>
      </c>
      <c r="W4759">
        <f t="shared" si="599"/>
        <v>1960.1999999999998</v>
      </c>
    </row>
    <row r="4760" spans="1:23" ht="15.75" customHeight="1" x14ac:dyDescent="0.3">
      <c r="A4760" s="2" t="s">
        <v>33</v>
      </c>
      <c r="B4760" s="2">
        <v>1189833</v>
      </c>
      <c r="C4760" s="3">
        <v>44203</v>
      </c>
      <c r="D4760" s="12" t="str" cm="1">
        <f t="array" ref="D4760">_xlfn.SWITCH(WEEKDAY(C4760,2), 1, "Lundi", 2, "Mardi", 3, "Mercredi", 4, "Jeudi", 5, "Vendredi", 6, "Samedi", 7, "Dimanche", "Erreur")</f>
        <v>Jeudi</v>
      </c>
      <c r="E4760" s="2" t="s">
        <v>35</v>
      </c>
      <c r="F4760" s="2" t="s">
        <v>52</v>
      </c>
      <c r="G4760" s="2" t="s">
        <v>53</v>
      </c>
      <c r="H4760" s="4" t="s">
        <v>21</v>
      </c>
      <c r="I4760" s="5">
        <v>48</v>
      </c>
      <c r="J4760" s="6">
        <v>59</v>
      </c>
      <c r="K4760" s="7">
        <v>2832</v>
      </c>
      <c r="L4760" s="7">
        <v>2039.0400000000002</v>
      </c>
      <c r="M4760" s="8">
        <v>0.72000000000000008</v>
      </c>
      <c r="N4760" s="2" t="s">
        <v>82</v>
      </c>
      <c r="O4760">
        <f t="shared" si="592"/>
        <v>2021</v>
      </c>
      <c r="P4760">
        <f t="shared" si="593"/>
        <v>1</v>
      </c>
      <c r="Q4760" t="str">
        <f t="shared" si="594"/>
        <v>janv</v>
      </c>
      <c r="R4760" t="str">
        <f t="shared" si="595"/>
        <v>Montana</v>
      </c>
      <c r="S4760" t="str">
        <f t="shared" si="596"/>
        <v>2021-01</v>
      </c>
      <c r="T4760">
        <f>IF(AND(COUNTIF(Calculs!$Q$2:$Q$12,$O4760)&gt;0,COUNTIF(Calculs!$S$2:$S$12,$E4760)&gt;0,COUNTIF(Calculs!$U$2:$U$12,$H4760)&gt;0),1,0)</f>
        <v>1</v>
      </c>
      <c r="U4760">
        <f t="shared" si="597"/>
        <v>2832</v>
      </c>
      <c r="V4760">
        <f t="shared" si="598"/>
        <v>59</v>
      </c>
      <c r="W4760">
        <f t="shared" si="599"/>
        <v>2039.0400000000002</v>
      </c>
    </row>
    <row r="4761" spans="1:23" ht="15.75" customHeight="1" x14ac:dyDescent="0.3">
      <c r="A4761" s="2" t="s">
        <v>33</v>
      </c>
      <c r="B4761" s="2">
        <v>1189833</v>
      </c>
      <c r="C4761" s="3">
        <v>44204</v>
      </c>
      <c r="D4761" s="12" t="str" cm="1">
        <f t="array" ref="D4761">_xlfn.SWITCH(WEEKDAY(C4761,2), 1, "Lundi", 2, "Mardi", 3, "Mercredi", 4, "Jeudi", 5, "Vendredi", 6, "Samedi", 7, "Dimanche", "Erreur")</f>
        <v>Vendredi</v>
      </c>
      <c r="E4761" s="2" t="s">
        <v>35</v>
      </c>
      <c r="F4761" s="2" t="s">
        <v>52</v>
      </c>
      <c r="G4761" s="2" t="s">
        <v>53</v>
      </c>
      <c r="H4761" s="4" t="s">
        <v>22</v>
      </c>
      <c r="I4761" s="5">
        <v>43</v>
      </c>
      <c r="J4761" s="6">
        <v>119</v>
      </c>
      <c r="K4761" s="7">
        <v>5117</v>
      </c>
      <c r="L4761" s="7">
        <v>1893.29</v>
      </c>
      <c r="M4761" s="8">
        <v>0.37</v>
      </c>
      <c r="N4761" s="2" t="s">
        <v>82</v>
      </c>
      <c r="O4761">
        <f t="shared" si="592"/>
        <v>2021</v>
      </c>
      <c r="P4761">
        <f t="shared" si="593"/>
        <v>1</v>
      </c>
      <c r="Q4761" t="str">
        <f t="shared" si="594"/>
        <v>janv</v>
      </c>
      <c r="R4761" t="str">
        <f t="shared" si="595"/>
        <v>Montana</v>
      </c>
      <c r="S4761" t="str">
        <f t="shared" si="596"/>
        <v>2021-01</v>
      </c>
      <c r="T4761">
        <f>IF(AND(COUNTIF(Calculs!$Q$2:$Q$12,$O4761)&gt;0,COUNTIF(Calculs!$S$2:$S$12,$E4761)&gt;0,COUNTIF(Calculs!$U$2:$U$12,$H4761)&gt;0),1,0)</f>
        <v>1</v>
      </c>
      <c r="U4761">
        <f t="shared" si="597"/>
        <v>5117</v>
      </c>
      <c r="V4761">
        <f t="shared" si="598"/>
        <v>119</v>
      </c>
      <c r="W4761">
        <f t="shared" si="599"/>
        <v>1893.29</v>
      </c>
    </row>
    <row r="4762" spans="1:23" ht="15.75" customHeight="1" x14ac:dyDescent="0.3">
      <c r="A4762" s="2" t="s">
        <v>33</v>
      </c>
      <c r="B4762" s="2">
        <v>1189833</v>
      </c>
      <c r="C4762" s="3">
        <v>44205</v>
      </c>
      <c r="D4762" s="12" t="str" cm="1">
        <f t="array" ref="D4762">_xlfn.SWITCH(WEEKDAY(C4762,2), 1, "Lundi", 2, "Mardi", 3, "Mercredi", 4, "Jeudi", 5, "Vendredi", 6, "Samedi", 7, "Dimanche", "Erreur")</f>
        <v>Samedi</v>
      </c>
      <c r="E4762" s="2" t="s">
        <v>35</v>
      </c>
      <c r="F4762" s="2" t="s">
        <v>52</v>
      </c>
      <c r="G4762" s="2" t="s">
        <v>53</v>
      </c>
      <c r="H4762" s="4" t="s">
        <v>16</v>
      </c>
      <c r="I4762" s="5">
        <v>32</v>
      </c>
      <c r="J4762" s="6">
        <v>173</v>
      </c>
      <c r="K4762" s="7">
        <v>5536</v>
      </c>
      <c r="L4762" s="7">
        <v>3044.8</v>
      </c>
      <c r="M4762" s="8">
        <v>0.55000000000000004</v>
      </c>
      <c r="N4762" s="2" t="s">
        <v>82</v>
      </c>
      <c r="O4762">
        <f t="shared" si="592"/>
        <v>2021</v>
      </c>
      <c r="P4762">
        <f t="shared" si="593"/>
        <v>1</v>
      </c>
      <c r="Q4762" t="str">
        <f t="shared" si="594"/>
        <v>janv</v>
      </c>
      <c r="R4762" t="str">
        <f t="shared" si="595"/>
        <v>Montana</v>
      </c>
      <c r="S4762" t="str">
        <f t="shared" si="596"/>
        <v>2021-01</v>
      </c>
      <c r="T4762">
        <f>IF(AND(COUNTIF(Calculs!$Q$2:$Q$12,$O4762)&gt;0,COUNTIF(Calculs!$S$2:$S$12,$E4762)&gt;0,COUNTIF(Calculs!$U$2:$U$12,$H4762)&gt;0),1,0)</f>
        <v>1</v>
      </c>
      <c r="U4762">
        <f t="shared" si="597"/>
        <v>5536</v>
      </c>
      <c r="V4762">
        <f t="shared" si="598"/>
        <v>173</v>
      </c>
      <c r="W4762">
        <f t="shared" si="599"/>
        <v>3044.8</v>
      </c>
    </row>
    <row r="4763" spans="1:23" ht="15.75" customHeight="1" x14ac:dyDescent="0.3">
      <c r="A4763" s="2" t="s">
        <v>33</v>
      </c>
      <c r="B4763" s="2">
        <v>1189833</v>
      </c>
      <c r="C4763" s="3">
        <v>44206</v>
      </c>
      <c r="D4763" s="12" t="str" cm="1">
        <f t="array" ref="D4763">_xlfn.SWITCH(WEEKDAY(C4763,2), 1, "Lundi", 2, "Mardi", 3, "Mercredi", 4, "Jeudi", 5, "Vendredi", 6, "Samedi", 7, "Dimanche", "Erreur")</f>
        <v>Dimanche</v>
      </c>
      <c r="E4763" s="2" t="s">
        <v>35</v>
      </c>
      <c r="F4763" s="2" t="s">
        <v>52</v>
      </c>
      <c r="G4763" s="2" t="s">
        <v>53</v>
      </c>
      <c r="H4763" s="4" t="s">
        <v>18</v>
      </c>
      <c r="I4763" s="5">
        <v>41</v>
      </c>
      <c r="J4763" s="6">
        <v>115</v>
      </c>
      <c r="K4763" s="7">
        <v>4715</v>
      </c>
      <c r="L4763" s="7">
        <v>1933.1499999999999</v>
      </c>
      <c r="M4763" s="8">
        <v>0.41</v>
      </c>
      <c r="N4763" s="2" t="s">
        <v>82</v>
      </c>
      <c r="O4763">
        <f t="shared" si="592"/>
        <v>2021</v>
      </c>
      <c r="P4763">
        <f t="shared" si="593"/>
        <v>1</v>
      </c>
      <c r="Q4763" t="str">
        <f t="shared" si="594"/>
        <v>janv</v>
      </c>
      <c r="R4763" t="str">
        <f t="shared" si="595"/>
        <v>Montana</v>
      </c>
      <c r="S4763" t="str">
        <f t="shared" si="596"/>
        <v>2021-01</v>
      </c>
      <c r="T4763">
        <f>IF(AND(COUNTIF(Calculs!$Q$2:$Q$12,$O4763)&gt;0,COUNTIF(Calculs!$S$2:$S$12,$E4763)&gt;0,COUNTIF(Calculs!$U$2:$U$12,$H4763)&gt;0),1,0)</f>
        <v>1</v>
      </c>
      <c r="U4763">
        <f t="shared" si="597"/>
        <v>4715</v>
      </c>
      <c r="V4763">
        <f t="shared" si="598"/>
        <v>115</v>
      </c>
      <c r="W4763">
        <f t="shared" si="599"/>
        <v>1933.1499999999999</v>
      </c>
    </row>
    <row r="4764" spans="1:23" ht="15.75" customHeight="1" x14ac:dyDescent="0.3">
      <c r="A4764" s="2" t="s">
        <v>33</v>
      </c>
      <c r="B4764" s="2">
        <v>1189833</v>
      </c>
      <c r="C4764" s="3">
        <v>44207</v>
      </c>
      <c r="D4764" s="12" t="str" cm="1">
        <f t="array" ref="D4764">_xlfn.SWITCH(WEEKDAY(C4764,2), 1, "Lundi", 2, "Mardi", 3, "Mercredi", 4, "Jeudi", 5, "Vendredi", 6, "Samedi", 7, "Dimanche", "Erreur")</f>
        <v>Lundi</v>
      </c>
      <c r="E4764" s="2" t="s">
        <v>35</v>
      </c>
      <c r="F4764" s="2" t="s">
        <v>52</v>
      </c>
      <c r="G4764" s="2" t="s">
        <v>53</v>
      </c>
      <c r="H4764" s="4" t="s">
        <v>19</v>
      </c>
      <c r="I4764" s="5">
        <v>42</v>
      </c>
      <c r="J4764" s="6">
        <v>128</v>
      </c>
      <c r="K4764" s="7">
        <v>5376</v>
      </c>
      <c r="L4764" s="7">
        <v>3064.32</v>
      </c>
      <c r="M4764" s="8">
        <v>0.57000000000000006</v>
      </c>
      <c r="N4764" s="2" t="s">
        <v>82</v>
      </c>
      <c r="O4764">
        <f t="shared" si="592"/>
        <v>2021</v>
      </c>
      <c r="P4764">
        <f t="shared" si="593"/>
        <v>1</v>
      </c>
      <c r="Q4764" t="str">
        <f t="shared" si="594"/>
        <v>janv</v>
      </c>
      <c r="R4764" t="str">
        <f t="shared" si="595"/>
        <v>Montana</v>
      </c>
      <c r="S4764" t="str">
        <f t="shared" si="596"/>
        <v>2021-01</v>
      </c>
      <c r="T4764">
        <f>IF(AND(COUNTIF(Calculs!$Q$2:$Q$12,$O4764)&gt;0,COUNTIF(Calculs!$S$2:$S$12,$E4764)&gt;0,COUNTIF(Calculs!$U$2:$U$12,$H4764)&gt;0),1,0)</f>
        <v>1</v>
      </c>
      <c r="U4764">
        <f t="shared" si="597"/>
        <v>5376</v>
      </c>
      <c r="V4764">
        <f t="shared" si="598"/>
        <v>128</v>
      </c>
      <c r="W4764">
        <f t="shared" si="599"/>
        <v>3064.32</v>
      </c>
    </row>
    <row r="4765" spans="1:23" ht="15.75" customHeight="1" x14ac:dyDescent="0.3">
      <c r="A4765" s="2" t="s">
        <v>33</v>
      </c>
      <c r="B4765" s="2">
        <v>1189833</v>
      </c>
      <c r="C4765" s="3">
        <v>44208</v>
      </c>
      <c r="D4765" s="12" t="str" cm="1">
        <f t="array" ref="D4765">_xlfn.SWITCH(WEEKDAY(C4765,2), 1, "Lundi", 2, "Mardi", 3, "Mercredi", 4, "Jeudi", 5, "Vendredi", 6, "Samedi", 7, "Dimanche", "Erreur")</f>
        <v>Mardi</v>
      </c>
      <c r="E4765" s="2" t="s">
        <v>35</v>
      </c>
      <c r="F4765" s="2" t="s">
        <v>52</v>
      </c>
      <c r="G4765" s="2" t="s">
        <v>53</v>
      </c>
      <c r="H4765" s="4" t="s">
        <v>20</v>
      </c>
      <c r="I4765" s="5">
        <v>44</v>
      </c>
      <c r="J4765" s="6">
        <v>91</v>
      </c>
      <c r="K4765" s="7">
        <v>4004</v>
      </c>
      <c r="L4765" s="7">
        <v>2122.12</v>
      </c>
      <c r="M4765" s="8">
        <v>0.53</v>
      </c>
      <c r="N4765" s="2" t="s">
        <v>82</v>
      </c>
      <c r="O4765">
        <f t="shared" si="592"/>
        <v>2021</v>
      </c>
      <c r="P4765">
        <f t="shared" si="593"/>
        <v>1</v>
      </c>
      <c r="Q4765" t="str">
        <f t="shared" si="594"/>
        <v>janv</v>
      </c>
      <c r="R4765" t="str">
        <f t="shared" si="595"/>
        <v>Montana</v>
      </c>
      <c r="S4765" t="str">
        <f t="shared" si="596"/>
        <v>2021-01</v>
      </c>
      <c r="T4765">
        <f>IF(AND(COUNTIF(Calculs!$Q$2:$Q$12,$O4765)&gt;0,COUNTIF(Calculs!$S$2:$S$12,$E4765)&gt;0,COUNTIF(Calculs!$U$2:$U$12,$H4765)&gt;0),1,0)</f>
        <v>1</v>
      </c>
      <c r="U4765">
        <f t="shared" si="597"/>
        <v>4004</v>
      </c>
      <c r="V4765">
        <f t="shared" si="598"/>
        <v>91</v>
      </c>
      <c r="W4765">
        <f t="shared" si="599"/>
        <v>2122.12</v>
      </c>
    </row>
    <row r="4766" spans="1:23" ht="15.75" customHeight="1" x14ac:dyDescent="0.3">
      <c r="A4766" s="2" t="s">
        <v>33</v>
      </c>
      <c r="B4766" s="2">
        <v>1189833</v>
      </c>
      <c r="C4766" s="3">
        <v>44209</v>
      </c>
      <c r="D4766" s="12" t="str" cm="1">
        <f t="array" ref="D4766">_xlfn.SWITCH(WEEKDAY(C4766,2), 1, "Lundi", 2, "Mardi", 3, "Mercredi", 4, "Jeudi", 5, "Vendredi", 6, "Samedi", 7, "Dimanche", "Erreur")</f>
        <v>Mercredi</v>
      </c>
      <c r="E4766" s="2" t="s">
        <v>35</v>
      </c>
      <c r="F4766" s="2" t="s">
        <v>52</v>
      </c>
      <c r="G4766" s="2" t="s">
        <v>53</v>
      </c>
      <c r="H4766" s="4" t="s">
        <v>21</v>
      </c>
      <c r="I4766" s="5">
        <v>48</v>
      </c>
      <c r="J4766" s="6">
        <v>60</v>
      </c>
      <c r="K4766" s="7">
        <v>2880</v>
      </c>
      <c r="L4766" s="7">
        <v>2044.8000000000002</v>
      </c>
      <c r="M4766" s="8">
        <v>0.71000000000000008</v>
      </c>
      <c r="N4766" s="2" t="s">
        <v>82</v>
      </c>
      <c r="O4766">
        <f t="shared" si="592"/>
        <v>2021</v>
      </c>
      <c r="P4766">
        <f t="shared" si="593"/>
        <v>1</v>
      </c>
      <c r="Q4766" t="str">
        <f t="shared" si="594"/>
        <v>janv</v>
      </c>
      <c r="R4766" t="str">
        <f t="shared" si="595"/>
        <v>Montana</v>
      </c>
      <c r="S4766" t="str">
        <f t="shared" si="596"/>
        <v>2021-01</v>
      </c>
      <c r="T4766">
        <f>IF(AND(COUNTIF(Calculs!$Q$2:$Q$12,$O4766)&gt;0,COUNTIF(Calculs!$S$2:$S$12,$E4766)&gt;0,COUNTIF(Calculs!$U$2:$U$12,$H4766)&gt;0),1,0)</f>
        <v>1</v>
      </c>
      <c r="U4766">
        <f t="shared" si="597"/>
        <v>2880</v>
      </c>
      <c r="V4766">
        <f t="shared" si="598"/>
        <v>60</v>
      </c>
      <c r="W4766">
        <f t="shared" si="599"/>
        <v>2044.8000000000002</v>
      </c>
    </row>
    <row r="4767" spans="1:23" ht="15.75" customHeight="1" x14ac:dyDescent="0.3">
      <c r="A4767" s="2" t="s">
        <v>33</v>
      </c>
      <c r="B4767" s="2">
        <v>1189833</v>
      </c>
      <c r="C4767" s="3">
        <v>44210</v>
      </c>
      <c r="D4767" s="12" t="str" cm="1">
        <f t="array" ref="D4767">_xlfn.SWITCH(WEEKDAY(C4767,2), 1, "Lundi", 2, "Mardi", 3, "Mercredi", 4, "Jeudi", 5, "Vendredi", 6, "Samedi", 7, "Dimanche", "Erreur")</f>
        <v>Jeudi</v>
      </c>
      <c r="E4767" s="2" t="s">
        <v>35</v>
      </c>
      <c r="F4767" s="2" t="s">
        <v>52</v>
      </c>
      <c r="G4767" s="2" t="s">
        <v>53</v>
      </c>
      <c r="H4767" s="4" t="s">
        <v>22</v>
      </c>
      <c r="I4767" s="5">
        <v>42</v>
      </c>
      <c r="J4767" s="6">
        <v>112</v>
      </c>
      <c r="K4767" s="7">
        <v>4704</v>
      </c>
      <c r="L4767" s="7">
        <v>1834.5600000000002</v>
      </c>
      <c r="M4767" s="8">
        <v>0.39</v>
      </c>
      <c r="N4767" s="2" t="s">
        <v>82</v>
      </c>
      <c r="O4767">
        <f t="shared" si="592"/>
        <v>2021</v>
      </c>
      <c r="P4767">
        <f t="shared" si="593"/>
        <v>1</v>
      </c>
      <c r="Q4767" t="str">
        <f t="shared" si="594"/>
        <v>janv</v>
      </c>
      <c r="R4767" t="str">
        <f t="shared" si="595"/>
        <v>Montana</v>
      </c>
      <c r="S4767" t="str">
        <f t="shared" si="596"/>
        <v>2021-01</v>
      </c>
      <c r="T4767">
        <f>IF(AND(COUNTIF(Calculs!$Q$2:$Q$12,$O4767)&gt;0,COUNTIF(Calculs!$S$2:$S$12,$E4767)&gt;0,COUNTIF(Calculs!$U$2:$U$12,$H4767)&gt;0),1,0)</f>
        <v>1</v>
      </c>
      <c r="U4767">
        <f t="shared" si="597"/>
        <v>4704</v>
      </c>
      <c r="V4767">
        <f t="shared" si="598"/>
        <v>112</v>
      </c>
      <c r="W4767">
        <f t="shared" si="599"/>
        <v>1834.5600000000002</v>
      </c>
    </row>
    <row r="4768" spans="1:23" ht="15.75" customHeight="1" x14ac:dyDescent="0.3">
      <c r="A4768" s="2" t="s">
        <v>33</v>
      </c>
      <c r="B4768" s="2">
        <v>1189833</v>
      </c>
      <c r="C4768" s="3">
        <v>44211</v>
      </c>
      <c r="D4768" s="12" t="str" cm="1">
        <f t="array" ref="D4768">_xlfn.SWITCH(WEEKDAY(C4768,2), 1, "Lundi", 2, "Mardi", 3, "Mercredi", 4, "Jeudi", 5, "Vendredi", 6, "Samedi", 7, "Dimanche", "Erreur")</f>
        <v>Vendredi</v>
      </c>
      <c r="E4768" s="2" t="s">
        <v>35</v>
      </c>
      <c r="F4768" s="2" t="s">
        <v>52</v>
      </c>
      <c r="G4768" s="2" t="s">
        <v>53</v>
      </c>
      <c r="H4768" s="4" t="s">
        <v>16</v>
      </c>
      <c r="I4768" s="5">
        <v>44</v>
      </c>
      <c r="J4768" s="6">
        <v>161</v>
      </c>
      <c r="K4768" s="7">
        <v>7084</v>
      </c>
      <c r="L4768" s="7">
        <v>4179.5600000000004</v>
      </c>
      <c r="M4768" s="8">
        <v>0.59000000000000008</v>
      </c>
      <c r="N4768" s="2" t="s">
        <v>82</v>
      </c>
      <c r="O4768">
        <f t="shared" si="592"/>
        <v>2021</v>
      </c>
      <c r="P4768">
        <f t="shared" si="593"/>
        <v>1</v>
      </c>
      <c r="Q4768" t="str">
        <f t="shared" si="594"/>
        <v>janv</v>
      </c>
      <c r="R4768" t="str">
        <f t="shared" si="595"/>
        <v>Montana</v>
      </c>
      <c r="S4768" t="str">
        <f t="shared" si="596"/>
        <v>2021-01</v>
      </c>
      <c r="T4768">
        <f>IF(AND(COUNTIF(Calculs!$Q$2:$Q$12,$O4768)&gt;0,COUNTIF(Calculs!$S$2:$S$12,$E4768)&gt;0,COUNTIF(Calculs!$U$2:$U$12,$H4768)&gt;0),1,0)</f>
        <v>1</v>
      </c>
      <c r="U4768">
        <f t="shared" si="597"/>
        <v>7084</v>
      </c>
      <c r="V4768">
        <f t="shared" si="598"/>
        <v>161</v>
      </c>
      <c r="W4768">
        <f t="shared" si="599"/>
        <v>4179.5600000000004</v>
      </c>
    </row>
    <row r="4769" spans="1:23" ht="15.75" customHeight="1" x14ac:dyDescent="0.3">
      <c r="A4769" s="2" t="s">
        <v>33</v>
      </c>
      <c r="B4769" s="2">
        <v>1189833</v>
      </c>
      <c r="C4769" s="3">
        <v>44212</v>
      </c>
      <c r="D4769" s="12" t="str" cm="1">
        <f t="array" ref="D4769">_xlfn.SWITCH(WEEKDAY(C4769,2), 1, "Lundi", 2, "Mardi", 3, "Mercredi", 4, "Jeudi", 5, "Vendredi", 6, "Samedi", 7, "Dimanche", "Erreur")</f>
        <v>Samedi</v>
      </c>
      <c r="E4769" s="2" t="s">
        <v>35</v>
      </c>
      <c r="F4769" s="2" t="s">
        <v>52</v>
      </c>
      <c r="G4769" s="2" t="s">
        <v>53</v>
      </c>
      <c r="H4769" s="4" t="s">
        <v>18</v>
      </c>
      <c r="I4769" s="5">
        <v>43</v>
      </c>
      <c r="J4769" s="6">
        <v>101</v>
      </c>
      <c r="K4769" s="7">
        <v>4343</v>
      </c>
      <c r="L4769" s="7">
        <v>1954.35</v>
      </c>
      <c r="M4769" s="8">
        <v>0.44999999999999996</v>
      </c>
      <c r="N4769" s="2" t="s">
        <v>82</v>
      </c>
      <c r="O4769">
        <f t="shared" si="592"/>
        <v>2021</v>
      </c>
      <c r="P4769">
        <f t="shared" si="593"/>
        <v>1</v>
      </c>
      <c r="Q4769" t="str">
        <f t="shared" si="594"/>
        <v>janv</v>
      </c>
      <c r="R4769" t="str">
        <f t="shared" si="595"/>
        <v>Montana</v>
      </c>
      <c r="S4769" t="str">
        <f t="shared" si="596"/>
        <v>2021-01</v>
      </c>
      <c r="T4769">
        <f>IF(AND(COUNTIF(Calculs!$Q$2:$Q$12,$O4769)&gt;0,COUNTIF(Calculs!$S$2:$S$12,$E4769)&gt;0,COUNTIF(Calculs!$U$2:$U$12,$H4769)&gt;0),1,0)</f>
        <v>1</v>
      </c>
      <c r="U4769">
        <f t="shared" si="597"/>
        <v>4343</v>
      </c>
      <c r="V4769">
        <f t="shared" si="598"/>
        <v>101</v>
      </c>
      <c r="W4769">
        <f t="shared" si="599"/>
        <v>1954.35</v>
      </c>
    </row>
    <row r="4770" spans="1:23" ht="15.75" customHeight="1" x14ac:dyDescent="0.3">
      <c r="A4770" s="2" t="s">
        <v>33</v>
      </c>
      <c r="B4770" s="2">
        <v>1189833</v>
      </c>
      <c r="C4770" s="3">
        <v>44213</v>
      </c>
      <c r="D4770" s="12" t="str" cm="1">
        <f t="array" ref="D4770">_xlfn.SWITCH(WEEKDAY(C4770,2), 1, "Lundi", 2, "Mardi", 3, "Mercredi", 4, "Jeudi", 5, "Vendredi", 6, "Samedi", 7, "Dimanche", "Erreur")</f>
        <v>Dimanche</v>
      </c>
      <c r="E4770" s="2" t="s">
        <v>35</v>
      </c>
      <c r="F4770" s="2" t="s">
        <v>52</v>
      </c>
      <c r="G4770" s="2" t="s">
        <v>53</v>
      </c>
      <c r="H4770" s="4" t="s">
        <v>19</v>
      </c>
      <c r="I4770" s="5">
        <v>44</v>
      </c>
      <c r="J4770" s="6">
        <v>120</v>
      </c>
      <c r="K4770" s="7">
        <v>5280</v>
      </c>
      <c r="L4770" s="7">
        <v>3168</v>
      </c>
      <c r="M4770" s="8">
        <v>0.6</v>
      </c>
      <c r="N4770" s="2" t="s">
        <v>82</v>
      </c>
      <c r="O4770">
        <f t="shared" si="592"/>
        <v>2021</v>
      </c>
      <c r="P4770">
        <f t="shared" si="593"/>
        <v>1</v>
      </c>
      <c r="Q4770" t="str">
        <f t="shared" si="594"/>
        <v>janv</v>
      </c>
      <c r="R4770" t="str">
        <f t="shared" si="595"/>
        <v>Montana</v>
      </c>
      <c r="S4770" t="str">
        <f t="shared" si="596"/>
        <v>2021-01</v>
      </c>
      <c r="T4770">
        <f>IF(AND(COUNTIF(Calculs!$Q$2:$Q$12,$O4770)&gt;0,COUNTIF(Calculs!$S$2:$S$12,$E4770)&gt;0,COUNTIF(Calculs!$U$2:$U$12,$H4770)&gt;0),1,0)</f>
        <v>1</v>
      </c>
      <c r="U4770">
        <f t="shared" si="597"/>
        <v>5280</v>
      </c>
      <c r="V4770">
        <f t="shared" si="598"/>
        <v>120</v>
      </c>
      <c r="W4770">
        <f t="shared" si="599"/>
        <v>3168</v>
      </c>
    </row>
    <row r="4771" spans="1:23" ht="15.75" customHeight="1" x14ac:dyDescent="0.3">
      <c r="A4771" s="2" t="s">
        <v>33</v>
      </c>
      <c r="B4771" s="2">
        <v>1189833</v>
      </c>
      <c r="C4771" s="3">
        <v>44214</v>
      </c>
      <c r="D4771" s="12" t="str" cm="1">
        <f t="array" ref="D4771">_xlfn.SWITCH(WEEKDAY(C4771,2), 1, "Lundi", 2, "Mardi", 3, "Mercredi", 4, "Jeudi", 5, "Vendredi", 6, "Samedi", 7, "Dimanche", "Erreur")</f>
        <v>Lundi</v>
      </c>
      <c r="E4771" s="2" t="s">
        <v>35</v>
      </c>
      <c r="F4771" s="2" t="s">
        <v>52</v>
      </c>
      <c r="G4771" s="2" t="s">
        <v>53</v>
      </c>
      <c r="H4771" s="4" t="s">
        <v>20</v>
      </c>
      <c r="I4771" s="5">
        <v>36</v>
      </c>
      <c r="J4771" s="6">
        <v>78</v>
      </c>
      <c r="K4771" s="7">
        <v>2808</v>
      </c>
      <c r="L4771" s="7">
        <v>1404</v>
      </c>
      <c r="M4771" s="8">
        <v>0.5</v>
      </c>
      <c r="N4771" s="2" t="s">
        <v>82</v>
      </c>
      <c r="O4771">
        <f t="shared" si="592"/>
        <v>2021</v>
      </c>
      <c r="P4771">
        <f t="shared" si="593"/>
        <v>1</v>
      </c>
      <c r="Q4771" t="str">
        <f t="shared" si="594"/>
        <v>janv</v>
      </c>
      <c r="R4771" t="str">
        <f t="shared" si="595"/>
        <v>Montana</v>
      </c>
      <c r="S4771" t="str">
        <f t="shared" si="596"/>
        <v>2021-01</v>
      </c>
      <c r="T4771">
        <f>IF(AND(COUNTIF(Calculs!$Q$2:$Q$12,$O4771)&gt;0,COUNTIF(Calculs!$S$2:$S$12,$E4771)&gt;0,COUNTIF(Calculs!$U$2:$U$12,$H4771)&gt;0),1,0)</f>
        <v>1</v>
      </c>
      <c r="U4771">
        <f t="shared" si="597"/>
        <v>2808</v>
      </c>
      <c r="V4771">
        <f t="shared" si="598"/>
        <v>78</v>
      </c>
      <c r="W4771">
        <f t="shared" si="599"/>
        <v>1404</v>
      </c>
    </row>
    <row r="4772" spans="1:23" ht="15.75" customHeight="1" x14ac:dyDescent="0.3">
      <c r="A4772" s="2" t="s">
        <v>33</v>
      </c>
      <c r="B4772" s="2">
        <v>1189833</v>
      </c>
      <c r="C4772" s="3">
        <v>44215</v>
      </c>
      <c r="D4772" s="12" t="str" cm="1">
        <f t="array" ref="D4772">_xlfn.SWITCH(WEEKDAY(C4772,2), 1, "Lundi", 2, "Mardi", 3, "Mercredi", 4, "Jeudi", 5, "Vendredi", 6, "Samedi", 7, "Dimanche", "Erreur")</f>
        <v>Mardi</v>
      </c>
      <c r="E4772" s="2" t="s">
        <v>35</v>
      </c>
      <c r="F4772" s="2" t="s">
        <v>52</v>
      </c>
      <c r="G4772" s="2" t="s">
        <v>53</v>
      </c>
      <c r="H4772" s="4" t="s">
        <v>21</v>
      </c>
      <c r="I4772" s="5">
        <v>44</v>
      </c>
      <c r="J4772" s="6">
        <v>56</v>
      </c>
      <c r="K4772" s="7">
        <v>2464</v>
      </c>
      <c r="L4772" s="7">
        <v>1823.3600000000004</v>
      </c>
      <c r="M4772" s="8">
        <v>0.7400000000000001</v>
      </c>
      <c r="N4772" s="2" t="s">
        <v>82</v>
      </c>
      <c r="O4772">
        <f t="shared" si="592"/>
        <v>2021</v>
      </c>
      <c r="P4772">
        <f t="shared" si="593"/>
        <v>1</v>
      </c>
      <c r="Q4772" t="str">
        <f t="shared" si="594"/>
        <v>janv</v>
      </c>
      <c r="R4772" t="str">
        <f t="shared" si="595"/>
        <v>Montana</v>
      </c>
      <c r="S4772" t="str">
        <f t="shared" si="596"/>
        <v>2021-01</v>
      </c>
      <c r="T4772">
        <f>IF(AND(COUNTIF(Calculs!$Q$2:$Q$12,$O4772)&gt;0,COUNTIF(Calculs!$S$2:$S$12,$E4772)&gt;0,COUNTIF(Calculs!$U$2:$U$12,$H4772)&gt;0),1,0)</f>
        <v>1</v>
      </c>
      <c r="U4772">
        <f t="shared" si="597"/>
        <v>2464</v>
      </c>
      <c r="V4772">
        <f t="shared" si="598"/>
        <v>56</v>
      </c>
      <c r="W4772">
        <f t="shared" si="599"/>
        <v>1823.3600000000004</v>
      </c>
    </row>
    <row r="4773" spans="1:23" ht="15.75" customHeight="1" x14ac:dyDescent="0.3">
      <c r="A4773" s="2" t="s">
        <v>33</v>
      </c>
      <c r="B4773" s="2">
        <v>1189833</v>
      </c>
      <c r="C4773" s="3">
        <v>44216</v>
      </c>
      <c r="D4773" s="12" t="str" cm="1">
        <f t="array" ref="D4773">_xlfn.SWITCH(WEEKDAY(C4773,2), 1, "Lundi", 2, "Mardi", 3, "Mercredi", 4, "Jeudi", 5, "Vendredi", 6, "Samedi", 7, "Dimanche", "Erreur")</f>
        <v>Mercredi</v>
      </c>
      <c r="E4773" s="2" t="s">
        <v>35</v>
      </c>
      <c r="F4773" s="2" t="s">
        <v>52</v>
      </c>
      <c r="G4773" s="2" t="s">
        <v>53</v>
      </c>
      <c r="H4773" s="4" t="s">
        <v>22</v>
      </c>
      <c r="I4773" s="5">
        <v>55</v>
      </c>
      <c r="J4773" s="6">
        <v>101</v>
      </c>
      <c r="K4773" s="7">
        <v>5555</v>
      </c>
      <c r="L4773" s="7">
        <v>2166.4500000000003</v>
      </c>
      <c r="M4773" s="8">
        <v>0.39</v>
      </c>
      <c r="N4773" s="2" t="s">
        <v>82</v>
      </c>
      <c r="O4773">
        <f t="shared" si="592"/>
        <v>2021</v>
      </c>
      <c r="P4773">
        <f t="shared" si="593"/>
        <v>1</v>
      </c>
      <c r="Q4773" t="str">
        <f t="shared" si="594"/>
        <v>janv</v>
      </c>
      <c r="R4773" t="str">
        <f t="shared" si="595"/>
        <v>Montana</v>
      </c>
      <c r="S4773" t="str">
        <f t="shared" si="596"/>
        <v>2021-01</v>
      </c>
      <c r="T4773">
        <f>IF(AND(COUNTIF(Calculs!$Q$2:$Q$12,$O4773)&gt;0,COUNTIF(Calculs!$S$2:$S$12,$E4773)&gt;0,COUNTIF(Calculs!$U$2:$U$12,$H4773)&gt;0),1,0)</f>
        <v>1</v>
      </c>
      <c r="U4773">
        <f t="shared" si="597"/>
        <v>5555</v>
      </c>
      <c r="V4773">
        <f t="shared" si="598"/>
        <v>101</v>
      </c>
      <c r="W4773">
        <f t="shared" si="599"/>
        <v>2166.4500000000003</v>
      </c>
    </row>
    <row r="4774" spans="1:23" ht="15.75" customHeight="1" x14ac:dyDescent="0.3">
      <c r="A4774" s="2" t="s">
        <v>33</v>
      </c>
      <c r="B4774" s="2">
        <v>1189833</v>
      </c>
      <c r="C4774" s="3">
        <v>44217</v>
      </c>
      <c r="D4774" s="12" t="str" cm="1">
        <f t="array" ref="D4774">_xlfn.SWITCH(WEEKDAY(C4774,2), 1, "Lundi", 2, "Mardi", 3, "Mercredi", 4, "Jeudi", 5, "Vendredi", 6, "Samedi", 7, "Dimanche", "Erreur")</f>
        <v>Jeudi</v>
      </c>
      <c r="E4774" s="2" t="s">
        <v>35</v>
      </c>
      <c r="F4774" s="2" t="s">
        <v>52</v>
      </c>
      <c r="G4774" s="2" t="s">
        <v>53</v>
      </c>
      <c r="H4774" s="4" t="s">
        <v>16</v>
      </c>
      <c r="I4774" s="5">
        <v>39</v>
      </c>
      <c r="J4774" s="6">
        <v>150</v>
      </c>
      <c r="K4774" s="7">
        <v>5850</v>
      </c>
      <c r="L4774" s="7">
        <v>3334.5000000000005</v>
      </c>
      <c r="M4774" s="8">
        <v>0.57000000000000006</v>
      </c>
      <c r="N4774" s="2" t="s">
        <v>82</v>
      </c>
      <c r="O4774">
        <f t="shared" si="592"/>
        <v>2021</v>
      </c>
      <c r="P4774">
        <f t="shared" si="593"/>
        <v>1</v>
      </c>
      <c r="Q4774" t="str">
        <f t="shared" si="594"/>
        <v>janv</v>
      </c>
      <c r="R4774" t="str">
        <f t="shared" si="595"/>
        <v>Montana</v>
      </c>
      <c r="S4774" t="str">
        <f t="shared" si="596"/>
        <v>2021-01</v>
      </c>
      <c r="T4774">
        <f>IF(AND(COUNTIF(Calculs!$Q$2:$Q$12,$O4774)&gt;0,COUNTIF(Calculs!$S$2:$S$12,$E4774)&gt;0,COUNTIF(Calculs!$U$2:$U$12,$H4774)&gt;0),1,0)</f>
        <v>1</v>
      </c>
      <c r="U4774">
        <f t="shared" si="597"/>
        <v>5850</v>
      </c>
      <c r="V4774">
        <f t="shared" si="598"/>
        <v>150</v>
      </c>
      <c r="W4774">
        <f t="shared" si="599"/>
        <v>3334.5000000000005</v>
      </c>
    </row>
    <row r="4775" spans="1:23" ht="15.75" customHeight="1" x14ac:dyDescent="0.3">
      <c r="A4775" s="2" t="s">
        <v>33</v>
      </c>
      <c r="B4775" s="2">
        <v>1189833</v>
      </c>
      <c r="C4775" s="3">
        <v>44218</v>
      </c>
      <c r="D4775" s="12" t="str" cm="1">
        <f t="array" ref="D4775">_xlfn.SWITCH(WEEKDAY(C4775,2), 1, "Lundi", 2, "Mardi", 3, "Mercredi", 4, "Jeudi", 5, "Vendredi", 6, "Samedi", 7, "Dimanche", "Erreur")</f>
        <v>Vendredi</v>
      </c>
      <c r="E4775" s="2" t="s">
        <v>35</v>
      </c>
      <c r="F4775" s="2" t="s">
        <v>52</v>
      </c>
      <c r="G4775" s="2" t="s">
        <v>53</v>
      </c>
      <c r="H4775" s="4" t="s">
        <v>18</v>
      </c>
      <c r="I4775" s="5">
        <v>41</v>
      </c>
      <c r="J4775" s="6">
        <v>106</v>
      </c>
      <c r="K4775" s="7">
        <v>4346</v>
      </c>
      <c r="L4775" s="7">
        <v>1912.24</v>
      </c>
      <c r="M4775" s="8">
        <v>0.44</v>
      </c>
      <c r="N4775" s="2" t="s">
        <v>82</v>
      </c>
      <c r="O4775">
        <f t="shared" si="592"/>
        <v>2021</v>
      </c>
      <c r="P4775">
        <f t="shared" si="593"/>
        <v>1</v>
      </c>
      <c r="Q4775" t="str">
        <f t="shared" si="594"/>
        <v>janv</v>
      </c>
      <c r="R4775" t="str">
        <f t="shared" si="595"/>
        <v>Montana</v>
      </c>
      <c r="S4775" t="str">
        <f t="shared" si="596"/>
        <v>2021-01</v>
      </c>
      <c r="T4775">
        <f>IF(AND(COUNTIF(Calculs!$Q$2:$Q$12,$O4775)&gt;0,COUNTIF(Calculs!$S$2:$S$12,$E4775)&gt;0,COUNTIF(Calculs!$U$2:$U$12,$H4775)&gt;0),1,0)</f>
        <v>1</v>
      </c>
      <c r="U4775">
        <f t="shared" si="597"/>
        <v>4346</v>
      </c>
      <c r="V4775">
        <f t="shared" si="598"/>
        <v>106</v>
      </c>
      <c r="W4775">
        <f t="shared" si="599"/>
        <v>1912.24</v>
      </c>
    </row>
    <row r="4776" spans="1:23" ht="15.75" customHeight="1" x14ac:dyDescent="0.3">
      <c r="A4776" s="2" t="s">
        <v>33</v>
      </c>
      <c r="B4776" s="2">
        <v>1189833</v>
      </c>
      <c r="C4776" s="3">
        <v>44219</v>
      </c>
      <c r="D4776" s="12" t="str" cm="1">
        <f t="array" ref="D4776">_xlfn.SWITCH(WEEKDAY(C4776,2), 1, "Lundi", 2, "Mardi", 3, "Mercredi", 4, "Jeudi", 5, "Vendredi", 6, "Samedi", 7, "Dimanche", "Erreur")</f>
        <v>Samedi</v>
      </c>
      <c r="E4776" s="2" t="s">
        <v>35</v>
      </c>
      <c r="F4776" s="2" t="s">
        <v>52</v>
      </c>
      <c r="G4776" s="2" t="s">
        <v>53</v>
      </c>
      <c r="H4776" s="4" t="s">
        <v>19</v>
      </c>
      <c r="I4776" s="5">
        <v>44</v>
      </c>
      <c r="J4776" s="6">
        <v>111</v>
      </c>
      <c r="K4776" s="7">
        <v>4884</v>
      </c>
      <c r="L4776" s="7">
        <v>2686.2000000000003</v>
      </c>
      <c r="M4776" s="8">
        <v>0.55000000000000004</v>
      </c>
      <c r="N4776" s="2" t="s">
        <v>82</v>
      </c>
      <c r="O4776">
        <f t="shared" si="592"/>
        <v>2021</v>
      </c>
      <c r="P4776">
        <f t="shared" si="593"/>
        <v>1</v>
      </c>
      <c r="Q4776" t="str">
        <f t="shared" si="594"/>
        <v>janv</v>
      </c>
      <c r="R4776" t="str">
        <f t="shared" si="595"/>
        <v>Montana</v>
      </c>
      <c r="S4776" t="str">
        <f t="shared" si="596"/>
        <v>2021-01</v>
      </c>
      <c r="T4776">
        <f>IF(AND(COUNTIF(Calculs!$Q$2:$Q$12,$O4776)&gt;0,COUNTIF(Calculs!$S$2:$S$12,$E4776)&gt;0,COUNTIF(Calculs!$U$2:$U$12,$H4776)&gt;0),1,0)</f>
        <v>1</v>
      </c>
      <c r="U4776">
        <f t="shared" si="597"/>
        <v>4884</v>
      </c>
      <c r="V4776">
        <f t="shared" si="598"/>
        <v>111</v>
      </c>
      <c r="W4776">
        <f t="shared" si="599"/>
        <v>2686.2000000000003</v>
      </c>
    </row>
    <row r="4777" spans="1:23" ht="15.75" customHeight="1" x14ac:dyDescent="0.3">
      <c r="A4777" s="2" t="s">
        <v>33</v>
      </c>
      <c r="B4777" s="2">
        <v>1189833</v>
      </c>
      <c r="C4777" s="3">
        <v>44220</v>
      </c>
      <c r="D4777" s="12" t="str" cm="1">
        <f t="array" ref="D4777">_xlfn.SWITCH(WEEKDAY(C4777,2), 1, "Lundi", 2, "Mardi", 3, "Mercredi", 4, "Jeudi", 5, "Vendredi", 6, "Samedi", 7, "Dimanche", "Erreur")</f>
        <v>Dimanche</v>
      </c>
      <c r="E4777" s="2" t="s">
        <v>35</v>
      </c>
      <c r="F4777" s="2" t="s">
        <v>52</v>
      </c>
      <c r="G4777" s="2" t="s">
        <v>53</v>
      </c>
      <c r="H4777" s="4" t="s">
        <v>20</v>
      </c>
      <c r="I4777" s="5">
        <v>38</v>
      </c>
      <c r="J4777" s="6">
        <v>88</v>
      </c>
      <c r="K4777" s="7">
        <v>3344</v>
      </c>
      <c r="L4777" s="7">
        <v>1772.3200000000002</v>
      </c>
      <c r="M4777" s="8">
        <v>0.53</v>
      </c>
      <c r="N4777" s="2" t="s">
        <v>82</v>
      </c>
      <c r="O4777">
        <f t="shared" si="592"/>
        <v>2021</v>
      </c>
      <c r="P4777">
        <f t="shared" si="593"/>
        <v>1</v>
      </c>
      <c r="Q4777" t="str">
        <f t="shared" si="594"/>
        <v>janv</v>
      </c>
      <c r="R4777" t="str">
        <f t="shared" si="595"/>
        <v>Montana</v>
      </c>
      <c r="S4777" t="str">
        <f t="shared" si="596"/>
        <v>2021-01</v>
      </c>
      <c r="T4777">
        <f>IF(AND(COUNTIF(Calculs!$Q$2:$Q$12,$O4777)&gt;0,COUNTIF(Calculs!$S$2:$S$12,$E4777)&gt;0,COUNTIF(Calculs!$U$2:$U$12,$H4777)&gt;0),1,0)</f>
        <v>1</v>
      </c>
      <c r="U4777">
        <f t="shared" si="597"/>
        <v>3344</v>
      </c>
      <c r="V4777">
        <f t="shared" si="598"/>
        <v>88</v>
      </c>
      <c r="W4777">
        <f t="shared" si="599"/>
        <v>1772.3200000000002</v>
      </c>
    </row>
    <row r="4778" spans="1:23" ht="15.75" customHeight="1" x14ac:dyDescent="0.3">
      <c r="A4778" s="2" t="s">
        <v>33</v>
      </c>
      <c r="B4778" s="2">
        <v>1189833</v>
      </c>
      <c r="C4778" s="3">
        <v>44221</v>
      </c>
      <c r="D4778" s="12" t="str" cm="1">
        <f t="array" ref="D4778">_xlfn.SWITCH(WEEKDAY(C4778,2), 1, "Lundi", 2, "Mardi", 3, "Mercredi", 4, "Jeudi", 5, "Vendredi", 6, "Samedi", 7, "Dimanche", "Erreur")</f>
        <v>Lundi</v>
      </c>
      <c r="E4778" s="2" t="s">
        <v>35</v>
      </c>
      <c r="F4778" s="2" t="s">
        <v>52</v>
      </c>
      <c r="G4778" s="2" t="s">
        <v>53</v>
      </c>
      <c r="H4778" s="4" t="s">
        <v>21</v>
      </c>
      <c r="I4778" s="5">
        <v>41</v>
      </c>
      <c r="J4778" s="6">
        <v>61</v>
      </c>
      <c r="K4778" s="7">
        <v>2501</v>
      </c>
      <c r="L4778" s="7">
        <v>1850.7400000000002</v>
      </c>
      <c r="M4778" s="8">
        <v>0.7400000000000001</v>
      </c>
      <c r="N4778" s="2" t="s">
        <v>82</v>
      </c>
      <c r="O4778">
        <f t="shared" si="592"/>
        <v>2021</v>
      </c>
      <c r="P4778">
        <f t="shared" si="593"/>
        <v>1</v>
      </c>
      <c r="Q4778" t="str">
        <f t="shared" si="594"/>
        <v>janv</v>
      </c>
      <c r="R4778" t="str">
        <f t="shared" si="595"/>
        <v>Montana</v>
      </c>
      <c r="S4778" t="str">
        <f t="shared" si="596"/>
        <v>2021-01</v>
      </c>
      <c r="T4778">
        <f>IF(AND(COUNTIF(Calculs!$Q$2:$Q$12,$O4778)&gt;0,COUNTIF(Calculs!$S$2:$S$12,$E4778)&gt;0,COUNTIF(Calculs!$U$2:$U$12,$H4778)&gt;0),1,0)</f>
        <v>1</v>
      </c>
      <c r="U4778">
        <f t="shared" si="597"/>
        <v>2501</v>
      </c>
      <c r="V4778">
        <f t="shared" si="598"/>
        <v>61</v>
      </c>
      <c r="W4778">
        <f t="shared" si="599"/>
        <v>1850.7400000000002</v>
      </c>
    </row>
    <row r="4779" spans="1:23" ht="15.75" customHeight="1" x14ac:dyDescent="0.3">
      <c r="A4779" s="2" t="s">
        <v>33</v>
      </c>
      <c r="B4779" s="2">
        <v>1189833</v>
      </c>
      <c r="C4779" s="3">
        <v>44222</v>
      </c>
      <c r="D4779" s="12" t="str" cm="1">
        <f t="array" ref="D4779">_xlfn.SWITCH(WEEKDAY(C4779,2), 1, "Lundi", 2, "Mardi", 3, "Mercredi", 4, "Jeudi", 5, "Vendredi", 6, "Samedi", 7, "Dimanche", "Erreur")</f>
        <v>Mardi</v>
      </c>
      <c r="E4779" s="2" t="s">
        <v>35</v>
      </c>
      <c r="F4779" s="2" t="s">
        <v>52</v>
      </c>
      <c r="G4779" s="2" t="s">
        <v>53</v>
      </c>
      <c r="H4779" s="4" t="s">
        <v>22</v>
      </c>
      <c r="I4779" s="5">
        <v>59</v>
      </c>
      <c r="J4779" s="6">
        <v>108</v>
      </c>
      <c r="K4779" s="7">
        <v>6372</v>
      </c>
      <c r="L4779" s="7">
        <v>2421.36</v>
      </c>
      <c r="M4779" s="8">
        <v>0.38</v>
      </c>
      <c r="N4779" s="2" t="s">
        <v>82</v>
      </c>
      <c r="O4779">
        <f t="shared" si="592"/>
        <v>2021</v>
      </c>
      <c r="P4779">
        <f t="shared" si="593"/>
        <v>1</v>
      </c>
      <c r="Q4779" t="str">
        <f t="shared" si="594"/>
        <v>janv</v>
      </c>
      <c r="R4779" t="str">
        <f t="shared" si="595"/>
        <v>Montana</v>
      </c>
      <c r="S4779" t="str">
        <f t="shared" si="596"/>
        <v>2021-01</v>
      </c>
      <c r="T4779">
        <f>IF(AND(COUNTIF(Calculs!$Q$2:$Q$12,$O4779)&gt;0,COUNTIF(Calculs!$S$2:$S$12,$E4779)&gt;0,COUNTIF(Calculs!$U$2:$U$12,$H4779)&gt;0),1,0)</f>
        <v>1</v>
      </c>
      <c r="U4779">
        <f t="shared" si="597"/>
        <v>6372</v>
      </c>
      <c r="V4779">
        <f t="shared" si="598"/>
        <v>108</v>
      </c>
      <c r="W4779">
        <f t="shared" si="599"/>
        <v>2421.36</v>
      </c>
    </row>
    <row r="4780" spans="1:23" ht="15.75" customHeight="1" x14ac:dyDescent="0.3">
      <c r="A4780" s="2" t="s">
        <v>33</v>
      </c>
      <c r="B4780" s="2">
        <v>1189833</v>
      </c>
      <c r="C4780" s="3">
        <v>44223</v>
      </c>
      <c r="D4780" s="12" t="str" cm="1">
        <f t="array" ref="D4780">_xlfn.SWITCH(WEEKDAY(C4780,2), 1, "Lundi", 2, "Mardi", 3, "Mercredi", 4, "Jeudi", 5, "Vendredi", 6, "Samedi", 7, "Dimanche", "Erreur")</f>
        <v>Mercredi</v>
      </c>
      <c r="E4780" s="2" t="s">
        <v>35</v>
      </c>
      <c r="F4780" s="2" t="s">
        <v>52</v>
      </c>
      <c r="G4780" s="2" t="s">
        <v>53</v>
      </c>
      <c r="H4780" s="4" t="s">
        <v>16</v>
      </c>
      <c r="I4780" s="5">
        <v>36</v>
      </c>
      <c r="J4780" s="6">
        <v>169</v>
      </c>
      <c r="K4780" s="7">
        <v>6084</v>
      </c>
      <c r="L4780" s="7">
        <v>3589.5600000000004</v>
      </c>
      <c r="M4780" s="8">
        <v>0.59000000000000008</v>
      </c>
      <c r="N4780" s="2" t="s">
        <v>82</v>
      </c>
      <c r="O4780">
        <f t="shared" si="592"/>
        <v>2021</v>
      </c>
      <c r="P4780">
        <f t="shared" si="593"/>
        <v>1</v>
      </c>
      <c r="Q4780" t="str">
        <f t="shared" si="594"/>
        <v>janv</v>
      </c>
      <c r="R4780" t="str">
        <f t="shared" si="595"/>
        <v>Montana</v>
      </c>
      <c r="S4780" t="str">
        <f t="shared" si="596"/>
        <v>2021-01</v>
      </c>
      <c r="T4780">
        <f>IF(AND(COUNTIF(Calculs!$Q$2:$Q$12,$O4780)&gt;0,COUNTIF(Calculs!$S$2:$S$12,$E4780)&gt;0,COUNTIF(Calculs!$U$2:$U$12,$H4780)&gt;0),1,0)</f>
        <v>1</v>
      </c>
      <c r="U4780">
        <f t="shared" si="597"/>
        <v>6084</v>
      </c>
      <c r="V4780">
        <f t="shared" si="598"/>
        <v>169</v>
      </c>
      <c r="W4780">
        <f t="shared" si="599"/>
        <v>3589.5600000000004</v>
      </c>
    </row>
    <row r="4781" spans="1:23" ht="15.75" customHeight="1" x14ac:dyDescent="0.3">
      <c r="A4781" s="2" t="s">
        <v>33</v>
      </c>
      <c r="B4781" s="2">
        <v>1189833</v>
      </c>
      <c r="C4781" s="3">
        <v>44224</v>
      </c>
      <c r="D4781" s="12" t="str" cm="1">
        <f t="array" ref="D4781">_xlfn.SWITCH(WEEKDAY(C4781,2), 1, "Lundi", 2, "Mardi", 3, "Mercredi", 4, "Jeudi", 5, "Vendredi", 6, "Samedi", 7, "Dimanche", "Erreur")</f>
        <v>Jeudi</v>
      </c>
      <c r="E4781" s="2" t="s">
        <v>35</v>
      </c>
      <c r="F4781" s="2" t="s">
        <v>52</v>
      </c>
      <c r="G4781" s="2" t="s">
        <v>53</v>
      </c>
      <c r="H4781" s="4" t="s">
        <v>18</v>
      </c>
      <c r="I4781" s="5">
        <v>42</v>
      </c>
      <c r="J4781" s="6">
        <v>147</v>
      </c>
      <c r="K4781" s="7">
        <v>6174</v>
      </c>
      <c r="L4781" s="7">
        <v>2531.3399999999997</v>
      </c>
      <c r="M4781" s="8">
        <v>0.41</v>
      </c>
      <c r="N4781" s="2" t="s">
        <v>82</v>
      </c>
      <c r="O4781">
        <f t="shared" si="592"/>
        <v>2021</v>
      </c>
      <c r="P4781">
        <f t="shared" si="593"/>
        <v>1</v>
      </c>
      <c r="Q4781" t="str">
        <f t="shared" si="594"/>
        <v>janv</v>
      </c>
      <c r="R4781" t="str">
        <f t="shared" si="595"/>
        <v>Montana</v>
      </c>
      <c r="S4781" t="str">
        <f t="shared" si="596"/>
        <v>2021-01</v>
      </c>
      <c r="T4781">
        <f>IF(AND(COUNTIF(Calculs!$Q$2:$Q$12,$O4781)&gt;0,COUNTIF(Calculs!$S$2:$S$12,$E4781)&gt;0,COUNTIF(Calculs!$U$2:$U$12,$H4781)&gt;0),1,0)</f>
        <v>1</v>
      </c>
      <c r="U4781">
        <f t="shared" si="597"/>
        <v>6174</v>
      </c>
      <c r="V4781">
        <f t="shared" si="598"/>
        <v>147</v>
      </c>
      <c r="W4781">
        <f t="shared" si="599"/>
        <v>2531.3399999999997</v>
      </c>
    </row>
    <row r="4782" spans="1:23" ht="15.75" customHeight="1" x14ac:dyDescent="0.3">
      <c r="A4782" s="2" t="s">
        <v>33</v>
      </c>
      <c r="B4782" s="2">
        <v>1189833</v>
      </c>
      <c r="C4782" s="3">
        <v>44225</v>
      </c>
      <c r="D4782" s="12" t="str" cm="1">
        <f t="array" ref="D4782">_xlfn.SWITCH(WEEKDAY(C4782,2), 1, "Lundi", 2, "Mardi", 3, "Mercredi", 4, "Jeudi", 5, "Vendredi", 6, "Samedi", 7, "Dimanche", "Erreur")</f>
        <v>Vendredi</v>
      </c>
      <c r="E4782" s="2" t="s">
        <v>35</v>
      </c>
      <c r="F4782" s="2" t="s">
        <v>52</v>
      </c>
      <c r="G4782" s="2" t="s">
        <v>53</v>
      </c>
      <c r="H4782" s="4" t="s">
        <v>19</v>
      </c>
      <c r="I4782" s="5">
        <v>44</v>
      </c>
      <c r="J4782" s="6">
        <v>165</v>
      </c>
      <c r="K4782" s="7">
        <v>7260</v>
      </c>
      <c r="L4782" s="7">
        <v>3993.0000000000005</v>
      </c>
      <c r="M4782" s="8">
        <v>0.55000000000000004</v>
      </c>
      <c r="N4782" s="2" t="s">
        <v>82</v>
      </c>
      <c r="O4782">
        <f t="shared" si="592"/>
        <v>2021</v>
      </c>
      <c r="P4782">
        <f t="shared" si="593"/>
        <v>1</v>
      </c>
      <c r="Q4782" t="str">
        <f t="shared" si="594"/>
        <v>janv</v>
      </c>
      <c r="R4782" t="str">
        <f t="shared" si="595"/>
        <v>Montana</v>
      </c>
      <c r="S4782" t="str">
        <f t="shared" si="596"/>
        <v>2021-01</v>
      </c>
      <c r="T4782">
        <f>IF(AND(COUNTIF(Calculs!$Q$2:$Q$12,$O4782)&gt;0,COUNTIF(Calculs!$S$2:$S$12,$E4782)&gt;0,COUNTIF(Calculs!$U$2:$U$12,$H4782)&gt;0),1,0)</f>
        <v>1</v>
      </c>
      <c r="U4782">
        <f t="shared" si="597"/>
        <v>7260</v>
      </c>
      <c r="V4782">
        <f t="shared" si="598"/>
        <v>165</v>
      </c>
      <c r="W4782">
        <f t="shared" si="599"/>
        <v>3993.0000000000005</v>
      </c>
    </row>
    <row r="4783" spans="1:23" ht="15.75" customHeight="1" x14ac:dyDescent="0.3">
      <c r="A4783" s="2" t="s">
        <v>33</v>
      </c>
      <c r="B4783" s="2">
        <v>1189833</v>
      </c>
      <c r="C4783" s="3">
        <v>44226</v>
      </c>
      <c r="D4783" s="12" t="str" cm="1">
        <f t="array" ref="D4783">_xlfn.SWITCH(WEEKDAY(C4783,2), 1, "Lundi", 2, "Mardi", 3, "Mercredi", 4, "Jeudi", 5, "Vendredi", 6, "Samedi", 7, "Dimanche", "Erreur")</f>
        <v>Samedi</v>
      </c>
      <c r="E4783" s="2" t="s">
        <v>35</v>
      </c>
      <c r="F4783" s="2" t="s">
        <v>52</v>
      </c>
      <c r="G4783" s="2" t="s">
        <v>53</v>
      </c>
      <c r="H4783" s="4" t="s">
        <v>20</v>
      </c>
      <c r="I4783" s="5">
        <v>38</v>
      </c>
      <c r="J4783" s="6">
        <v>106</v>
      </c>
      <c r="K4783" s="7">
        <v>4028</v>
      </c>
      <c r="L4783" s="7">
        <v>2134.84</v>
      </c>
      <c r="M4783" s="8">
        <v>0.53</v>
      </c>
      <c r="N4783" s="2" t="s">
        <v>82</v>
      </c>
      <c r="O4783">
        <f t="shared" si="592"/>
        <v>2021</v>
      </c>
      <c r="P4783">
        <f t="shared" si="593"/>
        <v>1</v>
      </c>
      <c r="Q4783" t="str">
        <f t="shared" si="594"/>
        <v>janv</v>
      </c>
      <c r="R4783" t="str">
        <f t="shared" si="595"/>
        <v>Montana</v>
      </c>
      <c r="S4783" t="str">
        <f t="shared" si="596"/>
        <v>2021-01</v>
      </c>
      <c r="T4783">
        <f>IF(AND(COUNTIF(Calculs!$Q$2:$Q$12,$O4783)&gt;0,COUNTIF(Calculs!$S$2:$S$12,$E4783)&gt;0,COUNTIF(Calculs!$U$2:$U$12,$H4783)&gt;0),1,0)</f>
        <v>1</v>
      </c>
      <c r="U4783">
        <f t="shared" si="597"/>
        <v>4028</v>
      </c>
      <c r="V4783">
        <f t="shared" si="598"/>
        <v>106</v>
      </c>
      <c r="W4783">
        <f t="shared" si="599"/>
        <v>2134.84</v>
      </c>
    </row>
    <row r="4784" spans="1:23" ht="15.75" customHeight="1" x14ac:dyDescent="0.3">
      <c r="A4784" s="2" t="s">
        <v>33</v>
      </c>
      <c r="B4784" s="2">
        <v>1189833</v>
      </c>
      <c r="C4784" s="3">
        <v>44227</v>
      </c>
      <c r="D4784" s="12" t="str" cm="1">
        <f t="array" ref="D4784">_xlfn.SWITCH(WEEKDAY(C4784,2), 1, "Lundi", 2, "Mardi", 3, "Mercredi", 4, "Jeudi", 5, "Vendredi", 6, "Samedi", 7, "Dimanche", "Erreur")</f>
        <v>Dimanche</v>
      </c>
      <c r="E4784" s="2" t="s">
        <v>35</v>
      </c>
      <c r="F4784" s="2" t="s">
        <v>52</v>
      </c>
      <c r="G4784" s="2" t="s">
        <v>53</v>
      </c>
      <c r="H4784" s="4" t="s">
        <v>21</v>
      </c>
      <c r="I4784" s="5">
        <v>41</v>
      </c>
      <c r="J4784" s="6">
        <v>75</v>
      </c>
      <c r="K4784" s="7">
        <v>3075</v>
      </c>
      <c r="L4784" s="7">
        <v>2275.5000000000005</v>
      </c>
      <c r="M4784" s="8">
        <v>0.7400000000000001</v>
      </c>
      <c r="N4784" s="2" t="s">
        <v>82</v>
      </c>
      <c r="O4784">
        <f t="shared" si="592"/>
        <v>2021</v>
      </c>
      <c r="P4784">
        <f t="shared" si="593"/>
        <v>1</v>
      </c>
      <c r="Q4784" t="str">
        <f t="shared" si="594"/>
        <v>janv</v>
      </c>
      <c r="R4784" t="str">
        <f t="shared" si="595"/>
        <v>Montana</v>
      </c>
      <c r="S4784" t="str">
        <f t="shared" si="596"/>
        <v>2021-01</v>
      </c>
      <c r="T4784">
        <f>IF(AND(COUNTIF(Calculs!$Q$2:$Q$12,$O4784)&gt;0,COUNTIF(Calculs!$S$2:$S$12,$E4784)&gt;0,COUNTIF(Calculs!$U$2:$U$12,$H4784)&gt;0),1,0)</f>
        <v>1</v>
      </c>
      <c r="U4784">
        <f t="shared" si="597"/>
        <v>3075</v>
      </c>
      <c r="V4784">
        <f t="shared" si="598"/>
        <v>75</v>
      </c>
      <c r="W4784">
        <f t="shared" si="599"/>
        <v>2275.5000000000005</v>
      </c>
    </row>
    <row r="4785" spans="1:23" ht="15.75" customHeight="1" x14ac:dyDescent="0.3">
      <c r="A4785" s="2" t="s">
        <v>33</v>
      </c>
      <c r="B4785" s="2">
        <v>1189833</v>
      </c>
      <c r="C4785" s="3">
        <v>44228</v>
      </c>
      <c r="D4785" s="12" t="str" cm="1">
        <f t="array" ref="D4785">_xlfn.SWITCH(WEEKDAY(C4785,2), 1, "Lundi", 2, "Mardi", 3, "Mercredi", 4, "Jeudi", 5, "Vendredi", 6, "Samedi", 7, "Dimanche", "Erreur")</f>
        <v>Lundi</v>
      </c>
      <c r="E4785" s="2" t="s">
        <v>35</v>
      </c>
      <c r="F4785" s="2" t="s">
        <v>52</v>
      </c>
      <c r="G4785" s="2" t="s">
        <v>53</v>
      </c>
      <c r="H4785" s="4" t="s">
        <v>22</v>
      </c>
      <c r="I4785" s="5">
        <v>55</v>
      </c>
      <c r="J4785" s="6">
        <v>150</v>
      </c>
      <c r="K4785" s="7">
        <v>8250</v>
      </c>
      <c r="L4785" s="7">
        <v>2970</v>
      </c>
      <c r="M4785" s="8">
        <v>0.36</v>
      </c>
      <c r="N4785" s="2" t="s">
        <v>82</v>
      </c>
      <c r="O4785">
        <f t="shared" si="592"/>
        <v>2021</v>
      </c>
      <c r="P4785">
        <f t="shared" si="593"/>
        <v>2</v>
      </c>
      <c r="Q4785" t="str">
        <f t="shared" si="594"/>
        <v>févr</v>
      </c>
      <c r="R4785" t="str">
        <f t="shared" si="595"/>
        <v>Montana</v>
      </c>
      <c r="S4785" t="str">
        <f t="shared" si="596"/>
        <v>2021-02</v>
      </c>
      <c r="T4785">
        <f>IF(AND(COUNTIF(Calculs!$Q$2:$Q$12,$O4785)&gt;0,COUNTIF(Calculs!$S$2:$S$12,$E4785)&gt;0,COUNTIF(Calculs!$U$2:$U$12,$H4785)&gt;0),1,0)</f>
        <v>1</v>
      </c>
      <c r="U4785">
        <f t="shared" si="597"/>
        <v>8250</v>
      </c>
      <c r="V4785">
        <f t="shared" si="598"/>
        <v>150</v>
      </c>
      <c r="W4785">
        <f t="shared" si="599"/>
        <v>2970</v>
      </c>
    </row>
    <row r="4786" spans="1:23" ht="15.75" customHeight="1" x14ac:dyDescent="0.3">
      <c r="A4786" s="2" t="s">
        <v>33</v>
      </c>
      <c r="B4786" s="2">
        <v>1189833</v>
      </c>
      <c r="C4786" s="3">
        <v>44229</v>
      </c>
      <c r="D4786" s="12" t="str" cm="1">
        <f t="array" ref="D4786">_xlfn.SWITCH(WEEKDAY(C4786,2), 1, "Lundi", 2, "Mardi", 3, "Mercredi", 4, "Jeudi", 5, "Vendredi", 6, "Samedi", 7, "Dimanche", "Erreur")</f>
        <v>Mardi</v>
      </c>
      <c r="E4786" s="2" t="s">
        <v>35</v>
      </c>
      <c r="F4786" s="2" t="s">
        <v>52</v>
      </c>
      <c r="G4786" s="2" t="s">
        <v>53</v>
      </c>
      <c r="H4786" s="4" t="s">
        <v>16</v>
      </c>
      <c r="I4786" s="5">
        <v>37</v>
      </c>
      <c r="J4786" s="6">
        <v>203</v>
      </c>
      <c r="K4786" s="7">
        <v>7511</v>
      </c>
      <c r="L4786" s="7">
        <v>4431.4900000000007</v>
      </c>
      <c r="M4786" s="8">
        <v>0.59000000000000008</v>
      </c>
      <c r="N4786" s="2" t="s">
        <v>82</v>
      </c>
      <c r="O4786">
        <f t="shared" si="592"/>
        <v>2021</v>
      </c>
      <c r="P4786">
        <f t="shared" si="593"/>
        <v>2</v>
      </c>
      <c r="Q4786" t="str">
        <f t="shared" si="594"/>
        <v>févr</v>
      </c>
      <c r="R4786" t="str">
        <f t="shared" si="595"/>
        <v>Montana</v>
      </c>
      <c r="S4786" t="str">
        <f t="shared" si="596"/>
        <v>2021-02</v>
      </c>
      <c r="T4786">
        <f>IF(AND(COUNTIF(Calculs!$Q$2:$Q$12,$O4786)&gt;0,COUNTIF(Calculs!$S$2:$S$12,$E4786)&gt;0,COUNTIF(Calculs!$U$2:$U$12,$H4786)&gt;0),1,0)</f>
        <v>1</v>
      </c>
      <c r="U4786">
        <f t="shared" si="597"/>
        <v>7511</v>
      </c>
      <c r="V4786">
        <f t="shared" si="598"/>
        <v>203</v>
      </c>
      <c r="W4786">
        <f t="shared" si="599"/>
        <v>4431.4900000000007</v>
      </c>
    </row>
    <row r="4787" spans="1:23" ht="15.75" customHeight="1" x14ac:dyDescent="0.3">
      <c r="A4787" s="2" t="s">
        <v>33</v>
      </c>
      <c r="B4787" s="2">
        <v>1189833</v>
      </c>
      <c r="C4787" s="3">
        <v>44230</v>
      </c>
      <c r="D4787" s="12" t="str" cm="1">
        <f t="array" ref="D4787">_xlfn.SWITCH(WEEKDAY(C4787,2), 1, "Lundi", 2, "Mardi", 3, "Mercredi", 4, "Jeudi", 5, "Vendredi", 6, "Samedi", 7, "Dimanche", "Erreur")</f>
        <v>Mercredi</v>
      </c>
      <c r="E4787" s="2" t="s">
        <v>35</v>
      </c>
      <c r="F4787" s="2" t="s">
        <v>52</v>
      </c>
      <c r="G4787" s="2" t="s">
        <v>53</v>
      </c>
      <c r="H4787" s="4" t="s">
        <v>18</v>
      </c>
      <c r="I4787" s="5">
        <v>41</v>
      </c>
      <c r="J4787" s="6">
        <v>156</v>
      </c>
      <c r="K4787" s="7">
        <v>6396</v>
      </c>
      <c r="L4787" s="7">
        <v>2750.2799999999997</v>
      </c>
      <c r="M4787" s="8">
        <v>0.43</v>
      </c>
      <c r="N4787" s="2" t="s">
        <v>82</v>
      </c>
      <c r="O4787">
        <f t="shared" si="592"/>
        <v>2021</v>
      </c>
      <c r="P4787">
        <f t="shared" si="593"/>
        <v>2</v>
      </c>
      <c r="Q4787" t="str">
        <f t="shared" si="594"/>
        <v>févr</v>
      </c>
      <c r="R4787" t="str">
        <f t="shared" si="595"/>
        <v>Montana</v>
      </c>
      <c r="S4787" t="str">
        <f t="shared" si="596"/>
        <v>2021-02</v>
      </c>
      <c r="T4787">
        <f>IF(AND(COUNTIF(Calculs!$Q$2:$Q$12,$O4787)&gt;0,COUNTIF(Calculs!$S$2:$S$12,$E4787)&gt;0,COUNTIF(Calculs!$U$2:$U$12,$H4787)&gt;0),1,0)</f>
        <v>1</v>
      </c>
      <c r="U4787">
        <f t="shared" si="597"/>
        <v>6396</v>
      </c>
      <c r="V4787">
        <f t="shared" si="598"/>
        <v>156</v>
      </c>
      <c r="W4787">
        <f t="shared" si="599"/>
        <v>2750.2799999999997</v>
      </c>
    </row>
    <row r="4788" spans="1:23" ht="15.75" customHeight="1" x14ac:dyDescent="0.3">
      <c r="A4788" s="2" t="s">
        <v>33</v>
      </c>
      <c r="B4788" s="2">
        <v>1189833</v>
      </c>
      <c r="C4788" s="3">
        <v>44231</v>
      </c>
      <c r="D4788" s="12" t="str" cm="1">
        <f t="array" ref="D4788">_xlfn.SWITCH(WEEKDAY(C4788,2), 1, "Lundi", 2, "Mardi", 3, "Mercredi", 4, "Jeudi", 5, "Vendredi", 6, "Samedi", 7, "Dimanche", "Erreur")</f>
        <v>Jeudi</v>
      </c>
      <c r="E4788" s="2" t="s">
        <v>35</v>
      </c>
      <c r="F4788" s="2" t="s">
        <v>52</v>
      </c>
      <c r="G4788" s="2" t="s">
        <v>53</v>
      </c>
      <c r="H4788" s="4" t="s">
        <v>19</v>
      </c>
      <c r="I4788" s="5">
        <v>44</v>
      </c>
      <c r="J4788" s="6">
        <v>143</v>
      </c>
      <c r="K4788" s="7">
        <v>6292</v>
      </c>
      <c r="L4788" s="7">
        <v>3712.2800000000007</v>
      </c>
      <c r="M4788" s="8">
        <v>0.59000000000000008</v>
      </c>
      <c r="N4788" s="2" t="s">
        <v>82</v>
      </c>
      <c r="O4788">
        <f t="shared" si="592"/>
        <v>2021</v>
      </c>
      <c r="P4788">
        <f t="shared" si="593"/>
        <v>2</v>
      </c>
      <c r="Q4788" t="str">
        <f t="shared" si="594"/>
        <v>févr</v>
      </c>
      <c r="R4788" t="str">
        <f t="shared" si="595"/>
        <v>Montana</v>
      </c>
      <c r="S4788" t="str">
        <f t="shared" si="596"/>
        <v>2021-02</v>
      </c>
      <c r="T4788">
        <f>IF(AND(COUNTIF(Calculs!$Q$2:$Q$12,$O4788)&gt;0,COUNTIF(Calculs!$S$2:$S$12,$E4788)&gt;0,COUNTIF(Calculs!$U$2:$U$12,$H4788)&gt;0),1,0)</f>
        <v>1</v>
      </c>
      <c r="U4788">
        <f t="shared" si="597"/>
        <v>6292</v>
      </c>
      <c r="V4788">
        <f t="shared" si="598"/>
        <v>143</v>
      </c>
      <c r="W4788">
        <f t="shared" si="599"/>
        <v>3712.2800000000007</v>
      </c>
    </row>
    <row r="4789" spans="1:23" ht="15.75" customHeight="1" x14ac:dyDescent="0.3">
      <c r="A4789" s="2" t="s">
        <v>33</v>
      </c>
      <c r="B4789" s="2">
        <v>1189833</v>
      </c>
      <c r="C4789" s="3">
        <v>44232</v>
      </c>
      <c r="D4789" s="12" t="str" cm="1">
        <f t="array" ref="D4789">_xlfn.SWITCH(WEEKDAY(C4789,2), 1, "Lundi", 2, "Mardi", 3, "Mercredi", 4, "Jeudi", 5, "Vendredi", 6, "Samedi", 7, "Dimanche", "Erreur")</f>
        <v>Vendredi</v>
      </c>
      <c r="E4789" s="2" t="s">
        <v>35</v>
      </c>
      <c r="F4789" s="2" t="s">
        <v>52</v>
      </c>
      <c r="G4789" s="2" t="s">
        <v>53</v>
      </c>
      <c r="H4789" s="4" t="s">
        <v>20</v>
      </c>
      <c r="I4789" s="5">
        <v>36</v>
      </c>
      <c r="J4789" s="6">
        <v>113</v>
      </c>
      <c r="K4789" s="7">
        <v>4068</v>
      </c>
      <c r="L4789" s="7">
        <v>2156.04</v>
      </c>
      <c r="M4789" s="8">
        <v>0.53</v>
      </c>
      <c r="N4789" s="2" t="s">
        <v>82</v>
      </c>
      <c r="O4789">
        <f t="shared" si="592"/>
        <v>2021</v>
      </c>
      <c r="P4789">
        <f t="shared" si="593"/>
        <v>2</v>
      </c>
      <c r="Q4789" t="str">
        <f t="shared" si="594"/>
        <v>févr</v>
      </c>
      <c r="R4789" t="str">
        <f t="shared" si="595"/>
        <v>Montana</v>
      </c>
      <c r="S4789" t="str">
        <f t="shared" si="596"/>
        <v>2021-02</v>
      </c>
      <c r="T4789">
        <f>IF(AND(COUNTIF(Calculs!$Q$2:$Q$12,$O4789)&gt;0,COUNTIF(Calculs!$S$2:$S$12,$E4789)&gt;0,COUNTIF(Calculs!$U$2:$U$12,$H4789)&gt;0),1,0)</f>
        <v>1</v>
      </c>
      <c r="U4789">
        <f t="shared" si="597"/>
        <v>4068</v>
      </c>
      <c r="V4789">
        <f t="shared" si="598"/>
        <v>113</v>
      </c>
      <c r="W4789">
        <f t="shared" si="599"/>
        <v>2156.04</v>
      </c>
    </row>
    <row r="4790" spans="1:23" ht="15.75" customHeight="1" x14ac:dyDescent="0.3">
      <c r="A4790" s="2" t="s">
        <v>33</v>
      </c>
      <c r="B4790" s="2">
        <v>1189833</v>
      </c>
      <c r="C4790" s="3">
        <v>44233</v>
      </c>
      <c r="D4790" s="12" t="str" cm="1">
        <f t="array" ref="D4790">_xlfn.SWITCH(WEEKDAY(C4790,2), 1, "Lundi", 2, "Mardi", 3, "Mercredi", 4, "Jeudi", 5, "Vendredi", 6, "Samedi", 7, "Dimanche", "Erreur")</f>
        <v>Samedi</v>
      </c>
      <c r="E4790" s="2" t="s">
        <v>35</v>
      </c>
      <c r="F4790" s="2" t="s">
        <v>52</v>
      </c>
      <c r="G4790" s="2" t="s">
        <v>53</v>
      </c>
      <c r="H4790" s="4" t="s">
        <v>21</v>
      </c>
      <c r="I4790" s="5">
        <v>42</v>
      </c>
      <c r="J4790" s="6">
        <v>124</v>
      </c>
      <c r="K4790" s="7">
        <v>5208</v>
      </c>
      <c r="L4790" s="7">
        <v>3645.6000000000004</v>
      </c>
      <c r="M4790" s="8">
        <v>0.70000000000000007</v>
      </c>
      <c r="N4790" s="2" t="s">
        <v>82</v>
      </c>
      <c r="O4790">
        <f t="shared" si="592"/>
        <v>2021</v>
      </c>
      <c r="P4790">
        <f t="shared" si="593"/>
        <v>2</v>
      </c>
      <c r="Q4790" t="str">
        <f t="shared" si="594"/>
        <v>févr</v>
      </c>
      <c r="R4790" t="str">
        <f t="shared" si="595"/>
        <v>Montana</v>
      </c>
      <c r="S4790" t="str">
        <f t="shared" si="596"/>
        <v>2021-02</v>
      </c>
      <c r="T4790">
        <f>IF(AND(COUNTIF(Calculs!$Q$2:$Q$12,$O4790)&gt;0,COUNTIF(Calculs!$S$2:$S$12,$E4790)&gt;0,COUNTIF(Calculs!$U$2:$U$12,$H4790)&gt;0),1,0)</f>
        <v>1</v>
      </c>
      <c r="U4790">
        <f t="shared" si="597"/>
        <v>5208</v>
      </c>
      <c r="V4790">
        <f t="shared" si="598"/>
        <v>124</v>
      </c>
      <c r="W4790">
        <f t="shared" si="599"/>
        <v>3645.6000000000004</v>
      </c>
    </row>
    <row r="4791" spans="1:23" ht="15.75" customHeight="1" x14ac:dyDescent="0.3">
      <c r="A4791" s="2" t="s">
        <v>33</v>
      </c>
      <c r="B4791" s="2">
        <v>1189833</v>
      </c>
      <c r="C4791" s="3">
        <v>44234</v>
      </c>
      <c r="D4791" s="12" t="str" cm="1">
        <f t="array" ref="D4791">_xlfn.SWITCH(WEEKDAY(C4791,2), 1, "Lundi", 2, "Mardi", 3, "Mercredi", 4, "Jeudi", 5, "Vendredi", 6, "Samedi", 7, "Dimanche", "Erreur")</f>
        <v>Dimanche</v>
      </c>
      <c r="E4791" s="2" t="s">
        <v>35</v>
      </c>
      <c r="F4791" s="2" t="s">
        <v>52</v>
      </c>
      <c r="G4791" s="2" t="s">
        <v>53</v>
      </c>
      <c r="H4791" s="4" t="s">
        <v>22</v>
      </c>
      <c r="I4791" s="5">
        <v>58</v>
      </c>
      <c r="J4791" s="6">
        <v>143</v>
      </c>
      <c r="K4791" s="7">
        <v>8294</v>
      </c>
      <c r="L4791" s="7">
        <v>2902.8999999999996</v>
      </c>
      <c r="M4791" s="8">
        <v>0.35</v>
      </c>
      <c r="N4791" s="2" t="s">
        <v>82</v>
      </c>
      <c r="O4791">
        <f t="shared" si="592"/>
        <v>2021</v>
      </c>
      <c r="P4791">
        <f t="shared" si="593"/>
        <v>2</v>
      </c>
      <c r="Q4791" t="str">
        <f t="shared" si="594"/>
        <v>févr</v>
      </c>
      <c r="R4791" t="str">
        <f t="shared" si="595"/>
        <v>Montana</v>
      </c>
      <c r="S4791" t="str">
        <f t="shared" si="596"/>
        <v>2021-02</v>
      </c>
      <c r="T4791">
        <f>IF(AND(COUNTIF(Calculs!$Q$2:$Q$12,$O4791)&gt;0,COUNTIF(Calculs!$S$2:$S$12,$E4791)&gt;0,COUNTIF(Calculs!$U$2:$U$12,$H4791)&gt;0),1,0)</f>
        <v>1</v>
      </c>
      <c r="U4791">
        <f t="shared" si="597"/>
        <v>8294</v>
      </c>
      <c r="V4791">
        <f t="shared" si="598"/>
        <v>143</v>
      </c>
      <c r="W4791">
        <f t="shared" si="599"/>
        <v>2902.8999999999996</v>
      </c>
    </row>
    <row r="4792" spans="1:23" ht="15.75" customHeight="1" x14ac:dyDescent="0.3">
      <c r="A4792" s="2" t="s">
        <v>33</v>
      </c>
      <c r="B4792" s="2">
        <v>1189833</v>
      </c>
      <c r="C4792" s="3">
        <v>44235</v>
      </c>
      <c r="D4792" s="12" t="str" cm="1">
        <f t="array" ref="D4792">_xlfn.SWITCH(WEEKDAY(C4792,2), 1, "Lundi", 2, "Mardi", 3, "Mercredi", 4, "Jeudi", 5, "Vendredi", 6, "Samedi", 7, "Dimanche", "Erreur")</f>
        <v>Lundi</v>
      </c>
      <c r="E4792" s="2" t="s">
        <v>35</v>
      </c>
      <c r="F4792" s="2" t="s">
        <v>52</v>
      </c>
      <c r="G4792" s="2" t="s">
        <v>53</v>
      </c>
      <c r="H4792" s="4" t="s">
        <v>16</v>
      </c>
      <c r="I4792" s="5">
        <v>42</v>
      </c>
      <c r="J4792" s="6">
        <v>203</v>
      </c>
      <c r="K4792" s="7">
        <v>8526</v>
      </c>
      <c r="L4792" s="7">
        <v>4945.0800000000008</v>
      </c>
      <c r="M4792" s="8">
        <v>0.58000000000000007</v>
      </c>
      <c r="N4792" s="2" t="s">
        <v>82</v>
      </c>
      <c r="O4792">
        <f t="shared" si="592"/>
        <v>2021</v>
      </c>
      <c r="P4792">
        <f t="shared" si="593"/>
        <v>2</v>
      </c>
      <c r="Q4792" t="str">
        <f t="shared" si="594"/>
        <v>févr</v>
      </c>
      <c r="R4792" t="str">
        <f t="shared" si="595"/>
        <v>Montana</v>
      </c>
      <c r="S4792" t="str">
        <f t="shared" si="596"/>
        <v>2021-02</v>
      </c>
      <c r="T4792">
        <f>IF(AND(COUNTIF(Calculs!$Q$2:$Q$12,$O4792)&gt;0,COUNTIF(Calculs!$S$2:$S$12,$E4792)&gt;0,COUNTIF(Calculs!$U$2:$U$12,$H4792)&gt;0),1,0)</f>
        <v>1</v>
      </c>
      <c r="U4792">
        <f t="shared" si="597"/>
        <v>8526</v>
      </c>
      <c r="V4792">
        <f t="shared" si="598"/>
        <v>203</v>
      </c>
      <c r="W4792">
        <f t="shared" si="599"/>
        <v>4945.0800000000008</v>
      </c>
    </row>
    <row r="4793" spans="1:23" ht="15.75" customHeight="1" x14ac:dyDescent="0.3">
      <c r="A4793" s="2" t="s">
        <v>33</v>
      </c>
      <c r="B4793" s="2">
        <v>1189833</v>
      </c>
      <c r="C4793" s="3">
        <v>44236</v>
      </c>
      <c r="D4793" s="12" t="str" cm="1">
        <f t="array" ref="D4793">_xlfn.SWITCH(WEEKDAY(C4793,2), 1, "Lundi", 2, "Mardi", 3, "Mercredi", 4, "Jeudi", 5, "Vendredi", 6, "Samedi", 7, "Dimanche", "Erreur")</f>
        <v>Mardi</v>
      </c>
      <c r="E4793" s="2" t="s">
        <v>35</v>
      </c>
      <c r="F4793" s="2" t="s">
        <v>52</v>
      </c>
      <c r="G4793" s="2" t="s">
        <v>53</v>
      </c>
      <c r="H4793" s="4" t="s">
        <v>18</v>
      </c>
      <c r="I4793" s="5">
        <v>54</v>
      </c>
      <c r="J4793" s="6">
        <v>188</v>
      </c>
      <c r="K4793" s="7">
        <v>10152</v>
      </c>
      <c r="L4793" s="7">
        <v>4365.3599999999997</v>
      </c>
      <c r="M4793" s="8">
        <v>0.43</v>
      </c>
      <c r="N4793" s="2" t="s">
        <v>82</v>
      </c>
      <c r="O4793">
        <f t="shared" si="592"/>
        <v>2021</v>
      </c>
      <c r="P4793">
        <f t="shared" si="593"/>
        <v>2</v>
      </c>
      <c r="Q4793" t="str">
        <f t="shared" si="594"/>
        <v>févr</v>
      </c>
      <c r="R4793" t="str">
        <f t="shared" si="595"/>
        <v>Montana</v>
      </c>
      <c r="S4793" t="str">
        <f t="shared" si="596"/>
        <v>2021-02</v>
      </c>
      <c r="T4793">
        <f>IF(AND(COUNTIF(Calculs!$Q$2:$Q$12,$O4793)&gt;0,COUNTIF(Calculs!$S$2:$S$12,$E4793)&gt;0,COUNTIF(Calculs!$U$2:$U$12,$H4793)&gt;0),1,0)</f>
        <v>1</v>
      </c>
      <c r="U4793">
        <f t="shared" si="597"/>
        <v>10152</v>
      </c>
      <c r="V4793">
        <f t="shared" si="598"/>
        <v>188</v>
      </c>
      <c r="W4793">
        <f t="shared" si="599"/>
        <v>4365.3599999999997</v>
      </c>
    </row>
    <row r="4794" spans="1:23" ht="15.75" customHeight="1" x14ac:dyDescent="0.3">
      <c r="A4794" s="2" t="s">
        <v>33</v>
      </c>
      <c r="B4794" s="2">
        <v>1189833</v>
      </c>
      <c r="C4794" s="3">
        <v>44237</v>
      </c>
      <c r="D4794" s="12" t="str" cm="1">
        <f t="array" ref="D4794">_xlfn.SWITCH(WEEKDAY(C4794,2), 1, "Lundi", 2, "Mardi", 3, "Mercredi", 4, "Jeudi", 5, "Vendredi", 6, "Samedi", 7, "Dimanche", "Erreur")</f>
        <v>Mercredi</v>
      </c>
      <c r="E4794" s="2" t="s">
        <v>35</v>
      </c>
      <c r="F4794" s="2" t="s">
        <v>52</v>
      </c>
      <c r="G4794" s="2" t="s">
        <v>53</v>
      </c>
      <c r="H4794" s="4" t="s">
        <v>19</v>
      </c>
      <c r="I4794" s="5">
        <v>49</v>
      </c>
      <c r="J4794" s="6">
        <v>130</v>
      </c>
      <c r="K4794" s="7">
        <v>6370</v>
      </c>
      <c r="L4794" s="7">
        <v>3758.3000000000006</v>
      </c>
      <c r="M4794" s="8">
        <v>0.59000000000000008</v>
      </c>
      <c r="N4794" s="2" t="s">
        <v>82</v>
      </c>
      <c r="O4794">
        <f t="shared" si="592"/>
        <v>2021</v>
      </c>
      <c r="P4794">
        <f t="shared" si="593"/>
        <v>2</v>
      </c>
      <c r="Q4794" t="str">
        <f t="shared" si="594"/>
        <v>févr</v>
      </c>
      <c r="R4794" t="str">
        <f t="shared" si="595"/>
        <v>Montana</v>
      </c>
      <c r="S4794" t="str">
        <f t="shared" si="596"/>
        <v>2021-02</v>
      </c>
      <c r="T4794">
        <f>IF(AND(COUNTIF(Calculs!$Q$2:$Q$12,$O4794)&gt;0,COUNTIF(Calculs!$S$2:$S$12,$E4794)&gt;0,COUNTIF(Calculs!$U$2:$U$12,$H4794)&gt;0),1,0)</f>
        <v>1</v>
      </c>
      <c r="U4794">
        <f t="shared" si="597"/>
        <v>6370</v>
      </c>
      <c r="V4794">
        <f t="shared" si="598"/>
        <v>130</v>
      </c>
      <c r="W4794">
        <f t="shared" si="599"/>
        <v>3758.3000000000006</v>
      </c>
    </row>
    <row r="4795" spans="1:23" ht="15.75" customHeight="1" x14ac:dyDescent="0.3">
      <c r="A4795" s="2" t="s">
        <v>33</v>
      </c>
      <c r="B4795" s="2">
        <v>1189833</v>
      </c>
      <c r="C4795" s="3">
        <v>44238</v>
      </c>
      <c r="D4795" s="12" t="str" cm="1">
        <f t="array" ref="D4795">_xlfn.SWITCH(WEEKDAY(C4795,2), 1, "Lundi", 2, "Mardi", 3, "Mercredi", 4, "Jeudi", 5, "Vendredi", 6, "Samedi", 7, "Dimanche", "Erreur")</f>
        <v>Jeudi</v>
      </c>
      <c r="E4795" s="2" t="s">
        <v>35</v>
      </c>
      <c r="F4795" s="2" t="s">
        <v>52</v>
      </c>
      <c r="G4795" s="2" t="s">
        <v>53</v>
      </c>
      <c r="H4795" s="4" t="s">
        <v>20</v>
      </c>
      <c r="I4795" s="5">
        <v>41</v>
      </c>
      <c r="J4795" s="6">
        <v>106</v>
      </c>
      <c r="K4795" s="7">
        <v>4346</v>
      </c>
      <c r="L4795" s="7">
        <v>2346.84</v>
      </c>
      <c r="M4795" s="8">
        <v>0.54</v>
      </c>
      <c r="N4795" s="2" t="s">
        <v>82</v>
      </c>
      <c r="O4795">
        <f t="shared" si="592"/>
        <v>2021</v>
      </c>
      <c r="P4795">
        <f t="shared" si="593"/>
        <v>2</v>
      </c>
      <c r="Q4795" t="str">
        <f t="shared" si="594"/>
        <v>févr</v>
      </c>
      <c r="R4795" t="str">
        <f t="shared" si="595"/>
        <v>Montana</v>
      </c>
      <c r="S4795" t="str">
        <f t="shared" si="596"/>
        <v>2021-02</v>
      </c>
      <c r="T4795">
        <f>IF(AND(COUNTIF(Calculs!$Q$2:$Q$12,$O4795)&gt;0,COUNTIF(Calculs!$S$2:$S$12,$E4795)&gt;0,COUNTIF(Calculs!$U$2:$U$12,$H4795)&gt;0),1,0)</f>
        <v>1</v>
      </c>
      <c r="U4795">
        <f t="shared" si="597"/>
        <v>4346</v>
      </c>
      <c r="V4795">
        <f t="shared" si="598"/>
        <v>106</v>
      </c>
      <c r="W4795">
        <f t="shared" si="599"/>
        <v>2346.84</v>
      </c>
    </row>
    <row r="4796" spans="1:23" ht="15.75" customHeight="1" x14ac:dyDescent="0.3">
      <c r="A4796" s="2" t="s">
        <v>33</v>
      </c>
      <c r="B4796" s="2">
        <v>1189833</v>
      </c>
      <c r="C4796" s="3">
        <v>44239</v>
      </c>
      <c r="D4796" s="12" t="str" cm="1">
        <f t="array" ref="D4796">_xlfn.SWITCH(WEEKDAY(C4796,2), 1, "Lundi", 2, "Mardi", 3, "Mercredi", 4, "Jeudi", 5, "Vendredi", 6, "Samedi", 7, "Dimanche", "Erreur")</f>
        <v>Vendredi</v>
      </c>
      <c r="E4796" s="2" t="s">
        <v>35</v>
      </c>
      <c r="F4796" s="2" t="s">
        <v>52</v>
      </c>
      <c r="G4796" s="2" t="s">
        <v>53</v>
      </c>
      <c r="H4796" s="4" t="s">
        <v>21</v>
      </c>
      <c r="I4796" s="5">
        <v>52</v>
      </c>
      <c r="J4796" s="6">
        <v>106</v>
      </c>
      <c r="K4796" s="7">
        <v>5512</v>
      </c>
      <c r="L4796" s="7">
        <v>3858.4000000000005</v>
      </c>
      <c r="M4796" s="8">
        <v>0.70000000000000007</v>
      </c>
      <c r="N4796" s="2" t="s">
        <v>82</v>
      </c>
      <c r="O4796">
        <f t="shared" si="592"/>
        <v>2021</v>
      </c>
      <c r="P4796">
        <f t="shared" si="593"/>
        <v>2</v>
      </c>
      <c r="Q4796" t="str">
        <f t="shared" si="594"/>
        <v>févr</v>
      </c>
      <c r="R4796" t="str">
        <f t="shared" si="595"/>
        <v>Montana</v>
      </c>
      <c r="S4796" t="str">
        <f t="shared" si="596"/>
        <v>2021-02</v>
      </c>
      <c r="T4796">
        <f>IF(AND(COUNTIF(Calculs!$Q$2:$Q$12,$O4796)&gt;0,COUNTIF(Calculs!$S$2:$S$12,$E4796)&gt;0,COUNTIF(Calculs!$U$2:$U$12,$H4796)&gt;0),1,0)</f>
        <v>1</v>
      </c>
      <c r="U4796">
        <f t="shared" si="597"/>
        <v>5512</v>
      </c>
      <c r="V4796">
        <f t="shared" si="598"/>
        <v>106</v>
      </c>
      <c r="W4796">
        <f t="shared" si="599"/>
        <v>3858.4000000000005</v>
      </c>
    </row>
    <row r="4797" spans="1:23" ht="15.75" customHeight="1" x14ac:dyDescent="0.3">
      <c r="A4797" s="2" t="s">
        <v>33</v>
      </c>
      <c r="B4797" s="2">
        <v>1189833</v>
      </c>
      <c r="C4797" s="3">
        <v>44240</v>
      </c>
      <c r="D4797" s="12" t="str" cm="1">
        <f t="array" ref="D4797">_xlfn.SWITCH(WEEKDAY(C4797,2), 1, "Lundi", 2, "Mardi", 3, "Mercredi", 4, "Jeudi", 5, "Vendredi", 6, "Samedi", 7, "Dimanche", "Erreur")</f>
        <v>Samedi</v>
      </c>
      <c r="E4797" s="2" t="s">
        <v>35</v>
      </c>
      <c r="F4797" s="2" t="s">
        <v>52</v>
      </c>
      <c r="G4797" s="2" t="s">
        <v>53</v>
      </c>
      <c r="H4797" s="4" t="s">
        <v>22</v>
      </c>
      <c r="I4797" s="5">
        <v>56</v>
      </c>
      <c r="J4797" s="6">
        <v>112</v>
      </c>
      <c r="K4797" s="7">
        <v>6272</v>
      </c>
      <c r="L4797" s="7">
        <v>2383.36</v>
      </c>
      <c r="M4797" s="8">
        <v>0.38</v>
      </c>
      <c r="N4797" s="2" t="s">
        <v>82</v>
      </c>
      <c r="O4797">
        <f t="shared" si="592"/>
        <v>2021</v>
      </c>
      <c r="P4797">
        <f t="shared" si="593"/>
        <v>2</v>
      </c>
      <c r="Q4797" t="str">
        <f t="shared" si="594"/>
        <v>févr</v>
      </c>
      <c r="R4797" t="str">
        <f t="shared" si="595"/>
        <v>Montana</v>
      </c>
      <c r="S4797" t="str">
        <f t="shared" si="596"/>
        <v>2021-02</v>
      </c>
      <c r="T4797">
        <f>IF(AND(COUNTIF(Calculs!$Q$2:$Q$12,$O4797)&gt;0,COUNTIF(Calculs!$S$2:$S$12,$E4797)&gt;0,COUNTIF(Calculs!$U$2:$U$12,$H4797)&gt;0),1,0)</f>
        <v>1</v>
      </c>
      <c r="U4797">
        <f t="shared" si="597"/>
        <v>6272</v>
      </c>
      <c r="V4797">
        <f t="shared" si="598"/>
        <v>112</v>
      </c>
      <c r="W4797">
        <f t="shared" si="599"/>
        <v>2383.36</v>
      </c>
    </row>
    <row r="4798" spans="1:23" ht="15.75" customHeight="1" x14ac:dyDescent="0.3">
      <c r="A4798" s="2" t="s">
        <v>33</v>
      </c>
      <c r="B4798" s="2">
        <v>1189833</v>
      </c>
      <c r="C4798" s="3">
        <v>44241</v>
      </c>
      <c r="D4798" s="12" t="str" cm="1">
        <f t="array" ref="D4798">_xlfn.SWITCH(WEEKDAY(C4798,2), 1, "Lundi", 2, "Mardi", 3, "Mercredi", 4, "Jeudi", 5, "Vendredi", 6, "Samedi", 7, "Dimanche", "Erreur")</f>
        <v>Dimanche</v>
      </c>
      <c r="E4798" s="2" t="s">
        <v>35</v>
      </c>
      <c r="F4798" s="2" t="s">
        <v>52</v>
      </c>
      <c r="G4798" s="2" t="s">
        <v>53</v>
      </c>
      <c r="H4798" s="4" t="s">
        <v>16</v>
      </c>
      <c r="I4798" s="5">
        <v>41</v>
      </c>
      <c r="J4798" s="6">
        <v>180</v>
      </c>
      <c r="K4798" s="7">
        <v>7380</v>
      </c>
      <c r="L4798" s="7">
        <v>4280.4000000000005</v>
      </c>
      <c r="M4798" s="8">
        <v>0.58000000000000007</v>
      </c>
      <c r="N4798" s="2" t="s">
        <v>82</v>
      </c>
      <c r="O4798">
        <f t="shared" si="592"/>
        <v>2021</v>
      </c>
      <c r="P4798">
        <f t="shared" si="593"/>
        <v>2</v>
      </c>
      <c r="Q4798" t="str">
        <f t="shared" si="594"/>
        <v>févr</v>
      </c>
      <c r="R4798" t="str">
        <f t="shared" si="595"/>
        <v>Montana</v>
      </c>
      <c r="S4798" t="str">
        <f t="shared" si="596"/>
        <v>2021-02</v>
      </c>
      <c r="T4798">
        <f>IF(AND(COUNTIF(Calculs!$Q$2:$Q$12,$O4798)&gt;0,COUNTIF(Calculs!$S$2:$S$12,$E4798)&gt;0,COUNTIF(Calculs!$U$2:$U$12,$H4798)&gt;0),1,0)</f>
        <v>1</v>
      </c>
      <c r="U4798">
        <f t="shared" si="597"/>
        <v>7380</v>
      </c>
      <c r="V4798">
        <f t="shared" si="598"/>
        <v>180</v>
      </c>
      <c r="W4798">
        <f t="shared" si="599"/>
        <v>4280.4000000000005</v>
      </c>
    </row>
    <row r="4799" spans="1:23" ht="15.75" customHeight="1" x14ac:dyDescent="0.3">
      <c r="A4799" s="2" t="s">
        <v>33</v>
      </c>
      <c r="B4799" s="2">
        <v>1189833</v>
      </c>
      <c r="C4799" s="3">
        <v>44242</v>
      </c>
      <c r="D4799" s="12" t="str" cm="1">
        <f t="array" ref="D4799">_xlfn.SWITCH(WEEKDAY(C4799,2), 1, "Lundi", 2, "Mardi", 3, "Mercredi", 4, "Jeudi", 5, "Vendredi", 6, "Samedi", 7, "Dimanche", "Erreur")</f>
        <v>Lundi</v>
      </c>
      <c r="E4799" s="2" t="s">
        <v>35</v>
      </c>
      <c r="F4799" s="2" t="s">
        <v>52</v>
      </c>
      <c r="G4799" s="2" t="s">
        <v>53</v>
      </c>
      <c r="H4799" s="4" t="s">
        <v>18</v>
      </c>
      <c r="I4799" s="5">
        <v>48</v>
      </c>
      <c r="J4799" s="6">
        <v>156</v>
      </c>
      <c r="K4799" s="7">
        <v>7488</v>
      </c>
      <c r="L4799" s="7">
        <v>3294.72</v>
      </c>
      <c r="M4799" s="8">
        <v>0.44</v>
      </c>
      <c r="N4799" s="2" t="s">
        <v>82</v>
      </c>
      <c r="O4799">
        <f t="shared" si="592"/>
        <v>2021</v>
      </c>
      <c r="P4799">
        <f t="shared" si="593"/>
        <v>2</v>
      </c>
      <c r="Q4799" t="str">
        <f t="shared" si="594"/>
        <v>févr</v>
      </c>
      <c r="R4799" t="str">
        <f t="shared" si="595"/>
        <v>Montana</v>
      </c>
      <c r="S4799" t="str">
        <f t="shared" si="596"/>
        <v>2021-02</v>
      </c>
      <c r="T4799">
        <f>IF(AND(COUNTIF(Calculs!$Q$2:$Q$12,$O4799)&gt;0,COUNTIF(Calculs!$S$2:$S$12,$E4799)&gt;0,COUNTIF(Calculs!$U$2:$U$12,$H4799)&gt;0),1,0)</f>
        <v>1</v>
      </c>
      <c r="U4799">
        <f t="shared" si="597"/>
        <v>7488</v>
      </c>
      <c r="V4799">
        <f t="shared" si="598"/>
        <v>156</v>
      </c>
      <c r="W4799">
        <f t="shared" si="599"/>
        <v>3294.72</v>
      </c>
    </row>
    <row r="4800" spans="1:23" ht="15.75" customHeight="1" x14ac:dyDescent="0.3">
      <c r="A4800" s="2" t="s">
        <v>33</v>
      </c>
      <c r="B4800" s="2">
        <v>1189833</v>
      </c>
      <c r="C4800" s="3">
        <v>44243</v>
      </c>
      <c r="D4800" s="12" t="str" cm="1">
        <f t="array" ref="D4800">_xlfn.SWITCH(WEEKDAY(C4800,2), 1, "Lundi", 2, "Mardi", 3, "Mercredi", 4, "Jeudi", 5, "Vendredi", 6, "Samedi", 7, "Dimanche", "Erreur")</f>
        <v>Mardi</v>
      </c>
      <c r="E4800" s="2" t="s">
        <v>35</v>
      </c>
      <c r="F4800" s="2" t="s">
        <v>52</v>
      </c>
      <c r="G4800" s="2" t="s">
        <v>53</v>
      </c>
      <c r="H4800" s="4" t="s">
        <v>19</v>
      </c>
      <c r="I4800" s="5">
        <v>42</v>
      </c>
      <c r="J4800" s="6">
        <v>117</v>
      </c>
      <c r="K4800" s="7">
        <v>4914</v>
      </c>
      <c r="L4800" s="7">
        <v>2751.84</v>
      </c>
      <c r="M4800" s="8">
        <v>0.56000000000000005</v>
      </c>
      <c r="N4800" s="2" t="s">
        <v>82</v>
      </c>
      <c r="O4800">
        <f t="shared" si="592"/>
        <v>2021</v>
      </c>
      <c r="P4800">
        <f t="shared" si="593"/>
        <v>2</v>
      </c>
      <c r="Q4800" t="str">
        <f t="shared" si="594"/>
        <v>févr</v>
      </c>
      <c r="R4800" t="str">
        <f t="shared" si="595"/>
        <v>Montana</v>
      </c>
      <c r="S4800" t="str">
        <f t="shared" si="596"/>
        <v>2021-02</v>
      </c>
      <c r="T4800">
        <f>IF(AND(COUNTIF(Calculs!$Q$2:$Q$12,$O4800)&gt;0,COUNTIF(Calculs!$S$2:$S$12,$E4800)&gt;0,COUNTIF(Calculs!$U$2:$U$12,$H4800)&gt;0),1,0)</f>
        <v>1</v>
      </c>
      <c r="U4800">
        <f t="shared" si="597"/>
        <v>4914</v>
      </c>
      <c r="V4800">
        <f t="shared" si="598"/>
        <v>117</v>
      </c>
      <c r="W4800">
        <f t="shared" si="599"/>
        <v>2751.84</v>
      </c>
    </row>
    <row r="4801" spans="1:23" ht="15.75" customHeight="1" x14ac:dyDescent="0.3">
      <c r="A4801" s="2" t="s">
        <v>33</v>
      </c>
      <c r="B4801" s="2">
        <v>1189833</v>
      </c>
      <c r="C4801" s="3">
        <v>44244</v>
      </c>
      <c r="D4801" s="12" t="str" cm="1">
        <f t="array" ref="D4801">_xlfn.SWITCH(WEEKDAY(C4801,2), 1, "Lundi", 2, "Mardi", 3, "Mercredi", 4, "Jeudi", 5, "Vendredi", 6, "Samedi", 7, "Dimanche", "Erreur")</f>
        <v>Mercredi</v>
      </c>
      <c r="E4801" s="2" t="s">
        <v>35</v>
      </c>
      <c r="F4801" s="2" t="s">
        <v>52</v>
      </c>
      <c r="G4801" s="2" t="s">
        <v>53</v>
      </c>
      <c r="H4801" s="4" t="s">
        <v>20</v>
      </c>
      <c r="I4801" s="5">
        <v>41</v>
      </c>
      <c r="J4801" s="6">
        <v>116</v>
      </c>
      <c r="K4801" s="7">
        <v>4756</v>
      </c>
      <c r="L4801" s="7">
        <v>2615.7999999999997</v>
      </c>
      <c r="M4801" s="8">
        <v>0.54999999999999993</v>
      </c>
      <c r="N4801" s="2" t="s">
        <v>82</v>
      </c>
      <c r="O4801">
        <f t="shared" si="592"/>
        <v>2021</v>
      </c>
      <c r="P4801">
        <f t="shared" si="593"/>
        <v>2</v>
      </c>
      <c r="Q4801" t="str">
        <f t="shared" si="594"/>
        <v>févr</v>
      </c>
      <c r="R4801" t="str">
        <f t="shared" si="595"/>
        <v>Montana</v>
      </c>
      <c r="S4801" t="str">
        <f t="shared" si="596"/>
        <v>2021-02</v>
      </c>
      <c r="T4801">
        <f>IF(AND(COUNTIF(Calculs!$Q$2:$Q$12,$O4801)&gt;0,COUNTIF(Calculs!$S$2:$S$12,$E4801)&gt;0,COUNTIF(Calculs!$U$2:$U$12,$H4801)&gt;0),1,0)</f>
        <v>1</v>
      </c>
      <c r="U4801">
        <f t="shared" si="597"/>
        <v>4756</v>
      </c>
      <c r="V4801">
        <f t="shared" si="598"/>
        <v>116</v>
      </c>
      <c r="W4801">
        <f t="shared" si="599"/>
        <v>2615.7999999999997</v>
      </c>
    </row>
    <row r="4802" spans="1:23" ht="15.75" customHeight="1" x14ac:dyDescent="0.3">
      <c r="A4802" s="2" t="s">
        <v>33</v>
      </c>
      <c r="B4802" s="2">
        <v>1189833</v>
      </c>
      <c r="C4802" s="3">
        <v>44245</v>
      </c>
      <c r="D4802" s="12" t="str" cm="1">
        <f t="array" ref="D4802">_xlfn.SWITCH(WEEKDAY(C4802,2), 1, "Lundi", 2, "Mardi", 3, "Mercredi", 4, "Jeudi", 5, "Vendredi", 6, "Samedi", 7, "Dimanche", "Erreur")</f>
        <v>Jeudi</v>
      </c>
      <c r="E4802" s="2" t="s">
        <v>35</v>
      </c>
      <c r="F4802" s="2" t="s">
        <v>52</v>
      </c>
      <c r="G4802" s="2" t="s">
        <v>53</v>
      </c>
      <c r="H4802" s="4" t="s">
        <v>21</v>
      </c>
      <c r="I4802" s="5">
        <v>50</v>
      </c>
      <c r="J4802" s="6">
        <v>100</v>
      </c>
      <c r="K4802" s="7">
        <v>5000</v>
      </c>
      <c r="L4802" s="7">
        <v>3650.0000000000005</v>
      </c>
      <c r="M4802" s="8">
        <v>0.73000000000000009</v>
      </c>
      <c r="N4802" s="2" t="s">
        <v>82</v>
      </c>
      <c r="O4802">
        <f t="shared" si="592"/>
        <v>2021</v>
      </c>
      <c r="P4802">
        <f t="shared" si="593"/>
        <v>2</v>
      </c>
      <c r="Q4802" t="str">
        <f t="shared" si="594"/>
        <v>févr</v>
      </c>
      <c r="R4802" t="str">
        <f t="shared" si="595"/>
        <v>Montana</v>
      </c>
      <c r="S4802" t="str">
        <f t="shared" si="596"/>
        <v>2021-02</v>
      </c>
      <c r="T4802">
        <f>IF(AND(COUNTIF(Calculs!$Q$2:$Q$12,$O4802)&gt;0,COUNTIF(Calculs!$S$2:$S$12,$E4802)&gt;0,COUNTIF(Calculs!$U$2:$U$12,$H4802)&gt;0),1,0)</f>
        <v>1</v>
      </c>
      <c r="U4802">
        <f t="shared" si="597"/>
        <v>5000</v>
      </c>
      <c r="V4802">
        <f t="shared" si="598"/>
        <v>100</v>
      </c>
      <c r="W4802">
        <f t="shared" si="599"/>
        <v>3650.0000000000005</v>
      </c>
    </row>
    <row r="4803" spans="1:23" ht="15.75" customHeight="1" x14ac:dyDescent="0.3">
      <c r="A4803" s="2" t="s">
        <v>33</v>
      </c>
      <c r="B4803" s="2">
        <v>1189833</v>
      </c>
      <c r="C4803" s="3">
        <v>44246</v>
      </c>
      <c r="D4803" s="12" t="str" cm="1">
        <f t="array" ref="D4803">_xlfn.SWITCH(WEEKDAY(C4803,2), 1, "Lundi", 2, "Mardi", 3, "Mercredi", 4, "Jeudi", 5, "Vendredi", 6, "Samedi", 7, "Dimanche", "Erreur")</f>
        <v>Vendredi</v>
      </c>
      <c r="E4803" s="2" t="s">
        <v>35</v>
      </c>
      <c r="F4803" s="2" t="s">
        <v>52</v>
      </c>
      <c r="G4803" s="2" t="s">
        <v>53</v>
      </c>
      <c r="H4803" s="4" t="s">
        <v>22</v>
      </c>
      <c r="I4803" s="5">
        <v>59</v>
      </c>
      <c r="J4803" s="6">
        <v>122</v>
      </c>
      <c r="K4803" s="7">
        <v>7198</v>
      </c>
      <c r="L4803" s="7">
        <v>2879.2000000000003</v>
      </c>
      <c r="M4803" s="8">
        <v>0.4</v>
      </c>
      <c r="N4803" s="2" t="s">
        <v>82</v>
      </c>
      <c r="O4803">
        <f t="shared" ref="O4803:O4866" si="600">YEAR($C4803)</f>
        <v>2021</v>
      </c>
      <c r="P4803">
        <f t="shared" ref="P4803:P4866" si="601">MONTH($C4803)</f>
        <v>2</v>
      </c>
      <c r="Q4803" t="str">
        <f t="shared" ref="Q4803:Q4866" si="602">TEXT($C4803,"mmm")</f>
        <v>févr</v>
      </c>
      <c r="R4803" t="str">
        <f t="shared" ref="R4803:R4866" si="603">SUBSTITUTE(SUBSTITUTE($F4803,"Sud ","South "),"Ouest ","West ")</f>
        <v>Montana</v>
      </c>
      <c r="S4803" t="str">
        <f t="shared" ref="S4803:S4866" si="604">TEXT($C4803,"aaaa-mm")</f>
        <v>2021-02</v>
      </c>
      <c r="T4803">
        <f>IF(AND(COUNTIF(Calculs!$Q$2:$Q$12,$O4803)&gt;0,COUNTIF(Calculs!$S$2:$S$12,$E4803)&gt;0,COUNTIF(Calculs!$U$2:$U$12,$H4803)&gt;0),1,0)</f>
        <v>1</v>
      </c>
      <c r="U4803">
        <f t="shared" ref="U4803:U4866" si="605">$K4803*$T4803</f>
        <v>7198</v>
      </c>
      <c r="V4803">
        <f t="shared" ref="V4803:V4866" si="606">$J4803*$T4803</f>
        <v>122</v>
      </c>
      <c r="W4803">
        <f t="shared" ref="W4803:W4866" si="607">$L4803*$T4803</f>
        <v>2879.2000000000003</v>
      </c>
    </row>
    <row r="4804" spans="1:23" ht="15.75" customHeight="1" x14ac:dyDescent="0.3">
      <c r="A4804" s="2" t="s">
        <v>33</v>
      </c>
      <c r="B4804" s="2">
        <v>1189833</v>
      </c>
      <c r="C4804" s="3">
        <v>44247</v>
      </c>
      <c r="D4804" s="12" t="str" cm="1">
        <f t="array" ref="D4804">_xlfn.SWITCH(WEEKDAY(C4804,2), 1, "Lundi", 2, "Mardi", 3, "Mercredi", 4, "Jeudi", 5, "Vendredi", 6, "Samedi", 7, "Dimanche", "Erreur")</f>
        <v>Samedi</v>
      </c>
      <c r="E4804" s="2" t="s">
        <v>35</v>
      </c>
      <c r="F4804" s="2" t="s">
        <v>52</v>
      </c>
      <c r="G4804" s="2" t="s">
        <v>53</v>
      </c>
      <c r="H4804" s="4" t="s">
        <v>16</v>
      </c>
      <c r="I4804" s="5">
        <v>44</v>
      </c>
      <c r="J4804" s="6">
        <v>160</v>
      </c>
      <c r="K4804" s="7">
        <v>7040</v>
      </c>
      <c r="L4804" s="7">
        <v>3942.4000000000005</v>
      </c>
      <c r="M4804" s="8">
        <v>0.56000000000000005</v>
      </c>
      <c r="N4804" s="2" t="s">
        <v>82</v>
      </c>
      <c r="O4804">
        <f t="shared" si="600"/>
        <v>2021</v>
      </c>
      <c r="P4804">
        <f t="shared" si="601"/>
        <v>2</v>
      </c>
      <c r="Q4804" t="str">
        <f t="shared" si="602"/>
        <v>févr</v>
      </c>
      <c r="R4804" t="str">
        <f t="shared" si="603"/>
        <v>Montana</v>
      </c>
      <c r="S4804" t="str">
        <f t="shared" si="604"/>
        <v>2021-02</v>
      </c>
      <c r="T4804">
        <f>IF(AND(COUNTIF(Calculs!$Q$2:$Q$12,$O4804)&gt;0,COUNTIF(Calculs!$S$2:$S$12,$E4804)&gt;0,COUNTIF(Calculs!$U$2:$U$12,$H4804)&gt;0),1,0)</f>
        <v>1</v>
      </c>
      <c r="U4804">
        <f t="shared" si="605"/>
        <v>7040</v>
      </c>
      <c r="V4804">
        <f t="shared" si="606"/>
        <v>160</v>
      </c>
      <c r="W4804">
        <f t="shared" si="607"/>
        <v>3942.4000000000005</v>
      </c>
    </row>
    <row r="4805" spans="1:23" ht="15.75" customHeight="1" x14ac:dyDescent="0.3">
      <c r="A4805" s="2" t="s">
        <v>33</v>
      </c>
      <c r="B4805" s="2">
        <v>1189833</v>
      </c>
      <c r="C4805" s="3">
        <v>44248</v>
      </c>
      <c r="D4805" s="12" t="str" cm="1">
        <f t="array" ref="D4805">_xlfn.SWITCH(WEEKDAY(C4805,2), 1, "Lundi", 2, "Mardi", 3, "Mercredi", 4, "Jeudi", 5, "Vendredi", 6, "Samedi", 7, "Dimanche", "Erreur")</f>
        <v>Dimanche</v>
      </c>
      <c r="E4805" s="2" t="s">
        <v>35</v>
      </c>
      <c r="F4805" s="2" t="s">
        <v>52</v>
      </c>
      <c r="G4805" s="2" t="s">
        <v>53</v>
      </c>
      <c r="H4805" s="4" t="s">
        <v>18</v>
      </c>
      <c r="I4805" s="5">
        <v>49</v>
      </c>
      <c r="J4805" s="6">
        <v>160</v>
      </c>
      <c r="K4805" s="7">
        <v>7840</v>
      </c>
      <c r="L4805" s="7">
        <v>3371.2</v>
      </c>
      <c r="M4805" s="8">
        <v>0.43</v>
      </c>
      <c r="N4805" s="2" t="s">
        <v>82</v>
      </c>
      <c r="O4805">
        <f t="shared" si="600"/>
        <v>2021</v>
      </c>
      <c r="P4805">
        <f t="shared" si="601"/>
        <v>2</v>
      </c>
      <c r="Q4805" t="str">
        <f t="shared" si="602"/>
        <v>févr</v>
      </c>
      <c r="R4805" t="str">
        <f t="shared" si="603"/>
        <v>Montana</v>
      </c>
      <c r="S4805" t="str">
        <f t="shared" si="604"/>
        <v>2021-02</v>
      </c>
      <c r="T4805">
        <f>IF(AND(COUNTIF(Calculs!$Q$2:$Q$12,$O4805)&gt;0,COUNTIF(Calculs!$S$2:$S$12,$E4805)&gt;0,COUNTIF(Calculs!$U$2:$U$12,$H4805)&gt;0),1,0)</f>
        <v>1</v>
      </c>
      <c r="U4805">
        <f t="shared" si="605"/>
        <v>7840</v>
      </c>
      <c r="V4805">
        <f t="shared" si="606"/>
        <v>160</v>
      </c>
      <c r="W4805">
        <f t="shared" si="607"/>
        <v>3371.2</v>
      </c>
    </row>
    <row r="4806" spans="1:23" ht="15.75" customHeight="1" x14ac:dyDescent="0.3">
      <c r="A4806" s="2" t="s">
        <v>33</v>
      </c>
      <c r="B4806" s="2">
        <v>1189833</v>
      </c>
      <c r="C4806" s="3">
        <v>44249</v>
      </c>
      <c r="D4806" s="12" t="str" cm="1">
        <f t="array" ref="D4806">_xlfn.SWITCH(WEEKDAY(C4806,2), 1, "Lundi", 2, "Mardi", 3, "Mercredi", 4, "Jeudi", 5, "Vendredi", 6, "Samedi", 7, "Dimanche", "Erreur")</f>
        <v>Lundi</v>
      </c>
      <c r="E4806" s="2" t="s">
        <v>35</v>
      </c>
      <c r="F4806" s="2" t="s">
        <v>52</v>
      </c>
      <c r="G4806" s="2" t="s">
        <v>53</v>
      </c>
      <c r="H4806" s="4" t="s">
        <v>19</v>
      </c>
      <c r="I4806" s="5">
        <v>41</v>
      </c>
      <c r="J4806" s="6">
        <v>116</v>
      </c>
      <c r="K4806" s="7">
        <v>4756</v>
      </c>
      <c r="L4806" s="7">
        <v>2710.92</v>
      </c>
      <c r="M4806" s="8">
        <v>0.57000000000000006</v>
      </c>
      <c r="N4806" s="2" t="s">
        <v>82</v>
      </c>
      <c r="O4806">
        <f t="shared" si="600"/>
        <v>2021</v>
      </c>
      <c r="P4806">
        <f t="shared" si="601"/>
        <v>2</v>
      </c>
      <c r="Q4806" t="str">
        <f t="shared" si="602"/>
        <v>févr</v>
      </c>
      <c r="R4806" t="str">
        <f t="shared" si="603"/>
        <v>Montana</v>
      </c>
      <c r="S4806" t="str">
        <f t="shared" si="604"/>
        <v>2021-02</v>
      </c>
      <c r="T4806">
        <f>IF(AND(COUNTIF(Calculs!$Q$2:$Q$12,$O4806)&gt;0,COUNTIF(Calculs!$S$2:$S$12,$E4806)&gt;0,COUNTIF(Calculs!$U$2:$U$12,$H4806)&gt;0),1,0)</f>
        <v>1</v>
      </c>
      <c r="U4806">
        <f t="shared" si="605"/>
        <v>4756</v>
      </c>
      <c r="V4806">
        <f t="shared" si="606"/>
        <v>116</v>
      </c>
      <c r="W4806">
        <f t="shared" si="607"/>
        <v>2710.92</v>
      </c>
    </row>
    <row r="4807" spans="1:23" ht="15.75" customHeight="1" x14ac:dyDescent="0.3">
      <c r="A4807" s="2" t="s">
        <v>33</v>
      </c>
      <c r="B4807" s="2">
        <v>1189833</v>
      </c>
      <c r="C4807" s="3">
        <v>44250</v>
      </c>
      <c r="D4807" s="12" t="str" cm="1">
        <f t="array" ref="D4807">_xlfn.SWITCH(WEEKDAY(C4807,2), 1, "Lundi", 2, "Mardi", 3, "Mercredi", 4, "Jeudi", 5, "Vendredi", 6, "Samedi", 7, "Dimanche", "Erreur")</f>
        <v>Mardi</v>
      </c>
      <c r="E4807" s="2" t="s">
        <v>35</v>
      </c>
      <c r="F4807" s="2" t="s">
        <v>52</v>
      </c>
      <c r="G4807" s="2" t="s">
        <v>53</v>
      </c>
      <c r="H4807" s="4" t="s">
        <v>20</v>
      </c>
      <c r="I4807" s="5">
        <v>44</v>
      </c>
      <c r="J4807" s="6">
        <v>105</v>
      </c>
      <c r="K4807" s="7">
        <v>4620</v>
      </c>
      <c r="L4807" s="7">
        <v>2402.4</v>
      </c>
      <c r="M4807" s="8">
        <v>0.52</v>
      </c>
      <c r="N4807" s="2" t="s">
        <v>82</v>
      </c>
      <c r="O4807">
        <f t="shared" si="600"/>
        <v>2021</v>
      </c>
      <c r="P4807">
        <f t="shared" si="601"/>
        <v>2</v>
      </c>
      <c r="Q4807" t="str">
        <f t="shared" si="602"/>
        <v>févr</v>
      </c>
      <c r="R4807" t="str">
        <f t="shared" si="603"/>
        <v>Montana</v>
      </c>
      <c r="S4807" t="str">
        <f t="shared" si="604"/>
        <v>2021-02</v>
      </c>
      <c r="T4807">
        <f>IF(AND(COUNTIF(Calculs!$Q$2:$Q$12,$O4807)&gt;0,COUNTIF(Calculs!$S$2:$S$12,$E4807)&gt;0,COUNTIF(Calculs!$U$2:$U$12,$H4807)&gt;0),1,0)</f>
        <v>1</v>
      </c>
      <c r="U4807">
        <f t="shared" si="605"/>
        <v>4620</v>
      </c>
      <c r="V4807">
        <f t="shared" si="606"/>
        <v>105</v>
      </c>
      <c r="W4807">
        <f t="shared" si="607"/>
        <v>2402.4</v>
      </c>
    </row>
    <row r="4808" spans="1:23" ht="15.75" customHeight="1" x14ac:dyDescent="0.3">
      <c r="A4808" s="2" t="s">
        <v>33</v>
      </c>
      <c r="B4808" s="2">
        <v>1189833</v>
      </c>
      <c r="C4808" s="3">
        <v>44251</v>
      </c>
      <c r="D4808" s="12" t="str" cm="1">
        <f t="array" ref="D4808">_xlfn.SWITCH(WEEKDAY(C4808,2), 1, "Lundi", 2, "Mardi", 3, "Mercredi", 4, "Jeudi", 5, "Vendredi", 6, "Samedi", 7, "Dimanche", "Erreur")</f>
        <v>Mercredi</v>
      </c>
      <c r="E4808" s="2" t="s">
        <v>35</v>
      </c>
      <c r="F4808" s="2" t="s">
        <v>52</v>
      </c>
      <c r="G4808" s="2" t="s">
        <v>53</v>
      </c>
      <c r="H4808" s="4" t="s">
        <v>21</v>
      </c>
      <c r="I4808" s="5">
        <v>54</v>
      </c>
      <c r="J4808" s="6">
        <v>98</v>
      </c>
      <c r="K4808" s="7">
        <v>5292</v>
      </c>
      <c r="L4808" s="7">
        <v>3969.0000000000005</v>
      </c>
      <c r="M4808" s="8">
        <v>0.75000000000000011</v>
      </c>
      <c r="N4808" s="2" t="s">
        <v>82</v>
      </c>
      <c r="O4808">
        <f t="shared" si="600"/>
        <v>2021</v>
      </c>
      <c r="P4808">
        <f t="shared" si="601"/>
        <v>2</v>
      </c>
      <c r="Q4808" t="str">
        <f t="shared" si="602"/>
        <v>févr</v>
      </c>
      <c r="R4808" t="str">
        <f t="shared" si="603"/>
        <v>Montana</v>
      </c>
      <c r="S4808" t="str">
        <f t="shared" si="604"/>
        <v>2021-02</v>
      </c>
      <c r="T4808">
        <f>IF(AND(COUNTIF(Calculs!$Q$2:$Q$12,$O4808)&gt;0,COUNTIF(Calculs!$S$2:$S$12,$E4808)&gt;0,COUNTIF(Calculs!$U$2:$U$12,$H4808)&gt;0),1,0)</f>
        <v>1</v>
      </c>
      <c r="U4808">
        <f t="shared" si="605"/>
        <v>5292</v>
      </c>
      <c r="V4808">
        <f t="shared" si="606"/>
        <v>98</v>
      </c>
      <c r="W4808">
        <f t="shared" si="607"/>
        <v>3969.0000000000005</v>
      </c>
    </row>
    <row r="4809" spans="1:23" ht="15.75" customHeight="1" x14ac:dyDescent="0.3">
      <c r="A4809" s="2" t="s">
        <v>33</v>
      </c>
      <c r="B4809" s="2">
        <v>1189833</v>
      </c>
      <c r="C4809" s="3">
        <v>44252</v>
      </c>
      <c r="D4809" s="12" t="str" cm="1">
        <f t="array" ref="D4809">_xlfn.SWITCH(WEEKDAY(C4809,2), 1, "Lundi", 2, "Mardi", 3, "Mercredi", 4, "Jeudi", 5, "Vendredi", 6, "Samedi", 7, "Dimanche", "Erreur")</f>
        <v>Jeudi</v>
      </c>
      <c r="E4809" s="2" t="s">
        <v>35</v>
      </c>
      <c r="F4809" s="2" t="s">
        <v>52</v>
      </c>
      <c r="G4809" s="2" t="s">
        <v>53</v>
      </c>
      <c r="H4809" s="4" t="s">
        <v>22</v>
      </c>
      <c r="I4809" s="5">
        <v>58</v>
      </c>
      <c r="J4809" s="6">
        <v>108</v>
      </c>
      <c r="K4809" s="7">
        <v>6264</v>
      </c>
      <c r="L4809" s="7">
        <v>2442.96</v>
      </c>
      <c r="M4809" s="8">
        <v>0.39</v>
      </c>
      <c r="N4809" s="2" t="s">
        <v>82</v>
      </c>
      <c r="O4809">
        <f t="shared" si="600"/>
        <v>2021</v>
      </c>
      <c r="P4809">
        <f t="shared" si="601"/>
        <v>2</v>
      </c>
      <c r="Q4809" t="str">
        <f t="shared" si="602"/>
        <v>févr</v>
      </c>
      <c r="R4809" t="str">
        <f t="shared" si="603"/>
        <v>Montana</v>
      </c>
      <c r="S4809" t="str">
        <f t="shared" si="604"/>
        <v>2021-02</v>
      </c>
      <c r="T4809">
        <f>IF(AND(COUNTIF(Calculs!$Q$2:$Q$12,$O4809)&gt;0,COUNTIF(Calculs!$S$2:$S$12,$E4809)&gt;0,COUNTIF(Calculs!$U$2:$U$12,$H4809)&gt;0),1,0)</f>
        <v>1</v>
      </c>
      <c r="U4809">
        <f t="shared" si="605"/>
        <v>6264</v>
      </c>
      <c r="V4809">
        <f t="shared" si="606"/>
        <v>108</v>
      </c>
      <c r="W4809">
        <f t="shared" si="607"/>
        <v>2442.96</v>
      </c>
    </row>
    <row r="4810" spans="1:23" ht="15.75" customHeight="1" x14ac:dyDescent="0.3">
      <c r="A4810" s="2" t="s">
        <v>33</v>
      </c>
      <c r="B4810" s="2">
        <v>1189833</v>
      </c>
      <c r="C4810" s="3">
        <v>44253</v>
      </c>
      <c r="D4810" s="12" t="str" cm="1">
        <f t="array" ref="D4810">_xlfn.SWITCH(WEEKDAY(C4810,2), 1, "Lundi", 2, "Mardi", 3, "Mercredi", 4, "Jeudi", 5, "Vendredi", 6, "Samedi", 7, "Dimanche", "Erreur")</f>
        <v>Vendredi</v>
      </c>
      <c r="E4810" s="2" t="s">
        <v>35</v>
      </c>
      <c r="F4810" s="2" t="s">
        <v>52</v>
      </c>
      <c r="G4810" s="2" t="s">
        <v>53</v>
      </c>
      <c r="H4810" s="4" t="s">
        <v>16</v>
      </c>
      <c r="I4810" s="5">
        <v>38</v>
      </c>
      <c r="J4810" s="6">
        <v>167</v>
      </c>
      <c r="K4810" s="7">
        <v>6346</v>
      </c>
      <c r="L4810" s="7">
        <v>3744.1400000000003</v>
      </c>
      <c r="M4810" s="8">
        <v>0.59000000000000008</v>
      </c>
      <c r="N4810" s="2" t="s">
        <v>82</v>
      </c>
      <c r="O4810">
        <f t="shared" si="600"/>
        <v>2021</v>
      </c>
      <c r="P4810">
        <f t="shared" si="601"/>
        <v>2</v>
      </c>
      <c r="Q4810" t="str">
        <f t="shared" si="602"/>
        <v>févr</v>
      </c>
      <c r="R4810" t="str">
        <f t="shared" si="603"/>
        <v>Montana</v>
      </c>
      <c r="S4810" t="str">
        <f t="shared" si="604"/>
        <v>2021-02</v>
      </c>
      <c r="T4810">
        <f>IF(AND(COUNTIF(Calculs!$Q$2:$Q$12,$O4810)&gt;0,COUNTIF(Calculs!$S$2:$S$12,$E4810)&gt;0,COUNTIF(Calculs!$U$2:$U$12,$H4810)&gt;0),1,0)</f>
        <v>1</v>
      </c>
      <c r="U4810">
        <f t="shared" si="605"/>
        <v>6346</v>
      </c>
      <c r="V4810">
        <f t="shared" si="606"/>
        <v>167</v>
      </c>
      <c r="W4810">
        <f t="shared" si="607"/>
        <v>3744.1400000000003</v>
      </c>
    </row>
    <row r="4811" spans="1:23" ht="15.75" customHeight="1" x14ac:dyDescent="0.3">
      <c r="A4811" s="2" t="s">
        <v>33</v>
      </c>
      <c r="B4811" s="2">
        <v>1189833</v>
      </c>
      <c r="C4811" s="3">
        <v>44254</v>
      </c>
      <c r="D4811" s="12" t="str" cm="1">
        <f t="array" ref="D4811">_xlfn.SWITCH(WEEKDAY(C4811,2), 1, "Lundi", 2, "Mardi", 3, "Mercredi", 4, "Jeudi", 5, "Vendredi", 6, "Samedi", 7, "Dimanche", "Erreur")</f>
        <v>Samedi</v>
      </c>
      <c r="E4811" s="2" t="s">
        <v>35</v>
      </c>
      <c r="F4811" s="2" t="s">
        <v>52</v>
      </c>
      <c r="G4811" s="2" t="s">
        <v>53</v>
      </c>
      <c r="H4811" s="4" t="s">
        <v>18</v>
      </c>
      <c r="I4811" s="5">
        <v>42</v>
      </c>
      <c r="J4811" s="6">
        <v>173</v>
      </c>
      <c r="K4811" s="7">
        <v>7266</v>
      </c>
      <c r="L4811" s="7">
        <v>2979.06</v>
      </c>
      <c r="M4811" s="8">
        <v>0.41</v>
      </c>
      <c r="N4811" s="2" t="s">
        <v>82</v>
      </c>
      <c r="O4811">
        <f t="shared" si="600"/>
        <v>2021</v>
      </c>
      <c r="P4811">
        <f t="shared" si="601"/>
        <v>2</v>
      </c>
      <c r="Q4811" t="str">
        <f t="shared" si="602"/>
        <v>févr</v>
      </c>
      <c r="R4811" t="str">
        <f t="shared" si="603"/>
        <v>Montana</v>
      </c>
      <c r="S4811" t="str">
        <f t="shared" si="604"/>
        <v>2021-02</v>
      </c>
      <c r="T4811">
        <f>IF(AND(COUNTIF(Calculs!$Q$2:$Q$12,$O4811)&gt;0,COUNTIF(Calculs!$S$2:$S$12,$E4811)&gt;0,COUNTIF(Calculs!$U$2:$U$12,$H4811)&gt;0),1,0)</f>
        <v>1</v>
      </c>
      <c r="U4811">
        <f t="shared" si="605"/>
        <v>7266</v>
      </c>
      <c r="V4811">
        <f t="shared" si="606"/>
        <v>173</v>
      </c>
      <c r="W4811">
        <f t="shared" si="607"/>
        <v>2979.06</v>
      </c>
    </row>
    <row r="4812" spans="1:23" ht="15.75" customHeight="1" x14ac:dyDescent="0.3">
      <c r="A4812" s="2" t="s">
        <v>33</v>
      </c>
      <c r="B4812" s="2">
        <v>1189833</v>
      </c>
      <c r="C4812" s="3">
        <v>44255</v>
      </c>
      <c r="D4812" s="12" t="str" cm="1">
        <f t="array" ref="D4812">_xlfn.SWITCH(WEEKDAY(C4812,2), 1, "Lundi", 2, "Mardi", 3, "Mercredi", 4, "Jeudi", 5, "Vendredi", 6, "Samedi", 7, "Dimanche", "Erreur")</f>
        <v>Dimanche</v>
      </c>
      <c r="E4812" s="2" t="s">
        <v>35</v>
      </c>
      <c r="F4812" s="2" t="s">
        <v>52</v>
      </c>
      <c r="G4812" s="2" t="s">
        <v>53</v>
      </c>
      <c r="H4812" s="4" t="s">
        <v>19</v>
      </c>
      <c r="I4812" s="5">
        <v>37</v>
      </c>
      <c r="J4812" s="6">
        <v>123</v>
      </c>
      <c r="K4812" s="7">
        <v>4551</v>
      </c>
      <c r="L4812" s="7">
        <v>2594.0700000000002</v>
      </c>
      <c r="M4812" s="8">
        <v>0.57000000000000006</v>
      </c>
      <c r="N4812" s="2" t="s">
        <v>82</v>
      </c>
      <c r="O4812">
        <f t="shared" si="600"/>
        <v>2021</v>
      </c>
      <c r="P4812">
        <f t="shared" si="601"/>
        <v>2</v>
      </c>
      <c r="Q4812" t="str">
        <f t="shared" si="602"/>
        <v>févr</v>
      </c>
      <c r="R4812" t="str">
        <f t="shared" si="603"/>
        <v>Montana</v>
      </c>
      <c r="S4812" t="str">
        <f t="shared" si="604"/>
        <v>2021-02</v>
      </c>
      <c r="T4812">
        <f>IF(AND(COUNTIF(Calculs!$Q$2:$Q$12,$O4812)&gt;0,COUNTIF(Calculs!$S$2:$S$12,$E4812)&gt;0,COUNTIF(Calculs!$U$2:$U$12,$H4812)&gt;0),1,0)</f>
        <v>1</v>
      </c>
      <c r="U4812">
        <f t="shared" si="605"/>
        <v>4551</v>
      </c>
      <c r="V4812">
        <f t="shared" si="606"/>
        <v>123</v>
      </c>
      <c r="W4812">
        <f t="shared" si="607"/>
        <v>2594.0700000000002</v>
      </c>
    </row>
    <row r="4813" spans="1:23" ht="15.75" customHeight="1" x14ac:dyDescent="0.3">
      <c r="A4813" s="2" t="s">
        <v>33</v>
      </c>
      <c r="B4813" s="2">
        <v>1189833</v>
      </c>
      <c r="C4813" s="3">
        <v>44256</v>
      </c>
      <c r="D4813" s="12" t="str" cm="1">
        <f t="array" ref="D4813">_xlfn.SWITCH(WEEKDAY(C4813,2), 1, "Lundi", 2, "Mardi", 3, "Mercredi", 4, "Jeudi", 5, "Vendredi", 6, "Samedi", 7, "Dimanche", "Erreur")</f>
        <v>Lundi</v>
      </c>
      <c r="E4813" s="2" t="s">
        <v>35</v>
      </c>
      <c r="F4813" s="2" t="s">
        <v>52</v>
      </c>
      <c r="G4813" s="2" t="s">
        <v>53</v>
      </c>
      <c r="H4813" s="4" t="s">
        <v>20</v>
      </c>
      <c r="I4813" s="5">
        <v>39</v>
      </c>
      <c r="J4813" s="6">
        <v>119</v>
      </c>
      <c r="K4813" s="7">
        <v>4641</v>
      </c>
      <c r="L4813" s="7">
        <v>2552.5499999999997</v>
      </c>
      <c r="M4813" s="8">
        <v>0.54999999999999993</v>
      </c>
      <c r="N4813" s="2" t="s">
        <v>82</v>
      </c>
      <c r="O4813">
        <f t="shared" si="600"/>
        <v>2021</v>
      </c>
      <c r="P4813">
        <f t="shared" si="601"/>
        <v>3</v>
      </c>
      <c r="Q4813" t="str">
        <f t="shared" si="602"/>
        <v>mars</v>
      </c>
      <c r="R4813" t="str">
        <f t="shared" si="603"/>
        <v>Montana</v>
      </c>
      <c r="S4813" t="str">
        <f t="shared" si="604"/>
        <v>2021-03</v>
      </c>
      <c r="T4813">
        <f>IF(AND(COUNTIF(Calculs!$Q$2:$Q$12,$O4813)&gt;0,COUNTIF(Calculs!$S$2:$S$12,$E4813)&gt;0,COUNTIF(Calculs!$U$2:$U$12,$H4813)&gt;0),1,0)</f>
        <v>1</v>
      </c>
      <c r="U4813">
        <f t="shared" si="605"/>
        <v>4641</v>
      </c>
      <c r="V4813">
        <f t="shared" si="606"/>
        <v>119</v>
      </c>
      <c r="W4813">
        <f t="shared" si="607"/>
        <v>2552.5499999999997</v>
      </c>
    </row>
    <row r="4814" spans="1:23" ht="15.75" customHeight="1" x14ac:dyDescent="0.3">
      <c r="A4814" s="2" t="s">
        <v>33</v>
      </c>
      <c r="B4814" s="2">
        <v>1189833</v>
      </c>
      <c r="C4814" s="3">
        <v>44257</v>
      </c>
      <c r="D4814" s="12" t="str" cm="1">
        <f t="array" ref="D4814">_xlfn.SWITCH(WEEKDAY(C4814,2), 1, "Lundi", 2, "Mardi", 3, "Mercredi", 4, "Jeudi", 5, "Vendredi", 6, "Samedi", 7, "Dimanche", "Erreur")</f>
        <v>Mardi</v>
      </c>
      <c r="E4814" s="2" t="s">
        <v>35</v>
      </c>
      <c r="F4814" s="2" t="s">
        <v>52</v>
      </c>
      <c r="G4814" s="2" t="s">
        <v>53</v>
      </c>
      <c r="H4814" s="4" t="s">
        <v>21</v>
      </c>
      <c r="I4814" s="5">
        <v>51</v>
      </c>
      <c r="J4814" s="6">
        <v>113</v>
      </c>
      <c r="K4814" s="7">
        <v>5763</v>
      </c>
      <c r="L4814" s="7">
        <v>4264.6200000000008</v>
      </c>
      <c r="M4814" s="8">
        <v>0.7400000000000001</v>
      </c>
      <c r="N4814" s="2" t="s">
        <v>82</v>
      </c>
      <c r="O4814">
        <f t="shared" si="600"/>
        <v>2021</v>
      </c>
      <c r="P4814">
        <f t="shared" si="601"/>
        <v>3</v>
      </c>
      <c r="Q4814" t="str">
        <f t="shared" si="602"/>
        <v>mars</v>
      </c>
      <c r="R4814" t="str">
        <f t="shared" si="603"/>
        <v>Montana</v>
      </c>
      <c r="S4814" t="str">
        <f t="shared" si="604"/>
        <v>2021-03</v>
      </c>
      <c r="T4814">
        <f>IF(AND(COUNTIF(Calculs!$Q$2:$Q$12,$O4814)&gt;0,COUNTIF(Calculs!$S$2:$S$12,$E4814)&gt;0,COUNTIF(Calculs!$U$2:$U$12,$H4814)&gt;0),1,0)</f>
        <v>1</v>
      </c>
      <c r="U4814">
        <f t="shared" si="605"/>
        <v>5763</v>
      </c>
      <c r="V4814">
        <f t="shared" si="606"/>
        <v>113</v>
      </c>
      <c r="W4814">
        <f t="shared" si="607"/>
        <v>4264.6200000000008</v>
      </c>
    </row>
    <row r="4815" spans="1:23" ht="15.75" customHeight="1" x14ac:dyDescent="0.3">
      <c r="A4815" s="2" t="s">
        <v>33</v>
      </c>
      <c r="B4815" s="2">
        <v>1189833</v>
      </c>
      <c r="C4815" s="3">
        <v>44258</v>
      </c>
      <c r="D4815" s="12" t="str" cm="1">
        <f t="array" ref="D4815">_xlfn.SWITCH(WEEKDAY(C4815,2), 1, "Lundi", 2, "Mardi", 3, "Mercredi", 4, "Jeudi", 5, "Vendredi", 6, "Samedi", 7, "Dimanche", "Erreur")</f>
        <v>Mercredi</v>
      </c>
      <c r="E4815" s="2" t="s">
        <v>35</v>
      </c>
      <c r="F4815" s="2" t="s">
        <v>52</v>
      </c>
      <c r="G4815" s="2" t="s">
        <v>53</v>
      </c>
      <c r="H4815" s="4" t="s">
        <v>22</v>
      </c>
      <c r="I4815" s="5">
        <v>56</v>
      </c>
      <c r="J4815" s="6">
        <v>133</v>
      </c>
      <c r="K4815" s="7">
        <v>7448</v>
      </c>
      <c r="L4815" s="7">
        <v>2830.2400000000002</v>
      </c>
      <c r="M4815" s="8">
        <v>0.38</v>
      </c>
      <c r="N4815" s="2" t="s">
        <v>82</v>
      </c>
      <c r="O4815">
        <f t="shared" si="600"/>
        <v>2021</v>
      </c>
      <c r="P4815">
        <f t="shared" si="601"/>
        <v>3</v>
      </c>
      <c r="Q4815" t="str">
        <f t="shared" si="602"/>
        <v>mars</v>
      </c>
      <c r="R4815" t="str">
        <f t="shared" si="603"/>
        <v>Montana</v>
      </c>
      <c r="S4815" t="str">
        <f t="shared" si="604"/>
        <v>2021-03</v>
      </c>
      <c r="T4815">
        <f>IF(AND(COUNTIF(Calculs!$Q$2:$Q$12,$O4815)&gt;0,COUNTIF(Calculs!$S$2:$S$12,$E4815)&gt;0,COUNTIF(Calculs!$U$2:$U$12,$H4815)&gt;0),1,0)</f>
        <v>1</v>
      </c>
      <c r="U4815">
        <f t="shared" si="605"/>
        <v>7448</v>
      </c>
      <c r="V4815">
        <f t="shared" si="606"/>
        <v>133</v>
      </c>
      <c r="W4815">
        <f t="shared" si="607"/>
        <v>2830.2400000000002</v>
      </c>
    </row>
    <row r="4816" spans="1:23" ht="15.75" customHeight="1" x14ac:dyDescent="0.3">
      <c r="A4816" s="2" t="s">
        <v>33</v>
      </c>
      <c r="B4816" s="2">
        <v>1189833</v>
      </c>
      <c r="C4816" s="3">
        <v>44259</v>
      </c>
      <c r="D4816" s="12" t="str" cm="1">
        <f t="array" ref="D4816">_xlfn.SWITCH(WEEKDAY(C4816,2), 1, "Lundi", 2, "Mardi", 3, "Mercredi", 4, "Jeudi", 5, "Vendredi", 6, "Samedi", 7, "Dimanche", "Erreur")</f>
        <v>Jeudi</v>
      </c>
      <c r="E4816" s="2" t="s">
        <v>35</v>
      </c>
      <c r="F4816" s="2" t="s">
        <v>52</v>
      </c>
      <c r="G4816" s="2" t="s">
        <v>53</v>
      </c>
      <c r="H4816" s="4" t="s">
        <v>16</v>
      </c>
      <c r="I4816" s="5">
        <v>41</v>
      </c>
      <c r="J4816" s="6">
        <v>196</v>
      </c>
      <c r="K4816" s="7">
        <v>8036</v>
      </c>
      <c r="L4816" s="7">
        <v>4500.1600000000008</v>
      </c>
      <c r="M4816" s="8">
        <v>0.56000000000000005</v>
      </c>
      <c r="N4816" s="2" t="s">
        <v>82</v>
      </c>
      <c r="O4816">
        <f t="shared" si="600"/>
        <v>2021</v>
      </c>
      <c r="P4816">
        <f t="shared" si="601"/>
        <v>3</v>
      </c>
      <c r="Q4816" t="str">
        <f t="shared" si="602"/>
        <v>mars</v>
      </c>
      <c r="R4816" t="str">
        <f t="shared" si="603"/>
        <v>Montana</v>
      </c>
      <c r="S4816" t="str">
        <f t="shared" si="604"/>
        <v>2021-03</v>
      </c>
      <c r="T4816">
        <f>IF(AND(COUNTIF(Calculs!$Q$2:$Q$12,$O4816)&gt;0,COUNTIF(Calculs!$S$2:$S$12,$E4816)&gt;0,COUNTIF(Calculs!$U$2:$U$12,$H4816)&gt;0),1,0)</f>
        <v>1</v>
      </c>
      <c r="U4816">
        <f t="shared" si="605"/>
        <v>8036</v>
      </c>
      <c r="V4816">
        <f t="shared" si="606"/>
        <v>196</v>
      </c>
      <c r="W4816">
        <f t="shared" si="607"/>
        <v>4500.1600000000008</v>
      </c>
    </row>
    <row r="4817" spans="1:23" ht="15.75" customHeight="1" x14ac:dyDescent="0.3">
      <c r="A4817" s="2" t="s">
        <v>33</v>
      </c>
      <c r="B4817" s="2">
        <v>1189833</v>
      </c>
      <c r="C4817" s="3">
        <v>44260</v>
      </c>
      <c r="D4817" s="12" t="str" cm="1">
        <f t="array" ref="D4817">_xlfn.SWITCH(WEEKDAY(C4817,2), 1, "Lundi", 2, "Mardi", 3, "Mercredi", 4, "Jeudi", 5, "Vendredi", 6, "Samedi", 7, "Dimanche", "Erreur")</f>
        <v>Vendredi</v>
      </c>
      <c r="E4817" s="2" t="s">
        <v>35</v>
      </c>
      <c r="F4817" s="2" t="s">
        <v>52</v>
      </c>
      <c r="G4817" s="2" t="s">
        <v>53</v>
      </c>
      <c r="H4817" s="4" t="s">
        <v>18</v>
      </c>
      <c r="I4817" s="5">
        <v>45</v>
      </c>
      <c r="J4817" s="6">
        <v>182</v>
      </c>
      <c r="K4817" s="7">
        <v>8190</v>
      </c>
      <c r="L4817" s="7">
        <v>3521.7</v>
      </c>
      <c r="M4817" s="8">
        <v>0.43</v>
      </c>
      <c r="N4817" s="2" t="s">
        <v>82</v>
      </c>
      <c r="O4817">
        <f t="shared" si="600"/>
        <v>2021</v>
      </c>
      <c r="P4817">
        <f t="shared" si="601"/>
        <v>3</v>
      </c>
      <c r="Q4817" t="str">
        <f t="shared" si="602"/>
        <v>mars</v>
      </c>
      <c r="R4817" t="str">
        <f t="shared" si="603"/>
        <v>Montana</v>
      </c>
      <c r="S4817" t="str">
        <f t="shared" si="604"/>
        <v>2021-03</v>
      </c>
      <c r="T4817">
        <f>IF(AND(COUNTIF(Calculs!$Q$2:$Q$12,$O4817)&gt;0,COUNTIF(Calculs!$S$2:$S$12,$E4817)&gt;0,COUNTIF(Calculs!$U$2:$U$12,$H4817)&gt;0),1,0)</f>
        <v>1</v>
      </c>
      <c r="U4817">
        <f t="shared" si="605"/>
        <v>8190</v>
      </c>
      <c r="V4817">
        <f t="shared" si="606"/>
        <v>182</v>
      </c>
      <c r="W4817">
        <f t="shared" si="607"/>
        <v>3521.7</v>
      </c>
    </row>
    <row r="4818" spans="1:23" ht="15.75" customHeight="1" x14ac:dyDescent="0.3">
      <c r="A4818" s="2" t="s">
        <v>33</v>
      </c>
      <c r="B4818" s="2">
        <v>1189833</v>
      </c>
      <c r="C4818" s="3">
        <v>44261</v>
      </c>
      <c r="D4818" s="12" t="str" cm="1">
        <f t="array" ref="D4818">_xlfn.SWITCH(WEEKDAY(C4818,2), 1, "Lundi", 2, "Mardi", 3, "Mercredi", 4, "Jeudi", 5, "Vendredi", 6, "Samedi", 7, "Dimanche", "Erreur")</f>
        <v>Samedi</v>
      </c>
      <c r="E4818" s="2" t="s">
        <v>35</v>
      </c>
      <c r="F4818" s="2" t="s">
        <v>52</v>
      </c>
      <c r="G4818" s="2" t="s">
        <v>53</v>
      </c>
      <c r="H4818" s="4" t="s">
        <v>19</v>
      </c>
      <c r="I4818" s="5">
        <v>42</v>
      </c>
      <c r="J4818" s="6">
        <v>133</v>
      </c>
      <c r="K4818" s="7">
        <v>5586</v>
      </c>
      <c r="L4818" s="7">
        <v>3351.6</v>
      </c>
      <c r="M4818" s="8">
        <v>0.6</v>
      </c>
      <c r="N4818" s="2" t="s">
        <v>82</v>
      </c>
      <c r="O4818">
        <f t="shared" si="600"/>
        <v>2021</v>
      </c>
      <c r="P4818">
        <f t="shared" si="601"/>
        <v>3</v>
      </c>
      <c r="Q4818" t="str">
        <f t="shared" si="602"/>
        <v>mars</v>
      </c>
      <c r="R4818" t="str">
        <f t="shared" si="603"/>
        <v>Montana</v>
      </c>
      <c r="S4818" t="str">
        <f t="shared" si="604"/>
        <v>2021-03</v>
      </c>
      <c r="T4818">
        <f>IF(AND(COUNTIF(Calculs!$Q$2:$Q$12,$O4818)&gt;0,COUNTIF(Calculs!$S$2:$S$12,$E4818)&gt;0,COUNTIF(Calculs!$U$2:$U$12,$H4818)&gt;0),1,0)</f>
        <v>1</v>
      </c>
      <c r="U4818">
        <f t="shared" si="605"/>
        <v>5586</v>
      </c>
      <c r="V4818">
        <f t="shared" si="606"/>
        <v>133</v>
      </c>
      <c r="W4818">
        <f t="shared" si="607"/>
        <v>3351.6</v>
      </c>
    </row>
    <row r="4819" spans="1:23" ht="15.75" customHeight="1" x14ac:dyDescent="0.3">
      <c r="A4819" s="2" t="s">
        <v>33</v>
      </c>
      <c r="B4819" s="2">
        <v>1189833</v>
      </c>
      <c r="C4819" s="3">
        <v>44262</v>
      </c>
      <c r="D4819" s="12" t="str" cm="1">
        <f t="array" ref="D4819">_xlfn.SWITCH(WEEKDAY(C4819,2), 1, "Lundi", 2, "Mardi", 3, "Mercredi", 4, "Jeudi", 5, "Vendredi", 6, "Samedi", 7, "Dimanche", "Erreur")</f>
        <v>Dimanche</v>
      </c>
      <c r="E4819" s="2" t="s">
        <v>35</v>
      </c>
      <c r="F4819" s="2" t="s">
        <v>52</v>
      </c>
      <c r="G4819" s="2" t="s">
        <v>53</v>
      </c>
      <c r="H4819" s="4" t="s">
        <v>20</v>
      </c>
      <c r="I4819" s="5">
        <v>43</v>
      </c>
      <c r="J4819" s="6">
        <v>143</v>
      </c>
      <c r="K4819" s="7">
        <v>6149</v>
      </c>
      <c r="L4819" s="7">
        <v>3135.9900000000002</v>
      </c>
      <c r="M4819" s="8">
        <v>0.51</v>
      </c>
      <c r="N4819" s="2" t="s">
        <v>82</v>
      </c>
      <c r="O4819">
        <f t="shared" si="600"/>
        <v>2021</v>
      </c>
      <c r="P4819">
        <f t="shared" si="601"/>
        <v>3</v>
      </c>
      <c r="Q4819" t="str">
        <f t="shared" si="602"/>
        <v>mars</v>
      </c>
      <c r="R4819" t="str">
        <f t="shared" si="603"/>
        <v>Montana</v>
      </c>
      <c r="S4819" t="str">
        <f t="shared" si="604"/>
        <v>2021-03</v>
      </c>
      <c r="T4819">
        <f>IF(AND(COUNTIF(Calculs!$Q$2:$Q$12,$O4819)&gt;0,COUNTIF(Calculs!$S$2:$S$12,$E4819)&gt;0,COUNTIF(Calculs!$U$2:$U$12,$H4819)&gt;0),1,0)</f>
        <v>1</v>
      </c>
      <c r="U4819">
        <f t="shared" si="605"/>
        <v>6149</v>
      </c>
      <c r="V4819">
        <f t="shared" si="606"/>
        <v>143</v>
      </c>
      <c r="W4819">
        <f t="shared" si="607"/>
        <v>3135.9900000000002</v>
      </c>
    </row>
    <row r="4820" spans="1:23" ht="15.75" customHeight="1" x14ac:dyDescent="0.3">
      <c r="A4820" s="2" t="s">
        <v>33</v>
      </c>
      <c r="B4820" s="2">
        <v>1189833</v>
      </c>
      <c r="C4820" s="3">
        <v>44263</v>
      </c>
      <c r="D4820" s="12" t="str" cm="1">
        <f t="array" ref="D4820">_xlfn.SWITCH(WEEKDAY(C4820,2), 1, "Lundi", 2, "Mardi", 3, "Mercredi", 4, "Jeudi", 5, "Vendredi", 6, "Samedi", 7, "Dimanche", "Erreur")</f>
        <v>Lundi</v>
      </c>
      <c r="E4820" s="2" t="s">
        <v>35</v>
      </c>
      <c r="F4820" s="2" t="s">
        <v>52</v>
      </c>
      <c r="G4820" s="2" t="s">
        <v>53</v>
      </c>
      <c r="H4820" s="4" t="s">
        <v>21</v>
      </c>
      <c r="I4820" s="5">
        <v>53</v>
      </c>
      <c r="J4820" s="6">
        <v>120</v>
      </c>
      <c r="K4820" s="7">
        <v>6360</v>
      </c>
      <c r="L4820" s="7">
        <v>4642.8</v>
      </c>
      <c r="M4820" s="8">
        <v>0.73000000000000009</v>
      </c>
      <c r="N4820" s="2" t="s">
        <v>82</v>
      </c>
      <c r="O4820">
        <f t="shared" si="600"/>
        <v>2021</v>
      </c>
      <c r="P4820">
        <f t="shared" si="601"/>
        <v>3</v>
      </c>
      <c r="Q4820" t="str">
        <f t="shared" si="602"/>
        <v>mars</v>
      </c>
      <c r="R4820" t="str">
        <f t="shared" si="603"/>
        <v>Montana</v>
      </c>
      <c r="S4820" t="str">
        <f t="shared" si="604"/>
        <v>2021-03</v>
      </c>
      <c r="T4820">
        <f>IF(AND(COUNTIF(Calculs!$Q$2:$Q$12,$O4820)&gt;0,COUNTIF(Calculs!$S$2:$S$12,$E4820)&gt;0,COUNTIF(Calculs!$U$2:$U$12,$H4820)&gt;0),1,0)</f>
        <v>1</v>
      </c>
      <c r="U4820">
        <f t="shared" si="605"/>
        <v>6360</v>
      </c>
      <c r="V4820">
        <f t="shared" si="606"/>
        <v>120</v>
      </c>
      <c r="W4820">
        <f t="shared" si="607"/>
        <v>4642.8</v>
      </c>
    </row>
    <row r="4821" spans="1:23" ht="15.75" customHeight="1" x14ac:dyDescent="0.3">
      <c r="A4821" s="2" t="s">
        <v>33</v>
      </c>
      <c r="B4821" s="2">
        <v>1189833</v>
      </c>
      <c r="C4821" s="3">
        <v>44264</v>
      </c>
      <c r="D4821" s="12" t="str" cm="1">
        <f t="array" ref="D4821">_xlfn.SWITCH(WEEKDAY(C4821,2), 1, "Lundi", 2, "Mardi", 3, "Mercredi", 4, "Jeudi", 5, "Vendredi", 6, "Samedi", 7, "Dimanche", "Erreur")</f>
        <v>Mardi</v>
      </c>
      <c r="E4821" s="2" t="s">
        <v>35</v>
      </c>
      <c r="F4821" s="2" t="s">
        <v>52</v>
      </c>
      <c r="G4821" s="2" t="s">
        <v>53</v>
      </c>
      <c r="H4821" s="4" t="s">
        <v>22</v>
      </c>
      <c r="I4821" s="5">
        <v>55</v>
      </c>
      <c r="J4821" s="6">
        <v>130</v>
      </c>
      <c r="K4821" s="7">
        <v>7150</v>
      </c>
      <c r="L4821" s="7">
        <v>2860</v>
      </c>
      <c r="M4821" s="8">
        <v>0.4</v>
      </c>
      <c r="N4821" s="2" t="s">
        <v>82</v>
      </c>
      <c r="O4821">
        <f t="shared" si="600"/>
        <v>2021</v>
      </c>
      <c r="P4821">
        <f t="shared" si="601"/>
        <v>3</v>
      </c>
      <c r="Q4821" t="str">
        <f t="shared" si="602"/>
        <v>mars</v>
      </c>
      <c r="R4821" t="str">
        <f t="shared" si="603"/>
        <v>Montana</v>
      </c>
      <c r="S4821" t="str">
        <f t="shared" si="604"/>
        <v>2021-03</v>
      </c>
      <c r="T4821">
        <f>IF(AND(COUNTIF(Calculs!$Q$2:$Q$12,$O4821)&gt;0,COUNTIF(Calculs!$S$2:$S$12,$E4821)&gt;0,COUNTIF(Calculs!$U$2:$U$12,$H4821)&gt;0),1,0)</f>
        <v>1</v>
      </c>
      <c r="U4821">
        <f t="shared" si="605"/>
        <v>7150</v>
      </c>
      <c r="V4821">
        <f t="shared" si="606"/>
        <v>130</v>
      </c>
      <c r="W4821">
        <f t="shared" si="607"/>
        <v>2860</v>
      </c>
    </row>
    <row r="4822" spans="1:23" ht="15.75" customHeight="1" x14ac:dyDescent="0.3">
      <c r="A4822" s="2" t="s">
        <v>25</v>
      </c>
      <c r="B4822" s="2">
        <v>1197831</v>
      </c>
      <c r="C4822" s="3">
        <v>44265</v>
      </c>
      <c r="D4822" s="12" t="str" cm="1">
        <f t="array" ref="D4822">_xlfn.SWITCH(WEEKDAY(C4822,2), 1, "Lundi", 2, "Mardi", 3, "Mercredi", 4, "Jeudi", 5, "Vendredi", 6, "Samedi", 7, "Dimanche", "Erreur")</f>
        <v>Mercredi</v>
      </c>
      <c r="E4822" s="2" t="s">
        <v>35</v>
      </c>
      <c r="F4822" s="2" t="s">
        <v>52</v>
      </c>
      <c r="G4822" s="2" t="s">
        <v>53</v>
      </c>
      <c r="H4822" s="4" t="s">
        <v>16</v>
      </c>
      <c r="I4822" s="5">
        <v>18</v>
      </c>
      <c r="J4822" s="6">
        <v>210</v>
      </c>
      <c r="K4822" s="7">
        <v>3780</v>
      </c>
      <c r="L4822" s="7">
        <v>1890</v>
      </c>
      <c r="M4822" s="8">
        <v>0.5</v>
      </c>
      <c r="N4822" s="2" t="s">
        <v>82</v>
      </c>
      <c r="O4822">
        <f t="shared" si="600"/>
        <v>2021</v>
      </c>
      <c r="P4822">
        <f t="shared" si="601"/>
        <v>3</v>
      </c>
      <c r="Q4822" t="str">
        <f t="shared" si="602"/>
        <v>mars</v>
      </c>
      <c r="R4822" t="str">
        <f t="shared" si="603"/>
        <v>Montana</v>
      </c>
      <c r="S4822" t="str">
        <f t="shared" si="604"/>
        <v>2021-03</v>
      </c>
      <c r="T4822">
        <f>IF(AND(COUNTIF(Calculs!$Q$2:$Q$12,$O4822)&gt;0,COUNTIF(Calculs!$S$2:$S$12,$E4822)&gt;0,COUNTIF(Calculs!$U$2:$U$12,$H4822)&gt;0),1,0)</f>
        <v>1</v>
      </c>
      <c r="U4822">
        <f t="shared" si="605"/>
        <v>3780</v>
      </c>
      <c r="V4822">
        <f t="shared" si="606"/>
        <v>210</v>
      </c>
      <c r="W4822">
        <f t="shared" si="607"/>
        <v>1890</v>
      </c>
    </row>
    <row r="4823" spans="1:23" ht="15.75" customHeight="1" x14ac:dyDescent="0.3">
      <c r="A4823" s="2" t="s">
        <v>25</v>
      </c>
      <c r="B4823" s="2">
        <v>1197831</v>
      </c>
      <c r="C4823" s="3">
        <v>44266</v>
      </c>
      <c r="D4823" s="12" t="str" cm="1">
        <f t="array" ref="D4823">_xlfn.SWITCH(WEEKDAY(C4823,2), 1, "Lundi", 2, "Mardi", 3, "Mercredi", 4, "Jeudi", 5, "Vendredi", 6, "Samedi", 7, "Dimanche", "Erreur")</f>
        <v>Jeudi</v>
      </c>
      <c r="E4823" s="2" t="s">
        <v>35</v>
      </c>
      <c r="F4823" s="2" t="s">
        <v>52</v>
      </c>
      <c r="G4823" s="2" t="s">
        <v>53</v>
      </c>
      <c r="H4823" s="4" t="s">
        <v>18</v>
      </c>
      <c r="I4823" s="5">
        <v>29</v>
      </c>
      <c r="J4823" s="6">
        <v>182</v>
      </c>
      <c r="K4823" s="7">
        <v>5278</v>
      </c>
      <c r="L4823" s="7">
        <v>2427.8799999999997</v>
      </c>
      <c r="M4823" s="8">
        <v>0.45999999999999996</v>
      </c>
      <c r="N4823" s="2" t="s">
        <v>82</v>
      </c>
      <c r="O4823">
        <f t="shared" si="600"/>
        <v>2021</v>
      </c>
      <c r="P4823">
        <f t="shared" si="601"/>
        <v>3</v>
      </c>
      <c r="Q4823" t="str">
        <f t="shared" si="602"/>
        <v>mars</v>
      </c>
      <c r="R4823" t="str">
        <f t="shared" si="603"/>
        <v>Montana</v>
      </c>
      <c r="S4823" t="str">
        <f t="shared" si="604"/>
        <v>2021-03</v>
      </c>
      <c r="T4823">
        <f>IF(AND(COUNTIF(Calculs!$Q$2:$Q$12,$O4823)&gt;0,COUNTIF(Calculs!$S$2:$S$12,$E4823)&gt;0,COUNTIF(Calculs!$U$2:$U$12,$H4823)&gt;0),1,0)</f>
        <v>1</v>
      </c>
      <c r="U4823">
        <f t="shared" si="605"/>
        <v>5278</v>
      </c>
      <c r="V4823">
        <f t="shared" si="606"/>
        <v>182</v>
      </c>
      <c r="W4823">
        <f t="shared" si="607"/>
        <v>2427.8799999999997</v>
      </c>
    </row>
    <row r="4824" spans="1:23" ht="15.75" customHeight="1" x14ac:dyDescent="0.3">
      <c r="A4824" s="2" t="s">
        <v>25</v>
      </c>
      <c r="B4824" s="2">
        <v>1197831</v>
      </c>
      <c r="C4824" s="3">
        <v>44267</v>
      </c>
      <c r="D4824" s="12" t="str" cm="1">
        <f t="array" ref="D4824">_xlfn.SWITCH(WEEKDAY(C4824,2), 1, "Lundi", 2, "Mardi", 3, "Mercredi", 4, "Jeudi", 5, "Vendredi", 6, "Samedi", 7, "Dimanche", "Erreur")</f>
        <v>Vendredi</v>
      </c>
      <c r="E4824" s="2" t="s">
        <v>35</v>
      </c>
      <c r="F4824" s="2" t="s">
        <v>52</v>
      </c>
      <c r="G4824" s="2" t="s">
        <v>53</v>
      </c>
      <c r="H4824" s="4" t="s">
        <v>19</v>
      </c>
      <c r="I4824" s="5">
        <v>27</v>
      </c>
      <c r="J4824" s="6">
        <v>130</v>
      </c>
      <c r="K4824" s="7">
        <v>3510</v>
      </c>
      <c r="L4824" s="7">
        <v>1579.4999999999998</v>
      </c>
      <c r="M4824" s="8">
        <v>0.44999999999999996</v>
      </c>
      <c r="N4824" s="2" t="s">
        <v>82</v>
      </c>
      <c r="O4824">
        <f t="shared" si="600"/>
        <v>2021</v>
      </c>
      <c r="P4824">
        <f t="shared" si="601"/>
        <v>3</v>
      </c>
      <c r="Q4824" t="str">
        <f t="shared" si="602"/>
        <v>mars</v>
      </c>
      <c r="R4824" t="str">
        <f t="shared" si="603"/>
        <v>Montana</v>
      </c>
      <c r="S4824" t="str">
        <f t="shared" si="604"/>
        <v>2021-03</v>
      </c>
      <c r="T4824">
        <f>IF(AND(COUNTIF(Calculs!$Q$2:$Q$12,$O4824)&gt;0,COUNTIF(Calculs!$S$2:$S$12,$E4824)&gt;0,COUNTIF(Calculs!$U$2:$U$12,$H4824)&gt;0),1,0)</f>
        <v>1</v>
      </c>
      <c r="U4824">
        <f t="shared" si="605"/>
        <v>3510</v>
      </c>
      <c r="V4824">
        <f t="shared" si="606"/>
        <v>130</v>
      </c>
      <c r="W4824">
        <f t="shared" si="607"/>
        <v>1579.4999999999998</v>
      </c>
    </row>
    <row r="4825" spans="1:23" ht="15.75" customHeight="1" x14ac:dyDescent="0.3">
      <c r="A4825" s="2" t="s">
        <v>25</v>
      </c>
      <c r="B4825" s="2">
        <v>1197831</v>
      </c>
      <c r="C4825" s="3">
        <v>44268</v>
      </c>
      <c r="D4825" s="12" t="str" cm="1">
        <f t="array" ref="D4825">_xlfn.SWITCH(WEEKDAY(C4825,2), 1, "Lundi", 2, "Mardi", 3, "Mercredi", 4, "Jeudi", 5, "Vendredi", 6, "Samedi", 7, "Dimanche", "Erreur")</f>
        <v>Samedi</v>
      </c>
      <c r="E4825" s="2" t="s">
        <v>35</v>
      </c>
      <c r="F4825" s="2" t="s">
        <v>52</v>
      </c>
      <c r="G4825" s="2" t="s">
        <v>53</v>
      </c>
      <c r="H4825" s="4" t="s">
        <v>20</v>
      </c>
      <c r="I4825" s="5">
        <v>32</v>
      </c>
      <c r="J4825" s="6">
        <v>135</v>
      </c>
      <c r="K4825" s="7">
        <v>4320</v>
      </c>
      <c r="L4825" s="7">
        <v>2462.4</v>
      </c>
      <c r="M4825" s="8">
        <v>0.57000000000000006</v>
      </c>
      <c r="N4825" s="2" t="s">
        <v>82</v>
      </c>
      <c r="O4825">
        <f t="shared" si="600"/>
        <v>2021</v>
      </c>
      <c r="P4825">
        <f t="shared" si="601"/>
        <v>3</v>
      </c>
      <c r="Q4825" t="str">
        <f t="shared" si="602"/>
        <v>mars</v>
      </c>
      <c r="R4825" t="str">
        <f t="shared" si="603"/>
        <v>Montana</v>
      </c>
      <c r="S4825" t="str">
        <f t="shared" si="604"/>
        <v>2021-03</v>
      </c>
      <c r="T4825">
        <f>IF(AND(COUNTIF(Calculs!$Q$2:$Q$12,$O4825)&gt;0,COUNTIF(Calculs!$S$2:$S$12,$E4825)&gt;0,COUNTIF(Calculs!$U$2:$U$12,$H4825)&gt;0),1,0)</f>
        <v>1</v>
      </c>
      <c r="U4825">
        <f t="shared" si="605"/>
        <v>4320</v>
      </c>
      <c r="V4825">
        <f t="shared" si="606"/>
        <v>135</v>
      </c>
      <c r="W4825">
        <f t="shared" si="607"/>
        <v>2462.4</v>
      </c>
    </row>
    <row r="4826" spans="1:23" ht="15.75" customHeight="1" x14ac:dyDescent="0.3">
      <c r="A4826" s="2" t="s">
        <v>25</v>
      </c>
      <c r="B4826" s="2">
        <v>1197831</v>
      </c>
      <c r="C4826" s="3">
        <v>44269</v>
      </c>
      <c r="D4826" s="12" t="str" cm="1">
        <f t="array" ref="D4826">_xlfn.SWITCH(WEEKDAY(C4826,2), 1, "Lundi", 2, "Mardi", 3, "Mercredi", 4, "Jeudi", 5, "Vendredi", 6, "Samedi", 7, "Dimanche", "Erreur")</f>
        <v>Dimanche</v>
      </c>
      <c r="E4826" s="2" t="s">
        <v>26</v>
      </c>
      <c r="F4826" s="2" t="s">
        <v>54</v>
      </c>
      <c r="G4826" s="2" t="s">
        <v>55</v>
      </c>
      <c r="H4826" s="4" t="s">
        <v>21</v>
      </c>
      <c r="I4826" s="5">
        <v>39</v>
      </c>
      <c r="J4826" s="6">
        <v>95</v>
      </c>
      <c r="K4826" s="7">
        <v>3705</v>
      </c>
      <c r="L4826" s="7">
        <v>1482</v>
      </c>
      <c r="M4826" s="8">
        <v>0.4</v>
      </c>
      <c r="N4826" s="2" t="s">
        <v>82</v>
      </c>
      <c r="O4826">
        <f t="shared" si="600"/>
        <v>2021</v>
      </c>
      <c r="P4826">
        <f t="shared" si="601"/>
        <v>3</v>
      </c>
      <c r="Q4826" t="str">
        <f t="shared" si="602"/>
        <v>mars</v>
      </c>
      <c r="R4826" t="str">
        <f t="shared" si="603"/>
        <v>Tennessee</v>
      </c>
      <c r="S4826" t="str">
        <f t="shared" si="604"/>
        <v>2021-03</v>
      </c>
      <c r="T4826">
        <f>IF(AND(COUNTIF(Calculs!$Q$2:$Q$12,$O4826)&gt;0,COUNTIF(Calculs!$S$2:$S$12,$E4826)&gt;0,COUNTIF(Calculs!$U$2:$U$12,$H4826)&gt;0),1,0)</f>
        <v>1</v>
      </c>
      <c r="U4826">
        <f t="shared" si="605"/>
        <v>3705</v>
      </c>
      <c r="V4826">
        <f t="shared" si="606"/>
        <v>95</v>
      </c>
      <c r="W4826">
        <f t="shared" si="607"/>
        <v>1482</v>
      </c>
    </row>
    <row r="4827" spans="1:23" ht="15.75" customHeight="1" x14ac:dyDescent="0.3">
      <c r="A4827" s="2" t="s">
        <v>25</v>
      </c>
      <c r="B4827" s="2">
        <v>1197831</v>
      </c>
      <c r="C4827" s="3">
        <v>44270</v>
      </c>
      <c r="D4827" s="12" t="str" cm="1">
        <f t="array" ref="D4827">_xlfn.SWITCH(WEEKDAY(C4827,2), 1, "Lundi", 2, "Mardi", 3, "Mercredi", 4, "Jeudi", 5, "Vendredi", 6, "Samedi", 7, "Dimanche", "Erreur")</f>
        <v>Lundi</v>
      </c>
      <c r="E4827" s="2" t="s">
        <v>26</v>
      </c>
      <c r="F4827" s="2" t="s">
        <v>54</v>
      </c>
      <c r="G4827" s="2" t="s">
        <v>55</v>
      </c>
      <c r="H4827" s="4" t="s">
        <v>22</v>
      </c>
      <c r="I4827" s="5">
        <v>33</v>
      </c>
      <c r="J4827" s="6">
        <v>125</v>
      </c>
      <c r="K4827" s="7">
        <v>4125</v>
      </c>
      <c r="L4827" s="7">
        <v>2681.25</v>
      </c>
      <c r="M4827" s="8">
        <v>0.65</v>
      </c>
      <c r="N4827" s="2" t="s">
        <v>82</v>
      </c>
      <c r="O4827">
        <f t="shared" si="600"/>
        <v>2021</v>
      </c>
      <c r="P4827">
        <f t="shared" si="601"/>
        <v>3</v>
      </c>
      <c r="Q4827" t="str">
        <f t="shared" si="602"/>
        <v>mars</v>
      </c>
      <c r="R4827" t="str">
        <f t="shared" si="603"/>
        <v>Tennessee</v>
      </c>
      <c r="S4827" t="str">
        <f t="shared" si="604"/>
        <v>2021-03</v>
      </c>
      <c r="T4827">
        <f>IF(AND(COUNTIF(Calculs!$Q$2:$Q$12,$O4827)&gt;0,COUNTIF(Calculs!$S$2:$S$12,$E4827)&gt;0,COUNTIF(Calculs!$U$2:$U$12,$H4827)&gt;0),1,0)</f>
        <v>1</v>
      </c>
      <c r="U4827">
        <f t="shared" si="605"/>
        <v>4125</v>
      </c>
      <c r="V4827">
        <f t="shared" si="606"/>
        <v>125</v>
      </c>
      <c r="W4827">
        <f t="shared" si="607"/>
        <v>2681.25</v>
      </c>
    </row>
    <row r="4828" spans="1:23" ht="15.75" customHeight="1" x14ac:dyDescent="0.3">
      <c r="A4828" s="2" t="s">
        <v>25</v>
      </c>
      <c r="B4828" s="2">
        <v>1197831</v>
      </c>
      <c r="C4828" s="3">
        <v>44271</v>
      </c>
      <c r="D4828" s="12" t="str" cm="1">
        <f t="array" ref="D4828">_xlfn.SWITCH(WEEKDAY(C4828,2), 1, "Lundi", 2, "Mardi", 3, "Mercredi", 4, "Jeudi", 5, "Vendredi", 6, "Samedi", 7, "Dimanche", "Erreur")</f>
        <v>Mardi</v>
      </c>
      <c r="E4828" s="2" t="s">
        <v>26</v>
      </c>
      <c r="F4828" s="2" t="s">
        <v>54</v>
      </c>
      <c r="G4828" s="2" t="s">
        <v>55</v>
      </c>
      <c r="H4828" s="4" t="s">
        <v>16</v>
      </c>
      <c r="I4828" s="5">
        <v>24</v>
      </c>
      <c r="J4828" s="6">
        <v>169</v>
      </c>
      <c r="K4828" s="7">
        <v>4056</v>
      </c>
      <c r="L4828" s="7">
        <v>2028</v>
      </c>
      <c r="M4828" s="8">
        <v>0.5</v>
      </c>
      <c r="N4828" s="2" t="s">
        <v>82</v>
      </c>
      <c r="O4828">
        <f t="shared" si="600"/>
        <v>2021</v>
      </c>
      <c r="P4828">
        <f t="shared" si="601"/>
        <v>3</v>
      </c>
      <c r="Q4828" t="str">
        <f t="shared" si="602"/>
        <v>mars</v>
      </c>
      <c r="R4828" t="str">
        <f t="shared" si="603"/>
        <v>Tennessee</v>
      </c>
      <c r="S4828" t="str">
        <f t="shared" si="604"/>
        <v>2021-03</v>
      </c>
      <c r="T4828">
        <f>IF(AND(COUNTIF(Calculs!$Q$2:$Q$12,$O4828)&gt;0,COUNTIF(Calculs!$S$2:$S$12,$E4828)&gt;0,COUNTIF(Calculs!$U$2:$U$12,$H4828)&gt;0),1,0)</f>
        <v>1</v>
      </c>
      <c r="U4828">
        <f t="shared" si="605"/>
        <v>4056</v>
      </c>
      <c r="V4828">
        <f t="shared" si="606"/>
        <v>169</v>
      </c>
      <c r="W4828">
        <f t="shared" si="607"/>
        <v>2028</v>
      </c>
    </row>
    <row r="4829" spans="1:23" ht="15.75" customHeight="1" x14ac:dyDescent="0.3">
      <c r="A4829" s="2" t="s">
        <v>25</v>
      </c>
      <c r="B4829" s="2">
        <v>1197831</v>
      </c>
      <c r="C4829" s="3">
        <v>44272</v>
      </c>
      <c r="D4829" s="12" t="str" cm="1">
        <f t="array" ref="D4829">_xlfn.SWITCH(WEEKDAY(C4829,2), 1, "Lundi", 2, "Mardi", 3, "Mercredi", 4, "Jeudi", 5, "Vendredi", 6, "Samedi", 7, "Dimanche", "Erreur")</f>
        <v>Mercredi</v>
      </c>
      <c r="E4829" s="2" t="s">
        <v>26</v>
      </c>
      <c r="F4829" s="2" t="s">
        <v>54</v>
      </c>
      <c r="G4829" s="2" t="s">
        <v>55</v>
      </c>
      <c r="H4829" s="4" t="s">
        <v>18</v>
      </c>
      <c r="I4829" s="5">
        <v>33</v>
      </c>
      <c r="J4829" s="6">
        <v>181</v>
      </c>
      <c r="K4829" s="7">
        <v>5973</v>
      </c>
      <c r="L4829" s="7">
        <v>2867.04</v>
      </c>
      <c r="M4829" s="8">
        <v>0.48</v>
      </c>
      <c r="N4829" s="2" t="s">
        <v>82</v>
      </c>
      <c r="O4829">
        <f t="shared" si="600"/>
        <v>2021</v>
      </c>
      <c r="P4829">
        <f t="shared" si="601"/>
        <v>3</v>
      </c>
      <c r="Q4829" t="str">
        <f t="shared" si="602"/>
        <v>mars</v>
      </c>
      <c r="R4829" t="str">
        <f t="shared" si="603"/>
        <v>Tennessee</v>
      </c>
      <c r="S4829" t="str">
        <f t="shared" si="604"/>
        <v>2021-03</v>
      </c>
      <c r="T4829">
        <f>IF(AND(COUNTIF(Calculs!$Q$2:$Q$12,$O4829)&gt;0,COUNTIF(Calculs!$S$2:$S$12,$E4829)&gt;0,COUNTIF(Calculs!$U$2:$U$12,$H4829)&gt;0),1,0)</f>
        <v>1</v>
      </c>
      <c r="U4829">
        <f t="shared" si="605"/>
        <v>5973</v>
      </c>
      <c r="V4829">
        <f t="shared" si="606"/>
        <v>181</v>
      </c>
      <c r="W4829">
        <f t="shared" si="607"/>
        <v>2867.04</v>
      </c>
    </row>
    <row r="4830" spans="1:23" ht="15.75" customHeight="1" x14ac:dyDescent="0.3">
      <c r="A4830" s="2" t="s">
        <v>25</v>
      </c>
      <c r="B4830" s="2">
        <v>1197831</v>
      </c>
      <c r="C4830" s="3">
        <v>44273</v>
      </c>
      <c r="D4830" s="12" t="str" cm="1">
        <f t="array" ref="D4830">_xlfn.SWITCH(WEEKDAY(C4830,2), 1, "Lundi", 2, "Mardi", 3, "Mercredi", 4, "Jeudi", 5, "Vendredi", 6, "Samedi", 7, "Dimanche", "Erreur")</f>
        <v>Jeudi</v>
      </c>
      <c r="E4830" s="2" t="s">
        <v>26</v>
      </c>
      <c r="F4830" s="2" t="s">
        <v>54</v>
      </c>
      <c r="G4830" s="2" t="s">
        <v>55</v>
      </c>
      <c r="H4830" s="4" t="s">
        <v>19</v>
      </c>
      <c r="I4830" s="5">
        <v>32</v>
      </c>
      <c r="J4830" s="6">
        <v>122</v>
      </c>
      <c r="K4830" s="7">
        <v>3904</v>
      </c>
      <c r="L4830" s="7">
        <v>1873.9199999999998</v>
      </c>
      <c r="M4830" s="8">
        <v>0.48</v>
      </c>
      <c r="N4830" s="2" t="s">
        <v>82</v>
      </c>
      <c r="O4830">
        <f t="shared" si="600"/>
        <v>2021</v>
      </c>
      <c r="P4830">
        <f t="shared" si="601"/>
        <v>3</v>
      </c>
      <c r="Q4830" t="str">
        <f t="shared" si="602"/>
        <v>mars</v>
      </c>
      <c r="R4830" t="str">
        <f t="shared" si="603"/>
        <v>Tennessee</v>
      </c>
      <c r="S4830" t="str">
        <f t="shared" si="604"/>
        <v>2021-03</v>
      </c>
      <c r="T4830">
        <f>IF(AND(COUNTIF(Calculs!$Q$2:$Q$12,$O4830)&gt;0,COUNTIF(Calculs!$S$2:$S$12,$E4830)&gt;0,COUNTIF(Calculs!$U$2:$U$12,$H4830)&gt;0),1,0)</f>
        <v>1</v>
      </c>
      <c r="U4830">
        <f t="shared" si="605"/>
        <v>3904</v>
      </c>
      <c r="V4830">
        <f t="shared" si="606"/>
        <v>122</v>
      </c>
      <c r="W4830">
        <f t="shared" si="607"/>
        <v>1873.9199999999998</v>
      </c>
    </row>
    <row r="4831" spans="1:23" ht="15.75" customHeight="1" x14ac:dyDescent="0.3">
      <c r="A4831" s="2" t="s">
        <v>25</v>
      </c>
      <c r="B4831" s="2">
        <v>1197831</v>
      </c>
      <c r="C4831" s="3">
        <v>44274</v>
      </c>
      <c r="D4831" s="12" t="str" cm="1">
        <f t="array" ref="D4831">_xlfn.SWITCH(WEEKDAY(C4831,2), 1, "Lundi", 2, "Mardi", 3, "Mercredi", 4, "Jeudi", 5, "Vendredi", 6, "Samedi", 7, "Dimanche", "Erreur")</f>
        <v>Vendredi</v>
      </c>
      <c r="E4831" s="2" t="s">
        <v>26</v>
      </c>
      <c r="F4831" s="2" t="s">
        <v>54</v>
      </c>
      <c r="G4831" s="2" t="s">
        <v>55</v>
      </c>
      <c r="H4831" s="4" t="s">
        <v>20</v>
      </c>
      <c r="I4831" s="5">
        <v>33</v>
      </c>
      <c r="J4831" s="6">
        <v>108</v>
      </c>
      <c r="K4831" s="7">
        <v>3564</v>
      </c>
      <c r="L4831" s="7">
        <v>2138.4</v>
      </c>
      <c r="M4831" s="8">
        <v>0.6</v>
      </c>
      <c r="N4831" s="2" t="s">
        <v>82</v>
      </c>
      <c r="O4831">
        <f t="shared" si="600"/>
        <v>2021</v>
      </c>
      <c r="P4831">
        <f t="shared" si="601"/>
        <v>3</v>
      </c>
      <c r="Q4831" t="str">
        <f t="shared" si="602"/>
        <v>mars</v>
      </c>
      <c r="R4831" t="str">
        <f t="shared" si="603"/>
        <v>Tennessee</v>
      </c>
      <c r="S4831" t="str">
        <f t="shared" si="604"/>
        <v>2021-03</v>
      </c>
      <c r="T4831">
        <f>IF(AND(COUNTIF(Calculs!$Q$2:$Q$12,$O4831)&gt;0,COUNTIF(Calculs!$S$2:$S$12,$E4831)&gt;0,COUNTIF(Calculs!$U$2:$U$12,$H4831)&gt;0),1,0)</f>
        <v>1</v>
      </c>
      <c r="U4831">
        <f t="shared" si="605"/>
        <v>3564</v>
      </c>
      <c r="V4831">
        <f t="shared" si="606"/>
        <v>108</v>
      </c>
      <c r="W4831">
        <f t="shared" si="607"/>
        <v>2138.4</v>
      </c>
    </row>
    <row r="4832" spans="1:23" ht="15.75" customHeight="1" x14ac:dyDescent="0.3">
      <c r="A4832" s="2" t="s">
        <v>25</v>
      </c>
      <c r="B4832" s="2">
        <v>1197831</v>
      </c>
      <c r="C4832" s="3">
        <v>44275</v>
      </c>
      <c r="D4832" s="12" t="str" cm="1">
        <f t="array" ref="D4832">_xlfn.SWITCH(WEEKDAY(C4832,2), 1, "Lundi", 2, "Mardi", 3, "Mercredi", 4, "Jeudi", 5, "Vendredi", 6, "Samedi", 7, "Dimanche", "Erreur")</f>
        <v>Samedi</v>
      </c>
      <c r="E4832" s="2" t="s">
        <v>26</v>
      </c>
      <c r="F4832" s="2" t="s">
        <v>54</v>
      </c>
      <c r="G4832" s="2" t="s">
        <v>55</v>
      </c>
      <c r="H4832" s="4" t="s">
        <v>21</v>
      </c>
      <c r="I4832" s="5">
        <v>37</v>
      </c>
      <c r="J4832" s="6">
        <v>83</v>
      </c>
      <c r="K4832" s="7">
        <v>3071</v>
      </c>
      <c r="L4832" s="7">
        <v>1259.1099999999999</v>
      </c>
      <c r="M4832" s="8">
        <v>0.41</v>
      </c>
      <c r="N4832" s="2" t="s">
        <v>82</v>
      </c>
      <c r="O4832">
        <f t="shared" si="600"/>
        <v>2021</v>
      </c>
      <c r="P4832">
        <f t="shared" si="601"/>
        <v>3</v>
      </c>
      <c r="Q4832" t="str">
        <f t="shared" si="602"/>
        <v>mars</v>
      </c>
      <c r="R4832" t="str">
        <f t="shared" si="603"/>
        <v>Tennessee</v>
      </c>
      <c r="S4832" t="str">
        <f t="shared" si="604"/>
        <v>2021-03</v>
      </c>
      <c r="T4832">
        <f>IF(AND(COUNTIF(Calculs!$Q$2:$Q$12,$O4832)&gt;0,COUNTIF(Calculs!$S$2:$S$12,$E4832)&gt;0,COUNTIF(Calculs!$U$2:$U$12,$H4832)&gt;0),1,0)</f>
        <v>1</v>
      </c>
      <c r="U4832">
        <f t="shared" si="605"/>
        <v>3071</v>
      </c>
      <c r="V4832">
        <f t="shared" si="606"/>
        <v>83</v>
      </c>
      <c r="W4832">
        <f t="shared" si="607"/>
        <v>1259.1099999999999</v>
      </c>
    </row>
    <row r="4833" spans="1:23" ht="15.75" customHeight="1" x14ac:dyDescent="0.3">
      <c r="A4833" s="2" t="s">
        <v>25</v>
      </c>
      <c r="B4833" s="2">
        <v>1197831</v>
      </c>
      <c r="C4833" s="3">
        <v>44276</v>
      </c>
      <c r="D4833" s="12" t="str" cm="1">
        <f t="array" ref="D4833">_xlfn.SWITCH(WEEKDAY(C4833,2), 1, "Lundi", 2, "Mardi", 3, "Mercredi", 4, "Jeudi", 5, "Vendredi", 6, "Samedi", 7, "Dimanche", "Erreur")</f>
        <v>Dimanche</v>
      </c>
      <c r="E4833" s="2" t="s">
        <v>26</v>
      </c>
      <c r="F4833" s="2" t="s">
        <v>54</v>
      </c>
      <c r="G4833" s="2" t="s">
        <v>55</v>
      </c>
      <c r="H4833" s="4" t="s">
        <v>22</v>
      </c>
      <c r="I4833" s="5">
        <v>32</v>
      </c>
      <c r="J4833" s="6">
        <v>133</v>
      </c>
      <c r="K4833" s="7">
        <v>4256</v>
      </c>
      <c r="L4833" s="7">
        <v>2723.84</v>
      </c>
      <c r="M4833" s="8">
        <v>0.64</v>
      </c>
      <c r="N4833" s="2" t="s">
        <v>82</v>
      </c>
      <c r="O4833">
        <f t="shared" si="600"/>
        <v>2021</v>
      </c>
      <c r="P4833">
        <f t="shared" si="601"/>
        <v>3</v>
      </c>
      <c r="Q4833" t="str">
        <f t="shared" si="602"/>
        <v>mars</v>
      </c>
      <c r="R4833" t="str">
        <f t="shared" si="603"/>
        <v>Tennessee</v>
      </c>
      <c r="S4833" t="str">
        <f t="shared" si="604"/>
        <v>2021-03</v>
      </c>
      <c r="T4833">
        <f>IF(AND(COUNTIF(Calculs!$Q$2:$Q$12,$O4833)&gt;0,COUNTIF(Calculs!$S$2:$S$12,$E4833)&gt;0,COUNTIF(Calculs!$U$2:$U$12,$H4833)&gt;0),1,0)</f>
        <v>1</v>
      </c>
      <c r="U4833">
        <f t="shared" si="605"/>
        <v>4256</v>
      </c>
      <c r="V4833">
        <f t="shared" si="606"/>
        <v>133</v>
      </c>
      <c r="W4833">
        <f t="shared" si="607"/>
        <v>2723.84</v>
      </c>
    </row>
    <row r="4834" spans="1:23" ht="15.75" customHeight="1" x14ac:dyDescent="0.3">
      <c r="A4834" s="2" t="s">
        <v>25</v>
      </c>
      <c r="B4834" s="2">
        <v>1197831</v>
      </c>
      <c r="C4834" s="3">
        <v>44277</v>
      </c>
      <c r="D4834" s="12" t="str" cm="1">
        <f t="array" ref="D4834">_xlfn.SWITCH(WEEKDAY(C4834,2), 1, "Lundi", 2, "Mardi", 3, "Mercredi", 4, "Jeudi", 5, "Vendredi", 6, "Samedi", 7, "Dimanche", "Erreur")</f>
        <v>Lundi</v>
      </c>
      <c r="E4834" s="2" t="s">
        <v>26</v>
      </c>
      <c r="F4834" s="2" t="s">
        <v>54</v>
      </c>
      <c r="G4834" s="2" t="s">
        <v>55</v>
      </c>
      <c r="H4834" s="4" t="s">
        <v>16</v>
      </c>
      <c r="I4834" s="5">
        <v>27</v>
      </c>
      <c r="J4834" s="6">
        <v>189</v>
      </c>
      <c r="K4834" s="7">
        <v>5103</v>
      </c>
      <c r="L4834" s="7">
        <v>2602.5300000000002</v>
      </c>
      <c r="M4834" s="8">
        <v>0.51</v>
      </c>
      <c r="N4834" s="2" t="s">
        <v>82</v>
      </c>
      <c r="O4834">
        <f t="shared" si="600"/>
        <v>2021</v>
      </c>
      <c r="P4834">
        <f t="shared" si="601"/>
        <v>3</v>
      </c>
      <c r="Q4834" t="str">
        <f t="shared" si="602"/>
        <v>mars</v>
      </c>
      <c r="R4834" t="str">
        <f t="shared" si="603"/>
        <v>Tennessee</v>
      </c>
      <c r="S4834" t="str">
        <f t="shared" si="604"/>
        <v>2021-03</v>
      </c>
      <c r="T4834">
        <f>IF(AND(COUNTIF(Calculs!$Q$2:$Q$12,$O4834)&gt;0,COUNTIF(Calculs!$S$2:$S$12,$E4834)&gt;0,COUNTIF(Calculs!$U$2:$U$12,$H4834)&gt;0),1,0)</f>
        <v>1</v>
      </c>
      <c r="U4834">
        <f t="shared" si="605"/>
        <v>5103</v>
      </c>
      <c r="V4834">
        <f t="shared" si="606"/>
        <v>189</v>
      </c>
      <c r="W4834">
        <f t="shared" si="607"/>
        <v>2602.5300000000002</v>
      </c>
    </row>
    <row r="4835" spans="1:23" ht="15.75" customHeight="1" x14ac:dyDescent="0.3">
      <c r="A4835" s="2" t="s">
        <v>25</v>
      </c>
      <c r="B4835" s="2">
        <v>1197831</v>
      </c>
      <c r="C4835" s="3">
        <v>44278</v>
      </c>
      <c r="D4835" s="12" t="str" cm="1">
        <f t="array" ref="D4835">_xlfn.SWITCH(WEEKDAY(C4835,2), 1, "Lundi", 2, "Mardi", 3, "Mercredi", 4, "Jeudi", 5, "Vendredi", 6, "Samedi", 7, "Dimanche", "Erreur")</f>
        <v>Mardi</v>
      </c>
      <c r="E4835" s="2" t="s">
        <v>26</v>
      </c>
      <c r="F4835" s="2" t="s">
        <v>54</v>
      </c>
      <c r="G4835" s="2" t="s">
        <v>55</v>
      </c>
      <c r="H4835" s="4" t="s">
        <v>18</v>
      </c>
      <c r="I4835" s="5">
        <v>37</v>
      </c>
      <c r="J4835" s="6">
        <v>163</v>
      </c>
      <c r="K4835" s="7">
        <v>6031</v>
      </c>
      <c r="L4835" s="7">
        <v>3136.12</v>
      </c>
      <c r="M4835" s="8">
        <v>0.52</v>
      </c>
      <c r="N4835" s="2" t="s">
        <v>82</v>
      </c>
      <c r="O4835">
        <f t="shared" si="600"/>
        <v>2021</v>
      </c>
      <c r="P4835">
        <f t="shared" si="601"/>
        <v>3</v>
      </c>
      <c r="Q4835" t="str">
        <f t="shared" si="602"/>
        <v>mars</v>
      </c>
      <c r="R4835" t="str">
        <f t="shared" si="603"/>
        <v>Tennessee</v>
      </c>
      <c r="S4835" t="str">
        <f t="shared" si="604"/>
        <v>2021-03</v>
      </c>
      <c r="T4835">
        <f>IF(AND(COUNTIF(Calculs!$Q$2:$Q$12,$O4835)&gt;0,COUNTIF(Calculs!$S$2:$S$12,$E4835)&gt;0,COUNTIF(Calculs!$U$2:$U$12,$H4835)&gt;0),1,0)</f>
        <v>1</v>
      </c>
      <c r="U4835">
        <f t="shared" si="605"/>
        <v>6031</v>
      </c>
      <c r="V4835">
        <f t="shared" si="606"/>
        <v>163</v>
      </c>
      <c r="W4835">
        <f t="shared" si="607"/>
        <v>3136.12</v>
      </c>
    </row>
    <row r="4836" spans="1:23" ht="15.75" customHeight="1" x14ac:dyDescent="0.3">
      <c r="A4836" s="2" t="s">
        <v>25</v>
      </c>
      <c r="B4836" s="2">
        <v>1197831</v>
      </c>
      <c r="C4836" s="3">
        <v>44279</v>
      </c>
      <c r="D4836" s="12" t="str" cm="1">
        <f t="array" ref="D4836">_xlfn.SWITCH(WEEKDAY(C4836,2), 1, "Lundi", 2, "Mardi", 3, "Mercredi", 4, "Jeudi", 5, "Vendredi", 6, "Samedi", 7, "Dimanche", "Erreur")</f>
        <v>Mercredi</v>
      </c>
      <c r="E4836" s="2" t="s">
        <v>26</v>
      </c>
      <c r="F4836" s="2" t="s">
        <v>54</v>
      </c>
      <c r="G4836" s="2" t="s">
        <v>55</v>
      </c>
      <c r="H4836" s="4" t="s">
        <v>19</v>
      </c>
      <c r="I4836" s="5">
        <v>28</v>
      </c>
      <c r="J4836" s="6">
        <v>124</v>
      </c>
      <c r="K4836" s="7">
        <v>3472</v>
      </c>
      <c r="L4836" s="7">
        <v>1909.5999999999997</v>
      </c>
      <c r="M4836" s="8">
        <v>0.54999999999999993</v>
      </c>
      <c r="N4836" s="2" t="s">
        <v>82</v>
      </c>
      <c r="O4836">
        <f t="shared" si="600"/>
        <v>2021</v>
      </c>
      <c r="P4836">
        <f t="shared" si="601"/>
        <v>3</v>
      </c>
      <c r="Q4836" t="str">
        <f t="shared" si="602"/>
        <v>mars</v>
      </c>
      <c r="R4836" t="str">
        <f t="shared" si="603"/>
        <v>Tennessee</v>
      </c>
      <c r="S4836" t="str">
        <f t="shared" si="604"/>
        <v>2021-03</v>
      </c>
      <c r="T4836">
        <f>IF(AND(COUNTIF(Calculs!$Q$2:$Q$12,$O4836)&gt;0,COUNTIF(Calculs!$S$2:$S$12,$E4836)&gt;0,COUNTIF(Calculs!$U$2:$U$12,$H4836)&gt;0),1,0)</f>
        <v>1</v>
      </c>
      <c r="U4836">
        <f t="shared" si="605"/>
        <v>3472</v>
      </c>
      <c r="V4836">
        <f t="shared" si="606"/>
        <v>124</v>
      </c>
      <c r="W4836">
        <f t="shared" si="607"/>
        <v>1909.5999999999997</v>
      </c>
    </row>
    <row r="4837" spans="1:23" ht="15.75" customHeight="1" x14ac:dyDescent="0.3">
      <c r="A4837" s="2" t="s">
        <v>25</v>
      </c>
      <c r="B4837" s="2">
        <v>1197831</v>
      </c>
      <c r="C4837" s="3">
        <v>44280</v>
      </c>
      <c r="D4837" s="12" t="str" cm="1">
        <f t="array" ref="D4837">_xlfn.SWITCH(WEEKDAY(C4837,2), 1, "Lundi", 2, "Mardi", 3, "Mercredi", 4, "Jeudi", 5, "Vendredi", 6, "Samedi", 7, "Dimanche", "Erreur")</f>
        <v>Jeudi</v>
      </c>
      <c r="E4837" s="2" t="s">
        <v>26</v>
      </c>
      <c r="F4837" s="2" t="s">
        <v>54</v>
      </c>
      <c r="G4837" s="2" t="s">
        <v>55</v>
      </c>
      <c r="H4837" s="4" t="s">
        <v>20</v>
      </c>
      <c r="I4837" s="5">
        <v>33</v>
      </c>
      <c r="J4837" s="6">
        <v>101</v>
      </c>
      <c r="K4837" s="7">
        <v>3333</v>
      </c>
      <c r="L4837" s="7">
        <v>2133.12</v>
      </c>
      <c r="M4837" s="8">
        <v>0.64</v>
      </c>
      <c r="N4837" s="2" t="s">
        <v>82</v>
      </c>
      <c r="O4837">
        <f t="shared" si="600"/>
        <v>2021</v>
      </c>
      <c r="P4837">
        <f t="shared" si="601"/>
        <v>3</v>
      </c>
      <c r="Q4837" t="str">
        <f t="shared" si="602"/>
        <v>mars</v>
      </c>
      <c r="R4837" t="str">
        <f t="shared" si="603"/>
        <v>Tennessee</v>
      </c>
      <c r="S4837" t="str">
        <f t="shared" si="604"/>
        <v>2021-03</v>
      </c>
      <c r="T4837">
        <f>IF(AND(COUNTIF(Calculs!$Q$2:$Q$12,$O4837)&gt;0,COUNTIF(Calculs!$S$2:$S$12,$E4837)&gt;0,COUNTIF(Calculs!$U$2:$U$12,$H4837)&gt;0),1,0)</f>
        <v>1</v>
      </c>
      <c r="U4837">
        <f t="shared" si="605"/>
        <v>3333</v>
      </c>
      <c r="V4837">
        <f t="shared" si="606"/>
        <v>101</v>
      </c>
      <c r="W4837">
        <f t="shared" si="607"/>
        <v>2133.12</v>
      </c>
    </row>
    <row r="4838" spans="1:23" ht="15.75" customHeight="1" x14ac:dyDescent="0.3">
      <c r="A4838" s="2" t="s">
        <v>25</v>
      </c>
      <c r="B4838" s="2">
        <v>1197831</v>
      </c>
      <c r="C4838" s="3">
        <v>44281</v>
      </c>
      <c r="D4838" s="12" t="str" cm="1">
        <f t="array" ref="D4838">_xlfn.SWITCH(WEEKDAY(C4838,2), 1, "Lundi", 2, "Mardi", 3, "Mercredi", 4, "Jeudi", 5, "Vendredi", 6, "Samedi", 7, "Dimanche", "Erreur")</f>
        <v>Vendredi</v>
      </c>
      <c r="E4838" s="2" t="s">
        <v>26</v>
      </c>
      <c r="F4838" s="2" t="s">
        <v>54</v>
      </c>
      <c r="G4838" s="2" t="s">
        <v>55</v>
      </c>
      <c r="H4838" s="4" t="s">
        <v>21</v>
      </c>
      <c r="I4838" s="5">
        <v>39</v>
      </c>
      <c r="J4838" s="6">
        <v>69</v>
      </c>
      <c r="K4838" s="7">
        <v>2691</v>
      </c>
      <c r="L4838" s="7">
        <v>1264.77</v>
      </c>
      <c r="M4838" s="8">
        <v>0.47</v>
      </c>
      <c r="N4838" s="2" t="s">
        <v>82</v>
      </c>
      <c r="O4838">
        <f t="shared" si="600"/>
        <v>2021</v>
      </c>
      <c r="P4838">
        <f t="shared" si="601"/>
        <v>3</v>
      </c>
      <c r="Q4838" t="str">
        <f t="shared" si="602"/>
        <v>mars</v>
      </c>
      <c r="R4838" t="str">
        <f t="shared" si="603"/>
        <v>Tennessee</v>
      </c>
      <c r="S4838" t="str">
        <f t="shared" si="604"/>
        <v>2021-03</v>
      </c>
      <c r="T4838">
        <f>IF(AND(COUNTIF(Calculs!$Q$2:$Q$12,$O4838)&gt;0,COUNTIF(Calculs!$S$2:$S$12,$E4838)&gt;0,COUNTIF(Calculs!$U$2:$U$12,$H4838)&gt;0),1,0)</f>
        <v>1</v>
      </c>
      <c r="U4838">
        <f t="shared" si="605"/>
        <v>2691</v>
      </c>
      <c r="V4838">
        <f t="shared" si="606"/>
        <v>69</v>
      </c>
      <c r="W4838">
        <f t="shared" si="607"/>
        <v>1264.77</v>
      </c>
    </row>
    <row r="4839" spans="1:23" ht="15.75" customHeight="1" x14ac:dyDescent="0.3">
      <c r="A4839" s="2" t="s">
        <v>25</v>
      </c>
      <c r="B4839" s="2">
        <v>1197831</v>
      </c>
      <c r="C4839" s="3">
        <v>44282</v>
      </c>
      <c r="D4839" s="12" t="str" cm="1">
        <f t="array" ref="D4839">_xlfn.SWITCH(WEEKDAY(C4839,2), 1, "Lundi", 2, "Mardi", 3, "Mercredi", 4, "Jeudi", 5, "Vendredi", 6, "Samedi", 7, "Dimanche", "Erreur")</f>
        <v>Samedi</v>
      </c>
      <c r="E4839" s="2" t="s">
        <v>26</v>
      </c>
      <c r="F4839" s="2" t="s">
        <v>54</v>
      </c>
      <c r="G4839" s="2" t="s">
        <v>55</v>
      </c>
      <c r="H4839" s="4" t="s">
        <v>22</v>
      </c>
      <c r="I4839" s="5">
        <v>33</v>
      </c>
      <c r="J4839" s="6">
        <v>111</v>
      </c>
      <c r="K4839" s="7">
        <v>3663</v>
      </c>
      <c r="L4839" s="7">
        <v>2417.58</v>
      </c>
      <c r="M4839" s="8">
        <v>0.66</v>
      </c>
      <c r="N4839" s="2" t="s">
        <v>82</v>
      </c>
      <c r="O4839">
        <f t="shared" si="600"/>
        <v>2021</v>
      </c>
      <c r="P4839">
        <f t="shared" si="601"/>
        <v>3</v>
      </c>
      <c r="Q4839" t="str">
        <f t="shared" si="602"/>
        <v>mars</v>
      </c>
      <c r="R4839" t="str">
        <f t="shared" si="603"/>
        <v>Tennessee</v>
      </c>
      <c r="S4839" t="str">
        <f t="shared" si="604"/>
        <v>2021-03</v>
      </c>
      <c r="T4839">
        <f>IF(AND(COUNTIF(Calculs!$Q$2:$Q$12,$O4839)&gt;0,COUNTIF(Calculs!$S$2:$S$12,$E4839)&gt;0,COUNTIF(Calculs!$U$2:$U$12,$H4839)&gt;0),1,0)</f>
        <v>1</v>
      </c>
      <c r="U4839">
        <f t="shared" si="605"/>
        <v>3663</v>
      </c>
      <c r="V4839">
        <f t="shared" si="606"/>
        <v>111</v>
      </c>
      <c r="W4839">
        <f t="shared" si="607"/>
        <v>2417.58</v>
      </c>
    </row>
    <row r="4840" spans="1:23" ht="15.75" customHeight="1" x14ac:dyDescent="0.3">
      <c r="A4840" s="2" t="s">
        <v>25</v>
      </c>
      <c r="B4840" s="2">
        <v>1197831</v>
      </c>
      <c r="C4840" s="3">
        <v>44283</v>
      </c>
      <c r="D4840" s="12" t="str" cm="1">
        <f t="array" ref="D4840">_xlfn.SWITCH(WEEKDAY(C4840,2), 1, "Lundi", 2, "Mardi", 3, "Mercredi", 4, "Jeudi", 5, "Vendredi", 6, "Samedi", 7, "Dimanche", "Erreur")</f>
        <v>Dimanche</v>
      </c>
      <c r="E4840" s="2" t="s">
        <v>26</v>
      </c>
      <c r="F4840" s="2" t="s">
        <v>54</v>
      </c>
      <c r="G4840" s="2" t="s">
        <v>55</v>
      </c>
      <c r="H4840" s="4" t="s">
        <v>16</v>
      </c>
      <c r="I4840" s="5">
        <v>19</v>
      </c>
      <c r="J4840" s="6">
        <v>169</v>
      </c>
      <c r="K4840" s="7">
        <v>3211</v>
      </c>
      <c r="L4840" s="7">
        <v>1605.5</v>
      </c>
      <c r="M4840" s="8">
        <v>0.5</v>
      </c>
      <c r="N4840" s="2" t="s">
        <v>82</v>
      </c>
      <c r="O4840">
        <f t="shared" si="600"/>
        <v>2021</v>
      </c>
      <c r="P4840">
        <f t="shared" si="601"/>
        <v>3</v>
      </c>
      <c r="Q4840" t="str">
        <f t="shared" si="602"/>
        <v>mars</v>
      </c>
      <c r="R4840" t="str">
        <f t="shared" si="603"/>
        <v>Tennessee</v>
      </c>
      <c r="S4840" t="str">
        <f t="shared" si="604"/>
        <v>2021-03</v>
      </c>
      <c r="T4840">
        <f>IF(AND(COUNTIF(Calculs!$Q$2:$Q$12,$O4840)&gt;0,COUNTIF(Calculs!$S$2:$S$12,$E4840)&gt;0,COUNTIF(Calculs!$U$2:$U$12,$H4840)&gt;0),1,0)</f>
        <v>1</v>
      </c>
      <c r="U4840">
        <f t="shared" si="605"/>
        <v>3211</v>
      </c>
      <c r="V4840">
        <f t="shared" si="606"/>
        <v>169</v>
      </c>
      <c r="W4840">
        <f t="shared" si="607"/>
        <v>1605.5</v>
      </c>
    </row>
    <row r="4841" spans="1:23" ht="15.75" customHeight="1" x14ac:dyDescent="0.3">
      <c r="A4841" s="2" t="s">
        <v>25</v>
      </c>
      <c r="B4841" s="2">
        <v>1197831</v>
      </c>
      <c r="C4841" s="3">
        <v>44284</v>
      </c>
      <c r="D4841" s="12" t="str" cm="1">
        <f t="array" ref="D4841">_xlfn.SWITCH(WEEKDAY(C4841,2), 1, "Lundi", 2, "Mardi", 3, "Mercredi", 4, "Jeudi", 5, "Vendredi", 6, "Samedi", 7, "Dimanche", "Erreur")</f>
        <v>Lundi</v>
      </c>
      <c r="E4841" s="2" t="s">
        <v>26</v>
      </c>
      <c r="F4841" s="2" t="s">
        <v>54</v>
      </c>
      <c r="G4841" s="2" t="s">
        <v>55</v>
      </c>
      <c r="H4841" s="4" t="s">
        <v>18</v>
      </c>
      <c r="I4841" s="5">
        <v>24</v>
      </c>
      <c r="J4841" s="6">
        <v>176</v>
      </c>
      <c r="K4841" s="7">
        <v>4224</v>
      </c>
      <c r="L4841" s="7">
        <v>2154.2400000000002</v>
      </c>
      <c r="M4841" s="8">
        <v>0.51</v>
      </c>
      <c r="N4841" s="2" t="s">
        <v>82</v>
      </c>
      <c r="O4841">
        <f t="shared" si="600"/>
        <v>2021</v>
      </c>
      <c r="P4841">
        <f t="shared" si="601"/>
        <v>3</v>
      </c>
      <c r="Q4841" t="str">
        <f t="shared" si="602"/>
        <v>mars</v>
      </c>
      <c r="R4841" t="str">
        <f t="shared" si="603"/>
        <v>Tennessee</v>
      </c>
      <c r="S4841" t="str">
        <f t="shared" si="604"/>
        <v>2021-03</v>
      </c>
      <c r="T4841">
        <f>IF(AND(COUNTIF(Calculs!$Q$2:$Q$12,$O4841)&gt;0,COUNTIF(Calculs!$S$2:$S$12,$E4841)&gt;0,COUNTIF(Calculs!$U$2:$U$12,$H4841)&gt;0),1,0)</f>
        <v>1</v>
      </c>
      <c r="U4841">
        <f t="shared" si="605"/>
        <v>4224</v>
      </c>
      <c r="V4841">
        <f t="shared" si="606"/>
        <v>176</v>
      </c>
      <c r="W4841">
        <f t="shared" si="607"/>
        <v>2154.2400000000002</v>
      </c>
    </row>
    <row r="4842" spans="1:23" ht="15.75" customHeight="1" x14ac:dyDescent="0.3">
      <c r="A4842" s="2" t="s">
        <v>25</v>
      </c>
      <c r="B4842" s="2">
        <v>1197831</v>
      </c>
      <c r="C4842" s="3">
        <v>44285</v>
      </c>
      <c r="D4842" s="12" t="str" cm="1">
        <f t="array" ref="D4842">_xlfn.SWITCH(WEEKDAY(C4842,2), 1, "Lundi", 2, "Mardi", 3, "Mercredi", 4, "Jeudi", 5, "Vendredi", 6, "Samedi", 7, "Dimanche", "Erreur")</f>
        <v>Mardi</v>
      </c>
      <c r="E4842" s="2" t="s">
        <v>26</v>
      </c>
      <c r="F4842" s="2" t="s">
        <v>54</v>
      </c>
      <c r="G4842" s="2" t="s">
        <v>55</v>
      </c>
      <c r="H4842" s="4" t="s">
        <v>19</v>
      </c>
      <c r="I4842" s="5">
        <v>19</v>
      </c>
      <c r="J4842" s="6">
        <v>135</v>
      </c>
      <c r="K4842" s="7">
        <v>2565</v>
      </c>
      <c r="L4842" s="7">
        <v>1410.7499999999998</v>
      </c>
      <c r="M4842" s="8">
        <v>0.54999999999999993</v>
      </c>
      <c r="N4842" s="2" t="s">
        <v>82</v>
      </c>
      <c r="O4842">
        <f t="shared" si="600"/>
        <v>2021</v>
      </c>
      <c r="P4842">
        <f t="shared" si="601"/>
        <v>3</v>
      </c>
      <c r="Q4842" t="str">
        <f t="shared" si="602"/>
        <v>mars</v>
      </c>
      <c r="R4842" t="str">
        <f t="shared" si="603"/>
        <v>Tennessee</v>
      </c>
      <c r="S4842" t="str">
        <f t="shared" si="604"/>
        <v>2021-03</v>
      </c>
      <c r="T4842">
        <f>IF(AND(COUNTIF(Calculs!$Q$2:$Q$12,$O4842)&gt;0,COUNTIF(Calculs!$S$2:$S$12,$E4842)&gt;0,COUNTIF(Calculs!$U$2:$U$12,$H4842)&gt;0),1,0)</f>
        <v>1</v>
      </c>
      <c r="U4842">
        <f t="shared" si="605"/>
        <v>2565</v>
      </c>
      <c r="V4842">
        <f t="shared" si="606"/>
        <v>135</v>
      </c>
      <c r="W4842">
        <f t="shared" si="607"/>
        <v>1410.7499999999998</v>
      </c>
    </row>
    <row r="4843" spans="1:23" ht="15.75" customHeight="1" x14ac:dyDescent="0.3">
      <c r="A4843" s="2" t="s">
        <v>25</v>
      </c>
      <c r="B4843" s="2">
        <v>1197831</v>
      </c>
      <c r="C4843" s="3">
        <v>44286</v>
      </c>
      <c r="D4843" s="12" t="str" cm="1">
        <f t="array" ref="D4843">_xlfn.SWITCH(WEEKDAY(C4843,2), 1, "Lundi", 2, "Mardi", 3, "Mercredi", 4, "Jeudi", 5, "Vendredi", 6, "Samedi", 7, "Dimanche", "Erreur")</f>
        <v>Mercredi</v>
      </c>
      <c r="E4843" s="2" t="s">
        <v>26</v>
      </c>
      <c r="F4843" s="2" t="s">
        <v>54</v>
      </c>
      <c r="G4843" s="2" t="s">
        <v>55</v>
      </c>
      <c r="H4843" s="4" t="s">
        <v>20</v>
      </c>
      <c r="I4843" s="5">
        <v>23</v>
      </c>
      <c r="J4843" s="6">
        <v>112</v>
      </c>
      <c r="K4843" s="7">
        <v>2576</v>
      </c>
      <c r="L4843" s="7">
        <v>1674.4</v>
      </c>
      <c r="M4843" s="8">
        <v>0.65</v>
      </c>
      <c r="N4843" s="2" t="s">
        <v>82</v>
      </c>
      <c r="O4843">
        <f t="shared" si="600"/>
        <v>2021</v>
      </c>
      <c r="P4843">
        <f t="shared" si="601"/>
        <v>3</v>
      </c>
      <c r="Q4843" t="str">
        <f t="shared" si="602"/>
        <v>mars</v>
      </c>
      <c r="R4843" t="str">
        <f t="shared" si="603"/>
        <v>Tennessee</v>
      </c>
      <c r="S4843" t="str">
        <f t="shared" si="604"/>
        <v>2021-03</v>
      </c>
      <c r="T4843">
        <f>IF(AND(COUNTIF(Calculs!$Q$2:$Q$12,$O4843)&gt;0,COUNTIF(Calculs!$S$2:$S$12,$E4843)&gt;0,COUNTIF(Calculs!$U$2:$U$12,$H4843)&gt;0),1,0)</f>
        <v>1</v>
      </c>
      <c r="U4843">
        <f t="shared" si="605"/>
        <v>2576</v>
      </c>
      <c r="V4843">
        <f t="shared" si="606"/>
        <v>112</v>
      </c>
      <c r="W4843">
        <f t="shared" si="607"/>
        <v>1674.4</v>
      </c>
    </row>
    <row r="4844" spans="1:23" ht="15.75" customHeight="1" x14ac:dyDescent="0.3">
      <c r="A4844" s="2" t="s">
        <v>25</v>
      </c>
      <c r="B4844" s="2">
        <v>1197831</v>
      </c>
      <c r="C4844" s="3">
        <v>44287</v>
      </c>
      <c r="D4844" s="12" t="str" cm="1">
        <f t="array" ref="D4844">_xlfn.SWITCH(WEEKDAY(C4844,2), 1, "Lundi", 2, "Mardi", 3, "Mercredi", 4, "Jeudi", 5, "Vendredi", 6, "Samedi", 7, "Dimanche", "Erreur")</f>
        <v>Jeudi</v>
      </c>
      <c r="E4844" s="2" t="s">
        <v>26</v>
      </c>
      <c r="F4844" s="2" t="s">
        <v>54</v>
      </c>
      <c r="G4844" s="2" t="s">
        <v>55</v>
      </c>
      <c r="H4844" s="4" t="s">
        <v>21</v>
      </c>
      <c r="I4844" s="5">
        <v>28</v>
      </c>
      <c r="J4844" s="6">
        <v>84</v>
      </c>
      <c r="K4844" s="7">
        <v>2352</v>
      </c>
      <c r="L4844" s="7">
        <v>1058.3999999999999</v>
      </c>
      <c r="M4844" s="8">
        <v>0.44999999999999996</v>
      </c>
      <c r="N4844" s="2" t="s">
        <v>82</v>
      </c>
      <c r="O4844">
        <f t="shared" si="600"/>
        <v>2021</v>
      </c>
      <c r="P4844">
        <f t="shared" si="601"/>
        <v>4</v>
      </c>
      <c r="Q4844" t="str">
        <f t="shared" si="602"/>
        <v>avr</v>
      </c>
      <c r="R4844" t="str">
        <f t="shared" si="603"/>
        <v>Tennessee</v>
      </c>
      <c r="S4844" t="str">
        <f t="shared" si="604"/>
        <v>2021-04</v>
      </c>
      <c r="T4844">
        <f>IF(AND(COUNTIF(Calculs!$Q$2:$Q$12,$O4844)&gt;0,COUNTIF(Calculs!$S$2:$S$12,$E4844)&gt;0,COUNTIF(Calculs!$U$2:$U$12,$H4844)&gt;0),1,0)</f>
        <v>1</v>
      </c>
      <c r="U4844">
        <f t="shared" si="605"/>
        <v>2352</v>
      </c>
      <c r="V4844">
        <f t="shared" si="606"/>
        <v>84</v>
      </c>
      <c r="W4844">
        <f t="shared" si="607"/>
        <v>1058.3999999999999</v>
      </c>
    </row>
    <row r="4845" spans="1:23" ht="15.75" customHeight="1" x14ac:dyDescent="0.3">
      <c r="A4845" s="2" t="s">
        <v>25</v>
      </c>
      <c r="B4845" s="2">
        <v>1197831</v>
      </c>
      <c r="C4845" s="3">
        <v>44288</v>
      </c>
      <c r="D4845" s="12" t="str" cm="1">
        <f t="array" ref="D4845">_xlfn.SWITCH(WEEKDAY(C4845,2), 1, "Lundi", 2, "Mardi", 3, "Mercredi", 4, "Jeudi", 5, "Vendredi", 6, "Samedi", 7, "Dimanche", "Erreur")</f>
        <v>Vendredi</v>
      </c>
      <c r="E4845" s="2" t="s">
        <v>26</v>
      </c>
      <c r="F4845" s="2" t="s">
        <v>54</v>
      </c>
      <c r="G4845" s="2" t="s">
        <v>55</v>
      </c>
      <c r="H4845" s="4" t="s">
        <v>22</v>
      </c>
      <c r="I4845" s="5">
        <v>24</v>
      </c>
      <c r="J4845" s="6">
        <v>161</v>
      </c>
      <c r="K4845" s="7">
        <v>3864</v>
      </c>
      <c r="L4845" s="7">
        <v>2627.52</v>
      </c>
      <c r="M4845" s="8">
        <v>0.68</v>
      </c>
      <c r="N4845" s="2" t="s">
        <v>82</v>
      </c>
      <c r="O4845">
        <f t="shared" si="600"/>
        <v>2021</v>
      </c>
      <c r="P4845">
        <f t="shared" si="601"/>
        <v>4</v>
      </c>
      <c r="Q4845" t="str">
        <f t="shared" si="602"/>
        <v>avr</v>
      </c>
      <c r="R4845" t="str">
        <f t="shared" si="603"/>
        <v>Tennessee</v>
      </c>
      <c r="S4845" t="str">
        <f t="shared" si="604"/>
        <v>2021-04</v>
      </c>
      <c r="T4845">
        <f>IF(AND(COUNTIF(Calculs!$Q$2:$Q$12,$O4845)&gt;0,COUNTIF(Calculs!$S$2:$S$12,$E4845)&gt;0,COUNTIF(Calculs!$U$2:$U$12,$H4845)&gt;0),1,0)</f>
        <v>1</v>
      </c>
      <c r="U4845">
        <f t="shared" si="605"/>
        <v>3864</v>
      </c>
      <c r="V4845">
        <f t="shared" si="606"/>
        <v>161</v>
      </c>
      <c r="W4845">
        <f t="shared" si="607"/>
        <v>2627.52</v>
      </c>
    </row>
    <row r="4846" spans="1:23" ht="15.75" customHeight="1" x14ac:dyDescent="0.3">
      <c r="A4846" s="2" t="s">
        <v>25</v>
      </c>
      <c r="B4846" s="2">
        <v>1197831</v>
      </c>
      <c r="C4846" s="3">
        <v>44289</v>
      </c>
      <c r="D4846" s="12" t="str" cm="1">
        <f t="array" ref="D4846">_xlfn.SWITCH(WEEKDAY(C4846,2), 1, "Lundi", 2, "Mardi", 3, "Mercredi", 4, "Jeudi", 5, "Vendredi", 6, "Samedi", 7, "Dimanche", "Erreur")</f>
        <v>Samedi</v>
      </c>
      <c r="E4846" s="2" t="s">
        <v>26</v>
      </c>
      <c r="F4846" s="2" t="s">
        <v>54</v>
      </c>
      <c r="G4846" s="2" t="s">
        <v>55</v>
      </c>
      <c r="H4846" s="4" t="s">
        <v>16</v>
      </c>
      <c r="I4846" s="5">
        <v>14</v>
      </c>
      <c r="J4846" s="6">
        <v>189</v>
      </c>
      <c r="K4846" s="7">
        <v>2646</v>
      </c>
      <c r="L4846" s="7">
        <v>1323</v>
      </c>
      <c r="M4846" s="8">
        <v>0.5</v>
      </c>
      <c r="N4846" s="2" t="s">
        <v>82</v>
      </c>
      <c r="O4846">
        <f t="shared" si="600"/>
        <v>2021</v>
      </c>
      <c r="P4846">
        <f t="shared" si="601"/>
        <v>4</v>
      </c>
      <c r="Q4846" t="str">
        <f t="shared" si="602"/>
        <v>avr</v>
      </c>
      <c r="R4846" t="str">
        <f t="shared" si="603"/>
        <v>Tennessee</v>
      </c>
      <c r="S4846" t="str">
        <f t="shared" si="604"/>
        <v>2021-04</v>
      </c>
      <c r="T4846">
        <f>IF(AND(COUNTIF(Calculs!$Q$2:$Q$12,$O4846)&gt;0,COUNTIF(Calculs!$S$2:$S$12,$E4846)&gt;0,COUNTIF(Calculs!$U$2:$U$12,$H4846)&gt;0),1,0)</f>
        <v>1</v>
      </c>
      <c r="U4846">
        <f t="shared" si="605"/>
        <v>2646</v>
      </c>
      <c r="V4846">
        <f t="shared" si="606"/>
        <v>189</v>
      </c>
      <c r="W4846">
        <f t="shared" si="607"/>
        <v>1323</v>
      </c>
    </row>
    <row r="4847" spans="1:23" ht="15.75" customHeight="1" x14ac:dyDescent="0.3">
      <c r="A4847" s="2" t="s">
        <v>25</v>
      </c>
      <c r="B4847" s="2">
        <v>1197831</v>
      </c>
      <c r="C4847" s="3">
        <v>44290</v>
      </c>
      <c r="D4847" s="12" t="str" cm="1">
        <f t="array" ref="D4847">_xlfn.SWITCH(WEEKDAY(C4847,2), 1, "Lundi", 2, "Mardi", 3, "Mercredi", 4, "Jeudi", 5, "Vendredi", 6, "Samedi", 7, "Dimanche", "Erreur")</f>
        <v>Dimanche</v>
      </c>
      <c r="E4847" s="2" t="s">
        <v>26</v>
      </c>
      <c r="F4847" s="2" t="s">
        <v>54</v>
      </c>
      <c r="G4847" s="2" t="s">
        <v>55</v>
      </c>
      <c r="H4847" s="4" t="s">
        <v>18</v>
      </c>
      <c r="I4847" s="5">
        <v>23</v>
      </c>
      <c r="J4847" s="6">
        <v>218</v>
      </c>
      <c r="K4847" s="7">
        <v>5014</v>
      </c>
      <c r="L4847" s="7">
        <v>2507</v>
      </c>
      <c r="M4847" s="8">
        <v>0.5</v>
      </c>
      <c r="N4847" s="2" t="s">
        <v>82</v>
      </c>
      <c r="O4847">
        <f t="shared" si="600"/>
        <v>2021</v>
      </c>
      <c r="P4847">
        <f t="shared" si="601"/>
        <v>4</v>
      </c>
      <c r="Q4847" t="str">
        <f t="shared" si="602"/>
        <v>avr</v>
      </c>
      <c r="R4847" t="str">
        <f t="shared" si="603"/>
        <v>Tennessee</v>
      </c>
      <c r="S4847" t="str">
        <f t="shared" si="604"/>
        <v>2021-04</v>
      </c>
      <c r="T4847">
        <f>IF(AND(COUNTIF(Calculs!$Q$2:$Q$12,$O4847)&gt;0,COUNTIF(Calculs!$S$2:$S$12,$E4847)&gt;0,COUNTIF(Calculs!$U$2:$U$12,$H4847)&gt;0),1,0)</f>
        <v>1</v>
      </c>
      <c r="U4847">
        <f t="shared" si="605"/>
        <v>5014</v>
      </c>
      <c r="V4847">
        <f t="shared" si="606"/>
        <v>218</v>
      </c>
      <c r="W4847">
        <f t="shared" si="607"/>
        <v>2507</v>
      </c>
    </row>
    <row r="4848" spans="1:23" ht="15.75" customHeight="1" x14ac:dyDescent="0.3">
      <c r="A4848" s="2" t="s">
        <v>25</v>
      </c>
      <c r="B4848" s="2">
        <v>1197831</v>
      </c>
      <c r="C4848" s="3">
        <v>44291</v>
      </c>
      <c r="D4848" s="12" t="str" cm="1">
        <f t="array" ref="D4848">_xlfn.SWITCH(WEEKDAY(C4848,2), 1, "Lundi", 2, "Mardi", 3, "Mercredi", 4, "Jeudi", 5, "Vendredi", 6, "Samedi", 7, "Dimanche", "Erreur")</f>
        <v>Lundi</v>
      </c>
      <c r="E4848" s="2" t="s">
        <v>26</v>
      </c>
      <c r="F4848" s="2" t="s">
        <v>54</v>
      </c>
      <c r="G4848" s="2" t="s">
        <v>55</v>
      </c>
      <c r="H4848" s="4" t="s">
        <v>19</v>
      </c>
      <c r="I4848" s="5">
        <v>19</v>
      </c>
      <c r="J4848" s="6">
        <v>180</v>
      </c>
      <c r="K4848" s="7">
        <v>3420</v>
      </c>
      <c r="L4848" s="7">
        <v>1846.8000000000002</v>
      </c>
      <c r="M4848" s="8">
        <v>0.54</v>
      </c>
      <c r="N4848" s="2" t="s">
        <v>82</v>
      </c>
      <c r="O4848">
        <f t="shared" si="600"/>
        <v>2021</v>
      </c>
      <c r="P4848">
        <f t="shared" si="601"/>
        <v>4</v>
      </c>
      <c r="Q4848" t="str">
        <f t="shared" si="602"/>
        <v>avr</v>
      </c>
      <c r="R4848" t="str">
        <f t="shared" si="603"/>
        <v>Tennessee</v>
      </c>
      <c r="S4848" t="str">
        <f t="shared" si="604"/>
        <v>2021-04</v>
      </c>
      <c r="T4848">
        <f>IF(AND(COUNTIF(Calculs!$Q$2:$Q$12,$O4848)&gt;0,COUNTIF(Calculs!$S$2:$S$12,$E4848)&gt;0,COUNTIF(Calculs!$U$2:$U$12,$H4848)&gt;0),1,0)</f>
        <v>1</v>
      </c>
      <c r="U4848">
        <f t="shared" si="605"/>
        <v>3420</v>
      </c>
      <c r="V4848">
        <f t="shared" si="606"/>
        <v>180</v>
      </c>
      <c r="W4848">
        <f t="shared" si="607"/>
        <v>1846.8000000000002</v>
      </c>
    </row>
    <row r="4849" spans="1:23" ht="15.75" customHeight="1" x14ac:dyDescent="0.3">
      <c r="A4849" s="2" t="s">
        <v>25</v>
      </c>
      <c r="B4849" s="2">
        <v>1197831</v>
      </c>
      <c r="C4849" s="3">
        <v>44292</v>
      </c>
      <c r="D4849" s="12" t="str" cm="1">
        <f t="array" ref="D4849">_xlfn.SWITCH(WEEKDAY(C4849,2), 1, "Lundi", 2, "Mardi", 3, "Mercredi", 4, "Jeudi", 5, "Vendredi", 6, "Samedi", 7, "Dimanche", "Erreur")</f>
        <v>Mardi</v>
      </c>
      <c r="E4849" s="2" t="s">
        <v>26</v>
      </c>
      <c r="F4849" s="2" t="s">
        <v>54</v>
      </c>
      <c r="G4849" s="2" t="s">
        <v>55</v>
      </c>
      <c r="H4849" s="4" t="s">
        <v>20</v>
      </c>
      <c r="I4849" s="5">
        <v>27</v>
      </c>
      <c r="J4849" s="6">
        <v>142</v>
      </c>
      <c r="K4849" s="7">
        <v>3834</v>
      </c>
      <c r="L4849" s="7">
        <v>2300.4</v>
      </c>
      <c r="M4849" s="8">
        <v>0.6</v>
      </c>
      <c r="N4849" s="2" t="s">
        <v>82</v>
      </c>
      <c r="O4849">
        <f t="shared" si="600"/>
        <v>2021</v>
      </c>
      <c r="P4849">
        <f t="shared" si="601"/>
        <v>4</v>
      </c>
      <c r="Q4849" t="str">
        <f t="shared" si="602"/>
        <v>avr</v>
      </c>
      <c r="R4849" t="str">
        <f t="shared" si="603"/>
        <v>Tennessee</v>
      </c>
      <c r="S4849" t="str">
        <f t="shared" si="604"/>
        <v>2021-04</v>
      </c>
      <c r="T4849">
        <f>IF(AND(COUNTIF(Calculs!$Q$2:$Q$12,$O4849)&gt;0,COUNTIF(Calculs!$S$2:$S$12,$E4849)&gt;0,COUNTIF(Calculs!$U$2:$U$12,$H4849)&gt;0),1,0)</f>
        <v>1</v>
      </c>
      <c r="U4849">
        <f t="shared" si="605"/>
        <v>3834</v>
      </c>
      <c r="V4849">
        <f t="shared" si="606"/>
        <v>142</v>
      </c>
      <c r="W4849">
        <f t="shared" si="607"/>
        <v>2300.4</v>
      </c>
    </row>
    <row r="4850" spans="1:23" ht="15.75" customHeight="1" x14ac:dyDescent="0.3">
      <c r="A4850" s="2" t="s">
        <v>25</v>
      </c>
      <c r="B4850" s="2">
        <v>1197831</v>
      </c>
      <c r="C4850" s="3">
        <v>44293</v>
      </c>
      <c r="D4850" s="12" t="str" cm="1">
        <f t="array" ref="D4850">_xlfn.SWITCH(WEEKDAY(C4850,2), 1, "Lundi", 2, "Mardi", 3, "Mercredi", 4, "Jeudi", 5, "Vendredi", 6, "Samedi", 7, "Dimanche", "Erreur")</f>
        <v>Mercredi</v>
      </c>
      <c r="E4850" s="2" t="s">
        <v>26</v>
      </c>
      <c r="F4850" s="2" t="s">
        <v>54</v>
      </c>
      <c r="G4850" s="2" t="s">
        <v>55</v>
      </c>
      <c r="H4850" s="4" t="s">
        <v>21</v>
      </c>
      <c r="I4850" s="5">
        <v>41</v>
      </c>
      <c r="J4850" s="6">
        <v>106</v>
      </c>
      <c r="K4850" s="7">
        <v>4346</v>
      </c>
      <c r="L4850" s="7">
        <v>2129.54</v>
      </c>
      <c r="M4850" s="8">
        <v>0.49</v>
      </c>
      <c r="N4850" s="2" t="s">
        <v>82</v>
      </c>
      <c r="O4850">
        <f t="shared" si="600"/>
        <v>2021</v>
      </c>
      <c r="P4850">
        <f t="shared" si="601"/>
        <v>4</v>
      </c>
      <c r="Q4850" t="str">
        <f t="shared" si="602"/>
        <v>avr</v>
      </c>
      <c r="R4850" t="str">
        <f t="shared" si="603"/>
        <v>Tennessee</v>
      </c>
      <c r="S4850" t="str">
        <f t="shared" si="604"/>
        <v>2021-04</v>
      </c>
      <c r="T4850">
        <f>IF(AND(COUNTIF(Calculs!$Q$2:$Q$12,$O4850)&gt;0,COUNTIF(Calculs!$S$2:$S$12,$E4850)&gt;0,COUNTIF(Calculs!$U$2:$U$12,$H4850)&gt;0),1,0)</f>
        <v>1</v>
      </c>
      <c r="U4850">
        <f t="shared" si="605"/>
        <v>4346</v>
      </c>
      <c r="V4850">
        <f t="shared" si="606"/>
        <v>106</v>
      </c>
      <c r="W4850">
        <f t="shared" si="607"/>
        <v>2129.54</v>
      </c>
    </row>
    <row r="4851" spans="1:23" ht="15.75" customHeight="1" x14ac:dyDescent="0.3">
      <c r="A4851" s="2" t="s">
        <v>25</v>
      </c>
      <c r="B4851" s="2">
        <v>1197831</v>
      </c>
      <c r="C4851" s="3">
        <v>44294</v>
      </c>
      <c r="D4851" s="12" t="str" cm="1">
        <f t="array" ref="D4851">_xlfn.SWITCH(WEEKDAY(C4851,2), 1, "Lundi", 2, "Mardi", 3, "Mercredi", 4, "Jeudi", 5, "Vendredi", 6, "Samedi", 7, "Dimanche", "Erreur")</f>
        <v>Jeudi</v>
      </c>
      <c r="E4851" s="2" t="s">
        <v>26</v>
      </c>
      <c r="F4851" s="2" t="s">
        <v>54</v>
      </c>
      <c r="G4851" s="2" t="s">
        <v>55</v>
      </c>
      <c r="H4851" s="4" t="s">
        <v>22</v>
      </c>
      <c r="I4851" s="5">
        <v>38</v>
      </c>
      <c r="J4851" s="6">
        <v>202</v>
      </c>
      <c r="K4851" s="7">
        <v>7676</v>
      </c>
      <c r="L4851" s="7">
        <v>5142.92</v>
      </c>
      <c r="M4851" s="8">
        <v>0.67</v>
      </c>
      <c r="N4851" s="2" t="s">
        <v>82</v>
      </c>
      <c r="O4851">
        <f t="shared" si="600"/>
        <v>2021</v>
      </c>
      <c r="P4851">
        <f t="shared" si="601"/>
        <v>4</v>
      </c>
      <c r="Q4851" t="str">
        <f t="shared" si="602"/>
        <v>avr</v>
      </c>
      <c r="R4851" t="str">
        <f t="shared" si="603"/>
        <v>Tennessee</v>
      </c>
      <c r="S4851" t="str">
        <f t="shared" si="604"/>
        <v>2021-04</v>
      </c>
      <c r="T4851">
        <f>IF(AND(COUNTIF(Calculs!$Q$2:$Q$12,$O4851)&gt;0,COUNTIF(Calculs!$S$2:$S$12,$E4851)&gt;0,COUNTIF(Calculs!$U$2:$U$12,$H4851)&gt;0),1,0)</f>
        <v>1</v>
      </c>
      <c r="U4851">
        <f t="shared" si="605"/>
        <v>7676</v>
      </c>
      <c r="V4851">
        <f t="shared" si="606"/>
        <v>202</v>
      </c>
      <c r="W4851">
        <f t="shared" si="607"/>
        <v>5142.92</v>
      </c>
    </row>
    <row r="4852" spans="1:23" ht="15.75" customHeight="1" x14ac:dyDescent="0.3">
      <c r="A4852" s="2" t="s">
        <v>25</v>
      </c>
      <c r="B4852" s="2">
        <v>1197831</v>
      </c>
      <c r="C4852" s="3">
        <v>44295</v>
      </c>
      <c r="D4852" s="12" t="str" cm="1">
        <f t="array" ref="D4852">_xlfn.SWITCH(WEEKDAY(C4852,2), 1, "Lundi", 2, "Mardi", 3, "Mercredi", 4, "Jeudi", 5, "Vendredi", 6, "Samedi", 7, "Dimanche", "Erreur")</f>
        <v>Vendredi</v>
      </c>
      <c r="E4852" s="2" t="s">
        <v>26</v>
      </c>
      <c r="F4852" s="2" t="s">
        <v>54</v>
      </c>
      <c r="G4852" s="2" t="s">
        <v>55</v>
      </c>
      <c r="H4852" s="4" t="s">
        <v>16</v>
      </c>
      <c r="I4852" s="5">
        <v>36</v>
      </c>
      <c r="J4852" s="6">
        <v>217</v>
      </c>
      <c r="K4852" s="7">
        <v>7812</v>
      </c>
      <c r="L4852" s="7">
        <v>3984.12</v>
      </c>
      <c r="M4852" s="8">
        <v>0.51</v>
      </c>
      <c r="N4852" s="2" t="s">
        <v>82</v>
      </c>
      <c r="O4852">
        <f t="shared" si="600"/>
        <v>2021</v>
      </c>
      <c r="P4852">
        <f t="shared" si="601"/>
        <v>4</v>
      </c>
      <c r="Q4852" t="str">
        <f t="shared" si="602"/>
        <v>avr</v>
      </c>
      <c r="R4852" t="str">
        <f t="shared" si="603"/>
        <v>Tennessee</v>
      </c>
      <c r="S4852" t="str">
        <f t="shared" si="604"/>
        <v>2021-04</v>
      </c>
      <c r="T4852">
        <f>IF(AND(COUNTIF(Calculs!$Q$2:$Q$12,$O4852)&gt;0,COUNTIF(Calculs!$S$2:$S$12,$E4852)&gt;0,COUNTIF(Calculs!$U$2:$U$12,$H4852)&gt;0),1,0)</f>
        <v>1</v>
      </c>
      <c r="U4852">
        <f t="shared" si="605"/>
        <v>7812</v>
      </c>
      <c r="V4852">
        <f t="shared" si="606"/>
        <v>217</v>
      </c>
      <c r="W4852">
        <f t="shared" si="607"/>
        <v>3984.12</v>
      </c>
    </row>
    <row r="4853" spans="1:23" ht="15.75" customHeight="1" x14ac:dyDescent="0.3">
      <c r="A4853" s="2" t="s">
        <v>25</v>
      </c>
      <c r="B4853" s="2">
        <v>1197831</v>
      </c>
      <c r="C4853" s="3">
        <v>44296</v>
      </c>
      <c r="D4853" s="12" t="str" cm="1">
        <f t="array" ref="D4853">_xlfn.SWITCH(WEEKDAY(C4853,2), 1, "Lundi", 2, "Mardi", 3, "Mercredi", 4, "Jeudi", 5, "Vendredi", 6, "Samedi", 7, "Dimanche", "Erreur")</f>
        <v>Samedi</v>
      </c>
      <c r="E4853" s="2" t="s">
        <v>26</v>
      </c>
      <c r="F4853" s="2" t="s">
        <v>54</v>
      </c>
      <c r="G4853" s="2" t="s">
        <v>55</v>
      </c>
      <c r="H4853" s="4" t="s">
        <v>18</v>
      </c>
      <c r="I4853" s="5">
        <v>42</v>
      </c>
      <c r="J4853" s="6">
        <v>202</v>
      </c>
      <c r="K4853" s="7">
        <v>8484</v>
      </c>
      <c r="L4853" s="7">
        <v>4326.84</v>
      </c>
      <c r="M4853" s="8">
        <v>0.51</v>
      </c>
      <c r="N4853" s="2" t="s">
        <v>82</v>
      </c>
      <c r="O4853">
        <f t="shared" si="600"/>
        <v>2021</v>
      </c>
      <c r="P4853">
        <f t="shared" si="601"/>
        <v>4</v>
      </c>
      <c r="Q4853" t="str">
        <f t="shared" si="602"/>
        <v>avr</v>
      </c>
      <c r="R4853" t="str">
        <f t="shared" si="603"/>
        <v>Tennessee</v>
      </c>
      <c r="S4853" t="str">
        <f t="shared" si="604"/>
        <v>2021-04</v>
      </c>
      <c r="T4853">
        <f>IF(AND(COUNTIF(Calculs!$Q$2:$Q$12,$O4853)&gt;0,COUNTIF(Calculs!$S$2:$S$12,$E4853)&gt;0,COUNTIF(Calculs!$U$2:$U$12,$H4853)&gt;0),1,0)</f>
        <v>1</v>
      </c>
      <c r="U4853">
        <f t="shared" si="605"/>
        <v>8484</v>
      </c>
      <c r="V4853">
        <f t="shared" si="606"/>
        <v>202</v>
      </c>
      <c r="W4853">
        <f t="shared" si="607"/>
        <v>4326.84</v>
      </c>
    </row>
    <row r="4854" spans="1:23" ht="15.75" customHeight="1" x14ac:dyDescent="0.3">
      <c r="A4854" s="2" t="s">
        <v>25</v>
      </c>
      <c r="B4854" s="2">
        <v>1197831</v>
      </c>
      <c r="C4854" s="3">
        <v>44297</v>
      </c>
      <c r="D4854" s="12" t="str" cm="1">
        <f t="array" ref="D4854">_xlfn.SWITCH(WEEKDAY(C4854,2), 1, "Lundi", 2, "Mardi", 3, "Mercredi", 4, "Jeudi", 5, "Vendredi", 6, "Samedi", 7, "Dimanche", "Erreur")</f>
        <v>Dimanche</v>
      </c>
      <c r="E4854" s="2" t="s">
        <v>26</v>
      </c>
      <c r="F4854" s="2" t="s">
        <v>54</v>
      </c>
      <c r="G4854" s="2" t="s">
        <v>55</v>
      </c>
      <c r="H4854" s="4" t="s">
        <v>19</v>
      </c>
      <c r="I4854" s="5">
        <v>36</v>
      </c>
      <c r="J4854" s="6">
        <v>169</v>
      </c>
      <c r="K4854" s="7">
        <v>6084</v>
      </c>
      <c r="L4854" s="7">
        <v>3102.84</v>
      </c>
      <c r="M4854" s="8">
        <v>0.51</v>
      </c>
      <c r="N4854" s="2" t="s">
        <v>82</v>
      </c>
      <c r="O4854">
        <f t="shared" si="600"/>
        <v>2021</v>
      </c>
      <c r="P4854">
        <f t="shared" si="601"/>
        <v>4</v>
      </c>
      <c r="Q4854" t="str">
        <f t="shared" si="602"/>
        <v>avr</v>
      </c>
      <c r="R4854" t="str">
        <f t="shared" si="603"/>
        <v>Tennessee</v>
      </c>
      <c r="S4854" t="str">
        <f t="shared" si="604"/>
        <v>2021-04</v>
      </c>
      <c r="T4854">
        <f>IF(AND(COUNTIF(Calculs!$Q$2:$Q$12,$O4854)&gt;0,COUNTIF(Calculs!$S$2:$S$12,$E4854)&gt;0,COUNTIF(Calculs!$U$2:$U$12,$H4854)&gt;0),1,0)</f>
        <v>1</v>
      </c>
      <c r="U4854">
        <f t="shared" si="605"/>
        <v>6084</v>
      </c>
      <c r="V4854">
        <f t="shared" si="606"/>
        <v>169</v>
      </c>
      <c r="W4854">
        <f t="shared" si="607"/>
        <v>3102.84</v>
      </c>
    </row>
    <row r="4855" spans="1:23" ht="15.75" customHeight="1" x14ac:dyDescent="0.3">
      <c r="A4855" s="2" t="s">
        <v>25</v>
      </c>
      <c r="B4855" s="2">
        <v>1197831</v>
      </c>
      <c r="C4855" s="3">
        <v>44298</v>
      </c>
      <c r="D4855" s="12" t="str" cm="1">
        <f t="array" ref="D4855">_xlfn.SWITCH(WEEKDAY(C4855,2), 1, "Lundi", 2, "Mardi", 3, "Mercredi", 4, "Jeudi", 5, "Vendredi", 6, "Samedi", 7, "Dimanche", "Erreur")</f>
        <v>Lundi</v>
      </c>
      <c r="E4855" s="2" t="s">
        <v>26</v>
      </c>
      <c r="F4855" s="2" t="s">
        <v>54</v>
      </c>
      <c r="G4855" s="2" t="s">
        <v>55</v>
      </c>
      <c r="H4855" s="4" t="s">
        <v>20</v>
      </c>
      <c r="I4855" s="5">
        <v>36</v>
      </c>
      <c r="J4855" s="6">
        <v>174</v>
      </c>
      <c r="K4855" s="7">
        <v>6264</v>
      </c>
      <c r="L4855" s="7">
        <v>3821.04</v>
      </c>
      <c r="M4855" s="8">
        <v>0.61</v>
      </c>
      <c r="N4855" s="2" t="s">
        <v>82</v>
      </c>
      <c r="O4855">
        <f t="shared" si="600"/>
        <v>2021</v>
      </c>
      <c r="P4855">
        <f t="shared" si="601"/>
        <v>4</v>
      </c>
      <c r="Q4855" t="str">
        <f t="shared" si="602"/>
        <v>avr</v>
      </c>
      <c r="R4855" t="str">
        <f t="shared" si="603"/>
        <v>Tennessee</v>
      </c>
      <c r="S4855" t="str">
        <f t="shared" si="604"/>
        <v>2021-04</v>
      </c>
      <c r="T4855">
        <f>IF(AND(COUNTIF(Calculs!$Q$2:$Q$12,$O4855)&gt;0,COUNTIF(Calculs!$S$2:$S$12,$E4855)&gt;0,COUNTIF(Calculs!$U$2:$U$12,$H4855)&gt;0),1,0)</f>
        <v>1</v>
      </c>
      <c r="U4855">
        <f t="shared" si="605"/>
        <v>6264</v>
      </c>
      <c r="V4855">
        <f t="shared" si="606"/>
        <v>174</v>
      </c>
      <c r="W4855">
        <f t="shared" si="607"/>
        <v>3821.04</v>
      </c>
    </row>
    <row r="4856" spans="1:23" ht="15.75" customHeight="1" x14ac:dyDescent="0.3">
      <c r="A4856" s="2" t="s">
        <v>25</v>
      </c>
      <c r="B4856" s="2">
        <v>1197831</v>
      </c>
      <c r="C4856" s="3">
        <v>44299</v>
      </c>
      <c r="D4856" s="12" t="str" cm="1">
        <f t="array" ref="D4856">_xlfn.SWITCH(WEEKDAY(C4856,2), 1, "Lundi", 2, "Mardi", 3, "Mercredi", 4, "Jeudi", 5, "Vendredi", 6, "Samedi", 7, "Dimanche", "Erreur")</f>
        <v>Mardi</v>
      </c>
      <c r="E4856" s="2" t="s">
        <v>26</v>
      </c>
      <c r="F4856" s="2" t="s">
        <v>54</v>
      </c>
      <c r="G4856" s="2" t="s">
        <v>55</v>
      </c>
      <c r="H4856" s="4" t="s">
        <v>21</v>
      </c>
      <c r="I4856" s="5">
        <v>43</v>
      </c>
      <c r="J4856" s="6">
        <v>145</v>
      </c>
      <c r="K4856" s="7">
        <v>6235</v>
      </c>
      <c r="L4856" s="7">
        <v>2992.7999999999997</v>
      </c>
      <c r="M4856" s="8">
        <v>0.48</v>
      </c>
      <c r="N4856" s="2" t="s">
        <v>82</v>
      </c>
      <c r="O4856">
        <f t="shared" si="600"/>
        <v>2021</v>
      </c>
      <c r="P4856">
        <f t="shared" si="601"/>
        <v>4</v>
      </c>
      <c r="Q4856" t="str">
        <f t="shared" si="602"/>
        <v>avr</v>
      </c>
      <c r="R4856" t="str">
        <f t="shared" si="603"/>
        <v>Tennessee</v>
      </c>
      <c r="S4856" t="str">
        <f t="shared" si="604"/>
        <v>2021-04</v>
      </c>
      <c r="T4856">
        <f>IF(AND(COUNTIF(Calculs!$Q$2:$Q$12,$O4856)&gt;0,COUNTIF(Calculs!$S$2:$S$12,$E4856)&gt;0,COUNTIF(Calculs!$U$2:$U$12,$H4856)&gt;0),1,0)</f>
        <v>1</v>
      </c>
      <c r="U4856">
        <f t="shared" si="605"/>
        <v>6235</v>
      </c>
      <c r="V4856">
        <f t="shared" si="606"/>
        <v>145</v>
      </c>
      <c r="W4856">
        <f t="shared" si="607"/>
        <v>2992.7999999999997</v>
      </c>
    </row>
    <row r="4857" spans="1:23" ht="15.75" customHeight="1" x14ac:dyDescent="0.3">
      <c r="A4857" s="2" t="s">
        <v>25</v>
      </c>
      <c r="B4857" s="2">
        <v>1197831</v>
      </c>
      <c r="C4857" s="3">
        <v>44300</v>
      </c>
      <c r="D4857" s="12" t="str" cm="1">
        <f t="array" ref="D4857">_xlfn.SWITCH(WEEKDAY(C4857,2), 1, "Lundi", 2, "Mardi", 3, "Mercredi", 4, "Jeudi", 5, "Vendredi", 6, "Samedi", 7, "Dimanche", "Erreur")</f>
        <v>Mercredi</v>
      </c>
      <c r="E4857" s="2" t="s">
        <v>26</v>
      </c>
      <c r="F4857" s="2" t="s">
        <v>54</v>
      </c>
      <c r="G4857" s="2" t="s">
        <v>55</v>
      </c>
      <c r="H4857" s="4" t="s">
        <v>22</v>
      </c>
      <c r="I4857" s="5">
        <v>49</v>
      </c>
      <c r="J4857" s="6">
        <v>236</v>
      </c>
      <c r="K4857" s="7">
        <v>11564</v>
      </c>
      <c r="L4857" s="7">
        <v>7516.6</v>
      </c>
      <c r="M4857" s="8">
        <v>0.65</v>
      </c>
      <c r="N4857" s="2" t="s">
        <v>82</v>
      </c>
      <c r="O4857">
        <f t="shared" si="600"/>
        <v>2021</v>
      </c>
      <c r="P4857">
        <f t="shared" si="601"/>
        <v>4</v>
      </c>
      <c r="Q4857" t="str">
        <f t="shared" si="602"/>
        <v>avr</v>
      </c>
      <c r="R4857" t="str">
        <f t="shared" si="603"/>
        <v>Tennessee</v>
      </c>
      <c r="S4857" t="str">
        <f t="shared" si="604"/>
        <v>2021-04</v>
      </c>
      <c r="T4857">
        <f>IF(AND(COUNTIF(Calculs!$Q$2:$Q$12,$O4857)&gt;0,COUNTIF(Calculs!$S$2:$S$12,$E4857)&gt;0,COUNTIF(Calculs!$U$2:$U$12,$H4857)&gt;0),1,0)</f>
        <v>1</v>
      </c>
      <c r="U4857">
        <f t="shared" si="605"/>
        <v>11564</v>
      </c>
      <c r="V4857">
        <f t="shared" si="606"/>
        <v>236</v>
      </c>
      <c r="W4857">
        <f t="shared" si="607"/>
        <v>7516.6</v>
      </c>
    </row>
    <row r="4858" spans="1:23" ht="15.75" customHeight="1" x14ac:dyDescent="0.3">
      <c r="A4858" s="2" t="s">
        <v>25</v>
      </c>
      <c r="B4858" s="2">
        <v>1197831</v>
      </c>
      <c r="C4858" s="3">
        <v>44301</v>
      </c>
      <c r="D4858" s="12" t="str" cm="1">
        <f t="array" ref="D4858">_xlfn.SWITCH(WEEKDAY(C4858,2), 1, "Lundi", 2, "Mardi", 3, "Mercredi", 4, "Jeudi", 5, "Vendredi", 6, "Samedi", 7, "Dimanche", "Erreur")</f>
        <v>Jeudi</v>
      </c>
      <c r="E4858" s="2" t="s">
        <v>26</v>
      </c>
      <c r="F4858" s="2" t="s">
        <v>54</v>
      </c>
      <c r="G4858" s="2" t="s">
        <v>55</v>
      </c>
      <c r="H4858" s="4" t="s">
        <v>16</v>
      </c>
      <c r="I4858" s="5">
        <v>36</v>
      </c>
      <c r="J4858" s="6">
        <v>215</v>
      </c>
      <c r="K4858" s="7">
        <v>7740</v>
      </c>
      <c r="L4858" s="7">
        <v>4411.7999999999993</v>
      </c>
      <c r="M4858" s="8">
        <v>0.56999999999999995</v>
      </c>
      <c r="N4858" s="2" t="s">
        <v>82</v>
      </c>
      <c r="O4858">
        <f t="shared" si="600"/>
        <v>2021</v>
      </c>
      <c r="P4858">
        <f t="shared" si="601"/>
        <v>4</v>
      </c>
      <c r="Q4858" t="str">
        <f t="shared" si="602"/>
        <v>avr</v>
      </c>
      <c r="R4858" t="str">
        <f t="shared" si="603"/>
        <v>Tennessee</v>
      </c>
      <c r="S4858" t="str">
        <f t="shared" si="604"/>
        <v>2021-04</v>
      </c>
      <c r="T4858">
        <f>IF(AND(COUNTIF(Calculs!$Q$2:$Q$12,$O4858)&gt;0,COUNTIF(Calculs!$S$2:$S$12,$E4858)&gt;0,COUNTIF(Calculs!$U$2:$U$12,$H4858)&gt;0),1,0)</f>
        <v>1</v>
      </c>
      <c r="U4858">
        <f t="shared" si="605"/>
        <v>7740</v>
      </c>
      <c r="V4858">
        <f t="shared" si="606"/>
        <v>215</v>
      </c>
      <c r="W4858">
        <f t="shared" si="607"/>
        <v>4411.7999999999993</v>
      </c>
    </row>
    <row r="4859" spans="1:23" ht="15.75" customHeight="1" x14ac:dyDescent="0.3">
      <c r="A4859" s="2" t="s">
        <v>25</v>
      </c>
      <c r="B4859" s="2">
        <v>1197831</v>
      </c>
      <c r="C4859" s="3">
        <v>44302</v>
      </c>
      <c r="D4859" s="12" t="str" cm="1">
        <f t="array" ref="D4859">_xlfn.SWITCH(WEEKDAY(C4859,2), 1, "Lundi", 2, "Mardi", 3, "Mercredi", 4, "Jeudi", 5, "Vendredi", 6, "Samedi", 7, "Dimanche", "Erreur")</f>
        <v>Vendredi</v>
      </c>
      <c r="E4859" s="2" t="s">
        <v>26</v>
      </c>
      <c r="F4859" s="2" t="s">
        <v>54</v>
      </c>
      <c r="G4859" s="2" t="s">
        <v>55</v>
      </c>
      <c r="H4859" s="4" t="s">
        <v>18</v>
      </c>
      <c r="I4859" s="5">
        <v>43</v>
      </c>
      <c r="J4859" s="6">
        <v>206</v>
      </c>
      <c r="K4859" s="7">
        <v>8858</v>
      </c>
      <c r="L4859" s="7">
        <v>5137.6399999999994</v>
      </c>
      <c r="M4859" s="8">
        <v>0.57999999999999996</v>
      </c>
      <c r="N4859" s="2" t="s">
        <v>82</v>
      </c>
      <c r="O4859">
        <f t="shared" si="600"/>
        <v>2021</v>
      </c>
      <c r="P4859">
        <f t="shared" si="601"/>
        <v>4</v>
      </c>
      <c r="Q4859" t="str">
        <f t="shared" si="602"/>
        <v>avr</v>
      </c>
      <c r="R4859" t="str">
        <f t="shared" si="603"/>
        <v>Tennessee</v>
      </c>
      <c r="S4859" t="str">
        <f t="shared" si="604"/>
        <v>2021-04</v>
      </c>
      <c r="T4859">
        <f>IF(AND(COUNTIF(Calculs!$Q$2:$Q$12,$O4859)&gt;0,COUNTIF(Calculs!$S$2:$S$12,$E4859)&gt;0,COUNTIF(Calculs!$U$2:$U$12,$H4859)&gt;0),1,0)</f>
        <v>1</v>
      </c>
      <c r="U4859">
        <f t="shared" si="605"/>
        <v>8858</v>
      </c>
      <c r="V4859">
        <f t="shared" si="606"/>
        <v>206</v>
      </c>
      <c r="W4859">
        <f t="shared" si="607"/>
        <v>5137.6399999999994</v>
      </c>
    </row>
    <row r="4860" spans="1:23" ht="15.75" customHeight="1" x14ac:dyDescent="0.3">
      <c r="A4860" s="2" t="s">
        <v>25</v>
      </c>
      <c r="B4860" s="2">
        <v>1197831</v>
      </c>
      <c r="C4860" s="3">
        <v>44303</v>
      </c>
      <c r="D4860" s="12" t="str" cm="1">
        <f t="array" ref="D4860">_xlfn.SWITCH(WEEKDAY(C4860,2), 1, "Lundi", 2, "Mardi", 3, "Mercredi", 4, "Jeudi", 5, "Vendredi", 6, "Samedi", 7, "Dimanche", "Erreur")</f>
        <v>Samedi</v>
      </c>
      <c r="E4860" s="2" t="s">
        <v>26</v>
      </c>
      <c r="F4860" s="2" t="s">
        <v>54</v>
      </c>
      <c r="G4860" s="2" t="s">
        <v>55</v>
      </c>
      <c r="H4860" s="4" t="s">
        <v>19</v>
      </c>
      <c r="I4860" s="5">
        <v>36</v>
      </c>
      <c r="J4860" s="6">
        <v>263</v>
      </c>
      <c r="K4860" s="7">
        <v>9468</v>
      </c>
      <c r="L4860" s="7">
        <v>5680.8</v>
      </c>
      <c r="M4860" s="8">
        <v>0.6</v>
      </c>
      <c r="N4860" s="2" t="s">
        <v>82</v>
      </c>
      <c r="O4860">
        <f t="shared" si="600"/>
        <v>2021</v>
      </c>
      <c r="P4860">
        <f t="shared" si="601"/>
        <v>4</v>
      </c>
      <c r="Q4860" t="str">
        <f t="shared" si="602"/>
        <v>avr</v>
      </c>
      <c r="R4860" t="str">
        <f t="shared" si="603"/>
        <v>Tennessee</v>
      </c>
      <c r="S4860" t="str">
        <f t="shared" si="604"/>
        <v>2021-04</v>
      </c>
      <c r="T4860">
        <f>IF(AND(COUNTIF(Calculs!$Q$2:$Q$12,$O4860)&gt;0,COUNTIF(Calculs!$S$2:$S$12,$E4860)&gt;0,COUNTIF(Calculs!$U$2:$U$12,$H4860)&gt;0),1,0)</f>
        <v>1</v>
      </c>
      <c r="U4860">
        <f t="shared" si="605"/>
        <v>9468</v>
      </c>
      <c r="V4860">
        <f t="shared" si="606"/>
        <v>263</v>
      </c>
      <c r="W4860">
        <f t="shared" si="607"/>
        <v>5680.8</v>
      </c>
    </row>
    <row r="4861" spans="1:23" ht="15.75" customHeight="1" x14ac:dyDescent="0.3">
      <c r="A4861" s="2" t="s">
        <v>25</v>
      </c>
      <c r="B4861" s="2">
        <v>1197831</v>
      </c>
      <c r="C4861" s="3">
        <v>44304</v>
      </c>
      <c r="D4861" s="12" t="str" cm="1">
        <f t="array" ref="D4861">_xlfn.SWITCH(WEEKDAY(C4861,2), 1, "Lundi", 2, "Mardi", 3, "Mercredi", 4, "Jeudi", 5, "Vendredi", 6, "Samedi", 7, "Dimanche", "Erreur")</f>
        <v>Dimanche</v>
      </c>
      <c r="E4861" s="2" t="s">
        <v>26</v>
      </c>
      <c r="F4861" s="2" t="s">
        <v>54</v>
      </c>
      <c r="G4861" s="2" t="s">
        <v>55</v>
      </c>
      <c r="H4861" s="4" t="s">
        <v>20</v>
      </c>
      <c r="I4861" s="5">
        <v>37</v>
      </c>
      <c r="J4861" s="6">
        <v>161</v>
      </c>
      <c r="K4861" s="7">
        <v>5957</v>
      </c>
      <c r="L4861" s="7">
        <v>3872.05</v>
      </c>
      <c r="M4861" s="8">
        <v>0.65</v>
      </c>
      <c r="N4861" s="2" t="s">
        <v>82</v>
      </c>
      <c r="O4861">
        <f t="shared" si="600"/>
        <v>2021</v>
      </c>
      <c r="P4861">
        <f t="shared" si="601"/>
        <v>4</v>
      </c>
      <c r="Q4861" t="str">
        <f t="shared" si="602"/>
        <v>avr</v>
      </c>
      <c r="R4861" t="str">
        <f t="shared" si="603"/>
        <v>Tennessee</v>
      </c>
      <c r="S4861" t="str">
        <f t="shared" si="604"/>
        <v>2021-04</v>
      </c>
      <c r="T4861">
        <f>IF(AND(COUNTIF(Calculs!$Q$2:$Q$12,$O4861)&gt;0,COUNTIF(Calculs!$S$2:$S$12,$E4861)&gt;0,COUNTIF(Calculs!$U$2:$U$12,$H4861)&gt;0),1,0)</f>
        <v>1</v>
      </c>
      <c r="U4861">
        <f t="shared" si="605"/>
        <v>5957</v>
      </c>
      <c r="V4861">
        <f t="shared" si="606"/>
        <v>161</v>
      </c>
      <c r="W4861">
        <f t="shared" si="607"/>
        <v>3872.05</v>
      </c>
    </row>
    <row r="4862" spans="1:23" ht="15.75" customHeight="1" x14ac:dyDescent="0.3">
      <c r="A4862" s="2" t="s">
        <v>25</v>
      </c>
      <c r="B4862" s="2">
        <v>1197831</v>
      </c>
      <c r="C4862" s="3">
        <v>44305</v>
      </c>
      <c r="D4862" s="12" t="str" cm="1">
        <f t="array" ref="D4862">_xlfn.SWITCH(WEEKDAY(C4862,2), 1, "Lundi", 2, "Mardi", 3, "Mercredi", 4, "Jeudi", 5, "Vendredi", 6, "Samedi", 7, "Dimanche", "Erreur")</f>
        <v>Lundi</v>
      </c>
      <c r="E4862" s="2" t="s">
        <v>26</v>
      </c>
      <c r="F4862" s="2" t="s">
        <v>54</v>
      </c>
      <c r="G4862" s="2" t="s">
        <v>55</v>
      </c>
      <c r="H4862" s="4" t="s">
        <v>21</v>
      </c>
      <c r="I4862" s="5">
        <v>43</v>
      </c>
      <c r="J4862" s="6">
        <v>165</v>
      </c>
      <c r="K4862" s="7">
        <v>7095</v>
      </c>
      <c r="L4862" s="7">
        <v>3760.3500000000004</v>
      </c>
      <c r="M4862" s="8">
        <v>0.53</v>
      </c>
      <c r="N4862" s="2" t="s">
        <v>82</v>
      </c>
      <c r="O4862">
        <f t="shared" si="600"/>
        <v>2021</v>
      </c>
      <c r="P4862">
        <f t="shared" si="601"/>
        <v>4</v>
      </c>
      <c r="Q4862" t="str">
        <f t="shared" si="602"/>
        <v>avr</v>
      </c>
      <c r="R4862" t="str">
        <f t="shared" si="603"/>
        <v>Tennessee</v>
      </c>
      <c r="S4862" t="str">
        <f t="shared" si="604"/>
        <v>2021-04</v>
      </c>
      <c r="T4862">
        <f>IF(AND(COUNTIF(Calculs!$Q$2:$Q$12,$O4862)&gt;0,COUNTIF(Calculs!$S$2:$S$12,$E4862)&gt;0,COUNTIF(Calculs!$U$2:$U$12,$H4862)&gt;0),1,0)</f>
        <v>1</v>
      </c>
      <c r="U4862">
        <f t="shared" si="605"/>
        <v>7095</v>
      </c>
      <c r="V4862">
        <f t="shared" si="606"/>
        <v>165</v>
      </c>
      <c r="W4862">
        <f t="shared" si="607"/>
        <v>3760.3500000000004</v>
      </c>
    </row>
    <row r="4863" spans="1:23" ht="15.75" customHeight="1" x14ac:dyDescent="0.3">
      <c r="A4863" s="2" t="s">
        <v>25</v>
      </c>
      <c r="B4863" s="2">
        <v>1197831</v>
      </c>
      <c r="C4863" s="3">
        <v>44306</v>
      </c>
      <c r="D4863" s="12" t="str" cm="1">
        <f t="array" ref="D4863">_xlfn.SWITCH(WEEKDAY(C4863,2), 1, "Lundi", 2, "Mardi", 3, "Mercredi", 4, "Jeudi", 5, "Vendredi", 6, "Samedi", 7, "Dimanche", "Erreur")</f>
        <v>Mardi</v>
      </c>
      <c r="E4863" s="2" t="s">
        <v>26</v>
      </c>
      <c r="F4863" s="2" t="s">
        <v>54</v>
      </c>
      <c r="G4863" s="2" t="s">
        <v>55</v>
      </c>
      <c r="H4863" s="4" t="s">
        <v>22</v>
      </c>
      <c r="I4863" s="5">
        <v>52</v>
      </c>
      <c r="J4863" s="6">
        <v>223</v>
      </c>
      <c r="K4863" s="7">
        <v>11596</v>
      </c>
      <c r="L4863" s="7">
        <v>8117.2000000000007</v>
      </c>
      <c r="M4863" s="8">
        <v>0.70000000000000007</v>
      </c>
      <c r="N4863" s="2" t="s">
        <v>82</v>
      </c>
      <c r="O4863">
        <f t="shared" si="600"/>
        <v>2021</v>
      </c>
      <c r="P4863">
        <f t="shared" si="601"/>
        <v>4</v>
      </c>
      <c r="Q4863" t="str">
        <f t="shared" si="602"/>
        <v>avr</v>
      </c>
      <c r="R4863" t="str">
        <f t="shared" si="603"/>
        <v>Tennessee</v>
      </c>
      <c r="S4863" t="str">
        <f t="shared" si="604"/>
        <v>2021-04</v>
      </c>
      <c r="T4863">
        <f>IF(AND(COUNTIF(Calculs!$Q$2:$Q$12,$O4863)&gt;0,COUNTIF(Calculs!$S$2:$S$12,$E4863)&gt;0,COUNTIF(Calculs!$U$2:$U$12,$H4863)&gt;0),1,0)</f>
        <v>1</v>
      </c>
      <c r="U4863">
        <f t="shared" si="605"/>
        <v>11596</v>
      </c>
      <c r="V4863">
        <f t="shared" si="606"/>
        <v>223</v>
      </c>
      <c r="W4863">
        <f t="shared" si="607"/>
        <v>8117.2000000000007</v>
      </c>
    </row>
    <row r="4864" spans="1:23" ht="15.75" customHeight="1" x14ac:dyDescent="0.3">
      <c r="A4864" s="2" t="s">
        <v>25</v>
      </c>
      <c r="B4864" s="2">
        <v>1197831</v>
      </c>
      <c r="C4864" s="3">
        <v>44307</v>
      </c>
      <c r="D4864" s="12" t="str" cm="1">
        <f t="array" ref="D4864">_xlfn.SWITCH(WEEKDAY(C4864,2), 1, "Lundi", 2, "Mardi", 3, "Mercredi", 4, "Jeudi", 5, "Vendredi", 6, "Samedi", 7, "Dimanche", "Erreur")</f>
        <v>Mercredi</v>
      </c>
      <c r="E4864" s="2" t="s">
        <v>26</v>
      </c>
      <c r="F4864" s="2" t="s">
        <v>54</v>
      </c>
      <c r="G4864" s="2" t="s">
        <v>55</v>
      </c>
      <c r="H4864" s="4" t="s">
        <v>16</v>
      </c>
      <c r="I4864" s="5">
        <v>41</v>
      </c>
      <c r="J4864" s="6">
        <v>233</v>
      </c>
      <c r="K4864" s="7">
        <v>9553</v>
      </c>
      <c r="L4864" s="7">
        <v>5445.2099999999991</v>
      </c>
      <c r="M4864" s="8">
        <v>0.56999999999999995</v>
      </c>
      <c r="N4864" s="2" t="s">
        <v>82</v>
      </c>
      <c r="O4864">
        <f t="shared" si="600"/>
        <v>2021</v>
      </c>
      <c r="P4864">
        <f t="shared" si="601"/>
        <v>4</v>
      </c>
      <c r="Q4864" t="str">
        <f t="shared" si="602"/>
        <v>avr</v>
      </c>
      <c r="R4864" t="str">
        <f t="shared" si="603"/>
        <v>Tennessee</v>
      </c>
      <c r="S4864" t="str">
        <f t="shared" si="604"/>
        <v>2021-04</v>
      </c>
      <c r="T4864">
        <f>IF(AND(COUNTIF(Calculs!$Q$2:$Q$12,$O4864)&gt;0,COUNTIF(Calculs!$S$2:$S$12,$E4864)&gt;0,COUNTIF(Calculs!$U$2:$U$12,$H4864)&gt;0),1,0)</f>
        <v>1</v>
      </c>
      <c r="U4864">
        <f t="shared" si="605"/>
        <v>9553</v>
      </c>
      <c r="V4864">
        <f t="shared" si="606"/>
        <v>233</v>
      </c>
      <c r="W4864">
        <f t="shared" si="607"/>
        <v>5445.2099999999991</v>
      </c>
    </row>
    <row r="4865" spans="1:23" ht="15.75" customHeight="1" x14ac:dyDescent="0.3">
      <c r="A4865" s="2" t="s">
        <v>25</v>
      </c>
      <c r="B4865" s="2">
        <v>1197831</v>
      </c>
      <c r="C4865" s="3">
        <v>44308</v>
      </c>
      <c r="D4865" s="12" t="str" cm="1">
        <f t="array" ref="D4865">_xlfn.SWITCH(WEEKDAY(C4865,2), 1, "Lundi", 2, "Mardi", 3, "Mercredi", 4, "Jeudi", 5, "Vendredi", 6, "Samedi", 7, "Dimanche", "Erreur")</f>
        <v>Jeudi</v>
      </c>
      <c r="E4865" s="2" t="s">
        <v>26</v>
      </c>
      <c r="F4865" s="2" t="s">
        <v>54</v>
      </c>
      <c r="G4865" s="2" t="s">
        <v>55</v>
      </c>
      <c r="H4865" s="4" t="s">
        <v>18</v>
      </c>
      <c r="I4865" s="5">
        <v>54</v>
      </c>
      <c r="J4865" s="6">
        <v>233</v>
      </c>
      <c r="K4865" s="7">
        <v>12582</v>
      </c>
      <c r="L4865" s="7">
        <v>7171.74</v>
      </c>
      <c r="M4865" s="8">
        <v>0.56999999999999995</v>
      </c>
      <c r="N4865" s="2" t="s">
        <v>82</v>
      </c>
      <c r="O4865">
        <f t="shared" si="600"/>
        <v>2021</v>
      </c>
      <c r="P4865">
        <f t="shared" si="601"/>
        <v>4</v>
      </c>
      <c r="Q4865" t="str">
        <f t="shared" si="602"/>
        <v>avr</v>
      </c>
      <c r="R4865" t="str">
        <f t="shared" si="603"/>
        <v>Tennessee</v>
      </c>
      <c r="S4865" t="str">
        <f t="shared" si="604"/>
        <v>2021-04</v>
      </c>
      <c r="T4865">
        <f>IF(AND(COUNTIF(Calculs!$Q$2:$Q$12,$O4865)&gt;0,COUNTIF(Calculs!$S$2:$S$12,$E4865)&gt;0,COUNTIF(Calculs!$U$2:$U$12,$H4865)&gt;0),1,0)</f>
        <v>1</v>
      </c>
      <c r="U4865">
        <f t="shared" si="605"/>
        <v>12582</v>
      </c>
      <c r="V4865">
        <f t="shared" si="606"/>
        <v>233</v>
      </c>
      <c r="W4865">
        <f t="shared" si="607"/>
        <v>7171.74</v>
      </c>
    </row>
    <row r="4866" spans="1:23" ht="15.75" customHeight="1" x14ac:dyDescent="0.3">
      <c r="A4866" s="2" t="s">
        <v>25</v>
      </c>
      <c r="B4866" s="2">
        <v>1197831</v>
      </c>
      <c r="C4866" s="3">
        <v>44309</v>
      </c>
      <c r="D4866" s="12" t="str" cm="1">
        <f t="array" ref="D4866">_xlfn.SWITCH(WEEKDAY(C4866,2), 1, "Lundi", 2, "Mardi", 3, "Mercredi", 4, "Jeudi", 5, "Vendredi", 6, "Samedi", 7, "Dimanche", "Erreur")</f>
        <v>Vendredi</v>
      </c>
      <c r="E4866" s="2" t="s">
        <v>26</v>
      </c>
      <c r="F4866" s="2" t="s">
        <v>54</v>
      </c>
      <c r="G4866" s="2" t="s">
        <v>55</v>
      </c>
      <c r="H4866" s="4" t="s">
        <v>19</v>
      </c>
      <c r="I4866" s="5">
        <v>46</v>
      </c>
      <c r="J4866" s="6">
        <v>285</v>
      </c>
      <c r="K4866" s="7">
        <v>13110</v>
      </c>
      <c r="L4866" s="7">
        <v>7866</v>
      </c>
      <c r="M4866" s="8">
        <v>0.6</v>
      </c>
      <c r="N4866" s="2" t="s">
        <v>82</v>
      </c>
      <c r="O4866">
        <f t="shared" si="600"/>
        <v>2021</v>
      </c>
      <c r="P4866">
        <f t="shared" si="601"/>
        <v>4</v>
      </c>
      <c r="Q4866" t="str">
        <f t="shared" si="602"/>
        <v>avr</v>
      </c>
      <c r="R4866" t="str">
        <f t="shared" si="603"/>
        <v>Tennessee</v>
      </c>
      <c r="S4866" t="str">
        <f t="shared" si="604"/>
        <v>2021-04</v>
      </c>
      <c r="T4866">
        <f>IF(AND(COUNTIF(Calculs!$Q$2:$Q$12,$O4866)&gt;0,COUNTIF(Calculs!$S$2:$S$12,$E4866)&gt;0,COUNTIF(Calculs!$U$2:$U$12,$H4866)&gt;0),1,0)</f>
        <v>1</v>
      </c>
      <c r="U4866">
        <f t="shared" si="605"/>
        <v>13110</v>
      </c>
      <c r="V4866">
        <f t="shared" si="606"/>
        <v>285</v>
      </c>
      <c r="W4866">
        <f t="shared" si="607"/>
        <v>7866</v>
      </c>
    </row>
    <row r="4867" spans="1:23" ht="15.75" customHeight="1" x14ac:dyDescent="0.3">
      <c r="A4867" s="2" t="s">
        <v>25</v>
      </c>
      <c r="B4867" s="2">
        <v>1197831</v>
      </c>
      <c r="C4867" s="3">
        <v>44310</v>
      </c>
      <c r="D4867" s="12" t="str" cm="1">
        <f t="array" ref="D4867">_xlfn.SWITCH(WEEKDAY(C4867,2), 1, "Lundi", 2, "Mardi", 3, "Mercredi", 4, "Jeudi", 5, "Vendredi", 6, "Samedi", 7, "Dimanche", "Erreur")</f>
        <v>Samedi</v>
      </c>
      <c r="E4867" s="2" t="s">
        <v>26</v>
      </c>
      <c r="F4867" s="2" t="s">
        <v>54</v>
      </c>
      <c r="G4867" s="2" t="s">
        <v>55</v>
      </c>
      <c r="H4867" s="4" t="s">
        <v>20</v>
      </c>
      <c r="I4867" s="5">
        <v>42</v>
      </c>
      <c r="J4867" s="6">
        <v>133</v>
      </c>
      <c r="K4867" s="7">
        <v>5586</v>
      </c>
      <c r="L4867" s="7">
        <v>3854.34</v>
      </c>
      <c r="M4867" s="8">
        <v>0.69000000000000006</v>
      </c>
      <c r="N4867" s="2" t="s">
        <v>82</v>
      </c>
      <c r="O4867">
        <f t="shared" ref="O4867:O4930" si="608">YEAR($C4867)</f>
        <v>2021</v>
      </c>
      <c r="P4867">
        <f t="shared" ref="P4867:P4930" si="609">MONTH($C4867)</f>
        <v>4</v>
      </c>
      <c r="Q4867" t="str">
        <f t="shared" ref="Q4867:Q4930" si="610">TEXT($C4867,"mmm")</f>
        <v>avr</v>
      </c>
      <c r="R4867" t="str">
        <f t="shared" ref="R4867:R4930" si="611">SUBSTITUTE(SUBSTITUTE($F4867,"Sud ","South "),"Ouest ","West ")</f>
        <v>Tennessee</v>
      </c>
      <c r="S4867" t="str">
        <f t="shared" ref="S4867:S4930" si="612">TEXT($C4867,"aaaa-mm")</f>
        <v>2021-04</v>
      </c>
      <c r="T4867">
        <f>IF(AND(COUNTIF(Calculs!$Q$2:$Q$12,$O4867)&gt;0,COUNTIF(Calculs!$S$2:$S$12,$E4867)&gt;0,COUNTIF(Calculs!$U$2:$U$12,$H4867)&gt;0),1,0)</f>
        <v>1</v>
      </c>
      <c r="U4867">
        <f t="shared" ref="U4867:U4930" si="613">$K4867*$T4867</f>
        <v>5586</v>
      </c>
      <c r="V4867">
        <f t="shared" ref="V4867:V4930" si="614">$J4867*$T4867</f>
        <v>133</v>
      </c>
      <c r="W4867">
        <f t="shared" ref="W4867:W4930" si="615">$L4867*$T4867</f>
        <v>3854.34</v>
      </c>
    </row>
    <row r="4868" spans="1:23" ht="15.75" customHeight="1" x14ac:dyDescent="0.3">
      <c r="A4868" s="2" t="s">
        <v>25</v>
      </c>
      <c r="B4868" s="2">
        <v>1197831</v>
      </c>
      <c r="C4868" s="3">
        <v>44311</v>
      </c>
      <c r="D4868" s="12" t="str" cm="1">
        <f t="array" ref="D4868">_xlfn.SWITCH(WEEKDAY(C4868,2), 1, "Lundi", 2, "Mardi", 3, "Mercredi", 4, "Jeudi", 5, "Vendredi", 6, "Samedi", 7, "Dimanche", "Erreur")</f>
        <v>Dimanche</v>
      </c>
      <c r="E4868" s="2" t="s">
        <v>26</v>
      </c>
      <c r="F4868" s="2" t="s">
        <v>54</v>
      </c>
      <c r="G4868" s="2" t="s">
        <v>55</v>
      </c>
      <c r="H4868" s="4" t="s">
        <v>21</v>
      </c>
      <c r="I4868" s="5">
        <v>49</v>
      </c>
      <c r="J4868" s="6">
        <v>133</v>
      </c>
      <c r="K4868" s="7">
        <v>6517</v>
      </c>
      <c r="L4868" s="7">
        <v>3454.01</v>
      </c>
      <c r="M4868" s="8">
        <v>0.53</v>
      </c>
      <c r="N4868" s="2" t="s">
        <v>82</v>
      </c>
      <c r="O4868">
        <f t="shared" si="608"/>
        <v>2021</v>
      </c>
      <c r="P4868">
        <f t="shared" si="609"/>
        <v>4</v>
      </c>
      <c r="Q4868" t="str">
        <f t="shared" si="610"/>
        <v>avr</v>
      </c>
      <c r="R4868" t="str">
        <f t="shared" si="611"/>
        <v>Tennessee</v>
      </c>
      <c r="S4868" t="str">
        <f t="shared" si="612"/>
        <v>2021-04</v>
      </c>
      <c r="T4868">
        <f>IF(AND(COUNTIF(Calculs!$Q$2:$Q$12,$O4868)&gt;0,COUNTIF(Calculs!$S$2:$S$12,$E4868)&gt;0,COUNTIF(Calculs!$U$2:$U$12,$H4868)&gt;0),1,0)</f>
        <v>1</v>
      </c>
      <c r="U4868">
        <f t="shared" si="613"/>
        <v>6517</v>
      </c>
      <c r="V4868">
        <f t="shared" si="614"/>
        <v>133</v>
      </c>
      <c r="W4868">
        <f t="shared" si="615"/>
        <v>3454.01</v>
      </c>
    </row>
    <row r="4869" spans="1:23" ht="15.75" customHeight="1" x14ac:dyDescent="0.3">
      <c r="A4869" s="2" t="s">
        <v>25</v>
      </c>
      <c r="B4869" s="2">
        <v>1197831</v>
      </c>
      <c r="C4869" s="3">
        <v>44312</v>
      </c>
      <c r="D4869" s="12" t="str" cm="1">
        <f t="array" ref="D4869">_xlfn.SWITCH(WEEKDAY(C4869,2), 1, "Lundi", 2, "Mardi", 3, "Mercredi", 4, "Jeudi", 5, "Vendredi", 6, "Samedi", 7, "Dimanche", "Erreur")</f>
        <v>Lundi</v>
      </c>
      <c r="E4869" s="2" t="s">
        <v>26</v>
      </c>
      <c r="F4869" s="2" t="s">
        <v>54</v>
      </c>
      <c r="G4869" s="2" t="s">
        <v>55</v>
      </c>
      <c r="H4869" s="4" t="s">
        <v>22</v>
      </c>
      <c r="I4869" s="5">
        <v>53</v>
      </c>
      <c r="J4869" s="6">
        <v>181</v>
      </c>
      <c r="K4869" s="7">
        <v>9593</v>
      </c>
      <c r="L4869" s="7">
        <v>6811.0300000000007</v>
      </c>
      <c r="M4869" s="8">
        <v>0.71000000000000008</v>
      </c>
      <c r="N4869" s="2" t="s">
        <v>82</v>
      </c>
      <c r="O4869">
        <f t="shared" si="608"/>
        <v>2021</v>
      </c>
      <c r="P4869">
        <f t="shared" si="609"/>
        <v>4</v>
      </c>
      <c r="Q4869" t="str">
        <f t="shared" si="610"/>
        <v>avr</v>
      </c>
      <c r="R4869" t="str">
        <f t="shared" si="611"/>
        <v>Tennessee</v>
      </c>
      <c r="S4869" t="str">
        <f t="shared" si="612"/>
        <v>2021-04</v>
      </c>
      <c r="T4869">
        <f>IF(AND(COUNTIF(Calculs!$Q$2:$Q$12,$O4869)&gt;0,COUNTIF(Calculs!$S$2:$S$12,$E4869)&gt;0,COUNTIF(Calculs!$U$2:$U$12,$H4869)&gt;0),1,0)</f>
        <v>1</v>
      </c>
      <c r="U4869">
        <f t="shared" si="613"/>
        <v>9593</v>
      </c>
      <c r="V4869">
        <f t="shared" si="614"/>
        <v>181</v>
      </c>
      <c r="W4869">
        <f t="shared" si="615"/>
        <v>6811.0300000000007</v>
      </c>
    </row>
    <row r="4870" spans="1:23" ht="15.75" customHeight="1" x14ac:dyDescent="0.3">
      <c r="A4870" s="2" t="s">
        <v>25</v>
      </c>
      <c r="B4870" s="2">
        <v>1197831</v>
      </c>
      <c r="C4870" s="3">
        <v>44313</v>
      </c>
      <c r="D4870" s="12" t="str" cm="1">
        <f t="array" ref="D4870">_xlfn.SWITCH(WEEKDAY(C4870,2), 1, "Lundi", 2, "Mardi", 3, "Mercredi", 4, "Jeudi", 5, "Vendredi", 6, "Samedi", 7, "Dimanche", "Erreur")</f>
        <v>Mardi</v>
      </c>
      <c r="E4870" s="2" t="s">
        <v>26</v>
      </c>
      <c r="F4870" s="2" t="s">
        <v>54</v>
      </c>
      <c r="G4870" s="2" t="s">
        <v>55</v>
      </c>
      <c r="H4870" s="4" t="s">
        <v>16</v>
      </c>
      <c r="I4870" s="5">
        <v>49</v>
      </c>
      <c r="J4870" s="6">
        <v>182</v>
      </c>
      <c r="K4870" s="7">
        <v>8918</v>
      </c>
      <c r="L4870" s="7">
        <v>5350.8</v>
      </c>
      <c r="M4870" s="8">
        <v>0.6</v>
      </c>
      <c r="N4870" s="2" t="s">
        <v>82</v>
      </c>
      <c r="O4870">
        <f t="shared" si="608"/>
        <v>2021</v>
      </c>
      <c r="P4870">
        <f t="shared" si="609"/>
        <v>4</v>
      </c>
      <c r="Q4870" t="str">
        <f t="shared" si="610"/>
        <v>avr</v>
      </c>
      <c r="R4870" t="str">
        <f t="shared" si="611"/>
        <v>Tennessee</v>
      </c>
      <c r="S4870" t="str">
        <f t="shared" si="612"/>
        <v>2021-04</v>
      </c>
      <c r="T4870">
        <f>IF(AND(COUNTIF(Calculs!$Q$2:$Q$12,$O4870)&gt;0,COUNTIF(Calculs!$S$2:$S$12,$E4870)&gt;0,COUNTIF(Calculs!$U$2:$U$12,$H4870)&gt;0),1,0)</f>
        <v>1</v>
      </c>
      <c r="U4870">
        <f t="shared" si="613"/>
        <v>8918</v>
      </c>
      <c r="V4870">
        <f t="shared" si="614"/>
        <v>182</v>
      </c>
      <c r="W4870">
        <f t="shared" si="615"/>
        <v>5350.8</v>
      </c>
    </row>
    <row r="4871" spans="1:23" ht="15.75" customHeight="1" x14ac:dyDescent="0.3">
      <c r="A4871" s="2" t="s">
        <v>25</v>
      </c>
      <c r="B4871" s="2">
        <v>1197831</v>
      </c>
      <c r="C4871" s="3">
        <v>44314</v>
      </c>
      <c r="D4871" s="12" t="str" cm="1">
        <f t="array" ref="D4871">_xlfn.SWITCH(WEEKDAY(C4871,2), 1, "Lundi", 2, "Mardi", 3, "Mercredi", 4, "Jeudi", 5, "Vendredi", 6, "Samedi", 7, "Dimanche", "Erreur")</f>
        <v>Mercredi</v>
      </c>
      <c r="E4871" s="2" t="s">
        <v>26</v>
      </c>
      <c r="F4871" s="2" t="s">
        <v>54</v>
      </c>
      <c r="G4871" s="2" t="s">
        <v>55</v>
      </c>
      <c r="H4871" s="4" t="s">
        <v>18</v>
      </c>
      <c r="I4871" s="5">
        <v>47</v>
      </c>
      <c r="J4871" s="6">
        <v>169</v>
      </c>
      <c r="K4871" s="7">
        <v>7943</v>
      </c>
      <c r="L4871" s="7">
        <v>4765.8</v>
      </c>
      <c r="M4871" s="8">
        <v>0.6</v>
      </c>
      <c r="N4871" s="2" t="s">
        <v>82</v>
      </c>
      <c r="O4871">
        <f t="shared" si="608"/>
        <v>2021</v>
      </c>
      <c r="P4871">
        <f t="shared" si="609"/>
        <v>4</v>
      </c>
      <c r="Q4871" t="str">
        <f t="shared" si="610"/>
        <v>avr</v>
      </c>
      <c r="R4871" t="str">
        <f t="shared" si="611"/>
        <v>Tennessee</v>
      </c>
      <c r="S4871" t="str">
        <f t="shared" si="612"/>
        <v>2021-04</v>
      </c>
      <c r="T4871">
        <f>IF(AND(COUNTIF(Calculs!$Q$2:$Q$12,$O4871)&gt;0,COUNTIF(Calculs!$S$2:$S$12,$E4871)&gt;0,COUNTIF(Calculs!$U$2:$U$12,$H4871)&gt;0),1,0)</f>
        <v>1</v>
      </c>
      <c r="U4871">
        <f t="shared" si="613"/>
        <v>7943</v>
      </c>
      <c r="V4871">
        <f t="shared" si="614"/>
        <v>169</v>
      </c>
      <c r="W4871">
        <f t="shared" si="615"/>
        <v>4765.8</v>
      </c>
    </row>
    <row r="4872" spans="1:23" ht="15.75" customHeight="1" x14ac:dyDescent="0.3">
      <c r="A4872" s="2" t="s">
        <v>25</v>
      </c>
      <c r="B4872" s="2">
        <v>1197831</v>
      </c>
      <c r="C4872" s="3">
        <v>44315</v>
      </c>
      <c r="D4872" s="12" t="str" cm="1">
        <f t="array" ref="D4872">_xlfn.SWITCH(WEEKDAY(C4872,2), 1, "Lundi", 2, "Mardi", 3, "Mercredi", 4, "Jeudi", 5, "Vendredi", 6, "Samedi", 7, "Dimanche", "Erreur")</f>
        <v>Jeudi</v>
      </c>
      <c r="E4872" s="2" t="s">
        <v>26</v>
      </c>
      <c r="F4872" s="2" t="s">
        <v>54</v>
      </c>
      <c r="G4872" s="2" t="s">
        <v>55</v>
      </c>
      <c r="H4872" s="4" t="s">
        <v>19</v>
      </c>
      <c r="I4872" s="5">
        <v>54</v>
      </c>
      <c r="J4872" s="6">
        <v>182</v>
      </c>
      <c r="K4872" s="7">
        <v>9828</v>
      </c>
      <c r="L4872" s="7">
        <v>5798.5199999999995</v>
      </c>
      <c r="M4872" s="8">
        <v>0.59</v>
      </c>
      <c r="N4872" s="2" t="s">
        <v>82</v>
      </c>
      <c r="O4872">
        <f t="shared" si="608"/>
        <v>2021</v>
      </c>
      <c r="P4872">
        <f t="shared" si="609"/>
        <v>4</v>
      </c>
      <c r="Q4872" t="str">
        <f t="shared" si="610"/>
        <v>avr</v>
      </c>
      <c r="R4872" t="str">
        <f t="shared" si="611"/>
        <v>Tennessee</v>
      </c>
      <c r="S4872" t="str">
        <f t="shared" si="612"/>
        <v>2021-04</v>
      </c>
      <c r="T4872">
        <f>IF(AND(COUNTIF(Calculs!$Q$2:$Q$12,$O4872)&gt;0,COUNTIF(Calculs!$S$2:$S$12,$E4872)&gt;0,COUNTIF(Calculs!$U$2:$U$12,$H4872)&gt;0),1,0)</f>
        <v>1</v>
      </c>
      <c r="U4872">
        <f t="shared" si="613"/>
        <v>9828</v>
      </c>
      <c r="V4872">
        <f t="shared" si="614"/>
        <v>182</v>
      </c>
      <c r="W4872">
        <f t="shared" si="615"/>
        <v>5798.5199999999995</v>
      </c>
    </row>
    <row r="4873" spans="1:23" ht="15.75" customHeight="1" x14ac:dyDescent="0.3">
      <c r="A4873" s="2" t="s">
        <v>25</v>
      </c>
      <c r="B4873" s="2">
        <v>1197831</v>
      </c>
      <c r="C4873" s="3">
        <v>44316</v>
      </c>
      <c r="D4873" s="12" t="str" cm="1">
        <f t="array" ref="D4873">_xlfn.SWITCH(WEEKDAY(C4873,2), 1, "Lundi", 2, "Mardi", 3, "Mercredi", 4, "Jeudi", 5, "Vendredi", 6, "Samedi", 7, "Dimanche", "Erreur")</f>
        <v>Vendredi</v>
      </c>
      <c r="E4873" s="2" t="s">
        <v>26</v>
      </c>
      <c r="F4873" s="2" t="s">
        <v>54</v>
      </c>
      <c r="G4873" s="2" t="s">
        <v>55</v>
      </c>
      <c r="H4873" s="4" t="s">
        <v>20</v>
      </c>
      <c r="I4873" s="5">
        <v>53</v>
      </c>
      <c r="J4873" s="6">
        <v>100</v>
      </c>
      <c r="K4873" s="7">
        <v>5300</v>
      </c>
      <c r="L4873" s="7">
        <v>3710.0000000000005</v>
      </c>
      <c r="M4873" s="8">
        <v>0.70000000000000007</v>
      </c>
      <c r="N4873" s="2" t="s">
        <v>82</v>
      </c>
      <c r="O4873">
        <f t="shared" si="608"/>
        <v>2021</v>
      </c>
      <c r="P4873">
        <f t="shared" si="609"/>
        <v>4</v>
      </c>
      <c r="Q4873" t="str">
        <f t="shared" si="610"/>
        <v>avr</v>
      </c>
      <c r="R4873" t="str">
        <f t="shared" si="611"/>
        <v>Tennessee</v>
      </c>
      <c r="S4873" t="str">
        <f t="shared" si="612"/>
        <v>2021-04</v>
      </c>
      <c r="T4873">
        <f>IF(AND(COUNTIF(Calculs!$Q$2:$Q$12,$O4873)&gt;0,COUNTIF(Calculs!$S$2:$S$12,$E4873)&gt;0,COUNTIF(Calculs!$U$2:$U$12,$H4873)&gt;0),1,0)</f>
        <v>1</v>
      </c>
      <c r="U4873">
        <f t="shared" si="613"/>
        <v>5300</v>
      </c>
      <c r="V4873">
        <f t="shared" si="614"/>
        <v>100</v>
      </c>
      <c r="W4873">
        <f t="shared" si="615"/>
        <v>3710.0000000000005</v>
      </c>
    </row>
    <row r="4874" spans="1:23" ht="15.75" customHeight="1" x14ac:dyDescent="0.3">
      <c r="A4874" s="2" t="s">
        <v>25</v>
      </c>
      <c r="B4874" s="2">
        <v>1197831</v>
      </c>
      <c r="C4874" s="3">
        <v>44317</v>
      </c>
      <c r="D4874" s="12" t="str" cm="1">
        <f t="array" ref="D4874">_xlfn.SWITCH(WEEKDAY(C4874,2), 1, "Lundi", 2, "Mardi", 3, "Mercredi", 4, "Jeudi", 5, "Vendredi", 6, "Samedi", 7, "Dimanche", "Erreur")</f>
        <v>Samedi</v>
      </c>
      <c r="E4874" s="2" t="s">
        <v>26</v>
      </c>
      <c r="F4874" s="2" t="s">
        <v>54</v>
      </c>
      <c r="G4874" s="2" t="s">
        <v>55</v>
      </c>
      <c r="H4874" s="4" t="s">
        <v>21</v>
      </c>
      <c r="I4874" s="5">
        <v>47</v>
      </c>
      <c r="J4874" s="6">
        <v>120</v>
      </c>
      <c r="K4874" s="7">
        <v>5640</v>
      </c>
      <c r="L4874" s="7">
        <v>2876.4</v>
      </c>
      <c r="M4874" s="8">
        <v>0.51</v>
      </c>
      <c r="N4874" s="2" t="s">
        <v>82</v>
      </c>
      <c r="O4874">
        <f t="shared" si="608"/>
        <v>2021</v>
      </c>
      <c r="P4874">
        <f t="shared" si="609"/>
        <v>5</v>
      </c>
      <c r="Q4874" t="str">
        <f t="shared" si="610"/>
        <v>mai</v>
      </c>
      <c r="R4874" t="str">
        <f t="shared" si="611"/>
        <v>Tennessee</v>
      </c>
      <c r="S4874" t="str">
        <f t="shared" si="612"/>
        <v>2021-05</v>
      </c>
      <c r="T4874">
        <f>IF(AND(COUNTIF(Calculs!$Q$2:$Q$12,$O4874)&gt;0,COUNTIF(Calculs!$S$2:$S$12,$E4874)&gt;0,COUNTIF(Calculs!$U$2:$U$12,$H4874)&gt;0),1,0)</f>
        <v>1</v>
      </c>
      <c r="U4874">
        <f t="shared" si="613"/>
        <v>5640</v>
      </c>
      <c r="V4874">
        <f t="shared" si="614"/>
        <v>120</v>
      </c>
      <c r="W4874">
        <f t="shared" si="615"/>
        <v>2876.4</v>
      </c>
    </row>
    <row r="4875" spans="1:23" ht="15.75" customHeight="1" x14ac:dyDescent="0.3">
      <c r="A4875" s="2" t="s">
        <v>25</v>
      </c>
      <c r="B4875" s="2">
        <v>1197831</v>
      </c>
      <c r="C4875" s="3">
        <v>44318</v>
      </c>
      <c r="D4875" s="12" t="str" cm="1">
        <f t="array" ref="D4875">_xlfn.SWITCH(WEEKDAY(C4875,2), 1, "Lundi", 2, "Mardi", 3, "Mercredi", 4, "Jeudi", 5, "Vendredi", 6, "Samedi", 7, "Dimanche", "Erreur")</f>
        <v>Dimanche</v>
      </c>
      <c r="E4875" s="2" t="s">
        <v>26</v>
      </c>
      <c r="F4875" s="2" t="s">
        <v>54</v>
      </c>
      <c r="G4875" s="2" t="s">
        <v>55</v>
      </c>
      <c r="H4875" s="4" t="s">
        <v>22</v>
      </c>
      <c r="I4875" s="5">
        <v>42</v>
      </c>
      <c r="J4875" s="6">
        <v>163</v>
      </c>
      <c r="K4875" s="7">
        <v>6846</v>
      </c>
      <c r="L4875" s="7">
        <v>5066.0400000000009</v>
      </c>
      <c r="M4875" s="8">
        <v>0.7400000000000001</v>
      </c>
      <c r="N4875" s="2" t="s">
        <v>82</v>
      </c>
      <c r="O4875">
        <f t="shared" si="608"/>
        <v>2021</v>
      </c>
      <c r="P4875">
        <f t="shared" si="609"/>
        <v>5</v>
      </c>
      <c r="Q4875" t="str">
        <f t="shared" si="610"/>
        <v>mai</v>
      </c>
      <c r="R4875" t="str">
        <f t="shared" si="611"/>
        <v>Tennessee</v>
      </c>
      <c r="S4875" t="str">
        <f t="shared" si="612"/>
        <v>2021-05</v>
      </c>
      <c r="T4875">
        <f>IF(AND(COUNTIF(Calculs!$Q$2:$Q$12,$O4875)&gt;0,COUNTIF(Calculs!$S$2:$S$12,$E4875)&gt;0,COUNTIF(Calculs!$U$2:$U$12,$H4875)&gt;0),1,0)</f>
        <v>1</v>
      </c>
      <c r="U4875">
        <f t="shared" si="613"/>
        <v>6846</v>
      </c>
      <c r="V4875">
        <f t="shared" si="614"/>
        <v>163</v>
      </c>
      <c r="W4875">
        <f t="shared" si="615"/>
        <v>5066.0400000000009</v>
      </c>
    </row>
    <row r="4876" spans="1:23" ht="15.75" customHeight="1" x14ac:dyDescent="0.3">
      <c r="A4876" s="2" t="s">
        <v>25</v>
      </c>
      <c r="B4876" s="2">
        <v>1197831</v>
      </c>
      <c r="C4876" s="3">
        <v>44319</v>
      </c>
      <c r="D4876" s="12" t="str" cm="1">
        <f t="array" ref="D4876">_xlfn.SWITCH(WEEKDAY(C4876,2), 1, "Lundi", 2, "Mardi", 3, "Mercredi", 4, "Jeudi", 5, "Vendredi", 6, "Samedi", 7, "Dimanche", "Erreur")</f>
        <v>Lundi</v>
      </c>
      <c r="E4876" s="2" t="s">
        <v>26</v>
      </c>
      <c r="F4876" s="2" t="s">
        <v>54</v>
      </c>
      <c r="G4876" s="2" t="s">
        <v>55</v>
      </c>
      <c r="H4876" s="4" t="s">
        <v>16</v>
      </c>
      <c r="I4876" s="5">
        <v>33</v>
      </c>
      <c r="J4876" s="6">
        <v>173</v>
      </c>
      <c r="K4876" s="7">
        <v>5709</v>
      </c>
      <c r="L4876" s="7">
        <v>3254.1299999999997</v>
      </c>
      <c r="M4876" s="8">
        <v>0.56999999999999995</v>
      </c>
      <c r="N4876" s="2" t="s">
        <v>82</v>
      </c>
      <c r="O4876">
        <f t="shared" si="608"/>
        <v>2021</v>
      </c>
      <c r="P4876">
        <f t="shared" si="609"/>
        <v>5</v>
      </c>
      <c r="Q4876" t="str">
        <f t="shared" si="610"/>
        <v>mai</v>
      </c>
      <c r="R4876" t="str">
        <f t="shared" si="611"/>
        <v>Tennessee</v>
      </c>
      <c r="S4876" t="str">
        <f t="shared" si="612"/>
        <v>2021-05</v>
      </c>
      <c r="T4876">
        <f>IF(AND(COUNTIF(Calculs!$Q$2:$Q$12,$O4876)&gt;0,COUNTIF(Calculs!$S$2:$S$12,$E4876)&gt;0,COUNTIF(Calculs!$U$2:$U$12,$H4876)&gt;0),1,0)</f>
        <v>1</v>
      </c>
      <c r="U4876">
        <f t="shared" si="613"/>
        <v>5709</v>
      </c>
      <c r="V4876">
        <f t="shared" si="614"/>
        <v>173</v>
      </c>
      <c r="W4876">
        <f t="shared" si="615"/>
        <v>3254.1299999999997</v>
      </c>
    </row>
    <row r="4877" spans="1:23" ht="15.75" customHeight="1" x14ac:dyDescent="0.3">
      <c r="A4877" s="2" t="s">
        <v>25</v>
      </c>
      <c r="B4877" s="2">
        <v>1197831</v>
      </c>
      <c r="C4877" s="3">
        <v>44320</v>
      </c>
      <c r="D4877" s="12" t="str" cm="1">
        <f t="array" ref="D4877">_xlfn.SWITCH(WEEKDAY(C4877,2), 1, "Lundi", 2, "Mardi", 3, "Mercredi", 4, "Jeudi", 5, "Vendredi", 6, "Samedi", 7, "Dimanche", "Erreur")</f>
        <v>Mardi</v>
      </c>
      <c r="E4877" s="2" t="s">
        <v>26</v>
      </c>
      <c r="F4877" s="2" t="s">
        <v>54</v>
      </c>
      <c r="G4877" s="2" t="s">
        <v>55</v>
      </c>
      <c r="H4877" s="4" t="s">
        <v>18</v>
      </c>
      <c r="I4877" s="5">
        <v>32</v>
      </c>
      <c r="J4877" s="6">
        <v>150</v>
      </c>
      <c r="K4877" s="7">
        <v>4800</v>
      </c>
      <c r="L4877" s="7">
        <v>2880</v>
      </c>
      <c r="M4877" s="8">
        <v>0.6</v>
      </c>
      <c r="N4877" s="2" t="s">
        <v>82</v>
      </c>
      <c r="O4877">
        <f t="shared" si="608"/>
        <v>2021</v>
      </c>
      <c r="P4877">
        <f t="shared" si="609"/>
        <v>5</v>
      </c>
      <c r="Q4877" t="str">
        <f t="shared" si="610"/>
        <v>mai</v>
      </c>
      <c r="R4877" t="str">
        <f t="shared" si="611"/>
        <v>Tennessee</v>
      </c>
      <c r="S4877" t="str">
        <f t="shared" si="612"/>
        <v>2021-05</v>
      </c>
      <c r="T4877">
        <f>IF(AND(COUNTIF(Calculs!$Q$2:$Q$12,$O4877)&gt;0,COUNTIF(Calculs!$S$2:$S$12,$E4877)&gt;0,COUNTIF(Calculs!$U$2:$U$12,$H4877)&gt;0),1,0)</f>
        <v>1</v>
      </c>
      <c r="U4877">
        <f t="shared" si="613"/>
        <v>4800</v>
      </c>
      <c r="V4877">
        <f t="shared" si="614"/>
        <v>150</v>
      </c>
      <c r="W4877">
        <f t="shared" si="615"/>
        <v>2880</v>
      </c>
    </row>
    <row r="4878" spans="1:23" ht="15.75" customHeight="1" x14ac:dyDescent="0.3">
      <c r="A4878" s="2" t="s">
        <v>25</v>
      </c>
      <c r="B4878" s="2">
        <v>1197831</v>
      </c>
      <c r="C4878" s="3">
        <v>44321</v>
      </c>
      <c r="D4878" s="12" t="str" cm="1">
        <f t="array" ref="D4878">_xlfn.SWITCH(WEEKDAY(C4878,2), 1, "Lundi", 2, "Mardi", 3, "Mercredi", 4, "Jeudi", 5, "Vendredi", 6, "Samedi", 7, "Dimanche", "Erreur")</f>
        <v>Mercredi</v>
      </c>
      <c r="E4878" s="2" t="s">
        <v>26</v>
      </c>
      <c r="F4878" s="2" t="s">
        <v>54</v>
      </c>
      <c r="G4878" s="2" t="s">
        <v>55</v>
      </c>
      <c r="H4878" s="4" t="s">
        <v>19</v>
      </c>
      <c r="I4878" s="5">
        <v>36</v>
      </c>
      <c r="J4878" s="6">
        <v>147</v>
      </c>
      <c r="K4878" s="7">
        <v>5292</v>
      </c>
      <c r="L4878" s="7">
        <v>3069.3599999999997</v>
      </c>
      <c r="M4878" s="8">
        <v>0.57999999999999996</v>
      </c>
      <c r="N4878" s="2" t="s">
        <v>82</v>
      </c>
      <c r="O4878">
        <f t="shared" si="608"/>
        <v>2021</v>
      </c>
      <c r="P4878">
        <f t="shared" si="609"/>
        <v>5</v>
      </c>
      <c r="Q4878" t="str">
        <f t="shared" si="610"/>
        <v>mai</v>
      </c>
      <c r="R4878" t="str">
        <f t="shared" si="611"/>
        <v>Tennessee</v>
      </c>
      <c r="S4878" t="str">
        <f t="shared" si="612"/>
        <v>2021-05</v>
      </c>
      <c r="T4878">
        <f>IF(AND(COUNTIF(Calculs!$Q$2:$Q$12,$O4878)&gt;0,COUNTIF(Calculs!$S$2:$S$12,$E4878)&gt;0,COUNTIF(Calculs!$U$2:$U$12,$H4878)&gt;0),1,0)</f>
        <v>1</v>
      </c>
      <c r="U4878">
        <f t="shared" si="613"/>
        <v>5292</v>
      </c>
      <c r="V4878">
        <f t="shared" si="614"/>
        <v>147</v>
      </c>
      <c r="W4878">
        <f t="shared" si="615"/>
        <v>3069.3599999999997</v>
      </c>
    </row>
    <row r="4879" spans="1:23" ht="15.75" customHeight="1" x14ac:dyDescent="0.3">
      <c r="A4879" s="2" t="s">
        <v>25</v>
      </c>
      <c r="B4879" s="2">
        <v>1197831</v>
      </c>
      <c r="C4879" s="3">
        <v>44322</v>
      </c>
      <c r="D4879" s="12" t="str" cm="1">
        <f t="array" ref="D4879">_xlfn.SWITCH(WEEKDAY(C4879,2), 1, "Lundi", 2, "Mardi", 3, "Mercredi", 4, "Jeudi", 5, "Vendredi", 6, "Samedi", 7, "Dimanche", "Erreur")</f>
        <v>Jeudi</v>
      </c>
      <c r="E4879" s="2" t="s">
        <v>26</v>
      </c>
      <c r="F4879" s="2" t="s">
        <v>54</v>
      </c>
      <c r="G4879" s="2" t="s">
        <v>55</v>
      </c>
      <c r="H4879" s="4" t="s">
        <v>20</v>
      </c>
      <c r="I4879" s="5">
        <v>38</v>
      </c>
      <c r="J4879" s="6">
        <v>98</v>
      </c>
      <c r="K4879" s="7">
        <v>3724</v>
      </c>
      <c r="L4879" s="7">
        <v>2606.8000000000002</v>
      </c>
      <c r="M4879" s="8">
        <v>0.70000000000000007</v>
      </c>
      <c r="N4879" s="2" t="s">
        <v>82</v>
      </c>
      <c r="O4879">
        <f t="shared" si="608"/>
        <v>2021</v>
      </c>
      <c r="P4879">
        <f t="shared" si="609"/>
        <v>5</v>
      </c>
      <c r="Q4879" t="str">
        <f t="shared" si="610"/>
        <v>mai</v>
      </c>
      <c r="R4879" t="str">
        <f t="shared" si="611"/>
        <v>Tennessee</v>
      </c>
      <c r="S4879" t="str">
        <f t="shared" si="612"/>
        <v>2021-05</v>
      </c>
      <c r="T4879">
        <f>IF(AND(COUNTIF(Calculs!$Q$2:$Q$12,$O4879)&gt;0,COUNTIF(Calculs!$S$2:$S$12,$E4879)&gt;0,COUNTIF(Calculs!$U$2:$U$12,$H4879)&gt;0),1,0)</f>
        <v>1</v>
      </c>
      <c r="U4879">
        <f t="shared" si="613"/>
        <v>3724</v>
      </c>
      <c r="V4879">
        <f t="shared" si="614"/>
        <v>98</v>
      </c>
      <c r="W4879">
        <f t="shared" si="615"/>
        <v>2606.8000000000002</v>
      </c>
    </row>
    <row r="4880" spans="1:23" ht="15.75" customHeight="1" x14ac:dyDescent="0.3">
      <c r="A4880" s="2" t="s">
        <v>25</v>
      </c>
      <c r="B4880" s="2">
        <v>1197831</v>
      </c>
      <c r="C4880" s="3">
        <v>44323</v>
      </c>
      <c r="D4880" s="12" t="str" cm="1">
        <f t="array" ref="D4880">_xlfn.SWITCH(WEEKDAY(C4880,2), 1, "Lundi", 2, "Mardi", 3, "Mercredi", 4, "Jeudi", 5, "Vendredi", 6, "Samedi", 7, "Dimanche", "Erreur")</f>
        <v>Vendredi</v>
      </c>
      <c r="E4880" s="2" t="s">
        <v>26</v>
      </c>
      <c r="F4880" s="2" t="s">
        <v>54</v>
      </c>
      <c r="G4880" s="2" t="s">
        <v>55</v>
      </c>
      <c r="H4880" s="4" t="s">
        <v>21</v>
      </c>
      <c r="I4880" s="5">
        <v>32</v>
      </c>
      <c r="J4880" s="6">
        <v>88</v>
      </c>
      <c r="K4880" s="7">
        <v>2816</v>
      </c>
      <c r="L4880" s="7">
        <v>1436.16</v>
      </c>
      <c r="M4880" s="8">
        <v>0.51</v>
      </c>
      <c r="N4880" s="2" t="s">
        <v>82</v>
      </c>
      <c r="O4880">
        <f t="shared" si="608"/>
        <v>2021</v>
      </c>
      <c r="P4880">
        <f t="shared" si="609"/>
        <v>5</v>
      </c>
      <c r="Q4880" t="str">
        <f t="shared" si="610"/>
        <v>mai</v>
      </c>
      <c r="R4880" t="str">
        <f t="shared" si="611"/>
        <v>Tennessee</v>
      </c>
      <c r="S4880" t="str">
        <f t="shared" si="612"/>
        <v>2021-05</v>
      </c>
      <c r="T4880">
        <f>IF(AND(COUNTIF(Calculs!$Q$2:$Q$12,$O4880)&gt;0,COUNTIF(Calculs!$S$2:$S$12,$E4880)&gt;0,COUNTIF(Calculs!$U$2:$U$12,$H4880)&gt;0),1,0)</f>
        <v>1</v>
      </c>
      <c r="U4880">
        <f t="shared" si="613"/>
        <v>2816</v>
      </c>
      <c r="V4880">
        <f t="shared" si="614"/>
        <v>88</v>
      </c>
      <c r="W4880">
        <f t="shared" si="615"/>
        <v>1436.16</v>
      </c>
    </row>
    <row r="4881" spans="1:23" ht="15.75" customHeight="1" x14ac:dyDescent="0.3">
      <c r="A4881" s="2" t="s">
        <v>25</v>
      </c>
      <c r="B4881" s="2">
        <v>1197831</v>
      </c>
      <c r="C4881" s="3">
        <v>44324</v>
      </c>
      <c r="D4881" s="12" t="str" cm="1">
        <f t="array" ref="D4881">_xlfn.SWITCH(WEEKDAY(C4881,2), 1, "Lundi", 2, "Mardi", 3, "Mercredi", 4, "Jeudi", 5, "Vendredi", 6, "Samedi", 7, "Dimanche", "Erreur")</f>
        <v>Samedi</v>
      </c>
      <c r="E4881" s="2" t="s">
        <v>26</v>
      </c>
      <c r="F4881" s="2" t="s">
        <v>54</v>
      </c>
      <c r="G4881" s="2" t="s">
        <v>55</v>
      </c>
      <c r="H4881" s="4" t="s">
        <v>22</v>
      </c>
      <c r="I4881" s="5">
        <v>43</v>
      </c>
      <c r="J4881" s="6">
        <v>131</v>
      </c>
      <c r="K4881" s="7">
        <v>5633</v>
      </c>
      <c r="L4881" s="7">
        <v>3999.4300000000003</v>
      </c>
      <c r="M4881" s="8">
        <v>0.71000000000000008</v>
      </c>
      <c r="N4881" s="2" t="s">
        <v>82</v>
      </c>
      <c r="O4881">
        <f t="shared" si="608"/>
        <v>2021</v>
      </c>
      <c r="P4881">
        <f t="shared" si="609"/>
        <v>5</v>
      </c>
      <c r="Q4881" t="str">
        <f t="shared" si="610"/>
        <v>mai</v>
      </c>
      <c r="R4881" t="str">
        <f t="shared" si="611"/>
        <v>Tennessee</v>
      </c>
      <c r="S4881" t="str">
        <f t="shared" si="612"/>
        <v>2021-05</v>
      </c>
      <c r="T4881">
        <f>IF(AND(COUNTIF(Calculs!$Q$2:$Q$12,$O4881)&gt;0,COUNTIF(Calculs!$S$2:$S$12,$E4881)&gt;0,COUNTIF(Calculs!$U$2:$U$12,$H4881)&gt;0),1,0)</f>
        <v>1</v>
      </c>
      <c r="U4881">
        <f t="shared" si="613"/>
        <v>5633</v>
      </c>
      <c r="V4881">
        <f t="shared" si="614"/>
        <v>131</v>
      </c>
      <c r="W4881">
        <f t="shared" si="615"/>
        <v>3999.4300000000003</v>
      </c>
    </row>
    <row r="4882" spans="1:23" ht="15.75" customHeight="1" x14ac:dyDescent="0.3">
      <c r="A4882" s="2" t="s">
        <v>25</v>
      </c>
      <c r="B4882" s="2">
        <v>1197831</v>
      </c>
      <c r="C4882" s="3">
        <v>44325</v>
      </c>
      <c r="D4882" s="12" t="str" cm="1">
        <f t="array" ref="D4882">_xlfn.SWITCH(WEEKDAY(C4882,2), 1, "Lundi", 2, "Mardi", 3, "Mercredi", 4, "Jeudi", 5, "Vendredi", 6, "Samedi", 7, "Dimanche", "Erreur")</f>
        <v>Dimanche</v>
      </c>
      <c r="E4882" s="2" t="s">
        <v>26</v>
      </c>
      <c r="F4882" s="2" t="s">
        <v>54</v>
      </c>
      <c r="G4882" s="2" t="s">
        <v>55</v>
      </c>
      <c r="H4882" s="4" t="s">
        <v>16</v>
      </c>
      <c r="I4882" s="5">
        <v>29</v>
      </c>
      <c r="J4882" s="6">
        <v>196</v>
      </c>
      <c r="K4882" s="7">
        <v>5684</v>
      </c>
      <c r="L4882" s="7">
        <v>3183.0399999999995</v>
      </c>
      <c r="M4882" s="8">
        <v>0.55999999999999994</v>
      </c>
      <c r="N4882" s="2" t="s">
        <v>82</v>
      </c>
      <c r="O4882">
        <f t="shared" si="608"/>
        <v>2021</v>
      </c>
      <c r="P4882">
        <f t="shared" si="609"/>
        <v>5</v>
      </c>
      <c r="Q4882" t="str">
        <f t="shared" si="610"/>
        <v>mai</v>
      </c>
      <c r="R4882" t="str">
        <f t="shared" si="611"/>
        <v>Tennessee</v>
      </c>
      <c r="S4882" t="str">
        <f t="shared" si="612"/>
        <v>2021-05</v>
      </c>
      <c r="T4882">
        <f>IF(AND(COUNTIF(Calculs!$Q$2:$Q$12,$O4882)&gt;0,COUNTIF(Calculs!$S$2:$S$12,$E4882)&gt;0,COUNTIF(Calculs!$U$2:$U$12,$H4882)&gt;0),1,0)</f>
        <v>1</v>
      </c>
      <c r="U4882">
        <f t="shared" si="613"/>
        <v>5684</v>
      </c>
      <c r="V4882">
        <f t="shared" si="614"/>
        <v>196</v>
      </c>
      <c r="W4882">
        <f t="shared" si="615"/>
        <v>3183.0399999999995</v>
      </c>
    </row>
    <row r="4883" spans="1:23" ht="15.75" customHeight="1" x14ac:dyDescent="0.3">
      <c r="A4883" s="2" t="s">
        <v>25</v>
      </c>
      <c r="B4883" s="2">
        <v>1197831</v>
      </c>
      <c r="C4883" s="3">
        <v>44326</v>
      </c>
      <c r="D4883" s="12" t="str" cm="1">
        <f t="array" ref="D4883">_xlfn.SWITCH(WEEKDAY(C4883,2), 1, "Lundi", 2, "Mardi", 3, "Mercredi", 4, "Jeudi", 5, "Vendredi", 6, "Samedi", 7, "Dimanche", "Erreur")</f>
        <v>Lundi</v>
      </c>
      <c r="E4883" s="2" t="s">
        <v>26</v>
      </c>
      <c r="F4883" s="2" t="s">
        <v>54</v>
      </c>
      <c r="G4883" s="2" t="s">
        <v>55</v>
      </c>
      <c r="H4883" s="4" t="s">
        <v>18</v>
      </c>
      <c r="I4883" s="5">
        <v>29</v>
      </c>
      <c r="J4883" s="6">
        <v>189</v>
      </c>
      <c r="K4883" s="7">
        <v>5481</v>
      </c>
      <c r="L4883" s="7">
        <v>3069.3599999999997</v>
      </c>
      <c r="M4883" s="8">
        <v>0.55999999999999994</v>
      </c>
      <c r="N4883" s="2" t="s">
        <v>82</v>
      </c>
      <c r="O4883">
        <f t="shared" si="608"/>
        <v>2021</v>
      </c>
      <c r="P4883">
        <f t="shared" si="609"/>
        <v>5</v>
      </c>
      <c r="Q4883" t="str">
        <f t="shared" si="610"/>
        <v>mai</v>
      </c>
      <c r="R4883" t="str">
        <f t="shared" si="611"/>
        <v>Tennessee</v>
      </c>
      <c r="S4883" t="str">
        <f t="shared" si="612"/>
        <v>2021-05</v>
      </c>
      <c r="T4883">
        <f>IF(AND(COUNTIF(Calculs!$Q$2:$Q$12,$O4883)&gt;0,COUNTIF(Calculs!$S$2:$S$12,$E4883)&gt;0,COUNTIF(Calculs!$U$2:$U$12,$H4883)&gt;0),1,0)</f>
        <v>1</v>
      </c>
      <c r="U4883">
        <f t="shared" si="613"/>
        <v>5481</v>
      </c>
      <c r="V4883">
        <f t="shared" si="614"/>
        <v>189</v>
      </c>
      <c r="W4883">
        <f t="shared" si="615"/>
        <v>3069.3599999999997</v>
      </c>
    </row>
    <row r="4884" spans="1:23" ht="15.75" customHeight="1" x14ac:dyDescent="0.3">
      <c r="A4884" s="2" t="s">
        <v>25</v>
      </c>
      <c r="B4884" s="2">
        <v>1197831</v>
      </c>
      <c r="C4884" s="3">
        <v>44327</v>
      </c>
      <c r="D4884" s="12" t="str" cm="1">
        <f t="array" ref="D4884">_xlfn.SWITCH(WEEKDAY(C4884,2), 1, "Lundi", 2, "Mardi", 3, "Mercredi", 4, "Jeudi", 5, "Vendredi", 6, "Samedi", 7, "Dimanche", "Erreur")</f>
        <v>Mardi</v>
      </c>
      <c r="E4884" s="2" t="s">
        <v>26</v>
      </c>
      <c r="F4884" s="2" t="s">
        <v>54</v>
      </c>
      <c r="G4884" s="2" t="s">
        <v>55</v>
      </c>
      <c r="H4884" s="4" t="s">
        <v>19</v>
      </c>
      <c r="I4884" s="5">
        <v>50</v>
      </c>
      <c r="J4884" s="6">
        <v>174</v>
      </c>
      <c r="K4884" s="7">
        <v>8700</v>
      </c>
      <c r="L4884" s="7">
        <v>4871.9999999999991</v>
      </c>
      <c r="M4884" s="8">
        <v>0.55999999999999994</v>
      </c>
      <c r="N4884" s="2" t="s">
        <v>82</v>
      </c>
      <c r="O4884">
        <f t="shared" si="608"/>
        <v>2021</v>
      </c>
      <c r="P4884">
        <f t="shared" si="609"/>
        <v>5</v>
      </c>
      <c r="Q4884" t="str">
        <f t="shared" si="610"/>
        <v>mai</v>
      </c>
      <c r="R4884" t="str">
        <f t="shared" si="611"/>
        <v>Tennessee</v>
      </c>
      <c r="S4884" t="str">
        <f t="shared" si="612"/>
        <v>2021-05</v>
      </c>
      <c r="T4884">
        <f>IF(AND(COUNTIF(Calculs!$Q$2:$Q$12,$O4884)&gt;0,COUNTIF(Calculs!$S$2:$S$12,$E4884)&gt;0,COUNTIF(Calculs!$U$2:$U$12,$H4884)&gt;0),1,0)</f>
        <v>1</v>
      </c>
      <c r="U4884">
        <f t="shared" si="613"/>
        <v>8700</v>
      </c>
      <c r="V4884">
        <f t="shared" si="614"/>
        <v>174</v>
      </c>
      <c r="W4884">
        <f t="shared" si="615"/>
        <v>4871.9999999999991</v>
      </c>
    </row>
    <row r="4885" spans="1:23" ht="15.75" customHeight="1" x14ac:dyDescent="0.3">
      <c r="A4885" s="2" t="s">
        <v>25</v>
      </c>
      <c r="B4885" s="2">
        <v>1197831</v>
      </c>
      <c r="C4885" s="3">
        <v>44328</v>
      </c>
      <c r="D4885" s="12" t="str" cm="1">
        <f t="array" ref="D4885">_xlfn.SWITCH(WEEKDAY(C4885,2), 1, "Lundi", 2, "Mardi", 3, "Mercredi", 4, "Jeudi", 5, "Vendredi", 6, "Samedi", 7, "Dimanche", "Erreur")</f>
        <v>Mercredi</v>
      </c>
      <c r="E4885" s="2" t="s">
        <v>26</v>
      </c>
      <c r="F4885" s="2" t="s">
        <v>54</v>
      </c>
      <c r="G4885" s="2" t="s">
        <v>55</v>
      </c>
      <c r="H4885" s="4" t="s">
        <v>20</v>
      </c>
      <c r="I4885" s="5">
        <v>52</v>
      </c>
      <c r="J4885" s="6">
        <v>133</v>
      </c>
      <c r="K4885" s="7">
        <v>6916</v>
      </c>
      <c r="L4885" s="7">
        <v>4772.04</v>
      </c>
      <c r="M4885" s="8">
        <v>0.69000000000000006</v>
      </c>
      <c r="N4885" s="2" t="s">
        <v>82</v>
      </c>
      <c r="O4885">
        <f t="shared" si="608"/>
        <v>2021</v>
      </c>
      <c r="P4885">
        <f t="shared" si="609"/>
        <v>5</v>
      </c>
      <c r="Q4885" t="str">
        <f t="shared" si="610"/>
        <v>mai</v>
      </c>
      <c r="R4885" t="str">
        <f t="shared" si="611"/>
        <v>Tennessee</v>
      </c>
      <c r="S4885" t="str">
        <f t="shared" si="612"/>
        <v>2021-05</v>
      </c>
      <c r="T4885">
        <f>IF(AND(COUNTIF(Calculs!$Q$2:$Q$12,$O4885)&gt;0,COUNTIF(Calculs!$S$2:$S$12,$E4885)&gt;0,COUNTIF(Calculs!$U$2:$U$12,$H4885)&gt;0),1,0)</f>
        <v>1</v>
      </c>
      <c r="U4885">
        <f t="shared" si="613"/>
        <v>6916</v>
      </c>
      <c r="V4885">
        <f t="shared" si="614"/>
        <v>133</v>
      </c>
      <c r="W4885">
        <f t="shared" si="615"/>
        <v>4772.04</v>
      </c>
    </row>
    <row r="4886" spans="1:23" ht="15.75" customHeight="1" x14ac:dyDescent="0.3">
      <c r="A4886" s="2" t="s">
        <v>25</v>
      </c>
      <c r="B4886" s="2">
        <v>1197831</v>
      </c>
      <c r="C4886" s="3">
        <v>44329</v>
      </c>
      <c r="D4886" s="12" t="str" cm="1">
        <f t="array" ref="D4886">_xlfn.SWITCH(WEEKDAY(C4886,2), 1, "Lundi", 2, "Mardi", 3, "Mercredi", 4, "Jeudi", 5, "Vendredi", 6, "Samedi", 7, "Dimanche", "Erreur")</f>
        <v>Jeudi</v>
      </c>
      <c r="E4886" s="2" t="s">
        <v>26</v>
      </c>
      <c r="F4886" s="2" t="s">
        <v>54</v>
      </c>
      <c r="G4886" s="2" t="s">
        <v>55</v>
      </c>
      <c r="H4886" s="4" t="s">
        <v>21</v>
      </c>
      <c r="I4886" s="5">
        <v>51</v>
      </c>
      <c r="J4886" s="6">
        <v>113</v>
      </c>
      <c r="K4886" s="7">
        <v>5763</v>
      </c>
      <c r="L4886" s="7">
        <v>3054.3900000000003</v>
      </c>
      <c r="M4886" s="8">
        <v>0.53</v>
      </c>
      <c r="N4886" s="2" t="s">
        <v>82</v>
      </c>
      <c r="O4886">
        <f t="shared" si="608"/>
        <v>2021</v>
      </c>
      <c r="P4886">
        <f t="shared" si="609"/>
        <v>5</v>
      </c>
      <c r="Q4886" t="str">
        <f t="shared" si="610"/>
        <v>mai</v>
      </c>
      <c r="R4886" t="str">
        <f t="shared" si="611"/>
        <v>Tennessee</v>
      </c>
      <c r="S4886" t="str">
        <f t="shared" si="612"/>
        <v>2021-05</v>
      </c>
      <c r="T4886">
        <f>IF(AND(COUNTIF(Calculs!$Q$2:$Q$12,$O4886)&gt;0,COUNTIF(Calculs!$S$2:$S$12,$E4886)&gt;0,COUNTIF(Calculs!$U$2:$U$12,$H4886)&gt;0),1,0)</f>
        <v>1</v>
      </c>
      <c r="U4886">
        <f t="shared" si="613"/>
        <v>5763</v>
      </c>
      <c r="V4886">
        <f t="shared" si="614"/>
        <v>113</v>
      </c>
      <c r="W4886">
        <f t="shared" si="615"/>
        <v>3054.3900000000003</v>
      </c>
    </row>
    <row r="4887" spans="1:23" ht="15.75" customHeight="1" x14ac:dyDescent="0.3">
      <c r="A4887" s="2" t="s">
        <v>25</v>
      </c>
      <c r="B4887" s="2">
        <v>1197831</v>
      </c>
      <c r="C4887" s="3">
        <v>44330</v>
      </c>
      <c r="D4887" s="12" t="str" cm="1">
        <f t="array" ref="D4887">_xlfn.SWITCH(WEEKDAY(C4887,2), 1, "Lundi", 2, "Mardi", 3, "Mercredi", 4, "Jeudi", 5, "Vendredi", 6, "Samedi", 7, "Dimanche", "Erreur")</f>
        <v>Vendredi</v>
      </c>
      <c r="E4887" s="2" t="s">
        <v>26</v>
      </c>
      <c r="F4887" s="2" t="s">
        <v>54</v>
      </c>
      <c r="G4887" s="2" t="s">
        <v>55</v>
      </c>
      <c r="H4887" s="4" t="s">
        <v>22</v>
      </c>
      <c r="I4887" s="5">
        <v>59</v>
      </c>
      <c r="J4887" s="6">
        <v>169</v>
      </c>
      <c r="K4887" s="7">
        <v>9971</v>
      </c>
      <c r="L4887" s="7">
        <v>7079.4100000000008</v>
      </c>
      <c r="M4887" s="8">
        <v>0.71000000000000008</v>
      </c>
      <c r="N4887" s="2" t="s">
        <v>82</v>
      </c>
      <c r="O4887">
        <f t="shared" si="608"/>
        <v>2021</v>
      </c>
      <c r="P4887">
        <f t="shared" si="609"/>
        <v>5</v>
      </c>
      <c r="Q4887" t="str">
        <f t="shared" si="610"/>
        <v>mai</v>
      </c>
      <c r="R4887" t="str">
        <f t="shared" si="611"/>
        <v>Tennessee</v>
      </c>
      <c r="S4887" t="str">
        <f t="shared" si="612"/>
        <v>2021-05</v>
      </c>
      <c r="T4887">
        <f>IF(AND(COUNTIF(Calculs!$Q$2:$Q$12,$O4887)&gt;0,COUNTIF(Calculs!$S$2:$S$12,$E4887)&gt;0,COUNTIF(Calculs!$U$2:$U$12,$H4887)&gt;0),1,0)</f>
        <v>1</v>
      </c>
      <c r="U4887">
        <f t="shared" si="613"/>
        <v>9971</v>
      </c>
      <c r="V4887">
        <f t="shared" si="614"/>
        <v>169</v>
      </c>
      <c r="W4887">
        <f t="shared" si="615"/>
        <v>7079.4100000000008</v>
      </c>
    </row>
    <row r="4888" spans="1:23" ht="15.75" customHeight="1" x14ac:dyDescent="0.3">
      <c r="A4888" s="2" t="s">
        <v>25</v>
      </c>
      <c r="B4888" s="2">
        <v>1197831</v>
      </c>
      <c r="C4888" s="3">
        <v>44331</v>
      </c>
      <c r="D4888" s="12" t="str" cm="1">
        <f t="array" ref="D4888">_xlfn.SWITCH(WEEKDAY(C4888,2), 1, "Lundi", 2, "Mardi", 3, "Mercredi", 4, "Jeudi", 5, "Vendredi", 6, "Samedi", 7, "Dimanche", "Erreur")</f>
        <v>Samedi</v>
      </c>
      <c r="E4888" s="2" t="s">
        <v>26</v>
      </c>
      <c r="F4888" s="2" t="s">
        <v>54</v>
      </c>
      <c r="G4888" s="2" t="s">
        <v>55</v>
      </c>
      <c r="H4888" s="4" t="s">
        <v>16</v>
      </c>
      <c r="I4888" s="5">
        <v>53</v>
      </c>
      <c r="J4888" s="6">
        <v>200</v>
      </c>
      <c r="K4888" s="7">
        <v>10600</v>
      </c>
      <c r="L4888" s="7">
        <v>6148</v>
      </c>
      <c r="M4888" s="8">
        <v>0.57999999999999996</v>
      </c>
      <c r="N4888" s="2" t="s">
        <v>82</v>
      </c>
      <c r="O4888">
        <f t="shared" si="608"/>
        <v>2021</v>
      </c>
      <c r="P4888">
        <f t="shared" si="609"/>
        <v>5</v>
      </c>
      <c r="Q4888" t="str">
        <f t="shared" si="610"/>
        <v>mai</v>
      </c>
      <c r="R4888" t="str">
        <f t="shared" si="611"/>
        <v>Tennessee</v>
      </c>
      <c r="S4888" t="str">
        <f t="shared" si="612"/>
        <v>2021-05</v>
      </c>
      <c r="T4888">
        <f>IF(AND(COUNTIF(Calculs!$Q$2:$Q$12,$O4888)&gt;0,COUNTIF(Calculs!$S$2:$S$12,$E4888)&gt;0,COUNTIF(Calculs!$U$2:$U$12,$H4888)&gt;0),1,0)</f>
        <v>1</v>
      </c>
      <c r="U4888">
        <f t="shared" si="613"/>
        <v>10600</v>
      </c>
      <c r="V4888">
        <f t="shared" si="614"/>
        <v>200</v>
      </c>
      <c r="W4888">
        <f t="shared" si="615"/>
        <v>6148</v>
      </c>
    </row>
    <row r="4889" spans="1:23" ht="15.75" customHeight="1" x14ac:dyDescent="0.3">
      <c r="A4889" s="2" t="s">
        <v>25</v>
      </c>
      <c r="B4889" s="2">
        <v>1197831</v>
      </c>
      <c r="C4889" s="3">
        <v>44332</v>
      </c>
      <c r="D4889" s="12" t="str" cm="1">
        <f t="array" ref="D4889">_xlfn.SWITCH(WEEKDAY(C4889,2), 1, "Lundi", 2, "Mardi", 3, "Mercredi", 4, "Jeudi", 5, "Vendredi", 6, "Samedi", 7, "Dimanche", "Erreur")</f>
        <v>Dimanche</v>
      </c>
      <c r="E4889" s="2" t="s">
        <v>26</v>
      </c>
      <c r="F4889" s="2" t="s">
        <v>54</v>
      </c>
      <c r="G4889" s="2" t="s">
        <v>55</v>
      </c>
      <c r="H4889" s="4" t="s">
        <v>18</v>
      </c>
      <c r="I4889" s="5">
        <v>51</v>
      </c>
      <c r="J4889" s="6">
        <v>240</v>
      </c>
      <c r="K4889" s="7">
        <v>12240</v>
      </c>
      <c r="L4889" s="7">
        <v>6731.9999999999991</v>
      </c>
      <c r="M4889" s="8">
        <v>0.54999999999999993</v>
      </c>
      <c r="N4889" s="2" t="s">
        <v>82</v>
      </c>
      <c r="O4889">
        <f t="shared" si="608"/>
        <v>2021</v>
      </c>
      <c r="P4889">
        <f t="shared" si="609"/>
        <v>5</v>
      </c>
      <c r="Q4889" t="str">
        <f t="shared" si="610"/>
        <v>mai</v>
      </c>
      <c r="R4889" t="str">
        <f t="shared" si="611"/>
        <v>Tennessee</v>
      </c>
      <c r="S4889" t="str">
        <f t="shared" si="612"/>
        <v>2021-05</v>
      </c>
      <c r="T4889">
        <f>IF(AND(COUNTIF(Calculs!$Q$2:$Q$12,$O4889)&gt;0,COUNTIF(Calculs!$S$2:$S$12,$E4889)&gt;0,COUNTIF(Calculs!$U$2:$U$12,$H4889)&gt;0),1,0)</f>
        <v>1</v>
      </c>
      <c r="U4889">
        <f t="shared" si="613"/>
        <v>12240</v>
      </c>
      <c r="V4889">
        <f t="shared" si="614"/>
        <v>240</v>
      </c>
      <c r="W4889">
        <f t="shared" si="615"/>
        <v>6731.9999999999991</v>
      </c>
    </row>
    <row r="4890" spans="1:23" ht="15.75" customHeight="1" x14ac:dyDescent="0.3">
      <c r="A4890" s="2" t="s">
        <v>25</v>
      </c>
      <c r="B4890" s="2">
        <v>1197831</v>
      </c>
      <c r="C4890" s="3">
        <v>44333</v>
      </c>
      <c r="D4890" s="12" t="str" cm="1">
        <f t="array" ref="D4890">_xlfn.SWITCH(WEEKDAY(C4890,2), 1, "Lundi", 2, "Mardi", 3, "Mercredi", 4, "Jeudi", 5, "Vendredi", 6, "Samedi", 7, "Dimanche", "Erreur")</f>
        <v>Lundi</v>
      </c>
      <c r="E4890" s="2" t="s">
        <v>26</v>
      </c>
      <c r="F4890" s="2" t="s">
        <v>54</v>
      </c>
      <c r="G4890" s="2" t="s">
        <v>55</v>
      </c>
      <c r="H4890" s="4" t="s">
        <v>19</v>
      </c>
      <c r="I4890" s="5">
        <v>54</v>
      </c>
      <c r="J4890" s="6">
        <v>210</v>
      </c>
      <c r="K4890" s="7">
        <v>11340</v>
      </c>
      <c r="L4890" s="7">
        <v>6236.9999999999991</v>
      </c>
      <c r="M4890" s="8">
        <v>0.54999999999999993</v>
      </c>
      <c r="N4890" s="2" t="s">
        <v>82</v>
      </c>
      <c r="O4890">
        <f t="shared" si="608"/>
        <v>2021</v>
      </c>
      <c r="P4890">
        <f t="shared" si="609"/>
        <v>5</v>
      </c>
      <c r="Q4890" t="str">
        <f t="shared" si="610"/>
        <v>mai</v>
      </c>
      <c r="R4890" t="str">
        <f t="shared" si="611"/>
        <v>Tennessee</v>
      </c>
      <c r="S4890" t="str">
        <f t="shared" si="612"/>
        <v>2021-05</v>
      </c>
      <c r="T4890">
        <f>IF(AND(COUNTIF(Calculs!$Q$2:$Q$12,$O4890)&gt;0,COUNTIF(Calculs!$S$2:$S$12,$E4890)&gt;0,COUNTIF(Calculs!$U$2:$U$12,$H4890)&gt;0),1,0)</f>
        <v>1</v>
      </c>
      <c r="U4890">
        <f t="shared" si="613"/>
        <v>11340</v>
      </c>
      <c r="V4890">
        <f t="shared" si="614"/>
        <v>210</v>
      </c>
      <c r="W4890">
        <f t="shared" si="615"/>
        <v>6236.9999999999991</v>
      </c>
    </row>
    <row r="4891" spans="1:23" ht="15.75" customHeight="1" x14ac:dyDescent="0.3">
      <c r="A4891" s="2" t="s">
        <v>25</v>
      </c>
      <c r="B4891" s="2">
        <v>1197831</v>
      </c>
      <c r="C4891" s="3">
        <v>44334</v>
      </c>
      <c r="D4891" s="12" t="str" cm="1">
        <f t="array" ref="D4891">_xlfn.SWITCH(WEEKDAY(C4891,2), 1, "Lundi", 2, "Mardi", 3, "Mercredi", 4, "Jeudi", 5, "Vendredi", 6, "Samedi", 7, "Dimanche", "Erreur")</f>
        <v>Mardi</v>
      </c>
      <c r="E4891" s="2" t="s">
        <v>26</v>
      </c>
      <c r="F4891" s="2" t="s">
        <v>54</v>
      </c>
      <c r="G4891" s="2" t="s">
        <v>55</v>
      </c>
      <c r="H4891" s="4" t="s">
        <v>20</v>
      </c>
      <c r="I4891" s="5">
        <v>54</v>
      </c>
      <c r="J4891" s="6">
        <v>149</v>
      </c>
      <c r="K4891" s="7">
        <v>8046</v>
      </c>
      <c r="L4891" s="7">
        <v>5551.7400000000007</v>
      </c>
      <c r="M4891" s="8">
        <v>0.69000000000000006</v>
      </c>
      <c r="N4891" s="2" t="s">
        <v>82</v>
      </c>
      <c r="O4891">
        <f t="shared" si="608"/>
        <v>2021</v>
      </c>
      <c r="P4891">
        <f t="shared" si="609"/>
        <v>5</v>
      </c>
      <c r="Q4891" t="str">
        <f t="shared" si="610"/>
        <v>mai</v>
      </c>
      <c r="R4891" t="str">
        <f t="shared" si="611"/>
        <v>Tennessee</v>
      </c>
      <c r="S4891" t="str">
        <f t="shared" si="612"/>
        <v>2021-05</v>
      </c>
      <c r="T4891">
        <f>IF(AND(COUNTIF(Calculs!$Q$2:$Q$12,$O4891)&gt;0,COUNTIF(Calculs!$S$2:$S$12,$E4891)&gt;0,COUNTIF(Calculs!$U$2:$U$12,$H4891)&gt;0),1,0)</f>
        <v>1</v>
      </c>
      <c r="U4891">
        <f t="shared" si="613"/>
        <v>8046</v>
      </c>
      <c r="V4891">
        <f t="shared" si="614"/>
        <v>149</v>
      </c>
      <c r="W4891">
        <f t="shared" si="615"/>
        <v>5551.7400000000007</v>
      </c>
    </row>
    <row r="4892" spans="1:23" ht="15.75" customHeight="1" x14ac:dyDescent="0.3">
      <c r="A4892" s="2" t="s">
        <v>25</v>
      </c>
      <c r="B4892" s="2">
        <v>1197831</v>
      </c>
      <c r="C4892" s="3">
        <v>44335</v>
      </c>
      <c r="D4892" s="12" t="str" cm="1">
        <f t="array" ref="D4892">_xlfn.SWITCH(WEEKDAY(C4892,2), 1, "Lundi", 2, "Mardi", 3, "Mercredi", 4, "Jeudi", 5, "Vendredi", 6, "Samedi", 7, "Dimanche", "Erreur")</f>
        <v>Mercredi</v>
      </c>
      <c r="E4892" s="2" t="s">
        <v>26</v>
      </c>
      <c r="F4892" s="2" t="s">
        <v>54</v>
      </c>
      <c r="G4892" s="2" t="s">
        <v>55</v>
      </c>
      <c r="H4892" s="4" t="s">
        <v>21</v>
      </c>
      <c r="I4892" s="5">
        <v>50</v>
      </c>
      <c r="J4892" s="6">
        <v>140</v>
      </c>
      <c r="K4892" s="7">
        <v>7000</v>
      </c>
      <c r="L4892" s="7">
        <v>3500</v>
      </c>
      <c r="M4892" s="8">
        <v>0.5</v>
      </c>
      <c r="N4892" s="2" t="s">
        <v>82</v>
      </c>
      <c r="O4892">
        <f t="shared" si="608"/>
        <v>2021</v>
      </c>
      <c r="P4892">
        <f t="shared" si="609"/>
        <v>5</v>
      </c>
      <c r="Q4892" t="str">
        <f t="shared" si="610"/>
        <v>mai</v>
      </c>
      <c r="R4892" t="str">
        <f t="shared" si="611"/>
        <v>Tennessee</v>
      </c>
      <c r="S4892" t="str">
        <f t="shared" si="612"/>
        <v>2021-05</v>
      </c>
      <c r="T4892">
        <f>IF(AND(COUNTIF(Calculs!$Q$2:$Q$12,$O4892)&gt;0,COUNTIF(Calculs!$S$2:$S$12,$E4892)&gt;0,COUNTIF(Calculs!$U$2:$U$12,$H4892)&gt;0),1,0)</f>
        <v>1</v>
      </c>
      <c r="U4892">
        <f t="shared" si="613"/>
        <v>7000</v>
      </c>
      <c r="V4892">
        <f t="shared" si="614"/>
        <v>140</v>
      </c>
      <c r="W4892">
        <f t="shared" si="615"/>
        <v>3500</v>
      </c>
    </row>
    <row r="4893" spans="1:23" ht="15.75" customHeight="1" x14ac:dyDescent="0.3">
      <c r="A4893" s="2" t="s">
        <v>25</v>
      </c>
      <c r="B4893" s="2">
        <v>1197831</v>
      </c>
      <c r="C4893" s="3">
        <v>44336</v>
      </c>
      <c r="D4893" s="12" t="str" cm="1">
        <f t="array" ref="D4893">_xlfn.SWITCH(WEEKDAY(C4893,2), 1, "Lundi", 2, "Mardi", 3, "Mercredi", 4, "Jeudi", 5, "Vendredi", 6, "Samedi", 7, "Dimanche", "Erreur")</f>
        <v>Jeudi</v>
      </c>
      <c r="E4893" s="2" t="s">
        <v>26</v>
      </c>
      <c r="F4893" s="2" t="s">
        <v>54</v>
      </c>
      <c r="G4893" s="2" t="s">
        <v>55</v>
      </c>
      <c r="H4893" s="4" t="s">
        <v>22</v>
      </c>
      <c r="I4893" s="5">
        <v>61</v>
      </c>
      <c r="J4893" s="6">
        <v>225</v>
      </c>
      <c r="K4893" s="7">
        <v>13725</v>
      </c>
      <c r="L4893" s="7">
        <v>10156.500000000002</v>
      </c>
      <c r="M4893" s="8">
        <v>0.7400000000000001</v>
      </c>
      <c r="N4893" s="2" t="s">
        <v>82</v>
      </c>
      <c r="O4893">
        <f t="shared" si="608"/>
        <v>2021</v>
      </c>
      <c r="P4893">
        <f t="shared" si="609"/>
        <v>5</v>
      </c>
      <c r="Q4893" t="str">
        <f t="shared" si="610"/>
        <v>mai</v>
      </c>
      <c r="R4893" t="str">
        <f t="shared" si="611"/>
        <v>Tennessee</v>
      </c>
      <c r="S4893" t="str">
        <f t="shared" si="612"/>
        <v>2021-05</v>
      </c>
      <c r="T4893">
        <f>IF(AND(COUNTIF(Calculs!$Q$2:$Q$12,$O4893)&gt;0,COUNTIF(Calculs!$S$2:$S$12,$E4893)&gt;0,COUNTIF(Calculs!$U$2:$U$12,$H4893)&gt;0),1,0)</f>
        <v>1</v>
      </c>
      <c r="U4893">
        <f t="shared" si="613"/>
        <v>13725</v>
      </c>
      <c r="V4893">
        <f t="shared" si="614"/>
        <v>225</v>
      </c>
      <c r="W4893">
        <f t="shared" si="615"/>
        <v>10156.500000000002</v>
      </c>
    </row>
    <row r="4894" spans="1:23" ht="15.75" customHeight="1" x14ac:dyDescent="0.3">
      <c r="A4894" s="2" t="s">
        <v>13</v>
      </c>
      <c r="B4894" s="2">
        <v>1185732</v>
      </c>
      <c r="C4894" s="3">
        <v>44337</v>
      </c>
      <c r="D4894" s="12" t="str" cm="1">
        <f t="array" ref="D4894">_xlfn.SWITCH(WEEKDAY(C4894,2), 1, "Lundi", 2, "Mardi", 3, "Mercredi", 4, "Jeudi", 5, "Vendredi", 6, "Samedi", 7, "Dimanche", "Erreur")</f>
        <v>Vendredi</v>
      </c>
      <c r="E4894" s="2" t="s">
        <v>26</v>
      </c>
      <c r="F4894" s="2" t="s">
        <v>54</v>
      </c>
      <c r="G4894" s="2" t="s">
        <v>55</v>
      </c>
      <c r="H4894" s="4" t="s">
        <v>16</v>
      </c>
      <c r="I4894" s="5">
        <v>32</v>
      </c>
      <c r="J4894" s="6">
        <v>119</v>
      </c>
      <c r="K4894" s="7">
        <v>3808</v>
      </c>
      <c r="L4894" s="7">
        <v>1904</v>
      </c>
      <c r="M4894" s="8">
        <v>0.5</v>
      </c>
      <c r="N4894" s="2" t="s">
        <v>82</v>
      </c>
      <c r="O4894">
        <f t="shared" si="608"/>
        <v>2021</v>
      </c>
      <c r="P4894">
        <f t="shared" si="609"/>
        <v>5</v>
      </c>
      <c r="Q4894" t="str">
        <f t="shared" si="610"/>
        <v>mai</v>
      </c>
      <c r="R4894" t="str">
        <f t="shared" si="611"/>
        <v>Tennessee</v>
      </c>
      <c r="S4894" t="str">
        <f t="shared" si="612"/>
        <v>2021-05</v>
      </c>
      <c r="T4894">
        <f>IF(AND(COUNTIF(Calculs!$Q$2:$Q$12,$O4894)&gt;0,COUNTIF(Calculs!$S$2:$S$12,$E4894)&gt;0,COUNTIF(Calculs!$U$2:$U$12,$H4894)&gt;0),1,0)</f>
        <v>1</v>
      </c>
      <c r="U4894">
        <f t="shared" si="613"/>
        <v>3808</v>
      </c>
      <c r="V4894">
        <f t="shared" si="614"/>
        <v>119</v>
      </c>
      <c r="W4894">
        <f t="shared" si="615"/>
        <v>1904</v>
      </c>
    </row>
    <row r="4895" spans="1:23" ht="15.75" customHeight="1" x14ac:dyDescent="0.3">
      <c r="A4895" s="2" t="s">
        <v>13</v>
      </c>
      <c r="B4895" s="2">
        <v>1185732</v>
      </c>
      <c r="C4895" s="3">
        <v>44338</v>
      </c>
      <c r="D4895" s="12" t="str" cm="1">
        <f t="array" ref="D4895">_xlfn.SWITCH(WEEKDAY(C4895,2), 1, "Lundi", 2, "Mardi", 3, "Mercredi", 4, "Jeudi", 5, "Vendredi", 6, "Samedi", 7, "Dimanche", "Erreur")</f>
        <v>Samedi</v>
      </c>
      <c r="E4895" s="2" t="s">
        <v>26</v>
      </c>
      <c r="F4895" s="2" t="s">
        <v>54</v>
      </c>
      <c r="G4895" s="2" t="s">
        <v>55</v>
      </c>
      <c r="H4895" s="4" t="s">
        <v>18</v>
      </c>
      <c r="I4895" s="5">
        <v>32</v>
      </c>
      <c r="J4895" s="6">
        <v>56</v>
      </c>
      <c r="K4895" s="7">
        <v>1792</v>
      </c>
      <c r="L4895" s="7">
        <v>878.07999999999993</v>
      </c>
      <c r="M4895" s="8">
        <v>0.49</v>
      </c>
      <c r="N4895" s="2" t="s">
        <v>82</v>
      </c>
      <c r="O4895">
        <f t="shared" si="608"/>
        <v>2021</v>
      </c>
      <c r="P4895">
        <f t="shared" si="609"/>
        <v>5</v>
      </c>
      <c r="Q4895" t="str">
        <f t="shared" si="610"/>
        <v>mai</v>
      </c>
      <c r="R4895" t="str">
        <f t="shared" si="611"/>
        <v>Tennessee</v>
      </c>
      <c r="S4895" t="str">
        <f t="shared" si="612"/>
        <v>2021-05</v>
      </c>
      <c r="T4895">
        <f>IF(AND(COUNTIF(Calculs!$Q$2:$Q$12,$O4895)&gt;0,COUNTIF(Calculs!$S$2:$S$12,$E4895)&gt;0,COUNTIF(Calculs!$U$2:$U$12,$H4895)&gt;0),1,0)</f>
        <v>1</v>
      </c>
      <c r="U4895">
        <f t="shared" si="613"/>
        <v>1792</v>
      </c>
      <c r="V4895">
        <f t="shared" si="614"/>
        <v>56</v>
      </c>
      <c r="W4895">
        <f t="shared" si="615"/>
        <v>878.07999999999993</v>
      </c>
    </row>
    <row r="4896" spans="1:23" ht="15.75" customHeight="1" x14ac:dyDescent="0.3">
      <c r="A4896" s="2" t="s">
        <v>13</v>
      </c>
      <c r="B4896" s="2">
        <v>1185732</v>
      </c>
      <c r="C4896" s="3">
        <v>44339</v>
      </c>
      <c r="D4896" s="12" t="str" cm="1">
        <f t="array" ref="D4896">_xlfn.SWITCH(WEEKDAY(C4896,2), 1, "Lundi", 2, "Mardi", 3, "Mercredi", 4, "Jeudi", 5, "Vendredi", 6, "Samedi", 7, "Dimanche", "Erreur")</f>
        <v>Dimanche</v>
      </c>
      <c r="E4896" s="2" t="s">
        <v>26</v>
      </c>
      <c r="F4896" s="2" t="s">
        <v>54</v>
      </c>
      <c r="G4896" s="2" t="s">
        <v>55</v>
      </c>
      <c r="H4896" s="4" t="s">
        <v>19</v>
      </c>
      <c r="I4896" s="5">
        <v>24</v>
      </c>
      <c r="J4896" s="6">
        <v>65</v>
      </c>
      <c r="K4896" s="7">
        <v>1560</v>
      </c>
      <c r="L4896" s="7">
        <v>748.8</v>
      </c>
      <c r="M4896" s="8">
        <v>0.48</v>
      </c>
      <c r="N4896" s="2" t="s">
        <v>82</v>
      </c>
      <c r="O4896">
        <f t="shared" si="608"/>
        <v>2021</v>
      </c>
      <c r="P4896">
        <f t="shared" si="609"/>
        <v>5</v>
      </c>
      <c r="Q4896" t="str">
        <f t="shared" si="610"/>
        <v>mai</v>
      </c>
      <c r="R4896" t="str">
        <f t="shared" si="611"/>
        <v>Tennessee</v>
      </c>
      <c r="S4896" t="str">
        <f t="shared" si="612"/>
        <v>2021-05</v>
      </c>
      <c r="T4896">
        <f>IF(AND(COUNTIF(Calculs!$Q$2:$Q$12,$O4896)&gt;0,COUNTIF(Calculs!$S$2:$S$12,$E4896)&gt;0,COUNTIF(Calculs!$U$2:$U$12,$H4896)&gt;0),1,0)</f>
        <v>1</v>
      </c>
      <c r="U4896">
        <f t="shared" si="613"/>
        <v>1560</v>
      </c>
      <c r="V4896">
        <f t="shared" si="614"/>
        <v>65</v>
      </c>
      <c r="W4896">
        <f t="shared" si="615"/>
        <v>748.8</v>
      </c>
    </row>
    <row r="4897" spans="1:23" ht="15.75" customHeight="1" x14ac:dyDescent="0.3">
      <c r="A4897" s="2" t="s">
        <v>13</v>
      </c>
      <c r="B4897" s="2">
        <v>1185732</v>
      </c>
      <c r="C4897" s="3">
        <v>44340</v>
      </c>
      <c r="D4897" s="12" t="str" cm="1">
        <f t="array" ref="D4897">_xlfn.SWITCH(WEEKDAY(C4897,2), 1, "Lundi", 2, "Mardi", 3, "Mercredi", 4, "Jeudi", 5, "Vendredi", 6, "Samedi", 7, "Dimanche", "Erreur")</f>
        <v>Lundi</v>
      </c>
      <c r="E4897" s="2" t="s">
        <v>26</v>
      </c>
      <c r="F4897" s="2" t="s">
        <v>54</v>
      </c>
      <c r="G4897" s="2" t="s">
        <v>55</v>
      </c>
      <c r="H4897" s="4" t="s">
        <v>20</v>
      </c>
      <c r="I4897" s="5">
        <v>27</v>
      </c>
      <c r="J4897" s="6">
        <v>19</v>
      </c>
      <c r="K4897" s="7">
        <v>513</v>
      </c>
      <c r="L4897" s="7">
        <v>271.89</v>
      </c>
      <c r="M4897" s="8">
        <v>0.53</v>
      </c>
      <c r="N4897" s="2" t="s">
        <v>82</v>
      </c>
      <c r="O4897">
        <f t="shared" si="608"/>
        <v>2021</v>
      </c>
      <c r="P4897">
        <f t="shared" si="609"/>
        <v>5</v>
      </c>
      <c r="Q4897" t="str">
        <f t="shared" si="610"/>
        <v>mai</v>
      </c>
      <c r="R4897" t="str">
        <f t="shared" si="611"/>
        <v>Tennessee</v>
      </c>
      <c r="S4897" t="str">
        <f t="shared" si="612"/>
        <v>2021-05</v>
      </c>
      <c r="T4897">
        <f>IF(AND(COUNTIF(Calculs!$Q$2:$Q$12,$O4897)&gt;0,COUNTIF(Calculs!$S$2:$S$12,$E4897)&gt;0,COUNTIF(Calculs!$U$2:$U$12,$H4897)&gt;0),1,0)</f>
        <v>1</v>
      </c>
      <c r="U4897">
        <f t="shared" si="613"/>
        <v>513</v>
      </c>
      <c r="V4897">
        <f t="shared" si="614"/>
        <v>19</v>
      </c>
      <c r="W4897">
        <f t="shared" si="615"/>
        <v>271.89</v>
      </c>
    </row>
    <row r="4898" spans="1:23" ht="15.75" customHeight="1" x14ac:dyDescent="0.3">
      <c r="A4898" s="2" t="s">
        <v>13</v>
      </c>
      <c r="B4898" s="2">
        <v>1185732</v>
      </c>
      <c r="C4898" s="3">
        <v>44341</v>
      </c>
      <c r="D4898" s="12" t="str" cm="1">
        <f t="array" ref="D4898">_xlfn.SWITCH(WEEKDAY(C4898,2), 1, "Lundi", 2, "Mardi", 3, "Mercredi", 4, "Jeudi", 5, "Vendredi", 6, "Samedi", 7, "Dimanche", "Erreur")</f>
        <v>Mardi</v>
      </c>
      <c r="E4898" s="2" t="s">
        <v>35</v>
      </c>
      <c r="F4898" s="2" t="s">
        <v>56</v>
      </c>
      <c r="G4898" s="2" t="s">
        <v>57</v>
      </c>
      <c r="H4898" s="4" t="s">
        <v>21</v>
      </c>
      <c r="I4898" s="5">
        <v>43</v>
      </c>
      <c r="J4898" s="6">
        <v>35</v>
      </c>
      <c r="K4898" s="7">
        <v>1505</v>
      </c>
      <c r="L4898" s="7">
        <v>677.24999999999989</v>
      </c>
      <c r="M4898" s="8">
        <v>0.44999999999999996</v>
      </c>
      <c r="N4898" s="2" t="s">
        <v>82</v>
      </c>
      <c r="O4898">
        <f t="shared" si="608"/>
        <v>2021</v>
      </c>
      <c r="P4898">
        <f t="shared" si="609"/>
        <v>5</v>
      </c>
      <c r="Q4898" t="str">
        <f t="shared" si="610"/>
        <v>mai</v>
      </c>
      <c r="R4898" t="str">
        <f t="shared" si="611"/>
        <v>Nebraska</v>
      </c>
      <c r="S4898" t="str">
        <f t="shared" si="612"/>
        <v>2021-05</v>
      </c>
      <c r="T4898">
        <f>IF(AND(COUNTIF(Calculs!$Q$2:$Q$12,$O4898)&gt;0,COUNTIF(Calculs!$S$2:$S$12,$E4898)&gt;0,COUNTIF(Calculs!$U$2:$U$12,$H4898)&gt;0),1,0)</f>
        <v>1</v>
      </c>
      <c r="U4898">
        <f t="shared" si="613"/>
        <v>1505</v>
      </c>
      <c r="V4898">
        <f t="shared" si="614"/>
        <v>35</v>
      </c>
      <c r="W4898">
        <f t="shared" si="615"/>
        <v>677.24999999999989</v>
      </c>
    </row>
    <row r="4899" spans="1:23" ht="15.75" customHeight="1" x14ac:dyDescent="0.3">
      <c r="A4899" s="2" t="s">
        <v>13</v>
      </c>
      <c r="B4899" s="2">
        <v>1185732</v>
      </c>
      <c r="C4899" s="3">
        <v>44342</v>
      </c>
      <c r="D4899" s="12" t="str" cm="1">
        <f t="array" ref="D4899">_xlfn.SWITCH(WEEKDAY(C4899,2), 1, "Lundi", 2, "Mardi", 3, "Mercredi", 4, "Jeudi", 5, "Vendredi", 6, "Samedi", 7, "Dimanche", "Erreur")</f>
        <v>Mercredi</v>
      </c>
      <c r="E4899" s="2" t="s">
        <v>35</v>
      </c>
      <c r="F4899" s="2" t="s">
        <v>56</v>
      </c>
      <c r="G4899" s="2" t="s">
        <v>57</v>
      </c>
      <c r="H4899" s="4" t="s">
        <v>22</v>
      </c>
      <c r="I4899" s="5">
        <v>32</v>
      </c>
      <c r="J4899" s="6">
        <v>68</v>
      </c>
      <c r="K4899" s="7">
        <v>2176</v>
      </c>
      <c r="L4899" s="7">
        <v>1327.36</v>
      </c>
      <c r="M4899" s="8">
        <v>0.61</v>
      </c>
      <c r="N4899" s="2" t="s">
        <v>82</v>
      </c>
      <c r="O4899">
        <f t="shared" si="608"/>
        <v>2021</v>
      </c>
      <c r="P4899">
        <f t="shared" si="609"/>
        <v>5</v>
      </c>
      <c r="Q4899" t="str">
        <f t="shared" si="610"/>
        <v>mai</v>
      </c>
      <c r="R4899" t="str">
        <f t="shared" si="611"/>
        <v>Nebraska</v>
      </c>
      <c r="S4899" t="str">
        <f t="shared" si="612"/>
        <v>2021-05</v>
      </c>
      <c r="T4899">
        <f>IF(AND(COUNTIF(Calculs!$Q$2:$Q$12,$O4899)&gt;0,COUNTIF(Calculs!$S$2:$S$12,$E4899)&gt;0,COUNTIF(Calculs!$U$2:$U$12,$H4899)&gt;0),1,0)</f>
        <v>1</v>
      </c>
      <c r="U4899">
        <f t="shared" si="613"/>
        <v>2176</v>
      </c>
      <c r="V4899">
        <f t="shared" si="614"/>
        <v>68</v>
      </c>
      <c r="W4899">
        <f t="shared" si="615"/>
        <v>1327.36</v>
      </c>
    </row>
    <row r="4900" spans="1:23" ht="15.75" customHeight="1" x14ac:dyDescent="0.3">
      <c r="A4900" s="2" t="s">
        <v>13</v>
      </c>
      <c r="B4900" s="2">
        <v>1185732</v>
      </c>
      <c r="C4900" s="3">
        <v>44343</v>
      </c>
      <c r="D4900" s="12" t="str" cm="1">
        <f t="array" ref="D4900">_xlfn.SWITCH(WEEKDAY(C4900,2), 1, "Lundi", 2, "Mardi", 3, "Mercredi", 4, "Jeudi", 5, "Vendredi", 6, "Samedi", 7, "Dimanche", "Erreur")</f>
        <v>Jeudi</v>
      </c>
      <c r="E4900" s="2" t="s">
        <v>35</v>
      </c>
      <c r="F4900" s="2" t="s">
        <v>56</v>
      </c>
      <c r="G4900" s="2" t="s">
        <v>57</v>
      </c>
      <c r="H4900" s="4" t="s">
        <v>16</v>
      </c>
      <c r="I4900" s="5">
        <v>32</v>
      </c>
      <c r="J4900" s="6">
        <v>119</v>
      </c>
      <c r="K4900" s="7">
        <v>3808</v>
      </c>
      <c r="L4900" s="7">
        <v>2056.3200000000002</v>
      </c>
      <c r="M4900" s="8">
        <v>0.54</v>
      </c>
      <c r="N4900" s="2" t="s">
        <v>82</v>
      </c>
      <c r="O4900">
        <f t="shared" si="608"/>
        <v>2021</v>
      </c>
      <c r="P4900">
        <f t="shared" si="609"/>
        <v>5</v>
      </c>
      <c r="Q4900" t="str">
        <f t="shared" si="610"/>
        <v>mai</v>
      </c>
      <c r="R4900" t="str">
        <f t="shared" si="611"/>
        <v>Nebraska</v>
      </c>
      <c r="S4900" t="str">
        <f t="shared" si="612"/>
        <v>2021-05</v>
      </c>
      <c r="T4900">
        <f>IF(AND(COUNTIF(Calculs!$Q$2:$Q$12,$O4900)&gt;0,COUNTIF(Calculs!$S$2:$S$12,$E4900)&gt;0,COUNTIF(Calculs!$U$2:$U$12,$H4900)&gt;0),1,0)</f>
        <v>1</v>
      </c>
      <c r="U4900">
        <f t="shared" si="613"/>
        <v>3808</v>
      </c>
      <c r="V4900">
        <f t="shared" si="614"/>
        <v>119</v>
      </c>
      <c r="W4900">
        <f t="shared" si="615"/>
        <v>2056.3200000000002</v>
      </c>
    </row>
    <row r="4901" spans="1:23" ht="15.75" customHeight="1" x14ac:dyDescent="0.3">
      <c r="A4901" s="2" t="s">
        <v>13</v>
      </c>
      <c r="B4901" s="2">
        <v>1185732</v>
      </c>
      <c r="C4901" s="3">
        <v>44344</v>
      </c>
      <c r="D4901" s="12" t="str" cm="1">
        <f t="array" ref="D4901">_xlfn.SWITCH(WEEKDAY(C4901,2), 1, "Lundi", 2, "Mardi", 3, "Mercredi", 4, "Jeudi", 5, "Vendredi", 6, "Samedi", 7, "Dimanche", "Erreur")</f>
        <v>Vendredi</v>
      </c>
      <c r="E4901" s="2" t="s">
        <v>35</v>
      </c>
      <c r="F4901" s="2" t="s">
        <v>56</v>
      </c>
      <c r="G4901" s="2" t="s">
        <v>57</v>
      </c>
      <c r="H4901" s="4" t="s">
        <v>18</v>
      </c>
      <c r="I4901" s="5">
        <v>33</v>
      </c>
      <c r="J4901" s="6">
        <v>38</v>
      </c>
      <c r="K4901" s="7">
        <v>1254</v>
      </c>
      <c r="L4901" s="7">
        <v>627</v>
      </c>
      <c r="M4901" s="8">
        <v>0.5</v>
      </c>
      <c r="N4901" s="2" t="s">
        <v>82</v>
      </c>
      <c r="O4901">
        <f t="shared" si="608"/>
        <v>2021</v>
      </c>
      <c r="P4901">
        <f t="shared" si="609"/>
        <v>5</v>
      </c>
      <c r="Q4901" t="str">
        <f t="shared" si="610"/>
        <v>mai</v>
      </c>
      <c r="R4901" t="str">
        <f t="shared" si="611"/>
        <v>Nebraska</v>
      </c>
      <c r="S4901" t="str">
        <f t="shared" si="612"/>
        <v>2021-05</v>
      </c>
      <c r="T4901">
        <f>IF(AND(COUNTIF(Calculs!$Q$2:$Q$12,$O4901)&gt;0,COUNTIF(Calculs!$S$2:$S$12,$E4901)&gt;0,COUNTIF(Calculs!$U$2:$U$12,$H4901)&gt;0),1,0)</f>
        <v>1</v>
      </c>
      <c r="U4901">
        <f t="shared" si="613"/>
        <v>1254</v>
      </c>
      <c r="V4901">
        <f t="shared" si="614"/>
        <v>38</v>
      </c>
      <c r="W4901">
        <f t="shared" si="615"/>
        <v>627</v>
      </c>
    </row>
    <row r="4902" spans="1:23" ht="15.75" customHeight="1" x14ac:dyDescent="0.3">
      <c r="A4902" s="2" t="s">
        <v>13</v>
      </c>
      <c r="B4902" s="2">
        <v>1185732</v>
      </c>
      <c r="C4902" s="3">
        <v>44345</v>
      </c>
      <c r="D4902" s="12" t="str" cm="1">
        <f t="array" ref="D4902">_xlfn.SWITCH(WEEKDAY(C4902,2), 1, "Lundi", 2, "Mardi", 3, "Mercredi", 4, "Jeudi", 5, "Vendredi", 6, "Samedi", 7, "Dimanche", "Erreur")</f>
        <v>Samedi</v>
      </c>
      <c r="E4902" s="2" t="s">
        <v>35</v>
      </c>
      <c r="F4902" s="2" t="s">
        <v>56</v>
      </c>
      <c r="G4902" s="2" t="s">
        <v>57</v>
      </c>
      <c r="H4902" s="4" t="s">
        <v>19</v>
      </c>
      <c r="I4902" s="5">
        <v>23</v>
      </c>
      <c r="J4902" s="6">
        <v>47</v>
      </c>
      <c r="K4902" s="7">
        <v>1081</v>
      </c>
      <c r="L4902" s="7">
        <v>540.5</v>
      </c>
      <c r="M4902" s="8">
        <v>0.5</v>
      </c>
      <c r="N4902" s="2" t="s">
        <v>82</v>
      </c>
      <c r="O4902">
        <f t="shared" si="608"/>
        <v>2021</v>
      </c>
      <c r="P4902">
        <f t="shared" si="609"/>
        <v>5</v>
      </c>
      <c r="Q4902" t="str">
        <f t="shared" si="610"/>
        <v>mai</v>
      </c>
      <c r="R4902" t="str">
        <f t="shared" si="611"/>
        <v>Nebraska</v>
      </c>
      <c r="S4902" t="str">
        <f t="shared" si="612"/>
        <v>2021-05</v>
      </c>
      <c r="T4902">
        <f>IF(AND(COUNTIF(Calculs!$Q$2:$Q$12,$O4902)&gt;0,COUNTIF(Calculs!$S$2:$S$12,$E4902)&gt;0,COUNTIF(Calculs!$U$2:$U$12,$H4902)&gt;0),1,0)</f>
        <v>1</v>
      </c>
      <c r="U4902">
        <f t="shared" si="613"/>
        <v>1081</v>
      </c>
      <c r="V4902">
        <f t="shared" si="614"/>
        <v>47</v>
      </c>
      <c r="W4902">
        <f t="shared" si="615"/>
        <v>540.5</v>
      </c>
    </row>
    <row r="4903" spans="1:23" ht="15.75" customHeight="1" x14ac:dyDescent="0.3">
      <c r="A4903" s="2" t="s">
        <v>13</v>
      </c>
      <c r="B4903" s="2">
        <v>1185732</v>
      </c>
      <c r="C4903" s="3">
        <v>44346</v>
      </c>
      <c r="D4903" s="12" t="str" cm="1">
        <f t="array" ref="D4903">_xlfn.SWITCH(WEEKDAY(C4903,2), 1, "Lundi", 2, "Mardi", 3, "Mercredi", 4, "Jeudi", 5, "Vendredi", 6, "Samedi", 7, "Dimanche", "Erreur")</f>
        <v>Dimanche</v>
      </c>
      <c r="E4903" s="2" t="s">
        <v>35</v>
      </c>
      <c r="F4903" s="2" t="s">
        <v>56</v>
      </c>
      <c r="G4903" s="2" t="s">
        <v>57</v>
      </c>
      <c r="H4903" s="4" t="s">
        <v>20</v>
      </c>
      <c r="I4903" s="5">
        <v>29</v>
      </c>
      <c r="J4903" s="6">
        <v>14</v>
      </c>
      <c r="K4903" s="7">
        <v>406</v>
      </c>
      <c r="L4903" s="7">
        <v>203</v>
      </c>
      <c r="M4903" s="8">
        <v>0.5</v>
      </c>
      <c r="N4903" s="2" t="s">
        <v>82</v>
      </c>
      <c r="O4903">
        <f t="shared" si="608"/>
        <v>2021</v>
      </c>
      <c r="P4903">
        <f t="shared" si="609"/>
        <v>5</v>
      </c>
      <c r="Q4903" t="str">
        <f t="shared" si="610"/>
        <v>mai</v>
      </c>
      <c r="R4903" t="str">
        <f t="shared" si="611"/>
        <v>Nebraska</v>
      </c>
      <c r="S4903" t="str">
        <f t="shared" si="612"/>
        <v>2021-05</v>
      </c>
      <c r="T4903">
        <f>IF(AND(COUNTIF(Calculs!$Q$2:$Q$12,$O4903)&gt;0,COUNTIF(Calculs!$S$2:$S$12,$E4903)&gt;0,COUNTIF(Calculs!$U$2:$U$12,$H4903)&gt;0),1,0)</f>
        <v>1</v>
      </c>
      <c r="U4903">
        <f t="shared" si="613"/>
        <v>406</v>
      </c>
      <c r="V4903">
        <f t="shared" si="614"/>
        <v>14</v>
      </c>
      <c r="W4903">
        <f t="shared" si="615"/>
        <v>203</v>
      </c>
    </row>
    <row r="4904" spans="1:23" ht="15.75" customHeight="1" x14ac:dyDescent="0.3">
      <c r="A4904" s="2" t="s">
        <v>13</v>
      </c>
      <c r="B4904" s="2">
        <v>1185732</v>
      </c>
      <c r="C4904" s="3">
        <v>44347</v>
      </c>
      <c r="D4904" s="12" t="str" cm="1">
        <f t="array" ref="D4904">_xlfn.SWITCH(WEEKDAY(C4904,2), 1, "Lundi", 2, "Mardi", 3, "Mercredi", 4, "Jeudi", 5, "Vendredi", 6, "Samedi", 7, "Dimanche", "Erreur")</f>
        <v>Lundi</v>
      </c>
      <c r="E4904" s="2" t="s">
        <v>35</v>
      </c>
      <c r="F4904" s="2" t="s">
        <v>56</v>
      </c>
      <c r="G4904" s="2" t="s">
        <v>57</v>
      </c>
      <c r="H4904" s="4" t="s">
        <v>21</v>
      </c>
      <c r="I4904" s="5">
        <v>41</v>
      </c>
      <c r="J4904" s="6">
        <v>31</v>
      </c>
      <c r="K4904" s="7">
        <v>1271</v>
      </c>
      <c r="L4904" s="7">
        <v>622.79</v>
      </c>
      <c r="M4904" s="8">
        <v>0.49</v>
      </c>
      <c r="N4904" s="2" t="s">
        <v>82</v>
      </c>
      <c r="O4904">
        <f t="shared" si="608"/>
        <v>2021</v>
      </c>
      <c r="P4904">
        <f t="shared" si="609"/>
        <v>5</v>
      </c>
      <c r="Q4904" t="str">
        <f t="shared" si="610"/>
        <v>mai</v>
      </c>
      <c r="R4904" t="str">
        <f t="shared" si="611"/>
        <v>Nebraska</v>
      </c>
      <c r="S4904" t="str">
        <f t="shared" si="612"/>
        <v>2021-05</v>
      </c>
      <c r="T4904">
        <f>IF(AND(COUNTIF(Calculs!$Q$2:$Q$12,$O4904)&gt;0,COUNTIF(Calculs!$S$2:$S$12,$E4904)&gt;0,COUNTIF(Calculs!$U$2:$U$12,$H4904)&gt;0),1,0)</f>
        <v>1</v>
      </c>
      <c r="U4904">
        <f t="shared" si="613"/>
        <v>1271</v>
      </c>
      <c r="V4904">
        <f t="shared" si="614"/>
        <v>31</v>
      </c>
      <c r="W4904">
        <f t="shared" si="615"/>
        <v>622.79</v>
      </c>
    </row>
    <row r="4905" spans="1:23" ht="15.75" customHeight="1" x14ac:dyDescent="0.3">
      <c r="A4905" s="2" t="s">
        <v>13</v>
      </c>
      <c r="B4905" s="2">
        <v>1185732</v>
      </c>
      <c r="C4905" s="3">
        <v>44348</v>
      </c>
      <c r="D4905" s="12" t="str" cm="1">
        <f t="array" ref="D4905">_xlfn.SWITCH(WEEKDAY(C4905,2), 1, "Lundi", 2, "Mardi", 3, "Mercredi", 4, "Jeudi", 5, "Vendredi", 6, "Samedi", 7, "Dimanche", "Erreur")</f>
        <v>Mardi</v>
      </c>
      <c r="E4905" s="2" t="s">
        <v>35</v>
      </c>
      <c r="F4905" s="2" t="s">
        <v>56</v>
      </c>
      <c r="G4905" s="2" t="s">
        <v>57</v>
      </c>
      <c r="H4905" s="4" t="s">
        <v>22</v>
      </c>
      <c r="I4905" s="5">
        <v>32</v>
      </c>
      <c r="J4905" s="6">
        <v>60</v>
      </c>
      <c r="K4905" s="7">
        <v>1920</v>
      </c>
      <c r="L4905" s="7">
        <v>1190.4000000000001</v>
      </c>
      <c r="M4905" s="8">
        <v>0.62</v>
      </c>
      <c r="N4905" s="2" t="s">
        <v>82</v>
      </c>
      <c r="O4905">
        <f t="shared" si="608"/>
        <v>2021</v>
      </c>
      <c r="P4905">
        <f t="shared" si="609"/>
        <v>6</v>
      </c>
      <c r="Q4905" t="str">
        <f t="shared" si="610"/>
        <v>juin</v>
      </c>
      <c r="R4905" t="str">
        <f t="shared" si="611"/>
        <v>Nebraska</v>
      </c>
      <c r="S4905" t="str">
        <f t="shared" si="612"/>
        <v>2021-06</v>
      </c>
      <c r="T4905">
        <f>IF(AND(COUNTIF(Calculs!$Q$2:$Q$12,$O4905)&gt;0,COUNTIF(Calculs!$S$2:$S$12,$E4905)&gt;0,COUNTIF(Calculs!$U$2:$U$12,$H4905)&gt;0),1,0)</f>
        <v>1</v>
      </c>
      <c r="U4905">
        <f t="shared" si="613"/>
        <v>1920</v>
      </c>
      <c r="V4905">
        <f t="shared" si="614"/>
        <v>60</v>
      </c>
      <c r="W4905">
        <f t="shared" si="615"/>
        <v>1190.4000000000001</v>
      </c>
    </row>
    <row r="4906" spans="1:23" ht="15.75" customHeight="1" x14ac:dyDescent="0.3">
      <c r="A4906" s="2" t="s">
        <v>13</v>
      </c>
      <c r="B4906" s="2">
        <v>1185732</v>
      </c>
      <c r="C4906" s="3">
        <v>44349</v>
      </c>
      <c r="D4906" s="12" t="str" cm="1">
        <f t="array" ref="D4906">_xlfn.SWITCH(WEEKDAY(C4906,2), 1, "Lundi", 2, "Mardi", 3, "Mercredi", 4, "Jeudi", 5, "Vendredi", 6, "Samedi", 7, "Dimanche", "Erreur")</f>
        <v>Mercredi</v>
      </c>
      <c r="E4906" s="2" t="s">
        <v>35</v>
      </c>
      <c r="F4906" s="2" t="s">
        <v>56</v>
      </c>
      <c r="G4906" s="2" t="s">
        <v>57</v>
      </c>
      <c r="H4906" s="4" t="s">
        <v>16</v>
      </c>
      <c r="I4906" s="5">
        <v>38</v>
      </c>
      <c r="J4906" s="6">
        <v>122</v>
      </c>
      <c r="K4906" s="7">
        <v>4636</v>
      </c>
      <c r="L4906" s="7">
        <v>2503.44</v>
      </c>
      <c r="M4906" s="8">
        <v>0.54</v>
      </c>
      <c r="N4906" s="2" t="s">
        <v>82</v>
      </c>
      <c r="O4906">
        <f t="shared" si="608"/>
        <v>2021</v>
      </c>
      <c r="P4906">
        <f t="shared" si="609"/>
        <v>6</v>
      </c>
      <c r="Q4906" t="str">
        <f t="shared" si="610"/>
        <v>juin</v>
      </c>
      <c r="R4906" t="str">
        <f t="shared" si="611"/>
        <v>Nebraska</v>
      </c>
      <c r="S4906" t="str">
        <f t="shared" si="612"/>
        <v>2021-06</v>
      </c>
      <c r="T4906">
        <f>IF(AND(COUNTIF(Calculs!$Q$2:$Q$12,$O4906)&gt;0,COUNTIF(Calculs!$S$2:$S$12,$E4906)&gt;0,COUNTIF(Calculs!$U$2:$U$12,$H4906)&gt;0),1,0)</f>
        <v>1</v>
      </c>
      <c r="U4906">
        <f t="shared" si="613"/>
        <v>4636</v>
      </c>
      <c r="V4906">
        <f t="shared" si="614"/>
        <v>122</v>
      </c>
      <c r="W4906">
        <f t="shared" si="615"/>
        <v>2503.44</v>
      </c>
    </row>
    <row r="4907" spans="1:23" ht="15.75" customHeight="1" x14ac:dyDescent="0.3">
      <c r="A4907" s="2" t="s">
        <v>13</v>
      </c>
      <c r="B4907" s="2">
        <v>1185732</v>
      </c>
      <c r="C4907" s="3">
        <v>44350</v>
      </c>
      <c r="D4907" s="12" t="str" cm="1">
        <f t="array" ref="D4907">_xlfn.SWITCH(WEEKDAY(C4907,2), 1, "Lundi", 2, "Mardi", 3, "Mercredi", 4, "Jeudi", 5, "Vendredi", 6, "Samedi", 7, "Dimanche", "Erreur")</f>
        <v>Jeudi</v>
      </c>
      <c r="E4907" s="2" t="s">
        <v>35</v>
      </c>
      <c r="F4907" s="2" t="s">
        <v>56</v>
      </c>
      <c r="G4907" s="2" t="s">
        <v>57</v>
      </c>
      <c r="H4907" s="4" t="s">
        <v>18</v>
      </c>
      <c r="I4907" s="5">
        <v>39</v>
      </c>
      <c r="J4907" s="6">
        <v>26</v>
      </c>
      <c r="K4907" s="7">
        <v>1014</v>
      </c>
      <c r="L4907" s="7">
        <v>466.43999999999994</v>
      </c>
      <c r="M4907" s="8">
        <v>0.45999999999999996</v>
      </c>
      <c r="N4907" s="2" t="s">
        <v>82</v>
      </c>
      <c r="O4907">
        <f t="shared" si="608"/>
        <v>2021</v>
      </c>
      <c r="P4907">
        <f t="shared" si="609"/>
        <v>6</v>
      </c>
      <c r="Q4907" t="str">
        <f t="shared" si="610"/>
        <v>juin</v>
      </c>
      <c r="R4907" t="str">
        <f t="shared" si="611"/>
        <v>Nebraska</v>
      </c>
      <c r="S4907" t="str">
        <f t="shared" si="612"/>
        <v>2021-06</v>
      </c>
      <c r="T4907">
        <f>IF(AND(COUNTIF(Calculs!$Q$2:$Q$12,$O4907)&gt;0,COUNTIF(Calculs!$S$2:$S$12,$E4907)&gt;0,COUNTIF(Calculs!$U$2:$U$12,$H4907)&gt;0),1,0)</f>
        <v>1</v>
      </c>
      <c r="U4907">
        <f t="shared" si="613"/>
        <v>1014</v>
      </c>
      <c r="V4907">
        <f t="shared" si="614"/>
        <v>26</v>
      </c>
      <c r="W4907">
        <f t="shared" si="615"/>
        <v>466.43999999999994</v>
      </c>
    </row>
    <row r="4908" spans="1:23" ht="15.75" customHeight="1" x14ac:dyDescent="0.3">
      <c r="A4908" s="2" t="s">
        <v>13</v>
      </c>
      <c r="B4908" s="2">
        <v>1185732</v>
      </c>
      <c r="C4908" s="3">
        <v>44351</v>
      </c>
      <c r="D4908" s="12" t="str" cm="1">
        <f t="array" ref="D4908">_xlfn.SWITCH(WEEKDAY(C4908,2), 1, "Lundi", 2, "Mardi", 3, "Mercredi", 4, "Jeudi", 5, "Vendredi", 6, "Samedi", 7, "Dimanche", "Erreur")</f>
        <v>Vendredi</v>
      </c>
      <c r="E4908" s="2" t="s">
        <v>35</v>
      </c>
      <c r="F4908" s="2" t="s">
        <v>56</v>
      </c>
      <c r="G4908" s="2" t="s">
        <v>57</v>
      </c>
      <c r="H4908" s="4" t="s">
        <v>19</v>
      </c>
      <c r="I4908" s="5">
        <v>29</v>
      </c>
      <c r="J4908" s="6">
        <v>39</v>
      </c>
      <c r="K4908" s="7">
        <v>1131</v>
      </c>
      <c r="L4908" s="7">
        <v>565.5</v>
      </c>
      <c r="M4908" s="8">
        <v>0.5</v>
      </c>
      <c r="N4908" s="2" t="s">
        <v>82</v>
      </c>
      <c r="O4908">
        <f t="shared" si="608"/>
        <v>2021</v>
      </c>
      <c r="P4908">
        <f t="shared" si="609"/>
        <v>6</v>
      </c>
      <c r="Q4908" t="str">
        <f t="shared" si="610"/>
        <v>juin</v>
      </c>
      <c r="R4908" t="str">
        <f t="shared" si="611"/>
        <v>Nebraska</v>
      </c>
      <c r="S4908" t="str">
        <f t="shared" si="612"/>
        <v>2021-06</v>
      </c>
      <c r="T4908">
        <f>IF(AND(COUNTIF(Calculs!$Q$2:$Q$12,$O4908)&gt;0,COUNTIF(Calculs!$S$2:$S$12,$E4908)&gt;0,COUNTIF(Calculs!$U$2:$U$12,$H4908)&gt;0),1,0)</f>
        <v>1</v>
      </c>
      <c r="U4908">
        <f t="shared" si="613"/>
        <v>1131</v>
      </c>
      <c r="V4908">
        <f t="shared" si="614"/>
        <v>39</v>
      </c>
      <c r="W4908">
        <f t="shared" si="615"/>
        <v>565.5</v>
      </c>
    </row>
    <row r="4909" spans="1:23" ht="15.75" customHeight="1" x14ac:dyDescent="0.3">
      <c r="A4909" s="2" t="s">
        <v>13</v>
      </c>
      <c r="B4909" s="2">
        <v>1185732</v>
      </c>
      <c r="C4909" s="3">
        <v>44352</v>
      </c>
      <c r="D4909" s="12" t="str" cm="1">
        <f t="array" ref="D4909">_xlfn.SWITCH(WEEKDAY(C4909,2), 1, "Lundi", 2, "Mardi", 3, "Mercredi", 4, "Jeudi", 5, "Vendredi", 6, "Samedi", 7, "Dimanche", "Erreur")</f>
        <v>Samedi</v>
      </c>
      <c r="E4909" s="2" t="s">
        <v>35</v>
      </c>
      <c r="F4909" s="2" t="s">
        <v>56</v>
      </c>
      <c r="G4909" s="2" t="s">
        <v>57</v>
      </c>
      <c r="H4909" s="4" t="s">
        <v>20</v>
      </c>
      <c r="I4909" s="5">
        <v>33</v>
      </c>
      <c r="J4909" s="6">
        <v>0</v>
      </c>
      <c r="K4909" s="7">
        <v>0</v>
      </c>
      <c r="L4909" s="7">
        <v>0</v>
      </c>
      <c r="M4909" s="8">
        <v>0.55000000000000004</v>
      </c>
      <c r="N4909" s="2" t="s">
        <v>82</v>
      </c>
      <c r="O4909">
        <f t="shared" si="608"/>
        <v>2021</v>
      </c>
      <c r="P4909">
        <f t="shared" si="609"/>
        <v>6</v>
      </c>
      <c r="Q4909" t="str">
        <f t="shared" si="610"/>
        <v>juin</v>
      </c>
      <c r="R4909" t="str">
        <f t="shared" si="611"/>
        <v>Nebraska</v>
      </c>
      <c r="S4909" t="str">
        <f t="shared" si="612"/>
        <v>2021-06</v>
      </c>
      <c r="T4909">
        <f>IF(AND(COUNTIF(Calculs!$Q$2:$Q$12,$O4909)&gt;0,COUNTIF(Calculs!$S$2:$S$12,$E4909)&gt;0,COUNTIF(Calculs!$U$2:$U$12,$H4909)&gt;0),1,0)</f>
        <v>1</v>
      </c>
      <c r="U4909">
        <f t="shared" si="613"/>
        <v>0</v>
      </c>
      <c r="V4909">
        <f t="shared" si="614"/>
        <v>0</v>
      </c>
      <c r="W4909">
        <f t="shared" si="615"/>
        <v>0</v>
      </c>
    </row>
    <row r="4910" spans="1:23" ht="15.75" customHeight="1" x14ac:dyDescent="0.3">
      <c r="A4910" s="2" t="s">
        <v>13</v>
      </c>
      <c r="B4910" s="2">
        <v>1185732</v>
      </c>
      <c r="C4910" s="3">
        <v>44353</v>
      </c>
      <c r="D4910" s="12" t="str" cm="1">
        <f t="array" ref="D4910">_xlfn.SWITCH(WEEKDAY(C4910,2), 1, "Lundi", 2, "Mardi", 3, "Mercredi", 4, "Jeudi", 5, "Vendredi", 6, "Samedi", 7, "Dimanche", "Erreur")</f>
        <v>Dimanche</v>
      </c>
      <c r="E4910" s="2" t="s">
        <v>35</v>
      </c>
      <c r="F4910" s="2" t="s">
        <v>56</v>
      </c>
      <c r="G4910" s="2" t="s">
        <v>57</v>
      </c>
      <c r="H4910" s="4" t="s">
        <v>21</v>
      </c>
      <c r="I4910" s="5">
        <v>45</v>
      </c>
      <c r="J4910" s="6">
        <v>13</v>
      </c>
      <c r="K4910" s="7">
        <v>585</v>
      </c>
      <c r="L4910" s="7">
        <v>274.95</v>
      </c>
      <c r="M4910" s="8">
        <v>0.47</v>
      </c>
      <c r="N4910" s="2" t="s">
        <v>82</v>
      </c>
      <c r="O4910">
        <f t="shared" si="608"/>
        <v>2021</v>
      </c>
      <c r="P4910">
        <f t="shared" si="609"/>
        <v>6</v>
      </c>
      <c r="Q4910" t="str">
        <f t="shared" si="610"/>
        <v>juin</v>
      </c>
      <c r="R4910" t="str">
        <f t="shared" si="611"/>
        <v>Nebraska</v>
      </c>
      <c r="S4910" t="str">
        <f t="shared" si="612"/>
        <v>2021-06</v>
      </c>
      <c r="T4910">
        <f>IF(AND(COUNTIF(Calculs!$Q$2:$Q$12,$O4910)&gt;0,COUNTIF(Calculs!$S$2:$S$12,$E4910)&gt;0,COUNTIF(Calculs!$U$2:$U$12,$H4910)&gt;0),1,0)</f>
        <v>1</v>
      </c>
      <c r="U4910">
        <f t="shared" si="613"/>
        <v>585</v>
      </c>
      <c r="V4910">
        <f t="shared" si="614"/>
        <v>13</v>
      </c>
      <c r="W4910">
        <f t="shared" si="615"/>
        <v>274.95</v>
      </c>
    </row>
    <row r="4911" spans="1:23" ht="15.75" customHeight="1" x14ac:dyDescent="0.3">
      <c r="A4911" s="2" t="s">
        <v>13</v>
      </c>
      <c r="B4911" s="2">
        <v>1185732</v>
      </c>
      <c r="C4911" s="3">
        <v>44354</v>
      </c>
      <c r="D4911" s="12" t="str" cm="1">
        <f t="array" ref="D4911">_xlfn.SWITCH(WEEKDAY(C4911,2), 1, "Lundi", 2, "Mardi", 3, "Mercredi", 4, "Jeudi", 5, "Vendredi", 6, "Samedi", 7, "Dimanche", "Erreur")</f>
        <v>Lundi</v>
      </c>
      <c r="E4911" s="2" t="s">
        <v>35</v>
      </c>
      <c r="F4911" s="2" t="s">
        <v>56</v>
      </c>
      <c r="G4911" s="2" t="s">
        <v>57</v>
      </c>
      <c r="H4911" s="4" t="s">
        <v>22</v>
      </c>
      <c r="I4911" s="5">
        <v>37</v>
      </c>
      <c r="J4911" s="6">
        <v>38</v>
      </c>
      <c r="K4911" s="7">
        <v>1406</v>
      </c>
      <c r="L4911" s="7">
        <v>857.66</v>
      </c>
      <c r="M4911" s="8">
        <v>0.61</v>
      </c>
      <c r="N4911" s="2" t="s">
        <v>82</v>
      </c>
      <c r="O4911">
        <f t="shared" si="608"/>
        <v>2021</v>
      </c>
      <c r="P4911">
        <f t="shared" si="609"/>
        <v>6</v>
      </c>
      <c r="Q4911" t="str">
        <f t="shared" si="610"/>
        <v>juin</v>
      </c>
      <c r="R4911" t="str">
        <f t="shared" si="611"/>
        <v>Nebraska</v>
      </c>
      <c r="S4911" t="str">
        <f t="shared" si="612"/>
        <v>2021-06</v>
      </c>
      <c r="T4911">
        <f>IF(AND(COUNTIF(Calculs!$Q$2:$Q$12,$O4911)&gt;0,COUNTIF(Calculs!$S$2:$S$12,$E4911)&gt;0,COUNTIF(Calculs!$U$2:$U$12,$H4911)&gt;0),1,0)</f>
        <v>1</v>
      </c>
      <c r="U4911">
        <f t="shared" si="613"/>
        <v>1406</v>
      </c>
      <c r="V4911">
        <f t="shared" si="614"/>
        <v>38</v>
      </c>
      <c r="W4911">
        <f t="shared" si="615"/>
        <v>857.66</v>
      </c>
    </row>
    <row r="4912" spans="1:23" ht="15.75" customHeight="1" x14ac:dyDescent="0.3">
      <c r="A4912" s="2" t="s">
        <v>13</v>
      </c>
      <c r="B4912" s="2">
        <v>1185732</v>
      </c>
      <c r="C4912" s="3">
        <v>44355</v>
      </c>
      <c r="D4912" s="12" t="str" cm="1">
        <f t="array" ref="D4912">_xlfn.SWITCH(WEEKDAY(C4912,2), 1, "Lundi", 2, "Mardi", 3, "Mercredi", 4, "Jeudi", 5, "Vendredi", 6, "Samedi", 7, "Dimanche", "Erreur")</f>
        <v>Mardi</v>
      </c>
      <c r="E4912" s="2" t="s">
        <v>35</v>
      </c>
      <c r="F4912" s="2" t="s">
        <v>56</v>
      </c>
      <c r="G4912" s="2" t="s">
        <v>57</v>
      </c>
      <c r="H4912" s="4" t="s">
        <v>16</v>
      </c>
      <c r="I4912" s="5">
        <v>38</v>
      </c>
      <c r="J4912" s="6">
        <v>105</v>
      </c>
      <c r="K4912" s="7">
        <v>3990</v>
      </c>
      <c r="L4912" s="7">
        <v>2114.7000000000003</v>
      </c>
      <c r="M4912" s="8">
        <v>0.53</v>
      </c>
      <c r="N4912" s="2" t="s">
        <v>82</v>
      </c>
      <c r="O4912">
        <f t="shared" si="608"/>
        <v>2021</v>
      </c>
      <c r="P4912">
        <f t="shared" si="609"/>
        <v>6</v>
      </c>
      <c r="Q4912" t="str">
        <f t="shared" si="610"/>
        <v>juin</v>
      </c>
      <c r="R4912" t="str">
        <f t="shared" si="611"/>
        <v>Nebraska</v>
      </c>
      <c r="S4912" t="str">
        <f t="shared" si="612"/>
        <v>2021-06</v>
      </c>
      <c r="T4912">
        <f>IF(AND(COUNTIF(Calculs!$Q$2:$Q$12,$O4912)&gt;0,COUNTIF(Calculs!$S$2:$S$12,$E4912)&gt;0,COUNTIF(Calculs!$U$2:$U$12,$H4912)&gt;0),1,0)</f>
        <v>1</v>
      </c>
      <c r="U4912">
        <f t="shared" si="613"/>
        <v>3990</v>
      </c>
      <c r="V4912">
        <f t="shared" si="614"/>
        <v>105</v>
      </c>
      <c r="W4912">
        <f t="shared" si="615"/>
        <v>2114.7000000000003</v>
      </c>
    </row>
    <row r="4913" spans="1:23" ht="15.75" customHeight="1" x14ac:dyDescent="0.3">
      <c r="A4913" s="2" t="s">
        <v>13</v>
      </c>
      <c r="B4913" s="2">
        <v>1185732</v>
      </c>
      <c r="C4913" s="3">
        <v>44356</v>
      </c>
      <c r="D4913" s="12" t="str" cm="1">
        <f t="array" ref="D4913">_xlfn.SWITCH(WEEKDAY(C4913,2), 1, "Lundi", 2, "Mardi", 3, "Mercredi", 4, "Jeudi", 5, "Vendredi", 6, "Samedi", 7, "Dimanche", "Erreur")</f>
        <v>Mercredi</v>
      </c>
      <c r="E4913" s="2" t="s">
        <v>35</v>
      </c>
      <c r="F4913" s="2" t="s">
        <v>56</v>
      </c>
      <c r="G4913" s="2" t="s">
        <v>57</v>
      </c>
      <c r="H4913" s="4" t="s">
        <v>18</v>
      </c>
      <c r="I4913" s="5">
        <v>32</v>
      </c>
      <c r="J4913" s="6">
        <v>23</v>
      </c>
      <c r="K4913" s="7">
        <v>736</v>
      </c>
      <c r="L4913" s="7">
        <v>331.2</v>
      </c>
      <c r="M4913" s="8">
        <v>0.44999999999999996</v>
      </c>
      <c r="N4913" s="2" t="s">
        <v>82</v>
      </c>
      <c r="O4913">
        <f t="shared" si="608"/>
        <v>2021</v>
      </c>
      <c r="P4913">
        <f t="shared" si="609"/>
        <v>6</v>
      </c>
      <c r="Q4913" t="str">
        <f t="shared" si="610"/>
        <v>juin</v>
      </c>
      <c r="R4913" t="str">
        <f t="shared" si="611"/>
        <v>Nebraska</v>
      </c>
      <c r="S4913" t="str">
        <f t="shared" si="612"/>
        <v>2021-06</v>
      </c>
      <c r="T4913">
        <f>IF(AND(COUNTIF(Calculs!$Q$2:$Q$12,$O4913)&gt;0,COUNTIF(Calculs!$S$2:$S$12,$E4913)&gt;0,COUNTIF(Calculs!$U$2:$U$12,$H4913)&gt;0),1,0)</f>
        <v>1</v>
      </c>
      <c r="U4913">
        <f t="shared" si="613"/>
        <v>736</v>
      </c>
      <c r="V4913">
        <f t="shared" si="614"/>
        <v>23</v>
      </c>
      <c r="W4913">
        <f t="shared" si="615"/>
        <v>331.2</v>
      </c>
    </row>
    <row r="4914" spans="1:23" ht="15.75" customHeight="1" x14ac:dyDescent="0.3">
      <c r="A4914" s="2" t="s">
        <v>13</v>
      </c>
      <c r="B4914" s="2">
        <v>1185732</v>
      </c>
      <c r="C4914" s="3">
        <v>44357</v>
      </c>
      <c r="D4914" s="12" t="str" cm="1">
        <f t="array" ref="D4914">_xlfn.SWITCH(WEEKDAY(C4914,2), 1, "Lundi", 2, "Mardi", 3, "Mercredi", 4, "Jeudi", 5, "Vendredi", 6, "Samedi", 7, "Dimanche", "Erreur")</f>
        <v>Jeudi</v>
      </c>
      <c r="E4914" s="2" t="s">
        <v>35</v>
      </c>
      <c r="F4914" s="2" t="s">
        <v>56</v>
      </c>
      <c r="G4914" s="2" t="s">
        <v>57</v>
      </c>
      <c r="H4914" s="4" t="s">
        <v>19</v>
      </c>
      <c r="I4914" s="5">
        <v>23</v>
      </c>
      <c r="J4914" s="6">
        <v>21</v>
      </c>
      <c r="K4914" s="7">
        <v>483</v>
      </c>
      <c r="L4914" s="7">
        <v>217.34999999999997</v>
      </c>
      <c r="M4914" s="8">
        <v>0.44999999999999996</v>
      </c>
      <c r="N4914" s="2" t="s">
        <v>82</v>
      </c>
      <c r="O4914">
        <f t="shared" si="608"/>
        <v>2021</v>
      </c>
      <c r="P4914">
        <f t="shared" si="609"/>
        <v>6</v>
      </c>
      <c r="Q4914" t="str">
        <f t="shared" si="610"/>
        <v>juin</v>
      </c>
      <c r="R4914" t="str">
        <f t="shared" si="611"/>
        <v>Nebraska</v>
      </c>
      <c r="S4914" t="str">
        <f t="shared" si="612"/>
        <v>2021-06</v>
      </c>
      <c r="T4914">
        <f>IF(AND(COUNTIF(Calculs!$Q$2:$Q$12,$O4914)&gt;0,COUNTIF(Calculs!$S$2:$S$12,$E4914)&gt;0,COUNTIF(Calculs!$U$2:$U$12,$H4914)&gt;0),1,0)</f>
        <v>1</v>
      </c>
      <c r="U4914">
        <f t="shared" si="613"/>
        <v>483</v>
      </c>
      <c r="V4914">
        <f t="shared" si="614"/>
        <v>21</v>
      </c>
      <c r="W4914">
        <f t="shared" si="615"/>
        <v>217.34999999999997</v>
      </c>
    </row>
    <row r="4915" spans="1:23" ht="15.75" customHeight="1" x14ac:dyDescent="0.3">
      <c r="A4915" s="2" t="s">
        <v>13</v>
      </c>
      <c r="B4915" s="2">
        <v>1185732</v>
      </c>
      <c r="C4915" s="3">
        <v>44358</v>
      </c>
      <c r="D4915" s="12" t="str" cm="1">
        <f t="array" ref="D4915">_xlfn.SWITCH(WEEKDAY(C4915,2), 1, "Lundi", 2, "Mardi", 3, "Mercredi", 4, "Jeudi", 5, "Vendredi", 6, "Samedi", 7, "Dimanche", "Erreur")</f>
        <v>Vendredi</v>
      </c>
      <c r="E4915" s="2" t="s">
        <v>35</v>
      </c>
      <c r="F4915" s="2" t="s">
        <v>56</v>
      </c>
      <c r="G4915" s="2" t="s">
        <v>57</v>
      </c>
      <c r="H4915" s="4" t="s">
        <v>20</v>
      </c>
      <c r="I4915" s="5">
        <v>27</v>
      </c>
      <c r="J4915" s="6">
        <v>0</v>
      </c>
      <c r="K4915" s="7">
        <v>0</v>
      </c>
      <c r="L4915" s="7">
        <v>0</v>
      </c>
      <c r="M4915" s="8">
        <v>0.53</v>
      </c>
      <c r="N4915" s="2" t="s">
        <v>82</v>
      </c>
      <c r="O4915">
        <f t="shared" si="608"/>
        <v>2021</v>
      </c>
      <c r="P4915">
        <f t="shared" si="609"/>
        <v>6</v>
      </c>
      <c r="Q4915" t="str">
        <f t="shared" si="610"/>
        <v>juin</v>
      </c>
      <c r="R4915" t="str">
        <f t="shared" si="611"/>
        <v>Nebraska</v>
      </c>
      <c r="S4915" t="str">
        <f t="shared" si="612"/>
        <v>2021-06</v>
      </c>
      <c r="T4915">
        <f>IF(AND(COUNTIF(Calculs!$Q$2:$Q$12,$O4915)&gt;0,COUNTIF(Calculs!$S$2:$S$12,$E4915)&gt;0,COUNTIF(Calculs!$U$2:$U$12,$H4915)&gt;0),1,0)</f>
        <v>1</v>
      </c>
      <c r="U4915">
        <f t="shared" si="613"/>
        <v>0</v>
      </c>
      <c r="V4915">
        <f t="shared" si="614"/>
        <v>0</v>
      </c>
      <c r="W4915">
        <f t="shared" si="615"/>
        <v>0</v>
      </c>
    </row>
    <row r="4916" spans="1:23" ht="15.75" customHeight="1" x14ac:dyDescent="0.3">
      <c r="A4916" s="2" t="s">
        <v>13</v>
      </c>
      <c r="B4916" s="2">
        <v>1185732</v>
      </c>
      <c r="C4916" s="3">
        <v>44359</v>
      </c>
      <c r="D4916" s="12" t="str" cm="1">
        <f t="array" ref="D4916">_xlfn.SWITCH(WEEKDAY(C4916,2), 1, "Lundi", 2, "Mardi", 3, "Mercredi", 4, "Jeudi", 5, "Vendredi", 6, "Samedi", 7, "Dimanche", "Erreur")</f>
        <v>Samedi</v>
      </c>
      <c r="E4916" s="2" t="s">
        <v>35</v>
      </c>
      <c r="F4916" s="2" t="s">
        <v>56</v>
      </c>
      <c r="G4916" s="2" t="s">
        <v>57</v>
      </c>
      <c r="H4916" s="4" t="s">
        <v>21</v>
      </c>
      <c r="I4916" s="5">
        <v>42</v>
      </c>
      <c r="J4916" s="6">
        <v>6</v>
      </c>
      <c r="K4916" s="7">
        <v>252</v>
      </c>
      <c r="L4916" s="7">
        <v>120.96</v>
      </c>
      <c r="M4916" s="8">
        <v>0.48</v>
      </c>
      <c r="N4916" s="2" t="s">
        <v>82</v>
      </c>
      <c r="O4916">
        <f t="shared" si="608"/>
        <v>2021</v>
      </c>
      <c r="P4916">
        <f t="shared" si="609"/>
        <v>6</v>
      </c>
      <c r="Q4916" t="str">
        <f t="shared" si="610"/>
        <v>juin</v>
      </c>
      <c r="R4916" t="str">
        <f t="shared" si="611"/>
        <v>Nebraska</v>
      </c>
      <c r="S4916" t="str">
        <f t="shared" si="612"/>
        <v>2021-06</v>
      </c>
      <c r="T4916">
        <f>IF(AND(COUNTIF(Calculs!$Q$2:$Q$12,$O4916)&gt;0,COUNTIF(Calculs!$S$2:$S$12,$E4916)&gt;0,COUNTIF(Calculs!$U$2:$U$12,$H4916)&gt;0),1,0)</f>
        <v>1</v>
      </c>
      <c r="U4916">
        <f t="shared" si="613"/>
        <v>252</v>
      </c>
      <c r="V4916">
        <f t="shared" si="614"/>
        <v>6</v>
      </c>
      <c r="W4916">
        <f t="shared" si="615"/>
        <v>120.96</v>
      </c>
    </row>
    <row r="4917" spans="1:23" ht="15.75" customHeight="1" x14ac:dyDescent="0.3">
      <c r="A4917" s="2" t="s">
        <v>13</v>
      </c>
      <c r="B4917" s="2">
        <v>1185732</v>
      </c>
      <c r="C4917" s="3">
        <v>44360</v>
      </c>
      <c r="D4917" s="12" t="str" cm="1">
        <f t="array" ref="D4917">_xlfn.SWITCH(WEEKDAY(C4917,2), 1, "Lundi", 2, "Mardi", 3, "Mercredi", 4, "Jeudi", 5, "Vendredi", 6, "Samedi", 7, "Dimanche", "Erreur")</f>
        <v>Dimanche</v>
      </c>
      <c r="E4917" s="2" t="s">
        <v>35</v>
      </c>
      <c r="F4917" s="2" t="s">
        <v>56</v>
      </c>
      <c r="G4917" s="2" t="s">
        <v>57</v>
      </c>
      <c r="H4917" s="4" t="s">
        <v>22</v>
      </c>
      <c r="I4917" s="5">
        <v>34</v>
      </c>
      <c r="J4917" s="6">
        <v>39</v>
      </c>
      <c r="K4917" s="7">
        <v>1326</v>
      </c>
      <c r="L4917" s="7">
        <v>822.12</v>
      </c>
      <c r="M4917" s="8">
        <v>0.62</v>
      </c>
      <c r="N4917" s="2" t="s">
        <v>82</v>
      </c>
      <c r="O4917">
        <f t="shared" si="608"/>
        <v>2021</v>
      </c>
      <c r="P4917">
        <f t="shared" si="609"/>
        <v>6</v>
      </c>
      <c r="Q4917" t="str">
        <f t="shared" si="610"/>
        <v>juin</v>
      </c>
      <c r="R4917" t="str">
        <f t="shared" si="611"/>
        <v>Nebraska</v>
      </c>
      <c r="S4917" t="str">
        <f t="shared" si="612"/>
        <v>2021-06</v>
      </c>
      <c r="T4917">
        <f>IF(AND(COUNTIF(Calculs!$Q$2:$Q$12,$O4917)&gt;0,COUNTIF(Calculs!$S$2:$S$12,$E4917)&gt;0,COUNTIF(Calculs!$U$2:$U$12,$H4917)&gt;0),1,0)</f>
        <v>1</v>
      </c>
      <c r="U4917">
        <f t="shared" si="613"/>
        <v>1326</v>
      </c>
      <c r="V4917">
        <f t="shared" si="614"/>
        <v>39</v>
      </c>
      <c r="W4917">
        <f t="shared" si="615"/>
        <v>822.12</v>
      </c>
    </row>
    <row r="4918" spans="1:23" ht="15.75" customHeight="1" x14ac:dyDescent="0.3">
      <c r="A4918" s="2" t="s">
        <v>13</v>
      </c>
      <c r="B4918" s="2">
        <v>1185732</v>
      </c>
      <c r="C4918" s="3">
        <v>44361</v>
      </c>
      <c r="D4918" s="12" t="str" cm="1">
        <f t="array" ref="D4918">_xlfn.SWITCH(WEEKDAY(C4918,2), 1, "Lundi", 2, "Mardi", 3, "Mercredi", 4, "Jeudi", 5, "Vendredi", 6, "Samedi", 7, "Dimanche", "Erreur")</f>
        <v>Lundi</v>
      </c>
      <c r="E4918" s="2" t="s">
        <v>35</v>
      </c>
      <c r="F4918" s="2" t="s">
        <v>56</v>
      </c>
      <c r="G4918" s="2" t="s">
        <v>57</v>
      </c>
      <c r="H4918" s="4" t="s">
        <v>16</v>
      </c>
      <c r="I4918" s="5">
        <v>44</v>
      </c>
      <c r="J4918" s="6">
        <v>118</v>
      </c>
      <c r="K4918" s="7">
        <v>5192</v>
      </c>
      <c r="L4918" s="7">
        <v>2803.6800000000003</v>
      </c>
      <c r="M4918" s="8">
        <v>0.54</v>
      </c>
      <c r="N4918" s="2" t="s">
        <v>82</v>
      </c>
      <c r="O4918">
        <f t="shared" si="608"/>
        <v>2021</v>
      </c>
      <c r="P4918">
        <f t="shared" si="609"/>
        <v>6</v>
      </c>
      <c r="Q4918" t="str">
        <f t="shared" si="610"/>
        <v>juin</v>
      </c>
      <c r="R4918" t="str">
        <f t="shared" si="611"/>
        <v>Nebraska</v>
      </c>
      <c r="S4918" t="str">
        <f t="shared" si="612"/>
        <v>2021-06</v>
      </c>
      <c r="T4918">
        <f>IF(AND(COUNTIF(Calculs!$Q$2:$Q$12,$O4918)&gt;0,COUNTIF(Calculs!$S$2:$S$12,$E4918)&gt;0,COUNTIF(Calculs!$U$2:$U$12,$H4918)&gt;0),1,0)</f>
        <v>1</v>
      </c>
      <c r="U4918">
        <f t="shared" si="613"/>
        <v>5192</v>
      </c>
      <c r="V4918">
        <f t="shared" si="614"/>
        <v>118</v>
      </c>
      <c r="W4918">
        <f t="shared" si="615"/>
        <v>2803.6800000000003</v>
      </c>
    </row>
    <row r="4919" spans="1:23" ht="15.75" customHeight="1" x14ac:dyDescent="0.3">
      <c r="A4919" s="2" t="s">
        <v>13</v>
      </c>
      <c r="B4919" s="2">
        <v>1185732</v>
      </c>
      <c r="C4919" s="3">
        <v>44362</v>
      </c>
      <c r="D4919" s="12" t="str" cm="1">
        <f t="array" ref="D4919">_xlfn.SWITCH(WEEKDAY(C4919,2), 1, "Lundi", 2, "Mardi", 3, "Mercredi", 4, "Jeudi", 5, "Vendredi", 6, "Samedi", 7, "Dimanche", "Erreur")</f>
        <v>Mardi</v>
      </c>
      <c r="E4919" s="2" t="s">
        <v>35</v>
      </c>
      <c r="F4919" s="2" t="s">
        <v>56</v>
      </c>
      <c r="G4919" s="2" t="s">
        <v>57</v>
      </c>
      <c r="H4919" s="4" t="s">
        <v>18</v>
      </c>
      <c r="I4919" s="5">
        <v>38</v>
      </c>
      <c r="J4919" s="6">
        <v>33</v>
      </c>
      <c r="K4919" s="7">
        <v>1254</v>
      </c>
      <c r="L4919" s="7">
        <v>627</v>
      </c>
      <c r="M4919" s="8">
        <v>0.5</v>
      </c>
      <c r="N4919" s="2" t="s">
        <v>82</v>
      </c>
      <c r="O4919">
        <f t="shared" si="608"/>
        <v>2021</v>
      </c>
      <c r="P4919">
        <f t="shared" si="609"/>
        <v>6</v>
      </c>
      <c r="Q4919" t="str">
        <f t="shared" si="610"/>
        <v>juin</v>
      </c>
      <c r="R4919" t="str">
        <f t="shared" si="611"/>
        <v>Nebraska</v>
      </c>
      <c r="S4919" t="str">
        <f t="shared" si="612"/>
        <v>2021-06</v>
      </c>
      <c r="T4919">
        <f>IF(AND(COUNTIF(Calculs!$Q$2:$Q$12,$O4919)&gt;0,COUNTIF(Calculs!$S$2:$S$12,$E4919)&gt;0,COUNTIF(Calculs!$U$2:$U$12,$H4919)&gt;0),1,0)</f>
        <v>1</v>
      </c>
      <c r="U4919">
        <f t="shared" si="613"/>
        <v>1254</v>
      </c>
      <c r="V4919">
        <f t="shared" si="614"/>
        <v>33</v>
      </c>
      <c r="W4919">
        <f t="shared" si="615"/>
        <v>627</v>
      </c>
    </row>
    <row r="4920" spans="1:23" ht="15.75" customHeight="1" x14ac:dyDescent="0.3">
      <c r="A4920" s="2" t="s">
        <v>13</v>
      </c>
      <c r="B4920" s="2">
        <v>1185732</v>
      </c>
      <c r="C4920" s="3">
        <v>44363</v>
      </c>
      <c r="D4920" s="12" t="str" cm="1">
        <f t="array" ref="D4920">_xlfn.SWITCH(WEEKDAY(C4920,2), 1, "Lundi", 2, "Mardi", 3, "Mercredi", 4, "Jeudi", 5, "Vendredi", 6, "Samedi", 7, "Dimanche", "Erreur")</f>
        <v>Mercredi</v>
      </c>
      <c r="E4920" s="2" t="s">
        <v>35</v>
      </c>
      <c r="F4920" s="2" t="s">
        <v>56</v>
      </c>
      <c r="G4920" s="2" t="s">
        <v>57</v>
      </c>
      <c r="H4920" s="4" t="s">
        <v>19</v>
      </c>
      <c r="I4920" s="5">
        <v>32</v>
      </c>
      <c r="J4920" s="6">
        <v>30</v>
      </c>
      <c r="K4920" s="7">
        <v>960</v>
      </c>
      <c r="L4920" s="7">
        <v>460.79999999999995</v>
      </c>
      <c r="M4920" s="8">
        <v>0.48</v>
      </c>
      <c r="N4920" s="2" t="s">
        <v>82</v>
      </c>
      <c r="O4920">
        <f t="shared" si="608"/>
        <v>2021</v>
      </c>
      <c r="P4920">
        <f t="shared" si="609"/>
        <v>6</v>
      </c>
      <c r="Q4920" t="str">
        <f t="shared" si="610"/>
        <v>juin</v>
      </c>
      <c r="R4920" t="str">
        <f t="shared" si="611"/>
        <v>Nebraska</v>
      </c>
      <c r="S4920" t="str">
        <f t="shared" si="612"/>
        <v>2021-06</v>
      </c>
      <c r="T4920">
        <f>IF(AND(COUNTIF(Calculs!$Q$2:$Q$12,$O4920)&gt;0,COUNTIF(Calculs!$S$2:$S$12,$E4920)&gt;0,COUNTIF(Calculs!$U$2:$U$12,$H4920)&gt;0),1,0)</f>
        <v>1</v>
      </c>
      <c r="U4920">
        <f t="shared" si="613"/>
        <v>960</v>
      </c>
      <c r="V4920">
        <f t="shared" si="614"/>
        <v>30</v>
      </c>
      <c r="W4920">
        <f t="shared" si="615"/>
        <v>460.79999999999995</v>
      </c>
    </row>
    <row r="4921" spans="1:23" ht="15.75" customHeight="1" x14ac:dyDescent="0.3">
      <c r="A4921" s="2" t="s">
        <v>13</v>
      </c>
      <c r="B4921" s="2">
        <v>1185732</v>
      </c>
      <c r="C4921" s="3">
        <v>44364</v>
      </c>
      <c r="D4921" s="12" t="str" cm="1">
        <f t="array" ref="D4921">_xlfn.SWITCH(WEEKDAY(C4921,2), 1, "Lundi", 2, "Mardi", 3, "Mercredi", 4, "Jeudi", 5, "Vendredi", 6, "Samedi", 7, "Dimanche", "Erreur")</f>
        <v>Jeudi</v>
      </c>
      <c r="E4921" s="2" t="s">
        <v>35</v>
      </c>
      <c r="F4921" s="2" t="s">
        <v>56</v>
      </c>
      <c r="G4921" s="2" t="s">
        <v>57</v>
      </c>
      <c r="H4921" s="4" t="s">
        <v>20</v>
      </c>
      <c r="I4921" s="5">
        <v>34</v>
      </c>
      <c r="J4921" s="6">
        <v>7</v>
      </c>
      <c r="K4921" s="7">
        <v>238</v>
      </c>
      <c r="L4921" s="7">
        <v>126.14</v>
      </c>
      <c r="M4921" s="8">
        <v>0.53</v>
      </c>
      <c r="N4921" s="2" t="s">
        <v>82</v>
      </c>
      <c r="O4921">
        <f t="shared" si="608"/>
        <v>2021</v>
      </c>
      <c r="P4921">
        <f t="shared" si="609"/>
        <v>6</v>
      </c>
      <c r="Q4921" t="str">
        <f t="shared" si="610"/>
        <v>juin</v>
      </c>
      <c r="R4921" t="str">
        <f t="shared" si="611"/>
        <v>Nebraska</v>
      </c>
      <c r="S4921" t="str">
        <f t="shared" si="612"/>
        <v>2021-06</v>
      </c>
      <c r="T4921">
        <f>IF(AND(COUNTIF(Calculs!$Q$2:$Q$12,$O4921)&gt;0,COUNTIF(Calculs!$S$2:$S$12,$E4921)&gt;0,COUNTIF(Calculs!$U$2:$U$12,$H4921)&gt;0),1,0)</f>
        <v>1</v>
      </c>
      <c r="U4921">
        <f t="shared" si="613"/>
        <v>238</v>
      </c>
      <c r="V4921">
        <f t="shared" si="614"/>
        <v>7</v>
      </c>
      <c r="W4921">
        <f t="shared" si="615"/>
        <v>126.14</v>
      </c>
    </row>
    <row r="4922" spans="1:23" ht="15.75" customHeight="1" x14ac:dyDescent="0.3">
      <c r="A4922" s="2" t="s">
        <v>13</v>
      </c>
      <c r="B4922" s="2">
        <v>1185732</v>
      </c>
      <c r="C4922" s="3">
        <v>44365</v>
      </c>
      <c r="D4922" s="12" t="str" cm="1">
        <f t="array" ref="D4922">_xlfn.SWITCH(WEEKDAY(C4922,2), 1, "Lundi", 2, "Mardi", 3, "Mercredi", 4, "Jeudi", 5, "Vendredi", 6, "Samedi", 7, "Dimanche", "Erreur")</f>
        <v>Vendredi</v>
      </c>
      <c r="E4922" s="2" t="s">
        <v>35</v>
      </c>
      <c r="F4922" s="2" t="s">
        <v>56</v>
      </c>
      <c r="G4922" s="2" t="s">
        <v>57</v>
      </c>
      <c r="H4922" s="4" t="s">
        <v>21</v>
      </c>
      <c r="I4922" s="5">
        <v>46</v>
      </c>
      <c r="J4922" s="6">
        <v>13</v>
      </c>
      <c r="K4922" s="7">
        <v>598</v>
      </c>
      <c r="L4922" s="7">
        <v>275.08</v>
      </c>
      <c r="M4922" s="8">
        <v>0.45999999999999996</v>
      </c>
      <c r="N4922" s="2" t="s">
        <v>82</v>
      </c>
      <c r="O4922">
        <f t="shared" si="608"/>
        <v>2021</v>
      </c>
      <c r="P4922">
        <f t="shared" si="609"/>
        <v>6</v>
      </c>
      <c r="Q4922" t="str">
        <f t="shared" si="610"/>
        <v>juin</v>
      </c>
      <c r="R4922" t="str">
        <f t="shared" si="611"/>
        <v>Nebraska</v>
      </c>
      <c r="S4922" t="str">
        <f t="shared" si="612"/>
        <v>2021-06</v>
      </c>
      <c r="T4922">
        <f>IF(AND(COUNTIF(Calculs!$Q$2:$Q$12,$O4922)&gt;0,COUNTIF(Calculs!$S$2:$S$12,$E4922)&gt;0,COUNTIF(Calculs!$U$2:$U$12,$H4922)&gt;0),1,0)</f>
        <v>1</v>
      </c>
      <c r="U4922">
        <f t="shared" si="613"/>
        <v>598</v>
      </c>
      <c r="V4922">
        <f t="shared" si="614"/>
        <v>13</v>
      </c>
      <c r="W4922">
        <f t="shared" si="615"/>
        <v>275.08</v>
      </c>
    </row>
    <row r="4923" spans="1:23" ht="15.75" customHeight="1" x14ac:dyDescent="0.3">
      <c r="A4923" s="2" t="s">
        <v>13</v>
      </c>
      <c r="B4923" s="2">
        <v>1185732</v>
      </c>
      <c r="C4923" s="3">
        <v>44366</v>
      </c>
      <c r="D4923" s="12" t="str" cm="1">
        <f t="array" ref="D4923">_xlfn.SWITCH(WEEKDAY(C4923,2), 1, "Lundi", 2, "Mardi", 3, "Mercredi", 4, "Jeudi", 5, "Vendredi", 6, "Samedi", 7, "Dimanche", "Erreur")</f>
        <v>Samedi</v>
      </c>
      <c r="E4923" s="2" t="s">
        <v>35</v>
      </c>
      <c r="F4923" s="2" t="s">
        <v>56</v>
      </c>
      <c r="G4923" s="2" t="s">
        <v>57</v>
      </c>
      <c r="H4923" s="4" t="s">
        <v>22</v>
      </c>
      <c r="I4923" s="5">
        <v>51</v>
      </c>
      <c r="J4923" s="6">
        <v>41</v>
      </c>
      <c r="K4923" s="7">
        <v>2091</v>
      </c>
      <c r="L4923" s="7">
        <v>1296.42</v>
      </c>
      <c r="M4923" s="8">
        <v>0.62</v>
      </c>
      <c r="N4923" s="2" t="s">
        <v>82</v>
      </c>
      <c r="O4923">
        <f t="shared" si="608"/>
        <v>2021</v>
      </c>
      <c r="P4923">
        <f t="shared" si="609"/>
        <v>6</v>
      </c>
      <c r="Q4923" t="str">
        <f t="shared" si="610"/>
        <v>juin</v>
      </c>
      <c r="R4923" t="str">
        <f t="shared" si="611"/>
        <v>Nebraska</v>
      </c>
      <c r="S4923" t="str">
        <f t="shared" si="612"/>
        <v>2021-06</v>
      </c>
      <c r="T4923">
        <f>IF(AND(COUNTIF(Calculs!$Q$2:$Q$12,$O4923)&gt;0,COUNTIF(Calculs!$S$2:$S$12,$E4923)&gt;0,COUNTIF(Calculs!$U$2:$U$12,$H4923)&gt;0),1,0)</f>
        <v>1</v>
      </c>
      <c r="U4923">
        <f t="shared" si="613"/>
        <v>2091</v>
      </c>
      <c r="V4923">
        <f t="shared" si="614"/>
        <v>41</v>
      </c>
      <c r="W4923">
        <f t="shared" si="615"/>
        <v>1296.42</v>
      </c>
    </row>
    <row r="4924" spans="1:23" ht="15.75" customHeight="1" x14ac:dyDescent="0.3">
      <c r="A4924" s="2" t="s">
        <v>13</v>
      </c>
      <c r="B4924" s="2">
        <v>1185732</v>
      </c>
      <c r="C4924" s="3">
        <v>44367</v>
      </c>
      <c r="D4924" s="12" t="str" cm="1">
        <f t="array" ref="D4924">_xlfn.SWITCH(WEEKDAY(C4924,2), 1, "Lundi", 2, "Mardi", 3, "Mercredi", 4, "Jeudi", 5, "Vendredi", 6, "Samedi", 7, "Dimanche", "Erreur")</f>
        <v>Dimanche</v>
      </c>
      <c r="E4924" s="2" t="s">
        <v>35</v>
      </c>
      <c r="F4924" s="2" t="s">
        <v>56</v>
      </c>
      <c r="G4924" s="2" t="s">
        <v>57</v>
      </c>
      <c r="H4924" s="4" t="s">
        <v>16</v>
      </c>
      <c r="I4924" s="5">
        <v>36</v>
      </c>
      <c r="J4924" s="6">
        <v>120</v>
      </c>
      <c r="K4924" s="7">
        <v>4320</v>
      </c>
      <c r="L4924" s="7">
        <v>2289.6</v>
      </c>
      <c r="M4924" s="8">
        <v>0.53</v>
      </c>
      <c r="N4924" s="2" t="s">
        <v>82</v>
      </c>
      <c r="O4924">
        <f t="shared" si="608"/>
        <v>2021</v>
      </c>
      <c r="P4924">
        <f t="shared" si="609"/>
        <v>6</v>
      </c>
      <c r="Q4924" t="str">
        <f t="shared" si="610"/>
        <v>juin</v>
      </c>
      <c r="R4924" t="str">
        <f t="shared" si="611"/>
        <v>Nebraska</v>
      </c>
      <c r="S4924" t="str">
        <f t="shared" si="612"/>
        <v>2021-06</v>
      </c>
      <c r="T4924">
        <f>IF(AND(COUNTIF(Calculs!$Q$2:$Q$12,$O4924)&gt;0,COUNTIF(Calculs!$S$2:$S$12,$E4924)&gt;0,COUNTIF(Calculs!$U$2:$U$12,$H4924)&gt;0),1,0)</f>
        <v>1</v>
      </c>
      <c r="U4924">
        <f t="shared" si="613"/>
        <v>4320</v>
      </c>
      <c r="V4924">
        <f t="shared" si="614"/>
        <v>120</v>
      </c>
      <c r="W4924">
        <f t="shared" si="615"/>
        <v>2289.6</v>
      </c>
    </row>
    <row r="4925" spans="1:23" ht="15.75" customHeight="1" x14ac:dyDescent="0.3">
      <c r="A4925" s="2" t="s">
        <v>13</v>
      </c>
      <c r="B4925" s="2">
        <v>1185732</v>
      </c>
      <c r="C4925" s="3">
        <v>44368</v>
      </c>
      <c r="D4925" s="12" t="str" cm="1">
        <f t="array" ref="D4925">_xlfn.SWITCH(WEEKDAY(C4925,2), 1, "Lundi", 2, "Mardi", 3, "Mercredi", 4, "Jeudi", 5, "Vendredi", 6, "Samedi", 7, "Dimanche", "Erreur")</f>
        <v>Lundi</v>
      </c>
      <c r="E4925" s="2" t="s">
        <v>35</v>
      </c>
      <c r="F4925" s="2" t="s">
        <v>56</v>
      </c>
      <c r="G4925" s="2" t="s">
        <v>57</v>
      </c>
      <c r="H4925" s="4" t="s">
        <v>18</v>
      </c>
      <c r="I4925" s="5">
        <v>32</v>
      </c>
      <c r="J4925" s="6">
        <v>45</v>
      </c>
      <c r="K4925" s="7">
        <v>1440</v>
      </c>
      <c r="L4925" s="7">
        <v>720</v>
      </c>
      <c r="M4925" s="8">
        <v>0.5</v>
      </c>
      <c r="N4925" s="2" t="s">
        <v>82</v>
      </c>
      <c r="O4925">
        <f t="shared" si="608"/>
        <v>2021</v>
      </c>
      <c r="P4925">
        <f t="shared" si="609"/>
        <v>6</v>
      </c>
      <c r="Q4925" t="str">
        <f t="shared" si="610"/>
        <v>juin</v>
      </c>
      <c r="R4925" t="str">
        <f t="shared" si="611"/>
        <v>Nebraska</v>
      </c>
      <c r="S4925" t="str">
        <f t="shared" si="612"/>
        <v>2021-06</v>
      </c>
      <c r="T4925">
        <f>IF(AND(COUNTIF(Calculs!$Q$2:$Q$12,$O4925)&gt;0,COUNTIF(Calculs!$S$2:$S$12,$E4925)&gt;0,COUNTIF(Calculs!$U$2:$U$12,$H4925)&gt;0),1,0)</f>
        <v>1</v>
      </c>
      <c r="U4925">
        <f t="shared" si="613"/>
        <v>1440</v>
      </c>
      <c r="V4925">
        <f t="shared" si="614"/>
        <v>45</v>
      </c>
      <c r="W4925">
        <f t="shared" si="615"/>
        <v>720</v>
      </c>
    </row>
    <row r="4926" spans="1:23" ht="15.75" customHeight="1" x14ac:dyDescent="0.3">
      <c r="A4926" s="2" t="s">
        <v>13</v>
      </c>
      <c r="B4926" s="2">
        <v>1185732</v>
      </c>
      <c r="C4926" s="3">
        <v>44369</v>
      </c>
      <c r="D4926" s="12" t="str" cm="1">
        <f t="array" ref="D4926">_xlfn.SWITCH(WEEKDAY(C4926,2), 1, "Lundi", 2, "Mardi", 3, "Mercredi", 4, "Jeudi", 5, "Vendredi", 6, "Samedi", 7, "Dimanche", "Erreur")</f>
        <v>Mardi</v>
      </c>
      <c r="E4926" s="2" t="s">
        <v>35</v>
      </c>
      <c r="F4926" s="2" t="s">
        <v>56</v>
      </c>
      <c r="G4926" s="2" t="s">
        <v>57</v>
      </c>
      <c r="H4926" s="4" t="s">
        <v>19</v>
      </c>
      <c r="I4926" s="5">
        <v>27</v>
      </c>
      <c r="J4926" s="6">
        <v>46</v>
      </c>
      <c r="K4926" s="7">
        <v>1242</v>
      </c>
      <c r="L4926" s="7">
        <v>558.9</v>
      </c>
      <c r="M4926" s="8">
        <v>0.44999999999999996</v>
      </c>
      <c r="N4926" s="2" t="s">
        <v>82</v>
      </c>
      <c r="O4926">
        <f t="shared" si="608"/>
        <v>2021</v>
      </c>
      <c r="P4926">
        <f t="shared" si="609"/>
        <v>6</v>
      </c>
      <c r="Q4926" t="str">
        <f t="shared" si="610"/>
        <v>juin</v>
      </c>
      <c r="R4926" t="str">
        <f t="shared" si="611"/>
        <v>Nebraska</v>
      </c>
      <c r="S4926" t="str">
        <f t="shared" si="612"/>
        <v>2021-06</v>
      </c>
      <c r="T4926">
        <f>IF(AND(COUNTIF(Calculs!$Q$2:$Q$12,$O4926)&gt;0,COUNTIF(Calculs!$S$2:$S$12,$E4926)&gt;0,COUNTIF(Calculs!$U$2:$U$12,$H4926)&gt;0),1,0)</f>
        <v>1</v>
      </c>
      <c r="U4926">
        <f t="shared" si="613"/>
        <v>1242</v>
      </c>
      <c r="V4926">
        <f t="shared" si="614"/>
        <v>46</v>
      </c>
      <c r="W4926">
        <f t="shared" si="615"/>
        <v>558.9</v>
      </c>
    </row>
    <row r="4927" spans="1:23" ht="15.75" customHeight="1" x14ac:dyDescent="0.3">
      <c r="A4927" s="2" t="s">
        <v>13</v>
      </c>
      <c r="B4927" s="2">
        <v>1185732</v>
      </c>
      <c r="C4927" s="3">
        <v>44370</v>
      </c>
      <c r="D4927" s="12" t="str" cm="1">
        <f t="array" ref="D4927">_xlfn.SWITCH(WEEKDAY(C4927,2), 1, "Lundi", 2, "Mardi", 3, "Mercredi", 4, "Jeudi", 5, "Vendredi", 6, "Samedi", 7, "Dimanche", "Erreur")</f>
        <v>Mercredi</v>
      </c>
      <c r="E4927" s="2" t="s">
        <v>35</v>
      </c>
      <c r="F4927" s="2" t="s">
        <v>56</v>
      </c>
      <c r="G4927" s="2" t="s">
        <v>57</v>
      </c>
      <c r="H4927" s="4" t="s">
        <v>20</v>
      </c>
      <c r="I4927" s="5">
        <v>27</v>
      </c>
      <c r="J4927" s="6">
        <v>39</v>
      </c>
      <c r="K4927" s="7">
        <v>1053</v>
      </c>
      <c r="L4927" s="7">
        <v>568.62</v>
      </c>
      <c r="M4927" s="8">
        <v>0.54</v>
      </c>
      <c r="N4927" s="2" t="s">
        <v>82</v>
      </c>
      <c r="O4927">
        <f t="shared" si="608"/>
        <v>2021</v>
      </c>
      <c r="P4927">
        <f t="shared" si="609"/>
        <v>6</v>
      </c>
      <c r="Q4927" t="str">
        <f t="shared" si="610"/>
        <v>juin</v>
      </c>
      <c r="R4927" t="str">
        <f t="shared" si="611"/>
        <v>Nebraska</v>
      </c>
      <c r="S4927" t="str">
        <f t="shared" si="612"/>
        <v>2021-06</v>
      </c>
      <c r="T4927">
        <f>IF(AND(COUNTIF(Calculs!$Q$2:$Q$12,$O4927)&gt;0,COUNTIF(Calculs!$S$2:$S$12,$E4927)&gt;0,COUNTIF(Calculs!$U$2:$U$12,$H4927)&gt;0),1,0)</f>
        <v>1</v>
      </c>
      <c r="U4927">
        <f t="shared" si="613"/>
        <v>1053</v>
      </c>
      <c r="V4927">
        <f t="shared" si="614"/>
        <v>39</v>
      </c>
      <c r="W4927">
        <f t="shared" si="615"/>
        <v>568.62</v>
      </c>
    </row>
    <row r="4928" spans="1:23" ht="15.75" customHeight="1" x14ac:dyDescent="0.3">
      <c r="A4928" s="2" t="s">
        <v>13</v>
      </c>
      <c r="B4928" s="2">
        <v>1185732</v>
      </c>
      <c r="C4928" s="3">
        <v>44371</v>
      </c>
      <c r="D4928" s="12" t="str" cm="1">
        <f t="array" ref="D4928">_xlfn.SWITCH(WEEKDAY(C4928,2), 1, "Lundi", 2, "Mardi", 3, "Mercredi", 4, "Jeudi", 5, "Vendredi", 6, "Samedi", 7, "Dimanche", "Erreur")</f>
        <v>Jeudi</v>
      </c>
      <c r="E4928" s="2" t="s">
        <v>35</v>
      </c>
      <c r="F4928" s="2" t="s">
        <v>56</v>
      </c>
      <c r="G4928" s="2" t="s">
        <v>57</v>
      </c>
      <c r="H4928" s="4" t="s">
        <v>21</v>
      </c>
      <c r="I4928" s="5">
        <v>42</v>
      </c>
      <c r="J4928" s="6">
        <v>42</v>
      </c>
      <c r="K4928" s="7">
        <v>1764</v>
      </c>
      <c r="L4928" s="7">
        <v>882</v>
      </c>
      <c r="M4928" s="8">
        <v>0.5</v>
      </c>
      <c r="N4928" s="2" t="s">
        <v>82</v>
      </c>
      <c r="O4928">
        <f t="shared" si="608"/>
        <v>2021</v>
      </c>
      <c r="P4928">
        <f t="shared" si="609"/>
        <v>6</v>
      </c>
      <c r="Q4928" t="str">
        <f t="shared" si="610"/>
        <v>juin</v>
      </c>
      <c r="R4928" t="str">
        <f t="shared" si="611"/>
        <v>Nebraska</v>
      </c>
      <c r="S4928" t="str">
        <f t="shared" si="612"/>
        <v>2021-06</v>
      </c>
      <c r="T4928">
        <f>IF(AND(COUNTIF(Calculs!$Q$2:$Q$12,$O4928)&gt;0,COUNTIF(Calculs!$S$2:$S$12,$E4928)&gt;0,COUNTIF(Calculs!$U$2:$U$12,$H4928)&gt;0),1,0)</f>
        <v>1</v>
      </c>
      <c r="U4928">
        <f t="shared" si="613"/>
        <v>1764</v>
      </c>
      <c r="V4928">
        <f t="shared" si="614"/>
        <v>42</v>
      </c>
      <c r="W4928">
        <f t="shared" si="615"/>
        <v>882</v>
      </c>
    </row>
    <row r="4929" spans="1:23" ht="15.75" customHeight="1" x14ac:dyDescent="0.3">
      <c r="A4929" s="2" t="s">
        <v>13</v>
      </c>
      <c r="B4929" s="2">
        <v>1185732</v>
      </c>
      <c r="C4929" s="3">
        <v>44372</v>
      </c>
      <c r="D4929" s="12" t="str" cm="1">
        <f t="array" ref="D4929">_xlfn.SWITCH(WEEKDAY(C4929,2), 1, "Lundi", 2, "Mardi", 3, "Mercredi", 4, "Jeudi", 5, "Vendredi", 6, "Samedi", 7, "Dimanche", "Erreur")</f>
        <v>Vendredi</v>
      </c>
      <c r="E4929" s="2" t="s">
        <v>35</v>
      </c>
      <c r="F4929" s="2" t="s">
        <v>56</v>
      </c>
      <c r="G4929" s="2" t="s">
        <v>57</v>
      </c>
      <c r="H4929" s="4" t="s">
        <v>22</v>
      </c>
      <c r="I4929" s="5">
        <v>49</v>
      </c>
      <c r="J4929" s="6">
        <v>85</v>
      </c>
      <c r="K4929" s="7">
        <v>4165</v>
      </c>
      <c r="L4929" s="7">
        <v>2582.3000000000002</v>
      </c>
      <c r="M4929" s="8">
        <v>0.62</v>
      </c>
      <c r="N4929" s="2" t="s">
        <v>82</v>
      </c>
      <c r="O4929">
        <f t="shared" si="608"/>
        <v>2021</v>
      </c>
      <c r="P4929">
        <f t="shared" si="609"/>
        <v>6</v>
      </c>
      <c r="Q4929" t="str">
        <f t="shared" si="610"/>
        <v>juin</v>
      </c>
      <c r="R4929" t="str">
        <f t="shared" si="611"/>
        <v>Nebraska</v>
      </c>
      <c r="S4929" t="str">
        <f t="shared" si="612"/>
        <v>2021-06</v>
      </c>
      <c r="T4929">
        <f>IF(AND(COUNTIF(Calculs!$Q$2:$Q$12,$O4929)&gt;0,COUNTIF(Calculs!$S$2:$S$12,$E4929)&gt;0,COUNTIF(Calculs!$U$2:$U$12,$H4929)&gt;0),1,0)</f>
        <v>1</v>
      </c>
      <c r="U4929">
        <f t="shared" si="613"/>
        <v>4165</v>
      </c>
      <c r="V4929">
        <f t="shared" si="614"/>
        <v>85</v>
      </c>
      <c r="W4929">
        <f t="shared" si="615"/>
        <v>2582.3000000000002</v>
      </c>
    </row>
    <row r="4930" spans="1:23" ht="15.75" customHeight="1" x14ac:dyDescent="0.3">
      <c r="A4930" s="2" t="s">
        <v>13</v>
      </c>
      <c r="B4930" s="2">
        <v>1185732</v>
      </c>
      <c r="C4930" s="3">
        <v>44373</v>
      </c>
      <c r="D4930" s="12" t="str" cm="1">
        <f t="array" ref="D4930">_xlfn.SWITCH(WEEKDAY(C4930,2), 1, "Lundi", 2, "Mardi", 3, "Mercredi", 4, "Jeudi", 5, "Vendredi", 6, "Samedi", 7, "Dimanche", "Erreur")</f>
        <v>Samedi</v>
      </c>
      <c r="E4930" s="2" t="s">
        <v>35</v>
      </c>
      <c r="F4930" s="2" t="s">
        <v>56</v>
      </c>
      <c r="G4930" s="2" t="s">
        <v>57</v>
      </c>
      <c r="H4930" s="4" t="s">
        <v>16</v>
      </c>
      <c r="I4930" s="5">
        <v>43</v>
      </c>
      <c r="J4930" s="6">
        <v>165</v>
      </c>
      <c r="K4930" s="7">
        <v>7095</v>
      </c>
      <c r="L4930" s="7">
        <v>3618.4500000000003</v>
      </c>
      <c r="M4930" s="8">
        <v>0.51</v>
      </c>
      <c r="N4930" s="2" t="s">
        <v>82</v>
      </c>
      <c r="O4930">
        <f t="shared" si="608"/>
        <v>2021</v>
      </c>
      <c r="P4930">
        <f t="shared" si="609"/>
        <v>6</v>
      </c>
      <c r="Q4930" t="str">
        <f t="shared" si="610"/>
        <v>juin</v>
      </c>
      <c r="R4930" t="str">
        <f t="shared" si="611"/>
        <v>Nebraska</v>
      </c>
      <c r="S4930" t="str">
        <f t="shared" si="612"/>
        <v>2021-06</v>
      </c>
      <c r="T4930">
        <f>IF(AND(COUNTIF(Calculs!$Q$2:$Q$12,$O4930)&gt;0,COUNTIF(Calculs!$S$2:$S$12,$E4930)&gt;0,COUNTIF(Calculs!$U$2:$U$12,$H4930)&gt;0),1,0)</f>
        <v>1</v>
      </c>
      <c r="U4930">
        <f t="shared" si="613"/>
        <v>7095</v>
      </c>
      <c r="V4930">
        <f t="shared" si="614"/>
        <v>165</v>
      </c>
      <c r="W4930">
        <f t="shared" si="615"/>
        <v>3618.4500000000003</v>
      </c>
    </row>
    <row r="4931" spans="1:23" ht="15.75" customHeight="1" x14ac:dyDescent="0.3">
      <c r="A4931" s="2" t="s">
        <v>13</v>
      </c>
      <c r="B4931" s="2">
        <v>1185732</v>
      </c>
      <c r="C4931" s="3">
        <v>44374</v>
      </c>
      <c r="D4931" s="12" t="str" cm="1">
        <f t="array" ref="D4931">_xlfn.SWITCH(WEEKDAY(C4931,2), 1, "Lundi", 2, "Mardi", 3, "Mercredi", 4, "Jeudi", 5, "Vendredi", 6, "Samedi", 7, "Dimanche", "Erreur")</f>
        <v>Dimanche</v>
      </c>
      <c r="E4931" s="2" t="s">
        <v>35</v>
      </c>
      <c r="F4931" s="2" t="s">
        <v>56</v>
      </c>
      <c r="G4931" s="2" t="s">
        <v>57</v>
      </c>
      <c r="H4931" s="4" t="s">
        <v>18</v>
      </c>
      <c r="I4931" s="5">
        <v>37</v>
      </c>
      <c r="J4931" s="6">
        <v>81</v>
      </c>
      <c r="K4931" s="7">
        <v>2997</v>
      </c>
      <c r="L4931" s="7">
        <v>1348.6499999999999</v>
      </c>
      <c r="M4931" s="8">
        <v>0.44999999999999996</v>
      </c>
      <c r="N4931" s="2" t="s">
        <v>82</v>
      </c>
      <c r="O4931">
        <f t="shared" ref="O4931:O4994" si="616">YEAR($C4931)</f>
        <v>2021</v>
      </c>
      <c r="P4931">
        <f t="shared" ref="P4931:P4994" si="617">MONTH($C4931)</f>
        <v>6</v>
      </c>
      <c r="Q4931" t="str">
        <f t="shared" ref="Q4931:Q4994" si="618">TEXT($C4931,"mmm")</f>
        <v>juin</v>
      </c>
      <c r="R4931" t="str">
        <f t="shared" ref="R4931:R4994" si="619">SUBSTITUTE(SUBSTITUTE($F4931,"Sud ","South "),"Ouest ","West ")</f>
        <v>Nebraska</v>
      </c>
      <c r="S4931" t="str">
        <f t="shared" ref="S4931:S4994" si="620">TEXT($C4931,"aaaa-mm")</f>
        <v>2021-06</v>
      </c>
      <c r="T4931">
        <f>IF(AND(COUNTIF(Calculs!$Q$2:$Q$12,$O4931)&gt;0,COUNTIF(Calculs!$S$2:$S$12,$E4931)&gt;0,COUNTIF(Calculs!$U$2:$U$12,$H4931)&gt;0),1,0)</f>
        <v>1</v>
      </c>
      <c r="U4931">
        <f t="shared" ref="U4931:U4994" si="621">$K4931*$T4931</f>
        <v>2997</v>
      </c>
      <c r="V4931">
        <f t="shared" ref="V4931:V4994" si="622">$J4931*$T4931</f>
        <v>81</v>
      </c>
      <c r="W4931">
        <f t="shared" ref="W4931:W4994" si="623">$L4931*$T4931</f>
        <v>1348.6499999999999</v>
      </c>
    </row>
    <row r="4932" spans="1:23" ht="15.75" customHeight="1" x14ac:dyDescent="0.3">
      <c r="A4932" s="2" t="s">
        <v>13</v>
      </c>
      <c r="B4932" s="2">
        <v>1185732</v>
      </c>
      <c r="C4932" s="3">
        <v>44375</v>
      </c>
      <c r="D4932" s="12" t="str" cm="1">
        <f t="array" ref="D4932">_xlfn.SWITCH(WEEKDAY(C4932,2), 1, "Lundi", 2, "Mardi", 3, "Mercredi", 4, "Jeudi", 5, "Vendredi", 6, "Samedi", 7, "Dimanche", "Erreur")</f>
        <v>Lundi</v>
      </c>
      <c r="E4932" s="2" t="s">
        <v>35</v>
      </c>
      <c r="F4932" s="2" t="s">
        <v>56</v>
      </c>
      <c r="G4932" s="2" t="s">
        <v>57</v>
      </c>
      <c r="H4932" s="4" t="s">
        <v>19</v>
      </c>
      <c r="I4932" s="5">
        <v>34</v>
      </c>
      <c r="J4932" s="6">
        <v>63</v>
      </c>
      <c r="K4932" s="7">
        <v>2142</v>
      </c>
      <c r="L4932" s="7">
        <v>963.89999999999986</v>
      </c>
      <c r="M4932" s="8">
        <v>0.44999999999999996</v>
      </c>
      <c r="N4932" s="2" t="s">
        <v>82</v>
      </c>
      <c r="O4932">
        <f t="shared" si="616"/>
        <v>2021</v>
      </c>
      <c r="P4932">
        <f t="shared" si="617"/>
        <v>6</v>
      </c>
      <c r="Q4932" t="str">
        <f t="shared" si="618"/>
        <v>juin</v>
      </c>
      <c r="R4932" t="str">
        <f t="shared" si="619"/>
        <v>Nebraska</v>
      </c>
      <c r="S4932" t="str">
        <f t="shared" si="620"/>
        <v>2021-06</v>
      </c>
      <c r="T4932">
        <f>IF(AND(COUNTIF(Calculs!$Q$2:$Q$12,$O4932)&gt;0,COUNTIF(Calculs!$S$2:$S$12,$E4932)&gt;0,COUNTIF(Calculs!$U$2:$U$12,$H4932)&gt;0),1,0)</f>
        <v>1</v>
      </c>
      <c r="U4932">
        <f t="shared" si="621"/>
        <v>2142</v>
      </c>
      <c r="V4932">
        <f t="shared" si="622"/>
        <v>63</v>
      </c>
      <c r="W4932">
        <f t="shared" si="623"/>
        <v>963.89999999999986</v>
      </c>
    </row>
    <row r="4933" spans="1:23" ht="15.75" customHeight="1" x14ac:dyDescent="0.3">
      <c r="A4933" s="2" t="s">
        <v>13</v>
      </c>
      <c r="B4933" s="2">
        <v>1185732</v>
      </c>
      <c r="C4933" s="3">
        <v>44376</v>
      </c>
      <c r="D4933" s="12" t="str" cm="1">
        <f t="array" ref="D4933">_xlfn.SWITCH(WEEKDAY(C4933,2), 1, "Lundi", 2, "Mardi", 3, "Mercredi", 4, "Jeudi", 5, "Vendredi", 6, "Samedi", 7, "Dimanche", "Erreur")</f>
        <v>Mardi</v>
      </c>
      <c r="E4933" s="2" t="s">
        <v>35</v>
      </c>
      <c r="F4933" s="2" t="s">
        <v>56</v>
      </c>
      <c r="G4933" s="2" t="s">
        <v>57</v>
      </c>
      <c r="H4933" s="4" t="s">
        <v>20</v>
      </c>
      <c r="I4933" s="5">
        <v>33</v>
      </c>
      <c r="J4933" s="6">
        <v>46</v>
      </c>
      <c r="K4933" s="7">
        <v>1518</v>
      </c>
      <c r="L4933" s="7">
        <v>789.36</v>
      </c>
      <c r="M4933" s="8">
        <v>0.52</v>
      </c>
      <c r="N4933" s="2" t="s">
        <v>82</v>
      </c>
      <c r="O4933">
        <f t="shared" si="616"/>
        <v>2021</v>
      </c>
      <c r="P4933">
        <f t="shared" si="617"/>
        <v>6</v>
      </c>
      <c r="Q4933" t="str">
        <f t="shared" si="618"/>
        <v>juin</v>
      </c>
      <c r="R4933" t="str">
        <f t="shared" si="619"/>
        <v>Nebraska</v>
      </c>
      <c r="S4933" t="str">
        <f t="shared" si="620"/>
        <v>2021-06</v>
      </c>
      <c r="T4933">
        <f>IF(AND(COUNTIF(Calculs!$Q$2:$Q$12,$O4933)&gt;0,COUNTIF(Calculs!$S$2:$S$12,$E4933)&gt;0,COUNTIF(Calculs!$U$2:$U$12,$H4933)&gt;0),1,0)</f>
        <v>1</v>
      </c>
      <c r="U4933">
        <f t="shared" si="621"/>
        <v>1518</v>
      </c>
      <c r="V4933">
        <f t="shared" si="622"/>
        <v>46</v>
      </c>
      <c r="W4933">
        <f t="shared" si="623"/>
        <v>789.36</v>
      </c>
    </row>
    <row r="4934" spans="1:23" ht="15.75" customHeight="1" x14ac:dyDescent="0.3">
      <c r="A4934" s="2" t="s">
        <v>13</v>
      </c>
      <c r="B4934" s="2">
        <v>1185732</v>
      </c>
      <c r="C4934" s="3">
        <v>44377</v>
      </c>
      <c r="D4934" s="12" t="str" cm="1">
        <f t="array" ref="D4934">_xlfn.SWITCH(WEEKDAY(C4934,2), 1, "Lundi", 2, "Mardi", 3, "Mercredi", 4, "Jeudi", 5, "Vendredi", 6, "Samedi", 7, "Dimanche", "Erreur")</f>
        <v>Mercredi</v>
      </c>
      <c r="E4934" s="2" t="s">
        <v>35</v>
      </c>
      <c r="F4934" s="2" t="s">
        <v>56</v>
      </c>
      <c r="G4934" s="2" t="s">
        <v>57</v>
      </c>
      <c r="H4934" s="4" t="s">
        <v>21</v>
      </c>
      <c r="I4934" s="5">
        <v>41</v>
      </c>
      <c r="J4934" s="6">
        <v>44</v>
      </c>
      <c r="K4934" s="7">
        <v>1804</v>
      </c>
      <c r="L4934" s="7">
        <v>883.96</v>
      </c>
      <c r="M4934" s="8">
        <v>0.49</v>
      </c>
      <c r="N4934" s="2" t="s">
        <v>82</v>
      </c>
      <c r="O4934">
        <f t="shared" si="616"/>
        <v>2021</v>
      </c>
      <c r="P4934">
        <f t="shared" si="617"/>
        <v>6</v>
      </c>
      <c r="Q4934" t="str">
        <f t="shared" si="618"/>
        <v>juin</v>
      </c>
      <c r="R4934" t="str">
        <f t="shared" si="619"/>
        <v>Nebraska</v>
      </c>
      <c r="S4934" t="str">
        <f t="shared" si="620"/>
        <v>2021-06</v>
      </c>
      <c r="T4934">
        <f>IF(AND(COUNTIF(Calculs!$Q$2:$Q$12,$O4934)&gt;0,COUNTIF(Calculs!$S$2:$S$12,$E4934)&gt;0,COUNTIF(Calculs!$U$2:$U$12,$H4934)&gt;0),1,0)</f>
        <v>1</v>
      </c>
      <c r="U4934">
        <f t="shared" si="621"/>
        <v>1804</v>
      </c>
      <c r="V4934">
        <f t="shared" si="622"/>
        <v>44</v>
      </c>
      <c r="W4934">
        <f t="shared" si="623"/>
        <v>883.96</v>
      </c>
    </row>
    <row r="4935" spans="1:23" ht="15.75" customHeight="1" x14ac:dyDescent="0.3">
      <c r="A4935" s="2" t="s">
        <v>13</v>
      </c>
      <c r="B4935" s="2">
        <v>1185732</v>
      </c>
      <c r="C4935" s="3">
        <v>44378</v>
      </c>
      <c r="D4935" s="12" t="str" cm="1">
        <f t="array" ref="D4935">_xlfn.SWITCH(WEEKDAY(C4935,2), 1, "Lundi", 2, "Mardi", 3, "Mercredi", 4, "Jeudi", 5, "Vendredi", 6, "Samedi", 7, "Dimanche", "Erreur")</f>
        <v>Jeudi</v>
      </c>
      <c r="E4935" s="2" t="s">
        <v>35</v>
      </c>
      <c r="F4935" s="2" t="s">
        <v>56</v>
      </c>
      <c r="G4935" s="2" t="s">
        <v>57</v>
      </c>
      <c r="H4935" s="4" t="s">
        <v>22</v>
      </c>
      <c r="I4935" s="5">
        <v>49</v>
      </c>
      <c r="J4935" s="6">
        <v>91</v>
      </c>
      <c r="K4935" s="7">
        <v>4459</v>
      </c>
      <c r="L4935" s="7">
        <v>2809.17</v>
      </c>
      <c r="M4935" s="8">
        <v>0.63</v>
      </c>
      <c r="N4935" s="2" t="s">
        <v>82</v>
      </c>
      <c r="O4935">
        <f t="shared" si="616"/>
        <v>2021</v>
      </c>
      <c r="P4935">
        <f t="shared" si="617"/>
        <v>7</v>
      </c>
      <c r="Q4935" t="str">
        <f t="shared" si="618"/>
        <v>juil</v>
      </c>
      <c r="R4935" t="str">
        <f t="shared" si="619"/>
        <v>Nebraska</v>
      </c>
      <c r="S4935" t="str">
        <f t="shared" si="620"/>
        <v>2021-07</v>
      </c>
      <c r="T4935">
        <f>IF(AND(COUNTIF(Calculs!$Q$2:$Q$12,$O4935)&gt;0,COUNTIF(Calculs!$S$2:$S$12,$E4935)&gt;0,COUNTIF(Calculs!$U$2:$U$12,$H4935)&gt;0),1,0)</f>
        <v>1</v>
      </c>
      <c r="U4935">
        <f t="shared" si="621"/>
        <v>4459</v>
      </c>
      <c r="V4935">
        <f t="shared" si="622"/>
        <v>91</v>
      </c>
      <c r="W4935">
        <f t="shared" si="623"/>
        <v>2809.17</v>
      </c>
    </row>
    <row r="4936" spans="1:23" ht="15.75" customHeight="1" x14ac:dyDescent="0.3">
      <c r="A4936" s="2" t="s">
        <v>13</v>
      </c>
      <c r="B4936" s="2">
        <v>1185732</v>
      </c>
      <c r="C4936" s="3">
        <v>44379</v>
      </c>
      <c r="D4936" s="12" t="str" cm="1">
        <f t="array" ref="D4936">_xlfn.SWITCH(WEEKDAY(C4936,2), 1, "Lundi", 2, "Mardi", 3, "Mercredi", 4, "Jeudi", 5, "Vendredi", 6, "Samedi", 7, "Dimanche", "Erreur")</f>
        <v>Vendredi</v>
      </c>
      <c r="E4936" s="2" t="s">
        <v>35</v>
      </c>
      <c r="F4936" s="2" t="s">
        <v>56</v>
      </c>
      <c r="G4936" s="2" t="s">
        <v>57</v>
      </c>
      <c r="H4936" s="4" t="s">
        <v>16</v>
      </c>
      <c r="I4936" s="5">
        <v>41</v>
      </c>
      <c r="J4936" s="6">
        <v>145</v>
      </c>
      <c r="K4936" s="7">
        <v>5945</v>
      </c>
      <c r="L4936" s="7">
        <v>3150.8500000000004</v>
      </c>
      <c r="M4936" s="8">
        <v>0.53</v>
      </c>
      <c r="N4936" s="2" t="s">
        <v>82</v>
      </c>
      <c r="O4936">
        <f t="shared" si="616"/>
        <v>2021</v>
      </c>
      <c r="P4936">
        <f t="shared" si="617"/>
        <v>7</v>
      </c>
      <c r="Q4936" t="str">
        <f t="shared" si="618"/>
        <v>juil</v>
      </c>
      <c r="R4936" t="str">
        <f t="shared" si="619"/>
        <v>Nebraska</v>
      </c>
      <c r="S4936" t="str">
        <f t="shared" si="620"/>
        <v>2021-07</v>
      </c>
      <c r="T4936">
        <f>IF(AND(COUNTIF(Calculs!$Q$2:$Q$12,$O4936)&gt;0,COUNTIF(Calculs!$S$2:$S$12,$E4936)&gt;0,COUNTIF(Calculs!$U$2:$U$12,$H4936)&gt;0),1,0)</f>
        <v>1</v>
      </c>
      <c r="U4936">
        <f t="shared" si="621"/>
        <v>5945</v>
      </c>
      <c r="V4936">
        <f t="shared" si="622"/>
        <v>145</v>
      </c>
      <c r="W4936">
        <f t="shared" si="623"/>
        <v>3150.8500000000004</v>
      </c>
    </row>
    <row r="4937" spans="1:23" ht="15.75" customHeight="1" x14ac:dyDescent="0.3">
      <c r="A4937" s="2" t="s">
        <v>13</v>
      </c>
      <c r="B4937" s="2">
        <v>1185732</v>
      </c>
      <c r="C4937" s="3">
        <v>44380</v>
      </c>
      <c r="D4937" s="12" t="str" cm="1">
        <f t="array" ref="D4937">_xlfn.SWITCH(WEEKDAY(C4937,2), 1, "Lundi", 2, "Mardi", 3, "Mercredi", 4, "Jeudi", 5, "Vendredi", 6, "Samedi", 7, "Dimanche", "Erreur")</f>
        <v>Samedi</v>
      </c>
      <c r="E4937" s="2" t="s">
        <v>35</v>
      </c>
      <c r="F4937" s="2" t="s">
        <v>56</v>
      </c>
      <c r="G4937" s="2" t="s">
        <v>57</v>
      </c>
      <c r="H4937" s="4" t="s">
        <v>18</v>
      </c>
      <c r="I4937" s="5">
        <v>42</v>
      </c>
      <c r="J4937" s="6">
        <v>80</v>
      </c>
      <c r="K4937" s="7">
        <v>3360</v>
      </c>
      <c r="L4937" s="7">
        <v>1646.3999999999999</v>
      </c>
      <c r="M4937" s="8">
        <v>0.49</v>
      </c>
      <c r="N4937" s="2" t="s">
        <v>82</v>
      </c>
      <c r="O4937">
        <f t="shared" si="616"/>
        <v>2021</v>
      </c>
      <c r="P4937">
        <f t="shared" si="617"/>
        <v>7</v>
      </c>
      <c r="Q4937" t="str">
        <f t="shared" si="618"/>
        <v>juil</v>
      </c>
      <c r="R4937" t="str">
        <f t="shared" si="619"/>
        <v>Nebraska</v>
      </c>
      <c r="S4937" t="str">
        <f t="shared" si="620"/>
        <v>2021-07</v>
      </c>
      <c r="T4937">
        <f>IF(AND(COUNTIF(Calculs!$Q$2:$Q$12,$O4937)&gt;0,COUNTIF(Calculs!$S$2:$S$12,$E4937)&gt;0,COUNTIF(Calculs!$U$2:$U$12,$H4937)&gt;0),1,0)</f>
        <v>1</v>
      </c>
      <c r="U4937">
        <f t="shared" si="621"/>
        <v>3360</v>
      </c>
      <c r="V4937">
        <f t="shared" si="622"/>
        <v>80</v>
      </c>
      <c r="W4937">
        <f t="shared" si="623"/>
        <v>1646.3999999999999</v>
      </c>
    </row>
    <row r="4938" spans="1:23" ht="15.75" customHeight="1" x14ac:dyDescent="0.3">
      <c r="A4938" s="2" t="s">
        <v>13</v>
      </c>
      <c r="B4938" s="2">
        <v>1185732</v>
      </c>
      <c r="C4938" s="3">
        <v>44381</v>
      </c>
      <c r="D4938" s="12" t="str" cm="1">
        <f t="array" ref="D4938">_xlfn.SWITCH(WEEKDAY(C4938,2), 1, "Lundi", 2, "Mardi", 3, "Mercredi", 4, "Jeudi", 5, "Vendredi", 6, "Samedi", 7, "Dimanche", "Erreur")</f>
        <v>Dimanche</v>
      </c>
      <c r="E4938" s="2" t="s">
        <v>35</v>
      </c>
      <c r="F4938" s="2" t="s">
        <v>56</v>
      </c>
      <c r="G4938" s="2" t="s">
        <v>57</v>
      </c>
      <c r="H4938" s="4" t="s">
        <v>19</v>
      </c>
      <c r="I4938" s="5">
        <v>36</v>
      </c>
      <c r="J4938" s="6">
        <v>52</v>
      </c>
      <c r="K4938" s="7">
        <v>1872</v>
      </c>
      <c r="L4938" s="7">
        <v>898.56</v>
      </c>
      <c r="M4938" s="8">
        <v>0.48</v>
      </c>
      <c r="N4938" s="2" t="s">
        <v>82</v>
      </c>
      <c r="O4938">
        <f t="shared" si="616"/>
        <v>2021</v>
      </c>
      <c r="P4938">
        <f t="shared" si="617"/>
        <v>7</v>
      </c>
      <c r="Q4938" t="str">
        <f t="shared" si="618"/>
        <v>juil</v>
      </c>
      <c r="R4938" t="str">
        <f t="shared" si="619"/>
        <v>Nebraska</v>
      </c>
      <c r="S4938" t="str">
        <f t="shared" si="620"/>
        <v>2021-07</v>
      </c>
      <c r="T4938">
        <f>IF(AND(COUNTIF(Calculs!$Q$2:$Q$12,$O4938)&gt;0,COUNTIF(Calculs!$S$2:$S$12,$E4938)&gt;0,COUNTIF(Calculs!$U$2:$U$12,$H4938)&gt;0),1,0)</f>
        <v>1</v>
      </c>
      <c r="U4938">
        <f t="shared" si="621"/>
        <v>1872</v>
      </c>
      <c r="V4938">
        <f t="shared" si="622"/>
        <v>52</v>
      </c>
      <c r="W4938">
        <f t="shared" si="623"/>
        <v>898.56</v>
      </c>
    </row>
    <row r="4939" spans="1:23" ht="15.75" customHeight="1" x14ac:dyDescent="0.3">
      <c r="A4939" s="2" t="s">
        <v>13</v>
      </c>
      <c r="B4939" s="2">
        <v>1185732</v>
      </c>
      <c r="C4939" s="3">
        <v>44382</v>
      </c>
      <c r="D4939" s="12" t="str" cm="1">
        <f t="array" ref="D4939">_xlfn.SWITCH(WEEKDAY(C4939,2), 1, "Lundi", 2, "Mardi", 3, "Mercredi", 4, "Jeudi", 5, "Vendredi", 6, "Samedi", 7, "Dimanche", "Erreur")</f>
        <v>Lundi</v>
      </c>
      <c r="E4939" s="2" t="s">
        <v>35</v>
      </c>
      <c r="F4939" s="2" t="s">
        <v>56</v>
      </c>
      <c r="G4939" s="2" t="s">
        <v>57</v>
      </c>
      <c r="H4939" s="4" t="s">
        <v>20</v>
      </c>
      <c r="I4939" s="5">
        <v>29</v>
      </c>
      <c r="J4939" s="6">
        <v>38</v>
      </c>
      <c r="K4939" s="7">
        <v>1102</v>
      </c>
      <c r="L4939" s="7">
        <v>562.02</v>
      </c>
      <c r="M4939" s="8">
        <v>0.51</v>
      </c>
      <c r="N4939" s="2" t="s">
        <v>82</v>
      </c>
      <c r="O4939">
        <f t="shared" si="616"/>
        <v>2021</v>
      </c>
      <c r="P4939">
        <f t="shared" si="617"/>
        <v>7</v>
      </c>
      <c r="Q4939" t="str">
        <f t="shared" si="618"/>
        <v>juil</v>
      </c>
      <c r="R4939" t="str">
        <f t="shared" si="619"/>
        <v>Nebraska</v>
      </c>
      <c r="S4939" t="str">
        <f t="shared" si="620"/>
        <v>2021-07</v>
      </c>
      <c r="T4939">
        <f>IF(AND(COUNTIF(Calculs!$Q$2:$Q$12,$O4939)&gt;0,COUNTIF(Calculs!$S$2:$S$12,$E4939)&gt;0,COUNTIF(Calculs!$U$2:$U$12,$H4939)&gt;0),1,0)</f>
        <v>1</v>
      </c>
      <c r="U4939">
        <f t="shared" si="621"/>
        <v>1102</v>
      </c>
      <c r="V4939">
        <f t="shared" si="622"/>
        <v>38</v>
      </c>
      <c r="W4939">
        <f t="shared" si="623"/>
        <v>562.02</v>
      </c>
    </row>
    <row r="4940" spans="1:23" ht="15.75" customHeight="1" x14ac:dyDescent="0.3">
      <c r="A4940" s="2" t="s">
        <v>13</v>
      </c>
      <c r="B4940" s="2">
        <v>1185732</v>
      </c>
      <c r="C4940" s="3">
        <v>44383</v>
      </c>
      <c r="D4940" s="12" t="str" cm="1">
        <f t="array" ref="D4940">_xlfn.SWITCH(WEEKDAY(C4940,2), 1, "Lundi", 2, "Mardi", 3, "Mercredi", 4, "Jeudi", 5, "Vendredi", 6, "Samedi", 7, "Dimanche", "Erreur")</f>
        <v>Mardi</v>
      </c>
      <c r="E4940" s="2" t="s">
        <v>35</v>
      </c>
      <c r="F4940" s="2" t="s">
        <v>56</v>
      </c>
      <c r="G4940" s="2" t="s">
        <v>57</v>
      </c>
      <c r="H4940" s="4" t="s">
        <v>21</v>
      </c>
      <c r="I4940" s="5">
        <v>37</v>
      </c>
      <c r="J4940" s="6">
        <v>27</v>
      </c>
      <c r="K4940" s="7">
        <v>999</v>
      </c>
      <c r="L4940" s="7">
        <v>479.52</v>
      </c>
      <c r="M4940" s="8">
        <v>0.48</v>
      </c>
      <c r="N4940" s="2" t="s">
        <v>82</v>
      </c>
      <c r="O4940">
        <f t="shared" si="616"/>
        <v>2021</v>
      </c>
      <c r="P4940">
        <f t="shared" si="617"/>
        <v>7</v>
      </c>
      <c r="Q4940" t="str">
        <f t="shared" si="618"/>
        <v>juil</v>
      </c>
      <c r="R4940" t="str">
        <f t="shared" si="619"/>
        <v>Nebraska</v>
      </c>
      <c r="S4940" t="str">
        <f t="shared" si="620"/>
        <v>2021-07</v>
      </c>
      <c r="T4940">
        <f>IF(AND(COUNTIF(Calculs!$Q$2:$Q$12,$O4940)&gt;0,COUNTIF(Calculs!$S$2:$S$12,$E4940)&gt;0,COUNTIF(Calculs!$U$2:$U$12,$H4940)&gt;0),1,0)</f>
        <v>1</v>
      </c>
      <c r="U4940">
        <f t="shared" si="621"/>
        <v>999</v>
      </c>
      <c r="V4940">
        <f t="shared" si="622"/>
        <v>27</v>
      </c>
      <c r="W4940">
        <f t="shared" si="623"/>
        <v>479.52</v>
      </c>
    </row>
    <row r="4941" spans="1:23" ht="15.75" customHeight="1" x14ac:dyDescent="0.3">
      <c r="A4941" s="2" t="s">
        <v>13</v>
      </c>
      <c r="B4941" s="2">
        <v>1185732</v>
      </c>
      <c r="C4941" s="3">
        <v>44384</v>
      </c>
      <c r="D4941" s="12" t="str" cm="1">
        <f t="array" ref="D4941">_xlfn.SWITCH(WEEKDAY(C4941,2), 1, "Lundi", 2, "Mardi", 3, "Mercredi", 4, "Jeudi", 5, "Vendredi", 6, "Samedi", 7, "Dimanche", "Erreur")</f>
        <v>Mercredi</v>
      </c>
      <c r="E4941" s="2" t="s">
        <v>35</v>
      </c>
      <c r="F4941" s="2" t="s">
        <v>56</v>
      </c>
      <c r="G4941" s="2" t="s">
        <v>57</v>
      </c>
      <c r="H4941" s="4" t="s">
        <v>22</v>
      </c>
      <c r="I4941" s="5">
        <v>44</v>
      </c>
      <c r="J4941" s="6">
        <v>69</v>
      </c>
      <c r="K4941" s="7">
        <v>3036</v>
      </c>
      <c r="L4941" s="7">
        <v>1821.6</v>
      </c>
      <c r="M4941" s="8">
        <v>0.6</v>
      </c>
      <c r="N4941" s="2" t="s">
        <v>82</v>
      </c>
      <c r="O4941">
        <f t="shared" si="616"/>
        <v>2021</v>
      </c>
      <c r="P4941">
        <f t="shared" si="617"/>
        <v>7</v>
      </c>
      <c r="Q4941" t="str">
        <f t="shared" si="618"/>
        <v>juil</v>
      </c>
      <c r="R4941" t="str">
        <f t="shared" si="619"/>
        <v>Nebraska</v>
      </c>
      <c r="S4941" t="str">
        <f t="shared" si="620"/>
        <v>2021-07</v>
      </c>
      <c r="T4941">
        <f>IF(AND(COUNTIF(Calculs!$Q$2:$Q$12,$O4941)&gt;0,COUNTIF(Calculs!$S$2:$S$12,$E4941)&gt;0,COUNTIF(Calculs!$U$2:$U$12,$H4941)&gt;0),1,0)</f>
        <v>1</v>
      </c>
      <c r="U4941">
        <f t="shared" si="621"/>
        <v>3036</v>
      </c>
      <c r="V4941">
        <f t="shared" si="622"/>
        <v>69</v>
      </c>
      <c r="W4941">
        <f t="shared" si="623"/>
        <v>1821.6</v>
      </c>
    </row>
    <row r="4942" spans="1:23" ht="15.75" customHeight="1" x14ac:dyDescent="0.3">
      <c r="A4942" s="2" t="s">
        <v>13</v>
      </c>
      <c r="B4942" s="2">
        <v>1185732</v>
      </c>
      <c r="C4942" s="3">
        <v>44385</v>
      </c>
      <c r="D4942" s="12" t="str" cm="1">
        <f t="array" ref="D4942">_xlfn.SWITCH(WEEKDAY(C4942,2), 1, "Lundi", 2, "Mardi", 3, "Mercredi", 4, "Jeudi", 5, "Vendredi", 6, "Samedi", 7, "Dimanche", "Erreur")</f>
        <v>Jeudi</v>
      </c>
      <c r="E4942" s="2" t="s">
        <v>35</v>
      </c>
      <c r="F4942" s="2" t="s">
        <v>56</v>
      </c>
      <c r="G4942" s="2" t="s">
        <v>57</v>
      </c>
      <c r="H4942" s="4" t="s">
        <v>16</v>
      </c>
      <c r="I4942" s="5">
        <v>38</v>
      </c>
      <c r="J4942" s="6">
        <v>112</v>
      </c>
      <c r="K4942" s="7">
        <v>4256</v>
      </c>
      <c r="L4942" s="7">
        <v>2298.2400000000002</v>
      </c>
      <c r="M4942" s="8">
        <v>0.54</v>
      </c>
      <c r="N4942" s="2" t="s">
        <v>82</v>
      </c>
      <c r="O4942">
        <f t="shared" si="616"/>
        <v>2021</v>
      </c>
      <c r="P4942">
        <f t="shared" si="617"/>
        <v>7</v>
      </c>
      <c r="Q4942" t="str">
        <f t="shared" si="618"/>
        <v>juil</v>
      </c>
      <c r="R4942" t="str">
        <f t="shared" si="619"/>
        <v>Nebraska</v>
      </c>
      <c r="S4942" t="str">
        <f t="shared" si="620"/>
        <v>2021-07</v>
      </c>
      <c r="T4942">
        <f>IF(AND(COUNTIF(Calculs!$Q$2:$Q$12,$O4942)&gt;0,COUNTIF(Calculs!$S$2:$S$12,$E4942)&gt;0,COUNTIF(Calculs!$U$2:$U$12,$H4942)&gt;0),1,0)</f>
        <v>1</v>
      </c>
      <c r="U4942">
        <f t="shared" si="621"/>
        <v>4256</v>
      </c>
      <c r="V4942">
        <f t="shared" si="622"/>
        <v>112</v>
      </c>
      <c r="W4942">
        <f t="shared" si="623"/>
        <v>2298.2400000000002</v>
      </c>
    </row>
    <row r="4943" spans="1:23" ht="15.75" customHeight="1" x14ac:dyDescent="0.3">
      <c r="A4943" s="2" t="s">
        <v>13</v>
      </c>
      <c r="B4943" s="2">
        <v>1185732</v>
      </c>
      <c r="C4943" s="3">
        <v>44386</v>
      </c>
      <c r="D4943" s="12" t="str" cm="1">
        <f t="array" ref="D4943">_xlfn.SWITCH(WEEKDAY(C4943,2), 1, "Lundi", 2, "Mardi", 3, "Mercredi", 4, "Jeudi", 5, "Vendredi", 6, "Samedi", 7, "Dimanche", "Erreur")</f>
        <v>Vendredi</v>
      </c>
      <c r="E4943" s="2" t="s">
        <v>35</v>
      </c>
      <c r="F4943" s="2" t="s">
        <v>56</v>
      </c>
      <c r="G4943" s="2" t="s">
        <v>57</v>
      </c>
      <c r="H4943" s="4" t="s">
        <v>18</v>
      </c>
      <c r="I4943" s="5">
        <v>33</v>
      </c>
      <c r="J4943" s="6">
        <v>56</v>
      </c>
      <c r="K4943" s="7">
        <v>1848</v>
      </c>
      <c r="L4943" s="7">
        <v>850.07999999999993</v>
      </c>
      <c r="M4943" s="8">
        <v>0.45999999999999996</v>
      </c>
      <c r="N4943" s="2" t="s">
        <v>82</v>
      </c>
      <c r="O4943">
        <f t="shared" si="616"/>
        <v>2021</v>
      </c>
      <c r="P4943">
        <f t="shared" si="617"/>
        <v>7</v>
      </c>
      <c r="Q4943" t="str">
        <f t="shared" si="618"/>
        <v>juil</v>
      </c>
      <c r="R4943" t="str">
        <f t="shared" si="619"/>
        <v>Nebraska</v>
      </c>
      <c r="S4943" t="str">
        <f t="shared" si="620"/>
        <v>2021-07</v>
      </c>
      <c r="T4943">
        <f>IF(AND(COUNTIF(Calculs!$Q$2:$Q$12,$O4943)&gt;0,COUNTIF(Calculs!$S$2:$S$12,$E4943)&gt;0,COUNTIF(Calculs!$U$2:$U$12,$H4943)&gt;0),1,0)</f>
        <v>1</v>
      </c>
      <c r="U4943">
        <f t="shared" si="621"/>
        <v>1848</v>
      </c>
      <c r="V4943">
        <f t="shared" si="622"/>
        <v>56</v>
      </c>
      <c r="W4943">
        <f t="shared" si="623"/>
        <v>850.07999999999993</v>
      </c>
    </row>
    <row r="4944" spans="1:23" ht="15.75" customHeight="1" x14ac:dyDescent="0.3">
      <c r="A4944" s="2" t="s">
        <v>13</v>
      </c>
      <c r="B4944" s="2">
        <v>1185732</v>
      </c>
      <c r="C4944" s="3">
        <v>44387</v>
      </c>
      <c r="D4944" s="12" t="str" cm="1">
        <f t="array" ref="D4944">_xlfn.SWITCH(WEEKDAY(C4944,2), 1, "Lundi", 2, "Mardi", 3, "Mercredi", 4, "Jeudi", 5, "Vendredi", 6, "Samedi", 7, "Dimanche", "Erreur")</f>
        <v>Samedi</v>
      </c>
      <c r="E4944" s="2" t="s">
        <v>35</v>
      </c>
      <c r="F4944" s="2" t="s">
        <v>56</v>
      </c>
      <c r="G4944" s="2" t="s">
        <v>57</v>
      </c>
      <c r="H4944" s="4" t="s">
        <v>19</v>
      </c>
      <c r="I4944" s="5">
        <v>18</v>
      </c>
      <c r="J4944" s="6">
        <v>25</v>
      </c>
      <c r="K4944" s="7">
        <v>450</v>
      </c>
      <c r="L4944" s="7">
        <v>216</v>
      </c>
      <c r="M4944" s="8">
        <v>0.48</v>
      </c>
      <c r="N4944" s="2" t="s">
        <v>82</v>
      </c>
      <c r="O4944">
        <f t="shared" si="616"/>
        <v>2021</v>
      </c>
      <c r="P4944">
        <f t="shared" si="617"/>
        <v>7</v>
      </c>
      <c r="Q4944" t="str">
        <f t="shared" si="618"/>
        <v>juil</v>
      </c>
      <c r="R4944" t="str">
        <f t="shared" si="619"/>
        <v>Nebraska</v>
      </c>
      <c r="S4944" t="str">
        <f t="shared" si="620"/>
        <v>2021-07</v>
      </c>
      <c r="T4944">
        <f>IF(AND(COUNTIF(Calculs!$Q$2:$Q$12,$O4944)&gt;0,COUNTIF(Calculs!$S$2:$S$12,$E4944)&gt;0,COUNTIF(Calculs!$U$2:$U$12,$H4944)&gt;0),1,0)</f>
        <v>1</v>
      </c>
      <c r="U4944">
        <f t="shared" si="621"/>
        <v>450</v>
      </c>
      <c r="V4944">
        <f t="shared" si="622"/>
        <v>25</v>
      </c>
      <c r="W4944">
        <f t="shared" si="623"/>
        <v>216</v>
      </c>
    </row>
    <row r="4945" spans="1:23" ht="15.75" customHeight="1" x14ac:dyDescent="0.3">
      <c r="A4945" s="2" t="s">
        <v>13</v>
      </c>
      <c r="B4945" s="2">
        <v>1185732</v>
      </c>
      <c r="C4945" s="3">
        <v>44388</v>
      </c>
      <c r="D4945" s="12" t="str" cm="1">
        <f t="array" ref="D4945">_xlfn.SWITCH(WEEKDAY(C4945,2), 1, "Lundi", 2, "Mardi", 3, "Mercredi", 4, "Jeudi", 5, "Vendredi", 6, "Samedi", 7, "Dimanche", "Erreur")</f>
        <v>Dimanche</v>
      </c>
      <c r="E4945" s="2" t="s">
        <v>35</v>
      </c>
      <c r="F4945" s="2" t="s">
        <v>56</v>
      </c>
      <c r="G4945" s="2" t="s">
        <v>57</v>
      </c>
      <c r="H4945" s="4" t="s">
        <v>20</v>
      </c>
      <c r="I4945" s="5">
        <v>19</v>
      </c>
      <c r="J4945" s="6">
        <v>23</v>
      </c>
      <c r="K4945" s="7">
        <v>437</v>
      </c>
      <c r="L4945" s="7">
        <v>227.24</v>
      </c>
      <c r="M4945" s="8">
        <v>0.52</v>
      </c>
      <c r="N4945" s="2" t="s">
        <v>82</v>
      </c>
      <c r="O4945">
        <f t="shared" si="616"/>
        <v>2021</v>
      </c>
      <c r="P4945">
        <f t="shared" si="617"/>
        <v>7</v>
      </c>
      <c r="Q4945" t="str">
        <f t="shared" si="618"/>
        <v>juil</v>
      </c>
      <c r="R4945" t="str">
        <f t="shared" si="619"/>
        <v>Nebraska</v>
      </c>
      <c r="S4945" t="str">
        <f t="shared" si="620"/>
        <v>2021-07</v>
      </c>
      <c r="T4945">
        <f>IF(AND(COUNTIF(Calculs!$Q$2:$Q$12,$O4945)&gt;0,COUNTIF(Calculs!$S$2:$S$12,$E4945)&gt;0,COUNTIF(Calculs!$U$2:$U$12,$H4945)&gt;0),1,0)</f>
        <v>1</v>
      </c>
      <c r="U4945">
        <f t="shared" si="621"/>
        <v>437</v>
      </c>
      <c r="V4945">
        <f t="shared" si="622"/>
        <v>23</v>
      </c>
      <c r="W4945">
        <f t="shared" si="623"/>
        <v>227.24</v>
      </c>
    </row>
    <row r="4946" spans="1:23" ht="15.75" customHeight="1" x14ac:dyDescent="0.3">
      <c r="A4946" s="2" t="s">
        <v>13</v>
      </c>
      <c r="B4946" s="2">
        <v>1185732</v>
      </c>
      <c r="C4946" s="3">
        <v>44389</v>
      </c>
      <c r="D4946" s="12" t="str" cm="1">
        <f t="array" ref="D4946">_xlfn.SWITCH(WEEKDAY(C4946,2), 1, "Lundi", 2, "Mardi", 3, "Mercredi", 4, "Jeudi", 5, "Vendredi", 6, "Samedi", 7, "Dimanche", "Erreur")</f>
        <v>Lundi</v>
      </c>
      <c r="E4946" s="2" t="s">
        <v>35</v>
      </c>
      <c r="F4946" s="2" t="s">
        <v>56</v>
      </c>
      <c r="G4946" s="2" t="s">
        <v>57</v>
      </c>
      <c r="H4946" s="4" t="s">
        <v>21</v>
      </c>
      <c r="I4946" s="5">
        <v>29</v>
      </c>
      <c r="J4946" s="6">
        <v>21</v>
      </c>
      <c r="K4946" s="7">
        <v>609</v>
      </c>
      <c r="L4946" s="7">
        <v>292.32</v>
      </c>
      <c r="M4946" s="8">
        <v>0.48</v>
      </c>
      <c r="N4946" s="2" t="s">
        <v>82</v>
      </c>
      <c r="O4946">
        <f t="shared" si="616"/>
        <v>2021</v>
      </c>
      <c r="P4946">
        <f t="shared" si="617"/>
        <v>7</v>
      </c>
      <c r="Q4946" t="str">
        <f t="shared" si="618"/>
        <v>juil</v>
      </c>
      <c r="R4946" t="str">
        <f t="shared" si="619"/>
        <v>Nebraska</v>
      </c>
      <c r="S4946" t="str">
        <f t="shared" si="620"/>
        <v>2021-07</v>
      </c>
      <c r="T4946">
        <f>IF(AND(COUNTIF(Calculs!$Q$2:$Q$12,$O4946)&gt;0,COUNTIF(Calculs!$S$2:$S$12,$E4946)&gt;0,COUNTIF(Calculs!$U$2:$U$12,$H4946)&gt;0),1,0)</f>
        <v>1</v>
      </c>
      <c r="U4946">
        <f t="shared" si="621"/>
        <v>609</v>
      </c>
      <c r="V4946">
        <f t="shared" si="622"/>
        <v>21</v>
      </c>
      <c r="W4946">
        <f t="shared" si="623"/>
        <v>292.32</v>
      </c>
    </row>
    <row r="4947" spans="1:23" ht="15.75" customHeight="1" x14ac:dyDescent="0.3">
      <c r="A4947" s="2" t="s">
        <v>13</v>
      </c>
      <c r="B4947" s="2">
        <v>1185732</v>
      </c>
      <c r="C4947" s="3">
        <v>44390</v>
      </c>
      <c r="D4947" s="12" t="str" cm="1">
        <f t="array" ref="D4947">_xlfn.SWITCH(WEEKDAY(C4947,2), 1, "Lundi", 2, "Mardi", 3, "Mercredi", 4, "Jeudi", 5, "Vendredi", 6, "Samedi", 7, "Dimanche", "Erreur")</f>
        <v>Mardi</v>
      </c>
      <c r="E4947" s="2" t="s">
        <v>35</v>
      </c>
      <c r="F4947" s="2" t="s">
        <v>56</v>
      </c>
      <c r="G4947" s="2" t="s">
        <v>57</v>
      </c>
      <c r="H4947" s="4" t="s">
        <v>22</v>
      </c>
      <c r="I4947" s="5">
        <v>34</v>
      </c>
      <c r="J4947" s="6">
        <v>39</v>
      </c>
      <c r="K4947" s="7">
        <v>1326</v>
      </c>
      <c r="L4947" s="7">
        <v>822.12</v>
      </c>
      <c r="M4947" s="8">
        <v>0.62</v>
      </c>
      <c r="N4947" s="2" t="s">
        <v>82</v>
      </c>
      <c r="O4947">
        <f t="shared" si="616"/>
        <v>2021</v>
      </c>
      <c r="P4947">
        <f t="shared" si="617"/>
        <v>7</v>
      </c>
      <c r="Q4947" t="str">
        <f t="shared" si="618"/>
        <v>juil</v>
      </c>
      <c r="R4947" t="str">
        <f t="shared" si="619"/>
        <v>Nebraska</v>
      </c>
      <c r="S4947" t="str">
        <f t="shared" si="620"/>
        <v>2021-07</v>
      </c>
      <c r="T4947">
        <f>IF(AND(COUNTIF(Calculs!$Q$2:$Q$12,$O4947)&gt;0,COUNTIF(Calculs!$S$2:$S$12,$E4947)&gt;0,COUNTIF(Calculs!$U$2:$U$12,$H4947)&gt;0),1,0)</f>
        <v>1</v>
      </c>
      <c r="U4947">
        <f t="shared" si="621"/>
        <v>1326</v>
      </c>
      <c r="V4947">
        <f t="shared" si="622"/>
        <v>39</v>
      </c>
      <c r="W4947">
        <f t="shared" si="623"/>
        <v>822.12</v>
      </c>
    </row>
    <row r="4948" spans="1:23" ht="15.75" customHeight="1" x14ac:dyDescent="0.3">
      <c r="A4948" s="2" t="s">
        <v>13</v>
      </c>
      <c r="B4948" s="2">
        <v>1185732</v>
      </c>
      <c r="C4948" s="3">
        <v>44391</v>
      </c>
      <c r="D4948" s="12" t="str" cm="1">
        <f t="array" ref="D4948">_xlfn.SWITCH(WEEKDAY(C4948,2), 1, "Lundi", 2, "Mardi", 3, "Mercredi", 4, "Jeudi", 5, "Vendredi", 6, "Samedi", 7, "Dimanche", "Erreur")</f>
        <v>Mercredi</v>
      </c>
      <c r="E4948" s="2" t="s">
        <v>35</v>
      </c>
      <c r="F4948" s="2" t="s">
        <v>56</v>
      </c>
      <c r="G4948" s="2" t="s">
        <v>57</v>
      </c>
      <c r="H4948" s="4" t="s">
        <v>16</v>
      </c>
      <c r="I4948" s="5">
        <v>36</v>
      </c>
      <c r="J4948" s="6">
        <v>94</v>
      </c>
      <c r="K4948" s="7">
        <v>3384</v>
      </c>
      <c r="L4948" s="7">
        <v>1827.3600000000001</v>
      </c>
      <c r="M4948" s="8">
        <v>0.54</v>
      </c>
      <c r="N4948" s="2" t="s">
        <v>82</v>
      </c>
      <c r="O4948">
        <f t="shared" si="616"/>
        <v>2021</v>
      </c>
      <c r="P4948">
        <f t="shared" si="617"/>
        <v>7</v>
      </c>
      <c r="Q4948" t="str">
        <f t="shared" si="618"/>
        <v>juil</v>
      </c>
      <c r="R4948" t="str">
        <f t="shared" si="619"/>
        <v>Nebraska</v>
      </c>
      <c r="S4948" t="str">
        <f t="shared" si="620"/>
        <v>2021-07</v>
      </c>
      <c r="T4948">
        <f>IF(AND(COUNTIF(Calculs!$Q$2:$Q$12,$O4948)&gt;0,COUNTIF(Calculs!$S$2:$S$12,$E4948)&gt;0,COUNTIF(Calculs!$U$2:$U$12,$H4948)&gt;0),1,0)</f>
        <v>1</v>
      </c>
      <c r="U4948">
        <f t="shared" si="621"/>
        <v>3384</v>
      </c>
      <c r="V4948">
        <f t="shared" si="622"/>
        <v>94</v>
      </c>
      <c r="W4948">
        <f t="shared" si="623"/>
        <v>1827.3600000000001</v>
      </c>
    </row>
    <row r="4949" spans="1:23" ht="15.75" customHeight="1" x14ac:dyDescent="0.3">
      <c r="A4949" s="2" t="s">
        <v>13</v>
      </c>
      <c r="B4949" s="2">
        <v>1185732</v>
      </c>
      <c r="C4949" s="3">
        <v>44392</v>
      </c>
      <c r="D4949" s="12" t="str" cm="1">
        <f t="array" ref="D4949">_xlfn.SWITCH(WEEKDAY(C4949,2), 1, "Lundi", 2, "Mardi", 3, "Mercredi", 4, "Jeudi", 5, "Vendredi", 6, "Samedi", 7, "Dimanche", "Erreur")</f>
        <v>Jeudi</v>
      </c>
      <c r="E4949" s="2" t="s">
        <v>35</v>
      </c>
      <c r="F4949" s="2" t="s">
        <v>56</v>
      </c>
      <c r="G4949" s="2" t="s">
        <v>57</v>
      </c>
      <c r="H4949" s="4" t="s">
        <v>18</v>
      </c>
      <c r="I4949" s="5">
        <v>29</v>
      </c>
      <c r="J4949" s="6">
        <v>41</v>
      </c>
      <c r="K4949" s="7">
        <v>1189</v>
      </c>
      <c r="L4949" s="7">
        <v>546.93999999999994</v>
      </c>
      <c r="M4949" s="8">
        <v>0.45999999999999996</v>
      </c>
      <c r="N4949" s="2" t="s">
        <v>82</v>
      </c>
      <c r="O4949">
        <f t="shared" si="616"/>
        <v>2021</v>
      </c>
      <c r="P4949">
        <f t="shared" si="617"/>
        <v>7</v>
      </c>
      <c r="Q4949" t="str">
        <f t="shared" si="618"/>
        <v>juil</v>
      </c>
      <c r="R4949" t="str">
        <f t="shared" si="619"/>
        <v>Nebraska</v>
      </c>
      <c r="S4949" t="str">
        <f t="shared" si="620"/>
        <v>2021-07</v>
      </c>
      <c r="T4949">
        <f>IF(AND(COUNTIF(Calculs!$Q$2:$Q$12,$O4949)&gt;0,COUNTIF(Calculs!$S$2:$S$12,$E4949)&gt;0,COUNTIF(Calculs!$U$2:$U$12,$H4949)&gt;0),1,0)</f>
        <v>1</v>
      </c>
      <c r="U4949">
        <f t="shared" si="621"/>
        <v>1189</v>
      </c>
      <c r="V4949">
        <f t="shared" si="622"/>
        <v>41</v>
      </c>
      <c r="W4949">
        <f t="shared" si="623"/>
        <v>546.93999999999994</v>
      </c>
    </row>
    <row r="4950" spans="1:23" ht="15.75" customHeight="1" x14ac:dyDescent="0.3">
      <c r="A4950" s="2" t="s">
        <v>13</v>
      </c>
      <c r="B4950" s="2">
        <v>1185732</v>
      </c>
      <c r="C4950" s="3">
        <v>44393</v>
      </c>
      <c r="D4950" s="12" t="str" cm="1">
        <f t="array" ref="D4950">_xlfn.SWITCH(WEEKDAY(C4950,2), 1, "Lundi", 2, "Mardi", 3, "Mercredi", 4, "Jeudi", 5, "Vendredi", 6, "Samedi", 7, "Dimanche", "Erreur")</f>
        <v>Vendredi</v>
      </c>
      <c r="E4950" s="2" t="s">
        <v>35</v>
      </c>
      <c r="F4950" s="2" t="s">
        <v>56</v>
      </c>
      <c r="G4950" s="2" t="s">
        <v>57</v>
      </c>
      <c r="H4950" s="4" t="s">
        <v>19</v>
      </c>
      <c r="I4950" s="5">
        <v>29</v>
      </c>
      <c r="J4950" s="6">
        <v>14</v>
      </c>
      <c r="K4950" s="7">
        <v>406</v>
      </c>
      <c r="L4950" s="7">
        <v>203</v>
      </c>
      <c r="M4950" s="8">
        <v>0.5</v>
      </c>
      <c r="N4950" s="2" t="s">
        <v>82</v>
      </c>
      <c r="O4950">
        <f t="shared" si="616"/>
        <v>2021</v>
      </c>
      <c r="P4950">
        <f t="shared" si="617"/>
        <v>7</v>
      </c>
      <c r="Q4950" t="str">
        <f t="shared" si="618"/>
        <v>juil</v>
      </c>
      <c r="R4950" t="str">
        <f t="shared" si="619"/>
        <v>Nebraska</v>
      </c>
      <c r="S4950" t="str">
        <f t="shared" si="620"/>
        <v>2021-07</v>
      </c>
      <c r="T4950">
        <f>IF(AND(COUNTIF(Calculs!$Q$2:$Q$12,$O4950)&gt;0,COUNTIF(Calculs!$S$2:$S$12,$E4950)&gt;0,COUNTIF(Calculs!$U$2:$U$12,$H4950)&gt;0),1,0)</f>
        <v>1</v>
      </c>
      <c r="U4950">
        <f t="shared" si="621"/>
        <v>406</v>
      </c>
      <c r="V4950">
        <f t="shared" si="622"/>
        <v>14</v>
      </c>
      <c r="W4950">
        <f t="shared" si="623"/>
        <v>203</v>
      </c>
    </row>
    <row r="4951" spans="1:23" ht="15.75" customHeight="1" x14ac:dyDescent="0.3">
      <c r="A4951" s="2" t="s">
        <v>13</v>
      </c>
      <c r="B4951" s="2">
        <v>1185732</v>
      </c>
      <c r="C4951" s="3">
        <v>44394</v>
      </c>
      <c r="D4951" s="12" t="str" cm="1">
        <f t="array" ref="D4951">_xlfn.SWITCH(WEEKDAY(C4951,2), 1, "Lundi", 2, "Mardi", 3, "Mercredi", 4, "Jeudi", 5, "Vendredi", 6, "Samedi", 7, "Dimanche", "Erreur")</f>
        <v>Samedi</v>
      </c>
      <c r="E4951" s="2" t="s">
        <v>35</v>
      </c>
      <c r="F4951" s="2" t="s">
        <v>56</v>
      </c>
      <c r="G4951" s="2" t="s">
        <v>57</v>
      </c>
      <c r="H4951" s="4" t="s">
        <v>20</v>
      </c>
      <c r="I4951" s="5">
        <v>29</v>
      </c>
      <c r="J4951" s="6">
        <v>7</v>
      </c>
      <c r="K4951" s="7">
        <v>203</v>
      </c>
      <c r="L4951" s="7">
        <v>107.59</v>
      </c>
      <c r="M4951" s="8">
        <v>0.53</v>
      </c>
      <c r="N4951" s="2" t="s">
        <v>82</v>
      </c>
      <c r="O4951">
        <f t="shared" si="616"/>
        <v>2021</v>
      </c>
      <c r="P4951">
        <f t="shared" si="617"/>
        <v>7</v>
      </c>
      <c r="Q4951" t="str">
        <f t="shared" si="618"/>
        <v>juil</v>
      </c>
      <c r="R4951" t="str">
        <f t="shared" si="619"/>
        <v>Nebraska</v>
      </c>
      <c r="S4951" t="str">
        <f t="shared" si="620"/>
        <v>2021-07</v>
      </c>
      <c r="T4951">
        <f>IF(AND(COUNTIF(Calculs!$Q$2:$Q$12,$O4951)&gt;0,COUNTIF(Calculs!$S$2:$S$12,$E4951)&gt;0,COUNTIF(Calculs!$U$2:$U$12,$H4951)&gt;0),1,0)</f>
        <v>1</v>
      </c>
      <c r="U4951">
        <f t="shared" si="621"/>
        <v>203</v>
      </c>
      <c r="V4951">
        <f t="shared" si="622"/>
        <v>7</v>
      </c>
      <c r="W4951">
        <f t="shared" si="623"/>
        <v>107.59</v>
      </c>
    </row>
    <row r="4952" spans="1:23" ht="15.75" customHeight="1" x14ac:dyDescent="0.3">
      <c r="A4952" s="2" t="s">
        <v>13</v>
      </c>
      <c r="B4952" s="2">
        <v>1185732</v>
      </c>
      <c r="C4952" s="3">
        <v>44395</v>
      </c>
      <c r="D4952" s="12" t="str" cm="1">
        <f t="array" ref="D4952">_xlfn.SWITCH(WEEKDAY(C4952,2), 1, "Lundi", 2, "Mardi", 3, "Mercredi", 4, "Jeudi", 5, "Vendredi", 6, "Samedi", 7, "Dimanche", "Erreur")</f>
        <v>Dimanche</v>
      </c>
      <c r="E4952" s="2" t="s">
        <v>35</v>
      </c>
      <c r="F4952" s="2" t="s">
        <v>56</v>
      </c>
      <c r="G4952" s="2" t="s">
        <v>57</v>
      </c>
      <c r="H4952" s="4" t="s">
        <v>21</v>
      </c>
      <c r="I4952" s="5">
        <v>37</v>
      </c>
      <c r="J4952" s="6">
        <v>7</v>
      </c>
      <c r="K4952" s="7">
        <v>259</v>
      </c>
      <c r="L4952" s="7">
        <v>124.32</v>
      </c>
      <c r="M4952" s="8">
        <v>0.48</v>
      </c>
      <c r="N4952" s="2" t="s">
        <v>82</v>
      </c>
      <c r="O4952">
        <f t="shared" si="616"/>
        <v>2021</v>
      </c>
      <c r="P4952">
        <f t="shared" si="617"/>
        <v>7</v>
      </c>
      <c r="Q4952" t="str">
        <f t="shared" si="618"/>
        <v>juil</v>
      </c>
      <c r="R4952" t="str">
        <f t="shared" si="619"/>
        <v>Nebraska</v>
      </c>
      <c r="S4952" t="str">
        <f t="shared" si="620"/>
        <v>2021-07</v>
      </c>
      <c r="T4952">
        <f>IF(AND(COUNTIF(Calculs!$Q$2:$Q$12,$O4952)&gt;0,COUNTIF(Calculs!$S$2:$S$12,$E4952)&gt;0,COUNTIF(Calculs!$U$2:$U$12,$H4952)&gt;0),1,0)</f>
        <v>1</v>
      </c>
      <c r="U4952">
        <f t="shared" si="621"/>
        <v>259</v>
      </c>
      <c r="V4952">
        <f t="shared" si="622"/>
        <v>7</v>
      </c>
      <c r="W4952">
        <f t="shared" si="623"/>
        <v>124.32</v>
      </c>
    </row>
    <row r="4953" spans="1:23" ht="15.75" customHeight="1" x14ac:dyDescent="0.3">
      <c r="A4953" s="2" t="s">
        <v>13</v>
      </c>
      <c r="B4953" s="2">
        <v>1185732</v>
      </c>
      <c r="C4953" s="3">
        <v>44396</v>
      </c>
      <c r="D4953" s="12" t="str" cm="1">
        <f t="array" ref="D4953">_xlfn.SWITCH(WEEKDAY(C4953,2), 1, "Lundi", 2, "Mardi", 3, "Mercredi", 4, "Jeudi", 5, "Vendredi", 6, "Samedi", 7, "Dimanche", "Erreur")</f>
        <v>Lundi</v>
      </c>
      <c r="E4953" s="2" t="s">
        <v>35</v>
      </c>
      <c r="F4953" s="2" t="s">
        <v>56</v>
      </c>
      <c r="G4953" s="2" t="s">
        <v>57</v>
      </c>
      <c r="H4953" s="4" t="s">
        <v>22</v>
      </c>
      <c r="I4953" s="5">
        <v>44</v>
      </c>
      <c r="J4953" s="6">
        <v>38</v>
      </c>
      <c r="K4953" s="7">
        <v>1672</v>
      </c>
      <c r="L4953" s="7">
        <v>1053.3599999999999</v>
      </c>
      <c r="M4953" s="8">
        <v>0.63</v>
      </c>
      <c r="N4953" s="2" t="s">
        <v>82</v>
      </c>
      <c r="O4953">
        <f t="shared" si="616"/>
        <v>2021</v>
      </c>
      <c r="P4953">
        <f t="shared" si="617"/>
        <v>7</v>
      </c>
      <c r="Q4953" t="str">
        <f t="shared" si="618"/>
        <v>juil</v>
      </c>
      <c r="R4953" t="str">
        <f t="shared" si="619"/>
        <v>Nebraska</v>
      </c>
      <c r="S4953" t="str">
        <f t="shared" si="620"/>
        <v>2021-07</v>
      </c>
      <c r="T4953">
        <f>IF(AND(COUNTIF(Calculs!$Q$2:$Q$12,$O4953)&gt;0,COUNTIF(Calculs!$S$2:$S$12,$E4953)&gt;0,COUNTIF(Calculs!$U$2:$U$12,$H4953)&gt;0),1,0)</f>
        <v>1</v>
      </c>
      <c r="U4953">
        <f t="shared" si="621"/>
        <v>1672</v>
      </c>
      <c r="V4953">
        <f t="shared" si="622"/>
        <v>38</v>
      </c>
      <c r="W4953">
        <f t="shared" si="623"/>
        <v>1053.3599999999999</v>
      </c>
    </row>
    <row r="4954" spans="1:23" ht="15.75" customHeight="1" x14ac:dyDescent="0.3">
      <c r="A4954" s="2" t="s">
        <v>13</v>
      </c>
      <c r="B4954" s="2">
        <v>1185732</v>
      </c>
      <c r="C4954" s="3">
        <v>44397</v>
      </c>
      <c r="D4954" s="12" t="str" cm="1">
        <f t="array" ref="D4954">_xlfn.SWITCH(WEEKDAY(C4954,2), 1, "Lundi", 2, "Mardi", 3, "Mercredi", 4, "Jeudi", 5, "Vendredi", 6, "Samedi", 7, "Dimanche", "Erreur")</f>
        <v>Mardi</v>
      </c>
      <c r="E4954" s="2" t="s">
        <v>35</v>
      </c>
      <c r="F4954" s="2" t="s">
        <v>56</v>
      </c>
      <c r="G4954" s="2" t="s">
        <v>57</v>
      </c>
      <c r="H4954" s="4" t="s">
        <v>16</v>
      </c>
      <c r="I4954" s="5">
        <v>37</v>
      </c>
      <c r="J4954" s="6">
        <v>84</v>
      </c>
      <c r="K4954" s="7">
        <v>3108</v>
      </c>
      <c r="L4954" s="7">
        <v>1678.3200000000002</v>
      </c>
      <c r="M4954" s="8">
        <v>0.54</v>
      </c>
      <c r="N4954" s="2" t="s">
        <v>82</v>
      </c>
      <c r="O4954">
        <f t="shared" si="616"/>
        <v>2021</v>
      </c>
      <c r="P4954">
        <f t="shared" si="617"/>
        <v>7</v>
      </c>
      <c r="Q4954" t="str">
        <f t="shared" si="618"/>
        <v>juil</v>
      </c>
      <c r="R4954" t="str">
        <f t="shared" si="619"/>
        <v>Nebraska</v>
      </c>
      <c r="S4954" t="str">
        <f t="shared" si="620"/>
        <v>2021-07</v>
      </c>
      <c r="T4954">
        <f>IF(AND(COUNTIF(Calculs!$Q$2:$Q$12,$O4954)&gt;0,COUNTIF(Calculs!$S$2:$S$12,$E4954)&gt;0,COUNTIF(Calculs!$U$2:$U$12,$H4954)&gt;0),1,0)</f>
        <v>1</v>
      </c>
      <c r="U4954">
        <f t="shared" si="621"/>
        <v>3108</v>
      </c>
      <c r="V4954">
        <f t="shared" si="622"/>
        <v>84</v>
      </c>
      <c r="W4954">
        <f t="shared" si="623"/>
        <v>1678.3200000000002</v>
      </c>
    </row>
    <row r="4955" spans="1:23" ht="15.75" customHeight="1" x14ac:dyDescent="0.3">
      <c r="A4955" s="2" t="s">
        <v>13</v>
      </c>
      <c r="B4955" s="2">
        <v>1185732</v>
      </c>
      <c r="C4955" s="3">
        <v>44398</v>
      </c>
      <c r="D4955" s="12" t="str" cm="1">
        <f t="array" ref="D4955">_xlfn.SWITCH(WEEKDAY(C4955,2), 1, "Lundi", 2, "Mardi", 3, "Mercredi", 4, "Jeudi", 5, "Vendredi", 6, "Samedi", 7, "Dimanche", "Erreur")</f>
        <v>Mercredi</v>
      </c>
      <c r="E4955" s="2" t="s">
        <v>35</v>
      </c>
      <c r="F4955" s="2" t="s">
        <v>56</v>
      </c>
      <c r="G4955" s="2" t="s">
        <v>57</v>
      </c>
      <c r="H4955" s="4" t="s">
        <v>18</v>
      </c>
      <c r="I4955" s="5">
        <v>29</v>
      </c>
      <c r="J4955" s="6">
        <v>41</v>
      </c>
      <c r="K4955" s="7">
        <v>1189</v>
      </c>
      <c r="L4955" s="7">
        <v>546.93999999999994</v>
      </c>
      <c r="M4955" s="8">
        <v>0.45999999999999996</v>
      </c>
      <c r="N4955" s="2" t="s">
        <v>82</v>
      </c>
      <c r="O4955">
        <f t="shared" si="616"/>
        <v>2021</v>
      </c>
      <c r="P4955">
        <f t="shared" si="617"/>
        <v>7</v>
      </c>
      <c r="Q4955" t="str">
        <f t="shared" si="618"/>
        <v>juil</v>
      </c>
      <c r="R4955" t="str">
        <f t="shared" si="619"/>
        <v>Nebraska</v>
      </c>
      <c r="S4955" t="str">
        <f t="shared" si="620"/>
        <v>2021-07</v>
      </c>
      <c r="T4955">
        <f>IF(AND(COUNTIF(Calculs!$Q$2:$Q$12,$O4955)&gt;0,COUNTIF(Calculs!$S$2:$S$12,$E4955)&gt;0,COUNTIF(Calculs!$U$2:$U$12,$H4955)&gt;0),1,0)</f>
        <v>1</v>
      </c>
      <c r="U4955">
        <f t="shared" si="621"/>
        <v>1189</v>
      </c>
      <c r="V4955">
        <f t="shared" si="622"/>
        <v>41</v>
      </c>
      <c r="W4955">
        <f t="shared" si="623"/>
        <v>546.93999999999994</v>
      </c>
    </row>
    <row r="4956" spans="1:23" ht="15.75" customHeight="1" x14ac:dyDescent="0.3">
      <c r="A4956" s="2" t="s">
        <v>13</v>
      </c>
      <c r="B4956" s="2">
        <v>1185732</v>
      </c>
      <c r="C4956" s="3">
        <v>44399</v>
      </c>
      <c r="D4956" s="12" t="str" cm="1">
        <f t="array" ref="D4956">_xlfn.SWITCH(WEEKDAY(C4956,2), 1, "Lundi", 2, "Mardi", 3, "Mercredi", 4, "Jeudi", 5, "Vendredi", 6, "Samedi", 7, "Dimanche", "Erreur")</f>
        <v>Jeudi</v>
      </c>
      <c r="E4956" s="2" t="s">
        <v>35</v>
      </c>
      <c r="F4956" s="2" t="s">
        <v>56</v>
      </c>
      <c r="G4956" s="2" t="s">
        <v>57</v>
      </c>
      <c r="H4956" s="4" t="s">
        <v>19</v>
      </c>
      <c r="I4956" s="5">
        <v>29</v>
      </c>
      <c r="J4956" s="6">
        <v>25</v>
      </c>
      <c r="K4956" s="7">
        <v>725</v>
      </c>
      <c r="L4956" s="7">
        <v>340.75</v>
      </c>
      <c r="M4956" s="8">
        <v>0.47</v>
      </c>
      <c r="N4956" s="2" t="s">
        <v>82</v>
      </c>
      <c r="O4956">
        <f t="shared" si="616"/>
        <v>2021</v>
      </c>
      <c r="P4956">
        <f t="shared" si="617"/>
        <v>7</v>
      </c>
      <c r="Q4956" t="str">
        <f t="shared" si="618"/>
        <v>juil</v>
      </c>
      <c r="R4956" t="str">
        <f t="shared" si="619"/>
        <v>Nebraska</v>
      </c>
      <c r="S4956" t="str">
        <f t="shared" si="620"/>
        <v>2021-07</v>
      </c>
      <c r="T4956">
        <f>IF(AND(COUNTIF(Calculs!$Q$2:$Q$12,$O4956)&gt;0,COUNTIF(Calculs!$S$2:$S$12,$E4956)&gt;0,COUNTIF(Calculs!$U$2:$U$12,$H4956)&gt;0),1,0)</f>
        <v>1</v>
      </c>
      <c r="U4956">
        <f t="shared" si="621"/>
        <v>725</v>
      </c>
      <c r="V4956">
        <f t="shared" si="622"/>
        <v>25</v>
      </c>
      <c r="W4956">
        <f t="shared" si="623"/>
        <v>340.75</v>
      </c>
    </row>
    <row r="4957" spans="1:23" ht="15.75" customHeight="1" x14ac:dyDescent="0.3">
      <c r="A4957" s="2" t="s">
        <v>13</v>
      </c>
      <c r="B4957" s="2">
        <v>1185732</v>
      </c>
      <c r="C4957" s="3">
        <v>44400</v>
      </c>
      <c r="D4957" s="12" t="str" cm="1">
        <f t="array" ref="D4957">_xlfn.SWITCH(WEEKDAY(C4957,2), 1, "Lundi", 2, "Mardi", 3, "Mercredi", 4, "Jeudi", 5, "Vendredi", 6, "Samedi", 7, "Dimanche", "Erreur")</f>
        <v>Vendredi</v>
      </c>
      <c r="E4957" s="2" t="s">
        <v>35</v>
      </c>
      <c r="F4957" s="2" t="s">
        <v>56</v>
      </c>
      <c r="G4957" s="2" t="s">
        <v>57</v>
      </c>
      <c r="H4957" s="4" t="s">
        <v>20</v>
      </c>
      <c r="I4957" s="5">
        <v>27</v>
      </c>
      <c r="J4957" s="6">
        <v>36</v>
      </c>
      <c r="K4957" s="7">
        <v>972</v>
      </c>
      <c r="L4957" s="7">
        <v>534.6</v>
      </c>
      <c r="M4957" s="8">
        <v>0.55000000000000004</v>
      </c>
      <c r="N4957" s="2" t="s">
        <v>82</v>
      </c>
      <c r="O4957">
        <f t="shared" si="616"/>
        <v>2021</v>
      </c>
      <c r="P4957">
        <f t="shared" si="617"/>
        <v>7</v>
      </c>
      <c r="Q4957" t="str">
        <f t="shared" si="618"/>
        <v>juil</v>
      </c>
      <c r="R4957" t="str">
        <f t="shared" si="619"/>
        <v>Nebraska</v>
      </c>
      <c r="S4957" t="str">
        <f t="shared" si="620"/>
        <v>2021-07</v>
      </c>
      <c r="T4957">
        <f>IF(AND(COUNTIF(Calculs!$Q$2:$Q$12,$O4957)&gt;0,COUNTIF(Calculs!$S$2:$S$12,$E4957)&gt;0,COUNTIF(Calculs!$U$2:$U$12,$H4957)&gt;0),1,0)</f>
        <v>1</v>
      </c>
      <c r="U4957">
        <f t="shared" si="621"/>
        <v>972</v>
      </c>
      <c r="V4957">
        <f t="shared" si="622"/>
        <v>36</v>
      </c>
      <c r="W4957">
        <f t="shared" si="623"/>
        <v>534.6</v>
      </c>
    </row>
    <row r="4958" spans="1:23" ht="15.75" customHeight="1" x14ac:dyDescent="0.3">
      <c r="A4958" s="2" t="s">
        <v>13</v>
      </c>
      <c r="B4958" s="2">
        <v>1185732</v>
      </c>
      <c r="C4958" s="3">
        <v>44401</v>
      </c>
      <c r="D4958" s="12" t="str" cm="1">
        <f t="array" ref="D4958">_xlfn.SWITCH(WEEKDAY(C4958,2), 1, "Lundi", 2, "Mardi", 3, "Mercredi", 4, "Jeudi", 5, "Vendredi", 6, "Samedi", 7, "Dimanche", "Erreur")</f>
        <v>Samedi</v>
      </c>
      <c r="E4958" s="2" t="s">
        <v>35</v>
      </c>
      <c r="F4958" s="2" t="s">
        <v>56</v>
      </c>
      <c r="G4958" s="2" t="s">
        <v>57</v>
      </c>
      <c r="H4958" s="4" t="s">
        <v>21</v>
      </c>
      <c r="I4958" s="5">
        <v>48</v>
      </c>
      <c r="J4958" s="6">
        <v>27</v>
      </c>
      <c r="K4958" s="7">
        <v>1296</v>
      </c>
      <c r="L4958" s="7">
        <v>583.19999999999993</v>
      </c>
      <c r="M4958" s="8">
        <v>0.44999999999999996</v>
      </c>
      <c r="N4958" s="2" t="s">
        <v>82</v>
      </c>
      <c r="O4958">
        <f t="shared" si="616"/>
        <v>2021</v>
      </c>
      <c r="P4958">
        <f t="shared" si="617"/>
        <v>7</v>
      </c>
      <c r="Q4958" t="str">
        <f t="shared" si="618"/>
        <v>juil</v>
      </c>
      <c r="R4958" t="str">
        <f t="shared" si="619"/>
        <v>Nebraska</v>
      </c>
      <c r="S4958" t="str">
        <f t="shared" si="620"/>
        <v>2021-07</v>
      </c>
      <c r="T4958">
        <f>IF(AND(COUNTIF(Calculs!$Q$2:$Q$12,$O4958)&gt;0,COUNTIF(Calculs!$S$2:$S$12,$E4958)&gt;0,COUNTIF(Calculs!$U$2:$U$12,$H4958)&gt;0),1,0)</f>
        <v>1</v>
      </c>
      <c r="U4958">
        <f t="shared" si="621"/>
        <v>1296</v>
      </c>
      <c r="V4958">
        <f t="shared" si="622"/>
        <v>27</v>
      </c>
      <c r="W4958">
        <f t="shared" si="623"/>
        <v>583.19999999999993</v>
      </c>
    </row>
    <row r="4959" spans="1:23" ht="15.75" customHeight="1" x14ac:dyDescent="0.3">
      <c r="A4959" s="2" t="s">
        <v>13</v>
      </c>
      <c r="B4959" s="2">
        <v>1185732</v>
      </c>
      <c r="C4959" s="3">
        <v>44402</v>
      </c>
      <c r="D4959" s="12" t="str" cm="1">
        <f t="array" ref="D4959">_xlfn.SWITCH(WEEKDAY(C4959,2), 1, "Lundi", 2, "Mardi", 3, "Mercredi", 4, "Jeudi", 5, "Vendredi", 6, "Samedi", 7, "Dimanche", "Erreur")</f>
        <v>Dimanche</v>
      </c>
      <c r="E4959" s="2" t="s">
        <v>35</v>
      </c>
      <c r="F4959" s="2" t="s">
        <v>56</v>
      </c>
      <c r="G4959" s="2" t="s">
        <v>57</v>
      </c>
      <c r="H4959" s="4" t="s">
        <v>22</v>
      </c>
      <c r="I4959" s="5">
        <v>53</v>
      </c>
      <c r="J4959" s="6">
        <v>58</v>
      </c>
      <c r="K4959" s="7">
        <v>3074</v>
      </c>
      <c r="L4959" s="7">
        <v>1905.8799999999999</v>
      </c>
      <c r="M4959" s="8">
        <v>0.62</v>
      </c>
      <c r="N4959" s="2" t="s">
        <v>82</v>
      </c>
      <c r="O4959">
        <f t="shared" si="616"/>
        <v>2021</v>
      </c>
      <c r="P4959">
        <f t="shared" si="617"/>
        <v>7</v>
      </c>
      <c r="Q4959" t="str">
        <f t="shared" si="618"/>
        <v>juil</v>
      </c>
      <c r="R4959" t="str">
        <f t="shared" si="619"/>
        <v>Nebraska</v>
      </c>
      <c r="S4959" t="str">
        <f t="shared" si="620"/>
        <v>2021-07</v>
      </c>
      <c r="T4959">
        <f>IF(AND(COUNTIF(Calculs!$Q$2:$Q$12,$O4959)&gt;0,COUNTIF(Calculs!$S$2:$S$12,$E4959)&gt;0,COUNTIF(Calculs!$U$2:$U$12,$H4959)&gt;0),1,0)</f>
        <v>1</v>
      </c>
      <c r="U4959">
        <f t="shared" si="621"/>
        <v>3074</v>
      </c>
      <c r="V4959">
        <f t="shared" si="622"/>
        <v>58</v>
      </c>
      <c r="W4959">
        <f t="shared" si="623"/>
        <v>1905.8799999999999</v>
      </c>
    </row>
    <row r="4960" spans="1:23" ht="15.75" customHeight="1" x14ac:dyDescent="0.3">
      <c r="A4960" s="2" t="s">
        <v>13</v>
      </c>
      <c r="B4960" s="2">
        <v>1185732</v>
      </c>
      <c r="C4960" s="3">
        <v>44403</v>
      </c>
      <c r="D4960" s="12" t="str" cm="1">
        <f t="array" ref="D4960">_xlfn.SWITCH(WEEKDAY(C4960,2), 1, "Lundi", 2, "Mardi", 3, "Mercredi", 4, "Jeudi", 5, "Vendredi", 6, "Samedi", 7, "Dimanche", "Erreur")</f>
        <v>Lundi</v>
      </c>
      <c r="E4960" s="2" t="s">
        <v>35</v>
      </c>
      <c r="F4960" s="2" t="s">
        <v>56</v>
      </c>
      <c r="G4960" s="2" t="s">
        <v>57</v>
      </c>
      <c r="H4960" s="4" t="s">
        <v>16</v>
      </c>
      <c r="I4960" s="5">
        <v>49</v>
      </c>
      <c r="J4960" s="6">
        <v>117</v>
      </c>
      <c r="K4960" s="7">
        <v>5733</v>
      </c>
      <c r="L4960" s="7">
        <v>2866.5</v>
      </c>
      <c r="M4960" s="8">
        <v>0.5</v>
      </c>
      <c r="N4960" s="2" t="s">
        <v>82</v>
      </c>
      <c r="O4960">
        <f t="shared" si="616"/>
        <v>2021</v>
      </c>
      <c r="P4960">
        <f t="shared" si="617"/>
        <v>7</v>
      </c>
      <c r="Q4960" t="str">
        <f t="shared" si="618"/>
        <v>juil</v>
      </c>
      <c r="R4960" t="str">
        <f t="shared" si="619"/>
        <v>Nebraska</v>
      </c>
      <c r="S4960" t="str">
        <f t="shared" si="620"/>
        <v>2021-07</v>
      </c>
      <c r="T4960">
        <f>IF(AND(COUNTIF(Calculs!$Q$2:$Q$12,$O4960)&gt;0,COUNTIF(Calculs!$S$2:$S$12,$E4960)&gt;0,COUNTIF(Calculs!$U$2:$U$12,$H4960)&gt;0),1,0)</f>
        <v>1</v>
      </c>
      <c r="U4960">
        <f t="shared" si="621"/>
        <v>5733</v>
      </c>
      <c r="V4960">
        <f t="shared" si="622"/>
        <v>117</v>
      </c>
      <c r="W4960">
        <f t="shared" si="623"/>
        <v>2866.5</v>
      </c>
    </row>
    <row r="4961" spans="1:23" ht="15.75" customHeight="1" x14ac:dyDescent="0.3">
      <c r="A4961" s="2" t="s">
        <v>13</v>
      </c>
      <c r="B4961" s="2">
        <v>1185732</v>
      </c>
      <c r="C4961" s="3">
        <v>44404</v>
      </c>
      <c r="D4961" s="12" t="str" cm="1">
        <f t="array" ref="D4961">_xlfn.SWITCH(WEEKDAY(C4961,2), 1, "Lundi", 2, "Mardi", 3, "Mercredi", 4, "Jeudi", 5, "Vendredi", 6, "Samedi", 7, "Dimanche", "Erreur")</f>
        <v>Mardi</v>
      </c>
      <c r="E4961" s="2" t="s">
        <v>35</v>
      </c>
      <c r="F4961" s="2" t="s">
        <v>56</v>
      </c>
      <c r="G4961" s="2" t="s">
        <v>57</v>
      </c>
      <c r="H4961" s="4" t="s">
        <v>18</v>
      </c>
      <c r="I4961" s="5">
        <v>36</v>
      </c>
      <c r="J4961" s="6">
        <v>63</v>
      </c>
      <c r="K4961" s="7">
        <v>2268</v>
      </c>
      <c r="L4961" s="7">
        <v>1134</v>
      </c>
      <c r="M4961" s="8">
        <v>0.5</v>
      </c>
      <c r="N4961" s="2" t="s">
        <v>82</v>
      </c>
      <c r="O4961">
        <f t="shared" si="616"/>
        <v>2021</v>
      </c>
      <c r="P4961">
        <f t="shared" si="617"/>
        <v>7</v>
      </c>
      <c r="Q4961" t="str">
        <f t="shared" si="618"/>
        <v>juil</v>
      </c>
      <c r="R4961" t="str">
        <f t="shared" si="619"/>
        <v>Nebraska</v>
      </c>
      <c r="S4961" t="str">
        <f t="shared" si="620"/>
        <v>2021-07</v>
      </c>
      <c r="T4961">
        <f>IF(AND(COUNTIF(Calculs!$Q$2:$Q$12,$O4961)&gt;0,COUNTIF(Calculs!$S$2:$S$12,$E4961)&gt;0,COUNTIF(Calculs!$U$2:$U$12,$H4961)&gt;0),1,0)</f>
        <v>1</v>
      </c>
      <c r="U4961">
        <f t="shared" si="621"/>
        <v>2268</v>
      </c>
      <c r="V4961">
        <f t="shared" si="622"/>
        <v>63</v>
      </c>
      <c r="W4961">
        <f t="shared" si="623"/>
        <v>1134</v>
      </c>
    </row>
    <row r="4962" spans="1:23" ht="15.75" customHeight="1" x14ac:dyDescent="0.3">
      <c r="A4962" s="2" t="s">
        <v>13</v>
      </c>
      <c r="B4962" s="2">
        <v>1185732</v>
      </c>
      <c r="C4962" s="3">
        <v>44405</v>
      </c>
      <c r="D4962" s="12" t="str" cm="1">
        <f t="array" ref="D4962">_xlfn.SWITCH(WEEKDAY(C4962,2), 1, "Lundi", 2, "Mardi", 3, "Mercredi", 4, "Jeudi", 5, "Vendredi", 6, "Samedi", 7, "Dimanche", "Erreur")</f>
        <v>Mercredi</v>
      </c>
      <c r="E4962" s="2" t="s">
        <v>35</v>
      </c>
      <c r="F4962" s="2" t="s">
        <v>56</v>
      </c>
      <c r="G4962" s="2" t="s">
        <v>57</v>
      </c>
      <c r="H4962" s="4" t="s">
        <v>19</v>
      </c>
      <c r="I4962" s="5">
        <v>39</v>
      </c>
      <c r="J4962" s="6">
        <v>60</v>
      </c>
      <c r="K4962" s="7">
        <v>2340</v>
      </c>
      <c r="L4962" s="7">
        <v>1146.5999999999999</v>
      </c>
      <c r="M4962" s="8">
        <v>0.49</v>
      </c>
      <c r="N4962" s="2" t="s">
        <v>82</v>
      </c>
      <c r="O4962">
        <f t="shared" si="616"/>
        <v>2021</v>
      </c>
      <c r="P4962">
        <f t="shared" si="617"/>
        <v>7</v>
      </c>
      <c r="Q4962" t="str">
        <f t="shared" si="618"/>
        <v>juil</v>
      </c>
      <c r="R4962" t="str">
        <f t="shared" si="619"/>
        <v>Nebraska</v>
      </c>
      <c r="S4962" t="str">
        <f t="shared" si="620"/>
        <v>2021-07</v>
      </c>
      <c r="T4962">
        <f>IF(AND(COUNTIF(Calculs!$Q$2:$Q$12,$O4962)&gt;0,COUNTIF(Calculs!$S$2:$S$12,$E4962)&gt;0,COUNTIF(Calculs!$U$2:$U$12,$H4962)&gt;0),1,0)</f>
        <v>1</v>
      </c>
      <c r="U4962">
        <f t="shared" si="621"/>
        <v>2340</v>
      </c>
      <c r="V4962">
        <f t="shared" si="622"/>
        <v>60</v>
      </c>
      <c r="W4962">
        <f t="shared" si="623"/>
        <v>1146.5999999999999</v>
      </c>
    </row>
    <row r="4963" spans="1:23" ht="15.75" customHeight="1" x14ac:dyDescent="0.3">
      <c r="A4963" s="2" t="s">
        <v>13</v>
      </c>
      <c r="B4963" s="2">
        <v>1185732</v>
      </c>
      <c r="C4963" s="3">
        <v>44406</v>
      </c>
      <c r="D4963" s="12" t="str" cm="1">
        <f t="array" ref="D4963">_xlfn.SWITCH(WEEKDAY(C4963,2), 1, "Lundi", 2, "Mardi", 3, "Mercredi", 4, "Jeudi", 5, "Vendredi", 6, "Samedi", 7, "Dimanche", "Erreur")</f>
        <v>Jeudi</v>
      </c>
      <c r="E4963" s="2" t="s">
        <v>35</v>
      </c>
      <c r="F4963" s="2" t="s">
        <v>56</v>
      </c>
      <c r="G4963" s="2" t="s">
        <v>57</v>
      </c>
      <c r="H4963" s="4" t="s">
        <v>20</v>
      </c>
      <c r="I4963" s="5">
        <v>38</v>
      </c>
      <c r="J4963" s="6">
        <v>38</v>
      </c>
      <c r="K4963" s="7">
        <v>1444</v>
      </c>
      <c r="L4963" s="7">
        <v>794.2</v>
      </c>
      <c r="M4963" s="8">
        <v>0.55000000000000004</v>
      </c>
      <c r="N4963" s="2" t="s">
        <v>82</v>
      </c>
      <c r="O4963">
        <f t="shared" si="616"/>
        <v>2021</v>
      </c>
      <c r="P4963">
        <f t="shared" si="617"/>
        <v>7</v>
      </c>
      <c r="Q4963" t="str">
        <f t="shared" si="618"/>
        <v>juil</v>
      </c>
      <c r="R4963" t="str">
        <f t="shared" si="619"/>
        <v>Nebraska</v>
      </c>
      <c r="S4963" t="str">
        <f t="shared" si="620"/>
        <v>2021-07</v>
      </c>
      <c r="T4963">
        <f>IF(AND(COUNTIF(Calculs!$Q$2:$Q$12,$O4963)&gt;0,COUNTIF(Calculs!$S$2:$S$12,$E4963)&gt;0,COUNTIF(Calculs!$U$2:$U$12,$H4963)&gt;0),1,0)</f>
        <v>1</v>
      </c>
      <c r="U4963">
        <f t="shared" si="621"/>
        <v>1444</v>
      </c>
      <c r="V4963">
        <f t="shared" si="622"/>
        <v>38</v>
      </c>
      <c r="W4963">
        <f t="shared" si="623"/>
        <v>794.2</v>
      </c>
    </row>
    <row r="4964" spans="1:23" ht="15.75" customHeight="1" x14ac:dyDescent="0.3">
      <c r="A4964" s="2" t="s">
        <v>13</v>
      </c>
      <c r="B4964" s="2">
        <v>1185732</v>
      </c>
      <c r="C4964" s="3">
        <v>44407</v>
      </c>
      <c r="D4964" s="12" t="str" cm="1">
        <f t="array" ref="D4964">_xlfn.SWITCH(WEEKDAY(C4964,2), 1, "Lundi", 2, "Mardi", 3, "Mercredi", 4, "Jeudi", 5, "Vendredi", 6, "Samedi", 7, "Dimanche", "Erreur")</f>
        <v>Vendredi</v>
      </c>
      <c r="E4964" s="2" t="s">
        <v>35</v>
      </c>
      <c r="F4964" s="2" t="s">
        <v>56</v>
      </c>
      <c r="G4964" s="2" t="s">
        <v>57</v>
      </c>
      <c r="H4964" s="4" t="s">
        <v>21</v>
      </c>
      <c r="I4964" s="5">
        <v>45</v>
      </c>
      <c r="J4964" s="6">
        <v>39</v>
      </c>
      <c r="K4964" s="7">
        <v>1755</v>
      </c>
      <c r="L4964" s="7">
        <v>842.4</v>
      </c>
      <c r="M4964" s="8">
        <v>0.48</v>
      </c>
      <c r="N4964" s="2" t="s">
        <v>82</v>
      </c>
      <c r="O4964">
        <f t="shared" si="616"/>
        <v>2021</v>
      </c>
      <c r="P4964">
        <f t="shared" si="617"/>
        <v>7</v>
      </c>
      <c r="Q4964" t="str">
        <f t="shared" si="618"/>
        <v>juil</v>
      </c>
      <c r="R4964" t="str">
        <f t="shared" si="619"/>
        <v>Nebraska</v>
      </c>
      <c r="S4964" t="str">
        <f t="shared" si="620"/>
        <v>2021-07</v>
      </c>
      <c r="T4964">
        <f>IF(AND(COUNTIF(Calculs!$Q$2:$Q$12,$O4964)&gt;0,COUNTIF(Calculs!$S$2:$S$12,$E4964)&gt;0,COUNTIF(Calculs!$U$2:$U$12,$H4964)&gt;0),1,0)</f>
        <v>1</v>
      </c>
      <c r="U4964">
        <f t="shared" si="621"/>
        <v>1755</v>
      </c>
      <c r="V4964">
        <f t="shared" si="622"/>
        <v>39</v>
      </c>
      <c r="W4964">
        <f t="shared" si="623"/>
        <v>842.4</v>
      </c>
    </row>
    <row r="4965" spans="1:23" ht="15.75" customHeight="1" x14ac:dyDescent="0.3">
      <c r="A4965" s="2" t="s">
        <v>13</v>
      </c>
      <c r="B4965" s="2">
        <v>1185732</v>
      </c>
      <c r="C4965" s="3">
        <v>44408</v>
      </c>
      <c r="D4965" s="12" t="str" cm="1">
        <f t="array" ref="D4965">_xlfn.SWITCH(WEEKDAY(C4965,2), 1, "Lundi", 2, "Mardi", 3, "Mercredi", 4, "Jeudi", 5, "Vendredi", 6, "Samedi", 7, "Dimanche", "Erreur")</f>
        <v>Samedi</v>
      </c>
      <c r="E4965" s="2" t="s">
        <v>35</v>
      </c>
      <c r="F4965" s="2" t="s">
        <v>56</v>
      </c>
      <c r="G4965" s="2" t="s">
        <v>57</v>
      </c>
      <c r="H4965" s="4" t="s">
        <v>22</v>
      </c>
      <c r="I4965" s="5">
        <v>54</v>
      </c>
      <c r="J4965" s="6">
        <v>65</v>
      </c>
      <c r="K4965" s="7">
        <v>3510</v>
      </c>
      <c r="L4965" s="7">
        <v>2176.1999999999998</v>
      </c>
      <c r="M4965" s="8">
        <v>0.62</v>
      </c>
      <c r="N4965" s="2" t="s">
        <v>82</v>
      </c>
      <c r="O4965">
        <f t="shared" si="616"/>
        <v>2021</v>
      </c>
      <c r="P4965">
        <f t="shared" si="617"/>
        <v>7</v>
      </c>
      <c r="Q4965" t="str">
        <f t="shared" si="618"/>
        <v>juil</v>
      </c>
      <c r="R4965" t="str">
        <f t="shared" si="619"/>
        <v>Nebraska</v>
      </c>
      <c r="S4965" t="str">
        <f t="shared" si="620"/>
        <v>2021-07</v>
      </c>
      <c r="T4965">
        <f>IF(AND(COUNTIF(Calculs!$Q$2:$Q$12,$O4965)&gt;0,COUNTIF(Calculs!$S$2:$S$12,$E4965)&gt;0,COUNTIF(Calculs!$U$2:$U$12,$H4965)&gt;0),1,0)</f>
        <v>1</v>
      </c>
      <c r="U4965">
        <f t="shared" si="621"/>
        <v>3510</v>
      </c>
      <c r="V4965">
        <f t="shared" si="622"/>
        <v>65</v>
      </c>
      <c r="W4965">
        <f t="shared" si="623"/>
        <v>2176.1999999999998</v>
      </c>
    </row>
    <row r="4966" spans="1:23" ht="15.75" customHeight="1" x14ac:dyDescent="0.3">
      <c r="A4966" s="2" t="s">
        <v>25</v>
      </c>
      <c r="B4966" s="2">
        <v>1197831</v>
      </c>
      <c r="C4966" s="3">
        <v>44409</v>
      </c>
      <c r="D4966" s="12" t="str" cm="1">
        <f t="array" ref="D4966">_xlfn.SWITCH(WEEKDAY(C4966,2), 1, "Lundi", 2, "Mardi", 3, "Mercredi", 4, "Jeudi", 5, "Vendredi", 6, "Samedi", 7, "Dimanche", "Erreur")</f>
        <v>Dimanche</v>
      </c>
      <c r="E4966" s="2" t="s">
        <v>35</v>
      </c>
      <c r="F4966" s="2" t="s">
        <v>56</v>
      </c>
      <c r="G4966" s="2" t="s">
        <v>57</v>
      </c>
      <c r="H4966" s="4" t="s">
        <v>16</v>
      </c>
      <c r="I4966" s="5">
        <v>19</v>
      </c>
      <c r="J4966" s="6">
        <v>203</v>
      </c>
      <c r="K4966" s="7">
        <v>3857</v>
      </c>
      <c r="L4966" s="7">
        <v>2044.21</v>
      </c>
      <c r="M4966" s="8">
        <v>0.53</v>
      </c>
      <c r="N4966" s="2" t="s">
        <v>82</v>
      </c>
      <c r="O4966">
        <f t="shared" si="616"/>
        <v>2021</v>
      </c>
      <c r="P4966">
        <f t="shared" si="617"/>
        <v>8</v>
      </c>
      <c r="Q4966" t="str">
        <f t="shared" si="618"/>
        <v>août</v>
      </c>
      <c r="R4966" t="str">
        <f t="shared" si="619"/>
        <v>Nebraska</v>
      </c>
      <c r="S4966" t="str">
        <f t="shared" si="620"/>
        <v>2021-08</v>
      </c>
      <c r="T4966">
        <f>IF(AND(COUNTIF(Calculs!$Q$2:$Q$12,$O4966)&gt;0,COUNTIF(Calculs!$S$2:$S$12,$E4966)&gt;0,COUNTIF(Calculs!$U$2:$U$12,$H4966)&gt;0),1,0)</f>
        <v>1</v>
      </c>
      <c r="U4966">
        <f t="shared" si="621"/>
        <v>3857</v>
      </c>
      <c r="V4966">
        <f t="shared" si="622"/>
        <v>203</v>
      </c>
      <c r="W4966">
        <f t="shared" si="623"/>
        <v>2044.21</v>
      </c>
    </row>
    <row r="4967" spans="1:23" ht="15.75" customHeight="1" x14ac:dyDescent="0.3">
      <c r="A4967" s="2" t="s">
        <v>25</v>
      </c>
      <c r="B4967" s="2">
        <v>1197831</v>
      </c>
      <c r="C4967" s="3">
        <v>44410</v>
      </c>
      <c r="D4967" s="12" t="str" cm="1">
        <f t="array" ref="D4967">_xlfn.SWITCH(WEEKDAY(C4967,2), 1, "Lundi", 2, "Mardi", 3, "Mercredi", 4, "Jeudi", 5, "Vendredi", 6, "Samedi", 7, "Dimanche", "Erreur")</f>
        <v>Lundi</v>
      </c>
      <c r="E4967" s="2" t="s">
        <v>35</v>
      </c>
      <c r="F4967" s="2" t="s">
        <v>56</v>
      </c>
      <c r="G4967" s="2" t="s">
        <v>57</v>
      </c>
      <c r="H4967" s="4" t="s">
        <v>18</v>
      </c>
      <c r="I4967" s="5">
        <v>29</v>
      </c>
      <c r="J4967" s="6">
        <v>196</v>
      </c>
      <c r="K4967" s="7">
        <v>5684</v>
      </c>
      <c r="L4967" s="7">
        <v>3069.36</v>
      </c>
      <c r="M4967" s="8">
        <v>0.54</v>
      </c>
      <c r="N4967" s="2" t="s">
        <v>82</v>
      </c>
      <c r="O4967">
        <f t="shared" si="616"/>
        <v>2021</v>
      </c>
      <c r="P4967">
        <f t="shared" si="617"/>
        <v>8</v>
      </c>
      <c r="Q4967" t="str">
        <f t="shared" si="618"/>
        <v>août</v>
      </c>
      <c r="R4967" t="str">
        <f t="shared" si="619"/>
        <v>Nebraska</v>
      </c>
      <c r="S4967" t="str">
        <f t="shared" si="620"/>
        <v>2021-08</v>
      </c>
      <c r="T4967">
        <f>IF(AND(COUNTIF(Calculs!$Q$2:$Q$12,$O4967)&gt;0,COUNTIF(Calculs!$S$2:$S$12,$E4967)&gt;0,COUNTIF(Calculs!$U$2:$U$12,$H4967)&gt;0),1,0)</f>
        <v>1</v>
      </c>
      <c r="U4967">
        <f t="shared" si="621"/>
        <v>5684</v>
      </c>
      <c r="V4967">
        <f t="shared" si="622"/>
        <v>196</v>
      </c>
      <c r="W4967">
        <f t="shared" si="623"/>
        <v>3069.36</v>
      </c>
    </row>
    <row r="4968" spans="1:23" ht="15.75" customHeight="1" x14ac:dyDescent="0.3">
      <c r="A4968" s="2" t="s">
        <v>25</v>
      </c>
      <c r="B4968" s="2">
        <v>1197831</v>
      </c>
      <c r="C4968" s="3">
        <v>44411</v>
      </c>
      <c r="D4968" s="12" t="str" cm="1">
        <f t="array" ref="D4968">_xlfn.SWITCH(WEEKDAY(C4968,2), 1, "Lundi", 2, "Mardi", 3, "Mercredi", 4, "Jeudi", 5, "Vendredi", 6, "Samedi", 7, "Dimanche", "Erreur")</f>
        <v>Mardi</v>
      </c>
      <c r="E4968" s="2" t="s">
        <v>35</v>
      </c>
      <c r="F4968" s="2" t="s">
        <v>56</v>
      </c>
      <c r="G4968" s="2" t="s">
        <v>57</v>
      </c>
      <c r="H4968" s="4" t="s">
        <v>19</v>
      </c>
      <c r="I4968" s="5">
        <v>28</v>
      </c>
      <c r="J4968" s="6">
        <v>138</v>
      </c>
      <c r="K4968" s="7">
        <v>3864</v>
      </c>
      <c r="L4968" s="7">
        <v>2125.1999999999998</v>
      </c>
      <c r="M4968" s="8">
        <v>0.54999999999999993</v>
      </c>
      <c r="N4968" s="2" t="s">
        <v>82</v>
      </c>
      <c r="O4968">
        <f t="shared" si="616"/>
        <v>2021</v>
      </c>
      <c r="P4968">
        <f t="shared" si="617"/>
        <v>8</v>
      </c>
      <c r="Q4968" t="str">
        <f t="shared" si="618"/>
        <v>août</v>
      </c>
      <c r="R4968" t="str">
        <f t="shared" si="619"/>
        <v>Nebraska</v>
      </c>
      <c r="S4968" t="str">
        <f t="shared" si="620"/>
        <v>2021-08</v>
      </c>
      <c r="T4968">
        <f>IF(AND(COUNTIF(Calculs!$Q$2:$Q$12,$O4968)&gt;0,COUNTIF(Calculs!$S$2:$S$12,$E4968)&gt;0,COUNTIF(Calculs!$U$2:$U$12,$H4968)&gt;0),1,0)</f>
        <v>1</v>
      </c>
      <c r="U4968">
        <f t="shared" si="621"/>
        <v>3864</v>
      </c>
      <c r="V4968">
        <f t="shared" si="622"/>
        <v>138</v>
      </c>
      <c r="W4968">
        <f t="shared" si="623"/>
        <v>2125.1999999999998</v>
      </c>
    </row>
    <row r="4969" spans="1:23" ht="15.75" customHeight="1" x14ac:dyDescent="0.3">
      <c r="A4969" s="2" t="s">
        <v>25</v>
      </c>
      <c r="B4969" s="2">
        <v>1197831</v>
      </c>
      <c r="C4969" s="3">
        <v>44412</v>
      </c>
      <c r="D4969" s="12" t="str" cm="1">
        <f t="array" ref="D4969">_xlfn.SWITCH(WEEKDAY(C4969,2), 1, "Lundi", 2, "Mardi", 3, "Mercredi", 4, "Jeudi", 5, "Vendredi", 6, "Samedi", 7, "Dimanche", "Erreur")</f>
        <v>Mercredi</v>
      </c>
      <c r="E4969" s="2" t="s">
        <v>35</v>
      </c>
      <c r="F4969" s="2" t="s">
        <v>56</v>
      </c>
      <c r="G4969" s="2" t="s">
        <v>57</v>
      </c>
      <c r="H4969" s="4" t="s">
        <v>20</v>
      </c>
      <c r="I4969" s="5">
        <v>33</v>
      </c>
      <c r="J4969" s="6">
        <v>138</v>
      </c>
      <c r="K4969" s="7">
        <v>4554</v>
      </c>
      <c r="L4969" s="7">
        <v>2914.56</v>
      </c>
      <c r="M4969" s="8">
        <v>0.64</v>
      </c>
      <c r="N4969" s="2" t="s">
        <v>82</v>
      </c>
      <c r="O4969">
        <f t="shared" si="616"/>
        <v>2021</v>
      </c>
      <c r="P4969">
        <f t="shared" si="617"/>
        <v>8</v>
      </c>
      <c r="Q4969" t="str">
        <f t="shared" si="618"/>
        <v>août</v>
      </c>
      <c r="R4969" t="str">
        <f t="shared" si="619"/>
        <v>Nebraska</v>
      </c>
      <c r="S4969" t="str">
        <f t="shared" si="620"/>
        <v>2021-08</v>
      </c>
      <c r="T4969">
        <f>IF(AND(COUNTIF(Calculs!$Q$2:$Q$12,$O4969)&gt;0,COUNTIF(Calculs!$S$2:$S$12,$E4969)&gt;0,COUNTIF(Calculs!$U$2:$U$12,$H4969)&gt;0),1,0)</f>
        <v>1</v>
      </c>
      <c r="U4969">
        <f t="shared" si="621"/>
        <v>4554</v>
      </c>
      <c r="V4969">
        <f t="shared" si="622"/>
        <v>138</v>
      </c>
      <c r="W4969">
        <f t="shared" si="623"/>
        <v>2914.56</v>
      </c>
    </row>
    <row r="4970" spans="1:23" ht="15.75" customHeight="1" x14ac:dyDescent="0.3">
      <c r="A4970" s="2" t="s">
        <v>25</v>
      </c>
      <c r="B4970" s="2">
        <v>1197831</v>
      </c>
      <c r="C4970" s="3">
        <v>44413</v>
      </c>
      <c r="D4970" s="12" t="str" cm="1">
        <f t="array" ref="D4970">_xlfn.SWITCH(WEEKDAY(C4970,2), 1, "Lundi", 2, "Mardi", 3, "Mercredi", 4, "Jeudi", 5, "Vendredi", 6, "Samedi", 7, "Dimanche", "Erreur")</f>
        <v>Jeudi</v>
      </c>
      <c r="E4970" s="2" t="s">
        <v>26</v>
      </c>
      <c r="F4970" s="2" t="s">
        <v>58</v>
      </c>
      <c r="G4970" s="2" t="s">
        <v>59</v>
      </c>
      <c r="H4970" s="4" t="s">
        <v>21</v>
      </c>
      <c r="I4970" s="5">
        <v>37</v>
      </c>
      <c r="J4970" s="6">
        <v>88</v>
      </c>
      <c r="K4970" s="7">
        <v>3256</v>
      </c>
      <c r="L4970" s="7">
        <v>1562.8799999999999</v>
      </c>
      <c r="M4970" s="8">
        <v>0.48</v>
      </c>
      <c r="N4970" s="2" t="s">
        <v>82</v>
      </c>
      <c r="O4970">
        <f t="shared" si="616"/>
        <v>2021</v>
      </c>
      <c r="P4970">
        <f t="shared" si="617"/>
        <v>8</v>
      </c>
      <c r="Q4970" t="str">
        <f t="shared" si="618"/>
        <v>août</v>
      </c>
      <c r="R4970" t="str">
        <f t="shared" si="619"/>
        <v>Alabama</v>
      </c>
      <c r="S4970" t="str">
        <f t="shared" si="620"/>
        <v>2021-08</v>
      </c>
      <c r="T4970">
        <f>IF(AND(COUNTIF(Calculs!$Q$2:$Q$12,$O4970)&gt;0,COUNTIF(Calculs!$S$2:$S$12,$E4970)&gt;0,COUNTIF(Calculs!$U$2:$U$12,$H4970)&gt;0),1,0)</f>
        <v>1</v>
      </c>
      <c r="U4970">
        <f t="shared" si="621"/>
        <v>3256</v>
      </c>
      <c r="V4970">
        <f t="shared" si="622"/>
        <v>88</v>
      </c>
      <c r="W4970">
        <f t="shared" si="623"/>
        <v>1562.8799999999999</v>
      </c>
    </row>
    <row r="4971" spans="1:23" ht="15.75" customHeight="1" x14ac:dyDescent="0.3">
      <c r="A4971" s="2" t="s">
        <v>25</v>
      </c>
      <c r="B4971" s="2">
        <v>1197831</v>
      </c>
      <c r="C4971" s="3">
        <v>44414</v>
      </c>
      <c r="D4971" s="12" t="str" cm="1">
        <f t="array" ref="D4971">_xlfn.SWITCH(WEEKDAY(C4971,2), 1, "Lundi", 2, "Mardi", 3, "Mercredi", 4, "Jeudi", 5, "Vendredi", 6, "Samedi", 7, "Dimanche", "Erreur")</f>
        <v>Vendredi</v>
      </c>
      <c r="E4971" s="2" t="s">
        <v>26</v>
      </c>
      <c r="F4971" s="2" t="s">
        <v>58</v>
      </c>
      <c r="G4971" s="2" t="s">
        <v>59</v>
      </c>
      <c r="H4971" s="4" t="s">
        <v>22</v>
      </c>
      <c r="I4971" s="5">
        <v>32</v>
      </c>
      <c r="J4971" s="6">
        <v>138</v>
      </c>
      <c r="K4971" s="7">
        <v>4416</v>
      </c>
      <c r="L4971" s="7">
        <v>3091.2000000000003</v>
      </c>
      <c r="M4971" s="8">
        <v>0.70000000000000007</v>
      </c>
      <c r="N4971" s="2" t="s">
        <v>82</v>
      </c>
      <c r="O4971">
        <f t="shared" si="616"/>
        <v>2021</v>
      </c>
      <c r="P4971">
        <f t="shared" si="617"/>
        <v>8</v>
      </c>
      <c r="Q4971" t="str">
        <f t="shared" si="618"/>
        <v>août</v>
      </c>
      <c r="R4971" t="str">
        <f t="shared" si="619"/>
        <v>Alabama</v>
      </c>
      <c r="S4971" t="str">
        <f t="shared" si="620"/>
        <v>2021-08</v>
      </c>
      <c r="T4971">
        <f>IF(AND(COUNTIF(Calculs!$Q$2:$Q$12,$O4971)&gt;0,COUNTIF(Calculs!$S$2:$S$12,$E4971)&gt;0,COUNTIF(Calculs!$U$2:$U$12,$H4971)&gt;0),1,0)</f>
        <v>1</v>
      </c>
      <c r="U4971">
        <f t="shared" si="621"/>
        <v>4416</v>
      </c>
      <c r="V4971">
        <f t="shared" si="622"/>
        <v>138</v>
      </c>
      <c r="W4971">
        <f t="shared" si="623"/>
        <v>3091.2000000000003</v>
      </c>
    </row>
    <row r="4972" spans="1:23" ht="15.75" customHeight="1" x14ac:dyDescent="0.3">
      <c r="A4972" s="2" t="s">
        <v>25</v>
      </c>
      <c r="B4972" s="2">
        <v>1197831</v>
      </c>
      <c r="C4972" s="3">
        <v>44415</v>
      </c>
      <c r="D4972" s="12" t="str" cm="1">
        <f t="array" ref="D4972">_xlfn.SWITCH(WEEKDAY(C4972,2), 1, "Lundi", 2, "Mardi", 3, "Mercredi", 4, "Jeudi", 5, "Vendredi", 6, "Samedi", 7, "Dimanche", "Erreur")</f>
        <v>Samedi</v>
      </c>
      <c r="E4972" s="2" t="s">
        <v>26</v>
      </c>
      <c r="F4972" s="2" t="s">
        <v>58</v>
      </c>
      <c r="G4972" s="2" t="s">
        <v>59</v>
      </c>
      <c r="H4972" s="4" t="s">
        <v>16</v>
      </c>
      <c r="I4972" s="5">
        <v>24</v>
      </c>
      <c r="J4972" s="6">
        <v>156</v>
      </c>
      <c r="K4972" s="7">
        <v>3744</v>
      </c>
      <c r="L4972" s="7">
        <v>2021.7600000000002</v>
      </c>
      <c r="M4972" s="8">
        <v>0.54</v>
      </c>
      <c r="N4972" s="2" t="s">
        <v>82</v>
      </c>
      <c r="O4972">
        <f t="shared" si="616"/>
        <v>2021</v>
      </c>
      <c r="P4972">
        <f t="shared" si="617"/>
        <v>8</v>
      </c>
      <c r="Q4972" t="str">
        <f t="shared" si="618"/>
        <v>août</v>
      </c>
      <c r="R4972" t="str">
        <f t="shared" si="619"/>
        <v>Alabama</v>
      </c>
      <c r="S4972" t="str">
        <f t="shared" si="620"/>
        <v>2021-08</v>
      </c>
      <c r="T4972">
        <f>IF(AND(COUNTIF(Calculs!$Q$2:$Q$12,$O4972)&gt;0,COUNTIF(Calculs!$S$2:$S$12,$E4972)&gt;0,COUNTIF(Calculs!$U$2:$U$12,$H4972)&gt;0),1,0)</f>
        <v>1</v>
      </c>
      <c r="U4972">
        <f t="shared" si="621"/>
        <v>3744</v>
      </c>
      <c r="V4972">
        <f t="shared" si="622"/>
        <v>156</v>
      </c>
      <c r="W4972">
        <f t="shared" si="623"/>
        <v>2021.7600000000002</v>
      </c>
    </row>
    <row r="4973" spans="1:23" ht="15.75" customHeight="1" x14ac:dyDescent="0.3">
      <c r="A4973" s="2" t="s">
        <v>25</v>
      </c>
      <c r="B4973" s="2">
        <v>1197831</v>
      </c>
      <c r="C4973" s="3">
        <v>44416</v>
      </c>
      <c r="D4973" s="12" t="str" cm="1">
        <f t="array" ref="D4973">_xlfn.SWITCH(WEEKDAY(C4973,2), 1, "Lundi", 2, "Mardi", 3, "Mercredi", 4, "Jeudi", 5, "Vendredi", 6, "Samedi", 7, "Dimanche", "Erreur")</f>
        <v>Dimanche</v>
      </c>
      <c r="E4973" s="2" t="s">
        <v>26</v>
      </c>
      <c r="F4973" s="2" t="s">
        <v>58</v>
      </c>
      <c r="G4973" s="2" t="s">
        <v>59</v>
      </c>
      <c r="H4973" s="4" t="s">
        <v>18</v>
      </c>
      <c r="I4973" s="5">
        <v>33</v>
      </c>
      <c r="J4973" s="6">
        <v>174</v>
      </c>
      <c r="K4973" s="7">
        <v>5742</v>
      </c>
      <c r="L4973" s="7">
        <v>3100.6800000000003</v>
      </c>
      <c r="M4973" s="8">
        <v>0.54</v>
      </c>
      <c r="N4973" s="2" t="s">
        <v>82</v>
      </c>
      <c r="O4973">
        <f t="shared" si="616"/>
        <v>2021</v>
      </c>
      <c r="P4973">
        <f t="shared" si="617"/>
        <v>8</v>
      </c>
      <c r="Q4973" t="str">
        <f t="shared" si="618"/>
        <v>août</v>
      </c>
      <c r="R4973" t="str">
        <f t="shared" si="619"/>
        <v>Alabama</v>
      </c>
      <c r="S4973" t="str">
        <f t="shared" si="620"/>
        <v>2021-08</v>
      </c>
      <c r="T4973">
        <f>IF(AND(COUNTIF(Calculs!$Q$2:$Q$12,$O4973)&gt;0,COUNTIF(Calculs!$S$2:$S$12,$E4973)&gt;0,COUNTIF(Calculs!$U$2:$U$12,$H4973)&gt;0),1,0)</f>
        <v>1</v>
      </c>
      <c r="U4973">
        <f t="shared" si="621"/>
        <v>5742</v>
      </c>
      <c r="V4973">
        <f t="shared" si="622"/>
        <v>174</v>
      </c>
      <c r="W4973">
        <f t="shared" si="623"/>
        <v>3100.6800000000003</v>
      </c>
    </row>
    <row r="4974" spans="1:23" ht="15.75" customHeight="1" x14ac:dyDescent="0.3">
      <c r="A4974" s="2" t="s">
        <v>25</v>
      </c>
      <c r="B4974" s="2">
        <v>1197831</v>
      </c>
      <c r="C4974" s="3">
        <v>44417</v>
      </c>
      <c r="D4974" s="12" t="str" cm="1">
        <f t="array" ref="D4974">_xlfn.SWITCH(WEEKDAY(C4974,2), 1, "Lundi", 2, "Mardi", 3, "Mercredi", 4, "Jeudi", 5, "Vendredi", 6, "Samedi", 7, "Dimanche", "Erreur")</f>
        <v>Lundi</v>
      </c>
      <c r="E4974" s="2" t="s">
        <v>26</v>
      </c>
      <c r="F4974" s="2" t="s">
        <v>58</v>
      </c>
      <c r="G4974" s="2" t="s">
        <v>59</v>
      </c>
      <c r="H4974" s="4" t="s">
        <v>19</v>
      </c>
      <c r="I4974" s="5">
        <v>32</v>
      </c>
      <c r="J4974" s="6">
        <v>128</v>
      </c>
      <c r="K4974" s="7">
        <v>4096</v>
      </c>
      <c r="L4974" s="7">
        <v>2129.92</v>
      </c>
      <c r="M4974" s="8">
        <v>0.52</v>
      </c>
      <c r="N4974" s="2" t="s">
        <v>82</v>
      </c>
      <c r="O4974">
        <f t="shared" si="616"/>
        <v>2021</v>
      </c>
      <c r="P4974">
        <f t="shared" si="617"/>
        <v>8</v>
      </c>
      <c r="Q4974" t="str">
        <f t="shared" si="618"/>
        <v>août</v>
      </c>
      <c r="R4974" t="str">
        <f t="shared" si="619"/>
        <v>Alabama</v>
      </c>
      <c r="S4974" t="str">
        <f t="shared" si="620"/>
        <v>2021-08</v>
      </c>
      <c r="T4974">
        <f>IF(AND(COUNTIF(Calculs!$Q$2:$Q$12,$O4974)&gt;0,COUNTIF(Calculs!$S$2:$S$12,$E4974)&gt;0,COUNTIF(Calculs!$U$2:$U$12,$H4974)&gt;0),1,0)</f>
        <v>1</v>
      </c>
      <c r="U4974">
        <f t="shared" si="621"/>
        <v>4096</v>
      </c>
      <c r="V4974">
        <f t="shared" si="622"/>
        <v>128</v>
      </c>
      <c r="W4974">
        <f t="shared" si="623"/>
        <v>2129.92</v>
      </c>
    </row>
    <row r="4975" spans="1:23" ht="15.75" customHeight="1" x14ac:dyDescent="0.3">
      <c r="A4975" s="2" t="s">
        <v>25</v>
      </c>
      <c r="B4975" s="2">
        <v>1197831</v>
      </c>
      <c r="C4975" s="3">
        <v>44418</v>
      </c>
      <c r="D4975" s="12" t="str" cm="1">
        <f t="array" ref="D4975">_xlfn.SWITCH(WEEKDAY(C4975,2), 1, "Lundi", 2, "Mardi", 3, "Mercredi", 4, "Jeudi", 5, "Vendredi", 6, "Samedi", 7, "Dimanche", "Erreur")</f>
        <v>Mardi</v>
      </c>
      <c r="E4975" s="2" t="s">
        <v>26</v>
      </c>
      <c r="F4975" s="2" t="s">
        <v>58</v>
      </c>
      <c r="G4975" s="2" t="s">
        <v>59</v>
      </c>
      <c r="H4975" s="4" t="s">
        <v>20</v>
      </c>
      <c r="I4975" s="5">
        <v>32</v>
      </c>
      <c r="J4975" s="6">
        <v>98</v>
      </c>
      <c r="K4975" s="7">
        <v>3136</v>
      </c>
      <c r="L4975" s="7">
        <v>1944.32</v>
      </c>
      <c r="M4975" s="8">
        <v>0.62</v>
      </c>
      <c r="N4975" s="2" t="s">
        <v>82</v>
      </c>
      <c r="O4975">
        <f t="shared" si="616"/>
        <v>2021</v>
      </c>
      <c r="P4975">
        <f t="shared" si="617"/>
        <v>8</v>
      </c>
      <c r="Q4975" t="str">
        <f t="shared" si="618"/>
        <v>août</v>
      </c>
      <c r="R4975" t="str">
        <f t="shared" si="619"/>
        <v>Alabama</v>
      </c>
      <c r="S4975" t="str">
        <f t="shared" si="620"/>
        <v>2021-08</v>
      </c>
      <c r="T4975">
        <f>IF(AND(COUNTIF(Calculs!$Q$2:$Q$12,$O4975)&gt;0,COUNTIF(Calculs!$S$2:$S$12,$E4975)&gt;0,COUNTIF(Calculs!$U$2:$U$12,$H4975)&gt;0),1,0)</f>
        <v>1</v>
      </c>
      <c r="U4975">
        <f t="shared" si="621"/>
        <v>3136</v>
      </c>
      <c r="V4975">
        <f t="shared" si="622"/>
        <v>98</v>
      </c>
      <c r="W4975">
        <f t="shared" si="623"/>
        <v>1944.32</v>
      </c>
    </row>
    <row r="4976" spans="1:23" ht="15.75" customHeight="1" x14ac:dyDescent="0.3">
      <c r="A4976" s="2" t="s">
        <v>25</v>
      </c>
      <c r="B4976" s="2">
        <v>1197831</v>
      </c>
      <c r="C4976" s="3">
        <v>44419</v>
      </c>
      <c r="D4976" s="12" t="str" cm="1">
        <f t="array" ref="D4976">_xlfn.SWITCH(WEEKDAY(C4976,2), 1, "Lundi", 2, "Mardi", 3, "Mercredi", 4, "Jeudi", 5, "Vendredi", 6, "Samedi", 7, "Dimanche", "Erreur")</f>
        <v>Mercredi</v>
      </c>
      <c r="E4976" s="2" t="s">
        <v>26</v>
      </c>
      <c r="F4976" s="2" t="s">
        <v>58</v>
      </c>
      <c r="G4976" s="2" t="s">
        <v>59</v>
      </c>
      <c r="H4976" s="4" t="s">
        <v>21</v>
      </c>
      <c r="I4976" s="5">
        <v>38</v>
      </c>
      <c r="J4976" s="6">
        <v>68</v>
      </c>
      <c r="K4976" s="7">
        <v>2584</v>
      </c>
      <c r="L4976" s="7">
        <v>1240.32</v>
      </c>
      <c r="M4976" s="8">
        <v>0.48</v>
      </c>
      <c r="N4976" s="2" t="s">
        <v>82</v>
      </c>
      <c r="O4976">
        <f t="shared" si="616"/>
        <v>2021</v>
      </c>
      <c r="P4976">
        <f t="shared" si="617"/>
        <v>8</v>
      </c>
      <c r="Q4976" t="str">
        <f t="shared" si="618"/>
        <v>août</v>
      </c>
      <c r="R4976" t="str">
        <f t="shared" si="619"/>
        <v>Alabama</v>
      </c>
      <c r="S4976" t="str">
        <f t="shared" si="620"/>
        <v>2021-08</v>
      </c>
      <c r="T4976">
        <f>IF(AND(COUNTIF(Calculs!$Q$2:$Q$12,$O4976)&gt;0,COUNTIF(Calculs!$S$2:$S$12,$E4976)&gt;0,COUNTIF(Calculs!$U$2:$U$12,$H4976)&gt;0),1,0)</f>
        <v>1</v>
      </c>
      <c r="U4976">
        <f t="shared" si="621"/>
        <v>2584</v>
      </c>
      <c r="V4976">
        <f t="shared" si="622"/>
        <v>68</v>
      </c>
      <c r="W4976">
        <f t="shared" si="623"/>
        <v>1240.32</v>
      </c>
    </row>
    <row r="4977" spans="1:23" ht="15.75" customHeight="1" x14ac:dyDescent="0.3">
      <c r="A4977" s="2" t="s">
        <v>25</v>
      </c>
      <c r="B4977" s="2">
        <v>1197831</v>
      </c>
      <c r="C4977" s="3">
        <v>44420</v>
      </c>
      <c r="D4977" s="12" t="str" cm="1">
        <f t="array" ref="D4977">_xlfn.SWITCH(WEEKDAY(C4977,2), 1, "Lundi", 2, "Mardi", 3, "Mercredi", 4, "Jeudi", 5, "Vendredi", 6, "Samedi", 7, "Dimanche", "Erreur")</f>
        <v>Jeudi</v>
      </c>
      <c r="E4977" s="2" t="s">
        <v>26</v>
      </c>
      <c r="F4977" s="2" t="s">
        <v>58</v>
      </c>
      <c r="G4977" s="2" t="s">
        <v>59</v>
      </c>
      <c r="H4977" s="4" t="s">
        <v>22</v>
      </c>
      <c r="I4977" s="5">
        <v>33</v>
      </c>
      <c r="J4977" s="6">
        <v>126</v>
      </c>
      <c r="K4977" s="7">
        <v>4158</v>
      </c>
      <c r="L4977" s="7">
        <v>2785.86</v>
      </c>
      <c r="M4977" s="8">
        <v>0.67</v>
      </c>
      <c r="N4977" s="2" t="s">
        <v>82</v>
      </c>
      <c r="O4977">
        <f t="shared" si="616"/>
        <v>2021</v>
      </c>
      <c r="P4977">
        <f t="shared" si="617"/>
        <v>8</v>
      </c>
      <c r="Q4977" t="str">
        <f t="shared" si="618"/>
        <v>août</v>
      </c>
      <c r="R4977" t="str">
        <f t="shared" si="619"/>
        <v>Alabama</v>
      </c>
      <c r="S4977" t="str">
        <f t="shared" si="620"/>
        <v>2021-08</v>
      </c>
      <c r="T4977">
        <f>IF(AND(COUNTIF(Calculs!$Q$2:$Q$12,$O4977)&gt;0,COUNTIF(Calculs!$S$2:$S$12,$E4977)&gt;0,COUNTIF(Calculs!$U$2:$U$12,$H4977)&gt;0),1,0)</f>
        <v>1</v>
      </c>
      <c r="U4977">
        <f t="shared" si="621"/>
        <v>4158</v>
      </c>
      <c r="V4977">
        <f t="shared" si="622"/>
        <v>126</v>
      </c>
      <c r="W4977">
        <f t="shared" si="623"/>
        <v>2785.86</v>
      </c>
    </row>
    <row r="4978" spans="1:23" ht="15.75" customHeight="1" x14ac:dyDescent="0.3">
      <c r="A4978" s="2" t="s">
        <v>25</v>
      </c>
      <c r="B4978" s="2">
        <v>1197831</v>
      </c>
      <c r="C4978" s="3">
        <v>44421</v>
      </c>
      <c r="D4978" s="12" t="str" cm="1">
        <f t="array" ref="D4978">_xlfn.SWITCH(WEEKDAY(C4978,2), 1, "Lundi", 2, "Mardi", 3, "Mercredi", 4, "Jeudi", 5, "Vendredi", 6, "Samedi", 7, "Dimanche", "Erreur")</f>
        <v>Vendredi</v>
      </c>
      <c r="E4978" s="2" t="s">
        <v>26</v>
      </c>
      <c r="F4978" s="2" t="s">
        <v>58</v>
      </c>
      <c r="G4978" s="2" t="s">
        <v>59</v>
      </c>
      <c r="H4978" s="4" t="s">
        <v>16</v>
      </c>
      <c r="I4978" s="5">
        <v>28</v>
      </c>
      <c r="J4978" s="6">
        <v>163</v>
      </c>
      <c r="K4978" s="7">
        <v>4564</v>
      </c>
      <c r="L4978" s="7">
        <v>2510.1999999999998</v>
      </c>
      <c r="M4978" s="8">
        <v>0.54999999999999993</v>
      </c>
      <c r="N4978" s="2" t="s">
        <v>82</v>
      </c>
      <c r="O4978">
        <f t="shared" si="616"/>
        <v>2021</v>
      </c>
      <c r="P4978">
        <f t="shared" si="617"/>
        <v>8</v>
      </c>
      <c r="Q4978" t="str">
        <f t="shared" si="618"/>
        <v>août</v>
      </c>
      <c r="R4978" t="str">
        <f t="shared" si="619"/>
        <v>Alabama</v>
      </c>
      <c r="S4978" t="str">
        <f t="shared" si="620"/>
        <v>2021-08</v>
      </c>
      <c r="T4978">
        <f>IF(AND(COUNTIF(Calculs!$Q$2:$Q$12,$O4978)&gt;0,COUNTIF(Calculs!$S$2:$S$12,$E4978)&gt;0,COUNTIF(Calculs!$U$2:$U$12,$H4978)&gt;0),1,0)</f>
        <v>1</v>
      </c>
      <c r="U4978">
        <f t="shared" si="621"/>
        <v>4564</v>
      </c>
      <c r="V4978">
        <f t="shared" si="622"/>
        <v>163</v>
      </c>
      <c r="W4978">
        <f t="shared" si="623"/>
        <v>2510.1999999999998</v>
      </c>
    </row>
    <row r="4979" spans="1:23" ht="15.75" customHeight="1" x14ac:dyDescent="0.3">
      <c r="A4979" s="2" t="s">
        <v>25</v>
      </c>
      <c r="B4979" s="2">
        <v>1197831</v>
      </c>
      <c r="C4979" s="3">
        <v>44422</v>
      </c>
      <c r="D4979" s="12" t="str" cm="1">
        <f t="array" ref="D4979">_xlfn.SWITCH(WEEKDAY(C4979,2), 1, "Lundi", 2, "Mardi", 3, "Mercredi", 4, "Jeudi", 5, "Vendredi", 6, "Samedi", 7, "Dimanche", "Erreur")</f>
        <v>Samedi</v>
      </c>
      <c r="E4979" s="2" t="s">
        <v>26</v>
      </c>
      <c r="F4979" s="2" t="s">
        <v>58</v>
      </c>
      <c r="G4979" s="2" t="s">
        <v>59</v>
      </c>
      <c r="H4979" s="4" t="s">
        <v>18</v>
      </c>
      <c r="I4979" s="5">
        <v>36</v>
      </c>
      <c r="J4979" s="6">
        <v>188</v>
      </c>
      <c r="K4979" s="7">
        <v>6768</v>
      </c>
      <c r="L4979" s="7">
        <v>3722.3999999999996</v>
      </c>
      <c r="M4979" s="8">
        <v>0.54999999999999993</v>
      </c>
      <c r="N4979" s="2" t="s">
        <v>82</v>
      </c>
      <c r="O4979">
        <f t="shared" si="616"/>
        <v>2021</v>
      </c>
      <c r="P4979">
        <f t="shared" si="617"/>
        <v>8</v>
      </c>
      <c r="Q4979" t="str">
        <f t="shared" si="618"/>
        <v>août</v>
      </c>
      <c r="R4979" t="str">
        <f t="shared" si="619"/>
        <v>Alabama</v>
      </c>
      <c r="S4979" t="str">
        <f t="shared" si="620"/>
        <v>2021-08</v>
      </c>
      <c r="T4979">
        <f>IF(AND(COUNTIF(Calculs!$Q$2:$Q$12,$O4979)&gt;0,COUNTIF(Calculs!$S$2:$S$12,$E4979)&gt;0,COUNTIF(Calculs!$U$2:$U$12,$H4979)&gt;0),1,0)</f>
        <v>1</v>
      </c>
      <c r="U4979">
        <f t="shared" si="621"/>
        <v>6768</v>
      </c>
      <c r="V4979">
        <f t="shared" si="622"/>
        <v>188</v>
      </c>
      <c r="W4979">
        <f t="shared" si="623"/>
        <v>3722.3999999999996</v>
      </c>
    </row>
    <row r="4980" spans="1:23" ht="15.75" customHeight="1" x14ac:dyDescent="0.3">
      <c r="A4980" s="2" t="s">
        <v>25</v>
      </c>
      <c r="B4980" s="2">
        <v>1197831</v>
      </c>
      <c r="C4980" s="3">
        <v>44423</v>
      </c>
      <c r="D4980" s="12" t="str" cm="1">
        <f t="array" ref="D4980">_xlfn.SWITCH(WEEKDAY(C4980,2), 1, "Lundi", 2, "Mardi", 3, "Mercredi", 4, "Jeudi", 5, "Vendredi", 6, "Samedi", 7, "Dimanche", "Erreur")</f>
        <v>Dimanche</v>
      </c>
      <c r="E4980" s="2" t="s">
        <v>26</v>
      </c>
      <c r="F4980" s="2" t="s">
        <v>58</v>
      </c>
      <c r="G4980" s="2" t="s">
        <v>59</v>
      </c>
      <c r="H4980" s="4" t="s">
        <v>19</v>
      </c>
      <c r="I4980" s="5">
        <v>27</v>
      </c>
      <c r="J4980" s="6">
        <v>117</v>
      </c>
      <c r="K4980" s="7">
        <v>3159</v>
      </c>
      <c r="L4980" s="7">
        <v>1832.2199999999998</v>
      </c>
      <c r="M4980" s="8">
        <v>0.57999999999999996</v>
      </c>
      <c r="N4980" s="2" t="s">
        <v>82</v>
      </c>
      <c r="O4980">
        <f t="shared" si="616"/>
        <v>2021</v>
      </c>
      <c r="P4980">
        <f t="shared" si="617"/>
        <v>8</v>
      </c>
      <c r="Q4980" t="str">
        <f t="shared" si="618"/>
        <v>août</v>
      </c>
      <c r="R4980" t="str">
        <f t="shared" si="619"/>
        <v>Alabama</v>
      </c>
      <c r="S4980" t="str">
        <f t="shared" si="620"/>
        <v>2021-08</v>
      </c>
      <c r="T4980">
        <f>IF(AND(COUNTIF(Calculs!$Q$2:$Q$12,$O4980)&gt;0,COUNTIF(Calculs!$S$2:$S$12,$E4980)&gt;0,COUNTIF(Calculs!$U$2:$U$12,$H4980)&gt;0),1,0)</f>
        <v>1</v>
      </c>
      <c r="U4980">
        <f t="shared" si="621"/>
        <v>3159</v>
      </c>
      <c r="V4980">
        <f t="shared" si="622"/>
        <v>117</v>
      </c>
      <c r="W4980">
        <f t="shared" si="623"/>
        <v>1832.2199999999998</v>
      </c>
    </row>
    <row r="4981" spans="1:23" ht="15.75" customHeight="1" x14ac:dyDescent="0.3">
      <c r="A4981" s="2" t="s">
        <v>25</v>
      </c>
      <c r="B4981" s="2">
        <v>1197831</v>
      </c>
      <c r="C4981" s="3">
        <v>44424</v>
      </c>
      <c r="D4981" s="12" t="str" cm="1">
        <f t="array" ref="D4981">_xlfn.SWITCH(WEEKDAY(C4981,2), 1, "Lundi", 2, "Mardi", 3, "Mercredi", 4, "Jeudi", 5, "Vendredi", 6, "Samedi", 7, "Dimanche", "Erreur")</f>
        <v>Lundi</v>
      </c>
      <c r="E4981" s="2" t="s">
        <v>26</v>
      </c>
      <c r="F4981" s="2" t="s">
        <v>58</v>
      </c>
      <c r="G4981" s="2" t="s">
        <v>59</v>
      </c>
      <c r="H4981" s="4" t="s">
        <v>20</v>
      </c>
      <c r="I4981" s="5">
        <v>33</v>
      </c>
      <c r="J4981" s="6">
        <v>105</v>
      </c>
      <c r="K4981" s="7">
        <v>3465</v>
      </c>
      <c r="L4981" s="7">
        <v>2356.2000000000003</v>
      </c>
      <c r="M4981" s="8">
        <v>0.68</v>
      </c>
      <c r="N4981" s="2" t="s">
        <v>82</v>
      </c>
      <c r="O4981">
        <f t="shared" si="616"/>
        <v>2021</v>
      </c>
      <c r="P4981">
        <f t="shared" si="617"/>
        <v>8</v>
      </c>
      <c r="Q4981" t="str">
        <f t="shared" si="618"/>
        <v>août</v>
      </c>
      <c r="R4981" t="str">
        <f t="shared" si="619"/>
        <v>Alabama</v>
      </c>
      <c r="S4981" t="str">
        <f t="shared" si="620"/>
        <v>2021-08</v>
      </c>
      <c r="T4981">
        <f>IF(AND(COUNTIF(Calculs!$Q$2:$Q$12,$O4981)&gt;0,COUNTIF(Calculs!$S$2:$S$12,$E4981)&gt;0,COUNTIF(Calculs!$U$2:$U$12,$H4981)&gt;0),1,0)</f>
        <v>1</v>
      </c>
      <c r="U4981">
        <f t="shared" si="621"/>
        <v>3465</v>
      </c>
      <c r="V4981">
        <f t="shared" si="622"/>
        <v>105</v>
      </c>
      <c r="W4981">
        <f t="shared" si="623"/>
        <v>2356.2000000000003</v>
      </c>
    </row>
    <row r="4982" spans="1:23" ht="15.75" customHeight="1" x14ac:dyDescent="0.3">
      <c r="A4982" s="2" t="s">
        <v>25</v>
      </c>
      <c r="B4982" s="2">
        <v>1197831</v>
      </c>
      <c r="C4982" s="3">
        <v>44425</v>
      </c>
      <c r="D4982" s="12" t="str" cm="1">
        <f t="array" ref="D4982">_xlfn.SWITCH(WEEKDAY(C4982,2), 1, "Lundi", 2, "Mardi", 3, "Mercredi", 4, "Jeudi", 5, "Vendredi", 6, "Samedi", 7, "Dimanche", "Erreur")</f>
        <v>Mardi</v>
      </c>
      <c r="E4982" s="2" t="s">
        <v>26</v>
      </c>
      <c r="F4982" s="2" t="s">
        <v>58</v>
      </c>
      <c r="G4982" s="2" t="s">
        <v>59</v>
      </c>
      <c r="H4982" s="4" t="s">
        <v>21</v>
      </c>
      <c r="I4982" s="5">
        <v>37</v>
      </c>
      <c r="J4982" s="6">
        <v>73</v>
      </c>
      <c r="K4982" s="7">
        <v>2701</v>
      </c>
      <c r="L4982" s="7">
        <v>1350.5</v>
      </c>
      <c r="M4982" s="8">
        <v>0.5</v>
      </c>
      <c r="N4982" s="2" t="s">
        <v>82</v>
      </c>
      <c r="O4982">
        <f t="shared" si="616"/>
        <v>2021</v>
      </c>
      <c r="P4982">
        <f t="shared" si="617"/>
        <v>8</v>
      </c>
      <c r="Q4982" t="str">
        <f t="shared" si="618"/>
        <v>août</v>
      </c>
      <c r="R4982" t="str">
        <f t="shared" si="619"/>
        <v>Alabama</v>
      </c>
      <c r="S4982" t="str">
        <f t="shared" si="620"/>
        <v>2021-08</v>
      </c>
      <c r="T4982">
        <f>IF(AND(COUNTIF(Calculs!$Q$2:$Q$12,$O4982)&gt;0,COUNTIF(Calculs!$S$2:$S$12,$E4982)&gt;0,COUNTIF(Calculs!$U$2:$U$12,$H4982)&gt;0),1,0)</f>
        <v>1</v>
      </c>
      <c r="U4982">
        <f t="shared" si="621"/>
        <v>2701</v>
      </c>
      <c r="V4982">
        <f t="shared" si="622"/>
        <v>73</v>
      </c>
      <c r="W4982">
        <f t="shared" si="623"/>
        <v>1350.5</v>
      </c>
    </row>
    <row r="4983" spans="1:23" ht="15.75" customHeight="1" x14ac:dyDescent="0.3">
      <c r="A4983" s="2" t="s">
        <v>25</v>
      </c>
      <c r="B4983" s="2">
        <v>1197831</v>
      </c>
      <c r="C4983" s="3">
        <v>44426</v>
      </c>
      <c r="D4983" s="12" t="str" cm="1">
        <f t="array" ref="D4983">_xlfn.SWITCH(WEEKDAY(C4983,2), 1, "Lundi", 2, "Mardi", 3, "Mercredi", 4, "Jeudi", 5, "Vendredi", 6, "Samedi", 7, "Dimanche", "Erreur")</f>
        <v>Mercredi</v>
      </c>
      <c r="E4983" s="2" t="s">
        <v>26</v>
      </c>
      <c r="F4983" s="2" t="s">
        <v>58</v>
      </c>
      <c r="G4983" s="2" t="s">
        <v>59</v>
      </c>
      <c r="H4983" s="4" t="s">
        <v>22</v>
      </c>
      <c r="I4983" s="5">
        <v>34</v>
      </c>
      <c r="J4983" s="6">
        <v>104</v>
      </c>
      <c r="K4983" s="7">
        <v>3536</v>
      </c>
      <c r="L4983" s="7">
        <v>2652.0000000000005</v>
      </c>
      <c r="M4983" s="8">
        <v>0.75000000000000011</v>
      </c>
      <c r="N4983" s="2" t="s">
        <v>82</v>
      </c>
      <c r="O4983">
        <f t="shared" si="616"/>
        <v>2021</v>
      </c>
      <c r="P4983">
        <f t="shared" si="617"/>
        <v>8</v>
      </c>
      <c r="Q4983" t="str">
        <f t="shared" si="618"/>
        <v>août</v>
      </c>
      <c r="R4983" t="str">
        <f t="shared" si="619"/>
        <v>Alabama</v>
      </c>
      <c r="S4983" t="str">
        <f t="shared" si="620"/>
        <v>2021-08</v>
      </c>
      <c r="T4983">
        <f>IF(AND(COUNTIF(Calculs!$Q$2:$Q$12,$O4983)&gt;0,COUNTIF(Calculs!$S$2:$S$12,$E4983)&gt;0,COUNTIF(Calculs!$U$2:$U$12,$H4983)&gt;0),1,0)</f>
        <v>1</v>
      </c>
      <c r="U4983">
        <f t="shared" si="621"/>
        <v>3536</v>
      </c>
      <c r="V4983">
        <f t="shared" si="622"/>
        <v>104</v>
      </c>
      <c r="W4983">
        <f t="shared" si="623"/>
        <v>2652.0000000000005</v>
      </c>
    </row>
    <row r="4984" spans="1:23" ht="15.75" customHeight="1" x14ac:dyDescent="0.3">
      <c r="A4984" s="2" t="s">
        <v>25</v>
      </c>
      <c r="B4984" s="2">
        <v>1197831</v>
      </c>
      <c r="C4984" s="3">
        <v>44427</v>
      </c>
      <c r="D4984" s="12" t="str" cm="1">
        <f t="array" ref="D4984">_xlfn.SWITCH(WEEKDAY(C4984,2), 1, "Lundi", 2, "Mardi", 3, "Mercredi", 4, "Jeudi", 5, "Vendredi", 6, "Samedi", 7, "Dimanche", "Erreur")</f>
        <v>Jeudi</v>
      </c>
      <c r="E4984" s="2" t="s">
        <v>26</v>
      </c>
      <c r="F4984" s="2" t="s">
        <v>58</v>
      </c>
      <c r="G4984" s="2" t="s">
        <v>59</v>
      </c>
      <c r="H4984" s="4" t="s">
        <v>16</v>
      </c>
      <c r="I4984" s="5">
        <v>19</v>
      </c>
      <c r="J4984" s="6">
        <v>195</v>
      </c>
      <c r="K4984" s="7">
        <v>3705</v>
      </c>
      <c r="L4984" s="7">
        <v>2148.8999999999996</v>
      </c>
      <c r="M4984" s="8">
        <v>0.57999999999999996</v>
      </c>
      <c r="N4984" s="2" t="s">
        <v>82</v>
      </c>
      <c r="O4984">
        <f t="shared" si="616"/>
        <v>2021</v>
      </c>
      <c r="P4984">
        <f t="shared" si="617"/>
        <v>8</v>
      </c>
      <c r="Q4984" t="str">
        <f t="shared" si="618"/>
        <v>août</v>
      </c>
      <c r="R4984" t="str">
        <f t="shared" si="619"/>
        <v>Alabama</v>
      </c>
      <c r="S4984" t="str">
        <f t="shared" si="620"/>
        <v>2021-08</v>
      </c>
      <c r="T4984">
        <f>IF(AND(COUNTIF(Calculs!$Q$2:$Q$12,$O4984)&gt;0,COUNTIF(Calculs!$S$2:$S$12,$E4984)&gt;0,COUNTIF(Calculs!$U$2:$U$12,$H4984)&gt;0),1,0)</f>
        <v>1</v>
      </c>
      <c r="U4984">
        <f t="shared" si="621"/>
        <v>3705</v>
      </c>
      <c r="V4984">
        <f t="shared" si="622"/>
        <v>195</v>
      </c>
      <c r="W4984">
        <f t="shared" si="623"/>
        <v>2148.8999999999996</v>
      </c>
    </row>
    <row r="4985" spans="1:23" ht="15.75" customHeight="1" x14ac:dyDescent="0.3">
      <c r="A4985" s="2" t="s">
        <v>25</v>
      </c>
      <c r="B4985" s="2">
        <v>1197831</v>
      </c>
      <c r="C4985" s="3">
        <v>44428</v>
      </c>
      <c r="D4985" s="12" t="str" cm="1">
        <f t="array" ref="D4985">_xlfn.SWITCH(WEEKDAY(C4985,2), 1, "Lundi", 2, "Mardi", 3, "Mercredi", 4, "Jeudi", 5, "Vendredi", 6, "Samedi", 7, "Dimanche", "Erreur")</f>
        <v>Vendredi</v>
      </c>
      <c r="E4985" s="2" t="s">
        <v>26</v>
      </c>
      <c r="F4985" s="2" t="s">
        <v>58</v>
      </c>
      <c r="G4985" s="2" t="s">
        <v>59</v>
      </c>
      <c r="H4985" s="4" t="s">
        <v>18</v>
      </c>
      <c r="I4985" s="5">
        <v>19</v>
      </c>
      <c r="J4985" s="6">
        <v>189</v>
      </c>
      <c r="K4985" s="7">
        <v>3591</v>
      </c>
      <c r="L4985" s="7">
        <v>2082.7799999999997</v>
      </c>
      <c r="M4985" s="8">
        <v>0.57999999999999996</v>
      </c>
      <c r="N4985" s="2" t="s">
        <v>82</v>
      </c>
      <c r="O4985">
        <f t="shared" si="616"/>
        <v>2021</v>
      </c>
      <c r="P4985">
        <f t="shared" si="617"/>
        <v>8</v>
      </c>
      <c r="Q4985" t="str">
        <f t="shared" si="618"/>
        <v>août</v>
      </c>
      <c r="R4985" t="str">
        <f t="shared" si="619"/>
        <v>Alabama</v>
      </c>
      <c r="S4985" t="str">
        <f t="shared" si="620"/>
        <v>2021-08</v>
      </c>
      <c r="T4985">
        <f>IF(AND(COUNTIF(Calculs!$Q$2:$Q$12,$O4985)&gt;0,COUNTIF(Calculs!$S$2:$S$12,$E4985)&gt;0,COUNTIF(Calculs!$U$2:$U$12,$H4985)&gt;0),1,0)</f>
        <v>1</v>
      </c>
      <c r="U4985">
        <f t="shared" si="621"/>
        <v>3591</v>
      </c>
      <c r="V4985">
        <f t="shared" si="622"/>
        <v>189</v>
      </c>
      <c r="W4985">
        <f t="shared" si="623"/>
        <v>2082.7799999999997</v>
      </c>
    </row>
    <row r="4986" spans="1:23" ht="15.75" customHeight="1" x14ac:dyDescent="0.3">
      <c r="A4986" s="2" t="s">
        <v>25</v>
      </c>
      <c r="B4986" s="2">
        <v>1197831</v>
      </c>
      <c r="C4986" s="3">
        <v>44429</v>
      </c>
      <c r="D4986" s="12" t="str" cm="1">
        <f t="array" ref="D4986">_xlfn.SWITCH(WEEKDAY(C4986,2), 1, "Lundi", 2, "Mardi", 3, "Mercredi", 4, "Jeudi", 5, "Vendredi", 6, "Samedi", 7, "Dimanche", "Erreur")</f>
        <v>Samedi</v>
      </c>
      <c r="E4986" s="2" t="s">
        <v>26</v>
      </c>
      <c r="F4986" s="2" t="s">
        <v>58</v>
      </c>
      <c r="G4986" s="2" t="s">
        <v>59</v>
      </c>
      <c r="H4986" s="4" t="s">
        <v>19</v>
      </c>
      <c r="I4986" s="5">
        <v>14</v>
      </c>
      <c r="J4986" s="6">
        <v>119</v>
      </c>
      <c r="K4986" s="7">
        <v>1666</v>
      </c>
      <c r="L4986" s="7">
        <v>982.93999999999994</v>
      </c>
      <c r="M4986" s="8">
        <v>0.59</v>
      </c>
      <c r="N4986" s="2" t="s">
        <v>82</v>
      </c>
      <c r="O4986">
        <f t="shared" si="616"/>
        <v>2021</v>
      </c>
      <c r="P4986">
        <f t="shared" si="617"/>
        <v>8</v>
      </c>
      <c r="Q4986" t="str">
        <f t="shared" si="618"/>
        <v>août</v>
      </c>
      <c r="R4986" t="str">
        <f t="shared" si="619"/>
        <v>Alabama</v>
      </c>
      <c r="S4986" t="str">
        <f t="shared" si="620"/>
        <v>2021-08</v>
      </c>
      <c r="T4986">
        <f>IF(AND(COUNTIF(Calculs!$Q$2:$Q$12,$O4986)&gt;0,COUNTIF(Calculs!$S$2:$S$12,$E4986)&gt;0,COUNTIF(Calculs!$U$2:$U$12,$H4986)&gt;0),1,0)</f>
        <v>1</v>
      </c>
      <c r="U4986">
        <f t="shared" si="621"/>
        <v>1666</v>
      </c>
      <c r="V4986">
        <f t="shared" si="622"/>
        <v>119</v>
      </c>
      <c r="W4986">
        <f t="shared" si="623"/>
        <v>982.93999999999994</v>
      </c>
    </row>
    <row r="4987" spans="1:23" ht="15.75" customHeight="1" x14ac:dyDescent="0.3">
      <c r="A4987" s="2" t="s">
        <v>25</v>
      </c>
      <c r="B4987" s="2">
        <v>1197831</v>
      </c>
      <c r="C4987" s="3">
        <v>44430</v>
      </c>
      <c r="D4987" s="12" t="str" cm="1">
        <f t="array" ref="D4987">_xlfn.SWITCH(WEEKDAY(C4987,2), 1, "Lundi", 2, "Mardi", 3, "Mercredi", 4, "Jeudi", 5, "Vendredi", 6, "Samedi", 7, "Dimanche", "Erreur")</f>
        <v>Dimanche</v>
      </c>
      <c r="E4987" s="2" t="s">
        <v>26</v>
      </c>
      <c r="F4987" s="2" t="s">
        <v>58</v>
      </c>
      <c r="G4987" s="2" t="s">
        <v>59</v>
      </c>
      <c r="H4987" s="4" t="s">
        <v>20</v>
      </c>
      <c r="I4987" s="5">
        <v>18</v>
      </c>
      <c r="J4987" s="6">
        <v>113</v>
      </c>
      <c r="K4987" s="7">
        <v>2034</v>
      </c>
      <c r="L4987" s="7">
        <v>1342.44</v>
      </c>
      <c r="M4987" s="8">
        <v>0.66</v>
      </c>
      <c r="N4987" s="2" t="s">
        <v>82</v>
      </c>
      <c r="O4987">
        <f t="shared" si="616"/>
        <v>2021</v>
      </c>
      <c r="P4987">
        <f t="shared" si="617"/>
        <v>8</v>
      </c>
      <c r="Q4987" t="str">
        <f t="shared" si="618"/>
        <v>août</v>
      </c>
      <c r="R4987" t="str">
        <f t="shared" si="619"/>
        <v>Alabama</v>
      </c>
      <c r="S4987" t="str">
        <f t="shared" si="620"/>
        <v>2021-08</v>
      </c>
      <c r="T4987">
        <f>IF(AND(COUNTIF(Calculs!$Q$2:$Q$12,$O4987)&gt;0,COUNTIF(Calculs!$S$2:$S$12,$E4987)&gt;0,COUNTIF(Calculs!$U$2:$U$12,$H4987)&gt;0),1,0)</f>
        <v>1</v>
      </c>
      <c r="U4987">
        <f t="shared" si="621"/>
        <v>2034</v>
      </c>
      <c r="V4987">
        <f t="shared" si="622"/>
        <v>113</v>
      </c>
      <c r="W4987">
        <f t="shared" si="623"/>
        <v>1342.44</v>
      </c>
    </row>
    <row r="4988" spans="1:23" ht="15.75" customHeight="1" x14ac:dyDescent="0.3">
      <c r="A4988" s="2" t="s">
        <v>25</v>
      </c>
      <c r="B4988" s="2">
        <v>1197831</v>
      </c>
      <c r="C4988" s="3">
        <v>44431</v>
      </c>
      <c r="D4988" s="12" t="str" cm="1">
        <f t="array" ref="D4988">_xlfn.SWITCH(WEEKDAY(C4988,2), 1, "Lundi", 2, "Mardi", 3, "Mercredi", 4, "Jeudi", 5, "Vendredi", 6, "Samedi", 7, "Dimanche", "Erreur")</f>
        <v>Lundi</v>
      </c>
      <c r="E4988" s="2" t="s">
        <v>26</v>
      </c>
      <c r="F4988" s="2" t="s">
        <v>58</v>
      </c>
      <c r="G4988" s="2" t="s">
        <v>59</v>
      </c>
      <c r="H4988" s="4" t="s">
        <v>21</v>
      </c>
      <c r="I4988" s="5">
        <v>23</v>
      </c>
      <c r="J4988" s="6">
        <v>74</v>
      </c>
      <c r="K4988" s="7">
        <v>1702</v>
      </c>
      <c r="L4988" s="7">
        <v>902.06000000000006</v>
      </c>
      <c r="M4988" s="8">
        <v>0.53</v>
      </c>
      <c r="N4988" s="2" t="s">
        <v>82</v>
      </c>
      <c r="O4988">
        <f t="shared" si="616"/>
        <v>2021</v>
      </c>
      <c r="P4988">
        <f t="shared" si="617"/>
        <v>8</v>
      </c>
      <c r="Q4988" t="str">
        <f t="shared" si="618"/>
        <v>août</v>
      </c>
      <c r="R4988" t="str">
        <f t="shared" si="619"/>
        <v>Alabama</v>
      </c>
      <c r="S4988" t="str">
        <f t="shared" si="620"/>
        <v>2021-08</v>
      </c>
      <c r="T4988">
        <f>IF(AND(COUNTIF(Calculs!$Q$2:$Q$12,$O4988)&gt;0,COUNTIF(Calculs!$S$2:$S$12,$E4988)&gt;0,COUNTIF(Calculs!$U$2:$U$12,$H4988)&gt;0),1,0)</f>
        <v>1</v>
      </c>
      <c r="U4988">
        <f t="shared" si="621"/>
        <v>1702</v>
      </c>
      <c r="V4988">
        <f t="shared" si="622"/>
        <v>74</v>
      </c>
      <c r="W4988">
        <f t="shared" si="623"/>
        <v>902.06000000000006</v>
      </c>
    </row>
    <row r="4989" spans="1:23" ht="15.75" customHeight="1" x14ac:dyDescent="0.3">
      <c r="A4989" s="2" t="s">
        <v>25</v>
      </c>
      <c r="B4989" s="2">
        <v>1197831</v>
      </c>
      <c r="C4989" s="3">
        <v>44432</v>
      </c>
      <c r="D4989" s="12" t="str" cm="1">
        <f t="array" ref="D4989">_xlfn.SWITCH(WEEKDAY(C4989,2), 1, "Lundi", 2, "Mardi", 3, "Mercredi", 4, "Jeudi", 5, "Vendredi", 6, "Samedi", 7, "Dimanche", "Erreur")</f>
        <v>Mardi</v>
      </c>
      <c r="E4989" s="2" t="s">
        <v>26</v>
      </c>
      <c r="F4989" s="2" t="s">
        <v>58</v>
      </c>
      <c r="G4989" s="2" t="s">
        <v>59</v>
      </c>
      <c r="H4989" s="4" t="s">
        <v>22</v>
      </c>
      <c r="I4989" s="5">
        <v>20</v>
      </c>
      <c r="J4989" s="6">
        <v>149</v>
      </c>
      <c r="K4989" s="7">
        <v>2980</v>
      </c>
      <c r="L4989" s="7">
        <v>2235.0000000000005</v>
      </c>
      <c r="M4989" s="8">
        <v>0.75000000000000011</v>
      </c>
      <c r="N4989" s="2" t="s">
        <v>82</v>
      </c>
      <c r="O4989">
        <f t="shared" si="616"/>
        <v>2021</v>
      </c>
      <c r="P4989">
        <f t="shared" si="617"/>
        <v>8</v>
      </c>
      <c r="Q4989" t="str">
        <f t="shared" si="618"/>
        <v>août</v>
      </c>
      <c r="R4989" t="str">
        <f t="shared" si="619"/>
        <v>Alabama</v>
      </c>
      <c r="S4989" t="str">
        <f t="shared" si="620"/>
        <v>2021-08</v>
      </c>
      <c r="T4989">
        <f>IF(AND(COUNTIF(Calculs!$Q$2:$Q$12,$O4989)&gt;0,COUNTIF(Calculs!$S$2:$S$12,$E4989)&gt;0,COUNTIF(Calculs!$U$2:$U$12,$H4989)&gt;0),1,0)</f>
        <v>1</v>
      </c>
      <c r="U4989">
        <f t="shared" si="621"/>
        <v>2980</v>
      </c>
      <c r="V4989">
        <f t="shared" si="622"/>
        <v>149</v>
      </c>
      <c r="W4989">
        <f t="shared" si="623"/>
        <v>2235.0000000000005</v>
      </c>
    </row>
    <row r="4990" spans="1:23" ht="15.75" customHeight="1" x14ac:dyDescent="0.3">
      <c r="A4990" s="2" t="s">
        <v>25</v>
      </c>
      <c r="B4990" s="2">
        <v>1197831</v>
      </c>
      <c r="C4990" s="3">
        <v>44433</v>
      </c>
      <c r="D4990" s="12" t="str" cm="1">
        <f t="array" ref="D4990">_xlfn.SWITCH(WEEKDAY(C4990,2), 1, "Lundi", 2, "Mardi", 3, "Mercredi", 4, "Jeudi", 5, "Vendredi", 6, "Samedi", 7, "Dimanche", "Erreur")</f>
        <v>Mercredi</v>
      </c>
      <c r="E4990" s="2" t="s">
        <v>26</v>
      </c>
      <c r="F4990" s="2" t="s">
        <v>58</v>
      </c>
      <c r="G4990" s="2" t="s">
        <v>59</v>
      </c>
      <c r="H4990" s="4" t="s">
        <v>16</v>
      </c>
      <c r="I4990" s="5">
        <v>9</v>
      </c>
      <c r="J4990" s="6">
        <v>203</v>
      </c>
      <c r="K4990" s="7">
        <v>1827</v>
      </c>
      <c r="L4990" s="7">
        <v>1077.9299999999998</v>
      </c>
      <c r="M4990" s="8">
        <v>0.59</v>
      </c>
      <c r="N4990" s="2" t="s">
        <v>82</v>
      </c>
      <c r="O4990">
        <f t="shared" si="616"/>
        <v>2021</v>
      </c>
      <c r="P4990">
        <f t="shared" si="617"/>
        <v>8</v>
      </c>
      <c r="Q4990" t="str">
        <f t="shared" si="618"/>
        <v>août</v>
      </c>
      <c r="R4990" t="str">
        <f t="shared" si="619"/>
        <v>Alabama</v>
      </c>
      <c r="S4990" t="str">
        <f t="shared" si="620"/>
        <v>2021-08</v>
      </c>
      <c r="T4990">
        <f>IF(AND(COUNTIF(Calculs!$Q$2:$Q$12,$O4990)&gt;0,COUNTIF(Calculs!$S$2:$S$12,$E4990)&gt;0,COUNTIF(Calculs!$U$2:$U$12,$H4990)&gt;0),1,0)</f>
        <v>1</v>
      </c>
      <c r="U4990">
        <f t="shared" si="621"/>
        <v>1827</v>
      </c>
      <c r="V4990">
        <f t="shared" si="622"/>
        <v>203</v>
      </c>
      <c r="W4990">
        <f t="shared" si="623"/>
        <v>1077.9299999999998</v>
      </c>
    </row>
    <row r="4991" spans="1:23" ht="15.75" customHeight="1" x14ac:dyDescent="0.3">
      <c r="A4991" s="2" t="s">
        <v>25</v>
      </c>
      <c r="B4991" s="2">
        <v>1197831</v>
      </c>
      <c r="C4991" s="3">
        <v>44434</v>
      </c>
      <c r="D4991" s="12" t="str" cm="1">
        <f t="array" ref="D4991">_xlfn.SWITCH(WEEKDAY(C4991,2), 1, "Lundi", 2, "Mardi", 3, "Mercredi", 4, "Jeudi", 5, "Vendredi", 6, "Samedi", 7, "Dimanche", "Erreur")</f>
        <v>Jeudi</v>
      </c>
      <c r="E4991" s="2" t="s">
        <v>26</v>
      </c>
      <c r="F4991" s="2" t="s">
        <v>58</v>
      </c>
      <c r="G4991" s="2" t="s">
        <v>59</v>
      </c>
      <c r="H4991" s="4" t="s">
        <v>18</v>
      </c>
      <c r="I4991" s="5">
        <v>19</v>
      </c>
      <c r="J4991" s="6">
        <v>189</v>
      </c>
      <c r="K4991" s="7">
        <v>3591</v>
      </c>
      <c r="L4991" s="7">
        <v>2118.69</v>
      </c>
      <c r="M4991" s="8">
        <v>0.59</v>
      </c>
      <c r="N4991" s="2" t="s">
        <v>82</v>
      </c>
      <c r="O4991">
        <f t="shared" si="616"/>
        <v>2021</v>
      </c>
      <c r="P4991">
        <f t="shared" si="617"/>
        <v>8</v>
      </c>
      <c r="Q4991" t="str">
        <f t="shared" si="618"/>
        <v>août</v>
      </c>
      <c r="R4991" t="str">
        <f t="shared" si="619"/>
        <v>Alabama</v>
      </c>
      <c r="S4991" t="str">
        <f t="shared" si="620"/>
        <v>2021-08</v>
      </c>
      <c r="T4991">
        <f>IF(AND(COUNTIF(Calculs!$Q$2:$Q$12,$O4991)&gt;0,COUNTIF(Calculs!$S$2:$S$12,$E4991)&gt;0,COUNTIF(Calculs!$U$2:$U$12,$H4991)&gt;0),1,0)</f>
        <v>1</v>
      </c>
      <c r="U4991">
        <f t="shared" si="621"/>
        <v>3591</v>
      </c>
      <c r="V4991">
        <f t="shared" si="622"/>
        <v>189</v>
      </c>
      <c r="W4991">
        <f t="shared" si="623"/>
        <v>2118.69</v>
      </c>
    </row>
    <row r="4992" spans="1:23" ht="15.75" customHeight="1" x14ac:dyDescent="0.3">
      <c r="A4992" s="2" t="s">
        <v>25</v>
      </c>
      <c r="B4992" s="2">
        <v>1197831</v>
      </c>
      <c r="C4992" s="3">
        <v>44435</v>
      </c>
      <c r="D4992" s="12" t="str" cm="1">
        <f t="array" ref="D4992">_xlfn.SWITCH(WEEKDAY(C4992,2), 1, "Lundi", 2, "Mardi", 3, "Mercredi", 4, "Jeudi", 5, "Vendredi", 6, "Samedi", 7, "Dimanche", "Erreur")</f>
        <v>Vendredi</v>
      </c>
      <c r="E4992" s="2" t="s">
        <v>26</v>
      </c>
      <c r="F4992" s="2" t="s">
        <v>58</v>
      </c>
      <c r="G4992" s="2" t="s">
        <v>59</v>
      </c>
      <c r="H4992" s="4" t="s">
        <v>19</v>
      </c>
      <c r="I4992" s="5">
        <v>15</v>
      </c>
      <c r="J4992" s="6">
        <v>173</v>
      </c>
      <c r="K4992" s="7">
        <v>2595</v>
      </c>
      <c r="L4992" s="7">
        <v>1453.1999999999998</v>
      </c>
      <c r="M4992" s="8">
        <v>0.55999999999999994</v>
      </c>
      <c r="N4992" s="2" t="s">
        <v>82</v>
      </c>
      <c r="O4992">
        <f t="shared" si="616"/>
        <v>2021</v>
      </c>
      <c r="P4992">
        <f t="shared" si="617"/>
        <v>8</v>
      </c>
      <c r="Q4992" t="str">
        <f t="shared" si="618"/>
        <v>août</v>
      </c>
      <c r="R4992" t="str">
        <f t="shared" si="619"/>
        <v>Alabama</v>
      </c>
      <c r="S4992" t="str">
        <f t="shared" si="620"/>
        <v>2021-08</v>
      </c>
      <c r="T4992">
        <f>IF(AND(COUNTIF(Calculs!$Q$2:$Q$12,$O4992)&gt;0,COUNTIF(Calculs!$S$2:$S$12,$E4992)&gt;0,COUNTIF(Calculs!$U$2:$U$12,$H4992)&gt;0),1,0)</f>
        <v>1</v>
      </c>
      <c r="U4992">
        <f t="shared" si="621"/>
        <v>2595</v>
      </c>
      <c r="V4992">
        <f t="shared" si="622"/>
        <v>173</v>
      </c>
      <c r="W4992">
        <f t="shared" si="623"/>
        <v>1453.1999999999998</v>
      </c>
    </row>
    <row r="4993" spans="1:23" ht="15.75" customHeight="1" x14ac:dyDescent="0.3">
      <c r="A4993" s="2" t="s">
        <v>25</v>
      </c>
      <c r="B4993" s="2">
        <v>1197831</v>
      </c>
      <c r="C4993" s="3">
        <v>44436</v>
      </c>
      <c r="D4993" s="12" t="str" cm="1">
        <f t="array" ref="D4993">_xlfn.SWITCH(WEEKDAY(C4993,2), 1, "Lundi", 2, "Mardi", 3, "Mercredi", 4, "Jeudi", 5, "Vendredi", 6, "Samedi", 7, "Dimanche", "Erreur")</f>
        <v>Samedi</v>
      </c>
      <c r="E4993" s="2" t="s">
        <v>26</v>
      </c>
      <c r="F4993" s="2" t="s">
        <v>58</v>
      </c>
      <c r="G4993" s="2" t="s">
        <v>59</v>
      </c>
      <c r="H4993" s="4" t="s">
        <v>20</v>
      </c>
      <c r="I4993" s="5">
        <v>34</v>
      </c>
      <c r="J4993" s="6">
        <v>135</v>
      </c>
      <c r="K4993" s="7">
        <v>4590</v>
      </c>
      <c r="L4993" s="7">
        <v>3121.2000000000003</v>
      </c>
      <c r="M4993" s="8">
        <v>0.68</v>
      </c>
      <c r="N4993" s="2" t="s">
        <v>82</v>
      </c>
      <c r="O4993">
        <f t="shared" si="616"/>
        <v>2021</v>
      </c>
      <c r="P4993">
        <f t="shared" si="617"/>
        <v>8</v>
      </c>
      <c r="Q4993" t="str">
        <f t="shared" si="618"/>
        <v>août</v>
      </c>
      <c r="R4993" t="str">
        <f t="shared" si="619"/>
        <v>Alabama</v>
      </c>
      <c r="S4993" t="str">
        <f t="shared" si="620"/>
        <v>2021-08</v>
      </c>
      <c r="T4993">
        <f>IF(AND(COUNTIF(Calculs!$Q$2:$Q$12,$O4993)&gt;0,COUNTIF(Calculs!$S$2:$S$12,$E4993)&gt;0,COUNTIF(Calculs!$U$2:$U$12,$H4993)&gt;0),1,0)</f>
        <v>1</v>
      </c>
      <c r="U4993">
        <f t="shared" si="621"/>
        <v>4590</v>
      </c>
      <c r="V4993">
        <f t="shared" si="622"/>
        <v>135</v>
      </c>
      <c r="W4993">
        <f t="shared" si="623"/>
        <v>3121.2000000000003</v>
      </c>
    </row>
    <row r="4994" spans="1:23" ht="15.75" customHeight="1" x14ac:dyDescent="0.3">
      <c r="A4994" s="2" t="s">
        <v>25</v>
      </c>
      <c r="B4994" s="2">
        <v>1197831</v>
      </c>
      <c r="C4994" s="3">
        <v>44437</v>
      </c>
      <c r="D4994" s="12" t="str" cm="1">
        <f t="array" ref="D4994">_xlfn.SWITCH(WEEKDAY(C4994,2), 1, "Lundi", 2, "Mardi", 3, "Mercredi", 4, "Jeudi", 5, "Vendredi", 6, "Samedi", 7, "Dimanche", "Erreur")</f>
        <v>Dimanche</v>
      </c>
      <c r="E4994" s="2" t="s">
        <v>26</v>
      </c>
      <c r="F4994" s="2" t="s">
        <v>58</v>
      </c>
      <c r="G4994" s="2" t="s">
        <v>59</v>
      </c>
      <c r="H4994" s="4" t="s">
        <v>21</v>
      </c>
      <c r="I4994" s="5">
        <v>49</v>
      </c>
      <c r="J4994" s="6">
        <v>120</v>
      </c>
      <c r="K4994" s="7">
        <v>5880</v>
      </c>
      <c r="L4994" s="7">
        <v>3175.2000000000003</v>
      </c>
      <c r="M4994" s="8">
        <v>0.54</v>
      </c>
      <c r="N4994" s="2" t="s">
        <v>82</v>
      </c>
      <c r="O4994">
        <f t="shared" si="616"/>
        <v>2021</v>
      </c>
      <c r="P4994">
        <f t="shared" si="617"/>
        <v>8</v>
      </c>
      <c r="Q4994" t="str">
        <f t="shared" si="618"/>
        <v>août</v>
      </c>
      <c r="R4994" t="str">
        <f t="shared" si="619"/>
        <v>Alabama</v>
      </c>
      <c r="S4994" t="str">
        <f t="shared" si="620"/>
        <v>2021-08</v>
      </c>
      <c r="T4994">
        <f>IF(AND(COUNTIF(Calculs!$Q$2:$Q$12,$O4994)&gt;0,COUNTIF(Calculs!$S$2:$S$12,$E4994)&gt;0,COUNTIF(Calculs!$U$2:$U$12,$H4994)&gt;0),1,0)</f>
        <v>1</v>
      </c>
      <c r="U4994">
        <f t="shared" si="621"/>
        <v>5880</v>
      </c>
      <c r="V4994">
        <f t="shared" si="622"/>
        <v>120</v>
      </c>
      <c r="W4994">
        <f t="shared" si="623"/>
        <v>3175.2000000000003</v>
      </c>
    </row>
    <row r="4995" spans="1:23" ht="15.75" customHeight="1" x14ac:dyDescent="0.3">
      <c r="A4995" s="2" t="s">
        <v>25</v>
      </c>
      <c r="B4995" s="2">
        <v>1197831</v>
      </c>
      <c r="C4995" s="3">
        <v>44438</v>
      </c>
      <c r="D4995" s="12" t="str" cm="1">
        <f t="array" ref="D4995">_xlfn.SWITCH(WEEKDAY(C4995,2), 1, "Lundi", 2, "Mardi", 3, "Mercredi", 4, "Jeudi", 5, "Vendredi", 6, "Samedi", 7, "Dimanche", "Erreur")</f>
        <v>Lundi</v>
      </c>
      <c r="E4995" s="2" t="s">
        <v>26</v>
      </c>
      <c r="F4995" s="2" t="s">
        <v>58</v>
      </c>
      <c r="G4995" s="2" t="s">
        <v>59</v>
      </c>
      <c r="H4995" s="4" t="s">
        <v>22</v>
      </c>
      <c r="I4995" s="5">
        <v>43</v>
      </c>
      <c r="J4995" s="6">
        <v>203</v>
      </c>
      <c r="K4995" s="7">
        <v>8729</v>
      </c>
      <c r="L4995" s="7">
        <v>6284.880000000001</v>
      </c>
      <c r="M4995" s="8">
        <v>0.72000000000000008</v>
      </c>
      <c r="N4995" s="2" t="s">
        <v>82</v>
      </c>
      <c r="O4995">
        <f t="shared" ref="O4995:O5058" si="624">YEAR($C4995)</f>
        <v>2021</v>
      </c>
      <c r="P4995">
        <f t="shared" ref="P4995:P5058" si="625">MONTH($C4995)</f>
        <v>8</v>
      </c>
      <c r="Q4995" t="str">
        <f t="shared" ref="Q4995:Q5058" si="626">TEXT($C4995,"mmm")</f>
        <v>août</v>
      </c>
      <c r="R4995" t="str">
        <f t="shared" ref="R4995:R5058" si="627">SUBSTITUTE(SUBSTITUTE($F4995,"Sud ","South "),"Ouest ","West ")</f>
        <v>Alabama</v>
      </c>
      <c r="S4995" t="str">
        <f t="shared" ref="S4995:S5058" si="628">TEXT($C4995,"aaaa-mm")</f>
        <v>2021-08</v>
      </c>
      <c r="T4995">
        <f>IF(AND(COUNTIF(Calculs!$Q$2:$Q$12,$O4995)&gt;0,COUNTIF(Calculs!$S$2:$S$12,$E4995)&gt;0,COUNTIF(Calculs!$U$2:$U$12,$H4995)&gt;0),1,0)</f>
        <v>1</v>
      </c>
      <c r="U4995">
        <f t="shared" ref="U4995:U5058" si="629">$K4995*$T4995</f>
        <v>8729</v>
      </c>
      <c r="V4995">
        <f t="shared" ref="V4995:V5058" si="630">$J4995*$T4995</f>
        <v>203</v>
      </c>
      <c r="W4995">
        <f t="shared" ref="W4995:W5058" si="631">$L4995*$T4995</f>
        <v>6284.880000000001</v>
      </c>
    </row>
    <row r="4996" spans="1:23" ht="15.75" customHeight="1" x14ac:dyDescent="0.3">
      <c r="A4996" s="2" t="s">
        <v>25</v>
      </c>
      <c r="B4996" s="2">
        <v>1197831</v>
      </c>
      <c r="C4996" s="3">
        <v>44439</v>
      </c>
      <c r="D4996" s="12" t="str" cm="1">
        <f t="array" ref="D4996">_xlfn.SWITCH(WEEKDAY(C4996,2), 1, "Lundi", 2, "Mardi", 3, "Mercredi", 4, "Jeudi", 5, "Vendredi", 6, "Samedi", 7, "Dimanche", "Erreur")</f>
        <v>Mardi</v>
      </c>
      <c r="E4996" s="2" t="s">
        <v>26</v>
      </c>
      <c r="F4996" s="2" t="s">
        <v>58</v>
      </c>
      <c r="G4996" s="2" t="s">
        <v>59</v>
      </c>
      <c r="H4996" s="4" t="s">
        <v>16</v>
      </c>
      <c r="I4996" s="5">
        <v>43</v>
      </c>
      <c r="J4996" s="6">
        <v>203</v>
      </c>
      <c r="K4996" s="7">
        <v>8729</v>
      </c>
      <c r="L4996" s="7">
        <v>4800.95</v>
      </c>
      <c r="M4996" s="8">
        <v>0.54999999999999993</v>
      </c>
      <c r="N4996" s="2" t="s">
        <v>82</v>
      </c>
      <c r="O4996">
        <f t="shared" si="624"/>
        <v>2021</v>
      </c>
      <c r="P4996">
        <f t="shared" si="625"/>
        <v>8</v>
      </c>
      <c r="Q4996" t="str">
        <f t="shared" si="626"/>
        <v>août</v>
      </c>
      <c r="R4996" t="str">
        <f t="shared" si="627"/>
        <v>Alabama</v>
      </c>
      <c r="S4996" t="str">
        <f t="shared" si="628"/>
        <v>2021-08</v>
      </c>
      <c r="T4996">
        <f>IF(AND(COUNTIF(Calculs!$Q$2:$Q$12,$O4996)&gt;0,COUNTIF(Calculs!$S$2:$S$12,$E4996)&gt;0,COUNTIF(Calculs!$U$2:$U$12,$H4996)&gt;0),1,0)</f>
        <v>1</v>
      </c>
      <c r="U4996">
        <f t="shared" si="629"/>
        <v>8729</v>
      </c>
      <c r="V4996">
        <f t="shared" si="630"/>
        <v>203</v>
      </c>
      <c r="W4996">
        <f t="shared" si="631"/>
        <v>4800.95</v>
      </c>
    </row>
    <row r="4997" spans="1:23" ht="15.75" customHeight="1" x14ac:dyDescent="0.3">
      <c r="A4997" s="2" t="s">
        <v>25</v>
      </c>
      <c r="B4997" s="2">
        <v>1197831</v>
      </c>
      <c r="C4997" s="3">
        <v>44440</v>
      </c>
      <c r="D4997" s="12" t="str" cm="1">
        <f t="array" ref="D4997">_xlfn.SWITCH(WEEKDAY(C4997,2), 1, "Lundi", 2, "Mardi", 3, "Mercredi", 4, "Jeudi", 5, "Vendredi", 6, "Samedi", 7, "Dimanche", "Erreur")</f>
        <v>Mercredi</v>
      </c>
      <c r="E4997" s="2" t="s">
        <v>26</v>
      </c>
      <c r="F4997" s="2" t="s">
        <v>58</v>
      </c>
      <c r="G4997" s="2" t="s">
        <v>59</v>
      </c>
      <c r="H4997" s="4" t="s">
        <v>18</v>
      </c>
      <c r="I4997" s="5">
        <v>49</v>
      </c>
      <c r="J4997" s="6">
        <v>203</v>
      </c>
      <c r="K4997" s="7">
        <v>9947</v>
      </c>
      <c r="L4997" s="7">
        <v>5570.32</v>
      </c>
      <c r="M4997" s="8">
        <v>0.55999999999999994</v>
      </c>
      <c r="N4997" s="2" t="s">
        <v>82</v>
      </c>
      <c r="O4997">
        <f t="shared" si="624"/>
        <v>2021</v>
      </c>
      <c r="P4997">
        <f t="shared" si="625"/>
        <v>9</v>
      </c>
      <c r="Q4997" t="str">
        <f t="shared" si="626"/>
        <v>sept</v>
      </c>
      <c r="R4997" t="str">
        <f t="shared" si="627"/>
        <v>Alabama</v>
      </c>
      <c r="S4997" t="str">
        <f t="shared" si="628"/>
        <v>2021-09</v>
      </c>
      <c r="T4997">
        <f>IF(AND(COUNTIF(Calculs!$Q$2:$Q$12,$O4997)&gt;0,COUNTIF(Calculs!$S$2:$S$12,$E4997)&gt;0,COUNTIF(Calculs!$U$2:$U$12,$H4997)&gt;0),1,0)</f>
        <v>1</v>
      </c>
      <c r="U4997">
        <f t="shared" si="629"/>
        <v>9947</v>
      </c>
      <c r="V4997">
        <f t="shared" si="630"/>
        <v>203</v>
      </c>
      <c r="W4997">
        <f t="shared" si="631"/>
        <v>5570.32</v>
      </c>
    </row>
    <row r="4998" spans="1:23" ht="15.75" customHeight="1" x14ac:dyDescent="0.3">
      <c r="A4998" s="2" t="s">
        <v>25</v>
      </c>
      <c r="B4998" s="2">
        <v>1197831</v>
      </c>
      <c r="C4998" s="3">
        <v>44441</v>
      </c>
      <c r="D4998" s="12" t="str" cm="1">
        <f t="array" ref="D4998">_xlfn.SWITCH(WEEKDAY(C4998,2), 1, "Lundi", 2, "Mardi", 3, "Mercredi", 4, "Jeudi", 5, "Vendredi", 6, "Samedi", 7, "Dimanche", "Erreur")</f>
        <v>Jeudi</v>
      </c>
      <c r="E4998" s="2" t="s">
        <v>26</v>
      </c>
      <c r="F4998" s="2" t="s">
        <v>58</v>
      </c>
      <c r="G4998" s="2" t="s">
        <v>59</v>
      </c>
      <c r="H4998" s="4" t="s">
        <v>19</v>
      </c>
      <c r="I4998" s="5">
        <v>44</v>
      </c>
      <c r="J4998" s="6">
        <v>189</v>
      </c>
      <c r="K4998" s="7">
        <v>8316</v>
      </c>
      <c r="L4998" s="7">
        <v>4906.4399999999996</v>
      </c>
      <c r="M4998" s="8">
        <v>0.59</v>
      </c>
      <c r="N4998" s="2" t="s">
        <v>82</v>
      </c>
      <c r="O4998">
        <f t="shared" si="624"/>
        <v>2021</v>
      </c>
      <c r="P4998">
        <f t="shared" si="625"/>
        <v>9</v>
      </c>
      <c r="Q4998" t="str">
        <f t="shared" si="626"/>
        <v>sept</v>
      </c>
      <c r="R4998" t="str">
        <f t="shared" si="627"/>
        <v>Alabama</v>
      </c>
      <c r="S4998" t="str">
        <f t="shared" si="628"/>
        <v>2021-09</v>
      </c>
      <c r="T4998">
        <f>IF(AND(COUNTIF(Calculs!$Q$2:$Q$12,$O4998)&gt;0,COUNTIF(Calculs!$S$2:$S$12,$E4998)&gt;0,COUNTIF(Calculs!$U$2:$U$12,$H4998)&gt;0),1,0)</f>
        <v>1</v>
      </c>
      <c r="U4998">
        <f t="shared" si="629"/>
        <v>8316</v>
      </c>
      <c r="V4998">
        <f t="shared" si="630"/>
        <v>189</v>
      </c>
      <c r="W4998">
        <f t="shared" si="631"/>
        <v>4906.4399999999996</v>
      </c>
    </row>
    <row r="4999" spans="1:23" ht="15.75" customHeight="1" x14ac:dyDescent="0.3">
      <c r="A4999" s="2" t="s">
        <v>25</v>
      </c>
      <c r="B4999" s="2">
        <v>1197831</v>
      </c>
      <c r="C4999" s="3">
        <v>44442</v>
      </c>
      <c r="D4999" s="12" t="str" cm="1">
        <f t="array" ref="D4999">_xlfn.SWITCH(WEEKDAY(C4999,2), 1, "Lundi", 2, "Mardi", 3, "Mercredi", 4, "Jeudi", 5, "Vendredi", 6, "Samedi", 7, "Dimanche", "Erreur")</f>
        <v>Vendredi</v>
      </c>
      <c r="E4999" s="2" t="s">
        <v>26</v>
      </c>
      <c r="F4999" s="2" t="s">
        <v>58</v>
      </c>
      <c r="G4999" s="2" t="s">
        <v>59</v>
      </c>
      <c r="H4999" s="4" t="s">
        <v>20</v>
      </c>
      <c r="I4999" s="5">
        <v>41</v>
      </c>
      <c r="J4999" s="6">
        <v>180</v>
      </c>
      <c r="K4999" s="7">
        <v>7380</v>
      </c>
      <c r="L4999" s="7">
        <v>5092.2000000000007</v>
      </c>
      <c r="M4999" s="8">
        <v>0.69000000000000006</v>
      </c>
      <c r="N4999" s="2" t="s">
        <v>82</v>
      </c>
      <c r="O4999">
        <f t="shared" si="624"/>
        <v>2021</v>
      </c>
      <c r="P4999">
        <f t="shared" si="625"/>
        <v>9</v>
      </c>
      <c r="Q4999" t="str">
        <f t="shared" si="626"/>
        <v>sept</v>
      </c>
      <c r="R4999" t="str">
        <f t="shared" si="627"/>
        <v>Alabama</v>
      </c>
      <c r="S4999" t="str">
        <f t="shared" si="628"/>
        <v>2021-09</v>
      </c>
      <c r="T4999">
        <f>IF(AND(COUNTIF(Calculs!$Q$2:$Q$12,$O4999)&gt;0,COUNTIF(Calculs!$S$2:$S$12,$E4999)&gt;0,COUNTIF(Calculs!$U$2:$U$12,$H4999)&gt;0),1,0)</f>
        <v>1</v>
      </c>
      <c r="U4999">
        <f t="shared" si="629"/>
        <v>7380</v>
      </c>
      <c r="V4999">
        <f t="shared" si="630"/>
        <v>180</v>
      </c>
      <c r="W4999">
        <f t="shared" si="631"/>
        <v>5092.2000000000007</v>
      </c>
    </row>
    <row r="5000" spans="1:23" ht="15.75" customHeight="1" x14ac:dyDescent="0.3">
      <c r="A5000" s="2" t="s">
        <v>25</v>
      </c>
      <c r="B5000" s="2">
        <v>1197831</v>
      </c>
      <c r="C5000" s="3">
        <v>44443</v>
      </c>
      <c r="D5000" s="12" t="str" cm="1">
        <f t="array" ref="D5000">_xlfn.SWITCH(WEEKDAY(C5000,2), 1, "Lundi", 2, "Mardi", 3, "Mercredi", 4, "Jeudi", 5, "Vendredi", 6, "Samedi", 7, "Dimanche", "Erreur")</f>
        <v>Samedi</v>
      </c>
      <c r="E5000" s="2" t="s">
        <v>26</v>
      </c>
      <c r="F5000" s="2" t="s">
        <v>58</v>
      </c>
      <c r="G5000" s="2" t="s">
        <v>59</v>
      </c>
      <c r="H5000" s="4" t="s">
        <v>21</v>
      </c>
      <c r="I5000" s="5">
        <v>49</v>
      </c>
      <c r="J5000" s="6">
        <v>145</v>
      </c>
      <c r="K5000" s="7">
        <v>7105</v>
      </c>
      <c r="L5000" s="7">
        <v>3907.7499999999995</v>
      </c>
      <c r="M5000" s="8">
        <v>0.54999999999999993</v>
      </c>
      <c r="N5000" s="2" t="s">
        <v>82</v>
      </c>
      <c r="O5000">
        <f t="shared" si="624"/>
        <v>2021</v>
      </c>
      <c r="P5000">
        <f t="shared" si="625"/>
        <v>9</v>
      </c>
      <c r="Q5000" t="str">
        <f t="shared" si="626"/>
        <v>sept</v>
      </c>
      <c r="R5000" t="str">
        <f t="shared" si="627"/>
        <v>Alabama</v>
      </c>
      <c r="S5000" t="str">
        <f t="shared" si="628"/>
        <v>2021-09</v>
      </c>
      <c r="T5000">
        <f>IF(AND(COUNTIF(Calculs!$Q$2:$Q$12,$O5000)&gt;0,COUNTIF(Calculs!$S$2:$S$12,$E5000)&gt;0,COUNTIF(Calculs!$U$2:$U$12,$H5000)&gt;0),1,0)</f>
        <v>1</v>
      </c>
      <c r="U5000">
        <f t="shared" si="629"/>
        <v>7105</v>
      </c>
      <c r="V5000">
        <f t="shared" si="630"/>
        <v>145</v>
      </c>
      <c r="W5000">
        <f t="shared" si="631"/>
        <v>3907.7499999999995</v>
      </c>
    </row>
    <row r="5001" spans="1:23" ht="15.75" customHeight="1" x14ac:dyDescent="0.3">
      <c r="A5001" s="2" t="s">
        <v>25</v>
      </c>
      <c r="B5001" s="2">
        <v>1197831</v>
      </c>
      <c r="C5001" s="3">
        <v>44444</v>
      </c>
      <c r="D5001" s="12" t="str" cm="1">
        <f t="array" ref="D5001">_xlfn.SWITCH(WEEKDAY(C5001,2), 1, "Lundi", 2, "Mardi", 3, "Mercredi", 4, "Jeudi", 5, "Vendredi", 6, "Samedi", 7, "Dimanche", "Erreur")</f>
        <v>Dimanche</v>
      </c>
      <c r="E5001" s="2" t="s">
        <v>26</v>
      </c>
      <c r="F5001" s="2" t="s">
        <v>58</v>
      </c>
      <c r="G5001" s="2" t="s">
        <v>59</v>
      </c>
      <c r="H5001" s="4" t="s">
        <v>22</v>
      </c>
      <c r="I5001" s="5">
        <v>50</v>
      </c>
      <c r="J5001" s="6">
        <v>245</v>
      </c>
      <c r="K5001" s="7">
        <v>12250</v>
      </c>
      <c r="L5001" s="7">
        <v>8820.0000000000018</v>
      </c>
      <c r="M5001" s="8">
        <v>0.72000000000000008</v>
      </c>
      <c r="N5001" s="2" t="s">
        <v>82</v>
      </c>
      <c r="O5001">
        <f t="shared" si="624"/>
        <v>2021</v>
      </c>
      <c r="P5001">
        <f t="shared" si="625"/>
        <v>9</v>
      </c>
      <c r="Q5001" t="str">
        <f t="shared" si="626"/>
        <v>sept</v>
      </c>
      <c r="R5001" t="str">
        <f t="shared" si="627"/>
        <v>Alabama</v>
      </c>
      <c r="S5001" t="str">
        <f t="shared" si="628"/>
        <v>2021-09</v>
      </c>
      <c r="T5001">
        <f>IF(AND(COUNTIF(Calculs!$Q$2:$Q$12,$O5001)&gt;0,COUNTIF(Calculs!$S$2:$S$12,$E5001)&gt;0,COUNTIF(Calculs!$U$2:$U$12,$H5001)&gt;0),1,0)</f>
        <v>1</v>
      </c>
      <c r="U5001">
        <f t="shared" si="629"/>
        <v>12250</v>
      </c>
      <c r="V5001">
        <f t="shared" si="630"/>
        <v>245</v>
      </c>
      <c r="W5001">
        <f t="shared" si="631"/>
        <v>8820.0000000000018</v>
      </c>
    </row>
    <row r="5002" spans="1:23" ht="15.75" customHeight="1" x14ac:dyDescent="0.3">
      <c r="A5002" s="2" t="s">
        <v>25</v>
      </c>
      <c r="B5002" s="2">
        <v>1197831</v>
      </c>
      <c r="C5002" s="3">
        <v>44445</v>
      </c>
      <c r="D5002" s="12" t="str" cm="1">
        <f t="array" ref="D5002">_xlfn.SWITCH(WEEKDAY(C5002,2), 1, "Lundi", 2, "Mardi", 3, "Mercredi", 4, "Jeudi", 5, "Vendredi", 6, "Samedi", 7, "Dimanche", "Erreur")</f>
        <v>Lundi</v>
      </c>
      <c r="E5002" s="2" t="s">
        <v>26</v>
      </c>
      <c r="F5002" s="2" t="s">
        <v>58</v>
      </c>
      <c r="G5002" s="2" t="s">
        <v>59</v>
      </c>
      <c r="H5002" s="4" t="s">
        <v>16</v>
      </c>
      <c r="I5002" s="5">
        <v>44</v>
      </c>
      <c r="J5002" s="6">
        <v>206</v>
      </c>
      <c r="K5002" s="7">
        <v>9064</v>
      </c>
      <c r="L5002" s="7">
        <v>5800.9599999999991</v>
      </c>
      <c r="M5002" s="8">
        <v>0.6399999999999999</v>
      </c>
      <c r="N5002" s="2" t="s">
        <v>82</v>
      </c>
      <c r="O5002">
        <f t="shared" si="624"/>
        <v>2021</v>
      </c>
      <c r="P5002">
        <f t="shared" si="625"/>
        <v>9</v>
      </c>
      <c r="Q5002" t="str">
        <f t="shared" si="626"/>
        <v>sept</v>
      </c>
      <c r="R5002" t="str">
        <f t="shared" si="627"/>
        <v>Alabama</v>
      </c>
      <c r="S5002" t="str">
        <f t="shared" si="628"/>
        <v>2021-09</v>
      </c>
      <c r="T5002">
        <f>IF(AND(COUNTIF(Calculs!$Q$2:$Q$12,$O5002)&gt;0,COUNTIF(Calculs!$S$2:$S$12,$E5002)&gt;0,COUNTIF(Calculs!$U$2:$U$12,$H5002)&gt;0),1,0)</f>
        <v>1</v>
      </c>
      <c r="U5002">
        <f t="shared" si="629"/>
        <v>9064</v>
      </c>
      <c r="V5002">
        <f t="shared" si="630"/>
        <v>206</v>
      </c>
      <c r="W5002">
        <f t="shared" si="631"/>
        <v>5800.9599999999991</v>
      </c>
    </row>
    <row r="5003" spans="1:23" ht="15.75" customHeight="1" x14ac:dyDescent="0.3">
      <c r="A5003" s="2" t="s">
        <v>25</v>
      </c>
      <c r="B5003" s="2">
        <v>1197831</v>
      </c>
      <c r="C5003" s="3">
        <v>44446</v>
      </c>
      <c r="D5003" s="12" t="str" cm="1">
        <f t="array" ref="D5003">_xlfn.SWITCH(WEEKDAY(C5003,2), 1, "Lundi", 2, "Mardi", 3, "Mercredi", 4, "Jeudi", 5, "Vendredi", 6, "Samedi", 7, "Dimanche", "Erreur")</f>
        <v>Mardi</v>
      </c>
      <c r="E5003" s="2" t="s">
        <v>26</v>
      </c>
      <c r="F5003" s="2" t="s">
        <v>58</v>
      </c>
      <c r="G5003" s="2" t="s">
        <v>59</v>
      </c>
      <c r="H5003" s="4" t="s">
        <v>18</v>
      </c>
      <c r="I5003" s="5">
        <v>49</v>
      </c>
      <c r="J5003" s="6">
        <v>215</v>
      </c>
      <c r="K5003" s="7">
        <v>10535</v>
      </c>
      <c r="L5003" s="7">
        <v>6742.3999999999987</v>
      </c>
      <c r="M5003" s="8">
        <v>0.6399999999999999</v>
      </c>
      <c r="N5003" s="2" t="s">
        <v>82</v>
      </c>
      <c r="O5003">
        <f t="shared" si="624"/>
        <v>2021</v>
      </c>
      <c r="P5003">
        <f t="shared" si="625"/>
        <v>9</v>
      </c>
      <c r="Q5003" t="str">
        <f t="shared" si="626"/>
        <v>sept</v>
      </c>
      <c r="R5003" t="str">
        <f t="shared" si="627"/>
        <v>Alabama</v>
      </c>
      <c r="S5003" t="str">
        <f t="shared" si="628"/>
        <v>2021-09</v>
      </c>
      <c r="T5003">
        <f>IF(AND(COUNTIF(Calculs!$Q$2:$Q$12,$O5003)&gt;0,COUNTIF(Calculs!$S$2:$S$12,$E5003)&gt;0,COUNTIF(Calculs!$U$2:$U$12,$H5003)&gt;0),1,0)</f>
        <v>1</v>
      </c>
      <c r="U5003">
        <f t="shared" si="629"/>
        <v>10535</v>
      </c>
      <c r="V5003">
        <f t="shared" si="630"/>
        <v>215</v>
      </c>
      <c r="W5003">
        <f t="shared" si="631"/>
        <v>6742.3999999999987</v>
      </c>
    </row>
    <row r="5004" spans="1:23" ht="15.75" customHeight="1" x14ac:dyDescent="0.3">
      <c r="A5004" s="2" t="s">
        <v>25</v>
      </c>
      <c r="B5004" s="2">
        <v>1197831</v>
      </c>
      <c r="C5004" s="3">
        <v>44447</v>
      </c>
      <c r="D5004" s="12" t="str" cm="1">
        <f t="array" ref="D5004">_xlfn.SWITCH(WEEKDAY(C5004,2), 1, "Lundi", 2, "Mardi", 3, "Mercredi", 4, "Jeudi", 5, "Vendredi", 6, "Samedi", 7, "Dimanche", "Erreur")</f>
        <v>Mercredi</v>
      </c>
      <c r="E5004" s="2" t="s">
        <v>26</v>
      </c>
      <c r="F5004" s="2" t="s">
        <v>58</v>
      </c>
      <c r="G5004" s="2" t="s">
        <v>59</v>
      </c>
      <c r="H5004" s="4" t="s">
        <v>19</v>
      </c>
      <c r="I5004" s="5">
        <v>41</v>
      </c>
      <c r="J5004" s="6">
        <v>254</v>
      </c>
      <c r="K5004" s="7">
        <v>10414</v>
      </c>
      <c r="L5004" s="7">
        <v>6560.8199999999988</v>
      </c>
      <c r="M5004" s="8">
        <v>0.62999999999999989</v>
      </c>
      <c r="N5004" s="2" t="s">
        <v>82</v>
      </c>
      <c r="O5004">
        <f t="shared" si="624"/>
        <v>2021</v>
      </c>
      <c r="P5004">
        <f t="shared" si="625"/>
        <v>9</v>
      </c>
      <c r="Q5004" t="str">
        <f t="shared" si="626"/>
        <v>sept</v>
      </c>
      <c r="R5004" t="str">
        <f t="shared" si="627"/>
        <v>Alabama</v>
      </c>
      <c r="S5004" t="str">
        <f t="shared" si="628"/>
        <v>2021-09</v>
      </c>
      <c r="T5004">
        <f>IF(AND(COUNTIF(Calculs!$Q$2:$Q$12,$O5004)&gt;0,COUNTIF(Calculs!$S$2:$S$12,$E5004)&gt;0,COUNTIF(Calculs!$U$2:$U$12,$H5004)&gt;0),1,0)</f>
        <v>1</v>
      </c>
      <c r="U5004">
        <f t="shared" si="629"/>
        <v>10414</v>
      </c>
      <c r="V5004">
        <f t="shared" si="630"/>
        <v>254</v>
      </c>
      <c r="W5004">
        <f t="shared" si="631"/>
        <v>6560.8199999999988</v>
      </c>
    </row>
    <row r="5005" spans="1:23" ht="15.75" customHeight="1" x14ac:dyDescent="0.3">
      <c r="A5005" s="2" t="s">
        <v>25</v>
      </c>
      <c r="B5005" s="2">
        <v>1197831</v>
      </c>
      <c r="C5005" s="3">
        <v>44448</v>
      </c>
      <c r="D5005" s="12" t="str" cm="1">
        <f t="array" ref="D5005">_xlfn.SWITCH(WEEKDAY(C5005,2), 1, "Lundi", 2, "Mardi", 3, "Mercredi", 4, "Jeudi", 5, "Vendredi", 6, "Samedi", 7, "Dimanche", "Erreur")</f>
        <v>Jeudi</v>
      </c>
      <c r="E5005" s="2" t="s">
        <v>26</v>
      </c>
      <c r="F5005" s="2" t="s">
        <v>58</v>
      </c>
      <c r="G5005" s="2" t="s">
        <v>59</v>
      </c>
      <c r="H5005" s="4" t="s">
        <v>20</v>
      </c>
      <c r="I5005" s="5">
        <v>44</v>
      </c>
      <c r="J5005" s="6">
        <v>173</v>
      </c>
      <c r="K5005" s="7">
        <v>7612</v>
      </c>
      <c r="L5005" s="7">
        <v>5632.880000000001</v>
      </c>
      <c r="M5005" s="8">
        <v>0.7400000000000001</v>
      </c>
      <c r="N5005" s="2" t="s">
        <v>82</v>
      </c>
      <c r="O5005">
        <f t="shared" si="624"/>
        <v>2021</v>
      </c>
      <c r="P5005">
        <f t="shared" si="625"/>
        <v>9</v>
      </c>
      <c r="Q5005" t="str">
        <f t="shared" si="626"/>
        <v>sept</v>
      </c>
      <c r="R5005" t="str">
        <f t="shared" si="627"/>
        <v>Alabama</v>
      </c>
      <c r="S5005" t="str">
        <f t="shared" si="628"/>
        <v>2021-09</v>
      </c>
      <c r="T5005">
        <f>IF(AND(COUNTIF(Calculs!$Q$2:$Q$12,$O5005)&gt;0,COUNTIF(Calculs!$S$2:$S$12,$E5005)&gt;0,COUNTIF(Calculs!$U$2:$U$12,$H5005)&gt;0),1,0)</f>
        <v>1</v>
      </c>
      <c r="U5005">
        <f t="shared" si="629"/>
        <v>7612</v>
      </c>
      <c r="V5005">
        <f t="shared" si="630"/>
        <v>173</v>
      </c>
      <c r="W5005">
        <f t="shared" si="631"/>
        <v>5632.880000000001</v>
      </c>
    </row>
    <row r="5006" spans="1:23" ht="15.75" customHeight="1" x14ac:dyDescent="0.3">
      <c r="A5006" s="2" t="s">
        <v>25</v>
      </c>
      <c r="B5006" s="2">
        <v>1197831</v>
      </c>
      <c r="C5006" s="3">
        <v>44449</v>
      </c>
      <c r="D5006" s="12" t="str" cm="1">
        <f t="array" ref="D5006">_xlfn.SWITCH(WEEKDAY(C5006,2), 1, "Lundi", 2, "Mardi", 3, "Mercredi", 4, "Jeudi", 5, "Vendredi", 6, "Samedi", 7, "Dimanche", "Erreur")</f>
        <v>Vendredi</v>
      </c>
      <c r="E5006" s="2" t="s">
        <v>26</v>
      </c>
      <c r="F5006" s="2" t="s">
        <v>58</v>
      </c>
      <c r="G5006" s="2" t="s">
        <v>59</v>
      </c>
      <c r="H5006" s="4" t="s">
        <v>21</v>
      </c>
      <c r="I5006" s="5">
        <v>45</v>
      </c>
      <c r="J5006" s="6">
        <v>131</v>
      </c>
      <c r="K5006" s="7">
        <v>5895</v>
      </c>
      <c r="L5006" s="7">
        <v>3419.1</v>
      </c>
      <c r="M5006" s="8">
        <v>0.57999999999999996</v>
      </c>
      <c r="N5006" s="2" t="s">
        <v>82</v>
      </c>
      <c r="O5006">
        <f t="shared" si="624"/>
        <v>2021</v>
      </c>
      <c r="P5006">
        <f t="shared" si="625"/>
        <v>9</v>
      </c>
      <c r="Q5006" t="str">
        <f t="shared" si="626"/>
        <v>sept</v>
      </c>
      <c r="R5006" t="str">
        <f t="shared" si="627"/>
        <v>Alabama</v>
      </c>
      <c r="S5006" t="str">
        <f t="shared" si="628"/>
        <v>2021-09</v>
      </c>
      <c r="T5006">
        <f>IF(AND(COUNTIF(Calculs!$Q$2:$Q$12,$O5006)&gt;0,COUNTIF(Calculs!$S$2:$S$12,$E5006)&gt;0,COUNTIF(Calculs!$U$2:$U$12,$H5006)&gt;0),1,0)</f>
        <v>1</v>
      </c>
      <c r="U5006">
        <f t="shared" si="629"/>
        <v>5895</v>
      </c>
      <c r="V5006">
        <f t="shared" si="630"/>
        <v>131</v>
      </c>
      <c r="W5006">
        <f t="shared" si="631"/>
        <v>3419.1</v>
      </c>
    </row>
    <row r="5007" spans="1:23" ht="15.75" customHeight="1" x14ac:dyDescent="0.3">
      <c r="A5007" s="2" t="s">
        <v>25</v>
      </c>
      <c r="B5007" s="2">
        <v>1197831</v>
      </c>
      <c r="C5007" s="3">
        <v>44450</v>
      </c>
      <c r="D5007" s="12" t="str" cm="1">
        <f t="array" ref="D5007">_xlfn.SWITCH(WEEKDAY(C5007,2), 1, "Lundi", 2, "Mardi", 3, "Mercredi", 4, "Jeudi", 5, "Vendredi", 6, "Samedi", 7, "Dimanche", "Erreur")</f>
        <v>Samedi</v>
      </c>
      <c r="E5007" s="2" t="s">
        <v>26</v>
      </c>
      <c r="F5007" s="2" t="s">
        <v>58</v>
      </c>
      <c r="G5007" s="2" t="s">
        <v>59</v>
      </c>
      <c r="H5007" s="4" t="s">
        <v>22</v>
      </c>
      <c r="I5007" s="5">
        <v>56</v>
      </c>
      <c r="J5007" s="6">
        <v>240</v>
      </c>
      <c r="K5007" s="7">
        <v>13440</v>
      </c>
      <c r="L5007" s="7">
        <v>10752.000000000002</v>
      </c>
      <c r="M5007" s="8">
        <v>0.80000000000000016</v>
      </c>
      <c r="N5007" s="2" t="s">
        <v>82</v>
      </c>
      <c r="O5007">
        <f t="shared" si="624"/>
        <v>2021</v>
      </c>
      <c r="P5007">
        <f t="shared" si="625"/>
        <v>9</v>
      </c>
      <c r="Q5007" t="str">
        <f t="shared" si="626"/>
        <v>sept</v>
      </c>
      <c r="R5007" t="str">
        <f t="shared" si="627"/>
        <v>Alabama</v>
      </c>
      <c r="S5007" t="str">
        <f t="shared" si="628"/>
        <v>2021-09</v>
      </c>
      <c r="T5007">
        <f>IF(AND(COUNTIF(Calculs!$Q$2:$Q$12,$O5007)&gt;0,COUNTIF(Calculs!$S$2:$S$12,$E5007)&gt;0,COUNTIF(Calculs!$U$2:$U$12,$H5007)&gt;0),1,0)</f>
        <v>1</v>
      </c>
      <c r="U5007">
        <f t="shared" si="629"/>
        <v>13440</v>
      </c>
      <c r="V5007">
        <f t="shared" si="630"/>
        <v>240</v>
      </c>
      <c r="W5007">
        <f t="shared" si="631"/>
        <v>10752.000000000002</v>
      </c>
    </row>
    <row r="5008" spans="1:23" ht="15.75" customHeight="1" x14ac:dyDescent="0.3">
      <c r="A5008" s="2" t="s">
        <v>25</v>
      </c>
      <c r="B5008" s="2">
        <v>1197831</v>
      </c>
      <c r="C5008" s="3">
        <v>44451</v>
      </c>
      <c r="D5008" s="12" t="str" cm="1">
        <f t="array" ref="D5008">_xlfn.SWITCH(WEEKDAY(C5008,2), 1, "Lundi", 2, "Mardi", 3, "Mercredi", 4, "Jeudi", 5, "Vendredi", 6, "Samedi", 7, "Dimanche", "Erreur")</f>
        <v>Dimanche</v>
      </c>
      <c r="E5008" s="2" t="s">
        <v>26</v>
      </c>
      <c r="F5008" s="2" t="s">
        <v>58</v>
      </c>
      <c r="G5008" s="2" t="s">
        <v>59</v>
      </c>
      <c r="H5008" s="4" t="s">
        <v>16</v>
      </c>
      <c r="I5008" s="5">
        <v>38</v>
      </c>
      <c r="J5008" s="6">
        <v>225</v>
      </c>
      <c r="K5008" s="7">
        <v>8550</v>
      </c>
      <c r="L5008" s="7">
        <v>5215.5</v>
      </c>
      <c r="M5008" s="8">
        <v>0.61</v>
      </c>
      <c r="N5008" s="2" t="s">
        <v>82</v>
      </c>
      <c r="O5008">
        <f t="shared" si="624"/>
        <v>2021</v>
      </c>
      <c r="P5008">
        <f t="shared" si="625"/>
        <v>9</v>
      </c>
      <c r="Q5008" t="str">
        <f t="shared" si="626"/>
        <v>sept</v>
      </c>
      <c r="R5008" t="str">
        <f t="shared" si="627"/>
        <v>Alabama</v>
      </c>
      <c r="S5008" t="str">
        <f t="shared" si="628"/>
        <v>2021-09</v>
      </c>
      <c r="T5008">
        <f>IF(AND(COUNTIF(Calculs!$Q$2:$Q$12,$O5008)&gt;0,COUNTIF(Calculs!$S$2:$S$12,$E5008)&gt;0,COUNTIF(Calculs!$U$2:$U$12,$H5008)&gt;0),1,0)</f>
        <v>1</v>
      </c>
      <c r="U5008">
        <f t="shared" si="629"/>
        <v>8550</v>
      </c>
      <c r="V5008">
        <f t="shared" si="630"/>
        <v>225</v>
      </c>
      <c r="W5008">
        <f t="shared" si="631"/>
        <v>5215.5</v>
      </c>
    </row>
    <row r="5009" spans="1:23" ht="15.75" customHeight="1" x14ac:dyDescent="0.3">
      <c r="A5009" s="2" t="s">
        <v>25</v>
      </c>
      <c r="B5009" s="2">
        <v>1197831</v>
      </c>
      <c r="C5009" s="3">
        <v>44452</v>
      </c>
      <c r="D5009" s="12" t="str" cm="1">
        <f t="array" ref="D5009">_xlfn.SWITCH(WEEKDAY(C5009,2), 1, "Lundi", 2, "Mardi", 3, "Mercredi", 4, "Jeudi", 5, "Vendredi", 6, "Samedi", 7, "Dimanche", "Erreur")</f>
        <v>Lundi</v>
      </c>
      <c r="E5009" s="2" t="s">
        <v>26</v>
      </c>
      <c r="F5009" s="2" t="s">
        <v>58</v>
      </c>
      <c r="G5009" s="2" t="s">
        <v>59</v>
      </c>
      <c r="H5009" s="4" t="s">
        <v>18</v>
      </c>
      <c r="I5009" s="5">
        <v>52</v>
      </c>
      <c r="J5009" s="6">
        <v>210</v>
      </c>
      <c r="K5009" s="7">
        <v>10920</v>
      </c>
      <c r="L5009" s="7">
        <v>7097.9999999999991</v>
      </c>
      <c r="M5009" s="8">
        <v>0.64999999999999991</v>
      </c>
      <c r="N5009" s="2" t="s">
        <v>82</v>
      </c>
      <c r="O5009">
        <f t="shared" si="624"/>
        <v>2021</v>
      </c>
      <c r="P5009">
        <f t="shared" si="625"/>
        <v>9</v>
      </c>
      <c r="Q5009" t="str">
        <f t="shared" si="626"/>
        <v>sept</v>
      </c>
      <c r="R5009" t="str">
        <f t="shared" si="627"/>
        <v>Alabama</v>
      </c>
      <c r="S5009" t="str">
        <f t="shared" si="628"/>
        <v>2021-09</v>
      </c>
      <c r="T5009">
        <f>IF(AND(COUNTIF(Calculs!$Q$2:$Q$12,$O5009)&gt;0,COUNTIF(Calculs!$S$2:$S$12,$E5009)&gt;0,COUNTIF(Calculs!$U$2:$U$12,$H5009)&gt;0),1,0)</f>
        <v>1</v>
      </c>
      <c r="U5009">
        <f t="shared" si="629"/>
        <v>10920</v>
      </c>
      <c r="V5009">
        <f t="shared" si="630"/>
        <v>210</v>
      </c>
      <c r="W5009">
        <f t="shared" si="631"/>
        <v>7097.9999999999991</v>
      </c>
    </row>
    <row r="5010" spans="1:23" ht="15.75" customHeight="1" x14ac:dyDescent="0.3">
      <c r="A5010" s="2" t="s">
        <v>25</v>
      </c>
      <c r="B5010" s="2">
        <v>1197831</v>
      </c>
      <c r="C5010" s="3">
        <v>44453</v>
      </c>
      <c r="D5010" s="12" t="str" cm="1">
        <f t="array" ref="D5010">_xlfn.SWITCH(WEEKDAY(C5010,2), 1, "Lundi", 2, "Mardi", 3, "Mercredi", 4, "Jeudi", 5, "Vendredi", 6, "Samedi", 7, "Dimanche", "Erreur")</f>
        <v>Mardi</v>
      </c>
      <c r="E5010" s="2" t="s">
        <v>26</v>
      </c>
      <c r="F5010" s="2" t="s">
        <v>58</v>
      </c>
      <c r="G5010" s="2" t="s">
        <v>59</v>
      </c>
      <c r="H5010" s="4" t="s">
        <v>19</v>
      </c>
      <c r="I5010" s="5">
        <v>51</v>
      </c>
      <c r="J5010" s="6">
        <v>268</v>
      </c>
      <c r="K5010" s="7">
        <v>13668</v>
      </c>
      <c r="L5010" s="7">
        <v>8200.7999999999993</v>
      </c>
      <c r="M5010" s="8">
        <v>0.6</v>
      </c>
      <c r="N5010" s="2" t="s">
        <v>82</v>
      </c>
      <c r="O5010">
        <f t="shared" si="624"/>
        <v>2021</v>
      </c>
      <c r="P5010">
        <f t="shared" si="625"/>
        <v>9</v>
      </c>
      <c r="Q5010" t="str">
        <f t="shared" si="626"/>
        <v>sept</v>
      </c>
      <c r="R5010" t="str">
        <f t="shared" si="627"/>
        <v>Alabama</v>
      </c>
      <c r="S5010" t="str">
        <f t="shared" si="628"/>
        <v>2021-09</v>
      </c>
      <c r="T5010">
        <f>IF(AND(COUNTIF(Calculs!$Q$2:$Q$12,$O5010)&gt;0,COUNTIF(Calculs!$S$2:$S$12,$E5010)&gt;0,COUNTIF(Calculs!$U$2:$U$12,$H5010)&gt;0),1,0)</f>
        <v>1</v>
      </c>
      <c r="U5010">
        <f t="shared" si="629"/>
        <v>13668</v>
      </c>
      <c r="V5010">
        <f t="shared" si="630"/>
        <v>268</v>
      </c>
      <c r="W5010">
        <f t="shared" si="631"/>
        <v>8200.7999999999993</v>
      </c>
    </row>
    <row r="5011" spans="1:23" ht="15.75" customHeight="1" x14ac:dyDescent="0.3">
      <c r="A5011" s="2" t="s">
        <v>25</v>
      </c>
      <c r="B5011" s="2">
        <v>1197831</v>
      </c>
      <c r="C5011" s="3">
        <v>44454</v>
      </c>
      <c r="D5011" s="12" t="str" cm="1">
        <f t="array" ref="D5011">_xlfn.SWITCH(WEEKDAY(C5011,2), 1, "Lundi", 2, "Mardi", 3, "Mercredi", 4, "Jeudi", 5, "Vendredi", 6, "Samedi", 7, "Dimanche", "Erreur")</f>
        <v>Mercredi</v>
      </c>
      <c r="E5011" s="2" t="s">
        <v>26</v>
      </c>
      <c r="F5011" s="2" t="s">
        <v>58</v>
      </c>
      <c r="G5011" s="2" t="s">
        <v>59</v>
      </c>
      <c r="H5011" s="4" t="s">
        <v>20</v>
      </c>
      <c r="I5011" s="5">
        <v>46</v>
      </c>
      <c r="J5011" s="6">
        <v>119</v>
      </c>
      <c r="K5011" s="7">
        <v>5474</v>
      </c>
      <c r="L5011" s="7">
        <v>3886.5400000000004</v>
      </c>
      <c r="M5011" s="8">
        <v>0.71000000000000008</v>
      </c>
      <c r="N5011" s="2" t="s">
        <v>82</v>
      </c>
      <c r="O5011">
        <f t="shared" si="624"/>
        <v>2021</v>
      </c>
      <c r="P5011">
        <f t="shared" si="625"/>
        <v>9</v>
      </c>
      <c r="Q5011" t="str">
        <f t="shared" si="626"/>
        <v>sept</v>
      </c>
      <c r="R5011" t="str">
        <f t="shared" si="627"/>
        <v>Alabama</v>
      </c>
      <c r="S5011" t="str">
        <f t="shared" si="628"/>
        <v>2021-09</v>
      </c>
      <c r="T5011">
        <f>IF(AND(COUNTIF(Calculs!$Q$2:$Q$12,$O5011)&gt;0,COUNTIF(Calculs!$S$2:$S$12,$E5011)&gt;0,COUNTIF(Calculs!$U$2:$U$12,$H5011)&gt;0),1,0)</f>
        <v>1</v>
      </c>
      <c r="U5011">
        <f t="shared" si="629"/>
        <v>5474</v>
      </c>
      <c r="V5011">
        <f t="shared" si="630"/>
        <v>119</v>
      </c>
      <c r="W5011">
        <f t="shared" si="631"/>
        <v>3886.5400000000004</v>
      </c>
    </row>
    <row r="5012" spans="1:23" ht="15.75" customHeight="1" x14ac:dyDescent="0.3">
      <c r="A5012" s="2" t="s">
        <v>25</v>
      </c>
      <c r="B5012" s="2">
        <v>1197831</v>
      </c>
      <c r="C5012" s="3">
        <v>44455</v>
      </c>
      <c r="D5012" s="12" t="str" cm="1">
        <f t="array" ref="D5012">_xlfn.SWITCH(WEEKDAY(C5012,2), 1, "Lundi", 2, "Mardi", 3, "Mercredi", 4, "Jeudi", 5, "Vendredi", 6, "Samedi", 7, "Dimanche", "Erreur")</f>
        <v>Jeudi</v>
      </c>
      <c r="E5012" s="2" t="s">
        <v>26</v>
      </c>
      <c r="F5012" s="2" t="s">
        <v>58</v>
      </c>
      <c r="G5012" s="2" t="s">
        <v>59</v>
      </c>
      <c r="H5012" s="4" t="s">
        <v>21</v>
      </c>
      <c r="I5012" s="5">
        <v>50</v>
      </c>
      <c r="J5012" s="6">
        <v>123</v>
      </c>
      <c r="K5012" s="7">
        <v>6150</v>
      </c>
      <c r="L5012" s="7">
        <v>3628.5</v>
      </c>
      <c r="M5012" s="8">
        <v>0.59</v>
      </c>
      <c r="N5012" s="2" t="s">
        <v>82</v>
      </c>
      <c r="O5012">
        <f t="shared" si="624"/>
        <v>2021</v>
      </c>
      <c r="P5012">
        <f t="shared" si="625"/>
        <v>9</v>
      </c>
      <c r="Q5012" t="str">
        <f t="shared" si="626"/>
        <v>sept</v>
      </c>
      <c r="R5012" t="str">
        <f t="shared" si="627"/>
        <v>Alabama</v>
      </c>
      <c r="S5012" t="str">
        <f t="shared" si="628"/>
        <v>2021-09</v>
      </c>
      <c r="T5012">
        <f>IF(AND(COUNTIF(Calculs!$Q$2:$Q$12,$O5012)&gt;0,COUNTIF(Calculs!$S$2:$S$12,$E5012)&gt;0,COUNTIF(Calculs!$U$2:$U$12,$H5012)&gt;0),1,0)</f>
        <v>1</v>
      </c>
      <c r="U5012">
        <f t="shared" si="629"/>
        <v>6150</v>
      </c>
      <c r="V5012">
        <f t="shared" si="630"/>
        <v>123</v>
      </c>
      <c r="W5012">
        <f t="shared" si="631"/>
        <v>3628.5</v>
      </c>
    </row>
    <row r="5013" spans="1:23" ht="15.75" customHeight="1" x14ac:dyDescent="0.3">
      <c r="A5013" s="2" t="s">
        <v>25</v>
      </c>
      <c r="B5013" s="2">
        <v>1197831</v>
      </c>
      <c r="C5013" s="3">
        <v>44456</v>
      </c>
      <c r="D5013" s="12" t="str" cm="1">
        <f t="array" ref="D5013">_xlfn.SWITCH(WEEKDAY(C5013,2), 1, "Lundi", 2, "Mardi", 3, "Mercredi", 4, "Jeudi", 5, "Vendredi", 6, "Samedi", 7, "Dimanche", "Erreur")</f>
        <v>Vendredi</v>
      </c>
      <c r="E5013" s="2" t="s">
        <v>26</v>
      </c>
      <c r="F5013" s="2" t="s">
        <v>58</v>
      </c>
      <c r="G5013" s="2" t="s">
        <v>59</v>
      </c>
      <c r="H5013" s="4" t="s">
        <v>22</v>
      </c>
      <c r="I5013" s="5">
        <v>59</v>
      </c>
      <c r="J5013" s="6">
        <v>182</v>
      </c>
      <c r="K5013" s="7">
        <v>10738</v>
      </c>
      <c r="L5013" s="7">
        <v>8268.260000000002</v>
      </c>
      <c r="M5013" s="8">
        <v>0.77000000000000013</v>
      </c>
      <c r="N5013" s="2" t="s">
        <v>82</v>
      </c>
      <c r="O5013">
        <f t="shared" si="624"/>
        <v>2021</v>
      </c>
      <c r="P5013">
        <f t="shared" si="625"/>
        <v>9</v>
      </c>
      <c r="Q5013" t="str">
        <f t="shared" si="626"/>
        <v>sept</v>
      </c>
      <c r="R5013" t="str">
        <f t="shared" si="627"/>
        <v>Alabama</v>
      </c>
      <c r="S5013" t="str">
        <f t="shared" si="628"/>
        <v>2021-09</v>
      </c>
      <c r="T5013">
        <f>IF(AND(COUNTIF(Calculs!$Q$2:$Q$12,$O5013)&gt;0,COUNTIF(Calculs!$S$2:$S$12,$E5013)&gt;0,COUNTIF(Calculs!$U$2:$U$12,$H5013)&gt;0),1,0)</f>
        <v>1</v>
      </c>
      <c r="U5013">
        <f t="shared" si="629"/>
        <v>10738</v>
      </c>
      <c r="V5013">
        <f t="shared" si="630"/>
        <v>182</v>
      </c>
      <c r="W5013">
        <f t="shared" si="631"/>
        <v>8268.260000000002</v>
      </c>
    </row>
    <row r="5014" spans="1:23" ht="15.75" customHeight="1" x14ac:dyDescent="0.3">
      <c r="A5014" s="2" t="s">
        <v>25</v>
      </c>
      <c r="B5014" s="2">
        <v>1197831</v>
      </c>
      <c r="C5014" s="3">
        <v>44457</v>
      </c>
      <c r="D5014" s="12" t="str" cm="1">
        <f t="array" ref="D5014">_xlfn.SWITCH(WEEKDAY(C5014,2), 1, "Lundi", 2, "Mardi", 3, "Mercredi", 4, "Jeudi", 5, "Vendredi", 6, "Samedi", 7, "Dimanche", "Erreur")</f>
        <v>Samedi</v>
      </c>
      <c r="E5014" s="2" t="s">
        <v>26</v>
      </c>
      <c r="F5014" s="2" t="s">
        <v>58</v>
      </c>
      <c r="G5014" s="2" t="s">
        <v>59</v>
      </c>
      <c r="H5014" s="4" t="s">
        <v>16</v>
      </c>
      <c r="I5014" s="5">
        <v>51</v>
      </c>
      <c r="J5014" s="6">
        <v>175</v>
      </c>
      <c r="K5014" s="7">
        <v>8925</v>
      </c>
      <c r="L5014" s="7">
        <v>5355</v>
      </c>
      <c r="M5014" s="8">
        <v>0.6</v>
      </c>
      <c r="N5014" s="2" t="s">
        <v>82</v>
      </c>
      <c r="O5014">
        <f t="shared" si="624"/>
        <v>2021</v>
      </c>
      <c r="P5014">
        <f t="shared" si="625"/>
        <v>9</v>
      </c>
      <c r="Q5014" t="str">
        <f t="shared" si="626"/>
        <v>sept</v>
      </c>
      <c r="R5014" t="str">
        <f t="shared" si="627"/>
        <v>Alabama</v>
      </c>
      <c r="S5014" t="str">
        <f t="shared" si="628"/>
        <v>2021-09</v>
      </c>
      <c r="T5014">
        <f>IF(AND(COUNTIF(Calculs!$Q$2:$Q$12,$O5014)&gt;0,COUNTIF(Calculs!$S$2:$S$12,$E5014)&gt;0,COUNTIF(Calculs!$U$2:$U$12,$H5014)&gt;0),1,0)</f>
        <v>1</v>
      </c>
      <c r="U5014">
        <f t="shared" si="629"/>
        <v>8925</v>
      </c>
      <c r="V5014">
        <f t="shared" si="630"/>
        <v>175</v>
      </c>
      <c r="W5014">
        <f t="shared" si="631"/>
        <v>5355</v>
      </c>
    </row>
    <row r="5015" spans="1:23" ht="15.75" customHeight="1" x14ac:dyDescent="0.3">
      <c r="A5015" s="2" t="s">
        <v>25</v>
      </c>
      <c r="B5015" s="2">
        <v>1197831</v>
      </c>
      <c r="C5015" s="3">
        <v>44458</v>
      </c>
      <c r="D5015" s="12" t="str" cm="1">
        <f t="array" ref="D5015">_xlfn.SWITCH(WEEKDAY(C5015,2), 1, "Lundi", 2, "Mardi", 3, "Mercredi", 4, "Jeudi", 5, "Vendredi", 6, "Samedi", 7, "Dimanche", "Erreur")</f>
        <v>Dimanche</v>
      </c>
      <c r="E5015" s="2" t="s">
        <v>26</v>
      </c>
      <c r="F5015" s="2" t="s">
        <v>58</v>
      </c>
      <c r="G5015" s="2" t="s">
        <v>59</v>
      </c>
      <c r="H5015" s="4" t="s">
        <v>18</v>
      </c>
      <c r="I5015" s="5">
        <v>50</v>
      </c>
      <c r="J5015" s="6">
        <v>144</v>
      </c>
      <c r="K5015" s="7">
        <v>7200</v>
      </c>
      <c r="L5015" s="7">
        <v>4535.9999999999991</v>
      </c>
      <c r="M5015" s="8">
        <v>0.62999999999999989</v>
      </c>
      <c r="N5015" s="2" t="s">
        <v>82</v>
      </c>
      <c r="O5015">
        <f t="shared" si="624"/>
        <v>2021</v>
      </c>
      <c r="P5015">
        <f t="shared" si="625"/>
        <v>9</v>
      </c>
      <c r="Q5015" t="str">
        <f t="shared" si="626"/>
        <v>sept</v>
      </c>
      <c r="R5015" t="str">
        <f t="shared" si="627"/>
        <v>Alabama</v>
      </c>
      <c r="S5015" t="str">
        <f t="shared" si="628"/>
        <v>2021-09</v>
      </c>
      <c r="T5015">
        <f>IF(AND(COUNTIF(Calculs!$Q$2:$Q$12,$O5015)&gt;0,COUNTIF(Calculs!$S$2:$S$12,$E5015)&gt;0,COUNTIF(Calculs!$U$2:$U$12,$H5015)&gt;0),1,0)</f>
        <v>1</v>
      </c>
      <c r="U5015">
        <f t="shared" si="629"/>
        <v>7200</v>
      </c>
      <c r="V5015">
        <f t="shared" si="630"/>
        <v>144</v>
      </c>
      <c r="W5015">
        <f t="shared" si="631"/>
        <v>4535.9999999999991</v>
      </c>
    </row>
    <row r="5016" spans="1:23" ht="15.75" customHeight="1" x14ac:dyDescent="0.3">
      <c r="A5016" s="2" t="s">
        <v>25</v>
      </c>
      <c r="B5016" s="2">
        <v>1197831</v>
      </c>
      <c r="C5016" s="3">
        <v>44459</v>
      </c>
      <c r="D5016" s="12" t="str" cm="1">
        <f t="array" ref="D5016">_xlfn.SWITCH(WEEKDAY(C5016,2), 1, "Lundi", 2, "Mardi", 3, "Mercredi", 4, "Jeudi", 5, "Vendredi", 6, "Samedi", 7, "Dimanche", "Erreur")</f>
        <v>Lundi</v>
      </c>
      <c r="E5016" s="2" t="s">
        <v>26</v>
      </c>
      <c r="F5016" s="2" t="s">
        <v>58</v>
      </c>
      <c r="G5016" s="2" t="s">
        <v>59</v>
      </c>
      <c r="H5016" s="4" t="s">
        <v>19</v>
      </c>
      <c r="I5016" s="5">
        <v>59</v>
      </c>
      <c r="J5016" s="6">
        <v>188</v>
      </c>
      <c r="K5016" s="7">
        <v>11092</v>
      </c>
      <c r="L5016" s="7">
        <v>6987.9599999999991</v>
      </c>
      <c r="M5016" s="8">
        <v>0.62999999999999989</v>
      </c>
      <c r="N5016" s="2" t="s">
        <v>82</v>
      </c>
      <c r="O5016">
        <f t="shared" si="624"/>
        <v>2021</v>
      </c>
      <c r="P5016">
        <f t="shared" si="625"/>
        <v>9</v>
      </c>
      <c r="Q5016" t="str">
        <f t="shared" si="626"/>
        <v>sept</v>
      </c>
      <c r="R5016" t="str">
        <f t="shared" si="627"/>
        <v>Alabama</v>
      </c>
      <c r="S5016" t="str">
        <f t="shared" si="628"/>
        <v>2021-09</v>
      </c>
      <c r="T5016">
        <f>IF(AND(COUNTIF(Calculs!$Q$2:$Q$12,$O5016)&gt;0,COUNTIF(Calculs!$S$2:$S$12,$E5016)&gt;0,COUNTIF(Calculs!$U$2:$U$12,$H5016)&gt;0),1,0)</f>
        <v>1</v>
      </c>
      <c r="U5016">
        <f t="shared" si="629"/>
        <v>11092</v>
      </c>
      <c r="V5016">
        <f t="shared" si="630"/>
        <v>188</v>
      </c>
      <c r="W5016">
        <f t="shared" si="631"/>
        <v>6987.9599999999991</v>
      </c>
    </row>
    <row r="5017" spans="1:23" ht="15.75" customHeight="1" x14ac:dyDescent="0.3">
      <c r="A5017" s="2" t="s">
        <v>25</v>
      </c>
      <c r="B5017" s="2">
        <v>1197831</v>
      </c>
      <c r="C5017" s="3">
        <v>44460</v>
      </c>
      <c r="D5017" s="12" t="str" cm="1">
        <f t="array" ref="D5017">_xlfn.SWITCH(WEEKDAY(C5017,2), 1, "Lundi", 2, "Mardi", 3, "Mercredi", 4, "Jeudi", 5, "Vendredi", 6, "Samedi", 7, "Dimanche", "Erreur")</f>
        <v>Mardi</v>
      </c>
      <c r="E5017" s="2" t="s">
        <v>26</v>
      </c>
      <c r="F5017" s="2" t="s">
        <v>58</v>
      </c>
      <c r="G5017" s="2" t="s">
        <v>59</v>
      </c>
      <c r="H5017" s="4" t="s">
        <v>20</v>
      </c>
      <c r="I5017" s="5">
        <v>58</v>
      </c>
      <c r="J5017" s="6">
        <v>95</v>
      </c>
      <c r="K5017" s="7">
        <v>5510</v>
      </c>
      <c r="L5017" s="7">
        <v>3912.1000000000004</v>
      </c>
      <c r="M5017" s="8">
        <v>0.71000000000000008</v>
      </c>
      <c r="N5017" s="2" t="s">
        <v>82</v>
      </c>
      <c r="O5017">
        <f t="shared" si="624"/>
        <v>2021</v>
      </c>
      <c r="P5017">
        <f t="shared" si="625"/>
        <v>9</v>
      </c>
      <c r="Q5017" t="str">
        <f t="shared" si="626"/>
        <v>sept</v>
      </c>
      <c r="R5017" t="str">
        <f t="shared" si="627"/>
        <v>Alabama</v>
      </c>
      <c r="S5017" t="str">
        <f t="shared" si="628"/>
        <v>2021-09</v>
      </c>
      <c r="T5017">
        <f>IF(AND(COUNTIF(Calculs!$Q$2:$Q$12,$O5017)&gt;0,COUNTIF(Calculs!$S$2:$S$12,$E5017)&gt;0,COUNTIF(Calculs!$U$2:$U$12,$H5017)&gt;0),1,0)</f>
        <v>1</v>
      </c>
      <c r="U5017">
        <f t="shared" si="629"/>
        <v>5510</v>
      </c>
      <c r="V5017">
        <f t="shared" si="630"/>
        <v>95</v>
      </c>
      <c r="W5017">
        <f t="shared" si="631"/>
        <v>3912.1000000000004</v>
      </c>
    </row>
    <row r="5018" spans="1:23" ht="15.75" customHeight="1" x14ac:dyDescent="0.3">
      <c r="A5018" s="2" t="s">
        <v>25</v>
      </c>
      <c r="B5018" s="2">
        <v>1197831</v>
      </c>
      <c r="C5018" s="3">
        <v>44461</v>
      </c>
      <c r="D5018" s="12" t="str" cm="1">
        <f t="array" ref="D5018">_xlfn.SWITCH(WEEKDAY(C5018,2), 1, "Lundi", 2, "Mardi", 3, "Mercredi", 4, "Jeudi", 5, "Vendredi", 6, "Samedi", 7, "Dimanche", "Erreur")</f>
        <v>Mercredi</v>
      </c>
      <c r="E5018" s="2" t="s">
        <v>26</v>
      </c>
      <c r="F5018" s="2" t="s">
        <v>58</v>
      </c>
      <c r="G5018" s="2" t="s">
        <v>59</v>
      </c>
      <c r="H5018" s="4" t="s">
        <v>21</v>
      </c>
      <c r="I5018" s="5">
        <v>41</v>
      </c>
      <c r="J5018" s="6">
        <v>88</v>
      </c>
      <c r="K5018" s="7">
        <v>3608</v>
      </c>
      <c r="L5018" s="7">
        <v>2056.56</v>
      </c>
      <c r="M5018" s="8">
        <v>0.56999999999999995</v>
      </c>
      <c r="N5018" s="2" t="s">
        <v>82</v>
      </c>
      <c r="O5018">
        <f t="shared" si="624"/>
        <v>2021</v>
      </c>
      <c r="P5018">
        <f t="shared" si="625"/>
        <v>9</v>
      </c>
      <c r="Q5018" t="str">
        <f t="shared" si="626"/>
        <v>sept</v>
      </c>
      <c r="R5018" t="str">
        <f t="shared" si="627"/>
        <v>Alabama</v>
      </c>
      <c r="S5018" t="str">
        <f t="shared" si="628"/>
        <v>2021-09</v>
      </c>
      <c r="T5018">
        <f>IF(AND(COUNTIF(Calculs!$Q$2:$Q$12,$O5018)&gt;0,COUNTIF(Calculs!$S$2:$S$12,$E5018)&gt;0,COUNTIF(Calculs!$U$2:$U$12,$H5018)&gt;0),1,0)</f>
        <v>1</v>
      </c>
      <c r="U5018">
        <f t="shared" si="629"/>
        <v>3608</v>
      </c>
      <c r="V5018">
        <f t="shared" si="630"/>
        <v>88</v>
      </c>
      <c r="W5018">
        <f t="shared" si="631"/>
        <v>2056.56</v>
      </c>
    </row>
    <row r="5019" spans="1:23" ht="15.75" customHeight="1" x14ac:dyDescent="0.3">
      <c r="A5019" s="2" t="s">
        <v>25</v>
      </c>
      <c r="B5019" s="2">
        <v>1197831</v>
      </c>
      <c r="C5019" s="3">
        <v>44462</v>
      </c>
      <c r="D5019" s="12" t="str" cm="1">
        <f t="array" ref="D5019">_xlfn.SWITCH(WEEKDAY(C5019,2), 1, "Lundi", 2, "Mardi", 3, "Mercredi", 4, "Jeudi", 5, "Vendredi", 6, "Samedi", 7, "Dimanche", "Erreur")</f>
        <v>Jeudi</v>
      </c>
      <c r="E5019" s="2" t="s">
        <v>26</v>
      </c>
      <c r="F5019" s="2" t="s">
        <v>58</v>
      </c>
      <c r="G5019" s="2" t="s">
        <v>59</v>
      </c>
      <c r="H5019" s="4" t="s">
        <v>22</v>
      </c>
      <c r="I5019" s="5">
        <v>37</v>
      </c>
      <c r="J5019" s="6">
        <v>150</v>
      </c>
      <c r="K5019" s="7">
        <v>5550</v>
      </c>
      <c r="L5019" s="7">
        <v>4273.5000000000009</v>
      </c>
      <c r="M5019" s="8">
        <v>0.77000000000000013</v>
      </c>
      <c r="N5019" s="2" t="s">
        <v>82</v>
      </c>
      <c r="O5019">
        <f t="shared" si="624"/>
        <v>2021</v>
      </c>
      <c r="P5019">
        <f t="shared" si="625"/>
        <v>9</v>
      </c>
      <c r="Q5019" t="str">
        <f t="shared" si="626"/>
        <v>sept</v>
      </c>
      <c r="R5019" t="str">
        <f t="shared" si="627"/>
        <v>Alabama</v>
      </c>
      <c r="S5019" t="str">
        <f t="shared" si="628"/>
        <v>2021-09</v>
      </c>
      <c r="T5019">
        <f>IF(AND(COUNTIF(Calculs!$Q$2:$Q$12,$O5019)&gt;0,COUNTIF(Calculs!$S$2:$S$12,$E5019)&gt;0,COUNTIF(Calculs!$U$2:$U$12,$H5019)&gt;0),1,0)</f>
        <v>1</v>
      </c>
      <c r="U5019">
        <f t="shared" si="629"/>
        <v>5550</v>
      </c>
      <c r="V5019">
        <f t="shared" si="630"/>
        <v>150</v>
      </c>
      <c r="W5019">
        <f t="shared" si="631"/>
        <v>4273.5000000000009</v>
      </c>
    </row>
    <row r="5020" spans="1:23" ht="15.75" customHeight="1" x14ac:dyDescent="0.3">
      <c r="A5020" s="2" t="s">
        <v>25</v>
      </c>
      <c r="B5020" s="2">
        <v>1197831</v>
      </c>
      <c r="C5020" s="3">
        <v>44463</v>
      </c>
      <c r="D5020" s="12" t="str" cm="1">
        <f t="array" ref="D5020">_xlfn.SWITCH(WEEKDAY(C5020,2), 1, "Lundi", 2, "Mardi", 3, "Mercredi", 4, "Jeudi", 5, "Vendredi", 6, "Samedi", 7, "Dimanche", "Erreur")</f>
        <v>Vendredi</v>
      </c>
      <c r="E5020" s="2" t="s">
        <v>26</v>
      </c>
      <c r="F5020" s="2" t="s">
        <v>58</v>
      </c>
      <c r="G5020" s="2" t="s">
        <v>59</v>
      </c>
      <c r="H5020" s="4" t="s">
        <v>16</v>
      </c>
      <c r="I5020" s="5">
        <v>29</v>
      </c>
      <c r="J5020" s="6">
        <v>131</v>
      </c>
      <c r="K5020" s="7">
        <v>3799</v>
      </c>
      <c r="L5020" s="7">
        <v>2279.4</v>
      </c>
      <c r="M5020" s="8">
        <v>0.6</v>
      </c>
      <c r="N5020" s="2" t="s">
        <v>82</v>
      </c>
      <c r="O5020">
        <f t="shared" si="624"/>
        <v>2021</v>
      </c>
      <c r="P5020">
        <f t="shared" si="625"/>
        <v>9</v>
      </c>
      <c r="Q5020" t="str">
        <f t="shared" si="626"/>
        <v>sept</v>
      </c>
      <c r="R5020" t="str">
        <f t="shared" si="627"/>
        <v>Alabama</v>
      </c>
      <c r="S5020" t="str">
        <f t="shared" si="628"/>
        <v>2021-09</v>
      </c>
      <c r="T5020">
        <f>IF(AND(COUNTIF(Calculs!$Q$2:$Q$12,$O5020)&gt;0,COUNTIF(Calculs!$S$2:$S$12,$E5020)&gt;0,COUNTIF(Calculs!$U$2:$U$12,$H5020)&gt;0),1,0)</f>
        <v>1</v>
      </c>
      <c r="U5020">
        <f t="shared" si="629"/>
        <v>3799</v>
      </c>
      <c r="V5020">
        <f t="shared" si="630"/>
        <v>131</v>
      </c>
      <c r="W5020">
        <f t="shared" si="631"/>
        <v>2279.4</v>
      </c>
    </row>
    <row r="5021" spans="1:23" ht="15.75" customHeight="1" x14ac:dyDescent="0.3">
      <c r="A5021" s="2" t="s">
        <v>25</v>
      </c>
      <c r="B5021" s="2">
        <v>1197831</v>
      </c>
      <c r="C5021" s="3">
        <v>44464</v>
      </c>
      <c r="D5021" s="12" t="str" cm="1">
        <f t="array" ref="D5021">_xlfn.SWITCH(WEEKDAY(C5021,2), 1, "Lundi", 2, "Mardi", 3, "Mercredi", 4, "Jeudi", 5, "Vendredi", 6, "Samedi", 7, "Dimanche", "Erreur")</f>
        <v>Samedi</v>
      </c>
      <c r="E5021" s="2" t="s">
        <v>26</v>
      </c>
      <c r="F5021" s="2" t="s">
        <v>58</v>
      </c>
      <c r="G5021" s="2" t="s">
        <v>59</v>
      </c>
      <c r="H5021" s="4" t="s">
        <v>18</v>
      </c>
      <c r="I5021" s="5">
        <v>29</v>
      </c>
      <c r="J5021" s="6">
        <v>158</v>
      </c>
      <c r="K5021" s="7">
        <v>4582</v>
      </c>
      <c r="L5021" s="7">
        <v>2886.6599999999994</v>
      </c>
      <c r="M5021" s="8">
        <v>0.62999999999999989</v>
      </c>
      <c r="N5021" s="2" t="s">
        <v>82</v>
      </c>
      <c r="O5021">
        <f t="shared" si="624"/>
        <v>2021</v>
      </c>
      <c r="P5021">
        <f t="shared" si="625"/>
        <v>9</v>
      </c>
      <c r="Q5021" t="str">
        <f t="shared" si="626"/>
        <v>sept</v>
      </c>
      <c r="R5021" t="str">
        <f t="shared" si="627"/>
        <v>Alabama</v>
      </c>
      <c r="S5021" t="str">
        <f t="shared" si="628"/>
        <v>2021-09</v>
      </c>
      <c r="T5021">
        <f>IF(AND(COUNTIF(Calculs!$Q$2:$Q$12,$O5021)&gt;0,COUNTIF(Calculs!$S$2:$S$12,$E5021)&gt;0,COUNTIF(Calculs!$U$2:$U$12,$H5021)&gt;0),1,0)</f>
        <v>1</v>
      </c>
      <c r="U5021">
        <f t="shared" si="629"/>
        <v>4582</v>
      </c>
      <c r="V5021">
        <f t="shared" si="630"/>
        <v>158</v>
      </c>
      <c r="W5021">
        <f t="shared" si="631"/>
        <v>2886.6599999999994</v>
      </c>
    </row>
    <row r="5022" spans="1:23" ht="15.75" customHeight="1" x14ac:dyDescent="0.3">
      <c r="A5022" s="2" t="s">
        <v>25</v>
      </c>
      <c r="B5022" s="2">
        <v>1197831</v>
      </c>
      <c r="C5022" s="3">
        <v>44465</v>
      </c>
      <c r="D5022" s="12" t="str" cm="1">
        <f t="array" ref="D5022">_xlfn.SWITCH(WEEKDAY(C5022,2), 1, "Lundi", 2, "Mardi", 3, "Mercredi", 4, "Jeudi", 5, "Vendredi", 6, "Samedi", 7, "Dimanche", "Erreur")</f>
        <v>Dimanche</v>
      </c>
      <c r="E5022" s="2" t="s">
        <v>26</v>
      </c>
      <c r="F5022" s="2" t="s">
        <v>58</v>
      </c>
      <c r="G5022" s="2" t="s">
        <v>59</v>
      </c>
      <c r="H5022" s="4" t="s">
        <v>19</v>
      </c>
      <c r="I5022" s="5">
        <v>32</v>
      </c>
      <c r="J5022" s="6">
        <v>124</v>
      </c>
      <c r="K5022" s="7">
        <v>3968</v>
      </c>
      <c r="L5022" s="7">
        <v>2380.7999999999997</v>
      </c>
      <c r="M5022" s="8">
        <v>0.6</v>
      </c>
      <c r="N5022" s="2" t="s">
        <v>82</v>
      </c>
      <c r="O5022">
        <f t="shared" si="624"/>
        <v>2021</v>
      </c>
      <c r="P5022">
        <f t="shared" si="625"/>
        <v>9</v>
      </c>
      <c r="Q5022" t="str">
        <f t="shared" si="626"/>
        <v>sept</v>
      </c>
      <c r="R5022" t="str">
        <f t="shared" si="627"/>
        <v>Alabama</v>
      </c>
      <c r="S5022" t="str">
        <f t="shared" si="628"/>
        <v>2021-09</v>
      </c>
      <c r="T5022">
        <f>IF(AND(COUNTIF(Calculs!$Q$2:$Q$12,$O5022)&gt;0,COUNTIF(Calculs!$S$2:$S$12,$E5022)&gt;0,COUNTIF(Calculs!$U$2:$U$12,$H5022)&gt;0),1,0)</f>
        <v>1</v>
      </c>
      <c r="U5022">
        <f t="shared" si="629"/>
        <v>3968</v>
      </c>
      <c r="V5022">
        <f t="shared" si="630"/>
        <v>124</v>
      </c>
      <c r="W5022">
        <f t="shared" si="631"/>
        <v>2380.7999999999997</v>
      </c>
    </row>
    <row r="5023" spans="1:23" ht="15.75" customHeight="1" x14ac:dyDescent="0.3">
      <c r="A5023" s="2" t="s">
        <v>25</v>
      </c>
      <c r="B5023" s="2">
        <v>1197831</v>
      </c>
      <c r="C5023" s="3">
        <v>44466</v>
      </c>
      <c r="D5023" s="12" t="str" cm="1">
        <f t="array" ref="D5023">_xlfn.SWITCH(WEEKDAY(C5023,2), 1, "Lundi", 2, "Mardi", 3, "Mercredi", 4, "Jeudi", 5, "Vendredi", 6, "Samedi", 7, "Dimanche", "Erreur")</f>
        <v>Lundi</v>
      </c>
      <c r="E5023" s="2" t="s">
        <v>26</v>
      </c>
      <c r="F5023" s="2" t="s">
        <v>58</v>
      </c>
      <c r="G5023" s="2" t="s">
        <v>59</v>
      </c>
      <c r="H5023" s="4" t="s">
        <v>20</v>
      </c>
      <c r="I5023" s="5">
        <v>32</v>
      </c>
      <c r="J5023" s="6">
        <v>91</v>
      </c>
      <c r="K5023" s="7">
        <v>2912</v>
      </c>
      <c r="L5023" s="7">
        <v>2125.7600000000002</v>
      </c>
      <c r="M5023" s="8">
        <v>0.73000000000000009</v>
      </c>
      <c r="N5023" s="2" t="s">
        <v>82</v>
      </c>
      <c r="O5023">
        <f t="shared" si="624"/>
        <v>2021</v>
      </c>
      <c r="P5023">
        <f t="shared" si="625"/>
        <v>9</v>
      </c>
      <c r="Q5023" t="str">
        <f t="shared" si="626"/>
        <v>sept</v>
      </c>
      <c r="R5023" t="str">
        <f t="shared" si="627"/>
        <v>Alabama</v>
      </c>
      <c r="S5023" t="str">
        <f t="shared" si="628"/>
        <v>2021-09</v>
      </c>
      <c r="T5023">
        <f>IF(AND(COUNTIF(Calculs!$Q$2:$Q$12,$O5023)&gt;0,COUNTIF(Calculs!$S$2:$S$12,$E5023)&gt;0,COUNTIF(Calculs!$U$2:$U$12,$H5023)&gt;0),1,0)</f>
        <v>1</v>
      </c>
      <c r="U5023">
        <f t="shared" si="629"/>
        <v>2912</v>
      </c>
      <c r="V5023">
        <f t="shared" si="630"/>
        <v>91</v>
      </c>
      <c r="W5023">
        <f t="shared" si="631"/>
        <v>2125.7600000000002</v>
      </c>
    </row>
    <row r="5024" spans="1:23" ht="15.75" customHeight="1" x14ac:dyDescent="0.3">
      <c r="A5024" s="2" t="s">
        <v>25</v>
      </c>
      <c r="B5024" s="2">
        <v>1197831</v>
      </c>
      <c r="C5024" s="3">
        <v>44467</v>
      </c>
      <c r="D5024" s="12" t="str" cm="1">
        <f t="array" ref="D5024">_xlfn.SWITCH(WEEKDAY(C5024,2), 1, "Lundi", 2, "Mardi", 3, "Mercredi", 4, "Jeudi", 5, "Vendredi", 6, "Samedi", 7, "Dimanche", "Erreur")</f>
        <v>Mardi</v>
      </c>
      <c r="E5024" s="2" t="s">
        <v>26</v>
      </c>
      <c r="F5024" s="2" t="s">
        <v>58</v>
      </c>
      <c r="G5024" s="2" t="s">
        <v>59</v>
      </c>
      <c r="H5024" s="4" t="s">
        <v>21</v>
      </c>
      <c r="I5024" s="5">
        <v>29</v>
      </c>
      <c r="J5024" s="6">
        <v>78</v>
      </c>
      <c r="K5024" s="7">
        <v>2262</v>
      </c>
      <c r="L5024" s="7">
        <v>1357.2</v>
      </c>
      <c r="M5024" s="8">
        <v>0.6</v>
      </c>
      <c r="N5024" s="2" t="s">
        <v>82</v>
      </c>
      <c r="O5024">
        <f t="shared" si="624"/>
        <v>2021</v>
      </c>
      <c r="P5024">
        <f t="shared" si="625"/>
        <v>9</v>
      </c>
      <c r="Q5024" t="str">
        <f t="shared" si="626"/>
        <v>sept</v>
      </c>
      <c r="R5024" t="str">
        <f t="shared" si="627"/>
        <v>Alabama</v>
      </c>
      <c r="S5024" t="str">
        <f t="shared" si="628"/>
        <v>2021-09</v>
      </c>
      <c r="T5024">
        <f>IF(AND(COUNTIF(Calculs!$Q$2:$Q$12,$O5024)&gt;0,COUNTIF(Calculs!$S$2:$S$12,$E5024)&gt;0,COUNTIF(Calculs!$U$2:$U$12,$H5024)&gt;0),1,0)</f>
        <v>1</v>
      </c>
      <c r="U5024">
        <f t="shared" si="629"/>
        <v>2262</v>
      </c>
      <c r="V5024">
        <f t="shared" si="630"/>
        <v>78</v>
      </c>
      <c r="W5024">
        <f t="shared" si="631"/>
        <v>1357.2</v>
      </c>
    </row>
    <row r="5025" spans="1:23" ht="15.75" customHeight="1" x14ac:dyDescent="0.3">
      <c r="A5025" s="2" t="s">
        <v>25</v>
      </c>
      <c r="B5025" s="2">
        <v>1197831</v>
      </c>
      <c r="C5025" s="3">
        <v>44468</v>
      </c>
      <c r="D5025" s="12" t="str" cm="1">
        <f t="array" ref="D5025">_xlfn.SWITCH(WEEKDAY(C5025,2), 1, "Lundi", 2, "Mardi", 3, "Mercredi", 4, "Jeudi", 5, "Vendredi", 6, "Samedi", 7, "Dimanche", "Erreur")</f>
        <v>Mercredi</v>
      </c>
      <c r="E5025" s="2" t="s">
        <v>26</v>
      </c>
      <c r="F5025" s="2" t="s">
        <v>58</v>
      </c>
      <c r="G5025" s="2" t="s">
        <v>59</v>
      </c>
      <c r="H5025" s="4" t="s">
        <v>22</v>
      </c>
      <c r="I5025" s="5">
        <v>36</v>
      </c>
      <c r="J5025" s="6">
        <v>143</v>
      </c>
      <c r="K5025" s="7">
        <v>5148</v>
      </c>
      <c r="L5025" s="7">
        <v>3861.0000000000005</v>
      </c>
      <c r="M5025" s="8">
        <v>0.75000000000000011</v>
      </c>
      <c r="N5025" s="2" t="s">
        <v>82</v>
      </c>
      <c r="O5025">
        <f t="shared" si="624"/>
        <v>2021</v>
      </c>
      <c r="P5025">
        <f t="shared" si="625"/>
        <v>9</v>
      </c>
      <c r="Q5025" t="str">
        <f t="shared" si="626"/>
        <v>sept</v>
      </c>
      <c r="R5025" t="str">
        <f t="shared" si="627"/>
        <v>Alabama</v>
      </c>
      <c r="S5025" t="str">
        <f t="shared" si="628"/>
        <v>2021-09</v>
      </c>
      <c r="T5025">
        <f>IF(AND(COUNTIF(Calculs!$Q$2:$Q$12,$O5025)&gt;0,COUNTIF(Calculs!$S$2:$S$12,$E5025)&gt;0,COUNTIF(Calculs!$U$2:$U$12,$H5025)&gt;0),1,0)</f>
        <v>1</v>
      </c>
      <c r="U5025">
        <f t="shared" si="629"/>
        <v>5148</v>
      </c>
      <c r="V5025">
        <f t="shared" si="630"/>
        <v>143</v>
      </c>
      <c r="W5025">
        <f t="shared" si="631"/>
        <v>3861.0000000000005</v>
      </c>
    </row>
    <row r="5026" spans="1:23" ht="15.75" customHeight="1" x14ac:dyDescent="0.3">
      <c r="A5026" s="2" t="s">
        <v>25</v>
      </c>
      <c r="B5026" s="2">
        <v>1197831</v>
      </c>
      <c r="C5026" s="3">
        <v>44469</v>
      </c>
      <c r="D5026" s="12" t="str" cm="1">
        <f t="array" ref="D5026">_xlfn.SWITCH(WEEKDAY(C5026,2), 1, "Lundi", 2, "Mardi", 3, "Mercredi", 4, "Jeudi", 5, "Vendredi", 6, "Samedi", 7, "Dimanche", "Erreur")</f>
        <v>Jeudi</v>
      </c>
      <c r="E5026" s="2" t="s">
        <v>26</v>
      </c>
      <c r="F5026" s="2" t="s">
        <v>58</v>
      </c>
      <c r="G5026" s="2" t="s">
        <v>59</v>
      </c>
      <c r="H5026" s="4" t="s">
        <v>16</v>
      </c>
      <c r="I5026" s="5">
        <v>18</v>
      </c>
      <c r="J5026" s="6">
        <v>169</v>
      </c>
      <c r="K5026" s="7">
        <v>3042</v>
      </c>
      <c r="L5026" s="7">
        <v>1946.8799999999997</v>
      </c>
      <c r="M5026" s="8">
        <v>0.6399999999999999</v>
      </c>
      <c r="N5026" s="2" t="s">
        <v>82</v>
      </c>
      <c r="O5026">
        <f t="shared" si="624"/>
        <v>2021</v>
      </c>
      <c r="P5026">
        <f t="shared" si="625"/>
        <v>9</v>
      </c>
      <c r="Q5026" t="str">
        <f t="shared" si="626"/>
        <v>sept</v>
      </c>
      <c r="R5026" t="str">
        <f t="shared" si="627"/>
        <v>Alabama</v>
      </c>
      <c r="S5026" t="str">
        <f t="shared" si="628"/>
        <v>2021-09</v>
      </c>
      <c r="T5026">
        <f>IF(AND(COUNTIF(Calculs!$Q$2:$Q$12,$O5026)&gt;0,COUNTIF(Calculs!$S$2:$S$12,$E5026)&gt;0,COUNTIF(Calculs!$U$2:$U$12,$H5026)&gt;0),1,0)</f>
        <v>1</v>
      </c>
      <c r="U5026">
        <f t="shared" si="629"/>
        <v>3042</v>
      </c>
      <c r="V5026">
        <f t="shared" si="630"/>
        <v>169</v>
      </c>
      <c r="W5026">
        <f t="shared" si="631"/>
        <v>1946.8799999999997</v>
      </c>
    </row>
    <row r="5027" spans="1:23" ht="15.75" customHeight="1" x14ac:dyDescent="0.3">
      <c r="A5027" s="2" t="s">
        <v>25</v>
      </c>
      <c r="B5027" s="2">
        <v>1197831</v>
      </c>
      <c r="C5027" s="3">
        <v>44470</v>
      </c>
      <c r="D5027" s="12" t="str" cm="1">
        <f t="array" ref="D5027">_xlfn.SWITCH(WEEKDAY(C5027,2), 1, "Lundi", 2, "Mardi", 3, "Mercredi", 4, "Jeudi", 5, "Vendredi", 6, "Samedi", 7, "Dimanche", "Erreur")</f>
        <v>Vendredi</v>
      </c>
      <c r="E5027" s="2" t="s">
        <v>26</v>
      </c>
      <c r="F5027" s="2" t="s">
        <v>58</v>
      </c>
      <c r="G5027" s="2" t="s">
        <v>59</v>
      </c>
      <c r="H5027" s="4" t="s">
        <v>18</v>
      </c>
      <c r="I5027" s="5">
        <v>19</v>
      </c>
      <c r="J5027" s="6">
        <v>169</v>
      </c>
      <c r="K5027" s="7">
        <v>3211</v>
      </c>
      <c r="L5027" s="7">
        <v>1958.71</v>
      </c>
      <c r="M5027" s="8">
        <v>0.61</v>
      </c>
      <c r="N5027" s="2" t="s">
        <v>82</v>
      </c>
      <c r="O5027">
        <f t="shared" si="624"/>
        <v>2021</v>
      </c>
      <c r="P5027">
        <f t="shared" si="625"/>
        <v>10</v>
      </c>
      <c r="Q5027" t="str">
        <f t="shared" si="626"/>
        <v>oct</v>
      </c>
      <c r="R5027" t="str">
        <f t="shared" si="627"/>
        <v>Alabama</v>
      </c>
      <c r="S5027" t="str">
        <f t="shared" si="628"/>
        <v>2021-10</v>
      </c>
      <c r="T5027">
        <f>IF(AND(COUNTIF(Calculs!$Q$2:$Q$12,$O5027)&gt;0,COUNTIF(Calculs!$S$2:$S$12,$E5027)&gt;0,COUNTIF(Calculs!$U$2:$U$12,$H5027)&gt;0),1,0)</f>
        <v>1</v>
      </c>
      <c r="U5027">
        <f t="shared" si="629"/>
        <v>3211</v>
      </c>
      <c r="V5027">
        <f t="shared" si="630"/>
        <v>169</v>
      </c>
      <c r="W5027">
        <f t="shared" si="631"/>
        <v>1958.71</v>
      </c>
    </row>
    <row r="5028" spans="1:23" ht="15.75" customHeight="1" x14ac:dyDescent="0.3">
      <c r="A5028" s="2" t="s">
        <v>25</v>
      </c>
      <c r="B5028" s="2">
        <v>1197831</v>
      </c>
      <c r="C5028" s="3">
        <v>44471</v>
      </c>
      <c r="D5028" s="12" t="str" cm="1">
        <f t="array" ref="D5028">_xlfn.SWITCH(WEEKDAY(C5028,2), 1, "Lundi", 2, "Mardi", 3, "Mercredi", 4, "Jeudi", 5, "Vendredi", 6, "Samedi", 7, "Dimanche", "Erreur")</f>
        <v>Samedi</v>
      </c>
      <c r="E5028" s="2" t="s">
        <v>26</v>
      </c>
      <c r="F5028" s="2" t="s">
        <v>58</v>
      </c>
      <c r="G5028" s="2" t="s">
        <v>59</v>
      </c>
      <c r="H5028" s="4" t="s">
        <v>19</v>
      </c>
      <c r="I5028" s="5">
        <v>43</v>
      </c>
      <c r="J5028" s="6">
        <v>144</v>
      </c>
      <c r="K5028" s="7">
        <v>6192</v>
      </c>
      <c r="L5028" s="7">
        <v>3962.8799999999992</v>
      </c>
      <c r="M5028" s="8">
        <v>0.6399999999999999</v>
      </c>
      <c r="N5028" s="2" t="s">
        <v>82</v>
      </c>
      <c r="O5028">
        <f t="shared" si="624"/>
        <v>2021</v>
      </c>
      <c r="P5028">
        <f t="shared" si="625"/>
        <v>10</v>
      </c>
      <c r="Q5028" t="str">
        <f t="shared" si="626"/>
        <v>oct</v>
      </c>
      <c r="R5028" t="str">
        <f t="shared" si="627"/>
        <v>Alabama</v>
      </c>
      <c r="S5028" t="str">
        <f t="shared" si="628"/>
        <v>2021-10</v>
      </c>
      <c r="T5028">
        <f>IF(AND(COUNTIF(Calculs!$Q$2:$Q$12,$O5028)&gt;0,COUNTIF(Calculs!$S$2:$S$12,$E5028)&gt;0,COUNTIF(Calculs!$U$2:$U$12,$H5028)&gt;0),1,0)</f>
        <v>1</v>
      </c>
      <c r="U5028">
        <f t="shared" si="629"/>
        <v>6192</v>
      </c>
      <c r="V5028">
        <f t="shared" si="630"/>
        <v>144</v>
      </c>
      <c r="W5028">
        <f t="shared" si="631"/>
        <v>3962.8799999999992</v>
      </c>
    </row>
    <row r="5029" spans="1:23" ht="15.75" customHeight="1" x14ac:dyDescent="0.3">
      <c r="A5029" s="2" t="s">
        <v>25</v>
      </c>
      <c r="B5029" s="2">
        <v>1197831</v>
      </c>
      <c r="C5029" s="3">
        <v>44472</v>
      </c>
      <c r="D5029" s="12" t="str" cm="1">
        <f t="array" ref="D5029">_xlfn.SWITCH(WEEKDAY(C5029,2), 1, "Lundi", 2, "Mardi", 3, "Mercredi", 4, "Jeudi", 5, "Vendredi", 6, "Samedi", 7, "Dimanche", "Erreur")</f>
        <v>Dimanche</v>
      </c>
      <c r="E5029" s="2" t="s">
        <v>26</v>
      </c>
      <c r="F5029" s="2" t="s">
        <v>58</v>
      </c>
      <c r="G5029" s="2" t="s">
        <v>59</v>
      </c>
      <c r="H5029" s="4" t="s">
        <v>20</v>
      </c>
      <c r="I5029" s="5">
        <v>44</v>
      </c>
      <c r="J5029" s="6">
        <v>131</v>
      </c>
      <c r="K5029" s="7">
        <v>5764</v>
      </c>
      <c r="L5029" s="7">
        <v>4207.72</v>
      </c>
      <c r="M5029" s="8">
        <v>0.73000000000000009</v>
      </c>
      <c r="N5029" s="2" t="s">
        <v>82</v>
      </c>
      <c r="O5029">
        <f t="shared" si="624"/>
        <v>2021</v>
      </c>
      <c r="P5029">
        <f t="shared" si="625"/>
        <v>10</v>
      </c>
      <c r="Q5029" t="str">
        <f t="shared" si="626"/>
        <v>oct</v>
      </c>
      <c r="R5029" t="str">
        <f t="shared" si="627"/>
        <v>Alabama</v>
      </c>
      <c r="S5029" t="str">
        <f t="shared" si="628"/>
        <v>2021-10</v>
      </c>
      <c r="T5029">
        <f>IF(AND(COUNTIF(Calculs!$Q$2:$Q$12,$O5029)&gt;0,COUNTIF(Calculs!$S$2:$S$12,$E5029)&gt;0,COUNTIF(Calculs!$U$2:$U$12,$H5029)&gt;0),1,0)</f>
        <v>1</v>
      </c>
      <c r="U5029">
        <f t="shared" si="629"/>
        <v>5764</v>
      </c>
      <c r="V5029">
        <f t="shared" si="630"/>
        <v>131</v>
      </c>
      <c r="W5029">
        <f t="shared" si="631"/>
        <v>4207.72</v>
      </c>
    </row>
    <row r="5030" spans="1:23" ht="15.75" customHeight="1" x14ac:dyDescent="0.3">
      <c r="A5030" s="2" t="s">
        <v>25</v>
      </c>
      <c r="B5030" s="2">
        <v>1197831</v>
      </c>
      <c r="C5030" s="3">
        <v>44473</v>
      </c>
      <c r="D5030" s="12" t="str" cm="1">
        <f t="array" ref="D5030">_xlfn.SWITCH(WEEKDAY(C5030,2), 1, "Lundi", 2, "Mardi", 3, "Mercredi", 4, "Jeudi", 5, "Vendredi", 6, "Samedi", 7, "Dimanche", "Erreur")</f>
        <v>Lundi</v>
      </c>
      <c r="E5030" s="2" t="s">
        <v>26</v>
      </c>
      <c r="F5030" s="2" t="s">
        <v>58</v>
      </c>
      <c r="G5030" s="2" t="s">
        <v>59</v>
      </c>
      <c r="H5030" s="4" t="s">
        <v>21</v>
      </c>
      <c r="I5030" s="5">
        <v>48</v>
      </c>
      <c r="J5030" s="6">
        <v>111</v>
      </c>
      <c r="K5030" s="7">
        <v>5328</v>
      </c>
      <c r="L5030" s="7">
        <v>3143.52</v>
      </c>
      <c r="M5030" s="8">
        <v>0.59</v>
      </c>
      <c r="N5030" s="2" t="s">
        <v>82</v>
      </c>
      <c r="O5030">
        <f t="shared" si="624"/>
        <v>2021</v>
      </c>
      <c r="P5030">
        <f t="shared" si="625"/>
        <v>10</v>
      </c>
      <c r="Q5030" t="str">
        <f t="shared" si="626"/>
        <v>oct</v>
      </c>
      <c r="R5030" t="str">
        <f t="shared" si="627"/>
        <v>Alabama</v>
      </c>
      <c r="S5030" t="str">
        <f t="shared" si="628"/>
        <v>2021-10</v>
      </c>
      <c r="T5030">
        <f>IF(AND(COUNTIF(Calculs!$Q$2:$Q$12,$O5030)&gt;0,COUNTIF(Calculs!$S$2:$S$12,$E5030)&gt;0,COUNTIF(Calculs!$U$2:$U$12,$H5030)&gt;0),1,0)</f>
        <v>1</v>
      </c>
      <c r="U5030">
        <f t="shared" si="629"/>
        <v>5328</v>
      </c>
      <c r="V5030">
        <f t="shared" si="630"/>
        <v>111</v>
      </c>
      <c r="W5030">
        <f t="shared" si="631"/>
        <v>3143.52</v>
      </c>
    </row>
    <row r="5031" spans="1:23" ht="15.75" customHeight="1" x14ac:dyDescent="0.3">
      <c r="A5031" s="2" t="s">
        <v>25</v>
      </c>
      <c r="B5031" s="2">
        <v>1197831</v>
      </c>
      <c r="C5031" s="3">
        <v>44474</v>
      </c>
      <c r="D5031" s="12" t="str" cm="1">
        <f t="array" ref="D5031">_xlfn.SWITCH(WEEKDAY(C5031,2), 1, "Lundi", 2, "Mardi", 3, "Mercredi", 4, "Jeudi", 5, "Vendredi", 6, "Samedi", 7, "Dimanche", "Erreur")</f>
        <v>Mardi</v>
      </c>
      <c r="E5031" s="2" t="s">
        <v>26</v>
      </c>
      <c r="F5031" s="2" t="s">
        <v>58</v>
      </c>
      <c r="G5031" s="2" t="s">
        <v>59</v>
      </c>
      <c r="H5031" s="4" t="s">
        <v>22</v>
      </c>
      <c r="I5031" s="5">
        <v>56</v>
      </c>
      <c r="J5031" s="6">
        <v>188</v>
      </c>
      <c r="K5031" s="7">
        <v>10528</v>
      </c>
      <c r="L5031" s="7">
        <v>8317.1200000000008</v>
      </c>
      <c r="M5031" s="8">
        <v>0.79000000000000015</v>
      </c>
      <c r="N5031" s="2" t="s">
        <v>82</v>
      </c>
      <c r="O5031">
        <f t="shared" si="624"/>
        <v>2021</v>
      </c>
      <c r="P5031">
        <f t="shared" si="625"/>
        <v>10</v>
      </c>
      <c r="Q5031" t="str">
        <f t="shared" si="626"/>
        <v>oct</v>
      </c>
      <c r="R5031" t="str">
        <f t="shared" si="627"/>
        <v>Alabama</v>
      </c>
      <c r="S5031" t="str">
        <f t="shared" si="628"/>
        <v>2021-10</v>
      </c>
      <c r="T5031">
        <f>IF(AND(COUNTIF(Calculs!$Q$2:$Q$12,$O5031)&gt;0,COUNTIF(Calculs!$S$2:$S$12,$E5031)&gt;0,COUNTIF(Calculs!$U$2:$U$12,$H5031)&gt;0),1,0)</f>
        <v>1</v>
      </c>
      <c r="U5031">
        <f t="shared" si="629"/>
        <v>10528</v>
      </c>
      <c r="V5031">
        <f t="shared" si="630"/>
        <v>188</v>
      </c>
      <c r="W5031">
        <f t="shared" si="631"/>
        <v>8317.1200000000008</v>
      </c>
    </row>
    <row r="5032" spans="1:23" ht="15.75" customHeight="1" x14ac:dyDescent="0.3">
      <c r="A5032" s="2" t="s">
        <v>25</v>
      </c>
      <c r="B5032" s="2">
        <v>1197831</v>
      </c>
      <c r="C5032" s="3">
        <v>44475</v>
      </c>
      <c r="D5032" s="12" t="str" cm="1">
        <f t="array" ref="D5032">_xlfn.SWITCH(WEEKDAY(C5032,2), 1, "Lundi", 2, "Mardi", 3, "Mercredi", 4, "Jeudi", 5, "Vendredi", 6, "Samedi", 7, "Dimanche", "Erreur")</f>
        <v>Mercredi</v>
      </c>
      <c r="E5032" s="2" t="s">
        <v>26</v>
      </c>
      <c r="F5032" s="2" t="s">
        <v>58</v>
      </c>
      <c r="G5032" s="2" t="s">
        <v>59</v>
      </c>
      <c r="H5032" s="4" t="s">
        <v>16</v>
      </c>
      <c r="I5032" s="5">
        <v>56</v>
      </c>
      <c r="J5032" s="6">
        <v>233</v>
      </c>
      <c r="K5032" s="7">
        <v>13048</v>
      </c>
      <c r="L5032" s="7">
        <v>8220.239999999998</v>
      </c>
      <c r="M5032" s="8">
        <v>0.62999999999999989</v>
      </c>
      <c r="N5032" s="2" t="s">
        <v>82</v>
      </c>
      <c r="O5032">
        <f t="shared" si="624"/>
        <v>2021</v>
      </c>
      <c r="P5032">
        <f t="shared" si="625"/>
        <v>10</v>
      </c>
      <c r="Q5032" t="str">
        <f t="shared" si="626"/>
        <v>oct</v>
      </c>
      <c r="R5032" t="str">
        <f t="shared" si="627"/>
        <v>Alabama</v>
      </c>
      <c r="S5032" t="str">
        <f t="shared" si="628"/>
        <v>2021-10</v>
      </c>
      <c r="T5032">
        <f>IF(AND(COUNTIF(Calculs!$Q$2:$Q$12,$O5032)&gt;0,COUNTIF(Calculs!$S$2:$S$12,$E5032)&gt;0,COUNTIF(Calculs!$U$2:$U$12,$H5032)&gt;0),1,0)</f>
        <v>1</v>
      </c>
      <c r="U5032">
        <f t="shared" si="629"/>
        <v>13048</v>
      </c>
      <c r="V5032">
        <f t="shared" si="630"/>
        <v>233</v>
      </c>
      <c r="W5032">
        <f t="shared" si="631"/>
        <v>8220.239999999998</v>
      </c>
    </row>
    <row r="5033" spans="1:23" ht="15.75" customHeight="1" x14ac:dyDescent="0.3">
      <c r="A5033" s="2" t="s">
        <v>25</v>
      </c>
      <c r="B5033" s="2">
        <v>1197831</v>
      </c>
      <c r="C5033" s="3">
        <v>44476</v>
      </c>
      <c r="D5033" s="12" t="str" cm="1">
        <f t="array" ref="D5033">_xlfn.SWITCH(WEEKDAY(C5033,2), 1, "Lundi", 2, "Mardi", 3, "Mercredi", 4, "Jeudi", 5, "Vendredi", 6, "Samedi", 7, "Dimanche", "Erreur")</f>
        <v>Jeudi</v>
      </c>
      <c r="E5033" s="2" t="s">
        <v>26</v>
      </c>
      <c r="F5033" s="2" t="s">
        <v>58</v>
      </c>
      <c r="G5033" s="2" t="s">
        <v>59</v>
      </c>
      <c r="H5033" s="4" t="s">
        <v>18</v>
      </c>
      <c r="I5033" s="5">
        <v>58</v>
      </c>
      <c r="J5033" s="6">
        <v>225</v>
      </c>
      <c r="K5033" s="7">
        <v>13050</v>
      </c>
      <c r="L5033" s="7">
        <v>8351.9999999999982</v>
      </c>
      <c r="M5033" s="8">
        <v>0.6399999999999999</v>
      </c>
      <c r="N5033" s="2" t="s">
        <v>82</v>
      </c>
      <c r="O5033">
        <f t="shared" si="624"/>
        <v>2021</v>
      </c>
      <c r="P5033">
        <f t="shared" si="625"/>
        <v>10</v>
      </c>
      <c r="Q5033" t="str">
        <f t="shared" si="626"/>
        <v>oct</v>
      </c>
      <c r="R5033" t="str">
        <f t="shared" si="627"/>
        <v>Alabama</v>
      </c>
      <c r="S5033" t="str">
        <f t="shared" si="628"/>
        <v>2021-10</v>
      </c>
      <c r="T5033">
        <f>IF(AND(COUNTIF(Calculs!$Q$2:$Q$12,$O5033)&gt;0,COUNTIF(Calculs!$S$2:$S$12,$E5033)&gt;0,COUNTIF(Calculs!$U$2:$U$12,$H5033)&gt;0),1,0)</f>
        <v>1</v>
      </c>
      <c r="U5033">
        <f t="shared" si="629"/>
        <v>13050</v>
      </c>
      <c r="V5033">
        <f t="shared" si="630"/>
        <v>225</v>
      </c>
      <c r="W5033">
        <f t="shared" si="631"/>
        <v>8351.9999999999982</v>
      </c>
    </row>
    <row r="5034" spans="1:23" ht="15.75" customHeight="1" x14ac:dyDescent="0.3">
      <c r="A5034" s="2" t="s">
        <v>25</v>
      </c>
      <c r="B5034" s="2">
        <v>1197831</v>
      </c>
      <c r="C5034" s="3">
        <v>44477</v>
      </c>
      <c r="D5034" s="12" t="str" cm="1">
        <f t="array" ref="D5034">_xlfn.SWITCH(WEEKDAY(C5034,2), 1, "Lundi", 2, "Mardi", 3, "Mercredi", 4, "Jeudi", 5, "Vendredi", 6, "Samedi", 7, "Dimanche", "Erreur")</f>
        <v>Vendredi</v>
      </c>
      <c r="E5034" s="2" t="s">
        <v>26</v>
      </c>
      <c r="F5034" s="2" t="s">
        <v>58</v>
      </c>
      <c r="G5034" s="2" t="s">
        <v>59</v>
      </c>
      <c r="H5034" s="4" t="s">
        <v>19</v>
      </c>
      <c r="I5034" s="5">
        <v>64</v>
      </c>
      <c r="J5034" s="6">
        <v>175</v>
      </c>
      <c r="K5034" s="7">
        <v>11200</v>
      </c>
      <c r="L5034" s="7">
        <v>6943.9999999999991</v>
      </c>
      <c r="M5034" s="8">
        <v>0.61999999999999988</v>
      </c>
      <c r="N5034" s="2" t="s">
        <v>82</v>
      </c>
      <c r="O5034">
        <f t="shared" si="624"/>
        <v>2021</v>
      </c>
      <c r="P5034">
        <f t="shared" si="625"/>
        <v>10</v>
      </c>
      <c r="Q5034" t="str">
        <f t="shared" si="626"/>
        <v>oct</v>
      </c>
      <c r="R5034" t="str">
        <f t="shared" si="627"/>
        <v>Alabama</v>
      </c>
      <c r="S5034" t="str">
        <f t="shared" si="628"/>
        <v>2021-10</v>
      </c>
      <c r="T5034">
        <f>IF(AND(COUNTIF(Calculs!$Q$2:$Q$12,$O5034)&gt;0,COUNTIF(Calculs!$S$2:$S$12,$E5034)&gt;0,COUNTIF(Calculs!$U$2:$U$12,$H5034)&gt;0),1,0)</f>
        <v>1</v>
      </c>
      <c r="U5034">
        <f t="shared" si="629"/>
        <v>11200</v>
      </c>
      <c r="V5034">
        <f t="shared" si="630"/>
        <v>175</v>
      </c>
      <c r="W5034">
        <f t="shared" si="631"/>
        <v>6943.9999999999991</v>
      </c>
    </row>
    <row r="5035" spans="1:23" ht="15.75" customHeight="1" x14ac:dyDescent="0.3">
      <c r="A5035" s="2" t="s">
        <v>25</v>
      </c>
      <c r="B5035" s="2">
        <v>1197831</v>
      </c>
      <c r="C5035" s="3">
        <v>44478</v>
      </c>
      <c r="D5035" s="12" t="str" cm="1">
        <f t="array" ref="D5035">_xlfn.SWITCH(WEEKDAY(C5035,2), 1, "Lundi", 2, "Mardi", 3, "Mercredi", 4, "Jeudi", 5, "Vendredi", 6, "Samedi", 7, "Dimanche", "Erreur")</f>
        <v>Samedi</v>
      </c>
      <c r="E5035" s="2" t="s">
        <v>26</v>
      </c>
      <c r="F5035" s="2" t="s">
        <v>58</v>
      </c>
      <c r="G5035" s="2" t="s">
        <v>59</v>
      </c>
      <c r="H5035" s="4" t="s">
        <v>20</v>
      </c>
      <c r="I5035" s="5">
        <v>63</v>
      </c>
      <c r="J5035" s="6">
        <v>143</v>
      </c>
      <c r="K5035" s="7">
        <v>9009</v>
      </c>
      <c r="L5035" s="7">
        <v>6756.7500000000009</v>
      </c>
      <c r="M5035" s="8">
        <v>0.75000000000000011</v>
      </c>
      <c r="N5035" s="2" t="s">
        <v>82</v>
      </c>
      <c r="O5035">
        <f t="shared" si="624"/>
        <v>2021</v>
      </c>
      <c r="P5035">
        <f t="shared" si="625"/>
        <v>10</v>
      </c>
      <c r="Q5035" t="str">
        <f t="shared" si="626"/>
        <v>oct</v>
      </c>
      <c r="R5035" t="str">
        <f t="shared" si="627"/>
        <v>Alabama</v>
      </c>
      <c r="S5035" t="str">
        <f t="shared" si="628"/>
        <v>2021-10</v>
      </c>
      <c r="T5035">
        <f>IF(AND(COUNTIF(Calculs!$Q$2:$Q$12,$O5035)&gt;0,COUNTIF(Calculs!$S$2:$S$12,$E5035)&gt;0,COUNTIF(Calculs!$U$2:$U$12,$H5035)&gt;0),1,0)</f>
        <v>1</v>
      </c>
      <c r="U5035">
        <f t="shared" si="629"/>
        <v>9009</v>
      </c>
      <c r="V5035">
        <f t="shared" si="630"/>
        <v>143</v>
      </c>
      <c r="W5035">
        <f t="shared" si="631"/>
        <v>6756.7500000000009</v>
      </c>
    </row>
    <row r="5036" spans="1:23" ht="15.75" customHeight="1" x14ac:dyDescent="0.3">
      <c r="A5036" s="2" t="s">
        <v>25</v>
      </c>
      <c r="B5036" s="2">
        <v>1197831</v>
      </c>
      <c r="C5036" s="3">
        <v>44479</v>
      </c>
      <c r="D5036" s="12" t="str" cm="1">
        <f t="array" ref="D5036">_xlfn.SWITCH(WEEKDAY(C5036,2), 1, "Lundi", 2, "Mardi", 3, "Mercredi", 4, "Jeudi", 5, "Vendredi", 6, "Samedi", 7, "Dimanche", "Erreur")</f>
        <v>Dimanche</v>
      </c>
      <c r="E5036" s="2" t="s">
        <v>26</v>
      </c>
      <c r="F5036" s="2" t="s">
        <v>58</v>
      </c>
      <c r="G5036" s="2" t="s">
        <v>59</v>
      </c>
      <c r="H5036" s="4" t="s">
        <v>21</v>
      </c>
      <c r="I5036" s="5">
        <v>58</v>
      </c>
      <c r="J5036" s="6">
        <v>145</v>
      </c>
      <c r="K5036" s="7">
        <v>8410</v>
      </c>
      <c r="L5036" s="7">
        <v>4709.5999999999995</v>
      </c>
      <c r="M5036" s="8">
        <v>0.55999999999999994</v>
      </c>
      <c r="N5036" s="2" t="s">
        <v>82</v>
      </c>
      <c r="O5036">
        <f t="shared" si="624"/>
        <v>2021</v>
      </c>
      <c r="P5036">
        <f t="shared" si="625"/>
        <v>10</v>
      </c>
      <c r="Q5036" t="str">
        <f t="shared" si="626"/>
        <v>oct</v>
      </c>
      <c r="R5036" t="str">
        <f t="shared" si="627"/>
        <v>Alabama</v>
      </c>
      <c r="S5036" t="str">
        <f t="shared" si="628"/>
        <v>2021-10</v>
      </c>
      <c r="T5036">
        <f>IF(AND(COUNTIF(Calculs!$Q$2:$Q$12,$O5036)&gt;0,COUNTIF(Calculs!$S$2:$S$12,$E5036)&gt;0,COUNTIF(Calculs!$U$2:$U$12,$H5036)&gt;0),1,0)</f>
        <v>1</v>
      </c>
      <c r="U5036">
        <f t="shared" si="629"/>
        <v>8410</v>
      </c>
      <c r="V5036">
        <f t="shared" si="630"/>
        <v>145</v>
      </c>
      <c r="W5036">
        <f t="shared" si="631"/>
        <v>4709.5999999999995</v>
      </c>
    </row>
    <row r="5037" spans="1:23" ht="15.75" customHeight="1" x14ac:dyDescent="0.3">
      <c r="A5037" s="2" t="s">
        <v>25</v>
      </c>
      <c r="B5037" s="2">
        <v>1197831</v>
      </c>
      <c r="C5037" s="3">
        <v>44480</v>
      </c>
      <c r="D5037" s="12" t="str" cm="1">
        <f t="array" ref="D5037">_xlfn.SWITCH(WEEKDAY(C5037,2), 1, "Lundi", 2, "Mardi", 3, "Mercredi", 4, "Jeudi", 5, "Vendredi", 6, "Samedi", 7, "Dimanche", "Erreur")</f>
        <v>Lundi</v>
      </c>
      <c r="E5037" s="2" t="s">
        <v>26</v>
      </c>
      <c r="F5037" s="2" t="s">
        <v>58</v>
      </c>
      <c r="G5037" s="2" t="s">
        <v>59</v>
      </c>
      <c r="H5037" s="4" t="s">
        <v>22</v>
      </c>
      <c r="I5037" s="5">
        <v>68</v>
      </c>
      <c r="J5037" s="6">
        <v>203</v>
      </c>
      <c r="K5037" s="7">
        <v>13804</v>
      </c>
      <c r="L5037" s="7">
        <v>11043.200000000003</v>
      </c>
      <c r="M5037" s="8">
        <v>0.80000000000000016</v>
      </c>
      <c r="N5037" s="2" t="s">
        <v>82</v>
      </c>
      <c r="O5037">
        <f t="shared" si="624"/>
        <v>2021</v>
      </c>
      <c r="P5037">
        <f t="shared" si="625"/>
        <v>10</v>
      </c>
      <c r="Q5037" t="str">
        <f t="shared" si="626"/>
        <v>oct</v>
      </c>
      <c r="R5037" t="str">
        <f t="shared" si="627"/>
        <v>Alabama</v>
      </c>
      <c r="S5037" t="str">
        <f t="shared" si="628"/>
        <v>2021-10</v>
      </c>
      <c r="T5037">
        <f>IF(AND(COUNTIF(Calculs!$Q$2:$Q$12,$O5037)&gt;0,COUNTIF(Calculs!$S$2:$S$12,$E5037)&gt;0,COUNTIF(Calculs!$U$2:$U$12,$H5037)&gt;0),1,0)</f>
        <v>1</v>
      </c>
      <c r="U5037">
        <f t="shared" si="629"/>
        <v>13804</v>
      </c>
      <c r="V5037">
        <f t="shared" si="630"/>
        <v>203</v>
      </c>
      <c r="W5037">
        <f t="shared" si="631"/>
        <v>11043.200000000003</v>
      </c>
    </row>
    <row r="5038" spans="1:23" ht="15.75" customHeight="1" x14ac:dyDescent="0.3">
      <c r="A5038" s="2" t="s">
        <v>60</v>
      </c>
      <c r="B5038" s="2">
        <v>1185732</v>
      </c>
      <c r="C5038" s="3">
        <v>44481</v>
      </c>
      <c r="D5038" s="12" t="str" cm="1">
        <f t="array" ref="D5038">_xlfn.SWITCH(WEEKDAY(C5038,2), 1, "Lundi", 2, "Mardi", 3, "Mercredi", 4, "Jeudi", 5, "Vendredi", 6, "Samedi", 7, "Dimanche", "Erreur")</f>
        <v>Mardi</v>
      </c>
      <c r="E5038" s="2" t="s">
        <v>26</v>
      </c>
      <c r="F5038" s="2" t="s">
        <v>58</v>
      </c>
      <c r="G5038" s="2" t="s">
        <v>59</v>
      </c>
      <c r="H5038" s="4" t="s">
        <v>16</v>
      </c>
      <c r="I5038" s="5">
        <v>38</v>
      </c>
      <c r="J5038" s="6">
        <v>117</v>
      </c>
      <c r="K5038" s="7">
        <v>4446</v>
      </c>
      <c r="L5038" s="7">
        <v>2223</v>
      </c>
      <c r="M5038" s="8">
        <v>0.5</v>
      </c>
      <c r="N5038" s="2" t="s">
        <v>82</v>
      </c>
      <c r="O5038">
        <f t="shared" si="624"/>
        <v>2021</v>
      </c>
      <c r="P5038">
        <f t="shared" si="625"/>
        <v>10</v>
      </c>
      <c r="Q5038" t="str">
        <f t="shared" si="626"/>
        <v>oct</v>
      </c>
      <c r="R5038" t="str">
        <f t="shared" si="627"/>
        <v>Alabama</v>
      </c>
      <c r="S5038" t="str">
        <f t="shared" si="628"/>
        <v>2021-10</v>
      </c>
      <c r="T5038">
        <f>IF(AND(COUNTIF(Calculs!$Q$2:$Q$12,$O5038)&gt;0,COUNTIF(Calculs!$S$2:$S$12,$E5038)&gt;0,COUNTIF(Calculs!$U$2:$U$12,$H5038)&gt;0),1,0)</f>
        <v>1</v>
      </c>
      <c r="U5038">
        <f t="shared" si="629"/>
        <v>4446</v>
      </c>
      <c r="V5038">
        <f t="shared" si="630"/>
        <v>117</v>
      </c>
      <c r="W5038">
        <f t="shared" si="631"/>
        <v>2223</v>
      </c>
    </row>
    <row r="5039" spans="1:23" ht="15.75" customHeight="1" x14ac:dyDescent="0.3">
      <c r="A5039" s="2" t="s">
        <v>60</v>
      </c>
      <c r="B5039" s="2">
        <v>1185732</v>
      </c>
      <c r="C5039" s="3">
        <v>44482</v>
      </c>
      <c r="D5039" s="12" t="str" cm="1">
        <f t="array" ref="D5039">_xlfn.SWITCH(WEEKDAY(C5039,2), 1, "Lundi", 2, "Mardi", 3, "Mercredi", 4, "Jeudi", 5, "Vendredi", 6, "Samedi", 7, "Dimanche", "Erreur")</f>
        <v>Mercredi</v>
      </c>
      <c r="E5039" s="2" t="s">
        <v>26</v>
      </c>
      <c r="F5039" s="2" t="s">
        <v>58</v>
      </c>
      <c r="G5039" s="2" t="s">
        <v>59</v>
      </c>
      <c r="H5039" s="4" t="s">
        <v>18</v>
      </c>
      <c r="I5039" s="5">
        <v>38</v>
      </c>
      <c r="J5039" s="6">
        <v>75</v>
      </c>
      <c r="K5039" s="7">
        <v>2850</v>
      </c>
      <c r="L5039" s="7">
        <v>1311</v>
      </c>
      <c r="M5039" s="8">
        <v>0.45999999999999996</v>
      </c>
      <c r="N5039" s="2" t="s">
        <v>82</v>
      </c>
      <c r="O5039">
        <f t="shared" si="624"/>
        <v>2021</v>
      </c>
      <c r="P5039">
        <f t="shared" si="625"/>
        <v>10</v>
      </c>
      <c r="Q5039" t="str">
        <f t="shared" si="626"/>
        <v>oct</v>
      </c>
      <c r="R5039" t="str">
        <f t="shared" si="627"/>
        <v>Alabama</v>
      </c>
      <c r="S5039" t="str">
        <f t="shared" si="628"/>
        <v>2021-10</v>
      </c>
      <c r="T5039">
        <f>IF(AND(COUNTIF(Calculs!$Q$2:$Q$12,$O5039)&gt;0,COUNTIF(Calculs!$S$2:$S$12,$E5039)&gt;0,COUNTIF(Calculs!$U$2:$U$12,$H5039)&gt;0),1,0)</f>
        <v>1</v>
      </c>
      <c r="U5039">
        <f t="shared" si="629"/>
        <v>2850</v>
      </c>
      <c r="V5039">
        <f t="shared" si="630"/>
        <v>75</v>
      </c>
      <c r="W5039">
        <f t="shared" si="631"/>
        <v>1311</v>
      </c>
    </row>
    <row r="5040" spans="1:23" ht="15.75" customHeight="1" x14ac:dyDescent="0.3">
      <c r="A5040" s="2" t="s">
        <v>60</v>
      </c>
      <c r="B5040" s="2">
        <v>1185732</v>
      </c>
      <c r="C5040" s="3">
        <v>44483</v>
      </c>
      <c r="D5040" s="12" t="str" cm="1">
        <f t="array" ref="D5040">_xlfn.SWITCH(WEEKDAY(C5040,2), 1, "Lundi", 2, "Mardi", 3, "Mercredi", 4, "Jeudi", 5, "Vendredi", 6, "Samedi", 7, "Dimanche", "Erreur")</f>
        <v>Jeudi</v>
      </c>
      <c r="E5040" s="2" t="s">
        <v>26</v>
      </c>
      <c r="F5040" s="2" t="s">
        <v>58</v>
      </c>
      <c r="G5040" s="2" t="s">
        <v>59</v>
      </c>
      <c r="H5040" s="4" t="s">
        <v>19</v>
      </c>
      <c r="I5040" s="5">
        <v>28</v>
      </c>
      <c r="J5040" s="6">
        <v>63</v>
      </c>
      <c r="K5040" s="7">
        <v>1764</v>
      </c>
      <c r="L5040" s="7">
        <v>917.28000000000009</v>
      </c>
      <c r="M5040" s="8">
        <v>0.52</v>
      </c>
      <c r="N5040" s="2" t="s">
        <v>82</v>
      </c>
      <c r="O5040">
        <f t="shared" si="624"/>
        <v>2021</v>
      </c>
      <c r="P5040">
        <f t="shared" si="625"/>
        <v>10</v>
      </c>
      <c r="Q5040" t="str">
        <f t="shared" si="626"/>
        <v>oct</v>
      </c>
      <c r="R5040" t="str">
        <f t="shared" si="627"/>
        <v>Alabama</v>
      </c>
      <c r="S5040" t="str">
        <f t="shared" si="628"/>
        <v>2021-10</v>
      </c>
      <c r="T5040">
        <f>IF(AND(COUNTIF(Calculs!$Q$2:$Q$12,$O5040)&gt;0,COUNTIF(Calculs!$S$2:$S$12,$E5040)&gt;0,COUNTIF(Calculs!$U$2:$U$12,$H5040)&gt;0),1,0)</f>
        <v>1</v>
      </c>
      <c r="U5040">
        <f t="shared" si="629"/>
        <v>1764</v>
      </c>
      <c r="V5040">
        <f t="shared" si="630"/>
        <v>63</v>
      </c>
      <c r="W5040">
        <f t="shared" si="631"/>
        <v>917.28000000000009</v>
      </c>
    </row>
    <row r="5041" spans="1:23" ht="15.75" customHeight="1" x14ac:dyDescent="0.3">
      <c r="A5041" s="2" t="s">
        <v>60</v>
      </c>
      <c r="B5041" s="2">
        <v>1185732</v>
      </c>
      <c r="C5041" s="3">
        <v>44484</v>
      </c>
      <c r="D5041" s="12" t="str" cm="1">
        <f t="array" ref="D5041">_xlfn.SWITCH(WEEKDAY(C5041,2), 1, "Lundi", 2, "Mardi", 3, "Mercredi", 4, "Jeudi", 5, "Vendredi", 6, "Samedi", 7, "Dimanche", "Erreur")</f>
        <v>Vendredi</v>
      </c>
      <c r="E5041" s="2" t="s">
        <v>26</v>
      </c>
      <c r="F5041" s="2" t="s">
        <v>58</v>
      </c>
      <c r="G5041" s="2" t="s">
        <v>59</v>
      </c>
      <c r="H5041" s="4" t="s">
        <v>20</v>
      </c>
      <c r="I5041" s="5">
        <v>34</v>
      </c>
      <c r="J5041" s="6">
        <v>28</v>
      </c>
      <c r="K5041" s="7">
        <v>952</v>
      </c>
      <c r="L5041" s="7">
        <v>390.32</v>
      </c>
      <c r="M5041" s="8">
        <v>0.41</v>
      </c>
      <c r="N5041" s="2" t="s">
        <v>82</v>
      </c>
      <c r="O5041">
        <f t="shared" si="624"/>
        <v>2021</v>
      </c>
      <c r="P5041">
        <f t="shared" si="625"/>
        <v>10</v>
      </c>
      <c r="Q5041" t="str">
        <f t="shared" si="626"/>
        <v>oct</v>
      </c>
      <c r="R5041" t="str">
        <f t="shared" si="627"/>
        <v>Alabama</v>
      </c>
      <c r="S5041" t="str">
        <f t="shared" si="628"/>
        <v>2021-10</v>
      </c>
      <c r="T5041">
        <f>IF(AND(COUNTIF(Calculs!$Q$2:$Q$12,$O5041)&gt;0,COUNTIF(Calculs!$S$2:$S$12,$E5041)&gt;0,COUNTIF(Calculs!$U$2:$U$12,$H5041)&gt;0),1,0)</f>
        <v>1</v>
      </c>
      <c r="U5041">
        <f t="shared" si="629"/>
        <v>952</v>
      </c>
      <c r="V5041">
        <f t="shared" si="630"/>
        <v>28</v>
      </c>
      <c r="W5041">
        <f t="shared" si="631"/>
        <v>390.32</v>
      </c>
    </row>
    <row r="5042" spans="1:23" ht="15.75" customHeight="1" x14ac:dyDescent="0.3">
      <c r="A5042" s="2" t="s">
        <v>60</v>
      </c>
      <c r="B5042" s="2">
        <v>1185732</v>
      </c>
      <c r="C5042" s="3">
        <v>44485</v>
      </c>
      <c r="D5042" s="12" t="str" cm="1">
        <f t="array" ref="D5042">_xlfn.SWITCH(WEEKDAY(C5042,2), 1, "Lundi", 2, "Mardi", 3, "Mercredi", 4, "Jeudi", 5, "Vendredi", 6, "Samedi", 7, "Dimanche", "Erreur")</f>
        <v>Samedi</v>
      </c>
      <c r="E5042" s="2" t="s">
        <v>14</v>
      </c>
      <c r="F5042" s="2" t="s">
        <v>61</v>
      </c>
      <c r="G5042" s="2" t="s">
        <v>62</v>
      </c>
      <c r="H5042" s="4" t="s">
        <v>21</v>
      </c>
      <c r="I5042" s="5">
        <v>47</v>
      </c>
      <c r="J5042" s="6">
        <v>42</v>
      </c>
      <c r="K5042" s="7">
        <v>1974</v>
      </c>
      <c r="L5042" s="7">
        <v>769.86</v>
      </c>
      <c r="M5042" s="8">
        <v>0.39</v>
      </c>
      <c r="N5042" s="2" t="s">
        <v>82</v>
      </c>
      <c r="O5042">
        <f t="shared" si="624"/>
        <v>2021</v>
      </c>
      <c r="P5042">
        <f t="shared" si="625"/>
        <v>10</v>
      </c>
      <c r="Q5042" t="str">
        <f t="shared" si="626"/>
        <v>oct</v>
      </c>
      <c r="R5042" t="str">
        <f t="shared" si="627"/>
        <v>Maine</v>
      </c>
      <c r="S5042" t="str">
        <f t="shared" si="628"/>
        <v>2021-10</v>
      </c>
      <c r="T5042">
        <f>IF(AND(COUNTIF(Calculs!$Q$2:$Q$12,$O5042)&gt;0,COUNTIF(Calculs!$S$2:$S$12,$E5042)&gt;0,COUNTIF(Calculs!$U$2:$U$12,$H5042)&gt;0),1,0)</f>
        <v>1</v>
      </c>
      <c r="U5042">
        <f t="shared" si="629"/>
        <v>1974</v>
      </c>
      <c r="V5042">
        <f t="shared" si="630"/>
        <v>42</v>
      </c>
      <c r="W5042">
        <f t="shared" si="631"/>
        <v>769.86</v>
      </c>
    </row>
    <row r="5043" spans="1:23" ht="15.75" customHeight="1" x14ac:dyDescent="0.3">
      <c r="A5043" s="2" t="s">
        <v>60</v>
      </c>
      <c r="B5043" s="2">
        <v>1185732</v>
      </c>
      <c r="C5043" s="3">
        <v>44486</v>
      </c>
      <c r="D5043" s="12" t="str" cm="1">
        <f t="array" ref="D5043">_xlfn.SWITCH(WEEKDAY(C5043,2), 1, "Lundi", 2, "Mardi", 3, "Mercredi", 4, "Jeudi", 5, "Vendredi", 6, "Samedi", 7, "Dimanche", "Erreur")</f>
        <v>Dimanche</v>
      </c>
      <c r="E5043" s="2" t="s">
        <v>14</v>
      </c>
      <c r="F5043" s="2" t="s">
        <v>61</v>
      </c>
      <c r="G5043" s="2" t="s">
        <v>62</v>
      </c>
      <c r="H5043" s="4" t="s">
        <v>22</v>
      </c>
      <c r="I5043" s="5">
        <v>38</v>
      </c>
      <c r="J5043" s="6">
        <v>68</v>
      </c>
      <c r="K5043" s="7">
        <v>2584</v>
      </c>
      <c r="L5043" s="7">
        <v>1343.68</v>
      </c>
      <c r="M5043" s="8">
        <v>0.52</v>
      </c>
      <c r="N5043" s="2" t="s">
        <v>82</v>
      </c>
      <c r="O5043">
        <f t="shared" si="624"/>
        <v>2021</v>
      </c>
      <c r="P5043">
        <f t="shared" si="625"/>
        <v>10</v>
      </c>
      <c r="Q5043" t="str">
        <f t="shared" si="626"/>
        <v>oct</v>
      </c>
      <c r="R5043" t="str">
        <f t="shared" si="627"/>
        <v>Maine</v>
      </c>
      <c r="S5043" t="str">
        <f t="shared" si="628"/>
        <v>2021-10</v>
      </c>
      <c r="T5043">
        <f>IF(AND(COUNTIF(Calculs!$Q$2:$Q$12,$O5043)&gt;0,COUNTIF(Calculs!$S$2:$S$12,$E5043)&gt;0,COUNTIF(Calculs!$U$2:$U$12,$H5043)&gt;0),1,0)</f>
        <v>1</v>
      </c>
      <c r="U5043">
        <f t="shared" si="629"/>
        <v>2584</v>
      </c>
      <c r="V5043">
        <f t="shared" si="630"/>
        <v>68</v>
      </c>
      <c r="W5043">
        <f t="shared" si="631"/>
        <v>1343.68</v>
      </c>
    </row>
    <row r="5044" spans="1:23" ht="15.75" customHeight="1" x14ac:dyDescent="0.3">
      <c r="A5044" s="2" t="s">
        <v>60</v>
      </c>
      <c r="B5044" s="2">
        <v>1185732</v>
      </c>
      <c r="C5044" s="3">
        <v>44487</v>
      </c>
      <c r="D5044" s="12" t="str" cm="1">
        <f t="array" ref="D5044">_xlfn.SWITCH(WEEKDAY(C5044,2), 1, "Lundi", 2, "Mardi", 3, "Mercredi", 4, "Jeudi", 5, "Vendredi", 6, "Samedi", 7, "Dimanche", "Erreur")</f>
        <v>Lundi</v>
      </c>
      <c r="E5044" s="2" t="s">
        <v>14</v>
      </c>
      <c r="F5044" s="2" t="s">
        <v>61</v>
      </c>
      <c r="G5044" s="2" t="s">
        <v>62</v>
      </c>
      <c r="H5044" s="4" t="s">
        <v>16</v>
      </c>
      <c r="I5044" s="5">
        <v>38</v>
      </c>
      <c r="J5044" s="6">
        <v>140</v>
      </c>
      <c r="K5044" s="7">
        <v>5320</v>
      </c>
      <c r="L5044" s="7">
        <v>2606.7999999999997</v>
      </c>
      <c r="M5044" s="8">
        <v>0.49</v>
      </c>
      <c r="N5044" s="2" t="s">
        <v>82</v>
      </c>
      <c r="O5044">
        <f t="shared" si="624"/>
        <v>2021</v>
      </c>
      <c r="P5044">
        <f t="shared" si="625"/>
        <v>10</v>
      </c>
      <c r="Q5044" t="str">
        <f t="shared" si="626"/>
        <v>oct</v>
      </c>
      <c r="R5044" t="str">
        <f t="shared" si="627"/>
        <v>Maine</v>
      </c>
      <c r="S5044" t="str">
        <f t="shared" si="628"/>
        <v>2021-10</v>
      </c>
      <c r="T5044">
        <f>IF(AND(COUNTIF(Calculs!$Q$2:$Q$12,$O5044)&gt;0,COUNTIF(Calculs!$S$2:$S$12,$E5044)&gt;0,COUNTIF(Calculs!$U$2:$U$12,$H5044)&gt;0),1,0)</f>
        <v>1</v>
      </c>
      <c r="U5044">
        <f t="shared" si="629"/>
        <v>5320</v>
      </c>
      <c r="V5044">
        <f t="shared" si="630"/>
        <v>140</v>
      </c>
      <c r="W5044">
        <f t="shared" si="631"/>
        <v>2606.7999999999997</v>
      </c>
    </row>
    <row r="5045" spans="1:23" ht="15.75" customHeight="1" x14ac:dyDescent="0.3">
      <c r="A5045" s="2" t="s">
        <v>60</v>
      </c>
      <c r="B5045" s="2">
        <v>1185732</v>
      </c>
      <c r="C5045" s="3">
        <v>44488</v>
      </c>
      <c r="D5045" s="12" t="str" cm="1">
        <f t="array" ref="D5045">_xlfn.SWITCH(WEEKDAY(C5045,2), 1, "Lundi", 2, "Mardi", 3, "Mercredi", 4, "Jeudi", 5, "Vendredi", 6, "Samedi", 7, "Dimanche", "Erreur")</f>
        <v>Mardi</v>
      </c>
      <c r="E5045" s="2" t="s">
        <v>14</v>
      </c>
      <c r="F5045" s="2" t="s">
        <v>61</v>
      </c>
      <c r="G5045" s="2" t="s">
        <v>62</v>
      </c>
      <c r="H5045" s="4" t="s">
        <v>18</v>
      </c>
      <c r="I5045" s="5">
        <v>38</v>
      </c>
      <c r="J5045" s="6">
        <v>45</v>
      </c>
      <c r="K5045" s="7">
        <v>1710</v>
      </c>
      <c r="L5045" s="7">
        <v>803.69999999999993</v>
      </c>
      <c r="M5045" s="8">
        <v>0.47</v>
      </c>
      <c r="N5045" s="2" t="s">
        <v>82</v>
      </c>
      <c r="O5045">
        <f t="shared" si="624"/>
        <v>2021</v>
      </c>
      <c r="P5045">
        <f t="shared" si="625"/>
        <v>10</v>
      </c>
      <c r="Q5045" t="str">
        <f t="shared" si="626"/>
        <v>oct</v>
      </c>
      <c r="R5045" t="str">
        <f t="shared" si="627"/>
        <v>Maine</v>
      </c>
      <c r="S5045" t="str">
        <f t="shared" si="628"/>
        <v>2021-10</v>
      </c>
      <c r="T5045">
        <f>IF(AND(COUNTIF(Calculs!$Q$2:$Q$12,$O5045)&gt;0,COUNTIF(Calculs!$S$2:$S$12,$E5045)&gt;0,COUNTIF(Calculs!$U$2:$U$12,$H5045)&gt;0),1,0)</f>
        <v>1</v>
      </c>
      <c r="U5045">
        <f t="shared" si="629"/>
        <v>1710</v>
      </c>
      <c r="V5045">
        <f t="shared" si="630"/>
        <v>45</v>
      </c>
      <c r="W5045">
        <f t="shared" si="631"/>
        <v>803.69999999999993</v>
      </c>
    </row>
    <row r="5046" spans="1:23" ht="15.75" customHeight="1" x14ac:dyDescent="0.3">
      <c r="A5046" s="2" t="s">
        <v>60</v>
      </c>
      <c r="B5046" s="2">
        <v>1185732</v>
      </c>
      <c r="C5046" s="3">
        <v>44489</v>
      </c>
      <c r="D5046" s="12" t="str" cm="1">
        <f t="array" ref="D5046">_xlfn.SWITCH(WEEKDAY(C5046,2), 1, "Lundi", 2, "Mardi", 3, "Mercredi", 4, "Jeudi", 5, "Vendredi", 6, "Samedi", 7, "Dimanche", "Erreur")</f>
        <v>Mercredi</v>
      </c>
      <c r="E5046" s="2" t="s">
        <v>14</v>
      </c>
      <c r="F5046" s="2" t="s">
        <v>61</v>
      </c>
      <c r="G5046" s="2" t="s">
        <v>62</v>
      </c>
      <c r="H5046" s="4" t="s">
        <v>19</v>
      </c>
      <c r="I5046" s="5">
        <v>29</v>
      </c>
      <c r="J5046" s="6">
        <v>60</v>
      </c>
      <c r="K5046" s="7">
        <v>1740</v>
      </c>
      <c r="L5046" s="7">
        <v>922.2</v>
      </c>
      <c r="M5046" s="8">
        <v>0.53</v>
      </c>
      <c r="N5046" s="2" t="s">
        <v>82</v>
      </c>
      <c r="O5046">
        <f t="shared" si="624"/>
        <v>2021</v>
      </c>
      <c r="P5046">
        <f t="shared" si="625"/>
        <v>10</v>
      </c>
      <c r="Q5046" t="str">
        <f t="shared" si="626"/>
        <v>oct</v>
      </c>
      <c r="R5046" t="str">
        <f t="shared" si="627"/>
        <v>Maine</v>
      </c>
      <c r="S5046" t="str">
        <f t="shared" si="628"/>
        <v>2021-10</v>
      </c>
      <c r="T5046">
        <f>IF(AND(COUNTIF(Calculs!$Q$2:$Q$12,$O5046)&gt;0,COUNTIF(Calculs!$S$2:$S$12,$E5046)&gt;0,COUNTIF(Calculs!$U$2:$U$12,$H5046)&gt;0),1,0)</f>
        <v>1</v>
      </c>
      <c r="U5046">
        <f t="shared" si="629"/>
        <v>1740</v>
      </c>
      <c r="V5046">
        <f t="shared" si="630"/>
        <v>60</v>
      </c>
      <c r="W5046">
        <f t="shared" si="631"/>
        <v>922.2</v>
      </c>
    </row>
    <row r="5047" spans="1:23" ht="15.75" customHeight="1" x14ac:dyDescent="0.3">
      <c r="A5047" s="2" t="s">
        <v>60</v>
      </c>
      <c r="B5047" s="2">
        <v>1185732</v>
      </c>
      <c r="C5047" s="3">
        <v>44490</v>
      </c>
      <c r="D5047" s="12" t="str" cm="1">
        <f t="array" ref="D5047">_xlfn.SWITCH(WEEKDAY(C5047,2), 1, "Lundi", 2, "Mardi", 3, "Mercredi", 4, "Jeudi", 5, "Vendredi", 6, "Samedi", 7, "Dimanche", "Erreur")</f>
        <v>Jeudi</v>
      </c>
      <c r="E5047" s="2" t="s">
        <v>14</v>
      </c>
      <c r="F5047" s="2" t="s">
        <v>61</v>
      </c>
      <c r="G5047" s="2" t="s">
        <v>62</v>
      </c>
      <c r="H5047" s="4" t="s">
        <v>20</v>
      </c>
      <c r="I5047" s="5">
        <v>34</v>
      </c>
      <c r="J5047" s="6">
        <v>19</v>
      </c>
      <c r="K5047" s="7">
        <v>646</v>
      </c>
      <c r="L5047" s="7">
        <v>271.32</v>
      </c>
      <c r="M5047" s="8">
        <v>0.42</v>
      </c>
      <c r="N5047" s="2" t="s">
        <v>82</v>
      </c>
      <c r="O5047">
        <f t="shared" si="624"/>
        <v>2021</v>
      </c>
      <c r="P5047">
        <f t="shared" si="625"/>
        <v>10</v>
      </c>
      <c r="Q5047" t="str">
        <f t="shared" si="626"/>
        <v>oct</v>
      </c>
      <c r="R5047" t="str">
        <f t="shared" si="627"/>
        <v>Maine</v>
      </c>
      <c r="S5047" t="str">
        <f t="shared" si="628"/>
        <v>2021-10</v>
      </c>
      <c r="T5047">
        <f>IF(AND(COUNTIF(Calculs!$Q$2:$Q$12,$O5047)&gt;0,COUNTIF(Calculs!$S$2:$S$12,$E5047)&gt;0,COUNTIF(Calculs!$U$2:$U$12,$H5047)&gt;0),1,0)</f>
        <v>1</v>
      </c>
      <c r="U5047">
        <f t="shared" si="629"/>
        <v>646</v>
      </c>
      <c r="V5047">
        <f t="shared" si="630"/>
        <v>19</v>
      </c>
      <c r="W5047">
        <f t="shared" si="631"/>
        <v>271.32</v>
      </c>
    </row>
    <row r="5048" spans="1:23" ht="15.75" customHeight="1" x14ac:dyDescent="0.3">
      <c r="A5048" s="2" t="s">
        <v>60</v>
      </c>
      <c r="B5048" s="2">
        <v>1185732</v>
      </c>
      <c r="C5048" s="3">
        <v>44491</v>
      </c>
      <c r="D5048" s="12" t="str" cm="1">
        <f t="array" ref="D5048">_xlfn.SWITCH(WEEKDAY(C5048,2), 1, "Lundi", 2, "Mardi", 3, "Mercredi", 4, "Jeudi", 5, "Vendredi", 6, "Samedi", 7, "Dimanche", "Erreur")</f>
        <v>Vendredi</v>
      </c>
      <c r="E5048" s="2" t="s">
        <v>14</v>
      </c>
      <c r="F5048" s="2" t="s">
        <v>61</v>
      </c>
      <c r="G5048" s="2" t="s">
        <v>62</v>
      </c>
      <c r="H5048" s="4" t="s">
        <v>21</v>
      </c>
      <c r="I5048" s="5">
        <v>46</v>
      </c>
      <c r="J5048" s="6">
        <v>45</v>
      </c>
      <c r="K5048" s="7">
        <v>2070</v>
      </c>
      <c r="L5048" s="7">
        <v>807.30000000000007</v>
      </c>
      <c r="M5048" s="8">
        <v>0.39</v>
      </c>
      <c r="N5048" s="2" t="s">
        <v>82</v>
      </c>
      <c r="O5048">
        <f t="shared" si="624"/>
        <v>2021</v>
      </c>
      <c r="P5048">
        <f t="shared" si="625"/>
        <v>10</v>
      </c>
      <c r="Q5048" t="str">
        <f t="shared" si="626"/>
        <v>oct</v>
      </c>
      <c r="R5048" t="str">
        <f t="shared" si="627"/>
        <v>Maine</v>
      </c>
      <c r="S5048" t="str">
        <f t="shared" si="628"/>
        <v>2021-10</v>
      </c>
      <c r="T5048">
        <f>IF(AND(COUNTIF(Calculs!$Q$2:$Q$12,$O5048)&gt;0,COUNTIF(Calculs!$S$2:$S$12,$E5048)&gt;0,COUNTIF(Calculs!$U$2:$U$12,$H5048)&gt;0),1,0)</f>
        <v>1</v>
      </c>
      <c r="U5048">
        <f t="shared" si="629"/>
        <v>2070</v>
      </c>
      <c r="V5048">
        <f t="shared" si="630"/>
        <v>45</v>
      </c>
      <c r="W5048">
        <f t="shared" si="631"/>
        <v>807.30000000000007</v>
      </c>
    </row>
    <row r="5049" spans="1:23" ht="15.75" customHeight="1" x14ac:dyDescent="0.3">
      <c r="A5049" s="2" t="s">
        <v>60</v>
      </c>
      <c r="B5049" s="2">
        <v>1185732</v>
      </c>
      <c r="C5049" s="3">
        <v>44492</v>
      </c>
      <c r="D5049" s="12" t="str" cm="1">
        <f t="array" ref="D5049">_xlfn.SWITCH(WEEKDAY(C5049,2), 1, "Lundi", 2, "Mardi", 3, "Mercredi", 4, "Jeudi", 5, "Vendredi", 6, "Samedi", 7, "Dimanche", "Erreur")</f>
        <v>Samedi</v>
      </c>
      <c r="E5049" s="2" t="s">
        <v>14</v>
      </c>
      <c r="F5049" s="2" t="s">
        <v>61</v>
      </c>
      <c r="G5049" s="2" t="s">
        <v>62</v>
      </c>
      <c r="H5049" s="4" t="s">
        <v>22</v>
      </c>
      <c r="I5049" s="5">
        <v>37</v>
      </c>
      <c r="J5049" s="6">
        <v>63</v>
      </c>
      <c r="K5049" s="7">
        <v>2331</v>
      </c>
      <c r="L5049" s="7">
        <v>1188.81</v>
      </c>
      <c r="M5049" s="8">
        <v>0.51</v>
      </c>
      <c r="N5049" s="2" t="s">
        <v>82</v>
      </c>
      <c r="O5049">
        <f t="shared" si="624"/>
        <v>2021</v>
      </c>
      <c r="P5049">
        <f t="shared" si="625"/>
        <v>10</v>
      </c>
      <c r="Q5049" t="str">
        <f t="shared" si="626"/>
        <v>oct</v>
      </c>
      <c r="R5049" t="str">
        <f t="shared" si="627"/>
        <v>Maine</v>
      </c>
      <c r="S5049" t="str">
        <f t="shared" si="628"/>
        <v>2021-10</v>
      </c>
      <c r="T5049">
        <f>IF(AND(COUNTIF(Calculs!$Q$2:$Q$12,$O5049)&gt;0,COUNTIF(Calculs!$S$2:$S$12,$E5049)&gt;0,COUNTIF(Calculs!$U$2:$U$12,$H5049)&gt;0),1,0)</f>
        <v>1</v>
      </c>
      <c r="U5049">
        <f t="shared" si="629"/>
        <v>2331</v>
      </c>
      <c r="V5049">
        <f t="shared" si="630"/>
        <v>63</v>
      </c>
      <c r="W5049">
        <f t="shared" si="631"/>
        <v>1188.81</v>
      </c>
    </row>
    <row r="5050" spans="1:23" ht="15.75" customHeight="1" x14ac:dyDescent="0.3">
      <c r="A5050" s="2" t="s">
        <v>60</v>
      </c>
      <c r="B5050" s="2">
        <v>1185732</v>
      </c>
      <c r="C5050" s="3">
        <v>44493</v>
      </c>
      <c r="D5050" s="12" t="str" cm="1">
        <f t="array" ref="D5050">_xlfn.SWITCH(WEEKDAY(C5050,2), 1, "Lundi", 2, "Mardi", 3, "Mercredi", 4, "Jeudi", 5, "Vendredi", 6, "Samedi", 7, "Dimanche", "Erreur")</f>
        <v>Dimanche</v>
      </c>
      <c r="E5050" s="2" t="s">
        <v>14</v>
      </c>
      <c r="F5050" s="2" t="s">
        <v>61</v>
      </c>
      <c r="G5050" s="2" t="s">
        <v>62</v>
      </c>
      <c r="H5050" s="4" t="s">
        <v>16</v>
      </c>
      <c r="I5050" s="5">
        <v>39</v>
      </c>
      <c r="J5050" s="6">
        <v>127</v>
      </c>
      <c r="K5050" s="7">
        <v>4953</v>
      </c>
      <c r="L5050" s="7">
        <v>2426.9699999999998</v>
      </c>
      <c r="M5050" s="8">
        <v>0.49</v>
      </c>
      <c r="N5050" s="2" t="s">
        <v>82</v>
      </c>
      <c r="O5050">
        <f t="shared" si="624"/>
        <v>2021</v>
      </c>
      <c r="P5050">
        <f t="shared" si="625"/>
        <v>10</v>
      </c>
      <c r="Q5050" t="str">
        <f t="shared" si="626"/>
        <v>oct</v>
      </c>
      <c r="R5050" t="str">
        <f t="shared" si="627"/>
        <v>Maine</v>
      </c>
      <c r="S5050" t="str">
        <f t="shared" si="628"/>
        <v>2021-10</v>
      </c>
      <c r="T5050">
        <f>IF(AND(COUNTIF(Calculs!$Q$2:$Q$12,$O5050)&gt;0,COUNTIF(Calculs!$S$2:$S$12,$E5050)&gt;0,COUNTIF(Calculs!$U$2:$U$12,$H5050)&gt;0),1,0)</f>
        <v>1</v>
      </c>
      <c r="U5050">
        <f t="shared" si="629"/>
        <v>4953</v>
      </c>
      <c r="V5050">
        <f t="shared" si="630"/>
        <v>127</v>
      </c>
      <c r="W5050">
        <f t="shared" si="631"/>
        <v>2426.9699999999998</v>
      </c>
    </row>
    <row r="5051" spans="1:23" ht="15.75" customHeight="1" x14ac:dyDescent="0.3">
      <c r="A5051" s="2" t="s">
        <v>60</v>
      </c>
      <c r="B5051" s="2">
        <v>1185732</v>
      </c>
      <c r="C5051" s="3">
        <v>44494</v>
      </c>
      <c r="D5051" s="12" t="str" cm="1">
        <f t="array" ref="D5051">_xlfn.SWITCH(WEEKDAY(C5051,2), 1, "Lundi", 2, "Mardi", 3, "Mercredi", 4, "Jeudi", 5, "Vendredi", 6, "Samedi", 7, "Dimanche", "Erreur")</f>
        <v>Lundi</v>
      </c>
      <c r="E5051" s="2" t="s">
        <v>14</v>
      </c>
      <c r="F5051" s="2" t="s">
        <v>61</v>
      </c>
      <c r="G5051" s="2" t="s">
        <v>62</v>
      </c>
      <c r="H5051" s="4" t="s">
        <v>18</v>
      </c>
      <c r="I5051" s="5">
        <v>39</v>
      </c>
      <c r="J5051" s="6">
        <v>46</v>
      </c>
      <c r="K5051" s="7">
        <v>1794</v>
      </c>
      <c r="L5051" s="7">
        <v>879.06</v>
      </c>
      <c r="M5051" s="8">
        <v>0.49</v>
      </c>
      <c r="N5051" s="2" t="s">
        <v>82</v>
      </c>
      <c r="O5051">
        <f t="shared" si="624"/>
        <v>2021</v>
      </c>
      <c r="P5051">
        <f t="shared" si="625"/>
        <v>10</v>
      </c>
      <c r="Q5051" t="str">
        <f t="shared" si="626"/>
        <v>oct</v>
      </c>
      <c r="R5051" t="str">
        <f t="shared" si="627"/>
        <v>Maine</v>
      </c>
      <c r="S5051" t="str">
        <f t="shared" si="628"/>
        <v>2021-10</v>
      </c>
      <c r="T5051">
        <f>IF(AND(COUNTIF(Calculs!$Q$2:$Q$12,$O5051)&gt;0,COUNTIF(Calculs!$S$2:$S$12,$E5051)&gt;0,COUNTIF(Calculs!$U$2:$U$12,$H5051)&gt;0),1,0)</f>
        <v>1</v>
      </c>
      <c r="U5051">
        <f t="shared" si="629"/>
        <v>1794</v>
      </c>
      <c r="V5051">
        <f t="shared" si="630"/>
        <v>46</v>
      </c>
      <c r="W5051">
        <f t="shared" si="631"/>
        <v>879.06</v>
      </c>
    </row>
    <row r="5052" spans="1:23" ht="15.75" customHeight="1" x14ac:dyDescent="0.3">
      <c r="A5052" s="2" t="s">
        <v>60</v>
      </c>
      <c r="B5052" s="2">
        <v>1185732</v>
      </c>
      <c r="C5052" s="3">
        <v>44495</v>
      </c>
      <c r="D5052" s="12" t="str" cm="1">
        <f t="array" ref="D5052">_xlfn.SWITCH(WEEKDAY(C5052,2), 1, "Lundi", 2, "Mardi", 3, "Mercredi", 4, "Jeudi", 5, "Vendredi", 6, "Samedi", 7, "Dimanche", "Erreur")</f>
        <v>Mardi</v>
      </c>
      <c r="E5052" s="2" t="s">
        <v>14</v>
      </c>
      <c r="F5052" s="2" t="s">
        <v>61</v>
      </c>
      <c r="G5052" s="2" t="s">
        <v>62</v>
      </c>
      <c r="H5052" s="4" t="s">
        <v>19</v>
      </c>
      <c r="I5052" s="5">
        <v>27</v>
      </c>
      <c r="J5052" s="6">
        <v>52</v>
      </c>
      <c r="K5052" s="7">
        <v>1404</v>
      </c>
      <c r="L5052" s="7">
        <v>772.19999999999993</v>
      </c>
      <c r="M5052" s="8">
        <v>0.54999999999999993</v>
      </c>
      <c r="N5052" s="2" t="s">
        <v>82</v>
      </c>
      <c r="O5052">
        <f t="shared" si="624"/>
        <v>2021</v>
      </c>
      <c r="P5052">
        <f t="shared" si="625"/>
        <v>10</v>
      </c>
      <c r="Q5052" t="str">
        <f t="shared" si="626"/>
        <v>oct</v>
      </c>
      <c r="R5052" t="str">
        <f t="shared" si="627"/>
        <v>Maine</v>
      </c>
      <c r="S5052" t="str">
        <f t="shared" si="628"/>
        <v>2021-10</v>
      </c>
      <c r="T5052">
        <f>IF(AND(COUNTIF(Calculs!$Q$2:$Q$12,$O5052)&gt;0,COUNTIF(Calculs!$S$2:$S$12,$E5052)&gt;0,COUNTIF(Calculs!$U$2:$U$12,$H5052)&gt;0),1,0)</f>
        <v>1</v>
      </c>
      <c r="U5052">
        <f t="shared" si="629"/>
        <v>1404</v>
      </c>
      <c r="V5052">
        <f t="shared" si="630"/>
        <v>52</v>
      </c>
      <c r="W5052">
        <f t="shared" si="631"/>
        <v>772.19999999999993</v>
      </c>
    </row>
    <row r="5053" spans="1:23" ht="15.75" customHeight="1" x14ac:dyDescent="0.3">
      <c r="A5053" s="2" t="s">
        <v>60</v>
      </c>
      <c r="B5053" s="2">
        <v>1185732</v>
      </c>
      <c r="C5053" s="3">
        <v>44496</v>
      </c>
      <c r="D5053" s="12" t="str" cm="1">
        <f t="array" ref="D5053">_xlfn.SWITCH(WEEKDAY(C5053,2), 1, "Lundi", 2, "Mardi", 3, "Mercredi", 4, "Jeudi", 5, "Vendredi", 6, "Samedi", 7, "Dimanche", "Erreur")</f>
        <v>Mercredi</v>
      </c>
      <c r="E5053" s="2" t="s">
        <v>14</v>
      </c>
      <c r="F5053" s="2" t="s">
        <v>61</v>
      </c>
      <c r="G5053" s="2" t="s">
        <v>62</v>
      </c>
      <c r="H5053" s="4" t="s">
        <v>20</v>
      </c>
      <c r="I5053" s="5">
        <v>32</v>
      </c>
      <c r="J5053" s="6">
        <v>13</v>
      </c>
      <c r="K5053" s="7">
        <v>416</v>
      </c>
      <c r="L5053" s="7">
        <v>166.4</v>
      </c>
      <c r="M5053" s="8">
        <v>0.4</v>
      </c>
      <c r="N5053" s="2" t="s">
        <v>82</v>
      </c>
      <c r="O5053">
        <f t="shared" si="624"/>
        <v>2021</v>
      </c>
      <c r="P5053">
        <f t="shared" si="625"/>
        <v>10</v>
      </c>
      <c r="Q5053" t="str">
        <f t="shared" si="626"/>
        <v>oct</v>
      </c>
      <c r="R5053" t="str">
        <f t="shared" si="627"/>
        <v>Maine</v>
      </c>
      <c r="S5053" t="str">
        <f t="shared" si="628"/>
        <v>2021-10</v>
      </c>
      <c r="T5053">
        <f>IF(AND(COUNTIF(Calculs!$Q$2:$Q$12,$O5053)&gt;0,COUNTIF(Calculs!$S$2:$S$12,$E5053)&gt;0,COUNTIF(Calculs!$U$2:$U$12,$H5053)&gt;0),1,0)</f>
        <v>1</v>
      </c>
      <c r="U5053">
        <f t="shared" si="629"/>
        <v>416</v>
      </c>
      <c r="V5053">
        <f t="shared" si="630"/>
        <v>13</v>
      </c>
      <c r="W5053">
        <f t="shared" si="631"/>
        <v>166.4</v>
      </c>
    </row>
    <row r="5054" spans="1:23" ht="15.75" customHeight="1" x14ac:dyDescent="0.3">
      <c r="A5054" s="2" t="s">
        <v>60</v>
      </c>
      <c r="B5054" s="2">
        <v>1185732</v>
      </c>
      <c r="C5054" s="3">
        <v>44497</v>
      </c>
      <c r="D5054" s="12" t="str" cm="1">
        <f t="array" ref="D5054">_xlfn.SWITCH(WEEKDAY(C5054,2), 1, "Lundi", 2, "Mardi", 3, "Mercredi", 4, "Jeudi", 5, "Vendredi", 6, "Samedi", 7, "Dimanche", "Erreur")</f>
        <v>Jeudi</v>
      </c>
      <c r="E5054" s="2" t="s">
        <v>14</v>
      </c>
      <c r="F5054" s="2" t="s">
        <v>61</v>
      </c>
      <c r="G5054" s="2" t="s">
        <v>62</v>
      </c>
      <c r="H5054" s="4" t="s">
        <v>21</v>
      </c>
      <c r="I5054" s="5">
        <v>49</v>
      </c>
      <c r="J5054" s="6">
        <v>29</v>
      </c>
      <c r="K5054" s="7">
        <v>1421</v>
      </c>
      <c r="L5054" s="7">
        <v>511.56</v>
      </c>
      <c r="M5054" s="8">
        <v>0.36</v>
      </c>
      <c r="N5054" s="2" t="s">
        <v>82</v>
      </c>
      <c r="O5054">
        <f t="shared" si="624"/>
        <v>2021</v>
      </c>
      <c r="P5054">
        <f t="shared" si="625"/>
        <v>10</v>
      </c>
      <c r="Q5054" t="str">
        <f t="shared" si="626"/>
        <v>oct</v>
      </c>
      <c r="R5054" t="str">
        <f t="shared" si="627"/>
        <v>Maine</v>
      </c>
      <c r="S5054" t="str">
        <f t="shared" si="628"/>
        <v>2021-10</v>
      </c>
      <c r="T5054">
        <f>IF(AND(COUNTIF(Calculs!$Q$2:$Q$12,$O5054)&gt;0,COUNTIF(Calculs!$S$2:$S$12,$E5054)&gt;0,COUNTIF(Calculs!$U$2:$U$12,$H5054)&gt;0),1,0)</f>
        <v>1</v>
      </c>
      <c r="U5054">
        <f t="shared" si="629"/>
        <v>1421</v>
      </c>
      <c r="V5054">
        <f t="shared" si="630"/>
        <v>29</v>
      </c>
      <c r="W5054">
        <f t="shared" si="631"/>
        <v>511.56</v>
      </c>
    </row>
    <row r="5055" spans="1:23" ht="15.75" customHeight="1" x14ac:dyDescent="0.3">
      <c r="A5055" s="2" t="s">
        <v>60</v>
      </c>
      <c r="B5055" s="2">
        <v>1185732</v>
      </c>
      <c r="C5055" s="3">
        <v>44498</v>
      </c>
      <c r="D5055" s="12" t="str" cm="1">
        <f t="array" ref="D5055">_xlfn.SWITCH(WEEKDAY(C5055,2), 1, "Lundi", 2, "Mardi", 3, "Mercredi", 4, "Jeudi", 5, "Vendredi", 6, "Samedi", 7, "Dimanche", "Erreur")</f>
        <v>Vendredi</v>
      </c>
      <c r="E5055" s="2" t="s">
        <v>14</v>
      </c>
      <c r="F5055" s="2" t="s">
        <v>61</v>
      </c>
      <c r="G5055" s="2" t="s">
        <v>62</v>
      </c>
      <c r="H5055" s="4" t="s">
        <v>22</v>
      </c>
      <c r="I5055" s="5">
        <v>36</v>
      </c>
      <c r="J5055" s="6">
        <v>50</v>
      </c>
      <c r="K5055" s="7">
        <v>1800</v>
      </c>
      <c r="L5055" s="7">
        <v>990.00000000000011</v>
      </c>
      <c r="M5055" s="8">
        <v>0.55000000000000004</v>
      </c>
      <c r="N5055" s="2" t="s">
        <v>82</v>
      </c>
      <c r="O5055">
        <f t="shared" si="624"/>
        <v>2021</v>
      </c>
      <c r="P5055">
        <f t="shared" si="625"/>
        <v>10</v>
      </c>
      <c r="Q5055" t="str">
        <f t="shared" si="626"/>
        <v>oct</v>
      </c>
      <c r="R5055" t="str">
        <f t="shared" si="627"/>
        <v>Maine</v>
      </c>
      <c r="S5055" t="str">
        <f t="shared" si="628"/>
        <v>2021-10</v>
      </c>
      <c r="T5055">
        <f>IF(AND(COUNTIF(Calculs!$Q$2:$Q$12,$O5055)&gt;0,COUNTIF(Calculs!$S$2:$S$12,$E5055)&gt;0,COUNTIF(Calculs!$U$2:$U$12,$H5055)&gt;0),1,0)</f>
        <v>1</v>
      </c>
      <c r="U5055">
        <f t="shared" si="629"/>
        <v>1800</v>
      </c>
      <c r="V5055">
        <f t="shared" si="630"/>
        <v>50</v>
      </c>
      <c r="W5055">
        <f t="shared" si="631"/>
        <v>990.00000000000011</v>
      </c>
    </row>
    <row r="5056" spans="1:23" ht="15.75" customHeight="1" x14ac:dyDescent="0.3">
      <c r="A5056" s="2" t="s">
        <v>60</v>
      </c>
      <c r="B5056" s="2">
        <v>1185732</v>
      </c>
      <c r="C5056" s="3">
        <v>44499</v>
      </c>
      <c r="D5056" s="12" t="str" cm="1">
        <f t="array" ref="D5056">_xlfn.SWITCH(WEEKDAY(C5056,2), 1, "Lundi", 2, "Mardi", 3, "Mercredi", 4, "Jeudi", 5, "Vendredi", 6, "Samedi", 7, "Dimanche", "Erreur")</f>
        <v>Samedi</v>
      </c>
      <c r="E5056" s="2" t="s">
        <v>14</v>
      </c>
      <c r="F5056" s="2" t="s">
        <v>61</v>
      </c>
      <c r="G5056" s="2" t="s">
        <v>62</v>
      </c>
      <c r="H5056" s="4" t="s">
        <v>16</v>
      </c>
      <c r="I5056" s="5">
        <v>37</v>
      </c>
      <c r="J5056" s="6">
        <v>122</v>
      </c>
      <c r="K5056" s="7">
        <v>4514</v>
      </c>
      <c r="L5056" s="7">
        <v>2166.7199999999998</v>
      </c>
      <c r="M5056" s="8">
        <v>0.48</v>
      </c>
      <c r="N5056" s="2" t="s">
        <v>82</v>
      </c>
      <c r="O5056">
        <f t="shared" si="624"/>
        <v>2021</v>
      </c>
      <c r="P5056">
        <f t="shared" si="625"/>
        <v>10</v>
      </c>
      <c r="Q5056" t="str">
        <f t="shared" si="626"/>
        <v>oct</v>
      </c>
      <c r="R5056" t="str">
        <f t="shared" si="627"/>
        <v>Maine</v>
      </c>
      <c r="S5056" t="str">
        <f t="shared" si="628"/>
        <v>2021-10</v>
      </c>
      <c r="T5056">
        <f>IF(AND(COUNTIF(Calculs!$Q$2:$Q$12,$O5056)&gt;0,COUNTIF(Calculs!$S$2:$S$12,$E5056)&gt;0,COUNTIF(Calculs!$U$2:$U$12,$H5056)&gt;0),1,0)</f>
        <v>1</v>
      </c>
      <c r="U5056">
        <f t="shared" si="629"/>
        <v>4514</v>
      </c>
      <c r="V5056">
        <f t="shared" si="630"/>
        <v>122</v>
      </c>
      <c r="W5056">
        <f t="shared" si="631"/>
        <v>2166.7199999999998</v>
      </c>
    </row>
    <row r="5057" spans="1:23" ht="15.75" customHeight="1" x14ac:dyDescent="0.3">
      <c r="A5057" s="2" t="s">
        <v>60</v>
      </c>
      <c r="B5057" s="2">
        <v>1185732</v>
      </c>
      <c r="C5057" s="3">
        <v>44500</v>
      </c>
      <c r="D5057" s="12" t="str" cm="1">
        <f t="array" ref="D5057">_xlfn.SWITCH(WEEKDAY(C5057,2), 1, "Lundi", 2, "Mardi", 3, "Mercredi", 4, "Jeudi", 5, "Vendredi", 6, "Samedi", 7, "Dimanche", "Erreur")</f>
        <v>Dimanche</v>
      </c>
      <c r="E5057" s="2" t="s">
        <v>14</v>
      </c>
      <c r="F5057" s="2" t="s">
        <v>61</v>
      </c>
      <c r="G5057" s="2" t="s">
        <v>62</v>
      </c>
      <c r="H5057" s="4" t="s">
        <v>18</v>
      </c>
      <c r="I5057" s="5">
        <v>37</v>
      </c>
      <c r="J5057" s="6">
        <v>44</v>
      </c>
      <c r="K5057" s="7">
        <v>1628</v>
      </c>
      <c r="L5057" s="7">
        <v>765.16</v>
      </c>
      <c r="M5057" s="8">
        <v>0.47</v>
      </c>
      <c r="N5057" s="2" t="s">
        <v>82</v>
      </c>
      <c r="O5057">
        <f t="shared" si="624"/>
        <v>2021</v>
      </c>
      <c r="P5057">
        <f t="shared" si="625"/>
        <v>10</v>
      </c>
      <c r="Q5057" t="str">
        <f t="shared" si="626"/>
        <v>oct</v>
      </c>
      <c r="R5057" t="str">
        <f t="shared" si="627"/>
        <v>Maine</v>
      </c>
      <c r="S5057" t="str">
        <f t="shared" si="628"/>
        <v>2021-10</v>
      </c>
      <c r="T5057">
        <f>IF(AND(COUNTIF(Calculs!$Q$2:$Q$12,$O5057)&gt;0,COUNTIF(Calculs!$S$2:$S$12,$E5057)&gt;0,COUNTIF(Calculs!$U$2:$U$12,$H5057)&gt;0),1,0)</f>
        <v>1</v>
      </c>
      <c r="U5057">
        <f t="shared" si="629"/>
        <v>1628</v>
      </c>
      <c r="V5057">
        <f t="shared" si="630"/>
        <v>44</v>
      </c>
      <c r="W5057">
        <f t="shared" si="631"/>
        <v>765.16</v>
      </c>
    </row>
    <row r="5058" spans="1:23" ht="15.75" customHeight="1" x14ac:dyDescent="0.3">
      <c r="A5058" s="2" t="s">
        <v>60</v>
      </c>
      <c r="B5058" s="2">
        <v>1185732</v>
      </c>
      <c r="C5058" s="3">
        <v>44501</v>
      </c>
      <c r="D5058" s="12" t="str" cm="1">
        <f t="array" ref="D5058">_xlfn.SWITCH(WEEKDAY(C5058,2), 1, "Lundi", 2, "Mardi", 3, "Mercredi", 4, "Jeudi", 5, "Vendredi", 6, "Samedi", 7, "Dimanche", "Erreur")</f>
        <v>Lundi</v>
      </c>
      <c r="E5058" s="2" t="s">
        <v>14</v>
      </c>
      <c r="F5058" s="2" t="s">
        <v>61</v>
      </c>
      <c r="G5058" s="2" t="s">
        <v>62</v>
      </c>
      <c r="H5058" s="4" t="s">
        <v>19</v>
      </c>
      <c r="I5058" s="5">
        <v>27</v>
      </c>
      <c r="J5058" s="6">
        <v>44</v>
      </c>
      <c r="K5058" s="7">
        <v>1188</v>
      </c>
      <c r="L5058" s="7">
        <v>641.5200000000001</v>
      </c>
      <c r="M5058" s="8">
        <v>0.54</v>
      </c>
      <c r="N5058" s="2" t="s">
        <v>82</v>
      </c>
      <c r="O5058">
        <f t="shared" si="624"/>
        <v>2021</v>
      </c>
      <c r="P5058">
        <f t="shared" si="625"/>
        <v>11</v>
      </c>
      <c r="Q5058" t="str">
        <f t="shared" si="626"/>
        <v>nov</v>
      </c>
      <c r="R5058" t="str">
        <f t="shared" si="627"/>
        <v>Maine</v>
      </c>
      <c r="S5058" t="str">
        <f t="shared" si="628"/>
        <v>2021-11</v>
      </c>
      <c r="T5058">
        <f>IF(AND(COUNTIF(Calculs!$Q$2:$Q$12,$O5058)&gt;0,COUNTIF(Calculs!$S$2:$S$12,$E5058)&gt;0,COUNTIF(Calculs!$U$2:$U$12,$H5058)&gt;0),1,0)</f>
        <v>1</v>
      </c>
      <c r="U5058">
        <f t="shared" si="629"/>
        <v>1188</v>
      </c>
      <c r="V5058">
        <f t="shared" si="630"/>
        <v>44</v>
      </c>
      <c r="W5058">
        <f t="shared" si="631"/>
        <v>641.5200000000001</v>
      </c>
    </row>
    <row r="5059" spans="1:23" ht="15.75" customHeight="1" x14ac:dyDescent="0.3">
      <c r="A5059" s="2" t="s">
        <v>60</v>
      </c>
      <c r="B5059" s="2">
        <v>1185732</v>
      </c>
      <c r="C5059" s="3">
        <v>44502</v>
      </c>
      <c r="D5059" s="12" t="str" cm="1">
        <f t="array" ref="D5059">_xlfn.SWITCH(WEEKDAY(C5059,2), 1, "Lundi", 2, "Mardi", 3, "Mercredi", 4, "Jeudi", 5, "Vendredi", 6, "Samedi", 7, "Dimanche", "Erreur")</f>
        <v>Mardi</v>
      </c>
      <c r="E5059" s="2" t="s">
        <v>14</v>
      </c>
      <c r="F5059" s="2" t="s">
        <v>61</v>
      </c>
      <c r="G5059" s="2" t="s">
        <v>62</v>
      </c>
      <c r="H5059" s="4" t="s">
        <v>20</v>
      </c>
      <c r="I5059" s="5">
        <v>33</v>
      </c>
      <c r="J5059" s="6">
        <v>21</v>
      </c>
      <c r="K5059" s="7">
        <v>693</v>
      </c>
      <c r="L5059" s="7">
        <v>277.2</v>
      </c>
      <c r="M5059" s="8">
        <v>0.4</v>
      </c>
      <c r="N5059" s="2" t="s">
        <v>82</v>
      </c>
      <c r="O5059">
        <f t="shared" ref="O5059:O5122" si="632">YEAR($C5059)</f>
        <v>2021</v>
      </c>
      <c r="P5059">
        <f t="shared" ref="P5059:P5122" si="633">MONTH($C5059)</f>
        <v>11</v>
      </c>
      <c r="Q5059" t="str">
        <f t="shared" ref="Q5059:Q5122" si="634">TEXT($C5059,"mmm")</f>
        <v>nov</v>
      </c>
      <c r="R5059" t="str">
        <f t="shared" ref="R5059:R5122" si="635">SUBSTITUTE(SUBSTITUTE($F5059,"Sud ","South "),"Ouest ","West ")</f>
        <v>Maine</v>
      </c>
      <c r="S5059" t="str">
        <f t="shared" ref="S5059:S5122" si="636">TEXT($C5059,"aaaa-mm")</f>
        <v>2021-11</v>
      </c>
      <c r="T5059">
        <f>IF(AND(COUNTIF(Calculs!$Q$2:$Q$12,$O5059)&gt;0,COUNTIF(Calculs!$S$2:$S$12,$E5059)&gt;0,COUNTIF(Calculs!$U$2:$U$12,$H5059)&gt;0),1,0)</f>
        <v>1</v>
      </c>
      <c r="U5059">
        <f t="shared" ref="U5059:U5122" si="637">$K5059*$T5059</f>
        <v>693</v>
      </c>
      <c r="V5059">
        <f t="shared" ref="V5059:V5122" si="638">$J5059*$T5059</f>
        <v>21</v>
      </c>
      <c r="W5059">
        <f t="shared" ref="W5059:W5122" si="639">$L5059*$T5059</f>
        <v>277.2</v>
      </c>
    </row>
    <row r="5060" spans="1:23" ht="15.75" customHeight="1" x14ac:dyDescent="0.3">
      <c r="A5060" s="2" t="s">
        <v>60</v>
      </c>
      <c r="B5060" s="2">
        <v>1185732</v>
      </c>
      <c r="C5060" s="3">
        <v>44503</v>
      </c>
      <c r="D5060" s="12" t="str" cm="1">
        <f t="array" ref="D5060">_xlfn.SWITCH(WEEKDAY(C5060,2), 1, "Lundi", 2, "Mardi", 3, "Mercredi", 4, "Jeudi", 5, "Vendredi", 6, "Samedi", 7, "Dimanche", "Erreur")</f>
        <v>Mercredi</v>
      </c>
      <c r="E5060" s="2" t="s">
        <v>14</v>
      </c>
      <c r="F5060" s="2" t="s">
        <v>61</v>
      </c>
      <c r="G5060" s="2" t="s">
        <v>62</v>
      </c>
      <c r="H5060" s="4" t="s">
        <v>21</v>
      </c>
      <c r="I5060" s="5">
        <v>47</v>
      </c>
      <c r="J5060" s="6">
        <v>20</v>
      </c>
      <c r="K5060" s="7">
        <v>940</v>
      </c>
      <c r="L5060" s="7">
        <v>357.2</v>
      </c>
      <c r="M5060" s="8">
        <v>0.38</v>
      </c>
      <c r="N5060" s="2" t="s">
        <v>82</v>
      </c>
      <c r="O5060">
        <f t="shared" si="632"/>
        <v>2021</v>
      </c>
      <c r="P5060">
        <f t="shared" si="633"/>
        <v>11</v>
      </c>
      <c r="Q5060" t="str">
        <f t="shared" si="634"/>
        <v>nov</v>
      </c>
      <c r="R5060" t="str">
        <f t="shared" si="635"/>
        <v>Maine</v>
      </c>
      <c r="S5060" t="str">
        <f t="shared" si="636"/>
        <v>2021-11</v>
      </c>
      <c r="T5060">
        <f>IF(AND(COUNTIF(Calculs!$Q$2:$Q$12,$O5060)&gt;0,COUNTIF(Calculs!$S$2:$S$12,$E5060)&gt;0,COUNTIF(Calculs!$U$2:$U$12,$H5060)&gt;0),1,0)</f>
        <v>1</v>
      </c>
      <c r="U5060">
        <f t="shared" si="637"/>
        <v>940</v>
      </c>
      <c r="V5060">
        <f t="shared" si="638"/>
        <v>20</v>
      </c>
      <c r="W5060">
        <f t="shared" si="639"/>
        <v>357.2</v>
      </c>
    </row>
    <row r="5061" spans="1:23" ht="15.75" customHeight="1" x14ac:dyDescent="0.3">
      <c r="A5061" s="2" t="s">
        <v>60</v>
      </c>
      <c r="B5061" s="2">
        <v>1185732</v>
      </c>
      <c r="C5061" s="3">
        <v>44504</v>
      </c>
      <c r="D5061" s="12" t="str" cm="1">
        <f t="array" ref="D5061">_xlfn.SWITCH(WEEKDAY(C5061,2), 1, "Lundi", 2, "Mardi", 3, "Mercredi", 4, "Jeudi", 5, "Vendredi", 6, "Samedi", 7, "Dimanche", "Erreur")</f>
        <v>Jeudi</v>
      </c>
      <c r="E5061" s="2" t="s">
        <v>14</v>
      </c>
      <c r="F5061" s="2" t="s">
        <v>61</v>
      </c>
      <c r="G5061" s="2" t="s">
        <v>62</v>
      </c>
      <c r="H5061" s="4" t="s">
        <v>22</v>
      </c>
      <c r="I5061" s="5">
        <v>39</v>
      </c>
      <c r="J5061" s="6">
        <v>63</v>
      </c>
      <c r="K5061" s="7">
        <v>2457</v>
      </c>
      <c r="L5061" s="7">
        <v>1253.07</v>
      </c>
      <c r="M5061" s="8">
        <v>0.51</v>
      </c>
      <c r="N5061" s="2" t="s">
        <v>82</v>
      </c>
      <c r="O5061">
        <f t="shared" si="632"/>
        <v>2021</v>
      </c>
      <c r="P5061">
        <f t="shared" si="633"/>
        <v>11</v>
      </c>
      <c r="Q5061" t="str">
        <f t="shared" si="634"/>
        <v>nov</v>
      </c>
      <c r="R5061" t="str">
        <f t="shared" si="635"/>
        <v>Maine</v>
      </c>
      <c r="S5061" t="str">
        <f t="shared" si="636"/>
        <v>2021-11</v>
      </c>
      <c r="T5061">
        <f>IF(AND(COUNTIF(Calculs!$Q$2:$Q$12,$O5061)&gt;0,COUNTIF(Calculs!$S$2:$S$12,$E5061)&gt;0,COUNTIF(Calculs!$U$2:$U$12,$H5061)&gt;0),1,0)</f>
        <v>1</v>
      </c>
      <c r="U5061">
        <f t="shared" si="637"/>
        <v>2457</v>
      </c>
      <c r="V5061">
        <f t="shared" si="638"/>
        <v>63</v>
      </c>
      <c r="W5061">
        <f t="shared" si="639"/>
        <v>1253.07</v>
      </c>
    </row>
    <row r="5062" spans="1:23" ht="15.75" customHeight="1" x14ac:dyDescent="0.3">
      <c r="A5062" s="2" t="s">
        <v>60</v>
      </c>
      <c r="B5062" s="2">
        <v>1185732</v>
      </c>
      <c r="C5062" s="3">
        <v>44505</v>
      </c>
      <c r="D5062" s="12" t="str" cm="1">
        <f t="array" ref="D5062">_xlfn.SWITCH(WEEKDAY(C5062,2), 1, "Lundi", 2, "Mardi", 3, "Mercredi", 4, "Jeudi", 5, "Vendredi", 6, "Samedi", 7, "Dimanche", "Erreur")</f>
        <v>Vendredi</v>
      </c>
      <c r="E5062" s="2" t="s">
        <v>14</v>
      </c>
      <c r="F5062" s="2" t="s">
        <v>61</v>
      </c>
      <c r="G5062" s="2" t="s">
        <v>62</v>
      </c>
      <c r="H5062" s="4" t="s">
        <v>16</v>
      </c>
      <c r="I5062" s="5">
        <v>52</v>
      </c>
      <c r="J5062" s="6">
        <v>144</v>
      </c>
      <c r="K5062" s="7">
        <v>7488</v>
      </c>
      <c r="L5062" s="7">
        <v>3369.5999999999995</v>
      </c>
      <c r="M5062" s="8">
        <v>0.44999999999999996</v>
      </c>
      <c r="N5062" s="2" t="s">
        <v>82</v>
      </c>
      <c r="O5062">
        <f t="shared" si="632"/>
        <v>2021</v>
      </c>
      <c r="P5062">
        <f t="shared" si="633"/>
        <v>11</v>
      </c>
      <c r="Q5062" t="str">
        <f t="shared" si="634"/>
        <v>nov</v>
      </c>
      <c r="R5062" t="str">
        <f t="shared" si="635"/>
        <v>Maine</v>
      </c>
      <c r="S5062" t="str">
        <f t="shared" si="636"/>
        <v>2021-11</v>
      </c>
      <c r="T5062">
        <f>IF(AND(COUNTIF(Calculs!$Q$2:$Q$12,$O5062)&gt;0,COUNTIF(Calculs!$S$2:$S$12,$E5062)&gt;0,COUNTIF(Calculs!$U$2:$U$12,$H5062)&gt;0),1,0)</f>
        <v>1</v>
      </c>
      <c r="U5062">
        <f t="shared" si="637"/>
        <v>7488</v>
      </c>
      <c r="V5062">
        <f t="shared" si="638"/>
        <v>144</v>
      </c>
      <c r="W5062">
        <f t="shared" si="639"/>
        <v>3369.5999999999995</v>
      </c>
    </row>
    <row r="5063" spans="1:23" ht="15.75" customHeight="1" x14ac:dyDescent="0.3">
      <c r="A5063" s="2" t="s">
        <v>60</v>
      </c>
      <c r="B5063" s="2">
        <v>1185732</v>
      </c>
      <c r="C5063" s="3">
        <v>44506</v>
      </c>
      <c r="D5063" s="12" t="str" cm="1">
        <f t="array" ref="D5063">_xlfn.SWITCH(WEEKDAY(C5063,2), 1, "Lundi", 2, "Mardi", 3, "Mercredi", 4, "Jeudi", 5, "Vendredi", 6, "Samedi", 7, "Dimanche", "Erreur")</f>
        <v>Samedi</v>
      </c>
      <c r="E5063" s="2" t="s">
        <v>14</v>
      </c>
      <c r="F5063" s="2" t="s">
        <v>61</v>
      </c>
      <c r="G5063" s="2" t="s">
        <v>62</v>
      </c>
      <c r="H5063" s="4" t="s">
        <v>18</v>
      </c>
      <c r="I5063" s="5">
        <v>48</v>
      </c>
      <c r="J5063" s="6">
        <v>60</v>
      </c>
      <c r="K5063" s="7">
        <v>2880</v>
      </c>
      <c r="L5063" s="7">
        <v>1440</v>
      </c>
      <c r="M5063" s="8">
        <v>0.5</v>
      </c>
      <c r="N5063" s="2" t="s">
        <v>82</v>
      </c>
      <c r="O5063">
        <f t="shared" si="632"/>
        <v>2021</v>
      </c>
      <c r="P5063">
        <f t="shared" si="633"/>
        <v>11</v>
      </c>
      <c r="Q5063" t="str">
        <f t="shared" si="634"/>
        <v>nov</v>
      </c>
      <c r="R5063" t="str">
        <f t="shared" si="635"/>
        <v>Maine</v>
      </c>
      <c r="S5063" t="str">
        <f t="shared" si="636"/>
        <v>2021-11</v>
      </c>
      <c r="T5063">
        <f>IF(AND(COUNTIF(Calculs!$Q$2:$Q$12,$O5063)&gt;0,COUNTIF(Calculs!$S$2:$S$12,$E5063)&gt;0,COUNTIF(Calculs!$U$2:$U$12,$H5063)&gt;0),1,0)</f>
        <v>1</v>
      </c>
      <c r="U5063">
        <f t="shared" si="637"/>
        <v>2880</v>
      </c>
      <c r="V5063">
        <f t="shared" si="638"/>
        <v>60</v>
      </c>
      <c r="W5063">
        <f t="shared" si="639"/>
        <v>1440</v>
      </c>
    </row>
    <row r="5064" spans="1:23" ht="15.75" customHeight="1" x14ac:dyDescent="0.3">
      <c r="A5064" s="2" t="s">
        <v>60</v>
      </c>
      <c r="B5064" s="2">
        <v>1185732</v>
      </c>
      <c r="C5064" s="3">
        <v>44507</v>
      </c>
      <c r="D5064" s="12" t="str" cm="1">
        <f t="array" ref="D5064">_xlfn.SWITCH(WEEKDAY(C5064,2), 1, "Lundi", 2, "Mardi", 3, "Mercredi", 4, "Jeudi", 5, "Vendredi", 6, "Samedi", 7, "Dimanche", "Erreur")</f>
        <v>Dimanche</v>
      </c>
      <c r="E5064" s="2" t="s">
        <v>14</v>
      </c>
      <c r="F5064" s="2" t="s">
        <v>61</v>
      </c>
      <c r="G5064" s="2" t="s">
        <v>62</v>
      </c>
      <c r="H5064" s="4" t="s">
        <v>19</v>
      </c>
      <c r="I5064" s="5">
        <v>42</v>
      </c>
      <c r="J5064" s="6">
        <v>47</v>
      </c>
      <c r="K5064" s="7">
        <v>1974</v>
      </c>
      <c r="L5064" s="7">
        <v>1065.96</v>
      </c>
      <c r="M5064" s="8">
        <v>0.54</v>
      </c>
      <c r="N5064" s="2" t="s">
        <v>82</v>
      </c>
      <c r="O5064">
        <f t="shared" si="632"/>
        <v>2021</v>
      </c>
      <c r="P5064">
        <f t="shared" si="633"/>
        <v>11</v>
      </c>
      <c r="Q5064" t="str">
        <f t="shared" si="634"/>
        <v>nov</v>
      </c>
      <c r="R5064" t="str">
        <f t="shared" si="635"/>
        <v>Maine</v>
      </c>
      <c r="S5064" t="str">
        <f t="shared" si="636"/>
        <v>2021-11</v>
      </c>
      <c r="T5064">
        <f>IF(AND(COUNTIF(Calculs!$Q$2:$Q$12,$O5064)&gt;0,COUNTIF(Calculs!$S$2:$S$12,$E5064)&gt;0,COUNTIF(Calculs!$U$2:$U$12,$H5064)&gt;0),1,0)</f>
        <v>1</v>
      </c>
      <c r="U5064">
        <f t="shared" si="637"/>
        <v>1974</v>
      </c>
      <c r="V5064">
        <f t="shared" si="638"/>
        <v>47</v>
      </c>
      <c r="W5064">
        <f t="shared" si="639"/>
        <v>1065.96</v>
      </c>
    </row>
    <row r="5065" spans="1:23" ht="15.75" customHeight="1" x14ac:dyDescent="0.3">
      <c r="A5065" s="2" t="s">
        <v>60</v>
      </c>
      <c r="B5065" s="2">
        <v>1185732</v>
      </c>
      <c r="C5065" s="3">
        <v>44508</v>
      </c>
      <c r="D5065" s="12" t="str" cm="1">
        <f t="array" ref="D5065">_xlfn.SWITCH(WEEKDAY(C5065,2), 1, "Lundi", 2, "Mardi", 3, "Mercredi", 4, "Jeudi", 5, "Vendredi", 6, "Samedi", 7, "Dimanche", "Erreur")</f>
        <v>Lundi</v>
      </c>
      <c r="E5065" s="2" t="s">
        <v>14</v>
      </c>
      <c r="F5065" s="2" t="s">
        <v>61</v>
      </c>
      <c r="G5065" s="2" t="s">
        <v>62</v>
      </c>
      <c r="H5065" s="4" t="s">
        <v>20</v>
      </c>
      <c r="I5065" s="5">
        <v>41</v>
      </c>
      <c r="J5065" s="6">
        <v>34</v>
      </c>
      <c r="K5065" s="7">
        <v>1394</v>
      </c>
      <c r="L5065" s="7">
        <v>557.6</v>
      </c>
      <c r="M5065" s="8">
        <v>0.4</v>
      </c>
      <c r="N5065" s="2" t="s">
        <v>82</v>
      </c>
      <c r="O5065">
        <f t="shared" si="632"/>
        <v>2021</v>
      </c>
      <c r="P5065">
        <f t="shared" si="633"/>
        <v>11</v>
      </c>
      <c r="Q5065" t="str">
        <f t="shared" si="634"/>
        <v>nov</v>
      </c>
      <c r="R5065" t="str">
        <f t="shared" si="635"/>
        <v>Maine</v>
      </c>
      <c r="S5065" t="str">
        <f t="shared" si="636"/>
        <v>2021-11</v>
      </c>
      <c r="T5065">
        <f>IF(AND(COUNTIF(Calculs!$Q$2:$Q$12,$O5065)&gt;0,COUNTIF(Calculs!$S$2:$S$12,$E5065)&gt;0,COUNTIF(Calculs!$U$2:$U$12,$H5065)&gt;0),1,0)</f>
        <v>1</v>
      </c>
      <c r="U5065">
        <f t="shared" si="637"/>
        <v>1394</v>
      </c>
      <c r="V5065">
        <f t="shared" si="638"/>
        <v>34</v>
      </c>
      <c r="W5065">
        <f t="shared" si="639"/>
        <v>557.6</v>
      </c>
    </row>
    <row r="5066" spans="1:23" ht="15.75" customHeight="1" x14ac:dyDescent="0.3">
      <c r="A5066" s="2" t="s">
        <v>60</v>
      </c>
      <c r="B5066" s="2">
        <v>1185732</v>
      </c>
      <c r="C5066" s="3">
        <v>44509</v>
      </c>
      <c r="D5066" s="12" t="str" cm="1">
        <f t="array" ref="D5066">_xlfn.SWITCH(WEEKDAY(C5066,2), 1, "Lundi", 2, "Mardi", 3, "Mercredi", 4, "Jeudi", 5, "Vendredi", 6, "Samedi", 7, "Dimanche", "Erreur")</f>
        <v>Mardi</v>
      </c>
      <c r="E5066" s="2" t="s">
        <v>14</v>
      </c>
      <c r="F5066" s="2" t="s">
        <v>61</v>
      </c>
      <c r="G5066" s="2" t="s">
        <v>62</v>
      </c>
      <c r="H5066" s="4" t="s">
        <v>21</v>
      </c>
      <c r="I5066" s="5">
        <v>51</v>
      </c>
      <c r="J5066" s="6">
        <v>42</v>
      </c>
      <c r="K5066" s="7">
        <v>2142</v>
      </c>
      <c r="L5066" s="7">
        <v>792.54</v>
      </c>
      <c r="M5066" s="8">
        <v>0.37</v>
      </c>
      <c r="N5066" s="2" t="s">
        <v>82</v>
      </c>
      <c r="O5066">
        <f t="shared" si="632"/>
        <v>2021</v>
      </c>
      <c r="P5066">
        <f t="shared" si="633"/>
        <v>11</v>
      </c>
      <c r="Q5066" t="str">
        <f t="shared" si="634"/>
        <v>nov</v>
      </c>
      <c r="R5066" t="str">
        <f t="shared" si="635"/>
        <v>Maine</v>
      </c>
      <c r="S5066" t="str">
        <f t="shared" si="636"/>
        <v>2021-11</v>
      </c>
      <c r="T5066">
        <f>IF(AND(COUNTIF(Calculs!$Q$2:$Q$12,$O5066)&gt;0,COUNTIF(Calculs!$S$2:$S$12,$E5066)&gt;0,COUNTIF(Calculs!$U$2:$U$12,$H5066)&gt;0),1,0)</f>
        <v>1</v>
      </c>
      <c r="U5066">
        <f t="shared" si="637"/>
        <v>2142</v>
      </c>
      <c r="V5066">
        <f t="shared" si="638"/>
        <v>42</v>
      </c>
      <c r="W5066">
        <f t="shared" si="639"/>
        <v>792.54</v>
      </c>
    </row>
    <row r="5067" spans="1:23" ht="15.75" customHeight="1" x14ac:dyDescent="0.3">
      <c r="A5067" s="2" t="s">
        <v>60</v>
      </c>
      <c r="B5067" s="2">
        <v>1185732</v>
      </c>
      <c r="C5067" s="3">
        <v>44510</v>
      </c>
      <c r="D5067" s="12" t="str" cm="1">
        <f t="array" ref="D5067">_xlfn.SWITCH(WEEKDAY(C5067,2), 1, "Lundi", 2, "Mardi", 3, "Mercredi", 4, "Jeudi", 5, "Vendredi", 6, "Samedi", 7, "Dimanche", "Erreur")</f>
        <v>Mercredi</v>
      </c>
      <c r="E5067" s="2" t="s">
        <v>14</v>
      </c>
      <c r="F5067" s="2" t="s">
        <v>61</v>
      </c>
      <c r="G5067" s="2" t="s">
        <v>62</v>
      </c>
      <c r="H5067" s="4" t="s">
        <v>22</v>
      </c>
      <c r="I5067" s="5">
        <v>56</v>
      </c>
      <c r="J5067" s="6">
        <v>72</v>
      </c>
      <c r="K5067" s="7">
        <v>4032</v>
      </c>
      <c r="L5067" s="7">
        <v>2136.96</v>
      </c>
      <c r="M5067" s="8">
        <v>0.53</v>
      </c>
      <c r="N5067" s="2" t="s">
        <v>82</v>
      </c>
      <c r="O5067">
        <f t="shared" si="632"/>
        <v>2021</v>
      </c>
      <c r="P5067">
        <f t="shared" si="633"/>
        <v>11</v>
      </c>
      <c r="Q5067" t="str">
        <f t="shared" si="634"/>
        <v>nov</v>
      </c>
      <c r="R5067" t="str">
        <f t="shared" si="635"/>
        <v>Maine</v>
      </c>
      <c r="S5067" t="str">
        <f t="shared" si="636"/>
        <v>2021-11</v>
      </c>
      <c r="T5067">
        <f>IF(AND(COUNTIF(Calculs!$Q$2:$Q$12,$O5067)&gt;0,COUNTIF(Calculs!$S$2:$S$12,$E5067)&gt;0,COUNTIF(Calculs!$U$2:$U$12,$H5067)&gt;0),1,0)</f>
        <v>1</v>
      </c>
      <c r="U5067">
        <f t="shared" si="637"/>
        <v>4032</v>
      </c>
      <c r="V5067">
        <f t="shared" si="638"/>
        <v>72</v>
      </c>
      <c r="W5067">
        <f t="shared" si="639"/>
        <v>2136.96</v>
      </c>
    </row>
    <row r="5068" spans="1:23" ht="15.75" customHeight="1" x14ac:dyDescent="0.3">
      <c r="A5068" s="2" t="s">
        <v>60</v>
      </c>
      <c r="B5068" s="2">
        <v>1185732</v>
      </c>
      <c r="C5068" s="3">
        <v>44511</v>
      </c>
      <c r="D5068" s="12" t="str" cm="1">
        <f t="array" ref="D5068">_xlfn.SWITCH(WEEKDAY(C5068,2), 1, "Lundi", 2, "Mardi", 3, "Mercredi", 4, "Jeudi", 5, "Vendredi", 6, "Samedi", 7, "Dimanche", "Erreur")</f>
        <v>Jeudi</v>
      </c>
      <c r="E5068" s="2" t="s">
        <v>14</v>
      </c>
      <c r="F5068" s="2" t="s">
        <v>61</v>
      </c>
      <c r="G5068" s="2" t="s">
        <v>62</v>
      </c>
      <c r="H5068" s="4" t="s">
        <v>16</v>
      </c>
      <c r="I5068" s="5">
        <v>54</v>
      </c>
      <c r="J5068" s="6">
        <v>158</v>
      </c>
      <c r="K5068" s="7">
        <v>8532</v>
      </c>
      <c r="L5068" s="7">
        <v>4010.04</v>
      </c>
      <c r="M5068" s="8">
        <v>0.47</v>
      </c>
      <c r="N5068" s="2" t="s">
        <v>82</v>
      </c>
      <c r="O5068">
        <f t="shared" si="632"/>
        <v>2021</v>
      </c>
      <c r="P5068">
        <f t="shared" si="633"/>
        <v>11</v>
      </c>
      <c r="Q5068" t="str">
        <f t="shared" si="634"/>
        <v>nov</v>
      </c>
      <c r="R5068" t="str">
        <f t="shared" si="635"/>
        <v>Maine</v>
      </c>
      <c r="S5068" t="str">
        <f t="shared" si="636"/>
        <v>2021-11</v>
      </c>
      <c r="T5068">
        <f>IF(AND(COUNTIF(Calculs!$Q$2:$Q$12,$O5068)&gt;0,COUNTIF(Calculs!$S$2:$S$12,$E5068)&gt;0,COUNTIF(Calculs!$U$2:$U$12,$H5068)&gt;0),1,0)</f>
        <v>1</v>
      </c>
      <c r="U5068">
        <f t="shared" si="637"/>
        <v>8532</v>
      </c>
      <c r="V5068">
        <f t="shared" si="638"/>
        <v>158</v>
      </c>
      <c r="W5068">
        <f t="shared" si="639"/>
        <v>4010.04</v>
      </c>
    </row>
    <row r="5069" spans="1:23" ht="15.75" customHeight="1" x14ac:dyDescent="0.3">
      <c r="A5069" s="2" t="s">
        <v>60</v>
      </c>
      <c r="B5069" s="2">
        <v>1185732</v>
      </c>
      <c r="C5069" s="3">
        <v>44512</v>
      </c>
      <c r="D5069" s="12" t="str" cm="1">
        <f t="array" ref="D5069">_xlfn.SWITCH(WEEKDAY(C5069,2), 1, "Lundi", 2, "Mardi", 3, "Mercredi", 4, "Jeudi", 5, "Vendredi", 6, "Samedi", 7, "Dimanche", "Erreur")</f>
        <v>Vendredi</v>
      </c>
      <c r="E5069" s="2" t="s">
        <v>14</v>
      </c>
      <c r="F5069" s="2" t="s">
        <v>61</v>
      </c>
      <c r="G5069" s="2" t="s">
        <v>62</v>
      </c>
      <c r="H5069" s="4" t="s">
        <v>18</v>
      </c>
      <c r="I5069" s="5">
        <v>48</v>
      </c>
      <c r="J5069" s="6">
        <v>77</v>
      </c>
      <c r="K5069" s="7">
        <v>3696</v>
      </c>
      <c r="L5069" s="7">
        <v>1811.04</v>
      </c>
      <c r="M5069" s="8">
        <v>0.49</v>
      </c>
      <c r="N5069" s="2" t="s">
        <v>82</v>
      </c>
      <c r="O5069">
        <f t="shared" si="632"/>
        <v>2021</v>
      </c>
      <c r="P5069">
        <f t="shared" si="633"/>
        <v>11</v>
      </c>
      <c r="Q5069" t="str">
        <f t="shared" si="634"/>
        <v>nov</v>
      </c>
      <c r="R5069" t="str">
        <f t="shared" si="635"/>
        <v>Maine</v>
      </c>
      <c r="S5069" t="str">
        <f t="shared" si="636"/>
        <v>2021-11</v>
      </c>
      <c r="T5069">
        <f>IF(AND(COUNTIF(Calculs!$Q$2:$Q$12,$O5069)&gt;0,COUNTIF(Calculs!$S$2:$S$12,$E5069)&gt;0,COUNTIF(Calculs!$U$2:$U$12,$H5069)&gt;0),1,0)</f>
        <v>1</v>
      </c>
      <c r="U5069">
        <f t="shared" si="637"/>
        <v>3696</v>
      </c>
      <c r="V5069">
        <f t="shared" si="638"/>
        <v>77</v>
      </c>
      <c r="W5069">
        <f t="shared" si="639"/>
        <v>1811.04</v>
      </c>
    </row>
    <row r="5070" spans="1:23" ht="15.75" customHeight="1" x14ac:dyDescent="0.3">
      <c r="A5070" s="2" t="s">
        <v>60</v>
      </c>
      <c r="B5070" s="2">
        <v>1185732</v>
      </c>
      <c r="C5070" s="3">
        <v>44513</v>
      </c>
      <c r="D5070" s="12" t="str" cm="1">
        <f t="array" ref="D5070">_xlfn.SWITCH(WEEKDAY(C5070,2), 1, "Lundi", 2, "Mardi", 3, "Mercredi", 4, "Jeudi", 5, "Vendredi", 6, "Samedi", 7, "Dimanche", "Erreur")</f>
        <v>Samedi</v>
      </c>
      <c r="E5070" s="2" t="s">
        <v>14</v>
      </c>
      <c r="F5070" s="2" t="s">
        <v>61</v>
      </c>
      <c r="G5070" s="2" t="s">
        <v>62</v>
      </c>
      <c r="H5070" s="4" t="s">
        <v>19</v>
      </c>
      <c r="I5070" s="5">
        <v>42</v>
      </c>
      <c r="J5070" s="6">
        <v>58</v>
      </c>
      <c r="K5070" s="7">
        <v>2436</v>
      </c>
      <c r="L5070" s="7">
        <v>1242.3600000000001</v>
      </c>
      <c r="M5070" s="8">
        <v>0.51</v>
      </c>
      <c r="N5070" s="2" t="s">
        <v>82</v>
      </c>
      <c r="O5070">
        <f t="shared" si="632"/>
        <v>2021</v>
      </c>
      <c r="P5070">
        <f t="shared" si="633"/>
        <v>11</v>
      </c>
      <c r="Q5070" t="str">
        <f t="shared" si="634"/>
        <v>nov</v>
      </c>
      <c r="R5070" t="str">
        <f t="shared" si="635"/>
        <v>Maine</v>
      </c>
      <c r="S5070" t="str">
        <f t="shared" si="636"/>
        <v>2021-11</v>
      </c>
      <c r="T5070">
        <f>IF(AND(COUNTIF(Calculs!$Q$2:$Q$12,$O5070)&gt;0,COUNTIF(Calculs!$S$2:$S$12,$E5070)&gt;0,COUNTIF(Calculs!$U$2:$U$12,$H5070)&gt;0),1,0)</f>
        <v>1</v>
      </c>
      <c r="U5070">
        <f t="shared" si="637"/>
        <v>2436</v>
      </c>
      <c r="V5070">
        <f t="shared" si="638"/>
        <v>58</v>
      </c>
      <c r="W5070">
        <f t="shared" si="639"/>
        <v>1242.3600000000001</v>
      </c>
    </row>
    <row r="5071" spans="1:23" ht="15.75" customHeight="1" x14ac:dyDescent="0.3">
      <c r="A5071" s="2" t="s">
        <v>60</v>
      </c>
      <c r="B5071" s="2">
        <v>1185732</v>
      </c>
      <c r="C5071" s="3">
        <v>44514</v>
      </c>
      <c r="D5071" s="12" t="str" cm="1">
        <f t="array" ref="D5071">_xlfn.SWITCH(WEEKDAY(C5071,2), 1, "Lundi", 2, "Mardi", 3, "Mercredi", 4, "Jeudi", 5, "Vendredi", 6, "Samedi", 7, "Dimanche", "Erreur")</f>
        <v>Dimanche</v>
      </c>
      <c r="E5071" s="2" t="s">
        <v>14</v>
      </c>
      <c r="F5071" s="2" t="s">
        <v>61</v>
      </c>
      <c r="G5071" s="2" t="s">
        <v>62</v>
      </c>
      <c r="H5071" s="4" t="s">
        <v>20</v>
      </c>
      <c r="I5071" s="5">
        <v>41</v>
      </c>
      <c r="J5071" s="6">
        <v>51</v>
      </c>
      <c r="K5071" s="7">
        <v>2091</v>
      </c>
      <c r="L5071" s="7">
        <v>878.21999999999991</v>
      </c>
      <c r="M5071" s="8">
        <v>0.42</v>
      </c>
      <c r="N5071" s="2" t="s">
        <v>82</v>
      </c>
      <c r="O5071">
        <f t="shared" si="632"/>
        <v>2021</v>
      </c>
      <c r="P5071">
        <f t="shared" si="633"/>
        <v>11</v>
      </c>
      <c r="Q5071" t="str">
        <f t="shared" si="634"/>
        <v>nov</v>
      </c>
      <c r="R5071" t="str">
        <f t="shared" si="635"/>
        <v>Maine</v>
      </c>
      <c r="S5071" t="str">
        <f t="shared" si="636"/>
        <v>2021-11</v>
      </c>
      <c r="T5071">
        <f>IF(AND(COUNTIF(Calculs!$Q$2:$Q$12,$O5071)&gt;0,COUNTIF(Calculs!$S$2:$S$12,$E5071)&gt;0,COUNTIF(Calculs!$U$2:$U$12,$H5071)&gt;0),1,0)</f>
        <v>1</v>
      </c>
      <c r="U5071">
        <f t="shared" si="637"/>
        <v>2091</v>
      </c>
      <c r="V5071">
        <f t="shared" si="638"/>
        <v>51</v>
      </c>
      <c r="W5071">
        <f t="shared" si="639"/>
        <v>878.21999999999991</v>
      </c>
    </row>
    <row r="5072" spans="1:23" ht="15.75" customHeight="1" x14ac:dyDescent="0.3">
      <c r="A5072" s="2" t="s">
        <v>60</v>
      </c>
      <c r="B5072" s="2">
        <v>1185732</v>
      </c>
      <c r="C5072" s="3">
        <v>44515</v>
      </c>
      <c r="D5072" s="12" t="str" cm="1">
        <f t="array" ref="D5072">_xlfn.SWITCH(WEEKDAY(C5072,2), 1, "Lundi", 2, "Mardi", 3, "Mercredi", 4, "Jeudi", 5, "Vendredi", 6, "Samedi", 7, "Dimanche", "Erreur")</f>
        <v>Lundi</v>
      </c>
      <c r="E5072" s="2" t="s">
        <v>14</v>
      </c>
      <c r="F5072" s="2" t="s">
        <v>61</v>
      </c>
      <c r="G5072" s="2" t="s">
        <v>62</v>
      </c>
      <c r="H5072" s="4" t="s">
        <v>21</v>
      </c>
      <c r="I5072" s="5">
        <v>50</v>
      </c>
      <c r="J5072" s="6">
        <v>53</v>
      </c>
      <c r="K5072" s="7">
        <v>2650</v>
      </c>
      <c r="L5072" s="7">
        <v>954</v>
      </c>
      <c r="M5072" s="8">
        <v>0.36</v>
      </c>
      <c r="N5072" s="2" t="s">
        <v>82</v>
      </c>
      <c r="O5072">
        <f t="shared" si="632"/>
        <v>2021</v>
      </c>
      <c r="P5072">
        <f t="shared" si="633"/>
        <v>11</v>
      </c>
      <c r="Q5072" t="str">
        <f t="shared" si="634"/>
        <v>nov</v>
      </c>
      <c r="R5072" t="str">
        <f t="shared" si="635"/>
        <v>Maine</v>
      </c>
      <c r="S5072" t="str">
        <f t="shared" si="636"/>
        <v>2021-11</v>
      </c>
      <c r="T5072">
        <f>IF(AND(COUNTIF(Calculs!$Q$2:$Q$12,$O5072)&gt;0,COUNTIF(Calculs!$S$2:$S$12,$E5072)&gt;0,COUNTIF(Calculs!$U$2:$U$12,$H5072)&gt;0),1,0)</f>
        <v>1</v>
      </c>
      <c r="U5072">
        <f t="shared" si="637"/>
        <v>2650</v>
      </c>
      <c r="V5072">
        <f t="shared" si="638"/>
        <v>53</v>
      </c>
      <c r="W5072">
        <f t="shared" si="639"/>
        <v>954</v>
      </c>
    </row>
    <row r="5073" spans="1:23" ht="15.75" customHeight="1" x14ac:dyDescent="0.3">
      <c r="A5073" s="2" t="s">
        <v>60</v>
      </c>
      <c r="B5073" s="2">
        <v>1185732</v>
      </c>
      <c r="C5073" s="3">
        <v>44516</v>
      </c>
      <c r="D5073" s="12" t="str" cm="1">
        <f t="array" ref="D5073">_xlfn.SWITCH(WEEKDAY(C5073,2), 1, "Lundi", 2, "Mardi", 3, "Mercredi", 4, "Jeudi", 5, "Vendredi", 6, "Samedi", 7, "Dimanche", "Erreur")</f>
        <v>Mardi</v>
      </c>
      <c r="E5073" s="2" t="s">
        <v>14</v>
      </c>
      <c r="F5073" s="2" t="s">
        <v>61</v>
      </c>
      <c r="G5073" s="2" t="s">
        <v>62</v>
      </c>
      <c r="H5073" s="4" t="s">
        <v>22</v>
      </c>
      <c r="I5073" s="5">
        <v>56</v>
      </c>
      <c r="J5073" s="6">
        <v>85</v>
      </c>
      <c r="K5073" s="7">
        <v>4760</v>
      </c>
      <c r="L5073" s="7">
        <v>2427.6</v>
      </c>
      <c r="M5073" s="8">
        <v>0.51</v>
      </c>
      <c r="N5073" s="2" t="s">
        <v>82</v>
      </c>
      <c r="O5073">
        <f t="shared" si="632"/>
        <v>2021</v>
      </c>
      <c r="P5073">
        <f t="shared" si="633"/>
        <v>11</v>
      </c>
      <c r="Q5073" t="str">
        <f t="shared" si="634"/>
        <v>nov</v>
      </c>
      <c r="R5073" t="str">
        <f t="shared" si="635"/>
        <v>Maine</v>
      </c>
      <c r="S5073" t="str">
        <f t="shared" si="636"/>
        <v>2021-11</v>
      </c>
      <c r="T5073">
        <f>IF(AND(COUNTIF(Calculs!$Q$2:$Q$12,$O5073)&gt;0,COUNTIF(Calculs!$S$2:$S$12,$E5073)&gt;0,COUNTIF(Calculs!$U$2:$U$12,$H5073)&gt;0),1,0)</f>
        <v>1</v>
      </c>
      <c r="U5073">
        <f t="shared" si="637"/>
        <v>4760</v>
      </c>
      <c r="V5073">
        <f t="shared" si="638"/>
        <v>85</v>
      </c>
      <c r="W5073">
        <f t="shared" si="639"/>
        <v>2427.6</v>
      </c>
    </row>
    <row r="5074" spans="1:23" ht="15.75" customHeight="1" x14ac:dyDescent="0.3">
      <c r="A5074" s="2" t="s">
        <v>60</v>
      </c>
      <c r="B5074" s="2">
        <v>1185732</v>
      </c>
      <c r="C5074" s="3">
        <v>44517</v>
      </c>
      <c r="D5074" s="12" t="str" cm="1">
        <f t="array" ref="D5074">_xlfn.SWITCH(WEEKDAY(C5074,2), 1, "Lundi", 2, "Mardi", 3, "Mercredi", 4, "Jeudi", 5, "Vendredi", 6, "Samedi", 7, "Dimanche", "Erreur")</f>
        <v>Mercredi</v>
      </c>
      <c r="E5074" s="2" t="s">
        <v>14</v>
      </c>
      <c r="F5074" s="2" t="s">
        <v>61</v>
      </c>
      <c r="G5074" s="2" t="s">
        <v>62</v>
      </c>
      <c r="H5074" s="4" t="s">
        <v>16</v>
      </c>
      <c r="I5074" s="5">
        <v>51</v>
      </c>
      <c r="J5074" s="6">
        <v>143</v>
      </c>
      <c r="K5074" s="7">
        <v>7293</v>
      </c>
      <c r="L5074" s="7">
        <v>3573.5699999999997</v>
      </c>
      <c r="M5074" s="8">
        <v>0.49</v>
      </c>
      <c r="N5074" s="2" t="s">
        <v>82</v>
      </c>
      <c r="O5074">
        <f t="shared" si="632"/>
        <v>2021</v>
      </c>
      <c r="P5074">
        <f t="shared" si="633"/>
        <v>11</v>
      </c>
      <c r="Q5074" t="str">
        <f t="shared" si="634"/>
        <v>nov</v>
      </c>
      <c r="R5074" t="str">
        <f t="shared" si="635"/>
        <v>Maine</v>
      </c>
      <c r="S5074" t="str">
        <f t="shared" si="636"/>
        <v>2021-11</v>
      </c>
      <c r="T5074">
        <f>IF(AND(COUNTIF(Calculs!$Q$2:$Q$12,$O5074)&gt;0,COUNTIF(Calculs!$S$2:$S$12,$E5074)&gt;0,COUNTIF(Calculs!$U$2:$U$12,$H5074)&gt;0),1,0)</f>
        <v>1</v>
      </c>
      <c r="U5074">
        <f t="shared" si="637"/>
        <v>7293</v>
      </c>
      <c r="V5074">
        <f t="shared" si="638"/>
        <v>143</v>
      </c>
      <c r="W5074">
        <f t="shared" si="639"/>
        <v>3573.5699999999997</v>
      </c>
    </row>
    <row r="5075" spans="1:23" ht="15.75" customHeight="1" x14ac:dyDescent="0.3">
      <c r="A5075" s="2" t="s">
        <v>60</v>
      </c>
      <c r="B5075" s="2">
        <v>1185732</v>
      </c>
      <c r="C5075" s="3">
        <v>44518</v>
      </c>
      <c r="D5075" s="12" t="str" cm="1">
        <f t="array" ref="D5075">_xlfn.SWITCH(WEEKDAY(C5075,2), 1, "Lundi", 2, "Mardi", 3, "Mercredi", 4, "Jeudi", 5, "Vendredi", 6, "Samedi", 7, "Dimanche", "Erreur")</f>
        <v>Jeudi</v>
      </c>
      <c r="E5075" s="2" t="s">
        <v>14</v>
      </c>
      <c r="F5075" s="2" t="s">
        <v>61</v>
      </c>
      <c r="G5075" s="2" t="s">
        <v>62</v>
      </c>
      <c r="H5075" s="4" t="s">
        <v>18</v>
      </c>
      <c r="I5075" s="5">
        <v>46</v>
      </c>
      <c r="J5075" s="6">
        <v>84</v>
      </c>
      <c r="K5075" s="7">
        <v>3864</v>
      </c>
      <c r="L5075" s="7">
        <v>1854.72</v>
      </c>
      <c r="M5075" s="8">
        <v>0.48</v>
      </c>
      <c r="N5075" s="2" t="s">
        <v>82</v>
      </c>
      <c r="O5075">
        <f t="shared" si="632"/>
        <v>2021</v>
      </c>
      <c r="P5075">
        <f t="shared" si="633"/>
        <v>11</v>
      </c>
      <c r="Q5075" t="str">
        <f t="shared" si="634"/>
        <v>nov</v>
      </c>
      <c r="R5075" t="str">
        <f t="shared" si="635"/>
        <v>Maine</v>
      </c>
      <c r="S5075" t="str">
        <f t="shared" si="636"/>
        <v>2021-11</v>
      </c>
      <c r="T5075">
        <f>IF(AND(COUNTIF(Calculs!$Q$2:$Q$12,$O5075)&gt;0,COUNTIF(Calculs!$S$2:$S$12,$E5075)&gt;0,COUNTIF(Calculs!$U$2:$U$12,$H5075)&gt;0),1,0)</f>
        <v>1</v>
      </c>
      <c r="U5075">
        <f t="shared" si="637"/>
        <v>3864</v>
      </c>
      <c r="V5075">
        <f t="shared" si="638"/>
        <v>84</v>
      </c>
      <c r="W5075">
        <f t="shared" si="639"/>
        <v>1854.72</v>
      </c>
    </row>
    <row r="5076" spans="1:23" ht="15.75" customHeight="1" x14ac:dyDescent="0.3">
      <c r="A5076" s="2" t="s">
        <v>60</v>
      </c>
      <c r="B5076" s="2">
        <v>1185732</v>
      </c>
      <c r="C5076" s="3">
        <v>44519</v>
      </c>
      <c r="D5076" s="12" t="str" cm="1">
        <f t="array" ref="D5076">_xlfn.SWITCH(WEEKDAY(C5076,2), 1, "Lundi", 2, "Mardi", 3, "Mercredi", 4, "Jeudi", 5, "Vendredi", 6, "Samedi", 7, "Dimanche", "Erreur")</f>
        <v>Vendredi</v>
      </c>
      <c r="E5076" s="2" t="s">
        <v>14</v>
      </c>
      <c r="F5076" s="2" t="s">
        <v>61</v>
      </c>
      <c r="G5076" s="2" t="s">
        <v>62</v>
      </c>
      <c r="H5076" s="4" t="s">
        <v>19</v>
      </c>
      <c r="I5076" s="5">
        <v>43</v>
      </c>
      <c r="J5076" s="6">
        <v>63</v>
      </c>
      <c r="K5076" s="7">
        <v>2709</v>
      </c>
      <c r="L5076" s="7">
        <v>1489.9499999999998</v>
      </c>
      <c r="M5076" s="8">
        <v>0.54999999999999993</v>
      </c>
      <c r="N5076" s="2" t="s">
        <v>82</v>
      </c>
      <c r="O5076">
        <f t="shared" si="632"/>
        <v>2021</v>
      </c>
      <c r="P5076">
        <f t="shared" si="633"/>
        <v>11</v>
      </c>
      <c r="Q5076" t="str">
        <f t="shared" si="634"/>
        <v>nov</v>
      </c>
      <c r="R5076" t="str">
        <f t="shared" si="635"/>
        <v>Maine</v>
      </c>
      <c r="S5076" t="str">
        <f t="shared" si="636"/>
        <v>2021-11</v>
      </c>
      <c r="T5076">
        <f>IF(AND(COUNTIF(Calculs!$Q$2:$Q$12,$O5076)&gt;0,COUNTIF(Calculs!$S$2:$S$12,$E5076)&gt;0,COUNTIF(Calculs!$U$2:$U$12,$H5076)&gt;0),1,0)</f>
        <v>1</v>
      </c>
      <c r="U5076">
        <f t="shared" si="637"/>
        <v>2709</v>
      </c>
      <c r="V5076">
        <f t="shared" si="638"/>
        <v>63</v>
      </c>
      <c r="W5076">
        <f t="shared" si="639"/>
        <v>1489.9499999999998</v>
      </c>
    </row>
    <row r="5077" spans="1:23" ht="15.75" customHeight="1" x14ac:dyDescent="0.3">
      <c r="A5077" s="2" t="s">
        <v>60</v>
      </c>
      <c r="B5077" s="2">
        <v>1185732</v>
      </c>
      <c r="C5077" s="3">
        <v>44520</v>
      </c>
      <c r="D5077" s="12" t="str" cm="1">
        <f t="array" ref="D5077">_xlfn.SWITCH(WEEKDAY(C5077,2), 1, "Lundi", 2, "Mardi", 3, "Mercredi", 4, "Jeudi", 5, "Vendredi", 6, "Samedi", 7, "Dimanche", "Erreur")</f>
        <v>Samedi</v>
      </c>
      <c r="E5077" s="2" t="s">
        <v>14</v>
      </c>
      <c r="F5077" s="2" t="s">
        <v>61</v>
      </c>
      <c r="G5077" s="2" t="s">
        <v>62</v>
      </c>
      <c r="H5077" s="4" t="s">
        <v>20</v>
      </c>
      <c r="I5077" s="5">
        <v>43</v>
      </c>
      <c r="J5077" s="6">
        <v>44</v>
      </c>
      <c r="K5077" s="7">
        <v>1892</v>
      </c>
      <c r="L5077" s="7">
        <v>775.71999999999991</v>
      </c>
      <c r="M5077" s="8">
        <v>0.41</v>
      </c>
      <c r="N5077" s="2" t="s">
        <v>82</v>
      </c>
      <c r="O5077">
        <f t="shared" si="632"/>
        <v>2021</v>
      </c>
      <c r="P5077">
        <f t="shared" si="633"/>
        <v>11</v>
      </c>
      <c r="Q5077" t="str">
        <f t="shared" si="634"/>
        <v>nov</v>
      </c>
      <c r="R5077" t="str">
        <f t="shared" si="635"/>
        <v>Maine</v>
      </c>
      <c r="S5077" t="str">
        <f t="shared" si="636"/>
        <v>2021-11</v>
      </c>
      <c r="T5077">
        <f>IF(AND(COUNTIF(Calculs!$Q$2:$Q$12,$O5077)&gt;0,COUNTIF(Calculs!$S$2:$S$12,$E5077)&gt;0,COUNTIF(Calculs!$U$2:$U$12,$H5077)&gt;0),1,0)</f>
        <v>1</v>
      </c>
      <c r="U5077">
        <f t="shared" si="637"/>
        <v>1892</v>
      </c>
      <c r="V5077">
        <f t="shared" si="638"/>
        <v>44</v>
      </c>
      <c r="W5077">
        <f t="shared" si="639"/>
        <v>775.71999999999991</v>
      </c>
    </row>
    <row r="5078" spans="1:23" ht="15.75" customHeight="1" x14ac:dyDescent="0.3">
      <c r="A5078" s="2" t="s">
        <v>60</v>
      </c>
      <c r="B5078" s="2">
        <v>1185732</v>
      </c>
      <c r="C5078" s="3">
        <v>44521</v>
      </c>
      <c r="D5078" s="12" t="str" cm="1">
        <f t="array" ref="D5078">_xlfn.SWITCH(WEEKDAY(C5078,2), 1, "Lundi", 2, "Mardi", 3, "Mercredi", 4, "Jeudi", 5, "Vendredi", 6, "Samedi", 7, "Dimanche", "Erreur")</f>
        <v>Dimanche</v>
      </c>
      <c r="E5078" s="2" t="s">
        <v>14</v>
      </c>
      <c r="F5078" s="2" t="s">
        <v>61</v>
      </c>
      <c r="G5078" s="2" t="s">
        <v>62</v>
      </c>
      <c r="H5078" s="4" t="s">
        <v>21</v>
      </c>
      <c r="I5078" s="5">
        <v>53</v>
      </c>
      <c r="J5078" s="6">
        <v>60</v>
      </c>
      <c r="K5078" s="7">
        <v>3180</v>
      </c>
      <c r="L5078" s="7">
        <v>1208.4000000000001</v>
      </c>
      <c r="M5078" s="8">
        <v>0.38</v>
      </c>
      <c r="N5078" s="2" t="s">
        <v>82</v>
      </c>
      <c r="O5078">
        <f t="shared" si="632"/>
        <v>2021</v>
      </c>
      <c r="P5078">
        <f t="shared" si="633"/>
        <v>11</v>
      </c>
      <c r="Q5078" t="str">
        <f t="shared" si="634"/>
        <v>nov</v>
      </c>
      <c r="R5078" t="str">
        <f t="shared" si="635"/>
        <v>Maine</v>
      </c>
      <c r="S5078" t="str">
        <f t="shared" si="636"/>
        <v>2021-11</v>
      </c>
      <c r="T5078">
        <f>IF(AND(COUNTIF(Calculs!$Q$2:$Q$12,$O5078)&gt;0,COUNTIF(Calculs!$S$2:$S$12,$E5078)&gt;0,COUNTIF(Calculs!$U$2:$U$12,$H5078)&gt;0),1,0)</f>
        <v>1</v>
      </c>
      <c r="U5078">
        <f t="shared" si="637"/>
        <v>3180</v>
      </c>
      <c r="V5078">
        <f t="shared" si="638"/>
        <v>60</v>
      </c>
      <c r="W5078">
        <f t="shared" si="639"/>
        <v>1208.4000000000001</v>
      </c>
    </row>
    <row r="5079" spans="1:23" ht="15.75" customHeight="1" x14ac:dyDescent="0.3">
      <c r="A5079" s="2" t="s">
        <v>60</v>
      </c>
      <c r="B5079" s="2">
        <v>1185732</v>
      </c>
      <c r="C5079" s="3">
        <v>44550</v>
      </c>
      <c r="D5079" s="12" t="str" cm="1">
        <f t="array" ref="D5079">_xlfn.SWITCH(WEEKDAY(C5079,2), 1, "Lundi", 2, "Mardi", 3, "Mercredi", 4, "Jeudi", 5, "Vendredi", 6, "Samedi", 7, "Dimanche", "Erreur")</f>
        <v>Lundi</v>
      </c>
      <c r="E5079" s="2" t="s">
        <v>14</v>
      </c>
      <c r="F5079" s="2" t="s">
        <v>61</v>
      </c>
      <c r="G5079" s="2" t="s">
        <v>62</v>
      </c>
      <c r="H5079" s="4" t="s">
        <v>22</v>
      </c>
      <c r="I5079" s="5">
        <v>58</v>
      </c>
      <c r="J5079" s="6">
        <v>113</v>
      </c>
      <c r="K5079" s="7">
        <v>6554</v>
      </c>
      <c r="L5079" s="7">
        <v>3539.1600000000003</v>
      </c>
      <c r="M5079" s="8">
        <v>0.54</v>
      </c>
      <c r="N5079" s="2" t="s">
        <v>82</v>
      </c>
      <c r="O5079">
        <f t="shared" si="632"/>
        <v>2021</v>
      </c>
      <c r="P5079">
        <f t="shared" si="633"/>
        <v>12</v>
      </c>
      <c r="Q5079" t="str">
        <f t="shared" si="634"/>
        <v>déc</v>
      </c>
      <c r="R5079" t="str">
        <f t="shared" si="635"/>
        <v>Maine</v>
      </c>
      <c r="S5079" t="str">
        <f t="shared" si="636"/>
        <v>2021-12</v>
      </c>
      <c r="T5079">
        <f>IF(AND(COUNTIF(Calculs!$Q$2:$Q$12,$O5079)&gt;0,COUNTIF(Calculs!$S$2:$S$12,$E5079)&gt;0,COUNTIF(Calculs!$U$2:$U$12,$H5079)&gt;0),1,0)</f>
        <v>1</v>
      </c>
      <c r="U5079">
        <f t="shared" si="637"/>
        <v>6554</v>
      </c>
      <c r="V5079">
        <f t="shared" si="638"/>
        <v>113</v>
      </c>
      <c r="W5079">
        <f t="shared" si="639"/>
        <v>3539.1600000000003</v>
      </c>
    </row>
    <row r="5080" spans="1:23" ht="15.75" customHeight="1" x14ac:dyDescent="0.3">
      <c r="A5080" s="2" t="s">
        <v>60</v>
      </c>
      <c r="B5080" s="2">
        <v>1185732</v>
      </c>
      <c r="C5080" s="3">
        <v>44551</v>
      </c>
      <c r="D5080" s="12" t="str" cm="1">
        <f t="array" ref="D5080">_xlfn.SWITCH(WEEKDAY(C5080,2), 1, "Lundi", 2, "Mardi", 3, "Mercredi", 4, "Jeudi", 5, "Vendredi", 6, "Samedi", 7, "Dimanche", "Erreur")</f>
        <v>Mardi</v>
      </c>
      <c r="E5080" s="2" t="s">
        <v>14</v>
      </c>
      <c r="F5080" s="2" t="s">
        <v>61</v>
      </c>
      <c r="G5080" s="2" t="s">
        <v>62</v>
      </c>
      <c r="H5080" s="4" t="s">
        <v>16</v>
      </c>
      <c r="I5080" s="5">
        <v>50</v>
      </c>
      <c r="J5080" s="6">
        <v>147</v>
      </c>
      <c r="K5080" s="7">
        <v>7350</v>
      </c>
      <c r="L5080" s="7">
        <v>3380.9999999999995</v>
      </c>
      <c r="M5080" s="8">
        <v>0.45999999999999996</v>
      </c>
      <c r="N5080" s="2" t="s">
        <v>82</v>
      </c>
      <c r="O5080">
        <f t="shared" si="632"/>
        <v>2021</v>
      </c>
      <c r="P5080">
        <f t="shared" si="633"/>
        <v>12</v>
      </c>
      <c r="Q5080" t="str">
        <f t="shared" si="634"/>
        <v>déc</v>
      </c>
      <c r="R5080" t="str">
        <f t="shared" si="635"/>
        <v>Maine</v>
      </c>
      <c r="S5080" t="str">
        <f t="shared" si="636"/>
        <v>2021-12</v>
      </c>
      <c r="T5080">
        <f>IF(AND(COUNTIF(Calculs!$Q$2:$Q$12,$O5080)&gt;0,COUNTIF(Calculs!$S$2:$S$12,$E5080)&gt;0,COUNTIF(Calculs!$U$2:$U$12,$H5080)&gt;0),1,0)</f>
        <v>1</v>
      </c>
      <c r="U5080">
        <f t="shared" si="637"/>
        <v>7350</v>
      </c>
      <c r="V5080">
        <f t="shared" si="638"/>
        <v>147</v>
      </c>
      <c r="W5080">
        <f t="shared" si="639"/>
        <v>3380.9999999999995</v>
      </c>
    </row>
    <row r="5081" spans="1:23" ht="15.75" customHeight="1" x14ac:dyDescent="0.3">
      <c r="A5081" s="2" t="s">
        <v>60</v>
      </c>
      <c r="B5081" s="2">
        <v>1185732</v>
      </c>
      <c r="C5081" s="3">
        <v>44552</v>
      </c>
      <c r="D5081" s="12" t="str" cm="1">
        <f t="array" ref="D5081">_xlfn.SWITCH(WEEKDAY(C5081,2), 1, "Lundi", 2, "Mardi", 3, "Mercredi", 4, "Jeudi", 5, "Vendredi", 6, "Samedi", 7, "Dimanche", "Erreur")</f>
        <v>Mercredi</v>
      </c>
      <c r="E5081" s="2" t="s">
        <v>14</v>
      </c>
      <c r="F5081" s="2" t="s">
        <v>61</v>
      </c>
      <c r="G5081" s="2" t="s">
        <v>62</v>
      </c>
      <c r="H5081" s="4" t="s">
        <v>18</v>
      </c>
      <c r="I5081" s="5">
        <v>49</v>
      </c>
      <c r="J5081" s="6">
        <v>90</v>
      </c>
      <c r="K5081" s="7">
        <v>4410</v>
      </c>
      <c r="L5081" s="7">
        <v>2072.6999999999998</v>
      </c>
      <c r="M5081" s="8">
        <v>0.47</v>
      </c>
      <c r="N5081" s="2" t="s">
        <v>82</v>
      </c>
      <c r="O5081">
        <f t="shared" si="632"/>
        <v>2021</v>
      </c>
      <c r="P5081">
        <f t="shared" si="633"/>
        <v>12</v>
      </c>
      <c r="Q5081" t="str">
        <f t="shared" si="634"/>
        <v>déc</v>
      </c>
      <c r="R5081" t="str">
        <f t="shared" si="635"/>
        <v>Maine</v>
      </c>
      <c r="S5081" t="str">
        <f t="shared" si="636"/>
        <v>2021-12</v>
      </c>
      <c r="T5081">
        <f>IF(AND(COUNTIF(Calculs!$Q$2:$Q$12,$O5081)&gt;0,COUNTIF(Calculs!$S$2:$S$12,$E5081)&gt;0,COUNTIF(Calculs!$U$2:$U$12,$H5081)&gt;0),1,0)</f>
        <v>1</v>
      </c>
      <c r="U5081">
        <f t="shared" si="637"/>
        <v>4410</v>
      </c>
      <c r="V5081">
        <f t="shared" si="638"/>
        <v>90</v>
      </c>
      <c r="W5081">
        <f t="shared" si="639"/>
        <v>2072.6999999999998</v>
      </c>
    </row>
    <row r="5082" spans="1:23" ht="15.75" customHeight="1" x14ac:dyDescent="0.3">
      <c r="A5082" s="2" t="s">
        <v>60</v>
      </c>
      <c r="B5082" s="2">
        <v>1185732</v>
      </c>
      <c r="C5082" s="3">
        <v>44553</v>
      </c>
      <c r="D5082" s="12" t="str" cm="1">
        <f t="array" ref="D5082">_xlfn.SWITCH(WEEKDAY(C5082,2), 1, "Lundi", 2, "Mardi", 3, "Mercredi", 4, "Jeudi", 5, "Vendredi", 6, "Samedi", 7, "Dimanche", "Erreur")</f>
        <v>Jeudi</v>
      </c>
      <c r="E5082" s="2" t="s">
        <v>14</v>
      </c>
      <c r="F5082" s="2" t="s">
        <v>61</v>
      </c>
      <c r="G5082" s="2" t="s">
        <v>62</v>
      </c>
      <c r="H5082" s="4" t="s">
        <v>19</v>
      </c>
      <c r="I5082" s="5">
        <v>41</v>
      </c>
      <c r="J5082" s="6">
        <v>68</v>
      </c>
      <c r="K5082" s="7">
        <v>2788</v>
      </c>
      <c r="L5082" s="7">
        <v>1394</v>
      </c>
      <c r="M5082" s="8">
        <v>0.5</v>
      </c>
      <c r="N5082" s="2" t="s">
        <v>82</v>
      </c>
      <c r="O5082">
        <f t="shared" si="632"/>
        <v>2021</v>
      </c>
      <c r="P5082">
        <f t="shared" si="633"/>
        <v>12</v>
      </c>
      <c r="Q5082" t="str">
        <f t="shared" si="634"/>
        <v>déc</v>
      </c>
      <c r="R5082" t="str">
        <f t="shared" si="635"/>
        <v>Maine</v>
      </c>
      <c r="S5082" t="str">
        <f t="shared" si="636"/>
        <v>2021-12</v>
      </c>
      <c r="T5082">
        <f>IF(AND(COUNTIF(Calculs!$Q$2:$Q$12,$O5082)&gt;0,COUNTIF(Calculs!$S$2:$S$12,$E5082)&gt;0,COUNTIF(Calculs!$U$2:$U$12,$H5082)&gt;0),1,0)</f>
        <v>1</v>
      </c>
      <c r="U5082">
        <f t="shared" si="637"/>
        <v>2788</v>
      </c>
      <c r="V5082">
        <f t="shared" si="638"/>
        <v>68</v>
      </c>
      <c r="W5082">
        <f t="shared" si="639"/>
        <v>1394</v>
      </c>
    </row>
    <row r="5083" spans="1:23" ht="15.75" customHeight="1" x14ac:dyDescent="0.3">
      <c r="A5083" s="2" t="s">
        <v>60</v>
      </c>
      <c r="B5083" s="2">
        <v>1185732</v>
      </c>
      <c r="C5083" s="3">
        <v>44554</v>
      </c>
      <c r="D5083" s="12" t="str" cm="1">
        <f t="array" ref="D5083">_xlfn.SWITCH(WEEKDAY(C5083,2), 1, "Lundi", 2, "Mardi", 3, "Mercredi", 4, "Jeudi", 5, "Vendredi", 6, "Samedi", 7, "Dimanche", "Erreur")</f>
        <v>Vendredi</v>
      </c>
      <c r="E5083" s="2" t="s">
        <v>14</v>
      </c>
      <c r="F5083" s="2" t="s">
        <v>61</v>
      </c>
      <c r="G5083" s="2" t="s">
        <v>62</v>
      </c>
      <c r="H5083" s="4" t="s">
        <v>20</v>
      </c>
      <c r="I5083" s="5">
        <v>41</v>
      </c>
      <c r="J5083" s="6">
        <v>51</v>
      </c>
      <c r="K5083" s="7">
        <v>2091</v>
      </c>
      <c r="L5083" s="7">
        <v>857.31</v>
      </c>
      <c r="M5083" s="8">
        <v>0.41</v>
      </c>
      <c r="N5083" s="2" t="s">
        <v>82</v>
      </c>
      <c r="O5083">
        <f t="shared" si="632"/>
        <v>2021</v>
      </c>
      <c r="P5083">
        <f t="shared" si="633"/>
        <v>12</v>
      </c>
      <c r="Q5083" t="str">
        <f t="shared" si="634"/>
        <v>déc</v>
      </c>
      <c r="R5083" t="str">
        <f t="shared" si="635"/>
        <v>Maine</v>
      </c>
      <c r="S5083" t="str">
        <f t="shared" si="636"/>
        <v>2021-12</v>
      </c>
      <c r="T5083">
        <f>IF(AND(COUNTIF(Calculs!$Q$2:$Q$12,$O5083)&gt;0,COUNTIF(Calculs!$S$2:$S$12,$E5083)&gt;0,COUNTIF(Calculs!$U$2:$U$12,$H5083)&gt;0),1,0)</f>
        <v>1</v>
      </c>
      <c r="U5083">
        <f t="shared" si="637"/>
        <v>2091</v>
      </c>
      <c r="V5083">
        <f t="shared" si="638"/>
        <v>51</v>
      </c>
      <c r="W5083">
        <f t="shared" si="639"/>
        <v>857.31</v>
      </c>
    </row>
    <row r="5084" spans="1:23" ht="15.75" customHeight="1" x14ac:dyDescent="0.3">
      <c r="A5084" s="2" t="s">
        <v>60</v>
      </c>
      <c r="B5084" s="2">
        <v>1185732</v>
      </c>
      <c r="C5084" s="3">
        <v>44555</v>
      </c>
      <c r="D5084" s="12" t="str" cm="1">
        <f t="array" ref="D5084">_xlfn.SWITCH(WEEKDAY(C5084,2), 1, "Lundi", 2, "Mardi", 3, "Mercredi", 4, "Jeudi", 5, "Vendredi", 6, "Samedi", 7, "Dimanche", "Erreur")</f>
        <v>Samedi</v>
      </c>
      <c r="E5084" s="2" t="s">
        <v>14</v>
      </c>
      <c r="F5084" s="2" t="s">
        <v>61</v>
      </c>
      <c r="G5084" s="2" t="s">
        <v>62</v>
      </c>
      <c r="H5084" s="4" t="s">
        <v>21</v>
      </c>
      <c r="I5084" s="5">
        <v>54</v>
      </c>
      <c r="J5084" s="6">
        <v>41</v>
      </c>
      <c r="K5084" s="7">
        <v>2214</v>
      </c>
      <c r="L5084" s="7">
        <v>819.18</v>
      </c>
      <c r="M5084" s="8">
        <v>0.37</v>
      </c>
      <c r="N5084" s="2" t="s">
        <v>82</v>
      </c>
      <c r="O5084">
        <f t="shared" si="632"/>
        <v>2021</v>
      </c>
      <c r="P5084">
        <f t="shared" si="633"/>
        <v>12</v>
      </c>
      <c r="Q5084" t="str">
        <f t="shared" si="634"/>
        <v>déc</v>
      </c>
      <c r="R5084" t="str">
        <f t="shared" si="635"/>
        <v>Maine</v>
      </c>
      <c r="S5084" t="str">
        <f t="shared" si="636"/>
        <v>2021-12</v>
      </c>
      <c r="T5084">
        <f>IF(AND(COUNTIF(Calculs!$Q$2:$Q$12,$O5084)&gt;0,COUNTIF(Calculs!$S$2:$S$12,$E5084)&gt;0,COUNTIF(Calculs!$U$2:$U$12,$H5084)&gt;0),1,0)</f>
        <v>1</v>
      </c>
      <c r="U5084">
        <f t="shared" si="637"/>
        <v>2214</v>
      </c>
      <c r="V5084">
        <f t="shared" si="638"/>
        <v>41</v>
      </c>
      <c r="W5084">
        <f t="shared" si="639"/>
        <v>819.18</v>
      </c>
    </row>
    <row r="5085" spans="1:23" ht="15.75" customHeight="1" x14ac:dyDescent="0.3">
      <c r="A5085" s="2" t="s">
        <v>60</v>
      </c>
      <c r="B5085" s="2">
        <v>1185732</v>
      </c>
      <c r="C5085" s="3">
        <v>44556</v>
      </c>
      <c r="D5085" s="12" t="str" cm="1">
        <f t="array" ref="D5085">_xlfn.SWITCH(WEEKDAY(C5085,2), 1, "Lundi", 2, "Mardi", 3, "Mercredi", 4, "Jeudi", 5, "Vendredi", 6, "Samedi", 7, "Dimanche", "Erreur")</f>
        <v>Dimanche</v>
      </c>
      <c r="E5085" s="2" t="s">
        <v>14</v>
      </c>
      <c r="F5085" s="2" t="s">
        <v>61</v>
      </c>
      <c r="G5085" s="2" t="s">
        <v>62</v>
      </c>
      <c r="H5085" s="4" t="s">
        <v>22</v>
      </c>
      <c r="I5085" s="5">
        <v>54</v>
      </c>
      <c r="J5085" s="6">
        <v>91</v>
      </c>
      <c r="K5085" s="7">
        <v>4914</v>
      </c>
      <c r="L5085" s="7">
        <v>2653.5600000000004</v>
      </c>
      <c r="M5085" s="8">
        <v>0.54</v>
      </c>
      <c r="N5085" s="2" t="s">
        <v>82</v>
      </c>
      <c r="O5085">
        <f t="shared" si="632"/>
        <v>2021</v>
      </c>
      <c r="P5085">
        <f t="shared" si="633"/>
        <v>12</v>
      </c>
      <c r="Q5085" t="str">
        <f t="shared" si="634"/>
        <v>déc</v>
      </c>
      <c r="R5085" t="str">
        <f t="shared" si="635"/>
        <v>Maine</v>
      </c>
      <c r="S5085" t="str">
        <f t="shared" si="636"/>
        <v>2021-12</v>
      </c>
      <c r="T5085">
        <f>IF(AND(COUNTIF(Calculs!$Q$2:$Q$12,$O5085)&gt;0,COUNTIF(Calculs!$S$2:$S$12,$E5085)&gt;0,COUNTIF(Calculs!$U$2:$U$12,$H5085)&gt;0),1,0)</f>
        <v>1</v>
      </c>
      <c r="U5085">
        <f t="shared" si="637"/>
        <v>4914</v>
      </c>
      <c r="V5085">
        <f t="shared" si="638"/>
        <v>91</v>
      </c>
      <c r="W5085">
        <f t="shared" si="639"/>
        <v>2653.5600000000004</v>
      </c>
    </row>
    <row r="5086" spans="1:23" ht="15.75" customHeight="1" x14ac:dyDescent="0.3">
      <c r="A5086" s="2" t="s">
        <v>60</v>
      </c>
      <c r="B5086" s="2">
        <v>1185732</v>
      </c>
      <c r="C5086" s="3">
        <v>44557</v>
      </c>
      <c r="D5086" s="12" t="str" cm="1">
        <f t="array" ref="D5086">_xlfn.SWITCH(WEEKDAY(C5086,2), 1, "Lundi", 2, "Mardi", 3, "Mercredi", 4, "Jeudi", 5, "Vendredi", 6, "Samedi", 7, "Dimanche", "Erreur")</f>
        <v>Lundi</v>
      </c>
      <c r="E5086" s="2" t="s">
        <v>14</v>
      </c>
      <c r="F5086" s="2" t="s">
        <v>61</v>
      </c>
      <c r="G5086" s="2" t="s">
        <v>62</v>
      </c>
      <c r="H5086" s="4" t="s">
        <v>16</v>
      </c>
      <c r="I5086" s="5">
        <v>53</v>
      </c>
      <c r="J5086" s="6">
        <v>122</v>
      </c>
      <c r="K5086" s="7">
        <v>6466</v>
      </c>
      <c r="L5086" s="7">
        <v>3103.68</v>
      </c>
      <c r="M5086" s="8">
        <v>0.48</v>
      </c>
      <c r="N5086" s="2" t="s">
        <v>82</v>
      </c>
      <c r="O5086">
        <f t="shared" si="632"/>
        <v>2021</v>
      </c>
      <c r="P5086">
        <f t="shared" si="633"/>
        <v>12</v>
      </c>
      <c r="Q5086" t="str">
        <f t="shared" si="634"/>
        <v>déc</v>
      </c>
      <c r="R5086" t="str">
        <f t="shared" si="635"/>
        <v>Maine</v>
      </c>
      <c r="S5086" t="str">
        <f t="shared" si="636"/>
        <v>2021-12</v>
      </c>
      <c r="T5086">
        <f>IF(AND(COUNTIF(Calculs!$Q$2:$Q$12,$O5086)&gt;0,COUNTIF(Calculs!$S$2:$S$12,$E5086)&gt;0,COUNTIF(Calculs!$U$2:$U$12,$H5086)&gt;0),1,0)</f>
        <v>1</v>
      </c>
      <c r="U5086">
        <f t="shared" si="637"/>
        <v>6466</v>
      </c>
      <c r="V5086">
        <f t="shared" si="638"/>
        <v>122</v>
      </c>
      <c r="W5086">
        <f t="shared" si="639"/>
        <v>3103.68</v>
      </c>
    </row>
    <row r="5087" spans="1:23" ht="15.75" customHeight="1" x14ac:dyDescent="0.3">
      <c r="A5087" s="2" t="s">
        <v>60</v>
      </c>
      <c r="B5087" s="2">
        <v>1185732</v>
      </c>
      <c r="C5087" s="3">
        <v>44558</v>
      </c>
      <c r="D5087" s="12" t="str" cm="1">
        <f t="array" ref="D5087">_xlfn.SWITCH(WEEKDAY(C5087,2), 1, "Lundi", 2, "Mardi", 3, "Mercredi", 4, "Jeudi", 5, "Vendredi", 6, "Samedi", 7, "Dimanche", "Erreur")</f>
        <v>Mardi</v>
      </c>
      <c r="E5087" s="2" t="s">
        <v>14</v>
      </c>
      <c r="F5087" s="2" t="s">
        <v>61</v>
      </c>
      <c r="G5087" s="2" t="s">
        <v>62</v>
      </c>
      <c r="H5087" s="4" t="s">
        <v>18</v>
      </c>
      <c r="I5087" s="5">
        <v>46</v>
      </c>
      <c r="J5087" s="6">
        <v>70</v>
      </c>
      <c r="K5087" s="7">
        <v>3220</v>
      </c>
      <c r="L5087" s="7">
        <v>1513.3999999999999</v>
      </c>
      <c r="M5087" s="8">
        <v>0.47</v>
      </c>
      <c r="N5087" s="2" t="s">
        <v>82</v>
      </c>
      <c r="O5087">
        <f t="shared" si="632"/>
        <v>2021</v>
      </c>
      <c r="P5087">
        <f t="shared" si="633"/>
        <v>12</v>
      </c>
      <c r="Q5087" t="str">
        <f t="shared" si="634"/>
        <v>déc</v>
      </c>
      <c r="R5087" t="str">
        <f t="shared" si="635"/>
        <v>Maine</v>
      </c>
      <c r="S5087" t="str">
        <f t="shared" si="636"/>
        <v>2021-12</v>
      </c>
      <c r="T5087">
        <f>IF(AND(COUNTIF(Calculs!$Q$2:$Q$12,$O5087)&gt;0,COUNTIF(Calculs!$S$2:$S$12,$E5087)&gt;0,COUNTIF(Calculs!$U$2:$U$12,$H5087)&gt;0),1,0)</f>
        <v>1</v>
      </c>
      <c r="U5087">
        <f t="shared" si="637"/>
        <v>3220</v>
      </c>
      <c r="V5087">
        <f t="shared" si="638"/>
        <v>70</v>
      </c>
      <c r="W5087">
        <f t="shared" si="639"/>
        <v>1513.3999999999999</v>
      </c>
    </row>
    <row r="5088" spans="1:23" ht="15.75" customHeight="1" x14ac:dyDescent="0.3">
      <c r="A5088" s="2" t="s">
        <v>60</v>
      </c>
      <c r="B5088" s="2">
        <v>1185732</v>
      </c>
      <c r="C5088" s="3">
        <v>44559</v>
      </c>
      <c r="D5088" s="12" t="str" cm="1">
        <f t="array" ref="D5088">_xlfn.SWITCH(WEEKDAY(C5088,2), 1, "Lundi", 2, "Mardi", 3, "Mercredi", 4, "Jeudi", 5, "Vendredi", 6, "Samedi", 7, "Dimanche", "Erreur")</f>
        <v>Mercredi</v>
      </c>
      <c r="E5088" s="2" t="s">
        <v>14</v>
      </c>
      <c r="F5088" s="2" t="s">
        <v>61</v>
      </c>
      <c r="G5088" s="2" t="s">
        <v>62</v>
      </c>
      <c r="H5088" s="4" t="s">
        <v>19</v>
      </c>
      <c r="I5088" s="5">
        <v>41</v>
      </c>
      <c r="J5088" s="6">
        <v>38</v>
      </c>
      <c r="K5088" s="7">
        <v>1558</v>
      </c>
      <c r="L5088" s="7">
        <v>856.89999999999986</v>
      </c>
      <c r="M5088" s="8">
        <v>0.54999999999999993</v>
      </c>
      <c r="N5088" s="2" t="s">
        <v>82</v>
      </c>
      <c r="O5088">
        <f t="shared" si="632"/>
        <v>2021</v>
      </c>
      <c r="P5088">
        <f t="shared" si="633"/>
        <v>12</v>
      </c>
      <c r="Q5088" t="str">
        <f t="shared" si="634"/>
        <v>déc</v>
      </c>
      <c r="R5088" t="str">
        <f t="shared" si="635"/>
        <v>Maine</v>
      </c>
      <c r="S5088" t="str">
        <f t="shared" si="636"/>
        <v>2021-12</v>
      </c>
      <c r="T5088">
        <f>IF(AND(COUNTIF(Calculs!$Q$2:$Q$12,$O5088)&gt;0,COUNTIF(Calculs!$S$2:$S$12,$E5088)&gt;0,COUNTIF(Calculs!$U$2:$U$12,$H5088)&gt;0),1,0)</f>
        <v>1</v>
      </c>
      <c r="U5088">
        <f t="shared" si="637"/>
        <v>1558</v>
      </c>
      <c r="V5088">
        <f t="shared" si="638"/>
        <v>38</v>
      </c>
      <c r="W5088">
        <f t="shared" si="639"/>
        <v>856.89999999999986</v>
      </c>
    </row>
    <row r="5089" spans="1:23" ht="15.75" customHeight="1" x14ac:dyDescent="0.3">
      <c r="A5089" s="2" t="s">
        <v>60</v>
      </c>
      <c r="B5089" s="2">
        <v>1185732</v>
      </c>
      <c r="C5089" s="3">
        <v>44560</v>
      </c>
      <c r="D5089" s="12" t="str" cm="1">
        <f t="array" ref="D5089">_xlfn.SWITCH(WEEKDAY(C5089,2), 1, "Lundi", 2, "Mardi", 3, "Mercredi", 4, "Jeudi", 5, "Vendredi", 6, "Samedi", 7, "Dimanche", "Erreur")</f>
        <v>Jeudi</v>
      </c>
      <c r="E5089" s="2" t="s">
        <v>14</v>
      </c>
      <c r="F5089" s="2" t="s">
        <v>61</v>
      </c>
      <c r="G5089" s="2" t="s">
        <v>62</v>
      </c>
      <c r="H5089" s="4" t="s">
        <v>20</v>
      </c>
      <c r="I5089" s="5">
        <v>42</v>
      </c>
      <c r="J5089" s="6">
        <v>36</v>
      </c>
      <c r="K5089" s="7">
        <v>1512</v>
      </c>
      <c r="L5089" s="7">
        <v>680.4</v>
      </c>
      <c r="M5089" s="8">
        <v>0.44999999999999996</v>
      </c>
      <c r="N5089" s="2" t="s">
        <v>82</v>
      </c>
      <c r="O5089">
        <f t="shared" si="632"/>
        <v>2021</v>
      </c>
      <c r="P5089">
        <f t="shared" si="633"/>
        <v>12</v>
      </c>
      <c r="Q5089" t="str">
        <f t="shared" si="634"/>
        <v>déc</v>
      </c>
      <c r="R5089" t="str">
        <f t="shared" si="635"/>
        <v>Maine</v>
      </c>
      <c r="S5089" t="str">
        <f t="shared" si="636"/>
        <v>2021-12</v>
      </c>
      <c r="T5089">
        <f>IF(AND(COUNTIF(Calculs!$Q$2:$Q$12,$O5089)&gt;0,COUNTIF(Calculs!$S$2:$S$12,$E5089)&gt;0,COUNTIF(Calculs!$U$2:$U$12,$H5089)&gt;0),1,0)</f>
        <v>1</v>
      </c>
      <c r="U5089">
        <f t="shared" si="637"/>
        <v>1512</v>
      </c>
      <c r="V5089">
        <f t="shared" si="638"/>
        <v>36</v>
      </c>
      <c r="W5089">
        <f t="shared" si="639"/>
        <v>680.4</v>
      </c>
    </row>
    <row r="5090" spans="1:23" ht="15.75" customHeight="1" x14ac:dyDescent="0.3">
      <c r="A5090" s="2" t="s">
        <v>60</v>
      </c>
      <c r="B5090" s="2">
        <v>1185732</v>
      </c>
      <c r="C5090" s="3">
        <v>44561</v>
      </c>
      <c r="D5090" s="12" t="str" cm="1">
        <f t="array" ref="D5090">_xlfn.SWITCH(WEEKDAY(C5090,2), 1, "Lundi", 2, "Mardi", 3, "Mercredi", 4, "Jeudi", 5, "Vendredi", 6, "Samedi", 7, "Dimanche", "Erreur")</f>
        <v>Vendredi</v>
      </c>
      <c r="E5090" s="2" t="s">
        <v>14</v>
      </c>
      <c r="F5090" s="2" t="s">
        <v>61</v>
      </c>
      <c r="G5090" s="2" t="s">
        <v>62</v>
      </c>
      <c r="H5090" s="4" t="s">
        <v>21</v>
      </c>
      <c r="I5090" s="5">
        <v>52</v>
      </c>
      <c r="J5090" s="6">
        <v>36</v>
      </c>
      <c r="K5090" s="7">
        <v>1872</v>
      </c>
      <c r="L5090" s="7">
        <v>692.64</v>
      </c>
      <c r="M5090" s="8">
        <v>0.37</v>
      </c>
      <c r="N5090" s="2" t="s">
        <v>82</v>
      </c>
      <c r="O5090">
        <f t="shared" si="632"/>
        <v>2021</v>
      </c>
      <c r="P5090">
        <f t="shared" si="633"/>
        <v>12</v>
      </c>
      <c r="Q5090" t="str">
        <f t="shared" si="634"/>
        <v>déc</v>
      </c>
      <c r="R5090" t="str">
        <f t="shared" si="635"/>
        <v>Maine</v>
      </c>
      <c r="S5090" t="str">
        <f t="shared" si="636"/>
        <v>2021-12</v>
      </c>
      <c r="T5090">
        <f>IF(AND(COUNTIF(Calculs!$Q$2:$Q$12,$O5090)&gt;0,COUNTIF(Calculs!$S$2:$S$12,$E5090)&gt;0,COUNTIF(Calculs!$U$2:$U$12,$H5090)&gt;0),1,0)</f>
        <v>1</v>
      </c>
      <c r="U5090">
        <f t="shared" si="637"/>
        <v>1872</v>
      </c>
      <c r="V5090">
        <f t="shared" si="638"/>
        <v>36</v>
      </c>
      <c r="W5090">
        <f t="shared" si="639"/>
        <v>692.64</v>
      </c>
    </row>
    <row r="5091" spans="1:23" ht="15.75" customHeight="1" x14ac:dyDescent="0.3">
      <c r="A5091" s="2" t="s">
        <v>60</v>
      </c>
      <c r="B5091" s="2">
        <v>1185732</v>
      </c>
      <c r="C5091" s="3">
        <v>44456</v>
      </c>
      <c r="D5091" s="12" t="str" cm="1">
        <f t="array" ref="D5091">_xlfn.SWITCH(WEEKDAY(C5091,2), 1, "Lundi", 2, "Mardi", 3, "Mercredi", 4, "Jeudi", 5, "Vendredi", 6, "Samedi", 7, "Dimanche", "Erreur")</f>
        <v>Vendredi</v>
      </c>
      <c r="E5091" s="2" t="s">
        <v>14</v>
      </c>
      <c r="F5091" s="2" t="s">
        <v>61</v>
      </c>
      <c r="G5091" s="2" t="s">
        <v>62</v>
      </c>
      <c r="H5091" s="4" t="s">
        <v>22</v>
      </c>
      <c r="I5091" s="5">
        <v>57</v>
      </c>
      <c r="J5091" s="6">
        <v>59</v>
      </c>
      <c r="K5091" s="7">
        <v>3363</v>
      </c>
      <c r="L5091" s="7">
        <v>1748.76</v>
      </c>
      <c r="M5091" s="8">
        <v>0.52</v>
      </c>
      <c r="N5091" s="2" t="s">
        <v>82</v>
      </c>
      <c r="O5091">
        <f t="shared" si="632"/>
        <v>2021</v>
      </c>
      <c r="P5091">
        <f t="shared" si="633"/>
        <v>9</v>
      </c>
      <c r="Q5091" t="str">
        <f t="shared" si="634"/>
        <v>sept</v>
      </c>
      <c r="R5091" t="str">
        <f t="shared" si="635"/>
        <v>Maine</v>
      </c>
      <c r="S5091" t="str">
        <f t="shared" si="636"/>
        <v>2021-09</v>
      </c>
      <c r="T5091">
        <f>IF(AND(COUNTIF(Calculs!$Q$2:$Q$12,$O5091)&gt;0,COUNTIF(Calculs!$S$2:$S$12,$E5091)&gt;0,COUNTIF(Calculs!$U$2:$U$12,$H5091)&gt;0),1,0)</f>
        <v>1</v>
      </c>
      <c r="U5091">
        <f t="shared" si="637"/>
        <v>3363</v>
      </c>
      <c r="V5091">
        <f t="shared" si="638"/>
        <v>59</v>
      </c>
      <c r="W5091">
        <f t="shared" si="639"/>
        <v>1748.76</v>
      </c>
    </row>
    <row r="5092" spans="1:23" ht="15.75" customHeight="1" x14ac:dyDescent="0.3">
      <c r="A5092" s="2" t="s">
        <v>60</v>
      </c>
      <c r="B5092" s="2">
        <v>1185732</v>
      </c>
      <c r="C5092" s="3">
        <v>44488</v>
      </c>
      <c r="D5092" s="12" t="str" cm="1">
        <f t="array" ref="D5092">_xlfn.SWITCH(WEEKDAY(C5092,2), 1, "Lundi", 2, "Mardi", 3, "Mercredi", 4, "Jeudi", 5, "Vendredi", 6, "Samedi", 7, "Dimanche", "Erreur")</f>
        <v>Mardi</v>
      </c>
      <c r="E5092" s="2" t="s">
        <v>14</v>
      </c>
      <c r="F5092" s="2" t="s">
        <v>61</v>
      </c>
      <c r="G5092" s="2" t="s">
        <v>62</v>
      </c>
      <c r="H5092" s="4" t="s">
        <v>16</v>
      </c>
      <c r="I5092" s="5">
        <v>55</v>
      </c>
      <c r="J5092" s="6">
        <v>120</v>
      </c>
      <c r="K5092" s="7">
        <v>6600</v>
      </c>
      <c r="L5092" s="7">
        <v>3300</v>
      </c>
      <c r="M5092" s="8">
        <v>0.5</v>
      </c>
      <c r="N5092" s="2" t="s">
        <v>82</v>
      </c>
      <c r="O5092">
        <f t="shared" si="632"/>
        <v>2021</v>
      </c>
      <c r="P5092">
        <f t="shared" si="633"/>
        <v>10</v>
      </c>
      <c r="Q5092" t="str">
        <f t="shared" si="634"/>
        <v>oct</v>
      </c>
      <c r="R5092" t="str">
        <f t="shared" si="635"/>
        <v>Maine</v>
      </c>
      <c r="S5092" t="str">
        <f t="shared" si="636"/>
        <v>2021-10</v>
      </c>
      <c r="T5092">
        <f>IF(AND(COUNTIF(Calculs!$Q$2:$Q$12,$O5092)&gt;0,COUNTIF(Calculs!$S$2:$S$12,$E5092)&gt;0,COUNTIF(Calculs!$U$2:$U$12,$H5092)&gt;0),1,0)</f>
        <v>1</v>
      </c>
      <c r="U5092">
        <f t="shared" si="637"/>
        <v>6600</v>
      </c>
      <c r="V5092">
        <f t="shared" si="638"/>
        <v>120</v>
      </c>
      <c r="W5092">
        <f t="shared" si="639"/>
        <v>3300</v>
      </c>
    </row>
    <row r="5093" spans="1:23" ht="15.75" customHeight="1" x14ac:dyDescent="0.3">
      <c r="A5093" s="2" t="s">
        <v>60</v>
      </c>
      <c r="B5093" s="2">
        <v>1185732</v>
      </c>
      <c r="C5093" s="3">
        <v>44488</v>
      </c>
      <c r="D5093" s="12" t="str" cm="1">
        <f t="array" ref="D5093">_xlfn.SWITCH(WEEKDAY(C5093,2), 1, "Lundi", 2, "Mardi", 3, "Mercredi", 4, "Jeudi", 5, "Vendredi", 6, "Samedi", 7, "Dimanche", "Erreur")</f>
        <v>Mardi</v>
      </c>
      <c r="E5093" s="2" t="s">
        <v>14</v>
      </c>
      <c r="F5093" s="2" t="s">
        <v>61</v>
      </c>
      <c r="G5093" s="2" t="s">
        <v>62</v>
      </c>
      <c r="H5093" s="4" t="s">
        <v>18</v>
      </c>
      <c r="I5093" s="5">
        <v>54</v>
      </c>
      <c r="J5093" s="6">
        <v>59</v>
      </c>
      <c r="K5093" s="7">
        <v>3186</v>
      </c>
      <c r="L5093" s="7">
        <v>1561.1399999999999</v>
      </c>
      <c r="M5093" s="8">
        <v>0.49</v>
      </c>
      <c r="N5093" s="2" t="s">
        <v>82</v>
      </c>
      <c r="O5093">
        <f t="shared" si="632"/>
        <v>2021</v>
      </c>
      <c r="P5093">
        <f t="shared" si="633"/>
        <v>10</v>
      </c>
      <c r="Q5093" t="str">
        <f t="shared" si="634"/>
        <v>oct</v>
      </c>
      <c r="R5093" t="str">
        <f t="shared" si="635"/>
        <v>Maine</v>
      </c>
      <c r="S5093" t="str">
        <f t="shared" si="636"/>
        <v>2021-10</v>
      </c>
      <c r="T5093">
        <f>IF(AND(COUNTIF(Calculs!$Q$2:$Q$12,$O5093)&gt;0,COUNTIF(Calculs!$S$2:$S$12,$E5093)&gt;0,COUNTIF(Calculs!$U$2:$U$12,$H5093)&gt;0),1,0)</f>
        <v>1</v>
      </c>
      <c r="U5093">
        <f t="shared" si="637"/>
        <v>3186</v>
      </c>
      <c r="V5093">
        <f t="shared" si="638"/>
        <v>59</v>
      </c>
      <c r="W5093">
        <f t="shared" si="639"/>
        <v>1561.1399999999999</v>
      </c>
    </row>
    <row r="5094" spans="1:23" ht="15.75" customHeight="1" x14ac:dyDescent="0.3">
      <c r="A5094" s="2" t="s">
        <v>60</v>
      </c>
      <c r="B5094" s="2">
        <v>1185732</v>
      </c>
      <c r="C5094" s="3">
        <v>44488</v>
      </c>
      <c r="D5094" s="12" t="str" cm="1">
        <f t="array" ref="D5094">_xlfn.SWITCH(WEEKDAY(C5094,2), 1, "Lundi", 2, "Mardi", 3, "Mercredi", 4, "Jeudi", 5, "Vendredi", 6, "Samedi", 7, "Dimanche", "Erreur")</f>
        <v>Mardi</v>
      </c>
      <c r="E5094" s="2" t="s">
        <v>14</v>
      </c>
      <c r="F5094" s="2" t="s">
        <v>61</v>
      </c>
      <c r="G5094" s="2" t="s">
        <v>62</v>
      </c>
      <c r="H5094" s="4" t="s">
        <v>19</v>
      </c>
      <c r="I5094" s="5">
        <v>52</v>
      </c>
      <c r="J5094" s="6">
        <v>31</v>
      </c>
      <c r="K5094" s="7">
        <v>1612</v>
      </c>
      <c r="L5094" s="7">
        <v>886.59999999999991</v>
      </c>
      <c r="M5094" s="8">
        <v>0.54999999999999993</v>
      </c>
      <c r="N5094" s="2" t="s">
        <v>82</v>
      </c>
      <c r="O5094">
        <f t="shared" si="632"/>
        <v>2021</v>
      </c>
      <c r="P5094">
        <f t="shared" si="633"/>
        <v>10</v>
      </c>
      <c r="Q5094" t="str">
        <f t="shared" si="634"/>
        <v>oct</v>
      </c>
      <c r="R5094" t="str">
        <f t="shared" si="635"/>
        <v>Maine</v>
      </c>
      <c r="S5094" t="str">
        <f t="shared" si="636"/>
        <v>2021-10</v>
      </c>
      <c r="T5094">
        <f>IF(AND(COUNTIF(Calculs!$Q$2:$Q$12,$O5094)&gt;0,COUNTIF(Calculs!$S$2:$S$12,$E5094)&gt;0,COUNTIF(Calculs!$U$2:$U$12,$H5094)&gt;0),1,0)</f>
        <v>1</v>
      </c>
      <c r="U5094">
        <f t="shared" si="637"/>
        <v>1612</v>
      </c>
      <c r="V5094">
        <f t="shared" si="638"/>
        <v>31</v>
      </c>
      <c r="W5094">
        <f t="shared" si="639"/>
        <v>886.59999999999991</v>
      </c>
    </row>
    <row r="5095" spans="1:23" ht="15.75" customHeight="1" x14ac:dyDescent="0.3">
      <c r="A5095" s="2" t="s">
        <v>60</v>
      </c>
      <c r="B5095" s="2">
        <v>1185732</v>
      </c>
      <c r="C5095" s="3">
        <v>44488</v>
      </c>
      <c r="D5095" s="12" t="str" cm="1">
        <f t="array" ref="D5095">_xlfn.SWITCH(WEEKDAY(C5095,2), 1, "Lundi", 2, "Mardi", 3, "Mercredi", 4, "Jeudi", 5, "Vendredi", 6, "Samedi", 7, "Dimanche", "Erreur")</f>
        <v>Mardi</v>
      </c>
      <c r="E5095" s="2" t="s">
        <v>14</v>
      </c>
      <c r="F5095" s="2" t="s">
        <v>61</v>
      </c>
      <c r="G5095" s="2" t="s">
        <v>62</v>
      </c>
      <c r="H5095" s="4" t="s">
        <v>20</v>
      </c>
      <c r="I5095" s="5">
        <v>50</v>
      </c>
      <c r="J5095" s="6">
        <v>26</v>
      </c>
      <c r="K5095" s="7">
        <v>1300</v>
      </c>
      <c r="L5095" s="7">
        <v>520</v>
      </c>
      <c r="M5095" s="8">
        <v>0.4</v>
      </c>
      <c r="N5095" s="2" t="s">
        <v>82</v>
      </c>
      <c r="O5095">
        <f t="shared" si="632"/>
        <v>2021</v>
      </c>
      <c r="P5095">
        <f t="shared" si="633"/>
        <v>10</v>
      </c>
      <c r="Q5095" t="str">
        <f t="shared" si="634"/>
        <v>oct</v>
      </c>
      <c r="R5095" t="str">
        <f t="shared" si="635"/>
        <v>Maine</v>
      </c>
      <c r="S5095" t="str">
        <f t="shared" si="636"/>
        <v>2021-10</v>
      </c>
      <c r="T5095">
        <f>IF(AND(COUNTIF(Calculs!$Q$2:$Q$12,$O5095)&gt;0,COUNTIF(Calculs!$S$2:$S$12,$E5095)&gt;0,COUNTIF(Calculs!$U$2:$U$12,$H5095)&gt;0),1,0)</f>
        <v>1</v>
      </c>
      <c r="U5095">
        <f t="shared" si="637"/>
        <v>1300</v>
      </c>
      <c r="V5095">
        <f t="shared" si="638"/>
        <v>26</v>
      </c>
      <c r="W5095">
        <f t="shared" si="639"/>
        <v>520</v>
      </c>
    </row>
    <row r="5096" spans="1:23" ht="15.75" customHeight="1" x14ac:dyDescent="0.3">
      <c r="A5096" s="2" t="s">
        <v>60</v>
      </c>
      <c r="B5096" s="2">
        <v>1185732</v>
      </c>
      <c r="C5096" s="3">
        <v>44488</v>
      </c>
      <c r="D5096" s="12" t="str" cm="1">
        <f t="array" ref="D5096">_xlfn.SWITCH(WEEKDAY(C5096,2), 1, "Lundi", 2, "Mardi", 3, "Mercredi", 4, "Jeudi", 5, "Vendredi", 6, "Samedi", 7, "Dimanche", "Erreur")</f>
        <v>Mardi</v>
      </c>
      <c r="E5096" s="2" t="s">
        <v>14</v>
      </c>
      <c r="F5096" s="2" t="s">
        <v>61</v>
      </c>
      <c r="G5096" s="2" t="s">
        <v>62</v>
      </c>
      <c r="H5096" s="4" t="s">
        <v>21</v>
      </c>
      <c r="I5096" s="5">
        <v>61</v>
      </c>
      <c r="J5096" s="6">
        <v>27</v>
      </c>
      <c r="K5096" s="7">
        <v>1647</v>
      </c>
      <c r="L5096" s="7">
        <v>625.86</v>
      </c>
      <c r="M5096" s="8">
        <v>0.38</v>
      </c>
      <c r="N5096" s="2" t="s">
        <v>82</v>
      </c>
      <c r="O5096">
        <f t="shared" si="632"/>
        <v>2021</v>
      </c>
      <c r="P5096">
        <f t="shared" si="633"/>
        <v>10</v>
      </c>
      <c r="Q5096" t="str">
        <f t="shared" si="634"/>
        <v>oct</v>
      </c>
      <c r="R5096" t="str">
        <f t="shared" si="635"/>
        <v>Maine</v>
      </c>
      <c r="S5096" t="str">
        <f t="shared" si="636"/>
        <v>2021-10</v>
      </c>
      <c r="T5096">
        <f>IF(AND(COUNTIF(Calculs!$Q$2:$Q$12,$O5096)&gt;0,COUNTIF(Calculs!$S$2:$S$12,$E5096)&gt;0,COUNTIF(Calculs!$U$2:$U$12,$H5096)&gt;0),1,0)</f>
        <v>1</v>
      </c>
      <c r="U5096">
        <f t="shared" si="637"/>
        <v>1647</v>
      </c>
      <c r="V5096">
        <f t="shared" si="638"/>
        <v>27</v>
      </c>
      <c r="W5096">
        <f t="shared" si="639"/>
        <v>625.86</v>
      </c>
    </row>
    <row r="5097" spans="1:23" ht="15.75" customHeight="1" x14ac:dyDescent="0.3">
      <c r="A5097" s="2" t="s">
        <v>60</v>
      </c>
      <c r="B5097" s="2">
        <v>1185732</v>
      </c>
      <c r="C5097" s="3">
        <v>44488</v>
      </c>
      <c r="D5097" s="12" t="str" cm="1">
        <f t="array" ref="D5097">_xlfn.SWITCH(WEEKDAY(C5097,2), 1, "Lundi", 2, "Mardi", 3, "Mercredi", 4, "Jeudi", 5, "Vendredi", 6, "Samedi", 7, "Dimanche", "Erreur")</f>
        <v>Mardi</v>
      </c>
      <c r="E5097" s="2" t="s">
        <v>14</v>
      </c>
      <c r="F5097" s="2" t="s">
        <v>61</v>
      </c>
      <c r="G5097" s="2" t="s">
        <v>62</v>
      </c>
      <c r="H5097" s="4" t="s">
        <v>22</v>
      </c>
      <c r="I5097" s="5">
        <v>68</v>
      </c>
      <c r="J5097" s="6">
        <v>56</v>
      </c>
      <c r="K5097" s="7">
        <v>3808</v>
      </c>
      <c r="L5097" s="7">
        <v>2018.24</v>
      </c>
      <c r="M5097" s="8">
        <v>0.53</v>
      </c>
      <c r="N5097" s="2" t="s">
        <v>82</v>
      </c>
      <c r="O5097">
        <f t="shared" si="632"/>
        <v>2021</v>
      </c>
      <c r="P5097">
        <f t="shared" si="633"/>
        <v>10</v>
      </c>
      <c r="Q5097" t="str">
        <f t="shared" si="634"/>
        <v>oct</v>
      </c>
      <c r="R5097" t="str">
        <f t="shared" si="635"/>
        <v>Maine</v>
      </c>
      <c r="S5097" t="str">
        <f t="shared" si="636"/>
        <v>2021-10</v>
      </c>
      <c r="T5097">
        <f>IF(AND(COUNTIF(Calculs!$Q$2:$Q$12,$O5097)&gt;0,COUNTIF(Calculs!$S$2:$S$12,$E5097)&gt;0,COUNTIF(Calculs!$U$2:$U$12,$H5097)&gt;0),1,0)</f>
        <v>1</v>
      </c>
      <c r="U5097">
        <f t="shared" si="637"/>
        <v>3808</v>
      </c>
      <c r="V5097">
        <f t="shared" si="638"/>
        <v>56</v>
      </c>
      <c r="W5097">
        <f t="shared" si="639"/>
        <v>2018.24</v>
      </c>
    </row>
    <row r="5098" spans="1:23" ht="15.75" customHeight="1" x14ac:dyDescent="0.3">
      <c r="A5098" s="2" t="s">
        <v>60</v>
      </c>
      <c r="B5098" s="2">
        <v>1185732</v>
      </c>
      <c r="C5098" s="3">
        <v>44518</v>
      </c>
      <c r="D5098" s="12" t="str" cm="1">
        <f t="array" ref="D5098">_xlfn.SWITCH(WEEKDAY(C5098,2), 1, "Lundi", 2, "Mardi", 3, "Mercredi", 4, "Jeudi", 5, "Vendredi", 6, "Samedi", 7, "Dimanche", "Erreur")</f>
        <v>Jeudi</v>
      </c>
      <c r="E5098" s="2" t="s">
        <v>14</v>
      </c>
      <c r="F5098" s="2" t="s">
        <v>61</v>
      </c>
      <c r="G5098" s="2" t="s">
        <v>62</v>
      </c>
      <c r="H5098" s="4" t="s">
        <v>16</v>
      </c>
      <c r="I5098" s="5">
        <v>62</v>
      </c>
      <c r="J5098" s="6">
        <v>98</v>
      </c>
      <c r="K5098" s="7">
        <v>6076</v>
      </c>
      <c r="L5098" s="7">
        <v>2977.24</v>
      </c>
      <c r="M5098" s="8">
        <v>0.49</v>
      </c>
      <c r="N5098" s="2" t="s">
        <v>82</v>
      </c>
      <c r="O5098">
        <f t="shared" si="632"/>
        <v>2021</v>
      </c>
      <c r="P5098">
        <f t="shared" si="633"/>
        <v>11</v>
      </c>
      <c r="Q5098" t="str">
        <f t="shared" si="634"/>
        <v>nov</v>
      </c>
      <c r="R5098" t="str">
        <f t="shared" si="635"/>
        <v>Maine</v>
      </c>
      <c r="S5098" t="str">
        <f t="shared" si="636"/>
        <v>2021-11</v>
      </c>
      <c r="T5098">
        <f>IF(AND(COUNTIF(Calculs!$Q$2:$Q$12,$O5098)&gt;0,COUNTIF(Calculs!$S$2:$S$12,$E5098)&gt;0,COUNTIF(Calculs!$U$2:$U$12,$H5098)&gt;0),1,0)</f>
        <v>1</v>
      </c>
      <c r="U5098">
        <f t="shared" si="637"/>
        <v>6076</v>
      </c>
      <c r="V5098">
        <f t="shared" si="638"/>
        <v>98</v>
      </c>
      <c r="W5098">
        <f t="shared" si="639"/>
        <v>2977.24</v>
      </c>
    </row>
    <row r="5099" spans="1:23" ht="15.75" customHeight="1" x14ac:dyDescent="0.3">
      <c r="A5099" s="2" t="s">
        <v>60</v>
      </c>
      <c r="B5099" s="2">
        <v>1185732</v>
      </c>
      <c r="C5099" s="3">
        <v>44518</v>
      </c>
      <c r="D5099" s="12" t="str" cm="1">
        <f t="array" ref="D5099">_xlfn.SWITCH(WEEKDAY(C5099,2), 1, "Lundi", 2, "Mardi", 3, "Mercredi", 4, "Jeudi", 5, "Vendredi", 6, "Samedi", 7, "Dimanche", "Erreur")</f>
        <v>Jeudi</v>
      </c>
      <c r="E5099" s="2" t="s">
        <v>14</v>
      </c>
      <c r="F5099" s="2" t="s">
        <v>61</v>
      </c>
      <c r="G5099" s="2" t="s">
        <v>62</v>
      </c>
      <c r="H5099" s="4" t="s">
        <v>18</v>
      </c>
      <c r="I5099" s="5">
        <v>52</v>
      </c>
      <c r="J5099" s="6">
        <v>52</v>
      </c>
      <c r="K5099" s="7">
        <v>2704</v>
      </c>
      <c r="L5099" s="7">
        <v>1352</v>
      </c>
      <c r="M5099" s="8">
        <v>0.5</v>
      </c>
      <c r="N5099" s="2" t="s">
        <v>82</v>
      </c>
      <c r="O5099">
        <f t="shared" si="632"/>
        <v>2021</v>
      </c>
      <c r="P5099">
        <f t="shared" si="633"/>
        <v>11</v>
      </c>
      <c r="Q5099" t="str">
        <f t="shared" si="634"/>
        <v>nov</v>
      </c>
      <c r="R5099" t="str">
        <f t="shared" si="635"/>
        <v>Maine</v>
      </c>
      <c r="S5099" t="str">
        <f t="shared" si="636"/>
        <v>2021-11</v>
      </c>
      <c r="T5099">
        <f>IF(AND(COUNTIF(Calculs!$Q$2:$Q$12,$O5099)&gt;0,COUNTIF(Calculs!$S$2:$S$12,$E5099)&gt;0,COUNTIF(Calculs!$U$2:$U$12,$H5099)&gt;0),1,0)</f>
        <v>1</v>
      </c>
      <c r="U5099">
        <f t="shared" si="637"/>
        <v>2704</v>
      </c>
      <c r="V5099">
        <f t="shared" si="638"/>
        <v>52</v>
      </c>
      <c r="W5099">
        <f t="shared" si="639"/>
        <v>1352</v>
      </c>
    </row>
    <row r="5100" spans="1:23" ht="15.75" customHeight="1" x14ac:dyDescent="0.3">
      <c r="A5100" s="2" t="s">
        <v>60</v>
      </c>
      <c r="B5100" s="2">
        <v>1185732</v>
      </c>
      <c r="C5100" s="3">
        <v>44518</v>
      </c>
      <c r="D5100" s="12" t="str" cm="1">
        <f t="array" ref="D5100">_xlfn.SWITCH(WEEKDAY(C5100,2), 1, "Lundi", 2, "Mardi", 3, "Mercredi", 4, "Jeudi", 5, "Vendredi", 6, "Samedi", 7, "Dimanche", "Erreur")</f>
        <v>Jeudi</v>
      </c>
      <c r="E5100" s="2" t="s">
        <v>14</v>
      </c>
      <c r="F5100" s="2" t="s">
        <v>61</v>
      </c>
      <c r="G5100" s="2" t="s">
        <v>62</v>
      </c>
      <c r="H5100" s="4" t="s">
        <v>19</v>
      </c>
      <c r="I5100" s="5">
        <v>52</v>
      </c>
      <c r="J5100" s="6">
        <v>55</v>
      </c>
      <c r="K5100" s="7">
        <v>2860</v>
      </c>
      <c r="L5100" s="7">
        <v>1487.2</v>
      </c>
      <c r="M5100" s="8">
        <v>0.52</v>
      </c>
      <c r="N5100" s="2" t="s">
        <v>82</v>
      </c>
      <c r="O5100">
        <f t="shared" si="632"/>
        <v>2021</v>
      </c>
      <c r="P5100">
        <f t="shared" si="633"/>
        <v>11</v>
      </c>
      <c r="Q5100" t="str">
        <f t="shared" si="634"/>
        <v>nov</v>
      </c>
      <c r="R5100" t="str">
        <f t="shared" si="635"/>
        <v>Maine</v>
      </c>
      <c r="S5100" t="str">
        <f t="shared" si="636"/>
        <v>2021-11</v>
      </c>
      <c r="T5100">
        <f>IF(AND(COUNTIF(Calculs!$Q$2:$Q$12,$O5100)&gt;0,COUNTIF(Calculs!$S$2:$S$12,$E5100)&gt;0,COUNTIF(Calculs!$U$2:$U$12,$H5100)&gt;0),1,0)</f>
        <v>1</v>
      </c>
      <c r="U5100">
        <f t="shared" si="637"/>
        <v>2860</v>
      </c>
      <c r="V5100">
        <f t="shared" si="638"/>
        <v>55</v>
      </c>
      <c r="W5100">
        <f t="shared" si="639"/>
        <v>1487.2</v>
      </c>
    </row>
    <row r="5101" spans="1:23" ht="15.75" customHeight="1" x14ac:dyDescent="0.3">
      <c r="A5101" s="2" t="s">
        <v>60</v>
      </c>
      <c r="B5101" s="2">
        <v>1185732</v>
      </c>
      <c r="C5101" s="3">
        <v>44518</v>
      </c>
      <c r="D5101" s="12" t="str" cm="1">
        <f t="array" ref="D5101">_xlfn.SWITCH(WEEKDAY(C5101,2), 1, "Lundi", 2, "Mardi", 3, "Mercredi", 4, "Jeudi", 5, "Vendredi", 6, "Samedi", 7, "Dimanche", "Erreur")</f>
        <v>Jeudi</v>
      </c>
      <c r="E5101" s="2" t="s">
        <v>14</v>
      </c>
      <c r="F5101" s="2" t="s">
        <v>61</v>
      </c>
      <c r="G5101" s="2" t="s">
        <v>62</v>
      </c>
      <c r="H5101" s="4" t="s">
        <v>20</v>
      </c>
      <c r="I5101" s="5">
        <v>54</v>
      </c>
      <c r="J5101" s="6">
        <v>46</v>
      </c>
      <c r="K5101" s="7">
        <v>2484</v>
      </c>
      <c r="L5101" s="7">
        <v>1068.1199999999999</v>
      </c>
      <c r="M5101" s="8">
        <v>0.43</v>
      </c>
      <c r="N5101" s="2" t="s">
        <v>82</v>
      </c>
      <c r="O5101">
        <f t="shared" si="632"/>
        <v>2021</v>
      </c>
      <c r="P5101">
        <f t="shared" si="633"/>
        <v>11</v>
      </c>
      <c r="Q5101" t="str">
        <f t="shared" si="634"/>
        <v>nov</v>
      </c>
      <c r="R5101" t="str">
        <f t="shared" si="635"/>
        <v>Maine</v>
      </c>
      <c r="S5101" t="str">
        <f t="shared" si="636"/>
        <v>2021-11</v>
      </c>
      <c r="T5101">
        <f>IF(AND(COUNTIF(Calculs!$Q$2:$Q$12,$O5101)&gt;0,COUNTIF(Calculs!$S$2:$S$12,$E5101)&gt;0,COUNTIF(Calculs!$U$2:$U$12,$H5101)&gt;0),1,0)</f>
        <v>1</v>
      </c>
      <c r="U5101">
        <f t="shared" si="637"/>
        <v>2484</v>
      </c>
      <c r="V5101">
        <f t="shared" si="638"/>
        <v>46</v>
      </c>
      <c r="W5101">
        <f t="shared" si="639"/>
        <v>1068.1199999999999</v>
      </c>
    </row>
    <row r="5102" spans="1:23" ht="15.75" customHeight="1" x14ac:dyDescent="0.3">
      <c r="A5102" s="2" t="s">
        <v>60</v>
      </c>
      <c r="B5102" s="2">
        <v>1185732</v>
      </c>
      <c r="C5102" s="3">
        <v>44518</v>
      </c>
      <c r="D5102" s="12" t="str" cm="1">
        <f t="array" ref="D5102">_xlfn.SWITCH(WEEKDAY(C5102,2), 1, "Lundi", 2, "Mardi", 3, "Mercredi", 4, "Jeudi", 5, "Vendredi", 6, "Samedi", 7, "Dimanche", "Erreur")</f>
        <v>Jeudi</v>
      </c>
      <c r="E5102" s="2" t="s">
        <v>14</v>
      </c>
      <c r="F5102" s="2" t="s">
        <v>61</v>
      </c>
      <c r="G5102" s="2" t="s">
        <v>62</v>
      </c>
      <c r="H5102" s="4" t="s">
        <v>21</v>
      </c>
      <c r="I5102" s="5">
        <v>60</v>
      </c>
      <c r="J5102" s="6">
        <v>41</v>
      </c>
      <c r="K5102" s="7">
        <v>2460</v>
      </c>
      <c r="L5102" s="7">
        <v>885.6</v>
      </c>
      <c r="M5102" s="8">
        <v>0.36</v>
      </c>
      <c r="N5102" s="2" t="s">
        <v>82</v>
      </c>
      <c r="O5102">
        <f t="shared" si="632"/>
        <v>2021</v>
      </c>
      <c r="P5102">
        <f t="shared" si="633"/>
        <v>11</v>
      </c>
      <c r="Q5102" t="str">
        <f t="shared" si="634"/>
        <v>nov</v>
      </c>
      <c r="R5102" t="str">
        <f t="shared" si="635"/>
        <v>Maine</v>
      </c>
      <c r="S5102" t="str">
        <f t="shared" si="636"/>
        <v>2021-11</v>
      </c>
      <c r="T5102">
        <f>IF(AND(COUNTIF(Calculs!$Q$2:$Q$12,$O5102)&gt;0,COUNTIF(Calculs!$S$2:$S$12,$E5102)&gt;0,COUNTIF(Calculs!$U$2:$U$12,$H5102)&gt;0),1,0)</f>
        <v>1</v>
      </c>
      <c r="U5102">
        <f t="shared" si="637"/>
        <v>2460</v>
      </c>
      <c r="V5102">
        <f t="shared" si="638"/>
        <v>41</v>
      </c>
      <c r="W5102">
        <f t="shared" si="639"/>
        <v>885.6</v>
      </c>
    </row>
    <row r="5103" spans="1:23" ht="15.75" customHeight="1" x14ac:dyDescent="0.3">
      <c r="A5103" s="2" t="s">
        <v>60</v>
      </c>
      <c r="B5103" s="2">
        <v>1185732</v>
      </c>
      <c r="C5103" s="3">
        <v>44518</v>
      </c>
      <c r="D5103" s="12" t="str" cm="1">
        <f t="array" ref="D5103">_xlfn.SWITCH(WEEKDAY(C5103,2), 1, "Lundi", 2, "Mardi", 3, "Mercredi", 4, "Jeudi", 5, "Vendredi", 6, "Samedi", 7, "Dimanche", "Erreur")</f>
        <v>Jeudi</v>
      </c>
      <c r="E5103" s="2" t="s">
        <v>14</v>
      </c>
      <c r="F5103" s="2" t="s">
        <v>61</v>
      </c>
      <c r="G5103" s="2" t="s">
        <v>62</v>
      </c>
      <c r="H5103" s="4" t="s">
        <v>22</v>
      </c>
      <c r="I5103" s="5">
        <v>67</v>
      </c>
      <c r="J5103" s="6">
        <v>63</v>
      </c>
      <c r="K5103" s="7">
        <v>4221</v>
      </c>
      <c r="L5103" s="7">
        <v>2279.34</v>
      </c>
      <c r="M5103" s="8">
        <v>0.54</v>
      </c>
      <c r="N5103" s="2" t="s">
        <v>82</v>
      </c>
      <c r="O5103">
        <f t="shared" si="632"/>
        <v>2021</v>
      </c>
      <c r="P5103">
        <f t="shared" si="633"/>
        <v>11</v>
      </c>
      <c r="Q5103" t="str">
        <f t="shared" si="634"/>
        <v>nov</v>
      </c>
      <c r="R5103" t="str">
        <f t="shared" si="635"/>
        <v>Maine</v>
      </c>
      <c r="S5103" t="str">
        <f t="shared" si="636"/>
        <v>2021-11</v>
      </c>
      <c r="T5103">
        <f>IF(AND(COUNTIF(Calculs!$Q$2:$Q$12,$O5103)&gt;0,COUNTIF(Calculs!$S$2:$S$12,$E5103)&gt;0,COUNTIF(Calculs!$U$2:$U$12,$H5103)&gt;0),1,0)</f>
        <v>1</v>
      </c>
      <c r="U5103">
        <f t="shared" si="637"/>
        <v>4221</v>
      </c>
      <c r="V5103">
        <f t="shared" si="638"/>
        <v>63</v>
      </c>
      <c r="W5103">
        <f t="shared" si="639"/>
        <v>2279.34</v>
      </c>
    </row>
    <row r="5104" spans="1:23" ht="15.75" customHeight="1" x14ac:dyDescent="0.3">
      <c r="A5104" s="2" t="s">
        <v>60</v>
      </c>
      <c r="B5104" s="2">
        <v>1185732</v>
      </c>
      <c r="C5104" s="3">
        <v>44547</v>
      </c>
      <c r="D5104" s="12" t="str" cm="1">
        <f t="array" ref="D5104">_xlfn.SWITCH(WEEKDAY(C5104,2), 1, "Lundi", 2, "Mardi", 3, "Mercredi", 4, "Jeudi", 5, "Vendredi", 6, "Samedi", 7, "Dimanche", "Erreur")</f>
        <v>Vendredi</v>
      </c>
      <c r="E5104" s="2" t="s">
        <v>14</v>
      </c>
      <c r="F5104" s="2" t="s">
        <v>61</v>
      </c>
      <c r="G5104" s="2" t="s">
        <v>62</v>
      </c>
      <c r="H5104" s="4" t="s">
        <v>16</v>
      </c>
      <c r="I5104" s="5">
        <v>62</v>
      </c>
      <c r="J5104" s="6">
        <v>138</v>
      </c>
      <c r="K5104" s="7">
        <v>8556</v>
      </c>
      <c r="L5104" s="7">
        <v>4106.88</v>
      </c>
      <c r="M5104" s="8">
        <v>0.48</v>
      </c>
      <c r="N5104" s="2" t="s">
        <v>82</v>
      </c>
      <c r="O5104">
        <f t="shared" si="632"/>
        <v>2021</v>
      </c>
      <c r="P5104">
        <f t="shared" si="633"/>
        <v>12</v>
      </c>
      <c r="Q5104" t="str">
        <f t="shared" si="634"/>
        <v>déc</v>
      </c>
      <c r="R5104" t="str">
        <f t="shared" si="635"/>
        <v>Maine</v>
      </c>
      <c r="S5104" t="str">
        <f t="shared" si="636"/>
        <v>2021-12</v>
      </c>
      <c r="T5104">
        <f>IF(AND(COUNTIF(Calculs!$Q$2:$Q$12,$O5104)&gt;0,COUNTIF(Calculs!$S$2:$S$12,$E5104)&gt;0,COUNTIF(Calculs!$U$2:$U$12,$H5104)&gt;0),1,0)</f>
        <v>1</v>
      </c>
      <c r="U5104">
        <f t="shared" si="637"/>
        <v>8556</v>
      </c>
      <c r="V5104">
        <f t="shared" si="638"/>
        <v>138</v>
      </c>
      <c r="W5104">
        <f t="shared" si="639"/>
        <v>4106.88</v>
      </c>
    </row>
    <row r="5105" spans="1:23" ht="15.75" customHeight="1" x14ac:dyDescent="0.3">
      <c r="A5105" s="2" t="s">
        <v>60</v>
      </c>
      <c r="B5105" s="2">
        <v>1185732</v>
      </c>
      <c r="C5105" s="3">
        <v>44547</v>
      </c>
      <c r="D5105" s="12" t="str" cm="1">
        <f t="array" ref="D5105">_xlfn.SWITCH(WEEKDAY(C5105,2), 1, "Lundi", 2, "Mardi", 3, "Mercredi", 4, "Jeudi", 5, "Vendredi", 6, "Samedi", 7, "Dimanche", "Erreur")</f>
        <v>Vendredi</v>
      </c>
      <c r="E5105" s="2" t="s">
        <v>14</v>
      </c>
      <c r="F5105" s="2" t="s">
        <v>61</v>
      </c>
      <c r="G5105" s="2" t="s">
        <v>62</v>
      </c>
      <c r="H5105" s="4" t="s">
        <v>18</v>
      </c>
      <c r="I5105" s="5">
        <v>53</v>
      </c>
      <c r="J5105" s="6">
        <v>74</v>
      </c>
      <c r="K5105" s="7">
        <v>3922</v>
      </c>
      <c r="L5105" s="7">
        <v>1961</v>
      </c>
      <c r="M5105" s="8">
        <v>0.5</v>
      </c>
      <c r="N5105" s="2" t="s">
        <v>82</v>
      </c>
      <c r="O5105">
        <f t="shared" si="632"/>
        <v>2021</v>
      </c>
      <c r="P5105">
        <f t="shared" si="633"/>
        <v>12</v>
      </c>
      <c r="Q5105" t="str">
        <f t="shared" si="634"/>
        <v>déc</v>
      </c>
      <c r="R5105" t="str">
        <f t="shared" si="635"/>
        <v>Maine</v>
      </c>
      <c r="S5105" t="str">
        <f t="shared" si="636"/>
        <v>2021-12</v>
      </c>
      <c r="T5105">
        <f>IF(AND(COUNTIF(Calculs!$Q$2:$Q$12,$O5105)&gt;0,COUNTIF(Calculs!$S$2:$S$12,$E5105)&gt;0,COUNTIF(Calculs!$U$2:$U$12,$H5105)&gt;0),1,0)</f>
        <v>1</v>
      </c>
      <c r="U5105">
        <f t="shared" si="637"/>
        <v>3922</v>
      </c>
      <c r="V5105">
        <f t="shared" si="638"/>
        <v>74</v>
      </c>
      <c r="W5105">
        <f t="shared" si="639"/>
        <v>1961</v>
      </c>
    </row>
    <row r="5106" spans="1:23" ht="15.75" customHeight="1" x14ac:dyDescent="0.3">
      <c r="A5106" s="2" t="s">
        <v>60</v>
      </c>
      <c r="B5106" s="2">
        <v>1185732</v>
      </c>
      <c r="C5106" s="3">
        <v>44547</v>
      </c>
      <c r="D5106" s="12" t="str" cm="1">
        <f t="array" ref="D5106">_xlfn.SWITCH(WEEKDAY(C5106,2), 1, "Lundi", 2, "Mardi", 3, "Mercredi", 4, "Jeudi", 5, "Vendredi", 6, "Samedi", 7, "Dimanche", "Erreur")</f>
        <v>Vendredi</v>
      </c>
      <c r="E5106" s="2" t="s">
        <v>14</v>
      </c>
      <c r="F5106" s="2" t="s">
        <v>61</v>
      </c>
      <c r="G5106" s="2" t="s">
        <v>62</v>
      </c>
      <c r="H5106" s="4" t="s">
        <v>19</v>
      </c>
      <c r="I5106" s="5">
        <v>52</v>
      </c>
      <c r="J5106" s="6">
        <v>68</v>
      </c>
      <c r="K5106" s="7">
        <v>3536</v>
      </c>
      <c r="L5106" s="7">
        <v>1768</v>
      </c>
      <c r="M5106" s="8">
        <v>0.5</v>
      </c>
      <c r="N5106" s="2" t="s">
        <v>82</v>
      </c>
      <c r="O5106">
        <f t="shared" si="632"/>
        <v>2021</v>
      </c>
      <c r="P5106">
        <f t="shared" si="633"/>
        <v>12</v>
      </c>
      <c r="Q5106" t="str">
        <f t="shared" si="634"/>
        <v>déc</v>
      </c>
      <c r="R5106" t="str">
        <f t="shared" si="635"/>
        <v>Maine</v>
      </c>
      <c r="S5106" t="str">
        <f t="shared" si="636"/>
        <v>2021-12</v>
      </c>
      <c r="T5106">
        <f>IF(AND(COUNTIF(Calculs!$Q$2:$Q$12,$O5106)&gt;0,COUNTIF(Calculs!$S$2:$S$12,$E5106)&gt;0,COUNTIF(Calculs!$U$2:$U$12,$H5106)&gt;0),1,0)</f>
        <v>1</v>
      </c>
      <c r="U5106">
        <f t="shared" si="637"/>
        <v>3536</v>
      </c>
      <c r="V5106">
        <f t="shared" si="638"/>
        <v>68</v>
      </c>
      <c r="W5106">
        <f t="shared" si="639"/>
        <v>1768</v>
      </c>
    </row>
    <row r="5107" spans="1:23" ht="15.75" customHeight="1" x14ac:dyDescent="0.3">
      <c r="A5107" s="2" t="s">
        <v>60</v>
      </c>
      <c r="B5107" s="2">
        <v>1185732</v>
      </c>
      <c r="C5107" s="3">
        <v>44547</v>
      </c>
      <c r="D5107" s="12" t="str" cm="1">
        <f t="array" ref="D5107">_xlfn.SWITCH(WEEKDAY(C5107,2), 1, "Lundi", 2, "Mardi", 3, "Mercredi", 4, "Jeudi", 5, "Vendredi", 6, "Samedi", 7, "Dimanche", "Erreur")</f>
        <v>Vendredi</v>
      </c>
      <c r="E5107" s="2" t="s">
        <v>14</v>
      </c>
      <c r="F5107" s="2" t="s">
        <v>61</v>
      </c>
      <c r="G5107" s="2" t="s">
        <v>62</v>
      </c>
      <c r="H5107" s="4" t="s">
        <v>20</v>
      </c>
      <c r="I5107" s="5">
        <v>52</v>
      </c>
      <c r="J5107" s="6">
        <v>50</v>
      </c>
      <c r="K5107" s="7">
        <v>2600</v>
      </c>
      <c r="L5107" s="7">
        <v>1118</v>
      </c>
      <c r="M5107" s="8">
        <v>0.43</v>
      </c>
      <c r="N5107" s="2" t="s">
        <v>82</v>
      </c>
      <c r="O5107">
        <f t="shared" si="632"/>
        <v>2021</v>
      </c>
      <c r="P5107">
        <f t="shared" si="633"/>
        <v>12</v>
      </c>
      <c r="Q5107" t="str">
        <f t="shared" si="634"/>
        <v>déc</v>
      </c>
      <c r="R5107" t="str">
        <f t="shared" si="635"/>
        <v>Maine</v>
      </c>
      <c r="S5107" t="str">
        <f t="shared" si="636"/>
        <v>2021-12</v>
      </c>
      <c r="T5107">
        <f>IF(AND(COUNTIF(Calculs!$Q$2:$Q$12,$O5107)&gt;0,COUNTIF(Calculs!$S$2:$S$12,$E5107)&gt;0,COUNTIF(Calculs!$U$2:$U$12,$H5107)&gt;0),1,0)</f>
        <v>1</v>
      </c>
      <c r="U5107">
        <f t="shared" si="637"/>
        <v>2600</v>
      </c>
      <c r="V5107">
        <f t="shared" si="638"/>
        <v>50</v>
      </c>
      <c r="W5107">
        <f t="shared" si="639"/>
        <v>1118</v>
      </c>
    </row>
    <row r="5108" spans="1:23" ht="15.75" customHeight="1" x14ac:dyDescent="0.3">
      <c r="A5108" s="2" t="s">
        <v>60</v>
      </c>
      <c r="B5108" s="2">
        <v>1185732</v>
      </c>
      <c r="C5108" s="3">
        <v>44547</v>
      </c>
      <c r="D5108" s="12" t="str" cm="1">
        <f t="array" ref="D5108">_xlfn.SWITCH(WEEKDAY(C5108,2), 1, "Lundi", 2, "Mardi", 3, "Mercredi", 4, "Jeudi", 5, "Vendredi", 6, "Samedi", 7, "Dimanche", "Erreur")</f>
        <v>Vendredi</v>
      </c>
      <c r="E5108" s="2" t="s">
        <v>14</v>
      </c>
      <c r="F5108" s="2" t="s">
        <v>61</v>
      </c>
      <c r="G5108" s="2" t="s">
        <v>62</v>
      </c>
      <c r="H5108" s="4" t="s">
        <v>21</v>
      </c>
      <c r="I5108" s="5">
        <v>60</v>
      </c>
      <c r="J5108" s="6">
        <v>54</v>
      </c>
      <c r="K5108" s="7">
        <v>3240</v>
      </c>
      <c r="L5108" s="7">
        <v>1166.3999999999999</v>
      </c>
      <c r="M5108" s="8">
        <v>0.36</v>
      </c>
      <c r="N5108" s="2" t="s">
        <v>82</v>
      </c>
      <c r="O5108">
        <f t="shared" si="632"/>
        <v>2021</v>
      </c>
      <c r="P5108">
        <f t="shared" si="633"/>
        <v>12</v>
      </c>
      <c r="Q5108" t="str">
        <f t="shared" si="634"/>
        <v>déc</v>
      </c>
      <c r="R5108" t="str">
        <f t="shared" si="635"/>
        <v>Maine</v>
      </c>
      <c r="S5108" t="str">
        <f t="shared" si="636"/>
        <v>2021-12</v>
      </c>
      <c r="T5108">
        <f>IF(AND(COUNTIF(Calculs!$Q$2:$Q$12,$O5108)&gt;0,COUNTIF(Calculs!$S$2:$S$12,$E5108)&gt;0,COUNTIF(Calculs!$U$2:$U$12,$H5108)&gt;0),1,0)</f>
        <v>1</v>
      </c>
      <c r="U5108">
        <f t="shared" si="637"/>
        <v>3240</v>
      </c>
      <c r="V5108">
        <f t="shared" si="638"/>
        <v>54</v>
      </c>
      <c r="W5108">
        <f t="shared" si="639"/>
        <v>1166.3999999999999</v>
      </c>
    </row>
    <row r="5109" spans="1:23" ht="15.75" customHeight="1" x14ac:dyDescent="0.3">
      <c r="A5109" s="2" t="s">
        <v>60</v>
      </c>
      <c r="B5109" s="2">
        <v>1185732</v>
      </c>
      <c r="C5109" s="3">
        <v>44547</v>
      </c>
      <c r="D5109" s="12" t="str" cm="1">
        <f t="array" ref="D5109">_xlfn.SWITCH(WEEKDAY(C5109,2), 1, "Lundi", 2, "Mardi", 3, "Mercredi", 4, "Jeudi", 5, "Vendredi", 6, "Samedi", 7, "Dimanche", "Erreur")</f>
        <v>Vendredi</v>
      </c>
      <c r="E5109" s="2" t="s">
        <v>14</v>
      </c>
      <c r="F5109" s="2" t="s">
        <v>61</v>
      </c>
      <c r="G5109" s="2" t="s">
        <v>62</v>
      </c>
      <c r="H5109" s="4" t="s">
        <v>22</v>
      </c>
      <c r="I5109" s="5">
        <v>69</v>
      </c>
      <c r="J5109" s="6">
        <v>75</v>
      </c>
      <c r="K5109" s="7">
        <v>5175</v>
      </c>
      <c r="L5109" s="7">
        <v>2742.75</v>
      </c>
      <c r="M5109" s="8">
        <v>0.53</v>
      </c>
      <c r="N5109" s="2" t="s">
        <v>82</v>
      </c>
      <c r="O5109">
        <f t="shared" si="632"/>
        <v>2021</v>
      </c>
      <c r="P5109">
        <f t="shared" si="633"/>
        <v>12</v>
      </c>
      <c r="Q5109" t="str">
        <f t="shared" si="634"/>
        <v>déc</v>
      </c>
      <c r="R5109" t="str">
        <f t="shared" si="635"/>
        <v>Maine</v>
      </c>
      <c r="S5109" t="str">
        <f t="shared" si="636"/>
        <v>2021-12</v>
      </c>
      <c r="T5109">
        <f>IF(AND(COUNTIF(Calculs!$Q$2:$Q$12,$O5109)&gt;0,COUNTIF(Calculs!$S$2:$S$12,$E5109)&gt;0,COUNTIF(Calculs!$U$2:$U$12,$H5109)&gt;0),1,0)</f>
        <v>1</v>
      </c>
      <c r="U5109">
        <f t="shared" si="637"/>
        <v>5175</v>
      </c>
      <c r="V5109">
        <f t="shared" si="638"/>
        <v>75</v>
      </c>
      <c r="W5109">
        <f t="shared" si="639"/>
        <v>2742.75</v>
      </c>
    </row>
    <row r="5110" spans="1:23" ht="15.75" customHeight="1" x14ac:dyDescent="0.3">
      <c r="A5110" s="2" t="s">
        <v>29</v>
      </c>
      <c r="B5110" s="2">
        <v>1128299</v>
      </c>
      <c r="C5110" s="3">
        <v>44206</v>
      </c>
      <c r="D5110" s="12" t="str" cm="1">
        <f t="array" ref="D5110">_xlfn.SWITCH(WEEKDAY(C5110,2), 1, "Lundi", 2, "Mardi", 3, "Mercredi", 4, "Jeudi", 5, "Vendredi", 6, "Samedi", 7, "Dimanche", "Erreur")</f>
        <v>Dimanche</v>
      </c>
      <c r="E5110" s="2" t="s">
        <v>14</v>
      </c>
      <c r="F5110" s="2" t="s">
        <v>61</v>
      </c>
      <c r="G5110" s="2" t="s">
        <v>62</v>
      </c>
      <c r="H5110" s="4" t="s">
        <v>16</v>
      </c>
      <c r="I5110" s="5">
        <v>33</v>
      </c>
      <c r="J5110" s="6">
        <v>98</v>
      </c>
      <c r="K5110" s="7">
        <v>3234</v>
      </c>
      <c r="L5110" s="7">
        <v>1131.8999999999999</v>
      </c>
      <c r="M5110" s="8">
        <v>0.35</v>
      </c>
      <c r="N5110" s="2" t="s">
        <v>82</v>
      </c>
      <c r="O5110">
        <f t="shared" si="632"/>
        <v>2021</v>
      </c>
      <c r="P5110">
        <f t="shared" si="633"/>
        <v>1</v>
      </c>
      <c r="Q5110" t="str">
        <f t="shared" si="634"/>
        <v>janv</v>
      </c>
      <c r="R5110" t="str">
        <f t="shared" si="635"/>
        <v>Maine</v>
      </c>
      <c r="S5110" t="str">
        <f t="shared" si="636"/>
        <v>2021-01</v>
      </c>
      <c r="T5110">
        <f>IF(AND(COUNTIF(Calculs!$Q$2:$Q$12,$O5110)&gt;0,COUNTIF(Calculs!$S$2:$S$12,$E5110)&gt;0,COUNTIF(Calculs!$U$2:$U$12,$H5110)&gt;0),1,0)</f>
        <v>1</v>
      </c>
      <c r="U5110">
        <f t="shared" si="637"/>
        <v>3234</v>
      </c>
      <c r="V5110">
        <f t="shared" si="638"/>
        <v>98</v>
      </c>
      <c r="W5110">
        <f t="shared" si="639"/>
        <v>1131.8999999999999</v>
      </c>
    </row>
    <row r="5111" spans="1:23" ht="15.75" customHeight="1" x14ac:dyDescent="0.3">
      <c r="A5111" s="2" t="s">
        <v>29</v>
      </c>
      <c r="B5111" s="2">
        <v>1128299</v>
      </c>
      <c r="C5111" s="3">
        <v>44206</v>
      </c>
      <c r="D5111" s="12" t="str" cm="1">
        <f t="array" ref="D5111">_xlfn.SWITCH(WEEKDAY(C5111,2), 1, "Lundi", 2, "Mardi", 3, "Mercredi", 4, "Jeudi", 5, "Vendredi", 6, "Samedi", 7, "Dimanche", "Erreur")</f>
        <v>Dimanche</v>
      </c>
      <c r="E5111" s="2" t="s">
        <v>14</v>
      </c>
      <c r="F5111" s="2" t="s">
        <v>61</v>
      </c>
      <c r="G5111" s="2" t="s">
        <v>62</v>
      </c>
      <c r="H5111" s="4" t="s">
        <v>18</v>
      </c>
      <c r="I5111" s="5">
        <v>41</v>
      </c>
      <c r="J5111" s="6">
        <v>109</v>
      </c>
      <c r="K5111" s="7">
        <v>4469</v>
      </c>
      <c r="L5111" s="7">
        <v>1474.77</v>
      </c>
      <c r="M5111" s="8">
        <v>0.33</v>
      </c>
      <c r="N5111" s="2" t="s">
        <v>82</v>
      </c>
      <c r="O5111">
        <f t="shared" si="632"/>
        <v>2021</v>
      </c>
      <c r="P5111">
        <f t="shared" si="633"/>
        <v>1</v>
      </c>
      <c r="Q5111" t="str">
        <f t="shared" si="634"/>
        <v>janv</v>
      </c>
      <c r="R5111" t="str">
        <f t="shared" si="635"/>
        <v>Maine</v>
      </c>
      <c r="S5111" t="str">
        <f t="shared" si="636"/>
        <v>2021-01</v>
      </c>
      <c r="T5111">
        <f>IF(AND(COUNTIF(Calculs!$Q$2:$Q$12,$O5111)&gt;0,COUNTIF(Calculs!$S$2:$S$12,$E5111)&gt;0,COUNTIF(Calculs!$U$2:$U$12,$H5111)&gt;0),1,0)</f>
        <v>1</v>
      </c>
      <c r="U5111">
        <f t="shared" si="637"/>
        <v>4469</v>
      </c>
      <c r="V5111">
        <f t="shared" si="638"/>
        <v>109</v>
      </c>
      <c r="W5111">
        <f t="shared" si="639"/>
        <v>1474.77</v>
      </c>
    </row>
    <row r="5112" spans="1:23" ht="15.75" customHeight="1" x14ac:dyDescent="0.3">
      <c r="A5112" s="2" t="s">
        <v>29</v>
      </c>
      <c r="B5112" s="2">
        <v>1128299</v>
      </c>
      <c r="C5112" s="3">
        <v>44206</v>
      </c>
      <c r="D5112" s="12" t="str" cm="1">
        <f t="array" ref="D5112">_xlfn.SWITCH(WEEKDAY(C5112,2), 1, "Lundi", 2, "Mardi", 3, "Mercredi", 4, "Jeudi", 5, "Vendredi", 6, "Samedi", 7, "Dimanche", "Erreur")</f>
        <v>Dimanche</v>
      </c>
      <c r="E5112" s="2" t="s">
        <v>14</v>
      </c>
      <c r="F5112" s="2" t="s">
        <v>61</v>
      </c>
      <c r="G5112" s="2" t="s">
        <v>62</v>
      </c>
      <c r="H5112" s="4" t="s">
        <v>19</v>
      </c>
      <c r="I5112" s="5">
        <v>43</v>
      </c>
      <c r="J5112" s="6">
        <v>101</v>
      </c>
      <c r="K5112" s="7">
        <v>4343</v>
      </c>
      <c r="L5112" s="7">
        <v>1737.2</v>
      </c>
      <c r="M5112" s="8">
        <v>0.4</v>
      </c>
      <c r="N5112" s="2" t="s">
        <v>82</v>
      </c>
      <c r="O5112">
        <f t="shared" si="632"/>
        <v>2021</v>
      </c>
      <c r="P5112">
        <f t="shared" si="633"/>
        <v>1</v>
      </c>
      <c r="Q5112" t="str">
        <f t="shared" si="634"/>
        <v>janv</v>
      </c>
      <c r="R5112" t="str">
        <f t="shared" si="635"/>
        <v>Maine</v>
      </c>
      <c r="S5112" t="str">
        <f t="shared" si="636"/>
        <v>2021-01</v>
      </c>
      <c r="T5112">
        <f>IF(AND(COUNTIF(Calculs!$Q$2:$Q$12,$O5112)&gt;0,COUNTIF(Calculs!$S$2:$S$12,$E5112)&gt;0,COUNTIF(Calculs!$U$2:$U$12,$H5112)&gt;0),1,0)</f>
        <v>1</v>
      </c>
      <c r="U5112">
        <f t="shared" si="637"/>
        <v>4343</v>
      </c>
      <c r="V5112">
        <f t="shared" si="638"/>
        <v>101</v>
      </c>
      <c r="W5112">
        <f t="shared" si="639"/>
        <v>1737.2</v>
      </c>
    </row>
    <row r="5113" spans="1:23" ht="15.75" customHeight="1" x14ac:dyDescent="0.3">
      <c r="A5113" s="2" t="s">
        <v>29</v>
      </c>
      <c r="B5113" s="2">
        <v>1128299</v>
      </c>
      <c r="C5113" s="3">
        <v>44206</v>
      </c>
      <c r="D5113" s="12" t="str" cm="1">
        <f t="array" ref="D5113">_xlfn.SWITCH(WEEKDAY(C5113,2), 1, "Lundi", 2, "Mardi", 3, "Mercredi", 4, "Jeudi", 5, "Vendredi", 6, "Samedi", 7, "Dimanche", "Erreur")</f>
        <v>Dimanche</v>
      </c>
      <c r="E5113" s="2" t="s">
        <v>14</v>
      </c>
      <c r="F5113" s="2" t="s">
        <v>61</v>
      </c>
      <c r="G5113" s="2" t="s">
        <v>62</v>
      </c>
      <c r="H5113" s="4" t="s">
        <v>20</v>
      </c>
      <c r="I5113" s="5">
        <v>43</v>
      </c>
      <c r="J5113" s="6">
        <v>59</v>
      </c>
      <c r="K5113" s="7">
        <v>2537</v>
      </c>
      <c r="L5113" s="7">
        <v>989.43000000000006</v>
      </c>
      <c r="M5113" s="8">
        <v>0.39</v>
      </c>
      <c r="N5113" s="2" t="s">
        <v>82</v>
      </c>
      <c r="O5113">
        <f t="shared" si="632"/>
        <v>2021</v>
      </c>
      <c r="P5113">
        <f t="shared" si="633"/>
        <v>1</v>
      </c>
      <c r="Q5113" t="str">
        <f t="shared" si="634"/>
        <v>janv</v>
      </c>
      <c r="R5113" t="str">
        <f t="shared" si="635"/>
        <v>Maine</v>
      </c>
      <c r="S5113" t="str">
        <f t="shared" si="636"/>
        <v>2021-01</v>
      </c>
      <c r="T5113">
        <f>IF(AND(COUNTIF(Calculs!$Q$2:$Q$12,$O5113)&gt;0,COUNTIF(Calculs!$S$2:$S$12,$E5113)&gt;0,COUNTIF(Calculs!$U$2:$U$12,$H5113)&gt;0),1,0)</f>
        <v>1</v>
      </c>
      <c r="U5113">
        <f t="shared" si="637"/>
        <v>2537</v>
      </c>
      <c r="V5113">
        <f t="shared" si="638"/>
        <v>59</v>
      </c>
      <c r="W5113">
        <f t="shared" si="639"/>
        <v>989.43000000000006</v>
      </c>
    </row>
    <row r="5114" spans="1:23" ht="15.75" customHeight="1" x14ac:dyDescent="0.3">
      <c r="A5114" s="2" t="s">
        <v>60</v>
      </c>
      <c r="B5114" s="2">
        <v>1185732</v>
      </c>
      <c r="C5114" s="3">
        <v>44220</v>
      </c>
      <c r="D5114" s="12" t="str" cm="1">
        <f t="array" ref="D5114">_xlfn.SWITCH(WEEKDAY(C5114,2), 1, "Lundi", 2, "Mardi", 3, "Mercredi", 4, "Jeudi", 5, "Vendredi", 6, "Samedi", 7, "Dimanche", "Erreur")</f>
        <v>Dimanche</v>
      </c>
      <c r="E5114" s="2" t="s">
        <v>30</v>
      </c>
      <c r="F5114" s="2" t="s">
        <v>63</v>
      </c>
      <c r="G5114" s="2" t="s">
        <v>64</v>
      </c>
      <c r="H5114" s="4" t="s">
        <v>22</v>
      </c>
      <c r="I5114" s="5">
        <v>52</v>
      </c>
      <c r="J5114" s="6">
        <v>84</v>
      </c>
      <c r="K5114" s="7">
        <v>4368</v>
      </c>
      <c r="L5114" s="7">
        <v>1790.8799999999999</v>
      </c>
      <c r="M5114" s="8">
        <v>0.41</v>
      </c>
      <c r="N5114" s="2" t="s">
        <v>82</v>
      </c>
      <c r="O5114">
        <f t="shared" si="632"/>
        <v>2021</v>
      </c>
      <c r="P5114">
        <f t="shared" si="633"/>
        <v>1</v>
      </c>
      <c r="Q5114" t="str">
        <f t="shared" si="634"/>
        <v>janv</v>
      </c>
      <c r="R5114" t="str">
        <f t="shared" si="635"/>
        <v>Alaska</v>
      </c>
      <c r="S5114" t="str">
        <f t="shared" si="636"/>
        <v>2021-01</v>
      </c>
      <c r="T5114">
        <f>IF(AND(COUNTIF(Calculs!$Q$2:$Q$12,$O5114)&gt;0,COUNTIF(Calculs!$S$2:$S$12,$E5114)&gt;0,COUNTIF(Calculs!$U$2:$U$12,$H5114)&gt;0),1,0)</f>
        <v>1</v>
      </c>
      <c r="U5114">
        <f t="shared" si="637"/>
        <v>4368</v>
      </c>
      <c r="V5114">
        <f t="shared" si="638"/>
        <v>84</v>
      </c>
      <c r="W5114">
        <f t="shared" si="639"/>
        <v>1790.8799999999999</v>
      </c>
    </row>
    <row r="5115" spans="1:23" ht="15.75" customHeight="1" x14ac:dyDescent="0.3">
      <c r="A5115" s="2" t="s">
        <v>60</v>
      </c>
      <c r="B5115" s="2">
        <v>1185732</v>
      </c>
      <c r="C5115" s="3">
        <v>44249</v>
      </c>
      <c r="D5115" s="12" t="str" cm="1">
        <f t="array" ref="D5115">_xlfn.SWITCH(WEEKDAY(C5115,2), 1, "Lundi", 2, "Mardi", 3, "Mercredi", 4, "Jeudi", 5, "Vendredi", 6, "Samedi", 7, "Dimanche", "Erreur")</f>
        <v>Lundi</v>
      </c>
      <c r="E5115" s="2" t="s">
        <v>30</v>
      </c>
      <c r="F5115" s="2" t="s">
        <v>63</v>
      </c>
      <c r="G5115" s="2" t="s">
        <v>64</v>
      </c>
      <c r="H5115" s="4" t="s">
        <v>16</v>
      </c>
      <c r="I5115" s="5">
        <v>51</v>
      </c>
      <c r="J5115" s="6">
        <v>173</v>
      </c>
      <c r="K5115" s="7">
        <v>8823</v>
      </c>
      <c r="L5115" s="7">
        <v>4146.8100000000004</v>
      </c>
      <c r="M5115" s="8">
        <v>0.47000000000000003</v>
      </c>
      <c r="N5115" s="2" t="s">
        <v>82</v>
      </c>
      <c r="O5115">
        <f t="shared" si="632"/>
        <v>2021</v>
      </c>
      <c r="P5115">
        <f t="shared" si="633"/>
        <v>2</v>
      </c>
      <c r="Q5115" t="str">
        <f t="shared" si="634"/>
        <v>févr</v>
      </c>
      <c r="R5115" t="str">
        <f t="shared" si="635"/>
        <v>Alaska</v>
      </c>
      <c r="S5115" t="str">
        <f t="shared" si="636"/>
        <v>2021-02</v>
      </c>
      <c r="T5115">
        <f>IF(AND(COUNTIF(Calculs!$Q$2:$Q$12,$O5115)&gt;0,COUNTIF(Calculs!$S$2:$S$12,$E5115)&gt;0,COUNTIF(Calculs!$U$2:$U$12,$H5115)&gt;0),1,0)</f>
        <v>1</v>
      </c>
      <c r="U5115">
        <f t="shared" si="637"/>
        <v>8823</v>
      </c>
      <c r="V5115">
        <f t="shared" si="638"/>
        <v>173</v>
      </c>
      <c r="W5115">
        <f t="shared" si="639"/>
        <v>4146.8100000000004</v>
      </c>
    </row>
    <row r="5116" spans="1:23" ht="15.75" customHeight="1" x14ac:dyDescent="0.3">
      <c r="A5116" s="2" t="s">
        <v>60</v>
      </c>
      <c r="B5116" s="2">
        <v>1185732</v>
      </c>
      <c r="C5116" s="3">
        <v>44249</v>
      </c>
      <c r="D5116" s="12" t="str" cm="1">
        <f t="array" ref="D5116">_xlfn.SWITCH(WEEKDAY(C5116,2), 1, "Lundi", 2, "Mardi", 3, "Mercredi", 4, "Jeudi", 5, "Vendredi", 6, "Samedi", 7, "Dimanche", "Erreur")</f>
        <v>Lundi</v>
      </c>
      <c r="E5116" s="2" t="s">
        <v>30</v>
      </c>
      <c r="F5116" s="2" t="s">
        <v>63</v>
      </c>
      <c r="G5116" s="2" t="s">
        <v>64</v>
      </c>
      <c r="H5116" s="4" t="s">
        <v>18</v>
      </c>
      <c r="I5116" s="5">
        <v>53</v>
      </c>
      <c r="J5116" s="6">
        <v>65</v>
      </c>
      <c r="K5116" s="7">
        <v>3445</v>
      </c>
      <c r="L5116" s="7">
        <v>1653.6000000000001</v>
      </c>
      <c r="M5116" s="8">
        <v>0.48000000000000004</v>
      </c>
      <c r="N5116" s="2" t="s">
        <v>82</v>
      </c>
      <c r="O5116">
        <f t="shared" si="632"/>
        <v>2021</v>
      </c>
      <c r="P5116">
        <f t="shared" si="633"/>
        <v>2</v>
      </c>
      <c r="Q5116" t="str">
        <f t="shared" si="634"/>
        <v>févr</v>
      </c>
      <c r="R5116" t="str">
        <f t="shared" si="635"/>
        <v>Alaska</v>
      </c>
      <c r="S5116" t="str">
        <f t="shared" si="636"/>
        <v>2021-02</v>
      </c>
      <c r="T5116">
        <f>IF(AND(COUNTIF(Calculs!$Q$2:$Q$12,$O5116)&gt;0,COUNTIF(Calculs!$S$2:$S$12,$E5116)&gt;0,COUNTIF(Calculs!$U$2:$U$12,$H5116)&gt;0),1,0)</f>
        <v>1</v>
      </c>
      <c r="U5116">
        <f t="shared" si="637"/>
        <v>3445</v>
      </c>
      <c r="V5116">
        <f t="shared" si="638"/>
        <v>65</v>
      </c>
      <c r="W5116">
        <f t="shared" si="639"/>
        <v>1653.6000000000001</v>
      </c>
    </row>
    <row r="5117" spans="1:23" ht="15.75" customHeight="1" x14ac:dyDescent="0.3">
      <c r="A5117" s="2" t="s">
        <v>60</v>
      </c>
      <c r="B5117" s="2">
        <v>1185732</v>
      </c>
      <c r="C5117" s="3">
        <v>44249</v>
      </c>
      <c r="D5117" s="12" t="str" cm="1">
        <f t="array" ref="D5117">_xlfn.SWITCH(WEEKDAY(C5117,2), 1, "Lundi", 2, "Mardi", 3, "Mercredi", 4, "Jeudi", 5, "Vendredi", 6, "Samedi", 7, "Dimanche", "Erreur")</f>
        <v>Lundi</v>
      </c>
      <c r="E5117" s="2" t="s">
        <v>30</v>
      </c>
      <c r="F5117" s="2" t="s">
        <v>63</v>
      </c>
      <c r="G5117" s="2" t="s">
        <v>64</v>
      </c>
      <c r="H5117" s="4" t="s">
        <v>19</v>
      </c>
      <c r="I5117" s="5">
        <v>43</v>
      </c>
      <c r="J5117" s="6">
        <v>77</v>
      </c>
      <c r="K5117" s="7">
        <v>3311</v>
      </c>
      <c r="L5117" s="7">
        <v>1225.07</v>
      </c>
      <c r="M5117" s="8">
        <v>0.37</v>
      </c>
      <c r="N5117" s="2" t="s">
        <v>82</v>
      </c>
      <c r="O5117">
        <f t="shared" si="632"/>
        <v>2021</v>
      </c>
      <c r="P5117">
        <f t="shared" si="633"/>
        <v>2</v>
      </c>
      <c r="Q5117" t="str">
        <f t="shared" si="634"/>
        <v>févr</v>
      </c>
      <c r="R5117" t="str">
        <f t="shared" si="635"/>
        <v>Alaska</v>
      </c>
      <c r="S5117" t="str">
        <f t="shared" si="636"/>
        <v>2021-02</v>
      </c>
      <c r="T5117">
        <f>IF(AND(COUNTIF(Calculs!$Q$2:$Q$12,$O5117)&gt;0,COUNTIF(Calculs!$S$2:$S$12,$E5117)&gt;0,COUNTIF(Calculs!$U$2:$U$12,$H5117)&gt;0),1,0)</f>
        <v>1</v>
      </c>
      <c r="U5117">
        <f t="shared" si="637"/>
        <v>3311</v>
      </c>
      <c r="V5117">
        <f t="shared" si="638"/>
        <v>77</v>
      </c>
      <c r="W5117">
        <f t="shared" si="639"/>
        <v>1225.07</v>
      </c>
    </row>
    <row r="5118" spans="1:23" ht="15.75" customHeight="1" x14ac:dyDescent="0.3">
      <c r="A5118" s="2" t="s">
        <v>60</v>
      </c>
      <c r="B5118" s="2">
        <v>1185732</v>
      </c>
      <c r="C5118" s="3">
        <v>44249</v>
      </c>
      <c r="D5118" s="12" t="str" cm="1">
        <f t="array" ref="D5118">_xlfn.SWITCH(WEEKDAY(C5118,2), 1, "Lundi", 2, "Mardi", 3, "Mercredi", 4, "Jeudi", 5, "Vendredi", 6, "Samedi", 7, "Dimanche", "Erreur")</f>
        <v>Lundi</v>
      </c>
      <c r="E5118" s="2" t="s">
        <v>30</v>
      </c>
      <c r="F5118" s="2" t="s">
        <v>63</v>
      </c>
      <c r="G5118" s="2" t="s">
        <v>64</v>
      </c>
      <c r="H5118" s="4" t="s">
        <v>20</v>
      </c>
      <c r="I5118" s="5">
        <v>49</v>
      </c>
      <c r="J5118" s="6">
        <v>46</v>
      </c>
      <c r="K5118" s="7">
        <v>2254</v>
      </c>
      <c r="L5118" s="7">
        <v>879.06000000000006</v>
      </c>
      <c r="M5118" s="8">
        <v>0.39</v>
      </c>
      <c r="N5118" s="2" t="s">
        <v>82</v>
      </c>
      <c r="O5118">
        <f t="shared" si="632"/>
        <v>2021</v>
      </c>
      <c r="P5118">
        <f t="shared" si="633"/>
        <v>2</v>
      </c>
      <c r="Q5118" t="str">
        <f t="shared" si="634"/>
        <v>févr</v>
      </c>
      <c r="R5118" t="str">
        <f t="shared" si="635"/>
        <v>Alaska</v>
      </c>
      <c r="S5118" t="str">
        <f t="shared" si="636"/>
        <v>2021-02</v>
      </c>
      <c r="T5118">
        <f>IF(AND(COUNTIF(Calculs!$Q$2:$Q$12,$O5118)&gt;0,COUNTIF(Calculs!$S$2:$S$12,$E5118)&gt;0,COUNTIF(Calculs!$U$2:$U$12,$H5118)&gt;0),1,0)</f>
        <v>1</v>
      </c>
      <c r="U5118">
        <f t="shared" si="637"/>
        <v>2254</v>
      </c>
      <c r="V5118">
        <f t="shared" si="638"/>
        <v>46</v>
      </c>
      <c r="W5118">
        <f t="shared" si="639"/>
        <v>879.06000000000006</v>
      </c>
    </row>
    <row r="5119" spans="1:23" ht="15.75" customHeight="1" x14ac:dyDescent="0.3">
      <c r="A5119" s="2" t="s">
        <v>60</v>
      </c>
      <c r="B5119" s="2">
        <v>1185732</v>
      </c>
      <c r="C5119" s="3">
        <v>44249</v>
      </c>
      <c r="D5119" s="12" t="str" cm="1">
        <f t="array" ref="D5119">_xlfn.SWITCH(WEEKDAY(C5119,2), 1, "Lundi", 2, "Mardi", 3, "Mercredi", 4, "Jeudi", 5, "Vendredi", 6, "Samedi", 7, "Dimanche", "Erreur")</f>
        <v>Lundi</v>
      </c>
      <c r="E5119" s="2" t="s">
        <v>30</v>
      </c>
      <c r="F5119" s="2" t="s">
        <v>63</v>
      </c>
      <c r="G5119" s="2" t="s">
        <v>64</v>
      </c>
      <c r="H5119" s="4" t="s">
        <v>21</v>
      </c>
      <c r="I5119" s="5">
        <v>60</v>
      </c>
      <c r="J5119" s="6">
        <v>75</v>
      </c>
      <c r="K5119" s="7">
        <v>4500</v>
      </c>
      <c r="L5119" s="7">
        <v>1710</v>
      </c>
      <c r="M5119" s="8">
        <v>0.38</v>
      </c>
      <c r="N5119" s="2" t="s">
        <v>82</v>
      </c>
      <c r="O5119">
        <f t="shared" si="632"/>
        <v>2021</v>
      </c>
      <c r="P5119">
        <f t="shared" si="633"/>
        <v>2</v>
      </c>
      <c r="Q5119" t="str">
        <f t="shared" si="634"/>
        <v>févr</v>
      </c>
      <c r="R5119" t="str">
        <f t="shared" si="635"/>
        <v>Alaska</v>
      </c>
      <c r="S5119" t="str">
        <f t="shared" si="636"/>
        <v>2021-02</v>
      </c>
      <c r="T5119">
        <f>IF(AND(COUNTIF(Calculs!$Q$2:$Q$12,$O5119)&gt;0,COUNTIF(Calculs!$S$2:$S$12,$E5119)&gt;0,COUNTIF(Calculs!$U$2:$U$12,$H5119)&gt;0),1,0)</f>
        <v>1</v>
      </c>
      <c r="U5119">
        <f t="shared" si="637"/>
        <v>4500</v>
      </c>
      <c r="V5119">
        <f t="shared" si="638"/>
        <v>75</v>
      </c>
      <c r="W5119">
        <f t="shared" si="639"/>
        <v>1710</v>
      </c>
    </row>
    <row r="5120" spans="1:23" ht="15.75" customHeight="1" x14ac:dyDescent="0.3">
      <c r="A5120" s="2" t="s">
        <v>60</v>
      </c>
      <c r="B5120" s="2">
        <v>1185732</v>
      </c>
      <c r="C5120" s="3">
        <v>44249</v>
      </c>
      <c r="D5120" s="12" t="str" cm="1">
        <f t="array" ref="D5120">_xlfn.SWITCH(WEEKDAY(C5120,2), 1, "Lundi", 2, "Mardi", 3, "Mercredi", 4, "Jeudi", 5, "Vendredi", 6, "Samedi", 7, "Dimanche", "Erreur")</f>
        <v>Lundi</v>
      </c>
      <c r="E5120" s="2" t="s">
        <v>30</v>
      </c>
      <c r="F5120" s="2" t="s">
        <v>63</v>
      </c>
      <c r="G5120" s="2" t="s">
        <v>64</v>
      </c>
      <c r="H5120" s="4" t="s">
        <v>22</v>
      </c>
      <c r="I5120" s="5">
        <v>52</v>
      </c>
      <c r="J5120" s="6">
        <v>102</v>
      </c>
      <c r="K5120" s="7">
        <v>5304</v>
      </c>
      <c r="L5120" s="7">
        <v>2333.7600000000002</v>
      </c>
      <c r="M5120" s="8">
        <v>0.44</v>
      </c>
      <c r="N5120" s="2" t="s">
        <v>82</v>
      </c>
      <c r="O5120">
        <f t="shared" si="632"/>
        <v>2021</v>
      </c>
      <c r="P5120">
        <f t="shared" si="633"/>
        <v>2</v>
      </c>
      <c r="Q5120" t="str">
        <f t="shared" si="634"/>
        <v>févr</v>
      </c>
      <c r="R5120" t="str">
        <f t="shared" si="635"/>
        <v>Alaska</v>
      </c>
      <c r="S5120" t="str">
        <f t="shared" si="636"/>
        <v>2021-02</v>
      </c>
      <c r="T5120">
        <f>IF(AND(COUNTIF(Calculs!$Q$2:$Q$12,$O5120)&gt;0,COUNTIF(Calculs!$S$2:$S$12,$E5120)&gt;0,COUNTIF(Calculs!$U$2:$U$12,$H5120)&gt;0),1,0)</f>
        <v>1</v>
      </c>
      <c r="U5120">
        <f t="shared" si="637"/>
        <v>5304</v>
      </c>
      <c r="V5120">
        <f t="shared" si="638"/>
        <v>102</v>
      </c>
      <c r="W5120">
        <f t="shared" si="639"/>
        <v>2333.7600000000002</v>
      </c>
    </row>
    <row r="5121" spans="1:23" ht="15.75" customHeight="1" x14ac:dyDescent="0.3">
      <c r="A5121" s="2" t="s">
        <v>60</v>
      </c>
      <c r="B5121" s="2">
        <v>1185732</v>
      </c>
      <c r="C5121" s="3">
        <v>44275</v>
      </c>
      <c r="D5121" s="12" t="str" cm="1">
        <f t="array" ref="D5121">_xlfn.SWITCH(WEEKDAY(C5121,2), 1, "Lundi", 2, "Mardi", 3, "Mercredi", 4, "Jeudi", 5, "Vendredi", 6, "Samedi", 7, "Dimanche", "Erreur")</f>
        <v>Samedi</v>
      </c>
      <c r="E5121" s="2" t="s">
        <v>30</v>
      </c>
      <c r="F5121" s="2" t="s">
        <v>63</v>
      </c>
      <c r="G5121" s="2" t="s">
        <v>64</v>
      </c>
      <c r="H5121" s="4" t="s">
        <v>16</v>
      </c>
      <c r="I5121" s="5">
        <v>53</v>
      </c>
      <c r="J5121" s="6">
        <v>153</v>
      </c>
      <c r="K5121" s="7">
        <v>8109</v>
      </c>
      <c r="L5121" s="7">
        <v>3973.4100000000003</v>
      </c>
      <c r="M5121" s="8">
        <v>0.49000000000000005</v>
      </c>
      <c r="N5121" s="2" t="s">
        <v>82</v>
      </c>
      <c r="O5121">
        <f t="shared" si="632"/>
        <v>2021</v>
      </c>
      <c r="P5121">
        <f t="shared" si="633"/>
        <v>3</v>
      </c>
      <c r="Q5121" t="str">
        <f t="shared" si="634"/>
        <v>mars</v>
      </c>
      <c r="R5121" t="str">
        <f t="shared" si="635"/>
        <v>Alaska</v>
      </c>
      <c r="S5121" t="str">
        <f t="shared" si="636"/>
        <v>2021-03</v>
      </c>
      <c r="T5121">
        <f>IF(AND(COUNTIF(Calculs!$Q$2:$Q$12,$O5121)&gt;0,COUNTIF(Calculs!$S$2:$S$12,$E5121)&gt;0,COUNTIF(Calculs!$U$2:$U$12,$H5121)&gt;0),1,0)</f>
        <v>1</v>
      </c>
      <c r="U5121">
        <f t="shared" si="637"/>
        <v>8109</v>
      </c>
      <c r="V5121">
        <f t="shared" si="638"/>
        <v>153</v>
      </c>
      <c r="W5121">
        <f t="shared" si="639"/>
        <v>3973.4100000000003</v>
      </c>
    </row>
    <row r="5122" spans="1:23" ht="15.75" customHeight="1" x14ac:dyDescent="0.3">
      <c r="A5122" s="2" t="s">
        <v>60</v>
      </c>
      <c r="B5122" s="2">
        <v>1185732</v>
      </c>
      <c r="C5122" s="3">
        <v>44275</v>
      </c>
      <c r="D5122" s="12" t="str" cm="1">
        <f t="array" ref="D5122">_xlfn.SWITCH(WEEKDAY(C5122,2), 1, "Lundi", 2, "Mardi", 3, "Mercredi", 4, "Jeudi", 5, "Vendredi", 6, "Samedi", 7, "Dimanche", "Erreur")</f>
        <v>Samedi</v>
      </c>
      <c r="E5122" s="2" t="s">
        <v>30</v>
      </c>
      <c r="F5122" s="2" t="s">
        <v>63</v>
      </c>
      <c r="G5122" s="2" t="s">
        <v>64</v>
      </c>
      <c r="H5122" s="4" t="s">
        <v>18</v>
      </c>
      <c r="I5122" s="5">
        <v>52</v>
      </c>
      <c r="J5122" s="6">
        <v>65</v>
      </c>
      <c r="K5122" s="7">
        <v>3380</v>
      </c>
      <c r="L5122" s="7">
        <v>1690</v>
      </c>
      <c r="M5122" s="8">
        <v>0.5</v>
      </c>
      <c r="N5122" s="2" t="s">
        <v>82</v>
      </c>
      <c r="O5122">
        <f t="shared" si="632"/>
        <v>2021</v>
      </c>
      <c r="P5122">
        <f t="shared" si="633"/>
        <v>3</v>
      </c>
      <c r="Q5122" t="str">
        <f t="shared" si="634"/>
        <v>mars</v>
      </c>
      <c r="R5122" t="str">
        <f t="shared" si="635"/>
        <v>Alaska</v>
      </c>
      <c r="S5122" t="str">
        <f t="shared" si="636"/>
        <v>2021-03</v>
      </c>
      <c r="T5122">
        <f>IF(AND(COUNTIF(Calculs!$Q$2:$Q$12,$O5122)&gt;0,COUNTIF(Calculs!$S$2:$S$12,$E5122)&gt;0,COUNTIF(Calculs!$U$2:$U$12,$H5122)&gt;0),1,0)</f>
        <v>1</v>
      </c>
      <c r="U5122">
        <f t="shared" si="637"/>
        <v>3380</v>
      </c>
      <c r="V5122">
        <f t="shared" si="638"/>
        <v>65</v>
      </c>
      <c r="W5122">
        <f t="shared" si="639"/>
        <v>1690</v>
      </c>
    </row>
    <row r="5123" spans="1:23" ht="15.75" customHeight="1" x14ac:dyDescent="0.3">
      <c r="A5123" s="2" t="s">
        <v>60</v>
      </c>
      <c r="B5123" s="2">
        <v>1185732</v>
      </c>
      <c r="C5123" s="3">
        <v>44275</v>
      </c>
      <c r="D5123" s="12" t="str" cm="1">
        <f t="array" ref="D5123">_xlfn.SWITCH(WEEKDAY(C5123,2), 1, "Lundi", 2, "Mardi", 3, "Mercredi", 4, "Jeudi", 5, "Vendredi", 6, "Samedi", 7, "Dimanche", "Erreur")</f>
        <v>Samedi</v>
      </c>
      <c r="E5123" s="2" t="s">
        <v>30</v>
      </c>
      <c r="F5123" s="2" t="s">
        <v>63</v>
      </c>
      <c r="G5123" s="2" t="s">
        <v>64</v>
      </c>
      <c r="H5123" s="4" t="s">
        <v>19</v>
      </c>
      <c r="I5123" s="5">
        <v>41</v>
      </c>
      <c r="J5123" s="6">
        <v>69</v>
      </c>
      <c r="K5123" s="7">
        <v>2829</v>
      </c>
      <c r="L5123" s="7">
        <v>1046.73</v>
      </c>
      <c r="M5123" s="8">
        <v>0.37</v>
      </c>
      <c r="N5123" s="2" t="s">
        <v>82</v>
      </c>
      <c r="O5123">
        <f t="shared" ref="O5123:O5186" si="640">YEAR($C5123)</f>
        <v>2021</v>
      </c>
      <c r="P5123">
        <f t="shared" ref="P5123:P5186" si="641">MONTH($C5123)</f>
        <v>3</v>
      </c>
      <c r="Q5123" t="str">
        <f t="shared" ref="Q5123:Q5186" si="642">TEXT($C5123,"mmm")</f>
        <v>mars</v>
      </c>
      <c r="R5123" t="str">
        <f t="shared" ref="R5123:R5186" si="643">SUBSTITUTE(SUBSTITUTE($F5123,"Sud ","South "),"Ouest ","West ")</f>
        <v>Alaska</v>
      </c>
      <c r="S5123" t="str">
        <f t="shared" ref="S5123:S5186" si="644">TEXT($C5123,"aaaa-mm")</f>
        <v>2021-03</v>
      </c>
      <c r="T5123">
        <f>IF(AND(COUNTIF(Calculs!$Q$2:$Q$12,$O5123)&gt;0,COUNTIF(Calculs!$S$2:$S$12,$E5123)&gt;0,COUNTIF(Calculs!$U$2:$U$12,$H5123)&gt;0),1,0)</f>
        <v>1</v>
      </c>
      <c r="U5123">
        <f t="shared" ref="U5123:U5186" si="645">$K5123*$T5123</f>
        <v>2829</v>
      </c>
      <c r="V5123">
        <f t="shared" ref="V5123:V5186" si="646">$J5123*$T5123</f>
        <v>69</v>
      </c>
      <c r="W5123">
        <f t="shared" ref="W5123:W5186" si="647">$L5123*$T5123</f>
        <v>1046.73</v>
      </c>
    </row>
    <row r="5124" spans="1:23" ht="15.75" customHeight="1" x14ac:dyDescent="0.3">
      <c r="A5124" s="2" t="s">
        <v>60</v>
      </c>
      <c r="B5124" s="2">
        <v>1185732</v>
      </c>
      <c r="C5124" s="3">
        <v>44275</v>
      </c>
      <c r="D5124" s="12" t="str" cm="1">
        <f t="array" ref="D5124">_xlfn.SWITCH(WEEKDAY(C5124,2), 1, "Lundi", 2, "Mardi", 3, "Mercredi", 4, "Jeudi", 5, "Vendredi", 6, "Samedi", 7, "Dimanche", "Erreur")</f>
        <v>Samedi</v>
      </c>
      <c r="E5124" s="2" t="s">
        <v>30</v>
      </c>
      <c r="F5124" s="2" t="s">
        <v>63</v>
      </c>
      <c r="G5124" s="2" t="s">
        <v>64</v>
      </c>
      <c r="H5124" s="4" t="s">
        <v>20</v>
      </c>
      <c r="I5124" s="5">
        <v>49</v>
      </c>
      <c r="J5124" s="6">
        <v>36</v>
      </c>
      <c r="K5124" s="7">
        <v>1764</v>
      </c>
      <c r="L5124" s="7">
        <v>670.32</v>
      </c>
      <c r="M5124" s="8">
        <v>0.38</v>
      </c>
      <c r="N5124" s="2" t="s">
        <v>82</v>
      </c>
      <c r="O5124">
        <f t="shared" si="640"/>
        <v>2021</v>
      </c>
      <c r="P5124">
        <f t="shared" si="641"/>
        <v>3</v>
      </c>
      <c r="Q5124" t="str">
        <f t="shared" si="642"/>
        <v>mars</v>
      </c>
      <c r="R5124" t="str">
        <f t="shared" si="643"/>
        <v>Alaska</v>
      </c>
      <c r="S5124" t="str">
        <f t="shared" si="644"/>
        <v>2021-03</v>
      </c>
      <c r="T5124">
        <f>IF(AND(COUNTIF(Calculs!$Q$2:$Q$12,$O5124)&gt;0,COUNTIF(Calculs!$S$2:$S$12,$E5124)&gt;0,COUNTIF(Calculs!$U$2:$U$12,$H5124)&gt;0),1,0)</f>
        <v>1</v>
      </c>
      <c r="U5124">
        <f t="shared" si="645"/>
        <v>1764</v>
      </c>
      <c r="V5124">
        <f t="shared" si="646"/>
        <v>36</v>
      </c>
      <c r="W5124">
        <f t="shared" si="647"/>
        <v>670.32</v>
      </c>
    </row>
    <row r="5125" spans="1:23" ht="15.75" customHeight="1" x14ac:dyDescent="0.3">
      <c r="A5125" s="2" t="s">
        <v>60</v>
      </c>
      <c r="B5125" s="2">
        <v>1185732</v>
      </c>
      <c r="C5125" s="3">
        <v>44275</v>
      </c>
      <c r="D5125" s="12" t="str" cm="1">
        <f t="array" ref="D5125">_xlfn.SWITCH(WEEKDAY(C5125,2), 1, "Lundi", 2, "Mardi", 3, "Mercredi", 4, "Jeudi", 5, "Vendredi", 6, "Samedi", 7, "Dimanche", "Erreur")</f>
        <v>Samedi</v>
      </c>
      <c r="E5125" s="2" t="s">
        <v>30</v>
      </c>
      <c r="F5125" s="2" t="s">
        <v>63</v>
      </c>
      <c r="G5125" s="2" t="s">
        <v>64</v>
      </c>
      <c r="H5125" s="4" t="s">
        <v>21</v>
      </c>
      <c r="I5125" s="5">
        <v>64</v>
      </c>
      <c r="J5125" s="6">
        <v>53</v>
      </c>
      <c r="K5125" s="7">
        <v>3392</v>
      </c>
      <c r="L5125" s="7">
        <v>1322.88</v>
      </c>
      <c r="M5125" s="8">
        <v>0.39</v>
      </c>
      <c r="N5125" s="2" t="s">
        <v>82</v>
      </c>
      <c r="O5125">
        <f t="shared" si="640"/>
        <v>2021</v>
      </c>
      <c r="P5125">
        <f t="shared" si="641"/>
        <v>3</v>
      </c>
      <c r="Q5125" t="str">
        <f t="shared" si="642"/>
        <v>mars</v>
      </c>
      <c r="R5125" t="str">
        <f t="shared" si="643"/>
        <v>Alaska</v>
      </c>
      <c r="S5125" t="str">
        <f t="shared" si="644"/>
        <v>2021-03</v>
      </c>
      <c r="T5125">
        <f>IF(AND(COUNTIF(Calculs!$Q$2:$Q$12,$O5125)&gt;0,COUNTIF(Calculs!$S$2:$S$12,$E5125)&gt;0,COUNTIF(Calculs!$U$2:$U$12,$H5125)&gt;0),1,0)</f>
        <v>1</v>
      </c>
      <c r="U5125">
        <f t="shared" si="645"/>
        <v>3392</v>
      </c>
      <c r="V5125">
        <f t="shared" si="646"/>
        <v>53</v>
      </c>
      <c r="W5125">
        <f t="shared" si="647"/>
        <v>1322.88</v>
      </c>
    </row>
    <row r="5126" spans="1:23" ht="15.75" customHeight="1" x14ac:dyDescent="0.3">
      <c r="A5126" s="2" t="s">
        <v>60</v>
      </c>
      <c r="B5126" s="2">
        <v>1185732</v>
      </c>
      <c r="C5126" s="3">
        <v>44275</v>
      </c>
      <c r="D5126" s="12" t="str" cm="1">
        <f t="array" ref="D5126">_xlfn.SWITCH(WEEKDAY(C5126,2), 1, "Lundi", 2, "Mardi", 3, "Mercredi", 4, "Jeudi", 5, "Vendredi", 6, "Samedi", 7, "Dimanche", "Erreur")</f>
        <v>Samedi</v>
      </c>
      <c r="E5126" s="2" t="s">
        <v>30</v>
      </c>
      <c r="F5126" s="2" t="s">
        <v>63</v>
      </c>
      <c r="G5126" s="2" t="s">
        <v>64</v>
      </c>
      <c r="H5126" s="4" t="s">
        <v>22</v>
      </c>
      <c r="I5126" s="5">
        <v>53</v>
      </c>
      <c r="J5126" s="6">
        <v>72</v>
      </c>
      <c r="K5126" s="7">
        <v>3816</v>
      </c>
      <c r="L5126" s="7">
        <v>1526.4</v>
      </c>
      <c r="M5126" s="8">
        <v>0.4</v>
      </c>
      <c r="N5126" s="2" t="s">
        <v>82</v>
      </c>
      <c r="O5126">
        <f t="shared" si="640"/>
        <v>2021</v>
      </c>
      <c r="P5126">
        <f t="shared" si="641"/>
        <v>3</v>
      </c>
      <c r="Q5126" t="str">
        <f t="shared" si="642"/>
        <v>mars</v>
      </c>
      <c r="R5126" t="str">
        <f t="shared" si="643"/>
        <v>Alaska</v>
      </c>
      <c r="S5126" t="str">
        <f t="shared" si="644"/>
        <v>2021-03</v>
      </c>
      <c r="T5126">
        <f>IF(AND(COUNTIF(Calculs!$Q$2:$Q$12,$O5126)&gt;0,COUNTIF(Calculs!$S$2:$S$12,$E5126)&gt;0,COUNTIF(Calculs!$U$2:$U$12,$H5126)&gt;0),1,0)</f>
        <v>1</v>
      </c>
      <c r="U5126">
        <f t="shared" si="645"/>
        <v>3816</v>
      </c>
      <c r="V5126">
        <f t="shared" si="646"/>
        <v>72</v>
      </c>
      <c r="W5126">
        <f t="shared" si="647"/>
        <v>1526.4</v>
      </c>
    </row>
    <row r="5127" spans="1:23" ht="15.75" customHeight="1" x14ac:dyDescent="0.3">
      <c r="A5127" s="2" t="s">
        <v>60</v>
      </c>
      <c r="B5127" s="2">
        <v>1185732</v>
      </c>
      <c r="C5127" s="3">
        <v>44307</v>
      </c>
      <c r="D5127" s="12" t="str" cm="1">
        <f t="array" ref="D5127">_xlfn.SWITCH(WEEKDAY(C5127,2), 1, "Lundi", 2, "Mardi", 3, "Mercredi", 4, "Jeudi", 5, "Vendredi", 6, "Samedi", 7, "Dimanche", "Erreur")</f>
        <v>Mercredi</v>
      </c>
      <c r="E5127" s="2" t="s">
        <v>30</v>
      </c>
      <c r="F5127" s="2" t="s">
        <v>63</v>
      </c>
      <c r="G5127" s="2" t="s">
        <v>64</v>
      </c>
      <c r="H5127" s="4" t="s">
        <v>16</v>
      </c>
      <c r="I5127" s="5">
        <v>54</v>
      </c>
      <c r="J5127" s="6">
        <v>131</v>
      </c>
      <c r="K5127" s="7">
        <v>7074</v>
      </c>
      <c r="L5127" s="7">
        <v>3254.04</v>
      </c>
      <c r="M5127" s="8">
        <v>0.46</v>
      </c>
      <c r="N5127" s="2" t="s">
        <v>82</v>
      </c>
      <c r="O5127">
        <f t="shared" si="640"/>
        <v>2021</v>
      </c>
      <c r="P5127">
        <f t="shared" si="641"/>
        <v>4</v>
      </c>
      <c r="Q5127" t="str">
        <f t="shared" si="642"/>
        <v>avr</v>
      </c>
      <c r="R5127" t="str">
        <f t="shared" si="643"/>
        <v>Alaska</v>
      </c>
      <c r="S5127" t="str">
        <f t="shared" si="644"/>
        <v>2021-04</v>
      </c>
      <c r="T5127">
        <f>IF(AND(COUNTIF(Calculs!$Q$2:$Q$12,$O5127)&gt;0,COUNTIF(Calculs!$S$2:$S$12,$E5127)&gt;0,COUNTIF(Calculs!$U$2:$U$12,$H5127)&gt;0),1,0)</f>
        <v>1</v>
      </c>
      <c r="U5127">
        <f t="shared" si="645"/>
        <v>7074</v>
      </c>
      <c r="V5127">
        <f t="shared" si="646"/>
        <v>131</v>
      </c>
      <c r="W5127">
        <f t="shared" si="647"/>
        <v>3254.04</v>
      </c>
    </row>
    <row r="5128" spans="1:23" ht="15.75" customHeight="1" x14ac:dyDescent="0.3">
      <c r="A5128" s="2" t="s">
        <v>60</v>
      </c>
      <c r="B5128" s="2">
        <v>1185732</v>
      </c>
      <c r="C5128" s="3">
        <v>44307</v>
      </c>
      <c r="D5128" s="12" t="str" cm="1">
        <f t="array" ref="D5128">_xlfn.SWITCH(WEEKDAY(C5128,2), 1, "Lundi", 2, "Mardi", 3, "Mercredi", 4, "Jeudi", 5, "Vendredi", 6, "Samedi", 7, "Dimanche", "Erreur")</f>
        <v>Mercredi</v>
      </c>
      <c r="E5128" s="2" t="s">
        <v>30</v>
      </c>
      <c r="F5128" s="2" t="s">
        <v>63</v>
      </c>
      <c r="G5128" s="2" t="s">
        <v>64</v>
      </c>
      <c r="H5128" s="4" t="s">
        <v>18</v>
      </c>
      <c r="I5128" s="5">
        <v>50</v>
      </c>
      <c r="J5128" s="6">
        <v>61</v>
      </c>
      <c r="K5128" s="7">
        <v>3050</v>
      </c>
      <c r="L5128" s="7">
        <v>1525</v>
      </c>
      <c r="M5128" s="8">
        <v>0.5</v>
      </c>
      <c r="N5128" s="2" t="s">
        <v>82</v>
      </c>
      <c r="O5128">
        <f t="shared" si="640"/>
        <v>2021</v>
      </c>
      <c r="P5128">
        <f t="shared" si="641"/>
        <v>4</v>
      </c>
      <c r="Q5128" t="str">
        <f t="shared" si="642"/>
        <v>avr</v>
      </c>
      <c r="R5128" t="str">
        <f t="shared" si="643"/>
        <v>Alaska</v>
      </c>
      <c r="S5128" t="str">
        <f t="shared" si="644"/>
        <v>2021-04</v>
      </c>
      <c r="T5128">
        <f>IF(AND(COUNTIF(Calculs!$Q$2:$Q$12,$O5128)&gt;0,COUNTIF(Calculs!$S$2:$S$12,$E5128)&gt;0,COUNTIF(Calculs!$U$2:$U$12,$H5128)&gt;0),1,0)</f>
        <v>1</v>
      </c>
      <c r="U5128">
        <f t="shared" si="645"/>
        <v>3050</v>
      </c>
      <c r="V5128">
        <f t="shared" si="646"/>
        <v>61</v>
      </c>
      <c r="W5128">
        <f t="shared" si="647"/>
        <v>1525</v>
      </c>
    </row>
    <row r="5129" spans="1:23" ht="15.75" customHeight="1" x14ac:dyDescent="0.3">
      <c r="A5129" s="2" t="s">
        <v>60</v>
      </c>
      <c r="B5129" s="2">
        <v>1185732</v>
      </c>
      <c r="C5129" s="3">
        <v>44307</v>
      </c>
      <c r="D5129" s="12" t="str" cm="1">
        <f t="array" ref="D5129">_xlfn.SWITCH(WEEKDAY(C5129,2), 1, "Lundi", 2, "Mardi", 3, "Mercredi", 4, "Jeudi", 5, "Vendredi", 6, "Samedi", 7, "Dimanche", "Erreur")</f>
        <v>Mercredi</v>
      </c>
      <c r="E5129" s="2" t="s">
        <v>30</v>
      </c>
      <c r="F5129" s="2" t="s">
        <v>63</v>
      </c>
      <c r="G5129" s="2" t="s">
        <v>64</v>
      </c>
      <c r="H5129" s="4" t="s">
        <v>19</v>
      </c>
      <c r="I5129" s="5">
        <v>44</v>
      </c>
      <c r="J5129" s="6">
        <v>61</v>
      </c>
      <c r="K5129" s="7">
        <v>2684</v>
      </c>
      <c r="L5129" s="7">
        <v>1073.6000000000001</v>
      </c>
      <c r="M5129" s="8">
        <v>0.4</v>
      </c>
      <c r="N5129" s="2" t="s">
        <v>82</v>
      </c>
      <c r="O5129">
        <f t="shared" si="640"/>
        <v>2021</v>
      </c>
      <c r="P5129">
        <f t="shared" si="641"/>
        <v>4</v>
      </c>
      <c r="Q5129" t="str">
        <f t="shared" si="642"/>
        <v>avr</v>
      </c>
      <c r="R5129" t="str">
        <f t="shared" si="643"/>
        <v>Alaska</v>
      </c>
      <c r="S5129" t="str">
        <f t="shared" si="644"/>
        <v>2021-04</v>
      </c>
      <c r="T5129">
        <f>IF(AND(COUNTIF(Calculs!$Q$2:$Q$12,$O5129)&gt;0,COUNTIF(Calculs!$S$2:$S$12,$E5129)&gt;0,COUNTIF(Calculs!$U$2:$U$12,$H5129)&gt;0),1,0)</f>
        <v>1</v>
      </c>
      <c r="U5129">
        <f t="shared" si="645"/>
        <v>2684</v>
      </c>
      <c r="V5129">
        <f t="shared" si="646"/>
        <v>61</v>
      </c>
      <c r="W5129">
        <f t="shared" si="647"/>
        <v>1073.6000000000001</v>
      </c>
    </row>
    <row r="5130" spans="1:23" ht="15.75" customHeight="1" x14ac:dyDescent="0.3">
      <c r="A5130" s="2" t="s">
        <v>60</v>
      </c>
      <c r="B5130" s="2">
        <v>1185732</v>
      </c>
      <c r="C5130" s="3">
        <v>44307</v>
      </c>
      <c r="D5130" s="12" t="str" cm="1">
        <f t="array" ref="D5130">_xlfn.SWITCH(WEEKDAY(C5130,2), 1, "Lundi", 2, "Mardi", 3, "Mercredi", 4, "Jeudi", 5, "Vendredi", 6, "Samedi", 7, "Dimanche", "Erreur")</f>
        <v>Mercredi</v>
      </c>
      <c r="E5130" s="2" t="s">
        <v>30</v>
      </c>
      <c r="F5130" s="2" t="s">
        <v>63</v>
      </c>
      <c r="G5130" s="2" t="s">
        <v>64</v>
      </c>
      <c r="H5130" s="4" t="s">
        <v>20</v>
      </c>
      <c r="I5130" s="5">
        <v>47</v>
      </c>
      <c r="J5130" s="6">
        <v>44</v>
      </c>
      <c r="K5130" s="7">
        <v>2068</v>
      </c>
      <c r="L5130" s="7">
        <v>765.16</v>
      </c>
      <c r="M5130" s="8">
        <v>0.37</v>
      </c>
      <c r="N5130" s="2" t="s">
        <v>82</v>
      </c>
      <c r="O5130">
        <f t="shared" si="640"/>
        <v>2021</v>
      </c>
      <c r="P5130">
        <f t="shared" si="641"/>
        <v>4</v>
      </c>
      <c r="Q5130" t="str">
        <f t="shared" si="642"/>
        <v>avr</v>
      </c>
      <c r="R5130" t="str">
        <f t="shared" si="643"/>
        <v>Alaska</v>
      </c>
      <c r="S5130" t="str">
        <f t="shared" si="644"/>
        <v>2021-04</v>
      </c>
      <c r="T5130">
        <f>IF(AND(COUNTIF(Calculs!$Q$2:$Q$12,$O5130)&gt;0,COUNTIF(Calculs!$S$2:$S$12,$E5130)&gt;0,COUNTIF(Calculs!$U$2:$U$12,$H5130)&gt;0),1,0)</f>
        <v>1</v>
      </c>
      <c r="U5130">
        <f t="shared" si="645"/>
        <v>2068</v>
      </c>
      <c r="V5130">
        <f t="shared" si="646"/>
        <v>44</v>
      </c>
      <c r="W5130">
        <f t="shared" si="647"/>
        <v>765.16</v>
      </c>
    </row>
    <row r="5131" spans="1:23" ht="15.75" customHeight="1" x14ac:dyDescent="0.3">
      <c r="A5131" s="2" t="s">
        <v>60</v>
      </c>
      <c r="B5131" s="2">
        <v>1185732</v>
      </c>
      <c r="C5131" s="3">
        <v>44307</v>
      </c>
      <c r="D5131" s="12" t="str" cm="1">
        <f t="array" ref="D5131">_xlfn.SWITCH(WEEKDAY(C5131,2), 1, "Lundi", 2, "Mardi", 3, "Mercredi", 4, "Jeudi", 5, "Vendredi", 6, "Samedi", 7, "Dimanche", "Erreur")</f>
        <v>Mercredi</v>
      </c>
      <c r="E5131" s="2" t="s">
        <v>30</v>
      </c>
      <c r="F5131" s="2" t="s">
        <v>63</v>
      </c>
      <c r="G5131" s="2" t="s">
        <v>64</v>
      </c>
      <c r="H5131" s="4" t="s">
        <v>21</v>
      </c>
      <c r="I5131" s="5">
        <v>56</v>
      </c>
      <c r="J5131" s="6">
        <v>41</v>
      </c>
      <c r="K5131" s="7">
        <v>2296</v>
      </c>
      <c r="L5131" s="7">
        <v>849.52</v>
      </c>
      <c r="M5131" s="8">
        <v>0.37</v>
      </c>
      <c r="N5131" s="2" t="s">
        <v>82</v>
      </c>
      <c r="O5131">
        <f t="shared" si="640"/>
        <v>2021</v>
      </c>
      <c r="P5131">
        <f t="shared" si="641"/>
        <v>4</v>
      </c>
      <c r="Q5131" t="str">
        <f t="shared" si="642"/>
        <v>avr</v>
      </c>
      <c r="R5131" t="str">
        <f t="shared" si="643"/>
        <v>Alaska</v>
      </c>
      <c r="S5131" t="str">
        <f t="shared" si="644"/>
        <v>2021-04</v>
      </c>
      <c r="T5131">
        <f>IF(AND(COUNTIF(Calculs!$Q$2:$Q$12,$O5131)&gt;0,COUNTIF(Calculs!$S$2:$S$12,$E5131)&gt;0,COUNTIF(Calculs!$U$2:$U$12,$H5131)&gt;0),1,0)</f>
        <v>1</v>
      </c>
      <c r="U5131">
        <f t="shared" si="645"/>
        <v>2296</v>
      </c>
      <c r="V5131">
        <f t="shared" si="646"/>
        <v>41</v>
      </c>
      <c r="W5131">
        <f t="shared" si="647"/>
        <v>849.52</v>
      </c>
    </row>
    <row r="5132" spans="1:23" ht="15.75" customHeight="1" x14ac:dyDescent="0.3">
      <c r="A5132" s="2" t="s">
        <v>60</v>
      </c>
      <c r="B5132" s="2">
        <v>1185732</v>
      </c>
      <c r="C5132" s="3">
        <v>44307</v>
      </c>
      <c r="D5132" s="12" t="str" cm="1">
        <f t="array" ref="D5132">_xlfn.SWITCH(WEEKDAY(C5132,2), 1, "Lundi", 2, "Mardi", 3, "Mercredi", 4, "Jeudi", 5, "Vendredi", 6, "Samedi", 7, "Dimanche", "Erreur")</f>
        <v>Mercredi</v>
      </c>
      <c r="E5132" s="2" t="s">
        <v>30</v>
      </c>
      <c r="F5132" s="2" t="s">
        <v>63</v>
      </c>
      <c r="G5132" s="2" t="s">
        <v>64</v>
      </c>
      <c r="H5132" s="4" t="s">
        <v>22</v>
      </c>
      <c r="I5132" s="5">
        <v>49</v>
      </c>
      <c r="J5132" s="6">
        <v>84</v>
      </c>
      <c r="K5132" s="7">
        <v>4116</v>
      </c>
      <c r="L5132" s="7">
        <v>1811.04</v>
      </c>
      <c r="M5132" s="8">
        <v>0.44</v>
      </c>
      <c r="N5132" s="2" t="s">
        <v>82</v>
      </c>
      <c r="O5132">
        <f t="shared" si="640"/>
        <v>2021</v>
      </c>
      <c r="P5132">
        <f t="shared" si="641"/>
        <v>4</v>
      </c>
      <c r="Q5132" t="str">
        <f t="shared" si="642"/>
        <v>avr</v>
      </c>
      <c r="R5132" t="str">
        <f t="shared" si="643"/>
        <v>Alaska</v>
      </c>
      <c r="S5132" t="str">
        <f t="shared" si="644"/>
        <v>2021-04</v>
      </c>
      <c r="T5132">
        <f>IF(AND(COUNTIF(Calculs!$Q$2:$Q$12,$O5132)&gt;0,COUNTIF(Calculs!$S$2:$S$12,$E5132)&gt;0,COUNTIF(Calculs!$U$2:$U$12,$H5132)&gt;0),1,0)</f>
        <v>1</v>
      </c>
      <c r="U5132">
        <f t="shared" si="645"/>
        <v>4116</v>
      </c>
      <c r="V5132">
        <f t="shared" si="646"/>
        <v>84</v>
      </c>
      <c r="W5132">
        <f t="shared" si="647"/>
        <v>1811.04</v>
      </c>
    </row>
    <row r="5133" spans="1:23" ht="15.75" customHeight="1" x14ac:dyDescent="0.3">
      <c r="A5133" s="2" t="s">
        <v>60</v>
      </c>
      <c r="B5133" s="2">
        <v>1185732</v>
      </c>
      <c r="C5133" s="3">
        <v>44336</v>
      </c>
      <c r="D5133" s="12" t="str" cm="1">
        <f t="array" ref="D5133">_xlfn.SWITCH(WEEKDAY(C5133,2), 1, "Lundi", 2, "Mardi", 3, "Mercredi", 4, "Jeudi", 5, "Vendredi", 6, "Samedi", 7, "Dimanche", "Erreur")</f>
        <v>Jeudi</v>
      </c>
      <c r="E5133" s="2" t="s">
        <v>30</v>
      </c>
      <c r="F5133" s="2" t="s">
        <v>63</v>
      </c>
      <c r="G5133" s="2" t="s">
        <v>64</v>
      </c>
      <c r="H5133" s="4" t="s">
        <v>16</v>
      </c>
      <c r="I5133" s="5">
        <v>59</v>
      </c>
      <c r="J5133" s="6">
        <v>160</v>
      </c>
      <c r="K5133" s="7">
        <v>9440</v>
      </c>
      <c r="L5133" s="7">
        <v>4720</v>
      </c>
      <c r="M5133" s="8">
        <v>0.5</v>
      </c>
      <c r="N5133" s="2" t="s">
        <v>82</v>
      </c>
      <c r="O5133">
        <f t="shared" si="640"/>
        <v>2021</v>
      </c>
      <c r="P5133">
        <f t="shared" si="641"/>
        <v>5</v>
      </c>
      <c r="Q5133" t="str">
        <f t="shared" si="642"/>
        <v>mai</v>
      </c>
      <c r="R5133" t="str">
        <f t="shared" si="643"/>
        <v>Alaska</v>
      </c>
      <c r="S5133" t="str">
        <f t="shared" si="644"/>
        <v>2021-05</v>
      </c>
      <c r="T5133">
        <f>IF(AND(COUNTIF(Calculs!$Q$2:$Q$12,$O5133)&gt;0,COUNTIF(Calculs!$S$2:$S$12,$E5133)&gt;0,COUNTIF(Calculs!$U$2:$U$12,$H5133)&gt;0),1,0)</f>
        <v>1</v>
      </c>
      <c r="U5133">
        <f t="shared" si="645"/>
        <v>9440</v>
      </c>
      <c r="V5133">
        <f t="shared" si="646"/>
        <v>160</v>
      </c>
      <c r="W5133">
        <f t="shared" si="647"/>
        <v>4720</v>
      </c>
    </row>
    <row r="5134" spans="1:23" ht="15.75" customHeight="1" x14ac:dyDescent="0.3">
      <c r="A5134" s="2" t="s">
        <v>60</v>
      </c>
      <c r="B5134" s="2">
        <v>1185732</v>
      </c>
      <c r="C5134" s="3">
        <v>44336</v>
      </c>
      <c r="D5134" s="12" t="str" cm="1">
        <f t="array" ref="D5134">_xlfn.SWITCH(WEEKDAY(C5134,2), 1, "Lundi", 2, "Mardi", 3, "Mercredi", 4, "Jeudi", 5, "Vendredi", 6, "Samedi", 7, "Dimanche", "Erreur")</f>
        <v>Jeudi</v>
      </c>
      <c r="E5134" s="2" t="s">
        <v>30</v>
      </c>
      <c r="F5134" s="2" t="s">
        <v>63</v>
      </c>
      <c r="G5134" s="2" t="s">
        <v>64</v>
      </c>
      <c r="H5134" s="4" t="s">
        <v>18</v>
      </c>
      <c r="I5134" s="5">
        <v>56</v>
      </c>
      <c r="J5134" s="6">
        <v>72</v>
      </c>
      <c r="K5134" s="7">
        <v>4032</v>
      </c>
      <c r="L5134" s="7">
        <v>1814.4000000000003</v>
      </c>
      <c r="M5134" s="8">
        <v>0.45000000000000007</v>
      </c>
      <c r="N5134" s="2" t="s">
        <v>82</v>
      </c>
      <c r="O5134">
        <f t="shared" si="640"/>
        <v>2021</v>
      </c>
      <c r="P5134">
        <f t="shared" si="641"/>
        <v>5</v>
      </c>
      <c r="Q5134" t="str">
        <f t="shared" si="642"/>
        <v>mai</v>
      </c>
      <c r="R5134" t="str">
        <f t="shared" si="643"/>
        <v>Alaska</v>
      </c>
      <c r="S5134" t="str">
        <f t="shared" si="644"/>
        <v>2021-05</v>
      </c>
      <c r="T5134">
        <f>IF(AND(COUNTIF(Calculs!$Q$2:$Q$12,$O5134)&gt;0,COUNTIF(Calculs!$S$2:$S$12,$E5134)&gt;0,COUNTIF(Calculs!$U$2:$U$12,$H5134)&gt;0),1,0)</f>
        <v>1</v>
      </c>
      <c r="U5134">
        <f t="shared" si="645"/>
        <v>4032</v>
      </c>
      <c r="V5134">
        <f t="shared" si="646"/>
        <v>72</v>
      </c>
      <c r="W5134">
        <f t="shared" si="647"/>
        <v>1814.4000000000003</v>
      </c>
    </row>
    <row r="5135" spans="1:23" ht="15.75" customHeight="1" x14ac:dyDescent="0.3">
      <c r="A5135" s="2" t="s">
        <v>60</v>
      </c>
      <c r="B5135" s="2">
        <v>1185732</v>
      </c>
      <c r="C5135" s="3">
        <v>44336</v>
      </c>
      <c r="D5135" s="12" t="str" cm="1">
        <f t="array" ref="D5135">_xlfn.SWITCH(WEEKDAY(C5135,2), 1, "Lundi", 2, "Mardi", 3, "Mercredi", 4, "Jeudi", 5, "Vendredi", 6, "Samedi", 7, "Dimanche", "Erreur")</f>
        <v>Jeudi</v>
      </c>
      <c r="E5135" s="2" t="s">
        <v>30</v>
      </c>
      <c r="F5135" s="2" t="s">
        <v>63</v>
      </c>
      <c r="G5135" s="2" t="s">
        <v>64</v>
      </c>
      <c r="H5135" s="4" t="s">
        <v>19</v>
      </c>
      <c r="I5135" s="5">
        <v>53</v>
      </c>
      <c r="J5135" s="6">
        <v>84</v>
      </c>
      <c r="K5135" s="7">
        <v>4452</v>
      </c>
      <c r="L5135" s="7">
        <v>1780.8000000000002</v>
      </c>
      <c r="M5135" s="8">
        <v>0.4</v>
      </c>
      <c r="N5135" s="2" t="s">
        <v>82</v>
      </c>
      <c r="O5135">
        <f t="shared" si="640"/>
        <v>2021</v>
      </c>
      <c r="P5135">
        <f t="shared" si="641"/>
        <v>5</v>
      </c>
      <c r="Q5135" t="str">
        <f t="shared" si="642"/>
        <v>mai</v>
      </c>
      <c r="R5135" t="str">
        <f t="shared" si="643"/>
        <v>Alaska</v>
      </c>
      <c r="S5135" t="str">
        <f t="shared" si="644"/>
        <v>2021-05</v>
      </c>
      <c r="T5135">
        <f>IF(AND(COUNTIF(Calculs!$Q$2:$Q$12,$O5135)&gt;0,COUNTIF(Calculs!$S$2:$S$12,$E5135)&gt;0,COUNTIF(Calculs!$U$2:$U$12,$H5135)&gt;0),1,0)</f>
        <v>1</v>
      </c>
      <c r="U5135">
        <f t="shared" si="645"/>
        <v>4452</v>
      </c>
      <c r="V5135">
        <f t="shared" si="646"/>
        <v>84</v>
      </c>
      <c r="W5135">
        <f t="shared" si="647"/>
        <v>1780.8000000000002</v>
      </c>
    </row>
    <row r="5136" spans="1:23" ht="15.75" customHeight="1" x14ac:dyDescent="0.3">
      <c r="A5136" s="2" t="s">
        <v>60</v>
      </c>
      <c r="B5136" s="2">
        <v>1185732</v>
      </c>
      <c r="C5136" s="3">
        <v>44336</v>
      </c>
      <c r="D5136" s="12" t="str" cm="1">
        <f t="array" ref="D5136">_xlfn.SWITCH(WEEKDAY(C5136,2), 1, "Lundi", 2, "Mardi", 3, "Mercredi", 4, "Jeudi", 5, "Vendredi", 6, "Samedi", 7, "Dimanche", "Erreur")</f>
        <v>Jeudi</v>
      </c>
      <c r="E5136" s="2" t="s">
        <v>30</v>
      </c>
      <c r="F5136" s="2" t="s">
        <v>63</v>
      </c>
      <c r="G5136" s="2" t="s">
        <v>64</v>
      </c>
      <c r="H5136" s="4" t="s">
        <v>20</v>
      </c>
      <c r="I5136" s="5">
        <v>51</v>
      </c>
      <c r="J5136" s="6">
        <v>63</v>
      </c>
      <c r="K5136" s="7">
        <v>3213</v>
      </c>
      <c r="L5136" s="7">
        <v>1220.94</v>
      </c>
      <c r="M5136" s="8">
        <v>0.38</v>
      </c>
      <c r="N5136" s="2" t="s">
        <v>82</v>
      </c>
      <c r="O5136">
        <f t="shared" si="640"/>
        <v>2021</v>
      </c>
      <c r="P5136">
        <f t="shared" si="641"/>
        <v>5</v>
      </c>
      <c r="Q5136" t="str">
        <f t="shared" si="642"/>
        <v>mai</v>
      </c>
      <c r="R5136" t="str">
        <f t="shared" si="643"/>
        <v>Alaska</v>
      </c>
      <c r="S5136" t="str">
        <f t="shared" si="644"/>
        <v>2021-05</v>
      </c>
      <c r="T5136">
        <f>IF(AND(COUNTIF(Calculs!$Q$2:$Q$12,$O5136)&gt;0,COUNTIF(Calculs!$S$2:$S$12,$E5136)&gt;0,COUNTIF(Calculs!$U$2:$U$12,$H5136)&gt;0),1,0)</f>
        <v>1</v>
      </c>
      <c r="U5136">
        <f t="shared" si="645"/>
        <v>3213</v>
      </c>
      <c r="V5136">
        <f t="shared" si="646"/>
        <v>63</v>
      </c>
      <c r="W5136">
        <f t="shared" si="647"/>
        <v>1220.94</v>
      </c>
    </row>
    <row r="5137" spans="1:23" ht="15.75" customHeight="1" x14ac:dyDescent="0.3">
      <c r="A5137" s="2" t="s">
        <v>60</v>
      </c>
      <c r="B5137" s="2">
        <v>1185732</v>
      </c>
      <c r="C5137" s="3">
        <v>44336</v>
      </c>
      <c r="D5137" s="12" t="str" cm="1">
        <f t="array" ref="D5137">_xlfn.SWITCH(WEEKDAY(C5137,2), 1, "Lundi", 2, "Mardi", 3, "Mercredi", 4, "Jeudi", 5, "Vendredi", 6, "Samedi", 7, "Dimanche", "Erreur")</f>
        <v>Jeudi</v>
      </c>
      <c r="E5137" s="2" t="s">
        <v>30</v>
      </c>
      <c r="F5137" s="2" t="s">
        <v>63</v>
      </c>
      <c r="G5137" s="2" t="s">
        <v>64</v>
      </c>
      <c r="H5137" s="4" t="s">
        <v>21</v>
      </c>
      <c r="I5137" s="5">
        <v>62</v>
      </c>
      <c r="J5137" s="6">
        <v>69</v>
      </c>
      <c r="K5137" s="7">
        <v>4278</v>
      </c>
      <c r="L5137" s="7">
        <v>1625.64</v>
      </c>
      <c r="M5137" s="8">
        <v>0.38</v>
      </c>
      <c r="N5137" s="2" t="s">
        <v>82</v>
      </c>
      <c r="O5137">
        <f t="shared" si="640"/>
        <v>2021</v>
      </c>
      <c r="P5137">
        <f t="shared" si="641"/>
        <v>5</v>
      </c>
      <c r="Q5137" t="str">
        <f t="shared" si="642"/>
        <v>mai</v>
      </c>
      <c r="R5137" t="str">
        <f t="shared" si="643"/>
        <v>Alaska</v>
      </c>
      <c r="S5137" t="str">
        <f t="shared" si="644"/>
        <v>2021-05</v>
      </c>
      <c r="T5137">
        <f>IF(AND(COUNTIF(Calculs!$Q$2:$Q$12,$O5137)&gt;0,COUNTIF(Calculs!$S$2:$S$12,$E5137)&gt;0,COUNTIF(Calculs!$U$2:$U$12,$H5137)&gt;0),1,0)</f>
        <v>1</v>
      </c>
      <c r="U5137">
        <f t="shared" si="645"/>
        <v>4278</v>
      </c>
      <c r="V5137">
        <f t="shared" si="646"/>
        <v>69</v>
      </c>
      <c r="W5137">
        <f t="shared" si="647"/>
        <v>1625.64</v>
      </c>
    </row>
    <row r="5138" spans="1:23" ht="15.75" customHeight="1" x14ac:dyDescent="0.3">
      <c r="A5138" s="2" t="s">
        <v>60</v>
      </c>
      <c r="B5138" s="2">
        <v>1185732</v>
      </c>
      <c r="C5138" s="3">
        <v>44336</v>
      </c>
      <c r="D5138" s="12" t="str" cm="1">
        <f t="array" ref="D5138">_xlfn.SWITCH(WEEKDAY(C5138,2), 1, "Lundi", 2, "Mardi", 3, "Mercredi", 4, "Jeudi", 5, "Vendredi", 6, "Samedi", 7, "Dimanche", "Erreur")</f>
        <v>Jeudi</v>
      </c>
      <c r="E5138" s="2" t="s">
        <v>30</v>
      </c>
      <c r="F5138" s="2" t="s">
        <v>63</v>
      </c>
      <c r="G5138" s="2" t="s">
        <v>64</v>
      </c>
      <c r="H5138" s="4" t="s">
        <v>22</v>
      </c>
      <c r="I5138" s="5">
        <v>67</v>
      </c>
      <c r="J5138" s="6">
        <v>100</v>
      </c>
      <c r="K5138" s="7">
        <v>6700</v>
      </c>
      <c r="L5138" s="7">
        <v>2747</v>
      </c>
      <c r="M5138" s="8">
        <v>0.41</v>
      </c>
      <c r="N5138" s="2" t="s">
        <v>82</v>
      </c>
      <c r="O5138">
        <f t="shared" si="640"/>
        <v>2021</v>
      </c>
      <c r="P5138">
        <f t="shared" si="641"/>
        <v>5</v>
      </c>
      <c r="Q5138" t="str">
        <f t="shared" si="642"/>
        <v>mai</v>
      </c>
      <c r="R5138" t="str">
        <f t="shared" si="643"/>
        <v>Alaska</v>
      </c>
      <c r="S5138" t="str">
        <f t="shared" si="644"/>
        <v>2021-05</v>
      </c>
      <c r="T5138">
        <f>IF(AND(COUNTIF(Calculs!$Q$2:$Q$12,$O5138)&gt;0,COUNTIF(Calculs!$S$2:$S$12,$E5138)&gt;0,COUNTIF(Calculs!$U$2:$U$12,$H5138)&gt;0),1,0)</f>
        <v>1</v>
      </c>
      <c r="U5138">
        <f t="shared" si="645"/>
        <v>6700</v>
      </c>
      <c r="V5138">
        <f t="shared" si="646"/>
        <v>100</v>
      </c>
      <c r="W5138">
        <f t="shared" si="647"/>
        <v>2747</v>
      </c>
    </row>
    <row r="5139" spans="1:23" ht="15.75" customHeight="1" x14ac:dyDescent="0.3">
      <c r="A5139" s="2" t="s">
        <v>60</v>
      </c>
      <c r="B5139" s="2">
        <v>1185732</v>
      </c>
      <c r="C5139" s="3">
        <v>44369</v>
      </c>
      <c r="D5139" s="12" t="str" cm="1">
        <f t="array" ref="D5139">_xlfn.SWITCH(WEEKDAY(C5139,2), 1, "Lundi", 2, "Mardi", 3, "Mercredi", 4, "Jeudi", 5, "Vendredi", 6, "Samedi", 7, "Dimanche", "Erreur")</f>
        <v>Mardi</v>
      </c>
      <c r="E5139" s="2" t="s">
        <v>30</v>
      </c>
      <c r="F5139" s="2" t="s">
        <v>63</v>
      </c>
      <c r="G5139" s="2" t="s">
        <v>64</v>
      </c>
      <c r="H5139" s="4" t="s">
        <v>16</v>
      </c>
      <c r="I5139" s="5">
        <v>59</v>
      </c>
      <c r="J5139" s="6">
        <v>189</v>
      </c>
      <c r="K5139" s="7">
        <v>11151</v>
      </c>
      <c r="L5139" s="7">
        <v>5129.46</v>
      </c>
      <c r="M5139" s="8">
        <v>0.46</v>
      </c>
      <c r="N5139" s="2" t="s">
        <v>82</v>
      </c>
      <c r="O5139">
        <f t="shared" si="640"/>
        <v>2021</v>
      </c>
      <c r="P5139">
        <f t="shared" si="641"/>
        <v>6</v>
      </c>
      <c r="Q5139" t="str">
        <f t="shared" si="642"/>
        <v>juin</v>
      </c>
      <c r="R5139" t="str">
        <f t="shared" si="643"/>
        <v>Alaska</v>
      </c>
      <c r="S5139" t="str">
        <f t="shared" si="644"/>
        <v>2021-06</v>
      </c>
      <c r="T5139">
        <f>IF(AND(COUNTIF(Calculs!$Q$2:$Q$12,$O5139)&gt;0,COUNTIF(Calculs!$S$2:$S$12,$E5139)&gt;0,COUNTIF(Calculs!$U$2:$U$12,$H5139)&gt;0),1,0)</f>
        <v>1</v>
      </c>
      <c r="U5139">
        <f t="shared" si="645"/>
        <v>11151</v>
      </c>
      <c r="V5139">
        <f t="shared" si="646"/>
        <v>189</v>
      </c>
      <c r="W5139">
        <f t="shared" si="647"/>
        <v>5129.46</v>
      </c>
    </row>
    <row r="5140" spans="1:23" ht="15.75" customHeight="1" x14ac:dyDescent="0.3">
      <c r="A5140" s="2" t="s">
        <v>60</v>
      </c>
      <c r="B5140" s="2">
        <v>1185732</v>
      </c>
      <c r="C5140" s="3">
        <v>44369</v>
      </c>
      <c r="D5140" s="12" t="str" cm="1">
        <f t="array" ref="D5140">_xlfn.SWITCH(WEEKDAY(C5140,2), 1, "Lundi", 2, "Mardi", 3, "Mercredi", 4, "Jeudi", 5, "Vendredi", 6, "Samedi", 7, "Dimanche", "Erreur")</f>
        <v>Mardi</v>
      </c>
      <c r="E5140" s="2" t="s">
        <v>30</v>
      </c>
      <c r="F5140" s="2" t="s">
        <v>63</v>
      </c>
      <c r="G5140" s="2" t="s">
        <v>64</v>
      </c>
      <c r="H5140" s="4" t="s">
        <v>18</v>
      </c>
      <c r="I5140" s="5">
        <v>55</v>
      </c>
      <c r="J5140" s="6">
        <v>112</v>
      </c>
      <c r="K5140" s="7">
        <v>6160</v>
      </c>
      <c r="L5140" s="7">
        <v>3080</v>
      </c>
      <c r="M5140" s="8">
        <v>0.5</v>
      </c>
      <c r="N5140" s="2" t="s">
        <v>82</v>
      </c>
      <c r="O5140">
        <f t="shared" si="640"/>
        <v>2021</v>
      </c>
      <c r="P5140">
        <f t="shared" si="641"/>
        <v>6</v>
      </c>
      <c r="Q5140" t="str">
        <f t="shared" si="642"/>
        <v>juin</v>
      </c>
      <c r="R5140" t="str">
        <f t="shared" si="643"/>
        <v>Alaska</v>
      </c>
      <c r="S5140" t="str">
        <f t="shared" si="644"/>
        <v>2021-06</v>
      </c>
      <c r="T5140">
        <f>IF(AND(COUNTIF(Calculs!$Q$2:$Q$12,$O5140)&gt;0,COUNTIF(Calculs!$S$2:$S$12,$E5140)&gt;0,COUNTIF(Calculs!$U$2:$U$12,$H5140)&gt;0),1,0)</f>
        <v>1</v>
      </c>
      <c r="U5140">
        <f t="shared" si="645"/>
        <v>6160</v>
      </c>
      <c r="V5140">
        <f t="shared" si="646"/>
        <v>112</v>
      </c>
      <c r="W5140">
        <f t="shared" si="647"/>
        <v>3080</v>
      </c>
    </row>
    <row r="5141" spans="1:23" ht="15.75" customHeight="1" x14ac:dyDescent="0.3">
      <c r="A5141" s="2" t="s">
        <v>60</v>
      </c>
      <c r="B5141" s="2">
        <v>1185732</v>
      </c>
      <c r="C5141" s="3">
        <v>44369</v>
      </c>
      <c r="D5141" s="12" t="str" cm="1">
        <f t="array" ref="D5141">_xlfn.SWITCH(WEEKDAY(C5141,2), 1, "Lundi", 2, "Mardi", 3, "Mercredi", 4, "Jeudi", 5, "Vendredi", 6, "Samedi", 7, "Dimanche", "Erreur")</f>
        <v>Mardi</v>
      </c>
      <c r="E5141" s="2" t="s">
        <v>30</v>
      </c>
      <c r="F5141" s="2" t="s">
        <v>63</v>
      </c>
      <c r="G5141" s="2" t="s">
        <v>64</v>
      </c>
      <c r="H5141" s="4" t="s">
        <v>19</v>
      </c>
      <c r="I5141" s="5">
        <v>53</v>
      </c>
      <c r="J5141" s="6">
        <v>81</v>
      </c>
      <c r="K5141" s="7">
        <v>4293</v>
      </c>
      <c r="L5141" s="7">
        <v>1545.48</v>
      </c>
      <c r="M5141" s="8">
        <v>0.36</v>
      </c>
      <c r="N5141" s="2" t="s">
        <v>82</v>
      </c>
      <c r="O5141">
        <f t="shared" si="640"/>
        <v>2021</v>
      </c>
      <c r="P5141">
        <f t="shared" si="641"/>
        <v>6</v>
      </c>
      <c r="Q5141" t="str">
        <f t="shared" si="642"/>
        <v>juin</v>
      </c>
      <c r="R5141" t="str">
        <f t="shared" si="643"/>
        <v>Alaska</v>
      </c>
      <c r="S5141" t="str">
        <f t="shared" si="644"/>
        <v>2021-06</v>
      </c>
      <c r="T5141">
        <f>IF(AND(COUNTIF(Calculs!$Q$2:$Q$12,$O5141)&gt;0,COUNTIF(Calculs!$S$2:$S$12,$E5141)&gt;0,COUNTIF(Calculs!$U$2:$U$12,$H5141)&gt;0),1,0)</f>
        <v>1</v>
      </c>
      <c r="U5141">
        <f t="shared" si="645"/>
        <v>4293</v>
      </c>
      <c r="V5141">
        <f t="shared" si="646"/>
        <v>81</v>
      </c>
      <c r="W5141">
        <f t="shared" si="647"/>
        <v>1545.48</v>
      </c>
    </row>
    <row r="5142" spans="1:23" ht="15.75" customHeight="1" x14ac:dyDescent="0.3">
      <c r="A5142" s="2" t="s">
        <v>60</v>
      </c>
      <c r="B5142" s="2">
        <v>1185732</v>
      </c>
      <c r="C5142" s="3">
        <v>44369</v>
      </c>
      <c r="D5142" s="12" t="str" cm="1">
        <f t="array" ref="D5142">_xlfn.SWITCH(WEEKDAY(C5142,2), 1, "Lundi", 2, "Mardi", 3, "Mercredi", 4, "Jeudi", 5, "Vendredi", 6, "Samedi", 7, "Dimanche", "Erreur")</f>
        <v>Mardi</v>
      </c>
      <c r="E5142" s="2" t="s">
        <v>30</v>
      </c>
      <c r="F5142" s="2" t="s">
        <v>63</v>
      </c>
      <c r="G5142" s="2" t="s">
        <v>64</v>
      </c>
      <c r="H5142" s="4" t="s">
        <v>20</v>
      </c>
      <c r="I5142" s="5">
        <v>53</v>
      </c>
      <c r="J5142" s="6">
        <v>90</v>
      </c>
      <c r="K5142" s="7">
        <v>4770</v>
      </c>
      <c r="L5142" s="7">
        <v>1717.2</v>
      </c>
      <c r="M5142" s="8">
        <v>0.36</v>
      </c>
      <c r="N5142" s="2" t="s">
        <v>82</v>
      </c>
      <c r="O5142">
        <f t="shared" si="640"/>
        <v>2021</v>
      </c>
      <c r="P5142">
        <f t="shared" si="641"/>
        <v>6</v>
      </c>
      <c r="Q5142" t="str">
        <f t="shared" si="642"/>
        <v>juin</v>
      </c>
      <c r="R5142" t="str">
        <f t="shared" si="643"/>
        <v>Alaska</v>
      </c>
      <c r="S5142" t="str">
        <f t="shared" si="644"/>
        <v>2021-06</v>
      </c>
      <c r="T5142">
        <f>IF(AND(COUNTIF(Calculs!$Q$2:$Q$12,$O5142)&gt;0,COUNTIF(Calculs!$S$2:$S$12,$E5142)&gt;0,COUNTIF(Calculs!$U$2:$U$12,$H5142)&gt;0),1,0)</f>
        <v>1</v>
      </c>
      <c r="U5142">
        <f t="shared" si="645"/>
        <v>4770</v>
      </c>
      <c r="V5142">
        <f t="shared" si="646"/>
        <v>90</v>
      </c>
      <c r="W5142">
        <f t="shared" si="647"/>
        <v>1717.2</v>
      </c>
    </row>
    <row r="5143" spans="1:23" ht="15.75" customHeight="1" x14ac:dyDescent="0.3">
      <c r="A5143" s="2" t="s">
        <v>60</v>
      </c>
      <c r="B5143" s="2">
        <v>1185732</v>
      </c>
      <c r="C5143" s="3">
        <v>44369</v>
      </c>
      <c r="D5143" s="12" t="str" cm="1">
        <f t="array" ref="D5143">_xlfn.SWITCH(WEEKDAY(C5143,2), 1, "Lundi", 2, "Mardi", 3, "Mercredi", 4, "Jeudi", 5, "Vendredi", 6, "Samedi", 7, "Dimanche", "Erreur")</f>
        <v>Mardi</v>
      </c>
      <c r="E5143" s="2" t="s">
        <v>30</v>
      </c>
      <c r="F5143" s="2" t="s">
        <v>63</v>
      </c>
      <c r="G5143" s="2" t="s">
        <v>64</v>
      </c>
      <c r="H5143" s="4" t="s">
        <v>21</v>
      </c>
      <c r="I5143" s="5">
        <v>60</v>
      </c>
      <c r="J5143" s="6">
        <v>84</v>
      </c>
      <c r="K5143" s="7">
        <v>5040</v>
      </c>
      <c r="L5143" s="7">
        <v>1814.3999999999999</v>
      </c>
      <c r="M5143" s="8">
        <v>0.36</v>
      </c>
      <c r="N5143" s="2" t="s">
        <v>82</v>
      </c>
      <c r="O5143">
        <f t="shared" si="640"/>
        <v>2021</v>
      </c>
      <c r="P5143">
        <f t="shared" si="641"/>
        <v>6</v>
      </c>
      <c r="Q5143" t="str">
        <f t="shared" si="642"/>
        <v>juin</v>
      </c>
      <c r="R5143" t="str">
        <f t="shared" si="643"/>
        <v>Alaska</v>
      </c>
      <c r="S5143" t="str">
        <f t="shared" si="644"/>
        <v>2021-06</v>
      </c>
      <c r="T5143">
        <f>IF(AND(COUNTIF(Calculs!$Q$2:$Q$12,$O5143)&gt;0,COUNTIF(Calculs!$S$2:$S$12,$E5143)&gt;0,COUNTIF(Calculs!$U$2:$U$12,$H5143)&gt;0),1,0)</f>
        <v>1</v>
      </c>
      <c r="U5143">
        <f t="shared" si="645"/>
        <v>5040</v>
      </c>
      <c r="V5143">
        <f t="shared" si="646"/>
        <v>84</v>
      </c>
      <c r="W5143">
        <f t="shared" si="647"/>
        <v>1814.3999999999999</v>
      </c>
    </row>
    <row r="5144" spans="1:23" ht="15.75" customHeight="1" x14ac:dyDescent="0.3">
      <c r="A5144" s="2" t="s">
        <v>60</v>
      </c>
      <c r="B5144" s="2">
        <v>1185732</v>
      </c>
      <c r="C5144" s="3">
        <v>44369</v>
      </c>
      <c r="D5144" s="12" t="str" cm="1">
        <f t="array" ref="D5144">_xlfn.SWITCH(WEEKDAY(C5144,2), 1, "Lundi", 2, "Mardi", 3, "Mercredi", 4, "Jeudi", 5, "Vendredi", 6, "Samedi", 7, "Dimanche", "Erreur")</f>
        <v>Mardi</v>
      </c>
      <c r="E5144" s="2" t="s">
        <v>30</v>
      </c>
      <c r="F5144" s="2" t="s">
        <v>63</v>
      </c>
      <c r="G5144" s="2" t="s">
        <v>64</v>
      </c>
      <c r="H5144" s="4" t="s">
        <v>22</v>
      </c>
      <c r="I5144" s="5">
        <v>67</v>
      </c>
      <c r="J5144" s="6">
        <v>126</v>
      </c>
      <c r="K5144" s="7">
        <v>8442</v>
      </c>
      <c r="L5144" s="7">
        <v>3545.64</v>
      </c>
      <c r="M5144" s="8">
        <v>0.42</v>
      </c>
      <c r="N5144" s="2" t="s">
        <v>82</v>
      </c>
      <c r="O5144">
        <f t="shared" si="640"/>
        <v>2021</v>
      </c>
      <c r="P5144">
        <f t="shared" si="641"/>
        <v>6</v>
      </c>
      <c r="Q5144" t="str">
        <f t="shared" si="642"/>
        <v>juin</v>
      </c>
      <c r="R5144" t="str">
        <f t="shared" si="643"/>
        <v>Alaska</v>
      </c>
      <c r="S5144" t="str">
        <f t="shared" si="644"/>
        <v>2021-06</v>
      </c>
      <c r="T5144">
        <f>IF(AND(COUNTIF(Calculs!$Q$2:$Q$12,$O5144)&gt;0,COUNTIF(Calculs!$S$2:$S$12,$E5144)&gt;0,COUNTIF(Calculs!$U$2:$U$12,$H5144)&gt;0),1,0)</f>
        <v>1</v>
      </c>
      <c r="U5144">
        <f t="shared" si="645"/>
        <v>8442</v>
      </c>
      <c r="V5144">
        <f t="shared" si="646"/>
        <v>126</v>
      </c>
      <c r="W5144">
        <f t="shared" si="647"/>
        <v>3545.64</v>
      </c>
    </row>
    <row r="5145" spans="1:23" ht="15.75" customHeight="1" x14ac:dyDescent="0.3">
      <c r="A5145" s="2" t="s">
        <v>60</v>
      </c>
      <c r="B5145" s="2">
        <v>1185732</v>
      </c>
      <c r="C5145" s="3">
        <v>44397</v>
      </c>
      <c r="D5145" s="12" t="str" cm="1">
        <f t="array" ref="D5145">_xlfn.SWITCH(WEEKDAY(C5145,2), 1, "Lundi", 2, "Mardi", 3, "Mercredi", 4, "Jeudi", 5, "Vendredi", 6, "Samedi", 7, "Dimanche", "Erreur")</f>
        <v>Mardi</v>
      </c>
      <c r="E5145" s="2" t="s">
        <v>30</v>
      </c>
      <c r="F5145" s="2" t="s">
        <v>63</v>
      </c>
      <c r="G5145" s="2" t="s">
        <v>64</v>
      </c>
      <c r="H5145" s="4" t="s">
        <v>16</v>
      </c>
      <c r="I5145" s="5">
        <v>63</v>
      </c>
      <c r="J5145" s="6">
        <v>182</v>
      </c>
      <c r="K5145" s="7">
        <v>11466</v>
      </c>
      <c r="L5145" s="7">
        <v>5274.3600000000006</v>
      </c>
      <c r="M5145" s="8">
        <v>0.46</v>
      </c>
      <c r="N5145" s="2" t="s">
        <v>82</v>
      </c>
      <c r="O5145">
        <f t="shared" si="640"/>
        <v>2021</v>
      </c>
      <c r="P5145">
        <f t="shared" si="641"/>
        <v>7</v>
      </c>
      <c r="Q5145" t="str">
        <f t="shared" si="642"/>
        <v>juil</v>
      </c>
      <c r="R5145" t="str">
        <f t="shared" si="643"/>
        <v>Alaska</v>
      </c>
      <c r="S5145" t="str">
        <f t="shared" si="644"/>
        <v>2021-07</v>
      </c>
      <c r="T5145">
        <f>IF(AND(COUNTIF(Calculs!$Q$2:$Q$12,$O5145)&gt;0,COUNTIF(Calculs!$S$2:$S$12,$E5145)&gt;0,COUNTIF(Calculs!$U$2:$U$12,$H5145)&gt;0),1,0)</f>
        <v>1</v>
      </c>
      <c r="U5145">
        <f t="shared" si="645"/>
        <v>11466</v>
      </c>
      <c r="V5145">
        <f t="shared" si="646"/>
        <v>182</v>
      </c>
      <c r="W5145">
        <f t="shared" si="647"/>
        <v>5274.3600000000006</v>
      </c>
    </row>
    <row r="5146" spans="1:23" ht="15.75" customHeight="1" x14ac:dyDescent="0.3">
      <c r="A5146" s="2" t="s">
        <v>60</v>
      </c>
      <c r="B5146" s="2">
        <v>1185732</v>
      </c>
      <c r="C5146" s="3">
        <v>44397</v>
      </c>
      <c r="D5146" s="12" t="str" cm="1">
        <f t="array" ref="D5146">_xlfn.SWITCH(WEEKDAY(C5146,2), 1, "Lundi", 2, "Mardi", 3, "Mercredi", 4, "Jeudi", 5, "Vendredi", 6, "Samedi", 7, "Dimanche", "Erreur")</f>
        <v>Mardi</v>
      </c>
      <c r="E5146" s="2" t="s">
        <v>30</v>
      </c>
      <c r="F5146" s="2" t="s">
        <v>63</v>
      </c>
      <c r="G5146" s="2" t="s">
        <v>64</v>
      </c>
      <c r="H5146" s="4" t="s">
        <v>18</v>
      </c>
      <c r="I5146" s="5">
        <v>59</v>
      </c>
      <c r="J5146" s="6">
        <v>111</v>
      </c>
      <c r="K5146" s="7">
        <v>6549</v>
      </c>
      <c r="L5146" s="7">
        <v>3078.03</v>
      </c>
      <c r="M5146" s="8">
        <v>0.47000000000000003</v>
      </c>
      <c r="N5146" s="2" t="s">
        <v>82</v>
      </c>
      <c r="O5146">
        <f t="shared" si="640"/>
        <v>2021</v>
      </c>
      <c r="P5146">
        <f t="shared" si="641"/>
        <v>7</v>
      </c>
      <c r="Q5146" t="str">
        <f t="shared" si="642"/>
        <v>juil</v>
      </c>
      <c r="R5146" t="str">
        <f t="shared" si="643"/>
        <v>Alaska</v>
      </c>
      <c r="S5146" t="str">
        <f t="shared" si="644"/>
        <v>2021-07</v>
      </c>
      <c r="T5146">
        <f>IF(AND(COUNTIF(Calculs!$Q$2:$Q$12,$O5146)&gt;0,COUNTIF(Calculs!$S$2:$S$12,$E5146)&gt;0,COUNTIF(Calculs!$U$2:$U$12,$H5146)&gt;0),1,0)</f>
        <v>1</v>
      </c>
      <c r="U5146">
        <f t="shared" si="645"/>
        <v>6549</v>
      </c>
      <c r="V5146">
        <f t="shared" si="646"/>
        <v>111</v>
      </c>
      <c r="W5146">
        <f t="shared" si="647"/>
        <v>3078.03</v>
      </c>
    </row>
    <row r="5147" spans="1:23" ht="15.75" customHeight="1" x14ac:dyDescent="0.3">
      <c r="A5147" s="2" t="s">
        <v>60</v>
      </c>
      <c r="B5147" s="2">
        <v>1185732</v>
      </c>
      <c r="C5147" s="3">
        <v>44397</v>
      </c>
      <c r="D5147" s="12" t="str" cm="1">
        <f t="array" ref="D5147">_xlfn.SWITCH(WEEKDAY(C5147,2), 1, "Lundi", 2, "Mardi", 3, "Mercredi", 4, "Jeudi", 5, "Vendredi", 6, "Samedi", 7, "Dimanche", "Erreur")</f>
        <v>Mardi</v>
      </c>
      <c r="E5147" s="2" t="s">
        <v>30</v>
      </c>
      <c r="F5147" s="2" t="s">
        <v>63</v>
      </c>
      <c r="G5147" s="2" t="s">
        <v>64</v>
      </c>
      <c r="H5147" s="4" t="s">
        <v>19</v>
      </c>
      <c r="I5147" s="5">
        <v>53</v>
      </c>
      <c r="J5147" s="6">
        <v>102</v>
      </c>
      <c r="K5147" s="7">
        <v>5406</v>
      </c>
      <c r="L5147" s="7">
        <v>1946.1599999999999</v>
      </c>
      <c r="M5147" s="8">
        <v>0.36</v>
      </c>
      <c r="N5147" s="2" t="s">
        <v>82</v>
      </c>
      <c r="O5147">
        <f t="shared" si="640"/>
        <v>2021</v>
      </c>
      <c r="P5147">
        <f t="shared" si="641"/>
        <v>7</v>
      </c>
      <c r="Q5147" t="str">
        <f t="shared" si="642"/>
        <v>juil</v>
      </c>
      <c r="R5147" t="str">
        <f t="shared" si="643"/>
        <v>Alaska</v>
      </c>
      <c r="S5147" t="str">
        <f t="shared" si="644"/>
        <v>2021-07</v>
      </c>
      <c r="T5147">
        <f>IF(AND(COUNTIF(Calculs!$Q$2:$Q$12,$O5147)&gt;0,COUNTIF(Calculs!$S$2:$S$12,$E5147)&gt;0,COUNTIF(Calculs!$U$2:$U$12,$H5147)&gt;0),1,0)</f>
        <v>1</v>
      </c>
      <c r="U5147">
        <f t="shared" si="645"/>
        <v>5406</v>
      </c>
      <c r="V5147">
        <f t="shared" si="646"/>
        <v>102</v>
      </c>
      <c r="W5147">
        <f t="shared" si="647"/>
        <v>1946.1599999999999</v>
      </c>
    </row>
    <row r="5148" spans="1:23" ht="15.75" customHeight="1" x14ac:dyDescent="0.3">
      <c r="A5148" s="2" t="s">
        <v>60</v>
      </c>
      <c r="B5148" s="2">
        <v>1185732</v>
      </c>
      <c r="C5148" s="3">
        <v>44397</v>
      </c>
      <c r="D5148" s="12" t="str" cm="1">
        <f t="array" ref="D5148">_xlfn.SWITCH(WEEKDAY(C5148,2), 1, "Lundi", 2, "Mardi", 3, "Mercredi", 4, "Jeudi", 5, "Vendredi", 6, "Samedi", 7, "Dimanche", "Erreur")</f>
        <v>Mardi</v>
      </c>
      <c r="E5148" s="2" t="s">
        <v>30</v>
      </c>
      <c r="F5148" s="2" t="s">
        <v>63</v>
      </c>
      <c r="G5148" s="2" t="s">
        <v>64</v>
      </c>
      <c r="H5148" s="4" t="s">
        <v>20</v>
      </c>
      <c r="I5148" s="5">
        <v>51</v>
      </c>
      <c r="J5148" s="6">
        <v>75</v>
      </c>
      <c r="K5148" s="7">
        <v>3825</v>
      </c>
      <c r="L5148" s="7">
        <v>1453.5</v>
      </c>
      <c r="M5148" s="8">
        <v>0.38</v>
      </c>
      <c r="N5148" s="2" t="s">
        <v>82</v>
      </c>
      <c r="O5148">
        <f t="shared" si="640"/>
        <v>2021</v>
      </c>
      <c r="P5148">
        <f t="shared" si="641"/>
        <v>7</v>
      </c>
      <c r="Q5148" t="str">
        <f t="shared" si="642"/>
        <v>juil</v>
      </c>
      <c r="R5148" t="str">
        <f t="shared" si="643"/>
        <v>Alaska</v>
      </c>
      <c r="S5148" t="str">
        <f t="shared" si="644"/>
        <v>2021-07</v>
      </c>
      <c r="T5148">
        <f>IF(AND(COUNTIF(Calculs!$Q$2:$Q$12,$O5148)&gt;0,COUNTIF(Calculs!$S$2:$S$12,$E5148)&gt;0,COUNTIF(Calculs!$U$2:$U$12,$H5148)&gt;0),1,0)</f>
        <v>1</v>
      </c>
      <c r="U5148">
        <f t="shared" si="645"/>
        <v>3825</v>
      </c>
      <c r="V5148">
        <f t="shared" si="646"/>
        <v>75</v>
      </c>
      <c r="W5148">
        <f t="shared" si="647"/>
        <v>1453.5</v>
      </c>
    </row>
    <row r="5149" spans="1:23" ht="15.75" customHeight="1" x14ac:dyDescent="0.3">
      <c r="A5149" s="2" t="s">
        <v>60</v>
      </c>
      <c r="B5149" s="2">
        <v>1185732</v>
      </c>
      <c r="C5149" s="3">
        <v>44397</v>
      </c>
      <c r="D5149" s="12" t="str" cm="1">
        <f t="array" ref="D5149">_xlfn.SWITCH(WEEKDAY(C5149,2), 1, "Lundi", 2, "Mardi", 3, "Mercredi", 4, "Jeudi", 5, "Vendredi", 6, "Samedi", 7, "Dimanche", "Erreur")</f>
        <v>Mardi</v>
      </c>
      <c r="E5149" s="2" t="s">
        <v>30</v>
      </c>
      <c r="F5149" s="2" t="s">
        <v>63</v>
      </c>
      <c r="G5149" s="2" t="s">
        <v>64</v>
      </c>
      <c r="H5149" s="4" t="s">
        <v>21</v>
      </c>
      <c r="I5149" s="5">
        <v>61</v>
      </c>
      <c r="J5149" s="6">
        <v>91</v>
      </c>
      <c r="K5149" s="7">
        <v>5551</v>
      </c>
      <c r="L5149" s="7">
        <v>2164.89</v>
      </c>
      <c r="M5149" s="8">
        <v>0.39</v>
      </c>
      <c r="N5149" s="2" t="s">
        <v>82</v>
      </c>
      <c r="O5149">
        <f t="shared" si="640"/>
        <v>2021</v>
      </c>
      <c r="P5149">
        <f t="shared" si="641"/>
        <v>7</v>
      </c>
      <c r="Q5149" t="str">
        <f t="shared" si="642"/>
        <v>juil</v>
      </c>
      <c r="R5149" t="str">
        <f t="shared" si="643"/>
        <v>Alaska</v>
      </c>
      <c r="S5149" t="str">
        <f t="shared" si="644"/>
        <v>2021-07</v>
      </c>
      <c r="T5149">
        <f>IF(AND(COUNTIF(Calculs!$Q$2:$Q$12,$O5149)&gt;0,COUNTIF(Calculs!$S$2:$S$12,$E5149)&gt;0,COUNTIF(Calculs!$U$2:$U$12,$H5149)&gt;0),1,0)</f>
        <v>1</v>
      </c>
      <c r="U5149">
        <f t="shared" si="645"/>
        <v>5551</v>
      </c>
      <c r="V5149">
        <f t="shared" si="646"/>
        <v>91</v>
      </c>
      <c r="W5149">
        <f t="shared" si="647"/>
        <v>2164.89</v>
      </c>
    </row>
    <row r="5150" spans="1:23" ht="15.75" customHeight="1" x14ac:dyDescent="0.3">
      <c r="A5150" s="2" t="s">
        <v>60</v>
      </c>
      <c r="B5150" s="2">
        <v>1185732</v>
      </c>
      <c r="C5150" s="3">
        <v>44397</v>
      </c>
      <c r="D5150" s="12" t="str" cm="1">
        <f t="array" ref="D5150">_xlfn.SWITCH(WEEKDAY(C5150,2), 1, "Lundi", 2, "Mardi", 3, "Mercredi", 4, "Jeudi", 5, "Vendredi", 6, "Samedi", 7, "Dimanche", "Erreur")</f>
        <v>Mardi</v>
      </c>
      <c r="E5150" s="2" t="s">
        <v>30</v>
      </c>
      <c r="F5150" s="2" t="s">
        <v>63</v>
      </c>
      <c r="G5150" s="2" t="s">
        <v>64</v>
      </c>
      <c r="H5150" s="4" t="s">
        <v>22</v>
      </c>
      <c r="I5150" s="5">
        <v>67</v>
      </c>
      <c r="J5150" s="6">
        <v>130</v>
      </c>
      <c r="K5150" s="7">
        <v>8710</v>
      </c>
      <c r="L5150" s="7">
        <v>3919.4999999999995</v>
      </c>
      <c r="M5150" s="8">
        <v>0.44999999999999996</v>
      </c>
      <c r="N5150" s="2" t="s">
        <v>82</v>
      </c>
      <c r="O5150">
        <f t="shared" si="640"/>
        <v>2021</v>
      </c>
      <c r="P5150">
        <f t="shared" si="641"/>
        <v>7</v>
      </c>
      <c r="Q5150" t="str">
        <f t="shared" si="642"/>
        <v>juil</v>
      </c>
      <c r="R5150" t="str">
        <f t="shared" si="643"/>
        <v>Alaska</v>
      </c>
      <c r="S5150" t="str">
        <f t="shared" si="644"/>
        <v>2021-07</v>
      </c>
      <c r="T5150">
        <f>IF(AND(COUNTIF(Calculs!$Q$2:$Q$12,$O5150)&gt;0,COUNTIF(Calculs!$S$2:$S$12,$E5150)&gt;0,COUNTIF(Calculs!$U$2:$U$12,$H5150)&gt;0),1,0)</f>
        <v>1</v>
      </c>
      <c r="U5150">
        <f t="shared" si="645"/>
        <v>8710</v>
      </c>
      <c r="V5150">
        <f t="shared" si="646"/>
        <v>130</v>
      </c>
      <c r="W5150">
        <f t="shared" si="647"/>
        <v>3919.4999999999995</v>
      </c>
    </row>
    <row r="5151" spans="1:23" ht="15.75" customHeight="1" x14ac:dyDescent="0.3">
      <c r="A5151" s="2" t="s">
        <v>60</v>
      </c>
      <c r="B5151" s="2">
        <v>1185732</v>
      </c>
      <c r="C5151" s="3">
        <v>44429</v>
      </c>
      <c r="D5151" s="12" t="str" cm="1">
        <f t="array" ref="D5151">_xlfn.SWITCH(WEEKDAY(C5151,2), 1, "Lundi", 2, "Mardi", 3, "Mercredi", 4, "Jeudi", 5, "Vendredi", 6, "Samedi", 7, "Dimanche", "Erreur")</f>
        <v>Samedi</v>
      </c>
      <c r="E5151" s="2" t="s">
        <v>30</v>
      </c>
      <c r="F5151" s="2" t="s">
        <v>63</v>
      </c>
      <c r="G5151" s="2" t="s">
        <v>64</v>
      </c>
      <c r="H5151" s="4" t="s">
        <v>16</v>
      </c>
      <c r="I5151" s="5">
        <v>59</v>
      </c>
      <c r="J5151" s="6">
        <v>163</v>
      </c>
      <c r="K5151" s="7">
        <v>9617</v>
      </c>
      <c r="L5151" s="7">
        <v>4327.6500000000005</v>
      </c>
      <c r="M5151" s="8">
        <v>0.45000000000000007</v>
      </c>
      <c r="N5151" s="2" t="s">
        <v>82</v>
      </c>
      <c r="O5151">
        <f t="shared" si="640"/>
        <v>2021</v>
      </c>
      <c r="P5151">
        <f t="shared" si="641"/>
        <v>8</v>
      </c>
      <c r="Q5151" t="str">
        <f t="shared" si="642"/>
        <v>août</v>
      </c>
      <c r="R5151" t="str">
        <f t="shared" si="643"/>
        <v>Alaska</v>
      </c>
      <c r="S5151" t="str">
        <f t="shared" si="644"/>
        <v>2021-08</v>
      </c>
      <c r="T5151">
        <f>IF(AND(COUNTIF(Calculs!$Q$2:$Q$12,$O5151)&gt;0,COUNTIF(Calculs!$S$2:$S$12,$E5151)&gt;0,COUNTIF(Calculs!$U$2:$U$12,$H5151)&gt;0),1,0)</f>
        <v>1</v>
      </c>
      <c r="U5151">
        <f t="shared" si="645"/>
        <v>9617</v>
      </c>
      <c r="V5151">
        <f t="shared" si="646"/>
        <v>163</v>
      </c>
      <c r="W5151">
        <f t="shared" si="647"/>
        <v>4327.6500000000005</v>
      </c>
    </row>
    <row r="5152" spans="1:23" ht="15.75" customHeight="1" x14ac:dyDescent="0.3">
      <c r="A5152" s="2" t="s">
        <v>60</v>
      </c>
      <c r="B5152" s="2">
        <v>1185732</v>
      </c>
      <c r="C5152" s="3">
        <v>44429</v>
      </c>
      <c r="D5152" s="12" t="str" cm="1">
        <f t="array" ref="D5152">_xlfn.SWITCH(WEEKDAY(C5152,2), 1, "Lundi", 2, "Mardi", 3, "Mercredi", 4, "Jeudi", 5, "Vendredi", 6, "Samedi", 7, "Dimanche", "Erreur")</f>
        <v>Samedi</v>
      </c>
      <c r="E5152" s="2" t="s">
        <v>30</v>
      </c>
      <c r="F5152" s="2" t="s">
        <v>63</v>
      </c>
      <c r="G5152" s="2" t="s">
        <v>64</v>
      </c>
      <c r="H5152" s="4" t="s">
        <v>18</v>
      </c>
      <c r="I5152" s="5">
        <v>56</v>
      </c>
      <c r="J5152" s="6">
        <v>106</v>
      </c>
      <c r="K5152" s="7">
        <v>5936</v>
      </c>
      <c r="L5152" s="7">
        <v>2671.2000000000003</v>
      </c>
      <c r="M5152" s="8">
        <v>0.45000000000000007</v>
      </c>
      <c r="N5152" s="2" t="s">
        <v>82</v>
      </c>
      <c r="O5152">
        <f t="shared" si="640"/>
        <v>2021</v>
      </c>
      <c r="P5152">
        <f t="shared" si="641"/>
        <v>8</v>
      </c>
      <c r="Q5152" t="str">
        <f t="shared" si="642"/>
        <v>août</v>
      </c>
      <c r="R5152" t="str">
        <f t="shared" si="643"/>
        <v>Alaska</v>
      </c>
      <c r="S5152" t="str">
        <f t="shared" si="644"/>
        <v>2021-08</v>
      </c>
      <c r="T5152">
        <f>IF(AND(COUNTIF(Calculs!$Q$2:$Q$12,$O5152)&gt;0,COUNTIF(Calculs!$S$2:$S$12,$E5152)&gt;0,COUNTIF(Calculs!$U$2:$U$12,$H5152)&gt;0),1,0)</f>
        <v>1</v>
      </c>
      <c r="U5152">
        <f t="shared" si="645"/>
        <v>5936</v>
      </c>
      <c r="V5152">
        <f t="shared" si="646"/>
        <v>106</v>
      </c>
      <c r="W5152">
        <f t="shared" si="647"/>
        <v>2671.2000000000003</v>
      </c>
    </row>
    <row r="5153" spans="1:23" ht="15.75" customHeight="1" x14ac:dyDescent="0.3">
      <c r="A5153" s="2" t="s">
        <v>60</v>
      </c>
      <c r="B5153" s="2">
        <v>1185732</v>
      </c>
      <c r="C5153" s="3">
        <v>44429</v>
      </c>
      <c r="D5153" s="12" t="str" cm="1">
        <f t="array" ref="D5153">_xlfn.SWITCH(WEEKDAY(C5153,2), 1, "Lundi", 2, "Mardi", 3, "Mercredi", 4, "Jeudi", 5, "Vendredi", 6, "Samedi", 7, "Dimanche", "Erreur")</f>
        <v>Samedi</v>
      </c>
      <c r="E5153" s="2" t="s">
        <v>30</v>
      </c>
      <c r="F5153" s="2" t="s">
        <v>63</v>
      </c>
      <c r="G5153" s="2" t="s">
        <v>64</v>
      </c>
      <c r="H5153" s="4" t="s">
        <v>19</v>
      </c>
      <c r="I5153" s="5">
        <v>54</v>
      </c>
      <c r="J5153" s="6">
        <v>102</v>
      </c>
      <c r="K5153" s="7">
        <v>5508</v>
      </c>
      <c r="L5153" s="7">
        <v>1982.8799999999999</v>
      </c>
      <c r="M5153" s="8">
        <v>0.36</v>
      </c>
      <c r="N5153" s="2" t="s">
        <v>82</v>
      </c>
      <c r="O5153">
        <f t="shared" si="640"/>
        <v>2021</v>
      </c>
      <c r="P5153">
        <f t="shared" si="641"/>
        <v>8</v>
      </c>
      <c r="Q5153" t="str">
        <f t="shared" si="642"/>
        <v>août</v>
      </c>
      <c r="R5153" t="str">
        <f t="shared" si="643"/>
        <v>Alaska</v>
      </c>
      <c r="S5153" t="str">
        <f t="shared" si="644"/>
        <v>2021-08</v>
      </c>
      <c r="T5153">
        <f>IF(AND(COUNTIF(Calculs!$Q$2:$Q$12,$O5153)&gt;0,COUNTIF(Calculs!$S$2:$S$12,$E5153)&gt;0,COUNTIF(Calculs!$U$2:$U$12,$H5153)&gt;0),1,0)</f>
        <v>1</v>
      </c>
      <c r="U5153">
        <f t="shared" si="645"/>
        <v>5508</v>
      </c>
      <c r="V5153">
        <f t="shared" si="646"/>
        <v>102</v>
      </c>
      <c r="W5153">
        <f t="shared" si="647"/>
        <v>1982.8799999999999</v>
      </c>
    </row>
    <row r="5154" spans="1:23" ht="15.75" customHeight="1" x14ac:dyDescent="0.3">
      <c r="A5154" s="2" t="s">
        <v>60</v>
      </c>
      <c r="B5154" s="2">
        <v>1185732</v>
      </c>
      <c r="C5154" s="3">
        <v>44429</v>
      </c>
      <c r="D5154" s="12" t="str" cm="1">
        <f t="array" ref="D5154">_xlfn.SWITCH(WEEKDAY(C5154,2), 1, "Lundi", 2, "Mardi", 3, "Mercredi", 4, "Jeudi", 5, "Vendredi", 6, "Samedi", 7, "Dimanche", "Erreur")</f>
        <v>Samedi</v>
      </c>
      <c r="E5154" s="2" t="s">
        <v>30</v>
      </c>
      <c r="F5154" s="2" t="s">
        <v>63</v>
      </c>
      <c r="G5154" s="2" t="s">
        <v>64</v>
      </c>
      <c r="H5154" s="4" t="s">
        <v>20</v>
      </c>
      <c r="I5154" s="5">
        <v>53</v>
      </c>
      <c r="J5154" s="6">
        <v>68</v>
      </c>
      <c r="K5154" s="7">
        <v>3604</v>
      </c>
      <c r="L5154" s="7">
        <v>1441.6000000000001</v>
      </c>
      <c r="M5154" s="8">
        <v>0.4</v>
      </c>
      <c r="N5154" s="2" t="s">
        <v>82</v>
      </c>
      <c r="O5154">
        <f t="shared" si="640"/>
        <v>2021</v>
      </c>
      <c r="P5154">
        <f t="shared" si="641"/>
        <v>8</v>
      </c>
      <c r="Q5154" t="str">
        <f t="shared" si="642"/>
        <v>août</v>
      </c>
      <c r="R5154" t="str">
        <f t="shared" si="643"/>
        <v>Alaska</v>
      </c>
      <c r="S5154" t="str">
        <f t="shared" si="644"/>
        <v>2021-08</v>
      </c>
      <c r="T5154">
        <f>IF(AND(COUNTIF(Calculs!$Q$2:$Q$12,$O5154)&gt;0,COUNTIF(Calculs!$S$2:$S$12,$E5154)&gt;0,COUNTIF(Calculs!$U$2:$U$12,$H5154)&gt;0),1,0)</f>
        <v>1</v>
      </c>
      <c r="U5154">
        <f t="shared" si="645"/>
        <v>3604</v>
      </c>
      <c r="V5154">
        <f t="shared" si="646"/>
        <v>68</v>
      </c>
      <c r="W5154">
        <f t="shared" si="647"/>
        <v>1441.6000000000001</v>
      </c>
    </row>
    <row r="5155" spans="1:23" ht="15.75" customHeight="1" x14ac:dyDescent="0.3">
      <c r="A5155" s="2" t="s">
        <v>60</v>
      </c>
      <c r="B5155" s="2">
        <v>1185732</v>
      </c>
      <c r="C5155" s="3">
        <v>44429</v>
      </c>
      <c r="D5155" s="12" t="str" cm="1">
        <f t="array" ref="D5155">_xlfn.SWITCH(WEEKDAY(C5155,2), 1, "Lundi", 2, "Mardi", 3, "Mercredi", 4, "Jeudi", 5, "Vendredi", 6, "Samedi", 7, "Dimanche", "Erreur")</f>
        <v>Samedi</v>
      </c>
      <c r="E5155" s="2" t="s">
        <v>30</v>
      </c>
      <c r="F5155" s="2" t="s">
        <v>63</v>
      </c>
      <c r="G5155" s="2" t="s">
        <v>64</v>
      </c>
      <c r="H5155" s="4" t="s">
        <v>21</v>
      </c>
      <c r="I5155" s="5">
        <v>62</v>
      </c>
      <c r="J5155" s="6">
        <v>65</v>
      </c>
      <c r="K5155" s="7">
        <v>4030</v>
      </c>
      <c r="L5155" s="7">
        <v>1531.4</v>
      </c>
      <c r="M5155" s="8">
        <v>0.38</v>
      </c>
      <c r="N5155" s="2" t="s">
        <v>82</v>
      </c>
      <c r="O5155">
        <f t="shared" si="640"/>
        <v>2021</v>
      </c>
      <c r="P5155">
        <f t="shared" si="641"/>
        <v>8</v>
      </c>
      <c r="Q5155" t="str">
        <f t="shared" si="642"/>
        <v>août</v>
      </c>
      <c r="R5155" t="str">
        <f t="shared" si="643"/>
        <v>Alaska</v>
      </c>
      <c r="S5155" t="str">
        <f t="shared" si="644"/>
        <v>2021-08</v>
      </c>
      <c r="T5155">
        <f>IF(AND(COUNTIF(Calculs!$Q$2:$Q$12,$O5155)&gt;0,COUNTIF(Calculs!$S$2:$S$12,$E5155)&gt;0,COUNTIF(Calculs!$U$2:$U$12,$H5155)&gt;0),1,0)</f>
        <v>1</v>
      </c>
      <c r="U5155">
        <f t="shared" si="645"/>
        <v>4030</v>
      </c>
      <c r="V5155">
        <f t="shared" si="646"/>
        <v>65</v>
      </c>
      <c r="W5155">
        <f t="shared" si="647"/>
        <v>1531.4</v>
      </c>
    </row>
    <row r="5156" spans="1:23" ht="15.75" customHeight="1" x14ac:dyDescent="0.3">
      <c r="A5156" s="2" t="s">
        <v>60</v>
      </c>
      <c r="B5156" s="2">
        <v>1185732</v>
      </c>
      <c r="C5156" s="3">
        <v>44429</v>
      </c>
      <c r="D5156" s="12" t="str" cm="1">
        <f t="array" ref="D5156">_xlfn.SWITCH(WEEKDAY(C5156,2), 1, "Lundi", 2, "Mardi", 3, "Mercredi", 4, "Jeudi", 5, "Vendredi", 6, "Samedi", 7, "Dimanche", "Erreur")</f>
        <v>Samedi</v>
      </c>
      <c r="E5156" s="2" t="s">
        <v>30</v>
      </c>
      <c r="F5156" s="2" t="s">
        <v>63</v>
      </c>
      <c r="G5156" s="2" t="s">
        <v>64</v>
      </c>
      <c r="H5156" s="4" t="s">
        <v>22</v>
      </c>
      <c r="I5156" s="5">
        <v>67</v>
      </c>
      <c r="J5156" s="6">
        <v>104</v>
      </c>
      <c r="K5156" s="7">
        <v>6968</v>
      </c>
      <c r="L5156" s="7">
        <v>2926.56</v>
      </c>
      <c r="M5156" s="8">
        <v>0.42</v>
      </c>
      <c r="N5156" s="2" t="s">
        <v>82</v>
      </c>
      <c r="O5156">
        <f t="shared" si="640"/>
        <v>2021</v>
      </c>
      <c r="P5156">
        <f t="shared" si="641"/>
        <v>8</v>
      </c>
      <c r="Q5156" t="str">
        <f t="shared" si="642"/>
        <v>août</v>
      </c>
      <c r="R5156" t="str">
        <f t="shared" si="643"/>
        <v>Alaska</v>
      </c>
      <c r="S5156" t="str">
        <f t="shared" si="644"/>
        <v>2021-08</v>
      </c>
      <c r="T5156">
        <f>IF(AND(COUNTIF(Calculs!$Q$2:$Q$12,$O5156)&gt;0,COUNTIF(Calculs!$S$2:$S$12,$E5156)&gt;0,COUNTIF(Calculs!$U$2:$U$12,$H5156)&gt;0),1,0)</f>
        <v>1</v>
      </c>
      <c r="U5156">
        <f t="shared" si="645"/>
        <v>6968</v>
      </c>
      <c r="V5156">
        <f t="shared" si="646"/>
        <v>104</v>
      </c>
      <c r="W5156">
        <f t="shared" si="647"/>
        <v>2926.56</v>
      </c>
    </row>
    <row r="5157" spans="1:23" ht="15.75" customHeight="1" x14ac:dyDescent="0.3">
      <c r="A5157" s="2" t="s">
        <v>60</v>
      </c>
      <c r="B5157" s="2">
        <v>1185732</v>
      </c>
      <c r="C5157" s="3">
        <v>44459</v>
      </c>
      <c r="D5157" s="12" t="str" cm="1">
        <f t="array" ref="D5157">_xlfn.SWITCH(WEEKDAY(C5157,2), 1, "Lundi", 2, "Mardi", 3, "Mercredi", 4, "Jeudi", 5, "Vendredi", 6, "Samedi", 7, "Dimanche", "Erreur")</f>
        <v>Lundi</v>
      </c>
      <c r="E5157" s="2" t="s">
        <v>30</v>
      </c>
      <c r="F5157" s="2" t="s">
        <v>63</v>
      </c>
      <c r="G5157" s="2" t="s">
        <v>64</v>
      </c>
      <c r="H5157" s="4" t="s">
        <v>16</v>
      </c>
      <c r="I5157" s="5">
        <v>64</v>
      </c>
      <c r="J5157" s="6">
        <v>131</v>
      </c>
      <c r="K5157" s="7">
        <v>8384</v>
      </c>
      <c r="L5157" s="7">
        <v>4024.32</v>
      </c>
      <c r="M5157" s="8">
        <v>0.48000000000000004</v>
      </c>
      <c r="N5157" s="2" t="s">
        <v>82</v>
      </c>
      <c r="O5157">
        <f t="shared" si="640"/>
        <v>2021</v>
      </c>
      <c r="P5157">
        <f t="shared" si="641"/>
        <v>9</v>
      </c>
      <c r="Q5157" t="str">
        <f t="shared" si="642"/>
        <v>sept</v>
      </c>
      <c r="R5157" t="str">
        <f t="shared" si="643"/>
        <v>Alaska</v>
      </c>
      <c r="S5157" t="str">
        <f t="shared" si="644"/>
        <v>2021-09</v>
      </c>
      <c r="T5157">
        <f>IF(AND(COUNTIF(Calculs!$Q$2:$Q$12,$O5157)&gt;0,COUNTIF(Calculs!$S$2:$S$12,$E5157)&gt;0,COUNTIF(Calculs!$U$2:$U$12,$H5157)&gt;0),1,0)</f>
        <v>1</v>
      </c>
      <c r="U5157">
        <f t="shared" si="645"/>
        <v>8384</v>
      </c>
      <c r="V5157">
        <f t="shared" si="646"/>
        <v>131</v>
      </c>
      <c r="W5157">
        <f t="shared" si="647"/>
        <v>4024.32</v>
      </c>
    </row>
    <row r="5158" spans="1:23" ht="15.75" customHeight="1" x14ac:dyDescent="0.3">
      <c r="A5158" s="2" t="s">
        <v>60</v>
      </c>
      <c r="B5158" s="2">
        <v>1185732</v>
      </c>
      <c r="C5158" s="3">
        <v>44459</v>
      </c>
      <c r="D5158" s="12" t="str" cm="1">
        <f t="array" ref="D5158">_xlfn.SWITCH(WEEKDAY(C5158,2), 1, "Lundi", 2, "Mardi", 3, "Mercredi", 4, "Jeudi", 5, "Vendredi", 6, "Samedi", 7, "Dimanche", "Erreur")</f>
        <v>Lundi</v>
      </c>
      <c r="E5158" s="2" t="s">
        <v>30</v>
      </c>
      <c r="F5158" s="2" t="s">
        <v>63</v>
      </c>
      <c r="G5158" s="2" t="s">
        <v>64</v>
      </c>
      <c r="H5158" s="4" t="s">
        <v>18</v>
      </c>
      <c r="I5158" s="5">
        <v>55</v>
      </c>
      <c r="J5158" s="6">
        <v>91</v>
      </c>
      <c r="K5158" s="7">
        <v>5005</v>
      </c>
      <c r="L5158" s="7">
        <v>2402.4</v>
      </c>
      <c r="M5158" s="8">
        <v>0.48000000000000004</v>
      </c>
      <c r="N5158" s="2" t="s">
        <v>82</v>
      </c>
      <c r="O5158">
        <f t="shared" si="640"/>
        <v>2021</v>
      </c>
      <c r="P5158">
        <f t="shared" si="641"/>
        <v>9</v>
      </c>
      <c r="Q5158" t="str">
        <f t="shared" si="642"/>
        <v>sept</v>
      </c>
      <c r="R5158" t="str">
        <f t="shared" si="643"/>
        <v>Alaska</v>
      </c>
      <c r="S5158" t="str">
        <f t="shared" si="644"/>
        <v>2021-09</v>
      </c>
      <c r="T5158">
        <f>IF(AND(COUNTIF(Calculs!$Q$2:$Q$12,$O5158)&gt;0,COUNTIF(Calculs!$S$2:$S$12,$E5158)&gt;0,COUNTIF(Calculs!$U$2:$U$12,$H5158)&gt;0),1,0)</f>
        <v>1</v>
      </c>
      <c r="U5158">
        <f t="shared" si="645"/>
        <v>5005</v>
      </c>
      <c r="V5158">
        <f t="shared" si="646"/>
        <v>91</v>
      </c>
      <c r="W5158">
        <f t="shared" si="647"/>
        <v>2402.4</v>
      </c>
    </row>
    <row r="5159" spans="1:23" ht="15.75" customHeight="1" x14ac:dyDescent="0.3">
      <c r="A5159" s="2" t="s">
        <v>60</v>
      </c>
      <c r="B5159" s="2">
        <v>1185732</v>
      </c>
      <c r="C5159" s="3">
        <v>44459</v>
      </c>
      <c r="D5159" s="12" t="str" cm="1">
        <f t="array" ref="D5159">_xlfn.SWITCH(WEEKDAY(C5159,2), 1, "Lundi", 2, "Mardi", 3, "Mercredi", 4, "Jeudi", 5, "Vendredi", 6, "Samedi", 7, "Dimanche", "Erreur")</f>
        <v>Lundi</v>
      </c>
      <c r="E5159" s="2" t="s">
        <v>30</v>
      </c>
      <c r="F5159" s="2" t="s">
        <v>63</v>
      </c>
      <c r="G5159" s="2" t="s">
        <v>64</v>
      </c>
      <c r="H5159" s="4" t="s">
        <v>19</v>
      </c>
      <c r="I5159" s="5">
        <v>50</v>
      </c>
      <c r="J5159" s="6">
        <v>59</v>
      </c>
      <c r="K5159" s="7">
        <v>2950</v>
      </c>
      <c r="L5159" s="7">
        <v>1121</v>
      </c>
      <c r="M5159" s="8">
        <v>0.38</v>
      </c>
      <c r="N5159" s="2" t="s">
        <v>82</v>
      </c>
      <c r="O5159">
        <f t="shared" si="640"/>
        <v>2021</v>
      </c>
      <c r="P5159">
        <f t="shared" si="641"/>
        <v>9</v>
      </c>
      <c r="Q5159" t="str">
        <f t="shared" si="642"/>
        <v>sept</v>
      </c>
      <c r="R5159" t="str">
        <f t="shared" si="643"/>
        <v>Alaska</v>
      </c>
      <c r="S5159" t="str">
        <f t="shared" si="644"/>
        <v>2021-09</v>
      </c>
      <c r="T5159">
        <f>IF(AND(COUNTIF(Calculs!$Q$2:$Q$12,$O5159)&gt;0,COUNTIF(Calculs!$S$2:$S$12,$E5159)&gt;0,COUNTIF(Calculs!$U$2:$U$12,$H5159)&gt;0),1,0)</f>
        <v>1</v>
      </c>
      <c r="U5159">
        <f t="shared" si="645"/>
        <v>2950</v>
      </c>
      <c r="V5159">
        <f t="shared" si="646"/>
        <v>59</v>
      </c>
      <c r="W5159">
        <f t="shared" si="647"/>
        <v>1121</v>
      </c>
    </row>
    <row r="5160" spans="1:23" ht="15.75" customHeight="1" x14ac:dyDescent="0.3">
      <c r="A5160" s="2" t="s">
        <v>60</v>
      </c>
      <c r="B5160" s="2">
        <v>1185732</v>
      </c>
      <c r="C5160" s="3">
        <v>44459</v>
      </c>
      <c r="D5160" s="12" t="str" cm="1">
        <f t="array" ref="D5160">_xlfn.SWITCH(WEEKDAY(C5160,2), 1, "Lundi", 2, "Mardi", 3, "Mercredi", 4, "Jeudi", 5, "Vendredi", 6, "Samedi", 7, "Dimanche", "Erreur")</f>
        <v>Lundi</v>
      </c>
      <c r="E5160" s="2" t="s">
        <v>30</v>
      </c>
      <c r="F5160" s="2" t="s">
        <v>63</v>
      </c>
      <c r="G5160" s="2" t="s">
        <v>64</v>
      </c>
      <c r="H5160" s="4" t="s">
        <v>20</v>
      </c>
      <c r="I5160" s="5">
        <v>50</v>
      </c>
      <c r="J5160" s="6">
        <v>56</v>
      </c>
      <c r="K5160" s="7">
        <v>2800</v>
      </c>
      <c r="L5160" s="7">
        <v>1092</v>
      </c>
      <c r="M5160" s="8">
        <v>0.39</v>
      </c>
      <c r="N5160" s="2" t="s">
        <v>82</v>
      </c>
      <c r="O5160">
        <f t="shared" si="640"/>
        <v>2021</v>
      </c>
      <c r="P5160">
        <f t="shared" si="641"/>
        <v>9</v>
      </c>
      <c r="Q5160" t="str">
        <f t="shared" si="642"/>
        <v>sept</v>
      </c>
      <c r="R5160" t="str">
        <f t="shared" si="643"/>
        <v>Alaska</v>
      </c>
      <c r="S5160" t="str">
        <f t="shared" si="644"/>
        <v>2021-09</v>
      </c>
      <c r="T5160">
        <f>IF(AND(COUNTIF(Calculs!$Q$2:$Q$12,$O5160)&gt;0,COUNTIF(Calculs!$S$2:$S$12,$E5160)&gt;0,COUNTIF(Calculs!$U$2:$U$12,$H5160)&gt;0),1,0)</f>
        <v>1</v>
      </c>
      <c r="U5160">
        <f t="shared" si="645"/>
        <v>2800</v>
      </c>
      <c r="V5160">
        <f t="shared" si="646"/>
        <v>56</v>
      </c>
      <c r="W5160">
        <f t="shared" si="647"/>
        <v>1092</v>
      </c>
    </row>
    <row r="5161" spans="1:23" ht="15.75" customHeight="1" x14ac:dyDescent="0.3">
      <c r="A5161" s="2" t="s">
        <v>60</v>
      </c>
      <c r="B5161" s="2">
        <v>1185732</v>
      </c>
      <c r="C5161" s="3">
        <v>44459</v>
      </c>
      <c r="D5161" s="12" t="str" cm="1">
        <f t="array" ref="D5161">_xlfn.SWITCH(WEEKDAY(C5161,2), 1, "Lundi", 2, "Mardi", 3, "Mercredi", 4, "Jeudi", 5, "Vendredi", 6, "Samedi", 7, "Dimanche", "Erreur")</f>
        <v>Lundi</v>
      </c>
      <c r="E5161" s="2" t="s">
        <v>30</v>
      </c>
      <c r="F5161" s="2" t="s">
        <v>63</v>
      </c>
      <c r="G5161" s="2" t="s">
        <v>64</v>
      </c>
      <c r="H5161" s="4" t="s">
        <v>21</v>
      </c>
      <c r="I5161" s="5">
        <v>62</v>
      </c>
      <c r="J5161" s="6">
        <v>60</v>
      </c>
      <c r="K5161" s="7">
        <v>3720</v>
      </c>
      <c r="L5161" s="7">
        <v>1488</v>
      </c>
      <c r="M5161" s="8">
        <v>0.4</v>
      </c>
      <c r="N5161" s="2" t="s">
        <v>82</v>
      </c>
      <c r="O5161">
        <f t="shared" si="640"/>
        <v>2021</v>
      </c>
      <c r="P5161">
        <f t="shared" si="641"/>
        <v>9</v>
      </c>
      <c r="Q5161" t="str">
        <f t="shared" si="642"/>
        <v>sept</v>
      </c>
      <c r="R5161" t="str">
        <f t="shared" si="643"/>
        <v>Alaska</v>
      </c>
      <c r="S5161" t="str">
        <f t="shared" si="644"/>
        <v>2021-09</v>
      </c>
      <c r="T5161">
        <f>IF(AND(COUNTIF(Calculs!$Q$2:$Q$12,$O5161)&gt;0,COUNTIF(Calculs!$S$2:$S$12,$E5161)&gt;0,COUNTIF(Calculs!$U$2:$U$12,$H5161)&gt;0),1,0)</f>
        <v>1</v>
      </c>
      <c r="U5161">
        <f t="shared" si="645"/>
        <v>3720</v>
      </c>
      <c r="V5161">
        <f t="shared" si="646"/>
        <v>60</v>
      </c>
      <c r="W5161">
        <f t="shared" si="647"/>
        <v>1488</v>
      </c>
    </row>
    <row r="5162" spans="1:23" ht="15.75" customHeight="1" x14ac:dyDescent="0.3">
      <c r="A5162" s="2" t="s">
        <v>60</v>
      </c>
      <c r="B5162" s="2">
        <v>1185732</v>
      </c>
      <c r="C5162" s="3">
        <v>44459</v>
      </c>
      <c r="D5162" s="12" t="str" cm="1">
        <f t="array" ref="D5162">_xlfn.SWITCH(WEEKDAY(C5162,2), 1, "Lundi", 2, "Mardi", 3, "Mercredi", 4, "Jeudi", 5, "Vendredi", 6, "Samedi", 7, "Dimanche", "Erreur")</f>
        <v>Lundi</v>
      </c>
      <c r="E5162" s="2" t="s">
        <v>30</v>
      </c>
      <c r="F5162" s="2" t="s">
        <v>63</v>
      </c>
      <c r="G5162" s="2" t="s">
        <v>64</v>
      </c>
      <c r="H5162" s="4" t="s">
        <v>22</v>
      </c>
      <c r="I5162" s="5">
        <v>64</v>
      </c>
      <c r="J5162" s="6">
        <v>84</v>
      </c>
      <c r="K5162" s="7">
        <v>5376</v>
      </c>
      <c r="L5162" s="7">
        <v>2204.16</v>
      </c>
      <c r="M5162" s="8">
        <v>0.41</v>
      </c>
      <c r="N5162" s="2" t="s">
        <v>82</v>
      </c>
      <c r="O5162">
        <f t="shared" si="640"/>
        <v>2021</v>
      </c>
      <c r="P5162">
        <f t="shared" si="641"/>
        <v>9</v>
      </c>
      <c r="Q5162" t="str">
        <f t="shared" si="642"/>
        <v>sept</v>
      </c>
      <c r="R5162" t="str">
        <f t="shared" si="643"/>
        <v>Alaska</v>
      </c>
      <c r="S5162" t="str">
        <f t="shared" si="644"/>
        <v>2021-09</v>
      </c>
      <c r="T5162">
        <f>IF(AND(COUNTIF(Calculs!$Q$2:$Q$12,$O5162)&gt;0,COUNTIF(Calculs!$S$2:$S$12,$E5162)&gt;0,COUNTIF(Calculs!$U$2:$U$12,$H5162)&gt;0),1,0)</f>
        <v>1</v>
      </c>
      <c r="U5162">
        <f t="shared" si="645"/>
        <v>5376</v>
      </c>
      <c r="V5162">
        <f t="shared" si="646"/>
        <v>84</v>
      </c>
      <c r="W5162">
        <f t="shared" si="647"/>
        <v>2204.16</v>
      </c>
    </row>
    <row r="5163" spans="1:23" ht="15.75" customHeight="1" x14ac:dyDescent="0.3">
      <c r="A5163" s="2" t="s">
        <v>60</v>
      </c>
      <c r="B5163" s="2">
        <v>1185732</v>
      </c>
      <c r="C5163" s="3">
        <v>44491</v>
      </c>
      <c r="D5163" s="12" t="str" cm="1">
        <f t="array" ref="D5163">_xlfn.SWITCH(WEEKDAY(C5163,2), 1, "Lundi", 2, "Mardi", 3, "Mercredi", 4, "Jeudi", 5, "Vendredi", 6, "Samedi", 7, "Dimanche", "Erreur")</f>
        <v>Vendredi</v>
      </c>
      <c r="E5163" s="2" t="s">
        <v>30</v>
      </c>
      <c r="F5163" s="2" t="s">
        <v>63</v>
      </c>
      <c r="G5163" s="2" t="s">
        <v>64</v>
      </c>
      <c r="H5163" s="4" t="s">
        <v>16</v>
      </c>
      <c r="I5163" s="5">
        <v>68</v>
      </c>
      <c r="J5163" s="6">
        <v>113</v>
      </c>
      <c r="K5163" s="7">
        <v>7684</v>
      </c>
      <c r="L5163" s="7">
        <v>3611.48</v>
      </c>
      <c r="M5163" s="8">
        <v>0.47000000000000003</v>
      </c>
      <c r="N5163" s="2" t="s">
        <v>82</v>
      </c>
      <c r="O5163">
        <f t="shared" si="640"/>
        <v>2021</v>
      </c>
      <c r="P5163">
        <f t="shared" si="641"/>
        <v>10</v>
      </c>
      <c r="Q5163" t="str">
        <f t="shared" si="642"/>
        <v>oct</v>
      </c>
      <c r="R5163" t="str">
        <f t="shared" si="643"/>
        <v>Alaska</v>
      </c>
      <c r="S5163" t="str">
        <f t="shared" si="644"/>
        <v>2021-10</v>
      </c>
      <c r="T5163">
        <f>IF(AND(COUNTIF(Calculs!$Q$2:$Q$12,$O5163)&gt;0,COUNTIF(Calculs!$S$2:$S$12,$E5163)&gt;0,COUNTIF(Calculs!$U$2:$U$12,$H5163)&gt;0),1,0)</f>
        <v>1</v>
      </c>
      <c r="U5163">
        <f t="shared" si="645"/>
        <v>7684</v>
      </c>
      <c r="V5163">
        <f t="shared" si="646"/>
        <v>113</v>
      </c>
      <c r="W5163">
        <f t="shared" si="647"/>
        <v>3611.48</v>
      </c>
    </row>
    <row r="5164" spans="1:23" ht="15.75" customHeight="1" x14ac:dyDescent="0.3">
      <c r="A5164" s="2" t="s">
        <v>60</v>
      </c>
      <c r="B5164" s="2">
        <v>1185732</v>
      </c>
      <c r="C5164" s="3">
        <v>44491</v>
      </c>
      <c r="D5164" s="12" t="str" cm="1">
        <f t="array" ref="D5164">_xlfn.SWITCH(WEEKDAY(C5164,2), 1, "Lundi", 2, "Mardi", 3, "Mercredi", 4, "Jeudi", 5, "Vendredi", 6, "Samedi", 7, "Dimanche", "Erreur")</f>
        <v>Vendredi</v>
      </c>
      <c r="E5164" s="2" t="s">
        <v>30</v>
      </c>
      <c r="F5164" s="2" t="s">
        <v>63</v>
      </c>
      <c r="G5164" s="2" t="s">
        <v>64</v>
      </c>
      <c r="H5164" s="4" t="s">
        <v>18</v>
      </c>
      <c r="I5164" s="5">
        <v>60</v>
      </c>
      <c r="J5164" s="6">
        <v>77</v>
      </c>
      <c r="K5164" s="7">
        <v>4620</v>
      </c>
      <c r="L5164" s="7">
        <v>2217.6000000000004</v>
      </c>
      <c r="M5164" s="8">
        <v>0.48000000000000004</v>
      </c>
      <c r="N5164" s="2" t="s">
        <v>82</v>
      </c>
      <c r="O5164">
        <f t="shared" si="640"/>
        <v>2021</v>
      </c>
      <c r="P5164">
        <f t="shared" si="641"/>
        <v>10</v>
      </c>
      <c r="Q5164" t="str">
        <f t="shared" si="642"/>
        <v>oct</v>
      </c>
      <c r="R5164" t="str">
        <f t="shared" si="643"/>
        <v>Alaska</v>
      </c>
      <c r="S5164" t="str">
        <f t="shared" si="644"/>
        <v>2021-10</v>
      </c>
      <c r="T5164">
        <f>IF(AND(COUNTIF(Calculs!$Q$2:$Q$12,$O5164)&gt;0,COUNTIF(Calculs!$S$2:$S$12,$E5164)&gt;0,COUNTIF(Calculs!$U$2:$U$12,$H5164)&gt;0),1,0)</f>
        <v>1</v>
      </c>
      <c r="U5164">
        <f t="shared" si="645"/>
        <v>4620</v>
      </c>
      <c r="V5164">
        <f t="shared" si="646"/>
        <v>77</v>
      </c>
      <c r="W5164">
        <f t="shared" si="647"/>
        <v>2217.6000000000004</v>
      </c>
    </row>
    <row r="5165" spans="1:23" ht="15.75" customHeight="1" x14ac:dyDescent="0.3">
      <c r="A5165" s="2" t="s">
        <v>60</v>
      </c>
      <c r="B5165" s="2">
        <v>1185732</v>
      </c>
      <c r="C5165" s="3">
        <v>44491</v>
      </c>
      <c r="D5165" s="12" t="str" cm="1">
        <f t="array" ref="D5165">_xlfn.SWITCH(WEEKDAY(C5165,2), 1, "Lundi", 2, "Mardi", 3, "Mercredi", 4, "Jeudi", 5, "Vendredi", 6, "Samedi", 7, "Dimanche", "Erreur")</f>
        <v>Vendredi</v>
      </c>
      <c r="E5165" s="2" t="s">
        <v>30</v>
      </c>
      <c r="F5165" s="2" t="s">
        <v>63</v>
      </c>
      <c r="G5165" s="2" t="s">
        <v>64</v>
      </c>
      <c r="H5165" s="4" t="s">
        <v>19</v>
      </c>
      <c r="I5165" s="5">
        <v>59</v>
      </c>
      <c r="J5165" s="6">
        <v>46</v>
      </c>
      <c r="K5165" s="7">
        <v>2714</v>
      </c>
      <c r="L5165" s="7">
        <v>1085.6000000000001</v>
      </c>
      <c r="M5165" s="8">
        <v>0.4</v>
      </c>
      <c r="N5165" s="2" t="s">
        <v>82</v>
      </c>
      <c r="O5165">
        <f t="shared" si="640"/>
        <v>2021</v>
      </c>
      <c r="P5165">
        <f t="shared" si="641"/>
        <v>10</v>
      </c>
      <c r="Q5165" t="str">
        <f t="shared" si="642"/>
        <v>oct</v>
      </c>
      <c r="R5165" t="str">
        <f t="shared" si="643"/>
        <v>Alaska</v>
      </c>
      <c r="S5165" t="str">
        <f t="shared" si="644"/>
        <v>2021-10</v>
      </c>
      <c r="T5165">
        <f>IF(AND(COUNTIF(Calculs!$Q$2:$Q$12,$O5165)&gt;0,COUNTIF(Calculs!$S$2:$S$12,$E5165)&gt;0,COUNTIF(Calculs!$U$2:$U$12,$H5165)&gt;0),1,0)</f>
        <v>1</v>
      </c>
      <c r="U5165">
        <f t="shared" si="645"/>
        <v>2714</v>
      </c>
      <c r="V5165">
        <f t="shared" si="646"/>
        <v>46</v>
      </c>
      <c r="W5165">
        <f t="shared" si="647"/>
        <v>1085.6000000000001</v>
      </c>
    </row>
    <row r="5166" spans="1:23" ht="15.75" customHeight="1" x14ac:dyDescent="0.3">
      <c r="A5166" s="2" t="s">
        <v>60</v>
      </c>
      <c r="B5166" s="2">
        <v>1185732</v>
      </c>
      <c r="C5166" s="3">
        <v>44491</v>
      </c>
      <c r="D5166" s="12" t="str" cm="1">
        <f t="array" ref="D5166">_xlfn.SWITCH(WEEKDAY(C5166,2), 1, "Lundi", 2, "Mardi", 3, "Mercredi", 4, "Jeudi", 5, "Vendredi", 6, "Samedi", 7, "Dimanche", "Erreur")</f>
        <v>Vendredi</v>
      </c>
      <c r="E5166" s="2" t="s">
        <v>30</v>
      </c>
      <c r="F5166" s="2" t="s">
        <v>63</v>
      </c>
      <c r="G5166" s="2" t="s">
        <v>64</v>
      </c>
      <c r="H5166" s="4" t="s">
        <v>20</v>
      </c>
      <c r="I5166" s="5">
        <v>59</v>
      </c>
      <c r="J5166" s="6">
        <v>42</v>
      </c>
      <c r="K5166" s="7">
        <v>2478</v>
      </c>
      <c r="L5166" s="7">
        <v>892.07999999999993</v>
      </c>
      <c r="M5166" s="8">
        <v>0.36</v>
      </c>
      <c r="N5166" s="2" t="s">
        <v>82</v>
      </c>
      <c r="O5166">
        <f t="shared" si="640"/>
        <v>2021</v>
      </c>
      <c r="P5166">
        <f t="shared" si="641"/>
        <v>10</v>
      </c>
      <c r="Q5166" t="str">
        <f t="shared" si="642"/>
        <v>oct</v>
      </c>
      <c r="R5166" t="str">
        <f t="shared" si="643"/>
        <v>Alaska</v>
      </c>
      <c r="S5166" t="str">
        <f t="shared" si="644"/>
        <v>2021-10</v>
      </c>
      <c r="T5166">
        <f>IF(AND(COUNTIF(Calculs!$Q$2:$Q$12,$O5166)&gt;0,COUNTIF(Calculs!$S$2:$S$12,$E5166)&gt;0,COUNTIF(Calculs!$U$2:$U$12,$H5166)&gt;0),1,0)</f>
        <v>1</v>
      </c>
      <c r="U5166">
        <f t="shared" si="645"/>
        <v>2478</v>
      </c>
      <c r="V5166">
        <f t="shared" si="646"/>
        <v>42</v>
      </c>
      <c r="W5166">
        <f t="shared" si="647"/>
        <v>892.07999999999993</v>
      </c>
    </row>
    <row r="5167" spans="1:23" ht="15.75" customHeight="1" x14ac:dyDescent="0.3">
      <c r="A5167" s="2" t="s">
        <v>60</v>
      </c>
      <c r="B5167" s="2">
        <v>1185732</v>
      </c>
      <c r="C5167" s="3">
        <v>44491</v>
      </c>
      <c r="D5167" s="12" t="str" cm="1">
        <f t="array" ref="D5167">_xlfn.SWITCH(WEEKDAY(C5167,2), 1, "Lundi", 2, "Mardi", 3, "Mercredi", 4, "Jeudi", 5, "Vendredi", 6, "Samedi", 7, "Dimanche", "Erreur")</f>
        <v>Vendredi</v>
      </c>
      <c r="E5167" s="2" t="s">
        <v>30</v>
      </c>
      <c r="F5167" s="2" t="s">
        <v>63</v>
      </c>
      <c r="G5167" s="2" t="s">
        <v>64</v>
      </c>
      <c r="H5167" s="4" t="s">
        <v>21</v>
      </c>
      <c r="I5167" s="5">
        <v>71</v>
      </c>
      <c r="J5167" s="6">
        <v>44</v>
      </c>
      <c r="K5167" s="7">
        <v>3124</v>
      </c>
      <c r="L5167" s="7">
        <v>1093.3999999999999</v>
      </c>
      <c r="M5167" s="8">
        <v>0.35</v>
      </c>
      <c r="N5167" s="2" t="s">
        <v>82</v>
      </c>
      <c r="O5167">
        <f t="shared" si="640"/>
        <v>2021</v>
      </c>
      <c r="P5167">
        <f t="shared" si="641"/>
        <v>10</v>
      </c>
      <c r="Q5167" t="str">
        <f t="shared" si="642"/>
        <v>oct</v>
      </c>
      <c r="R5167" t="str">
        <f t="shared" si="643"/>
        <v>Alaska</v>
      </c>
      <c r="S5167" t="str">
        <f t="shared" si="644"/>
        <v>2021-10</v>
      </c>
      <c r="T5167">
        <f>IF(AND(COUNTIF(Calculs!$Q$2:$Q$12,$O5167)&gt;0,COUNTIF(Calculs!$S$2:$S$12,$E5167)&gt;0,COUNTIF(Calculs!$U$2:$U$12,$H5167)&gt;0),1,0)</f>
        <v>1</v>
      </c>
      <c r="U5167">
        <f t="shared" si="645"/>
        <v>3124</v>
      </c>
      <c r="V5167">
        <f t="shared" si="646"/>
        <v>44</v>
      </c>
      <c r="W5167">
        <f t="shared" si="647"/>
        <v>1093.3999999999999</v>
      </c>
    </row>
    <row r="5168" spans="1:23" ht="15.75" customHeight="1" x14ac:dyDescent="0.3">
      <c r="A5168" s="2" t="s">
        <v>60</v>
      </c>
      <c r="B5168" s="2">
        <v>1185732</v>
      </c>
      <c r="C5168" s="3">
        <v>44491</v>
      </c>
      <c r="D5168" s="12" t="str" cm="1">
        <f t="array" ref="D5168">_xlfn.SWITCH(WEEKDAY(C5168,2), 1, "Lundi", 2, "Mardi", 3, "Mercredi", 4, "Jeudi", 5, "Vendredi", 6, "Samedi", 7, "Dimanche", "Erreur")</f>
        <v>Vendredi</v>
      </c>
      <c r="E5168" s="2" t="s">
        <v>30</v>
      </c>
      <c r="F5168" s="2" t="s">
        <v>63</v>
      </c>
      <c r="G5168" s="2" t="s">
        <v>64</v>
      </c>
      <c r="H5168" s="4" t="s">
        <v>22</v>
      </c>
      <c r="I5168" s="5">
        <v>73</v>
      </c>
      <c r="J5168" s="6">
        <v>83</v>
      </c>
      <c r="K5168" s="7">
        <v>6059</v>
      </c>
      <c r="L5168" s="7">
        <v>2423.6</v>
      </c>
      <c r="M5168" s="8">
        <v>0.4</v>
      </c>
      <c r="N5168" s="2" t="s">
        <v>82</v>
      </c>
      <c r="O5168">
        <f t="shared" si="640"/>
        <v>2021</v>
      </c>
      <c r="P5168">
        <f t="shared" si="641"/>
        <v>10</v>
      </c>
      <c r="Q5168" t="str">
        <f t="shared" si="642"/>
        <v>oct</v>
      </c>
      <c r="R5168" t="str">
        <f t="shared" si="643"/>
        <v>Alaska</v>
      </c>
      <c r="S5168" t="str">
        <f t="shared" si="644"/>
        <v>2021-10</v>
      </c>
      <c r="T5168">
        <f>IF(AND(COUNTIF(Calculs!$Q$2:$Q$12,$O5168)&gt;0,COUNTIF(Calculs!$S$2:$S$12,$E5168)&gt;0,COUNTIF(Calculs!$U$2:$U$12,$H5168)&gt;0),1,0)</f>
        <v>1</v>
      </c>
      <c r="U5168">
        <f t="shared" si="645"/>
        <v>6059</v>
      </c>
      <c r="V5168">
        <f t="shared" si="646"/>
        <v>83</v>
      </c>
      <c r="W5168">
        <f t="shared" si="647"/>
        <v>2423.6</v>
      </c>
    </row>
    <row r="5169" spans="1:23" ht="15.75" customHeight="1" x14ac:dyDescent="0.3">
      <c r="A5169" s="2" t="s">
        <v>60</v>
      </c>
      <c r="B5169" s="2">
        <v>1185732</v>
      </c>
      <c r="C5169" s="3">
        <v>44521</v>
      </c>
      <c r="D5169" s="12" t="str" cm="1">
        <f t="array" ref="D5169">_xlfn.SWITCH(WEEKDAY(C5169,2), 1, "Lundi", 2, "Mardi", 3, "Mercredi", 4, "Jeudi", 5, "Vendredi", 6, "Samedi", 7, "Dimanche", "Erreur")</f>
        <v>Dimanche</v>
      </c>
      <c r="E5169" s="2" t="s">
        <v>30</v>
      </c>
      <c r="F5169" s="2" t="s">
        <v>63</v>
      </c>
      <c r="G5169" s="2" t="s">
        <v>64</v>
      </c>
      <c r="H5169" s="4" t="s">
        <v>16</v>
      </c>
      <c r="I5169" s="5">
        <v>68</v>
      </c>
      <c r="J5169" s="6">
        <v>123</v>
      </c>
      <c r="K5169" s="7">
        <v>8364</v>
      </c>
      <c r="L5169" s="7">
        <v>4014.7200000000003</v>
      </c>
      <c r="M5169" s="8">
        <v>0.48000000000000004</v>
      </c>
      <c r="N5169" s="2" t="s">
        <v>82</v>
      </c>
      <c r="O5169">
        <f t="shared" si="640"/>
        <v>2021</v>
      </c>
      <c r="P5169">
        <f t="shared" si="641"/>
        <v>11</v>
      </c>
      <c r="Q5169" t="str">
        <f t="shared" si="642"/>
        <v>nov</v>
      </c>
      <c r="R5169" t="str">
        <f t="shared" si="643"/>
        <v>Alaska</v>
      </c>
      <c r="S5169" t="str">
        <f t="shared" si="644"/>
        <v>2021-11</v>
      </c>
      <c r="T5169">
        <f>IF(AND(COUNTIF(Calculs!$Q$2:$Q$12,$O5169)&gt;0,COUNTIF(Calculs!$S$2:$S$12,$E5169)&gt;0,COUNTIF(Calculs!$U$2:$U$12,$H5169)&gt;0),1,0)</f>
        <v>1</v>
      </c>
      <c r="U5169">
        <f t="shared" si="645"/>
        <v>8364</v>
      </c>
      <c r="V5169">
        <f t="shared" si="646"/>
        <v>123</v>
      </c>
      <c r="W5169">
        <f t="shared" si="647"/>
        <v>4014.7200000000003</v>
      </c>
    </row>
    <row r="5170" spans="1:23" ht="15.75" customHeight="1" x14ac:dyDescent="0.3">
      <c r="A5170" s="2" t="s">
        <v>60</v>
      </c>
      <c r="B5170" s="2">
        <v>1185732</v>
      </c>
      <c r="C5170" s="3">
        <v>44521</v>
      </c>
      <c r="D5170" s="12" t="str" cm="1">
        <f t="array" ref="D5170">_xlfn.SWITCH(WEEKDAY(C5170,2), 1, "Lundi", 2, "Mardi", 3, "Mercredi", 4, "Jeudi", 5, "Vendredi", 6, "Samedi", 7, "Dimanche", "Erreur")</f>
        <v>Dimanche</v>
      </c>
      <c r="E5170" s="2" t="s">
        <v>30</v>
      </c>
      <c r="F5170" s="2" t="s">
        <v>63</v>
      </c>
      <c r="G5170" s="2" t="s">
        <v>64</v>
      </c>
      <c r="H5170" s="4" t="s">
        <v>18</v>
      </c>
      <c r="I5170" s="5">
        <v>59</v>
      </c>
      <c r="J5170" s="6">
        <v>81</v>
      </c>
      <c r="K5170" s="7">
        <v>4779</v>
      </c>
      <c r="L5170" s="7">
        <v>2198.34</v>
      </c>
      <c r="M5170" s="8">
        <v>0.46</v>
      </c>
      <c r="N5170" s="2" t="s">
        <v>82</v>
      </c>
      <c r="O5170">
        <f t="shared" si="640"/>
        <v>2021</v>
      </c>
      <c r="P5170">
        <f t="shared" si="641"/>
        <v>11</v>
      </c>
      <c r="Q5170" t="str">
        <f t="shared" si="642"/>
        <v>nov</v>
      </c>
      <c r="R5170" t="str">
        <f t="shared" si="643"/>
        <v>Alaska</v>
      </c>
      <c r="S5170" t="str">
        <f t="shared" si="644"/>
        <v>2021-11</v>
      </c>
      <c r="T5170">
        <f>IF(AND(COUNTIF(Calculs!$Q$2:$Q$12,$O5170)&gt;0,COUNTIF(Calculs!$S$2:$S$12,$E5170)&gt;0,COUNTIF(Calculs!$U$2:$U$12,$H5170)&gt;0),1,0)</f>
        <v>1</v>
      </c>
      <c r="U5170">
        <f t="shared" si="645"/>
        <v>4779</v>
      </c>
      <c r="V5170">
        <f t="shared" si="646"/>
        <v>81</v>
      </c>
      <c r="W5170">
        <f t="shared" si="647"/>
        <v>2198.34</v>
      </c>
    </row>
    <row r="5171" spans="1:23" ht="15.75" customHeight="1" x14ac:dyDescent="0.3">
      <c r="A5171" s="2" t="s">
        <v>60</v>
      </c>
      <c r="B5171" s="2">
        <v>1185732</v>
      </c>
      <c r="C5171" s="3">
        <v>44521</v>
      </c>
      <c r="D5171" s="12" t="str" cm="1">
        <f t="array" ref="D5171">_xlfn.SWITCH(WEEKDAY(C5171,2), 1, "Lundi", 2, "Mardi", 3, "Mercredi", 4, "Jeudi", 5, "Vendredi", 6, "Samedi", 7, "Dimanche", "Erreur")</f>
        <v>Dimanche</v>
      </c>
      <c r="E5171" s="2" t="s">
        <v>30</v>
      </c>
      <c r="F5171" s="2" t="s">
        <v>63</v>
      </c>
      <c r="G5171" s="2" t="s">
        <v>64</v>
      </c>
      <c r="H5171" s="4" t="s">
        <v>19</v>
      </c>
      <c r="I5171" s="5">
        <v>59</v>
      </c>
      <c r="J5171" s="6">
        <v>93</v>
      </c>
      <c r="K5171" s="7">
        <v>5487</v>
      </c>
      <c r="L5171" s="7">
        <v>2139.9300000000003</v>
      </c>
      <c r="M5171" s="8">
        <v>0.39</v>
      </c>
      <c r="N5171" s="2" t="s">
        <v>82</v>
      </c>
      <c r="O5171">
        <f t="shared" si="640"/>
        <v>2021</v>
      </c>
      <c r="P5171">
        <f t="shared" si="641"/>
        <v>11</v>
      </c>
      <c r="Q5171" t="str">
        <f t="shared" si="642"/>
        <v>nov</v>
      </c>
      <c r="R5171" t="str">
        <f t="shared" si="643"/>
        <v>Alaska</v>
      </c>
      <c r="S5171" t="str">
        <f t="shared" si="644"/>
        <v>2021-11</v>
      </c>
      <c r="T5171">
        <f>IF(AND(COUNTIF(Calculs!$Q$2:$Q$12,$O5171)&gt;0,COUNTIF(Calculs!$S$2:$S$12,$E5171)&gt;0,COUNTIF(Calculs!$U$2:$U$12,$H5171)&gt;0),1,0)</f>
        <v>1</v>
      </c>
      <c r="U5171">
        <f t="shared" si="645"/>
        <v>5487</v>
      </c>
      <c r="V5171">
        <f t="shared" si="646"/>
        <v>93</v>
      </c>
      <c r="W5171">
        <f t="shared" si="647"/>
        <v>2139.9300000000003</v>
      </c>
    </row>
    <row r="5172" spans="1:23" ht="15.75" customHeight="1" x14ac:dyDescent="0.3">
      <c r="A5172" s="2" t="s">
        <v>60</v>
      </c>
      <c r="B5172" s="2">
        <v>1185732</v>
      </c>
      <c r="C5172" s="3">
        <v>44521</v>
      </c>
      <c r="D5172" s="12" t="str" cm="1">
        <f t="array" ref="D5172">_xlfn.SWITCH(WEEKDAY(C5172,2), 1, "Lundi", 2, "Mardi", 3, "Mercredi", 4, "Jeudi", 5, "Vendredi", 6, "Samedi", 7, "Dimanche", "Erreur")</f>
        <v>Dimanche</v>
      </c>
      <c r="E5172" s="2" t="s">
        <v>30</v>
      </c>
      <c r="F5172" s="2" t="s">
        <v>63</v>
      </c>
      <c r="G5172" s="2" t="s">
        <v>64</v>
      </c>
      <c r="H5172" s="4" t="s">
        <v>20</v>
      </c>
      <c r="I5172" s="5">
        <v>62</v>
      </c>
      <c r="J5172" s="6">
        <v>90</v>
      </c>
      <c r="K5172" s="7">
        <v>5580</v>
      </c>
      <c r="L5172" s="7">
        <v>2120.4</v>
      </c>
      <c r="M5172" s="8">
        <v>0.38</v>
      </c>
      <c r="N5172" s="2" t="s">
        <v>82</v>
      </c>
      <c r="O5172">
        <f t="shared" si="640"/>
        <v>2021</v>
      </c>
      <c r="P5172">
        <f t="shared" si="641"/>
        <v>11</v>
      </c>
      <c r="Q5172" t="str">
        <f t="shared" si="642"/>
        <v>nov</v>
      </c>
      <c r="R5172" t="str">
        <f t="shared" si="643"/>
        <v>Alaska</v>
      </c>
      <c r="S5172" t="str">
        <f t="shared" si="644"/>
        <v>2021-11</v>
      </c>
      <c r="T5172">
        <f>IF(AND(COUNTIF(Calculs!$Q$2:$Q$12,$O5172)&gt;0,COUNTIF(Calculs!$S$2:$S$12,$E5172)&gt;0,COUNTIF(Calculs!$U$2:$U$12,$H5172)&gt;0),1,0)</f>
        <v>1</v>
      </c>
      <c r="U5172">
        <f t="shared" si="645"/>
        <v>5580</v>
      </c>
      <c r="V5172">
        <f t="shared" si="646"/>
        <v>90</v>
      </c>
      <c r="W5172">
        <f t="shared" si="647"/>
        <v>2120.4</v>
      </c>
    </row>
    <row r="5173" spans="1:23" ht="15.75" customHeight="1" x14ac:dyDescent="0.3">
      <c r="A5173" s="2" t="s">
        <v>60</v>
      </c>
      <c r="B5173" s="2">
        <v>1185732</v>
      </c>
      <c r="C5173" s="3">
        <v>44521</v>
      </c>
      <c r="D5173" s="12" t="str" cm="1">
        <f t="array" ref="D5173">_xlfn.SWITCH(WEEKDAY(C5173,2), 1, "Lundi", 2, "Mardi", 3, "Mercredi", 4, "Jeudi", 5, "Vendredi", 6, "Samedi", 7, "Dimanche", "Erreur")</f>
        <v>Dimanche</v>
      </c>
      <c r="E5173" s="2" t="s">
        <v>30</v>
      </c>
      <c r="F5173" s="2" t="s">
        <v>63</v>
      </c>
      <c r="G5173" s="2" t="s">
        <v>64</v>
      </c>
      <c r="H5173" s="4" t="s">
        <v>21</v>
      </c>
      <c r="I5173" s="5">
        <v>69</v>
      </c>
      <c r="J5173" s="6">
        <v>83</v>
      </c>
      <c r="K5173" s="7">
        <v>5727</v>
      </c>
      <c r="L5173" s="7">
        <v>2004.4499999999998</v>
      </c>
      <c r="M5173" s="8">
        <v>0.35</v>
      </c>
      <c r="N5173" s="2" t="s">
        <v>82</v>
      </c>
      <c r="O5173">
        <f t="shared" si="640"/>
        <v>2021</v>
      </c>
      <c r="P5173">
        <f t="shared" si="641"/>
        <v>11</v>
      </c>
      <c r="Q5173" t="str">
        <f t="shared" si="642"/>
        <v>nov</v>
      </c>
      <c r="R5173" t="str">
        <f t="shared" si="643"/>
        <v>Alaska</v>
      </c>
      <c r="S5173" t="str">
        <f t="shared" si="644"/>
        <v>2021-11</v>
      </c>
      <c r="T5173">
        <f>IF(AND(COUNTIF(Calculs!$Q$2:$Q$12,$O5173)&gt;0,COUNTIF(Calculs!$S$2:$S$12,$E5173)&gt;0,COUNTIF(Calculs!$U$2:$U$12,$H5173)&gt;0),1,0)</f>
        <v>1</v>
      </c>
      <c r="U5173">
        <f t="shared" si="645"/>
        <v>5727</v>
      </c>
      <c r="V5173">
        <f t="shared" si="646"/>
        <v>83</v>
      </c>
      <c r="W5173">
        <f t="shared" si="647"/>
        <v>2004.4499999999998</v>
      </c>
    </row>
    <row r="5174" spans="1:23" ht="15.75" customHeight="1" x14ac:dyDescent="0.3">
      <c r="A5174" s="2" t="s">
        <v>60</v>
      </c>
      <c r="B5174" s="2">
        <v>1185732</v>
      </c>
      <c r="C5174" s="3">
        <v>44521</v>
      </c>
      <c r="D5174" s="12" t="str" cm="1">
        <f t="array" ref="D5174">_xlfn.SWITCH(WEEKDAY(C5174,2), 1, "Lundi", 2, "Mardi", 3, "Mercredi", 4, "Jeudi", 5, "Vendredi", 6, "Samedi", 7, "Dimanche", "Erreur")</f>
        <v>Dimanche</v>
      </c>
      <c r="E5174" s="2" t="s">
        <v>30</v>
      </c>
      <c r="F5174" s="2" t="s">
        <v>63</v>
      </c>
      <c r="G5174" s="2" t="s">
        <v>64</v>
      </c>
      <c r="H5174" s="4" t="s">
        <v>22</v>
      </c>
      <c r="I5174" s="5">
        <v>74</v>
      </c>
      <c r="J5174" s="6">
        <v>101</v>
      </c>
      <c r="K5174" s="7">
        <v>7474</v>
      </c>
      <c r="L5174" s="7">
        <v>3139.08</v>
      </c>
      <c r="M5174" s="8">
        <v>0.42</v>
      </c>
      <c r="N5174" s="2" t="s">
        <v>82</v>
      </c>
      <c r="O5174">
        <f t="shared" si="640"/>
        <v>2021</v>
      </c>
      <c r="P5174">
        <f t="shared" si="641"/>
        <v>11</v>
      </c>
      <c r="Q5174" t="str">
        <f t="shared" si="642"/>
        <v>nov</v>
      </c>
      <c r="R5174" t="str">
        <f t="shared" si="643"/>
        <v>Alaska</v>
      </c>
      <c r="S5174" t="str">
        <f t="shared" si="644"/>
        <v>2021-11</v>
      </c>
      <c r="T5174">
        <f>IF(AND(COUNTIF(Calculs!$Q$2:$Q$12,$O5174)&gt;0,COUNTIF(Calculs!$S$2:$S$12,$E5174)&gt;0,COUNTIF(Calculs!$U$2:$U$12,$H5174)&gt;0),1,0)</f>
        <v>1</v>
      </c>
      <c r="U5174">
        <f t="shared" si="645"/>
        <v>7474</v>
      </c>
      <c r="V5174">
        <f t="shared" si="646"/>
        <v>101</v>
      </c>
      <c r="W5174">
        <f t="shared" si="647"/>
        <v>3139.08</v>
      </c>
    </row>
    <row r="5175" spans="1:23" ht="15.75" customHeight="1" x14ac:dyDescent="0.3">
      <c r="A5175" s="2" t="s">
        <v>60</v>
      </c>
      <c r="B5175" s="2">
        <v>1185732</v>
      </c>
      <c r="C5175" s="3">
        <v>44550</v>
      </c>
      <c r="D5175" s="12" t="str" cm="1">
        <f t="array" ref="D5175">_xlfn.SWITCH(WEEKDAY(C5175,2), 1, "Lundi", 2, "Mardi", 3, "Mercredi", 4, "Jeudi", 5, "Vendredi", 6, "Samedi", 7, "Dimanche", "Erreur")</f>
        <v>Lundi</v>
      </c>
      <c r="E5175" s="2" t="s">
        <v>30</v>
      </c>
      <c r="F5175" s="2" t="s">
        <v>63</v>
      </c>
      <c r="G5175" s="2" t="s">
        <v>64</v>
      </c>
      <c r="H5175" s="4" t="s">
        <v>16</v>
      </c>
      <c r="I5175" s="5">
        <v>69</v>
      </c>
      <c r="J5175" s="6">
        <v>174</v>
      </c>
      <c r="K5175" s="7">
        <v>12006</v>
      </c>
      <c r="L5175" s="7">
        <v>5642.8200000000006</v>
      </c>
      <c r="M5175" s="8">
        <v>0.47000000000000003</v>
      </c>
      <c r="N5175" s="2" t="s">
        <v>82</v>
      </c>
      <c r="O5175">
        <f t="shared" si="640"/>
        <v>2021</v>
      </c>
      <c r="P5175">
        <f t="shared" si="641"/>
        <v>12</v>
      </c>
      <c r="Q5175" t="str">
        <f t="shared" si="642"/>
        <v>déc</v>
      </c>
      <c r="R5175" t="str">
        <f t="shared" si="643"/>
        <v>Alaska</v>
      </c>
      <c r="S5175" t="str">
        <f t="shared" si="644"/>
        <v>2021-12</v>
      </c>
      <c r="T5175">
        <f>IF(AND(COUNTIF(Calculs!$Q$2:$Q$12,$O5175)&gt;0,COUNTIF(Calculs!$S$2:$S$12,$E5175)&gt;0,COUNTIF(Calculs!$U$2:$U$12,$H5175)&gt;0),1,0)</f>
        <v>1</v>
      </c>
      <c r="U5175">
        <f t="shared" si="645"/>
        <v>12006</v>
      </c>
      <c r="V5175">
        <f t="shared" si="646"/>
        <v>174</v>
      </c>
      <c r="W5175">
        <f t="shared" si="647"/>
        <v>5642.8200000000006</v>
      </c>
    </row>
    <row r="5176" spans="1:23" ht="15.75" customHeight="1" x14ac:dyDescent="0.3">
      <c r="A5176" s="2" t="s">
        <v>60</v>
      </c>
      <c r="B5176" s="2">
        <v>1185732</v>
      </c>
      <c r="C5176" s="3">
        <v>44550</v>
      </c>
      <c r="D5176" s="12" t="str" cm="1">
        <f t="array" ref="D5176">_xlfn.SWITCH(WEEKDAY(C5176,2), 1, "Lundi", 2, "Mardi", 3, "Mercredi", 4, "Jeudi", 5, "Vendredi", 6, "Samedi", 7, "Dimanche", "Erreur")</f>
        <v>Lundi</v>
      </c>
      <c r="E5176" s="2" t="s">
        <v>30</v>
      </c>
      <c r="F5176" s="2" t="s">
        <v>63</v>
      </c>
      <c r="G5176" s="2" t="s">
        <v>64</v>
      </c>
      <c r="H5176" s="4" t="s">
        <v>18</v>
      </c>
      <c r="I5176" s="5">
        <v>60</v>
      </c>
      <c r="J5176" s="6">
        <v>112</v>
      </c>
      <c r="K5176" s="7">
        <v>6720</v>
      </c>
      <c r="L5176" s="7">
        <v>3158.4</v>
      </c>
      <c r="M5176" s="8">
        <v>0.47000000000000003</v>
      </c>
      <c r="N5176" s="2" t="s">
        <v>82</v>
      </c>
      <c r="O5176">
        <f t="shared" si="640"/>
        <v>2021</v>
      </c>
      <c r="P5176">
        <f t="shared" si="641"/>
        <v>12</v>
      </c>
      <c r="Q5176" t="str">
        <f t="shared" si="642"/>
        <v>déc</v>
      </c>
      <c r="R5176" t="str">
        <f t="shared" si="643"/>
        <v>Alaska</v>
      </c>
      <c r="S5176" t="str">
        <f t="shared" si="644"/>
        <v>2021-12</v>
      </c>
      <c r="T5176">
        <f>IF(AND(COUNTIF(Calculs!$Q$2:$Q$12,$O5176)&gt;0,COUNTIF(Calculs!$S$2:$S$12,$E5176)&gt;0,COUNTIF(Calculs!$U$2:$U$12,$H5176)&gt;0),1,0)</f>
        <v>1</v>
      </c>
      <c r="U5176">
        <f t="shared" si="645"/>
        <v>6720</v>
      </c>
      <c r="V5176">
        <f t="shared" si="646"/>
        <v>112</v>
      </c>
      <c r="W5176">
        <f t="shared" si="647"/>
        <v>3158.4</v>
      </c>
    </row>
    <row r="5177" spans="1:23" ht="15.75" customHeight="1" x14ac:dyDescent="0.3">
      <c r="A5177" s="2" t="s">
        <v>13</v>
      </c>
      <c r="B5177" s="2">
        <v>1128299</v>
      </c>
      <c r="C5177" s="3">
        <v>44206</v>
      </c>
      <c r="D5177" s="12" t="str" cm="1">
        <f t="array" ref="D5177">_xlfn.SWITCH(WEEKDAY(C5177,2), 1, "Lundi", 2, "Mardi", 3, "Mercredi", 4, "Jeudi", 5, "Vendredi", 6, "Samedi", 7, "Dimanche", "Erreur")</f>
        <v>Dimanche</v>
      </c>
      <c r="E5177" s="2" t="s">
        <v>30</v>
      </c>
      <c r="F5177" s="2" t="s">
        <v>63</v>
      </c>
      <c r="G5177" s="2" t="s">
        <v>64</v>
      </c>
      <c r="H5177" s="4" t="s">
        <v>16</v>
      </c>
      <c r="I5177" s="5">
        <v>33</v>
      </c>
      <c r="J5177" s="6">
        <v>109</v>
      </c>
      <c r="K5177" s="7">
        <v>3597</v>
      </c>
      <c r="L5177" s="7">
        <v>1366.8600000000001</v>
      </c>
      <c r="M5177" s="8">
        <v>0.38</v>
      </c>
      <c r="N5177" s="2" t="s">
        <v>82</v>
      </c>
      <c r="O5177">
        <f t="shared" si="640"/>
        <v>2021</v>
      </c>
      <c r="P5177">
        <f t="shared" si="641"/>
        <v>1</v>
      </c>
      <c r="Q5177" t="str">
        <f t="shared" si="642"/>
        <v>janv</v>
      </c>
      <c r="R5177" t="str">
        <f t="shared" si="643"/>
        <v>Alaska</v>
      </c>
      <c r="S5177" t="str">
        <f t="shared" si="644"/>
        <v>2021-01</v>
      </c>
      <c r="T5177">
        <f>IF(AND(COUNTIF(Calculs!$Q$2:$Q$12,$O5177)&gt;0,COUNTIF(Calculs!$S$2:$S$12,$E5177)&gt;0,COUNTIF(Calculs!$U$2:$U$12,$H5177)&gt;0),1,0)</f>
        <v>1</v>
      </c>
      <c r="U5177">
        <f t="shared" si="645"/>
        <v>3597</v>
      </c>
      <c r="V5177">
        <f t="shared" si="646"/>
        <v>109</v>
      </c>
      <c r="W5177">
        <f t="shared" si="647"/>
        <v>1366.8600000000001</v>
      </c>
    </row>
    <row r="5178" spans="1:23" ht="15.75" customHeight="1" x14ac:dyDescent="0.3">
      <c r="A5178" s="2" t="s">
        <v>13</v>
      </c>
      <c r="B5178" s="2">
        <v>1128299</v>
      </c>
      <c r="C5178" s="3">
        <v>44206</v>
      </c>
      <c r="D5178" s="12" t="str" cm="1">
        <f t="array" ref="D5178">_xlfn.SWITCH(WEEKDAY(C5178,2), 1, "Lundi", 2, "Mardi", 3, "Mercredi", 4, "Jeudi", 5, "Vendredi", 6, "Samedi", 7, "Dimanche", "Erreur")</f>
        <v>Dimanche</v>
      </c>
      <c r="E5178" s="2" t="s">
        <v>30</v>
      </c>
      <c r="F5178" s="2" t="s">
        <v>63</v>
      </c>
      <c r="G5178" s="2" t="s">
        <v>64</v>
      </c>
      <c r="H5178" s="4" t="s">
        <v>18</v>
      </c>
      <c r="I5178" s="5">
        <v>43</v>
      </c>
      <c r="J5178" s="6">
        <v>109</v>
      </c>
      <c r="K5178" s="7">
        <v>4687</v>
      </c>
      <c r="L5178" s="7">
        <v>1546.71</v>
      </c>
      <c r="M5178" s="8">
        <v>0.33</v>
      </c>
      <c r="N5178" s="2" t="s">
        <v>82</v>
      </c>
      <c r="O5178">
        <f t="shared" si="640"/>
        <v>2021</v>
      </c>
      <c r="P5178">
        <f t="shared" si="641"/>
        <v>1</v>
      </c>
      <c r="Q5178" t="str">
        <f t="shared" si="642"/>
        <v>janv</v>
      </c>
      <c r="R5178" t="str">
        <f t="shared" si="643"/>
        <v>Alaska</v>
      </c>
      <c r="S5178" t="str">
        <f t="shared" si="644"/>
        <v>2021-01</v>
      </c>
      <c r="T5178">
        <f>IF(AND(COUNTIF(Calculs!$Q$2:$Q$12,$O5178)&gt;0,COUNTIF(Calculs!$S$2:$S$12,$E5178)&gt;0,COUNTIF(Calculs!$U$2:$U$12,$H5178)&gt;0),1,0)</f>
        <v>1</v>
      </c>
      <c r="U5178">
        <f t="shared" si="645"/>
        <v>4687</v>
      </c>
      <c r="V5178">
        <f t="shared" si="646"/>
        <v>109</v>
      </c>
      <c r="W5178">
        <f t="shared" si="647"/>
        <v>1546.71</v>
      </c>
    </row>
    <row r="5179" spans="1:23" ht="15.75" customHeight="1" x14ac:dyDescent="0.3">
      <c r="A5179" s="2" t="s">
        <v>13</v>
      </c>
      <c r="B5179" s="2">
        <v>1128299</v>
      </c>
      <c r="C5179" s="3">
        <v>44206</v>
      </c>
      <c r="D5179" s="12" t="str" cm="1">
        <f t="array" ref="D5179">_xlfn.SWITCH(WEEKDAY(C5179,2), 1, "Lundi", 2, "Mardi", 3, "Mercredi", 4, "Jeudi", 5, "Vendredi", 6, "Samedi", 7, "Dimanche", "Erreur")</f>
        <v>Dimanche</v>
      </c>
      <c r="E5179" s="2" t="s">
        <v>30</v>
      </c>
      <c r="F5179" s="2" t="s">
        <v>63</v>
      </c>
      <c r="G5179" s="2" t="s">
        <v>64</v>
      </c>
      <c r="H5179" s="4" t="s">
        <v>19</v>
      </c>
      <c r="I5179" s="5">
        <v>41</v>
      </c>
      <c r="J5179" s="6">
        <v>113</v>
      </c>
      <c r="K5179" s="7">
        <v>4633</v>
      </c>
      <c r="L5179" s="7">
        <v>1667.8799999999999</v>
      </c>
      <c r="M5179" s="8">
        <v>0.36</v>
      </c>
      <c r="N5179" s="2" t="s">
        <v>82</v>
      </c>
      <c r="O5179">
        <f t="shared" si="640"/>
        <v>2021</v>
      </c>
      <c r="P5179">
        <f t="shared" si="641"/>
        <v>1</v>
      </c>
      <c r="Q5179" t="str">
        <f t="shared" si="642"/>
        <v>janv</v>
      </c>
      <c r="R5179" t="str">
        <f t="shared" si="643"/>
        <v>Alaska</v>
      </c>
      <c r="S5179" t="str">
        <f t="shared" si="644"/>
        <v>2021-01</v>
      </c>
      <c r="T5179">
        <f>IF(AND(COUNTIF(Calculs!$Q$2:$Q$12,$O5179)&gt;0,COUNTIF(Calculs!$S$2:$S$12,$E5179)&gt;0,COUNTIF(Calculs!$U$2:$U$12,$H5179)&gt;0),1,0)</f>
        <v>1</v>
      </c>
      <c r="U5179">
        <f t="shared" si="645"/>
        <v>4633</v>
      </c>
      <c r="V5179">
        <f t="shared" si="646"/>
        <v>113</v>
      </c>
      <c r="W5179">
        <f t="shared" si="647"/>
        <v>1667.8799999999999</v>
      </c>
    </row>
    <row r="5180" spans="1:23" ht="15.75" customHeight="1" x14ac:dyDescent="0.3">
      <c r="A5180" s="2" t="s">
        <v>13</v>
      </c>
      <c r="B5180" s="2">
        <v>1128299</v>
      </c>
      <c r="C5180" s="3">
        <v>44206</v>
      </c>
      <c r="D5180" s="12" t="str" cm="1">
        <f t="array" ref="D5180">_xlfn.SWITCH(WEEKDAY(C5180,2), 1, "Lundi", 2, "Mardi", 3, "Mercredi", 4, "Jeudi", 5, "Vendredi", 6, "Samedi", 7, "Dimanche", "Erreur")</f>
        <v>Dimanche</v>
      </c>
      <c r="E5180" s="2" t="s">
        <v>30</v>
      </c>
      <c r="F5180" s="2" t="s">
        <v>63</v>
      </c>
      <c r="G5180" s="2" t="s">
        <v>64</v>
      </c>
      <c r="H5180" s="4" t="s">
        <v>20</v>
      </c>
      <c r="I5180" s="5">
        <v>43</v>
      </c>
      <c r="J5180" s="6">
        <v>56</v>
      </c>
      <c r="K5180" s="7">
        <v>2408</v>
      </c>
      <c r="L5180" s="7">
        <v>842.8</v>
      </c>
      <c r="M5180" s="8">
        <v>0.35</v>
      </c>
      <c r="N5180" s="2" t="s">
        <v>82</v>
      </c>
      <c r="O5180">
        <f t="shared" si="640"/>
        <v>2021</v>
      </c>
      <c r="P5180">
        <f t="shared" si="641"/>
        <v>1</v>
      </c>
      <c r="Q5180" t="str">
        <f t="shared" si="642"/>
        <v>janv</v>
      </c>
      <c r="R5180" t="str">
        <f t="shared" si="643"/>
        <v>Alaska</v>
      </c>
      <c r="S5180" t="str">
        <f t="shared" si="644"/>
        <v>2021-01</v>
      </c>
      <c r="T5180">
        <f>IF(AND(COUNTIF(Calculs!$Q$2:$Q$12,$O5180)&gt;0,COUNTIF(Calculs!$S$2:$S$12,$E5180)&gt;0,COUNTIF(Calculs!$U$2:$U$12,$H5180)&gt;0),1,0)</f>
        <v>1</v>
      </c>
      <c r="U5180">
        <f t="shared" si="645"/>
        <v>2408</v>
      </c>
      <c r="V5180">
        <f t="shared" si="646"/>
        <v>56</v>
      </c>
      <c r="W5180">
        <f t="shared" si="647"/>
        <v>842.8</v>
      </c>
    </row>
    <row r="5181" spans="1:23" ht="15.75" customHeight="1" x14ac:dyDescent="0.3">
      <c r="A5181" s="2" t="s">
        <v>13</v>
      </c>
      <c r="B5181" s="2">
        <v>1128299</v>
      </c>
      <c r="C5181" s="3">
        <v>44206</v>
      </c>
      <c r="D5181" s="12" t="str" cm="1">
        <f t="array" ref="D5181">_xlfn.SWITCH(WEEKDAY(C5181,2), 1, "Lundi", 2, "Mardi", 3, "Mercredi", 4, "Jeudi", 5, "Vendredi", 6, "Samedi", 7, "Dimanche", "Erreur")</f>
        <v>Dimanche</v>
      </c>
      <c r="E5181" s="2" t="s">
        <v>30</v>
      </c>
      <c r="F5181" s="2" t="s">
        <v>63</v>
      </c>
      <c r="G5181" s="2" t="s">
        <v>64</v>
      </c>
      <c r="H5181" s="4" t="s">
        <v>21</v>
      </c>
      <c r="I5181" s="5">
        <v>46</v>
      </c>
      <c r="J5181" s="6">
        <v>46</v>
      </c>
      <c r="K5181" s="7">
        <v>2116</v>
      </c>
      <c r="L5181" s="7">
        <v>634.79999999999995</v>
      </c>
      <c r="M5181" s="8">
        <v>0.3</v>
      </c>
      <c r="N5181" s="2" t="s">
        <v>82</v>
      </c>
      <c r="O5181">
        <f t="shared" si="640"/>
        <v>2021</v>
      </c>
      <c r="P5181">
        <f t="shared" si="641"/>
        <v>1</v>
      </c>
      <c r="Q5181" t="str">
        <f t="shared" si="642"/>
        <v>janv</v>
      </c>
      <c r="R5181" t="str">
        <f t="shared" si="643"/>
        <v>Alaska</v>
      </c>
      <c r="S5181" t="str">
        <f t="shared" si="644"/>
        <v>2021-01</v>
      </c>
      <c r="T5181">
        <f>IF(AND(COUNTIF(Calculs!$Q$2:$Q$12,$O5181)&gt;0,COUNTIF(Calculs!$S$2:$S$12,$E5181)&gt;0,COUNTIF(Calculs!$U$2:$U$12,$H5181)&gt;0),1,0)</f>
        <v>1</v>
      </c>
      <c r="U5181">
        <f t="shared" si="645"/>
        <v>2116</v>
      </c>
      <c r="V5181">
        <f t="shared" si="646"/>
        <v>46</v>
      </c>
      <c r="W5181">
        <f t="shared" si="647"/>
        <v>634.79999999999995</v>
      </c>
    </row>
    <row r="5182" spans="1:23" ht="15.75" customHeight="1" x14ac:dyDescent="0.3">
      <c r="A5182" s="2" t="s">
        <v>13</v>
      </c>
      <c r="B5182" s="2">
        <v>1128299</v>
      </c>
      <c r="C5182" s="3">
        <v>44206</v>
      </c>
      <c r="D5182" s="12" t="str" cm="1">
        <f t="array" ref="D5182">_xlfn.SWITCH(WEEKDAY(C5182,2), 1, "Lundi", 2, "Mardi", 3, "Mercredi", 4, "Jeudi", 5, "Vendredi", 6, "Samedi", 7, "Dimanche", "Erreur")</f>
        <v>Dimanche</v>
      </c>
      <c r="E5182" s="2" t="s">
        <v>30</v>
      </c>
      <c r="F5182" s="2" t="s">
        <v>63</v>
      </c>
      <c r="G5182" s="2" t="s">
        <v>64</v>
      </c>
      <c r="H5182" s="4" t="s">
        <v>22</v>
      </c>
      <c r="I5182" s="5">
        <v>42</v>
      </c>
      <c r="J5182" s="6">
        <v>123</v>
      </c>
      <c r="K5182" s="7">
        <v>5166</v>
      </c>
      <c r="L5182" s="7">
        <v>2789.6400000000003</v>
      </c>
      <c r="M5182" s="8">
        <v>0.54</v>
      </c>
      <c r="N5182" s="2" t="s">
        <v>82</v>
      </c>
      <c r="O5182">
        <f t="shared" si="640"/>
        <v>2021</v>
      </c>
      <c r="P5182">
        <f t="shared" si="641"/>
        <v>1</v>
      </c>
      <c r="Q5182" t="str">
        <f t="shared" si="642"/>
        <v>janv</v>
      </c>
      <c r="R5182" t="str">
        <f t="shared" si="643"/>
        <v>Alaska</v>
      </c>
      <c r="S5182" t="str">
        <f t="shared" si="644"/>
        <v>2021-01</v>
      </c>
      <c r="T5182">
        <f>IF(AND(COUNTIF(Calculs!$Q$2:$Q$12,$O5182)&gt;0,COUNTIF(Calculs!$S$2:$S$12,$E5182)&gt;0,COUNTIF(Calculs!$U$2:$U$12,$H5182)&gt;0),1,0)</f>
        <v>1</v>
      </c>
      <c r="U5182">
        <f t="shared" si="645"/>
        <v>5166</v>
      </c>
      <c r="V5182">
        <f t="shared" si="646"/>
        <v>123</v>
      </c>
      <c r="W5182">
        <f t="shared" si="647"/>
        <v>2789.6400000000003</v>
      </c>
    </row>
    <row r="5183" spans="1:23" ht="15.75" customHeight="1" x14ac:dyDescent="0.3">
      <c r="A5183" s="2" t="s">
        <v>13</v>
      </c>
      <c r="B5183" s="2">
        <v>1128299</v>
      </c>
      <c r="C5183" s="3">
        <v>44237</v>
      </c>
      <c r="D5183" s="12" t="str" cm="1">
        <f t="array" ref="D5183">_xlfn.SWITCH(WEEKDAY(C5183,2), 1, "Lundi", 2, "Mardi", 3, "Mercredi", 4, "Jeudi", 5, "Vendredi", 6, "Samedi", 7, "Dimanche", "Erreur")</f>
        <v>Mercredi</v>
      </c>
      <c r="E5183" s="2" t="s">
        <v>30</v>
      </c>
      <c r="F5183" s="2" t="s">
        <v>63</v>
      </c>
      <c r="G5183" s="2" t="s">
        <v>64</v>
      </c>
      <c r="H5183" s="4" t="s">
        <v>16</v>
      </c>
      <c r="I5183" s="5">
        <v>33</v>
      </c>
      <c r="J5183" s="6">
        <v>143</v>
      </c>
      <c r="K5183" s="7">
        <v>4719</v>
      </c>
      <c r="L5183" s="7">
        <v>1698.84</v>
      </c>
      <c r="M5183" s="8">
        <v>0.36</v>
      </c>
      <c r="N5183" s="2" t="s">
        <v>82</v>
      </c>
      <c r="O5183">
        <f t="shared" si="640"/>
        <v>2021</v>
      </c>
      <c r="P5183">
        <f t="shared" si="641"/>
        <v>2</v>
      </c>
      <c r="Q5183" t="str">
        <f t="shared" si="642"/>
        <v>févr</v>
      </c>
      <c r="R5183" t="str">
        <f t="shared" si="643"/>
        <v>Alaska</v>
      </c>
      <c r="S5183" t="str">
        <f t="shared" si="644"/>
        <v>2021-02</v>
      </c>
      <c r="T5183">
        <f>IF(AND(COUNTIF(Calculs!$Q$2:$Q$12,$O5183)&gt;0,COUNTIF(Calculs!$S$2:$S$12,$E5183)&gt;0,COUNTIF(Calculs!$U$2:$U$12,$H5183)&gt;0),1,0)</f>
        <v>1</v>
      </c>
      <c r="U5183">
        <f t="shared" si="645"/>
        <v>4719</v>
      </c>
      <c r="V5183">
        <f t="shared" si="646"/>
        <v>143</v>
      </c>
      <c r="W5183">
        <f t="shared" si="647"/>
        <v>1698.84</v>
      </c>
    </row>
    <row r="5184" spans="1:23" ht="15.75" customHeight="1" x14ac:dyDescent="0.3">
      <c r="A5184" s="2" t="s">
        <v>13</v>
      </c>
      <c r="B5184" s="2">
        <v>1128299</v>
      </c>
      <c r="C5184" s="3">
        <v>44237</v>
      </c>
      <c r="D5184" s="12" t="str" cm="1">
        <f t="array" ref="D5184">_xlfn.SWITCH(WEEKDAY(C5184,2), 1, "Lundi", 2, "Mardi", 3, "Mercredi", 4, "Jeudi", 5, "Vendredi", 6, "Samedi", 7, "Dimanche", "Erreur")</f>
        <v>Mercredi</v>
      </c>
      <c r="E5184" s="2" t="s">
        <v>30</v>
      </c>
      <c r="F5184" s="2" t="s">
        <v>63</v>
      </c>
      <c r="G5184" s="2" t="s">
        <v>64</v>
      </c>
      <c r="H5184" s="4" t="s">
        <v>18</v>
      </c>
      <c r="I5184" s="5">
        <v>42</v>
      </c>
      <c r="J5184" s="6">
        <v>98</v>
      </c>
      <c r="K5184" s="7">
        <v>4116</v>
      </c>
      <c r="L5184" s="7">
        <v>1317.1200000000001</v>
      </c>
      <c r="M5184" s="8">
        <v>0.32</v>
      </c>
      <c r="N5184" s="2" t="s">
        <v>82</v>
      </c>
      <c r="O5184">
        <f t="shared" si="640"/>
        <v>2021</v>
      </c>
      <c r="P5184">
        <f t="shared" si="641"/>
        <v>2</v>
      </c>
      <c r="Q5184" t="str">
        <f t="shared" si="642"/>
        <v>févr</v>
      </c>
      <c r="R5184" t="str">
        <f t="shared" si="643"/>
        <v>Alaska</v>
      </c>
      <c r="S5184" t="str">
        <f t="shared" si="644"/>
        <v>2021-02</v>
      </c>
      <c r="T5184">
        <f>IF(AND(COUNTIF(Calculs!$Q$2:$Q$12,$O5184)&gt;0,COUNTIF(Calculs!$S$2:$S$12,$E5184)&gt;0,COUNTIF(Calculs!$U$2:$U$12,$H5184)&gt;0),1,0)</f>
        <v>1</v>
      </c>
      <c r="U5184">
        <f t="shared" si="645"/>
        <v>4116</v>
      </c>
      <c r="V5184">
        <f t="shared" si="646"/>
        <v>98</v>
      </c>
      <c r="W5184">
        <f t="shared" si="647"/>
        <v>1317.1200000000001</v>
      </c>
    </row>
    <row r="5185" spans="1:23" ht="15.75" customHeight="1" x14ac:dyDescent="0.3">
      <c r="A5185" s="2" t="s">
        <v>13</v>
      </c>
      <c r="B5185" s="2">
        <v>1128299</v>
      </c>
      <c r="C5185" s="3">
        <v>44237</v>
      </c>
      <c r="D5185" s="12" t="str" cm="1">
        <f t="array" ref="D5185">_xlfn.SWITCH(WEEKDAY(C5185,2), 1, "Lundi", 2, "Mardi", 3, "Mercredi", 4, "Jeudi", 5, "Vendredi", 6, "Samedi", 7, "Dimanche", "Erreur")</f>
        <v>Mercredi</v>
      </c>
      <c r="E5185" s="2" t="s">
        <v>30</v>
      </c>
      <c r="F5185" s="2" t="s">
        <v>63</v>
      </c>
      <c r="G5185" s="2" t="s">
        <v>64</v>
      </c>
      <c r="H5185" s="4" t="s">
        <v>19</v>
      </c>
      <c r="I5185" s="5">
        <v>44</v>
      </c>
      <c r="J5185" s="6">
        <v>94</v>
      </c>
      <c r="K5185" s="7">
        <v>4136</v>
      </c>
      <c r="L5185" s="7">
        <v>1488.96</v>
      </c>
      <c r="M5185" s="8">
        <v>0.36</v>
      </c>
      <c r="N5185" s="2" t="s">
        <v>82</v>
      </c>
      <c r="O5185">
        <f t="shared" si="640"/>
        <v>2021</v>
      </c>
      <c r="P5185">
        <f t="shared" si="641"/>
        <v>2</v>
      </c>
      <c r="Q5185" t="str">
        <f t="shared" si="642"/>
        <v>févr</v>
      </c>
      <c r="R5185" t="str">
        <f t="shared" si="643"/>
        <v>Alaska</v>
      </c>
      <c r="S5185" t="str">
        <f t="shared" si="644"/>
        <v>2021-02</v>
      </c>
      <c r="T5185">
        <f>IF(AND(COUNTIF(Calculs!$Q$2:$Q$12,$O5185)&gt;0,COUNTIF(Calculs!$S$2:$S$12,$E5185)&gt;0,COUNTIF(Calculs!$U$2:$U$12,$H5185)&gt;0),1,0)</f>
        <v>1</v>
      </c>
      <c r="U5185">
        <f t="shared" si="645"/>
        <v>4136</v>
      </c>
      <c r="V5185">
        <f t="shared" si="646"/>
        <v>94</v>
      </c>
      <c r="W5185">
        <f t="shared" si="647"/>
        <v>1488.96</v>
      </c>
    </row>
    <row r="5186" spans="1:23" ht="15.75" customHeight="1" x14ac:dyDescent="0.3">
      <c r="A5186" s="2" t="s">
        <v>13</v>
      </c>
      <c r="B5186" s="2">
        <v>1128299</v>
      </c>
      <c r="C5186" s="3">
        <v>44237</v>
      </c>
      <c r="D5186" s="12" t="str" cm="1">
        <f t="array" ref="D5186">_xlfn.SWITCH(WEEKDAY(C5186,2), 1, "Lundi", 2, "Mardi", 3, "Mercredi", 4, "Jeudi", 5, "Vendredi", 6, "Samedi", 7, "Dimanche", "Erreur")</f>
        <v>Mercredi</v>
      </c>
      <c r="E5186" s="2" t="s">
        <v>30</v>
      </c>
      <c r="F5186" s="2" t="s">
        <v>65</v>
      </c>
      <c r="G5186" s="2" t="s">
        <v>66</v>
      </c>
      <c r="H5186" s="4" t="s">
        <v>20</v>
      </c>
      <c r="I5186" s="5">
        <v>41</v>
      </c>
      <c r="J5186" s="6">
        <v>56</v>
      </c>
      <c r="K5186" s="7">
        <v>2296</v>
      </c>
      <c r="L5186" s="7">
        <v>895.44</v>
      </c>
      <c r="M5186" s="8">
        <v>0.39</v>
      </c>
      <c r="N5186" s="2" t="s">
        <v>82</v>
      </c>
      <c r="O5186">
        <f t="shared" si="640"/>
        <v>2021</v>
      </c>
      <c r="P5186">
        <f t="shared" si="641"/>
        <v>2</v>
      </c>
      <c r="Q5186" t="str">
        <f t="shared" si="642"/>
        <v>févr</v>
      </c>
      <c r="R5186" t="str">
        <f t="shared" si="643"/>
        <v>Hawaii</v>
      </c>
      <c r="S5186" t="str">
        <f t="shared" si="644"/>
        <v>2021-02</v>
      </c>
      <c r="T5186">
        <f>IF(AND(COUNTIF(Calculs!$Q$2:$Q$12,$O5186)&gt;0,COUNTIF(Calculs!$S$2:$S$12,$E5186)&gt;0,COUNTIF(Calculs!$U$2:$U$12,$H5186)&gt;0),1,0)</f>
        <v>1</v>
      </c>
      <c r="U5186">
        <f t="shared" si="645"/>
        <v>2296</v>
      </c>
      <c r="V5186">
        <f t="shared" si="646"/>
        <v>56</v>
      </c>
      <c r="W5186">
        <f t="shared" si="647"/>
        <v>895.44</v>
      </c>
    </row>
    <row r="5187" spans="1:23" ht="15.75" customHeight="1" x14ac:dyDescent="0.3">
      <c r="A5187" s="2" t="s">
        <v>13</v>
      </c>
      <c r="B5187" s="2">
        <v>1128299</v>
      </c>
      <c r="C5187" s="3">
        <v>44237</v>
      </c>
      <c r="D5187" s="12" t="str" cm="1">
        <f t="array" ref="D5187">_xlfn.SWITCH(WEEKDAY(C5187,2), 1, "Lundi", 2, "Mardi", 3, "Mercredi", 4, "Jeudi", 5, "Vendredi", 6, "Samedi", 7, "Dimanche", "Erreur")</f>
        <v>Mercredi</v>
      </c>
      <c r="E5187" s="2" t="s">
        <v>30</v>
      </c>
      <c r="F5187" s="2" t="s">
        <v>65</v>
      </c>
      <c r="G5187" s="2" t="s">
        <v>66</v>
      </c>
      <c r="H5187" s="4" t="s">
        <v>21</v>
      </c>
      <c r="I5187" s="5">
        <v>47</v>
      </c>
      <c r="J5187" s="6">
        <v>38</v>
      </c>
      <c r="K5187" s="7">
        <v>1786</v>
      </c>
      <c r="L5187" s="7">
        <v>535.79999999999995</v>
      </c>
      <c r="M5187" s="8">
        <v>0.3</v>
      </c>
      <c r="N5187" s="2" t="s">
        <v>82</v>
      </c>
      <c r="O5187">
        <f t="shared" ref="O5187:O5250" si="648">YEAR($C5187)</f>
        <v>2021</v>
      </c>
      <c r="P5187">
        <f t="shared" ref="P5187:P5250" si="649">MONTH($C5187)</f>
        <v>2</v>
      </c>
      <c r="Q5187" t="str">
        <f t="shared" ref="Q5187:Q5250" si="650">TEXT($C5187,"mmm")</f>
        <v>févr</v>
      </c>
      <c r="R5187" t="str">
        <f t="shared" ref="R5187:R5250" si="651">SUBSTITUTE(SUBSTITUTE($F5187,"Sud ","South "),"Ouest ","West ")</f>
        <v>Hawaii</v>
      </c>
      <c r="S5187" t="str">
        <f t="shared" ref="S5187:S5250" si="652">TEXT($C5187,"aaaa-mm")</f>
        <v>2021-02</v>
      </c>
      <c r="T5187">
        <f>IF(AND(COUNTIF(Calculs!$Q$2:$Q$12,$O5187)&gt;0,COUNTIF(Calculs!$S$2:$S$12,$E5187)&gt;0,COUNTIF(Calculs!$U$2:$U$12,$H5187)&gt;0),1,0)</f>
        <v>1</v>
      </c>
      <c r="U5187">
        <f t="shared" ref="U5187:U5250" si="653">$K5187*$T5187</f>
        <v>1786</v>
      </c>
      <c r="V5187">
        <f t="shared" ref="V5187:V5250" si="654">$J5187*$T5187</f>
        <v>38</v>
      </c>
      <c r="W5187">
        <f t="shared" ref="W5187:W5250" si="655">$L5187*$T5187</f>
        <v>535.79999999999995</v>
      </c>
    </row>
    <row r="5188" spans="1:23" ht="15.75" customHeight="1" x14ac:dyDescent="0.3">
      <c r="A5188" s="2" t="s">
        <v>13</v>
      </c>
      <c r="B5188" s="2">
        <v>1128299</v>
      </c>
      <c r="C5188" s="3">
        <v>44237</v>
      </c>
      <c r="D5188" s="12" t="str" cm="1">
        <f t="array" ref="D5188">_xlfn.SWITCH(WEEKDAY(C5188,2), 1, "Lundi", 2, "Mardi", 3, "Mercredi", 4, "Jeudi", 5, "Vendredi", 6, "Samedi", 7, "Dimanche", "Erreur")</f>
        <v>Mercredi</v>
      </c>
      <c r="E5188" s="2" t="s">
        <v>30</v>
      </c>
      <c r="F5188" s="2" t="s">
        <v>65</v>
      </c>
      <c r="G5188" s="2" t="s">
        <v>66</v>
      </c>
      <c r="H5188" s="4" t="s">
        <v>22</v>
      </c>
      <c r="I5188" s="5">
        <v>44</v>
      </c>
      <c r="J5188" s="6">
        <v>102</v>
      </c>
      <c r="K5188" s="7">
        <v>4488</v>
      </c>
      <c r="L5188" s="7">
        <v>2468.4</v>
      </c>
      <c r="M5188" s="8">
        <v>0.55000000000000004</v>
      </c>
      <c r="N5188" s="2" t="s">
        <v>82</v>
      </c>
      <c r="O5188">
        <f t="shared" si="648"/>
        <v>2021</v>
      </c>
      <c r="P5188">
        <f t="shared" si="649"/>
        <v>2</v>
      </c>
      <c r="Q5188" t="str">
        <f t="shared" si="650"/>
        <v>févr</v>
      </c>
      <c r="R5188" t="str">
        <f t="shared" si="651"/>
        <v>Hawaii</v>
      </c>
      <c r="S5188" t="str">
        <f t="shared" si="652"/>
        <v>2021-02</v>
      </c>
      <c r="T5188">
        <f>IF(AND(COUNTIF(Calculs!$Q$2:$Q$12,$O5188)&gt;0,COUNTIF(Calculs!$S$2:$S$12,$E5188)&gt;0,COUNTIF(Calculs!$U$2:$U$12,$H5188)&gt;0),1,0)</f>
        <v>1</v>
      </c>
      <c r="U5188">
        <f t="shared" si="653"/>
        <v>4488</v>
      </c>
      <c r="V5188">
        <f t="shared" si="654"/>
        <v>102</v>
      </c>
      <c r="W5188">
        <f t="shared" si="655"/>
        <v>2468.4</v>
      </c>
    </row>
    <row r="5189" spans="1:23" ht="15.75" customHeight="1" x14ac:dyDescent="0.3">
      <c r="A5189" s="2" t="s">
        <v>13</v>
      </c>
      <c r="B5189" s="2">
        <v>1128299</v>
      </c>
      <c r="C5189" s="3">
        <v>44264</v>
      </c>
      <c r="D5189" s="12" t="str" cm="1">
        <f t="array" ref="D5189">_xlfn.SWITCH(WEEKDAY(C5189,2), 1, "Lundi", 2, "Mardi", 3, "Mercredi", 4, "Jeudi", 5, "Vendredi", 6, "Samedi", 7, "Dimanche", "Erreur")</f>
        <v>Mardi</v>
      </c>
      <c r="E5189" s="2" t="s">
        <v>30</v>
      </c>
      <c r="F5189" s="2" t="s">
        <v>65</v>
      </c>
      <c r="G5189" s="2" t="s">
        <v>66</v>
      </c>
      <c r="H5189" s="4" t="s">
        <v>16</v>
      </c>
      <c r="I5189" s="5">
        <v>44</v>
      </c>
      <c r="J5189" s="6">
        <v>135</v>
      </c>
      <c r="K5189" s="7">
        <v>5940</v>
      </c>
      <c r="L5189" s="7">
        <v>2376</v>
      </c>
      <c r="M5189" s="8">
        <v>0.4</v>
      </c>
      <c r="N5189" s="2" t="s">
        <v>82</v>
      </c>
      <c r="O5189">
        <f t="shared" si="648"/>
        <v>2021</v>
      </c>
      <c r="P5189">
        <f t="shared" si="649"/>
        <v>3</v>
      </c>
      <c r="Q5189" t="str">
        <f t="shared" si="650"/>
        <v>mars</v>
      </c>
      <c r="R5189" t="str">
        <f t="shared" si="651"/>
        <v>Hawaii</v>
      </c>
      <c r="S5189" t="str">
        <f t="shared" si="652"/>
        <v>2021-03</v>
      </c>
      <c r="T5189">
        <f>IF(AND(COUNTIF(Calculs!$Q$2:$Q$12,$O5189)&gt;0,COUNTIF(Calculs!$S$2:$S$12,$E5189)&gt;0,COUNTIF(Calculs!$U$2:$U$12,$H5189)&gt;0),1,0)</f>
        <v>1</v>
      </c>
      <c r="U5189">
        <f t="shared" si="653"/>
        <v>5940</v>
      </c>
      <c r="V5189">
        <f t="shared" si="654"/>
        <v>135</v>
      </c>
      <c r="W5189">
        <f t="shared" si="655"/>
        <v>2376</v>
      </c>
    </row>
    <row r="5190" spans="1:23" ht="15.75" customHeight="1" x14ac:dyDescent="0.3">
      <c r="A5190" s="2" t="s">
        <v>13</v>
      </c>
      <c r="B5190" s="2">
        <v>1128299</v>
      </c>
      <c r="C5190" s="3">
        <v>44264</v>
      </c>
      <c r="D5190" s="12" t="str" cm="1">
        <f t="array" ref="D5190">_xlfn.SWITCH(WEEKDAY(C5190,2), 1, "Lundi", 2, "Mardi", 3, "Mercredi", 4, "Jeudi", 5, "Vendredi", 6, "Samedi", 7, "Dimanche", "Erreur")</f>
        <v>Mardi</v>
      </c>
      <c r="E5190" s="2" t="s">
        <v>30</v>
      </c>
      <c r="F5190" s="2" t="s">
        <v>65</v>
      </c>
      <c r="G5190" s="2" t="s">
        <v>66</v>
      </c>
      <c r="H5190" s="4" t="s">
        <v>18</v>
      </c>
      <c r="I5190" s="5">
        <v>54</v>
      </c>
      <c r="J5190" s="6">
        <v>91</v>
      </c>
      <c r="K5190" s="7">
        <v>4914</v>
      </c>
      <c r="L5190" s="7">
        <v>1523.34</v>
      </c>
      <c r="M5190" s="8">
        <v>0.31</v>
      </c>
      <c r="N5190" s="2" t="s">
        <v>82</v>
      </c>
      <c r="O5190">
        <f t="shared" si="648"/>
        <v>2021</v>
      </c>
      <c r="P5190">
        <f t="shared" si="649"/>
        <v>3</v>
      </c>
      <c r="Q5190" t="str">
        <f t="shared" si="650"/>
        <v>mars</v>
      </c>
      <c r="R5190" t="str">
        <f t="shared" si="651"/>
        <v>Hawaii</v>
      </c>
      <c r="S5190" t="str">
        <f t="shared" si="652"/>
        <v>2021-03</v>
      </c>
      <c r="T5190">
        <f>IF(AND(COUNTIF(Calculs!$Q$2:$Q$12,$O5190)&gt;0,COUNTIF(Calculs!$S$2:$S$12,$E5190)&gt;0,COUNTIF(Calculs!$U$2:$U$12,$H5190)&gt;0),1,0)</f>
        <v>1</v>
      </c>
      <c r="U5190">
        <f t="shared" si="653"/>
        <v>4914</v>
      </c>
      <c r="V5190">
        <f t="shared" si="654"/>
        <v>91</v>
      </c>
      <c r="W5190">
        <f t="shared" si="655"/>
        <v>1523.34</v>
      </c>
    </row>
    <row r="5191" spans="1:23" ht="15.75" customHeight="1" x14ac:dyDescent="0.3">
      <c r="A5191" s="2" t="s">
        <v>13</v>
      </c>
      <c r="B5191" s="2">
        <v>1128299</v>
      </c>
      <c r="C5191" s="3">
        <v>44264</v>
      </c>
      <c r="D5191" s="12" t="str" cm="1">
        <f t="array" ref="D5191">_xlfn.SWITCH(WEEKDAY(C5191,2), 1, "Lundi", 2, "Mardi", 3, "Mercredi", 4, "Jeudi", 5, "Vendredi", 6, "Samedi", 7, "Dimanche", "Erreur")</f>
        <v>Mardi</v>
      </c>
      <c r="E5191" s="2" t="s">
        <v>30</v>
      </c>
      <c r="F5191" s="2" t="s">
        <v>65</v>
      </c>
      <c r="G5191" s="2" t="s">
        <v>66</v>
      </c>
      <c r="H5191" s="4" t="s">
        <v>19</v>
      </c>
      <c r="I5191" s="5">
        <v>57</v>
      </c>
      <c r="J5191" s="6">
        <v>101</v>
      </c>
      <c r="K5191" s="7">
        <v>5757</v>
      </c>
      <c r="L5191" s="7">
        <v>2245.23</v>
      </c>
      <c r="M5191" s="8">
        <v>0.39</v>
      </c>
      <c r="N5191" s="2" t="s">
        <v>82</v>
      </c>
      <c r="O5191">
        <f t="shared" si="648"/>
        <v>2021</v>
      </c>
      <c r="P5191">
        <f t="shared" si="649"/>
        <v>3</v>
      </c>
      <c r="Q5191" t="str">
        <f t="shared" si="650"/>
        <v>mars</v>
      </c>
      <c r="R5191" t="str">
        <f t="shared" si="651"/>
        <v>Hawaii</v>
      </c>
      <c r="S5191" t="str">
        <f t="shared" si="652"/>
        <v>2021-03</v>
      </c>
      <c r="T5191">
        <f>IF(AND(COUNTIF(Calculs!$Q$2:$Q$12,$O5191)&gt;0,COUNTIF(Calculs!$S$2:$S$12,$E5191)&gt;0,COUNTIF(Calculs!$U$2:$U$12,$H5191)&gt;0),1,0)</f>
        <v>1</v>
      </c>
      <c r="U5191">
        <f t="shared" si="653"/>
        <v>5757</v>
      </c>
      <c r="V5191">
        <f t="shared" si="654"/>
        <v>101</v>
      </c>
      <c r="W5191">
        <f t="shared" si="655"/>
        <v>2245.23</v>
      </c>
    </row>
    <row r="5192" spans="1:23" ht="15.75" customHeight="1" x14ac:dyDescent="0.3">
      <c r="A5192" s="2" t="s">
        <v>13</v>
      </c>
      <c r="B5192" s="2">
        <v>1128299</v>
      </c>
      <c r="C5192" s="3">
        <v>44264</v>
      </c>
      <c r="D5192" s="12" t="str" cm="1">
        <f t="array" ref="D5192">_xlfn.SWITCH(WEEKDAY(C5192,2), 1, "Lundi", 2, "Mardi", 3, "Mercredi", 4, "Jeudi", 5, "Vendredi", 6, "Samedi", 7, "Dimanche", "Erreur")</f>
        <v>Mardi</v>
      </c>
      <c r="E5192" s="2" t="s">
        <v>30</v>
      </c>
      <c r="F5192" s="2" t="s">
        <v>65</v>
      </c>
      <c r="G5192" s="2" t="s">
        <v>66</v>
      </c>
      <c r="H5192" s="4" t="s">
        <v>20</v>
      </c>
      <c r="I5192" s="5">
        <v>52</v>
      </c>
      <c r="J5192" s="6">
        <v>69</v>
      </c>
      <c r="K5192" s="7">
        <v>3588</v>
      </c>
      <c r="L5192" s="7">
        <v>1291.68</v>
      </c>
      <c r="M5192" s="8">
        <v>0.36</v>
      </c>
      <c r="N5192" s="2" t="s">
        <v>82</v>
      </c>
      <c r="O5192">
        <f t="shared" si="648"/>
        <v>2021</v>
      </c>
      <c r="P5192">
        <f t="shared" si="649"/>
        <v>3</v>
      </c>
      <c r="Q5192" t="str">
        <f t="shared" si="650"/>
        <v>mars</v>
      </c>
      <c r="R5192" t="str">
        <f t="shared" si="651"/>
        <v>Hawaii</v>
      </c>
      <c r="S5192" t="str">
        <f t="shared" si="652"/>
        <v>2021-03</v>
      </c>
      <c r="T5192">
        <f>IF(AND(COUNTIF(Calculs!$Q$2:$Q$12,$O5192)&gt;0,COUNTIF(Calculs!$S$2:$S$12,$E5192)&gt;0,COUNTIF(Calculs!$U$2:$U$12,$H5192)&gt;0),1,0)</f>
        <v>1</v>
      </c>
      <c r="U5192">
        <f t="shared" si="653"/>
        <v>3588</v>
      </c>
      <c r="V5192">
        <f t="shared" si="654"/>
        <v>69</v>
      </c>
      <c r="W5192">
        <f t="shared" si="655"/>
        <v>1291.68</v>
      </c>
    </row>
    <row r="5193" spans="1:23" ht="15.75" customHeight="1" x14ac:dyDescent="0.3">
      <c r="A5193" s="2" t="s">
        <v>13</v>
      </c>
      <c r="B5193" s="2">
        <v>1128299</v>
      </c>
      <c r="C5193" s="3">
        <v>44264</v>
      </c>
      <c r="D5193" s="12" t="str" cm="1">
        <f t="array" ref="D5193">_xlfn.SWITCH(WEEKDAY(C5193,2), 1, "Lundi", 2, "Mardi", 3, "Mercredi", 4, "Jeudi", 5, "Vendredi", 6, "Samedi", 7, "Dimanche", "Erreur")</f>
        <v>Mardi</v>
      </c>
      <c r="E5193" s="2" t="s">
        <v>30</v>
      </c>
      <c r="F5193" s="2" t="s">
        <v>65</v>
      </c>
      <c r="G5193" s="2" t="s">
        <v>66</v>
      </c>
      <c r="H5193" s="4" t="s">
        <v>21</v>
      </c>
      <c r="I5193" s="5">
        <v>55</v>
      </c>
      <c r="J5193" s="6">
        <v>36</v>
      </c>
      <c r="K5193" s="7">
        <v>1980</v>
      </c>
      <c r="L5193" s="7">
        <v>514.80000000000007</v>
      </c>
      <c r="M5193" s="8">
        <v>0.26</v>
      </c>
      <c r="N5193" s="2" t="s">
        <v>82</v>
      </c>
      <c r="O5193">
        <f t="shared" si="648"/>
        <v>2021</v>
      </c>
      <c r="P5193">
        <f t="shared" si="649"/>
        <v>3</v>
      </c>
      <c r="Q5193" t="str">
        <f t="shared" si="650"/>
        <v>mars</v>
      </c>
      <c r="R5193" t="str">
        <f t="shared" si="651"/>
        <v>Hawaii</v>
      </c>
      <c r="S5193" t="str">
        <f t="shared" si="652"/>
        <v>2021-03</v>
      </c>
      <c r="T5193">
        <f>IF(AND(COUNTIF(Calculs!$Q$2:$Q$12,$O5193)&gt;0,COUNTIF(Calculs!$S$2:$S$12,$E5193)&gt;0,COUNTIF(Calculs!$U$2:$U$12,$H5193)&gt;0),1,0)</f>
        <v>1</v>
      </c>
      <c r="U5193">
        <f t="shared" si="653"/>
        <v>1980</v>
      </c>
      <c r="V5193">
        <f t="shared" si="654"/>
        <v>36</v>
      </c>
      <c r="W5193">
        <f t="shared" si="655"/>
        <v>514.80000000000007</v>
      </c>
    </row>
    <row r="5194" spans="1:23" ht="15.75" customHeight="1" x14ac:dyDescent="0.3">
      <c r="A5194" s="2" t="s">
        <v>13</v>
      </c>
      <c r="B5194" s="2">
        <v>1128299</v>
      </c>
      <c r="C5194" s="3">
        <v>44264</v>
      </c>
      <c r="D5194" s="12" t="str" cm="1">
        <f t="array" ref="D5194">_xlfn.SWITCH(WEEKDAY(C5194,2), 1, "Lundi", 2, "Mardi", 3, "Mercredi", 4, "Jeudi", 5, "Vendredi", 6, "Samedi", 7, "Dimanche", "Erreur")</f>
        <v>Mardi</v>
      </c>
      <c r="E5194" s="2" t="s">
        <v>30</v>
      </c>
      <c r="F5194" s="2" t="s">
        <v>65</v>
      </c>
      <c r="G5194" s="2" t="s">
        <v>66</v>
      </c>
      <c r="H5194" s="4" t="s">
        <v>22</v>
      </c>
      <c r="I5194" s="5">
        <v>50</v>
      </c>
      <c r="J5194" s="6">
        <v>85</v>
      </c>
      <c r="K5194" s="7">
        <v>4250</v>
      </c>
      <c r="L5194" s="7">
        <v>2337.5</v>
      </c>
      <c r="M5194" s="8">
        <v>0.55000000000000004</v>
      </c>
      <c r="N5194" s="2" t="s">
        <v>82</v>
      </c>
      <c r="O5194">
        <f t="shared" si="648"/>
        <v>2021</v>
      </c>
      <c r="P5194">
        <f t="shared" si="649"/>
        <v>3</v>
      </c>
      <c r="Q5194" t="str">
        <f t="shared" si="650"/>
        <v>mars</v>
      </c>
      <c r="R5194" t="str">
        <f t="shared" si="651"/>
        <v>Hawaii</v>
      </c>
      <c r="S5194" t="str">
        <f t="shared" si="652"/>
        <v>2021-03</v>
      </c>
      <c r="T5194">
        <f>IF(AND(COUNTIF(Calculs!$Q$2:$Q$12,$O5194)&gt;0,COUNTIF(Calculs!$S$2:$S$12,$E5194)&gt;0,COUNTIF(Calculs!$U$2:$U$12,$H5194)&gt;0),1,0)</f>
        <v>1</v>
      </c>
      <c r="U5194">
        <f t="shared" si="653"/>
        <v>4250</v>
      </c>
      <c r="V5194">
        <f t="shared" si="654"/>
        <v>85</v>
      </c>
      <c r="W5194">
        <f t="shared" si="655"/>
        <v>2337.5</v>
      </c>
    </row>
    <row r="5195" spans="1:23" ht="15.75" customHeight="1" x14ac:dyDescent="0.3">
      <c r="A5195" s="2" t="s">
        <v>13</v>
      </c>
      <c r="B5195" s="2">
        <v>1128299</v>
      </c>
      <c r="C5195" s="3">
        <v>44296</v>
      </c>
      <c r="D5195" s="12" t="str" cm="1">
        <f t="array" ref="D5195">_xlfn.SWITCH(WEEKDAY(C5195,2), 1, "Lundi", 2, "Mardi", 3, "Mercredi", 4, "Jeudi", 5, "Vendredi", 6, "Samedi", 7, "Dimanche", "Erreur")</f>
        <v>Samedi</v>
      </c>
      <c r="E5195" s="2" t="s">
        <v>30</v>
      </c>
      <c r="F5195" s="2" t="s">
        <v>65</v>
      </c>
      <c r="G5195" s="2" t="s">
        <v>66</v>
      </c>
      <c r="H5195" s="4" t="s">
        <v>16</v>
      </c>
      <c r="I5195" s="5">
        <v>59</v>
      </c>
      <c r="J5195" s="6">
        <v>130</v>
      </c>
      <c r="K5195" s="7">
        <v>7670</v>
      </c>
      <c r="L5195" s="7">
        <v>2761.2</v>
      </c>
      <c r="M5195" s="8">
        <v>0.36</v>
      </c>
      <c r="N5195" s="2" t="s">
        <v>82</v>
      </c>
      <c r="O5195">
        <f t="shared" si="648"/>
        <v>2021</v>
      </c>
      <c r="P5195">
        <f t="shared" si="649"/>
        <v>4</v>
      </c>
      <c r="Q5195" t="str">
        <f t="shared" si="650"/>
        <v>avr</v>
      </c>
      <c r="R5195" t="str">
        <f t="shared" si="651"/>
        <v>Hawaii</v>
      </c>
      <c r="S5195" t="str">
        <f t="shared" si="652"/>
        <v>2021-04</v>
      </c>
      <c r="T5195">
        <f>IF(AND(COUNTIF(Calculs!$Q$2:$Q$12,$O5195)&gt;0,COUNTIF(Calculs!$S$2:$S$12,$E5195)&gt;0,COUNTIF(Calculs!$U$2:$U$12,$H5195)&gt;0),1,0)</f>
        <v>1</v>
      </c>
      <c r="U5195">
        <f t="shared" si="653"/>
        <v>7670</v>
      </c>
      <c r="V5195">
        <f t="shared" si="654"/>
        <v>130</v>
      </c>
      <c r="W5195">
        <f t="shared" si="655"/>
        <v>2761.2</v>
      </c>
    </row>
    <row r="5196" spans="1:23" ht="15.75" customHeight="1" x14ac:dyDescent="0.3">
      <c r="A5196" s="2" t="s">
        <v>13</v>
      </c>
      <c r="B5196" s="2">
        <v>1128299</v>
      </c>
      <c r="C5196" s="3">
        <v>44296</v>
      </c>
      <c r="D5196" s="12" t="str" cm="1">
        <f t="array" ref="D5196">_xlfn.SWITCH(WEEKDAY(C5196,2), 1, "Lundi", 2, "Mardi", 3, "Mercredi", 4, "Jeudi", 5, "Vendredi", 6, "Samedi", 7, "Dimanche", "Erreur")</f>
        <v>Samedi</v>
      </c>
      <c r="E5196" s="2" t="s">
        <v>30</v>
      </c>
      <c r="F5196" s="2" t="s">
        <v>65</v>
      </c>
      <c r="G5196" s="2" t="s">
        <v>66</v>
      </c>
      <c r="H5196" s="4" t="s">
        <v>18</v>
      </c>
      <c r="I5196" s="5">
        <v>61</v>
      </c>
      <c r="J5196" s="6">
        <v>81</v>
      </c>
      <c r="K5196" s="7">
        <v>4941</v>
      </c>
      <c r="L5196" s="7">
        <v>1729.35</v>
      </c>
      <c r="M5196" s="8">
        <v>0.35</v>
      </c>
      <c r="N5196" s="2" t="s">
        <v>82</v>
      </c>
      <c r="O5196">
        <f t="shared" si="648"/>
        <v>2021</v>
      </c>
      <c r="P5196">
        <f t="shared" si="649"/>
        <v>4</v>
      </c>
      <c r="Q5196" t="str">
        <f t="shared" si="650"/>
        <v>avr</v>
      </c>
      <c r="R5196" t="str">
        <f t="shared" si="651"/>
        <v>Hawaii</v>
      </c>
      <c r="S5196" t="str">
        <f t="shared" si="652"/>
        <v>2021-04</v>
      </c>
      <c r="T5196">
        <f>IF(AND(COUNTIF(Calculs!$Q$2:$Q$12,$O5196)&gt;0,COUNTIF(Calculs!$S$2:$S$12,$E5196)&gt;0,COUNTIF(Calculs!$U$2:$U$12,$H5196)&gt;0),1,0)</f>
        <v>1</v>
      </c>
      <c r="U5196">
        <f t="shared" si="653"/>
        <v>4941</v>
      </c>
      <c r="V5196">
        <f t="shared" si="654"/>
        <v>81</v>
      </c>
      <c r="W5196">
        <f t="shared" si="655"/>
        <v>1729.35</v>
      </c>
    </row>
    <row r="5197" spans="1:23" ht="15.75" customHeight="1" x14ac:dyDescent="0.3">
      <c r="A5197" s="2" t="s">
        <v>13</v>
      </c>
      <c r="B5197" s="2">
        <v>1128299</v>
      </c>
      <c r="C5197" s="3">
        <v>44296</v>
      </c>
      <c r="D5197" s="12" t="str" cm="1">
        <f t="array" ref="D5197">_xlfn.SWITCH(WEEKDAY(C5197,2), 1, "Lundi", 2, "Mardi", 3, "Mercredi", 4, "Jeudi", 5, "Vendredi", 6, "Samedi", 7, "Dimanche", "Erreur")</f>
        <v>Samedi</v>
      </c>
      <c r="E5197" s="2" t="s">
        <v>30</v>
      </c>
      <c r="F5197" s="2" t="s">
        <v>65</v>
      </c>
      <c r="G5197" s="2" t="s">
        <v>66</v>
      </c>
      <c r="H5197" s="4" t="s">
        <v>19</v>
      </c>
      <c r="I5197" s="5">
        <v>60</v>
      </c>
      <c r="J5197" s="6">
        <v>91</v>
      </c>
      <c r="K5197" s="7">
        <v>5460</v>
      </c>
      <c r="L5197" s="7">
        <v>2074.8000000000002</v>
      </c>
      <c r="M5197" s="8">
        <v>0.38</v>
      </c>
      <c r="N5197" s="2" t="s">
        <v>82</v>
      </c>
      <c r="O5197">
        <f t="shared" si="648"/>
        <v>2021</v>
      </c>
      <c r="P5197">
        <f t="shared" si="649"/>
        <v>4</v>
      </c>
      <c r="Q5197" t="str">
        <f t="shared" si="650"/>
        <v>avr</v>
      </c>
      <c r="R5197" t="str">
        <f t="shared" si="651"/>
        <v>Hawaii</v>
      </c>
      <c r="S5197" t="str">
        <f t="shared" si="652"/>
        <v>2021-04</v>
      </c>
      <c r="T5197">
        <f>IF(AND(COUNTIF(Calculs!$Q$2:$Q$12,$O5197)&gt;0,COUNTIF(Calculs!$S$2:$S$12,$E5197)&gt;0,COUNTIF(Calculs!$U$2:$U$12,$H5197)&gt;0),1,0)</f>
        <v>1</v>
      </c>
      <c r="U5197">
        <f t="shared" si="653"/>
        <v>5460</v>
      </c>
      <c r="V5197">
        <f t="shared" si="654"/>
        <v>91</v>
      </c>
      <c r="W5197">
        <f t="shared" si="655"/>
        <v>2074.8000000000002</v>
      </c>
    </row>
    <row r="5198" spans="1:23" ht="15.75" customHeight="1" x14ac:dyDescent="0.3">
      <c r="A5198" s="2" t="s">
        <v>13</v>
      </c>
      <c r="B5198" s="2">
        <v>1128299</v>
      </c>
      <c r="C5198" s="3">
        <v>44296</v>
      </c>
      <c r="D5198" s="12" t="str" cm="1">
        <f t="array" ref="D5198">_xlfn.SWITCH(WEEKDAY(C5198,2), 1, "Lundi", 2, "Mardi", 3, "Mercredi", 4, "Jeudi", 5, "Vendredi", 6, "Samedi", 7, "Dimanche", "Erreur")</f>
        <v>Samedi</v>
      </c>
      <c r="E5198" s="2" t="s">
        <v>30</v>
      </c>
      <c r="F5198" s="2" t="s">
        <v>65</v>
      </c>
      <c r="G5198" s="2" t="s">
        <v>66</v>
      </c>
      <c r="H5198" s="4" t="s">
        <v>20</v>
      </c>
      <c r="I5198" s="5">
        <v>48</v>
      </c>
      <c r="J5198" s="6">
        <v>73</v>
      </c>
      <c r="K5198" s="7">
        <v>3504</v>
      </c>
      <c r="L5198" s="7">
        <v>1226.3999999999999</v>
      </c>
      <c r="M5198" s="8">
        <v>0.35</v>
      </c>
      <c r="N5198" s="2" t="s">
        <v>82</v>
      </c>
      <c r="O5198">
        <f t="shared" si="648"/>
        <v>2021</v>
      </c>
      <c r="P5198">
        <f t="shared" si="649"/>
        <v>4</v>
      </c>
      <c r="Q5198" t="str">
        <f t="shared" si="650"/>
        <v>avr</v>
      </c>
      <c r="R5198" t="str">
        <f t="shared" si="651"/>
        <v>Hawaii</v>
      </c>
      <c r="S5198" t="str">
        <f t="shared" si="652"/>
        <v>2021-04</v>
      </c>
      <c r="T5198">
        <f>IF(AND(COUNTIF(Calculs!$Q$2:$Q$12,$O5198)&gt;0,COUNTIF(Calculs!$S$2:$S$12,$E5198)&gt;0,COUNTIF(Calculs!$U$2:$U$12,$H5198)&gt;0),1,0)</f>
        <v>1</v>
      </c>
      <c r="U5198">
        <f t="shared" si="653"/>
        <v>3504</v>
      </c>
      <c r="V5198">
        <f t="shared" si="654"/>
        <v>73</v>
      </c>
      <c r="W5198">
        <f t="shared" si="655"/>
        <v>1226.3999999999999</v>
      </c>
    </row>
    <row r="5199" spans="1:23" ht="15.75" customHeight="1" x14ac:dyDescent="0.3">
      <c r="A5199" s="2" t="s">
        <v>13</v>
      </c>
      <c r="B5199" s="2">
        <v>1128299</v>
      </c>
      <c r="C5199" s="3">
        <v>44296</v>
      </c>
      <c r="D5199" s="12" t="str" cm="1">
        <f t="array" ref="D5199">_xlfn.SWITCH(WEEKDAY(C5199,2), 1, "Lundi", 2, "Mardi", 3, "Mercredi", 4, "Jeudi", 5, "Vendredi", 6, "Samedi", 7, "Dimanche", "Erreur")</f>
        <v>Samedi</v>
      </c>
      <c r="E5199" s="2" t="s">
        <v>30</v>
      </c>
      <c r="F5199" s="2" t="s">
        <v>65</v>
      </c>
      <c r="G5199" s="2" t="s">
        <v>66</v>
      </c>
      <c r="H5199" s="4" t="s">
        <v>21</v>
      </c>
      <c r="I5199" s="5">
        <v>52</v>
      </c>
      <c r="J5199" s="6">
        <v>42</v>
      </c>
      <c r="K5199" s="7">
        <v>2184</v>
      </c>
      <c r="L5199" s="7">
        <v>589.68000000000006</v>
      </c>
      <c r="M5199" s="8">
        <v>0.27</v>
      </c>
      <c r="N5199" s="2" t="s">
        <v>82</v>
      </c>
      <c r="O5199">
        <f t="shared" si="648"/>
        <v>2021</v>
      </c>
      <c r="P5199">
        <f t="shared" si="649"/>
        <v>4</v>
      </c>
      <c r="Q5199" t="str">
        <f t="shared" si="650"/>
        <v>avr</v>
      </c>
      <c r="R5199" t="str">
        <f t="shared" si="651"/>
        <v>Hawaii</v>
      </c>
      <c r="S5199" t="str">
        <f t="shared" si="652"/>
        <v>2021-04</v>
      </c>
      <c r="T5199">
        <f>IF(AND(COUNTIF(Calculs!$Q$2:$Q$12,$O5199)&gt;0,COUNTIF(Calculs!$S$2:$S$12,$E5199)&gt;0,COUNTIF(Calculs!$U$2:$U$12,$H5199)&gt;0),1,0)</f>
        <v>1</v>
      </c>
      <c r="U5199">
        <f t="shared" si="653"/>
        <v>2184</v>
      </c>
      <c r="V5199">
        <f t="shared" si="654"/>
        <v>42</v>
      </c>
      <c r="W5199">
        <f t="shared" si="655"/>
        <v>589.68000000000006</v>
      </c>
    </row>
    <row r="5200" spans="1:23" ht="15.75" customHeight="1" x14ac:dyDescent="0.3">
      <c r="A5200" s="2" t="s">
        <v>13</v>
      </c>
      <c r="B5200" s="2">
        <v>1128299</v>
      </c>
      <c r="C5200" s="3">
        <v>44296</v>
      </c>
      <c r="D5200" s="12" t="str" cm="1">
        <f t="array" ref="D5200">_xlfn.SWITCH(WEEKDAY(C5200,2), 1, "Lundi", 2, "Mardi", 3, "Mercredi", 4, "Jeudi", 5, "Vendredi", 6, "Samedi", 7, "Dimanche", "Erreur")</f>
        <v>Samedi</v>
      </c>
      <c r="E5200" s="2" t="s">
        <v>30</v>
      </c>
      <c r="F5200" s="2" t="s">
        <v>65</v>
      </c>
      <c r="G5200" s="2" t="s">
        <v>66</v>
      </c>
      <c r="H5200" s="4" t="s">
        <v>22</v>
      </c>
      <c r="I5200" s="5">
        <v>66</v>
      </c>
      <c r="J5200" s="6">
        <v>94</v>
      </c>
      <c r="K5200" s="7">
        <v>6204</v>
      </c>
      <c r="L5200" s="7">
        <v>3102</v>
      </c>
      <c r="M5200" s="8">
        <v>0.5</v>
      </c>
      <c r="N5200" s="2" t="s">
        <v>82</v>
      </c>
      <c r="O5200">
        <f t="shared" si="648"/>
        <v>2021</v>
      </c>
      <c r="P5200">
        <f t="shared" si="649"/>
        <v>4</v>
      </c>
      <c r="Q5200" t="str">
        <f t="shared" si="650"/>
        <v>avr</v>
      </c>
      <c r="R5200" t="str">
        <f t="shared" si="651"/>
        <v>Hawaii</v>
      </c>
      <c r="S5200" t="str">
        <f t="shared" si="652"/>
        <v>2021-04</v>
      </c>
      <c r="T5200">
        <f>IF(AND(COUNTIF(Calculs!$Q$2:$Q$12,$O5200)&gt;0,COUNTIF(Calculs!$S$2:$S$12,$E5200)&gt;0,COUNTIF(Calculs!$U$2:$U$12,$H5200)&gt;0),1,0)</f>
        <v>1</v>
      </c>
      <c r="U5200">
        <f t="shared" si="653"/>
        <v>6204</v>
      </c>
      <c r="V5200">
        <f t="shared" si="654"/>
        <v>94</v>
      </c>
      <c r="W5200">
        <f t="shared" si="655"/>
        <v>3102</v>
      </c>
    </row>
    <row r="5201" spans="1:23" ht="15.75" customHeight="1" x14ac:dyDescent="0.3">
      <c r="A5201" s="2" t="s">
        <v>13</v>
      </c>
      <c r="B5201" s="2">
        <v>1128299</v>
      </c>
      <c r="C5201" s="3">
        <v>44327</v>
      </c>
      <c r="D5201" s="12" t="str" cm="1">
        <f t="array" ref="D5201">_xlfn.SWITCH(WEEKDAY(C5201,2), 1, "Lundi", 2, "Mardi", 3, "Mercredi", 4, "Jeudi", 5, "Vendredi", 6, "Samedi", 7, "Dimanche", "Erreur")</f>
        <v>Mardi</v>
      </c>
      <c r="E5201" s="2" t="s">
        <v>30</v>
      </c>
      <c r="F5201" s="2" t="s">
        <v>65</v>
      </c>
      <c r="G5201" s="2" t="s">
        <v>66</v>
      </c>
      <c r="H5201" s="4" t="s">
        <v>16</v>
      </c>
      <c r="I5201" s="5">
        <v>51</v>
      </c>
      <c r="J5201" s="6">
        <v>158</v>
      </c>
      <c r="K5201" s="7">
        <v>8058</v>
      </c>
      <c r="L5201" s="7">
        <v>2981.46</v>
      </c>
      <c r="M5201" s="8">
        <v>0.37</v>
      </c>
      <c r="N5201" s="2" t="s">
        <v>82</v>
      </c>
      <c r="O5201">
        <f t="shared" si="648"/>
        <v>2021</v>
      </c>
      <c r="P5201">
        <f t="shared" si="649"/>
        <v>5</v>
      </c>
      <c r="Q5201" t="str">
        <f t="shared" si="650"/>
        <v>mai</v>
      </c>
      <c r="R5201" t="str">
        <f t="shared" si="651"/>
        <v>Hawaii</v>
      </c>
      <c r="S5201" t="str">
        <f t="shared" si="652"/>
        <v>2021-05</v>
      </c>
      <c r="T5201">
        <f>IF(AND(COUNTIF(Calculs!$Q$2:$Q$12,$O5201)&gt;0,COUNTIF(Calculs!$S$2:$S$12,$E5201)&gt;0,COUNTIF(Calculs!$U$2:$U$12,$H5201)&gt;0),1,0)</f>
        <v>1</v>
      </c>
      <c r="U5201">
        <f t="shared" si="653"/>
        <v>8058</v>
      </c>
      <c r="V5201">
        <f t="shared" si="654"/>
        <v>158</v>
      </c>
      <c r="W5201">
        <f t="shared" si="655"/>
        <v>2981.46</v>
      </c>
    </row>
    <row r="5202" spans="1:23" ht="15.75" customHeight="1" x14ac:dyDescent="0.3">
      <c r="A5202" s="2" t="s">
        <v>13</v>
      </c>
      <c r="B5202" s="2">
        <v>1128299</v>
      </c>
      <c r="C5202" s="3">
        <v>44327</v>
      </c>
      <c r="D5202" s="12" t="str" cm="1">
        <f t="array" ref="D5202">_xlfn.SWITCH(WEEKDAY(C5202,2), 1, "Lundi", 2, "Mardi", 3, "Mercredi", 4, "Jeudi", 5, "Vendredi", 6, "Samedi", 7, "Dimanche", "Erreur")</f>
        <v>Mardi</v>
      </c>
      <c r="E5202" s="2" t="s">
        <v>30</v>
      </c>
      <c r="F5202" s="2" t="s">
        <v>65</v>
      </c>
      <c r="G5202" s="2" t="s">
        <v>66</v>
      </c>
      <c r="H5202" s="4" t="s">
        <v>18</v>
      </c>
      <c r="I5202" s="5">
        <v>58</v>
      </c>
      <c r="J5202" s="6">
        <v>98</v>
      </c>
      <c r="K5202" s="7">
        <v>5684</v>
      </c>
      <c r="L5202" s="7">
        <v>1875.72</v>
      </c>
      <c r="M5202" s="8">
        <v>0.33</v>
      </c>
      <c r="N5202" s="2" t="s">
        <v>82</v>
      </c>
      <c r="O5202">
        <f t="shared" si="648"/>
        <v>2021</v>
      </c>
      <c r="P5202">
        <f t="shared" si="649"/>
        <v>5</v>
      </c>
      <c r="Q5202" t="str">
        <f t="shared" si="650"/>
        <v>mai</v>
      </c>
      <c r="R5202" t="str">
        <f t="shared" si="651"/>
        <v>Hawaii</v>
      </c>
      <c r="S5202" t="str">
        <f t="shared" si="652"/>
        <v>2021-05</v>
      </c>
      <c r="T5202">
        <f>IF(AND(COUNTIF(Calculs!$Q$2:$Q$12,$O5202)&gt;0,COUNTIF(Calculs!$S$2:$S$12,$E5202)&gt;0,COUNTIF(Calculs!$U$2:$U$12,$H5202)&gt;0),1,0)</f>
        <v>1</v>
      </c>
      <c r="U5202">
        <f t="shared" si="653"/>
        <v>5684</v>
      </c>
      <c r="V5202">
        <f t="shared" si="654"/>
        <v>98</v>
      </c>
      <c r="W5202">
        <f t="shared" si="655"/>
        <v>1875.72</v>
      </c>
    </row>
    <row r="5203" spans="1:23" ht="15.75" customHeight="1" x14ac:dyDescent="0.3">
      <c r="A5203" s="2" t="s">
        <v>13</v>
      </c>
      <c r="B5203" s="2">
        <v>1128299</v>
      </c>
      <c r="C5203" s="3">
        <v>44327</v>
      </c>
      <c r="D5203" s="12" t="str" cm="1">
        <f t="array" ref="D5203">_xlfn.SWITCH(WEEKDAY(C5203,2), 1, "Lundi", 2, "Mardi", 3, "Mercredi", 4, "Jeudi", 5, "Vendredi", 6, "Samedi", 7, "Dimanche", "Erreur")</f>
        <v>Mardi</v>
      </c>
      <c r="E5203" s="2" t="s">
        <v>30</v>
      </c>
      <c r="F5203" s="2" t="s">
        <v>65</v>
      </c>
      <c r="G5203" s="2" t="s">
        <v>66</v>
      </c>
      <c r="H5203" s="4" t="s">
        <v>19</v>
      </c>
      <c r="I5203" s="5">
        <v>56</v>
      </c>
      <c r="J5203" s="6">
        <v>98</v>
      </c>
      <c r="K5203" s="7">
        <v>5488</v>
      </c>
      <c r="L5203" s="7">
        <v>2195.2000000000003</v>
      </c>
      <c r="M5203" s="8">
        <v>0.4</v>
      </c>
      <c r="N5203" s="2" t="s">
        <v>82</v>
      </c>
      <c r="O5203">
        <f t="shared" si="648"/>
        <v>2021</v>
      </c>
      <c r="P5203">
        <f t="shared" si="649"/>
        <v>5</v>
      </c>
      <c r="Q5203" t="str">
        <f t="shared" si="650"/>
        <v>mai</v>
      </c>
      <c r="R5203" t="str">
        <f t="shared" si="651"/>
        <v>Hawaii</v>
      </c>
      <c r="S5203" t="str">
        <f t="shared" si="652"/>
        <v>2021-05</v>
      </c>
      <c r="T5203">
        <f>IF(AND(COUNTIF(Calculs!$Q$2:$Q$12,$O5203)&gt;0,COUNTIF(Calculs!$S$2:$S$12,$E5203)&gt;0,COUNTIF(Calculs!$U$2:$U$12,$H5203)&gt;0),1,0)</f>
        <v>1</v>
      </c>
      <c r="U5203">
        <f t="shared" si="653"/>
        <v>5488</v>
      </c>
      <c r="V5203">
        <f t="shared" si="654"/>
        <v>98</v>
      </c>
      <c r="W5203">
        <f t="shared" si="655"/>
        <v>2195.2000000000003</v>
      </c>
    </row>
    <row r="5204" spans="1:23" ht="15.75" customHeight="1" x14ac:dyDescent="0.3">
      <c r="A5204" s="2" t="s">
        <v>13</v>
      </c>
      <c r="B5204" s="2">
        <v>1128299</v>
      </c>
      <c r="C5204" s="3">
        <v>44327</v>
      </c>
      <c r="D5204" s="12" t="str" cm="1">
        <f t="array" ref="D5204">_xlfn.SWITCH(WEEKDAY(C5204,2), 1, "Lundi", 2, "Mardi", 3, "Mercredi", 4, "Jeudi", 5, "Vendredi", 6, "Samedi", 7, "Dimanche", "Erreur")</f>
        <v>Mardi</v>
      </c>
      <c r="E5204" s="2" t="s">
        <v>30</v>
      </c>
      <c r="F5204" s="2" t="s">
        <v>65</v>
      </c>
      <c r="G5204" s="2" t="s">
        <v>66</v>
      </c>
      <c r="H5204" s="4" t="s">
        <v>20</v>
      </c>
      <c r="I5204" s="5">
        <v>52</v>
      </c>
      <c r="J5204" s="6">
        <v>80</v>
      </c>
      <c r="K5204" s="7">
        <v>4160</v>
      </c>
      <c r="L5204" s="7">
        <v>1664</v>
      </c>
      <c r="M5204" s="8">
        <v>0.4</v>
      </c>
      <c r="N5204" s="2" t="s">
        <v>82</v>
      </c>
      <c r="O5204">
        <f t="shared" si="648"/>
        <v>2021</v>
      </c>
      <c r="P5204">
        <f t="shared" si="649"/>
        <v>5</v>
      </c>
      <c r="Q5204" t="str">
        <f t="shared" si="650"/>
        <v>mai</v>
      </c>
      <c r="R5204" t="str">
        <f t="shared" si="651"/>
        <v>Hawaii</v>
      </c>
      <c r="S5204" t="str">
        <f t="shared" si="652"/>
        <v>2021-05</v>
      </c>
      <c r="T5204">
        <f>IF(AND(COUNTIF(Calculs!$Q$2:$Q$12,$O5204)&gt;0,COUNTIF(Calculs!$S$2:$S$12,$E5204)&gt;0,COUNTIF(Calculs!$U$2:$U$12,$H5204)&gt;0),1,0)</f>
        <v>1</v>
      </c>
      <c r="U5204">
        <f t="shared" si="653"/>
        <v>4160</v>
      </c>
      <c r="V5204">
        <f t="shared" si="654"/>
        <v>80</v>
      </c>
      <c r="W5204">
        <f t="shared" si="655"/>
        <v>1664</v>
      </c>
    </row>
    <row r="5205" spans="1:23" ht="15.75" customHeight="1" x14ac:dyDescent="0.3">
      <c r="A5205" s="2" t="s">
        <v>13</v>
      </c>
      <c r="B5205" s="2">
        <v>1128299</v>
      </c>
      <c r="C5205" s="3">
        <v>44327</v>
      </c>
      <c r="D5205" s="12" t="str" cm="1">
        <f t="array" ref="D5205">_xlfn.SWITCH(WEEKDAY(C5205,2), 1, "Lundi", 2, "Mardi", 3, "Mercredi", 4, "Jeudi", 5, "Vendredi", 6, "Samedi", 7, "Dimanche", "Erreur")</f>
        <v>Mardi</v>
      </c>
      <c r="E5205" s="2" t="s">
        <v>30</v>
      </c>
      <c r="F5205" s="2" t="s">
        <v>65</v>
      </c>
      <c r="G5205" s="2" t="s">
        <v>66</v>
      </c>
      <c r="H5205" s="4" t="s">
        <v>21</v>
      </c>
      <c r="I5205" s="5">
        <v>55</v>
      </c>
      <c r="J5205" s="6">
        <v>46</v>
      </c>
      <c r="K5205" s="7">
        <v>2530</v>
      </c>
      <c r="L5205" s="7">
        <v>708.40000000000009</v>
      </c>
      <c r="M5205" s="8">
        <v>0.28000000000000003</v>
      </c>
      <c r="N5205" s="2" t="s">
        <v>82</v>
      </c>
      <c r="O5205">
        <f t="shared" si="648"/>
        <v>2021</v>
      </c>
      <c r="P5205">
        <f t="shared" si="649"/>
        <v>5</v>
      </c>
      <c r="Q5205" t="str">
        <f t="shared" si="650"/>
        <v>mai</v>
      </c>
      <c r="R5205" t="str">
        <f t="shared" si="651"/>
        <v>Hawaii</v>
      </c>
      <c r="S5205" t="str">
        <f t="shared" si="652"/>
        <v>2021-05</v>
      </c>
      <c r="T5205">
        <f>IF(AND(COUNTIF(Calculs!$Q$2:$Q$12,$O5205)&gt;0,COUNTIF(Calculs!$S$2:$S$12,$E5205)&gt;0,COUNTIF(Calculs!$U$2:$U$12,$H5205)&gt;0),1,0)</f>
        <v>1</v>
      </c>
      <c r="U5205">
        <f t="shared" si="653"/>
        <v>2530</v>
      </c>
      <c r="V5205">
        <f t="shared" si="654"/>
        <v>46</v>
      </c>
      <c r="W5205">
        <f t="shared" si="655"/>
        <v>708.40000000000009</v>
      </c>
    </row>
    <row r="5206" spans="1:23" ht="15.75" customHeight="1" x14ac:dyDescent="0.3">
      <c r="A5206" s="2" t="s">
        <v>13</v>
      </c>
      <c r="B5206" s="2">
        <v>1128299</v>
      </c>
      <c r="C5206" s="3">
        <v>44327</v>
      </c>
      <c r="D5206" s="12" t="str" cm="1">
        <f t="array" ref="D5206">_xlfn.SWITCH(WEEKDAY(C5206,2), 1, "Lundi", 2, "Mardi", 3, "Mercredi", 4, "Jeudi", 5, "Vendredi", 6, "Samedi", 7, "Dimanche", "Erreur")</f>
        <v>Mardi</v>
      </c>
      <c r="E5206" s="2" t="s">
        <v>30</v>
      </c>
      <c r="F5206" s="2" t="s">
        <v>65</v>
      </c>
      <c r="G5206" s="2" t="s">
        <v>66</v>
      </c>
      <c r="H5206" s="4" t="s">
        <v>22</v>
      </c>
      <c r="I5206" s="5">
        <v>69</v>
      </c>
      <c r="J5206" s="6">
        <v>143</v>
      </c>
      <c r="K5206" s="7">
        <v>9867</v>
      </c>
      <c r="L5206" s="7">
        <v>5426.85</v>
      </c>
      <c r="M5206" s="8">
        <v>0.55000000000000004</v>
      </c>
      <c r="N5206" s="2" t="s">
        <v>82</v>
      </c>
      <c r="O5206">
        <f t="shared" si="648"/>
        <v>2021</v>
      </c>
      <c r="P5206">
        <f t="shared" si="649"/>
        <v>5</v>
      </c>
      <c r="Q5206" t="str">
        <f t="shared" si="650"/>
        <v>mai</v>
      </c>
      <c r="R5206" t="str">
        <f t="shared" si="651"/>
        <v>Hawaii</v>
      </c>
      <c r="S5206" t="str">
        <f t="shared" si="652"/>
        <v>2021-05</v>
      </c>
      <c r="T5206">
        <f>IF(AND(COUNTIF(Calculs!$Q$2:$Q$12,$O5206)&gt;0,COUNTIF(Calculs!$S$2:$S$12,$E5206)&gt;0,COUNTIF(Calculs!$U$2:$U$12,$H5206)&gt;0),1,0)</f>
        <v>1</v>
      </c>
      <c r="U5206">
        <f t="shared" si="653"/>
        <v>9867</v>
      </c>
      <c r="V5206">
        <f t="shared" si="654"/>
        <v>143</v>
      </c>
      <c r="W5206">
        <f t="shared" si="655"/>
        <v>5426.85</v>
      </c>
    </row>
    <row r="5207" spans="1:23" ht="15.75" customHeight="1" x14ac:dyDescent="0.3">
      <c r="A5207" s="2" t="s">
        <v>13</v>
      </c>
      <c r="B5207" s="2">
        <v>1128299</v>
      </c>
      <c r="C5207" s="3">
        <v>44357</v>
      </c>
      <c r="D5207" s="12" t="str" cm="1">
        <f t="array" ref="D5207">_xlfn.SWITCH(WEEKDAY(C5207,2), 1, "Lundi", 2, "Mardi", 3, "Mercredi", 4, "Jeudi", 5, "Vendredi", 6, "Samedi", 7, "Dimanche", "Erreur")</f>
        <v>Jeudi</v>
      </c>
      <c r="E5207" s="2" t="s">
        <v>30</v>
      </c>
      <c r="F5207" s="2" t="s">
        <v>65</v>
      </c>
      <c r="G5207" s="2" t="s">
        <v>66</v>
      </c>
      <c r="H5207" s="4" t="s">
        <v>16</v>
      </c>
      <c r="I5207" s="5">
        <v>67</v>
      </c>
      <c r="J5207" s="6">
        <v>210</v>
      </c>
      <c r="K5207" s="7">
        <v>14070</v>
      </c>
      <c r="L5207" s="7">
        <v>5628</v>
      </c>
      <c r="M5207" s="8">
        <v>0.4</v>
      </c>
      <c r="N5207" s="2" t="s">
        <v>82</v>
      </c>
      <c r="O5207">
        <f t="shared" si="648"/>
        <v>2021</v>
      </c>
      <c r="P5207">
        <f t="shared" si="649"/>
        <v>6</v>
      </c>
      <c r="Q5207" t="str">
        <f t="shared" si="650"/>
        <v>juin</v>
      </c>
      <c r="R5207" t="str">
        <f t="shared" si="651"/>
        <v>Hawaii</v>
      </c>
      <c r="S5207" t="str">
        <f t="shared" si="652"/>
        <v>2021-06</v>
      </c>
      <c r="T5207">
        <f>IF(AND(COUNTIF(Calculs!$Q$2:$Q$12,$O5207)&gt;0,COUNTIF(Calculs!$S$2:$S$12,$E5207)&gt;0,COUNTIF(Calculs!$U$2:$U$12,$H5207)&gt;0),1,0)</f>
        <v>1</v>
      </c>
      <c r="U5207">
        <f t="shared" si="653"/>
        <v>14070</v>
      </c>
      <c r="V5207">
        <f t="shared" si="654"/>
        <v>210</v>
      </c>
      <c r="W5207">
        <f t="shared" si="655"/>
        <v>5628</v>
      </c>
    </row>
    <row r="5208" spans="1:23" ht="15.75" customHeight="1" x14ac:dyDescent="0.3">
      <c r="A5208" s="2" t="s">
        <v>13</v>
      </c>
      <c r="B5208" s="2">
        <v>1128299</v>
      </c>
      <c r="C5208" s="3">
        <v>44357</v>
      </c>
      <c r="D5208" s="12" t="str" cm="1">
        <f t="array" ref="D5208">_xlfn.SWITCH(WEEKDAY(C5208,2), 1, "Lundi", 2, "Mardi", 3, "Mercredi", 4, "Jeudi", 5, "Vendredi", 6, "Samedi", 7, "Dimanche", "Erreur")</f>
        <v>Jeudi</v>
      </c>
      <c r="E5208" s="2" t="s">
        <v>30</v>
      </c>
      <c r="F5208" s="2" t="s">
        <v>65</v>
      </c>
      <c r="G5208" s="2" t="s">
        <v>66</v>
      </c>
      <c r="H5208" s="4" t="s">
        <v>18</v>
      </c>
      <c r="I5208" s="5">
        <v>72</v>
      </c>
      <c r="J5208" s="6">
        <v>156</v>
      </c>
      <c r="K5208" s="7">
        <v>11232</v>
      </c>
      <c r="L5208" s="7">
        <v>3481.92</v>
      </c>
      <c r="M5208" s="8">
        <v>0.31</v>
      </c>
      <c r="N5208" s="2" t="s">
        <v>82</v>
      </c>
      <c r="O5208">
        <f t="shared" si="648"/>
        <v>2021</v>
      </c>
      <c r="P5208">
        <f t="shared" si="649"/>
        <v>6</v>
      </c>
      <c r="Q5208" t="str">
        <f t="shared" si="650"/>
        <v>juin</v>
      </c>
      <c r="R5208" t="str">
        <f t="shared" si="651"/>
        <v>Hawaii</v>
      </c>
      <c r="S5208" t="str">
        <f t="shared" si="652"/>
        <v>2021-06</v>
      </c>
      <c r="T5208">
        <f>IF(AND(COUNTIF(Calculs!$Q$2:$Q$12,$O5208)&gt;0,COUNTIF(Calculs!$S$2:$S$12,$E5208)&gt;0,COUNTIF(Calculs!$U$2:$U$12,$H5208)&gt;0),1,0)</f>
        <v>1</v>
      </c>
      <c r="U5208">
        <f t="shared" si="653"/>
        <v>11232</v>
      </c>
      <c r="V5208">
        <f t="shared" si="654"/>
        <v>156</v>
      </c>
      <c r="W5208">
        <f t="shared" si="655"/>
        <v>3481.92</v>
      </c>
    </row>
    <row r="5209" spans="1:23" ht="15.75" customHeight="1" x14ac:dyDescent="0.3">
      <c r="A5209" s="2" t="s">
        <v>13</v>
      </c>
      <c r="B5209" s="2">
        <v>1128299</v>
      </c>
      <c r="C5209" s="3">
        <v>44357</v>
      </c>
      <c r="D5209" s="12" t="str" cm="1">
        <f t="array" ref="D5209">_xlfn.SWITCH(WEEKDAY(C5209,2), 1, "Lundi", 2, "Mardi", 3, "Mercredi", 4, "Jeudi", 5, "Vendredi", 6, "Samedi", 7, "Dimanche", "Erreur")</f>
        <v>Jeudi</v>
      </c>
      <c r="E5209" s="2" t="s">
        <v>30</v>
      </c>
      <c r="F5209" s="2" t="s">
        <v>65</v>
      </c>
      <c r="G5209" s="2" t="s">
        <v>66</v>
      </c>
      <c r="H5209" s="4" t="s">
        <v>19</v>
      </c>
      <c r="I5209" s="5">
        <v>71</v>
      </c>
      <c r="J5209" s="6">
        <v>180</v>
      </c>
      <c r="K5209" s="7">
        <v>12780</v>
      </c>
      <c r="L5209" s="7">
        <v>4600.8</v>
      </c>
      <c r="M5209" s="8">
        <v>0.36</v>
      </c>
      <c r="N5209" s="2" t="s">
        <v>82</v>
      </c>
      <c r="O5209">
        <f t="shared" si="648"/>
        <v>2021</v>
      </c>
      <c r="P5209">
        <f t="shared" si="649"/>
        <v>6</v>
      </c>
      <c r="Q5209" t="str">
        <f t="shared" si="650"/>
        <v>juin</v>
      </c>
      <c r="R5209" t="str">
        <f t="shared" si="651"/>
        <v>Hawaii</v>
      </c>
      <c r="S5209" t="str">
        <f t="shared" si="652"/>
        <v>2021-06</v>
      </c>
      <c r="T5209">
        <f>IF(AND(COUNTIF(Calculs!$Q$2:$Q$12,$O5209)&gt;0,COUNTIF(Calculs!$S$2:$S$12,$E5209)&gt;0,COUNTIF(Calculs!$U$2:$U$12,$H5209)&gt;0),1,0)</f>
        <v>1</v>
      </c>
      <c r="U5209">
        <f t="shared" si="653"/>
        <v>12780</v>
      </c>
      <c r="V5209">
        <f t="shared" si="654"/>
        <v>180</v>
      </c>
      <c r="W5209">
        <f t="shared" si="655"/>
        <v>4600.8</v>
      </c>
    </row>
    <row r="5210" spans="1:23" ht="15.75" customHeight="1" x14ac:dyDescent="0.3">
      <c r="A5210" s="2" t="s">
        <v>13</v>
      </c>
      <c r="B5210" s="2">
        <v>1128299</v>
      </c>
      <c r="C5210" s="3">
        <v>44357</v>
      </c>
      <c r="D5210" s="12" t="str" cm="1">
        <f t="array" ref="D5210">_xlfn.SWITCH(WEEKDAY(C5210,2), 1, "Lundi", 2, "Mardi", 3, "Mercredi", 4, "Jeudi", 5, "Vendredi", 6, "Samedi", 7, "Dimanche", "Erreur")</f>
        <v>Jeudi</v>
      </c>
      <c r="E5210" s="2" t="s">
        <v>30</v>
      </c>
      <c r="F5210" s="2" t="s">
        <v>65</v>
      </c>
      <c r="G5210" s="2" t="s">
        <v>66</v>
      </c>
      <c r="H5210" s="4" t="s">
        <v>20</v>
      </c>
      <c r="I5210" s="5">
        <v>74</v>
      </c>
      <c r="J5210" s="6">
        <v>133</v>
      </c>
      <c r="K5210" s="7">
        <v>9842</v>
      </c>
      <c r="L5210" s="7">
        <v>3739.96</v>
      </c>
      <c r="M5210" s="8">
        <v>0.38</v>
      </c>
      <c r="N5210" s="2" t="s">
        <v>82</v>
      </c>
      <c r="O5210">
        <f t="shared" si="648"/>
        <v>2021</v>
      </c>
      <c r="P5210">
        <f t="shared" si="649"/>
        <v>6</v>
      </c>
      <c r="Q5210" t="str">
        <f t="shared" si="650"/>
        <v>juin</v>
      </c>
      <c r="R5210" t="str">
        <f t="shared" si="651"/>
        <v>Hawaii</v>
      </c>
      <c r="S5210" t="str">
        <f t="shared" si="652"/>
        <v>2021-06</v>
      </c>
      <c r="T5210">
        <f>IF(AND(COUNTIF(Calculs!$Q$2:$Q$12,$O5210)&gt;0,COUNTIF(Calculs!$S$2:$S$12,$E5210)&gt;0,COUNTIF(Calculs!$U$2:$U$12,$H5210)&gt;0),1,0)</f>
        <v>1</v>
      </c>
      <c r="U5210">
        <f t="shared" si="653"/>
        <v>9842</v>
      </c>
      <c r="V5210">
        <f t="shared" si="654"/>
        <v>133</v>
      </c>
      <c r="W5210">
        <f t="shared" si="655"/>
        <v>3739.96</v>
      </c>
    </row>
    <row r="5211" spans="1:23" ht="15.75" customHeight="1" x14ac:dyDescent="0.3">
      <c r="A5211" s="2" t="s">
        <v>13</v>
      </c>
      <c r="B5211" s="2">
        <v>1128299</v>
      </c>
      <c r="C5211" s="3">
        <v>44357</v>
      </c>
      <c r="D5211" s="12" t="str" cm="1">
        <f t="array" ref="D5211">_xlfn.SWITCH(WEEKDAY(C5211,2), 1, "Lundi", 2, "Mardi", 3, "Mercredi", 4, "Jeudi", 5, "Vendredi", 6, "Samedi", 7, "Dimanche", "Erreur")</f>
        <v>Jeudi</v>
      </c>
      <c r="E5211" s="2" t="s">
        <v>30</v>
      </c>
      <c r="F5211" s="2" t="s">
        <v>65</v>
      </c>
      <c r="G5211" s="2" t="s">
        <v>66</v>
      </c>
      <c r="H5211" s="4" t="s">
        <v>21</v>
      </c>
      <c r="I5211" s="5">
        <v>83</v>
      </c>
      <c r="J5211" s="6">
        <v>88</v>
      </c>
      <c r="K5211" s="7">
        <v>7304</v>
      </c>
      <c r="L5211" s="7">
        <v>2191.1999999999998</v>
      </c>
      <c r="M5211" s="8">
        <v>0.3</v>
      </c>
      <c r="N5211" s="2" t="s">
        <v>82</v>
      </c>
      <c r="O5211">
        <f t="shared" si="648"/>
        <v>2021</v>
      </c>
      <c r="P5211">
        <f t="shared" si="649"/>
        <v>6</v>
      </c>
      <c r="Q5211" t="str">
        <f t="shared" si="650"/>
        <v>juin</v>
      </c>
      <c r="R5211" t="str">
        <f t="shared" si="651"/>
        <v>Hawaii</v>
      </c>
      <c r="S5211" t="str">
        <f t="shared" si="652"/>
        <v>2021-06</v>
      </c>
      <c r="T5211">
        <f>IF(AND(COUNTIF(Calculs!$Q$2:$Q$12,$O5211)&gt;0,COUNTIF(Calculs!$S$2:$S$12,$E5211)&gt;0,COUNTIF(Calculs!$U$2:$U$12,$H5211)&gt;0),1,0)</f>
        <v>1</v>
      </c>
      <c r="U5211">
        <f t="shared" si="653"/>
        <v>7304</v>
      </c>
      <c r="V5211">
        <f t="shared" si="654"/>
        <v>88</v>
      </c>
      <c r="W5211">
        <f t="shared" si="655"/>
        <v>2191.1999999999998</v>
      </c>
    </row>
    <row r="5212" spans="1:23" ht="15.75" customHeight="1" x14ac:dyDescent="0.3">
      <c r="A5212" s="2" t="s">
        <v>13</v>
      </c>
      <c r="B5212" s="2">
        <v>1128299</v>
      </c>
      <c r="C5212" s="3">
        <v>44357</v>
      </c>
      <c r="D5212" s="12" t="str" cm="1">
        <f t="array" ref="D5212">_xlfn.SWITCH(WEEKDAY(C5212,2), 1, "Lundi", 2, "Mardi", 3, "Mercredi", 4, "Jeudi", 5, "Vendredi", 6, "Samedi", 7, "Dimanche", "Erreur")</f>
        <v>Jeudi</v>
      </c>
      <c r="E5212" s="2" t="s">
        <v>30</v>
      </c>
      <c r="F5212" s="2" t="s">
        <v>65</v>
      </c>
      <c r="G5212" s="2" t="s">
        <v>66</v>
      </c>
      <c r="H5212" s="4" t="s">
        <v>22</v>
      </c>
      <c r="I5212" s="5">
        <v>97</v>
      </c>
      <c r="J5212" s="6">
        <v>169</v>
      </c>
      <c r="K5212" s="7">
        <v>16393</v>
      </c>
      <c r="L5212" s="7">
        <v>8524.36</v>
      </c>
      <c r="M5212" s="8">
        <v>0.52</v>
      </c>
      <c r="N5212" s="2" t="s">
        <v>82</v>
      </c>
      <c r="O5212">
        <f t="shared" si="648"/>
        <v>2021</v>
      </c>
      <c r="P5212">
        <f t="shared" si="649"/>
        <v>6</v>
      </c>
      <c r="Q5212" t="str">
        <f t="shared" si="650"/>
        <v>juin</v>
      </c>
      <c r="R5212" t="str">
        <f t="shared" si="651"/>
        <v>Hawaii</v>
      </c>
      <c r="S5212" t="str">
        <f t="shared" si="652"/>
        <v>2021-06</v>
      </c>
      <c r="T5212">
        <f>IF(AND(COUNTIF(Calculs!$Q$2:$Q$12,$O5212)&gt;0,COUNTIF(Calculs!$S$2:$S$12,$E5212)&gt;0,COUNTIF(Calculs!$U$2:$U$12,$H5212)&gt;0),1,0)</f>
        <v>1</v>
      </c>
      <c r="U5212">
        <f t="shared" si="653"/>
        <v>16393</v>
      </c>
      <c r="V5212">
        <f t="shared" si="654"/>
        <v>169</v>
      </c>
      <c r="W5212">
        <f t="shared" si="655"/>
        <v>8524.36</v>
      </c>
    </row>
    <row r="5213" spans="1:23" ht="15.75" customHeight="1" x14ac:dyDescent="0.3">
      <c r="A5213" s="2" t="s">
        <v>13</v>
      </c>
      <c r="B5213" s="2">
        <v>1128299</v>
      </c>
      <c r="C5213" s="3">
        <v>44386</v>
      </c>
      <c r="D5213" s="12" t="str" cm="1">
        <f t="array" ref="D5213">_xlfn.SWITCH(WEEKDAY(C5213,2), 1, "Lundi", 2, "Mardi", 3, "Mercredi", 4, "Jeudi", 5, "Vendredi", 6, "Samedi", 7, "Dimanche", "Erreur")</f>
        <v>Vendredi</v>
      </c>
      <c r="E5213" s="2" t="s">
        <v>30</v>
      </c>
      <c r="F5213" s="2" t="s">
        <v>65</v>
      </c>
      <c r="G5213" s="2" t="s">
        <v>66</v>
      </c>
      <c r="H5213" s="4" t="s">
        <v>16</v>
      </c>
      <c r="I5213" s="5">
        <v>74</v>
      </c>
      <c r="J5213" s="6">
        <v>208</v>
      </c>
      <c r="K5213" s="7">
        <v>15392</v>
      </c>
      <c r="L5213" s="7">
        <v>5695.04</v>
      </c>
      <c r="M5213" s="8">
        <v>0.37</v>
      </c>
      <c r="N5213" s="2" t="s">
        <v>82</v>
      </c>
      <c r="O5213">
        <f t="shared" si="648"/>
        <v>2021</v>
      </c>
      <c r="P5213">
        <f t="shared" si="649"/>
        <v>7</v>
      </c>
      <c r="Q5213" t="str">
        <f t="shared" si="650"/>
        <v>juil</v>
      </c>
      <c r="R5213" t="str">
        <f t="shared" si="651"/>
        <v>Hawaii</v>
      </c>
      <c r="S5213" t="str">
        <f t="shared" si="652"/>
        <v>2021-07</v>
      </c>
      <c r="T5213">
        <f>IF(AND(COUNTIF(Calculs!$Q$2:$Q$12,$O5213)&gt;0,COUNTIF(Calculs!$S$2:$S$12,$E5213)&gt;0,COUNTIF(Calculs!$U$2:$U$12,$H5213)&gt;0),1,0)</f>
        <v>1</v>
      </c>
      <c r="U5213">
        <f t="shared" si="653"/>
        <v>15392</v>
      </c>
      <c r="V5213">
        <f t="shared" si="654"/>
        <v>208</v>
      </c>
      <c r="W5213">
        <f t="shared" si="655"/>
        <v>5695.04</v>
      </c>
    </row>
    <row r="5214" spans="1:23" ht="15.75" customHeight="1" x14ac:dyDescent="0.3">
      <c r="A5214" s="2" t="s">
        <v>13</v>
      </c>
      <c r="B5214" s="2">
        <v>1128299</v>
      </c>
      <c r="C5214" s="3">
        <v>44386</v>
      </c>
      <c r="D5214" s="12" t="str" cm="1">
        <f t="array" ref="D5214">_xlfn.SWITCH(WEEKDAY(C5214,2), 1, "Lundi", 2, "Mardi", 3, "Mercredi", 4, "Jeudi", 5, "Vendredi", 6, "Samedi", 7, "Dimanche", "Erreur")</f>
        <v>Vendredi</v>
      </c>
      <c r="E5214" s="2" t="s">
        <v>30</v>
      </c>
      <c r="F5214" s="2" t="s">
        <v>65</v>
      </c>
      <c r="G5214" s="2" t="s">
        <v>66</v>
      </c>
      <c r="H5214" s="4" t="s">
        <v>18</v>
      </c>
      <c r="I5214" s="5">
        <v>81</v>
      </c>
      <c r="J5214" s="6">
        <v>182</v>
      </c>
      <c r="K5214" s="7">
        <v>14742</v>
      </c>
      <c r="L5214" s="7">
        <v>5012.2800000000007</v>
      </c>
      <c r="M5214" s="8">
        <v>0.34</v>
      </c>
      <c r="N5214" s="2" t="s">
        <v>82</v>
      </c>
      <c r="O5214">
        <f t="shared" si="648"/>
        <v>2021</v>
      </c>
      <c r="P5214">
        <f t="shared" si="649"/>
        <v>7</v>
      </c>
      <c r="Q5214" t="str">
        <f t="shared" si="650"/>
        <v>juil</v>
      </c>
      <c r="R5214" t="str">
        <f t="shared" si="651"/>
        <v>Hawaii</v>
      </c>
      <c r="S5214" t="str">
        <f t="shared" si="652"/>
        <v>2021-07</v>
      </c>
      <c r="T5214">
        <f>IF(AND(COUNTIF(Calculs!$Q$2:$Q$12,$O5214)&gt;0,COUNTIF(Calculs!$S$2:$S$12,$E5214)&gt;0,COUNTIF(Calculs!$U$2:$U$12,$H5214)&gt;0),1,0)</f>
        <v>1</v>
      </c>
      <c r="U5214">
        <f t="shared" si="653"/>
        <v>14742</v>
      </c>
      <c r="V5214">
        <f t="shared" si="654"/>
        <v>182</v>
      </c>
      <c r="W5214">
        <f t="shared" si="655"/>
        <v>5012.2800000000007</v>
      </c>
    </row>
    <row r="5215" spans="1:23" ht="15.75" customHeight="1" x14ac:dyDescent="0.3">
      <c r="A5215" s="2" t="s">
        <v>13</v>
      </c>
      <c r="B5215" s="2">
        <v>1128299</v>
      </c>
      <c r="C5215" s="3">
        <v>44386</v>
      </c>
      <c r="D5215" s="12" t="str" cm="1">
        <f t="array" ref="D5215">_xlfn.SWITCH(WEEKDAY(C5215,2), 1, "Lundi", 2, "Mardi", 3, "Mercredi", 4, "Jeudi", 5, "Vendredi", 6, "Samedi", 7, "Dimanche", "Erreur")</f>
        <v>Vendredi</v>
      </c>
      <c r="E5215" s="2" t="s">
        <v>30</v>
      </c>
      <c r="F5215" s="2" t="s">
        <v>65</v>
      </c>
      <c r="G5215" s="2" t="s">
        <v>66</v>
      </c>
      <c r="H5215" s="4" t="s">
        <v>19</v>
      </c>
      <c r="I5215" s="5">
        <v>79</v>
      </c>
      <c r="J5215" s="6">
        <v>150</v>
      </c>
      <c r="K5215" s="7">
        <v>11850</v>
      </c>
      <c r="L5215" s="7">
        <v>4266</v>
      </c>
      <c r="M5215" s="8">
        <v>0.36</v>
      </c>
      <c r="N5215" s="2" t="s">
        <v>82</v>
      </c>
      <c r="O5215">
        <f t="shared" si="648"/>
        <v>2021</v>
      </c>
      <c r="P5215">
        <f t="shared" si="649"/>
        <v>7</v>
      </c>
      <c r="Q5215" t="str">
        <f t="shared" si="650"/>
        <v>juil</v>
      </c>
      <c r="R5215" t="str">
        <f t="shared" si="651"/>
        <v>Hawaii</v>
      </c>
      <c r="S5215" t="str">
        <f t="shared" si="652"/>
        <v>2021-07</v>
      </c>
      <c r="T5215">
        <f>IF(AND(COUNTIF(Calculs!$Q$2:$Q$12,$O5215)&gt;0,COUNTIF(Calculs!$S$2:$S$12,$E5215)&gt;0,COUNTIF(Calculs!$U$2:$U$12,$H5215)&gt;0),1,0)</f>
        <v>1</v>
      </c>
      <c r="U5215">
        <f t="shared" si="653"/>
        <v>11850</v>
      </c>
      <c r="V5215">
        <f t="shared" si="654"/>
        <v>150</v>
      </c>
      <c r="W5215">
        <f t="shared" si="655"/>
        <v>4266</v>
      </c>
    </row>
    <row r="5216" spans="1:23" ht="15.75" customHeight="1" x14ac:dyDescent="0.3">
      <c r="A5216" s="2" t="s">
        <v>13</v>
      </c>
      <c r="B5216" s="2">
        <v>1128299</v>
      </c>
      <c r="C5216" s="3">
        <v>44386</v>
      </c>
      <c r="D5216" s="12" t="str" cm="1">
        <f t="array" ref="D5216">_xlfn.SWITCH(WEEKDAY(C5216,2), 1, "Lundi", 2, "Mardi", 3, "Mercredi", 4, "Jeudi", 5, "Vendredi", 6, "Samedi", 7, "Dimanche", "Erreur")</f>
        <v>Vendredi</v>
      </c>
      <c r="E5216" s="2" t="s">
        <v>30</v>
      </c>
      <c r="F5216" s="2" t="s">
        <v>65</v>
      </c>
      <c r="G5216" s="2" t="s">
        <v>66</v>
      </c>
      <c r="H5216" s="4" t="s">
        <v>20</v>
      </c>
      <c r="I5216" s="5">
        <v>73</v>
      </c>
      <c r="J5216" s="6">
        <v>130</v>
      </c>
      <c r="K5216" s="7">
        <v>9490</v>
      </c>
      <c r="L5216" s="7">
        <v>3796</v>
      </c>
      <c r="M5216" s="8">
        <v>0.4</v>
      </c>
      <c r="N5216" s="2" t="s">
        <v>82</v>
      </c>
      <c r="O5216">
        <f t="shared" si="648"/>
        <v>2021</v>
      </c>
      <c r="P5216">
        <f t="shared" si="649"/>
        <v>7</v>
      </c>
      <c r="Q5216" t="str">
        <f t="shared" si="650"/>
        <v>juil</v>
      </c>
      <c r="R5216" t="str">
        <f t="shared" si="651"/>
        <v>Hawaii</v>
      </c>
      <c r="S5216" t="str">
        <f t="shared" si="652"/>
        <v>2021-07</v>
      </c>
      <c r="T5216">
        <f>IF(AND(COUNTIF(Calculs!$Q$2:$Q$12,$O5216)&gt;0,COUNTIF(Calculs!$S$2:$S$12,$E5216)&gt;0,COUNTIF(Calculs!$U$2:$U$12,$H5216)&gt;0),1,0)</f>
        <v>1</v>
      </c>
      <c r="U5216">
        <f t="shared" si="653"/>
        <v>9490</v>
      </c>
      <c r="V5216">
        <f t="shared" si="654"/>
        <v>130</v>
      </c>
      <c r="W5216">
        <f t="shared" si="655"/>
        <v>3796</v>
      </c>
    </row>
    <row r="5217" spans="1:23" ht="15.75" customHeight="1" x14ac:dyDescent="0.3">
      <c r="A5217" s="2" t="s">
        <v>13</v>
      </c>
      <c r="B5217" s="2">
        <v>1128299</v>
      </c>
      <c r="C5217" s="3">
        <v>44386</v>
      </c>
      <c r="D5217" s="12" t="str" cm="1">
        <f t="array" ref="D5217">_xlfn.SWITCH(WEEKDAY(C5217,2), 1, "Lundi", 2, "Mardi", 3, "Mercredi", 4, "Jeudi", 5, "Vendredi", 6, "Samedi", 7, "Dimanche", "Erreur")</f>
        <v>Vendredi</v>
      </c>
      <c r="E5217" s="2" t="s">
        <v>30</v>
      </c>
      <c r="F5217" s="2" t="s">
        <v>65</v>
      </c>
      <c r="G5217" s="2" t="s">
        <v>66</v>
      </c>
      <c r="H5217" s="4" t="s">
        <v>21</v>
      </c>
      <c r="I5217" s="5">
        <v>80</v>
      </c>
      <c r="J5217" s="6">
        <v>149</v>
      </c>
      <c r="K5217" s="7">
        <v>11920</v>
      </c>
      <c r="L5217" s="7">
        <v>3576</v>
      </c>
      <c r="M5217" s="8">
        <v>0.3</v>
      </c>
      <c r="N5217" s="2" t="s">
        <v>82</v>
      </c>
      <c r="O5217">
        <f t="shared" si="648"/>
        <v>2021</v>
      </c>
      <c r="P5217">
        <f t="shared" si="649"/>
        <v>7</v>
      </c>
      <c r="Q5217" t="str">
        <f t="shared" si="650"/>
        <v>juil</v>
      </c>
      <c r="R5217" t="str">
        <f t="shared" si="651"/>
        <v>Hawaii</v>
      </c>
      <c r="S5217" t="str">
        <f t="shared" si="652"/>
        <v>2021-07</v>
      </c>
      <c r="T5217">
        <f>IF(AND(COUNTIF(Calculs!$Q$2:$Q$12,$O5217)&gt;0,COUNTIF(Calculs!$S$2:$S$12,$E5217)&gt;0,COUNTIF(Calculs!$U$2:$U$12,$H5217)&gt;0),1,0)</f>
        <v>1</v>
      </c>
      <c r="U5217">
        <f t="shared" si="653"/>
        <v>11920</v>
      </c>
      <c r="V5217">
        <f t="shared" si="654"/>
        <v>149</v>
      </c>
      <c r="W5217">
        <f t="shared" si="655"/>
        <v>3576</v>
      </c>
    </row>
    <row r="5218" spans="1:23" ht="15.75" customHeight="1" x14ac:dyDescent="0.3">
      <c r="A5218" s="2" t="s">
        <v>13</v>
      </c>
      <c r="B5218" s="2">
        <v>1128299</v>
      </c>
      <c r="C5218" s="3">
        <v>44386</v>
      </c>
      <c r="D5218" s="12" t="str" cm="1">
        <f t="array" ref="D5218">_xlfn.SWITCH(WEEKDAY(C5218,2), 1, "Lundi", 2, "Mardi", 3, "Mercredi", 4, "Jeudi", 5, "Vendredi", 6, "Samedi", 7, "Dimanche", "Erreur")</f>
        <v>Vendredi</v>
      </c>
      <c r="E5218" s="2" t="s">
        <v>30</v>
      </c>
      <c r="F5218" s="2" t="s">
        <v>65</v>
      </c>
      <c r="G5218" s="2" t="s">
        <v>66</v>
      </c>
      <c r="H5218" s="4" t="s">
        <v>22</v>
      </c>
      <c r="I5218" s="5">
        <v>96</v>
      </c>
      <c r="J5218" s="6">
        <v>154</v>
      </c>
      <c r="K5218" s="7">
        <v>14784</v>
      </c>
      <c r="L5218" s="7">
        <v>7687.68</v>
      </c>
      <c r="M5218" s="8">
        <v>0.52</v>
      </c>
      <c r="N5218" s="2" t="s">
        <v>82</v>
      </c>
      <c r="O5218">
        <f t="shared" si="648"/>
        <v>2021</v>
      </c>
      <c r="P5218">
        <f t="shared" si="649"/>
        <v>7</v>
      </c>
      <c r="Q5218" t="str">
        <f t="shared" si="650"/>
        <v>juil</v>
      </c>
      <c r="R5218" t="str">
        <f t="shared" si="651"/>
        <v>Hawaii</v>
      </c>
      <c r="S5218" t="str">
        <f t="shared" si="652"/>
        <v>2021-07</v>
      </c>
      <c r="T5218">
        <f>IF(AND(COUNTIF(Calculs!$Q$2:$Q$12,$O5218)&gt;0,COUNTIF(Calculs!$S$2:$S$12,$E5218)&gt;0,COUNTIF(Calculs!$U$2:$U$12,$H5218)&gt;0),1,0)</f>
        <v>1</v>
      </c>
      <c r="U5218">
        <f t="shared" si="653"/>
        <v>14784</v>
      </c>
      <c r="V5218">
        <f t="shared" si="654"/>
        <v>154</v>
      </c>
      <c r="W5218">
        <f t="shared" si="655"/>
        <v>7687.68</v>
      </c>
    </row>
    <row r="5219" spans="1:23" ht="15.75" customHeight="1" x14ac:dyDescent="0.3">
      <c r="A5219" s="2" t="s">
        <v>13</v>
      </c>
      <c r="B5219" s="2">
        <v>1128299</v>
      </c>
      <c r="C5219" s="3">
        <v>44418</v>
      </c>
      <c r="D5219" s="12" t="str" cm="1">
        <f t="array" ref="D5219">_xlfn.SWITCH(WEEKDAY(C5219,2), 1, "Lundi", 2, "Mardi", 3, "Mercredi", 4, "Jeudi", 5, "Vendredi", 6, "Samedi", 7, "Dimanche", "Erreur")</f>
        <v>Mardi</v>
      </c>
      <c r="E5219" s="2" t="s">
        <v>30</v>
      </c>
      <c r="F5219" s="2" t="s">
        <v>65</v>
      </c>
      <c r="G5219" s="2" t="s">
        <v>66</v>
      </c>
      <c r="H5219" s="4" t="s">
        <v>16</v>
      </c>
      <c r="I5219" s="5">
        <v>79</v>
      </c>
      <c r="J5219" s="6">
        <v>210</v>
      </c>
      <c r="K5219" s="7">
        <v>16590</v>
      </c>
      <c r="L5219" s="7">
        <v>6138.3</v>
      </c>
      <c r="M5219" s="8">
        <v>0.37</v>
      </c>
      <c r="N5219" s="2" t="s">
        <v>82</v>
      </c>
      <c r="O5219">
        <f t="shared" si="648"/>
        <v>2021</v>
      </c>
      <c r="P5219">
        <f t="shared" si="649"/>
        <v>8</v>
      </c>
      <c r="Q5219" t="str">
        <f t="shared" si="650"/>
        <v>août</v>
      </c>
      <c r="R5219" t="str">
        <f t="shared" si="651"/>
        <v>Hawaii</v>
      </c>
      <c r="S5219" t="str">
        <f t="shared" si="652"/>
        <v>2021-08</v>
      </c>
      <c r="T5219">
        <f>IF(AND(COUNTIF(Calculs!$Q$2:$Q$12,$O5219)&gt;0,COUNTIF(Calculs!$S$2:$S$12,$E5219)&gt;0,COUNTIF(Calculs!$U$2:$U$12,$H5219)&gt;0),1,0)</f>
        <v>1</v>
      </c>
      <c r="U5219">
        <f t="shared" si="653"/>
        <v>16590</v>
      </c>
      <c r="V5219">
        <f t="shared" si="654"/>
        <v>210</v>
      </c>
      <c r="W5219">
        <f t="shared" si="655"/>
        <v>6138.3</v>
      </c>
    </row>
    <row r="5220" spans="1:23" ht="15.75" customHeight="1" x14ac:dyDescent="0.3">
      <c r="A5220" s="2" t="s">
        <v>13</v>
      </c>
      <c r="B5220" s="2">
        <v>1128299</v>
      </c>
      <c r="C5220" s="3">
        <v>44418</v>
      </c>
      <c r="D5220" s="12" t="str" cm="1">
        <f t="array" ref="D5220">_xlfn.SWITCH(WEEKDAY(C5220,2), 1, "Lundi", 2, "Mardi", 3, "Mercredi", 4, "Jeudi", 5, "Vendredi", 6, "Samedi", 7, "Dimanche", "Erreur")</f>
        <v>Mardi</v>
      </c>
      <c r="E5220" s="2" t="s">
        <v>30</v>
      </c>
      <c r="F5220" s="2" t="s">
        <v>65</v>
      </c>
      <c r="G5220" s="2" t="s">
        <v>66</v>
      </c>
      <c r="H5220" s="4" t="s">
        <v>18</v>
      </c>
      <c r="I5220" s="5">
        <v>71</v>
      </c>
      <c r="J5220" s="6">
        <v>218</v>
      </c>
      <c r="K5220" s="7">
        <v>15478</v>
      </c>
      <c r="L5220" s="7">
        <v>5262.52</v>
      </c>
      <c r="M5220" s="8">
        <v>0.34</v>
      </c>
      <c r="N5220" s="2" t="s">
        <v>82</v>
      </c>
      <c r="O5220">
        <f t="shared" si="648"/>
        <v>2021</v>
      </c>
      <c r="P5220">
        <f t="shared" si="649"/>
        <v>8</v>
      </c>
      <c r="Q5220" t="str">
        <f t="shared" si="650"/>
        <v>août</v>
      </c>
      <c r="R5220" t="str">
        <f t="shared" si="651"/>
        <v>Hawaii</v>
      </c>
      <c r="S5220" t="str">
        <f t="shared" si="652"/>
        <v>2021-08</v>
      </c>
      <c r="T5220">
        <f>IF(AND(COUNTIF(Calculs!$Q$2:$Q$12,$O5220)&gt;0,COUNTIF(Calculs!$S$2:$S$12,$E5220)&gt;0,COUNTIF(Calculs!$U$2:$U$12,$H5220)&gt;0),1,0)</f>
        <v>1</v>
      </c>
      <c r="U5220">
        <f t="shared" si="653"/>
        <v>15478</v>
      </c>
      <c r="V5220">
        <f t="shared" si="654"/>
        <v>218</v>
      </c>
      <c r="W5220">
        <f t="shared" si="655"/>
        <v>5262.52</v>
      </c>
    </row>
    <row r="5221" spans="1:23" ht="15.75" customHeight="1" x14ac:dyDescent="0.3">
      <c r="A5221" s="2" t="s">
        <v>13</v>
      </c>
      <c r="B5221" s="2">
        <v>1128299</v>
      </c>
      <c r="C5221" s="3">
        <v>44418</v>
      </c>
      <c r="D5221" s="12" t="str" cm="1">
        <f t="array" ref="D5221">_xlfn.SWITCH(WEEKDAY(C5221,2), 1, "Lundi", 2, "Mardi", 3, "Mercredi", 4, "Jeudi", 5, "Vendredi", 6, "Samedi", 7, "Dimanche", "Erreur")</f>
        <v>Mardi</v>
      </c>
      <c r="E5221" s="2" t="s">
        <v>30</v>
      </c>
      <c r="F5221" s="2" t="s">
        <v>65</v>
      </c>
      <c r="G5221" s="2" t="s">
        <v>66</v>
      </c>
      <c r="H5221" s="4" t="s">
        <v>19</v>
      </c>
      <c r="I5221" s="5">
        <v>64</v>
      </c>
      <c r="J5221" s="6">
        <v>162</v>
      </c>
      <c r="K5221" s="7">
        <v>10368</v>
      </c>
      <c r="L5221" s="7">
        <v>4043.52</v>
      </c>
      <c r="M5221" s="8">
        <v>0.39</v>
      </c>
      <c r="N5221" s="2" t="s">
        <v>82</v>
      </c>
      <c r="O5221">
        <f t="shared" si="648"/>
        <v>2021</v>
      </c>
      <c r="P5221">
        <f t="shared" si="649"/>
        <v>8</v>
      </c>
      <c r="Q5221" t="str">
        <f t="shared" si="650"/>
        <v>août</v>
      </c>
      <c r="R5221" t="str">
        <f t="shared" si="651"/>
        <v>Hawaii</v>
      </c>
      <c r="S5221" t="str">
        <f t="shared" si="652"/>
        <v>2021-08</v>
      </c>
      <c r="T5221">
        <f>IF(AND(COUNTIF(Calculs!$Q$2:$Q$12,$O5221)&gt;0,COUNTIF(Calculs!$S$2:$S$12,$E5221)&gt;0,COUNTIF(Calculs!$U$2:$U$12,$H5221)&gt;0),1,0)</f>
        <v>1</v>
      </c>
      <c r="U5221">
        <f t="shared" si="653"/>
        <v>10368</v>
      </c>
      <c r="V5221">
        <f t="shared" si="654"/>
        <v>162</v>
      </c>
      <c r="W5221">
        <f t="shared" si="655"/>
        <v>4043.52</v>
      </c>
    </row>
    <row r="5222" spans="1:23" ht="15.75" customHeight="1" x14ac:dyDescent="0.3">
      <c r="A5222" s="2" t="s">
        <v>13</v>
      </c>
      <c r="B5222" s="2">
        <v>1128299</v>
      </c>
      <c r="C5222" s="3">
        <v>44418</v>
      </c>
      <c r="D5222" s="12" t="str" cm="1">
        <f t="array" ref="D5222">_xlfn.SWITCH(WEEKDAY(C5222,2), 1, "Lundi", 2, "Mardi", 3, "Mercredi", 4, "Jeudi", 5, "Vendredi", 6, "Samedi", 7, "Dimanche", "Erreur")</f>
        <v>Mardi</v>
      </c>
      <c r="E5222" s="2" t="s">
        <v>30</v>
      </c>
      <c r="F5222" s="2" t="s">
        <v>65</v>
      </c>
      <c r="G5222" s="2" t="s">
        <v>66</v>
      </c>
      <c r="H5222" s="4" t="s">
        <v>20</v>
      </c>
      <c r="I5222" s="5">
        <v>67</v>
      </c>
      <c r="J5222" s="6">
        <v>142</v>
      </c>
      <c r="K5222" s="7">
        <v>9514</v>
      </c>
      <c r="L5222" s="7">
        <v>3615.32</v>
      </c>
      <c r="M5222" s="8">
        <v>0.38</v>
      </c>
      <c r="N5222" s="2" t="s">
        <v>82</v>
      </c>
      <c r="O5222">
        <f t="shared" si="648"/>
        <v>2021</v>
      </c>
      <c r="P5222">
        <f t="shared" si="649"/>
        <v>8</v>
      </c>
      <c r="Q5222" t="str">
        <f t="shared" si="650"/>
        <v>août</v>
      </c>
      <c r="R5222" t="str">
        <f t="shared" si="651"/>
        <v>Hawaii</v>
      </c>
      <c r="S5222" t="str">
        <f t="shared" si="652"/>
        <v>2021-08</v>
      </c>
      <c r="T5222">
        <f>IF(AND(COUNTIF(Calculs!$Q$2:$Q$12,$O5222)&gt;0,COUNTIF(Calculs!$S$2:$S$12,$E5222)&gt;0,COUNTIF(Calculs!$U$2:$U$12,$H5222)&gt;0),1,0)</f>
        <v>1</v>
      </c>
      <c r="U5222">
        <f t="shared" si="653"/>
        <v>9514</v>
      </c>
      <c r="V5222">
        <f t="shared" si="654"/>
        <v>142</v>
      </c>
      <c r="W5222">
        <f t="shared" si="655"/>
        <v>3615.32</v>
      </c>
    </row>
    <row r="5223" spans="1:23" ht="15.75" customHeight="1" x14ac:dyDescent="0.3">
      <c r="A5223" s="2" t="s">
        <v>24</v>
      </c>
      <c r="B5223" s="2">
        <v>1128299</v>
      </c>
      <c r="C5223" s="3">
        <v>44418</v>
      </c>
      <c r="D5223" s="12" t="str" cm="1">
        <f t="array" ref="D5223">_xlfn.SWITCH(WEEKDAY(C5223,2), 1, "Lundi", 2, "Mardi", 3, "Mercredi", 4, "Jeudi", 5, "Vendredi", 6, "Samedi", 7, "Dimanche", "Erreur")</f>
        <v>Mardi</v>
      </c>
      <c r="E5223" s="2" t="s">
        <v>30</v>
      </c>
      <c r="F5223" s="2" t="s">
        <v>65</v>
      </c>
      <c r="G5223" s="2" t="s">
        <v>66</v>
      </c>
      <c r="H5223" s="4" t="s">
        <v>21</v>
      </c>
      <c r="I5223" s="5">
        <v>69</v>
      </c>
      <c r="J5223" s="6">
        <v>147</v>
      </c>
      <c r="K5223" s="7">
        <v>10143</v>
      </c>
      <c r="L5223" s="7">
        <v>2738.61</v>
      </c>
      <c r="M5223" s="8">
        <v>0.27</v>
      </c>
      <c r="N5223" s="2" t="s">
        <v>82</v>
      </c>
      <c r="O5223">
        <f t="shared" si="648"/>
        <v>2021</v>
      </c>
      <c r="P5223">
        <f t="shared" si="649"/>
        <v>8</v>
      </c>
      <c r="Q5223" t="str">
        <f t="shared" si="650"/>
        <v>août</v>
      </c>
      <c r="R5223" t="str">
        <f t="shared" si="651"/>
        <v>Hawaii</v>
      </c>
      <c r="S5223" t="str">
        <f t="shared" si="652"/>
        <v>2021-08</v>
      </c>
      <c r="T5223">
        <f>IF(AND(COUNTIF(Calculs!$Q$2:$Q$12,$O5223)&gt;0,COUNTIF(Calculs!$S$2:$S$12,$E5223)&gt;0,COUNTIF(Calculs!$U$2:$U$12,$H5223)&gt;0),1,0)</f>
        <v>1</v>
      </c>
      <c r="U5223">
        <f t="shared" si="653"/>
        <v>10143</v>
      </c>
      <c r="V5223">
        <f t="shared" si="654"/>
        <v>147</v>
      </c>
      <c r="W5223">
        <f t="shared" si="655"/>
        <v>2738.61</v>
      </c>
    </row>
    <row r="5224" spans="1:23" ht="15.75" customHeight="1" x14ac:dyDescent="0.3">
      <c r="A5224" s="2" t="s">
        <v>24</v>
      </c>
      <c r="B5224" s="2">
        <v>1128299</v>
      </c>
      <c r="C5224" s="3">
        <v>44418</v>
      </c>
      <c r="D5224" s="12" t="str" cm="1">
        <f t="array" ref="D5224">_xlfn.SWITCH(WEEKDAY(C5224,2), 1, "Lundi", 2, "Mardi", 3, "Mercredi", 4, "Jeudi", 5, "Vendredi", 6, "Samedi", 7, "Dimanche", "Erreur")</f>
        <v>Mardi</v>
      </c>
      <c r="E5224" s="2" t="s">
        <v>30</v>
      </c>
      <c r="F5224" s="2" t="s">
        <v>65</v>
      </c>
      <c r="G5224" s="2" t="s">
        <v>66</v>
      </c>
      <c r="H5224" s="4" t="s">
        <v>22</v>
      </c>
      <c r="I5224" s="5">
        <v>72</v>
      </c>
      <c r="J5224" s="6">
        <v>88</v>
      </c>
      <c r="K5224" s="7">
        <v>6336</v>
      </c>
      <c r="L5224" s="7">
        <v>3358.0800000000004</v>
      </c>
      <c r="M5224" s="8">
        <v>0.53</v>
      </c>
      <c r="N5224" s="2" t="s">
        <v>82</v>
      </c>
      <c r="O5224">
        <f t="shared" si="648"/>
        <v>2021</v>
      </c>
      <c r="P5224">
        <f t="shared" si="649"/>
        <v>8</v>
      </c>
      <c r="Q5224" t="str">
        <f t="shared" si="650"/>
        <v>août</v>
      </c>
      <c r="R5224" t="str">
        <f t="shared" si="651"/>
        <v>Hawaii</v>
      </c>
      <c r="S5224" t="str">
        <f t="shared" si="652"/>
        <v>2021-08</v>
      </c>
      <c r="T5224">
        <f>IF(AND(COUNTIF(Calculs!$Q$2:$Q$12,$O5224)&gt;0,COUNTIF(Calculs!$S$2:$S$12,$E5224)&gt;0,COUNTIF(Calculs!$U$2:$U$12,$H5224)&gt;0),1,0)</f>
        <v>1</v>
      </c>
      <c r="U5224">
        <f t="shared" si="653"/>
        <v>6336</v>
      </c>
      <c r="V5224">
        <f t="shared" si="654"/>
        <v>88</v>
      </c>
      <c r="W5224">
        <f t="shared" si="655"/>
        <v>3358.0800000000004</v>
      </c>
    </row>
    <row r="5225" spans="1:23" ht="15.75" customHeight="1" x14ac:dyDescent="0.3">
      <c r="A5225" s="2" t="s">
        <v>24</v>
      </c>
      <c r="B5225" s="2">
        <v>1128299</v>
      </c>
      <c r="C5225" s="3">
        <v>44450</v>
      </c>
      <c r="D5225" s="12" t="str" cm="1">
        <f t="array" ref="D5225">_xlfn.SWITCH(WEEKDAY(C5225,2), 1, "Lundi", 2, "Mardi", 3, "Mercredi", 4, "Jeudi", 5, "Vendredi", 6, "Samedi", 7, "Dimanche", "Erreur")</f>
        <v>Samedi</v>
      </c>
      <c r="E5225" s="2" t="s">
        <v>30</v>
      </c>
      <c r="F5225" s="2" t="s">
        <v>65</v>
      </c>
      <c r="G5225" s="2" t="s">
        <v>66</v>
      </c>
      <c r="H5225" s="4" t="s">
        <v>16</v>
      </c>
      <c r="I5225" s="5">
        <v>62</v>
      </c>
      <c r="J5225" s="6">
        <v>149</v>
      </c>
      <c r="K5225" s="7">
        <v>9238</v>
      </c>
      <c r="L5225" s="7">
        <v>3325.68</v>
      </c>
      <c r="M5225" s="8">
        <v>0.36</v>
      </c>
      <c r="N5225" s="2" t="s">
        <v>82</v>
      </c>
      <c r="O5225">
        <f t="shared" si="648"/>
        <v>2021</v>
      </c>
      <c r="P5225">
        <f t="shared" si="649"/>
        <v>9</v>
      </c>
      <c r="Q5225" t="str">
        <f t="shared" si="650"/>
        <v>sept</v>
      </c>
      <c r="R5225" t="str">
        <f t="shared" si="651"/>
        <v>Hawaii</v>
      </c>
      <c r="S5225" t="str">
        <f t="shared" si="652"/>
        <v>2021-09</v>
      </c>
      <c r="T5225">
        <f>IF(AND(COUNTIF(Calculs!$Q$2:$Q$12,$O5225)&gt;0,COUNTIF(Calculs!$S$2:$S$12,$E5225)&gt;0,COUNTIF(Calculs!$U$2:$U$12,$H5225)&gt;0),1,0)</f>
        <v>1</v>
      </c>
      <c r="U5225">
        <f t="shared" si="653"/>
        <v>9238</v>
      </c>
      <c r="V5225">
        <f t="shared" si="654"/>
        <v>149</v>
      </c>
      <c r="W5225">
        <f t="shared" si="655"/>
        <v>3325.68</v>
      </c>
    </row>
    <row r="5226" spans="1:23" ht="15.75" customHeight="1" x14ac:dyDescent="0.3">
      <c r="A5226" s="2" t="s">
        <v>24</v>
      </c>
      <c r="B5226" s="2">
        <v>1128299</v>
      </c>
      <c r="C5226" s="3">
        <v>44450</v>
      </c>
      <c r="D5226" s="12" t="str" cm="1">
        <f t="array" ref="D5226">_xlfn.SWITCH(WEEKDAY(C5226,2), 1, "Lundi", 2, "Mardi", 3, "Mercredi", 4, "Jeudi", 5, "Vendredi", 6, "Samedi", 7, "Dimanche", "Erreur")</f>
        <v>Samedi</v>
      </c>
      <c r="E5226" s="2" t="s">
        <v>30</v>
      </c>
      <c r="F5226" s="2" t="s">
        <v>65</v>
      </c>
      <c r="G5226" s="2" t="s">
        <v>66</v>
      </c>
      <c r="H5226" s="4" t="s">
        <v>18</v>
      </c>
      <c r="I5226" s="5">
        <v>69</v>
      </c>
      <c r="J5226" s="6">
        <v>149</v>
      </c>
      <c r="K5226" s="7">
        <v>10281</v>
      </c>
      <c r="L5226" s="7">
        <v>3392.73</v>
      </c>
      <c r="M5226" s="8">
        <v>0.33</v>
      </c>
      <c r="N5226" s="2" t="s">
        <v>82</v>
      </c>
      <c r="O5226">
        <f t="shared" si="648"/>
        <v>2021</v>
      </c>
      <c r="P5226">
        <f t="shared" si="649"/>
        <v>9</v>
      </c>
      <c r="Q5226" t="str">
        <f t="shared" si="650"/>
        <v>sept</v>
      </c>
      <c r="R5226" t="str">
        <f t="shared" si="651"/>
        <v>Hawaii</v>
      </c>
      <c r="S5226" t="str">
        <f t="shared" si="652"/>
        <v>2021-09</v>
      </c>
      <c r="T5226">
        <f>IF(AND(COUNTIF(Calculs!$Q$2:$Q$12,$O5226)&gt;0,COUNTIF(Calculs!$S$2:$S$12,$E5226)&gt;0,COUNTIF(Calculs!$U$2:$U$12,$H5226)&gt;0),1,0)</f>
        <v>1</v>
      </c>
      <c r="U5226">
        <f t="shared" si="653"/>
        <v>10281</v>
      </c>
      <c r="V5226">
        <f t="shared" si="654"/>
        <v>149</v>
      </c>
      <c r="W5226">
        <f t="shared" si="655"/>
        <v>3392.73</v>
      </c>
    </row>
    <row r="5227" spans="1:23" ht="15.75" customHeight="1" x14ac:dyDescent="0.3">
      <c r="A5227" s="2" t="s">
        <v>24</v>
      </c>
      <c r="B5227" s="2">
        <v>1128299</v>
      </c>
      <c r="C5227" s="3">
        <v>44450</v>
      </c>
      <c r="D5227" s="12" t="str" cm="1">
        <f t="array" ref="D5227">_xlfn.SWITCH(WEEKDAY(C5227,2), 1, "Lundi", 2, "Mardi", 3, "Mercredi", 4, "Jeudi", 5, "Vendredi", 6, "Samedi", 7, "Dimanche", "Erreur")</f>
        <v>Samedi</v>
      </c>
      <c r="E5227" s="2" t="s">
        <v>30</v>
      </c>
      <c r="F5227" s="2" t="s">
        <v>65</v>
      </c>
      <c r="G5227" s="2" t="s">
        <v>66</v>
      </c>
      <c r="H5227" s="4" t="s">
        <v>19</v>
      </c>
      <c r="I5227" s="5">
        <v>64</v>
      </c>
      <c r="J5227" s="6">
        <v>105</v>
      </c>
      <c r="K5227" s="7">
        <v>6720</v>
      </c>
      <c r="L5227" s="7">
        <v>2620.8000000000002</v>
      </c>
      <c r="M5227" s="8">
        <v>0.39</v>
      </c>
      <c r="N5227" s="2" t="s">
        <v>82</v>
      </c>
      <c r="O5227">
        <f t="shared" si="648"/>
        <v>2021</v>
      </c>
      <c r="P5227">
        <f t="shared" si="649"/>
        <v>9</v>
      </c>
      <c r="Q5227" t="str">
        <f t="shared" si="650"/>
        <v>sept</v>
      </c>
      <c r="R5227" t="str">
        <f t="shared" si="651"/>
        <v>Hawaii</v>
      </c>
      <c r="S5227" t="str">
        <f t="shared" si="652"/>
        <v>2021-09</v>
      </c>
      <c r="T5227">
        <f>IF(AND(COUNTIF(Calculs!$Q$2:$Q$12,$O5227)&gt;0,COUNTIF(Calculs!$S$2:$S$12,$E5227)&gt;0,COUNTIF(Calculs!$U$2:$U$12,$H5227)&gt;0),1,0)</f>
        <v>1</v>
      </c>
      <c r="U5227">
        <f t="shared" si="653"/>
        <v>6720</v>
      </c>
      <c r="V5227">
        <f t="shared" si="654"/>
        <v>105</v>
      </c>
      <c r="W5227">
        <f t="shared" si="655"/>
        <v>2620.8000000000002</v>
      </c>
    </row>
    <row r="5228" spans="1:23" ht="15.75" customHeight="1" x14ac:dyDescent="0.3">
      <c r="A5228" s="2" t="s">
        <v>24</v>
      </c>
      <c r="B5228" s="2">
        <v>1128299</v>
      </c>
      <c r="C5228" s="3">
        <v>44450</v>
      </c>
      <c r="D5228" s="12" t="str" cm="1">
        <f t="array" ref="D5228">_xlfn.SWITCH(WEEKDAY(C5228,2), 1, "Lundi", 2, "Mardi", 3, "Mercredi", 4, "Jeudi", 5, "Vendredi", 6, "Samedi", 7, "Dimanche", "Erreur")</f>
        <v>Samedi</v>
      </c>
      <c r="E5228" s="2" t="s">
        <v>30</v>
      </c>
      <c r="F5228" s="2" t="s">
        <v>65</v>
      </c>
      <c r="G5228" s="2" t="s">
        <v>66</v>
      </c>
      <c r="H5228" s="4" t="s">
        <v>20</v>
      </c>
      <c r="I5228" s="5">
        <v>62</v>
      </c>
      <c r="J5228" s="6">
        <v>85</v>
      </c>
      <c r="K5228" s="7">
        <v>5270</v>
      </c>
      <c r="L5228" s="7">
        <v>2108</v>
      </c>
      <c r="M5228" s="8">
        <v>0.4</v>
      </c>
      <c r="N5228" s="2" t="s">
        <v>82</v>
      </c>
      <c r="O5228">
        <f t="shared" si="648"/>
        <v>2021</v>
      </c>
      <c r="P5228">
        <f t="shared" si="649"/>
        <v>9</v>
      </c>
      <c r="Q5228" t="str">
        <f t="shared" si="650"/>
        <v>sept</v>
      </c>
      <c r="R5228" t="str">
        <f t="shared" si="651"/>
        <v>Hawaii</v>
      </c>
      <c r="S5228" t="str">
        <f t="shared" si="652"/>
        <v>2021-09</v>
      </c>
      <c r="T5228">
        <f>IF(AND(COUNTIF(Calculs!$Q$2:$Q$12,$O5228)&gt;0,COUNTIF(Calculs!$S$2:$S$12,$E5228)&gt;0,COUNTIF(Calculs!$U$2:$U$12,$H5228)&gt;0),1,0)</f>
        <v>1</v>
      </c>
      <c r="U5228">
        <f t="shared" si="653"/>
        <v>5270</v>
      </c>
      <c r="V5228">
        <f t="shared" si="654"/>
        <v>85</v>
      </c>
      <c r="W5228">
        <f t="shared" si="655"/>
        <v>2108</v>
      </c>
    </row>
    <row r="5229" spans="1:23" ht="15.75" customHeight="1" x14ac:dyDescent="0.3">
      <c r="A5229" s="2" t="s">
        <v>24</v>
      </c>
      <c r="B5229" s="2">
        <v>1128299</v>
      </c>
      <c r="C5229" s="3">
        <v>44450</v>
      </c>
      <c r="D5229" s="12" t="str" cm="1">
        <f t="array" ref="D5229">_xlfn.SWITCH(WEEKDAY(C5229,2), 1, "Lundi", 2, "Mardi", 3, "Mercredi", 4, "Jeudi", 5, "Vendredi", 6, "Samedi", 7, "Dimanche", "Erreur")</f>
        <v>Samedi</v>
      </c>
      <c r="E5229" s="2" t="s">
        <v>30</v>
      </c>
      <c r="F5229" s="2" t="s">
        <v>65</v>
      </c>
      <c r="G5229" s="2" t="s">
        <v>66</v>
      </c>
      <c r="H5229" s="4" t="s">
        <v>21</v>
      </c>
      <c r="I5229" s="5">
        <v>71</v>
      </c>
      <c r="J5229" s="6">
        <v>91</v>
      </c>
      <c r="K5229" s="7">
        <v>6461</v>
      </c>
      <c r="L5229" s="7">
        <v>1938.3</v>
      </c>
      <c r="M5229" s="8">
        <v>0.3</v>
      </c>
      <c r="N5229" s="2" t="s">
        <v>82</v>
      </c>
      <c r="O5229">
        <f t="shared" si="648"/>
        <v>2021</v>
      </c>
      <c r="P5229">
        <f t="shared" si="649"/>
        <v>9</v>
      </c>
      <c r="Q5229" t="str">
        <f t="shared" si="650"/>
        <v>sept</v>
      </c>
      <c r="R5229" t="str">
        <f t="shared" si="651"/>
        <v>Hawaii</v>
      </c>
      <c r="S5229" t="str">
        <f t="shared" si="652"/>
        <v>2021-09</v>
      </c>
      <c r="T5229">
        <f>IF(AND(COUNTIF(Calculs!$Q$2:$Q$12,$O5229)&gt;0,COUNTIF(Calculs!$S$2:$S$12,$E5229)&gt;0,COUNTIF(Calculs!$U$2:$U$12,$H5229)&gt;0),1,0)</f>
        <v>1</v>
      </c>
      <c r="U5229">
        <f t="shared" si="653"/>
        <v>6461</v>
      </c>
      <c r="V5229">
        <f t="shared" si="654"/>
        <v>91</v>
      </c>
      <c r="W5229">
        <f t="shared" si="655"/>
        <v>1938.3</v>
      </c>
    </row>
    <row r="5230" spans="1:23" ht="15.75" customHeight="1" x14ac:dyDescent="0.3">
      <c r="A5230" s="2" t="s">
        <v>24</v>
      </c>
      <c r="B5230" s="2">
        <v>1128299</v>
      </c>
      <c r="C5230" s="3">
        <v>44450</v>
      </c>
      <c r="D5230" s="12" t="str" cm="1">
        <f t="array" ref="D5230">_xlfn.SWITCH(WEEKDAY(C5230,2), 1, "Lundi", 2, "Mardi", 3, "Mercredi", 4, "Jeudi", 5, "Vendredi", 6, "Samedi", 7, "Dimanche", "Erreur")</f>
        <v>Samedi</v>
      </c>
      <c r="E5230" s="2" t="s">
        <v>30</v>
      </c>
      <c r="F5230" s="2" t="s">
        <v>65</v>
      </c>
      <c r="G5230" s="2" t="s">
        <v>66</v>
      </c>
      <c r="H5230" s="4" t="s">
        <v>22</v>
      </c>
      <c r="I5230" s="5">
        <v>56</v>
      </c>
      <c r="J5230" s="6">
        <v>105</v>
      </c>
      <c r="K5230" s="7">
        <v>5880</v>
      </c>
      <c r="L5230" s="7">
        <v>3116.4</v>
      </c>
      <c r="M5230" s="8">
        <v>0.53</v>
      </c>
      <c r="N5230" s="2" t="s">
        <v>82</v>
      </c>
      <c r="O5230">
        <f t="shared" si="648"/>
        <v>2021</v>
      </c>
      <c r="P5230">
        <f t="shared" si="649"/>
        <v>9</v>
      </c>
      <c r="Q5230" t="str">
        <f t="shared" si="650"/>
        <v>sept</v>
      </c>
      <c r="R5230" t="str">
        <f t="shared" si="651"/>
        <v>Hawaii</v>
      </c>
      <c r="S5230" t="str">
        <f t="shared" si="652"/>
        <v>2021-09</v>
      </c>
      <c r="T5230">
        <f>IF(AND(COUNTIF(Calculs!$Q$2:$Q$12,$O5230)&gt;0,COUNTIF(Calculs!$S$2:$S$12,$E5230)&gt;0,COUNTIF(Calculs!$U$2:$U$12,$H5230)&gt;0),1,0)</f>
        <v>1</v>
      </c>
      <c r="U5230">
        <f t="shared" si="653"/>
        <v>5880</v>
      </c>
      <c r="V5230">
        <f t="shared" si="654"/>
        <v>105</v>
      </c>
      <c r="W5230">
        <f t="shared" si="655"/>
        <v>3116.4</v>
      </c>
    </row>
    <row r="5231" spans="1:23" ht="15.75" customHeight="1" x14ac:dyDescent="0.3">
      <c r="A5231" s="2" t="s">
        <v>24</v>
      </c>
      <c r="B5231" s="2">
        <v>1128299</v>
      </c>
      <c r="C5231" s="3">
        <v>44479</v>
      </c>
      <c r="D5231" s="12" t="str" cm="1">
        <f t="array" ref="D5231">_xlfn.SWITCH(WEEKDAY(C5231,2), 1, "Lundi", 2, "Mardi", 3, "Mercredi", 4, "Jeudi", 5, "Vendredi", 6, "Samedi", 7, "Dimanche", "Erreur")</f>
        <v>Dimanche</v>
      </c>
      <c r="E5231" s="2" t="s">
        <v>30</v>
      </c>
      <c r="F5231" s="2" t="s">
        <v>65</v>
      </c>
      <c r="G5231" s="2" t="s">
        <v>66</v>
      </c>
      <c r="H5231" s="4" t="s">
        <v>16</v>
      </c>
      <c r="I5231" s="5">
        <v>52</v>
      </c>
      <c r="J5231" s="6">
        <v>124</v>
      </c>
      <c r="K5231" s="7">
        <v>6448</v>
      </c>
      <c r="L5231" s="7">
        <v>2579.2000000000003</v>
      </c>
      <c r="M5231" s="8">
        <v>0.4</v>
      </c>
      <c r="N5231" s="2" t="s">
        <v>82</v>
      </c>
      <c r="O5231">
        <f t="shared" si="648"/>
        <v>2021</v>
      </c>
      <c r="P5231">
        <f t="shared" si="649"/>
        <v>10</v>
      </c>
      <c r="Q5231" t="str">
        <f t="shared" si="650"/>
        <v>oct</v>
      </c>
      <c r="R5231" t="str">
        <f t="shared" si="651"/>
        <v>Hawaii</v>
      </c>
      <c r="S5231" t="str">
        <f t="shared" si="652"/>
        <v>2021-10</v>
      </c>
      <c r="T5231">
        <f>IF(AND(COUNTIF(Calculs!$Q$2:$Q$12,$O5231)&gt;0,COUNTIF(Calculs!$S$2:$S$12,$E5231)&gt;0,COUNTIF(Calculs!$U$2:$U$12,$H5231)&gt;0),1,0)</f>
        <v>1</v>
      </c>
      <c r="U5231">
        <f t="shared" si="653"/>
        <v>6448</v>
      </c>
      <c r="V5231">
        <f t="shared" si="654"/>
        <v>124</v>
      </c>
      <c r="W5231">
        <f t="shared" si="655"/>
        <v>2579.2000000000003</v>
      </c>
    </row>
    <row r="5232" spans="1:23" ht="15.75" customHeight="1" x14ac:dyDescent="0.3">
      <c r="A5232" s="2" t="s">
        <v>24</v>
      </c>
      <c r="B5232" s="2">
        <v>1128299</v>
      </c>
      <c r="C5232" s="3">
        <v>44479</v>
      </c>
      <c r="D5232" s="12" t="str" cm="1">
        <f t="array" ref="D5232">_xlfn.SWITCH(WEEKDAY(C5232,2), 1, "Lundi", 2, "Mardi", 3, "Mercredi", 4, "Jeudi", 5, "Vendredi", 6, "Samedi", 7, "Dimanche", "Erreur")</f>
        <v>Dimanche</v>
      </c>
      <c r="E5232" s="2" t="s">
        <v>30</v>
      </c>
      <c r="F5232" s="2" t="s">
        <v>65</v>
      </c>
      <c r="G5232" s="2" t="s">
        <v>66</v>
      </c>
      <c r="H5232" s="4" t="s">
        <v>18</v>
      </c>
      <c r="I5232" s="5">
        <v>61</v>
      </c>
      <c r="J5232" s="6">
        <v>138</v>
      </c>
      <c r="K5232" s="7">
        <v>8418</v>
      </c>
      <c r="L5232" s="7">
        <v>2525.4000000000005</v>
      </c>
      <c r="M5232" s="8">
        <v>0.30000000000000004</v>
      </c>
      <c r="N5232" s="2" t="s">
        <v>82</v>
      </c>
      <c r="O5232">
        <f t="shared" si="648"/>
        <v>2021</v>
      </c>
      <c r="P5232">
        <f t="shared" si="649"/>
        <v>10</v>
      </c>
      <c r="Q5232" t="str">
        <f t="shared" si="650"/>
        <v>oct</v>
      </c>
      <c r="R5232" t="str">
        <f t="shared" si="651"/>
        <v>Hawaii</v>
      </c>
      <c r="S5232" t="str">
        <f t="shared" si="652"/>
        <v>2021-10</v>
      </c>
      <c r="T5232">
        <f>IF(AND(COUNTIF(Calculs!$Q$2:$Q$12,$O5232)&gt;0,COUNTIF(Calculs!$S$2:$S$12,$E5232)&gt;0,COUNTIF(Calculs!$U$2:$U$12,$H5232)&gt;0),1,0)</f>
        <v>1</v>
      </c>
      <c r="U5232">
        <f t="shared" si="653"/>
        <v>8418</v>
      </c>
      <c r="V5232">
        <f t="shared" si="654"/>
        <v>138</v>
      </c>
      <c r="W5232">
        <f t="shared" si="655"/>
        <v>2525.4000000000005</v>
      </c>
    </row>
    <row r="5233" spans="1:23" ht="15.75" customHeight="1" x14ac:dyDescent="0.3">
      <c r="A5233" s="2" t="s">
        <v>24</v>
      </c>
      <c r="B5233" s="2">
        <v>1128299</v>
      </c>
      <c r="C5233" s="3">
        <v>44479</v>
      </c>
      <c r="D5233" s="12" t="str" cm="1">
        <f t="array" ref="D5233">_xlfn.SWITCH(WEEKDAY(C5233,2), 1, "Lundi", 2, "Mardi", 3, "Mercredi", 4, "Jeudi", 5, "Vendredi", 6, "Samedi", 7, "Dimanche", "Erreur")</f>
        <v>Dimanche</v>
      </c>
      <c r="E5233" s="2" t="s">
        <v>30</v>
      </c>
      <c r="F5233" s="2" t="s">
        <v>65</v>
      </c>
      <c r="G5233" s="2" t="s">
        <v>66</v>
      </c>
      <c r="H5233" s="4" t="s">
        <v>19</v>
      </c>
      <c r="I5233" s="5">
        <v>56</v>
      </c>
      <c r="J5233" s="6">
        <v>87</v>
      </c>
      <c r="K5233" s="7">
        <v>4872</v>
      </c>
      <c r="L5233" s="7">
        <v>1705.1999999999998</v>
      </c>
      <c r="M5233" s="8">
        <v>0.35</v>
      </c>
      <c r="N5233" s="2" t="s">
        <v>82</v>
      </c>
      <c r="O5233">
        <f t="shared" si="648"/>
        <v>2021</v>
      </c>
      <c r="P5233">
        <f t="shared" si="649"/>
        <v>10</v>
      </c>
      <c r="Q5233" t="str">
        <f t="shared" si="650"/>
        <v>oct</v>
      </c>
      <c r="R5233" t="str">
        <f t="shared" si="651"/>
        <v>Hawaii</v>
      </c>
      <c r="S5233" t="str">
        <f t="shared" si="652"/>
        <v>2021-10</v>
      </c>
      <c r="T5233">
        <f>IF(AND(COUNTIF(Calculs!$Q$2:$Q$12,$O5233)&gt;0,COUNTIF(Calculs!$S$2:$S$12,$E5233)&gt;0,COUNTIF(Calculs!$U$2:$U$12,$H5233)&gt;0),1,0)</f>
        <v>1</v>
      </c>
      <c r="U5233">
        <f t="shared" si="653"/>
        <v>4872</v>
      </c>
      <c r="V5233">
        <f t="shared" si="654"/>
        <v>87</v>
      </c>
      <c r="W5233">
        <f t="shared" si="655"/>
        <v>1705.1999999999998</v>
      </c>
    </row>
    <row r="5234" spans="1:23" ht="15.75" customHeight="1" x14ac:dyDescent="0.3">
      <c r="A5234" s="2" t="s">
        <v>24</v>
      </c>
      <c r="B5234" s="2">
        <v>1128299</v>
      </c>
      <c r="C5234" s="3">
        <v>44479</v>
      </c>
      <c r="D5234" s="12" t="str" cm="1">
        <f t="array" ref="D5234">_xlfn.SWITCH(WEEKDAY(C5234,2), 1, "Lundi", 2, "Mardi", 3, "Mercredi", 4, "Jeudi", 5, "Vendredi", 6, "Samedi", 7, "Dimanche", "Erreur")</f>
        <v>Dimanche</v>
      </c>
      <c r="E5234" s="2" t="s">
        <v>30</v>
      </c>
      <c r="F5234" s="2" t="s">
        <v>65</v>
      </c>
      <c r="G5234" s="2" t="s">
        <v>66</v>
      </c>
      <c r="H5234" s="4" t="s">
        <v>20</v>
      </c>
      <c r="I5234" s="5">
        <v>50</v>
      </c>
      <c r="J5234" s="6">
        <v>83</v>
      </c>
      <c r="K5234" s="7">
        <v>4150</v>
      </c>
      <c r="L5234" s="7">
        <v>1535.5</v>
      </c>
      <c r="M5234" s="8">
        <v>0.37</v>
      </c>
      <c r="N5234" s="2" t="s">
        <v>82</v>
      </c>
      <c r="O5234">
        <f t="shared" si="648"/>
        <v>2021</v>
      </c>
      <c r="P5234">
        <f t="shared" si="649"/>
        <v>10</v>
      </c>
      <c r="Q5234" t="str">
        <f t="shared" si="650"/>
        <v>oct</v>
      </c>
      <c r="R5234" t="str">
        <f t="shared" si="651"/>
        <v>Hawaii</v>
      </c>
      <c r="S5234" t="str">
        <f t="shared" si="652"/>
        <v>2021-10</v>
      </c>
      <c r="T5234">
        <f>IF(AND(COUNTIF(Calculs!$Q$2:$Q$12,$O5234)&gt;0,COUNTIF(Calculs!$S$2:$S$12,$E5234)&gt;0,COUNTIF(Calculs!$U$2:$U$12,$H5234)&gt;0),1,0)</f>
        <v>1</v>
      </c>
      <c r="U5234">
        <f t="shared" si="653"/>
        <v>4150</v>
      </c>
      <c r="V5234">
        <f t="shared" si="654"/>
        <v>83</v>
      </c>
      <c r="W5234">
        <f t="shared" si="655"/>
        <v>1535.5</v>
      </c>
    </row>
    <row r="5235" spans="1:23" ht="15.75" customHeight="1" x14ac:dyDescent="0.3">
      <c r="A5235" s="2" t="s">
        <v>24</v>
      </c>
      <c r="B5235" s="2">
        <v>1128299</v>
      </c>
      <c r="C5235" s="3">
        <v>44479</v>
      </c>
      <c r="D5235" s="12" t="str" cm="1">
        <f t="array" ref="D5235">_xlfn.SWITCH(WEEKDAY(C5235,2), 1, "Lundi", 2, "Mardi", 3, "Mercredi", 4, "Jeudi", 5, "Vendredi", 6, "Samedi", 7, "Dimanche", "Erreur")</f>
        <v>Dimanche</v>
      </c>
      <c r="E5235" s="2" t="s">
        <v>30</v>
      </c>
      <c r="F5235" s="2" t="s">
        <v>65</v>
      </c>
      <c r="G5235" s="2" t="s">
        <v>66</v>
      </c>
      <c r="H5235" s="4" t="s">
        <v>21</v>
      </c>
      <c r="I5235" s="5">
        <v>63</v>
      </c>
      <c r="J5235" s="6">
        <v>70</v>
      </c>
      <c r="K5235" s="7">
        <v>4410</v>
      </c>
      <c r="L5235" s="7">
        <v>1234.8000000000002</v>
      </c>
      <c r="M5235" s="8">
        <v>0.28000000000000003</v>
      </c>
      <c r="N5235" s="2" t="s">
        <v>82</v>
      </c>
      <c r="O5235">
        <f t="shared" si="648"/>
        <v>2021</v>
      </c>
      <c r="P5235">
        <f t="shared" si="649"/>
        <v>10</v>
      </c>
      <c r="Q5235" t="str">
        <f t="shared" si="650"/>
        <v>oct</v>
      </c>
      <c r="R5235" t="str">
        <f t="shared" si="651"/>
        <v>Hawaii</v>
      </c>
      <c r="S5235" t="str">
        <f t="shared" si="652"/>
        <v>2021-10</v>
      </c>
      <c r="T5235">
        <f>IF(AND(COUNTIF(Calculs!$Q$2:$Q$12,$O5235)&gt;0,COUNTIF(Calculs!$S$2:$S$12,$E5235)&gt;0,COUNTIF(Calculs!$U$2:$U$12,$H5235)&gt;0),1,0)</f>
        <v>1</v>
      </c>
      <c r="U5235">
        <f t="shared" si="653"/>
        <v>4410</v>
      </c>
      <c r="V5235">
        <f t="shared" si="654"/>
        <v>70</v>
      </c>
      <c r="W5235">
        <f t="shared" si="655"/>
        <v>1234.8000000000002</v>
      </c>
    </row>
    <row r="5236" spans="1:23" ht="15.75" customHeight="1" x14ac:dyDescent="0.3">
      <c r="A5236" s="2" t="s">
        <v>24</v>
      </c>
      <c r="B5236" s="2">
        <v>1128299</v>
      </c>
      <c r="C5236" s="3">
        <v>44479</v>
      </c>
      <c r="D5236" s="12" t="str" cm="1">
        <f t="array" ref="D5236">_xlfn.SWITCH(WEEKDAY(C5236,2), 1, "Lundi", 2, "Mardi", 3, "Mercredi", 4, "Jeudi", 5, "Vendredi", 6, "Samedi", 7, "Dimanche", "Erreur")</f>
        <v>Dimanche</v>
      </c>
      <c r="E5236" s="2" t="s">
        <v>30</v>
      </c>
      <c r="F5236" s="2" t="s">
        <v>65</v>
      </c>
      <c r="G5236" s="2" t="s">
        <v>66</v>
      </c>
      <c r="H5236" s="4" t="s">
        <v>22</v>
      </c>
      <c r="I5236" s="5">
        <v>64</v>
      </c>
      <c r="J5236" s="6">
        <v>75</v>
      </c>
      <c r="K5236" s="7">
        <v>4800</v>
      </c>
      <c r="L5236" s="7">
        <v>2448</v>
      </c>
      <c r="M5236" s="8">
        <v>0.51</v>
      </c>
      <c r="N5236" s="2" t="s">
        <v>82</v>
      </c>
      <c r="O5236">
        <f t="shared" si="648"/>
        <v>2021</v>
      </c>
      <c r="P5236">
        <f t="shared" si="649"/>
        <v>10</v>
      </c>
      <c r="Q5236" t="str">
        <f t="shared" si="650"/>
        <v>oct</v>
      </c>
      <c r="R5236" t="str">
        <f t="shared" si="651"/>
        <v>Hawaii</v>
      </c>
      <c r="S5236" t="str">
        <f t="shared" si="652"/>
        <v>2021-10</v>
      </c>
      <c r="T5236">
        <f>IF(AND(COUNTIF(Calculs!$Q$2:$Q$12,$O5236)&gt;0,COUNTIF(Calculs!$S$2:$S$12,$E5236)&gt;0,COUNTIF(Calculs!$U$2:$U$12,$H5236)&gt;0),1,0)</f>
        <v>1</v>
      </c>
      <c r="U5236">
        <f t="shared" si="653"/>
        <v>4800</v>
      </c>
      <c r="V5236">
        <f t="shared" si="654"/>
        <v>75</v>
      </c>
      <c r="W5236">
        <f t="shared" si="655"/>
        <v>2448</v>
      </c>
    </row>
    <row r="5237" spans="1:23" ht="15.75" customHeight="1" x14ac:dyDescent="0.3">
      <c r="A5237" s="2" t="s">
        <v>24</v>
      </c>
      <c r="B5237" s="2">
        <v>1128299</v>
      </c>
      <c r="C5237" s="3">
        <v>44510</v>
      </c>
      <c r="D5237" s="12" t="str" cm="1">
        <f t="array" ref="D5237">_xlfn.SWITCH(WEEKDAY(C5237,2), 1, "Lundi", 2, "Mardi", 3, "Mercredi", 4, "Jeudi", 5, "Vendredi", 6, "Samedi", 7, "Dimanche", "Erreur")</f>
        <v>Mercredi</v>
      </c>
      <c r="E5237" s="2" t="s">
        <v>30</v>
      </c>
      <c r="F5237" s="2" t="s">
        <v>65</v>
      </c>
      <c r="G5237" s="2" t="s">
        <v>66</v>
      </c>
      <c r="H5237" s="4" t="s">
        <v>16</v>
      </c>
      <c r="I5237" s="5">
        <v>51</v>
      </c>
      <c r="J5237" s="6">
        <v>158</v>
      </c>
      <c r="K5237" s="7">
        <v>8058</v>
      </c>
      <c r="L5237" s="7">
        <v>2981.46</v>
      </c>
      <c r="M5237" s="8">
        <v>0.37</v>
      </c>
      <c r="N5237" s="2" t="s">
        <v>82</v>
      </c>
      <c r="O5237">
        <f t="shared" si="648"/>
        <v>2021</v>
      </c>
      <c r="P5237">
        <f t="shared" si="649"/>
        <v>11</v>
      </c>
      <c r="Q5237" t="str">
        <f t="shared" si="650"/>
        <v>nov</v>
      </c>
      <c r="R5237" t="str">
        <f t="shared" si="651"/>
        <v>Hawaii</v>
      </c>
      <c r="S5237" t="str">
        <f t="shared" si="652"/>
        <v>2021-11</v>
      </c>
      <c r="T5237">
        <f>IF(AND(COUNTIF(Calculs!$Q$2:$Q$12,$O5237)&gt;0,COUNTIF(Calculs!$S$2:$S$12,$E5237)&gt;0,COUNTIF(Calculs!$U$2:$U$12,$H5237)&gt;0),1,0)</f>
        <v>1</v>
      </c>
      <c r="U5237">
        <f t="shared" si="653"/>
        <v>8058</v>
      </c>
      <c r="V5237">
        <f t="shared" si="654"/>
        <v>158</v>
      </c>
      <c r="W5237">
        <f t="shared" si="655"/>
        <v>2981.46</v>
      </c>
    </row>
    <row r="5238" spans="1:23" ht="15.75" customHeight="1" x14ac:dyDescent="0.3">
      <c r="A5238" s="2" t="s">
        <v>24</v>
      </c>
      <c r="B5238" s="2">
        <v>1128299</v>
      </c>
      <c r="C5238" s="3">
        <v>44510</v>
      </c>
      <c r="D5238" s="12" t="str" cm="1">
        <f t="array" ref="D5238">_xlfn.SWITCH(WEEKDAY(C5238,2), 1, "Lundi", 2, "Mardi", 3, "Mercredi", 4, "Jeudi", 5, "Vendredi", 6, "Samedi", 7, "Dimanche", "Erreur")</f>
        <v>Mercredi</v>
      </c>
      <c r="E5238" s="2" t="s">
        <v>30</v>
      </c>
      <c r="F5238" s="2" t="s">
        <v>65</v>
      </c>
      <c r="G5238" s="2" t="s">
        <v>66</v>
      </c>
      <c r="H5238" s="4" t="s">
        <v>18</v>
      </c>
      <c r="I5238" s="5">
        <v>56</v>
      </c>
      <c r="J5238" s="6">
        <v>168</v>
      </c>
      <c r="K5238" s="7">
        <v>9408</v>
      </c>
      <c r="L5238" s="7">
        <v>3010.56</v>
      </c>
      <c r="M5238" s="8">
        <v>0.32</v>
      </c>
      <c r="N5238" s="2" t="s">
        <v>82</v>
      </c>
      <c r="O5238">
        <f t="shared" si="648"/>
        <v>2021</v>
      </c>
      <c r="P5238">
        <f t="shared" si="649"/>
        <v>11</v>
      </c>
      <c r="Q5238" t="str">
        <f t="shared" si="650"/>
        <v>nov</v>
      </c>
      <c r="R5238" t="str">
        <f t="shared" si="651"/>
        <v>Hawaii</v>
      </c>
      <c r="S5238" t="str">
        <f t="shared" si="652"/>
        <v>2021-11</v>
      </c>
      <c r="T5238">
        <f>IF(AND(COUNTIF(Calculs!$Q$2:$Q$12,$O5238)&gt;0,COUNTIF(Calculs!$S$2:$S$12,$E5238)&gt;0,COUNTIF(Calculs!$U$2:$U$12,$H5238)&gt;0),1,0)</f>
        <v>1</v>
      </c>
      <c r="U5238">
        <f t="shared" si="653"/>
        <v>9408</v>
      </c>
      <c r="V5238">
        <f t="shared" si="654"/>
        <v>168</v>
      </c>
      <c r="W5238">
        <f t="shared" si="655"/>
        <v>3010.56</v>
      </c>
    </row>
    <row r="5239" spans="1:23" ht="15.75" customHeight="1" x14ac:dyDescent="0.3">
      <c r="A5239" s="2" t="s">
        <v>24</v>
      </c>
      <c r="B5239" s="2">
        <v>1128299</v>
      </c>
      <c r="C5239" s="3">
        <v>44510</v>
      </c>
      <c r="D5239" s="12" t="str" cm="1">
        <f t="array" ref="D5239">_xlfn.SWITCH(WEEKDAY(C5239,2), 1, "Lundi", 2, "Mardi", 3, "Mercredi", 4, "Jeudi", 5, "Vendredi", 6, "Samedi", 7, "Dimanche", "Erreur")</f>
        <v>Mercredi</v>
      </c>
      <c r="E5239" s="2" t="s">
        <v>30</v>
      </c>
      <c r="F5239" s="2" t="s">
        <v>65</v>
      </c>
      <c r="G5239" s="2" t="s">
        <v>66</v>
      </c>
      <c r="H5239" s="4" t="s">
        <v>19</v>
      </c>
      <c r="I5239" s="5">
        <v>50</v>
      </c>
      <c r="J5239" s="6">
        <v>123</v>
      </c>
      <c r="K5239" s="7">
        <v>6150</v>
      </c>
      <c r="L5239" s="7">
        <v>2460</v>
      </c>
      <c r="M5239" s="8">
        <v>0.4</v>
      </c>
      <c r="N5239" s="2" t="s">
        <v>82</v>
      </c>
      <c r="O5239">
        <f t="shared" si="648"/>
        <v>2021</v>
      </c>
      <c r="P5239">
        <f t="shared" si="649"/>
        <v>11</v>
      </c>
      <c r="Q5239" t="str">
        <f t="shared" si="650"/>
        <v>nov</v>
      </c>
      <c r="R5239" t="str">
        <f t="shared" si="651"/>
        <v>Hawaii</v>
      </c>
      <c r="S5239" t="str">
        <f t="shared" si="652"/>
        <v>2021-11</v>
      </c>
      <c r="T5239">
        <f>IF(AND(COUNTIF(Calculs!$Q$2:$Q$12,$O5239)&gt;0,COUNTIF(Calculs!$S$2:$S$12,$E5239)&gt;0,COUNTIF(Calculs!$U$2:$U$12,$H5239)&gt;0),1,0)</f>
        <v>1</v>
      </c>
      <c r="U5239">
        <f t="shared" si="653"/>
        <v>6150</v>
      </c>
      <c r="V5239">
        <f t="shared" si="654"/>
        <v>123</v>
      </c>
      <c r="W5239">
        <f t="shared" si="655"/>
        <v>2460</v>
      </c>
    </row>
    <row r="5240" spans="1:23" ht="15.75" customHeight="1" x14ac:dyDescent="0.3">
      <c r="A5240" s="2" t="s">
        <v>24</v>
      </c>
      <c r="B5240" s="2">
        <v>1128299</v>
      </c>
      <c r="C5240" s="3">
        <v>44510</v>
      </c>
      <c r="D5240" s="12" t="str" cm="1">
        <f t="array" ref="D5240">_xlfn.SWITCH(WEEKDAY(C5240,2), 1, "Lundi", 2, "Mardi", 3, "Mercredi", 4, "Jeudi", 5, "Vendredi", 6, "Samedi", 7, "Dimanche", "Erreur")</f>
        <v>Mercredi</v>
      </c>
      <c r="E5240" s="2" t="s">
        <v>30</v>
      </c>
      <c r="F5240" s="2" t="s">
        <v>65</v>
      </c>
      <c r="G5240" s="2" t="s">
        <v>66</v>
      </c>
      <c r="H5240" s="4" t="s">
        <v>20</v>
      </c>
      <c r="I5240" s="5">
        <v>60</v>
      </c>
      <c r="J5240" s="6">
        <v>104</v>
      </c>
      <c r="K5240" s="7">
        <v>6240</v>
      </c>
      <c r="L5240" s="7">
        <v>2433.6</v>
      </c>
      <c r="M5240" s="8">
        <v>0.39</v>
      </c>
      <c r="N5240" s="2" t="s">
        <v>82</v>
      </c>
      <c r="O5240">
        <f t="shared" si="648"/>
        <v>2021</v>
      </c>
      <c r="P5240">
        <f t="shared" si="649"/>
        <v>11</v>
      </c>
      <c r="Q5240" t="str">
        <f t="shared" si="650"/>
        <v>nov</v>
      </c>
      <c r="R5240" t="str">
        <f t="shared" si="651"/>
        <v>Hawaii</v>
      </c>
      <c r="S5240" t="str">
        <f t="shared" si="652"/>
        <v>2021-11</v>
      </c>
      <c r="T5240">
        <f>IF(AND(COUNTIF(Calculs!$Q$2:$Q$12,$O5240)&gt;0,COUNTIF(Calculs!$S$2:$S$12,$E5240)&gt;0,COUNTIF(Calculs!$U$2:$U$12,$H5240)&gt;0),1,0)</f>
        <v>1</v>
      </c>
      <c r="U5240">
        <f t="shared" si="653"/>
        <v>6240</v>
      </c>
      <c r="V5240">
        <f t="shared" si="654"/>
        <v>104</v>
      </c>
      <c r="W5240">
        <f t="shared" si="655"/>
        <v>2433.6</v>
      </c>
    </row>
    <row r="5241" spans="1:23" ht="15.75" customHeight="1" x14ac:dyDescent="0.3">
      <c r="A5241" s="2" t="s">
        <v>24</v>
      </c>
      <c r="B5241" s="2">
        <v>1128299</v>
      </c>
      <c r="C5241" s="3">
        <v>44510</v>
      </c>
      <c r="D5241" s="12" t="str" cm="1">
        <f t="array" ref="D5241">_xlfn.SWITCH(WEEKDAY(C5241,2), 1, "Lundi", 2, "Mardi", 3, "Mercredi", 4, "Jeudi", 5, "Vendredi", 6, "Samedi", 7, "Dimanche", "Erreur")</f>
        <v>Mercredi</v>
      </c>
      <c r="E5241" s="2" t="s">
        <v>30</v>
      </c>
      <c r="F5241" s="2" t="s">
        <v>65</v>
      </c>
      <c r="G5241" s="2" t="s">
        <v>66</v>
      </c>
      <c r="H5241" s="4" t="s">
        <v>21</v>
      </c>
      <c r="I5241" s="5">
        <v>83</v>
      </c>
      <c r="J5241" s="6">
        <v>113</v>
      </c>
      <c r="K5241" s="7">
        <v>9379</v>
      </c>
      <c r="L5241" s="7">
        <v>2813.7</v>
      </c>
      <c r="M5241" s="8">
        <v>0.3</v>
      </c>
      <c r="N5241" s="2" t="s">
        <v>82</v>
      </c>
      <c r="O5241">
        <f t="shared" si="648"/>
        <v>2021</v>
      </c>
      <c r="P5241">
        <f t="shared" si="649"/>
        <v>11</v>
      </c>
      <c r="Q5241" t="str">
        <f t="shared" si="650"/>
        <v>nov</v>
      </c>
      <c r="R5241" t="str">
        <f t="shared" si="651"/>
        <v>Hawaii</v>
      </c>
      <c r="S5241" t="str">
        <f t="shared" si="652"/>
        <v>2021-11</v>
      </c>
      <c r="T5241">
        <f>IF(AND(COUNTIF(Calculs!$Q$2:$Q$12,$O5241)&gt;0,COUNTIF(Calculs!$S$2:$S$12,$E5241)&gt;0,COUNTIF(Calculs!$U$2:$U$12,$H5241)&gt;0),1,0)</f>
        <v>1</v>
      </c>
      <c r="U5241">
        <f t="shared" si="653"/>
        <v>9379</v>
      </c>
      <c r="V5241">
        <f t="shared" si="654"/>
        <v>113</v>
      </c>
      <c r="W5241">
        <f t="shared" si="655"/>
        <v>2813.7</v>
      </c>
    </row>
    <row r="5242" spans="1:23" ht="15.75" customHeight="1" x14ac:dyDescent="0.3">
      <c r="A5242" s="2" t="s">
        <v>24</v>
      </c>
      <c r="B5242" s="2">
        <v>1128299</v>
      </c>
      <c r="C5242" s="3">
        <v>44510</v>
      </c>
      <c r="D5242" s="12" t="str" cm="1">
        <f t="array" ref="D5242">_xlfn.SWITCH(WEEKDAY(C5242,2), 1, "Lundi", 2, "Mardi", 3, "Mercredi", 4, "Jeudi", 5, "Vendredi", 6, "Samedi", 7, "Dimanche", "Erreur")</f>
        <v>Mercredi</v>
      </c>
      <c r="E5242" s="2" t="s">
        <v>30</v>
      </c>
      <c r="F5242" s="2" t="s">
        <v>65</v>
      </c>
      <c r="G5242" s="2" t="s">
        <v>66</v>
      </c>
      <c r="H5242" s="4" t="s">
        <v>22</v>
      </c>
      <c r="I5242" s="5">
        <v>82</v>
      </c>
      <c r="J5242" s="6">
        <v>140</v>
      </c>
      <c r="K5242" s="7">
        <v>11480</v>
      </c>
      <c r="L5242" s="7">
        <v>5969.6</v>
      </c>
      <c r="M5242" s="8">
        <v>0.52</v>
      </c>
      <c r="N5242" s="2" t="s">
        <v>82</v>
      </c>
      <c r="O5242">
        <f t="shared" si="648"/>
        <v>2021</v>
      </c>
      <c r="P5242">
        <f t="shared" si="649"/>
        <v>11</v>
      </c>
      <c r="Q5242" t="str">
        <f t="shared" si="650"/>
        <v>nov</v>
      </c>
      <c r="R5242" t="str">
        <f t="shared" si="651"/>
        <v>Hawaii</v>
      </c>
      <c r="S5242" t="str">
        <f t="shared" si="652"/>
        <v>2021-11</v>
      </c>
      <c r="T5242">
        <f>IF(AND(COUNTIF(Calculs!$Q$2:$Q$12,$O5242)&gt;0,COUNTIF(Calculs!$S$2:$S$12,$E5242)&gt;0,COUNTIF(Calculs!$U$2:$U$12,$H5242)&gt;0),1,0)</f>
        <v>1</v>
      </c>
      <c r="U5242">
        <f t="shared" si="653"/>
        <v>11480</v>
      </c>
      <c r="V5242">
        <f t="shared" si="654"/>
        <v>140</v>
      </c>
      <c r="W5242">
        <f t="shared" si="655"/>
        <v>5969.6</v>
      </c>
    </row>
    <row r="5243" spans="1:23" ht="15.75" customHeight="1" x14ac:dyDescent="0.3">
      <c r="A5243" s="2" t="s">
        <v>24</v>
      </c>
      <c r="B5243" s="2">
        <v>1128299</v>
      </c>
      <c r="C5243" s="3">
        <v>44539</v>
      </c>
      <c r="D5243" s="12" t="str" cm="1">
        <f t="array" ref="D5243">_xlfn.SWITCH(WEEKDAY(C5243,2), 1, "Lundi", 2, "Mardi", 3, "Mercredi", 4, "Jeudi", 5, "Vendredi", 6, "Samedi", 7, "Dimanche", "Erreur")</f>
        <v>Jeudi</v>
      </c>
      <c r="E5243" s="2" t="s">
        <v>30</v>
      </c>
      <c r="F5243" s="2" t="s">
        <v>65</v>
      </c>
      <c r="G5243" s="2" t="s">
        <v>66</v>
      </c>
      <c r="H5243" s="4" t="s">
        <v>16</v>
      </c>
      <c r="I5243" s="5">
        <v>68</v>
      </c>
      <c r="J5243" s="6">
        <v>189</v>
      </c>
      <c r="K5243" s="7">
        <v>12852</v>
      </c>
      <c r="L5243" s="7">
        <v>5140.8</v>
      </c>
      <c r="M5243" s="8">
        <v>0.4</v>
      </c>
      <c r="N5243" s="2" t="s">
        <v>82</v>
      </c>
      <c r="O5243">
        <f t="shared" si="648"/>
        <v>2021</v>
      </c>
      <c r="P5243">
        <f t="shared" si="649"/>
        <v>12</v>
      </c>
      <c r="Q5243" t="str">
        <f t="shared" si="650"/>
        <v>déc</v>
      </c>
      <c r="R5243" t="str">
        <f t="shared" si="651"/>
        <v>Hawaii</v>
      </c>
      <c r="S5243" t="str">
        <f t="shared" si="652"/>
        <v>2021-12</v>
      </c>
      <c r="T5243">
        <f>IF(AND(COUNTIF(Calculs!$Q$2:$Q$12,$O5243)&gt;0,COUNTIF(Calculs!$S$2:$S$12,$E5243)&gt;0,COUNTIF(Calculs!$U$2:$U$12,$H5243)&gt;0),1,0)</f>
        <v>1</v>
      </c>
      <c r="U5243">
        <f t="shared" si="653"/>
        <v>12852</v>
      </c>
      <c r="V5243">
        <f t="shared" si="654"/>
        <v>189</v>
      </c>
      <c r="W5243">
        <f t="shared" si="655"/>
        <v>5140.8</v>
      </c>
    </row>
    <row r="5244" spans="1:23" ht="15.75" customHeight="1" x14ac:dyDescent="0.3">
      <c r="A5244" s="2" t="s">
        <v>24</v>
      </c>
      <c r="B5244" s="2">
        <v>1128299</v>
      </c>
      <c r="C5244" s="3">
        <v>44539</v>
      </c>
      <c r="D5244" s="12" t="str" cm="1">
        <f t="array" ref="D5244">_xlfn.SWITCH(WEEKDAY(C5244,2), 1, "Lundi", 2, "Mardi", 3, "Mercredi", 4, "Jeudi", 5, "Vendredi", 6, "Samedi", 7, "Dimanche", "Erreur")</f>
        <v>Jeudi</v>
      </c>
      <c r="E5244" s="2" t="s">
        <v>30</v>
      </c>
      <c r="F5244" s="2" t="s">
        <v>65</v>
      </c>
      <c r="G5244" s="2" t="s">
        <v>66</v>
      </c>
      <c r="H5244" s="4" t="s">
        <v>18</v>
      </c>
      <c r="I5244" s="5">
        <v>77</v>
      </c>
      <c r="J5244" s="6">
        <v>182</v>
      </c>
      <c r="K5244" s="7">
        <v>14014</v>
      </c>
      <c r="L5244" s="7">
        <v>4204.2000000000007</v>
      </c>
      <c r="M5244" s="8">
        <v>0.30000000000000004</v>
      </c>
      <c r="N5244" s="2" t="s">
        <v>82</v>
      </c>
      <c r="O5244">
        <f t="shared" si="648"/>
        <v>2021</v>
      </c>
      <c r="P5244">
        <f t="shared" si="649"/>
        <v>12</v>
      </c>
      <c r="Q5244" t="str">
        <f t="shared" si="650"/>
        <v>déc</v>
      </c>
      <c r="R5244" t="str">
        <f t="shared" si="651"/>
        <v>Hawaii</v>
      </c>
      <c r="S5244" t="str">
        <f t="shared" si="652"/>
        <v>2021-12</v>
      </c>
      <c r="T5244">
        <f>IF(AND(COUNTIF(Calculs!$Q$2:$Q$12,$O5244)&gt;0,COUNTIF(Calculs!$S$2:$S$12,$E5244)&gt;0,COUNTIF(Calculs!$U$2:$U$12,$H5244)&gt;0),1,0)</f>
        <v>1</v>
      </c>
      <c r="U5244">
        <f t="shared" si="653"/>
        <v>14014</v>
      </c>
      <c r="V5244">
        <f t="shared" si="654"/>
        <v>182</v>
      </c>
      <c r="W5244">
        <f t="shared" si="655"/>
        <v>4204.2000000000007</v>
      </c>
    </row>
    <row r="5245" spans="1:23" ht="15.75" customHeight="1" x14ac:dyDescent="0.3">
      <c r="A5245" s="2" t="s">
        <v>25</v>
      </c>
      <c r="B5245" s="2">
        <v>1128299</v>
      </c>
      <c r="C5245" s="3">
        <v>44539</v>
      </c>
      <c r="D5245" s="12" t="str" cm="1">
        <f t="array" ref="D5245">_xlfn.SWITCH(WEEKDAY(C5245,2), 1, "Lundi", 2, "Mardi", 3, "Mercredi", 4, "Jeudi", 5, "Vendredi", 6, "Samedi", 7, "Dimanche", "Erreur")</f>
        <v>Jeudi</v>
      </c>
      <c r="E5245" s="2" t="s">
        <v>30</v>
      </c>
      <c r="F5245" s="2" t="s">
        <v>65</v>
      </c>
      <c r="G5245" s="2" t="s">
        <v>66</v>
      </c>
      <c r="H5245" s="4" t="s">
        <v>19</v>
      </c>
      <c r="I5245" s="5">
        <v>74</v>
      </c>
      <c r="J5245" s="6">
        <v>135</v>
      </c>
      <c r="K5245" s="7">
        <v>9990</v>
      </c>
      <c r="L5245" s="7">
        <v>3496.5</v>
      </c>
      <c r="M5245" s="8">
        <v>0.35</v>
      </c>
      <c r="N5245" s="2" t="s">
        <v>82</v>
      </c>
      <c r="O5245">
        <f t="shared" si="648"/>
        <v>2021</v>
      </c>
      <c r="P5245">
        <f t="shared" si="649"/>
        <v>12</v>
      </c>
      <c r="Q5245" t="str">
        <f t="shared" si="650"/>
        <v>déc</v>
      </c>
      <c r="R5245" t="str">
        <f t="shared" si="651"/>
        <v>Hawaii</v>
      </c>
      <c r="S5245" t="str">
        <f t="shared" si="652"/>
        <v>2021-12</v>
      </c>
      <c r="T5245">
        <f>IF(AND(COUNTIF(Calculs!$Q$2:$Q$12,$O5245)&gt;0,COUNTIF(Calculs!$S$2:$S$12,$E5245)&gt;0,COUNTIF(Calculs!$U$2:$U$12,$H5245)&gt;0),1,0)</f>
        <v>1</v>
      </c>
      <c r="U5245">
        <f t="shared" si="653"/>
        <v>9990</v>
      </c>
      <c r="V5245">
        <f t="shared" si="654"/>
        <v>135</v>
      </c>
      <c r="W5245">
        <f t="shared" si="655"/>
        <v>3496.5</v>
      </c>
    </row>
    <row r="5246" spans="1:23" ht="15.75" customHeight="1" x14ac:dyDescent="0.3">
      <c r="A5246" s="2" t="s">
        <v>25</v>
      </c>
      <c r="B5246" s="2">
        <v>1128299</v>
      </c>
      <c r="C5246" s="3">
        <v>44539</v>
      </c>
      <c r="D5246" s="12" t="str" cm="1">
        <f t="array" ref="D5246">_xlfn.SWITCH(WEEKDAY(C5246,2), 1, "Lundi", 2, "Mardi", 3, "Mercredi", 4, "Jeudi", 5, "Vendredi", 6, "Samedi", 7, "Dimanche", "Erreur")</f>
        <v>Jeudi</v>
      </c>
      <c r="E5246" s="2" t="s">
        <v>30</v>
      </c>
      <c r="F5246" s="2" t="s">
        <v>65</v>
      </c>
      <c r="G5246" s="2" t="s">
        <v>66</v>
      </c>
      <c r="H5246" s="4" t="s">
        <v>20</v>
      </c>
      <c r="I5246" s="5">
        <v>73</v>
      </c>
      <c r="J5246" s="6">
        <v>145</v>
      </c>
      <c r="K5246" s="7">
        <v>10585</v>
      </c>
      <c r="L5246" s="7">
        <v>3704.7499999999995</v>
      </c>
      <c r="M5246" s="8">
        <v>0.35</v>
      </c>
      <c r="N5246" s="2" t="s">
        <v>82</v>
      </c>
      <c r="O5246">
        <f t="shared" si="648"/>
        <v>2021</v>
      </c>
      <c r="P5246">
        <f t="shared" si="649"/>
        <v>12</v>
      </c>
      <c r="Q5246" t="str">
        <f t="shared" si="650"/>
        <v>déc</v>
      </c>
      <c r="R5246" t="str">
        <f t="shared" si="651"/>
        <v>Hawaii</v>
      </c>
      <c r="S5246" t="str">
        <f t="shared" si="652"/>
        <v>2021-12</v>
      </c>
      <c r="T5246">
        <f>IF(AND(COUNTIF(Calculs!$Q$2:$Q$12,$O5246)&gt;0,COUNTIF(Calculs!$S$2:$S$12,$E5246)&gt;0,COUNTIF(Calculs!$U$2:$U$12,$H5246)&gt;0),1,0)</f>
        <v>1</v>
      </c>
      <c r="U5246">
        <f t="shared" si="653"/>
        <v>10585</v>
      </c>
      <c r="V5246">
        <f t="shared" si="654"/>
        <v>145</v>
      </c>
      <c r="W5246">
        <f t="shared" si="655"/>
        <v>3704.7499999999995</v>
      </c>
    </row>
    <row r="5247" spans="1:23" ht="15.75" customHeight="1" x14ac:dyDescent="0.3">
      <c r="A5247" s="2" t="s">
        <v>25</v>
      </c>
      <c r="B5247" s="2">
        <v>1128299</v>
      </c>
      <c r="C5247" s="3">
        <v>44539</v>
      </c>
      <c r="D5247" s="12" t="str" cm="1">
        <f t="array" ref="D5247">_xlfn.SWITCH(WEEKDAY(C5247,2), 1, "Lundi", 2, "Mardi", 3, "Mercredi", 4, "Jeudi", 5, "Vendredi", 6, "Samedi", 7, "Dimanche", "Erreur")</f>
        <v>Jeudi</v>
      </c>
      <c r="E5247" s="2" t="s">
        <v>30</v>
      </c>
      <c r="F5247" s="2" t="s">
        <v>65</v>
      </c>
      <c r="G5247" s="2" t="s">
        <v>66</v>
      </c>
      <c r="H5247" s="4" t="s">
        <v>21</v>
      </c>
      <c r="I5247" s="5">
        <v>84</v>
      </c>
      <c r="J5247" s="6">
        <v>128</v>
      </c>
      <c r="K5247" s="7">
        <v>10752</v>
      </c>
      <c r="L5247" s="7">
        <v>2795.52</v>
      </c>
      <c r="M5247" s="8">
        <v>0.26</v>
      </c>
      <c r="N5247" s="2" t="s">
        <v>82</v>
      </c>
      <c r="O5247">
        <f t="shared" si="648"/>
        <v>2021</v>
      </c>
      <c r="P5247">
        <f t="shared" si="649"/>
        <v>12</v>
      </c>
      <c r="Q5247" t="str">
        <f t="shared" si="650"/>
        <v>déc</v>
      </c>
      <c r="R5247" t="str">
        <f t="shared" si="651"/>
        <v>Hawaii</v>
      </c>
      <c r="S5247" t="str">
        <f t="shared" si="652"/>
        <v>2021-12</v>
      </c>
      <c r="T5247">
        <f>IF(AND(COUNTIF(Calculs!$Q$2:$Q$12,$O5247)&gt;0,COUNTIF(Calculs!$S$2:$S$12,$E5247)&gt;0,COUNTIF(Calculs!$U$2:$U$12,$H5247)&gt;0),1,0)</f>
        <v>1</v>
      </c>
      <c r="U5247">
        <f t="shared" si="653"/>
        <v>10752</v>
      </c>
      <c r="V5247">
        <f t="shared" si="654"/>
        <v>128</v>
      </c>
      <c r="W5247">
        <f t="shared" si="655"/>
        <v>2795.52</v>
      </c>
    </row>
    <row r="5248" spans="1:23" ht="15.75" customHeight="1" x14ac:dyDescent="0.3">
      <c r="A5248" s="2" t="s">
        <v>25</v>
      </c>
      <c r="B5248" s="2">
        <v>1128299</v>
      </c>
      <c r="C5248" s="3">
        <v>44539</v>
      </c>
      <c r="D5248" s="12" t="str" cm="1">
        <f t="array" ref="D5248">_xlfn.SWITCH(WEEKDAY(C5248,2), 1, "Lundi", 2, "Mardi", 3, "Mercredi", 4, "Jeudi", 5, "Vendredi", 6, "Samedi", 7, "Dimanche", "Erreur")</f>
        <v>Jeudi</v>
      </c>
      <c r="E5248" s="2" t="s">
        <v>30</v>
      </c>
      <c r="F5248" s="2" t="s">
        <v>65</v>
      </c>
      <c r="G5248" s="2" t="s">
        <v>66</v>
      </c>
      <c r="H5248" s="4" t="s">
        <v>22</v>
      </c>
      <c r="I5248" s="5">
        <v>89</v>
      </c>
      <c r="J5248" s="6">
        <v>142</v>
      </c>
      <c r="K5248" s="7">
        <v>12638</v>
      </c>
      <c r="L5248" s="7">
        <v>6319</v>
      </c>
      <c r="M5248" s="8">
        <v>0.5</v>
      </c>
      <c r="N5248" s="2" t="s">
        <v>82</v>
      </c>
      <c r="O5248">
        <f t="shared" si="648"/>
        <v>2021</v>
      </c>
      <c r="P5248">
        <f t="shared" si="649"/>
        <v>12</v>
      </c>
      <c r="Q5248" t="str">
        <f t="shared" si="650"/>
        <v>déc</v>
      </c>
      <c r="R5248" t="str">
        <f t="shared" si="651"/>
        <v>Hawaii</v>
      </c>
      <c r="S5248" t="str">
        <f t="shared" si="652"/>
        <v>2021-12</v>
      </c>
      <c r="T5248">
        <f>IF(AND(COUNTIF(Calculs!$Q$2:$Q$12,$O5248)&gt;0,COUNTIF(Calculs!$S$2:$S$12,$E5248)&gt;0,COUNTIF(Calculs!$U$2:$U$12,$H5248)&gt;0),1,0)</f>
        <v>1</v>
      </c>
      <c r="U5248">
        <f t="shared" si="653"/>
        <v>12638</v>
      </c>
      <c r="V5248">
        <f t="shared" si="654"/>
        <v>142</v>
      </c>
      <c r="W5248">
        <f t="shared" si="655"/>
        <v>6319</v>
      </c>
    </row>
    <row r="5249" spans="1:23" ht="15.75" customHeight="1" x14ac:dyDescent="0.3">
      <c r="A5249" s="2" t="s">
        <v>25</v>
      </c>
      <c r="B5249" s="2">
        <v>1128299</v>
      </c>
      <c r="C5249" s="3">
        <v>44213</v>
      </c>
      <c r="D5249" s="12" t="str" cm="1">
        <f t="array" ref="D5249">_xlfn.SWITCH(WEEKDAY(C5249,2), 1, "Lundi", 2, "Mardi", 3, "Mercredi", 4, "Jeudi", 5, "Vendredi", 6, "Samedi", 7, "Dimanche", "Erreur")</f>
        <v>Dimanche</v>
      </c>
      <c r="E5249" s="2" t="s">
        <v>30</v>
      </c>
      <c r="F5249" s="2" t="s">
        <v>65</v>
      </c>
      <c r="G5249" s="2" t="s">
        <v>66</v>
      </c>
      <c r="H5249" s="4" t="s">
        <v>16</v>
      </c>
      <c r="I5249" s="5">
        <v>38</v>
      </c>
      <c r="J5249" s="6">
        <v>115</v>
      </c>
      <c r="K5249" s="7">
        <v>4370</v>
      </c>
      <c r="L5249" s="7">
        <v>1879.1</v>
      </c>
      <c r="M5249" s="8">
        <v>0.43</v>
      </c>
      <c r="N5249" s="2" t="s">
        <v>82</v>
      </c>
      <c r="O5249">
        <f t="shared" si="648"/>
        <v>2021</v>
      </c>
      <c r="P5249">
        <f t="shared" si="649"/>
        <v>1</v>
      </c>
      <c r="Q5249" t="str">
        <f t="shared" si="650"/>
        <v>janv</v>
      </c>
      <c r="R5249" t="str">
        <f t="shared" si="651"/>
        <v>Hawaii</v>
      </c>
      <c r="S5249" t="str">
        <f t="shared" si="652"/>
        <v>2021-01</v>
      </c>
      <c r="T5249">
        <f>IF(AND(COUNTIF(Calculs!$Q$2:$Q$12,$O5249)&gt;0,COUNTIF(Calculs!$S$2:$S$12,$E5249)&gt;0,COUNTIF(Calculs!$U$2:$U$12,$H5249)&gt;0),1,0)</f>
        <v>1</v>
      </c>
      <c r="U5249">
        <f t="shared" si="653"/>
        <v>4370</v>
      </c>
      <c r="V5249">
        <f t="shared" si="654"/>
        <v>115</v>
      </c>
      <c r="W5249">
        <f t="shared" si="655"/>
        <v>1879.1</v>
      </c>
    </row>
    <row r="5250" spans="1:23" ht="15.75" customHeight="1" x14ac:dyDescent="0.3">
      <c r="A5250" s="2" t="s">
        <v>25</v>
      </c>
      <c r="B5250" s="2">
        <v>1128299</v>
      </c>
      <c r="C5250" s="3">
        <v>44213</v>
      </c>
      <c r="D5250" s="12" t="str" cm="1">
        <f t="array" ref="D5250">_xlfn.SWITCH(WEEKDAY(C5250,2), 1, "Lundi", 2, "Mardi", 3, "Mercredi", 4, "Jeudi", 5, "Vendredi", 6, "Samedi", 7, "Dimanche", "Erreur")</f>
        <v>Dimanche</v>
      </c>
      <c r="E5250" s="2" t="s">
        <v>30</v>
      </c>
      <c r="F5250" s="2" t="s">
        <v>65</v>
      </c>
      <c r="G5250" s="2" t="s">
        <v>66</v>
      </c>
      <c r="H5250" s="4" t="s">
        <v>18</v>
      </c>
      <c r="I5250" s="5">
        <v>48</v>
      </c>
      <c r="J5250" s="6">
        <v>123</v>
      </c>
      <c r="K5250" s="7">
        <v>5904</v>
      </c>
      <c r="L5250" s="7">
        <v>2066.4</v>
      </c>
      <c r="M5250" s="8">
        <v>0.35</v>
      </c>
      <c r="N5250" s="2" t="s">
        <v>82</v>
      </c>
      <c r="O5250">
        <f t="shared" si="648"/>
        <v>2021</v>
      </c>
      <c r="P5250">
        <f t="shared" si="649"/>
        <v>1</v>
      </c>
      <c r="Q5250" t="str">
        <f t="shared" si="650"/>
        <v>janv</v>
      </c>
      <c r="R5250" t="str">
        <f t="shared" si="651"/>
        <v>Hawaii</v>
      </c>
      <c r="S5250" t="str">
        <f t="shared" si="652"/>
        <v>2021-01</v>
      </c>
      <c r="T5250">
        <f>IF(AND(COUNTIF(Calculs!$Q$2:$Q$12,$O5250)&gt;0,COUNTIF(Calculs!$S$2:$S$12,$E5250)&gt;0,COUNTIF(Calculs!$U$2:$U$12,$H5250)&gt;0),1,0)</f>
        <v>1</v>
      </c>
      <c r="U5250">
        <f t="shared" si="653"/>
        <v>5904</v>
      </c>
      <c r="V5250">
        <f t="shared" si="654"/>
        <v>123</v>
      </c>
      <c r="W5250">
        <f t="shared" si="655"/>
        <v>2066.4</v>
      </c>
    </row>
    <row r="5251" spans="1:23" ht="15.75" customHeight="1" x14ac:dyDescent="0.3">
      <c r="A5251" s="2" t="s">
        <v>25</v>
      </c>
      <c r="B5251" s="2">
        <v>1128299</v>
      </c>
      <c r="C5251" s="3">
        <v>44213</v>
      </c>
      <c r="D5251" s="12" t="str" cm="1">
        <f t="array" ref="D5251">_xlfn.SWITCH(WEEKDAY(C5251,2), 1, "Lundi", 2, "Mardi", 3, "Mercredi", 4, "Jeudi", 5, "Vendredi", 6, "Samedi", 7, "Dimanche", "Erreur")</f>
        <v>Dimanche</v>
      </c>
      <c r="E5251" s="2" t="s">
        <v>30</v>
      </c>
      <c r="F5251" s="2" t="s">
        <v>65</v>
      </c>
      <c r="G5251" s="2" t="s">
        <v>66</v>
      </c>
      <c r="H5251" s="4" t="s">
        <v>19</v>
      </c>
      <c r="I5251" s="5">
        <v>45</v>
      </c>
      <c r="J5251" s="6">
        <v>123</v>
      </c>
      <c r="K5251" s="7">
        <v>5535</v>
      </c>
      <c r="L5251" s="7">
        <v>2269.35</v>
      </c>
      <c r="M5251" s="8">
        <v>0.41</v>
      </c>
      <c r="N5251" s="2" t="s">
        <v>82</v>
      </c>
      <c r="O5251">
        <f t="shared" ref="O5251:O5314" si="656">YEAR($C5251)</f>
        <v>2021</v>
      </c>
      <c r="P5251">
        <f t="shared" ref="P5251:P5314" si="657">MONTH($C5251)</f>
        <v>1</v>
      </c>
      <c r="Q5251" t="str">
        <f t="shared" ref="Q5251:Q5314" si="658">TEXT($C5251,"mmm")</f>
        <v>janv</v>
      </c>
      <c r="R5251" t="str">
        <f t="shared" ref="R5251:R5314" si="659">SUBSTITUTE(SUBSTITUTE($F5251,"Sud ","South "),"Ouest ","West ")</f>
        <v>Hawaii</v>
      </c>
      <c r="S5251" t="str">
        <f t="shared" ref="S5251:S5314" si="660">TEXT($C5251,"aaaa-mm")</f>
        <v>2021-01</v>
      </c>
      <c r="T5251">
        <f>IF(AND(COUNTIF(Calculs!$Q$2:$Q$12,$O5251)&gt;0,COUNTIF(Calculs!$S$2:$S$12,$E5251)&gt;0,COUNTIF(Calculs!$U$2:$U$12,$H5251)&gt;0),1,0)</f>
        <v>1</v>
      </c>
      <c r="U5251">
        <f t="shared" ref="U5251:U5314" si="661">$K5251*$T5251</f>
        <v>5535</v>
      </c>
      <c r="V5251">
        <f t="shared" ref="V5251:V5314" si="662">$J5251*$T5251</f>
        <v>123</v>
      </c>
      <c r="W5251">
        <f t="shared" ref="W5251:W5314" si="663">$L5251*$T5251</f>
        <v>2269.35</v>
      </c>
    </row>
    <row r="5252" spans="1:23" ht="15.75" customHeight="1" x14ac:dyDescent="0.3">
      <c r="A5252" s="2" t="s">
        <v>25</v>
      </c>
      <c r="B5252" s="2">
        <v>1128299</v>
      </c>
      <c r="C5252" s="3">
        <v>44213</v>
      </c>
      <c r="D5252" s="12" t="str" cm="1">
        <f t="array" ref="D5252">_xlfn.SWITCH(WEEKDAY(C5252,2), 1, "Lundi", 2, "Mardi", 3, "Mercredi", 4, "Jeudi", 5, "Vendredi", 6, "Samedi", 7, "Dimanche", "Erreur")</f>
        <v>Dimanche</v>
      </c>
      <c r="E5252" s="2" t="s">
        <v>30</v>
      </c>
      <c r="F5252" s="2" t="s">
        <v>65</v>
      </c>
      <c r="G5252" s="2" t="s">
        <v>66</v>
      </c>
      <c r="H5252" s="4" t="s">
        <v>20</v>
      </c>
      <c r="I5252" s="5">
        <v>47</v>
      </c>
      <c r="J5252" s="6">
        <v>77</v>
      </c>
      <c r="K5252" s="7">
        <v>3619</v>
      </c>
      <c r="L5252" s="7">
        <v>1628.5499999999997</v>
      </c>
      <c r="M5252" s="8">
        <v>0.44999999999999996</v>
      </c>
      <c r="N5252" s="2" t="s">
        <v>82</v>
      </c>
      <c r="O5252">
        <f t="shared" si="656"/>
        <v>2021</v>
      </c>
      <c r="P5252">
        <f t="shared" si="657"/>
        <v>1</v>
      </c>
      <c r="Q5252" t="str">
        <f t="shared" si="658"/>
        <v>janv</v>
      </c>
      <c r="R5252" t="str">
        <f t="shared" si="659"/>
        <v>Hawaii</v>
      </c>
      <c r="S5252" t="str">
        <f t="shared" si="660"/>
        <v>2021-01</v>
      </c>
      <c r="T5252">
        <f>IF(AND(COUNTIF(Calculs!$Q$2:$Q$12,$O5252)&gt;0,COUNTIF(Calculs!$S$2:$S$12,$E5252)&gt;0,COUNTIF(Calculs!$U$2:$U$12,$H5252)&gt;0),1,0)</f>
        <v>1</v>
      </c>
      <c r="U5252">
        <f t="shared" si="661"/>
        <v>3619</v>
      </c>
      <c r="V5252">
        <f t="shared" si="662"/>
        <v>77</v>
      </c>
      <c r="W5252">
        <f t="shared" si="663"/>
        <v>1628.5499999999997</v>
      </c>
    </row>
    <row r="5253" spans="1:23" ht="15.75" customHeight="1" x14ac:dyDescent="0.3">
      <c r="A5253" s="2" t="s">
        <v>25</v>
      </c>
      <c r="B5253" s="2">
        <v>1128299</v>
      </c>
      <c r="C5253" s="3">
        <v>44213</v>
      </c>
      <c r="D5253" s="12" t="str" cm="1">
        <f t="array" ref="D5253">_xlfn.SWITCH(WEEKDAY(C5253,2), 1, "Lundi", 2, "Mardi", 3, "Mercredi", 4, "Jeudi", 5, "Vendredi", 6, "Samedi", 7, "Dimanche", "Erreur")</f>
        <v>Dimanche</v>
      </c>
      <c r="E5253" s="2" t="s">
        <v>30</v>
      </c>
      <c r="F5253" s="2" t="s">
        <v>65</v>
      </c>
      <c r="G5253" s="2" t="s">
        <v>66</v>
      </c>
      <c r="H5253" s="4" t="s">
        <v>21</v>
      </c>
      <c r="I5253" s="5">
        <v>54</v>
      </c>
      <c r="J5253" s="6">
        <v>68</v>
      </c>
      <c r="K5253" s="7">
        <v>3672</v>
      </c>
      <c r="L5253" s="7">
        <v>1101.6000000000001</v>
      </c>
      <c r="M5253" s="8">
        <v>0.30000000000000004</v>
      </c>
      <c r="N5253" s="2" t="s">
        <v>82</v>
      </c>
      <c r="O5253">
        <f t="shared" si="656"/>
        <v>2021</v>
      </c>
      <c r="P5253">
        <f t="shared" si="657"/>
        <v>1</v>
      </c>
      <c r="Q5253" t="str">
        <f t="shared" si="658"/>
        <v>janv</v>
      </c>
      <c r="R5253" t="str">
        <f t="shared" si="659"/>
        <v>Hawaii</v>
      </c>
      <c r="S5253" t="str">
        <f t="shared" si="660"/>
        <v>2021-01</v>
      </c>
      <c r="T5253">
        <f>IF(AND(COUNTIF(Calculs!$Q$2:$Q$12,$O5253)&gt;0,COUNTIF(Calculs!$S$2:$S$12,$E5253)&gt;0,COUNTIF(Calculs!$U$2:$U$12,$H5253)&gt;0),1,0)</f>
        <v>1</v>
      </c>
      <c r="U5253">
        <f t="shared" si="661"/>
        <v>3672</v>
      </c>
      <c r="V5253">
        <f t="shared" si="662"/>
        <v>68</v>
      </c>
      <c r="W5253">
        <f t="shared" si="663"/>
        <v>1101.6000000000001</v>
      </c>
    </row>
    <row r="5254" spans="1:23" ht="15.75" customHeight="1" x14ac:dyDescent="0.3">
      <c r="A5254" s="2" t="s">
        <v>25</v>
      </c>
      <c r="B5254" s="2">
        <v>1128299</v>
      </c>
      <c r="C5254" s="3">
        <v>44213</v>
      </c>
      <c r="D5254" s="12" t="str" cm="1">
        <f t="array" ref="D5254">_xlfn.SWITCH(WEEKDAY(C5254,2), 1, "Lundi", 2, "Mardi", 3, "Mercredi", 4, "Jeudi", 5, "Vendredi", 6, "Samedi", 7, "Dimanche", "Erreur")</f>
        <v>Dimanche</v>
      </c>
      <c r="E5254" s="2" t="s">
        <v>30</v>
      </c>
      <c r="F5254" s="2" t="s">
        <v>65</v>
      </c>
      <c r="G5254" s="2" t="s">
        <v>66</v>
      </c>
      <c r="H5254" s="4" t="s">
        <v>22</v>
      </c>
      <c r="I5254" s="5">
        <v>49</v>
      </c>
      <c r="J5254" s="6">
        <v>124</v>
      </c>
      <c r="K5254" s="7">
        <v>6076</v>
      </c>
      <c r="L5254" s="7">
        <v>3584.8400000000006</v>
      </c>
      <c r="M5254" s="8">
        <v>0.59000000000000008</v>
      </c>
      <c r="N5254" s="2" t="s">
        <v>82</v>
      </c>
      <c r="O5254">
        <f t="shared" si="656"/>
        <v>2021</v>
      </c>
      <c r="P5254">
        <f t="shared" si="657"/>
        <v>1</v>
      </c>
      <c r="Q5254" t="str">
        <f t="shared" si="658"/>
        <v>janv</v>
      </c>
      <c r="R5254" t="str">
        <f t="shared" si="659"/>
        <v>Hawaii</v>
      </c>
      <c r="S5254" t="str">
        <f t="shared" si="660"/>
        <v>2021-01</v>
      </c>
      <c r="T5254">
        <f>IF(AND(COUNTIF(Calculs!$Q$2:$Q$12,$O5254)&gt;0,COUNTIF(Calculs!$S$2:$S$12,$E5254)&gt;0,COUNTIF(Calculs!$U$2:$U$12,$H5254)&gt;0),1,0)</f>
        <v>1</v>
      </c>
      <c r="U5254">
        <f t="shared" si="661"/>
        <v>6076</v>
      </c>
      <c r="V5254">
        <f t="shared" si="662"/>
        <v>124</v>
      </c>
      <c r="W5254">
        <f t="shared" si="663"/>
        <v>3584.8400000000006</v>
      </c>
    </row>
    <row r="5255" spans="1:23" ht="15.75" customHeight="1" x14ac:dyDescent="0.3">
      <c r="A5255" s="2" t="s">
        <v>25</v>
      </c>
      <c r="B5255" s="2">
        <v>1128299</v>
      </c>
      <c r="C5255" s="3">
        <v>44244</v>
      </c>
      <c r="D5255" s="12" t="str" cm="1">
        <f t="array" ref="D5255">_xlfn.SWITCH(WEEKDAY(C5255,2), 1, "Lundi", 2, "Mardi", 3, "Mercredi", 4, "Jeudi", 5, "Vendredi", 6, "Samedi", 7, "Dimanche", "Erreur")</f>
        <v>Mercredi</v>
      </c>
      <c r="E5255" s="2" t="s">
        <v>30</v>
      </c>
      <c r="F5255" s="2" t="s">
        <v>65</v>
      </c>
      <c r="G5255" s="2" t="s">
        <v>66</v>
      </c>
      <c r="H5255" s="4" t="s">
        <v>16</v>
      </c>
      <c r="I5255" s="5">
        <v>36</v>
      </c>
      <c r="J5255" s="6">
        <v>137</v>
      </c>
      <c r="K5255" s="7">
        <v>4932</v>
      </c>
      <c r="L5255" s="7">
        <v>2071.44</v>
      </c>
      <c r="M5255" s="8">
        <v>0.42</v>
      </c>
      <c r="N5255" s="2" t="s">
        <v>82</v>
      </c>
      <c r="O5255">
        <f t="shared" si="656"/>
        <v>2021</v>
      </c>
      <c r="P5255">
        <f t="shared" si="657"/>
        <v>2</v>
      </c>
      <c r="Q5255" t="str">
        <f t="shared" si="658"/>
        <v>févr</v>
      </c>
      <c r="R5255" t="str">
        <f t="shared" si="659"/>
        <v>Hawaii</v>
      </c>
      <c r="S5255" t="str">
        <f t="shared" si="660"/>
        <v>2021-02</v>
      </c>
      <c r="T5255">
        <f>IF(AND(COUNTIF(Calculs!$Q$2:$Q$12,$O5255)&gt;0,COUNTIF(Calculs!$S$2:$S$12,$E5255)&gt;0,COUNTIF(Calculs!$U$2:$U$12,$H5255)&gt;0),1,0)</f>
        <v>1</v>
      </c>
      <c r="U5255">
        <f t="shared" si="661"/>
        <v>4932</v>
      </c>
      <c r="V5255">
        <f t="shared" si="662"/>
        <v>137</v>
      </c>
      <c r="W5255">
        <f t="shared" si="663"/>
        <v>2071.44</v>
      </c>
    </row>
    <row r="5256" spans="1:23" ht="15.75" customHeight="1" x14ac:dyDescent="0.3">
      <c r="A5256" s="2" t="s">
        <v>25</v>
      </c>
      <c r="B5256" s="2">
        <v>1128299</v>
      </c>
      <c r="C5256" s="3">
        <v>44244</v>
      </c>
      <c r="D5256" s="12" t="str" cm="1">
        <f t="array" ref="D5256">_xlfn.SWITCH(WEEKDAY(C5256,2), 1, "Lundi", 2, "Mardi", 3, "Mercredi", 4, "Jeudi", 5, "Vendredi", 6, "Samedi", 7, "Dimanche", "Erreur")</f>
        <v>Mercredi</v>
      </c>
      <c r="E5256" s="2" t="s">
        <v>30</v>
      </c>
      <c r="F5256" s="2" t="s">
        <v>65</v>
      </c>
      <c r="G5256" s="2" t="s">
        <v>66</v>
      </c>
      <c r="H5256" s="4" t="s">
        <v>18</v>
      </c>
      <c r="I5256" s="5">
        <v>49</v>
      </c>
      <c r="J5256" s="6">
        <v>111</v>
      </c>
      <c r="K5256" s="7">
        <v>5439</v>
      </c>
      <c r="L5256" s="7">
        <v>1903.6499999999999</v>
      </c>
      <c r="M5256" s="8">
        <v>0.35</v>
      </c>
      <c r="N5256" s="2" t="s">
        <v>82</v>
      </c>
      <c r="O5256">
        <f t="shared" si="656"/>
        <v>2021</v>
      </c>
      <c r="P5256">
        <f t="shared" si="657"/>
        <v>2</v>
      </c>
      <c r="Q5256" t="str">
        <f t="shared" si="658"/>
        <v>févr</v>
      </c>
      <c r="R5256" t="str">
        <f t="shared" si="659"/>
        <v>Hawaii</v>
      </c>
      <c r="S5256" t="str">
        <f t="shared" si="660"/>
        <v>2021-02</v>
      </c>
      <c r="T5256">
        <f>IF(AND(COUNTIF(Calculs!$Q$2:$Q$12,$O5256)&gt;0,COUNTIF(Calculs!$S$2:$S$12,$E5256)&gt;0,COUNTIF(Calculs!$U$2:$U$12,$H5256)&gt;0),1,0)</f>
        <v>1</v>
      </c>
      <c r="U5256">
        <f t="shared" si="661"/>
        <v>5439</v>
      </c>
      <c r="V5256">
        <f t="shared" si="662"/>
        <v>111</v>
      </c>
      <c r="W5256">
        <f t="shared" si="663"/>
        <v>1903.6499999999999</v>
      </c>
    </row>
    <row r="5257" spans="1:23" ht="15.75" customHeight="1" x14ac:dyDescent="0.3">
      <c r="A5257" s="2" t="s">
        <v>25</v>
      </c>
      <c r="B5257" s="2">
        <v>1128299</v>
      </c>
      <c r="C5257" s="3">
        <v>44244</v>
      </c>
      <c r="D5257" s="12" t="str" cm="1">
        <f t="array" ref="D5257">_xlfn.SWITCH(WEEKDAY(C5257,2), 1, "Lundi", 2, "Mardi", 3, "Mercredi", 4, "Jeudi", 5, "Vendredi", 6, "Samedi", 7, "Dimanche", "Erreur")</f>
        <v>Mercredi</v>
      </c>
      <c r="E5257" s="2" t="s">
        <v>30</v>
      </c>
      <c r="F5257" s="2" t="s">
        <v>65</v>
      </c>
      <c r="G5257" s="2" t="s">
        <v>66</v>
      </c>
      <c r="H5257" s="4" t="s">
        <v>19</v>
      </c>
      <c r="I5257" s="5">
        <v>49</v>
      </c>
      <c r="J5257" s="6">
        <v>111</v>
      </c>
      <c r="K5257" s="7">
        <v>5439</v>
      </c>
      <c r="L5257" s="7">
        <v>2175.6</v>
      </c>
      <c r="M5257" s="8">
        <v>0.4</v>
      </c>
      <c r="N5257" s="2" t="s">
        <v>82</v>
      </c>
      <c r="O5257">
        <f t="shared" si="656"/>
        <v>2021</v>
      </c>
      <c r="P5257">
        <f t="shared" si="657"/>
        <v>2</v>
      </c>
      <c r="Q5257" t="str">
        <f t="shared" si="658"/>
        <v>févr</v>
      </c>
      <c r="R5257" t="str">
        <f t="shared" si="659"/>
        <v>Hawaii</v>
      </c>
      <c r="S5257" t="str">
        <f t="shared" si="660"/>
        <v>2021-02</v>
      </c>
      <c r="T5257">
        <f>IF(AND(COUNTIF(Calculs!$Q$2:$Q$12,$O5257)&gt;0,COUNTIF(Calculs!$S$2:$S$12,$E5257)&gt;0,COUNTIF(Calculs!$U$2:$U$12,$H5257)&gt;0),1,0)</f>
        <v>1</v>
      </c>
      <c r="U5257">
        <f t="shared" si="661"/>
        <v>5439</v>
      </c>
      <c r="V5257">
        <f t="shared" si="662"/>
        <v>111</v>
      </c>
      <c r="W5257">
        <f t="shared" si="663"/>
        <v>2175.6</v>
      </c>
    </row>
    <row r="5258" spans="1:23" ht="15.75" customHeight="1" x14ac:dyDescent="0.3">
      <c r="A5258" s="2" t="s">
        <v>25</v>
      </c>
      <c r="B5258" s="2">
        <v>1128299</v>
      </c>
      <c r="C5258" s="3">
        <v>44244</v>
      </c>
      <c r="D5258" s="12" t="str" cm="1">
        <f t="array" ref="D5258">_xlfn.SWITCH(WEEKDAY(C5258,2), 1, "Lundi", 2, "Mardi", 3, "Mercredi", 4, "Jeudi", 5, "Vendredi", 6, "Samedi", 7, "Dimanche", "Erreur")</f>
        <v>Mercredi</v>
      </c>
      <c r="E5258" s="2" t="s">
        <v>47</v>
      </c>
      <c r="F5258" s="2" t="s">
        <v>48</v>
      </c>
      <c r="G5258" s="2" t="s">
        <v>67</v>
      </c>
      <c r="H5258" s="4" t="s">
        <v>20</v>
      </c>
      <c r="I5258" s="5">
        <v>45</v>
      </c>
      <c r="J5258" s="6">
        <v>74</v>
      </c>
      <c r="K5258" s="7">
        <v>3330</v>
      </c>
      <c r="L5258" s="7">
        <v>1465.2</v>
      </c>
      <c r="M5258" s="8">
        <v>0.44</v>
      </c>
      <c r="N5258" s="2" t="s">
        <v>82</v>
      </c>
      <c r="O5258">
        <f t="shared" si="656"/>
        <v>2021</v>
      </c>
      <c r="P5258">
        <f t="shared" si="657"/>
        <v>2</v>
      </c>
      <c r="Q5258" t="str">
        <f t="shared" si="658"/>
        <v>févr</v>
      </c>
      <c r="R5258" t="str">
        <f t="shared" si="659"/>
        <v>Florida</v>
      </c>
      <c r="S5258" t="str">
        <f t="shared" si="660"/>
        <v>2021-02</v>
      </c>
      <c r="T5258">
        <f>IF(AND(COUNTIF(Calculs!$Q$2:$Q$12,$O5258)&gt;0,COUNTIF(Calculs!$S$2:$S$12,$E5258)&gt;0,COUNTIF(Calculs!$U$2:$U$12,$H5258)&gt;0),1,0)</f>
        <v>1</v>
      </c>
      <c r="U5258">
        <f t="shared" si="661"/>
        <v>3330</v>
      </c>
      <c r="V5258">
        <f t="shared" si="662"/>
        <v>74</v>
      </c>
      <c r="W5258">
        <f t="shared" si="663"/>
        <v>1465.2</v>
      </c>
    </row>
    <row r="5259" spans="1:23" ht="15.75" customHeight="1" x14ac:dyDescent="0.3">
      <c r="A5259" s="2" t="s">
        <v>25</v>
      </c>
      <c r="B5259" s="2">
        <v>1128299</v>
      </c>
      <c r="C5259" s="3">
        <v>44244</v>
      </c>
      <c r="D5259" s="12" t="str" cm="1">
        <f t="array" ref="D5259">_xlfn.SWITCH(WEEKDAY(C5259,2), 1, "Lundi", 2, "Mardi", 3, "Mercredi", 4, "Jeudi", 5, "Vendredi", 6, "Samedi", 7, "Dimanche", "Erreur")</f>
        <v>Mercredi</v>
      </c>
      <c r="E5259" s="2" t="s">
        <v>47</v>
      </c>
      <c r="F5259" s="2" t="s">
        <v>48</v>
      </c>
      <c r="G5259" s="2" t="s">
        <v>67</v>
      </c>
      <c r="H5259" s="4" t="s">
        <v>21</v>
      </c>
      <c r="I5259" s="5">
        <v>52</v>
      </c>
      <c r="J5259" s="6">
        <v>60</v>
      </c>
      <c r="K5259" s="7">
        <v>3120</v>
      </c>
      <c r="L5259" s="7">
        <v>998.4</v>
      </c>
      <c r="M5259" s="8">
        <v>0.32</v>
      </c>
      <c r="N5259" s="2" t="s">
        <v>82</v>
      </c>
      <c r="O5259">
        <f t="shared" si="656"/>
        <v>2021</v>
      </c>
      <c r="P5259">
        <f t="shared" si="657"/>
        <v>2</v>
      </c>
      <c r="Q5259" t="str">
        <f t="shared" si="658"/>
        <v>févr</v>
      </c>
      <c r="R5259" t="str">
        <f t="shared" si="659"/>
        <v>Florida</v>
      </c>
      <c r="S5259" t="str">
        <f t="shared" si="660"/>
        <v>2021-02</v>
      </c>
      <c r="T5259">
        <f>IF(AND(COUNTIF(Calculs!$Q$2:$Q$12,$O5259)&gt;0,COUNTIF(Calculs!$S$2:$S$12,$E5259)&gt;0,COUNTIF(Calculs!$U$2:$U$12,$H5259)&gt;0),1,0)</f>
        <v>1</v>
      </c>
      <c r="U5259">
        <f t="shared" si="661"/>
        <v>3120</v>
      </c>
      <c r="V5259">
        <f t="shared" si="662"/>
        <v>60</v>
      </c>
      <c r="W5259">
        <f t="shared" si="663"/>
        <v>998.4</v>
      </c>
    </row>
    <row r="5260" spans="1:23" ht="15.75" customHeight="1" x14ac:dyDescent="0.3">
      <c r="A5260" s="2" t="s">
        <v>25</v>
      </c>
      <c r="B5260" s="2">
        <v>1128299</v>
      </c>
      <c r="C5260" s="3">
        <v>44244</v>
      </c>
      <c r="D5260" s="12" t="str" cm="1">
        <f t="array" ref="D5260">_xlfn.SWITCH(WEEKDAY(C5260,2), 1, "Lundi", 2, "Mardi", 3, "Mercredi", 4, "Jeudi", 5, "Vendredi", 6, "Samedi", 7, "Dimanche", "Erreur")</f>
        <v>Mercredi</v>
      </c>
      <c r="E5260" s="2" t="s">
        <v>47</v>
      </c>
      <c r="F5260" s="2" t="s">
        <v>48</v>
      </c>
      <c r="G5260" s="2" t="s">
        <v>67</v>
      </c>
      <c r="H5260" s="4" t="s">
        <v>22</v>
      </c>
      <c r="I5260" s="5">
        <v>47</v>
      </c>
      <c r="J5260" s="6">
        <v>108</v>
      </c>
      <c r="K5260" s="7">
        <v>5076</v>
      </c>
      <c r="L5260" s="7">
        <v>2944.0800000000004</v>
      </c>
      <c r="M5260" s="8">
        <v>0.58000000000000007</v>
      </c>
      <c r="N5260" s="2" t="s">
        <v>82</v>
      </c>
      <c r="O5260">
        <f t="shared" si="656"/>
        <v>2021</v>
      </c>
      <c r="P5260">
        <f t="shared" si="657"/>
        <v>2</v>
      </c>
      <c r="Q5260" t="str">
        <f t="shared" si="658"/>
        <v>févr</v>
      </c>
      <c r="R5260" t="str">
        <f t="shared" si="659"/>
        <v>Florida</v>
      </c>
      <c r="S5260" t="str">
        <f t="shared" si="660"/>
        <v>2021-02</v>
      </c>
      <c r="T5260">
        <f>IF(AND(COUNTIF(Calculs!$Q$2:$Q$12,$O5260)&gt;0,COUNTIF(Calculs!$S$2:$S$12,$E5260)&gt;0,COUNTIF(Calculs!$U$2:$U$12,$H5260)&gt;0),1,0)</f>
        <v>1</v>
      </c>
      <c r="U5260">
        <f t="shared" si="661"/>
        <v>5076</v>
      </c>
      <c r="V5260">
        <f t="shared" si="662"/>
        <v>108</v>
      </c>
      <c r="W5260">
        <f t="shared" si="663"/>
        <v>2944.0800000000004</v>
      </c>
    </row>
    <row r="5261" spans="1:23" ht="15.75" customHeight="1" x14ac:dyDescent="0.3">
      <c r="A5261" s="2" t="s">
        <v>25</v>
      </c>
      <c r="B5261" s="2">
        <v>1128299</v>
      </c>
      <c r="C5261" s="3">
        <v>44271</v>
      </c>
      <c r="D5261" s="12" t="str" cm="1">
        <f t="array" ref="D5261">_xlfn.SWITCH(WEEKDAY(C5261,2), 1, "Lundi", 2, "Mardi", 3, "Mercredi", 4, "Jeudi", 5, "Vendredi", 6, "Samedi", 7, "Dimanche", "Erreur")</f>
        <v>Mardi</v>
      </c>
      <c r="E5261" s="2" t="s">
        <v>47</v>
      </c>
      <c r="F5261" s="2" t="s">
        <v>48</v>
      </c>
      <c r="G5261" s="2" t="s">
        <v>67</v>
      </c>
      <c r="H5261" s="4" t="s">
        <v>16</v>
      </c>
      <c r="I5261" s="5">
        <v>46</v>
      </c>
      <c r="J5261" s="6">
        <v>160</v>
      </c>
      <c r="K5261" s="7">
        <v>7360</v>
      </c>
      <c r="L5261" s="7">
        <v>3017.6</v>
      </c>
      <c r="M5261" s="8">
        <v>0.41</v>
      </c>
      <c r="N5261" s="2" t="s">
        <v>82</v>
      </c>
      <c r="O5261">
        <f t="shared" si="656"/>
        <v>2021</v>
      </c>
      <c r="P5261">
        <f t="shared" si="657"/>
        <v>3</v>
      </c>
      <c r="Q5261" t="str">
        <f t="shared" si="658"/>
        <v>mars</v>
      </c>
      <c r="R5261" t="str">
        <f t="shared" si="659"/>
        <v>Florida</v>
      </c>
      <c r="S5261" t="str">
        <f t="shared" si="660"/>
        <v>2021-03</v>
      </c>
      <c r="T5261">
        <f>IF(AND(COUNTIF(Calculs!$Q$2:$Q$12,$O5261)&gt;0,COUNTIF(Calculs!$S$2:$S$12,$E5261)&gt;0,COUNTIF(Calculs!$U$2:$U$12,$H5261)&gt;0),1,0)</f>
        <v>1</v>
      </c>
      <c r="U5261">
        <f t="shared" si="661"/>
        <v>7360</v>
      </c>
      <c r="V5261">
        <f t="shared" si="662"/>
        <v>160</v>
      </c>
      <c r="W5261">
        <f t="shared" si="663"/>
        <v>3017.6</v>
      </c>
    </row>
    <row r="5262" spans="1:23" ht="15.75" customHeight="1" x14ac:dyDescent="0.3">
      <c r="A5262" s="2" t="s">
        <v>25</v>
      </c>
      <c r="B5262" s="2">
        <v>1128299</v>
      </c>
      <c r="C5262" s="3">
        <v>44271</v>
      </c>
      <c r="D5262" s="12" t="str" cm="1">
        <f t="array" ref="D5262">_xlfn.SWITCH(WEEKDAY(C5262,2), 1, "Lundi", 2, "Mardi", 3, "Mercredi", 4, "Jeudi", 5, "Vendredi", 6, "Samedi", 7, "Dimanche", "Erreur")</f>
        <v>Mardi</v>
      </c>
      <c r="E5262" s="2" t="s">
        <v>47</v>
      </c>
      <c r="F5262" s="2" t="s">
        <v>48</v>
      </c>
      <c r="G5262" s="2" t="s">
        <v>67</v>
      </c>
      <c r="H5262" s="4" t="s">
        <v>18</v>
      </c>
      <c r="I5262" s="5">
        <v>58</v>
      </c>
      <c r="J5262" s="6">
        <v>100</v>
      </c>
      <c r="K5262" s="7">
        <v>5800</v>
      </c>
      <c r="L5262" s="7">
        <v>2204</v>
      </c>
      <c r="M5262" s="8">
        <v>0.38</v>
      </c>
      <c r="N5262" s="2" t="s">
        <v>82</v>
      </c>
      <c r="O5262">
        <f t="shared" si="656"/>
        <v>2021</v>
      </c>
      <c r="P5262">
        <f t="shared" si="657"/>
        <v>3</v>
      </c>
      <c r="Q5262" t="str">
        <f t="shared" si="658"/>
        <v>mars</v>
      </c>
      <c r="R5262" t="str">
        <f t="shared" si="659"/>
        <v>Florida</v>
      </c>
      <c r="S5262" t="str">
        <f t="shared" si="660"/>
        <v>2021-03</v>
      </c>
      <c r="T5262">
        <f>IF(AND(COUNTIF(Calculs!$Q$2:$Q$12,$O5262)&gt;0,COUNTIF(Calculs!$S$2:$S$12,$E5262)&gt;0,COUNTIF(Calculs!$U$2:$U$12,$H5262)&gt;0),1,0)</f>
        <v>1</v>
      </c>
      <c r="U5262">
        <f t="shared" si="661"/>
        <v>5800</v>
      </c>
      <c r="V5262">
        <f t="shared" si="662"/>
        <v>100</v>
      </c>
      <c r="W5262">
        <f t="shared" si="663"/>
        <v>2204</v>
      </c>
    </row>
    <row r="5263" spans="1:23" ht="15.75" customHeight="1" x14ac:dyDescent="0.3">
      <c r="A5263" s="2" t="s">
        <v>25</v>
      </c>
      <c r="B5263" s="2">
        <v>1128299</v>
      </c>
      <c r="C5263" s="3">
        <v>44271</v>
      </c>
      <c r="D5263" s="12" t="str" cm="1">
        <f t="array" ref="D5263">_xlfn.SWITCH(WEEKDAY(C5263,2), 1, "Lundi", 2, "Mardi", 3, "Mercredi", 4, "Jeudi", 5, "Vendredi", 6, "Samedi", 7, "Dimanche", "Erreur")</f>
        <v>Mardi</v>
      </c>
      <c r="E5263" s="2" t="s">
        <v>47</v>
      </c>
      <c r="F5263" s="2" t="s">
        <v>48</v>
      </c>
      <c r="G5263" s="2" t="s">
        <v>67</v>
      </c>
      <c r="H5263" s="4" t="s">
        <v>19</v>
      </c>
      <c r="I5263" s="5">
        <v>59</v>
      </c>
      <c r="J5263" s="6">
        <v>115</v>
      </c>
      <c r="K5263" s="7">
        <v>6785</v>
      </c>
      <c r="L5263" s="7">
        <v>2917.55</v>
      </c>
      <c r="M5263" s="8">
        <v>0.43</v>
      </c>
      <c r="N5263" s="2" t="s">
        <v>82</v>
      </c>
      <c r="O5263">
        <f t="shared" si="656"/>
        <v>2021</v>
      </c>
      <c r="P5263">
        <f t="shared" si="657"/>
        <v>3</v>
      </c>
      <c r="Q5263" t="str">
        <f t="shared" si="658"/>
        <v>mars</v>
      </c>
      <c r="R5263" t="str">
        <f t="shared" si="659"/>
        <v>Florida</v>
      </c>
      <c r="S5263" t="str">
        <f t="shared" si="660"/>
        <v>2021-03</v>
      </c>
      <c r="T5263">
        <f>IF(AND(COUNTIF(Calculs!$Q$2:$Q$12,$O5263)&gt;0,COUNTIF(Calculs!$S$2:$S$12,$E5263)&gt;0,COUNTIF(Calculs!$U$2:$U$12,$H5263)&gt;0),1,0)</f>
        <v>1</v>
      </c>
      <c r="U5263">
        <f t="shared" si="661"/>
        <v>6785</v>
      </c>
      <c r="V5263">
        <f t="shared" si="662"/>
        <v>115</v>
      </c>
      <c r="W5263">
        <f t="shared" si="663"/>
        <v>2917.55</v>
      </c>
    </row>
    <row r="5264" spans="1:23" ht="15.75" customHeight="1" x14ac:dyDescent="0.3">
      <c r="A5264" s="2" t="s">
        <v>25</v>
      </c>
      <c r="B5264" s="2">
        <v>1128299</v>
      </c>
      <c r="C5264" s="3">
        <v>44271</v>
      </c>
      <c r="D5264" s="12" t="str" cm="1">
        <f t="array" ref="D5264">_xlfn.SWITCH(WEEKDAY(C5264,2), 1, "Lundi", 2, "Mardi", 3, "Mercredi", 4, "Jeudi", 5, "Vendredi", 6, "Samedi", 7, "Dimanche", "Erreur")</f>
        <v>Mardi</v>
      </c>
      <c r="E5264" s="2" t="s">
        <v>47</v>
      </c>
      <c r="F5264" s="2" t="s">
        <v>48</v>
      </c>
      <c r="G5264" s="2" t="s">
        <v>67</v>
      </c>
      <c r="H5264" s="4" t="s">
        <v>20</v>
      </c>
      <c r="I5264" s="5">
        <v>58</v>
      </c>
      <c r="J5264" s="6">
        <v>91</v>
      </c>
      <c r="K5264" s="7">
        <v>5278</v>
      </c>
      <c r="L5264" s="7">
        <v>2216.7599999999998</v>
      </c>
      <c r="M5264" s="8">
        <v>0.42</v>
      </c>
      <c r="N5264" s="2" t="s">
        <v>82</v>
      </c>
      <c r="O5264">
        <f t="shared" si="656"/>
        <v>2021</v>
      </c>
      <c r="P5264">
        <f t="shared" si="657"/>
        <v>3</v>
      </c>
      <c r="Q5264" t="str">
        <f t="shared" si="658"/>
        <v>mars</v>
      </c>
      <c r="R5264" t="str">
        <f t="shared" si="659"/>
        <v>Florida</v>
      </c>
      <c r="S5264" t="str">
        <f t="shared" si="660"/>
        <v>2021-03</v>
      </c>
      <c r="T5264">
        <f>IF(AND(COUNTIF(Calculs!$Q$2:$Q$12,$O5264)&gt;0,COUNTIF(Calculs!$S$2:$S$12,$E5264)&gt;0,COUNTIF(Calculs!$U$2:$U$12,$H5264)&gt;0),1,0)</f>
        <v>1</v>
      </c>
      <c r="U5264">
        <f t="shared" si="661"/>
        <v>5278</v>
      </c>
      <c r="V5264">
        <f t="shared" si="662"/>
        <v>91</v>
      </c>
      <c r="W5264">
        <f t="shared" si="663"/>
        <v>2216.7599999999998</v>
      </c>
    </row>
    <row r="5265" spans="1:23" ht="15.75" customHeight="1" x14ac:dyDescent="0.3">
      <c r="A5265" s="2" t="s">
        <v>25</v>
      </c>
      <c r="B5265" s="2">
        <v>1128299</v>
      </c>
      <c r="C5265" s="3">
        <v>44271</v>
      </c>
      <c r="D5265" s="12" t="str" cm="1">
        <f t="array" ref="D5265">_xlfn.SWITCH(WEEKDAY(C5265,2), 1, "Lundi", 2, "Mardi", 3, "Mercredi", 4, "Jeudi", 5, "Vendredi", 6, "Samedi", 7, "Dimanche", "Erreur")</f>
        <v>Mardi</v>
      </c>
      <c r="E5265" s="2" t="s">
        <v>47</v>
      </c>
      <c r="F5265" s="2" t="s">
        <v>48</v>
      </c>
      <c r="G5265" s="2" t="s">
        <v>67</v>
      </c>
      <c r="H5265" s="4" t="s">
        <v>21</v>
      </c>
      <c r="I5265" s="5">
        <v>61</v>
      </c>
      <c r="J5265" s="6">
        <v>44</v>
      </c>
      <c r="K5265" s="7">
        <v>2684</v>
      </c>
      <c r="L5265" s="7">
        <v>885.72</v>
      </c>
      <c r="M5265" s="8">
        <v>0.33</v>
      </c>
      <c r="N5265" s="2" t="s">
        <v>82</v>
      </c>
      <c r="O5265">
        <f t="shared" si="656"/>
        <v>2021</v>
      </c>
      <c r="P5265">
        <f t="shared" si="657"/>
        <v>3</v>
      </c>
      <c r="Q5265" t="str">
        <f t="shared" si="658"/>
        <v>mars</v>
      </c>
      <c r="R5265" t="str">
        <f t="shared" si="659"/>
        <v>Florida</v>
      </c>
      <c r="S5265" t="str">
        <f t="shared" si="660"/>
        <v>2021-03</v>
      </c>
      <c r="T5265">
        <f>IF(AND(COUNTIF(Calculs!$Q$2:$Q$12,$O5265)&gt;0,COUNTIF(Calculs!$S$2:$S$12,$E5265)&gt;0,COUNTIF(Calculs!$U$2:$U$12,$H5265)&gt;0),1,0)</f>
        <v>1</v>
      </c>
      <c r="U5265">
        <f t="shared" si="661"/>
        <v>2684</v>
      </c>
      <c r="V5265">
        <f t="shared" si="662"/>
        <v>44</v>
      </c>
      <c r="W5265">
        <f t="shared" si="663"/>
        <v>885.72</v>
      </c>
    </row>
    <row r="5266" spans="1:23" ht="15.75" customHeight="1" x14ac:dyDescent="0.3">
      <c r="A5266" s="2" t="s">
        <v>25</v>
      </c>
      <c r="B5266" s="2">
        <v>1128299</v>
      </c>
      <c r="C5266" s="3">
        <v>44271</v>
      </c>
      <c r="D5266" s="12" t="str" cm="1">
        <f t="array" ref="D5266">_xlfn.SWITCH(WEEKDAY(C5266,2), 1, "Lundi", 2, "Mardi", 3, "Mercredi", 4, "Jeudi", 5, "Vendredi", 6, "Samedi", 7, "Dimanche", "Erreur")</f>
        <v>Mardi</v>
      </c>
      <c r="E5266" s="2" t="s">
        <v>47</v>
      </c>
      <c r="F5266" s="2" t="s">
        <v>48</v>
      </c>
      <c r="G5266" s="2" t="s">
        <v>67</v>
      </c>
      <c r="H5266" s="4" t="s">
        <v>22</v>
      </c>
      <c r="I5266" s="5">
        <v>54</v>
      </c>
      <c r="J5266" s="6">
        <v>101</v>
      </c>
      <c r="K5266" s="7">
        <v>5454</v>
      </c>
      <c r="L5266" s="7">
        <v>3272.4</v>
      </c>
      <c r="M5266" s="8">
        <v>0.6</v>
      </c>
      <c r="N5266" s="2" t="s">
        <v>82</v>
      </c>
      <c r="O5266">
        <f t="shared" si="656"/>
        <v>2021</v>
      </c>
      <c r="P5266">
        <f t="shared" si="657"/>
        <v>3</v>
      </c>
      <c r="Q5266" t="str">
        <f t="shared" si="658"/>
        <v>mars</v>
      </c>
      <c r="R5266" t="str">
        <f t="shared" si="659"/>
        <v>Florida</v>
      </c>
      <c r="S5266" t="str">
        <f t="shared" si="660"/>
        <v>2021-03</v>
      </c>
      <c r="T5266">
        <f>IF(AND(COUNTIF(Calculs!$Q$2:$Q$12,$O5266)&gt;0,COUNTIF(Calculs!$S$2:$S$12,$E5266)&gt;0,COUNTIF(Calculs!$U$2:$U$12,$H5266)&gt;0),1,0)</f>
        <v>1</v>
      </c>
      <c r="U5266">
        <f t="shared" si="661"/>
        <v>5454</v>
      </c>
      <c r="V5266">
        <f t="shared" si="662"/>
        <v>101</v>
      </c>
      <c r="W5266">
        <f t="shared" si="663"/>
        <v>3272.4</v>
      </c>
    </row>
    <row r="5267" spans="1:23" ht="15.75" customHeight="1" x14ac:dyDescent="0.3">
      <c r="A5267" s="2" t="s">
        <v>24</v>
      </c>
      <c r="B5267" s="2">
        <v>1128299</v>
      </c>
      <c r="C5267" s="3">
        <v>44303</v>
      </c>
      <c r="D5267" s="12" t="str" cm="1">
        <f t="array" ref="D5267">_xlfn.SWITCH(WEEKDAY(C5267,2), 1, "Lundi", 2, "Mardi", 3, "Mercredi", 4, "Jeudi", 5, "Vendredi", 6, "Samedi", 7, "Dimanche", "Erreur")</f>
        <v>Samedi</v>
      </c>
      <c r="E5267" s="2" t="s">
        <v>47</v>
      </c>
      <c r="F5267" s="2" t="s">
        <v>48</v>
      </c>
      <c r="G5267" s="2" t="s">
        <v>67</v>
      </c>
      <c r="H5267" s="4" t="s">
        <v>16</v>
      </c>
      <c r="I5267" s="5">
        <v>62</v>
      </c>
      <c r="J5267" s="6">
        <v>138</v>
      </c>
      <c r="K5267" s="7">
        <v>8556</v>
      </c>
      <c r="L5267" s="7">
        <v>3593.52</v>
      </c>
      <c r="M5267" s="8">
        <v>0.42</v>
      </c>
      <c r="N5267" s="2" t="s">
        <v>82</v>
      </c>
      <c r="O5267">
        <f t="shared" si="656"/>
        <v>2021</v>
      </c>
      <c r="P5267">
        <f t="shared" si="657"/>
        <v>4</v>
      </c>
      <c r="Q5267" t="str">
        <f t="shared" si="658"/>
        <v>avr</v>
      </c>
      <c r="R5267" t="str">
        <f t="shared" si="659"/>
        <v>Florida</v>
      </c>
      <c r="S5267" t="str">
        <f t="shared" si="660"/>
        <v>2021-04</v>
      </c>
      <c r="T5267">
        <f>IF(AND(COUNTIF(Calculs!$Q$2:$Q$12,$O5267)&gt;0,COUNTIF(Calculs!$S$2:$S$12,$E5267)&gt;0,COUNTIF(Calculs!$U$2:$U$12,$H5267)&gt;0),1,0)</f>
        <v>1</v>
      </c>
      <c r="U5267">
        <f t="shared" si="661"/>
        <v>8556</v>
      </c>
      <c r="V5267">
        <f t="shared" si="662"/>
        <v>138</v>
      </c>
      <c r="W5267">
        <f t="shared" si="663"/>
        <v>3593.52</v>
      </c>
    </row>
    <row r="5268" spans="1:23" ht="15.75" customHeight="1" x14ac:dyDescent="0.3">
      <c r="A5268" s="2" t="s">
        <v>24</v>
      </c>
      <c r="B5268" s="2">
        <v>1128299</v>
      </c>
      <c r="C5268" s="3">
        <v>44303</v>
      </c>
      <c r="D5268" s="12" t="str" cm="1">
        <f t="array" ref="D5268">_xlfn.SWITCH(WEEKDAY(C5268,2), 1, "Lundi", 2, "Mardi", 3, "Mercredi", 4, "Jeudi", 5, "Vendredi", 6, "Samedi", 7, "Dimanche", "Erreur")</f>
        <v>Samedi</v>
      </c>
      <c r="E5268" s="2" t="s">
        <v>47</v>
      </c>
      <c r="F5268" s="2" t="s">
        <v>48</v>
      </c>
      <c r="G5268" s="2" t="s">
        <v>67</v>
      </c>
      <c r="H5268" s="4" t="s">
        <v>18</v>
      </c>
      <c r="I5268" s="5">
        <v>66</v>
      </c>
      <c r="J5268" s="6">
        <v>98</v>
      </c>
      <c r="K5268" s="7">
        <v>6468</v>
      </c>
      <c r="L5268" s="7">
        <v>2263.7999999999997</v>
      </c>
      <c r="M5268" s="8">
        <v>0.35</v>
      </c>
      <c r="N5268" s="2" t="s">
        <v>82</v>
      </c>
      <c r="O5268">
        <f t="shared" si="656"/>
        <v>2021</v>
      </c>
      <c r="P5268">
        <f t="shared" si="657"/>
        <v>4</v>
      </c>
      <c r="Q5268" t="str">
        <f t="shared" si="658"/>
        <v>avr</v>
      </c>
      <c r="R5268" t="str">
        <f t="shared" si="659"/>
        <v>Florida</v>
      </c>
      <c r="S5268" t="str">
        <f t="shared" si="660"/>
        <v>2021-04</v>
      </c>
      <c r="T5268">
        <f>IF(AND(COUNTIF(Calculs!$Q$2:$Q$12,$O5268)&gt;0,COUNTIF(Calculs!$S$2:$S$12,$E5268)&gt;0,COUNTIF(Calculs!$U$2:$U$12,$H5268)&gt;0),1,0)</f>
        <v>1</v>
      </c>
      <c r="U5268">
        <f t="shared" si="661"/>
        <v>6468</v>
      </c>
      <c r="V5268">
        <f t="shared" si="662"/>
        <v>98</v>
      </c>
      <c r="W5268">
        <f t="shared" si="663"/>
        <v>2263.7999999999997</v>
      </c>
    </row>
    <row r="5269" spans="1:23" ht="15.75" customHeight="1" x14ac:dyDescent="0.3">
      <c r="A5269" s="2" t="s">
        <v>24</v>
      </c>
      <c r="B5269" s="2">
        <v>1128299</v>
      </c>
      <c r="C5269" s="3">
        <v>44303</v>
      </c>
      <c r="D5269" s="12" t="str" cm="1">
        <f t="array" ref="D5269">_xlfn.SWITCH(WEEKDAY(C5269,2), 1, "Lundi", 2, "Mardi", 3, "Mercredi", 4, "Jeudi", 5, "Vendredi", 6, "Samedi", 7, "Dimanche", "Erreur")</f>
        <v>Samedi</v>
      </c>
      <c r="E5269" s="2" t="s">
        <v>47</v>
      </c>
      <c r="F5269" s="2" t="s">
        <v>48</v>
      </c>
      <c r="G5269" s="2" t="s">
        <v>67</v>
      </c>
      <c r="H5269" s="4" t="s">
        <v>19</v>
      </c>
      <c r="I5269" s="5">
        <v>66</v>
      </c>
      <c r="J5269" s="6">
        <v>120</v>
      </c>
      <c r="K5269" s="7">
        <v>7920</v>
      </c>
      <c r="L5269" s="7">
        <v>3247.2</v>
      </c>
      <c r="M5269" s="8">
        <v>0.41</v>
      </c>
      <c r="N5269" s="2" t="s">
        <v>82</v>
      </c>
      <c r="O5269">
        <f t="shared" si="656"/>
        <v>2021</v>
      </c>
      <c r="P5269">
        <f t="shared" si="657"/>
        <v>4</v>
      </c>
      <c r="Q5269" t="str">
        <f t="shared" si="658"/>
        <v>avr</v>
      </c>
      <c r="R5269" t="str">
        <f t="shared" si="659"/>
        <v>Florida</v>
      </c>
      <c r="S5269" t="str">
        <f t="shared" si="660"/>
        <v>2021-04</v>
      </c>
      <c r="T5269">
        <f>IF(AND(COUNTIF(Calculs!$Q$2:$Q$12,$O5269)&gt;0,COUNTIF(Calculs!$S$2:$S$12,$E5269)&gt;0,COUNTIF(Calculs!$U$2:$U$12,$H5269)&gt;0),1,0)</f>
        <v>1</v>
      </c>
      <c r="U5269">
        <f t="shared" si="661"/>
        <v>7920</v>
      </c>
      <c r="V5269">
        <f t="shared" si="662"/>
        <v>120</v>
      </c>
      <c r="W5269">
        <f t="shared" si="663"/>
        <v>3247.2</v>
      </c>
    </row>
    <row r="5270" spans="1:23" ht="15.75" customHeight="1" x14ac:dyDescent="0.3">
      <c r="A5270" s="2" t="s">
        <v>24</v>
      </c>
      <c r="B5270" s="2">
        <v>1128299</v>
      </c>
      <c r="C5270" s="3">
        <v>44303</v>
      </c>
      <c r="D5270" s="12" t="str" cm="1">
        <f t="array" ref="D5270">_xlfn.SWITCH(WEEKDAY(C5270,2), 1, "Lundi", 2, "Mardi", 3, "Mercredi", 4, "Jeudi", 5, "Vendredi", 6, "Samedi", 7, "Dimanche", "Erreur")</f>
        <v>Samedi</v>
      </c>
      <c r="E5270" s="2" t="s">
        <v>47</v>
      </c>
      <c r="F5270" s="2" t="s">
        <v>48</v>
      </c>
      <c r="G5270" s="2" t="s">
        <v>67</v>
      </c>
      <c r="H5270" s="4" t="s">
        <v>20</v>
      </c>
      <c r="I5270" s="5">
        <v>52</v>
      </c>
      <c r="J5270" s="6">
        <v>84</v>
      </c>
      <c r="K5270" s="7">
        <v>4368</v>
      </c>
      <c r="L5270" s="7">
        <v>1965.6</v>
      </c>
      <c r="M5270" s="8">
        <v>0.44999999999999996</v>
      </c>
      <c r="N5270" s="2" t="s">
        <v>82</v>
      </c>
      <c r="O5270">
        <f t="shared" si="656"/>
        <v>2021</v>
      </c>
      <c r="P5270">
        <f t="shared" si="657"/>
        <v>4</v>
      </c>
      <c r="Q5270" t="str">
        <f t="shared" si="658"/>
        <v>avr</v>
      </c>
      <c r="R5270" t="str">
        <f t="shared" si="659"/>
        <v>Florida</v>
      </c>
      <c r="S5270" t="str">
        <f t="shared" si="660"/>
        <v>2021-04</v>
      </c>
      <c r="T5270">
        <f>IF(AND(COUNTIF(Calculs!$Q$2:$Q$12,$O5270)&gt;0,COUNTIF(Calculs!$S$2:$S$12,$E5270)&gt;0,COUNTIF(Calculs!$U$2:$U$12,$H5270)&gt;0),1,0)</f>
        <v>1</v>
      </c>
      <c r="U5270">
        <f t="shared" si="661"/>
        <v>4368</v>
      </c>
      <c r="V5270">
        <f t="shared" si="662"/>
        <v>84</v>
      </c>
      <c r="W5270">
        <f t="shared" si="663"/>
        <v>1965.6</v>
      </c>
    </row>
    <row r="5271" spans="1:23" ht="15.75" customHeight="1" x14ac:dyDescent="0.3">
      <c r="A5271" s="2" t="s">
        <v>24</v>
      </c>
      <c r="B5271" s="2">
        <v>1128299</v>
      </c>
      <c r="C5271" s="3">
        <v>44303</v>
      </c>
      <c r="D5271" s="12" t="str" cm="1">
        <f t="array" ref="D5271">_xlfn.SWITCH(WEEKDAY(C5271,2), 1, "Lundi", 2, "Mardi", 3, "Mercredi", 4, "Jeudi", 5, "Vendredi", 6, "Samedi", 7, "Dimanche", "Erreur")</f>
        <v>Samedi</v>
      </c>
      <c r="E5271" s="2" t="s">
        <v>47</v>
      </c>
      <c r="F5271" s="2" t="s">
        <v>48</v>
      </c>
      <c r="G5271" s="2" t="s">
        <v>67</v>
      </c>
      <c r="H5271" s="4" t="s">
        <v>21</v>
      </c>
      <c r="I5271" s="5">
        <v>59</v>
      </c>
      <c r="J5271" s="6">
        <v>58</v>
      </c>
      <c r="K5271" s="7">
        <v>3422</v>
      </c>
      <c r="L5271" s="7">
        <v>1197.6999999999998</v>
      </c>
      <c r="M5271" s="8">
        <v>0.35</v>
      </c>
      <c r="N5271" s="2" t="s">
        <v>82</v>
      </c>
      <c r="O5271">
        <f t="shared" si="656"/>
        <v>2021</v>
      </c>
      <c r="P5271">
        <f t="shared" si="657"/>
        <v>4</v>
      </c>
      <c r="Q5271" t="str">
        <f t="shared" si="658"/>
        <v>avr</v>
      </c>
      <c r="R5271" t="str">
        <f t="shared" si="659"/>
        <v>Florida</v>
      </c>
      <c r="S5271" t="str">
        <f t="shared" si="660"/>
        <v>2021-04</v>
      </c>
      <c r="T5271">
        <f>IF(AND(COUNTIF(Calculs!$Q$2:$Q$12,$O5271)&gt;0,COUNTIF(Calculs!$S$2:$S$12,$E5271)&gt;0,COUNTIF(Calculs!$U$2:$U$12,$H5271)&gt;0),1,0)</f>
        <v>1</v>
      </c>
      <c r="U5271">
        <f t="shared" si="661"/>
        <v>3422</v>
      </c>
      <c r="V5271">
        <f t="shared" si="662"/>
        <v>58</v>
      </c>
      <c r="W5271">
        <f t="shared" si="663"/>
        <v>1197.6999999999998</v>
      </c>
    </row>
    <row r="5272" spans="1:23" ht="15.75" customHeight="1" x14ac:dyDescent="0.3">
      <c r="A5272" s="2" t="s">
        <v>24</v>
      </c>
      <c r="B5272" s="2">
        <v>1128299</v>
      </c>
      <c r="C5272" s="3">
        <v>44303</v>
      </c>
      <c r="D5272" s="12" t="str" cm="1">
        <f t="array" ref="D5272">_xlfn.SWITCH(WEEKDAY(C5272,2), 1, "Lundi", 2, "Mardi", 3, "Mercredi", 4, "Jeudi", 5, "Vendredi", 6, "Samedi", 7, "Dimanche", "Erreur")</f>
        <v>Samedi</v>
      </c>
      <c r="E5272" s="2" t="s">
        <v>47</v>
      </c>
      <c r="F5272" s="2" t="s">
        <v>48</v>
      </c>
      <c r="G5272" s="2" t="s">
        <v>67</v>
      </c>
      <c r="H5272" s="4" t="s">
        <v>22</v>
      </c>
      <c r="I5272" s="5">
        <v>72</v>
      </c>
      <c r="J5272" s="6">
        <v>109</v>
      </c>
      <c r="K5272" s="7">
        <v>7848</v>
      </c>
      <c r="L5272" s="7">
        <v>4708.8</v>
      </c>
      <c r="M5272" s="8">
        <v>0.6</v>
      </c>
      <c r="N5272" s="2" t="s">
        <v>82</v>
      </c>
      <c r="O5272">
        <f t="shared" si="656"/>
        <v>2021</v>
      </c>
      <c r="P5272">
        <f t="shared" si="657"/>
        <v>4</v>
      </c>
      <c r="Q5272" t="str">
        <f t="shared" si="658"/>
        <v>avr</v>
      </c>
      <c r="R5272" t="str">
        <f t="shared" si="659"/>
        <v>Florida</v>
      </c>
      <c r="S5272" t="str">
        <f t="shared" si="660"/>
        <v>2021-04</v>
      </c>
      <c r="T5272">
        <f>IF(AND(COUNTIF(Calculs!$Q$2:$Q$12,$O5272)&gt;0,COUNTIF(Calculs!$S$2:$S$12,$E5272)&gt;0,COUNTIF(Calculs!$U$2:$U$12,$H5272)&gt;0),1,0)</f>
        <v>1</v>
      </c>
      <c r="U5272">
        <f t="shared" si="661"/>
        <v>7848</v>
      </c>
      <c r="V5272">
        <f t="shared" si="662"/>
        <v>109</v>
      </c>
      <c r="W5272">
        <f t="shared" si="663"/>
        <v>4708.8</v>
      </c>
    </row>
    <row r="5273" spans="1:23" ht="15.75" customHeight="1" x14ac:dyDescent="0.3">
      <c r="A5273" s="2" t="s">
        <v>24</v>
      </c>
      <c r="B5273" s="2">
        <v>1128299</v>
      </c>
      <c r="C5273" s="3">
        <v>44334</v>
      </c>
      <c r="D5273" s="12" t="str" cm="1">
        <f t="array" ref="D5273">_xlfn.SWITCH(WEEKDAY(C5273,2), 1, "Lundi", 2, "Mardi", 3, "Mercredi", 4, "Jeudi", 5, "Vendredi", 6, "Samedi", 7, "Dimanche", "Erreur")</f>
        <v>Mardi</v>
      </c>
      <c r="E5273" s="2" t="s">
        <v>47</v>
      </c>
      <c r="F5273" s="2" t="s">
        <v>48</v>
      </c>
      <c r="G5273" s="2" t="s">
        <v>67</v>
      </c>
      <c r="H5273" s="4" t="s">
        <v>16</v>
      </c>
      <c r="I5273" s="5">
        <v>58</v>
      </c>
      <c r="J5273" s="6">
        <v>155</v>
      </c>
      <c r="K5273" s="7">
        <v>8990</v>
      </c>
      <c r="L5273" s="7">
        <v>3865.7</v>
      </c>
      <c r="M5273" s="8">
        <v>0.43</v>
      </c>
      <c r="N5273" s="2" t="s">
        <v>82</v>
      </c>
      <c r="O5273">
        <f t="shared" si="656"/>
        <v>2021</v>
      </c>
      <c r="P5273">
        <f t="shared" si="657"/>
        <v>5</v>
      </c>
      <c r="Q5273" t="str">
        <f t="shared" si="658"/>
        <v>mai</v>
      </c>
      <c r="R5273" t="str">
        <f t="shared" si="659"/>
        <v>Florida</v>
      </c>
      <c r="S5273" t="str">
        <f t="shared" si="660"/>
        <v>2021-05</v>
      </c>
      <c r="T5273">
        <f>IF(AND(COUNTIF(Calculs!$Q$2:$Q$12,$O5273)&gt;0,COUNTIF(Calculs!$S$2:$S$12,$E5273)&gt;0,COUNTIF(Calculs!$U$2:$U$12,$H5273)&gt;0),1,0)</f>
        <v>1</v>
      </c>
      <c r="U5273">
        <f t="shared" si="661"/>
        <v>8990</v>
      </c>
      <c r="V5273">
        <f t="shared" si="662"/>
        <v>155</v>
      </c>
      <c r="W5273">
        <f t="shared" si="663"/>
        <v>3865.7</v>
      </c>
    </row>
    <row r="5274" spans="1:23" ht="15.75" customHeight="1" x14ac:dyDescent="0.3">
      <c r="A5274" s="2" t="s">
        <v>24</v>
      </c>
      <c r="B5274" s="2">
        <v>1128299</v>
      </c>
      <c r="C5274" s="3">
        <v>44334</v>
      </c>
      <c r="D5274" s="12" t="str" cm="1">
        <f t="array" ref="D5274">_xlfn.SWITCH(WEEKDAY(C5274,2), 1, "Lundi", 2, "Mardi", 3, "Mercredi", 4, "Jeudi", 5, "Vendredi", 6, "Samedi", 7, "Dimanche", "Erreur")</f>
        <v>Mardi</v>
      </c>
      <c r="E5274" s="2" t="s">
        <v>47</v>
      </c>
      <c r="F5274" s="2" t="s">
        <v>48</v>
      </c>
      <c r="G5274" s="2" t="s">
        <v>67</v>
      </c>
      <c r="H5274" s="4" t="s">
        <v>18</v>
      </c>
      <c r="I5274" s="5">
        <v>60</v>
      </c>
      <c r="J5274" s="6">
        <v>128</v>
      </c>
      <c r="K5274" s="7">
        <v>7680</v>
      </c>
      <c r="L5274" s="7">
        <v>3072</v>
      </c>
      <c r="M5274" s="8">
        <v>0.4</v>
      </c>
      <c r="N5274" s="2" t="s">
        <v>82</v>
      </c>
      <c r="O5274">
        <f t="shared" si="656"/>
        <v>2021</v>
      </c>
      <c r="P5274">
        <f t="shared" si="657"/>
        <v>5</v>
      </c>
      <c r="Q5274" t="str">
        <f t="shared" si="658"/>
        <v>mai</v>
      </c>
      <c r="R5274" t="str">
        <f t="shared" si="659"/>
        <v>Florida</v>
      </c>
      <c r="S5274" t="str">
        <f t="shared" si="660"/>
        <v>2021-05</v>
      </c>
      <c r="T5274">
        <f>IF(AND(COUNTIF(Calculs!$Q$2:$Q$12,$O5274)&gt;0,COUNTIF(Calculs!$S$2:$S$12,$E5274)&gt;0,COUNTIF(Calculs!$U$2:$U$12,$H5274)&gt;0),1,0)</f>
        <v>1</v>
      </c>
      <c r="U5274">
        <f t="shared" si="661"/>
        <v>7680</v>
      </c>
      <c r="V5274">
        <f t="shared" si="662"/>
        <v>128</v>
      </c>
      <c r="W5274">
        <f t="shared" si="663"/>
        <v>3072</v>
      </c>
    </row>
    <row r="5275" spans="1:23" ht="15.75" customHeight="1" x14ac:dyDescent="0.3">
      <c r="A5275" s="2" t="s">
        <v>24</v>
      </c>
      <c r="B5275" s="2">
        <v>1128299</v>
      </c>
      <c r="C5275" s="3">
        <v>44334</v>
      </c>
      <c r="D5275" s="12" t="str" cm="1">
        <f t="array" ref="D5275">_xlfn.SWITCH(WEEKDAY(C5275,2), 1, "Lundi", 2, "Mardi", 3, "Mercredi", 4, "Jeudi", 5, "Vendredi", 6, "Samedi", 7, "Dimanche", "Erreur")</f>
        <v>Mardi</v>
      </c>
      <c r="E5275" s="2" t="s">
        <v>47</v>
      </c>
      <c r="F5275" s="2" t="s">
        <v>48</v>
      </c>
      <c r="G5275" s="2" t="s">
        <v>67</v>
      </c>
      <c r="H5275" s="4" t="s">
        <v>19</v>
      </c>
      <c r="I5275" s="5">
        <v>59</v>
      </c>
      <c r="J5275" s="6">
        <v>119</v>
      </c>
      <c r="K5275" s="7">
        <v>7021</v>
      </c>
      <c r="L5275" s="7">
        <v>3159.45</v>
      </c>
      <c r="M5275" s="8">
        <v>0.44999999999999996</v>
      </c>
      <c r="N5275" s="2" t="s">
        <v>82</v>
      </c>
      <c r="O5275">
        <f t="shared" si="656"/>
        <v>2021</v>
      </c>
      <c r="P5275">
        <f t="shared" si="657"/>
        <v>5</v>
      </c>
      <c r="Q5275" t="str">
        <f t="shared" si="658"/>
        <v>mai</v>
      </c>
      <c r="R5275" t="str">
        <f t="shared" si="659"/>
        <v>Florida</v>
      </c>
      <c r="S5275" t="str">
        <f t="shared" si="660"/>
        <v>2021-05</v>
      </c>
      <c r="T5275">
        <f>IF(AND(COUNTIF(Calculs!$Q$2:$Q$12,$O5275)&gt;0,COUNTIF(Calculs!$S$2:$S$12,$E5275)&gt;0,COUNTIF(Calculs!$U$2:$U$12,$H5275)&gt;0),1,0)</f>
        <v>1</v>
      </c>
      <c r="U5275">
        <f t="shared" si="661"/>
        <v>7021</v>
      </c>
      <c r="V5275">
        <f t="shared" si="662"/>
        <v>119</v>
      </c>
      <c r="W5275">
        <f t="shared" si="663"/>
        <v>3159.45</v>
      </c>
    </row>
    <row r="5276" spans="1:23" ht="15.75" customHeight="1" x14ac:dyDescent="0.3">
      <c r="A5276" s="2" t="s">
        <v>24</v>
      </c>
      <c r="B5276" s="2">
        <v>1128299</v>
      </c>
      <c r="C5276" s="3">
        <v>44334</v>
      </c>
      <c r="D5276" s="12" t="str" cm="1">
        <f t="array" ref="D5276">_xlfn.SWITCH(WEEKDAY(C5276,2), 1, "Lundi", 2, "Mardi", 3, "Mercredi", 4, "Jeudi", 5, "Vendredi", 6, "Samedi", 7, "Dimanche", "Erreur")</f>
        <v>Mardi</v>
      </c>
      <c r="E5276" s="2" t="s">
        <v>47</v>
      </c>
      <c r="F5276" s="2" t="s">
        <v>48</v>
      </c>
      <c r="G5276" s="2" t="s">
        <v>67</v>
      </c>
      <c r="H5276" s="4" t="s">
        <v>20</v>
      </c>
      <c r="I5276" s="5">
        <v>59</v>
      </c>
      <c r="J5276" s="6">
        <v>88</v>
      </c>
      <c r="K5276" s="7">
        <v>5192</v>
      </c>
      <c r="L5276" s="7">
        <v>2232.56</v>
      </c>
      <c r="M5276" s="8">
        <v>0.43</v>
      </c>
      <c r="N5276" s="2" t="s">
        <v>82</v>
      </c>
      <c r="O5276">
        <f t="shared" si="656"/>
        <v>2021</v>
      </c>
      <c r="P5276">
        <f t="shared" si="657"/>
        <v>5</v>
      </c>
      <c r="Q5276" t="str">
        <f t="shared" si="658"/>
        <v>mai</v>
      </c>
      <c r="R5276" t="str">
        <f t="shared" si="659"/>
        <v>Florida</v>
      </c>
      <c r="S5276" t="str">
        <f t="shared" si="660"/>
        <v>2021-05</v>
      </c>
      <c r="T5276">
        <f>IF(AND(COUNTIF(Calculs!$Q$2:$Q$12,$O5276)&gt;0,COUNTIF(Calculs!$S$2:$S$12,$E5276)&gt;0,COUNTIF(Calculs!$U$2:$U$12,$H5276)&gt;0),1,0)</f>
        <v>1</v>
      </c>
      <c r="U5276">
        <f t="shared" si="661"/>
        <v>5192</v>
      </c>
      <c r="V5276">
        <f t="shared" si="662"/>
        <v>88</v>
      </c>
      <c r="W5276">
        <f t="shared" si="663"/>
        <v>2232.56</v>
      </c>
    </row>
    <row r="5277" spans="1:23" ht="15.75" customHeight="1" x14ac:dyDescent="0.3">
      <c r="A5277" s="2" t="s">
        <v>24</v>
      </c>
      <c r="B5277" s="2">
        <v>1128299</v>
      </c>
      <c r="C5277" s="3">
        <v>44334</v>
      </c>
      <c r="D5277" s="12" t="str" cm="1">
        <f t="array" ref="D5277">_xlfn.SWITCH(WEEKDAY(C5277,2), 1, "Lundi", 2, "Mardi", 3, "Mercredi", 4, "Jeudi", 5, "Vendredi", 6, "Samedi", 7, "Dimanche", "Erreur")</f>
        <v>Mardi</v>
      </c>
      <c r="E5277" s="2" t="s">
        <v>47</v>
      </c>
      <c r="F5277" s="2" t="s">
        <v>48</v>
      </c>
      <c r="G5277" s="2" t="s">
        <v>67</v>
      </c>
      <c r="H5277" s="4" t="s">
        <v>21</v>
      </c>
      <c r="I5277" s="5">
        <v>52</v>
      </c>
      <c r="J5277" s="6">
        <v>68</v>
      </c>
      <c r="K5277" s="7">
        <v>3536</v>
      </c>
      <c r="L5277" s="7">
        <v>1131.52</v>
      </c>
      <c r="M5277" s="8">
        <v>0.32</v>
      </c>
      <c r="N5277" s="2" t="s">
        <v>82</v>
      </c>
      <c r="O5277">
        <f t="shared" si="656"/>
        <v>2021</v>
      </c>
      <c r="P5277">
        <f t="shared" si="657"/>
        <v>5</v>
      </c>
      <c r="Q5277" t="str">
        <f t="shared" si="658"/>
        <v>mai</v>
      </c>
      <c r="R5277" t="str">
        <f t="shared" si="659"/>
        <v>Florida</v>
      </c>
      <c r="S5277" t="str">
        <f t="shared" si="660"/>
        <v>2021-05</v>
      </c>
      <c r="T5277">
        <f>IF(AND(COUNTIF(Calculs!$Q$2:$Q$12,$O5277)&gt;0,COUNTIF(Calculs!$S$2:$S$12,$E5277)&gt;0,COUNTIF(Calculs!$U$2:$U$12,$H5277)&gt;0),1,0)</f>
        <v>1</v>
      </c>
      <c r="U5277">
        <f t="shared" si="661"/>
        <v>3536</v>
      </c>
      <c r="V5277">
        <f t="shared" si="662"/>
        <v>68</v>
      </c>
      <c r="W5277">
        <f t="shared" si="663"/>
        <v>1131.52</v>
      </c>
    </row>
    <row r="5278" spans="1:23" ht="15.75" customHeight="1" x14ac:dyDescent="0.3">
      <c r="A5278" s="2" t="s">
        <v>24</v>
      </c>
      <c r="B5278" s="2">
        <v>1128299</v>
      </c>
      <c r="C5278" s="3">
        <v>44334</v>
      </c>
      <c r="D5278" s="12" t="str" cm="1">
        <f t="array" ref="D5278">_xlfn.SWITCH(WEEKDAY(C5278,2), 1, "Lundi", 2, "Mardi", 3, "Mercredi", 4, "Jeudi", 5, "Vendredi", 6, "Samedi", 7, "Dimanche", "Erreur")</f>
        <v>Mardi</v>
      </c>
      <c r="E5278" s="2" t="s">
        <v>47</v>
      </c>
      <c r="F5278" s="2" t="s">
        <v>48</v>
      </c>
      <c r="G5278" s="2" t="s">
        <v>67</v>
      </c>
      <c r="H5278" s="4" t="s">
        <v>22</v>
      </c>
      <c r="I5278" s="5">
        <v>67</v>
      </c>
      <c r="J5278" s="6">
        <v>173</v>
      </c>
      <c r="K5278" s="7">
        <v>11591</v>
      </c>
      <c r="L5278" s="7">
        <v>6722.7800000000007</v>
      </c>
      <c r="M5278" s="8">
        <v>0.58000000000000007</v>
      </c>
      <c r="N5278" s="2" t="s">
        <v>82</v>
      </c>
      <c r="O5278">
        <f t="shared" si="656"/>
        <v>2021</v>
      </c>
      <c r="P5278">
        <f t="shared" si="657"/>
        <v>5</v>
      </c>
      <c r="Q5278" t="str">
        <f t="shared" si="658"/>
        <v>mai</v>
      </c>
      <c r="R5278" t="str">
        <f t="shared" si="659"/>
        <v>Florida</v>
      </c>
      <c r="S5278" t="str">
        <f t="shared" si="660"/>
        <v>2021-05</v>
      </c>
      <c r="T5278">
        <f>IF(AND(COUNTIF(Calculs!$Q$2:$Q$12,$O5278)&gt;0,COUNTIF(Calculs!$S$2:$S$12,$E5278)&gt;0,COUNTIF(Calculs!$U$2:$U$12,$H5278)&gt;0),1,0)</f>
        <v>1</v>
      </c>
      <c r="U5278">
        <f t="shared" si="661"/>
        <v>11591</v>
      </c>
      <c r="V5278">
        <f t="shared" si="662"/>
        <v>173</v>
      </c>
      <c r="W5278">
        <f t="shared" si="663"/>
        <v>6722.7800000000007</v>
      </c>
    </row>
    <row r="5279" spans="1:23" ht="15.75" customHeight="1" x14ac:dyDescent="0.3">
      <c r="A5279" s="2" t="s">
        <v>24</v>
      </c>
      <c r="B5279" s="2">
        <v>1128299</v>
      </c>
      <c r="C5279" s="3">
        <v>44364</v>
      </c>
      <c r="D5279" s="12" t="str" cm="1">
        <f t="array" ref="D5279">_xlfn.SWITCH(WEEKDAY(C5279,2), 1, "Lundi", 2, "Mardi", 3, "Mercredi", 4, "Jeudi", 5, "Vendredi", 6, "Samedi", 7, "Dimanche", "Erreur")</f>
        <v>Jeudi</v>
      </c>
      <c r="E5279" s="2" t="s">
        <v>47</v>
      </c>
      <c r="F5279" s="2" t="s">
        <v>48</v>
      </c>
      <c r="G5279" s="2" t="s">
        <v>67</v>
      </c>
      <c r="H5279" s="4" t="s">
        <v>16</v>
      </c>
      <c r="I5279" s="5">
        <v>61</v>
      </c>
      <c r="J5279" s="6">
        <v>223</v>
      </c>
      <c r="K5279" s="7">
        <v>13603</v>
      </c>
      <c r="L5279" s="7">
        <v>6121.3499999999995</v>
      </c>
      <c r="M5279" s="8">
        <v>0.44999999999999996</v>
      </c>
      <c r="N5279" s="2" t="s">
        <v>82</v>
      </c>
      <c r="O5279">
        <f t="shared" si="656"/>
        <v>2021</v>
      </c>
      <c r="P5279">
        <f t="shared" si="657"/>
        <v>6</v>
      </c>
      <c r="Q5279" t="str">
        <f t="shared" si="658"/>
        <v>juin</v>
      </c>
      <c r="R5279" t="str">
        <f t="shared" si="659"/>
        <v>Florida</v>
      </c>
      <c r="S5279" t="str">
        <f t="shared" si="660"/>
        <v>2021-06</v>
      </c>
      <c r="T5279">
        <f>IF(AND(COUNTIF(Calculs!$Q$2:$Q$12,$O5279)&gt;0,COUNTIF(Calculs!$S$2:$S$12,$E5279)&gt;0,COUNTIF(Calculs!$U$2:$U$12,$H5279)&gt;0),1,0)</f>
        <v>1</v>
      </c>
      <c r="U5279">
        <f t="shared" si="661"/>
        <v>13603</v>
      </c>
      <c r="V5279">
        <f t="shared" si="662"/>
        <v>223</v>
      </c>
      <c r="W5279">
        <f t="shared" si="663"/>
        <v>6121.3499999999995</v>
      </c>
    </row>
    <row r="5280" spans="1:23" ht="15.75" customHeight="1" x14ac:dyDescent="0.3">
      <c r="A5280" s="2" t="s">
        <v>24</v>
      </c>
      <c r="B5280" s="2">
        <v>1128299</v>
      </c>
      <c r="C5280" s="3">
        <v>44364</v>
      </c>
      <c r="D5280" s="12" t="str" cm="1">
        <f t="array" ref="D5280">_xlfn.SWITCH(WEEKDAY(C5280,2), 1, "Lundi", 2, "Mardi", 3, "Mercredi", 4, "Jeudi", 5, "Vendredi", 6, "Samedi", 7, "Dimanche", "Erreur")</f>
        <v>Jeudi</v>
      </c>
      <c r="E5280" s="2" t="s">
        <v>47</v>
      </c>
      <c r="F5280" s="2" t="s">
        <v>48</v>
      </c>
      <c r="G5280" s="2" t="s">
        <v>67</v>
      </c>
      <c r="H5280" s="4" t="s">
        <v>18</v>
      </c>
      <c r="I5280" s="5">
        <v>64</v>
      </c>
      <c r="J5280" s="6">
        <v>203</v>
      </c>
      <c r="K5280" s="7">
        <v>12992</v>
      </c>
      <c r="L5280" s="7">
        <v>4547.2</v>
      </c>
      <c r="M5280" s="8">
        <v>0.35</v>
      </c>
      <c r="N5280" s="2" t="s">
        <v>82</v>
      </c>
      <c r="O5280">
        <f t="shared" si="656"/>
        <v>2021</v>
      </c>
      <c r="P5280">
        <f t="shared" si="657"/>
        <v>6</v>
      </c>
      <c r="Q5280" t="str">
        <f t="shared" si="658"/>
        <v>juin</v>
      </c>
      <c r="R5280" t="str">
        <f t="shared" si="659"/>
        <v>Florida</v>
      </c>
      <c r="S5280" t="str">
        <f t="shared" si="660"/>
        <v>2021-06</v>
      </c>
      <c r="T5280">
        <f>IF(AND(COUNTIF(Calculs!$Q$2:$Q$12,$O5280)&gt;0,COUNTIF(Calculs!$S$2:$S$12,$E5280)&gt;0,COUNTIF(Calculs!$U$2:$U$12,$H5280)&gt;0),1,0)</f>
        <v>1</v>
      </c>
      <c r="U5280">
        <f t="shared" si="661"/>
        <v>12992</v>
      </c>
      <c r="V5280">
        <f t="shared" si="662"/>
        <v>203</v>
      </c>
      <c r="W5280">
        <f t="shared" si="663"/>
        <v>4547.2</v>
      </c>
    </row>
    <row r="5281" spans="1:23" ht="15.75" customHeight="1" x14ac:dyDescent="0.3">
      <c r="A5281" s="2" t="s">
        <v>24</v>
      </c>
      <c r="B5281" s="2">
        <v>1128299</v>
      </c>
      <c r="C5281" s="3">
        <v>44364</v>
      </c>
      <c r="D5281" s="12" t="str" cm="1">
        <f t="array" ref="D5281">_xlfn.SWITCH(WEEKDAY(C5281,2), 1, "Lundi", 2, "Mardi", 3, "Mercredi", 4, "Jeudi", 5, "Vendredi", 6, "Samedi", 7, "Dimanche", "Erreur")</f>
        <v>Jeudi</v>
      </c>
      <c r="E5281" s="2" t="s">
        <v>47</v>
      </c>
      <c r="F5281" s="2" t="s">
        <v>48</v>
      </c>
      <c r="G5281" s="2" t="s">
        <v>67</v>
      </c>
      <c r="H5281" s="4" t="s">
        <v>19</v>
      </c>
      <c r="I5281" s="5">
        <v>80</v>
      </c>
      <c r="J5281" s="6">
        <v>210</v>
      </c>
      <c r="K5281" s="7">
        <v>16800</v>
      </c>
      <c r="L5281" s="7">
        <v>7224</v>
      </c>
      <c r="M5281" s="8">
        <v>0.43</v>
      </c>
      <c r="N5281" s="2" t="s">
        <v>82</v>
      </c>
      <c r="O5281">
        <f t="shared" si="656"/>
        <v>2021</v>
      </c>
      <c r="P5281">
        <f t="shared" si="657"/>
        <v>6</v>
      </c>
      <c r="Q5281" t="str">
        <f t="shared" si="658"/>
        <v>juin</v>
      </c>
      <c r="R5281" t="str">
        <f t="shared" si="659"/>
        <v>Florida</v>
      </c>
      <c r="S5281" t="str">
        <f t="shared" si="660"/>
        <v>2021-06</v>
      </c>
      <c r="T5281">
        <f>IF(AND(COUNTIF(Calculs!$Q$2:$Q$12,$O5281)&gt;0,COUNTIF(Calculs!$S$2:$S$12,$E5281)&gt;0,COUNTIF(Calculs!$U$2:$U$12,$H5281)&gt;0),1,0)</f>
        <v>1</v>
      </c>
      <c r="U5281">
        <f t="shared" si="661"/>
        <v>16800</v>
      </c>
      <c r="V5281">
        <f t="shared" si="662"/>
        <v>210</v>
      </c>
      <c r="W5281">
        <f t="shared" si="663"/>
        <v>7224</v>
      </c>
    </row>
    <row r="5282" spans="1:23" ht="15.75" customHeight="1" x14ac:dyDescent="0.3">
      <c r="A5282" s="2" t="s">
        <v>24</v>
      </c>
      <c r="B5282" s="2">
        <v>1128299</v>
      </c>
      <c r="C5282" s="3">
        <v>44364</v>
      </c>
      <c r="D5282" s="12" t="str" cm="1">
        <f t="array" ref="D5282">_xlfn.SWITCH(WEEKDAY(C5282,2), 1, "Lundi", 2, "Mardi", 3, "Mercredi", 4, "Jeudi", 5, "Vendredi", 6, "Samedi", 7, "Dimanche", "Erreur")</f>
        <v>Jeudi</v>
      </c>
      <c r="E5282" s="2" t="s">
        <v>47</v>
      </c>
      <c r="F5282" s="2" t="s">
        <v>48</v>
      </c>
      <c r="G5282" s="2" t="s">
        <v>67</v>
      </c>
      <c r="H5282" s="4" t="s">
        <v>20</v>
      </c>
      <c r="I5282" s="5">
        <v>77</v>
      </c>
      <c r="J5282" s="6">
        <v>155</v>
      </c>
      <c r="K5282" s="7">
        <v>11935</v>
      </c>
      <c r="L5282" s="7">
        <v>5012.7</v>
      </c>
      <c r="M5282" s="8">
        <v>0.42</v>
      </c>
      <c r="N5282" s="2" t="s">
        <v>82</v>
      </c>
      <c r="O5282">
        <f t="shared" si="656"/>
        <v>2021</v>
      </c>
      <c r="P5282">
        <f t="shared" si="657"/>
        <v>6</v>
      </c>
      <c r="Q5282" t="str">
        <f t="shared" si="658"/>
        <v>juin</v>
      </c>
      <c r="R5282" t="str">
        <f t="shared" si="659"/>
        <v>Florida</v>
      </c>
      <c r="S5282" t="str">
        <f t="shared" si="660"/>
        <v>2021-06</v>
      </c>
      <c r="T5282">
        <f>IF(AND(COUNTIF(Calculs!$Q$2:$Q$12,$O5282)&gt;0,COUNTIF(Calculs!$S$2:$S$12,$E5282)&gt;0,COUNTIF(Calculs!$U$2:$U$12,$H5282)&gt;0),1,0)</f>
        <v>1</v>
      </c>
      <c r="U5282">
        <f t="shared" si="661"/>
        <v>11935</v>
      </c>
      <c r="V5282">
        <f t="shared" si="662"/>
        <v>155</v>
      </c>
      <c r="W5282">
        <f t="shared" si="663"/>
        <v>5012.7</v>
      </c>
    </row>
    <row r="5283" spans="1:23" ht="15.75" customHeight="1" x14ac:dyDescent="0.3">
      <c r="A5283" s="2" t="s">
        <v>24</v>
      </c>
      <c r="B5283" s="2">
        <v>1128299</v>
      </c>
      <c r="C5283" s="3">
        <v>44364</v>
      </c>
      <c r="D5283" s="12" t="str" cm="1">
        <f t="array" ref="D5283">_xlfn.SWITCH(WEEKDAY(C5283,2), 1, "Lundi", 2, "Mardi", 3, "Mercredi", 4, "Jeudi", 5, "Vendredi", 6, "Samedi", 7, "Dimanche", "Erreur")</f>
        <v>Jeudi</v>
      </c>
      <c r="E5283" s="2" t="s">
        <v>47</v>
      </c>
      <c r="F5283" s="2" t="s">
        <v>48</v>
      </c>
      <c r="G5283" s="2" t="s">
        <v>67</v>
      </c>
      <c r="H5283" s="4" t="s">
        <v>21</v>
      </c>
      <c r="I5283" s="5">
        <v>89</v>
      </c>
      <c r="J5283" s="6">
        <v>126</v>
      </c>
      <c r="K5283" s="7">
        <v>11214</v>
      </c>
      <c r="L5283" s="7">
        <v>3588.48</v>
      </c>
      <c r="M5283" s="8">
        <v>0.32</v>
      </c>
      <c r="N5283" s="2" t="s">
        <v>82</v>
      </c>
      <c r="O5283">
        <f t="shared" si="656"/>
        <v>2021</v>
      </c>
      <c r="P5283">
        <f t="shared" si="657"/>
        <v>6</v>
      </c>
      <c r="Q5283" t="str">
        <f t="shared" si="658"/>
        <v>juin</v>
      </c>
      <c r="R5283" t="str">
        <f t="shared" si="659"/>
        <v>Florida</v>
      </c>
      <c r="S5283" t="str">
        <f t="shared" si="660"/>
        <v>2021-06</v>
      </c>
      <c r="T5283">
        <f>IF(AND(COUNTIF(Calculs!$Q$2:$Q$12,$O5283)&gt;0,COUNTIF(Calculs!$S$2:$S$12,$E5283)&gt;0,COUNTIF(Calculs!$U$2:$U$12,$H5283)&gt;0),1,0)</f>
        <v>1</v>
      </c>
      <c r="U5283">
        <f t="shared" si="661"/>
        <v>11214</v>
      </c>
      <c r="V5283">
        <f t="shared" si="662"/>
        <v>126</v>
      </c>
      <c r="W5283">
        <f t="shared" si="663"/>
        <v>3588.48</v>
      </c>
    </row>
    <row r="5284" spans="1:23" ht="15.75" customHeight="1" x14ac:dyDescent="0.3">
      <c r="A5284" s="2" t="s">
        <v>24</v>
      </c>
      <c r="B5284" s="2">
        <v>1128299</v>
      </c>
      <c r="C5284" s="3">
        <v>44364</v>
      </c>
      <c r="D5284" s="12" t="str" cm="1">
        <f t="array" ref="D5284">_xlfn.SWITCH(WEEKDAY(C5284,2), 1, "Lundi", 2, "Mardi", 3, "Mercredi", 4, "Jeudi", 5, "Vendredi", 6, "Samedi", 7, "Dimanche", "Erreur")</f>
        <v>Jeudi</v>
      </c>
      <c r="E5284" s="2" t="s">
        <v>47</v>
      </c>
      <c r="F5284" s="2" t="s">
        <v>48</v>
      </c>
      <c r="G5284" s="2" t="s">
        <v>67</v>
      </c>
      <c r="H5284" s="4" t="s">
        <v>22</v>
      </c>
      <c r="I5284" s="5">
        <v>103</v>
      </c>
      <c r="J5284" s="6">
        <v>218</v>
      </c>
      <c r="K5284" s="7">
        <v>22454</v>
      </c>
      <c r="L5284" s="7">
        <v>12574.240000000002</v>
      </c>
      <c r="M5284" s="8">
        <v>0.56000000000000005</v>
      </c>
      <c r="N5284" s="2" t="s">
        <v>82</v>
      </c>
      <c r="O5284">
        <f t="shared" si="656"/>
        <v>2021</v>
      </c>
      <c r="P5284">
        <f t="shared" si="657"/>
        <v>6</v>
      </c>
      <c r="Q5284" t="str">
        <f t="shared" si="658"/>
        <v>juin</v>
      </c>
      <c r="R5284" t="str">
        <f t="shared" si="659"/>
        <v>Florida</v>
      </c>
      <c r="S5284" t="str">
        <f t="shared" si="660"/>
        <v>2021-06</v>
      </c>
      <c r="T5284">
        <f>IF(AND(COUNTIF(Calculs!$Q$2:$Q$12,$O5284)&gt;0,COUNTIF(Calculs!$S$2:$S$12,$E5284)&gt;0,COUNTIF(Calculs!$U$2:$U$12,$H5284)&gt;0),1,0)</f>
        <v>1</v>
      </c>
      <c r="U5284">
        <f t="shared" si="661"/>
        <v>22454</v>
      </c>
      <c r="V5284">
        <f t="shared" si="662"/>
        <v>218</v>
      </c>
      <c r="W5284">
        <f t="shared" si="663"/>
        <v>12574.240000000002</v>
      </c>
    </row>
    <row r="5285" spans="1:23" ht="15.75" customHeight="1" x14ac:dyDescent="0.3">
      <c r="A5285" s="2" t="s">
        <v>24</v>
      </c>
      <c r="B5285" s="2">
        <v>1128299</v>
      </c>
      <c r="C5285" s="3">
        <v>44393</v>
      </c>
      <c r="D5285" s="12" t="str" cm="1">
        <f t="array" ref="D5285">_xlfn.SWITCH(WEEKDAY(C5285,2), 1, "Lundi", 2, "Mardi", 3, "Mercredi", 4, "Jeudi", 5, "Vendredi", 6, "Samedi", 7, "Dimanche", "Erreur")</f>
        <v>Vendredi</v>
      </c>
      <c r="E5285" s="2" t="s">
        <v>47</v>
      </c>
      <c r="F5285" s="2" t="s">
        <v>48</v>
      </c>
      <c r="G5285" s="2" t="s">
        <v>67</v>
      </c>
      <c r="H5285" s="4" t="s">
        <v>16</v>
      </c>
      <c r="I5285" s="5">
        <v>83</v>
      </c>
      <c r="J5285" s="6">
        <v>261</v>
      </c>
      <c r="K5285" s="7">
        <v>21663</v>
      </c>
      <c r="L5285" s="7">
        <v>9531.7199999999993</v>
      </c>
      <c r="M5285" s="8">
        <v>0.44</v>
      </c>
      <c r="N5285" s="2" t="s">
        <v>82</v>
      </c>
      <c r="O5285">
        <f t="shared" si="656"/>
        <v>2021</v>
      </c>
      <c r="P5285">
        <f t="shared" si="657"/>
        <v>7</v>
      </c>
      <c r="Q5285" t="str">
        <f t="shared" si="658"/>
        <v>juil</v>
      </c>
      <c r="R5285" t="str">
        <f t="shared" si="659"/>
        <v>Florida</v>
      </c>
      <c r="S5285" t="str">
        <f t="shared" si="660"/>
        <v>2021-07</v>
      </c>
      <c r="T5285">
        <f>IF(AND(COUNTIF(Calculs!$Q$2:$Q$12,$O5285)&gt;0,COUNTIF(Calculs!$S$2:$S$12,$E5285)&gt;0,COUNTIF(Calculs!$U$2:$U$12,$H5285)&gt;0),1,0)</f>
        <v>1</v>
      </c>
      <c r="U5285">
        <f t="shared" si="661"/>
        <v>21663</v>
      </c>
      <c r="V5285">
        <f t="shared" si="662"/>
        <v>261</v>
      </c>
      <c r="W5285">
        <f t="shared" si="663"/>
        <v>9531.7199999999993</v>
      </c>
    </row>
    <row r="5286" spans="1:23" ht="15.75" customHeight="1" x14ac:dyDescent="0.3">
      <c r="A5286" s="2" t="s">
        <v>24</v>
      </c>
      <c r="B5286" s="2">
        <v>1128299</v>
      </c>
      <c r="C5286" s="3">
        <v>44393</v>
      </c>
      <c r="D5286" s="12" t="str" cm="1">
        <f t="array" ref="D5286">_xlfn.SWITCH(WEEKDAY(C5286,2), 1, "Lundi", 2, "Mardi", 3, "Mercredi", 4, "Jeudi", 5, "Vendredi", 6, "Samedi", 7, "Dimanche", "Erreur")</f>
        <v>Vendredi</v>
      </c>
      <c r="E5286" s="2" t="s">
        <v>47</v>
      </c>
      <c r="F5286" s="2" t="s">
        <v>48</v>
      </c>
      <c r="G5286" s="2" t="s">
        <v>67</v>
      </c>
      <c r="H5286" s="4" t="s">
        <v>18</v>
      </c>
      <c r="I5286" s="5">
        <v>88</v>
      </c>
      <c r="J5286" s="6">
        <v>225</v>
      </c>
      <c r="K5286" s="7">
        <v>19800</v>
      </c>
      <c r="L5286" s="7">
        <v>7920</v>
      </c>
      <c r="M5286" s="8">
        <v>0.4</v>
      </c>
      <c r="N5286" s="2" t="s">
        <v>82</v>
      </c>
      <c r="O5286">
        <f t="shared" si="656"/>
        <v>2021</v>
      </c>
      <c r="P5286">
        <f t="shared" si="657"/>
        <v>7</v>
      </c>
      <c r="Q5286" t="str">
        <f t="shared" si="658"/>
        <v>juil</v>
      </c>
      <c r="R5286" t="str">
        <f t="shared" si="659"/>
        <v>Florida</v>
      </c>
      <c r="S5286" t="str">
        <f t="shared" si="660"/>
        <v>2021-07</v>
      </c>
      <c r="T5286">
        <f>IF(AND(COUNTIF(Calculs!$Q$2:$Q$12,$O5286)&gt;0,COUNTIF(Calculs!$S$2:$S$12,$E5286)&gt;0,COUNTIF(Calculs!$U$2:$U$12,$H5286)&gt;0),1,0)</f>
        <v>1</v>
      </c>
      <c r="U5286">
        <f t="shared" si="661"/>
        <v>19800</v>
      </c>
      <c r="V5286">
        <f t="shared" si="662"/>
        <v>225</v>
      </c>
      <c r="W5286">
        <f t="shared" si="663"/>
        <v>7920</v>
      </c>
    </row>
    <row r="5287" spans="1:23" ht="15.75" customHeight="1" x14ac:dyDescent="0.3">
      <c r="A5287" s="2" t="s">
        <v>24</v>
      </c>
      <c r="B5287" s="2">
        <v>1128299</v>
      </c>
      <c r="C5287" s="3">
        <v>44393</v>
      </c>
      <c r="D5287" s="12" t="str" cm="1">
        <f t="array" ref="D5287">_xlfn.SWITCH(WEEKDAY(C5287,2), 1, "Lundi", 2, "Mardi", 3, "Mercredi", 4, "Jeudi", 5, "Vendredi", 6, "Samedi", 7, "Dimanche", "Erreur")</f>
        <v>Vendredi</v>
      </c>
      <c r="E5287" s="2" t="s">
        <v>47</v>
      </c>
      <c r="F5287" s="2" t="s">
        <v>48</v>
      </c>
      <c r="G5287" s="2" t="s">
        <v>67</v>
      </c>
      <c r="H5287" s="4" t="s">
        <v>19</v>
      </c>
      <c r="I5287" s="5">
        <v>86</v>
      </c>
      <c r="J5287" s="6">
        <v>189</v>
      </c>
      <c r="K5287" s="7">
        <v>16254</v>
      </c>
      <c r="L5287" s="7">
        <v>7151.76</v>
      </c>
      <c r="M5287" s="8">
        <v>0.44</v>
      </c>
      <c r="N5287" s="2" t="s">
        <v>82</v>
      </c>
      <c r="O5287">
        <f t="shared" si="656"/>
        <v>2021</v>
      </c>
      <c r="P5287">
        <f t="shared" si="657"/>
        <v>7</v>
      </c>
      <c r="Q5287" t="str">
        <f t="shared" si="658"/>
        <v>juil</v>
      </c>
      <c r="R5287" t="str">
        <f t="shared" si="659"/>
        <v>Florida</v>
      </c>
      <c r="S5287" t="str">
        <f t="shared" si="660"/>
        <v>2021-07</v>
      </c>
      <c r="T5287">
        <f>IF(AND(COUNTIF(Calculs!$Q$2:$Q$12,$O5287)&gt;0,COUNTIF(Calculs!$S$2:$S$12,$E5287)&gt;0,COUNTIF(Calculs!$U$2:$U$12,$H5287)&gt;0),1,0)</f>
        <v>1</v>
      </c>
      <c r="U5287">
        <f t="shared" si="661"/>
        <v>16254</v>
      </c>
      <c r="V5287">
        <f t="shared" si="662"/>
        <v>189</v>
      </c>
      <c r="W5287">
        <f t="shared" si="663"/>
        <v>7151.76</v>
      </c>
    </row>
    <row r="5288" spans="1:23" ht="15.75" customHeight="1" x14ac:dyDescent="0.3">
      <c r="A5288" s="2" t="s">
        <v>24</v>
      </c>
      <c r="B5288" s="2">
        <v>1128299</v>
      </c>
      <c r="C5288" s="3">
        <v>44393</v>
      </c>
      <c r="D5288" s="12" t="str" cm="1">
        <f t="array" ref="D5288">_xlfn.SWITCH(WEEKDAY(C5288,2), 1, "Lundi", 2, "Mardi", 3, "Mercredi", 4, "Jeudi", 5, "Vendredi", 6, "Samedi", 7, "Dimanche", "Erreur")</f>
        <v>Vendredi</v>
      </c>
      <c r="E5288" s="2" t="s">
        <v>47</v>
      </c>
      <c r="F5288" s="2" t="s">
        <v>48</v>
      </c>
      <c r="G5288" s="2" t="s">
        <v>67</v>
      </c>
      <c r="H5288" s="4" t="s">
        <v>20</v>
      </c>
      <c r="I5288" s="5">
        <v>82</v>
      </c>
      <c r="J5288" s="6">
        <v>180</v>
      </c>
      <c r="K5288" s="7">
        <v>14760</v>
      </c>
      <c r="L5288" s="7">
        <v>6346.8</v>
      </c>
      <c r="M5288" s="8">
        <v>0.43</v>
      </c>
      <c r="N5288" s="2" t="s">
        <v>82</v>
      </c>
      <c r="O5288">
        <f t="shared" si="656"/>
        <v>2021</v>
      </c>
      <c r="P5288">
        <f t="shared" si="657"/>
        <v>7</v>
      </c>
      <c r="Q5288" t="str">
        <f t="shared" si="658"/>
        <v>juil</v>
      </c>
      <c r="R5288" t="str">
        <f t="shared" si="659"/>
        <v>Florida</v>
      </c>
      <c r="S5288" t="str">
        <f t="shared" si="660"/>
        <v>2021-07</v>
      </c>
      <c r="T5288">
        <f>IF(AND(COUNTIF(Calculs!$Q$2:$Q$12,$O5288)&gt;0,COUNTIF(Calculs!$S$2:$S$12,$E5288)&gt;0,COUNTIF(Calculs!$U$2:$U$12,$H5288)&gt;0),1,0)</f>
        <v>1</v>
      </c>
      <c r="U5288">
        <f t="shared" si="661"/>
        <v>14760</v>
      </c>
      <c r="V5288">
        <f t="shared" si="662"/>
        <v>180</v>
      </c>
      <c r="W5288">
        <f t="shared" si="663"/>
        <v>6346.8</v>
      </c>
    </row>
    <row r="5289" spans="1:23" ht="15.75" customHeight="1" x14ac:dyDescent="0.3">
      <c r="A5289" s="2" t="s">
        <v>24</v>
      </c>
      <c r="B5289" s="2">
        <v>1128299</v>
      </c>
      <c r="C5289" s="3">
        <v>44393</v>
      </c>
      <c r="D5289" s="12" t="str" cm="1">
        <f t="array" ref="D5289">_xlfn.SWITCH(WEEKDAY(C5289,2), 1, "Lundi", 2, "Mardi", 3, "Mercredi", 4, "Jeudi", 5, "Vendredi", 6, "Samedi", 7, "Dimanche", "Erreur")</f>
        <v>Vendredi</v>
      </c>
      <c r="E5289" s="2" t="s">
        <v>47</v>
      </c>
      <c r="F5289" s="2" t="s">
        <v>48</v>
      </c>
      <c r="G5289" s="2" t="s">
        <v>67</v>
      </c>
      <c r="H5289" s="4" t="s">
        <v>21</v>
      </c>
      <c r="I5289" s="5">
        <v>89</v>
      </c>
      <c r="J5289" s="6">
        <v>195</v>
      </c>
      <c r="K5289" s="7">
        <v>17355</v>
      </c>
      <c r="L5289" s="7">
        <v>5553.6</v>
      </c>
      <c r="M5289" s="8">
        <v>0.32</v>
      </c>
      <c r="N5289" s="2" t="s">
        <v>82</v>
      </c>
      <c r="O5289">
        <f t="shared" si="656"/>
        <v>2021</v>
      </c>
      <c r="P5289">
        <f t="shared" si="657"/>
        <v>7</v>
      </c>
      <c r="Q5289" t="str">
        <f t="shared" si="658"/>
        <v>juil</v>
      </c>
      <c r="R5289" t="str">
        <f t="shared" si="659"/>
        <v>Florida</v>
      </c>
      <c r="S5289" t="str">
        <f t="shared" si="660"/>
        <v>2021-07</v>
      </c>
      <c r="T5289">
        <f>IF(AND(COUNTIF(Calculs!$Q$2:$Q$12,$O5289)&gt;0,COUNTIF(Calculs!$S$2:$S$12,$E5289)&gt;0,COUNTIF(Calculs!$U$2:$U$12,$H5289)&gt;0),1,0)</f>
        <v>1</v>
      </c>
      <c r="U5289">
        <f t="shared" si="661"/>
        <v>17355</v>
      </c>
      <c r="V5289">
        <f t="shared" si="662"/>
        <v>195</v>
      </c>
      <c r="W5289">
        <f t="shared" si="663"/>
        <v>5553.6</v>
      </c>
    </row>
    <row r="5290" spans="1:23" ht="15.75" customHeight="1" x14ac:dyDescent="0.3">
      <c r="A5290" s="2" t="s">
        <v>24</v>
      </c>
      <c r="B5290" s="2">
        <v>1128299</v>
      </c>
      <c r="C5290" s="3">
        <v>44393</v>
      </c>
      <c r="D5290" s="12" t="str" cm="1">
        <f t="array" ref="D5290">_xlfn.SWITCH(WEEKDAY(C5290,2), 1, "Lundi", 2, "Mardi", 3, "Mercredi", 4, "Jeudi", 5, "Vendredi", 6, "Samedi", 7, "Dimanche", "Erreur")</f>
        <v>Vendredi</v>
      </c>
      <c r="E5290" s="2" t="s">
        <v>47</v>
      </c>
      <c r="F5290" s="2" t="s">
        <v>48</v>
      </c>
      <c r="G5290" s="2" t="s">
        <v>67</v>
      </c>
      <c r="H5290" s="4" t="s">
        <v>22</v>
      </c>
      <c r="I5290" s="5">
        <v>101</v>
      </c>
      <c r="J5290" s="6">
        <v>163</v>
      </c>
      <c r="K5290" s="7">
        <v>16463</v>
      </c>
      <c r="L5290" s="7">
        <v>9383.9100000000017</v>
      </c>
      <c r="M5290" s="8">
        <v>0.57000000000000006</v>
      </c>
      <c r="N5290" s="2" t="s">
        <v>82</v>
      </c>
      <c r="O5290">
        <f t="shared" si="656"/>
        <v>2021</v>
      </c>
      <c r="P5290">
        <f t="shared" si="657"/>
        <v>7</v>
      </c>
      <c r="Q5290" t="str">
        <f t="shared" si="658"/>
        <v>juil</v>
      </c>
      <c r="R5290" t="str">
        <f t="shared" si="659"/>
        <v>Florida</v>
      </c>
      <c r="S5290" t="str">
        <f t="shared" si="660"/>
        <v>2021-07</v>
      </c>
      <c r="T5290">
        <f>IF(AND(COUNTIF(Calculs!$Q$2:$Q$12,$O5290)&gt;0,COUNTIF(Calculs!$S$2:$S$12,$E5290)&gt;0,COUNTIF(Calculs!$U$2:$U$12,$H5290)&gt;0),1,0)</f>
        <v>1</v>
      </c>
      <c r="U5290">
        <f t="shared" si="661"/>
        <v>16463</v>
      </c>
      <c r="V5290">
        <f t="shared" si="662"/>
        <v>163</v>
      </c>
      <c r="W5290">
        <f t="shared" si="663"/>
        <v>9383.9100000000017</v>
      </c>
    </row>
    <row r="5291" spans="1:23" ht="15.75" customHeight="1" x14ac:dyDescent="0.3">
      <c r="A5291" s="2" t="s">
        <v>24</v>
      </c>
      <c r="B5291" s="2">
        <v>1128299</v>
      </c>
      <c r="C5291" s="3">
        <v>44425</v>
      </c>
      <c r="D5291" s="12" t="str" cm="1">
        <f t="array" ref="D5291">_xlfn.SWITCH(WEEKDAY(C5291,2), 1, "Lundi", 2, "Mardi", 3, "Mercredi", 4, "Jeudi", 5, "Vendredi", 6, "Samedi", 7, "Dimanche", "Erreur")</f>
        <v>Mardi</v>
      </c>
      <c r="E5291" s="2" t="s">
        <v>47</v>
      </c>
      <c r="F5291" s="2" t="s">
        <v>48</v>
      </c>
      <c r="G5291" s="2" t="s">
        <v>67</v>
      </c>
      <c r="H5291" s="4" t="s">
        <v>16</v>
      </c>
      <c r="I5291" s="5">
        <v>87</v>
      </c>
      <c r="J5291" s="6">
        <v>213</v>
      </c>
      <c r="K5291" s="7">
        <v>18531</v>
      </c>
      <c r="L5291" s="7">
        <v>7597.7099999999991</v>
      </c>
      <c r="M5291" s="8">
        <v>0.41</v>
      </c>
      <c r="N5291" s="2" t="s">
        <v>82</v>
      </c>
      <c r="O5291">
        <f t="shared" si="656"/>
        <v>2021</v>
      </c>
      <c r="P5291">
        <f t="shared" si="657"/>
        <v>8</v>
      </c>
      <c r="Q5291" t="str">
        <f t="shared" si="658"/>
        <v>août</v>
      </c>
      <c r="R5291" t="str">
        <f t="shared" si="659"/>
        <v>Florida</v>
      </c>
      <c r="S5291" t="str">
        <f t="shared" si="660"/>
        <v>2021-08</v>
      </c>
      <c r="T5291">
        <f>IF(AND(COUNTIF(Calculs!$Q$2:$Q$12,$O5291)&gt;0,COUNTIF(Calculs!$S$2:$S$12,$E5291)&gt;0,COUNTIF(Calculs!$U$2:$U$12,$H5291)&gt;0),1,0)</f>
        <v>1</v>
      </c>
      <c r="U5291">
        <f t="shared" si="661"/>
        <v>18531</v>
      </c>
      <c r="V5291">
        <f t="shared" si="662"/>
        <v>213</v>
      </c>
      <c r="W5291">
        <f t="shared" si="663"/>
        <v>7597.7099999999991</v>
      </c>
    </row>
    <row r="5292" spans="1:23" ht="15.75" customHeight="1" x14ac:dyDescent="0.3">
      <c r="A5292" s="2" t="s">
        <v>24</v>
      </c>
      <c r="B5292" s="2">
        <v>1128299</v>
      </c>
      <c r="C5292" s="3">
        <v>44425</v>
      </c>
      <c r="D5292" s="12" t="str" cm="1">
        <f t="array" ref="D5292">_xlfn.SWITCH(WEEKDAY(C5292,2), 1, "Lundi", 2, "Mardi", 3, "Mercredi", 4, "Jeudi", 5, "Vendredi", 6, "Samedi", 7, "Dimanche", "Erreur")</f>
        <v>Mardi</v>
      </c>
      <c r="E5292" s="2" t="s">
        <v>47</v>
      </c>
      <c r="F5292" s="2" t="s">
        <v>48</v>
      </c>
      <c r="G5292" s="2" t="s">
        <v>67</v>
      </c>
      <c r="H5292" s="4" t="s">
        <v>18</v>
      </c>
      <c r="I5292" s="5">
        <v>77</v>
      </c>
      <c r="J5292" s="6">
        <v>206</v>
      </c>
      <c r="K5292" s="7">
        <v>15862</v>
      </c>
      <c r="L5292" s="7">
        <v>5551.7</v>
      </c>
      <c r="M5292" s="8">
        <v>0.35</v>
      </c>
      <c r="N5292" s="2" t="s">
        <v>82</v>
      </c>
      <c r="O5292">
        <f t="shared" si="656"/>
        <v>2021</v>
      </c>
      <c r="P5292">
        <f t="shared" si="657"/>
        <v>8</v>
      </c>
      <c r="Q5292" t="str">
        <f t="shared" si="658"/>
        <v>août</v>
      </c>
      <c r="R5292" t="str">
        <f t="shared" si="659"/>
        <v>Florida</v>
      </c>
      <c r="S5292" t="str">
        <f t="shared" si="660"/>
        <v>2021-08</v>
      </c>
      <c r="T5292">
        <f>IF(AND(COUNTIF(Calculs!$Q$2:$Q$12,$O5292)&gt;0,COUNTIF(Calculs!$S$2:$S$12,$E5292)&gt;0,COUNTIF(Calculs!$U$2:$U$12,$H5292)&gt;0),1,0)</f>
        <v>1</v>
      </c>
      <c r="U5292">
        <f t="shared" si="661"/>
        <v>15862</v>
      </c>
      <c r="V5292">
        <f t="shared" si="662"/>
        <v>206</v>
      </c>
      <c r="W5292">
        <f t="shared" si="663"/>
        <v>5551.7</v>
      </c>
    </row>
    <row r="5293" spans="1:23" ht="15.75" customHeight="1" x14ac:dyDescent="0.3">
      <c r="A5293" s="2" t="s">
        <v>24</v>
      </c>
      <c r="B5293" s="2">
        <v>1128299</v>
      </c>
      <c r="C5293" s="3">
        <v>44425</v>
      </c>
      <c r="D5293" s="12" t="str" cm="1">
        <f t="array" ref="D5293">_xlfn.SWITCH(WEEKDAY(C5293,2), 1, "Lundi", 2, "Mardi", 3, "Mercredi", 4, "Jeudi", 5, "Vendredi", 6, "Samedi", 7, "Dimanche", "Erreur")</f>
        <v>Mardi</v>
      </c>
      <c r="E5293" s="2" t="s">
        <v>47</v>
      </c>
      <c r="F5293" s="2" t="s">
        <v>48</v>
      </c>
      <c r="G5293" s="2" t="s">
        <v>67</v>
      </c>
      <c r="H5293" s="4" t="s">
        <v>19</v>
      </c>
      <c r="I5293" s="5">
        <v>78</v>
      </c>
      <c r="J5293" s="6">
        <v>189</v>
      </c>
      <c r="K5293" s="7">
        <v>14742</v>
      </c>
      <c r="L5293" s="7">
        <v>6339.0599999999995</v>
      </c>
      <c r="M5293" s="8">
        <v>0.43</v>
      </c>
      <c r="N5293" s="2" t="s">
        <v>82</v>
      </c>
      <c r="O5293">
        <f t="shared" si="656"/>
        <v>2021</v>
      </c>
      <c r="P5293">
        <f t="shared" si="657"/>
        <v>8</v>
      </c>
      <c r="Q5293" t="str">
        <f t="shared" si="658"/>
        <v>août</v>
      </c>
      <c r="R5293" t="str">
        <f t="shared" si="659"/>
        <v>Florida</v>
      </c>
      <c r="S5293" t="str">
        <f t="shared" si="660"/>
        <v>2021-08</v>
      </c>
      <c r="T5293">
        <f>IF(AND(COUNTIF(Calculs!$Q$2:$Q$12,$O5293)&gt;0,COUNTIF(Calculs!$S$2:$S$12,$E5293)&gt;0,COUNTIF(Calculs!$U$2:$U$12,$H5293)&gt;0),1,0)</f>
        <v>1</v>
      </c>
      <c r="U5293">
        <f t="shared" si="661"/>
        <v>14742</v>
      </c>
      <c r="V5293">
        <f t="shared" si="662"/>
        <v>189</v>
      </c>
      <c r="W5293">
        <f t="shared" si="663"/>
        <v>6339.0599999999995</v>
      </c>
    </row>
    <row r="5294" spans="1:23" ht="15.75" customHeight="1" x14ac:dyDescent="0.3">
      <c r="A5294" s="2" t="s">
        <v>24</v>
      </c>
      <c r="B5294" s="2">
        <v>1128299</v>
      </c>
      <c r="C5294" s="3">
        <v>44425</v>
      </c>
      <c r="D5294" s="12" t="str" cm="1">
        <f t="array" ref="D5294">_xlfn.SWITCH(WEEKDAY(C5294,2), 1, "Lundi", 2, "Mardi", 3, "Mercredi", 4, "Jeudi", 5, "Vendredi", 6, "Samedi", 7, "Dimanche", "Erreur")</f>
        <v>Mardi</v>
      </c>
      <c r="E5294" s="2" t="s">
        <v>47</v>
      </c>
      <c r="F5294" s="2" t="s">
        <v>48</v>
      </c>
      <c r="G5294" s="2" t="s">
        <v>67</v>
      </c>
      <c r="H5294" s="4" t="s">
        <v>20</v>
      </c>
      <c r="I5294" s="5">
        <v>77</v>
      </c>
      <c r="J5294" s="6">
        <v>143</v>
      </c>
      <c r="K5294" s="7">
        <v>11011</v>
      </c>
      <c r="L5294" s="7">
        <v>4624.62</v>
      </c>
      <c r="M5294" s="8">
        <v>0.42</v>
      </c>
      <c r="N5294" s="2" t="s">
        <v>82</v>
      </c>
      <c r="O5294">
        <f t="shared" si="656"/>
        <v>2021</v>
      </c>
      <c r="P5294">
        <f t="shared" si="657"/>
        <v>8</v>
      </c>
      <c r="Q5294" t="str">
        <f t="shared" si="658"/>
        <v>août</v>
      </c>
      <c r="R5294" t="str">
        <f t="shared" si="659"/>
        <v>Florida</v>
      </c>
      <c r="S5294" t="str">
        <f t="shared" si="660"/>
        <v>2021-08</v>
      </c>
      <c r="T5294">
        <f>IF(AND(COUNTIF(Calculs!$Q$2:$Q$12,$O5294)&gt;0,COUNTIF(Calculs!$S$2:$S$12,$E5294)&gt;0,COUNTIF(Calculs!$U$2:$U$12,$H5294)&gt;0),1,0)</f>
        <v>1</v>
      </c>
      <c r="U5294">
        <f t="shared" si="661"/>
        <v>11011</v>
      </c>
      <c r="V5294">
        <f t="shared" si="662"/>
        <v>143</v>
      </c>
      <c r="W5294">
        <f t="shared" si="663"/>
        <v>4624.62</v>
      </c>
    </row>
    <row r="5295" spans="1:23" ht="15.75" customHeight="1" x14ac:dyDescent="0.3">
      <c r="A5295" s="2" t="s">
        <v>24</v>
      </c>
      <c r="B5295" s="2">
        <v>1128299</v>
      </c>
      <c r="C5295" s="3">
        <v>44425</v>
      </c>
      <c r="D5295" s="12" t="str" cm="1">
        <f t="array" ref="D5295">_xlfn.SWITCH(WEEKDAY(C5295,2), 1, "Lundi", 2, "Mardi", 3, "Mercredi", 4, "Jeudi", 5, "Vendredi", 6, "Samedi", 7, "Dimanche", "Erreur")</f>
        <v>Mardi</v>
      </c>
      <c r="E5295" s="2" t="s">
        <v>47</v>
      </c>
      <c r="F5295" s="2" t="s">
        <v>48</v>
      </c>
      <c r="G5295" s="2" t="s">
        <v>67</v>
      </c>
      <c r="H5295" s="4" t="s">
        <v>21</v>
      </c>
      <c r="I5295" s="5">
        <v>74</v>
      </c>
      <c r="J5295" s="6">
        <v>143</v>
      </c>
      <c r="K5295" s="7">
        <v>10582</v>
      </c>
      <c r="L5295" s="7">
        <v>3280.42</v>
      </c>
      <c r="M5295" s="8">
        <v>0.31</v>
      </c>
      <c r="N5295" s="2" t="s">
        <v>82</v>
      </c>
      <c r="O5295">
        <f t="shared" si="656"/>
        <v>2021</v>
      </c>
      <c r="P5295">
        <f t="shared" si="657"/>
        <v>8</v>
      </c>
      <c r="Q5295" t="str">
        <f t="shared" si="658"/>
        <v>août</v>
      </c>
      <c r="R5295" t="str">
        <f t="shared" si="659"/>
        <v>Florida</v>
      </c>
      <c r="S5295" t="str">
        <f t="shared" si="660"/>
        <v>2021-08</v>
      </c>
      <c r="T5295">
        <f>IF(AND(COUNTIF(Calculs!$Q$2:$Q$12,$O5295)&gt;0,COUNTIF(Calculs!$S$2:$S$12,$E5295)&gt;0,COUNTIF(Calculs!$U$2:$U$12,$H5295)&gt;0),1,0)</f>
        <v>1</v>
      </c>
      <c r="U5295">
        <f t="shared" si="661"/>
        <v>10582</v>
      </c>
      <c r="V5295">
        <f t="shared" si="662"/>
        <v>143</v>
      </c>
      <c r="W5295">
        <f t="shared" si="663"/>
        <v>3280.42</v>
      </c>
    </row>
    <row r="5296" spans="1:23" ht="15.75" customHeight="1" x14ac:dyDescent="0.3">
      <c r="A5296" s="2" t="s">
        <v>24</v>
      </c>
      <c r="B5296" s="2">
        <v>1128299</v>
      </c>
      <c r="C5296" s="3">
        <v>44425</v>
      </c>
      <c r="D5296" s="12" t="str" cm="1">
        <f t="array" ref="D5296">_xlfn.SWITCH(WEEKDAY(C5296,2), 1, "Lundi", 2, "Mardi", 3, "Mercredi", 4, "Jeudi", 5, "Vendredi", 6, "Samedi", 7, "Dimanche", "Erreur")</f>
        <v>Mardi</v>
      </c>
      <c r="E5296" s="2" t="s">
        <v>47</v>
      </c>
      <c r="F5296" s="2" t="s">
        <v>48</v>
      </c>
      <c r="G5296" s="2" t="s">
        <v>67</v>
      </c>
      <c r="H5296" s="4" t="s">
        <v>22</v>
      </c>
      <c r="I5296" s="5">
        <v>81</v>
      </c>
      <c r="J5296" s="6">
        <v>87</v>
      </c>
      <c r="K5296" s="7">
        <v>7047</v>
      </c>
      <c r="L5296" s="7">
        <v>4087.2600000000007</v>
      </c>
      <c r="M5296" s="8">
        <v>0.58000000000000007</v>
      </c>
      <c r="N5296" s="2" t="s">
        <v>82</v>
      </c>
      <c r="O5296">
        <f t="shared" si="656"/>
        <v>2021</v>
      </c>
      <c r="P5296">
        <f t="shared" si="657"/>
        <v>8</v>
      </c>
      <c r="Q5296" t="str">
        <f t="shared" si="658"/>
        <v>août</v>
      </c>
      <c r="R5296" t="str">
        <f t="shared" si="659"/>
        <v>Florida</v>
      </c>
      <c r="S5296" t="str">
        <f t="shared" si="660"/>
        <v>2021-08</v>
      </c>
      <c r="T5296">
        <f>IF(AND(COUNTIF(Calculs!$Q$2:$Q$12,$O5296)&gt;0,COUNTIF(Calculs!$S$2:$S$12,$E5296)&gt;0,COUNTIF(Calculs!$U$2:$U$12,$H5296)&gt;0),1,0)</f>
        <v>1</v>
      </c>
      <c r="U5296">
        <f t="shared" si="661"/>
        <v>7047</v>
      </c>
      <c r="V5296">
        <f t="shared" si="662"/>
        <v>87</v>
      </c>
      <c r="W5296">
        <f t="shared" si="663"/>
        <v>4087.2600000000007</v>
      </c>
    </row>
    <row r="5297" spans="1:23" ht="15.75" customHeight="1" x14ac:dyDescent="0.3">
      <c r="A5297" s="2" t="s">
        <v>24</v>
      </c>
      <c r="B5297" s="2">
        <v>1128299</v>
      </c>
      <c r="C5297" s="3">
        <v>44457</v>
      </c>
      <c r="D5297" s="12" t="str" cm="1">
        <f t="array" ref="D5297">_xlfn.SWITCH(WEEKDAY(C5297,2), 1, "Lundi", 2, "Mardi", 3, "Mercredi", 4, "Jeudi", 5, "Vendredi", 6, "Samedi", 7, "Dimanche", "Erreur")</f>
        <v>Samedi</v>
      </c>
      <c r="E5297" s="2" t="s">
        <v>47</v>
      </c>
      <c r="F5297" s="2" t="s">
        <v>48</v>
      </c>
      <c r="G5297" s="2" t="s">
        <v>67</v>
      </c>
      <c r="H5297" s="4" t="s">
        <v>16</v>
      </c>
      <c r="I5297" s="5">
        <v>58</v>
      </c>
      <c r="J5297" s="6">
        <v>140</v>
      </c>
      <c r="K5297" s="7">
        <v>8120</v>
      </c>
      <c r="L5297" s="7">
        <v>3248</v>
      </c>
      <c r="M5297" s="8">
        <v>0.4</v>
      </c>
      <c r="N5297" s="2" t="s">
        <v>82</v>
      </c>
      <c r="O5297">
        <f t="shared" si="656"/>
        <v>2021</v>
      </c>
      <c r="P5297">
        <f t="shared" si="657"/>
        <v>9</v>
      </c>
      <c r="Q5297" t="str">
        <f t="shared" si="658"/>
        <v>sept</v>
      </c>
      <c r="R5297" t="str">
        <f t="shared" si="659"/>
        <v>Florida</v>
      </c>
      <c r="S5297" t="str">
        <f t="shared" si="660"/>
        <v>2021-09</v>
      </c>
      <c r="T5297">
        <f>IF(AND(COUNTIF(Calculs!$Q$2:$Q$12,$O5297)&gt;0,COUNTIF(Calculs!$S$2:$S$12,$E5297)&gt;0,COUNTIF(Calculs!$U$2:$U$12,$H5297)&gt;0),1,0)</f>
        <v>1</v>
      </c>
      <c r="U5297">
        <f t="shared" si="661"/>
        <v>8120</v>
      </c>
      <c r="V5297">
        <f t="shared" si="662"/>
        <v>140</v>
      </c>
      <c r="W5297">
        <f t="shared" si="663"/>
        <v>3248</v>
      </c>
    </row>
    <row r="5298" spans="1:23" ht="15.75" customHeight="1" x14ac:dyDescent="0.3">
      <c r="A5298" s="2" t="s">
        <v>24</v>
      </c>
      <c r="B5298" s="2">
        <v>1128299</v>
      </c>
      <c r="C5298" s="3">
        <v>44457</v>
      </c>
      <c r="D5298" s="12" t="str" cm="1">
        <f t="array" ref="D5298">_xlfn.SWITCH(WEEKDAY(C5298,2), 1, "Lundi", 2, "Mardi", 3, "Mercredi", 4, "Jeudi", 5, "Vendredi", 6, "Samedi", 7, "Dimanche", "Erreur")</f>
        <v>Samedi</v>
      </c>
      <c r="E5298" s="2" t="s">
        <v>47</v>
      </c>
      <c r="F5298" s="2" t="s">
        <v>48</v>
      </c>
      <c r="G5298" s="2" t="s">
        <v>67</v>
      </c>
      <c r="H5298" s="4" t="s">
        <v>18</v>
      </c>
      <c r="I5298" s="5">
        <v>60</v>
      </c>
      <c r="J5298" s="6">
        <v>135</v>
      </c>
      <c r="K5298" s="7">
        <v>8100</v>
      </c>
      <c r="L5298" s="7">
        <v>2997</v>
      </c>
      <c r="M5298" s="8">
        <v>0.37</v>
      </c>
      <c r="N5298" s="2" t="s">
        <v>82</v>
      </c>
      <c r="O5298">
        <f t="shared" si="656"/>
        <v>2021</v>
      </c>
      <c r="P5298">
        <f t="shared" si="657"/>
        <v>9</v>
      </c>
      <c r="Q5298" t="str">
        <f t="shared" si="658"/>
        <v>sept</v>
      </c>
      <c r="R5298" t="str">
        <f t="shared" si="659"/>
        <v>Florida</v>
      </c>
      <c r="S5298" t="str">
        <f t="shared" si="660"/>
        <v>2021-09</v>
      </c>
      <c r="T5298">
        <f>IF(AND(COUNTIF(Calculs!$Q$2:$Q$12,$O5298)&gt;0,COUNTIF(Calculs!$S$2:$S$12,$E5298)&gt;0,COUNTIF(Calculs!$U$2:$U$12,$H5298)&gt;0),1,0)</f>
        <v>1</v>
      </c>
      <c r="U5298">
        <f t="shared" si="661"/>
        <v>8100</v>
      </c>
      <c r="V5298">
        <f t="shared" si="662"/>
        <v>135</v>
      </c>
      <c r="W5298">
        <f t="shared" si="663"/>
        <v>2997</v>
      </c>
    </row>
    <row r="5299" spans="1:23" ht="15.75" customHeight="1" x14ac:dyDescent="0.3">
      <c r="A5299" s="2" t="s">
        <v>24</v>
      </c>
      <c r="B5299" s="2">
        <v>1128299</v>
      </c>
      <c r="C5299" s="3">
        <v>44457</v>
      </c>
      <c r="D5299" s="12" t="str" cm="1">
        <f t="array" ref="D5299">_xlfn.SWITCH(WEEKDAY(C5299,2), 1, "Lundi", 2, "Mardi", 3, "Mercredi", 4, "Jeudi", 5, "Vendredi", 6, "Samedi", 7, "Dimanche", "Erreur")</f>
        <v>Samedi</v>
      </c>
      <c r="E5299" s="2" t="s">
        <v>47</v>
      </c>
      <c r="F5299" s="2" t="s">
        <v>48</v>
      </c>
      <c r="G5299" s="2" t="s">
        <v>67</v>
      </c>
      <c r="H5299" s="4" t="s">
        <v>19</v>
      </c>
      <c r="I5299" s="5">
        <v>54</v>
      </c>
      <c r="J5299" s="6">
        <v>75</v>
      </c>
      <c r="K5299" s="7">
        <v>4050</v>
      </c>
      <c r="L5299" s="7">
        <v>1822.4999999999998</v>
      </c>
      <c r="M5299" s="8">
        <v>0.44999999999999996</v>
      </c>
      <c r="N5299" s="2" t="s">
        <v>82</v>
      </c>
      <c r="O5299">
        <f t="shared" si="656"/>
        <v>2021</v>
      </c>
      <c r="P5299">
        <f t="shared" si="657"/>
        <v>9</v>
      </c>
      <c r="Q5299" t="str">
        <f t="shared" si="658"/>
        <v>sept</v>
      </c>
      <c r="R5299" t="str">
        <f t="shared" si="659"/>
        <v>Florida</v>
      </c>
      <c r="S5299" t="str">
        <f t="shared" si="660"/>
        <v>2021-09</v>
      </c>
      <c r="T5299">
        <f>IF(AND(COUNTIF(Calculs!$Q$2:$Q$12,$O5299)&gt;0,COUNTIF(Calculs!$S$2:$S$12,$E5299)&gt;0,COUNTIF(Calculs!$U$2:$U$12,$H5299)&gt;0),1,0)</f>
        <v>1</v>
      </c>
      <c r="U5299">
        <f t="shared" si="661"/>
        <v>4050</v>
      </c>
      <c r="V5299">
        <f t="shared" si="662"/>
        <v>75</v>
      </c>
      <c r="W5299">
        <f t="shared" si="663"/>
        <v>1822.4999999999998</v>
      </c>
    </row>
    <row r="5300" spans="1:23" ht="15.75" customHeight="1" x14ac:dyDescent="0.3">
      <c r="A5300" s="2" t="s">
        <v>24</v>
      </c>
      <c r="B5300" s="2">
        <v>1128299</v>
      </c>
      <c r="C5300" s="3">
        <v>44457</v>
      </c>
      <c r="D5300" s="12" t="str" cm="1">
        <f t="array" ref="D5300">_xlfn.SWITCH(WEEKDAY(C5300,2), 1, "Lundi", 2, "Mardi", 3, "Mercredi", 4, "Jeudi", 5, "Vendredi", 6, "Samedi", 7, "Dimanche", "Erreur")</f>
        <v>Samedi</v>
      </c>
      <c r="E5300" s="2" t="s">
        <v>47</v>
      </c>
      <c r="F5300" s="2" t="s">
        <v>48</v>
      </c>
      <c r="G5300" s="2" t="s">
        <v>67</v>
      </c>
      <c r="H5300" s="4" t="s">
        <v>20</v>
      </c>
      <c r="I5300" s="5">
        <v>54</v>
      </c>
      <c r="J5300" s="6">
        <v>65</v>
      </c>
      <c r="K5300" s="7">
        <v>3510</v>
      </c>
      <c r="L5300" s="7">
        <v>1544.4</v>
      </c>
      <c r="M5300" s="8">
        <v>0.44</v>
      </c>
      <c r="N5300" s="2" t="s">
        <v>82</v>
      </c>
      <c r="O5300">
        <f t="shared" si="656"/>
        <v>2021</v>
      </c>
      <c r="P5300">
        <f t="shared" si="657"/>
        <v>9</v>
      </c>
      <c r="Q5300" t="str">
        <f t="shared" si="658"/>
        <v>sept</v>
      </c>
      <c r="R5300" t="str">
        <f t="shared" si="659"/>
        <v>Florida</v>
      </c>
      <c r="S5300" t="str">
        <f t="shared" si="660"/>
        <v>2021-09</v>
      </c>
      <c r="T5300">
        <f>IF(AND(COUNTIF(Calculs!$Q$2:$Q$12,$O5300)&gt;0,COUNTIF(Calculs!$S$2:$S$12,$E5300)&gt;0,COUNTIF(Calculs!$U$2:$U$12,$H5300)&gt;0),1,0)</f>
        <v>1</v>
      </c>
      <c r="U5300">
        <f t="shared" si="661"/>
        <v>3510</v>
      </c>
      <c r="V5300">
        <f t="shared" si="662"/>
        <v>65</v>
      </c>
      <c r="W5300">
        <f t="shared" si="663"/>
        <v>1544.4</v>
      </c>
    </row>
    <row r="5301" spans="1:23" ht="15.75" customHeight="1" x14ac:dyDescent="0.3">
      <c r="A5301" s="2" t="s">
        <v>24</v>
      </c>
      <c r="B5301" s="2">
        <v>1128299</v>
      </c>
      <c r="C5301" s="3">
        <v>44457</v>
      </c>
      <c r="D5301" s="12" t="str" cm="1">
        <f t="array" ref="D5301">_xlfn.SWITCH(WEEKDAY(C5301,2), 1, "Lundi", 2, "Mardi", 3, "Mercredi", 4, "Jeudi", 5, "Vendredi", 6, "Samedi", 7, "Dimanche", "Erreur")</f>
        <v>Samedi</v>
      </c>
      <c r="E5301" s="2" t="s">
        <v>47</v>
      </c>
      <c r="F5301" s="2" t="s">
        <v>48</v>
      </c>
      <c r="G5301" s="2" t="s">
        <v>67</v>
      </c>
      <c r="H5301" s="4" t="s">
        <v>21</v>
      </c>
      <c r="I5301" s="5">
        <v>64</v>
      </c>
      <c r="J5301" s="6">
        <v>74</v>
      </c>
      <c r="K5301" s="7">
        <v>4736</v>
      </c>
      <c r="L5301" s="7">
        <v>1468.16</v>
      </c>
      <c r="M5301" s="8">
        <v>0.31</v>
      </c>
      <c r="N5301" s="2" t="s">
        <v>82</v>
      </c>
      <c r="O5301">
        <f t="shared" si="656"/>
        <v>2021</v>
      </c>
      <c r="P5301">
        <f t="shared" si="657"/>
        <v>9</v>
      </c>
      <c r="Q5301" t="str">
        <f t="shared" si="658"/>
        <v>sept</v>
      </c>
      <c r="R5301" t="str">
        <f t="shared" si="659"/>
        <v>Florida</v>
      </c>
      <c r="S5301" t="str">
        <f t="shared" si="660"/>
        <v>2021-09</v>
      </c>
      <c r="T5301">
        <f>IF(AND(COUNTIF(Calculs!$Q$2:$Q$12,$O5301)&gt;0,COUNTIF(Calculs!$S$2:$S$12,$E5301)&gt;0,COUNTIF(Calculs!$U$2:$U$12,$H5301)&gt;0),1,0)</f>
        <v>1</v>
      </c>
      <c r="U5301">
        <f t="shared" si="661"/>
        <v>4736</v>
      </c>
      <c r="V5301">
        <f t="shared" si="662"/>
        <v>74</v>
      </c>
      <c r="W5301">
        <f t="shared" si="663"/>
        <v>1468.16</v>
      </c>
    </row>
    <row r="5302" spans="1:23" ht="15.75" customHeight="1" x14ac:dyDescent="0.3">
      <c r="A5302" s="2" t="s">
        <v>24</v>
      </c>
      <c r="B5302" s="2">
        <v>1128299</v>
      </c>
      <c r="C5302" s="3">
        <v>44457</v>
      </c>
      <c r="D5302" s="12" t="str" cm="1">
        <f t="array" ref="D5302">_xlfn.SWITCH(WEEKDAY(C5302,2), 1, "Lundi", 2, "Mardi", 3, "Mercredi", 4, "Jeudi", 5, "Vendredi", 6, "Samedi", 7, "Dimanche", "Erreur")</f>
        <v>Samedi</v>
      </c>
      <c r="E5302" s="2" t="s">
        <v>47</v>
      </c>
      <c r="F5302" s="2" t="s">
        <v>48</v>
      </c>
      <c r="G5302" s="2" t="s">
        <v>67</v>
      </c>
      <c r="H5302" s="4" t="s">
        <v>22</v>
      </c>
      <c r="I5302" s="5">
        <v>51</v>
      </c>
      <c r="J5302" s="6">
        <v>75</v>
      </c>
      <c r="K5302" s="7">
        <v>3825</v>
      </c>
      <c r="L5302" s="7">
        <v>2103.75</v>
      </c>
      <c r="M5302" s="8">
        <v>0.55000000000000004</v>
      </c>
      <c r="N5302" s="2" t="s">
        <v>82</v>
      </c>
      <c r="O5302">
        <f t="shared" si="656"/>
        <v>2021</v>
      </c>
      <c r="P5302">
        <f t="shared" si="657"/>
        <v>9</v>
      </c>
      <c r="Q5302" t="str">
        <f t="shared" si="658"/>
        <v>sept</v>
      </c>
      <c r="R5302" t="str">
        <f t="shared" si="659"/>
        <v>Florida</v>
      </c>
      <c r="S5302" t="str">
        <f t="shared" si="660"/>
        <v>2021-09</v>
      </c>
      <c r="T5302">
        <f>IF(AND(COUNTIF(Calculs!$Q$2:$Q$12,$O5302)&gt;0,COUNTIF(Calculs!$S$2:$S$12,$E5302)&gt;0,COUNTIF(Calculs!$U$2:$U$12,$H5302)&gt;0),1,0)</f>
        <v>1</v>
      </c>
      <c r="U5302">
        <f t="shared" si="661"/>
        <v>3825</v>
      </c>
      <c r="V5302">
        <f t="shared" si="662"/>
        <v>75</v>
      </c>
      <c r="W5302">
        <f t="shared" si="663"/>
        <v>2103.75</v>
      </c>
    </row>
    <row r="5303" spans="1:23" ht="15.75" customHeight="1" x14ac:dyDescent="0.3">
      <c r="A5303" s="2" t="s">
        <v>24</v>
      </c>
      <c r="B5303" s="2">
        <v>1128299</v>
      </c>
      <c r="C5303" s="3">
        <v>44486</v>
      </c>
      <c r="D5303" s="12" t="str" cm="1">
        <f t="array" ref="D5303">_xlfn.SWITCH(WEEKDAY(C5303,2), 1, "Lundi", 2, "Mardi", 3, "Mercredi", 4, "Jeudi", 5, "Vendredi", 6, "Samedi", 7, "Dimanche", "Erreur")</f>
        <v>Dimanche</v>
      </c>
      <c r="E5303" s="2" t="s">
        <v>47</v>
      </c>
      <c r="F5303" s="2" t="s">
        <v>48</v>
      </c>
      <c r="G5303" s="2" t="s">
        <v>67</v>
      </c>
      <c r="H5303" s="4" t="s">
        <v>16</v>
      </c>
      <c r="I5303" s="5">
        <v>47</v>
      </c>
      <c r="J5303" s="6">
        <v>100</v>
      </c>
      <c r="K5303" s="7">
        <v>4700</v>
      </c>
      <c r="L5303" s="7">
        <v>2068</v>
      </c>
      <c r="M5303" s="8">
        <v>0.44</v>
      </c>
      <c r="N5303" s="2" t="s">
        <v>82</v>
      </c>
      <c r="O5303">
        <f t="shared" si="656"/>
        <v>2021</v>
      </c>
      <c r="P5303">
        <f t="shared" si="657"/>
        <v>10</v>
      </c>
      <c r="Q5303" t="str">
        <f t="shared" si="658"/>
        <v>oct</v>
      </c>
      <c r="R5303" t="str">
        <f t="shared" si="659"/>
        <v>Florida</v>
      </c>
      <c r="S5303" t="str">
        <f t="shared" si="660"/>
        <v>2021-10</v>
      </c>
      <c r="T5303">
        <f>IF(AND(COUNTIF(Calculs!$Q$2:$Q$12,$O5303)&gt;0,COUNTIF(Calculs!$S$2:$S$12,$E5303)&gt;0,COUNTIF(Calculs!$U$2:$U$12,$H5303)&gt;0),1,0)</f>
        <v>1</v>
      </c>
      <c r="U5303">
        <f t="shared" si="661"/>
        <v>4700</v>
      </c>
      <c r="V5303">
        <f t="shared" si="662"/>
        <v>100</v>
      </c>
      <c r="W5303">
        <f t="shared" si="663"/>
        <v>2068</v>
      </c>
    </row>
    <row r="5304" spans="1:23" ht="15.75" customHeight="1" x14ac:dyDescent="0.3">
      <c r="A5304" s="2" t="s">
        <v>24</v>
      </c>
      <c r="B5304" s="2">
        <v>1128299</v>
      </c>
      <c r="C5304" s="3">
        <v>44486</v>
      </c>
      <c r="D5304" s="12" t="str" cm="1">
        <f t="array" ref="D5304">_xlfn.SWITCH(WEEKDAY(C5304,2), 1, "Lundi", 2, "Mardi", 3, "Mercredi", 4, "Jeudi", 5, "Vendredi", 6, "Samedi", 7, "Dimanche", "Erreur")</f>
        <v>Dimanche</v>
      </c>
      <c r="E5304" s="2" t="s">
        <v>47</v>
      </c>
      <c r="F5304" s="2" t="s">
        <v>48</v>
      </c>
      <c r="G5304" s="2" t="s">
        <v>67</v>
      </c>
      <c r="H5304" s="4" t="s">
        <v>18</v>
      </c>
      <c r="I5304" s="5">
        <v>59</v>
      </c>
      <c r="J5304" s="6">
        <v>144</v>
      </c>
      <c r="K5304" s="7">
        <v>8496</v>
      </c>
      <c r="L5304" s="7">
        <v>3228.48</v>
      </c>
      <c r="M5304" s="8">
        <v>0.38</v>
      </c>
      <c r="N5304" s="2" t="s">
        <v>82</v>
      </c>
      <c r="O5304">
        <f t="shared" si="656"/>
        <v>2021</v>
      </c>
      <c r="P5304">
        <f t="shared" si="657"/>
        <v>10</v>
      </c>
      <c r="Q5304" t="str">
        <f t="shared" si="658"/>
        <v>oct</v>
      </c>
      <c r="R5304" t="str">
        <f t="shared" si="659"/>
        <v>Florida</v>
      </c>
      <c r="S5304" t="str">
        <f t="shared" si="660"/>
        <v>2021-10</v>
      </c>
      <c r="T5304">
        <f>IF(AND(COUNTIF(Calculs!$Q$2:$Q$12,$O5304)&gt;0,COUNTIF(Calculs!$S$2:$S$12,$E5304)&gt;0,COUNTIF(Calculs!$U$2:$U$12,$H5304)&gt;0),1,0)</f>
        <v>1</v>
      </c>
      <c r="U5304">
        <f t="shared" si="661"/>
        <v>8496</v>
      </c>
      <c r="V5304">
        <f t="shared" si="662"/>
        <v>144</v>
      </c>
      <c r="W5304">
        <f t="shared" si="663"/>
        <v>3228.48</v>
      </c>
    </row>
    <row r="5305" spans="1:23" ht="15.75" customHeight="1" x14ac:dyDescent="0.3">
      <c r="A5305" s="2" t="s">
        <v>24</v>
      </c>
      <c r="B5305" s="2">
        <v>1128299</v>
      </c>
      <c r="C5305" s="3">
        <v>44486</v>
      </c>
      <c r="D5305" s="12" t="str" cm="1">
        <f t="array" ref="D5305">_xlfn.SWITCH(WEEKDAY(C5305,2), 1, "Lundi", 2, "Mardi", 3, "Mercredi", 4, "Jeudi", 5, "Vendredi", 6, "Samedi", 7, "Dimanche", "Erreur")</f>
        <v>Dimanche</v>
      </c>
      <c r="E5305" s="2" t="s">
        <v>47</v>
      </c>
      <c r="F5305" s="2" t="s">
        <v>48</v>
      </c>
      <c r="G5305" s="2" t="s">
        <v>67</v>
      </c>
      <c r="H5305" s="4" t="s">
        <v>19</v>
      </c>
      <c r="I5305" s="5">
        <v>55</v>
      </c>
      <c r="J5305" s="6">
        <v>112</v>
      </c>
      <c r="K5305" s="7">
        <v>6160</v>
      </c>
      <c r="L5305" s="7">
        <v>2525.6</v>
      </c>
      <c r="M5305" s="8">
        <v>0.41</v>
      </c>
      <c r="N5305" s="2" t="s">
        <v>82</v>
      </c>
      <c r="O5305">
        <f t="shared" si="656"/>
        <v>2021</v>
      </c>
      <c r="P5305">
        <f t="shared" si="657"/>
        <v>10</v>
      </c>
      <c r="Q5305" t="str">
        <f t="shared" si="658"/>
        <v>oct</v>
      </c>
      <c r="R5305" t="str">
        <f t="shared" si="659"/>
        <v>Florida</v>
      </c>
      <c r="S5305" t="str">
        <f t="shared" si="660"/>
        <v>2021-10</v>
      </c>
      <c r="T5305">
        <f>IF(AND(COUNTIF(Calculs!$Q$2:$Q$12,$O5305)&gt;0,COUNTIF(Calculs!$S$2:$S$12,$E5305)&gt;0,COUNTIF(Calculs!$U$2:$U$12,$H5305)&gt;0),1,0)</f>
        <v>1</v>
      </c>
      <c r="U5305">
        <f t="shared" si="661"/>
        <v>6160</v>
      </c>
      <c r="V5305">
        <f t="shared" si="662"/>
        <v>112</v>
      </c>
      <c r="W5305">
        <f t="shared" si="663"/>
        <v>2525.6</v>
      </c>
    </row>
    <row r="5306" spans="1:23" ht="15.75" customHeight="1" x14ac:dyDescent="0.3">
      <c r="A5306" s="2" t="s">
        <v>24</v>
      </c>
      <c r="B5306" s="2">
        <v>1128299</v>
      </c>
      <c r="C5306" s="3">
        <v>44486</v>
      </c>
      <c r="D5306" s="12" t="str" cm="1">
        <f t="array" ref="D5306">_xlfn.SWITCH(WEEKDAY(C5306,2), 1, "Lundi", 2, "Mardi", 3, "Mercredi", 4, "Jeudi", 5, "Vendredi", 6, "Samedi", 7, "Dimanche", "Erreur")</f>
        <v>Dimanche</v>
      </c>
      <c r="E5306" s="2" t="s">
        <v>47</v>
      </c>
      <c r="F5306" s="2" t="s">
        <v>48</v>
      </c>
      <c r="G5306" s="2" t="s">
        <v>67</v>
      </c>
      <c r="H5306" s="4" t="s">
        <v>20</v>
      </c>
      <c r="I5306" s="5">
        <v>51</v>
      </c>
      <c r="J5306" s="6">
        <v>113</v>
      </c>
      <c r="K5306" s="7">
        <v>5763</v>
      </c>
      <c r="L5306" s="7">
        <v>2362.83</v>
      </c>
      <c r="M5306" s="8">
        <v>0.41</v>
      </c>
      <c r="N5306" s="2" t="s">
        <v>82</v>
      </c>
      <c r="O5306">
        <f t="shared" si="656"/>
        <v>2021</v>
      </c>
      <c r="P5306">
        <f t="shared" si="657"/>
        <v>10</v>
      </c>
      <c r="Q5306" t="str">
        <f t="shared" si="658"/>
        <v>oct</v>
      </c>
      <c r="R5306" t="str">
        <f t="shared" si="659"/>
        <v>Florida</v>
      </c>
      <c r="S5306" t="str">
        <f t="shared" si="660"/>
        <v>2021-10</v>
      </c>
      <c r="T5306">
        <f>IF(AND(COUNTIF(Calculs!$Q$2:$Q$12,$O5306)&gt;0,COUNTIF(Calculs!$S$2:$S$12,$E5306)&gt;0,COUNTIF(Calculs!$U$2:$U$12,$H5306)&gt;0),1,0)</f>
        <v>1</v>
      </c>
      <c r="U5306">
        <f t="shared" si="661"/>
        <v>5763</v>
      </c>
      <c r="V5306">
        <f t="shared" si="662"/>
        <v>113</v>
      </c>
      <c r="W5306">
        <f t="shared" si="663"/>
        <v>2362.83</v>
      </c>
    </row>
    <row r="5307" spans="1:23" ht="15.75" customHeight="1" x14ac:dyDescent="0.3">
      <c r="A5307" s="2" t="s">
        <v>24</v>
      </c>
      <c r="B5307" s="2">
        <v>1128299</v>
      </c>
      <c r="C5307" s="3">
        <v>44486</v>
      </c>
      <c r="D5307" s="12" t="str" cm="1">
        <f t="array" ref="D5307">_xlfn.SWITCH(WEEKDAY(C5307,2), 1, "Lundi", 2, "Mardi", 3, "Mercredi", 4, "Jeudi", 5, "Vendredi", 6, "Samedi", 7, "Dimanche", "Erreur")</f>
        <v>Dimanche</v>
      </c>
      <c r="E5307" s="2" t="s">
        <v>47</v>
      </c>
      <c r="F5307" s="2" t="s">
        <v>48</v>
      </c>
      <c r="G5307" s="2" t="s">
        <v>67</v>
      </c>
      <c r="H5307" s="4" t="s">
        <v>21</v>
      </c>
      <c r="I5307" s="5">
        <v>59</v>
      </c>
      <c r="J5307" s="6">
        <v>98</v>
      </c>
      <c r="K5307" s="7">
        <v>5782</v>
      </c>
      <c r="L5307" s="7">
        <v>1792.42</v>
      </c>
      <c r="M5307" s="8">
        <v>0.31</v>
      </c>
      <c r="N5307" s="2" t="s">
        <v>82</v>
      </c>
      <c r="O5307">
        <f t="shared" si="656"/>
        <v>2021</v>
      </c>
      <c r="P5307">
        <f t="shared" si="657"/>
        <v>10</v>
      </c>
      <c r="Q5307" t="str">
        <f t="shared" si="658"/>
        <v>oct</v>
      </c>
      <c r="R5307" t="str">
        <f t="shared" si="659"/>
        <v>Florida</v>
      </c>
      <c r="S5307" t="str">
        <f t="shared" si="660"/>
        <v>2021-10</v>
      </c>
      <c r="T5307">
        <f>IF(AND(COUNTIF(Calculs!$Q$2:$Q$12,$O5307)&gt;0,COUNTIF(Calculs!$S$2:$S$12,$E5307)&gt;0,COUNTIF(Calculs!$U$2:$U$12,$H5307)&gt;0),1,0)</f>
        <v>1</v>
      </c>
      <c r="U5307">
        <f t="shared" si="661"/>
        <v>5782</v>
      </c>
      <c r="V5307">
        <f t="shared" si="662"/>
        <v>98</v>
      </c>
      <c r="W5307">
        <f t="shared" si="663"/>
        <v>1792.42</v>
      </c>
    </row>
    <row r="5308" spans="1:23" ht="15.75" customHeight="1" x14ac:dyDescent="0.3">
      <c r="A5308" s="2" t="s">
        <v>24</v>
      </c>
      <c r="B5308" s="2">
        <v>1128299</v>
      </c>
      <c r="C5308" s="3">
        <v>44486</v>
      </c>
      <c r="D5308" s="12" t="str" cm="1">
        <f t="array" ref="D5308">_xlfn.SWITCH(WEEKDAY(C5308,2), 1, "Lundi", 2, "Mardi", 3, "Mercredi", 4, "Jeudi", 5, "Vendredi", 6, "Samedi", 7, "Dimanche", "Erreur")</f>
        <v>Dimanche</v>
      </c>
      <c r="E5308" s="2" t="s">
        <v>47</v>
      </c>
      <c r="F5308" s="2" t="s">
        <v>48</v>
      </c>
      <c r="G5308" s="2" t="s">
        <v>67</v>
      </c>
      <c r="H5308" s="4" t="s">
        <v>22</v>
      </c>
      <c r="I5308" s="5">
        <v>65</v>
      </c>
      <c r="J5308" s="6">
        <v>104</v>
      </c>
      <c r="K5308" s="7">
        <v>6760</v>
      </c>
      <c r="L5308" s="7">
        <v>3920.8000000000006</v>
      </c>
      <c r="M5308" s="8">
        <v>0.58000000000000007</v>
      </c>
      <c r="N5308" s="2" t="s">
        <v>82</v>
      </c>
      <c r="O5308">
        <f t="shared" si="656"/>
        <v>2021</v>
      </c>
      <c r="P5308">
        <f t="shared" si="657"/>
        <v>10</v>
      </c>
      <c r="Q5308" t="str">
        <f t="shared" si="658"/>
        <v>oct</v>
      </c>
      <c r="R5308" t="str">
        <f t="shared" si="659"/>
        <v>Florida</v>
      </c>
      <c r="S5308" t="str">
        <f t="shared" si="660"/>
        <v>2021-10</v>
      </c>
      <c r="T5308">
        <f>IF(AND(COUNTIF(Calculs!$Q$2:$Q$12,$O5308)&gt;0,COUNTIF(Calculs!$S$2:$S$12,$E5308)&gt;0,COUNTIF(Calculs!$U$2:$U$12,$H5308)&gt;0),1,0)</f>
        <v>1</v>
      </c>
      <c r="U5308">
        <f t="shared" si="661"/>
        <v>6760</v>
      </c>
      <c r="V5308">
        <f t="shared" si="662"/>
        <v>104</v>
      </c>
      <c r="W5308">
        <f t="shared" si="663"/>
        <v>3920.8000000000006</v>
      </c>
    </row>
    <row r="5309" spans="1:23" ht="15.75" customHeight="1" x14ac:dyDescent="0.3">
      <c r="A5309" s="2" t="s">
        <v>24</v>
      </c>
      <c r="B5309" s="2">
        <v>1128299</v>
      </c>
      <c r="C5309" s="3">
        <v>44517</v>
      </c>
      <c r="D5309" s="12" t="str" cm="1">
        <f t="array" ref="D5309">_xlfn.SWITCH(WEEKDAY(C5309,2), 1, "Lundi", 2, "Mardi", 3, "Mercredi", 4, "Jeudi", 5, "Vendredi", 6, "Samedi", 7, "Dimanche", "Erreur")</f>
        <v>Mercredi</v>
      </c>
      <c r="E5309" s="2" t="s">
        <v>47</v>
      </c>
      <c r="F5309" s="2" t="s">
        <v>48</v>
      </c>
      <c r="G5309" s="2" t="s">
        <v>67</v>
      </c>
      <c r="H5309" s="4" t="s">
        <v>16</v>
      </c>
      <c r="I5309" s="5">
        <v>52</v>
      </c>
      <c r="J5309" s="6">
        <v>169</v>
      </c>
      <c r="K5309" s="7">
        <v>8788</v>
      </c>
      <c r="L5309" s="7">
        <v>3515.2000000000003</v>
      </c>
      <c r="M5309" s="8">
        <v>0.4</v>
      </c>
      <c r="N5309" s="2" t="s">
        <v>82</v>
      </c>
      <c r="O5309">
        <f t="shared" si="656"/>
        <v>2021</v>
      </c>
      <c r="P5309">
        <f t="shared" si="657"/>
        <v>11</v>
      </c>
      <c r="Q5309" t="str">
        <f t="shared" si="658"/>
        <v>nov</v>
      </c>
      <c r="R5309" t="str">
        <f t="shared" si="659"/>
        <v>Florida</v>
      </c>
      <c r="S5309" t="str">
        <f t="shared" si="660"/>
        <v>2021-11</v>
      </c>
      <c r="T5309">
        <f>IF(AND(COUNTIF(Calculs!$Q$2:$Q$12,$O5309)&gt;0,COUNTIF(Calculs!$S$2:$S$12,$E5309)&gt;0,COUNTIF(Calculs!$U$2:$U$12,$H5309)&gt;0),1,0)</f>
        <v>1</v>
      </c>
      <c r="U5309">
        <f t="shared" si="661"/>
        <v>8788</v>
      </c>
      <c r="V5309">
        <f t="shared" si="662"/>
        <v>169</v>
      </c>
      <c r="W5309">
        <f t="shared" si="663"/>
        <v>3515.2000000000003</v>
      </c>
    </row>
    <row r="5310" spans="1:23" ht="15.75" customHeight="1" x14ac:dyDescent="0.3">
      <c r="A5310" s="2" t="s">
        <v>24</v>
      </c>
      <c r="B5310" s="2">
        <v>1128299</v>
      </c>
      <c r="C5310" s="3">
        <v>44517</v>
      </c>
      <c r="D5310" s="12" t="str" cm="1">
        <f t="array" ref="D5310">_xlfn.SWITCH(WEEKDAY(C5310,2), 1, "Lundi", 2, "Mardi", 3, "Mercredi", 4, "Jeudi", 5, "Vendredi", 6, "Samedi", 7, "Dimanche", "Erreur")</f>
        <v>Mercredi</v>
      </c>
      <c r="E5310" s="2" t="s">
        <v>47</v>
      </c>
      <c r="F5310" s="2" t="s">
        <v>48</v>
      </c>
      <c r="G5310" s="2" t="s">
        <v>67</v>
      </c>
      <c r="H5310" s="4" t="s">
        <v>18</v>
      </c>
      <c r="I5310" s="5">
        <v>54</v>
      </c>
      <c r="J5310" s="6">
        <v>175</v>
      </c>
      <c r="K5310" s="7">
        <v>9450</v>
      </c>
      <c r="L5310" s="7">
        <v>3591</v>
      </c>
      <c r="M5310" s="8">
        <v>0.38</v>
      </c>
      <c r="N5310" s="2" t="s">
        <v>82</v>
      </c>
      <c r="O5310">
        <f t="shared" si="656"/>
        <v>2021</v>
      </c>
      <c r="P5310">
        <f t="shared" si="657"/>
        <v>11</v>
      </c>
      <c r="Q5310" t="str">
        <f t="shared" si="658"/>
        <v>nov</v>
      </c>
      <c r="R5310" t="str">
        <f t="shared" si="659"/>
        <v>Florida</v>
      </c>
      <c r="S5310" t="str">
        <f t="shared" si="660"/>
        <v>2021-11</v>
      </c>
      <c r="T5310">
        <f>IF(AND(COUNTIF(Calculs!$Q$2:$Q$12,$O5310)&gt;0,COUNTIF(Calculs!$S$2:$S$12,$E5310)&gt;0,COUNTIF(Calculs!$U$2:$U$12,$H5310)&gt;0),1,0)</f>
        <v>1</v>
      </c>
      <c r="U5310">
        <f t="shared" si="661"/>
        <v>9450</v>
      </c>
      <c r="V5310">
        <f t="shared" si="662"/>
        <v>175</v>
      </c>
      <c r="W5310">
        <f t="shared" si="663"/>
        <v>3591</v>
      </c>
    </row>
    <row r="5311" spans="1:23" ht="15.75" customHeight="1" x14ac:dyDescent="0.3">
      <c r="A5311" s="2" t="s">
        <v>24</v>
      </c>
      <c r="B5311" s="2">
        <v>1128299</v>
      </c>
      <c r="C5311" s="3">
        <v>44517</v>
      </c>
      <c r="D5311" s="12" t="str" cm="1">
        <f t="array" ref="D5311">_xlfn.SWITCH(WEEKDAY(C5311,2), 1, "Lundi", 2, "Mardi", 3, "Mercredi", 4, "Jeudi", 5, "Vendredi", 6, "Samedi", 7, "Dimanche", "Erreur")</f>
        <v>Mercredi</v>
      </c>
      <c r="E5311" s="2" t="s">
        <v>47</v>
      </c>
      <c r="F5311" s="2" t="s">
        <v>48</v>
      </c>
      <c r="G5311" s="2" t="s">
        <v>67</v>
      </c>
      <c r="H5311" s="4" t="s">
        <v>19</v>
      </c>
      <c r="I5311" s="5">
        <v>53</v>
      </c>
      <c r="J5311" s="6">
        <v>147</v>
      </c>
      <c r="K5311" s="7">
        <v>7791</v>
      </c>
      <c r="L5311" s="7">
        <v>3194.31</v>
      </c>
      <c r="M5311" s="8">
        <v>0.41</v>
      </c>
      <c r="N5311" s="2" t="s">
        <v>82</v>
      </c>
      <c r="O5311">
        <f t="shared" si="656"/>
        <v>2021</v>
      </c>
      <c r="P5311">
        <f t="shared" si="657"/>
        <v>11</v>
      </c>
      <c r="Q5311" t="str">
        <f t="shared" si="658"/>
        <v>nov</v>
      </c>
      <c r="R5311" t="str">
        <f t="shared" si="659"/>
        <v>Florida</v>
      </c>
      <c r="S5311" t="str">
        <f t="shared" si="660"/>
        <v>2021-11</v>
      </c>
      <c r="T5311">
        <f>IF(AND(COUNTIF(Calculs!$Q$2:$Q$12,$O5311)&gt;0,COUNTIF(Calculs!$S$2:$S$12,$E5311)&gt;0,COUNTIF(Calculs!$U$2:$U$12,$H5311)&gt;0),1,0)</f>
        <v>1</v>
      </c>
      <c r="U5311">
        <f t="shared" si="661"/>
        <v>7791</v>
      </c>
      <c r="V5311">
        <f t="shared" si="662"/>
        <v>147</v>
      </c>
      <c r="W5311">
        <f t="shared" si="663"/>
        <v>3194.31</v>
      </c>
    </row>
    <row r="5312" spans="1:23" ht="15.75" customHeight="1" x14ac:dyDescent="0.3">
      <c r="A5312" s="2" t="s">
        <v>24</v>
      </c>
      <c r="B5312" s="2">
        <v>1128299</v>
      </c>
      <c r="C5312" s="3">
        <v>44517</v>
      </c>
      <c r="D5312" s="12" t="str" cm="1">
        <f t="array" ref="D5312">_xlfn.SWITCH(WEEKDAY(C5312,2), 1, "Lundi", 2, "Mardi", 3, "Mercredi", 4, "Jeudi", 5, "Vendredi", 6, "Samedi", 7, "Dimanche", "Erreur")</f>
        <v>Mercredi</v>
      </c>
      <c r="E5312" s="2" t="s">
        <v>47</v>
      </c>
      <c r="F5312" s="2" t="s">
        <v>48</v>
      </c>
      <c r="G5312" s="2" t="s">
        <v>67</v>
      </c>
      <c r="H5312" s="4" t="s">
        <v>20</v>
      </c>
      <c r="I5312" s="5">
        <v>64</v>
      </c>
      <c r="J5312" s="6">
        <v>150</v>
      </c>
      <c r="K5312" s="7">
        <v>9600</v>
      </c>
      <c r="L5312" s="7">
        <v>4128</v>
      </c>
      <c r="M5312" s="8">
        <v>0.43</v>
      </c>
      <c r="N5312" s="2" t="s">
        <v>82</v>
      </c>
      <c r="O5312">
        <f t="shared" si="656"/>
        <v>2021</v>
      </c>
      <c r="P5312">
        <f t="shared" si="657"/>
        <v>11</v>
      </c>
      <c r="Q5312" t="str">
        <f t="shared" si="658"/>
        <v>nov</v>
      </c>
      <c r="R5312" t="str">
        <f t="shared" si="659"/>
        <v>Florida</v>
      </c>
      <c r="S5312" t="str">
        <f t="shared" si="660"/>
        <v>2021-11</v>
      </c>
      <c r="T5312">
        <f>IF(AND(COUNTIF(Calculs!$Q$2:$Q$12,$O5312)&gt;0,COUNTIF(Calculs!$S$2:$S$12,$E5312)&gt;0,COUNTIF(Calculs!$U$2:$U$12,$H5312)&gt;0),1,0)</f>
        <v>1</v>
      </c>
      <c r="U5312">
        <f t="shared" si="661"/>
        <v>9600</v>
      </c>
      <c r="V5312">
        <f t="shared" si="662"/>
        <v>150</v>
      </c>
      <c r="W5312">
        <f t="shared" si="663"/>
        <v>4128</v>
      </c>
    </row>
    <row r="5313" spans="1:23" ht="15.75" customHeight="1" x14ac:dyDescent="0.3">
      <c r="A5313" s="2" t="s">
        <v>24</v>
      </c>
      <c r="B5313" s="2">
        <v>1128299</v>
      </c>
      <c r="C5313" s="3">
        <v>44517</v>
      </c>
      <c r="D5313" s="12" t="str" cm="1">
        <f t="array" ref="D5313">_xlfn.SWITCH(WEEKDAY(C5313,2), 1, "Lundi", 2, "Mardi", 3, "Mercredi", 4, "Jeudi", 5, "Vendredi", 6, "Samedi", 7, "Dimanche", "Erreur")</f>
        <v>Mercredi</v>
      </c>
      <c r="E5313" s="2" t="s">
        <v>47</v>
      </c>
      <c r="F5313" s="2" t="s">
        <v>48</v>
      </c>
      <c r="G5313" s="2" t="s">
        <v>67</v>
      </c>
      <c r="H5313" s="4" t="s">
        <v>21</v>
      </c>
      <c r="I5313" s="5">
        <v>77</v>
      </c>
      <c r="J5313" s="6">
        <v>124</v>
      </c>
      <c r="K5313" s="7">
        <v>9548</v>
      </c>
      <c r="L5313" s="7">
        <v>2864.4000000000005</v>
      </c>
      <c r="M5313" s="8">
        <v>0.30000000000000004</v>
      </c>
      <c r="N5313" s="2" t="s">
        <v>82</v>
      </c>
      <c r="O5313">
        <f t="shared" si="656"/>
        <v>2021</v>
      </c>
      <c r="P5313">
        <f t="shared" si="657"/>
        <v>11</v>
      </c>
      <c r="Q5313" t="str">
        <f t="shared" si="658"/>
        <v>nov</v>
      </c>
      <c r="R5313" t="str">
        <f t="shared" si="659"/>
        <v>Florida</v>
      </c>
      <c r="S5313" t="str">
        <f t="shared" si="660"/>
        <v>2021-11</v>
      </c>
      <c r="T5313">
        <f>IF(AND(COUNTIF(Calculs!$Q$2:$Q$12,$O5313)&gt;0,COUNTIF(Calculs!$S$2:$S$12,$E5313)&gt;0,COUNTIF(Calculs!$U$2:$U$12,$H5313)&gt;0),1,0)</f>
        <v>1</v>
      </c>
      <c r="U5313">
        <f t="shared" si="661"/>
        <v>9548</v>
      </c>
      <c r="V5313">
        <f t="shared" si="662"/>
        <v>124</v>
      </c>
      <c r="W5313">
        <f t="shared" si="663"/>
        <v>2864.4000000000005</v>
      </c>
    </row>
    <row r="5314" spans="1:23" ht="15.75" customHeight="1" x14ac:dyDescent="0.3">
      <c r="A5314" s="2" t="s">
        <v>24</v>
      </c>
      <c r="B5314" s="2">
        <v>1128299</v>
      </c>
      <c r="C5314" s="3">
        <v>44517</v>
      </c>
      <c r="D5314" s="12" t="str" cm="1">
        <f t="array" ref="D5314">_xlfn.SWITCH(WEEKDAY(C5314,2), 1, "Lundi", 2, "Mardi", 3, "Mercredi", 4, "Jeudi", 5, "Vendredi", 6, "Samedi", 7, "Dimanche", "Erreur")</f>
        <v>Mercredi</v>
      </c>
      <c r="E5314" s="2" t="s">
        <v>47</v>
      </c>
      <c r="F5314" s="2" t="s">
        <v>48</v>
      </c>
      <c r="G5314" s="2" t="s">
        <v>67</v>
      </c>
      <c r="H5314" s="4" t="s">
        <v>22</v>
      </c>
      <c r="I5314" s="5">
        <v>86</v>
      </c>
      <c r="J5314" s="6">
        <v>162</v>
      </c>
      <c r="K5314" s="7">
        <v>13932</v>
      </c>
      <c r="L5314" s="7">
        <v>8219.880000000001</v>
      </c>
      <c r="M5314" s="8">
        <v>0.59000000000000008</v>
      </c>
      <c r="N5314" s="2" t="s">
        <v>82</v>
      </c>
      <c r="O5314">
        <f t="shared" si="656"/>
        <v>2021</v>
      </c>
      <c r="P5314">
        <f t="shared" si="657"/>
        <v>11</v>
      </c>
      <c r="Q5314" t="str">
        <f t="shared" si="658"/>
        <v>nov</v>
      </c>
      <c r="R5314" t="str">
        <f t="shared" si="659"/>
        <v>Florida</v>
      </c>
      <c r="S5314" t="str">
        <f t="shared" si="660"/>
        <v>2021-11</v>
      </c>
      <c r="T5314">
        <f>IF(AND(COUNTIF(Calculs!$Q$2:$Q$12,$O5314)&gt;0,COUNTIF(Calculs!$S$2:$S$12,$E5314)&gt;0,COUNTIF(Calculs!$U$2:$U$12,$H5314)&gt;0),1,0)</f>
        <v>1</v>
      </c>
      <c r="U5314">
        <f t="shared" si="661"/>
        <v>13932</v>
      </c>
      <c r="V5314">
        <f t="shared" si="662"/>
        <v>162</v>
      </c>
      <c r="W5314">
        <f t="shared" si="663"/>
        <v>8219.880000000001</v>
      </c>
    </row>
    <row r="5315" spans="1:23" ht="15.75" customHeight="1" x14ac:dyDescent="0.3">
      <c r="A5315" s="2" t="s">
        <v>24</v>
      </c>
      <c r="B5315" s="2">
        <v>1128299</v>
      </c>
      <c r="C5315" s="3">
        <v>44546</v>
      </c>
      <c r="D5315" s="12" t="str" cm="1">
        <f t="array" ref="D5315">_xlfn.SWITCH(WEEKDAY(C5315,2), 1, "Lundi", 2, "Mardi", 3, "Mercredi", 4, "Jeudi", 5, "Vendredi", 6, "Samedi", 7, "Dimanche", "Erreur")</f>
        <v>Jeudi</v>
      </c>
      <c r="E5315" s="2" t="s">
        <v>47</v>
      </c>
      <c r="F5315" s="2" t="s">
        <v>48</v>
      </c>
      <c r="G5315" s="2" t="s">
        <v>67</v>
      </c>
      <c r="H5315" s="4" t="s">
        <v>16</v>
      </c>
      <c r="I5315" s="5">
        <v>72</v>
      </c>
      <c r="J5315" s="6">
        <v>216</v>
      </c>
      <c r="K5315" s="7">
        <v>15552</v>
      </c>
      <c r="L5315" s="7">
        <v>6220.8</v>
      </c>
      <c r="M5315" s="8">
        <v>0.4</v>
      </c>
      <c r="N5315" s="2" t="s">
        <v>82</v>
      </c>
      <c r="O5315">
        <f t="shared" ref="O5315:O5378" si="664">YEAR($C5315)</f>
        <v>2021</v>
      </c>
      <c r="P5315">
        <f t="shared" ref="P5315:P5378" si="665">MONTH($C5315)</f>
        <v>12</v>
      </c>
      <c r="Q5315" t="str">
        <f t="shared" ref="Q5315:Q5378" si="666">TEXT($C5315,"mmm")</f>
        <v>déc</v>
      </c>
      <c r="R5315" t="str">
        <f t="shared" ref="R5315:R5378" si="667">SUBSTITUTE(SUBSTITUTE($F5315,"Sud ","South "),"Ouest ","West ")</f>
        <v>Florida</v>
      </c>
      <c r="S5315" t="str">
        <f t="shared" ref="S5315:S5378" si="668">TEXT($C5315,"aaaa-mm")</f>
        <v>2021-12</v>
      </c>
      <c r="T5315">
        <f>IF(AND(COUNTIF(Calculs!$Q$2:$Q$12,$O5315)&gt;0,COUNTIF(Calculs!$S$2:$S$12,$E5315)&gt;0,COUNTIF(Calculs!$U$2:$U$12,$H5315)&gt;0),1,0)</f>
        <v>1</v>
      </c>
      <c r="U5315">
        <f t="shared" ref="U5315:U5378" si="669">$K5315*$T5315</f>
        <v>15552</v>
      </c>
      <c r="V5315">
        <f t="shared" ref="V5315:V5378" si="670">$J5315*$T5315</f>
        <v>216</v>
      </c>
      <c r="W5315">
        <f t="shared" ref="W5315:W5378" si="671">$L5315*$T5315</f>
        <v>6220.8</v>
      </c>
    </row>
    <row r="5316" spans="1:23" ht="15.75" customHeight="1" x14ac:dyDescent="0.3">
      <c r="A5316" s="2" t="s">
        <v>24</v>
      </c>
      <c r="B5316" s="2">
        <v>1128299</v>
      </c>
      <c r="C5316" s="3">
        <v>44546</v>
      </c>
      <c r="D5316" s="12" t="str" cm="1">
        <f t="array" ref="D5316">_xlfn.SWITCH(WEEKDAY(C5316,2), 1, "Lundi", 2, "Mardi", 3, "Mercredi", 4, "Jeudi", 5, "Vendredi", 6, "Samedi", 7, "Dimanche", "Erreur")</f>
        <v>Jeudi</v>
      </c>
      <c r="E5316" s="2" t="s">
        <v>47</v>
      </c>
      <c r="F5316" s="2" t="s">
        <v>48</v>
      </c>
      <c r="G5316" s="2" t="s">
        <v>67</v>
      </c>
      <c r="H5316" s="4" t="s">
        <v>18</v>
      </c>
      <c r="I5316" s="5">
        <v>82</v>
      </c>
      <c r="J5316" s="6">
        <v>200</v>
      </c>
      <c r="K5316" s="7">
        <v>16400</v>
      </c>
      <c r="L5316" s="7">
        <v>5740</v>
      </c>
      <c r="M5316" s="8">
        <v>0.35</v>
      </c>
      <c r="N5316" s="2" t="s">
        <v>82</v>
      </c>
      <c r="O5316">
        <f t="shared" si="664"/>
        <v>2021</v>
      </c>
      <c r="P5316">
        <f t="shared" si="665"/>
        <v>12</v>
      </c>
      <c r="Q5316" t="str">
        <f t="shared" si="666"/>
        <v>déc</v>
      </c>
      <c r="R5316" t="str">
        <f t="shared" si="667"/>
        <v>Florida</v>
      </c>
      <c r="S5316" t="str">
        <f t="shared" si="668"/>
        <v>2021-12</v>
      </c>
      <c r="T5316">
        <f>IF(AND(COUNTIF(Calculs!$Q$2:$Q$12,$O5316)&gt;0,COUNTIF(Calculs!$S$2:$S$12,$E5316)&gt;0,COUNTIF(Calculs!$U$2:$U$12,$H5316)&gt;0),1,0)</f>
        <v>1</v>
      </c>
      <c r="U5316">
        <f t="shared" si="669"/>
        <v>16400</v>
      </c>
      <c r="V5316">
        <f t="shared" si="670"/>
        <v>200</v>
      </c>
      <c r="W5316">
        <f t="shared" si="671"/>
        <v>5740</v>
      </c>
    </row>
    <row r="5317" spans="1:23" ht="15.75" customHeight="1" x14ac:dyDescent="0.3">
      <c r="A5317" s="2" t="s">
        <v>29</v>
      </c>
      <c r="B5317" s="2">
        <v>1128299</v>
      </c>
      <c r="C5317" s="3">
        <v>44546</v>
      </c>
      <c r="D5317" s="12" t="str" cm="1">
        <f t="array" ref="D5317">_xlfn.SWITCH(WEEKDAY(C5317,2), 1, "Lundi", 2, "Mardi", 3, "Mercredi", 4, "Jeudi", 5, "Vendredi", 6, "Samedi", 7, "Dimanche", "Erreur")</f>
        <v>Jeudi</v>
      </c>
      <c r="E5317" s="2" t="s">
        <v>47</v>
      </c>
      <c r="F5317" s="2" t="s">
        <v>48</v>
      </c>
      <c r="G5317" s="2" t="s">
        <v>67</v>
      </c>
      <c r="H5317" s="4" t="s">
        <v>19</v>
      </c>
      <c r="I5317" s="5">
        <v>75</v>
      </c>
      <c r="J5317" s="6">
        <v>174</v>
      </c>
      <c r="K5317" s="7">
        <v>13050</v>
      </c>
      <c r="L5317" s="7">
        <v>5220</v>
      </c>
      <c r="M5317" s="8">
        <v>0.4</v>
      </c>
      <c r="N5317" s="2" t="s">
        <v>82</v>
      </c>
      <c r="O5317">
        <f t="shared" si="664"/>
        <v>2021</v>
      </c>
      <c r="P5317">
        <f t="shared" si="665"/>
        <v>12</v>
      </c>
      <c r="Q5317" t="str">
        <f t="shared" si="666"/>
        <v>déc</v>
      </c>
      <c r="R5317" t="str">
        <f t="shared" si="667"/>
        <v>Florida</v>
      </c>
      <c r="S5317" t="str">
        <f t="shared" si="668"/>
        <v>2021-12</v>
      </c>
      <c r="T5317">
        <f>IF(AND(COUNTIF(Calculs!$Q$2:$Q$12,$O5317)&gt;0,COUNTIF(Calculs!$S$2:$S$12,$E5317)&gt;0,COUNTIF(Calculs!$U$2:$U$12,$H5317)&gt;0),1,0)</f>
        <v>1</v>
      </c>
      <c r="U5317">
        <f t="shared" si="669"/>
        <v>13050</v>
      </c>
      <c r="V5317">
        <f t="shared" si="670"/>
        <v>174</v>
      </c>
      <c r="W5317">
        <f t="shared" si="671"/>
        <v>5220</v>
      </c>
    </row>
    <row r="5318" spans="1:23" ht="15.75" customHeight="1" x14ac:dyDescent="0.3">
      <c r="A5318" s="2" t="s">
        <v>29</v>
      </c>
      <c r="B5318" s="2">
        <v>1128299</v>
      </c>
      <c r="C5318" s="3">
        <v>44546</v>
      </c>
      <c r="D5318" s="12" t="str" cm="1">
        <f t="array" ref="D5318">_xlfn.SWITCH(WEEKDAY(C5318,2), 1, "Lundi", 2, "Mardi", 3, "Mercredi", 4, "Jeudi", 5, "Vendredi", 6, "Samedi", 7, "Dimanche", "Erreur")</f>
        <v>Jeudi</v>
      </c>
      <c r="E5318" s="2" t="s">
        <v>47</v>
      </c>
      <c r="F5318" s="2" t="s">
        <v>48</v>
      </c>
      <c r="G5318" s="2" t="s">
        <v>67</v>
      </c>
      <c r="H5318" s="4" t="s">
        <v>20</v>
      </c>
      <c r="I5318" s="5">
        <v>78</v>
      </c>
      <c r="J5318" s="6">
        <v>180</v>
      </c>
      <c r="K5318" s="7">
        <v>14040</v>
      </c>
      <c r="L5318" s="7">
        <v>5756.4</v>
      </c>
      <c r="M5318" s="8">
        <v>0.41</v>
      </c>
      <c r="N5318" s="2" t="s">
        <v>82</v>
      </c>
      <c r="O5318">
        <f t="shared" si="664"/>
        <v>2021</v>
      </c>
      <c r="P5318">
        <f t="shared" si="665"/>
        <v>12</v>
      </c>
      <c r="Q5318" t="str">
        <f t="shared" si="666"/>
        <v>déc</v>
      </c>
      <c r="R5318" t="str">
        <f t="shared" si="667"/>
        <v>Florida</v>
      </c>
      <c r="S5318" t="str">
        <f t="shared" si="668"/>
        <v>2021-12</v>
      </c>
      <c r="T5318">
        <f>IF(AND(COUNTIF(Calculs!$Q$2:$Q$12,$O5318)&gt;0,COUNTIF(Calculs!$S$2:$S$12,$E5318)&gt;0,COUNTIF(Calculs!$U$2:$U$12,$H5318)&gt;0),1,0)</f>
        <v>1</v>
      </c>
      <c r="U5318">
        <f t="shared" si="669"/>
        <v>14040</v>
      </c>
      <c r="V5318">
        <f t="shared" si="670"/>
        <v>180</v>
      </c>
      <c r="W5318">
        <f t="shared" si="671"/>
        <v>5756.4</v>
      </c>
    </row>
    <row r="5319" spans="1:23" ht="15.75" customHeight="1" x14ac:dyDescent="0.3">
      <c r="A5319" s="2" t="s">
        <v>29</v>
      </c>
      <c r="B5319" s="2">
        <v>1128299</v>
      </c>
      <c r="C5319" s="3">
        <v>44546</v>
      </c>
      <c r="D5319" s="12" t="str" cm="1">
        <f t="array" ref="D5319">_xlfn.SWITCH(WEEKDAY(C5319,2), 1, "Lundi", 2, "Mardi", 3, "Mercredi", 4, "Jeudi", 5, "Vendredi", 6, "Samedi", 7, "Dimanche", "Erreur")</f>
        <v>Jeudi</v>
      </c>
      <c r="E5319" s="2" t="s">
        <v>47</v>
      </c>
      <c r="F5319" s="2" t="s">
        <v>48</v>
      </c>
      <c r="G5319" s="2" t="s">
        <v>67</v>
      </c>
      <c r="H5319" s="4" t="s">
        <v>21</v>
      </c>
      <c r="I5319" s="5">
        <v>86</v>
      </c>
      <c r="J5319" s="6">
        <v>147</v>
      </c>
      <c r="K5319" s="7">
        <v>12642</v>
      </c>
      <c r="L5319" s="7">
        <v>4424.7</v>
      </c>
      <c r="M5319" s="8">
        <v>0.35</v>
      </c>
      <c r="N5319" s="2" t="s">
        <v>82</v>
      </c>
      <c r="O5319">
        <f t="shared" si="664"/>
        <v>2021</v>
      </c>
      <c r="P5319">
        <f t="shared" si="665"/>
        <v>12</v>
      </c>
      <c r="Q5319" t="str">
        <f t="shared" si="666"/>
        <v>déc</v>
      </c>
      <c r="R5319" t="str">
        <f t="shared" si="667"/>
        <v>Florida</v>
      </c>
      <c r="S5319" t="str">
        <f t="shared" si="668"/>
        <v>2021-12</v>
      </c>
      <c r="T5319">
        <f>IF(AND(COUNTIF(Calculs!$Q$2:$Q$12,$O5319)&gt;0,COUNTIF(Calculs!$S$2:$S$12,$E5319)&gt;0,COUNTIF(Calculs!$U$2:$U$12,$H5319)&gt;0),1,0)</f>
        <v>1</v>
      </c>
      <c r="U5319">
        <f t="shared" si="669"/>
        <v>12642</v>
      </c>
      <c r="V5319">
        <f t="shared" si="670"/>
        <v>147</v>
      </c>
      <c r="W5319">
        <f t="shared" si="671"/>
        <v>4424.7</v>
      </c>
    </row>
    <row r="5320" spans="1:23" ht="15.75" customHeight="1" x14ac:dyDescent="0.3">
      <c r="A5320" s="2" t="s">
        <v>29</v>
      </c>
      <c r="B5320" s="2">
        <v>1128299</v>
      </c>
      <c r="C5320" s="3">
        <v>44546</v>
      </c>
      <c r="D5320" s="12" t="str" cm="1">
        <f t="array" ref="D5320">_xlfn.SWITCH(WEEKDAY(C5320,2), 1, "Lundi", 2, "Mardi", 3, "Mercredi", 4, "Jeudi", 5, "Vendredi", 6, "Samedi", 7, "Dimanche", "Erreur")</f>
        <v>Jeudi</v>
      </c>
      <c r="E5320" s="2" t="s">
        <v>47</v>
      </c>
      <c r="F5320" s="2" t="s">
        <v>48</v>
      </c>
      <c r="G5320" s="2" t="s">
        <v>67</v>
      </c>
      <c r="H5320" s="4" t="s">
        <v>22</v>
      </c>
      <c r="I5320" s="5">
        <v>87</v>
      </c>
      <c r="J5320" s="6">
        <v>156</v>
      </c>
      <c r="K5320" s="7">
        <v>13572</v>
      </c>
      <c r="L5320" s="7">
        <v>7464.6</v>
      </c>
      <c r="M5320" s="8">
        <v>0.55000000000000004</v>
      </c>
      <c r="N5320" s="2" t="s">
        <v>82</v>
      </c>
      <c r="O5320">
        <f t="shared" si="664"/>
        <v>2021</v>
      </c>
      <c r="P5320">
        <f t="shared" si="665"/>
        <v>12</v>
      </c>
      <c r="Q5320" t="str">
        <f t="shared" si="666"/>
        <v>déc</v>
      </c>
      <c r="R5320" t="str">
        <f t="shared" si="667"/>
        <v>Florida</v>
      </c>
      <c r="S5320" t="str">
        <f t="shared" si="668"/>
        <v>2021-12</v>
      </c>
      <c r="T5320">
        <f>IF(AND(COUNTIF(Calculs!$Q$2:$Q$12,$O5320)&gt;0,COUNTIF(Calculs!$S$2:$S$12,$E5320)&gt;0,COUNTIF(Calculs!$U$2:$U$12,$H5320)&gt;0),1,0)</f>
        <v>1</v>
      </c>
      <c r="U5320">
        <f t="shared" si="669"/>
        <v>13572</v>
      </c>
      <c r="V5320">
        <f t="shared" si="670"/>
        <v>156</v>
      </c>
      <c r="W5320">
        <f t="shared" si="671"/>
        <v>7464.6</v>
      </c>
    </row>
    <row r="5321" spans="1:23" ht="15.75" customHeight="1" x14ac:dyDescent="0.3">
      <c r="A5321" s="2" t="s">
        <v>29</v>
      </c>
      <c r="B5321" s="2">
        <v>1185732</v>
      </c>
      <c r="C5321" s="3">
        <v>44208</v>
      </c>
      <c r="D5321" s="12" t="str" cm="1">
        <f t="array" ref="D5321">_xlfn.SWITCH(WEEKDAY(C5321,2), 1, "Lundi", 2, "Mardi", 3, "Mercredi", 4, "Jeudi", 5, "Vendredi", 6, "Samedi", 7, "Dimanche", "Erreur")</f>
        <v>Mardi</v>
      </c>
      <c r="E5321" s="2" t="s">
        <v>47</v>
      </c>
      <c r="F5321" s="2" t="s">
        <v>48</v>
      </c>
      <c r="G5321" s="2" t="s">
        <v>67</v>
      </c>
      <c r="H5321" s="4" t="s">
        <v>16</v>
      </c>
      <c r="I5321" s="5">
        <v>41</v>
      </c>
      <c r="J5321" s="6">
        <v>255</v>
      </c>
      <c r="K5321" s="7">
        <v>10455</v>
      </c>
      <c r="L5321" s="7">
        <v>5750.2500000000009</v>
      </c>
      <c r="M5321" s="8">
        <v>0.55000000000000004</v>
      </c>
      <c r="N5321" s="2" t="s">
        <v>82</v>
      </c>
      <c r="O5321">
        <f t="shared" si="664"/>
        <v>2021</v>
      </c>
      <c r="P5321">
        <f t="shared" si="665"/>
        <v>1</v>
      </c>
      <c r="Q5321" t="str">
        <f t="shared" si="666"/>
        <v>janv</v>
      </c>
      <c r="R5321" t="str">
        <f t="shared" si="667"/>
        <v>Florida</v>
      </c>
      <c r="S5321" t="str">
        <f t="shared" si="668"/>
        <v>2021-01</v>
      </c>
      <c r="T5321">
        <f>IF(AND(COUNTIF(Calculs!$Q$2:$Q$12,$O5321)&gt;0,COUNTIF(Calculs!$S$2:$S$12,$E5321)&gt;0,COUNTIF(Calculs!$U$2:$U$12,$H5321)&gt;0),1,0)</f>
        <v>1</v>
      </c>
      <c r="U5321">
        <f t="shared" si="669"/>
        <v>10455</v>
      </c>
      <c r="V5321">
        <f t="shared" si="670"/>
        <v>255</v>
      </c>
      <c r="W5321">
        <f t="shared" si="671"/>
        <v>5750.2500000000009</v>
      </c>
    </row>
    <row r="5322" spans="1:23" ht="15.75" customHeight="1" x14ac:dyDescent="0.3">
      <c r="A5322" s="2" t="s">
        <v>29</v>
      </c>
      <c r="B5322" s="2">
        <v>1185732</v>
      </c>
      <c r="C5322" s="3">
        <v>44208</v>
      </c>
      <c r="D5322" s="12" t="str" cm="1">
        <f t="array" ref="D5322">_xlfn.SWITCH(WEEKDAY(C5322,2), 1, "Lundi", 2, "Mardi", 3, "Mercredi", 4, "Jeudi", 5, "Vendredi", 6, "Samedi", 7, "Dimanche", "Erreur")</f>
        <v>Mardi</v>
      </c>
      <c r="E5322" s="2" t="s">
        <v>47</v>
      </c>
      <c r="F5322" s="2" t="s">
        <v>48</v>
      </c>
      <c r="G5322" s="2" t="s">
        <v>67</v>
      </c>
      <c r="H5322" s="4" t="s">
        <v>18</v>
      </c>
      <c r="I5322" s="5">
        <v>44</v>
      </c>
      <c r="J5322" s="6">
        <v>189</v>
      </c>
      <c r="K5322" s="7">
        <v>8316</v>
      </c>
      <c r="L5322" s="7">
        <v>3908.52</v>
      </c>
      <c r="M5322" s="8">
        <v>0.47</v>
      </c>
      <c r="N5322" s="2" t="s">
        <v>82</v>
      </c>
      <c r="O5322">
        <f t="shared" si="664"/>
        <v>2021</v>
      </c>
      <c r="P5322">
        <f t="shared" si="665"/>
        <v>1</v>
      </c>
      <c r="Q5322" t="str">
        <f t="shared" si="666"/>
        <v>janv</v>
      </c>
      <c r="R5322" t="str">
        <f t="shared" si="667"/>
        <v>Florida</v>
      </c>
      <c r="S5322" t="str">
        <f t="shared" si="668"/>
        <v>2021-01</v>
      </c>
      <c r="T5322">
        <f>IF(AND(COUNTIF(Calculs!$Q$2:$Q$12,$O5322)&gt;0,COUNTIF(Calculs!$S$2:$S$12,$E5322)&gt;0,COUNTIF(Calculs!$U$2:$U$12,$H5322)&gt;0),1,0)</f>
        <v>1</v>
      </c>
      <c r="U5322">
        <f t="shared" si="669"/>
        <v>8316</v>
      </c>
      <c r="V5322">
        <f t="shared" si="670"/>
        <v>189</v>
      </c>
      <c r="W5322">
        <f t="shared" si="671"/>
        <v>3908.52</v>
      </c>
    </row>
    <row r="5323" spans="1:23" ht="15.75" customHeight="1" x14ac:dyDescent="0.3">
      <c r="A5323" s="2" t="s">
        <v>29</v>
      </c>
      <c r="B5323" s="2">
        <v>1185732</v>
      </c>
      <c r="C5323" s="3">
        <v>44208</v>
      </c>
      <c r="D5323" s="12" t="str" cm="1">
        <f t="array" ref="D5323">_xlfn.SWITCH(WEEKDAY(C5323,2), 1, "Lundi", 2, "Mardi", 3, "Mercredi", 4, "Jeudi", 5, "Vendredi", 6, "Samedi", 7, "Dimanche", "Erreur")</f>
        <v>Mardi</v>
      </c>
      <c r="E5323" s="2" t="s">
        <v>47</v>
      </c>
      <c r="F5323" s="2" t="s">
        <v>48</v>
      </c>
      <c r="G5323" s="2" t="s">
        <v>67</v>
      </c>
      <c r="H5323" s="4" t="s">
        <v>19</v>
      </c>
      <c r="I5323" s="5">
        <v>32</v>
      </c>
      <c r="J5323" s="6">
        <v>169</v>
      </c>
      <c r="K5323" s="7">
        <v>5408</v>
      </c>
      <c r="L5323" s="7">
        <v>2055.04</v>
      </c>
      <c r="M5323" s="8">
        <v>0.38</v>
      </c>
      <c r="N5323" s="2" t="s">
        <v>82</v>
      </c>
      <c r="O5323">
        <f t="shared" si="664"/>
        <v>2021</v>
      </c>
      <c r="P5323">
        <f t="shared" si="665"/>
        <v>1</v>
      </c>
      <c r="Q5323" t="str">
        <f t="shared" si="666"/>
        <v>janv</v>
      </c>
      <c r="R5323" t="str">
        <f t="shared" si="667"/>
        <v>Florida</v>
      </c>
      <c r="S5323" t="str">
        <f t="shared" si="668"/>
        <v>2021-01</v>
      </c>
      <c r="T5323">
        <f>IF(AND(COUNTIF(Calculs!$Q$2:$Q$12,$O5323)&gt;0,COUNTIF(Calculs!$S$2:$S$12,$E5323)&gt;0,COUNTIF(Calculs!$U$2:$U$12,$H5323)&gt;0),1,0)</f>
        <v>1</v>
      </c>
      <c r="U5323">
        <f t="shared" si="669"/>
        <v>5408</v>
      </c>
      <c r="V5323">
        <f t="shared" si="670"/>
        <v>169</v>
      </c>
      <c r="W5323">
        <f t="shared" si="671"/>
        <v>2055.04</v>
      </c>
    </row>
    <row r="5324" spans="1:23" ht="15.75" customHeight="1" x14ac:dyDescent="0.3">
      <c r="A5324" s="2" t="s">
        <v>29</v>
      </c>
      <c r="B5324" s="2">
        <v>1185732</v>
      </c>
      <c r="C5324" s="3">
        <v>44208</v>
      </c>
      <c r="D5324" s="12" t="str" cm="1">
        <f t="array" ref="D5324">_xlfn.SWITCH(WEEKDAY(C5324,2), 1, "Lundi", 2, "Mardi", 3, "Mercredi", 4, "Jeudi", 5, "Vendredi", 6, "Samedi", 7, "Dimanche", "Erreur")</f>
        <v>Mardi</v>
      </c>
      <c r="E5324" s="2" t="s">
        <v>47</v>
      </c>
      <c r="F5324" s="2" t="s">
        <v>48</v>
      </c>
      <c r="G5324" s="2" t="s">
        <v>67</v>
      </c>
      <c r="H5324" s="4" t="s">
        <v>20</v>
      </c>
      <c r="I5324" s="5">
        <v>37</v>
      </c>
      <c r="J5324" s="6">
        <v>145</v>
      </c>
      <c r="K5324" s="7">
        <v>5365</v>
      </c>
      <c r="L5324" s="7">
        <v>2199.65</v>
      </c>
      <c r="M5324" s="8">
        <v>0.41</v>
      </c>
      <c r="N5324" s="2" t="s">
        <v>82</v>
      </c>
      <c r="O5324">
        <f t="shared" si="664"/>
        <v>2021</v>
      </c>
      <c r="P5324">
        <f t="shared" si="665"/>
        <v>1</v>
      </c>
      <c r="Q5324" t="str">
        <f t="shared" si="666"/>
        <v>janv</v>
      </c>
      <c r="R5324" t="str">
        <f t="shared" si="667"/>
        <v>Florida</v>
      </c>
      <c r="S5324" t="str">
        <f t="shared" si="668"/>
        <v>2021-01</v>
      </c>
      <c r="T5324">
        <f>IF(AND(COUNTIF(Calculs!$Q$2:$Q$12,$O5324)&gt;0,COUNTIF(Calculs!$S$2:$S$12,$E5324)&gt;0,COUNTIF(Calculs!$U$2:$U$12,$H5324)&gt;0),1,0)</f>
        <v>1</v>
      </c>
      <c r="U5324">
        <f t="shared" si="669"/>
        <v>5365</v>
      </c>
      <c r="V5324">
        <f t="shared" si="670"/>
        <v>145</v>
      </c>
      <c r="W5324">
        <f t="shared" si="671"/>
        <v>2199.65</v>
      </c>
    </row>
    <row r="5325" spans="1:23" ht="15.75" customHeight="1" x14ac:dyDescent="0.3">
      <c r="A5325" s="2" t="s">
        <v>29</v>
      </c>
      <c r="B5325" s="2">
        <v>1185732</v>
      </c>
      <c r="C5325" s="3">
        <v>44208</v>
      </c>
      <c r="D5325" s="12" t="str" cm="1">
        <f t="array" ref="D5325">_xlfn.SWITCH(WEEKDAY(C5325,2), 1, "Lundi", 2, "Mardi", 3, "Mercredi", 4, "Jeudi", 5, "Vendredi", 6, "Samedi", 7, "Dimanche", "Erreur")</f>
        <v>Mardi</v>
      </c>
      <c r="E5325" s="2" t="s">
        <v>47</v>
      </c>
      <c r="F5325" s="2" t="s">
        <v>48</v>
      </c>
      <c r="G5325" s="2" t="s">
        <v>67</v>
      </c>
      <c r="H5325" s="4" t="s">
        <v>21</v>
      </c>
      <c r="I5325" s="5">
        <v>51</v>
      </c>
      <c r="J5325" s="6">
        <v>165</v>
      </c>
      <c r="K5325" s="7">
        <v>8415</v>
      </c>
      <c r="L5325" s="7">
        <v>3786.7499999999995</v>
      </c>
      <c r="M5325" s="8">
        <v>0.44999999999999996</v>
      </c>
      <c r="N5325" s="2" t="s">
        <v>82</v>
      </c>
      <c r="O5325">
        <f t="shared" si="664"/>
        <v>2021</v>
      </c>
      <c r="P5325">
        <f t="shared" si="665"/>
        <v>1</v>
      </c>
      <c r="Q5325" t="str">
        <f t="shared" si="666"/>
        <v>janv</v>
      </c>
      <c r="R5325" t="str">
        <f t="shared" si="667"/>
        <v>Florida</v>
      </c>
      <c r="S5325" t="str">
        <f t="shared" si="668"/>
        <v>2021-01</v>
      </c>
      <c r="T5325">
        <f>IF(AND(COUNTIF(Calculs!$Q$2:$Q$12,$O5325)&gt;0,COUNTIF(Calculs!$S$2:$S$12,$E5325)&gt;0,COUNTIF(Calculs!$U$2:$U$12,$H5325)&gt;0),1,0)</f>
        <v>1</v>
      </c>
      <c r="U5325">
        <f t="shared" si="669"/>
        <v>8415</v>
      </c>
      <c r="V5325">
        <f t="shared" si="670"/>
        <v>165</v>
      </c>
      <c r="W5325">
        <f t="shared" si="671"/>
        <v>3786.7499999999995</v>
      </c>
    </row>
    <row r="5326" spans="1:23" ht="15.75" customHeight="1" x14ac:dyDescent="0.3">
      <c r="A5326" s="2" t="s">
        <v>29</v>
      </c>
      <c r="B5326" s="2">
        <v>1185732</v>
      </c>
      <c r="C5326" s="3">
        <v>44208</v>
      </c>
      <c r="D5326" s="12" t="str" cm="1">
        <f t="array" ref="D5326">_xlfn.SWITCH(WEEKDAY(C5326,2), 1, "Lundi", 2, "Mardi", 3, "Mercredi", 4, "Jeudi", 5, "Vendredi", 6, "Samedi", 7, "Dimanche", "Erreur")</f>
        <v>Mardi</v>
      </c>
      <c r="E5326" s="2" t="s">
        <v>47</v>
      </c>
      <c r="F5326" s="2" t="s">
        <v>48</v>
      </c>
      <c r="G5326" s="2" t="s">
        <v>67</v>
      </c>
      <c r="H5326" s="4" t="s">
        <v>22</v>
      </c>
      <c r="I5326" s="5">
        <v>44</v>
      </c>
      <c r="J5326" s="6">
        <v>176</v>
      </c>
      <c r="K5326" s="7">
        <v>7744</v>
      </c>
      <c r="L5326" s="7">
        <v>5033.6000000000004</v>
      </c>
      <c r="M5326" s="8">
        <v>0.65</v>
      </c>
      <c r="N5326" s="2" t="s">
        <v>82</v>
      </c>
      <c r="O5326">
        <f t="shared" si="664"/>
        <v>2021</v>
      </c>
      <c r="P5326">
        <f t="shared" si="665"/>
        <v>1</v>
      </c>
      <c r="Q5326" t="str">
        <f t="shared" si="666"/>
        <v>janv</v>
      </c>
      <c r="R5326" t="str">
        <f t="shared" si="667"/>
        <v>Florida</v>
      </c>
      <c r="S5326" t="str">
        <f t="shared" si="668"/>
        <v>2021-01</v>
      </c>
      <c r="T5326">
        <f>IF(AND(COUNTIF(Calculs!$Q$2:$Q$12,$O5326)&gt;0,COUNTIF(Calculs!$S$2:$S$12,$E5326)&gt;0,COUNTIF(Calculs!$U$2:$U$12,$H5326)&gt;0),1,0)</f>
        <v>1</v>
      </c>
      <c r="U5326">
        <f t="shared" si="669"/>
        <v>7744</v>
      </c>
      <c r="V5326">
        <f t="shared" si="670"/>
        <v>176</v>
      </c>
      <c r="W5326">
        <f t="shared" si="671"/>
        <v>5033.6000000000004</v>
      </c>
    </row>
    <row r="5327" spans="1:23" ht="15.75" customHeight="1" x14ac:dyDescent="0.3">
      <c r="A5327" s="2" t="s">
        <v>29</v>
      </c>
      <c r="B5327" s="2">
        <v>1185732</v>
      </c>
      <c r="C5327" s="3">
        <v>44237</v>
      </c>
      <c r="D5327" s="12" t="str" cm="1">
        <f t="array" ref="D5327">_xlfn.SWITCH(WEEKDAY(C5327,2), 1, "Lundi", 2, "Mardi", 3, "Mercredi", 4, "Jeudi", 5, "Vendredi", 6, "Samedi", 7, "Dimanche", "Erreur")</f>
        <v>Mercredi</v>
      </c>
      <c r="E5327" s="2" t="s">
        <v>47</v>
      </c>
      <c r="F5327" s="2" t="s">
        <v>48</v>
      </c>
      <c r="G5327" s="2" t="s">
        <v>67</v>
      </c>
      <c r="H5327" s="4" t="s">
        <v>16</v>
      </c>
      <c r="I5327" s="5">
        <v>44</v>
      </c>
      <c r="J5327" s="6">
        <v>234</v>
      </c>
      <c r="K5327" s="7">
        <v>10296</v>
      </c>
      <c r="L5327" s="7">
        <v>5662.8</v>
      </c>
      <c r="M5327" s="8">
        <v>0.55000000000000004</v>
      </c>
      <c r="N5327" s="2" t="s">
        <v>82</v>
      </c>
      <c r="O5327">
        <f t="shared" si="664"/>
        <v>2021</v>
      </c>
      <c r="P5327">
        <f t="shared" si="665"/>
        <v>2</v>
      </c>
      <c r="Q5327" t="str">
        <f t="shared" si="666"/>
        <v>févr</v>
      </c>
      <c r="R5327" t="str">
        <f t="shared" si="667"/>
        <v>Florida</v>
      </c>
      <c r="S5327" t="str">
        <f t="shared" si="668"/>
        <v>2021-02</v>
      </c>
      <c r="T5327">
        <f>IF(AND(COUNTIF(Calculs!$Q$2:$Q$12,$O5327)&gt;0,COUNTIF(Calculs!$S$2:$S$12,$E5327)&gt;0,COUNTIF(Calculs!$U$2:$U$12,$H5327)&gt;0),1,0)</f>
        <v>1</v>
      </c>
      <c r="U5327">
        <f t="shared" si="669"/>
        <v>10296</v>
      </c>
      <c r="V5327">
        <f t="shared" si="670"/>
        <v>234</v>
      </c>
      <c r="W5327">
        <f t="shared" si="671"/>
        <v>5662.8</v>
      </c>
    </row>
    <row r="5328" spans="1:23" ht="15.75" customHeight="1" x14ac:dyDescent="0.3">
      <c r="A5328" s="2" t="s">
        <v>29</v>
      </c>
      <c r="B5328" s="2">
        <v>1185732</v>
      </c>
      <c r="C5328" s="3">
        <v>44237</v>
      </c>
      <c r="D5328" s="12" t="str" cm="1">
        <f t="array" ref="D5328">_xlfn.SWITCH(WEEKDAY(C5328,2), 1, "Lundi", 2, "Mardi", 3, "Mercredi", 4, "Jeudi", 5, "Vendredi", 6, "Samedi", 7, "Dimanche", "Erreur")</f>
        <v>Mercredi</v>
      </c>
      <c r="E5328" s="2" t="s">
        <v>47</v>
      </c>
      <c r="F5328" s="2" t="s">
        <v>48</v>
      </c>
      <c r="G5328" s="2" t="s">
        <v>67</v>
      </c>
      <c r="H5328" s="4" t="s">
        <v>18</v>
      </c>
      <c r="I5328" s="5">
        <v>42</v>
      </c>
      <c r="J5328" s="6">
        <v>138</v>
      </c>
      <c r="K5328" s="7">
        <v>5796</v>
      </c>
      <c r="L5328" s="7">
        <v>2840.04</v>
      </c>
      <c r="M5328" s="8">
        <v>0.49</v>
      </c>
      <c r="N5328" s="2" t="s">
        <v>82</v>
      </c>
      <c r="O5328">
        <f t="shared" si="664"/>
        <v>2021</v>
      </c>
      <c r="P5328">
        <f t="shared" si="665"/>
        <v>2</v>
      </c>
      <c r="Q5328" t="str">
        <f t="shared" si="666"/>
        <v>févr</v>
      </c>
      <c r="R5328" t="str">
        <f t="shared" si="667"/>
        <v>Florida</v>
      </c>
      <c r="S5328" t="str">
        <f t="shared" si="668"/>
        <v>2021-02</v>
      </c>
      <c r="T5328">
        <f>IF(AND(COUNTIF(Calculs!$Q$2:$Q$12,$O5328)&gt;0,COUNTIF(Calculs!$S$2:$S$12,$E5328)&gt;0,COUNTIF(Calculs!$U$2:$U$12,$H5328)&gt;0),1,0)</f>
        <v>1</v>
      </c>
      <c r="U5328">
        <f t="shared" si="669"/>
        <v>5796</v>
      </c>
      <c r="V5328">
        <f t="shared" si="670"/>
        <v>138</v>
      </c>
      <c r="W5328">
        <f t="shared" si="671"/>
        <v>2840.04</v>
      </c>
    </row>
    <row r="5329" spans="1:23" ht="15.75" customHeight="1" x14ac:dyDescent="0.3">
      <c r="A5329" s="2" t="s">
        <v>29</v>
      </c>
      <c r="B5329" s="2">
        <v>1185732</v>
      </c>
      <c r="C5329" s="3">
        <v>44237</v>
      </c>
      <c r="D5329" s="12" t="str" cm="1">
        <f t="array" ref="D5329">_xlfn.SWITCH(WEEKDAY(C5329,2), 1, "Lundi", 2, "Mardi", 3, "Mercredi", 4, "Jeudi", 5, "Vendredi", 6, "Samedi", 7, "Dimanche", "Erreur")</f>
        <v>Mercredi</v>
      </c>
      <c r="E5329" s="2" t="s">
        <v>47</v>
      </c>
      <c r="F5329" s="2" t="s">
        <v>48</v>
      </c>
      <c r="G5329" s="2" t="s">
        <v>67</v>
      </c>
      <c r="H5329" s="4" t="s">
        <v>19</v>
      </c>
      <c r="I5329" s="5">
        <v>33</v>
      </c>
      <c r="J5329" s="6">
        <v>174</v>
      </c>
      <c r="K5329" s="7">
        <v>5742</v>
      </c>
      <c r="L5329" s="7">
        <v>2124.54</v>
      </c>
      <c r="M5329" s="8">
        <v>0.37</v>
      </c>
      <c r="N5329" s="2" t="s">
        <v>82</v>
      </c>
      <c r="O5329">
        <f t="shared" si="664"/>
        <v>2021</v>
      </c>
      <c r="P5329">
        <f t="shared" si="665"/>
        <v>2</v>
      </c>
      <c r="Q5329" t="str">
        <f t="shared" si="666"/>
        <v>févr</v>
      </c>
      <c r="R5329" t="str">
        <f t="shared" si="667"/>
        <v>Florida</v>
      </c>
      <c r="S5329" t="str">
        <f t="shared" si="668"/>
        <v>2021-02</v>
      </c>
      <c r="T5329">
        <f>IF(AND(COUNTIF(Calculs!$Q$2:$Q$12,$O5329)&gt;0,COUNTIF(Calculs!$S$2:$S$12,$E5329)&gt;0,COUNTIF(Calculs!$U$2:$U$12,$H5329)&gt;0),1,0)</f>
        <v>1</v>
      </c>
      <c r="U5329">
        <f t="shared" si="669"/>
        <v>5742</v>
      </c>
      <c r="V5329">
        <f t="shared" si="670"/>
        <v>174</v>
      </c>
      <c r="W5329">
        <f t="shared" si="671"/>
        <v>2124.54</v>
      </c>
    </row>
    <row r="5330" spans="1:23" ht="15.75" customHeight="1" x14ac:dyDescent="0.3">
      <c r="A5330" s="2" t="s">
        <v>29</v>
      </c>
      <c r="B5330" s="2">
        <v>1185732</v>
      </c>
      <c r="C5330" s="3">
        <v>44237</v>
      </c>
      <c r="D5330" s="12" t="str" cm="1">
        <f t="array" ref="D5330">_xlfn.SWITCH(WEEKDAY(C5330,2), 1, "Lundi", 2, "Mardi", 3, "Mercredi", 4, "Jeudi", 5, "Vendredi", 6, "Samedi", 7, "Dimanche", "Erreur")</f>
        <v>Mercredi</v>
      </c>
      <c r="E5330" s="2" t="s">
        <v>14</v>
      </c>
      <c r="F5330" s="2" t="s">
        <v>15</v>
      </c>
      <c r="G5330" s="2" t="s">
        <v>68</v>
      </c>
      <c r="H5330" s="4" t="s">
        <v>20</v>
      </c>
      <c r="I5330" s="5">
        <v>37</v>
      </c>
      <c r="J5330" s="6">
        <v>133</v>
      </c>
      <c r="K5330" s="7">
        <v>4921</v>
      </c>
      <c r="L5330" s="7">
        <v>2066.8199999999997</v>
      </c>
      <c r="M5330" s="8">
        <v>0.42</v>
      </c>
      <c r="N5330" s="2" t="s">
        <v>82</v>
      </c>
      <c r="O5330">
        <f t="shared" si="664"/>
        <v>2021</v>
      </c>
      <c r="P5330">
        <f t="shared" si="665"/>
        <v>2</v>
      </c>
      <c r="Q5330" t="str">
        <f t="shared" si="666"/>
        <v>févr</v>
      </c>
      <c r="R5330" t="str">
        <f t="shared" si="667"/>
        <v>New York</v>
      </c>
      <c r="S5330" t="str">
        <f t="shared" si="668"/>
        <v>2021-02</v>
      </c>
      <c r="T5330">
        <f>IF(AND(COUNTIF(Calculs!$Q$2:$Q$12,$O5330)&gt;0,COUNTIF(Calculs!$S$2:$S$12,$E5330)&gt;0,COUNTIF(Calculs!$U$2:$U$12,$H5330)&gt;0),1,0)</f>
        <v>1</v>
      </c>
      <c r="U5330">
        <f t="shared" si="669"/>
        <v>4921</v>
      </c>
      <c r="V5330">
        <f t="shared" si="670"/>
        <v>133</v>
      </c>
      <c r="W5330">
        <f t="shared" si="671"/>
        <v>2066.8199999999997</v>
      </c>
    </row>
    <row r="5331" spans="1:23" ht="15.75" customHeight="1" x14ac:dyDescent="0.3">
      <c r="A5331" s="2" t="s">
        <v>29</v>
      </c>
      <c r="B5331" s="2">
        <v>1185732</v>
      </c>
      <c r="C5331" s="3">
        <v>44237</v>
      </c>
      <c r="D5331" s="12" t="str" cm="1">
        <f t="array" ref="D5331">_xlfn.SWITCH(WEEKDAY(C5331,2), 1, "Lundi", 2, "Mardi", 3, "Mercredi", 4, "Jeudi", 5, "Vendredi", 6, "Samedi", 7, "Dimanche", "Erreur")</f>
        <v>Mercredi</v>
      </c>
      <c r="E5331" s="2" t="s">
        <v>14</v>
      </c>
      <c r="F5331" s="2" t="s">
        <v>15</v>
      </c>
      <c r="G5331" s="2" t="s">
        <v>68</v>
      </c>
      <c r="H5331" s="4" t="s">
        <v>21</v>
      </c>
      <c r="I5331" s="5">
        <v>50</v>
      </c>
      <c r="J5331" s="6">
        <v>154</v>
      </c>
      <c r="K5331" s="7">
        <v>7700</v>
      </c>
      <c r="L5331" s="7">
        <v>3541.9999999999995</v>
      </c>
      <c r="M5331" s="8">
        <v>0.45999999999999996</v>
      </c>
      <c r="N5331" s="2" t="s">
        <v>82</v>
      </c>
      <c r="O5331">
        <f t="shared" si="664"/>
        <v>2021</v>
      </c>
      <c r="P5331">
        <f t="shared" si="665"/>
        <v>2</v>
      </c>
      <c r="Q5331" t="str">
        <f t="shared" si="666"/>
        <v>févr</v>
      </c>
      <c r="R5331" t="str">
        <f t="shared" si="667"/>
        <v>New York</v>
      </c>
      <c r="S5331" t="str">
        <f t="shared" si="668"/>
        <v>2021-02</v>
      </c>
      <c r="T5331">
        <f>IF(AND(COUNTIF(Calculs!$Q$2:$Q$12,$O5331)&gt;0,COUNTIF(Calculs!$S$2:$S$12,$E5331)&gt;0,COUNTIF(Calculs!$U$2:$U$12,$H5331)&gt;0),1,0)</f>
        <v>1</v>
      </c>
      <c r="U5331">
        <f t="shared" si="669"/>
        <v>7700</v>
      </c>
      <c r="V5331">
        <f t="shared" si="670"/>
        <v>154</v>
      </c>
      <c r="W5331">
        <f t="shared" si="671"/>
        <v>3541.9999999999995</v>
      </c>
    </row>
    <row r="5332" spans="1:23" ht="15.75" customHeight="1" x14ac:dyDescent="0.3">
      <c r="A5332" s="2" t="s">
        <v>29</v>
      </c>
      <c r="B5332" s="2">
        <v>1185732</v>
      </c>
      <c r="C5332" s="3">
        <v>44237</v>
      </c>
      <c r="D5332" s="12" t="str" cm="1">
        <f t="array" ref="D5332">_xlfn.SWITCH(WEEKDAY(C5332,2), 1, "Lundi", 2, "Mardi", 3, "Mercredi", 4, "Jeudi", 5, "Vendredi", 6, "Samedi", 7, "Dimanche", "Erreur")</f>
        <v>Mercredi</v>
      </c>
      <c r="E5332" s="2" t="s">
        <v>14</v>
      </c>
      <c r="F5332" s="2" t="s">
        <v>15</v>
      </c>
      <c r="G5332" s="2" t="s">
        <v>68</v>
      </c>
      <c r="H5332" s="4" t="s">
        <v>22</v>
      </c>
      <c r="I5332" s="5">
        <v>42</v>
      </c>
      <c r="J5332" s="6">
        <v>182</v>
      </c>
      <c r="K5332" s="7">
        <v>7644</v>
      </c>
      <c r="L5332" s="7">
        <v>4892.16</v>
      </c>
      <c r="M5332" s="8">
        <v>0.64</v>
      </c>
      <c r="N5332" s="2" t="s">
        <v>82</v>
      </c>
      <c r="O5332">
        <f t="shared" si="664"/>
        <v>2021</v>
      </c>
      <c r="P5332">
        <f t="shared" si="665"/>
        <v>2</v>
      </c>
      <c r="Q5332" t="str">
        <f t="shared" si="666"/>
        <v>févr</v>
      </c>
      <c r="R5332" t="str">
        <f t="shared" si="667"/>
        <v>New York</v>
      </c>
      <c r="S5332" t="str">
        <f t="shared" si="668"/>
        <v>2021-02</v>
      </c>
      <c r="T5332">
        <f>IF(AND(COUNTIF(Calculs!$Q$2:$Q$12,$O5332)&gt;0,COUNTIF(Calculs!$S$2:$S$12,$E5332)&gt;0,COUNTIF(Calculs!$U$2:$U$12,$H5332)&gt;0),1,0)</f>
        <v>1</v>
      </c>
      <c r="U5332">
        <f t="shared" si="669"/>
        <v>7644</v>
      </c>
      <c r="V5332">
        <f t="shared" si="670"/>
        <v>182</v>
      </c>
      <c r="W5332">
        <f t="shared" si="671"/>
        <v>4892.16</v>
      </c>
    </row>
    <row r="5333" spans="1:23" ht="15.75" customHeight="1" x14ac:dyDescent="0.3">
      <c r="A5333" s="2" t="s">
        <v>29</v>
      </c>
      <c r="B5333" s="2">
        <v>1185732</v>
      </c>
      <c r="C5333" s="3">
        <v>44263</v>
      </c>
      <c r="D5333" s="12" t="str" cm="1">
        <f t="array" ref="D5333">_xlfn.SWITCH(WEEKDAY(C5333,2), 1, "Lundi", 2, "Mardi", 3, "Mercredi", 4, "Jeudi", 5, "Vendredi", 6, "Samedi", 7, "Dimanche", "Erreur")</f>
        <v>Lundi</v>
      </c>
      <c r="E5333" s="2" t="s">
        <v>14</v>
      </c>
      <c r="F5333" s="2" t="s">
        <v>15</v>
      </c>
      <c r="G5333" s="2" t="s">
        <v>68</v>
      </c>
      <c r="H5333" s="4" t="s">
        <v>16</v>
      </c>
      <c r="I5333" s="5">
        <v>44</v>
      </c>
      <c r="J5333" s="6">
        <v>252</v>
      </c>
      <c r="K5333" s="7">
        <v>11088</v>
      </c>
      <c r="L5333" s="7">
        <v>6541.920000000001</v>
      </c>
      <c r="M5333" s="8">
        <v>0.59000000000000008</v>
      </c>
      <c r="N5333" s="2" t="s">
        <v>82</v>
      </c>
      <c r="O5333">
        <f t="shared" si="664"/>
        <v>2021</v>
      </c>
      <c r="P5333">
        <f t="shared" si="665"/>
        <v>3</v>
      </c>
      <c r="Q5333" t="str">
        <f t="shared" si="666"/>
        <v>mars</v>
      </c>
      <c r="R5333" t="str">
        <f t="shared" si="667"/>
        <v>New York</v>
      </c>
      <c r="S5333" t="str">
        <f t="shared" si="668"/>
        <v>2021-03</v>
      </c>
      <c r="T5333">
        <f>IF(AND(COUNTIF(Calculs!$Q$2:$Q$12,$O5333)&gt;0,COUNTIF(Calculs!$S$2:$S$12,$E5333)&gt;0,COUNTIF(Calculs!$U$2:$U$12,$H5333)&gt;0),1,0)</f>
        <v>1</v>
      </c>
      <c r="U5333">
        <f t="shared" si="669"/>
        <v>11088</v>
      </c>
      <c r="V5333">
        <f t="shared" si="670"/>
        <v>252</v>
      </c>
      <c r="W5333">
        <f t="shared" si="671"/>
        <v>6541.920000000001</v>
      </c>
    </row>
    <row r="5334" spans="1:23" ht="15.75" customHeight="1" x14ac:dyDescent="0.3">
      <c r="A5334" s="2" t="s">
        <v>29</v>
      </c>
      <c r="B5334" s="2">
        <v>1185732</v>
      </c>
      <c r="C5334" s="3">
        <v>44263</v>
      </c>
      <c r="D5334" s="12" t="str" cm="1">
        <f t="array" ref="D5334">_xlfn.SWITCH(WEEKDAY(C5334,2), 1, "Lundi", 2, "Mardi", 3, "Mercredi", 4, "Jeudi", 5, "Vendredi", 6, "Samedi", 7, "Dimanche", "Erreur")</f>
        <v>Lundi</v>
      </c>
      <c r="E5334" s="2" t="s">
        <v>14</v>
      </c>
      <c r="F5334" s="2" t="s">
        <v>15</v>
      </c>
      <c r="G5334" s="2" t="s">
        <v>68</v>
      </c>
      <c r="H5334" s="4" t="s">
        <v>18</v>
      </c>
      <c r="I5334" s="5">
        <v>44</v>
      </c>
      <c r="J5334" s="6">
        <v>165</v>
      </c>
      <c r="K5334" s="7">
        <v>7260</v>
      </c>
      <c r="L5334" s="7">
        <v>3339.6</v>
      </c>
      <c r="M5334" s="8">
        <v>0.45999999999999996</v>
      </c>
      <c r="N5334" s="2" t="s">
        <v>82</v>
      </c>
      <c r="O5334">
        <f t="shared" si="664"/>
        <v>2021</v>
      </c>
      <c r="P5334">
        <f t="shared" si="665"/>
        <v>3</v>
      </c>
      <c r="Q5334" t="str">
        <f t="shared" si="666"/>
        <v>mars</v>
      </c>
      <c r="R5334" t="str">
        <f t="shared" si="667"/>
        <v>New York</v>
      </c>
      <c r="S5334" t="str">
        <f t="shared" si="668"/>
        <v>2021-03</v>
      </c>
      <c r="T5334">
        <f>IF(AND(COUNTIF(Calculs!$Q$2:$Q$12,$O5334)&gt;0,COUNTIF(Calculs!$S$2:$S$12,$E5334)&gt;0,COUNTIF(Calculs!$U$2:$U$12,$H5334)&gt;0),1,0)</f>
        <v>1</v>
      </c>
      <c r="U5334">
        <f t="shared" si="669"/>
        <v>7260</v>
      </c>
      <c r="V5334">
        <f t="shared" si="670"/>
        <v>165</v>
      </c>
      <c r="W5334">
        <f t="shared" si="671"/>
        <v>3339.6</v>
      </c>
    </row>
    <row r="5335" spans="1:23" ht="15.75" customHeight="1" x14ac:dyDescent="0.3">
      <c r="A5335" s="2" t="s">
        <v>29</v>
      </c>
      <c r="B5335" s="2">
        <v>1185732</v>
      </c>
      <c r="C5335" s="3">
        <v>44263</v>
      </c>
      <c r="D5335" s="12" t="str" cm="1">
        <f t="array" ref="D5335">_xlfn.SWITCH(WEEKDAY(C5335,2), 1, "Lundi", 2, "Mardi", 3, "Mercredi", 4, "Jeudi", 5, "Vendredi", 6, "Samedi", 7, "Dimanche", "Erreur")</f>
        <v>Lundi</v>
      </c>
      <c r="E5335" s="2" t="s">
        <v>14</v>
      </c>
      <c r="F5335" s="2" t="s">
        <v>15</v>
      </c>
      <c r="G5335" s="2" t="s">
        <v>68</v>
      </c>
      <c r="H5335" s="4" t="s">
        <v>19</v>
      </c>
      <c r="I5335" s="5">
        <v>33</v>
      </c>
      <c r="J5335" s="6">
        <v>161</v>
      </c>
      <c r="K5335" s="7">
        <v>5313</v>
      </c>
      <c r="L5335" s="7">
        <v>1912.6799999999998</v>
      </c>
      <c r="M5335" s="8">
        <v>0.36</v>
      </c>
      <c r="N5335" s="2" t="s">
        <v>82</v>
      </c>
      <c r="O5335">
        <f t="shared" si="664"/>
        <v>2021</v>
      </c>
      <c r="P5335">
        <f t="shared" si="665"/>
        <v>3</v>
      </c>
      <c r="Q5335" t="str">
        <f t="shared" si="666"/>
        <v>mars</v>
      </c>
      <c r="R5335" t="str">
        <f t="shared" si="667"/>
        <v>New York</v>
      </c>
      <c r="S5335" t="str">
        <f t="shared" si="668"/>
        <v>2021-03</v>
      </c>
      <c r="T5335">
        <f>IF(AND(COUNTIF(Calculs!$Q$2:$Q$12,$O5335)&gt;0,COUNTIF(Calculs!$S$2:$S$12,$E5335)&gt;0,COUNTIF(Calculs!$U$2:$U$12,$H5335)&gt;0),1,0)</f>
        <v>1</v>
      </c>
      <c r="U5335">
        <f t="shared" si="669"/>
        <v>5313</v>
      </c>
      <c r="V5335">
        <f t="shared" si="670"/>
        <v>161</v>
      </c>
      <c r="W5335">
        <f t="shared" si="671"/>
        <v>1912.6799999999998</v>
      </c>
    </row>
    <row r="5336" spans="1:23" ht="15.75" customHeight="1" x14ac:dyDescent="0.3">
      <c r="A5336" s="2" t="s">
        <v>29</v>
      </c>
      <c r="B5336" s="2">
        <v>1185732</v>
      </c>
      <c r="C5336" s="3">
        <v>44263</v>
      </c>
      <c r="D5336" s="12" t="str" cm="1">
        <f t="array" ref="D5336">_xlfn.SWITCH(WEEKDAY(C5336,2), 1, "Lundi", 2, "Mardi", 3, "Mercredi", 4, "Jeudi", 5, "Vendredi", 6, "Samedi", 7, "Dimanche", "Erreur")</f>
        <v>Lundi</v>
      </c>
      <c r="E5336" s="2" t="s">
        <v>14</v>
      </c>
      <c r="F5336" s="2" t="s">
        <v>15</v>
      </c>
      <c r="G5336" s="2" t="s">
        <v>68</v>
      </c>
      <c r="H5336" s="4" t="s">
        <v>20</v>
      </c>
      <c r="I5336" s="5">
        <v>39</v>
      </c>
      <c r="J5336" s="6">
        <v>106</v>
      </c>
      <c r="K5336" s="7">
        <v>4134</v>
      </c>
      <c r="L5336" s="7">
        <v>1694.9399999999998</v>
      </c>
      <c r="M5336" s="8">
        <v>0.41</v>
      </c>
      <c r="N5336" s="2" t="s">
        <v>82</v>
      </c>
      <c r="O5336">
        <f t="shared" si="664"/>
        <v>2021</v>
      </c>
      <c r="P5336">
        <f t="shared" si="665"/>
        <v>3</v>
      </c>
      <c r="Q5336" t="str">
        <f t="shared" si="666"/>
        <v>mars</v>
      </c>
      <c r="R5336" t="str">
        <f t="shared" si="667"/>
        <v>New York</v>
      </c>
      <c r="S5336" t="str">
        <f t="shared" si="668"/>
        <v>2021-03</v>
      </c>
      <c r="T5336">
        <f>IF(AND(COUNTIF(Calculs!$Q$2:$Q$12,$O5336)&gt;0,COUNTIF(Calculs!$S$2:$S$12,$E5336)&gt;0,COUNTIF(Calculs!$U$2:$U$12,$H5336)&gt;0),1,0)</f>
        <v>1</v>
      </c>
      <c r="U5336">
        <f t="shared" si="669"/>
        <v>4134</v>
      </c>
      <c r="V5336">
        <f t="shared" si="670"/>
        <v>106</v>
      </c>
      <c r="W5336">
        <f t="shared" si="671"/>
        <v>1694.9399999999998</v>
      </c>
    </row>
    <row r="5337" spans="1:23" ht="15.75" customHeight="1" x14ac:dyDescent="0.3">
      <c r="A5337" s="2" t="s">
        <v>29</v>
      </c>
      <c r="B5337" s="2">
        <v>1185732</v>
      </c>
      <c r="C5337" s="3">
        <v>44263</v>
      </c>
      <c r="D5337" s="12" t="str" cm="1">
        <f t="array" ref="D5337">_xlfn.SWITCH(WEEKDAY(C5337,2), 1, "Lundi", 2, "Mardi", 3, "Mercredi", 4, "Jeudi", 5, "Vendredi", 6, "Samedi", 7, "Dimanche", "Erreur")</f>
        <v>Lundi</v>
      </c>
      <c r="E5337" s="2" t="s">
        <v>14</v>
      </c>
      <c r="F5337" s="2" t="s">
        <v>15</v>
      </c>
      <c r="G5337" s="2" t="s">
        <v>68</v>
      </c>
      <c r="H5337" s="4" t="s">
        <v>21</v>
      </c>
      <c r="I5337" s="5">
        <v>51</v>
      </c>
      <c r="J5337" s="6">
        <v>133</v>
      </c>
      <c r="K5337" s="7">
        <v>6783</v>
      </c>
      <c r="L5337" s="7">
        <v>3323.67</v>
      </c>
      <c r="M5337" s="8">
        <v>0.49</v>
      </c>
      <c r="N5337" s="2" t="s">
        <v>82</v>
      </c>
      <c r="O5337">
        <f t="shared" si="664"/>
        <v>2021</v>
      </c>
      <c r="P5337">
        <f t="shared" si="665"/>
        <v>3</v>
      </c>
      <c r="Q5337" t="str">
        <f t="shared" si="666"/>
        <v>mars</v>
      </c>
      <c r="R5337" t="str">
        <f t="shared" si="667"/>
        <v>New York</v>
      </c>
      <c r="S5337" t="str">
        <f t="shared" si="668"/>
        <v>2021-03</v>
      </c>
      <c r="T5337">
        <f>IF(AND(COUNTIF(Calculs!$Q$2:$Q$12,$O5337)&gt;0,COUNTIF(Calculs!$S$2:$S$12,$E5337)&gt;0,COUNTIF(Calculs!$U$2:$U$12,$H5337)&gt;0),1,0)</f>
        <v>1</v>
      </c>
      <c r="U5337">
        <f t="shared" si="669"/>
        <v>6783</v>
      </c>
      <c r="V5337">
        <f t="shared" si="670"/>
        <v>133</v>
      </c>
      <c r="W5337">
        <f t="shared" si="671"/>
        <v>3323.67</v>
      </c>
    </row>
    <row r="5338" spans="1:23" ht="15.75" customHeight="1" x14ac:dyDescent="0.3">
      <c r="A5338" s="2" t="s">
        <v>29</v>
      </c>
      <c r="B5338" s="2">
        <v>1185732</v>
      </c>
      <c r="C5338" s="3">
        <v>44263</v>
      </c>
      <c r="D5338" s="12" t="str" cm="1">
        <f t="array" ref="D5338">_xlfn.SWITCH(WEEKDAY(C5338,2), 1, "Lundi", 2, "Mardi", 3, "Mercredi", 4, "Jeudi", 5, "Vendredi", 6, "Samedi", 7, "Dimanche", "Erreur")</f>
        <v>Lundi</v>
      </c>
      <c r="E5338" s="2" t="s">
        <v>14</v>
      </c>
      <c r="F5338" s="2" t="s">
        <v>15</v>
      </c>
      <c r="G5338" s="2" t="s">
        <v>68</v>
      </c>
      <c r="H5338" s="4" t="s">
        <v>22</v>
      </c>
      <c r="I5338" s="5">
        <v>43</v>
      </c>
      <c r="J5338" s="6">
        <v>161</v>
      </c>
      <c r="K5338" s="7">
        <v>6923</v>
      </c>
      <c r="L5338" s="7">
        <v>4153.8</v>
      </c>
      <c r="M5338" s="8">
        <v>0.6</v>
      </c>
      <c r="N5338" s="2" t="s">
        <v>82</v>
      </c>
      <c r="O5338">
        <f t="shared" si="664"/>
        <v>2021</v>
      </c>
      <c r="P5338">
        <f t="shared" si="665"/>
        <v>3</v>
      </c>
      <c r="Q5338" t="str">
        <f t="shared" si="666"/>
        <v>mars</v>
      </c>
      <c r="R5338" t="str">
        <f t="shared" si="667"/>
        <v>New York</v>
      </c>
      <c r="S5338" t="str">
        <f t="shared" si="668"/>
        <v>2021-03</v>
      </c>
      <c r="T5338">
        <f>IF(AND(COUNTIF(Calculs!$Q$2:$Q$12,$O5338)&gt;0,COUNTIF(Calculs!$S$2:$S$12,$E5338)&gt;0,COUNTIF(Calculs!$U$2:$U$12,$H5338)&gt;0),1,0)</f>
        <v>1</v>
      </c>
      <c r="U5338">
        <f t="shared" si="669"/>
        <v>6923</v>
      </c>
      <c r="V5338">
        <f t="shared" si="670"/>
        <v>161</v>
      </c>
      <c r="W5338">
        <f t="shared" si="671"/>
        <v>4153.8</v>
      </c>
    </row>
    <row r="5339" spans="1:23" ht="15.75" customHeight="1" x14ac:dyDescent="0.3">
      <c r="A5339" s="2" t="s">
        <v>29</v>
      </c>
      <c r="B5339" s="2">
        <v>1185732</v>
      </c>
      <c r="C5339" s="3">
        <v>44295</v>
      </c>
      <c r="D5339" s="12" t="str" cm="1">
        <f t="array" ref="D5339">_xlfn.SWITCH(WEEKDAY(C5339,2), 1, "Lundi", 2, "Mardi", 3, "Mercredi", 4, "Jeudi", 5, "Vendredi", 6, "Samedi", 7, "Dimanche", "Erreur")</f>
        <v>Vendredi</v>
      </c>
      <c r="E5339" s="2" t="s">
        <v>14</v>
      </c>
      <c r="F5339" s="2" t="s">
        <v>15</v>
      </c>
      <c r="G5339" s="2" t="s">
        <v>68</v>
      </c>
      <c r="H5339" s="4" t="s">
        <v>16</v>
      </c>
      <c r="I5339" s="5">
        <v>42</v>
      </c>
      <c r="J5339" s="6">
        <v>248</v>
      </c>
      <c r="K5339" s="7">
        <v>10416</v>
      </c>
      <c r="L5339" s="7">
        <v>5832.9600000000009</v>
      </c>
      <c r="M5339" s="8">
        <v>0.56000000000000005</v>
      </c>
      <c r="N5339" s="2" t="s">
        <v>82</v>
      </c>
      <c r="O5339">
        <f t="shared" si="664"/>
        <v>2021</v>
      </c>
      <c r="P5339">
        <f t="shared" si="665"/>
        <v>4</v>
      </c>
      <c r="Q5339" t="str">
        <f t="shared" si="666"/>
        <v>avr</v>
      </c>
      <c r="R5339" t="str">
        <f t="shared" si="667"/>
        <v>New York</v>
      </c>
      <c r="S5339" t="str">
        <f t="shared" si="668"/>
        <v>2021-04</v>
      </c>
      <c r="T5339">
        <f>IF(AND(COUNTIF(Calculs!$Q$2:$Q$12,$O5339)&gt;0,COUNTIF(Calculs!$S$2:$S$12,$E5339)&gt;0,COUNTIF(Calculs!$U$2:$U$12,$H5339)&gt;0),1,0)</f>
        <v>1</v>
      </c>
      <c r="U5339">
        <f t="shared" si="669"/>
        <v>10416</v>
      </c>
      <c r="V5339">
        <f t="shared" si="670"/>
        <v>248</v>
      </c>
      <c r="W5339">
        <f t="shared" si="671"/>
        <v>5832.9600000000009</v>
      </c>
    </row>
    <row r="5340" spans="1:23" ht="15.75" customHeight="1" x14ac:dyDescent="0.3">
      <c r="A5340" s="2" t="s">
        <v>29</v>
      </c>
      <c r="B5340" s="2">
        <v>1185732</v>
      </c>
      <c r="C5340" s="3">
        <v>44295</v>
      </c>
      <c r="D5340" s="12" t="str" cm="1">
        <f t="array" ref="D5340">_xlfn.SWITCH(WEEKDAY(C5340,2), 1, "Lundi", 2, "Mardi", 3, "Mercredi", 4, "Jeudi", 5, "Vendredi", 6, "Samedi", 7, "Dimanche", "Erreur")</f>
        <v>Vendredi</v>
      </c>
      <c r="E5340" s="2" t="s">
        <v>14</v>
      </c>
      <c r="F5340" s="2" t="s">
        <v>15</v>
      </c>
      <c r="G5340" s="2" t="s">
        <v>68</v>
      </c>
      <c r="H5340" s="4" t="s">
        <v>18</v>
      </c>
      <c r="I5340" s="5">
        <v>43</v>
      </c>
      <c r="J5340" s="6">
        <v>147</v>
      </c>
      <c r="K5340" s="7">
        <v>6321</v>
      </c>
      <c r="L5340" s="7">
        <v>2844.45</v>
      </c>
      <c r="M5340" s="8">
        <v>0.44999999999999996</v>
      </c>
      <c r="N5340" s="2" t="s">
        <v>82</v>
      </c>
      <c r="O5340">
        <f t="shared" si="664"/>
        <v>2021</v>
      </c>
      <c r="P5340">
        <f t="shared" si="665"/>
        <v>4</v>
      </c>
      <c r="Q5340" t="str">
        <f t="shared" si="666"/>
        <v>avr</v>
      </c>
      <c r="R5340" t="str">
        <f t="shared" si="667"/>
        <v>New York</v>
      </c>
      <c r="S5340" t="str">
        <f t="shared" si="668"/>
        <v>2021-04</v>
      </c>
      <c r="T5340">
        <f>IF(AND(COUNTIF(Calculs!$Q$2:$Q$12,$O5340)&gt;0,COUNTIF(Calculs!$S$2:$S$12,$E5340)&gt;0,COUNTIF(Calculs!$U$2:$U$12,$H5340)&gt;0),1,0)</f>
        <v>1</v>
      </c>
      <c r="U5340">
        <f t="shared" si="669"/>
        <v>6321</v>
      </c>
      <c r="V5340">
        <f t="shared" si="670"/>
        <v>147</v>
      </c>
      <c r="W5340">
        <f t="shared" si="671"/>
        <v>2844.45</v>
      </c>
    </row>
    <row r="5341" spans="1:23" ht="15.75" customHeight="1" x14ac:dyDescent="0.3">
      <c r="A5341" s="2" t="s">
        <v>29</v>
      </c>
      <c r="B5341" s="2">
        <v>1185732</v>
      </c>
      <c r="C5341" s="3">
        <v>44295</v>
      </c>
      <c r="D5341" s="12" t="str" cm="1">
        <f t="array" ref="D5341">_xlfn.SWITCH(WEEKDAY(C5341,2), 1, "Lundi", 2, "Mardi", 3, "Mercredi", 4, "Jeudi", 5, "Vendredi", 6, "Samedi", 7, "Dimanche", "Erreur")</f>
        <v>Vendredi</v>
      </c>
      <c r="E5341" s="2" t="s">
        <v>14</v>
      </c>
      <c r="F5341" s="2" t="s">
        <v>15</v>
      </c>
      <c r="G5341" s="2" t="s">
        <v>68</v>
      </c>
      <c r="H5341" s="4" t="s">
        <v>19</v>
      </c>
      <c r="I5341" s="5">
        <v>34</v>
      </c>
      <c r="J5341" s="6">
        <v>152</v>
      </c>
      <c r="K5341" s="7">
        <v>5168</v>
      </c>
      <c r="L5341" s="7">
        <v>1860.48</v>
      </c>
      <c r="M5341" s="8">
        <v>0.36</v>
      </c>
      <c r="N5341" s="2" t="s">
        <v>82</v>
      </c>
      <c r="O5341">
        <f t="shared" si="664"/>
        <v>2021</v>
      </c>
      <c r="P5341">
        <f t="shared" si="665"/>
        <v>4</v>
      </c>
      <c r="Q5341" t="str">
        <f t="shared" si="666"/>
        <v>avr</v>
      </c>
      <c r="R5341" t="str">
        <f t="shared" si="667"/>
        <v>New York</v>
      </c>
      <c r="S5341" t="str">
        <f t="shared" si="668"/>
        <v>2021-04</v>
      </c>
      <c r="T5341">
        <f>IF(AND(COUNTIF(Calculs!$Q$2:$Q$12,$O5341)&gt;0,COUNTIF(Calculs!$S$2:$S$12,$E5341)&gt;0,COUNTIF(Calculs!$U$2:$U$12,$H5341)&gt;0),1,0)</f>
        <v>1</v>
      </c>
      <c r="U5341">
        <f t="shared" si="669"/>
        <v>5168</v>
      </c>
      <c r="V5341">
        <f t="shared" si="670"/>
        <v>152</v>
      </c>
      <c r="W5341">
        <f t="shared" si="671"/>
        <v>1860.48</v>
      </c>
    </row>
    <row r="5342" spans="1:23" ht="15.75" customHeight="1" x14ac:dyDescent="0.3">
      <c r="A5342" s="2" t="s">
        <v>29</v>
      </c>
      <c r="B5342" s="2">
        <v>1185732</v>
      </c>
      <c r="C5342" s="3">
        <v>44295</v>
      </c>
      <c r="D5342" s="12" t="str" cm="1">
        <f t="array" ref="D5342">_xlfn.SWITCH(WEEKDAY(C5342,2), 1, "Lundi", 2, "Mardi", 3, "Mercredi", 4, "Jeudi", 5, "Vendredi", 6, "Samedi", 7, "Dimanche", "Erreur")</f>
        <v>Vendredi</v>
      </c>
      <c r="E5342" s="2" t="s">
        <v>14</v>
      </c>
      <c r="F5342" s="2" t="s">
        <v>15</v>
      </c>
      <c r="G5342" s="2" t="s">
        <v>68</v>
      </c>
      <c r="H5342" s="4" t="s">
        <v>20</v>
      </c>
      <c r="I5342" s="5">
        <v>37</v>
      </c>
      <c r="J5342" s="6">
        <v>135</v>
      </c>
      <c r="K5342" s="7">
        <v>4995</v>
      </c>
      <c r="L5342" s="7">
        <v>2047.9499999999998</v>
      </c>
      <c r="M5342" s="8">
        <v>0.41</v>
      </c>
      <c r="N5342" s="2" t="s">
        <v>82</v>
      </c>
      <c r="O5342">
        <f t="shared" si="664"/>
        <v>2021</v>
      </c>
      <c r="P5342">
        <f t="shared" si="665"/>
        <v>4</v>
      </c>
      <c r="Q5342" t="str">
        <f t="shared" si="666"/>
        <v>avr</v>
      </c>
      <c r="R5342" t="str">
        <f t="shared" si="667"/>
        <v>New York</v>
      </c>
      <c r="S5342" t="str">
        <f t="shared" si="668"/>
        <v>2021-04</v>
      </c>
      <c r="T5342">
        <f>IF(AND(COUNTIF(Calculs!$Q$2:$Q$12,$O5342)&gt;0,COUNTIF(Calculs!$S$2:$S$12,$E5342)&gt;0,COUNTIF(Calculs!$U$2:$U$12,$H5342)&gt;0),1,0)</f>
        <v>1</v>
      </c>
      <c r="U5342">
        <f t="shared" si="669"/>
        <v>4995</v>
      </c>
      <c r="V5342">
        <f t="shared" si="670"/>
        <v>135</v>
      </c>
      <c r="W5342">
        <f t="shared" si="671"/>
        <v>2047.9499999999998</v>
      </c>
    </row>
    <row r="5343" spans="1:23" ht="15.75" customHeight="1" x14ac:dyDescent="0.3">
      <c r="A5343" s="2" t="s">
        <v>29</v>
      </c>
      <c r="B5343" s="2">
        <v>1185732</v>
      </c>
      <c r="C5343" s="3">
        <v>44295</v>
      </c>
      <c r="D5343" s="12" t="str" cm="1">
        <f t="array" ref="D5343">_xlfn.SWITCH(WEEKDAY(C5343,2), 1, "Lundi", 2, "Mardi", 3, "Mercredi", 4, "Jeudi", 5, "Vendredi", 6, "Samedi", 7, "Dimanche", "Erreur")</f>
        <v>Vendredi</v>
      </c>
      <c r="E5343" s="2" t="s">
        <v>14</v>
      </c>
      <c r="F5343" s="2" t="s">
        <v>15</v>
      </c>
      <c r="G5343" s="2" t="s">
        <v>68</v>
      </c>
      <c r="H5343" s="4" t="s">
        <v>21</v>
      </c>
      <c r="I5343" s="5">
        <v>50</v>
      </c>
      <c r="J5343" s="6">
        <v>124</v>
      </c>
      <c r="K5343" s="7">
        <v>6200</v>
      </c>
      <c r="L5343" s="7">
        <v>2914</v>
      </c>
      <c r="M5343" s="8">
        <v>0.47</v>
      </c>
      <c r="N5343" s="2" t="s">
        <v>82</v>
      </c>
      <c r="O5343">
        <f t="shared" si="664"/>
        <v>2021</v>
      </c>
      <c r="P5343">
        <f t="shared" si="665"/>
        <v>4</v>
      </c>
      <c r="Q5343" t="str">
        <f t="shared" si="666"/>
        <v>avr</v>
      </c>
      <c r="R5343" t="str">
        <f t="shared" si="667"/>
        <v>New York</v>
      </c>
      <c r="S5343" t="str">
        <f t="shared" si="668"/>
        <v>2021-04</v>
      </c>
      <c r="T5343">
        <f>IF(AND(COUNTIF(Calculs!$Q$2:$Q$12,$O5343)&gt;0,COUNTIF(Calculs!$S$2:$S$12,$E5343)&gt;0,COUNTIF(Calculs!$U$2:$U$12,$H5343)&gt;0),1,0)</f>
        <v>1</v>
      </c>
      <c r="U5343">
        <f t="shared" si="669"/>
        <v>6200</v>
      </c>
      <c r="V5343">
        <f t="shared" si="670"/>
        <v>124</v>
      </c>
      <c r="W5343">
        <f t="shared" si="671"/>
        <v>2914</v>
      </c>
    </row>
    <row r="5344" spans="1:23" ht="15.75" customHeight="1" x14ac:dyDescent="0.3">
      <c r="A5344" s="2" t="s">
        <v>29</v>
      </c>
      <c r="B5344" s="2">
        <v>1185732</v>
      </c>
      <c r="C5344" s="3">
        <v>44295</v>
      </c>
      <c r="D5344" s="12" t="str" cm="1">
        <f t="array" ref="D5344">_xlfn.SWITCH(WEEKDAY(C5344,2), 1, "Lundi", 2, "Mardi", 3, "Mercredi", 4, "Jeudi", 5, "Vendredi", 6, "Samedi", 7, "Dimanche", "Erreur")</f>
        <v>Vendredi</v>
      </c>
      <c r="E5344" s="2" t="s">
        <v>14</v>
      </c>
      <c r="F5344" s="2" t="s">
        <v>15</v>
      </c>
      <c r="G5344" s="2" t="s">
        <v>68</v>
      </c>
      <c r="H5344" s="4" t="s">
        <v>22</v>
      </c>
      <c r="I5344" s="5">
        <v>41</v>
      </c>
      <c r="J5344" s="6">
        <v>156</v>
      </c>
      <c r="K5344" s="7">
        <v>6396</v>
      </c>
      <c r="L5344" s="7">
        <v>4157.4000000000005</v>
      </c>
      <c r="M5344" s="8">
        <v>0.65</v>
      </c>
      <c r="N5344" s="2" t="s">
        <v>82</v>
      </c>
      <c r="O5344">
        <f t="shared" si="664"/>
        <v>2021</v>
      </c>
      <c r="P5344">
        <f t="shared" si="665"/>
        <v>4</v>
      </c>
      <c r="Q5344" t="str">
        <f t="shared" si="666"/>
        <v>avr</v>
      </c>
      <c r="R5344" t="str">
        <f t="shared" si="667"/>
        <v>New York</v>
      </c>
      <c r="S5344" t="str">
        <f t="shared" si="668"/>
        <v>2021-04</v>
      </c>
      <c r="T5344">
        <f>IF(AND(COUNTIF(Calculs!$Q$2:$Q$12,$O5344)&gt;0,COUNTIF(Calculs!$S$2:$S$12,$E5344)&gt;0,COUNTIF(Calculs!$U$2:$U$12,$H5344)&gt;0),1,0)</f>
        <v>1</v>
      </c>
      <c r="U5344">
        <f t="shared" si="669"/>
        <v>6396</v>
      </c>
      <c r="V5344">
        <f t="shared" si="670"/>
        <v>156</v>
      </c>
      <c r="W5344">
        <f t="shared" si="671"/>
        <v>4157.4000000000005</v>
      </c>
    </row>
    <row r="5345" spans="1:23" ht="15.75" customHeight="1" x14ac:dyDescent="0.3">
      <c r="A5345" s="2" t="s">
        <v>29</v>
      </c>
      <c r="B5345" s="2">
        <v>1185732</v>
      </c>
      <c r="C5345" s="3">
        <v>44324</v>
      </c>
      <c r="D5345" s="12" t="str" cm="1">
        <f t="array" ref="D5345">_xlfn.SWITCH(WEEKDAY(C5345,2), 1, "Lundi", 2, "Mardi", 3, "Mercredi", 4, "Jeudi", 5, "Vendredi", 6, "Samedi", 7, "Dimanche", "Erreur")</f>
        <v>Samedi</v>
      </c>
      <c r="E5345" s="2" t="s">
        <v>14</v>
      </c>
      <c r="F5345" s="2" t="s">
        <v>15</v>
      </c>
      <c r="G5345" s="2" t="s">
        <v>68</v>
      </c>
      <c r="H5345" s="4" t="s">
        <v>16</v>
      </c>
      <c r="I5345" s="5">
        <v>50</v>
      </c>
      <c r="J5345" s="6">
        <v>261</v>
      </c>
      <c r="K5345" s="7">
        <v>13050</v>
      </c>
      <c r="L5345" s="7">
        <v>7830</v>
      </c>
      <c r="M5345" s="8">
        <v>0.6</v>
      </c>
      <c r="N5345" s="2" t="s">
        <v>82</v>
      </c>
      <c r="O5345">
        <f t="shared" si="664"/>
        <v>2021</v>
      </c>
      <c r="P5345">
        <f t="shared" si="665"/>
        <v>5</v>
      </c>
      <c r="Q5345" t="str">
        <f t="shared" si="666"/>
        <v>mai</v>
      </c>
      <c r="R5345" t="str">
        <f t="shared" si="667"/>
        <v>New York</v>
      </c>
      <c r="S5345" t="str">
        <f t="shared" si="668"/>
        <v>2021-05</v>
      </c>
      <c r="T5345">
        <f>IF(AND(COUNTIF(Calculs!$Q$2:$Q$12,$O5345)&gt;0,COUNTIF(Calculs!$S$2:$S$12,$E5345)&gt;0,COUNTIF(Calculs!$U$2:$U$12,$H5345)&gt;0),1,0)</f>
        <v>1</v>
      </c>
      <c r="U5345">
        <f t="shared" si="669"/>
        <v>13050</v>
      </c>
      <c r="V5345">
        <f t="shared" si="670"/>
        <v>261</v>
      </c>
      <c r="W5345">
        <f t="shared" si="671"/>
        <v>7830</v>
      </c>
    </row>
    <row r="5346" spans="1:23" ht="15.75" customHeight="1" x14ac:dyDescent="0.3">
      <c r="A5346" s="2" t="s">
        <v>29</v>
      </c>
      <c r="B5346" s="2">
        <v>1185732</v>
      </c>
      <c r="C5346" s="3">
        <v>44324</v>
      </c>
      <c r="D5346" s="12" t="str" cm="1">
        <f t="array" ref="D5346">_xlfn.SWITCH(WEEKDAY(C5346,2), 1, "Lundi", 2, "Mardi", 3, "Mercredi", 4, "Jeudi", 5, "Vendredi", 6, "Samedi", 7, "Dimanche", "Erreur")</f>
        <v>Samedi</v>
      </c>
      <c r="E5346" s="2" t="s">
        <v>14</v>
      </c>
      <c r="F5346" s="2" t="s">
        <v>15</v>
      </c>
      <c r="G5346" s="2" t="s">
        <v>68</v>
      </c>
      <c r="H5346" s="4" t="s">
        <v>18</v>
      </c>
      <c r="I5346" s="5">
        <v>53</v>
      </c>
      <c r="J5346" s="6">
        <v>161</v>
      </c>
      <c r="K5346" s="7">
        <v>8533</v>
      </c>
      <c r="L5346" s="7">
        <v>4010.5099999999998</v>
      </c>
      <c r="M5346" s="8">
        <v>0.47</v>
      </c>
      <c r="N5346" s="2" t="s">
        <v>82</v>
      </c>
      <c r="O5346">
        <f t="shared" si="664"/>
        <v>2021</v>
      </c>
      <c r="P5346">
        <f t="shared" si="665"/>
        <v>5</v>
      </c>
      <c r="Q5346" t="str">
        <f t="shared" si="666"/>
        <v>mai</v>
      </c>
      <c r="R5346" t="str">
        <f t="shared" si="667"/>
        <v>New York</v>
      </c>
      <c r="S5346" t="str">
        <f t="shared" si="668"/>
        <v>2021-05</v>
      </c>
      <c r="T5346">
        <f>IF(AND(COUNTIF(Calculs!$Q$2:$Q$12,$O5346)&gt;0,COUNTIF(Calculs!$S$2:$S$12,$E5346)&gt;0,COUNTIF(Calculs!$U$2:$U$12,$H5346)&gt;0),1,0)</f>
        <v>1</v>
      </c>
      <c r="U5346">
        <f t="shared" si="669"/>
        <v>8533</v>
      </c>
      <c r="V5346">
        <f t="shared" si="670"/>
        <v>161</v>
      </c>
      <c r="W5346">
        <f t="shared" si="671"/>
        <v>4010.5099999999998</v>
      </c>
    </row>
    <row r="5347" spans="1:23" ht="15.75" customHeight="1" x14ac:dyDescent="0.3">
      <c r="A5347" s="2" t="s">
        <v>29</v>
      </c>
      <c r="B5347" s="2">
        <v>1185732</v>
      </c>
      <c r="C5347" s="3">
        <v>44324</v>
      </c>
      <c r="D5347" s="12" t="str" cm="1">
        <f t="array" ref="D5347">_xlfn.SWITCH(WEEKDAY(C5347,2), 1, "Lundi", 2, "Mardi", 3, "Mercredi", 4, "Jeudi", 5, "Vendredi", 6, "Samedi", 7, "Dimanche", "Erreur")</f>
        <v>Samedi</v>
      </c>
      <c r="E5347" s="2" t="s">
        <v>14</v>
      </c>
      <c r="F5347" s="2" t="s">
        <v>15</v>
      </c>
      <c r="G5347" s="2" t="s">
        <v>68</v>
      </c>
      <c r="H5347" s="4" t="s">
        <v>19</v>
      </c>
      <c r="I5347" s="5">
        <v>49</v>
      </c>
      <c r="J5347" s="6">
        <v>160</v>
      </c>
      <c r="K5347" s="7">
        <v>7840</v>
      </c>
      <c r="L5347" s="7">
        <v>2822.4</v>
      </c>
      <c r="M5347" s="8">
        <v>0.36</v>
      </c>
      <c r="N5347" s="2" t="s">
        <v>82</v>
      </c>
      <c r="O5347">
        <f t="shared" si="664"/>
        <v>2021</v>
      </c>
      <c r="P5347">
        <f t="shared" si="665"/>
        <v>5</v>
      </c>
      <c r="Q5347" t="str">
        <f t="shared" si="666"/>
        <v>mai</v>
      </c>
      <c r="R5347" t="str">
        <f t="shared" si="667"/>
        <v>New York</v>
      </c>
      <c r="S5347" t="str">
        <f t="shared" si="668"/>
        <v>2021-05</v>
      </c>
      <c r="T5347">
        <f>IF(AND(COUNTIF(Calculs!$Q$2:$Q$12,$O5347)&gt;0,COUNTIF(Calculs!$S$2:$S$12,$E5347)&gt;0,COUNTIF(Calculs!$U$2:$U$12,$H5347)&gt;0),1,0)</f>
        <v>1</v>
      </c>
      <c r="U5347">
        <f t="shared" si="669"/>
        <v>7840</v>
      </c>
      <c r="V5347">
        <f t="shared" si="670"/>
        <v>160</v>
      </c>
      <c r="W5347">
        <f t="shared" si="671"/>
        <v>2822.4</v>
      </c>
    </row>
    <row r="5348" spans="1:23" ht="15.75" customHeight="1" x14ac:dyDescent="0.3">
      <c r="A5348" s="2" t="s">
        <v>29</v>
      </c>
      <c r="B5348" s="2">
        <v>1185732</v>
      </c>
      <c r="C5348" s="3">
        <v>44324</v>
      </c>
      <c r="D5348" s="12" t="str" cm="1">
        <f t="array" ref="D5348">_xlfn.SWITCH(WEEKDAY(C5348,2), 1, "Lundi", 2, "Mardi", 3, "Mercredi", 4, "Jeudi", 5, "Vendredi", 6, "Samedi", 7, "Dimanche", "Erreur")</f>
        <v>Samedi</v>
      </c>
      <c r="E5348" s="2" t="s">
        <v>14</v>
      </c>
      <c r="F5348" s="2" t="s">
        <v>15</v>
      </c>
      <c r="G5348" s="2" t="s">
        <v>68</v>
      </c>
      <c r="H5348" s="4" t="s">
        <v>20</v>
      </c>
      <c r="I5348" s="5">
        <v>47</v>
      </c>
      <c r="J5348" s="6">
        <v>130</v>
      </c>
      <c r="K5348" s="7">
        <v>6110</v>
      </c>
      <c r="L5348" s="7">
        <v>2444</v>
      </c>
      <c r="M5348" s="8">
        <v>0.4</v>
      </c>
      <c r="N5348" s="2" t="s">
        <v>82</v>
      </c>
      <c r="O5348">
        <f t="shared" si="664"/>
        <v>2021</v>
      </c>
      <c r="P5348">
        <f t="shared" si="665"/>
        <v>5</v>
      </c>
      <c r="Q5348" t="str">
        <f t="shared" si="666"/>
        <v>mai</v>
      </c>
      <c r="R5348" t="str">
        <f t="shared" si="667"/>
        <v>New York</v>
      </c>
      <c r="S5348" t="str">
        <f t="shared" si="668"/>
        <v>2021-05</v>
      </c>
      <c r="T5348">
        <f>IF(AND(COUNTIF(Calculs!$Q$2:$Q$12,$O5348)&gt;0,COUNTIF(Calculs!$S$2:$S$12,$E5348)&gt;0,COUNTIF(Calculs!$U$2:$U$12,$H5348)&gt;0),1,0)</f>
        <v>1</v>
      </c>
      <c r="U5348">
        <f t="shared" si="669"/>
        <v>6110</v>
      </c>
      <c r="V5348">
        <f t="shared" si="670"/>
        <v>130</v>
      </c>
      <c r="W5348">
        <f t="shared" si="671"/>
        <v>2444</v>
      </c>
    </row>
    <row r="5349" spans="1:23" ht="15.75" customHeight="1" x14ac:dyDescent="0.3">
      <c r="A5349" s="2" t="s">
        <v>29</v>
      </c>
      <c r="B5349" s="2">
        <v>1185732</v>
      </c>
      <c r="C5349" s="3">
        <v>44324</v>
      </c>
      <c r="D5349" s="12" t="str" cm="1">
        <f t="array" ref="D5349">_xlfn.SWITCH(WEEKDAY(C5349,2), 1, "Lundi", 2, "Mardi", 3, "Mercredi", 4, "Jeudi", 5, "Vendredi", 6, "Samedi", 7, "Dimanche", "Erreur")</f>
        <v>Samedi</v>
      </c>
      <c r="E5349" s="2" t="s">
        <v>14</v>
      </c>
      <c r="F5349" s="2" t="s">
        <v>15</v>
      </c>
      <c r="G5349" s="2" t="s">
        <v>68</v>
      </c>
      <c r="H5349" s="4" t="s">
        <v>21</v>
      </c>
      <c r="I5349" s="5">
        <v>56</v>
      </c>
      <c r="J5349" s="6">
        <v>137</v>
      </c>
      <c r="K5349" s="7">
        <v>7672</v>
      </c>
      <c r="L5349" s="7">
        <v>3759.2799999999997</v>
      </c>
      <c r="M5349" s="8">
        <v>0.49</v>
      </c>
      <c r="N5349" s="2" t="s">
        <v>82</v>
      </c>
      <c r="O5349">
        <f t="shared" si="664"/>
        <v>2021</v>
      </c>
      <c r="P5349">
        <f t="shared" si="665"/>
        <v>5</v>
      </c>
      <c r="Q5349" t="str">
        <f t="shared" si="666"/>
        <v>mai</v>
      </c>
      <c r="R5349" t="str">
        <f t="shared" si="667"/>
        <v>New York</v>
      </c>
      <c r="S5349" t="str">
        <f t="shared" si="668"/>
        <v>2021-05</v>
      </c>
      <c r="T5349">
        <f>IF(AND(COUNTIF(Calculs!$Q$2:$Q$12,$O5349)&gt;0,COUNTIF(Calculs!$S$2:$S$12,$E5349)&gt;0,COUNTIF(Calculs!$U$2:$U$12,$H5349)&gt;0),1,0)</f>
        <v>1</v>
      </c>
      <c r="U5349">
        <f t="shared" si="669"/>
        <v>7672</v>
      </c>
      <c r="V5349">
        <f t="shared" si="670"/>
        <v>137</v>
      </c>
      <c r="W5349">
        <f t="shared" si="671"/>
        <v>3759.2799999999997</v>
      </c>
    </row>
    <row r="5350" spans="1:23" ht="15.75" customHeight="1" x14ac:dyDescent="0.3">
      <c r="A5350" s="2" t="s">
        <v>29</v>
      </c>
      <c r="B5350" s="2">
        <v>1185732</v>
      </c>
      <c r="C5350" s="3">
        <v>44324</v>
      </c>
      <c r="D5350" s="12" t="str" cm="1">
        <f t="array" ref="D5350">_xlfn.SWITCH(WEEKDAY(C5350,2), 1, "Lundi", 2, "Mardi", 3, "Mercredi", 4, "Jeudi", 5, "Vendredi", 6, "Samedi", 7, "Dimanche", "Erreur")</f>
        <v>Samedi</v>
      </c>
      <c r="E5350" s="2" t="s">
        <v>14</v>
      </c>
      <c r="F5350" s="2" t="s">
        <v>15</v>
      </c>
      <c r="G5350" s="2" t="s">
        <v>68</v>
      </c>
      <c r="H5350" s="4" t="s">
        <v>22</v>
      </c>
      <c r="I5350" s="5">
        <v>59</v>
      </c>
      <c r="J5350" s="6">
        <v>169</v>
      </c>
      <c r="K5350" s="7">
        <v>9971</v>
      </c>
      <c r="L5350" s="7">
        <v>6281.7300000000005</v>
      </c>
      <c r="M5350" s="8">
        <v>0.63</v>
      </c>
      <c r="N5350" s="2" t="s">
        <v>82</v>
      </c>
      <c r="O5350">
        <f t="shared" si="664"/>
        <v>2021</v>
      </c>
      <c r="P5350">
        <f t="shared" si="665"/>
        <v>5</v>
      </c>
      <c r="Q5350" t="str">
        <f t="shared" si="666"/>
        <v>mai</v>
      </c>
      <c r="R5350" t="str">
        <f t="shared" si="667"/>
        <v>New York</v>
      </c>
      <c r="S5350" t="str">
        <f t="shared" si="668"/>
        <v>2021-05</v>
      </c>
      <c r="T5350">
        <f>IF(AND(COUNTIF(Calculs!$Q$2:$Q$12,$O5350)&gt;0,COUNTIF(Calculs!$S$2:$S$12,$E5350)&gt;0,COUNTIF(Calculs!$U$2:$U$12,$H5350)&gt;0),1,0)</f>
        <v>1</v>
      </c>
      <c r="U5350">
        <f t="shared" si="669"/>
        <v>9971</v>
      </c>
      <c r="V5350">
        <f t="shared" si="670"/>
        <v>169</v>
      </c>
      <c r="W5350">
        <f t="shared" si="671"/>
        <v>6281.7300000000005</v>
      </c>
    </row>
    <row r="5351" spans="1:23" ht="15.75" customHeight="1" x14ac:dyDescent="0.3">
      <c r="A5351" s="2" t="s">
        <v>29</v>
      </c>
      <c r="B5351" s="2">
        <v>1185732</v>
      </c>
      <c r="C5351" s="3">
        <v>44357</v>
      </c>
      <c r="D5351" s="12" t="str" cm="1">
        <f t="array" ref="D5351">_xlfn.SWITCH(WEEKDAY(C5351,2), 1, "Lundi", 2, "Mardi", 3, "Mercredi", 4, "Jeudi", 5, "Vendredi", 6, "Samedi", 7, "Dimanche", "Erreur")</f>
        <v>Jeudi</v>
      </c>
      <c r="E5351" s="2" t="s">
        <v>14</v>
      </c>
      <c r="F5351" s="2" t="s">
        <v>15</v>
      </c>
      <c r="G5351" s="2" t="s">
        <v>68</v>
      </c>
      <c r="H5351" s="4" t="s">
        <v>16</v>
      </c>
      <c r="I5351" s="5">
        <v>59</v>
      </c>
      <c r="J5351" s="6">
        <v>263</v>
      </c>
      <c r="K5351" s="7">
        <v>15517</v>
      </c>
      <c r="L5351" s="7">
        <v>8689.52</v>
      </c>
      <c r="M5351" s="8">
        <v>0.56000000000000005</v>
      </c>
      <c r="N5351" s="2" t="s">
        <v>82</v>
      </c>
      <c r="O5351">
        <f t="shared" si="664"/>
        <v>2021</v>
      </c>
      <c r="P5351">
        <f t="shared" si="665"/>
        <v>6</v>
      </c>
      <c r="Q5351" t="str">
        <f t="shared" si="666"/>
        <v>juin</v>
      </c>
      <c r="R5351" t="str">
        <f t="shared" si="667"/>
        <v>New York</v>
      </c>
      <c r="S5351" t="str">
        <f t="shared" si="668"/>
        <v>2021-06</v>
      </c>
      <c r="T5351">
        <f>IF(AND(COUNTIF(Calculs!$Q$2:$Q$12,$O5351)&gt;0,COUNTIF(Calculs!$S$2:$S$12,$E5351)&gt;0,COUNTIF(Calculs!$U$2:$U$12,$H5351)&gt;0),1,0)</f>
        <v>1</v>
      </c>
      <c r="U5351">
        <f t="shared" si="669"/>
        <v>15517</v>
      </c>
      <c r="V5351">
        <f t="shared" si="670"/>
        <v>263</v>
      </c>
      <c r="W5351">
        <f t="shared" si="671"/>
        <v>8689.52</v>
      </c>
    </row>
    <row r="5352" spans="1:23" ht="15.75" customHeight="1" x14ac:dyDescent="0.3">
      <c r="A5352" s="2" t="s">
        <v>29</v>
      </c>
      <c r="B5352" s="2">
        <v>1185732</v>
      </c>
      <c r="C5352" s="3">
        <v>44357</v>
      </c>
      <c r="D5352" s="12" t="str" cm="1">
        <f t="array" ref="D5352">_xlfn.SWITCH(WEEKDAY(C5352,2), 1, "Lundi", 2, "Mardi", 3, "Mercredi", 4, "Jeudi", 5, "Vendredi", 6, "Samedi", 7, "Dimanche", "Erreur")</f>
        <v>Jeudi</v>
      </c>
      <c r="E5352" s="2" t="s">
        <v>14</v>
      </c>
      <c r="F5352" s="2" t="s">
        <v>15</v>
      </c>
      <c r="G5352" s="2" t="s">
        <v>68</v>
      </c>
      <c r="H5352" s="4" t="s">
        <v>18</v>
      </c>
      <c r="I5352" s="5">
        <v>54</v>
      </c>
      <c r="J5352" s="6">
        <v>175</v>
      </c>
      <c r="K5352" s="7">
        <v>9450</v>
      </c>
      <c r="L5352" s="7">
        <v>4536</v>
      </c>
      <c r="M5352" s="8">
        <v>0.48</v>
      </c>
      <c r="N5352" s="2" t="s">
        <v>82</v>
      </c>
      <c r="O5352">
        <f t="shared" si="664"/>
        <v>2021</v>
      </c>
      <c r="P5352">
        <f t="shared" si="665"/>
        <v>6</v>
      </c>
      <c r="Q5352" t="str">
        <f t="shared" si="666"/>
        <v>juin</v>
      </c>
      <c r="R5352" t="str">
        <f t="shared" si="667"/>
        <v>New York</v>
      </c>
      <c r="S5352" t="str">
        <f t="shared" si="668"/>
        <v>2021-06</v>
      </c>
      <c r="T5352">
        <f>IF(AND(COUNTIF(Calculs!$Q$2:$Q$12,$O5352)&gt;0,COUNTIF(Calculs!$S$2:$S$12,$E5352)&gt;0,COUNTIF(Calculs!$U$2:$U$12,$H5352)&gt;0),1,0)</f>
        <v>1</v>
      </c>
      <c r="U5352">
        <f t="shared" si="669"/>
        <v>9450</v>
      </c>
      <c r="V5352">
        <f t="shared" si="670"/>
        <v>175</v>
      </c>
      <c r="W5352">
        <f t="shared" si="671"/>
        <v>4536</v>
      </c>
    </row>
    <row r="5353" spans="1:23" ht="15.75" customHeight="1" x14ac:dyDescent="0.3">
      <c r="A5353" s="2" t="s">
        <v>29</v>
      </c>
      <c r="B5353" s="2">
        <v>1185732</v>
      </c>
      <c r="C5353" s="3">
        <v>44357</v>
      </c>
      <c r="D5353" s="12" t="str" cm="1">
        <f t="array" ref="D5353">_xlfn.SWITCH(WEEKDAY(C5353,2), 1, "Lundi", 2, "Mardi", 3, "Mercredi", 4, "Jeudi", 5, "Vendredi", 6, "Samedi", 7, "Dimanche", "Erreur")</f>
        <v>Jeudi</v>
      </c>
      <c r="E5353" s="2" t="s">
        <v>14</v>
      </c>
      <c r="F5353" s="2" t="s">
        <v>15</v>
      </c>
      <c r="G5353" s="2" t="s">
        <v>68</v>
      </c>
      <c r="H5353" s="4" t="s">
        <v>19</v>
      </c>
      <c r="I5353" s="5">
        <v>48</v>
      </c>
      <c r="J5353" s="6">
        <v>150</v>
      </c>
      <c r="K5353" s="7">
        <v>7200</v>
      </c>
      <c r="L5353" s="7">
        <v>2736</v>
      </c>
      <c r="M5353" s="8">
        <v>0.38</v>
      </c>
      <c r="N5353" s="2" t="s">
        <v>82</v>
      </c>
      <c r="O5353">
        <f t="shared" si="664"/>
        <v>2021</v>
      </c>
      <c r="P5353">
        <f t="shared" si="665"/>
        <v>6</v>
      </c>
      <c r="Q5353" t="str">
        <f t="shared" si="666"/>
        <v>juin</v>
      </c>
      <c r="R5353" t="str">
        <f t="shared" si="667"/>
        <v>New York</v>
      </c>
      <c r="S5353" t="str">
        <f t="shared" si="668"/>
        <v>2021-06</v>
      </c>
      <c r="T5353">
        <f>IF(AND(COUNTIF(Calculs!$Q$2:$Q$12,$O5353)&gt;0,COUNTIF(Calculs!$S$2:$S$12,$E5353)&gt;0,COUNTIF(Calculs!$U$2:$U$12,$H5353)&gt;0),1,0)</f>
        <v>1</v>
      </c>
      <c r="U5353">
        <f t="shared" si="669"/>
        <v>7200</v>
      </c>
      <c r="V5353">
        <f t="shared" si="670"/>
        <v>150</v>
      </c>
      <c r="W5353">
        <f t="shared" si="671"/>
        <v>2736</v>
      </c>
    </row>
    <row r="5354" spans="1:23" ht="15.75" customHeight="1" x14ac:dyDescent="0.3">
      <c r="A5354" s="2" t="s">
        <v>29</v>
      </c>
      <c r="B5354" s="2">
        <v>1185732</v>
      </c>
      <c r="C5354" s="3">
        <v>44357</v>
      </c>
      <c r="D5354" s="12" t="str" cm="1">
        <f t="array" ref="D5354">_xlfn.SWITCH(WEEKDAY(C5354,2), 1, "Lundi", 2, "Mardi", 3, "Mercredi", 4, "Jeudi", 5, "Vendredi", 6, "Samedi", 7, "Dimanche", "Erreur")</f>
        <v>Jeudi</v>
      </c>
      <c r="E5354" s="2" t="s">
        <v>14</v>
      </c>
      <c r="F5354" s="2" t="s">
        <v>15</v>
      </c>
      <c r="G5354" s="2" t="s">
        <v>68</v>
      </c>
      <c r="H5354" s="4" t="s">
        <v>20</v>
      </c>
      <c r="I5354" s="5">
        <v>49</v>
      </c>
      <c r="J5354" s="6">
        <v>144</v>
      </c>
      <c r="K5354" s="7">
        <v>7056</v>
      </c>
      <c r="L5354" s="7">
        <v>2892.96</v>
      </c>
      <c r="M5354" s="8">
        <v>0.41</v>
      </c>
      <c r="N5354" s="2" t="s">
        <v>82</v>
      </c>
      <c r="O5354">
        <f t="shared" si="664"/>
        <v>2021</v>
      </c>
      <c r="P5354">
        <f t="shared" si="665"/>
        <v>6</v>
      </c>
      <c r="Q5354" t="str">
        <f t="shared" si="666"/>
        <v>juin</v>
      </c>
      <c r="R5354" t="str">
        <f t="shared" si="667"/>
        <v>New York</v>
      </c>
      <c r="S5354" t="str">
        <f t="shared" si="668"/>
        <v>2021-06</v>
      </c>
      <c r="T5354">
        <f>IF(AND(COUNTIF(Calculs!$Q$2:$Q$12,$O5354)&gt;0,COUNTIF(Calculs!$S$2:$S$12,$E5354)&gt;0,COUNTIF(Calculs!$U$2:$U$12,$H5354)&gt;0),1,0)</f>
        <v>1</v>
      </c>
      <c r="U5354">
        <f t="shared" si="669"/>
        <v>7056</v>
      </c>
      <c r="V5354">
        <f t="shared" si="670"/>
        <v>144</v>
      </c>
      <c r="W5354">
        <f t="shared" si="671"/>
        <v>2892.96</v>
      </c>
    </row>
    <row r="5355" spans="1:23" ht="15.75" customHeight="1" x14ac:dyDescent="0.3">
      <c r="A5355" s="2" t="s">
        <v>29</v>
      </c>
      <c r="B5355" s="2">
        <v>1185732</v>
      </c>
      <c r="C5355" s="3">
        <v>44357</v>
      </c>
      <c r="D5355" s="12" t="str" cm="1">
        <f t="array" ref="D5355">_xlfn.SWITCH(WEEKDAY(C5355,2), 1, "Lundi", 2, "Mardi", 3, "Mercredi", 4, "Jeudi", 5, "Vendredi", 6, "Samedi", 7, "Dimanche", "Erreur")</f>
        <v>Jeudi</v>
      </c>
      <c r="E5355" s="2" t="s">
        <v>14</v>
      </c>
      <c r="F5355" s="2" t="s">
        <v>15</v>
      </c>
      <c r="G5355" s="2" t="s">
        <v>68</v>
      </c>
      <c r="H5355" s="4" t="s">
        <v>21</v>
      </c>
      <c r="I5355" s="5">
        <v>62</v>
      </c>
      <c r="J5355" s="6">
        <v>150</v>
      </c>
      <c r="K5355" s="7">
        <v>9300</v>
      </c>
      <c r="L5355" s="7">
        <v>4557</v>
      </c>
      <c r="M5355" s="8">
        <v>0.49</v>
      </c>
      <c r="N5355" s="2" t="s">
        <v>82</v>
      </c>
      <c r="O5355">
        <f t="shared" si="664"/>
        <v>2021</v>
      </c>
      <c r="P5355">
        <f t="shared" si="665"/>
        <v>6</v>
      </c>
      <c r="Q5355" t="str">
        <f t="shared" si="666"/>
        <v>juin</v>
      </c>
      <c r="R5355" t="str">
        <f t="shared" si="667"/>
        <v>New York</v>
      </c>
      <c r="S5355" t="str">
        <f t="shared" si="668"/>
        <v>2021-06</v>
      </c>
      <c r="T5355">
        <f>IF(AND(COUNTIF(Calculs!$Q$2:$Q$12,$O5355)&gt;0,COUNTIF(Calculs!$S$2:$S$12,$E5355)&gt;0,COUNTIF(Calculs!$U$2:$U$12,$H5355)&gt;0),1,0)</f>
        <v>1</v>
      </c>
      <c r="U5355">
        <f t="shared" si="669"/>
        <v>9300</v>
      </c>
      <c r="V5355">
        <f t="shared" si="670"/>
        <v>150</v>
      </c>
      <c r="W5355">
        <f t="shared" si="671"/>
        <v>4557</v>
      </c>
    </row>
    <row r="5356" spans="1:23" ht="15.75" customHeight="1" x14ac:dyDescent="0.3">
      <c r="A5356" s="2" t="s">
        <v>29</v>
      </c>
      <c r="B5356" s="2">
        <v>1185732</v>
      </c>
      <c r="C5356" s="3">
        <v>44357</v>
      </c>
      <c r="D5356" s="12" t="str" cm="1">
        <f t="array" ref="D5356">_xlfn.SWITCH(WEEKDAY(C5356,2), 1, "Lundi", 2, "Mardi", 3, "Mercredi", 4, "Jeudi", 5, "Vendredi", 6, "Samedi", 7, "Dimanche", "Erreur")</f>
        <v>Jeudi</v>
      </c>
      <c r="E5356" s="2" t="s">
        <v>14</v>
      </c>
      <c r="F5356" s="2" t="s">
        <v>15</v>
      </c>
      <c r="G5356" s="2" t="s">
        <v>68</v>
      </c>
      <c r="H5356" s="4" t="s">
        <v>22</v>
      </c>
      <c r="I5356" s="5">
        <v>69</v>
      </c>
      <c r="J5356" s="6">
        <v>181</v>
      </c>
      <c r="K5356" s="7">
        <v>12489</v>
      </c>
      <c r="L5356" s="7">
        <v>7743.18</v>
      </c>
      <c r="M5356" s="8">
        <v>0.62</v>
      </c>
      <c r="N5356" s="2" t="s">
        <v>82</v>
      </c>
      <c r="O5356">
        <f t="shared" si="664"/>
        <v>2021</v>
      </c>
      <c r="P5356">
        <f t="shared" si="665"/>
        <v>6</v>
      </c>
      <c r="Q5356" t="str">
        <f t="shared" si="666"/>
        <v>juin</v>
      </c>
      <c r="R5356" t="str">
        <f t="shared" si="667"/>
        <v>New York</v>
      </c>
      <c r="S5356" t="str">
        <f t="shared" si="668"/>
        <v>2021-06</v>
      </c>
      <c r="T5356">
        <f>IF(AND(COUNTIF(Calculs!$Q$2:$Q$12,$O5356)&gt;0,COUNTIF(Calculs!$S$2:$S$12,$E5356)&gt;0,COUNTIF(Calculs!$U$2:$U$12,$H5356)&gt;0),1,0)</f>
        <v>1</v>
      </c>
      <c r="U5356">
        <f t="shared" si="669"/>
        <v>12489</v>
      </c>
      <c r="V5356">
        <f t="shared" si="670"/>
        <v>181</v>
      </c>
      <c r="W5356">
        <f t="shared" si="671"/>
        <v>7743.18</v>
      </c>
    </row>
    <row r="5357" spans="1:23" ht="15.75" customHeight="1" x14ac:dyDescent="0.3">
      <c r="A5357" s="2" t="s">
        <v>29</v>
      </c>
      <c r="B5357" s="2">
        <v>1185732</v>
      </c>
      <c r="C5357" s="3">
        <v>44385</v>
      </c>
      <c r="D5357" s="12" t="str" cm="1">
        <f t="array" ref="D5357">_xlfn.SWITCH(WEEKDAY(C5357,2), 1, "Lundi", 2, "Mardi", 3, "Mercredi", 4, "Jeudi", 5, "Vendredi", 6, "Samedi", 7, "Dimanche", "Erreur")</f>
        <v>Jeudi</v>
      </c>
      <c r="E5357" s="2" t="s">
        <v>14</v>
      </c>
      <c r="F5357" s="2" t="s">
        <v>15</v>
      </c>
      <c r="G5357" s="2" t="s">
        <v>68</v>
      </c>
      <c r="H5357" s="4" t="s">
        <v>16</v>
      </c>
      <c r="I5357" s="5">
        <v>59</v>
      </c>
      <c r="J5357" s="6">
        <v>247</v>
      </c>
      <c r="K5357" s="7">
        <v>14573</v>
      </c>
      <c r="L5357" s="7">
        <v>8015.1500000000005</v>
      </c>
      <c r="M5357" s="8">
        <v>0.55000000000000004</v>
      </c>
      <c r="N5357" s="2" t="s">
        <v>82</v>
      </c>
      <c r="O5357">
        <f t="shared" si="664"/>
        <v>2021</v>
      </c>
      <c r="P5357">
        <f t="shared" si="665"/>
        <v>7</v>
      </c>
      <c r="Q5357" t="str">
        <f t="shared" si="666"/>
        <v>juil</v>
      </c>
      <c r="R5357" t="str">
        <f t="shared" si="667"/>
        <v>New York</v>
      </c>
      <c r="S5357" t="str">
        <f t="shared" si="668"/>
        <v>2021-07</v>
      </c>
      <c r="T5357">
        <f>IF(AND(COUNTIF(Calculs!$Q$2:$Q$12,$O5357)&gt;0,COUNTIF(Calculs!$S$2:$S$12,$E5357)&gt;0,COUNTIF(Calculs!$U$2:$U$12,$H5357)&gt;0),1,0)</f>
        <v>1</v>
      </c>
      <c r="U5357">
        <f t="shared" si="669"/>
        <v>14573</v>
      </c>
      <c r="V5357">
        <f t="shared" si="670"/>
        <v>247</v>
      </c>
      <c r="W5357">
        <f t="shared" si="671"/>
        <v>8015.1500000000005</v>
      </c>
    </row>
    <row r="5358" spans="1:23" ht="15.75" customHeight="1" x14ac:dyDescent="0.3">
      <c r="A5358" s="2" t="s">
        <v>29</v>
      </c>
      <c r="B5358" s="2">
        <v>1185732</v>
      </c>
      <c r="C5358" s="3">
        <v>44385</v>
      </c>
      <c r="D5358" s="12" t="str" cm="1">
        <f t="array" ref="D5358">_xlfn.SWITCH(WEEKDAY(C5358,2), 1, "Lundi", 2, "Mardi", 3, "Mercredi", 4, "Jeudi", 5, "Vendredi", 6, "Samedi", 7, "Dimanche", "Erreur")</f>
        <v>Jeudi</v>
      </c>
      <c r="E5358" s="2" t="s">
        <v>14</v>
      </c>
      <c r="F5358" s="2" t="s">
        <v>15</v>
      </c>
      <c r="G5358" s="2" t="s">
        <v>68</v>
      </c>
      <c r="H5358" s="4" t="s">
        <v>18</v>
      </c>
      <c r="I5358" s="5">
        <v>56</v>
      </c>
      <c r="J5358" s="6">
        <v>196</v>
      </c>
      <c r="K5358" s="7">
        <v>10976</v>
      </c>
      <c r="L5358" s="7">
        <v>4939.2</v>
      </c>
      <c r="M5358" s="8">
        <v>0.44999999999999996</v>
      </c>
      <c r="N5358" s="2" t="s">
        <v>82</v>
      </c>
      <c r="O5358">
        <f t="shared" si="664"/>
        <v>2021</v>
      </c>
      <c r="P5358">
        <f t="shared" si="665"/>
        <v>7</v>
      </c>
      <c r="Q5358" t="str">
        <f t="shared" si="666"/>
        <v>juil</v>
      </c>
      <c r="R5358" t="str">
        <f t="shared" si="667"/>
        <v>New York</v>
      </c>
      <c r="S5358" t="str">
        <f t="shared" si="668"/>
        <v>2021-07</v>
      </c>
      <c r="T5358">
        <f>IF(AND(COUNTIF(Calculs!$Q$2:$Q$12,$O5358)&gt;0,COUNTIF(Calculs!$S$2:$S$12,$E5358)&gt;0,COUNTIF(Calculs!$U$2:$U$12,$H5358)&gt;0),1,0)</f>
        <v>1</v>
      </c>
      <c r="U5358">
        <f t="shared" si="669"/>
        <v>10976</v>
      </c>
      <c r="V5358">
        <f t="shared" si="670"/>
        <v>196</v>
      </c>
      <c r="W5358">
        <f t="shared" si="671"/>
        <v>4939.2</v>
      </c>
    </row>
    <row r="5359" spans="1:23" ht="15.75" customHeight="1" x14ac:dyDescent="0.3">
      <c r="A5359" s="2" t="s">
        <v>29</v>
      </c>
      <c r="B5359" s="2">
        <v>1185732</v>
      </c>
      <c r="C5359" s="3">
        <v>44385</v>
      </c>
      <c r="D5359" s="12" t="str" cm="1">
        <f t="array" ref="D5359">_xlfn.SWITCH(WEEKDAY(C5359,2), 1, "Lundi", 2, "Mardi", 3, "Mercredi", 4, "Jeudi", 5, "Vendredi", 6, "Samedi", 7, "Dimanche", "Erreur")</f>
        <v>Jeudi</v>
      </c>
      <c r="E5359" s="2" t="s">
        <v>14</v>
      </c>
      <c r="F5359" s="2" t="s">
        <v>15</v>
      </c>
      <c r="G5359" s="2" t="s">
        <v>68</v>
      </c>
      <c r="H5359" s="4" t="s">
        <v>19</v>
      </c>
      <c r="I5359" s="5">
        <v>51</v>
      </c>
      <c r="J5359" s="6">
        <v>169</v>
      </c>
      <c r="K5359" s="7">
        <v>8619</v>
      </c>
      <c r="L5359" s="7">
        <v>3016.6499999999996</v>
      </c>
      <c r="M5359" s="8">
        <v>0.35</v>
      </c>
      <c r="N5359" s="2" t="s">
        <v>82</v>
      </c>
      <c r="O5359">
        <f t="shared" si="664"/>
        <v>2021</v>
      </c>
      <c r="P5359">
        <f t="shared" si="665"/>
        <v>7</v>
      </c>
      <c r="Q5359" t="str">
        <f t="shared" si="666"/>
        <v>juil</v>
      </c>
      <c r="R5359" t="str">
        <f t="shared" si="667"/>
        <v>New York</v>
      </c>
      <c r="S5359" t="str">
        <f t="shared" si="668"/>
        <v>2021-07</v>
      </c>
      <c r="T5359">
        <f>IF(AND(COUNTIF(Calculs!$Q$2:$Q$12,$O5359)&gt;0,COUNTIF(Calculs!$S$2:$S$12,$E5359)&gt;0,COUNTIF(Calculs!$U$2:$U$12,$H5359)&gt;0),1,0)</f>
        <v>1</v>
      </c>
      <c r="U5359">
        <f t="shared" si="669"/>
        <v>8619</v>
      </c>
      <c r="V5359">
        <f t="shared" si="670"/>
        <v>169</v>
      </c>
      <c r="W5359">
        <f t="shared" si="671"/>
        <v>3016.6499999999996</v>
      </c>
    </row>
    <row r="5360" spans="1:23" ht="15.75" customHeight="1" x14ac:dyDescent="0.3">
      <c r="A5360" s="2" t="s">
        <v>29</v>
      </c>
      <c r="B5360" s="2">
        <v>1185732</v>
      </c>
      <c r="C5360" s="3">
        <v>44385</v>
      </c>
      <c r="D5360" s="12" t="str" cm="1">
        <f t="array" ref="D5360">_xlfn.SWITCH(WEEKDAY(C5360,2), 1, "Lundi", 2, "Mardi", 3, "Mercredi", 4, "Jeudi", 5, "Vendredi", 6, "Samedi", 7, "Dimanche", "Erreur")</f>
        <v>Jeudi</v>
      </c>
      <c r="E5360" s="2" t="s">
        <v>14</v>
      </c>
      <c r="F5360" s="2" t="s">
        <v>15</v>
      </c>
      <c r="G5360" s="2" t="s">
        <v>68</v>
      </c>
      <c r="H5360" s="4" t="s">
        <v>20</v>
      </c>
      <c r="I5360" s="5">
        <v>53</v>
      </c>
      <c r="J5360" s="6">
        <v>150</v>
      </c>
      <c r="K5360" s="7">
        <v>7950</v>
      </c>
      <c r="L5360" s="7">
        <v>3418.5</v>
      </c>
      <c r="M5360" s="8">
        <v>0.43</v>
      </c>
      <c r="N5360" s="2" t="s">
        <v>82</v>
      </c>
      <c r="O5360">
        <f t="shared" si="664"/>
        <v>2021</v>
      </c>
      <c r="P5360">
        <f t="shared" si="665"/>
        <v>7</v>
      </c>
      <c r="Q5360" t="str">
        <f t="shared" si="666"/>
        <v>juil</v>
      </c>
      <c r="R5360" t="str">
        <f t="shared" si="667"/>
        <v>New York</v>
      </c>
      <c r="S5360" t="str">
        <f t="shared" si="668"/>
        <v>2021-07</v>
      </c>
      <c r="T5360">
        <f>IF(AND(COUNTIF(Calculs!$Q$2:$Q$12,$O5360)&gt;0,COUNTIF(Calculs!$S$2:$S$12,$E5360)&gt;0,COUNTIF(Calculs!$U$2:$U$12,$H5360)&gt;0),1,0)</f>
        <v>1</v>
      </c>
      <c r="U5360">
        <f t="shared" si="669"/>
        <v>7950</v>
      </c>
      <c r="V5360">
        <f t="shared" si="670"/>
        <v>150</v>
      </c>
      <c r="W5360">
        <f t="shared" si="671"/>
        <v>3418.5</v>
      </c>
    </row>
    <row r="5361" spans="1:23" ht="15.75" customHeight="1" x14ac:dyDescent="0.3">
      <c r="A5361" s="2" t="s">
        <v>29</v>
      </c>
      <c r="B5361" s="2">
        <v>1185732</v>
      </c>
      <c r="C5361" s="3">
        <v>44385</v>
      </c>
      <c r="D5361" s="12" t="str" cm="1">
        <f t="array" ref="D5361">_xlfn.SWITCH(WEEKDAY(C5361,2), 1, "Lundi", 2, "Mardi", 3, "Mercredi", 4, "Jeudi", 5, "Vendredi", 6, "Samedi", 7, "Dimanche", "Erreur")</f>
        <v>Jeudi</v>
      </c>
      <c r="E5361" s="2" t="s">
        <v>14</v>
      </c>
      <c r="F5361" s="2" t="s">
        <v>15</v>
      </c>
      <c r="G5361" s="2" t="s">
        <v>68</v>
      </c>
      <c r="H5361" s="4" t="s">
        <v>21</v>
      </c>
      <c r="I5361" s="5">
        <v>62</v>
      </c>
      <c r="J5361" s="6">
        <v>168</v>
      </c>
      <c r="K5361" s="7">
        <v>10416</v>
      </c>
      <c r="L5361" s="7">
        <v>4791.3599999999997</v>
      </c>
      <c r="M5361" s="8">
        <v>0.45999999999999996</v>
      </c>
      <c r="N5361" s="2" t="s">
        <v>82</v>
      </c>
      <c r="O5361">
        <f t="shared" si="664"/>
        <v>2021</v>
      </c>
      <c r="P5361">
        <f t="shared" si="665"/>
        <v>7</v>
      </c>
      <c r="Q5361" t="str">
        <f t="shared" si="666"/>
        <v>juil</v>
      </c>
      <c r="R5361" t="str">
        <f t="shared" si="667"/>
        <v>New York</v>
      </c>
      <c r="S5361" t="str">
        <f t="shared" si="668"/>
        <v>2021-07</v>
      </c>
      <c r="T5361">
        <f>IF(AND(COUNTIF(Calculs!$Q$2:$Q$12,$O5361)&gt;0,COUNTIF(Calculs!$S$2:$S$12,$E5361)&gt;0,COUNTIF(Calculs!$U$2:$U$12,$H5361)&gt;0),1,0)</f>
        <v>1</v>
      </c>
      <c r="U5361">
        <f t="shared" si="669"/>
        <v>10416</v>
      </c>
      <c r="V5361">
        <f t="shared" si="670"/>
        <v>168</v>
      </c>
      <c r="W5361">
        <f t="shared" si="671"/>
        <v>4791.3599999999997</v>
      </c>
    </row>
    <row r="5362" spans="1:23" ht="15.75" customHeight="1" x14ac:dyDescent="0.3">
      <c r="A5362" s="2" t="s">
        <v>29</v>
      </c>
      <c r="B5362" s="2">
        <v>1185732</v>
      </c>
      <c r="C5362" s="3">
        <v>44385</v>
      </c>
      <c r="D5362" s="12" t="str" cm="1">
        <f t="array" ref="D5362">_xlfn.SWITCH(WEEKDAY(C5362,2), 1, "Lundi", 2, "Mardi", 3, "Mercredi", 4, "Jeudi", 5, "Vendredi", 6, "Samedi", 7, "Dimanche", "Erreur")</f>
        <v>Jeudi</v>
      </c>
      <c r="E5362" s="2" t="s">
        <v>14</v>
      </c>
      <c r="F5362" s="2" t="s">
        <v>15</v>
      </c>
      <c r="G5362" s="2" t="s">
        <v>68</v>
      </c>
      <c r="H5362" s="4" t="s">
        <v>22</v>
      </c>
      <c r="I5362" s="5">
        <v>66</v>
      </c>
      <c r="J5362" s="6">
        <v>194</v>
      </c>
      <c r="K5362" s="7">
        <v>12804</v>
      </c>
      <c r="L5362" s="7">
        <v>8322.6</v>
      </c>
      <c r="M5362" s="8">
        <v>0.65</v>
      </c>
      <c r="N5362" s="2" t="s">
        <v>82</v>
      </c>
      <c r="O5362">
        <f t="shared" si="664"/>
        <v>2021</v>
      </c>
      <c r="P5362">
        <f t="shared" si="665"/>
        <v>7</v>
      </c>
      <c r="Q5362" t="str">
        <f t="shared" si="666"/>
        <v>juil</v>
      </c>
      <c r="R5362" t="str">
        <f t="shared" si="667"/>
        <v>New York</v>
      </c>
      <c r="S5362" t="str">
        <f t="shared" si="668"/>
        <v>2021-07</v>
      </c>
      <c r="T5362">
        <f>IF(AND(COUNTIF(Calculs!$Q$2:$Q$12,$O5362)&gt;0,COUNTIF(Calculs!$S$2:$S$12,$E5362)&gt;0,COUNTIF(Calculs!$U$2:$U$12,$H5362)&gt;0),1,0)</f>
        <v>1</v>
      </c>
      <c r="U5362">
        <f t="shared" si="669"/>
        <v>12804</v>
      </c>
      <c r="V5362">
        <f t="shared" si="670"/>
        <v>194</v>
      </c>
      <c r="W5362">
        <f t="shared" si="671"/>
        <v>8322.6</v>
      </c>
    </row>
    <row r="5363" spans="1:23" ht="15.75" customHeight="1" x14ac:dyDescent="0.3">
      <c r="A5363" s="2" t="s">
        <v>29</v>
      </c>
      <c r="B5363" s="2">
        <v>1185732</v>
      </c>
      <c r="C5363" s="3">
        <v>44417</v>
      </c>
      <c r="D5363" s="12" t="str" cm="1">
        <f t="array" ref="D5363">_xlfn.SWITCH(WEEKDAY(C5363,2), 1, "Lundi", 2, "Mardi", 3, "Mercredi", 4, "Jeudi", 5, "Vendredi", 6, "Samedi", 7, "Dimanche", "Erreur")</f>
        <v>Lundi</v>
      </c>
      <c r="E5363" s="2" t="s">
        <v>14</v>
      </c>
      <c r="F5363" s="2" t="s">
        <v>15</v>
      </c>
      <c r="G5363" s="2" t="s">
        <v>68</v>
      </c>
      <c r="H5363" s="4" t="s">
        <v>16</v>
      </c>
      <c r="I5363" s="5">
        <v>62</v>
      </c>
      <c r="J5363" s="6">
        <v>250</v>
      </c>
      <c r="K5363" s="7">
        <v>15500</v>
      </c>
      <c r="L5363" s="7">
        <v>8680</v>
      </c>
      <c r="M5363" s="8">
        <v>0.56000000000000005</v>
      </c>
      <c r="N5363" s="2" t="s">
        <v>82</v>
      </c>
      <c r="O5363">
        <f t="shared" si="664"/>
        <v>2021</v>
      </c>
      <c r="P5363">
        <f t="shared" si="665"/>
        <v>8</v>
      </c>
      <c r="Q5363" t="str">
        <f t="shared" si="666"/>
        <v>août</v>
      </c>
      <c r="R5363" t="str">
        <f t="shared" si="667"/>
        <v>New York</v>
      </c>
      <c r="S5363" t="str">
        <f t="shared" si="668"/>
        <v>2021-08</v>
      </c>
      <c r="T5363">
        <f>IF(AND(COUNTIF(Calculs!$Q$2:$Q$12,$O5363)&gt;0,COUNTIF(Calculs!$S$2:$S$12,$E5363)&gt;0,COUNTIF(Calculs!$U$2:$U$12,$H5363)&gt;0),1,0)</f>
        <v>1</v>
      </c>
      <c r="U5363">
        <f t="shared" si="669"/>
        <v>15500</v>
      </c>
      <c r="V5363">
        <f t="shared" si="670"/>
        <v>250</v>
      </c>
      <c r="W5363">
        <f t="shared" si="671"/>
        <v>8680</v>
      </c>
    </row>
    <row r="5364" spans="1:23" ht="15.75" customHeight="1" x14ac:dyDescent="0.3">
      <c r="A5364" s="2" t="s">
        <v>29</v>
      </c>
      <c r="B5364" s="2">
        <v>1185732</v>
      </c>
      <c r="C5364" s="3">
        <v>44417</v>
      </c>
      <c r="D5364" s="12" t="str" cm="1">
        <f t="array" ref="D5364">_xlfn.SWITCH(WEEKDAY(C5364,2), 1, "Lundi", 2, "Mardi", 3, "Mercredi", 4, "Jeudi", 5, "Vendredi", 6, "Samedi", 7, "Dimanche", "Erreur")</f>
        <v>Lundi</v>
      </c>
      <c r="E5364" s="2" t="s">
        <v>14</v>
      </c>
      <c r="F5364" s="2" t="s">
        <v>15</v>
      </c>
      <c r="G5364" s="2" t="s">
        <v>68</v>
      </c>
      <c r="H5364" s="4" t="s">
        <v>18</v>
      </c>
      <c r="I5364" s="5">
        <v>55</v>
      </c>
      <c r="J5364" s="6">
        <v>210</v>
      </c>
      <c r="K5364" s="7">
        <v>11550</v>
      </c>
      <c r="L5364" s="7">
        <v>5197.4999999999991</v>
      </c>
      <c r="M5364" s="8">
        <v>0.44999999999999996</v>
      </c>
      <c r="N5364" s="2" t="s">
        <v>82</v>
      </c>
      <c r="O5364">
        <f t="shared" si="664"/>
        <v>2021</v>
      </c>
      <c r="P5364">
        <f t="shared" si="665"/>
        <v>8</v>
      </c>
      <c r="Q5364" t="str">
        <f t="shared" si="666"/>
        <v>août</v>
      </c>
      <c r="R5364" t="str">
        <f t="shared" si="667"/>
        <v>New York</v>
      </c>
      <c r="S5364" t="str">
        <f t="shared" si="668"/>
        <v>2021-08</v>
      </c>
      <c r="T5364">
        <f>IF(AND(COUNTIF(Calculs!$Q$2:$Q$12,$O5364)&gt;0,COUNTIF(Calculs!$S$2:$S$12,$E5364)&gt;0,COUNTIF(Calculs!$U$2:$U$12,$H5364)&gt;0),1,0)</f>
        <v>1</v>
      </c>
      <c r="U5364">
        <f t="shared" si="669"/>
        <v>11550</v>
      </c>
      <c r="V5364">
        <f t="shared" si="670"/>
        <v>210</v>
      </c>
      <c r="W5364">
        <f t="shared" si="671"/>
        <v>5197.4999999999991</v>
      </c>
    </row>
    <row r="5365" spans="1:23" ht="15.75" customHeight="1" x14ac:dyDescent="0.3">
      <c r="A5365" s="2" t="s">
        <v>29</v>
      </c>
      <c r="B5365" s="2">
        <v>1185732</v>
      </c>
      <c r="C5365" s="3">
        <v>44417</v>
      </c>
      <c r="D5365" s="12" t="str" cm="1">
        <f t="array" ref="D5365">_xlfn.SWITCH(WEEKDAY(C5365,2), 1, "Lundi", 2, "Mardi", 3, "Mercredi", 4, "Jeudi", 5, "Vendredi", 6, "Samedi", 7, "Dimanche", "Erreur")</f>
        <v>Lundi</v>
      </c>
      <c r="E5365" s="2" t="s">
        <v>14</v>
      </c>
      <c r="F5365" s="2" t="s">
        <v>15</v>
      </c>
      <c r="G5365" s="2" t="s">
        <v>68</v>
      </c>
      <c r="H5365" s="4" t="s">
        <v>19</v>
      </c>
      <c r="I5365" s="5">
        <v>51</v>
      </c>
      <c r="J5365" s="6">
        <v>188</v>
      </c>
      <c r="K5365" s="7">
        <v>9588</v>
      </c>
      <c r="L5365" s="7">
        <v>3451.68</v>
      </c>
      <c r="M5365" s="8">
        <v>0.36</v>
      </c>
      <c r="N5365" s="2" t="s">
        <v>82</v>
      </c>
      <c r="O5365">
        <f t="shared" si="664"/>
        <v>2021</v>
      </c>
      <c r="P5365">
        <f t="shared" si="665"/>
        <v>8</v>
      </c>
      <c r="Q5365" t="str">
        <f t="shared" si="666"/>
        <v>août</v>
      </c>
      <c r="R5365" t="str">
        <f t="shared" si="667"/>
        <v>New York</v>
      </c>
      <c r="S5365" t="str">
        <f t="shared" si="668"/>
        <v>2021-08</v>
      </c>
      <c r="T5365">
        <f>IF(AND(COUNTIF(Calculs!$Q$2:$Q$12,$O5365)&gt;0,COUNTIF(Calculs!$S$2:$S$12,$E5365)&gt;0,COUNTIF(Calculs!$U$2:$U$12,$H5365)&gt;0),1,0)</f>
        <v>1</v>
      </c>
      <c r="U5365">
        <f t="shared" si="669"/>
        <v>9588</v>
      </c>
      <c r="V5365">
        <f t="shared" si="670"/>
        <v>188</v>
      </c>
      <c r="W5365">
        <f t="shared" si="671"/>
        <v>3451.68</v>
      </c>
    </row>
    <row r="5366" spans="1:23" ht="15.75" customHeight="1" x14ac:dyDescent="0.3">
      <c r="A5366" s="2" t="s">
        <v>29</v>
      </c>
      <c r="B5366" s="2">
        <v>1185732</v>
      </c>
      <c r="C5366" s="3">
        <v>44417</v>
      </c>
      <c r="D5366" s="12" t="str" cm="1">
        <f t="array" ref="D5366">_xlfn.SWITCH(WEEKDAY(C5366,2), 1, "Lundi", 2, "Mardi", 3, "Mercredi", 4, "Jeudi", 5, "Vendredi", 6, "Samedi", 7, "Dimanche", "Erreur")</f>
        <v>Lundi</v>
      </c>
      <c r="E5366" s="2" t="s">
        <v>14</v>
      </c>
      <c r="F5366" s="2" t="s">
        <v>15</v>
      </c>
      <c r="G5366" s="2" t="s">
        <v>68</v>
      </c>
      <c r="H5366" s="4" t="s">
        <v>20</v>
      </c>
      <c r="I5366" s="5">
        <v>41</v>
      </c>
      <c r="J5366" s="6">
        <v>150</v>
      </c>
      <c r="K5366" s="7">
        <v>6150</v>
      </c>
      <c r="L5366" s="7">
        <v>2460</v>
      </c>
      <c r="M5366" s="8">
        <v>0.4</v>
      </c>
      <c r="N5366" s="2" t="s">
        <v>82</v>
      </c>
      <c r="O5366">
        <f t="shared" si="664"/>
        <v>2021</v>
      </c>
      <c r="P5366">
        <f t="shared" si="665"/>
        <v>8</v>
      </c>
      <c r="Q5366" t="str">
        <f t="shared" si="666"/>
        <v>août</v>
      </c>
      <c r="R5366" t="str">
        <f t="shared" si="667"/>
        <v>New York</v>
      </c>
      <c r="S5366" t="str">
        <f t="shared" si="668"/>
        <v>2021-08</v>
      </c>
      <c r="T5366">
        <f>IF(AND(COUNTIF(Calculs!$Q$2:$Q$12,$O5366)&gt;0,COUNTIF(Calculs!$S$2:$S$12,$E5366)&gt;0,COUNTIF(Calculs!$U$2:$U$12,$H5366)&gt;0),1,0)</f>
        <v>1</v>
      </c>
      <c r="U5366">
        <f t="shared" si="669"/>
        <v>6150</v>
      </c>
      <c r="V5366">
        <f t="shared" si="670"/>
        <v>150</v>
      </c>
      <c r="W5366">
        <f t="shared" si="671"/>
        <v>2460</v>
      </c>
    </row>
    <row r="5367" spans="1:23" ht="15.75" customHeight="1" x14ac:dyDescent="0.3">
      <c r="A5367" s="2" t="s">
        <v>29</v>
      </c>
      <c r="B5367" s="2">
        <v>1185732</v>
      </c>
      <c r="C5367" s="3">
        <v>44417</v>
      </c>
      <c r="D5367" s="12" t="str" cm="1">
        <f t="array" ref="D5367">_xlfn.SWITCH(WEEKDAY(C5367,2), 1, "Lundi", 2, "Mardi", 3, "Mercredi", 4, "Jeudi", 5, "Vendredi", 6, "Samedi", 7, "Dimanche", "Erreur")</f>
        <v>Lundi</v>
      </c>
      <c r="E5367" s="2" t="s">
        <v>14</v>
      </c>
      <c r="F5367" s="2" t="s">
        <v>15</v>
      </c>
      <c r="G5367" s="2" t="s">
        <v>68</v>
      </c>
      <c r="H5367" s="4" t="s">
        <v>21</v>
      </c>
      <c r="I5367" s="5">
        <v>52</v>
      </c>
      <c r="J5367" s="6">
        <v>149</v>
      </c>
      <c r="K5367" s="7">
        <v>7748</v>
      </c>
      <c r="L5367" s="7">
        <v>3719.04</v>
      </c>
      <c r="M5367" s="8">
        <v>0.48</v>
      </c>
      <c r="N5367" s="2" t="s">
        <v>82</v>
      </c>
      <c r="O5367">
        <f t="shared" si="664"/>
        <v>2021</v>
      </c>
      <c r="P5367">
        <f t="shared" si="665"/>
        <v>8</v>
      </c>
      <c r="Q5367" t="str">
        <f t="shared" si="666"/>
        <v>août</v>
      </c>
      <c r="R5367" t="str">
        <f t="shared" si="667"/>
        <v>New York</v>
      </c>
      <c r="S5367" t="str">
        <f t="shared" si="668"/>
        <v>2021-08</v>
      </c>
      <c r="T5367">
        <f>IF(AND(COUNTIF(Calculs!$Q$2:$Q$12,$O5367)&gt;0,COUNTIF(Calculs!$S$2:$S$12,$E5367)&gt;0,COUNTIF(Calculs!$U$2:$U$12,$H5367)&gt;0),1,0)</f>
        <v>1</v>
      </c>
      <c r="U5367">
        <f t="shared" si="669"/>
        <v>7748</v>
      </c>
      <c r="V5367">
        <f t="shared" si="670"/>
        <v>149</v>
      </c>
      <c r="W5367">
        <f t="shared" si="671"/>
        <v>3719.04</v>
      </c>
    </row>
    <row r="5368" spans="1:23" ht="15.75" customHeight="1" x14ac:dyDescent="0.3">
      <c r="A5368" s="2" t="s">
        <v>29</v>
      </c>
      <c r="B5368" s="2">
        <v>1185732</v>
      </c>
      <c r="C5368" s="3">
        <v>44417</v>
      </c>
      <c r="D5368" s="12" t="str" cm="1">
        <f t="array" ref="D5368">_xlfn.SWITCH(WEEKDAY(C5368,2), 1, "Lundi", 2, "Mardi", 3, "Mercredi", 4, "Jeudi", 5, "Vendredi", 6, "Samedi", 7, "Dimanche", "Erreur")</f>
        <v>Lundi</v>
      </c>
      <c r="E5368" s="2" t="s">
        <v>14</v>
      </c>
      <c r="F5368" s="2" t="s">
        <v>15</v>
      </c>
      <c r="G5368" s="2" t="s">
        <v>68</v>
      </c>
      <c r="H5368" s="4" t="s">
        <v>22</v>
      </c>
      <c r="I5368" s="5">
        <v>55</v>
      </c>
      <c r="J5368" s="6">
        <v>218</v>
      </c>
      <c r="K5368" s="7">
        <v>11990</v>
      </c>
      <c r="L5368" s="7">
        <v>7194</v>
      </c>
      <c r="M5368" s="8">
        <v>0.6</v>
      </c>
      <c r="N5368" s="2" t="s">
        <v>82</v>
      </c>
      <c r="O5368">
        <f t="shared" si="664"/>
        <v>2021</v>
      </c>
      <c r="P5368">
        <f t="shared" si="665"/>
        <v>8</v>
      </c>
      <c r="Q5368" t="str">
        <f t="shared" si="666"/>
        <v>août</v>
      </c>
      <c r="R5368" t="str">
        <f t="shared" si="667"/>
        <v>New York</v>
      </c>
      <c r="S5368" t="str">
        <f t="shared" si="668"/>
        <v>2021-08</v>
      </c>
      <c r="T5368">
        <f>IF(AND(COUNTIF(Calculs!$Q$2:$Q$12,$O5368)&gt;0,COUNTIF(Calculs!$S$2:$S$12,$E5368)&gt;0,COUNTIF(Calculs!$U$2:$U$12,$H5368)&gt;0),1,0)</f>
        <v>1</v>
      </c>
      <c r="U5368">
        <f t="shared" si="669"/>
        <v>11990</v>
      </c>
      <c r="V5368">
        <f t="shared" si="670"/>
        <v>218</v>
      </c>
      <c r="W5368">
        <f t="shared" si="671"/>
        <v>7194</v>
      </c>
    </row>
    <row r="5369" spans="1:23" ht="15.75" customHeight="1" x14ac:dyDescent="0.3">
      <c r="A5369" s="2" t="s">
        <v>29</v>
      </c>
      <c r="B5369" s="2">
        <v>1185732</v>
      </c>
      <c r="C5369" s="3">
        <v>44447</v>
      </c>
      <c r="D5369" s="12" t="str" cm="1">
        <f t="array" ref="D5369">_xlfn.SWITCH(WEEKDAY(C5369,2), 1, "Lundi", 2, "Mardi", 3, "Mercredi", 4, "Jeudi", 5, "Vendredi", 6, "Samedi", 7, "Dimanche", "Erreur")</f>
        <v>Mercredi</v>
      </c>
      <c r="E5369" s="2" t="s">
        <v>14</v>
      </c>
      <c r="F5369" s="2" t="s">
        <v>15</v>
      </c>
      <c r="G5369" s="2" t="s">
        <v>68</v>
      </c>
      <c r="H5369" s="4" t="s">
        <v>16</v>
      </c>
      <c r="I5369" s="5">
        <v>50</v>
      </c>
      <c r="J5369" s="6">
        <v>238</v>
      </c>
      <c r="K5369" s="7">
        <v>11900</v>
      </c>
      <c r="L5369" s="7">
        <v>7021.0000000000009</v>
      </c>
      <c r="M5369" s="8">
        <v>0.59000000000000008</v>
      </c>
      <c r="N5369" s="2" t="s">
        <v>82</v>
      </c>
      <c r="O5369">
        <f t="shared" si="664"/>
        <v>2021</v>
      </c>
      <c r="P5369">
        <f t="shared" si="665"/>
        <v>9</v>
      </c>
      <c r="Q5369" t="str">
        <f t="shared" si="666"/>
        <v>sept</v>
      </c>
      <c r="R5369" t="str">
        <f t="shared" si="667"/>
        <v>New York</v>
      </c>
      <c r="S5369" t="str">
        <f t="shared" si="668"/>
        <v>2021-09</v>
      </c>
      <c r="T5369">
        <f>IF(AND(COUNTIF(Calculs!$Q$2:$Q$12,$O5369)&gt;0,COUNTIF(Calculs!$S$2:$S$12,$E5369)&gt;0,COUNTIF(Calculs!$U$2:$U$12,$H5369)&gt;0),1,0)</f>
        <v>1</v>
      </c>
      <c r="U5369">
        <f t="shared" si="669"/>
        <v>11900</v>
      </c>
      <c r="V5369">
        <f t="shared" si="670"/>
        <v>238</v>
      </c>
      <c r="W5369">
        <f t="shared" si="671"/>
        <v>7021.0000000000009</v>
      </c>
    </row>
    <row r="5370" spans="1:23" ht="15.75" customHeight="1" x14ac:dyDescent="0.3">
      <c r="A5370" s="2" t="s">
        <v>29</v>
      </c>
      <c r="B5370" s="2">
        <v>1185732</v>
      </c>
      <c r="C5370" s="3">
        <v>44447</v>
      </c>
      <c r="D5370" s="12" t="str" cm="1">
        <f t="array" ref="D5370">_xlfn.SWITCH(WEEKDAY(C5370,2), 1, "Lundi", 2, "Mardi", 3, "Mercredi", 4, "Jeudi", 5, "Vendredi", 6, "Samedi", 7, "Dimanche", "Erreur")</f>
        <v>Mercredi</v>
      </c>
      <c r="E5370" s="2" t="s">
        <v>14</v>
      </c>
      <c r="F5370" s="2" t="s">
        <v>15</v>
      </c>
      <c r="G5370" s="2" t="s">
        <v>68</v>
      </c>
      <c r="H5370" s="4" t="s">
        <v>18</v>
      </c>
      <c r="I5370" s="5">
        <v>48</v>
      </c>
      <c r="J5370" s="6">
        <v>163</v>
      </c>
      <c r="K5370" s="7">
        <v>7824</v>
      </c>
      <c r="L5370" s="7">
        <v>3520.7999999999997</v>
      </c>
      <c r="M5370" s="8">
        <v>0.44999999999999996</v>
      </c>
      <c r="N5370" s="2" t="s">
        <v>82</v>
      </c>
      <c r="O5370">
        <f t="shared" si="664"/>
        <v>2021</v>
      </c>
      <c r="P5370">
        <f t="shared" si="665"/>
        <v>9</v>
      </c>
      <c r="Q5370" t="str">
        <f t="shared" si="666"/>
        <v>sept</v>
      </c>
      <c r="R5370" t="str">
        <f t="shared" si="667"/>
        <v>New York</v>
      </c>
      <c r="S5370" t="str">
        <f t="shared" si="668"/>
        <v>2021-09</v>
      </c>
      <c r="T5370">
        <f>IF(AND(COUNTIF(Calculs!$Q$2:$Q$12,$O5370)&gt;0,COUNTIF(Calculs!$S$2:$S$12,$E5370)&gt;0,COUNTIF(Calculs!$U$2:$U$12,$H5370)&gt;0),1,0)</f>
        <v>1</v>
      </c>
      <c r="U5370">
        <f t="shared" si="669"/>
        <v>7824</v>
      </c>
      <c r="V5370">
        <f t="shared" si="670"/>
        <v>163</v>
      </c>
      <c r="W5370">
        <f t="shared" si="671"/>
        <v>3520.7999999999997</v>
      </c>
    </row>
    <row r="5371" spans="1:23" ht="15.75" customHeight="1" x14ac:dyDescent="0.3">
      <c r="A5371" s="2" t="s">
        <v>29</v>
      </c>
      <c r="B5371" s="2">
        <v>1185732</v>
      </c>
      <c r="C5371" s="3">
        <v>44447</v>
      </c>
      <c r="D5371" s="12" t="str" cm="1">
        <f t="array" ref="D5371">_xlfn.SWITCH(WEEKDAY(C5371,2), 1, "Lundi", 2, "Mardi", 3, "Mercredi", 4, "Jeudi", 5, "Vendredi", 6, "Samedi", 7, "Dimanche", "Erreur")</f>
        <v>Mercredi</v>
      </c>
      <c r="E5371" s="2" t="s">
        <v>14</v>
      </c>
      <c r="F5371" s="2" t="s">
        <v>15</v>
      </c>
      <c r="G5371" s="2" t="s">
        <v>68</v>
      </c>
      <c r="H5371" s="4" t="s">
        <v>19</v>
      </c>
      <c r="I5371" s="5">
        <v>41</v>
      </c>
      <c r="J5371" s="6">
        <v>138</v>
      </c>
      <c r="K5371" s="7">
        <v>5658</v>
      </c>
      <c r="L5371" s="7">
        <v>1980.3</v>
      </c>
      <c r="M5371" s="8">
        <v>0.35</v>
      </c>
      <c r="N5371" s="2" t="s">
        <v>82</v>
      </c>
      <c r="O5371">
        <f t="shared" si="664"/>
        <v>2021</v>
      </c>
      <c r="P5371">
        <f t="shared" si="665"/>
        <v>9</v>
      </c>
      <c r="Q5371" t="str">
        <f t="shared" si="666"/>
        <v>sept</v>
      </c>
      <c r="R5371" t="str">
        <f t="shared" si="667"/>
        <v>New York</v>
      </c>
      <c r="S5371" t="str">
        <f t="shared" si="668"/>
        <v>2021-09</v>
      </c>
      <c r="T5371">
        <f>IF(AND(COUNTIF(Calculs!$Q$2:$Q$12,$O5371)&gt;0,COUNTIF(Calculs!$S$2:$S$12,$E5371)&gt;0,COUNTIF(Calculs!$U$2:$U$12,$H5371)&gt;0),1,0)</f>
        <v>1</v>
      </c>
      <c r="U5371">
        <f t="shared" si="669"/>
        <v>5658</v>
      </c>
      <c r="V5371">
        <f t="shared" si="670"/>
        <v>138</v>
      </c>
      <c r="W5371">
        <f t="shared" si="671"/>
        <v>1980.3</v>
      </c>
    </row>
    <row r="5372" spans="1:23" ht="15.75" customHeight="1" x14ac:dyDescent="0.3">
      <c r="A5372" s="2" t="s">
        <v>29</v>
      </c>
      <c r="B5372" s="2">
        <v>1185732</v>
      </c>
      <c r="C5372" s="3">
        <v>44447</v>
      </c>
      <c r="D5372" s="12" t="str" cm="1">
        <f t="array" ref="D5372">_xlfn.SWITCH(WEEKDAY(C5372,2), 1, "Lundi", 2, "Mardi", 3, "Mercredi", 4, "Jeudi", 5, "Vendredi", 6, "Samedi", 7, "Dimanche", "Erreur")</f>
        <v>Mercredi</v>
      </c>
      <c r="E5372" s="2" t="s">
        <v>14</v>
      </c>
      <c r="F5372" s="2" t="s">
        <v>15</v>
      </c>
      <c r="G5372" s="2" t="s">
        <v>68</v>
      </c>
      <c r="H5372" s="4" t="s">
        <v>20</v>
      </c>
      <c r="I5372" s="5">
        <v>44</v>
      </c>
      <c r="J5372" s="6">
        <v>137</v>
      </c>
      <c r="K5372" s="7">
        <v>6028</v>
      </c>
      <c r="L5372" s="7">
        <v>2471.48</v>
      </c>
      <c r="M5372" s="8">
        <v>0.41</v>
      </c>
      <c r="N5372" s="2" t="s">
        <v>82</v>
      </c>
      <c r="O5372">
        <f t="shared" si="664"/>
        <v>2021</v>
      </c>
      <c r="P5372">
        <f t="shared" si="665"/>
        <v>9</v>
      </c>
      <c r="Q5372" t="str">
        <f t="shared" si="666"/>
        <v>sept</v>
      </c>
      <c r="R5372" t="str">
        <f t="shared" si="667"/>
        <v>New York</v>
      </c>
      <c r="S5372" t="str">
        <f t="shared" si="668"/>
        <v>2021-09</v>
      </c>
      <c r="T5372">
        <f>IF(AND(COUNTIF(Calculs!$Q$2:$Q$12,$O5372)&gt;0,COUNTIF(Calculs!$S$2:$S$12,$E5372)&gt;0,COUNTIF(Calculs!$U$2:$U$12,$H5372)&gt;0),1,0)</f>
        <v>1</v>
      </c>
      <c r="U5372">
        <f t="shared" si="669"/>
        <v>6028</v>
      </c>
      <c r="V5372">
        <f t="shared" si="670"/>
        <v>137</v>
      </c>
      <c r="W5372">
        <f t="shared" si="671"/>
        <v>2471.48</v>
      </c>
    </row>
    <row r="5373" spans="1:23" ht="15.75" customHeight="1" x14ac:dyDescent="0.3">
      <c r="A5373" s="2" t="s">
        <v>29</v>
      </c>
      <c r="B5373" s="2">
        <v>1185732</v>
      </c>
      <c r="C5373" s="3">
        <v>44447</v>
      </c>
      <c r="D5373" s="12" t="str" cm="1">
        <f t="array" ref="D5373">_xlfn.SWITCH(WEEKDAY(C5373,2), 1, "Lundi", 2, "Mardi", 3, "Mercredi", 4, "Jeudi", 5, "Vendredi", 6, "Samedi", 7, "Dimanche", "Erreur")</f>
        <v>Mercredi</v>
      </c>
      <c r="E5373" s="2" t="s">
        <v>14</v>
      </c>
      <c r="F5373" s="2" t="s">
        <v>15</v>
      </c>
      <c r="G5373" s="2" t="s">
        <v>68</v>
      </c>
      <c r="H5373" s="4" t="s">
        <v>21</v>
      </c>
      <c r="I5373" s="5">
        <v>51</v>
      </c>
      <c r="J5373" s="6">
        <v>131</v>
      </c>
      <c r="K5373" s="7">
        <v>6681</v>
      </c>
      <c r="L5373" s="7">
        <v>3206.8799999999997</v>
      </c>
      <c r="M5373" s="8">
        <v>0.48</v>
      </c>
      <c r="N5373" s="2" t="s">
        <v>82</v>
      </c>
      <c r="O5373">
        <f t="shared" si="664"/>
        <v>2021</v>
      </c>
      <c r="P5373">
        <f t="shared" si="665"/>
        <v>9</v>
      </c>
      <c r="Q5373" t="str">
        <f t="shared" si="666"/>
        <v>sept</v>
      </c>
      <c r="R5373" t="str">
        <f t="shared" si="667"/>
        <v>New York</v>
      </c>
      <c r="S5373" t="str">
        <f t="shared" si="668"/>
        <v>2021-09</v>
      </c>
      <c r="T5373">
        <f>IF(AND(COUNTIF(Calculs!$Q$2:$Q$12,$O5373)&gt;0,COUNTIF(Calculs!$S$2:$S$12,$E5373)&gt;0,COUNTIF(Calculs!$U$2:$U$12,$H5373)&gt;0),1,0)</f>
        <v>1</v>
      </c>
      <c r="U5373">
        <f t="shared" si="669"/>
        <v>6681</v>
      </c>
      <c r="V5373">
        <f t="shared" si="670"/>
        <v>131</v>
      </c>
      <c r="W5373">
        <f t="shared" si="671"/>
        <v>3206.8799999999997</v>
      </c>
    </row>
    <row r="5374" spans="1:23" ht="15.75" customHeight="1" x14ac:dyDescent="0.3">
      <c r="A5374" s="2" t="s">
        <v>29</v>
      </c>
      <c r="B5374" s="2">
        <v>1185732</v>
      </c>
      <c r="C5374" s="3">
        <v>44447</v>
      </c>
      <c r="D5374" s="12" t="str" cm="1">
        <f t="array" ref="D5374">_xlfn.SWITCH(WEEKDAY(C5374,2), 1, "Lundi", 2, "Mardi", 3, "Mercredi", 4, "Jeudi", 5, "Vendredi", 6, "Samedi", 7, "Dimanche", "Erreur")</f>
        <v>Mercredi</v>
      </c>
      <c r="E5374" s="2" t="s">
        <v>14</v>
      </c>
      <c r="F5374" s="2" t="s">
        <v>15</v>
      </c>
      <c r="G5374" s="2" t="s">
        <v>68</v>
      </c>
      <c r="H5374" s="4" t="s">
        <v>22</v>
      </c>
      <c r="I5374" s="5">
        <v>59</v>
      </c>
      <c r="J5374" s="6">
        <v>156</v>
      </c>
      <c r="K5374" s="7">
        <v>9204</v>
      </c>
      <c r="L5374" s="7">
        <v>5522.4</v>
      </c>
      <c r="M5374" s="8">
        <v>0.6</v>
      </c>
      <c r="N5374" s="2" t="s">
        <v>82</v>
      </c>
      <c r="O5374">
        <f t="shared" si="664"/>
        <v>2021</v>
      </c>
      <c r="P5374">
        <f t="shared" si="665"/>
        <v>9</v>
      </c>
      <c r="Q5374" t="str">
        <f t="shared" si="666"/>
        <v>sept</v>
      </c>
      <c r="R5374" t="str">
        <f t="shared" si="667"/>
        <v>New York</v>
      </c>
      <c r="S5374" t="str">
        <f t="shared" si="668"/>
        <v>2021-09</v>
      </c>
      <c r="T5374">
        <f>IF(AND(COUNTIF(Calculs!$Q$2:$Q$12,$O5374)&gt;0,COUNTIF(Calculs!$S$2:$S$12,$E5374)&gt;0,COUNTIF(Calculs!$U$2:$U$12,$H5374)&gt;0),1,0)</f>
        <v>1</v>
      </c>
      <c r="U5374">
        <f t="shared" si="669"/>
        <v>9204</v>
      </c>
      <c r="V5374">
        <f t="shared" si="670"/>
        <v>156</v>
      </c>
      <c r="W5374">
        <f t="shared" si="671"/>
        <v>5522.4</v>
      </c>
    </row>
    <row r="5375" spans="1:23" ht="15.75" customHeight="1" x14ac:dyDescent="0.3">
      <c r="A5375" s="2" t="s">
        <v>29</v>
      </c>
      <c r="B5375" s="2">
        <v>1185732</v>
      </c>
      <c r="C5375" s="3">
        <v>44479</v>
      </c>
      <c r="D5375" s="12" t="str" cm="1">
        <f t="array" ref="D5375">_xlfn.SWITCH(WEEKDAY(C5375,2), 1, "Lundi", 2, "Mardi", 3, "Mercredi", 4, "Jeudi", 5, "Vendredi", 6, "Samedi", 7, "Dimanche", "Erreur")</f>
        <v>Dimanche</v>
      </c>
      <c r="E5375" s="2" t="s">
        <v>14</v>
      </c>
      <c r="F5375" s="2" t="s">
        <v>15</v>
      </c>
      <c r="G5375" s="2" t="s">
        <v>68</v>
      </c>
      <c r="H5375" s="4" t="s">
        <v>16</v>
      </c>
      <c r="I5375" s="5">
        <v>57</v>
      </c>
      <c r="J5375" s="6">
        <v>208</v>
      </c>
      <c r="K5375" s="7">
        <v>11856</v>
      </c>
      <c r="L5375" s="7">
        <v>6757.920000000001</v>
      </c>
      <c r="M5375" s="8">
        <v>0.57000000000000006</v>
      </c>
      <c r="N5375" s="2" t="s">
        <v>82</v>
      </c>
      <c r="O5375">
        <f t="shared" si="664"/>
        <v>2021</v>
      </c>
      <c r="P5375">
        <f t="shared" si="665"/>
        <v>10</v>
      </c>
      <c r="Q5375" t="str">
        <f t="shared" si="666"/>
        <v>oct</v>
      </c>
      <c r="R5375" t="str">
        <f t="shared" si="667"/>
        <v>New York</v>
      </c>
      <c r="S5375" t="str">
        <f t="shared" si="668"/>
        <v>2021-10</v>
      </c>
      <c r="T5375">
        <f>IF(AND(COUNTIF(Calculs!$Q$2:$Q$12,$O5375)&gt;0,COUNTIF(Calculs!$S$2:$S$12,$E5375)&gt;0,COUNTIF(Calculs!$U$2:$U$12,$H5375)&gt;0),1,0)</f>
        <v>1</v>
      </c>
      <c r="U5375">
        <f t="shared" si="669"/>
        <v>11856</v>
      </c>
      <c r="V5375">
        <f t="shared" si="670"/>
        <v>208</v>
      </c>
      <c r="W5375">
        <f t="shared" si="671"/>
        <v>6757.920000000001</v>
      </c>
    </row>
    <row r="5376" spans="1:23" ht="15.75" customHeight="1" x14ac:dyDescent="0.3">
      <c r="A5376" s="2" t="s">
        <v>29</v>
      </c>
      <c r="B5376" s="2">
        <v>1185732</v>
      </c>
      <c r="C5376" s="3">
        <v>44479</v>
      </c>
      <c r="D5376" s="12" t="str" cm="1">
        <f t="array" ref="D5376">_xlfn.SWITCH(WEEKDAY(C5376,2), 1, "Lundi", 2, "Mardi", 3, "Mercredi", 4, "Jeudi", 5, "Vendredi", 6, "Samedi", 7, "Dimanche", "Erreur")</f>
        <v>Dimanche</v>
      </c>
      <c r="E5376" s="2" t="s">
        <v>14</v>
      </c>
      <c r="F5376" s="2" t="s">
        <v>15</v>
      </c>
      <c r="G5376" s="2" t="s">
        <v>68</v>
      </c>
      <c r="H5376" s="4" t="s">
        <v>18</v>
      </c>
      <c r="I5376" s="5">
        <v>46</v>
      </c>
      <c r="J5376" s="6">
        <v>156</v>
      </c>
      <c r="K5376" s="7">
        <v>7176</v>
      </c>
      <c r="L5376" s="7">
        <v>3300.9599999999996</v>
      </c>
      <c r="M5376" s="8">
        <v>0.45999999999999996</v>
      </c>
      <c r="N5376" s="2" t="s">
        <v>82</v>
      </c>
      <c r="O5376">
        <f t="shared" si="664"/>
        <v>2021</v>
      </c>
      <c r="P5376">
        <f t="shared" si="665"/>
        <v>10</v>
      </c>
      <c r="Q5376" t="str">
        <f t="shared" si="666"/>
        <v>oct</v>
      </c>
      <c r="R5376" t="str">
        <f t="shared" si="667"/>
        <v>New York</v>
      </c>
      <c r="S5376" t="str">
        <f t="shared" si="668"/>
        <v>2021-10</v>
      </c>
      <c r="T5376">
        <f>IF(AND(COUNTIF(Calculs!$Q$2:$Q$12,$O5376)&gt;0,COUNTIF(Calculs!$S$2:$S$12,$E5376)&gt;0,COUNTIF(Calculs!$U$2:$U$12,$H5376)&gt;0),1,0)</f>
        <v>1</v>
      </c>
      <c r="U5376">
        <f t="shared" si="669"/>
        <v>7176</v>
      </c>
      <c r="V5376">
        <f t="shared" si="670"/>
        <v>156</v>
      </c>
      <c r="W5376">
        <f t="shared" si="671"/>
        <v>3300.9599999999996</v>
      </c>
    </row>
    <row r="5377" spans="1:23" ht="15.75" customHeight="1" x14ac:dyDescent="0.3">
      <c r="A5377" s="2" t="s">
        <v>29</v>
      </c>
      <c r="B5377" s="2">
        <v>1185732</v>
      </c>
      <c r="C5377" s="3">
        <v>44479</v>
      </c>
      <c r="D5377" s="12" t="str" cm="1">
        <f t="array" ref="D5377">_xlfn.SWITCH(WEEKDAY(C5377,2), 1, "Lundi", 2, "Mardi", 3, "Mercredi", 4, "Jeudi", 5, "Vendredi", 6, "Samedi", 7, "Dimanche", "Erreur")</f>
        <v>Dimanche</v>
      </c>
      <c r="E5377" s="2" t="s">
        <v>14</v>
      </c>
      <c r="F5377" s="2" t="s">
        <v>15</v>
      </c>
      <c r="G5377" s="2" t="s">
        <v>68</v>
      </c>
      <c r="H5377" s="4" t="s">
        <v>19</v>
      </c>
      <c r="I5377" s="5">
        <v>46</v>
      </c>
      <c r="J5377" s="6">
        <v>137</v>
      </c>
      <c r="K5377" s="7">
        <v>6302</v>
      </c>
      <c r="L5377" s="7">
        <v>2520.8000000000002</v>
      </c>
      <c r="M5377" s="8">
        <v>0.4</v>
      </c>
      <c r="N5377" s="2" t="s">
        <v>82</v>
      </c>
      <c r="O5377">
        <f t="shared" si="664"/>
        <v>2021</v>
      </c>
      <c r="P5377">
        <f t="shared" si="665"/>
        <v>10</v>
      </c>
      <c r="Q5377" t="str">
        <f t="shared" si="666"/>
        <v>oct</v>
      </c>
      <c r="R5377" t="str">
        <f t="shared" si="667"/>
        <v>New York</v>
      </c>
      <c r="S5377" t="str">
        <f t="shared" si="668"/>
        <v>2021-10</v>
      </c>
      <c r="T5377">
        <f>IF(AND(COUNTIF(Calculs!$Q$2:$Q$12,$O5377)&gt;0,COUNTIF(Calculs!$S$2:$S$12,$E5377)&gt;0,COUNTIF(Calculs!$U$2:$U$12,$H5377)&gt;0),1,0)</f>
        <v>1</v>
      </c>
      <c r="U5377">
        <f t="shared" si="669"/>
        <v>6302</v>
      </c>
      <c r="V5377">
        <f t="shared" si="670"/>
        <v>137</v>
      </c>
      <c r="W5377">
        <f t="shared" si="671"/>
        <v>2520.8000000000002</v>
      </c>
    </row>
    <row r="5378" spans="1:23" ht="15.75" customHeight="1" x14ac:dyDescent="0.3">
      <c r="A5378" s="2" t="s">
        <v>29</v>
      </c>
      <c r="B5378" s="2">
        <v>1185732</v>
      </c>
      <c r="C5378" s="3">
        <v>44479</v>
      </c>
      <c r="D5378" s="12" t="str" cm="1">
        <f t="array" ref="D5378">_xlfn.SWITCH(WEEKDAY(C5378,2), 1, "Lundi", 2, "Mardi", 3, "Mercredi", 4, "Jeudi", 5, "Vendredi", 6, "Samedi", 7, "Dimanche", "Erreur")</f>
        <v>Dimanche</v>
      </c>
      <c r="E5378" s="2" t="s">
        <v>14</v>
      </c>
      <c r="F5378" s="2" t="s">
        <v>15</v>
      </c>
      <c r="G5378" s="2" t="s">
        <v>68</v>
      </c>
      <c r="H5378" s="4" t="s">
        <v>20</v>
      </c>
      <c r="I5378" s="5">
        <v>45</v>
      </c>
      <c r="J5378" s="6">
        <v>135</v>
      </c>
      <c r="K5378" s="7">
        <v>6075</v>
      </c>
      <c r="L5378" s="7">
        <v>2490.75</v>
      </c>
      <c r="M5378" s="8">
        <v>0.41</v>
      </c>
      <c r="N5378" s="2" t="s">
        <v>82</v>
      </c>
      <c r="O5378">
        <f t="shared" si="664"/>
        <v>2021</v>
      </c>
      <c r="P5378">
        <f t="shared" si="665"/>
        <v>10</v>
      </c>
      <c r="Q5378" t="str">
        <f t="shared" si="666"/>
        <v>oct</v>
      </c>
      <c r="R5378" t="str">
        <f t="shared" si="667"/>
        <v>New York</v>
      </c>
      <c r="S5378" t="str">
        <f t="shared" si="668"/>
        <v>2021-10</v>
      </c>
      <c r="T5378">
        <f>IF(AND(COUNTIF(Calculs!$Q$2:$Q$12,$O5378)&gt;0,COUNTIF(Calculs!$S$2:$S$12,$E5378)&gt;0,COUNTIF(Calculs!$U$2:$U$12,$H5378)&gt;0),1,0)</f>
        <v>1</v>
      </c>
      <c r="U5378">
        <f t="shared" si="669"/>
        <v>6075</v>
      </c>
      <c r="V5378">
        <f t="shared" si="670"/>
        <v>135</v>
      </c>
      <c r="W5378">
        <f t="shared" si="671"/>
        <v>2490.75</v>
      </c>
    </row>
    <row r="5379" spans="1:23" ht="15.75" customHeight="1" x14ac:dyDescent="0.3">
      <c r="A5379" s="2" t="s">
        <v>29</v>
      </c>
      <c r="B5379" s="2">
        <v>1185732</v>
      </c>
      <c r="C5379" s="3">
        <v>44479</v>
      </c>
      <c r="D5379" s="12" t="str" cm="1">
        <f t="array" ref="D5379">_xlfn.SWITCH(WEEKDAY(C5379,2), 1, "Lundi", 2, "Mardi", 3, "Mercredi", 4, "Jeudi", 5, "Vendredi", 6, "Samedi", 7, "Dimanche", "Erreur")</f>
        <v>Dimanche</v>
      </c>
      <c r="E5379" s="2" t="s">
        <v>14</v>
      </c>
      <c r="F5379" s="2" t="s">
        <v>15</v>
      </c>
      <c r="G5379" s="2" t="s">
        <v>68</v>
      </c>
      <c r="H5379" s="4" t="s">
        <v>21</v>
      </c>
      <c r="I5379" s="5">
        <v>59</v>
      </c>
      <c r="J5379" s="6">
        <v>150</v>
      </c>
      <c r="K5379" s="7">
        <v>8850</v>
      </c>
      <c r="L5379" s="7">
        <v>4159.5</v>
      </c>
      <c r="M5379" s="8">
        <v>0.47</v>
      </c>
      <c r="N5379" s="2" t="s">
        <v>82</v>
      </c>
      <c r="O5379">
        <f t="shared" ref="O5379:O5442" si="672">YEAR($C5379)</f>
        <v>2021</v>
      </c>
      <c r="P5379">
        <f t="shared" ref="P5379:P5442" si="673">MONTH($C5379)</f>
        <v>10</v>
      </c>
      <c r="Q5379" t="str">
        <f t="shared" ref="Q5379:Q5442" si="674">TEXT($C5379,"mmm")</f>
        <v>oct</v>
      </c>
      <c r="R5379" t="str">
        <f t="shared" ref="R5379:R5442" si="675">SUBSTITUTE(SUBSTITUTE($F5379,"Sud ","South "),"Ouest ","West ")</f>
        <v>New York</v>
      </c>
      <c r="S5379" t="str">
        <f t="shared" ref="S5379:S5442" si="676">TEXT($C5379,"aaaa-mm")</f>
        <v>2021-10</v>
      </c>
      <c r="T5379">
        <f>IF(AND(COUNTIF(Calculs!$Q$2:$Q$12,$O5379)&gt;0,COUNTIF(Calculs!$S$2:$S$12,$E5379)&gt;0,COUNTIF(Calculs!$U$2:$U$12,$H5379)&gt;0),1,0)</f>
        <v>1</v>
      </c>
      <c r="U5379">
        <f t="shared" ref="U5379:U5442" si="677">$K5379*$T5379</f>
        <v>8850</v>
      </c>
      <c r="V5379">
        <f t="shared" ref="V5379:V5442" si="678">$J5379*$T5379</f>
        <v>150</v>
      </c>
      <c r="W5379">
        <f t="shared" ref="W5379:W5442" si="679">$L5379*$T5379</f>
        <v>4159.5</v>
      </c>
    </row>
    <row r="5380" spans="1:23" ht="15.75" customHeight="1" x14ac:dyDescent="0.3">
      <c r="A5380" s="2" t="s">
        <v>29</v>
      </c>
      <c r="B5380" s="2">
        <v>1185732</v>
      </c>
      <c r="C5380" s="3">
        <v>44479</v>
      </c>
      <c r="D5380" s="12" t="str" cm="1">
        <f t="array" ref="D5380">_xlfn.SWITCH(WEEKDAY(C5380,2), 1, "Lundi", 2, "Mardi", 3, "Mercredi", 4, "Jeudi", 5, "Vendredi", 6, "Samedi", 7, "Dimanche", "Erreur")</f>
        <v>Dimanche</v>
      </c>
      <c r="E5380" s="2" t="s">
        <v>14</v>
      </c>
      <c r="F5380" s="2" t="s">
        <v>15</v>
      </c>
      <c r="G5380" s="2" t="s">
        <v>68</v>
      </c>
      <c r="H5380" s="4" t="s">
        <v>22</v>
      </c>
      <c r="I5380" s="5">
        <v>64</v>
      </c>
      <c r="J5380" s="6">
        <v>156</v>
      </c>
      <c r="K5380" s="7">
        <v>9984</v>
      </c>
      <c r="L5380" s="7">
        <v>6190.08</v>
      </c>
      <c r="M5380" s="8">
        <v>0.62</v>
      </c>
      <c r="N5380" s="2" t="s">
        <v>82</v>
      </c>
      <c r="O5380">
        <f t="shared" si="672"/>
        <v>2021</v>
      </c>
      <c r="P5380">
        <f t="shared" si="673"/>
        <v>10</v>
      </c>
      <c r="Q5380" t="str">
        <f t="shared" si="674"/>
        <v>oct</v>
      </c>
      <c r="R5380" t="str">
        <f t="shared" si="675"/>
        <v>New York</v>
      </c>
      <c r="S5380" t="str">
        <f t="shared" si="676"/>
        <v>2021-10</v>
      </c>
      <c r="T5380">
        <f>IF(AND(COUNTIF(Calculs!$Q$2:$Q$12,$O5380)&gt;0,COUNTIF(Calculs!$S$2:$S$12,$E5380)&gt;0,COUNTIF(Calculs!$U$2:$U$12,$H5380)&gt;0),1,0)</f>
        <v>1</v>
      </c>
      <c r="U5380">
        <f t="shared" si="677"/>
        <v>9984</v>
      </c>
      <c r="V5380">
        <f t="shared" si="678"/>
        <v>156</v>
      </c>
      <c r="W5380">
        <f t="shared" si="679"/>
        <v>6190.08</v>
      </c>
    </row>
    <row r="5381" spans="1:23" ht="15.75" customHeight="1" x14ac:dyDescent="0.3">
      <c r="A5381" s="2" t="s">
        <v>29</v>
      </c>
      <c r="B5381" s="2">
        <v>1185732</v>
      </c>
      <c r="C5381" s="3">
        <v>44509</v>
      </c>
      <c r="D5381" s="12" t="str" cm="1">
        <f t="array" ref="D5381">_xlfn.SWITCH(WEEKDAY(C5381,2), 1, "Lundi", 2, "Mardi", 3, "Mercredi", 4, "Jeudi", 5, "Vendredi", 6, "Samedi", 7, "Dimanche", "Erreur")</f>
        <v>Mardi</v>
      </c>
      <c r="E5381" s="2" t="s">
        <v>14</v>
      </c>
      <c r="F5381" s="2" t="s">
        <v>15</v>
      </c>
      <c r="G5381" s="2" t="s">
        <v>68</v>
      </c>
      <c r="H5381" s="4" t="s">
        <v>16</v>
      </c>
      <c r="I5381" s="5">
        <v>56</v>
      </c>
      <c r="J5381" s="6">
        <v>217</v>
      </c>
      <c r="K5381" s="7">
        <v>12152</v>
      </c>
      <c r="L5381" s="7">
        <v>6683.6</v>
      </c>
      <c r="M5381" s="8">
        <v>0.55000000000000004</v>
      </c>
      <c r="N5381" s="2" t="s">
        <v>82</v>
      </c>
      <c r="O5381">
        <f t="shared" si="672"/>
        <v>2021</v>
      </c>
      <c r="P5381">
        <f t="shared" si="673"/>
        <v>11</v>
      </c>
      <c r="Q5381" t="str">
        <f t="shared" si="674"/>
        <v>nov</v>
      </c>
      <c r="R5381" t="str">
        <f t="shared" si="675"/>
        <v>New York</v>
      </c>
      <c r="S5381" t="str">
        <f t="shared" si="676"/>
        <v>2021-11</v>
      </c>
      <c r="T5381">
        <f>IF(AND(COUNTIF(Calculs!$Q$2:$Q$12,$O5381)&gt;0,COUNTIF(Calculs!$S$2:$S$12,$E5381)&gt;0,COUNTIF(Calculs!$U$2:$U$12,$H5381)&gt;0),1,0)</f>
        <v>1</v>
      </c>
      <c r="U5381">
        <f t="shared" si="677"/>
        <v>12152</v>
      </c>
      <c r="V5381">
        <f t="shared" si="678"/>
        <v>217</v>
      </c>
      <c r="W5381">
        <f t="shared" si="679"/>
        <v>6683.6</v>
      </c>
    </row>
    <row r="5382" spans="1:23" ht="15.75" customHeight="1" x14ac:dyDescent="0.3">
      <c r="A5382" s="2" t="s">
        <v>29</v>
      </c>
      <c r="B5382" s="2">
        <v>1185732</v>
      </c>
      <c r="C5382" s="3">
        <v>44509</v>
      </c>
      <c r="D5382" s="12" t="str" cm="1">
        <f t="array" ref="D5382">_xlfn.SWITCH(WEEKDAY(C5382,2), 1, "Lundi", 2, "Mardi", 3, "Mercredi", 4, "Jeudi", 5, "Vendredi", 6, "Samedi", 7, "Dimanche", "Erreur")</f>
        <v>Mardi</v>
      </c>
      <c r="E5382" s="2" t="s">
        <v>14</v>
      </c>
      <c r="F5382" s="2" t="s">
        <v>15</v>
      </c>
      <c r="G5382" s="2" t="s">
        <v>68</v>
      </c>
      <c r="H5382" s="4" t="s">
        <v>18</v>
      </c>
      <c r="I5382" s="5">
        <v>49</v>
      </c>
      <c r="J5382" s="6">
        <v>162</v>
      </c>
      <c r="K5382" s="7">
        <v>7938</v>
      </c>
      <c r="L5382" s="7">
        <v>3889.62</v>
      </c>
      <c r="M5382" s="8">
        <v>0.49</v>
      </c>
      <c r="N5382" s="2" t="s">
        <v>82</v>
      </c>
      <c r="O5382">
        <f t="shared" si="672"/>
        <v>2021</v>
      </c>
      <c r="P5382">
        <f t="shared" si="673"/>
        <v>11</v>
      </c>
      <c r="Q5382" t="str">
        <f t="shared" si="674"/>
        <v>nov</v>
      </c>
      <c r="R5382" t="str">
        <f t="shared" si="675"/>
        <v>New York</v>
      </c>
      <c r="S5382" t="str">
        <f t="shared" si="676"/>
        <v>2021-11</v>
      </c>
      <c r="T5382">
        <f>IF(AND(COUNTIF(Calculs!$Q$2:$Q$12,$O5382)&gt;0,COUNTIF(Calculs!$S$2:$S$12,$E5382)&gt;0,COUNTIF(Calculs!$U$2:$U$12,$H5382)&gt;0),1,0)</f>
        <v>1</v>
      </c>
      <c r="U5382">
        <f t="shared" si="677"/>
        <v>7938</v>
      </c>
      <c r="V5382">
        <f t="shared" si="678"/>
        <v>162</v>
      </c>
      <c r="W5382">
        <f t="shared" si="679"/>
        <v>3889.62</v>
      </c>
    </row>
    <row r="5383" spans="1:23" ht="15.75" customHeight="1" x14ac:dyDescent="0.3">
      <c r="A5383" s="2" t="s">
        <v>29</v>
      </c>
      <c r="B5383" s="2">
        <v>1185732</v>
      </c>
      <c r="C5383" s="3">
        <v>44509</v>
      </c>
      <c r="D5383" s="12" t="str" cm="1">
        <f t="array" ref="D5383">_xlfn.SWITCH(WEEKDAY(C5383,2), 1, "Lundi", 2, "Mardi", 3, "Mercredi", 4, "Jeudi", 5, "Vendredi", 6, "Samedi", 7, "Dimanche", "Erreur")</f>
        <v>Mardi</v>
      </c>
      <c r="E5383" s="2" t="s">
        <v>14</v>
      </c>
      <c r="F5383" s="2" t="s">
        <v>15</v>
      </c>
      <c r="G5383" s="2" t="s">
        <v>68</v>
      </c>
      <c r="H5383" s="4" t="s">
        <v>19</v>
      </c>
      <c r="I5383" s="5">
        <v>45</v>
      </c>
      <c r="J5383" s="6">
        <v>147</v>
      </c>
      <c r="K5383" s="7">
        <v>6615</v>
      </c>
      <c r="L5383" s="7">
        <v>2381.4</v>
      </c>
      <c r="M5383" s="8">
        <v>0.36</v>
      </c>
      <c r="N5383" s="2" t="s">
        <v>82</v>
      </c>
      <c r="O5383">
        <f t="shared" si="672"/>
        <v>2021</v>
      </c>
      <c r="P5383">
        <f t="shared" si="673"/>
        <v>11</v>
      </c>
      <c r="Q5383" t="str">
        <f t="shared" si="674"/>
        <v>nov</v>
      </c>
      <c r="R5383" t="str">
        <f t="shared" si="675"/>
        <v>New York</v>
      </c>
      <c r="S5383" t="str">
        <f t="shared" si="676"/>
        <v>2021-11</v>
      </c>
      <c r="T5383">
        <f>IF(AND(COUNTIF(Calculs!$Q$2:$Q$12,$O5383)&gt;0,COUNTIF(Calculs!$S$2:$S$12,$E5383)&gt;0,COUNTIF(Calculs!$U$2:$U$12,$H5383)&gt;0),1,0)</f>
        <v>1</v>
      </c>
      <c r="U5383">
        <f t="shared" si="677"/>
        <v>6615</v>
      </c>
      <c r="V5383">
        <f t="shared" si="678"/>
        <v>147</v>
      </c>
      <c r="W5383">
        <f t="shared" si="679"/>
        <v>2381.4</v>
      </c>
    </row>
    <row r="5384" spans="1:23" ht="15.75" customHeight="1" x14ac:dyDescent="0.3">
      <c r="A5384" s="2" t="s">
        <v>29</v>
      </c>
      <c r="B5384" s="2">
        <v>1185732</v>
      </c>
      <c r="C5384" s="3">
        <v>44509</v>
      </c>
      <c r="D5384" s="12" t="str" cm="1">
        <f t="array" ref="D5384">_xlfn.SWITCH(WEEKDAY(C5384,2), 1, "Lundi", 2, "Mardi", 3, "Mercredi", 4, "Jeudi", 5, "Vendredi", 6, "Samedi", 7, "Dimanche", "Erreur")</f>
        <v>Mardi</v>
      </c>
      <c r="E5384" s="2" t="s">
        <v>14</v>
      </c>
      <c r="F5384" s="2" t="s">
        <v>15</v>
      </c>
      <c r="G5384" s="2" t="s">
        <v>68</v>
      </c>
      <c r="H5384" s="4" t="s">
        <v>20</v>
      </c>
      <c r="I5384" s="5">
        <v>47</v>
      </c>
      <c r="J5384" s="6">
        <v>144</v>
      </c>
      <c r="K5384" s="7">
        <v>6768</v>
      </c>
      <c r="L5384" s="7">
        <v>2707.2000000000003</v>
      </c>
      <c r="M5384" s="8">
        <v>0.4</v>
      </c>
      <c r="N5384" s="2" t="s">
        <v>82</v>
      </c>
      <c r="O5384">
        <f t="shared" si="672"/>
        <v>2021</v>
      </c>
      <c r="P5384">
        <f t="shared" si="673"/>
        <v>11</v>
      </c>
      <c r="Q5384" t="str">
        <f t="shared" si="674"/>
        <v>nov</v>
      </c>
      <c r="R5384" t="str">
        <f t="shared" si="675"/>
        <v>New York</v>
      </c>
      <c r="S5384" t="str">
        <f t="shared" si="676"/>
        <v>2021-11</v>
      </c>
      <c r="T5384">
        <f>IF(AND(COUNTIF(Calculs!$Q$2:$Q$12,$O5384)&gt;0,COUNTIF(Calculs!$S$2:$S$12,$E5384)&gt;0,COUNTIF(Calculs!$U$2:$U$12,$H5384)&gt;0),1,0)</f>
        <v>1</v>
      </c>
      <c r="U5384">
        <f t="shared" si="677"/>
        <v>6768</v>
      </c>
      <c r="V5384">
        <f t="shared" si="678"/>
        <v>144</v>
      </c>
      <c r="W5384">
        <f t="shared" si="679"/>
        <v>2707.2000000000003</v>
      </c>
    </row>
    <row r="5385" spans="1:23" ht="15.75" customHeight="1" x14ac:dyDescent="0.3">
      <c r="A5385" s="2" t="s">
        <v>29</v>
      </c>
      <c r="B5385" s="2">
        <v>1185732</v>
      </c>
      <c r="C5385" s="3">
        <v>44509</v>
      </c>
      <c r="D5385" s="12" t="str" cm="1">
        <f t="array" ref="D5385">_xlfn.SWITCH(WEEKDAY(C5385,2), 1, "Lundi", 2, "Mardi", 3, "Mercredi", 4, "Jeudi", 5, "Vendredi", 6, "Samedi", 7, "Dimanche", "Erreur")</f>
        <v>Mardi</v>
      </c>
      <c r="E5385" s="2" t="s">
        <v>14</v>
      </c>
      <c r="F5385" s="2" t="s">
        <v>15</v>
      </c>
      <c r="G5385" s="2" t="s">
        <v>68</v>
      </c>
      <c r="H5385" s="4" t="s">
        <v>21</v>
      </c>
      <c r="I5385" s="5">
        <v>62</v>
      </c>
      <c r="J5385" s="6">
        <v>154</v>
      </c>
      <c r="K5385" s="7">
        <v>9548</v>
      </c>
      <c r="L5385" s="7">
        <v>4296.5999999999995</v>
      </c>
      <c r="M5385" s="8">
        <v>0.44999999999999996</v>
      </c>
      <c r="N5385" s="2" t="s">
        <v>82</v>
      </c>
      <c r="O5385">
        <f t="shared" si="672"/>
        <v>2021</v>
      </c>
      <c r="P5385">
        <f t="shared" si="673"/>
        <v>11</v>
      </c>
      <c r="Q5385" t="str">
        <f t="shared" si="674"/>
        <v>nov</v>
      </c>
      <c r="R5385" t="str">
        <f t="shared" si="675"/>
        <v>New York</v>
      </c>
      <c r="S5385" t="str">
        <f t="shared" si="676"/>
        <v>2021-11</v>
      </c>
      <c r="T5385">
        <f>IF(AND(COUNTIF(Calculs!$Q$2:$Q$12,$O5385)&gt;0,COUNTIF(Calculs!$S$2:$S$12,$E5385)&gt;0,COUNTIF(Calculs!$U$2:$U$12,$H5385)&gt;0),1,0)</f>
        <v>1</v>
      </c>
      <c r="U5385">
        <f t="shared" si="677"/>
        <v>9548</v>
      </c>
      <c r="V5385">
        <f t="shared" si="678"/>
        <v>154</v>
      </c>
      <c r="W5385">
        <f t="shared" si="679"/>
        <v>4296.5999999999995</v>
      </c>
    </row>
    <row r="5386" spans="1:23" ht="15.75" customHeight="1" x14ac:dyDescent="0.3">
      <c r="A5386" s="2" t="s">
        <v>29</v>
      </c>
      <c r="B5386" s="2">
        <v>1185732</v>
      </c>
      <c r="C5386" s="3">
        <v>44509</v>
      </c>
      <c r="D5386" s="12" t="str" cm="1">
        <f t="array" ref="D5386">_xlfn.SWITCH(WEEKDAY(C5386,2), 1, "Lundi", 2, "Mardi", 3, "Mercredi", 4, "Jeudi", 5, "Vendredi", 6, "Samedi", 7, "Dimanche", "Erreur")</f>
        <v>Mardi</v>
      </c>
      <c r="E5386" s="2" t="s">
        <v>14</v>
      </c>
      <c r="F5386" s="2" t="s">
        <v>15</v>
      </c>
      <c r="G5386" s="2" t="s">
        <v>68</v>
      </c>
      <c r="H5386" s="4" t="s">
        <v>22</v>
      </c>
      <c r="I5386" s="5">
        <v>68</v>
      </c>
      <c r="J5386" s="6">
        <v>176</v>
      </c>
      <c r="K5386" s="7">
        <v>11968</v>
      </c>
      <c r="L5386" s="7">
        <v>7659.52</v>
      </c>
      <c r="M5386" s="8">
        <v>0.64</v>
      </c>
      <c r="N5386" s="2" t="s">
        <v>82</v>
      </c>
      <c r="O5386">
        <f t="shared" si="672"/>
        <v>2021</v>
      </c>
      <c r="P5386">
        <f t="shared" si="673"/>
        <v>11</v>
      </c>
      <c r="Q5386" t="str">
        <f t="shared" si="674"/>
        <v>nov</v>
      </c>
      <c r="R5386" t="str">
        <f t="shared" si="675"/>
        <v>New York</v>
      </c>
      <c r="S5386" t="str">
        <f t="shared" si="676"/>
        <v>2021-11</v>
      </c>
      <c r="T5386">
        <f>IF(AND(COUNTIF(Calculs!$Q$2:$Q$12,$O5386)&gt;0,COUNTIF(Calculs!$S$2:$S$12,$E5386)&gt;0,COUNTIF(Calculs!$U$2:$U$12,$H5386)&gt;0),1,0)</f>
        <v>1</v>
      </c>
      <c r="U5386">
        <f t="shared" si="677"/>
        <v>11968</v>
      </c>
      <c r="V5386">
        <f t="shared" si="678"/>
        <v>176</v>
      </c>
      <c r="W5386">
        <f t="shared" si="679"/>
        <v>7659.52</v>
      </c>
    </row>
    <row r="5387" spans="1:23" ht="15.75" customHeight="1" x14ac:dyDescent="0.3">
      <c r="A5387" s="2" t="s">
        <v>29</v>
      </c>
      <c r="B5387" s="2">
        <v>1185732</v>
      </c>
      <c r="C5387" s="3">
        <v>44538</v>
      </c>
      <c r="D5387" s="12" t="str" cm="1">
        <f t="array" ref="D5387">_xlfn.SWITCH(WEEKDAY(C5387,2), 1, "Lundi", 2, "Mardi", 3, "Mercredi", 4, "Jeudi", 5, "Vendredi", 6, "Samedi", 7, "Dimanche", "Erreur")</f>
        <v>Mercredi</v>
      </c>
      <c r="E5387" s="2" t="s">
        <v>14</v>
      </c>
      <c r="F5387" s="2" t="s">
        <v>15</v>
      </c>
      <c r="G5387" s="2" t="s">
        <v>68</v>
      </c>
      <c r="H5387" s="4" t="s">
        <v>16</v>
      </c>
      <c r="I5387" s="5">
        <v>59</v>
      </c>
      <c r="J5387" s="6">
        <v>245</v>
      </c>
      <c r="K5387" s="7">
        <v>14455</v>
      </c>
      <c r="L5387" s="7">
        <v>8383.9000000000015</v>
      </c>
      <c r="M5387" s="8">
        <v>0.58000000000000007</v>
      </c>
      <c r="N5387" s="2" t="s">
        <v>82</v>
      </c>
      <c r="O5387">
        <f t="shared" si="672"/>
        <v>2021</v>
      </c>
      <c r="P5387">
        <f t="shared" si="673"/>
        <v>12</v>
      </c>
      <c r="Q5387" t="str">
        <f t="shared" si="674"/>
        <v>déc</v>
      </c>
      <c r="R5387" t="str">
        <f t="shared" si="675"/>
        <v>New York</v>
      </c>
      <c r="S5387" t="str">
        <f t="shared" si="676"/>
        <v>2021-12</v>
      </c>
      <c r="T5387">
        <f>IF(AND(COUNTIF(Calculs!$Q$2:$Q$12,$O5387)&gt;0,COUNTIF(Calculs!$S$2:$S$12,$E5387)&gt;0,COUNTIF(Calculs!$U$2:$U$12,$H5387)&gt;0),1,0)</f>
        <v>1</v>
      </c>
      <c r="U5387">
        <f t="shared" si="677"/>
        <v>14455</v>
      </c>
      <c r="V5387">
        <f t="shared" si="678"/>
        <v>245</v>
      </c>
      <c r="W5387">
        <f t="shared" si="679"/>
        <v>8383.9000000000015</v>
      </c>
    </row>
    <row r="5388" spans="1:23" ht="15.75" customHeight="1" x14ac:dyDescent="0.3">
      <c r="A5388" s="2" t="s">
        <v>29</v>
      </c>
      <c r="B5388" s="2">
        <v>1185732</v>
      </c>
      <c r="C5388" s="3">
        <v>44538</v>
      </c>
      <c r="D5388" s="12" t="str" cm="1">
        <f t="array" ref="D5388">_xlfn.SWITCH(WEEKDAY(C5388,2), 1, "Lundi", 2, "Mardi", 3, "Mercredi", 4, "Jeudi", 5, "Vendredi", 6, "Samedi", 7, "Dimanche", "Erreur")</f>
        <v>Mercredi</v>
      </c>
      <c r="E5388" s="2" t="s">
        <v>14</v>
      </c>
      <c r="F5388" s="2" t="s">
        <v>15</v>
      </c>
      <c r="G5388" s="2" t="s">
        <v>68</v>
      </c>
      <c r="H5388" s="4" t="s">
        <v>18</v>
      </c>
      <c r="I5388" s="5">
        <v>51</v>
      </c>
      <c r="J5388" s="6">
        <v>169</v>
      </c>
      <c r="K5388" s="7">
        <v>8619</v>
      </c>
      <c r="L5388" s="7">
        <v>4309.5</v>
      </c>
      <c r="M5388" s="8">
        <v>0.5</v>
      </c>
      <c r="N5388" s="2" t="s">
        <v>82</v>
      </c>
      <c r="O5388">
        <f t="shared" si="672"/>
        <v>2021</v>
      </c>
      <c r="P5388">
        <f t="shared" si="673"/>
        <v>12</v>
      </c>
      <c r="Q5388" t="str">
        <f t="shared" si="674"/>
        <v>déc</v>
      </c>
      <c r="R5388" t="str">
        <f t="shared" si="675"/>
        <v>New York</v>
      </c>
      <c r="S5388" t="str">
        <f t="shared" si="676"/>
        <v>2021-12</v>
      </c>
      <c r="T5388">
        <f>IF(AND(COUNTIF(Calculs!$Q$2:$Q$12,$O5388)&gt;0,COUNTIF(Calculs!$S$2:$S$12,$E5388)&gt;0,COUNTIF(Calculs!$U$2:$U$12,$H5388)&gt;0),1,0)</f>
        <v>1</v>
      </c>
      <c r="U5388">
        <f t="shared" si="677"/>
        <v>8619</v>
      </c>
      <c r="V5388">
        <f t="shared" si="678"/>
        <v>169</v>
      </c>
      <c r="W5388">
        <f t="shared" si="679"/>
        <v>4309.5</v>
      </c>
    </row>
    <row r="5389" spans="1:23" ht="15.75" customHeight="1" x14ac:dyDescent="0.3">
      <c r="A5389" s="2" t="s">
        <v>33</v>
      </c>
      <c r="B5389" s="2">
        <v>1185732</v>
      </c>
      <c r="C5389" s="3">
        <v>44538</v>
      </c>
      <c r="D5389" s="12" t="str" cm="1">
        <f t="array" ref="D5389">_xlfn.SWITCH(WEEKDAY(C5389,2), 1, "Lundi", 2, "Mardi", 3, "Mercredi", 4, "Jeudi", 5, "Vendredi", 6, "Samedi", 7, "Dimanche", "Erreur")</f>
        <v>Mercredi</v>
      </c>
      <c r="E5389" s="2" t="s">
        <v>14</v>
      </c>
      <c r="F5389" s="2" t="s">
        <v>15</v>
      </c>
      <c r="G5389" s="2" t="s">
        <v>68</v>
      </c>
      <c r="H5389" s="4" t="s">
        <v>19</v>
      </c>
      <c r="I5389" s="5">
        <v>52</v>
      </c>
      <c r="J5389" s="6">
        <v>163</v>
      </c>
      <c r="K5389" s="7">
        <v>8476</v>
      </c>
      <c r="L5389" s="7">
        <v>3305.6400000000003</v>
      </c>
      <c r="M5389" s="8">
        <v>0.39</v>
      </c>
      <c r="N5389" s="2" t="s">
        <v>82</v>
      </c>
      <c r="O5389">
        <f t="shared" si="672"/>
        <v>2021</v>
      </c>
      <c r="P5389">
        <f t="shared" si="673"/>
        <v>12</v>
      </c>
      <c r="Q5389" t="str">
        <f t="shared" si="674"/>
        <v>déc</v>
      </c>
      <c r="R5389" t="str">
        <f t="shared" si="675"/>
        <v>New York</v>
      </c>
      <c r="S5389" t="str">
        <f t="shared" si="676"/>
        <v>2021-12</v>
      </c>
      <c r="T5389">
        <f>IF(AND(COUNTIF(Calculs!$Q$2:$Q$12,$O5389)&gt;0,COUNTIF(Calculs!$S$2:$S$12,$E5389)&gt;0,COUNTIF(Calculs!$U$2:$U$12,$H5389)&gt;0),1,0)</f>
        <v>1</v>
      </c>
      <c r="U5389">
        <f t="shared" si="677"/>
        <v>8476</v>
      </c>
      <c r="V5389">
        <f t="shared" si="678"/>
        <v>163</v>
      </c>
      <c r="W5389">
        <f t="shared" si="679"/>
        <v>3305.6400000000003</v>
      </c>
    </row>
    <row r="5390" spans="1:23" ht="15.75" customHeight="1" x14ac:dyDescent="0.3">
      <c r="A5390" s="2" t="s">
        <v>33</v>
      </c>
      <c r="B5390" s="2">
        <v>1185732</v>
      </c>
      <c r="C5390" s="3">
        <v>44538</v>
      </c>
      <c r="D5390" s="12" t="str" cm="1">
        <f t="array" ref="D5390">_xlfn.SWITCH(WEEKDAY(C5390,2), 1, "Lundi", 2, "Mardi", 3, "Mercredi", 4, "Jeudi", 5, "Vendredi", 6, "Samedi", 7, "Dimanche", "Erreur")</f>
        <v>Mercredi</v>
      </c>
      <c r="E5390" s="2" t="s">
        <v>14</v>
      </c>
      <c r="F5390" s="2" t="s">
        <v>15</v>
      </c>
      <c r="G5390" s="2" t="s">
        <v>68</v>
      </c>
      <c r="H5390" s="4" t="s">
        <v>20</v>
      </c>
      <c r="I5390" s="5">
        <v>54</v>
      </c>
      <c r="J5390" s="6">
        <v>155</v>
      </c>
      <c r="K5390" s="7">
        <v>8370</v>
      </c>
      <c r="L5390" s="7">
        <v>3431.7</v>
      </c>
      <c r="M5390" s="8">
        <v>0.41</v>
      </c>
      <c r="N5390" s="2" t="s">
        <v>82</v>
      </c>
      <c r="O5390">
        <f t="shared" si="672"/>
        <v>2021</v>
      </c>
      <c r="P5390">
        <f t="shared" si="673"/>
        <v>12</v>
      </c>
      <c r="Q5390" t="str">
        <f t="shared" si="674"/>
        <v>déc</v>
      </c>
      <c r="R5390" t="str">
        <f t="shared" si="675"/>
        <v>New York</v>
      </c>
      <c r="S5390" t="str">
        <f t="shared" si="676"/>
        <v>2021-12</v>
      </c>
      <c r="T5390">
        <f>IF(AND(COUNTIF(Calculs!$Q$2:$Q$12,$O5390)&gt;0,COUNTIF(Calculs!$S$2:$S$12,$E5390)&gt;0,COUNTIF(Calculs!$U$2:$U$12,$H5390)&gt;0),1,0)</f>
        <v>1</v>
      </c>
      <c r="U5390">
        <f t="shared" si="677"/>
        <v>8370</v>
      </c>
      <c r="V5390">
        <f t="shared" si="678"/>
        <v>155</v>
      </c>
      <c r="W5390">
        <f t="shared" si="679"/>
        <v>3431.7</v>
      </c>
    </row>
    <row r="5391" spans="1:23" ht="15.75" customHeight="1" x14ac:dyDescent="0.3">
      <c r="A5391" s="2" t="s">
        <v>33</v>
      </c>
      <c r="B5391" s="2">
        <v>1185732</v>
      </c>
      <c r="C5391" s="3">
        <v>44538</v>
      </c>
      <c r="D5391" s="12" t="str" cm="1">
        <f t="array" ref="D5391">_xlfn.SWITCH(WEEKDAY(C5391,2), 1, "Lundi", 2, "Mardi", 3, "Mercredi", 4, "Jeudi", 5, "Vendredi", 6, "Samedi", 7, "Dimanche", "Erreur")</f>
        <v>Mercredi</v>
      </c>
      <c r="E5391" s="2" t="s">
        <v>14</v>
      </c>
      <c r="F5391" s="2" t="s">
        <v>15</v>
      </c>
      <c r="G5391" s="2" t="s">
        <v>68</v>
      </c>
      <c r="H5391" s="4" t="s">
        <v>21</v>
      </c>
      <c r="I5391" s="5">
        <v>60</v>
      </c>
      <c r="J5391" s="6">
        <v>155</v>
      </c>
      <c r="K5391" s="7">
        <v>9300</v>
      </c>
      <c r="L5391" s="7">
        <v>4278</v>
      </c>
      <c r="M5391" s="8">
        <v>0.45999999999999996</v>
      </c>
      <c r="N5391" s="2" t="s">
        <v>82</v>
      </c>
      <c r="O5391">
        <f t="shared" si="672"/>
        <v>2021</v>
      </c>
      <c r="P5391">
        <f t="shared" si="673"/>
        <v>12</v>
      </c>
      <c r="Q5391" t="str">
        <f t="shared" si="674"/>
        <v>déc</v>
      </c>
      <c r="R5391" t="str">
        <f t="shared" si="675"/>
        <v>New York</v>
      </c>
      <c r="S5391" t="str">
        <f t="shared" si="676"/>
        <v>2021-12</v>
      </c>
      <c r="T5391">
        <f>IF(AND(COUNTIF(Calculs!$Q$2:$Q$12,$O5391)&gt;0,COUNTIF(Calculs!$S$2:$S$12,$E5391)&gt;0,COUNTIF(Calculs!$U$2:$U$12,$H5391)&gt;0),1,0)</f>
        <v>1</v>
      </c>
      <c r="U5391">
        <f t="shared" si="677"/>
        <v>9300</v>
      </c>
      <c r="V5391">
        <f t="shared" si="678"/>
        <v>155</v>
      </c>
      <c r="W5391">
        <f t="shared" si="679"/>
        <v>4278</v>
      </c>
    </row>
    <row r="5392" spans="1:23" ht="15.75" customHeight="1" x14ac:dyDescent="0.3">
      <c r="A5392" s="2" t="s">
        <v>33</v>
      </c>
      <c r="B5392" s="2">
        <v>1185732</v>
      </c>
      <c r="C5392" s="3">
        <v>44538</v>
      </c>
      <c r="D5392" s="12" t="str" cm="1">
        <f t="array" ref="D5392">_xlfn.SWITCH(WEEKDAY(C5392,2), 1, "Lundi", 2, "Mardi", 3, "Mercredi", 4, "Jeudi", 5, "Vendredi", 6, "Samedi", 7, "Dimanche", "Erreur")</f>
        <v>Mercredi</v>
      </c>
      <c r="E5392" s="2" t="s">
        <v>14</v>
      </c>
      <c r="F5392" s="2" t="s">
        <v>15</v>
      </c>
      <c r="G5392" s="2" t="s">
        <v>68</v>
      </c>
      <c r="H5392" s="4" t="s">
        <v>22</v>
      </c>
      <c r="I5392" s="5">
        <v>69</v>
      </c>
      <c r="J5392" s="6">
        <v>182</v>
      </c>
      <c r="K5392" s="7">
        <v>12558</v>
      </c>
      <c r="L5392" s="7">
        <v>8037.12</v>
      </c>
      <c r="M5392" s="8">
        <v>0.64</v>
      </c>
      <c r="N5392" s="2" t="s">
        <v>82</v>
      </c>
      <c r="O5392">
        <f t="shared" si="672"/>
        <v>2021</v>
      </c>
      <c r="P5392">
        <f t="shared" si="673"/>
        <v>12</v>
      </c>
      <c r="Q5392" t="str">
        <f t="shared" si="674"/>
        <v>déc</v>
      </c>
      <c r="R5392" t="str">
        <f t="shared" si="675"/>
        <v>New York</v>
      </c>
      <c r="S5392" t="str">
        <f t="shared" si="676"/>
        <v>2021-12</v>
      </c>
      <c r="T5392">
        <f>IF(AND(COUNTIF(Calculs!$Q$2:$Q$12,$O5392)&gt;0,COUNTIF(Calculs!$S$2:$S$12,$E5392)&gt;0,COUNTIF(Calculs!$U$2:$U$12,$H5392)&gt;0),1,0)</f>
        <v>1</v>
      </c>
      <c r="U5392">
        <f t="shared" si="677"/>
        <v>12558</v>
      </c>
      <c r="V5392">
        <f t="shared" si="678"/>
        <v>182</v>
      </c>
      <c r="W5392">
        <f t="shared" si="679"/>
        <v>8037.12</v>
      </c>
    </row>
    <row r="5393" spans="1:23" ht="15.75" customHeight="1" x14ac:dyDescent="0.3">
      <c r="A5393" s="2" t="s">
        <v>33</v>
      </c>
      <c r="B5393" s="2">
        <v>1185732</v>
      </c>
      <c r="C5393" s="3">
        <v>44210</v>
      </c>
      <c r="D5393" s="12" t="str" cm="1">
        <f t="array" ref="D5393">_xlfn.SWITCH(WEEKDAY(C5393,2), 1, "Lundi", 2, "Mardi", 3, "Mercredi", 4, "Jeudi", 5, "Vendredi", 6, "Samedi", 7, "Dimanche", "Erreur")</f>
        <v>Jeudi</v>
      </c>
      <c r="E5393" s="2" t="s">
        <v>14</v>
      </c>
      <c r="F5393" s="2" t="s">
        <v>15</v>
      </c>
      <c r="G5393" s="2" t="s">
        <v>68</v>
      </c>
      <c r="H5393" s="4" t="s">
        <v>16</v>
      </c>
      <c r="I5393" s="5">
        <v>39</v>
      </c>
      <c r="J5393" s="6">
        <v>216</v>
      </c>
      <c r="K5393" s="7">
        <v>8424</v>
      </c>
      <c r="L5393" s="7">
        <v>5307.12</v>
      </c>
      <c r="M5393" s="8">
        <v>0.63</v>
      </c>
      <c r="N5393" s="2" t="s">
        <v>82</v>
      </c>
      <c r="O5393">
        <f t="shared" si="672"/>
        <v>2021</v>
      </c>
      <c r="P5393">
        <f t="shared" si="673"/>
        <v>1</v>
      </c>
      <c r="Q5393" t="str">
        <f t="shared" si="674"/>
        <v>janv</v>
      </c>
      <c r="R5393" t="str">
        <f t="shared" si="675"/>
        <v>New York</v>
      </c>
      <c r="S5393" t="str">
        <f t="shared" si="676"/>
        <v>2021-01</v>
      </c>
      <c r="T5393">
        <f>IF(AND(COUNTIF(Calculs!$Q$2:$Q$12,$O5393)&gt;0,COUNTIF(Calculs!$S$2:$S$12,$E5393)&gt;0,COUNTIF(Calculs!$U$2:$U$12,$H5393)&gt;0),1,0)</f>
        <v>1</v>
      </c>
      <c r="U5393">
        <f t="shared" si="677"/>
        <v>8424</v>
      </c>
      <c r="V5393">
        <f t="shared" si="678"/>
        <v>216</v>
      </c>
      <c r="W5393">
        <f t="shared" si="679"/>
        <v>5307.12</v>
      </c>
    </row>
    <row r="5394" spans="1:23" ht="15.75" customHeight="1" x14ac:dyDescent="0.3">
      <c r="A5394" s="2" t="s">
        <v>33</v>
      </c>
      <c r="B5394" s="2">
        <v>1185732</v>
      </c>
      <c r="C5394" s="3">
        <v>44210</v>
      </c>
      <c r="D5394" s="12" t="str" cm="1">
        <f t="array" ref="D5394">_xlfn.SWITCH(WEEKDAY(C5394,2), 1, "Lundi", 2, "Mardi", 3, "Mercredi", 4, "Jeudi", 5, "Vendredi", 6, "Samedi", 7, "Dimanche", "Erreur")</f>
        <v>Jeudi</v>
      </c>
      <c r="E5394" s="2" t="s">
        <v>14</v>
      </c>
      <c r="F5394" s="2" t="s">
        <v>15</v>
      </c>
      <c r="G5394" s="2" t="s">
        <v>68</v>
      </c>
      <c r="H5394" s="4" t="s">
        <v>18</v>
      </c>
      <c r="I5394" s="5">
        <v>39</v>
      </c>
      <c r="J5394" s="6">
        <v>156</v>
      </c>
      <c r="K5394" s="7">
        <v>6084</v>
      </c>
      <c r="L5394" s="7">
        <v>2737.7999999999997</v>
      </c>
      <c r="M5394" s="8">
        <v>0.44999999999999996</v>
      </c>
      <c r="N5394" s="2" t="s">
        <v>82</v>
      </c>
      <c r="O5394">
        <f t="shared" si="672"/>
        <v>2021</v>
      </c>
      <c r="P5394">
        <f t="shared" si="673"/>
        <v>1</v>
      </c>
      <c r="Q5394" t="str">
        <f t="shared" si="674"/>
        <v>janv</v>
      </c>
      <c r="R5394" t="str">
        <f t="shared" si="675"/>
        <v>New York</v>
      </c>
      <c r="S5394" t="str">
        <f t="shared" si="676"/>
        <v>2021-01</v>
      </c>
      <c r="T5394">
        <f>IF(AND(COUNTIF(Calculs!$Q$2:$Q$12,$O5394)&gt;0,COUNTIF(Calculs!$S$2:$S$12,$E5394)&gt;0,COUNTIF(Calculs!$U$2:$U$12,$H5394)&gt;0),1,0)</f>
        <v>1</v>
      </c>
      <c r="U5394">
        <f t="shared" si="677"/>
        <v>6084</v>
      </c>
      <c r="V5394">
        <f t="shared" si="678"/>
        <v>156</v>
      </c>
      <c r="W5394">
        <f t="shared" si="679"/>
        <v>2737.7999999999997</v>
      </c>
    </row>
    <row r="5395" spans="1:23" ht="15.75" customHeight="1" x14ac:dyDescent="0.3">
      <c r="A5395" s="2" t="s">
        <v>33</v>
      </c>
      <c r="B5395" s="2">
        <v>1185732</v>
      </c>
      <c r="C5395" s="3">
        <v>44210</v>
      </c>
      <c r="D5395" s="12" t="str" cm="1">
        <f t="array" ref="D5395">_xlfn.SWITCH(WEEKDAY(C5395,2), 1, "Lundi", 2, "Mardi", 3, "Mercredi", 4, "Jeudi", 5, "Vendredi", 6, "Samedi", 7, "Dimanche", "Erreur")</f>
        <v>Jeudi</v>
      </c>
      <c r="E5395" s="2" t="s">
        <v>14</v>
      </c>
      <c r="F5395" s="2" t="s">
        <v>15</v>
      </c>
      <c r="G5395" s="2" t="s">
        <v>68</v>
      </c>
      <c r="H5395" s="4" t="s">
        <v>19</v>
      </c>
      <c r="I5395" s="5">
        <v>29</v>
      </c>
      <c r="J5395" s="6">
        <v>168</v>
      </c>
      <c r="K5395" s="7">
        <v>4872</v>
      </c>
      <c r="L5395" s="7">
        <v>2338.56</v>
      </c>
      <c r="M5395" s="8">
        <v>0.48</v>
      </c>
      <c r="N5395" s="2" t="s">
        <v>82</v>
      </c>
      <c r="O5395">
        <f t="shared" si="672"/>
        <v>2021</v>
      </c>
      <c r="P5395">
        <f t="shared" si="673"/>
        <v>1</v>
      </c>
      <c r="Q5395" t="str">
        <f t="shared" si="674"/>
        <v>janv</v>
      </c>
      <c r="R5395" t="str">
        <f t="shared" si="675"/>
        <v>New York</v>
      </c>
      <c r="S5395" t="str">
        <f t="shared" si="676"/>
        <v>2021-01</v>
      </c>
      <c r="T5395">
        <f>IF(AND(COUNTIF(Calculs!$Q$2:$Q$12,$O5395)&gt;0,COUNTIF(Calculs!$S$2:$S$12,$E5395)&gt;0,COUNTIF(Calculs!$U$2:$U$12,$H5395)&gt;0),1,0)</f>
        <v>1</v>
      </c>
      <c r="U5395">
        <f t="shared" si="677"/>
        <v>4872</v>
      </c>
      <c r="V5395">
        <f t="shared" si="678"/>
        <v>168</v>
      </c>
      <c r="W5395">
        <f t="shared" si="679"/>
        <v>2338.56</v>
      </c>
    </row>
    <row r="5396" spans="1:23" ht="15.75" customHeight="1" x14ac:dyDescent="0.3">
      <c r="A5396" s="2" t="s">
        <v>33</v>
      </c>
      <c r="B5396" s="2">
        <v>1185732</v>
      </c>
      <c r="C5396" s="3">
        <v>44210</v>
      </c>
      <c r="D5396" s="12" t="str" cm="1">
        <f t="array" ref="D5396">_xlfn.SWITCH(WEEKDAY(C5396,2), 1, "Lundi", 2, "Mardi", 3, "Mercredi", 4, "Jeudi", 5, "Vendredi", 6, "Samedi", 7, "Dimanche", "Erreur")</f>
        <v>Jeudi</v>
      </c>
      <c r="E5396" s="2" t="s">
        <v>14</v>
      </c>
      <c r="F5396" s="2" t="s">
        <v>15</v>
      </c>
      <c r="G5396" s="2" t="s">
        <v>68</v>
      </c>
      <c r="H5396" s="4" t="s">
        <v>20</v>
      </c>
      <c r="I5396" s="5">
        <v>34</v>
      </c>
      <c r="J5396" s="6">
        <v>131</v>
      </c>
      <c r="K5396" s="7">
        <v>4454</v>
      </c>
      <c r="L5396" s="7">
        <v>2093.3799999999997</v>
      </c>
      <c r="M5396" s="8">
        <v>0.47</v>
      </c>
      <c r="N5396" s="2" t="s">
        <v>82</v>
      </c>
      <c r="O5396">
        <f t="shared" si="672"/>
        <v>2021</v>
      </c>
      <c r="P5396">
        <f t="shared" si="673"/>
        <v>1</v>
      </c>
      <c r="Q5396" t="str">
        <f t="shared" si="674"/>
        <v>janv</v>
      </c>
      <c r="R5396" t="str">
        <f t="shared" si="675"/>
        <v>New York</v>
      </c>
      <c r="S5396" t="str">
        <f t="shared" si="676"/>
        <v>2021-01</v>
      </c>
      <c r="T5396">
        <f>IF(AND(COUNTIF(Calculs!$Q$2:$Q$12,$O5396)&gt;0,COUNTIF(Calculs!$S$2:$S$12,$E5396)&gt;0,COUNTIF(Calculs!$U$2:$U$12,$H5396)&gt;0),1,0)</f>
        <v>1</v>
      </c>
      <c r="U5396">
        <f t="shared" si="677"/>
        <v>4454</v>
      </c>
      <c r="V5396">
        <f t="shared" si="678"/>
        <v>131</v>
      </c>
      <c r="W5396">
        <f t="shared" si="679"/>
        <v>2093.3799999999997</v>
      </c>
    </row>
    <row r="5397" spans="1:23" ht="15.75" customHeight="1" x14ac:dyDescent="0.3">
      <c r="A5397" s="2" t="s">
        <v>33</v>
      </c>
      <c r="B5397" s="2">
        <v>1185732</v>
      </c>
      <c r="C5397" s="3">
        <v>44210</v>
      </c>
      <c r="D5397" s="12" t="str" cm="1">
        <f t="array" ref="D5397">_xlfn.SWITCH(WEEKDAY(C5397,2), 1, "Lundi", 2, "Mardi", 3, "Mercredi", 4, "Jeudi", 5, "Vendredi", 6, "Samedi", 7, "Dimanche", "Erreur")</f>
        <v>Jeudi</v>
      </c>
      <c r="E5397" s="2" t="s">
        <v>14</v>
      </c>
      <c r="F5397" s="2" t="s">
        <v>15</v>
      </c>
      <c r="G5397" s="2" t="s">
        <v>68</v>
      </c>
      <c r="H5397" s="4" t="s">
        <v>21</v>
      </c>
      <c r="I5397" s="5">
        <v>49</v>
      </c>
      <c r="J5397" s="6">
        <v>145</v>
      </c>
      <c r="K5397" s="7">
        <v>7105</v>
      </c>
      <c r="L5397" s="7">
        <v>3197.2499999999995</v>
      </c>
      <c r="M5397" s="8">
        <v>0.44999999999999996</v>
      </c>
      <c r="N5397" s="2" t="s">
        <v>82</v>
      </c>
      <c r="O5397">
        <f t="shared" si="672"/>
        <v>2021</v>
      </c>
      <c r="P5397">
        <f t="shared" si="673"/>
        <v>1</v>
      </c>
      <c r="Q5397" t="str">
        <f t="shared" si="674"/>
        <v>janv</v>
      </c>
      <c r="R5397" t="str">
        <f t="shared" si="675"/>
        <v>New York</v>
      </c>
      <c r="S5397" t="str">
        <f t="shared" si="676"/>
        <v>2021-01</v>
      </c>
      <c r="T5397">
        <f>IF(AND(COUNTIF(Calculs!$Q$2:$Q$12,$O5397)&gt;0,COUNTIF(Calculs!$S$2:$S$12,$E5397)&gt;0,COUNTIF(Calculs!$U$2:$U$12,$H5397)&gt;0),1,0)</f>
        <v>1</v>
      </c>
      <c r="U5397">
        <f t="shared" si="677"/>
        <v>7105</v>
      </c>
      <c r="V5397">
        <f t="shared" si="678"/>
        <v>145</v>
      </c>
      <c r="W5397">
        <f t="shared" si="679"/>
        <v>3197.2499999999995</v>
      </c>
    </row>
    <row r="5398" spans="1:23" ht="15.75" customHeight="1" x14ac:dyDescent="0.3">
      <c r="A5398" s="2" t="s">
        <v>33</v>
      </c>
      <c r="B5398" s="2">
        <v>1185732</v>
      </c>
      <c r="C5398" s="3">
        <v>44210</v>
      </c>
      <c r="D5398" s="12" t="str" cm="1">
        <f t="array" ref="D5398">_xlfn.SWITCH(WEEKDAY(C5398,2), 1, "Lundi", 2, "Mardi", 3, "Mercredi", 4, "Jeudi", 5, "Vendredi", 6, "Samedi", 7, "Dimanche", "Erreur")</f>
        <v>Jeudi</v>
      </c>
      <c r="E5398" s="2" t="s">
        <v>14</v>
      </c>
      <c r="F5398" s="2" t="s">
        <v>15</v>
      </c>
      <c r="G5398" s="2" t="s">
        <v>68</v>
      </c>
      <c r="H5398" s="4" t="s">
        <v>22</v>
      </c>
      <c r="I5398" s="5">
        <v>38</v>
      </c>
      <c r="J5398" s="6">
        <v>156</v>
      </c>
      <c r="K5398" s="7">
        <v>5928</v>
      </c>
      <c r="L5398" s="7">
        <v>2371.2000000000003</v>
      </c>
      <c r="M5398" s="8">
        <v>0.4</v>
      </c>
      <c r="N5398" s="2" t="s">
        <v>82</v>
      </c>
      <c r="O5398">
        <f t="shared" si="672"/>
        <v>2021</v>
      </c>
      <c r="P5398">
        <f t="shared" si="673"/>
        <v>1</v>
      </c>
      <c r="Q5398" t="str">
        <f t="shared" si="674"/>
        <v>janv</v>
      </c>
      <c r="R5398" t="str">
        <f t="shared" si="675"/>
        <v>New York</v>
      </c>
      <c r="S5398" t="str">
        <f t="shared" si="676"/>
        <v>2021-01</v>
      </c>
      <c r="T5398">
        <f>IF(AND(COUNTIF(Calculs!$Q$2:$Q$12,$O5398)&gt;0,COUNTIF(Calculs!$S$2:$S$12,$E5398)&gt;0,COUNTIF(Calculs!$U$2:$U$12,$H5398)&gt;0),1,0)</f>
        <v>1</v>
      </c>
      <c r="U5398">
        <f t="shared" si="677"/>
        <v>5928</v>
      </c>
      <c r="V5398">
        <f t="shared" si="678"/>
        <v>156</v>
      </c>
      <c r="W5398">
        <f t="shared" si="679"/>
        <v>2371.2000000000003</v>
      </c>
    </row>
    <row r="5399" spans="1:23" ht="15.75" customHeight="1" x14ac:dyDescent="0.3">
      <c r="A5399" s="2" t="s">
        <v>33</v>
      </c>
      <c r="B5399" s="2">
        <v>1185732</v>
      </c>
      <c r="C5399" s="3">
        <v>44239</v>
      </c>
      <c r="D5399" s="12" t="str" cm="1">
        <f t="array" ref="D5399">_xlfn.SWITCH(WEEKDAY(C5399,2), 1, "Lundi", 2, "Mardi", 3, "Mercredi", 4, "Jeudi", 5, "Vendredi", 6, "Samedi", 7, "Dimanche", "Erreur")</f>
        <v>Vendredi</v>
      </c>
      <c r="E5399" s="2" t="s">
        <v>14</v>
      </c>
      <c r="F5399" s="2" t="s">
        <v>15</v>
      </c>
      <c r="G5399" s="2" t="s">
        <v>68</v>
      </c>
      <c r="H5399" s="4" t="s">
        <v>16</v>
      </c>
      <c r="I5399" s="5">
        <v>37</v>
      </c>
      <c r="J5399" s="6">
        <v>238</v>
      </c>
      <c r="K5399" s="7">
        <v>8806</v>
      </c>
      <c r="L5399" s="7">
        <v>5371.66</v>
      </c>
      <c r="M5399" s="8">
        <v>0.61</v>
      </c>
      <c r="N5399" s="2" t="s">
        <v>82</v>
      </c>
      <c r="O5399">
        <f t="shared" si="672"/>
        <v>2021</v>
      </c>
      <c r="P5399">
        <f t="shared" si="673"/>
        <v>2</v>
      </c>
      <c r="Q5399" t="str">
        <f t="shared" si="674"/>
        <v>févr</v>
      </c>
      <c r="R5399" t="str">
        <f t="shared" si="675"/>
        <v>New York</v>
      </c>
      <c r="S5399" t="str">
        <f t="shared" si="676"/>
        <v>2021-02</v>
      </c>
      <c r="T5399">
        <f>IF(AND(COUNTIF(Calculs!$Q$2:$Q$12,$O5399)&gt;0,COUNTIF(Calculs!$S$2:$S$12,$E5399)&gt;0,COUNTIF(Calculs!$U$2:$U$12,$H5399)&gt;0),1,0)</f>
        <v>1</v>
      </c>
      <c r="U5399">
        <f t="shared" si="677"/>
        <v>8806</v>
      </c>
      <c r="V5399">
        <f t="shared" si="678"/>
        <v>238</v>
      </c>
      <c r="W5399">
        <f t="shared" si="679"/>
        <v>5371.66</v>
      </c>
    </row>
    <row r="5400" spans="1:23" ht="15.75" customHeight="1" x14ac:dyDescent="0.3">
      <c r="A5400" s="2" t="s">
        <v>33</v>
      </c>
      <c r="B5400" s="2">
        <v>1185732</v>
      </c>
      <c r="C5400" s="3">
        <v>44239</v>
      </c>
      <c r="D5400" s="12" t="str" cm="1">
        <f t="array" ref="D5400">_xlfn.SWITCH(WEEKDAY(C5400,2), 1, "Lundi", 2, "Mardi", 3, "Mercredi", 4, "Jeudi", 5, "Vendredi", 6, "Samedi", 7, "Dimanche", "Erreur")</f>
        <v>Vendredi</v>
      </c>
      <c r="E5400" s="2" t="s">
        <v>14</v>
      </c>
      <c r="F5400" s="2" t="s">
        <v>15</v>
      </c>
      <c r="G5400" s="2" t="s">
        <v>68</v>
      </c>
      <c r="H5400" s="4" t="s">
        <v>18</v>
      </c>
      <c r="I5400" s="5">
        <v>37</v>
      </c>
      <c r="J5400" s="6">
        <v>145</v>
      </c>
      <c r="K5400" s="7">
        <v>5365</v>
      </c>
      <c r="L5400" s="7">
        <v>2199.65</v>
      </c>
      <c r="M5400" s="8">
        <v>0.41</v>
      </c>
      <c r="N5400" s="2" t="s">
        <v>82</v>
      </c>
      <c r="O5400">
        <f t="shared" si="672"/>
        <v>2021</v>
      </c>
      <c r="P5400">
        <f t="shared" si="673"/>
        <v>2</v>
      </c>
      <c r="Q5400" t="str">
        <f t="shared" si="674"/>
        <v>févr</v>
      </c>
      <c r="R5400" t="str">
        <f t="shared" si="675"/>
        <v>New York</v>
      </c>
      <c r="S5400" t="str">
        <f t="shared" si="676"/>
        <v>2021-02</v>
      </c>
      <c r="T5400">
        <f>IF(AND(COUNTIF(Calculs!$Q$2:$Q$12,$O5400)&gt;0,COUNTIF(Calculs!$S$2:$S$12,$E5400)&gt;0,COUNTIF(Calculs!$U$2:$U$12,$H5400)&gt;0),1,0)</f>
        <v>1</v>
      </c>
      <c r="U5400">
        <f t="shared" si="677"/>
        <v>5365</v>
      </c>
      <c r="V5400">
        <f t="shared" si="678"/>
        <v>145</v>
      </c>
      <c r="W5400">
        <f t="shared" si="679"/>
        <v>2199.65</v>
      </c>
    </row>
    <row r="5401" spans="1:23" ht="15.75" customHeight="1" x14ac:dyDescent="0.3">
      <c r="A5401" s="2" t="s">
        <v>33</v>
      </c>
      <c r="B5401" s="2">
        <v>1185732</v>
      </c>
      <c r="C5401" s="3">
        <v>44239</v>
      </c>
      <c r="D5401" s="12" t="str" cm="1">
        <f t="array" ref="D5401">_xlfn.SWITCH(WEEKDAY(C5401,2), 1, "Lundi", 2, "Mardi", 3, "Mercredi", 4, "Jeudi", 5, "Vendredi", 6, "Samedi", 7, "Dimanche", "Erreur")</f>
        <v>Vendredi</v>
      </c>
      <c r="E5401" s="2" t="s">
        <v>14</v>
      </c>
      <c r="F5401" s="2" t="s">
        <v>15</v>
      </c>
      <c r="G5401" s="2" t="s">
        <v>68</v>
      </c>
      <c r="H5401" s="4" t="s">
        <v>19</v>
      </c>
      <c r="I5401" s="5">
        <v>29</v>
      </c>
      <c r="J5401" s="6">
        <v>143</v>
      </c>
      <c r="K5401" s="7">
        <v>4147</v>
      </c>
      <c r="L5401" s="7">
        <v>2032.03</v>
      </c>
      <c r="M5401" s="8">
        <v>0.49</v>
      </c>
      <c r="N5401" s="2" t="s">
        <v>82</v>
      </c>
      <c r="O5401">
        <f t="shared" si="672"/>
        <v>2021</v>
      </c>
      <c r="P5401">
        <f t="shared" si="673"/>
        <v>2</v>
      </c>
      <c r="Q5401" t="str">
        <f t="shared" si="674"/>
        <v>févr</v>
      </c>
      <c r="R5401" t="str">
        <f t="shared" si="675"/>
        <v>New York</v>
      </c>
      <c r="S5401" t="str">
        <f t="shared" si="676"/>
        <v>2021-02</v>
      </c>
      <c r="T5401">
        <f>IF(AND(COUNTIF(Calculs!$Q$2:$Q$12,$O5401)&gt;0,COUNTIF(Calculs!$S$2:$S$12,$E5401)&gt;0,COUNTIF(Calculs!$U$2:$U$12,$H5401)&gt;0),1,0)</f>
        <v>1</v>
      </c>
      <c r="U5401">
        <f t="shared" si="677"/>
        <v>4147</v>
      </c>
      <c r="V5401">
        <f t="shared" si="678"/>
        <v>143</v>
      </c>
      <c r="W5401">
        <f t="shared" si="679"/>
        <v>2032.03</v>
      </c>
    </row>
    <row r="5402" spans="1:23" ht="15.75" customHeight="1" x14ac:dyDescent="0.3">
      <c r="A5402" s="2" t="s">
        <v>33</v>
      </c>
      <c r="B5402" s="2">
        <v>1185732</v>
      </c>
      <c r="C5402" s="3">
        <v>44239</v>
      </c>
      <c r="D5402" s="12" t="str" cm="1">
        <f t="array" ref="D5402">_xlfn.SWITCH(WEEKDAY(C5402,2), 1, "Lundi", 2, "Mardi", 3, "Mercredi", 4, "Jeudi", 5, "Vendredi", 6, "Samedi", 7, "Dimanche", "Erreur")</f>
        <v>Vendredi</v>
      </c>
      <c r="E5402" s="2" t="s">
        <v>30</v>
      </c>
      <c r="F5402" s="2" t="s">
        <v>69</v>
      </c>
      <c r="G5402" s="2" t="s">
        <v>70</v>
      </c>
      <c r="H5402" s="4" t="s">
        <v>20</v>
      </c>
      <c r="I5402" s="5">
        <v>32</v>
      </c>
      <c r="J5402" s="6">
        <v>123</v>
      </c>
      <c r="K5402" s="7">
        <v>3936</v>
      </c>
      <c r="L5402" s="7">
        <v>1889.28</v>
      </c>
      <c r="M5402" s="8">
        <v>0.48</v>
      </c>
      <c r="N5402" s="2" t="s">
        <v>82</v>
      </c>
      <c r="O5402">
        <f t="shared" si="672"/>
        <v>2021</v>
      </c>
      <c r="P5402">
        <f t="shared" si="673"/>
        <v>2</v>
      </c>
      <c r="Q5402" t="str">
        <f t="shared" si="674"/>
        <v>févr</v>
      </c>
      <c r="R5402" t="str">
        <f t="shared" si="675"/>
        <v>Wyoming</v>
      </c>
      <c r="S5402" t="str">
        <f t="shared" si="676"/>
        <v>2021-02</v>
      </c>
      <c r="T5402">
        <f>IF(AND(COUNTIF(Calculs!$Q$2:$Q$12,$O5402)&gt;0,COUNTIF(Calculs!$S$2:$S$12,$E5402)&gt;0,COUNTIF(Calculs!$U$2:$U$12,$H5402)&gt;0),1,0)</f>
        <v>1</v>
      </c>
      <c r="U5402">
        <f t="shared" si="677"/>
        <v>3936</v>
      </c>
      <c r="V5402">
        <f t="shared" si="678"/>
        <v>123</v>
      </c>
      <c r="W5402">
        <f t="shared" si="679"/>
        <v>1889.28</v>
      </c>
    </row>
    <row r="5403" spans="1:23" ht="15.75" customHeight="1" x14ac:dyDescent="0.3">
      <c r="A5403" s="2" t="s">
        <v>33</v>
      </c>
      <c r="B5403" s="2">
        <v>1185732</v>
      </c>
      <c r="C5403" s="3">
        <v>44239</v>
      </c>
      <c r="D5403" s="12" t="str" cm="1">
        <f t="array" ref="D5403">_xlfn.SWITCH(WEEKDAY(C5403,2), 1, "Lundi", 2, "Mardi", 3, "Mercredi", 4, "Jeudi", 5, "Vendredi", 6, "Samedi", 7, "Dimanche", "Erreur")</f>
        <v>Vendredi</v>
      </c>
      <c r="E5403" s="2" t="s">
        <v>30</v>
      </c>
      <c r="F5403" s="2" t="s">
        <v>69</v>
      </c>
      <c r="G5403" s="2" t="s">
        <v>70</v>
      </c>
      <c r="H5403" s="4" t="s">
        <v>21</v>
      </c>
      <c r="I5403" s="5">
        <v>47</v>
      </c>
      <c r="J5403" s="6">
        <v>145</v>
      </c>
      <c r="K5403" s="7">
        <v>6815</v>
      </c>
      <c r="L5403" s="7">
        <v>2794.1499999999996</v>
      </c>
      <c r="M5403" s="8">
        <v>0.41</v>
      </c>
      <c r="N5403" s="2" t="s">
        <v>82</v>
      </c>
      <c r="O5403">
        <f t="shared" si="672"/>
        <v>2021</v>
      </c>
      <c r="P5403">
        <f t="shared" si="673"/>
        <v>2</v>
      </c>
      <c r="Q5403" t="str">
        <f t="shared" si="674"/>
        <v>févr</v>
      </c>
      <c r="R5403" t="str">
        <f t="shared" si="675"/>
        <v>Wyoming</v>
      </c>
      <c r="S5403" t="str">
        <f t="shared" si="676"/>
        <v>2021-02</v>
      </c>
      <c r="T5403">
        <f>IF(AND(COUNTIF(Calculs!$Q$2:$Q$12,$O5403)&gt;0,COUNTIF(Calculs!$S$2:$S$12,$E5403)&gt;0,COUNTIF(Calculs!$U$2:$U$12,$H5403)&gt;0),1,0)</f>
        <v>1</v>
      </c>
      <c r="U5403">
        <f t="shared" si="677"/>
        <v>6815</v>
      </c>
      <c r="V5403">
        <f t="shared" si="678"/>
        <v>145</v>
      </c>
      <c r="W5403">
        <f t="shared" si="679"/>
        <v>2794.1499999999996</v>
      </c>
    </row>
    <row r="5404" spans="1:23" ht="15.75" customHeight="1" x14ac:dyDescent="0.3">
      <c r="A5404" s="2" t="s">
        <v>33</v>
      </c>
      <c r="B5404" s="2">
        <v>1185732</v>
      </c>
      <c r="C5404" s="3">
        <v>44239</v>
      </c>
      <c r="D5404" s="12" t="str" cm="1">
        <f t="array" ref="D5404">_xlfn.SWITCH(WEEKDAY(C5404,2), 1, "Lundi", 2, "Mardi", 3, "Mercredi", 4, "Jeudi", 5, "Vendredi", 6, "Samedi", 7, "Dimanche", "Erreur")</f>
        <v>Vendredi</v>
      </c>
      <c r="E5404" s="2" t="s">
        <v>30</v>
      </c>
      <c r="F5404" s="2" t="s">
        <v>69</v>
      </c>
      <c r="G5404" s="2" t="s">
        <v>70</v>
      </c>
      <c r="H5404" s="4" t="s">
        <v>22</v>
      </c>
      <c r="I5404" s="5">
        <v>38</v>
      </c>
      <c r="J5404" s="6">
        <v>174</v>
      </c>
      <c r="K5404" s="7">
        <v>6612</v>
      </c>
      <c r="L5404" s="7">
        <v>2578.6800000000003</v>
      </c>
      <c r="M5404" s="8">
        <v>0.39</v>
      </c>
      <c r="N5404" s="2" t="s">
        <v>82</v>
      </c>
      <c r="O5404">
        <f t="shared" si="672"/>
        <v>2021</v>
      </c>
      <c r="P5404">
        <f t="shared" si="673"/>
        <v>2</v>
      </c>
      <c r="Q5404" t="str">
        <f t="shared" si="674"/>
        <v>févr</v>
      </c>
      <c r="R5404" t="str">
        <f t="shared" si="675"/>
        <v>Wyoming</v>
      </c>
      <c r="S5404" t="str">
        <f t="shared" si="676"/>
        <v>2021-02</v>
      </c>
      <c r="T5404">
        <f>IF(AND(COUNTIF(Calculs!$Q$2:$Q$12,$O5404)&gt;0,COUNTIF(Calculs!$S$2:$S$12,$E5404)&gt;0,COUNTIF(Calculs!$U$2:$U$12,$H5404)&gt;0),1,0)</f>
        <v>1</v>
      </c>
      <c r="U5404">
        <f t="shared" si="677"/>
        <v>6612</v>
      </c>
      <c r="V5404">
        <f t="shared" si="678"/>
        <v>174</v>
      </c>
      <c r="W5404">
        <f t="shared" si="679"/>
        <v>2578.6800000000003</v>
      </c>
    </row>
    <row r="5405" spans="1:23" ht="15.75" customHeight="1" x14ac:dyDescent="0.3">
      <c r="A5405" s="2" t="s">
        <v>33</v>
      </c>
      <c r="B5405" s="2">
        <v>1185732</v>
      </c>
      <c r="C5405" s="3">
        <v>44265</v>
      </c>
      <c r="D5405" s="12" t="str" cm="1">
        <f t="array" ref="D5405">_xlfn.SWITCH(WEEKDAY(C5405,2), 1, "Lundi", 2, "Mardi", 3, "Mercredi", 4, "Jeudi", 5, "Vendredi", 6, "Samedi", 7, "Dimanche", "Erreur")</f>
        <v>Mercredi</v>
      </c>
      <c r="E5405" s="2" t="s">
        <v>30</v>
      </c>
      <c r="F5405" s="2" t="s">
        <v>69</v>
      </c>
      <c r="G5405" s="2" t="s">
        <v>70</v>
      </c>
      <c r="H5405" s="4" t="s">
        <v>16</v>
      </c>
      <c r="I5405" s="5">
        <v>38</v>
      </c>
      <c r="J5405" s="6">
        <v>246</v>
      </c>
      <c r="K5405" s="7">
        <v>9348</v>
      </c>
      <c r="L5405" s="7">
        <v>5608.8</v>
      </c>
      <c r="M5405" s="8">
        <v>0.6</v>
      </c>
      <c r="N5405" s="2" t="s">
        <v>82</v>
      </c>
      <c r="O5405">
        <f t="shared" si="672"/>
        <v>2021</v>
      </c>
      <c r="P5405">
        <f t="shared" si="673"/>
        <v>3</v>
      </c>
      <c r="Q5405" t="str">
        <f t="shared" si="674"/>
        <v>mars</v>
      </c>
      <c r="R5405" t="str">
        <f t="shared" si="675"/>
        <v>Wyoming</v>
      </c>
      <c r="S5405" t="str">
        <f t="shared" si="676"/>
        <v>2021-03</v>
      </c>
      <c r="T5405">
        <f>IF(AND(COUNTIF(Calculs!$Q$2:$Q$12,$O5405)&gt;0,COUNTIF(Calculs!$S$2:$S$12,$E5405)&gt;0,COUNTIF(Calculs!$U$2:$U$12,$H5405)&gt;0),1,0)</f>
        <v>1</v>
      </c>
      <c r="U5405">
        <f t="shared" si="677"/>
        <v>9348</v>
      </c>
      <c r="V5405">
        <f t="shared" si="678"/>
        <v>246</v>
      </c>
      <c r="W5405">
        <f t="shared" si="679"/>
        <v>5608.8</v>
      </c>
    </row>
    <row r="5406" spans="1:23" ht="15.75" customHeight="1" x14ac:dyDescent="0.3">
      <c r="A5406" s="2" t="s">
        <v>33</v>
      </c>
      <c r="B5406" s="2">
        <v>1185732</v>
      </c>
      <c r="C5406" s="3">
        <v>44265</v>
      </c>
      <c r="D5406" s="12" t="str" cm="1">
        <f t="array" ref="D5406">_xlfn.SWITCH(WEEKDAY(C5406,2), 1, "Lundi", 2, "Mardi", 3, "Mercredi", 4, "Jeudi", 5, "Vendredi", 6, "Samedi", 7, "Dimanche", "Erreur")</f>
        <v>Mercredi</v>
      </c>
      <c r="E5406" s="2" t="s">
        <v>30</v>
      </c>
      <c r="F5406" s="2" t="s">
        <v>69</v>
      </c>
      <c r="G5406" s="2" t="s">
        <v>70</v>
      </c>
      <c r="H5406" s="4" t="s">
        <v>18</v>
      </c>
      <c r="I5406" s="5">
        <v>37</v>
      </c>
      <c r="J5406" s="6">
        <v>131</v>
      </c>
      <c r="K5406" s="7">
        <v>4847</v>
      </c>
      <c r="L5406" s="7">
        <v>2132.6799999999998</v>
      </c>
      <c r="M5406" s="8">
        <v>0.44</v>
      </c>
      <c r="N5406" s="2" t="s">
        <v>82</v>
      </c>
      <c r="O5406">
        <f t="shared" si="672"/>
        <v>2021</v>
      </c>
      <c r="P5406">
        <f t="shared" si="673"/>
        <v>3</v>
      </c>
      <c r="Q5406" t="str">
        <f t="shared" si="674"/>
        <v>mars</v>
      </c>
      <c r="R5406" t="str">
        <f t="shared" si="675"/>
        <v>Wyoming</v>
      </c>
      <c r="S5406" t="str">
        <f t="shared" si="676"/>
        <v>2021-03</v>
      </c>
      <c r="T5406">
        <f>IF(AND(COUNTIF(Calculs!$Q$2:$Q$12,$O5406)&gt;0,COUNTIF(Calculs!$S$2:$S$12,$E5406)&gt;0,COUNTIF(Calculs!$U$2:$U$12,$H5406)&gt;0),1,0)</f>
        <v>1</v>
      </c>
      <c r="U5406">
        <f t="shared" si="677"/>
        <v>4847</v>
      </c>
      <c r="V5406">
        <f t="shared" si="678"/>
        <v>131</v>
      </c>
      <c r="W5406">
        <f t="shared" si="679"/>
        <v>2132.6799999999998</v>
      </c>
    </row>
    <row r="5407" spans="1:23" ht="15.75" customHeight="1" x14ac:dyDescent="0.3">
      <c r="A5407" s="2" t="s">
        <v>33</v>
      </c>
      <c r="B5407" s="2">
        <v>1185732</v>
      </c>
      <c r="C5407" s="3">
        <v>44265</v>
      </c>
      <c r="D5407" s="12" t="str" cm="1">
        <f t="array" ref="D5407">_xlfn.SWITCH(WEEKDAY(C5407,2), 1, "Lundi", 2, "Mardi", 3, "Mercredi", 4, "Jeudi", 5, "Vendredi", 6, "Samedi", 7, "Dimanche", "Erreur")</f>
        <v>Mercredi</v>
      </c>
      <c r="E5407" s="2" t="s">
        <v>30</v>
      </c>
      <c r="F5407" s="2" t="s">
        <v>69</v>
      </c>
      <c r="G5407" s="2" t="s">
        <v>70</v>
      </c>
      <c r="H5407" s="4" t="s">
        <v>19</v>
      </c>
      <c r="I5407" s="5">
        <v>27</v>
      </c>
      <c r="J5407" s="6">
        <v>149</v>
      </c>
      <c r="K5407" s="7">
        <v>4023</v>
      </c>
      <c r="L5407" s="7">
        <v>1810.35</v>
      </c>
      <c r="M5407" s="8">
        <v>0.44999999999999996</v>
      </c>
      <c r="N5407" s="2" t="s">
        <v>82</v>
      </c>
      <c r="O5407">
        <f t="shared" si="672"/>
        <v>2021</v>
      </c>
      <c r="P5407">
        <f t="shared" si="673"/>
        <v>3</v>
      </c>
      <c r="Q5407" t="str">
        <f t="shared" si="674"/>
        <v>mars</v>
      </c>
      <c r="R5407" t="str">
        <f t="shared" si="675"/>
        <v>Wyoming</v>
      </c>
      <c r="S5407" t="str">
        <f t="shared" si="676"/>
        <v>2021-03</v>
      </c>
      <c r="T5407">
        <f>IF(AND(COUNTIF(Calculs!$Q$2:$Q$12,$O5407)&gt;0,COUNTIF(Calculs!$S$2:$S$12,$E5407)&gt;0,COUNTIF(Calculs!$U$2:$U$12,$H5407)&gt;0),1,0)</f>
        <v>1</v>
      </c>
      <c r="U5407">
        <f t="shared" si="677"/>
        <v>4023</v>
      </c>
      <c r="V5407">
        <f t="shared" si="678"/>
        <v>149</v>
      </c>
      <c r="W5407">
        <f t="shared" si="679"/>
        <v>1810.35</v>
      </c>
    </row>
    <row r="5408" spans="1:23" ht="15.75" customHeight="1" x14ac:dyDescent="0.3">
      <c r="A5408" s="2" t="s">
        <v>33</v>
      </c>
      <c r="B5408" s="2">
        <v>1185732</v>
      </c>
      <c r="C5408" s="3">
        <v>44265</v>
      </c>
      <c r="D5408" s="12" t="str" cm="1">
        <f t="array" ref="D5408">_xlfn.SWITCH(WEEKDAY(C5408,2), 1, "Lundi", 2, "Mardi", 3, "Mercredi", 4, "Jeudi", 5, "Vendredi", 6, "Samedi", 7, "Dimanche", "Erreur")</f>
        <v>Mercredi</v>
      </c>
      <c r="E5408" s="2" t="s">
        <v>30</v>
      </c>
      <c r="F5408" s="2" t="s">
        <v>69</v>
      </c>
      <c r="G5408" s="2" t="s">
        <v>70</v>
      </c>
      <c r="H5408" s="4" t="s">
        <v>20</v>
      </c>
      <c r="I5408" s="5">
        <v>33</v>
      </c>
      <c r="J5408" s="6">
        <v>112</v>
      </c>
      <c r="K5408" s="7">
        <v>3696</v>
      </c>
      <c r="L5408" s="7">
        <v>1737.12</v>
      </c>
      <c r="M5408" s="8">
        <v>0.47</v>
      </c>
      <c r="N5408" s="2" t="s">
        <v>82</v>
      </c>
      <c r="O5408">
        <f t="shared" si="672"/>
        <v>2021</v>
      </c>
      <c r="P5408">
        <f t="shared" si="673"/>
        <v>3</v>
      </c>
      <c r="Q5408" t="str">
        <f t="shared" si="674"/>
        <v>mars</v>
      </c>
      <c r="R5408" t="str">
        <f t="shared" si="675"/>
        <v>Wyoming</v>
      </c>
      <c r="S5408" t="str">
        <f t="shared" si="676"/>
        <v>2021-03</v>
      </c>
      <c r="T5408">
        <f>IF(AND(COUNTIF(Calculs!$Q$2:$Q$12,$O5408)&gt;0,COUNTIF(Calculs!$S$2:$S$12,$E5408)&gt;0,COUNTIF(Calculs!$U$2:$U$12,$H5408)&gt;0),1,0)</f>
        <v>1</v>
      </c>
      <c r="U5408">
        <f t="shared" si="677"/>
        <v>3696</v>
      </c>
      <c r="V5408">
        <f t="shared" si="678"/>
        <v>112</v>
      </c>
      <c r="W5408">
        <f t="shared" si="679"/>
        <v>1737.12</v>
      </c>
    </row>
    <row r="5409" spans="1:23" ht="15.75" customHeight="1" x14ac:dyDescent="0.3">
      <c r="A5409" s="2" t="s">
        <v>33</v>
      </c>
      <c r="B5409" s="2">
        <v>1185732</v>
      </c>
      <c r="C5409" s="3">
        <v>44265</v>
      </c>
      <c r="D5409" s="12" t="str" cm="1">
        <f t="array" ref="D5409">_xlfn.SWITCH(WEEKDAY(C5409,2), 1, "Lundi", 2, "Mardi", 3, "Mercredi", 4, "Jeudi", 5, "Vendredi", 6, "Samedi", 7, "Dimanche", "Erreur")</f>
        <v>Mercredi</v>
      </c>
      <c r="E5409" s="2" t="s">
        <v>30</v>
      </c>
      <c r="F5409" s="2" t="s">
        <v>69</v>
      </c>
      <c r="G5409" s="2" t="s">
        <v>70</v>
      </c>
      <c r="H5409" s="4" t="s">
        <v>21</v>
      </c>
      <c r="I5409" s="5">
        <v>47</v>
      </c>
      <c r="J5409" s="6">
        <v>126</v>
      </c>
      <c r="K5409" s="7">
        <v>5922</v>
      </c>
      <c r="L5409" s="7">
        <v>2664.8999999999996</v>
      </c>
      <c r="M5409" s="8">
        <v>0.44999999999999996</v>
      </c>
      <c r="N5409" s="2" t="s">
        <v>82</v>
      </c>
      <c r="O5409">
        <f t="shared" si="672"/>
        <v>2021</v>
      </c>
      <c r="P5409">
        <f t="shared" si="673"/>
        <v>3</v>
      </c>
      <c r="Q5409" t="str">
        <f t="shared" si="674"/>
        <v>mars</v>
      </c>
      <c r="R5409" t="str">
        <f t="shared" si="675"/>
        <v>Wyoming</v>
      </c>
      <c r="S5409" t="str">
        <f t="shared" si="676"/>
        <v>2021-03</v>
      </c>
      <c r="T5409">
        <f>IF(AND(COUNTIF(Calculs!$Q$2:$Q$12,$O5409)&gt;0,COUNTIF(Calculs!$S$2:$S$12,$E5409)&gt;0,COUNTIF(Calculs!$U$2:$U$12,$H5409)&gt;0),1,0)</f>
        <v>1</v>
      </c>
      <c r="U5409">
        <f t="shared" si="677"/>
        <v>5922</v>
      </c>
      <c r="V5409">
        <f t="shared" si="678"/>
        <v>126</v>
      </c>
      <c r="W5409">
        <f t="shared" si="679"/>
        <v>2664.8999999999996</v>
      </c>
    </row>
    <row r="5410" spans="1:23" ht="15.75" customHeight="1" x14ac:dyDescent="0.3">
      <c r="A5410" s="2" t="s">
        <v>33</v>
      </c>
      <c r="B5410" s="2">
        <v>1185732</v>
      </c>
      <c r="C5410" s="3">
        <v>44265</v>
      </c>
      <c r="D5410" s="12" t="str" cm="1">
        <f t="array" ref="D5410">_xlfn.SWITCH(WEEKDAY(C5410,2), 1, "Lundi", 2, "Mardi", 3, "Mercredi", 4, "Jeudi", 5, "Vendredi", 6, "Samedi", 7, "Dimanche", "Erreur")</f>
        <v>Mercredi</v>
      </c>
      <c r="E5410" s="2" t="s">
        <v>30</v>
      </c>
      <c r="F5410" s="2" t="s">
        <v>69</v>
      </c>
      <c r="G5410" s="2" t="s">
        <v>70</v>
      </c>
      <c r="H5410" s="4" t="s">
        <v>22</v>
      </c>
      <c r="I5410" s="5">
        <v>37</v>
      </c>
      <c r="J5410" s="6">
        <v>165</v>
      </c>
      <c r="K5410" s="7">
        <v>6105</v>
      </c>
      <c r="L5410" s="7">
        <v>2258.85</v>
      </c>
      <c r="M5410" s="8">
        <v>0.37</v>
      </c>
      <c r="N5410" s="2" t="s">
        <v>82</v>
      </c>
      <c r="O5410">
        <f t="shared" si="672"/>
        <v>2021</v>
      </c>
      <c r="P5410">
        <f t="shared" si="673"/>
        <v>3</v>
      </c>
      <c r="Q5410" t="str">
        <f t="shared" si="674"/>
        <v>mars</v>
      </c>
      <c r="R5410" t="str">
        <f t="shared" si="675"/>
        <v>Wyoming</v>
      </c>
      <c r="S5410" t="str">
        <f t="shared" si="676"/>
        <v>2021-03</v>
      </c>
      <c r="T5410">
        <f>IF(AND(COUNTIF(Calculs!$Q$2:$Q$12,$O5410)&gt;0,COUNTIF(Calculs!$S$2:$S$12,$E5410)&gt;0,COUNTIF(Calculs!$U$2:$U$12,$H5410)&gt;0),1,0)</f>
        <v>1</v>
      </c>
      <c r="U5410">
        <f t="shared" si="677"/>
        <v>6105</v>
      </c>
      <c r="V5410">
        <f t="shared" si="678"/>
        <v>165</v>
      </c>
      <c r="W5410">
        <f t="shared" si="679"/>
        <v>2258.85</v>
      </c>
    </row>
    <row r="5411" spans="1:23" ht="15.75" customHeight="1" x14ac:dyDescent="0.3">
      <c r="A5411" s="2" t="s">
        <v>33</v>
      </c>
      <c r="B5411" s="2">
        <v>1185732</v>
      </c>
      <c r="C5411" s="3">
        <v>44297</v>
      </c>
      <c r="D5411" s="12" t="str" cm="1">
        <f t="array" ref="D5411">_xlfn.SWITCH(WEEKDAY(C5411,2), 1, "Lundi", 2, "Mardi", 3, "Mercredi", 4, "Jeudi", 5, "Vendredi", 6, "Samedi", 7, "Dimanche", "Erreur")</f>
        <v>Dimanche</v>
      </c>
      <c r="E5411" s="2" t="s">
        <v>30</v>
      </c>
      <c r="F5411" s="2" t="s">
        <v>69</v>
      </c>
      <c r="G5411" s="2" t="s">
        <v>70</v>
      </c>
      <c r="H5411" s="4" t="s">
        <v>16</v>
      </c>
      <c r="I5411" s="5">
        <v>39</v>
      </c>
      <c r="J5411" s="6">
        <v>208</v>
      </c>
      <c r="K5411" s="7">
        <v>8112</v>
      </c>
      <c r="L5411" s="7">
        <v>5029.4399999999996</v>
      </c>
      <c r="M5411" s="8">
        <v>0.62</v>
      </c>
      <c r="N5411" s="2" t="s">
        <v>82</v>
      </c>
      <c r="O5411">
        <f t="shared" si="672"/>
        <v>2021</v>
      </c>
      <c r="P5411">
        <f t="shared" si="673"/>
        <v>4</v>
      </c>
      <c r="Q5411" t="str">
        <f t="shared" si="674"/>
        <v>avr</v>
      </c>
      <c r="R5411" t="str">
        <f t="shared" si="675"/>
        <v>Wyoming</v>
      </c>
      <c r="S5411" t="str">
        <f t="shared" si="676"/>
        <v>2021-04</v>
      </c>
      <c r="T5411">
        <f>IF(AND(COUNTIF(Calculs!$Q$2:$Q$12,$O5411)&gt;0,COUNTIF(Calculs!$S$2:$S$12,$E5411)&gt;0,COUNTIF(Calculs!$U$2:$U$12,$H5411)&gt;0),1,0)</f>
        <v>1</v>
      </c>
      <c r="U5411">
        <f t="shared" si="677"/>
        <v>8112</v>
      </c>
      <c r="V5411">
        <f t="shared" si="678"/>
        <v>208</v>
      </c>
      <c r="W5411">
        <f t="shared" si="679"/>
        <v>5029.4399999999996</v>
      </c>
    </row>
    <row r="5412" spans="1:23" ht="15.75" customHeight="1" x14ac:dyDescent="0.3">
      <c r="A5412" s="2" t="s">
        <v>33</v>
      </c>
      <c r="B5412" s="2">
        <v>1185732</v>
      </c>
      <c r="C5412" s="3">
        <v>44297</v>
      </c>
      <c r="D5412" s="12" t="str" cm="1">
        <f t="array" ref="D5412">_xlfn.SWITCH(WEEKDAY(C5412,2), 1, "Lundi", 2, "Mardi", 3, "Mercredi", 4, "Jeudi", 5, "Vendredi", 6, "Samedi", 7, "Dimanche", "Erreur")</f>
        <v>Dimanche</v>
      </c>
      <c r="E5412" s="2" t="s">
        <v>30</v>
      </c>
      <c r="F5412" s="2" t="s">
        <v>69</v>
      </c>
      <c r="G5412" s="2" t="s">
        <v>70</v>
      </c>
      <c r="H5412" s="4" t="s">
        <v>18</v>
      </c>
      <c r="I5412" s="5">
        <v>39</v>
      </c>
      <c r="J5412" s="6">
        <v>140</v>
      </c>
      <c r="K5412" s="7">
        <v>5460</v>
      </c>
      <c r="L5412" s="7">
        <v>2456.9999999999995</v>
      </c>
      <c r="M5412" s="8">
        <v>0.44999999999999996</v>
      </c>
      <c r="N5412" s="2" t="s">
        <v>82</v>
      </c>
      <c r="O5412">
        <f t="shared" si="672"/>
        <v>2021</v>
      </c>
      <c r="P5412">
        <f t="shared" si="673"/>
        <v>4</v>
      </c>
      <c r="Q5412" t="str">
        <f t="shared" si="674"/>
        <v>avr</v>
      </c>
      <c r="R5412" t="str">
        <f t="shared" si="675"/>
        <v>Wyoming</v>
      </c>
      <c r="S5412" t="str">
        <f t="shared" si="676"/>
        <v>2021-04</v>
      </c>
      <c r="T5412">
        <f>IF(AND(COUNTIF(Calculs!$Q$2:$Q$12,$O5412)&gt;0,COUNTIF(Calculs!$S$2:$S$12,$E5412)&gt;0,COUNTIF(Calculs!$U$2:$U$12,$H5412)&gt;0),1,0)</f>
        <v>1</v>
      </c>
      <c r="U5412">
        <f t="shared" si="677"/>
        <v>5460</v>
      </c>
      <c r="V5412">
        <f t="shared" si="678"/>
        <v>140</v>
      </c>
      <c r="W5412">
        <f t="shared" si="679"/>
        <v>2456.9999999999995</v>
      </c>
    </row>
    <row r="5413" spans="1:23" ht="15.75" customHeight="1" x14ac:dyDescent="0.3">
      <c r="A5413" s="2" t="s">
        <v>33</v>
      </c>
      <c r="B5413" s="2">
        <v>1185732</v>
      </c>
      <c r="C5413" s="3">
        <v>44297</v>
      </c>
      <c r="D5413" s="12" t="str" cm="1">
        <f t="array" ref="D5413">_xlfn.SWITCH(WEEKDAY(C5413,2), 1, "Lundi", 2, "Mardi", 3, "Mercredi", 4, "Jeudi", 5, "Vendredi", 6, "Samedi", 7, "Dimanche", "Erreur")</f>
        <v>Dimanche</v>
      </c>
      <c r="E5413" s="2" t="s">
        <v>30</v>
      </c>
      <c r="F5413" s="2" t="s">
        <v>69</v>
      </c>
      <c r="G5413" s="2" t="s">
        <v>70</v>
      </c>
      <c r="H5413" s="4" t="s">
        <v>19</v>
      </c>
      <c r="I5413" s="5">
        <v>28</v>
      </c>
      <c r="J5413" s="6">
        <v>145</v>
      </c>
      <c r="K5413" s="7">
        <v>4060</v>
      </c>
      <c r="L5413" s="7">
        <v>1867.6</v>
      </c>
      <c r="M5413" s="8">
        <v>0.45999999999999996</v>
      </c>
      <c r="N5413" s="2" t="s">
        <v>82</v>
      </c>
      <c r="O5413">
        <f t="shared" si="672"/>
        <v>2021</v>
      </c>
      <c r="P5413">
        <f t="shared" si="673"/>
        <v>4</v>
      </c>
      <c r="Q5413" t="str">
        <f t="shared" si="674"/>
        <v>avr</v>
      </c>
      <c r="R5413" t="str">
        <f t="shared" si="675"/>
        <v>Wyoming</v>
      </c>
      <c r="S5413" t="str">
        <f t="shared" si="676"/>
        <v>2021-04</v>
      </c>
      <c r="T5413">
        <f>IF(AND(COUNTIF(Calculs!$Q$2:$Q$12,$O5413)&gt;0,COUNTIF(Calculs!$S$2:$S$12,$E5413)&gt;0,COUNTIF(Calculs!$U$2:$U$12,$H5413)&gt;0),1,0)</f>
        <v>1</v>
      </c>
      <c r="U5413">
        <f t="shared" si="677"/>
        <v>4060</v>
      </c>
      <c r="V5413">
        <f t="shared" si="678"/>
        <v>145</v>
      </c>
      <c r="W5413">
        <f t="shared" si="679"/>
        <v>1867.6</v>
      </c>
    </row>
    <row r="5414" spans="1:23" ht="15.75" customHeight="1" x14ac:dyDescent="0.3">
      <c r="A5414" s="2" t="s">
        <v>33</v>
      </c>
      <c r="B5414" s="2">
        <v>1185732</v>
      </c>
      <c r="C5414" s="3">
        <v>44297</v>
      </c>
      <c r="D5414" s="12" t="str" cm="1">
        <f t="array" ref="D5414">_xlfn.SWITCH(WEEKDAY(C5414,2), 1, "Lundi", 2, "Mardi", 3, "Mercredi", 4, "Jeudi", 5, "Vendredi", 6, "Samedi", 7, "Dimanche", "Erreur")</f>
        <v>Dimanche</v>
      </c>
      <c r="E5414" s="2" t="s">
        <v>30</v>
      </c>
      <c r="F5414" s="2" t="s">
        <v>69</v>
      </c>
      <c r="G5414" s="2" t="s">
        <v>70</v>
      </c>
      <c r="H5414" s="4" t="s">
        <v>20</v>
      </c>
      <c r="I5414" s="5">
        <v>33</v>
      </c>
      <c r="J5414" s="6">
        <v>119</v>
      </c>
      <c r="K5414" s="7">
        <v>3927</v>
      </c>
      <c r="L5414" s="7">
        <v>1845.6899999999998</v>
      </c>
      <c r="M5414" s="8">
        <v>0.47</v>
      </c>
      <c r="N5414" s="2" t="s">
        <v>82</v>
      </c>
      <c r="O5414">
        <f t="shared" si="672"/>
        <v>2021</v>
      </c>
      <c r="P5414">
        <f t="shared" si="673"/>
        <v>4</v>
      </c>
      <c r="Q5414" t="str">
        <f t="shared" si="674"/>
        <v>avr</v>
      </c>
      <c r="R5414" t="str">
        <f t="shared" si="675"/>
        <v>Wyoming</v>
      </c>
      <c r="S5414" t="str">
        <f t="shared" si="676"/>
        <v>2021-04</v>
      </c>
      <c r="T5414">
        <f>IF(AND(COUNTIF(Calculs!$Q$2:$Q$12,$O5414)&gt;0,COUNTIF(Calculs!$S$2:$S$12,$E5414)&gt;0,COUNTIF(Calculs!$U$2:$U$12,$H5414)&gt;0),1,0)</f>
        <v>1</v>
      </c>
      <c r="U5414">
        <f t="shared" si="677"/>
        <v>3927</v>
      </c>
      <c r="V5414">
        <f t="shared" si="678"/>
        <v>119</v>
      </c>
      <c r="W5414">
        <f t="shared" si="679"/>
        <v>1845.6899999999998</v>
      </c>
    </row>
    <row r="5415" spans="1:23" ht="15.75" customHeight="1" x14ac:dyDescent="0.3">
      <c r="A5415" s="2" t="s">
        <v>33</v>
      </c>
      <c r="B5415" s="2">
        <v>1185732</v>
      </c>
      <c r="C5415" s="3">
        <v>44297</v>
      </c>
      <c r="D5415" s="12" t="str" cm="1">
        <f t="array" ref="D5415">_xlfn.SWITCH(WEEKDAY(C5415,2), 1, "Lundi", 2, "Mardi", 3, "Mercredi", 4, "Jeudi", 5, "Vendredi", 6, "Samedi", 7, "Dimanche", "Erreur")</f>
        <v>Dimanche</v>
      </c>
      <c r="E5415" s="2" t="s">
        <v>30</v>
      </c>
      <c r="F5415" s="2" t="s">
        <v>69</v>
      </c>
      <c r="G5415" s="2" t="s">
        <v>70</v>
      </c>
      <c r="H5415" s="4" t="s">
        <v>21</v>
      </c>
      <c r="I5415" s="5">
        <v>47</v>
      </c>
      <c r="J5415" s="6">
        <v>106</v>
      </c>
      <c r="K5415" s="7">
        <v>4982</v>
      </c>
      <c r="L5415" s="7">
        <v>2092.44</v>
      </c>
      <c r="M5415" s="8">
        <v>0.42</v>
      </c>
      <c r="N5415" s="2" t="s">
        <v>82</v>
      </c>
      <c r="O5415">
        <f t="shared" si="672"/>
        <v>2021</v>
      </c>
      <c r="P5415">
        <f t="shared" si="673"/>
        <v>4</v>
      </c>
      <c r="Q5415" t="str">
        <f t="shared" si="674"/>
        <v>avr</v>
      </c>
      <c r="R5415" t="str">
        <f t="shared" si="675"/>
        <v>Wyoming</v>
      </c>
      <c r="S5415" t="str">
        <f t="shared" si="676"/>
        <v>2021-04</v>
      </c>
      <c r="T5415">
        <f>IF(AND(COUNTIF(Calculs!$Q$2:$Q$12,$O5415)&gt;0,COUNTIF(Calculs!$S$2:$S$12,$E5415)&gt;0,COUNTIF(Calculs!$U$2:$U$12,$H5415)&gt;0),1,0)</f>
        <v>1</v>
      </c>
      <c r="U5415">
        <f t="shared" si="677"/>
        <v>4982</v>
      </c>
      <c r="V5415">
        <f t="shared" si="678"/>
        <v>106</v>
      </c>
      <c r="W5415">
        <f t="shared" si="679"/>
        <v>2092.44</v>
      </c>
    </row>
    <row r="5416" spans="1:23" ht="15.75" customHeight="1" x14ac:dyDescent="0.3">
      <c r="A5416" s="2" t="s">
        <v>33</v>
      </c>
      <c r="B5416" s="2">
        <v>1185732</v>
      </c>
      <c r="C5416" s="3">
        <v>44297</v>
      </c>
      <c r="D5416" s="12" t="str" cm="1">
        <f t="array" ref="D5416">_xlfn.SWITCH(WEEKDAY(C5416,2), 1, "Lundi", 2, "Mardi", 3, "Mercredi", 4, "Jeudi", 5, "Vendredi", 6, "Samedi", 7, "Dimanche", "Erreur")</f>
        <v>Dimanche</v>
      </c>
      <c r="E5416" s="2" t="s">
        <v>30</v>
      </c>
      <c r="F5416" s="2" t="s">
        <v>69</v>
      </c>
      <c r="G5416" s="2" t="s">
        <v>70</v>
      </c>
      <c r="H5416" s="4" t="s">
        <v>22</v>
      </c>
      <c r="I5416" s="5">
        <v>36</v>
      </c>
      <c r="J5416" s="6">
        <v>149</v>
      </c>
      <c r="K5416" s="7">
        <v>5364</v>
      </c>
      <c r="L5416" s="7">
        <v>1877.3999999999999</v>
      </c>
      <c r="M5416" s="8">
        <v>0.35</v>
      </c>
      <c r="N5416" s="2" t="s">
        <v>82</v>
      </c>
      <c r="O5416">
        <f t="shared" si="672"/>
        <v>2021</v>
      </c>
      <c r="P5416">
        <f t="shared" si="673"/>
        <v>4</v>
      </c>
      <c r="Q5416" t="str">
        <f t="shared" si="674"/>
        <v>avr</v>
      </c>
      <c r="R5416" t="str">
        <f t="shared" si="675"/>
        <v>Wyoming</v>
      </c>
      <c r="S5416" t="str">
        <f t="shared" si="676"/>
        <v>2021-04</v>
      </c>
      <c r="T5416">
        <f>IF(AND(COUNTIF(Calculs!$Q$2:$Q$12,$O5416)&gt;0,COUNTIF(Calculs!$S$2:$S$12,$E5416)&gt;0,COUNTIF(Calculs!$U$2:$U$12,$H5416)&gt;0),1,0)</f>
        <v>1</v>
      </c>
      <c r="U5416">
        <f t="shared" si="677"/>
        <v>5364</v>
      </c>
      <c r="V5416">
        <f t="shared" si="678"/>
        <v>149</v>
      </c>
      <c r="W5416">
        <f t="shared" si="679"/>
        <v>1877.3999999999999</v>
      </c>
    </row>
    <row r="5417" spans="1:23" ht="15.75" customHeight="1" x14ac:dyDescent="0.3">
      <c r="A5417" s="2" t="s">
        <v>33</v>
      </c>
      <c r="B5417" s="2">
        <v>1185732</v>
      </c>
      <c r="C5417" s="3">
        <v>44326</v>
      </c>
      <c r="D5417" s="12" t="str" cm="1">
        <f t="array" ref="D5417">_xlfn.SWITCH(WEEKDAY(C5417,2), 1, "Lundi", 2, "Mardi", 3, "Mercredi", 4, "Jeudi", 5, "Vendredi", 6, "Samedi", 7, "Dimanche", "Erreur")</f>
        <v>Lundi</v>
      </c>
      <c r="E5417" s="2" t="s">
        <v>30</v>
      </c>
      <c r="F5417" s="2" t="s">
        <v>69</v>
      </c>
      <c r="G5417" s="2" t="s">
        <v>70</v>
      </c>
      <c r="H5417" s="4" t="s">
        <v>16</v>
      </c>
      <c r="I5417" s="5">
        <v>45</v>
      </c>
      <c r="J5417" s="6">
        <v>246</v>
      </c>
      <c r="K5417" s="7">
        <v>11070</v>
      </c>
      <c r="L5417" s="7">
        <v>7195.5</v>
      </c>
      <c r="M5417" s="8">
        <v>0.65</v>
      </c>
      <c r="N5417" s="2" t="s">
        <v>82</v>
      </c>
      <c r="O5417">
        <f t="shared" si="672"/>
        <v>2021</v>
      </c>
      <c r="P5417">
        <f t="shared" si="673"/>
        <v>5</v>
      </c>
      <c r="Q5417" t="str">
        <f t="shared" si="674"/>
        <v>mai</v>
      </c>
      <c r="R5417" t="str">
        <f t="shared" si="675"/>
        <v>Wyoming</v>
      </c>
      <c r="S5417" t="str">
        <f t="shared" si="676"/>
        <v>2021-05</v>
      </c>
      <c r="T5417">
        <f>IF(AND(COUNTIF(Calculs!$Q$2:$Q$12,$O5417)&gt;0,COUNTIF(Calculs!$S$2:$S$12,$E5417)&gt;0,COUNTIF(Calculs!$U$2:$U$12,$H5417)&gt;0),1,0)</f>
        <v>1</v>
      </c>
      <c r="U5417">
        <f t="shared" si="677"/>
        <v>11070</v>
      </c>
      <c r="V5417">
        <f t="shared" si="678"/>
        <v>246</v>
      </c>
      <c r="W5417">
        <f t="shared" si="679"/>
        <v>7195.5</v>
      </c>
    </row>
    <row r="5418" spans="1:23" ht="15.75" customHeight="1" x14ac:dyDescent="0.3">
      <c r="A5418" s="2" t="s">
        <v>33</v>
      </c>
      <c r="B5418" s="2">
        <v>1185732</v>
      </c>
      <c r="C5418" s="3">
        <v>44326</v>
      </c>
      <c r="D5418" s="12" t="str" cm="1">
        <f t="array" ref="D5418">_xlfn.SWITCH(WEEKDAY(C5418,2), 1, "Lundi", 2, "Mardi", 3, "Mercredi", 4, "Jeudi", 5, "Vendredi", 6, "Samedi", 7, "Dimanche", "Erreur")</f>
        <v>Lundi</v>
      </c>
      <c r="E5418" s="2" t="s">
        <v>30</v>
      </c>
      <c r="F5418" s="2" t="s">
        <v>69</v>
      </c>
      <c r="G5418" s="2" t="s">
        <v>70</v>
      </c>
      <c r="H5418" s="4" t="s">
        <v>18</v>
      </c>
      <c r="I5418" s="5">
        <v>41</v>
      </c>
      <c r="J5418" s="6">
        <v>152</v>
      </c>
      <c r="K5418" s="7">
        <v>6232</v>
      </c>
      <c r="L5418" s="7">
        <v>2492.8000000000002</v>
      </c>
      <c r="M5418" s="8">
        <v>0.4</v>
      </c>
      <c r="N5418" s="2" t="s">
        <v>82</v>
      </c>
      <c r="O5418">
        <f t="shared" si="672"/>
        <v>2021</v>
      </c>
      <c r="P5418">
        <f t="shared" si="673"/>
        <v>5</v>
      </c>
      <c r="Q5418" t="str">
        <f t="shared" si="674"/>
        <v>mai</v>
      </c>
      <c r="R5418" t="str">
        <f t="shared" si="675"/>
        <v>Wyoming</v>
      </c>
      <c r="S5418" t="str">
        <f t="shared" si="676"/>
        <v>2021-05</v>
      </c>
      <c r="T5418">
        <f>IF(AND(COUNTIF(Calculs!$Q$2:$Q$12,$O5418)&gt;0,COUNTIF(Calculs!$S$2:$S$12,$E5418)&gt;0,COUNTIF(Calculs!$U$2:$U$12,$H5418)&gt;0),1,0)</f>
        <v>1</v>
      </c>
      <c r="U5418">
        <f t="shared" si="677"/>
        <v>6232</v>
      </c>
      <c r="V5418">
        <f t="shared" si="678"/>
        <v>152</v>
      </c>
      <c r="W5418">
        <f t="shared" si="679"/>
        <v>2492.8000000000002</v>
      </c>
    </row>
    <row r="5419" spans="1:23" ht="15.75" customHeight="1" x14ac:dyDescent="0.3">
      <c r="A5419" s="2" t="s">
        <v>33</v>
      </c>
      <c r="B5419" s="2">
        <v>1185732</v>
      </c>
      <c r="C5419" s="3">
        <v>44326</v>
      </c>
      <c r="D5419" s="12" t="str" cm="1">
        <f t="array" ref="D5419">_xlfn.SWITCH(WEEKDAY(C5419,2), 1, "Lundi", 2, "Mardi", 3, "Mercredi", 4, "Jeudi", 5, "Vendredi", 6, "Samedi", 7, "Dimanche", "Erreur")</f>
        <v>Lundi</v>
      </c>
      <c r="E5419" s="2" t="s">
        <v>30</v>
      </c>
      <c r="F5419" s="2" t="s">
        <v>69</v>
      </c>
      <c r="G5419" s="2" t="s">
        <v>70</v>
      </c>
      <c r="H5419" s="4" t="s">
        <v>19</v>
      </c>
      <c r="I5419" s="5">
        <v>39</v>
      </c>
      <c r="J5419" s="6">
        <v>145</v>
      </c>
      <c r="K5419" s="7">
        <v>5655</v>
      </c>
      <c r="L5419" s="7">
        <v>2770.95</v>
      </c>
      <c r="M5419" s="8">
        <v>0.49</v>
      </c>
      <c r="N5419" s="2" t="s">
        <v>82</v>
      </c>
      <c r="O5419">
        <f t="shared" si="672"/>
        <v>2021</v>
      </c>
      <c r="P5419">
        <f t="shared" si="673"/>
        <v>5</v>
      </c>
      <c r="Q5419" t="str">
        <f t="shared" si="674"/>
        <v>mai</v>
      </c>
      <c r="R5419" t="str">
        <f t="shared" si="675"/>
        <v>Wyoming</v>
      </c>
      <c r="S5419" t="str">
        <f t="shared" si="676"/>
        <v>2021-05</v>
      </c>
      <c r="T5419">
        <f>IF(AND(COUNTIF(Calculs!$Q$2:$Q$12,$O5419)&gt;0,COUNTIF(Calculs!$S$2:$S$12,$E5419)&gt;0,COUNTIF(Calculs!$U$2:$U$12,$H5419)&gt;0),1,0)</f>
        <v>1</v>
      </c>
      <c r="U5419">
        <f t="shared" si="677"/>
        <v>5655</v>
      </c>
      <c r="V5419">
        <f t="shared" si="678"/>
        <v>145</v>
      </c>
      <c r="W5419">
        <f t="shared" si="679"/>
        <v>2770.95</v>
      </c>
    </row>
    <row r="5420" spans="1:23" ht="15.75" customHeight="1" x14ac:dyDescent="0.3">
      <c r="A5420" s="2" t="s">
        <v>33</v>
      </c>
      <c r="B5420" s="2">
        <v>1185732</v>
      </c>
      <c r="C5420" s="3">
        <v>44326</v>
      </c>
      <c r="D5420" s="12" t="str" cm="1">
        <f t="array" ref="D5420">_xlfn.SWITCH(WEEKDAY(C5420,2), 1, "Lundi", 2, "Mardi", 3, "Mercredi", 4, "Jeudi", 5, "Vendredi", 6, "Samedi", 7, "Dimanche", "Erreur")</f>
        <v>Lundi</v>
      </c>
      <c r="E5420" s="2" t="s">
        <v>30</v>
      </c>
      <c r="F5420" s="2" t="s">
        <v>69</v>
      </c>
      <c r="G5420" s="2" t="s">
        <v>70</v>
      </c>
      <c r="H5420" s="4" t="s">
        <v>20</v>
      </c>
      <c r="I5420" s="5">
        <v>39</v>
      </c>
      <c r="J5420" s="6">
        <v>131</v>
      </c>
      <c r="K5420" s="7">
        <v>5109</v>
      </c>
      <c r="L5420" s="7">
        <v>2554.5</v>
      </c>
      <c r="M5420" s="8">
        <v>0.5</v>
      </c>
      <c r="N5420" s="2" t="s">
        <v>82</v>
      </c>
      <c r="O5420">
        <f t="shared" si="672"/>
        <v>2021</v>
      </c>
      <c r="P5420">
        <f t="shared" si="673"/>
        <v>5</v>
      </c>
      <c r="Q5420" t="str">
        <f t="shared" si="674"/>
        <v>mai</v>
      </c>
      <c r="R5420" t="str">
        <f t="shared" si="675"/>
        <v>Wyoming</v>
      </c>
      <c r="S5420" t="str">
        <f t="shared" si="676"/>
        <v>2021-05</v>
      </c>
      <c r="T5420">
        <f>IF(AND(COUNTIF(Calculs!$Q$2:$Q$12,$O5420)&gt;0,COUNTIF(Calculs!$S$2:$S$12,$E5420)&gt;0,COUNTIF(Calculs!$U$2:$U$12,$H5420)&gt;0),1,0)</f>
        <v>1</v>
      </c>
      <c r="U5420">
        <f t="shared" si="677"/>
        <v>5109</v>
      </c>
      <c r="V5420">
        <f t="shared" si="678"/>
        <v>131</v>
      </c>
      <c r="W5420">
        <f t="shared" si="679"/>
        <v>2554.5</v>
      </c>
    </row>
    <row r="5421" spans="1:23" ht="15.75" customHeight="1" x14ac:dyDescent="0.3">
      <c r="A5421" s="2" t="s">
        <v>33</v>
      </c>
      <c r="B5421" s="2">
        <v>1185732</v>
      </c>
      <c r="C5421" s="3">
        <v>44326</v>
      </c>
      <c r="D5421" s="12" t="str" cm="1">
        <f t="array" ref="D5421">_xlfn.SWITCH(WEEKDAY(C5421,2), 1, "Lundi", 2, "Mardi", 3, "Mercredi", 4, "Jeudi", 5, "Vendredi", 6, "Samedi", 7, "Dimanche", "Erreur")</f>
        <v>Lundi</v>
      </c>
      <c r="E5421" s="2" t="s">
        <v>30</v>
      </c>
      <c r="F5421" s="2" t="s">
        <v>69</v>
      </c>
      <c r="G5421" s="2" t="s">
        <v>70</v>
      </c>
      <c r="H5421" s="4" t="s">
        <v>21</v>
      </c>
      <c r="I5421" s="5">
        <v>45</v>
      </c>
      <c r="J5421" s="6">
        <v>133</v>
      </c>
      <c r="K5421" s="7">
        <v>5985</v>
      </c>
      <c r="L5421" s="7">
        <v>2513.6999999999998</v>
      </c>
      <c r="M5421" s="8">
        <v>0.42</v>
      </c>
      <c r="N5421" s="2" t="s">
        <v>82</v>
      </c>
      <c r="O5421">
        <f t="shared" si="672"/>
        <v>2021</v>
      </c>
      <c r="P5421">
        <f t="shared" si="673"/>
        <v>5</v>
      </c>
      <c r="Q5421" t="str">
        <f t="shared" si="674"/>
        <v>mai</v>
      </c>
      <c r="R5421" t="str">
        <f t="shared" si="675"/>
        <v>Wyoming</v>
      </c>
      <c r="S5421" t="str">
        <f t="shared" si="676"/>
        <v>2021-05</v>
      </c>
      <c r="T5421">
        <f>IF(AND(COUNTIF(Calculs!$Q$2:$Q$12,$O5421)&gt;0,COUNTIF(Calculs!$S$2:$S$12,$E5421)&gt;0,COUNTIF(Calculs!$U$2:$U$12,$H5421)&gt;0),1,0)</f>
        <v>1</v>
      </c>
      <c r="U5421">
        <f t="shared" si="677"/>
        <v>5985</v>
      </c>
      <c r="V5421">
        <f t="shared" si="678"/>
        <v>133</v>
      </c>
      <c r="W5421">
        <f t="shared" si="679"/>
        <v>2513.6999999999998</v>
      </c>
    </row>
    <row r="5422" spans="1:23" ht="15.75" customHeight="1" x14ac:dyDescent="0.3">
      <c r="A5422" s="2" t="s">
        <v>33</v>
      </c>
      <c r="B5422" s="2">
        <v>1185732</v>
      </c>
      <c r="C5422" s="3">
        <v>44326</v>
      </c>
      <c r="D5422" s="12" t="str" cm="1">
        <f t="array" ref="D5422">_xlfn.SWITCH(WEEKDAY(C5422,2), 1, "Lundi", 2, "Mardi", 3, "Mercredi", 4, "Jeudi", 5, "Vendredi", 6, "Samedi", 7, "Dimanche", "Erreur")</f>
        <v>Lundi</v>
      </c>
      <c r="E5422" s="2" t="s">
        <v>30</v>
      </c>
      <c r="F5422" s="2" t="s">
        <v>69</v>
      </c>
      <c r="G5422" s="2" t="s">
        <v>70</v>
      </c>
      <c r="H5422" s="4" t="s">
        <v>22</v>
      </c>
      <c r="I5422" s="5">
        <v>52</v>
      </c>
      <c r="J5422" s="6">
        <v>156</v>
      </c>
      <c r="K5422" s="7">
        <v>8112</v>
      </c>
      <c r="L5422" s="7">
        <v>3244.8</v>
      </c>
      <c r="M5422" s="8">
        <v>0.4</v>
      </c>
      <c r="N5422" s="2" t="s">
        <v>82</v>
      </c>
      <c r="O5422">
        <f t="shared" si="672"/>
        <v>2021</v>
      </c>
      <c r="P5422">
        <f t="shared" si="673"/>
        <v>5</v>
      </c>
      <c r="Q5422" t="str">
        <f t="shared" si="674"/>
        <v>mai</v>
      </c>
      <c r="R5422" t="str">
        <f t="shared" si="675"/>
        <v>Wyoming</v>
      </c>
      <c r="S5422" t="str">
        <f t="shared" si="676"/>
        <v>2021-05</v>
      </c>
      <c r="T5422">
        <f>IF(AND(COUNTIF(Calculs!$Q$2:$Q$12,$O5422)&gt;0,COUNTIF(Calculs!$S$2:$S$12,$E5422)&gt;0,COUNTIF(Calculs!$U$2:$U$12,$H5422)&gt;0),1,0)</f>
        <v>1</v>
      </c>
      <c r="U5422">
        <f t="shared" si="677"/>
        <v>8112</v>
      </c>
      <c r="V5422">
        <f t="shared" si="678"/>
        <v>156</v>
      </c>
      <c r="W5422">
        <f t="shared" si="679"/>
        <v>3244.8</v>
      </c>
    </row>
    <row r="5423" spans="1:23" ht="15.75" customHeight="1" x14ac:dyDescent="0.3">
      <c r="A5423" s="2" t="s">
        <v>33</v>
      </c>
      <c r="B5423" s="2">
        <v>1185732</v>
      </c>
      <c r="C5423" s="3">
        <v>44359</v>
      </c>
      <c r="D5423" s="12" t="str" cm="1">
        <f t="array" ref="D5423">_xlfn.SWITCH(WEEKDAY(C5423,2), 1, "Lundi", 2, "Mardi", 3, "Mercredi", 4, "Jeudi", 5, "Vendredi", 6, "Samedi", 7, "Dimanche", "Erreur")</f>
        <v>Samedi</v>
      </c>
      <c r="E5423" s="2" t="s">
        <v>30</v>
      </c>
      <c r="F5423" s="2" t="s">
        <v>69</v>
      </c>
      <c r="G5423" s="2" t="s">
        <v>70</v>
      </c>
      <c r="H5423" s="4" t="s">
        <v>16</v>
      </c>
      <c r="I5423" s="5">
        <v>46</v>
      </c>
      <c r="J5423" s="6">
        <v>247</v>
      </c>
      <c r="K5423" s="7">
        <v>11362</v>
      </c>
      <c r="L5423" s="7">
        <v>7158.06</v>
      </c>
      <c r="M5423" s="8">
        <v>0.63</v>
      </c>
      <c r="N5423" s="2" t="s">
        <v>82</v>
      </c>
      <c r="O5423">
        <f t="shared" si="672"/>
        <v>2021</v>
      </c>
      <c r="P5423">
        <f t="shared" si="673"/>
        <v>6</v>
      </c>
      <c r="Q5423" t="str">
        <f t="shared" si="674"/>
        <v>juin</v>
      </c>
      <c r="R5423" t="str">
        <f t="shared" si="675"/>
        <v>Wyoming</v>
      </c>
      <c r="S5423" t="str">
        <f t="shared" si="676"/>
        <v>2021-06</v>
      </c>
      <c r="T5423">
        <f>IF(AND(COUNTIF(Calculs!$Q$2:$Q$12,$O5423)&gt;0,COUNTIF(Calculs!$S$2:$S$12,$E5423)&gt;0,COUNTIF(Calculs!$U$2:$U$12,$H5423)&gt;0),1,0)</f>
        <v>1</v>
      </c>
      <c r="U5423">
        <f t="shared" si="677"/>
        <v>11362</v>
      </c>
      <c r="V5423">
        <f t="shared" si="678"/>
        <v>247</v>
      </c>
      <c r="W5423">
        <f t="shared" si="679"/>
        <v>7158.06</v>
      </c>
    </row>
    <row r="5424" spans="1:23" ht="15.75" customHeight="1" x14ac:dyDescent="0.3">
      <c r="A5424" s="2" t="s">
        <v>33</v>
      </c>
      <c r="B5424" s="2">
        <v>1185732</v>
      </c>
      <c r="C5424" s="3">
        <v>44359</v>
      </c>
      <c r="D5424" s="12" t="str" cm="1">
        <f t="array" ref="D5424">_xlfn.SWITCH(WEEKDAY(C5424,2), 1, "Lundi", 2, "Mardi", 3, "Mercredi", 4, "Jeudi", 5, "Vendredi", 6, "Samedi", 7, "Dimanche", "Erreur")</f>
        <v>Samedi</v>
      </c>
      <c r="E5424" s="2" t="s">
        <v>30</v>
      </c>
      <c r="F5424" s="2" t="s">
        <v>69</v>
      </c>
      <c r="G5424" s="2" t="s">
        <v>70</v>
      </c>
      <c r="H5424" s="4" t="s">
        <v>18</v>
      </c>
      <c r="I5424" s="5">
        <v>42</v>
      </c>
      <c r="J5424" s="6">
        <v>168</v>
      </c>
      <c r="K5424" s="7">
        <v>7056</v>
      </c>
      <c r="L5424" s="7">
        <v>2892.96</v>
      </c>
      <c r="M5424" s="8">
        <v>0.41</v>
      </c>
      <c r="N5424" s="2" t="s">
        <v>82</v>
      </c>
      <c r="O5424">
        <f t="shared" si="672"/>
        <v>2021</v>
      </c>
      <c r="P5424">
        <f t="shared" si="673"/>
        <v>6</v>
      </c>
      <c r="Q5424" t="str">
        <f t="shared" si="674"/>
        <v>juin</v>
      </c>
      <c r="R5424" t="str">
        <f t="shared" si="675"/>
        <v>Wyoming</v>
      </c>
      <c r="S5424" t="str">
        <f t="shared" si="676"/>
        <v>2021-06</v>
      </c>
      <c r="T5424">
        <f>IF(AND(COUNTIF(Calculs!$Q$2:$Q$12,$O5424)&gt;0,COUNTIF(Calculs!$S$2:$S$12,$E5424)&gt;0,COUNTIF(Calculs!$U$2:$U$12,$H5424)&gt;0),1,0)</f>
        <v>1</v>
      </c>
      <c r="U5424">
        <f t="shared" si="677"/>
        <v>7056</v>
      </c>
      <c r="V5424">
        <f t="shared" si="678"/>
        <v>168</v>
      </c>
      <c r="W5424">
        <f t="shared" si="679"/>
        <v>2892.96</v>
      </c>
    </row>
    <row r="5425" spans="1:23" ht="15.75" customHeight="1" x14ac:dyDescent="0.3">
      <c r="A5425" s="2" t="s">
        <v>33</v>
      </c>
      <c r="B5425" s="2">
        <v>1185732</v>
      </c>
      <c r="C5425" s="3">
        <v>44359</v>
      </c>
      <c r="D5425" s="12" t="str" cm="1">
        <f t="array" ref="D5425">_xlfn.SWITCH(WEEKDAY(C5425,2), 1, "Lundi", 2, "Mardi", 3, "Mercredi", 4, "Jeudi", 5, "Vendredi", 6, "Samedi", 7, "Dimanche", "Erreur")</f>
        <v>Samedi</v>
      </c>
      <c r="E5425" s="2" t="s">
        <v>30</v>
      </c>
      <c r="F5425" s="2" t="s">
        <v>69</v>
      </c>
      <c r="G5425" s="2" t="s">
        <v>70</v>
      </c>
      <c r="H5425" s="4" t="s">
        <v>19</v>
      </c>
      <c r="I5425" s="5">
        <v>38</v>
      </c>
      <c r="J5425" s="6">
        <v>131</v>
      </c>
      <c r="K5425" s="7">
        <v>4978</v>
      </c>
      <c r="L5425" s="7">
        <v>2240.1</v>
      </c>
      <c r="M5425" s="8">
        <v>0.44999999999999996</v>
      </c>
      <c r="N5425" s="2" t="s">
        <v>82</v>
      </c>
      <c r="O5425">
        <f t="shared" si="672"/>
        <v>2021</v>
      </c>
      <c r="P5425">
        <f t="shared" si="673"/>
        <v>6</v>
      </c>
      <c r="Q5425" t="str">
        <f t="shared" si="674"/>
        <v>juin</v>
      </c>
      <c r="R5425" t="str">
        <f t="shared" si="675"/>
        <v>Wyoming</v>
      </c>
      <c r="S5425" t="str">
        <f t="shared" si="676"/>
        <v>2021-06</v>
      </c>
      <c r="T5425">
        <f>IF(AND(COUNTIF(Calculs!$Q$2:$Q$12,$O5425)&gt;0,COUNTIF(Calculs!$S$2:$S$12,$E5425)&gt;0,COUNTIF(Calculs!$U$2:$U$12,$H5425)&gt;0),1,0)</f>
        <v>1</v>
      </c>
      <c r="U5425">
        <f t="shared" si="677"/>
        <v>4978</v>
      </c>
      <c r="V5425">
        <f t="shared" si="678"/>
        <v>131</v>
      </c>
      <c r="W5425">
        <f t="shared" si="679"/>
        <v>2240.1</v>
      </c>
    </row>
    <row r="5426" spans="1:23" ht="15.75" customHeight="1" x14ac:dyDescent="0.3">
      <c r="A5426" s="2" t="s">
        <v>33</v>
      </c>
      <c r="B5426" s="2">
        <v>1185732</v>
      </c>
      <c r="C5426" s="3">
        <v>44359</v>
      </c>
      <c r="D5426" s="12" t="str" cm="1">
        <f t="array" ref="D5426">_xlfn.SWITCH(WEEKDAY(C5426,2), 1, "Lundi", 2, "Mardi", 3, "Mercredi", 4, "Jeudi", 5, "Vendredi", 6, "Samedi", 7, "Dimanche", "Erreur")</f>
        <v>Samedi</v>
      </c>
      <c r="E5426" s="2" t="s">
        <v>30</v>
      </c>
      <c r="F5426" s="2" t="s">
        <v>69</v>
      </c>
      <c r="G5426" s="2" t="s">
        <v>70</v>
      </c>
      <c r="H5426" s="4" t="s">
        <v>20</v>
      </c>
      <c r="I5426" s="5">
        <v>38</v>
      </c>
      <c r="J5426" s="6">
        <v>140</v>
      </c>
      <c r="K5426" s="7">
        <v>5320</v>
      </c>
      <c r="L5426" s="7">
        <v>2500.3999999999996</v>
      </c>
      <c r="M5426" s="8">
        <v>0.47</v>
      </c>
      <c r="N5426" s="2" t="s">
        <v>82</v>
      </c>
      <c r="O5426">
        <f t="shared" si="672"/>
        <v>2021</v>
      </c>
      <c r="P5426">
        <f t="shared" si="673"/>
        <v>6</v>
      </c>
      <c r="Q5426" t="str">
        <f t="shared" si="674"/>
        <v>juin</v>
      </c>
      <c r="R5426" t="str">
        <f t="shared" si="675"/>
        <v>Wyoming</v>
      </c>
      <c r="S5426" t="str">
        <f t="shared" si="676"/>
        <v>2021-06</v>
      </c>
      <c r="T5426">
        <f>IF(AND(COUNTIF(Calculs!$Q$2:$Q$12,$O5426)&gt;0,COUNTIF(Calculs!$S$2:$S$12,$E5426)&gt;0,COUNTIF(Calculs!$U$2:$U$12,$H5426)&gt;0),1,0)</f>
        <v>1</v>
      </c>
      <c r="U5426">
        <f t="shared" si="677"/>
        <v>5320</v>
      </c>
      <c r="V5426">
        <f t="shared" si="678"/>
        <v>140</v>
      </c>
      <c r="W5426">
        <f t="shared" si="679"/>
        <v>2500.3999999999996</v>
      </c>
    </row>
    <row r="5427" spans="1:23" ht="15.75" customHeight="1" x14ac:dyDescent="0.3">
      <c r="A5427" s="2" t="s">
        <v>33</v>
      </c>
      <c r="B5427" s="2">
        <v>1185732</v>
      </c>
      <c r="C5427" s="3">
        <v>44359</v>
      </c>
      <c r="D5427" s="12" t="str" cm="1">
        <f t="array" ref="D5427">_xlfn.SWITCH(WEEKDAY(C5427,2), 1, "Lundi", 2, "Mardi", 3, "Mercredi", 4, "Jeudi", 5, "Vendredi", 6, "Samedi", 7, "Dimanche", "Erreur")</f>
        <v>Samedi</v>
      </c>
      <c r="E5427" s="2" t="s">
        <v>30</v>
      </c>
      <c r="F5427" s="2" t="s">
        <v>69</v>
      </c>
      <c r="G5427" s="2" t="s">
        <v>70</v>
      </c>
      <c r="H5427" s="4" t="s">
        <v>21</v>
      </c>
      <c r="I5427" s="5">
        <v>49</v>
      </c>
      <c r="J5427" s="6">
        <v>135</v>
      </c>
      <c r="K5427" s="7">
        <v>6615</v>
      </c>
      <c r="L5427" s="7">
        <v>2910.6</v>
      </c>
      <c r="M5427" s="8">
        <v>0.44</v>
      </c>
      <c r="N5427" s="2" t="s">
        <v>82</v>
      </c>
      <c r="O5427">
        <f t="shared" si="672"/>
        <v>2021</v>
      </c>
      <c r="P5427">
        <f t="shared" si="673"/>
        <v>6</v>
      </c>
      <c r="Q5427" t="str">
        <f t="shared" si="674"/>
        <v>juin</v>
      </c>
      <c r="R5427" t="str">
        <f t="shared" si="675"/>
        <v>Wyoming</v>
      </c>
      <c r="S5427" t="str">
        <f t="shared" si="676"/>
        <v>2021-06</v>
      </c>
      <c r="T5427">
        <f>IF(AND(COUNTIF(Calculs!$Q$2:$Q$12,$O5427)&gt;0,COUNTIF(Calculs!$S$2:$S$12,$E5427)&gt;0,COUNTIF(Calculs!$U$2:$U$12,$H5427)&gt;0),1,0)</f>
        <v>1</v>
      </c>
      <c r="U5427">
        <f t="shared" si="677"/>
        <v>6615</v>
      </c>
      <c r="V5427">
        <f t="shared" si="678"/>
        <v>135</v>
      </c>
      <c r="W5427">
        <f t="shared" si="679"/>
        <v>2910.6</v>
      </c>
    </row>
    <row r="5428" spans="1:23" ht="15.75" customHeight="1" x14ac:dyDescent="0.3">
      <c r="A5428" s="2" t="s">
        <v>33</v>
      </c>
      <c r="B5428" s="2">
        <v>1185732</v>
      </c>
      <c r="C5428" s="3">
        <v>44359</v>
      </c>
      <c r="D5428" s="12" t="str" cm="1">
        <f t="array" ref="D5428">_xlfn.SWITCH(WEEKDAY(C5428,2), 1, "Lundi", 2, "Mardi", 3, "Mercredi", 4, "Jeudi", 5, "Vendredi", 6, "Samedi", 7, "Dimanche", "Erreur")</f>
        <v>Samedi</v>
      </c>
      <c r="E5428" s="2" t="s">
        <v>30</v>
      </c>
      <c r="F5428" s="2" t="s">
        <v>69</v>
      </c>
      <c r="G5428" s="2" t="s">
        <v>70</v>
      </c>
      <c r="H5428" s="4" t="s">
        <v>22</v>
      </c>
      <c r="I5428" s="5">
        <v>50</v>
      </c>
      <c r="J5428" s="6">
        <v>163</v>
      </c>
      <c r="K5428" s="7">
        <v>8150</v>
      </c>
      <c r="L5428" s="7">
        <v>3015.5</v>
      </c>
      <c r="M5428" s="8">
        <v>0.37</v>
      </c>
      <c r="N5428" s="2" t="s">
        <v>82</v>
      </c>
      <c r="O5428">
        <f t="shared" si="672"/>
        <v>2021</v>
      </c>
      <c r="P5428">
        <f t="shared" si="673"/>
        <v>6</v>
      </c>
      <c r="Q5428" t="str">
        <f t="shared" si="674"/>
        <v>juin</v>
      </c>
      <c r="R5428" t="str">
        <f t="shared" si="675"/>
        <v>Wyoming</v>
      </c>
      <c r="S5428" t="str">
        <f t="shared" si="676"/>
        <v>2021-06</v>
      </c>
      <c r="T5428">
        <f>IF(AND(COUNTIF(Calculs!$Q$2:$Q$12,$O5428)&gt;0,COUNTIF(Calculs!$S$2:$S$12,$E5428)&gt;0,COUNTIF(Calculs!$U$2:$U$12,$H5428)&gt;0),1,0)</f>
        <v>1</v>
      </c>
      <c r="U5428">
        <f t="shared" si="677"/>
        <v>8150</v>
      </c>
      <c r="V5428">
        <f t="shared" si="678"/>
        <v>163</v>
      </c>
      <c r="W5428">
        <f t="shared" si="679"/>
        <v>3015.5</v>
      </c>
    </row>
    <row r="5429" spans="1:23" ht="15.75" customHeight="1" x14ac:dyDescent="0.3">
      <c r="A5429" s="2" t="s">
        <v>33</v>
      </c>
      <c r="B5429" s="2">
        <v>1185732</v>
      </c>
      <c r="C5429" s="3">
        <v>44387</v>
      </c>
      <c r="D5429" s="12" t="str" cm="1">
        <f t="array" ref="D5429">_xlfn.SWITCH(WEEKDAY(C5429,2), 1, "Lundi", 2, "Mardi", 3, "Mercredi", 4, "Jeudi", 5, "Vendredi", 6, "Samedi", 7, "Dimanche", "Erreur")</f>
        <v>Samedi</v>
      </c>
      <c r="E5429" s="2" t="s">
        <v>30</v>
      </c>
      <c r="F5429" s="2" t="s">
        <v>69</v>
      </c>
      <c r="G5429" s="2" t="s">
        <v>70</v>
      </c>
      <c r="H5429" s="4" t="s">
        <v>16</v>
      </c>
      <c r="I5429" s="5">
        <v>48</v>
      </c>
      <c r="J5429" s="6">
        <v>228</v>
      </c>
      <c r="K5429" s="7">
        <v>10944</v>
      </c>
      <c r="L5429" s="7">
        <v>7004.16</v>
      </c>
      <c r="M5429" s="8">
        <v>0.64</v>
      </c>
      <c r="N5429" s="2" t="s">
        <v>82</v>
      </c>
      <c r="O5429">
        <f t="shared" si="672"/>
        <v>2021</v>
      </c>
      <c r="P5429">
        <f t="shared" si="673"/>
        <v>7</v>
      </c>
      <c r="Q5429" t="str">
        <f t="shared" si="674"/>
        <v>juil</v>
      </c>
      <c r="R5429" t="str">
        <f t="shared" si="675"/>
        <v>Wyoming</v>
      </c>
      <c r="S5429" t="str">
        <f t="shared" si="676"/>
        <v>2021-07</v>
      </c>
      <c r="T5429">
        <f>IF(AND(COUNTIF(Calculs!$Q$2:$Q$12,$O5429)&gt;0,COUNTIF(Calculs!$S$2:$S$12,$E5429)&gt;0,COUNTIF(Calculs!$U$2:$U$12,$H5429)&gt;0),1,0)</f>
        <v>1</v>
      </c>
      <c r="U5429">
        <f t="shared" si="677"/>
        <v>10944</v>
      </c>
      <c r="V5429">
        <f t="shared" si="678"/>
        <v>228</v>
      </c>
      <c r="W5429">
        <f t="shared" si="679"/>
        <v>7004.16</v>
      </c>
    </row>
    <row r="5430" spans="1:23" ht="15.75" customHeight="1" x14ac:dyDescent="0.3">
      <c r="A5430" s="2" t="s">
        <v>33</v>
      </c>
      <c r="B5430" s="2">
        <v>1185732</v>
      </c>
      <c r="C5430" s="3">
        <v>44387</v>
      </c>
      <c r="D5430" s="12" t="str" cm="1">
        <f t="array" ref="D5430">_xlfn.SWITCH(WEEKDAY(C5430,2), 1, "Lundi", 2, "Mardi", 3, "Mercredi", 4, "Jeudi", 5, "Vendredi", 6, "Samedi", 7, "Dimanche", "Erreur")</f>
        <v>Samedi</v>
      </c>
      <c r="E5430" s="2" t="s">
        <v>30</v>
      </c>
      <c r="F5430" s="2" t="s">
        <v>69</v>
      </c>
      <c r="G5430" s="2" t="s">
        <v>70</v>
      </c>
      <c r="H5430" s="4" t="s">
        <v>18</v>
      </c>
      <c r="I5430" s="5">
        <v>44</v>
      </c>
      <c r="J5430" s="6">
        <v>163</v>
      </c>
      <c r="K5430" s="7">
        <v>7172</v>
      </c>
      <c r="L5430" s="7">
        <v>3083.96</v>
      </c>
      <c r="M5430" s="8">
        <v>0.43</v>
      </c>
      <c r="N5430" s="2" t="s">
        <v>82</v>
      </c>
      <c r="O5430">
        <f t="shared" si="672"/>
        <v>2021</v>
      </c>
      <c r="P5430">
        <f t="shared" si="673"/>
        <v>7</v>
      </c>
      <c r="Q5430" t="str">
        <f t="shared" si="674"/>
        <v>juil</v>
      </c>
      <c r="R5430" t="str">
        <f t="shared" si="675"/>
        <v>Wyoming</v>
      </c>
      <c r="S5430" t="str">
        <f t="shared" si="676"/>
        <v>2021-07</v>
      </c>
      <c r="T5430">
        <f>IF(AND(COUNTIF(Calculs!$Q$2:$Q$12,$O5430)&gt;0,COUNTIF(Calculs!$S$2:$S$12,$E5430)&gt;0,COUNTIF(Calculs!$U$2:$U$12,$H5430)&gt;0),1,0)</f>
        <v>1</v>
      </c>
      <c r="U5430">
        <f t="shared" si="677"/>
        <v>7172</v>
      </c>
      <c r="V5430">
        <f t="shared" si="678"/>
        <v>163</v>
      </c>
      <c r="W5430">
        <f t="shared" si="679"/>
        <v>3083.96</v>
      </c>
    </row>
    <row r="5431" spans="1:23" ht="15.75" customHeight="1" x14ac:dyDescent="0.3">
      <c r="A5431" s="2" t="s">
        <v>33</v>
      </c>
      <c r="B5431" s="2">
        <v>1185732</v>
      </c>
      <c r="C5431" s="3">
        <v>44387</v>
      </c>
      <c r="D5431" s="12" t="str" cm="1">
        <f t="array" ref="D5431">_xlfn.SWITCH(WEEKDAY(C5431,2), 1, "Lundi", 2, "Mardi", 3, "Mercredi", 4, "Jeudi", 5, "Vendredi", 6, "Samedi", 7, "Dimanche", "Erreur")</f>
        <v>Samedi</v>
      </c>
      <c r="E5431" s="2" t="s">
        <v>30</v>
      </c>
      <c r="F5431" s="2" t="s">
        <v>69</v>
      </c>
      <c r="G5431" s="2" t="s">
        <v>70</v>
      </c>
      <c r="H5431" s="4" t="s">
        <v>19</v>
      </c>
      <c r="I5431" s="5">
        <v>38</v>
      </c>
      <c r="J5431" s="6">
        <v>149</v>
      </c>
      <c r="K5431" s="7">
        <v>5662</v>
      </c>
      <c r="L5431" s="7">
        <v>2717.7599999999998</v>
      </c>
      <c r="M5431" s="8">
        <v>0.48</v>
      </c>
      <c r="N5431" s="2" t="s">
        <v>82</v>
      </c>
      <c r="O5431">
        <f t="shared" si="672"/>
        <v>2021</v>
      </c>
      <c r="P5431">
        <f t="shared" si="673"/>
        <v>7</v>
      </c>
      <c r="Q5431" t="str">
        <f t="shared" si="674"/>
        <v>juil</v>
      </c>
      <c r="R5431" t="str">
        <f t="shared" si="675"/>
        <v>Wyoming</v>
      </c>
      <c r="S5431" t="str">
        <f t="shared" si="676"/>
        <v>2021-07</v>
      </c>
      <c r="T5431">
        <f>IF(AND(COUNTIF(Calculs!$Q$2:$Q$12,$O5431)&gt;0,COUNTIF(Calculs!$S$2:$S$12,$E5431)&gt;0,COUNTIF(Calculs!$U$2:$U$12,$H5431)&gt;0),1,0)</f>
        <v>1</v>
      </c>
      <c r="U5431">
        <f t="shared" si="677"/>
        <v>5662</v>
      </c>
      <c r="V5431">
        <f t="shared" si="678"/>
        <v>149</v>
      </c>
      <c r="W5431">
        <f t="shared" si="679"/>
        <v>2717.7599999999998</v>
      </c>
    </row>
    <row r="5432" spans="1:23" ht="15.75" customHeight="1" x14ac:dyDescent="0.3">
      <c r="A5432" s="2" t="s">
        <v>33</v>
      </c>
      <c r="B5432" s="2">
        <v>1185732</v>
      </c>
      <c r="C5432" s="3">
        <v>44387</v>
      </c>
      <c r="D5432" s="12" t="str" cm="1">
        <f t="array" ref="D5432">_xlfn.SWITCH(WEEKDAY(C5432,2), 1, "Lundi", 2, "Mardi", 3, "Mercredi", 4, "Jeudi", 5, "Vendredi", 6, "Samedi", 7, "Dimanche", "Erreur")</f>
        <v>Samedi</v>
      </c>
      <c r="E5432" s="2" t="s">
        <v>30</v>
      </c>
      <c r="F5432" s="2" t="s">
        <v>69</v>
      </c>
      <c r="G5432" s="2" t="s">
        <v>70</v>
      </c>
      <c r="H5432" s="4" t="s">
        <v>20</v>
      </c>
      <c r="I5432" s="5">
        <v>39</v>
      </c>
      <c r="J5432" s="6">
        <v>150</v>
      </c>
      <c r="K5432" s="7">
        <v>5850</v>
      </c>
      <c r="L5432" s="7">
        <v>2749.5</v>
      </c>
      <c r="M5432" s="8">
        <v>0.47</v>
      </c>
      <c r="N5432" s="2" t="s">
        <v>82</v>
      </c>
      <c r="O5432">
        <f t="shared" si="672"/>
        <v>2021</v>
      </c>
      <c r="P5432">
        <f t="shared" si="673"/>
        <v>7</v>
      </c>
      <c r="Q5432" t="str">
        <f t="shared" si="674"/>
        <v>juil</v>
      </c>
      <c r="R5432" t="str">
        <f t="shared" si="675"/>
        <v>Wyoming</v>
      </c>
      <c r="S5432" t="str">
        <f t="shared" si="676"/>
        <v>2021-07</v>
      </c>
      <c r="T5432">
        <f>IF(AND(COUNTIF(Calculs!$Q$2:$Q$12,$O5432)&gt;0,COUNTIF(Calculs!$S$2:$S$12,$E5432)&gt;0,COUNTIF(Calculs!$U$2:$U$12,$H5432)&gt;0),1,0)</f>
        <v>1</v>
      </c>
      <c r="U5432">
        <f t="shared" si="677"/>
        <v>5850</v>
      </c>
      <c r="V5432">
        <f t="shared" si="678"/>
        <v>150</v>
      </c>
      <c r="W5432">
        <f t="shared" si="679"/>
        <v>2749.5</v>
      </c>
    </row>
    <row r="5433" spans="1:23" ht="15.75" customHeight="1" x14ac:dyDescent="0.3">
      <c r="A5433" s="2" t="s">
        <v>33</v>
      </c>
      <c r="B5433" s="2">
        <v>1185732</v>
      </c>
      <c r="C5433" s="3">
        <v>44387</v>
      </c>
      <c r="D5433" s="12" t="str" cm="1">
        <f t="array" ref="D5433">_xlfn.SWITCH(WEEKDAY(C5433,2), 1, "Lundi", 2, "Mardi", 3, "Mercredi", 4, "Jeudi", 5, "Vendredi", 6, "Samedi", 7, "Dimanche", "Erreur")</f>
        <v>Samedi</v>
      </c>
      <c r="E5433" s="2" t="s">
        <v>30</v>
      </c>
      <c r="F5433" s="2" t="s">
        <v>69</v>
      </c>
      <c r="G5433" s="2" t="s">
        <v>70</v>
      </c>
      <c r="H5433" s="4" t="s">
        <v>21</v>
      </c>
      <c r="I5433" s="5">
        <v>48</v>
      </c>
      <c r="J5433" s="6">
        <v>137</v>
      </c>
      <c r="K5433" s="7">
        <v>6576</v>
      </c>
      <c r="L5433" s="7">
        <v>2761.92</v>
      </c>
      <c r="M5433" s="8">
        <v>0.42</v>
      </c>
      <c r="N5433" s="2" t="s">
        <v>82</v>
      </c>
      <c r="O5433">
        <f t="shared" si="672"/>
        <v>2021</v>
      </c>
      <c r="P5433">
        <f t="shared" si="673"/>
        <v>7</v>
      </c>
      <c r="Q5433" t="str">
        <f t="shared" si="674"/>
        <v>juil</v>
      </c>
      <c r="R5433" t="str">
        <f t="shared" si="675"/>
        <v>Wyoming</v>
      </c>
      <c r="S5433" t="str">
        <f t="shared" si="676"/>
        <v>2021-07</v>
      </c>
      <c r="T5433">
        <f>IF(AND(COUNTIF(Calculs!$Q$2:$Q$12,$O5433)&gt;0,COUNTIF(Calculs!$S$2:$S$12,$E5433)&gt;0,COUNTIF(Calculs!$U$2:$U$12,$H5433)&gt;0),1,0)</f>
        <v>1</v>
      </c>
      <c r="U5433">
        <f t="shared" si="677"/>
        <v>6576</v>
      </c>
      <c r="V5433">
        <f t="shared" si="678"/>
        <v>137</v>
      </c>
      <c r="W5433">
        <f t="shared" si="679"/>
        <v>2761.92</v>
      </c>
    </row>
    <row r="5434" spans="1:23" ht="15.75" customHeight="1" x14ac:dyDescent="0.3">
      <c r="A5434" s="2" t="s">
        <v>33</v>
      </c>
      <c r="B5434" s="2">
        <v>1185732</v>
      </c>
      <c r="C5434" s="3">
        <v>44387</v>
      </c>
      <c r="D5434" s="12" t="str" cm="1">
        <f t="array" ref="D5434">_xlfn.SWITCH(WEEKDAY(C5434,2), 1, "Lundi", 2, "Mardi", 3, "Mercredi", 4, "Jeudi", 5, "Vendredi", 6, "Samedi", 7, "Dimanche", "Erreur")</f>
        <v>Samedi</v>
      </c>
      <c r="E5434" s="2" t="s">
        <v>30</v>
      </c>
      <c r="F5434" s="2" t="s">
        <v>69</v>
      </c>
      <c r="G5434" s="2" t="s">
        <v>70</v>
      </c>
      <c r="H5434" s="4" t="s">
        <v>22</v>
      </c>
      <c r="I5434" s="5">
        <v>51</v>
      </c>
      <c r="J5434" s="6">
        <v>196</v>
      </c>
      <c r="K5434" s="7">
        <v>9996</v>
      </c>
      <c r="L5434" s="7">
        <v>3598.56</v>
      </c>
      <c r="M5434" s="8">
        <v>0.36</v>
      </c>
      <c r="N5434" s="2" t="s">
        <v>82</v>
      </c>
      <c r="O5434">
        <f t="shared" si="672"/>
        <v>2021</v>
      </c>
      <c r="P5434">
        <f t="shared" si="673"/>
        <v>7</v>
      </c>
      <c r="Q5434" t="str">
        <f t="shared" si="674"/>
        <v>juil</v>
      </c>
      <c r="R5434" t="str">
        <f t="shared" si="675"/>
        <v>Wyoming</v>
      </c>
      <c r="S5434" t="str">
        <f t="shared" si="676"/>
        <v>2021-07</v>
      </c>
      <c r="T5434">
        <f>IF(AND(COUNTIF(Calculs!$Q$2:$Q$12,$O5434)&gt;0,COUNTIF(Calculs!$S$2:$S$12,$E5434)&gt;0,COUNTIF(Calculs!$U$2:$U$12,$H5434)&gt;0),1,0)</f>
        <v>1</v>
      </c>
      <c r="U5434">
        <f t="shared" si="677"/>
        <v>9996</v>
      </c>
      <c r="V5434">
        <f t="shared" si="678"/>
        <v>196</v>
      </c>
      <c r="W5434">
        <f t="shared" si="679"/>
        <v>3598.56</v>
      </c>
    </row>
    <row r="5435" spans="1:23" ht="15.75" customHeight="1" x14ac:dyDescent="0.3">
      <c r="A5435" s="2" t="s">
        <v>33</v>
      </c>
      <c r="B5435" s="2">
        <v>1185732</v>
      </c>
      <c r="C5435" s="3">
        <v>44419</v>
      </c>
      <c r="D5435" s="12" t="str" cm="1">
        <f t="array" ref="D5435">_xlfn.SWITCH(WEEKDAY(C5435,2), 1, "Lundi", 2, "Mardi", 3, "Mercredi", 4, "Jeudi", 5, "Vendredi", 6, "Samedi", 7, "Dimanche", "Erreur")</f>
        <v>Mercredi</v>
      </c>
      <c r="E5435" s="2" t="s">
        <v>30</v>
      </c>
      <c r="F5435" s="2" t="s">
        <v>69</v>
      </c>
      <c r="G5435" s="2" t="s">
        <v>70</v>
      </c>
      <c r="H5435" s="4" t="s">
        <v>16</v>
      </c>
      <c r="I5435" s="5">
        <v>47</v>
      </c>
      <c r="J5435" s="6">
        <v>255</v>
      </c>
      <c r="K5435" s="7">
        <v>11985</v>
      </c>
      <c r="L5435" s="7">
        <v>7670.4000000000005</v>
      </c>
      <c r="M5435" s="8">
        <v>0.64</v>
      </c>
      <c r="N5435" s="2" t="s">
        <v>82</v>
      </c>
      <c r="O5435">
        <f t="shared" si="672"/>
        <v>2021</v>
      </c>
      <c r="P5435">
        <f t="shared" si="673"/>
        <v>8</v>
      </c>
      <c r="Q5435" t="str">
        <f t="shared" si="674"/>
        <v>août</v>
      </c>
      <c r="R5435" t="str">
        <f t="shared" si="675"/>
        <v>Wyoming</v>
      </c>
      <c r="S5435" t="str">
        <f t="shared" si="676"/>
        <v>2021-08</v>
      </c>
      <c r="T5435">
        <f>IF(AND(COUNTIF(Calculs!$Q$2:$Q$12,$O5435)&gt;0,COUNTIF(Calculs!$S$2:$S$12,$E5435)&gt;0,COUNTIF(Calculs!$U$2:$U$12,$H5435)&gt;0),1,0)</f>
        <v>1</v>
      </c>
      <c r="U5435">
        <f t="shared" si="677"/>
        <v>11985</v>
      </c>
      <c r="V5435">
        <f t="shared" si="678"/>
        <v>255</v>
      </c>
      <c r="W5435">
        <f t="shared" si="679"/>
        <v>7670.4000000000005</v>
      </c>
    </row>
    <row r="5436" spans="1:23" ht="15.75" customHeight="1" x14ac:dyDescent="0.3">
      <c r="A5436" s="2" t="s">
        <v>33</v>
      </c>
      <c r="B5436" s="2">
        <v>1185732</v>
      </c>
      <c r="C5436" s="3">
        <v>44419</v>
      </c>
      <c r="D5436" s="12" t="str" cm="1">
        <f t="array" ref="D5436">_xlfn.SWITCH(WEEKDAY(C5436,2), 1, "Lundi", 2, "Mardi", 3, "Mercredi", 4, "Jeudi", 5, "Vendredi", 6, "Samedi", 7, "Dimanche", "Erreur")</f>
        <v>Mercredi</v>
      </c>
      <c r="E5436" s="2" t="s">
        <v>30</v>
      </c>
      <c r="F5436" s="2" t="s">
        <v>69</v>
      </c>
      <c r="G5436" s="2" t="s">
        <v>70</v>
      </c>
      <c r="H5436" s="4" t="s">
        <v>18</v>
      </c>
      <c r="I5436" s="5">
        <v>43</v>
      </c>
      <c r="J5436" s="6">
        <v>163</v>
      </c>
      <c r="K5436" s="7">
        <v>7009</v>
      </c>
      <c r="L5436" s="7">
        <v>2873.69</v>
      </c>
      <c r="M5436" s="8">
        <v>0.41</v>
      </c>
      <c r="N5436" s="2" t="s">
        <v>82</v>
      </c>
      <c r="O5436">
        <f t="shared" si="672"/>
        <v>2021</v>
      </c>
      <c r="P5436">
        <f t="shared" si="673"/>
        <v>8</v>
      </c>
      <c r="Q5436" t="str">
        <f t="shared" si="674"/>
        <v>août</v>
      </c>
      <c r="R5436" t="str">
        <f t="shared" si="675"/>
        <v>Wyoming</v>
      </c>
      <c r="S5436" t="str">
        <f t="shared" si="676"/>
        <v>2021-08</v>
      </c>
      <c r="T5436">
        <f>IF(AND(COUNTIF(Calculs!$Q$2:$Q$12,$O5436)&gt;0,COUNTIF(Calculs!$S$2:$S$12,$E5436)&gt;0,COUNTIF(Calculs!$U$2:$U$12,$H5436)&gt;0),1,0)</f>
        <v>1</v>
      </c>
      <c r="U5436">
        <f t="shared" si="677"/>
        <v>7009</v>
      </c>
      <c r="V5436">
        <f t="shared" si="678"/>
        <v>163</v>
      </c>
      <c r="W5436">
        <f t="shared" si="679"/>
        <v>2873.69</v>
      </c>
    </row>
    <row r="5437" spans="1:23" ht="15.75" customHeight="1" x14ac:dyDescent="0.3">
      <c r="A5437" s="2" t="s">
        <v>33</v>
      </c>
      <c r="B5437" s="2">
        <v>1185732</v>
      </c>
      <c r="C5437" s="3">
        <v>44419</v>
      </c>
      <c r="D5437" s="12" t="str" cm="1">
        <f t="array" ref="D5437">_xlfn.SWITCH(WEEKDAY(C5437,2), 1, "Lundi", 2, "Mardi", 3, "Mercredi", 4, "Jeudi", 5, "Vendredi", 6, "Samedi", 7, "Dimanche", "Erreur")</f>
        <v>Mercredi</v>
      </c>
      <c r="E5437" s="2" t="s">
        <v>30</v>
      </c>
      <c r="F5437" s="2" t="s">
        <v>69</v>
      </c>
      <c r="G5437" s="2" t="s">
        <v>70</v>
      </c>
      <c r="H5437" s="4" t="s">
        <v>19</v>
      </c>
      <c r="I5437" s="5">
        <v>38</v>
      </c>
      <c r="J5437" s="6">
        <v>143</v>
      </c>
      <c r="K5437" s="7">
        <v>5434</v>
      </c>
      <c r="L5437" s="7">
        <v>2445.2999999999997</v>
      </c>
      <c r="M5437" s="8">
        <v>0.44999999999999996</v>
      </c>
      <c r="N5437" s="2" t="s">
        <v>82</v>
      </c>
      <c r="O5437">
        <f t="shared" si="672"/>
        <v>2021</v>
      </c>
      <c r="P5437">
        <f t="shared" si="673"/>
        <v>8</v>
      </c>
      <c r="Q5437" t="str">
        <f t="shared" si="674"/>
        <v>août</v>
      </c>
      <c r="R5437" t="str">
        <f t="shared" si="675"/>
        <v>Wyoming</v>
      </c>
      <c r="S5437" t="str">
        <f t="shared" si="676"/>
        <v>2021-08</v>
      </c>
      <c r="T5437">
        <f>IF(AND(COUNTIF(Calculs!$Q$2:$Q$12,$O5437)&gt;0,COUNTIF(Calculs!$S$2:$S$12,$E5437)&gt;0,COUNTIF(Calculs!$U$2:$U$12,$H5437)&gt;0),1,0)</f>
        <v>1</v>
      </c>
      <c r="U5437">
        <f t="shared" si="677"/>
        <v>5434</v>
      </c>
      <c r="V5437">
        <f t="shared" si="678"/>
        <v>143</v>
      </c>
      <c r="W5437">
        <f t="shared" si="679"/>
        <v>2445.2999999999997</v>
      </c>
    </row>
    <row r="5438" spans="1:23" ht="15.75" customHeight="1" x14ac:dyDescent="0.3">
      <c r="A5438" s="2" t="s">
        <v>33</v>
      </c>
      <c r="B5438" s="2">
        <v>1185732</v>
      </c>
      <c r="C5438" s="3">
        <v>44419</v>
      </c>
      <c r="D5438" s="12" t="str" cm="1">
        <f t="array" ref="D5438">_xlfn.SWITCH(WEEKDAY(C5438,2), 1, "Lundi", 2, "Mardi", 3, "Mercredi", 4, "Jeudi", 5, "Vendredi", 6, "Samedi", 7, "Dimanche", "Erreur")</f>
        <v>Mercredi</v>
      </c>
      <c r="E5438" s="2" t="s">
        <v>30</v>
      </c>
      <c r="F5438" s="2" t="s">
        <v>69</v>
      </c>
      <c r="G5438" s="2" t="s">
        <v>70</v>
      </c>
      <c r="H5438" s="4" t="s">
        <v>20</v>
      </c>
      <c r="I5438" s="5">
        <v>38</v>
      </c>
      <c r="J5438" s="6">
        <v>147</v>
      </c>
      <c r="K5438" s="7">
        <v>5586</v>
      </c>
      <c r="L5438" s="7">
        <v>2737.14</v>
      </c>
      <c r="M5438" s="8">
        <v>0.49</v>
      </c>
      <c r="N5438" s="2" t="s">
        <v>82</v>
      </c>
      <c r="O5438">
        <f t="shared" si="672"/>
        <v>2021</v>
      </c>
      <c r="P5438">
        <f t="shared" si="673"/>
        <v>8</v>
      </c>
      <c r="Q5438" t="str">
        <f t="shared" si="674"/>
        <v>août</v>
      </c>
      <c r="R5438" t="str">
        <f t="shared" si="675"/>
        <v>Wyoming</v>
      </c>
      <c r="S5438" t="str">
        <f t="shared" si="676"/>
        <v>2021-08</v>
      </c>
      <c r="T5438">
        <f>IF(AND(COUNTIF(Calculs!$Q$2:$Q$12,$O5438)&gt;0,COUNTIF(Calculs!$S$2:$S$12,$E5438)&gt;0,COUNTIF(Calculs!$U$2:$U$12,$H5438)&gt;0),1,0)</f>
        <v>1</v>
      </c>
      <c r="U5438">
        <f t="shared" si="677"/>
        <v>5586</v>
      </c>
      <c r="V5438">
        <f t="shared" si="678"/>
        <v>147</v>
      </c>
      <c r="W5438">
        <f t="shared" si="679"/>
        <v>2737.14</v>
      </c>
    </row>
    <row r="5439" spans="1:23" ht="15.75" customHeight="1" x14ac:dyDescent="0.3">
      <c r="A5439" s="2" t="s">
        <v>33</v>
      </c>
      <c r="B5439" s="2">
        <v>1185732</v>
      </c>
      <c r="C5439" s="3">
        <v>44419</v>
      </c>
      <c r="D5439" s="12" t="str" cm="1">
        <f t="array" ref="D5439">_xlfn.SWITCH(WEEKDAY(C5439,2), 1, "Lundi", 2, "Mardi", 3, "Mercredi", 4, "Jeudi", 5, "Vendredi", 6, "Samedi", 7, "Dimanche", "Erreur")</f>
        <v>Mercredi</v>
      </c>
      <c r="E5439" s="2" t="s">
        <v>30</v>
      </c>
      <c r="F5439" s="2" t="s">
        <v>69</v>
      </c>
      <c r="G5439" s="2" t="s">
        <v>70</v>
      </c>
      <c r="H5439" s="4" t="s">
        <v>21</v>
      </c>
      <c r="I5439" s="5">
        <v>47</v>
      </c>
      <c r="J5439" s="6">
        <v>140</v>
      </c>
      <c r="K5439" s="7">
        <v>6580</v>
      </c>
      <c r="L5439" s="7">
        <v>2697.7999999999997</v>
      </c>
      <c r="M5439" s="8">
        <v>0.41</v>
      </c>
      <c r="N5439" s="2" t="s">
        <v>82</v>
      </c>
      <c r="O5439">
        <f t="shared" si="672"/>
        <v>2021</v>
      </c>
      <c r="P5439">
        <f t="shared" si="673"/>
        <v>8</v>
      </c>
      <c r="Q5439" t="str">
        <f t="shared" si="674"/>
        <v>août</v>
      </c>
      <c r="R5439" t="str">
        <f t="shared" si="675"/>
        <v>Wyoming</v>
      </c>
      <c r="S5439" t="str">
        <f t="shared" si="676"/>
        <v>2021-08</v>
      </c>
      <c r="T5439">
        <f>IF(AND(COUNTIF(Calculs!$Q$2:$Q$12,$O5439)&gt;0,COUNTIF(Calculs!$S$2:$S$12,$E5439)&gt;0,COUNTIF(Calculs!$U$2:$U$12,$H5439)&gt;0),1,0)</f>
        <v>1</v>
      </c>
      <c r="U5439">
        <f t="shared" si="677"/>
        <v>6580</v>
      </c>
      <c r="V5439">
        <f t="shared" si="678"/>
        <v>140</v>
      </c>
      <c r="W5439">
        <f t="shared" si="679"/>
        <v>2697.7999999999997</v>
      </c>
    </row>
    <row r="5440" spans="1:23" ht="15.75" customHeight="1" x14ac:dyDescent="0.3">
      <c r="A5440" s="2" t="s">
        <v>33</v>
      </c>
      <c r="B5440" s="2">
        <v>1185732</v>
      </c>
      <c r="C5440" s="3">
        <v>44419</v>
      </c>
      <c r="D5440" s="12" t="str" cm="1">
        <f t="array" ref="D5440">_xlfn.SWITCH(WEEKDAY(C5440,2), 1, "Lundi", 2, "Mardi", 3, "Mercredi", 4, "Jeudi", 5, "Vendredi", 6, "Samedi", 7, "Dimanche", "Erreur")</f>
        <v>Mercredi</v>
      </c>
      <c r="E5440" s="2" t="s">
        <v>30</v>
      </c>
      <c r="F5440" s="2" t="s">
        <v>69</v>
      </c>
      <c r="G5440" s="2" t="s">
        <v>70</v>
      </c>
      <c r="H5440" s="4" t="s">
        <v>22</v>
      </c>
      <c r="I5440" s="5">
        <v>52</v>
      </c>
      <c r="J5440" s="6">
        <v>196</v>
      </c>
      <c r="K5440" s="7">
        <v>10192</v>
      </c>
      <c r="L5440" s="7">
        <v>4076.8</v>
      </c>
      <c r="M5440" s="8">
        <v>0.4</v>
      </c>
      <c r="N5440" s="2" t="s">
        <v>82</v>
      </c>
      <c r="O5440">
        <f t="shared" si="672"/>
        <v>2021</v>
      </c>
      <c r="P5440">
        <f t="shared" si="673"/>
        <v>8</v>
      </c>
      <c r="Q5440" t="str">
        <f t="shared" si="674"/>
        <v>août</v>
      </c>
      <c r="R5440" t="str">
        <f t="shared" si="675"/>
        <v>Wyoming</v>
      </c>
      <c r="S5440" t="str">
        <f t="shared" si="676"/>
        <v>2021-08</v>
      </c>
      <c r="T5440">
        <f>IF(AND(COUNTIF(Calculs!$Q$2:$Q$12,$O5440)&gt;0,COUNTIF(Calculs!$S$2:$S$12,$E5440)&gt;0,COUNTIF(Calculs!$U$2:$U$12,$H5440)&gt;0),1,0)</f>
        <v>1</v>
      </c>
      <c r="U5440">
        <f t="shared" si="677"/>
        <v>10192</v>
      </c>
      <c r="V5440">
        <f t="shared" si="678"/>
        <v>196</v>
      </c>
      <c r="W5440">
        <f t="shared" si="679"/>
        <v>4076.8</v>
      </c>
    </row>
    <row r="5441" spans="1:23" ht="15.75" customHeight="1" x14ac:dyDescent="0.3">
      <c r="A5441" s="2" t="s">
        <v>33</v>
      </c>
      <c r="B5441" s="2">
        <v>1185732</v>
      </c>
      <c r="C5441" s="3">
        <v>44449</v>
      </c>
      <c r="D5441" s="12" t="str" cm="1">
        <f t="array" ref="D5441">_xlfn.SWITCH(WEEKDAY(C5441,2), 1, "Lundi", 2, "Mardi", 3, "Mercredi", 4, "Jeudi", 5, "Vendredi", 6, "Samedi", 7, "Dimanche", "Erreur")</f>
        <v>Vendredi</v>
      </c>
      <c r="E5441" s="2" t="s">
        <v>30</v>
      </c>
      <c r="F5441" s="2" t="s">
        <v>69</v>
      </c>
      <c r="G5441" s="2" t="s">
        <v>70</v>
      </c>
      <c r="H5441" s="4" t="s">
        <v>16</v>
      </c>
      <c r="I5441" s="5">
        <v>48</v>
      </c>
      <c r="J5441" s="6">
        <v>208</v>
      </c>
      <c r="K5441" s="7">
        <v>9984</v>
      </c>
      <c r="L5441" s="7">
        <v>6389.76</v>
      </c>
      <c r="M5441" s="8">
        <v>0.64</v>
      </c>
      <c r="N5441" s="2" t="s">
        <v>82</v>
      </c>
      <c r="O5441">
        <f t="shared" si="672"/>
        <v>2021</v>
      </c>
      <c r="P5441">
        <f t="shared" si="673"/>
        <v>9</v>
      </c>
      <c r="Q5441" t="str">
        <f t="shared" si="674"/>
        <v>sept</v>
      </c>
      <c r="R5441" t="str">
        <f t="shared" si="675"/>
        <v>Wyoming</v>
      </c>
      <c r="S5441" t="str">
        <f t="shared" si="676"/>
        <v>2021-09</v>
      </c>
      <c r="T5441">
        <f>IF(AND(COUNTIF(Calculs!$Q$2:$Q$12,$O5441)&gt;0,COUNTIF(Calculs!$S$2:$S$12,$E5441)&gt;0,COUNTIF(Calculs!$U$2:$U$12,$H5441)&gt;0),1,0)</f>
        <v>1</v>
      </c>
      <c r="U5441">
        <f t="shared" si="677"/>
        <v>9984</v>
      </c>
      <c r="V5441">
        <f t="shared" si="678"/>
        <v>208</v>
      </c>
      <c r="W5441">
        <f t="shared" si="679"/>
        <v>6389.76</v>
      </c>
    </row>
    <row r="5442" spans="1:23" ht="15.75" customHeight="1" x14ac:dyDescent="0.3">
      <c r="A5442" s="2" t="s">
        <v>33</v>
      </c>
      <c r="B5442" s="2">
        <v>1185732</v>
      </c>
      <c r="C5442" s="3">
        <v>44449</v>
      </c>
      <c r="D5442" s="12" t="str" cm="1">
        <f t="array" ref="D5442">_xlfn.SWITCH(WEEKDAY(C5442,2), 1, "Lundi", 2, "Mardi", 3, "Mercredi", 4, "Jeudi", 5, "Vendredi", 6, "Samedi", 7, "Dimanche", "Erreur")</f>
        <v>Vendredi</v>
      </c>
      <c r="E5442" s="2" t="s">
        <v>30</v>
      </c>
      <c r="F5442" s="2" t="s">
        <v>69</v>
      </c>
      <c r="G5442" s="2" t="s">
        <v>70</v>
      </c>
      <c r="H5442" s="4" t="s">
        <v>18</v>
      </c>
      <c r="I5442" s="5">
        <v>44</v>
      </c>
      <c r="J5442" s="6">
        <v>150</v>
      </c>
      <c r="K5442" s="7">
        <v>6600</v>
      </c>
      <c r="L5442" s="7">
        <v>2838</v>
      </c>
      <c r="M5442" s="8">
        <v>0.43</v>
      </c>
      <c r="N5442" s="2" t="s">
        <v>82</v>
      </c>
      <c r="O5442">
        <f t="shared" si="672"/>
        <v>2021</v>
      </c>
      <c r="P5442">
        <f t="shared" si="673"/>
        <v>9</v>
      </c>
      <c r="Q5442" t="str">
        <f t="shared" si="674"/>
        <v>sept</v>
      </c>
      <c r="R5442" t="str">
        <f t="shared" si="675"/>
        <v>Wyoming</v>
      </c>
      <c r="S5442" t="str">
        <f t="shared" si="676"/>
        <v>2021-09</v>
      </c>
      <c r="T5442">
        <f>IF(AND(COUNTIF(Calculs!$Q$2:$Q$12,$O5442)&gt;0,COUNTIF(Calculs!$S$2:$S$12,$E5442)&gt;0,COUNTIF(Calculs!$U$2:$U$12,$H5442)&gt;0),1,0)</f>
        <v>1</v>
      </c>
      <c r="U5442">
        <f t="shared" si="677"/>
        <v>6600</v>
      </c>
      <c r="V5442">
        <f t="shared" si="678"/>
        <v>150</v>
      </c>
      <c r="W5442">
        <f t="shared" si="679"/>
        <v>2838</v>
      </c>
    </row>
    <row r="5443" spans="1:23" ht="15.75" customHeight="1" x14ac:dyDescent="0.3">
      <c r="A5443" s="2" t="s">
        <v>33</v>
      </c>
      <c r="B5443" s="2">
        <v>1185732</v>
      </c>
      <c r="C5443" s="3">
        <v>44449</v>
      </c>
      <c r="D5443" s="12" t="str" cm="1">
        <f t="array" ref="D5443">_xlfn.SWITCH(WEEKDAY(C5443,2), 1, "Lundi", 2, "Mardi", 3, "Mercredi", 4, "Jeudi", 5, "Vendredi", 6, "Samedi", 7, "Dimanche", "Erreur")</f>
        <v>Vendredi</v>
      </c>
      <c r="E5443" s="2" t="s">
        <v>30</v>
      </c>
      <c r="F5443" s="2" t="s">
        <v>69</v>
      </c>
      <c r="G5443" s="2" t="s">
        <v>70</v>
      </c>
      <c r="H5443" s="4" t="s">
        <v>19</v>
      </c>
      <c r="I5443" s="5">
        <v>38</v>
      </c>
      <c r="J5443" s="6">
        <v>137</v>
      </c>
      <c r="K5443" s="7">
        <v>5206</v>
      </c>
      <c r="L5443" s="7">
        <v>2394.7599999999998</v>
      </c>
      <c r="M5443" s="8">
        <v>0.45999999999999996</v>
      </c>
      <c r="N5443" s="2" t="s">
        <v>82</v>
      </c>
      <c r="O5443">
        <f t="shared" ref="O5443:O5506" si="680">YEAR($C5443)</f>
        <v>2021</v>
      </c>
      <c r="P5443">
        <f t="shared" ref="P5443:P5506" si="681">MONTH($C5443)</f>
        <v>9</v>
      </c>
      <c r="Q5443" t="str">
        <f t="shared" ref="Q5443:Q5506" si="682">TEXT($C5443,"mmm")</f>
        <v>sept</v>
      </c>
      <c r="R5443" t="str">
        <f t="shared" ref="R5443:R5506" si="683">SUBSTITUTE(SUBSTITUTE($F5443,"Sud ","South "),"Ouest ","West ")</f>
        <v>Wyoming</v>
      </c>
      <c r="S5443" t="str">
        <f t="shared" ref="S5443:S5506" si="684">TEXT($C5443,"aaaa-mm")</f>
        <v>2021-09</v>
      </c>
      <c r="T5443">
        <f>IF(AND(COUNTIF(Calculs!$Q$2:$Q$12,$O5443)&gt;0,COUNTIF(Calculs!$S$2:$S$12,$E5443)&gt;0,COUNTIF(Calculs!$U$2:$U$12,$H5443)&gt;0),1,0)</f>
        <v>1</v>
      </c>
      <c r="U5443">
        <f t="shared" ref="U5443:U5506" si="685">$K5443*$T5443</f>
        <v>5206</v>
      </c>
      <c r="V5443">
        <f t="shared" ref="V5443:V5506" si="686">$J5443*$T5443</f>
        <v>137</v>
      </c>
      <c r="W5443">
        <f t="shared" ref="W5443:W5506" si="687">$L5443*$T5443</f>
        <v>2394.7599999999998</v>
      </c>
    </row>
    <row r="5444" spans="1:23" ht="15.75" customHeight="1" x14ac:dyDescent="0.3">
      <c r="A5444" s="2" t="s">
        <v>33</v>
      </c>
      <c r="B5444" s="2">
        <v>1185732</v>
      </c>
      <c r="C5444" s="3">
        <v>44449</v>
      </c>
      <c r="D5444" s="12" t="str" cm="1">
        <f t="array" ref="D5444">_xlfn.SWITCH(WEEKDAY(C5444,2), 1, "Lundi", 2, "Mardi", 3, "Mercredi", 4, "Jeudi", 5, "Vendredi", 6, "Samedi", 7, "Dimanche", "Erreur")</f>
        <v>Vendredi</v>
      </c>
      <c r="E5444" s="2" t="s">
        <v>30</v>
      </c>
      <c r="F5444" s="2" t="s">
        <v>69</v>
      </c>
      <c r="G5444" s="2" t="s">
        <v>70</v>
      </c>
      <c r="H5444" s="4" t="s">
        <v>20</v>
      </c>
      <c r="I5444" s="5">
        <v>38</v>
      </c>
      <c r="J5444" s="6">
        <v>135</v>
      </c>
      <c r="K5444" s="7">
        <v>5130</v>
      </c>
      <c r="L5444" s="7">
        <v>2513.6999999999998</v>
      </c>
      <c r="M5444" s="8">
        <v>0.49</v>
      </c>
      <c r="N5444" s="2" t="s">
        <v>82</v>
      </c>
      <c r="O5444">
        <f t="shared" si="680"/>
        <v>2021</v>
      </c>
      <c r="P5444">
        <f t="shared" si="681"/>
        <v>9</v>
      </c>
      <c r="Q5444" t="str">
        <f t="shared" si="682"/>
        <v>sept</v>
      </c>
      <c r="R5444" t="str">
        <f t="shared" si="683"/>
        <v>Wyoming</v>
      </c>
      <c r="S5444" t="str">
        <f t="shared" si="684"/>
        <v>2021-09</v>
      </c>
      <c r="T5444">
        <f>IF(AND(COUNTIF(Calculs!$Q$2:$Q$12,$O5444)&gt;0,COUNTIF(Calculs!$S$2:$S$12,$E5444)&gt;0,COUNTIF(Calculs!$U$2:$U$12,$H5444)&gt;0),1,0)</f>
        <v>1</v>
      </c>
      <c r="U5444">
        <f t="shared" si="685"/>
        <v>5130</v>
      </c>
      <c r="V5444">
        <f t="shared" si="686"/>
        <v>135</v>
      </c>
      <c r="W5444">
        <f t="shared" si="687"/>
        <v>2513.6999999999998</v>
      </c>
    </row>
    <row r="5445" spans="1:23" ht="15.75" customHeight="1" x14ac:dyDescent="0.3">
      <c r="A5445" s="2" t="s">
        <v>33</v>
      </c>
      <c r="B5445" s="2">
        <v>1185732</v>
      </c>
      <c r="C5445" s="3">
        <v>44449</v>
      </c>
      <c r="D5445" s="12" t="str" cm="1">
        <f t="array" ref="D5445">_xlfn.SWITCH(WEEKDAY(C5445,2), 1, "Lundi", 2, "Mardi", 3, "Mercredi", 4, "Jeudi", 5, "Vendredi", 6, "Samedi", 7, "Dimanche", "Erreur")</f>
        <v>Vendredi</v>
      </c>
      <c r="E5445" s="2" t="s">
        <v>30</v>
      </c>
      <c r="F5445" s="2" t="s">
        <v>69</v>
      </c>
      <c r="G5445" s="2" t="s">
        <v>70</v>
      </c>
      <c r="H5445" s="4" t="s">
        <v>21</v>
      </c>
      <c r="I5445" s="5">
        <v>48</v>
      </c>
      <c r="J5445" s="6">
        <v>125</v>
      </c>
      <c r="K5445" s="7">
        <v>6000</v>
      </c>
      <c r="L5445" s="7">
        <v>2580</v>
      </c>
      <c r="M5445" s="8">
        <v>0.43</v>
      </c>
      <c r="N5445" s="2" t="s">
        <v>82</v>
      </c>
      <c r="O5445">
        <f t="shared" si="680"/>
        <v>2021</v>
      </c>
      <c r="P5445">
        <f t="shared" si="681"/>
        <v>9</v>
      </c>
      <c r="Q5445" t="str">
        <f t="shared" si="682"/>
        <v>sept</v>
      </c>
      <c r="R5445" t="str">
        <f t="shared" si="683"/>
        <v>Wyoming</v>
      </c>
      <c r="S5445" t="str">
        <f t="shared" si="684"/>
        <v>2021-09</v>
      </c>
      <c r="T5445">
        <f>IF(AND(COUNTIF(Calculs!$Q$2:$Q$12,$O5445)&gt;0,COUNTIF(Calculs!$S$2:$S$12,$E5445)&gt;0,COUNTIF(Calculs!$U$2:$U$12,$H5445)&gt;0),1,0)</f>
        <v>1</v>
      </c>
      <c r="U5445">
        <f t="shared" si="685"/>
        <v>6000</v>
      </c>
      <c r="V5445">
        <f t="shared" si="686"/>
        <v>125</v>
      </c>
      <c r="W5445">
        <f t="shared" si="687"/>
        <v>2580</v>
      </c>
    </row>
    <row r="5446" spans="1:23" ht="15.75" customHeight="1" x14ac:dyDescent="0.3">
      <c r="A5446" s="2" t="s">
        <v>33</v>
      </c>
      <c r="B5446" s="2">
        <v>1185732</v>
      </c>
      <c r="C5446" s="3">
        <v>44449</v>
      </c>
      <c r="D5446" s="12" t="str" cm="1">
        <f t="array" ref="D5446">_xlfn.SWITCH(WEEKDAY(C5446,2), 1, "Lundi", 2, "Mardi", 3, "Mercredi", 4, "Jeudi", 5, "Vendredi", 6, "Samedi", 7, "Dimanche", "Erreur")</f>
        <v>Vendredi</v>
      </c>
      <c r="E5446" s="2" t="s">
        <v>30</v>
      </c>
      <c r="F5446" s="2" t="s">
        <v>69</v>
      </c>
      <c r="G5446" s="2" t="s">
        <v>70</v>
      </c>
      <c r="H5446" s="4" t="s">
        <v>22</v>
      </c>
      <c r="I5446" s="5">
        <v>52</v>
      </c>
      <c r="J5446" s="6">
        <v>174</v>
      </c>
      <c r="K5446" s="7">
        <v>9048</v>
      </c>
      <c r="L5446" s="7">
        <v>3619.2000000000003</v>
      </c>
      <c r="M5446" s="8">
        <v>0.4</v>
      </c>
      <c r="N5446" s="2" t="s">
        <v>82</v>
      </c>
      <c r="O5446">
        <f t="shared" si="680"/>
        <v>2021</v>
      </c>
      <c r="P5446">
        <f t="shared" si="681"/>
        <v>9</v>
      </c>
      <c r="Q5446" t="str">
        <f t="shared" si="682"/>
        <v>sept</v>
      </c>
      <c r="R5446" t="str">
        <f t="shared" si="683"/>
        <v>Wyoming</v>
      </c>
      <c r="S5446" t="str">
        <f t="shared" si="684"/>
        <v>2021-09</v>
      </c>
      <c r="T5446">
        <f>IF(AND(COUNTIF(Calculs!$Q$2:$Q$12,$O5446)&gt;0,COUNTIF(Calculs!$S$2:$S$12,$E5446)&gt;0,COUNTIF(Calculs!$U$2:$U$12,$H5446)&gt;0),1,0)</f>
        <v>1</v>
      </c>
      <c r="U5446">
        <f t="shared" si="685"/>
        <v>9048</v>
      </c>
      <c r="V5446">
        <f t="shared" si="686"/>
        <v>174</v>
      </c>
      <c r="W5446">
        <f t="shared" si="687"/>
        <v>3619.2000000000003</v>
      </c>
    </row>
    <row r="5447" spans="1:23" ht="15.75" customHeight="1" x14ac:dyDescent="0.3">
      <c r="A5447" s="2" t="s">
        <v>33</v>
      </c>
      <c r="B5447" s="2">
        <v>1185732</v>
      </c>
      <c r="C5447" s="3">
        <v>44481</v>
      </c>
      <c r="D5447" s="12" t="str" cm="1">
        <f t="array" ref="D5447">_xlfn.SWITCH(WEEKDAY(C5447,2), 1, "Lundi", 2, "Mardi", 3, "Mercredi", 4, "Jeudi", 5, "Vendredi", 6, "Samedi", 7, "Dimanche", "Erreur")</f>
        <v>Mardi</v>
      </c>
      <c r="E5447" s="2" t="s">
        <v>30</v>
      </c>
      <c r="F5447" s="2" t="s">
        <v>69</v>
      </c>
      <c r="G5447" s="2" t="s">
        <v>70</v>
      </c>
      <c r="H5447" s="4" t="s">
        <v>16</v>
      </c>
      <c r="I5447" s="5">
        <v>50</v>
      </c>
      <c r="J5447" s="6">
        <v>202</v>
      </c>
      <c r="K5447" s="7">
        <v>10100</v>
      </c>
      <c r="L5447" s="7">
        <v>6464</v>
      </c>
      <c r="M5447" s="8">
        <v>0.64</v>
      </c>
      <c r="N5447" s="2" t="s">
        <v>82</v>
      </c>
      <c r="O5447">
        <f t="shared" si="680"/>
        <v>2021</v>
      </c>
      <c r="P5447">
        <f t="shared" si="681"/>
        <v>10</v>
      </c>
      <c r="Q5447" t="str">
        <f t="shared" si="682"/>
        <v>oct</v>
      </c>
      <c r="R5447" t="str">
        <f t="shared" si="683"/>
        <v>Wyoming</v>
      </c>
      <c r="S5447" t="str">
        <f t="shared" si="684"/>
        <v>2021-10</v>
      </c>
      <c r="T5447">
        <f>IF(AND(COUNTIF(Calculs!$Q$2:$Q$12,$O5447)&gt;0,COUNTIF(Calculs!$S$2:$S$12,$E5447)&gt;0,COUNTIF(Calculs!$U$2:$U$12,$H5447)&gt;0),1,0)</f>
        <v>1</v>
      </c>
      <c r="U5447">
        <f t="shared" si="685"/>
        <v>10100</v>
      </c>
      <c r="V5447">
        <f t="shared" si="686"/>
        <v>202</v>
      </c>
      <c r="W5447">
        <f t="shared" si="687"/>
        <v>6464</v>
      </c>
    </row>
    <row r="5448" spans="1:23" ht="15.75" customHeight="1" x14ac:dyDescent="0.3">
      <c r="A5448" s="2" t="s">
        <v>33</v>
      </c>
      <c r="B5448" s="2">
        <v>1185732</v>
      </c>
      <c r="C5448" s="3">
        <v>44481</v>
      </c>
      <c r="D5448" s="12" t="str" cm="1">
        <f t="array" ref="D5448">_xlfn.SWITCH(WEEKDAY(C5448,2), 1, "Lundi", 2, "Mardi", 3, "Mercredi", 4, "Jeudi", 5, "Vendredi", 6, "Samedi", 7, "Dimanche", "Erreur")</f>
        <v>Mardi</v>
      </c>
      <c r="E5448" s="2" t="s">
        <v>30</v>
      </c>
      <c r="F5448" s="2" t="s">
        <v>69</v>
      </c>
      <c r="G5448" s="2" t="s">
        <v>70</v>
      </c>
      <c r="H5448" s="4" t="s">
        <v>18</v>
      </c>
      <c r="I5448" s="5">
        <v>44</v>
      </c>
      <c r="J5448" s="6">
        <v>174</v>
      </c>
      <c r="K5448" s="7">
        <v>7656</v>
      </c>
      <c r="L5448" s="7">
        <v>3062.4</v>
      </c>
      <c r="M5448" s="8">
        <v>0.4</v>
      </c>
      <c r="N5448" s="2" t="s">
        <v>82</v>
      </c>
      <c r="O5448">
        <f t="shared" si="680"/>
        <v>2021</v>
      </c>
      <c r="P5448">
        <f t="shared" si="681"/>
        <v>10</v>
      </c>
      <c r="Q5448" t="str">
        <f t="shared" si="682"/>
        <v>oct</v>
      </c>
      <c r="R5448" t="str">
        <f t="shared" si="683"/>
        <v>Wyoming</v>
      </c>
      <c r="S5448" t="str">
        <f t="shared" si="684"/>
        <v>2021-10</v>
      </c>
      <c r="T5448">
        <f>IF(AND(COUNTIF(Calculs!$Q$2:$Q$12,$O5448)&gt;0,COUNTIF(Calculs!$S$2:$S$12,$E5448)&gt;0,COUNTIF(Calculs!$U$2:$U$12,$H5448)&gt;0),1,0)</f>
        <v>1</v>
      </c>
      <c r="U5448">
        <f t="shared" si="685"/>
        <v>7656</v>
      </c>
      <c r="V5448">
        <f t="shared" si="686"/>
        <v>174</v>
      </c>
      <c r="W5448">
        <f t="shared" si="687"/>
        <v>3062.4</v>
      </c>
    </row>
    <row r="5449" spans="1:23" ht="15.75" customHeight="1" x14ac:dyDescent="0.3">
      <c r="A5449" s="2" t="s">
        <v>33</v>
      </c>
      <c r="B5449" s="2">
        <v>1185732</v>
      </c>
      <c r="C5449" s="3">
        <v>44481</v>
      </c>
      <c r="D5449" s="12" t="str" cm="1">
        <f t="array" ref="D5449">_xlfn.SWITCH(WEEKDAY(C5449,2), 1, "Lundi", 2, "Mardi", 3, "Mercredi", 4, "Jeudi", 5, "Vendredi", 6, "Samedi", 7, "Dimanche", "Erreur")</f>
        <v>Mardi</v>
      </c>
      <c r="E5449" s="2" t="s">
        <v>30</v>
      </c>
      <c r="F5449" s="2" t="s">
        <v>69</v>
      </c>
      <c r="G5449" s="2" t="s">
        <v>70</v>
      </c>
      <c r="H5449" s="4" t="s">
        <v>19</v>
      </c>
      <c r="I5449" s="5">
        <v>42</v>
      </c>
      <c r="J5449" s="6">
        <v>125</v>
      </c>
      <c r="K5449" s="7">
        <v>5250</v>
      </c>
      <c r="L5449" s="7">
        <v>2415</v>
      </c>
      <c r="M5449" s="8">
        <v>0.45999999999999996</v>
      </c>
      <c r="N5449" s="2" t="s">
        <v>82</v>
      </c>
      <c r="O5449">
        <f t="shared" si="680"/>
        <v>2021</v>
      </c>
      <c r="P5449">
        <f t="shared" si="681"/>
        <v>10</v>
      </c>
      <c r="Q5449" t="str">
        <f t="shared" si="682"/>
        <v>oct</v>
      </c>
      <c r="R5449" t="str">
        <f t="shared" si="683"/>
        <v>Wyoming</v>
      </c>
      <c r="S5449" t="str">
        <f t="shared" si="684"/>
        <v>2021-10</v>
      </c>
      <c r="T5449">
        <f>IF(AND(COUNTIF(Calculs!$Q$2:$Q$12,$O5449)&gt;0,COUNTIF(Calculs!$S$2:$S$12,$E5449)&gt;0,COUNTIF(Calculs!$U$2:$U$12,$H5449)&gt;0),1,0)</f>
        <v>1</v>
      </c>
      <c r="U5449">
        <f t="shared" si="685"/>
        <v>5250</v>
      </c>
      <c r="V5449">
        <f t="shared" si="686"/>
        <v>125</v>
      </c>
      <c r="W5449">
        <f t="shared" si="687"/>
        <v>2415</v>
      </c>
    </row>
    <row r="5450" spans="1:23" ht="15.75" customHeight="1" x14ac:dyDescent="0.3">
      <c r="A5450" s="2" t="s">
        <v>33</v>
      </c>
      <c r="B5450" s="2">
        <v>1185732</v>
      </c>
      <c r="C5450" s="3">
        <v>44481</v>
      </c>
      <c r="D5450" s="12" t="str" cm="1">
        <f t="array" ref="D5450">_xlfn.SWITCH(WEEKDAY(C5450,2), 1, "Lundi", 2, "Mardi", 3, "Mercredi", 4, "Jeudi", 5, "Vendredi", 6, "Samedi", 7, "Dimanche", "Erreur")</f>
        <v>Mardi</v>
      </c>
      <c r="E5450" s="2" t="s">
        <v>30</v>
      </c>
      <c r="F5450" s="2" t="s">
        <v>69</v>
      </c>
      <c r="G5450" s="2" t="s">
        <v>70</v>
      </c>
      <c r="H5450" s="4" t="s">
        <v>20</v>
      </c>
      <c r="I5450" s="5">
        <v>41</v>
      </c>
      <c r="J5450" s="6">
        <v>119</v>
      </c>
      <c r="K5450" s="7">
        <v>4879</v>
      </c>
      <c r="L5450" s="7">
        <v>2244.3399999999997</v>
      </c>
      <c r="M5450" s="8">
        <v>0.45999999999999996</v>
      </c>
      <c r="N5450" s="2" t="s">
        <v>82</v>
      </c>
      <c r="O5450">
        <f t="shared" si="680"/>
        <v>2021</v>
      </c>
      <c r="P5450">
        <f t="shared" si="681"/>
        <v>10</v>
      </c>
      <c r="Q5450" t="str">
        <f t="shared" si="682"/>
        <v>oct</v>
      </c>
      <c r="R5450" t="str">
        <f t="shared" si="683"/>
        <v>Wyoming</v>
      </c>
      <c r="S5450" t="str">
        <f t="shared" si="684"/>
        <v>2021-10</v>
      </c>
      <c r="T5450">
        <f>IF(AND(COUNTIF(Calculs!$Q$2:$Q$12,$O5450)&gt;0,COUNTIF(Calculs!$S$2:$S$12,$E5450)&gt;0,COUNTIF(Calculs!$U$2:$U$12,$H5450)&gt;0),1,0)</f>
        <v>1</v>
      </c>
      <c r="U5450">
        <f t="shared" si="685"/>
        <v>4879</v>
      </c>
      <c r="V5450">
        <f t="shared" si="686"/>
        <v>119</v>
      </c>
      <c r="W5450">
        <f t="shared" si="687"/>
        <v>2244.3399999999997</v>
      </c>
    </row>
    <row r="5451" spans="1:23" ht="15.75" customHeight="1" x14ac:dyDescent="0.3">
      <c r="A5451" s="2" t="s">
        <v>33</v>
      </c>
      <c r="B5451" s="2">
        <v>1185732</v>
      </c>
      <c r="C5451" s="3">
        <v>44481</v>
      </c>
      <c r="D5451" s="12" t="str" cm="1">
        <f t="array" ref="D5451">_xlfn.SWITCH(WEEKDAY(C5451,2), 1, "Lundi", 2, "Mardi", 3, "Mercredi", 4, "Jeudi", 5, "Vendredi", 6, "Samedi", 7, "Dimanche", "Erreur")</f>
        <v>Mardi</v>
      </c>
      <c r="E5451" s="2" t="s">
        <v>30</v>
      </c>
      <c r="F5451" s="2" t="s">
        <v>69</v>
      </c>
      <c r="G5451" s="2" t="s">
        <v>70</v>
      </c>
      <c r="H5451" s="4" t="s">
        <v>21</v>
      </c>
      <c r="I5451" s="5">
        <v>54</v>
      </c>
      <c r="J5451" s="6">
        <v>128</v>
      </c>
      <c r="K5451" s="7">
        <v>6912</v>
      </c>
      <c r="L5451" s="7">
        <v>3041.28</v>
      </c>
      <c r="M5451" s="8">
        <v>0.44</v>
      </c>
      <c r="N5451" s="2" t="s">
        <v>82</v>
      </c>
      <c r="O5451">
        <f t="shared" si="680"/>
        <v>2021</v>
      </c>
      <c r="P5451">
        <f t="shared" si="681"/>
        <v>10</v>
      </c>
      <c r="Q5451" t="str">
        <f t="shared" si="682"/>
        <v>oct</v>
      </c>
      <c r="R5451" t="str">
        <f t="shared" si="683"/>
        <v>Wyoming</v>
      </c>
      <c r="S5451" t="str">
        <f t="shared" si="684"/>
        <v>2021-10</v>
      </c>
      <c r="T5451">
        <f>IF(AND(COUNTIF(Calculs!$Q$2:$Q$12,$O5451)&gt;0,COUNTIF(Calculs!$S$2:$S$12,$E5451)&gt;0,COUNTIF(Calculs!$U$2:$U$12,$H5451)&gt;0),1,0)</f>
        <v>1</v>
      </c>
      <c r="U5451">
        <f t="shared" si="685"/>
        <v>6912</v>
      </c>
      <c r="V5451">
        <f t="shared" si="686"/>
        <v>128</v>
      </c>
      <c r="W5451">
        <f t="shared" si="687"/>
        <v>3041.28</v>
      </c>
    </row>
    <row r="5452" spans="1:23" ht="15.75" customHeight="1" x14ac:dyDescent="0.3">
      <c r="A5452" s="2" t="s">
        <v>33</v>
      </c>
      <c r="B5452" s="2">
        <v>1185732</v>
      </c>
      <c r="C5452" s="3">
        <v>44481</v>
      </c>
      <c r="D5452" s="12" t="str" cm="1">
        <f t="array" ref="D5452">_xlfn.SWITCH(WEEKDAY(C5452,2), 1, "Lundi", 2, "Mardi", 3, "Mercredi", 4, "Jeudi", 5, "Vendredi", 6, "Samedi", 7, "Dimanche", "Erreur")</f>
        <v>Mardi</v>
      </c>
      <c r="E5452" s="2" t="s">
        <v>30</v>
      </c>
      <c r="F5452" s="2" t="s">
        <v>69</v>
      </c>
      <c r="G5452" s="2" t="s">
        <v>70</v>
      </c>
      <c r="H5452" s="4" t="s">
        <v>22</v>
      </c>
      <c r="I5452" s="5">
        <v>55</v>
      </c>
      <c r="J5452" s="6">
        <v>150</v>
      </c>
      <c r="K5452" s="7">
        <v>8250</v>
      </c>
      <c r="L5452" s="7">
        <v>3052.5</v>
      </c>
      <c r="M5452" s="8">
        <v>0.37</v>
      </c>
      <c r="N5452" s="2" t="s">
        <v>82</v>
      </c>
      <c r="O5452">
        <f t="shared" si="680"/>
        <v>2021</v>
      </c>
      <c r="P5452">
        <f t="shared" si="681"/>
        <v>10</v>
      </c>
      <c r="Q5452" t="str">
        <f t="shared" si="682"/>
        <v>oct</v>
      </c>
      <c r="R5452" t="str">
        <f t="shared" si="683"/>
        <v>Wyoming</v>
      </c>
      <c r="S5452" t="str">
        <f t="shared" si="684"/>
        <v>2021-10</v>
      </c>
      <c r="T5452">
        <f>IF(AND(COUNTIF(Calculs!$Q$2:$Q$12,$O5452)&gt;0,COUNTIF(Calculs!$S$2:$S$12,$E5452)&gt;0,COUNTIF(Calculs!$U$2:$U$12,$H5452)&gt;0),1,0)</f>
        <v>1</v>
      </c>
      <c r="U5452">
        <f t="shared" si="685"/>
        <v>8250</v>
      </c>
      <c r="V5452">
        <f t="shared" si="686"/>
        <v>150</v>
      </c>
      <c r="W5452">
        <f t="shared" si="687"/>
        <v>3052.5</v>
      </c>
    </row>
    <row r="5453" spans="1:23" ht="15.75" customHeight="1" x14ac:dyDescent="0.3">
      <c r="A5453" s="2" t="s">
        <v>33</v>
      </c>
      <c r="B5453" s="2">
        <v>1185732</v>
      </c>
      <c r="C5453" s="3">
        <v>44511</v>
      </c>
      <c r="D5453" s="12" t="str" cm="1">
        <f t="array" ref="D5453">_xlfn.SWITCH(WEEKDAY(C5453,2), 1, "Lundi", 2, "Mardi", 3, "Mercredi", 4, "Jeudi", 5, "Vendredi", 6, "Samedi", 7, "Dimanche", "Erreur")</f>
        <v>Jeudi</v>
      </c>
      <c r="E5453" s="2" t="s">
        <v>30</v>
      </c>
      <c r="F5453" s="2" t="s">
        <v>69</v>
      </c>
      <c r="G5453" s="2" t="s">
        <v>70</v>
      </c>
      <c r="H5453" s="4" t="s">
        <v>16</v>
      </c>
      <c r="I5453" s="5">
        <v>53</v>
      </c>
      <c r="J5453" s="6">
        <v>218</v>
      </c>
      <c r="K5453" s="7">
        <v>11554</v>
      </c>
      <c r="L5453" s="7">
        <v>7047.94</v>
      </c>
      <c r="M5453" s="8">
        <v>0.61</v>
      </c>
      <c r="N5453" s="2" t="s">
        <v>82</v>
      </c>
      <c r="O5453">
        <f t="shared" si="680"/>
        <v>2021</v>
      </c>
      <c r="P5453">
        <f t="shared" si="681"/>
        <v>11</v>
      </c>
      <c r="Q5453" t="str">
        <f t="shared" si="682"/>
        <v>nov</v>
      </c>
      <c r="R5453" t="str">
        <f t="shared" si="683"/>
        <v>Wyoming</v>
      </c>
      <c r="S5453" t="str">
        <f t="shared" si="684"/>
        <v>2021-11</v>
      </c>
      <c r="T5453">
        <f>IF(AND(COUNTIF(Calculs!$Q$2:$Q$12,$O5453)&gt;0,COUNTIF(Calculs!$S$2:$S$12,$E5453)&gt;0,COUNTIF(Calculs!$U$2:$U$12,$H5453)&gt;0),1,0)</f>
        <v>1</v>
      </c>
      <c r="U5453">
        <f t="shared" si="685"/>
        <v>11554</v>
      </c>
      <c r="V5453">
        <f t="shared" si="686"/>
        <v>218</v>
      </c>
      <c r="W5453">
        <f t="shared" si="687"/>
        <v>7047.94</v>
      </c>
    </row>
    <row r="5454" spans="1:23" ht="15.75" customHeight="1" x14ac:dyDescent="0.3">
      <c r="A5454" s="2" t="s">
        <v>33</v>
      </c>
      <c r="B5454" s="2">
        <v>1185732</v>
      </c>
      <c r="C5454" s="3">
        <v>44511</v>
      </c>
      <c r="D5454" s="12" t="str" cm="1">
        <f t="array" ref="D5454">_xlfn.SWITCH(WEEKDAY(C5454,2), 1, "Lundi", 2, "Mardi", 3, "Mercredi", 4, "Jeudi", 5, "Vendredi", 6, "Samedi", 7, "Dimanche", "Erreur")</f>
        <v>Jeudi</v>
      </c>
      <c r="E5454" s="2" t="s">
        <v>30</v>
      </c>
      <c r="F5454" s="2" t="s">
        <v>69</v>
      </c>
      <c r="G5454" s="2" t="s">
        <v>70</v>
      </c>
      <c r="H5454" s="4" t="s">
        <v>18</v>
      </c>
      <c r="I5454" s="5">
        <v>42</v>
      </c>
      <c r="J5454" s="6">
        <v>167</v>
      </c>
      <c r="K5454" s="7">
        <v>7014</v>
      </c>
      <c r="L5454" s="7">
        <v>3016.02</v>
      </c>
      <c r="M5454" s="8">
        <v>0.43</v>
      </c>
      <c r="N5454" s="2" t="s">
        <v>82</v>
      </c>
      <c r="O5454">
        <f t="shared" si="680"/>
        <v>2021</v>
      </c>
      <c r="P5454">
        <f t="shared" si="681"/>
        <v>11</v>
      </c>
      <c r="Q5454" t="str">
        <f t="shared" si="682"/>
        <v>nov</v>
      </c>
      <c r="R5454" t="str">
        <f t="shared" si="683"/>
        <v>Wyoming</v>
      </c>
      <c r="S5454" t="str">
        <f t="shared" si="684"/>
        <v>2021-11</v>
      </c>
      <c r="T5454">
        <f>IF(AND(COUNTIF(Calculs!$Q$2:$Q$12,$O5454)&gt;0,COUNTIF(Calculs!$S$2:$S$12,$E5454)&gt;0,COUNTIF(Calculs!$U$2:$U$12,$H5454)&gt;0),1,0)</f>
        <v>1</v>
      </c>
      <c r="U5454">
        <f t="shared" si="685"/>
        <v>7014</v>
      </c>
      <c r="V5454">
        <f t="shared" si="686"/>
        <v>167</v>
      </c>
      <c r="W5454">
        <f t="shared" si="687"/>
        <v>3016.02</v>
      </c>
    </row>
    <row r="5455" spans="1:23" ht="15.75" customHeight="1" x14ac:dyDescent="0.3">
      <c r="A5455" s="2" t="s">
        <v>33</v>
      </c>
      <c r="B5455" s="2">
        <v>1185732</v>
      </c>
      <c r="C5455" s="3">
        <v>44511</v>
      </c>
      <c r="D5455" s="12" t="str" cm="1">
        <f t="array" ref="D5455">_xlfn.SWITCH(WEEKDAY(C5455,2), 1, "Lundi", 2, "Mardi", 3, "Mercredi", 4, "Jeudi", 5, "Vendredi", 6, "Samedi", 7, "Dimanche", "Erreur")</f>
        <v>Jeudi</v>
      </c>
      <c r="E5455" s="2" t="s">
        <v>30</v>
      </c>
      <c r="F5455" s="2" t="s">
        <v>69</v>
      </c>
      <c r="G5455" s="2" t="s">
        <v>70</v>
      </c>
      <c r="H5455" s="4" t="s">
        <v>19</v>
      </c>
      <c r="I5455" s="5">
        <v>42</v>
      </c>
      <c r="J5455" s="6">
        <v>146</v>
      </c>
      <c r="K5455" s="7">
        <v>6132</v>
      </c>
      <c r="L5455" s="7">
        <v>3066</v>
      </c>
      <c r="M5455" s="8">
        <v>0.5</v>
      </c>
      <c r="N5455" s="2" t="s">
        <v>82</v>
      </c>
      <c r="O5455">
        <f t="shared" si="680"/>
        <v>2021</v>
      </c>
      <c r="P5455">
        <f t="shared" si="681"/>
        <v>11</v>
      </c>
      <c r="Q5455" t="str">
        <f t="shared" si="682"/>
        <v>nov</v>
      </c>
      <c r="R5455" t="str">
        <f t="shared" si="683"/>
        <v>Wyoming</v>
      </c>
      <c r="S5455" t="str">
        <f t="shared" si="684"/>
        <v>2021-11</v>
      </c>
      <c r="T5455">
        <f>IF(AND(COUNTIF(Calculs!$Q$2:$Q$12,$O5455)&gt;0,COUNTIF(Calculs!$S$2:$S$12,$E5455)&gt;0,COUNTIF(Calculs!$U$2:$U$12,$H5455)&gt;0),1,0)</f>
        <v>1</v>
      </c>
      <c r="U5455">
        <f t="shared" si="685"/>
        <v>6132</v>
      </c>
      <c r="V5455">
        <f t="shared" si="686"/>
        <v>146</v>
      </c>
      <c r="W5455">
        <f t="shared" si="687"/>
        <v>3066</v>
      </c>
    </row>
    <row r="5456" spans="1:23" ht="15.75" customHeight="1" x14ac:dyDescent="0.3">
      <c r="A5456" s="2" t="s">
        <v>33</v>
      </c>
      <c r="B5456" s="2">
        <v>1185732</v>
      </c>
      <c r="C5456" s="3">
        <v>44511</v>
      </c>
      <c r="D5456" s="12" t="str" cm="1">
        <f t="array" ref="D5456">_xlfn.SWITCH(WEEKDAY(C5456,2), 1, "Lundi", 2, "Mardi", 3, "Mercredi", 4, "Jeudi", 5, "Vendredi", 6, "Samedi", 7, "Dimanche", "Erreur")</f>
        <v>Jeudi</v>
      </c>
      <c r="E5456" s="2" t="s">
        <v>30</v>
      </c>
      <c r="F5456" s="2" t="s">
        <v>69</v>
      </c>
      <c r="G5456" s="2" t="s">
        <v>70</v>
      </c>
      <c r="H5456" s="4" t="s">
        <v>20</v>
      </c>
      <c r="I5456" s="5">
        <v>42</v>
      </c>
      <c r="J5456" s="6">
        <v>135</v>
      </c>
      <c r="K5456" s="7">
        <v>5670</v>
      </c>
      <c r="L5456" s="7">
        <v>2778.2999999999997</v>
      </c>
      <c r="M5456" s="8">
        <v>0.49</v>
      </c>
      <c r="N5456" s="2" t="s">
        <v>82</v>
      </c>
      <c r="O5456">
        <f t="shared" si="680"/>
        <v>2021</v>
      </c>
      <c r="P5456">
        <f t="shared" si="681"/>
        <v>11</v>
      </c>
      <c r="Q5456" t="str">
        <f t="shared" si="682"/>
        <v>nov</v>
      </c>
      <c r="R5456" t="str">
        <f t="shared" si="683"/>
        <v>Wyoming</v>
      </c>
      <c r="S5456" t="str">
        <f t="shared" si="684"/>
        <v>2021-11</v>
      </c>
      <c r="T5456">
        <f>IF(AND(COUNTIF(Calculs!$Q$2:$Q$12,$O5456)&gt;0,COUNTIF(Calculs!$S$2:$S$12,$E5456)&gt;0,COUNTIF(Calculs!$U$2:$U$12,$H5456)&gt;0),1,0)</f>
        <v>1</v>
      </c>
      <c r="U5456">
        <f t="shared" si="685"/>
        <v>5670</v>
      </c>
      <c r="V5456">
        <f t="shared" si="686"/>
        <v>135</v>
      </c>
      <c r="W5456">
        <f t="shared" si="687"/>
        <v>2778.2999999999997</v>
      </c>
    </row>
    <row r="5457" spans="1:23" ht="15.75" customHeight="1" x14ac:dyDescent="0.3">
      <c r="A5457" s="2" t="s">
        <v>33</v>
      </c>
      <c r="B5457" s="2">
        <v>1185732</v>
      </c>
      <c r="C5457" s="3">
        <v>44511</v>
      </c>
      <c r="D5457" s="12" t="str" cm="1">
        <f t="array" ref="D5457">_xlfn.SWITCH(WEEKDAY(C5457,2), 1, "Lundi", 2, "Mardi", 3, "Mercredi", 4, "Jeudi", 5, "Vendredi", 6, "Samedi", 7, "Dimanche", "Erreur")</f>
        <v>Jeudi</v>
      </c>
      <c r="E5457" s="2" t="s">
        <v>30</v>
      </c>
      <c r="F5457" s="2" t="s">
        <v>69</v>
      </c>
      <c r="G5457" s="2" t="s">
        <v>70</v>
      </c>
      <c r="H5457" s="4" t="s">
        <v>21</v>
      </c>
      <c r="I5457" s="5">
        <v>51</v>
      </c>
      <c r="J5457" s="6">
        <v>143</v>
      </c>
      <c r="K5457" s="7">
        <v>7293</v>
      </c>
      <c r="L5457" s="7">
        <v>2990.1299999999997</v>
      </c>
      <c r="M5457" s="8">
        <v>0.41</v>
      </c>
      <c r="N5457" s="2" t="s">
        <v>82</v>
      </c>
      <c r="O5457">
        <f t="shared" si="680"/>
        <v>2021</v>
      </c>
      <c r="P5457">
        <f t="shared" si="681"/>
        <v>11</v>
      </c>
      <c r="Q5457" t="str">
        <f t="shared" si="682"/>
        <v>nov</v>
      </c>
      <c r="R5457" t="str">
        <f t="shared" si="683"/>
        <v>Wyoming</v>
      </c>
      <c r="S5457" t="str">
        <f t="shared" si="684"/>
        <v>2021-11</v>
      </c>
      <c r="T5457">
        <f>IF(AND(COUNTIF(Calculs!$Q$2:$Q$12,$O5457)&gt;0,COUNTIF(Calculs!$S$2:$S$12,$E5457)&gt;0,COUNTIF(Calculs!$U$2:$U$12,$H5457)&gt;0),1,0)</f>
        <v>1</v>
      </c>
      <c r="U5457">
        <f t="shared" si="685"/>
        <v>7293</v>
      </c>
      <c r="V5457">
        <f t="shared" si="686"/>
        <v>143</v>
      </c>
      <c r="W5457">
        <f t="shared" si="687"/>
        <v>2990.1299999999997</v>
      </c>
    </row>
    <row r="5458" spans="1:23" ht="15.75" customHeight="1" x14ac:dyDescent="0.3">
      <c r="A5458" s="2" t="s">
        <v>33</v>
      </c>
      <c r="B5458" s="2">
        <v>1185732</v>
      </c>
      <c r="C5458" s="3">
        <v>44511</v>
      </c>
      <c r="D5458" s="12" t="str" cm="1">
        <f t="array" ref="D5458">_xlfn.SWITCH(WEEKDAY(C5458,2), 1, "Lundi", 2, "Mardi", 3, "Mercredi", 4, "Jeudi", 5, "Vendredi", 6, "Samedi", 7, "Dimanche", "Erreur")</f>
        <v>Jeudi</v>
      </c>
      <c r="E5458" s="2" t="s">
        <v>30</v>
      </c>
      <c r="F5458" s="2" t="s">
        <v>69</v>
      </c>
      <c r="G5458" s="2" t="s">
        <v>70</v>
      </c>
      <c r="H5458" s="4" t="s">
        <v>22</v>
      </c>
      <c r="I5458" s="5">
        <v>55</v>
      </c>
      <c r="J5458" s="6">
        <v>161</v>
      </c>
      <c r="K5458" s="7">
        <v>8855</v>
      </c>
      <c r="L5458" s="7">
        <v>3453.4500000000003</v>
      </c>
      <c r="M5458" s="8">
        <v>0.39</v>
      </c>
      <c r="N5458" s="2" t="s">
        <v>82</v>
      </c>
      <c r="O5458">
        <f t="shared" si="680"/>
        <v>2021</v>
      </c>
      <c r="P5458">
        <f t="shared" si="681"/>
        <v>11</v>
      </c>
      <c r="Q5458" t="str">
        <f t="shared" si="682"/>
        <v>nov</v>
      </c>
      <c r="R5458" t="str">
        <f t="shared" si="683"/>
        <v>Wyoming</v>
      </c>
      <c r="S5458" t="str">
        <f t="shared" si="684"/>
        <v>2021-11</v>
      </c>
      <c r="T5458">
        <f>IF(AND(COUNTIF(Calculs!$Q$2:$Q$12,$O5458)&gt;0,COUNTIF(Calculs!$S$2:$S$12,$E5458)&gt;0,COUNTIF(Calculs!$U$2:$U$12,$H5458)&gt;0),1,0)</f>
        <v>1</v>
      </c>
      <c r="U5458">
        <f t="shared" si="685"/>
        <v>8855</v>
      </c>
      <c r="V5458">
        <f t="shared" si="686"/>
        <v>161</v>
      </c>
      <c r="W5458">
        <f t="shared" si="687"/>
        <v>3453.4500000000003</v>
      </c>
    </row>
    <row r="5459" spans="1:23" ht="15.75" customHeight="1" x14ac:dyDescent="0.3">
      <c r="A5459" s="2" t="s">
        <v>33</v>
      </c>
      <c r="B5459" s="2">
        <v>1185732</v>
      </c>
      <c r="C5459" s="3">
        <v>44540</v>
      </c>
      <c r="D5459" s="12" t="str" cm="1">
        <f t="array" ref="D5459">_xlfn.SWITCH(WEEKDAY(C5459,2), 1, "Lundi", 2, "Mardi", 3, "Mercredi", 4, "Jeudi", 5, "Vendredi", 6, "Samedi", 7, "Dimanche", "Erreur")</f>
        <v>Vendredi</v>
      </c>
      <c r="E5459" s="2" t="s">
        <v>30</v>
      </c>
      <c r="F5459" s="2" t="s">
        <v>69</v>
      </c>
      <c r="G5459" s="2" t="s">
        <v>70</v>
      </c>
      <c r="H5459" s="4" t="s">
        <v>16</v>
      </c>
      <c r="I5459" s="5">
        <v>52</v>
      </c>
      <c r="J5459" s="6">
        <v>224</v>
      </c>
      <c r="K5459" s="7">
        <v>11648</v>
      </c>
      <c r="L5459" s="7">
        <v>7105.28</v>
      </c>
      <c r="M5459" s="8">
        <v>0.61</v>
      </c>
      <c r="N5459" s="2" t="s">
        <v>82</v>
      </c>
      <c r="O5459">
        <f t="shared" si="680"/>
        <v>2021</v>
      </c>
      <c r="P5459">
        <f t="shared" si="681"/>
        <v>12</v>
      </c>
      <c r="Q5459" t="str">
        <f t="shared" si="682"/>
        <v>déc</v>
      </c>
      <c r="R5459" t="str">
        <f t="shared" si="683"/>
        <v>Wyoming</v>
      </c>
      <c r="S5459" t="str">
        <f t="shared" si="684"/>
        <v>2021-12</v>
      </c>
      <c r="T5459">
        <f>IF(AND(COUNTIF(Calculs!$Q$2:$Q$12,$O5459)&gt;0,COUNTIF(Calculs!$S$2:$S$12,$E5459)&gt;0,COUNTIF(Calculs!$U$2:$U$12,$H5459)&gt;0),1,0)</f>
        <v>1</v>
      </c>
      <c r="U5459">
        <f t="shared" si="685"/>
        <v>11648</v>
      </c>
      <c r="V5459">
        <f t="shared" si="686"/>
        <v>224</v>
      </c>
      <c r="W5459">
        <f t="shared" si="687"/>
        <v>7105.28</v>
      </c>
    </row>
    <row r="5460" spans="1:23" ht="15.75" customHeight="1" x14ac:dyDescent="0.3">
      <c r="A5460" s="2" t="s">
        <v>33</v>
      </c>
      <c r="B5460" s="2">
        <v>1185732</v>
      </c>
      <c r="C5460" s="3">
        <v>44540</v>
      </c>
      <c r="D5460" s="12" t="str" cm="1">
        <f t="array" ref="D5460">_xlfn.SWITCH(WEEKDAY(C5460,2), 1, "Lundi", 2, "Mardi", 3, "Mercredi", 4, "Jeudi", 5, "Vendredi", 6, "Samedi", 7, "Dimanche", "Erreur")</f>
        <v>Vendredi</v>
      </c>
      <c r="E5460" s="2" t="s">
        <v>30</v>
      </c>
      <c r="F5460" s="2" t="s">
        <v>69</v>
      </c>
      <c r="G5460" s="2" t="s">
        <v>70</v>
      </c>
      <c r="H5460" s="4" t="s">
        <v>18</v>
      </c>
      <c r="I5460" s="5">
        <v>44</v>
      </c>
      <c r="J5460" s="6">
        <v>168</v>
      </c>
      <c r="K5460" s="7">
        <v>7392</v>
      </c>
      <c r="L5460" s="7">
        <v>3030.72</v>
      </c>
      <c r="M5460" s="8">
        <v>0.41</v>
      </c>
      <c r="N5460" s="2" t="s">
        <v>82</v>
      </c>
      <c r="O5460">
        <f t="shared" si="680"/>
        <v>2021</v>
      </c>
      <c r="P5460">
        <f t="shared" si="681"/>
        <v>12</v>
      </c>
      <c r="Q5460" t="str">
        <f t="shared" si="682"/>
        <v>déc</v>
      </c>
      <c r="R5460" t="str">
        <f t="shared" si="683"/>
        <v>Wyoming</v>
      </c>
      <c r="S5460" t="str">
        <f t="shared" si="684"/>
        <v>2021-12</v>
      </c>
      <c r="T5460">
        <f>IF(AND(COUNTIF(Calculs!$Q$2:$Q$12,$O5460)&gt;0,COUNTIF(Calculs!$S$2:$S$12,$E5460)&gt;0,COUNTIF(Calculs!$U$2:$U$12,$H5460)&gt;0),1,0)</f>
        <v>1</v>
      </c>
      <c r="U5460">
        <f t="shared" si="685"/>
        <v>7392</v>
      </c>
      <c r="V5460">
        <f t="shared" si="686"/>
        <v>168</v>
      </c>
      <c r="W5460">
        <f t="shared" si="687"/>
        <v>3030.72</v>
      </c>
    </row>
    <row r="5461" spans="1:23" ht="15.75" customHeight="1" x14ac:dyDescent="0.3">
      <c r="A5461" s="2" t="s">
        <v>13</v>
      </c>
      <c r="B5461" s="2">
        <v>1185732</v>
      </c>
      <c r="C5461" s="3">
        <v>44540</v>
      </c>
      <c r="D5461" s="12" t="str" cm="1">
        <f t="array" ref="D5461">_xlfn.SWITCH(WEEKDAY(C5461,2), 1, "Lundi", 2, "Mardi", 3, "Mercredi", 4, "Jeudi", 5, "Vendredi", 6, "Samedi", 7, "Dimanche", "Erreur")</f>
        <v>Vendredi</v>
      </c>
      <c r="E5461" s="2" t="s">
        <v>30</v>
      </c>
      <c r="F5461" s="2" t="s">
        <v>69</v>
      </c>
      <c r="G5461" s="2" t="s">
        <v>70</v>
      </c>
      <c r="H5461" s="4" t="s">
        <v>19</v>
      </c>
      <c r="I5461" s="5">
        <v>44</v>
      </c>
      <c r="J5461" s="6">
        <v>165</v>
      </c>
      <c r="K5461" s="7">
        <v>7260</v>
      </c>
      <c r="L5461" s="7">
        <v>3339.6</v>
      </c>
      <c r="M5461" s="8">
        <v>0.45999999999999996</v>
      </c>
      <c r="N5461" s="2" t="s">
        <v>82</v>
      </c>
      <c r="O5461">
        <f t="shared" si="680"/>
        <v>2021</v>
      </c>
      <c r="P5461">
        <f t="shared" si="681"/>
        <v>12</v>
      </c>
      <c r="Q5461" t="str">
        <f t="shared" si="682"/>
        <v>déc</v>
      </c>
      <c r="R5461" t="str">
        <f t="shared" si="683"/>
        <v>Wyoming</v>
      </c>
      <c r="S5461" t="str">
        <f t="shared" si="684"/>
        <v>2021-12</v>
      </c>
      <c r="T5461">
        <f>IF(AND(COUNTIF(Calculs!$Q$2:$Q$12,$O5461)&gt;0,COUNTIF(Calculs!$S$2:$S$12,$E5461)&gt;0,COUNTIF(Calculs!$U$2:$U$12,$H5461)&gt;0),1,0)</f>
        <v>1</v>
      </c>
      <c r="U5461">
        <f t="shared" si="685"/>
        <v>7260</v>
      </c>
      <c r="V5461">
        <f t="shared" si="686"/>
        <v>165</v>
      </c>
      <c r="W5461">
        <f t="shared" si="687"/>
        <v>3339.6</v>
      </c>
    </row>
    <row r="5462" spans="1:23" ht="15.75" customHeight="1" x14ac:dyDescent="0.3">
      <c r="A5462" s="2" t="s">
        <v>13</v>
      </c>
      <c r="B5462" s="2">
        <v>1185732</v>
      </c>
      <c r="C5462" s="3">
        <v>44540</v>
      </c>
      <c r="D5462" s="12" t="str" cm="1">
        <f t="array" ref="D5462">_xlfn.SWITCH(WEEKDAY(C5462,2), 1, "Lundi", 2, "Mardi", 3, "Mercredi", 4, "Jeudi", 5, "Vendredi", 6, "Samedi", 7, "Dimanche", "Erreur")</f>
        <v>Vendredi</v>
      </c>
      <c r="E5462" s="2" t="s">
        <v>30</v>
      </c>
      <c r="F5462" s="2" t="s">
        <v>69</v>
      </c>
      <c r="G5462" s="2" t="s">
        <v>70</v>
      </c>
      <c r="H5462" s="4" t="s">
        <v>20</v>
      </c>
      <c r="I5462" s="5">
        <v>44</v>
      </c>
      <c r="J5462" s="6">
        <v>135</v>
      </c>
      <c r="K5462" s="7">
        <v>5940</v>
      </c>
      <c r="L5462" s="7">
        <v>2910.6</v>
      </c>
      <c r="M5462" s="8">
        <v>0.49</v>
      </c>
      <c r="N5462" s="2" t="s">
        <v>82</v>
      </c>
      <c r="O5462">
        <f t="shared" si="680"/>
        <v>2021</v>
      </c>
      <c r="P5462">
        <f t="shared" si="681"/>
        <v>12</v>
      </c>
      <c r="Q5462" t="str">
        <f t="shared" si="682"/>
        <v>déc</v>
      </c>
      <c r="R5462" t="str">
        <f t="shared" si="683"/>
        <v>Wyoming</v>
      </c>
      <c r="S5462" t="str">
        <f t="shared" si="684"/>
        <v>2021-12</v>
      </c>
      <c r="T5462">
        <f>IF(AND(COUNTIF(Calculs!$Q$2:$Q$12,$O5462)&gt;0,COUNTIF(Calculs!$S$2:$S$12,$E5462)&gt;0,COUNTIF(Calculs!$U$2:$U$12,$H5462)&gt;0),1,0)</f>
        <v>1</v>
      </c>
      <c r="U5462">
        <f t="shared" si="685"/>
        <v>5940</v>
      </c>
      <c r="V5462">
        <f t="shared" si="686"/>
        <v>135</v>
      </c>
      <c r="W5462">
        <f t="shared" si="687"/>
        <v>2910.6</v>
      </c>
    </row>
    <row r="5463" spans="1:23" ht="15.75" customHeight="1" x14ac:dyDescent="0.3">
      <c r="A5463" s="2" t="s">
        <v>13</v>
      </c>
      <c r="B5463" s="2">
        <v>1185732</v>
      </c>
      <c r="C5463" s="3">
        <v>44540</v>
      </c>
      <c r="D5463" s="12" t="str" cm="1">
        <f t="array" ref="D5463">_xlfn.SWITCH(WEEKDAY(C5463,2), 1, "Lundi", 2, "Mardi", 3, "Mercredi", 4, "Jeudi", 5, "Vendredi", 6, "Samedi", 7, "Dimanche", "Erreur")</f>
        <v>Vendredi</v>
      </c>
      <c r="E5463" s="2" t="s">
        <v>30</v>
      </c>
      <c r="F5463" s="2" t="s">
        <v>69</v>
      </c>
      <c r="G5463" s="2" t="s">
        <v>70</v>
      </c>
      <c r="H5463" s="4" t="s">
        <v>21</v>
      </c>
      <c r="I5463" s="5">
        <v>54</v>
      </c>
      <c r="J5463" s="6">
        <v>145</v>
      </c>
      <c r="K5463" s="7">
        <v>7830</v>
      </c>
      <c r="L5463" s="7">
        <v>3523.4999999999995</v>
      </c>
      <c r="M5463" s="8">
        <v>0.44999999999999996</v>
      </c>
      <c r="N5463" s="2" t="s">
        <v>82</v>
      </c>
      <c r="O5463">
        <f t="shared" si="680"/>
        <v>2021</v>
      </c>
      <c r="P5463">
        <f t="shared" si="681"/>
        <v>12</v>
      </c>
      <c r="Q5463" t="str">
        <f t="shared" si="682"/>
        <v>déc</v>
      </c>
      <c r="R5463" t="str">
        <f t="shared" si="683"/>
        <v>Wyoming</v>
      </c>
      <c r="S5463" t="str">
        <f t="shared" si="684"/>
        <v>2021-12</v>
      </c>
      <c r="T5463">
        <f>IF(AND(COUNTIF(Calculs!$Q$2:$Q$12,$O5463)&gt;0,COUNTIF(Calculs!$S$2:$S$12,$E5463)&gt;0,COUNTIF(Calculs!$U$2:$U$12,$H5463)&gt;0),1,0)</f>
        <v>1</v>
      </c>
      <c r="U5463">
        <f t="shared" si="685"/>
        <v>7830</v>
      </c>
      <c r="V5463">
        <f t="shared" si="686"/>
        <v>145</v>
      </c>
      <c r="W5463">
        <f t="shared" si="687"/>
        <v>3523.4999999999995</v>
      </c>
    </row>
    <row r="5464" spans="1:23" ht="15.75" customHeight="1" x14ac:dyDescent="0.3">
      <c r="A5464" s="2" t="s">
        <v>13</v>
      </c>
      <c r="B5464" s="2">
        <v>1185732</v>
      </c>
      <c r="C5464" s="3">
        <v>44540</v>
      </c>
      <c r="D5464" s="12" t="str" cm="1">
        <f t="array" ref="D5464">_xlfn.SWITCH(WEEKDAY(C5464,2), 1, "Lundi", 2, "Mardi", 3, "Mercredi", 4, "Jeudi", 5, "Vendredi", 6, "Samedi", 7, "Dimanche", "Erreur")</f>
        <v>Vendredi</v>
      </c>
      <c r="E5464" s="2" t="s">
        <v>30</v>
      </c>
      <c r="F5464" s="2" t="s">
        <v>69</v>
      </c>
      <c r="G5464" s="2" t="s">
        <v>70</v>
      </c>
      <c r="H5464" s="4" t="s">
        <v>22</v>
      </c>
      <c r="I5464" s="5">
        <v>56</v>
      </c>
      <c r="J5464" s="6">
        <v>174</v>
      </c>
      <c r="K5464" s="7">
        <v>9744</v>
      </c>
      <c r="L5464" s="7">
        <v>3507.8399999999997</v>
      </c>
      <c r="M5464" s="8">
        <v>0.36</v>
      </c>
      <c r="N5464" s="2" t="s">
        <v>82</v>
      </c>
      <c r="O5464">
        <f t="shared" si="680"/>
        <v>2021</v>
      </c>
      <c r="P5464">
        <f t="shared" si="681"/>
        <v>12</v>
      </c>
      <c r="Q5464" t="str">
        <f t="shared" si="682"/>
        <v>déc</v>
      </c>
      <c r="R5464" t="str">
        <f t="shared" si="683"/>
        <v>Wyoming</v>
      </c>
      <c r="S5464" t="str">
        <f t="shared" si="684"/>
        <v>2021-12</v>
      </c>
      <c r="T5464">
        <f>IF(AND(COUNTIF(Calculs!$Q$2:$Q$12,$O5464)&gt;0,COUNTIF(Calculs!$S$2:$S$12,$E5464)&gt;0,COUNTIF(Calculs!$U$2:$U$12,$H5464)&gt;0),1,0)</f>
        <v>1</v>
      </c>
      <c r="U5464">
        <f t="shared" si="685"/>
        <v>9744</v>
      </c>
      <c r="V5464">
        <f t="shared" si="686"/>
        <v>174</v>
      </c>
      <c r="W5464">
        <f t="shared" si="687"/>
        <v>3507.8399999999997</v>
      </c>
    </row>
    <row r="5465" spans="1:23" ht="15.75" customHeight="1" x14ac:dyDescent="0.3">
      <c r="A5465" s="2" t="s">
        <v>13</v>
      </c>
      <c r="B5465" s="2">
        <v>1128299</v>
      </c>
      <c r="C5465" s="3">
        <v>44220</v>
      </c>
      <c r="D5465" s="12" t="str" cm="1">
        <f t="array" ref="D5465">_xlfn.SWITCH(WEEKDAY(C5465,2), 1, "Lundi", 2, "Mardi", 3, "Mercredi", 4, "Jeudi", 5, "Vendredi", 6, "Samedi", 7, "Dimanche", "Erreur")</f>
        <v>Dimanche</v>
      </c>
      <c r="E5465" s="2" t="s">
        <v>30</v>
      </c>
      <c r="F5465" s="2" t="s">
        <v>69</v>
      </c>
      <c r="G5465" s="2" t="s">
        <v>70</v>
      </c>
      <c r="H5465" s="4" t="s">
        <v>16</v>
      </c>
      <c r="I5465" s="5">
        <v>29</v>
      </c>
      <c r="J5465" s="6">
        <v>91</v>
      </c>
      <c r="K5465" s="7">
        <v>2639</v>
      </c>
      <c r="L5465" s="7">
        <v>1213.9399999999998</v>
      </c>
      <c r="M5465" s="8">
        <v>0.45999999999999996</v>
      </c>
      <c r="N5465" s="2" t="s">
        <v>82</v>
      </c>
      <c r="O5465">
        <f t="shared" si="680"/>
        <v>2021</v>
      </c>
      <c r="P5465">
        <f t="shared" si="681"/>
        <v>1</v>
      </c>
      <c r="Q5465" t="str">
        <f t="shared" si="682"/>
        <v>janv</v>
      </c>
      <c r="R5465" t="str">
        <f t="shared" si="683"/>
        <v>Wyoming</v>
      </c>
      <c r="S5465" t="str">
        <f t="shared" si="684"/>
        <v>2021-01</v>
      </c>
      <c r="T5465">
        <f>IF(AND(COUNTIF(Calculs!$Q$2:$Q$12,$O5465)&gt;0,COUNTIF(Calculs!$S$2:$S$12,$E5465)&gt;0,COUNTIF(Calculs!$U$2:$U$12,$H5465)&gt;0),1,0)</f>
        <v>1</v>
      </c>
      <c r="U5465">
        <f t="shared" si="685"/>
        <v>2639</v>
      </c>
      <c r="V5465">
        <f t="shared" si="686"/>
        <v>91</v>
      </c>
      <c r="W5465">
        <f t="shared" si="687"/>
        <v>1213.9399999999998</v>
      </c>
    </row>
    <row r="5466" spans="1:23" ht="15.75" customHeight="1" x14ac:dyDescent="0.3">
      <c r="A5466" s="2" t="s">
        <v>13</v>
      </c>
      <c r="B5466" s="2">
        <v>1128299</v>
      </c>
      <c r="C5466" s="3">
        <v>44220</v>
      </c>
      <c r="D5466" s="12" t="str" cm="1">
        <f t="array" ref="D5466">_xlfn.SWITCH(WEEKDAY(C5466,2), 1, "Lundi", 2, "Mardi", 3, "Mercredi", 4, "Jeudi", 5, "Vendredi", 6, "Samedi", 7, "Dimanche", "Erreur")</f>
        <v>Dimanche</v>
      </c>
      <c r="E5466" s="2" t="s">
        <v>30</v>
      </c>
      <c r="F5466" s="2" t="s">
        <v>69</v>
      </c>
      <c r="G5466" s="2" t="s">
        <v>70</v>
      </c>
      <c r="H5466" s="4" t="s">
        <v>18</v>
      </c>
      <c r="I5466" s="5">
        <v>36</v>
      </c>
      <c r="J5466" s="6">
        <v>105</v>
      </c>
      <c r="K5466" s="7">
        <v>3780</v>
      </c>
      <c r="L5466" s="7">
        <v>1738.8</v>
      </c>
      <c r="M5466" s="8">
        <v>0.45999999999999996</v>
      </c>
      <c r="N5466" s="2" t="s">
        <v>82</v>
      </c>
      <c r="O5466">
        <f t="shared" si="680"/>
        <v>2021</v>
      </c>
      <c r="P5466">
        <f t="shared" si="681"/>
        <v>1</v>
      </c>
      <c r="Q5466" t="str">
        <f t="shared" si="682"/>
        <v>janv</v>
      </c>
      <c r="R5466" t="str">
        <f t="shared" si="683"/>
        <v>Wyoming</v>
      </c>
      <c r="S5466" t="str">
        <f t="shared" si="684"/>
        <v>2021-01</v>
      </c>
      <c r="T5466">
        <f>IF(AND(COUNTIF(Calculs!$Q$2:$Q$12,$O5466)&gt;0,COUNTIF(Calculs!$S$2:$S$12,$E5466)&gt;0,COUNTIF(Calculs!$U$2:$U$12,$H5466)&gt;0),1,0)</f>
        <v>1</v>
      </c>
      <c r="U5466">
        <f t="shared" si="685"/>
        <v>3780</v>
      </c>
      <c r="V5466">
        <f t="shared" si="686"/>
        <v>105</v>
      </c>
      <c r="W5466">
        <f t="shared" si="687"/>
        <v>1738.8</v>
      </c>
    </row>
    <row r="5467" spans="1:23" ht="15.75" customHeight="1" x14ac:dyDescent="0.3">
      <c r="A5467" s="2" t="s">
        <v>13</v>
      </c>
      <c r="B5467" s="2">
        <v>1128299</v>
      </c>
      <c r="C5467" s="3">
        <v>44220</v>
      </c>
      <c r="D5467" s="12" t="str" cm="1">
        <f t="array" ref="D5467">_xlfn.SWITCH(WEEKDAY(C5467,2), 1, "Lundi", 2, "Mardi", 3, "Mercredi", 4, "Jeudi", 5, "Vendredi", 6, "Samedi", 7, "Dimanche", "Erreur")</f>
        <v>Dimanche</v>
      </c>
      <c r="E5467" s="2" t="s">
        <v>30</v>
      </c>
      <c r="F5467" s="2" t="s">
        <v>69</v>
      </c>
      <c r="G5467" s="2" t="s">
        <v>70</v>
      </c>
      <c r="H5467" s="4" t="s">
        <v>19</v>
      </c>
      <c r="I5467" s="5">
        <v>39</v>
      </c>
      <c r="J5467" s="6">
        <v>91</v>
      </c>
      <c r="K5467" s="7">
        <v>3549</v>
      </c>
      <c r="L5467" s="7">
        <v>1597.05</v>
      </c>
      <c r="M5467" s="8">
        <v>0.44999999999999996</v>
      </c>
      <c r="N5467" s="2" t="s">
        <v>82</v>
      </c>
      <c r="O5467">
        <f t="shared" si="680"/>
        <v>2021</v>
      </c>
      <c r="P5467">
        <f t="shared" si="681"/>
        <v>1</v>
      </c>
      <c r="Q5467" t="str">
        <f t="shared" si="682"/>
        <v>janv</v>
      </c>
      <c r="R5467" t="str">
        <f t="shared" si="683"/>
        <v>Wyoming</v>
      </c>
      <c r="S5467" t="str">
        <f t="shared" si="684"/>
        <v>2021-01</v>
      </c>
      <c r="T5467">
        <f>IF(AND(COUNTIF(Calculs!$Q$2:$Q$12,$O5467)&gt;0,COUNTIF(Calculs!$S$2:$S$12,$E5467)&gt;0,COUNTIF(Calculs!$U$2:$U$12,$H5467)&gt;0),1,0)</f>
        <v>1</v>
      </c>
      <c r="U5467">
        <f t="shared" si="685"/>
        <v>3549</v>
      </c>
      <c r="V5467">
        <f t="shared" si="686"/>
        <v>91</v>
      </c>
      <c r="W5467">
        <f t="shared" si="687"/>
        <v>1597.05</v>
      </c>
    </row>
    <row r="5468" spans="1:23" ht="15.75" customHeight="1" x14ac:dyDescent="0.3">
      <c r="A5468" s="2" t="s">
        <v>13</v>
      </c>
      <c r="B5468" s="2">
        <v>1128299</v>
      </c>
      <c r="C5468" s="3">
        <v>44220</v>
      </c>
      <c r="D5468" s="12" t="str" cm="1">
        <f t="array" ref="D5468">_xlfn.SWITCH(WEEKDAY(C5468,2), 1, "Lundi", 2, "Mardi", 3, "Mercredi", 4, "Jeudi", 5, "Vendredi", 6, "Samedi", 7, "Dimanche", "Erreur")</f>
        <v>Dimanche</v>
      </c>
      <c r="E5468" s="2" t="s">
        <v>30</v>
      </c>
      <c r="F5468" s="2" t="s">
        <v>69</v>
      </c>
      <c r="G5468" s="2" t="s">
        <v>70</v>
      </c>
      <c r="H5468" s="4" t="s">
        <v>20</v>
      </c>
      <c r="I5468" s="5">
        <v>38</v>
      </c>
      <c r="J5468" s="6">
        <v>54</v>
      </c>
      <c r="K5468" s="7">
        <v>2052</v>
      </c>
      <c r="L5468" s="7">
        <v>964.43999999999994</v>
      </c>
      <c r="M5468" s="8">
        <v>0.47</v>
      </c>
      <c r="N5468" s="2" t="s">
        <v>82</v>
      </c>
      <c r="O5468">
        <f t="shared" si="680"/>
        <v>2021</v>
      </c>
      <c r="P5468">
        <f t="shared" si="681"/>
        <v>1</v>
      </c>
      <c r="Q5468" t="str">
        <f t="shared" si="682"/>
        <v>janv</v>
      </c>
      <c r="R5468" t="str">
        <f t="shared" si="683"/>
        <v>Wyoming</v>
      </c>
      <c r="S5468" t="str">
        <f t="shared" si="684"/>
        <v>2021-01</v>
      </c>
      <c r="T5468">
        <f>IF(AND(COUNTIF(Calculs!$Q$2:$Q$12,$O5468)&gt;0,COUNTIF(Calculs!$S$2:$S$12,$E5468)&gt;0,COUNTIF(Calculs!$U$2:$U$12,$H5468)&gt;0),1,0)</f>
        <v>1</v>
      </c>
      <c r="U5468">
        <f t="shared" si="685"/>
        <v>2052</v>
      </c>
      <c r="V5468">
        <f t="shared" si="686"/>
        <v>54</v>
      </c>
      <c r="W5468">
        <f t="shared" si="687"/>
        <v>964.43999999999994</v>
      </c>
    </row>
    <row r="5469" spans="1:23" ht="15.75" customHeight="1" x14ac:dyDescent="0.3">
      <c r="A5469" s="2" t="s">
        <v>13</v>
      </c>
      <c r="B5469" s="2">
        <v>1128299</v>
      </c>
      <c r="C5469" s="3">
        <v>44220</v>
      </c>
      <c r="D5469" s="12" t="str" cm="1">
        <f t="array" ref="D5469">_xlfn.SWITCH(WEEKDAY(C5469,2), 1, "Lundi", 2, "Mardi", 3, "Mercredi", 4, "Jeudi", 5, "Vendredi", 6, "Samedi", 7, "Dimanche", "Erreur")</f>
        <v>Dimanche</v>
      </c>
      <c r="E5469" s="2" t="s">
        <v>30</v>
      </c>
      <c r="F5469" s="2" t="s">
        <v>69</v>
      </c>
      <c r="G5469" s="2" t="s">
        <v>70</v>
      </c>
      <c r="H5469" s="4" t="s">
        <v>21</v>
      </c>
      <c r="I5469" s="5">
        <v>42</v>
      </c>
      <c r="J5469" s="6">
        <v>45</v>
      </c>
      <c r="K5469" s="7">
        <v>1890</v>
      </c>
      <c r="L5469" s="7">
        <v>963.9</v>
      </c>
      <c r="M5469" s="8">
        <v>0.51</v>
      </c>
      <c r="N5469" s="2" t="s">
        <v>82</v>
      </c>
      <c r="O5469">
        <f t="shared" si="680"/>
        <v>2021</v>
      </c>
      <c r="P5469">
        <f t="shared" si="681"/>
        <v>1</v>
      </c>
      <c r="Q5469" t="str">
        <f t="shared" si="682"/>
        <v>janv</v>
      </c>
      <c r="R5469" t="str">
        <f t="shared" si="683"/>
        <v>Wyoming</v>
      </c>
      <c r="S5469" t="str">
        <f t="shared" si="684"/>
        <v>2021-01</v>
      </c>
      <c r="T5469">
        <f>IF(AND(COUNTIF(Calculs!$Q$2:$Q$12,$O5469)&gt;0,COUNTIF(Calculs!$S$2:$S$12,$E5469)&gt;0,COUNTIF(Calculs!$U$2:$U$12,$H5469)&gt;0),1,0)</f>
        <v>1</v>
      </c>
      <c r="U5469">
        <f t="shared" si="685"/>
        <v>1890</v>
      </c>
      <c r="V5469">
        <f t="shared" si="686"/>
        <v>45</v>
      </c>
      <c r="W5469">
        <f t="shared" si="687"/>
        <v>963.9</v>
      </c>
    </row>
    <row r="5470" spans="1:23" ht="15.75" customHeight="1" x14ac:dyDescent="0.3">
      <c r="A5470" s="2" t="s">
        <v>13</v>
      </c>
      <c r="B5470" s="2">
        <v>1128299</v>
      </c>
      <c r="C5470" s="3">
        <v>44220</v>
      </c>
      <c r="D5470" s="12" t="str" cm="1">
        <f t="array" ref="D5470">_xlfn.SWITCH(WEEKDAY(C5470,2), 1, "Lundi", 2, "Mardi", 3, "Mercredi", 4, "Jeudi", 5, "Vendredi", 6, "Samedi", 7, "Dimanche", "Erreur")</f>
        <v>Dimanche</v>
      </c>
      <c r="E5470" s="2" t="s">
        <v>30</v>
      </c>
      <c r="F5470" s="2" t="s">
        <v>69</v>
      </c>
      <c r="G5470" s="2" t="s">
        <v>70</v>
      </c>
      <c r="H5470" s="4" t="s">
        <v>22</v>
      </c>
      <c r="I5470" s="5">
        <v>38</v>
      </c>
      <c r="J5470" s="6">
        <v>116</v>
      </c>
      <c r="K5470" s="7">
        <v>4408</v>
      </c>
      <c r="L5470" s="7">
        <v>1983.6</v>
      </c>
      <c r="M5470" s="8">
        <v>0.44999999999999996</v>
      </c>
      <c r="N5470" s="2" t="s">
        <v>82</v>
      </c>
      <c r="O5470">
        <f t="shared" si="680"/>
        <v>2021</v>
      </c>
      <c r="P5470">
        <f t="shared" si="681"/>
        <v>1</v>
      </c>
      <c r="Q5470" t="str">
        <f t="shared" si="682"/>
        <v>janv</v>
      </c>
      <c r="R5470" t="str">
        <f t="shared" si="683"/>
        <v>Wyoming</v>
      </c>
      <c r="S5470" t="str">
        <f t="shared" si="684"/>
        <v>2021-01</v>
      </c>
      <c r="T5470">
        <f>IF(AND(COUNTIF(Calculs!$Q$2:$Q$12,$O5470)&gt;0,COUNTIF(Calculs!$S$2:$S$12,$E5470)&gt;0,COUNTIF(Calculs!$U$2:$U$12,$H5470)&gt;0),1,0)</f>
        <v>1</v>
      </c>
      <c r="U5470">
        <f t="shared" si="685"/>
        <v>4408</v>
      </c>
      <c r="V5470">
        <f t="shared" si="686"/>
        <v>116</v>
      </c>
      <c r="W5470">
        <f t="shared" si="687"/>
        <v>1983.6</v>
      </c>
    </row>
    <row r="5471" spans="1:23" ht="15.75" customHeight="1" x14ac:dyDescent="0.3">
      <c r="A5471" s="2" t="s">
        <v>13</v>
      </c>
      <c r="B5471" s="2">
        <v>1128299</v>
      </c>
      <c r="C5471" s="3">
        <v>44251</v>
      </c>
      <c r="D5471" s="12" t="str" cm="1">
        <f t="array" ref="D5471">_xlfn.SWITCH(WEEKDAY(C5471,2), 1, "Lundi", 2, "Mardi", 3, "Mercredi", 4, "Jeudi", 5, "Vendredi", 6, "Samedi", 7, "Dimanche", "Erreur")</f>
        <v>Mercredi</v>
      </c>
      <c r="E5471" s="2" t="s">
        <v>30</v>
      </c>
      <c r="F5471" s="2" t="s">
        <v>69</v>
      </c>
      <c r="G5471" s="2" t="s">
        <v>70</v>
      </c>
      <c r="H5471" s="4" t="s">
        <v>16</v>
      </c>
      <c r="I5471" s="5">
        <v>27</v>
      </c>
      <c r="J5471" s="6">
        <v>113</v>
      </c>
      <c r="K5471" s="7">
        <v>3051</v>
      </c>
      <c r="L5471" s="7">
        <v>1403.4599999999998</v>
      </c>
      <c r="M5471" s="8">
        <v>0.45999999999999996</v>
      </c>
      <c r="N5471" s="2" t="s">
        <v>82</v>
      </c>
      <c r="O5471">
        <f t="shared" si="680"/>
        <v>2021</v>
      </c>
      <c r="P5471">
        <f t="shared" si="681"/>
        <v>2</v>
      </c>
      <c r="Q5471" t="str">
        <f t="shared" si="682"/>
        <v>févr</v>
      </c>
      <c r="R5471" t="str">
        <f t="shared" si="683"/>
        <v>Wyoming</v>
      </c>
      <c r="S5471" t="str">
        <f t="shared" si="684"/>
        <v>2021-02</v>
      </c>
      <c r="T5471">
        <f>IF(AND(COUNTIF(Calculs!$Q$2:$Q$12,$O5471)&gt;0,COUNTIF(Calculs!$S$2:$S$12,$E5471)&gt;0,COUNTIF(Calculs!$U$2:$U$12,$H5471)&gt;0),1,0)</f>
        <v>1</v>
      </c>
      <c r="U5471">
        <f t="shared" si="685"/>
        <v>3051</v>
      </c>
      <c r="V5471">
        <f t="shared" si="686"/>
        <v>113</v>
      </c>
      <c r="W5471">
        <f t="shared" si="687"/>
        <v>1403.4599999999998</v>
      </c>
    </row>
    <row r="5472" spans="1:23" ht="15.75" customHeight="1" x14ac:dyDescent="0.3">
      <c r="A5472" s="2" t="s">
        <v>13</v>
      </c>
      <c r="B5472" s="2">
        <v>1128299</v>
      </c>
      <c r="C5472" s="3">
        <v>44251</v>
      </c>
      <c r="D5472" s="12" t="str" cm="1">
        <f t="array" ref="D5472">_xlfn.SWITCH(WEEKDAY(C5472,2), 1, "Lundi", 2, "Mardi", 3, "Mercredi", 4, "Jeudi", 5, "Vendredi", 6, "Samedi", 7, "Dimanche", "Erreur")</f>
        <v>Mercredi</v>
      </c>
      <c r="E5472" s="2" t="s">
        <v>30</v>
      </c>
      <c r="F5472" s="2" t="s">
        <v>69</v>
      </c>
      <c r="G5472" s="2" t="s">
        <v>70</v>
      </c>
      <c r="H5472" s="4" t="s">
        <v>18</v>
      </c>
      <c r="I5472" s="5">
        <v>36</v>
      </c>
      <c r="J5472" s="6">
        <v>105</v>
      </c>
      <c r="K5472" s="7">
        <v>3780</v>
      </c>
      <c r="L5472" s="7">
        <v>1700.9999999999998</v>
      </c>
      <c r="M5472" s="8">
        <v>0.44999999999999996</v>
      </c>
      <c r="N5472" s="2" t="s">
        <v>82</v>
      </c>
      <c r="O5472">
        <f t="shared" si="680"/>
        <v>2021</v>
      </c>
      <c r="P5472">
        <f t="shared" si="681"/>
        <v>2</v>
      </c>
      <c r="Q5472" t="str">
        <f t="shared" si="682"/>
        <v>févr</v>
      </c>
      <c r="R5472" t="str">
        <f t="shared" si="683"/>
        <v>Wyoming</v>
      </c>
      <c r="S5472" t="str">
        <f t="shared" si="684"/>
        <v>2021-02</v>
      </c>
      <c r="T5472">
        <f>IF(AND(COUNTIF(Calculs!$Q$2:$Q$12,$O5472)&gt;0,COUNTIF(Calculs!$S$2:$S$12,$E5472)&gt;0,COUNTIF(Calculs!$U$2:$U$12,$H5472)&gt;0),1,0)</f>
        <v>1</v>
      </c>
      <c r="U5472">
        <f t="shared" si="685"/>
        <v>3780</v>
      </c>
      <c r="V5472">
        <f t="shared" si="686"/>
        <v>105</v>
      </c>
      <c r="W5472">
        <f t="shared" si="687"/>
        <v>1700.9999999999998</v>
      </c>
    </row>
    <row r="5473" spans="1:23" ht="15.75" customHeight="1" x14ac:dyDescent="0.3">
      <c r="A5473" s="2" t="s">
        <v>13</v>
      </c>
      <c r="B5473" s="2">
        <v>1128299</v>
      </c>
      <c r="C5473" s="3">
        <v>44251</v>
      </c>
      <c r="D5473" s="12" t="str" cm="1">
        <f t="array" ref="D5473">_xlfn.SWITCH(WEEKDAY(C5473,2), 1, "Lundi", 2, "Mardi", 3, "Mercredi", 4, "Jeudi", 5, "Vendredi", 6, "Samedi", 7, "Dimanche", "Erreur")</f>
        <v>Mercredi</v>
      </c>
      <c r="E5473" s="2" t="s">
        <v>30</v>
      </c>
      <c r="F5473" s="2" t="s">
        <v>69</v>
      </c>
      <c r="G5473" s="2" t="s">
        <v>70</v>
      </c>
      <c r="H5473" s="4" t="s">
        <v>19</v>
      </c>
      <c r="I5473" s="5">
        <v>39</v>
      </c>
      <c r="J5473" s="6">
        <v>88</v>
      </c>
      <c r="K5473" s="7">
        <v>3432</v>
      </c>
      <c r="L5473" s="7">
        <v>1544.3999999999999</v>
      </c>
      <c r="M5473" s="8">
        <v>0.44999999999999996</v>
      </c>
      <c r="N5473" s="2" t="s">
        <v>82</v>
      </c>
      <c r="O5473">
        <f t="shared" si="680"/>
        <v>2021</v>
      </c>
      <c r="P5473">
        <f t="shared" si="681"/>
        <v>2</v>
      </c>
      <c r="Q5473" t="str">
        <f t="shared" si="682"/>
        <v>févr</v>
      </c>
      <c r="R5473" t="str">
        <f t="shared" si="683"/>
        <v>Wyoming</v>
      </c>
      <c r="S5473" t="str">
        <f t="shared" si="684"/>
        <v>2021-02</v>
      </c>
      <c r="T5473">
        <f>IF(AND(COUNTIF(Calculs!$Q$2:$Q$12,$O5473)&gt;0,COUNTIF(Calculs!$S$2:$S$12,$E5473)&gt;0,COUNTIF(Calculs!$U$2:$U$12,$H5473)&gt;0),1,0)</f>
        <v>1</v>
      </c>
      <c r="U5473">
        <f t="shared" si="685"/>
        <v>3432</v>
      </c>
      <c r="V5473">
        <f t="shared" si="686"/>
        <v>88</v>
      </c>
      <c r="W5473">
        <f t="shared" si="687"/>
        <v>1544.3999999999999</v>
      </c>
    </row>
    <row r="5474" spans="1:23" ht="15.75" customHeight="1" x14ac:dyDescent="0.3">
      <c r="A5474" s="2" t="s">
        <v>13</v>
      </c>
      <c r="B5474" s="2">
        <v>1128299</v>
      </c>
      <c r="C5474" s="3">
        <v>44251</v>
      </c>
      <c r="D5474" s="12" t="str" cm="1">
        <f t="array" ref="D5474">_xlfn.SWITCH(WEEKDAY(C5474,2), 1, "Lundi", 2, "Mardi", 3, "Mercredi", 4, "Jeudi", 5, "Vendredi", 6, "Samedi", 7, "Dimanche", "Erreur")</f>
        <v>Mercredi</v>
      </c>
      <c r="E5474" s="2" t="s">
        <v>47</v>
      </c>
      <c r="F5474" s="2" t="s">
        <v>71</v>
      </c>
      <c r="G5474" s="2" t="s">
        <v>72</v>
      </c>
      <c r="H5474" s="4" t="s">
        <v>20</v>
      </c>
      <c r="I5474" s="5">
        <v>38</v>
      </c>
      <c r="J5474" s="6">
        <v>58</v>
      </c>
      <c r="K5474" s="7">
        <v>2204</v>
      </c>
      <c r="L5474" s="7">
        <v>1102</v>
      </c>
      <c r="M5474" s="8">
        <v>0.5</v>
      </c>
      <c r="N5474" s="2" t="s">
        <v>82</v>
      </c>
      <c r="O5474">
        <f t="shared" si="680"/>
        <v>2021</v>
      </c>
      <c r="P5474">
        <f t="shared" si="681"/>
        <v>2</v>
      </c>
      <c r="Q5474" t="str">
        <f t="shared" si="682"/>
        <v>févr</v>
      </c>
      <c r="R5474" t="str">
        <f t="shared" si="683"/>
        <v>Virginia</v>
      </c>
      <c r="S5474" t="str">
        <f t="shared" si="684"/>
        <v>2021-02</v>
      </c>
      <c r="T5474">
        <f>IF(AND(COUNTIF(Calculs!$Q$2:$Q$12,$O5474)&gt;0,COUNTIF(Calculs!$S$2:$S$12,$E5474)&gt;0,COUNTIF(Calculs!$U$2:$U$12,$H5474)&gt;0),1,0)</f>
        <v>1</v>
      </c>
      <c r="U5474">
        <f t="shared" si="685"/>
        <v>2204</v>
      </c>
      <c r="V5474">
        <f t="shared" si="686"/>
        <v>58</v>
      </c>
      <c r="W5474">
        <f t="shared" si="687"/>
        <v>1102</v>
      </c>
    </row>
    <row r="5475" spans="1:23" ht="15.75" customHeight="1" x14ac:dyDescent="0.3">
      <c r="A5475" s="2" t="s">
        <v>13</v>
      </c>
      <c r="B5475" s="2">
        <v>1128299</v>
      </c>
      <c r="C5475" s="3">
        <v>44251</v>
      </c>
      <c r="D5475" s="12" t="str" cm="1">
        <f t="array" ref="D5475">_xlfn.SWITCH(WEEKDAY(C5475,2), 1, "Lundi", 2, "Mardi", 3, "Mercredi", 4, "Jeudi", 5, "Vendredi", 6, "Samedi", 7, "Dimanche", "Erreur")</f>
        <v>Mercredi</v>
      </c>
      <c r="E5475" s="2" t="s">
        <v>47</v>
      </c>
      <c r="F5475" s="2" t="s">
        <v>71</v>
      </c>
      <c r="G5475" s="2" t="s">
        <v>72</v>
      </c>
      <c r="H5475" s="4" t="s">
        <v>21</v>
      </c>
      <c r="I5475" s="5">
        <v>42</v>
      </c>
      <c r="J5475" s="6">
        <v>38</v>
      </c>
      <c r="K5475" s="7">
        <v>1596</v>
      </c>
      <c r="L5475" s="7">
        <v>877.80000000000007</v>
      </c>
      <c r="M5475" s="8">
        <v>0.55000000000000004</v>
      </c>
      <c r="N5475" s="2" t="s">
        <v>82</v>
      </c>
      <c r="O5475">
        <f t="shared" si="680"/>
        <v>2021</v>
      </c>
      <c r="P5475">
        <f t="shared" si="681"/>
        <v>2</v>
      </c>
      <c r="Q5475" t="str">
        <f t="shared" si="682"/>
        <v>févr</v>
      </c>
      <c r="R5475" t="str">
        <f t="shared" si="683"/>
        <v>Virginia</v>
      </c>
      <c r="S5475" t="str">
        <f t="shared" si="684"/>
        <v>2021-02</v>
      </c>
      <c r="T5475">
        <f>IF(AND(COUNTIF(Calculs!$Q$2:$Q$12,$O5475)&gt;0,COUNTIF(Calculs!$S$2:$S$12,$E5475)&gt;0,COUNTIF(Calculs!$U$2:$U$12,$H5475)&gt;0),1,0)</f>
        <v>1</v>
      </c>
      <c r="U5475">
        <f t="shared" si="685"/>
        <v>1596</v>
      </c>
      <c r="V5475">
        <f t="shared" si="686"/>
        <v>38</v>
      </c>
      <c r="W5475">
        <f t="shared" si="687"/>
        <v>877.80000000000007</v>
      </c>
    </row>
    <row r="5476" spans="1:23" ht="15.75" customHeight="1" x14ac:dyDescent="0.3">
      <c r="A5476" s="2" t="s">
        <v>13</v>
      </c>
      <c r="B5476" s="2">
        <v>1128299</v>
      </c>
      <c r="C5476" s="3">
        <v>44251</v>
      </c>
      <c r="D5476" s="12" t="str" cm="1">
        <f t="array" ref="D5476">_xlfn.SWITCH(WEEKDAY(C5476,2), 1, "Lundi", 2, "Mardi", 3, "Mercredi", 4, "Jeudi", 5, "Vendredi", 6, "Samedi", 7, "Dimanche", "Erreur")</f>
        <v>Mercredi</v>
      </c>
      <c r="E5476" s="2" t="s">
        <v>47</v>
      </c>
      <c r="F5476" s="2" t="s">
        <v>71</v>
      </c>
      <c r="G5476" s="2" t="s">
        <v>72</v>
      </c>
      <c r="H5476" s="4" t="s">
        <v>22</v>
      </c>
      <c r="I5476" s="5">
        <v>38</v>
      </c>
      <c r="J5476" s="6">
        <v>81</v>
      </c>
      <c r="K5476" s="7">
        <v>3078</v>
      </c>
      <c r="L5476" s="7">
        <v>1323.54</v>
      </c>
      <c r="M5476" s="8">
        <v>0.43</v>
      </c>
      <c r="N5476" s="2" t="s">
        <v>82</v>
      </c>
      <c r="O5476">
        <f t="shared" si="680"/>
        <v>2021</v>
      </c>
      <c r="P5476">
        <f t="shared" si="681"/>
        <v>2</v>
      </c>
      <c r="Q5476" t="str">
        <f t="shared" si="682"/>
        <v>févr</v>
      </c>
      <c r="R5476" t="str">
        <f t="shared" si="683"/>
        <v>Virginia</v>
      </c>
      <c r="S5476" t="str">
        <f t="shared" si="684"/>
        <v>2021-02</v>
      </c>
      <c r="T5476">
        <f>IF(AND(COUNTIF(Calculs!$Q$2:$Q$12,$O5476)&gt;0,COUNTIF(Calculs!$S$2:$S$12,$E5476)&gt;0,COUNTIF(Calculs!$U$2:$U$12,$H5476)&gt;0),1,0)</f>
        <v>1</v>
      </c>
      <c r="U5476">
        <f t="shared" si="685"/>
        <v>3078</v>
      </c>
      <c r="V5476">
        <f t="shared" si="686"/>
        <v>81</v>
      </c>
      <c r="W5476">
        <f t="shared" si="687"/>
        <v>1323.54</v>
      </c>
    </row>
    <row r="5477" spans="1:23" ht="15.75" customHeight="1" x14ac:dyDescent="0.3">
      <c r="A5477" s="2" t="s">
        <v>13</v>
      </c>
      <c r="B5477" s="2">
        <v>1128299</v>
      </c>
      <c r="C5477" s="3">
        <v>44278</v>
      </c>
      <c r="D5477" s="12" t="str" cm="1">
        <f t="array" ref="D5477">_xlfn.SWITCH(WEEKDAY(C5477,2), 1, "Lundi", 2, "Mardi", 3, "Mercredi", 4, "Jeudi", 5, "Vendredi", 6, "Samedi", 7, "Dimanche", "Erreur")</f>
        <v>Mardi</v>
      </c>
      <c r="E5477" s="2" t="s">
        <v>47</v>
      </c>
      <c r="F5477" s="2" t="s">
        <v>71</v>
      </c>
      <c r="G5477" s="2" t="s">
        <v>72</v>
      </c>
      <c r="H5477" s="4" t="s">
        <v>16</v>
      </c>
      <c r="I5477" s="5">
        <v>38</v>
      </c>
      <c r="J5477" s="6">
        <v>143</v>
      </c>
      <c r="K5477" s="7">
        <v>5434</v>
      </c>
      <c r="L5477" s="7">
        <v>2553.98</v>
      </c>
      <c r="M5477" s="8">
        <v>0.47</v>
      </c>
      <c r="N5477" s="2" t="s">
        <v>82</v>
      </c>
      <c r="O5477">
        <f t="shared" si="680"/>
        <v>2021</v>
      </c>
      <c r="P5477">
        <f t="shared" si="681"/>
        <v>3</v>
      </c>
      <c r="Q5477" t="str">
        <f t="shared" si="682"/>
        <v>mars</v>
      </c>
      <c r="R5477" t="str">
        <f t="shared" si="683"/>
        <v>Virginia</v>
      </c>
      <c r="S5477" t="str">
        <f t="shared" si="684"/>
        <v>2021-03</v>
      </c>
      <c r="T5477">
        <f>IF(AND(COUNTIF(Calculs!$Q$2:$Q$12,$O5477)&gt;0,COUNTIF(Calculs!$S$2:$S$12,$E5477)&gt;0,COUNTIF(Calculs!$U$2:$U$12,$H5477)&gt;0),1,0)</f>
        <v>1</v>
      </c>
      <c r="U5477">
        <f t="shared" si="685"/>
        <v>5434</v>
      </c>
      <c r="V5477">
        <f t="shared" si="686"/>
        <v>143</v>
      </c>
      <c r="W5477">
        <f t="shared" si="687"/>
        <v>2553.98</v>
      </c>
    </row>
    <row r="5478" spans="1:23" ht="15.75" customHeight="1" x14ac:dyDescent="0.3">
      <c r="A5478" s="2" t="s">
        <v>13</v>
      </c>
      <c r="B5478" s="2">
        <v>1128299</v>
      </c>
      <c r="C5478" s="3">
        <v>44278</v>
      </c>
      <c r="D5478" s="12" t="str" cm="1">
        <f t="array" ref="D5478">_xlfn.SWITCH(WEEKDAY(C5478,2), 1, "Lundi", 2, "Mardi", 3, "Mercredi", 4, "Jeudi", 5, "Vendredi", 6, "Samedi", 7, "Dimanche", "Erreur")</f>
        <v>Mardi</v>
      </c>
      <c r="E5478" s="2" t="s">
        <v>47</v>
      </c>
      <c r="F5478" s="2" t="s">
        <v>71</v>
      </c>
      <c r="G5478" s="2" t="s">
        <v>72</v>
      </c>
      <c r="H5478" s="4" t="s">
        <v>18</v>
      </c>
      <c r="I5478" s="5">
        <v>45</v>
      </c>
      <c r="J5478" s="6">
        <v>85</v>
      </c>
      <c r="K5478" s="7">
        <v>3825</v>
      </c>
      <c r="L5478" s="7">
        <v>1797.75</v>
      </c>
      <c r="M5478" s="8">
        <v>0.47</v>
      </c>
      <c r="N5478" s="2" t="s">
        <v>82</v>
      </c>
      <c r="O5478">
        <f t="shared" si="680"/>
        <v>2021</v>
      </c>
      <c r="P5478">
        <f t="shared" si="681"/>
        <v>3</v>
      </c>
      <c r="Q5478" t="str">
        <f t="shared" si="682"/>
        <v>mars</v>
      </c>
      <c r="R5478" t="str">
        <f t="shared" si="683"/>
        <v>Virginia</v>
      </c>
      <c r="S5478" t="str">
        <f t="shared" si="684"/>
        <v>2021-03</v>
      </c>
      <c r="T5478">
        <f>IF(AND(COUNTIF(Calculs!$Q$2:$Q$12,$O5478)&gt;0,COUNTIF(Calculs!$S$2:$S$12,$E5478)&gt;0,COUNTIF(Calculs!$U$2:$U$12,$H5478)&gt;0),1,0)</f>
        <v>1</v>
      </c>
      <c r="U5478">
        <f t="shared" si="685"/>
        <v>3825</v>
      </c>
      <c r="V5478">
        <f t="shared" si="686"/>
        <v>85</v>
      </c>
      <c r="W5478">
        <f t="shared" si="687"/>
        <v>1797.75</v>
      </c>
    </row>
    <row r="5479" spans="1:23" ht="15.75" customHeight="1" x14ac:dyDescent="0.3">
      <c r="A5479" s="2" t="s">
        <v>13</v>
      </c>
      <c r="B5479" s="2">
        <v>1128299</v>
      </c>
      <c r="C5479" s="3">
        <v>44278</v>
      </c>
      <c r="D5479" s="12" t="str" cm="1">
        <f t="array" ref="D5479">_xlfn.SWITCH(WEEKDAY(C5479,2), 1, "Lundi", 2, "Mardi", 3, "Mercredi", 4, "Jeudi", 5, "Vendredi", 6, "Samedi", 7, "Dimanche", "Erreur")</f>
        <v>Mardi</v>
      </c>
      <c r="E5479" s="2" t="s">
        <v>47</v>
      </c>
      <c r="F5479" s="2" t="s">
        <v>71</v>
      </c>
      <c r="G5479" s="2" t="s">
        <v>72</v>
      </c>
      <c r="H5479" s="4" t="s">
        <v>19</v>
      </c>
      <c r="I5479" s="5">
        <v>52</v>
      </c>
      <c r="J5479" s="6">
        <v>91</v>
      </c>
      <c r="K5479" s="7">
        <v>4732</v>
      </c>
      <c r="L5479" s="7">
        <v>2271.36</v>
      </c>
      <c r="M5479" s="8">
        <v>0.48</v>
      </c>
      <c r="N5479" s="2" t="s">
        <v>82</v>
      </c>
      <c r="O5479">
        <f t="shared" si="680"/>
        <v>2021</v>
      </c>
      <c r="P5479">
        <f t="shared" si="681"/>
        <v>3</v>
      </c>
      <c r="Q5479" t="str">
        <f t="shared" si="682"/>
        <v>mars</v>
      </c>
      <c r="R5479" t="str">
        <f t="shared" si="683"/>
        <v>Virginia</v>
      </c>
      <c r="S5479" t="str">
        <f t="shared" si="684"/>
        <v>2021-03</v>
      </c>
      <c r="T5479">
        <f>IF(AND(COUNTIF(Calculs!$Q$2:$Q$12,$O5479)&gt;0,COUNTIF(Calculs!$S$2:$S$12,$E5479)&gt;0,COUNTIF(Calculs!$U$2:$U$12,$H5479)&gt;0),1,0)</f>
        <v>1</v>
      </c>
      <c r="U5479">
        <f t="shared" si="685"/>
        <v>4732</v>
      </c>
      <c r="V5479">
        <f t="shared" si="686"/>
        <v>91</v>
      </c>
      <c r="W5479">
        <f t="shared" si="687"/>
        <v>2271.36</v>
      </c>
    </row>
    <row r="5480" spans="1:23" ht="15.75" customHeight="1" x14ac:dyDescent="0.3">
      <c r="A5480" s="2" t="s">
        <v>13</v>
      </c>
      <c r="B5480" s="2">
        <v>1128299</v>
      </c>
      <c r="C5480" s="3">
        <v>44278</v>
      </c>
      <c r="D5480" s="12" t="str" cm="1">
        <f t="array" ref="D5480">_xlfn.SWITCH(WEEKDAY(C5480,2), 1, "Lundi", 2, "Mardi", 3, "Mercredi", 4, "Jeudi", 5, "Vendredi", 6, "Samedi", 7, "Dimanche", "Erreur")</f>
        <v>Mardi</v>
      </c>
      <c r="E5480" s="2" t="s">
        <v>47</v>
      </c>
      <c r="F5480" s="2" t="s">
        <v>71</v>
      </c>
      <c r="G5480" s="2" t="s">
        <v>72</v>
      </c>
      <c r="H5480" s="4" t="s">
        <v>20</v>
      </c>
      <c r="I5480" s="5">
        <v>48</v>
      </c>
      <c r="J5480" s="6">
        <v>65</v>
      </c>
      <c r="K5480" s="7">
        <v>3120</v>
      </c>
      <c r="L5480" s="7">
        <v>1435.1999999999998</v>
      </c>
      <c r="M5480" s="8">
        <v>0.45999999999999996</v>
      </c>
      <c r="N5480" s="2" t="s">
        <v>82</v>
      </c>
      <c r="O5480">
        <f t="shared" si="680"/>
        <v>2021</v>
      </c>
      <c r="P5480">
        <f t="shared" si="681"/>
        <v>3</v>
      </c>
      <c r="Q5480" t="str">
        <f t="shared" si="682"/>
        <v>mars</v>
      </c>
      <c r="R5480" t="str">
        <f t="shared" si="683"/>
        <v>Virginia</v>
      </c>
      <c r="S5480" t="str">
        <f t="shared" si="684"/>
        <v>2021-03</v>
      </c>
      <c r="T5480">
        <f>IF(AND(COUNTIF(Calculs!$Q$2:$Q$12,$O5480)&gt;0,COUNTIF(Calculs!$S$2:$S$12,$E5480)&gt;0,COUNTIF(Calculs!$U$2:$U$12,$H5480)&gt;0),1,0)</f>
        <v>1</v>
      </c>
      <c r="U5480">
        <f t="shared" si="685"/>
        <v>3120</v>
      </c>
      <c r="V5480">
        <f t="shared" si="686"/>
        <v>65</v>
      </c>
      <c r="W5480">
        <f t="shared" si="687"/>
        <v>1435.1999999999998</v>
      </c>
    </row>
    <row r="5481" spans="1:23" ht="15.75" customHeight="1" x14ac:dyDescent="0.3">
      <c r="A5481" s="2" t="s">
        <v>13</v>
      </c>
      <c r="B5481" s="2">
        <v>1128299</v>
      </c>
      <c r="C5481" s="3">
        <v>44278</v>
      </c>
      <c r="D5481" s="12" t="str" cm="1">
        <f t="array" ref="D5481">_xlfn.SWITCH(WEEKDAY(C5481,2), 1, "Lundi", 2, "Mardi", 3, "Mercredi", 4, "Jeudi", 5, "Vendredi", 6, "Samedi", 7, "Dimanche", "Erreur")</f>
        <v>Mardi</v>
      </c>
      <c r="E5481" s="2" t="s">
        <v>47</v>
      </c>
      <c r="F5481" s="2" t="s">
        <v>71</v>
      </c>
      <c r="G5481" s="2" t="s">
        <v>72</v>
      </c>
      <c r="H5481" s="4" t="s">
        <v>21</v>
      </c>
      <c r="I5481" s="5">
        <v>51</v>
      </c>
      <c r="J5481" s="6">
        <v>30</v>
      </c>
      <c r="K5481" s="7">
        <v>1530</v>
      </c>
      <c r="L5481" s="7">
        <v>795.6</v>
      </c>
      <c r="M5481" s="8">
        <v>0.52</v>
      </c>
      <c r="N5481" s="2" t="s">
        <v>82</v>
      </c>
      <c r="O5481">
        <f t="shared" si="680"/>
        <v>2021</v>
      </c>
      <c r="P5481">
        <f t="shared" si="681"/>
        <v>3</v>
      </c>
      <c r="Q5481" t="str">
        <f t="shared" si="682"/>
        <v>mars</v>
      </c>
      <c r="R5481" t="str">
        <f t="shared" si="683"/>
        <v>Virginia</v>
      </c>
      <c r="S5481" t="str">
        <f t="shared" si="684"/>
        <v>2021-03</v>
      </c>
      <c r="T5481">
        <f>IF(AND(COUNTIF(Calculs!$Q$2:$Q$12,$O5481)&gt;0,COUNTIF(Calculs!$S$2:$S$12,$E5481)&gt;0,COUNTIF(Calculs!$U$2:$U$12,$H5481)&gt;0),1,0)</f>
        <v>1</v>
      </c>
      <c r="U5481">
        <f t="shared" si="685"/>
        <v>1530</v>
      </c>
      <c r="V5481">
        <f t="shared" si="686"/>
        <v>30</v>
      </c>
      <c r="W5481">
        <f t="shared" si="687"/>
        <v>795.6</v>
      </c>
    </row>
    <row r="5482" spans="1:23" ht="15.75" customHeight="1" x14ac:dyDescent="0.3">
      <c r="A5482" s="2" t="s">
        <v>13</v>
      </c>
      <c r="B5482" s="2">
        <v>1128299</v>
      </c>
      <c r="C5482" s="3">
        <v>44278</v>
      </c>
      <c r="D5482" s="12" t="str" cm="1">
        <f t="array" ref="D5482">_xlfn.SWITCH(WEEKDAY(C5482,2), 1, "Lundi", 2, "Mardi", 3, "Mercredi", 4, "Jeudi", 5, "Vendredi", 6, "Samedi", 7, "Dimanche", "Erreur")</f>
        <v>Mardi</v>
      </c>
      <c r="E5482" s="2" t="s">
        <v>47</v>
      </c>
      <c r="F5482" s="2" t="s">
        <v>71</v>
      </c>
      <c r="G5482" s="2" t="s">
        <v>72</v>
      </c>
      <c r="H5482" s="4" t="s">
        <v>22</v>
      </c>
      <c r="I5482" s="5">
        <v>49</v>
      </c>
      <c r="J5482" s="6">
        <v>78</v>
      </c>
      <c r="K5482" s="7">
        <v>3822</v>
      </c>
      <c r="L5482" s="7">
        <v>1605.24</v>
      </c>
      <c r="M5482" s="8">
        <v>0.42</v>
      </c>
      <c r="N5482" s="2" t="s">
        <v>82</v>
      </c>
      <c r="O5482">
        <f t="shared" si="680"/>
        <v>2021</v>
      </c>
      <c r="P5482">
        <f t="shared" si="681"/>
        <v>3</v>
      </c>
      <c r="Q5482" t="str">
        <f t="shared" si="682"/>
        <v>mars</v>
      </c>
      <c r="R5482" t="str">
        <f t="shared" si="683"/>
        <v>Virginia</v>
      </c>
      <c r="S5482" t="str">
        <f t="shared" si="684"/>
        <v>2021-03</v>
      </c>
      <c r="T5482">
        <f>IF(AND(COUNTIF(Calculs!$Q$2:$Q$12,$O5482)&gt;0,COUNTIF(Calculs!$S$2:$S$12,$E5482)&gt;0,COUNTIF(Calculs!$U$2:$U$12,$H5482)&gt;0),1,0)</f>
        <v>1</v>
      </c>
      <c r="U5482">
        <f t="shared" si="685"/>
        <v>3822</v>
      </c>
      <c r="V5482">
        <f t="shared" si="686"/>
        <v>78</v>
      </c>
      <c r="W5482">
        <f t="shared" si="687"/>
        <v>1605.24</v>
      </c>
    </row>
    <row r="5483" spans="1:23" ht="15.75" customHeight="1" x14ac:dyDescent="0.3">
      <c r="A5483" s="2" t="s">
        <v>13</v>
      </c>
      <c r="B5483" s="2">
        <v>1128299</v>
      </c>
      <c r="C5483" s="3">
        <v>44310</v>
      </c>
      <c r="D5483" s="12" t="str" cm="1">
        <f t="array" ref="D5483">_xlfn.SWITCH(WEEKDAY(C5483,2), 1, "Lundi", 2, "Mardi", 3, "Mercredi", 4, "Jeudi", 5, "Vendredi", 6, "Samedi", 7, "Dimanche", "Erreur")</f>
        <v>Samedi</v>
      </c>
      <c r="E5483" s="2" t="s">
        <v>47</v>
      </c>
      <c r="F5483" s="2" t="s">
        <v>71</v>
      </c>
      <c r="G5483" s="2" t="s">
        <v>72</v>
      </c>
      <c r="H5483" s="4" t="s">
        <v>16</v>
      </c>
      <c r="I5483" s="5">
        <v>52</v>
      </c>
      <c r="J5483" s="6">
        <v>124</v>
      </c>
      <c r="K5483" s="7">
        <v>6448</v>
      </c>
      <c r="L5483" s="7">
        <v>3095.04</v>
      </c>
      <c r="M5483" s="8">
        <v>0.48</v>
      </c>
      <c r="N5483" s="2" t="s">
        <v>82</v>
      </c>
      <c r="O5483">
        <f t="shared" si="680"/>
        <v>2021</v>
      </c>
      <c r="P5483">
        <f t="shared" si="681"/>
        <v>4</v>
      </c>
      <c r="Q5483" t="str">
        <f t="shared" si="682"/>
        <v>avr</v>
      </c>
      <c r="R5483" t="str">
        <f t="shared" si="683"/>
        <v>Virginia</v>
      </c>
      <c r="S5483" t="str">
        <f t="shared" si="684"/>
        <v>2021-04</v>
      </c>
      <c r="T5483">
        <f>IF(AND(COUNTIF(Calculs!$Q$2:$Q$12,$O5483)&gt;0,COUNTIF(Calculs!$S$2:$S$12,$E5483)&gt;0,COUNTIF(Calculs!$U$2:$U$12,$H5483)&gt;0),1,0)</f>
        <v>1</v>
      </c>
      <c r="U5483">
        <f t="shared" si="685"/>
        <v>6448</v>
      </c>
      <c r="V5483">
        <f t="shared" si="686"/>
        <v>124</v>
      </c>
      <c r="W5483">
        <f t="shared" si="687"/>
        <v>3095.04</v>
      </c>
    </row>
    <row r="5484" spans="1:23" ht="15.75" customHeight="1" x14ac:dyDescent="0.3">
      <c r="A5484" s="2" t="s">
        <v>13</v>
      </c>
      <c r="B5484" s="2">
        <v>1128299</v>
      </c>
      <c r="C5484" s="3">
        <v>44310</v>
      </c>
      <c r="D5484" s="12" t="str" cm="1">
        <f t="array" ref="D5484">_xlfn.SWITCH(WEEKDAY(C5484,2), 1, "Lundi", 2, "Mardi", 3, "Mercredi", 4, "Jeudi", 5, "Vendredi", 6, "Samedi", 7, "Dimanche", "Erreur")</f>
        <v>Samedi</v>
      </c>
      <c r="E5484" s="2" t="s">
        <v>47</v>
      </c>
      <c r="F5484" s="2" t="s">
        <v>71</v>
      </c>
      <c r="G5484" s="2" t="s">
        <v>72</v>
      </c>
      <c r="H5484" s="4" t="s">
        <v>18</v>
      </c>
      <c r="I5484" s="5">
        <v>59</v>
      </c>
      <c r="J5484" s="6">
        <v>69</v>
      </c>
      <c r="K5484" s="7">
        <v>4071</v>
      </c>
      <c r="L5484" s="7">
        <v>1954.08</v>
      </c>
      <c r="M5484" s="8">
        <v>0.48</v>
      </c>
      <c r="N5484" s="2" t="s">
        <v>82</v>
      </c>
      <c r="O5484">
        <f t="shared" si="680"/>
        <v>2021</v>
      </c>
      <c r="P5484">
        <f t="shared" si="681"/>
        <v>4</v>
      </c>
      <c r="Q5484" t="str">
        <f t="shared" si="682"/>
        <v>avr</v>
      </c>
      <c r="R5484" t="str">
        <f t="shared" si="683"/>
        <v>Virginia</v>
      </c>
      <c r="S5484" t="str">
        <f t="shared" si="684"/>
        <v>2021-04</v>
      </c>
      <c r="T5484">
        <f>IF(AND(COUNTIF(Calculs!$Q$2:$Q$12,$O5484)&gt;0,COUNTIF(Calculs!$S$2:$S$12,$E5484)&gt;0,COUNTIF(Calculs!$U$2:$U$12,$H5484)&gt;0),1,0)</f>
        <v>1</v>
      </c>
      <c r="U5484">
        <f t="shared" si="685"/>
        <v>4071</v>
      </c>
      <c r="V5484">
        <f t="shared" si="686"/>
        <v>69</v>
      </c>
      <c r="W5484">
        <f t="shared" si="687"/>
        <v>1954.08</v>
      </c>
    </row>
    <row r="5485" spans="1:23" ht="15.75" customHeight="1" x14ac:dyDescent="0.3">
      <c r="A5485" s="2" t="s">
        <v>13</v>
      </c>
      <c r="B5485" s="2">
        <v>1128299</v>
      </c>
      <c r="C5485" s="3">
        <v>44310</v>
      </c>
      <c r="D5485" s="12" t="str" cm="1">
        <f t="array" ref="D5485">_xlfn.SWITCH(WEEKDAY(C5485,2), 1, "Lundi", 2, "Mardi", 3, "Mercredi", 4, "Jeudi", 5, "Vendredi", 6, "Samedi", 7, "Dimanche", "Erreur")</f>
        <v>Samedi</v>
      </c>
      <c r="E5485" s="2" t="s">
        <v>47</v>
      </c>
      <c r="F5485" s="2" t="s">
        <v>71</v>
      </c>
      <c r="G5485" s="2" t="s">
        <v>72</v>
      </c>
      <c r="H5485" s="4" t="s">
        <v>19</v>
      </c>
      <c r="I5485" s="5">
        <v>57</v>
      </c>
      <c r="J5485" s="6">
        <v>85</v>
      </c>
      <c r="K5485" s="7">
        <v>4845</v>
      </c>
      <c r="L5485" s="7">
        <v>2374.0500000000002</v>
      </c>
      <c r="M5485" s="8">
        <v>0.49</v>
      </c>
      <c r="N5485" s="2" t="s">
        <v>82</v>
      </c>
      <c r="O5485">
        <f t="shared" si="680"/>
        <v>2021</v>
      </c>
      <c r="P5485">
        <f t="shared" si="681"/>
        <v>4</v>
      </c>
      <c r="Q5485" t="str">
        <f t="shared" si="682"/>
        <v>avr</v>
      </c>
      <c r="R5485" t="str">
        <f t="shared" si="683"/>
        <v>Virginia</v>
      </c>
      <c r="S5485" t="str">
        <f t="shared" si="684"/>
        <v>2021-04</v>
      </c>
      <c r="T5485">
        <f>IF(AND(COUNTIF(Calculs!$Q$2:$Q$12,$O5485)&gt;0,COUNTIF(Calculs!$S$2:$S$12,$E5485)&gt;0,COUNTIF(Calculs!$U$2:$U$12,$H5485)&gt;0),1,0)</f>
        <v>1</v>
      </c>
      <c r="U5485">
        <f t="shared" si="685"/>
        <v>4845</v>
      </c>
      <c r="V5485">
        <f t="shared" si="686"/>
        <v>85</v>
      </c>
      <c r="W5485">
        <f t="shared" si="687"/>
        <v>2374.0500000000002</v>
      </c>
    </row>
    <row r="5486" spans="1:23" ht="15.75" customHeight="1" x14ac:dyDescent="0.3">
      <c r="A5486" s="2" t="s">
        <v>13</v>
      </c>
      <c r="B5486" s="2">
        <v>1128299</v>
      </c>
      <c r="C5486" s="3">
        <v>44310</v>
      </c>
      <c r="D5486" s="12" t="str" cm="1">
        <f t="array" ref="D5486">_xlfn.SWITCH(WEEKDAY(C5486,2), 1, "Lundi", 2, "Mardi", 3, "Mercredi", 4, "Jeudi", 5, "Vendredi", 6, "Samedi", 7, "Dimanche", "Erreur")</f>
        <v>Samedi</v>
      </c>
      <c r="E5486" s="2" t="s">
        <v>47</v>
      </c>
      <c r="F5486" s="2" t="s">
        <v>71</v>
      </c>
      <c r="G5486" s="2" t="s">
        <v>72</v>
      </c>
      <c r="H5486" s="4" t="s">
        <v>20</v>
      </c>
      <c r="I5486" s="5">
        <v>42</v>
      </c>
      <c r="J5486" s="6">
        <v>56</v>
      </c>
      <c r="K5486" s="7">
        <v>2352</v>
      </c>
      <c r="L5486" s="7">
        <v>1105.4399999999998</v>
      </c>
      <c r="M5486" s="8">
        <v>0.47</v>
      </c>
      <c r="N5486" s="2" t="s">
        <v>82</v>
      </c>
      <c r="O5486">
        <f t="shared" si="680"/>
        <v>2021</v>
      </c>
      <c r="P5486">
        <f t="shared" si="681"/>
        <v>4</v>
      </c>
      <c r="Q5486" t="str">
        <f t="shared" si="682"/>
        <v>avr</v>
      </c>
      <c r="R5486" t="str">
        <f t="shared" si="683"/>
        <v>Virginia</v>
      </c>
      <c r="S5486" t="str">
        <f t="shared" si="684"/>
        <v>2021-04</v>
      </c>
      <c r="T5486">
        <f>IF(AND(COUNTIF(Calculs!$Q$2:$Q$12,$O5486)&gt;0,COUNTIF(Calculs!$S$2:$S$12,$E5486)&gt;0,COUNTIF(Calculs!$U$2:$U$12,$H5486)&gt;0),1,0)</f>
        <v>1</v>
      </c>
      <c r="U5486">
        <f t="shared" si="685"/>
        <v>2352</v>
      </c>
      <c r="V5486">
        <f t="shared" si="686"/>
        <v>56</v>
      </c>
      <c r="W5486">
        <f t="shared" si="687"/>
        <v>1105.4399999999998</v>
      </c>
    </row>
    <row r="5487" spans="1:23" ht="15.75" customHeight="1" x14ac:dyDescent="0.3">
      <c r="A5487" s="2" t="s">
        <v>13</v>
      </c>
      <c r="B5487" s="2">
        <v>1128299</v>
      </c>
      <c r="C5487" s="3">
        <v>44310</v>
      </c>
      <c r="D5487" s="12" t="str" cm="1">
        <f t="array" ref="D5487">_xlfn.SWITCH(WEEKDAY(C5487,2), 1, "Lundi", 2, "Mardi", 3, "Mercredi", 4, "Jeudi", 5, "Vendredi", 6, "Samedi", 7, "Dimanche", "Erreur")</f>
        <v>Samedi</v>
      </c>
      <c r="E5487" s="2" t="s">
        <v>47</v>
      </c>
      <c r="F5487" s="2" t="s">
        <v>71</v>
      </c>
      <c r="G5487" s="2" t="s">
        <v>72</v>
      </c>
      <c r="H5487" s="4" t="s">
        <v>21</v>
      </c>
      <c r="I5487" s="5">
        <v>49</v>
      </c>
      <c r="J5487" s="6">
        <v>35</v>
      </c>
      <c r="K5487" s="7">
        <v>1715</v>
      </c>
      <c r="L5487" s="7">
        <v>874.65</v>
      </c>
      <c r="M5487" s="8">
        <v>0.51</v>
      </c>
      <c r="N5487" s="2" t="s">
        <v>82</v>
      </c>
      <c r="O5487">
        <f t="shared" si="680"/>
        <v>2021</v>
      </c>
      <c r="P5487">
        <f t="shared" si="681"/>
        <v>4</v>
      </c>
      <c r="Q5487" t="str">
        <f t="shared" si="682"/>
        <v>avr</v>
      </c>
      <c r="R5487" t="str">
        <f t="shared" si="683"/>
        <v>Virginia</v>
      </c>
      <c r="S5487" t="str">
        <f t="shared" si="684"/>
        <v>2021-04</v>
      </c>
      <c r="T5487">
        <f>IF(AND(COUNTIF(Calculs!$Q$2:$Q$12,$O5487)&gt;0,COUNTIF(Calculs!$S$2:$S$12,$E5487)&gt;0,COUNTIF(Calculs!$U$2:$U$12,$H5487)&gt;0),1,0)</f>
        <v>1</v>
      </c>
      <c r="U5487">
        <f t="shared" si="685"/>
        <v>1715</v>
      </c>
      <c r="V5487">
        <f t="shared" si="686"/>
        <v>35</v>
      </c>
      <c r="W5487">
        <f t="shared" si="687"/>
        <v>874.65</v>
      </c>
    </row>
    <row r="5488" spans="1:23" ht="15.75" customHeight="1" x14ac:dyDescent="0.3">
      <c r="A5488" s="2" t="s">
        <v>13</v>
      </c>
      <c r="B5488" s="2">
        <v>1128299</v>
      </c>
      <c r="C5488" s="3">
        <v>44310</v>
      </c>
      <c r="D5488" s="12" t="str" cm="1">
        <f t="array" ref="D5488">_xlfn.SWITCH(WEEKDAY(C5488,2), 1, "Lundi", 2, "Mardi", 3, "Mercredi", 4, "Jeudi", 5, "Vendredi", 6, "Samedi", 7, "Dimanche", "Erreur")</f>
        <v>Samedi</v>
      </c>
      <c r="E5488" s="2" t="s">
        <v>47</v>
      </c>
      <c r="F5488" s="2" t="s">
        <v>71</v>
      </c>
      <c r="G5488" s="2" t="s">
        <v>72</v>
      </c>
      <c r="H5488" s="4" t="s">
        <v>22</v>
      </c>
      <c r="I5488" s="5">
        <v>64</v>
      </c>
      <c r="J5488" s="6">
        <v>78</v>
      </c>
      <c r="K5488" s="7">
        <v>4992</v>
      </c>
      <c r="L5488" s="7">
        <v>2196.48</v>
      </c>
      <c r="M5488" s="8">
        <v>0.44</v>
      </c>
      <c r="N5488" s="2" t="s">
        <v>82</v>
      </c>
      <c r="O5488">
        <f t="shared" si="680"/>
        <v>2021</v>
      </c>
      <c r="P5488">
        <f t="shared" si="681"/>
        <v>4</v>
      </c>
      <c r="Q5488" t="str">
        <f t="shared" si="682"/>
        <v>avr</v>
      </c>
      <c r="R5488" t="str">
        <f t="shared" si="683"/>
        <v>Virginia</v>
      </c>
      <c r="S5488" t="str">
        <f t="shared" si="684"/>
        <v>2021-04</v>
      </c>
      <c r="T5488">
        <f>IF(AND(COUNTIF(Calculs!$Q$2:$Q$12,$O5488)&gt;0,COUNTIF(Calculs!$S$2:$S$12,$E5488)&gt;0,COUNTIF(Calculs!$U$2:$U$12,$H5488)&gt;0),1,0)</f>
        <v>1</v>
      </c>
      <c r="U5488">
        <f t="shared" si="685"/>
        <v>4992</v>
      </c>
      <c r="V5488">
        <f t="shared" si="686"/>
        <v>78</v>
      </c>
      <c r="W5488">
        <f t="shared" si="687"/>
        <v>2196.48</v>
      </c>
    </row>
    <row r="5489" spans="1:23" ht="15.75" customHeight="1" x14ac:dyDescent="0.3">
      <c r="A5489" s="2" t="s">
        <v>13</v>
      </c>
      <c r="B5489" s="2">
        <v>1128299</v>
      </c>
      <c r="C5489" s="3">
        <v>44341</v>
      </c>
      <c r="D5489" s="12" t="str" cm="1">
        <f t="array" ref="D5489">_xlfn.SWITCH(WEEKDAY(C5489,2), 1, "Lundi", 2, "Mardi", 3, "Mercredi", 4, "Jeudi", 5, "Vendredi", 6, "Samedi", 7, "Dimanche", "Erreur")</f>
        <v>Mardi</v>
      </c>
      <c r="E5489" s="2" t="s">
        <v>47</v>
      </c>
      <c r="F5489" s="2" t="s">
        <v>71</v>
      </c>
      <c r="G5489" s="2" t="s">
        <v>72</v>
      </c>
      <c r="H5489" s="4" t="s">
        <v>16</v>
      </c>
      <c r="I5489" s="5">
        <v>46</v>
      </c>
      <c r="J5489" s="6">
        <v>125</v>
      </c>
      <c r="K5489" s="7">
        <v>5750</v>
      </c>
      <c r="L5489" s="7">
        <v>2645</v>
      </c>
      <c r="M5489" s="8">
        <v>0.45999999999999996</v>
      </c>
      <c r="N5489" s="2" t="s">
        <v>82</v>
      </c>
      <c r="O5489">
        <f t="shared" si="680"/>
        <v>2021</v>
      </c>
      <c r="P5489">
        <f t="shared" si="681"/>
        <v>5</v>
      </c>
      <c r="Q5489" t="str">
        <f t="shared" si="682"/>
        <v>mai</v>
      </c>
      <c r="R5489" t="str">
        <f t="shared" si="683"/>
        <v>Virginia</v>
      </c>
      <c r="S5489" t="str">
        <f t="shared" si="684"/>
        <v>2021-05</v>
      </c>
      <c r="T5489">
        <f>IF(AND(COUNTIF(Calculs!$Q$2:$Q$12,$O5489)&gt;0,COUNTIF(Calculs!$S$2:$S$12,$E5489)&gt;0,COUNTIF(Calculs!$U$2:$U$12,$H5489)&gt;0),1,0)</f>
        <v>1</v>
      </c>
      <c r="U5489">
        <f t="shared" si="685"/>
        <v>5750</v>
      </c>
      <c r="V5489">
        <f t="shared" si="686"/>
        <v>125</v>
      </c>
      <c r="W5489">
        <f t="shared" si="687"/>
        <v>2645</v>
      </c>
    </row>
    <row r="5490" spans="1:23" ht="15.75" customHeight="1" x14ac:dyDescent="0.3">
      <c r="A5490" s="2" t="s">
        <v>13</v>
      </c>
      <c r="B5490" s="2">
        <v>1128299</v>
      </c>
      <c r="C5490" s="3">
        <v>44341</v>
      </c>
      <c r="D5490" s="12" t="str" cm="1">
        <f t="array" ref="D5490">_xlfn.SWITCH(WEEKDAY(C5490,2), 1, "Lundi", 2, "Mardi", 3, "Mercredi", 4, "Jeudi", 5, "Vendredi", 6, "Samedi", 7, "Dimanche", "Erreur")</f>
        <v>Mardi</v>
      </c>
      <c r="E5490" s="2" t="s">
        <v>47</v>
      </c>
      <c r="F5490" s="2" t="s">
        <v>71</v>
      </c>
      <c r="G5490" s="2" t="s">
        <v>72</v>
      </c>
      <c r="H5490" s="4" t="s">
        <v>18</v>
      </c>
      <c r="I5490" s="5">
        <v>51</v>
      </c>
      <c r="J5490" s="6">
        <v>98</v>
      </c>
      <c r="K5490" s="7">
        <v>4998</v>
      </c>
      <c r="L5490" s="7">
        <v>2249.1</v>
      </c>
      <c r="M5490" s="8">
        <v>0.44999999999999996</v>
      </c>
      <c r="N5490" s="2" t="s">
        <v>82</v>
      </c>
      <c r="O5490">
        <f t="shared" si="680"/>
        <v>2021</v>
      </c>
      <c r="P5490">
        <f t="shared" si="681"/>
        <v>5</v>
      </c>
      <c r="Q5490" t="str">
        <f t="shared" si="682"/>
        <v>mai</v>
      </c>
      <c r="R5490" t="str">
        <f t="shared" si="683"/>
        <v>Virginia</v>
      </c>
      <c r="S5490" t="str">
        <f t="shared" si="684"/>
        <v>2021-05</v>
      </c>
      <c r="T5490">
        <f>IF(AND(COUNTIF(Calculs!$Q$2:$Q$12,$O5490)&gt;0,COUNTIF(Calculs!$S$2:$S$12,$E5490)&gt;0,COUNTIF(Calculs!$U$2:$U$12,$H5490)&gt;0),1,0)</f>
        <v>1</v>
      </c>
      <c r="U5490">
        <f t="shared" si="685"/>
        <v>4998</v>
      </c>
      <c r="V5490">
        <f t="shared" si="686"/>
        <v>98</v>
      </c>
      <c r="W5490">
        <f t="shared" si="687"/>
        <v>2249.1</v>
      </c>
    </row>
    <row r="5491" spans="1:23" ht="15.75" customHeight="1" x14ac:dyDescent="0.3">
      <c r="A5491" s="2" t="s">
        <v>13</v>
      </c>
      <c r="B5491" s="2">
        <v>1128299</v>
      </c>
      <c r="C5491" s="3">
        <v>44341</v>
      </c>
      <c r="D5491" s="12" t="str" cm="1">
        <f t="array" ref="D5491">_xlfn.SWITCH(WEEKDAY(C5491,2), 1, "Lundi", 2, "Mardi", 3, "Mercredi", 4, "Jeudi", 5, "Vendredi", 6, "Samedi", 7, "Dimanche", "Erreur")</f>
        <v>Mardi</v>
      </c>
      <c r="E5491" s="2" t="s">
        <v>47</v>
      </c>
      <c r="F5491" s="2" t="s">
        <v>71</v>
      </c>
      <c r="G5491" s="2" t="s">
        <v>72</v>
      </c>
      <c r="H5491" s="4" t="s">
        <v>19</v>
      </c>
      <c r="I5491" s="5">
        <v>50</v>
      </c>
      <c r="J5491" s="6">
        <v>88</v>
      </c>
      <c r="K5491" s="7">
        <v>4400</v>
      </c>
      <c r="L5491" s="7">
        <v>2200</v>
      </c>
      <c r="M5491" s="8">
        <v>0.5</v>
      </c>
      <c r="N5491" s="2" t="s">
        <v>82</v>
      </c>
      <c r="O5491">
        <f t="shared" si="680"/>
        <v>2021</v>
      </c>
      <c r="P5491">
        <f t="shared" si="681"/>
        <v>5</v>
      </c>
      <c r="Q5491" t="str">
        <f t="shared" si="682"/>
        <v>mai</v>
      </c>
      <c r="R5491" t="str">
        <f t="shared" si="683"/>
        <v>Virginia</v>
      </c>
      <c r="S5491" t="str">
        <f t="shared" si="684"/>
        <v>2021-05</v>
      </c>
      <c r="T5491">
        <f>IF(AND(COUNTIF(Calculs!$Q$2:$Q$12,$O5491)&gt;0,COUNTIF(Calculs!$S$2:$S$12,$E5491)&gt;0,COUNTIF(Calculs!$U$2:$U$12,$H5491)&gt;0),1,0)</f>
        <v>1</v>
      </c>
      <c r="U5491">
        <f t="shared" si="685"/>
        <v>4400</v>
      </c>
      <c r="V5491">
        <f t="shared" si="686"/>
        <v>88</v>
      </c>
      <c r="W5491">
        <f t="shared" si="687"/>
        <v>2200</v>
      </c>
    </row>
    <row r="5492" spans="1:23" ht="15.75" customHeight="1" x14ac:dyDescent="0.3">
      <c r="A5492" s="2" t="s">
        <v>13</v>
      </c>
      <c r="B5492" s="2">
        <v>1128299</v>
      </c>
      <c r="C5492" s="3">
        <v>44341</v>
      </c>
      <c r="D5492" s="12" t="str" cm="1">
        <f t="array" ref="D5492">_xlfn.SWITCH(WEEKDAY(C5492,2), 1, "Lundi", 2, "Mardi", 3, "Mercredi", 4, "Jeudi", 5, "Vendredi", 6, "Samedi", 7, "Dimanche", "Erreur")</f>
        <v>Mardi</v>
      </c>
      <c r="E5492" s="2" t="s">
        <v>47</v>
      </c>
      <c r="F5492" s="2" t="s">
        <v>71</v>
      </c>
      <c r="G5492" s="2" t="s">
        <v>72</v>
      </c>
      <c r="H5492" s="4" t="s">
        <v>20</v>
      </c>
      <c r="I5492" s="5">
        <v>47</v>
      </c>
      <c r="J5492" s="6">
        <v>69</v>
      </c>
      <c r="K5492" s="7">
        <v>3243</v>
      </c>
      <c r="L5492" s="7">
        <v>1621.5</v>
      </c>
      <c r="M5492" s="8">
        <v>0.5</v>
      </c>
      <c r="N5492" s="2" t="s">
        <v>82</v>
      </c>
      <c r="O5492">
        <f t="shared" si="680"/>
        <v>2021</v>
      </c>
      <c r="P5492">
        <f t="shared" si="681"/>
        <v>5</v>
      </c>
      <c r="Q5492" t="str">
        <f t="shared" si="682"/>
        <v>mai</v>
      </c>
      <c r="R5492" t="str">
        <f t="shared" si="683"/>
        <v>Virginia</v>
      </c>
      <c r="S5492" t="str">
        <f t="shared" si="684"/>
        <v>2021-05</v>
      </c>
      <c r="T5492">
        <f>IF(AND(COUNTIF(Calculs!$Q$2:$Q$12,$O5492)&gt;0,COUNTIF(Calculs!$S$2:$S$12,$E5492)&gt;0,COUNTIF(Calculs!$U$2:$U$12,$H5492)&gt;0),1,0)</f>
        <v>1</v>
      </c>
      <c r="U5492">
        <f t="shared" si="685"/>
        <v>3243</v>
      </c>
      <c r="V5492">
        <f t="shared" si="686"/>
        <v>69</v>
      </c>
      <c r="W5492">
        <f t="shared" si="687"/>
        <v>1621.5</v>
      </c>
    </row>
    <row r="5493" spans="1:23" ht="15.75" customHeight="1" x14ac:dyDescent="0.3">
      <c r="A5493" s="2" t="s">
        <v>13</v>
      </c>
      <c r="B5493" s="2">
        <v>1128299</v>
      </c>
      <c r="C5493" s="3">
        <v>44341</v>
      </c>
      <c r="D5493" s="12" t="str" cm="1">
        <f t="array" ref="D5493">_xlfn.SWITCH(WEEKDAY(C5493,2), 1, "Lundi", 2, "Mardi", 3, "Mercredi", 4, "Jeudi", 5, "Vendredi", 6, "Samedi", 7, "Dimanche", "Erreur")</f>
        <v>Mardi</v>
      </c>
      <c r="E5493" s="2" t="s">
        <v>47</v>
      </c>
      <c r="F5493" s="2" t="s">
        <v>71</v>
      </c>
      <c r="G5493" s="2" t="s">
        <v>72</v>
      </c>
      <c r="H5493" s="4" t="s">
        <v>21</v>
      </c>
      <c r="I5493" s="5">
        <v>44</v>
      </c>
      <c r="J5493" s="6">
        <v>49</v>
      </c>
      <c r="K5493" s="7">
        <v>2156</v>
      </c>
      <c r="L5493" s="7">
        <v>1164.24</v>
      </c>
      <c r="M5493" s="8">
        <v>0.54</v>
      </c>
      <c r="N5493" s="2" t="s">
        <v>82</v>
      </c>
      <c r="O5493">
        <f t="shared" si="680"/>
        <v>2021</v>
      </c>
      <c r="P5493">
        <f t="shared" si="681"/>
        <v>5</v>
      </c>
      <c r="Q5493" t="str">
        <f t="shared" si="682"/>
        <v>mai</v>
      </c>
      <c r="R5493" t="str">
        <f t="shared" si="683"/>
        <v>Virginia</v>
      </c>
      <c r="S5493" t="str">
        <f t="shared" si="684"/>
        <v>2021-05</v>
      </c>
      <c r="T5493">
        <f>IF(AND(COUNTIF(Calculs!$Q$2:$Q$12,$O5493)&gt;0,COUNTIF(Calculs!$S$2:$S$12,$E5493)&gt;0,COUNTIF(Calculs!$U$2:$U$12,$H5493)&gt;0),1,0)</f>
        <v>1</v>
      </c>
      <c r="U5493">
        <f t="shared" si="685"/>
        <v>2156</v>
      </c>
      <c r="V5493">
        <f t="shared" si="686"/>
        <v>49</v>
      </c>
      <c r="W5493">
        <f t="shared" si="687"/>
        <v>1164.24</v>
      </c>
    </row>
    <row r="5494" spans="1:23" ht="15.75" customHeight="1" x14ac:dyDescent="0.3">
      <c r="A5494" s="2" t="s">
        <v>13</v>
      </c>
      <c r="B5494" s="2">
        <v>1128299</v>
      </c>
      <c r="C5494" s="3">
        <v>44341</v>
      </c>
      <c r="D5494" s="12" t="str" cm="1">
        <f t="array" ref="D5494">_xlfn.SWITCH(WEEKDAY(C5494,2), 1, "Lundi", 2, "Mardi", 3, "Mercredi", 4, "Jeudi", 5, "Vendredi", 6, "Samedi", 7, "Dimanche", "Erreur")</f>
        <v>Mardi</v>
      </c>
      <c r="E5494" s="2" t="s">
        <v>47</v>
      </c>
      <c r="F5494" s="2" t="s">
        <v>71</v>
      </c>
      <c r="G5494" s="2" t="s">
        <v>72</v>
      </c>
      <c r="H5494" s="4" t="s">
        <v>22</v>
      </c>
      <c r="I5494" s="5">
        <v>56</v>
      </c>
      <c r="J5494" s="6">
        <v>152</v>
      </c>
      <c r="K5494" s="7">
        <v>8512</v>
      </c>
      <c r="L5494" s="7">
        <v>3660.16</v>
      </c>
      <c r="M5494" s="8">
        <v>0.43</v>
      </c>
      <c r="N5494" s="2" t="s">
        <v>82</v>
      </c>
      <c r="O5494">
        <f t="shared" si="680"/>
        <v>2021</v>
      </c>
      <c r="P5494">
        <f t="shared" si="681"/>
        <v>5</v>
      </c>
      <c r="Q5494" t="str">
        <f t="shared" si="682"/>
        <v>mai</v>
      </c>
      <c r="R5494" t="str">
        <f t="shared" si="683"/>
        <v>Virginia</v>
      </c>
      <c r="S5494" t="str">
        <f t="shared" si="684"/>
        <v>2021-05</v>
      </c>
      <c r="T5494">
        <f>IF(AND(COUNTIF(Calculs!$Q$2:$Q$12,$O5494)&gt;0,COUNTIF(Calculs!$S$2:$S$12,$E5494)&gt;0,COUNTIF(Calculs!$U$2:$U$12,$H5494)&gt;0),1,0)</f>
        <v>1</v>
      </c>
      <c r="U5494">
        <f t="shared" si="685"/>
        <v>8512</v>
      </c>
      <c r="V5494">
        <f t="shared" si="686"/>
        <v>152</v>
      </c>
      <c r="W5494">
        <f t="shared" si="687"/>
        <v>3660.16</v>
      </c>
    </row>
    <row r="5495" spans="1:23" ht="15.75" customHeight="1" x14ac:dyDescent="0.3">
      <c r="A5495" s="2" t="s">
        <v>13</v>
      </c>
      <c r="B5495" s="2">
        <v>1128299</v>
      </c>
      <c r="C5495" s="3">
        <v>44371</v>
      </c>
      <c r="D5495" s="12" t="str" cm="1">
        <f t="array" ref="D5495">_xlfn.SWITCH(WEEKDAY(C5495,2), 1, "Lundi", 2, "Mardi", 3, "Mercredi", 4, "Jeudi", 5, "Vendredi", 6, "Samedi", 7, "Dimanche", "Erreur")</f>
        <v>Jeudi</v>
      </c>
      <c r="E5495" s="2" t="s">
        <v>47</v>
      </c>
      <c r="F5495" s="2" t="s">
        <v>71</v>
      </c>
      <c r="G5495" s="2" t="s">
        <v>72</v>
      </c>
      <c r="H5495" s="4" t="s">
        <v>16</v>
      </c>
      <c r="I5495" s="5">
        <v>53</v>
      </c>
      <c r="J5495" s="6">
        <v>233</v>
      </c>
      <c r="K5495" s="7">
        <v>12349</v>
      </c>
      <c r="L5495" s="7">
        <v>5804.03</v>
      </c>
      <c r="M5495" s="8">
        <v>0.47</v>
      </c>
      <c r="N5495" s="2" t="s">
        <v>82</v>
      </c>
      <c r="O5495">
        <f t="shared" si="680"/>
        <v>2021</v>
      </c>
      <c r="P5495">
        <f t="shared" si="681"/>
        <v>6</v>
      </c>
      <c r="Q5495" t="str">
        <f t="shared" si="682"/>
        <v>juin</v>
      </c>
      <c r="R5495" t="str">
        <f t="shared" si="683"/>
        <v>Virginia</v>
      </c>
      <c r="S5495" t="str">
        <f t="shared" si="684"/>
        <v>2021-06</v>
      </c>
      <c r="T5495">
        <f>IF(AND(COUNTIF(Calculs!$Q$2:$Q$12,$O5495)&gt;0,COUNTIF(Calculs!$S$2:$S$12,$E5495)&gt;0,COUNTIF(Calculs!$U$2:$U$12,$H5495)&gt;0),1,0)</f>
        <v>1</v>
      </c>
      <c r="U5495">
        <f t="shared" si="685"/>
        <v>12349</v>
      </c>
      <c r="V5495">
        <f t="shared" si="686"/>
        <v>233</v>
      </c>
      <c r="W5495">
        <f t="shared" si="687"/>
        <v>5804.03</v>
      </c>
    </row>
    <row r="5496" spans="1:23" ht="15.75" customHeight="1" x14ac:dyDescent="0.3">
      <c r="A5496" s="2" t="s">
        <v>13</v>
      </c>
      <c r="B5496" s="2">
        <v>1128299</v>
      </c>
      <c r="C5496" s="3">
        <v>44371</v>
      </c>
      <c r="D5496" s="12" t="str" cm="1">
        <f t="array" ref="D5496">_xlfn.SWITCH(WEEKDAY(C5496,2), 1, "Lundi", 2, "Mardi", 3, "Mercredi", 4, "Jeudi", 5, "Vendredi", 6, "Samedi", 7, "Dimanche", "Erreur")</f>
        <v>Jeudi</v>
      </c>
      <c r="E5496" s="2" t="s">
        <v>47</v>
      </c>
      <c r="F5496" s="2" t="s">
        <v>71</v>
      </c>
      <c r="G5496" s="2" t="s">
        <v>72</v>
      </c>
      <c r="H5496" s="4" t="s">
        <v>18</v>
      </c>
      <c r="I5496" s="5">
        <v>62</v>
      </c>
      <c r="J5496" s="6">
        <v>176</v>
      </c>
      <c r="K5496" s="7">
        <v>10912</v>
      </c>
      <c r="L5496" s="7">
        <v>5019.5199999999995</v>
      </c>
      <c r="M5496" s="8">
        <v>0.45999999999999996</v>
      </c>
      <c r="N5496" s="2" t="s">
        <v>82</v>
      </c>
      <c r="O5496">
        <f t="shared" si="680"/>
        <v>2021</v>
      </c>
      <c r="P5496">
        <f t="shared" si="681"/>
        <v>6</v>
      </c>
      <c r="Q5496" t="str">
        <f t="shared" si="682"/>
        <v>juin</v>
      </c>
      <c r="R5496" t="str">
        <f t="shared" si="683"/>
        <v>Virginia</v>
      </c>
      <c r="S5496" t="str">
        <f t="shared" si="684"/>
        <v>2021-06</v>
      </c>
      <c r="T5496">
        <f>IF(AND(COUNTIF(Calculs!$Q$2:$Q$12,$O5496)&gt;0,COUNTIF(Calculs!$S$2:$S$12,$E5496)&gt;0,COUNTIF(Calculs!$U$2:$U$12,$H5496)&gt;0),1,0)</f>
        <v>1</v>
      </c>
      <c r="U5496">
        <f t="shared" si="685"/>
        <v>10912</v>
      </c>
      <c r="V5496">
        <f t="shared" si="686"/>
        <v>176</v>
      </c>
      <c r="W5496">
        <f t="shared" si="687"/>
        <v>5019.5199999999995</v>
      </c>
    </row>
    <row r="5497" spans="1:23" ht="15.75" customHeight="1" x14ac:dyDescent="0.3">
      <c r="A5497" s="2" t="s">
        <v>13</v>
      </c>
      <c r="B5497" s="2">
        <v>1128299</v>
      </c>
      <c r="C5497" s="3">
        <v>44371</v>
      </c>
      <c r="D5497" s="12" t="str" cm="1">
        <f t="array" ref="D5497">_xlfn.SWITCH(WEEKDAY(C5497,2), 1, "Lundi", 2, "Mardi", 3, "Mercredi", 4, "Jeudi", 5, "Vendredi", 6, "Samedi", 7, "Dimanche", "Erreur")</f>
        <v>Jeudi</v>
      </c>
      <c r="E5497" s="2" t="s">
        <v>47</v>
      </c>
      <c r="F5497" s="2" t="s">
        <v>71</v>
      </c>
      <c r="G5497" s="2" t="s">
        <v>72</v>
      </c>
      <c r="H5497" s="4" t="s">
        <v>19</v>
      </c>
      <c r="I5497" s="5">
        <v>73</v>
      </c>
      <c r="J5497" s="6">
        <v>195</v>
      </c>
      <c r="K5497" s="7">
        <v>14235</v>
      </c>
      <c r="L5497" s="7">
        <v>6832.8</v>
      </c>
      <c r="M5497" s="8">
        <v>0.48</v>
      </c>
      <c r="N5497" s="2" t="s">
        <v>82</v>
      </c>
      <c r="O5497">
        <f t="shared" si="680"/>
        <v>2021</v>
      </c>
      <c r="P5497">
        <f t="shared" si="681"/>
        <v>6</v>
      </c>
      <c r="Q5497" t="str">
        <f t="shared" si="682"/>
        <v>juin</v>
      </c>
      <c r="R5497" t="str">
        <f t="shared" si="683"/>
        <v>Virginia</v>
      </c>
      <c r="S5497" t="str">
        <f t="shared" si="684"/>
        <v>2021-06</v>
      </c>
      <c r="T5497">
        <f>IF(AND(COUNTIF(Calculs!$Q$2:$Q$12,$O5497)&gt;0,COUNTIF(Calculs!$S$2:$S$12,$E5497)&gt;0,COUNTIF(Calculs!$U$2:$U$12,$H5497)&gt;0),1,0)</f>
        <v>1</v>
      </c>
      <c r="U5497">
        <f t="shared" si="685"/>
        <v>14235</v>
      </c>
      <c r="V5497">
        <f t="shared" si="686"/>
        <v>195</v>
      </c>
      <c r="W5497">
        <f t="shared" si="687"/>
        <v>6832.8</v>
      </c>
    </row>
    <row r="5498" spans="1:23" ht="15.75" customHeight="1" x14ac:dyDescent="0.3">
      <c r="A5498" s="2" t="s">
        <v>13</v>
      </c>
      <c r="B5498" s="2">
        <v>1128299</v>
      </c>
      <c r="C5498" s="3">
        <v>44371</v>
      </c>
      <c r="D5498" s="12" t="str" cm="1">
        <f t="array" ref="D5498">_xlfn.SWITCH(WEEKDAY(C5498,2), 1, "Lundi", 2, "Mardi", 3, "Mercredi", 4, "Jeudi", 5, "Vendredi", 6, "Samedi", 7, "Dimanche", "Erreur")</f>
        <v>Jeudi</v>
      </c>
      <c r="E5498" s="2" t="s">
        <v>47</v>
      </c>
      <c r="F5498" s="2" t="s">
        <v>71</v>
      </c>
      <c r="G5498" s="2" t="s">
        <v>72</v>
      </c>
      <c r="H5498" s="4" t="s">
        <v>20</v>
      </c>
      <c r="I5498" s="5">
        <v>72</v>
      </c>
      <c r="J5498" s="6">
        <v>142</v>
      </c>
      <c r="K5498" s="7">
        <v>10224</v>
      </c>
      <c r="L5498" s="7">
        <v>5009.76</v>
      </c>
      <c r="M5498" s="8">
        <v>0.49</v>
      </c>
      <c r="N5498" s="2" t="s">
        <v>82</v>
      </c>
      <c r="O5498">
        <f t="shared" si="680"/>
        <v>2021</v>
      </c>
      <c r="P5498">
        <f t="shared" si="681"/>
        <v>6</v>
      </c>
      <c r="Q5498" t="str">
        <f t="shared" si="682"/>
        <v>juin</v>
      </c>
      <c r="R5498" t="str">
        <f t="shared" si="683"/>
        <v>Virginia</v>
      </c>
      <c r="S5498" t="str">
        <f t="shared" si="684"/>
        <v>2021-06</v>
      </c>
      <c r="T5498">
        <f>IF(AND(COUNTIF(Calculs!$Q$2:$Q$12,$O5498)&gt;0,COUNTIF(Calculs!$S$2:$S$12,$E5498)&gt;0,COUNTIF(Calculs!$U$2:$U$12,$H5498)&gt;0),1,0)</f>
        <v>1</v>
      </c>
      <c r="U5498">
        <f t="shared" si="685"/>
        <v>10224</v>
      </c>
      <c r="V5498">
        <f t="shared" si="686"/>
        <v>142</v>
      </c>
      <c r="W5498">
        <f t="shared" si="687"/>
        <v>5009.76</v>
      </c>
    </row>
    <row r="5499" spans="1:23" ht="15.75" customHeight="1" x14ac:dyDescent="0.3">
      <c r="A5499" s="2" t="s">
        <v>13</v>
      </c>
      <c r="B5499" s="2">
        <v>1128299</v>
      </c>
      <c r="C5499" s="3">
        <v>44371</v>
      </c>
      <c r="D5499" s="12" t="str" cm="1">
        <f t="array" ref="D5499">_xlfn.SWITCH(WEEKDAY(C5499,2), 1, "Lundi", 2, "Mardi", 3, "Mercredi", 4, "Jeudi", 5, "Vendredi", 6, "Samedi", 7, "Dimanche", "Erreur")</f>
        <v>Jeudi</v>
      </c>
      <c r="E5499" s="2" t="s">
        <v>47</v>
      </c>
      <c r="F5499" s="2" t="s">
        <v>71</v>
      </c>
      <c r="G5499" s="2" t="s">
        <v>72</v>
      </c>
      <c r="H5499" s="4" t="s">
        <v>21</v>
      </c>
      <c r="I5499" s="5">
        <v>81</v>
      </c>
      <c r="J5499" s="6">
        <v>104</v>
      </c>
      <c r="K5499" s="7">
        <v>8424</v>
      </c>
      <c r="L5499" s="7">
        <v>4296.24</v>
      </c>
      <c r="M5499" s="8">
        <v>0.51</v>
      </c>
      <c r="N5499" s="2" t="s">
        <v>82</v>
      </c>
      <c r="O5499">
        <f t="shared" si="680"/>
        <v>2021</v>
      </c>
      <c r="P5499">
        <f t="shared" si="681"/>
        <v>6</v>
      </c>
      <c r="Q5499" t="str">
        <f t="shared" si="682"/>
        <v>juin</v>
      </c>
      <c r="R5499" t="str">
        <f t="shared" si="683"/>
        <v>Virginia</v>
      </c>
      <c r="S5499" t="str">
        <f t="shared" si="684"/>
        <v>2021-06</v>
      </c>
      <c r="T5499">
        <f>IF(AND(COUNTIF(Calculs!$Q$2:$Q$12,$O5499)&gt;0,COUNTIF(Calculs!$S$2:$S$12,$E5499)&gt;0,COUNTIF(Calculs!$U$2:$U$12,$H5499)&gt;0),1,0)</f>
        <v>1</v>
      </c>
      <c r="U5499">
        <f t="shared" si="685"/>
        <v>8424</v>
      </c>
      <c r="V5499">
        <f t="shared" si="686"/>
        <v>104</v>
      </c>
      <c r="W5499">
        <f t="shared" si="687"/>
        <v>4296.24</v>
      </c>
    </row>
    <row r="5500" spans="1:23" ht="15.75" customHeight="1" x14ac:dyDescent="0.3">
      <c r="A5500" s="2" t="s">
        <v>13</v>
      </c>
      <c r="B5500" s="2">
        <v>1128299</v>
      </c>
      <c r="C5500" s="3">
        <v>44371</v>
      </c>
      <c r="D5500" s="12" t="str" cm="1">
        <f t="array" ref="D5500">_xlfn.SWITCH(WEEKDAY(C5500,2), 1, "Lundi", 2, "Mardi", 3, "Mercredi", 4, "Jeudi", 5, "Vendredi", 6, "Samedi", 7, "Dimanche", "Erreur")</f>
        <v>Jeudi</v>
      </c>
      <c r="E5500" s="2" t="s">
        <v>47</v>
      </c>
      <c r="F5500" s="2" t="s">
        <v>71</v>
      </c>
      <c r="G5500" s="2" t="s">
        <v>72</v>
      </c>
      <c r="H5500" s="4" t="s">
        <v>22</v>
      </c>
      <c r="I5500" s="5">
        <v>96</v>
      </c>
      <c r="J5500" s="6">
        <v>182</v>
      </c>
      <c r="K5500" s="7">
        <v>17472</v>
      </c>
      <c r="L5500" s="7">
        <v>6988.8</v>
      </c>
      <c r="M5500" s="8">
        <v>0.4</v>
      </c>
      <c r="N5500" s="2" t="s">
        <v>82</v>
      </c>
      <c r="O5500">
        <f t="shared" si="680"/>
        <v>2021</v>
      </c>
      <c r="P5500">
        <f t="shared" si="681"/>
        <v>6</v>
      </c>
      <c r="Q5500" t="str">
        <f t="shared" si="682"/>
        <v>juin</v>
      </c>
      <c r="R5500" t="str">
        <f t="shared" si="683"/>
        <v>Virginia</v>
      </c>
      <c r="S5500" t="str">
        <f t="shared" si="684"/>
        <v>2021-06</v>
      </c>
      <c r="T5500">
        <f>IF(AND(COUNTIF(Calculs!$Q$2:$Q$12,$O5500)&gt;0,COUNTIF(Calculs!$S$2:$S$12,$E5500)&gt;0,COUNTIF(Calculs!$U$2:$U$12,$H5500)&gt;0),1,0)</f>
        <v>1</v>
      </c>
      <c r="U5500">
        <f t="shared" si="685"/>
        <v>17472</v>
      </c>
      <c r="V5500">
        <f t="shared" si="686"/>
        <v>182</v>
      </c>
      <c r="W5500">
        <f t="shared" si="687"/>
        <v>6988.8</v>
      </c>
    </row>
    <row r="5501" spans="1:23" ht="15.75" customHeight="1" x14ac:dyDescent="0.3">
      <c r="A5501" s="2" t="s">
        <v>13</v>
      </c>
      <c r="B5501" s="2">
        <v>1128299</v>
      </c>
      <c r="C5501" s="3">
        <v>44400</v>
      </c>
      <c r="D5501" s="12" t="str" cm="1">
        <f t="array" ref="D5501">_xlfn.SWITCH(WEEKDAY(C5501,2), 1, "Lundi", 2, "Mardi", 3, "Mercredi", 4, "Jeudi", 5, "Vendredi", 6, "Samedi", 7, "Dimanche", "Erreur")</f>
        <v>Vendredi</v>
      </c>
      <c r="E5501" s="2" t="s">
        <v>47</v>
      </c>
      <c r="F5501" s="2" t="s">
        <v>71</v>
      </c>
      <c r="G5501" s="2" t="s">
        <v>72</v>
      </c>
      <c r="H5501" s="4" t="s">
        <v>16</v>
      </c>
      <c r="I5501" s="5">
        <v>79</v>
      </c>
      <c r="J5501" s="6">
        <v>255</v>
      </c>
      <c r="K5501" s="7">
        <v>20145</v>
      </c>
      <c r="L5501" s="7">
        <v>10072.5</v>
      </c>
      <c r="M5501" s="8">
        <v>0.5</v>
      </c>
      <c r="N5501" s="2" t="s">
        <v>82</v>
      </c>
      <c r="O5501">
        <f t="shared" si="680"/>
        <v>2021</v>
      </c>
      <c r="P5501">
        <f t="shared" si="681"/>
        <v>7</v>
      </c>
      <c r="Q5501" t="str">
        <f t="shared" si="682"/>
        <v>juil</v>
      </c>
      <c r="R5501" t="str">
        <f t="shared" si="683"/>
        <v>Virginia</v>
      </c>
      <c r="S5501" t="str">
        <f t="shared" si="684"/>
        <v>2021-07</v>
      </c>
      <c r="T5501">
        <f>IF(AND(COUNTIF(Calculs!$Q$2:$Q$12,$O5501)&gt;0,COUNTIF(Calculs!$S$2:$S$12,$E5501)&gt;0,COUNTIF(Calculs!$U$2:$U$12,$H5501)&gt;0),1,0)</f>
        <v>1</v>
      </c>
      <c r="U5501">
        <f t="shared" si="685"/>
        <v>20145</v>
      </c>
      <c r="V5501">
        <f t="shared" si="686"/>
        <v>255</v>
      </c>
      <c r="W5501">
        <f t="shared" si="687"/>
        <v>10072.5</v>
      </c>
    </row>
    <row r="5502" spans="1:23" ht="15.75" customHeight="1" x14ac:dyDescent="0.3">
      <c r="A5502" s="2" t="s">
        <v>13</v>
      </c>
      <c r="B5502" s="2">
        <v>1128299</v>
      </c>
      <c r="C5502" s="3">
        <v>44400</v>
      </c>
      <c r="D5502" s="12" t="str" cm="1">
        <f t="array" ref="D5502">_xlfn.SWITCH(WEEKDAY(C5502,2), 1, "Lundi", 2, "Mardi", 3, "Mercredi", 4, "Jeudi", 5, "Vendredi", 6, "Samedi", 7, "Dimanche", "Erreur")</f>
        <v>Vendredi</v>
      </c>
      <c r="E5502" s="2" t="s">
        <v>47</v>
      </c>
      <c r="F5502" s="2" t="s">
        <v>71</v>
      </c>
      <c r="G5502" s="2" t="s">
        <v>72</v>
      </c>
      <c r="H5502" s="4" t="s">
        <v>18</v>
      </c>
      <c r="I5502" s="5">
        <v>81</v>
      </c>
      <c r="J5502" s="6">
        <v>203</v>
      </c>
      <c r="K5502" s="7">
        <v>16443</v>
      </c>
      <c r="L5502" s="7">
        <v>8221.5</v>
      </c>
      <c r="M5502" s="8">
        <v>0.5</v>
      </c>
      <c r="N5502" s="2" t="s">
        <v>82</v>
      </c>
      <c r="O5502">
        <f t="shared" si="680"/>
        <v>2021</v>
      </c>
      <c r="P5502">
        <f t="shared" si="681"/>
        <v>7</v>
      </c>
      <c r="Q5502" t="str">
        <f t="shared" si="682"/>
        <v>juil</v>
      </c>
      <c r="R5502" t="str">
        <f t="shared" si="683"/>
        <v>Virginia</v>
      </c>
      <c r="S5502" t="str">
        <f t="shared" si="684"/>
        <v>2021-07</v>
      </c>
      <c r="T5502">
        <f>IF(AND(COUNTIF(Calculs!$Q$2:$Q$12,$O5502)&gt;0,COUNTIF(Calculs!$S$2:$S$12,$E5502)&gt;0,COUNTIF(Calculs!$U$2:$U$12,$H5502)&gt;0),1,0)</f>
        <v>1</v>
      </c>
      <c r="U5502">
        <f t="shared" si="685"/>
        <v>16443</v>
      </c>
      <c r="V5502">
        <f t="shared" si="686"/>
        <v>203</v>
      </c>
      <c r="W5502">
        <f t="shared" si="687"/>
        <v>8221.5</v>
      </c>
    </row>
    <row r="5503" spans="1:23" ht="15.75" customHeight="1" x14ac:dyDescent="0.3">
      <c r="A5503" s="2" t="s">
        <v>13</v>
      </c>
      <c r="B5503" s="2">
        <v>1128299</v>
      </c>
      <c r="C5503" s="3">
        <v>44400</v>
      </c>
      <c r="D5503" s="12" t="str" cm="1">
        <f t="array" ref="D5503">_xlfn.SWITCH(WEEKDAY(C5503,2), 1, "Lundi", 2, "Mardi", 3, "Mercredi", 4, "Jeudi", 5, "Vendredi", 6, "Samedi", 7, "Dimanche", "Erreur")</f>
        <v>Vendredi</v>
      </c>
      <c r="E5503" s="2" t="s">
        <v>47</v>
      </c>
      <c r="F5503" s="2" t="s">
        <v>71</v>
      </c>
      <c r="G5503" s="2" t="s">
        <v>72</v>
      </c>
      <c r="H5503" s="4" t="s">
        <v>19</v>
      </c>
      <c r="I5503" s="5">
        <v>86</v>
      </c>
      <c r="J5503" s="6">
        <v>182</v>
      </c>
      <c r="K5503" s="7">
        <v>15652</v>
      </c>
      <c r="L5503" s="7">
        <v>7043.4</v>
      </c>
      <c r="M5503" s="8">
        <v>0.44999999999999996</v>
      </c>
      <c r="N5503" s="2" t="s">
        <v>82</v>
      </c>
      <c r="O5503">
        <f t="shared" si="680"/>
        <v>2021</v>
      </c>
      <c r="P5503">
        <f t="shared" si="681"/>
        <v>7</v>
      </c>
      <c r="Q5503" t="str">
        <f t="shared" si="682"/>
        <v>juil</v>
      </c>
      <c r="R5503" t="str">
        <f t="shared" si="683"/>
        <v>Virginia</v>
      </c>
      <c r="S5503" t="str">
        <f t="shared" si="684"/>
        <v>2021-07</v>
      </c>
      <c r="T5503">
        <f>IF(AND(COUNTIF(Calculs!$Q$2:$Q$12,$O5503)&gt;0,COUNTIF(Calculs!$S$2:$S$12,$E5503)&gt;0,COUNTIF(Calculs!$U$2:$U$12,$H5503)&gt;0),1,0)</f>
        <v>1</v>
      </c>
      <c r="U5503">
        <f t="shared" si="685"/>
        <v>15652</v>
      </c>
      <c r="V5503">
        <f t="shared" si="686"/>
        <v>182</v>
      </c>
      <c r="W5503">
        <f t="shared" si="687"/>
        <v>7043.4</v>
      </c>
    </row>
    <row r="5504" spans="1:23" ht="15.75" customHeight="1" x14ac:dyDescent="0.3">
      <c r="A5504" s="2" t="s">
        <v>13</v>
      </c>
      <c r="B5504" s="2">
        <v>1128299</v>
      </c>
      <c r="C5504" s="3">
        <v>44400</v>
      </c>
      <c r="D5504" s="12" t="str" cm="1">
        <f t="array" ref="D5504">_xlfn.SWITCH(WEEKDAY(C5504,2), 1, "Lundi", 2, "Mardi", 3, "Mercredi", 4, "Jeudi", 5, "Vendredi", 6, "Samedi", 7, "Dimanche", "Erreur")</f>
        <v>Vendredi</v>
      </c>
      <c r="E5504" s="2" t="s">
        <v>47</v>
      </c>
      <c r="F5504" s="2" t="s">
        <v>71</v>
      </c>
      <c r="G5504" s="2" t="s">
        <v>72</v>
      </c>
      <c r="H5504" s="4" t="s">
        <v>20</v>
      </c>
      <c r="I5504" s="5">
        <v>82</v>
      </c>
      <c r="J5504" s="6">
        <v>149</v>
      </c>
      <c r="K5504" s="7">
        <v>12218</v>
      </c>
      <c r="L5504" s="7">
        <v>5620.28</v>
      </c>
      <c r="M5504" s="8">
        <v>0.45999999999999996</v>
      </c>
      <c r="N5504" s="2" t="s">
        <v>82</v>
      </c>
      <c r="O5504">
        <f t="shared" si="680"/>
        <v>2021</v>
      </c>
      <c r="P5504">
        <f t="shared" si="681"/>
        <v>7</v>
      </c>
      <c r="Q5504" t="str">
        <f t="shared" si="682"/>
        <v>juil</v>
      </c>
      <c r="R5504" t="str">
        <f t="shared" si="683"/>
        <v>Virginia</v>
      </c>
      <c r="S5504" t="str">
        <f t="shared" si="684"/>
        <v>2021-07</v>
      </c>
      <c r="T5504">
        <f>IF(AND(COUNTIF(Calculs!$Q$2:$Q$12,$O5504)&gt;0,COUNTIF(Calculs!$S$2:$S$12,$E5504)&gt;0,COUNTIF(Calculs!$U$2:$U$12,$H5504)&gt;0),1,0)</f>
        <v>1</v>
      </c>
      <c r="U5504">
        <f t="shared" si="685"/>
        <v>12218</v>
      </c>
      <c r="V5504">
        <f t="shared" si="686"/>
        <v>149</v>
      </c>
      <c r="W5504">
        <f t="shared" si="687"/>
        <v>5620.28</v>
      </c>
    </row>
    <row r="5505" spans="1:23" ht="15.75" customHeight="1" x14ac:dyDescent="0.3">
      <c r="A5505" s="2" t="s">
        <v>13</v>
      </c>
      <c r="B5505" s="2">
        <v>1128299</v>
      </c>
      <c r="C5505" s="3">
        <v>44400</v>
      </c>
      <c r="D5505" s="12" t="str" cm="1">
        <f t="array" ref="D5505">_xlfn.SWITCH(WEEKDAY(C5505,2), 1, "Lundi", 2, "Mardi", 3, "Mercredi", 4, "Jeudi", 5, "Vendredi", 6, "Samedi", 7, "Dimanche", "Erreur")</f>
        <v>Vendredi</v>
      </c>
      <c r="E5505" s="2" t="s">
        <v>47</v>
      </c>
      <c r="F5505" s="2" t="s">
        <v>71</v>
      </c>
      <c r="G5505" s="2" t="s">
        <v>72</v>
      </c>
      <c r="H5505" s="4" t="s">
        <v>21</v>
      </c>
      <c r="I5505" s="5">
        <v>85</v>
      </c>
      <c r="J5505" s="6">
        <v>162</v>
      </c>
      <c r="K5505" s="7">
        <v>13770</v>
      </c>
      <c r="L5505" s="7">
        <v>7573.5000000000009</v>
      </c>
      <c r="M5505" s="8">
        <v>0.55000000000000004</v>
      </c>
      <c r="N5505" s="2" t="s">
        <v>82</v>
      </c>
      <c r="O5505">
        <f t="shared" si="680"/>
        <v>2021</v>
      </c>
      <c r="P5505">
        <f t="shared" si="681"/>
        <v>7</v>
      </c>
      <c r="Q5505" t="str">
        <f t="shared" si="682"/>
        <v>juil</v>
      </c>
      <c r="R5505" t="str">
        <f t="shared" si="683"/>
        <v>Virginia</v>
      </c>
      <c r="S5505" t="str">
        <f t="shared" si="684"/>
        <v>2021-07</v>
      </c>
      <c r="T5505">
        <f>IF(AND(COUNTIF(Calculs!$Q$2:$Q$12,$O5505)&gt;0,COUNTIF(Calculs!$S$2:$S$12,$E5505)&gt;0,COUNTIF(Calculs!$U$2:$U$12,$H5505)&gt;0),1,0)</f>
        <v>1</v>
      </c>
      <c r="U5505">
        <f t="shared" si="685"/>
        <v>13770</v>
      </c>
      <c r="V5505">
        <f t="shared" si="686"/>
        <v>162</v>
      </c>
      <c r="W5505">
        <f t="shared" si="687"/>
        <v>7573.5000000000009</v>
      </c>
    </row>
    <row r="5506" spans="1:23" ht="15.75" customHeight="1" x14ac:dyDescent="0.3">
      <c r="A5506" s="2" t="s">
        <v>13</v>
      </c>
      <c r="B5506" s="2">
        <v>1128299</v>
      </c>
      <c r="C5506" s="3">
        <v>44400</v>
      </c>
      <c r="D5506" s="12" t="str" cm="1">
        <f t="array" ref="D5506">_xlfn.SWITCH(WEEKDAY(C5506,2), 1, "Lundi", 2, "Mardi", 3, "Mercredi", 4, "Jeudi", 5, "Vendredi", 6, "Samedi", 7, "Dimanche", "Erreur")</f>
        <v>Vendredi</v>
      </c>
      <c r="E5506" s="2" t="s">
        <v>47</v>
      </c>
      <c r="F5506" s="2" t="s">
        <v>71</v>
      </c>
      <c r="G5506" s="2" t="s">
        <v>72</v>
      </c>
      <c r="H5506" s="4" t="s">
        <v>22</v>
      </c>
      <c r="I5506" s="5">
        <v>96</v>
      </c>
      <c r="J5506" s="6">
        <v>180</v>
      </c>
      <c r="K5506" s="7">
        <v>17280</v>
      </c>
      <c r="L5506" s="7">
        <v>6912</v>
      </c>
      <c r="M5506" s="8">
        <v>0.4</v>
      </c>
      <c r="N5506" s="2" t="s">
        <v>82</v>
      </c>
      <c r="O5506">
        <f t="shared" si="680"/>
        <v>2021</v>
      </c>
      <c r="P5506">
        <f t="shared" si="681"/>
        <v>7</v>
      </c>
      <c r="Q5506" t="str">
        <f t="shared" si="682"/>
        <v>juil</v>
      </c>
      <c r="R5506" t="str">
        <f t="shared" si="683"/>
        <v>Virginia</v>
      </c>
      <c r="S5506" t="str">
        <f t="shared" si="684"/>
        <v>2021-07</v>
      </c>
      <c r="T5506">
        <f>IF(AND(COUNTIF(Calculs!$Q$2:$Q$12,$O5506)&gt;0,COUNTIF(Calculs!$S$2:$S$12,$E5506)&gt;0,COUNTIF(Calculs!$U$2:$U$12,$H5506)&gt;0),1,0)</f>
        <v>1</v>
      </c>
      <c r="U5506">
        <f t="shared" si="685"/>
        <v>17280</v>
      </c>
      <c r="V5506">
        <f t="shared" si="686"/>
        <v>180</v>
      </c>
      <c r="W5506">
        <f t="shared" si="687"/>
        <v>6912</v>
      </c>
    </row>
    <row r="5507" spans="1:23" ht="15.75" customHeight="1" x14ac:dyDescent="0.3">
      <c r="A5507" s="2" t="s">
        <v>13</v>
      </c>
      <c r="B5507" s="2">
        <v>1128299</v>
      </c>
      <c r="C5507" s="3">
        <v>44432</v>
      </c>
      <c r="D5507" s="12" t="str" cm="1">
        <f t="array" ref="D5507">_xlfn.SWITCH(WEEKDAY(C5507,2), 1, "Lundi", 2, "Mardi", 3, "Mercredi", 4, "Jeudi", 5, "Vendredi", 6, "Samedi", 7, "Dimanche", "Erreur")</f>
        <v>Mardi</v>
      </c>
      <c r="E5507" s="2" t="s">
        <v>47</v>
      </c>
      <c r="F5507" s="2" t="s">
        <v>71</v>
      </c>
      <c r="G5507" s="2" t="s">
        <v>72</v>
      </c>
      <c r="H5507" s="4" t="s">
        <v>16</v>
      </c>
      <c r="I5507" s="5">
        <v>83</v>
      </c>
      <c r="J5507" s="6">
        <v>240</v>
      </c>
      <c r="K5507" s="7">
        <v>19920</v>
      </c>
      <c r="L5507" s="7">
        <v>8964</v>
      </c>
      <c r="M5507" s="8">
        <v>0.44999999999999996</v>
      </c>
      <c r="N5507" s="2" t="s">
        <v>82</v>
      </c>
      <c r="O5507">
        <f t="shared" ref="O5507:O5570" si="688">YEAR($C5507)</f>
        <v>2021</v>
      </c>
      <c r="P5507">
        <f t="shared" ref="P5507:P5570" si="689">MONTH($C5507)</f>
        <v>8</v>
      </c>
      <c r="Q5507" t="str">
        <f t="shared" ref="Q5507:Q5570" si="690">TEXT($C5507,"mmm")</f>
        <v>août</v>
      </c>
      <c r="R5507" t="str">
        <f t="shared" ref="R5507:R5570" si="691">SUBSTITUTE(SUBSTITUTE($F5507,"Sud ","South "),"Ouest ","West ")</f>
        <v>Virginia</v>
      </c>
      <c r="S5507" t="str">
        <f t="shared" ref="S5507:S5570" si="692">TEXT($C5507,"aaaa-mm")</f>
        <v>2021-08</v>
      </c>
      <c r="T5507">
        <f>IF(AND(COUNTIF(Calculs!$Q$2:$Q$12,$O5507)&gt;0,COUNTIF(Calculs!$S$2:$S$12,$E5507)&gt;0,COUNTIF(Calculs!$U$2:$U$12,$H5507)&gt;0),1,0)</f>
        <v>1</v>
      </c>
      <c r="U5507">
        <f t="shared" ref="U5507:U5570" si="693">$K5507*$T5507</f>
        <v>19920</v>
      </c>
      <c r="V5507">
        <f t="shared" ref="V5507:V5570" si="694">$J5507*$T5507</f>
        <v>240</v>
      </c>
      <c r="W5507">
        <f t="shared" ref="W5507:W5570" si="695">$L5507*$T5507</f>
        <v>8964</v>
      </c>
    </row>
    <row r="5508" spans="1:23" ht="15.75" customHeight="1" x14ac:dyDescent="0.3">
      <c r="A5508" s="2" t="s">
        <v>13</v>
      </c>
      <c r="B5508" s="2">
        <v>1128299</v>
      </c>
      <c r="C5508" s="3">
        <v>44432</v>
      </c>
      <c r="D5508" s="12" t="str" cm="1">
        <f t="array" ref="D5508">_xlfn.SWITCH(WEEKDAY(C5508,2), 1, "Lundi", 2, "Mardi", 3, "Mercredi", 4, "Jeudi", 5, "Vendredi", 6, "Samedi", 7, "Dimanche", "Erreur")</f>
        <v>Mardi</v>
      </c>
      <c r="E5508" s="2" t="s">
        <v>47</v>
      </c>
      <c r="F5508" s="2" t="s">
        <v>71</v>
      </c>
      <c r="G5508" s="2" t="s">
        <v>72</v>
      </c>
      <c r="H5508" s="4" t="s">
        <v>18</v>
      </c>
      <c r="I5508" s="5">
        <v>76</v>
      </c>
      <c r="J5508" s="6">
        <v>202</v>
      </c>
      <c r="K5508" s="7">
        <v>15352</v>
      </c>
      <c r="L5508" s="7">
        <v>7368.96</v>
      </c>
      <c r="M5508" s="8">
        <v>0.48</v>
      </c>
      <c r="N5508" s="2" t="s">
        <v>82</v>
      </c>
      <c r="O5508">
        <f t="shared" si="688"/>
        <v>2021</v>
      </c>
      <c r="P5508">
        <f t="shared" si="689"/>
        <v>8</v>
      </c>
      <c r="Q5508" t="str">
        <f t="shared" si="690"/>
        <v>août</v>
      </c>
      <c r="R5508" t="str">
        <f t="shared" si="691"/>
        <v>Virginia</v>
      </c>
      <c r="S5508" t="str">
        <f t="shared" si="692"/>
        <v>2021-08</v>
      </c>
      <c r="T5508">
        <f>IF(AND(COUNTIF(Calculs!$Q$2:$Q$12,$O5508)&gt;0,COUNTIF(Calculs!$S$2:$S$12,$E5508)&gt;0,COUNTIF(Calculs!$U$2:$U$12,$H5508)&gt;0),1,0)</f>
        <v>1</v>
      </c>
      <c r="U5508">
        <f t="shared" si="693"/>
        <v>15352</v>
      </c>
      <c r="V5508">
        <f t="shared" si="694"/>
        <v>202</v>
      </c>
      <c r="W5508">
        <f t="shared" si="695"/>
        <v>7368.96</v>
      </c>
    </row>
    <row r="5509" spans="1:23" ht="15.75" customHeight="1" x14ac:dyDescent="0.3">
      <c r="A5509" s="2" t="s">
        <v>13</v>
      </c>
      <c r="B5509" s="2">
        <v>1128299</v>
      </c>
      <c r="C5509" s="3">
        <v>44432</v>
      </c>
      <c r="D5509" s="12" t="str" cm="1">
        <f t="array" ref="D5509">_xlfn.SWITCH(WEEKDAY(C5509,2), 1, "Lundi", 2, "Mardi", 3, "Mercredi", 4, "Jeudi", 5, "Vendredi", 6, "Samedi", 7, "Dimanche", "Erreur")</f>
        <v>Mardi</v>
      </c>
      <c r="E5509" s="2" t="s">
        <v>47</v>
      </c>
      <c r="F5509" s="2" t="s">
        <v>71</v>
      </c>
      <c r="G5509" s="2" t="s">
        <v>72</v>
      </c>
      <c r="H5509" s="4" t="s">
        <v>19</v>
      </c>
      <c r="I5509" s="5">
        <v>69</v>
      </c>
      <c r="J5509" s="6">
        <v>189</v>
      </c>
      <c r="K5509" s="7">
        <v>13041</v>
      </c>
      <c r="L5509" s="7">
        <v>6259.6799999999994</v>
      </c>
      <c r="M5509" s="8">
        <v>0.48</v>
      </c>
      <c r="N5509" s="2" t="s">
        <v>82</v>
      </c>
      <c r="O5509">
        <f t="shared" si="688"/>
        <v>2021</v>
      </c>
      <c r="P5509">
        <f t="shared" si="689"/>
        <v>8</v>
      </c>
      <c r="Q5509" t="str">
        <f t="shared" si="690"/>
        <v>août</v>
      </c>
      <c r="R5509" t="str">
        <f t="shared" si="691"/>
        <v>Virginia</v>
      </c>
      <c r="S5509" t="str">
        <f t="shared" si="692"/>
        <v>2021-08</v>
      </c>
      <c r="T5509">
        <f>IF(AND(COUNTIF(Calculs!$Q$2:$Q$12,$O5509)&gt;0,COUNTIF(Calculs!$S$2:$S$12,$E5509)&gt;0,COUNTIF(Calculs!$U$2:$U$12,$H5509)&gt;0),1,0)</f>
        <v>1</v>
      </c>
      <c r="U5509">
        <f t="shared" si="693"/>
        <v>13041</v>
      </c>
      <c r="V5509">
        <f t="shared" si="694"/>
        <v>189</v>
      </c>
      <c r="W5509">
        <f t="shared" si="695"/>
        <v>6259.6799999999994</v>
      </c>
    </row>
    <row r="5510" spans="1:23" ht="15.75" customHeight="1" x14ac:dyDescent="0.3">
      <c r="A5510" s="2" t="s">
        <v>13</v>
      </c>
      <c r="B5510" s="2">
        <v>1128299</v>
      </c>
      <c r="C5510" s="3">
        <v>44432</v>
      </c>
      <c r="D5510" s="12" t="str" cm="1">
        <f t="array" ref="D5510">_xlfn.SWITCH(WEEKDAY(C5510,2), 1, "Lundi", 2, "Mardi", 3, "Mercredi", 4, "Jeudi", 5, "Vendredi", 6, "Samedi", 7, "Dimanche", "Erreur")</f>
        <v>Mardi</v>
      </c>
      <c r="E5510" s="2" t="s">
        <v>47</v>
      </c>
      <c r="F5510" s="2" t="s">
        <v>71</v>
      </c>
      <c r="G5510" s="2" t="s">
        <v>72</v>
      </c>
      <c r="H5510" s="4" t="s">
        <v>20</v>
      </c>
      <c r="I5510" s="5">
        <v>66</v>
      </c>
      <c r="J5510" s="6">
        <v>111</v>
      </c>
      <c r="K5510" s="7">
        <v>7326</v>
      </c>
      <c r="L5510" s="7">
        <v>3589.74</v>
      </c>
      <c r="M5510" s="8">
        <v>0.49</v>
      </c>
      <c r="N5510" s="2" t="s">
        <v>82</v>
      </c>
      <c r="O5510">
        <f t="shared" si="688"/>
        <v>2021</v>
      </c>
      <c r="P5510">
        <f t="shared" si="689"/>
        <v>8</v>
      </c>
      <c r="Q5510" t="str">
        <f t="shared" si="690"/>
        <v>août</v>
      </c>
      <c r="R5510" t="str">
        <f t="shared" si="691"/>
        <v>Virginia</v>
      </c>
      <c r="S5510" t="str">
        <f t="shared" si="692"/>
        <v>2021-08</v>
      </c>
      <c r="T5510">
        <f>IF(AND(COUNTIF(Calculs!$Q$2:$Q$12,$O5510)&gt;0,COUNTIF(Calculs!$S$2:$S$12,$E5510)&gt;0,COUNTIF(Calculs!$U$2:$U$12,$H5510)&gt;0),1,0)</f>
        <v>1</v>
      </c>
      <c r="U5510">
        <f t="shared" si="693"/>
        <v>7326</v>
      </c>
      <c r="V5510">
        <f t="shared" si="694"/>
        <v>111</v>
      </c>
      <c r="W5510">
        <f t="shared" si="695"/>
        <v>3589.74</v>
      </c>
    </row>
    <row r="5511" spans="1:23" ht="15.75" customHeight="1" x14ac:dyDescent="0.3">
      <c r="A5511" s="2" t="s">
        <v>13</v>
      </c>
      <c r="B5511" s="2">
        <v>1128299</v>
      </c>
      <c r="C5511" s="3">
        <v>44432</v>
      </c>
      <c r="D5511" s="12" t="str" cm="1">
        <f t="array" ref="D5511">_xlfn.SWITCH(WEEKDAY(C5511,2), 1, "Lundi", 2, "Mardi", 3, "Mercredi", 4, "Jeudi", 5, "Vendredi", 6, "Samedi", 7, "Dimanche", "Erreur")</f>
        <v>Mardi</v>
      </c>
      <c r="E5511" s="2" t="s">
        <v>47</v>
      </c>
      <c r="F5511" s="2" t="s">
        <v>71</v>
      </c>
      <c r="G5511" s="2" t="s">
        <v>72</v>
      </c>
      <c r="H5511" s="4" t="s">
        <v>21</v>
      </c>
      <c r="I5511" s="5">
        <v>64</v>
      </c>
      <c r="J5511" s="6">
        <v>106</v>
      </c>
      <c r="K5511" s="7">
        <v>6784</v>
      </c>
      <c r="L5511" s="7">
        <v>3459.84</v>
      </c>
      <c r="M5511" s="8">
        <v>0.51</v>
      </c>
      <c r="N5511" s="2" t="s">
        <v>82</v>
      </c>
      <c r="O5511">
        <f t="shared" si="688"/>
        <v>2021</v>
      </c>
      <c r="P5511">
        <f t="shared" si="689"/>
        <v>8</v>
      </c>
      <c r="Q5511" t="str">
        <f t="shared" si="690"/>
        <v>août</v>
      </c>
      <c r="R5511" t="str">
        <f t="shared" si="691"/>
        <v>Virginia</v>
      </c>
      <c r="S5511" t="str">
        <f t="shared" si="692"/>
        <v>2021-08</v>
      </c>
      <c r="T5511">
        <f>IF(AND(COUNTIF(Calculs!$Q$2:$Q$12,$O5511)&gt;0,COUNTIF(Calculs!$S$2:$S$12,$E5511)&gt;0,COUNTIF(Calculs!$U$2:$U$12,$H5511)&gt;0),1,0)</f>
        <v>1</v>
      </c>
      <c r="U5511">
        <f t="shared" si="693"/>
        <v>6784</v>
      </c>
      <c r="V5511">
        <f t="shared" si="694"/>
        <v>106</v>
      </c>
      <c r="W5511">
        <f t="shared" si="695"/>
        <v>3459.84</v>
      </c>
    </row>
    <row r="5512" spans="1:23" ht="15.75" customHeight="1" x14ac:dyDescent="0.3">
      <c r="A5512" s="2" t="s">
        <v>13</v>
      </c>
      <c r="B5512" s="2">
        <v>1128299</v>
      </c>
      <c r="C5512" s="3">
        <v>44432</v>
      </c>
      <c r="D5512" s="12" t="str" cm="1">
        <f t="array" ref="D5512">_xlfn.SWITCH(WEEKDAY(C5512,2), 1, "Lundi", 2, "Mardi", 3, "Mercredi", 4, "Jeudi", 5, "Vendredi", 6, "Samedi", 7, "Dimanche", "Erreur")</f>
        <v>Mardi</v>
      </c>
      <c r="E5512" s="2" t="s">
        <v>47</v>
      </c>
      <c r="F5512" s="2" t="s">
        <v>71</v>
      </c>
      <c r="G5512" s="2" t="s">
        <v>72</v>
      </c>
      <c r="H5512" s="4" t="s">
        <v>22</v>
      </c>
      <c r="I5512" s="5">
        <v>73</v>
      </c>
      <c r="J5512" s="6">
        <v>75</v>
      </c>
      <c r="K5512" s="7">
        <v>5475</v>
      </c>
      <c r="L5512" s="7">
        <v>2299.5</v>
      </c>
      <c r="M5512" s="8">
        <v>0.42</v>
      </c>
      <c r="N5512" s="2" t="s">
        <v>82</v>
      </c>
      <c r="O5512">
        <f t="shared" si="688"/>
        <v>2021</v>
      </c>
      <c r="P5512">
        <f t="shared" si="689"/>
        <v>8</v>
      </c>
      <c r="Q5512" t="str">
        <f t="shared" si="690"/>
        <v>août</v>
      </c>
      <c r="R5512" t="str">
        <f t="shared" si="691"/>
        <v>Virginia</v>
      </c>
      <c r="S5512" t="str">
        <f t="shared" si="692"/>
        <v>2021-08</v>
      </c>
      <c r="T5512">
        <f>IF(AND(COUNTIF(Calculs!$Q$2:$Q$12,$O5512)&gt;0,COUNTIF(Calculs!$S$2:$S$12,$E5512)&gt;0,COUNTIF(Calculs!$U$2:$U$12,$H5512)&gt;0),1,0)</f>
        <v>1</v>
      </c>
      <c r="U5512">
        <f t="shared" si="693"/>
        <v>5475</v>
      </c>
      <c r="V5512">
        <f t="shared" si="694"/>
        <v>75</v>
      </c>
      <c r="W5512">
        <f t="shared" si="695"/>
        <v>2299.5</v>
      </c>
    </row>
    <row r="5513" spans="1:23" ht="15.75" customHeight="1" x14ac:dyDescent="0.3">
      <c r="A5513" s="2" t="s">
        <v>13</v>
      </c>
      <c r="B5513" s="2">
        <v>1128299</v>
      </c>
      <c r="C5513" s="3">
        <v>44464</v>
      </c>
      <c r="D5513" s="12" t="str" cm="1">
        <f t="array" ref="D5513">_xlfn.SWITCH(WEEKDAY(C5513,2), 1, "Lundi", 2, "Mardi", 3, "Mercredi", 4, "Jeudi", 5, "Vendredi", 6, "Samedi", 7, "Dimanche", "Erreur")</f>
        <v>Samedi</v>
      </c>
      <c r="E5513" s="2" t="s">
        <v>47</v>
      </c>
      <c r="F5513" s="2" t="s">
        <v>71</v>
      </c>
      <c r="G5513" s="2" t="s">
        <v>72</v>
      </c>
      <c r="H5513" s="4" t="s">
        <v>16</v>
      </c>
      <c r="I5513" s="5">
        <v>46</v>
      </c>
      <c r="J5513" s="6">
        <v>113</v>
      </c>
      <c r="K5513" s="7">
        <v>5198</v>
      </c>
      <c r="L5513" s="7">
        <v>2599</v>
      </c>
      <c r="M5513" s="8">
        <v>0.5</v>
      </c>
      <c r="N5513" s="2" t="s">
        <v>82</v>
      </c>
      <c r="O5513">
        <f t="shared" si="688"/>
        <v>2021</v>
      </c>
      <c r="P5513">
        <f t="shared" si="689"/>
        <v>9</v>
      </c>
      <c r="Q5513" t="str">
        <f t="shared" si="690"/>
        <v>sept</v>
      </c>
      <c r="R5513" t="str">
        <f t="shared" si="691"/>
        <v>Virginia</v>
      </c>
      <c r="S5513" t="str">
        <f t="shared" si="692"/>
        <v>2021-09</v>
      </c>
      <c r="T5513">
        <f>IF(AND(COUNTIF(Calculs!$Q$2:$Q$12,$O5513)&gt;0,COUNTIF(Calculs!$S$2:$S$12,$E5513)&gt;0,COUNTIF(Calculs!$U$2:$U$12,$H5513)&gt;0),1,0)</f>
        <v>1</v>
      </c>
      <c r="U5513">
        <f t="shared" si="693"/>
        <v>5198</v>
      </c>
      <c r="V5513">
        <f t="shared" si="694"/>
        <v>113</v>
      </c>
      <c r="W5513">
        <f t="shared" si="695"/>
        <v>2599</v>
      </c>
    </row>
    <row r="5514" spans="1:23" ht="15.75" customHeight="1" x14ac:dyDescent="0.3">
      <c r="A5514" s="2" t="s">
        <v>13</v>
      </c>
      <c r="B5514" s="2">
        <v>1128299</v>
      </c>
      <c r="C5514" s="3">
        <v>44464</v>
      </c>
      <c r="D5514" s="12" t="str" cm="1">
        <f t="array" ref="D5514">_xlfn.SWITCH(WEEKDAY(C5514,2), 1, "Lundi", 2, "Mardi", 3, "Mercredi", 4, "Jeudi", 5, "Vendredi", 6, "Samedi", 7, "Dimanche", "Erreur")</f>
        <v>Samedi</v>
      </c>
      <c r="E5514" s="2" t="s">
        <v>47</v>
      </c>
      <c r="F5514" s="2" t="s">
        <v>71</v>
      </c>
      <c r="G5514" s="2" t="s">
        <v>72</v>
      </c>
      <c r="H5514" s="4" t="s">
        <v>18</v>
      </c>
      <c r="I5514" s="5">
        <v>52</v>
      </c>
      <c r="J5514" s="6">
        <v>113</v>
      </c>
      <c r="K5514" s="7">
        <v>5876</v>
      </c>
      <c r="L5514" s="7">
        <v>2702.9599999999996</v>
      </c>
      <c r="M5514" s="8">
        <v>0.45999999999999996</v>
      </c>
      <c r="N5514" s="2" t="s">
        <v>82</v>
      </c>
      <c r="O5514">
        <f t="shared" si="688"/>
        <v>2021</v>
      </c>
      <c r="P5514">
        <f t="shared" si="689"/>
        <v>9</v>
      </c>
      <c r="Q5514" t="str">
        <f t="shared" si="690"/>
        <v>sept</v>
      </c>
      <c r="R5514" t="str">
        <f t="shared" si="691"/>
        <v>Virginia</v>
      </c>
      <c r="S5514" t="str">
        <f t="shared" si="692"/>
        <v>2021-09</v>
      </c>
      <c r="T5514">
        <f>IF(AND(COUNTIF(Calculs!$Q$2:$Q$12,$O5514)&gt;0,COUNTIF(Calculs!$S$2:$S$12,$E5514)&gt;0,COUNTIF(Calculs!$U$2:$U$12,$H5514)&gt;0),1,0)</f>
        <v>1</v>
      </c>
      <c r="U5514">
        <f t="shared" si="693"/>
        <v>5876</v>
      </c>
      <c r="V5514">
        <f t="shared" si="694"/>
        <v>113</v>
      </c>
      <c r="W5514">
        <f t="shared" si="695"/>
        <v>2702.9599999999996</v>
      </c>
    </row>
    <row r="5515" spans="1:23" ht="15.75" customHeight="1" x14ac:dyDescent="0.3">
      <c r="A5515" s="2" t="s">
        <v>13</v>
      </c>
      <c r="B5515" s="2">
        <v>1128299</v>
      </c>
      <c r="C5515" s="3">
        <v>44464</v>
      </c>
      <c r="D5515" s="12" t="str" cm="1">
        <f t="array" ref="D5515">_xlfn.SWITCH(WEEKDAY(C5515,2), 1, "Lundi", 2, "Mardi", 3, "Mercredi", 4, "Jeudi", 5, "Vendredi", 6, "Samedi", 7, "Dimanche", "Erreur")</f>
        <v>Samedi</v>
      </c>
      <c r="E5515" s="2" t="s">
        <v>47</v>
      </c>
      <c r="F5515" s="2" t="s">
        <v>71</v>
      </c>
      <c r="G5515" s="2" t="s">
        <v>72</v>
      </c>
      <c r="H5515" s="4" t="s">
        <v>19</v>
      </c>
      <c r="I5515" s="5">
        <v>47</v>
      </c>
      <c r="J5515" s="6">
        <v>65</v>
      </c>
      <c r="K5515" s="7">
        <v>3055</v>
      </c>
      <c r="L5515" s="7">
        <v>1435.85</v>
      </c>
      <c r="M5515" s="8">
        <v>0.47</v>
      </c>
      <c r="N5515" s="2" t="s">
        <v>82</v>
      </c>
      <c r="O5515">
        <f t="shared" si="688"/>
        <v>2021</v>
      </c>
      <c r="P5515">
        <f t="shared" si="689"/>
        <v>9</v>
      </c>
      <c r="Q5515" t="str">
        <f t="shared" si="690"/>
        <v>sept</v>
      </c>
      <c r="R5515" t="str">
        <f t="shared" si="691"/>
        <v>Virginia</v>
      </c>
      <c r="S5515" t="str">
        <f t="shared" si="692"/>
        <v>2021-09</v>
      </c>
      <c r="T5515">
        <f>IF(AND(COUNTIF(Calculs!$Q$2:$Q$12,$O5515)&gt;0,COUNTIF(Calculs!$S$2:$S$12,$E5515)&gt;0,COUNTIF(Calculs!$U$2:$U$12,$H5515)&gt;0),1,0)</f>
        <v>1</v>
      </c>
      <c r="U5515">
        <f t="shared" si="693"/>
        <v>3055</v>
      </c>
      <c r="V5515">
        <f t="shared" si="694"/>
        <v>65</v>
      </c>
      <c r="W5515">
        <f t="shared" si="695"/>
        <v>1435.85</v>
      </c>
    </row>
    <row r="5516" spans="1:23" ht="15.75" customHeight="1" x14ac:dyDescent="0.3">
      <c r="A5516" s="2" t="s">
        <v>13</v>
      </c>
      <c r="B5516" s="2">
        <v>1128299</v>
      </c>
      <c r="C5516" s="3">
        <v>44464</v>
      </c>
      <c r="D5516" s="12" t="str" cm="1">
        <f t="array" ref="D5516">_xlfn.SWITCH(WEEKDAY(C5516,2), 1, "Lundi", 2, "Mardi", 3, "Mercredi", 4, "Jeudi", 5, "Vendredi", 6, "Samedi", 7, "Dimanche", "Erreur")</f>
        <v>Samedi</v>
      </c>
      <c r="E5516" s="2" t="s">
        <v>47</v>
      </c>
      <c r="F5516" s="2" t="s">
        <v>71</v>
      </c>
      <c r="G5516" s="2" t="s">
        <v>72</v>
      </c>
      <c r="H5516" s="4" t="s">
        <v>20</v>
      </c>
      <c r="I5516" s="5">
        <v>45</v>
      </c>
      <c r="J5516" s="6">
        <v>54</v>
      </c>
      <c r="K5516" s="7">
        <v>2430</v>
      </c>
      <c r="L5516" s="7">
        <v>1190.7</v>
      </c>
      <c r="M5516" s="8">
        <v>0.49</v>
      </c>
      <c r="N5516" s="2" t="s">
        <v>82</v>
      </c>
      <c r="O5516">
        <f t="shared" si="688"/>
        <v>2021</v>
      </c>
      <c r="P5516">
        <f t="shared" si="689"/>
        <v>9</v>
      </c>
      <c r="Q5516" t="str">
        <f t="shared" si="690"/>
        <v>sept</v>
      </c>
      <c r="R5516" t="str">
        <f t="shared" si="691"/>
        <v>Virginia</v>
      </c>
      <c r="S5516" t="str">
        <f t="shared" si="692"/>
        <v>2021-09</v>
      </c>
      <c r="T5516">
        <f>IF(AND(COUNTIF(Calculs!$Q$2:$Q$12,$O5516)&gt;0,COUNTIF(Calculs!$S$2:$S$12,$E5516)&gt;0,COUNTIF(Calculs!$U$2:$U$12,$H5516)&gt;0),1,0)</f>
        <v>1</v>
      </c>
      <c r="U5516">
        <f t="shared" si="693"/>
        <v>2430</v>
      </c>
      <c r="V5516">
        <f t="shared" si="694"/>
        <v>54</v>
      </c>
      <c r="W5516">
        <f t="shared" si="695"/>
        <v>1190.7</v>
      </c>
    </row>
    <row r="5517" spans="1:23" ht="15.75" customHeight="1" x14ac:dyDescent="0.3">
      <c r="A5517" s="2" t="s">
        <v>13</v>
      </c>
      <c r="B5517" s="2">
        <v>1128299</v>
      </c>
      <c r="C5517" s="3">
        <v>44464</v>
      </c>
      <c r="D5517" s="12" t="str" cm="1">
        <f t="array" ref="D5517">_xlfn.SWITCH(WEEKDAY(C5517,2), 1, "Lundi", 2, "Mardi", 3, "Mercredi", 4, "Jeudi", 5, "Vendredi", 6, "Samedi", 7, "Dimanche", "Erreur")</f>
        <v>Samedi</v>
      </c>
      <c r="E5517" s="2" t="s">
        <v>47</v>
      </c>
      <c r="F5517" s="2" t="s">
        <v>71</v>
      </c>
      <c r="G5517" s="2" t="s">
        <v>72</v>
      </c>
      <c r="H5517" s="4" t="s">
        <v>21</v>
      </c>
      <c r="I5517" s="5">
        <v>58</v>
      </c>
      <c r="J5517" s="6">
        <v>56</v>
      </c>
      <c r="K5517" s="7">
        <v>3248</v>
      </c>
      <c r="L5517" s="7">
        <v>1624</v>
      </c>
      <c r="M5517" s="8">
        <v>0.5</v>
      </c>
      <c r="N5517" s="2" t="s">
        <v>82</v>
      </c>
      <c r="O5517">
        <f t="shared" si="688"/>
        <v>2021</v>
      </c>
      <c r="P5517">
        <f t="shared" si="689"/>
        <v>9</v>
      </c>
      <c r="Q5517" t="str">
        <f t="shared" si="690"/>
        <v>sept</v>
      </c>
      <c r="R5517" t="str">
        <f t="shared" si="691"/>
        <v>Virginia</v>
      </c>
      <c r="S5517" t="str">
        <f t="shared" si="692"/>
        <v>2021-09</v>
      </c>
      <c r="T5517">
        <f>IF(AND(COUNTIF(Calculs!$Q$2:$Q$12,$O5517)&gt;0,COUNTIF(Calculs!$S$2:$S$12,$E5517)&gt;0,COUNTIF(Calculs!$U$2:$U$12,$H5517)&gt;0),1,0)</f>
        <v>1</v>
      </c>
      <c r="U5517">
        <f t="shared" si="693"/>
        <v>3248</v>
      </c>
      <c r="V5517">
        <f t="shared" si="694"/>
        <v>56</v>
      </c>
      <c r="W5517">
        <f t="shared" si="695"/>
        <v>1624</v>
      </c>
    </row>
    <row r="5518" spans="1:23" ht="15.75" customHeight="1" x14ac:dyDescent="0.3">
      <c r="A5518" s="2" t="s">
        <v>13</v>
      </c>
      <c r="B5518" s="2">
        <v>1128299</v>
      </c>
      <c r="C5518" s="3">
        <v>44464</v>
      </c>
      <c r="D5518" s="12" t="str" cm="1">
        <f t="array" ref="D5518">_xlfn.SWITCH(WEEKDAY(C5518,2), 1, "Lundi", 2, "Mardi", 3, "Mercredi", 4, "Jeudi", 5, "Vendredi", 6, "Samedi", 7, "Dimanche", "Erreur")</f>
        <v>Samedi</v>
      </c>
      <c r="E5518" s="2" t="s">
        <v>47</v>
      </c>
      <c r="F5518" s="2" t="s">
        <v>71</v>
      </c>
      <c r="G5518" s="2" t="s">
        <v>72</v>
      </c>
      <c r="H5518" s="4" t="s">
        <v>22</v>
      </c>
      <c r="I5518" s="5">
        <v>42</v>
      </c>
      <c r="J5518" s="6">
        <v>70</v>
      </c>
      <c r="K5518" s="7">
        <v>2940</v>
      </c>
      <c r="L5518" s="7">
        <v>1264.2</v>
      </c>
      <c r="M5518" s="8">
        <v>0.43</v>
      </c>
      <c r="N5518" s="2" t="s">
        <v>82</v>
      </c>
      <c r="O5518">
        <f t="shared" si="688"/>
        <v>2021</v>
      </c>
      <c r="P5518">
        <f t="shared" si="689"/>
        <v>9</v>
      </c>
      <c r="Q5518" t="str">
        <f t="shared" si="690"/>
        <v>sept</v>
      </c>
      <c r="R5518" t="str">
        <f t="shared" si="691"/>
        <v>Virginia</v>
      </c>
      <c r="S5518" t="str">
        <f t="shared" si="692"/>
        <v>2021-09</v>
      </c>
      <c r="T5518">
        <f>IF(AND(COUNTIF(Calculs!$Q$2:$Q$12,$O5518)&gt;0,COUNTIF(Calculs!$S$2:$S$12,$E5518)&gt;0,COUNTIF(Calculs!$U$2:$U$12,$H5518)&gt;0),1,0)</f>
        <v>1</v>
      </c>
      <c r="U5518">
        <f t="shared" si="693"/>
        <v>2940</v>
      </c>
      <c r="V5518">
        <f t="shared" si="694"/>
        <v>70</v>
      </c>
      <c r="W5518">
        <f t="shared" si="695"/>
        <v>1264.2</v>
      </c>
    </row>
    <row r="5519" spans="1:23" ht="15.75" customHeight="1" x14ac:dyDescent="0.3">
      <c r="A5519" s="2" t="s">
        <v>13</v>
      </c>
      <c r="B5519" s="2">
        <v>1128299</v>
      </c>
      <c r="C5519" s="3">
        <v>44493</v>
      </c>
      <c r="D5519" s="12" t="str" cm="1">
        <f t="array" ref="D5519">_xlfn.SWITCH(WEEKDAY(C5519,2), 1, "Lundi", 2, "Mardi", 3, "Mercredi", 4, "Jeudi", 5, "Vendredi", 6, "Samedi", 7, "Dimanche", "Erreur")</f>
        <v>Dimanche</v>
      </c>
      <c r="E5519" s="2" t="s">
        <v>47</v>
      </c>
      <c r="F5519" s="2" t="s">
        <v>71</v>
      </c>
      <c r="G5519" s="2" t="s">
        <v>72</v>
      </c>
      <c r="H5519" s="4" t="s">
        <v>16</v>
      </c>
      <c r="I5519" s="5">
        <v>38</v>
      </c>
      <c r="J5519" s="6">
        <v>102</v>
      </c>
      <c r="K5519" s="7">
        <v>3876</v>
      </c>
      <c r="L5519" s="7">
        <v>1744.1999999999998</v>
      </c>
      <c r="M5519" s="8">
        <v>0.44999999999999996</v>
      </c>
      <c r="N5519" s="2" t="s">
        <v>82</v>
      </c>
      <c r="O5519">
        <f t="shared" si="688"/>
        <v>2021</v>
      </c>
      <c r="P5519">
        <f t="shared" si="689"/>
        <v>10</v>
      </c>
      <c r="Q5519" t="str">
        <f t="shared" si="690"/>
        <v>oct</v>
      </c>
      <c r="R5519" t="str">
        <f t="shared" si="691"/>
        <v>Virginia</v>
      </c>
      <c r="S5519" t="str">
        <f t="shared" si="692"/>
        <v>2021-10</v>
      </c>
      <c r="T5519">
        <f>IF(AND(COUNTIF(Calculs!$Q$2:$Q$12,$O5519)&gt;0,COUNTIF(Calculs!$S$2:$S$12,$E5519)&gt;0,COUNTIF(Calculs!$U$2:$U$12,$H5519)&gt;0),1,0)</f>
        <v>1</v>
      </c>
      <c r="U5519">
        <f t="shared" si="693"/>
        <v>3876</v>
      </c>
      <c r="V5519">
        <f t="shared" si="694"/>
        <v>102</v>
      </c>
      <c r="W5519">
        <f t="shared" si="695"/>
        <v>1744.1999999999998</v>
      </c>
    </row>
    <row r="5520" spans="1:23" ht="15.75" customHeight="1" x14ac:dyDescent="0.3">
      <c r="A5520" s="2" t="s">
        <v>13</v>
      </c>
      <c r="B5520" s="2">
        <v>1128299</v>
      </c>
      <c r="C5520" s="3">
        <v>44493</v>
      </c>
      <c r="D5520" s="12" t="str" cm="1">
        <f t="array" ref="D5520">_xlfn.SWITCH(WEEKDAY(C5520,2), 1, "Lundi", 2, "Mardi", 3, "Mercredi", 4, "Jeudi", 5, "Vendredi", 6, "Samedi", 7, "Dimanche", "Erreur")</f>
        <v>Dimanche</v>
      </c>
      <c r="E5520" s="2" t="s">
        <v>47</v>
      </c>
      <c r="F5520" s="2" t="s">
        <v>71</v>
      </c>
      <c r="G5520" s="2" t="s">
        <v>72</v>
      </c>
      <c r="H5520" s="4" t="s">
        <v>18</v>
      </c>
      <c r="I5520" s="5">
        <v>51</v>
      </c>
      <c r="J5520" s="6">
        <v>142</v>
      </c>
      <c r="K5520" s="7">
        <v>7242</v>
      </c>
      <c r="L5520" s="7">
        <v>3548.58</v>
      </c>
      <c r="M5520" s="8">
        <v>0.49</v>
      </c>
      <c r="N5520" s="2" t="s">
        <v>82</v>
      </c>
      <c r="O5520">
        <f t="shared" si="688"/>
        <v>2021</v>
      </c>
      <c r="P5520">
        <f t="shared" si="689"/>
        <v>10</v>
      </c>
      <c r="Q5520" t="str">
        <f t="shared" si="690"/>
        <v>oct</v>
      </c>
      <c r="R5520" t="str">
        <f t="shared" si="691"/>
        <v>Virginia</v>
      </c>
      <c r="S5520" t="str">
        <f t="shared" si="692"/>
        <v>2021-10</v>
      </c>
      <c r="T5520">
        <f>IF(AND(COUNTIF(Calculs!$Q$2:$Q$12,$O5520)&gt;0,COUNTIF(Calculs!$S$2:$S$12,$E5520)&gt;0,COUNTIF(Calculs!$U$2:$U$12,$H5520)&gt;0),1,0)</f>
        <v>1</v>
      </c>
      <c r="U5520">
        <f t="shared" si="693"/>
        <v>7242</v>
      </c>
      <c r="V5520">
        <f t="shared" si="694"/>
        <v>142</v>
      </c>
      <c r="W5520">
        <f t="shared" si="695"/>
        <v>3548.58</v>
      </c>
    </row>
    <row r="5521" spans="1:23" ht="15.75" customHeight="1" x14ac:dyDescent="0.3">
      <c r="A5521" s="2" t="s">
        <v>13</v>
      </c>
      <c r="B5521" s="2">
        <v>1128299</v>
      </c>
      <c r="C5521" s="3">
        <v>44493</v>
      </c>
      <c r="D5521" s="12" t="str" cm="1">
        <f t="array" ref="D5521">_xlfn.SWITCH(WEEKDAY(C5521,2), 1, "Lundi", 2, "Mardi", 3, "Mercredi", 4, "Jeudi", 5, "Vendredi", 6, "Samedi", 7, "Dimanche", "Erreur")</f>
        <v>Dimanche</v>
      </c>
      <c r="E5521" s="2" t="s">
        <v>47</v>
      </c>
      <c r="F5521" s="2" t="s">
        <v>71</v>
      </c>
      <c r="G5521" s="2" t="s">
        <v>72</v>
      </c>
      <c r="H5521" s="4" t="s">
        <v>19</v>
      </c>
      <c r="I5521" s="5">
        <v>46</v>
      </c>
      <c r="J5521" s="6">
        <v>95</v>
      </c>
      <c r="K5521" s="7">
        <v>4370</v>
      </c>
      <c r="L5521" s="7">
        <v>2010.1999999999998</v>
      </c>
      <c r="M5521" s="8">
        <v>0.45999999999999996</v>
      </c>
      <c r="N5521" s="2" t="s">
        <v>82</v>
      </c>
      <c r="O5521">
        <f t="shared" si="688"/>
        <v>2021</v>
      </c>
      <c r="P5521">
        <f t="shared" si="689"/>
        <v>10</v>
      </c>
      <c r="Q5521" t="str">
        <f t="shared" si="690"/>
        <v>oct</v>
      </c>
      <c r="R5521" t="str">
        <f t="shared" si="691"/>
        <v>Virginia</v>
      </c>
      <c r="S5521" t="str">
        <f t="shared" si="692"/>
        <v>2021-10</v>
      </c>
      <c r="T5521">
        <f>IF(AND(COUNTIF(Calculs!$Q$2:$Q$12,$O5521)&gt;0,COUNTIF(Calculs!$S$2:$S$12,$E5521)&gt;0,COUNTIF(Calculs!$U$2:$U$12,$H5521)&gt;0),1,0)</f>
        <v>1</v>
      </c>
      <c r="U5521">
        <f t="shared" si="693"/>
        <v>4370</v>
      </c>
      <c r="V5521">
        <f t="shared" si="694"/>
        <v>95</v>
      </c>
      <c r="W5521">
        <f t="shared" si="695"/>
        <v>2010.1999999999998</v>
      </c>
    </row>
    <row r="5522" spans="1:23" ht="15.75" customHeight="1" x14ac:dyDescent="0.3">
      <c r="A5522" s="2" t="s">
        <v>13</v>
      </c>
      <c r="B5522" s="2">
        <v>1128299</v>
      </c>
      <c r="C5522" s="3">
        <v>44493</v>
      </c>
      <c r="D5522" s="12" t="str" cm="1">
        <f t="array" ref="D5522">_xlfn.SWITCH(WEEKDAY(C5522,2), 1, "Lundi", 2, "Mardi", 3, "Mercredi", 4, "Jeudi", 5, "Vendredi", 6, "Samedi", 7, "Dimanche", "Erreur")</f>
        <v>Dimanche</v>
      </c>
      <c r="E5522" s="2" t="s">
        <v>47</v>
      </c>
      <c r="F5522" s="2" t="s">
        <v>71</v>
      </c>
      <c r="G5522" s="2" t="s">
        <v>72</v>
      </c>
      <c r="H5522" s="4" t="s">
        <v>20</v>
      </c>
      <c r="I5522" s="5">
        <v>41</v>
      </c>
      <c r="J5522" s="6">
        <v>98</v>
      </c>
      <c r="K5522" s="7">
        <v>4018</v>
      </c>
      <c r="L5522" s="7">
        <v>1968.82</v>
      </c>
      <c r="M5522" s="8">
        <v>0.49</v>
      </c>
      <c r="N5522" s="2" t="s">
        <v>82</v>
      </c>
      <c r="O5522">
        <f t="shared" si="688"/>
        <v>2021</v>
      </c>
      <c r="P5522">
        <f t="shared" si="689"/>
        <v>10</v>
      </c>
      <c r="Q5522" t="str">
        <f t="shared" si="690"/>
        <v>oct</v>
      </c>
      <c r="R5522" t="str">
        <f t="shared" si="691"/>
        <v>Virginia</v>
      </c>
      <c r="S5522" t="str">
        <f t="shared" si="692"/>
        <v>2021-10</v>
      </c>
      <c r="T5522">
        <f>IF(AND(COUNTIF(Calculs!$Q$2:$Q$12,$O5522)&gt;0,COUNTIF(Calculs!$S$2:$S$12,$E5522)&gt;0,COUNTIF(Calculs!$U$2:$U$12,$H5522)&gt;0),1,0)</f>
        <v>1</v>
      </c>
      <c r="U5522">
        <f t="shared" si="693"/>
        <v>4018</v>
      </c>
      <c r="V5522">
        <f t="shared" si="694"/>
        <v>98</v>
      </c>
      <c r="W5522">
        <f t="shared" si="695"/>
        <v>1968.82</v>
      </c>
    </row>
    <row r="5523" spans="1:23" ht="15.75" customHeight="1" x14ac:dyDescent="0.3">
      <c r="A5523" s="2" t="s">
        <v>13</v>
      </c>
      <c r="B5523" s="2">
        <v>1128299</v>
      </c>
      <c r="C5523" s="3">
        <v>44493</v>
      </c>
      <c r="D5523" s="12" t="str" cm="1">
        <f t="array" ref="D5523">_xlfn.SWITCH(WEEKDAY(C5523,2), 1, "Lundi", 2, "Mardi", 3, "Mercredi", 4, "Jeudi", 5, "Vendredi", 6, "Samedi", 7, "Dimanche", "Erreur")</f>
        <v>Dimanche</v>
      </c>
      <c r="E5523" s="2" t="s">
        <v>47</v>
      </c>
      <c r="F5523" s="2" t="s">
        <v>71</v>
      </c>
      <c r="G5523" s="2" t="s">
        <v>72</v>
      </c>
      <c r="H5523" s="4" t="s">
        <v>21</v>
      </c>
      <c r="I5523" s="5">
        <v>53</v>
      </c>
      <c r="J5523" s="6">
        <v>87</v>
      </c>
      <c r="K5523" s="7">
        <v>4611</v>
      </c>
      <c r="L5523" s="7">
        <v>2489.94</v>
      </c>
      <c r="M5523" s="8">
        <v>0.54</v>
      </c>
      <c r="N5523" s="2" t="s">
        <v>82</v>
      </c>
      <c r="O5523">
        <f t="shared" si="688"/>
        <v>2021</v>
      </c>
      <c r="P5523">
        <f t="shared" si="689"/>
        <v>10</v>
      </c>
      <c r="Q5523" t="str">
        <f t="shared" si="690"/>
        <v>oct</v>
      </c>
      <c r="R5523" t="str">
        <f t="shared" si="691"/>
        <v>Virginia</v>
      </c>
      <c r="S5523" t="str">
        <f t="shared" si="692"/>
        <v>2021-10</v>
      </c>
      <c r="T5523">
        <f>IF(AND(COUNTIF(Calculs!$Q$2:$Q$12,$O5523)&gt;0,COUNTIF(Calculs!$S$2:$S$12,$E5523)&gt;0,COUNTIF(Calculs!$U$2:$U$12,$H5523)&gt;0),1,0)</f>
        <v>1</v>
      </c>
      <c r="U5523">
        <f t="shared" si="693"/>
        <v>4611</v>
      </c>
      <c r="V5523">
        <f t="shared" si="694"/>
        <v>87</v>
      </c>
      <c r="W5523">
        <f t="shared" si="695"/>
        <v>2489.94</v>
      </c>
    </row>
    <row r="5524" spans="1:23" ht="15.75" customHeight="1" x14ac:dyDescent="0.3">
      <c r="A5524" s="2" t="s">
        <v>13</v>
      </c>
      <c r="B5524" s="2">
        <v>1128299</v>
      </c>
      <c r="C5524" s="3">
        <v>44493</v>
      </c>
      <c r="D5524" s="12" t="str" cm="1">
        <f t="array" ref="D5524">_xlfn.SWITCH(WEEKDAY(C5524,2), 1, "Lundi", 2, "Mardi", 3, "Mercredi", 4, "Jeudi", 5, "Vendredi", 6, "Samedi", 7, "Dimanche", "Erreur")</f>
        <v>Dimanche</v>
      </c>
      <c r="E5524" s="2" t="s">
        <v>47</v>
      </c>
      <c r="F5524" s="2" t="s">
        <v>71</v>
      </c>
      <c r="G5524" s="2" t="s">
        <v>72</v>
      </c>
      <c r="H5524" s="4" t="s">
        <v>22</v>
      </c>
      <c r="I5524" s="5">
        <v>59</v>
      </c>
      <c r="J5524" s="6">
        <v>102</v>
      </c>
      <c r="K5524" s="7">
        <v>6018</v>
      </c>
      <c r="L5524" s="7">
        <v>2647.92</v>
      </c>
      <c r="M5524" s="8">
        <v>0.44</v>
      </c>
      <c r="N5524" s="2" t="s">
        <v>82</v>
      </c>
      <c r="O5524">
        <f t="shared" si="688"/>
        <v>2021</v>
      </c>
      <c r="P5524">
        <f t="shared" si="689"/>
        <v>10</v>
      </c>
      <c r="Q5524" t="str">
        <f t="shared" si="690"/>
        <v>oct</v>
      </c>
      <c r="R5524" t="str">
        <f t="shared" si="691"/>
        <v>Virginia</v>
      </c>
      <c r="S5524" t="str">
        <f t="shared" si="692"/>
        <v>2021-10</v>
      </c>
      <c r="T5524">
        <f>IF(AND(COUNTIF(Calculs!$Q$2:$Q$12,$O5524)&gt;0,COUNTIF(Calculs!$S$2:$S$12,$E5524)&gt;0,COUNTIF(Calculs!$U$2:$U$12,$H5524)&gt;0),1,0)</f>
        <v>1</v>
      </c>
      <c r="U5524">
        <f t="shared" si="693"/>
        <v>6018</v>
      </c>
      <c r="V5524">
        <f t="shared" si="694"/>
        <v>102</v>
      </c>
      <c r="W5524">
        <f t="shared" si="695"/>
        <v>2647.92</v>
      </c>
    </row>
    <row r="5525" spans="1:23" ht="15.75" customHeight="1" x14ac:dyDescent="0.3">
      <c r="A5525" s="2" t="s">
        <v>13</v>
      </c>
      <c r="B5525" s="2">
        <v>1128299</v>
      </c>
      <c r="C5525" s="3">
        <v>44524</v>
      </c>
      <c r="D5525" s="12" t="str" cm="1">
        <f t="array" ref="D5525">_xlfn.SWITCH(WEEKDAY(C5525,2), 1, "Lundi", 2, "Mardi", 3, "Mercredi", 4, "Jeudi", 5, "Vendredi", 6, "Samedi", 7, "Dimanche", "Erreur")</f>
        <v>Mercredi</v>
      </c>
      <c r="E5525" s="2" t="s">
        <v>47</v>
      </c>
      <c r="F5525" s="2" t="s">
        <v>71</v>
      </c>
      <c r="G5525" s="2" t="s">
        <v>72</v>
      </c>
      <c r="H5525" s="4" t="s">
        <v>16</v>
      </c>
      <c r="I5525" s="5">
        <v>42</v>
      </c>
      <c r="J5525" s="6">
        <v>155</v>
      </c>
      <c r="K5525" s="7">
        <v>6510</v>
      </c>
      <c r="L5525" s="7">
        <v>3059.7</v>
      </c>
      <c r="M5525" s="8">
        <v>0.47</v>
      </c>
      <c r="N5525" s="2" t="s">
        <v>82</v>
      </c>
      <c r="O5525">
        <f t="shared" si="688"/>
        <v>2021</v>
      </c>
      <c r="P5525">
        <f t="shared" si="689"/>
        <v>11</v>
      </c>
      <c r="Q5525" t="str">
        <f t="shared" si="690"/>
        <v>nov</v>
      </c>
      <c r="R5525" t="str">
        <f t="shared" si="691"/>
        <v>Virginia</v>
      </c>
      <c r="S5525" t="str">
        <f t="shared" si="692"/>
        <v>2021-11</v>
      </c>
      <c r="T5525">
        <f>IF(AND(COUNTIF(Calculs!$Q$2:$Q$12,$O5525)&gt;0,COUNTIF(Calculs!$S$2:$S$12,$E5525)&gt;0,COUNTIF(Calculs!$U$2:$U$12,$H5525)&gt;0),1,0)</f>
        <v>1</v>
      </c>
      <c r="U5525">
        <f t="shared" si="693"/>
        <v>6510</v>
      </c>
      <c r="V5525">
        <f t="shared" si="694"/>
        <v>155</v>
      </c>
      <c r="W5525">
        <f t="shared" si="695"/>
        <v>3059.7</v>
      </c>
    </row>
    <row r="5526" spans="1:23" ht="15.75" customHeight="1" x14ac:dyDescent="0.3">
      <c r="A5526" s="2" t="s">
        <v>13</v>
      </c>
      <c r="B5526" s="2">
        <v>1128299</v>
      </c>
      <c r="C5526" s="3">
        <v>44524</v>
      </c>
      <c r="D5526" s="12" t="str" cm="1">
        <f t="array" ref="D5526">_xlfn.SWITCH(WEEKDAY(C5526,2), 1, "Lundi", 2, "Mardi", 3, "Mercredi", 4, "Jeudi", 5, "Vendredi", 6, "Samedi", 7, "Dimanche", "Erreur")</f>
        <v>Mercredi</v>
      </c>
      <c r="E5526" s="2" t="s">
        <v>47</v>
      </c>
      <c r="F5526" s="2" t="s">
        <v>71</v>
      </c>
      <c r="G5526" s="2" t="s">
        <v>72</v>
      </c>
      <c r="H5526" s="4" t="s">
        <v>18</v>
      </c>
      <c r="I5526" s="5">
        <v>47</v>
      </c>
      <c r="J5526" s="6">
        <v>169</v>
      </c>
      <c r="K5526" s="7">
        <v>7943</v>
      </c>
      <c r="L5526" s="7">
        <v>3892.0699999999997</v>
      </c>
      <c r="M5526" s="8">
        <v>0.49</v>
      </c>
      <c r="N5526" s="2" t="s">
        <v>82</v>
      </c>
      <c r="O5526">
        <f t="shared" si="688"/>
        <v>2021</v>
      </c>
      <c r="P5526">
        <f t="shared" si="689"/>
        <v>11</v>
      </c>
      <c r="Q5526" t="str">
        <f t="shared" si="690"/>
        <v>nov</v>
      </c>
      <c r="R5526" t="str">
        <f t="shared" si="691"/>
        <v>Virginia</v>
      </c>
      <c r="S5526" t="str">
        <f t="shared" si="692"/>
        <v>2021-11</v>
      </c>
      <c r="T5526">
        <f>IF(AND(COUNTIF(Calculs!$Q$2:$Q$12,$O5526)&gt;0,COUNTIF(Calculs!$S$2:$S$12,$E5526)&gt;0,COUNTIF(Calculs!$U$2:$U$12,$H5526)&gt;0),1,0)</f>
        <v>1</v>
      </c>
      <c r="U5526">
        <f t="shared" si="693"/>
        <v>7943</v>
      </c>
      <c r="V5526">
        <f t="shared" si="694"/>
        <v>169</v>
      </c>
      <c r="W5526">
        <f t="shared" si="695"/>
        <v>3892.0699999999997</v>
      </c>
    </row>
    <row r="5527" spans="1:23" ht="15.75" customHeight="1" x14ac:dyDescent="0.3">
      <c r="A5527" s="2" t="s">
        <v>13</v>
      </c>
      <c r="B5527" s="2">
        <v>1128299</v>
      </c>
      <c r="C5527" s="3">
        <v>44524</v>
      </c>
      <c r="D5527" s="12" t="str" cm="1">
        <f t="array" ref="D5527">_xlfn.SWITCH(WEEKDAY(C5527,2), 1, "Lundi", 2, "Mardi", 3, "Mercredi", 4, "Jeudi", 5, "Vendredi", 6, "Samedi", 7, "Dimanche", "Erreur")</f>
        <v>Mercredi</v>
      </c>
      <c r="E5527" s="2" t="s">
        <v>47</v>
      </c>
      <c r="F5527" s="2" t="s">
        <v>71</v>
      </c>
      <c r="G5527" s="2" t="s">
        <v>72</v>
      </c>
      <c r="H5527" s="4" t="s">
        <v>19</v>
      </c>
      <c r="I5527" s="5">
        <v>43</v>
      </c>
      <c r="J5527" s="6">
        <v>138</v>
      </c>
      <c r="K5527" s="7">
        <v>5934</v>
      </c>
      <c r="L5527" s="7">
        <v>2848.3199999999997</v>
      </c>
      <c r="M5527" s="8">
        <v>0.48</v>
      </c>
      <c r="N5527" s="2" t="s">
        <v>82</v>
      </c>
      <c r="O5527">
        <f t="shared" si="688"/>
        <v>2021</v>
      </c>
      <c r="P5527">
        <f t="shared" si="689"/>
        <v>11</v>
      </c>
      <c r="Q5527" t="str">
        <f t="shared" si="690"/>
        <v>nov</v>
      </c>
      <c r="R5527" t="str">
        <f t="shared" si="691"/>
        <v>Virginia</v>
      </c>
      <c r="S5527" t="str">
        <f t="shared" si="692"/>
        <v>2021-11</v>
      </c>
      <c r="T5527">
        <f>IF(AND(COUNTIF(Calculs!$Q$2:$Q$12,$O5527)&gt;0,COUNTIF(Calculs!$S$2:$S$12,$E5527)&gt;0,COUNTIF(Calculs!$U$2:$U$12,$H5527)&gt;0),1,0)</f>
        <v>1</v>
      </c>
      <c r="U5527">
        <f t="shared" si="693"/>
        <v>5934</v>
      </c>
      <c r="V5527">
        <f t="shared" si="694"/>
        <v>138</v>
      </c>
      <c r="W5527">
        <f t="shared" si="695"/>
        <v>2848.3199999999997</v>
      </c>
    </row>
    <row r="5528" spans="1:23" ht="15.75" customHeight="1" x14ac:dyDescent="0.3">
      <c r="A5528" s="2" t="s">
        <v>13</v>
      </c>
      <c r="B5528" s="2">
        <v>1128299</v>
      </c>
      <c r="C5528" s="3">
        <v>44524</v>
      </c>
      <c r="D5528" s="12" t="str" cm="1">
        <f t="array" ref="D5528">_xlfn.SWITCH(WEEKDAY(C5528,2), 1, "Lundi", 2, "Mardi", 3, "Mercredi", 4, "Jeudi", 5, "Vendredi", 6, "Samedi", 7, "Dimanche", "Erreur")</f>
        <v>Mercredi</v>
      </c>
      <c r="E5528" s="2" t="s">
        <v>47</v>
      </c>
      <c r="F5528" s="2" t="s">
        <v>71</v>
      </c>
      <c r="G5528" s="2" t="s">
        <v>72</v>
      </c>
      <c r="H5528" s="4" t="s">
        <v>20</v>
      </c>
      <c r="I5528" s="5">
        <v>52</v>
      </c>
      <c r="J5528" s="6">
        <v>113</v>
      </c>
      <c r="K5528" s="7">
        <v>5876</v>
      </c>
      <c r="L5528" s="7">
        <v>2820.48</v>
      </c>
      <c r="M5528" s="8">
        <v>0.48</v>
      </c>
      <c r="N5528" s="2" t="s">
        <v>82</v>
      </c>
      <c r="O5528">
        <f t="shared" si="688"/>
        <v>2021</v>
      </c>
      <c r="P5528">
        <f t="shared" si="689"/>
        <v>11</v>
      </c>
      <c r="Q5528" t="str">
        <f t="shared" si="690"/>
        <v>nov</v>
      </c>
      <c r="R5528" t="str">
        <f t="shared" si="691"/>
        <v>Virginia</v>
      </c>
      <c r="S5528" t="str">
        <f t="shared" si="692"/>
        <v>2021-11</v>
      </c>
      <c r="T5528">
        <f>IF(AND(COUNTIF(Calculs!$Q$2:$Q$12,$O5528)&gt;0,COUNTIF(Calculs!$S$2:$S$12,$E5528)&gt;0,COUNTIF(Calculs!$U$2:$U$12,$H5528)&gt;0),1,0)</f>
        <v>1</v>
      </c>
      <c r="U5528">
        <f t="shared" si="693"/>
        <v>5876</v>
      </c>
      <c r="V5528">
        <f t="shared" si="694"/>
        <v>113</v>
      </c>
      <c r="W5528">
        <f t="shared" si="695"/>
        <v>2820.48</v>
      </c>
    </row>
    <row r="5529" spans="1:23" ht="15.75" customHeight="1" x14ac:dyDescent="0.3">
      <c r="A5529" s="2" t="s">
        <v>13</v>
      </c>
      <c r="B5529" s="2">
        <v>1128299</v>
      </c>
      <c r="C5529" s="3">
        <v>44524</v>
      </c>
      <c r="D5529" s="12" t="str" cm="1">
        <f t="array" ref="D5529">_xlfn.SWITCH(WEEKDAY(C5529,2), 1, "Lundi", 2, "Mardi", 3, "Mercredi", 4, "Jeudi", 5, "Vendredi", 6, "Samedi", 7, "Dimanche", "Erreur")</f>
        <v>Mercredi</v>
      </c>
      <c r="E5529" s="2" t="s">
        <v>47</v>
      </c>
      <c r="F5529" s="2" t="s">
        <v>71</v>
      </c>
      <c r="G5529" s="2" t="s">
        <v>72</v>
      </c>
      <c r="H5529" s="4" t="s">
        <v>21</v>
      </c>
      <c r="I5529" s="5">
        <v>73</v>
      </c>
      <c r="J5529" s="6">
        <v>111</v>
      </c>
      <c r="K5529" s="7">
        <v>8103</v>
      </c>
      <c r="L5529" s="7">
        <v>4456.6500000000005</v>
      </c>
      <c r="M5529" s="8">
        <v>0.55000000000000004</v>
      </c>
      <c r="N5529" s="2" t="s">
        <v>82</v>
      </c>
      <c r="O5529">
        <f t="shared" si="688"/>
        <v>2021</v>
      </c>
      <c r="P5529">
        <f t="shared" si="689"/>
        <v>11</v>
      </c>
      <c r="Q5529" t="str">
        <f t="shared" si="690"/>
        <v>nov</v>
      </c>
      <c r="R5529" t="str">
        <f t="shared" si="691"/>
        <v>Virginia</v>
      </c>
      <c r="S5529" t="str">
        <f t="shared" si="692"/>
        <v>2021-11</v>
      </c>
      <c r="T5529">
        <f>IF(AND(COUNTIF(Calculs!$Q$2:$Q$12,$O5529)&gt;0,COUNTIF(Calculs!$S$2:$S$12,$E5529)&gt;0,COUNTIF(Calculs!$U$2:$U$12,$H5529)&gt;0),1,0)</f>
        <v>1</v>
      </c>
      <c r="U5529">
        <f t="shared" si="693"/>
        <v>8103</v>
      </c>
      <c r="V5529">
        <f t="shared" si="694"/>
        <v>111</v>
      </c>
      <c r="W5529">
        <f t="shared" si="695"/>
        <v>4456.6500000000005</v>
      </c>
    </row>
    <row r="5530" spans="1:23" ht="15.75" customHeight="1" x14ac:dyDescent="0.3">
      <c r="A5530" s="2" t="s">
        <v>13</v>
      </c>
      <c r="B5530" s="2">
        <v>1128299</v>
      </c>
      <c r="C5530" s="3">
        <v>44524</v>
      </c>
      <c r="D5530" s="12" t="str" cm="1">
        <f t="array" ref="D5530">_xlfn.SWITCH(WEEKDAY(C5530,2), 1, "Lundi", 2, "Mardi", 3, "Mercredi", 4, "Jeudi", 5, "Vendredi", 6, "Samedi", 7, "Dimanche", "Erreur")</f>
        <v>Mercredi</v>
      </c>
      <c r="E5530" s="2" t="s">
        <v>47</v>
      </c>
      <c r="F5530" s="2" t="s">
        <v>71</v>
      </c>
      <c r="G5530" s="2" t="s">
        <v>72</v>
      </c>
      <c r="H5530" s="4" t="s">
        <v>22</v>
      </c>
      <c r="I5530" s="5">
        <v>74</v>
      </c>
      <c r="J5530" s="6">
        <v>149</v>
      </c>
      <c r="K5530" s="7">
        <v>11026</v>
      </c>
      <c r="L5530" s="7">
        <v>4410.4000000000005</v>
      </c>
      <c r="M5530" s="8">
        <v>0.4</v>
      </c>
      <c r="N5530" s="2" t="s">
        <v>82</v>
      </c>
      <c r="O5530">
        <f t="shared" si="688"/>
        <v>2021</v>
      </c>
      <c r="P5530">
        <f t="shared" si="689"/>
        <v>11</v>
      </c>
      <c r="Q5530" t="str">
        <f t="shared" si="690"/>
        <v>nov</v>
      </c>
      <c r="R5530" t="str">
        <f t="shared" si="691"/>
        <v>Virginia</v>
      </c>
      <c r="S5530" t="str">
        <f t="shared" si="692"/>
        <v>2021-11</v>
      </c>
      <c r="T5530">
        <f>IF(AND(COUNTIF(Calculs!$Q$2:$Q$12,$O5530)&gt;0,COUNTIF(Calculs!$S$2:$S$12,$E5530)&gt;0,COUNTIF(Calculs!$U$2:$U$12,$H5530)&gt;0),1,0)</f>
        <v>1</v>
      </c>
      <c r="U5530">
        <f t="shared" si="693"/>
        <v>11026</v>
      </c>
      <c r="V5530">
        <f t="shared" si="694"/>
        <v>149</v>
      </c>
      <c r="W5530">
        <f t="shared" si="695"/>
        <v>4410.4000000000005</v>
      </c>
    </row>
    <row r="5531" spans="1:23" ht="15.75" customHeight="1" x14ac:dyDescent="0.3">
      <c r="A5531" s="2" t="s">
        <v>13</v>
      </c>
      <c r="B5531" s="2">
        <v>1128299</v>
      </c>
      <c r="C5531" s="3">
        <v>44553</v>
      </c>
      <c r="D5531" s="12" t="str" cm="1">
        <f t="array" ref="D5531">_xlfn.SWITCH(WEEKDAY(C5531,2), 1, "Lundi", 2, "Mardi", 3, "Mercredi", 4, "Jeudi", 5, "Vendredi", 6, "Samedi", 7, "Dimanche", "Erreur")</f>
        <v>Jeudi</v>
      </c>
      <c r="E5531" s="2" t="s">
        <v>47</v>
      </c>
      <c r="F5531" s="2" t="s">
        <v>71</v>
      </c>
      <c r="G5531" s="2" t="s">
        <v>72</v>
      </c>
      <c r="H5531" s="4" t="s">
        <v>16</v>
      </c>
      <c r="I5531" s="5">
        <v>60</v>
      </c>
      <c r="J5531" s="6">
        <v>225</v>
      </c>
      <c r="K5531" s="7">
        <v>13500</v>
      </c>
      <c r="L5531" s="7">
        <v>6345</v>
      </c>
      <c r="M5531" s="8">
        <v>0.47</v>
      </c>
      <c r="N5531" s="2" t="s">
        <v>82</v>
      </c>
      <c r="O5531">
        <f t="shared" si="688"/>
        <v>2021</v>
      </c>
      <c r="P5531">
        <f t="shared" si="689"/>
        <v>12</v>
      </c>
      <c r="Q5531" t="str">
        <f t="shared" si="690"/>
        <v>déc</v>
      </c>
      <c r="R5531" t="str">
        <f t="shared" si="691"/>
        <v>Virginia</v>
      </c>
      <c r="S5531" t="str">
        <f t="shared" si="692"/>
        <v>2021-12</v>
      </c>
      <c r="T5531">
        <f>IF(AND(COUNTIF(Calculs!$Q$2:$Q$12,$O5531)&gt;0,COUNTIF(Calculs!$S$2:$S$12,$E5531)&gt;0,COUNTIF(Calculs!$U$2:$U$12,$H5531)&gt;0),1,0)</f>
        <v>1</v>
      </c>
      <c r="U5531">
        <f t="shared" si="693"/>
        <v>13500</v>
      </c>
      <c r="V5531">
        <f t="shared" si="694"/>
        <v>225</v>
      </c>
      <c r="W5531">
        <f t="shared" si="695"/>
        <v>6345</v>
      </c>
    </row>
    <row r="5532" spans="1:23" ht="15.75" customHeight="1" x14ac:dyDescent="0.3">
      <c r="A5532" s="2" t="s">
        <v>13</v>
      </c>
      <c r="B5532" s="2">
        <v>1128299</v>
      </c>
      <c r="C5532" s="3">
        <v>44553</v>
      </c>
      <c r="D5532" s="12" t="str" cm="1">
        <f t="array" ref="D5532">_xlfn.SWITCH(WEEKDAY(C5532,2), 1, "Lundi", 2, "Mardi", 3, "Mercredi", 4, "Jeudi", 5, "Vendredi", 6, "Samedi", 7, "Dimanche", "Erreur")</f>
        <v>Jeudi</v>
      </c>
      <c r="E5532" s="2" t="s">
        <v>47</v>
      </c>
      <c r="F5532" s="2" t="s">
        <v>71</v>
      </c>
      <c r="G5532" s="2" t="s">
        <v>72</v>
      </c>
      <c r="H5532" s="4" t="s">
        <v>18</v>
      </c>
      <c r="I5532" s="5">
        <v>74</v>
      </c>
      <c r="J5532" s="6">
        <v>225</v>
      </c>
      <c r="K5532" s="7">
        <v>16650</v>
      </c>
      <c r="L5532" s="7">
        <v>7492.4999999999991</v>
      </c>
      <c r="M5532" s="8">
        <v>0.44999999999999996</v>
      </c>
      <c r="N5532" s="2" t="s">
        <v>82</v>
      </c>
      <c r="O5532">
        <f t="shared" si="688"/>
        <v>2021</v>
      </c>
      <c r="P5532">
        <f t="shared" si="689"/>
        <v>12</v>
      </c>
      <c r="Q5532" t="str">
        <f t="shared" si="690"/>
        <v>déc</v>
      </c>
      <c r="R5532" t="str">
        <f t="shared" si="691"/>
        <v>Virginia</v>
      </c>
      <c r="S5532" t="str">
        <f t="shared" si="692"/>
        <v>2021-12</v>
      </c>
      <c r="T5532">
        <f>IF(AND(COUNTIF(Calculs!$Q$2:$Q$12,$O5532)&gt;0,COUNTIF(Calculs!$S$2:$S$12,$E5532)&gt;0,COUNTIF(Calculs!$U$2:$U$12,$H5532)&gt;0),1,0)</f>
        <v>1</v>
      </c>
      <c r="U5532">
        <f t="shared" si="693"/>
        <v>16650</v>
      </c>
      <c r="V5532">
        <f t="shared" si="694"/>
        <v>225</v>
      </c>
      <c r="W5532">
        <f t="shared" si="695"/>
        <v>7492.4999999999991</v>
      </c>
    </row>
    <row r="5533" spans="1:23" ht="15.75" customHeight="1" x14ac:dyDescent="0.3">
      <c r="A5533" s="2" t="s">
        <v>25</v>
      </c>
      <c r="B5533" s="2">
        <v>1128299</v>
      </c>
      <c r="C5533" s="3">
        <v>44553</v>
      </c>
      <c r="D5533" s="12" t="str" cm="1">
        <f t="array" ref="D5533">_xlfn.SWITCH(WEEKDAY(C5533,2), 1, "Lundi", 2, "Mardi", 3, "Mercredi", 4, "Jeudi", 5, "Vendredi", 6, "Samedi", 7, "Dimanche", "Erreur")</f>
        <v>Jeudi</v>
      </c>
      <c r="E5533" s="2" t="s">
        <v>47</v>
      </c>
      <c r="F5533" s="2" t="s">
        <v>71</v>
      </c>
      <c r="G5533" s="2" t="s">
        <v>72</v>
      </c>
      <c r="H5533" s="4" t="s">
        <v>19</v>
      </c>
      <c r="I5533" s="5">
        <v>64</v>
      </c>
      <c r="J5533" s="6">
        <v>154</v>
      </c>
      <c r="K5533" s="7">
        <v>9856</v>
      </c>
      <c r="L5533" s="7">
        <v>4730.88</v>
      </c>
      <c r="M5533" s="8">
        <v>0.48</v>
      </c>
      <c r="N5533" s="2" t="s">
        <v>82</v>
      </c>
      <c r="O5533">
        <f t="shared" si="688"/>
        <v>2021</v>
      </c>
      <c r="P5533">
        <f t="shared" si="689"/>
        <v>12</v>
      </c>
      <c r="Q5533" t="str">
        <f t="shared" si="690"/>
        <v>déc</v>
      </c>
      <c r="R5533" t="str">
        <f t="shared" si="691"/>
        <v>Virginia</v>
      </c>
      <c r="S5533" t="str">
        <f t="shared" si="692"/>
        <v>2021-12</v>
      </c>
      <c r="T5533">
        <f>IF(AND(COUNTIF(Calculs!$Q$2:$Q$12,$O5533)&gt;0,COUNTIF(Calculs!$S$2:$S$12,$E5533)&gt;0,COUNTIF(Calculs!$U$2:$U$12,$H5533)&gt;0),1,0)</f>
        <v>1</v>
      </c>
      <c r="U5533">
        <f t="shared" si="693"/>
        <v>9856</v>
      </c>
      <c r="V5533">
        <f t="shared" si="694"/>
        <v>154</v>
      </c>
      <c r="W5533">
        <f t="shared" si="695"/>
        <v>4730.88</v>
      </c>
    </row>
    <row r="5534" spans="1:23" ht="15.75" customHeight="1" x14ac:dyDescent="0.3">
      <c r="A5534" s="2" t="s">
        <v>25</v>
      </c>
      <c r="B5534" s="2">
        <v>1128299</v>
      </c>
      <c r="C5534" s="3">
        <v>44553</v>
      </c>
      <c r="D5534" s="12" t="str" cm="1">
        <f t="array" ref="D5534">_xlfn.SWITCH(WEEKDAY(C5534,2), 1, "Lundi", 2, "Mardi", 3, "Mercredi", 4, "Jeudi", 5, "Vendredi", 6, "Samedi", 7, "Dimanche", "Erreur")</f>
        <v>Jeudi</v>
      </c>
      <c r="E5534" s="2" t="s">
        <v>47</v>
      </c>
      <c r="F5534" s="2" t="s">
        <v>71</v>
      </c>
      <c r="G5534" s="2" t="s">
        <v>72</v>
      </c>
      <c r="H5534" s="4" t="s">
        <v>20</v>
      </c>
      <c r="I5534" s="5">
        <v>67</v>
      </c>
      <c r="J5534" s="6">
        <v>160</v>
      </c>
      <c r="K5534" s="7">
        <v>10720</v>
      </c>
      <c r="L5534" s="7">
        <v>5360</v>
      </c>
      <c r="M5534" s="8">
        <v>0.5</v>
      </c>
      <c r="N5534" s="2" t="s">
        <v>82</v>
      </c>
      <c r="O5534">
        <f t="shared" si="688"/>
        <v>2021</v>
      </c>
      <c r="P5534">
        <f t="shared" si="689"/>
        <v>12</v>
      </c>
      <c r="Q5534" t="str">
        <f t="shared" si="690"/>
        <v>déc</v>
      </c>
      <c r="R5534" t="str">
        <f t="shared" si="691"/>
        <v>Virginia</v>
      </c>
      <c r="S5534" t="str">
        <f t="shared" si="692"/>
        <v>2021-12</v>
      </c>
      <c r="T5534">
        <f>IF(AND(COUNTIF(Calculs!$Q$2:$Q$12,$O5534)&gt;0,COUNTIF(Calculs!$S$2:$S$12,$E5534)&gt;0,COUNTIF(Calculs!$U$2:$U$12,$H5534)&gt;0),1,0)</f>
        <v>1</v>
      </c>
      <c r="U5534">
        <f t="shared" si="693"/>
        <v>10720</v>
      </c>
      <c r="V5534">
        <f t="shared" si="694"/>
        <v>160</v>
      </c>
      <c r="W5534">
        <f t="shared" si="695"/>
        <v>5360</v>
      </c>
    </row>
    <row r="5535" spans="1:23" ht="15.75" customHeight="1" x14ac:dyDescent="0.3">
      <c r="A5535" s="2" t="s">
        <v>25</v>
      </c>
      <c r="B5535" s="2">
        <v>1128299</v>
      </c>
      <c r="C5535" s="3">
        <v>44553</v>
      </c>
      <c r="D5535" s="12" t="str" cm="1">
        <f t="array" ref="D5535">_xlfn.SWITCH(WEEKDAY(C5535,2), 1, "Lundi", 2, "Mardi", 3, "Mercredi", 4, "Jeudi", 5, "Vendredi", 6, "Samedi", 7, "Dimanche", "Erreur")</f>
        <v>Jeudi</v>
      </c>
      <c r="E5535" s="2" t="s">
        <v>47</v>
      </c>
      <c r="F5535" s="2" t="s">
        <v>71</v>
      </c>
      <c r="G5535" s="2" t="s">
        <v>72</v>
      </c>
      <c r="H5535" s="4" t="s">
        <v>21</v>
      </c>
      <c r="I5535" s="5">
        <v>72</v>
      </c>
      <c r="J5535" s="6">
        <v>133</v>
      </c>
      <c r="K5535" s="7">
        <v>9576</v>
      </c>
      <c r="L5535" s="7">
        <v>4883.76</v>
      </c>
      <c r="M5535" s="8">
        <v>0.51</v>
      </c>
      <c r="N5535" s="2" t="s">
        <v>82</v>
      </c>
      <c r="O5535">
        <f t="shared" si="688"/>
        <v>2021</v>
      </c>
      <c r="P5535">
        <f t="shared" si="689"/>
        <v>12</v>
      </c>
      <c r="Q5535" t="str">
        <f t="shared" si="690"/>
        <v>déc</v>
      </c>
      <c r="R5535" t="str">
        <f t="shared" si="691"/>
        <v>Virginia</v>
      </c>
      <c r="S5535" t="str">
        <f t="shared" si="692"/>
        <v>2021-12</v>
      </c>
      <c r="T5535">
        <f>IF(AND(COUNTIF(Calculs!$Q$2:$Q$12,$O5535)&gt;0,COUNTIF(Calculs!$S$2:$S$12,$E5535)&gt;0,COUNTIF(Calculs!$U$2:$U$12,$H5535)&gt;0),1,0)</f>
        <v>1</v>
      </c>
      <c r="U5535">
        <f t="shared" si="693"/>
        <v>9576</v>
      </c>
      <c r="V5535">
        <f t="shared" si="694"/>
        <v>133</v>
      </c>
      <c r="W5535">
        <f t="shared" si="695"/>
        <v>4883.76</v>
      </c>
    </row>
    <row r="5536" spans="1:23" ht="15.75" customHeight="1" x14ac:dyDescent="0.3">
      <c r="A5536" s="2" t="s">
        <v>25</v>
      </c>
      <c r="B5536" s="2">
        <v>1128299</v>
      </c>
      <c r="C5536" s="3">
        <v>44553</v>
      </c>
      <c r="D5536" s="12" t="str" cm="1">
        <f t="array" ref="D5536">_xlfn.SWITCH(WEEKDAY(C5536,2), 1, "Lundi", 2, "Mardi", 3, "Mercredi", 4, "Jeudi", 5, "Vendredi", 6, "Samedi", 7, "Dimanche", "Erreur")</f>
        <v>Jeudi</v>
      </c>
      <c r="E5536" s="2" t="s">
        <v>47</v>
      </c>
      <c r="F5536" s="2" t="s">
        <v>71</v>
      </c>
      <c r="G5536" s="2" t="s">
        <v>72</v>
      </c>
      <c r="H5536" s="4" t="s">
        <v>22</v>
      </c>
      <c r="I5536" s="5">
        <v>82</v>
      </c>
      <c r="J5536" s="6">
        <v>150</v>
      </c>
      <c r="K5536" s="7">
        <v>12300</v>
      </c>
      <c r="L5536" s="7">
        <v>5289</v>
      </c>
      <c r="M5536" s="8">
        <v>0.43</v>
      </c>
      <c r="N5536" s="2" t="s">
        <v>82</v>
      </c>
      <c r="O5536">
        <f t="shared" si="688"/>
        <v>2021</v>
      </c>
      <c r="P5536">
        <f t="shared" si="689"/>
        <v>12</v>
      </c>
      <c r="Q5536" t="str">
        <f t="shared" si="690"/>
        <v>déc</v>
      </c>
      <c r="R5536" t="str">
        <f t="shared" si="691"/>
        <v>Virginia</v>
      </c>
      <c r="S5536" t="str">
        <f t="shared" si="692"/>
        <v>2021-12</v>
      </c>
      <c r="T5536">
        <f>IF(AND(COUNTIF(Calculs!$Q$2:$Q$12,$O5536)&gt;0,COUNTIF(Calculs!$S$2:$S$12,$E5536)&gt;0,COUNTIF(Calculs!$U$2:$U$12,$H5536)&gt;0),1,0)</f>
        <v>1</v>
      </c>
      <c r="U5536">
        <f t="shared" si="693"/>
        <v>12300</v>
      </c>
      <c r="V5536">
        <f t="shared" si="694"/>
        <v>150</v>
      </c>
      <c r="W5536">
        <f t="shared" si="695"/>
        <v>5289</v>
      </c>
    </row>
    <row r="5537" spans="1:23" ht="15.75" customHeight="1" x14ac:dyDescent="0.3">
      <c r="A5537" s="2" t="s">
        <v>25</v>
      </c>
      <c r="B5537" s="2">
        <v>1185732</v>
      </c>
      <c r="C5537" s="3">
        <v>44215</v>
      </c>
      <c r="D5537" s="12" t="str" cm="1">
        <f t="array" ref="D5537">_xlfn.SWITCH(WEEKDAY(C5537,2), 1, "Lundi", 2, "Mardi", 3, "Mercredi", 4, "Jeudi", 5, "Vendredi", 6, "Samedi", 7, "Dimanche", "Erreur")</f>
        <v>Mardi</v>
      </c>
      <c r="E5537" s="2" t="s">
        <v>47</v>
      </c>
      <c r="F5537" s="2" t="s">
        <v>71</v>
      </c>
      <c r="G5537" s="2" t="s">
        <v>72</v>
      </c>
      <c r="H5537" s="4" t="s">
        <v>16</v>
      </c>
      <c r="I5537" s="5">
        <v>34</v>
      </c>
      <c r="J5537" s="6">
        <v>203</v>
      </c>
      <c r="K5537" s="7">
        <v>6902</v>
      </c>
      <c r="L5537" s="7">
        <v>4210.22</v>
      </c>
      <c r="M5537" s="8">
        <v>0.61</v>
      </c>
      <c r="N5537" s="2" t="s">
        <v>82</v>
      </c>
      <c r="O5537">
        <f t="shared" si="688"/>
        <v>2021</v>
      </c>
      <c r="P5537">
        <f t="shared" si="689"/>
        <v>1</v>
      </c>
      <c r="Q5537" t="str">
        <f t="shared" si="690"/>
        <v>janv</v>
      </c>
      <c r="R5537" t="str">
        <f t="shared" si="691"/>
        <v>Virginia</v>
      </c>
      <c r="S5537" t="str">
        <f t="shared" si="692"/>
        <v>2021-01</v>
      </c>
      <c r="T5537">
        <f>IF(AND(COUNTIF(Calculs!$Q$2:$Q$12,$O5537)&gt;0,COUNTIF(Calculs!$S$2:$S$12,$E5537)&gt;0,COUNTIF(Calculs!$U$2:$U$12,$H5537)&gt;0),1,0)</f>
        <v>1</v>
      </c>
      <c r="U5537">
        <f t="shared" si="693"/>
        <v>6902</v>
      </c>
      <c r="V5537">
        <f t="shared" si="694"/>
        <v>203</v>
      </c>
      <c r="W5537">
        <f t="shared" si="695"/>
        <v>4210.22</v>
      </c>
    </row>
    <row r="5538" spans="1:23" ht="15.75" customHeight="1" x14ac:dyDescent="0.3">
      <c r="A5538" s="2" t="s">
        <v>25</v>
      </c>
      <c r="B5538" s="2">
        <v>1185732</v>
      </c>
      <c r="C5538" s="3">
        <v>44215</v>
      </c>
      <c r="D5538" s="12" t="str" cm="1">
        <f t="array" ref="D5538">_xlfn.SWITCH(WEEKDAY(C5538,2), 1, "Lundi", 2, "Mardi", 3, "Mercredi", 4, "Jeudi", 5, "Vendredi", 6, "Samedi", 7, "Dimanche", "Erreur")</f>
        <v>Mardi</v>
      </c>
      <c r="E5538" s="2" t="s">
        <v>47</v>
      </c>
      <c r="F5538" s="2" t="s">
        <v>71</v>
      </c>
      <c r="G5538" s="2" t="s">
        <v>72</v>
      </c>
      <c r="H5538" s="4" t="s">
        <v>18</v>
      </c>
      <c r="I5538" s="5">
        <v>34</v>
      </c>
      <c r="J5538" s="6">
        <v>154</v>
      </c>
      <c r="K5538" s="7">
        <v>5236</v>
      </c>
      <c r="L5538" s="7">
        <v>2670.36</v>
      </c>
      <c r="M5538" s="8">
        <v>0.51</v>
      </c>
      <c r="N5538" s="2" t="s">
        <v>82</v>
      </c>
      <c r="O5538">
        <f t="shared" si="688"/>
        <v>2021</v>
      </c>
      <c r="P5538">
        <f t="shared" si="689"/>
        <v>1</v>
      </c>
      <c r="Q5538" t="str">
        <f t="shared" si="690"/>
        <v>janv</v>
      </c>
      <c r="R5538" t="str">
        <f t="shared" si="691"/>
        <v>Virginia</v>
      </c>
      <c r="S5538" t="str">
        <f t="shared" si="692"/>
        <v>2021-01</v>
      </c>
      <c r="T5538">
        <f>IF(AND(COUNTIF(Calculs!$Q$2:$Q$12,$O5538)&gt;0,COUNTIF(Calculs!$S$2:$S$12,$E5538)&gt;0,COUNTIF(Calculs!$U$2:$U$12,$H5538)&gt;0),1,0)</f>
        <v>1</v>
      </c>
      <c r="U5538">
        <f t="shared" si="693"/>
        <v>5236</v>
      </c>
      <c r="V5538">
        <f t="shared" si="694"/>
        <v>154</v>
      </c>
      <c r="W5538">
        <f t="shared" si="695"/>
        <v>2670.36</v>
      </c>
    </row>
    <row r="5539" spans="1:23" ht="15.75" customHeight="1" x14ac:dyDescent="0.3">
      <c r="A5539" s="2" t="s">
        <v>25</v>
      </c>
      <c r="B5539" s="2">
        <v>1185732</v>
      </c>
      <c r="C5539" s="3">
        <v>44215</v>
      </c>
      <c r="D5539" s="12" t="str" cm="1">
        <f t="array" ref="D5539">_xlfn.SWITCH(WEEKDAY(C5539,2), 1, "Lundi", 2, "Mardi", 3, "Mercredi", 4, "Jeudi", 5, "Vendredi", 6, "Samedi", 7, "Dimanche", "Erreur")</f>
        <v>Mardi</v>
      </c>
      <c r="E5539" s="2" t="s">
        <v>47</v>
      </c>
      <c r="F5539" s="2" t="s">
        <v>71</v>
      </c>
      <c r="G5539" s="2" t="s">
        <v>72</v>
      </c>
      <c r="H5539" s="4" t="s">
        <v>19</v>
      </c>
      <c r="I5539" s="5">
        <v>23</v>
      </c>
      <c r="J5539" s="6">
        <v>149</v>
      </c>
      <c r="K5539" s="7">
        <v>3427</v>
      </c>
      <c r="L5539" s="7">
        <v>1370.8000000000002</v>
      </c>
      <c r="M5539" s="8">
        <v>0.4</v>
      </c>
      <c r="N5539" s="2" t="s">
        <v>82</v>
      </c>
      <c r="O5539">
        <f t="shared" si="688"/>
        <v>2021</v>
      </c>
      <c r="P5539">
        <f t="shared" si="689"/>
        <v>1</v>
      </c>
      <c r="Q5539" t="str">
        <f t="shared" si="690"/>
        <v>janv</v>
      </c>
      <c r="R5539" t="str">
        <f t="shared" si="691"/>
        <v>Virginia</v>
      </c>
      <c r="S5539" t="str">
        <f t="shared" si="692"/>
        <v>2021-01</v>
      </c>
      <c r="T5539">
        <f>IF(AND(COUNTIF(Calculs!$Q$2:$Q$12,$O5539)&gt;0,COUNTIF(Calculs!$S$2:$S$12,$E5539)&gt;0,COUNTIF(Calculs!$U$2:$U$12,$H5539)&gt;0),1,0)</f>
        <v>1</v>
      </c>
      <c r="U5539">
        <f t="shared" si="693"/>
        <v>3427</v>
      </c>
      <c r="V5539">
        <f t="shared" si="694"/>
        <v>149</v>
      </c>
      <c r="W5539">
        <f t="shared" si="695"/>
        <v>1370.8000000000002</v>
      </c>
    </row>
    <row r="5540" spans="1:23" ht="15.75" customHeight="1" x14ac:dyDescent="0.3">
      <c r="A5540" s="2" t="s">
        <v>25</v>
      </c>
      <c r="B5540" s="2">
        <v>1185732</v>
      </c>
      <c r="C5540" s="3">
        <v>44215</v>
      </c>
      <c r="D5540" s="12" t="str" cm="1">
        <f t="array" ref="D5540">_xlfn.SWITCH(WEEKDAY(C5540,2), 1, "Lundi", 2, "Mardi", 3, "Mercredi", 4, "Jeudi", 5, "Vendredi", 6, "Samedi", 7, "Dimanche", "Erreur")</f>
        <v>Mardi</v>
      </c>
      <c r="E5540" s="2" t="s">
        <v>47</v>
      </c>
      <c r="F5540" s="2" t="s">
        <v>71</v>
      </c>
      <c r="G5540" s="2" t="s">
        <v>72</v>
      </c>
      <c r="H5540" s="4" t="s">
        <v>20</v>
      </c>
      <c r="I5540" s="5">
        <v>29</v>
      </c>
      <c r="J5540" s="6">
        <v>116</v>
      </c>
      <c r="K5540" s="7">
        <v>3364</v>
      </c>
      <c r="L5540" s="7">
        <v>1682</v>
      </c>
      <c r="M5540" s="8">
        <v>0.5</v>
      </c>
      <c r="N5540" s="2" t="s">
        <v>82</v>
      </c>
      <c r="O5540">
        <f t="shared" si="688"/>
        <v>2021</v>
      </c>
      <c r="P5540">
        <f t="shared" si="689"/>
        <v>1</v>
      </c>
      <c r="Q5540" t="str">
        <f t="shared" si="690"/>
        <v>janv</v>
      </c>
      <c r="R5540" t="str">
        <f t="shared" si="691"/>
        <v>Virginia</v>
      </c>
      <c r="S5540" t="str">
        <f t="shared" si="692"/>
        <v>2021-01</v>
      </c>
      <c r="T5540">
        <f>IF(AND(COUNTIF(Calculs!$Q$2:$Q$12,$O5540)&gt;0,COUNTIF(Calculs!$S$2:$S$12,$E5540)&gt;0,COUNTIF(Calculs!$U$2:$U$12,$H5540)&gt;0),1,0)</f>
        <v>1</v>
      </c>
      <c r="U5540">
        <f t="shared" si="693"/>
        <v>3364</v>
      </c>
      <c r="V5540">
        <f t="shared" si="694"/>
        <v>116</v>
      </c>
      <c r="W5540">
        <f t="shared" si="695"/>
        <v>1682</v>
      </c>
    </row>
    <row r="5541" spans="1:23" ht="15.75" customHeight="1" x14ac:dyDescent="0.3">
      <c r="A5541" s="2" t="s">
        <v>25</v>
      </c>
      <c r="B5541" s="2">
        <v>1185732</v>
      </c>
      <c r="C5541" s="3">
        <v>44215</v>
      </c>
      <c r="D5541" s="12" t="str" cm="1">
        <f t="array" ref="D5541">_xlfn.SWITCH(WEEKDAY(C5541,2), 1, "Lundi", 2, "Mardi", 3, "Mercredi", 4, "Jeudi", 5, "Vendredi", 6, "Samedi", 7, "Dimanche", "Erreur")</f>
        <v>Mardi</v>
      </c>
      <c r="E5541" s="2" t="s">
        <v>47</v>
      </c>
      <c r="F5541" s="2" t="s">
        <v>71</v>
      </c>
      <c r="G5541" s="2" t="s">
        <v>72</v>
      </c>
      <c r="H5541" s="4" t="s">
        <v>21</v>
      </c>
      <c r="I5541" s="5">
        <v>43</v>
      </c>
      <c r="J5541" s="6">
        <v>122</v>
      </c>
      <c r="K5541" s="7">
        <v>5246</v>
      </c>
      <c r="L5541" s="7">
        <v>2727.92</v>
      </c>
      <c r="M5541" s="8">
        <v>0.52</v>
      </c>
      <c r="N5541" s="2" t="s">
        <v>82</v>
      </c>
      <c r="O5541">
        <f t="shared" si="688"/>
        <v>2021</v>
      </c>
      <c r="P5541">
        <f t="shared" si="689"/>
        <v>1</v>
      </c>
      <c r="Q5541" t="str">
        <f t="shared" si="690"/>
        <v>janv</v>
      </c>
      <c r="R5541" t="str">
        <f t="shared" si="691"/>
        <v>Virginia</v>
      </c>
      <c r="S5541" t="str">
        <f t="shared" si="692"/>
        <v>2021-01</v>
      </c>
      <c r="T5541">
        <f>IF(AND(COUNTIF(Calculs!$Q$2:$Q$12,$O5541)&gt;0,COUNTIF(Calculs!$S$2:$S$12,$E5541)&gt;0,COUNTIF(Calculs!$U$2:$U$12,$H5541)&gt;0),1,0)</f>
        <v>1</v>
      </c>
      <c r="U5541">
        <f t="shared" si="693"/>
        <v>5246</v>
      </c>
      <c r="V5541">
        <f t="shared" si="694"/>
        <v>122</v>
      </c>
      <c r="W5541">
        <f t="shared" si="695"/>
        <v>2727.92</v>
      </c>
    </row>
    <row r="5542" spans="1:23" ht="15.75" customHeight="1" x14ac:dyDescent="0.3">
      <c r="A5542" s="2" t="s">
        <v>25</v>
      </c>
      <c r="B5542" s="2">
        <v>1185732</v>
      </c>
      <c r="C5542" s="3">
        <v>44215</v>
      </c>
      <c r="D5542" s="12" t="str" cm="1">
        <f t="array" ref="D5542">_xlfn.SWITCH(WEEKDAY(C5542,2), 1, "Lundi", 2, "Mardi", 3, "Mercredi", 4, "Jeudi", 5, "Vendredi", 6, "Samedi", 7, "Dimanche", "Erreur")</f>
        <v>Mardi</v>
      </c>
      <c r="E5542" s="2" t="s">
        <v>47</v>
      </c>
      <c r="F5542" s="2" t="s">
        <v>71</v>
      </c>
      <c r="G5542" s="2" t="s">
        <v>72</v>
      </c>
      <c r="H5542" s="4" t="s">
        <v>22</v>
      </c>
      <c r="I5542" s="5">
        <v>33</v>
      </c>
      <c r="J5542" s="6">
        <v>138</v>
      </c>
      <c r="K5542" s="7">
        <v>4554</v>
      </c>
      <c r="L5542" s="7">
        <v>3096.7200000000003</v>
      </c>
      <c r="M5542" s="8">
        <v>0.68</v>
      </c>
      <c r="N5542" s="2" t="s">
        <v>82</v>
      </c>
      <c r="O5542">
        <f t="shared" si="688"/>
        <v>2021</v>
      </c>
      <c r="P5542">
        <f t="shared" si="689"/>
        <v>1</v>
      </c>
      <c r="Q5542" t="str">
        <f t="shared" si="690"/>
        <v>janv</v>
      </c>
      <c r="R5542" t="str">
        <f t="shared" si="691"/>
        <v>Virginia</v>
      </c>
      <c r="S5542" t="str">
        <f t="shared" si="692"/>
        <v>2021-01</v>
      </c>
      <c r="T5542">
        <f>IF(AND(COUNTIF(Calculs!$Q$2:$Q$12,$O5542)&gt;0,COUNTIF(Calculs!$S$2:$S$12,$E5542)&gt;0,COUNTIF(Calculs!$U$2:$U$12,$H5542)&gt;0),1,0)</f>
        <v>1</v>
      </c>
      <c r="U5542">
        <f t="shared" si="693"/>
        <v>4554</v>
      </c>
      <c r="V5542">
        <f t="shared" si="694"/>
        <v>138</v>
      </c>
      <c r="W5542">
        <f t="shared" si="695"/>
        <v>3096.7200000000003</v>
      </c>
    </row>
    <row r="5543" spans="1:23" ht="15.75" customHeight="1" x14ac:dyDescent="0.3">
      <c r="A5543" s="2" t="s">
        <v>25</v>
      </c>
      <c r="B5543" s="2">
        <v>1185732</v>
      </c>
      <c r="C5543" s="3">
        <v>44244</v>
      </c>
      <c r="D5543" s="12" t="str" cm="1">
        <f t="array" ref="D5543">_xlfn.SWITCH(WEEKDAY(C5543,2), 1, "Lundi", 2, "Mardi", 3, "Mercredi", 4, "Jeudi", 5, "Vendredi", 6, "Samedi", 7, "Dimanche", "Erreur")</f>
        <v>Mercredi</v>
      </c>
      <c r="E5543" s="2" t="s">
        <v>47</v>
      </c>
      <c r="F5543" s="2" t="s">
        <v>71</v>
      </c>
      <c r="G5543" s="2" t="s">
        <v>72</v>
      </c>
      <c r="H5543" s="4" t="s">
        <v>16</v>
      </c>
      <c r="I5543" s="5">
        <v>34</v>
      </c>
      <c r="J5543" s="6">
        <v>200</v>
      </c>
      <c r="K5543" s="7">
        <v>6800</v>
      </c>
      <c r="L5543" s="7">
        <v>4284</v>
      </c>
      <c r="M5543" s="8">
        <v>0.63</v>
      </c>
      <c r="N5543" s="2" t="s">
        <v>82</v>
      </c>
      <c r="O5543">
        <f t="shared" si="688"/>
        <v>2021</v>
      </c>
      <c r="P5543">
        <f t="shared" si="689"/>
        <v>2</v>
      </c>
      <c r="Q5543" t="str">
        <f t="shared" si="690"/>
        <v>févr</v>
      </c>
      <c r="R5543" t="str">
        <f t="shared" si="691"/>
        <v>Virginia</v>
      </c>
      <c r="S5543" t="str">
        <f t="shared" si="692"/>
        <v>2021-02</v>
      </c>
      <c r="T5543">
        <f>IF(AND(COUNTIF(Calculs!$Q$2:$Q$12,$O5543)&gt;0,COUNTIF(Calculs!$S$2:$S$12,$E5543)&gt;0,COUNTIF(Calculs!$U$2:$U$12,$H5543)&gt;0),1,0)</f>
        <v>1</v>
      </c>
      <c r="U5543">
        <f t="shared" si="693"/>
        <v>6800</v>
      </c>
      <c r="V5543">
        <f t="shared" si="694"/>
        <v>200</v>
      </c>
      <c r="W5543">
        <f t="shared" si="695"/>
        <v>4284</v>
      </c>
    </row>
    <row r="5544" spans="1:23" ht="15.75" customHeight="1" x14ac:dyDescent="0.3">
      <c r="A5544" s="2" t="s">
        <v>25</v>
      </c>
      <c r="B5544" s="2">
        <v>1185732</v>
      </c>
      <c r="C5544" s="3">
        <v>44244</v>
      </c>
      <c r="D5544" s="12" t="str" cm="1">
        <f t="array" ref="D5544">_xlfn.SWITCH(WEEKDAY(C5544,2), 1, "Lundi", 2, "Mardi", 3, "Mercredi", 4, "Jeudi", 5, "Vendredi", 6, "Samedi", 7, "Dimanche", "Erreur")</f>
        <v>Mercredi</v>
      </c>
      <c r="E5544" s="2" t="s">
        <v>47</v>
      </c>
      <c r="F5544" s="2" t="s">
        <v>71</v>
      </c>
      <c r="G5544" s="2" t="s">
        <v>72</v>
      </c>
      <c r="H5544" s="4" t="s">
        <v>18</v>
      </c>
      <c r="I5544" s="5">
        <v>33</v>
      </c>
      <c r="J5544" s="6">
        <v>117</v>
      </c>
      <c r="K5544" s="7">
        <v>3861</v>
      </c>
      <c r="L5544" s="7">
        <v>2007.72</v>
      </c>
      <c r="M5544" s="8">
        <v>0.52</v>
      </c>
      <c r="N5544" s="2" t="s">
        <v>82</v>
      </c>
      <c r="O5544">
        <f t="shared" si="688"/>
        <v>2021</v>
      </c>
      <c r="P5544">
        <f t="shared" si="689"/>
        <v>2</v>
      </c>
      <c r="Q5544" t="str">
        <f t="shared" si="690"/>
        <v>févr</v>
      </c>
      <c r="R5544" t="str">
        <f t="shared" si="691"/>
        <v>Virginia</v>
      </c>
      <c r="S5544" t="str">
        <f t="shared" si="692"/>
        <v>2021-02</v>
      </c>
      <c r="T5544">
        <f>IF(AND(COUNTIF(Calculs!$Q$2:$Q$12,$O5544)&gt;0,COUNTIF(Calculs!$S$2:$S$12,$E5544)&gt;0,COUNTIF(Calculs!$U$2:$U$12,$H5544)&gt;0),1,0)</f>
        <v>1</v>
      </c>
      <c r="U5544">
        <f t="shared" si="693"/>
        <v>3861</v>
      </c>
      <c r="V5544">
        <f t="shared" si="694"/>
        <v>117</v>
      </c>
      <c r="W5544">
        <f t="shared" si="695"/>
        <v>2007.72</v>
      </c>
    </row>
    <row r="5545" spans="1:23" ht="15.75" customHeight="1" x14ac:dyDescent="0.3">
      <c r="A5545" s="2" t="s">
        <v>25</v>
      </c>
      <c r="B5545" s="2">
        <v>1185732</v>
      </c>
      <c r="C5545" s="3">
        <v>44244</v>
      </c>
      <c r="D5545" s="12" t="str" cm="1">
        <f t="array" ref="D5545">_xlfn.SWITCH(WEEKDAY(C5545,2), 1, "Lundi", 2, "Mardi", 3, "Mercredi", 4, "Jeudi", 5, "Vendredi", 6, "Samedi", 7, "Dimanche", "Erreur")</f>
        <v>Mercredi</v>
      </c>
      <c r="E5545" s="2" t="s">
        <v>47</v>
      </c>
      <c r="F5545" s="2" t="s">
        <v>71</v>
      </c>
      <c r="G5545" s="2" t="s">
        <v>72</v>
      </c>
      <c r="H5545" s="4" t="s">
        <v>19</v>
      </c>
      <c r="I5545" s="5">
        <v>23</v>
      </c>
      <c r="J5545" s="6">
        <v>150</v>
      </c>
      <c r="K5545" s="7">
        <v>3450</v>
      </c>
      <c r="L5545" s="7">
        <v>1483.5</v>
      </c>
      <c r="M5545" s="8">
        <v>0.43</v>
      </c>
      <c r="N5545" s="2" t="s">
        <v>82</v>
      </c>
      <c r="O5545">
        <f t="shared" si="688"/>
        <v>2021</v>
      </c>
      <c r="P5545">
        <f t="shared" si="689"/>
        <v>2</v>
      </c>
      <c r="Q5545" t="str">
        <f t="shared" si="690"/>
        <v>févr</v>
      </c>
      <c r="R5545" t="str">
        <f t="shared" si="691"/>
        <v>Virginia</v>
      </c>
      <c r="S5545" t="str">
        <f t="shared" si="692"/>
        <v>2021-02</v>
      </c>
      <c r="T5545">
        <f>IF(AND(COUNTIF(Calculs!$Q$2:$Q$12,$O5545)&gt;0,COUNTIF(Calculs!$S$2:$S$12,$E5545)&gt;0,COUNTIF(Calculs!$U$2:$U$12,$H5545)&gt;0),1,0)</f>
        <v>1</v>
      </c>
      <c r="U5545">
        <f t="shared" si="693"/>
        <v>3450</v>
      </c>
      <c r="V5545">
        <f t="shared" si="694"/>
        <v>150</v>
      </c>
      <c r="W5545">
        <f t="shared" si="695"/>
        <v>1483.5</v>
      </c>
    </row>
    <row r="5546" spans="1:23" ht="15.75" customHeight="1" x14ac:dyDescent="0.3">
      <c r="A5546" s="2" t="s">
        <v>25</v>
      </c>
      <c r="B5546" s="2">
        <v>1185732</v>
      </c>
      <c r="C5546" s="3">
        <v>44244</v>
      </c>
      <c r="D5546" s="12" t="str" cm="1">
        <f t="array" ref="D5546">_xlfn.SWITCH(WEEKDAY(C5546,2), 1, "Lundi", 2, "Mardi", 3, "Mercredi", 4, "Jeudi", 5, "Vendredi", 6, "Samedi", 7, "Dimanche", "Erreur")</f>
        <v>Mercredi</v>
      </c>
      <c r="E5546" s="2" t="s">
        <v>35</v>
      </c>
      <c r="F5546" s="2" t="s">
        <v>73</v>
      </c>
      <c r="G5546" s="2" t="s">
        <v>74</v>
      </c>
      <c r="H5546" s="4" t="s">
        <v>20</v>
      </c>
      <c r="I5546" s="5">
        <v>28</v>
      </c>
      <c r="J5546" s="6">
        <v>109</v>
      </c>
      <c r="K5546" s="7">
        <v>3052</v>
      </c>
      <c r="L5546" s="7">
        <v>1495.48</v>
      </c>
      <c r="M5546" s="8">
        <v>0.49</v>
      </c>
      <c r="N5546" s="2" t="s">
        <v>82</v>
      </c>
      <c r="O5546">
        <f t="shared" si="688"/>
        <v>2021</v>
      </c>
      <c r="P5546">
        <f t="shared" si="689"/>
        <v>2</v>
      </c>
      <c r="Q5546" t="str">
        <f t="shared" si="690"/>
        <v>févr</v>
      </c>
      <c r="R5546" t="str">
        <f t="shared" si="691"/>
        <v>Michigan</v>
      </c>
      <c r="S5546" t="str">
        <f t="shared" si="692"/>
        <v>2021-02</v>
      </c>
      <c r="T5546">
        <f>IF(AND(COUNTIF(Calculs!$Q$2:$Q$12,$O5546)&gt;0,COUNTIF(Calculs!$S$2:$S$12,$E5546)&gt;0,COUNTIF(Calculs!$U$2:$U$12,$H5546)&gt;0),1,0)</f>
        <v>1</v>
      </c>
      <c r="U5546">
        <f t="shared" si="693"/>
        <v>3052</v>
      </c>
      <c r="V5546">
        <f t="shared" si="694"/>
        <v>109</v>
      </c>
      <c r="W5546">
        <f t="shared" si="695"/>
        <v>1495.48</v>
      </c>
    </row>
    <row r="5547" spans="1:23" ht="15.75" customHeight="1" x14ac:dyDescent="0.3">
      <c r="A5547" s="2" t="s">
        <v>25</v>
      </c>
      <c r="B5547" s="2">
        <v>1185732</v>
      </c>
      <c r="C5547" s="3">
        <v>44244</v>
      </c>
      <c r="D5547" s="12" t="str" cm="1">
        <f t="array" ref="D5547">_xlfn.SWITCH(WEEKDAY(C5547,2), 1, "Lundi", 2, "Mardi", 3, "Mercredi", 4, "Jeudi", 5, "Vendredi", 6, "Samedi", 7, "Dimanche", "Erreur")</f>
        <v>Mercredi</v>
      </c>
      <c r="E5547" s="2" t="s">
        <v>35</v>
      </c>
      <c r="F5547" s="2" t="s">
        <v>73</v>
      </c>
      <c r="G5547" s="2" t="s">
        <v>74</v>
      </c>
      <c r="H5547" s="4" t="s">
        <v>21</v>
      </c>
      <c r="I5547" s="5">
        <v>41</v>
      </c>
      <c r="J5547" s="6">
        <v>126</v>
      </c>
      <c r="K5547" s="7">
        <v>5166</v>
      </c>
      <c r="L5547" s="7">
        <v>2841.2999999999997</v>
      </c>
      <c r="M5547" s="8">
        <v>0.54999999999999993</v>
      </c>
      <c r="N5547" s="2" t="s">
        <v>82</v>
      </c>
      <c r="O5547">
        <f t="shared" si="688"/>
        <v>2021</v>
      </c>
      <c r="P5547">
        <f t="shared" si="689"/>
        <v>2</v>
      </c>
      <c r="Q5547" t="str">
        <f t="shared" si="690"/>
        <v>févr</v>
      </c>
      <c r="R5547" t="str">
        <f t="shared" si="691"/>
        <v>Michigan</v>
      </c>
      <c r="S5547" t="str">
        <f t="shared" si="692"/>
        <v>2021-02</v>
      </c>
      <c r="T5547">
        <f>IF(AND(COUNTIF(Calculs!$Q$2:$Q$12,$O5547)&gt;0,COUNTIF(Calculs!$S$2:$S$12,$E5547)&gt;0,COUNTIF(Calculs!$U$2:$U$12,$H5547)&gt;0),1,0)</f>
        <v>1</v>
      </c>
      <c r="U5547">
        <f t="shared" si="693"/>
        <v>5166</v>
      </c>
      <c r="V5547">
        <f t="shared" si="694"/>
        <v>126</v>
      </c>
      <c r="W5547">
        <f t="shared" si="695"/>
        <v>2841.2999999999997</v>
      </c>
    </row>
    <row r="5548" spans="1:23" ht="15.75" customHeight="1" x14ac:dyDescent="0.3">
      <c r="A5548" s="2" t="s">
        <v>25</v>
      </c>
      <c r="B5548" s="2">
        <v>1185732</v>
      </c>
      <c r="C5548" s="3">
        <v>44244</v>
      </c>
      <c r="D5548" s="12" t="str" cm="1">
        <f t="array" ref="D5548">_xlfn.SWITCH(WEEKDAY(C5548,2), 1, "Lundi", 2, "Mardi", 3, "Mercredi", 4, "Jeudi", 5, "Vendredi", 6, "Samedi", 7, "Dimanche", "Erreur")</f>
        <v>Mercredi</v>
      </c>
      <c r="E5548" s="2" t="s">
        <v>35</v>
      </c>
      <c r="F5548" s="2" t="s">
        <v>73</v>
      </c>
      <c r="G5548" s="2" t="s">
        <v>74</v>
      </c>
      <c r="H5548" s="4" t="s">
        <v>22</v>
      </c>
      <c r="I5548" s="5">
        <v>33</v>
      </c>
      <c r="J5548" s="6">
        <v>138</v>
      </c>
      <c r="K5548" s="7">
        <v>4554</v>
      </c>
      <c r="L5548" s="7">
        <v>3051.1800000000003</v>
      </c>
      <c r="M5548" s="8">
        <v>0.67</v>
      </c>
      <c r="N5548" s="2" t="s">
        <v>82</v>
      </c>
      <c r="O5548">
        <f t="shared" si="688"/>
        <v>2021</v>
      </c>
      <c r="P5548">
        <f t="shared" si="689"/>
        <v>2</v>
      </c>
      <c r="Q5548" t="str">
        <f t="shared" si="690"/>
        <v>févr</v>
      </c>
      <c r="R5548" t="str">
        <f t="shared" si="691"/>
        <v>Michigan</v>
      </c>
      <c r="S5548" t="str">
        <f t="shared" si="692"/>
        <v>2021-02</v>
      </c>
      <c r="T5548">
        <f>IF(AND(COUNTIF(Calculs!$Q$2:$Q$12,$O5548)&gt;0,COUNTIF(Calculs!$S$2:$S$12,$E5548)&gt;0,COUNTIF(Calculs!$U$2:$U$12,$H5548)&gt;0),1,0)</f>
        <v>1</v>
      </c>
      <c r="U5548">
        <f t="shared" si="693"/>
        <v>4554</v>
      </c>
      <c r="V5548">
        <f t="shared" si="694"/>
        <v>138</v>
      </c>
      <c r="W5548">
        <f t="shared" si="695"/>
        <v>3051.1800000000003</v>
      </c>
    </row>
    <row r="5549" spans="1:23" ht="15.75" customHeight="1" x14ac:dyDescent="0.3">
      <c r="A5549" s="2" t="s">
        <v>25</v>
      </c>
      <c r="B5549" s="2">
        <v>1185732</v>
      </c>
      <c r="C5549" s="3">
        <v>44270</v>
      </c>
      <c r="D5549" s="12" t="str" cm="1">
        <f t="array" ref="D5549">_xlfn.SWITCH(WEEKDAY(C5549,2), 1, "Lundi", 2, "Mardi", 3, "Mercredi", 4, "Jeudi", 5, "Vendredi", 6, "Samedi", 7, "Dimanche", "Erreur")</f>
        <v>Lundi</v>
      </c>
      <c r="E5549" s="2" t="s">
        <v>35</v>
      </c>
      <c r="F5549" s="2" t="s">
        <v>73</v>
      </c>
      <c r="G5549" s="2" t="s">
        <v>74</v>
      </c>
      <c r="H5549" s="4" t="s">
        <v>16</v>
      </c>
      <c r="I5549" s="5">
        <v>34</v>
      </c>
      <c r="J5549" s="6">
        <v>216</v>
      </c>
      <c r="K5549" s="7">
        <v>7344</v>
      </c>
      <c r="L5549" s="7">
        <v>4479.84</v>
      </c>
      <c r="M5549" s="8">
        <v>0.61</v>
      </c>
      <c r="N5549" s="2" t="s">
        <v>82</v>
      </c>
      <c r="O5549">
        <f t="shared" si="688"/>
        <v>2021</v>
      </c>
      <c r="P5549">
        <f t="shared" si="689"/>
        <v>3</v>
      </c>
      <c r="Q5549" t="str">
        <f t="shared" si="690"/>
        <v>mars</v>
      </c>
      <c r="R5549" t="str">
        <f t="shared" si="691"/>
        <v>Michigan</v>
      </c>
      <c r="S5549" t="str">
        <f t="shared" si="692"/>
        <v>2021-03</v>
      </c>
      <c r="T5549">
        <f>IF(AND(COUNTIF(Calculs!$Q$2:$Q$12,$O5549)&gt;0,COUNTIF(Calculs!$S$2:$S$12,$E5549)&gt;0,COUNTIF(Calculs!$U$2:$U$12,$H5549)&gt;0),1,0)</f>
        <v>1</v>
      </c>
      <c r="U5549">
        <f t="shared" si="693"/>
        <v>7344</v>
      </c>
      <c r="V5549">
        <f t="shared" si="694"/>
        <v>216</v>
      </c>
      <c r="W5549">
        <f t="shared" si="695"/>
        <v>4479.84</v>
      </c>
    </row>
    <row r="5550" spans="1:23" ht="15.75" customHeight="1" x14ac:dyDescent="0.3">
      <c r="A5550" s="2" t="s">
        <v>25</v>
      </c>
      <c r="B5550" s="2">
        <v>1185732</v>
      </c>
      <c r="C5550" s="3">
        <v>44270</v>
      </c>
      <c r="D5550" s="12" t="str" cm="1">
        <f t="array" ref="D5550">_xlfn.SWITCH(WEEKDAY(C5550,2), 1, "Lundi", 2, "Mardi", 3, "Mercredi", 4, "Jeudi", 5, "Vendredi", 6, "Samedi", 7, "Dimanche", "Erreur")</f>
        <v>Lundi</v>
      </c>
      <c r="E5550" s="2" t="s">
        <v>35</v>
      </c>
      <c r="F5550" s="2" t="s">
        <v>73</v>
      </c>
      <c r="G5550" s="2" t="s">
        <v>74</v>
      </c>
      <c r="H5550" s="4" t="s">
        <v>18</v>
      </c>
      <c r="I5550" s="5">
        <v>32</v>
      </c>
      <c r="J5550" s="6">
        <v>126</v>
      </c>
      <c r="K5550" s="7">
        <v>4032</v>
      </c>
      <c r="L5550" s="7">
        <v>2177.2800000000002</v>
      </c>
      <c r="M5550" s="8">
        <v>0.54</v>
      </c>
      <c r="N5550" s="2" t="s">
        <v>82</v>
      </c>
      <c r="O5550">
        <f t="shared" si="688"/>
        <v>2021</v>
      </c>
      <c r="P5550">
        <f t="shared" si="689"/>
        <v>3</v>
      </c>
      <c r="Q5550" t="str">
        <f t="shared" si="690"/>
        <v>mars</v>
      </c>
      <c r="R5550" t="str">
        <f t="shared" si="691"/>
        <v>Michigan</v>
      </c>
      <c r="S5550" t="str">
        <f t="shared" si="692"/>
        <v>2021-03</v>
      </c>
      <c r="T5550">
        <f>IF(AND(COUNTIF(Calculs!$Q$2:$Q$12,$O5550)&gt;0,COUNTIF(Calculs!$S$2:$S$12,$E5550)&gt;0,COUNTIF(Calculs!$U$2:$U$12,$H5550)&gt;0),1,0)</f>
        <v>1</v>
      </c>
      <c r="U5550">
        <f t="shared" si="693"/>
        <v>4032</v>
      </c>
      <c r="V5550">
        <f t="shared" si="694"/>
        <v>126</v>
      </c>
      <c r="W5550">
        <f t="shared" si="695"/>
        <v>2177.2800000000002</v>
      </c>
    </row>
    <row r="5551" spans="1:23" ht="15.75" customHeight="1" x14ac:dyDescent="0.3">
      <c r="A5551" s="2" t="s">
        <v>25</v>
      </c>
      <c r="B5551" s="2">
        <v>1185732</v>
      </c>
      <c r="C5551" s="3">
        <v>44270</v>
      </c>
      <c r="D5551" s="12" t="str" cm="1">
        <f t="array" ref="D5551">_xlfn.SWITCH(WEEKDAY(C5551,2), 1, "Lundi", 2, "Mardi", 3, "Mercredi", 4, "Jeudi", 5, "Vendredi", 6, "Samedi", 7, "Dimanche", "Erreur")</f>
        <v>Lundi</v>
      </c>
      <c r="E5551" s="2" t="s">
        <v>35</v>
      </c>
      <c r="F5551" s="2" t="s">
        <v>73</v>
      </c>
      <c r="G5551" s="2" t="s">
        <v>74</v>
      </c>
      <c r="H5551" s="4" t="s">
        <v>19</v>
      </c>
      <c r="I5551" s="5">
        <v>25</v>
      </c>
      <c r="J5551" s="6">
        <v>124</v>
      </c>
      <c r="K5551" s="7">
        <v>3100</v>
      </c>
      <c r="L5551" s="7">
        <v>1240</v>
      </c>
      <c r="M5551" s="8">
        <v>0.4</v>
      </c>
      <c r="N5551" s="2" t="s">
        <v>82</v>
      </c>
      <c r="O5551">
        <f t="shared" si="688"/>
        <v>2021</v>
      </c>
      <c r="P5551">
        <f t="shared" si="689"/>
        <v>3</v>
      </c>
      <c r="Q5551" t="str">
        <f t="shared" si="690"/>
        <v>mars</v>
      </c>
      <c r="R5551" t="str">
        <f t="shared" si="691"/>
        <v>Michigan</v>
      </c>
      <c r="S5551" t="str">
        <f t="shared" si="692"/>
        <v>2021-03</v>
      </c>
      <c r="T5551">
        <f>IF(AND(COUNTIF(Calculs!$Q$2:$Q$12,$O5551)&gt;0,COUNTIF(Calculs!$S$2:$S$12,$E5551)&gt;0,COUNTIF(Calculs!$U$2:$U$12,$H5551)&gt;0),1,0)</f>
        <v>1</v>
      </c>
      <c r="U5551">
        <f t="shared" si="693"/>
        <v>3100</v>
      </c>
      <c r="V5551">
        <f t="shared" si="694"/>
        <v>124</v>
      </c>
      <c r="W5551">
        <f t="shared" si="695"/>
        <v>1240</v>
      </c>
    </row>
    <row r="5552" spans="1:23" ht="15.75" customHeight="1" x14ac:dyDescent="0.3">
      <c r="A5552" s="2" t="s">
        <v>25</v>
      </c>
      <c r="B5552" s="2">
        <v>1185732</v>
      </c>
      <c r="C5552" s="3">
        <v>44270</v>
      </c>
      <c r="D5552" s="12" t="str" cm="1">
        <f t="array" ref="D5552">_xlfn.SWITCH(WEEKDAY(C5552,2), 1, "Lundi", 2, "Mardi", 3, "Mercredi", 4, "Jeudi", 5, "Vendredi", 6, "Samedi", 7, "Dimanche", "Erreur")</f>
        <v>Lundi</v>
      </c>
      <c r="E5552" s="2" t="s">
        <v>35</v>
      </c>
      <c r="F5552" s="2" t="s">
        <v>73</v>
      </c>
      <c r="G5552" s="2" t="s">
        <v>74</v>
      </c>
      <c r="H5552" s="4" t="s">
        <v>20</v>
      </c>
      <c r="I5552" s="5">
        <v>29</v>
      </c>
      <c r="J5552" s="6">
        <v>91</v>
      </c>
      <c r="K5552" s="7">
        <v>2639</v>
      </c>
      <c r="L5552" s="7">
        <v>1266.72</v>
      </c>
      <c r="M5552" s="8">
        <v>0.48</v>
      </c>
      <c r="N5552" s="2" t="s">
        <v>82</v>
      </c>
      <c r="O5552">
        <f t="shared" si="688"/>
        <v>2021</v>
      </c>
      <c r="P5552">
        <f t="shared" si="689"/>
        <v>3</v>
      </c>
      <c r="Q5552" t="str">
        <f t="shared" si="690"/>
        <v>mars</v>
      </c>
      <c r="R5552" t="str">
        <f t="shared" si="691"/>
        <v>Michigan</v>
      </c>
      <c r="S5552" t="str">
        <f t="shared" si="692"/>
        <v>2021-03</v>
      </c>
      <c r="T5552">
        <f>IF(AND(COUNTIF(Calculs!$Q$2:$Q$12,$O5552)&gt;0,COUNTIF(Calculs!$S$2:$S$12,$E5552)&gt;0,COUNTIF(Calculs!$U$2:$U$12,$H5552)&gt;0),1,0)</f>
        <v>1</v>
      </c>
      <c r="U5552">
        <f t="shared" si="693"/>
        <v>2639</v>
      </c>
      <c r="V5552">
        <f t="shared" si="694"/>
        <v>91</v>
      </c>
      <c r="W5552">
        <f t="shared" si="695"/>
        <v>1266.72</v>
      </c>
    </row>
    <row r="5553" spans="1:23" ht="15.75" customHeight="1" x14ac:dyDescent="0.3">
      <c r="A5553" s="2" t="s">
        <v>25</v>
      </c>
      <c r="B5553" s="2">
        <v>1185732</v>
      </c>
      <c r="C5553" s="3">
        <v>44270</v>
      </c>
      <c r="D5553" s="12" t="str" cm="1">
        <f t="array" ref="D5553">_xlfn.SWITCH(WEEKDAY(C5553,2), 1, "Lundi", 2, "Mardi", 3, "Mercredi", 4, "Jeudi", 5, "Vendredi", 6, "Samedi", 7, "Dimanche", "Erreur")</f>
        <v>Lundi</v>
      </c>
      <c r="E5553" s="2" t="s">
        <v>35</v>
      </c>
      <c r="F5553" s="2" t="s">
        <v>73</v>
      </c>
      <c r="G5553" s="2" t="s">
        <v>74</v>
      </c>
      <c r="H5553" s="4" t="s">
        <v>21</v>
      </c>
      <c r="I5553" s="5">
        <v>43</v>
      </c>
      <c r="J5553" s="6">
        <v>94</v>
      </c>
      <c r="K5553" s="7">
        <v>4042</v>
      </c>
      <c r="L5553" s="7">
        <v>2101.84</v>
      </c>
      <c r="M5553" s="8">
        <v>0.52</v>
      </c>
      <c r="N5553" s="2" t="s">
        <v>82</v>
      </c>
      <c r="O5553">
        <f t="shared" si="688"/>
        <v>2021</v>
      </c>
      <c r="P5553">
        <f t="shared" si="689"/>
        <v>3</v>
      </c>
      <c r="Q5553" t="str">
        <f t="shared" si="690"/>
        <v>mars</v>
      </c>
      <c r="R5553" t="str">
        <f t="shared" si="691"/>
        <v>Michigan</v>
      </c>
      <c r="S5553" t="str">
        <f t="shared" si="692"/>
        <v>2021-03</v>
      </c>
      <c r="T5553">
        <f>IF(AND(COUNTIF(Calculs!$Q$2:$Q$12,$O5553)&gt;0,COUNTIF(Calculs!$S$2:$S$12,$E5553)&gt;0,COUNTIF(Calculs!$U$2:$U$12,$H5553)&gt;0),1,0)</f>
        <v>1</v>
      </c>
      <c r="U5553">
        <f t="shared" si="693"/>
        <v>4042</v>
      </c>
      <c r="V5553">
        <f t="shared" si="694"/>
        <v>94</v>
      </c>
      <c r="W5553">
        <f t="shared" si="695"/>
        <v>2101.84</v>
      </c>
    </row>
    <row r="5554" spans="1:23" ht="15.75" customHeight="1" x14ac:dyDescent="0.3">
      <c r="A5554" s="2" t="s">
        <v>25</v>
      </c>
      <c r="B5554" s="2">
        <v>1185732</v>
      </c>
      <c r="C5554" s="3">
        <v>44270</v>
      </c>
      <c r="D5554" s="12" t="str" cm="1">
        <f t="array" ref="D5554">_xlfn.SWITCH(WEEKDAY(C5554,2), 1, "Lundi", 2, "Mardi", 3, "Mercredi", 4, "Jeudi", 5, "Vendredi", 6, "Samedi", 7, "Dimanche", "Erreur")</f>
        <v>Lundi</v>
      </c>
      <c r="E5554" s="2" t="s">
        <v>35</v>
      </c>
      <c r="F5554" s="2" t="s">
        <v>73</v>
      </c>
      <c r="G5554" s="2" t="s">
        <v>74</v>
      </c>
      <c r="H5554" s="4" t="s">
        <v>22</v>
      </c>
      <c r="I5554" s="5">
        <v>33</v>
      </c>
      <c r="J5554" s="6">
        <v>143</v>
      </c>
      <c r="K5554" s="7">
        <v>4719</v>
      </c>
      <c r="L5554" s="7">
        <v>3256.11</v>
      </c>
      <c r="M5554" s="8">
        <v>0.69000000000000006</v>
      </c>
      <c r="N5554" s="2" t="s">
        <v>82</v>
      </c>
      <c r="O5554">
        <f t="shared" si="688"/>
        <v>2021</v>
      </c>
      <c r="P5554">
        <f t="shared" si="689"/>
        <v>3</v>
      </c>
      <c r="Q5554" t="str">
        <f t="shared" si="690"/>
        <v>mars</v>
      </c>
      <c r="R5554" t="str">
        <f t="shared" si="691"/>
        <v>Michigan</v>
      </c>
      <c r="S5554" t="str">
        <f t="shared" si="692"/>
        <v>2021-03</v>
      </c>
      <c r="T5554">
        <f>IF(AND(COUNTIF(Calculs!$Q$2:$Q$12,$O5554)&gt;0,COUNTIF(Calculs!$S$2:$S$12,$E5554)&gt;0,COUNTIF(Calculs!$U$2:$U$12,$H5554)&gt;0),1,0)</f>
        <v>1</v>
      </c>
      <c r="U5554">
        <f t="shared" si="693"/>
        <v>4719</v>
      </c>
      <c r="V5554">
        <f t="shared" si="694"/>
        <v>143</v>
      </c>
      <c r="W5554">
        <f t="shared" si="695"/>
        <v>3256.11</v>
      </c>
    </row>
    <row r="5555" spans="1:23" ht="15.75" customHeight="1" x14ac:dyDescent="0.3">
      <c r="A5555" s="2" t="s">
        <v>25</v>
      </c>
      <c r="B5555" s="2">
        <v>1185732</v>
      </c>
      <c r="C5555" s="3">
        <v>44302</v>
      </c>
      <c r="D5555" s="12" t="str" cm="1">
        <f t="array" ref="D5555">_xlfn.SWITCH(WEEKDAY(C5555,2), 1, "Lundi", 2, "Mardi", 3, "Mercredi", 4, "Jeudi", 5, "Vendredi", 6, "Samedi", 7, "Dimanche", "Erreur")</f>
        <v>Vendredi</v>
      </c>
      <c r="E5555" s="2" t="s">
        <v>35</v>
      </c>
      <c r="F5555" s="2" t="s">
        <v>73</v>
      </c>
      <c r="G5555" s="2" t="s">
        <v>74</v>
      </c>
      <c r="H5555" s="4" t="s">
        <v>16</v>
      </c>
      <c r="I5555" s="5">
        <v>32</v>
      </c>
      <c r="J5555" s="6">
        <v>181</v>
      </c>
      <c r="K5555" s="7">
        <v>5792</v>
      </c>
      <c r="L5555" s="7">
        <v>3475.2</v>
      </c>
      <c r="M5555" s="8">
        <v>0.6</v>
      </c>
      <c r="N5555" s="2" t="s">
        <v>82</v>
      </c>
      <c r="O5555">
        <f t="shared" si="688"/>
        <v>2021</v>
      </c>
      <c r="P5555">
        <f t="shared" si="689"/>
        <v>4</v>
      </c>
      <c r="Q5555" t="str">
        <f t="shared" si="690"/>
        <v>avr</v>
      </c>
      <c r="R5555" t="str">
        <f t="shared" si="691"/>
        <v>Michigan</v>
      </c>
      <c r="S5555" t="str">
        <f t="shared" si="692"/>
        <v>2021-04</v>
      </c>
      <c r="T5555">
        <f>IF(AND(COUNTIF(Calculs!$Q$2:$Q$12,$O5555)&gt;0,COUNTIF(Calculs!$S$2:$S$12,$E5555)&gt;0,COUNTIF(Calculs!$U$2:$U$12,$H5555)&gt;0),1,0)</f>
        <v>1</v>
      </c>
      <c r="U5555">
        <f t="shared" si="693"/>
        <v>5792</v>
      </c>
      <c r="V5555">
        <f t="shared" si="694"/>
        <v>181</v>
      </c>
      <c r="W5555">
        <f t="shared" si="695"/>
        <v>3475.2</v>
      </c>
    </row>
    <row r="5556" spans="1:23" ht="15.75" customHeight="1" x14ac:dyDescent="0.3">
      <c r="A5556" s="2" t="s">
        <v>25</v>
      </c>
      <c r="B5556" s="2">
        <v>1185732</v>
      </c>
      <c r="C5556" s="3">
        <v>44302</v>
      </c>
      <c r="D5556" s="12" t="str" cm="1">
        <f t="array" ref="D5556">_xlfn.SWITCH(WEEKDAY(C5556,2), 1, "Lundi", 2, "Mardi", 3, "Mercredi", 4, "Jeudi", 5, "Vendredi", 6, "Samedi", 7, "Dimanche", "Erreur")</f>
        <v>Vendredi</v>
      </c>
      <c r="E5556" s="2" t="s">
        <v>35</v>
      </c>
      <c r="F5556" s="2" t="s">
        <v>73</v>
      </c>
      <c r="G5556" s="2" t="s">
        <v>74</v>
      </c>
      <c r="H5556" s="4" t="s">
        <v>18</v>
      </c>
      <c r="I5556" s="5">
        <v>38</v>
      </c>
      <c r="J5556" s="6">
        <v>111</v>
      </c>
      <c r="K5556" s="7">
        <v>4218</v>
      </c>
      <c r="L5556" s="7">
        <v>2235.54</v>
      </c>
      <c r="M5556" s="8">
        <v>0.53</v>
      </c>
      <c r="N5556" s="2" t="s">
        <v>82</v>
      </c>
      <c r="O5556">
        <f t="shared" si="688"/>
        <v>2021</v>
      </c>
      <c r="P5556">
        <f t="shared" si="689"/>
        <v>4</v>
      </c>
      <c r="Q5556" t="str">
        <f t="shared" si="690"/>
        <v>avr</v>
      </c>
      <c r="R5556" t="str">
        <f t="shared" si="691"/>
        <v>Michigan</v>
      </c>
      <c r="S5556" t="str">
        <f t="shared" si="692"/>
        <v>2021-04</v>
      </c>
      <c r="T5556">
        <f>IF(AND(COUNTIF(Calculs!$Q$2:$Q$12,$O5556)&gt;0,COUNTIF(Calculs!$S$2:$S$12,$E5556)&gt;0,COUNTIF(Calculs!$U$2:$U$12,$H5556)&gt;0),1,0)</f>
        <v>1</v>
      </c>
      <c r="U5556">
        <f t="shared" si="693"/>
        <v>4218</v>
      </c>
      <c r="V5556">
        <f t="shared" si="694"/>
        <v>111</v>
      </c>
      <c r="W5556">
        <f t="shared" si="695"/>
        <v>2235.54</v>
      </c>
    </row>
    <row r="5557" spans="1:23" ht="15.75" customHeight="1" x14ac:dyDescent="0.3">
      <c r="A5557" s="2" t="s">
        <v>25</v>
      </c>
      <c r="B5557" s="2">
        <v>1185732</v>
      </c>
      <c r="C5557" s="3">
        <v>44302</v>
      </c>
      <c r="D5557" s="12" t="str" cm="1">
        <f t="array" ref="D5557">_xlfn.SWITCH(WEEKDAY(C5557,2), 1, "Lundi", 2, "Mardi", 3, "Mercredi", 4, "Jeudi", 5, "Vendredi", 6, "Samedi", 7, "Dimanche", "Erreur")</f>
        <v>Vendredi</v>
      </c>
      <c r="E5557" s="2" t="s">
        <v>35</v>
      </c>
      <c r="F5557" s="2" t="s">
        <v>73</v>
      </c>
      <c r="G5557" s="2" t="s">
        <v>74</v>
      </c>
      <c r="H5557" s="4" t="s">
        <v>19</v>
      </c>
      <c r="I5557" s="5">
        <v>27</v>
      </c>
      <c r="J5557" s="6">
        <v>135</v>
      </c>
      <c r="K5557" s="7">
        <v>3645</v>
      </c>
      <c r="L5557" s="7">
        <v>1530.8999999999999</v>
      </c>
      <c r="M5557" s="8">
        <v>0.42</v>
      </c>
      <c r="N5557" s="2" t="s">
        <v>82</v>
      </c>
      <c r="O5557">
        <f t="shared" si="688"/>
        <v>2021</v>
      </c>
      <c r="P5557">
        <f t="shared" si="689"/>
        <v>4</v>
      </c>
      <c r="Q5557" t="str">
        <f t="shared" si="690"/>
        <v>avr</v>
      </c>
      <c r="R5557" t="str">
        <f t="shared" si="691"/>
        <v>Michigan</v>
      </c>
      <c r="S5557" t="str">
        <f t="shared" si="692"/>
        <v>2021-04</v>
      </c>
      <c r="T5557">
        <f>IF(AND(COUNTIF(Calculs!$Q$2:$Q$12,$O5557)&gt;0,COUNTIF(Calculs!$S$2:$S$12,$E5557)&gt;0,COUNTIF(Calculs!$U$2:$U$12,$H5557)&gt;0),1,0)</f>
        <v>1</v>
      </c>
      <c r="U5557">
        <f t="shared" si="693"/>
        <v>3645</v>
      </c>
      <c r="V5557">
        <f t="shared" si="694"/>
        <v>135</v>
      </c>
      <c r="W5557">
        <f t="shared" si="695"/>
        <v>1530.8999999999999</v>
      </c>
    </row>
    <row r="5558" spans="1:23" ht="15.75" customHeight="1" x14ac:dyDescent="0.3">
      <c r="A5558" s="2" t="s">
        <v>25</v>
      </c>
      <c r="B5558" s="2">
        <v>1185732</v>
      </c>
      <c r="C5558" s="3">
        <v>44302</v>
      </c>
      <c r="D5558" s="12" t="str" cm="1">
        <f t="array" ref="D5558">_xlfn.SWITCH(WEEKDAY(C5558,2), 1, "Lundi", 2, "Mardi", 3, "Mercredi", 4, "Jeudi", 5, "Vendredi", 6, "Samedi", 7, "Dimanche", "Erreur")</f>
        <v>Vendredi</v>
      </c>
      <c r="E5558" s="2" t="s">
        <v>35</v>
      </c>
      <c r="F5558" s="2" t="s">
        <v>73</v>
      </c>
      <c r="G5558" s="2" t="s">
        <v>74</v>
      </c>
      <c r="H5558" s="4" t="s">
        <v>20</v>
      </c>
      <c r="I5558" s="5">
        <v>32</v>
      </c>
      <c r="J5558" s="6">
        <v>109</v>
      </c>
      <c r="K5558" s="7">
        <v>3488</v>
      </c>
      <c r="L5558" s="7">
        <v>1604.4799999999998</v>
      </c>
      <c r="M5558" s="8">
        <v>0.45999999999999996</v>
      </c>
      <c r="N5558" s="2" t="s">
        <v>82</v>
      </c>
      <c r="O5558">
        <f t="shared" si="688"/>
        <v>2021</v>
      </c>
      <c r="P5558">
        <f t="shared" si="689"/>
        <v>4</v>
      </c>
      <c r="Q5558" t="str">
        <f t="shared" si="690"/>
        <v>avr</v>
      </c>
      <c r="R5558" t="str">
        <f t="shared" si="691"/>
        <v>Michigan</v>
      </c>
      <c r="S5558" t="str">
        <f t="shared" si="692"/>
        <v>2021-04</v>
      </c>
      <c r="T5558">
        <f>IF(AND(COUNTIF(Calculs!$Q$2:$Q$12,$O5558)&gt;0,COUNTIF(Calculs!$S$2:$S$12,$E5558)&gt;0,COUNTIF(Calculs!$U$2:$U$12,$H5558)&gt;0),1,0)</f>
        <v>1</v>
      </c>
      <c r="U5558">
        <f t="shared" si="693"/>
        <v>3488</v>
      </c>
      <c r="V5558">
        <f t="shared" si="694"/>
        <v>109</v>
      </c>
      <c r="W5558">
        <f t="shared" si="695"/>
        <v>1604.4799999999998</v>
      </c>
    </row>
    <row r="5559" spans="1:23" ht="15.75" customHeight="1" x14ac:dyDescent="0.3">
      <c r="A5559" s="2" t="s">
        <v>25</v>
      </c>
      <c r="B5559" s="2">
        <v>1185732</v>
      </c>
      <c r="C5559" s="3">
        <v>44302</v>
      </c>
      <c r="D5559" s="12" t="str" cm="1">
        <f t="array" ref="D5559">_xlfn.SWITCH(WEEKDAY(C5559,2), 1, "Lundi", 2, "Mardi", 3, "Mercredi", 4, "Jeudi", 5, "Vendredi", 6, "Samedi", 7, "Dimanche", "Erreur")</f>
        <v>Vendredi</v>
      </c>
      <c r="E5559" s="2" t="s">
        <v>35</v>
      </c>
      <c r="F5559" s="2" t="s">
        <v>73</v>
      </c>
      <c r="G5559" s="2" t="s">
        <v>74</v>
      </c>
      <c r="H5559" s="4" t="s">
        <v>21</v>
      </c>
      <c r="I5559" s="5">
        <v>45</v>
      </c>
      <c r="J5559" s="6">
        <v>120</v>
      </c>
      <c r="K5559" s="7">
        <v>5400</v>
      </c>
      <c r="L5559" s="7">
        <v>2700</v>
      </c>
      <c r="M5559" s="8">
        <v>0.5</v>
      </c>
      <c r="N5559" s="2" t="s">
        <v>82</v>
      </c>
      <c r="O5559">
        <f t="shared" si="688"/>
        <v>2021</v>
      </c>
      <c r="P5559">
        <f t="shared" si="689"/>
        <v>4</v>
      </c>
      <c r="Q5559" t="str">
        <f t="shared" si="690"/>
        <v>avr</v>
      </c>
      <c r="R5559" t="str">
        <f t="shared" si="691"/>
        <v>Michigan</v>
      </c>
      <c r="S5559" t="str">
        <f t="shared" si="692"/>
        <v>2021-04</v>
      </c>
      <c r="T5559">
        <f>IF(AND(COUNTIF(Calculs!$Q$2:$Q$12,$O5559)&gt;0,COUNTIF(Calculs!$S$2:$S$12,$E5559)&gt;0,COUNTIF(Calculs!$U$2:$U$12,$H5559)&gt;0),1,0)</f>
        <v>1</v>
      </c>
      <c r="U5559">
        <f t="shared" si="693"/>
        <v>5400</v>
      </c>
      <c r="V5559">
        <f t="shared" si="694"/>
        <v>120</v>
      </c>
      <c r="W5559">
        <f t="shared" si="695"/>
        <v>2700</v>
      </c>
    </row>
    <row r="5560" spans="1:23" ht="15.75" customHeight="1" x14ac:dyDescent="0.3">
      <c r="A5560" s="2" t="s">
        <v>25</v>
      </c>
      <c r="B5560" s="2">
        <v>1185732</v>
      </c>
      <c r="C5560" s="3">
        <v>44302</v>
      </c>
      <c r="D5560" s="12" t="str" cm="1">
        <f t="array" ref="D5560">_xlfn.SWITCH(WEEKDAY(C5560,2), 1, "Lundi", 2, "Mardi", 3, "Mercredi", 4, "Jeudi", 5, "Vendredi", 6, "Samedi", 7, "Dimanche", "Erreur")</f>
        <v>Vendredi</v>
      </c>
      <c r="E5560" s="2" t="s">
        <v>35</v>
      </c>
      <c r="F5560" s="2" t="s">
        <v>73</v>
      </c>
      <c r="G5560" s="2" t="s">
        <v>74</v>
      </c>
      <c r="H5560" s="4" t="s">
        <v>22</v>
      </c>
      <c r="I5560" s="5">
        <v>37</v>
      </c>
      <c r="J5560" s="6">
        <v>152</v>
      </c>
      <c r="K5560" s="7">
        <v>5624</v>
      </c>
      <c r="L5560" s="7">
        <v>3880.5600000000004</v>
      </c>
      <c r="M5560" s="8">
        <v>0.69000000000000006</v>
      </c>
      <c r="N5560" s="2" t="s">
        <v>82</v>
      </c>
      <c r="O5560">
        <f t="shared" si="688"/>
        <v>2021</v>
      </c>
      <c r="P5560">
        <f t="shared" si="689"/>
        <v>4</v>
      </c>
      <c r="Q5560" t="str">
        <f t="shared" si="690"/>
        <v>avr</v>
      </c>
      <c r="R5560" t="str">
        <f t="shared" si="691"/>
        <v>Michigan</v>
      </c>
      <c r="S5560" t="str">
        <f t="shared" si="692"/>
        <v>2021-04</v>
      </c>
      <c r="T5560">
        <f>IF(AND(COUNTIF(Calculs!$Q$2:$Q$12,$O5560)&gt;0,COUNTIF(Calculs!$S$2:$S$12,$E5560)&gt;0,COUNTIF(Calculs!$U$2:$U$12,$H5560)&gt;0),1,0)</f>
        <v>1</v>
      </c>
      <c r="U5560">
        <f t="shared" si="693"/>
        <v>5624</v>
      </c>
      <c r="V5560">
        <f t="shared" si="694"/>
        <v>152</v>
      </c>
      <c r="W5560">
        <f t="shared" si="695"/>
        <v>3880.5600000000004</v>
      </c>
    </row>
    <row r="5561" spans="1:23" ht="15.75" customHeight="1" x14ac:dyDescent="0.3">
      <c r="A5561" s="2" t="s">
        <v>25</v>
      </c>
      <c r="B5561" s="2">
        <v>1185732</v>
      </c>
      <c r="C5561" s="3">
        <v>44331</v>
      </c>
      <c r="D5561" s="12" t="str" cm="1">
        <f t="array" ref="D5561">_xlfn.SWITCH(WEEKDAY(C5561,2), 1, "Lundi", 2, "Mardi", 3, "Mercredi", 4, "Jeudi", 5, "Vendredi", 6, "Samedi", 7, "Dimanche", "Erreur")</f>
        <v>Samedi</v>
      </c>
      <c r="E5561" s="2" t="s">
        <v>35</v>
      </c>
      <c r="F5561" s="2" t="s">
        <v>73</v>
      </c>
      <c r="G5561" s="2" t="s">
        <v>74</v>
      </c>
      <c r="H5561" s="4" t="s">
        <v>16</v>
      </c>
      <c r="I5561" s="5">
        <v>48</v>
      </c>
      <c r="J5561" s="6">
        <v>207</v>
      </c>
      <c r="K5561" s="7">
        <v>9936</v>
      </c>
      <c r="L5561" s="7">
        <v>6060.96</v>
      </c>
      <c r="M5561" s="8">
        <v>0.61</v>
      </c>
      <c r="N5561" s="2" t="s">
        <v>82</v>
      </c>
      <c r="O5561">
        <f t="shared" si="688"/>
        <v>2021</v>
      </c>
      <c r="P5561">
        <f t="shared" si="689"/>
        <v>5</v>
      </c>
      <c r="Q5561" t="str">
        <f t="shared" si="690"/>
        <v>mai</v>
      </c>
      <c r="R5561" t="str">
        <f t="shared" si="691"/>
        <v>Michigan</v>
      </c>
      <c r="S5561" t="str">
        <f t="shared" si="692"/>
        <v>2021-05</v>
      </c>
      <c r="T5561">
        <f>IF(AND(COUNTIF(Calculs!$Q$2:$Q$12,$O5561)&gt;0,COUNTIF(Calculs!$S$2:$S$12,$E5561)&gt;0,COUNTIF(Calculs!$U$2:$U$12,$H5561)&gt;0),1,0)</f>
        <v>1</v>
      </c>
      <c r="U5561">
        <f t="shared" si="693"/>
        <v>9936</v>
      </c>
      <c r="V5561">
        <f t="shared" si="694"/>
        <v>207</v>
      </c>
      <c r="W5561">
        <f t="shared" si="695"/>
        <v>6060.96</v>
      </c>
    </row>
    <row r="5562" spans="1:23" ht="15.75" customHeight="1" x14ac:dyDescent="0.3">
      <c r="A5562" s="2" t="s">
        <v>25</v>
      </c>
      <c r="B5562" s="2">
        <v>1185732</v>
      </c>
      <c r="C5562" s="3">
        <v>44331</v>
      </c>
      <c r="D5562" s="12" t="str" cm="1">
        <f t="array" ref="D5562">_xlfn.SWITCH(WEEKDAY(C5562,2), 1, "Lundi", 2, "Mardi", 3, "Mercredi", 4, "Jeudi", 5, "Vendredi", 6, "Samedi", 7, "Dimanche", "Erreur")</f>
        <v>Samedi</v>
      </c>
      <c r="E5562" s="2" t="s">
        <v>35</v>
      </c>
      <c r="F5562" s="2" t="s">
        <v>73</v>
      </c>
      <c r="G5562" s="2" t="s">
        <v>74</v>
      </c>
      <c r="H5562" s="4" t="s">
        <v>18</v>
      </c>
      <c r="I5562" s="5">
        <v>47</v>
      </c>
      <c r="J5562" s="6">
        <v>150</v>
      </c>
      <c r="K5562" s="7">
        <v>7050</v>
      </c>
      <c r="L5562" s="7">
        <v>3877.4999999999995</v>
      </c>
      <c r="M5562" s="8">
        <v>0.54999999999999993</v>
      </c>
      <c r="N5562" s="2" t="s">
        <v>82</v>
      </c>
      <c r="O5562">
        <f t="shared" si="688"/>
        <v>2021</v>
      </c>
      <c r="P5562">
        <f t="shared" si="689"/>
        <v>5</v>
      </c>
      <c r="Q5562" t="str">
        <f t="shared" si="690"/>
        <v>mai</v>
      </c>
      <c r="R5562" t="str">
        <f t="shared" si="691"/>
        <v>Michigan</v>
      </c>
      <c r="S5562" t="str">
        <f t="shared" si="692"/>
        <v>2021-05</v>
      </c>
      <c r="T5562">
        <f>IF(AND(COUNTIF(Calculs!$Q$2:$Q$12,$O5562)&gt;0,COUNTIF(Calculs!$S$2:$S$12,$E5562)&gt;0,COUNTIF(Calculs!$U$2:$U$12,$H5562)&gt;0),1,0)</f>
        <v>1</v>
      </c>
      <c r="U5562">
        <f t="shared" si="693"/>
        <v>7050</v>
      </c>
      <c r="V5562">
        <f t="shared" si="694"/>
        <v>150</v>
      </c>
      <c r="W5562">
        <f t="shared" si="695"/>
        <v>3877.4999999999995</v>
      </c>
    </row>
    <row r="5563" spans="1:23" ht="15.75" customHeight="1" x14ac:dyDescent="0.3">
      <c r="A5563" s="2" t="s">
        <v>25</v>
      </c>
      <c r="B5563" s="2">
        <v>1185732</v>
      </c>
      <c r="C5563" s="3">
        <v>44331</v>
      </c>
      <c r="D5563" s="12" t="str" cm="1">
        <f t="array" ref="D5563">_xlfn.SWITCH(WEEKDAY(C5563,2), 1, "Lundi", 2, "Mardi", 3, "Mercredi", 4, "Jeudi", 5, "Vendredi", 6, "Samedi", 7, "Dimanche", "Erreur")</f>
        <v>Samedi</v>
      </c>
      <c r="E5563" s="2" t="s">
        <v>35</v>
      </c>
      <c r="F5563" s="2" t="s">
        <v>73</v>
      </c>
      <c r="G5563" s="2" t="s">
        <v>74</v>
      </c>
      <c r="H5563" s="4" t="s">
        <v>19</v>
      </c>
      <c r="I5563" s="5">
        <v>44</v>
      </c>
      <c r="J5563" s="6">
        <v>133</v>
      </c>
      <c r="K5563" s="7">
        <v>5852</v>
      </c>
      <c r="L5563" s="7">
        <v>2340.8000000000002</v>
      </c>
      <c r="M5563" s="8">
        <v>0.4</v>
      </c>
      <c r="N5563" s="2" t="s">
        <v>82</v>
      </c>
      <c r="O5563">
        <f t="shared" si="688"/>
        <v>2021</v>
      </c>
      <c r="P5563">
        <f t="shared" si="689"/>
        <v>5</v>
      </c>
      <c r="Q5563" t="str">
        <f t="shared" si="690"/>
        <v>mai</v>
      </c>
      <c r="R5563" t="str">
        <f t="shared" si="691"/>
        <v>Michigan</v>
      </c>
      <c r="S5563" t="str">
        <f t="shared" si="692"/>
        <v>2021-05</v>
      </c>
      <c r="T5563">
        <f>IF(AND(COUNTIF(Calculs!$Q$2:$Q$12,$O5563)&gt;0,COUNTIF(Calculs!$S$2:$S$12,$E5563)&gt;0,COUNTIF(Calculs!$U$2:$U$12,$H5563)&gt;0),1,0)</f>
        <v>1</v>
      </c>
      <c r="U5563">
        <f t="shared" si="693"/>
        <v>5852</v>
      </c>
      <c r="V5563">
        <f t="shared" si="694"/>
        <v>133</v>
      </c>
      <c r="W5563">
        <f t="shared" si="695"/>
        <v>2340.8000000000002</v>
      </c>
    </row>
    <row r="5564" spans="1:23" ht="15.75" customHeight="1" x14ac:dyDescent="0.3">
      <c r="A5564" s="2" t="s">
        <v>25</v>
      </c>
      <c r="B5564" s="2">
        <v>1185732</v>
      </c>
      <c r="C5564" s="3">
        <v>44331</v>
      </c>
      <c r="D5564" s="12" t="str" cm="1">
        <f t="array" ref="D5564">_xlfn.SWITCH(WEEKDAY(C5564,2), 1, "Lundi", 2, "Mardi", 3, "Mercredi", 4, "Jeudi", 5, "Vendredi", 6, "Samedi", 7, "Dimanche", "Erreur")</f>
        <v>Samedi</v>
      </c>
      <c r="E5564" s="2" t="s">
        <v>35</v>
      </c>
      <c r="F5564" s="2" t="s">
        <v>73</v>
      </c>
      <c r="G5564" s="2" t="s">
        <v>74</v>
      </c>
      <c r="H5564" s="4" t="s">
        <v>20</v>
      </c>
      <c r="I5564" s="5">
        <v>42</v>
      </c>
      <c r="J5564" s="6">
        <v>126</v>
      </c>
      <c r="K5564" s="7">
        <v>5292</v>
      </c>
      <c r="L5564" s="7">
        <v>2646</v>
      </c>
      <c r="M5564" s="8">
        <v>0.5</v>
      </c>
      <c r="N5564" s="2" t="s">
        <v>82</v>
      </c>
      <c r="O5564">
        <f t="shared" si="688"/>
        <v>2021</v>
      </c>
      <c r="P5564">
        <f t="shared" si="689"/>
        <v>5</v>
      </c>
      <c r="Q5564" t="str">
        <f t="shared" si="690"/>
        <v>mai</v>
      </c>
      <c r="R5564" t="str">
        <f t="shared" si="691"/>
        <v>Michigan</v>
      </c>
      <c r="S5564" t="str">
        <f t="shared" si="692"/>
        <v>2021-05</v>
      </c>
      <c r="T5564">
        <f>IF(AND(COUNTIF(Calculs!$Q$2:$Q$12,$O5564)&gt;0,COUNTIF(Calculs!$S$2:$S$12,$E5564)&gt;0,COUNTIF(Calculs!$U$2:$U$12,$H5564)&gt;0),1,0)</f>
        <v>1</v>
      </c>
      <c r="U5564">
        <f t="shared" si="693"/>
        <v>5292</v>
      </c>
      <c r="V5564">
        <f t="shared" si="694"/>
        <v>126</v>
      </c>
      <c r="W5564">
        <f t="shared" si="695"/>
        <v>2646</v>
      </c>
    </row>
    <row r="5565" spans="1:23" ht="15.75" customHeight="1" x14ac:dyDescent="0.3">
      <c r="A5565" s="2" t="s">
        <v>25</v>
      </c>
      <c r="B5565" s="2">
        <v>1185732</v>
      </c>
      <c r="C5565" s="3">
        <v>44331</v>
      </c>
      <c r="D5565" s="12" t="str" cm="1">
        <f t="array" ref="D5565">_xlfn.SWITCH(WEEKDAY(C5565,2), 1, "Lundi", 2, "Mardi", 3, "Mercredi", 4, "Jeudi", 5, "Vendredi", 6, "Samedi", 7, "Dimanche", "Erreur")</f>
        <v>Samedi</v>
      </c>
      <c r="E5565" s="2" t="s">
        <v>35</v>
      </c>
      <c r="F5565" s="2" t="s">
        <v>73</v>
      </c>
      <c r="G5565" s="2" t="s">
        <v>74</v>
      </c>
      <c r="H5565" s="4" t="s">
        <v>21</v>
      </c>
      <c r="I5565" s="5">
        <v>52</v>
      </c>
      <c r="J5565" s="6">
        <v>124</v>
      </c>
      <c r="K5565" s="7">
        <v>6448</v>
      </c>
      <c r="L5565" s="7">
        <v>3417.44</v>
      </c>
      <c r="M5565" s="8">
        <v>0.53</v>
      </c>
      <c r="N5565" s="2" t="s">
        <v>82</v>
      </c>
      <c r="O5565">
        <f t="shared" si="688"/>
        <v>2021</v>
      </c>
      <c r="P5565">
        <f t="shared" si="689"/>
        <v>5</v>
      </c>
      <c r="Q5565" t="str">
        <f t="shared" si="690"/>
        <v>mai</v>
      </c>
      <c r="R5565" t="str">
        <f t="shared" si="691"/>
        <v>Michigan</v>
      </c>
      <c r="S5565" t="str">
        <f t="shared" si="692"/>
        <v>2021-05</v>
      </c>
      <c r="T5565">
        <f>IF(AND(COUNTIF(Calculs!$Q$2:$Q$12,$O5565)&gt;0,COUNTIF(Calculs!$S$2:$S$12,$E5565)&gt;0,COUNTIF(Calculs!$U$2:$U$12,$H5565)&gt;0),1,0)</f>
        <v>1</v>
      </c>
      <c r="U5565">
        <f t="shared" si="693"/>
        <v>6448</v>
      </c>
      <c r="V5565">
        <f t="shared" si="694"/>
        <v>124</v>
      </c>
      <c r="W5565">
        <f t="shared" si="695"/>
        <v>3417.44</v>
      </c>
    </row>
    <row r="5566" spans="1:23" ht="15.75" customHeight="1" x14ac:dyDescent="0.3">
      <c r="A5566" s="2" t="s">
        <v>25</v>
      </c>
      <c r="B5566" s="2">
        <v>1185732</v>
      </c>
      <c r="C5566" s="3">
        <v>44331</v>
      </c>
      <c r="D5566" s="12" t="str" cm="1">
        <f t="array" ref="D5566">_xlfn.SWITCH(WEEKDAY(C5566,2), 1, "Lundi", 2, "Mardi", 3, "Mercredi", 4, "Jeudi", 5, "Vendredi", 6, "Samedi", 7, "Dimanche", "Erreur")</f>
        <v>Samedi</v>
      </c>
      <c r="E5566" s="2" t="s">
        <v>35</v>
      </c>
      <c r="F5566" s="2" t="s">
        <v>73</v>
      </c>
      <c r="G5566" s="2" t="s">
        <v>74</v>
      </c>
      <c r="H5566" s="4" t="s">
        <v>22</v>
      </c>
      <c r="I5566" s="5">
        <v>55</v>
      </c>
      <c r="J5566" s="6">
        <v>150</v>
      </c>
      <c r="K5566" s="7">
        <v>8250</v>
      </c>
      <c r="L5566" s="7">
        <v>5775.0000000000009</v>
      </c>
      <c r="M5566" s="8">
        <v>0.70000000000000007</v>
      </c>
      <c r="N5566" s="2" t="s">
        <v>82</v>
      </c>
      <c r="O5566">
        <f t="shared" si="688"/>
        <v>2021</v>
      </c>
      <c r="P5566">
        <f t="shared" si="689"/>
        <v>5</v>
      </c>
      <c r="Q5566" t="str">
        <f t="shared" si="690"/>
        <v>mai</v>
      </c>
      <c r="R5566" t="str">
        <f t="shared" si="691"/>
        <v>Michigan</v>
      </c>
      <c r="S5566" t="str">
        <f t="shared" si="692"/>
        <v>2021-05</v>
      </c>
      <c r="T5566">
        <f>IF(AND(COUNTIF(Calculs!$Q$2:$Q$12,$O5566)&gt;0,COUNTIF(Calculs!$S$2:$S$12,$E5566)&gt;0,COUNTIF(Calculs!$U$2:$U$12,$H5566)&gt;0),1,0)</f>
        <v>1</v>
      </c>
      <c r="U5566">
        <f t="shared" si="693"/>
        <v>8250</v>
      </c>
      <c r="V5566">
        <f t="shared" si="694"/>
        <v>150</v>
      </c>
      <c r="W5566">
        <f t="shared" si="695"/>
        <v>5775.0000000000009</v>
      </c>
    </row>
    <row r="5567" spans="1:23" ht="15.75" customHeight="1" x14ac:dyDescent="0.3">
      <c r="A5567" s="2" t="s">
        <v>25</v>
      </c>
      <c r="B5567" s="2">
        <v>1185732</v>
      </c>
      <c r="C5567" s="3">
        <v>44364</v>
      </c>
      <c r="D5567" s="12" t="str" cm="1">
        <f t="array" ref="D5567">_xlfn.SWITCH(WEEKDAY(C5567,2), 1, "Lundi", 2, "Mardi", 3, "Mercredi", 4, "Jeudi", 5, "Vendredi", 6, "Samedi", 7, "Dimanche", "Erreur")</f>
        <v>Jeudi</v>
      </c>
      <c r="E5567" s="2" t="s">
        <v>35</v>
      </c>
      <c r="F5567" s="2" t="s">
        <v>73</v>
      </c>
      <c r="G5567" s="2" t="s">
        <v>74</v>
      </c>
      <c r="H5567" s="4" t="s">
        <v>16</v>
      </c>
      <c r="I5567" s="5">
        <v>52</v>
      </c>
      <c r="J5567" s="6">
        <v>206</v>
      </c>
      <c r="K5567" s="7">
        <v>10712</v>
      </c>
      <c r="L5567" s="7">
        <v>6641.44</v>
      </c>
      <c r="M5567" s="8">
        <v>0.62</v>
      </c>
      <c r="N5567" s="2" t="s">
        <v>82</v>
      </c>
      <c r="O5567">
        <f t="shared" si="688"/>
        <v>2021</v>
      </c>
      <c r="P5567">
        <f t="shared" si="689"/>
        <v>6</v>
      </c>
      <c r="Q5567" t="str">
        <f t="shared" si="690"/>
        <v>juin</v>
      </c>
      <c r="R5567" t="str">
        <f t="shared" si="691"/>
        <v>Michigan</v>
      </c>
      <c r="S5567" t="str">
        <f t="shared" si="692"/>
        <v>2021-06</v>
      </c>
      <c r="T5567">
        <f>IF(AND(COUNTIF(Calculs!$Q$2:$Q$12,$O5567)&gt;0,COUNTIF(Calculs!$S$2:$S$12,$E5567)&gt;0,COUNTIF(Calculs!$U$2:$U$12,$H5567)&gt;0),1,0)</f>
        <v>1</v>
      </c>
      <c r="U5567">
        <f t="shared" si="693"/>
        <v>10712</v>
      </c>
      <c r="V5567">
        <f t="shared" si="694"/>
        <v>206</v>
      </c>
      <c r="W5567">
        <f t="shared" si="695"/>
        <v>6641.44</v>
      </c>
    </row>
    <row r="5568" spans="1:23" ht="15.75" customHeight="1" x14ac:dyDescent="0.3">
      <c r="A5568" s="2" t="s">
        <v>25</v>
      </c>
      <c r="B5568" s="2">
        <v>1185732</v>
      </c>
      <c r="C5568" s="3">
        <v>44364</v>
      </c>
      <c r="D5568" s="12" t="str" cm="1">
        <f t="array" ref="D5568">_xlfn.SWITCH(WEEKDAY(C5568,2), 1, "Lundi", 2, "Mardi", 3, "Mercredi", 4, "Jeudi", 5, "Vendredi", 6, "Samedi", 7, "Dimanche", "Erreur")</f>
        <v>Jeudi</v>
      </c>
      <c r="E5568" s="2" t="s">
        <v>35</v>
      </c>
      <c r="F5568" s="2" t="s">
        <v>73</v>
      </c>
      <c r="G5568" s="2" t="s">
        <v>74</v>
      </c>
      <c r="H5568" s="4" t="s">
        <v>18</v>
      </c>
      <c r="I5568" s="5">
        <v>46</v>
      </c>
      <c r="J5568" s="6">
        <v>167</v>
      </c>
      <c r="K5568" s="7">
        <v>7682</v>
      </c>
      <c r="L5568" s="7">
        <v>4148.2800000000007</v>
      </c>
      <c r="M5568" s="8">
        <v>0.54</v>
      </c>
      <c r="N5568" s="2" t="s">
        <v>82</v>
      </c>
      <c r="O5568">
        <f t="shared" si="688"/>
        <v>2021</v>
      </c>
      <c r="P5568">
        <f t="shared" si="689"/>
        <v>6</v>
      </c>
      <c r="Q5568" t="str">
        <f t="shared" si="690"/>
        <v>juin</v>
      </c>
      <c r="R5568" t="str">
        <f t="shared" si="691"/>
        <v>Michigan</v>
      </c>
      <c r="S5568" t="str">
        <f t="shared" si="692"/>
        <v>2021-06</v>
      </c>
      <c r="T5568">
        <f>IF(AND(COUNTIF(Calculs!$Q$2:$Q$12,$O5568)&gt;0,COUNTIF(Calculs!$S$2:$S$12,$E5568)&gt;0,COUNTIF(Calculs!$U$2:$U$12,$H5568)&gt;0),1,0)</f>
        <v>1</v>
      </c>
      <c r="U5568">
        <f t="shared" si="693"/>
        <v>7682</v>
      </c>
      <c r="V5568">
        <f t="shared" si="694"/>
        <v>167</v>
      </c>
      <c r="W5568">
        <f t="shared" si="695"/>
        <v>4148.2800000000007</v>
      </c>
    </row>
    <row r="5569" spans="1:23" ht="15.75" customHeight="1" x14ac:dyDescent="0.3">
      <c r="A5569" s="2" t="s">
        <v>25</v>
      </c>
      <c r="B5569" s="2">
        <v>1185732</v>
      </c>
      <c r="C5569" s="3">
        <v>44364</v>
      </c>
      <c r="D5569" s="12" t="str" cm="1">
        <f t="array" ref="D5569">_xlfn.SWITCH(WEEKDAY(C5569,2), 1, "Lundi", 2, "Mardi", 3, "Mercredi", 4, "Jeudi", 5, "Vendredi", 6, "Samedi", 7, "Dimanche", "Erreur")</f>
        <v>Jeudi</v>
      </c>
      <c r="E5569" s="2" t="s">
        <v>35</v>
      </c>
      <c r="F5569" s="2" t="s">
        <v>73</v>
      </c>
      <c r="G5569" s="2" t="s">
        <v>74</v>
      </c>
      <c r="H5569" s="4" t="s">
        <v>19</v>
      </c>
      <c r="I5569" s="5">
        <v>41</v>
      </c>
      <c r="J5569" s="6">
        <v>138</v>
      </c>
      <c r="K5569" s="7">
        <v>5658</v>
      </c>
      <c r="L5569" s="7">
        <v>2489.52</v>
      </c>
      <c r="M5569" s="8">
        <v>0.44</v>
      </c>
      <c r="N5569" s="2" t="s">
        <v>82</v>
      </c>
      <c r="O5569">
        <f t="shared" si="688"/>
        <v>2021</v>
      </c>
      <c r="P5569">
        <f t="shared" si="689"/>
        <v>6</v>
      </c>
      <c r="Q5569" t="str">
        <f t="shared" si="690"/>
        <v>juin</v>
      </c>
      <c r="R5569" t="str">
        <f t="shared" si="691"/>
        <v>Michigan</v>
      </c>
      <c r="S5569" t="str">
        <f t="shared" si="692"/>
        <v>2021-06</v>
      </c>
      <c r="T5569">
        <f>IF(AND(COUNTIF(Calculs!$Q$2:$Q$12,$O5569)&gt;0,COUNTIF(Calculs!$S$2:$S$12,$E5569)&gt;0,COUNTIF(Calculs!$U$2:$U$12,$H5569)&gt;0),1,0)</f>
        <v>1</v>
      </c>
      <c r="U5569">
        <f t="shared" si="693"/>
        <v>5658</v>
      </c>
      <c r="V5569">
        <f t="shared" si="694"/>
        <v>138</v>
      </c>
      <c r="W5569">
        <f t="shared" si="695"/>
        <v>2489.52</v>
      </c>
    </row>
    <row r="5570" spans="1:23" ht="15.75" customHeight="1" x14ac:dyDescent="0.3">
      <c r="A5570" s="2" t="s">
        <v>25</v>
      </c>
      <c r="B5570" s="2">
        <v>1185732</v>
      </c>
      <c r="C5570" s="3">
        <v>44364</v>
      </c>
      <c r="D5570" s="12" t="str" cm="1">
        <f t="array" ref="D5570">_xlfn.SWITCH(WEEKDAY(C5570,2), 1, "Lundi", 2, "Mardi", 3, "Mercredi", 4, "Jeudi", 5, "Vendredi", 6, "Samedi", 7, "Dimanche", "Erreur")</f>
        <v>Jeudi</v>
      </c>
      <c r="E5570" s="2" t="s">
        <v>35</v>
      </c>
      <c r="F5570" s="2" t="s">
        <v>73</v>
      </c>
      <c r="G5570" s="2" t="s">
        <v>74</v>
      </c>
      <c r="H5570" s="4" t="s">
        <v>20</v>
      </c>
      <c r="I5570" s="5">
        <v>43</v>
      </c>
      <c r="J5570" s="6">
        <v>158</v>
      </c>
      <c r="K5570" s="7">
        <v>6794</v>
      </c>
      <c r="L5570" s="7">
        <v>3261.12</v>
      </c>
      <c r="M5570" s="8">
        <v>0.48</v>
      </c>
      <c r="N5570" s="2" t="s">
        <v>82</v>
      </c>
      <c r="O5570">
        <f t="shared" si="688"/>
        <v>2021</v>
      </c>
      <c r="P5570">
        <f t="shared" si="689"/>
        <v>6</v>
      </c>
      <c r="Q5570" t="str">
        <f t="shared" si="690"/>
        <v>juin</v>
      </c>
      <c r="R5570" t="str">
        <f t="shared" si="691"/>
        <v>Michigan</v>
      </c>
      <c r="S5570" t="str">
        <f t="shared" si="692"/>
        <v>2021-06</v>
      </c>
      <c r="T5570">
        <f>IF(AND(COUNTIF(Calculs!$Q$2:$Q$12,$O5570)&gt;0,COUNTIF(Calculs!$S$2:$S$12,$E5570)&gt;0,COUNTIF(Calculs!$U$2:$U$12,$H5570)&gt;0),1,0)</f>
        <v>1</v>
      </c>
      <c r="U5570">
        <f t="shared" si="693"/>
        <v>6794</v>
      </c>
      <c r="V5570">
        <f t="shared" si="694"/>
        <v>158</v>
      </c>
      <c r="W5570">
        <f t="shared" si="695"/>
        <v>3261.12</v>
      </c>
    </row>
    <row r="5571" spans="1:23" ht="15.75" customHeight="1" x14ac:dyDescent="0.3">
      <c r="A5571" s="2" t="s">
        <v>25</v>
      </c>
      <c r="B5571" s="2">
        <v>1185732</v>
      </c>
      <c r="C5571" s="3">
        <v>44364</v>
      </c>
      <c r="D5571" s="12" t="str" cm="1">
        <f t="array" ref="D5571">_xlfn.SWITCH(WEEKDAY(C5571,2), 1, "Lundi", 2, "Mardi", 3, "Mercredi", 4, "Jeudi", 5, "Vendredi", 6, "Samedi", 7, "Dimanche", "Erreur")</f>
        <v>Jeudi</v>
      </c>
      <c r="E5571" s="2" t="s">
        <v>35</v>
      </c>
      <c r="F5571" s="2" t="s">
        <v>73</v>
      </c>
      <c r="G5571" s="2" t="s">
        <v>74</v>
      </c>
      <c r="H5571" s="4" t="s">
        <v>21</v>
      </c>
      <c r="I5571" s="5">
        <v>57</v>
      </c>
      <c r="J5571" s="6">
        <v>152</v>
      </c>
      <c r="K5571" s="7">
        <v>8664</v>
      </c>
      <c r="L5571" s="7">
        <v>4765.2</v>
      </c>
      <c r="M5571" s="8">
        <v>0.54999999999999993</v>
      </c>
      <c r="N5571" s="2" t="s">
        <v>82</v>
      </c>
      <c r="O5571">
        <f t="shared" ref="O5571:O5634" si="696">YEAR($C5571)</f>
        <v>2021</v>
      </c>
      <c r="P5571">
        <f t="shared" ref="P5571:P5634" si="697">MONTH($C5571)</f>
        <v>6</v>
      </c>
      <c r="Q5571" t="str">
        <f t="shared" ref="Q5571:Q5634" si="698">TEXT($C5571,"mmm")</f>
        <v>juin</v>
      </c>
      <c r="R5571" t="str">
        <f t="shared" ref="R5571:R5634" si="699">SUBSTITUTE(SUBSTITUTE($F5571,"Sud ","South "),"Ouest ","West ")</f>
        <v>Michigan</v>
      </c>
      <c r="S5571" t="str">
        <f t="shared" ref="S5571:S5634" si="700">TEXT($C5571,"aaaa-mm")</f>
        <v>2021-06</v>
      </c>
      <c r="T5571">
        <f>IF(AND(COUNTIF(Calculs!$Q$2:$Q$12,$O5571)&gt;0,COUNTIF(Calculs!$S$2:$S$12,$E5571)&gt;0,COUNTIF(Calculs!$U$2:$U$12,$H5571)&gt;0),1,0)</f>
        <v>1</v>
      </c>
      <c r="U5571">
        <f t="shared" ref="U5571:U5634" si="701">$K5571*$T5571</f>
        <v>8664</v>
      </c>
      <c r="V5571">
        <f t="shared" ref="V5571:V5634" si="702">$J5571*$T5571</f>
        <v>152</v>
      </c>
      <c r="W5571">
        <f t="shared" ref="W5571:W5634" si="703">$L5571*$T5571</f>
        <v>4765.2</v>
      </c>
    </row>
    <row r="5572" spans="1:23" ht="15.75" customHeight="1" x14ac:dyDescent="0.3">
      <c r="A5572" s="2" t="s">
        <v>25</v>
      </c>
      <c r="B5572" s="2">
        <v>1185732</v>
      </c>
      <c r="C5572" s="3">
        <v>44364</v>
      </c>
      <c r="D5572" s="12" t="str" cm="1">
        <f t="array" ref="D5572">_xlfn.SWITCH(WEEKDAY(C5572,2), 1, "Lundi", 2, "Mardi", 3, "Mercredi", 4, "Jeudi", 5, "Vendredi", 6, "Samedi", 7, "Dimanche", "Erreur")</f>
        <v>Jeudi</v>
      </c>
      <c r="E5572" s="2" t="s">
        <v>35</v>
      </c>
      <c r="F5572" s="2" t="s">
        <v>73</v>
      </c>
      <c r="G5572" s="2" t="s">
        <v>74</v>
      </c>
      <c r="H5572" s="4" t="s">
        <v>22</v>
      </c>
      <c r="I5572" s="5">
        <v>60</v>
      </c>
      <c r="J5572" s="6">
        <v>169</v>
      </c>
      <c r="K5572" s="7">
        <v>10140</v>
      </c>
      <c r="L5572" s="7">
        <v>6591</v>
      </c>
      <c r="M5572" s="8">
        <v>0.65</v>
      </c>
      <c r="N5572" s="2" t="s">
        <v>82</v>
      </c>
      <c r="O5572">
        <f t="shared" si="696"/>
        <v>2021</v>
      </c>
      <c r="P5572">
        <f t="shared" si="697"/>
        <v>6</v>
      </c>
      <c r="Q5572" t="str">
        <f t="shared" si="698"/>
        <v>juin</v>
      </c>
      <c r="R5572" t="str">
        <f t="shared" si="699"/>
        <v>Michigan</v>
      </c>
      <c r="S5572" t="str">
        <f t="shared" si="700"/>
        <v>2021-06</v>
      </c>
      <c r="T5572">
        <f>IF(AND(COUNTIF(Calculs!$Q$2:$Q$12,$O5572)&gt;0,COUNTIF(Calculs!$S$2:$S$12,$E5572)&gt;0,COUNTIF(Calculs!$U$2:$U$12,$H5572)&gt;0),1,0)</f>
        <v>1</v>
      </c>
      <c r="U5572">
        <f t="shared" si="701"/>
        <v>10140</v>
      </c>
      <c r="V5572">
        <f t="shared" si="702"/>
        <v>169</v>
      </c>
      <c r="W5572">
        <f t="shared" si="703"/>
        <v>6591</v>
      </c>
    </row>
    <row r="5573" spans="1:23" ht="15.75" customHeight="1" x14ac:dyDescent="0.3">
      <c r="A5573" s="2" t="s">
        <v>25</v>
      </c>
      <c r="B5573" s="2">
        <v>1185732</v>
      </c>
      <c r="C5573" s="3">
        <v>44392</v>
      </c>
      <c r="D5573" s="12" t="str" cm="1">
        <f t="array" ref="D5573">_xlfn.SWITCH(WEEKDAY(C5573,2), 1, "Lundi", 2, "Mardi", 3, "Mercredi", 4, "Jeudi", 5, "Vendredi", 6, "Samedi", 7, "Dimanche", "Erreur")</f>
        <v>Jeudi</v>
      </c>
      <c r="E5573" s="2" t="s">
        <v>35</v>
      </c>
      <c r="F5573" s="2" t="s">
        <v>73</v>
      </c>
      <c r="G5573" s="2" t="s">
        <v>74</v>
      </c>
      <c r="H5573" s="4" t="s">
        <v>16</v>
      </c>
      <c r="I5573" s="5">
        <v>57</v>
      </c>
      <c r="J5573" s="6">
        <v>225</v>
      </c>
      <c r="K5573" s="7">
        <v>12825</v>
      </c>
      <c r="L5573" s="7">
        <v>7695</v>
      </c>
      <c r="M5573" s="8">
        <v>0.6</v>
      </c>
      <c r="N5573" s="2" t="s">
        <v>82</v>
      </c>
      <c r="O5573">
        <f t="shared" si="696"/>
        <v>2021</v>
      </c>
      <c r="P5573">
        <f t="shared" si="697"/>
        <v>7</v>
      </c>
      <c r="Q5573" t="str">
        <f t="shared" si="698"/>
        <v>juil</v>
      </c>
      <c r="R5573" t="str">
        <f t="shared" si="699"/>
        <v>Michigan</v>
      </c>
      <c r="S5573" t="str">
        <f t="shared" si="700"/>
        <v>2021-07</v>
      </c>
      <c r="T5573">
        <f>IF(AND(COUNTIF(Calculs!$Q$2:$Q$12,$O5573)&gt;0,COUNTIF(Calculs!$S$2:$S$12,$E5573)&gt;0,COUNTIF(Calculs!$U$2:$U$12,$H5573)&gt;0),1,0)</f>
        <v>1</v>
      </c>
      <c r="U5573">
        <f t="shared" si="701"/>
        <v>12825</v>
      </c>
      <c r="V5573">
        <f t="shared" si="702"/>
        <v>225</v>
      </c>
      <c r="W5573">
        <f t="shared" si="703"/>
        <v>7695</v>
      </c>
    </row>
    <row r="5574" spans="1:23" ht="15.75" customHeight="1" x14ac:dyDescent="0.3">
      <c r="A5574" s="2" t="s">
        <v>25</v>
      </c>
      <c r="B5574" s="2">
        <v>1185732</v>
      </c>
      <c r="C5574" s="3">
        <v>44392</v>
      </c>
      <c r="D5574" s="12" t="str" cm="1">
        <f t="array" ref="D5574">_xlfn.SWITCH(WEEKDAY(C5574,2), 1, "Lundi", 2, "Mardi", 3, "Mercredi", 4, "Jeudi", 5, "Vendredi", 6, "Samedi", 7, "Dimanche", "Erreur")</f>
        <v>Jeudi</v>
      </c>
      <c r="E5574" s="2" t="s">
        <v>35</v>
      </c>
      <c r="F5574" s="2" t="s">
        <v>73</v>
      </c>
      <c r="G5574" s="2" t="s">
        <v>74</v>
      </c>
      <c r="H5574" s="4" t="s">
        <v>18</v>
      </c>
      <c r="I5574" s="5">
        <v>53</v>
      </c>
      <c r="J5574" s="6">
        <v>189</v>
      </c>
      <c r="K5574" s="7">
        <v>10017</v>
      </c>
      <c r="L5574" s="7">
        <v>5108.67</v>
      </c>
      <c r="M5574" s="8">
        <v>0.51</v>
      </c>
      <c r="N5574" s="2" t="s">
        <v>82</v>
      </c>
      <c r="O5574">
        <f t="shared" si="696"/>
        <v>2021</v>
      </c>
      <c r="P5574">
        <f t="shared" si="697"/>
        <v>7</v>
      </c>
      <c r="Q5574" t="str">
        <f t="shared" si="698"/>
        <v>juil</v>
      </c>
      <c r="R5574" t="str">
        <f t="shared" si="699"/>
        <v>Michigan</v>
      </c>
      <c r="S5574" t="str">
        <f t="shared" si="700"/>
        <v>2021-07</v>
      </c>
      <c r="T5574">
        <f>IF(AND(COUNTIF(Calculs!$Q$2:$Q$12,$O5574)&gt;0,COUNTIF(Calculs!$S$2:$S$12,$E5574)&gt;0,COUNTIF(Calculs!$U$2:$U$12,$H5574)&gt;0),1,0)</f>
        <v>1</v>
      </c>
      <c r="U5574">
        <f t="shared" si="701"/>
        <v>10017</v>
      </c>
      <c r="V5574">
        <f t="shared" si="702"/>
        <v>189</v>
      </c>
      <c r="W5574">
        <f t="shared" si="703"/>
        <v>5108.67</v>
      </c>
    </row>
    <row r="5575" spans="1:23" ht="15.75" customHeight="1" x14ac:dyDescent="0.3">
      <c r="A5575" s="2" t="s">
        <v>25</v>
      </c>
      <c r="B5575" s="2">
        <v>1185732</v>
      </c>
      <c r="C5575" s="3">
        <v>44392</v>
      </c>
      <c r="D5575" s="12" t="str" cm="1">
        <f t="array" ref="D5575">_xlfn.SWITCH(WEEKDAY(C5575,2), 1, "Lundi", 2, "Mardi", 3, "Mercredi", 4, "Jeudi", 5, "Vendredi", 6, "Samedi", 7, "Dimanche", "Erreur")</f>
        <v>Jeudi</v>
      </c>
      <c r="E5575" s="2" t="s">
        <v>35</v>
      </c>
      <c r="F5575" s="2" t="s">
        <v>73</v>
      </c>
      <c r="G5575" s="2" t="s">
        <v>74</v>
      </c>
      <c r="H5575" s="4" t="s">
        <v>19</v>
      </c>
      <c r="I5575" s="5">
        <v>46</v>
      </c>
      <c r="J5575" s="6">
        <v>173</v>
      </c>
      <c r="K5575" s="7">
        <v>7958</v>
      </c>
      <c r="L5575" s="7">
        <v>3581.0999999999995</v>
      </c>
      <c r="M5575" s="8">
        <v>0.44999999999999996</v>
      </c>
      <c r="N5575" s="2" t="s">
        <v>82</v>
      </c>
      <c r="O5575">
        <f t="shared" si="696"/>
        <v>2021</v>
      </c>
      <c r="P5575">
        <f t="shared" si="697"/>
        <v>7</v>
      </c>
      <c r="Q5575" t="str">
        <f t="shared" si="698"/>
        <v>juil</v>
      </c>
      <c r="R5575" t="str">
        <f t="shared" si="699"/>
        <v>Michigan</v>
      </c>
      <c r="S5575" t="str">
        <f t="shared" si="700"/>
        <v>2021-07</v>
      </c>
      <c r="T5575">
        <f>IF(AND(COUNTIF(Calculs!$Q$2:$Q$12,$O5575)&gt;0,COUNTIF(Calculs!$S$2:$S$12,$E5575)&gt;0,COUNTIF(Calculs!$U$2:$U$12,$H5575)&gt;0),1,0)</f>
        <v>1</v>
      </c>
      <c r="U5575">
        <f t="shared" si="701"/>
        <v>7958</v>
      </c>
      <c r="V5575">
        <f t="shared" si="702"/>
        <v>173</v>
      </c>
      <c r="W5575">
        <f t="shared" si="703"/>
        <v>3581.0999999999995</v>
      </c>
    </row>
    <row r="5576" spans="1:23" ht="15.75" customHeight="1" x14ac:dyDescent="0.3">
      <c r="A5576" s="2" t="s">
        <v>25</v>
      </c>
      <c r="B5576" s="2">
        <v>1185732</v>
      </c>
      <c r="C5576" s="3">
        <v>44392</v>
      </c>
      <c r="D5576" s="12" t="str" cm="1">
        <f t="array" ref="D5576">_xlfn.SWITCH(WEEKDAY(C5576,2), 1, "Lundi", 2, "Mardi", 3, "Mercredi", 4, "Jeudi", 5, "Vendredi", 6, "Samedi", 7, "Dimanche", "Erreur")</f>
        <v>Jeudi</v>
      </c>
      <c r="E5576" s="2" t="s">
        <v>35</v>
      </c>
      <c r="F5576" s="2" t="s">
        <v>73</v>
      </c>
      <c r="G5576" s="2" t="s">
        <v>74</v>
      </c>
      <c r="H5576" s="4" t="s">
        <v>20</v>
      </c>
      <c r="I5576" s="5">
        <v>47</v>
      </c>
      <c r="J5576" s="6">
        <v>158</v>
      </c>
      <c r="K5576" s="7">
        <v>7426</v>
      </c>
      <c r="L5576" s="7">
        <v>3341.7</v>
      </c>
      <c r="M5576" s="8">
        <v>0.44999999999999996</v>
      </c>
      <c r="N5576" s="2" t="s">
        <v>82</v>
      </c>
      <c r="O5576">
        <f t="shared" si="696"/>
        <v>2021</v>
      </c>
      <c r="P5576">
        <f t="shared" si="697"/>
        <v>7</v>
      </c>
      <c r="Q5576" t="str">
        <f t="shared" si="698"/>
        <v>juil</v>
      </c>
      <c r="R5576" t="str">
        <f t="shared" si="699"/>
        <v>Michigan</v>
      </c>
      <c r="S5576" t="str">
        <f t="shared" si="700"/>
        <v>2021-07</v>
      </c>
      <c r="T5576">
        <f>IF(AND(COUNTIF(Calculs!$Q$2:$Q$12,$O5576)&gt;0,COUNTIF(Calculs!$S$2:$S$12,$E5576)&gt;0,COUNTIF(Calculs!$U$2:$U$12,$H5576)&gt;0),1,0)</f>
        <v>1</v>
      </c>
      <c r="U5576">
        <f t="shared" si="701"/>
        <v>7426</v>
      </c>
      <c r="V5576">
        <f t="shared" si="702"/>
        <v>158</v>
      </c>
      <c r="W5576">
        <f t="shared" si="703"/>
        <v>3341.7</v>
      </c>
    </row>
    <row r="5577" spans="1:23" ht="15.75" customHeight="1" x14ac:dyDescent="0.3">
      <c r="A5577" s="2" t="s">
        <v>25</v>
      </c>
      <c r="B5577" s="2">
        <v>1185732</v>
      </c>
      <c r="C5577" s="3">
        <v>44392</v>
      </c>
      <c r="D5577" s="12" t="str" cm="1">
        <f t="array" ref="D5577">_xlfn.SWITCH(WEEKDAY(C5577,2), 1, "Lundi", 2, "Mardi", 3, "Mercredi", 4, "Jeudi", 5, "Vendredi", 6, "Samedi", 7, "Dimanche", "Erreur")</f>
        <v>Jeudi</v>
      </c>
      <c r="E5577" s="2" t="s">
        <v>35</v>
      </c>
      <c r="F5577" s="2" t="s">
        <v>73</v>
      </c>
      <c r="G5577" s="2" t="s">
        <v>74</v>
      </c>
      <c r="H5577" s="4" t="s">
        <v>21</v>
      </c>
      <c r="I5577" s="5">
        <v>54</v>
      </c>
      <c r="J5577" s="6">
        <v>143</v>
      </c>
      <c r="K5577" s="7">
        <v>7722</v>
      </c>
      <c r="L5577" s="7">
        <v>3938.2200000000003</v>
      </c>
      <c r="M5577" s="8">
        <v>0.51</v>
      </c>
      <c r="N5577" s="2" t="s">
        <v>82</v>
      </c>
      <c r="O5577">
        <f t="shared" si="696"/>
        <v>2021</v>
      </c>
      <c r="P5577">
        <f t="shared" si="697"/>
        <v>7</v>
      </c>
      <c r="Q5577" t="str">
        <f t="shared" si="698"/>
        <v>juil</v>
      </c>
      <c r="R5577" t="str">
        <f t="shared" si="699"/>
        <v>Michigan</v>
      </c>
      <c r="S5577" t="str">
        <f t="shared" si="700"/>
        <v>2021-07</v>
      </c>
      <c r="T5577">
        <f>IF(AND(COUNTIF(Calculs!$Q$2:$Q$12,$O5577)&gt;0,COUNTIF(Calculs!$S$2:$S$12,$E5577)&gt;0,COUNTIF(Calculs!$U$2:$U$12,$H5577)&gt;0),1,0)</f>
        <v>1</v>
      </c>
      <c r="U5577">
        <f t="shared" si="701"/>
        <v>7722</v>
      </c>
      <c r="V5577">
        <f t="shared" si="702"/>
        <v>143</v>
      </c>
      <c r="W5577">
        <f t="shared" si="703"/>
        <v>3938.2200000000003</v>
      </c>
    </row>
    <row r="5578" spans="1:23" ht="15.75" customHeight="1" x14ac:dyDescent="0.3">
      <c r="A5578" s="2" t="s">
        <v>25</v>
      </c>
      <c r="B5578" s="2">
        <v>1185732</v>
      </c>
      <c r="C5578" s="3">
        <v>44392</v>
      </c>
      <c r="D5578" s="12" t="str" cm="1">
        <f t="array" ref="D5578">_xlfn.SWITCH(WEEKDAY(C5578,2), 1, "Lundi", 2, "Mardi", 3, "Mercredi", 4, "Jeudi", 5, "Vendredi", 6, "Samedi", 7, "Dimanche", "Erreur")</f>
        <v>Jeudi</v>
      </c>
      <c r="E5578" s="2" t="s">
        <v>35</v>
      </c>
      <c r="F5578" s="2" t="s">
        <v>73</v>
      </c>
      <c r="G5578" s="2" t="s">
        <v>74</v>
      </c>
      <c r="H5578" s="4" t="s">
        <v>22</v>
      </c>
      <c r="I5578" s="5">
        <v>62</v>
      </c>
      <c r="J5578" s="6">
        <v>210</v>
      </c>
      <c r="K5578" s="7">
        <v>13020</v>
      </c>
      <c r="L5578" s="7">
        <v>8983.8000000000011</v>
      </c>
      <c r="M5578" s="8">
        <v>0.69000000000000006</v>
      </c>
      <c r="N5578" s="2" t="s">
        <v>82</v>
      </c>
      <c r="O5578">
        <f t="shared" si="696"/>
        <v>2021</v>
      </c>
      <c r="P5578">
        <f t="shared" si="697"/>
        <v>7</v>
      </c>
      <c r="Q5578" t="str">
        <f t="shared" si="698"/>
        <v>juil</v>
      </c>
      <c r="R5578" t="str">
        <f t="shared" si="699"/>
        <v>Michigan</v>
      </c>
      <c r="S5578" t="str">
        <f t="shared" si="700"/>
        <v>2021-07</v>
      </c>
      <c r="T5578">
        <f>IF(AND(COUNTIF(Calculs!$Q$2:$Q$12,$O5578)&gt;0,COUNTIF(Calculs!$S$2:$S$12,$E5578)&gt;0,COUNTIF(Calculs!$U$2:$U$12,$H5578)&gt;0),1,0)</f>
        <v>1</v>
      </c>
      <c r="U5578">
        <f t="shared" si="701"/>
        <v>13020</v>
      </c>
      <c r="V5578">
        <f t="shared" si="702"/>
        <v>210</v>
      </c>
      <c r="W5578">
        <f t="shared" si="703"/>
        <v>8983.8000000000011</v>
      </c>
    </row>
    <row r="5579" spans="1:23" ht="15.75" customHeight="1" x14ac:dyDescent="0.3">
      <c r="A5579" s="2" t="s">
        <v>25</v>
      </c>
      <c r="B5579" s="2">
        <v>1185732</v>
      </c>
      <c r="C5579" s="3">
        <v>44424</v>
      </c>
      <c r="D5579" s="12" t="str" cm="1">
        <f t="array" ref="D5579">_xlfn.SWITCH(WEEKDAY(C5579,2), 1, "Lundi", 2, "Mardi", 3, "Mercredi", 4, "Jeudi", 5, "Vendredi", 6, "Samedi", 7, "Dimanche", "Erreur")</f>
        <v>Lundi</v>
      </c>
      <c r="E5579" s="2" t="s">
        <v>35</v>
      </c>
      <c r="F5579" s="2" t="s">
        <v>73</v>
      </c>
      <c r="G5579" s="2" t="s">
        <v>74</v>
      </c>
      <c r="H5579" s="4" t="s">
        <v>16</v>
      </c>
      <c r="I5579" s="5">
        <v>55</v>
      </c>
      <c r="J5579" s="6">
        <v>263</v>
      </c>
      <c r="K5579" s="7">
        <v>14465</v>
      </c>
      <c r="L5579" s="7">
        <v>9257.6</v>
      </c>
      <c r="M5579" s="8">
        <v>0.64</v>
      </c>
      <c r="N5579" s="2" t="s">
        <v>82</v>
      </c>
      <c r="O5579">
        <f t="shared" si="696"/>
        <v>2021</v>
      </c>
      <c r="P5579">
        <f t="shared" si="697"/>
        <v>8</v>
      </c>
      <c r="Q5579" t="str">
        <f t="shared" si="698"/>
        <v>août</v>
      </c>
      <c r="R5579" t="str">
        <f t="shared" si="699"/>
        <v>Michigan</v>
      </c>
      <c r="S5579" t="str">
        <f t="shared" si="700"/>
        <v>2021-08</v>
      </c>
      <c r="T5579">
        <f>IF(AND(COUNTIF(Calculs!$Q$2:$Q$12,$O5579)&gt;0,COUNTIF(Calculs!$S$2:$S$12,$E5579)&gt;0,COUNTIF(Calculs!$U$2:$U$12,$H5579)&gt;0),1,0)</f>
        <v>1</v>
      </c>
      <c r="U5579">
        <f t="shared" si="701"/>
        <v>14465</v>
      </c>
      <c r="V5579">
        <f t="shared" si="702"/>
        <v>263</v>
      </c>
      <c r="W5579">
        <f t="shared" si="703"/>
        <v>9257.6</v>
      </c>
    </row>
    <row r="5580" spans="1:23" ht="15.75" customHeight="1" x14ac:dyDescent="0.3">
      <c r="A5580" s="2" t="s">
        <v>25</v>
      </c>
      <c r="B5580" s="2">
        <v>1185732</v>
      </c>
      <c r="C5580" s="3">
        <v>44424</v>
      </c>
      <c r="D5580" s="12" t="str" cm="1">
        <f t="array" ref="D5580">_xlfn.SWITCH(WEEKDAY(C5580,2), 1, "Lundi", 2, "Mardi", 3, "Mercredi", 4, "Jeudi", 5, "Vendredi", 6, "Samedi", 7, "Dimanche", "Erreur")</f>
        <v>Lundi</v>
      </c>
      <c r="E5580" s="2" t="s">
        <v>35</v>
      </c>
      <c r="F5580" s="2" t="s">
        <v>73</v>
      </c>
      <c r="G5580" s="2" t="s">
        <v>74</v>
      </c>
      <c r="H5580" s="4" t="s">
        <v>18</v>
      </c>
      <c r="I5580" s="5">
        <v>50</v>
      </c>
      <c r="J5580" s="6">
        <v>195</v>
      </c>
      <c r="K5580" s="7">
        <v>9750</v>
      </c>
      <c r="L5580" s="7">
        <v>4875</v>
      </c>
      <c r="M5580" s="8">
        <v>0.5</v>
      </c>
      <c r="N5580" s="2" t="s">
        <v>82</v>
      </c>
      <c r="O5580">
        <f t="shared" si="696"/>
        <v>2021</v>
      </c>
      <c r="P5580">
        <f t="shared" si="697"/>
        <v>8</v>
      </c>
      <c r="Q5580" t="str">
        <f t="shared" si="698"/>
        <v>août</v>
      </c>
      <c r="R5580" t="str">
        <f t="shared" si="699"/>
        <v>Michigan</v>
      </c>
      <c r="S5580" t="str">
        <f t="shared" si="700"/>
        <v>2021-08</v>
      </c>
      <c r="T5580">
        <f>IF(AND(COUNTIF(Calculs!$Q$2:$Q$12,$O5580)&gt;0,COUNTIF(Calculs!$S$2:$S$12,$E5580)&gt;0,COUNTIF(Calculs!$U$2:$U$12,$H5580)&gt;0),1,0)</f>
        <v>1</v>
      </c>
      <c r="U5580">
        <f t="shared" si="701"/>
        <v>9750</v>
      </c>
      <c r="V5580">
        <f t="shared" si="702"/>
        <v>195</v>
      </c>
      <c r="W5580">
        <f t="shared" si="703"/>
        <v>4875</v>
      </c>
    </row>
    <row r="5581" spans="1:23" ht="15.75" customHeight="1" x14ac:dyDescent="0.3">
      <c r="A5581" s="2" t="s">
        <v>25</v>
      </c>
      <c r="B5581" s="2">
        <v>1185732</v>
      </c>
      <c r="C5581" s="3">
        <v>44424</v>
      </c>
      <c r="D5581" s="12" t="str" cm="1">
        <f t="array" ref="D5581">_xlfn.SWITCH(WEEKDAY(C5581,2), 1, "Lundi", 2, "Mardi", 3, "Mercredi", 4, "Jeudi", 5, "Vendredi", 6, "Samedi", 7, "Dimanche", "Erreur")</f>
        <v>Lundi</v>
      </c>
      <c r="E5581" s="2" t="s">
        <v>35</v>
      </c>
      <c r="F5581" s="2" t="s">
        <v>73</v>
      </c>
      <c r="G5581" s="2" t="s">
        <v>74</v>
      </c>
      <c r="H5581" s="4" t="s">
        <v>19</v>
      </c>
      <c r="I5581" s="5">
        <v>42</v>
      </c>
      <c r="J5581" s="6">
        <v>144</v>
      </c>
      <c r="K5581" s="7">
        <v>6048</v>
      </c>
      <c r="L5581" s="7">
        <v>2540.16</v>
      </c>
      <c r="M5581" s="8">
        <v>0.42</v>
      </c>
      <c r="N5581" s="2" t="s">
        <v>82</v>
      </c>
      <c r="O5581">
        <f t="shared" si="696"/>
        <v>2021</v>
      </c>
      <c r="P5581">
        <f t="shared" si="697"/>
        <v>8</v>
      </c>
      <c r="Q5581" t="str">
        <f t="shared" si="698"/>
        <v>août</v>
      </c>
      <c r="R5581" t="str">
        <f t="shared" si="699"/>
        <v>Michigan</v>
      </c>
      <c r="S5581" t="str">
        <f t="shared" si="700"/>
        <v>2021-08</v>
      </c>
      <c r="T5581">
        <f>IF(AND(COUNTIF(Calculs!$Q$2:$Q$12,$O5581)&gt;0,COUNTIF(Calculs!$S$2:$S$12,$E5581)&gt;0,COUNTIF(Calculs!$U$2:$U$12,$H5581)&gt;0),1,0)</f>
        <v>1</v>
      </c>
      <c r="U5581">
        <f t="shared" si="701"/>
        <v>6048</v>
      </c>
      <c r="V5581">
        <f t="shared" si="702"/>
        <v>144</v>
      </c>
      <c r="W5581">
        <f t="shared" si="703"/>
        <v>2540.16</v>
      </c>
    </row>
    <row r="5582" spans="1:23" ht="15.75" customHeight="1" x14ac:dyDescent="0.3">
      <c r="A5582" s="2" t="s">
        <v>25</v>
      </c>
      <c r="B5582" s="2">
        <v>1185732</v>
      </c>
      <c r="C5582" s="3">
        <v>44424</v>
      </c>
      <c r="D5582" s="12" t="str" cm="1">
        <f t="array" ref="D5582">_xlfn.SWITCH(WEEKDAY(C5582,2), 1, "Lundi", 2, "Mardi", 3, "Mercredi", 4, "Jeudi", 5, "Vendredi", 6, "Samedi", 7, "Dimanche", "Erreur")</f>
        <v>Lundi</v>
      </c>
      <c r="E5582" s="2" t="s">
        <v>35</v>
      </c>
      <c r="F5582" s="2" t="s">
        <v>73</v>
      </c>
      <c r="G5582" s="2" t="s">
        <v>74</v>
      </c>
      <c r="H5582" s="4" t="s">
        <v>20</v>
      </c>
      <c r="I5582" s="5">
        <v>34</v>
      </c>
      <c r="J5582" s="6">
        <v>142</v>
      </c>
      <c r="K5582" s="7">
        <v>4828</v>
      </c>
      <c r="L5582" s="7">
        <v>2172.6</v>
      </c>
      <c r="M5582" s="8">
        <v>0.44999999999999996</v>
      </c>
      <c r="N5582" s="2" t="s">
        <v>82</v>
      </c>
      <c r="O5582">
        <f t="shared" si="696"/>
        <v>2021</v>
      </c>
      <c r="P5582">
        <f t="shared" si="697"/>
        <v>8</v>
      </c>
      <c r="Q5582" t="str">
        <f t="shared" si="698"/>
        <v>août</v>
      </c>
      <c r="R5582" t="str">
        <f t="shared" si="699"/>
        <v>Michigan</v>
      </c>
      <c r="S5582" t="str">
        <f t="shared" si="700"/>
        <v>2021-08</v>
      </c>
      <c r="T5582">
        <f>IF(AND(COUNTIF(Calculs!$Q$2:$Q$12,$O5582)&gt;0,COUNTIF(Calculs!$S$2:$S$12,$E5582)&gt;0,COUNTIF(Calculs!$U$2:$U$12,$H5582)&gt;0),1,0)</f>
        <v>1</v>
      </c>
      <c r="U5582">
        <f t="shared" si="701"/>
        <v>4828</v>
      </c>
      <c r="V5582">
        <f t="shared" si="702"/>
        <v>142</v>
      </c>
      <c r="W5582">
        <f t="shared" si="703"/>
        <v>2172.6</v>
      </c>
    </row>
    <row r="5583" spans="1:23" ht="15.75" customHeight="1" x14ac:dyDescent="0.3">
      <c r="A5583" s="2" t="s">
        <v>25</v>
      </c>
      <c r="B5583" s="2">
        <v>1185732</v>
      </c>
      <c r="C5583" s="3">
        <v>44424</v>
      </c>
      <c r="D5583" s="12" t="str" cm="1">
        <f t="array" ref="D5583">_xlfn.SWITCH(WEEKDAY(C5583,2), 1, "Lundi", 2, "Mardi", 3, "Mercredi", 4, "Jeudi", 5, "Vendredi", 6, "Samedi", 7, "Dimanche", "Erreur")</f>
        <v>Lundi</v>
      </c>
      <c r="E5583" s="2" t="s">
        <v>35</v>
      </c>
      <c r="F5583" s="2" t="s">
        <v>73</v>
      </c>
      <c r="G5583" s="2" t="s">
        <v>74</v>
      </c>
      <c r="H5583" s="4" t="s">
        <v>21</v>
      </c>
      <c r="I5583" s="5">
        <v>42</v>
      </c>
      <c r="J5583" s="6">
        <v>135</v>
      </c>
      <c r="K5583" s="7">
        <v>5670</v>
      </c>
      <c r="L5583" s="7">
        <v>3005.1000000000004</v>
      </c>
      <c r="M5583" s="8">
        <v>0.53</v>
      </c>
      <c r="N5583" s="2" t="s">
        <v>82</v>
      </c>
      <c r="O5583">
        <f t="shared" si="696"/>
        <v>2021</v>
      </c>
      <c r="P5583">
        <f t="shared" si="697"/>
        <v>8</v>
      </c>
      <c r="Q5583" t="str">
        <f t="shared" si="698"/>
        <v>août</v>
      </c>
      <c r="R5583" t="str">
        <f t="shared" si="699"/>
        <v>Michigan</v>
      </c>
      <c r="S5583" t="str">
        <f t="shared" si="700"/>
        <v>2021-08</v>
      </c>
      <c r="T5583">
        <f>IF(AND(COUNTIF(Calculs!$Q$2:$Q$12,$O5583)&gt;0,COUNTIF(Calculs!$S$2:$S$12,$E5583)&gt;0,COUNTIF(Calculs!$U$2:$U$12,$H5583)&gt;0),1,0)</f>
        <v>1</v>
      </c>
      <c r="U5583">
        <f t="shared" si="701"/>
        <v>5670</v>
      </c>
      <c r="V5583">
        <f t="shared" si="702"/>
        <v>135</v>
      </c>
      <c r="W5583">
        <f t="shared" si="703"/>
        <v>3005.1000000000004</v>
      </c>
    </row>
    <row r="5584" spans="1:23" ht="15.75" customHeight="1" x14ac:dyDescent="0.3">
      <c r="A5584" s="2" t="s">
        <v>25</v>
      </c>
      <c r="B5584" s="2">
        <v>1185732</v>
      </c>
      <c r="C5584" s="3">
        <v>44424</v>
      </c>
      <c r="D5584" s="12" t="str" cm="1">
        <f t="array" ref="D5584">_xlfn.SWITCH(WEEKDAY(C5584,2), 1, "Lundi", 2, "Mardi", 3, "Mercredi", 4, "Jeudi", 5, "Vendredi", 6, "Samedi", 7, "Dimanche", "Erreur")</f>
        <v>Lundi</v>
      </c>
      <c r="E5584" s="2" t="s">
        <v>35</v>
      </c>
      <c r="F5584" s="2" t="s">
        <v>73</v>
      </c>
      <c r="G5584" s="2" t="s">
        <v>74</v>
      </c>
      <c r="H5584" s="4" t="s">
        <v>22</v>
      </c>
      <c r="I5584" s="5">
        <v>45</v>
      </c>
      <c r="J5584" s="6">
        <v>176</v>
      </c>
      <c r="K5584" s="7">
        <v>7920</v>
      </c>
      <c r="L5584" s="7">
        <v>5385.6</v>
      </c>
      <c r="M5584" s="8">
        <v>0.68</v>
      </c>
      <c r="N5584" s="2" t="s">
        <v>82</v>
      </c>
      <c r="O5584">
        <f t="shared" si="696"/>
        <v>2021</v>
      </c>
      <c r="P5584">
        <f t="shared" si="697"/>
        <v>8</v>
      </c>
      <c r="Q5584" t="str">
        <f t="shared" si="698"/>
        <v>août</v>
      </c>
      <c r="R5584" t="str">
        <f t="shared" si="699"/>
        <v>Michigan</v>
      </c>
      <c r="S5584" t="str">
        <f t="shared" si="700"/>
        <v>2021-08</v>
      </c>
      <c r="T5584">
        <f>IF(AND(COUNTIF(Calculs!$Q$2:$Q$12,$O5584)&gt;0,COUNTIF(Calculs!$S$2:$S$12,$E5584)&gt;0,COUNTIF(Calculs!$U$2:$U$12,$H5584)&gt;0),1,0)</f>
        <v>1</v>
      </c>
      <c r="U5584">
        <f t="shared" si="701"/>
        <v>7920</v>
      </c>
      <c r="V5584">
        <f t="shared" si="702"/>
        <v>176</v>
      </c>
      <c r="W5584">
        <f t="shared" si="703"/>
        <v>5385.6</v>
      </c>
    </row>
    <row r="5585" spans="1:23" ht="15.75" customHeight="1" x14ac:dyDescent="0.3">
      <c r="A5585" s="2" t="s">
        <v>25</v>
      </c>
      <c r="B5585" s="2">
        <v>1185732</v>
      </c>
      <c r="C5585" s="3">
        <v>44454</v>
      </c>
      <c r="D5585" s="12" t="str" cm="1">
        <f t="array" ref="D5585">_xlfn.SWITCH(WEEKDAY(C5585,2), 1, "Lundi", 2, "Mardi", 3, "Mercredi", 4, "Jeudi", 5, "Vendredi", 6, "Samedi", 7, "Dimanche", "Erreur")</f>
        <v>Mercredi</v>
      </c>
      <c r="E5585" s="2" t="s">
        <v>35</v>
      </c>
      <c r="F5585" s="2" t="s">
        <v>73</v>
      </c>
      <c r="G5585" s="2" t="s">
        <v>74</v>
      </c>
      <c r="H5585" s="4" t="s">
        <v>16</v>
      </c>
      <c r="I5585" s="5">
        <v>42</v>
      </c>
      <c r="J5585" s="6">
        <v>232</v>
      </c>
      <c r="K5585" s="7">
        <v>9744</v>
      </c>
      <c r="L5585" s="7">
        <v>6138.72</v>
      </c>
      <c r="M5585" s="8">
        <v>0.63</v>
      </c>
      <c r="N5585" s="2" t="s">
        <v>82</v>
      </c>
      <c r="O5585">
        <f t="shared" si="696"/>
        <v>2021</v>
      </c>
      <c r="P5585">
        <f t="shared" si="697"/>
        <v>9</v>
      </c>
      <c r="Q5585" t="str">
        <f t="shared" si="698"/>
        <v>sept</v>
      </c>
      <c r="R5585" t="str">
        <f t="shared" si="699"/>
        <v>Michigan</v>
      </c>
      <c r="S5585" t="str">
        <f t="shared" si="700"/>
        <v>2021-09</v>
      </c>
      <c r="T5585">
        <f>IF(AND(COUNTIF(Calculs!$Q$2:$Q$12,$O5585)&gt;0,COUNTIF(Calculs!$S$2:$S$12,$E5585)&gt;0,COUNTIF(Calculs!$U$2:$U$12,$H5585)&gt;0),1,0)</f>
        <v>1</v>
      </c>
      <c r="U5585">
        <f t="shared" si="701"/>
        <v>9744</v>
      </c>
      <c r="V5585">
        <f t="shared" si="702"/>
        <v>232</v>
      </c>
      <c r="W5585">
        <f t="shared" si="703"/>
        <v>6138.72</v>
      </c>
    </row>
    <row r="5586" spans="1:23" ht="15.75" customHeight="1" x14ac:dyDescent="0.3">
      <c r="A5586" s="2" t="s">
        <v>25</v>
      </c>
      <c r="B5586" s="2">
        <v>1185732</v>
      </c>
      <c r="C5586" s="3">
        <v>44454</v>
      </c>
      <c r="D5586" s="12" t="str" cm="1">
        <f t="array" ref="D5586">_xlfn.SWITCH(WEEKDAY(C5586,2), 1, "Lundi", 2, "Mardi", 3, "Mercredi", 4, "Jeudi", 5, "Vendredi", 6, "Samedi", 7, "Dimanche", "Erreur")</f>
        <v>Mercredi</v>
      </c>
      <c r="E5586" s="2" t="s">
        <v>35</v>
      </c>
      <c r="F5586" s="2" t="s">
        <v>73</v>
      </c>
      <c r="G5586" s="2" t="s">
        <v>74</v>
      </c>
      <c r="H5586" s="4" t="s">
        <v>18</v>
      </c>
      <c r="I5586" s="5">
        <v>37</v>
      </c>
      <c r="J5586" s="6">
        <v>174</v>
      </c>
      <c r="K5586" s="7">
        <v>6438</v>
      </c>
      <c r="L5586" s="7">
        <v>3283.38</v>
      </c>
      <c r="M5586" s="8">
        <v>0.51</v>
      </c>
      <c r="N5586" s="2" t="s">
        <v>82</v>
      </c>
      <c r="O5586">
        <f t="shared" si="696"/>
        <v>2021</v>
      </c>
      <c r="P5586">
        <f t="shared" si="697"/>
        <v>9</v>
      </c>
      <c r="Q5586" t="str">
        <f t="shared" si="698"/>
        <v>sept</v>
      </c>
      <c r="R5586" t="str">
        <f t="shared" si="699"/>
        <v>Michigan</v>
      </c>
      <c r="S5586" t="str">
        <f t="shared" si="700"/>
        <v>2021-09</v>
      </c>
      <c r="T5586">
        <f>IF(AND(COUNTIF(Calculs!$Q$2:$Q$12,$O5586)&gt;0,COUNTIF(Calculs!$S$2:$S$12,$E5586)&gt;0,COUNTIF(Calculs!$U$2:$U$12,$H5586)&gt;0),1,0)</f>
        <v>1</v>
      </c>
      <c r="U5586">
        <f t="shared" si="701"/>
        <v>6438</v>
      </c>
      <c r="V5586">
        <f t="shared" si="702"/>
        <v>174</v>
      </c>
      <c r="W5586">
        <f t="shared" si="703"/>
        <v>3283.38</v>
      </c>
    </row>
    <row r="5587" spans="1:23" ht="15.75" customHeight="1" x14ac:dyDescent="0.3">
      <c r="A5587" s="2" t="s">
        <v>25</v>
      </c>
      <c r="B5587" s="2">
        <v>1185732</v>
      </c>
      <c r="C5587" s="3">
        <v>44454</v>
      </c>
      <c r="D5587" s="12" t="str" cm="1">
        <f t="array" ref="D5587">_xlfn.SWITCH(WEEKDAY(C5587,2), 1, "Lundi", 2, "Mardi", 3, "Mercredi", 4, "Jeudi", 5, "Vendredi", 6, "Samedi", 7, "Dimanche", "Erreur")</f>
        <v>Mercredi</v>
      </c>
      <c r="E5587" s="2" t="s">
        <v>35</v>
      </c>
      <c r="F5587" s="2" t="s">
        <v>73</v>
      </c>
      <c r="G5587" s="2" t="s">
        <v>74</v>
      </c>
      <c r="H5587" s="4" t="s">
        <v>19</v>
      </c>
      <c r="I5587" s="5">
        <v>34</v>
      </c>
      <c r="J5587" s="6">
        <v>145</v>
      </c>
      <c r="K5587" s="7">
        <v>4930</v>
      </c>
      <c r="L5587" s="7">
        <v>2070.6</v>
      </c>
      <c r="M5587" s="8">
        <v>0.42</v>
      </c>
      <c r="N5587" s="2" t="s">
        <v>82</v>
      </c>
      <c r="O5587">
        <f t="shared" si="696"/>
        <v>2021</v>
      </c>
      <c r="P5587">
        <f t="shared" si="697"/>
        <v>9</v>
      </c>
      <c r="Q5587" t="str">
        <f t="shared" si="698"/>
        <v>sept</v>
      </c>
      <c r="R5587" t="str">
        <f t="shared" si="699"/>
        <v>Michigan</v>
      </c>
      <c r="S5587" t="str">
        <f t="shared" si="700"/>
        <v>2021-09</v>
      </c>
      <c r="T5587">
        <f>IF(AND(COUNTIF(Calculs!$Q$2:$Q$12,$O5587)&gt;0,COUNTIF(Calculs!$S$2:$S$12,$E5587)&gt;0,COUNTIF(Calculs!$U$2:$U$12,$H5587)&gt;0),1,0)</f>
        <v>1</v>
      </c>
      <c r="U5587">
        <f t="shared" si="701"/>
        <v>4930</v>
      </c>
      <c r="V5587">
        <f t="shared" si="702"/>
        <v>145</v>
      </c>
      <c r="W5587">
        <f t="shared" si="703"/>
        <v>2070.6</v>
      </c>
    </row>
    <row r="5588" spans="1:23" ht="15.75" customHeight="1" x14ac:dyDescent="0.3">
      <c r="A5588" s="2" t="s">
        <v>25</v>
      </c>
      <c r="B5588" s="2">
        <v>1185732</v>
      </c>
      <c r="C5588" s="3">
        <v>44454</v>
      </c>
      <c r="D5588" s="12" t="str" cm="1">
        <f t="array" ref="D5588">_xlfn.SWITCH(WEEKDAY(C5588,2), 1, "Lundi", 2, "Mardi", 3, "Mercredi", 4, "Jeudi", 5, "Vendredi", 6, "Samedi", 7, "Dimanche", "Erreur")</f>
        <v>Mercredi</v>
      </c>
      <c r="E5588" s="2" t="s">
        <v>35</v>
      </c>
      <c r="F5588" s="2" t="s">
        <v>73</v>
      </c>
      <c r="G5588" s="2" t="s">
        <v>74</v>
      </c>
      <c r="H5588" s="4" t="s">
        <v>20</v>
      </c>
      <c r="I5588" s="5">
        <v>34</v>
      </c>
      <c r="J5588" s="6">
        <v>119</v>
      </c>
      <c r="K5588" s="7">
        <v>4046</v>
      </c>
      <c r="L5588" s="7">
        <v>1820.6999999999998</v>
      </c>
      <c r="M5588" s="8">
        <v>0.44999999999999996</v>
      </c>
      <c r="N5588" s="2" t="s">
        <v>82</v>
      </c>
      <c r="O5588">
        <f t="shared" si="696"/>
        <v>2021</v>
      </c>
      <c r="P5588">
        <f t="shared" si="697"/>
        <v>9</v>
      </c>
      <c r="Q5588" t="str">
        <f t="shared" si="698"/>
        <v>sept</v>
      </c>
      <c r="R5588" t="str">
        <f t="shared" si="699"/>
        <v>Michigan</v>
      </c>
      <c r="S5588" t="str">
        <f t="shared" si="700"/>
        <v>2021-09</v>
      </c>
      <c r="T5588">
        <f>IF(AND(COUNTIF(Calculs!$Q$2:$Q$12,$O5588)&gt;0,COUNTIF(Calculs!$S$2:$S$12,$E5588)&gt;0,COUNTIF(Calculs!$U$2:$U$12,$H5588)&gt;0),1,0)</f>
        <v>1</v>
      </c>
      <c r="U5588">
        <f t="shared" si="701"/>
        <v>4046</v>
      </c>
      <c r="V5588">
        <f t="shared" si="702"/>
        <v>119</v>
      </c>
      <c r="W5588">
        <f t="shared" si="703"/>
        <v>1820.6999999999998</v>
      </c>
    </row>
    <row r="5589" spans="1:23" ht="15.75" customHeight="1" x14ac:dyDescent="0.3">
      <c r="A5589" s="2" t="s">
        <v>25</v>
      </c>
      <c r="B5589" s="2">
        <v>1185732</v>
      </c>
      <c r="C5589" s="3">
        <v>44454</v>
      </c>
      <c r="D5589" s="12" t="str" cm="1">
        <f t="array" ref="D5589">_xlfn.SWITCH(WEEKDAY(C5589,2), 1, "Lundi", 2, "Mardi", 3, "Mercredi", 4, "Jeudi", 5, "Vendredi", 6, "Samedi", 7, "Dimanche", "Erreur")</f>
        <v>Mercredi</v>
      </c>
      <c r="E5589" s="2" t="s">
        <v>35</v>
      </c>
      <c r="F5589" s="2" t="s">
        <v>73</v>
      </c>
      <c r="G5589" s="2" t="s">
        <v>74</v>
      </c>
      <c r="H5589" s="4" t="s">
        <v>21</v>
      </c>
      <c r="I5589" s="5">
        <v>41</v>
      </c>
      <c r="J5589" s="6">
        <v>128</v>
      </c>
      <c r="K5589" s="7">
        <v>5248</v>
      </c>
      <c r="L5589" s="7">
        <v>2624</v>
      </c>
      <c r="M5589" s="8">
        <v>0.5</v>
      </c>
      <c r="N5589" s="2" t="s">
        <v>82</v>
      </c>
      <c r="O5589">
        <f t="shared" si="696"/>
        <v>2021</v>
      </c>
      <c r="P5589">
        <f t="shared" si="697"/>
        <v>9</v>
      </c>
      <c r="Q5589" t="str">
        <f t="shared" si="698"/>
        <v>sept</v>
      </c>
      <c r="R5589" t="str">
        <f t="shared" si="699"/>
        <v>Michigan</v>
      </c>
      <c r="S5589" t="str">
        <f t="shared" si="700"/>
        <v>2021-09</v>
      </c>
      <c r="T5589">
        <f>IF(AND(COUNTIF(Calculs!$Q$2:$Q$12,$O5589)&gt;0,COUNTIF(Calculs!$S$2:$S$12,$E5589)&gt;0,COUNTIF(Calculs!$U$2:$U$12,$H5589)&gt;0),1,0)</f>
        <v>1</v>
      </c>
      <c r="U5589">
        <f t="shared" si="701"/>
        <v>5248</v>
      </c>
      <c r="V5589">
        <f t="shared" si="702"/>
        <v>128</v>
      </c>
      <c r="W5589">
        <f t="shared" si="703"/>
        <v>2624</v>
      </c>
    </row>
    <row r="5590" spans="1:23" ht="15.75" customHeight="1" x14ac:dyDescent="0.3">
      <c r="A5590" s="2" t="s">
        <v>25</v>
      </c>
      <c r="B5590" s="2">
        <v>1185732</v>
      </c>
      <c r="C5590" s="3">
        <v>44454</v>
      </c>
      <c r="D5590" s="12" t="str" cm="1">
        <f t="array" ref="D5590">_xlfn.SWITCH(WEEKDAY(C5590,2), 1, "Lundi", 2, "Mardi", 3, "Mercredi", 4, "Jeudi", 5, "Vendredi", 6, "Samedi", 7, "Dimanche", "Erreur")</f>
        <v>Mercredi</v>
      </c>
      <c r="E5590" s="2" t="s">
        <v>35</v>
      </c>
      <c r="F5590" s="2" t="s">
        <v>73</v>
      </c>
      <c r="G5590" s="2" t="s">
        <v>74</v>
      </c>
      <c r="H5590" s="4" t="s">
        <v>22</v>
      </c>
      <c r="I5590" s="5">
        <v>48</v>
      </c>
      <c r="J5590" s="6">
        <v>173</v>
      </c>
      <c r="K5590" s="7">
        <v>8304</v>
      </c>
      <c r="L5590" s="7">
        <v>5397.6</v>
      </c>
      <c r="M5590" s="8">
        <v>0.65</v>
      </c>
      <c r="N5590" s="2" t="s">
        <v>82</v>
      </c>
      <c r="O5590">
        <f t="shared" si="696"/>
        <v>2021</v>
      </c>
      <c r="P5590">
        <f t="shared" si="697"/>
        <v>9</v>
      </c>
      <c r="Q5590" t="str">
        <f t="shared" si="698"/>
        <v>sept</v>
      </c>
      <c r="R5590" t="str">
        <f t="shared" si="699"/>
        <v>Michigan</v>
      </c>
      <c r="S5590" t="str">
        <f t="shared" si="700"/>
        <v>2021-09</v>
      </c>
      <c r="T5590">
        <f>IF(AND(COUNTIF(Calculs!$Q$2:$Q$12,$O5590)&gt;0,COUNTIF(Calculs!$S$2:$S$12,$E5590)&gt;0,COUNTIF(Calculs!$U$2:$U$12,$H5590)&gt;0),1,0)</f>
        <v>1</v>
      </c>
      <c r="U5590">
        <f t="shared" si="701"/>
        <v>8304</v>
      </c>
      <c r="V5590">
        <f t="shared" si="702"/>
        <v>173</v>
      </c>
      <c r="W5590">
        <f t="shared" si="703"/>
        <v>5397.6</v>
      </c>
    </row>
    <row r="5591" spans="1:23" ht="15.75" customHeight="1" x14ac:dyDescent="0.3">
      <c r="A5591" s="2" t="s">
        <v>25</v>
      </c>
      <c r="B5591" s="2">
        <v>1185732</v>
      </c>
      <c r="C5591" s="3">
        <v>44486</v>
      </c>
      <c r="D5591" s="12" t="str" cm="1">
        <f t="array" ref="D5591">_xlfn.SWITCH(WEEKDAY(C5591,2), 1, "Lundi", 2, "Mardi", 3, "Mercredi", 4, "Jeudi", 5, "Vendredi", 6, "Samedi", 7, "Dimanche", "Erreur")</f>
        <v>Dimanche</v>
      </c>
      <c r="E5591" s="2" t="s">
        <v>35</v>
      </c>
      <c r="F5591" s="2" t="s">
        <v>73</v>
      </c>
      <c r="G5591" s="2" t="s">
        <v>74</v>
      </c>
      <c r="H5591" s="4" t="s">
        <v>16</v>
      </c>
      <c r="I5591" s="5">
        <v>49</v>
      </c>
      <c r="J5591" s="6">
        <v>225</v>
      </c>
      <c r="K5591" s="7">
        <v>11025</v>
      </c>
      <c r="L5591" s="7">
        <v>6725.25</v>
      </c>
      <c r="M5591" s="8">
        <v>0.61</v>
      </c>
      <c r="N5591" s="2" t="s">
        <v>82</v>
      </c>
      <c r="O5591">
        <f t="shared" si="696"/>
        <v>2021</v>
      </c>
      <c r="P5591">
        <f t="shared" si="697"/>
        <v>10</v>
      </c>
      <c r="Q5591" t="str">
        <f t="shared" si="698"/>
        <v>oct</v>
      </c>
      <c r="R5591" t="str">
        <f t="shared" si="699"/>
        <v>Michigan</v>
      </c>
      <c r="S5591" t="str">
        <f t="shared" si="700"/>
        <v>2021-10</v>
      </c>
      <c r="T5591">
        <f>IF(AND(COUNTIF(Calculs!$Q$2:$Q$12,$O5591)&gt;0,COUNTIF(Calculs!$S$2:$S$12,$E5591)&gt;0,COUNTIF(Calculs!$U$2:$U$12,$H5591)&gt;0),1,0)</f>
        <v>1</v>
      </c>
      <c r="U5591">
        <f t="shared" si="701"/>
        <v>11025</v>
      </c>
      <c r="V5591">
        <f t="shared" si="702"/>
        <v>225</v>
      </c>
      <c r="W5591">
        <f t="shared" si="703"/>
        <v>6725.25</v>
      </c>
    </row>
    <row r="5592" spans="1:23" ht="15.75" customHeight="1" x14ac:dyDescent="0.3">
      <c r="A5592" s="2" t="s">
        <v>25</v>
      </c>
      <c r="B5592" s="2">
        <v>1185732</v>
      </c>
      <c r="C5592" s="3">
        <v>44486</v>
      </c>
      <c r="D5592" s="12" t="str" cm="1">
        <f t="array" ref="D5592">_xlfn.SWITCH(WEEKDAY(C5592,2), 1, "Lundi", 2, "Mardi", 3, "Mercredi", 4, "Jeudi", 5, "Vendredi", 6, "Samedi", 7, "Dimanche", "Erreur")</f>
        <v>Dimanche</v>
      </c>
      <c r="E5592" s="2" t="s">
        <v>35</v>
      </c>
      <c r="F5592" s="2" t="s">
        <v>73</v>
      </c>
      <c r="G5592" s="2" t="s">
        <v>74</v>
      </c>
      <c r="H5592" s="4" t="s">
        <v>18</v>
      </c>
      <c r="I5592" s="5">
        <v>37</v>
      </c>
      <c r="J5592" s="6">
        <v>167</v>
      </c>
      <c r="K5592" s="7">
        <v>6179</v>
      </c>
      <c r="L5592" s="7">
        <v>3151.29</v>
      </c>
      <c r="M5592" s="8">
        <v>0.51</v>
      </c>
      <c r="N5592" s="2" t="s">
        <v>82</v>
      </c>
      <c r="O5592">
        <f t="shared" si="696"/>
        <v>2021</v>
      </c>
      <c r="P5592">
        <f t="shared" si="697"/>
        <v>10</v>
      </c>
      <c r="Q5592" t="str">
        <f t="shared" si="698"/>
        <v>oct</v>
      </c>
      <c r="R5592" t="str">
        <f t="shared" si="699"/>
        <v>Michigan</v>
      </c>
      <c r="S5592" t="str">
        <f t="shared" si="700"/>
        <v>2021-10</v>
      </c>
      <c r="T5592">
        <f>IF(AND(COUNTIF(Calculs!$Q$2:$Q$12,$O5592)&gt;0,COUNTIF(Calculs!$S$2:$S$12,$E5592)&gt;0,COUNTIF(Calculs!$U$2:$U$12,$H5592)&gt;0),1,0)</f>
        <v>1</v>
      </c>
      <c r="U5592">
        <f t="shared" si="701"/>
        <v>6179</v>
      </c>
      <c r="V5592">
        <f t="shared" si="702"/>
        <v>167</v>
      </c>
      <c r="W5592">
        <f t="shared" si="703"/>
        <v>3151.29</v>
      </c>
    </row>
    <row r="5593" spans="1:23" ht="15.75" customHeight="1" x14ac:dyDescent="0.3">
      <c r="A5593" s="2" t="s">
        <v>25</v>
      </c>
      <c r="B5593" s="2">
        <v>1185732</v>
      </c>
      <c r="C5593" s="3">
        <v>44486</v>
      </c>
      <c r="D5593" s="12" t="str" cm="1">
        <f t="array" ref="D5593">_xlfn.SWITCH(WEEKDAY(C5593,2), 1, "Lundi", 2, "Mardi", 3, "Mercredi", 4, "Jeudi", 5, "Vendredi", 6, "Samedi", 7, "Dimanche", "Erreur")</f>
        <v>Dimanche</v>
      </c>
      <c r="E5593" s="2" t="s">
        <v>35</v>
      </c>
      <c r="F5593" s="2" t="s">
        <v>73</v>
      </c>
      <c r="G5593" s="2" t="s">
        <v>74</v>
      </c>
      <c r="H5593" s="4" t="s">
        <v>19</v>
      </c>
      <c r="I5593" s="5">
        <v>37</v>
      </c>
      <c r="J5593" s="6">
        <v>123</v>
      </c>
      <c r="K5593" s="7">
        <v>4551</v>
      </c>
      <c r="L5593" s="7">
        <v>2047.9499999999998</v>
      </c>
      <c r="M5593" s="8">
        <v>0.44999999999999996</v>
      </c>
      <c r="N5593" s="2" t="s">
        <v>82</v>
      </c>
      <c r="O5593">
        <f t="shared" si="696"/>
        <v>2021</v>
      </c>
      <c r="P5593">
        <f t="shared" si="697"/>
        <v>10</v>
      </c>
      <c r="Q5593" t="str">
        <f t="shared" si="698"/>
        <v>oct</v>
      </c>
      <c r="R5593" t="str">
        <f t="shared" si="699"/>
        <v>Michigan</v>
      </c>
      <c r="S5593" t="str">
        <f t="shared" si="700"/>
        <v>2021-10</v>
      </c>
      <c r="T5593">
        <f>IF(AND(COUNTIF(Calculs!$Q$2:$Q$12,$O5593)&gt;0,COUNTIF(Calculs!$S$2:$S$12,$E5593)&gt;0,COUNTIF(Calculs!$U$2:$U$12,$H5593)&gt;0),1,0)</f>
        <v>1</v>
      </c>
      <c r="U5593">
        <f t="shared" si="701"/>
        <v>4551</v>
      </c>
      <c r="V5593">
        <f t="shared" si="702"/>
        <v>123</v>
      </c>
      <c r="W5593">
        <f t="shared" si="703"/>
        <v>2047.9499999999998</v>
      </c>
    </row>
    <row r="5594" spans="1:23" ht="15.75" customHeight="1" x14ac:dyDescent="0.3">
      <c r="A5594" s="2" t="s">
        <v>25</v>
      </c>
      <c r="B5594" s="2">
        <v>1185732</v>
      </c>
      <c r="C5594" s="3">
        <v>44486</v>
      </c>
      <c r="D5594" s="12" t="str" cm="1">
        <f t="array" ref="D5594">_xlfn.SWITCH(WEEKDAY(C5594,2), 1, "Lundi", 2, "Mardi", 3, "Mercredi", 4, "Jeudi", 5, "Vendredi", 6, "Samedi", 7, "Dimanche", "Erreur")</f>
        <v>Dimanche</v>
      </c>
      <c r="E5594" s="2" t="s">
        <v>35</v>
      </c>
      <c r="F5594" s="2" t="s">
        <v>73</v>
      </c>
      <c r="G5594" s="2" t="s">
        <v>74</v>
      </c>
      <c r="H5594" s="4" t="s">
        <v>20</v>
      </c>
      <c r="I5594" s="5">
        <v>38</v>
      </c>
      <c r="J5594" s="6">
        <v>116</v>
      </c>
      <c r="K5594" s="7">
        <v>4408</v>
      </c>
      <c r="L5594" s="7">
        <v>2204</v>
      </c>
      <c r="M5594" s="8">
        <v>0.5</v>
      </c>
      <c r="N5594" s="2" t="s">
        <v>82</v>
      </c>
      <c r="O5594">
        <f t="shared" si="696"/>
        <v>2021</v>
      </c>
      <c r="P5594">
        <f t="shared" si="697"/>
        <v>10</v>
      </c>
      <c r="Q5594" t="str">
        <f t="shared" si="698"/>
        <v>oct</v>
      </c>
      <c r="R5594" t="str">
        <f t="shared" si="699"/>
        <v>Michigan</v>
      </c>
      <c r="S5594" t="str">
        <f t="shared" si="700"/>
        <v>2021-10</v>
      </c>
      <c r="T5594">
        <f>IF(AND(COUNTIF(Calculs!$Q$2:$Q$12,$O5594)&gt;0,COUNTIF(Calculs!$S$2:$S$12,$E5594)&gt;0,COUNTIF(Calculs!$U$2:$U$12,$H5594)&gt;0),1,0)</f>
        <v>1</v>
      </c>
      <c r="U5594">
        <f t="shared" si="701"/>
        <v>4408</v>
      </c>
      <c r="V5594">
        <f t="shared" si="702"/>
        <v>116</v>
      </c>
      <c r="W5594">
        <f t="shared" si="703"/>
        <v>2204</v>
      </c>
    </row>
    <row r="5595" spans="1:23" ht="15.75" customHeight="1" x14ac:dyDescent="0.3">
      <c r="A5595" s="2" t="s">
        <v>25</v>
      </c>
      <c r="B5595" s="2">
        <v>1185732</v>
      </c>
      <c r="C5595" s="3">
        <v>44486</v>
      </c>
      <c r="D5595" s="12" t="str" cm="1">
        <f t="array" ref="D5595">_xlfn.SWITCH(WEEKDAY(C5595,2), 1, "Lundi", 2, "Mardi", 3, "Mercredi", 4, "Jeudi", 5, "Vendredi", 6, "Samedi", 7, "Dimanche", "Erreur")</f>
        <v>Dimanche</v>
      </c>
      <c r="E5595" s="2" t="s">
        <v>35</v>
      </c>
      <c r="F5595" s="2" t="s">
        <v>73</v>
      </c>
      <c r="G5595" s="2" t="s">
        <v>74</v>
      </c>
      <c r="H5595" s="4" t="s">
        <v>21</v>
      </c>
      <c r="I5595" s="5">
        <v>48</v>
      </c>
      <c r="J5595" s="6">
        <v>112</v>
      </c>
      <c r="K5595" s="7">
        <v>5376</v>
      </c>
      <c r="L5595" s="7">
        <v>2956.7999999999997</v>
      </c>
      <c r="M5595" s="8">
        <v>0.54999999999999993</v>
      </c>
      <c r="N5595" s="2" t="s">
        <v>82</v>
      </c>
      <c r="O5595">
        <f t="shared" si="696"/>
        <v>2021</v>
      </c>
      <c r="P5595">
        <f t="shared" si="697"/>
        <v>10</v>
      </c>
      <c r="Q5595" t="str">
        <f t="shared" si="698"/>
        <v>oct</v>
      </c>
      <c r="R5595" t="str">
        <f t="shared" si="699"/>
        <v>Michigan</v>
      </c>
      <c r="S5595" t="str">
        <f t="shared" si="700"/>
        <v>2021-10</v>
      </c>
      <c r="T5595">
        <f>IF(AND(COUNTIF(Calculs!$Q$2:$Q$12,$O5595)&gt;0,COUNTIF(Calculs!$S$2:$S$12,$E5595)&gt;0,COUNTIF(Calculs!$U$2:$U$12,$H5595)&gt;0),1,0)</f>
        <v>1</v>
      </c>
      <c r="U5595">
        <f t="shared" si="701"/>
        <v>5376</v>
      </c>
      <c r="V5595">
        <f t="shared" si="702"/>
        <v>112</v>
      </c>
      <c r="W5595">
        <f t="shared" si="703"/>
        <v>2956.7999999999997</v>
      </c>
    </row>
    <row r="5596" spans="1:23" ht="15.75" customHeight="1" x14ac:dyDescent="0.3">
      <c r="A5596" s="2" t="s">
        <v>25</v>
      </c>
      <c r="B5596" s="2">
        <v>1185732</v>
      </c>
      <c r="C5596" s="3">
        <v>44486</v>
      </c>
      <c r="D5596" s="12" t="str" cm="1">
        <f t="array" ref="D5596">_xlfn.SWITCH(WEEKDAY(C5596,2), 1, "Lundi", 2, "Mardi", 3, "Mercredi", 4, "Jeudi", 5, "Vendredi", 6, "Samedi", 7, "Dimanche", "Erreur")</f>
        <v>Dimanche</v>
      </c>
      <c r="E5596" s="2" t="s">
        <v>35</v>
      </c>
      <c r="F5596" s="2" t="s">
        <v>73</v>
      </c>
      <c r="G5596" s="2" t="s">
        <v>74</v>
      </c>
      <c r="H5596" s="4" t="s">
        <v>22</v>
      </c>
      <c r="I5596" s="5">
        <v>52</v>
      </c>
      <c r="J5596" s="6">
        <v>137</v>
      </c>
      <c r="K5596" s="7">
        <v>7124</v>
      </c>
      <c r="L5596" s="7">
        <v>4986.8</v>
      </c>
      <c r="M5596" s="8">
        <v>0.70000000000000007</v>
      </c>
      <c r="N5596" s="2" t="s">
        <v>82</v>
      </c>
      <c r="O5596">
        <f t="shared" si="696"/>
        <v>2021</v>
      </c>
      <c r="P5596">
        <f t="shared" si="697"/>
        <v>10</v>
      </c>
      <c r="Q5596" t="str">
        <f t="shared" si="698"/>
        <v>oct</v>
      </c>
      <c r="R5596" t="str">
        <f t="shared" si="699"/>
        <v>Michigan</v>
      </c>
      <c r="S5596" t="str">
        <f t="shared" si="700"/>
        <v>2021-10</v>
      </c>
      <c r="T5596">
        <f>IF(AND(COUNTIF(Calculs!$Q$2:$Q$12,$O5596)&gt;0,COUNTIF(Calculs!$S$2:$S$12,$E5596)&gt;0,COUNTIF(Calculs!$U$2:$U$12,$H5596)&gt;0),1,0)</f>
        <v>1</v>
      </c>
      <c r="U5596">
        <f t="shared" si="701"/>
        <v>7124</v>
      </c>
      <c r="V5596">
        <f t="shared" si="702"/>
        <v>137</v>
      </c>
      <c r="W5596">
        <f t="shared" si="703"/>
        <v>4986.8</v>
      </c>
    </row>
    <row r="5597" spans="1:23" ht="15.75" customHeight="1" x14ac:dyDescent="0.3">
      <c r="A5597" s="2" t="s">
        <v>25</v>
      </c>
      <c r="B5597" s="2">
        <v>1185732</v>
      </c>
      <c r="C5597" s="3">
        <v>44516</v>
      </c>
      <c r="D5597" s="12" t="str" cm="1">
        <f t="array" ref="D5597">_xlfn.SWITCH(WEEKDAY(C5597,2), 1, "Lundi", 2, "Mardi", 3, "Mercredi", 4, "Jeudi", 5, "Vendredi", 6, "Samedi", 7, "Dimanche", "Erreur")</f>
        <v>Mardi</v>
      </c>
      <c r="E5597" s="2" t="s">
        <v>35</v>
      </c>
      <c r="F5597" s="2" t="s">
        <v>73</v>
      </c>
      <c r="G5597" s="2" t="s">
        <v>74</v>
      </c>
      <c r="H5597" s="4" t="s">
        <v>16</v>
      </c>
      <c r="I5597" s="5">
        <v>49</v>
      </c>
      <c r="J5597" s="6">
        <v>196</v>
      </c>
      <c r="K5597" s="7">
        <v>9604</v>
      </c>
      <c r="L5597" s="7">
        <v>6050.52</v>
      </c>
      <c r="M5597" s="8">
        <v>0.63</v>
      </c>
      <c r="N5597" s="2" t="s">
        <v>82</v>
      </c>
      <c r="O5597">
        <f t="shared" si="696"/>
        <v>2021</v>
      </c>
      <c r="P5597">
        <f t="shared" si="697"/>
        <v>11</v>
      </c>
      <c r="Q5597" t="str">
        <f t="shared" si="698"/>
        <v>nov</v>
      </c>
      <c r="R5597" t="str">
        <f t="shared" si="699"/>
        <v>Michigan</v>
      </c>
      <c r="S5597" t="str">
        <f t="shared" si="700"/>
        <v>2021-11</v>
      </c>
      <c r="T5597">
        <f>IF(AND(COUNTIF(Calculs!$Q$2:$Q$12,$O5597)&gt;0,COUNTIF(Calculs!$S$2:$S$12,$E5597)&gt;0,COUNTIF(Calculs!$U$2:$U$12,$H5597)&gt;0),1,0)</f>
        <v>1</v>
      </c>
      <c r="U5597">
        <f t="shared" si="701"/>
        <v>9604</v>
      </c>
      <c r="V5597">
        <f t="shared" si="702"/>
        <v>196</v>
      </c>
      <c r="W5597">
        <f t="shared" si="703"/>
        <v>6050.52</v>
      </c>
    </row>
    <row r="5598" spans="1:23" ht="15.75" customHeight="1" x14ac:dyDescent="0.3">
      <c r="A5598" s="2" t="s">
        <v>25</v>
      </c>
      <c r="B5598" s="2">
        <v>1185732</v>
      </c>
      <c r="C5598" s="3">
        <v>44516</v>
      </c>
      <c r="D5598" s="12" t="str" cm="1">
        <f t="array" ref="D5598">_xlfn.SWITCH(WEEKDAY(C5598,2), 1, "Lundi", 2, "Mardi", 3, "Mercredi", 4, "Jeudi", 5, "Vendredi", 6, "Samedi", 7, "Dimanche", "Erreur")</f>
        <v>Mardi</v>
      </c>
      <c r="E5598" s="2" t="s">
        <v>35</v>
      </c>
      <c r="F5598" s="2" t="s">
        <v>73</v>
      </c>
      <c r="G5598" s="2" t="s">
        <v>74</v>
      </c>
      <c r="H5598" s="4" t="s">
        <v>18</v>
      </c>
      <c r="I5598" s="5">
        <v>42</v>
      </c>
      <c r="J5598" s="6">
        <v>145</v>
      </c>
      <c r="K5598" s="7">
        <v>6090</v>
      </c>
      <c r="L5598" s="7">
        <v>3349.4999999999995</v>
      </c>
      <c r="M5598" s="8">
        <v>0.54999999999999993</v>
      </c>
      <c r="N5598" s="2" t="s">
        <v>82</v>
      </c>
      <c r="O5598">
        <f t="shared" si="696"/>
        <v>2021</v>
      </c>
      <c r="P5598">
        <f t="shared" si="697"/>
        <v>11</v>
      </c>
      <c r="Q5598" t="str">
        <f t="shared" si="698"/>
        <v>nov</v>
      </c>
      <c r="R5598" t="str">
        <f t="shared" si="699"/>
        <v>Michigan</v>
      </c>
      <c r="S5598" t="str">
        <f t="shared" si="700"/>
        <v>2021-11</v>
      </c>
      <c r="T5598">
        <f>IF(AND(COUNTIF(Calculs!$Q$2:$Q$12,$O5598)&gt;0,COUNTIF(Calculs!$S$2:$S$12,$E5598)&gt;0,COUNTIF(Calculs!$U$2:$U$12,$H5598)&gt;0),1,0)</f>
        <v>1</v>
      </c>
      <c r="U5598">
        <f t="shared" si="701"/>
        <v>6090</v>
      </c>
      <c r="V5598">
        <f t="shared" si="702"/>
        <v>145</v>
      </c>
      <c r="W5598">
        <f t="shared" si="703"/>
        <v>3349.4999999999995</v>
      </c>
    </row>
    <row r="5599" spans="1:23" ht="15.75" customHeight="1" x14ac:dyDescent="0.3">
      <c r="A5599" s="2" t="s">
        <v>25</v>
      </c>
      <c r="B5599" s="2">
        <v>1185732</v>
      </c>
      <c r="C5599" s="3">
        <v>44516</v>
      </c>
      <c r="D5599" s="12" t="str" cm="1">
        <f t="array" ref="D5599">_xlfn.SWITCH(WEEKDAY(C5599,2), 1, "Lundi", 2, "Mardi", 3, "Mercredi", 4, "Jeudi", 5, "Vendredi", 6, "Samedi", 7, "Dimanche", "Erreur")</f>
        <v>Mardi</v>
      </c>
      <c r="E5599" s="2" t="s">
        <v>35</v>
      </c>
      <c r="F5599" s="2" t="s">
        <v>73</v>
      </c>
      <c r="G5599" s="2" t="s">
        <v>74</v>
      </c>
      <c r="H5599" s="4" t="s">
        <v>19</v>
      </c>
      <c r="I5599" s="5">
        <v>43</v>
      </c>
      <c r="J5599" s="6">
        <v>120</v>
      </c>
      <c r="K5599" s="7">
        <v>5160</v>
      </c>
      <c r="L5599" s="7">
        <v>2321.9999999999995</v>
      </c>
      <c r="M5599" s="8">
        <v>0.44999999999999996</v>
      </c>
      <c r="N5599" s="2" t="s">
        <v>82</v>
      </c>
      <c r="O5599">
        <f t="shared" si="696"/>
        <v>2021</v>
      </c>
      <c r="P5599">
        <f t="shared" si="697"/>
        <v>11</v>
      </c>
      <c r="Q5599" t="str">
        <f t="shared" si="698"/>
        <v>nov</v>
      </c>
      <c r="R5599" t="str">
        <f t="shared" si="699"/>
        <v>Michigan</v>
      </c>
      <c r="S5599" t="str">
        <f t="shared" si="700"/>
        <v>2021-11</v>
      </c>
      <c r="T5599">
        <f>IF(AND(COUNTIF(Calculs!$Q$2:$Q$12,$O5599)&gt;0,COUNTIF(Calculs!$S$2:$S$12,$E5599)&gt;0,COUNTIF(Calculs!$U$2:$U$12,$H5599)&gt;0),1,0)</f>
        <v>1</v>
      </c>
      <c r="U5599">
        <f t="shared" si="701"/>
        <v>5160</v>
      </c>
      <c r="V5599">
        <f t="shared" si="702"/>
        <v>120</v>
      </c>
      <c r="W5599">
        <f t="shared" si="703"/>
        <v>2321.9999999999995</v>
      </c>
    </row>
    <row r="5600" spans="1:23" ht="15.75" customHeight="1" x14ac:dyDescent="0.3">
      <c r="A5600" s="2" t="s">
        <v>25</v>
      </c>
      <c r="B5600" s="2">
        <v>1185732</v>
      </c>
      <c r="C5600" s="3">
        <v>44516</v>
      </c>
      <c r="D5600" s="12" t="str" cm="1">
        <f t="array" ref="D5600">_xlfn.SWITCH(WEEKDAY(C5600,2), 1, "Lundi", 2, "Mardi", 3, "Mercredi", 4, "Jeudi", 5, "Vendredi", 6, "Samedi", 7, "Dimanche", "Erreur")</f>
        <v>Mardi</v>
      </c>
      <c r="E5600" s="2" t="s">
        <v>35</v>
      </c>
      <c r="F5600" s="2" t="s">
        <v>73</v>
      </c>
      <c r="G5600" s="2" t="s">
        <v>74</v>
      </c>
      <c r="H5600" s="4" t="s">
        <v>20</v>
      </c>
      <c r="I5600" s="5">
        <v>41</v>
      </c>
      <c r="J5600" s="6">
        <v>138</v>
      </c>
      <c r="K5600" s="7">
        <v>5658</v>
      </c>
      <c r="L5600" s="7">
        <v>2772.42</v>
      </c>
      <c r="M5600" s="8">
        <v>0.49</v>
      </c>
      <c r="N5600" s="2" t="s">
        <v>82</v>
      </c>
      <c r="O5600">
        <f t="shared" si="696"/>
        <v>2021</v>
      </c>
      <c r="P5600">
        <f t="shared" si="697"/>
        <v>11</v>
      </c>
      <c r="Q5600" t="str">
        <f t="shared" si="698"/>
        <v>nov</v>
      </c>
      <c r="R5600" t="str">
        <f t="shared" si="699"/>
        <v>Michigan</v>
      </c>
      <c r="S5600" t="str">
        <f t="shared" si="700"/>
        <v>2021-11</v>
      </c>
      <c r="T5600">
        <f>IF(AND(COUNTIF(Calculs!$Q$2:$Q$12,$O5600)&gt;0,COUNTIF(Calculs!$S$2:$S$12,$E5600)&gt;0,COUNTIF(Calculs!$U$2:$U$12,$H5600)&gt;0),1,0)</f>
        <v>1</v>
      </c>
      <c r="U5600">
        <f t="shared" si="701"/>
        <v>5658</v>
      </c>
      <c r="V5600">
        <f t="shared" si="702"/>
        <v>138</v>
      </c>
      <c r="W5600">
        <f t="shared" si="703"/>
        <v>2772.42</v>
      </c>
    </row>
    <row r="5601" spans="1:23" ht="15.75" customHeight="1" x14ac:dyDescent="0.3">
      <c r="A5601" s="2" t="s">
        <v>25</v>
      </c>
      <c r="B5601" s="2">
        <v>1185732</v>
      </c>
      <c r="C5601" s="3">
        <v>44516</v>
      </c>
      <c r="D5601" s="12" t="str" cm="1">
        <f t="array" ref="D5601">_xlfn.SWITCH(WEEKDAY(C5601,2), 1, "Lundi", 2, "Mardi", 3, "Mercredi", 4, "Jeudi", 5, "Vendredi", 6, "Samedi", 7, "Dimanche", "Erreur")</f>
        <v>Mardi</v>
      </c>
      <c r="E5601" s="2" t="s">
        <v>35</v>
      </c>
      <c r="F5601" s="2" t="s">
        <v>73</v>
      </c>
      <c r="G5601" s="2" t="s">
        <v>74</v>
      </c>
      <c r="H5601" s="4" t="s">
        <v>21</v>
      </c>
      <c r="I5601" s="5">
        <v>59</v>
      </c>
      <c r="J5601" s="6">
        <v>126</v>
      </c>
      <c r="K5601" s="7">
        <v>7434</v>
      </c>
      <c r="L5601" s="7">
        <v>4088.6999999999994</v>
      </c>
      <c r="M5601" s="8">
        <v>0.54999999999999993</v>
      </c>
      <c r="N5601" s="2" t="s">
        <v>82</v>
      </c>
      <c r="O5601">
        <f t="shared" si="696"/>
        <v>2021</v>
      </c>
      <c r="P5601">
        <f t="shared" si="697"/>
        <v>11</v>
      </c>
      <c r="Q5601" t="str">
        <f t="shared" si="698"/>
        <v>nov</v>
      </c>
      <c r="R5601" t="str">
        <f t="shared" si="699"/>
        <v>Michigan</v>
      </c>
      <c r="S5601" t="str">
        <f t="shared" si="700"/>
        <v>2021-11</v>
      </c>
      <c r="T5601">
        <f>IF(AND(COUNTIF(Calculs!$Q$2:$Q$12,$O5601)&gt;0,COUNTIF(Calculs!$S$2:$S$12,$E5601)&gt;0,COUNTIF(Calculs!$U$2:$U$12,$H5601)&gt;0),1,0)</f>
        <v>1</v>
      </c>
      <c r="U5601">
        <f t="shared" si="701"/>
        <v>7434</v>
      </c>
      <c r="V5601">
        <f t="shared" si="702"/>
        <v>126</v>
      </c>
      <c r="W5601">
        <f t="shared" si="703"/>
        <v>4088.6999999999994</v>
      </c>
    </row>
    <row r="5602" spans="1:23" ht="15.75" customHeight="1" x14ac:dyDescent="0.3">
      <c r="A5602" s="2" t="s">
        <v>25</v>
      </c>
      <c r="B5602" s="2">
        <v>1185732</v>
      </c>
      <c r="C5602" s="3">
        <v>44516</v>
      </c>
      <c r="D5602" s="12" t="str" cm="1">
        <f t="array" ref="D5602">_xlfn.SWITCH(WEEKDAY(C5602,2), 1, "Lundi", 2, "Mardi", 3, "Mercredi", 4, "Jeudi", 5, "Vendredi", 6, "Samedi", 7, "Dimanche", "Erreur")</f>
        <v>Mardi</v>
      </c>
      <c r="E5602" s="2" t="s">
        <v>35</v>
      </c>
      <c r="F5602" s="2" t="s">
        <v>73</v>
      </c>
      <c r="G5602" s="2" t="s">
        <v>74</v>
      </c>
      <c r="H5602" s="4" t="s">
        <v>22</v>
      </c>
      <c r="I5602" s="5">
        <v>59</v>
      </c>
      <c r="J5602" s="6">
        <v>169</v>
      </c>
      <c r="K5602" s="7">
        <v>9971</v>
      </c>
      <c r="L5602" s="7">
        <v>6879.9900000000007</v>
      </c>
      <c r="M5602" s="8">
        <v>0.69000000000000006</v>
      </c>
      <c r="N5602" s="2" t="s">
        <v>82</v>
      </c>
      <c r="O5602">
        <f t="shared" si="696"/>
        <v>2021</v>
      </c>
      <c r="P5602">
        <f t="shared" si="697"/>
        <v>11</v>
      </c>
      <c r="Q5602" t="str">
        <f t="shared" si="698"/>
        <v>nov</v>
      </c>
      <c r="R5602" t="str">
        <f t="shared" si="699"/>
        <v>Michigan</v>
      </c>
      <c r="S5602" t="str">
        <f t="shared" si="700"/>
        <v>2021-11</v>
      </c>
      <c r="T5602">
        <f>IF(AND(COUNTIF(Calculs!$Q$2:$Q$12,$O5602)&gt;0,COUNTIF(Calculs!$S$2:$S$12,$E5602)&gt;0,COUNTIF(Calculs!$U$2:$U$12,$H5602)&gt;0),1,0)</f>
        <v>1</v>
      </c>
      <c r="U5602">
        <f t="shared" si="701"/>
        <v>9971</v>
      </c>
      <c r="V5602">
        <f t="shared" si="702"/>
        <v>169</v>
      </c>
      <c r="W5602">
        <f t="shared" si="703"/>
        <v>6879.9900000000007</v>
      </c>
    </row>
    <row r="5603" spans="1:23" ht="15.75" customHeight="1" x14ac:dyDescent="0.3">
      <c r="A5603" s="2" t="s">
        <v>25</v>
      </c>
      <c r="B5603" s="2">
        <v>1185732</v>
      </c>
      <c r="C5603" s="3">
        <v>44545</v>
      </c>
      <c r="D5603" s="12" t="str" cm="1">
        <f t="array" ref="D5603">_xlfn.SWITCH(WEEKDAY(C5603,2), 1, "Lundi", 2, "Mardi", 3, "Mercredi", 4, "Jeudi", 5, "Vendredi", 6, "Samedi", 7, "Dimanche", "Erreur")</f>
        <v>Mercredi</v>
      </c>
      <c r="E5603" s="2" t="s">
        <v>35</v>
      </c>
      <c r="F5603" s="2" t="s">
        <v>73</v>
      </c>
      <c r="G5603" s="2" t="s">
        <v>74</v>
      </c>
      <c r="H5603" s="4" t="s">
        <v>16</v>
      </c>
      <c r="I5603" s="5">
        <v>55</v>
      </c>
      <c r="J5603" s="6">
        <v>255</v>
      </c>
      <c r="K5603" s="7">
        <v>14025</v>
      </c>
      <c r="L5603" s="7">
        <v>8555.25</v>
      </c>
      <c r="M5603" s="8">
        <v>0.61</v>
      </c>
      <c r="N5603" s="2" t="s">
        <v>82</v>
      </c>
      <c r="O5603">
        <f t="shared" si="696"/>
        <v>2021</v>
      </c>
      <c r="P5603">
        <f t="shared" si="697"/>
        <v>12</v>
      </c>
      <c r="Q5603" t="str">
        <f t="shared" si="698"/>
        <v>déc</v>
      </c>
      <c r="R5603" t="str">
        <f t="shared" si="699"/>
        <v>Michigan</v>
      </c>
      <c r="S5603" t="str">
        <f t="shared" si="700"/>
        <v>2021-12</v>
      </c>
      <c r="T5603">
        <f>IF(AND(COUNTIF(Calculs!$Q$2:$Q$12,$O5603)&gt;0,COUNTIF(Calculs!$S$2:$S$12,$E5603)&gt;0,COUNTIF(Calculs!$U$2:$U$12,$H5603)&gt;0),1,0)</f>
        <v>1</v>
      </c>
      <c r="U5603">
        <f t="shared" si="701"/>
        <v>14025</v>
      </c>
      <c r="V5603">
        <f t="shared" si="702"/>
        <v>255</v>
      </c>
      <c r="W5603">
        <f t="shared" si="703"/>
        <v>8555.25</v>
      </c>
    </row>
    <row r="5604" spans="1:23" ht="15.75" customHeight="1" x14ac:dyDescent="0.3">
      <c r="A5604" s="2" t="s">
        <v>25</v>
      </c>
      <c r="B5604" s="2">
        <v>1185732</v>
      </c>
      <c r="C5604" s="3">
        <v>44545</v>
      </c>
      <c r="D5604" s="12" t="str" cm="1">
        <f t="array" ref="D5604">_xlfn.SWITCH(WEEKDAY(C5604,2), 1, "Lundi", 2, "Mardi", 3, "Mercredi", 4, "Jeudi", 5, "Vendredi", 6, "Samedi", 7, "Dimanche", "Erreur")</f>
        <v>Mercredi</v>
      </c>
      <c r="E5604" s="2" t="s">
        <v>35</v>
      </c>
      <c r="F5604" s="2" t="s">
        <v>73</v>
      </c>
      <c r="G5604" s="2" t="s">
        <v>74</v>
      </c>
      <c r="H5604" s="4" t="s">
        <v>18</v>
      </c>
      <c r="I5604" s="5">
        <v>46</v>
      </c>
      <c r="J5604" s="6">
        <v>176</v>
      </c>
      <c r="K5604" s="7">
        <v>8096</v>
      </c>
      <c r="L5604" s="7">
        <v>4290.88</v>
      </c>
      <c r="M5604" s="8">
        <v>0.53</v>
      </c>
      <c r="N5604" s="2" t="s">
        <v>82</v>
      </c>
      <c r="O5604">
        <f t="shared" si="696"/>
        <v>2021</v>
      </c>
      <c r="P5604">
        <f t="shared" si="697"/>
        <v>12</v>
      </c>
      <c r="Q5604" t="str">
        <f t="shared" si="698"/>
        <v>déc</v>
      </c>
      <c r="R5604" t="str">
        <f t="shared" si="699"/>
        <v>Michigan</v>
      </c>
      <c r="S5604" t="str">
        <f t="shared" si="700"/>
        <v>2021-12</v>
      </c>
      <c r="T5604">
        <f>IF(AND(COUNTIF(Calculs!$Q$2:$Q$12,$O5604)&gt;0,COUNTIF(Calculs!$S$2:$S$12,$E5604)&gt;0,COUNTIF(Calculs!$U$2:$U$12,$H5604)&gt;0),1,0)</f>
        <v>1</v>
      </c>
      <c r="U5604">
        <f t="shared" si="701"/>
        <v>8096</v>
      </c>
      <c r="V5604">
        <f t="shared" si="702"/>
        <v>176</v>
      </c>
      <c r="W5604">
        <f t="shared" si="703"/>
        <v>4290.88</v>
      </c>
    </row>
    <row r="5605" spans="1:23" ht="15.75" customHeight="1" x14ac:dyDescent="0.3">
      <c r="A5605" s="2" t="s">
        <v>13</v>
      </c>
      <c r="B5605" s="2">
        <v>1185732</v>
      </c>
      <c r="C5605" s="3">
        <v>44545</v>
      </c>
      <c r="D5605" s="12" t="str" cm="1">
        <f t="array" ref="D5605">_xlfn.SWITCH(WEEKDAY(C5605,2), 1, "Lundi", 2, "Mardi", 3, "Mercredi", 4, "Jeudi", 5, "Vendredi", 6, "Samedi", 7, "Dimanche", "Erreur")</f>
        <v>Mercredi</v>
      </c>
      <c r="E5605" s="2" t="s">
        <v>35</v>
      </c>
      <c r="F5605" s="2" t="s">
        <v>73</v>
      </c>
      <c r="G5605" s="2" t="s">
        <v>74</v>
      </c>
      <c r="H5605" s="4" t="s">
        <v>19</v>
      </c>
      <c r="I5605" s="5">
        <v>48</v>
      </c>
      <c r="J5605" s="6">
        <v>168</v>
      </c>
      <c r="K5605" s="7">
        <v>8064</v>
      </c>
      <c r="L5605" s="7">
        <v>3628.7999999999997</v>
      </c>
      <c r="M5605" s="8">
        <v>0.44999999999999996</v>
      </c>
      <c r="N5605" s="2" t="s">
        <v>82</v>
      </c>
      <c r="O5605">
        <f t="shared" si="696"/>
        <v>2021</v>
      </c>
      <c r="P5605">
        <f t="shared" si="697"/>
        <v>12</v>
      </c>
      <c r="Q5605" t="str">
        <f t="shared" si="698"/>
        <v>déc</v>
      </c>
      <c r="R5605" t="str">
        <f t="shared" si="699"/>
        <v>Michigan</v>
      </c>
      <c r="S5605" t="str">
        <f t="shared" si="700"/>
        <v>2021-12</v>
      </c>
      <c r="T5605">
        <f>IF(AND(COUNTIF(Calculs!$Q$2:$Q$12,$O5605)&gt;0,COUNTIF(Calculs!$S$2:$S$12,$E5605)&gt;0,COUNTIF(Calculs!$U$2:$U$12,$H5605)&gt;0),1,0)</f>
        <v>1</v>
      </c>
      <c r="U5605">
        <f t="shared" si="701"/>
        <v>8064</v>
      </c>
      <c r="V5605">
        <f t="shared" si="702"/>
        <v>168</v>
      </c>
      <c r="W5605">
        <f t="shared" si="703"/>
        <v>3628.7999999999997</v>
      </c>
    </row>
    <row r="5606" spans="1:23" ht="15.75" customHeight="1" x14ac:dyDescent="0.3">
      <c r="A5606" s="2" t="s">
        <v>13</v>
      </c>
      <c r="B5606" s="2">
        <v>1185732</v>
      </c>
      <c r="C5606" s="3">
        <v>44545</v>
      </c>
      <c r="D5606" s="12" t="str" cm="1">
        <f t="array" ref="D5606">_xlfn.SWITCH(WEEKDAY(C5606,2), 1, "Lundi", 2, "Mardi", 3, "Mercredi", 4, "Jeudi", 5, "Vendredi", 6, "Samedi", 7, "Dimanche", "Erreur")</f>
        <v>Mercredi</v>
      </c>
      <c r="E5606" s="2" t="s">
        <v>35</v>
      </c>
      <c r="F5606" s="2" t="s">
        <v>73</v>
      </c>
      <c r="G5606" s="2" t="s">
        <v>74</v>
      </c>
      <c r="H5606" s="4" t="s">
        <v>20</v>
      </c>
      <c r="I5606" s="5">
        <v>48</v>
      </c>
      <c r="J5606" s="6">
        <v>138</v>
      </c>
      <c r="K5606" s="7">
        <v>6624</v>
      </c>
      <c r="L5606" s="7">
        <v>3179.52</v>
      </c>
      <c r="M5606" s="8">
        <v>0.48</v>
      </c>
      <c r="N5606" s="2" t="s">
        <v>82</v>
      </c>
      <c r="O5606">
        <f t="shared" si="696"/>
        <v>2021</v>
      </c>
      <c r="P5606">
        <f t="shared" si="697"/>
        <v>12</v>
      </c>
      <c r="Q5606" t="str">
        <f t="shared" si="698"/>
        <v>déc</v>
      </c>
      <c r="R5606" t="str">
        <f t="shared" si="699"/>
        <v>Michigan</v>
      </c>
      <c r="S5606" t="str">
        <f t="shared" si="700"/>
        <v>2021-12</v>
      </c>
      <c r="T5606">
        <f>IF(AND(COUNTIF(Calculs!$Q$2:$Q$12,$O5606)&gt;0,COUNTIF(Calculs!$S$2:$S$12,$E5606)&gt;0,COUNTIF(Calculs!$U$2:$U$12,$H5606)&gt;0),1,0)</f>
        <v>1</v>
      </c>
      <c r="U5606">
        <f t="shared" si="701"/>
        <v>6624</v>
      </c>
      <c r="V5606">
        <f t="shared" si="702"/>
        <v>138</v>
      </c>
      <c r="W5606">
        <f t="shared" si="703"/>
        <v>3179.52</v>
      </c>
    </row>
    <row r="5607" spans="1:23" ht="15.75" customHeight="1" x14ac:dyDescent="0.3">
      <c r="A5607" s="2" t="s">
        <v>13</v>
      </c>
      <c r="B5607" s="2">
        <v>1185732</v>
      </c>
      <c r="C5607" s="3">
        <v>44545</v>
      </c>
      <c r="D5607" s="12" t="str" cm="1">
        <f t="array" ref="D5607">_xlfn.SWITCH(WEEKDAY(C5607,2), 1, "Lundi", 2, "Mardi", 3, "Mercredi", 4, "Jeudi", 5, "Vendredi", 6, "Samedi", 7, "Dimanche", "Erreur")</f>
        <v>Mercredi</v>
      </c>
      <c r="E5607" s="2" t="s">
        <v>35</v>
      </c>
      <c r="F5607" s="2" t="s">
        <v>73</v>
      </c>
      <c r="G5607" s="2" t="s">
        <v>74</v>
      </c>
      <c r="H5607" s="4" t="s">
        <v>21</v>
      </c>
      <c r="I5607" s="5">
        <v>55</v>
      </c>
      <c r="J5607" s="6">
        <v>143</v>
      </c>
      <c r="K5607" s="7">
        <v>7865</v>
      </c>
      <c r="L5607" s="7">
        <v>4089.8</v>
      </c>
      <c r="M5607" s="8">
        <v>0.52</v>
      </c>
      <c r="N5607" s="2" t="s">
        <v>82</v>
      </c>
      <c r="O5607">
        <f t="shared" si="696"/>
        <v>2021</v>
      </c>
      <c r="P5607">
        <f t="shared" si="697"/>
        <v>12</v>
      </c>
      <c r="Q5607" t="str">
        <f t="shared" si="698"/>
        <v>déc</v>
      </c>
      <c r="R5607" t="str">
        <f t="shared" si="699"/>
        <v>Michigan</v>
      </c>
      <c r="S5607" t="str">
        <f t="shared" si="700"/>
        <v>2021-12</v>
      </c>
      <c r="T5607">
        <f>IF(AND(COUNTIF(Calculs!$Q$2:$Q$12,$O5607)&gt;0,COUNTIF(Calculs!$S$2:$S$12,$E5607)&gt;0,COUNTIF(Calculs!$U$2:$U$12,$H5607)&gt;0),1,0)</f>
        <v>1</v>
      </c>
      <c r="U5607">
        <f t="shared" si="701"/>
        <v>7865</v>
      </c>
      <c r="V5607">
        <f t="shared" si="702"/>
        <v>143</v>
      </c>
      <c r="W5607">
        <f t="shared" si="703"/>
        <v>4089.8</v>
      </c>
    </row>
    <row r="5608" spans="1:23" ht="15.75" customHeight="1" x14ac:dyDescent="0.3">
      <c r="A5608" s="2" t="s">
        <v>13</v>
      </c>
      <c r="B5608" s="2">
        <v>1185732</v>
      </c>
      <c r="C5608" s="3">
        <v>44545</v>
      </c>
      <c r="D5608" s="12" t="str" cm="1">
        <f t="array" ref="D5608">_xlfn.SWITCH(WEEKDAY(C5608,2), 1, "Lundi", 2, "Mardi", 3, "Mercredi", 4, "Jeudi", 5, "Vendredi", 6, "Samedi", 7, "Dimanche", "Erreur")</f>
        <v>Mercredi</v>
      </c>
      <c r="E5608" s="2" t="s">
        <v>35</v>
      </c>
      <c r="F5608" s="2" t="s">
        <v>73</v>
      </c>
      <c r="G5608" s="2" t="s">
        <v>74</v>
      </c>
      <c r="H5608" s="4" t="s">
        <v>22</v>
      </c>
      <c r="I5608" s="5">
        <v>59</v>
      </c>
      <c r="J5608" s="6">
        <v>163</v>
      </c>
      <c r="K5608" s="7">
        <v>9617</v>
      </c>
      <c r="L5608" s="7">
        <v>6251.05</v>
      </c>
      <c r="M5608" s="8">
        <v>0.65</v>
      </c>
      <c r="N5608" s="2" t="s">
        <v>82</v>
      </c>
      <c r="O5608">
        <f t="shared" si="696"/>
        <v>2021</v>
      </c>
      <c r="P5608">
        <f t="shared" si="697"/>
        <v>12</v>
      </c>
      <c r="Q5608" t="str">
        <f t="shared" si="698"/>
        <v>déc</v>
      </c>
      <c r="R5608" t="str">
        <f t="shared" si="699"/>
        <v>Michigan</v>
      </c>
      <c r="S5608" t="str">
        <f t="shared" si="700"/>
        <v>2021-12</v>
      </c>
      <c r="T5608">
        <f>IF(AND(COUNTIF(Calculs!$Q$2:$Q$12,$O5608)&gt;0,COUNTIF(Calculs!$S$2:$S$12,$E5608)&gt;0,COUNTIF(Calculs!$U$2:$U$12,$H5608)&gt;0),1,0)</f>
        <v>1</v>
      </c>
      <c r="U5608">
        <f t="shared" si="701"/>
        <v>9617</v>
      </c>
      <c r="V5608">
        <f t="shared" si="702"/>
        <v>163</v>
      </c>
      <c r="W5608">
        <f t="shared" si="703"/>
        <v>6251.05</v>
      </c>
    </row>
    <row r="5609" spans="1:23" ht="15.75" customHeight="1" x14ac:dyDescent="0.3">
      <c r="A5609" s="2" t="s">
        <v>13</v>
      </c>
      <c r="B5609" s="2">
        <v>1185732</v>
      </c>
      <c r="C5609" s="3">
        <v>44214</v>
      </c>
      <c r="D5609" s="12" t="str" cm="1">
        <f t="array" ref="D5609">_xlfn.SWITCH(WEEKDAY(C5609,2), 1, "Lundi", 2, "Mardi", 3, "Mercredi", 4, "Jeudi", 5, "Vendredi", 6, "Samedi", 7, "Dimanche", "Erreur")</f>
        <v>Lundi</v>
      </c>
      <c r="E5609" s="2" t="s">
        <v>35</v>
      </c>
      <c r="F5609" s="2" t="s">
        <v>73</v>
      </c>
      <c r="G5609" s="2" t="s">
        <v>74</v>
      </c>
      <c r="H5609" s="4" t="s">
        <v>16</v>
      </c>
      <c r="I5609" s="5">
        <v>27</v>
      </c>
      <c r="J5609" s="6">
        <v>156</v>
      </c>
      <c r="K5609" s="7">
        <v>4212</v>
      </c>
      <c r="L5609" s="7">
        <v>2106</v>
      </c>
      <c r="M5609" s="8">
        <v>0.5</v>
      </c>
      <c r="N5609" s="2" t="s">
        <v>82</v>
      </c>
      <c r="O5609">
        <f t="shared" si="696"/>
        <v>2021</v>
      </c>
      <c r="P5609">
        <f t="shared" si="697"/>
        <v>1</v>
      </c>
      <c r="Q5609" t="str">
        <f t="shared" si="698"/>
        <v>janv</v>
      </c>
      <c r="R5609" t="str">
        <f t="shared" si="699"/>
        <v>Michigan</v>
      </c>
      <c r="S5609" t="str">
        <f t="shared" si="700"/>
        <v>2021-01</v>
      </c>
      <c r="T5609">
        <f>IF(AND(COUNTIF(Calculs!$Q$2:$Q$12,$O5609)&gt;0,COUNTIF(Calculs!$S$2:$S$12,$E5609)&gt;0,COUNTIF(Calculs!$U$2:$U$12,$H5609)&gt;0),1,0)</f>
        <v>1</v>
      </c>
      <c r="U5609">
        <f t="shared" si="701"/>
        <v>4212</v>
      </c>
      <c r="V5609">
        <f t="shared" si="702"/>
        <v>156</v>
      </c>
      <c r="W5609">
        <f t="shared" si="703"/>
        <v>2106</v>
      </c>
    </row>
    <row r="5610" spans="1:23" ht="15.75" customHeight="1" x14ac:dyDescent="0.3">
      <c r="A5610" s="2" t="s">
        <v>13</v>
      </c>
      <c r="B5610" s="2">
        <v>1185732</v>
      </c>
      <c r="C5610" s="3">
        <v>44214</v>
      </c>
      <c r="D5610" s="12" t="str" cm="1">
        <f t="array" ref="D5610">_xlfn.SWITCH(WEEKDAY(C5610,2), 1, "Lundi", 2, "Mardi", 3, "Mercredi", 4, "Jeudi", 5, "Vendredi", 6, "Samedi", 7, "Dimanche", "Erreur")</f>
        <v>Lundi</v>
      </c>
      <c r="E5610" s="2" t="s">
        <v>35</v>
      </c>
      <c r="F5610" s="2" t="s">
        <v>73</v>
      </c>
      <c r="G5610" s="2" t="s">
        <v>74</v>
      </c>
      <c r="H5610" s="4" t="s">
        <v>18</v>
      </c>
      <c r="I5610" s="5">
        <v>29</v>
      </c>
      <c r="J5610" s="6">
        <v>123</v>
      </c>
      <c r="K5610" s="7">
        <v>3567</v>
      </c>
      <c r="L5610" s="7">
        <v>1676.49</v>
      </c>
      <c r="M5610" s="8">
        <v>0.47</v>
      </c>
      <c r="N5610" s="2" t="s">
        <v>82</v>
      </c>
      <c r="O5610">
        <f t="shared" si="696"/>
        <v>2021</v>
      </c>
      <c r="P5610">
        <f t="shared" si="697"/>
        <v>1</v>
      </c>
      <c r="Q5610" t="str">
        <f t="shared" si="698"/>
        <v>janv</v>
      </c>
      <c r="R5610" t="str">
        <f t="shared" si="699"/>
        <v>Michigan</v>
      </c>
      <c r="S5610" t="str">
        <f t="shared" si="700"/>
        <v>2021-01</v>
      </c>
      <c r="T5610">
        <f>IF(AND(COUNTIF(Calculs!$Q$2:$Q$12,$O5610)&gt;0,COUNTIF(Calculs!$S$2:$S$12,$E5610)&gt;0,COUNTIF(Calculs!$U$2:$U$12,$H5610)&gt;0),1,0)</f>
        <v>1</v>
      </c>
      <c r="U5610">
        <f t="shared" si="701"/>
        <v>3567</v>
      </c>
      <c r="V5610">
        <f t="shared" si="702"/>
        <v>123</v>
      </c>
      <c r="W5610">
        <f t="shared" si="703"/>
        <v>1676.49</v>
      </c>
    </row>
    <row r="5611" spans="1:23" ht="15.75" customHeight="1" x14ac:dyDescent="0.3">
      <c r="A5611" s="2" t="s">
        <v>13</v>
      </c>
      <c r="B5611" s="2">
        <v>1185732</v>
      </c>
      <c r="C5611" s="3">
        <v>44214</v>
      </c>
      <c r="D5611" s="12" t="str" cm="1">
        <f t="array" ref="D5611">_xlfn.SWITCH(WEEKDAY(C5611,2), 1, "Lundi", 2, "Mardi", 3, "Mercredi", 4, "Jeudi", 5, "Vendredi", 6, "Samedi", 7, "Dimanche", "Erreur")</f>
        <v>Lundi</v>
      </c>
      <c r="E5611" s="2" t="s">
        <v>35</v>
      </c>
      <c r="F5611" s="2" t="s">
        <v>73</v>
      </c>
      <c r="G5611" s="2" t="s">
        <v>74</v>
      </c>
      <c r="H5611" s="4" t="s">
        <v>19</v>
      </c>
      <c r="I5611" s="5">
        <v>19</v>
      </c>
      <c r="J5611" s="6">
        <v>123</v>
      </c>
      <c r="K5611" s="7">
        <v>2337</v>
      </c>
      <c r="L5611" s="7">
        <v>1051.6499999999999</v>
      </c>
      <c r="M5611" s="8">
        <v>0.44999999999999996</v>
      </c>
      <c r="N5611" s="2" t="s">
        <v>82</v>
      </c>
      <c r="O5611">
        <f t="shared" si="696"/>
        <v>2021</v>
      </c>
      <c r="P5611">
        <f t="shared" si="697"/>
        <v>1</v>
      </c>
      <c r="Q5611" t="str">
        <f t="shared" si="698"/>
        <v>janv</v>
      </c>
      <c r="R5611" t="str">
        <f t="shared" si="699"/>
        <v>Michigan</v>
      </c>
      <c r="S5611" t="str">
        <f t="shared" si="700"/>
        <v>2021-01</v>
      </c>
      <c r="T5611">
        <f>IF(AND(COUNTIF(Calculs!$Q$2:$Q$12,$O5611)&gt;0,COUNTIF(Calculs!$S$2:$S$12,$E5611)&gt;0,COUNTIF(Calculs!$U$2:$U$12,$H5611)&gt;0),1,0)</f>
        <v>1</v>
      </c>
      <c r="U5611">
        <f t="shared" si="701"/>
        <v>2337</v>
      </c>
      <c r="V5611">
        <f t="shared" si="702"/>
        <v>123</v>
      </c>
      <c r="W5611">
        <f t="shared" si="703"/>
        <v>1051.6499999999999</v>
      </c>
    </row>
    <row r="5612" spans="1:23" ht="15.75" customHeight="1" x14ac:dyDescent="0.3">
      <c r="A5612" s="2" t="s">
        <v>13</v>
      </c>
      <c r="B5612" s="2">
        <v>1185732</v>
      </c>
      <c r="C5612" s="3">
        <v>44214</v>
      </c>
      <c r="D5612" s="12" t="str" cm="1">
        <f t="array" ref="D5612">_xlfn.SWITCH(WEEKDAY(C5612,2), 1, "Lundi", 2, "Mardi", 3, "Mercredi", 4, "Jeudi", 5, "Vendredi", 6, "Samedi", 7, "Dimanche", "Erreur")</f>
        <v>Lundi</v>
      </c>
      <c r="E5612" s="2" t="s">
        <v>35</v>
      </c>
      <c r="F5612" s="2" t="s">
        <v>73</v>
      </c>
      <c r="G5612" s="2" t="s">
        <v>74</v>
      </c>
      <c r="H5612" s="4" t="s">
        <v>20</v>
      </c>
      <c r="I5612" s="5">
        <v>24</v>
      </c>
      <c r="J5612" s="6">
        <v>77</v>
      </c>
      <c r="K5612" s="7">
        <v>1848</v>
      </c>
      <c r="L5612" s="7">
        <v>960.96</v>
      </c>
      <c r="M5612" s="8">
        <v>0.52</v>
      </c>
      <c r="N5612" s="2" t="s">
        <v>82</v>
      </c>
      <c r="O5612">
        <f t="shared" si="696"/>
        <v>2021</v>
      </c>
      <c r="P5612">
        <f t="shared" si="697"/>
        <v>1</v>
      </c>
      <c r="Q5612" t="str">
        <f t="shared" si="698"/>
        <v>janv</v>
      </c>
      <c r="R5612" t="str">
        <f t="shared" si="699"/>
        <v>Michigan</v>
      </c>
      <c r="S5612" t="str">
        <f t="shared" si="700"/>
        <v>2021-01</v>
      </c>
      <c r="T5612">
        <f>IF(AND(COUNTIF(Calculs!$Q$2:$Q$12,$O5612)&gt;0,COUNTIF(Calculs!$S$2:$S$12,$E5612)&gt;0,COUNTIF(Calculs!$U$2:$U$12,$H5612)&gt;0),1,0)</f>
        <v>1</v>
      </c>
      <c r="U5612">
        <f t="shared" si="701"/>
        <v>1848</v>
      </c>
      <c r="V5612">
        <f t="shared" si="702"/>
        <v>77</v>
      </c>
      <c r="W5612">
        <f t="shared" si="703"/>
        <v>960.96</v>
      </c>
    </row>
    <row r="5613" spans="1:23" ht="15.75" customHeight="1" x14ac:dyDescent="0.3">
      <c r="A5613" s="2" t="s">
        <v>13</v>
      </c>
      <c r="B5613" s="2">
        <v>1185732</v>
      </c>
      <c r="C5613" s="3">
        <v>44214</v>
      </c>
      <c r="D5613" s="12" t="str" cm="1">
        <f t="array" ref="D5613">_xlfn.SWITCH(WEEKDAY(C5613,2), 1, "Lundi", 2, "Mardi", 3, "Mercredi", 4, "Jeudi", 5, "Vendredi", 6, "Samedi", 7, "Dimanche", "Erreur")</f>
        <v>Lundi</v>
      </c>
      <c r="E5613" s="2" t="s">
        <v>35</v>
      </c>
      <c r="F5613" s="2" t="s">
        <v>73</v>
      </c>
      <c r="G5613" s="2" t="s">
        <v>74</v>
      </c>
      <c r="H5613" s="4" t="s">
        <v>21</v>
      </c>
      <c r="I5613" s="5">
        <v>39</v>
      </c>
      <c r="J5613" s="6">
        <v>98</v>
      </c>
      <c r="K5613" s="7">
        <v>3822</v>
      </c>
      <c r="L5613" s="7">
        <v>1872.78</v>
      </c>
      <c r="M5613" s="8">
        <v>0.49</v>
      </c>
      <c r="N5613" s="2" t="s">
        <v>82</v>
      </c>
      <c r="O5613">
        <f t="shared" si="696"/>
        <v>2021</v>
      </c>
      <c r="P5613">
        <f t="shared" si="697"/>
        <v>1</v>
      </c>
      <c r="Q5613" t="str">
        <f t="shared" si="698"/>
        <v>janv</v>
      </c>
      <c r="R5613" t="str">
        <f t="shared" si="699"/>
        <v>Michigan</v>
      </c>
      <c r="S5613" t="str">
        <f t="shared" si="700"/>
        <v>2021-01</v>
      </c>
      <c r="T5613">
        <f>IF(AND(COUNTIF(Calculs!$Q$2:$Q$12,$O5613)&gt;0,COUNTIF(Calculs!$S$2:$S$12,$E5613)&gt;0,COUNTIF(Calculs!$U$2:$U$12,$H5613)&gt;0),1,0)</f>
        <v>1</v>
      </c>
      <c r="U5613">
        <f t="shared" si="701"/>
        <v>3822</v>
      </c>
      <c r="V5613">
        <f t="shared" si="702"/>
        <v>98</v>
      </c>
      <c r="W5613">
        <f t="shared" si="703"/>
        <v>1872.78</v>
      </c>
    </row>
    <row r="5614" spans="1:23" ht="15.75" customHeight="1" x14ac:dyDescent="0.3">
      <c r="A5614" s="2" t="s">
        <v>13</v>
      </c>
      <c r="B5614" s="2">
        <v>1185732</v>
      </c>
      <c r="C5614" s="3">
        <v>44214</v>
      </c>
      <c r="D5614" s="12" t="str" cm="1">
        <f t="array" ref="D5614">_xlfn.SWITCH(WEEKDAY(C5614,2), 1, "Lundi", 2, "Mardi", 3, "Mercredi", 4, "Jeudi", 5, "Vendredi", 6, "Samedi", 7, "Dimanche", "Erreur")</f>
        <v>Lundi</v>
      </c>
      <c r="E5614" s="2" t="s">
        <v>35</v>
      </c>
      <c r="F5614" s="2" t="s">
        <v>73</v>
      </c>
      <c r="G5614" s="2" t="s">
        <v>74</v>
      </c>
      <c r="H5614" s="4" t="s">
        <v>22</v>
      </c>
      <c r="I5614" s="5">
        <v>29</v>
      </c>
      <c r="J5614" s="6">
        <v>123</v>
      </c>
      <c r="K5614" s="7">
        <v>3567</v>
      </c>
      <c r="L5614" s="7">
        <v>2247.21</v>
      </c>
      <c r="M5614" s="8">
        <v>0.63</v>
      </c>
      <c r="N5614" s="2" t="s">
        <v>82</v>
      </c>
      <c r="O5614">
        <f t="shared" si="696"/>
        <v>2021</v>
      </c>
      <c r="P5614">
        <f t="shared" si="697"/>
        <v>1</v>
      </c>
      <c r="Q5614" t="str">
        <f t="shared" si="698"/>
        <v>janv</v>
      </c>
      <c r="R5614" t="str">
        <f t="shared" si="699"/>
        <v>Michigan</v>
      </c>
      <c r="S5614" t="str">
        <f t="shared" si="700"/>
        <v>2021-01</v>
      </c>
      <c r="T5614">
        <f>IF(AND(COUNTIF(Calculs!$Q$2:$Q$12,$O5614)&gt;0,COUNTIF(Calculs!$S$2:$S$12,$E5614)&gt;0,COUNTIF(Calculs!$U$2:$U$12,$H5614)&gt;0),1,0)</f>
        <v>1</v>
      </c>
      <c r="U5614">
        <f t="shared" si="701"/>
        <v>3567</v>
      </c>
      <c r="V5614">
        <f t="shared" si="702"/>
        <v>123</v>
      </c>
      <c r="W5614">
        <f t="shared" si="703"/>
        <v>2247.21</v>
      </c>
    </row>
    <row r="5615" spans="1:23" ht="15.75" customHeight="1" x14ac:dyDescent="0.3">
      <c r="A5615" s="2" t="s">
        <v>13</v>
      </c>
      <c r="B5615" s="2">
        <v>1185732</v>
      </c>
      <c r="C5615" s="3">
        <v>44245</v>
      </c>
      <c r="D5615" s="12" t="str" cm="1">
        <f t="array" ref="D5615">_xlfn.SWITCH(WEEKDAY(C5615,2), 1, "Lundi", 2, "Mardi", 3, "Mercredi", 4, "Jeudi", 5, "Vendredi", 6, "Samedi", 7, "Dimanche", "Erreur")</f>
        <v>Jeudi</v>
      </c>
      <c r="E5615" s="2" t="s">
        <v>35</v>
      </c>
      <c r="F5615" s="2" t="s">
        <v>73</v>
      </c>
      <c r="G5615" s="2" t="s">
        <v>74</v>
      </c>
      <c r="H5615" s="4" t="s">
        <v>16</v>
      </c>
      <c r="I5615" s="5">
        <v>29</v>
      </c>
      <c r="J5615" s="6">
        <v>182</v>
      </c>
      <c r="K5615" s="7">
        <v>5278</v>
      </c>
      <c r="L5615" s="7">
        <v>2797.34</v>
      </c>
      <c r="M5615" s="8">
        <v>0.53</v>
      </c>
      <c r="N5615" s="2" t="s">
        <v>82</v>
      </c>
      <c r="O5615">
        <f t="shared" si="696"/>
        <v>2021</v>
      </c>
      <c r="P5615">
        <f t="shared" si="697"/>
        <v>2</v>
      </c>
      <c r="Q5615" t="str">
        <f t="shared" si="698"/>
        <v>févr</v>
      </c>
      <c r="R5615" t="str">
        <f t="shared" si="699"/>
        <v>Michigan</v>
      </c>
      <c r="S5615" t="str">
        <f t="shared" si="700"/>
        <v>2021-02</v>
      </c>
      <c r="T5615">
        <f>IF(AND(COUNTIF(Calculs!$Q$2:$Q$12,$O5615)&gt;0,COUNTIF(Calculs!$S$2:$S$12,$E5615)&gt;0,COUNTIF(Calculs!$U$2:$U$12,$H5615)&gt;0),1,0)</f>
        <v>1</v>
      </c>
      <c r="U5615">
        <f t="shared" si="701"/>
        <v>5278</v>
      </c>
      <c r="V5615">
        <f t="shared" si="702"/>
        <v>182</v>
      </c>
      <c r="W5615">
        <f t="shared" si="703"/>
        <v>2797.34</v>
      </c>
    </row>
    <row r="5616" spans="1:23" ht="15.75" customHeight="1" x14ac:dyDescent="0.3">
      <c r="A5616" s="2" t="s">
        <v>13</v>
      </c>
      <c r="B5616" s="2">
        <v>1185732</v>
      </c>
      <c r="C5616" s="3">
        <v>44245</v>
      </c>
      <c r="D5616" s="12" t="str" cm="1">
        <f t="array" ref="D5616">_xlfn.SWITCH(WEEKDAY(C5616,2), 1, "Lundi", 2, "Mardi", 3, "Mercredi", 4, "Jeudi", 5, "Vendredi", 6, "Samedi", 7, "Dimanche", "Erreur")</f>
        <v>Jeudi</v>
      </c>
      <c r="E5616" s="2" t="s">
        <v>35</v>
      </c>
      <c r="F5616" s="2" t="s">
        <v>73</v>
      </c>
      <c r="G5616" s="2" t="s">
        <v>74</v>
      </c>
      <c r="H5616" s="4" t="s">
        <v>18</v>
      </c>
      <c r="I5616" s="5">
        <v>28</v>
      </c>
      <c r="J5616" s="6">
        <v>94</v>
      </c>
      <c r="K5616" s="7">
        <v>2632</v>
      </c>
      <c r="L5616" s="7">
        <v>1289.68</v>
      </c>
      <c r="M5616" s="8">
        <v>0.49</v>
      </c>
      <c r="N5616" s="2" t="s">
        <v>82</v>
      </c>
      <c r="O5616">
        <f t="shared" si="696"/>
        <v>2021</v>
      </c>
      <c r="P5616">
        <f t="shared" si="697"/>
        <v>2</v>
      </c>
      <c r="Q5616" t="str">
        <f t="shared" si="698"/>
        <v>févr</v>
      </c>
      <c r="R5616" t="str">
        <f t="shared" si="699"/>
        <v>Michigan</v>
      </c>
      <c r="S5616" t="str">
        <f t="shared" si="700"/>
        <v>2021-02</v>
      </c>
      <c r="T5616">
        <f>IF(AND(COUNTIF(Calculs!$Q$2:$Q$12,$O5616)&gt;0,COUNTIF(Calculs!$S$2:$S$12,$E5616)&gt;0,COUNTIF(Calculs!$U$2:$U$12,$H5616)&gt;0),1,0)</f>
        <v>1</v>
      </c>
      <c r="U5616">
        <f t="shared" si="701"/>
        <v>2632</v>
      </c>
      <c r="V5616">
        <f t="shared" si="702"/>
        <v>94</v>
      </c>
      <c r="W5616">
        <f t="shared" si="703"/>
        <v>1289.68</v>
      </c>
    </row>
    <row r="5617" spans="1:23" ht="15.75" customHeight="1" x14ac:dyDescent="0.3">
      <c r="A5617" s="2" t="s">
        <v>13</v>
      </c>
      <c r="B5617" s="2">
        <v>1185732</v>
      </c>
      <c r="C5617" s="3">
        <v>44245</v>
      </c>
      <c r="D5617" s="12" t="str" cm="1">
        <f t="array" ref="D5617">_xlfn.SWITCH(WEEKDAY(C5617,2), 1, "Lundi", 2, "Mardi", 3, "Mercredi", 4, "Jeudi", 5, "Vendredi", 6, "Samedi", 7, "Dimanche", "Erreur")</f>
        <v>Jeudi</v>
      </c>
      <c r="E5617" s="2" t="s">
        <v>35</v>
      </c>
      <c r="F5617" s="2" t="s">
        <v>73</v>
      </c>
      <c r="G5617" s="2" t="s">
        <v>74</v>
      </c>
      <c r="H5617" s="4" t="s">
        <v>19</v>
      </c>
      <c r="I5617" s="5">
        <v>19</v>
      </c>
      <c r="J5617" s="6">
        <v>113</v>
      </c>
      <c r="K5617" s="7">
        <v>2147</v>
      </c>
      <c r="L5617" s="7">
        <v>966.14999999999986</v>
      </c>
      <c r="M5617" s="8">
        <v>0.44999999999999996</v>
      </c>
      <c r="N5617" s="2" t="s">
        <v>82</v>
      </c>
      <c r="O5617">
        <f t="shared" si="696"/>
        <v>2021</v>
      </c>
      <c r="P5617">
        <f t="shared" si="697"/>
        <v>2</v>
      </c>
      <c r="Q5617" t="str">
        <f t="shared" si="698"/>
        <v>févr</v>
      </c>
      <c r="R5617" t="str">
        <f t="shared" si="699"/>
        <v>Michigan</v>
      </c>
      <c r="S5617" t="str">
        <f t="shared" si="700"/>
        <v>2021-02</v>
      </c>
      <c r="T5617">
        <f>IF(AND(COUNTIF(Calculs!$Q$2:$Q$12,$O5617)&gt;0,COUNTIF(Calculs!$S$2:$S$12,$E5617)&gt;0,COUNTIF(Calculs!$U$2:$U$12,$H5617)&gt;0),1,0)</f>
        <v>1</v>
      </c>
      <c r="U5617">
        <f t="shared" si="701"/>
        <v>2147</v>
      </c>
      <c r="V5617">
        <f t="shared" si="702"/>
        <v>113</v>
      </c>
      <c r="W5617">
        <f t="shared" si="703"/>
        <v>966.14999999999986</v>
      </c>
    </row>
    <row r="5618" spans="1:23" ht="15.75" customHeight="1" x14ac:dyDescent="0.3">
      <c r="A5618" s="2" t="s">
        <v>13</v>
      </c>
      <c r="B5618" s="2">
        <v>1185732</v>
      </c>
      <c r="C5618" s="3">
        <v>44245</v>
      </c>
      <c r="D5618" s="12" t="str" cm="1">
        <f t="array" ref="D5618">_xlfn.SWITCH(WEEKDAY(C5618,2), 1, "Lundi", 2, "Mardi", 3, "Mercredi", 4, "Jeudi", 5, "Vendredi", 6, "Samedi", 7, "Dimanche", "Erreur")</f>
        <v>Jeudi</v>
      </c>
      <c r="E5618" s="2" t="s">
        <v>35</v>
      </c>
      <c r="F5618" s="2" t="s">
        <v>75</v>
      </c>
      <c r="G5618" s="2" t="s">
        <v>76</v>
      </c>
      <c r="H5618" s="4" t="s">
        <v>20</v>
      </c>
      <c r="I5618" s="5">
        <v>24</v>
      </c>
      <c r="J5618" s="6">
        <v>70</v>
      </c>
      <c r="K5618" s="7">
        <v>1680</v>
      </c>
      <c r="L5618" s="7">
        <v>873.6</v>
      </c>
      <c r="M5618" s="8">
        <v>0.52</v>
      </c>
      <c r="N5618" s="2" t="s">
        <v>82</v>
      </c>
      <c r="O5618">
        <f t="shared" si="696"/>
        <v>2021</v>
      </c>
      <c r="P5618">
        <f t="shared" si="697"/>
        <v>2</v>
      </c>
      <c r="Q5618" t="str">
        <f t="shared" si="698"/>
        <v>févr</v>
      </c>
      <c r="R5618" t="str">
        <f t="shared" si="699"/>
        <v>Missouri</v>
      </c>
      <c r="S5618" t="str">
        <f t="shared" si="700"/>
        <v>2021-02</v>
      </c>
      <c r="T5618">
        <f>IF(AND(COUNTIF(Calculs!$Q$2:$Q$12,$O5618)&gt;0,COUNTIF(Calculs!$S$2:$S$12,$E5618)&gt;0,COUNTIF(Calculs!$U$2:$U$12,$H5618)&gt;0),1,0)</f>
        <v>1</v>
      </c>
      <c r="U5618">
        <f t="shared" si="701"/>
        <v>1680</v>
      </c>
      <c r="V5618">
        <f t="shared" si="702"/>
        <v>70</v>
      </c>
      <c r="W5618">
        <f t="shared" si="703"/>
        <v>873.6</v>
      </c>
    </row>
    <row r="5619" spans="1:23" ht="15.75" customHeight="1" x14ac:dyDescent="0.3">
      <c r="A5619" s="2" t="s">
        <v>13</v>
      </c>
      <c r="B5619" s="2">
        <v>1185732</v>
      </c>
      <c r="C5619" s="3">
        <v>44245</v>
      </c>
      <c r="D5619" s="12" t="str" cm="1">
        <f t="array" ref="D5619">_xlfn.SWITCH(WEEKDAY(C5619,2), 1, "Lundi", 2, "Mardi", 3, "Mercredi", 4, "Jeudi", 5, "Vendredi", 6, "Samedi", 7, "Dimanche", "Erreur")</f>
        <v>Jeudi</v>
      </c>
      <c r="E5619" s="2" t="s">
        <v>35</v>
      </c>
      <c r="F5619" s="2" t="s">
        <v>75</v>
      </c>
      <c r="G5619" s="2" t="s">
        <v>76</v>
      </c>
      <c r="H5619" s="4" t="s">
        <v>21</v>
      </c>
      <c r="I5619" s="5">
        <v>38</v>
      </c>
      <c r="J5619" s="6">
        <v>88</v>
      </c>
      <c r="K5619" s="7">
        <v>3344</v>
      </c>
      <c r="L5619" s="7">
        <v>1504.8</v>
      </c>
      <c r="M5619" s="8">
        <v>0.44999999999999996</v>
      </c>
      <c r="N5619" s="2" t="s">
        <v>82</v>
      </c>
      <c r="O5619">
        <f t="shared" si="696"/>
        <v>2021</v>
      </c>
      <c r="P5619">
        <f t="shared" si="697"/>
        <v>2</v>
      </c>
      <c r="Q5619" t="str">
        <f t="shared" si="698"/>
        <v>févr</v>
      </c>
      <c r="R5619" t="str">
        <f t="shared" si="699"/>
        <v>Missouri</v>
      </c>
      <c r="S5619" t="str">
        <f t="shared" si="700"/>
        <v>2021-02</v>
      </c>
      <c r="T5619">
        <f>IF(AND(COUNTIF(Calculs!$Q$2:$Q$12,$O5619)&gt;0,COUNTIF(Calculs!$S$2:$S$12,$E5619)&gt;0,COUNTIF(Calculs!$U$2:$U$12,$H5619)&gt;0),1,0)</f>
        <v>1</v>
      </c>
      <c r="U5619">
        <f t="shared" si="701"/>
        <v>3344</v>
      </c>
      <c r="V5619">
        <f t="shared" si="702"/>
        <v>88</v>
      </c>
      <c r="W5619">
        <f t="shared" si="703"/>
        <v>1504.8</v>
      </c>
    </row>
    <row r="5620" spans="1:23" ht="15.75" customHeight="1" x14ac:dyDescent="0.3">
      <c r="A5620" s="2" t="s">
        <v>13</v>
      </c>
      <c r="B5620" s="2">
        <v>1185732</v>
      </c>
      <c r="C5620" s="3">
        <v>44245</v>
      </c>
      <c r="D5620" s="12" t="str" cm="1">
        <f t="array" ref="D5620">_xlfn.SWITCH(WEEKDAY(C5620,2), 1, "Lundi", 2, "Mardi", 3, "Mercredi", 4, "Jeudi", 5, "Vendredi", 6, "Samedi", 7, "Dimanche", "Erreur")</f>
        <v>Jeudi</v>
      </c>
      <c r="E5620" s="2" t="s">
        <v>35</v>
      </c>
      <c r="F5620" s="2" t="s">
        <v>75</v>
      </c>
      <c r="G5620" s="2" t="s">
        <v>76</v>
      </c>
      <c r="H5620" s="4" t="s">
        <v>22</v>
      </c>
      <c r="I5620" s="5">
        <v>28</v>
      </c>
      <c r="J5620" s="6">
        <v>120</v>
      </c>
      <c r="K5620" s="7">
        <v>3360</v>
      </c>
      <c r="L5620" s="7">
        <v>2116.8000000000002</v>
      </c>
      <c r="M5620" s="8">
        <v>0.63</v>
      </c>
      <c r="N5620" s="2" t="s">
        <v>82</v>
      </c>
      <c r="O5620">
        <f t="shared" si="696"/>
        <v>2021</v>
      </c>
      <c r="P5620">
        <f t="shared" si="697"/>
        <v>2</v>
      </c>
      <c r="Q5620" t="str">
        <f t="shared" si="698"/>
        <v>févr</v>
      </c>
      <c r="R5620" t="str">
        <f t="shared" si="699"/>
        <v>Missouri</v>
      </c>
      <c r="S5620" t="str">
        <f t="shared" si="700"/>
        <v>2021-02</v>
      </c>
      <c r="T5620">
        <f>IF(AND(COUNTIF(Calculs!$Q$2:$Q$12,$O5620)&gt;0,COUNTIF(Calculs!$S$2:$S$12,$E5620)&gt;0,COUNTIF(Calculs!$U$2:$U$12,$H5620)&gt;0),1,0)</f>
        <v>1</v>
      </c>
      <c r="U5620">
        <f t="shared" si="701"/>
        <v>3360</v>
      </c>
      <c r="V5620">
        <f t="shared" si="702"/>
        <v>120</v>
      </c>
      <c r="W5620">
        <f t="shared" si="703"/>
        <v>2116.8000000000002</v>
      </c>
    </row>
    <row r="5621" spans="1:23" ht="15.75" customHeight="1" x14ac:dyDescent="0.3">
      <c r="A5621" s="2" t="s">
        <v>13</v>
      </c>
      <c r="B5621" s="2">
        <v>1185732</v>
      </c>
      <c r="C5621" s="3">
        <v>44272</v>
      </c>
      <c r="D5621" s="12" t="str" cm="1">
        <f t="array" ref="D5621">_xlfn.SWITCH(WEEKDAY(C5621,2), 1, "Lundi", 2, "Mardi", 3, "Mercredi", 4, "Jeudi", 5, "Vendredi", 6, "Samedi", 7, "Dimanche", "Erreur")</f>
        <v>Mercredi</v>
      </c>
      <c r="E5621" s="2" t="s">
        <v>35</v>
      </c>
      <c r="F5621" s="2" t="s">
        <v>75</v>
      </c>
      <c r="G5621" s="2" t="s">
        <v>76</v>
      </c>
      <c r="H5621" s="4" t="s">
        <v>16</v>
      </c>
      <c r="I5621" s="5">
        <v>34</v>
      </c>
      <c r="J5621" s="6">
        <v>186</v>
      </c>
      <c r="K5621" s="7">
        <v>6324</v>
      </c>
      <c r="L5621" s="7">
        <v>3225.2400000000002</v>
      </c>
      <c r="M5621" s="8">
        <v>0.51</v>
      </c>
      <c r="N5621" s="2" t="s">
        <v>82</v>
      </c>
      <c r="O5621">
        <f t="shared" si="696"/>
        <v>2021</v>
      </c>
      <c r="P5621">
        <f t="shared" si="697"/>
        <v>3</v>
      </c>
      <c r="Q5621" t="str">
        <f t="shared" si="698"/>
        <v>mars</v>
      </c>
      <c r="R5621" t="str">
        <f t="shared" si="699"/>
        <v>Missouri</v>
      </c>
      <c r="S5621" t="str">
        <f t="shared" si="700"/>
        <v>2021-03</v>
      </c>
      <c r="T5621">
        <f>IF(AND(COUNTIF(Calculs!$Q$2:$Q$12,$O5621)&gt;0,COUNTIF(Calculs!$S$2:$S$12,$E5621)&gt;0,COUNTIF(Calculs!$U$2:$U$12,$H5621)&gt;0),1,0)</f>
        <v>1</v>
      </c>
      <c r="U5621">
        <f t="shared" si="701"/>
        <v>6324</v>
      </c>
      <c r="V5621">
        <f t="shared" si="702"/>
        <v>186</v>
      </c>
      <c r="W5621">
        <f t="shared" si="703"/>
        <v>3225.2400000000002</v>
      </c>
    </row>
    <row r="5622" spans="1:23" ht="15.75" customHeight="1" x14ac:dyDescent="0.3">
      <c r="A5622" s="2" t="s">
        <v>13</v>
      </c>
      <c r="B5622" s="2">
        <v>1185732</v>
      </c>
      <c r="C5622" s="3">
        <v>44272</v>
      </c>
      <c r="D5622" s="12" t="str" cm="1">
        <f t="array" ref="D5622">_xlfn.SWITCH(WEEKDAY(C5622,2), 1, "Lundi", 2, "Mardi", 3, "Mercredi", 4, "Jeudi", 5, "Vendredi", 6, "Samedi", 7, "Dimanche", "Erreur")</f>
        <v>Mercredi</v>
      </c>
      <c r="E5622" s="2" t="s">
        <v>35</v>
      </c>
      <c r="F5622" s="2" t="s">
        <v>75</v>
      </c>
      <c r="G5622" s="2" t="s">
        <v>76</v>
      </c>
      <c r="H5622" s="4" t="s">
        <v>18</v>
      </c>
      <c r="I5622" s="5">
        <v>34</v>
      </c>
      <c r="J5622" s="6">
        <v>87</v>
      </c>
      <c r="K5622" s="7">
        <v>2958</v>
      </c>
      <c r="L5622" s="7">
        <v>1331.1</v>
      </c>
      <c r="M5622" s="8">
        <v>0.44999999999999996</v>
      </c>
      <c r="N5622" s="2" t="s">
        <v>82</v>
      </c>
      <c r="O5622">
        <f t="shared" si="696"/>
        <v>2021</v>
      </c>
      <c r="P5622">
        <f t="shared" si="697"/>
        <v>3</v>
      </c>
      <c r="Q5622" t="str">
        <f t="shared" si="698"/>
        <v>mars</v>
      </c>
      <c r="R5622" t="str">
        <f t="shared" si="699"/>
        <v>Missouri</v>
      </c>
      <c r="S5622" t="str">
        <f t="shared" si="700"/>
        <v>2021-03</v>
      </c>
      <c r="T5622">
        <f>IF(AND(COUNTIF(Calculs!$Q$2:$Q$12,$O5622)&gt;0,COUNTIF(Calculs!$S$2:$S$12,$E5622)&gt;0,COUNTIF(Calculs!$U$2:$U$12,$H5622)&gt;0),1,0)</f>
        <v>1</v>
      </c>
      <c r="U5622">
        <f t="shared" si="701"/>
        <v>2958</v>
      </c>
      <c r="V5622">
        <f t="shared" si="702"/>
        <v>87</v>
      </c>
      <c r="W5622">
        <f t="shared" si="703"/>
        <v>1331.1</v>
      </c>
    </row>
    <row r="5623" spans="1:23" ht="15.75" customHeight="1" x14ac:dyDescent="0.3">
      <c r="A5623" s="2" t="s">
        <v>13</v>
      </c>
      <c r="B5623" s="2">
        <v>1185732</v>
      </c>
      <c r="C5623" s="3">
        <v>44272</v>
      </c>
      <c r="D5623" s="12" t="str" cm="1">
        <f t="array" ref="D5623">_xlfn.SWITCH(WEEKDAY(C5623,2), 1, "Lundi", 2, "Mardi", 3, "Mercredi", 4, "Jeudi", 5, "Vendredi", 6, "Samedi", 7, "Dimanche", "Erreur")</f>
        <v>Mercredi</v>
      </c>
      <c r="E5623" s="2" t="s">
        <v>35</v>
      </c>
      <c r="F5623" s="2" t="s">
        <v>75</v>
      </c>
      <c r="G5623" s="2" t="s">
        <v>76</v>
      </c>
      <c r="H5623" s="4" t="s">
        <v>19</v>
      </c>
      <c r="I5623" s="5">
        <v>23</v>
      </c>
      <c r="J5623" s="6">
        <v>95</v>
      </c>
      <c r="K5623" s="7">
        <v>2185</v>
      </c>
      <c r="L5623" s="7">
        <v>1005.0999999999999</v>
      </c>
      <c r="M5623" s="8">
        <v>0.45999999999999996</v>
      </c>
      <c r="N5623" s="2" t="s">
        <v>82</v>
      </c>
      <c r="O5623">
        <f t="shared" si="696"/>
        <v>2021</v>
      </c>
      <c r="P5623">
        <f t="shared" si="697"/>
        <v>3</v>
      </c>
      <c r="Q5623" t="str">
        <f t="shared" si="698"/>
        <v>mars</v>
      </c>
      <c r="R5623" t="str">
        <f t="shared" si="699"/>
        <v>Missouri</v>
      </c>
      <c r="S5623" t="str">
        <f t="shared" si="700"/>
        <v>2021-03</v>
      </c>
      <c r="T5623">
        <f>IF(AND(COUNTIF(Calculs!$Q$2:$Q$12,$O5623)&gt;0,COUNTIF(Calculs!$S$2:$S$12,$E5623)&gt;0,COUNTIF(Calculs!$U$2:$U$12,$H5623)&gt;0),1,0)</f>
        <v>1</v>
      </c>
      <c r="U5623">
        <f t="shared" si="701"/>
        <v>2185</v>
      </c>
      <c r="V5623">
        <f t="shared" si="702"/>
        <v>95</v>
      </c>
      <c r="W5623">
        <f t="shared" si="703"/>
        <v>1005.0999999999999</v>
      </c>
    </row>
    <row r="5624" spans="1:23" ht="15.75" customHeight="1" x14ac:dyDescent="0.3">
      <c r="A5624" s="2" t="s">
        <v>13</v>
      </c>
      <c r="B5624" s="2">
        <v>1185732</v>
      </c>
      <c r="C5624" s="3">
        <v>44272</v>
      </c>
      <c r="D5624" s="12" t="str" cm="1">
        <f t="array" ref="D5624">_xlfn.SWITCH(WEEKDAY(C5624,2), 1, "Lundi", 2, "Mardi", 3, "Mercredi", 4, "Jeudi", 5, "Vendredi", 6, "Samedi", 7, "Dimanche", "Erreur")</f>
        <v>Mercredi</v>
      </c>
      <c r="E5624" s="2" t="s">
        <v>35</v>
      </c>
      <c r="F5624" s="2" t="s">
        <v>75</v>
      </c>
      <c r="G5624" s="2" t="s">
        <v>76</v>
      </c>
      <c r="H5624" s="4" t="s">
        <v>20</v>
      </c>
      <c r="I5624" s="5">
        <v>28</v>
      </c>
      <c r="J5624" s="6">
        <v>54</v>
      </c>
      <c r="K5624" s="7">
        <v>1512</v>
      </c>
      <c r="L5624" s="7">
        <v>771.12</v>
      </c>
      <c r="M5624" s="8">
        <v>0.51</v>
      </c>
      <c r="N5624" s="2" t="s">
        <v>82</v>
      </c>
      <c r="O5624">
        <f t="shared" si="696"/>
        <v>2021</v>
      </c>
      <c r="P5624">
        <f t="shared" si="697"/>
        <v>3</v>
      </c>
      <c r="Q5624" t="str">
        <f t="shared" si="698"/>
        <v>mars</v>
      </c>
      <c r="R5624" t="str">
        <f t="shared" si="699"/>
        <v>Missouri</v>
      </c>
      <c r="S5624" t="str">
        <f t="shared" si="700"/>
        <v>2021-03</v>
      </c>
      <c r="T5624">
        <f>IF(AND(COUNTIF(Calculs!$Q$2:$Q$12,$O5624)&gt;0,COUNTIF(Calculs!$S$2:$S$12,$E5624)&gt;0,COUNTIF(Calculs!$U$2:$U$12,$H5624)&gt;0),1,0)</f>
        <v>1</v>
      </c>
      <c r="U5624">
        <f t="shared" si="701"/>
        <v>1512</v>
      </c>
      <c r="V5624">
        <f t="shared" si="702"/>
        <v>54</v>
      </c>
      <c r="W5624">
        <f t="shared" si="703"/>
        <v>771.12</v>
      </c>
    </row>
    <row r="5625" spans="1:23" ht="15.75" customHeight="1" x14ac:dyDescent="0.3">
      <c r="A5625" s="2" t="s">
        <v>13</v>
      </c>
      <c r="B5625" s="2">
        <v>1185732</v>
      </c>
      <c r="C5625" s="3">
        <v>44272</v>
      </c>
      <c r="D5625" s="12" t="str" cm="1">
        <f t="array" ref="D5625">_xlfn.SWITCH(WEEKDAY(C5625,2), 1, "Lundi", 2, "Mardi", 3, "Mercredi", 4, "Jeudi", 5, "Vendredi", 6, "Samedi", 7, "Dimanche", "Erreur")</f>
        <v>Mercredi</v>
      </c>
      <c r="E5625" s="2" t="s">
        <v>35</v>
      </c>
      <c r="F5625" s="2" t="s">
        <v>75</v>
      </c>
      <c r="G5625" s="2" t="s">
        <v>76</v>
      </c>
      <c r="H5625" s="4" t="s">
        <v>21</v>
      </c>
      <c r="I5625" s="5">
        <v>41</v>
      </c>
      <c r="J5625" s="6">
        <v>75</v>
      </c>
      <c r="K5625" s="7">
        <v>3075</v>
      </c>
      <c r="L5625" s="7">
        <v>1506.75</v>
      </c>
      <c r="M5625" s="8">
        <v>0.49</v>
      </c>
      <c r="N5625" s="2" t="s">
        <v>82</v>
      </c>
      <c r="O5625">
        <f t="shared" si="696"/>
        <v>2021</v>
      </c>
      <c r="P5625">
        <f t="shared" si="697"/>
        <v>3</v>
      </c>
      <c r="Q5625" t="str">
        <f t="shared" si="698"/>
        <v>mars</v>
      </c>
      <c r="R5625" t="str">
        <f t="shared" si="699"/>
        <v>Missouri</v>
      </c>
      <c r="S5625" t="str">
        <f t="shared" si="700"/>
        <v>2021-03</v>
      </c>
      <c r="T5625">
        <f>IF(AND(COUNTIF(Calculs!$Q$2:$Q$12,$O5625)&gt;0,COUNTIF(Calculs!$S$2:$S$12,$E5625)&gt;0,COUNTIF(Calculs!$U$2:$U$12,$H5625)&gt;0),1,0)</f>
        <v>1</v>
      </c>
      <c r="U5625">
        <f t="shared" si="701"/>
        <v>3075</v>
      </c>
      <c r="V5625">
        <f t="shared" si="702"/>
        <v>75</v>
      </c>
      <c r="W5625">
        <f t="shared" si="703"/>
        <v>1506.75</v>
      </c>
    </row>
    <row r="5626" spans="1:23" ht="15.75" customHeight="1" x14ac:dyDescent="0.3">
      <c r="A5626" s="2" t="s">
        <v>13</v>
      </c>
      <c r="B5626" s="2">
        <v>1185732</v>
      </c>
      <c r="C5626" s="3">
        <v>44272</v>
      </c>
      <c r="D5626" s="12" t="str" cm="1">
        <f t="array" ref="D5626">_xlfn.SWITCH(WEEKDAY(C5626,2), 1, "Lundi", 2, "Mardi", 3, "Mercredi", 4, "Jeudi", 5, "Vendredi", 6, "Samedi", 7, "Dimanche", "Erreur")</f>
        <v>Mercredi</v>
      </c>
      <c r="E5626" s="2" t="s">
        <v>35</v>
      </c>
      <c r="F5626" s="2" t="s">
        <v>75</v>
      </c>
      <c r="G5626" s="2" t="s">
        <v>76</v>
      </c>
      <c r="H5626" s="4" t="s">
        <v>22</v>
      </c>
      <c r="I5626" s="5">
        <v>34</v>
      </c>
      <c r="J5626" s="6">
        <v>102</v>
      </c>
      <c r="K5626" s="7">
        <v>3468</v>
      </c>
      <c r="L5626" s="7">
        <v>2254.2000000000003</v>
      </c>
      <c r="M5626" s="8">
        <v>0.65</v>
      </c>
      <c r="N5626" s="2" t="s">
        <v>82</v>
      </c>
      <c r="O5626">
        <f t="shared" si="696"/>
        <v>2021</v>
      </c>
      <c r="P5626">
        <f t="shared" si="697"/>
        <v>3</v>
      </c>
      <c r="Q5626" t="str">
        <f t="shared" si="698"/>
        <v>mars</v>
      </c>
      <c r="R5626" t="str">
        <f t="shared" si="699"/>
        <v>Missouri</v>
      </c>
      <c r="S5626" t="str">
        <f t="shared" si="700"/>
        <v>2021-03</v>
      </c>
      <c r="T5626">
        <f>IF(AND(COUNTIF(Calculs!$Q$2:$Q$12,$O5626)&gt;0,COUNTIF(Calculs!$S$2:$S$12,$E5626)&gt;0,COUNTIF(Calculs!$U$2:$U$12,$H5626)&gt;0),1,0)</f>
        <v>1</v>
      </c>
      <c r="U5626">
        <f t="shared" si="701"/>
        <v>3468</v>
      </c>
      <c r="V5626">
        <f t="shared" si="702"/>
        <v>102</v>
      </c>
      <c r="W5626">
        <f t="shared" si="703"/>
        <v>2254.2000000000003</v>
      </c>
    </row>
    <row r="5627" spans="1:23" ht="15.75" customHeight="1" x14ac:dyDescent="0.3">
      <c r="A5627" s="2" t="s">
        <v>13</v>
      </c>
      <c r="B5627" s="2">
        <v>1185732</v>
      </c>
      <c r="C5627" s="3">
        <v>44304</v>
      </c>
      <c r="D5627" s="12" t="str" cm="1">
        <f t="array" ref="D5627">_xlfn.SWITCH(WEEKDAY(C5627,2), 1, "Lundi", 2, "Mardi", 3, "Mercredi", 4, "Jeudi", 5, "Vendredi", 6, "Samedi", 7, "Dimanche", "Erreur")</f>
        <v>Dimanche</v>
      </c>
      <c r="E5627" s="2" t="s">
        <v>35</v>
      </c>
      <c r="F5627" s="2" t="s">
        <v>75</v>
      </c>
      <c r="G5627" s="2" t="s">
        <v>76</v>
      </c>
      <c r="H5627" s="4" t="s">
        <v>16</v>
      </c>
      <c r="I5627" s="5">
        <v>33</v>
      </c>
      <c r="J5627" s="6">
        <v>144</v>
      </c>
      <c r="K5627" s="7">
        <v>4752</v>
      </c>
      <c r="L5627" s="7">
        <v>2471.04</v>
      </c>
      <c r="M5627" s="8">
        <v>0.52</v>
      </c>
      <c r="N5627" s="2" t="s">
        <v>82</v>
      </c>
      <c r="O5627">
        <f t="shared" si="696"/>
        <v>2021</v>
      </c>
      <c r="P5627">
        <f t="shared" si="697"/>
        <v>4</v>
      </c>
      <c r="Q5627" t="str">
        <f t="shared" si="698"/>
        <v>avr</v>
      </c>
      <c r="R5627" t="str">
        <f t="shared" si="699"/>
        <v>Missouri</v>
      </c>
      <c r="S5627" t="str">
        <f t="shared" si="700"/>
        <v>2021-04</v>
      </c>
      <c r="T5627">
        <f>IF(AND(COUNTIF(Calculs!$Q$2:$Q$12,$O5627)&gt;0,COUNTIF(Calculs!$S$2:$S$12,$E5627)&gt;0,COUNTIF(Calculs!$U$2:$U$12,$H5627)&gt;0),1,0)</f>
        <v>1</v>
      </c>
      <c r="U5627">
        <f t="shared" si="701"/>
        <v>4752</v>
      </c>
      <c r="V5627">
        <f t="shared" si="702"/>
        <v>144</v>
      </c>
      <c r="W5627">
        <f t="shared" si="703"/>
        <v>2471.04</v>
      </c>
    </row>
    <row r="5628" spans="1:23" ht="15.75" customHeight="1" x14ac:dyDescent="0.3">
      <c r="A5628" s="2" t="s">
        <v>13</v>
      </c>
      <c r="B5628" s="2">
        <v>1185732</v>
      </c>
      <c r="C5628" s="3">
        <v>44304</v>
      </c>
      <c r="D5628" s="12" t="str" cm="1">
        <f t="array" ref="D5628">_xlfn.SWITCH(WEEKDAY(C5628,2), 1, "Lundi", 2, "Mardi", 3, "Mercredi", 4, "Jeudi", 5, "Vendredi", 6, "Samedi", 7, "Dimanche", "Erreur")</f>
        <v>Dimanche</v>
      </c>
      <c r="E5628" s="2" t="s">
        <v>35</v>
      </c>
      <c r="F5628" s="2" t="s">
        <v>75</v>
      </c>
      <c r="G5628" s="2" t="s">
        <v>76</v>
      </c>
      <c r="H5628" s="4" t="s">
        <v>18</v>
      </c>
      <c r="I5628" s="5">
        <v>27</v>
      </c>
      <c r="J5628" s="6">
        <v>72</v>
      </c>
      <c r="K5628" s="7">
        <v>1944</v>
      </c>
      <c r="L5628" s="7">
        <v>952.56</v>
      </c>
      <c r="M5628" s="8">
        <v>0.49</v>
      </c>
      <c r="N5628" s="2" t="s">
        <v>82</v>
      </c>
      <c r="O5628">
        <f t="shared" si="696"/>
        <v>2021</v>
      </c>
      <c r="P5628">
        <f t="shared" si="697"/>
        <v>4</v>
      </c>
      <c r="Q5628" t="str">
        <f t="shared" si="698"/>
        <v>avr</v>
      </c>
      <c r="R5628" t="str">
        <f t="shared" si="699"/>
        <v>Missouri</v>
      </c>
      <c r="S5628" t="str">
        <f t="shared" si="700"/>
        <v>2021-04</v>
      </c>
      <c r="T5628">
        <f>IF(AND(COUNTIF(Calculs!$Q$2:$Q$12,$O5628)&gt;0,COUNTIF(Calculs!$S$2:$S$12,$E5628)&gt;0,COUNTIF(Calculs!$U$2:$U$12,$H5628)&gt;0),1,0)</f>
        <v>1</v>
      </c>
      <c r="U5628">
        <f t="shared" si="701"/>
        <v>1944</v>
      </c>
      <c r="V5628">
        <f t="shared" si="702"/>
        <v>72</v>
      </c>
      <c r="W5628">
        <f t="shared" si="703"/>
        <v>952.56</v>
      </c>
    </row>
    <row r="5629" spans="1:23" ht="15.75" customHeight="1" x14ac:dyDescent="0.3">
      <c r="A5629" s="2" t="s">
        <v>13</v>
      </c>
      <c r="B5629" s="2">
        <v>1185732</v>
      </c>
      <c r="C5629" s="3">
        <v>44304</v>
      </c>
      <c r="D5629" s="12" t="str" cm="1">
        <f t="array" ref="D5629">_xlfn.SWITCH(WEEKDAY(C5629,2), 1, "Lundi", 2, "Mardi", 3, "Mercredi", 4, "Jeudi", 5, "Vendredi", 6, "Samedi", 7, "Dimanche", "Erreur")</f>
        <v>Dimanche</v>
      </c>
      <c r="E5629" s="2" t="s">
        <v>35</v>
      </c>
      <c r="F5629" s="2" t="s">
        <v>75</v>
      </c>
      <c r="G5629" s="2" t="s">
        <v>76</v>
      </c>
      <c r="H5629" s="4" t="s">
        <v>19</v>
      </c>
      <c r="I5629" s="5">
        <v>18</v>
      </c>
      <c r="J5629" s="6">
        <v>83</v>
      </c>
      <c r="K5629" s="7">
        <v>1494</v>
      </c>
      <c r="L5629" s="7">
        <v>732.06</v>
      </c>
      <c r="M5629" s="8">
        <v>0.49</v>
      </c>
      <c r="N5629" s="2" t="s">
        <v>82</v>
      </c>
      <c r="O5629">
        <f t="shared" si="696"/>
        <v>2021</v>
      </c>
      <c r="P5629">
        <f t="shared" si="697"/>
        <v>4</v>
      </c>
      <c r="Q5629" t="str">
        <f t="shared" si="698"/>
        <v>avr</v>
      </c>
      <c r="R5629" t="str">
        <f t="shared" si="699"/>
        <v>Missouri</v>
      </c>
      <c r="S5629" t="str">
        <f t="shared" si="700"/>
        <v>2021-04</v>
      </c>
      <c r="T5629">
        <f>IF(AND(COUNTIF(Calculs!$Q$2:$Q$12,$O5629)&gt;0,COUNTIF(Calculs!$S$2:$S$12,$E5629)&gt;0,COUNTIF(Calculs!$U$2:$U$12,$H5629)&gt;0),1,0)</f>
        <v>1</v>
      </c>
      <c r="U5629">
        <f t="shared" si="701"/>
        <v>1494</v>
      </c>
      <c r="V5629">
        <f t="shared" si="702"/>
        <v>83</v>
      </c>
      <c r="W5629">
        <f t="shared" si="703"/>
        <v>732.06</v>
      </c>
    </row>
    <row r="5630" spans="1:23" ht="15.75" customHeight="1" x14ac:dyDescent="0.3">
      <c r="A5630" s="2" t="s">
        <v>13</v>
      </c>
      <c r="B5630" s="2">
        <v>1185732</v>
      </c>
      <c r="C5630" s="3">
        <v>44304</v>
      </c>
      <c r="D5630" s="12" t="str" cm="1">
        <f t="array" ref="D5630">_xlfn.SWITCH(WEEKDAY(C5630,2), 1, "Lundi", 2, "Mardi", 3, "Mercredi", 4, "Jeudi", 5, "Vendredi", 6, "Samedi", 7, "Dimanche", "Erreur")</f>
        <v>Dimanche</v>
      </c>
      <c r="E5630" s="2" t="s">
        <v>35</v>
      </c>
      <c r="F5630" s="2" t="s">
        <v>75</v>
      </c>
      <c r="G5630" s="2" t="s">
        <v>76</v>
      </c>
      <c r="H5630" s="4" t="s">
        <v>20</v>
      </c>
      <c r="I5630" s="5">
        <v>23</v>
      </c>
      <c r="J5630" s="6">
        <v>52</v>
      </c>
      <c r="K5630" s="7">
        <v>1196</v>
      </c>
      <c r="L5630" s="7">
        <v>621.92000000000007</v>
      </c>
      <c r="M5630" s="8">
        <v>0.52</v>
      </c>
      <c r="N5630" s="2" t="s">
        <v>82</v>
      </c>
      <c r="O5630">
        <f t="shared" si="696"/>
        <v>2021</v>
      </c>
      <c r="P5630">
        <f t="shared" si="697"/>
        <v>4</v>
      </c>
      <c r="Q5630" t="str">
        <f t="shared" si="698"/>
        <v>avr</v>
      </c>
      <c r="R5630" t="str">
        <f t="shared" si="699"/>
        <v>Missouri</v>
      </c>
      <c r="S5630" t="str">
        <f t="shared" si="700"/>
        <v>2021-04</v>
      </c>
      <c r="T5630">
        <f>IF(AND(COUNTIF(Calculs!$Q$2:$Q$12,$O5630)&gt;0,COUNTIF(Calculs!$S$2:$S$12,$E5630)&gt;0,COUNTIF(Calculs!$U$2:$U$12,$H5630)&gt;0),1,0)</f>
        <v>1</v>
      </c>
      <c r="U5630">
        <f t="shared" si="701"/>
        <v>1196</v>
      </c>
      <c r="V5630">
        <f t="shared" si="702"/>
        <v>52</v>
      </c>
      <c r="W5630">
        <f t="shared" si="703"/>
        <v>621.92000000000007</v>
      </c>
    </row>
    <row r="5631" spans="1:23" ht="15.75" customHeight="1" x14ac:dyDescent="0.3">
      <c r="A5631" s="2" t="s">
        <v>13</v>
      </c>
      <c r="B5631" s="2">
        <v>1185732</v>
      </c>
      <c r="C5631" s="3">
        <v>44304</v>
      </c>
      <c r="D5631" s="12" t="str" cm="1">
        <f t="array" ref="D5631">_xlfn.SWITCH(WEEKDAY(C5631,2), 1, "Lundi", 2, "Mardi", 3, "Mercredi", 4, "Jeudi", 5, "Vendredi", 6, "Samedi", 7, "Dimanche", "Erreur")</f>
        <v>Dimanche</v>
      </c>
      <c r="E5631" s="2" t="s">
        <v>35</v>
      </c>
      <c r="F5631" s="2" t="s">
        <v>75</v>
      </c>
      <c r="G5631" s="2" t="s">
        <v>76</v>
      </c>
      <c r="H5631" s="4" t="s">
        <v>21</v>
      </c>
      <c r="I5631" s="5">
        <v>36</v>
      </c>
      <c r="J5631" s="6">
        <v>65</v>
      </c>
      <c r="K5631" s="7">
        <v>2340</v>
      </c>
      <c r="L5631" s="7">
        <v>1053</v>
      </c>
      <c r="M5631" s="8">
        <v>0.44999999999999996</v>
      </c>
      <c r="N5631" s="2" t="s">
        <v>82</v>
      </c>
      <c r="O5631">
        <f t="shared" si="696"/>
        <v>2021</v>
      </c>
      <c r="P5631">
        <f t="shared" si="697"/>
        <v>4</v>
      </c>
      <c r="Q5631" t="str">
        <f t="shared" si="698"/>
        <v>avr</v>
      </c>
      <c r="R5631" t="str">
        <f t="shared" si="699"/>
        <v>Missouri</v>
      </c>
      <c r="S5631" t="str">
        <f t="shared" si="700"/>
        <v>2021-04</v>
      </c>
      <c r="T5631">
        <f>IF(AND(COUNTIF(Calculs!$Q$2:$Q$12,$O5631)&gt;0,COUNTIF(Calculs!$S$2:$S$12,$E5631)&gt;0,COUNTIF(Calculs!$U$2:$U$12,$H5631)&gt;0),1,0)</f>
        <v>1</v>
      </c>
      <c r="U5631">
        <f t="shared" si="701"/>
        <v>2340</v>
      </c>
      <c r="V5631">
        <f t="shared" si="702"/>
        <v>65</v>
      </c>
      <c r="W5631">
        <f t="shared" si="703"/>
        <v>1053</v>
      </c>
    </row>
    <row r="5632" spans="1:23" ht="15.75" customHeight="1" x14ac:dyDescent="0.3">
      <c r="A5632" s="2" t="s">
        <v>13</v>
      </c>
      <c r="B5632" s="2">
        <v>1185732</v>
      </c>
      <c r="C5632" s="3">
        <v>44304</v>
      </c>
      <c r="D5632" s="12" t="str" cm="1">
        <f t="array" ref="D5632">_xlfn.SWITCH(WEEKDAY(C5632,2), 1, "Lundi", 2, "Mardi", 3, "Mercredi", 4, "Jeudi", 5, "Vendredi", 6, "Samedi", 7, "Dimanche", "Erreur")</f>
        <v>Dimanche</v>
      </c>
      <c r="E5632" s="2" t="s">
        <v>35</v>
      </c>
      <c r="F5632" s="2" t="s">
        <v>75</v>
      </c>
      <c r="G5632" s="2" t="s">
        <v>76</v>
      </c>
      <c r="H5632" s="4" t="s">
        <v>22</v>
      </c>
      <c r="I5632" s="5">
        <v>28</v>
      </c>
      <c r="J5632" s="6">
        <v>105</v>
      </c>
      <c r="K5632" s="7">
        <v>2940</v>
      </c>
      <c r="L5632" s="7">
        <v>1793.3999999999999</v>
      </c>
      <c r="M5632" s="8">
        <v>0.61</v>
      </c>
      <c r="N5632" s="2" t="s">
        <v>82</v>
      </c>
      <c r="O5632">
        <f t="shared" si="696"/>
        <v>2021</v>
      </c>
      <c r="P5632">
        <f t="shared" si="697"/>
        <v>4</v>
      </c>
      <c r="Q5632" t="str">
        <f t="shared" si="698"/>
        <v>avr</v>
      </c>
      <c r="R5632" t="str">
        <f t="shared" si="699"/>
        <v>Missouri</v>
      </c>
      <c r="S5632" t="str">
        <f t="shared" si="700"/>
        <v>2021-04</v>
      </c>
      <c r="T5632">
        <f>IF(AND(COUNTIF(Calculs!$Q$2:$Q$12,$O5632)&gt;0,COUNTIF(Calculs!$S$2:$S$12,$E5632)&gt;0,COUNTIF(Calculs!$U$2:$U$12,$H5632)&gt;0),1,0)</f>
        <v>1</v>
      </c>
      <c r="U5632">
        <f t="shared" si="701"/>
        <v>2940</v>
      </c>
      <c r="V5632">
        <f t="shared" si="702"/>
        <v>105</v>
      </c>
      <c r="W5632">
        <f t="shared" si="703"/>
        <v>1793.3999999999999</v>
      </c>
    </row>
    <row r="5633" spans="1:23" ht="15.75" customHeight="1" x14ac:dyDescent="0.3">
      <c r="A5633" s="2" t="s">
        <v>13</v>
      </c>
      <c r="B5633" s="2">
        <v>1185732</v>
      </c>
      <c r="C5633" s="3">
        <v>44335</v>
      </c>
      <c r="D5633" s="12" t="str" cm="1">
        <f t="array" ref="D5633">_xlfn.SWITCH(WEEKDAY(C5633,2), 1, "Lundi", 2, "Mardi", 3, "Mercredi", 4, "Jeudi", 5, "Vendredi", 6, "Samedi", 7, "Dimanche", "Erreur")</f>
        <v>Mercredi</v>
      </c>
      <c r="E5633" s="2" t="s">
        <v>35</v>
      </c>
      <c r="F5633" s="2" t="s">
        <v>75</v>
      </c>
      <c r="G5633" s="2" t="s">
        <v>76</v>
      </c>
      <c r="H5633" s="4" t="s">
        <v>16</v>
      </c>
      <c r="I5633" s="5">
        <v>39</v>
      </c>
      <c r="J5633" s="6">
        <v>180</v>
      </c>
      <c r="K5633" s="7">
        <v>7020</v>
      </c>
      <c r="L5633" s="7">
        <v>3580.2000000000003</v>
      </c>
      <c r="M5633" s="8">
        <v>0.51</v>
      </c>
      <c r="N5633" s="2" t="s">
        <v>82</v>
      </c>
      <c r="O5633">
        <f t="shared" si="696"/>
        <v>2021</v>
      </c>
      <c r="P5633">
        <f t="shared" si="697"/>
        <v>5</v>
      </c>
      <c r="Q5633" t="str">
        <f t="shared" si="698"/>
        <v>mai</v>
      </c>
      <c r="R5633" t="str">
        <f t="shared" si="699"/>
        <v>Missouri</v>
      </c>
      <c r="S5633" t="str">
        <f t="shared" si="700"/>
        <v>2021-05</v>
      </c>
      <c r="T5633">
        <f>IF(AND(COUNTIF(Calculs!$Q$2:$Q$12,$O5633)&gt;0,COUNTIF(Calculs!$S$2:$S$12,$E5633)&gt;0,COUNTIF(Calculs!$U$2:$U$12,$H5633)&gt;0),1,0)</f>
        <v>1</v>
      </c>
      <c r="U5633">
        <f t="shared" si="701"/>
        <v>7020</v>
      </c>
      <c r="V5633">
        <f t="shared" si="702"/>
        <v>180</v>
      </c>
      <c r="W5633">
        <f t="shared" si="703"/>
        <v>3580.2000000000003</v>
      </c>
    </row>
    <row r="5634" spans="1:23" ht="15.75" customHeight="1" x14ac:dyDescent="0.3">
      <c r="A5634" s="2" t="s">
        <v>13</v>
      </c>
      <c r="B5634" s="2">
        <v>1185732</v>
      </c>
      <c r="C5634" s="3">
        <v>44335</v>
      </c>
      <c r="D5634" s="12" t="str" cm="1">
        <f t="array" ref="D5634">_xlfn.SWITCH(WEEKDAY(C5634,2), 1, "Lundi", 2, "Mardi", 3, "Mercredi", 4, "Jeudi", 5, "Vendredi", 6, "Samedi", 7, "Dimanche", "Erreur")</f>
        <v>Mercredi</v>
      </c>
      <c r="E5634" s="2" t="s">
        <v>35</v>
      </c>
      <c r="F5634" s="2" t="s">
        <v>75</v>
      </c>
      <c r="G5634" s="2" t="s">
        <v>76</v>
      </c>
      <c r="H5634" s="4" t="s">
        <v>18</v>
      </c>
      <c r="I5634" s="5">
        <v>34</v>
      </c>
      <c r="J5634" s="6">
        <v>88</v>
      </c>
      <c r="K5634" s="7">
        <v>2992</v>
      </c>
      <c r="L5634" s="7">
        <v>1406.24</v>
      </c>
      <c r="M5634" s="8">
        <v>0.47</v>
      </c>
      <c r="N5634" s="2" t="s">
        <v>82</v>
      </c>
      <c r="O5634">
        <f t="shared" si="696"/>
        <v>2021</v>
      </c>
      <c r="P5634">
        <f t="shared" si="697"/>
        <v>5</v>
      </c>
      <c r="Q5634" t="str">
        <f t="shared" si="698"/>
        <v>mai</v>
      </c>
      <c r="R5634" t="str">
        <f t="shared" si="699"/>
        <v>Missouri</v>
      </c>
      <c r="S5634" t="str">
        <f t="shared" si="700"/>
        <v>2021-05</v>
      </c>
      <c r="T5634">
        <f>IF(AND(COUNTIF(Calculs!$Q$2:$Q$12,$O5634)&gt;0,COUNTIF(Calculs!$S$2:$S$12,$E5634)&gt;0,COUNTIF(Calculs!$U$2:$U$12,$H5634)&gt;0),1,0)</f>
        <v>1</v>
      </c>
      <c r="U5634">
        <f t="shared" si="701"/>
        <v>2992</v>
      </c>
      <c r="V5634">
        <f t="shared" si="702"/>
        <v>88</v>
      </c>
      <c r="W5634">
        <f t="shared" si="703"/>
        <v>1406.24</v>
      </c>
    </row>
    <row r="5635" spans="1:23" ht="15.75" customHeight="1" x14ac:dyDescent="0.3">
      <c r="A5635" s="2" t="s">
        <v>13</v>
      </c>
      <c r="B5635" s="2">
        <v>1185732</v>
      </c>
      <c r="C5635" s="3">
        <v>44335</v>
      </c>
      <c r="D5635" s="12" t="str" cm="1">
        <f t="array" ref="D5635">_xlfn.SWITCH(WEEKDAY(C5635,2), 1, "Lundi", 2, "Mardi", 3, "Mercredi", 4, "Jeudi", 5, "Vendredi", 6, "Samedi", 7, "Dimanche", "Erreur")</f>
        <v>Mercredi</v>
      </c>
      <c r="E5635" s="2" t="s">
        <v>35</v>
      </c>
      <c r="F5635" s="2" t="s">
        <v>75</v>
      </c>
      <c r="G5635" s="2" t="s">
        <v>76</v>
      </c>
      <c r="H5635" s="4" t="s">
        <v>19</v>
      </c>
      <c r="I5635" s="5">
        <v>29</v>
      </c>
      <c r="J5635" s="6">
        <v>87</v>
      </c>
      <c r="K5635" s="7">
        <v>2523</v>
      </c>
      <c r="L5635" s="7">
        <v>1160.58</v>
      </c>
      <c r="M5635" s="8">
        <v>0.45999999999999996</v>
      </c>
      <c r="N5635" s="2" t="s">
        <v>82</v>
      </c>
      <c r="O5635">
        <f t="shared" ref="O5635:O5698" si="704">YEAR($C5635)</f>
        <v>2021</v>
      </c>
      <c r="P5635">
        <f t="shared" ref="P5635:P5698" si="705">MONTH($C5635)</f>
        <v>5</v>
      </c>
      <c r="Q5635" t="str">
        <f t="shared" ref="Q5635:Q5698" si="706">TEXT($C5635,"mmm")</f>
        <v>mai</v>
      </c>
      <c r="R5635" t="str">
        <f t="shared" ref="R5635:R5698" si="707">SUBSTITUTE(SUBSTITUTE($F5635,"Sud ","South "),"Ouest ","West ")</f>
        <v>Missouri</v>
      </c>
      <c r="S5635" t="str">
        <f t="shared" ref="S5635:S5698" si="708">TEXT($C5635,"aaaa-mm")</f>
        <v>2021-05</v>
      </c>
      <c r="T5635">
        <f>IF(AND(COUNTIF(Calculs!$Q$2:$Q$12,$O5635)&gt;0,COUNTIF(Calculs!$S$2:$S$12,$E5635)&gt;0,COUNTIF(Calculs!$U$2:$U$12,$H5635)&gt;0),1,0)</f>
        <v>1</v>
      </c>
      <c r="U5635">
        <f t="shared" ref="U5635:U5698" si="709">$K5635*$T5635</f>
        <v>2523</v>
      </c>
      <c r="V5635">
        <f t="shared" ref="V5635:V5698" si="710">$J5635*$T5635</f>
        <v>87</v>
      </c>
      <c r="W5635">
        <f t="shared" ref="W5635:W5698" si="711">$L5635*$T5635</f>
        <v>1160.58</v>
      </c>
    </row>
    <row r="5636" spans="1:23" ht="15.75" customHeight="1" x14ac:dyDescent="0.3">
      <c r="A5636" s="2" t="s">
        <v>13</v>
      </c>
      <c r="B5636" s="2">
        <v>1185732</v>
      </c>
      <c r="C5636" s="3">
        <v>44335</v>
      </c>
      <c r="D5636" s="12" t="str" cm="1">
        <f t="array" ref="D5636">_xlfn.SWITCH(WEEKDAY(C5636,2), 1, "Lundi", 2, "Mardi", 3, "Mercredi", 4, "Jeudi", 5, "Vendredi", 6, "Samedi", 7, "Dimanche", "Erreur")</f>
        <v>Mercredi</v>
      </c>
      <c r="E5636" s="2" t="s">
        <v>35</v>
      </c>
      <c r="F5636" s="2" t="s">
        <v>75</v>
      </c>
      <c r="G5636" s="2" t="s">
        <v>76</v>
      </c>
      <c r="H5636" s="4" t="s">
        <v>20</v>
      </c>
      <c r="I5636" s="5">
        <v>29</v>
      </c>
      <c r="J5636" s="6">
        <v>65</v>
      </c>
      <c r="K5636" s="7">
        <v>1885</v>
      </c>
      <c r="L5636" s="7">
        <v>1036.75</v>
      </c>
      <c r="M5636" s="8">
        <v>0.55000000000000004</v>
      </c>
      <c r="N5636" s="2" t="s">
        <v>82</v>
      </c>
      <c r="O5636">
        <f t="shared" si="704"/>
        <v>2021</v>
      </c>
      <c r="P5636">
        <f t="shared" si="705"/>
        <v>5</v>
      </c>
      <c r="Q5636" t="str">
        <f t="shared" si="706"/>
        <v>mai</v>
      </c>
      <c r="R5636" t="str">
        <f t="shared" si="707"/>
        <v>Missouri</v>
      </c>
      <c r="S5636" t="str">
        <f t="shared" si="708"/>
        <v>2021-05</v>
      </c>
      <c r="T5636">
        <f>IF(AND(COUNTIF(Calculs!$Q$2:$Q$12,$O5636)&gt;0,COUNTIF(Calculs!$S$2:$S$12,$E5636)&gt;0,COUNTIF(Calculs!$U$2:$U$12,$H5636)&gt;0),1,0)</f>
        <v>1</v>
      </c>
      <c r="U5636">
        <f t="shared" si="709"/>
        <v>1885</v>
      </c>
      <c r="V5636">
        <f t="shared" si="710"/>
        <v>65</v>
      </c>
      <c r="W5636">
        <f t="shared" si="711"/>
        <v>1036.75</v>
      </c>
    </row>
    <row r="5637" spans="1:23" ht="15.75" customHeight="1" x14ac:dyDescent="0.3">
      <c r="A5637" s="2" t="s">
        <v>13</v>
      </c>
      <c r="B5637" s="2">
        <v>1185732</v>
      </c>
      <c r="C5637" s="3">
        <v>44335</v>
      </c>
      <c r="D5637" s="12" t="str" cm="1">
        <f t="array" ref="D5637">_xlfn.SWITCH(WEEKDAY(C5637,2), 1, "Lundi", 2, "Mardi", 3, "Mercredi", 4, "Jeudi", 5, "Vendredi", 6, "Samedi", 7, "Dimanche", "Erreur")</f>
        <v>Mercredi</v>
      </c>
      <c r="E5637" s="2" t="s">
        <v>35</v>
      </c>
      <c r="F5637" s="2" t="s">
        <v>75</v>
      </c>
      <c r="G5637" s="2" t="s">
        <v>76</v>
      </c>
      <c r="H5637" s="4" t="s">
        <v>21</v>
      </c>
      <c r="I5637" s="5">
        <v>44</v>
      </c>
      <c r="J5637" s="6">
        <v>70</v>
      </c>
      <c r="K5637" s="7">
        <v>3080</v>
      </c>
      <c r="L5637" s="7">
        <v>1478.3999999999999</v>
      </c>
      <c r="M5637" s="8">
        <v>0.48</v>
      </c>
      <c r="N5637" s="2" t="s">
        <v>82</v>
      </c>
      <c r="O5637">
        <f t="shared" si="704"/>
        <v>2021</v>
      </c>
      <c r="P5637">
        <f t="shared" si="705"/>
        <v>5</v>
      </c>
      <c r="Q5637" t="str">
        <f t="shared" si="706"/>
        <v>mai</v>
      </c>
      <c r="R5637" t="str">
        <f t="shared" si="707"/>
        <v>Missouri</v>
      </c>
      <c r="S5637" t="str">
        <f t="shared" si="708"/>
        <v>2021-05</v>
      </c>
      <c r="T5637">
        <f>IF(AND(COUNTIF(Calculs!$Q$2:$Q$12,$O5637)&gt;0,COUNTIF(Calculs!$S$2:$S$12,$E5637)&gt;0,COUNTIF(Calculs!$U$2:$U$12,$H5637)&gt;0),1,0)</f>
        <v>1</v>
      </c>
      <c r="U5637">
        <f t="shared" si="709"/>
        <v>3080</v>
      </c>
      <c r="V5637">
        <f t="shared" si="710"/>
        <v>70</v>
      </c>
      <c r="W5637">
        <f t="shared" si="711"/>
        <v>1478.3999999999999</v>
      </c>
    </row>
    <row r="5638" spans="1:23" ht="15.75" customHeight="1" x14ac:dyDescent="0.3">
      <c r="A5638" s="2" t="s">
        <v>13</v>
      </c>
      <c r="B5638" s="2">
        <v>1185732</v>
      </c>
      <c r="C5638" s="3">
        <v>44335</v>
      </c>
      <c r="D5638" s="12" t="str" cm="1">
        <f t="array" ref="D5638">_xlfn.SWITCH(WEEKDAY(C5638,2), 1, "Lundi", 2, "Mardi", 3, "Mercredi", 4, "Jeudi", 5, "Vendredi", 6, "Samedi", 7, "Dimanche", "Erreur")</f>
        <v>Mercredi</v>
      </c>
      <c r="E5638" s="2" t="s">
        <v>35</v>
      </c>
      <c r="F5638" s="2" t="s">
        <v>75</v>
      </c>
      <c r="G5638" s="2" t="s">
        <v>76</v>
      </c>
      <c r="H5638" s="4" t="s">
        <v>22</v>
      </c>
      <c r="I5638" s="5">
        <v>45</v>
      </c>
      <c r="J5638" s="6">
        <v>105</v>
      </c>
      <c r="K5638" s="7">
        <v>4725</v>
      </c>
      <c r="L5638" s="7">
        <v>2835</v>
      </c>
      <c r="M5638" s="8">
        <v>0.6</v>
      </c>
      <c r="N5638" s="2" t="s">
        <v>82</v>
      </c>
      <c r="O5638">
        <f t="shared" si="704"/>
        <v>2021</v>
      </c>
      <c r="P5638">
        <f t="shared" si="705"/>
        <v>5</v>
      </c>
      <c r="Q5638" t="str">
        <f t="shared" si="706"/>
        <v>mai</v>
      </c>
      <c r="R5638" t="str">
        <f t="shared" si="707"/>
        <v>Missouri</v>
      </c>
      <c r="S5638" t="str">
        <f t="shared" si="708"/>
        <v>2021-05</v>
      </c>
      <c r="T5638">
        <f>IF(AND(COUNTIF(Calculs!$Q$2:$Q$12,$O5638)&gt;0,COUNTIF(Calculs!$S$2:$S$12,$E5638)&gt;0,COUNTIF(Calculs!$U$2:$U$12,$H5638)&gt;0),1,0)</f>
        <v>1</v>
      </c>
      <c r="U5638">
        <f t="shared" si="709"/>
        <v>4725</v>
      </c>
      <c r="V5638">
        <f t="shared" si="710"/>
        <v>105</v>
      </c>
      <c r="W5638">
        <f t="shared" si="711"/>
        <v>2835</v>
      </c>
    </row>
    <row r="5639" spans="1:23" ht="15.75" customHeight="1" x14ac:dyDescent="0.3">
      <c r="A5639" s="2" t="s">
        <v>13</v>
      </c>
      <c r="B5639" s="2">
        <v>1185732</v>
      </c>
      <c r="C5639" s="3">
        <v>44365</v>
      </c>
      <c r="D5639" s="12" t="str" cm="1">
        <f t="array" ref="D5639">_xlfn.SWITCH(WEEKDAY(C5639,2), 1, "Lundi", 2, "Mardi", 3, "Mercredi", 4, "Jeudi", 5, "Vendredi", 6, "Samedi", 7, "Dimanche", "Erreur")</f>
        <v>Vendredi</v>
      </c>
      <c r="E5639" s="2" t="s">
        <v>35</v>
      </c>
      <c r="F5639" s="2" t="s">
        <v>75</v>
      </c>
      <c r="G5639" s="2" t="s">
        <v>76</v>
      </c>
      <c r="H5639" s="4" t="s">
        <v>16</v>
      </c>
      <c r="I5639" s="5">
        <v>32</v>
      </c>
      <c r="J5639" s="6">
        <v>168</v>
      </c>
      <c r="K5639" s="7">
        <v>5376</v>
      </c>
      <c r="L5639" s="7">
        <v>2903.04</v>
      </c>
      <c r="M5639" s="8">
        <v>0.54</v>
      </c>
      <c r="N5639" s="2" t="s">
        <v>82</v>
      </c>
      <c r="O5639">
        <f t="shared" si="704"/>
        <v>2021</v>
      </c>
      <c r="P5639">
        <f t="shared" si="705"/>
        <v>6</v>
      </c>
      <c r="Q5639" t="str">
        <f t="shared" si="706"/>
        <v>juin</v>
      </c>
      <c r="R5639" t="str">
        <f t="shared" si="707"/>
        <v>Missouri</v>
      </c>
      <c r="S5639" t="str">
        <f t="shared" si="708"/>
        <v>2021-06</v>
      </c>
      <c r="T5639">
        <f>IF(AND(COUNTIF(Calculs!$Q$2:$Q$12,$O5639)&gt;0,COUNTIF(Calculs!$S$2:$S$12,$E5639)&gt;0,COUNTIF(Calculs!$U$2:$U$12,$H5639)&gt;0),1,0)</f>
        <v>1</v>
      </c>
      <c r="U5639">
        <f t="shared" si="709"/>
        <v>5376</v>
      </c>
      <c r="V5639">
        <f t="shared" si="710"/>
        <v>168</v>
      </c>
      <c r="W5639">
        <f t="shared" si="711"/>
        <v>2903.04</v>
      </c>
    </row>
    <row r="5640" spans="1:23" ht="15.75" customHeight="1" x14ac:dyDescent="0.3">
      <c r="A5640" s="2" t="s">
        <v>13</v>
      </c>
      <c r="B5640" s="2">
        <v>1185732</v>
      </c>
      <c r="C5640" s="3">
        <v>44365</v>
      </c>
      <c r="D5640" s="12" t="str" cm="1">
        <f t="array" ref="D5640">_xlfn.SWITCH(WEEKDAY(C5640,2), 1, "Lundi", 2, "Mardi", 3, "Mercredi", 4, "Jeudi", 5, "Vendredi", 6, "Samedi", 7, "Dimanche", "Erreur")</f>
        <v>Vendredi</v>
      </c>
      <c r="E5640" s="2" t="s">
        <v>35</v>
      </c>
      <c r="F5640" s="2" t="s">
        <v>75</v>
      </c>
      <c r="G5640" s="2" t="s">
        <v>76</v>
      </c>
      <c r="H5640" s="4" t="s">
        <v>18</v>
      </c>
      <c r="I5640" s="5">
        <v>27</v>
      </c>
      <c r="J5640" s="6">
        <v>91</v>
      </c>
      <c r="K5640" s="7">
        <v>2457</v>
      </c>
      <c r="L5640" s="7">
        <v>1130.2199999999998</v>
      </c>
      <c r="M5640" s="8">
        <v>0.45999999999999996</v>
      </c>
      <c r="N5640" s="2" t="s">
        <v>82</v>
      </c>
      <c r="O5640">
        <f t="shared" si="704"/>
        <v>2021</v>
      </c>
      <c r="P5640">
        <f t="shared" si="705"/>
        <v>6</v>
      </c>
      <c r="Q5640" t="str">
        <f t="shared" si="706"/>
        <v>juin</v>
      </c>
      <c r="R5640" t="str">
        <f t="shared" si="707"/>
        <v>Missouri</v>
      </c>
      <c r="S5640" t="str">
        <f t="shared" si="708"/>
        <v>2021-06</v>
      </c>
      <c r="T5640">
        <f>IF(AND(COUNTIF(Calculs!$Q$2:$Q$12,$O5640)&gt;0,COUNTIF(Calculs!$S$2:$S$12,$E5640)&gt;0,COUNTIF(Calculs!$U$2:$U$12,$H5640)&gt;0),1,0)</f>
        <v>1</v>
      </c>
      <c r="U5640">
        <f t="shared" si="709"/>
        <v>2457</v>
      </c>
      <c r="V5640">
        <f t="shared" si="710"/>
        <v>91</v>
      </c>
      <c r="W5640">
        <f t="shared" si="711"/>
        <v>1130.2199999999998</v>
      </c>
    </row>
    <row r="5641" spans="1:23" ht="15.75" customHeight="1" x14ac:dyDescent="0.3">
      <c r="A5641" s="2" t="s">
        <v>13</v>
      </c>
      <c r="B5641" s="2">
        <v>1185732</v>
      </c>
      <c r="C5641" s="3">
        <v>44365</v>
      </c>
      <c r="D5641" s="12" t="str" cm="1">
        <f t="array" ref="D5641">_xlfn.SWITCH(WEEKDAY(C5641,2), 1, "Lundi", 2, "Mardi", 3, "Mercredi", 4, "Jeudi", 5, "Vendredi", 6, "Samedi", 7, "Dimanche", "Erreur")</f>
        <v>Vendredi</v>
      </c>
      <c r="E5641" s="2" t="s">
        <v>35</v>
      </c>
      <c r="F5641" s="2" t="s">
        <v>75</v>
      </c>
      <c r="G5641" s="2" t="s">
        <v>76</v>
      </c>
      <c r="H5641" s="4" t="s">
        <v>19</v>
      </c>
      <c r="I5641" s="5">
        <v>23</v>
      </c>
      <c r="J5641" s="6">
        <v>113</v>
      </c>
      <c r="K5641" s="7">
        <v>2599</v>
      </c>
      <c r="L5641" s="7">
        <v>1273.51</v>
      </c>
      <c r="M5641" s="8">
        <v>0.49</v>
      </c>
      <c r="N5641" s="2" t="s">
        <v>82</v>
      </c>
      <c r="O5641">
        <f t="shared" si="704"/>
        <v>2021</v>
      </c>
      <c r="P5641">
        <f t="shared" si="705"/>
        <v>6</v>
      </c>
      <c r="Q5641" t="str">
        <f t="shared" si="706"/>
        <v>juin</v>
      </c>
      <c r="R5641" t="str">
        <f t="shared" si="707"/>
        <v>Missouri</v>
      </c>
      <c r="S5641" t="str">
        <f t="shared" si="708"/>
        <v>2021-06</v>
      </c>
      <c r="T5641">
        <f>IF(AND(COUNTIF(Calculs!$Q$2:$Q$12,$O5641)&gt;0,COUNTIF(Calculs!$S$2:$S$12,$E5641)&gt;0,COUNTIF(Calculs!$U$2:$U$12,$H5641)&gt;0),1,0)</f>
        <v>1</v>
      </c>
      <c r="U5641">
        <f t="shared" si="709"/>
        <v>2599</v>
      </c>
      <c r="V5641">
        <f t="shared" si="710"/>
        <v>113</v>
      </c>
      <c r="W5641">
        <f t="shared" si="711"/>
        <v>1273.51</v>
      </c>
    </row>
    <row r="5642" spans="1:23" ht="15.75" customHeight="1" x14ac:dyDescent="0.3">
      <c r="A5642" s="2" t="s">
        <v>13</v>
      </c>
      <c r="B5642" s="2">
        <v>1185732</v>
      </c>
      <c r="C5642" s="3">
        <v>44365</v>
      </c>
      <c r="D5642" s="12" t="str" cm="1">
        <f t="array" ref="D5642">_xlfn.SWITCH(WEEKDAY(C5642,2), 1, "Lundi", 2, "Mardi", 3, "Mercredi", 4, "Jeudi", 5, "Vendredi", 6, "Samedi", 7, "Dimanche", "Erreur")</f>
        <v>Vendredi</v>
      </c>
      <c r="E5642" s="2" t="s">
        <v>35</v>
      </c>
      <c r="F5642" s="2" t="s">
        <v>75</v>
      </c>
      <c r="G5642" s="2" t="s">
        <v>76</v>
      </c>
      <c r="H5642" s="4" t="s">
        <v>20</v>
      </c>
      <c r="I5642" s="5">
        <v>23</v>
      </c>
      <c r="J5642" s="6">
        <v>91</v>
      </c>
      <c r="K5642" s="7">
        <v>2093</v>
      </c>
      <c r="L5642" s="7">
        <v>1046.5</v>
      </c>
      <c r="M5642" s="8">
        <v>0.5</v>
      </c>
      <c r="N5642" s="2" t="s">
        <v>82</v>
      </c>
      <c r="O5642">
        <f t="shared" si="704"/>
        <v>2021</v>
      </c>
      <c r="P5642">
        <f t="shared" si="705"/>
        <v>6</v>
      </c>
      <c r="Q5642" t="str">
        <f t="shared" si="706"/>
        <v>juin</v>
      </c>
      <c r="R5642" t="str">
        <f t="shared" si="707"/>
        <v>Missouri</v>
      </c>
      <c r="S5642" t="str">
        <f t="shared" si="708"/>
        <v>2021-06</v>
      </c>
      <c r="T5642">
        <f>IF(AND(COUNTIF(Calculs!$Q$2:$Q$12,$O5642)&gt;0,COUNTIF(Calculs!$S$2:$S$12,$E5642)&gt;0,COUNTIF(Calculs!$U$2:$U$12,$H5642)&gt;0),1,0)</f>
        <v>1</v>
      </c>
      <c r="U5642">
        <f t="shared" si="709"/>
        <v>2093</v>
      </c>
      <c r="V5642">
        <f t="shared" si="710"/>
        <v>91</v>
      </c>
      <c r="W5642">
        <f t="shared" si="711"/>
        <v>1046.5</v>
      </c>
    </row>
    <row r="5643" spans="1:23" ht="15.75" customHeight="1" x14ac:dyDescent="0.3">
      <c r="A5643" s="2" t="s">
        <v>13</v>
      </c>
      <c r="B5643" s="2">
        <v>1185732</v>
      </c>
      <c r="C5643" s="3">
        <v>44365</v>
      </c>
      <c r="D5643" s="12" t="str" cm="1">
        <f t="array" ref="D5643">_xlfn.SWITCH(WEEKDAY(C5643,2), 1, "Lundi", 2, "Mardi", 3, "Mercredi", 4, "Jeudi", 5, "Vendredi", 6, "Samedi", 7, "Dimanche", "Erreur")</f>
        <v>Vendredi</v>
      </c>
      <c r="E5643" s="2" t="s">
        <v>35</v>
      </c>
      <c r="F5643" s="2" t="s">
        <v>75</v>
      </c>
      <c r="G5643" s="2" t="s">
        <v>76</v>
      </c>
      <c r="H5643" s="4" t="s">
        <v>21</v>
      </c>
      <c r="I5643" s="5">
        <v>38</v>
      </c>
      <c r="J5643" s="6">
        <v>102</v>
      </c>
      <c r="K5643" s="7">
        <v>3876</v>
      </c>
      <c r="L5643" s="7">
        <v>1744.1999999999998</v>
      </c>
      <c r="M5643" s="8">
        <v>0.44999999999999996</v>
      </c>
      <c r="N5643" s="2" t="s">
        <v>82</v>
      </c>
      <c r="O5643">
        <f t="shared" si="704"/>
        <v>2021</v>
      </c>
      <c r="P5643">
        <f t="shared" si="705"/>
        <v>6</v>
      </c>
      <c r="Q5643" t="str">
        <f t="shared" si="706"/>
        <v>juin</v>
      </c>
      <c r="R5643" t="str">
        <f t="shared" si="707"/>
        <v>Missouri</v>
      </c>
      <c r="S5643" t="str">
        <f t="shared" si="708"/>
        <v>2021-06</v>
      </c>
      <c r="T5643">
        <f>IF(AND(COUNTIF(Calculs!$Q$2:$Q$12,$O5643)&gt;0,COUNTIF(Calculs!$S$2:$S$12,$E5643)&gt;0,COUNTIF(Calculs!$U$2:$U$12,$H5643)&gt;0),1,0)</f>
        <v>1</v>
      </c>
      <c r="U5643">
        <f t="shared" si="709"/>
        <v>3876</v>
      </c>
      <c r="V5643">
        <f t="shared" si="710"/>
        <v>102</v>
      </c>
      <c r="W5643">
        <f t="shared" si="711"/>
        <v>1744.1999999999998</v>
      </c>
    </row>
    <row r="5644" spans="1:23" ht="15.75" customHeight="1" x14ac:dyDescent="0.3">
      <c r="A5644" s="2" t="s">
        <v>13</v>
      </c>
      <c r="B5644" s="2">
        <v>1185732</v>
      </c>
      <c r="C5644" s="3">
        <v>44365</v>
      </c>
      <c r="D5644" s="12" t="str" cm="1">
        <f t="array" ref="D5644">_xlfn.SWITCH(WEEKDAY(C5644,2), 1, "Lundi", 2, "Mardi", 3, "Mercredi", 4, "Jeudi", 5, "Vendredi", 6, "Samedi", 7, "Dimanche", "Erreur")</f>
        <v>Vendredi</v>
      </c>
      <c r="E5644" s="2" t="s">
        <v>35</v>
      </c>
      <c r="F5644" s="2" t="s">
        <v>75</v>
      </c>
      <c r="G5644" s="2" t="s">
        <v>76</v>
      </c>
      <c r="H5644" s="4" t="s">
        <v>22</v>
      </c>
      <c r="I5644" s="5">
        <v>42</v>
      </c>
      <c r="J5644" s="6">
        <v>142</v>
      </c>
      <c r="K5644" s="7">
        <v>5964</v>
      </c>
      <c r="L5644" s="7">
        <v>3876.6</v>
      </c>
      <c r="M5644" s="8">
        <v>0.65</v>
      </c>
      <c r="N5644" s="2" t="s">
        <v>82</v>
      </c>
      <c r="O5644">
        <f t="shared" si="704"/>
        <v>2021</v>
      </c>
      <c r="P5644">
        <f t="shared" si="705"/>
        <v>6</v>
      </c>
      <c r="Q5644" t="str">
        <f t="shared" si="706"/>
        <v>juin</v>
      </c>
      <c r="R5644" t="str">
        <f t="shared" si="707"/>
        <v>Missouri</v>
      </c>
      <c r="S5644" t="str">
        <f t="shared" si="708"/>
        <v>2021-06</v>
      </c>
      <c r="T5644">
        <f>IF(AND(COUNTIF(Calculs!$Q$2:$Q$12,$O5644)&gt;0,COUNTIF(Calculs!$S$2:$S$12,$E5644)&gt;0,COUNTIF(Calculs!$U$2:$U$12,$H5644)&gt;0),1,0)</f>
        <v>1</v>
      </c>
      <c r="U5644">
        <f t="shared" si="709"/>
        <v>5964</v>
      </c>
      <c r="V5644">
        <f t="shared" si="710"/>
        <v>142</v>
      </c>
      <c r="W5644">
        <f t="shared" si="711"/>
        <v>3876.6</v>
      </c>
    </row>
    <row r="5645" spans="1:23" ht="15.75" customHeight="1" x14ac:dyDescent="0.3">
      <c r="A5645" s="2" t="s">
        <v>13</v>
      </c>
      <c r="B5645" s="2">
        <v>1185732</v>
      </c>
      <c r="C5645" s="3">
        <v>44394</v>
      </c>
      <c r="D5645" s="12" t="str" cm="1">
        <f t="array" ref="D5645">_xlfn.SWITCH(WEEKDAY(C5645,2), 1, "Lundi", 2, "Mardi", 3, "Mercredi", 4, "Jeudi", 5, "Vendredi", 6, "Samedi", 7, "Dimanche", "Erreur")</f>
        <v>Samedi</v>
      </c>
      <c r="E5645" s="2" t="s">
        <v>35</v>
      </c>
      <c r="F5645" s="2" t="s">
        <v>75</v>
      </c>
      <c r="G5645" s="2" t="s">
        <v>76</v>
      </c>
      <c r="H5645" s="4" t="s">
        <v>16</v>
      </c>
      <c r="I5645" s="5">
        <v>36</v>
      </c>
      <c r="J5645" s="6">
        <v>203</v>
      </c>
      <c r="K5645" s="7">
        <v>7308</v>
      </c>
      <c r="L5645" s="7">
        <v>4019.4000000000005</v>
      </c>
      <c r="M5645" s="8">
        <v>0.55000000000000004</v>
      </c>
      <c r="N5645" s="2" t="s">
        <v>82</v>
      </c>
      <c r="O5645">
        <f t="shared" si="704"/>
        <v>2021</v>
      </c>
      <c r="P5645">
        <f t="shared" si="705"/>
        <v>7</v>
      </c>
      <c r="Q5645" t="str">
        <f t="shared" si="706"/>
        <v>juil</v>
      </c>
      <c r="R5645" t="str">
        <f t="shared" si="707"/>
        <v>Missouri</v>
      </c>
      <c r="S5645" t="str">
        <f t="shared" si="708"/>
        <v>2021-07</v>
      </c>
      <c r="T5645">
        <f>IF(AND(COUNTIF(Calculs!$Q$2:$Q$12,$O5645)&gt;0,COUNTIF(Calculs!$S$2:$S$12,$E5645)&gt;0,COUNTIF(Calculs!$U$2:$U$12,$H5645)&gt;0),1,0)</f>
        <v>1</v>
      </c>
      <c r="U5645">
        <f t="shared" si="709"/>
        <v>7308</v>
      </c>
      <c r="V5645">
        <f t="shared" si="710"/>
        <v>203</v>
      </c>
      <c r="W5645">
        <f t="shared" si="711"/>
        <v>4019.4000000000005</v>
      </c>
    </row>
    <row r="5646" spans="1:23" ht="15.75" customHeight="1" x14ac:dyDescent="0.3">
      <c r="A5646" s="2" t="s">
        <v>13</v>
      </c>
      <c r="B5646" s="2">
        <v>1185732</v>
      </c>
      <c r="C5646" s="3">
        <v>44394</v>
      </c>
      <c r="D5646" s="12" t="str" cm="1">
        <f t="array" ref="D5646">_xlfn.SWITCH(WEEKDAY(C5646,2), 1, "Lundi", 2, "Mardi", 3, "Mercredi", 4, "Jeudi", 5, "Vendredi", 6, "Samedi", 7, "Dimanche", "Erreur")</f>
        <v>Samedi</v>
      </c>
      <c r="E5646" s="2" t="s">
        <v>35</v>
      </c>
      <c r="F5646" s="2" t="s">
        <v>75</v>
      </c>
      <c r="G5646" s="2" t="s">
        <v>76</v>
      </c>
      <c r="H5646" s="4" t="s">
        <v>18</v>
      </c>
      <c r="I5646" s="5">
        <v>33</v>
      </c>
      <c r="J5646" s="6">
        <v>130</v>
      </c>
      <c r="K5646" s="7">
        <v>4290</v>
      </c>
      <c r="L5646" s="7">
        <v>2016.3</v>
      </c>
      <c r="M5646" s="8">
        <v>0.47</v>
      </c>
      <c r="N5646" s="2" t="s">
        <v>82</v>
      </c>
      <c r="O5646">
        <f t="shared" si="704"/>
        <v>2021</v>
      </c>
      <c r="P5646">
        <f t="shared" si="705"/>
        <v>7</v>
      </c>
      <c r="Q5646" t="str">
        <f t="shared" si="706"/>
        <v>juil</v>
      </c>
      <c r="R5646" t="str">
        <f t="shared" si="707"/>
        <v>Missouri</v>
      </c>
      <c r="S5646" t="str">
        <f t="shared" si="708"/>
        <v>2021-07</v>
      </c>
      <c r="T5646">
        <f>IF(AND(COUNTIF(Calculs!$Q$2:$Q$12,$O5646)&gt;0,COUNTIF(Calculs!$S$2:$S$12,$E5646)&gt;0,COUNTIF(Calculs!$U$2:$U$12,$H5646)&gt;0),1,0)</f>
        <v>1</v>
      </c>
      <c r="U5646">
        <f t="shared" si="709"/>
        <v>4290</v>
      </c>
      <c r="V5646">
        <f t="shared" si="710"/>
        <v>130</v>
      </c>
      <c r="W5646">
        <f t="shared" si="711"/>
        <v>2016.3</v>
      </c>
    </row>
    <row r="5647" spans="1:23" ht="15.75" customHeight="1" x14ac:dyDescent="0.3">
      <c r="A5647" s="2" t="s">
        <v>13</v>
      </c>
      <c r="B5647" s="2">
        <v>1185732</v>
      </c>
      <c r="C5647" s="3">
        <v>44394</v>
      </c>
      <c r="D5647" s="12" t="str" cm="1">
        <f t="array" ref="D5647">_xlfn.SWITCH(WEEKDAY(C5647,2), 1, "Lundi", 2, "Mardi", 3, "Mercredi", 4, "Jeudi", 5, "Vendredi", 6, "Samedi", 7, "Dimanche", "Erreur")</f>
        <v>Samedi</v>
      </c>
      <c r="E5647" s="2" t="s">
        <v>35</v>
      </c>
      <c r="F5647" s="2" t="s">
        <v>75</v>
      </c>
      <c r="G5647" s="2" t="s">
        <v>76</v>
      </c>
      <c r="H5647" s="4" t="s">
        <v>19</v>
      </c>
      <c r="I5647" s="5">
        <v>29</v>
      </c>
      <c r="J5647" s="6">
        <v>128</v>
      </c>
      <c r="K5647" s="7">
        <v>3712</v>
      </c>
      <c r="L5647" s="7">
        <v>1707.52</v>
      </c>
      <c r="M5647" s="8">
        <v>0.45999999999999996</v>
      </c>
      <c r="N5647" s="2" t="s">
        <v>82</v>
      </c>
      <c r="O5647">
        <f t="shared" si="704"/>
        <v>2021</v>
      </c>
      <c r="P5647">
        <f t="shared" si="705"/>
        <v>7</v>
      </c>
      <c r="Q5647" t="str">
        <f t="shared" si="706"/>
        <v>juil</v>
      </c>
      <c r="R5647" t="str">
        <f t="shared" si="707"/>
        <v>Missouri</v>
      </c>
      <c r="S5647" t="str">
        <f t="shared" si="708"/>
        <v>2021-07</v>
      </c>
      <c r="T5647">
        <f>IF(AND(COUNTIF(Calculs!$Q$2:$Q$12,$O5647)&gt;0,COUNTIF(Calculs!$S$2:$S$12,$E5647)&gt;0,COUNTIF(Calculs!$U$2:$U$12,$H5647)&gt;0),1,0)</f>
        <v>1</v>
      </c>
      <c r="U5647">
        <f t="shared" si="709"/>
        <v>3712</v>
      </c>
      <c r="V5647">
        <f t="shared" si="710"/>
        <v>128</v>
      </c>
      <c r="W5647">
        <f t="shared" si="711"/>
        <v>1707.52</v>
      </c>
    </row>
    <row r="5648" spans="1:23" ht="15.75" customHeight="1" x14ac:dyDescent="0.3">
      <c r="A5648" s="2" t="s">
        <v>13</v>
      </c>
      <c r="B5648" s="2">
        <v>1185732</v>
      </c>
      <c r="C5648" s="3">
        <v>44394</v>
      </c>
      <c r="D5648" s="12" t="str" cm="1">
        <f t="array" ref="D5648">_xlfn.SWITCH(WEEKDAY(C5648,2), 1, "Lundi", 2, "Mardi", 3, "Mercredi", 4, "Jeudi", 5, "Vendredi", 6, "Samedi", 7, "Dimanche", "Erreur")</f>
        <v>Samedi</v>
      </c>
      <c r="E5648" s="2" t="s">
        <v>35</v>
      </c>
      <c r="F5648" s="2" t="s">
        <v>75</v>
      </c>
      <c r="G5648" s="2" t="s">
        <v>76</v>
      </c>
      <c r="H5648" s="4" t="s">
        <v>20</v>
      </c>
      <c r="I5648" s="5">
        <v>29</v>
      </c>
      <c r="J5648" s="6">
        <v>101</v>
      </c>
      <c r="K5648" s="7">
        <v>2929</v>
      </c>
      <c r="L5648" s="7">
        <v>1552.3700000000001</v>
      </c>
      <c r="M5648" s="8">
        <v>0.53</v>
      </c>
      <c r="N5648" s="2" t="s">
        <v>82</v>
      </c>
      <c r="O5648">
        <f t="shared" si="704"/>
        <v>2021</v>
      </c>
      <c r="P5648">
        <f t="shared" si="705"/>
        <v>7</v>
      </c>
      <c r="Q5648" t="str">
        <f t="shared" si="706"/>
        <v>juil</v>
      </c>
      <c r="R5648" t="str">
        <f t="shared" si="707"/>
        <v>Missouri</v>
      </c>
      <c r="S5648" t="str">
        <f t="shared" si="708"/>
        <v>2021-07</v>
      </c>
      <c r="T5648">
        <f>IF(AND(COUNTIF(Calculs!$Q$2:$Q$12,$O5648)&gt;0,COUNTIF(Calculs!$S$2:$S$12,$E5648)&gt;0,COUNTIF(Calculs!$U$2:$U$12,$H5648)&gt;0),1,0)</f>
        <v>1</v>
      </c>
      <c r="U5648">
        <f t="shared" si="709"/>
        <v>2929</v>
      </c>
      <c r="V5648">
        <f t="shared" si="710"/>
        <v>101</v>
      </c>
      <c r="W5648">
        <f t="shared" si="711"/>
        <v>1552.3700000000001</v>
      </c>
    </row>
    <row r="5649" spans="1:23" ht="15.75" customHeight="1" x14ac:dyDescent="0.3">
      <c r="A5649" s="2" t="s">
        <v>13</v>
      </c>
      <c r="B5649" s="2">
        <v>1185732</v>
      </c>
      <c r="C5649" s="3">
        <v>44394</v>
      </c>
      <c r="D5649" s="12" t="str" cm="1">
        <f t="array" ref="D5649">_xlfn.SWITCH(WEEKDAY(C5649,2), 1, "Lundi", 2, "Mardi", 3, "Mercredi", 4, "Jeudi", 5, "Vendredi", 6, "Samedi", 7, "Dimanche", "Erreur")</f>
        <v>Samedi</v>
      </c>
      <c r="E5649" s="2" t="s">
        <v>35</v>
      </c>
      <c r="F5649" s="2" t="s">
        <v>75</v>
      </c>
      <c r="G5649" s="2" t="s">
        <v>76</v>
      </c>
      <c r="H5649" s="4" t="s">
        <v>21</v>
      </c>
      <c r="I5649" s="5">
        <v>37</v>
      </c>
      <c r="J5649" s="6">
        <v>94</v>
      </c>
      <c r="K5649" s="7">
        <v>3478</v>
      </c>
      <c r="L5649" s="7">
        <v>1704.22</v>
      </c>
      <c r="M5649" s="8">
        <v>0.49</v>
      </c>
      <c r="N5649" s="2" t="s">
        <v>82</v>
      </c>
      <c r="O5649">
        <f t="shared" si="704"/>
        <v>2021</v>
      </c>
      <c r="P5649">
        <f t="shared" si="705"/>
        <v>7</v>
      </c>
      <c r="Q5649" t="str">
        <f t="shared" si="706"/>
        <v>juil</v>
      </c>
      <c r="R5649" t="str">
        <f t="shared" si="707"/>
        <v>Missouri</v>
      </c>
      <c r="S5649" t="str">
        <f t="shared" si="708"/>
        <v>2021-07</v>
      </c>
      <c r="T5649">
        <f>IF(AND(COUNTIF(Calculs!$Q$2:$Q$12,$O5649)&gt;0,COUNTIF(Calculs!$S$2:$S$12,$E5649)&gt;0,COUNTIF(Calculs!$U$2:$U$12,$H5649)&gt;0),1,0)</f>
        <v>1</v>
      </c>
      <c r="U5649">
        <f t="shared" si="709"/>
        <v>3478</v>
      </c>
      <c r="V5649">
        <f t="shared" si="710"/>
        <v>94</v>
      </c>
      <c r="W5649">
        <f t="shared" si="711"/>
        <v>1704.22</v>
      </c>
    </row>
    <row r="5650" spans="1:23" ht="15.75" customHeight="1" x14ac:dyDescent="0.3">
      <c r="A5650" s="2" t="s">
        <v>13</v>
      </c>
      <c r="B5650" s="2">
        <v>1185732</v>
      </c>
      <c r="C5650" s="3">
        <v>44394</v>
      </c>
      <c r="D5650" s="12" t="str" cm="1">
        <f t="array" ref="D5650">_xlfn.SWITCH(WEEKDAY(C5650,2), 1, "Lundi", 2, "Mardi", 3, "Mercredi", 4, "Jeudi", 5, "Vendredi", 6, "Samedi", 7, "Dimanche", "Erreur")</f>
        <v>Samedi</v>
      </c>
      <c r="E5650" s="2" t="s">
        <v>35</v>
      </c>
      <c r="F5650" s="2" t="s">
        <v>75</v>
      </c>
      <c r="G5650" s="2" t="s">
        <v>76</v>
      </c>
      <c r="H5650" s="4" t="s">
        <v>22</v>
      </c>
      <c r="I5650" s="5">
        <v>41</v>
      </c>
      <c r="J5650" s="6">
        <v>160</v>
      </c>
      <c r="K5650" s="7">
        <v>6560</v>
      </c>
      <c r="L5650" s="7">
        <v>4001.6</v>
      </c>
      <c r="M5650" s="8">
        <v>0.61</v>
      </c>
      <c r="N5650" s="2" t="s">
        <v>82</v>
      </c>
      <c r="O5650">
        <f t="shared" si="704"/>
        <v>2021</v>
      </c>
      <c r="P5650">
        <f t="shared" si="705"/>
        <v>7</v>
      </c>
      <c r="Q5650" t="str">
        <f t="shared" si="706"/>
        <v>juil</v>
      </c>
      <c r="R5650" t="str">
        <f t="shared" si="707"/>
        <v>Missouri</v>
      </c>
      <c r="S5650" t="str">
        <f t="shared" si="708"/>
        <v>2021-07</v>
      </c>
      <c r="T5650">
        <f>IF(AND(COUNTIF(Calculs!$Q$2:$Q$12,$O5650)&gt;0,COUNTIF(Calculs!$S$2:$S$12,$E5650)&gt;0,COUNTIF(Calculs!$U$2:$U$12,$H5650)&gt;0),1,0)</f>
        <v>1</v>
      </c>
      <c r="U5650">
        <f t="shared" si="709"/>
        <v>6560</v>
      </c>
      <c r="V5650">
        <f t="shared" si="710"/>
        <v>160</v>
      </c>
      <c r="W5650">
        <f t="shared" si="711"/>
        <v>4001.6</v>
      </c>
    </row>
    <row r="5651" spans="1:23" ht="15.75" customHeight="1" x14ac:dyDescent="0.3">
      <c r="A5651" s="2" t="s">
        <v>13</v>
      </c>
      <c r="B5651" s="2">
        <v>1185732</v>
      </c>
      <c r="C5651" s="3">
        <v>44426</v>
      </c>
      <c r="D5651" s="12" t="str" cm="1">
        <f t="array" ref="D5651">_xlfn.SWITCH(WEEKDAY(C5651,2), 1, "Lundi", 2, "Mardi", 3, "Mercredi", 4, "Jeudi", 5, "Vendredi", 6, "Samedi", 7, "Dimanche", "Erreur")</f>
        <v>Mercredi</v>
      </c>
      <c r="E5651" s="2" t="s">
        <v>35</v>
      </c>
      <c r="F5651" s="2" t="s">
        <v>75</v>
      </c>
      <c r="G5651" s="2" t="s">
        <v>76</v>
      </c>
      <c r="H5651" s="4" t="s">
        <v>16</v>
      </c>
      <c r="I5651" s="5">
        <v>38</v>
      </c>
      <c r="J5651" s="6">
        <v>203</v>
      </c>
      <c r="K5651" s="7">
        <v>7714</v>
      </c>
      <c r="L5651" s="7">
        <v>3857</v>
      </c>
      <c r="M5651" s="8">
        <v>0.5</v>
      </c>
      <c r="N5651" s="2" t="s">
        <v>82</v>
      </c>
      <c r="O5651">
        <f t="shared" si="704"/>
        <v>2021</v>
      </c>
      <c r="P5651">
        <f t="shared" si="705"/>
        <v>8</v>
      </c>
      <c r="Q5651" t="str">
        <f t="shared" si="706"/>
        <v>août</v>
      </c>
      <c r="R5651" t="str">
        <f t="shared" si="707"/>
        <v>Missouri</v>
      </c>
      <c r="S5651" t="str">
        <f t="shared" si="708"/>
        <v>2021-08</v>
      </c>
      <c r="T5651">
        <f>IF(AND(COUNTIF(Calculs!$Q$2:$Q$12,$O5651)&gt;0,COUNTIF(Calculs!$S$2:$S$12,$E5651)&gt;0,COUNTIF(Calculs!$U$2:$U$12,$H5651)&gt;0),1,0)</f>
        <v>1</v>
      </c>
      <c r="U5651">
        <f t="shared" si="709"/>
        <v>7714</v>
      </c>
      <c r="V5651">
        <f t="shared" si="710"/>
        <v>203</v>
      </c>
      <c r="W5651">
        <f t="shared" si="711"/>
        <v>3857</v>
      </c>
    </row>
    <row r="5652" spans="1:23" ht="15.75" customHeight="1" x14ac:dyDescent="0.3">
      <c r="A5652" s="2" t="s">
        <v>13</v>
      </c>
      <c r="B5652" s="2">
        <v>1185732</v>
      </c>
      <c r="C5652" s="3">
        <v>44426</v>
      </c>
      <c r="D5652" s="12" t="str" cm="1">
        <f t="array" ref="D5652">_xlfn.SWITCH(WEEKDAY(C5652,2), 1, "Lundi", 2, "Mardi", 3, "Mercredi", 4, "Jeudi", 5, "Vendredi", 6, "Samedi", 7, "Dimanche", "Erreur")</f>
        <v>Mercredi</v>
      </c>
      <c r="E5652" s="2" t="s">
        <v>35</v>
      </c>
      <c r="F5652" s="2" t="s">
        <v>75</v>
      </c>
      <c r="G5652" s="2" t="s">
        <v>76</v>
      </c>
      <c r="H5652" s="4" t="s">
        <v>18</v>
      </c>
      <c r="I5652" s="5">
        <v>38</v>
      </c>
      <c r="J5652" s="6">
        <v>143</v>
      </c>
      <c r="K5652" s="7">
        <v>5434</v>
      </c>
      <c r="L5652" s="7">
        <v>2499.64</v>
      </c>
      <c r="M5652" s="8">
        <v>0.45999999999999996</v>
      </c>
      <c r="N5652" s="2" t="s">
        <v>82</v>
      </c>
      <c r="O5652">
        <f t="shared" si="704"/>
        <v>2021</v>
      </c>
      <c r="P5652">
        <f t="shared" si="705"/>
        <v>8</v>
      </c>
      <c r="Q5652" t="str">
        <f t="shared" si="706"/>
        <v>août</v>
      </c>
      <c r="R5652" t="str">
        <f t="shared" si="707"/>
        <v>Missouri</v>
      </c>
      <c r="S5652" t="str">
        <f t="shared" si="708"/>
        <v>2021-08</v>
      </c>
      <c r="T5652">
        <f>IF(AND(COUNTIF(Calculs!$Q$2:$Q$12,$O5652)&gt;0,COUNTIF(Calculs!$S$2:$S$12,$E5652)&gt;0,COUNTIF(Calculs!$U$2:$U$12,$H5652)&gt;0),1,0)</f>
        <v>1</v>
      </c>
      <c r="U5652">
        <f t="shared" si="709"/>
        <v>5434</v>
      </c>
      <c r="V5652">
        <f t="shared" si="710"/>
        <v>143</v>
      </c>
      <c r="W5652">
        <f t="shared" si="711"/>
        <v>2499.64</v>
      </c>
    </row>
    <row r="5653" spans="1:23" ht="15.75" customHeight="1" x14ac:dyDescent="0.3">
      <c r="A5653" s="2" t="s">
        <v>13</v>
      </c>
      <c r="B5653" s="2">
        <v>1185732</v>
      </c>
      <c r="C5653" s="3">
        <v>44426</v>
      </c>
      <c r="D5653" s="12" t="str" cm="1">
        <f t="array" ref="D5653">_xlfn.SWITCH(WEEKDAY(C5653,2), 1, "Lundi", 2, "Mardi", 3, "Mercredi", 4, "Jeudi", 5, "Vendredi", 6, "Samedi", 7, "Dimanche", "Erreur")</f>
        <v>Mercredi</v>
      </c>
      <c r="E5653" s="2" t="s">
        <v>35</v>
      </c>
      <c r="F5653" s="2" t="s">
        <v>75</v>
      </c>
      <c r="G5653" s="2" t="s">
        <v>76</v>
      </c>
      <c r="H5653" s="4" t="s">
        <v>19</v>
      </c>
      <c r="I5653" s="5">
        <v>32</v>
      </c>
      <c r="J5653" s="6">
        <v>120</v>
      </c>
      <c r="K5653" s="7">
        <v>3840</v>
      </c>
      <c r="L5653" s="7">
        <v>1766.3999999999999</v>
      </c>
      <c r="M5653" s="8">
        <v>0.45999999999999996</v>
      </c>
      <c r="N5653" s="2" t="s">
        <v>82</v>
      </c>
      <c r="O5653">
        <f t="shared" si="704"/>
        <v>2021</v>
      </c>
      <c r="P5653">
        <f t="shared" si="705"/>
        <v>8</v>
      </c>
      <c r="Q5653" t="str">
        <f t="shared" si="706"/>
        <v>août</v>
      </c>
      <c r="R5653" t="str">
        <f t="shared" si="707"/>
        <v>Missouri</v>
      </c>
      <c r="S5653" t="str">
        <f t="shared" si="708"/>
        <v>2021-08</v>
      </c>
      <c r="T5653">
        <f>IF(AND(COUNTIF(Calculs!$Q$2:$Q$12,$O5653)&gt;0,COUNTIF(Calculs!$S$2:$S$12,$E5653)&gt;0,COUNTIF(Calculs!$U$2:$U$12,$H5653)&gt;0),1,0)</f>
        <v>1</v>
      </c>
      <c r="U5653">
        <f t="shared" si="709"/>
        <v>3840</v>
      </c>
      <c r="V5653">
        <f t="shared" si="710"/>
        <v>120</v>
      </c>
      <c r="W5653">
        <f t="shared" si="711"/>
        <v>1766.3999999999999</v>
      </c>
    </row>
    <row r="5654" spans="1:23" ht="15.75" customHeight="1" x14ac:dyDescent="0.3">
      <c r="A5654" s="2" t="s">
        <v>13</v>
      </c>
      <c r="B5654" s="2">
        <v>1185732</v>
      </c>
      <c r="C5654" s="3">
        <v>44426</v>
      </c>
      <c r="D5654" s="12" t="str" cm="1">
        <f t="array" ref="D5654">_xlfn.SWITCH(WEEKDAY(C5654,2), 1, "Lundi", 2, "Mardi", 3, "Mercredi", 4, "Jeudi", 5, "Vendredi", 6, "Samedi", 7, "Dimanche", "Erreur")</f>
        <v>Mercredi</v>
      </c>
      <c r="E5654" s="2" t="s">
        <v>35</v>
      </c>
      <c r="F5654" s="2" t="s">
        <v>75</v>
      </c>
      <c r="G5654" s="2" t="s">
        <v>76</v>
      </c>
      <c r="H5654" s="4" t="s">
        <v>20</v>
      </c>
      <c r="I5654" s="5">
        <v>24</v>
      </c>
      <c r="J5654" s="6">
        <v>91</v>
      </c>
      <c r="K5654" s="7">
        <v>2184</v>
      </c>
      <c r="L5654" s="7">
        <v>1201.2</v>
      </c>
      <c r="M5654" s="8">
        <v>0.55000000000000004</v>
      </c>
      <c r="N5654" s="2" t="s">
        <v>82</v>
      </c>
      <c r="O5654">
        <f t="shared" si="704"/>
        <v>2021</v>
      </c>
      <c r="P5654">
        <f t="shared" si="705"/>
        <v>8</v>
      </c>
      <c r="Q5654" t="str">
        <f t="shared" si="706"/>
        <v>août</v>
      </c>
      <c r="R5654" t="str">
        <f t="shared" si="707"/>
        <v>Missouri</v>
      </c>
      <c r="S5654" t="str">
        <f t="shared" si="708"/>
        <v>2021-08</v>
      </c>
      <c r="T5654">
        <f>IF(AND(COUNTIF(Calculs!$Q$2:$Q$12,$O5654)&gt;0,COUNTIF(Calculs!$S$2:$S$12,$E5654)&gt;0,COUNTIF(Calculs!$U$2:$U$12,$H5654)&gt;0),1,0)</f>
        <v>1</v>
      </c>
      <c r="U5654">
        <f t="shared" si="709"/>
        <v>2184</v>
      </c>
      <c r="V5654">
        <f t="shared" si="710"/>
        <v>91</v>
      </c>
      <c r="W5654">
        <f t="shared" si="711"/>
        <v>1201.2</v>
      </c>
    </row>
    <row r="5655" spans="1:23" ht="15.75" customHeight="1" x14ac:dyDescent="0.3">
      <c r="A5655" s="2" t="s">
        <v>13</v>
      </c>
      <c r="B5655" s="2">
        <v>1185732</v>
      </c>
      <c r="C5655" s="3">
        <v>44426</v>
      </c>
      <c r="D5655" s="12" t="str" cm="1">
        <f t="array" ref="D5655">_xlfn.SWITCH(WEEKDAY(C5655,2), 1, "Lundi", 2, "Mardi", 3, "Mercredi", 4, "Jeudi", 5, "Vendredi", 6, "Samedi", 7, "Dimanche", "Erreur")</f>
        <v>Mercredi</v>
      </c>
      <c r="E5655" s="2" t="s">
        <v>35</v>
      </c>
      <c r="F5655" s="2" t="s">
        <v>75</v>
      </c>
      <c r="G5655" s="2" t="s">
        <v>76</v>
      </c>
      <c r="H5655" s="4" t="s">
        <v>21</v>
      </c>
      <c r="I5655" s="5">
        <v>34</v>
      </c>
      <c r="J5655" s="6">
        <v>81</v>
      </c>
      <c r="K5655" s="7">
        <v>2754</v>
      </c>
      <c r="L5655" s="7">
        <v>1294.3799999999999</v>
      </c>
      <c r="M5655" s="8">
        <v>0.47</v>
      </c>
      <c r="N5655" s="2" t="s">
        <v>82</v>
      </c>
      <c r="O5655">
        <f t="shared" si="704"/>
        <v>2021</v>
      </c>
      <c r="P5655">
        <f t="shared" si="705"/>
        <v>8</v>
      </c>
      <c r="Q5655" t="str">
        <f t="shared" si="706"/>
        <v>août</v>
      </c>
      <c r="R5655" t="str">
        <f t="shared" si="707"/>
        <v>Missouri</v>
      </c>
      <c r="S5655" t="str">
        <f t="shared" si="708"/>
        <v>2021-08</v>
      </c>
      <c r="T5655">
        <f>IF(AND(COUNTIF(Calculs!$Q$2:$Q$12,$O5655)&gt;0,COUNTIF(Calculs!$S$2:$S$12,$E5655)&gt;0,COUNTIF(Calculs!$U$2:$U$12,$H5655)&gt;0),1,0)</f>
        <v>1</v>
      </c>
      <c r="U5655">
        <f t="shared" si="709"/>
        <v>2754</v>
      </c>
      <c r="V5655">
        <f t="shared" si="710"/>
        <v>81</v>
      </c>
      <c r="W5655">
        <f t="shared" si="711"/>
        <v>1294.3799999999999</v>
      </c>
    </row>
    <row r="5656" spans="1:23" ht="15.75" customHeight="1" x14ac:dyDescent="0.3">
      <c r="A5656" s="2" t="s">
        <v>13</v>
      </c>
      <c r="B5656" s="2">
        <v>1185732</v>
      </c>
      <c r="C5656" s="3">
        <v>44426</v>
      </c>
      <c r="D5656" s="12" t="str" cm="1">
        <f t="array" ref="D5656">_xlfn.SWITCH(WEEKDAY(C5656,2), 1, "Lundi", 2, "Mardi", 3, "Mercredi", 4, "Jeudi", 5, "Vendredi", 6, "Samedi", 7, "Dimanche", "Erreur")</f>
        <v>Mercredi</v>
      </c>
      <c r="E5656" s="2" t="s">
        <v>35</v>
      </c>
      <c r="F5656" s="2" t="s">
        <v>75</v>
      </c>
      <c r="G5656" s="2" t="s">
        <v>76</v>
      </c>
      <c r="H5656" s="4" t="s">
        <v>22</v>
      </c>
      <c r="I5656" s="5">
        <v>36</v>
      </c>
      <c r="J5656" s="6">
        <v>128</v>
      </c>
      <c r="K5656" s="7">
        <v>4608</v>
      </c>
      <c r="L5656" s="7">
        <v>2995.2000000000003</v>
      </c>
      <c r="M5656" s="8">
        <v>0.65</v>
      </c>
      <c r="N5656" s="2" t="s">
        <v>82</v>
      </c>
      <c r="O5656">
        <f t="shared" si="704"/>
        <v>2021</v>
      </c>
      <c r="P5656">
        <f t="shared" si="705"/>
        <v>8</v>
      </c>
      <c r="Q5656" t="str">
        <f t="shared" si="706"/>
        <v>août</v>
      </c>
      <c r="R5656" t="str">
        <f t="shared" si="707"/>
        <v>Missouri</v>
      </c>
      <c r="S5656" t="str">
        <f t="shared" si="708"/>
        <v>2021-08</v>
      </c>
      <c r="T5656">
        <f>IF(AND(COUNTIF(Calculs!$Q$2:$Q$12,$O5656)&gt;0,COUNTIF(Calculs!$S$2:$S$12,$E5656)&gt;0,COUNTIF(Calculs!$U$2:$U$12,$H5656)&gt;0),1,0)</f>
        <v>1</v>
      </c>
      <c r="U5656">
        <f t="shared" si="709"/>
        <v>4608</v>
      </c>
      <c r="V5656">
        <f t="shared" si="710"/>
        <v>128</v>
      </c>
      <c r="W5656">
        <f t="shared" si="711"/>
        <v>2995.2000000000003</v>
      </c>
    </row>
    <row r="5657" spans="1:23" ht="15.75" customHeight="1" x14ac:dyDescent="0.3">
      <c r="A5657" s="2" t="s">
        <v>13</v>
      </c>
      <c r="B5657" s="2">
        <v>1185732</v>
      </c>
      <c r="C5657" s="3">
        <v>44458</v>
      </c>
      <c r="D5657" s="12" t="str" cm="1">
        <f t="array" ref="D5657">_xlfn.SWITCH(WEEKDAY(C5657,2), 1, "Lundi", 2, "Mardi", 3, "Mercredi", 4, "Jeudi", 5, "Vendredi", 6, "Samedi", 7, "Dimanche", "Erreur")</f>
        <v>Dimanche</v>
      </c>
      <c r="E5657" s="2" t="s">
        <v>35</v>
      </c>
      <c r="F5657" s="2" t="s">
        <v>75</v>
      </c>
      <c r="G5657" s="2" t="s">
        <v>76</v>
      </c>
      <c r="H5657" s="4" t="s">
        <v>16</v>
      </c>
      <c r="I5657" s="5">
        <v>32</v>
      </c>
      <c r="J5657" s="6">
        <v>174</v>
      </c>
      <c r="K5657" s="7">
        <v>5568</v>
      </c>
      <c r="L5657" s="7">
        <v>2784</v>
      </c>
      <c r="M5657" s="8">
        <v>0.5</v>
      </c>
      <c r="N5657" s="2" t="s">
        <v>82</v>
      </c>
      <c r="O5657">
        <f t="shared" si="704"/>
        <v>2021</v>
      </c>
      <c r="P5657">
        <f t="shared" si="705"/>
        <v>9</v>
      </c>
      <c r="Q5657" t="str">
        <f t="shared" si="706"/>
        <v>sept</v>
      </c>
      <c r="R5657" t="str">
        <f t="shared" si="707"/>
        <v>Missouri</v>
      </c>
      <c r="S5657" t="str">
        <f t="shared" si="708"/>
        <v>2021-09</v>
      </c>
      <c r="T5657">
        <f>IF(AND(COUNTIF(Calculs!$Q$2:$Q$12,$O5657)&gt;0,COUNTIF(Calculs!$S$2:$S$12,$E5657)&gt;0,COUNTIF(Calculs!$U$2:$U$12,$H5657)&gt;0),1,0)</f>
        <v>1</v>
      </c>
      <c r="U5657">
        <f t="shared" si="709"/>
        <v>5568</v>
      </c>
      <c r="V5657">
        <f t="shared" si="710"/>
        <v>174</v>
      </c>
      <c r="W5657">
        <f t="shared" si="711"/>
        <v>2784</v>
      </c>
    </row>
    <row r="5658" spans="1:23" ht="15.75" customHeight="1" x14ac:dyDescent="0.3">
      <c r="A5658" s="2" t="s">
        <v>13</v>
      </c>
      <c r="B5658" s="2">
        <v>1185732</v>
      </c>
      <c r="C5658" s="3">
        <v>44458</v>
      </c>
      <c r="D5658" s="12" t="str" cm="1">
        <f t="array" ref="D5658">_xlfn.SWITCH(WEEKDAY(C5658,2), 1, "Lundi", 2, "Mardi", 3, "Mercredi", 4, "Jeudi", 5, "Vendredi", 6, "Samedi", 7, "Dimanche", "Erreur")</f>
        <v>Dimanche</v>
      </c>
      <c r="E5658" s="2" t="s">
        <v>35</v>
      </c>
      <c r="F5658" s="2" t="s">
        <v>75</v>
      </c>
      <c r="G5658" s="2" t="s">
        <v>76</v>
      </c>
      <c r="H5658" s="4" t="s">
        <v>18</v>
      </c>
      <c r="I5658" s="5">
        <v>28</v>
      </c>
      <c r="J5658" s="6">
        <v>100</v>
      </c>
      <c r="K5658" s="7">
        <v>2800</v>
      </c>
      <c r="L5658" s="7">
        <v>1316</v>
      </c>
      <c r="M5658" s="8">
        <v>0.47</v>
      </c>
      <c r="N5658" s="2" t="s">
        <v>82</v>
      </c>
      <c r="O5658">
        <f t="shared" si="704"/>
        <v>2021</v>
      </c>
      <c r="P5658">
        <f t="shared" si="705"/>
        <v>9</v>
      </c>
      <c r="Q5658" t="str">
        <f t="shared" si="706"/>
        <v>sept</v>
      </c>
      <c r="R5658" t="str">
        <f t="shared" si="707"/>
        <v>Missouri</v>
      </c>
      <c r="S5658" t="str">
        <f t="shared" si="708"/>
        <v>2021-09</v>
      </c>
      <c r="T5658">
        <f>IF(AND(COUNTIF(Calculs!$Q$2:$Q$12,$O5658)&gt;0,COUNTIF(Calculs!$S$2:$S$12,$E5658)&gt;0,COUNTIF(Calculs!$U$2:$U$12,$H5658)&gt;0),1,0)</f>
        <v>1</v>
      </c>
      <c r="U5658">
        <f t="shared" si="709"/>
        <v>2800</v>
      </c>
      <c r="V5658">
        <f t="shared" si="710"/>
        <v>100</v>
      </c>
      <c r="W5658">
        <f t="shared" si="711"/>
        <v>1316</v>
      </c>
    </row>
    <row r="5659" spans="1:23" ht="15.75" customHeight="1" x14ac:dyDescent="0.3">
      <c r="A5659" s="2" t="s">
        <v>13</v>
      </c>
      <c r="B5659" s="2">
        <v>1185732</v>
      </c>
      <c r="C5659" s="3">
        <v>44458</v>
      </c>
      <c r="D5659" s="12" t="str" cm="1">
        <f t="array" ref="D5659">_xlfn.SWITCH(WEEKDAY(C5659,2), 1, "Lundi", 2, "Mardi", 3, "Mercredi", 4, "Jeudi", 5, "Vendredi", 6, "Samedi", 7, "Dimanche", "Erreur")</f>
        <v>Dimanche</v>
      </c>
      <c r="E5659" s="2" t="s">
        <v>35</v>
      </c>
      <c r="F5659" s="2" t="s">
        <v>75</v>
      </c>
      <c r="G5659" s="2" t="s">
        <v>76</v>
      </c>
      <c r="H5659" s="4" t="s">
        <v>19</v>
      </c>
      <c r="I5659" s="5">
        <v>14</v>
      </c>
      <c r="J5659" s="6">
        <v>75</v>
      </c>
      <c r="K5659" s="7">
        <v>1050</v>
      </c>
      <c r="L5659" s="7">
        <v>514.5</v>
      </c>
      <c r="M5659" s="8">
        <v>0.49</v>
      </c>
      <c r="N5659" s="2" t="s">
        <v>82</v>
      </c>
      <c r="O5659">
        <f t="shared" si="704"/>
        <v>2021</v>
      </c>
      <c r="P5659">
        <f t="shared" si="705"/>
        <v>9</v>
      </c>
      <c r="Q5659" t="str">
        <f t="shared" si="706"/>
        <v>sept</v>
      </c>
      <c r="R5659" t="str">
        <f t="shared" si="707"/>
        <v>Missouri</v>
      </c>
      <c r="S5659" t="str">
        <f t="shared" si="708"/>
        <v>2021-09</v>
      </c>
      <c r="T5659">
        <f>IF(AND(COUNTIF(Calculs!$Q$2:$Q$12,$O5659)&gt;0,COUNTIF(Calculs!$S$2:$S$12,$E5659)&gt;0,COUNTIF(Calculs!$U$2:$U$12,$H5659)&gt;0),1,0)</f>
        <v>1</v>
      </c>
      <c r="U5659">
        <f t="shared" si="709"/>
        <v>1050</v>
      </c>
      <c r="V5659">
        <f t="shared" si="710"/>
        <v>75</v>
      </c>
      <c r="W5659">
        <f t="shared" si="711"/>
        <v>514.5</v>
      </c>
    </row>
    <row r="5660" spans="1:23" ht="15.75" customHeight="1" x14ac:dyDescent="0.3">
      <c r="A5660" s="2" t="s">
        <v>13</v>
      </c>
      <c r="B5660" s="2">
        <v>1185732</v>
      </c>
      <c r="C5660" s="3">
        <v>44458</v>
      </c>
      <c r="D5660" s="12" t="str" cm="1">
        <f t="array" ref="D5660">_xlfn.SWITCH(WEEKDAY(C5660,2), 1, "Lundi", 2, "Mardi", 3, "Mercredi", 4, "Jeudi", 5, "Vendredi", 6, "Samedi", 7, "Dimanche", "Erreur")</f>
        <v>Dimanche</v>
      </c>
      <c r="E5660" s="2" t="s">
        <v>35</v>
      </c>
      <c r="F5660" s="2" t="s">
        <v>75</v>
      </c>
      <c r="G5660" s="2" t="s">
        <v>76</v>
      </c>
      <c r="H5660" s="4" t="s">
        <v>20</v>
      </c>
      <c r="I5660" s="5">
        <v>14</v>
      </c>
      <c r="J5660" s="6">
        <v>83</v>
      </c>
      <c r="K5660" s="7">
        <v>1162</v>
      </c>
      <c r="L5660" s="7">
        <v>615.86</v>
      </c>
      <c r="M5660" s="8">
        <v>0.53</v>
      </c>
      <c r="N5660" s="2" t="s">
        <v>82</v>
      </c>
      <c r="O5660">
        <f t="shared" si="704"/>
        <v>2021</v>
      </c>
      <c r="P5660">
        <f t="shared" si="705"/>
        <v>9</v>
      </c>
      <c r="Q5660" t="str">
        <f t="shared" si="706"/>
        <v>sept</v>
      </c>
      <c r="R5660" t="str">
        <f t="shared" si="707"/>
        <v>Missouri</v>
      </c>
      <c r="S5660" t="str">
        <f t="shared" si="708"/>
        <v>2021-09</v>
      </c>
      <c r="T5660">
        <f>IF(AND(COUNTIF(Calculs!$Q$2:$Q$12,$O5660)&gt;0,COUNTIF(Calculs!$S$2:$S$12,$E5660)&gt;0,COUNTIF(Calculs!$U$2:$U$12,$H5660)&gt;0),1,0)</f>
        <v>1</v>
      </c>
      <c r="U5660">
        <f t="shared" si="709"/>
        <v>1162</v>
      </c>
      <c r="V5660">
        <f t="shared" si="710"/>
        <v>83</v>
      </c>
      <c r="W5660">
        <f t="shared" si="711"/>
        <v>615.86</v>
      </c>
    </row>
    <row r="5661" spans="1:23" ht="15.75" customHeight="1" x14ac:dyDescent="0.3">
      <c r="A5661" s="2" t="s">
        <v>13</v>
      </c>
      <c r="B5661" s="2">
        <v>1185732</v>
      </c>
      <c r="C5661" s="3">
        <v>44458</v>
      </c>
      <c r="D5661" s="12" t="str" cm="1">
        <f t="array" ref="D5661">_xlfn.SWITCH(WEEKDAY(C5661,2), 1, "Lundi", 2, "Mardi", 3, "Mercredi", 4, "Jeudi", 5, "Vendredi", 6, "Samedi", 7, "Dimanche", "Erreur")</f>
        <v>Dimanche</v>
      </c>
      <c r="E5661" s="2" t="s">
        <v>35</v>
      </c>
      <c r="F5661" s="2" t="s">
        <v>75</v>
      </c>
      <c r="G5661" s="2" t="s">
        <v>76</v>
      </c>
      <c r="H5661" s="4" t="s">
        <v>21</v>
      </c>
      <c r="I5661" s="5">
        <v>23</v>
      </c>
      <c r="J5661" s="6">
        <v>77</v>
      </c>
      <c r="K5661" s="7">
        <v>1771</v>
      </c>
      <c r="L5661" s="7">
        <v>832.37</v>
      </c>
      <c r="M5661" s="8">
        <v>0.47</v>
      </c>
      <c r="N5661" s="2" t="s">
        <v>82</v>
      </c>
      <c r="O5661">
        <f t="shared" si="704"/>
        <v>2021</v>
      </c>
      <c r="P5661">
        <f t="shared" si="705"/>
        <v>9</v>
      </c>
      <c r="Q5661" t="str">
        <f t="shared" si="706"/>
        <v>sept</v>
      </c>
      <c r="R5661" t="str">
        <f t="shared" si="707"/>
        <v>Missouri</v>
      </c>
      <c r="S5661" t="str">
        <f t="shared" si="708"/>
        <v>2021-09</v>
      </c>
      <c r="T5661">
        <f>IF(AND(COUNTIF(Calculs!$Q$2:$Q$12,$O5661)&gt;0,COUNTIF(Calculs!$S$2:$S$12,$E5661)&gt;0,COUNTIF(Calculs!$U$2:$U$12,$H5661)&gt;0),1,0)</f>
        <v>1</v>
      </c>
      <c r="U5661">
        <f t="shared" si="709"/>
        <v>1771</v>
      </c>
      <c r="V5661">
        <f t="shared" si="710"/>
        <v>77</v>
      </c>
      <c r="W5661">
        <f t="shared" si="711"/>
        <v>832.37</v>
      </c>
    </row>
    <row r="5662" spans="1:23" ht="15.75" customHeight="1" x14ac:dyDescent="0.3">
      <c r="A5662" s="2" t="s">
        <v>13</v>
      </c>
      <c r="B5662" s="2">
        <v>1185732</v>
      </c>
      <c r="C5662" s="3">
        <v>44458</v>
      </c>
      <c r="D5662" s="12" t="str" cm="1">
        <f t="array" ref="D5662">_xlfn.SWITCH(WEEKDAY(C5662,2), 1, "Lundi", 2, "Mardi", 3, "Mercredi", 4, "Jeudi", 5, "Vendredi", 6, "Samedi", 7, "Dimanche", "Erreur")</f>
        <v>Dimanche</v>
      </c>
      <c r="E5662" s="2" t="s">
        <v>35</v>
      </c>
      <c r="F5662" s="2" t="s">
        <v>75</v>
      </c>
      <c r="G5662" s="2" t="s">
        <v>76</v>
      </c>
      <c r="H5662" s="4" t="s">
        <v>22</v>
      </c>
      <c r="I5662" s="5">
        <v>28</v>
      </c>
      <c r="J5662" s="6">
        <v>95</v>
      </c>
      <c r="K5662" s="7">
        <v>2660</v>
      </c>
      <c r="L5662" s="7">
        <v>1702.4</v>
      </c>
      <c r="M5662" s="8">
        <v>0.64</v>
      </c>
      <c r="N5662" s="2" t="s">
        <v>82</v>
      </c>
      <c r="O5662">
        <f t="shared" si="704"/>
        <v>2021</v>
      </c>
      <c r="P5662">
        <f t="shared" si="705"/>
        <v>9</v>
      </c>
      <c r="Q5662" t="str">
        <f t="shared" si="706"/>
        <v>sept</v>
      </c>
      <c r="R5662" t="str">
        <f t="shared" si="707"/>
        <v>Missouri</v>
      </c>
      <c r="S5662" t="str">
        <f t="shared" si="708"/>
        <v>2021-09</v>
      </c>
      <c r="T5662">
        <f>IF(AND(COUNTIF(Calculs!$Q$2:$Q$12,$O5662)&gt;0,COUNTIF(Calculs!$S$2:$S$12,$E5662)&gt;0,COUNTIF(Calculs!$U$2:$U$12,$H5662)&gt;0),1,0)</f>
        <v>1</v>
      </c>
      <c r="U5662">
        <f t="shared" si="709"/>
        <v>2660</v>
      </c>
      <c r="V5662">
        <f t="shared" si="710"/>
        <v>95</v>
      </c>
      <c r="W5662">
        <f t="shared" si="711"/>
        <v>1702.4</v>
      </c>
    </row>
    <row r="5663" spans="1:23" ht="15.75" customHeight="1" x14ac:dyDescent="0.3">
      <c r="A5663" s="2" t="s">
        <v>13</v>
      </c>
      <c r="B5663" s="2">
        <v>1185732</v>
      </c>
      <c r="C5663" s="3">
        <v>44487</v>
      </c>
      <c r="D5663" s="12" t="str" cm="1">
        <f t="array" ref="D5663">_xlfn.SWITCH(WEEKDAY(C5663,2), 1, "Lundi", 2, "Mardi", 3, "Mercredi", 4, "Jeudi", 5, "Vendredi", 6, "Samedi", 7, "Dimanche", "Erreur")</f>
        <v>Lundi</v>
      </c>
      <c r="E5663" s="2" t="s">
        <v>35</v>
      </c>
      <c r="F5663" s="2" t="s">
        <v>75</v>
      </c>
      <c r="G5663" s="2" t="s">
        <v>76</v>
      </c>
      <c r="H5663" s="4" t="s">
        <v>16</v>
      </c>
      <c r="I5663" s="5">
        <v>34</v>
      </c>
      <c r="J5663" s="6">
        <v>131</v>
      </c>
      <c r="K5663" s="7">
        <v>4454</v>
      </c>
      <c r="L5663" s="7">
        <v>2271.54</v>
      </c>
      <c r="M5663" s="8">
        <v>0.51</v>
      </c>
      <c r="N5663" s="2" t="s">
        <v>82</v>
      </c>
      <c r="O5663">
        <f t="shared" si="704"/>
        <v>2021</v>
      </c>
      <c r="P5663">
        <f t="shared" si="705"/>
        <v>10</v>
      </c>
      <c r="Q5663" t="str">
        <f t="shared" si="706"/>
        <v>oct</v>
      </c>
      <c r="R5663" t="str">
        <f t="shared" si="707"/>
        <v>Missouri</v>
      </c>
      <c r="S5663" t="str">
        <f t="shared" si="708"/>
        <v>2021-10</v>
      </c>
      <c r="T5663">
        <f>IF(AND(COUNTIF(Calculs!$Q$2:$Q$12,$O5663)&gt;0,COUNTIF(Calculs!$S$2:$S$12,$E5663)&gt;0,COUNTIF(Calculs!$U$2:$U$12,$H5663)&gt;0),1,0)</f>
        <v>1</v>
      </c>
      <c r="U5663">
        <f t="shared" si="709"/>
        <v>4454</v>
      </c>
      <c r="V5663">
        <f t="shared" si="710"/>
        <v>131</v>
      </c>
      <c r="W5663">
        <f t="shared" si="711"/>
        <v>2271.54</v>
      </c>
    </row>
    <row r="5664" spans="1:23" ht="15.75" customHeight="1" x14ac:dyDescent="0.3">
      <c r="A5664" s="2" t="s">
        <v>13</v>
      </c>
      <c r="B5664" s="2">
        <v>1185732</v>
      </c>
      <c r="C5664" s="3">
        <v>44487</v>
      </c>
      <c r="D5664" s="12" t="str" cm="1">
        <f t="array" ref="D5664">_xlfn.SWITCH(WEEKDAY(C5664,2), 1, "Lundi", 2, "Mardi", 3, "Mercredi", 4, "Jeudi", 5, "Vendredi", 6, "Samedi", 7, "Dimanche", "Erreur")</f>
        <v>Lundi</v>
      </c>
      <c r="E5664" s="2" t="s">
        <v>35</v>
      </c>
      <c r="F5664" s="2" t="s">
        <v>75</v>
      </c>
      <c r="G5664" s="2" t="s">
        <v>76</v>
      </c>
      <c r="H5664" s="4" t="s">
        <v>18</v>
      </c>
      <c r="I5664" s="5">
        <v>24</v>
      </c>
      <c r="J5664" s="6">
        <v>91</v>
      </c>
      <c r="K5664" s="7">
        <v>2184</v>
      </c>
      <c r="L5664" s="7">
        <v>1092</v>
      </c>
      <c r="M5664" s="8">
        <v>0.5</v>
      </c>
      <c r="N5664" s="2" t="s">
        <v>82</v>
      </c>
      <c r="O5664">
        <f t="shared" si="704"/>
        <v>2021</v>
      </c>
      <c r="P5664">
        <f t="shared" si="705"/>
        <v>10</v>
      </c>
      <c r="Q5664" t="str">
        <f t="shared" si="706"/>
        <v>oct</v>
      </c>
      <c r="R5664" t="str">
        <f t="shared" si="707"/>
        <v>Missouri</v>
      </c>
      <c r="S5664" t="str">
        <f t="shared" si="708"/>
        <v>2021-10</v>
      </c>
      <c r="T5664">
        <f>IF(AND(COUNTIF(Calculs!$Q$2:$Q$12,$O5664)&gt;0,COUNTIF(Calculs!$S$2:$S$12,$E5664)&gt;0,COUNTIF(Calculs!$U$2:$U$12,$H5664)&gt;0),1,0)</f>
        <v>1</v>
      </c>
      <c r="U5664">
        <f t="shared" si="709"/>
        <v>2184</v>
      </c>
      <c r="V5664">
        <f t="shared" si="710"/>
        <v>91</v>
      </c>
      <c r="W5664">
        <f t="shared" si="711"/>
        <v>1092</v>
      </c>
    </row>
    <row r="5665" spans="1:23" ht="15.75" customHeight="1" x14ac:dyDescent="0.3">
      <c r="A5665" s="2" t="s">
        <v>13</v>
      </c>
      <c r="B5665" s="2">
        <v>1185732</v>
      </c>
      <c r="C5665" s="3">
        <v>44487</v>
      </c>
      <c r="D5665" s="12" t="str" cm="1">
        <f t="array" ref="D5665">_xlfn.SWITCH(WEEKDAY(C5665,2), 1, "Lundi", 2, "Mardi", 3, "Mercredi", 4, "Jeudi", 5, "Vendredi", 6, "Samedi", 7, "Dimanche", "Erreur")</f>
        <v>Lundi</v>
      </c>
      <c r="E5665" s="2" t="s">
        <v>35</v>
      </c>
      <c r="F5665" s="2" t="s">
        <v>75</v>
      </c>
      <c r="G5665" s="2" t="s">
        <v>76</v>
      </c>
      <c r="H5665" s="4" t="s">
        <v>19</v>
      </c>
      <c r="I5665" s="5">
        <v>23</v>
      </c>
      <c r="J5665" s="6">
        <v>73</v>
      </c>
      <c r="K5665" s="7">
        <v>1679</v>
      </c>
      <c r="L5665" s="7">
        <v>805.92</v>
      </c>
      <c r="M5665" s="8">
        <v>0.48</v>
      </c>
      <c r="N5665" s="2" t="s">
        <v>82</v>
      </c>
      <c r="O5665">
        <f t="shared" si="704"/>
        <v>2021</v>
      </c>
      <c r="P5665">
        <f t="shared" si="705"/>
        <v>10</v>
      </c>
      <c r="Q5665" t="str">
        <f t="shared" si="706"/>
        <v>oct</v>
      </c>
      <c r="R5665" t="str">
        <f t="shared" si="707"/>
        <v>Missouri</v>
      </c>
      <c r="S5665" t="str">
        <f t="shared" si="708"/>
        <v>2021-10</v>
      </c>
      <c r="T5665">
        <f>IF(AND(COUNTIF(Calculs!$Q$2:$Q$12,$O5665)&gt;0,COUNTIF(Calculs!$S$2:$S$12,$E5665)&gt;0,COUNTIF(Calculs!$U$2:$U$12,$H5665)&gt;0),1,0)</f>
        <v>1</v>
      </c>
      <c r="U5665">
        <f t="shared" si="709"/>
        <v>1679</v>
      </c>
      <c r="V5665">
        <f t="shared" si="710"/>
        <v>73</v>
      </c>
      <c r="W5665">
        <f t="shared" si="711"/>
        <v>805.92</v>
      </c>
    </row>
    <row r="5666" spans="1:23" ht="15.75" customHeight="1" x14ac:dyDescent="0.3">
      <c r="A5666" s="2" t="s">
        <v>13</v>
      </c>
      <c r="B5666" s="2">
        <v>1185732</v>
      </c>
      <c r="C5666" s="3">
        <v>44487</v>
      </c>
      <c r="D5666" s="12" t="str" cm="1">
        <f t="array" ref="D5666">_xlfn.SWITCH(WEEKDAY(C5666,2), 1, "Lundi", 2, "Mardi", 3, "Mercredi", 4, "Jeudi", 5, "Vendredi", 6, "Samedi", 7, "Dimanche", "Erreur")</f>
        <v>Lundi</v>
      </c>
      <c r="E5666" s="2" t="s">
        <v>35</v>
      </c>
      <c r="F5666" s="2" t="s">
        <v>75</v>
      </c>
      <c r="G5666" s="2" t="s">
        <v>76</v>
      </c>
      <c r="H5666" s="4" t="s">
        <v>20</v>
      </c>
      <c r="I5666" s="5">
        <v>23</v>
      </c>
      <c r="J5666" s="6">
        <v>59</v>
      </c>
      <c r="K5666" s="7">
        <v>1357</v>
      </c>
      <c r="L5666" s="7">
        <v>678.5</v>
      </c>
      <c r="M5666" s="8">
        <v>0.5</v>
      </c>
      <c r="N5666" s="2" t="s">
        <v>82</v>
      </c>
      <c r="O5666">
        <f t="shared" si="704"/>
        <v>2021</v>
      </c>
      <c r="P5666">
        <f t="shared" si="705"/>
        <v>10</v>
      </c>
      <c r="Q5666" t="str">
        <f t="shared" si="706"/>
        <v>oct</v>
      </c>
      <c r="R5666" t="str">
        <f t="shared" si="707"/>
        <v>Missouri</v>
      </c>
      <c r="S5666" t="str">
        <f t="shared" si="708"/>
        <v>2021-10</v>
      </c>
      <c r="T5666">
        <f>IF(AND(COUNTIF(Calculs!$Q$2:$Q$12,$O5666)&gt;0,COUNTIF(Calculs!$S$2:$S$12,$E5666)&gt;0,COUNTIF(Calculs!$U$2:$U$12,$H5666)&gt;0),1,0)</f>
        <v>1</v>
      </c>
      <c r="U5666">
        <f t="shared" si="709"/>
        <v>1357</v>
      </c>
      <c r="V5666">
        <f t="shared" si="710"/>
        <v>59</v>
      </c>
      <c r="W5666">
        <f t="shared" si="711"/>
        <v>678.5</v>
      </c>
    </row>
    <row r="5667" spans="1:23" ht="15.75" customHeight="1" x14ac:dyDescent="0.3">
      <c r="A5667" s="2" t="s">
        <v>13</v>
      </c>
      <c r="B5667" s="2">
        <v>1185732</v>
      </c>
      <c r="C5667" s="3">
        <v>44487</v>
      </c>
      <c r="D5667" s="12" t="str" cm="1">
        <f t="array" ref="D5667">_xlfn.SWITCH(WEEKDAY(C5667,2), 1, "Lundi", 2, "Mardi", 3, "Mercredi", 4, "Jeudi", 5, "Vendredi", 6, "Samedi", 7, "Dimanche", "Erreur")</f>
        <v>Lundi</v>
      </c>
      <c r="E5667" s="2" t="s">
        <v>35</v>
      </c>
      <c r="F5667" s="2" t="s">
        <v>75</v>
      </c>
      <c r="G5667" s="2" t="s">
        <v>76</v>
      </c>
      <c r="H5667" s="4" t="s">
        <v>21</v>
      </c>
      <c r="I5667" s="5">
        <v>32</v>
      </c>
      <c r="J5667" s="6">
        <v>68</v>
      </c>
      <c r="K5667" s="7">
        <v>2176</v>
      </c>
      <c r="L5667" s="7">
        <v>1022.7199999999999</v>
      </c>
      <c r="M5667" s="8">
        <v>0.47</v>
      </c>
      <c r="N5667" s="2" t="s">
        <v>82</v>
      </c>
      <c r="O5667">
        <f t="shared" si="704"/>
        <v>2021</v>
      </c>
      <c r="P5667">
        <f t="shared" si="705"/>
        <v>10</v>
      </c>
      <c r="Q5667" t="str">
        <f t="shared" si="706"/>
        <v>oct</v>
      </c>
      <c r="R5667" t="str">
        <f t="shared" si="707"/>
        <v>Missouri</v>
      </c>
      <c r="S5667" t="str">
        <f t="shared" si="708"/>
        <v>2021-10</v>
      </c>
      <c r="T5667">
        <f>IF(AND(COUNTIF(Calculs!$Q$2:$Q$12,$O5667)&gt;0,COUNTIF(Calculs!$S$2:$S$12,$E5667)&gt;0,COUNTIF(Calculs!$U$2:$U$12,$H5667)&gt;0),1,0)</f>
        <v>1</v>
      </c>
      <c r="U5667">
        <f t="shared" si="709"/>
        <v>2176</v>
      </c>
      <c r="V5667">
        <f t="shared" si="710"/>
        <v>68</v>
      </c>
      <c r="W5667">
        <f t="shared" si="711"/>
        <v>1022.7199999999999</v>
      </c>
    </row>
    <row r="5668" spans="1:23" ht="15.75" customHeight="1" x14ac:dyDescent="0.3">
      <c r="A5668" s="2" t="s">
        <v>13</v>
      </c>
      <c r="B5668" s="2">
        <v>1185732</v>
      </c>
      <c r="C5668" s="3">
        <v>44487</v>
      </c>
      <c r="D5668" s="12" t="str" cm="1">
        <f t="array" ref="D5668">_xlfn.SWITCH(WEEKDAY(C5668,2), 1, "Lundi", 2, "Mardi", 3, "Mercredi", 4, "Jeudi", 5, "Vendredi", 6, "Samedi", 7, "Dimanche", "Erreur")</f>
        <v>Lundi</v>
      </c>
      <c r="E5668" s="2" t="s">
        <v>35</v>
      </c>
      <c r="F5668" s="2" t="s">
        <v>75</v>
      </c>
      <c r="G5668" s="2" t="s">
        <v>76</v>
      </c>
      <c r="H5668" s="4" t="s">
        <v>22</v>
      </c>
      <c r="I5668" s="5">
        <v>38</v>
      </c>
      <c r="J5668" s="6">
        <v>88</v>
      </c>
      <c r="K5668" s="7">
        <v>3344</v>
      </c>
      <c r="L5668" s="7">
        <v>2140.16</v>
      </c>
      <c r="M5668" s="8">
        <v>0.64</v>
      </c>
      <c r="N5668" s="2" t="s">
        <v>82</v>
      </c>
      <c r="O5668">
        <f t="shared" si="704"/>
        <v>2021</v>
      </c>
      <c r="P5668">
        <f t="shared" si="705"/>
        <v>10</v>
      </c>
      <c r="Q5668" t="str">
        <f t="shared" si="706"/>
        <v>oct</v>
      </c>
      <c r="R5668" t="str">
        <f t="shared" si="707"/>
        <v>Missouri</v>
      </c>
      <c r="S5668" t="str">
        <f t="shared" si="708"/>
        <v>2021-10</v>
      </c>
      <c r="T5668">
        <f>IF(AND(COUNTIF(Calculs!$Q$2:$Q$12,$O5668)&gt;0,COUNTIF(Calculs!$S$2:$S$12,$E5668)&gt;0,COUNTIF(Calculs!$U$2:$U$12,$H5668)&gt;0),1,0)</f>
        <v>1</v>
      </c>
      <c r="U5668">
        <f t="shared" si="709"/>
        <v>3344</v>
      </c>
      <c r="V5668">
        <f t="shared" si="710"/>
        <v>88</v>
      </c>
      <c r="W5668">
        <f t="shared" si="711"/>
        <v>2140.16</v>
      </c>
    </row>
    <row r="5669" spans="1:23" ht="15.75" customHeight="1" x14ac:dyDescent="0.3">
      <c r="A5669" s="2" t="s">
        <v>13</v>
      </c>
      <c r="B5669" s="2">
        <v>1185732</v>
      </c>
      <c r="C5669" s="3">
        <v>44518</v>
      </c>
      <c r="D5669" s="12" t="str" cm="1">
        <f t="array" ref="D5669">_xlfn.SWITCH(WEEKDAY(C5669,2), 1, "Lundi", 2, "Mardi", 3, "Mercredi", 4, "Jeudi", 5, "Vendredi", 6, "Samedi", 7, "Dimanche", "Erreur")</f>
        <v>Jeudi</v>
      </c>
      <c r="E5669" s="2" t="s">
        <v>35</v>
      </c>
      <c r="F5669" s="2" t="s">
        <v>75</v>
      </c>
      <c r="G5669" s="2" t="s">
        <v>76</v>
      </c>
      <c r="H5669" s="4" t="s">
        <v>16</v>
      </c>
      <c r="I5669" s="5">
        <v>34</v>
      </c>
      <c r="J5669" s="6">
        <v>150</v>
      </c>
      <c r="K5669" s="7">
        <v>5100</v>
      </c>
      <c r="L5669" s="7">
        <v>2601</v>
      </c>
      <c r="M5669" s="8">
        <v>0.51</v>
      </c>
      <c r="N5669" s="2" t="s">
        <v>82</v>
      </c>
      <c r="O5669">
        <f t="shared" si="704"/>
        <v>2021</v>
      </c>
      <c r="P5669">
        <f t="shared" si="705"/>
        <v>11</v>
      </c>
      <c r="Q5669" t="str">
        <f t="shared" si="706"/>
        <v>nov</v>
      </c>
      <c r="R5669" t="str">
        <f t="shared" si="707"/>
        <v>Missouri</v>
      </c>
      <c r="S5669" t="str">
        <f t="shared" si="708"/>
        <v>2021-11</v>
      </c>
      <c r="T5669">
        <f>IF(AND(COUNTIF(Calculs!$Q$2:$Q$12,$O5669)&gt;0,COUNTIF(Calculs!$S$2:$S$12,$E5669)&gt;0,COUNTIF(Calculs!$U$2:$U$12,$H5669)&gt;0),1,0)</f>
        <v>1</v>
      </c>
      <c r="U5669">
        <f t="shared" si="709"/>
        <v>5100</v>
      </c>
      <c r="V5669">
        <f t="shared" si="710"/>
        <v>150</v>
      </c>
      <c r="W5669">
        <f t="shared" si="711"/>
        <v>2601</v>
      </c>
    </row>
    <row r="5670" spans="1:23" ht="15.75" customHeight="1" x14ac:dyDescent="0.3">
      <c r="A5670" s="2" t="s">
        <v>13</v>
      </c>
      <c r="B5670" s="2">
        <v>1185732</v>
      </c>
      <c r="C5670" s="3">
        <v>44518</v>
      </c>
      <c r="D5670" s="12" t="str" cm="1">
        <f t="array" ref="D5670">_xlfn.SWITCH(WEEKDAY(C5670,2), 1, "Lundi", 2, "Mardi", 3, "Mercredi", 4, "Jeudi", 5, "Vendredi", 6, "Samedi", 7, "Dimanche", "Erreur")</f>
        <v>Jeudi</v>
      </c>
      <c r="E5670" s="2" t="s">
        <v>35</v>
      </c>
      <c r="F5670" s="2" t="s">
        <v>75</v>
      </c>
      <c r="G5670" s="2" t="s">
        <v>76</v>
      </c>
      <c r="H5670" s="4" t="s">
        <v>18</v>
      </c>
      <c r="I5670" s="5">
        <v>23</v>
      </c>
      <c r="J5670" s="6">
        <v>88</v>
      </c>
      <c r="K5670" s="7">
        <v>2024</v>
      </c>
      <c r="L5670" s="7">
        <v>910.8</v>
      </c>
      <c r="M5670" s="8">
        <v>0.44999999999999996</v>
      </c>
      <c r="N5670" s="2" t="s">
        <v>82</v>
      </c>
      <c r="O5670">
        <f t="shared" si="704"/>
        <v>2021</v>
      </c>
      <c r="P5670">
        <f t="shared" si="705"/>
        <v>11</v>
      </c>
      <c r="Q5670" t="str">
        <f t="shared" si="706"/>
        <v>nov</v>
      </c>
      <c r="R5670" t="str">
        <f t="shared" si="707"/>
        <v>Missouri</v>
      </c>
      <c r="S5670" t="str">
        <f t="shared" si="708"/>
        <v>2021-11</v>
      </c>
      <c r="T5670">
        <f>IF(AND(COUNTIF(Calculs!$Q$2:$Q$12,$O5670)&gt;0,COUNTIF(Calculs!$S$2:$S$12,$E5670)&gt;0,COUNTIF(Calculs!$U$2:$U$12,$H5670)&gt;0),1,0)</f>
        <v>1</v>
      </c>
      <c r="U5670">
        <f t="shared" si="709"/>
        <v>2024</v>
      </c>
      <c r="V5670">
        <f t="shared" si="710"/>
        <v>88</v>
      </c>
      <c r="W5670">
        <f t="shared" si="711"/>
        <v>910.8</v>
      </c>
    </row>
    <row r="5671" spans="1:23" ht="15.75" customHeight="1" x14ac:dyDescent="0.3">
      <c r="A5671" s="2" t="s">
        <v>13</v>
      </c>
      <c r="B5671" s="2">
        <v>1185732</v>
      </c>
      <c r="C5671" s="3">
        <v>44518</v>
      </c>
      <c r="D5671" s="12" t="str" cm="1">
        <f t="array" ref="D5671">_xlfn.SWITCH(WEEKDAY(C5671,2), 1, "Lundi", 2, "Mardi", 3, "Mercredi", 4, "Jeudi", 5, "Vendredi", 6, "Samedi", 7, "Dimanche", "Erreur")</f>
        <v>Jeudi</v>
      </c>
      <c r="E5671" s="2" t="s">
        <v>35</v>
      </c>
      <c r="F5671" s="2" t="s">
        <v>75</v>
      </c>
      <c r="G5671" s="2" t="s">
        <v>76</v>
      </c>
      <c r="H5671" s="4" t="s">
        <v>19</v>
      </c>
      <c r="I5671" s="5">
        <v>23</v>
      </c>
      <c r="J5671" s="6">
        <v>80</v>
      </c>
      <c r="K5671" s="7">
        <v>1840</v>
      </c>
      <c r="L5671" s="7">
        <v>901.6</v>
      </c>
      <c r="M5671" s="8">
        <v>0.49</v>
      </c>
      <c r="N5671" s="2" t="s">
        <v>82</v>
      </c>
      <c r="O5671">
        <f t="shared" si="704"/>
        <v>2021</v>
      </c>
      <c r="P5671">
        <f t="shared" si="705"/>
        <v>11</v>
      </c>
      <c r="Q5671" t="str">
        <f t="shared" si="706"/>
        <v>nov</v>
      </c>
      <c r="R5671" t="str">
        <f t="shared" si="707"/>
        <v>Missouri</v>
      </c>
      <c r="S5671" t="str">
        <f t="shared" si="708"/>
        <v>2021-11</v>
      </c>
      <c r="T5671">
        <f>IF(AND(COUNTIF(Calculs!$Q$2:$Q$12,$O5671)&gt;0,COUNTIF(Calculs!$S$2:$S$12,$E5671)&gt;0,COUNTIF(Calculs!$U$2:$U$12,$H5671)&gt;0),1,0)</f>
        <v>1</v>
      </c>
      <c r="U5671">
        <f t="shared" si="709"/>
        <v>1840</v>
      </c>
      <c r="V5671">
        <f t="shared" si="710"/>
        <v>80</v>
      </c>
      <c r="W5671">
        <f t="shared" si="711"/>
        <v>901.6</v>
      </c>
    </row>
    <row r="5672" spans="1:23" ht="15.75" customHeight="1" x14ac:dyDescent="0.3">
      <c r="A5672" s="2" t="s">
        <v>13</v>
      </c>
      <c r="B5672" s="2">
        <v>1185732</v>
      </c>
      <c r="C5672" s="3">
        <v>44518</v>
      </c>
      <c r="D5672" s="12" t="str" cm="1">
        <f t="array" ref="D5672">_xlfn.SWITCH(WEEKDAY(C5672,2), 1, "Lundi", 2, "Mardi", 3, "Mercredi", 4, "Jeudi", 5, "Vendredi", 6, "Samedi", 7, "Dimanche", "Erreur")</f>
        <v>Jeudi</v>
      </c>
      <c r="E5672" s="2" t="s">
        <v>35</v>
      </c>
      <c r="F5672" s="2" t="s">
        <v>75</v>
      </c>
      <c r="G5672" s="2" t="s">
        <v>76</v>
      </c>
      <c r="H5672" s="4" t="s">
        <v>20</v>
      </c>
      <c r="I5672" s="5">
        <v>23</v>
      </c>
      <c r="J5672" s="6">
        <v>88</v>
      </c>
      <c r="K5672" s="7">
        <v>2024</v>
      </c>
      <c r="L5672" s="7">
        <v>1052.48</v>
      </c>
      <c r="M5672" s="8">
        <v>0.52</v>
      </c>
      <c r="N5672" s="2" t="s">
        <v>82</v>
      </c>
      <c r="O5672">
        <f t="shared" si="704"/>
        <v>2021</v>
      </c>
      <c r="P5672">
        <f t="shared" si="705"/>
        <v>11</v>
      </c>
      <c r="Q5672" t="str">
        <f t="shared" si="706"/>
        <v>nov</v>
      </c>
      <c r="R5672" t="str">
        <f t="shared" si="707"/>
        <v>Missouri</v>
      </c>
      <c r="S5672" t="str">
        <f t="shared" si="708"/>
        <v>2021-11</v>
      </c>
      <c r="T5672">
        <f>IF(AND(COUNTIF(Calculs!$Q$2:$Q$12,$O5672)&gt;0,COUNTIF(Calculs!$S$2:$S$12,$E5672)&gt;0,COUNTIF(Calculs!$U$2:$U$12,$H5672)&gt;0),1,0)</f>
        <v>1</v>
      </c>
      <c r="U5672">
        <f t="shared" si="709"/>
        <v>2024</v>
      </c>
      <c r="V5672">
        <f t="shared" si="710"/>
        <v>88</v>
      </c>
      <c r="W5672">
        <f t="shared" si="711"/>
        <v>1052.48</v>
      </c>
    </row>
    <row r="5673" spans="1:23" ht="15.75" customHeight="1" x14ac:dyDescent="0.3">
      <c r="A5673" s="2" t="s">
        <v>13</v>
      </c>
      <c r="B5673" s="2">
        <v>1185732</v>
      </c>
      <c r="C5673" s="3">
        <v>44518</v>
      </c>
      <c r="D5673" s="12" t="str" cm="1">
        <f t="array" ref="D5673">_xlfn.SWITCH(WEEKDAY(C5673,2), 1, "Lundi", 2, "Mardi", 3, "Mercredi", 4, "Jeudi", 5, "Vendredi", 6, "Samedi", 7, "Dimanche", "Erreur")</f>
        <v>Jeudi</v>
      </c>
      <c r="E5673" s="2" t="s">
        <v>35</v>
      </c>
      <c r="F5673" s="2" t="s">
        <v>75</v>
      </c>
      <c r="G5673" s="2" t="s">
        <v>76</v>
      </c>
      <c r="H5673" s="4" t="s">
        <v>21</v>
      </c>
      <c r="I5673" s="5">
        <v>43</v>
      </c>
      <c r="J5673" s="6">
        <v>81</v>
      </c>
      <c r="K5673" s="7">
        <v>3483</v>
      </c>
      <c r="L5673" s="7">
        <v>1671.84</v>
      </c>
      <c r="M5673" s="8">
        <v>0.48</v>
      </c>
      <c r="N5673" s="2" t="s">
        <v>82</v>
      </c>
      <c r="O5673">
        <f t="shared" si="704"/>
        <v>2021</v>
      </c>
      <c r="P5673">
        <f t="shared" si="705"/>
        <v>11</v>
      </c>
      <c r="Q5673" t="str">
        <f t="shared" si="706"/>
        <v>nov</v>
      </c>
      <c r="R5673" t="str">
        <f t="shared" si="707"/>
        <v>Missouri</v>
      </c>
      <c r="S5673" t="str">
        <f t="shared" si="708"/>
        <v>2021-11</v>
      </c>
      <c r="T5673">
        <f>IF(AND(COUNTIF(Calculs!$Q$2:$Q$12,$O5673)&gt;0,COUNTIF(Calculs!$S$2:$S$12,$E5673)&gt;0,COUNTIF(Calculs!$U$2:$U$12,$H5673)&gt;0),1,0)</f>
        <v>1</v>
      </c>
      <c r="U5673">
        <f t="shared" si="709"/>
        <v>3483</v>
      </c>
      <c r="V5673">
        <f t="shared" si="710"/>
        <v>81</v>
      </c>
      <c r="W5673">
        <f t="shared" si="711"/>
        <v>1671.84</v>
      </c>
    </row>
    <row r="5674" spans="1:23" ht="15.75" customHeight="1" x14ac:dyDescent="0.3">
      <c r="A5674" s="2" t="s">
        <v>13</v>
      </c>
      <c r="B5674" s="2">
        <v>1185732</v>
      </c>
      <c r="C5674" s="3">
        <v>44518</v>
      </c>
      <c r="D5674" s="12" t="str" cm="1">
        <f t="array" ref="D5674">_xlfn.SWITCH(WEEKDAY(C5674,2), 1, "Lundi", 2, "Mardi", 3, "Mercredi", 4, "Jeudi", 5, "Vendredi", 6, "Samedi", 7, "Dimanche", "Erreur")</f>
        <v>Jeudi</v>
      </c>
      <c r="E5674" s="2" t="s">
        <v>35</v>
      </c>
      <c r="F5674" s="2" t="s">
        <v>75</v>
      </c>
      <c r="G5674" s="2" t="s">
        <v>76</v>
      </c>
      <c r="H5674" s="4" t="s">
        <v>22</v>
      </c>
      <c r="I5674" s="5">
        <v>48</v>
      </c>
      <c r="J5674" s="6">
        <v>108</v>
      </c>
      <c r="K5674" s="7">
        <v>5184</v>
      </c>
      <c r="L5674" s="7">
        <v>3265.92</v>
      </c>
      <c r="M5674" s="8">
        <v>0.63</v>
      </c>
      <c r="N5674" s="2" t="s">
        <v>82</v>
      </c>
      <c r="O5674">
        <f t="shared" si="704"/>
        <v>2021</v>
      </c>
      <c r="P5674">
        <f t="shared" si="705"/>
        <v>11</v>
      </c>
      <c r="Q5674" t="str">
        <f t="shared" si="706"/>
        <v>nov</v>
      </c>
      <c r="R5674" t="str">
        <f t="shared" si="707"/>
        <v>Missouri</v>
      </c>
      <c r="S5674" t="str">
        <f t="shared" si="708"/>
        <v>2021-11</v>
      </c>
      <c r="T5674">
        <f>IF(AND(COUNTIF(Calculs!$Q$2:$Q$12,$O5674)&gt;0,COUNTIF(Calculs!$S$2:$S$12,$E5674)&gt;0,COUNTIF(Calculs!$U$2:$U$12,$H5674)&gt;0),1,0)</f>
        <v>1</v>
      </c>
      <c r="U5674">
        <f t="shared" si="709"/>
        <v>5184</v>
      </c>
      <c r="V5674">
        <f t="shared" si="710"/>
        <v>108</v>
      </c>
      <c r="W5674">
        <f t="shared" si="711"/>
        <v>3265.92</v>
      </c>
    </row>
    <row r="5675" spans="1:23" ht="15.75" customHeight="1" x14ac:dyDescent="0.3">
      <c r="A5675" s="2" t="s">
        <v>13</v>
      </c>
      <c r="B5675" s="2">
        <v>1185732</v>
      </c>
      <c r="C5675" s="3">
        <v>44547</v>
      </c>
      <c r="D5675" s="12" t="str" cm="1">
        <f t="array" ref="D5675">_xlfn.SWITCH(WEEKDAY(C5675,2), 1, "Lundi", 2, "Mardi", 3, "Mercredi", 4, "Jeudi", 5, "Vendredi", 6, "Samedi", 7, "Dimanche", "Erreur")</f>
        <v>Vendredi</v>
      </c>
      <c r="E5675" s="2" t="s">
        <v>35</v>
      </c>
      <c r="F5675" s="2" t="s">
        <v>75</v>
      </c>
      <c r="G5675" s="2" t="s">
        <v>76</v>
      </c>
      <c r="H5675" s="4" t="s">
        <v>16</v>
      </c>
      <c r="I5675" s="5">
        <v>41</v>
      </c>
      <c r="J5675" s="6">
        <v>163</v>
      </c>
      <c r="K5675" s="7">
        <v>6683</v>
      </c>
      <c r="L5675" s="7">
        <v>3475.1600000000003</v>
      </c>
      <c r="M5675" s="8">
        <v>0.52</v>
      </c>
      <c r="N5675" s="2" t="s">
        <v>82</v>
      </c>
      <c r="O5675">
        <f t="shared" si="704"/>
        <v>2021</v>
      </c>
      <c r="P5675">
        <f t="shared" si="705"/>
        <v>12</v>
      </c>
      <c r="Q5675" t="str">
        <f t="shared" si="706"/>
        <v>déc</v>
      </c>
      <c r="R5675" t="str">
        <f t="shared" si="707"/>
        <v>Missouri</v>
      </c>
      <c r="S5675" t="str">
        <f t="shared" si="708"/>
        <v>2021-12</v>
      </c>
      <c r="T5675">
        <f>IF(AND(COUNTIF(Calculs!$Q$2:$Q$12,$O5675)&gt;0,COUNTIF(Calculs!$S$2:$S$12,$E5675)&gt;0,COUNTIF(Calculs!$U$2:$U$12,$H5675)&gt;0),1,0)</f>
        <v>1</v>
      </c>
      <c r="U5675">
        <f t="shared" si="709"/>
        <v>6683</v>
      </c>
      <c r="V5675">
        <f t="shared" si="710"/>
        <v>163</v>
      </c>
      <c r="W5675">
        <f t="shared" si="711"/>
        <v>3475.1600000000003</v>
      </c>
    </row>
    <row r="5676" spans="1:23" ht="15.75" customHeight="1" x14ac:dyDescent="0.3">
      <c r="A5676" s="2" t="s">
        <v>13</v>
      </c>
      <c r="B5676" s="2">
        <v>1185732</v>
      </c>
      <c r="C5676" s="3">
        <v>44547</v>
      </c>
      <c r="D5676" s="12" t="str" cm="1">
        <f t="array" ref="D5676">_xlfn.SWITCH(WEEKDAY(C5676,2), 1, "Lundi", 2, "Mardi", 3, "Mercredi", 4, "Jeudi", 5, "Vendredi", 6, "Samedi", 7, "Dimanche", "Erreur")</f>
        <v>Vendredi</v>
      </c>
      <c r="E5676" s="2" t="s">
        <v>35</v>
      </c>
      <c r="F5676" s="2" t="s">
        <v>75</v>
      </c>
      <c r="G5676" s="2" t="s">
        <v>76</v>
      </c>
      <c r="H5676" s="4" t="s">
        <v>18</v>
      </c>
      <c r="I5676" s="5">
        <v>32</v>
      </c>
      <c r="J5676" s="6">
        <v>113</v>
      </c>
      <c r="K5676" s="7">
        <v>3616</v>
      </c>
      <c r="L5676" s="7">
        <v>1735.6799999999998</v>
      </c>
      <c r="M5676" s="8">
        <v>0.48</v>
      </c>
      <c r="N5676" s="2" t="s">
        <v>82</v>
      </c>
      <c r="O5676">
        <f t="shared" si="704"/>
        <v>2021</v>
      </c>
      <c r="P5676">
        <f t="shared" si="705"/>
        <v>12</v>
      </c>
      <c r="Q5676" t="str">
        <f t="shared" si="706"/>
        <v>déc</v>
      </c>
      <c r="R5676" t="str">
        <f t="shared" si="707"/>
        <v>Missouri</v>
      </c>
      <c r="S5676" t="str">
        <f t="shared" si="708"/>
        <v>2021-12</v>
      </c>
      <c r="T5676">
        <f>IF(AND(COUNTIF(Calculs!$Q$2:$Q$12,$O5676)&gt;0,COUNTIF(Calculs!$S$2:$S$12,$E5676)&gt;0,COUNTIF(Calculs!$U$2:$U$12,$H5676)&gt;0),1,0)</f>
        <v>1</v>
      </c>
      <c r="U5676">
        <f t="shared" si="709"/>
        <v>3616</v>
      </c>
      <c r="V5676">
        <f t="shared" si="710"/>
        <v>113</v>
      </c>
      <c r="W5676">
        <f t="shared" si="711"/>
        <v>1735.6799999999998</v>
      </c>
    </row>
    <row r="5677" spans="1:23" ht="15.75" customHeight="1" x14ac:dyDescent="0.3">
      <c r="A5677" s="2" t="s">
        <v>29</v>
      </c>
      <c r="B5677" s="2">
        <v>1185732</v>
      </c>
      <c r="C5677" s="3">
        <v>44547</v>
      </c>
      <c r="D5677" s="12" t="str" cm="1">
        <f t="array" ref="D5677">_xlfn.SWITCH(WEEKDAY(C5677,2), 1, "Lundi", 2, "Mardi", 3, "Mercredi", 4, "Jeudi", 5, "Vendredi", 6, "Samedi", 7, "Dimanche", "Erreur")</f>
        <v>Vendredi</v>
      </c>
      <c r="E5677" s="2" t="s">
        <v>35</v>
      </c>
      <c r="F5677" s="2" t="s">
        <v>75</v>
      </c>
      <c r="G5677" s="2" t="s">
        <v>76</v>
      </c>
      <c r="H5677" s="4" t="s">
        <v>19</v>
      </c>
      <c r="I5677" s="5">
        <v>32</v>
      </c>
      <c r="J5677" s="6">
        <v>120</v>
      </c>
      <c r="K5677" s="7">
        <v>3840</v>
      </c>
      <c r="L5677" s="7">
        <v>1804.8</v>
      </c>
      <c r="M5677" s="8">
        <v>0.47</v>
      </c>
      <c r="N5677" s="2" t="s">
        <v>82</v>
      </c>
      <c r="O5677">
        <f t="shared" si="704"/>
        <v>2021</v>
      </c>
      <c r="P5677">
        <f t="shared" si="705"/>
        <v>12</v>
      </c>
      <c r="Q5677" t="str">
        <f t="shared" si="706"/>
        <v>déc</v>
      </c>
      <c r="R5677" t="str">
        <f t="shared" si="707"/>
        <v>Missouri</v>
      </c>
      <c r="S5677" t="str">
        <f t="shared" si="708"/>
        <v>2021-12</v>
      </c>
      <c r="T5677">
        <f>IF(AND(COUNTIF(Calculs!$Q$2:$Q$12,$O5677)&gt;0,COUNTIF(Calculs!$S$2:$S$12,$E5677)&gt;0,COUNTIF(Calculs!$U$2:$U$12,$H5677)&gt;0),1,0)</f>
        <v>1</v>
      </c>
      <c r="U5677">
        <f t="shared" si="709"/>
        <v>3840</v>
      </c>
      <c r="V5677">
        <f t="shared" si="710"/>
        <v>120</v>
      </c>
      <c r="W5677">
        <f t="shared" si="711"/>
        <v>1804.8</v>
      </c>
    </row>
    <row r="5678" spans="1:23" ht="15.75" customHeight="1" x14ac:dyDescent="0.3">
      <c r="A5678" s="2" t="s">
        <v>29</v>
      </c>
      <c r="B5678" s="2">
        <v>1185732</v>
      </c>
      <c r="C5678" s="3">
        <v>44547</v>
      </c>
      <c r="D5678" s="12" t="str" cm="1">
        <f t="array" ref="D5678">_xlfn.SWITCH(WEEKDAY(C5678,2), 1, "Lundi", 2, "Mardi", 3, "Mercredi", 4, "Jeudi", 5, "Vendredi", 6, "Samedi", 7, "Dimanche", "Erreur")</f>
        <v>Vendredi</v>
      </c>
      <c r="E5678" s="2" t="s">
        <v>35</v>
      </c>
      <c r="F5678" s="2" t="s">
        <v>75</v>
      </c>
      <c r="G5678" s="2" t="s">
        <v>76</v>
      </c>
      <c r="H5678" s="4" t="s">
        <v>20</v>
      </c>
      <c r="I5678" s="5">
        <v>34</v>
      </c>
      <c r="J5678" s="6">
        <v>88</v>
      </c>
      <c r="K5678" s="7">
        <v>2992</v>
      </c>
      <c r="L5678" s="7">
        <v>1555.8400000000001</v>
      </c>
      <c r="M5678" s="8">
        <v>0.52</v>
      </c>
      <c r="N5678" s="2" t="s">
        <v>82</v>
      </c>
      <c r="O5678">
        <f t="shared" si="704"/>
        <v>2021</v>
      </c>
      <c r="P5678">
        <f t="shared" si="705"/>
        <v>12</v>
      </c>
      <c r="Q5678" t="str">
        <f t="shared" si="706"/>
        <v>déc</v>
      </c>
      <c r="R5678" t="str">
        <f t="shared" si="707"/>
        <v>Missouri</v>
      </c>
      <c r="S5678" t="str">
        <f t="shared" si="708"/>
        <v>2021-12</v>
      </c>
      <c r="T5678">
        <f>IF(AND(COUNTIF(Calculs!$Q$2:$Q$12,$O5678)&gt;0,COUNTIF(Calculs!$S$2:$S$12,$E5678)&gt;0,COUNTIF(Calculs!$U$2:$U$12,$H5678)&gt;0),1,0)</f>
        <v>1</v>
      </c>
      <c r="U5678">
        <f t="shared" si="709"/>
        <v>2992</v>
      </c>
      <c r="V5678">
        <f t="shared" si="710"/>
        <v>88</v>
      </c>
      <c r="W5678">
        <f t="shared" si="711"/>
        <v>1555.8400000000001</v>
      </c>
    </row>
    <row r="5679" spans="1:23" ht="15.75" customHeight="1" x14ac:dyDescent="0.3">
      <c r="A5679" s="2" t="s">
        <v>29</v>
      </c>
      <c r="B5679" s="2">
        <v>1185732</v>
      </c>
      <c r="C5679" s="3">
        <v>44547</v>
      </c>
      <c r="D5679" s="12" t="str" cm="1">
        <f t="array" ref="D5679">_xlfn.SWITCH(WEEKDAY(C5679,2), 1, "Lundi", 2, "Mardi", 3, "Mercredi", 4, "Jeudi", 5, "Vendredi", 6, "Samedi", 7, "Dimanche", "Erreur")</f>
        <v>Vendredi</v>
      </c>
      <c r="E5679" s="2" t="s">
        <v>35</v>
      </c>
      <c r="F5679" s="2" t="s">
        <v>75</v>
      </c>
      <c r="G5679" s="2" t="s">
        <v>76</v>
      </c>
      <c r="H5679" s="4" t="s">
        <v>21</v>
      </c>
      <c r="I5679" s="5">
        <v>42</v>
      </c>
      <c r="J5679" s="6">
        <v>88</v>
      </c>
      <c r="K5679" s="7">
        <v>3696</v>
      </c>
      <c r="L5679" s="7">
        <v>1848</v>
      </c>
      <c r="M5679" s="8">
        <v>0.5</v>
      </c>
      <c r="N5679" s="2" t="s">
        <v>82</v>
      </c>
      <c r="O5679">
        <f t="shared" si="704"/>
        <v>2021</v>
      </c>
      <c r="P5679">
        <f t="shared" si="705"/>
        <v>12</v>
      </c>
      <c r="Q5679" t="str">
        <f t="shared" si="706"/>
        <v>déc</v>
      </c>
      <c r="R5679" t="str">
        <f t="shared" si="707"/>
        <v>Missouri</v>
      </c>
      <c r="S5679" t="str">
        <f t="shared" si="708"/>
        <v>2021-12</v>
      </c>
      <c r="T5679">
        <f>IF(AND(COUNTIF(Calculs!$Q$2:$Q$12,$O5679)&gt;0,COUNTIF(Calculs!$S$2:$S$12,$E5679)&gt;0,COUNTIF(Calculs!$U$2:$U$12,$H5679)&gt;0),1,0)</f>
        <v>1</v>
      </c>
      <c r="U5679">
        <f t="shared" si="709"/>
        <v>3696</v>
      </c>
      <c r="V5679">
        <f t="shared" si="710"/>
        <v>88</v>
      </c>
      <c r="W5679">
        <f t="shared" si="711"/>
        <v>1848</v>
      </c>
    </row>
    <row r="5680" spans="1:23" ht="15.75" customHeight="1" x14ac:dyDescent="0.3">
      <c r="A5680" s="2" t="s">
        <v>29</v>
      </c>
      <c r="B5680" s="2">
        <v>1185732</v>
      </c>
      <c r="C5680" s="3">
        <v>44547</v>
      </c>
      <c r="D5680" s="12" t="str" cm="1">
        <f t="array" ref="D5680">_xlfn.SWITCH(WEEKDAY(C5680,2), 1, "Lundi", 2, "Mardi", 3, "Mercredi", 4, "Jeudi", 5, "Vendredi", 6, "Samedi", 7, "Dimanche", "Erreur")</f>
        <v>Vendredi</v>
      </c>
      <c r="E5680" s="2" t="s">
        <v>35</v>
      </c>
      <c r="F5680" s="2" t="s">
        <v>75</v>
      </c>
      <c r="G5680" s="2" t="s">
        <v>76</v>
      </c>
      <c r="H5680" s="4" t="s">
        <v>22</v>
      </c>
      <c r="I5680" s="5">
        <v>47</v>
      </c>
      <c r="J5680" s="6">
        <v>126</v>
      </c>
      <c r="K5680" s="7">
        <v>5922</v>
      </c>
      <c r="L5680" s="7">
        <v>3612.42</v>
      </c>
      <c r="M5680" s="8">
        <v>0.61</v>
      </c>
      <c r="N5680" s="2" t="s">
        <v>82</v>
      </c>
      <c r="O5680">
        <f t="shared" si="704"/>
        <v>2021</v>
      </c>
      <c r="P5680">
        <f t="shared" si="705"/>
        <v>12</v>
      </c>
      <c r="Q5680" t="str">
        <f t="shared" si="706"/>
        <v>déc</v>
      </c>
      <c r="R5680" t="str">
        <f t="shared" si="707"/>
        <v>Missouri</v>
      </c>
      <c r="S5680" t="str">
        <f t="shared" si="708"/>
        <v>2021-12</v>
      </c>
      <c r="T5680">
        <f>IF(AND(COUNTIF(Calculs!$Q$2:$Q$12,$O5680)&gt;0,COUNTIF(Calculs!$S$2:$S$12,$E5680)&gt;0,COUNTIF(Calculs!$U$2:$U$12,$H5680)&gt;0),1,0)</f>
        <v>1</v>
      </c>
      <c r="U5680">
        <f t="shared" si="709"/>
        <v>5922</v>
      </c>
      <c r="V5680">
        <f t="shared" si="710"/>
        <v>126</v>
      </c>
      <c r="W5680">
        <f t="shared" si="711"/>
        <v>3612.42</v>
      </c>
    </row>
    <row r="5681" spans="1:23" ht="15.75" customHeight="1" x14ac:dyDescent="0.3">
      <c r="A5681" s="2" t="s">
        <v>29</v>
      </c>
      <c r="B5681" s="2">
        <v>1185732</v>
      </c>
      <c r="C5681" s="3">
        <v>44207</v>
      </c>
      <c r="D5681" s="12" t="str" cm="1">
        <f t="array" ref="D5681">_xlfn.SWITCH(WEEKDAY(C5681,2), 1, "Lundi", 2, "Mardi", 3, "Mercredi", 4, "Jeudi", 5, "Vendredi", 6, "Samedi", 7, "Dimanche", "Erreur")</f>
        <v>Lundi</v>
      </c>
      <c r="E5681" s="2" t="s">
        <v>35</v>
      </c>
      <c r="F5681" s="2" t="s">
        <v>75</v>
      </c>
      <c r="G5681" s="2" t="s">
        <v>76</v>
      </c>
      <c r="H5681" s="4" t="s">
        <v>16</v>
      </c>
      <c r="I5681" s="5">
        <v>23</v>
      </c>
      <c r="J5681" s="6">
        <v>196</v>
      </c>
      <c r="K5681" s="7">
        <v>4508</v>
      </c>
      <c r="L5681" s="7">
        <v>2479.4</v>
      </c>
      <c r="M5681" s="8">
        <v>0.55000000000000004</v>
      </c>
      <c r="N5681" s="2" t="s">
        <v>82</v>
      </c>
      <c r="O5681">
        <f t="shared" si="704"/>
        <v>2021</v>
      </c>
      <c r="P5681">
        <f t="shared" si="705"/>
        <v>1</v>
      </c>
      <c r="Q5681" t="str">
        <f t="shared" si="706"/>
        <v>janv</v>
      </c>
      <c r="R5681" t="str">
        <f t="shared" si="707"/>
        <v>Missouri</v>
      </c>
      <c r="S5681" t="str">
        <f t="shared" si="708"/>
        <v>2021-01</v>
      </c>
      <c r="T5681">
        <f>IF(AND(COUNTIF(Calculs!$Q$2:$Q$12,$O5681)&gt;0,COUNTIF(Calculs!$S$2:$S$12,$E5681)&gt;0,COUNTIF(Calculs!$U$2:$U$12,$H5681)&gt;0),1,0)</f>
        <v>1</v>
      </c>
      <c r="U5681">
        <f t="shared" si="709"/>
        <v>4508</v>
      </c>
      <c r="V5681">
        <f t="shared" si="710"/>
        <v>196</v>
      </c>
      <c r="W5681">
        <f t="shared" si="711"/>
        <v>2479.4</v>
      </c>
    </row>
    <row r="5682" spans="1:23" ht="15.75" customHeight="1" x14ac:dyDescent="0.3">
      <c r="A5682" s="2" t="s">
        <v>29</v>
      </c>
      <c r="B5682" s="2">
        <v>1185732</v>
      </c>
      <c r="C5682" s="3">
        <v>44207</v>
      </c>
      <c r="D5682" s="12" t="str" cm="1">
        <f t="array" ref="D5682">_xlfn.SWITCH(WEEKDAY(C5682,2), 1, "Lundi", 2, "Mardi", 3, "Mercredi", 4, "Jeudi", 5, "Vendredi", 6, "Samedi", 7, "Dimanche", "Erreur")</f>
        <v>Lundi</v>
      </c>
      <c r="E5682" s="2" t="s">
        <v>35</v>
      </c>
      <c r="F5682" s="2" t="s">
        <v>75</v>
      </c>
      <c r="G5682" s="2" t="s">
        <v>76</v>
      </c>
      <c r="H5682" s="4" t="s">
        <v>18</v>
      </c>
      <c r="I5682" s="5">
        <v>23</v>
      </c>
      <c r="J5682" s="6">
        <v>133</v>
      </c>
      <c r="K5682" s="7">
        <v>3059</v>
      </c>
      <c r="L5682" s="7">
        <v>1437.73</v>
      </c>
      <c r="M5682" s="8">
        <v>0.47</v>
      </c>
      <c r="N5682" s="2" t="s">
        <v>82</v>
      </c>
      <c r="O5682">
        <f t="shared" si="704"/>
        <v>2021</v>
      </c>
      <c r="P5682">
        <f t="shared" si="705"/>
        <v>1</v>
      </c>
      <c r="Q5682" t="str">
        <f t="shared" si="706"/>
        <v>janv</v>
      </c>
      <c r="R5682" t="str">
        <f t="shared" si="707"/>
        <v>Missouri</v>
      </c>
      <c r="S5682" t="str">
        <f t="shared" si="708"/>
        <v>2021-01</v>
      </c>
      <c r="T5682">
        <f>IF(AND(COUNTIF(Calculs!$Q$2:$Q$12,$O5682)&gt;0,COUNTIF(Calculs!$S$2:$S$12,$E5682)&gt;0,COUNTIF(Calculs!$U$2:$U$12,$H5682)&gt;0),1,0)</f>
        <v>1</v>
      </c>
      <c r="U5682">
        <f t="shared" si="709"/>
        <v>3059</v>
      </c>
      <c r="V5682">
        <f t="shared" si="710"/>
        <v>133</v>
      </c>
      <c r="W5682">
        <f t="shared" si="711"/>
        <v>1437.73</v>
      </c>
    </row>
    <row r="5683" spans="1:23" ht="15.75" customHeight="1" x14ac:dyDescent="0.3">
      <c r="A5683" s="2" t="s">
        <v>29</v>
      </c>
      <c r="B5683" s="2">
        <v>1185732</v>
      </c>
      <c r="C5683" s="3">
        <v>44207</v>
      </c>
      <c r="D5683" s="12" t="str" cm="1">
        <f t="array" ref="D5683">_xlfn.SWITCH(WEEKDAY(C5683,2), 1, "Lundi", 2, "Mardi", 3, "Mercredi", 4, "Jeudi", 5, "Vendredi", 6, "Samedi", 7, "Dimanche", "Erreur")</f>
        <v>Lundi</v>
      </c>
      <c r="E5683" s="2" t="s">
        <v>35</v>
      </c>
      <c r="F5683" s="2" t="s">
        <v>75</v>
      </c>
      <c r="G5683" s="2" t="s">
        <v>76</v>
      </c>
      <c r="H5683" s="4" t="s">
        <v>19</v>
      </c>
      <c r="I5683" s="5">
        <v>14</v>
      </c>
      <c r="J5683" s="6">
        <v>143</v>
      </c>
      <c r="K5683" s="7">
        <v>2002</v>
      </c>
      <c r="L5683" s="7">
        <v>940.93999999999994</v>
      </c>
      <c r="M5683" s="8">
        <v>0.47</v>
      </c>
      <c r="N5683" s="2" t="s">
        <v>82</v>
      </c>
      <c r="O5683">
        <f t="shared" si="704"/>
        <v>2021</v>
      </c>
      <c r="P5683">
        <f t="shared" si="705"/>
        <v>1</v>
      </c>
      <c r="Q5683" t="str">
        <f t="shared" si="706"/>
        <v>janv</v>
      </c>
      <c r="R5683" t="str">
        <f t="shared" si="707"/>
        <v>Missouri</v>
      </c>
      <c r="S5683" t="str">
        <f t="shared" si="708"/>
        <v>2021-01</v>
      </c>
      <c r="T5683">
        <f>IF(AND(COUNTIF(Calculs!$Q$2:$Q$12,$O5683)&gt;0,COUNTIF(Calculs!$S$2:$S$12,$E5683)&gt;0,COUNTIF(Calculs!$U$2:$U$12,$H5683)&gt;0),1,0)</f>
        <v>1</v>
      </c>
      <c r="U5683">
        <f t="shared" si="709"/>
        <v>2002</v>
      </c>
      <c r="V5683">
        <f t="shared" si="710"/>
        <v>143</v>
      </c>
      <c r="W5683">
        <f t="shared" si="711"/>
        <v>940.93999999999994</v>
      </c>
    </row>
    <row r="5684" spans="1:23" ht="15.75" customHeight="1" x14ac:dyDescent="0.3">
      <c r="A5684" s="2" t="s">
        <v>29</v>
      </c>
      <c r="B5684" s="2">
        <v>1185732</v>
      </c>
      <c r="C5684" s="3">
        <v>44207</v>
      </c>
      <c r="D5684" s="12" t="str" cm="1">
        <f t="array" ref="D5684">_xlfn.SWITCH(WEEKDAY(C5684,2), 1, "Lundi", 2, "Mardi", 3, "Mercredi", 4, "Jeudi", 5, "Vendredi", 6, "Samedi", 7, "Dimanche", "Erreur")</f>
        <v>Lundi</v>
      </c>
      <c r="E5684" s="2" t="s">
        <v>35</v>
      </c>
      <c r="F5684" s="2" t="s">
        <v>75</v>
      </c>
      <c r="G5684" s="2" t="s">
        <v>76</v>
      </c>
      <c r="H5684" s="4" t="s">
        <v>20</v>
      </c>
      <c r="I5684" s="5">
        <v>18</v>
      </c>
      <c r="J5684" s="6">
        <v>88</v>
      </c>
      <c r="K5684" s="7">
        <v>1584</v>
      </c>
      <c r="L5684" s="7">
        <v>823.68000000000006</v>
      </c>
      <c r="M5684" s="8">
        <v>0.52</v>
      </c>
      <c r="N5684" s="2" t="s">
        <v>82</v>
      </c>
      <c r="O5684">
        <f t="shared" si="704"/>
        <v>2021</v>
      </c>
      <c r="P5684">
        <f t="shared" si="705"/>
        <v>1</v>
      </c>
      <c r="Q5684" t="str">
        <f t="shared" si="706"/>
        <v>janv</v>
      </c>
      <c r="R5684" t="str">
        <f t="shared" si="707"/>
        <v>Missouri</v>
      </c>
      <c r="S5684" t="str">
        <f t="shared" si="708"/>
        <v>2021-01</v>
      </c>
      <c r="T5684">
        <f>IF(AND(COUNTIF(Calculs!$Q$2:$Q$12,$O5684)&gt;0,COUNTIF(Calculs!$S$2:$S$12,$E5684)&gt;0,COUNTIF(Calculs!$U$2:$U$12,$H5684)&gt;0),1,0)</f>
        <v>1</v>
      </c>
      <c r="U5684">
        <f t="shared" si="709"/>
        <v>1584</v>
      </c>
      <c r="V5684">
        <f t="shared" si="710"/>
        <v>88</v>
      </c>
      <c r="W5684">
        <f t="shared" si="711"/>
        <v>823.68000000000006</v>
      </c>
    </row>
    <row r="5685" spans="1:23" ht="15.75" customHeight="1" x14ac:dyDescent="0.3">
      <c r="A5685" s="2" t="s">
        <v>29</v>
      </c>
      <c r="B5685" s="2">
        <v>1185732</v>
      </c>
      <c r="C5685" s="3">
        <v>44207</v>
      </c>
      <c r="D5685" s="12" t="str" cm="1">
        <f t="array" ref="D5685">_xlfn.SWITCH(WEEKDAY(C5685,2), 1, "Lundi", 2, "Mardi", 3, "Mercredi", 4, "Jeudi", 5, "Vendredi", 6, "Samedi", 7, "Dimanche", "Erreur")</f>
        <v>Lundi</v>
      </c>
      <c r="E5685" s="2" t="s">
        <v>35</v>
      </c>
      <c r="F5685" s="2" t="s">
        <v>75</v>
      </c>
      <c r="G5685" s="2" t="s">
        <v>76</v>
      </c>
      <c r="H5685" s="4" t="s">
        <v>21</v>
      </c>
      <c r="I5685" s="5">
        <v>33</v>
      </c>
      <c r="J5685" s="6">
        <v>98</v>
      </c>
      <c r="K5685" s="7">
        <v>3234</v>
      </c>
      <c r="L5685" s="7">
        <v>1519.98</v>
      </c>
      <c r="M5685" s="8">
        <v>0.47</v>
      </c>
      <c r="N5685" s="2" t="s">
        <v>82</v>
      </c>
      <c r="O5685">
        <f t="shared" si="704"/>
        <v>2021</v>
      </c>
      <c r="P5685">
        <f t="shared" si="705"/>
        <v>1</v>
      </c>
      <c r="Q5685" t="str">
        <f t="shared" si="706"/>
        <v>janv</v>
      </c>
      <c r="R5685" t="str">
        <f t="shared" si="707"/>
        <v>Missouri</v>
      </c>
      <c r="S5685" t="str">
        <f t="shared" si="708"/>
        <v>2021-01</v>
      </c>
      <c r="T5685">
        <f>IF(AND(COUNTIF(Calculs!$Q$2:$Q$12,$O5685)&gt;0,COUNTIF(Calculs!$S$2:$S$12,$E5685)&gt;0,COUNTIF(Calculs!$U$2:$U$12,$H5685)&gt;0),1,0)</f>
        <v>1</v>
      </c>
      <c r="U5685">
        <f t="shared" si="709"/>
        <v>3234</v>
      </c>
      <c r="V5685">
        <f t="shared" si="710"/>
        <v>98</v>
      </c>
      <c r="W5685">
        <f t="shared" si="711"/>
        <v>1519.98</v>
      </c>
    </row>
    <row r="5686" spans="1:23" ht="15.75" customHeight="1" x14ac:dyDescent="0.3">
      <c r="A5686" s="2" t="s">
        <v>29</v>
      </c>
      <c r="B5686" s="2">
        <v>1185732</v>
      </c>
      <c r="C5686" s="3">
        <v>44207</v>
      </c>
      <c r="D5686" s="12" t="str" cm="1">
        <f t="array" ref="D5686">_xlfn.SWITCH(WEEKDAY(C5686,2), 1, "Lundi", 2, "Mardi", 3, "Mercredi", 4, "Jeudi", 5, "Vendredi", 6, "Samedi", 7, "Dimanche", "Erreur")</f>
        <v>Lundi</v>
      </c>
      <c r="E5686" s="2" t="s">
        <v>35</v>
      </c>
      <c r="F5686" s="2" t="s">
        <v>75</v>
      </c>
      <c r="G5686" s="2" t="s">
        <v>76</v>
      </c>
      <c r="H5686" s="4" t="s">
        <v>22</v>
      </c>
      <c r="I5686" s="5">
        <v>24</v>
      </c>
      <c r="J5686" s="6">
        <v>138</v>
      </c>
      <c r="K5686" s="7">
        <v>3312</v>
      </c>
      <c r="L5686" s="7">
        <v>2119.6799999999998</v>
      </c>
      <c r="M5686" s="8">
        <v>0.64</v>
      </c>
      <c r="N5686" s="2" t="s">
        <v>82</v>
      </c>
      <c r="O5686">
        <f t="shared" si="704"/>
        <v>2021</v>
      </c>
      <c r="P5686">
        <f t="shared" si="705"/>
        <v>1</v>
      </c>
      <c r="Q5686" t="str">
        <f t="shared" si="706"/>
        <v>janv</v>
      </c>
      <c r="R5686" t="str">
        <f t="shared" si="707"/>
        <v>Missouri</v>
      </c>
      <c r="S5686" t="str">
        <f t="shared" si="708"/>
        <v>2021-01</v>
      </c>
      <c r="T5686">
        <f>IF(AND(COUNTIF(Calculs!$Q$2:$Q$12,$O5686)&gt;0,COUNTIF(Calculs!$S$2:$S$12,$E5686)&gt;0,COUNTIF(Calculs!$U$2:$U$12,$H5686)&gt;0),1,0)</f>
        <v>1</v>
      </c>
      <c r="U5686">
        <f t="shared" si="709"/>
        <v>3312</v>
      </c>
      <c r="V5686">
        <f t="shared" si="710"/>
        <v>138</v>
      </c>
      <c r="W5686">
        <f t="shared" si="711"/>
        <v>2119.6799999999998</v>
      </c>
    </row>
    <row r="5687" spans="1:23" ht="15.75" customHeight="1" x14ac:dyDescent="0.3">
      <c r="A5687" s="2" t="s">
        <v>29</v>
      </c>
      <c r="B5687" s="2">
        <v>1185732</v>
      </c>
      <c r="C5687" s="3">
        <v>44238</v>
      </c>
      <c r="D5687" s="12" t="str" cm="1">
        <f t="array" ref="D5687">_xlfn.SWITCH(WEEKDAY(C5687,2), 1, "Lundi", 2, "Mardi", 3, "Mercredi", 4, "Jeudi", 5, "Vendredi", 6, "Samedi", 7, "Dimanche", "Erreur")</f>
        <v>Jeudi</v>
      </c>
      <c r="E5687" s="2" t="s">
        <v>35</v>
      </c>
      <c r="F5687" s="2" t="s">
        <v>75</v>
      </c>
      <c r="G5687" s="2" t="s">
        <v>76</v>
      </c>
      <c r="H5687" s="4" t="s">
        <v>16</v>
      </c>
      <c r="I5687" s="5">
        <v>25</v>
      </c>
      <c r="J5687" s="6">
        <v>218</v>
      </c>
      <c r="K5687" s="7">
        <v>5450</v>
      </c>
      <c r="L5687" s="7">
        <v>2888.5</v>
      </c>
      <c r="M5687" s="8">
        <v>0.53</v>
      </c>
      <c r="N5687" s="2" t="s">
        <v>82</v>
      </c>
      <c r="O5687">
        <f t="shared" si="704"/>
        <v>2021</v>
      </c>
      <c r="P5687">
        <f t="shared" si="705"/>
        <v>2</v>
      </c>
      <c r="Q5687" t="str">
        <f t="shared" si="706"/>
        <v>févr</v>
      </c>
      <c r="R5687" t="str">
        <f t="shared" si="707"/>
        <v>Missouri</v>
      </c>
      <c r="S5687" t="str">
        <f t="shared" si="708"/>
        <v>2021-02</v>
      </c>
      <c r="T5687">
        <f>IF(AND(COUNTIF(Calculs!$Q$2:$Q$12,$O5687)&gt;0,COUNTIF(Calculs!$S$2:$S$12,$E5687)&gt;0,COUNTIF(Calculs!$U$2:$U$12,$H5687)&gt;0),1,0)</f>
        <v>1</v>
      </c>
      <c r="U5687">
        <f t="shared" si="709"/>
        <v>5450</v>
      </c>
      <c r="V5687">
        <f t="shared" si="710"/>
        <v>218</v>
      </c>
      <c r="W5687">
        <f t="shared" si="711"/>
        <v>2888.5</v>
      </c>
    </row>
    <row r="5688" spans="1:23" ht="15.75" customHeight="1" x14ac:dyDescent="0.3">
      <c r="A5688" s="2" t="s">
        <v>29</v>
      </c>
      <c r="B5688" s="2">
        <v>1185732</v>
      </c>
      <c r="C5688" s="3">
        <v>44238</v>
      </c>
      <c r="D5688" s="12" t="str" cm="1">
        <f t="array" ref="D5688">_xlfn.SWITCH(WEEKDAY(C5688,2), 1, "Lundi", 2, "Mardi", 3, "Mercredi", 4, "Jeudi", 5, "Vendredi", 6, "Samedi", 7, "Dimanche", "Erreur")</f>
        <v>Jeudi</v>
      </c>
      <c r="E5688" s="2" t="s">
        <v>35</v>
      </c>
      <c r="F5688" s="2" t="s">
        <v>75</v>
      </c>
      <c r="G5688" s="2" t="s">
        <v>76</v>
      </c>
      <c r="H5688" s="4" t="s">
        <v>18</v>
      </c>
      <c r="I5688" s="5">
        <v>24</v>
      </c>
      <c r="J5688" s="6">
        <v>101</v>
      </c>
      <c r="K5688" s="7">
        <v>2424</v>
      </c>
      <c r="L5688" s="7">
        <v>1139.28</v>
      </c>
      <c r="M5688" s="8">
        <v>0.47</v>
      </c>
      <c r="N5688" s="2" t="s">
        <v>82</v>
      </c>
      <c r="O5688">
        <f t="shared" si="704"/>
        <v>2021</v>
      </c>
      <c r="P5688">
        <f t="shared" si="705"/>
        <v>2</v>
      </c>
      <c r="Q5688" t="str">
        <f t="shared" si="706"/>
        <v>févr</v>
      </c>
      <c r="R5688" t="str">
        <f t="shared" si="707"/>
        <v>Missouri</v>
      </c>
      <c r="S5688" t="str">
        <f t="shared" si="708"/>
        <v>2021-02</v>
      </c>
      <c r="T5688">
        <f>IF(AND(COUNTIF(Calculs!$Q$2:$Q$12,$O5688)&gt;0,COUNTIF(Calculs!$S$2:$S$12,$E5688)&gt;0,COUNTIF(Calculs!$U$2:$U$12,$H5688)&gt;0),1,0)</f>
        <v>1</v>
      </c>
      <c r="U5688">
        <f t="shared" si="709"/>
        <v>2424</v>
      </c>
      <c r="V5688">
        <f t="shared" si="710"/>
        <v>101</v>
      </c>
      <c r="W5688">
        <f t="shared" si="711"/>
        <v>1139.28</v>
      </c>
    </row>
    <row r="5689" spans="1:23" ht="15.75" customHeight="1" x14ac:dyDescent="0.3">
      <c r="A5689" s="2" t="s">
        <v>29</v>
      </c>
      <c r="B5689" s="2">
        <v>1185732</v>
      </c>
      <c r="C5689" s="3">
        <v>44238</v>
      </c>
      <c r="D5689" s="12" t="str" cm="1">
        <f t="array" ref="D5689">_xlfn.SWITCH(WEEKDAY(C5689,2), 1, "Lundi", 2, "Mardi", 3, "Mercredi", 4, "Jeudi", 5, "Vendredi", 6, "Samedi", 7, "Dimanche", "Erreur")</f>
        <v>Jeudi</v>
      </c>
      <c r="E5689" s="2" t="s">
        <v>35</v>
      </c>
      <c r="F5689" s="2" t="s">
        <v>75</v>
      </c>
      <c r="G5689" s="2" t="s">
        <v>76</v>
      </c>
      <c r="H5689" s="4" t="s">
        <v>19</v>
      </c>
      <c r="I5689" s="5">
        <v>14</v>
      </c>
      <c r="J5689" s="6">
        <v>115</v>
      </c>
      <c r="K5689" s="7">
        <v>1610</v>
      </c>
      <c r="L5689" s="7">
        <v>724.49999999999989</v>
      </c>
      <c r="M5689" s="8">
        <v>0.44999999999999996</v>
      </c>
      <c r="N5689" s="2" t="s">
        <v>82</v>
      </c>
      <c r="O5689">
        <f t="shared" si="704"/>
        <v>2021</v>
      </c>
      <c r="P5689">
        <f t="shared" si="705"/>
        <v>2</v>
      </c>
      <c r="Q5689" t="str">
        <f t="shared" si="706"/>
        <v>févr</v>
      </c>
      <c r="R5689" t="str">
        <f t="shared" si="707"/>
        <v>Missouri</v>
      </c>
      <c r="S5689" t="str">
        <f t="shared" si="708"/>
        <v>2021-02</v>
      </c>
      <c r="T5689">
        <f>IF(AND(COUNTIF(Calculs!$Q$2:$Q$12,$O5689)&gt;0,COUNTIF(Calculs!$S$2:$S$12,$E5689)&gt;0,COUNTIF(Calculs!$U$2:$U$12,$H5689)&gt;0),1,0)</f>
        <v>1</v>
      </c>
      <c r="U5689">
        <f t="shared" si="709"/>
        <v>1610</v>
      </c>
      <c r="V5689">
        <f t="shared" si="710"/>
        <v>115</v>
      </c>
      <c r="W5689">
        <f t="shared" si="711"/>
        <v>724.49999999999989</v>
      </c>
    </row>
    <row r="5690" spans="1:23" ht="15.75" customHeight="1" x14ac:dyDescent="0.3">
      <c r="A5690" s="2" t="s">
        <v>29</v>
      </c>
      <c r="B5690" s="2">
        <v>1185732</v>
      </c>
      <c r="C5690" s="3">
        <v>44238</v>
      </c>
      <c r="D5690" s="12" t="str" cm="1">
        <f t="array" ref="D5690">_xlfn.SWITCH(WEEKDAY(C5690,2), 1, "Lundi", 2, "Mardi", 3, "Mercredi", 4, "Jeudi", 5, "Vendredi", 6, "Samedi", 7, "Dimanche", "Erreur")</f>
        <v>Jeudi</v>
      </c>
      <c r="E5690" s="2" t="s">
        <v>30</v>
      </c>
      <c r="F5690" s="2" t="s">
        <v>77</v>
      </c>
      <c r="G5690" s="2" t="s">
        <v>78</v>
      </c>
      <c r="H5690" s="4" t="s">
        <v>20</v>
      </c>
      <c r="I5690" s="5">
        <v>19</v>
      </c>
      <c r="J5690" s="6">
        <v>87</v>
      </c>
      <c r="K5690" s="7">
        <v>1653</v>
      </c>
      <c r="L5690" s="7">
        <v>826.5</v>
      </c>
      <c r="M5690" s="8">
        <v>0.5</v>
      </c>
      <c r="N5690" s="2" t="s">
        <v>82</v>
      </c>
      <c r="O5690">
        <f t="shared" si="704"/>
        <v>2021</v>
      </c>
      <c r="P5690">
        <f t="shared" si="705"/>
        <v>2</v>
      </c>
      <c r="Q5690" t="str">
        <f t="shared" si="706"/>
        <v>févr</v>
      </c>
      <c r="R5690" t="str">
        <f t="shared" si="707"/>
        <v>Utah</v>
      </c>
      <c r="S5690" t="str">
        <f t="shared" si="708"/>
        <v>2021-02</v>
      </c>
      <c r="T5690">
        <f>IF(AND(COUNTIF(Calculs!$Q$2:$Q$12,$O5690)&gt;0,COUNTIF(Calculs!$S$2:$S$12,$E5690)&gt;0,COUNTIF(Calculs!$U$2:$U$12,$H5690)&gt;0),1,0)</f>
        <v>1</v>
      </c>
      <c r="U5690">
        <f t="shared" si="709"/>
        <v>1653</v>
      </c>
      <c r="V5690">
        <f t="shared" si="710"/>
        <v>87</v>
      </c>
      <c r="W5690">
        <f t="shared" si="711"/>
        <v>826.5</v>
      </c>
    </row>
    <row r="5691" spans="1:23" ht="15.75" customHeight="1" x14ac:dyDescent="0.3">
      <c r="A5691" s="2" t="s">
        <v>29</v>
      </c>
      <c r="B5691" s="2">
        <v>1185732</v>
      </c>
      <c r="C5691" s="3">
        <v>44238</v>
      </c>
      <c r="D5691" s="12" t="str" cm="1">
        <f t="array" ref="D5691">_xlfn.SWITCH(WEEKDAY(C5691,2), 1, "Lundi", 2, "Mardi", 3, "Mercredi", 4, "Jeudi", 5, "Vendredi", 6, "Samedi", 7, "Dimanche", "Erreur")</f>
        <v>Jeudi</v>
      </c>
      <c r="E5691" s="2" t="s">
        <v>30</v>
      </c>
      <c r="F5691" s="2" t="s">
        <v>77</v>
      </c>
      <c r="G5691" s="2" t="s">
        <v>78</v>
      </c>
      <c r="H5691" s="4" t="s">
        <v>21</v>
      </c>
      <c r="I5691" s="5">
        <v>32</v>
      </c>
      <c r="J5691" s="6">
        <v>101</v>
      </c>
      <c r="K5691" s="7">
        <v>3232</v>
      </c>
      <c r="L5691" s="7">
        <v>1454.3999999999999</v>
      </c>
      <c r="M5691" s="8">
        <v>0.44999999999999996</v>
      </c>
      <c r="N5691" s="2" t="s">
        <v>82</v>
      </c>
      <c r="O5691">
        <f t="shared" si="704"/>
        <v>2021</v>
      </c>
      <c r="P5691">
        <f t="shared" si="705"/>
        <v>2</v>
      </c>
      <c r="Q5691" t="str">
        <f t="shared" si="706"/>
        <v>févr</v>
      </c>
      <c r="R5691" t="str">
        <f t="shared" si="707"/>
        <v>Utah</v>
      </c>
      <c r="S5691" t="str">
        <f t="shared" si="708"/>
        <v>2021-02</v>
      </c>
      <c r="T5691">
        <f>IF(AND(COUNTIF(Calculs!$Q$2:$Q$12,$O5691)&gt;0,COUNTIF(Calculs!$S$2:$S$12,$E5691)&gt;0,COUNTIF(Calculs!$U$2:$U$12,$H5691)&gt;0),1,0)</f>
        <v>1</v>
      </c>
      <c r="U5691">
        <f t="shared" si="709"/>
        <v>3232</v>
      </c>
      <c r="V5691">
        <f t="shared" si="710"/>
        <v>101</v>
      </c>
      <c r="W5691">
        <f t="shared" si="711"/>
        <v>1454.3999999999999</v>
      </c>
    </row>
    <row r="5692" spans="1:23" ht="15.75" customHeight="1" x14ac:dyDescent="0.3">
      <c r="A5692" s="2" t="s">
        <v>29</v>
      </c>
      <c r="B5692" s="2">
        <v>1185732</v>
      </c>
      <c r="C5692" s="3">
        <v>44238</v>
      </c>
      <c r="D5692" s="12" t="str" cm="1">
        <f t="array" ref="D5692">_xlfn.SWITCH(WEEKDAY(C5692,2), 1, "Lundi", 2, "Mardi", 3, "Mercredi", 4, "Jeudi", 5, "Vendredi", 6, "Samedi", 7, "Dimanche", "Erreur")</f>
        <v>Jeudi</v>
      </c>
      <c r="E5692" s="2" t="s">
        <v>30</v>
      </c>
      <c r="F5692" s="2" t="s">
        <v>77</v>
      </c>
      <c r="G5692" s="2" t="s">
        <v>78</v>
      </c>
      <c r="H5692" s="4" t="s">
        <v>22</v>
      </c>
      <c r="I5692" s="5">
        <v>24</v>
      </c>
      <c r="J5692" s="6">
        <v>131</v>
      </c>
      <c r="K5692" s="7">
        <v>3144</v>
      </c>
      <c r="L5692" s="7">
        <v>1949.28</v>
      </c>
      <c r="M5692" s="8">
        <v>0.62</v>
      </c>
      <c r="N5692" s="2" t="s">
        <v>82</v>
      </c>
      <c r="O5692">
        <f t="shared" si="704"/>
        <v>2021</v>
      </c>
      <c r="P5692">
        <f t="shared" si="705"/>
        <v>2</v>
      </c>
      <c r="Q5692" t="str">
        <f t="shared" si="706"/>
        <v>févr</v>
      </c>
      <c r="R5692" t="str">
        <f t="shared" si="707"/>
        <v>Utah</v>
      </c>
      <c r="S5692" t="str">
        <f t="shared" si="708"/>
        <v>2021-02</v>
      </c>
      <c r="T5692">
        <f>IF(AND(COUNTIF(Calculs!$Q$2:$Q$12,$O5692)&gt;0,COUNTIF(Calculs!$S$2:$S$12,$E5692)&gt;0,COUNTIF(Calculs!$U$2:$U$12,$H5692)&gt;0),1,0)</f>
        <v>1</v>
      </c>
      <c r="U5692">
        <f t="shared" si="709"/>
        <v>3144</v>
      </c>
      <c r="V5692">
        <f t="shared" si="710"/>
        <v>131</v>
      </c>
      <c r="W5692">
        <f t="shared" si="711"/>
        <v>1949.28</v>
      </c>
    </row>
    <row r="5693" spans="1:23" ht="15.75" customHeight="1" x14ac:dyDescent="0.3">
      <c r="A5693" s="2" t="s">
        <v>29</v>
      </c>
      <c r="B5693" s="2">
        <v>1185732</v>
      </c>
      <c r="C5693" s="3">
        <v>44265</v>
      </c>
      <c r="D5693" s="12" t="str" cm="1">
        <f t="array" ref="D5693">_xlfn.SWITCH(WEEKDAY(C5693,2), 1, "Lundi", 2, "Mardi", 3, "Mercredi", 4, "Jeudi", 5, "Vendredi", 6, "Samedi", 7, "Dimanche", "Erreur")</f>
        <v>Mercredi</v>
      </c>
      <c r="E5693" s="2" t="s">
        <v>30</v>
      </c>
      <c r="F5693" s="2" t="s">
        <v>77</v>
      </c>
      <c r="G5693" s="2" t="s">
        <v>78</v>
      </c>
      <c r="H5693" s="4" t="s">
        <v>16</v>
      </c>
      <c r="I5693" s="5">
        <v>29</v>
      </c>
      <c r="J5693" s="6">
        <v>168</v>
      </c>
      <c r="K5693" s="7">
        <v>4872</v>
      </c>
      <c r="L5693" s="7">
        <v>2533.44</v>
      </c>
      <c r="M5693" s="8">
        <v>0.52</v>
      </c>
      <c r="N5693" s="2" t="s">
        <v>82</v>
      </c>
      <c r="O5693">
        <f t="shared" si="704"/>
        <v>2021</v>
      </c>
      <c r="P5693">
        <f t="shared" si="705"/>
        <v>3</v>
      </c>
      <c r="Q5693" t="str">
        <f t="shared" si="706"/>
        <v>mars</v>
      </c>
      <c r="R5693" t="str">
        <f t="shared" si="707"/>
        <v>Utah</v>
      </c>
      <c r="S5693" t="str">
        <f t="shared" si="708"/>
        <v>2021-03</v>
      </c>
      <c r="T5693">
        <f>IF(AND(COUNTIF(Calculs!$Q$2:$Q$12,$O5693)&gt;0,COUNTIF(Calculs!$S$2:$S$12,$E5693)&gt;0,COUNTIF(Calculs!$U$2:$U$12,$H5693)&gt;0),1,0)</f>
        <v>1</v>
      </c>
      <c r="U5693">
        <f t="shared" si="709"/>
        <v>4872</v>
      </c>
      <c r="V5693">
        <f t="shared" si="710"/>
        <v>168</v>
      </c>
      <c r="W5693">
        <f t="shared" si="711"/>
        <v>2533.44</v>
      </c>
    </row>
    <row r="5694" spans="1:23" ht="15.75" customHeight="1" x14ac:dyDescent="0.3">
      <c r="A5694" s="2" t="s">
        <v>29</v>
      </c>
      <c r="B5694" s="2">
        <v>1185732</v>
      </c>
      <c r="C5694" s="3">
        <v>44265</v>
      </c>
      <c r="D5694" s="12" t="str" cm="1">
        <f t="array" ref="D5694">_xlfn.SWITCH(WEEKDAY(C5694,2), 1, "Lundi", 2, "Mardi", 3, "Mercredi", 4, "Jeudi", 5, "Vendredi", 6, "Samedi", 7, "Dimanche", "Erreur")</f>
        <v>Mercredi</v>
      </c>
      <c r="E5694" s="2" t="s">
        <v>30</v>
      </c>
      <c r="F5694" s="2" t="s">
        <v>77</v>
      </c>
      <c r="G5694" s="2" t="s">
        <v>78</v>
      </c>
      <c r="H5694" s="4" t="s">
        <v>18</v>
      </c>
      <c r="I5694" s="5">
        <v>28</v>
      </c>
      <c r="J5694" s="6">
        <v>102</v>
      </c>
      <c r="K5694" s="7">
        <v>2856</v>
      </c>
      <c r="L5694" s="7">
        <v>1428</v>
      </c>
      <c r="M5694" s="8">
        <v>0.5</v>
      </c>
      <c r="N5694" s="2" t="s">
        <v>82</v>
      </c>
      <c r="O5694">
        <f t="shared" si="704"/>
        <v>2021</v>
      </c>
      <c r="P5694">
        <f t="shared" si="705"/>
        <v>3</v>
      </c>
      <c r="Q5694" t="str">
        <f t="shared" si="706"/>
        <v>mars</v>
      </c>
      <c r="R5694" t="str">
        <f t="shared" si="707"/>
        <v>Utah</v>
      </c>
      <c r="S5694" t="str">
        <f t="shared" si="708"/>
        <v>2021-03</v>
      </c>
      <c r="T5694">
        <f>IF(AND(COUNTIF(Calculs!$Q$2:$Q$12,$O5694)&gt;0,COUNTIF(Calculs!$S$2:$S$12,$E5694)&gt;0,COUNTIF(Calculs!$U$2:$U$12,$H5694)&gt;0),1,0)</f>
        <v>1</v>
      </c>
      <c r="U5694">
        <f t="shared" si="709"/>
        <v>2856</v>
      </c>
      <c r="V5694">
        <f t="shared" si="710"/>
        <v>102</v>
      </c>
      <c r="W5694">
        <f t="shared" si="711"/>
        <v>1428</v>
      </c>
    </row>
    <row r="5695" spans="1:23" ht="15.75" customHeight="1" x14ac:dyDescent="0.3">
      <c r="A5695" s="2" t="s">
        <v>29</v>
      </c>
      <c r="B5695" s="2">
        <v>1185732</v>
      </c>
      <c r="C5695" s="3">
        <v>44265</v>
      </c>
      <c r="D5695" s="12" t="str" cm="1">
        <f t="array" ref="D5695">_xlfn.SWITCH(WEEKDAY(C5695,2), 1, "Lundi", 2, "Mardi", 3, "Mercredi", 4, "Jeudi", 5, "Vendredi", 6, "Samedi", 7, "Dimanche", "Erreur")</f>
        <v>Mercredi</v>
      </c>
      <c r="E5695" s="2" t="s">
        <v>30</v>
      </c>
      <c r="F5695" s="2" t="s">
        <v>77</v>
      </c>
      <c r="G5695" s="2" t="s">
        <v>78</v>
      </c>
      <c r="H5695" s="4" t="s">
        <v>19</v>
      </c>
      <c r="I5695" s="5">
        <v>18</v>
      </c>
      <c r="J5695" s="6">
        <v>112</v>
      </c>
      <c r="K5695" s="7">
        <v>2016</v>
      </c>
      <c r="L5695" s="7">
        <v>1008</v>
      </c>
      <c r="M5695" s="8">
        <v>0.5</v>
      </c>
      <c r="N5695" s="2" t="s">
        <v>82</v>
      </c>
      <c r="O5695">
        <f t="shared" si="704"/>
        <v>2021</v>
      </c>
      <c r="P5695">
        <f t="shared" si="705"/>
        <v>3</v>
      </c>
      <c r="Q5695" t="str">
        <f t="shared" si="706"/>
        <v>mars</v>
      </c>
      <c r="R5695" t="str">
        <f t="shared" si="707"/>
        <v>Utah</v>
      </c>
      <c r="S5695" t="str">
        <f t="shared" si="708"/>
        <v>2021-03</v>
      </c>
      <c r="T5695">
        <f>IF(AND(COUNTIF(Calculs!$Q$2:$Q$12,$O5695)&gt;0,COUNTIF(Calculs!$S$2:$S$12,$E5695)&gt;0,COUNTIF(Calculs!$U$2:$U$12,$H5695)&gt;0),1,0)</f>
        <v>1</v>
      </c>
      <c r="U5695">
        <f t="shared" si="709"/>
        <v>2016</v>
      </c>
      <c r="V5695">
        <f t="shared" si="710"/>
        <v>112</v>
      </c>
      <c r="W5695">
        <f t="shared" si="711"/>
        <v>1008</v>
      </c>
    </row>
    <row r="5696" spans="1:23" ht="15.75" customHeight="1" x14ac:dyDescent="0.3">
      <c r="A5696" s="2" t="s">
        <v>29</v>
      </c>
      <c r="B5696" s="2">
        <v>1185732</v>
      </c>
      <c r="C5696" s="3">
        <v>44265</v>
      </c>
      <c r="D5696" s="12" t="str" cm="1">
        <f t="array" ref="D5696">_xlfn.SWITCH(WEEKDAY(C5696,2), 1, "Lundi", 2, "Mardi", 3, "Mercredi", 4, "Jeudi", 5, "Vendredi", 6, "Samedi", 7, "Dimanche", "Erreur")</f>
        <v>Mercredi</v>
      </c>
      <c r="E5696" s="2" t="s">
        <v>30</v>
      </c>
      <c r="F5696" s="2" t="s">
        <v>77</v>
      </c>
      <c r="G5696" s="2" t="s">
        <v>78</v>
      </c>
      <c r="H5696" s="4" t="s">
        <v>20</v>
      </c>
      <c r="I5696" s="5">
        <v>23</v>
      </c>
      <c r="J5696" s="6">
        <v>73</v>
      </c>
      <c r="K5696" s="7">
        <v>1679</v>
      </c>
      <c r="L5696" s="7">
        <v>889.87</v>
      </c>
      <c r="M5696" s="8">
        <v>0.53</v>
      </c>
      <c r="N5696" s="2" t="s">
        <v>82</v>
      </c>
      <c r="O5696">
        <f t="shared" si="704"/>
        <v>2021</v>
      </c>
      <c r="P5696">
        <f t="shared" si="705"/>
        <v>3</v>
      </c>
      <c r="Q5696" t="str">
        <f t="shared" si="706"/>
        <v>mars</v>
      </c>
      <c r="R5696" t="str">
        <f t="shared" si="707"/>
        <v>Utah</v>
      </c>
      <c r="S5696" t="str">
        <f t="shared" si="708"/>
        <v>2021-03</v>
      </c>
      <c r="T5696">
        <f>IF(AND(COUNTIF(Calculs!$Q$2:$Q$12,$O5696)&gt;0,COUNTIF(Calculs!$S$2:$S$12,$E5696)&gt;0,COUNTIF(Calculs!$U$2:$U$12,$H5696)&gt;0),1,0)</f>
        <v>1</v>
      </c>
      <c r="U5696">
        <f t="shared" si="709"/>
        <v>1679</v>
      </c>
      <c r="V5696">
        <f t="shared" si="710"/>
        <v>73</v>
      </c>
      <c r="W5696">
        <f t="shared" si="711"/>
        <v>889.87</v>
      </c>
    </row>
    <row r="5697" spans="1:23" ht="15.75" customHeight="1" x14ac:dyDescent="0.3">
      <c r="A5697" s="2" t="s">
        <v>29</v>
      </c>
      <c r="B5697" s="2">
        <v>1185732</v>
      </c>
      <c r="C5697" s="3">
        <v>44265</v>
      </c>
      <c r="D5697" s="12" t="str" cm="1">
        <f t="array" ref="D5697">_xlfn.SWITCH(WEEKDAY(C5697,2), 1, "Lundi", 2, "Mardi", 3, "Mercredi", 4, "Jeudi", 5, "Vendredi", 6, "Samedi", 7, "Dimanche", "Erreur")</f>
        <v>Mercredi</v>
      </c>
      <c r="E5697" s="2" t="s">
        <v>30</v>
      </c>
      <c r="F5697" s="2" t="s">
        <v>77</v>
      </c>
      <c r="G5697" s="2" t="s">
        <v>78</v>
      </c>
      <c r="H5697" s="4" t="s">
        <v>21</v>
      </c>
      <c r="I5697" s="5">
        <v>38</v>
      </c>
      <c r="J5697" s="6">
        <v>75</v>
      </c>
      <c r="K5697" s="7">
        <v>2850</v>
      </c>
      <c r="L5697" s="7">
        <v>1425</v>
      </c>
      <c r="M5697" s="8">
        <v>0.5</v>
      </c>
      <c r="N5697" s="2" t="s">
        <v>82</v>
      </c>
      <c r="O5697">
        <f t="shared" si="704"/>
        <v>2021</v>
      </c>
      <c r="P5697">
        <f t="shared" si="705"/>
        <v>3</v>
      </c>
      <c r="Q5697" t="str">
        <f t="shared" si="706"/>
        <v>mars</v>
      </c>
      <c r="R5697" t="str">
        <f t="shared" si="707"/>
        <v>Utah</v>
      </c>
      <c r="S5697" t="str">
        <f t="shared" si="708"/>
        <v>2021-03</v>
      </c>
      <c r="T5697">
        <f>IF(AND(COUNTIF(Calculs!$Q$2:$Q$12,$O5697)&gt;0,COUNTIF(Calculs!$S$2:$S$12,$E5697)&gt;0,COUNTIF(Calculs!$U$2:$U$12,$H5697)&gt;0),1,0)</f>
        <v>1</v>
      </c>
      <c r="U5697">
        <f t="shared" si="709"/>
        <v>2850</v>
      </c>
      <c r="V5697">
        <f t="shared" si="710"/>
        <v>75</v>
      </c>
      <c r="W5697">
        <f t="shared" si="711"/>
        <v>1425</v>
      </c>
    </row>
    <row r="5698" spans="1:23" ht="15.75" customHeight="1" x14ac:dyDescent="0.3">
      <c r="A5698" s="2" t="s">
        <v>29</v>
      </c>
      <c r="B5698" s="2">
        <v>1185732</v>
      </c>
      <c r="C5698" s="3">
        <v>44265</v>
      </c>
      <c r="D5698" s="12" t="str" cm="1">
        <f t="array" ref="D5698">_xlfn.SWITCH(WEEKDAY(C5698,2), 1, "Lundi", 2, "Mardi", 3, "Mercredi", 4, "Jeudi", 5, "Vendredi", 6, "Samedi", 7, "Dimanche", "Erreur")</f>
        <v>Mercredi</v>
      </c>
      <c r="E5698" s="2" t="s">
        <v>30</v>
      </c>
      <c r="F5698" s="2" t="s">
        <v>77</v>
      </c>
      <c r="G5698" s="2" t="s">
        <v>78</v>
      </c>
      <c r="H5698" s="4" t="s">
        <v>22</v>
      </c>
      <c r="I5698" s="5">
        <v>29</v>
      </c>
      <c r="J5698" s="6">
        <v>100</v>
      </c>
      <c r="K5698" s="7">
        <v>2900</v>
      </c>
      <c r="L5698" s="7">
        <v>1856</v>
      </c>
      <c r="M5698" s="8">
        <v>0.64</v>
      </c>
      <c r="N5698" s="2" t="s">
        <v>82</v>
      </c>
      <c r="O5698">
        <f t="shared" si="704"/>
        <v>2021</v>
      </c>
      <c r="P5698">
        <f t="shared" si="705"/>
        <v>3</v>
      </c>
      <c r="Q5698" t="str">
        <f t="shared" si="706"/>
        <v>mars</v>
      </c>
      <c r="R5698" t="str">
        <f t="shared" si="707"/>
        <v>Utah</v>
      </c>
      <c r="S5698" t="str">
        <f t="shared" si="708"/>
        <v>2021-03</v>
      </c>
      <c r="T5698">
        <f>IF(AND(COUNTIF(Calculs!$Q$2:$Q$12,$O5698)&gt;0,COUNTIF(Calculs!$S$2:$S$12,$E5698)&gt;0,COUNTIF(Calculs!$U$2:$U$12,$H5698)&gt;0),1,0)</f>
        <v>1</v>
      </c>
      <c r="U5698">
        <f t="shared" si="709"/>
        <v>2900</v>
      </c>
      <c r="V5698">
        <f t="shared" si="710"/>
        <v>100</v>
      </c>
      <c r="W5698">
        <f t="shared" si="711"/>
        <v>1856</v>
      </c>
    </row>
    <row r="5699" spans="1:23" ht="15.75" customHeight="1" x14ac:dyDescent="0.3">
      <c r="A5699" s="2" t="s">
        <v>29</v>
      </c>
      <c r="B5699" s="2">
        <v>1185732</v>
      </c>
      <c r="C5699" s="3">
        <v>44297</v>
      </c>
      <c r="D5699" s="12" t="str" cm="1">
        <f t="array" ref="D5699">_xlfn.SWITCH(WEEKDAY(C5699,2), 1, "Lundi", 2, "Mardi", 3, "Mercredi", 4, "Jeudi", 5, "Vendredi", 6, "Samedi", 7, "Dimanche", "Erreur")</f>
        <v>Dimanche</v>
      </c>
      <c r="E5699" s="2" t="s">
        <v>30</v>
      </c>
      <c r="F5699" s="2" t="s">
        <v>77</v>
      </c>
      <c r="G5699" s="2" t="s">
        <v>78</v>
      </c>
      <c r="H5699" s="4" t="s">
        <v>16</v>
      </c>
      <c r="I5699" s="5">
        <v>27</v>
      </c>
      <c r="J5699" s="6">
        <v>181</v>
      </c>
      <c r="K5699" s="7">
        <v>4887</v>
      </c>
      <c r="L5699" s="7">
        <v>2443.5</v>
      </c>
      <c r="M5699" s="8">
        <v>0.5</v>
      </c>
      <c r="N5699" s="2" t="s">
        <v>82</v>
      </c>
      <c r="O5699">
        <f t="shared" ref="O5699:O5762" si="712">YEAR($C5699)</f>
        <v>2021</v>
      </c>
      <c r="P5699">
        <f t="shared" ref="P5699:P5762" si="713">MONTH($C5699)</f>
        <v>4</v>
      </c>
      <c r="Q5699" t="str">
        <f t="shared" ref="Q5699:Q5762" si="714">TEXT($C5699,"mmm")</f>
        <v>avr</v>
      </c>
      <c r="R5699" t="str">
        <f t="shared" ref="R5699:R5762" si="715">SUBSTITUTE(SUBSTITUTE($F5699,"Sud ","South "),"Ouest ","West ")</f>
        <v>Utah</v>
      </c>
      <c r="S5699" t="str">
        <f t="shared" ref="S5699:S5762" si="716">TEXT($C5699,"aaaa-mm")</f>
        <v>2021-04</v>
      </c>
      <c r="T5699">
        <f>IF(AND(COUNTIF(Calculs!$Q$2:$Q$12,$O5699)&gt;0,COUNTIF(Calculs!$S$2:$S$12,$E5699)&gt;0,COUNTIF(Calculs!$U$2:$U$12,$H5699)&gt;0),1,0)</f>
        <v>1</v>
      </c>
      <c r="U5699">
        <f t="shared" ref="U5699:U5762" si="717">$K5699*$T5699</f>
        <v>4887</v>
      </c>
      <c r="V5699">
        <f t="shared" ref="V5699:V5762" si="718">$J5699*$T5699</f>
        <v>181</v>
      </c>
      <c r="W5699">
        <f t="shared" ref="W5699:W5762" si="719">$L5699*$T5699</f>
        <v>2443.5</v>
      </c>
    </row>
    <row r="5700" spans="1:23" ht="15.75" customHeight="1" x14ac:dyDescent="0.3">
      <c r="A5700" s="2" t="s">
        <v>29</v>
      </c>
      <c r="B5700" s="2">
        <v>1185732</v>
      </c>
      <c r="C5700" s="3">
        <v>44297</v>
      </c>
      <c r="D5700" s="12" t="str" cm="1">
        <f t="array" ref="D5700">_xlfn.SWITCH(WEEKDAY(C5700,2), 1, "Lundi", 2, "Mardi", 3, "Mercredi", 4, "Jeudi", 5, "Vendredi", 6, "Samedi", 7, "Dimanche", "Erreur")</f>
        <v>Dimanche</v>
      </c>
      <c r="E5700" s="2" t="s">
        <v>30</v>
      </c>
      <c r="F5700" s="2" t="s">
        <v>77</v>
      </c>
      <c r="G5700" s="2" t="s">
        <v>78</v>
      </c>
      <c r="H5700" s="4" t="s">
        <v>18</v>
      </c>
      <c r="I5700" s="5">
        <v>25</v>
      </c>
      <c r="J5700" s="6">
        <v>94</v>
      </c>
      <c r="K5700" s="7">
        <v>2350</v>
      </c>
      <c r="L5700" s="7">
        <v>1057.5</v>
      </c>
      <c r="M5700" s="8">
        <v>0.44999999999999996</v>
      </c>
      <c r="N5700" s="2" t="s">
        <v>82</v>
      </c>
      <c r="O5700">
        <f t="shared" si="712"/>
        <v>2021</v>
      </c>
      <c r="P5700">
        <f t="shared" si="713"/>
        <v>4</v>
      </c>
      <c r="Q5700" t="str">
        <f t="shared" si="714"/>
        <v>avr</v>
      </c>
      <c r="R5700" t="str">
        <f t="shared" si="715"/>
        <v>Utah</v>
      </c>
      <c r="S5700" t="str">
        <f t="shared" si="716"/>
        <v>2021-04</v>
      </c>
      <c r="T5700">
        <f>IF(AND(COUNTIF(Calculs!$Q$2:$Q$12,$O5700)&gt;0,COUNTIF(Calculs!$S$2:$S$12,$E5700)&gt;0,COUNTIF(Calculs!$U$2:$U$12,$H5700)&gt;0),1,0)</f>
        <v>1</v>
      </c>
      <c r="U5700">
        <f t="shared" si="717"/>
        <v>2350</v>
      </c>
      <c r="V5700">
        <f t="shared" si="718"/>
        <v>94</v>
      </c>
      <c r="W5700">
        <f t="shared" si="719"/>
        <v>1057.5</v>
      </c>
    </row>
    <row r="5701" spans="1:23" ht="15.75" customHeight="1" x14ac:dyDescent="0.3">
      <c r="A5701" s="2" t="s">
        <v>29</v>
      </c>
      <c r="B5701" s="2">
        <v>1185732</v>
      </c>
      <c r="C5701" s="3">
        <v>44297</v>
      </c>
      <c r="D5701" s="12" t="str" cm="1">
        <f t="array" ref="D5701">_xlfn.SWITCH(WEEKDAY(C5701,2), 1, "Lundi", 2, "Mardi", 3, "Mercredi", 4, "Jeudi", 5, "Vendredi", 6, "Samedi", 7, "Dimanche", "Erreur")</f>
        <v>Dimanche</v>
      </c>
      <c r="E5701" s="2" t="s">
        <v>30</v>
      </c>
      <c r="F5701" s="2" t="s">
        <v>77</v>
      </c>
      <c r="G5701" s="2" t="s">
        <v>78</v>
      </c>
      <c r="H5701" s="4" t="s">
        <v>19</v>
      </c>
      <c r="I5701" s="5">
        <v>14</v>
      </c>
      <c r="J5701" s="6">
        <v>98</v>
      </c>
      <c r="K5701" s="7">
        <v>1372</v>
      </c>
      <c r="L5701" s="7">
        <v>631.12</v>
      </c>
      <c r="M5701" s="8">
        <v>0.45999999999999996</v>
      </c>
      <c r="N5701" s="2" t="s">
        <v>82</v>
      </c>
      <c r="O5701">
        <f t="shared" si="712"/>
        <v>2021</v>
      </c>
      <c r="P5701">
        <f t="shared" si="713"/>
        <v>4</v>
      </c>
      <c r="Q5701" t="str">
        <f t="shared" si="714"/>
        <v>avr</v>
      </c>
      <c r="R5701" t="str">
        <f t="shared" si="715"/>
        <v>Utah</v>
      </c>
      <c r="S5701" t="str">
        <f t="shared" si="716"/>
        <v>2021-04</v>
      </c>
      <c r="T5701">
        <f>IF(AND(COUNTIF(Calculs!$Q$2:$Q$12,$O5701)&gt;0,COUNTIF(Calculs!$S$2:$S$12,$E5701)&gt;0,COUNTIF(Calculs!$U$2:$U$12,$H5701)&gt;0),1,0)</f>
        <v>1</v>
      </c>
      <c r="U5701">
        <f t="shared" si="717"/>
        <v>1372</v>
      </c>
      <c r="V5701">
        <f t="shared" si="718"/>
        <v>98</v>
      </c>
      <c r="W5701">
        <f t="shared" si="719"/>
        <v>631.12</v>
      </c>
    </row>
    <row r="5702" spans="1:23" ht="15.75" customHeight="1" x14ac:dyDescent="0.3">
      <c r="A5702" s="2" t="s">
        <v>29</v>
      </c>
      <c r="B5702" s="2">
        <v>1185732</v>
      </c>
      <c r="C5702" s="3">
        <v>44297</v>
      </c>
      <c r="D5702" s="12" t="str" cm="1">
        <f t="array" ref="D5702">_xlfn.SWITCH(WEEKDAY(C5702,2), 1, "Lundi", 2, "Mardi", 3, "Mercredi", 4, "Jeudi", 5, "Vendredi", 6, "Samedi", 7, "Dimanche", "Erreur")</f>
        <v>Dimanche</v>
      </c>
      <c r="E5702" s="2" t="s">
        <v>30</v>
      </c>
      <c r="F5702" s="2" t="s">
        <v>77</v>
      </c>
      <c r="G5702" s="2" t="s">
        <v>78</v>
      </c>
      <c r="H5702" s="4" t="s">
        <v>20</v>
      </c>
      <c r="I5702" s="5">
        <v>18</v>
      </c>
      <c r="J5702" s="6">
        <v>70</v>
      </c>
      <c r="K5702" s="7">
        <v>1260</v>
      </c>
      <c r="L5702" s="7">
        <v>667.80000000000007</v>
      </c>
      <c r="M5702" s="8">
        <v>0.53</v>
      </c>
      <c r="N5702" s="2" t="s">
        <v>82</v>
      </c>
      <c r="O5702">
        <f t="shared" si="712"/>
        <v>2021</v>
      </c>
      <c r="P5702">
        <f t="shared" si="713"/>
        <v>4</v>
      </c>
      <c r="Q5702" t="str">
        <f t="shared" si="714"/>
        <v>avr</v>
      </c>
      <c r="R5702" t="str">
        <f t="shared" si="715"/>
        <v>Utah</v>
      </c>
      <c r="S5702" t="str">
        <f t="shared" si="716"/>
        <v>2021-04</v>
      </c>
      <c r="T5702">
        <f>IF(AND(COUNTIF(Calculs!$Q$2:$Q$12,$O5702)&gt;0,COUNTIF(Calculs!$S$2:$S$12,$E5702)&gt;0,COUNTIF(Calculs!$U$2:$U$12,$H5702)&gt;0),1,0)</f>
        <v>1</v>
      </c>
      <c r="U5702">
        <f t="shared" si="717"/>
        <v>1260</v>
      </c>
      <c r="V5702">
        <f t="shared" si="718"/>
        <v>70</v>
      </c>
      <c r="W5702">
        <f t="shared" si="719"/>
        <v>667.80000000000007</v>
      </c>
    </row>
    <row r="5703" spans="1:23" ht="15.75" customHeight="1" x14ac:dyDescent="0.3">
      <c r="A5703" s="2" t="s">
        <v>29</v>
      </c>
      <c r="B5703" s="2">
        <v>1185732</v>
      </c>
      <c r="C5703" s="3">
        <v>44297</v>
      </c>
      <c r="D5703" s="12" t="str" cm="1">
        <f t="array" ref="D5703">_xlfn.SWITCH(WEEKDAY(C5703,2), 1, "Lundi", 2, "Mardi", 3, "Mercredi", 4, "Jeudi", 5, "Vendredi", 6, "Samedi", 7, "Dimanche", "Erreur")</f>
        <v>Dimanche</v>
      </c>
      <c r="E5703" s="2" t="s">
        <v>30</v>
      </c>
      <c r="F5703" s="2" t="s">
        <v>77</v>
      </c>
      <c r="G5703" s="2" t="s">
        <v>78</v>
      </c>
      <c r="H5703" s="4" t="s">
        <v>21</v>
      </c>
      <c r="I5703" s="5">
        <v>33</v>
      </c>
      <c r="J5703" s="6">
        <v>74</v>
      </c>
      <c r="K5703" s="7">
        <v>2442</v>
      </c>
      <c r="L5703" s="7">
        <v>1123.32</v>
      </c>
      <c r="M5703" s="8">
        <v>0.45999999999999996</v>
      </c>
      <c r="N5703" s="2" t="s">
        <v>82</v>
      </c>
      <c r="O5703">
        <f t="shared" si="712"/>
        <v>2021</v>
      </c>
      <c r="P5703">
        <f t="shared" si="713"/>
        <v>4</v>
      </c>
      <c r="Q5703" t="str">
        <f t="shared" si="714"/>
        <v>avr</v>
      </c>
      <c r="R5703" t="str">
        <f t="shared" si="715"/>
        <v>Utah</v>
      </c>
      <c r="S5703" t="str">
        <f t="shared" si="716"/>
        <v>2021-04</v>
      </c>
      <c r="T5703">
        <f>IF(AND(COUNTIF(Calculs!$Q$2:$Q$12,$O5703)&gt;0,COUNTIF(Calculs!$S$2:$S$12,$E5703)&gt;0,COUNTIF(Calculs!$U$2:$U$12,$H5703)&gt;0),1,0)</f>
        <v>1</v>
      </c>
      <c r="U5703">
        <f t="shared" si="717"/>
        <v>2442</v>
      </c>
      <c r="V5703">
        <f t="shared" si="718"/>
        <v>74</v>
      </c>
      <c r="W5703">
        <f t="shared" si="719"/>
        <v>1123.32</v>
      </c>
    </row>
    <row r="5704" spans="1:23" ht="15.75" customHeight="1" x14ac:dyDescent="0.3">
      <c r="A5704" s="2" t="s">
        <v>29</v>
      </c>
      <c r="B5704" s="2">
        <v>1185732</v>
      </c>
      <c r="C5704" s="3">
        <v>44297</v>
      </c>
      <c r="D5704" s="12" t="str" cm="1">
        <f t="array" ref="D5704">_xlfn.SWITCH(WEEKDAY(C5704,2), 1, "Lundi", 2, "Mardi", 3, "Mercredi", 4, "Jeudi", 5, "Vendredi", 6, "Samedi", 7, "Dimanche", "Erreur")</f>
        <v>Dimanche</v>
      </c>
      <c r="E5704" s="2" t="s">
        <v>30</v>
      </c>
      <c r="F5704" s="2" t="s">
        <v>77</v>
      </c>
      <c r="G5704" s="2" t="s">
        <v>78</v>
      </c>
      <c r="H5704" s="4" t="s">
        <v>22</v>
      </c>
      <c r="I5704" s="5">
        <v>24</v>
      </c>
      <c r="J5704" s="6">
        <v>112</v>
      </c>
      <c r="K5704" s="7">
        <v>2688</v>
      </c>
      <c r="L5704" s="7">
        <v>1612.8</v>
      </c>
      <c r="M5704" s="8">
        <v>0.6</v>
      </c>
      <c r="N5704" s="2" t="s">
        <v>82</v>
      </c>
      <c r="O5704">
        <f t="shared" si="712"/>
        <v>2021</v>
      </c>
      <c r="P5704">
        <f t="shared" si="713"/>
        <v>4</v>
      </c>
      <c r="Q5704" t="str">
        <f t="shared" si="714"/>
        <v>avr</v>
      </c>
      <c r="R5704" t="str">
        <f t="shared" si="715"/>
        <v>Utah</v>
      </c>
      <c r="S5704" t="str">
        <f t="shared" si="716"/>
        <v>2021-04</v>
      </c>
      <c r="T5704">
        <f>IF(AND(COUNTIF(Calculs!$Q$2:$Q$12,$O5704)&gt;0,COUNTIF(Calculs!$S$2:$S$12,$E5704)&gt;0,COUNTIF(Calculs!$U$2:$U$12,$H5704)&gt;0),1,0)</f>
        <v>1</v>
      </c>
      <c r="U5704">
        <f t="shared" si="717"/>
        <v>2688</v>
      </c>
      <c r="V5704">
        <f t="shared" si="718"/>
        <v>112</v>
      </c>
      <c r="W5704">
        <f t="shared" si="719"/>
        <v>1612.8</v>
      </c>
    </row>
    <row r="5705" spans="1:23" ht="15.75" customHeight="1" x14ac:dyDescent="0.3">
      <c r="A5705" s="2" t="s">
        <v>29</v>
      </c>
      <c r="B5705" s="2">
        <v>1185732</v>
      </c>
      <c r="C5705" s="3">
        <v>44328</v>
      </c>
      <c r="D5705" s="12" t="str" cm="1">
        <f t="array" ref="D5705">_xlfn.SWITCH(WEEKDAY(C5705,2), 1, "Lundi", 2, "Mardi", 3, "Mercredi", 4, "Jeudi", 5, "Vendredi", 6, "Samedi", 7, "Dimanche", "Erreur")</f>
        <v>Mercredi</v>
      </c>
      <c r="E5705" s="2" t="s">
        <v>30</v>
      </c>
      <c r="F5705" s="2" t="s">
        <v>77</v>
      </c>
      <c r="G5705" s="2" t="s">
        <v>78</v>
      </c>
      <c r="H5705" s="4" t="s">
        <v>16</v>
      </c>
      <c r="I5705" s="5">
        <v>32</v>
      </c>
      <c r="J5705" s="6">
        <v>174</v>
      </c>
      <c r="K5705" s="7">
        <v>5568</v>
      </c>
      <c r="L5705" s="7">
        <v>2839.68</v>
      </c>
      <c r="M5705" s="8">
        <v>0.51</v>
      </c>
      <c r="N5705" s="2" t="s">
        <v>82</v>
      </c>
      <c r="O5705">
        <f t="shared" si="712"/>
        <v>2021</v>
      </c>
      <c r="P5705">
        <f t="shared" si="713"/>
        <v>5</v>
      </c>
      <c r="Q5705" t="str">
        <f t="shared" si="714"/>
        <v>mai</v>
      </c>
      <c r="R5705" t="str">
        <f t="shared" si="715"/>
        <v>Utah</v>
      </c>
      <c r="S5705" t="str">
        <f t="shared" si="716"/>
        <v>2021-05</v>
      </c>
      <c r="T5705">
        <f>IF(AND(COUNTIF(Calculs!$Q$2:$Q$12,$O5705)&gt;0,COUNTIF(Calculs!$S$2:$S$12,$E5705)&gt;0,COUNTIF(Calculs!$U$2:$U$12,$H5705)&gt;0),1,0)</f>
        <v>1</v>
      </c>
      <c r="U5705">
        <f t="shared" si="717"/>
        <v>5568</v>
      </c>
      <c r="V5705">
        <f t="shared" si="718"/>
        <v>174</v>
      </c>
      <c r="W5705">
        <f t="shared" si="719"/>
        <v>2839.68</v>
      </c>
    </row>
    <row r="5706" spans="1:23" ht="15.75" customHeight="1" x14ac:dyDescent="0.3">
      <c r="A5706" s="2" t="s">
        <v>29</v>
      </c>
      <c r="B5706" s="2">
        <v>1185732</v>
      </c>
      <c r="C5706" s="3">
        <v>44328</v>
      </c>
      <c r="D5706" s="12" t="str" cm="1">
        <f t="array" ref="D5706">_xlfn.SWITCH(WEEKDAY(C5706,2), 1, "Lundi", 2, "Mardi", 3, "Mercredi", 4, "Jeudi", 5, "Vendredi", 6, "Samedi", 7, "Dimanche", "Erreur")</f>
        <v>Mercredi</v>
      </c>
      <c r="E5706" s="2" t="s">
        <v>30</v>
      </c>
      <c r="F5706" s="2" t="s">
        <v>77</v>
      </c>
      <c r="G5706" s="2" t="s">
        <v>78</v>
      </c>
      <c r="H5706" s="4" t="s">
        <v>18</v>
      </c>
      <c r="I5706" s="5">
        <v>29</v>
      </c>
      <c r="J5706" s="6">
        <v>101</v>
      </c>
      <c r="K5706" s="7">
        <v>2929</v>
      </c>
      <c r="L5706" s="7">
        <v>1435.21</v>
      </c>
      <c r="M5706" s="8">
        <v>0.49</v>
      </c>
      <c r="N5706" s="2" t="s">
        <v>82</v>
      </c>
      <c r="O5706">
        <f t="shared" si="712"/>
        <v>2021</v>
      </c>
      <c r="P5706">
        <f t="shared" si="713"/>
        <v>5</v>
      </c>
      <c r="Q5706" t="str">
        <f t="shared" si="714"/>
        <v>mai</v>
      </c>
      <c r="R5706" t="str">
        <f t="shared" si="715"/>
        <v>Utah</v>
      </c>
      <c r="S5706" t="str">
        <f t="shared" si="716"/>
        <v>2021-05</v>
      </c>
      <c r="T5706">
        <f>IF(AND(COUNTIF(Calculs!$Q$2:$Q$12,$O5706)&gt;0,COUNTIF(Calculs!$S$2:$S$12,$E5706)&gt;0,COUNTIF(Calculs!$U$2:$U$12,$H5706)&gt;0),1,0)</f>
        <v>1</v>
      </c>
      <c r="U5706">
        <f t="shared" si="717"/>
        <v>2929</v>
      </c>
      <c r="V5706">
        <f t="shared" si="718"/>
        <v>101</v>
      </c>
      <c r="W5706">
        <f t="shared" si="719"/>
        <v>1435.21</v>
      </c>
    </row>
    <row r="5707" spans="1:23" ht="15.75" customHeight="1" x14ac:dyDescent="0.3">
      <c r="A5707" s="2" t="s">
        <v>29</v>
      </c>
      <c r="B5707" s="2">
        <v>1185732</v>
      </c>
      <c r="C5707" s="3">
        <v>44328</v>
      </c>
      <c r="D5707" s="12" t="str" cm="1">
        <f t="array" ref="D5707">_xlfn.SWITCH(WEEKDAY(C5707,2), 1, "Lundi", 2, "Mardi", 3, "Mercredi", 4, "Jeudi", 5, "Vendredi", 6, "Samedi", 7, "Dimanche", "Erreur")</f>
        <v>Mercredi</v>
      </c>
      <c r="E5707" s="2" t="s">
        <v>30</v>
      </c>
      <c r="F5707" s="2" t="s">
        <v>77</v>
      </c>
      <c r="G5707" s="2" t="s">
        <v>78</v>
      </c>
      <c r="H5707" s="4" t="s">
        <v>19</v>
      </c>
      <c r="I5707" s="5">
        <v>25</v>
      </c>
      <c r="J5707" s="6">
        <v>98</v>
      </c>
      <c r="K5707" s="7">
        <v>2450</v>
      </c>
      <c r="L5707" s="7">
        <v>1225</v>
      </c>
      <c r="M5707" s="8">
        <v>0.5</v>
      </c>
      <c r="N5707" s="2" t="s">
        <v>82</v>
      </c>
      <c r="O5707">
        <f t="shared" si="712"/>
        <v>2021</v>
      </c>
      <c r="P5707">
        <f t="shared" si="713"/>
        <v>5</v>
      </c>
      <c r="Q5707" t="str">
        <f t="shared" si="714"/>
        <v>mai</v>
      </c>
      <c r="R5707" t="str">
        <f t="shared" si="715"/>
        <v>Utah</v>
      </c>
      <c r="S5707" t="str">
        <f t="shared" si="716"/>
        <v>2021-05</v>
      </c>
      <c r="T5707">
        <f>IF(AND(COUNTIF(Calculs!$Q$2:$Q$12,$O5707)&gt;0,COUNTIF(Calculs!$S$2:$S$12,$E5707)&gt;0,COUNTIF(Calculs!$U$2:$U$12,$H5707)&gt;0),1,0)</f>
        <v>1</v>
      </c>
      <c r="U5707">
        <f t="shared" si="717"/>
        <v>2450</v>
      </c>
      <c r="V5707">
        <f t="shared" si="718"/>
        <v>98</v>
      </c>
      <c r="W5707">
        <f t="shared" si="719"/>
        <v>1225</v>
      </c>
    </row>
    <row r="5708" spans="1:23" ht="15.75" customHeight="1" x14ac:dyDescent="0.3">
      <c r="A5708" s="2" t="s">
        <v>29</v>
      </c>
      <c r="B5708" s="2">
        <v>1185732</v>
      </c>
      <c r="C5708" s="3">
        <v>44328</v>
      </c>
      <c r="D5708" s="12" t="str" cm="1">
        <f t="array" ref="D5708">_xlfn.SWITCH(WEEKDAY(C5708,2), 1, "Lundi", 2, "Mardi", 3, "Mercredi", 4, "Jeudi", 5, "Vendredi", 6, "Samedi", 7, "Dimanche", "Erreur")</f>
        <v>Mercredi</v>
      </c>
      <c r="E5708" s="2" t="s">
        <v>30</v>
      </c>
      <c r="F5708" s="2" t="s">
        <v>77</v>
      </c>
      <c r="G5708" s="2" t="s">
        <v>78</v>
      </c>
      <c r="H5708" s="4" t="s">
        <v>20</v>
      </c>
      <c r="I5708" s="5">
        <v>23</v>
      </c>
      <c r="J5708" s="6">
        <v>72</v>
      </c>
      <c r="K5708" s="7">
        <v>1656</v>
      </c>
      <c r="L5708" s="7">
        <v>910.80000000000007</v>
      </c>
      <c r="M5708" s="8">
        <v>0.55000000000000004</v>
      </c>
      <c r="N5708" s="2" t="s">
        <v>82</v>
      </c>
      <c r="O5708">
        <f t="shared" si="712"/>
        <v>2021</v>
      </c>
      <c r="P5708">
        <f t="shared" si="713"/>
        <v>5</v>
      </c>
      <c r="Q5708" t="str">
        <f t="shared" si="714"/>
        <v>mai</v>
      </c>
      <c r="R5708" t="str">
        <f t="shared" si="715"/>
        <v>Utah</v>
      </c>
      <c r="S5708" t="str">
        <f t="shared" si="716"/>
        <v>2021-05</v>
      </c>
      <c r="T5708">
        <f>IF(AND(COUNTIF(Calculs!$Q$2:$Q$12,$O5708)&gt;0,COUNTIF(Calculs!$S$2:$S$12,$E5708)&gt;0,COUNTIF(Calculs!$U$2:$U$12,$H5708)&gt;0),1,0)</f>
        <v>1</v>
      </c>
      <c r="U5708">
        <f t="shared" si="717"/>
        <v>1656</v>
      </c>
      <c r="V5708">
        <f t="shared" si="718"/>
        <v>72</v>
      </c>
      <c r="W5708">
        <f t="shared" si="719"/>
        <v>910.80000000000007</v>
      </c>
    </row>
    <row r="5709" spans="1:23" ht="15.75" customHeight="1" x14ac:dyDescent="0.3">
      <c r="A5709" s="2" t="s">
        <v>29</v>
      </c>
      <c r="B5709" s="2">
        <v>1185732</v>
      </c>
      <c r="C5709" s="3">
        <v>44328</v>
      </c>
      <c r="D5709" s="12" t="str" cm="1">
        <f t="array" ref="D5709">_xlfn.SWITCH(WEEKDAY(C5709,2), 1, "Lundi", 2, "Mardi", 3, "Mercredi", 4, "Jeudi", 5, "Vendredi", 6, "Samedi", 7, "Dimanche", "Erreur")</f>
        <v>Mercredi</v>
      </c>
      <c r="E5709" s="2" t="s">
        <v>30</v>
      </c>
      <c r="F5709" s="2" t="s">
        <v>77</v>
      </c>
      <c r="G5709" s="2" t="s">
        <v>78</v>
      </c>
      <c r="H5709" s="4" t="s">
        <v>21</v>
      </c>
      <c r="I5709" s="5">
        <v>39</v>
      </c>
      <c r="J5709" s="6">
        <v>75</v>
      </c>
      <c r="K5709" s="7">
        <v>2925</v>
      </c>
      <c r="L5709" s="7">
        <v>1462.5</v>
      </c>
      <c r="M5709" s="8">
        <v>0.5</v>
      </c>
      <c r="N5709" s="2" t="s">
        <v>82</v>
      </c>
      <c r="O5709">
        <f t="shared" si="712"/>
        <v>2021</v>
      </c>
      <c r="P5709">
        <f t="shared" si="713"/>
        <v>5</v>
      </c>
      <c r="Q5709" t="str">
        <f t="shared" si="714"/>
        <v>mai</v>
      </c>
      <c r="R5709" t="str">
        <f t="shared" si="715"/>
        <v>Utah</v>
      </c>
      <c r="S5709" t="str">
        <f t="shared" si="716"/>
        <v>2021-05</v>
      </c>
      <c r="T5709">
        <f>IF(AND(COUNTIF(Calculs!$Q$2:$Q$12,$O5709)&gt;0,COUNTIF(Calculs!$S$2:$S$12,$E5709)&gt;0,COUNTIF(Calculs!$U$2:$U$12,$H5709)&gt;0),1,0)</f>
        <v>1</v>
      </c>
      <c r="U5709">
        <f t="shared" si="717"/>
        <v>2925</v>
      </c>
      <c r="V5709">
        <f t="shared" si="718"/>
        <v>75</v>
      </c>
      <c r="W5709">
        <f t="shared" si="719"/>
        <v>1462.5</v>
      </c>
    </row>
    <row r="5710" spans="1:23" ht="15.75" customHeight="1" x14ac:dyDescent="0.3">
      <c r="A5710" s="2" t="s">
        <v>29</v>
      </c>
      <c r="B5710" s="2">
        <v>1185732</v>
      </c>
      <c r="C5710" s="3">
        <v>44328</v>
      </c>
      <c r="D5710" s="12" t="str" cm="1">
        <f t="array" ref="D5710">_xlfn.SWITCH(WEEKDAY(C5710,2), 1, "Lundi", 2, "Mardi", 3, "Mercredi", 4, "Jeudi", 5, "Vendredi", 6, "Samedi", 7, "Dimanche", "Erreur")</f>
        <v>Mercredi</v>
      </c>
      <c r="E5710" s="2" t="s">
        <v>30</v>
      </c>
      <c r="F5710" s="2" t="s">
        <v>77</v>
      </c>
      <c r="G5710" s="2" t="s">
        <v>78</v>
      </c>
      <c r="H5710" s="4" t="s">
        <v>22</v>
      </c>
      <c r="I5710" s="5">
        <v>44</v>
      </c>
      <c r="J5710" s="6">
        <v>120</v>
      </c>
      <c r="K5710" s="7">
        <v>5280</v>
      </c>
      <c r="L5710" s="7">
        <v>3432</v>
      </c>
      <c r="M5710" s="8">
        <v>0.65</v>
      </c>
      <c r="N5710" s="2" t="s">
        <v>82</v>
      </c>
      <c r="O5710">
        <f t="shared" si="712"/>
        <v>2021</v>
      </c>
      <c r="P5710">
        <f t="shared" si="713"/>
        <v>5</v>
      </c>
      <c r="Q5710" t="str">
        <f t="shared" si="714"/>
        <v>mai</v>
      </c>
      <c r="R5710" t="str">
        <f t="shared" si="715"/>
        <v>Utah</v>
      </c>
      <c r="S5710" t="str">
        <f t="shared" si="716"/>
        <v>2021-05</v>
      </c>
      <c r="T5710">
        <f>IF(AND(COUNTIF(Calculs!$Q$2:$Q$12,$O5710)&gt;0,COUNTIF(Calculs!$S$2:$S$12,$E5710)&gt;0,COUNTIF(Calculs!$U$2:$U$12,$H5710)&gt;0),1,0)</f>
        <v>1</v>
      </c>
      <c r="U5710">
        <f t="shared" si="717"/>
        <v>5280</v>
      </c>
      <c r="V5710">
        <f t="shared" si="718"/>
        <v>120</v>
      </c>
      <c r="W5710">
        <f t="shared" si="719"/>
        <v>3432</v>
      </c>
    </row>
    <row r="5711" spans="1:23" ht="15.75" customHeight="1" x14ac:dyDescent="0.3">
      <c r="A5711" s="2" t="s">
        <v>29</v>
      </c>
      <c r="B5711" s="2">
        <v>1185732</v>
      </c>
      <c r="C5711" s="3">
        <v>44358</v>
      </c>
      <c r="D5711" s="12" t="str" cm="1">
        <f t="array" ref="D5711">_xlfn.SWITCH(WEEKDAY(C5711,2), 1, "Lundi", 2, "Mardi", 3, "Mercredi", 4, "Jeudi", 5, "Vendredi", 6, "Samedi", 7, "Dimanche", "Erreur")</f>
        <v>Vendredi</v>
      </c>
      <c r="E5711" s="2" t="s">
        <v>30</v>
      </c>
      <c r="F5711" s="2" t="s">
        <v>77</v>
      </c>
      <c r="G5711" s="2" t="s">
        <v>78</v>
      </c>
      <c r="H5711" s="4" t="s">
        <v>16</v>
      </c>
      <c r="I5711" s="5">
        <v>28</v>
      </c>
      <c r="J5711" s="6">
        <v>182</v>
      </c>
      <c r="K5711" s="7">
        <v>5096</v>
      </c>
      <c r="L5711" s="7">
        <v>2598.96</v>
      </c>
      <c r="M5711" s="8">
        <v>0.51</v>
      </c>
      <c r="N5711" s="2" t="s">
        <v>82</v>
      </c>
      <c r="O5711">
        <f t="shared" si="712"/>
        <v>2021</v>
      </c>
      <c r="P5711">
        <f t="shared" si="713"/>
        <v>6</v>
      </c>
      <c r="Q5711" t="str">
        <f t="shared" si="714"/>
        <v>juin</v>
      </c>
      <c r="R5711" t="str">
        <f t="shared" si="715"/>
        <v>Utah</v>
      </c>
      <c r="S5711" t="str">
        <f t="shared" si="716"/>
        <v>2021-06</v>
      </c>
      <c r="T5711">
        <f>IF(AND(COUNTIF(Calculs!$Q$2:$Q$12,$O5711)&gt;0,COUNTIF(Calculs!$S$2:$S$12,$E5711)&gt;0,COUNTIF(Calculs!$U$2:$U$12,$H5711)&gt;0),1,0)</f>
        <v>1</v>
      </c>
      <c r="U5711">
        <f t="shared" si="717"/>
        <v>5096</v>
      </c>
      <c r="V5711">
        <f t="shared" si="718"/>
        <v>182</v>
      </c>
      <c r="W5711">
        <f t="shared" si="719"/>
        <v>2598.96</v>
      </c>
    </row>
    <row r="5712" spans="1:23" ht="15.75" customHeight="1" x14ac:dyDescent="0.3">
      <c r="A5712" s="2" t="s">
        <v>29</v>
      </c>
      <c r="B5712" s="2">
        <v>1185732</v>
      </c>
      <c r="C5712" s="3">
        <v>44358</v>
      </c>
      <c r="D5712" s="12" t="str" cm="1">
        <f t="array" ref="D5712">_xlfn.SWITCH(WEEKDAY(C5712,2), 1, "Lundi", 2, "Mardi", 3, "Mercredi", 4, "Jeudi", 5, "Vendredi", 6, "Samedi", 7, "Dimanche", "Erreur")</f>
        <v>Vendredi</v>
      </c>
      <c r="E5712" s="2" t="s">
        <v>30</v>
      </c>
      <c r="F5712" s="2" t="s">
        <v>77</v>
      </c>
      <c r="G5712" s="2" t="s">
        <v>78</v>
      </c>
      <c r="H5712" s="4" t="s">
        <v>18</v>
      </c>
      <c r="I5712" s="5">
        <v>24</v>
      </c>
      <c r="J5712" s="6">
        <v>112</v>
      </c>
      <c r="K5712" s="7">
        <v>2688</v>
      </c>
      <c r="L5712" s="7">
        <v>1317.12</v>
      </c>
      <c r="M5712" s="8">
        <v>0.49</v>
      </c>
      <c r="N5712" s="2" t="s">
        <v>82</v>
      </c>
      <c r="O5712">
        <f t="shared" si="712"/>
        <v>2021</v>
      </c>
      <c r="P5712">
        <f t="shared" si="713"/>
        <v>6</v>
      </c>
      <c r="Q5712" t="str">
        <f t="shared" si="714"/>
        <v>juin</v>
      </c>
      <c r="R5712" t="str">
        <f t="shared" si="715"/>
        <v>Utah</v>
      </c>
      <c r="S5712" t="str">
        <f t="shared" si="716"/>
        <v>2021-06</v>
      </c>
      <c r="T5712">
        <f>IF(AND(COUNTIF(Calculs!$Q$2:$Q$12,$O5712)&gt;0,COUNTIF(Calculs!$S$2:$S$12,$E5712)&gt;0,COUNTIF(Calculs!$U$2:$U$12,$H5712)&gt;0),1,0)</f>
        <v>1</v>
      </c>
      <c r="U5712">
        <f t="shared" si="717"/>
        <v>2688</v>
      </c>
      <c r="V5712">
        <f t="shared" si="718"/>
        <v>112</v>
      </c>
      <c r="W5712">
        <f t="shared" si="719"/>
        <v>1317.12</v>
      </c>
    </row>
    <row r="5713" spans="1:23" ht="15.75" customHeight="1" x14ac:dyDescent="0.3">
      <c r="A5713" s="2" t="s">
        <v>29</v>
      </c>
      <c r="B5713" s="2">
        <v>1185732</v>
      </c>
      <c r="C5713" s="3">
        <v>44358</v>
      </c>
      <c r="D5713" s="12" t="str" cm="1">
        <f t="array" ref="D5713">_xlfn.SWITCH(WEEKDAY(C5713,2), 1, "Lundi", 2, "Mardi", 3, "Mercredi", 4, "Jeudi", 5, "Vendredi", 6, "Samedi", 7, "Dimanche", "Erreur")</f>
        <v>Vendredi</v>
      </c>
      <c r="E5713" s="2" t="s">
        <v>30</v>
      </c>
      <c r="F5713" s="2" t="s">
        <v>77</v>
      </c>
      <c r="G5713" s="2" t="s">
        <v>78</v>
      </c>
      <c r="H5713" s="4" t="s">
        <v>19</v>
      </c>
      <c r="I5713" s="5">
        <v>19</v>
      </c>
      <c r="J5713" s="6">
        <v>115</v>
      </c>
      <c r="K5713" s="7">
        <v>2185</v>
      </c>
      <c r="L5713" s="7">
        <v>1070.6500000000001</v>
      </c>
      <c r="M5713" s="8">
        <v>0.49</v>
      </c>
      <c r="N5713" s="2" t="s">
        <v>82</v>
      </c>
      <c r="O5713">
        <f t="shared" si="712"/>
        <v>2021</v>
      </c>
      <c r="P5713">
        <f t="shared" si="713"/>
        <v>6</v>
      </c>
      <c r="Q5713" t="str">
        <f t="shared" si="714"/>
        <v>juin</v>
      </c>
      <c r="R5713" t="str">
        <f t="shared" si="715"/>
        <v>Utah</v>
      </c>
      <c r="S5713" t="str">
        <f t="shared" si="716"/>
        <v>2021-06</v>
      </c>
      <c r="T5713">
        <f>IF(AND(COUNTIF(Calculs!$Q$2:$Q$12,$O5713)&gt;0,COUNTIF(Calculs!$S$2:$S$12,$E5713)&gt;0,COUNTIF(Calculs!$U$2:$U$12,$H5713)&gt;0),1,0)</f>
        <v>1</v>
      </c>
      <c r="U5713">
        <f t="shared" si="717"/>
        <v>2185</v>
      </c>
      <c r="V5713">
        <f t="shared" si="718"/>
        <v>115</v>
      </c>
      <c r="W5713">
        <f t="shared" si="719"/>
        <v>1070.6500000000001</v>
      </c>
    </row>
    <row r="5714" spans="1:23" ht="15.75" customHeight="1" x14ac:dyDescent="0.3">
      <c r="A5714" s="2" t="s">
        <v>29</v>
      </c>
      <c r="B5714" s="2">
        <v>1185732</v>
      </c>
      <c r="C5714" s="3">
        <v>44358</v>
      </c>
      <c r="D5714" s="12" t="str" cm="1">
        <f t="array" ref="D5714">_xlfn.SWITCH(WEEKDAY(C5714,2), 1, "Lundi", 2, "Mardi", 3, "Mercredi", 4, "Jeudi", 5, "Vendredi", 6, "Samedi", 7, "Dimanche", "Erreur")</f>
        <v>Vendredi</v>
      </c>
      <c r="E5714" s="2" t="s">
        <v>30</v>
      </c>
      <c r="F5714" s="2" t="s">
        <v>77</v>
      </c>
      <c r="G5714" s="2" t="s">
        <v>78</v>
      </c>
      <c r="H5714" s="4" t="s">
        <v>20</v>
      </c>
      <c r="I5714" s="5">
        <v>19</v>
      </c>
      <c r="J5714" s="6">
        <v>108</v>
      </c>
      <c r="K5714" s="7">
        <v>2052</v>
      </c>
      <c r="L5714" s="7">
        <v>1046.52</v>
      </c>
      <c r="M5714" s="8">
        <v>0.51</v>
      </c>
      <c r="N5714" s="2" t="s">
        <v>82</v>
      </c>
      <c r="O5714">
        <f t="shared" si="712"/>
        <v>2021</v>
      </c>
      <c r="P5714">
        <f t="shared" si="713"/>
        <v>6</v>
      </c>
      <c r="Q5714" t="str">
        <f t="shared" si="714"/>
        <v>juin</v>
      </c>
      <c r="R5714" t="str">
        <f t="shared" si="715"/>
        <v>Utah</v>
      </c>
      <c r="S5714" t="str">
        <f t="shared" si="716"/>
        <v>2021-06</v>
      </c>
      <c r="T5714">
        <f>IF(AND(COUNTIF(Calculs!$Q$2:$Q$12,$O5714)&gt;0,COUNTIF(Calculs!$S$2:$S$12,$E5714)&gt;0,COUNTIF(Calculs!$U$2:$U$12,$H5714)&gt;0),1,0)</f>
        <v>1</v>
      </c>
      <c r="U5714">
        <f t="shared" si="717"/>
        <v>2052</v>
      </c>
      <c r="V5714">
        <f t="shared" si="718"/>
        <v>108</v>
      </c>
      <c r="W5714">
        <f t="shared" si="719"/>
        <v>1046.52</v>
      </c>
    </row>
    <row r="5715" spans="1:23" ht="15.75" customHeight="1" x14ac:dyDescent="0.3">
      <c r="A5715" s="2" t="s">
        <v>29</v>
      </c>
      <c r="B5715" s="2">
        <v>1185732</v>
      </c>
      <c r="C5715" s="3">
        <v>44358</v>
      </c>
      <c r="D5715" s="12" t="str" cm="1">
        <f t="array" ref="D5715">_xlfn.SWITCH(WEEKDAY(C5715,2), 1, "Lundi", 2, "Mardi", 3, "Mercredi", 4, "Jeudi", 5, "Vendredi", 6, "Samedi", 7, "Dimanche", "Erreur")</f>
        <v>Vendredi</v>
      </c>
      <c r="E5715" s="2" t="s">
        <v>30</v>
      </c>
      <c r="F5715" s="2" t="s">
        <v>77</v>
      </c>
      <c r="G5715" s="2" t="s">
        <v>78</v>
      </c>
      <c r="H5715" s="4" t="s">
        <v>21</v>
      </c>
      <c r="I5715" s="5">
        <v>34</v>
      </c>
      <c r="J5715" s="6">
        <v>108</v>
      </c>
      <c r="K5715" s="7">
        <v>3672</v>
      </c>
      <c r="L5715" s="7">
        <v>1652.3999999999999</v>
      </c>
      <c r="M5715" s="8">
        <v>0.44999999999999996</v>
      </c>
      <c r="N5715" s="2" t="s">
        <v>82</v>
      </c>
      <c r="O5715">
        <f t="shared" si="712"/>
        <v>2021</v>
      </c>
      <c r="P5715">
        <f t="shared" si="713"/>
        <v>6</v>
      </c>
      <c r="Q5715" t="str">
        <f t="shared" si="714"/>
        <v>juin</v>
      </c>
      <c r="R5715" t="str">
        <f t="shared" si="715"/>
        <v>Utah</v>
      </c>
      <c r="S5715" t="str">
        <f t="shared" si="716"/>
        <v>2021-06</v>
      </c>
      <c r="T5715">
        <f>IF(AND(COUNTIF(Calculs!$Q$2:$Q$12,$O5715)&gt;0,COUNTIF(Calculs!$S$2:$S$12,$E5715)&gt;0,COUNTIF(Calculs!$U$2:$U$12,$H5715)&gt;0),1,0)</f>
        <v>1</v>
      </c>
      <c r="U5715">
        <f t="shared" si="717"/>
        <v>3672</v>
      </c>
      <c r="V5715">
        <f t="shared" si="718"/>
        <v>108</v>
      </c>
      <c r="W5715">
        <f t="shared" si="719"/>
        <v>1652.3999999999999</v>
      </c>
    </row>
    <row r="5716" spans="1:23" ht="15.75" customHeight="1" x14ac:dyDescent="0.3">
      <c r="A5716" s="2" t="s">
        <v>29</v>
      </c>
      <c r="B5716" s="2">
        <v>1185732</v>
      </c>
      <c r="C5716" s="3">
        <v>44358</v>
      </c>
      <c r="D5716" s="12" t="str" cm="1">
        <f t="array" ref="D5716">_xlfn.SWITCH(WEEKDAY(C5716,2), 1, "Lundi", 2, "Mardi", 3, "Mercredi", 4, "Jeudi", 5, "Vendredi", 6, "Samedi", 7, "Dimanche", "Erreur")</f>
        <v>Vendredi</v>
      </c>
      <c r="E5716" s="2" t="s">
        <v>30</v>
      </c>
      <c r="F5716" s="2" t="s">
        <v>77</v>
      </c>
      <c r="G5716" s="2" t="s">
        <v>78</v>
      </c>
      <c r="H5716" s="4" t="s">
        <v>22</v>
      </c>
      <c r="I5716" s="5">
        <v>38</v>
      </c>
      <c r="J5716" s="6">
        <v>150</v>
      </c>
      <c r="K5716" s="7">
        <v>5700</v>
      </c>
      <c r="L5716" s="7">
        <v>3420</v>
      </c>
      <c r="M5716" s="8">
        <v>0.6</v>
      </c>
      <c r="N5716" s="2" t="s">
        <v>82</v>
      </c>
      <c r="O5716">
        <f t="shared" si="712"/>
        <v>2021</v>
      </c>
      <c r="P5716">
        <f t="shared" si="713"/>
        <v>6</v>
      </c>
      <c r="Q5716" t="str">
        <f t="shared" si="714"/>
        <v>juin</v>
      </c>
      <c r="R5716" t="str">
        <f t="shared" si="715"/>
        <v>Utah</v>
      </c>
      <c r="S5716" t="str">
        <f t="shared" si="716"/>
        <v>2021-06</v>
      </c>
      <c r="T5716">
        <f>IF(AND(COUNTIF(Calculs!$Q$2:$Q$12,$O5716)&gt;0,COUNTIF(Calculs!$S$2:$S$12,$E5716)&gt;0,COUNTIF(Calculs!$U$2:$U$12,$H5716)&gt;0),1,0)</f>
        <v>1</v>
      </c>
      <c r="U5716">
        <f t="shared" si="717"/>
        <v>5700</v>
      </c>
      <c r="V5716">
        <f t="shared" si="718"/>
        <v>150</v>
      </c>
      <c r="W5716">
        <f t="shared" si="719"/>
        <v>3420</v>
      </c>
    </row>
    <row r="5717" spans="1:23" ht="15.75" customHeight="1" x14ac:dyDescent="0.3">
      <c r="A5717" s="2" t="s">
        <v>29</v>
      </c>
      <c r="B5717" s="2">
        <v>1185732</v>
      </c>
      <c r="C5717" s="3">
        <v>44387</v>
      </c>
      <c r="D5717" s="12" t="str" cm="1">
        <f t="array" ref="D5717">_xlfn.SWITCH(WEEKDAY(C5717,2), 1, "Lundi", 2, "Mardi", 3, "Mercredi", 4, "Jeudi", 5, "Vendredi", 6, "Samedi", 7, "Dimanche", "Erreur")</f>
        <v>Samedi</v>
      </c>
      <c r="E5717" s="2" t="s">
        <v>30</v>
      </c>
      <c r="F5717" s="2" t="s">
        <v>77</v>
      </c>
      <c r="G5717" s="2" t="s">
        <v>78</v>
      </c>
      <c r="H5717" s="4" t="s">
        <v>16</v>
      </c>
      <c r="I5717" s="5">
        <v>34</v>
      </c>
      <c r="J5717" s="6">
        <v>224</v>
      </c>
      <c r="K5717" s="7">
        <v>7616</v>
      </c>
      <c r="L5717" s="7">
        <v>3960.32</v>
      </c>
      <c r="M5717" s="8">
        <v>0.52</v>
      </c>
      <c r="N5717" s="2" t="s">
        <v>82</v>
      </c>
      <c r="O5717">
        <f t="shared" si="712"/>
        <v>2021</v>
      </c>
      <c r="P5717">
        <f t="shared" si="713"/>
        <v>7</v>
      </c>
      <c r="Q5717" t="str">
        <f t="shared" si="714"/>
        <v>juil</v>
      </c>
      <c r="R5717" t="str">
        <f t="shared" si="715"/>
        <v>Utah</v>
      </c>
      <c r="S5717" t="str">
        <f t="shared" si="716"/>
        <v>2021-07</v>
      </c>
      <c r="T5717">
        <f>IF(AND(COUNTIF(Calculs!$Q$2:$Q$12,$O5717)&gt;0,COUNTIF(Calculs!$S$2:$S$12,$E5717)&gt;0,COUNTIF(Calculs!$U$2:$U$12,$H5717)&gt;0),1,0)</f>
        <v>1</v>
      </c>
      <c r="U5717">
        <f t="shared" si="717"/>
        <v>7616</v>
      </c>
      <c r="V5717">
        <f t="shared" si="718"/>
        <v>224</v>
      </c>
      <c r="W5717">
        <f t="shared" si="719"/>
        <v>3960.32</v>
      </c>
    </row>
    <row r="5718" spans="1:23" ht="15.75" customHeight="1" x14ac:dyDescent="0.3">
      <c r="A5718" s="2" t="s">
        <v>29</v>
      </c>
      <c r="B5718" s="2">
        <v>1185732</v>
      </c>
      <c r="C5718" s="3">
        <v>44387</v>
      </c>
      <c r="D5718" s="12" t="str" cm="1">
        <f t="array" ref="D5718">_xlfn.SWITCH(WEEKDAY(C5718,2), 1, "Lundi", 2, "Mardi", 3, "Mercredi", 4, "Jeudi", 5, "Vendredi", 6, "Samedi", 7, "Dimanche", "Erreur")</f>
        <v>Samedi</v>
      </c>
      <c r="E5718" s="2" t="s">
        <v>30</v>
      </c>
      <c r="F5718" s="2" t="s">
        <v>77</v>
      </c>
      <c r="G5718" s="2" t="s">
        <v>78</v>
      </c>
      <c r="H5718" s="4" t="s">
        <v>18</v>
      </c>
      <c r="I5718" s="5">
        <v>29</v>
      </c>
      <c r="J5718" s="6">
        <v>160</v>
      </c>
      <c r="K5718" s="7">
        <v>4640</v>
      </c>
      <c r="L5718" s="7">
        <v>2227.1999999999998</v>
      </c>
      <c r="M5718" s="8">
        <v>0.48</v>
      </c>
      <c r="N5718" s="2" t="s">
        <v>82</v>
      </c>
      <c r="O5718">
        <f t="shared" si="712"/>
        <v>2021</v>
      </c>
      <c r="P5718">
        <f t="shared" si="713"/>
        <v>7</v>
      </c>
      <c r="Q5718" t="str">
        <f t="shared" si="714"/>
        <v>juil</v>
      </c>
      <c r="R5718" t="str">
        <f t="shared" si="715"/>
        <v>Utah</v>
      </c>
      <c r="S5718" t="str">
        <f t="shared" si="716"/>
        <v>2021-07</v>
      </c>
      <c r="T5718">
        <f>IF(AND(COUNTIF(Calculs!$Q$2:$Q$12,$O5718)&gt;0,COUNTIF(Calculs!$S$2:$S$12,$E5718)&gt;0,COUNTIF(Calculs!$U$2:$U$12,$H5718)&gt;0),1,0)</f>
        <v>1</v>
      </c>
      <c r="U5718">
        <f t="shared" si="717"/>
        <v>4640</v>
      </c>
      <c r="V5718">
        <f t="shared" si="718"/>
        <v>160</v>
      </c>
      <c r="W5718">
        <f t="shared" si="719"/>
        <v>2227.1999999999998</v>
      </c>
    </row>
    <row r="5719" spans="1:23" ht="15.75" customHeight="1" x14ac:dyDescent="0.3">
      <c r="A5719" s="2" t="s">
        <v>29</v>
      </c>
      <c r="B5719" s="2">
        <v>1185732</v>
      </c>
      <c r="C5719" s="3">
        <v>44387</v>
      </c>
      <c r="D5719" s="12" t="str" cm="1">
        <f t="array" ref="D5719">_xlfn.SWITCH(WEEKDAY(C5719,2), 1, "Lundi", 2, "Mardi", 3, "Mercredi", 4, "Jeudi", 5, "Vendredi", 6, "Samedi", 7, "Dimanche", "Erreur")</f>
        <v>Samedi</v>
      </c>
      <c r="E5719" s="2" t="s">
        <v>30</v>
      </c>
      <c r="F5719" s="2" t="s">
        <v>77</v>
      </c>
      <c r="G5719" s="2" t="s">
        <v>78</v>
      </c>
      <c r="H5719" s="4" t="s">
        <v>19</v>
      </c>
      <c r="I5719" s="5">
        <v>24</v>
      </c>
      <c r="J5719" s="6">
        <v>138</v>
      </c>
      <c r="K5719" s="7">
        <v>3312</v>
      </c>
      <c r="L5719" s="7">
        <v>1589.76</v>
      </c>
      <c r="M5719" s="8">
        <v>0.48</v>
      </c>
      <c r="N5719" s="2" t="s">
        <v>82</v>
      </c>
      <c r="O5719">
        <f t="shared" si="712"/>
        <v>2021</v>
      </c>
      <c r="P5719">
        <f t="shared" si="713"/>
        <v>7</v>
      </c>
      <c r="Q5719" t="str">
        <f t="shared" si="714"/>
        <v>juil</v>
      </c>
      <c r="R5719" t="str">
        <f t="shared" si="715"/>
        <v>Utah</v>
      </c>
      <c r="S5719" t="str">
        <f t="shared" si="716"/>
        <v>2021-07</v>
      </c>
      <c r="T5719">
        <f>IF(AND(COUNTIF(Calculs!$Q$2:$Q$12,$O5719)&gt;0,COUNTIF(Calculs!$S$2:$S$12,$E5719)&gt;0,COUNTIF(Calculs!$U$2:$U$12,$H5719)&gt;0),1,0)</f>
        <v>1</v>
      </c>
      <c r="U5719">
        <f t="shared" si="717"/>
        <v>3312</v>
      </c>
      <c r="V5719">
        <f t="shared" si="718"/>
        <v>138</v>
      </c>
      <c r="W5719">
        <f t="shared" si="719"/>
        <v>1589.76</v>
      </c>
    </row>
    <row r="5720" spans="1:23" ht="15.75" customHeight="1" x14ac:dyDescent="0.3">
      <c r="A5720" s="2" t="s">
        <v>29</v>
      </c>
      <c r="B5720" s="2">
        <v>1185732</v>
      </c>
      <c r="C5720" s="3">
        <v>44387</v>
      </c>
      <c r="D5720" s="12" t="str" cm="1">
        <f t="array" ref="D5720">_xlfn.SWITCH(WEEKDAY(C5720,2), 1, "Lundi", 2, "Mardi", 3, "Mercredi", 4, "Jeudi", 5, "Vendredi", 6, "Samedi", 7, "Dimanche", "Erreur")</f>
        <v>Samedi</v>
      </c>
      <c r="E5720" s="2" t="s">
        <v>30</v>
      </c>
      <c r="F5720" s="2" t="s">
        <v>77</v>
      </c>
      <c r="G5720" s="2" t="s">
        <v>78</v>
      </c>
      <c r="H5720" s="4" t="s">
        <v>20</v>
      </c>
      <c r="I5720" s="5">
        <v>23</v>
      </c>
      <c r="J5720" s="6">
        <v>115</v>
      </c>
      <c r="K5720" s="7">
        <v>2645</v>
      </c>
      <c r="L5720" s="7">
        <v>1322.5</v>
      </c>
      <c r="M5720" s="8">
        <v>0.5</v>
      </c>
      <c r="N5720" s="2" t="s">
        <v>82</v>
      </c>
      <c r="O5720">
        <f t="shared" si="712"/>
        <v>2021</v>
      </c>
      <c r="P5720">
        <f t="shared" si="713"/>
        <v>7</v>
      </c>
      <c r="Q5720" t="str">
        <f t="shared" si="714"/>
        <v>juil</v>
      </c>
      <c r="R5720" t="str">
        <f t="shared" si="715"/>
        <v>Utah</v>
      </c>
      <c r="S5720" t="str">
        <f t="shared" si="716"/>
        <v>2021-07</v>
      </c>
      <c r="T5720">
        <f>IF(AND(COUNTIF(Calculs!$Q$2:$Q$12,$O5720)&gt;0,COUNTIF(Calculs!$S$2:$S$12,$E5720)&gt;0,COUNTIF(Calculs!$U$2:$U$12,$H5720)&gt;0),1,0)</f>
        <v>1</v>
      </c>
      <c r="U5720">
        <f t="shared" si="717"/>
        <v>2645</v>
      </c>
      <c r="V5720">
        <f t="shared" si="718"/>
        <v>115</v>
      </c>
      <c r="W5720">
        <f t="shared" si="719"/>
        <v>1322.5</v>
      </c>
    </row>
    <row r="5721" spans="1:23" ht="15.75" customHeight="1" x14ac:dyDescent="0.3">
      <c r="A5721" s="2" t="s">
        <v>29</v>
      </c>
      <c r="B5721" s="2">
        <v>1185732</v>
      </c>
      <c r="C5721" s="3">
        <v>44387</v>
      </c>
      <c r="D5721" s="12" t="str" cm="1">
        <f t="array" ref="D5721">_xlfn.SWITCH(WEEKDAY(C5721,2), 1, "Lundi", 2, "Mardi", 3, "Mercredi", 4, "Jeudi", 5, "Vendredi", 6, "Samedi", 7, "Dimanche", "Erreur")</f>
        <v>Samedi</v>
      </c>
      <c r="E5721" s="2" t="s">
        <v>30</v>
      </c>
      <c r="F5721" s="2" t="s">
        <v>77</v>
      </c>
      <c r="G5721" s="2" t="s">
        <v>78</v>
      </c>
      <c r="H5721" s="4" t="s">
        <v>21</v>
      </c>
      <c r="I5721" s="5">
        <v>32</v>
      </c>
      <c r="J5721" s="6">
        <v>128</v>
      </c>
      <c r="K5721" s="7">
        <v>4096</v>
      </c>
      <c r="L5721" s="7">
        <v>1884.1599999999999</v>
      </c>
      <c r="M5721" s="8">
        <v>0.45999999999999996</v>
      </c>
      <c r="N5721" s="2" t="s">
        <v>82</v>
      </c>
      <c r="O5721">
        <f t="shared" si="712"/>
        <v>2021</v>
      </c>
      <c r="P5721">
        <f t="shared" si="713"/>
        <v>7</v>
      </c>
      <c r="Q5721" t="str">
        <f t="shared" si="714"/>
        <v>juil</v>
      </c>
      <c r="R5721" t="str">
        <f t="shared" si="715"/>
        <v>Utah</v>
      </c>
      <c r="S5721" t="str">
        <f t="shared" si="716"/>
        <v>2021-07</v>
      </c>
      <c r="T5721">
        <f>IF(AND(COUNTIF(Calculs!$Q$2:$Q$12,$O5721)&gt;0,COUNTIF(Calculs!$S$2:$S$12,$E5721)&gt;0,COUNTIF(Calculs!$U$2:$U$12,$H5721)&gt;0),1,0)</f>
        <v>1</v>
      </c>
      <c r="U5721">
        <f t="shared" si="717"/>
        <v>4096</v>
      </c>
      <c r="V5721">
        <f t="shared" si="718"/>
        <v>128</v>
      </c>
      <c r="W5721">
        <f t="shared" si="719"/>
        <v>1884.1599999999999</v>
      </c>
    </row>
    <row r="5722" spans="1:23" ht="15.75" customHeight="1" x14ac:dyDescent="0.3">
      <c r="A5722" s="2" t="s">
        <v>29</v>
      </c>
      <c r="B5722" s="2">
        <v>1185732</v>
      </c>
      <c r="C5722" s="3">
        <v>44387</v>
      </c>
      <c r="D5722" s="12" t="str" cm="1">
        <f t="array" ref="D5722">_xlfn.SWITCH(WEEKDAY(C5722,2), 1, "Lundi", 2, "Mardi", 3, "Mercredi", 4, "Jeudi", 5, "Vendredi", 6, "Samedi", 7, "Dimanche", "Erreur")</f>
        <v>Samedi</v>
      </c>
      <c r="E5722" s="2" t="s">
        <v>30</v>
      </c>
      <c r="F5722" s="2" t="s">
        <v>77</v>
      </c>
      <c r="G5722" s="2" t="s">
        <v>78</v>
      </c>
      <c r="H5722" s="4" t="s">
        <v>22</v>
      </c>
      <c r="I5722" s="5">
        <v>38</v>
      </c>
      <c r="J5722" s="6">
        <v>150</v>
      </c>
      <c r="K5722" s="7">
        <v>5700</v>
      </c>
      <c r="L5722" s="7">
        <v>3705</v>
      </c>
      <c r="M5722" s="8">
        <v>0.65</v>
      </c>
      <c r="N5722" s="2" t="s">
        <v>82</v>
      </c>
      <c r="O5722">
        <f t="shared" si="712"/>
        <v>2021</v>
      </c>
      <c r="P5722">
        <f t="shared" si="713"/>
        <v>7</v>
      </c>
      <c r="Q5722" t="str">
        <f t="shared" si="714"/>
        <v>juil</v>
      </c>
      <c r="R5722" t="str">
        <f t="shared" si="715"/>
        <v>Utah</v>
      </c>
      <c r="S5722" t="str">
        <f t="shared" si="716"/>
        <v>2021-07</v>
      </c>
      <c r="T5722">
        <f>IF(AND(COUNTIF(Calculs!$Q$2:$Q$12,$O5722)&gt;0,COUNTIF(Calculs!$S$2:$S$12,$E5722)&gt;0,COUNTIF(Calculs!$U$2:$U$12,$H5722)&gt;0),1,0)</f>
        <v>1</v>
      </c>
      <c r="U5722">
        <f t="shared" si="717"/>
        <v>5700</v>
      </c>
      <c r="V5722">
        <f t="shared" si="718"/>
        <v>150</v>
      </c>
      <c r="W5722">
        <f t="shared" si="719"/>
        <v>3705</v>
      </c>
    </row>
    <row r="5723" spans="1:23" ht="15.75" customHeight="1" x14ac:dyDescent="0.3">
      <c r="A5723" s="2" t="s">
        <v>29</v>
      </c>
      <c r="B5723" s="2">
        <v>1185732</v>
      </c>
      <c r="C5723" s="3">
        <v>44419</v>
      </c>
      <c r="D5723" s="12" t="str" cm="1">
        <f t="array" ref="D5723">_xlfn.SWITCH(WEEKDAY(C5723,2), 1, "Lundi", 2, "Mardi", 3, "Mercredi", 4, "Jeudi", 5, "Vendredi", 6, "Samedi", 7, "Dimanche", "Erreur")</f>
        <v>Mercredi</v>
      </c>
      <c r="E5723" s="2" t="s">
        <v>30</v>
      </c>
      <c r="F5723" s="2" t="s">
        <v>77</v>
      </c>
      <c r="G5723" s="2" t="s">
        <v>78</v>
      </c>
      <c r="H5723" s="4" t="s">
        <v>16</v>
      </c>
      <c r="I5723" s="5">
        <v>33</v>
      </c>
      <c r="J5723" s="6">
        <v>203</v>
      </c>
      <c r="K5723" s="7">
        <v>6699</v>
      </c>
      <c r="L5723" s="7">
        <v>3349.5</v>
      </c>
      <c r="M5723" s="8">
        <v>0.5</v>
      </c>
      <c r="N5723" s="2" t="s">
        <v>82</v>
      </c>
      <c r="O5723">
        <f t="shared" si="712"/>
        <v>2021</v>
      </c>
      <c r="P5723">
        <f t="shared" si="713"/>
        <v>8</v>
      </c>
      <c r="Q5723" t="str">
        <f t="shared" si="714"/>
        <v>août</v>
      </c>
      <c r="R5723" t="str">
        <f t="shared" si="715"/>
        <v>Utah</v>
      </c>
      <c r="S5723" t="str">
        <f t="shared" si="716"/>
        <v>2021-08</v>
      </c>
      <c r="T5723">
        <f>IF(AND(COUNTIF(Calculs!$Q$2:$Q$12,$O5723)&gt;0,COUNTIF(Calculs!$S$2:$S$12,$E5723)&gt;0,COUNTIF(Calculs!$U$2:$U$12,$H5723)&gt;0),1,0)</f>
        <v>1</v>
      </c>
      <c r="U5723">
        <f t="shared" si="717"/>
        <v>6699</v>
      </c>
      <c r="V5723">
        <f t="shared" si="718"/>
        <v>203</v>
      </c>
      <c r="W5723">
        <f t="shared" si="719"/>
        <v>3349.5</v>
      </c>
    </row>
    <row r="5724" spans="1:23" ht="15.75" customHeight="1" x14ac:dyDescent="0.3">
      <c r="A5724" s="2" t="s">
        <v>29</v>
      </c>
      <c r="B5724" s="2">
        <v>1185732</v>
      </c>
      <c r="C5724" s="3">
        <v>44419</v>
      </c>
      <c r="D5724" s="12" t="str" cm="1">
        <f t="array" ref="D5724">_xlfn.SWITCH(WEEKDAY(C5724,2), 1, "Lundi", 2, "Mardi", 3, "Mercredi", 4, "Jeudi", 5, "Vendredi", 6, "Samedi", 7, "Dimanche", "Erreur")</f>
        <v>Mercredi</v>
      </c>
      <c r="E5724" s="2" t="s">
        <v>30</v>
      </c>
      <c r="F5724" s="2" t="s">
        <v>77</v>
      </c>
      <c r="G5724" s="2" t="s">
        <v>78</v>
      </c>
      <c r="H5724" s="4" t="s">
        <v>18</v>
      </c>
      <c r="I5724" s="5">
        <v>34</v>
      </c>
      <c r="J5724" s="6">
        <v>131</v>
      </c>
      <c r="K5724" s="7">
        <v>4454</v>
      </c>
      <c r="L5724" s="7">
        <v>2093.3799999999997</v>
      </c>
      <c r="M5724" s="8">
        <v>0.47</v>
      </c>
      <c r="N5724" s="2" t="s">
        <v>82</v>
      </c>
      <c r="O5724">
        <f t="shared" si="712"/>
        <v>2021</v>
      </c>
      <c r="P5724">
        <f t="shared" si="713"/>
        <v>8</v>
      </c>
      <c r="Q5724" t="str">
        <f t="shared" si="714"/>
        <v>août</v>
      </c>
      <c r="R5724" t="str">
        <f t="shared" si="715"/>
        <v>Utah</v>
      </c>
      <c r="S5724" t="str">
        <f t="shared" si="716"/>
        <v>2021-08</v>
      </c>
      <c r="T5724">
        <f>IF(AND(COUNTIF(Calculs!$Q$2:$Q$12,$O5724)&gt;0,COUNTIF(Calculs!$S$2:$S$12,$E5724)&gt;0,COUNTIF(Calculs!$U$2:$U$12,$H5724)&gt;0),1,0)</f>
        <v>1</v>
      </c>
      <c r="U5724">
        <f t="shared" si="717"/>
        <v>4454</v>
      </c>
      <c r="V5724">
        <f t="shared" si="718"/>
        <v>131</v>
      </c>
      <c r="W5724">
        <f t="shared" si="719"/>
        <v>2093.3799999999997</v>
      </c>
    </row>
    <row r="5725" spans="1:23" ht="15.75" customHeight="1" x14ac:dyDescent="0.3">
      <c r="A5725" s="2" t="s">
        <v>29</v>
      </c>
      <c r="B5725" s="2">
        <v>1185732</v>
      </c>
      <c r="C5725" s="3">
        <v>44419</v>
      </c>
      <c r="D5725" s="12" t="str" cm="1">
        <f t="array" ref="D5725">_xlfn.SWITCH(WEEKDAY(C5725,2), 1, "Lundi", 2, "Mardi", 3, "Mercredi", 4, "Jeudi", 5, "Vendredi", 6, "Samedi", 7, "Dimanche", "Erreur")</f>
        <v>Mercredi</v>
      </c>
      <c r="E5725" s="2" t="s">
        <v>30</v>
      </c>
      <c r="F5725" s="2" t="s">
        <v>77</v>
      </c>
      <c r="G5725" s="2" t="s">
        <v>78</v>
      </c>
      <c r="H5725" s="4" t="s">
        <v>19</v>
      </c>
      <c r="I5725" s="5">
        <v>29</v>
      </c>
      <c r="J5725" s="6">
        <v>113</v>
      </c>
      <c r="K5725" s="7">
        <v>3277</v>
      </c>
      <c r="L5725" s="7">
        <v>1605.73</v>
      </c>
      <c r="M5725" s="8">
        <v>0.49</v>
      </c>
      <c r="N5725" s="2" t="s">
        <v>82</v>
      </c>
      <c r="O5725">
        <f t="shared" si="712"/>
        <v>2021</v>
      </c>
      <c r="P5725">
        <f t="shared" si="713"/>
        <v>8</v>
      </c>
      <c r="Q5725" t="str">
        <f t="shared" si="714"/>
        <v>août</v>
      </c>
      <c r="R5725" t="str">
        <f t="shared" si="715"/>
        <v>Utah</v>
      </c>
      <c r="S5725" t="str">
        <f t="shared" si="716"/>
        <v>2021-08</v>
      </c>
      <c r="T5725">
        <f>IF(AND(COUNTIF(Calculs!$Q$2:$Q$12,$O5725)&gt;0,COUNTIF(Calculs!$S$2:$S$12,$E5725)&gt;0,COUNTIF(Calculs!$U$2:$U$12,$H5725)&gt;0),1,0)</f>
        <v>1</v>
      </c>
      <c r="U5725">
        <f t="shared" si="717"/>
        <v>3277</v>
      </c>
      <c r="V5725">
        <f t="shared" si="718"/>
        <v>113</v>
      </c>
      <c r="W5725">
        <f t="shared" si="719"/>
        <v>1605.73</v>
      </c>
    </row>
    <row r="5726" spans="1:23" ht="15.75" customHeight="1" x14ac:dyDescent="0.3">
      <c r="A5726" s="2" t="s">
        <v>29</v>
      </c>
      <c r="B5726" s="2">
        <v>1185732</v>
      </c>
      <c r="C5726" s="3">
        <v>44419</v>
      </c>
      <c r="D5726" s="12" t="str" cm="1">
        <f t="array" ref="D5726">_xlfn.SWITCH(WEEKDAY(C5726,2), 1, "Lundi", 2, "Mardi", 3, "Mercredi", 4, "Jeudi", 5, "Vendredi", 6, "Samedi", 7, "Dimanche", "Erreur")</f>
        <v>Mercredi</v>
      </c>
      <c r="E5726" s="2" t="s">
        <v>30</v>
      </c>
      <c r="F5726" s="2" t="s">
        <v>77</v>
      </c>
      <c r="G5726" s="2" t="s">
        <v>78</v>
      </c>
      <c r="H5726" s="4" t="s">
        <v>20</v>
      </c>
      <c r="I5726" s="5">
        <v>19</v>
      </c>
      <c r="J5726" s="6">
        <v>101</v>
      </c>
      <c r="K5726" s="7">
        <v>1919</v>
      </c>
      <c r="L5726" s="7">
        <v>1017.07</v>
      </c>
      <c r="M5726" s="8">
        <v>0.53</v>
      </c>
      <c r="N5726" s="2" t="s">
        <v>82</v>
      </c>
      <c r="O5726">
        <f t="shared" si="712"/>
        <v>2021</v>
      </c>
      <c r="P5726">
        <f t="shared" si="713"/>
        <v>8</v>
      </c>
      <c r="Q5726" t="str">
        <f t="shared" si="714"/>
        <v>août</v>
      </c>
      <c r="R5726" t="str">
        <f t="shared" si="715"/>
        <v>Utah</v>
      </c>
      <c r="S5726" t="str">
        <f t="shared" si="716"/>
        <v>2021-08</v>
      </c>
      <c r="T5726">
        <f>IF(AND(COUNTIF(Calculs!$Q$2:$Q$12,$O5726)&gt;0,COUNTIF(Calculs!$S$2:$S$12,$E5726)&gt;0,COUNTIF(Calculs!$U$2:$U$12,$H5726)&gt;0),1,0)</f>
        <v>1</v>
      </c>
      <c r="U5726">
        <f t="shared" si="717"/>
        <v>1919</v>
      </c>
      <c r="V5726">
        <f t="shared" si="718"/>
        <v>101</v>
      </c>
      <c r="W5726">
        <f t="shared" si="719"/>
        <v>1017.07</v>
      </c>
    </row>
    <row r="5727" spans="1:23" ht="15.75" customHeight="1" x14ac:dyDescent="0.3">
      <c r="A5727" s="2" t="s">
        <v>29</v>
      </c>
      <c r="B5727" s="2">
        <v>1185732</v>
      </c>
      <c r="C5727" s="3">
        <v>44419</v>
      </c>
      <c r="D5727" s="12" t="str" cm="1">
        <f t="array" ref="D5727">_xlfn.SWITCH(WEEKDAY(C5727,2), 1, "Lundi", 2, "Mardi", 3, "Mercredi", 4, "Jeudi", 5, "Vendredi", 6, "Samedi", 7, "Dimanche", "Erreur")</f>
        <v>Mercredi</v>
      </c>
      <c r="E5727" s="2" t="s">
        <v>30</v>
      </c>
      <c r="F5727" s="2" t="s">
        <v>77</v>
      </c>
      <c r="G5727" s="2" t="s">
        <v>78</v>
      </c>
      <c r="H5727" s="4" t="s">
        <v>21</v>
      </c>
      <c r="I5727" s="5">
        <v>29</v>
      </c>
      <c r="J5727" s="6">
        <v>105</v>
      </c>
      <c r="K5727" s="7">
        <v>3045</v>
      </c>
      <c r="L5727" s="7">
        <v>1400.6999999999998</v>
      </c>
      <c r="M5727" s="8">
        <v>0.45999999999999996</v>
      </c>
      <c r="N5727" s="2" t="s">
        <v>82</v>
      </c>
      <c r="O5727">
        <f t="shared" si="712"/>
        <v>2021</v>
      </c>
      <c r="P5727">
        <f t="shared" si="713"/>
        <v>8</v>
      </c>
      <c r="Q5727" t="str">
        <f t="shared" si="714"/>
        <v>août</v>
      </c>
      <c r="R5727" t="str">
        <f t="shared" si="715"/>
        <v>Utah</v>
      </c>
      <c r="S5727" t="str">
        <f t="shared" si="716"/>
        <v>2021-08</v>
      </c>
      <c r="T5727">
        <f>IF(AND(COUNTIF(Calculs!$Q$2:$Q$12,$O5727)&gt;0,COUNTIF(Calculs!$S$2:$S$12,$E5727)&gt;0,COUNTIF(Calculs!$U$2:$U$12,$H5727)&gt;0),1,0)</f>
        <v>1</v>
      </c>
      <c r="U5727">
        <f t="shared" si="717"/>
        <v>3045</v>
      </c>
      <c r="V5727">
        <f t="shared" si="718"/>
        <v>105</v>
      </c>
      <c r="W5727">
        <f t="shared" si="719"/>
        <v>1400.6999999999998</v>
      </c>
    </row>
    <row r="5728" spans="1:23" ht="15.75" customHeight="1" x14ac:dyDescent="0.3">
      <c r="A5728" s="2" t="s">
        <v>29</v>
      </c>
      <c r="B5728" s="2">
        <v>1185732</v>
      </c>
      <c r="C5728" s="3">
        <v>44419</v>
      </c>
      <c r="D5728" s="12" t="str" cm="1">
        <f t="array" ref="D5728">_xlfn.SWITCH(WEEKDAY(C5728,2), 1, "Lundi", 2, "Mardi", 3, "Mercredi", 4, "Jeudi", 5, "Vendredi", 6, "Samedi", 7, "Dimanche", "Erreur")</f>
        <v>Mercredi</v>
      </c>
      <c r="E5728" s="2" t="s">
        <v>30</v>
      </c>
      <c r="F5728" s="2" t="s">
        <v>77</v>
      </c>
      <c r="G5728" s="2" t="s">
        <v>78</v>
      </c>
      <c r="H5728" s="4" t="s">
        <v>22</v>
      </c>
      <c r="I5728" s="5">
        <v>32</v>
      </c>
      <c r="J5728" s="6">
        <v>152</v>
      </c>
      <c r="K5728" s="7">
        <v>4864</v>
      </c>
      <c r="L5728" s="7">
        <v>2918.4</v>
      </c>
      <c r="M5728" s="8">
        <v>0.6</v>
      </c>
      <c r="N5728" s="2" t="s">
        <v>82</v>
      </c>
      <c r="O5728">
        <f t="shared" si="712"/>
        <v>2021</v>
      </c>
      <c r="P5728">
        <f t="shared" si="713"/>
        <v>8</v>
      </c>
      <c r="Q5728" t="str">
        <f t="shared" si="714"/>
        <v>août</v>
      </c>
      <c r="R5728" t="str">
        <f t="shared" si="715"/>
        <v>Utah</v>
      </c>
      <c r="S5728" t="str">
        <f t="shared" si="716"/>
        <v>2021-08</v>
      </c>
      <c r="T5728">
        <f>IF(AND(COUNTIF(Calculs!$Q$2:$Q$12,$O5728)&gt;0,COUNTIF(Calculs!$S$2:$S$12,$E5728)&gt;0,COUNTIF(Calculs!$U$2:$U$12,$H5728)&gt;0),1,0)</f>
        <v>1</v>
      </c>
      <c r="U5728">
        <f t="shared" si="717"/>
        <v>4864</v>
      </c>
      <c r="V5728">
        <f t="shared" si="718"/>
        <v>152</v>
      </c>
      <c r="W5728">
        <f t="shared" si="719"/>
        <v>2918.4</v>
      </c>
    </row>
    <row r="5729" spans="1:23" ht="15.75" customHeight="1" x14ac:dyDescent="0.3">
      <c r="A5729" s="2" t="s">
        <v>29</v>
      </c>
      <c r="B5729" s="2">
        <v>1185732</v>
      </c>
      <c r="C5729" s="3">
        <v>44451</v>
      </c>
      <c r="D5729" s="12" t="str" cm="1">
        <f t="array" ref="D5729">_xlfn.SWITCH(WEEKDAY(C5729,2), 1, "Lundi", 2, "Mardi", 3, "Mercredi", 4, "Jeudi", 5, "Vendredi", 6, "Samedi", 7, "Dimanche", "Erreur")</f>
        <v>Dimanche</v>
      </c>
      <c r="E5729" s="2" t="s">
        <v>30</v>
      </c>
      <c r="F5729" s="2" t="s">
        <v>77</v>
      </c>
      <c r="G5729" s="2" t="s">
        <v>78</v>
      </c>
      <c r="H5729" s="4" t="s">
        <v>16</v>
      </c>
      <c r="I5729" s="5">
        <v>29</v>
      </c>
      <c r="J5729" s="6">
        <v>169</v>
      </c>
      <c r="K5729" s="7">
        <v>4901</v>
      </c>
      <c r="L5729" s="7">
        <v>2548.52</v>
      </c>
      <c r="M5729" s="8">
        <v>0.52</v>
      </c>
      <c r="N5729" s="2" t="s">
        <v>82</v>
      </c>
      <c r="O5729">
        <f t="shared" si="712"/>
        <v>2021</v>
      </c>
      <c r="P5729">
        <f t="shared" si="713"/>
        <v>9</v>
      </c>
      <c r="Q5729" t="str">
        <f t="shared" si="714"/>
        <v>sept</v>
      </c>
      <c r="R5729" t="str">
        <f t="shared" si="715"/>
        <v>Utah</v>
      </c>
      <c r="S5729" t="str">
        <f t="shared" si="716"/>
        <v>2021-09</v>
      </c>
      <c r="T5729">
        <f>IF(AND(COUNTIF(Calculs!$Q$2:$Q$12,$O5729)&gt;0,COUNTIF(Calculs!$S$2:$S$12,$E5729)&gt;0,COUNTIF(Calculs!$U$2:$U$12,$H5729)&gt;0),1,0)</f>
        <v>1</v>
      </c>
      <c r="U5729">
        <f t="shared" si="717"/>
        <v>4901</v>
      </c>
      <c r="V5729">
        <f t="shared" si="718"/>
        <v>169</v>
      </c>
      <c r="W5729">
        <f t="shared" si="719"/>
        <v>2548.52</v>
      </c>
    </row>
    <row r="5730" spans="1:23" ht="15.75" customHeight="1" x14ac:dyDescent="0.3">
      <c r="A5730" s="2" t="s">
        <v>29</v>
      </c>
      <c r="B5730" s="2">
        <v>1185732</v>
      </c>
      <c r="C5730" s="3">
        <v>44451</v>
      </c>
      <c r="D5730" s="12" t="str" cm="1">
        <f t="array" ref="D5730">_xlfn.SWITCH(WEEKDAY(C5730,2), 1, "Lundi", 2, "Mardi", 3, "Mercredi", 4, "Jeudi", 5, "Vendredi", 6, "Samedi", 7, "Dimanche", "Erreur")</f>
        <v>Dimanche</v>
      </c>
      <c r="E5730" s="2" t="s">
        <v>30</v>
      </c>
      <c r="F5730" s="2" t="s">
        <v>77</v>
      </c>
      <c r="G5730" s="2" t="s">
        <v>78</v>
      </c>
      <c r="H5730" s="4" t="s">
        <v>18</v>
      </c>
      <c r="I5730" s="5">
        <v>23</v>
      </c>
      <c r="J5730" s="6">
        <v>122</v>
      </c>
      <c r="K5730" s="7">
        <v>2806</v>
      </c>
      <c r="L5730" s="7">
        <v>1262.6999999999998</v>
      </c>
      <c r="M5730" s="8">
        <v>0.44999999999999996</v>
      </c>
      <c r="N5730" s="2" t="s">
        <v>82</v>
      </c>
      <c r="O5730">
        <f t="shared" si="712"/>
        <v>2021</v>
      </c>
      <c r="P5730">
        <f t="shared" si="713"/>
        <v>9</v>
      </c>
      <c r="Q5730" t="str">
        <f t="shared" si="714"/>
        <v>sept</v>
      </c>
      <c r="R5730" t="str">
        <f t="shared" si="715"/>
        <v>Utah</v>
      </c>
      <c r="S5730" t="str">
        <f t="shared" si="716"/>
        <v>2021-09</v>
      </c>
      <c r="T5730">
        <f>IF(AND(COUNTIF(Calculs!$Q$2:$Q$12,$O5730)&gt;0,COUNTIF(Calculs!$S$2:$S$12,$E5730)&gt;0,COUNTIF(Calculs!$U$2:$U$12,$H5730)&gt;0),1,0)</f>
        <v>1</v>
      </c>
      <c r="U5730">
        <f t="shared" si="717"/>
        <v>2806</v>
      </c>
      <c r="V5730">
        <f t="shared" si="718"/>
        <v>122</v>
      </c>
      <c r="W5730">
        <f t="shared" si="719"/>
        <v>1262.6999999999998</v>
      </c>
    </row>
    <row r="5731" spans="1:23" ht="15.75" customHeight="1" x14ac:dyDescent="0.3">
      <c r="A5731" s="2" t="s">
        <v>29</v>
      </c>
      <c r="B5731" s="2">
        <v>1185732</v>
      </c>
      <c r="C5731" s="3">
        <v>44451</v>
      </c>
      <c r="D5731" s="12" t="str" cm="1">
        <f t="array" ref="D5731">_xlfn.SWITCH(WEEKDAY(C5731,2), 1, "Lundi", 2, "Mardi", 3, "Mercredi", 4, "Jeudi", 5, "Vendredi", 6, "Samedi", 7, "Dimanche", "Erreur")</f>
        <v>Dimanche</v>
      </c>
      <c r="E5731" s="2" t="s">
        <v>30</v>
      </c>
      <c r="F5731" s="2" t="s">
        <v>77</v>
      </c>
      <c r="G5731" s="2" t="s">
        <v>78</v>
      </c>
      <c r="H5731" s="4" t="s">
        <v>19</v>
      </c>
      <c r="I5731" s="5">
        <v>9</v>
      </c>
      <c r="J5731" s="6">
        <v>91</v>
      </c>
      <c r="K5731" s="7">
        <v>819</v>
      </c>
      <c r="L5731" s="7">
        <v>409.5</v>
      </c>
      <c r="M5731" s="8">
        <v>0.5</v>
      </c>
      <c r="N5731" s="2" t="s">
        <v>82</v>
      </c>
      <c r="O5731">
        <f t="shared" si="712"/>
        <v>2021</v>
      </c>
      <c r="P5731">
        <f t="shared" si="713"/>
        <v>9</v>
      </c>
      <c r="Q5731" t="str">
        <f t="shared" si="714"/>
        <v>sept</v>
      </c>
      <c r="R5731" t="str">
        <f t="shared" si="715"/>
        <v>Utah</v>
      </c>
      <c r="S5731" t="str">
        <f t="shared" si="716"/>
        <v>2021-09</v>
      </c>
      <c r="T5731">
        <f>IF(AND(COUNTIF(Calculs!$Q$2:$Q$12,$O5731)&gt;0,COUNTIF(Calculs!$S$2:$S$12,$E5731)&gt;0,COUNTIF(Calculs!$U$2:$U$12,$H5731)&gt;0),1,0)</f>
        <v>1</v>
      </c>
      <c r="U5731">
        <f t="shared" si="717"/>
        <v>819</v>
      </c>
      <c r="V5731">
        <f t="shared" si="718"/>
        <v>91</v>
      </c>
      <c r="W5731">
        <f t="shared" si="719"/>
        <v>409.5</v>
      </c>
    </row>
    <row r="5732" spans="1:23" ht="15.75" customHeight="1" x14ac:dyDescent="0.3">
      <c r="A5732" s="2" t="s">
        <v>29</v>
      </c>
      <c r="B5732" s="2">
        <v>1185732</v>
      </c>
      <c r="C5732" s="3">
        <v>44451</v>
      </c>
      <c r="D5732" s="12" t="str" cm="1">
        <f t="array" ref="D5732">_xlfn.SWITCH(WEEKDAY(C5732,2), 1, "Lundi", 2, "Mardi", 3, "Mercredi", 4, "Jeudi", 5, "Vendredi", 6, "Samedi", 7, "Dimanche", "Erreur")</f>
        <v>Dimanche</v>
      </c>
      <c r="E5732" s="2" t="s">
        <v>30</v>
      </c>
      <c r="F5732" s="2" t="s">
        <v>77</v>
      </c>
      <c r="G5732" s="2" t="s">
        <v>78</v>
      </c>
      <c r="H5732" s="4" t="s">
        <v>20</v>
      </c>
      <c r="I5732" s="5">
        <v>10</v>
      </c>
      <c r="J5732" s="6">
        <v>88</v>
      </c>
      <c r="K5732" s="7">
        <v>880</v>
      </c>
      <c r="L5732" s="7">
        <v>448.8</v>
      </c>
      <c r="M5732" s="8">
        <v>0.51</v>
      </c>
      <c r="N5732" s="2" t="s">
        <v>82</v>
      </c>
      <c r="O5732">
        <f t="shared" si="712"/>
        <v>2021</v>
      </c>
      <c r="P5732">
        <f t="shared" si="713"/>
        <v>9</v>
      </c>
      <c r="Q5732" t="str">
        <f t="shared" si="714"/>
        <v>sept</v>
      </c>
      <c r="R5732" t="str">
        <f t="shared" si="715"/>
        <v>Utah</v>
      </c>
      <c r="S5732" t="str">
        <f t="shared" si="716"/>
        <v>2021-09</v>
      </c>
      <c r="T5732">
        <f>IF(AND(COUNTIF(Calculs!$Q$2:$Q$12,$O5732)&gt;0,COUNTIF(Calculs!$S$2:$S$12,$E5732)&gt;0,COUNTIF(Calculs!$U$2:$U$12,$H5732)&gt;0),1,0)</f>
        <v>1</v>
      </c>
      <c r="U5732">
        <f t="shared" si="717"/>
        <v>880</v>
      </c>
      <c r="V5732">
        <f t="shared" si="718"/>
        <v>88</v>
      </c>
      <c r="W5732">
        <f t="shared" si="719"/>
        <v>448.8</v>
      </c>
    </row>
    <row r="5733" spans="1:23" ht="15.75" customHeight="1" x14ac:dyDescent="0.3">
      <c r="A5733" s="2" t="s">
        <v>29</v>
      </c>
      <c r="B5733" s="2">
        <v>1185732</v>
      </c>
      <c r="C5733" s="3">
        <v>44451</v>
      </c>
      <c r="D5733" s="12" t="str" cm="1">
        <f t="array" ref="D5733">_xlfn.SWITCH(WEEKDAY(C5733,2), 1, "Lundi", 2, "Mardi", 3, "Mercredi", 4, "Jeudi", 5, "Vendredi", 6, "Samedi", 7, "Dimanche", "Erreur")</f>
        <v>Dimanche</v>
      </c>
      <c r="E5733" s="2" t="s">
        <v>30</v>
      </c>
      <c r="F5733" s="2" t="s">
        <v>77</v>
      </c>
      <c r="G5733" s="2" t="s">
        <v>78</v>
      </c>
      <c r="H5733" s="4" t="s">
        <v>21</v>
      </c>
      <c r="I5733" s="5">
        <v>19</v>
      </c>
      <c r="J5733" s="6">
        <v>88</v>
      </c>
      <c r="K5733" s="7">
        <v>1672</v>
      </c>
      <c r="L5733" s="7">
        <v>836</v>
      </c>
      <c r="M5733" s="8">
        <v>0.5</v>
      </c>
      <c r="N5733" s="2" t="s">
        <v>82</v>
      </c>
      <c r="O5733">
        <f t="shared" si="712"/>
        <v>2021</v>
      </c>
      <c r="P5733">
        <f t="shared" si="713"/>
        <v>9</v>
      </c>
      <c r="Q5733" t="str">
        <f t="shared" si="714"/>
        <v>sept</v>
      </c>
      <c r="R5733" t="str">
        <f t="shared" si="715"/>
        <v>Utah</v>
      </c>
      <c r="S5733" t="str">
        <f t="shared" si="716"/>
        <v>2021-09</v>
      </c>
      <c r="T5733">
        <f>IF(AND(COUNTIF(Calculs!$Q$2:$Q$12,$O5733)&gt;0,COUNTIF(Calculs!$S$2:$S$12,$E5733)&gt;0,COUNTIF(Calculs!$U$2:$U$12,$H5733)&gt;0),1,0)</f>
        <v>1</v>
      </c>
      <c r="U5733">
        <f t="shared" si="717"/>
        <v>1672</v>
      </c>
      <c r="V5733">
        <f t="shared" si="718"/>
        <v>88</v>
      </c>
      <c r="W5733">
        <f t="shared" si="719"/>
        <v>836</v>
      </c>
    </row>
    <row r="5734" spans="1:23" ht="15.75" customHeight="1" x14ac:dyDescent="0.3">
      <c r="A5734" s="2" t="s">
        <v>29</v>
      </c>
      <c r="B5734" s="2">
        <v>1185732</v>
      </c>
      <c r="C5734" s="3">
        <v>44451</v>
      </c>
      <c r="D5734" s="12" t="str" cm="1">
        <f t="array" ref="D5734">_xlfn.SWITCH(WEEKDAY(C5734,2), 1, "Lundi", 2, "Mardi", 3, "Mercredi", 4, "Jeudi", 5, "Vendredi", 6, "Samedi", 7, "Dimanche", "Erreur")</f>
        <v>Dimanche</v>
      </c>
      <c r="E5734" s="2" t="s">
        <v>30</v>
      </c>
      <c r="F5734" s="2" t="s">
        <v>77</v>
      </c>
      <c r="G5734" s="2" t="s">
        <v>78</v>
      </c>
      <c r="H5734" s="4" t="s">
        <v>22</v>
      </c>
      <c r="I5734" s="5">
        <v>24</v>
      </c>
      <c r="J5734" s="6">
        <v>120</v>
      </c>
      <c r="K5734" s="7">
        <v>2880</v>
      </c>
      <c r="L5734" s="7">
        <v>1843.2</v>
      </c>
      <c r="M5734" s="8">
        <v>0.64</v>
      </c>
      <c r="N5734" s="2" t="s">
        <v>82</v>
      </c>
      <c r="O5734">
        <f t="shared" si="712"/>
        <v>2021</v>
      </c>
      <c r="P5734">
        <f t="shared" si="713"/>
        <v>9</v>
      </c>
      <c r="Q5734" t="str">
        <f t="shared" si="714"/>
        <v>sept</v>
      </c>
      <c r="R5734" t="str">
        <f t="shared" si="715"/>
        <v>Utah</v>
      </c>
      <c r="S5734" t="str">
        <f t="shared" si="716"/>
        <v>2021-09</v>
      </c>
      <c r="T5734">
        <f>IF(AND(COUNTIF(Calculs!$Q$2:$Q$12,$O5734)&gt;0,COUNTIF(Calculs!$S$2:$S$12,$E5734)&gt;0,COUNTIF(Calculs!$U$2:$U$12,$H5734)&gt;0),1,0)</f>
        <v>1</v>
      </c>
      <c r="U5734">
        <f t="shared" si="717"/>
        <v>2880</v>
      </c>
      <c r="V5734">
        <f t="shared" si="718"/>
        <v>120</v>
      </c>
      <c r="W5734">
        <f t="shared" si="719"/>
        <v>1843.2</v>
      </c>
    </row>
    <row r="5735" spans="1:23" ht="15.75" customHeight="1" x14ac:dyDescent="0.3">
      <c r="A5735" s="2" t="s">
        <v>29</v>
      </c>
      <c r="B5735" s="2">
        <v>1185732</v>
      </c>
      <c r="C5735" s="3">
        <v>44480</v>
      </c>
      <c r="D5735" s="12" t="str" cm="1">
        <f t="array" ref="D5735">_xlfn.SWITCH(WEEKDAY(C5735,2), 1, "Lundi", 2, "Mardi", 3, "Mercredi", 4, "Jeudi", 5, "Vendredi", 6, "Samedi", 7, "Dimanche", "Erreur")</f>
        <v>Lundi</v>
      </c>
      <c r="E5735" s="2" t="s">
        <v>30</v>
      </c>
      <c r="F5735" s="2" t="s">
        <v>77</v>
      </c>
      <c r="G5735" s="2" t="s">
        <v>78</v>
      </c>
      <c r="H5735" s="4" t="s">
        <v>16</v>
      </c>
      <c r="I5735" s="5">
        <v>28</v>
      </c>
      <c r="J5735" s="6">
        <v>173</v>
      </c>
      <c r="K5735" s="7">
        <v>4844</v>
      </c>
      <c r="L5735" s="7">
        <v>2470.44</v>
      </c>
      <c r="M5735" s="8">
        <v>0.51</v>
      </c>
      <c r="N5735" s="2" t="s">
        <v>82</v>
      </c>
      <c r="O5735">
        <f t="shared" si="712"/>
        <v>2021</v>
      </c>
      <c r="P5735">
        <f t="shared" si="713"/>
        <v>10</v>
      </c>
      <c r="Q5735" t="str">
        <f t="shared" si="714"/>
        <v>oct</v>
      </c>
      <c r="R5735" t="str">
        <f t="shared" si="715"/>
        <v>Utah</v>
      </c>
      <c r="S5735" t="str">
        <f t="shared" si="716"/>
        <v>2021-10</v>
      </c>
      <c r="T5735">
        <f>IF(AND(COUNTIF(Calculs!$Q$2:$Q$12,$O5735)&gt;0,COUNTIF(Calculs!$S$2:$S$12,$E5735)&gt;0,COUNTIF(Calculs!$U$2:$U$12,$H5735)&gt;0),1,0)</f>
        <v>1</v>
      </c>
      <c r="U5735">
        <f t="shared" si="717"/>
        <v>4844</v>
      </c>
      <c r="V5735">
        <f t="shared" si="718"/>
        <v>173</v>
      </c>
      <c r="W5735">
        <f t="shared" si="719"/>
        <v>2470.44</v>
      </c>
    </row>
    <row r="5736" spans="1:23" ht="15.75" customHeight="1" x14ac:dyDescent="0.3">
      <c r="A5736" s="2" t="s">
        <v>29</v>
      </c>
      <c r="B5736" s="2">
        <v>1185732</v>
      </c>
      <c r="C5736" s="3">
        <v>44480</v>
      </c>
      <c r="D5736" s="12" t="str" cm="1">
        <f t="array" ref="D5736">_xlfn.SWITCH(WEEKDAY(C5736,2), 1, "Lundi", 2, "Mardi", 3, "Mercredi", 4, "Jeudi", 5, "Vendredi", 6, "Samedi", 7, "Dimanche", "Erreur")</f>
        <v>Lundi</v>
      </c>
      <c r="E5736" s="2" t="s">
        <v>30</v>
      </c>
      <c r="F5736" s="2" t="s">
        <v>77</v>
      </c>
      <c r="G5736" s="2" t="s">
        <v>78</v>
      </c>
      <c r="H5736" s="4" t="s">
        <v>18</v>
      </c>
      <c r="I5736" s="5">
        <v>19</v>
      </c>
      <c r="J5736" s="6">
        <v>100</v>
      </c>
      <c r="K5736" s="7">
        <v>1900</v>
      </c>
      <c r="L5736" s="7">
        <v>950</v>
      </c>
      <c r="M5736" s="8">
        <v>0.5</v>
      </c>
      <c r="N5736" s="2" t="s">
        <v>82</v>
      </c>
      <c r="O5736">
        <f t="shared" si="712"/>
        <v>2021</v>
      </c>
      <c r="P5736">
        <f t="shared" si="713"/>
        <v>10</v>
      </c>
      <c r="Q5736" t="str">
        <f t="shared" si="714"/>
        <v>oct</v>
      </c>
      <c r="R5736" t="str">
        <f t="shared" si="715"/>
        <v>Utah</v>
      </c>
      <c r="S5736" t="str">
        <f t="shared" si="716"/>
        <v>2021-10</v>
      </c>
      <c r="T5736">
        <f>IF(AND(COUNTIF(Calculs!$Q$2:$Q$12,$O5736)&gt;0,COUNTIF(Calculs!$S$2:$S$12,$E5736)&gt;0,COUNTIF(Calculs!$U$2:$U$12,$H5736)&gt;0),1,0)</f>
        <v>1</v>
      </c>
      <c r="U5736">
        <f t="shared" si="717"/>
        <v>1900</v>
      </c>
      <c r="V5736">
        <f t="shared" si="718"/>
        <v>100</v>
      </c>
      <c r="W5736">
        <f t="shared" si="719"/>
        <v>950</v>
      </c>
    </row>
    <row r="5737" spans="1:23" ht="15.75" customHeight="1" x14ac:dyDescent="0.3">
      <c r="A5737" s="2" t="s">
        <v>29</v>
      </c>
      <c r="B5737" s="2">
        <v>1185732</v>
      </c>
      <c r="C5737" s="3">
        <v>44480</v>
      </c>
      <c r="D5737" s="12" t="str" cm="1">
        <f t="array" ref="D5737">_xlfn.SWITCH(WEEKDAY(C5737,2), 1, "Lundi", 2, "Mardi", 3, "Mercredi", 4, "Jeudi", 5, "Vendredi", 6, "Samedi", 7, "Dimanche", "Erreur")</f>
        <v>Lundi</v>
      </c>
      <c r="E5737" s="2" t="s">
        <v>30</v>
      </c>
      <c r="F5737" s="2" t="s">
        <v>77</v>
      </c>
      <c r="G5737" s="2" t="s">
        <v>78</v>
      </c>
      <c r="H5737" s="4" t="s">
        <v>19</v>
      </c>
      <c r="I5737" s="5">
        <v>19</v>
      </c>
      <c r="J5737" s="6">
        <v>87</v>
      </c>
      <c r="K5737" s="7">
        <v>1653</v>
      </c>
      <c r="L5737" s="7">
        <v>809.97</v>
      </c>
      <c r="M5737" s="8">
        <v>0.49</v>
      </c>
      <c r="N5737" s="2" t="s">
        <v>82</v>
      </c>
      <c r="O5737">
        <f t="shared" si="712"/>
        <v>2021</v>
      </c>
      <c r="P5737">
        <f t="shared" si="713"/>
        <v>10</v>
      </c>
      <c r="Q5737" t="str">
        <f t="shared" si="714"/>
        <v>oct</v>
      </c>
      <c r="R5737" t="str">
        <f t="shared" si="715"/>
        <v>Utah</v>
      </c>
      <c r="S5737" t="str">
        <f t="shared" si="716"/>
        <v>2021-10</v>
      </c>
      <c r="T5737">
        <f>IF(AND(COUNTIF(Calculs!$Q$2:$Q$12,$O5737)&gt;0,COUNTIF(Calculs!$S$2:$S$12,$E5737)&gt;0,COUNTIF(Calculs!$U$2:$U$12,$H5737)&gt;0),1,0)</f>
        <v>1</v>
      </c>
      <c r="U5737">
        <f t="shared" si="717"/>
        <v>1653</v>
      </c>
      <c r="V5737">
        <f t="shared" si="718"/>
        <v>87</v>
      </c>
      <c r="W5737">
        <f t="shared" si="719"/>
        <v>809.97</v>
      </c>
    </row>
    <row r="5738" spans="1:23" ht="15.75" customHeight="1" x14ac:dyDescent="0.3">
      <c r="A5738" s="2" t="s">
        <v>29</v>
      </c>
      <c r="B5738" s="2">
        <v>1185732</v>
      </c>
      <c r="C5738" s="3">
        <v>44480</v>
      </c>
      <c r="D5738" s="12" t="str" cm="1">
        <f t="array" ref="D5738">_xlfn.SWITCH(WEEKDAY(C5738,2), 1, "Lundi", 2, "Mardi", 3, "Mercredi", 4, "Jeudi", 5, "Vendredi", 6, "Samedi", 7, "Dimanche", "Erreur")</f>
        <v>Lundi</v>
      </c>
      <c r="E5738" s="2" t="s">
        <v>30</v>
      </c>
      <c r="F5738" s="2" t="s">
        <v>77</v>
      </c>
      <c r="G5738" s="2" t="s">
        <v>78</v>
      </c>
      <c r="H5738" s="4" t="s">
        <v>20</v>
      </c>
      <c r="I5738" s="5">
        <v>19</v>
      </c>
      <c r="J5738" s="6">
        <v>72</v>
      </c>
      <c r="K5738" s="7">
        <v>1368</v>
      </c>
      <c r="L5738" s="7">
        <v>752.40000000000009</v>
      </c>
      <c r="M5738" s="8">
        <v>0.55000000000000004</v>
      </c>
      <c r="N5738" s="2" t="s">
        <v>82</v>
      </c>
      <c r="O5738">
        <f t="shared" si="712"/>
        <v>2021</v>
      </c>
      <c r="P5738">
        <f t="shared" si="713"/>
        <v>10</v>
      </c>
      <c r="Q5738" t="str">
        <f t="shared" si="714"/>
        <v>oct</v>
      </c>
      <c r="R5738" t="str">
        <f t="shared" si="715"/>
        <v>Utah</v>
      </c>
      <c r="S5738" t="str">
        <f t="shared" si="716"/>
        <v>2021-10</v>
      </c>
      <c r="T5738">
        <f>IF(AND(COUNTIF(Calculs!$Q$2:$Q$12,$O5738)&gt;0,COUNTIF(Calculs!$S$2:$S$12,$E5738)&gt;0,COUNTIF(Calculs!$U$2:$U$12,$H5738)&gt;0),1,0)</f>
        <v>1</v>
      </c>
      <c r="U5738">
        <f t="shared" si="717"/>
        <v>1368</v>
      </c>
      <c r="V5738">
        <f t="shared" si="718"/>
        <v>72</v>
      </c>
      <c r="W5738">
        <f t="shared" si="719"/>
        <v>752.40000000000009</v>
      </c>
    </row>
    <row r="5739" spans="1:23" ht="15.75" customHeight="1" x14ac:dyDescent="0.3">
      <c r="A5739" s="2" t="s">
        <v>29</v>
      </c>
      <c r="B5739" s="2">
        <v>1185732</v>
      </c>
      <c r="C5739" s="3">
        <v>44480</v>
      </c>
      <c r="D5739" s="12" t="str" cm="1">
        <f t="array" ref="D5739">_xlfn.SWITCH(WEEKDAY(C5739,2), 1, "Lundi", 2, "Mardi", 3, "Mercredi", 4, "Jeudi", 5, "Vendredi", 6, "Samedi", 7, "Dimanche", "Erreur")</f>
        <v>Lundi</v>
      </c>
      <c r="E5739" s="2" t="s">
        <v>30</v>
      </c>
      <c r="F5739" s="2" t="s">
        <v>77</v>
      </c>
      <c r="G5739" s="2" t="s">
        <v>78</v>
      </c>
      <c r="H5739" s="4" t="s">
        <v>21</v>
      </c>
      <c r="I5739" s="5">
        <v>29</v>
      </c>
      <c r="J5739" s="6">
        <v>83</v>
      </c>
      <c r="K5739" s="7">
        <v>2407</v>
      </c>
      <c r="L5739" s="7">
        <v>1203.5</v>
      </c>
      <c r="M5739" s="8">
        <v>0.5</v>
      </c>
      <c r="N5739" s="2" t="s">
        <v>82</v>
      </c>
      <c r="O5739">
        <f t="shared" si="712"/>
        <v>2021</v>
      </c>
      <c r="P5739">
        <f t="shared" si="713"/>
        <v>10</v>
      </c>
      <c r="Q5739" t="str">
        <f t="shared" si="714"/>
        <v>oct</v>
      </c>
      <c r="R5739" t="str">
        <f t="shared" si="715"/>
        <v>Utah</v>
      </c>
      <c r="S5739" t="str">
        <f t="shared" si="716"/>
        <v>2021-10</v>
      </c>
      <c r="T5739">
        <f>IF(AND(COUNTIF(Calculs!$Q$2:$Q$12,$O5739)&gt;0,COUNTIF(Calculs!$S$2:$S$12,$E5739)&gt;0,COUNTIF(Calculs!$U$2:$U$12,$H5739)&gt;0),1,0)</f>
        <v>1</v>
      </c>
      <c r="U5739">
        <f t="shared" si="717"/>
        <v>2407</v>
      </c>
      <c r="V5739">
        <f t="shared" si="718"/>
        <v>83</v>
      </c>
      <c r="W5739">
        <f t="shared" si="719"/>
        <v>1203.5</v>
      </c>
    </row>
    <row r="5740" spans="1:23" ht="15.75" customHeight="1" x14ac:dyDescent="0.3">
      <c r="A5740" s="2" t="s">
        <v>29</v>
      </c>
      <c r="B5740" s="2">
        <v>1185732</v>
      </c>
      <c r="C5740" s="3">
        <v>44480</v>
      </c>
      <c r="D5740" s="12" t="str" cm="1">
        <f t="array" ref="D5740">_xlfn.SWITCH(WEEKDAY(C5740,2), 1, "Lundi", 2, "Mardi", 3, "Mercredi", 4, "Jeudi", 5, "Vendredi", 6, "Samedi", 7, "Dimanche", "Erreur")</f>
        <v>Lundi</v>
      </c>
      <c r="E5740" s="2" t="s">
        <v>30</v>
      </c>
      <c r="F5740" s="2" t="s">
        <v>77</v>
      </c>
      <c r="G5740" s="2" t="s">
        <v>78</v>
      </c>
      <c r="H5740" s="4" t="s">
        <v>22</v>
      </c>
      <c r="I5740" s="5">
        <v>32</v>
      </c>
      <c r="J5740" s="6">
        <v>104</v>
      </c>
      <c r="K5740" s="7">
        <v>3328</v>
      </c>
      <c r="L5740" s="7">
        <v>2063.36</v>
      </c>
      <c r="M5740" s="8">
        <v>0.62</v>
      </c>
      <c r="N5740" s="2" t="s">
        <v>82</v>
      </c>
      <c r="O5740">
        <f t="shared" si="712"/>
        <v>2021</v>
      </c>
      <c r="P5740">
        <f t="shared" si="713"/>
        <v>10</v>
      </c>
      <c r="Q5740" t="str">
        <f t="shared" si="714"/>
        <v>oct</v>
      </c>
      <c r="R5740" t="str">
        <f t="shared" si="715"/>
        <v>Utah</v>
      </c>
      <c r="S5740" t="str">
        <f t="shared" si="716"/>
        <v>2021-10</v>
      </c>
      <c r="T5740">
        <f>IF(AND(COUNTIF(Calculs!$Q$2:$Q$12,$O5740)&gt;0,COUNTIF(Calculs!$S$2:$S$12,$E5740)&gt;0,COUNTIF(Calculs!$U$2:$U$12,$H5740)&gt;0),1,0)</f>
        <v>1</v>
      </c>
      <c r="U5740">
        <f t="shared" si="717"/>
        <v>3328</v>
      </c>
      <c r="V5740">
        <f t="shared" si="718"/>
        <v>104</v>
      </c>
      <c r="W5740">
        <f t="shared" si="719"/>
        <v>2063.36</v>
      </c>
    </row>
    <row r="5741" spans="1:23" ht="15.75" customHeight="1" x14ac:dyDescent="0.3">
      <c r="A5741" s="2" t="s">
        <v>29</v>
      </c>
      <c r="B5741" s="2">
        <v>1185732</v>
      </c>
      <c r="C5741" s="3">
        <v>44511</v>
      </c>
      <c r="D5741" s="12" t="str" cm="1">
        <f t="array" ref="D5741">_xlfn.SWITCH(WEEKDAY(C5741,2), 1, "Lundi", 2, "Mardi", 3, "Mercredi", 4, "Jeudi", 5, "Vendredi", 6, "Samedi", 7, "Dimanche", "Erreur")</f>
        <v>Jeudi</v>
      </c>
      <c r="E5741" s="2" t="s">
        <v>30</v>
      </c>
      <c r="F5741" s="2" t="s">
        <v>77</v>
      </c>
      <c r="G5741" s="2" t="s">
        <v>78</v>
      </c>
      <c r="H5741" s="4" t="s">
        <v>16</v>
      </c>
      <c r="I5741" s="5">
        <v>29</v>
      </c>
      <c r="J5741" s="6">
        <v>149</v>
      </c>
      <c r="K5741" s="7">
        <v>4321</v>
      </c>
      <c r="L5741" s="7">
        <v>2160.5</v>
      </c>
      <c r="M5741" s="8">
        <v>0.5</v>
      </c>
      <c r="N5741" s="2" t="s">
        <v>82</v>
      </c>
      <c r="O5741">
        <f t="shared" si="712"/>
        <v>2021</v>
      </c>
      <c r="P5741">
        <f t="shared" si="713"/>
        <v>11</v>
      </c>
      <c r="Q5741" t="str">
        <f t="shared" si="714"/>
        <v>nov</v>
      </c>
      <c r="R5741" t="str">
        <f t="shared" si="715"/>
        <v>Utah</v>
      </c>
      <c r="S5741" t="str">
        <f t="shared" si="716"/>
        <v>2021-11</v>
      </c>
      <c r="T5741">
        <f>IF(AND(COUNTIF(Calculs!$Q$2:$Q$12,$O5741)&gt;0,COUNTIF(Calculs!$S$2:$S$12,$E5741)&gt;0,COUNTIF(Calculs!$U$2:$U$12,$H5741)&gt;0),1,0)</f>
        <v>1</v>
      </c>
      <c r="U5741">
        <f t="shared" si="717"/>
        <v>4321</v>
      </c>
      <c r="V5741">
        <f t="shared" si="718"/>
        <v>149</v>
      </c>
      <c r="W5741">
        <f t="shared" si="719"/>
        <v>2160.5</v>
      </c>
    </row>
    <row r="5742" spans="1:23" ht="15.75" customHeight="1" x14ac:dyDescent="0.3">
      <c r="A5742" s="2" t="s">
        <v>29</v>
      </c>
      <c r="B5742" s="2">
        <v>1185732</v>
      </c>
      <c r="C5742" s="3">
        <v>44511</v>
      </c>
      <c r="D5742" s="12" t="str" cm="1">
        <f t="array" ref="D5742">_xlfn.SWITCH(WEEKDAY(C5742,2), 1, "Lundi", 2, "Mardi", 3, "Mercredi", 4, "Jeudi", 5, "Vendredi", 6, "Samedi", 7, "Dimanche", "Erreur")</f>
        <v>Jeudi</v>
      </c>
      <c r="E5742" s="2" t="s">
        <v>30</v>
      </c>
      <c r="F5742" s="2" t="s">
        <v>77</v>
      </c>
      <c r="G5742" s="2" t="s">
        <v>78</v>
      </c>
      <c r="H5742" s="4" t="s">
        <v>18</v>
      </c>
      <c r="I5742" s="5">
        <v>20</v>
      </c>
      <c r="J5742" s="6">
        <v>108</v>
      </c>
      <c r="K5742" s="7">
        <v>2160</v>
      </c>
      <c r="L5742" s="7">
        <v>993.59999999999991</v>
      </c>
      <c r="M5742" s="8">
        <v>0.45999999999999996</v>
      </c>
      <c r="N5742" s="2" t="s">
        <v>82</v>
      </c>
      <c r="O5742">
        <f t="shared" si="712"/>
        <v>2021</v>
      </c>
      <c r="P5742">
        <f t="shared" si="713"/>
        <v>11</v>
      </c>
      <c r="Q5742" t="str">
        <f t="shared" si="714"/>
        <v>nov</v>
      </c>
      <c r="R5742" t="str">
        <f t="shared" si="715"/>
        <v>Utah</v>
      </c>
      <c r="S5742" t="str">
        <f t="shared" si="716"/>
        <v>2021-11</v>
      </c>
      <c r="T5742">
        <f>IF(AND(COUNTIF(Calculs!$Q$2:$Q$12,$O5742)&gt;0,COUNTIF(Calculs!$S$2:$S$12,$E5742)&gt;0,COUNTIF(Calculs!$U$2:$U$12,$H5742)&gt;0),1,0)</f>
        <v>1</v>
      </c>
      <c r="U5742">
        <f t="shared" si="717"/>
        <v>2160</v>
      </c>
      <c r="V5742">
        <f t="shared" si="718"/>
        <v>108</v>
      </c>
      <c r="W5742">
        <f t="shared" si="719"/>
        <v>993.59999999999991</v>
      </c>
    </row>
    <row r="5743" spans="1:23" ht="15.75" customHeight="1" x14ac:dyDescent="0.3">
      <c r="A5743" s="2" t="s">
        <v>29</v>
      </c>
      <c r="B5743" s="2">
        <v>1185732</v>
      </c>
      <c r="C5743" s="3">
        <v>44511</v>
      </c>
      <c r="D5743" s="12" t="str" cm="1">
        <f t="array" ref="D5743">_xlfn.SWITCH(WEEKDAY(C5743,2), 1, "Lundi", 2, "Mardi", 3, "Mercredi", 4, "Jeudi", 5, "Vendredi", 6, "Samedi", 7, "Dimanche", "Erreur")</f>
        <v>Jeudi</v>
      </c>
      <c r="E5743" s="2" t="s">
        <v>30</v>
      </c>
      <c r="F5743" s="2" t="s">
        <v>77</v>
      </c>
      <c r="G5743" s="2" t="s">
        <v>78</v>
      </c>
      <c r="H5743" s="4" t="s">
        <v>19</v>
      </c>
      <c r="I5743" s="5">
        <v>19</v>
      </c>
      <c r="J5743" s="6">
        <v>93</v>
      </c>
      <c r="K5743" s="7">
        <v>1767</v>
      </c>
      <c r="L5743" s="7">
        <v>848.16</v>
      </c>
      <c r="M5743" s="8">
        <v>0.48</v>
      </c>
      <c r="N5743" s="2" t="s">
        <v>82</v>
      </c>
      <c r="O5743">
        <f t="shared" si="712"/>
        <v>2021</v>
      </c>
      <c r="P5743">
        <f t="shared" si="713"/>
        <v>11</v>
      </c>
      <c r="Q5743" t="str">
        <f t="shared" si="714"/>
        <v>nov</v>
      </c>
      <c r="R5743" t="str">
        <f t="shared" si="715"/>
        <v>Utah</v>
      </c>
      <c r="S5743" t="str">
        <f t="shared" si="716"/>
        <v>2021-11</v>
      </c>
      <c r="T5743">
        <f>IF(AND(COUNTIF(Calculs!$Q$2:$Q$12,$O5743)&gt;0,COUNTIF(Calculs!$S$2:$S$12,$E5743)&gt;0,COUNTIF(Calculs!$U$2:$U$12,$H5743)&gt;0),1,0)</f>
        <v>1</v>
      </c>
      <c r="U5743">
        <f t="shared" si="717"/>
        <v>1767</v>
      </c>
      <c r="V5743">
        <f t="shared" si="718"/>
        <v>93</v>
      </c>
      <c r="W5743">
        <f t="shared" si="719"/>
        <v>848.16</v>
      </c>
    </row>
    <row r="5744" spans="1:23" ht="15.75" customHeight="1" x14ac:dyDescent="0.3">
      <c r="A5744" s="2" t="s">
        <v>29</v>
      </c>
      <c r="B5744" s="2">
        <v>1185732</v>
      </c>
      <c r="C5744" s="3">
        <v>44511</v>
      </c>
      <c r="D5744" s="12" t="str" cm="1">
        <f t="array" ref="D5744">_xlfn.SWITCH(WEEKDAY(C5744,2), 1, "Lundi", 2, "Mardi", 3, "Mercredi", 4, "Jeudi", 5, "Vendredi", 6, "Samedi", 7, "Dimanche", "Erreur")</f>
        <v>Jeudi</v>
      </c>
      <c r="E5744" s="2" t="s">
        <v>30</v>
      </c>
      <c r="F5744" s="2" t="s">
        <v>77</v>
      </c>
      <c r="G5744" s="2" t="s">
        <v>78</v>
      </c>
      <c r="H5744" s="4" t="s">
        <v>20</v>
      </c>
      <c r="I5744" s="5">
        <v>19</v>
      </c>
      <c r="J5744" s="6">
        <v>113</v>
      </c>
      <c r="K5744" s="7">
        <v>2147</v>
      </c>
      <c r="L5744" s="7">
        <v>1094.97</v>
      </c>
      <c r="M5744" s="8">
        <v>0.51</v>
      </c>
      <c r="N5744" s="2" t="s">
        <v>82</v>
      </c>
      <c r="O5744">
        <f t="shared" si="712"/>
        <v>2021</v>
      </c>
      <c r="P5744">
        <f t="shared" si="713"/>
        <v>11</v>
      </c>
      <c r="Q5744" t="str">
        <f t="shared" si="714"/>
        <v>nov</v>
      </c>
      <c r="R5744" t="str">
        <f t="shared" si="715"/>
        <v>Utah</v>
      </c>
      <c r="S5744" t="str">
        <f t="shared" si="716"/>
        <v>2021-11</v>
      </c>
      <c r="T5744">
        <f>IF(AND(COUNTIF(Calculs!$Q$2:$Q$12,$O5744)&gt;0,COUNTIF(Calculs!$S$2:$S$12,$E5744)&gt;0,COUNTIF(Calculs!$U$2:$U$12,$H5744)&gt;0),1,0)</f>
        <v>1</v>
      </c>
      <c r="U5744">
        <f t="shared" si="717"/>
        <v>2147</v>
      </c>
      <c r="V5744">
        <f t="shared" si="718"/>
        <v>113</v>
      </c>
      <c r="W5744">
        <f t="shared" si="719"/>
        <v>1094.97</v>
      </c>
    </row>
    <row r="5745" spans="1:23" ht="15.75" customHeight="1" x14ac:dyDescent="0.3">
      <c r="A5745" s="2" t="s">
        <v>29</v>
      </c>
      <c r="B5745" s="2">
        <v>1185732</v>
      </c>
      <c r="C5745" s="3">
        <v>44511</v>
      </c>
      <c r="D5745" s="12" t="str" cm="1">
        <f t="array" ref="D5745">_xlfn.SWITCH(WEEKDAY(C5745,2), 1, "Lundi", 2, "Mardi", 3, "Mercredi", 4, "Jeudi", 5, "Vendredi", 6, "Samedi", 7, "Dimanche", "Erreur")</f>
        <v>Jeudi</v>
      </c>
      <c r="E5745" s="2" t="s">
        <v>30</v>
      </c>
      <c r="F5745" s="2" t="s">
        <v>77</v>
      </c>
      <c r="G5745" s="2" t="s">
        <v>78</v>
      </c>
      <c r="H5745" s="4" t="s">
        <v>21</v>
      </c>
      <c r="I5745" s="5">
        <v>39</v>
      </c>
      <c r="J5745" s="6">
        <v>91</v>
      </c>
      <c r="K5745" s="7">
        <v>3549</v>
      </c>
      <c r="L5745" s="7">
        <v>1739.01</v>
      </c>
      <c r="M5745" s="8">
        <v>0.49</v>
      </c>
      <c r="N5745" s="2" t="s">
        <v>82</v>
      </c>
      <c r="O5745">
        <f t="shared" si="712"/>
        <v>2021</v>
      </c>
      <c r="P5745">
        <f t="shared" si="713"/>
        <v>11</v>
      </c>
      <c r="Q5745" t="str">
        <f t="shared" si="714"/>
        <v>nov</v>
      </c>
      <c r="R5745" t="str">
        <f t="shared" si="715"/>
        <v>Utah</v>
      </c>
      <c r="S5745" t="str">
        <f t="shared" si="716"/>
        <v>2021-11</v>
      </c>
      <c r="T5745">
        <f>IF(AND(COUNTIF(Calculs!$Q$2:$Q$12,$O5745)&gt;0,COUNTIF(Calculs!$S$2:$S$12,$E5745)&gt;0,COUNTIF(Calculs!$U$2:$U$12,$H5745)&gt;0),1,0)</f>
        <v>1</v>
      </c>
      <c r="U5745">
        <f t="shared" si="717"/>
        <v>3549</v>
      </c>
      <c r="V5745">
        <f t="shared" si="718"/>
        <v>91</v>
      </c>
      <c r="W5745">
        <f t="shared" si="719"/>
        <v>1739.01</v>
      </c>
    </row>
    <row r="5746" spans="1:23" ht="15.75" customHeight="1" x14ac:dyDescent="0.3">
      <c r="A5746" s="2" t="s">
        <v>29</v>
      </c>
      <c r="B5746" s="2">
        <v>1185732</v>
      </c>
      <c r="C5746" s="3">
        <v>44511</v>
      </c>
      <c r="D5746" s="12" t="str" cm="1">
        <f t="array" ref="D5746">_xlfn.SWITCH(WEEKDAY(C5746,2), 1, "Lundi", 2, "Mardi", 3, "Mercredi", 4, "Jeudi", 5, "Vendredi", 6, "Samedi", 7, "Dimanche", "Erreur")</f>
        <v>Jeudi</v>
      </c>
      <c r="E5746" s="2" t="s">
        <v>30</v>
      </c>
      <c r="F5746" s="2" t="s">
        <v>77</v>
      </c>
      <c r="G5746" s="2" t="s">
        <v>78</v>
      </c>
      <c r="H5746" s="4" t="s">
        <v>22</v>
      </c>
      <c r="I5746" s="5">
        <v>43</v>
      </c>
      <c r="J5746" s="6">
        <v>113</v>
      </c>
      <c r="K5746" s="7">
        <v>4859</v>
      </c>
      <c r="L5746" s="7">
        <v>3158.35</v>
      </c>
      <c r="M5746" s="8">
        <v>0.65</v>
      </c>
      <c r="N5746" s="2" t="s">
        <v>82</v>
      </c>
      <c r="O5746">
        <f t="shared" si="712"/>
        <v>2021</v>
      </c>
      <c r="P5746">
        <f t="shared" si="713"/>
        <v>11</v>
      </c>
      <c r="Q5746" t="str">
        <f t="shared" si="714"/>
        <v>nov</v>
      </c>
      <c r="R5746" t="str">
        <f t="shared" si="715"/>
        <v>Utah</v>
      </c>
      <c r="S5746" t="str">
        <f t="shared" si="716"/>
        <v>2021-11</v>
      </c>
      <c r="T5746">
        <f>IF(AND(COUNTIF(Calculs!$Q$2:$Q$12,$O5746)&gt;0,COUNTIF(Calculs!$S$2:$S$12,$E5746)&gt;0,COUNTIF(Calculs!$U$2:$U$12,$H5746)&gt;0),1,0)</f>
        <v>1</v>
      </c>
      <c r="U5746">
        <f t="shared" si="717"/>
        <v>4859</v>
      </c>
      <c r="V5746">
        <f t="shared" si="718"/>
        <v>113</v>
      </c>
      <c r="W5746">
        <f t="shared" si="719"/>
        <v>3158.35</v>
      </c>
    </row>
    <row r="5747" spans="1:23" ht="15.75" customHeight="1" x14ac:dyDescent="0.3">
      <c r="A5747" s="2" t="s">
        <v>29</v>
      </c>
      <c r="B5747" s="2">
        <v>1185732</v>
      </c>
      <c r="C5747" s="3">
        <v>44540</v>
      </c>
      <c r="D5747" s="12" t="str" cm="1">
        <f t="array" ref="D5747">_xlfn.SWITCH(WEEKDAY(C5747,2), 1, "Lundi", 2, "Mardi", 3, "Mercredi", 4, "Jeudi", 5, "Vendredi", 6, "Samedi", 7, "Dimanche", "Erreur")</f>
        <v>Vendredi</v>
      </c>
      <c r="E5747" s="2" t="s">
        <v>30</v>
      </c>
      <c r="F5747" s="2" t="s">
        <v>77</v>
      </c>
      <c r="G5747" s="2" t="s">
        <v>78</v>
      </c>
      <c r="H5747" s="4" t="s">
        <v>16</v>
      </c>
      <c r="I5747" s="5">
        <v>39</v>
      </c>
      <c r="J5747" s="6">
        <v>203</v>
      </c>
      <c r="K5747" s="7">
        <v>7917</v>
      </c>
      <c r="L5747" s="7">
        <v>4354.3500000000004</v>
      </c>
      <c r="M5747" s="8">
        <v>0.55000000000000004</v>
      </c>
      <c r="N5747" s="2" t="s">
        <v>82</v>
      </c>
      <c r="O5747">
        <f t="shared" si="712"/>
        <v>2021</v>
      </c>
      <c r="P5747">
        <f t="shared" si="713"/>
        <v>12</v>
      </c>
      <c r="Q5747" t="str">
        <f t="shared" si="714"/>
        <v>déc</v>
      </c>
      <c r="R5747" t="str">
        <f t="shared" si="715"/>
        <v>Utah</v>
      </c>
      <c r="S5747" t="str">
        <f t="shared" si="716"/>
        <v>2021-12</v>
      </c>
      <c r="T5747">
        <f>IF(AND(COUNTIF(Calculs!$Q$2:$Q$12,$O5747)&gt;0,COUNTIF(Calculs!$S$2:$S$12,$E5747)&gt;0,COUNTIF(Calculs!$U$2:$U$12,$H5747)&gt;0),1,0)</f>
        <v>1</v>
      </c>
      <c r="U5747">
        <f t="shared" si="717"/>
        <v>7917</v>
      </c>
      <c r="V5747">
        <f t="shared" si="718"/>
        <v>203</v>
      </c>
      <c r="W5747">
        <f t="shared" si="719"/>
        <v>4354.3500000000004</v>
      </c>
    </row>
    <row r="5748" spans="1:23" ht="15.75" customHeight="1" x14ac:dyDescent="0.3">
      <c r="A5748" s="2" t="s">
        <v>29</v>
      </c>
      <c r="B5748" s="2">
        <v>1185732</v>
      </c>
      <c r="C5748" s="3">
        <v>44540</v>
      </c>
      <c r="D5748" s="12" t="str" cm="1">
        <f t="array" ref="D5748">_xlfn.SWITCH(WEEKDAY(C5748,2), 1, "Lundi", 2, "Mardi", 3, "Mercredi", 4, "Jeudi", 5, "Vendredi", 6, "Samedi", 7, "Dimanche", "Erreur")</f>
        <v>Vendredi</v>
      </c>
      <c r="E5748" s="2" t="s">
        <v>30</v>
      </c>
      <c r="F5748" s="2" t="s">
        <v>77</v>
      </c>
      <c r="G5748" s="2" t="s">
        <v>78</v>
      </c>
      <c r="H5748" s="4" t="s">
        <v>18</v>
      </c>
      <c r="I5748" s="5">
        <v>28</v>
      </c>
      <c r="J5748" s="6">
        <v>145</v>
      </c>
      <c r="K5748" s="7">
        <v>4060</v>
      </c>
      <c r="L5748" s="7">
        <v>1989.3999999999999</v>
      </c>
      <c r="M5748" s="8">
        <v>0.49</v>
      </c>
      <c r="N5748" s="2" t="s">
        <v>82</v>
      </c>
      <c r="O5748">
        <f t="shared" si="712"/>
        <v>2021</v>
      </c>
      <c r="P5748">
        <f t="shared" si="713"/>
        <v>12</v>
      </c>
      <c r="Q5748" t="str">
        <f t="shared" si="714"/>
        <v>déc</v>
      </c>
      <c r="R5748" t="str">
        <f t="shared" si="715"/>
        <v>Utah</v>
      </c>
      <c r="S5748" t="str">
        <f t="shared" si="716"/>
        <v>2021-12</v>
      </c>
      <c r="T5748">
        <f>IF(AND(COUNTIF(Calculs!$Q$2:$Q$12,$O5748)&gt;0,COUNTIF(Calculs!$S$2:$S$12,$E5748)&gt;0,COUNTIF(Calculs!$U$2:$U$12,$H5748)&gt;0),1,0)</f>
        <v>1</v>
      </c>
      <c r="U5748">
        <f t="shared" si="717"/>
        <v>4060</v>
      </c>
      <c r="V5748">
        <f t="shared" si="718"/>
        <v>145</v>
      </c>
      <c r="W5748">
        <f t="shared" si="719"/>
        <v>1989.3999999999999</v>
      </c>
    </row>
    <row r="5749" spans="1:23" ht="15.75" customHeight="1" x14ac:dyDescent="0.3">
      <c r="A5749" s="2" t="s">
        <v>29</v>
      </c>
      <c r="B5749" s="2">
        <v>1185732</v>
      </c>
      <c r="C5749" s="3">
        <v>44540</v>
      </c>
      <c r="D5749" s="12" t="str" cm="1">
        <f t="array" ref="D5749">_xlfn.SWITCH(WEEKDAY(C5749,2), 1, "Lundi", 2, "Mardi", 3, "Mercredi", 4, "Jeudi", 5, "Vendredi", 6, "Samedi", 7, "Dimanche", "Erreur")</f>
        <v>Vendredi</v>
      </c>
      <c r="E5749" s="2" t="s">
        <v>30</v>
      </c>
      <c r="F5749" s="2" t="s">
        <v>77</v>
      </c>
      <c r="G5749" s="2" t="s">
        <v>78</v>
      </c>
      <c r="H5749" s="4" t="s">
        <v>19</v>
      </c>
      <c r="I5749" s="5">
        <v>29</v>
      </c>
      <c r="J5749" s="6">
        <v>113</v>
      </c>
      <c r="K5749" s="7">
        <v>3277</v>
      </c>
      <c r="L5749" s="7">
        <v>1540.1899999999998</v>
      </c>
      <c r="M5749" s="8">
        <v>0.47</v>
      </c>
      <c r="N5749" s="2" t="s">
        <v>82</v>
      </c>
      <c r="O5749">
        <f t="shared" si="712"/>
        <v>2021</v>
      </c>
      <c r="P5749">
        <f t="shared" si="713"/>
        <v>12</v>
      </c>
      <c r="Q5749" t="str">
        <f t="shared" si="714"/>
        <v>déc</v>
      </c>
      <c r="R5749" t="str">
        <f t="shared" si="715"/>
        <v>Utah</v>
      </c>
      <c r="S5749" t="str">
        <f t="shared" si="716"/>
        <v>2021-12</v>
      </c>
      <c r="T5749">
        <f>IF(AND(COUNTIF(Calculs!$Q$2:$Q$12,$O5749)&gt;0,COUNTIF(Calculs!$S$2:$S$12,$E5749)&gt;0,COUNTIF(Calculs!$U$2:$U$12,$H5749)&gt;0),1,0)</f>
        <v>1</v>
      </c>
      <c r="U5749">
        <f t="shared" si="717"/>
        <v>3277</v>
      </c>
      <c r="V5749">
        <f t="shared" si="718"/>
        <v>113</v>
      </c>
      <c r="W5749">
        <f t="shared" si="719"/>
        <v>1540.1899999999998</v>
      </c>
    </row>
    <row r="5750" spans="1:23" ht="15.75" customHeight="1" x14ac:dyDescent="0.3">
      <c r="A5750" s="2" t="s">
        <v>29</v>
      </c>
      <c r="B5750" s="2">
        <v>1185732</v>
      </c>
      <c r="C5750" s="3">
        <v>44540</v>
      </c>
      <c r="D5750" s="12" t="str" cm="1">
        <f t="array" ref="D5750">_xlfn.SWITCH(WEEKDAY(C5750,2), 1, "Lundi", 2, "Mardi", 3, "Mercredi", 4, "Jeudi", 5, "Vendredi", 6, "Samedi", 7, "Dimanche", "Erreur")</f>
        <v>Vendredi</v>
      </c>
      <c r="E5750" s="2" t="s">
        <v>30</v>
      </c>
      <c r="F5750" s="2" t="s">
        <v>77</v>
      </c>
      <c r="G5750" s="2" t="s">
        <v>78</v>
      </c>
      <c r="H5750" s="4" t="s">
        <v>20</v>
      </c>
      <c r="I5750" s="5">
        <v>27</v>
      </c>
      <c r="J5750" s="6">
        <v>112</v>
      </c>
      <c r="K5750" s="7">
        <v>3024</v>
      </c>
      <c r="L5750" s="7">
        <v>1542.24</v>
      </c>
      <c r="M5750" s="8">
        <v>0.51</v>
      </c>
      <c r="N5750" s="2" t="s">
        <v>82</v>
      </c>
      <c r="O5750">
        <f t="shared" si="712"/>
        <v>2021</v>
      </c>
      <c r="P5750">
        <f t="shared" si="713"/>
        <v>12</v>
      </c>
      <c r="Q5750" t="str">
        <f t="shared" si="714"/>
        <v>déc</v>
      </c>
      <c r="R5750" t="str">
        <f t="shared" si="715"/>
        <v>Utah</v>
      </c>
      <c r="S5750" t="str">
        <f t="shared" si="716"/>
        <v>2021-12</v>
      </c>
      <c r="T5750">
        <f>IF(AND(COUNTIF(Calculs!$Q$2:$Q$12,$O5750)&gt;0,COUNTIF(Calculs!$S$2:$S$12,$E5750)&gt;0,COUNTIF(Calculs!$U$2:$U$12,$H5750)&gt;0),1,0)</f>
        <v>1</v>
      </c>
      <c r="U5750">
        <f t="shared" si="717"/>
        <v>3024</v>
      </c>
      <c r="V5750">
        <f t="shared" si="718"/>
        <v>112</v>
      </c>
      <c r="W5750">
        <f t="shared" si="719"/>
        <v>1542.24</v>
      </c>
    </row>
    <row r="5751" spans="1:23" ht="15.75" customHeight="1" x14ac:dyDescent="0.3">
      <c r="A5751" s="2" t="s">
        <v>29</v>
      </c>
      <c r="B5751" s="2">
        <v>1185732</v>
      </c>
      <c r="C5751" s="3">
        <v>44540</v>
      </c>
      <c r="D5751" s="12" t="str" cm="1">
        <f t="array" ref="D5751">_xlfn.SWITCH(WEEKDAY(C5751,2), 1, "Lundi", 2, "Mardi", 3, "Mercredi", 4, "Jeudi", 5, "Vendredi", 6, "Samedi", 7, "Dimanche", "Erreur")</f>
        <v>Vendredi</v>
      </c>
      <c r="E5751" s="2" t="s">
        <v>30</v>
      </c>
      <c r="F5751" s="2" t="s">
        <v>77</v>
      </c>
      <c r="G5751" s="2" t="s">
        <v>78</v>
      </c>
      <c r="H5751" s="4" t="s">
        <v>21</v>
      </c>
      <c r="I5751" s="5">
        <v>38</v>
      </c>
      <c r="J5751" s="6">
        <v>112</v>
      </c>
      <c r="K5751" s="7">
        <v>4256</v>
      </c>
      <c r="L5751" s="7">
        <v>2128</v>
      </c>
      <c r="M5751" s="8">
        <v>0.5</v>
      </c>
      <c r="N5751" s="2" t="s">
        <v>82</v>
      </c>
      <c r="O5751">
        <f t="shared" si="712"/>
        <v>2021</v>
      </c>
      <c r="P5751">
        <f t="shared" si="713"/>
        <v>12</v>
      </c>
      <c r="Q5751" t="str">
        <f t="shared" si="714"/>
        <v>déc</v>
      </c>
      <c r="R5751" t="str">
        <f t="shared" si="715"/>
        <v>Utah</v>
      </c>
      <c r="S5751" t="str">
        <f t="shared" si="716"/>
        <v>2021-12</v>
      </c>
      <c r="T5751">
        <f>IF(AND(COUNTIF(Calculs!$Q$2:$Q$12,$O5751)&gt;0,COUNTIF(Calculs!$S$2:$S$12,$E5751)&gt;0,COUNTIF(Calculs!$U$2:$U$12,$H5751)&gt;0),1,0)</f>
        <v>1</v>
      </c>
      <c r="U5751">
        <f t="shared" si="717"/>
        <v>4256</v>
      </c>
      <c r="V5751">
        <f t="shared" si="718"/>
        <v>112</v>
      </c>
      <c r="W5751">
        <f t="shared" si="719"/>
        <v>2128</v>
      </c>
    </row>
    <row r="5752" spans="1:23" ht="15.75" customHeight="1" x14ac:dyDescent="0.3">
      <c r="A5752" s="2" t="s">
        <v>29</v>
      </c>
      <c r="B5752" s="2">
        <v>1185732</v>
      </c>
      <c r="C5752" s="3">
        <v>44540</v>
      </c>
      <c r="D5752" s="12" t="str" cm="1">
        <f t="array" ref="D5752">_xlfn.SWITCH(WEEKDAY(C5752,2), 1, "Lundi", 2, "Mardi", 3, "Mercredi", 4, "Jeudi", 5, "Vendredi", 6, "Samedi", 7, "Dimanche", "Erreur")</f>
        <v>Vendredi</v>
      </c>
      <c r="E5752" s="2" t="s">
        <v>30</v>
      </c>
      <c r="F5752" s="2" t="s">
        <v>77</v>
      </c>
      <c r="G5752" s="2" t="s">
        <v>78</v>
      </c>
      <c r="H5752" s="4" t="s">
        <v>22</v>
      </c>
      <c r="I5752" s="5">
        <v>42</v>
      </c>
      <c r="J5752" s="6">
        <v>125</v>
      </c>
      <c r="K5752" s="7">
        <v>5250</v>
      </c>
      <c r="L5752" s="7">
        <v>3202.5</v>
      </c>
      <c r="M5752" s="8">
        <v>0.61</v>
      </c>
      <c r="N5752" s="2" t="s">
        <v>82</v>
      </c>
      <c r="O5752">
        <f t="shared" si="712"/>
        <v>2021</v>
      </c>
      <c r="P5752">
        <f t="shared" si="713"/>
        <v>12</v>
      </c>
      <c r="Q5752" t="str">
        <f t="shared" si="714"/>
        <v>déc</v>
      </c>
      <c r="R5752" t="str">
        <f t="shared" si="715"/>
        <v>Utah</v>
      </c>
      <c r="S5752" t="str">
        <f t="shared" si="716"/>
        <v>2021-12</v>
      </c>
      <c r="T5752">
        <f>IF(AND(COUNTIF(Calculs!$Q$2:$Q$12,$O5752)&gt;0,COUNTIF(Calculs!$S$2:$S$12,$E5752)&gt;0,COUNTIF(Calculs!$U$2:$U$12,$H5752)&gt;0),1,0)</f>
        <v>1</v>
      </c>
      <c r="U5752">
        <f t="shared" si="717"/>
        <v>5250</v>
      </c>
      <c r="V5752">
        <f t="shared" si="718"/>
        <v>125</v>
      </c>
      <c r="W5752">
        <f t="shared" si="719"/>
        <v>3202.5</v>
      </c>
    </row>
    <row r="5753" spans="1:23" ht="15.75" customHeight="1" x14ac:dyDescent="0.3">
      <c r="A5753" s="2" t="s">
        <v>29</v>
      </c>
      <c r="B5753" s="2">
        <v>1128299</v>
      </c>
      <c r="C5753" s="3">
        <v>44220</v>
      </c>
      <c r="D5753" s="12" t="str" cm="1">
        <f t="array" ref="D5753">_xlfn.SWITCH(WEEKDAY(C5753,2), 1, "Lundi", 2, "Mardi", 3, "Mercredi", 4, "Jeudi", 5, "Vendredi", 6, "Samedi", 7, "Dimanche", "Erreur")</f>
        <v>Dimanche</v>
      </c>
      <c r="E5753" s="2" t="s">
        <v>30</v>
      </c>
      <c r="F5753" s="2" t="s">
        <v>77</v>
      </c>
      <c r="G5753" s="2" t="s">
        <v>78</v>
      </c>
      <c r="H5753" s="4" t="s">
        <v>16</v>
      </c>
      <c r="I5753" s="5">
        <v>27</v>
      </c>
      <c r="J5753" s="6">
        <v>98</v>
      </c>
      <c r="K5753" s="7">
        <v>2646</v>
      </c>
      <c r="L5753" s="7">
        <v>1270.08</v>
      </c>
      <c r="M5753" s="8">
        <v>0.48</v>
      </c>
      <c r="N5753" s="2" t="s">
        <v>82</v>
      </c>
      <c r="O5753">
        <f t="shared" si="712"/>
        <v>2021</v>
      </c>
      <c r="P5753">
        <f t="shared" si="713"/>
        <v>1</v>
      </c>
      <c r="Q5753" t="str">
        <f t="shared" si="714"/>
        <v>janv</v>
      </c>
      <c r="R5753" t="str">
        <f t="shared" si="715"/>
        <v>Utah</v>
      </c>
      <c r="S5753" t="str">
        <f t="shared" si="716"/>
        <v>2021-01</v>
      </c>
      <c r="T5753">
        <f>IF(AND(COUNTIF(Calculs!$Q$2:$Q$12,$O5753)&gt;0,COUNTIF(Calculs!$S$2:$S$12,$E5753)&gt;0,COUNTIF(Calculs!$U$2:$U$12,$H5753)&gt;0),1,0)</f>
        <v>1</v>
      </c>
      <c r="U5753">
        <f t="shared" si="717"/>
        <v>2646</v>
      </c>
      <c r="V5753">
        <f t="shared" si="718"/>
        <v>98</v>
      </c>
      <c r="W5753">
        <f t="shared" si="719"/>
        <v>1270.08</v>
      </c>
    </row>
    <row r="5754" spans="1:23" ht="15.75" customHeight="1" x14ac:dyDescent="0.3">
      <c r="A5754" s="2" t="s">
        <v>29</v>
      </c>
      <c r="B5754" s="2">
        <v>1128299</v>
      </c>
      <c r="C5754" s="3">
        <v>44220</v>
      </c>
      <c r="D5754" s="12" t="str" cm="1">
        <f t="array" ref="D5754">_xlfn.SWITCH(WEEKDAY(C5754,2), 1, "Lundi", 2, "Mardi", 3, "Mercredi", 4, "Jeudi", 5, "Vendredi", 6, "Samedi", 7, "Dimanche", "Erreur")</f>
        <v>Dimanche</v>
      </c>
      <c r="E5754" s="2" t="s">
        <v>30</v>
      </c>
      <c r="F5754" s="2" t="s">
        <v>77</v>
      </c>
      <c r="G5754" s="2" t="s">
        <v>78</v>
      </c>
      <c r="H5754" s="4" t="s">
        <v>18</v>
      </c>
      <c r="I5754" s="5">
        <v>39</v>
      </c>
      <c r="J5754" s="6">
        <v>105</v>
      </c>
      <c r="K5754" s="7">
        <v>4095</v>
      </c>
      <c r="L5754" s="7">
        <v>2006.55</v>
      </c>
      <c r="M5754" s="8">
        <v>0.49</v>
      </c>
      <c r="N5754" s="2" t="s">
        <v>82</v>
      </c>
      <c r="O5754">
        <f t="shared" si="712"/>
        <v>2021</v>
      </c>
      <c r="P5754">
        <f t="shared" si="713"/>
        <v>1</v>
      </c>
      <c r="Q5754" t="str">
        <f t="shared" si="714"/>
        <v>janv</v>
      </c>
      <c r="R5754" t="str">
        <f t="shared" si="715"/>
        <v>Utah</v>
      </c>
      <c r="S5754" t="str">
        <f t="shared" si="716"/>
        <v>2021-01</v>
      </c>
      <c r="T5754">
        <f>IF(AND(COUNTIF(Calculs!$Q$2:$Q$12,$O5754)&gt;0,COUNTIF(Calculs!$S$2:$S$12,$E5754)&gt;0,COUNTIF(Calculs!$U$2:$U$12,$H5754)&gt;0),1,0)</f>
        <v>1</v>
      </c>
      <c r="U5754">
        <f t="shared" si="717"/>
        <v>4095</v>
      </c>
      <c r="V5754">
        <f t="shared" si="718"/>
        <v>105</v>
      </c>
      <c r="W5754">
        <f t="shared" si="719"/>
        <v>2006.55</v>
      </c>
    </row>
    <row r="5755" spans="1:23" ht="15.75" customHeight="1" x14ac:dyDescent="0.3">
      <c r="A5755" s="2" t="s">
        <v>29</v>
      </c>
      <c r="B5755" s="2">
        <v>1128299</v>
      </c>
      <c r="C5755" s="3">
        <v>44220</v>
      </c>
      <c r="D5755" s="12" t="str" cm="1">
        <f t="array" ref="D5755">_xlfn.SWITCH(WEEKDAY(C5755,2), 1, "Lundi", 2, "Mardi", 3, "Mercredi", 4, "Jeudi", 5, "Vendredi", 6, "Samedi", 7, "Dimanche", "Erreur")</f>
        <v>Dimanche</v>
      </c>
      <c r="E5755" s="2" t="s">
        <v>30</v>
      </c>
      <c r="F5755" s="2" t="s">
        <v>77</v>
      </c>
      <c r="G5755" s="2" t="s">
        <v>78</v>
      </c>
      <c r="H5755" s="4" t="s">
        <v>19</v>
      </c>
      <c r="I5755" s="5">
        <v>39</v>
      </c>
      <c r="J5755" s="6">
        <v>105</v>
      </c>
      <c r="K5755" s="7">
        <v>4095</v>
      </c>
      <c r="L5755" s="7">
        <v>1965.6</v>
      </c>
      <c r="M5755" s="8">
        <v>0.48</v>
      </c>
      <c r="N5755" s="2" t="s">
        <v>82</v>
      </c>
      <c r="O5755">
        <f t="shared" si="712"/>
        <v>2021</v>
      </c>
      <c r="P5755">
        <f t="shared" si="713"/>
        <v>1</v>
      </c>
      <c r="Q5755" t="str">
        <f t="shared" si="714"/>
        <v>janv</v>
      </c>
      <c r="R5755" t="str">
        <f t="shared" si="715"/>
        <v>Utah</v>
      </c>
      <c r="S5755" t="str">
        <f t="shared" si="716"/>
        <v>2021-01</v>
      </c>
      <c r="T5755">
        <f>IF(AND(COUNTIF(Calculs!$Q$2:$Q$12,$O5755)&gt;0,COUNTIF(Calculs!$S$2:$S$12,$E5755)&gt;0,COUNTIF(Calculs!$U$2:$U$12,$H5755)&gt;0),1,0)</f>
        <v>1</v>
      </c>
      <c r="U5755">
        <f t="shared" si="717"/>
        <v>4095</v>
      </c>
      <c r="V5755">
        <f t="shared" si="718"/>
        <v>105</v>
      </c>
      <c r="W5755">
        <f t="shared" si="719"/>
        <v>1965.6</v>
      </c>
    </row>
    <row r="5756" spans="1:23" ht="15.75" customHeight="1" x14ac:dyDescent="0.3">
      <c r="A5756" s="2" t="s">
        <v>29</v>
      </c>
      <c r="B5756" s="2">
        <v>1128299</v>
      </c>
      <c r="C5756" s="3">
        <v>44220</v>
      </c>
      <c r="D5756" s="12" t="str" cm="1">
        <f t="array" ref="D5756">_xlfn.SWITCH(WEEKDAY(C5756,2), 1, "Lundi", 2, "Mardi", 3, "Mercredi", 4, "Jeudi", 5, "Vendredi", 6, "Samedi", 7, "Dimanche", "Erreur")</f>
        <v>Dimanche</v>
      </c>
      <c r="E5756" s="2" t="s">
        <v>30</v>
      </c>
      <c r="F5756" s="2" t="s">
        <v>77</v>
      </c>
      <c r="G5756" s="2" t="s">
        <v>78</v>
      </c>
      <c r="H5756" s="4" t="s">
        <v>20</v>
      </c>
      <c r="I5756" s="5">
        <v>39</v>
      </c>
      <c r="J5756" s="6">
        <v>58</v>
      </c>
      <c r="K5756" s="7">
        <v>2262</v>
      </c>
      <c r="L5756" s="7">
        <v>1040.52</v>
      </c>
      <c r="M5756" s="8">
        <v>0.45999999999999996</v>
      </c>
      <c r="N5756" s="2" t="s">
        <v>82</v>
      </c>
      <c r="O5756">
        <f t="shared" si="712"/>
        <v>2021</v>
      </c>
      <c r="P5756">
        <f t="shared" si="713"/>
        <v>1</v>
      </c>
      <c r="Q5756" t="str">
        <f t="shared" si="714"/>
        <v>janv</v>
      </c>
      <c r="R5756" t="str">
        <f t="shared" si="715"/>
        <v>Utah</v>
      </c>
      <c r="S5756" t="str">
        <f t="shared" si="716"/>
        <v>2021-01</v>
      </c>
      <c r="T5756">
        <f>IF(AND(COUNTIF(Calculs!$Q$2:$Q$12,$O5756)&gt;0,COUNTIF(Calculs!$S$2:$S$12,$E5756)&gt;0,COUNTIF(Calculs!$U$2:$U$12,$H5756)&gt;0),1,0)</f>
        <v>1</v>
      </c>
      <c r="U5756">
        <f t="shared" si="717"/>
        <v>2262</v>
      </c>
      <c r="V5756">
        <f t="shared" si="718"/>
        <v>58</v>
      </c>
      <c r="W5756">
        <f t="shared" si="719"/>
        <v>1040.52</v>
      </c>
    </row>
    <row r="5757" spans="1:23" ht="15.75" customHeight="1" x14ac:dyDescent="0.3">
      <c r="A5757" s="2" t="s">
        <v>29</v>
      </c>
      <c r="B5757" s="2">
        <v>1128299</v>
      </c>
      <c r="C5757" s="3">
        <v>44220</v>
      </c>
      <c r="D5757" s="12" t="str" cm="1">
        <f t="array" ref="D5757">_xlfn.SWITCH(WEEKDAY(C5757,2), 1, "Lundi", 2, "Mardi", 3, "Mercredi", 4, "Jeudi", 5, "Vendredi", 6, "Samedi", 7, "Dimanche", "Erreur")</f>
        <v>Dimanche</v>
      </c>
      <c r="E5757" s="2" t="s">
        <v>30</v>
      </c>
      <c r="F5757" s="2" t="s">
        <v>77</v>
      </c>
      <c r="G5757" s="2" t="s">
        <v>78</v>
      </c>
      <c r="H5757" s="4" t="s">
        <v>21</v>
      </c>
      <c r="I5757" s="5">
        <v>42</v>
      </c>
      <c r="J5757" s="6">
        <v>44</v>
      </c>
      <c r="K5757" s="7">
        <v>1848</v>
      </c>
      <c r="L5757" s="7">
        <v>1016.4000000000001</v>
      </c>
      <c r="M5757" s="8">
        <v>0.55000000000000004</v>
      </c>
      <c r="N5757" s="2" t="s">
        <v>82</v>
      </c>
      <c r="O5757">
        <f t="shared" si="712"/>
        <v>2021</v>
      </c>
      <c r="P5757">
        <f t="shared" si="713"/>
        <v>1</v>
      </c>
      <c r="Q5757" t="str">
        <f t="shared" si="714"/>
        <v>janv</v>
      </c>
      <c r="R5757" t="str">
        <f t="shared" si="715"/>
        <v>Utah</v>
      </c>
      <c r="S5757" t="str">
        <f t="shared" si="716"/>
        <v>2021-01</v>
      </c>
      <c r="T5757">
        <f>IF(AND(COUNTIF(Calculs!$Q$2:$Q$12,$O5757)&gt;0,COUNTIF(Calculs!$S$2:$S$12,$E5757)&gt;0,COUNTIF(Calculs!$U$2:$U$12,$H5757)&gt;0),1,0)</f>
        <v>1</v>
      </c>
      <c r="U5757">
        <f t="shared" si="717"/>
        <v>1848</v>
      </c>
      <c r="V5757">
        <f t="shared" si="718"/>
        <v>44</v>
      </c>
      <c r="W5757">
        <f t="shared" si="719"/>
        <v>1016.4000000000001</v>
      </c>
    </row>
    <row r="5758" spans="1:23" ht="15.75" customHeight="1" x14ac:dyDescent="0.3">
      <c r="A5758" s="2" t="s">
        <v>29</v>
      </c>
      <c r="B5758" s="2">
        <v>1128299</v>
      </c>
      <c r="C5758" s="3">
        <v>44220</v>
      </c>
      <c r="D5758" s="12" t="str" cm="1">
        <f t="array" ref="D5758">_xlfn.SWITCH(WEEKDAY(C5758,2), 1, "Lundi", 2, "Mardi", 3, "Mercredi", 4, "Jeudi", 5, "Vendredi", 6, "Samedi", 7, "Dimanche", "Erreur")</f>
        <v>Dimanche</v>
      </c>
      <c r="E5758" s="2" t="s">
        <v>30</v>
      </c>
      <c r="F5758" s="2" t="s">
        <v>77</v>
      </c>
      <c r="G5758" s="2" t="s">
        <v>78</v>
      </c>
      <c r="H5758" s="4" t="s">
        <v>22</v>
      </c>
      <c r="I5758" s="5">
        <v>39</v>
      </c>
      <c r="J5758" s="6">
        <v>108</v>
      </c>
      <c r="K5758" s="7">
        <v>4212</v>
      </c>
      <c r="L5758" s="7">
        <v>1811.16</v>
      </c>
      <c r="M5758" s="8">
        <v>0.43</v>
      </c>
      <c r="N5758" s="2" t="s">
        <v>82</v>
      </c>
      <c r="O5758">
        <f t="shared" si="712"/>
        <v>2021</v>
      </c>
      <c r="P5758">
        <f t="shared" si="713"/>
        <v>1</v>
      </c>
      <c r="Q5758" t="str">
        <f t="shared" si="714"/>
        <v>janv</v>
      </c>
      <c r="R5758" t="str">
        <f t="shared" si="715"/>
        <v>Utah</v>
      </c>
      <c r="S5758" t="str">
        <f t="shared" si="716"/>
        <v>2021-01</v>
      </c>
      <c r="T5758">
        <f>IF(AND(COUNTIF(Calculs!$Q$2:$Q$12,$O5758)&gt;0,COUNTIF(Calculs!$S$2:$S$12,$E5758)&gt;0,COUNTIF(Calculs!$U$2:$U$12,$H5758)&gt;0),1,0)</f>
        <v>1</v>
      </c>
      <c r="U5758">
        <f t="shared" si="717"/>
        <v>4212</v>
      </c>
      <c r="V5758">
        <f t="shared" si="718"/>
        <v>108</v>
      </c>
      <c r="W5758">
        <f t="shared" si="719"/>
        <v>1811.16</v>
      </c>
    </row>
    <row r="5759" spans="1:23" ht="15.75" customHeight="1" x14ac:dyDescent="0.3">
      <c r="A5759" s="2" t="s">
        <v>29</v>
      </c>
      <c r="B5759" s="2">
        <v>1128299</v>
      </c>
      <c r="C5759" s="3">
        <v>44251</v>
      </c>
      <c r="D5759" s="12" t="str" cm="1">
        <f t="array" ref="D5759">_xlfn.SWITCH(WEEKDAY(C5759,2), 1, "Lundi", 2, "Mardi", 3, "Mercredi", 4, "Jeudi", 5, "Vendredi", 6, "Samedi", 7, "Dimanche", "Erreur")</f>
        <v>Mercredi</v>
      </c>
      <c r="E5759" s="2" t="s">
        <v>30</v>
      </c>
      <c r="F5759" s="2" t="s">
        <v>77</v>
      </c>
      <c r="G5759" s="2" t="s">
        <v>78</v>
      </c>
      <c r="H5759" s="4" t="s">
        <v>16</v>
      </c>
      <c r="I5759" s="5">
        <v>29</v>
      </c>
      <c r="J5759" s="6">
        <v>117</v>
      </c>
      <c r="K5759" s="7">
        <v>3393</v>
      </c>
      <c r="L5759" s="7">
        <v>1526.85</v>
      </c>
      <c r="M5759" s="8">
        <v>0.44999999999999996</v>
      </c>
      <c r="N5759" s="2" t="s">
        <v>82</v>
      </c>
      <c r="O5759">
        <f t="shared" si="712"/>
        <v>2021</v>
      </c>
      <c r="P5759">
        <f t="shared" si="713"/>
        <v>2</v>
      </c>
      <c r="Q5759" t="str">
        <f t="shared" si="714"/>
        <v>févr</v>
      </c>
      <c r="R5759" t="str">
        <f t="shared" si="715"/>
        <v>Utah</v>
      </c>
      <c r="S5759" t="str">
        <f t="shared" si="716"/>
        <v>2021-02</v>
      </c>
      <c r="T5759">
        <f>IF(AND(COUNTIF(Calculs!$Q$2:$Q$12,$O5759)&gt;0,COUNTIF(Calculs!$S$2:$S$12,$E5759)&gt;0,COUNTIF(Calculs!$U$2:$U$12,$H5759)&gt;0),1,0)</f>
        <v>1</v>
      </c>
      <c r="U5759">
        <f t="shared" si="717"/>
        <v>3393</v>
      </c>
      <c r="V5759">
        <f t="shared" si="718"/>
        <v>117</v>
      </c>
      <c r="W5759">
        <f t="shared" si="719"/>
        <v>1526.85</v>
      </c>
    </row>
    <row r="5760" spans="1:23" ht="15.75" customHeight="1" x14ac:dyDescent="0.3">
      <c r="A5760" s="2" t="s">
        <v>29</v>
      </c>
      <c r="B5760" s="2">
        <v>1128299</v>
      </c>
      <c r="C5760" s="3">
        <v>44251</v>
      </c>
      <c r="D5760" s="12" t="str" cm="1">
        <f t="array" ref="D5760">_xlfn.SWITCH(WEEKDAY(C5760,2), 1, "Lundi", 2, "Mardi", 3, "Mercredi", 4, "Jeudi", 5, "Vendredi", 6, "Samedi", 7, "Dimanche", "Erreur")</f>
        <v>Mercredi</v>
      </c>
      <c r="E5760" s="2" t="s">
        <v>30</v>
      </c>
      <c r="F5760" s="2" t="s">
        <v>77</v>
      </c>
      <c r="G5760" s="2" t="s">
        <v>78</v>
      </c>
      <c r="H5760" s="4" t="s">
        <v>18</v>
      </c>
      <c r="I5760" s="5">
        <v>39</v>
      </c>
      <c r="J5760" s="6">
        <v>91</v>
      </c>
      <c r="K5760" s="7">
        <v>3549</v>
      </c>
      <c r="L5760" s="7">
        <v>1703.52</v>
      </c>
      <c r="M5760" s="8">
        <v>0.48</v>
      </c>
      <c r="N5760" s="2" t="s">
        <v>82</v>
      </c>
      <c r="O5760">
        <f t="shared" si="712"/>
        <v>2021</v>
      </c>
      <c r="P5760">
        <f t="shared" si="713"/>
        <v>2</v>
      </c>
      <c r="Q5760" t="str">
        <f t="shared" si="714"/>
        <v>févr</v>
      </c>
      <c r="R5760" t="str">
        <f t="shared" si="715"/>
        <v>Utah</v>
      </c>
      <c r="S5760" t="str">
        <f t="shared" si="716"/>
        <v>2021-02</v>
      </c>
      <c r="T5760">
        <f>IF(AND(COUNTIF(Calculs!$Q$2:$Q$12,$O5760)&gt;0,COUNTIF(Calculs!$S$2:$S$12,$E5760)&gt;0,COUNTIF(Calculs!$U$2:$U$12,$H5760)&gt;0),1,0)</f>
        <v>1</v>
      </c>
      <c r="U5760">
        <f t="shared" si="717"/>
        <v>3549</v>
      </c>
      <c r="V5760">
        <f t="shared" si="718"/>
        <v>91</v>
      </c>
      <c r="W5760">
        <f t="shared" si="719"/>
        <v>1703.52</v>
      </c>
    </row>
    <row r="5761" spans="1:23" ht="15.75" customHeight="1" x14ac:dyDescent="0.3">
      <c r="A5761" s="2" t="s">
        <v>29</v>
      </c>
      <c r="B5761" s="2">
        <v>1128299</v>
      </c>
      <c r="C5761" s="3">
        <v>44251</v>
      </c>
      <c r="D5761" s="12" t="str" cm="1">
        <f t="array" ref="D5761">_xlfn.SWITCH(WEEKDAY(C5761,2), 1, "Lundi", 2, "Mardi", 3, "Mercredi", 4, "Jeudi", 5, "Vendredi", 6, "Samedi", 7, "Dimanche", "Erreur")</f>
        <v>Mercredi</v>
      </c>
      <c r="E5761" s="2" t="s">
        <v>30</v>
      </c>
      <c r="F5761" s="2" t="s">
        <v>77</v>
      </c>
      <c r="G5761" s="2" t="s">
        <v>78</v>
      </c>
      <c r="H5761" s="4" t="s">
        <v>19</v>
      </c>
      <c r="I5761" s="5">
        <v>36</v>
      </c>
      <c r="J5761" s="6">
        <v>88</v>
      </c>
      <c r="K5761" s="7">
        <v>3168</v>
      </c>
      <c r="L5761" s="7">
        <v>1425.6</v>
      </c>
      <c r="M5761" s="8">
        <v>0.44999999999999996</v>
      </c>
      <c r="N5761" s="2" t="s">
        <v>82</v>
      </c>
      <c r="O5761">
        <f t="shared" si="712"/>
        <v>2021</v>
      </c>
      <c r="P5761">
        <f t="shared" si="713"/>
        <v>2</v>
      </c>
      <c r="Q5761" t="str">
        <f t="shared" si="714"/>
        <v>févr</v>
      </c>
      <c r="R5761" t="str">
        <f t="shared" si="715"/>
        <v>Utah</v>
      </c>
      <c r="S5761" t="str">
        <f t="shared" si="716"/>
        <v>2021-02</v>
      </c>
      <c r="T5761">
        <f>IF(AND(COUNTIF(Calculs!$Q$2:$Q$12,$O5761)&gt;0,COUNTIF(Calculs!$S$2:$S$12,$E5761)&gt;0,COUNTIF(Calculs!$U$2:$U$12,$H5761)&gt;0),1,0)</f>
        <v>1</v>
      </c>
      <c r="U5761">
        <f t="shared" si="717"/>
        <v>3168</v>
      </c>
      <c r="V5761">
        <f t="shared" si="718"/>
        <v>88</v>
      </c>
      <c r="W5761">
        <f t="shared" si="719"/>
        <v>1425.6</v>
      </c>
    </row>
    <row r="5762" spans="1:23" ht="15.75" customHeight="1" x14ac:dyDescent="0.3">
      <c r="A5762" s="2" t="s">
        <v>29</v>
      </c>
      <c r="B5762" s="2">
        <v>1128299</v>
      </c>
      <c r="C5762" s="3">
        <v>44251</v>
      </c>
      <c r="D5762" s="12" t="str" cm="1">
        <f t="array" ref="D5762">_xlfn.SWITCH(WEEKDAY(C5762,2), 1, "Lundi", 2, "Mardi", 3, "Mercredi", 4, "Jeudi", 5, "Vendredi", 6, "Samedi", 7, "Dimanche", "Erreur")</f>
        <v>Mercredi</v>
      </c>
      <c r="E5762" s="2" t="s">
        <v>30</v>
      </c>
      <c r="F5762" s="2" t="s">
        <v>79</v>
      </c>
      <c r="G5762" s="2" t="s">
        <v>62</v>
      </c>
      <c r="H5762" s="4" t="s">
        <v>20</v>
      </c>
      <c r="I5762" s="5">
        <v>39</v>
      </c>
      <c r="J5762" s="6">
        <v>58</v>
      </c>
      <c r="K5762" s="7">
        <v>2262</v>
      </c>
      <c r="L5762" s="7">
        <v>1085.76</v>
      </c>
      <c r="M5762" s="8">
        <v>0.48</v>
      </c>
      <c r="N5762" s="2" t="s">
        <v>82</v>
      </c>
      <c r="O5762">
        <f t="shared" si="712"/>
        <v>2021</v>
      </c>
      <c r="P5762">
        <f t="shared" si="713"/>
        <v>2</v>
      </c>
      <c r="Q5762" t="str">
        <f t="shared" si="714"/>
        <v>févr</v>
      </c>
      <c r="R5762" t="str">
        <f t="shared" si="715"/>
        <v>Oregon</v>
      </c>
      <c r="S5762" t="str">
        <f t="shared" si="716"/>
        <v>2021-02</v>
      </c>
      <c r="T5762">
        <f>IF(AND(COUNTIF(Calculs!$Q$2:$Q$12,$O5762)&gt;0,COUNTIF(Calculs!$S$2:$S$12,$E5762)&gt;0,COUNTIF(Calculs!$U$2:$U$12,$H5762)&gt;0),1,0)</f>
        <v>1</v>
      </c>
      <c r="U5762">
        <f t="shared" si="717"/>
        <v>2262</v>
      </c>
      <c r="V5762">
        <f t="shared" si="718"/>
        <v>58</v>
      </c>
      <c r="W5762">
        <f t="shared" si="719"/>
        <v>1085.76</v>
      </c>
    </row>
    <row r="5763" spans="1:23" ht="15.75" customHeight="1" x14ac:dyDescent="0.3">
      <c r="A5763" s="2" t="s">
        <v>29</v>
      </c>
      <c r="B5763" s="2">
        <v>1128299</v>
      </c>
      <c r="C5763" s="3">
        <v>44251</v>
      </c>
      <c r="D5763" s="12" t="str" cm="1">
        <f t="array" ref="D5763">_xlfn.SWITCH(WEEKDAY(C5763,2), 1, "Lundi", 2, "Mardi", 3, "Mercredi", 4, "Jeudi", 5, "Vendredi", 6, "Samedi", 7, "Dimanche", "Erreur")</f>
        <v>Mercredi</v>
      </c>
      <c r="E5763" s="2" t="s">
        <v>30</v>
      </c>
      <c r="F5763" s="2" t="s">
        <v>79</v>
      </c>
      <c r="G5763" s="2" t="s">
        <v>62</v>
      </c>
      <c r="H5763" s="4" t="s">
        <v>21</v>
      </c>
      <c r="I5763" s="5">
        <v>42</v>
      </c>
      <c r="J5763" s="6">
        <v>38</v>
      </c>
      <c r="K5763" s="7">
        <v>1596</v>
      </c>
      <c r="L5763" s="7">
        <v>829.92000000000007</v>
      </c>
      <c r="M5763" s="8">
        <v>0.52</v>
      </c>
      <c r="N5763" s="2" t="s">
        <v>82</v>
      </c>
      <c r="O5763">
        <f t="shared" ref="O5763:O5826" si="720">YEAR($C5763)</f>
        <v>2021</v>
      </c>
      <c r="P5763">
        <f t="shared" ref="P5763:P5826" si="721">MONTH($C5763)</f>
        <v>2</v>
      </c>
      <c r="Q5763" t="str">
        <f t="shared" ref="Q5763:Q5826" si="722">TEXT($C5763,"mmm")</f>
        <v>févr</v>
      </c>
      <c r="R5763" t="str">
        <f t="shared" ref="R5763:R5826" si="723">SUBSTITUTE(SUBSTITUTE($F5763,"Sud ","South "),"Ouest ","West ")</f>
        <v>Oregon</v>
      </c>
      <c r="S5763" t="str">
        <f t="shared" ref="S5763:S5826" si="724">TEXT($C5763,"aaaa-mm")</f>
        <v>2021-02</v>
      </c>
      <c r="T5763">
        <f>IF(AND(COUNTIF(Calculs!$Q$2:$Q$12,$O5763)&gt;0,COUNTIF(Calculs!$S$2:$S$12,$E5763)&gt;0,COUNTIF(Calculs!$U$2:$U$12,$H5763)&gt;0),1,0)</f>
        <v>1</v>
      </c>
      <c r="U5763">
        <f t="shared" ref="U5763:U5826" si="725">$K5763*$T5763</f>
        <v>1596</v>
      </c>
      <c r="V5763">
        <f t="shared" ref="V5763:V5826" si="726">$J5763*$T5763</f>
        <v>38</v>
      </c>
      <c r="W5763">
        <f t="shared" ref="W5763:W5826" si="727">$L5763*$T5763</f>
        <v>829.92000000000007</v>
      </c>
    </row>
    <row r="5764" spans="1:23" ht="15.75" customHeight="1" x14ac:dyDescent="0.3">
      <c r="A5764" s="2" t="s">
        <v>29</v>
      </c>
      <c r="B5764" s="2">
        <v>1128299</v>
      </c>
      <c r="C5764" s="3">
        <v>44251</v>
      </c>
      <c r="D5764" s="12" t="str" cm="1">
        <f t="array" ref="D5764">_xlfn.SWITCH(WEEKDAY(C5764,2), 1, "Lundi", 2, "Mardi", 3, "Mercredi", 4, "Jeudi", 5, "Vendredi", 6, "Samedi", 7, "Dimanche", "Erreur")</f>
        <v>Mercredi</v>
      </c>
      <c r="E5764" s="2" t="s">
        <v>30</v>
      </c>
      <c r="F5764" s="2" t="s">
        <v>79</v>
      </c>
      <c r="G5764" s="2" t="s">
        <v>62</v>
      </c>
      <c r="H5764" s="4" t="s">
        <v>22</v>
      </c>
      <c r="I5764" s="5">
        <v>37</v>
      </c>
      <c r="J5764" s="6">
        <v>85</v>
      </c>
      <c r="K5764" s="7">
        <v>3145</v>
      </c>
      <c r="L5764" s="7">
        <v>1258</v>
      </c>
      <c r="M5764" s="8">
        <v>0.4</v>
      </c>
      <c r="N5764" s="2" t="s">
        <v>82</v>
      </c>
      <c r="O5764">
        <f t="shared" si="720"/>
        <v>2021</v>
      </c>
      <c r="P5764">
        <f t="shared" si="721"/>
        <v>2</v>
      </c>
      <c r="Q5764" t="str">
        <f t="shared" si="722"/>
        <v>févr</v>
      </c>
      <c r="R5764" t="str">
        <f t="shared" si="723"/>
        <v>Oregon</v>
      </c>
      <c r="S5764" t="str">
        <f t="shared" si="724"/>
        <v>2021-02</v>
      </c>
      <c r="T5764">
        <f>IF(AND(COUNTIF(Calculs!$Q$2:$Q$12,$O5764)&gt;0,COUNTIF(Calculs!$S$2:$S$12,$E5764)&gt;0,COUNTIF(Calculs!$U$2:$U$12,$H5764)&gt;0),1,0)</f>
        <v>1</v>
      </c>
      <c r="U5764">
        <f t="shared" si="725"/>
        <v>3145</v>
      </c>
      <c r="V5764">
        <f t="shared" si="726"/>
        <v>85</v>
      </c>
      <c r="W5764">
        <f t="shared" si="727"/>
        <v>1258</v>
      </c>
    </row>
    <row r="5765" spans="1:23" ht="15.75" customHeight="1" x14ac:dyDescent="0.3">
      <c r="A5765" s="2" t="s">
        <v>29</v>
      </c>
      <c r="B5765" s="2">
        <v>1128299</v>
      </c>
      <c r="C5765" s="3">
        <v>44278</v>
      </c>
      <c r="D5765" s="12" t="str" cm="1">
        <f t="array" ref="D5765">_xlfn.SWITCH(WEEKDAY(C5765,2), 1, "Lundi", 2, "Mardi", 3, "Mercredi", 4, "Jeudi", 5, "Vendredi", 6, "Samedi", 7, "Dimanche", "Erreur")</f>
        <v>Mardi</v>
      </c>
      <c r="E5765" s="2" t="s">
        <v>30</v>
      </c>
      <c r="F5765" s="2" t="s">
        <v>79</v>
      </c>
      <c r="G5765" s="2" t="s">
        <v>62</v>
      </c>
      <c r="H5765" s="4" t="s">
        <v>16</v>
      </c>
      <c r="I5765" s="5">
        <v>38</v>
      </c>
      <c r="J5765" s="6">
        <v>128</v>
      </c>
      <c r="K5765" s="7">
        <v>4864</v>
      </c>
      <c r="L5765" s="7">
        <v>2383.36</v>
      </c>
      <c r="M5765" s="8">
        <v>0.49</v>
      </c>
      <c r="N5765" s="2" t="s">
        <v>82</v>
      </c>
      <c r="O5765">
        <f t="shared" si="720"/>
        <v>2021</v>
      </c>
      <c r="P5765">
        <f t="shared" si="721"/>
        <v>3</v>
      </c>
      <c r="Q5765" t="str">
        <f t="shared" si="722"/>
        <v>mars</v>
      </c>
      <c r="R5765" t="str">
        <f t="shared" si="723"/>
        <v>Oregon</v>
      </c>
      <c r="S5765" t="str">
        <f t="shared" si="724"/>
        <v>2021-03</v>
      </c>
      <c r="T5765">
        <f>IF(AND(COUNTIF(Calculs!$Q$2:$Q$12,$O5765)&gt;0,COUNTIF(Calculs!$S$2:$S$12,$E5765)&gt;0,COUNTIF(Calculs!$U$2:$U$12,$H5765)&gt;0),1,0)</f>
        <v>1</v>
      </c>
      <c r="U5765">
        <f t="shared" si="725"/>
        <v>4864</v>
      </c>
      <c r="V5765">
        <f t="shared" si="726"/>
        <v>128</v>
      </c>
      <c r="W5765">
        <f t="shared" si="727"/>
        <v>2383.36</v>
      </c>
    </row>
    <row r="5766" spans="1:23" ht="15.75" customHeight="1" x14ac:dyDescent="0.3">
      <c r="A5766" s="2" t="s">
        <v>29</v>
      </c>
      <c r="B5766" s="2">
        <v>1128299</v>
      </c>
      <c r="C5766" s="3">
        <v>44278</v>
      </c>
      <c r="D5766" s="12" t="str" cm="1">
        <f t="array" ref="D5766">_xlfn.SWITCH(WEEKDAY(C5766,2), 1, "Lundi", 2, "Mardi", 3, "Mercredi", 4, "Jeudi", 5, "Vendredi", 6, "Samedi", 7, "Dimanche", "Erreur")</f>
        <v>Mardi</v>
      </c>
      <c r="E5766" s="2" t="s">
        <v>30</v>
      </c>
      <c r="F5766" s="2" t="s">
        <v>79</v>
      </c>
      <c r="G5766" s="2" t="s">
        <v>62</v>
      </c>
      <c r="H5766" s="4" t="s">
        <v>18</v>
      </c>
      <c r="I5766" s="5">
        <v>45</v>
      </c>
      <c r="J5766" s="6">
        <v>85</v>
      </c>
      <c r="K5766" s="7">
        <v>3825</v>
      </c>
      <c r="L5766" s="7">
        <v>1836</v>
      </c>
      <c r="M5766" s="8">
        <v>0.48</v>
      </c>
      <c r="N5766" s="2" t="s">
        <v>82</v>
      </c>
      <c r="O5766">
        <f t="shared" si="720"/>
        <v>2021</v>
      </c>
      <c r="P5766">
        <f t="shared" si="721"/>
        <v>3</v>
      </c>
      <c r="Q5766" t="str">
        <f t="shared" si="722"/>
        <v>mars</v>
      </c>
      <c r="R5766" t="str">
        <f t="shared" si="723"/>
        <v>Oregon</v>
      </c>
      <c r="S5766" t="str">
        <f t="shared" si="724"/>
        <v>2021-03</v>
      </c>
      <c r="T5766">
        <f>IF(AND(COUNTIF(Calculs!$Q$2:$Q$12,$O5766)&gt;0,COUNTIF(Calculs!$S$2:$S$12,$E5766)&gt;0,COUNTIF(Calculs!$U$2:$U$12,$H5766)&gt;0),1,0)</f>
        <v>1</v>
      </c>
      <c r="U5766">
        <f t="shared" si="725"/>
        <v>3825</v>
      </c>
      <c r="V5766">
        <f t="shared" si="726"/>
        <v>85</v>
      </c>
      <c r="W5766">
        <f t="shared" si="727"/>
        <v>1836</v>
      </c>
    </row>
    <row r="5767" spans="1:23" ht="15.75" customHeight="1" x14ac:dyDescent="0.3">
      <c r="A5767" s="2" t="s">
        <v>29</v>
      </c>
      <c r="B5767" s="2">
        <v>1128299</v>
      </c>
      <c r="C5767" s="3">
        <v>44278</v>
      </c>
      <c r="D5767" s="12" t="str" cm="1">
        <f t="array" ref="D5767">_xlfn.SWITCH(WEEKDAY(C5767,2), 1, "Lundi", 2, "Mardi", 3, "Mercredi", 4, "Jeudi", 5, "Vendredi", 6, "Samedi", 7, "Dimanche", "Erreur")</f>
        <v>Mardi</v>
      </c>
      <c r="E5767" s="2" t="s">
        <v>30</v>
      </c>
      <c r="F5767" s="2" t="s">
        <v>79</v>
      </c>
      <c r="G5767" s="2" t="s">
        <v>62</v>
      </c>
      <c r="H5767" s="4" t="s">
        <v>19</v>
      </c>
      <c r="I5767" s="5">
        <v>54</v>
      </c>
      <c r="J5767" s="6">
        <v>88</v>
      </c>
      <c r="K5767" s="7">
        <v>4752</v>
      </c>
      <c r="L5767" s="7">
        <v>2138.3999999999996</v>
      </c>
      <c r="M5767" s="8">
        <v>0.44999999999999996</v>
      </c>
      <c r="N5767" s="2" t="s">
        <v>82</v>
      </c>
      <c r="O5767">
        <f t="shared" si="720"/>
        <v>2021</v>
      </c>
      <c r="P5767">
        <f t="shared" si="721"/>
        <v>3</v>
      </c>
      <c r="Q5767" t="str">
        <f t="shared" si="722"/>
        <v>mars</v>
      </c>
      <c r="R5767" t="str">
        <f t="shared" si="723"/>
        <v>Oregon</v>
      </c>
      <c r="S5767" t="str">
        <f t="shared" si="724"/>
        <v>2021-03</v>
      </c>
      <c r="T5767">
        <f>IF(AND(COUNTIF(Calculs!$Q$2:$Q$12,$O5767)&gt;0,COUNTIF(Calculs!$S$2:$S$12,$E5767)&gt;0,COUNTIF(Calculs!$U$2:$U$12,$H5767)&gt;0),1,0)</f>
        <v>1</v>
      </c>
      <c r="U5767">
        <f t="shared" si="725"/>
        <v>4752</v>
      </c>
      <c r="V5767">
        <f t="shared" si="726"/>
        <v>88</v>
      </c>
      <c r="W5767">
        <f t="shared" si="727"/>
        <v>2138.3999999999996</v>
      </c>
    </row>
    <row r="5768" spans="1:23" ht="15.75" customHeight="1" x14ac:dyDescent="0.3">
      <c r="A5768" s="2" t="s">
        <v>29</v>
      </c>
      <c r="B5768" s="2">
        <v>1128299</v>
      </c>
      <c r="C5768" s="3">
        <v>44278</v>
      </c>
      <c r="D5768" s="12" t="str" cm="1">
        <f t="array" ref="D5768">_xlfn.SWITCH(WEEKDAY(C5768,2), 1, "Lundi", 2, "Mardi", 3, "Mercredi", 4, "Jeudi", 5, "Vendredi", 6, "Samedi", 7, "Dimanche", "Erreur")</f>
        <v>Mardi</v>
      </c>
      <c r="E5768" s="2" t="s">
        <v>30</v>
      </c>
      <c r="F5768" s="2" t="s">
        <v>79</v>
      </c>
      <c r="G5768" s="2" t="s">
        <v>62</v>
      </c>
      <c r="H5768" s="4" t="s">
        <v>20</v>
      </c>
      <c r="I5768" s="5">
        <v>49</v>
      </c>
      <c r="J5768" s="6">
        <v>65</v>
      </c>
      <c r="K5768" s="7">
        <v>3185</v>
      </c>
      <c r="L5768" s="7">
        <v>1528.8</v>
      </c>
      <c r="M5768" s="8">
        <v>0.48</v>
      </c>
      <c r="N5768" s="2" t="s">
        <v>82</v>
      </c>
      <c r="O5768">
        <f t="shared" si="720"/>
        <v>2021</v>
      </c>
      <c r="P5768">
        <f t="shared" si="721"/>
        <v>3</v>
      </c>
      <c r="Q5768" t="str">
        <f t="shared" si="722"/>
        <v>mars</v>
      </c>
      <c r="R5768" t="str">
        <f t="shared" si="723"/>
        <v>Oregon</v>
      </c>
      <c r="S5768" t="str">
        <f t="shared" si="724"/>
        <v>2021-03</v>
      </c>
      <c r="T5768">
        <f>IF(AND(COUNTIF(Calculs!$Q$2:$Q$12,$O5768)&gt;0,COUNTIF(Calculs!$S$2:$S$12,$E5768)&gt;0,COUNTIF(Calculs!$U$2:$U$12,$H5768)&gt;0),1,0)</f>
        <v>1</v>
      </c>
      <c r="U5768">
        <f t="shared" si="725"/>
        <v>3185</v>
      </c>
      <c r="V5768">
        <f t="shared" si="726"/>
        <v>65</v>
      </c>
      <c r="W5768">
        <f t="shared" si="727"/>
        <v>1528.8</v>
      </c>
    </row>
    <row r="5769" spans="1:23" ht="15.75" customHeight="1" x14ac:dyDescent="0.3">
      <c r="A5769" s="2" t="s">
        <v>29</v>
      </c>
      <c r="B5769" s="2">
        <v>1128299</v>
      </c>
      <c r="C5769" s="3">
        <v>44278</v>
      </c>
      <c r="D5769" s="12" t="str" cm="1">
        <f t="array" ref="D5769">_xlfn.SWITCH(WEEKDAY(C5769,2), 1, "Lundi", 2, "Mardi", 3, "Mercredi", 4, "Jeudi", 5, "Vendredi", 6, "Samedi", 7, "Dimanche", "Erreur")</f>
        <v>Mardi</v>
      </c>
      <c r="E5769" s="2" t="s">
        <v>30</v>
      </c>
      <c r="F5769" s="2" t="s">
        <v>79</v>
      </c>
      <c r="G5769" s="2" t="s">
        <v>62</v>
      </c>
      <c r="H5769" s="4" t="s">
        <v>21</v>
      </c>
      <c r="I5769" s="5">
        <v>54</v>
      </c>
      <c r="J5769" s="6">
        <v>26</v>
      </c>
      <c r="K5769" s="7">
        <v>1404</v>
      </c>
      <c r="L5769" s="7">
        <v>744.12</v>
      </c>
      <c r="M5769" s="8">
        <v>0.53</v>
      </c>
      <c r="N5769" s="2" t="s">
        <v>82</v>
      </c>
      <c r="O5769">
        <f t="shared" si="720"/>
        <v>2021</v>
      </c>
      <c r="P5769">
        <f t="shared" si="721"/>
        <v>3</v>
      </c>
      <c r="Q5769" t="str">
        <f t="shared" si="722"/>
        <v>mars</v>
      </c>
      <c r="R5769" t="str">
        <f t="shared" si="723"/>
        <v>Oregon</v>
      </c>
      <c r="S5769" t="str">
        <f t="shared" si="724"/>
        <v>2021-03</v>
      </c>
      <c r="T5769">
        <f>IF(AND(COUNTIF(Calculs!$Q$2:$Q$12,$O5769)&gt;0,COUNTIF(Calculs!$S$2:$S$12,$E5769)&gt;0,COUNTIF(Calculs!$U$2:$U$12,$H5769)&gt;0),1,0)</f>
        <v>1</v>
      </c>
      <c r="U5769">
        <f t="shared" si="725"/>
        <v>1404</v>
      </c>
      <c r="V5769">
        <f t="shared" si="726"/>
        <v>26</v>
      </c>
      <c r="W5769">
        <f t="shared" si="727"/>
        <v>744.12</v>
      </c>
    </row>
    <row r="5770" spans="1:23" ht="15.75" customHeight="1" x14ac:dyDescent="0.3">
      <c r="A5770" s="2" t="s">
        <v>29</v>
      </c>
      <c r="B5770" s="2">
        <v>1128299</v>
      </c>
      <c r="C5770" s="3">
        <v>44278</v>
      </c>
      <c r="D5770" s="12" t="str" cm="1">
        <f t="array" ref="D5770">_xlfn.SWITCH(WEEKDAY(C5770,2), 1, "Lundi", 2, "Mardi", 3, "Mercredi", 4, "Jeudi", 5, "Vendredi", 6, "Samedi", 7, "Dimanche", "Erreur")</f>
        <v>Mardi</v>
      </c>
      <c r="E5770" s="2" t="s">
        <v>30</v>
      </c>
      <c r="F5770" s="2" t="s">
        <v>79</v>
      </c>
      <c r="G5770" s="2" t="s">
        <v>62</v>
      </c>
      <c r="H5770" s="4" t="s">
        <v>22</v>
      </c>
      <c r="I5770" s="5">
        <v>49</v>
      </c>
      <c r="J5770" s="6">
        <v>87</v>
      </c>
      <c r="K5770" s="7">
        <v>4263</v>
      </c>
      <c r="L5770" s="7">
        <v>1790.46</v>
      </c>
      <c r="M5770" s="8">
        <v>0.42</v>
      </c>
      <c r="N5770" s="2" t="s">
        <v>82</v>
      </c>
      <c r="O5770">
        <f t="shared" si="720"/>
        <v>2021</v>
      </c>
      <c r="P5770">
        <f t="shared" si="721"/>
        <v>3</v>
      </c>
      <c r="Q5770" t="str">
        <f t="shared" si="722"/>
        <v>mars</v>
      </c>
      <c r="R5770" t="str">
        <f t="shared" si="723"/>
        <v>Oregon</v>
      </c>
      <c r="S5770" t="str">
        <f t="shared" si="724"/>
        <v>2021-03</v>
      </c>
      <c r="T5770">
        <f>IF(AND(COUNTIF(Calculs!$Q$2:$Q$12,$O5770)&gt;0,COUNTIF(Calculs!$S$2:$S$12,$E5770)&gt;0,COUNTIF(Calculs!$U$2:$U$12,$H5770)&gt;0),1,0)</f>
        <v>1</v>
      </c>
      <c r="U5770">
        <f t="shared" si="725"/>
        <v>4263</v>
      </c>
      <c r="V5770">
        <f t="shared" si="726"/>
        <v>87</v>
      </c>
      <c r="W5770">
        <f t="shared" si="727"/>
        <v>1790.46</v>
      </c>
    </row>
    <row r="5771" spans="1:23" ht="15.75" customHeight="1" x14ac:dyDescent="0.3">
      <c r="A5771" s="2" t="s">
        <v>29</v>
      </c>
      <c r="B5771" s="2">
        <v>1128299</v>
      </c>
      <c r="C5771" s="3">
        <v>44310</v>
      </c>
      <c r="D5771" s="12" t="str" cm="1">
        <f t="array" ref="D5771">_xlfn.SWITCH(WEEKDAY(C5771,2), 1, "Lundi", 2, "Mardi", 3, "Mercredi", 4, "Jeudi", 5, "Vendredi", 6, "Samedi", 7, "Dimanche", "Erreur")</f>
        <v>Samedi</v>
      </c>
      <c r="E5771" s="2" t="s">
        <v>30</v>
      </c>
      <c r="F5771" s="2" t="s">
        <v>79</v>
      </c>
      <c r="G5771" s="2" t="s">
        <v>62</v>
      </c>
      <c r="H5771" s="4" t="s">
        <v>16</v>
      </c>
      <c r="I5771" s="5">
        <v>51</v>
      </c>
      <c r="J5771" s="6">
        <v>124</v>
      </c>
      <c r="K5771" s="7">
        <v>6324</v>
      </c>
      <c r="L5771" s="7">
        <v>2909.04</v>
      </c>
      <c r="M5771" s="8">
        <v>0.45999999999999996</v>
      </c>
      <c r="N5771" s="2" t="s">
        <v>82</v>
      </c>
      <c r="O5771">
        <f t="shared" si="720"/>
        <v>2021</v>
      </c>
      <c r="P5771">
        <f t="shared" si="721"/>
        <v>4</v>
      </c>
      <c r="Q5771" t="str">
        <f t="shared" si="722"/>
        <v>avr</v>
      </c>
      <c r="R5771" t="str">
        <f t="shared" si="723"/>
        <v>Oregon</v>
      </c>
      <c r="S5771" t="str">
        <f t="shared" si="724"/>
        <v>2021-04</v>
      </c>
      <c r="T5771">
        <f>IF(AND(COUNTIF(Calculs!$Q$2:$Q$12,$O5771)&gt;0,COUNTIF(Calculs!$S$2:$S$12,$E5771)&gt;0,COUNTIF(Calculs!$U$2:$U$12,$H5771)&gt;0),1,0)</f>
        <v>1</v>
      </c>
      <c r="U5771">
        <f t="shared" si="725"/>
        <v>6324</v>
      </c>
      <c r="V5771">
        <f t="shared" si="726"/>
        <v>124</v>
      </c>
      <c r="W5771">
        <f t="shared" si="727"/>
        <v>2909.04</v>
      </c>
    </row>
    <row r="5772" spans="1:23" ht="15.75" customHeight="1" x14ac:dyDescent="0.3">
      <c r="A5772" s="2" t="s">
        <v>29</v>
      </c>
      <c r="B5772" s="2">
        <v>1128299</v>
      </c>
      <c r="C5772" s="3">
        <v>44310</v>
      </c>
      <c r="D5772" s="12" t="str" cm="1">
        <f t="array" ref="D5772">_xlfn.SWITCH(WEEKDAY(C5772,2), 1, "Lundi", 2, "Mardi", 3, "Mercredi", 4, "Jeudi", 5, "Vendredi", 6, "Samedi", 7, "Dimanche", "Erreur")</f>
        <v>Samedi</v>
      </c>
      <c r="E5772" s="2" t="s">
        <v>30</v>
      </c>
      <c r="F5772" s="2" t="s">
        <v>79</v>
      </c>
      <c r="G5772" s="2" t="s">
        <v>62</v>
      </c>
      <c r="H5772" s="4" t="s">
        <v>18</v>
      </c>
      <c r="I5772" s="5">
        <v>54</v>
      </c>
      <c r="J5772" s="6">
        <v>83</v>
      </c>
      <c r="K5772" s="7">
        <v>4482</v>
      </c>
      <c r="L5772" s="7">
        <v>2196.1799999999998</v>
      </c>
      <c r="M5772" s="8">
        <v>0.49</v>
      </c>
      <c r="N5772" s="2" t="s">
        <v>82</v>
      </c>
      <c r="O5772">
        <f t="shared" si="720"/>
        <v>2021</v>
      </c>
      <c r="P5772">
        <f t="shared" si="721"/>
        <v>4</v>
      </c>
      <c r="Q5772" t="str">
        <f t="shared" si="722"/>
        <v>avr</v>
      </c>
      <c r="R5772" t="str">
        <f t="shared" si="723"/>
        <v>Oregon</v>
      </c>
      <c r="S5772" t="str">
        <f t="shared" si="724"/>
        <v>2021-04</v>
      </c>
      <c r="T5772">
        <f>IF(AND(COUNTIF(Calculs!$Q$2:$Q$12,$O5772)&gt;0,COUNTIF(Calculs!$S$2:$S$12,$E5772)&gt;0,COUNTIF(Calculs!$U$2:$U$12,$H5772)&gt;0),1,0)</f>
        <v>1</v>
      </c>
      <c r="U5772">
        <f t="shared" si="725"/>
        <v>4482</v>
      </c>
      <c r="V5772">
        <f t="shared" si="726"/>
        <v>83</v>
      </c>
      <c r="W5772">
        <f t="shared" si="727"/>
        <v>2196.1799999999998</v>
      </c>
    </row>
    <row r="5773" spans="1:23" ht="15.75" customHeight="1" x14ac:dyDescent="0.3">
      <c r="A5773" s="2" t="s">
        <v>29</v>
      </c>
      <c r="B5773" s="2">
        <v>1128299</v>
      </c>
      <c r="C5773" s="3">
        <v>44310</v>
      </c>
      <c r="D5773" s="12" t="str" cm="1">
        <f t="array" ref="D5773">_xlfn.SWITCH(WEEKDAY(C5773,2), 1, "Lundi", 2, "Mardi", 3, "Mercredi", 4, "Jeudi", 5, "Vendredi", 6, "Samedi", 7, "Dimanche", "Erreur")</f>
        <v>Samedi</v>
      </c>
      <c r="E5773" s="2" t="s">
        <v>30</v>
      </c>
      <c r="F5773" s="2" t="s">
        <v>79</v>
      </c>
      <c r="G5773" s="2" t="s">
        <v>62</v>
      </c>
      <c r="H5773" s="4" t="s">
        <v>19</v>
      </c>
      <c r="I5773" s="5">
        <v>55</v>
      </c>
      <c r="J5773" s="6">
        <v>85</v>
      </c>
      <c r="K5773" s="7">
        <v>4675</v>
      </c>
      <c r="L5773" s="7">
        <v>2244</v>
      </c>
      <c r="M5773" s="8">
        <v>0.48</v>
      </c>
      <c r="N5773" s="2" t="s">
        <v>82</v>
      </c>
      <c r="O5773">
        <f t="shared" si="720"/>
        <v>2021</v>
      </c>
      <c r="P5773">
        <f t="shared" si="721"/>
        <v>4</v>
      </c>
      <c r="Q5773" t="str">
        <f t="shared" si="722"/>
        <v>avr</v>
      </c>
      <c r="R5773" t="str">
        <f t="shared" si="723"/>
        <v>Oregon</v>
      </c>
      <c r="S5773" t="str">
        <f t="shared" si="724"/>
        <v>2021-04</v>
      </c>
      <c r="T5773">
        <f>IF(AND(COUNTIF(Calculs!$Q$2:$Q$12,$O5773)&gt;0,COUNTIF(Calculs!$S$2:$S$12,$E5773)&gt;0,COUNTIF(Calculs!$U$2:$U$12,$H5773)&gt;0),1,0)</f>
        <v>1</v>
      </c>
      <c r="U5773">
        <f t="shared" si="725"/>
        <v>4675</v>
      </c>
      <c r="V5773">
        <f t="shared" si="726"/>
        <v>85</v>
      </c>
      <c r="W5773">
        <f t="shared" si="727"/>
        <v>2244</v>
      </c>
    </row>
    <row r="5774" spans="1:23" ht="15.75" customHeight="1" x14ac:dyDescent="0.3">
      <c r="A5774" s="2" t="s">
        <v>29</v>
      </c>
      <c r="B5774" s="2">
        <v>1128299</v>
      </c>
      <c r="C5774" s="3">
        <v>44310</v>
      </c>
      <c r="D5774" s="12" t="str" cm="1">
        <f t="array" ref="D5774">_xlfn.SWITCH(WEEKDAY(C5774,2), 1, "Lundi", 2, "Mardi", 3, "Mercredi", 4, "Jeudi", 5, "Vendredi", 6, "Samedi", 7, "Dimanche", "Erreur")</f>
        <v>Samedi</v>
      </c>
      <c r="E5774" s="2" t="s">
        <v>30</v>
      </c>
      <c r="F5774" s="2" t="s">
        <v>79</v>
      </c>
      <c r="G5774" s="2" t="s">
        <v>62</v>
      </c>
      <c r="H5774" s="4" t="s">
        <v>20</v>
      </c>
      <c r="I5774" s="5">
        <v>41</v>
      </c>
      <c r="J5774" s="6">
        <v>63</v>
      </c>
      <c r="K5774" s="7">
        <v>2583</v>
      </c>
      <c r="L5774" s="7">
        <v>1291.5</v>
      </c>
      <c r="M5774" s="8">
        <v>0.5</v>
      </c>
      <c r="N5774" s="2" t="s">
        <v>82</v>
      </c>
      <c r="O5774">
        <f t="shared" si="720"/>
        <v>2021</v>
      </c>
      <c r="P5774">
        <f t="shared" si="721"/>
        <v>4</v>
      </c>
      <c r="Q5774" t="str">
        <f t="shared" si="722"/>
        <v>avr</v>
      </c>
      <c r="R5774" t="str">
        <f t="shared" si="723"/>
        <v>Oregon</v>
      </c>
      <c r="S5774" t="str">
        <f t="shared" si="724"/>
        <v>2021-04</v>
      </c>
      <c r="T5774">
        <f>IF(AND(COUNTIF(Calculs!$Q$2:$Q$12,$O5774)&gt;0,COUNTIF(Calculs!$S$2:$S$12,$E5774)&gt;0,COUNTIF(Calculs!$U$2:$U$12,$H5774)&gt;0),1,0)</f>
        <v>1</v>
      </c>
      <c r="U5774">
        <f t="shared" si="725"/>
        <v>2583</v>
      </c>
      <c r="V5774">
        <f t="shared" si="726"/>
        <v>63</v>
      </c>
      <c r="W5774">
        <f t="shared" si="727"/>
        <v>1291.5</v>
      </c>
    </row>
    <row r="5775" spans="1:23" ht="15.75" customHeight="1" x14ac:dyDescent="0.3">
      <c r="A5775" s="2" t="s">
        <v>29</v>
      </c>
      <c r="B5775" s="2">
        <v>1128299</v>
      </c>
      <c r="C5775" s="3">
        <v>44310</v>
      </c>
      <c r="D5775" s="12" t="str" cm="1">
        <f t="array" ref="D5775">_xlfn.SWITCH(WEEKDAY(C5775,2), 1, "Lundi", 2, "Mardi", 3, "Mercredi", 4, "Jeudi", 5, "Vendredi", 6, "Samedi", 7, "Dimanche", "Erreur")</f>
        <v>Samedi</v>
      </c>
      <c r="E5775" s="2" t="s">
        <v>30</v>
      </c>
      <c r="F5775" s="2" t="s">
        <v>79</v>
      </c>
      <c r="G5775" s="2" t="s">
        <v>62</v>
      </c>
      <c r="H5775" s="4" t="s">
        <v>21</v>
      </c>
      <c r="I5775" s="5">
        <v>48</v>
      </c>
      <c r="J5775" s="6">
        <v>36</v>
      </c>
      <c r="K5775" s="7">
        <v>1728</v>
      </c>
      <c r="L5775" s="7">
        <v>864</v>
      </c>
      <c r="M5775" s="8">
        <v>0.5</v>
      </c>
      <c r="N5775" s="2" t="s">
        <v>82</v>
      </c>
      <c r="O5775">
        <f t="shared" si="720"/>
        <v>2021</v>
      </c>
      <c r="P5775">
        <f t="shared" si="721"/>
        <v>4</v>
      </c>
      <c r="Q5775" t="str">
        <f t="shared" si="722"/>
        <v>avr</v>
      </c>
      <c r="R5775" t="str">
        <f t="shared" si="723"/>
        <v>Oregon</v>
      </c>
      <c r="S5775" t="str">
        <f t="shared" si="724"/>
        <v>2021-04</v>
      </c>
      <c r="T5775">
        <f>IF(AND(COUNTIF(Calculs!$Q$2:$Q$12,$O5775)&gt;0,COUNTIF(Calculs!$S$2:$S$12,$E5775)&gt;0,COUNTIF(Calculs!$U$2:$U$12,$H5775)&gt;0),1,0)</f>
        <v>1</v>
      </c>
      <c r="U5775">
        <f t="shared" si="725"/>
        <v>1728</v>
      </c>
      <c r="V5775">
        <f t="shared" si="726"/>
        <v>36</v>
      </c>
      <c r="W5775">
        <f t="shared" si="727"/>
        <v>864</v>
      </c>
    </row>
    <row r="5776" spans="1:23" ht="15.75" customHeight="1" x14ac:dyDescent="0.3">
      <c r="A5776" s="2" t="s">
        <v>29</v>
      </c>
      <c r="B5776" s="2">
        <v>1128299</v>
      </c>
      <c r="C5776" s="3">
        <v>44310</v>
      </c>
      <c r="D5776" s="12" t="str" cm="1">
        <f t="array" ref="D5776">_xlfn.SWITCH(WEEKDAY(C5776,2), 1, "Lundi", 2, "Mardi", 3, "Mercredi", 4, "Jeudi", 5, "Vendredi", 6, "Samedi", 7, "Dimanche", "Erreur")</f>
        <v>Samedi</v>
      </c>
      <c r="E5776" s="2" t="s">
        <v>30</v>
      </c>
      <c r="F5776" s="2" t="s">
        <v>79</v>
      </c>
      <c r="G5776" s="2" t="s">
        <v>62</v>
      </c>
      <c r="H5776" s="4" t="s">
        <v>22</v>
      </c>
      <c r="I5776" s="5">
        <v>59</v>
      </c>
      <c r="J5776" s="6">
        <v>84</v>
      </c>
      <c r="K5776" s="7">
        <v>4956</v>
      </c>
      <c r="L5776" s="7">
        <v>2230.1999999999998</v>
      </c>
      <c r="M5776" s="8">
        <v>0.44999999999999996</v>
      </c>
      <c r="N5776" s="2" t="s">
        <v>82</v>
      </c>
      <c r="O5776">
        <f t="shared" si="720"/>
        <v>2021</v>
      </c>
      <c r="P5776">
        <f t="shared" si="721"/>
        <v>4</v>
      </c>
      <c r="Q5776" t="str">
        <f t="shared" si="722"/>
        <v>avr</v>
      </c>
      <c r="R5776" t="str">
        <f t="shared" si="723"/>
        <v>Oregon</v>
      </c>
      <c r="S5776" t="str">
        <f t="shared" si="724"/>
        <v>2021-04</v>
      </c>
      <c r="T5776">
        <f>IF(AND(COUNTIF(Calculs!$Q$2:$Q$12,$O5776)&gt;0,COUNTIF(Calculs!$S$2:$S$12,$E5776)&gt;0,COUNTIF(Calculs!$U$2:$U$12,$H5776)&gt;0),1,0)</f>
        <v>1</v>
      </c>
      <c r="U5776">
        <f t="shared" si="725"/>
        <v>4956</v>
      </c>
      <c r="V5776">
        <f t="shared" si="726"/>
        <v>84</v>
      </c>
      <c r="W5776">
        <f t="shared" si="727"/>
        <v>2230.1999999999998</v>
      </c>
    </row>
    <row r="5777" spans="1:23" ht="15.75" customHeight="1" x14ac:dyDescent="0.3">
      <c r="A5777" s="2" t="s">
        <v>29</v>
      </c>
      <c r="B5777" s="2">
        <v>1128299</v>
      </c>
      <c r="C5777" s="3">
        <v>44341</v>
      </c>
      <c r="D5777" s="12" t="str" cm="1">
        <f t="array" ref="D5777">_xlfn.SWITCH(WEEKDAY(C5777,2), 1, "Lundi", 2, "Mardi", 3, "Mercredi", 4, "Jeudi", 5, "Vendredi", 6, "Samedi", 7, "Dimanche", "Erreur")</f>
        <v>Mardi</v>
      </c>
      <c r="E5777" s="2" t="s">
        <v>30</v>
      </c>
      <c r="F5777" s="2" t="s">
        <v>79</v>
      </c>
      <c r="G5777" s="2" t="s">
        <v>62</v>
      </c>
      <c r="H5777" s="4" t="s">
        <v>16</v>
      </c>
      <c r="I5777" s="5">
        <v>48</v>
      </c>
      <c r="J5777" s="6">
        <v>145</v>
      </c>
      <c r="K5777" s="7">
        <v>6960</v>
      </c>
      <c r="L5777" s="7">
        <v>3131.9999999999995</v>
      </c>
      <c r="M5777" s="8">
        <v>0.44999999999999996</v>
      </c>
      <c r="N5777" s="2" t="s">
        <v>82</v>
      </c>
      <c r="O5777">
        <f t="shared" si="720"/>
        <v>2021</v>
      </c>
      <c r="P5777">
        <f t="shared" si="721"/>
        <v>5</v>
      </c>
      <c r="Q5777" t="str">
        <f t="shared" si="722"/>
        <v>mai</v>
      </c>
      <c r="R5777" t="str">
        <f t="shared" si="723"/>
        <v>Oregon</v>
      </c>
      <c r="S5777" t="str">
        <f t="shared" si="724"/>
        <v>2021-05</v>
      </c>
      <c r="T5777">
        <f>IF(AND(COUNTIF(Calculs!$Q$2:$Q$12,$O5777)&gt;0,COUNTIF(Calculs!$S$2:$S$12,$E5777)&gt;0,COUNTIF(Calculs!$U$2:$U$12,$H5777)&gt;0),1,0)</f>
        <v>1</v>
      </c>
      <c r="U5777">
        <f t="shared" si="725"/>
        <v>6960</v>
      </c>
      <c r="V5777">
        <f t="shared" si="726"/>
        <v>145</v>
      </c>
      <c r="W5777">
        <f t="shared" si="727"/>
        <v>3131.9999999999995</v>
      </c>
    </row>
    <row r="5778" spans="1:23" ht="15.75" customHeight="1" x14ac:dyDescent="0.3">
      <c r="A5778" s="2" t="s">
        <v>29</v>
      </c>
      <c r="B5778" s="2">
        <v>1128299</v>
      </c>
      <c r="C5778" s="3">
        <v>44341</v>
      </c>
      <c r="D5778" s="12" t="str" cm="1">
        <f t="array" ref="D5778">_xlfn.SWITCH(WEEKDAY(C5778,2), 1, "Lundi", 2, "Mardi", 3, "Mercredi", 4, "Jeudi", 5, "Vendredi", 6, "Samedi", 7, "Dimanche", "Erreur")</f>
        <v>Mardi</v>
      </c>
      <c r="E5778" s="2" t="s">
        <v>30</v>
      </c>
      <c r="F5778" s="2" t="s">
        <v>79</v>
      </c>
      <c r="G5778" s="2" t="s">
        <v>62</v>
      </c>
      <c r="H5778" s="4" t="s">
        <v>18</v>
      </c>
      <c r="I5778" s="5">
        <v>50</v>
      </c>
      <c r="J5778" s="6">
        <v>105</v>
      </c>
      <c r="K5778" s="7">
        <v>5250</v>
      </c>
      <c r="L5778" s="7">
        <v>2415</v>
      </c>
      <c r="M5778" s="8">
        <v>0.45999999999999996</v>
      </c>
      <c r="N5778" s="2" t="s">
        <v>82</v>
      </c>
      <c r="O5778">
        <f t="shared" si="720"/>
        <v>2021</v>
      </c>
      <c r="P5778">
        <f t="shared" si="721"/>
        <v>5</v>
      </c>
      <c r="Q5778" t="str">
        <f t="shared" si="722"/>
        <v>mai</v>
      </c>
      <c r="R5778" t="str">
        <f t="shared" si="723"/>
        <v>Oregon</v>
      </c>
      <c r="S5778" t="str">
        <f t="shared" si="724"/>
        <v>2021-05</v>
      </c>
      <c r="T5778">
        <f>IF(AND(COUNTIF(Calculs!$Q$2:$Q$12,$O5778)&gt;0,COUNTIF(Calculs!$S$2:$S$12,$E5778)&gt;0,COUNTIF(Calculs!$U$2:$U$12,$H5778)&gt;0),1,0)</f>
        <v>1</v>
      </c>
      <c r="U5778">
        <f t="shared" si="725"/>
        <v>5250</v>
      </c>
      <c r="V5778">
        <f t="shared" si="726"/>
        <v>105</v>
      </c>
      <c r="W5778">
        <f t="shared" si="727"/>
        <v>2415</v>
      </c>
    </row>
    <row r="5779" spans="1:23" ht="15.75" customHeight="1" x14ac:dyDescent="0.3">
      <c r="A5779" s="2" t="s">
        <v>29</v>
      </c>
      <c r="B5779" s="2">
        <v>1128299</v>
      </c>
      <c r="C5779" s="3">
        <v>44341</v>
      </c>
      <c r="D5779" s="12" t="str" cm="1">
        <f t="array" ref="D5779">_xlfn.SWITCH(WEEKDAY(C5779,2), 1, "Lundi", 2, "Mardi", 3, "Mercredi", 4, "Jeudi", 5, "Vendredi", 6, "Samedi", 7, "Dimanche", "Erreur")</f>
        <v>Mardi</v>
      </c>
      <c r="E5779" s="2" t="s">
        <v>30</v>
      </c>
      <c r="F5779" s="2" t="s">
        <v>79</v>
      </c>
      <c r="G5779" s="2" t="s">
        <v>62</v>
      </c>
      <c r="H5779" s="4" t="s">
        <v>19</v>
      </c>
      <c r="I5779" s="5">
        <v>50</v>
      </c>
      <c r="J5779" s="6">
        <v>95</v>
      </c>
      <c r="K5779" s="7">
        <v>4750</v>
      </c>
      <c r="L5779" s="7">
        <v>2375</v>
      </c>
      <c r="M5779" s="8">
        <v>0.5</v>
      </c>
      <c r="N5779" s="2" t="s">
        <v>82</v>
      </c>
      <c r="O5779">
        <f t="shared" si="720"/>
        <v>2021</v>
      </c>
      <c r="P5779">
        <f t="shared" si="721"/>
        <v>5</v>
      </c>
      <c r="Q5779" t="str">
        <f t="shared" si="722"/>
        <v>mai</v>
      </c>
      <c r="R5779" t="str">
        <f t="shared" si="723"/>
        <v>Oregon</v>
      </c>
      <c r="S5779" t="str">
        <f t="shared" si="724"/>
        <v>2021-05</v>
      </c>
      <c r="T5779">
        <f>IF(AND(COUNTIF(Calculs!$Q$2:$Q$12,$O5779)&gt;0,COUNTIF(Calculs!$S$2:$S$12,$E5779)&gt;0,COUNTIF(Calculs!$U$2:$U$12,$H5779)&gt;0),1,0)</f>
        <v>1</v>
      </c>
      <c r="U5779">
        <f t="shared" si="725"/>
        <v>4750</v>
      </c>
      <c r="V5779">
        <f t="shared" si="726"/>
        <v>95</v>
      </c>
      <c r="W5779">
        <f t="shared" si="727"/>
        <v>2375</v>
      </c>
    </row>
    <row r="5780" spans="1:23" ht="15.75" customHeight="1" x14ac:dyDescent="0.3">
      <c r="A5780" s="2" t="s">
        <v>29</v>
      </c>
      <c r="B5780" s="2">
        <v>1128299</v>
      </c>
      <c r="C5780" s="3">
        <v>44341</v>
      </c>
      <c r="D5780" s="12" t="str" cm="1">
        <f t="array" ref="D5780">_xlfn.SWITCH(WEEKDAY(C5780,2), 1, "Lundi", 2, "Mardi", 3, "Mercredi", 4, "Jeudi", 5, "Vendredi", 6, "Samedi", 7, "Dimanche", "Erreur")</f>
        <v>Mardi</v>
      </c>
      <c r="E5780" s="2" t="s">
        <v>30</v>
      </c>
      <c r="F5780" s="2" t="s">
        <v>79</v>
      </c>
      <c r="G5780" s="2" t="s">
        <v>62</v>
      </c>
      <c r="H5780" s="4" t="s">
        <v>20</v>
      </c>
      <c r="I5780" s="5">
        <v>49</v>
      </c>
      <c r="J5780" s="6">
        <v>83</v>
      </c>
      <c r="K5780" s="7">
        <v>4067</v>
      </c>
      <c r="L5780" s="7">
        <v>1952.1599999999999</v>
      </c>
      <c r="M5780" s="8">
        <v>0.48</v>
      </c>
      <c r="N5780" s="2" t="s">
        <v>82</v>
      </c>
      <c r="O5780">
        <f t="shared" si="720"/>
        <v>2021</v>
      </c>
      <c r="P5780">
        <f t="shared" si="721"/>
        <v>5</v>
      </c>
      <c r="Q5780" t="str">
        <f t="shared" si="722"/>
        <v>mai</v>
      </c>
      <c r="R5780" t="str">
        <f t="shared" si="723"/>
        <v>Oregon</v>
      </c>
      <c r="S5780" t="str">
        <f t="shared" si="724"/>
        <v>2021-05</v>
      </c>
      <c r="T5780">
        <f>IF(AND(COUNTIF(Calculs!$Q$2:$Q$12,$O5780)&gt;0,COUNTIF(Calculs!$S$2:$S$12,$E5780)&gt;0,COUNTIF(Calculs!$U$2:$U$12,$H5780)&gt;0),1,0)</f>
        <v>1</v>
      </c>
      <c r="U5780">
        <f t="shared" si="725"/>
        <v>4067</v>
      </c>
      <c r="V5780">
        <f t="shared" si="726"/>
        <v>83</v>
      </c>
      <c r="W5780">
        <f t="shared" si="727"/>
        <v>1952.1599999999999</v>
      </c>
    </row>
    <row r="5781" spans="1:23" ht="15.75" customHeight="1" x14ac:dyDescent="0.3">
      <c r="A5781" s="2" t="s">
        <v>29</v>
      </c>
      <c r="B5781" s="2">
        <v>1128299</v>
      </c>
      <c r="C5781" s="3">
        <v>44341</v>
      </c>
      <c r="D5781" s="12" t="str" cm="1">
        <f t="array" ref="D5781">_xlfn.SWITCH(WEEKDAY(C5781,2), 1, "Lundi", 2, "Mardi", 3, "Mercredi", 4, "Jeudi", 5, "Vendredi", 6, "Samedi", 7, "Dimanche", "Erreur")</f>
        <v>Mardi</v>
      </c>
      <c r="E5781" s="2" t="s">
        <v>30</v>
      </c>
      <c r="F5781" s="2" t="s">
        <v>79</v>
      </c>
      <c r="G5781" s="2" t="s">
        <v>62</v>
      </c>
      <c r="H5781" s="4" t="s">
        <v>21</v>
      </c>
      <c r="I5781" s="5">
        <v>41</v>
      </c>
      <c r="J5781" s="6">
        <v>44</v>
      </c>
      <c r="K5781" s="7">
        <v>1804</v>
      </c>
      <c r="L5781" s="7">
        <v>992.2</v>
      </c>
      <c r="M5781" s="8">
        <v>0.55000000000000004</v>
      </c>
      <c r="N5781" s="2" t="s">
        <v>82</v>
      </c>
      <c r="O5781">
        <f t="shared" si="720"/>
        <v>2021</v>
      </c>
      <c r="P5781">
        <f t="shared" si="721"/>
        <v>5</v>
      </c>
      <c r="Q5781" t="str">
        <f t="shared" si="722"/>
        <v>mai</v>
      </c>
      <c r="R5781" t="str">
        <f t="shared" si="723"/>
        <v>Oregon</v>
      </c>
      <c r="S5781" t="str">
        <f t="shared" si="724"/>
        <v>2021-05</v>
      </c>
      <c r="T5781">
        <f>IF(AND(COUNTIF(Calculs!$Q$2:$Q$12,$O5781)&gt;0,COUNTIF(Calculs!$S$2:$S$12,$E5781)&gt;0,COUNTIF(Calculs!$U$2:$U$12,$H5781)&gt;0),1,0)</f>
        <v>1</v>
      </c>
      <c r="U5781">
        <f t="shared" si="725"/>
        <v>1804</v>
      </c>
      <c r="V5781">
        <f t="shared" si="726"/>
        <v>44</v>
      </c>
      <c r="W5781">
        <f t="shared" si="727"/>
        <v>992.2</v>
      </c>
    </row>
    <row r="5782" spans="1:23" ht="15.75" customHeight="1" x14ac:dyDescent="0.3">
      <c r="A5782" s="2" t="s">
        <v>29</v>
      </c>
      <c r="B5782" s="2">
        <v>1128299</v>
      </c>
      <c r="C5782" s="3">
        <v>44341</v>
      </c>
      <c r="D5782" s="12" t="str" cm="1">
        <f t="array" ref="D5782">_xlfn.SWITCH(WEEKDAY(C5782,2), 1, "Lundi", 2, "Mardi", 3, "Mercredi", 4, "Jeudi", 5, "Vendredi", 6, "Samedi", 7, "Dimanche", "Erreur")</f>
        <v>Mardi</v>
      </c>
      <c r="E5782" s="2" t="s">
        <v>30</v>
      </c>
      <c r="F5782" s="2" t="s">
        <v>79</v>
      </c>
      <c r="G5782" s="2" t="s">
        <v>62</v>
      </c>
      <c r="H5782" s="4" t="s">
        <v>22</v>
      </c>
      <c r="I5782" s="5">
        <v>54</v>
      </c>
      <c r="J5782" s="6">
        <v>158</v>
      </c>
      <c r="K5782" s="7">
        <v>8532</v>
      </c>
      <c r="L5782" s="7">
        <v>3839.3999999999996</v>
      </c>
      <c r="M5782" s="8">
        <v>0.44999999999999996</v>
      </c>
      <c r="N5782" s="2" t="s">
        <v>82</v>
      </c>
      <c r="O5782">
        <f t="shared" si="720"/>
        <v>2021</v>
      </c>
      <c r="P5782">
        <f t="shared" si="721"/>
        <v>5</v>
      </c>
      <c r="Q5782" t="str">
        <f t="shared" si="722"/>
        <v>mai</v>
      </c>
      <c r="R5782" t="str">
        <f t="shared" si="723"/>
        <v>Oregon</v>
      </c>
      <c r="S5782" t="str">
        <f t="shared" si="724"/>
        <v>2021-05</v>
      </c>
      <c r="T5782">
        <f>IF(AND(COUNTIF(Calculs!$Q$2:$Q$12,$O5782)&gt;0,COUNTIF(Calculs!$S$2:$S$12,$E5782)&gt;0,COUNTIF(Calculs!$U$2:$U$12,$H5782)&gt;0),1,0)</f>
        <v>1</v>
      </c>
      <c r="U5782">
        <f t="shared" si="725"/>
        <v>8532</v>
      </c>
      <c r="V5782">
        <f t="shared" si="726"/>
        <v>158</v>
      </c>
      <c r="W5782">
        <f t="shared" si="727"/>
        <v>3839.3999999999996</v>
      </c>
    </row>
    <row r="5783" spans="1:23" ht="15.75" customHeight="1" x14ac:dyDescent="0.3">
      <c r="A5783" s="2" t="s">
        <v>29</v>
      </c>
      <c r="B5783" s="2">
        <v>1128299</v>
      </c>
      <c r="C5783" s="3">
        <v>44371</v>
      </c>
      <c r="D5783" s="12" t="str" cm="1">
        <f t="array" ref="D5783">_xlfn.SWITCH(WEEKDAY(C5783,2), 1, "Lundi", 2, "Mardi", 3, "Mercredi", 4, "Jeudi", 5, "Vendredi", 6, "Samedi", 7, "Dimanche", "Erreur")</f>
        <v>Jeudi</v>
      </c>
      <c r="E5783" s="2" t="s">
        <v>30</v>
      </c>
      <c r="F5783" s="2" t="s">
        <v>79</v>
      </c>
      <c r="G5783" s="2" t="s">
        <v>62</v>
      </c>
      <c r="H5783" s="4" t="s">
        <v>16</v>
      </c>
      <c r="I5783" s="5">
        <v>51</v>
      </c>
      <c r="J5783" s="6">
        <v>225</v>
      </c>
      <c r="K5783" s="7">
        <v>11475</v>
      </c>
      <c r="L5783" s="7">
        <v>5622.75</v>
      </c>
      <c r="M5783" s="8">
        <v>0.49</v>
      </c>
      <c r="N5783" s="2" t="s">
        <v>82</v>
      </c>
      <c r="O5783">
        <f t="shared" si="720"/>
        <v>2021</v>
      </c>
      <c r="P5783">
        <f t="shared" si="721"/>
        <v>6</v>
      </c>
      <c r="Q5783" t="str">
        <f t="shared" si="722"/>
        <v>juin</v>
      </c>
      <c r="R5783" t="str">
        <f t="shared" si="723"/>
        <v>Oregon</v>
      </c>
      <c r="S5783" t="str">
        <f t="shared" si="724"/>
        <v>2021-06</v>
      </c>
      <c r="T5783">
        <f>IF(AND(COUNTIF(Calculs!$Q$2:$Q$12,$O5783)&gt;0,COUNTIF(Calculs!$S$2:$S$12,$E5783)&gt;0,COUNTIF(Calculs!$U$2:$U$12,$H5783)&gt;0),1,0)</f>
        <v>1</v>
      </c>
      <c r="U5783">
        <f t="shared" si="725"/>
        <v>11475</v>
      </c>
      <c r="V5783">
        <f t="shared" si="726"/>
        <v>225</v>
      </c>
      <c r="W5783">
        <f t="shared" si="727"/>
        <v>5622.75</v>
      </c>
    </row>
    <row r="5784" spans="1:23" ht="15.75" customHeight="1" x14ac:dyDescent="0.3">
      <c r="A5784" s="2" t="s">
        <v>29</v>
      </c>
      <c r="B5784" s="2">
        <v>1128299</v>
      </c>
      <c r="C5784" s="3">
        <v>44371</v>
      </c>
      <c r="D5784" s="12" t="str" cm="1">
        <f t="array" ref="D5784">_xlfn.SWITCH(WEEKDAY(C5784,2), 1, "Lundi", 2, "Mardi", 3, "Mercredi", 4, "Jeudi", 5, "Vendredi", 6, "Samedi", 7, "Dimanche", "Erreur")</f>
        <v>Jeudi</v>
      </c>
      <c r="E5784" s="2" t="s">
        <v>30</v>
      </c>
      <c r="F5784" s="2" t="s">
        <v>79</v>
      </c>
      <c r="G5784" s="2" t="s">
        <v>62</v>
      </c>
      <c r="H5784" s="4" t="s">
        <v>18</v>
      </c>
      <c r="I5784" s="5">
        <v>62</v>
      </c>
      <c r="J5784" s="6">
        <v>169</v>
      </c>
      <c r="K5784" s="7">
        <v>10478</v>
      </c>
      <c r="L5784" s="7">
        <v>5134.22</v>
      </c>
      <c r="M5784" s="8">
        <v>0.49</v>
      </c>
      <c r="N5784" s="2" t="s">
        <v>82</v>
      </c>
      <c r="O5784">
        <f t="shared" si="720"/>
        <v>2021</v>
      </c>
      <c r="P5784">
        <f t="shared" si="721"/>
        <v>6</v>
      </c>
      <c r="Q5784" t="str">
        <f t="shared" si="722"/>
        <v>juin</v>
      </c>
      <c r="R5784" t="str">
        <f t="shared" si="723"/>
        <v>Oregon</v>
      </c>
      <c r="S5784" t="str">
        <f t="shared" si="724"/>
        <v>2021-06</v>
      </c>
      <c r="T5784">
        <f>IF(AND(COUNTIF(Calculs!$Q$2:$Q$12,$O5784)&gt;0,COUNTIF(Calculs!$S$2:$S$12,$E5784)&gt;0,COUNTIF(Calculs!$U$2:$U$12,$H5784)&gt;0),1,0)</f>
        <v>1</v>
      </c>
      <c r="U5784">
        <f t="shared" si="725"/>
        <v>10478</v>
      </c>
      <c r="V5784">
        <f t="shared" si="726"/>
        <v>169</v>
      </c>
      <c r="W5784">
        <f t="shared" si="727"/>
        <v>5134.22</v>
      </c>
    </row>
    <row r="5785" spans="1:23" ht="15.75" customHeight="1" x14ac:dyDescent="0.3">
      <c r="A5785" s="2" t="s">
        <v>29</v>
      </c>
      <c r="B5785" s="2">
        <v>1128299</v>
      </c>
      <c r="C5785" s="3">
        <v>44371</v>
      </c>
      <c r="D5785" s="12" t="str" cm="1">
        <f t="array" ref="D5785">_xlfn.SWITCH(WEEKDAY(C5785,2), 1, "Lundi", 2, "Mardi", 3, "Mercredi", 4, "Jeudi", 5, "Vendredi", 6, "Samedi", 7, "Dimanche", "Erreur")</f>
        <v>Jeudi</v>
      </c>
      <c r="E5785" s="2" t="s">
        <v>30</v>
      </c>
      <c r="F5785" s="2" t="s">
        <v>79</v>
      </c>
      <c r="G5785" s="2" t="s">
        <v>62</v>
      </c>
      <c r="H5785" s="4" t="s">
        <v>19</v>
      </c>
      <c r="I5785" s="5">
        <v>78</v>
      </c>
      <c r="J5785" s="6">
        <v>189</v>
      </c>
      <c r="K5785" s="7">
        <v>14742</v>
      </c>
      <c r="L5785" s="7">
        <v>6781.32</v>
      </c>
      <c r="M5785" s="8">
        <v>0.45999999999999996</v>
      </c>
      <c r="N5785" s="2" t="s">
        <v>82</v>
      </c>
      <c r="O5785">
        <f t="shared" si="720"/>
        <v>2021</v>
      </c>
      <c r="P5785">
        <f t="shared" si="721"/>
        <v>6</v>
      </c>
      <c r="Q5785" t="str">
        <f t="shared" si="722"/>
        <v>juin</v>
      </c>
      <c r="R5785" t="str">
        <f t="shared" si="723"/>
        <v>Oregon</v>
      </c>
      <c r="S5785" t="str">
        <f t="shared" si="724"/>
        <v>2021-06</v>
      </c>
      <c r="T5785">
        <f>IF(AND(COUNTIF(Calculs!$Q$2:$Q$12,$O5785)&gt;0,COUNTIF(Calculs!$S$2:$S$12,$E5785)&gt;0,COUNTIF(Calculs!$U$2:$U$12,$H5785)&gt;0),1,0)</f>
        <v>1</v>
      </c>
      <c r="U5785">
        <f t="shared" si="725"/>
        <v>14742</v>
      </c>
      <c r="V5785">
        <f t="shared" si="726"/>
        <v>189</v>
      </c>
      <c r="W5785">
        <f t="shared" si="727"/>
        <v>6781.32</v>
      </c>
    </row>
    <row r="5786" spans="1:23" ht="15.75" customHeight="1" x14ac:dyDescent="0.3">
      <c r="A5786" s="2" t="s">
        <v>29</v>
      </c>
      <c r="B5786" s="2">
        <v>1128299</v>
      </c>
      <c r="C5786" s="3">
        <v>44371</v>
      </c>
      <c r="D5786" s="12" t="str" cm="1">
        <f t="array" ref="D5786">_xlfn.SWITCH(WEEKDAY(C5786,2), 1, "Lundi", 2, "Mardi", 3, "Mercredi", 4, "Jeudi", 5, "Vendredi", 6, "Samedi", 7, "Dimanche", "Erreur")</f>
        <v>Jeudi</v>
      </c>
      <c r="E5786" s="2" t="s">
        <v>30</v>
      </c>
      <c r="F5786" s="2" t="s">
        <v>79</v>
      </c>
      <c r="G5786" s="2" t="s">
        <v>62</v>
      </c>
      <c r="H5786" s="4" t="s">
        <v>20</v>
      </c>
      <c r="I5786" s="5">
        <v>74</v>
      </c>
      <c r="J5786" s="6">
        <v>158</v>
      </c>
      <c r="K5786" s="7">
        <v>11692</v>
      </c>
      <c r="L5786" s="7">
        <v>5846</v>
      </c>
      <c r="M5786" s="8">
        <v>0.5</v>
      </c>
      <c r="N5786" s="2" t="s">
        <v>82</v>
      </c>
      <c r="O5786">
        <f t="shared" si="720"/>
        <v>2021</v>
      </c>
      <c r="P5786">
        <f t="shared" si="721"/>
        <v>6</v>
      </c>
      <c r="Q5786" t="str">
        <f t="shared" si="722"/>
        <v>juin</v>
      </c>
      <c r="R5786" t="str">
        <f t="shared" si="723"/>
        <v>Oregon</v>
      </c>
      <c r="S5786" t="str">
        <f t="shared" si="724"/>
        <v>2021-06</v>
      </c>
      <c r="T5786">
        <f>IF(AND(COUNTIF(Calculs!$Q$2:$Q$12,$O5786)&gt;0,COUNTIF(Calculs!$S$2:$S$12,$E5786)&gt;0,COUNTIF(Calculs!$U$2:$U$12,$H5786)&gt;0),1,0)</f>
        <v>1</v>
      </c>
      <c r="U5786">
        <f t="shared" si="725"/>
        <v>11692</v>
      </c>
      <c r="V5786">
        <f t="shared" si="726"/>
        <v>158</v>
      </c>
      <c r="W5786">
        <f t="shared" si="727"/>
        <v>5846</v>
      </c>
    </row>
    <row r="5787" spans="1:23" ht="15.75" customHeight="1" x14ac:dyDescent="0.3">
      <c r="A5787" s="2" t="s">
        <v>29</v>
      </c>
      <c r="B5787" s="2">
        <v>1128299</v>
      </c>
      <c r="C5787" s="3">
        <v>44371</v>
      </c>
      <c r="D5787" s="12" t="str" cm="1">
        <f t="array" ref="D5787">_xlfn.SWITCH(WEEKDAY(C5787,2), 1, "Lundi", 2, "Mardi", 3, "Mercredi", 4, "Jeudi", 5, "Vendredi", 6, "Samedi", 7, "Dimanche", "Erreur")</f>
        <v>Jeudi</v>
      </c>
      <c r="E5787" s="2" t="s">
        <v>30</v>
      </c>
      <c r="F5787" s="2" t="s">
        <v>79</v>
      </c>
      <c r="G5787" s="2" t="s">
        <v>62</v>
      </c>
      <c r="H5787" s="4" t="s">
        <v>21</v>
      </c>
      <c r="I5787" s="5">
        <v>86</v>
      </c>
      <c r="J5787" s="6">
        <v>108</v>
      </c>
      <c r="K5787" s="7">
        <v>9288</v>
      </c>
      <c r="L5787" s="7">
        <v>4922.6400000000003</v>
      </c>
      <c r="M5787" s="8">
        <v>0.53</v>
      </c>
      <c r="N5787" s="2" t="s">
        <v>82</v>
      </c>
      <c r="O5787">
        <f t="shared" si="720"/>
        <v>2021</v>
      </c>
      <c r="P5787">
        <f t="shared" si="721"/>
        <v>6</v>
      </c>
      <c r="Q5787" t="str">
        <f t="shared" si="722"/>
        <v>juin</v>
      </c>
      <c r="R5787" t="str">
        <f t="shared" si="723"/>
        <v>Oregon</v>
      </c>
      <c r="S5787" t="str">
        <f t="shared" si="724"/>
        <v>2021-06</v>
      </c>
      <c r="T5787">
        <f>IF(AND(COUNTIF(Calculs!$Q$2:$Q$12,$O5787)&gt;0,COUNTIF(Calculs!$S$2:$S$12,$E5787)&gt;0,COUNTIF(Calculs!$U$2:$U$12,$H5787)&gt;0),1,0)</f>
        <v>1</v>
      </c>
      <c r="U5787">
        <f t="shared" si="725"/>
        <v>9288</v>
      </c>
      <c r="V5787">
        <f t="shared" si="726"/>
        <v>108</v>
      </c>
      <c r="W5787">
        <f t="shared" si="727"/>
        <v>4922.6400000000003</v>
      </c>
    </row>
    <row r="5788" spans="1:23" ht="15.75" customHeight="1" x14ac:dyDescent="0.3">
      <c r="A5788" s="2" t="s">
        <v>29</v>
      </c>
      <c r="B5788" s="2">
        <v>1128299</v>
      </c>
      <c r="C5788" s="3">
        <v>44371</v>
      </c>
      <c r="D5788" s="12" t="str" cm="1">
        <f t="array" ref="D5788">_xlfn.SWITCH(WEEKDAY(C5788,2), 1, "Lundi", 2, "Mardi", 3, "Mercredi", 4, "Jeudi", 5, "Vendredi", 6, "Samedi", 7, "Dimanche", "Erreur")</f>
        <v>Jeudi</v>
      </c>
      <c r="E5788" s="2" t="s">
        <v>30</v>
      </c>
      <c r="F5788" s="2" t="s">
        <v>79</v>
      </c>
      <c r="G5788" s="2" t="s">
        <v>62</v>
      </c>
      <c r="H5788" s="4" t="s">
        <v>22</v>
      </c>
      <c r="I5788" s="5">
        <v>95</v>
      </c>
      <c r="J5788" s="6">
        <v>189</v>
      </c>
      <c r="K5788" s="7">
        <v>17955</v>
      </c>
      <c r="L5788" s="7">
        <v>8079.7499999999991</v>
      </c>
      <c r="M5788" s="8">
        <v>0.44999999999999996</v>
      </c>
      <c r="N5788" s="2" t="s">
        <v>82</v>
      </c>
      <c r="O5788">
        <f t="shared" si="720"/>
        <v>2021</v>
      </c>
      <c r="P5788">
        <f t="shared" si="721"/>
        <v>6</v>
      </c>
      <c r="Q5788" t="str">
        <f t="shared" si="722"/>
        <v>juin</v>
      </c>
      <c r="R5788" t="str">
        <f t="shared" si="723"/>
        <v>Oregon</v>
      </c>
      <c r="S5788" t="str">
        <f t="shared" si="724"/>
        <v>2021-06</v>
      </c>
      <c r="T5788">
        <f>IF(AND(COUNTIF(Calculs!$Q$2:$Q$12,$O5788)&gt;0,COUNTIF(Calculs!$S$2:$S$12,$E5788)&gt;0,COUNTIF(Calculs!$U$2:$U$12,$H5788)&gt;0),1,0)</f>
        <v>1</v>
      </c>
      <c r="U5788">
        <f t="shared" si="725"/>
        <v>17955</v>
      </c>
      <c r="V5788">
        <f t="shared" si="726"/>
        <v>189</v>
      </c>
      <c r="W5788">
        <f t="shared" si="727"/>
        <v>8079.7499999999991</v>
      </c>
    </row>
    <row r="5789" spans="1:23" ht="15.75" customHeight="1" x14ac:dyDescent="0.3">
      <c r="A5789" s="2" t="s">
        <v>29</v>
      </c>
      <c r="B5789" s="2">
        <v>1128299</v>
      </c>
      <c r="C5789" s="3">
        <v>44400</v>
      </c>
      <c r="D5789" s="12" t="str" cm="1">
        <f t="array" ref="D5789">_xlfn.SWITCH(WEEKDAY(C5789,2), 1, "Lundi", 2, "Mardi", 3, "Mercredi", 4, "Jeudi", 5, "Vendredi", 6, "Samedi", 7, "Dimanche", "Erreur")</f>
        <v>Vendredi</v>
      </c>
      <c r="E5789" s="2" t="s">
        <v>30</v>
      </c>
      <c r="F5789" s="2" t="s">
        <v>79</v>
      </c>
      <c r="G5789" s="2" t="s">
        <v>62</v>
      </c>
      <c r="H5789" s="4" t="s">
        <v>16</v>
      </c>
      <c r="I5789" s="5">
        <v>79</v>
      </c>
      <c r="J5789" s="6">
        <v>255</v>
      </c>
      <c r="K5789" s="7">
        <v>20145</v>
      </c>
      <c r="L5789" s="7">
        <v>9669.6</v>
      </c>
      <c r="M5789" s="8">
        <v>0.48</v>
      </c>
      <c r="N5789" s="2" t="s">
        <v>82</v>
      </c>
      <c r="O5789">
        <f t="shared" si="720"/>
        <v>2021</v>
      </c>
      <c r="P5789">
        <f t="shared" si="721"/>
        <v>7</v>
      </c>
      <c r="Q5789" t="str">
        <f t="shared" si="722"/>
        <v>juil</v>
      </c>
      <c r="R5789" t="str">
        <f t="shared" si="723"/>
        <v>Oregon</v>
      </c>
      <c r="S5789" t="str">
        <f t="shared" si="724"/>
        <v>2021-07</v>
      </c>
      <c r="T5789">
        <f>IF(AND(COUNTIF(Calculs!$Q$2:$Q$12,$O5789)&gt;0,COUNTIF(Calculs!$S$2:$S$12,$E5789)&gt;0,COUNTIF(Calculs!$U$2:$U$12,$H5789)&gt;0),1,0)</f>
        <v>1</v>
      </c>
      <c r="U5789">
        <f t="shared" si="725"/>
        <v>20145</v>
      </c>
      <c r="V5789">
        <f t="shared" si="726"/>
        <v>255</v>
      </c>
      <c r="W5789">
        <f t="shared" si="727"/>
        <v>9669.6</v>
      </c>
    </row>
    <row r="5790" spans="1:23" ht="15.75" customHeight="1" x14ac:dyDescent="0.3">
      <c r="A5790" s="2" t="s">
        <v>29</v>
      </c>
      <c r="B5790" s="2">
        <v>1128299</v>
      </c>
      <c r="C5790" s="3">
        <v>44400</v>
      </c>
      <c r="D5790" s="12" t="str" cm="1">
        <f t="array" ref="D5790">_xlfn.SWITCH(WEEKDAY(C5790,2), 1, "Lundi", 2, "Mardi", 3, "Mercredi", 4, "Jeudi", 5, "Vendredi", 6, "Samedi", 7, "Dimanche", "Erreur")</f>
        <v>Vendredi</v>
      </c>
      <c r="E5790" s="2" t="s">
        <v>30</v>
      </c>
      <c r="F5790" s="2" t="s">
        <v>79</v>
      </c>
      <c r="G5790" s="2" t="s">
        <v>62</v>
      </c>
      <c r="H5790" s="4" t="s">
        <v>18</v>
      </c>
      <c r="I5790" s="5">
        <v>85</v>
      </c>
      <c r="J5790" s="6">
        <v>196</v>
      </c>
      <c r="K5790" s="7">
        <v>16660</v>
      </c>
      <c r="L5790" s="7">
        <v>7830.2</v>
      </c>
      <c r="M5790" s="8">
        <v>0.47</v>
      </c>
      <c r="N5790" s="2" t="s">
        <v>82</v>
      </c>
      <c r="O5790">
        <f t="shared" si="720"/>
        <v>2021</v>
      </c>
      <c r="P5790">
        <f t="shared" si="721"/>
        <v>7</v>
      </c>
      <c r="Q5790" t="str">
        <f t="shared" si="722"/>
        <v>juil</v>
      </c>
      <c r="R5790" t="str">
        <f t="shared" si="723"/>
        <v>Oregon</v>
      </c>
      <c r="S5790" t="str">
        <f t="shared" si="724"/>
        <v>2021-07</v>
      </c>
      <c r="T5790">
        <f>IF(AND(COUNTIF(Calculs!$Q$2:$Q$12,$O5790)&gt;0,COUNTIF(Calculs!$S$2:$S$12,$E5790)&gt;0,COUNTIF(Calculs!$U$2:$U$12,$H5790)&gt;0),1,0)</f>
        <v>1</v>
      </c>
      <c r="U5790">
        <f t="shared" si="725"/>
        <v>16660</v>
      </c>
      <c r="V5790">
        <f t="shared" si="726"/>
        <v>196</v>
      </c>
      <c r="W5790">
        <f t="shared" si="727"/>
        <v>7830.2</v>
      </c>
    </row>
    <row r="5791" spans="1:23" ht="15.75" customHeight="1" x14ac:dyDescent="0.3">
      <c r="A5791" s="2" t="s">
        <v>29</v>
      </c>
      <c r="B5791" s="2">
        <v>1128299</v>
      </c>
      <c r="C5791" s="3">
        <v>44400</v>
      </c>
      <c r="D5791" s="12" t="str" cm="1">
        <f t="array" ref="D5791">_xlfn.SWITCH(WEEKDAY(C5791,2), 1, "Lundi", 2, "Mardi", 3, "Mercredi", 4, "Jeudi", 5, "Vendredi", 6, "Samedi", 7, "Dimanche", "Erreur")</f>
        <v>Vendredi</v>
      </c>
      <c r="E5791" s="2" t="s">
        <v>30</v>
      </c>
      <c r="F5791" s="2" t="s">
        <v>79</v>
      </c>
      <c r="G5791" s="2" t="s">
        <v>62</v>
      </c>
      <c r="H5791" s="4" t="s">
        <v>19</v>
      </c>
      <c r="I5791" s="5">
        <v>86</v>
      </c>
      <c r="J5791" s="6">
        <v>163</v>
      </c>
      <c r="K5791" s="7">
        <v>14018</v>
      </c>
      <c r="L5791" s="7">
        <v>6588.46</v>
      </c>
      <c r="M5791" s="8">
        <v>0.47</v>
      </c>
      <c r="N5791" s="2" t="s">
        <v>82</v>
      </c>
      <c r="O5791">
        <f t="shared" si="720"/>
        <v>2021</v>
      </c>
      <c r="P5791">
        <f t="shared" si="721"/>
        <v>7</v>
      </c>
      <c r="Q5791" t="str">
        <f t="shared" si="722"/>
        <v>juil</v>
      </c>
      <c r="R5791" t="str">
        <f t="shared" si="723"/>
        <v>Oregon</v>
      </c>
      <c r="S5791" t="str">
        <f t="shared" si="724"/>
        <v>2021-07</v>
      </c>
      <c r="T5791">
        <f>IF(AND(COUNTIF(Calculs!$Q$2:$Q$12,$O5791)&gt;0,COUNTIF(Calculs!$S$2:$S$12,$E5791)&gt;0,COUNTIF(Calculs!$U$2:$U$12,$H5791)&gt;0),1,0)</f>
        <v>1</v>
      </c>
      <c r="U5791">
        <f t="shared" si="725"/>
        <v>14018</v>
      </c>
      <c r="V5791">
        <f t="shared" si="726"/>
        <v>163</v>
      </c>
      <c r="W5791">
        <f t="shared" si="727"/>
        <v>6588.46</v>
      </c>
    </row>
    <row r="5792" spans="1:23" ht="15.75" customHeight="1" x14ac:dyDescent="0.3">
      <c r="A5792" s="2" t="s">
        <v>29</v>
      </c>
      <c r="B5792" s="2">
        <v>1128299</v>
      </c>
      <c r="C5792" s="3">
        <v>44400</v>
      </c>
      <c r="D5792" s="12" t="str" cm="1">
        <f t="array" ref="D5792">_xlfn.SWITCH(WEEKDAY(C5792,2), 1, "Lundi", 2, "Mardi", 3, "Mercredi", 4, "Jeudi", 5, "Vendredi", 6, "Samedi", 7, "Dimanche", "Erreur")</f>
        <v>Vendredi</v>
      </c>
      <c r="E5792" s="2" t="s">
        <v>30</v>
      </c>
      <c r="F5792" s="2" t="s">
        <v>79</v>
      </c>
      <c r="G5792" s="2" t="s">
        <v>62</v>
      </c>
      <c r="H5792" s="4" t="s">
        <v>20</v>
      </c>
      <c r="I5792" s="5">
        <v>82</v>
      </c>
      <c r="J5792" s="6">
        <v>165</v>
      </c>
      <c r="K5792" s="7">
        <v>13530</v>
      </c>
      <c r="L5792" s="7">
        <v>6494.4</v>
      </c>
      <c r="M5792" s="8">
        <v>0.48</v>
      </c>
      <c r="N5792" s="2" t="s">
        <v>82</v>
      </c>
      <c r="O5792">
        <f t="shared" si="720"/>
        <v>2021</v>
      </c>
      <c r="P5792">
        <f t="shared" si="721"/>
        <v>7</v>
      </c>
      <c r="Q5792" t="str">
        <f t="shared" si="722"/>
        <v>juil</v>
      </c>
      <c r="R5792" t="str">
        <f t="shared" si="723"/>
        <v>Oregon</v>
      </c>
      <c r="S5792" t="str">
        <f t="shared" si="724"/>
        <v>2021-07</v>
      </c>
      <c r="T5792">
        <f>IF(AND(COUNTIF(Calculs!$Q$2:$Q$12,$O5792)&gt;0,COUNTIF(Calculs!$S$2:$S$12,$E5792)&gt;0,COUNTIF(Calculs!$U$2:$U$12,$H5792)&gt;0),1,0)</f>
        <v>1</v>
      </c>
      <c r="U5792">
        <f t="shared" si="725"/>
        <v>13530</v>
      </c>
      <c r="V5792">
        <f t="shared" si="726"/>
        <v>165</v>
      </c>
      <c r="W5792">
        <f t="shared" si="727"/>
        <v>6494.4</v>
      </c>
    </row>
    <row r="5793" spans="1:23" ht="15.75" customHeight="1" x14ac:dyDescent="0.3">
      <c r="A5793" s="2" t="s">
        <v>29</v>
      </c>
      <c r="B5793" s="2">
        <v>1128299</v>
      </c>
      <c r="C5793" s="3">
        <v>44400</v>
      </c>
      <c r="D5793" s="12" t="str" cm="1">
        <f t="array" ref="D5793">_xlfn.SWITCH(WEEKDAY(C5793,2), 1, "Lundi", 2, "Mardi", 3, "Mercredi", 4, "Jeudi", 5, "Vendredi", 6, "Samedi", 7, "Dimanche", "Erreur")</f>
        <v>Vendredi</v>
      </c>
      <c r="E5793" s="2" t="s">
        <v>30</v>
      </c>
      <c r="F5793" s="2" t="s">
        <v>79</v>
      </c>
      <c r="G5793" s="2" t="s">
        <v>62</v>
      </c>
      <c r="H5793" s="4" t="s">
        <v>21</v>
      </c>
      <c r="I5793" s="5">
        <v>84</v>
      </c>
      <c r="J5793" s="6">
        <v>156</v>
      </c>
      <c r="K5793" s="7">
        <v>13104</v>
      </c>
      <c r="L5793" s="7">
        <v>6552</v>
      </c>
      <c r="M5793" s="8">
        <v>0.5</v>
      </c>
      <c r="N5793" s="2" t="s">
        <v>82</v>
      </c>
      <c r="O5793">
        <f t="shared" si="720"/>
        <v>2021</v>
      </c>
      <c r="P5793">
        <f t="shared" si="721"/>
        <v>7</v>
      </c>
      <c r="Q5793" t="str">
        <f t="shared" si="722"/>
        <v>juil</v>
      </c>
      <c r="R5793" t="str">
        <f t="shared" si="723"/>
        <v>Oregon</v>
      </c>
      <c r="S5793" t="str">
        <f t="shared" si="724"/>
        <v>2021-07</v>
      </c>
      <c r="T5793">
        <f>IF(AND(COUNTIF(Calculs!$Q$2:$Q$12,$O5793)&gt;0,COUNTIF(Calculs!$S$2:$S$12,$E5793)&gt;0,COUNTIF(Calculs!$U$2:$U$12,$H5793)&gt;0),1,0)</f>
        <v>1</v>
      </c>
      <c r="U5793">
        <f t="shared" si="725"/>
        <v>13104</v>
      </c>
      <c r="V5793">
        <f t="shared" si="726"/>
        <v>156</v>
      </c>
      <c r="W5793">
        <f t="shared" si="727"/>
        <v>6552</v>
      </c>
    </row>
    <row r="5794" spans="1:23" ht="15.75" customHeight="1" x14ac:dyDescent="0.3">
      <c r="A5794" s="2" t="s">
        <v>29</v>
      </c>
      <c r="B5794" s="2">
        <v>1128299</v>
      </c>
      <c r="C5794" s="3">
        <v>44400</v>
      </c>
      <c r="D5794" s="12" t="str" cm="1">
        <f t="array" ref="D5794">_xlfn.SWITCH(WEEKDAY(C5794,2), 1, "Lundi", 2, "Mardi", 3, "Mercredi", 4, "Jeudi", 5, "Vendredi", 6, "Samedi", 7, "Dimanche", "Erreur")</f>
        <v>Vendredi</v>
      </c>
      <c r="E5794" s="2" t="s">
        <v>30</v>
      </c>
      <c r="F5794" s="2" t="s">
        <v>79</v>
      </c>
      <c r="G5794" s="2" t="s">
        <v>62</v>
      </c>
      <c r="H5794" s="4" t="s">
        <v>22</v>
      </c>
      <c r="I5794" s="5">
        <v>97</v>
      </c>
      <c r="J5794" s="6">
        <v>150</v>
      </c>
      <c r="K5794" s="7">
        <v>14550</v>
      </c>
      <c r="L5794" s="7">
        <v>6111</v>
      </c>
      <c r="M5794" s="8">
        <v>0.42</v>
      </c>
      <c r="N5794" s="2" t="s">
        <v>82</v>
      </c>
      <c r="O5794">
        <f t="shared" si="720"/>
        <v>2021</v>
      </c>
      <c r="P5794">
        <f t="shared" si="721"/>
        <v>7</v>
      </c>
      <c r="Q5794" t="str">
        <f t="shared" si="722"/>
        <v>juil</v>
      </c>
      <c r="R5794" t="str">
        <f t="shared" si="723"/>
        <v>Oregon</v>
      </c>
      <c r="S5794" t="str">
        <f t="shared" si="724"/>
        <v>2021-07</v>
      </c>
      <c r="T5794">
        <f>IF(AND(COUNTIF(Calculs!$Q$2:$Q$12,$O5794)&gt;0,COUNTIF(Calculs!$S$2:$S$12,$E5794)&gt;0,COUNTIF(Calculs!$U$2:$U$12,$H5794)&gt;0),1,0)</f>
        <v>1</v>
      </c>
      <c r="U5794">
        <f t="shared" si="725"/>
        <v>14550</v>
      </c>
      <c r="V5794">
        <f t="shared" si="726"/>
        <v>150</v>
      </c>
      <c r="W5794">
        <f t="shared" si="727"/>
        <v>6111</v>
      </c>
    </row>
    <row r="5795" spans="1:23" ht="15.75" customHeight="1" x14ac:dyDescent="0.3">
      <c r="A5795" s="2" t="s">
        <v>29</v>
      </c>
      <c r="B5795" s="2">
        <v>1128299</v>
      </c>
      <c r="C5795" s="3">
        <v>44432</v>
      </c>
      <c r="D5795" s="12" t="str" cm="1">
        <f t="array" ref="D5795">_xlfn.SWITCH(WEEKDAY(C5795,2), 1, "Lundi", 2, "Mardi", 3, "Mercredi", 4, "Jeudi", 5, "Vendredi", 6, "Samedi", 7, "Dimanche", "Erreur")</f>
        <v>Mardi</v>
      </c>
      <c r="E5795" s="2" t="s">
        <v>30</v>
      </c>
      <c r="F5795" s="2" t="s">
        <v>79</v>
      </c>
      <c r="G5795" s="2" t="s">
        <v>62</v>
      </c>
      <c r="H5795" s="4" t="s">
        <v>16</v>
      </c>
      <c r="I5795" s="5">
        <v>81</v>
      </c>
      <c r="J5795" s="6">
        <v>200</v>
      </c>
      <c r="K5795" s="7">
        <v>16200</v>
      </c>
      <c r="L5795" s="7">
        <v>7776</v>
      </c>
      <c r="M5795" s="8">
        <v>0.48</v>
      </c>
      <c r="N5795" s="2" t="s">
        <v>82</v>
      </c>
      <c r="O5795">
        <f t="shared" si="720"/>
        <v>2021</v>
      </c>
      <c r="P5795">
        <f t="shared" si="721"/>
        <v>8</v>
      </c>
      <c r="Q5795" t="str">
        <f t="shared" si="722"/>
        <v>août</v>
      </c>
      <c r="R5795" t="str">
        <f t="shared" si="723"/>
        <v>Oregon</v>
      </c>
      <c r="S5795" t="str">
        <f t="shared" si="724"/>
        <v>2021-08</v>
      </c>
      <c r="T5795">
        <f>IF(AND(COUNTIF(Calculs!$Q$2:$Q$12,$O5795)&gt;0,COUNTIF(Calculs!$S$2:$S$12,$E5795)&gt;0,COUNTIF(Calculs!$U$2:$U$12,$H5795)&gt;0),1,0)</f>
        <v>1</v>
      </c>
      <c r="U5795">
        <f t="shared" si="725"/>
        <v>16200</v>
      </c>
      <c r="V5795">
        <f t="shared" si="726"/>
        <v>200</v>
      </c>
      <c r="W5795">
        <f t="shared" si="727"/>
        <v>7776</v>
      </c>
    </row>
    <row r="5796" spans="1:23" ht="15.75" customHeight="1" x14ac:dyDescent="0.3">
      <c r="A5796" s="2" t="s">
        <v>29</v>
      </c>
      <c r="B5796" s="2">
        <v>1128299</v>
      </c>
      <c r="C5796" s="3">
        <v>44432</v>
      </c>
      <c r="D5796" s="12" t="str" cm="1">
        <f t="array" ref="D5796">_xlfn.SWITCH(WEEKDAY(C5796,2), 1, "Lundi", 2, "Mardi", 3, "Mercredi", 4, "Jeudi", 5, "Vendredi", 6, "Samedi", 7, "Dimanche", "Erreur")</f>
        <v>Mardi</v>
      </c>
      <c r="E5796" s="2" t="s">
        <v>30</v>
      </c>
      <c r="F5796" s="2" t="s">
        <v>79</v>
      </c>
      <c r="G5796" s="2" t="s">
        <v>62</v>
      </c>
      <c r="H5796" s="4" t="s">
        <v>18</v>
      </c>
      <c r="I5796" s="5">
        <v>76</v>
      </c>
      <c r="J5796" s="6">
        <v>233</v>
      </c>
      <c r="K5796" s="7">
        <v>17708</v>
      </c>
      <c r="L5796" s="7">
        <v>8676.92</v>
      </c>
      <c r="M5796" s="8">
        <v>0.49</v>
      </c>
      <c r="N5796" s="2" t="s">
        <v>82</v>
      </c>
      <c r="O5796">
        <f t="shared" si="720"/>
        <v>2021</v>
      </c>
      <c r="P5796">
        <f t="shared" si="721"/>
        <v>8</v>
      </c>
      <c r="Q5796" t="str">
        <f t="shared" si="722"/>
        <v>août</v>
      </c>
      <c r="R5796" t="str">
        <f t="shared" si="723"/>
        <v>Oregon</v>
      </c>
      <c r="S5796" t="str">
        <f t="shared" si="724"/>
        <v>2021-08</v>
      </c>
      <c r="T5796">
        <f>IF(AND(COUNTIF(Calculs!$Q$2:$Q$12,$O5796)&gt;0,COUNTIF(Calculs!$S$2:$S$12,$E5796)&gt;0,COUNTIF(Calculs!$U$2:$U$12,$H5796)&gt;0),1,0)</f>
        <v>1</v>
      </c>
      <c r="U5796">
        <f t="shared" si="725"/>
        <v>17708</v>
      </c>
      <c r="V5796">
        <f t="shared" si="726"/>
        <v>233</v>
      </c>
      <c r="W5796">
        <f t="shared" si="727"/>
        <v>8676.92</v>
      </c>
    </row>
    <row r="5797" spans="1:23" ht="15.75" customHeight="1" x14ac:dyDescent="0.3">
      <c r="A5797" s="2" t="s">
        <v>29</v>
      </c>
      <c r="B5797" s="2">
        <v>1128299</v>
      </c>
      <c r="C5797" s="3">
        <v>44432</v>
      </c>
      <c r="D5797" s="12" t="str" cm="1">
        <f t="array" ref="D5797">_xlfn.SWITCH(WEEKDAY(C5797,2), 1, "Lundi", 2, "Mardi", 3, "Mercredi", 4, "Jeudi", 5, "Vendredi", 6, "Samedi", 7, "Dimanche", "Erreur")</f>
        <v>Mardi</v>
      </c>
      <c r="E5797" s="2" t="s">
        <v>30</v>
      </c>
      <c r="F5797" s="2" t="s">
        <v>79</v>
      </c>
      <c r="G5797" s="2" t="s">
        <v>62</v>
      </c>
      <c r="H5797" s="4" t="s">
        <v>19</v>
      </c>
      <c r="I5797" s="5">
        <v>68</v>
      </c>
      <c r="J5797" s="6">
        <v>195</v>
      </c>
      <c r="K5797" s="7">
        <v>13260</v>
      </c>
      <c r="L5797" s="7">
        <v>6497.4</v>
      </c>
      <c r="M5797" s="8">
        <v>0.49</v>
      </c>
      <c r="N5797" s="2" t="s">
        <v>82</v>
      </c>
      <c r="O5797">
        <f t="shared" si="720"/>
        <v>2021</v>
      </c>
      <c r="P5797">
        <f t="shared" si="721"/>
        <v>8</v>
      </c>
      <c r="Q5797" t="str">
        <f t="shared" si="722"/>
        <v>août</v>
      </c>
      <c r="R5797" t="str">
        <f t="shared" si="723"/>
        <v>Oregon</v>
      </c>
      <c r="S5797" t="str">
        <f t="shared" si="724"/>
        <v>2021-08</v>
      </c>
      <c r="T5797">
        <f>IF(AND(COUNTIF(Calculs!$Q$2:$Q$12,$O5797)&gt;0,COUNTIF(Calculs!$S$2:$S$12,$E5797)&gt;0,COUNTIF(Calculs!$U$2:$U$12,$H5797)&gt;0),1,0)</f>
        <v>1</v>
      </c>
      <c r="U5797">
        <f t="shared" si="725"/>
        <v>13260</v>
      </c>
      <c r="V5797">
        <f t="shared" si="726"/>
        <v>195</v>
      </c>
      <c r="W5797">
        <f t="shared" si="727"/>
        <v>6497.4</v>
      </c>
    </row>
    <row r="5798" spans="1:23" ht="15.75" customHeight="1" x14ac:dyDescent="0.3">
      <c r="A5798" s="2" t="s">
        <v>29</v>
      </c>
      <c r="B5798" s="2">
        <v>1128299</v>
      </c>
      <c r="C5798" s="3">
        <v>44432</v>
      </c>
      <c r="D5798" s="12" t="str" cm="1">
        <f t="array" ref="D5798">_xlfn.SWITCH(WEEKDAY(C5798,2), 1, "Lundi", 2, "Mardi", 3, "Mercredi", 4, "Jeudi", 5, "Vendredi", 6, "Samedi", 7, "Dimanche", "Erreur")</f>
        <v>Mardi</v>
      </c>
      <c r="E5798" s="2" t="s">
        <v>30</v>
      </c>
      <c r="F5798" s="2" t="s">
        <v>79</v>
      </c>
      <c r="G5798" s="2" t="s">
        <v>62</v>
      </c>
      <c r="H5798" s="4" t="s">
        <v>20</v>
      </c>
      <c r="I5798" s="5">
        <v>68</v>
      </c>
      <c r="J5798" s="6">
        <v>119</v>
      </c>
      <c r="K5798" s="7">
        <v>8092</v>
      </c>
      <c r="L5798" s="7">
        <v>3722.3199999999997</v>
      </c>
      <c r="M5798" s="8">
        <v>0.45999999999999996</v>
      </c>
      <c r="N5798" s="2" t="s">
        <v>82</v>
      </c>
      <c r="O5798">
        <f t="shared" si="720"/>
        <v>2021</v>
      </c>
      <c r="P5798">
        <f t="shared" si="721"/>
        <v>8</v>
      </c>
      <c r="Q5798" t="str">
        <f t="shared" si="722"/>
        <v>août</v>
      </c>
      <c r="R5798" t="str">
        <f t="shared" si="723"/>
        <v>Oregon</v>
      </c>
      <c r="S5798" t="str">
        <f t="shared" si="724"/>
        <v>2021-08</v>
      </c>
      <c r="T5798">
        <f>IF(AND(COUNTIF(Calculs!$Q$2:$Q$12,$O5798)&gt;0,COUNTIF(Calculs!$S$2:$S$12,$E5798)&gt;0,COUNTIF(Calculs!$U$2:$U$12,$H5798)&gt;0),1,0)</f>
        <v>1</v>
      </c>
      <c r="U5798">
        <f t="shared" si="725"/>
        <v>8092</v>
      </c>
      <c r="V5798">
        <f t="shared" si="726"/>
        <v>119</v>
      </c>
      <c r="W5798">
        <f t="shared" si="727"/>
        <v>3722.3199999999997</v>
      </c>
    </row>
    <row r="5799" spans="1:23" ht="15.75" customHeight="1" x14ac:dyDescent="0.3">
      <c r="A5799" s="2" t="s">
        <v>29</v>
      </c>
      <c r="B5799" s="2">
        <v>1128299</v>
      </c>
      <c r="C5799" s="3">
        <v>44432</v>
      </c>
      <c r="D5799" s="12" t="str" cm="1">
        <f t="array" ref="D5799">_xlfn.SWITCH(WEEKDAY(C5799,2), 1, "Lundi", 2, "Mardi", 3, "Mercredi", 4, "Jeudi", 5, "Vendredi", 6, "Samedi", 7, "Dimanche", "Erreur")</f>
        <v>Mardi</v>
      </c>
      <c r="E5799" s="2" t="s">
        <v>30</v>
      </c>
      <c r="F5799" s="2" t="s">
        <v>79</v>
      </c>
      <c r="G5799" s="2" t="s">
        <v>62</v>
      </c>
      <c r="H5799" s="4" t="s">
        <v>21</v>
      </c>
      <c r="I5799" s="5">
        <v>65</v>
      </c>
      <c r="J5799" s="6">
        <v>128</v>
      </c>
      <c r="K5799" s="7">
        <v>8320</v>
      </c>
      <c r="L5799" s="7">
        <v>4409.6000000000004</v>
      </c>
      <c r="M5799" s="8">
        <v>0.53</v>
      </c>
      <c r="N5799" s="2" t="s">
        <v>82</v>
      </c>
      <c r="O5799">
        <f t="shared" si="720"/>
        <v>2021</v>
      </c>
      <c r="P5799">
        <f t="shared" si="721"/>
        <v>8</v>
      </c>
      <c r="Q5799" t="str">
        <f t="shared" si="722"/>
        <v>août</v>
      </c>
      <c r="R5799" t="str">
        <f t="shared" si="723"/>
        <v>Oregon</v>
      </c>
      <c r="S5799" t="str">
        <f t="shared" si="724"/>
        <v>2021-08</v>
      </c>
      <c r="T5799">
        <f>IF(AND(COUNTIF(Calculs!$Q$2:$Q$12,$O5799)&gt;0,COUNTIF(Calculs!$S$2:$S$12,$E5799)&gt;0,COUNTIF(Calculs!$U$2:$U$12,$H5799)&gt;0),1,0)</f>
        <v>1</v>
      </c>
      <c r="U5799">
        <f t="shared" si="725"/>
        <v>8320</v>
      </c>
      <c r="V5799">
        <f t="shared" si="726"/>
        <v>128</v>
      </c>
      <c r="W5799">
        <f t="shared" si="727"/>
        <v>4409.6000000000004</v>
      </c>
    </row>
    <row r="5800" spans="1:23" ht="15.75" customHeight="1" x14ac:dyDescent="0.3">
      <c r="A5800" s="2" t="s">
        <v>29</v>
      </c>
      <c r="B5800" s="2">
        <v>1128299</v>
      </c>
      <c r="C5800" s="3">
        <v>44432</v>
      </c>
      <c r="D5800" s="12" t="str" cm="1">
        <f t="array" ref="D5800">_xlfn.SWITCH(WEEKDAY(C5800,2), 1, "Lundi", 2, "Mardi", 3, "Mercredi", 4, "Jeudi", 5, "Vendredi", 6, "Samedi", 7, "Dimanche", "Erreur")</f>
        <v>Mardi</v>
      </c>
      <c r="E5800" s="2" t="s">
        <v>30</v>
      </c>
      <c r="F5800" s="2" t="s">
        <v>79</v>
      </c>
      <c r="G5800" s="2" t="s">
        <v>62</v>
      </c>
      <c r="H5800" s="4" t="s">
        <v>22</v>
      </c>
      <c r="I5800" s="5">
        <v>69</v>
      </c>
      <c r="J5800" s="6">
        <v>73</v>
      </c>
      <c r="K5800" s="7">
        <v>5037</v>
      </c>
      <c r="L5800" s="7">
        <v>2216.2800000000002</v>
      </c>
      <c r="M5800" s="8">
        <v>0.44</v>
      </c>
      <c r="N5800" s="2" t="s">
        <v>82</v>
      </c>
      <c r="O5800">
        <f t="shared" si="720"/>
        <v>2021</v>
      </c>
      <c r="P5800">
        <f t="shared" si="721"/>
        <v>8</v>
      </c>
      <c r="Q5800" t="str">
        <f t="shared" si="722"/>
        <v>août</v>
      </c>
      <c r="R5800" t="str">
        <f t="shared" si="723"/>
        <v>Oregon</v>
      </c>
      <c r="S5800" t="str">
        <f t="shared" si="724"/>
        <v>2021-08</v>
      </c>
      <c r="T5800">
        <f>IF(AND(COUNTIF(Calculs!$Q$2:$Q$12,$O5800)&gt;0,COUNTIF(Calculs!$S$2:$S$12,$E5800)&gt;0,COUNTIF(Calculs!$U$2:$U$12,$H5800)&gt;0),1,0)</f>
        <v>1</v>
      </c>
      <c r="U5800">
        <f t="shared" si="725"/>
        <v>5037</v>
      </c>
      <c r="V5800">
        <f t="shared" si="726"/>
        <v>73</v>
      </c>
      <c r="W5800">
        <f t="shared" si="727"/>
        <v>2216.2800000000002</v>
      </c>
    </row>
    <row r="5801" spans="1:23" ht="15.75" customHeight="1" x14ac:dyDescent="0.3">
      <c r="A5801" s="2" t="s">
        <v>29</v>
      </c>
      <c r="B5801" s="2">
        <v>1128299</v>
      </c>
      <c r="C5801" s="3">
        <v>44464</v>
      </c>
      <c r="D5801" s="12" t="str" cm="1">
        <f t="array" ref="D5801">_xlfn.SWITCH(WEEKDAY(C5801,2), 1, "Lundi", 2, "Mardi", 3, "Mercredi", 4, "Jeudi", 5, "Vendredi", 6, "Samedi", 7, "Dimanche", "Erreur")</f>
        <v>Samedi</v>
      </c>
      <c r="E5801" s="2" t="s">
        <v>30</v>
      </c>
      <c r="F5801" s="2" t="s">
        <v>79</v>
      </c>
      <c r="G5801" s="2" t="s">
        <v>62</v>
      </c>
      <c r="H5801" s="4" t="s">
        <v>16</v>
      </c>
      <c r="I5801" s="5">
        <v>46</v>
      </c>
      <c r="J5801" s="6">
        <v>122</v>
      </c>
      <c r="K5801" s="7">
        <v>5612</v>
      </c>
      <c r="L5801" s="7">
        <v>2525.3999999999996</v>
      </c>
      <c r="M5801" s="8">
        <v>0.44999999999999996</v>
      </c>
      <c r="N5801" s="2" t="s">
        <v>82</v>
      </c>
      <c r="O5801">
        <f t="shared" si="720"/>
        <v>2021</v>
      </c>
      <c r="P5801">
        <f t="shared" si="721"/>
        <v>9</v>
      </c>
      <c r="Q5801" t="str">
        <f t="shared" si="722"/>
        <v>sept</v>
      </c>
      <c r="R5801" t="str">
        <f t="shared" si="723"/>
        <v>Oregon</v>
      </c>
      <c r="S5801" t="str">
        <f t="shared" si="724"/>
        <v>2021-09</v>
      </c>
      <c r="T5801">
        <f>IF(AND(COUNTIF(Calculs!$Q$2:$Q$12,$O5801)&gt;0,COUNTIF(Calculs!$S$2:$S$12,$E5801)&gt;0,COUNTIF(Calculs!$U$2:$U$12,$H5801)&gt;0),1,0)</f>
        <v>1</v>
      </c>
      <c r="U5801">
        <f t="shared" si="725"/>
        <v>5612</v>
      </c>
      <c r="V5801">
        <f t="shared" si="726"/>
        <v>122</v>
      </c>
      <c r="W5801">
        <f t="shared" si="727"/>
        <v>2525.3999999999996</v>
      </c>
    </row>
    <row r="5802" spans="1:23" ht="15.75" customHeight="1" x14ac:dyDescent="0.3">
      <c r="A5802" s="2" t="s">
        <v>29</v>
      </c>
      <c r="B5802" s="2">
        <v>1128299</v>
      </c>
      <c r="C5802" s="3">
        <v>44464</v>
      </c>
      <c r="D5802" s="12" t="str" cm="1">
        <f t="array" ref="D5802">_xlfn.SWITCH(WEEKDAY(C5802,2), 1, "Lundi", 2, "Mardi", 3, "Mercredi", 4, "Jeudi", 5, "Vendredi", 6, "Samedi", 7, "Dimanche", "Erreur")</f>
        <v>Samedi</v>
      </c>
      <c r="E5802" s="2" t="s">
        <v>30</v>
      </c>
      <c r="F5802" s="2" t="s">
        <v>79</v>
      </c>
      <c r="G5802" s="2" t="s">
        <v>62</v>
      </c>
      <c r="H5802" s="4" t="s">
        <v>18</v>
      </c>
      <c r="I5802" s="5">
        <v>51</v>
      </c>
      <c r="J5802" s="6">
        <v>122</v>
      </c>
      <c r="K5802" s="7">
        <v>6222</v>
      </c>
      <c r="L5802" s="7">
        <v>2862.12</v>
      </c>
      <c r="M5802" s="8">
        <v>0.45999999999999996</v>
      </c>
      <c r="N5802" s="2" t="s">
        <v>82</v>
      </c>
      <c r="O5802">
        <f t="shared" si="720"/>
        <v>2021</v>
      </c>
      <c r="P5802">
        <f t="shared" si="721"/>
        <v>9</v>
      </c>
      <c r="Q5802" t="str">
        <f t="shared" si="722"/>
        <v>sept</v>
      </c>
      <c r="R5802" t="str">
        <f t="shared" si="723"/>
        <v>Oregon</v>
      </c>
      <c r="S5802" t="str">
        <f t="shared" si="724"/>
        <v>2021-09</v>
      </c>
      <c r="T5802">
        <f>IF(AND(COUNTIF(Calculs!$Q$2:$Q$12,$O5802)&gt;0,COUNTIF(Calculs!$S$2:$S$12,$E5802)&gt;0,COUNTIF(Calculs!$U$2:$U$12,$H5802)&gt;0),1,0)</f>
        <v>1</v>
      </c>
      <c r="U5802">
        <f t="shared" si="725"/>
        <v>6222</v>
      </c>
      <c r="V5802">
        <f t="shared" si="726"/>
        <v>122</v>
      </c>
      <c r="W5802">
        <f t="shared" si="727"/>
        <v>2862.12</v>
      </c>
    </row>
    <row r="5803" spans="1:23" ht="15.75" customHeight="1" x14ac:dyDescent="0.3">
      <c r="A5803" s="2" t="s">
        <v>29</v>
      </c>
      <c r="B5803" s="2">
        <v>1128299</v>
      </c>
      <c r="C5803" s="3">
        <v>44464</v>
      </c>
      <c r="D5803" s="12" t="str" cm="1">
        <f t="array" ref="D5803">_xlfn.SWITCH(WEEKDAY(C5803,2), 1, "Lundi", 2, "Mardi", 3, "Mercredi", 4, "Jeudi", 5, "Vendredi", 6, "Samedi", 7, "Dimanche", "Erreur")</f>
        <v>Samedi</v>
      </c>
      <c r="E5803" s="2" t="s">
        <v>30</v>
      </c>
      <c r="F5803" s="2" t="s">
        <v>79</v>
      </c>
      <c r="G5803" s="2" t="s">
        <v>62</v>
      </c>
      <c r="H5803" s="4" t="s">
        <v>19</v>
      </c>
      <c r="I5803" s="5">
        <v>49</v>
      </c>
      <c r="J5803" s="6">
        <v>75</v>
      </c>
      <c r="K5803" s="7">
        <v>3675</v>
      </c>
      <c r="L5803" s="7">
        <v>1653.7499999999998</v>
      </c>
      <c r="M5803" s="8">
        <v>0.44999999999999996</v>
      </c>
      <c r="N5803" s="2" t="s">
        <v>82</v>
      </c>
      <c r="O5803">
        <f t="shared" si="720"/>
        <v>2021</v>
      </c>
      <c r="P5803">
        <f t="shared" si="721"/>
        <v>9</v>
      </c>
      <c r="Q5803" t="str">
        <f t="shared" si="722"/>
        <v>sept</v>
      </c>
      <c r="R5803" t="str">
        <f t="shared" si="723"/>
        <v>Oregon</v>
      </c>
      <c r="S5803" t="str">
        <f t="shared" si="724"/>
        <v>2021-09</v>
      </c>
      <c r="T5803">
        <f>IF(AND(COUNTIF(Calculs!$Q$2:$Q$12,$O5803)&gt;0,COUNTIF(Calculs!$S$2:$S$12,$E5803)&gt;0,COUNTIF(Calculs!$U$2:$U$12,$H5803)&gt;0),1,0)</f>
        <v>1</v>
      </c>
      <c r="U5803">
        <f t="shared" si="725"/>
        <v>3675</v>
      </c>
      <c r="V5803">
        <f t="shared" si="726"/>
        <v>75</v>
      </c>
      <c r="W5803">
        <f t="shared" si="727"/>
        <v>1653.7499999999998</v>
      </c>
    </row>
    <row r="5804" spans="1:23" ht="15.75" customHeight="1" x14ac:dyDescent="0.3">
      <c r="A5804" s="2" t="s">
        <v>29</v>
      </c>
      <c r="B5804" s="2">
        <v>1128299</v>
      </c>
      <c r="C5804" s="3">
        <v>44464</v>
      </c>
      <c r="D5804" s="12" t="str" cm="1">
        <f t="array" ref="D5804">_xlfn.SWITCH(WEEKDAY(C5804,2), 1, "Lundi", 2, "Mardi", 3, "Mercredi", 4, "Jeudi", 5, "Vendredi", 6, "Samedi", 7, "Dimanche", "Erreur")</f>
        <v>Samedi</v>
      </c>
      <c r="E5804" s="2" t="s">
        <v>30</v>
      </c>
      <c r="F5804" s="2" t="s">
        <v>79</v>
      </c>
      <c r="G5804" s="2" t="s">
        <v>62</v>
      </c>
      <c r="H5804" s="4" t="s">
        <v>20</v>
      </c>
      <c r="I5804" s="5">
        <v>49</v>
      </c>
      <c r="J5804" s="6">
        <v>52</v>
      </c>
      <c r="K5804" s="7">
        <v>2548</v>
      </c>
      <c r="L5804" s="7">
        <v>1172.08</v>
      </c>
      <c r="M5804" s="8">
        <v>0.45999999999999996</v>
      </c>
      <c r="N5804" s="2" t="s">
        <v>82</v>
      </c>
      <c r="O5804">
        <f t="shared" si="720"/>
        <v>2021</v>
      </c>
      <c r="P5804">
        <f t="shared" si="721"/>
        <v>9</v>
      </c>
      <c r="Q5804" t="str">
        <f t="shared" si="722"/>
        <v>sept</v>
      </c>
      <c r="R5804" t="str">
        <f t="shared" si="723"/>
        <v>Oregon</v>
      </c>
      <c r="S5804" t="str">
        <f t="shared" si="724"/>
        <v>2021-09</v>
      </c>
      <c r="T5804">
        <f>IF(AND(COUNTIF(Calculs!$Q$2:$Q$12,$O5804)&gt;0,COUNTIF(Calculs!$S$2:$S$12,$E5804)&gt;0,COUNTIF(Calculs!$U$2:$U$12,$H5804)&gt;0),1,0)</f>
        <v>1</v>
      </c>
      <c r="U5804">
        <f t="shared" si="725"/>
        <v>2548</v>
      </c>
      <c r="V5804">
        <f t="shared" si="726"/>
        <v>52</v>
      </c>
      <c r="W5804">
        <f t="shared" si="727"/>
        <v>1172.08</v>
      </c>
    </row>
    <row r="5805" spans="1:23" ht="15.75" customHeight="1" x14ac:dyDescent="0.3">
      <c r="A5805" s="2" t="s">
        <v>29</v>
      </c>
      <c r="B5805" s="2">
        <v>1128299</v>
      </c>
      <c r="C5805" s="3">
        <v>44464</v>
      </c>
      <c r="D5805" s="12" t="str" cm="1">
        <f t="array" ref="D5805">_xlfn.SWITCH(WEEKDAY(C5805,2), 1, "Lundi", 2, "Mardi", 3, "Mercredi", 4, "Jeudi", 5, "Vendredi", 6, "Samedi", 7, "Dimanche", "Erreur")</f>
        <v>Samedi</v>
      </c>
      <c r="E5805" s="2" t="s">
        <v>30</v>
      </c>
      <c r="F5805" s="2" t="s">
        <v>79</v>
      </c>
      <c r="G5805" s="2" t="s">
        <v>62</v>
      </c>
      <c r="H5805" s="4" t="s">
        <v>21</v>
      </c>
      <c r="I5805" s="5">
        <v>58</v>
      </c>
      <c r="J5805" s="6">
        <v>59</v>
      </c>
      <c r="K5805" s="7">
        <v>3422</v>
      </c>
      <c r="L5805" s="7">
        <v>1813.66</v>
      </c>
      <c r="M5805" s="8">
        <v>0.53</v>
      </c>
      <c r="N5805" s="2" t="s">
        <v>82</v>
      </c>
      <c r="O5805">
        <f t="shared" si="720"/>
        <v>2021</v>
      </c>
      <c r="P5805">
        <f t="shared" si="721"/>
        <v>9</v>
      </c>
      <c r="Q5805" t="str">
        <f t="shared" si="722"/>
        <v>sept</v>
      </c>
      <c r="R5805" t="str">
        <f t="shared" si="723"/>
        <v>Oregon</v>
      </c>
      <c r="S5805" t="str">
        <f t="shared" si="724"/>
        <v>2021-09</v>
      </c>
      <c r="T5805">
        <f>IF(AND(COUNTIF(Calculs!$Q$2:$Q$12,$O5805)&gt;0,COUNTIF(Calculs!$S$2:$S$12,$E5805)&gt;0,COUNTIF(Calculs!$U$2:$U$12,$H5805)&gt;0),1,0)</f>
        <v>1</v>
      </c>
      <c r="U5805">
        <f t="shared" si="725"/>
        <v>3422</v>
      </c>
      <c r="V5805">
        <f t="shared" si="726"/>
        <v>59</v>
      </c>
      <c r="W5805">
        <f t="shared" si="727"/>
        <v>1813.66</v>
      </c>
    </row>
    <row r="5806" spans="1:23" ht="15.75" customHeight="1" x14ac:dyDescent="0.3">
      <c r="A5806" s="2" t="s">
        <v>29</v>
      </c>
      <c r="B5806" s="2">
        <v>1128299</v>
      </c>
      <c r="C5806" s="3">
        <v>44464</v>
      </c>
      <c r="D5806" s="12" t="str" cm="1">
        <f t="array" ref="D5806">_xlfn.SWITCH(WEEKDAY(C5806,2), 1, "Lundi", 2, "Mardi", 3, "Mercredi", 4, "Jeudi", 5, "Vendredi", 6, "Samedi", 7, "Dimanche", "Erreur")</f>
        <v>Samedi</v>
      </c>
      <c r="E5806" s="2" t="s">
        <v>30</v>
      </c>
      <c r="F5806" s="2" t="s">
        <v>79</v>
      </c>
      <c r="G5806" s="2" t="s">
        <v>62</v>
      </c>
      <c r="H5806" s="4" t="s">
        <v>22</v>
      </c>
      <c r="I5806" s="5">
        <v>41</v>
      </c>
      <c r="J5806" s="6">
        <v>73</v>
      </c>
      <c r="K5806" s="7">
        <v>2993</v>
      </c>
      <c r="L5806" s="7">
        <v>1257.06</v>
      </c>
      <c r="M5806" s="8">
        <v>0.42</v>
      </c>
      <c r="N5806" s="2" t="s">
        <v>82</v>
      </c>
      <c r="O5806">
        <f t="shared" si="720"/>
        <v>2021</v>
      </c>
      <c r="P5806">
        <f t="shared" si="721"/>
        <v>9</v>
      </c>
      <c r="Q5806" t="str">
        <f t="shared" si="722"/>
        <v>sept</v>
      </c>
      <c r="R5806" t="str">
        <f t="shared" si="723"/>
        <v>Oregon</v>
      </c>
      <c r="S5806" t="str">
        <f t="shared" si="724"/>
        <v>2021-09</v>
      </c>
      <c r="T5806">
        <f>IF(AND(COUNTIF(Calculs!$Q$2:$Q$12,$O5806)&gt;0,COUNTIF(Calculs!$S$2:$S$12,$E5806)&gt;0,COUNTIF(Calculs!$U$2:$U$12,$H5806)&gt;0),1,0)</f>
        <v>1</v>
      </c>
      <c r="U5806">
        <f t="shared" si="725"/>
        <v>2993</v>
      </c>
      <c r="V5806">
        <f t="shared" si="726"/>
        <v>73</v>
      </c>
      <c r="W5806">
        <f t="shared" si="727"/>
        <v>1257.06</v>
      </c>
    </row>
    <row r="5807" spans="1:23" ht="15.75" customHeight="1" x14ac:dyDescent="0.3">
      <c r="A5807" s="2" t="s">
        <v>29</v>
      </c>
      <c r="B5807" s="2">
        <v>1128299</v>
      </c>
      <c r="C5807" s="3">
        <v>44493</v>
      </c>
      <c r="D5807" s="12" t="str" cm="1">
        <f t="array" ref="D5807">_xlfn.SWITCH(WEEKDAY(C5807,2), 1, "Lundi", 2, "Mardi", 3, "Mercredi", 4, "Jeudi", 5, "Vendredi", 6, "Samedi", 7, "Dimanche", "Erreur")</f>
        <v>Dimanche</v>
      </c>
      <c r="E5807" s="2" t="s">
        <v>30</v>
      </c>
      <c r="F5807" s="2" t="s">
        <v>79</v>
      </c>
      <c r="G5807" s="2" t="s">
        <v>62</v>
      </c>
      <c r="H5807" s="4" t="s">
        <v>16</v>
      </c>
      <c r="I5807" s="5">
        <v>38</v>
      </c>
      <c r="J5807" s="6">
        <v>102</v>
      </c>
      <c r="K5807" s="7">
        <v>3876</v>
      </c>
      <c r="L5807" s="7">
        <v>1821.7199999999998</v>
      </c>
      <c r="M5807" s="8">
        <v>0.47</v>
      </c>
      <c r="N5807" s="2" t="s">
        <v>82</v>
      </c>
      <c r="O5807">
        <f t="shared" si="720"/>
        <v>2021</v>
      </c>
      <c r="P5807">
        <f t="shared" si="721"/>
        <v>10</v>
      </c>
      <c r="Q5807" t="str">
        <f t="shared" si="722"/>
        <v>oct</v>
      </c>
      <c r="R5807" t="str">
        <f t="shared" si="723"/>
        <v>Oregon</v>
      </c>
      <c r="S5807" t="str">
        <f t="shared" si="724"/>
        <v>2021-10</v>
      </c>
      <c r="T5807">
        <f>IF(AND(COUNTIF(Calculs!$Q$2:$Q$12,$O5807)&gt;0,COUNTIF(Calculs!$S$2:$S$12,$E5807)&gt;0,COUNTIF(Calculs!$U$2:$U$12,$H5807)&gt;0),1,0)</f>
        <v>1</v>
      </c>
      <c r="U5807">
        <f t="shared" si="725"/>
        <v>3876</v>
      </c>
      <c r="V5807">
        <f t="shared" si="726"/>
        <v>102</v>
      </c>
      <c r="W5807">
        <f t="shared" si="727"/>
        <v>1821.7199999999998</v>
      </c>
    </row>
    <row r="5808" spans="1:23" ht="15.75" customHeight="1" x14ac:dyDescent="0.3">
      <c r="A5808" s="2" t="s">
        <v>29</v>
      </c>
      <c r="B5808" s="2">
        <v>1128299</v>
      </c>
      <c r="C5808" s="3">
        <v>44493</v>
      </c>
      <c r="D5808" s="12" t="str" cm="1">
        <f t="array" ref="D5808">_xlfn.SWITCH(WEEKDAY(C5808,2), 1, "Lundi", 2, "Mardi", 3, "Mercredi", 4, "Jeudi", 5, "Vendredi", 6, "Samedi", 7, "Dimanche", "Erreur")</f>
        <v>Dimanche</v>
      </c>
      <c r="E5808" s="2" t="s">
        <v>30</v>
      </c>
      <c r="F5808" s="2" t="s">
        <v>79</v>
      </c>
      <c r="G5808" s="2" t="s">
        <v>62</v>
      </c>
      <c r="H5808" s="4" t="s">
        <v>18</v>
      </c>
      <c r="I5808" s="5">
        <v>50</v>
      </c>
      <c r="J5808" s="6">
        <v>142</v>
      </c>
      <c r="K5808" s="7">
        <v>7100</v>
      </c>
      <c r="L5808" s="7">
        <v>3265.9999999999995</v>
      </c>
      <c r="M5808" s="8">
        <v>0.45999999999999996</v>
      </c>
      <c r="N5808" s="2" t="s">
        <v>82</v>
      </c>
      <c r="O5808">
        <f t="shared" si="720"/>
        <v>2021</v>
      </c>
      <c r="P5808">
        <f t="shared" si="721"/>
        <v>10</v>
      </c>
      <c r="Q5808" t="str">
        <f t="shared" si="722"/>
        <v>oct</v>
      </c>
      <c r="R5808" t="str">
        <f t="shared" si="723"/>
        <v>Oregon</v>
      </c>
      <c r="S5808" t="str">
        <f t="shared" si="724"/>
        <v>2021-10</v>
      </c>
      <c r="T5808">
        <f>IF(AND(COUNTIF(Calculs!$Q$2:$Q$12,$O5808)&gt;0,COUNTIF(Calculs!$S$2:$S$12,$E5808)&gt;0,COUNTIF(Calculs!$U$2:$U$12,$H5808)&gt;0),1,0)</f>
        <v>1</v>
      </c>
      <c r="U5808">
        <f t="shared" si="725"/>
        <v>7100</v>
      </c>
      <c r="V5808">
        <f t="shared" si="726"/>
        <v>142</v>
      </c>
      <c r="W5808">
        <f t="shared" si="727"/>
        <v>3265.9999999999995</v>
      </c>
    </row>
    <row r="5809" spans="1:23" ht="15.75" customHeight="1" x14ac:dyDescent="0.3">
      <c r="A5809" s="2" t="s">
        <v>29</v>
      </c>
      <c r="B5809" s="2">
        <v>1128299</v>
      </c>
      <c r="C5809" s="3">
        <v>44493</v>
      </c>
      <c r="D5809" s="12" t="str" cm="1">
        <f t="array" ref="D5809">_xlfn.SWITCH(WEEKDAY(C5809,2), 1, "Lundi", 2, "Mardi", 3, "Mercredi", 4, "Jeudi", 5, "Vendredi", 6, "Samedi", 7, "Dimanche", "Erreur")</f>
        <v>Dimanche</v>
      </c>
      <c r="E5809" s="2" t="s">
        <v>30</v>
      </c>
      <c r="F5809" s="2" t="s">
        <v>79</v>
      </c>
      <c r="G5809" s="2" t="s">
        <v>62</v>
      </c>
      <c r="H5809" s="4" t="s">
        <v>19</v>
      </c>
      <c r="I5809" s="5">
        <v>46</v>
      </c>
      <c r="J5809" s="6">
        <v>91</v>
      </c>
      <c r="K5809" s="7">
        <v>4186</v>
      </c>
      <c r="L5809" s="7">
        <v>2051.14</v>
      </c>
      <c r="M5809" s="8">
        <v>0.49</v>
      </c>
      <c r="N5809" s="2" t="s">
        <v>82</v>
      </c>
      <c r="O5809">
        <f t="shared" si="720"/>
        <v>2021</v>
      </c>
      <c r="P5809">
        <f t="shared" si="721"/>
        <v>10</v>
      </c>
      <c r="Q5809" t="str">
        <f t="shared" si="722"/>
        <v>oct</v>
      </c>
      <c r="R5809" t="str">
        <f t="shared" si="723"/>
        <v>Oregon</v>
      </c>
      <c r="S5809" t="str">
        <f t="shared" si="724"/>
        <v>2021-10</v>
      </c>
      <c r="T5809">
        <f>IF(AND(COUNTIF(Calculs!$Q$2:$Q$12,$O5809)&gt;0,COUNTIF(Calculs!$S$2:$S$12,$E5809)&gt;0,COUNTIF(Calculs!$U$2:$U$12,$H5809)&gt;0),1,0)</f>
        <v>1</v>
      </c>
      <c r="U5809">
        <f t="shared" si="725"/>
        <v>4186</v>
      </c>
      <c r="V5809">
        <f t="shared" si="726"/>
        <v>91</v>
      </c>
      <c r="W5809">
        <f t="shared" si="727"/>
        <v>2051.14</v>
      </c>
    </row>
    <row r="5810" spans="1:23" ht="15.75" customHeight="1" x14ac:dyDescent="0.3">
      <c r="A5810" s="2" t="s">
        <v>29</v>
      </c>
      <c r="B5810" s="2">
        <v>1128299</v>
      </c>
      <c r="C5810" s="3">
        <v>44493</v>
      </c>
      <c r="D5810" s="12" t="str" cm="1">
        <f t="array" ref="D5810">_xlfn.SWITCH(WEEKDAY(C5810,2), 1, "Lundi", 2, "Mardi", 3, "Mercredi", 4, "Jeudi", 5, "Vendredi", 6, "Samedi", 7, "Dimanche", "Erreur")</f>
        <v>Dimanche</v>
      </c>
      <c r="E5810" s="2" t="s">
        <v>30</v>
      </c>
      <c r="F5810" s="2" t="s">
        <v>79</v>
      </c>
      <c r="G5810" s="2" t="s">
        <v>62</v>
      </c>
      <c r="H5810" s="4" t="s">
        <v>20</v>
      </c>
      <c r="I5810" s="5">
        <v>44</v>
      </c>
      <c r="J5810" s="6">
        <v>81</v>
      </c>
      <c r="K5810" s="7">
        <v>3564</v>
      </c>
      <c r="L5810" s="7">
        <v>1710.72</v>
      </c>
      <c r="M5810" s="8">
        <v>0.48</v>
      </c>
      <c r="N5810" s="2" t="s">
        <v>82</v>
      </c>
      <c r="O5810">
        <f t="shared" si="720"/>
        <v>2021</v>
      </c>
      <c r="P5810">
        <f t="shared" si="721"/>
        <v>10</v>
      </c>
      <c r="Q5810" t="str">
        <f t="shared" si="722"/>
        <v>oct</v>
      </c>
      <c r="R5810" t="str">
        <f t="shared" si="723"/>
        <v>Oregon</v>
      </c>
      <c r="S5810" t="str">
        <f t="shared" si="724"/>
        <v>2021-10</v>
      </c>
      <c r="T5810">
        <f>IF(AND(COUNTIF(Calculs!$Q$2:$Q$12,$O5810)&gt;0,COUNTIF(Calculs!$S$2:$S$12,$E5810)&gt;0,COUNTIF(Calculs!$U$2:$U$12,$H5810)&gt;0),1,0)</f>
        <v>1</v>
      </c>
      <c r="U5810">
        <f t="shared" si="725"/>
        <v>3564</v>
      </c>
      <c r="V5810">
        <f t="shared" si="726"/>
        <v>81</v>
      </c>
      <c r="W5810">
        <f t="shared" si="727"/>
        <v>1710.72</v>
      </c>
    </row>
    <row r="5811" spans="1:23" ht="15.75" customHeight="1" x14ac:dyDescent="0.3">
      <c r="A5811" s="2" t="s">
        <v>29</v>
      </c>
      <c r="B5811" s="2">
        <v>1128299</v>
      </c>
      <c r="C5811" s="3">
        <v>44493</v>
      </c>
      <c r="D5811" s="12" t="str" cm="1">
        <f t="array" ref="D5811">_xlfn.SWITCH(WEEKDAY(C5811,2), 1, "Lundi", 2, "Mardi", 3, "Mercredi", 4, "Jeudi", 5, "Vendredi", 6, "Samedi", 7, "Dimanche", "Erreur")</f>
        <v>Dimanche</v>
      </c>
      <c r="E5811" s="2" t="s">
        <v>30</v>
      </c>
      <c r="F5811" s="2" t="s">
        <v>79</v>
      </c>
      <c r="G5811" s="2" t="s">
        <v>62</v>
      </c>
      <c r="H5811" s="4" t="s">
        <v>21</v>
      </c>
      <c r="I5811" s="5">
        <v>51</v>
      </c>
      <c r="J5811" s="6">
        <v>75</v>
      </c>
      <c r="K5811" s="7">
        <v>3825</v>
      </c>
      <c r="L5811" s="7">
        <v>2065.5</v>
      </c>
      <c r="M5811" s="8">
        <v>0.54</v>
      </c>
      <c r="N5811" s="2" t="s">
        <v>82</v>
      </c>
      <c r="O5811">
        <f t="shared" si="720"/>
        <v>2021</v>
      </c>
      <c r="P5811">
        <f t="shared" si="721"/>
        <v>10</v>
      </c>
      <c r="Q5811" t="str">
        <f t="shared" si="722"/>
        <v>oct</v>
      </c>
      <c r="R5811" t="str">
        <f t="shared" si="723"/>
        <v>Oregon</v>
      </c>
      <c r="S5811" t="str">
        <f t="shared" si="724"/>
        <v>2021-10</v>
      </c>
      <c r="T5811">
        <f>IF(AND(COUNTIF(Calculs!$Q$2:$Q$12,$O5811)&gt;0,COUNTIF(Calculs!$S$2:$S$12,$E5811)&gt;0,COUNTIF(Calculs!$U$2:$U$12,$H5811)&gt;0),1,0)</f>
        <v>1</v>
      </c>
      <c r="U5811">
        <f t="shared" si="725"/>
        <v>3825</v>
      </c>
      <c r="V5811">
        <f t="shared" si="726"/>
        <v>75</v>
      </c>
      <c r="W5811">
        <f t="shared" si="727"/>
        <v>2065.5</v>
      </c>
    </row>
    <row r="5812" spans="1:23" ht="15.75" customHeight="1" x14ac:dyDescent="0.3">
      <c r="A5812" s="2" t="s">
        <v>29</v>
      </c>
      <c r="B5812" s="2">
        <v>1128299</v>
      </c>
      <c r="C5812" s="3">
        <v>44493</v>
      </c>
      <c r="D5812" s="12" t="str" cm="1">
        <f t="array" ref="D5812">_xlfn.SWITCH(WEEKDAY(C5812,2), 1, "Lundi", 2, "Mardi", 3, "Mercredi", 4, "Jeudi", 5, "Vendredi", 6, "Samedi", 7, "Dimanche", "Erreur")</f>
        <v>Dimanche</v>
      </c>
      <c r="E5812" s="2" t="s">
        <v>30</v>
      </c>
      <c r="F5812" s="2" t="s">
        <v>79</v>
      </c>
      <c r="G5812" s="2" t="s">
        <v>62</v>
      </c>
      <c r="H5812" s="4" t="s">
        <v>22</v>
      </c>
      <c r="I5812" s="5">
        <v>58</v>
      </c>
      <c r="J5812" s="6">
        <v>105</v>
      </c>
      <c r="K5812" s="7">
        <v>6090</v>
      </c>
      <c r="L5812" s="7">
        <v>2618.6999999999998</v>
      </c>
      <c r="M5812" s="8">
        <v>0.43</v>
      </c>
      <c r="N5812" s="2" t="s">
        <v>82</v>
      </c>
      <c r="O5812">
        <f t="shared" si="720"/>
        <v>2021</v>
      </c>
      <c r="P5812">
        <f t="shared" si="721"/>
        <v>10</v>
      </c>
      <c r="Q5812" t="str">
        <f t="shared" si="722"/>
        <v>oct</v>
      </c>
      <c r="R5812" t="str">
        <f t="shared" si="723"/>
        <v>Oregon</v>
      </c>
      <c r="S5812" t="str">
        <f t="shared" si="724"/>
        <v>2021-10</v>
      </c>
      <c r="T5812">
        <f>IF(AND(COUNTIF(Calculs!$Q$2:$Q$12,$O5812)&gt;0,COUNTIF(Calculs!$S$2:$S$12,$E5812)&gt;0,COUNTIF(Calculs!$U$2:$U$12,$H5812)&gt;0),1,0)</f>
        <v>1</v>
      </c>
      <c r="U5812">
        <f t="shared" si="725"/>
        <v>6090</v>
      </c>
      <c r="V5812">
        <f t="shared" si="726"/>
        <v>105</v>
      </c>
      <c r="W5812">
        <f t="shared" si="727"/>
        <v>2618.6999999999998</v>
      </c>
    </row>
    <row r="5813" spans="1:23" ht="15.75" customHeight="1" x14ac:dyDescent="0.3">
      <c r="A5813" s="2" t="s">
        <v>29</v>
      </c>
      <c r="B5813" s="2">
        <v>1128299</v>
      </c>
      <c r="C5813" s="3">
        <v>44524</v>
      </c>
      <c r="D5813" s="12" t="str" cm="1">
        <f t="array" ref="D5813">_xlfn.SWITCH(WEEKDAY(C5813,2), 1, "Lundi", 2, "Mardi", 3, "Mercredi", 4, "Jeudi", 5, "Vendredi", 6, "Samedi", 7, "Dimanche", "Erreur")</f>
        <v>Mercredi</v>
      </c>
      <c r="E5813" s="2" t="s">
        <v>30</v>
      </c>
      <c r="F5813" s="2" t="s">
        <v>79</v>
      </c>
      <c r="G5813" s="2" t="s">
        <v>62</v>
      </c>
      <c r="H5813" s="4" t="s">
        <v>16</v>
      </c>
      <c r="I5813" s="5">
        <v>44</v>
      </c>
      <c r="J5813" s="6">
        <v>173</v>
      </c>
      <c r="K5813" s="7">
        <v>7612</v>
      </c>
      <c r="L5813" s="7">
        <v>3501.5199999999995</v>
      </c>
      <c r="M5813" s="8">
        <v>0.45999999999999996</v>
      </c>
      <c r="N5813" s="2" t="s">
        <v>82</v>
      </c>
      <c r="O5813">
        <f t="shared" si="720"/>
        <v>2021</v>
      </c>
      <c r="P5813">
        <f t="shared" si="721"/>
        <v>11</v>
      </c>
      <c r="Q5813" t="str">
        <f t="shared" si="722"/>
        <v>nov</v>
      </c>
      <c r="R5813" t="str">
        <f t="shared" si="723"/>
        <v>Oregon</v>
      </c>
      <c r="S5813" t="str">
        <f t="shared" si="724"/>
        <v>2021-11</v>
      </c>
      <c r="T5813">
        <f>IF(AND(COUNTIF(Calculs!$Q$2:$Q$12,$O5813)&gt;0,COUNTIF(Calculs!$S$2:$S$12,$E5813)&gt;0,COUNTIF(Calculs!$U$2:$U$12,$H5813)&gt;0),1,0)</f>
        <v>1</v>
      </c>
      <c r="U5813">
        <f t="shared" si="725"/>
        <v>7612</v>
      </c>
      <c r="V5813">
        <f t="shared" si="726"/>
        <v>173</v>
      </c>
      <c r="W5813">
        <f t="shared" si="727"/>
        <v>3501.5199999999995</v>
      </c>
    </row>
    <row r="5814" spans="1:23" ht="15.75" customHeight="1" x14ac:dyDescent="0.3">
      <c r="A5814" s="2" t="s">
        <v>29</v>
      </c>
      <c r="B5814" s="2">
        <v>1128299</v>
      </c>
      <c r="C5814" s="3">
        <v>44524</v>
      </c>
      <c r="D5814" s="12" t="str" cm="1">
        <f t="array" ref="D5814">_xlfn.SWITCH(WEEKDAY(C5814,2), 1, "Lundi", 2, "Mardi", 3, "Mercredi", 4, "Jeudi", 5, "Vendredi", 6, "Samedi", 7, "Dimanche", "Erreur")</f>
        <v>Mercredi</v>
      </c>
      <c r="E5814" s="2" t="s">
        <v>30</v>
      </c>
      <c r="F5814" s="2" t="s">
        <v>79</v>
      </c>
      <c r="G5814" s="2" t="s">
        <v>62</v>
      </c>
      <c r="H5814" s="4" t="s">
        <v>18</v>
      </c>
      <c r="I5814" s="5">
        <v>48</v>
      </c>
      <c r="J5814" s="6">
        <v>195</v>
      </c>
      <c r="K5814" s="7">
        <v>9360</v>
      </c>
      <c r="L5814" s="7">
        <v>4680</v>
      </c>
      <c r="M5814" s="8">
        <v>0.5</v>
      </c>
      <c r="N5814" s="2" t="s">
        <v>82</v>
      </c>
      <c r="O5814">
        <f t="shared" si="720"/>
        <v>2021</v>
      </c>
      <c r="P5814">
        <f t="shared" si="721"/>
        <v>11</v>
      </c>
      <c r="Q5814" t="str">
        <f t="shared" si="722"/>
        <v>nov</v>
      </c>
      <c r="R5814" t="str">
        <f t="shared" si="723"/>
        <v>Oregon</v>
      </c>
      <c r="S5814" t="str">
        <f t="shared" si="724"/>
        <v>2021-11</v>
      </c>
      <c r="T5814">
        <f>IF(AND(COUNTIF(Calculs!$Q$2:$Q$12,$O5814)&gt;0,COUNTIF(Calculs!$S$2:$S$12,$E5814)&gt;0,COUNTIF(Calculs!$U$2:$U$12,$H5814)&gt;0),1,0)</f>
        <v>1</v>
      </c>
      <c r="U5814">
        <f t="shared" si="725"/>
        <v>9360</v>
      </c>
      <c r="V5814">
        <f t="shared" si="726"/>
        <v>195</v>
      </c>
      <c r="W5814">
        <f t="shared" si="727"/>
        <v>4680</v>
      </c>
    </row>
    <row r="5815" spans="1:23" ht="15.75" customHeight="1" x14ac:dyDescent="0.3">
      <c r="A5815" s="2" t="s">
        <v>29</v>
      </c>
      <c r="B5815" s="2">
        <v>1128299</v>
      </c>
      <c r="C5815" s="3">
        <v>44524</v>
      </c>
      <c r="D5815" s="12" t="str" cm="1">
        <f t="array" ref="D5815">_xlfn.SWITCH(WEEKDAY(C5815,2), 1, "Lundi", 2, "Mardi", 3, "Mercredi", 4, "Jeudi", 5, "Vendredi", 6, "Samedi", 7, "Dimanche", "Erreur")</f>
        <v>Mercredi</v>
      </c>
      <c r="E5815" s="2" t="s">
        <v>30</v>
      </c>
      <c r="F5815" s="2" t="s">
        <v>79</v>
      </c>
      <c r="G5815" s="2" t="s">
        <v>62</v>
      </c>
      <c r="H5815" s="4" t="s">
        <v>19</v>
      </c>
      <c r="I5815" s="5">
        <v>42</v>
      </c>
      <c r="J5815" s="6">
        <v>128</v>
      </c>
      <c r="K5815" s="7">
        <v>5376</v>
      </c>
      <c r="L5815" s="7">
        <v>2688</v>
      </c>
      <c r="M5815" s="8">
        <v>0.5</v>
      </c>
      <c r="N5815" s="2" t="s">
        <v>82</v>
      </c>
      <c r="O5815">
        <f t="shared" si="720"/>
        <v>2021</v>
      </c>
      <c r="P5815">
        <f t="shared" si="721"/>
        <v>11</v>
      </c>
      <c r="Q5815" t="str">
        <f t="shared" si="722"/>
        <v>nov</v>
      </c>
      <c r="R5815" t="str">
        <f t="shared" si="723"/>
        <v>Oregon</v>
      </c>
      <c r="S5815" t="str">
        <f t="shared" si="724"/>
        <v>2021-11</v>
      </c>
      <c r="T5815">
        <f>IF(AND(COUNTIF(Calculs!$Q$2:$Q$12,$O5815)&gt;0,COUNTIF(Calculs!$S$2:$S$12,$E5815)&gt;0,COUNTIF(Calculs!$U$2:$U$12,$H5815)&gt;0),1,0)</f>
        <v>1</v>
      </c>
      <c r="U5815">
        <f t="shared" si="725"/>
        <v>5376</v>
      </c>
      <c r="V5815">
        <f t="shared" si="726"/>
        <v>128</v>
      </c>
      <c r="W5815">
        <f t="shared" si="727"/>
        <v>2688</v>
      </c>
    </row>
    <row r="5816" spans="1:23" ht="15.75" customHeight="1" x14ac:dyDescent="0.3">
      <c r="A5816" s="2" t="s">
        <v>29</v>
      </c>
      <c r="B5816" s="2">
        <v>1128299</v>
      </c>
      <c r="C5816" s="3">
        <v>44524</v>
      </c>
      <c r="D5816" s="12" t="str" cm="1">
        <f t="array" ref="D5816">_xlfn.SWITCH(WEEKDAY(C5816,2), 1, "Lundi", 2, "Mardi", 3, "Mercredi", 4, "Jeudi", 5, "Vendredi", 6, "Samedi", 7, "Dimanche", "Erreur")</f>
        <v>Mercredi</v>
      </c>
      <c r="E5816" s="2" t="s">
        <v>30</v>
      </c>
      <c r="F5816" s="2" t="s">
        <v>79</v>
      </c>
      <c r="G5816" s="2" t="s">
        <v>62</v>
      </c>
      <c r="H5816" s="4" t="s">
        <v>20</v>
      </c>
      <c r="I5816" s="5">
        <v>51</v>
      </c>
      <c r="J5816" s="6">
        <v>131</v>
      </c>
      <c r="K5816" s="7">
        <v>6681</v>
      </c>
      <c r="L5816" s="7">
        <v>3073.2599999999998</v>
      </c>
      <c r="M5816" s="8">
        <v>0.45999999999999996</v>
      </c>
      <c r="N5816" s="2" t="s">
        <v>82</v>
      </c>
      <c r="O5816">
        <f t="shared" si="720"/>
        <v>2021</v>
      </c>
      <c r="P5816">
        <f t="shared" si="721"/>
        <v>11</v>
      </c>
      <c r="Q5816" t="str">
        <f t="shared" si="722"/>
        <v>nov</v>
      </c>
      <c r="R5816" t="str">
        <f t="shared" si="723"/>
        <v>Oregon</v>
      </c>
      <c r="S5816" t="str">
        <f t="shared" si="724"/>
        <v>2021-11</v>
      </c>
      <c r="T5816">
        <f>IF(AND(COUNTIF(Calculs!$Q$2:$Q$12,$O5816)&gt;0,COUNTIF(Calculs!$S$2:$S$12,$E5816)&gt;0,COUNTIF(Calculs!$U$2:$U$12,$H5816)&gt;0),1,0)</f>
        <v>1</v>
      </c>
      <c r="U5816">
        <f t="shared" si="725"/>
        <v>6681</v>
      </c>
      <c r="V5816">
        <f t="shared" si="726"/>
        <v>131</v>
      </c>
      <c r="W5816">
        <f t="shared" si="727"/>
        <v>3073.2599999999998</v>
      </c>
    </row>
    <row r="5817" spans="1:23" ht="15.75" customHeight="1" x14ac:dyDescent="0.3">
      <c r="A5817" s="2" t="s">
        <v>29</v>
      </c>
      <c r="B5817" s="2">
        <v>1128299</v>
      </c>
      <c r="C5817" s="3">
        <v>44524</v>
      </c>
      <c r="D5817" s="12" t="str" cm="1">
        <f t="array" ref="D5817">_xlfn.SWITCH(WEEKDAY(C5817,2), 1, "Lundi", 2, "Mardi", 3, "Mercredi", 4, "Jeudi", 5, "Vendredi", 6, "Samedi", 7, "Dimanche", "Erreur")</f>
        <v>Mercredi</v>
      </c>
      <c r="E5817" s="2" t="s">
        <v>30</v>
      </c>
      <c r="F5817" s="2" t="s">
        <v>79</v>
      </c>
      <c r="G5817" s="2" t="s">
        <v>62</v>
      </c>
      <c r="H5817" s="4" t="s">
        <v>21</v>
      </c>
      <c r="I5817" s="5">
        <v>68</v>
      </c>
      <c r="J5817" s="6">
        <v>111</v>
      </c>
      <c r="K5817" s="7">
        <v>7548</v>
      </c>
      <c r="L5817" s="7">
        <v>4075.92</v>
      </c>
      <c r="M5817" s="8">
        <v>0.54</v>
      </c>
      <c r="N5817" s="2" t="s">
        <v>82</v>
      </c>
      <c r="O5817">
        <f t="shared" si="720"/>
        <v>2021</v>
      </c>
      <c r="P5817">
        <f t="shared" si="721"/>
        <v>11</v>
      </c>
      <c r="Q5817" t="str">
        <f t="shared" si="722"/>
        <v>nov</v>
      </c>
      <c r="R5817" t="str">
        <f t="shared" si="723"/>
        <v>Oregon</v>
      </c>
      <c r="S5817" t="str">
        <f t="shared" si="724"/>
        <v>2021-11</v>
      </c>
      <c r="T5817">
        <f>IF(AND(COUNTIF(Calculs!$Q$2:$Q$12,$O5817)&gt;0,COUNTIF(Calculs!$S$2:$S$12,$E5817)&gt;0,COUNTIF(Calculs!$U$2:$U$12,$H5817)&gt;0),1,0)</f>
        <v>1</v>
      </c>
      <c r="U5817">
        <f t="shared" si="725"/>
        <v>7548</v>
      </c>
      <c r="V5817">
        <f t="shared" si="726"/>
        <v>111</v>
      </c>
      <c r="W5817">
        <f t="shared" si="727"/>
        <v>4075.92</v>
      </c>
    </row>
    <row r="5818" spans="1:23" ht="15.75" customHeight="1" x14ac:dyDescent="0.3">
      <c r="A5818" s="2" t="s">
        <v>29</v>
      </c>
      <c r="B5818" s="2">
        <v>1128299</v>
      </c>
      <c r="C5818" s="3">
        <v>44524</v>
      </c>
      <c r="D5818" s="12" t="str" cm="1">
        <f t="array" ref="D5818">_xlfn.SWITCH(WEEKDAY(C5818,2), 1, "Lundi", 2, "Mardi", 3, "Mercredi", 4, "Jeudi", 5, "Vendredi", 6, "Samedi", 7, "Dimanche", "Erreur")</f>
        <v>Mercredi</v>
      </c>
      <c r="E5818" s="2" t="s">
        <v>30</v>
      </c>
      <c r="F5818" s="2" t="s">
        <v>79</v>
      </c>
      <c r="G5818" s="2" t="s">
        <v>62</v>
      </c>
      <c r="H5818" s="4" t="s">
        <v>22</v>
      </c>
      <c r="I5818" s="5">
        <v>76</v>
      </c>
      <c r="J5818" s="6">
        <v>149</v>
      </c>
      <c r="K5818" s="7">
        <v>11324</v>
      </c>
      <c r="L5818" s="7">
        <v>4756.08</v>
      </c>
      <c r="M5818" s="8">
        <v>0.42</v>
      </c>
      <c r="N5818" s="2" t="s">
        <v>82</v>
      </c>
      <c r="O5818">
        <f t="shared" si="720"/>
        <v>2021</v>
      </c>
      <c r="P5818">
        <f t="shared" si="721"/>
        <v>11</v>
      </c>
      <c r="Q5818" t="str">
        <f t="shared" si="722"/>
        <v>nov</v>
      </c>
      <c r="R5818" t="str">
        <f t="shared" si="723"/>
        <v>Oregon</v>
      </c>
      <c r="S5818" t="str">
        <f t="shared" si="724"/>
        <v>2021-11</v>
      </c>
      <c r="T5818">
        <f>IF(AND(COUNTIF(Calculs!$Q$2:$Q$12,$O5818)&gt;0,COUNTIF(Calculs!$S$2:$S$12,$E5818)&gt;0,COUNTIF(Calculs!$U$2:$U$12,$H5818)&gt;0),1,0)</f>
        <v>1</v>
      </c>
      <c r="U5818">
        <f t="shared" si="725"/>
        <v>11324</v>
      </c>
      <c r="V5818">
        <f t="shared" si="726"/>
        <v>149</v>
      </c>
      <c r="W5818">
        <f t="shared" si="727"/>
        <v>4756.08</v>
      </c>
    </row>
    <row r="5819" spans="1:23" ht="15.75" customHeight="1" x14ac:dyDescent="0.3">
      <c r="A5819" s="2" t="s">
        <v>29</v>
      </c>
      <c r="B5819" s="2">
        <v>1128299</v>
      </c>
      <c r="C5819" s="3">
        <v>44553</v>
      </c>
      <c r="D5819" s="12" t="str" cm="1">
        <f t="array" ref="D5819">_xlfn.SWITCH(WEEKDAY(C5819,2), 1, "Lundi", 2, "Mardi", 3, "Mercredi", 4, "Jeudi", 5, "Vendredi", 6, "Samedi", 7, "Dimanche", "Erreur")</f>
        <v>Jeudi</v>
      </c>
      <c r="E5819" s="2" t="s">
        <v>30</v>
      </c>
      <c r="F5819" s="2" t="s">
        <v>79</v>
      </c>
      <c r="G5819" s="2" t="s">
        <v>62</v>
      </c>
      <c r="H5819" s="4" t="s">
        <v>16</v>
      </c>
      <c r="I5819" s="5">
        <v>61</v>
      </c>
      <c r="J5819" s="6">
        <v>188</v>
      </c>
      <c r="K5819" s="7">
        <v>11468</v>
      </c>
      <c r="L5819" s="7">
        <v>5504.6399999999994</v>
      </c>
      <c r="M5819" s="8">
        <v>0.48</v>
      </c>
      <c r="N5819" s="2" t="s">
        <v>82</v>
      </c>
      <c r="O5819">
        <f t="shared" si="720"/>
        <v>2021</v>
      </c>
      <c r="P5819">
        <f t="shared" si="721"/>
        <v>12</v>
      </c>
      <c r="Q5819" t="str">
        <f t="shared" si="722"/>
        <v>déc</v>
      </c>
      <c r="R5819" t="str">
        <f t="shared" si="723"/>
        <v>Oregon</v>
      </c>
      <c r="S5819" t="str">
        <f t="shared" si="724"/>
        <v>2021-12</v>
      </c>
      <c r="T5819">
        <f>IF(AND(COUNTIF(Calculs!$Q$2:$Q$12,$O5819)&gt;0,COUNTIF(Calculs!$S$2:$S$12,$E5819)&gt;0,COUNTIF(Calculs!$U$2:$U$12,$H5819)&gt;0),1,0)</f>
        <v>1</v>
      </c>
      <c r="U5819">
        <f t="shared" si="725"/>
        <v>11468</v>
      </c>
      <c r="V5819">
        <f t="shared" si="726"/>
        <v>188</v>
      </c>
      <c r="W5819">
        <f t="shared" si="727"/>
        <v>5504.6399999999994</v>
      </c>
    </row>
    <row r="5820" spans="1:23" ht="15.75" customHeight="1" x14ac:dyDescent="0.3">
      <c r="A5820" s="2" t="s">
        <v>29</v>
      </c>
      <c r="B5820" s="2">
        <v>1128299</v>
      </c>
      <c r="C5820" s="3">
        <v>44553</v>
      </c>
      <c r="D5820" s="12" t="str" cm="1">
        <f t="array" ref="D5820">_xlfn.SWITCH(WEEKDAY(C5820,2), 1, "Lundi", 2, "Mardi", 3, "Mercredi", 4, "Jeudi", 5, "Vendredi", 6, "Samedi", 7, "Dimanche", "Erreur")</f>
        <v>Jeudi</v>
      </c>
      <c r="E5820" s="2" t="s">
        <v>30</v>
      </c>
      <c r="F5820" s="2" t="s">
        <v>79</v>
      </c>
      <c r="G5820" s="2" t="s">
        <v>62</v>
      </c>
      <c r="H5820" s="4" t="s">
        <v>18</v>
      </c>
      <c r="I5820" s="5">
        <v>72</v>
      </c>
      <c r="J5820" s="6">
        <v>218</v>
      </c>
      <c r="K5820" s="7">
        <v>15696</v>
      </c>
      <c r="L5820" s="7">
        <v>7377.12</v>
      </c>
      <c r="M5820" s="8">
        <v>0.47</v>
      </c>
      <c r="N5820" s="2" t="s">
        <v>82</v>
      </c>
      <c r="O5820">
        <f t="shared" si="720"/>
        <v>2021</v>
      </c>
      <c r="P5820">
        <f t="shared" si="721"/>
        <v>12</v>
      </c>
      <c r="Q5820" t="str">
        <f t="shared" si="722"/>
        <v>déc</v>
      </c>
      <c r="R5820" t="str">
        <f t="shared" si="723"/>
        <v>Oregon</v>
      </c>
      <c r="S5820" t="str">
        <f t="shared" si="724"/>
        <v>2021-12</v>
      </c>
      <c r="T5820">
        <f>IF(AND(COUNTIF(Calculs!$Q$2:$Q$12,$O5820)&gt;0,COUNTIF(Calculs!$S$2:$S$12,$E5820)&gt;0,COUNTIF(Calculs!$U$2:$U$12,$H5820)&gt;0),1,0)</f>
        <v>1</v>
      </c>
      <c r="U5820">
        <f t="shared" si="725"/>
        <v>15696</v>
      </c>
      <c r="V5820">
        <f t="shared" si="726"/>
        <v>218</v>
      </c>
      <c r="W5820">
        <f t="shared" si="727"/>
        <v>7377.12</v>
      </c>
    </row>
    <row r="5821" spans="1:23" ht="15.75" customHeight="1" x14ac:dyDescent="0.3">
      <c r="A5821" s="2" t="s">
        <v>29</v>
      </c>
      <c r="B5821" s="2">
        <v>1128299</v>
      </c>
      <c r="C5821" s="3">
        <v>44553</v>
      </c>
      <c r="D5821" s="12" t="str" cm="1">
        <f t="array" ref="D5821">_xlfn.SWITCH(WEEKDAY(C5821,2), 1, "Lundi", 2, "Mardi", 3, "Mercredi", 4, "Jeudi", 5, "Vendredi", 6, "Samedi", 7, "Dimanche", "Erreur")</f>
        <v>Jeudi</v>
      </c>
      <c r="E5821" s="2" t="s">
        <v>30</v>
      </c>
      <c r="F5821" s="2" t="s">
        <v>79</v>
      </c>
      <c r="G5821" s="2" t="s">
        <v>62</v>
      </c>
      <c r="H5821" s="4" t="s">
        <v>19</v>
      </c>
      <c r="I5821" s="5">
        <v>67</v>
      </c>
      <c r="J5821" s="6">
        <v>165</v>
      </c>
      <c r="K5821" s="7">
        <v>11055</v>
      </c>
      <c r="L5821" s="7">
        <v>4974.7499999999991</v>
      </c>
      <c r="M5821" s="8">
        <v>0.44999999999999996</v>
      </c>
      <c r="N5821" s="2" t="s">
        <v>82</v>
      </c>
      <c r="O5821">
        <f t="shared" si="720"/>
        <v>2021</v>
      </c>
      <c r="P5821">
        <f t="shared" si="721"/>
        <v>12</v>
      </c>
      <c r="Q5821" t="str">
        <f t="shared" si="722"/>
        <v>déc</v>
      </c>
      <c r="R5821" t="str">
        <f t="shared" si="723"/>
        <v>Oregon</v>
      </c>
      <c r="S5821" t="str">
        <f t="shared" si="724"/>
        <v>2021-12</v>
      </c>
      <c r="T5821">
        <f>IF(AND(COUNTIF(Calculs!$Q$2:$Q$12,$O5821)&gt;0,COUNTIF(Calculs!$S$2:$S$12,$E5821)&gt;0,COUNTIF(Calculs!$U$2:$U$12,$H5821)&gt;0),1,0)</f>
        <v>1</v>
      </c>
      <c r="U5821">
        <f t="shared" si="725"/>
        <v>11055</v>
      </c>
      <c r="V5821">
        <f t="shared" si="726"/>
        <v>165</v>
      </c>
      <c r="W5821">
        <f t="shared" si="727"/>
        <v>4974.7499999999991</v>
      </c>
    </row>
    <row r="5822" spans="1:23" ht="15.75" customHeight="1" x14ac:dyDescent="0.3">
      <c r="A5822" s="2" t="s">
        <v>29</v>
      </c>
      <c r="B5822" s="2">
        <v>1128299</v>
      </c>
      <c r="C5822" s="3">
        <v>44553</v>
      </c>
      <c r="D5822" s="12" t="str" cm="1">
        <f t="array" ref="D5822">_xlfn.SWITCH(WEEKDAY(C5822,2), 1, "Lundi", 2, "Mardi", 3, "Mercredi", 4, "Jeudi", 5, "Vendredi", 6, "Samedi", 7, "Dimanche", "Erreur")</f>
        <v>Jeudi</v>
      </c>
      <c r="E5822" s="2" t="s">
        <v>30</v>
      </c>
      <c r="F5822" s="2" t="s">
        <v>79</v>
      </c>
      <c r="G5822" s="2" t="s">
        <v>62</v>
      </c>
      <c r="H5822" s="4" t="s">
        <v>20</v>
      </c>
      <c r="I5822" s="5">
        <v>67</v>
      </c>
      <c r="J5822" s="6">
        <v>143</v>
      </c>
      <c r="K5822" s="7">
        <v>9581</v>
      </c>
      <c r="L5822" s="7">
        <v>4311.45</v>
      </c>
      <c r="M5822" s="8">
        <v>0.44999999999999996</v>
      </c>
      <c r="N5822" s="2" t="s">
        <v>82</v>
      </c>
      <c r="O5822">
        <f t="shared" si="720"/>
        <v>2021</v>
      </c>
      <c r="P5822">
        <f t="shared" si="721"/>
        <v>12</v>
      </c>
      <c r="Q5822" t="str">
        <f t="shared" si="722"/>
        <v>déc</v>
      </c>
      <c r="R5822" t="str">
        <f t="shared" si="723"/>
        <v>Oregon</v>
      </c>
      <c r="S5822" t="str">
        <f t="shared" si="724"/>
        <v>2021-12</v>
      </c>
      <c r="T5822">
        <f>IF(AND(COUNTIF(Calculs!$Q$2:$Q$12,$O5822)&gt;0,COUNTIF(Calculs!$S$2:$S$12,$E5822)&gt;0,COUNTIF(Calculs!$U$2:$U$12,$H5822)&gt;0),1,0)</f>
        <v>1</v>
      </c>
      <c r="U5822">
        <f t="shared" si="725"/>
        <v>9581</v>
      </c>
      <c r="V5822">
        <f t="shared" si="726"/>
        <v>143</v>
      </c>
      <c r="W5822">
        <f t="shared" si="727"/>
        <v>4311.45</v>
      </c>
    </row>
    <row r="5823" spans="1:23" ht="15.75" customHeight="1" x14ac:dyDescent="0.3">
      <c r="A5823" s="2" t="s">
        <v>29</v>
      </c>
      <c r="B5823" s="2">
        <v>1128299</v>
      </c>
      <c r="C5823" s="3">
        <v>44553</v>
      </c>
      <c r="D5823" s="12" t="str" cm="1">
        <f t="array" ref="D5823">_xlfn.SWITCH(WEEKDAY(C5823,2), 1, "Lundi", 2, "Mardi", 3, "Mercredi", 4, "Jeudi", 5, "Vendredi", 6, "Samedi", 7, "Dimanche", "Erreur")</f>
        <v>Jeudi</v>
      </c>
      <c r="E5823" s="2" t="s">
        <v>30</v>
      </c>
      <c r="F5823" s="2" t="s">
        <v>79</v>
      </c>
      <c r="G5823" s="2" t="s">
        <v>62</v>
      </c>
      <c r="H5823" s="4" t="s">
        <v>21</v>
      </c>
      <c r="I5823" s="5">
        <v>72</v>
      </c>
      <c r="J5823" s="6">
        <v>133</v>
      </c>
      <c r="K5823" s="7">
        <v>9576</v>
      </c>
      <c r="L5823" s="7">
        <v>4788</v>
      </c>
      <c r="M5823" s="8">
        <v>0.5</v>
      </c>
      <c r="N5823" s="2" t="s">
        <v>82</v>
      </c>
      <c r="O5823">
        <f t="shared" si="720"/>
        <v>2021</v>
      </c>
      <c r="P5823">
        <f t="shared" si="721"/>
        <v>12</v>
      </c>
      <c r="Q5823" t="str">
        <f t="shared" si="722"/>
        <v>déc</v>
      </c>
      <c r="R5823" t="str">
        <f t="shared" si="723"/>
        <v>Oregon</v>
      </c>
      <c r="S5823" t="str">
        <f t="shared" si="724"/>
        <v>2021-12</v>
      </c>
      <c r="T5823">
        <f>IF(AND(COUNTIF(Calculs!$Q$2:$Q$12,$O5823)&gt;0,COUNTIF(Calculs!$S$2:$S$12,$E5823)&gt;0,COUNTIF(Calculs!$U$2:$U$12,$H5823)&gt;0),1,0)</f>
        <v>1</v>
      </c>
      <c r="U5823">
        <f t="shared" si="725"/>
        <v>9576</v>
      </c>
      <c r="V5823">
        <f t="shared" si="726"/>
        <v>133</v>
      </c>
      <c r="W5823">
        <f t="shared" si="727"/>
        <v>4788</v>
      </c>
    </row>
    <row r="5824" spans="1:23" ht="15.75" customHeight="1" x14ac:dyDescent="0.3">
      <c r="A5824" s="2" t="s">
        <v>29</v>
      </c>
      <c r="B5824" s="2">
        <v>1128299</v>
      </c>
      <c r="C5824" s="3">
        <v>44553</v>
      </c>
      <c r="D5824" s="12" t="str" cm="1">
        <f t="array" ref="D5824">_xlfn.SWITCH(WEEKDAY(C5824,2), 1, "Lundi", 2, "Mardi", 3, "Mercredi", 4, "Jeudi", 5, "Vendredi", 6, "Samedi", 7, "Dimanche", "Erreur")</f>
        <v>Jeudi</v>
      </c>
      <c r="E5824" s="2" t="s">
        <v>30</v>
      </c>
      <c r="F5824" s="2" t="s">
        <v>79</v>
      </c>
      <c r="G5824" s="2" t="s">
        <v>62</v>
      </c>
      <c r="H5824" s="4" t="s">
        <v>22</v>
      </c>
      <c r="I5824" s="5">
        <v>77</v>
      </c>
      <c r="J5824" s="6">
        <v>173</v>
      </c>
      <c r="K5824" s="7">
        <v>13321</v>
      </c>
      <c r="L5824" s="7">
        <v>5328.4000000000005</v>
      </c>
      <c r="M5824" s="8">
        <v>0.4</v>
      </c>
      <c r="N5824" s="2" t="s">
        <v>82</v>
      </c>
      <c r="O5824">
        <f t="shared" si="720"/>
        <v>2021</v>
      </c>
      <c r="P5824">
        <f t="shared" si="721"/>
        <v>12</v>
      </c>
      <c r="Q5824" t="str">
        <f t="shared" si="722"/>
        <v>déc</v>
      </c>
      <c r="R5824" t="str">
        <f t="shared" si="723"/>
        <v>Oregon</v>
      </c>
      <c r="S5824" t="str">
        <f t="shared" si="724"/>
        <v>2021-12</v>
      </c>
      <c r="T5824">
        <f>IF(AND(COUNTIF(Calculs!$Q$2:$Q$12,$O5824)&gt;0,COUNTIF(Calculs!$S$2:$S$12,$E5824)&gt;0,COUNTIF(Calculs!$U$2:$U$12,$H5824)&gt;0),1,0)</f>
        <v>1</v>
      </c>
      <c r="U5824">
        <f t="shared" si="725"/>
        <v>13321</v>
      </c>
      <c r="V5824">
        <f t="shared" si="726"/>
        <v>173</v>
      </c>
      <c r="W5824">
        <f t="shared" si="727"/>
        <v>5328.4000000000005</v>
      </c>
    </row>
    <row r="5825" spans="1:23" ht="15.75" customHeight="1" x14ac:dyDescent="0.3">
      <c r="A5825" s="2" t="s">
        <v>29</v>
      </c>
      <c r="B5825" s="2">
        <v>1128299</v>
      </c>
      <c r="C5825" s="3">
        <v>44213</v>
      </c>
      <c r="D5825" s="12" t="str" cm="1">
        <f t="array" ref="D5825">_xlfn.SWITCH(WEEKDAY(C5825,2), 1, "Lundi", 2, "Mardi", 3, "Mercredi", 4, "Jeudi", 5, "Vendredi", 6, "Samedi", 7, "Dimanche", "Erreur")</f>
        <v>Dimanche</v>
      </c>
      <c r="E5825" s="2" t="s">
        <v>30</v>
      </c>
      <c r="F5825" s="2" t="s">
        <v>79</v>
      </c>
      <c r="G5825" s="2" t="s">
        <v>62</v>
      </c>
      <c r="H5825" s="4" t="s">
        <v>16</v>
      </c>
      <c r="I5825" s="5">
        <v>33</v>
      </c>
      <c r="J5825" s="6">
        <v>100</v>
      </c>
      <c r="K5825" s="7">
        <v>3300</v>
      </c>
      <c r="L5825" s="7">
        <v>1683</v>
      </c>
      <c r="M5825" s="8">
        <v>0.51</v>
      </c>
      <c r="N5825" s="2" t="s">
        <v>82</v>
      </c>
      <c r="O5825">
        <f t="shared" si="720"/>
        <v>2021</v>
      </c>
      <c r="P5825">
        <f t="shared" si="721"/>
        <v>1</v>
      </c>
      <c r="Q5825" t="str">
        <f t="shared" si="722"/>
        <v>janv</v>
      </c>
      <c r="R5825" t="str">
        <f t="shared" si="723"/>
        <v>Oregon</v>
      </c>
      <c r="S5825" t="str">
        <f t="shared" si="724"/>
        <v>2021-01</v>
      </c>
      <c r="T5825">
        <f>IF(AND(COUNTIF(Calculs!$Q$2:$Q$12,$O5825)&gt;0,COUNTIF(Calculs!$S$2:$S$12,$E5825)&gt;0,COUNTIF(Calculs!$U$2:$U$12,$H5825)&gt;0),1,0)</f>
        <v>1</v>
      </c>
      <c r="U5825">
        <f t="shared" si="725"/>
        <v>3300</v>
      </c>
      <c r="V5825">
        <f t="shared" si="726"/>
        <v>100</v>
      </c>
      <c r="W5825">
        <f t="shared" si="727"/>
        <v>1683</v>
      </c>
    </row>
    <row r="5826" spans="1:23" ht="15.75" customHeight="1" x14ac:dyDescent="0.3">
      <c r="A5826" s="2" t="s">
        <v>29</v>
      </c>
      <c r="B5826" s="2">
        <v>1128299</v>
      </c>
      <c r="C5826" s="3">
        <v>44213</v>
      </c>
      <c r="D5826" s="12" t="str" cm="1">
        <f t="array" ref="D5826">_xlfn.SWITCH(WEEKDAY(C5826,2), 1, "Lundi", 2, "Mardi", 3, "Mercredi", 4, "Jeudi", 5, "Vendredi", 6, "Samedi", 7, "Dimanche", "Erreur")</f>
        <v>Dimanche</v>
      </c>
      <c r="E5826" s="2" t="s">
        <v>30</v>
      </c>
      <c r="F5826" s="2" t="s">
        <v>79</v>
      </c>
      <c r="G5826" s="2" t="s">
        <v>62</v>
      </c>
      <c r="H5826" s="4" t="s">
        <v>18</v>
      </c>
      <c r="I5826" s="5">
        <v>42</v>
      </c>
      <c r="J5826" s="6">
        <v>100</v>
      </c>
      <c r="K5826" s="7">
        <v>4200</v>
      </c>
      <c r="L5826" s="7">
        <v>2268</v>
      </c>
      <c r="M5826" s="8">
        <v>0.54</v>
      </c>
      <c r="N5826" s="2" t="s">
        <v>82</v>
      </c>
      <c r="O5826">
        <f t="shared" si="720"/>
        <v>2021</v>
      </c>
      <c r="P5826">
        <f t="shared" si="721"/>
        <v>1</v>
      </c>
      <c r="Q5826" t="str">
        <f t="shared" si="722"/>
        <v>janv</v>
      </c>
      <c r="R5826" t="str">
        <f t="shared" si="723"/>
        <v>Oregon</v>
      </c>
      <c r="S5826" t="str">
        <f t="shared" si="724"/>
        <v>2021-01</v>
      </c>
      <c r="T5826">
        <f>IF(AND(COUNTIF(Calculs!$Q$2:$Q$12,$O5826)&gt;0,COUNTIF(Calculs!$S$2:$S$12,$E5826)&gt;0,COUNTIF(Calculs!$U$2:$U$12,$H5826)&gt;0),1,0)</f>
        <v>1</v>
      </c>
      <c r="U5826">
        <f t="shared" si="725"/>
        <v>4200</v>
      </c>
      <c r="V5826">
        <f t="shared" si="726"/>
        <v>100</v>
      </c>
      <c r="W5826">
        <f t="shared" si="727"/>
        <v>2268</v>
      </c>
    </row>
    <row r="5827" spans="1:23" ht="15.75" customHeight="1" x14ac:dyDescent="0.3">
      <c r="A5827" s="2" t="s">
        <v>29</v>
      </c>
      <c r="B5827" s="2">
        <v>1128299</v>
      </c>
      <c r="C5827" s="3">
        <v>44213</v>
      </c>
      <c r="D5827" s="12" t="str" cm="1">
        <f t="array" ref="D5827">_xlfn.SWITCH(WEEKDAY(C5827,2), 1, "Lundi", 2, "Mardi", 3, "Mercredi", 4, "Jeudi", 5, "Vendredi", 6, "Samedi", 7, "Dimanche", "Erreur")</f>
        <v>Dimanche</v>
      </c>
      <c r="E5827" s="2" t="s">
        <v>30</v>
      </c>
      <c r="F5827" s="2" t="s">
        <v>79</v>
      </c>
      <c r="G5827" s="2" t="s">
        <v>62</v>
      </c>
      <c r="H5827" s="4" t="s">
        <v>19</v>
      </c>
      <c r="I5827" s="5">
        <v>43</v>
      </c>
      <c r="J5827" s="6">
        <v>112</v>
      </c>
      <c r="K5827" s="7">
        <v>4816</v>
      </c>
      <c r="L5827" s="7">
        <v>2600.6400000000003</v>
      </c>
      <c r="M5827" s="8">
        <v>0.54</v>
      </c>
      <c r="N5827" s="2" t="s">
        <v>82</v>
      </c>
      <c r="O5827">
        <f t="shared" ref="O5827:O5890" si="728">YEAR($C5827)</f>
        <v>2021</v>
      </c>
      <c r="P5827">
        <f t="shared" ref="P5827:P5890" si="729">MONTH($C5827)</f>
        <v>1</v>
      </c>
      <c r="Q5827" t="str">
        <f t="shared" ref="Q5827:Q5890" si="730">TEXT($C5827,"mmm")</f>
        <v>janv</v>
      </c>
      <c r="R5827" t="str">
        <f t="shared" ref="R5827:R5890" si="731">SUBSTITUTE(SUBSTITUTE($F5827,"Sud ","South "),"Ouest ","West ")</f>
        <v>Oregon</v>
      </c>
      <c r="S5827" t="str">
        <f t="shared" ref="S5827:S5890" si="732">TEXT($C5827,"aaaa-mm")</f>
        <v>2021-01</v>
      </c>
      <c r="T5827">
        <f>IF(AND(COUNTIF(Calculs!$Q$2:$Q$12,$O5827)&gt;0,COUNTIF(Calculs!$S$2:$S$12,$E5827)&gt;0,COUNTIF(Calculs!$U$2:$U$12,$H5827)&gt;0),1,0)</f>
        <v>1</v>
      </c>
      <c r="U5827">
        <f t="shared" ref="U5827:U5890" si="733">$K5827*$T5827</f>
        <v>4816</v>
      </c>
      <c r="V5827">
        <f t="shared" ref="V5827:V5890" si="734">$J5827*$T5827</f>
        <v>112</v>
      </c>
      <c r="W5827">
        <f t="shared" ref="W5827:W5890" si="735">$L5827*$T5827</f>
        <v>2600.6400000000003</v>
      </c>
    </row>
    <row r="5828" spans="1:23" ht="15.75" customHeight="1" x14ac:dyDescent="0.3">
      <c r="A5828" s="2" t="s">
        <v>29</v>
      </c>
      <c r="B5828" s="2">
        <v>1128299</v>
      </c>
      <c r="C5828" s="3">
        <v>44213</v>
      </c>
      <c r="D5828" s="12" t="str" cm="1">
        <f t="array" ref="D5828">_xlfn.SWITCH(WEEKDAY(C5828,2), 1, "Lundi", 2, "Mardi", 3, "Mercredi", 4, "Jeudi", 5, "Vendredi", 6, "Samedi", 7, "Dimanche", "Erreur")</f>
        <v>Dimanche</v>
      </c>
      <c r="E5828" s="2" t="s">
        <v>30</v>
      </c>
      <c r="F5828" s="2" t="s">
        <v>79</v>
      </c>
      <c r="G5828" s="2" t="s">
        <v>62</v>
      </c>
      <c r="H5828" s="4" t="s">
        <v>20</v>
      </c>
      <c r="I5828" s="5">
        <v>41</v>
      </c>
      <c r="J5828" s="6">
        <v>68</v>
      </c>
      <c r="K5828" s="7">
        <v>2788</v>
      </c>
      <c r="L5828" s="7">
        <v>1533.3999999999999</v>
      </c>
      <c r="M5828" s="8">
        <v>0.54999999999999993</v>
      </c>
      <c r="N5828" s="2" t="s">
        <v>82</v>
      </c>
      <c r="O5828">
        <f t="shared" si="728"/>
        <v>2021</v>
      </c>
      <c r="P5828">
        <f t="shared" si="729"/>
        <v>1</v>
      </c>
      <c r="Q5828" t="str">
        <f t="shared" si="730"/>
        <v>janv</v>
      </c>
      <c r="R5828" t="str">
        <f t="shared" si="731"/>
        <v>Oregon</v>
      </c>
      <c r="S5828" t="str">
        <f t="shared" si="732"/>
        <v>2021-01</v>
      </c>
      <c r="T5828">
        <f>IF(AND(COUNTIF(Calculs!$Q$2:$Q$12,$O5828)&gt;0,COUNTIF(Calculs!$S$2:$S$12,$E5828)&gt;0,COUNTIF(Calculs!$U$2:$U$12,$H5828)&gt;0),1,0)</f>
        <v>1</v>
      </c>
      <c r="U5828">
        <f t="shared" si="733"/>
        <v>2788</v>
      </c>
      <c r="V5828">
        <f t="shared" si="734"/>
        <v>68</v>
      </c>
      <c r="W5828">
        <f t="shared" si="735"/>
        <v>1533.3999999999999</v>
      </c>
    </row>
    <row r="5829" spans="1:23" ht="15.75" customHeight="1" x14ac:dyDescent="0.3">
      <c r="A5829" s="2" t="s">
        <v>29</v>
      </c>
      <c r="B5829" s="2">
        <v>1128299</v>
      </c>
      <c r="C5829" s="3">
        <v>44213</v>
      </c>
      <c r="D5829" s="12" t="str" cm="1">
        <f t="array" ref="D5829">_xlfn.SWITCH(WEEKDAY(C5829,2), 1, "Lundi", 2, "Mardi", 3, "Mercredi", 4, "Jeudi", 5, "Vendredi", 6, "Samedi", 7, "Dimanche", "Erreur")</f>
        <v>Dimanche</v>
      </c>
      <c r="E5829" s="2" t="s">
        <v>30</v>
      </c>
      <c r="F5829" s="2" t="s">
        <v>79</v>
      </c>
      <c r="G5829" s="2" t="s">
        <v>62</v>
      </c>
      <c r="H5829" s="4" t="s">
        <v>21</v>
      </c>
      <c r="I5829" s="5">
        <v>46</v>
      </c>
      <c r="J5829" s="6">
        <v>58</v>
      </c>
      <c r="K5829" s="7">
        <v>2668</v>
      </c>
      <c r="L5829" s="7">
        <v>1574.1200000000001</v>
      </c>
      <c r="M5829" s="8">
        <v>0.59000000000000008</v>
      </c>
      <c r="N5829" s="2" t="s">
        <v>82</v>
      </c>
      <c r="O5829">
        <f t="shared" si="728"/>
        <v>2021</v>
      </c>
      <c r="P5829">
        <f t="shared" si="729"/>
        <v>1</v>
      </c>
      <c r="Q5829" t="str">
        <f t="shared" si="730"/>
        <v>janv</v>
      </c>
      <c r="R5829" t="str">
        <f t="shared" si="731"/>
        <v>Oregon</v>
      </c>
      <c r="S5829" t="str">
        <f t="shared" si="732"/>
        <v>2021-01</v>
      </c>
      <c r="T5829">
        <f>IF(AND(COUNTIF(Calculs!$Q$2:$Q$12,$O5829)&gt;0,COUNTIF(Calculs!$S$2:$S$12,$E5829)&gt;0,COUNTIF(Calculs!$U$2:$U$12,$H5829)&gt;0),1,0)</f>
        <v>1</v>
      </c>
      <c r="U5829">
        <f t="shared" si="733"/>
        <v>2668</v>
      </c>
      <c r="V5829">
        <f t="shared" si="734"/>
        <v>58</v>
      </c>
      <c r="W5829">
        <f t="shared" si="735"/>
        <v>1574.1200000000001</v>
      </c>
    </row>
    <row r="5830" spans="1:23" ht="15.75" customHeight="1" x14ac:dyDescent="0.3">
      <c r="A5830" s="2" t="s">
        <v>29</v>
      </c>
      <c r="B5830" s="2">
        <v>1128299</v>
      </c>
      <c r="C5830" s="3">
        <v>44213</v>
      </c>
      <c r="D5830" s="12" t="str" cm="1">
        <f t="array" ref="D5830">_xlfn.SWITCH(WEEKDAY(C5830,2), 1, "Lundi", 2, "Mardi", 3, "Mercredi", 4, "Jeudi", 5, "Vendredi", 6, "Samedi", 7, "Dimanche", "Erreur")</f>
        <v>Dimanche</v>
      </c>
      <c r="E5830" s="2" t="s">
        <v>30</v>
      </c>
      <c r="F5830" s="2" t="s">
        <v>79</v>
      </c>
      <c r="G5830" s="2" t="s">
        <v>62</v>
      </c>
      <c r="H5830" s="4" t="s">
        <v>22</v>
      </c>
      <c r="I5830" s="5">
        <v>41</v>
      </c>
      <c r="J5830" s="6">
        <v>122</v>
      </c>
      <c r="K5830" s="7">
        <v>5002</v>
      </c>
      <c r="L5830" s="7">
        <v>2400.96</v>
      </c>
      <c r="M5830" s="8">
        <v>0.48</v>
      </c>
      <c r="N5830" s="2" t="s">
        <v>82</v>
      </c>
      <c r="O5830">
        <f t="shared" si="728"/>
        <v>2021</v>
      </c>
      <c r="P5830">
        <f t="shared" si="729"/>
        <v>1</v>
      </c>
      <c r="Q5830" t="str">
        <f t="shared" si="730"/>
        <v>janv</v>
      </c>
      <c r="R5830" t="str">
        <f t="shared" si="731"/>
        <v>Oregon</v>
      </c>
      <c r="S5830" t="str">
        <f t="shared" si="732"/>
        <v>2021-01</v>
      </c>
      <c r="T5830">
        <f>IF(AND(COUNTIF(Calculs!$Q$2:$Q$12,$O5830)&gt;0,COUNTIF(Calculs!$S$2:$S$12,$E5830)&gt;0,COUNTIF(Calculs!$U$2:$U$12,$H5830)&gt;0),1,0)</f>
        <v>1</v>
      </c>
      <c r="U5830">
        <f t="shared" si="733"/>
        <v>5002</v>
      </c>
      <c r="V5830">
        <f t="shared" si="734"/>
        <v>122</v>
      </c>
      <c r="W5830">
        <f t="shared" si="735"/>
        <v>2400.96</v>
      </c>
    </row>
    <row r="5831" spans="1:23" ht="15.75" customHeight="1" x14ac:dyDescent="0.3">
      <c r="A5831" s="2" t="s">
        <v>29</v>
      </c>
      <c r="B5831" s="2">
        <v>1128299</v>
      </c>
      <c r="C5831" s="3">
        <v>44244</v>
      </c>
      <c r="D5831" s="12" t="str" cm="1">
        <f t="array" ref="D5831">_xlfn.SWITCH(WEEKDAY(C5831,2), 1, "Lundi", 2, "Mardi", 3, "Mercredi", 4, "Jeudi", 5, "Vendredi", 6, "Samedi", 7, "Dimanche", "Erreur")</f>
        <v>Mercredi</v>
      </c>
      <c r="E5831" s="2" t="s">
        <v>30</v>
      </c>
      <c r="F5831" s="2" t="s">
        <v>79</v>
      </c>
      <c r="G5831" s="2" t="s">
        <v>62</v>
      </c>
      <c r="H5831" s="4" t="s">
        <v>16</v>
      </c>
      <c r="I5831" s="5">
        <v>33</v>
      </c>
      <c r="J5831" s="6">
        <v>140</v>
      </c>
      <c r="K5831" s="7">
        <v>4620</v>
      </c>
      <c r="L5831" s="7">
        <v>2448.6</v>
      </c>
      <c r="M5831" s="8">
        <v>0.53</v>
      </c>
      <c r="N5831" s="2" t="s">
        <v>82</v>
      </c>
      <c r="O5831">
        <f t="shared" si="728"/>
        <v>2021</v>
      </c>
      <c r="P5831">
        <f t="shared" si="729"/>
        <v>2</v>
      </c>
      <c r="Q5831" t="str">
        <f t="shared" si="730"/>
        <v>févr</v>
      </c>
      <c r="R5831" t="str">
        <f t="shared" si="731"/>
        <v>Oregon</v>
      </c>
      <c r="S5831" t="str">
        <f t="shared" si="732"/>
        <v>2021-02</v>
      </c>
      <c r="T5831">
        <f>IF(AND(COUNTIF(Calculs!$Q$2:$Q$12,$O5831)&gt;0,COUNTIF(Calculs!$S$2:$S$12,$E5831)&gt;0,COUNTIF(Calculs!$U$2:$U$12,$H5831)&gt;0),1,0)</f>
        <v>1</v>
      </c>
      <c r="U5831">
        <f t="shared" si="733"/>
        <v>4620</v>
      </c>
      <c r="V5831">
        <f t="shared" si="734"/>
        <v>140</v>
      </c>
      <c r="W5831">
        <f t="shared" si="735"/>
        <v>2448.6</v>
      </c>
    </row>
    <row r="5832" spans="1:23" ht="15.75" customHeight="1" x14ac:dyDescent="0.3">
      <c r="A5832" s="2" t="s">
        <v>29</v>
      </c>
      <c r="B5832" s="2">
        <v>1128299</v>
      </c>
      <c r="C5832" s="3">
        <v>44244</v>
      </c>
      <c r="D5832" s="12" t="str" cm="1">
        <f t="array" ref="D5832">_xlfn.SWITCH(WEEKDAY(C5832,2), 1, "Lundi", 2, "Mardi", 3, "Mercredi", 4, "Jeudi", 5, "Vendredi", 6, "Samedi", 7, "Dimanche", "Erreur")</f>
        <v>Mercredi</v>
      </c>
      <c r="E5832" s="2" t="s">
        <v>30</v>
      </c>
      <c r="F5832" s="2" t="s">
        <v>79</v>
      </c>
      <c r="G5832" s="2" t="s">
        <v>62</v>
      </c>
      <c r="H5832" s="4" t="s">
        <v>18</v>
      </c>
      <c r="I5832" s="5">
        <v>41</v>
      </c>
      <c r="J5832" s="6">
        <v>116</v>
      </c>
      <c r="K5832" s="7">
        <v>4756</v>
      </c>
      <c r="L5832" s="7">
        <v>2425.56</v>
      </c>
      <c r="M5832" s="8">
        <v>0.51</v>
      </c>
      <c r="N5832" s="2" t="s">
        <v>82</v>
      </c>
      <c r="O5832">
        <f t="shared" si="728"/>
        <v>2021</v>
      </c>
      <c r="P5832">
        <f t="shared" si="729"/>
        <v>2</v>
      </c>
      <c r="Q5832" t="str">
        <f t="shared" si="730"/>
        <v>févr</v>
      </c>
      <c r="R5832" t="str">
        <f t="shared" si="731"/>
        <v>Oregon</v>
      </c>
      <c r="S5832" t="str">
        <f t="shared" si="732"/>
        <v>2021-02</v>
      </c>
      <c r="T5832">
        <f>IF(AND(COUNTIF(Calculs!$Q$2:$Q$12,$O5832)&gt;0,COUNTIF(Calculs!$S$2:$S$12,$E5832)&gt;0,COUNTIF(Calculs!$U$2:$U$12,$H5832)&gt;0),1,0)</f>
        <v>1</v>
      </c>
      <c r="U5832">
        <f t="shared" si="733"/>
        <v>4756</v>
      </c>
      <c r="V5832">
        <f t="shared" si="734"/>
        <v>116</v>
      </c>
      <c r="W5832">
        <f t="shared" si="735"/>
        <v>2425.56</v>
      </c>
    </row>
    <row r="5833" spans="1:23" ht="15.75" customHeight="1" x14ac:dyDescent="0.3">
      <c r="A5833" s="2" t="s">
        <v>29</v>
      </c>
      <c r="B5833" s="2">
        <v>1128299</v>
      </c>
      <c r="C5833" s="3">
        <v>44244</v>
      </c>
      <c r="D5833" s="12" t="str" cm="1">
        <f t="array" ref="D5833">_xlfn.SWITCH(WEEKDAY(C5833,2), 1, "Lundi", 2, "Mardi", 3, "Mercredi", 4, "Jeudi", 5, "Vendredi", 6, "Samedi", 7, "Dimanche", "Erreur")</f>
        <v>Mercredi</v>
      </c>
      <c r="E5833" s="2" t="s">
        <v>30</v>
      </c>
      <c r="F5833" s="2" t="s">
        <v>79</v>
      </c>
      <c r="G5833" s="2" t="s">
        <v>62</v>
      </c>
      <c r="H5833" s="4" t="s">
        <v>19</v>
      </c>
      <c r="I5833" s="5">
        <v>41</v>
      </c>
      <c r="J5833" s="6">
        <v>120</v>
      </c>
      <c r="K5833" s="7">
        <v>4920</v>
      </c>
      <c r="L5833" s="7">
        <v>2558.4</v>
      </c>
      <c r="M5833" s="8">
        <v>0.52</v>
      </c>
      <c r="N5833" s="2" t="s">
        <v>82</v>
      </c>
      <c r="O5833">
        <f t="shared" si="728"/>
        <v>2021</v>
      </c>
      <c r="P5833">
        <f t="shared" si="729"/>
        <v>2</v>
      </c>
      <c r="Q5833" t="str">
        <f t="shared" si="730"/>
        <v>févr</v>
      </c>
      <c r="R5833" t="str">
        <f t="shared" si="731"/>
        <v>Oregon</v>
      </c>
      <c r="S5833" t="str">
        <f t="shared" si="732"/>
        <v>2021-02</v>
      </c>
      <c r="T5833">
        <f>IF(AND(COUNTIF(Calculs!$Q$2:$Q$12,$O5833)&gt;0,COUNTIF(Calculs!$S$2:$S$12,$E5833)&gt;0,COUNTIF(Calculs!$U$2:$U$12,$H5833)&gt;0),1,0)</f>
        <v>1</v>
      </c>
      <c r="U5833">
        <f t="shared" si="733"/>
        <v>4920</v>
      </c>
      <c r="V5833">
        <f t="shared" si="734"/>
        <v>120</v>
      </c>
      <c r="W5833">
        <f t="shared" si="735"/>
        <v>2558.4</v>
      </c>
    </row>
    <row r="5834" spans="1:23" ht="15.75" customHeight="1" x14ac:dyDescent="0.3">
      <c r="A5834" s="2" t="s">
        <v>29</v>
      </c>
      <c r="B5834" s="2">
        <v>1128299</v>
      </c>
      <c r="C5834" s="3">
        <v>44244</v>
      </c>
      <c r="D5834" s="12" t="str" cm="1">
        <f t="array" ref="D5834">_xlfn.SWITCH(WEEKDAY(C5834,2), 1, "Lundi", 2, "Mardi", 3, "Mercredi", 4, "Jeudi", 5, "Vendredi", 6, "Samedi", 7, "Dimanche", "Erreur")</f>
        <v>Mercredi</v>
      </c>
      <c r="E5834" s="2" t="s">
        <v>26</v>
      </c>
      <c r="F5834" s="2" t="s">
        <v>80</v>
      </c>
      <c r="G5834" s="2" t="s">
        <v>81</v>
      </c>
      <c r="H5834" s="4" t="s">
        <v>20</v>
      </c>
      <c r="I5834" s="5">
        <v>44</v>
      </c>
      <c r="J5834" s="6">
        <v>73</v>
      </c>
      <c r="K5834" s="7">
        <v>3212</v>
      </c>
      <c r="L5834" s="7">
        <v>1766.5999999999997</v>
      </c>
      <c r="M5834" s="8">
        <v>0.54999999999999993</v>
      </c>
      <c r="N5834" s="2" t="s">
        <v>82</v>
      </c>
      <c r="O5834">
        <f t="shared" si="728"/>
        <v>2021</v>
      </c>
      <c r="P5834">
        <f t="shared" si="729"/>
        <v>2</v>
      </c>
      <c r="Q5834" t="str">
        <f t="shared" si="730"/>
        <v>févr</v>
      </c>
      <c r="R5834" t="str">
        <f t="shared" si="731"/>
        <v>Louisiana</v>
      </c>
      <c r="S5834" t="str">
        <f t="shared" si="732"/>
        <v>2021-02</v>
      </c>
      <c r="T5834">
        <f>IF(AND(COUNTIF(Calculs!$Q$2:$Q$12,$O5834)&gt;0,COUNTIF(Calculs!$S$2:$S$12,$E5834)&gt;0,COUNTIF(Calculs!$U$2:$U$12,$H5834)&gt;0),1,0)</f>
        <v>1</v>
      </c>
      <c r="U5834">
        <f t="shared" si="733"/>
        <v>3212</v>
      </c>
      <c r="V5834">
        <f t="shared" si="734"/>
        <v>73</v>
      </c>
      <c r="W5834">
        <f t="shared" si="735"/>
        <v>1766.5999999999997</v>
      </c>
    </row>
    <row r="5835" spans="1:23" ht="15.75" customHeight="1" x14ac:dyDescent="0.3">
      <c r="A5835" s="2" t="s">
        <v>29</v>
      </c>
      <c r="B5835" s="2">
        <v>1128299</v>
      </c>
      <c r="C5835" s="3">
        <v>44244</v>
      </c>
      <c r="D5835" s="12" t="str" cm="1">
        <f t="array" ref="D5835">_xlfn.SWITCH(WEEKDAY(C5835,2), 1, "Lundi", 2, "Mardi", 3, "Mercredi", 4, "Jeudi", 5, "Vendredi", 6, "Samedi", 7, "Dimanche", "Erreur")</f>
        <v>Mercredi</v>
      </c>
      <c r="E5835" s="2" t="s">
        <v>26</v>
      </c>
      <c r="F5835" s="2" t="s">
        <v>80</v>
      </c>
      <c r="G5835" s="2" t="s">
        <v>81</v>
      </c>
      <c r="H5835" s="4" t="s">
        <v>21</v>
      </c>
      <c r="I5835" s="5">
        <v>48</v>
      </c>
      <c r="J5835" s="6">
        <v>51</v>
      </c>
      <c r="K5835" s="7">
        <v>2448</v>
      </c>
      <c r="L5835" s="7">
        <v>1468.8</v>
      </c>
      <c r="M5835" s="8">
        <v>0.6</v>
      </c>
      <c r="N5835" s="2" t="s">
        <v>82</v>
      </c>
      <c r="O5835">
        <f t="shared" si="728"/>
        <v>2021</v>
      </c>
      <c r="P5835">
        <f t="shared" si="729"/>
        <v>2</v>
      </c>
      <c r="Q5835" t="str">
        <f t="shared" si="730"/>
        <v>févr</v>
      </c>
      <c r="R5835" t="str">
        <f t="shared" si="731"/>
        <v>Louisiana</v>
      </c>
      <c r="S5835" t="str">
        <f t="shared" si="732"/>
        <v>2021-02</v>
      </c>
      <c r="T5835">
        <f>IF(AND(COUNTIF(Calculs!$Q$2:$Q$12,$O5835)&gt;0,COUNTIF(Calculs!$S$2:$S$12,$E5835)&gt;0,COUNTIF(Calculs!$U$2:$U$12,$H5835)&gt;0),1,0)</f>
        <v>1</v>
      </c>
      <c r="U5835">
        <f t="shared" si="733"/>
        <v>2448</v>
      </c>
      <c r="V5835">
        <f t="shared" si="734"/>
        <v>51</v>
      </c>
      <c r="W5835">
        <f t="shared" si="735"/>
        <v>1468.8</v>
      </c>
    </row>
    <row r="5836" spans="1:23" ht="15.75" customHeight="1" x14ac:dyDescent="0.3">
      <c r="A5836" s="2" t="s">
        <v>29</v>
      </c>
      <c r="B5836" s="2">
        <v>1128299</v>
      </c>
      <c r="C5836" s="3">
        <v>44244</v>
      </c>
      <c r="D5836" s="12" t="str" cm="1">
        <f t="array" ref="D5836">_xlfn.SWITCH(WEEKDAY(C5836,2), 1, "Lundi", 2, "Mardi", 3, "Mercredi", 4, "Jeudi", 5, "Vendredi", 6, "Samedi", 7, "Dimanche", "Erreur")</f>
        <v>Mercredi</v>
      </c>
      <c r="E5836" s="2" t="s">
        <v>26</v>
      </c>
      <c r="F5836" s="2" t="s">
        <v>80</v>
      </c>
      <c r="G5836" s="2" t="s">
        <v>81</v>
      </c>
      <c r="H5836" s="4" t="s">
        <v>22</v>
      </c>
      <c r="I5836" s="5">
        <v>44</v>
      </c>
      <c r="J5836" s="6">
        <v>105</v>
      </c>
      <c r="K5836" s="7">
        <v>4620</v>
      </c>
      <c r="L5836" s="7">
        <v>2217.6</v>
      </c>
      <c r="M5836" s="8">
        <v>0.48</v>
      </c>
      <c r="N5836" s="2" t="s">
        <v>82</v>
      </c>
      <c r="O5836">
        <f t="shared" si="728"/>
        <v>2021</v>
      </c>
      <c r="P5836">
        <f t="shared" si="729"/>
        <v>2</v>
      </c>
      <c r="Q5836" t="str">
        <f t="shared" si="730"/>
        <v>févr</v>
      </c>
      <c r="R5836" t="str">
        <f t="shared" si="731"/>
        <v>Louisiana</v>
      </c>
      <c r="S5836" t="str">
        <f t="shared" si="732"/>
        <v>2021-02</v>
      </c>
      <c r="T5836">
        <f>IF(AND(COUNTIF(Calculs!$Q$2:$Q$12,$O5836)&gt;0,COUNTIF(Calculs!$S$2:$S$12,$E5836)&gt;0,COUNTIF(Calculs!$U$2:$U$12,$H5836)&gt;0),1,0)</f>
        <v>1</v>
      </c>
      <c r="U5836">
        <f t="shared" si="733"/>
        <v>4620</v>
      </c>
      <c r="V5836">
        <f t="shared" si="734"/>
        <v>105</v>
      </c>
      <c r="W5836">
        <f t="shared" si="735"/>
        <v>2217.6</v>
      </c>
    </row>
    <row r="5837" spans="1:23" ht="15.75" customHeight="1" x14ac:dyDescent="0.3">
      <c r="A5837" s="2" t="s">
        <v>29</v>
      </c>
      <c r="B5837" s="2">
        <v>1128299</v>
      </c>
      <c r="C5837" s="3">
        <v>44271</v>
      </c>
      <c r="D5837" s="12" t="str" cm="1">
        <f t="array" ref="D5837">_xlfn.SWITCH(WEEKDAY(C5837,2), 1, "Lundi", 2, "Mardi", 3, "Mercredi", 4, "Jeudi", 5, "Vendredi", 6, "Samedi", 7, "Dimanche", "Erreur")</f>
        <v>Mardi</v>
      </c>
      <c r="E5837" s="2" t="s">
        <v>26</v>
      </c>
      <c r="F5837" s="2" t="s">
        <v>80</v>
      </c>
      <c r="G5837" s="2" t="s">
        <v>81</v>
      </c>
      <c r="H5837" s="4" t="s">
        <v>16</v>
      </c>
      <c r="I5837" s="5">
        <v>44</v>
      </c>
      <c r="J5837" s="6">
        <v>147</v>
      </c>
      <c r="K5837" s="7">
        <v>6468</v>
      </c>
      <c r="L5837" s="7">
        <v>3298.68</v>
      </c>
      <c r="M5837" s="8">
        <v>0.51</v>
      </c>
      <c r="N5837" s="2" t="s">
        <v>82</v>
      </c>
      <c r="O5837">
        <f t="shared" si="728"/>
        <v>2021</v>
      </c>
      <c r="P5837">
        <f t="shared" si="729"/>
        <v>3</v>
      </c>
      <c r="Q5837" t="str">
        <f t="shared" si="730"/>
        <v>mars</v>
      </c>
      <c r="R5837" t="str">
        <f t="shared" si="731"/>
        <v>Louisiana</v>
      </c>
      <c r="S5837" t="str">
        <f t="shared" si="732"/>
        <v>2021-03</v>
      </c>
      <c r="T5837">
        <f>IF(AND(COUNTIF(Calculs!$Q$2:$Q$12,$O5837)&gt;0,COUNTIF(Calculs!$S$2:$S$12,$E5837)&gt;0,COUNTIF(Calculs!$U$2:$U$12,$H5837)&gt;0),1,0)</f>
        <v>1</v>
      </c>
      <c r="U5837">
        <f t="shared" si="733"/>
        <v>6468</v>
      </c>
      <c r="V5837">
        <f t="shared" si="734"/>
        <v>147</v>
      </c>
      <c r="W5837">
        <f t="shared" si="735"/>
        <v>3298.68</v>
      </c>
    </row>
    <row r="5838" spans="1:23" ht="15.75" customHeight="1" x14ac:dyDescent="0.3">
      <c r="A5838" s="2" t="s">
        <v>29</v>
      </c>
      <c r="B5838" s="2">
        <v>1128299</v>
      </c>
      <c r="C5838" s="3">
        <v>44271</v>
      </c>
      <c r="D5838" s="12" t="str" cm="1">
        <f t="array" ref="D5838">_xlfn.SWITCH(WEEKDAY(C5838,2), 1, "Lundi", 2, "Mardi", 3, "Mercredi", 4, "Jeudi", 5, "Vendredi", 6, "Samedi", 7, "Dimanche", "Erreur")</f>
        <v>Mardi</v>
      </c>
      <c r="E5838" s="2" t="s">
        <v>26</v>
      </c>
      <c r="F5838" s="2" t="s">
        <v>80</v>
      </c>
      <c r="G5838" s="2" t="s">
        <v>81</v>
      </c>
      <c r="H5838" s="4" t="s">
        <v>18</v>
      </c>
      <c r="I5838" s="5">
        <v>51</v>
      </c>
      <c r="J5838" s="6">
        <v>101</v>
      </c>
      <c r="K5838" s="7">
        <v>5151</v>
      </c>
      <c r="L5838" s="7">
        <v>2833.0499999999997</v>
      </c>
      <c r="M5838" s="8">
        <v>0.54999999999999993</v>
      </c>
      <c r="N5838" s="2" t="s">
        <v>82</v>
      </c>
      <c r="O5838">
        <f t="shared" si="728"/>
        <v>2021</v>
      </c>
      <c r="P5838">
        <f t="shared" si="729"/>
        <v>3</v>
      </c>
      <c r="Q5838" t="str">
        <f t="shared" si="730"/>
        <v>mars</v>
      </c>
      <c r="R5838" t="str">
        <f t="shared" si="731"/>
        <v>Louisiana</v>
      </c>
      <c r="S5838" t="str">
        <f t="shared" si="732"/>
        <v>2021-03</v>
      </c>
      <c r="T5838">
        <f>IF(AND(COUNTIF(Calculs!$Q$2:$Q$12,$O5838)&gt;0,COUNTIF(Calculs!$S$2:$S$12,$E5838)&gt;0,COUNTIF(Calculs!$U$2:$U$12,$H5838)&gt;0),1,0)</f>
        <v>1</v>
      </c>
      <c r="U5838">
        <f t="shared" si="733"/>
        <v>5151</v>
      </c>
      <c r="V5838">
        <f t="shared" si="734"/>
        <v>101</v>
      </c>
      <c r="W5838">
        <f t="shared" si="735"/>
        <v>2833.0499999999997</v>
      </c>
    </row>
    <row r="5839" spans="1:23" ht="15.75" customHeight="1" x14ac:dyDescent="0.3">
      <c r="A5839" s="2" t="s">
        <v>29</v>
      </c>
      <c r="B5839" s="2">
        <v>1128299</v>
      </c>
      <c r="C5839" s="3">
        <v>44271</v>
      </c>
      <c r="D5839" s="12" t="str" cm="1">
        <f t="array" ref="D5839">_xlfn.SWITCH(WEEKDAY(C5839,2), 1, "Lundi", 2, "Mardi", 3, "Mercredi", 4, "Jeudi", 5, "Vendredi", 6, "Samedi", 7, "Dimanche", "Erreur")</f>
        <v>Mardi</v>
      </c>
      <c r="E5839" s="2" t="s">
        <v>26</v>
      </c>
      <c r="F5839" s="2" t="s">
        <v>80</v>
      </c>
      <c r="G5839" s="2" t="s">
        <v>81</v>
      </c>
      <c r="H5839" s="4" t="s">
        <v>19</v>
      </c>
      <c r="I5839" s="5">
        <v>56</v>
      </c>
      <c r="J5839" s="6">
        <v>116</v>
      </c>
      <c r="K5839" s="7">
        <v>6496</v>
      </c>
      <c r="L5839" s="7">
        <v>3572.7999999999997</v>
      </c>
      <c r="M5839" s="8">
        <v>0.54999999999999993</v>
      </c>
      <c r="N5839" s="2" t="s">
        <v>82</v>
      </c>
      <c r="O5839">
        <f t="shared" si="728"/>
        <v>2021</v>
      </c>
      <c r="P5839">
        <f t="shared" si="729"/>
        <v>3</v>
      </c>
      <c r="Q5839" t="str">
        <f t="shared" si="730"/>
        <v>mars</v>
      </c>
      <c r="R5839" t="str">
        <f t="shared" si="731"/>
        <v>Louisiana</v>
      </c>
      <c r="S5839" t="str">
        <f t="shared" si="732"/>
        <v>2021-03</v>
      </c>
      <c r="T5839">
        <f>IF(AND(COUNTIF(Calculs!$Q$2:$Q$12,$O5839)&gt;0,COUNTIF(Calculs!$S$2:$S$12,$E5839)&gt;0,COUNTIF(Calculs!$U$2:$U$12,$H5839)&gt;0),1,0)</f>
        <v>1</v>
      </c>
      <c r="U5839">
        <f t="shared" si="733"/>
        <v>6496</v>
      </c>
      <c r="V5839">
        <f t="shared" si="734"/>
        <v>116</v>
      </c>
      <c r="W5839">
        <f t="shared" si="735"/>
        <v>3572.7999999999997</v>
      </c>
    </row>
    <row r="5840" spans="1:23" ht="15.75" customHeight="1" x14ac:dyDescent="0.3">
      <c r="A5840" s="2" t="s">
        <v>29</v>
      </c>
      <c r="B5840" s="2">
        <v>1128299</v>
      </c>
      <c r="C5840" s="3">
        <v>44271</v>
      </c>
      <c r="D5840" s="12" t="str" cm="1">
        <f t="array" ref="D5840">_xlfn.SWITCH(WEEKDAY(C5840,2), 1, "Lundi", 2, "Mardi", 3, "Mercredi", 4, "Jeudi", 5, "Vendredi", 6, "Samedi", 7, "Dimanche", "Erreur")</f>
        <v>Mardi</v>
      </c>
      <c r="E5840" s="2" t="s">
        <v>26</v>
      </c>
      <c r="F5840" s="2" t="s">
        <v>80</v>
      </c>
      <c r="G5840" s="2" t="s">
        <v>81</v>
      </c>
      <c r="H5840" s="4" t="s">
        <v>20</v>
      </c>
      <c r="I5840" s="5">
        <v>50</v>
      </c>
      <c r="J5840" s="6">
        <v>84</v>
      </c>
      <c r="K5840" s="7">
        <v>4200</v>
      </c>
      <c r="L5840" s="7">
        <v>2309.9999999999995</v>
      </c>
      <c r="M5840" s="8">
        <v>0.54999999999999993</v>
      </c>
      <c r="N5840" s="2" t="s">
        <v>82</v>
      </c>
      <c r="O5840">
        <f t="shared" si="728"/>
        <v>2021</v>
      </c>
      <c r="P5840">
        <f t="shared" si="729"/>
        <v>3</v>
      </c>
      <c r="Q5840" t="str">
        <f t="shared" si="730"/>
        <v>mars</v>
      </c>
      <c r="R5840" t="str">
        <f t="shared" si="731"/>
        <v>Louisiana</v>
      </c>
      <c r="S5840" t="str">
        <f t="shared" si="732"/>
        <v>2021-03</v>
      </c>
      <c r="T5840">
        <f>IF(AND(COUNTIF(Calculs!$Q$2:$Q$12,$O5840)&gt;0,COUNTIF(Calculs!$S$2:$S$12,$E5840)&gt;0,COUNTIF(Calculs!$U$2:$U$12,$H5840)&gt;0),1,0)</f>
        <v>1</v>
      </c>
      <c r="U5840">
        <f t="shared" si="733"/>
        <v>4200</v>
      </c>
      <c r="V5840">
        <f t="shared" si="734"/>
        <v>84</v>
      </c>
      <c r="W5840">
        <f t="shared" si="735"/>
        <v>2309.9999999999995</v>
      </c>
    </row>
    <row r="5841" spans="1:23" ht="15.75" customHeight="1" x14ac:dyDescent="0.3">
      <c r="A5841" s="2" t="s">
        <v>29</v>
      </c>
      <c r="B5841" s="2">
        <v>1128299</v>
      </c>
      <c r="C5841" s="3">
        <v>44271</v>
      </c>
      <c r="D5841" s="12" t="str" cm="1">
        <f t="array" ref="D5841">_xlfn.SWITCH(WEEKDAY(C5841,2), 1, "Lundi", 2, "Mardi", 3, "Mercredi", 4, "Jeudi", 5, "Vendredi", 6, "Samedi", 7, "Dimanche", "Erreur")</f>
        <v>Mardi</v>
      </c>
      <c r="E5841" s="2" t="s">
        <v>26</v>
      </c>
      <c r="F5841" s="2" t="s">
        <v>80</v>
      </c>
      <c r="G5841" s="2" t="s">
        <v>81</v>
      </c>
      <c r="H5841" s="4" t="s">
        <v>21</v>
      </c>
      <c r="I5841" s="5">
        <v>56</v>
      </c>
      <c r="J5841" s="6">
        <v>39</v>
      </c>
      <c r="K5841" s="7">
        <v>2184</v>
      </c>
      <c r="L5841" s="7">
        <v>1310.3999999999999</v>
      </c>
      <c r="M5841" s="8">
        <v>0.6</v>
      </c>
      <c r="N5841" s="2" t="s">
        <v>82</v>
      </c>
      <c r="O5841">
        <f t="shared" si="728"/>
        <v>2021</v>
      </c>
      <c r="P5841">
        <f t="shared" si="729"/>
        <v>3</v>
      </c>
      <c r="Q5841" t="str">
        <f t="shared" si="730"/>
        <v>mars</v>
      </c>
      <c r="R5841" t="str">
        <f t="shared" si="731"/>
        <v>Louisiana</v>
      </c>
      <c r="S5841" t="str">
        <f t="shared" si="732"/>
        <v>2021-03</v>
      </c>
      <c r="T5841">
        <f>IF(AND(COUNTIF(Calculs!$Q$2:$Q$12,$O5841)&gt;0,COUNTIF(Calculs!$S$2:$S$12,$E5841)&gt;0,COUNTIF(Calculs!$U$2:$U$12,$H5841)&gt;0),1,0)</f>
        <v>1</v>
      </c>
      <c r="U5841">
        <f t="shared" si="733"/>
        <v>2184</v>
      </c>
      <c r="V5841">
        <f t="shared" si="734"/>
        <v>39</v>
      </c>
      <c r="W5841">
        <f t="shared" si="735"/>
        <v>1310.3999999999999</v>
      </c>
    </row>
    <row r="5842" spans="1:23" ht="15.75" customHeight="1" x14ac:dyDescent="0.3">
      <c r="A5842" s="2" t="s">
        <v>29</v>
      </c>
      <c r="B5842" s="2">
        <v>1128299</v>
      </c>
      <c r="C5842" s="3">
        <v>44271</v>
      </c>
      <c r="D5842" s="12" t="str" cm="1">
        <f t="array" ref="D5842">_xlfn.SWITCH(WEEKDAY(C5842,2), 1, "Lundi", 2, "Mardi", 3, "Mercredi", 4, "Jeudi", 5, "Vendredi", 6, "Samedi", 7, "Dimanche", "Erreur")</f>
        <v>Mardi</v>
      </c>
      <c r="E5842" s="2" t="s">
        <v>26</v>
      </c>
      <c r="F5842" s="2" t="s">
        <v>80</v>
      </c>
      <c r="G5842" s="2" t="s">
        <v>81</v>
      </c>
      <c r="H5842" s="4" t="s">
        <v>22</v>
      </c>
      <c r="I5842" s="5">
        <v>41</v>
      </c>
      <c r="J5842" s="6">
        <v>95</v>
      </c>
      <c r="K5842" s="7">
        <v>3895</v>
      </c>
      <c r="L5842" s="7">
        <v>1752.7499999999998</v>
      </c>
      <c r="M5842" s="8">
        <v>0.44999999999999996</v>
      </c>
      <c r="N5842" s="2" t="s">
        <v>82</v>
      </c>
      <c r="O5842">
        <f t="shared" si="728"/>
        <v>2021</v>
      </c>
      <c r="P5842">
        <f t="shared" si="729"/>
        <v>3</v>
      </c>
      <c r="Q5842" t="str">
        <f t="shared" si="730"/>
        <v>mars</v>
      </c>
      <c r="R5842" t="str">
        <f t="shared" si="731"/>
        <v>Louisiana</v>
      </c>
      <c r="S5842" t="str">
        <f t="shared" si="732"/>
        <v>2021-03</v>
      </c>
      <c r="T5842">
        <f>IF(AND(COUNTIF(Calculs!$Q$2:$Q$12,$O5842)&gt;0,COUNTIF(Calculs!$S$2:$S$12,$E5842)&gt;0,COUNTIF(Calculs!$U$2:$U$12,$H5842)&gt;0),1,0)</f>
        <v>1</v>
      </c>
      <c r="U5842">
        <f t="shared" si="733"/>
        <v>3895</v>
      </c>
      <c r="V5842">
        <f t="shared" si="734"/>
        <v>95</v>
      </c>
      <c r="W5842">
        <f t="shared" si="735"/>
        <v>1752.7499999999998</v>
      </c>
    </row>
    <row r="5843" spans="1:23" ht="15.75" customHeight="1" x14ac:dyDescent="0.3">
      <c r="A5843" s="2" t="s">
        <v>29</v>
      </c>
      <c r="B5843" s="2">
        <v>1128299</v>
      </c>
      <c r="C5843" s="3">
        <v>44303</v>
      </c>
      <c r="D5843" s="12" t="str" cm="1">
        <f t="array" ref="D5843">_xlfn.SWITCH(WEEKDAY(C5843,2), 1, "Lundi", 2, "Mardi", 3, "Mercredi", 4, "Jeudi", 5, "Vendredi", 6, "Samedi", 7, "Dimanche", "Erreur")</f>
        <v>Samedi</v>
      </c>
      <c r="E5843" s="2" t="s">
        <v>26</v>
      </c>
      <c r="F5843" s="2" t="s">
        <v>80</v>
      </c>
      <c r="G5843" s="2" t="s">
        <v>81</v>
      </c>
      <c r="H5843" s="4" t="s">
        <v>16</v>
      </c>
      <c r="I5843" s="5">
        <v>48</v>
      </c>
      <c r="J5843" s="6">
        <v>142</v>
      </c>
      <c r="K5843" s="7">
        <v>6816</v>
      </c>
      <c r="L5843" s="7">
        <v>3544.32</v>
      </c>
      <c r="M5843" s="8">
        <v>0.52</v>
      </c>
      <c r="N5843" s="2" t="s">
        <v>82</v>
      </c>
      <c r="O5843">
        <f t="shared" si="728"/>
        <v>2021</v>
      </c>
      <c r="P5843">
        <f t="shared" si="729"/>
        <v>4</v>
      </c>
      <c r="Q5843" t="str">
        <f t="shared" si="730"/>
        <v>avr</v>
      </c>
      <c r="R5843" t="str">
        <f t="shared" si="731"/>
        <v>Louisiana</v>
      </c>
      <c r="S5843" t="str">
        <f t="shared" si="732"/>
        <v>2021-04</v>
      </c>
      <c r="T5843">
        <f>IF(AND(COUNTIF(Calculs!$Q$2:$Q$12,$O5843)&gt;0,COUNTIF(Calculs!$S$2:$S$12,$E5843)&gt;0,COUNTIF(Calculs!$U$2:$U$12,$H5843)&gt;0),1,0)</f>
        <v>1</v>
      </c>
      <c r="U5843">
        <f t="shared" si="733"/>
        <v>6816</v>
      </c>
      <c r="V5843">
        <f t="shared" si="734"/>
        <v>142</v>
      </c>
      <c r="W5843">
        <f t="shared" si="735"/>
        <v>3544.32</v>
      </c>
    </row>
    <row r="5844" spans="1:23" ht="15.75" customHeight="1" x14ac:dyDescent="0.3">
      <c r="A5844" s="2" t="s">
        <v>29</v>
      </c>
      <c r="B5844" s="2">
        <v>1128299</v>
      </c>
      <c r="C5844" s="3">
        <v>44303</v>
      </c>
      <c r="D5844" s="12" t="str" cm="1">
        <f t="array" ref="D5844">_xlfn.SWITCH(WEEKDAY(C5844,2), 1, "Lundi", 2, "Mardi", 3, "Mercredi", 4, "Jeudi", 5, "Vendredi", 6, "Samedi", 7, "Dimanche", "Erreur")</f>
        <v>Samedi</v>
      </c>
      <c r="E5844" s="2" t="s">
        <v>26</v>
      </c>
      <c r="F5844" s="2" t="s">
        <v>80</v>
      </c>
      <c r="G5844" s="2" t="s">
        <v>81</v>
      </c>
      <c r="H5844" s="4" t="s">
        <v>18</v>
      </c>
      <c r="I5844" s="5">
        <v>52</v>
      </c>
      <c r="J5844" s="6">
        <v>88</v>
      </c>
      <c r="K5844" s="7">
        <v>4576</v>
      </c>
      <c r="L5844" s="7">
        <v>2288</v>
      </c>
      <c r="M5844" s="8">
        <v>0.5</v>
      </c>
      <c r="N5844" s="2" t="s">
        <v>82</v>
      </c>
      <c r="O5844">
        <f t="shared" si="728"/>
        <v>2021</v>
      </c>
      <c r="P5844">
        <f t="shared" si="729"/>
        <v>4</v>
      </c>
      <c r="Q5844" t="str">
        <f t="shared" si="730"/>
        <v>avr</v>
      </c>
      <c r="R5844" t="str">
        <f t="shared" si="731"/>
        <v>Louisiana</v>
      </c>
      <c r="S5844" t="str">
        <f t="shared" si="732"/>
        <v>2021-04</v>
      </c>
      <c r="T5844">
        <f>IF(AND(COUNTIF(Calculs!$Q$2:$Q$12,$O5844)&gt;0,COUNTIF(Calculs!$S$2:$S$12,$E5844)&gt;0,COUNTIF(Calculs!$U$2:$U$12,$H5844)&gt;0),1,0)</f>
        <v>1</v>
      </c>
      <c r="U5844">
        <f t="shared" si="733"/>
        <v>4576</v>
      </c>
      <c r="V5844">
        <f t="shared" si="734"/>
        <v>88</v>
      </c>
      <c r="W5844">
        <f t="shared" si="735"/>
        <v>2288</v>
      </c>
    </row>
    <row r="5845" spans="1:23" ht="15.75" customHeight="1" x14ac:dyDescent="0.3">
      <c r="A5845" s="2" t="s">
        <v>29</v>
      </c>
      <c r="B5845" s="2">
        <v>1128299</v>
      </c>
      <c r="C5845" s="3">
        <v>44303</v>
      </c>
      <c r="D5845" s="12" t="str" cm="1">
        <f t="array" ref="D5845">_xlfn.SWITCH(WEEKDAY(C5845,2), 1, "Lundi", 2, "Mardi", 3, "Mercredi", 4, "Jeudi", 5, "Vendredi", 6, "Samedi", 7, "Dimanche", "Erreur")</f>
        <v>Samedi</v>
      </c>
      <c r="E5845" s="2" t="s">
        <v>26</v>
      </c>
      <c r="F5845" s="2" t="s">
        <v>80</v>
      </c>
      <c r="G5845" s="2" t="s">
        <v>81</v>
      </c>
      <c r="H5845" s="4" t="s">
        <v>19</v>
      </c>
      <c r="I5845" s="5">
        <v>52</v>
      </c>
      <c r="J5845" s="6">
        <v>105</v>
      </c>
      <c r="K5845" s="7">
        <v>5460</v>
      </c>
      <c r="L5845" s="7">
        <v>2784.6</v>
      </c>
      <c r="M5845" s="8">
        <v>0.51</v>
      </c>
      <c r="N5845" s="2" t="s">
        <v>82</v>
      </c>
      <c r="O5845">
        <f t="shared" si="728"/>
        <v>2021</v>
      </c>
      <c r="P5845">
        <f t="shared" si="729"/>
        <v>4</v>
      </c>
      <c r="Q5845" t="str">
        <f t="shared" si="730"/>
        <v>avr</v>
      </c>
      <c r="R5845" t="str">
        <f t="shared" si="731"/>
        <v>Louisiana</v>
      </c>
      <c r="S5845" t="str">
        <f t="shared" si="732"/>
        <v>2021-04</v>
      </c>
      <c r="T5845">
        <f>IF(AND(COUNTIF(Calculs!$Q$2:$Q$12,$O5845)&gt;0,COUNTIF(Calculs!$S$2:$S$12,$E5845)&gt;0,COUNTIF(Calculs!$U$2:$U$12,$H5845)&gt;0),1,0)</f>
        <v>1</v>
      </c>
      <c r="U5845">
        <f t="shared" si="733"/>
        <v>5460</v>
      </c>
      <c r="V5845">
        <f t="shared" si="734"/>
        <v>105</v>
      </c>
      <c r="W5845">
        <f t="shared" si="735"/>
        <v>2784.6</v>
      </c>
    </row>
    <row r="5846" spans="1:23" ht="15.75" customHeight="1" x14ac:dyDescent="0.3">
      <c r="A5846" s="2" t="s">
        <v>29</v>
      </c>
      <c r="B5846" s="2">
        <v>1128299</v>
      </c>
      <c r="C5846" s="3">
        <v>44303</v>
      </c>
      <c r="D5846" s="12" t="str" cm="1">
        <f t="array" ref="D5846">_xlfn.SWITCH(WEEKDAY(C5846,2), 1, "Lundi", 2, "Mardi", 3, "Mercredi", 4, "Jeudi", 5, "Vendredi", 6, "Samedi", 7, "Dimanche", "Erreur")</f>
        <v>Samedi</v>
      </c>
      <c r="E5846" s="2" t="s">
        <v>26</v>
      </c>
      <c r="F5846" s="2" t="s">
        <v>80</v>
      </c>
      <c r="G5846" s="2" t="s">
        <v>81</v>
      </c>
      <c r="H5846" s="4" t="s">
        <v>20</v>
      </c>
      <c r="I5846" s="5">
        <v>39</v>
      </c>
      <c r="J5846" s="6">
        <v>74</v>
      </c>
      <c r="K5846" s="7">
        <v>2886</v>
      </c>
      <c r="L5846" s="7">
        <v>1529.5800000000002</v>
      </c>
      <c r="M5846" s="8">
        <v>0.53</v>
      </c>
      <c r="N5846" s="2" t="s">
        <v>82</v>
      </c>
      <c r="O5846">
        <f t="shared" si="728"/>
        <v>2021</v>
      </c>
      <c r="P5846">
        <f t="shared" si="729"/>
        <v>4</v>
      </c>
      <c r="Q5846" t="str">
        <f t="shared" si="730"/>
        <v>avr</v>
      </c>
      <c r="R5846" t="str">
        <f t="shared" si="731"/>
        <v>Louisiana</v>
      </c>
      <c r="S5846" t="str">
        <f t="shared" si="732"/>
        <v>2021-04</v>
      </c>
      <c r="T5846">
        <f>IF(AND(COUNTIF(Calculs!$Q$2:$Q$12,$O5846)&gt;0,COUNTIF(Calculs!$S$2:$S$12,$E5846)&gt;0,COUNTIF(Calculs!$U$2:$U$12,$H5846)&gt;0),1,0)</f>
        <v>1</v>
      </c>
      <c r="U5846">
        <f t="shared" si="733"/>
        <v>2886</v>
      </c>
      <c r="V5846">
        <f t="shared" si="734"/>
        <v>74</v>
      </c>
      <c r="W5846">
        <f t="shared" si="735"/>
        <v>1529.5800000000002</v>
      </c>
    </row>
    <row r="5847" spans="1:23" ht="15.75" customHeight="1" x14ac:dyDescent="0.3">
      <c r="A5847" s="2" t="s">
        <v>29</v>
      </c>
      <c r="B5847" s="2">
        <v>1128299</v>
      </c>
      <c r="C5847" s="3">
        <v>44303</v>
      </c>
      <c r="D5847" s="12" t="str" cm="1">
        <f t="array" ref="D5847">_xlfn.SWITCH(WEEKDAY(C5847,2), 1, "Lundi", 2, "Mardi", 3, "Mercredi", 4, "Jeudi", 5, "Vendredi", 6, "Samedi", 7, "Dimanche", "Erreur")</f>
        <v>Samedi</v>
      </c>
      <c r="E5847" s="2" t="s">
        <v>26</v>
      </c>
      <c r="F5847" s="2" t="s">
        <v>80</v>
      </c>
      <c r="G5847" s="2" t="s">
        <v>81</v>
      </c>
      <c r="H5847" s="4" t="s">
        <v>21</v>
      </c>
      <c r="I5847" s="5">
        <v>43</v>
      </c>
      <c r="J5847" s="6">
        <v>53</v>
      </c>
      <c r="K5847" s="7">
        <v>2279</v>
      </c>
      <c r="L5847" s="7">
        <v>1299.0300000000002</v>
      </c>
      <c r="M5847" s="8">
        <v>0.57000000000000006</v>
      </c>
      <c r="N5847" s="2" t="s">
        <v>82</v>
      </c>
      <c r="O5847">
        <f t="shared" si="728"/>
        <v>2021</v>
      </c>
      <c r="P5847">
        <f t="shared" si="729"/>
        <v>4</v>
      </c>
      <c r="Q5847" t="str">
        <f t="shared" si="730"/>
        <v>avr</v>
      </c>
      <c r="R5847" t="str">
        <f t="shared" si="731"/>
        <v>Louisiana</v>
      </c>
      <c r="S5847" t="str">
        <f t="shared" si="732"/>
        <v>2021-04</v>
      </c>
      <c r="T5847">
        <f>IF(AND(COUNTIF(Calculs!$Q$2:$Q$12,$O5847)&gt;0,COUNTIF(Calculs!$S$2:$S$12,$E5847)&gt;0,COUNTIF(Calculs!$U$2:$U$12,$H5847)&gt;0),1,0)</f>
        <v>1</v>
      </c>
      <c r="U5847">
        <f t="shared" si="733"/>
        <v>2279</v>
      </c>
      <c r="V5847">
        <f t="shared" si="734"/>
        <v>53</v>
      </c>
      <c r="W5847">
        <f t="shared" si="735"/>
        <v>1299.0300000000002</v>
      </c>
    </row>
    <row r="5848" spans="1:23" ht="15.75" customHeight="1" x14ac:dyDescent="0.3">
      <c r="A5848" s="2" t="s">
        <v>29</v>
      </c>
      <c r="B5848" s="2">
        <v>1128299</v>
      </c>
      <c r="C5848" s="3">
        <v>44303</v>
      </c>
      <c r="D5848" s="12" t="str" cm="1">
        <f t="array" ref="D5848">_xlfn.SWITCH(WEEKDAY(C5848,2), 1, "Lundi", 2, "Mardi", 3, "Mercredi", 4, "Jeudi", 5, "Vendredi", 6, "Samedi", 7, "Dimanche", "Erreur")</f>
        <v>Samedi</v>
      </c>
      <c r="E5848" s="2" t="s">
        <v>26</v>
      </c>
      <c r="F5848" s="2" t="s">
        <v>80</v>
      </c>
      <c r="G5848" s="2" t="s">
        <v>81</v>
      </c>
      <c r="H5848" s="4" t="s">
        <v>22</v>
      </c>
      <c r="I5848" s="5">
        <v>55</v>
      </c>
      <c r="J5848" s="6">
        <v>105</v>
      </c>
      <c r="K5848" s="7">
        <v>5775</v>
      </c>
      <c r="L5848" s="7">
        <v>2887.5</v>
      </c>
      <c r="M5848" s="8">
        <v>0.5</v>
      </c>
      <c r="N5848" s="2" t="s">
        <v>82</v>
      </c>
      <c r="O5848">
        <f t="shared" si="728"/>
        <v>2021</v>
      </c>
      <c r="P5848">
        <f t="shared" si="729"/>
        <v>4</v>
      </c>
      <c r="Q5848" t="str">
        <f t="shared" si="730"/>
        <v>avr</v>
      </c>
      <c r="R5848" t="str">
        <f t="shared" si="731"/>
        <v>Louisiana</v>
      </c>
      <c r="S5848" t="str">
        <f t="shared" si="732"/>
        <v>2021-04</v>
      </c>
      <c r="T5848">
        <f>IF(AND(COUNTIF(Calculs!$Q$2:$Q$12,$O5848)&gt;0,COUNTIF(Calculs!$S$2:$S$12,$E5848)&gt;0,COUNTIF(Calculs!$U$2:$U$12,$H5848)&gt;0),1,0)</f>
        <v>1</v>
      </c>
      <c r="U5848">
        <f t="shared" si="733"/>
        <v>5775</v>
      </c>
      <c r="V5848">
        <f t="shared" si="734"/>
        <v>105</v>
      </c>
      <c r="W5848">
        <f t="shared" si="735"/>
        <v>2887.5</v>
      </c>
    </row>
    <row r="5849" spans="1:23" ht="15.75" customHeight="1" x14ac:dyDescent="0.3">
      <c r="A5849" s="2" t="s">
        <v>29</v>
      </c>
      <c r="B5849" s="2">
        <v>1128299</v>
      </c>
      <c r="C5849" s="3">
        <v>44334</v>
      </c>
      <c r="D5849" s="12" t="str" cm="1">
        <f t="array" ref="D5849">_xlfn.SWITCH(WEEKDAY(C5849,2), 1, "Lundi", 2, "Mardi", 3, "Mercredi", 4, "Jeudi", 5, "Vendredi", 6, "Samedi", 7, "Dimanche", "Erreur")</f>
        <v>Mardi</v>
      </c>
      <c r="E5849" s="2" t="s">
        <v>26</v>
      </c>
      <c r="F5849" s="2" t="s">
        <v>80</v>
      </c>
      <c r="G5849" s="2" t="s">
        <v>81</v>
      </c>
      <c r="H5849" s="4" t="s">
        <v>16</v>
      </c>
      <c r="I5849" s="5">
        <v>43</v>
      </c>
      <c r="J5849" s="6">
        <v>160</v>
      </c>
      <c r="K5849" s="7">
        <v>6880</v>
      </c>
      <c r="L5849" s="7">
        <v>3646.4</v>
      </c>
      <c r="M5849" s="8">
        <v>0.53</v>
      </c>
      <c r="N5849" s="2" t="s">
        <v>82</v>
      </c>
      <c r="O5849">
        <f t="shared" si="728"/>
        <v>2021</v>
      </c>
      <c r="P5849">
        <f t="shared" si="729"/>
        <v>5</v>
      </c>
      <c r="Q5849" t="str">
        <f t="shared" si="730"/>
        <v>mai</v>
      </c>
      <c r="R5849" t="str">
        <f t="shared" si="731"/>
        <v>Louisiana</v>
      </c>
      <c r="S5849" t="str">
        <f t="shared" si="732"/>
        <v>2021-05</v>
      </c>
      <c r="T5849">
        <f>IF(AND(COUNTIF(Calculs!$Q$2:$Q$12,$O5849)&gt;0,COUNTIF(Calculs!$S$2:$S$12,$E5849)&gt;0,COUNTIF(Calculs!$U$2:$U$12,$H5849)&gt;0),1,0)</f>
        <v>1</v>
      </c>
      <c r="U5849">
        <f t="shared" si="733"/>
        <v>6880</v>
      </c>
      <c r="V5849">
        <f t="shared" si="734"/>
        <v>160</v>
      </c>
      <c r="W5849">
        <f t="shared" si="735"/>
        <v>3646.4</v>
      </c>
    </row>
    <row r="5850" spans="1:23" ht="15.75" customHeight="1" x14ac:dyDescent="0.3">
      <c r="A5850" s="2" t="s">
        <v>29</v>
      </c>
      <c r="B5850" s="2">
        <v>1128299</v>
      </c>
      <c r="C5850" s="3">
        <v>44334</v>
      </c>
      <c r="D5850" s="12" t="str" cm="1">
        <f t="array" ref="D5850">_xlfn.SWITCH(WEEKDAY(C5850,2), 1, "Lundi", 2, "Mardi", 3, "Mercredi", 4, "Jeudi", 5, "Vendredi", 6, "Samedi", 7, "Dimanche", "Erreur")</f>
        <v>Mardi</v>
      </c>
      <c r="E5850" s="2" t="s">
        <v>26</v>
      </c>
      <c r="F5850" s="2" t="s">
        <v>80</v>
      </c>
      <c r="G5850" s="2" t="s">
        <v>81</v>
      </c>
      <c r="H5850" s="4" t="s">
        <v>18</v>
      </c>
      <c r="I5850" s="5">
        <v>47</v>
      </c>
      <c r="J5850" s="6">
        <v>100</v>
      </c>
      <c r="K5850" s="7">
        <v>4700</v>
      </c>
      <c r="L5850" s="7">
        <v>2444</v>
      </c>
      <c r="M5850" s="8">
        <v>0.52</v>
      </c>
      <c r="N5850" s="2" t="s">
        <v>82</v>
      </c>
      <c r="O5850">
        <f t="shared" si="728"/>
        <v>2021</v>
      </c>
      <c r="P5850">
        <f t="shared" si="729"/>
        <v>5</v>
      </c>
      <c r="Q5850" t="str">
        <f t="shared" si="730"/>
        <v>mai</v>
      </c>
      <c r="R5850" t="str">
        <f t="shared" si="731"/>
        <v>Louisiana</v>
      </c>
      <c r="S5850" t="str">
        <f t="shared" si="732"/>
        <v>2021-05</v>
      </c>
      <c r="T5850">
        <f>IF(AND(COUNTIF(Calculs!$Q$2:$Q$12,$O5850)&gt;0,COUNTIF(Calculs!$S$2:$S$12,$E5850)&gt;0,COUNTIF(Calculs!$U$2:$U$12,$H5850)&gt;0),1,0)</f>
        <v>1</v>
      </c>
      <c r="U5850">
        <f t="shared" si="733"/>
        <v>4700</v>
      </c>
      <c r="V5850">
        <f t="shared" si="734"/>
        <v>100</v>
      </c>
      <c r="W5850">
        <f t="shared" si="735"/>
        <v>2444</v>
      </c>
    </row>
    <row r="5851" spans="1:23" ht="15.75" customHeight="1" x14ac:dyDescent="0.3">
      <c r="A5851" s="2" t="s">
        <v>29</v>
      </c>
      <c r="B5851" s="2">
        <v>1128299</v>
      </c>
      <c r="C5851" s="3">
        <v>44334</v>
      </c>
      <c r="D5851" s="12" t="str" cm="1">
        <f t="array" ref="D5851">_xlfn.SWITCH(WEEKDAY(C5851,2), 1, "Lundi", 2, "Mardi", 3, "Mercredi", 4, "Jeudi", 5, "Vendredi", 6, "Samedi", 7, "Dimanche", "Erreur")</f>
        <v>Mardi</v>
      </c>
      <c r="E5851" s="2" t="s">
        <v>26</v>
      </c>
      <c r="F5851" s="2" t="s">
        <v>80</v>
      </c>
      <c r="G5851" s="2" t="s">
        <v>81</v>
      </c>
      <c r="H5851" s="4" t="s">
        <v>19</v>
      </c>
      <c r="I5851" s="5">
        <v>49</v>
      </c>
      <c r="J5851" s="6">
        <v>112</v>
      </c>
      <c r="K5851" s="7">
        <v>5488</v>
      </c>
      <c r="L5851" s="7">
        <v>2798.88</v>
      </c>
      <c r="M5851" s="8">
        <v>0.51</v>
      </c>
      <c r="N5851" s="2" t="s">
        <v>82</v>
      </c>
      <c r="O5851">
        <f t="shared" si="728"/>
        <v>2021</v>
      </c>
      <c r="P5851">
        <f t="shared" si="729"/>
        <v>5</v>
      </c>
      <c r="Q5851" t="str">
        <f t="shared" si="730"/>
        <v>mai</v>
      </c>
      <c r="R5851" t="str">
        <f t="shared" si="731"/>
        <v>Louisiana</v>
      </c>
      <c r="S5851" t="str">
        <f t="shared" si="732"/>
        <v>2021-05</v>
      </c>
      <c r="T5851">
        <f>IF(AND(COUNTIF(Calculs!$Q$2:$Q$12,$O5851)&gt;0,COUNTIF(Calculs!$S$2:$S$12,$E5851)&gt;0,COUNTIF(Calculs!$U$2:$U$12,$H5851)&gt;0),1,0)</f>
        <v>1</v>
      </c>
      <c r="U5851">
        <f t="shared" si="733"/>
        <v>5488</v>
      </c>
      <c r="V5851">
        <f t="shared" si="734"/>
        <v>112</v>
      </c>
      <c r="W5851">
        <f t="shared" si="735"/>
        <v>2798.88</v>
      </c>
    </row>
    <row r="5852" spans="1:23" ht="15.75" customHeight="1" x14ac:dyDescent="0.3">
      <c r="A5852" s="2" t="s">
        <v>29</v>
      </c>
      <c r="B5852" s="2">
        <v>1128299</v>
      </c>
      <c r="C5852" s="3">
        <v>44334</v>
      </c>
      <c r="D5852" s="12" t="str" cm="1">
        <f t="array" ref="D5852">_xlfn.SWITCH(WEEKDAY(C5852,2), 1, "Lundi", 2, "Mardi", 3, "Mercredi", 4, "Jeudi", 5, "Vendredi", 6, "Samedi", 7, "Dimanche", "Erreur")</f>
        <v>Mardi</v>
      </c>
      <c r="E5852" s="2" t="s">
        <v>26</v>
      </c>
      <c r="F5852" s="2" t="s">
        <v>80</v>
      </c>
      <c r="G5852" s="2" t="s">
        <v>81</v>
      </c>
      <c r="H5852" s="4" t="s">
        <v>20</v>
      </c>
      <c r="I5852" s="5">
        <v>44</v>
      </c>
      <c r="J5852" s="6">
        <v>85</v>
      </c>
      <c r="K5852" s="7">
        <v>3740</v>
      </c>
      <c r="L5852" s="7">
        <v>1907.4</v>
      </c>
      <c r="M5852" s="8">
        <v>0.51</v>
      </c>
      <c r="N5852" s="2" t="s">
        <v>82</v>
      </c>
      <c r="O5852">
        <f t="shared" si="728"/>
        <v>2021</v>
      </c>
      <c r="P5852">
        <f t="shared" si="729"/>
        <v>5</v>
      </c>
      <c r="Q5852" t="str">
        <f t="shared" si="730"/>
        <v>mai</v>
      </c>
      <c r="R5852" t="str">
        <f t="shared" si="731"/>
        <v>Louisiana</v>
      </c>
      <c r="S5852" t="str">
        <f t="shared" si="732"/>
        <v>2021-05</v>
      </c>
      <c r="T5852">
        <f>IF(AND(COUNTIF(Calculs!$Q$2:$Q$12,$O5852)&gt;0,COUNTIF(Calculs!$S$2:$S$12,$E5852)&gt;0,COUNTIF(Calculs!$U$2:$U$12,$H5852)&gt;0),1,0)</f>
        <v>1</v>
      </c>
      <c r="U5852">
        <f t="shared" si="733"/>
        <v>3740</v>
      </c>
      <c r="V5852">
        <f t="shared" si="734"/>
        <v>85</v>
      </c>
      <c r="W5852">
        <f t="shared" si="735"/>
        <v>1907.4</v>
      </c>
    </row>
    <row r="5853" spans="1:23" ht="15.75" customHeight="1" x14ac:dyDescent="0.3">
      <c r="A5853" s="2" t="s">
        <v>29</v>
      </c>
      <c r="B5853" s="2">
        <v>1128299</v>
      </c>
      <c r="C5853" s="3">
        <v>44334</v>
      </c>
      <c r="D5853" s="12" t="str" cm="1">
        <f t="array" ref="D5853">_xlfn.SWITCH(WEEKDAY(C5853,2), 1, "Lundi", 2, "Mardi", 3, "Mercredi", 4, "Jeudi", 5, "Vendredi", 6, "Samedi", 7, "Dimanche", "Erreur")</f>
        <v>Mardi</v>
      </c>
      <c r="E5853" s="2" t="s">
        <v>26</v>
      </c>
      <c r="F5853" s="2" t="s">
        <v>80</v>
      </c>
      <c r="G5853" s="2" t="s">
        <v>81</v>
      </c>
      <c r="H5853" s="4" t="s">
        <v>21</v>
      </c>
      <c r="I5853" s="5">
        <v>36</v>
      </c>
      <c r="J5853" s="6">
        <v>65</v>
      </c>
      <c r="K5853" s="7">
        <v>2340</v>
      </c>
      <c r="L5853" s="7">
        <v>1380.6000000000001</v>
      </c>
      <c r="M5853" s="8">
        <v>0.59000000000000008</v>
      </c>
      <c r="N5853" s="2" t="s">
        <v>82</v>
      </c>
      <c r="O5853">
        <f t="shared" si="728"/>
        <v>2021</v>
      </c>
      <c r="P5853">
        <f t="shared" si="729"/>
        <v>5</v>
      </c>
      <c r="Q5853" t="str">
        <f t="shared" si="730"/>
        <v>mai</v>
      </c>
      <c r="R5853" t="str">
        <f t="shared" si="731"/>
        <v>Louisiana</v>
      </c>
      <c r="S5853" t="str">
        <f t="shared" si="732"/>
        <v>2021-05</v>
      </c>
      <c r="T5853">
        <f>IF(AND(COUNTIF(Calculs!$Q$2:$Q$12,$O5853)&gt;0,COUNTIF(Calculs!$S$2:$S$12,$E5853)&gt;0,COUNTIF(Calculs!$U$2:$U$12,$H5853)&gt;0),1,0)</f>
        <v>1</v>
      </c>
      <c r="U5853">
        <f t="shared" si="733"/>
        <v>2340</v>
      </c>
      <c r="V5853">
        <f t="shared" si="734"/>
        <v>65</v>
      </c>
      <c r="W5853">
        <f t="shared" si="735"/>
        <v>1380.6000000000001</v>
      </c>
    </row>
    <row r="5854" spans="1:23" ht="15.75" customHeight="1" x14ac:dyDescent="0.3">
      <c r="A5854" s="2" t="s">
        <v>29</v>
      </c>
      <c r="B5854" s="2">
        <v>1128299</v>
      </c>
      <c r="C5854" s="3">
        <v>44334</v>
      </c>
      <c r="D5854" s="12" t="str" cm="1">
        <f t="array" ref="D5854">_xlfn.SWITCH(WEEKDAY(C5854,2), 1, "Lundi", 2, "Mardi", 3, "Mercredi", 4, "Jeudi", 5, "Vendredi", 6, "Samedi", 7, "Dimanche", "Erreur")</f>
        <v>Mardi</v>
      </c>
      <c r="E5854" s="2" t="s">
        <v>26</v>
      </c>
      <c r="F5854" s="2" t="s">
        <v>80</v>
      </c>
      <c r="G5854" s="2" t="s">
        <v>81</v>
      </c>
      <c r="H5854" s="4" t="s">
        <v>22</v>
      </c>
      <c r="I5854" s="5">
        <v>59</v>
      </c>
      <c r="J5854" s="6">
        <v>167</v>
      </c>
      <c r="K5854" s="7">
        <v>9853</v>
      </c>
      <c r="L5854" s="7">
        <v>4433.8499999999995</v>
      </c>
      <c r="M5854" s="8">
        <v>0.44999999999999996</v>
      </c>
      <c r="N5854" s="2" t="s">
        <v>82</v>
      </c>
      <c r="O5854">
        <f t="shared" si="728"/>
        <v>2021</v>
      </c>
      <c r="P5854">
        <f t="shared" si="729"/>
        <v>5</v>
      </c>
      <c r="Q5854" t="str">
        <f t="shared" si="730"/>
        <v>mai</v>
      </c>
      <c r="R5854" t="str">
        <f t="shared" si="731"/>
        <v>Louisiana</v>
      </c>
      <c r="S5854" t="str">
        <f t="shared" si="732"/>
        <v>2021-05</v>
      </c>
      <c r="T5854">
        <f>IF(AND(COUNTIF(Calculs!$Q$2:$Q$12,$O5854)&gt;0,COUNTIF(Calculs!$S$2:$S$12,$E5854)&gt;0,COUNTIF(Calculs!$U$2:$U$12,$H5854)&gt;0),1,0)</f>
        <v>1</v>
      </c>
      <c r="U5854">
        <f t="shared" si="733"/>
        <v>9853</v>
      </c>
      <c r="V5854">
        <f t="shared" si="734"/>
        <v>167</v>
      </c>
      <c r="W5854">
        <f t="shared" si="735"/>
        <v>4433.8499999999995</v>
      </c>
    </row>
    <row r="5855" spans="1:23" ht="15.75" customHeight="1" x14ac:dyDescent="0.3">
      <c r="A5855" s="2" t="s">
        <v>29</v>
      </c>
      <c r="B5855" s="2">
        <v>1128299</v>
      </c>
      <c r="C5855" s="3">
        <v>44364</v>
      </c>
      <c r="D5855" s="12" t="str" cm="1">
        <f t="array" ref="D5855">_xlfn.SWITCH(WEEKDAY(C5855,2), 1, "Lundi", 2, "Mardi", 3, "Mercredi", 4, "Jeudi", 5, "Vendredi", 6, "Samedi", 7, "Dimanche", "Erreur")</f>
        <v>Jeudi</v>
      </c>
      <c r="E5855" s="2" t="s">
        <v>26</v>
      </c>
      <c r="F5855" s="2" t="s">
        <v>80</v>
      </c>
      <c r="G5855" s="2" t="s">
        <v>81</v>
      </c>
      <c r="H5855" s="4" t="s">
        <v>16</v>
      </c>
      <c r="I5855" s="5">
        <v>58</v>
      </c>
      <c r="J5855" s="6">
        <v>248</v>
      </c>
      <c r="K5855" s="7">
        <v>14384</v>
      </c>
      <c r="L5855" s="7">
        <v>7335.84</v>
      </c>
      <c r="M5855" s="8">
        <v>0.51</v>
      </c>
      <c r="N5855" s="2" t="s">
        <v>82</v>
      </c>
      <c r="O5855">
        <f t="shared" si="728"/>
        <v>2021</v>
      </c>
      <c r="P5855">
        <f t="shared" si="729"/>
        <v>6</v>
      </c>
      <c r="Q5855" t="str">
        <f t="shared" si="730"/>
        <v>juin</v>
      </c>
      <c r="R5855" t="str">
        <f t="shared" si="731"/>
        <v>Louisiana</v>
      </c>
      <c r="S5855" t="str">
        <f t="shared" si="732"/>
        <v>2021-06</v>
      </c>
      <c r="T5855">
        <f>IF(AND(COUNTIF(Calculs!$Q$2:$Q$12,$O5855)&gt;0,COUNTIF(Calculs!$S$2:$S$12,$E5855)&gt;0,COUNTIF(Calculs!$U$2:$U$12,$H5855)&gt;0),1,0)</f>
        <v>1</v>
      </c>
      <c r="U5855">
        <f t="shared" si="733"/>
        <v>14384</v>
      </c>
      <c r="V5855">
        <f t="shared" si="734"/>
        <v>248</v>
      </c>
      <c r="W5855">
        <f t="shared" si="735"/>
        <v>7335.84</v>
      </c>
    </row>
    <row r="5856" spans="1:23" ht="15.75" customHeight="1" x14ac:dyDescent="0.3">
      <c r="A5856" s="2" t="s">
        <v>29</v>
      </c>
      <c r="B5856" s="2">
        <v>1128299</v>
      </c>
      <c r="C5856" s="3">
        <v>44364</v>
      </c>
      <c r="D5856" s="12" t="str" cm="1">
        <f t="array" ref="D5856">_xlfn.SWITCH(WEEKDAY(C5856,2), 1, "Lundi", 2, "Mardi", 3, "Mercredi", 4, "Jeudi", 5, "Vendredi", 6, "Samedi", 7, "Dimanche", "Erreur")</f>
        <v>Jeudi</v>
      </c>
      <c r="E5856" s="2" t="s">
        <v>26</v>
      </c>
      <c r="F5856" s="2" t="s">
        <v>80</v>
      </c>
      <c r="G5856" s="2" t="s">
        <v>81</v>
      </c>
      <c r="H5856" s="4" t="s">
        <v>18</v>
      </c>
      <c r="I5856" s="5">
        <v>65</v>
      </c>
      <c r="J5856" s="6">
        <v>210</v>
      </c>
      <c r="K5856" s="7">
        <v>13650</v>
      </c>
      <c r="L5856" s="7">
        <v>7098</v>
      </c>
      <c r="M5856" s="8">
        <v>0.52</v>
      </c>
      <c r="N5856" s="2" t="s">
        <v>82</v>
      </c>
      <c r="O5856">
        <f t="shared" si="728"/>
        <v>2021</v>
      </c>
      <c r="P5856">
        <f t="shared" si="729"/>
        <v>6</v>
      </c>
      <c r="Q5856" t="str">
        <f t="shared" si="730"/>
        <v>juin</v>
      </c>
      <c r="R5856" t="str">
        <f t="shared" si="731"/>
        <v>Louisiana</v>
      </c>
      <c r="S5856" t="str">
        <f t="shared" si="732"/>
        <v>2021-06</v>
      </c>
      <c r="T5856">
        <f>IF(AND(COUNTIF(Calculs!$Q$2:$Q$12,$O5856)&gt;0,COUNTIF(Calculs!$S$2:$S$12,$E5856)&gt;0,COUNTIF(Calculs!$U$2:$U$12,$H5856)&gt;0),1,0)</f>
        <v>1</v>
      </c>
      <c r="U5856">
        <f t="shared" si="733"/>
        <v>13650</v>
      </c>
      <c r="V5856">
        <f t="shared" si="734"/>
        <v>210</v>
      </c>
      <c r="W5856">
        <f t="shared" si="735"/>
        <v>7098</v>
      </c>
    </row>
    <row r="5857" spans="1:23" ht="15.75" customHeight="1" x14ac:dyDescent="0.3">
      <c r="A5857" s="2" t="s">
        <v>29</v>
      </c>
      <c r="B5857" s="2">
        <v>1128299</v>
      </c>
      <c r="C5857" s="3">
        <v>44364</v>
      </c>
      <c r="D5857" s="12" t="str" cm="1">
        <f t="array" ref="D5857">_xlfn.SWITCH(WEEKDAY(C5857,2), 1, "Lundi", 2, "Mardi", 3, "Mercredi", 4, "Jeudi", 5, "Vendredi", 6, "Samedi", 7, "Dimanche", "Erreur")</f>
        <v>Jeudi</v>
      </c>
      <c r="E5857" s="2" t="s">
        <v>26</v>
      </c>
      <c r="F5857" s="2" t="s">
        <v>80</v>
      </c>
      <c r="G5857" s="2" t="s">
        <v>81</v>
      </c>
      <c r="H5857" s="4" t="s">
        <v>19</v>
      </c>
      <c r="I5857" s="5">
        <v>83</v>
      </c>
      <c r="J5857" s="6">
        <v>203</v>
      </c>
      <c r="K5857" s="7">
        <v>16849</v>
      </c>
      <c r="L5857" s="7">
        <v>9266.9499999999989</v>
      </c>
      <c r="M5857" s="8">
        <v>0.54999999999999993</v>
      </c>
      <c r="N5857" s="2" t="s">
        <v>82</v>
      </c>
      <c r="O5857">
        <f t="shared" si="728"/>
        <v>2021</v>
      </c>
      <c r="P5857">
        <f t="shared" si="729"/>
        <v>6</v>
      </c>
      <c r="Q5857" t="str">
        <f t="shared" si="730"/>
        <v>juin</v>
      </c>
      <c r="R5857" t="str">
        <f t="shared" si="731"/>
        <v>Louisiana</v>
      </c>
      <c r="S5857" t="str">
        <f t="shared" si="732"/>
        <v>2021-06</v>
      </c>
      <c r="T5857">
        <f>IF(AND(COUNTIF(Calculs!$Q$2:$Q$12,$O5857)&gt;0,COUNTIF(Calculs!$S$2:$S$12,$E5857)&gt;0,COUNTIF(Calculs!$U$2:$U$12,$H5857)&gt;0),1,0)</f>
        <v>1</v>
      </c>
      <c r="U5857">
        <f t="shared" si="733"/>
        <v>16849</v>
      </c>
      <c r="V5857">
        <f t="shared" si="734"/>
        <v>203</v>
      </c>
      <c r="W5857">
        <f t="shared" si="735"/>
        <v>9266.9499999999989</v>
      </c>
    </row>
    <row r="5858" spans="1:23" ht="15.75" customHeight="1" x14ac:dyDescent="0.3">
      <c r="A5858" s="2" t="s">
        <v>29</v>
      </c>
      <c r="B5858" s="2">
        <v>1128299</v>
      </c>
      <c r="C5858" s="3">
        <v>44364</v>
      </c>
      <c r="D5858" s="12" t="str" cm="1">
        <f t="array" ref="D5858">_xlfn.SWITCH(WEEKDAY(C5858,2), 1, "Lundi", 2, "Mardi", 3, "Mercredi", 4, "Jeudi", 5, "Vendredi", 6, "Samedi", 7, "Dimanche", "Erreur")</f>
        <v>Jeudi</v>
      </c>
      <c r="E5858" s="2" t="s">
        <v>26</v>
      </c>
      <c r="F5858" s="2" t="s">
        <v>80</v>
      </c>
      <c r="G5858" s="2" t="s">
        <v>81</v>
      </c>
      <c r="H5858" s="4" t="s">
        <v>20</v>
      </c>
      <c r="I5858" s="5">
        <v>82</v>
      </c>
      <c r="J5858" s="6">
        <v>161</v>
      </c>
      <c r="K5858" s="7">
        <v>13202</v>
      </c>
      <c r="L5858" s="7">
        <v>7261.0999999999995</v>
      </c>
      <c r="M5858" s="8">
        <v>0.54999999999999993</v>
      </c>
      <c r="N5858" s="2" t="s">
        <v>82</v>
      </c>
      <c r="O5858">
        <f t="shared" si="728"/>
        <v>2021</v>
      </c>
      <c r="P5858">
        <f t="shared" si="729"/>
        <v>6</v>
      </c>
      <c r="Q5858" t="str">
        <f t="shared" si="730"/>
        <v>juin</v>
      </c>
      <c r="R5858" t="str">
        <f t="shared" si="731"/>
        <v>Louisiana</v>
      </c>
      <c r="S5858" t="str">
        <f t="shared" si="732"/>
        <v>2021-06</v>
      </c>
      <c r="T5858">
        <f>IF(AND(COUNTIF(Calculs!$Q$2:$Q$12,$O5858)&gt;0,COUNTIF(Calculs!$S$2:$S$12,$E5858)&gt;0,COUNTIF(Calculs!$U$2:$U$12,$H5858)&gt;0),1,0)</f>
        <v>1</v>
      </c>
      <c r="U5858">
        <f t="shared" si="733"/>
        <v>13202</v>
      </c>
      <c r="V5858">
        <f t="shared" si="734"/>
        <v>161</v>
      </c>
      <c r="W5858">
        <f t="shared" si="735"/>
        <v>7261.0999999999995</v>
      </c>
    </row>
    <row r="5859" spans="1:23" ht="15.75" customHeight="1" x14ac:dyDescent="0.3">
      <c r="A5859" s="2" t="s">
        <v>29</v>
      </c>
      <c r="B5859" s="2">
        <v>1128299</v>
      </c>
      <c r="C5859" s="3">
        <v>44364</v>
      </c>
      <c r="D5859" s="12" t="str" cm="1">
        <f t="array" ref="D5859">_xlfn.SWITCH(WEEKDAY(C5859,2), 1, "Lundi", 2, "Mardi", 3, "Mercredi", 4, "Jeudi", 5, "Vendredi", 6, "Samedi", 7, "Dimanche", "Erreur")</f>
        <v>Jeudi</v>
      </c>
      <c r="E5859" s="2" t="s">
        <v>26</v>
      </c>
      <c r="F5859" s="2" t="s">
        <v>80</v>
      </c>
      <c r="G5859" s="2" t="s">
        <v>81</v>
      </c>
      <c r="H5859" s="4" t="s">
        <v>21</v>
      </c>
      <c r="I5859" s="5">
        <v>92</v>
      </c>
      <c r="J5859" s="6">
        <v>117</v>
      </c>
      <c r="K5859" s="7">
        <v>10764</v>
      </c>
      <c r="L5859" s="7">
        <v>6135.4800000000005</v>
      </c>
      <c r="M5859" s="8">
        <v>0.57000000000000006</v>
      </c>
      <c r="N5859" s="2" t="s">
        <v>82</v>
      </c>
      <c r="O5859">
        <f t="shared" si="728"/>
        <v>2021</v>
      </c>
      <c r="P5859">
        <f t="shared" si="729"/>
        <v>6</v>
      </c>
      <c r="Q5859" t="str">
        <f t="shared" si="730"/>
        <v>juin</v>
      </c>
      <c r="R5859" t="str">
        <f t="shared" si="731"/>
        <v>Louisiana</v>
      </c>
      <c r="S5859" t="str">
        <f t="shared" si="732"/>
        <v>2021-06</v>
      </c>
      <c r="T5859">
        <f>IF(AND(COUNTIF(Calculs!$Q$2:$Q$12,$O5859)&gt;0,COUNTIF(Calculs!$S$2:$S$12,$E5859)&gt;0,COUNTIF(Calculs!$U$2:$U$12,$H5859)&gt;0),1,0)</f>
        <v>1</v>
      </c>
      <c r="U5859">
        <f t="shared" si="733"/>
        <v>10764</v>
      </c>
      <c r="V5859">
        <f t="shared" si="734"/>
        <v>117</v>
      </c>
      <c r="W5859">
        <f t="shared" si="735"/>
        <v>6135.4800000000005</v>
      </c>
    </row>
    <row r="5860" spans="1:23" ht="15.75" customHeight="1" x14ac:dyDescent="0.3">
      <c r="A5860" s="2" t="s">
        <v>29</v>
      </c>
      <c r="B5860" s="2">
        <v>1128299</v>
      </c>
      <c r="C5860" s="3">
        <v>44364</v>
      </c>
      <c r="D5860" s="12" t="str" cm="1">
        <f t="array" ref="D5860">_xlfn.SWITCH(WEEKDAY(C5860,2), 1, "Lundi", 2, "Mardi", 3, "Mercredi", 4, "Jeudi", 5, "Vendredi", 6, "Samedi", 7, "Dimanche", "Erreur")</f>
        <v>Jeudi</v>
      </c>
      <c r="E5860" s="2" t="s">
        <v>26</v>
      </c>
      <c r="F5860" s="2" t="s">
        <v>80</v>
      </c>
      <c r="G5860" s="2" t="s">
        <v>81</v>
      </c>
      <c r="H5860" s="4" t="s">
        <v>22</v>
      </c>
      <c r="I5860" s="5">
        <v>100</v>
      </c>
      <c r="J5860" s="6">
        <v>195</v>
      </c>
      <c r="K5860" s="7">
        <v>19500</v>
      </c>
      <c r="L5860" s="7">
        <v>9360</v>
      </c>
      <c r="M5860" s="8">
        <v>0.48</v>
      </c>
      <c r="N5860" s="2" t="s">
        <v>82</v>
      </c>
      <c r="O5860">
        <f t="shared" si="728"/>
        <v>2021</v>
      </c>
      <c r="P5860">
        <f t="shared" si="729"/>
        <v>6</v>
      </c>
      <c r="Q5860" t="str">
        <f t="shared" si="730"/>
        <v>juin</v>
      </c>
      <c r="R5860" t="str">
        <f t="shared" si="731"/>
        <v>Louisiana</v>
      </c>
      <c r="S5860" t="str">
        <f t="shared" si="732"/>
        <v>2021-06</v>
      </c>
      <c r="T5860">
        <f>IF(AND(COUNTIF(Calculs!$Q$2:$Q$12,$O5860)&gt;0,COUNTIF(Calculs!$S$2:$S$12,$E5860)&gt;0,COUNTIF(Calculs!$U$2:$U$12,$H5860)&gt;0),1,0)</f>
        <v>1</v>
      </c>
      <c r="U5860">
        <f t="shared" si="733"/>
        <v>19500</v>
      </c>
      <c r="V5860">
        <f t="shared" si="734"/>
        <v>195</v>
      </c>
      <c r="W5860">
        <f t="shared" si="735"/>
        <v>9360</v>
      </c>
    </row>
    <row r="5861" spans="1:23" ht="15.75" customHeight="1" x14ac:dyDescent="0.3">
      <c r="A5861" s="2" t="s">
        <v>29</v>
      </c>
      <c r="B5861" s="2">
        <v>1128299</v>
      </c>
      <c r="C5861" s="3">
        <v>44393</v>
      </c>
      <c r="D5861" s="12" t="str" cm="1">
        <f t="array" ref="D5861">_xlfn.SWITCH(WEEKDAY(C5861,2), 1, "Lundi", 2, "Mardi", 3, "Mercredi", 4, "Jeudi", 5, "Vendredi", 6, "Samedi", 7, "Dimanche", "Erreur")</f>
        <v>Vendredi</v>
      </c>
      <c r="E5861" s="2" t="s">
        <v>26</v>
      </c>
      <c r="F5861" s="2" t="s">
        <v>80</v>
      </c>
      <c r="G5861" s="2" t="s">
        <v>81</v>
      </c>
      <c r="H5861" s="4" t="s">
        <v>16</v>
      </c>
      <c r="I5861" s="5">
        <v>86</v>
      </c>
      <c r="J5861" s="6">
        <v>270</v>
      </c>
      <c r="K5861" s="7">
        <v>23220</v>
      </c>
      <c r="L5861" s="7">
        <v>12306.6</v>
      </c>
      <c r="M5861" s="8">
        <v>0.53</v>
      </c>
      <c r="N5861" s="2" t="s">
        <v>82</v>
      </c>
      <c r="O5861">
        <f t="shared" si="728"/>
        <v>2021</v>
      </c>
      <c r="P5861">
        <f t="shared" si="729"/>
        <v>7</v>
      </c>
      <c r="Q5861" t="str">
        <f t="shared" si="730"/>
        <v>juil</v>
      </c>
      <c r="R5861" t="str">
        <f t="shared" si="731"/>
        <v>Louisiana</v>
      </c>
      <c r="S5861" t="str">
        <f t="shared" si="732"/>
        <v>2021-07</v>
      </c>
      <c r="T5861">
        <f>IF(AND(COUNTIF(Calculs!$Q$2:$Q$12,$O5861)&gt;0,COUNTIF(Calculs!$S$2:$S$12,$E5861)&gt;0,COUNTIF(Calculs!$U$2:$U$12,$H5861)&gt;0),1,0)</f>
        <v>1</v>
      </c>
      <c r="U5861">
        <f t="shared" si="733"/>
        <v>23220</v>
      </c>
      <c r="V5861">
        <f t="shared" si="734"/>
        <v>270</v>
      </c>
      <c r="W5861">
        <f t="shared" si="735"/>
        <v>12306.6</v>
      </c>
    </row>
    <row r="5862" spans="1:23" ht="15.75" customHeight="1" x14ac:dyDescent="0.3">
      <c r="A5862" s="2" t="s">
        <v>29</v>
      </c>
      <c r="B5862" s="2">
        <v>1128299</v>
      </c>
      <c r="C5862" s="3">
        <v>44393</v>
      </c>
      <c r="D5862" s="12" t="str" cm="1">
        <f t="array" ref="D5862">_xlfn.SWITCH(WEEKDAY(C5862,2), 1, "Lundi", 2, "Mardi", 3, "Mercredi", 4, "Jeudi", 5, "Vendredi", 6, "Samedi", 7, "Dimanche", "Erreur")</f>
        <v>Vendredi</v>
      </c>
      <c r="E5862" s="2" t="s">
        <v>26</v>
      </c>
      <c r="F5862" s="2" t="s">
        <v>80</v>
      </c>
      <c r="G5862" s="2" t="s">
        <v>81</v>
      </c>
      <c r="H5862" s="4" t="s">
        <v>18</v>
      </c>
      <c r="I5862" s="5">
        <v>92</v>
      </c>
      <c r="J5862" s="6">
        <v>203</v>
      </c>
      <c r="K5862" s="7">
        <v>18676</v>
      </c>
      <c r="L5862" s="7">
        <v>10271.799999999999</v>
      </c>
      <c r="M5862" s="8">
        <v>0.54999999999999993</v>
      </c>
      <c r="N5862" s="2" t="s">
        <v>82</v>
      </c>
      <c r="O5862">
        <f t="shared" si="728"/>
        <v>2021</v>
      </c>
      <c r="P5862">
        <f t="shared" si="729"/>
        <v>7</v>
      </c>
      <c r="Q5862" t="str">
        <f t="shared" si="730"/>
        <v>juil</v>
      </c>
      <c r="R5862" t="str">
        <f t="shared" si="731"/>
        <v>Louisiana</v>
      </c>
      <c r="S5862" t="str">
        <f t="shared" si="732"/>
        <v>2021-07</v>
      </c>
      <c r="T5862">
        <f>IF(AND(COUNTIF(Calculs!$Q$2:$Q$12,$O5862)&gt;0,COUNTIF(Calculs!$S$2:$S$12,$E5862)&gt;0,COUNTIF(Calculs!$U$2:$U$12,$H5862)&gt;0),1,0)</f>
        <v>1</v>
      </c>
      <c r="U5862">
        <f t="shared" si="733"/>
        <v>18676</v>
      </c>
      <c r="V5862">
        <f t="shared" si="734"/>
        <v>203</v>
      </c>
      <c r="W5862">
        <f t="shared" si="735"/>
        <v>10271.799999999999</v>
      </c>
    </row>
    <row r="5863" spans="1:23" ht="15.75" customHeight="1" x14ac:dyDescent="0.3">
      <c r="A5863" s="2" t="s">
        <v>29</v>
      </c>
      <c r="B5863" s="2">
        <v>1128299</v>
      </c>
      <c r="C5863" s="3">
        <v>44393</v>
      </c>
      <c r="D5863" s="12" t="str" cm="1">
        <f t="array" ref="D5863">_xlfn.SWITCH(WEEKDAY(C5863,2), 1, "Lundi", 2, "Mardi", 3, "Mercredi", 4, "Jeudi", 5, "Vendredi", 6, "Samedi", 7, "Dimanche", "Erreur")</f>
        <v>Vendredi</v>
      </c>
      <c r="E5863" s="2" t="s">
        <v>26</v>
      </c>
      <c r="F5863" s="2" t="s">
        <v>80</v>
      </c>
      <c r="G5863" s="2" t="s">
        <v>81</v>
      </c>
      <c r="H5863" s="4" t="s">
        <v>19</v>
      </c>
      <c r="I5863" s="5">
        <v>90</v>
      </c>
      <c r="J5863" s="6">
        <v>196</v>
      </c>
      <c r="K5863" s="7">
        <v>17640</v>
      </c>
      <c r="L5863" s="7">
        <v>9525.6</v>
      </c>
      <c r="M5863" s="8">
        <v>0.54</v>
      </c>
      <c r="N5863" s="2" t="s">
        <v>82</v>
      </c>
      <c r="O5863">
        <f t="shared" si="728"/>
        <v>2021</v>
      </c>
      <c r="P5863">
        <f t="shared" si="729"/>
        <v>7</v>
      </c>
      <c r="Q5863" t="str">
        <f t="shared" si="730"/>
        <v>juil</v>
      </c>
      <c r="R5863" t="str">
        <f t="shared" si="731"/>
        <v>Louisiana</v>
      </c>
      <c r="S5863" t="str">
        <f t="shared" si="732"/>
        <v>2021-07</v>
      </c>
      <c r="T5863">
        <f>IF(AND(COUNTIF(Calculs!$Q$2:$Q$12,$O5863)&gt;0,COUNTIF(Calculs!$S$2:$S$12,$E5863)&gt;0,COUNTIF(Calculs!$U$2:$U$12,$H5863)&gt;0),1,0)</f>
        <v>1</v>
      </c>
      <c r="U5863">
        <f t="shared" si="733"/>
        <v>17640</v>
      </c>
      <c r="V5863">
        <f t="shared" si="734"/>
        <v>196</v>
      </c>
      <c r="W5863">
        <f t="shared" si="735"/>
        <v>9525.6</v>
      </c>
    </row>
    <row r="5864" spans="1:23" ht="15.75" customHeight="1" x14ac:dyDescent="0.3">
      <c r="A5864" s="2" t="s">
        <v>29</v>
      </c>
      <c r="B5864" s="2">
        <v>1128299</v>
      </c>
      <c r="C5864" s="3">
        <v>44393</v>
      </c>
      <c r="D5864" s="12" t="str" cm="1">
        <f t="array" ref="D5864">_xlfn.SWITCH(WEEKDAY(C5864,2), 1, "Lundi", 2, "Mardi", 3, "Mercredi", 4, "Jeudi", 5, "Vendredi", 6, "Samedi", 7, "Dimanche", "Erreur")</f>
        <v>Vendredi</v>
      </c>
      <c r="E5864" s="2" t="s">
        <v>26</v>
      </c>
      <c r="F5864" s="2" t="s">
        <v>80</v>
      </c>
      <c r="G5864" s="2" t="s">
        <v>81</v>
      </c>
      <c r="H5864" s="4" t="s">
        <v>20</v>
      </c>
      <c r="I5864" s="5">
        <v>86</v>
      </c>
      <c r="J5864" s="6">
        <v>168</v>
      </c>
      <c r="K5864" s="7">
        <v>14448</v>
      </c>
      <c r="L5864" s="7">
        <v>7801.92</v>
      </c>
      <c r="M5864" s="8">
        <v>0.54</v>
      </c>
      <c r="N5864" s="2" t="s">
        <v>82</v>
      </c>
      <c r="O5864">
        <f t="shared" si="728"/>
        <v>2021</v>
      </c>
      <c r="P5864">
        <f t="shared" si="729"/>
        <v>7</v>
      </c>
      <c r="Q5864" t="str">
        <f t="shared" si="730"/>
        <v>juil</v>
      </c>
      <c r="R5864" t="str">
        <f t="shared" si="731"/>
        <v>Louisiana</v>
      </c>
      <c r="S5864" t="str">
        <f t="shared" si="732"/>
        <v>2021-07</v>
      </c>
      <c r="T5864">
        <f>IF(AND(COUNTIF(Calculs!$Q$2:$Q$12,$O5864)&gt;0,COUNTIF(Calculs!$S$2:$S$12,$E5864)&gt;0,COUNTIF(Calculs!$U$2:$U$12,$H5864)&gt;0),1,0)</f>
        <v>1</v>
      </c>
      <c r="U5864">
        <f t="shared" si="733"/>
        <v>14448</v>
      </c>
      <c r="V5864">
        <f t="shared" si="734"/>
        <v>168</v>
      </c>
      <c r="W5864">
        <f t="shared" si="735"/>
        <v>7801.92</v>
      </c>
    </row>
    <row r="5865" spans="1:23" ht="15.75" customHeight="1" x14ac:dyDescent="0.3">
      <c r="A5865" s="2" t="s">
        <v>29</v>
      </c>
      <c r="B5865" s="2">
        <v>1128299</v>
      </c>
      <c r="C5865" s="3">
        <v>44393</v>
      </c>
      <c r="D5865" s="12" t="str" cm="1">
        <f t="array" ref="D5865">_xlfn.SWITCH(WEEKDAY(C5865,2), 1, "Lundi", 2, "Mardi", 3, "Mercredi", 4, "Jeudi", 5, "Vendredi", 6, "Samedi", 7, "Dimanche", "Erreur")</f>
        <v>Vendredi</v>
      </c>
      <c r="E5865" s="2" t="s">
        <v>26</v>
      </c>
      <c r="F5865" s="2" t="s">
        <v>80</v>
      </c>
      <c r="G5865" s="2" t="s">
        <v>81</v>
      </c>
      <c r="H5865" s="4" t="s">
        <v>21</v>
      </c>
      <c r="I5865" s="5">
        <v>86</v>
      </c>
      <c r="J5865" s="6">
        <v>189</v>
      </c>
      <c r="K5865" s="7">
        <v>16254</v>
      </c>
      <c r="L5865" s="7">
        <v>9427.3200000000015</v>
      </c>
      <c r="M5865" s="8">
        <v>0.58000000000000007</v>
      </c>
      <c r="N5865" s="2" t="s">
        <v>82</v>
      </c>
      <c r="O5865">
        <f t="shared" si="728"/>
        <v>2021</v>
      </c>
      <c r="P5865">
        <f t="shared" si="729"/>
        <v>7</v>
      </c>
      <c r="Q5865" t="str">
        <f t="shared" si="730"/>
        <v>juil</v>
      </c>
      <c r="R5865" t="str">
        <f t="shared" si="731"/>
        <v>Louisiana</v>
      </c>
      <c r="S5865" t="str">
        <f t="shared" si="732"/>
        <v>2021-07</v>
      </c>
      <c r="T5865">
        <f>IF(AND(COUNTIF(Calculs!$Q$2:$Q$12,$O5865)&gt;0,COUNTIF(Calculs!$S$2:$S$12,$E5865)&gt;0,COUNTIF(Calculs!$U$2:$U$12,$H5865)&gt;0),1,0)</f>
        <v>1</v>
      </c>
      <c r="U5865">
        <f t="shared" si="733"/>
        <v>16254</v>
      </c>
      <c r="V5865">
        <f t="shared" si="734"/>
        <v>189</v>
      </c>
      <c r="W5865">
        <f t="shared" si="735"/>
        <v>9427.3200000000015</v>
      </c>
    </row>
    <row r="5866" spans="1:23" ht="15.75" customHeight="1" x14ac:dyDescent="0.3">
      <c r="A5866" s="2" t="s">
        <v>29</v>
      </c>
      <c r="B5866" s="2">
        <v>1128299</v>
      </c>
      <c r="C5866" s="3">
        <v>44393</v>
      </c>
      <c r="D5866" s="12" t="str" cm="1">
        <f t="array" ref="D5866">_xlfn.SWITCH(WEEKDAY(C5866,2), 1, "Lundi", 2, "Mardi", 3, "Mercredi", 4, "Jeudi", 5, "Vendredi", 6, "Samedi", 7, "Dimanche", "Erreur")</f>
        <v>Vendredi</v>
      </c>
      <c r="E5866" s="2" t="s">
        <v>26</v>
      </c>
      <c r="F5866" s="2" t="s">
        <v>80</v>
      </c>
      <c r="G5866" s="2" t="s">
        <v>81</v>
      </c>
      <c r="H5866" s="4" t="s">
        <v>22</v>
      </c>
      <c r="I5866" s="5">
        <v>103</v>
      </c>
      <c r="J5866" s="6">
        <v>163</v>
      </c>
      <c r="K5866" s="7">
        <v>16789</v>
      </c>
      <c r="L5866" s="7">
        <v>8058.7199999999993</v>
      </c>
      <c r="M5866" s="8">
        <v>0.48</v>
      </c>
      <c r="N5866" s="2" t="s">
        <v>82</v>
      </c>
      <c r="O5866">
        <f t="shared" si="728"/>
        <v>2021</v>
      </c>
      <c r="P5866">
        <f t="shared" si="729"/>
        <v>7</v>
      </c>
      <c r="Q5866" t="str">
        <f t="shared" si="730"/>
        <v>juil</v>
      </c>
      <c r="R5866" t="str">
        <f t="shared" si="731"/>
        <v>Louisiana</v>
      </c>
      <c r="S5866" t="str">
        <f t="shared" si="732"/>
        <v>2021-07</v>
      </c>
      <c r="T5866">
        <f>IF(AND(COUNTIF(Calculs!$Q$2:$Q$12,$O5866)&gt;0,COUNTIF(Calculs!$S$2:$S$12,$E5866)&gt;0,COUNTIF(Calculs!$U$2:$U$12,$H5866)&gt;0),1,0)</f>
        <v>1</v>
      </c>
      <c r="U5866">
        <f t="shared" si="733"/>
        <v>16789</v>
      </c>
      <c r="V5866">
        <f t="shared" si="734"/>
        <v>163</v>
      </c>
      <c r="W5866">
        <f t="shared" si="735"/>
        <v>8058.7199999999993</v>
      </c>
    </row>
    <row r="5867" spans="1:23" ht="15.75" customHeight="1" x14ac:dyDescent="0.3">
      <c r="A5867" s="2" t="s">
        <v>29</v>
      </c>
      <c r="B5867" s="2">
        <v>1128299</v>
      </c>
      <c r="C5867" s="3">
        <v>44425</v>
      </c>
      <c r="D5867" s="12" t="str" cm="1">
        <f t="array" ref="D5867">_xlfn.SWITCH(WEEKDAY(C5867,2), 1, "Lundi", 2, "Mardi", 3, "Mercredi", 4, "Jeudi", 5, "Vendredi", 6, "Samedi", 7, "Dimanche", "Erreur")</f>
        <v>Mardi</v>
      </c>
      <c r="E5867" s="2" t="s">
        <v>26</v>
      </c>
      <c r="F5867" s="2" t="s">
        <v>80</v>
      </c>
      <c r="G5867" s="2" t="s">
        <v>81</v>
      </c>
      <c r="H5867" s="4" t="s">
        <v>16</v>
      </c>
      <c r="I5867" s="5">
        <v>86</v>
      </c>
      <c r="J5867" s="6">
        <v>255</v>
      </c>
      <c r="K5867" s="7">
        <v>21930</v>
      </c>
      <c r="L5867" s="7">
        <v>11184.300000000001</v>
      </c>
      <c r="M5867" s="8">
        <v>0.51</v>
      </c>
      <c r="N5867" s="2" t="s">
        <v>82</v>
      </c>
      <c r="O5867">
        <f t="shared" si="728"/>
        <v>2021</v>
      </c>
      <c r="P5867">
        <f t="shared" si="729"/>
        <v>8</v>
      </c>
      <c r="Q5867" t="str">
        <f t="shared" si="730"/>
        <v>août</v>
      </c>
      <c r="R5867" t="str">
        <f t="shared" si="731"/>
        <v>Louisiana</v>
      </c>
      <c r="S5867" t="str">
        <f t="shared" si="732"/>
        <v>2021-08</v>
      </c>
      <c r="T5867">
        <f>IF(AND(COUNTIF(Calculs!$Q$2:$Q$12,$O5867)&gt;0,COUNTIF(Calculs!$S$2:$S$12,$E5867)&gt;0,COUNTIF(Calculs!$U$2:$U$12,$H5867)&gt;0),1,0)</f>
        <v>1</v>
      </c>
      <c r="U5867">
        <f t="shared" si="733"/>
        <v>21930</v>
      </c>
      <c r="V5867">
        <f t="shared" si="734"/>
        <v>255</v>
      </c>
      <c r="W5867">
        <f t="shared" si="735"/>
        <v>11184.300000000001</v>
      </c>
    </row>
    <row r="5868" spans="1:23" ht="15.75" customHeight="1" x14ac:dyDescent="0.3">
      <c r="A5868" s="2" t="s">
        <v>29</v>
      </c>
      <c r="B5868" s="2">
        <v>1128299</v>
      </c>
      <c r="C5868" s="3">
        <v>44425</v>
      </c>
      <c r="D5868" s="12" t="str" cm="1">
        <f t="array" ref="D5868">_xlfn.SWITCH(WEEKDAY(C5868,2), 1, "Lundi", 2, "Mardi", 3, "Mercredi", 4, "Jeudi", 5, "Vendredi", 6, "Samedi", 7, "Dimanche", "Erreur")</f>
        <v>Mardi</v>
      </c>
      <c r="E5868" s="2" t="s">
        <v>26</v>
      </c>
      <c r="F5868" s="2" t="s">
        <v>80</v>
      </c>
      <c r="G5868" s="2" t="s">
        <v>81</v>
      </c>
      <c r="H5868" s="4" t="s">
        <v>18</v>
      </c>
      <c r="I5868" s="5">
        <v>77</v>
      </c>
      <c r="J5868" s="6">
        <v>239</v>
      </c>
      <c r="K5868" s="7">
        <v>18403</v>
      </c>
      <c r="L5868" s="7">
        <v>9385.5300000000007</v>
      </c>
      <c r="M5868" s="8">
        <v>0.51</v>
      </c>
      <c r="N5868" s="2" t="s">
        <v>82</v>
      </c>
      <c r="O5868">
        <f t="shared" si="728"/>
        <v>2021</v>
      </c>
      <c r="P5868">
        <f t="shared" si="729"/>
        <v>8</v>
      </c>
      <c r="Q5868" t="str">
        <f t="shared" si="730"/>
        <v>août</v>
      </c>
      <c r="R5868" t="str">
        <f t="shared" si="731"/>
        <v>Louisiana</v>
      </c>
      <c r="S5868" t="str">
        <f t="shared" si="732"/>
        <v>2021-08</v>
      </c>
      <c r="T5868">
        <f>IF(AND(COUNTIF(Calculs!$Q$2:$Q$12,$O5868)&gt;0,COUNTIF(Calculs!$S$2:$S$12,$E5868)&gt;0,COUNTIF(Calculs!$U$2:$U$12,$H5868)&gt;0),1,0)</f>
        <v>1</v>
      </c>
      <c r="U5868">
        <f t="shared" si="733"/>
        <v>18403</v>
      </c>
      <c r="V5868">
        <f t="shared" si="734"/>
        <v>239</v>
      </c>
      <c r="W5868">
        <f t="shared" si="735"/>
        <v>9385.5300000000007</v>
      </c>
    </row>
    <row r="5869" spans="1:23" ht="15.75" customHeight="1" x14ac:dyDescent="0.3">
      <c r="A5869" s="2" t="s">
        <v>29</v>
      </c>
      <c r="B5869" s="2">
        <v>1128299</v>
      </c>
      <c r="C5869" s="3">
        <v>44425</v>
      </c>
      <c r="D5869" s="12" t="str" cm="1">
        <f t="array" ref="D5869">_xlfn.SWITCH(WEEKDAY(C5869,2), 1, "Lundi", 2, "Mardi", 3, "Mercredi", 4, "Jeudi", 5, "Vendredi", 6, "Samedi", 7, "Dimanche", "Erreur")</f>
        <v>Mardi</v>
      </c>
      <c r="E5869" s="2" t="s">
        <v>26</v>
      </c>
      <c r="F5869" s="2" t="s">
        <v>80</v>
      </c>
      <c r="G5869" s="2" t="s">
        <v>81</v>
      </c>
      <c r="H5869" s="4" t="s">
        <v>19</v>
      </c>
      <c r="I5869" s="5">
        <v>70</v>
      </c>
      <c r="J5869" s="6">
        <v>189</v>
      </c>
      <c r="K5869" s="7">
        <v>13230</v>
      </c>
      <c r="L5869" s="7">
        <v>7276.4999999999991</v>
      </c>
      <c r="M5869" s="8">
        <v>0.54999999999999993</v>
      </c>
      <c r="N5869" s="2" t="s">
        <v>82</v>
      </c>
      <c r="O5869">
        <f t="shared" si="728"/>
        <v>2021</v>
      </c>
      <c r="P5869">
        <f t="shared" si="729"/>
        <v>8</v>
      </c>
      <c r="Q5869" t="str">
        <f t="shared" si="730"/>
        <v>août</v>
      </c>
      <c r="R5869" t="str">
        <f t="shared" si="731"/>
        <v>Louisiana</v>
      </c>
      <c r="S5869" t="str">
        <f t="shared" si="732"/>
        <v>2021-08</v>
      </c>
      <c r="T5869">
        <f>IF(AND(COUNTIF(Calculs!$Q$2:$Q$12,$O5869)&gt;0,COUNTIF(Calculs!$S$2:$S$12,$E5869)&gt;0,COUNTIF(Calculs!$U$2:$U$12,$H5869)&gt;0),1,0)</f>
        <v>1</v>
      </c>
      <c r="U5869">
        <f t="shared" si="733"/>
        <v>13230</v>
      </c>
      <c r="V5869">
        <f t="shared" si="734"/>
        <v>189</v>
      </c>
      <c r="W5869">
        <f t="shared" si="735"/>
        <v>7276.4999999999991</v>
      </c>
    </row>
    <row r="5870" spans="1:23" ht="15.75" customHeight="1" x14ac:dyDescent="0.3">
      <c r="A5870" s="2" t="s">
        <v>29</v>
      </c>
      <c r="B5870" s="2">
        <v>1128299</v>
      </c>
      <c r="C5870" s="3">
        <v>44425</v>
      </c>
      <c r="D5870" s="12" t="str" cm="1">
        <f t="array" ref="D5870">_xlfn.SWITCH(WEEKDAY(C5870,2), 1, "Lundi", 2, "Mardi", 3, "Mercredi", 4, "Jeudi", 5, "Vendredi", 6, "Samedi", 7, "Dimanche", "Erreur")</f>
        <v>Mardi</v>
      </c>
      <c r="E5870" s="2" t="s">
        <v>26</v>
      </c>
      <c r="F5870" s="2" t="s">
        <v>80</v>
      </c>
      <c r="G5870" s="2" t="s">
        <v>81</v>
      </c>
      <c r="H5870" s="4" t="s">
        <v>20</v>
      </c>
      <c r="I5870" s="5">
        <v>74</v>
      </c>
      <c r="J5870" s="6">
        <v>128</v>
      </c>
      <c r="K5870" s="7">
        <v>9472</v>
      </c>
      <c r="L5870" s="7">
        <v>5020.16</v>
      </c>
      <c r="M5870" s="8">
        <v>0.53</v>
      </c>
      <c r="N5870" s="2" t="s">
        <v>82</v>
      </c>
      <c r="O5870">
        <f t="shared" si="728"/>
        <v>2021</v>
      </c>
      <c r="P5870">
        <f t="shared" si="729"/>
        <v>8</v>
      </c>
      <c r="Q5870" t="str">
        <f t="shared" si="730"/>
        <v>août</v>
      </c>
      <c r="R5870" t="str">
        <f t="shared" si="731"/>
        <v>Louisiana</v>
      </c>
      <c r="S5870" t="str">
        <f t="shared" si="732"/>
        <v>2021-08</v>
      </c>
      <c r="T5870">
        <f>IF(AND(COUNTIF(Calculs!$Q$2:$Q$12,$O5870)&gt;0,COUNTIF(Calculs!$S$2:$S$12,$E5870)&gt;0,COUNTIF(Calculs!$U$2:$U$12,$H5870)&gt;0),1,0)</f>
        <v>1</v>
      </c>
      <c r="U5870">
        <f t="shared" si="733"/>
        <v>9472</v>
      </c>
      <c r="V5870">
        <f t="shared" si="734"/>
        <v>128</v>
      </c>
      <c r="W5870">
        <f t="shared" si="735"/>
        <v>5020.16</v>
      </c>
    </row>
    <row r="5871" spans="1:23" ht="15.75" customHeight="1" x14ac:dyDescent="0.3">
      <c r="A5871" s="2" t="s">
        <v>29</v>
      </c>
      <c r="B5871" s="2">
        <v>1128299</v>
      </c>
      <c r="C5871" s="3">
        <v>44425</v>
      </c>
      <c r="D5871" s="12" t="str" cm="1">
        <f t="array" ref="D5871">_xlfn.SWITCH(WEEKDAY(C5871,2), 1, "Lundi", 2, "Mardi", 3, "Mercredi", 4, "Jeudi", 5, "Vendredi", 6, "Samedi", 7, "Dimanche", "Erreur")</f>
        <v>Mardi</v>
      </c>
      <c r="E5871" s="2" t="s">
        <v>26</v>
      </c>
      <c r="F5871" s="2" t="s">
        <v>80</v>
      </c>
      <c r="G5871" s="2" t="s">
        <v>81</v>
      </c>
      <c r="H5871" s="4" t="s">
        <v>21</v>
      </c>
      <c r="I5871" s="5">
        <v>64</v>
      </c>
      <c r="J5871" s="6">
        <v>138</v>
      </c>
      <c r="K5871" s="7">
        <v>8832</v>
      </c>
      <c r="L5871" s="7">
        <v>5210.880000000001</v>
      </c>
      <c r="M5871" s="8">
        <v>0.59000000000000008</v>
      </c>
      <c r="N5871" s="2" t="s">
        <v>82</v>
      </c>
      <c r="O5871">
        <f t="shared" si="728"/>
        <v>2021</v>
      </c>
      <c r="P5871">
        <f t="shared" si="729"/>
        <v>8</v>
      </c>
      <c r="Q5871" t="str">
        <f t="shared" si="730"/>
        <v>août</v>
      </c>
      <c r="R5871" t="str">
        <f t="shared" si="731"/>
        <v>Louisiana</v>
      </c>
      <c r="S5871" t="str">
        <f t="shared" si="732"/>
        <v>2021-08</v>
      </c>
      <c r="T5871">
        <f>IF(AND(COUNTIF(Calculs!$Q$2:$Q$12,$O5871)&gt;0,COUNTIF(Calculs!$S$2:$S$12,$E5871)&gt;0,COUNTIF(Calculs!$U$2:$U$12,$H5871)&gt;0),1,0)</f>
        <v>1</v>
      </c>
      <c r="U5871">
        <f t="shared" si="733"/>
        <v>8832</v>
      </c>
      <c r="V5871">
        <f t="shared" si="734"/>
        <v>138</v>
      </c>
      <c r="W5871">
        <f t="shared" si="735"/>
        <v>5210.880000000001</v>
      </c>
    </row>
    <row r="5872" spans="1:23" ht="15.75" customHeight="1" x14ac:dyDescent="0.3">
      <c r="A5872" s="2" t="s">
        <v>29</v>
      </c>
      <c r="B5872" s="2">
        <v>1128299</v>
      </c>
      <c r="C5872" s="3">
        <v>44425</v>
      </c>
      <c r="D5872" s="12" t="str" cm="1">
        <f t="array" ref="D5872">_xlfn.SWITCH(WEEKDAY(C5872,2), 1, "Lundi", 2, "Mardi", 3, "Mercredi", 4, "Jeudi", 5, "Vendredi", 6, "Samedi", 7, "Dimanche", "Erreur")</f>
        <v>Mardi</v>
      </c>
      <c r="E5872" s="2" t="s">
        <v>26</v>
      </c>
      <c r="F5872" s="2" t="s">
        <v>80</v>
      </c>
      <c r="G5872" s="2" t="s">
        <v>81</v>
      </c>
      <c r="H5872" s="4" t="s">
        <v>22</v>
      </c>
      <c r="I5872" s="5">
        <v>63</v>
      </c>
      <c r="J5872" s="6">
        <v>90</v>
      </c>
      <c r="K5872" s="7">
        <v>5670</v>
      </c>
      <c r="L5872" s="7">
        <v>2778.2999999999997</v>
      </c>
      <c r="M5872" s="8">
        <v>0.49</v>
      </c>
      <c r="N5872" s="2" t="s">
        <v>82</v>
      </c>
      <c r="O5872">
        <f t="shared" si="728"/>
        <v>2021</v>
      </c>
      <c r="P5872">
        <f t="shared" si="729"/>
        <v>8</v>
      </c>
      <c r="Q5872" t="str">
        <f t="shared" si="730"/>
        <v>août</v>
      </c>
      <c r="R5872" t="str">
        <f t="shared" si="731"/>
        <v>Louisiana</v>
      </c>
      <c r="S5872" t="str">
        <f t="shared" si="732"/>
        <v>2021-08</v>
      </c>
      <c r="T5872">
        <f>IF(AND(COUNTIF(Calculs!$Q$2:$Q$12,$O5872)&gt;0,COUNTIF(Calculs!$S$2:$S$12,$E5872)&gt;0,COUNTIF(Calculs!$U$2:$U$12,$H5872)&gt;0),1,0)</f>
        <v>1</v>
      </c>
      <c r="U5872">
        <f t="shared" si="733"/>
        <v>5670</v>
      </c>
      <c r="V5872">
        <f t="shared" si="734"/>
        <v>90</v>
      </c>
      <c r="W5872">
        <f t="shared" si="735"/>
        <v>2778.2999999999997</v>
      </c>
    </row>
    <row r="5873" spans="1:23" ht="15.75" customHeight="1" x14ac:dyDescent="0.3">
      <c r="A5873" s="2" t="s">
        <v>29</v>
      </c>
      <c r="B5873" s="2">
        <v>1128299</v>
      </c>
      <c r="C5873" s="3">
        <v>44457</v>
      </c>
      <c r="D5873" s="12" t="str" cm="1">
        <f t="array" ref="D5873">_xlfn.SWITCH(WEEKDAY(C5873,2), 1, "Lundi", 2, "Mardi", 3, "Mercredi", 4, "Jeudi", 5, "Vendredi", 6, "Samedi", 7, "Dimanche", "Erreur")</f>
        <v>Samedi</v>
      </c>
      <c r="E5873" s="2" t="s">
        <v>26</v>
      </c>
      <c r="F5873" s="2" t="s">
        <v>80</v>
      </c>
      <c r="G5873" s="2" t="s">
        <v>81</v>
      </c>
      <c r="H5873" s="4" t="s">
        <v>16</v>
      </c>
      <c r="I5873" s="5">
        <v>43</v>
      </c>
      <c r="J5873" s="6">
        <v>145</v>
      </c>
      <c r="K5873" s="7">
        <v>6235</v>
      </c>
      <c r="L5873" s="7">
        <v>3429.2499999999995</v>
      </c>
      <c r="M5873" s="8">
        <v>0.54999999999999993</v>
      </c>
      <c r="N5873" s="2" t="s">
        <v>82</v>
      </c>
      <c r="O5873">
        <f t="shared" si="728"/>
        <v>2021</v>
      </c>
      <c r="P5873">
        <f t="shared" si="729"/>
        <v>9</v>
      </c>
      <c r="Q5873" t="str">
        <f t="shared" si="730"/>
        <v>sept</v>
      </c>
      <c r="R5873" t="str">
        <f t="shared" si="731"/>
        <v>Louisiana</v>
      </c>
      <c r="S5873" t="str">
        <f t="shared" si="732"/>
        <v>2021-09</v>
      </c>
      <c r="T5873">
        <f>IF(AND(COUNTIF(Calculs!$Q$2:$Q$12,$O5873)&gt;0,COUNTIF(Calculs!$S$2:$S$12,$E5873)&gt;0,COUNTIF(Calculs!$U$2:$U$12,$H5873)&gt;0),1,0)</f>
        <v>1</v>
      </c>
      <c r="U5873">
        <f t="shared" si="733"/>
        <v>6235</v>
      </c>
      <c r="V5873">
        <f t="shared" si="734"/>
        <v>145</v>
      </c>
      <c r="W5873">
        <f t="shared" si="735"/>
        <v>3429.2499999999995</v>
      </c>
    </row>
    <row r="5874" spans="1:23" ht="15.75" customHeight="1" x14ac:dyDescent="0.3">
      <c r="A5874" s="2" t="s">
        <v>29</v>
      </c>
      <c r="B5874" s="2">
        <v>1128299</v>
      </c>
      <c r="C5874" s="3">
        <v>44457</v>
      </c>
      <c r="D5874" s="12" t="str" cm="1">
        <f t="array" ref="D5874">_xlfn.SWITCH(WEEKDAY(C5874,2), 1, "Lundi", 2, "Mardi", 3, "Mercredi", 4, "Jeudi", 5, "Vendredi", 6, "Samedi", 7, "Dimanche", "Erreur")</f>
        <v>Samedi</v>
      </c>
      <c r="E5874" s="2" t="s">
        <v>26</v>
      </c>
      <c r="F5874" s="2" t="s">
        <v>80</v>
      </c>
      <c r="G5874" s="2" t="s">
        <v>81</v>
      </c>
      <c r="H5874" s="4" t="s">
        <v>18</v>
      </c>
      <c r="I5874" s="5">
        <v>46</v>
      </c>
      <c r="J5874" s="6">
        <v>125</v>
      </c>
      <c r="K5874" s="7">
        <v>5750</v>
      </c>
      <c r="L5874" s="7">
        <v>2932.5</v>
      </c>
      <c r="M5874" s="8">
        <v>0.51</v>
      </c>
      <c r="N5874" s="2" t="s">
        <v>82</v>
      </c>
      <c r="O5874">
        <f t="shared" si="728"/>
        <v>2021</v>
      </c>
      <c r="P5874">
        <f t="shared" si="729"/>
        <v>9</v>
      </c>
      <c r="Q5874" t="str">
        <f t="shared" si="730"/>
        <v>sept</v>
      </c>
      <c r="R5874" t="str">
        <f t="shared" si="731"/>
        <v>Louisiana</v>
      </c>
      <c r="S5874" t="str">
        <f t="shared" si="732"/>
        <v>2021-09</v>
      </c>
      <c r="T5874">
        <f>IF(AND(COUNTIF(Calculs!$Q$2:$Q$12,$O5874)&gt;0,COUNTIF(Calculs!$S$2:$S$12,$E5874)&gt;0,COUNTIF(Calculs!$U$2:$U$12,$H5874)&gt;0),1,0)</f>
        <v>1</v>
      </c>
      <c r="U5874">
        <f t="shared" si="733"/>
        <v>5750</v>
      </c>
      <c r="V5874">
        <f t="shared" si="734"/>
        <v>125</v>
      </c>
      <c r="W5874">
        <f t="shared" si="735"/>
        <v>2932.5</v>
      </c>
    </row>
    <row r="5875" spans="1:23" ht="15.75" customHeight="1" x14ac:dyDescent="0.3">
      <c r="A5875" s="2" t="s">
        <v>29</v>
      </c>
      <c r="B5875" s="2">
        <v>1128299</v>
      </c>
      <c r="C5875" s="3">
        <v>44457</v>
      </c>
      <c r="D5875" s="12" t="str" cm="1">
        <f t="array" ref="D5875">_xlfn.SWITCH(WEEKDAY(C5875,2), 1, "Lundi", 2, "Mardi", 3, "Mercredi", 4, "Jeudi", 5, "Vendredi", 6, "Samedi", 7, "Dimanche", "Erreur")</f>
        <v>Samedi</v>
      </c>
      <c r="E5875" s="2" t="s">
        <v>26</v>
      </c>
      <c r="F5875" s="2" t="s">
        <v>80</v>
      </c>
      <c r="G5875" s="2" t="s">
        <v>81</v>
      </c>
      <c r="H5875" s="4" t="s">
        <v>19</v>
      </c>
      <c r="I5875" s="5">
        <v>43</v>
      </c>
      <c r="J5875" s="6">
        <v>78</v>
      </c>
      <c r="K5875" s="7">
        <v>3354</v>
      </c>
      <c r="L5875" s="7">
        <v>1744.0800000000002</v>
      </c>
      <c r="M5875" s="8">
        <v>0.52</v>
      </c>
      <c r="N5875" s="2" t="s">
        <v>82</v>
      </c>
      <c r="O5875">
        <f t="shared" si="728"/>
        <v>2021</v>
      </c>
      <c r="P5875">
        <f t="shared" si="729"/>
        <v>9</v>
      </c>
      <c r="Q5875" t="str">
        <f t="shared" si="730"/>
        <v>sept</v>
      </c>
      <c r="R5875" t="str">
        <f t="shared" si="731"/>
        <v>Louisiana</v>
      </c>
      <c r="S5875" t="str">
        <f t="shared" si="732"/>
        <v>2021-09</v>
      </c>
      <c r="T5875">
        <f>IF(AND(COUNTIF(Calculs!$Q$2:$Q$12,$O5875)&gt;0,COUNTIF(Calculs!$S$2:$S$12,$E5875)&gt;0,COUNTIF(Calculs!$U$2:$U$12,$H5875)&gt;0),1,0)</f>
        <v>1</v>
      </c>
      <c r="U5875">
        <f t="shared" si="733"/>
        <v>3354</v>
      </c>
      <c r="V5875">
        <f t="shared" si="734"/>
        <v>78</v>
      </c>
      <c r="W5875">
        <f t="shared" si="735"/>
        <v>1744.0800000000002</v>
      </c>
    </row>
    <row r="5876" spans="1:23" ht="15.75" customHeight="1" x14ac:dyDescent="0.3">
      <c r="A5876" s="2" t="s">
        <v>29</v>
      </c>
      <c r="B5876" s="2">
        <v>1128299</v>
      </c>
      <c r="C5876" s="3">
        <v>44457</v>
      </c>
      <c r="D5876" s="12" t="str" cm="1">
        <f t="array" ref="D5876">_xlfn.SWITCH(WEEKDAY(C5876,2), 1, "Lundi", 2, "Mardi", 3, "Mercredi", 4, "Jeudi", 5, "Vendredi", 6, "Samedi", 7, "Dimanche", "Erreur")</f>
        <v>Samedi</v>
      </c>
      <c r="E5876" s="2" t="s">
        <v>26</v>
      </c>
      <c r="F5876" s="2" t="s">
        <v>80</v>
      </c>
      <c r="G5876" s="2" t="s">
        <v>81</v>
      </c>
      <c r="H5876" s="4" t="s">
        <v>20</v>
      </c>
      <c r="I5876" s="5">
        <v>41</v>
      </c>
      <c r="J5876" s="6">
        <v>63</v>
      </c>
      <c r="K5876" s="7">
        <v>2583</v>
      </c>
      <c r="L5876" s="7">
        <v>1317.33</v>
      </c>
      <c r="M5876" s="8">
        <v>0.51</v>
      </c>
      <c r="N5876" s="2" t="s">
        <v>82</v>
      </c>
      <c r="O5876">
        <f t="shared" si="728"/>
        <v>2021</v>
      </c>
      <c r="P5876">
        <f t="shared" si="729"/>
        <v>9</v>
      </c>
      <c r="Q5876" t="str">
        <f t="shared" si="730"/>
        <v>sept</v>
      </c>
      <c r="R5876" t="str">
        <f t="shared" si="731"/>
        <v>Louisiana</v>
      </c>
      <c r="S5876" t="str">
        <f t="shared" si="732"/>
        <v>2021-09</v>
      </c>
      <c r="T5876">
        <f>IF(AND(COUNTIF(Calculs!$Q$2:$Q$12,$O5876)&gt;0,COUNTIF(Calculs!$S$2:$S$12,$E5876)&gt;0,COUNTIF(Calculs!$U$2:$U$12,$H5876)&gt;0),1,0)</f>
        <v>1</v>
      </c>
      <c r="U5876">
        <f t="shared" si="733"/>
        <v>2583</v>
      </c>
      <c r="V5876">
        <f t="shared" si="734"/>
        <v>63</v>
      </c>
      <c r="W5876">
        <f t="shared" si="735"/>
        <v>1317.33</v>
      </c>
    </row>
    <row r="5877" spans="1:23" ht="15.75" customHeight="1" x14ac:dyDescent="0.3">
      <c r="A5877" s="2" t="s">
        <v>29</v>
      </c>
      <c r="B5877" s="2">
        <v>1128299</v>
      </c>
      <c r="C5877" s="3">
        <v>44457</v>
      </c>
      <c r="D5877" s="12" t="str" cm="1">
        <f t="array" ref="D5877">_xlfn.SWITCH(WEEKDAY(C5877,2), 1, "Lundi", 2, "Mardi", 3, "Mercredi", 4, "Jeudi", 5, "Vendredi", 6, "Samedi", 7, "Dimanche", "Erreur")</f>
        <v>Samedi</v>
      </c>
      <c r="E5877" s="2" t="s">
        <v>26</v>
      </c>
      <c r="F5877" s="2" t="s">
        <v>80</v>
      </c>
      <c r="G5877" s="2" t="s">
        <v>81</v>
      </c>
      <c r="H5877" s="4" t="s">
        <v>21</v>
      </c>
      <c r="I5877" s="5">
        <v>51</v>
      </c>
      <c r="J5877" s="6">
        <v>77</v>
      </c>
      <c r="K5877" s="7">
        <v>3927</v>
      </c>
      <c r="L5877" s="7">
        <v>2159.8500000000004</v>
      </c>
      <c r="M5877" s="8">
        <v>0.55000000000000004</v>
      </c>
      <c r="N5877" s="2" t="s">
        <v>82</v>
      </c>
      <c r="O5877">
        <f t="shared" si="728"/>
        <v>2021</v>
      </c>
      <c r="P5877">
        <f t="shared" si="729"/>
        <v>9</v>
      </c>
      <c r="Q5877" t="str">
        <f t="shared" si="730"/>
        <v>sept</v>
      </c>
      <c r="R5877" t="str">
        <f t="shared" si="731"/>
        <v>Louisiana</v>
      </c>
      <c r="S5877" t="str">
        <f t="shared" si="732"/>
        <v>2021-09</v>
      </c>
      <c r="T5877">
        <f>IF(AND(COUNTIF(Calculs!$Q$2:$Q$12,$O5877)&gt;0,COUNTIF(Calculs!$S$2:$S$12,$E5877)&gt;0,COUNTIF(Calculs!$U$2:$U$12,$H5877)&gt;0),1,0)</f>
        <v>1</v>
      </c>
      <c r="U5877">
        <f t="shared" si="733"/>
        <v>3927</v>
      </c>
      <c r="V5877">
        <f t="shared" si="734"/>
        <v>77</v>
      </c>
      <c r="W5877">
        <f t="shared" si="735"/>
        <v>2159.8500000000004</v>
      </c>
    </row>
    <row r="5878" spans="1:23" ht="15.75" customHeight="1" x14ac:dyDescent="0.3">
      <c r="A5878" s="2" t="s">
        <v>29</v>
      </c>
      <c r="B5878" s="2">
        <v>1128299</v>
      </c>
      <c r="C5878" s="3">
        <v>44457</v>
      </c>
      <c r="D5878" s="12" t="str" cm="1">
        <f t="array" ref="D5878">_xlfn.SWITCH(WEEKDAY(C5878,2), 1, "Lundi", 2, "Mardi", 3, "Mercredi", 4, "Jeudi", 5, "Vendredi", 6, "Samedi", 7, "Dimanche", "Erreur")</f>
        <v>Samedi</v>
      </c>
      <c r="E5878" s="2" t="s">
        <v>26</v>
      </c>
      <c r="F5878" s="2" t="s">
        <v>80</v>
      </c>
      <c r="G5878" s="2" t="s">
        <v>81</v>
      </c>
      <c r="H5878" s="4" t="s">
        <v>22</v>
      </c>
      <c r="I5878" s="5">
        <v>39</v>
      </c>
      <c r="J5878" s="6">
        <v>75</v>
      </c>
      <c r="K5878" s="7">
        <v>2925</v>
      </c>
      <c r="L5878" s="7">
        <v>1462.5</v>
      </c>
      <c r="M5878" s="8">
        <v>0.5</v>
      </c>
      <c r="N5878" s="2" t="s">
        <v>82</v>
      </c>
      <c r="O5878">
        <f t="shared" si="728"/>
        <v>2021</v>
      </c>
      <c r="P5878">
        <f t="shared" si="729"/>
        <v>9</v>
      </c>
      <c r="Q5878" t="str">
        <f t="shared" si="730"/>
        <v>sept</v>
      </c>
      <c r="R5878" t="str">
        <f t="shared" si="731"/>
        <v>Louisiana</v>
      </c>
      <c r="S5878" t="str">
        <f t="shared" si="732"/>
        <v>2021-09</v>
      </c>
      <c r="T5878">
        <f>IF(AND(COUNTIF(Calculs!$Q$2:$Q$12,$O5878)&gt;0,COUNTIF(Calculs!$S$2:$S$12,$E5878)&gt;0,COUNTIF(Calculs!$U$2:$U$12,$H5878)&gt;0),1,0)</f>
        <v>1</v>
      </c>
      <c r="U5878">
        <f t="shared" si="733"/>
        <v>2925</v>
      </c>
      <c r="V5878">
        <f t="shared" si="734"/>
        <v>75</v>
      </c>
      <c r="W5878">
        <f t="shared" si="735"/>
        <v>1462.5</v>
      </c>
    </row>
    <row r="5879" spans="1:23" ht="15.75" customHeight="1" x14ac:dyDescent="0.3">
      <c r="A5879" s="2" t="s">
        <v>29</v>
      </c>
      <c r="B5879" s="2">
        <v>1128299</v>
      </c>
      <c r="C5879" s="3">
        <v>44486</v>
      </c>
      <c r="D5879" s="12" t="str" cm="1">
        <f t="array" ref="D5879">_xlfn.SWITCH(WEEKDAY(C5879,2), 1, "Lundi", 2, "Mardi", 3, "Mercredi", 4, "Jeudi", 5, "Vendredi", 6, "Samedi", 7, "Dimanche", "Erreur")</f>
        <v>Dimanche</v>
      </c>
      <c r="E5879" s="2" t="s">
        <v>26</v>
      </c>
      <c r="F5879" s="2" t="s">
        <v>80</v>
      </c>
      <c r="G5879" s="2" t="s">
        <v>81</v>
      </c>
      <c r="H5879" s="4" t="s">
        <v>16</v>
      </c>
      <c r="I5879" s="5">
        <v>34</v>
      </c>
      <c r="J5879" s="6">
        <v>112</v>
      </c>
      <c r="K5879" s="7">
        <v>3808</v>
      </c>
      <c r="L5879" s="7">
        <v>2056.3200000000002</v>
      </c>
      <c r="M5879" s="8">
        <v>0.54</v>
      </c>
      <c r="N5879" s="2" t="s">
        <v>82</v>
      </c>
      <c r="O5879">
        <f t="shared" si="728"/>
        <v>2021</v>
      </c>
      <c r="P5879">
        <f t="shared" si="729"/>
        <v>10</v>
      </c>
      <c r="Q5879" t="str">
        <f t="shared" si="730"/>
        <v>oct</v>
      </c>
      <c r="R5879" t="str">
        <f t="shared" si="731"/>
        <v>Louisiana</v>
      </c>
      <c r="S5879" t="str">
        <f t="shared" si="732"/>
        <v>2021-10</v>
      </c>
      <c r="T5879">
        <f>IF(AND(COUNTIF(Calculs!$Q$2:$Q$12,$O5879)&gt;0,COUNTIF(Calculs!$S$2:$S$12,$E5879)&gt;0,COUNTIF(Calculs!$U$2:$U$12,$H5879)&gt;0),1,0)</f>
        <v>1</v>
      </c>
      <c r="U5879">
        <f t="shared" si="733"/>
        <v>3808</v>
      </c>
      <c r="V5879">
        <f t="shared" si="734"/>
        <v>112</v>
      </c>
      <c r="W5879">
        <f t="shared" si="735"/>
        <v>2056.3200000000002</v>
      </c>
    </row>
    <row r="5880" spans="1:23" ht="15.75" customHeight="1" x14ac:dyDescent="0.3">
      <c r="A5880" s="2" t="s">
        <v>29</v>
      </c>
      <c r="B5880" s="2">
        <v>1128299</v>
      </c>
      <c r="C5880" s="3">
        <v>44486</v>
      </c>
      <c r="D5880" s="12" t="str" cm="1">
        <f t="array" ref="D5880">_xlfn.SWITCH(WEEKDAY(C5880,2), 1, "Lundi", 2, "Mardi", 3, "Mercredi", 4, "Jeudi", 5, "Vendredi", 6, "Samedi", 7, "Dimanche", "Erreur")</f>
        <v>Dimanche</v>
      </c>
      <c r="E5880" s="2" t="s">
        <v>26</v>
      </c>
      <c r="F5880" s="2" t="s">
        <v>80</v>
      </c>
      <c r="G5880" s="2" t="s">
        <v>81</v>
      </c>
      <c r="H5880" s="4" t="s">
        <v>18</v>
      </c>
      <c r="I5880" s="5">
        <v>45</v>
      </c>
      <c r="J5880" s="6">
        <v>155</v>
      </c>
      <c r="K5880" s="7">
        <v>6975</v>
      </c>
      <c r="L5880" s="7">
        <v>3836.2499999999995</v>
      </c>
      <c r="M5880" s="8">
        <v>0.54999999999999993</v>
      </c>
      <c r="N5880" s="2" t="s">
        <v>82</v>
      </c>
      <c r="O5880">
        <f t="shared" si="728"/>
        <v>2021</v>
      </c>
      <c r="P5880">
        <f t="shared" si="729"/>
        <v>10</v>
      </c>
      <c r="Q5880" t="str">
        <f t="shared" si="730"/>
        <v>oct</v>
      </c>
      <c r="R5880" t="str">
        <f t="shared" si="731"/>
        <v>Louisiana</v>
      </c>
      <c r="S5880" t="str">
        <f t="shared" si="732"/>
        <v>2021-10</v>
      </c>
      <c r="T5880">
        <f>IF(AND(COUNTIF(Calculs!$Q$2:$Q$12,$O5880)&gt;0,COUNTIF(Calculs!$S$2:$S$12,$E5880)&gt;0,COUNTIF(Calculs!$U$2:$U$12,$H5880)&gt;0),1,0)</f>
        <v>1</v>
      </c>
      <c r="U5880">
        <f t="shared" si="733"/>
        <v>6975</v>
      </c>
      <c r="V5880">
        <f t="shared" si="734"/>
        <v>155</v>
      </c>
      <c r="W5880">
        <f t="shared" si="735"/>
        <v>3836.2499999999995</v>
      </c>
    </row>
    <row r="5881" spans="1:23" ht="15.75" customHeight="1" x14ac:dyDescent="0.3">
      <c r="A5881" s="2" t="s">
        <v>29</v>
      </c>
      <c r="B5881" s="2">
        <v>1128299</v>
      </c>
      <c r="C5881" s="3">
        <v>44486</v>
      </c>
      <c r="D5881" s="12" t="str" cm="1">
        <f t="array" ref="D5881">_xlfn.SWITCH(WEEKDAY(C5881,2), 1, "Lundi", 2, "Mardi", 3, "Mercredi", 4, "Jeudi", 5, "Vendredi", 6, "Samedi", 7, "Dimanche", "Erreur")</f>
        <v>Dimanche</v>
      </c>
      <c r="E5881" s="2" t="s">
        <v>26</v>
      </c>
      <c r="F5881" s="2" t="s">
        <v>80</v>
      </c>
      <c r="G5881" s="2" t="s">
        <v>81</v>
      </c>
      <c r="H5881" s="4" t="s">
        <v>19</v>
      </c>
      <c r="I5881" s="5">
        <v>42</v>
      </c>
      <c r="J5881" s="6">
        <v>100</v>
      </c>
      <c r="K5881" s="7">
        <v>4200</v>
      </c>
      <c r="L5881" s="7">
        <v>2100</v>
      </c>
      <c r="M5881" s="8">
        <v>0.5</v>
      </c>
      <c r="N5881" s="2" t="s">
        <v>82</v>
      </c>
      <c r="O5881">
        <f t="shared" si="728"/>
        <v>2021</v>
      </c>
      <c r="P5881">
        <f t="shared" si="729"/>
        <v>10</v>
      </c>
      <c r="Q5881" t="str">
        <f t="shared" si="730"/>
        <v>oct</v>
      </c>
      <c r="R5881" t="str">
        <f t="shared" si="731"/>
        <v>Louisiana</v>
      </c>
      <c r="S5881" t="str">
        <f t="shared" si="732"/>
        <v>2021-10</v>
      </c>
      <c r="T5881">
        <f>IF(AND(COUNTIF(Calculs!$Q$2:$Q$12,$O5881)&gt;0,COUNTIF(Calculs!$S$2:$S$12,$E5881)&gt;0,COUNTIF(Calculs!$U$2:$U$12,$H5881)&gt;0),1,0)</f>
        <v>1</v>
      </c>
      <c r="U5881">
        <f t="shared" si="733"/>
        <v>4200</v>
      </c>
      <c r="V5881">
        <f t="shared" si="734"/>
        <v>100</v>
      </c>
      <c r="W5881">
        <f t="shared" si="735"/>
        <v>2100</v>
      </c>
    </row>
    <row r="5882" spans="1:23" ht="15.75" customHeight="1" x14ac:dyDescent="0.3">
      <c r="A5882" s="2" t="s">
        <v>29</v>
      </c>
      <c r="B5882" s="2">
        <v>1128299</v>
      </c>
      <c r="C5882" s="3">
        <v>44486</v>
      </c>
      <c r="D5882" s="12" t="str" cm="1">
        <f t="array" ref="D5882">_xlfn.SWITCH(WEEKDAY(C5882,2), 1, "Lundi", 2, "Mardi", 3, "Mercredi", 4, "Jeudi", 5, "Vendredi", 6, "Samedi", 7, "Dimanche", "Erreur")</f>
        <v>Dimanche</v>
      </c>
      <c r="E5882" s="2" t="s">
        <v>26</v>
      </c>
      <c r="F5882" s="2" t="s">
        <v>80</v>
      </c>
      <c r="G5882" s="2" t="s">
        <v>81</v>
      </c>
      <c r="H5882" s="4" t="s">
        <v>20</v>
      </c>
      <c r="I5882" s="5">
        <v>36</v>
      </c>
      <c r="J5882" s="6">
        <v>105</v>
      </c>
      <c r="K5882" s="7">
        <v>3780</v>
      </c>
      <c r="L5882" s="7">
        <v>1890</v>
      </c>
      <c r="M5882" s="8">
        <v>0.5</v>
      </c>
      <c r="N5882" s="2" t="s">
        <v>82</v>
      </c>
      <c r="O5882">
        <f t="shared" si="728"/>
        <v>2021</v>
      </c>
      <c r="P5882">
        <f t="shared" si="729"/>
        <v>10</v>
      </c>
      <c r="Q5882" t="str">
        <f t="shared" si="730"/>
        <v>oct</v>
      </c>
      <c r="R5882" t="str">
        <f t="shared" si="731"/>
        <v>Louisiana</v>
      </c>
      <c r="S5882" t="str">
        <f t="shared" si="732"/>
        <v>2021-10</v>
      </c>
      <c r="T5882">
        <f>IF(AND(COUNTIF(Calculs!$Q$2:$Q$12,$O5882)&gt;0,COUNTIF(Calculs!$S$2:$S$12,$E5882)&gt;0,COUNTIF(Calculs!$U$2:$U$12,$H5882)&gt;0),1,0)</f>
        <v>1</v>
      </c>
      <c r="U5882">
        <f t="shared" si="733"/>
        <v>3780</v>
      </c>
      <c r="V5882">
        <f t="shared" si="734"/>
        <v>105</v>
      </c>
      <c r="W5882">
        <f t="shared" si="735"/>
        <v>1890</v>
      </c>
    </row>
    <row r="5883" spans="1:23" ht="15.75" customHeight="1" x14ac:dyDescent="0.3">
      <c r="A5883" s="2" t="s">
        <v>29</v>
      </c>
      <c r="B5883" s="2">
        <v>1128299</v>
      </c>
      <c r="C5883" s="3">
        <v>44486</v>
      </c>
      <c r="D5883" s="12" t="str" cm="1">
        <f t="array" ref="D5883">_xlfn.SWITCH(WEEKDAY(C5883,2), 1, "Lundi", 2, "Mardi", 3, "Mercredi", 4, "Jeudi", 5, "Vendredi", 6, "Samedi", 7, "Dimanche", "Erreur")</f>
        <v>Dimanche</v>
      </c>
      <c r="E5883" s="2" t="s">
        <v>26</v>
      </c>
      <c r="F5883" s="2" t="s">
        <v>80</v>
      </c>
      <c r="G5883" s="2" t="s">
        <v>81</v>
      </c>
      <c r="H5883" s="4" t="s">
        <v>21</v>
      </c>
      <c r="I5883" s="5">
        <v>47</v>
      </c>
      <c r="J5883" s="6">
        <v>95</v>
      </c>
      <c r="K5883" s="7">
        <v>4465</v>
      </c>
      <c r="L5883" s="7">
        <v>2634.3500000000004</v>
      </c>
      <c r="M5883" s="8">
        <v>0.59000000000000008</v>
      </c>
      <c r="N5883" s="2" t="s">
        <v>82</v>
      </c>
      <c r="O5883">
        <f t="shared" si="728"/>
        <v>2021</v>
      </c>
      <c r="P5883">
        <f t="shared" si="729"/>
        <v>10</v>
      </c>
      <c r="Q5883" t="str">
        <f t="shared" si="730"/>
        <v>oct</v>
      </c>
      <c r="R5883" t="str">
        <f t="shared" si="731"/>
        <v>Louisiana</v>
      </c>
      <c r="S5883" t="str">
        <f t="shared" si="732"/>
        <v>2021-10</v>
      </c>
      <c r="T5883">
        <f>IF(AND(COUNTIF(Calculs!$Q$2:$Q$12,$O5883)&gt;0,COUNTIF(Calculs!$S$2:$S$12,$E5883)&gt;0,COUNTIF(Calculs!$U$2:$U$12,$H5883)&gt;0),1,0)</f>
        <v>1</v>
      </c>
      <c r="U5883">
        <f t="shared" si="733"/>
        <v>4465</v>
      </c>
      <c r="V5883">
        <f t="shared" si="734"/>
        <v>95</v>
      </c>
      <c r="W5883">
        <f t="shared" si="735"/>
        <v>2634.3500000000004</v>
      </c>
    </row>
    <row r="5884" spans="1:23" ht="15.75" customHeight="1" x14ac:dyDescent="0.3">
      <c r="A5884" s="2" t="s">
        <v>29</v>
      </c>
      <c r="B5884" s="2">
        <v>1128299</v>
      </c>
      <c r="C5884" s="3">
        <v>44486</v>
      </c>
      <c r="D5884" s="12" t="str" cm="1">
        <f t="array" ref="D5884">_xlfn.SWITCH(WEEKDAY(C5884,2), 1, "Lundi", 2, "Mardi", 3, "Mercredi", 4, "Jeudi", 5, "Vendredi", 6, "Samedi", 7, "Dimanche", "Erreur")</f>
        <v>Dimanche</v>
      </c>
      <c r="E5884" s="2" t="s">
        <v>26</v>
      </c>
      <c r="F5884" s="2" t="s">
        <v>80</v>
      </c>
      <c r="G5884" s="2" t="s">
        <v>81</v>
      </c>
      <c r="H5884" s="4" t="s">
        <v>22</v>
      </c>
      <c r="I5884" s="5">
        <v>50</v>
      </c>
      <c r="J5884" s="6">
        <v>108</v>
      </c>
      <c r="K5884" s="7">
        <v>5400</v>
      </c>
      <c r="L5884" s="7">
        <v>2538</v>
      </c>
      <c r="M5884" s="8">
        <v>0.47</v>
      </c>
      <c r="N5884" s="2" t="s">
        <v>82</v>
      </c>
      <c r="O5884">
        <f t="shared" si="728"/>
        <v>2021</v>
      </c>
      <c r="P5884">
        <f t="shared" si="729"/>
        <v>10</v>
      </c>
      <c r="Q5884" t="str">
        <f t="shared" si="730"/>
        <v>oct</v>
      </c>
      <c r="R5884" t="str">
        <f t="shared" si="731"/>
        <v>Louisiana</v>
      </c>
      <c r="S5884" t="str">
        <f t="shared" si="732"/>
        <v>2021-10</v>
      </c>
      <c r="T5884">
        <f>IF(AND(COUNTIF(Calculs!$Q$2:$Q$12,$O5884)&gt;0,COUNTIF(Calculs!$S$2:$S$12,$E5884)&gt;0,COUNTIF(Calculs!$U$2:$U$12,$H5884)&gt;0),1,0)</f>
        <v>1</v>
      </c>
      <c r="U5884">
        <f t="shared" si="733"/>
        <v>5400</v>
      </c>
      <c r="V5884">
        <f t="shared" si="734"/>
        <v>108</v>
      </c>
      <c r="W5884">
        <f t="shared" si="735"/>
        <v>2538</v>
      </c>
    </row>
    <row r="5885" spans="1:23" ht="15.75" customHeight="1" x14ac:dyDescent="0.3">
      <c r="A5885" s="2" t="s">
        <v>29</v>
      </c>
      <c r="B5885" s="2">
        <v>1128299</v>
      </c>
      <c r="C5885" s="3">
        <v>44517</v>
      </c>
      <c r="D5885" s="12" t="str" cm="1">
        <f t="array" ref="D5885">_xlfn.SWITCH(WEEKDAY(C5885,2), 1, "Lundi", 2, "Mardi", 3, "Mercredi", 4, "Jeudi", 5, "Vendredi", 6, "Samedi", 7, "Dimanche", "Erreur")</f>
        <v>Mercredi</v>
      </c>
      <c r="E5885" s="2" t="s">
        <v>26</v>
      </c>
      <c r="F5885" s="2" t="s">
        <v>80</v>
      </c>
      <c r="G5885" s="2" t="s">
        <v>81</v>
      </c>
      <c r="H5885" s="4" t="s">
        <v>16</v>
      </c>
      <c r="I5885" s="5">
        <v>39</v>
      </c>
      <c r="J5885" s="6">
        <v>188</v>
      </c>
      <c r="K5885" s="7">
        <v>7332</v>
      </c>
      <c r="L5885" s="7">
        <v>3666</v>
      </c>
      <c r="M5885" s="8">
        <v>0.5</v>
      </c>
      <c r="N5885" s="2" t="s">
        <v>82</v>
      </c>
      <c r="O5885">
        <f t="shared" si="728"/>
        <v>2021</v>
      </c>
      <c r="P5885">
        <f t="shared" si="729"/>
        <v>11</v>
      </c>
      <c r="Q5885" t="str">
        <f t="shared" si="730"/>
        <v>nov</v>
      </c>
      <c r="R5885" t="str">
        <f t="shared" si="731"/>
        <v>Louisiana</v>
      </c>
      <c r="S5885" t="str">
        <f t="shared" si="732"/>
        <v>2021-11</v>
      </c>
      <c r="T5885">
        <f>IF(AND(COUNTIF(Calculs!$Q$2:$Q$12,$O5885)&gt;0,COUNTIF(Calculs!$S$2:$S$12,$E5885)&gt;0,COUNTIF(Calculs!$U$2:$U$12,$H5885)&gt;0),1,0)</f>
        <v>1</v>
      </c>
      <c r="U5885">
        <f t="shared" si="733"/>
        <v>7332</v>
      </c>
      <c r="V5885">
        <f t="shared" si="734"/>
        <v>188</v>
      </c>
      <c r="W5885">
        <f t="shared" si="735"/>
        <v>3666</v>
      </c>
    </row>
    <row r="5886" spans="1:23" ht="15.75" customHeight="1" x14ac:dyDescent="0.3">
      <c r="A5886" s="2" t="s">
        <v>29</v>
      </c>
      <c r="B5886" s="2">
        <v>1128299</v>
      </c>
      <c r="C5886" s="3">
        <v>44517</v>
      </c>
      <c r="D5886" s="12" t="str" cm="1">
        <f t="array" ref="D5886">_xlfn.SWITCH(WEEKDAY(C5886,2), 1, "Lundi", 2, "Mardi", 3, "Mercredi", 4, "Jeudi", 5, "Vendredi", 6, "Samedi", 7, "Dimanche", "Erreur")</f>
        <v>Mercredi</v>
      </c>
      <c r="E5886" s="2" t="s">
        <v>26</v>
      </c>
      <c r="F5886" s="2" t="s">
        <v>80</v>
      </c>
      <c r="G5886" s="2" t="s">
        <v>81</v>
      </c>
      <c r="H5886" s="4" t="s">
        <v>18</v>
      </c>
      <c r="I5886" s="5">
        <v>42</v>
      </c>
      <c r="J5886" s="6">
        <v>210</v>
      </c>
      <c r="K5886" s="7">
        <v>8820</v>
      </c>
      <c r="L5886" s="7">
        <v>4586.4000000000005</v>
      </c>
      <c r="M5886" s="8">
        <v>0.52</v>
      </c>
      <c r="N5886" s="2" t="s">
        <v>82</v>
      </c>
      <c r="O5886">
        <f t="shared" si="728"/>
        <v>2021</v>
      </c>
      <c r="P5886">
        <f t="shared" si="729"/>
        <v>11</v>
      </c>
      <c r="Q5886" t="str">
        <f t="shared" si="730"/>
        <v>nov</v>
      </c>
      <c r="R5886" t="str">
        <f t="shared" si="731"/>
        <v>Louisiana</v>
      </c>
      <c r="S5886" t="str">
        <f t="shared" si="732"/>
        <v>2021-11</v>
      </c>
      <c r="T5886">
        <f>IF(AND(COUNTIF(Calculs!$Q$2:$Q$12,$O5886)&gt;0,COUNTIF(Calculs!$S$2:$S$12,$E5886)&gt;0,COUNTIF(Calculs!$U$2:$U$12,$H5886)&gt;0),1,0)</f>
        <v>1</v>
      </c>
      <c r="U5886">
        <f t="shared" si="733"/>
        <v>8820</v>
      </c>
      <c r="V5886">
        <f t="shared" si="734"/>
        <v>210</v>
      </c>
      <c r="W5886">
        <f t="shared" si="735"/>
        <v>4586.4000000000005</v>
      </c>
    </row>
    <row r="5887" spans="1:23" ht="15.75" customHeight="1" x14ac:dyDescent="0.3">
      <c r="A5887" s="2" t="s">
        <v>29</v>
      </c>
      <c r="B5887" s="2">
        <v>1128299</v>
      </c>
      <c r="C5887" s="3">
        <v>44517</v>
      </c>
      <c r="D5887" s="12" t="str" cm="1">
        <f t="array" ref="D5887">_xlfn.SWITCH(WEEKDAY(C5887,2), 1, "Lundi", 2, "Mardi", 3, "Mercredi", 4, "Jeudi", 5, "Vendredi", 6, "Samedi", 7, "Dimanche", "Erreur")</f>
        <v>Mercredi</v>
      </c>
      <c r="E5887" s="2" t="s">
        <v>26</v>
      </c>
      <c r="F5887" s="2" t="s">
        <v>80</v>
      </c>
      <c r="G5887" s="2" t="s">
        <v>81</v>
      </c>
      <c r="H5887" s="4" t="s">
        <v>19</v>
      </c>
      <c r="I5887" s="5">
        <v>38</v>
      </c>
      <c r="J5887" s="6">
        <v>137</v>
      </c>
      <c r="K5887" s="7">
        <v>5206</v>
      </c>
      <c r="L5887" s="7">
        <v>2707.12</v>
      </c>
      <c r="M5887" s="8">
        <v>0.52</v>
      </c>
      <c r="N5887" s="2" t="s">
        <v>82</v>
      </c>
      <c r="O5887">
        <f t="shared" si="728"/>
        <v>2021</v>
      </c>
      <c r="P5887">
        <f t="shared" si="729"/>
        <v>11</v>
      </c>
      <c r="Q5887" t="str">
        <f t="shared" si="730"/>
        <v>nov</v>
      </c>
      <c r="R5887" t="str">
        <f t="shared" si="731"/>
        <v>Louisiana</v>
      </c>
      <c r="S5887" t="str">
        <f t="shared" si="732"/>
        <v>2021-11</v>
      </c>
      <c r="T5887">
        <f>IF(AND(COUNTIF(Calculs!$Q$2:$Q$12,$O5887)&gt;0,COUNTIF(Calculs!$S$2:$S$12,$E5887)&gt;0,COUNTIF(Calculs!$U$2:$U$12,$H5887)&gt;0),1,0)</f>
        <v>1</v>
      </c>
      <c r="U5887">
        <f t="shared" si="733"/>
        <v>5206</v>
      </c>
      <c r="V5887">
        <f t="shared" si="734"/>
        <v>137</v>
      </c>
      <c r="W5887">
        <f t="shared" si="735"/>
        <v>2707.12</v>
      </c>
    </row>
    <row r="5888" spans="1:23" ht="15.75" customHeight="1" x14ac:dyDescent="0.3">
      <c r="A5888" s="2" t="s">
        <v>29</v>
      </c>
      <c r="B5888" s="2">
        <v>1128299</v>
      </c>
      <c r="C5888" s="3">
        <v>44517</v>
      </c>
      <c r="D5888" s="12" t="str" cm="1">
        <f t="array" ref="D5888">_xlfn.SWITCH(WEEKDAY(C5888,2), 1, "Lundi", 2, "Mardi", 3, "Mercredi", 4, "Jeudi", 5, "Vendredi", 6, "Samedi", 7, "Dimanche", "Erreur")</f>
        <v>Mercredi</v>
      </c>
      <c r="E5888" s="2" t="s">
        <v>26</v>
      </c>
      <c r="F5888" s="2" t="s">
        <v>80</v>
      </c>
      <c r="G5888" s="2" t="s">
        <v>81</v>
      </c>
      <c r="H5888" s="4" t="s">
        <v>20</v>
      </c>
      <c r="I5888" s="5">
        <v>48</v>
      </c>
      <c r="J5888" s="6">
        <v>125</v>
      </c>
      <c r="K5888" s="7">
        <v>6000</v>
      </c>
      <c r="L5888" s="7">
        <v>3000</v>
      </c>
      <c r="M5888" s="8">
        <v>0.5</v>
      </c>
      <c r="N5888" s="2" t="s">
        <v>82</v>
      </c>
      <c r="O5888">
        <f t="shared" si="728"/>
        <v>2021</v>
      </c>
      <c r="P5888">
        <f t="shared" si="729"/>
        <v>11</v>
      </c>
      <c r="Q5888" t="str">
        <f t="shared" si="730"/>
        <v>nov</v>
      </c>
      <c r="R5888" t="str">
        <f t="shared" si="731"/>
        <v>Louisiana</v>
      </c>
      <c r="S5888" t="str">
        <f t="shared" si="732"/>
        <v>2021-11</v>
      </c>
      <c r="T5888">
        <f>IF(AND(COUNTIF(Calculs!$Q$2:$Q$12,$O5888)&gt;0,COUNTIF(Calculs!$S$2:$S$12,$E5888)&gt;0,COUNTIF(Calculs!$U$2:$U$12,$H5888)&gt;0),1,0)</f>
        <v>1</v>
      </c>
      <c r="U5888">
        <f t="shared" si="733"/>
        <v>6000</v>
      </c>
      <c r="V5888">
        <f t="shared" si="734"/>
        <v>125</v>
      </c>
      <c r="W5888">
        <f t="shared" si="735"/>
        <v>3000</v>
      </c>
    </row>
    <row r="5889" spans="1:23" ht="15.75" customHeight="1" x14ac:dyDescent="0.3">
      <c r="A5889" s="2" t="s">
        <v>29</v>
      </c>
      <c r="B5889" s="2">
        <v>1128299</v>
      </c>
      <c r="C5889" s="3">
        <v>44517</v>
      </c>
      <c r="D5889" s="12" t="str" cm="1">
        <f t="array" ref="D5889">_xlfn.SWITCH(WEEKDAY(C5889,2), 1, "Lundi", 2, "Mardi", 3, "Mercredi", 4, "Jeudi", 5, "Vendredi", 6, "Samedi", 7, "Dimanche", "Erreur")</f>
        <v>Mercredi</v>
      </c>
      <c r="E5889" s="2" t="s">
        <v>26</v>
      </c>
      <c r="F5889" s="2" t="s">
        <v>80</v>
      </c>
      <c r="G5889" s="2" t="s">
        <v>81</v>
      </c>
      <c r="H5889" s="4" t="s">
        <v>21</v>
      </c>
      <c r="I5889" s="5">
        <v>68</v>
      </c>
      <c r="J5889" s="6">
        <v>119</v>
      </c>
      <c r="K5889" s="7">
        <v>8092</v>
      </c>
      <c r="L5889" s="7">
        <v>4450.6000000000004</v>
      </c>
      <c r="M5889" s="8">
        <v>0.55000000000000004</v>
      </c>
      <c r="N5889" s="2" t="s">
        <v>82</v>
      </c>
      <c r="O5889">
        <f t="shared" si="728"/>
        <v>2021</v>
      </c>
      <c r="P5889">
        <f t="shared" si="729"/>
        <v>11</v>
      </c>
      <c r="Q5889" t="str">
        <f t="shared" si="730"/>
        <v>nov</v>
      </c>
      <c r="R5889" t="str">
        <f t="shared" si="731"/>
        <v>Louisiana</v>
      </c>
      <c r="S5889" t="str">
        <f t="shared" si="732"/>
        <v>2021-11</v>
      </c>
      <c r="T5889">
        <f>IF(AND(COUNTIF(Calculs!$Q$2:$Q$12,$O5889)&gt;0,COUNTIF(Calculs!$S$2:$S$12,$E5889)&gt;0,COUNTIF(Calculs!$U$2:$U$12,$H5889)&gt;0),1,0)</f>
        <v>1</v>
      </c>
      <c r="U5889">
        <f t="shared" si="733"/>
        <v>8092</v>
      </c>
      <c r="V5889">
        <f t="shared" si="734"/>
        <v>119</v>
      </c>
      <c r="W5889">
        <f t="shared" si="735"/>
        <v>4450.6000000000004</v>
      </c>
    </row>
    <row r="5890" spans="1:23" ht="15.75" customHeight="1" x14ac:dyDescent="0.3">
      <c r="A5890" s="2" t="s">
        <v>29</v>
      </c>
      <c r="B5890" s="2">
        <v>1128299</v>
      </c>
      <c r="C5890" s="3">
        <v>44517</v>
      </c>
      <c r="D5890" s="12" t="str" cm="1">
        <f t="array" ref="D5890">_xlfn.SWITCH(WEEKDAY(C5890,2), 1, "Lundi", 2, "Mardi", 3, "Mercredi", 4, "Jeudi", 5, "Vendredi", 6, "Samedi", 7, "Dimanche", "Erreur")</f>
        <v>Mercredi</v>
      </c>
      <c r="E5890" s="2" t="s">
        <v>26</v>
      </c>
      <c r="F5890" s="2" t="s">
        <v>80</v>
      </c>
      <c r="G5890" s="2" t="s">
        <v>81</v>
      </c>
      <c r="H5890" s="4" t="s">
        <v>22</v>
      </c>
      <c r="I5890" s="5">
        <v>81</v>
      </c>
      <c r="J5890" s="6">
        <v>174</v>
      </c>
      <c r="K5890" s="7">
        <v>14094</v>
      </c>
      <c r="L5890" s="7">
        <v>6765.12</v>
      </c>
      <c r="M5890" s="8">
        <v>0.48</v>
      </c>
      <c r="N5890" s="2" t="s">
        <v>82</v>
      </c>
      <c r="O5890">
        <f t="shared" si="728"/>
        <v>2021</v>
      </c>
      <c r="P5890">
        <f t="shared" si="729"/>
        <v>11</v>
      </c>
      <c r="Q5890" t="str">
        <f t="shared" si="730"/>
        <v>nov</v>
      </c>
      <c r="R5890" t="str">
        <f t="shared" si="731"/>
        <v>Louisiana</v>
      </c>
      <c r="S5890" t="str">
        <f t="shared" si="732"/>
        <v>2021-11</v>
      </c>
      <c r="T5890">
        <f>IF(AND(COUNTIF(Calculs!$Q$2:$Q$12,$O5890)&gt;0,COUNTIF(Calculs!$S$2:$S$12,$E5890)&gt;0,COUNTIF(Calculs!$U$2:$U$12,$H5890)&gt;0),1,0)</f>
        <v>1</v>
      </c>
      <c r="U5890">
        <f t="shared" si="733"/>
        <v>14094</v>
      </c>
      <c r="V5890">
        <f t="shared" si="734"/>
        <v>174</v>
      </c>
      <c r="W5890">
        <f t="shared" si="735"/>
        <v>6765.12</v>
      </c>
    </row>
    <row r="5891" spans="1:23" ht="15.75" customHeight="1" x14ac:dyDescent="0.3">
      <c r="A5891" s="2" t="s">
        <v>29</v>
      </c>
      <c r="B5891" s="2">
        <v>1128299</v>
      </c>
      <c r="C5891" s="3">
        <v>44546</v>
      </c>
      <c r="D5891" s="12" t="str" cm="1">
        <f t="array" ref="D5891">_xlfn.SWITCH(WEEKDAY(C5891,2), 1, "Lundi", 2, "Mardi", 3, "Mercredi", 4, "Jeudi", 5, "Vendredi", 6, "Samedi", 7, "Dimanche", "Erreur")</f>
        <v>Jeudi</v>
      </c>
      <c r="E5891" s="2" t="s">
        <v>26</v>
      </c>
      <c r="F5891" s="2" t="s">
        <v>80</v>
      </c>
      <c r="G5891" s="2" t="s">
        <v>81</v>
      </c>
      <c r="H5891" s="4" t="s">
        <v>16</v>
      </c>
      <c r="I5891" s="5">
        <v>69</v>
      </c>
      <c r="J5891" s="6">
        <v>240</v>
      </c>
      <c r="K5891" s="7">
        <v>16560</v>
      </c>
      <c r="L5891" s="7">
        <v>8611.2000000000007</v>
      </c>
      <c r="M5891" s="8">
        <v>0.52</v>
      </c>
      <c r="N5891" s="2" t="s">
        <v>82</v>
      </c>
      <c r="O5891">
        <f t="shared" ref="O5891:O5954" si="736">YEAR($C5891)</f>
        <v>2021</v>
      </c>
      <c r="P5891">
        <f t="shared" ref="P5891:P5954" si="737">MONTH($C5891)</f>
        <v>12</v>
      </c>
      <c r="Q5891" t="str">
        <f t="shared" ref="Q5891:Q5954" si="738">TEXT($C5891,"mmm")</f>
        <v>déc</v>
      </c>
      <c r="R5891" t="str">
        <f t="shared" ref="R5891:R5954" si="739">SUBSTITUTE(SUBSTITUTE($F5891,"Sud ","South "),"Ouest ","West ")</f>
        <v>Louisiana</v>
      </c>
      <c r="S5891" t="str">
        <f t="shared" ref="S5891:S5954" si="740">TEXT($C5891,"aaaa-mm")</f>
        <v>2021-12</v>
      </c>
      <c r="T5891">
        <f>IF(AND(COUNTIF(Calculs!$Q$2:$Q$12,$O5891)&gt;0,COUNTIF(Calculs!$S$2:$S$12,$E5891)&gt;0,COUNTIF(Calculs!$U$2:$U$12,$H5891)&gt;0),1,0)</f>
        <v>1</v>
      </c>
      <c r="U5891">
        <f t="shared" ref="U5891:U5954" si="741">$K5891*$T5891</f>
        <v>16560</v>
      </c>
      <c r="V5891">
        <f t="shared" ref="V5891:V5954" si="742">$J5891*$T5891</f>
        <v>240</v>
      </c>
      <c r="W5891">
        <f t="shared" ref="W5891:W5954" si="743">$L5891*$T5891</f>
        <v>8611.2000000000007</v>
      </c>
    </row>
    <row r="5892" spans="1:23" ht="15.75" customHeight="1" x14ac:dyDescent="0.3">
      <c r="A5892" s="2" t="s">
        <v>29</v>
      </c>
      <c r="B5892" s="2">
        <v>1128299</v>
      </c>
      <c r="C5892" s="3">
        <v>44546</v>
      </c>
      <c r="D5892" s="12" t="str" cm="1">
        <f t="array" ref="D5892">_xlfn.SWITCH(WEEKDAY(C5892,2), 1, "Lundi", 2, "Mardi", 3, "Mercredi", 4, "Jeudi", 5, "Vendredi", 6, "Samedi", 7, "Dimanche", "Erreur")</f>
        <v>Jeudi</v>
      </c>
      <c r="E5892" s="2" t="s">
        <v>26</v>
      </c>
      <c r="F5892" s="2" t="s">
        <v>80</v>
      </c>
      <c r="G5892" s="2" t="s">
        <v>81</v>
      </c>
      <c r="H5892" s="4" t="s">
        <v>18</v>
      </c>
      <c r="I5892" s="5">
        <v>72</v>
      </c>
      <c r="J5892" s="6">
        <v>216</v>
      </c>
      <c r="K5892" s="7">
        <v>15552</v>
      </c>
      <c r="L5892" s="7">
        <v>7776</v>
      </c>
      <c r="M5892" s="8">
        <v>0.5</v>
      </c>
      <c r="N5892" s="2" t="s">
        <v>82</v>
      </c>
      <c r="O5892">
        <f t="shared" si="736"/>
        <v>2021</v>
      </c>
      <c r="P5892">
        <f t="shared" si="737"/>
        <v>12</v>
      </c>
      <c r="Q5892" t="str">
        <f t="shared" si="738"/>
        <v>déc</v>
      </c>
      <c r="R5892" t="str">
        <f t="shared" si="739"/>
        <v>Louisiana</v>
      </c>
      <c r="S5892" t="str">
        <f t="shared" si="740"/>
        <v>2021-12</v>
      </c>
      <c r="T5892">
        <f>IF(AND(COUNTIF(Calculs!$Q$2:$Q$12,$O5892)&gt;0,COUNTIF(Calculs!$S$2:$S$12,$E5892)&gt;0,COUNTIF(Calculs!$U$2:$U$12,$H5892)&gt;0),1,0)</f>
        <v>1</v>
      </c>
      <c r="U5892">
        <f t="shared" si="741"/>
        <v>15552</v>
      </c>
      <c r="V5892">
        <f t="shared" si="742"/>
        <v>216</v>
      </c>
      <c r="W5892">
        <f t="shared" si="743"/>
        <v>7776</v>
      </c>
    </row>
    <row r="5893" spans="1:23" ht="15.75" customHeight="1" x14ac:dyDescent="0.3">
      <c r="A5893" s="2" t="s">
        <v>13</v>
      </c>
      <c r="B5893" s="2">
        <v>1128299</v>
      </c>
      <c r="C5893" s="3">
        <v>44546</v>
      </c>
      <c r="D5893" s="12" t="str" cm="1">
        <f t="array" ref="D5893">_xlfn.SWITCH(WEEKDAY(C5893,2), 1, "Lundi", 2, "Mardi", 3, "Mercredi", 4, "Jeudi", 5, "Vendredi", 6, "Samedi", 7, "Dimanche", "Erreur")</f>
        <v>Jeudi</v>
      </c>
      <c r="E5893" s="2" t="s">
        <v>26</v>
      </c>
      <c r="F5893" s="2" t="s">
        <v>80</v>
      </c>
      <c r="G5893" s="2" t="s">
        <v>81</v>
      </c>
      <c r="H5893" s="4" t="s">
        <v>19</v>
      </c>
      <c r="I5893" s="5">
        <v>69</v>
      </c>
      <c r="J5893" s="6">
        <v>162</v>
      </c>
      <c r="K5893" s="7">
        <v>11178</v>
      </c>
      <c r="L5893" s="7">
        <v>5812.56</v>
      </c>
      <c r="M5893" s="8">
        <v>0.52</v>
      </c>
      <c r="N5893" s="2" t="s">
        <v>82</v>
      </c>
      <c r="O5893">
        <f t="shared" si="736"/>
        <v>2021</v>
      </c>
      <c r="P5893">
        <f t="shared" si="737"/>
        <v>12</v>
      </c>
      <c r="Q5893" t="str">
        <f t="shared" si="738"/>
        <v>déc</v>
      </c>
      <c r="R5893" t="str">
        <f t="shared" si="739"/>
        <v>Louisiana</v>
      </c>
      <c r="S5893" t="str">
        <f t="shared" si="740"/>
        <v>2021-12</v>
      </c>
      <c r="T5893">
        <f>IF(AND(COUNTIF(Calculs!$Q$2:$Q$12,$O5893)&gt;0,COUNTIF(Calculs!$S$2:$S$12,$E5893)&gt;0,COUNTIF(Calculs!$U$2:$U$12,$H5893)&gt;0),1,0)</f>
        <v>1</v>
      </c>
      <c r="U5893">
        <f t="shared" si="741"/>
        <v>11178</v>
      </c>
      <c r="V5893">
        <f t="shared" si="742"/>
        <v>162</v>
      </c>
      <c r="W5893">
        <f t="shared" si="743"/>
        <v>5812.56</v>
      </c>
    </row>
    <row r="5894" spans="1:23" ht="15.75" customHeight="1" x14ac:dyDescent="0.3">
      <c r="A5894" s="2" t="s">
        <v>13</v>
      </c>
      <c r="B5894" s="2">
        <v>1128299</v>
      </c>
      <c r="C5894" s="3">
        <v>44546</v>
      </c>
      <c r="D5894" s="12" t="str" cm="1">
        <f t="array" ref="D5894">_xlfn.SWITCH(WEEKDAY(C5894,2), 1, "Lundi", 2, "Mardi", 3, "Mercredi", 4, "Jeudi", 5, "Vendredi", 6, "Samedi", 7, "Dimanche", "Erreur")</f>
        <v>Jeudi</v>
      </c>
      <c r="E5894" s="2" t="s">
        <v>26</v>
      </c>
      <c r="F5894" s="2" t="s">
        <v>80</v>
      </c>
      <c r="G5894" s="2" t="s">
        <v>81</v>
      </c>
      <c r="H5894" s="4" t="s">
        <v>20</v>
      </c>
      <c r="I5894" s="5">
        <v>72</v>
      </c>
      <c r="J5894" s="6">
        <v>156</v>
      </c>
      <c r="K5894" s="7">
        <v>11232</v>
      </c>
      <c r="L5894" s="7">
        <v>6065.2800000000007</v>
      </c>
      <c r="M5894" s="8">
        <v>0.54</v>
      </c>
      <c r="N5894" s="2" t="s">
        <v>82</v>
      </c>
      <c r="O5894">
        <f t="shared" si="736"/>
        <v>2021</v>
      </c>
      <c r="P5894">
        <f t="shared" si="737"/>
        <v>12</v>
      </c>
      <c r="Q5894" t="str">
        <f t="shared" si="738"/>
        <v>déc</v>
      </c>
      <c r="R5894" t="str">
        <f t="shared" si="739"/>
        <v>Louisiana</v>
      </c>
      <c r="S5894" t="str">
        <f t="shared" si="740"/>
        <v>2021-12</v>
      </c>
      <c r="T5894">
        <f>IF(AND(COUNTIF(Calculs!$Q$2:$Q$12,$O5894)&gt;0,COUNTIF(Calculs!$S$2:$S$12,$E5894)&gt;0,COUNTIF(Calculs!$U$2:$U$12,$H5894)&gt;0),1,0)</f>
        <v>1</v>
      </c>
      <c r="U5894">
        <f t="shared" si="741"/>
        <v>11232</v>
      </c>
      <c r="V5894">
        <f t="shared" si="742"/>
        <v>156</v>
      </c>
      <c r="W5894">
        <f t="shared" si="743"/>
        <v>6065.2800000000007</v>
      </c>
    </row>
    <row r="5895" spans="1:23" ht="15.75" customHeight="1" x14ac:dyDescent="0.3">
      <c r="A5895" s="2" t="s">
        <v>13</v>
      </c>
      <c r="B5895" s="2">
        <v>1128299</v>
      </c>
      <c r="C5895" s="3">
        <v>44546</v>
      </c>
      <c r="D5895" s="12" t="str" cm="1">
        <f t="array" ref="D5895">_xlfn.SWITCH(WEEKDAY(C5895,2), 1, "Lundi", 2, "Mardi", 3, "Mercredi", 4, "Jeudi", 5, "Vendredi", 6, "Samedi", 7, "Dimanche", "Erreur")</f>
        <v>Jeudi</v>
      </c>
      <c r="E5895" s="2" t="s">
        <v>26</v>
      </c>
      <c r="F5895" s="2" t="s">
        <v>80</v>
      </c>
      <c r="G5895" s="2" t="s">
        <v>81</v>
      </c>
      <c r="H5895" s="4" t="s">
        <v>21</v>
      </c>
      <c r="I5895" s="5">
        <v>82</v>
      </c>
      <c r="J5895" s="6">
        <v>131</v>
      </c>
      <c r="K5895" s="7">
        <v>10742</v>
      </c>
      <c r="L5895" s="7">
        <v>6230.3600000000006</v>
      </c>
      <c r="M5895" s="8">
        <v>0.58000000000000007</v>
      </c>
      <c r="N5895" s="2" t="s">
        <v>82</v>
      </c>
      <c r="O5895">
        <f t="shared" si="736"/>
        <v>2021</v>
      </c>
      <c r="P5895">
        <f t="shared" si="737"/>
        <v>12</v>
      </c>
      <c r="Q5895" t="str">
        <f t="shared" si="738"/>
        <v>déc</v>
      </c>
      <c r="R5895" t="str">
        <f t="shared" si="739"/>
        <v>Louisiana</v>
      </c>
      <c r="S5895" t="str">
        <f t="shared" si="740"/>
        <v>2021-12</v>
      </c>
      <c r="T5895">
        <f>IF(AND(COUNTIF(Calculs!$Q$2:$Q$12,$O5895)&gt;0,COUNTIF(Calculs!$S$2:$S$12,$E5895)&gt;0,COUNTIF(Calculs!$U$2:$U$12,$H5895)&gt;0),1,0)</f>
        <v>1</v>
      </c>
      <c r="U5895">
        <f t="shared" si="741"/>
        <v>10742</v>
      </c>
      <c r="V5895">
        <f t="shared" si="742"/>
        <v>131</v>
      </c>
      <c r="W5895">
        <f t="shared" si="743"/>
        <v>6230.3600000000006</v>
      </c>
    </row>
    <row r="5896" spans="1:23" ht="15.75" customHeight="1" x14ac:dyDescent="0.3">
      <c r="A5896" s="2" t="s">
        <v>13</v>
      </c>
      <c r="B5896" s="2">
        <v>1128299</v>
      </c>
      <c r="C5896" s="3">
        <v>44546</v>
      </c>
      <c r="D5896" s="12" t="str" cm="1">
        <f t="array" ref="D5896">_xlfn.SWITCH(WEEKDAY(C5896,2), 1, "Lundi", 2, "Mardi", 3, "Mercredi", 4, "Jeudi", 5, "Vendredi", 6, "Samedi", 7, "Dimanche", "Erreur")</f>
        <v>Jeudi</v>
      </c>
      <c r="E5896" s="2" t="s">
        <v>26</v>
      </c>
      <c r="F5896" s="2" t="s">
        <v>80</v>
      </c>
      <c r="G5896" s="2" t="s">
        <v>81</v>
      </c>
      <c r="H5896" s="4" t="s">
        <v>22</v>
      </c>
      <c r="I5896" s="5">
        <v>87</v>
      </c>
      <c r="J5896" s="6">
        <v>175</v>
      </c>
      <c r="K5896" s="7">
        <v>15225</v>
      </c>
      <c r="L5896" s="7">
        <v>6851.2499999999991</v>
      </c>
      <c r="M5896" s="8">
        <v>0.44999999999999996</v>
      </c>
      <c r="N5896" s="2" t="s">
        <v>82</v>
      </c>
      <c r="O5896">
        <f t="shared" si="736"/>
        <v>2021</v>
      </c>
      <c r="P5896">
        <f t="shared" si="737"/>
        <v>12</v>
      </c>
      <c r="Q5896" t="str">
        <f t="shared" si="738"/>
        <v>déc</v>
      </c>
      <c r="R5896" t="str">
        <f t="shared" si="739"/>
        <v>Louisiana</v>
      </c>
      <c r="S5896" t="str">
        <f t="shared" si="740"/>
        <v>2021-12</v>
      </c>
      <c r="T5896">
        <f>IF(AND(COUNTIF(Calculs!$Q$2:$Q$12,$O5896)&gt;0,COUNTIF(Calculs!$S$2:$S$12,$E5896)&gt;0,COUNTIF(Calculs!$U$2:$U$12,$H5896)&gt;0),1,0)</f>
        <v>1</v>
      </c>
      <c r="U5896">
        <f t="shared" si="741"/>
        <v>15225</v>
      </c>
      <c r="V5896">
        <f t="shared" si="742"/>
        <v>175</v>
      </c>
      <c r="W5896">
        <f t="shared" si="743"/>
        <v>6851.2499999999991</v>
      </c>
    </row>
    <row r="5897" spans="1:23" ht="15.75" customHeight="1" x14ac:dyDescent="0.3">
      <c r="A5897" s="2" t="s">
        <v>13</v>
      </c>
      <c r="B5897" s="2">
        <v>1197831</v>
      </c>
      <c r="C5897" s="3">
        <v>44201</v>
      </c>
      <c r="D5897" s="12" t="str" cm="1">
        <f t="array" ref="D5897">_xlfn.SWITCH(WEEKDAY(C5897,2), 1, "Lundi", 2, "Mardi", 3, "Mercredi", 4, "Jeudi", 5, "Vendredi", 6, "Samedi", 7, "Dimanche", "Erreur")</f>
        <v>Mardi</v>
      </c>
      <c r="E5897" s="2" t="s">
        <v>26</v>
      </c>
      <c r="F5897" s="2" t="s">
        <v>80</v>
      </c>
      <c r="G5897" s="2" t="s">
        <v>81</v>
      </c>
      <c r="H5897" s="4" t="s">
        <v>16</v>
      </c>
      <c r="I5897" s="5">
        <v>19</v>
      </c>
      <c r="J5897" s="6">
        <v>182</v>
      </c>
      <c r="K5897" s="7">
        <v>3458</v>
      </c>
      <c r="L5897" s="7">
        <v>1486.94</v>
      </c>
      <c r="M5897" s="8">
        <v>0.43</v>
      </c>
      <c r="N5897" s="2" t="s">
        <v>82</v>
      </c>
      <c r="O5897">
        <f t="shared" si="736"/>
        <v>2021</v>
      </c>
      <c r="P5897">
        <f t="shared" si="737"/>
        <v>1</v>
      </c>
      <c r="Q5897" t="str">
        <f t="shared" si="738"/>
        <v>janv</v>
      </c>
      <c r="R5897" t="str">
        <f t="shared" si="739"/>
        <v>Louisiana</v>
      </c>
      <c r="S5897" t="str">
        <f t="shared" si="740"/>
        <v>2021-01</v>
      </c>
      <c r="T5897">
        <f>IF(AND(COUNTIF(Calculs!$Q$2:$Q$12,$O5897)&gt;0,COUNTIF(Calculs!$S$2:$S$12,$E5897)&gt;0,COUNTIF(Calculs!$U$2:$U$12,$H5897)&gt;0),1,0)</f>
        <v>1</v>
      </c>
      <c r="U5897">
        <f t="shared" si="741"/>
        <v>3458</v>
      </c>
      <c r="V5897">
        <f t="shared" si="742"/>
        <v>182</v>
      </c>
      <c r="W5897">
        <f t="shared" si="743"/>
        <v>1486.94</v>
      </c>
    </row>
    <row r="5898" spans="1:23" ht="15.75" customHeight="1" x14ac:dyDescent="0.3">
      <c r="A5898" s="2" t="s">
        <v>13</v>
      </c>
      <c r="B5898" s="2">
        <v>1197831</v>
      </c>
      <c r="C5898" s="3">
        <v>44201</v>
      </c>
      <c r="D5898" s="12" t="str" cm="1">
        <f t="array" ref="D5898">_xlfn.SWITCH(WEEKDAY(C5898,2), 1, "Lundi", 2, "Mardi", 3, "Mercredi", 4, "Jeudi", 5, "Vendredi", 6, "Samedi", 7, "Dimanche", "Erreur")</f>
        <v>Mardi</v>
      </c>
      <c r="E5898" s="2" t="s">
        <v>26</v>
      </c>
      <c r="F5898" s="2" t="s">
        <v>80</v>
      </c>
      <c r="G5898" s="2" t="s">
        <v>81</v>
      </c>
      <c r="H5898" s="4" t="s">
        <v>18</v>
      </c>
      <c r="I5898" s="5">
        <v>28</v>
      </c>
      <c r="J5898" s="6">
        <v>196</v>
      </c>
      <c r="K5898" s="7">
        <v>5488</v>
      </c>
      <c r="L5898" s="7">
        <v>2469.6</v>
      </c>
      <c r="M5898" s="8">
        <v>0.44999999999999996</v>
      </c>
      <c r="N5898" s="2" t="s">
        <v>82</v>
      </c>
      <c r="O5898">
        <f t="shared" si="736"/>
        <v>2021</v>
      </c>
      <c r="P5898">
        <f t="shared" si="737"/>
        <v>1</v>
      </c>
      <c r="Q5898" t="str">
        <f t="shared" si="738"/>
        <v>janv</v>
      </c>
      <c r="R5898" t="str">
        <f t="shared" si="739"/>
        <v>Louisiana</v>
      </c>
      <c r="S5898" t="str">
        <f t="shared" si="740"/>
        <v>2021-01</v>
      </c>
      <c r="T5898">
        <f>IF(AND(COUNTIF(Calculs!$Q$2:$Q$12,$O5898)&gt;0,COUNTIF(Calculs!$S$2:$S$12,$E5898)&gt;0,COUNTIF(Calculs!$U$2:$U$12,$H5898)&gt;0),1,0)</f>
        <v>1</v>
      </c>
      <c r="U5898">
        <f t="shared" si="741"/>
        <v>5488</v>
      </c>
      <c r="V5898">
        <f t="shared" si="742"/>
        <v>196</v>
      </c>
      <c r="W5898">
        <f t="shared" si="743"/>
        <v>2469.6</v>
      </c>
    </row>
    <row r="5899" spans="1:23" ht="15.75" customHeight="1" x14ac:dyDescent="0.3">
      <c r="A5899" s="2" t="s">
        <v>13</v>
      </c>
      <c r="B5899" s="2">
        <v>1197831</v>
      </c>
      <c r="C5899" s="3">
        <v>44201</v>
      </c>
      <c r="D5899" s="12" t="str" cm="1">
        <f t="array" ref="D5899">_xlfn.SWITCH(WEEKDAY(C5899,2), 1, "Lundi", 2, "Mardi", 3, "Mercredi", 4, "Jeudi", 5, "Vendredi", 6, "Samedi", 7, "Dimanche", "Erreur")</f>
        <v>Mardi</v>
      </c>
      <c r="E5899" s="2" t="s">
        <v>26</v>
      </c>
      <c r="F5899" s="2" t="s">
        <v>80</v>
      </c>
      <c r="G5899" s="2" t="s">
        <v>81</v>
      </c>
      <c r="H5899" s="4" t="s">
        <v>19</v>
      </c>
      <c r="I5899" s="5">
        <v>28</v>
      </c>
      <c r="J5899" s="6">
        <v>119</v>
      </c>
      <c r="K5899" s="7">
        <v>3332</v>
      </c>
      <c r="L5899" s="7">
        <v>1332.8000000000002</v>
      </c>
      <c r="M5899" s="8">
        <v>0.4</v>
      </c>
      <c r="N5899" s="2" t="s">
        <v>82</v>
      </c>
      <c r="O5899">
        <f t="shared" si="736"/>
        <v>2021</v>
      </c>
      <c r="P5899">
        <f t="shared" si="737"/>
        <v>1</v>
      </c>
      <c r="Q5899" t="str">
        <f t="shared" si="738"/>
        <v>janv</v>
      </c>
      <c r="R5899" t="str">
        <f t="shared" si="739"/>
        <v>Louisiana</v>
      </c>
      <c r="S5899" t="str">
        <f t="shared" si="740"/>
        <v>2021-01</v>
      </c>
      <c r="T5899">
        <f>IF(AND(COUNTIF(Calculs!$Q$2:$Q$12,$O5899)&gt;0,COUNTIF(Calculs!$S$2:$S$12,$E5899)&gt;0,COUNTIF(Calculs!$U$2:$U$12,$H5899)&gt;0),1,0)</f>
        <v>1</v>
      </c>
      <c r="U5899">
        <f t="shared" si="741"/>
        <v>3332</v>
      </c>
      <c r="V5899">
        <f t="shared" si="742"/>
        <v>119</v>
      </c>
      <c r="W5899">
        <f t="shared" si="743"/>
        <v>1332.8000000000002</v>
      </c>
    </row>
    <row r="5900" spans="1:23" ht="15.75" customHeight="1" x14ac:dyDescent="0.3">
      <c r="A5900" s="2" t="s">
        <v>13</v>
      </c>
      <c r="B5900" s="2">
        <v>1197831</v>
      </c>
      <c r="C5900" s="3">
        <v>44201</v>
      </c>
      <c r="D5900" s="12" t="str" cm="1">
        <f t="array" ref="D5900">_xlfn.SWITCH(WEEKDAY(C5900,2), 1, "Lundi", 2, "Mardi", 3, "Mercredi", 4, "Jeudi", 5, "Vendredi", 6, "Samedi", 7, "Dimanche", "Erreur")</f>
        <v>Mardi</v>
      </c>
      <c r="E5900" s="2" t="s">
        <v>26</v>
      </c>
      <c r="F5900" s="2" t="s">
        <v>80</v>
      </c>
      <c r="G5900" s="2" t="s">
        <v>81</v>
      </c>
      <c r="H5900" s="4" t="s">
        <v>20</v>
      </c>
      <c r="I5900" s="5">
        <v>33</v>
      </c>
      <c r="J5900" s="6">
        <v>133</v>
      </c>
      <c r="K5900" s="7">
        <v>4389</v>
      </c>
      <c r="L5900" s="7">
        <v>2326.17</v>
      </c>
      <c r="M5900" s="8">
        <v>0.53</v>
      </c>
      <c r="N5900" s="2" t="s">
        <v>82</v>
      </c>
      <c r="O5900">
        <f t="shared" si="736"/>
        <v>2021</v>
      </c>
      <c r="P5900">
        <f t="shared" si="737"/>
        <v>1</v>
      </c>
      <c r="Q5900" t="str">
        <f t="shared" si="738"/>
        <v>janv</v>
      </c>
      <c r="R5900" t="str">
        <f t="shared" si="739"/>
        <v>Louisiana</v>
      </c>
      <c r="S5900" t="str">
        <f t="shared" si="740"/>
        <v>2021-01</v>
      </c>
      <c r="T5900">
        <f>IF(AND(COUNTIF(Calculs!$Q$2:$Q$12,$O5900)&gt;0,COUNTIF(Calculs!$S$2:$S$12,$E5900)&gt;0,COUNTIF(Calculs!$U$2:$U$12,$H5900)&gt;0),1,0)</f>
        <v>1</v>
      </c>
      <c r="U5900">
        <f t="shared" si="741"/>
        <v>4389</v>
      </c>
      <c r="V5900">
        <f t="shared" si="742"/>
        <v>133</v>
      </c>
      <c r="W5900">
        <f t="shared" si="743"/>
        <v>2326.17</v>
      </c>
    </row>
    <row r="5901" spans="1:23" ht="15.75" customHeight="1" x14ac:dyDescent="0.3">
      <c r="A5901" s="2" t="s">
        <v>13</v>
      </c>
      <c r="B5901" s="2">
        <v>1197831</v>
      </c>
      <c r="C5901" s="3">
        <v>44201</v>
      </c>
      <c r="D5901" s="12" t="str" cm="1">
        <f t="array" ref="D5901">_xlfn.SWITCH(WEEKDAY(C5901,2), 1, "Lundi", 2, "Mardi", 3, "Mercredi", 4, "Jeudi", 5, "Vendredi", 6, "Samedi", 7, "Dimanche", "Erreur")</f>
        <v>Mardi</v>
      </c>
      <c r="E5901" s="2" t="s">
        <v>26</v>
      </c>
      <c r="F5901" s="2" t="s">
        <v>80</v>
      </c>
      <c r="G5901" s="2" t="s">
        <v>81</v>
      </c>
      <c r="H5901" s="4" t="s">
        <v>21</v>
      </c>
      <c r="I5901" s="5">
        <v>36</v>
      </c>
      <c r="J5901" s="6">
        <v>85</v>
      </c>
      <c r="K5901" s="7">
        <v>3060</v>
      </c>
      <c r="L5901" s="7">
        <v>1132.2</v>
      </c>
      <c r="M5901" s="8">
        <v>0.37</v>
      </c>
      <c r="N5901" s="2" t="s">
        <v>82</v>
      </c>
      <c r="O5901">
        <f t="shared" si="736"/>
        <v>2021</v>
      </c>
      <c r="P5901">
        <f t="shared" si="737"/>
        <v>1</v>
      </c>
      <c r="Q5901" t="str">
        <f t="shared" si="738"/>
        <v>janv</v>
      </c>
      <c r="R5901" t="str">
        <f t="shared" si="739"/>
        <v>Louisiana</v>
      </c>
      <c r="S5901" t="str">
        <f t="shared" si="740"/>
        <v>2021-01</v>
      </c>
      <c r="T5901">
        <f>IF(AND(COUNTIF(Calculs!$Q$2:$Q$12,$O5901)&gt;0,COUNTIF(Calculs!$S$2:$S$12,$E5901)&gt;0,COUNTIF(Calculs!$U$2:$U$12,$H5901)&gt;0),1,0)</f>
        <v>1</v>
      </c>
      <c r="U5901">
        <f t="shared" si="741"/>
        <v>3060</v>
      </c>
      <c r="V5901">
        <f t="shared" si="742"/>
        <v>85</v>
      </c>
      <c r="W5901">
        <f t="shared" si="743"/>
        <v>1132.2</v>
      </c>
    </row>
    <row r="5902" spans="1:23" ht="15.75" customHeight="1" x14ac:dyDescent="0.3">
      <c r="A5902" s="2" t="s">
        <v>29</v>
      </c>
      <c r="B5902" s="2">
        <v>1197831</v>
      </c>
      <c r="C5902" s="3">
        <v>44201</v>
      </c>
      <c r="D5902" s="12" t="str" cm="1">
        <f t="array" ref="D5902">_xlfn.SWITCH(WEEKDAY(C5902,2), 1, "Lundi", 2, "Mardi", 3, "Mercredi", 4, "Jeudi", 5, "Vendredi", 6, "Samedi", 7, "Dimanche", "Erreur")</f>
        <v>Mardi</v>
      </c>
      <c r="E5902" s="2" t="s">
        <v>26</v>
      </c>
      <c r="F5902" s="2" t="s">
        <v>80</v>
      </c>
      <c r="G5902" s="2" t="s">
        <v>81</v>
      </c>
      <c r="H5902" s="4" t="s">
        <v>22</v>
      </c>
      <c r="I5902" s="5">
        <v>34</v>
      </c>
      <c r="J5902" s="6">
        <v>143</v>
      </c>
      <c r="K5902" s="7">
        <v>4862</v>
      </c>
      <c r="L5902" s="7">
        <v>2917.2</v>
      </c>
      <c r="M5902" s="8">
        <v>0.6</v>
      </c>
      <c r="N5902" s="2" t="s">
        <v>82</v>
      </c>
      <c r="O5902">
        <f t="shared" si="736"/>
        <v>2021</v>
      </c>
      <c r="P5902">
        <f t="shared" si="737"/>
        <v>1</v>
      </c>
      <c r="Q5902" t="str">
        <f t="shared" si="738"/>
        <v>janv</v>
      </c>
      <c r="R5902" t="str">
        <f t="shared" si="739"/>
        <v>Louisiana</v>
      </c>
      <c r="S5902" t="str">
        <f t="shared" si="740"/>
        <v>2021-01</v>
      </c>
      <c r="T5902">
        <f>IF(AND(COUNTIF(Calculs!$Q$2:$Q$12,$O5902)&gt;0,COUNTIF(Calculs!$S$2:$S$12,$E5902)&gt;0,COUNTIF(Calculs!$U$2:$U$12,$H5902)&gt;0),1,0)</f>
        <v>1</v>
      </c>
      <c r="U5902">
        <f t="shared" si="741"/>
        <v>4862</v>
      </c>
      <c r="V5902">
        <f t="shared" si="742"/>
        <v>143</v>
      </c>
      <c r="W5902">
        <f t="shared" si="743"/>
        <v>2917.2</v>
      </c>
    </row>
    <row r="5903" spans="1:23" ht="15.75" customHeight="1" x14ac:dyDescent="0.3">
      <c r="A5903" s="2" t="s">
        <v>13</v>
      </c>
      <c r="B5903" s="2">
        <v>1197831</v>
      </c>
      <c r="C5903" s="3">
        <v>44231</v>
      </c>
      <c r="D5903" s="12" t="str" cm="1">
        <f t="array" ref="D5903">_xlfn.SWITCH(WEEKDAY(C5903,2), 1, "Lundi", 2, "Mardi", 3, "Mercredi", 4, "Jeudi", 5, "Vendredi", 6, "Samedi", 7, "Dimanche", "Erreur")</f>
        <v>Jeudi</v>
      </c>
      <c r="E5903" s="2" t="s">
        <v>26</v>
      </c>
      <c r="F5903" s="2" t="s">
        <v>80</v>
      </c>
      <c r="G5903" s="2" t="s">
        <v>81</v>
      </c>
      <c r="H5903" s="4" t="s">
        <v>16</v>
      </c>
      <c r="I5903" s="5">
        <v>23</v>
      </c>
      <c r="J5903" s="6">
        <v>163</v>
      </c>
      <c r="K5903" s="7">
        <v>3749</v>
      </c>
      <c r="L5903" s="7">
        <v>1499.6000000000001</v>
      </c>
      <c r="M5903" s="8">
        <v>0.4</v>
      </c>
      <c r="N5903" s="2" t="s">
        <v>82</v>
      </c>
      <c r="O5903">
        <f t="shared" si="736"/>
        <v>2021</v>
      </c>
      <c r="P5903">
        <f t="shared" si="737"/>
        <v>2</v>
      </c>
      <c r="Q5903" t="str">
        <f t="shared" si="738"/>
        <v>févr</v>
      </c>
      <c r="R5903" t="str">
        <f t="shared" si="739"/>
        <v>Louisiana</v>
      </c>
      <c r="S5903" t="str">
        <f t="shared" si="740"/>
        <v>2021-02</v>
      </c>
      <c r="T5903">
        <f>IF(AND(COUNTIF(Calculs!$Q$2:$Q$12,$O5903)&gt;0,COUNTIF(Calculs!$S$2:$S$12,$E5903)&gt;0,COUNTIF(Calculs!$U$2:$U$12,$H5903)&gt;0),1,0)</f>
        <v>1</v>
      </c>
      <c r="U5903">
        <f t="shared" si="741"/>
        <v>3749</v>
      </c>
      <c r="V5903">
        <f t="shared" si="742"/>
        <v>163</v>
      </c>
      <c r="W5903">
        <f t="shared" si="743"/>
        <v>1499.6000000000001</v>
      </c>
    </row>
    <row r="5904" spans="1:23" ht="15.75" customHeight="1" x14ac:dyDescent="0.3">
      <c r="A5904" s="2" t="s">
        <v>13</v>
      </c>
      <c r="B5904" s="2">
        <v>1197831</v>
      </c>
      <c r="C5904" s="3">
        <v>44231</v>
      </c>
      <c r="D5904" s="12" t="str" cm="1">
        <f t="array" ref="D5904">_xlfn.SWITCH(WEEKDAY(C5904,2), 1, "Lundi", 2, "Mardi", 3, "Mercredi", 4, "Jeudi", 5, "Vendredi", 6, "Samedi", 7, "Dimanche", "Erreur")</f>
        <v>Jeudi</v>
      </c>
      <c r="E5904" s="2" t="s">
        <v>26</v>
      </c>
      <c r="F5904" s="2" t="s">
        <v>80</v>
      </c>
      <c r="G5904" s="2" t="s">
        <v>81</v>
      </c>
      <c r="H5904" s="4" t="s">
        <v>18</v>
      </c>
      <c r="I5904" s="5">
        <v>32</v>
      </c>
      <c r="J5904" s="6">
        <v>174</v>
      </c>
      <c r="K5904" s="7">
        <v>5568</v>
      </c>
      <c r="L5904" s="7">
        <v>2338.56</v>
      </c>
      <c r="M5904" s="8">
        <v>0.42</v>
      </c>
      <c r="N5904" s="2" t="s">
        <v>82</v>
      </c>
      <c r="O5904">
        <f t="shared" si="736"/>
        <v>2021</v>
      </c>
      <c r="P5904">
        <f t="shared" si="737"/>
        <v>2</v>
      </c>
      <c r="Q5904" t="str">
        <f t="shared" si="738"/>
        <v>févr</v>
      </c>
      <c r="R5904" t="str">
        <f t="shared" si="739"/>
        <v>Louisiana</v>
      </c>
      <c r="S5904" t="str">
        <f t="shared" si="740"/>
        <v>2021-02</v>
      </c>
      <c r="T5904">
        <f>IF(AND(COUNTIF(Calculs!$Q$2:$Q$12,$O5904)&gt;0,COUNTIF(Calculs!$S$2:$S$12,$E5904)&gt;0,COUNTIF(Calculs!$U$2:$U$12,$H5904)&gt;0),1,0)</f>
        <v>1</v>
      </c>
      <c r="U5904">
        <f t="shared" si="741"/>
        <v>5568</v>
      </c>
      <c r="V5904">
        <f t="shared" si="742"/>
        <v>174</v>
      </c>
      <c r="W5904">
        <f t="shared" si="743"/>
        <v>2338.56</v>
      </c>
    </row>
    <row r="5905" spans="1:23" ht="15.75" customHeight="1" x14ac:dyDescent="0.3">
      <c r="A5905" s="2" t="s">
        <v>13</v>
      </c>
      <c r="B5905" s="2">
        <v>1197831</v>
      </c>
      <c r="C5905" s="3">
        <v>44231</v>
      </c>
      <c r="D5905" s="12" t="str" cm="1">
        <f t="array" ref="D5905">_xlfn.SWITCH(WEEKDAY(C5905,2), 1, "Lundi", 2, "Mardi", 3, "Mercredi", 4, "Jeudi", 5, "Vendredi", 6, "Samedi", 7, "Dimanche", "Erreur")</f>
        <v>Jeudi</v>
      </c>
      <c r="E5905" s="2" t="s">
        <v>26</v>
      </c>
      <c r="F5905" s="2" t="s">
        <v>80</v>
      </c>
      <c r="G5905" s="2" t="s">
        <v>81</v>
      </c>
      <c r="H5905" s="4" t="s">
        <v>19</v>
      </c>
      <c r="I5905" s="5">
        <v>34</v>
      </c>
      <c r="J5905" s="6">
        <v>128</v>
      </c>
      <c r="K5905" s="7">
        <v>4352</v>
      </c>
      <c r="L5905" s="7">
        <v>1784.32</v>
      </c>
      <c r="M5905" s="8">
        <v>0.41</v>
      </c>
      <c r="N5905" s="2" t="s">
        <v>82</v>
      </c>
      <c r="O5905">
        <f t="shared" si="736"/>
        <v>2021</v>
      </c>
      <c r="P5905">
        <f t="shared" si="737"/>
        <v>2</v>
      </c>
      <c r="Q5905" t="str">
        <f t="shared" si="738"/>
        <v>févr</v>
      </c>
      <c r="R5905" t="str">
        <f t="shared" si="739"/>
        <v>Louisiana</v>
      </c>
      <c r="S5905" t="str">
        <f t="shared" si="740"/>
        <v>2021-02</v>
      </c>
      <c r="T5905">
        <f>IF(AND(COUNTIF(Calculs!$Q$2:$Q$12,$O5905)&gt;0,COUNTIF(Calculs!$S$2:$S$12,$E5905)&gt;0,COUNTIF(Calculs!$U$2:$U$12,$H5905)&gt;0),1,0)</f>
        <v>1</v>
      </c>
      <c r="U5905">
        <f t="shared" si="741"/>
        <v>4352</v>
      </c>
      <c r="V5905">
        <f t="shared" si="742"/>
        <v>128</v>
      </c>
      <c r="W5905">
        <f t="shared" si="743"/>
        <v>1784.32</v>
      </c>
    </row>
    <row r="5906" spans="1:23" ht="15.75" customHeight="1" x14ac:dyDescent="0.3">
      <c r="A5906" s="2" t="s">
        <v>13</v>
      </c>
      <c r="B5906" s="2">
        <v>1197831</v>
      </c>
      <c r="C5906" s="3">
        <v>44231</v>
      </c>
      <c r="D5906" s="12" t="str" cm="1">
        <f t="array" ref="D5906">_xlfn.SWITCH(WEEKDAY(C5906,2), 1, "Lundi", 2, "Mardi", 3, "Mercredi", 4, "Jeudi", 5, "Vendredi", 6, "Samedi", 7, "Dimanche", "Erreur")</f>
        <v>Jeudi</v>
      </c>
      <c r="E5906" s="2" t="s">
        <v>30</v>
      </c>
      <c r="F5906" s="2" t="s">
        <v>83</v>
      </c>
      <c r="G5906" s="2" t="s">
        <v>84</v>
      </c>
      <c r="H5906" s="4" t="s">
        <v>20</v>
      </c>
      <c r="I5906" s="5">
        <v>32</v>
      </c>
      <c r="J5906" s="6">
        <v>109</v>
      </c>
      <c r="K5906" s="7">
        <v>3488</v>
      </c>
      <c r="L5906" s="7">
        <v>1883.5200000000002</v>
      </c>
      <c r="M5906" s="8">
        <v>0.54</v>
      </c>
      <c r="N5906" s="2" t="s">
        <v>82</v>
      </c>
      <c r="O5906">
        <f t="shared" si="736"/>
        <v>2021</v>
      </c>
      <c r="P5906">
        <f t="shared" si="737"/>
        <v>2</v>
      </c>
      <c r="Q5906" t="str">
        <f t="shared" si="738"/>
        <v>févr</v>
      </c>
      <c r="R5906" t="str">
        <f t="shared" si="739"/>
        <v>Idaho</v>
      </c>
      <c r="S5906" t="str">
        <f t="shared" si="740"/>
        <v>2021-02</v>
      </c>
      <c r="T5906">
        <f>IF(AND(COUNTIF(Calculs!$Q$2:$Q$12,$O5906)&gt;0,COUNTIF(Calculs!$S$2:$S$12,$E5906)&gt;0,COUNTIF(Calculs!$U$2:$U$12,$H5906)&gt;0),1,0)</f>
        <v>1</v>
      </c>
      <c r="U5906">
        <f t="shared" si="741"/>
        <v>3488</v>
      </c>
      <c r="V5906">
        <f t="shared" si="742"/>
        <v>109</v>
      </c>
      <c r="W5906">
        <f t="shared" si="743"/>
        <v>1883.5200000000002</v>
      </c>
    </row>
    <row r="5907" spans="1:23" ht="15.75" customHeight="1" x14ac:dyDescent="0.3">
      <c r="A5907" s="2" t="s">
        <v>13</v>
      </c>
      <c r="B5907" s="2">
        <v>1197831</v>
      </c>
      <c r="C5907" s="3">
        <v>44231</v>
      </c>
      <c r="D5907" s="12" t="str" cm="1">
        <f t="array" ref="D5907">_xlfn.SWITCH(WEEKDAY(C5907,2), 1, "Lundi", 2, "Mardi", 3, "Mercredi", 4, "Jeudi", 5, "Vendredi", 6, "Samedi", 7, "Dimanche", "Erreur")</f>
        <v>Jeudi</v>
      </c>
      <c r="E5907" s="2" t="s">
        <v>30</v>
      </c>
      <c r="F5907" s="2" t="s">
        <v>83</v>
      </c>
      <c r="G5907" s="2" t="s">
        <v>84</v>
      </c>
      <c r="H5907" s="4" t="s">
        <v>21</v>
      </c>
      <c r="I5907" s="5">
        <v>39</v>
      </c>
      <c r="J5907" s="6">
        <v>70</v>
      </c>
      <c r="K5907" s="7">
        <v>2730</v>
      </c>
      <c r="L5907" s="7">
        <v>955.49999999999989</v>
      </c>
      <c r="M5907" s="8">
        <v>0.35</v>
      </c>
      <c r="N5907" s="2" t="s">
        <v>82</v>
      </c>
      <c r="O5907">
        <f t="shared" si="736"/>
        <v>2021</v>
      </c>
      <c r="P5907">
        <f t="shared" si="737"/>
        <v>2</v>
      </c>
      <c r="Q5907" t="str">
        <f t="shared" si="738"/>
        <v>févr</v>
      </c>
      <c r="R5907" t="str">
        <f t="shared" si="739"/>
        <v>Idaho</v>
      </c>
      <c r="S5907" t="str">
        <f t="shared" si="740"/>
        <v>2021-02</v>
      </c>
      <c r="T5907">
        <f>IF(AND(COUNTIF(Calculs!$Q$2:$Q$12,$O5907)&gt;0,COUNTIF(Calculs!$S$2:$S$12,$E5907)&gt;0,COUNTIF(Calculs!$U$2:$U$12,$H5907)&gt;0),1,0)</f>
        <v>1</v>
      </c>
      <c r="U5907">
        <f t="shared" si="741"/>
        <v>2730</v>
      </c>
      <c r="V5907">
        <f t="shared" si="742"/>
        <v>70</v>
      </c>
      <c r="W5907">
        <f t="shared" si="743"/>
        <v>955.49999999999989</v>
      </c>
    </row>
    <row r="5908" spans="1:23" ht="15.75" customHeight="1" x14ac:dyDescent="0.3">
      <c r="A5908" s="2" t="s">
        <v>13</v>
      </c>
      <c r="B5908" s="2">
        <v>1197831</v>
      </c>
      <c r="C5908" s="3">
        <v>44231</v>
      </c>
      <c r="D5908" s="12" t="str" cm="1">
        <f t="array" ref="D5908">_xlfn.SWITCH(WEEKDAY(C5908,2), 1, "Lundi", 2, "Mardi", 3, "Mercredi", 4, "Jeudi", 5, "Vendredi", 6, "Samedi", 7, "Dimanche", "Erreur")</f>
        <v>Jeudi</v>
      </c>
      <c r="E5908" s="2" t="s">
        <v>30</v>
      </c>
      <c r="F5908" s="2" t="s">
        <v>83</v>
      </c>
      <c r="G5908" s="2" t="s">
        <v>84</v>
      </c>
      <c r="H5908" s="4" t="s">
        <v>22</v>
      </c>
      <c r="I5908" s="5">
        <v>34</v>
      </c>
      <c r="J5908" s="6">
        <v>131</v>
      </c>
      <c r="K5908" s="7">
        <v>4454</v>
      </c>
      <c r="L5908" s="7">
        <v>2449.7000000000003</v>
      </c>
      <c r="M5908" s="8">
        <v>0.55000000000000004</v>
      </c>
      <c r="N5908" s="2" t="s">
        <v>82</v>
      </c>
      <c r="O5908">
        <f t="shared" si="736"/>
        <v>2021</v>
      </c>
      <c r="P5908">
        <f t="shared" si="737"/>
        <v>2</v>
      </c>
      <c r="Q5908" t="str">
        <f t="shared" si="738"/>
        <v>févr</v>
      </c>
      <c r="R5908" t="str">
        <f t="shared" si="739"/>
        <v>Idaho</v>
      </c>
      <c r="S5908" t="str">
        <f t="shared" si="740"/>
        <v>2021-02</v>
      </c>
      <c r="T5908">
        <f>IF(AND(COUNTIF(Calculs!$Q$2:$Q$12,$O5908)&gt;0,COUNTIF(Calculs!$S$2:$S$12,$E5908)&gt;0,COUNTIF(Calculs!$U$2:$U$12,$H5908)&gt;0),1,0)</f>
        <v>1</v>
      </c>
      <c r="U5908">
        <f t="shared" si="741"/>
        <v>4454</v>
      </c>
      <c r="V5908">
        <f t="shared" si="742"/>
        <v>131</v>
      </c>
      <c r="W5908">
        <f t="shared" si="743"/>
        <v>2449.7000000000003</v>
      </c>
    </row>
    <row r="5909" spans="1:23" ht="15.75" customHeight="1" x14ac:dyDescent="0.3">
      <c r="A5909" s="2" t="s">
        <v>13</v>
      </c>
      <c r="B5909" s="2">
        <v>1197831</v>
      </c>
      <c r="C5909" s="3">
        <v>44261</v>
      </c>
      <c r="D5909" s="12" t="str" cm="1">
        <f t="array" ref="D5909">_xlfn.SWITCH(WEEKDAY(C5909,2), 1, "Lundi", 2, "Mardi", 3, "Mercredi", 4, "Jeudi", 5, "Vendredi", 6, "Samedi", 7, "Dimanche", "Erreur")</f>
        <v>Samedi</v>
      </c>
      <c r="E5909" s="2" t="s">
        <v>30</v>
      </c>
      <c r="F5909" s="2" t="s">
        <v>83</v>
      </c>
      <c r="G5909" s="2" t="s">
        <v>84</v>
      </c>
      <c r="H5909" s="4" t="s">
        <v>16</v>
      </c>
      <c r="I5909" s="5">
        <v>28</v>
      </c>
      <c r="J5909" s="6">
        <v>156</v>
      </c>
      <c r="K5909" s="7">
        <v>4368</v>
      </c>
      <c r="L5909" s="7">
        <v>1965.6</v>
      </c>
      <c r="M5909" s="8">
        <v>0.44999999999999996</v>
      </c>
      <c r="N5909" s="2" t="s">
        <v>82</v>
      </c>
      <c r="O5909">
        <f t="shared" si="736"/>
        <v>2021</v>
      </c>
      <c r="P5909">
        <f t="shared" si="737"/>
        <v>3</v>
      </c>
      <c r="Q5909" t="str">
        <f t="shared" si="738"/>
        <v>mars</v>
      </c>
      <c r="R5909" t="str">
        <f t="shared" si="739"/>
        <v>Idaho</v>
      </c>
      <c r="S5909" t="str">
        <f t="shared" si="740"/>
        <v>2021-03</v>
      </c>
      <c r="T5909">
        <f>IF(AND(COUNTIF(Calculs!$Q$2:$Q$12,$O5909)&gt;0,COUNTIF(Calculs!$S$2:$S$12,$E5909)&gt;0,COUNTIF(Calculs!$U$2:$U$12,$H5909)&gt;0),1,0)</f>
        <v>1</v>
      </c>
      <c r="U5909">
        <f t="shared" si="741"/>
        <v>4368</v>
      </c>
      <c r="V5909">
        <f t="shared" si="742"/>
        <v>156</v>
      </c>
      <c r="W5909">
        <f t="shared" si="743"/>
        <v>1965.6</v>
      </c>
    </row>
    <row r="5910" spans="1:23" ht="15.75" customHeight="1" x14ac:dyDescent="0.3">
      <c r="A5910" s="2" t="s">
        <v>13</v>
      </c>
      <c r="B5910" s="2">
        <v>1197831</v>
      </c>
      <c r="C5910" s="3">
        <v>44261</v>
      </c>
      <c r="D5910" s="12" t="str" cm="1">
        <f t="array" ref="D5910">_xlfn.SWITCH(WEEKDAY(C5910,2), 1, "Lundi", 2, "Mardi", 3, "Mercredi", 4, "Jeudi", 5, "Vendredi", 6, "Samedi", 7, "Dimanche", "Erreur")</f>
        <v>Samedi</v>
      </c>
      <c r="E5910" s="2" t="s">
        <v>30</v>
      </c>
      <c r="F5910" s="2" t="s">
        <v>83</v>
      </c>
      <c r="G5910" s="2" t="s">
        <v>84</v>
      </c>
      <c r="H5910" s="4" t="s">
        <v>18</v>
      </c>
      <c r="I5910" s="5">
        <v>36</v>
      </c>
      <c r="J5910" s="6">
        <v>169</v>
      </c>
      <c r="K5910" s="7">
        <v>6084</v>
      </c>
      <c r="L5910" s="7">
        <v>2798.64</v>
      </c>
      <c r="M5910" s="8">
        <v>0.45999999999999996</v>
      </c>
      <c r="N5910" s="2" t="s">
        <v>82</v>
      </c>
      <c r="O5910">
        <f t="shared" si="736"/>
        <v>2021</v>
      </c>
      <c r="P5910">
        <f t="shared" si="737"/>
        <v>3</v>
      </c>
      <c r="Q5910" t="str">
        <f t="shared" si="738"/>
        <v>mars</v>
      </c>
      <c r="R5910" t="str">
        <f t="shared" si="739"/>
        <v>Idaho</v>
      </c>
      <c r="S5910" t="str">
        <f t="shared" si="740"/>
        <v>2021-03</v>
      </c>
      <c r="T5910">
        <f>IF(AND(COUNTIF(Calculs!$Q$2:$Q$12,$O5910)&gt;0,COUNTIF(Calculs!$S$2:$S$12,$E5910)&gt;0,COUNTIF(Calculs!$U$2:$U$12,$H5910)&gt;0),1,0)</f>
        <v>1</v>
      </c>
      <c r="U5910">
        <f t="shared" si="741"/>
        <v>6084</v>
      </c>
      <c r="V5910">
        <f t="shared" si="742"/>
        <v>169</v>
      </c>
      <c r="W5910">
        <f t="shared" si="743"/>
        <v>2798.64</v>
      </c>
    </row>
    <row r="5911" spans="1:23" ht="15.75" customHeight="1" x14ac:dyDescent="0.3">
      <c r="A5911" s="2" t="s">
        <v>13</v>
      </c>
      <c r="B5911" s="2">
        <v>1197831</v>
      </c>
      <c r="C5911" s="3">
        <v>44261</v>
      </c>
      <c r="D5911" s="12" t="str" cm="1">
        <f t="array" ref="D5911">_xlfn.SWITCH(WEEKDAY(C5911,2), 1, "Lundi", 2, "Mardi", 3, "Mercredi", 4, "Jeudi", 5, "Vendredi", 6, "Samedi", 7, "Dimanche", "Erreur")</f>
        <v>Samedi</v>
      </c>
      <c r="E5911" s="2" t="s">
        <v>30</v>
      </c>
      <c r="F5911" s="2" t="s">
        <v>83</v>
      </c>
      <c r="G5911" s="2" t="s">
        <v>84</v>
      </c>
      <c r="H5911" s="4" t="s">
        <v>19</v>
      </c>
      <c r="I5911" s="5">
        <v>28</v>
      </c>
      <c r="J5911" s="6">
        <v>113</v>
      </c>
      <c r="K5911" s="7">
        <v>3164</v>
      </c>
      <c r="L5911" s="7">
        <v>1550.36</v>
      </c>
      <c r="M5911" s="8">
        <v>0.49</v>
      </c>
      <c r="N5911" s="2" t="s">
        <v>82</v>
      </c>
      <c r="O5911">
        <f t="shared" si="736"/>
        <v>2021</v>
      </c>
      <c r="P5911">
        <f t="shared" si="737"/>
        <v>3</v>
      </c>
      <c r="Q5911" t="str">
        <f t="shared" si="738"/>
        <v>mars</v>
      </c>
      <c r="R5911" t="str">
        <f t="shared" si="739"/>
        <v>Idaho</v>
      </c>
      <c r="S5911" t="str">
        <f t="shared" si="740"/>
        <v>2021-03</v>
      </c>
      <c r="T5911">
        <f>IF(AND(COUNTIF(Calculs!$Q$2:$Q$12,$O5911)&gt;0,COUNTIF(Calculs!$S$2:$S$12,$E5911)&gt;0,COUNTIF(Calculs!$U$2:$U$12,$H5911)&gt;0),1,0)</f>
        <v>1</v>
      </c>
      <c r="U5911">
        <f t="shared" si="741"/>
        <v>3164</v>
      </c>
      <c r="V5911">
        <f t="shared" si="742"/>
        <v>113</v>
      </c>
      <c r="W5911">
        <f t="shared" si="743"/>
        <v>1550.36</v>
      </c>
    </row>
    <row r="5912" spans="1:23" ht="15.75" customHeight="1" x14ac:dyDescent="0.3">
      <c r="A5912" s="2" t="s">
        <v>13</v>
      </c>
      <c r="B5912" s="2">
        <v>1197831</v>
      </c>
      <c r="C5912" s="3">
        <v>44261</v>
      </c>
      <c r="D5912" s="12" t="str" cm="1">
        <f t="array" ref="D5912">_xlfn.SWITCH(WEEKDAY(C5912,2), 1, "Lundi", 2, "Mardi", 3, "Mercredi", 4, "Jeudi", 5, "Vendredi", 6, "Samedi", 7, "Dimanche", "Erreur")</f>
        <v>Samedi</v>
      </c>
      <c r="E5912" s="2" t="s">
        <v>30</v>
      </c>
      <c r="F5912" s="2" t="s">
        <v>83</v>
      </c>
      <c r="G5912" s="2" t="s">
        <v>84</v>
      </c>
      <c r="H5912" s="4" t="s">
        <v>20</v>
      </c>
      <c r="I5912" s="5">
        <v>33</v>
      </c>
      <c r="J5912" s="6">
        <v>105</v>
      </c>
      <c r="K5912" s="7">
        <v>3465</v>
      </c>
      <c r="L5912" s="7">
        <v>2009.7000000000003</v>
      </c>
      <c r="M5912" s="8">
        <v>0.58000000000000007</v>
      </c>
      <c r="N5912" s="2" t="s">
        <v>82</v>
      </c>
      <c r="O5912">
        <f t="shared" si="736"/>
        <v>2021</v>
      </c>
      <c r="P5912">
        <f t="shared" si="737"/>
        <v>3</v>
      </c>
      <c r="Q5912" t="str">
        <f t="shared" si="738"/>
        <v>mars</v>
      </c>
      <c r="R5912" t="str">
        <f t="shared" si="739"/>
        <v>Idaho</v>
      </c>
      <c r="S5912" t="str">
        <f t="shared" si="740"/>
        <v>2021-03</v>
      </c>
      <c r="T5912">
        <f>IF(AND(COUNTIF(Calculs!$Q$2:$Q$12,$O5912)&gt;0,COUNTIF(Calculs!$S$2:$S$12,$E5912)&gt;0,COUNTIF(Calculs!$U$2:$U$12,$H5912)&gt;0),1,0)</f>
        <v>1</v>
      </c>
      <c r="U5912">
        <f t="shared" si="741"/>
        <v>3465</v>
      </c>
      <c r="V5912">
        <f t="shared" si="742"/>
        <v>105</v>
      </c>
      <c r="W5912">
        <f t="shared" si="743"/>
        <v>2009.7000000000003</v>
      </c>
    </row>
    <row r="5913" spans="1:23" ht="15.75" customHeight="1" x14ac:dyDescent="0.3">
      <c r="A5913" s="2" t="s">
        <v>29</v>
      </c>
      <c r="B5913" s="2">
        <v>1197831</v>
      </c>
      <c r="C5913" s="3">
        <v>44261</v>
      </c>
      <c r="D5913" s="12" t="str" cm="1">
        <f t="array" ref="D5913">_xlfn.SWITCH(WEEKDAY(C5913,2), 1, "Lundi", 2, "Mardi", 3, "Mercredi", 4, "Jeudi", 5, "Vendredi", 6, "Samedi", 7, "Dimanche", "Erreur")</f>
        <v>Samedi</v>
      </c>
      <c r="E5913" s="2" t="s">
        <v>30</v>
      </c>
      <c r="F5913" s="2" t="s">
        <v>83</v>
      </c>
      <c r="G5913" s="2" t="s">
        <v>84</v>
      </c>
      <c r="H5913" s="4" t="s">
        <v>21</v>
      </c>
      <c r="I5913" s="5">
        <v>37</v>
      </c>
      <c r="J5913" s="6">
        <v>75</v>
      </c>
      <c r="K5913" s="7">
        <v>2775</v>
      </c>
      <c r="L5913" s="7">
        <v>1248.7499999999998</v>
      </c>
      <c r="M5913" s="8">
        <v>0.44999999999999996</v>
      </c>
      <c r="N5913" s="2" t="s">
        <v>82</v>
      </c>
      <c r="O5913">
        <f t="shared" si="736"/>
        <v>2021</v>
      </c>
      <c r="P5913">
        <f t="shared" si="737"/>
        <v>3</v>
      </c>
      <c r="Q5913" t="str">
        <f t="shared" si="738"/>
        <v>mars</v>
      </c>
      <c r="R5913" t="str">
        <f t="shared" si="739"/>
        <v>Idaho</v>
      </c>
      <c r="S5913" t="str">
        <f t="shared" si="740"/>
        <v>2021-03</v>
      </c>
      <c r="T5913">
        <f>IF(AND(COUNTIF(Calculs!$Q$2:$Q$12,$O5913)&gt;0,COUNTIF(Calculs!$S$2:$S$12,$E5913)&gt;0,COUNTIF(Calculs!$U$2:$U$12,$H5913)&gt;0),1,0)</f>
        <v>1</v>
      </c>
      <c r="U5913">
        <f t="shared" si="741"/>
        <v>2775</v>
      </c>
      <c r="V5913">
        <f t="shared" si="742"/>
        <v>75</v>
      </c>
      <c r="W5913">
        <f t="shared" si="743"/>
        <v>1248.7499999999998</v>
      </c>
    </row>
    <row r="5914" spans="1:23" ht="15.75" customHeight="1" x14ac:dyDescent="0.3">
      <c r="A5914" s="2" t="s">
        <v>29</v>
      </c>
      <c r="B5914" s="2">
        <v>1197831</v>
      </c>
      <c r="C5914" s="3">
        <v>44261</v>
      </c>
      <c r="D5914" s="12" t="str" cm="1">
        <f t="array" ref="D5914">_xlfn.SWITCH(WEEKDAY(C5914,2), 1, "Lundi", 2, "Mardi", 3, "Mercredi", 4, "Jeudi", 5, "Vendredi", 6, "Samedi", 7, "Dimanche", "Erreur")</f>
        <v>Samedi</v>
      </c>
      <c r="E5914" s="2" t="s">
        <v>30</v>
      </c>
      <c r="F5914" s="2" t="s">
        <v>83</v>
      </c>
      <c r="G5914" s="2" t="s">
        <v>84</v>
      </c>
      <c r="H5914" s="4" t="s">
        <v>22</v>
      </c>
      <c r="I5914" s="5">
        <v>33</v>
      </c>
      <c r="J5914" s="6">
        <v>116</v>
      </c>
      <c r="K5914" s="7">
        <v>3828</v>
      </c>
      <c r="L5914" s="7">
        <v>2488.2000000000003</v>
      </c>
      <c r="M5914" s="8">
        <v>0.65</v>
      </c>
      <c r="N5914" s="2" t="s">
        <v>82</v>
      </c>
      <c r="O5914">
        <f t="shared" si="736"/>
        <v>2021</v>
      </c>
      <c r="P5914">
        <f t="shared" si="737"/>
        <v>3</v>
      </c>
      <c r="Q5914" t="str">
        <f t="shared" si="738"/>
        <v>mars</v>
      </c>
      <c r="R5914" t="str">
        <f t="shared" si="739"/>
        <v>Idaho</v>
      </c>
      <c r="S5914" t="str">
        <f t="shared" si="740"/>
        <v>2021-03</v>
      </c>
      <c r="T5914">
        <f>IF(AND(COUNTIF(Calculs!$Q$2:$Q$12,$O5914)&gt;0,COUNTIF(Calculs!$S$2:$S$12,$E5914)&gt;0,COUNTIF(Calculs!$U$2:$U$12,$H5914)&gt;0),1,0)</f>
        <v>1</v>
      </c>
      <c r="U5914">
        <f t="shared" si="741"/>
        <v>3828</v>
      </c>
      <c r="V5914">
        <f t="shared" si="742"/>
        <v>116</v>
      </c>
      <c r="W5914">
        <f t="shared" si="743"/>
        <v>2488.2000000000003</v>
      </c>
    </row>
    <row r="5915" spans="1:23" ht="15.75" customHeight="1" x14ac:dyDescent="0.3">
      <c r="A5915" s="2" t="s">
        <v>29</v>
      </c>
      <c r="B5915" s="2">
        <v>1197831</v>
      </c>
      <c r="C5915" s="3">
        <v>44291</v>
      </c>
      <c r="D5915" s="12" t="str" cm="1">
        <f t="array" ref="D5915">_xlfn.SWITCH(WEEKDAY(C5915,2), 1, "Lundi", 2, "Mardi", 3, "Mercredi", 4, "Jeudi", 5, "Vendredi", 6, "Samedi", 7, "Dimanche", "Erreur")</f>
        <v>Lundi</v>
      </c>
      <c r="E5915" s="2" t="s">
        <v>30</v>
      </c>
      <c r="F5915" s="2" t="s">
        <v>83</v>
      </c>
      <c r="G5915" s="2" t="s">
        <v>84</v>
      </c>
      <c r="H5915" s="4" t="s">
        <v>16</v>
      </c>
      <c r="I5915" s="5">
        <v>19</v>
      </c>
      <c r="J5915" s="6">
        <v>195</v>
      </c>
      <c r="K5915" s="7">
        <v>3705</v>
      </c>
      <c r="L5915" s="7">
        <v>1741.35</v>
      </c>
      <c r="M5915" s="8">
        <v>0.47</v>
      </c>
      <c r="N5915" s="2" t="s">
        <v>82</v>
      </c>
      <c r="O5915">
        <f t="shared" si="736"/>
        <v>2021</v>
      </c>
      <c r="P5915">
        <f t="shared" si="737"/>
        <v>4</v>
      </c>
      <c r="Q5915" t="str">
        <f t="shared" si="738"/>
        <v>avr</v>
      </c>
      <c r="R5915" t="str">
        <f t="shared" si="739"/>
        <v>Idaho</v>
      </c>
      <c r="S5915" t="str">
        <f t="shared" si="740"/>
        <v>2021-04</v>
      </c>
      <c r="T5915">
        <f>IF(AND(COUNTIF(Calculs!$Q$2:$Q$12,$O5915)&gt;0,COUNTIF(Calculs!$S$2:$S$12,$E5915)&gt;0,COUNTIF(Calculs!$U$2:$U$12,$H5915)&gt;0),1,0)</f>
        <v>1</v>
      </c>
      <c r="U5915">
        <f t="shared" si="741"/>
        <v>3705</v>
      </c>
      <c r="V5915">
        <f t="shared" si="742"/>
        <v>195</v>
      </c>
      <c r="W5915">
        <f t="shared" si="743"/>
        <v>1741.35</v>
      </c>
    </row>
    <row r="5916" spans="1:23" ht="15.75" customHeight="1" x14ac:dyDescent="0.3">
      <c r="A5916" s="2" t="s">
        <v>29</v>
      </c>
      <c r="B5916" s="2">
        <v>1197831</v>
      </c>
      <c r="C5916" s="3">
        <v>44291</v>
      </c>
      <c r="D5916" s="12" t="str" cm="1">
        <f t="array" ref="D5916">_xlfn.SWITCH(WEEKDAY(C5916,2), 1, "Lundi", 2, "Mardi", 3, "Mercredi", 4, "Jeudi", 5, "Vendredi", 6, "Samedi", 7, "Dimanche", "Erreur")</f>
        <v>Lundi</v>
      </c>
      <c r="E5916" s="2" t="s">
        <v>30</v>
      </c>
      <c r="F5916" s="2" t="s">
        <v>83</v>
      </c>
      <c r="G5916" s="2" t="s">
        <v>84</v>
      </c>
      <c r="H5916" s="4" t="s">
        <v>18</v>
      </c>
      <c r="I5916" s="5">
        <v>29</v>
      </c>
      <c r="J5916" s="6">
        <v>195</v>
      </c>
      <c r="K5916" s="7">
        <v>5655</v>
      </c>
      <c r="L5916" s="7">
        <v>2714.4</v>
      </c>
      <c r="M5916" s="8">
        <v>0.48</v>
      </c>
      <c r="N5916" s="2" t="s">
        <v>82</v>
      </c>
      <c r="O5916">
        <f t="shared" si="736"/>
        <v>2021</v>
      </c>
      <c r="P5916">
        <f t="shared" si="737"/>
        <v>4</v>
      </c>
      <c r="Q5916" t="str">
        <f t="shared" si="738"/>
        <v>avr</v>
      </c>
      <c r="R5916" t="str">
        <f t="shared" si="739"/>
        <v>Idaho</v>
      </c>
      <c r="S5916" t="str">
        <f t="shared" si="740"/>
        <v>2021-04</v>
      </c>
      <c r="T5916">
        <f>IF(AND(COUNTIF(Calculs!$Q$2:$Q$12,$O5916)&gt;0,COUNTIF(Calculs!$S$2:$S$12,$E5916)&gt;0,COUNTIF(Calculs!$U$2:$U$12,$H5916)&gt;0),1,0)</f>
        <v>1</v>
      </c>
      <c r="U5916">
        <f t="shared" si="741"/>
        <v>5655</v>
      </c>
      <c r="V5916">
        <f t="shared" si="742"/>
        <v>195</v>
      </c>
      <c r="W5916">
        <f t="shared" si="743"/>
        <v>2714.4</v>
      </c>
    </row>
    <row r="5917" spans="1:23" ht="15.75" customHeight="1" x14ac:dyDescent="0.3">
      <c r="A5917" s="2" t="s">
        <v>29</v>
      </c>
      <c r="B5917" s="2">
        <v>1197831</v>
      </c>
      <c r="C5917" s="3">
        <v>44291</v>
      </c>
      <c r="D5917" s="12" t="str" cm="1">
        <f t="array" ref="D5917">_xlfn.SWITCH(WEEKDAY(C5917,2), 1, "Lundi", 2, "Mardi", 3, "Mercredi", 4, "Jeudi", 5, "Vendredi", 6, "Samedi", 7, "Dimanche", "Erreur")</f>
        <v>Lundi</v>
      </c>
      <c r="E5917" s="2" t="s">
        <v>30</v>
      </c>
      <c r="F5917" s="2" t="s">
        <v>83</v>
      </c>
      <c r="G5917" s="2" t="s">
        <v>84</v>
      </c>
      <c r="H5917" s="4" t="s">
        <v>19</v>
      </c>
      <c r="I5917" s="5">
        <v>24</v>
      </c>
      <c r="J5917" s="6">
        <v>138</v>
      </c>
      <c r="K5917" s="7">
        <v>3312</v>
      </c>
      <c r="L5917" s="7">
        <v>1556.6399999999999</v>
      </c>
      <c r="M5917" s="8">
        <v>0.47</v>
      </c>
      <c r="N5917" s="2" t="s">
        <v>82</v>
      </c>
      <c r="O5917">
        <f t="shared" si="736"/>
        <v>2021</v>
      </c>
      <c r="P5917">
        <f t="shared" si="737"/>
        <v>4</v>
      </c>
      <c r="Q5917" t="str">
        <f t="shared" si="738"/>
        <v>avr</v>
      </c>
      <c r="R5917" t="str">
        <f t="shared" si="739"/>
        <v>Idaho</v>
      </c>
      <c r="S5917" t="str">
        <f t="shared" si="740"/>
        <v>2021-04</v>
      </c>
      <c r="T5917">
        <f>IF(AND(COUNTIF(Calculs!$Q$2:$Q$12,$O5917)&gt;0,COUNTIF(Calculs!$S$2:$S$12,$E5917)&gt;0,COUNTIF(Calculs!$U$2:$U$12,$H5917)&gt;0),1,0)</f>
        <v>1</v>
      </c>
      <c r="U5917">
        <f t="shared" si="741"/>
        <v>3312</v>
      </c>
      <c r="V5917">
        <f t="shared" si="742"/>
        <v>138</v>
      </c>
      <c r="W5917">
        <f t="shared" si="743"/>
        <v>1556.6399999999999</v>
      </c>
    </row>
    <row r="5918" spans="1:23" ht="15.75" customHeight="1" x14ac:dyDescent="0.3">
      <c r="A5918" s="2" t="s">
        <v>29</v>
      </c>
      <c r="B5918" s="2">
        <v>1197831</v>
      </c>
      <c r="C5918" s="3">
        <v>44291</v>
      </c>
      <c r="D5918" s="12" t="str" cm="1">
        <f t="array" ref="D5918">_xlfn.SWITCH(WEEKDAY(C5918,2), 1, "Lundi", 2, "Mardi", 3, "Mercredi", 4, "Jeudi", 5, "Vendredi", 6, "Samedi", 7, "Dimanche", "Erreur")</f>
        <v>Lundi</v>
      </c>
      <c r="E5918" s="2" t="s">
        <v>30</v>
      </c>
      <c r="F5918" s="2" t="s">
        <v>83</v>
      </c>
      <c r="G5918" s="2" t="s">
        <v>84</v>
      </c>
      <c r="H5918" s="4" t="s">
        <v>20</v>
      </c>
      <c r="I5918" s="5">
        <v>29</v>
      </c>
      <c r="J5918" s="6">
        <v>113</v>
      </c>
      <c r="K5918" s="7">
        <v>3277</v>
      </c>
      <c r="L5918" s="7">
        <v>1802.3500000000001</v>
      </c>
      <c r="M5918" s="8">
        <v>0.55000000000000004</v>
      </c>
      <c r="N5918" s="2" t="s">
        <v>82</v>
      </c>
      <c r="O5918">
        <f t="shared" si="736"/>
        <v>2021</v>
      </c>
      <c r="P5918">
        <f t="shared" si="737"/>
        <v>4</v>
      </c>
      <c r="Q5918" t="str">
        <f t="shared" si="738"/>
        <v>avr</v>
      </c>
      <c r="R5918" t="str">
        <f t="shared" si="739"/>
        <v>Idaho</v>
      </c>
      <c r="S5918" t="str">
        <f t="shared" si="740"/>
        <v>2021-04</v>
      </c>
      <c r="T5918">
        <f>IF(AND(COUNTIF(Calculs!$Q$2:$Q$12,$O5918)&gt;0,COUNTIF(Calculs!$S$2:$S$12,$E5918)&gt;0,COUNTIF(Calculs!$U$2:$U$12,$H5918)&gt;0),1,0)</f>
        <v>1</v>
      </c>
      <c r="U5918">
        <f t="shared" si="741"/>
        <v>3277</v>
      </c>
      <c r="V5918">
        <f t="shared" si="742"/>
        <v>113</v>
      </c>
      <c r="W5918">
        <f t="shared" si="743"/>
        <v>1802.3500000000001</v>
      </c>
    </row>
    <row r="5919" spans="1:23" ht="15.75" customHeight="1" x14ac:dyDescent="0.3">
      <c r="A5919" s="2" t="s">
        <v>29</v>
      </c>
      <c r="B5919" s="2">
        <v>1197831</v>
      </c>
      <c r="C5919" s="3">
        <v>44291</v>
      </c>
      <c r="D5919" s="12" t="str" cm="1">
        <f t="array" ref="D5919">_xlfn.SWITCH(WEEKDAY(C5919,2), 1, "Lundi", 2, "Mardi", 3, "Mercredi", 4, "Jeudi", 5, "Vendredi", 6, "Samedi", 7, "Dimanche", "Erreur")</f>
        <v>Lundi</v>
      </c>
      <c r="E5919" s="2" t="s">
        <v>30</v>
      </c>
      <c r="F5919" s="2" t="s">
        <v>83</v>
      </c>
      <c r="G5919" s="2" t="s">
        <v>84</v>
      </c>
      <c r="H5919" s="4" t="s">
        <v>21</v>
      </c>
      <c r="I5919" s="5">
        <v>34</v>
      </c>
      <c r="J5919" s="6">
        <v>72</v>
      </c>
      <c r="K5919" s="7">
        <v>2448</v>
      </c>
      <c r="L5919" s="7">
        <v>1052.6399999999999</v>
      </c>
      <c r="M5919" s="8">
        <v>0.43</v>
      </c>
      <c r="N5919" s="2" t="s">
        <v>82</v>
      </c>
      <c r="O5919">
        <f t="shared" si="736"/>
        <v>2021</v>
      </c>
      <c r="P5919">
        <f t="shared" si="737"/>
        <v>4</v>
      </c>
      <c r="Q5919" t="str">
        <f t="shared" si="738"/>
        <v>avr</v>
      </c>
      <c r="R5919" t="str">
        <f t="shared" si="739"/>
        <v>Idaho</v>
      </c>
      <c r="S5919" t="str">
        <f t="shared" si="740"/>
        <v>2021-04</v>
      </c>
      <c r="T5919">
        <f>IF(AND(COUNTIF(Calculs!$Q$2:$Q$12,$O5919)&gt;0,COUNTIF(Calculs!$S$2:$S$12,$E5919)&gt;0,COUNTIF(Calculs!$U$2:$U$12,$H5919)&gt;0),1,0)</f>
        <v>1</v>
      </c>
      <c r="U5919">
        <f t="shared" si="741"/>
        <v>2448</v>
      </c>
      <c r="V5919">
        <f t="shared" si="742"/>
        <v>72</v>
      </c>
      <c r="W5919">
        <f t="shared" si="743"/>
        <v>1052.6399999999999</v>
      </c>
    </row>
    <row r="5920" spans="1:23" ht="15.75" customHeight="1" x14ac:dyDescent="0.3">
      <c r="A5920" s="2" t="s">
        <v>29</v>
      </c>
      <c r="B5920" s="2">
        <v>1197831</v>
      </c>
      <c r="C5920" s="3">
        <v>44291</v>
      </c>
      <c r="D5920" s="12" t="str" cm="1">
        <f t="array" ref="D5920">_xlfn.SWITCH(WEEKDAY(C5920,2), 1, "Lundi", 2, "Mardi", 3, "Mercredi", 4, "Jeudi", 5, "Vendredi", 6, "Samedi", 7, "Dimanche", "Erreur")</f>
        <v>Lundi</v>
      </c>
      <c r="E5920" s="2" t="s">
        <v>30</v>
      </c>
      <c r="F5920" s="2" t="s">
        <v>83</v>
      </c>
      <c r="G5920" s="2" t="s">
        <v>84</v>
      </c>
      <c r="H5920" s="4" t="s">
        <v>22</v>
      </c>
      <c r="I5920" s="5">
        <v>28</v>
      </c>
      <c r="J5920" s="6">
        <v>138</v>
      </c>
      <c r="K5920" s="7">
        <v>3864</v>
      </c>
      <c r="L5920" s="7">
        <v>2357.04</v>
      </c>
      <c r="M5920" s="8">
        <v>0.61</v>
      </c>
      <c r="N5920" s="2" t="s">
        <v>82</v>
      </c>
      <c r="O5920">
        <f t="shared" si="736"/>
        <v>2021</v>
      </c>
      <c r="P5920">
        <f t="shared" si="737"/>
        <v>4</v>
      </c>
      <c r="Q5920" t="str">
        <f t="shared" si="738"/>
        <v>avr</v>
      </c>
      <c r="R5920" t="str">
        <f t="shared" si="739"/>
        <v>Idaho</v>
      </c>
      <c r="S5920" t="str">
        <f t="shared" si="740"/>
        <v>2021-04</v>
      </c>
      <c r="T5920">
        <f>IF(AND(COUNTIF(Calculs!$Q$2:$Q$12,$O5920)&gt;0,COUNTIF(Calculs!$S$2:$S$12,$E5920)&gt;0,COUNTIF(Calculs!$U$2:$U$12,$H5920)&gt;0),1,0)</f>
        <v>1</v>
      </c>
      <c r="U5920">
        <f t="shared" si="741"/>
        <v>3864</v>
      </c>
      <c r="V5920">
        <f t="shared" si="742"/>
        <v>138</v>
      </c>
      <c r="W5920">
        <f t="shared" si="743"/>
        <v>2357.04</v>
      </c>
    </row>
    <row r="5921" spans="1:23" ht="15.75" customHeight="1" x14ac:dyDescent="0.3">
      <c r="A5921" s="2" t="s">
        <v>29</v>
      </c>
      <c r="B5921" s="2">
        <v>1197831</v>
      </c>
      <c r="C5921" s="3">
        <v>44321</v>
      </c>
      <c r="D5921" s="12" t="str" cm="1">
        <f t="array" ref="D5921">_xlfn.SWITCH(WEEKDAY(C5921,2), 1, "Lundi", 2, "Mardi", 3, "Mercredi", 4, "Jeudi", 5, "Vendredi", 6, "Samedi", 7, "Dimanche", "Erreur")</f>
        <v>Mercredi</v>
      </c>
      <c r="E5921" s="2" t="s">
        <v>30</v>
      </c>
      <c r="F5921" s="2" t="s">
        <v>83</v>
      </c>
      <c r="G5921" s="2" t="s">
        <v>84</v>
      </c>
      <c r="H5921" s="4" t="s">
        <v>16</v>
      </c>
      <c r="I5921" s="5">
        <v>18</v>
      </c>
      <c r="J5921" s="6">
        <v>203</v>
      </c>
      <c r="K5921" s="7">
        <v>3654</v>
      </c>
      <c r="L5921" s="7">
        <v>1827</v>
      </c>
      <c r="M5921" s="8">
        <v>0.5</v>
      </c>
      <c r="N5921" s="2" t="s">
        <v>82</v>
      </c>
      <c r="O5921">
        <f t="shared" si="736"/>
        <v>2021</v>
      </c>
      <c r="P5921">
        <f t="shared" si="737"/>
        <v>5</v>
      </c>
      <c r="Q5921" t="str">
        <f t="shared" si="738"/>
        <v>mai</v>
      </c>
      <c r="R5921" t="str">
        <f t="shared" si="739"/>
        <v>Idaho</v>
      </c>
      <c r="S5921" t="str">
        <f t="shared" si="740"/>
        <v>2021-05</v>
      </c>
      <c r="T5921">
        <f>IF(AND(COUNTIF(Calculs!$Q$2:$Q$12,$O5921)&gt;0,COUNTIF(Calculs!$S$2:$S$12,$E5921)&gt;0,COUNTIF(Calculs!$U$2:$U$12,$H5921)&gt;0),1,0)</f>
        <v>1</v>
      </c>
      <c r="U5921">
        <f t="shared" si="741"/>
        <v>3654</v>
      </c>
      <c r="V5921">
        <f t="shared" si="742"/>
        <v>203</v>
      </c>
      <c r="W5921">
        <f t="shared" si="743"/>
        <v>1827</v>
      </c>
    </row>
    <row r="5922" spans="1:23" ht="15.75" customHeight="1" x14ac:dyDescent="0.3">
      <c r="A5922" s="2" t="s">
        <v>29</v>
      </c>
      <c r="B5922" s="2">
        <v>1197831</v>
      </c>
      <c r="C5922" s="3">
        <v>44321</v>
      </c>
      <c r="D5922" s="12" t="str" cm="1">
        <f t="array" ref="D5922">_xlfn.SWITCH(WEEKDAY(C5922,2), 1, "Lundi", 2, "Mardi", 3, "Mercredi", 4, "Jeudi", 5, "Vendredi", 6, "Samedi", 7, "Dimanche", "Erreur")</f>
        <v>Mercredi</v>
      </c>
      <c r="E5922" s="2" t="s">
        <v>30</v>
      </c>
      <c r="F5922" s="2" t="s">
        <v>83</v>
      </c>
      <c r="G5922" s="2" t="s">
        <v>84</v>
      </c>
      <c r="H5922" s="4" t="s">
        <v>18</v>
      </c>
      <c r="I5922" s="5">
        <v>28</v>
      </c>
      <c r="J5922" s="6">
        <v>196</v>
      </c>
      <c r="K5922" s="7">
        <v>5488</v>
      </c>
      <c r="L5922" s="7">
        <v>2634.24</v>
      </c>
      <c r="M5922" s="8">
        <v>0.48</v>
      </c>
      <c r="N5922" s="2" t="s">
        <v>82</v>
      </c>
      <c r="O5922">
        <f t="shared" si="736"/>
        <v>2021</v>
      </c>
      <c r="P5922">
        <f t="shared" si="737"/>
        <v>5</v>
      </c>
      <c r="Q5922" t="str">
        <f t="shared" si="738"/>
        <v>mai</v>
      </c>
      <c r="R5922" t="str">
        <f t="shared" si="739"/>
        <v>Idaho</v>
      </c>
      <c r="S5922" t="str">
        <f t="shared" si="740"/>
        <v>2021-05</v>
      </c>
      <c r="T5922">
        <f>IF(AND(COUNTIF(Calculs!$Q$2:$Q$12,$O5922)&gt;0,COUNTIF(Calculs!$S$2:$S$12,$E5922)&gt;0,COUNTIF(Calculs!$U$2:$U$12,$H5922)&gt;0),1,0)</f>
        <v>1</v>
      </c>
      <c r="U5922">
        <f t="shared" si="741"/>
        <v>5488</v>
      </c>
      <c r="V5922">
        <f t="shared" si="742"/>
        <v>196</v>
      </c>
      <c r="W5922">
        <f t="shared" si="743"/>
        <v>2634.24</v>
      </c>
    </row>
    <row r="5923" spans="1:23" ht="15.75" customHeight="1" x14ac:dyDescent="0.3">
      <c r="A5923" s="2" t="s">
        <v>29</v>
      </c>
      <c r="B5923" s="2">
        <v>1197831</v>
      </c>
      <c r="C5923" s="3">
        <v>44321</v>
      </c>
      <c r="D5923" s="12" t="str" cm="1">
        <f t="array" ref="D5923">_xlfn.SWITCH(WEEKDAY(C5923,2), 1, "Lundi", 2, "Mardi", 3, "Mercredi", 4, "Jeudi", 5, "Vendredi", 6, "Samedi", 7, "Dimanche", "Erreur")</f>
        <v>Mercredi</v>
      </c>
      <c r="E5923" s="2" t="s">
        <v>30</v>
      </c>
      <c r="F5923" s="2" t="s">
        <v>83</v>
      </c>
      <c r="G5923" s="2" t="s">
        <v>84</v>
      </c>
      <c r="H5923" s="4" t="s">
        <v>19</v>
      </c>
      <c r="I5923" s="5">
        <v>23</v>
      </c>
      <c r="J5923" s="6">
        <v>167</v>
      </c>
      <c r="K5923" s="7">
        <v>3841</v>
      </c>
      <c r="L5923" s="7">
        <v>1805.27</v>
      </c>
      <c r="M5923" s="8">
        <v>0.47</v>
      </c>
      <c r="N5923" s="2" t="s">
        <v>82</v>
      </c>
      <c r="O5923">
        <f t="shared" si="736"/>
        <v>2021</v>
      </c>
      <c r="P5923">
        <f t="shared" si="737"/>
        <v>5</v>
      </c>
      <c r="Q5923" t="str">
        <f t="shared" si="738"/>
        <v>mai</v>
      </c>
      <c r="R5923" t="str">
        <f t="shared" si="739"/>
        <v>Idaho</v>
      </c>
      <c r="S5923" t="str">
        <f t="shared" si="740"/>
        <v>2021-05</v>
      </c>
      <c r="T5923">
        <f>IF(AND(COUNTIF(Calculs!$Q$2:$Q$12,$O5923)&gt;0,COUNTIF(Calculs!$S$2:$S$12,$E5923)&gt;0,COUNTIF(Calculs!$U$2:$U$12,$H5923)&gt;0),1,0)</f>
        <v>1</v>
      </c>
      <c r="U5923">
        <f t="shared" si="741"/>
        <v>3841</v>
      </c>
      <c r="V5923">
        <f t="shared" si="742"/>
        <v>167</v>
      </c>
      <c r="W5923">
        <f t="shared" si="743"/>
        <v>1805.27</v>
      </c>
    </row>
    <row r="5924" spans="1:23" ht="15.75" customHeight="1" x14ac:dyDescent="0.3">
      <c r="A5924" s="2" t="s">
        <v>29</v>
      </c>
      <c r="B5924" s="2">
        <v>1197831</v>
      </c>
      <c r="C5924" s="3">
        <v>44321</v>
      </c>
      <c r="D5924" s="12" t="str" cm="1">
        <f t="array" ref="D5924">_xlfn.SWITCH(WEEKDAY(C5924,2), 1, "Lundi", 2, "Mardi", 3, "Mercredi", 4, "Jeudi", 5, "Vendredi", 6, "Samedi", 7, "Dimanche", "Erreur")</f>
        <v>Mercredi</v>
      </c>
      <c r="E5924" s="2" t="s">
        <v>30</v>
      </c>
      <c r="F5924" s="2" t="s">
        <v>83</v>
      </c>
      <c r="G5924" s="2" t="s">
        <v>84</v>
      </c>
      <c r="H5924" s="4" t="s">
        <v>20</v>
      </c>
      <c r="I5924" s="5">
        <v>33</v>
      </c>
      <c r="J5924" s="6">
        <v>130</v>
      </c>
      <c r="K5924" s="7">
        <v>4290</v>
      </c>
      <c r="L5924" s="7">
        <v>2359.5</v>
      </c>
      <c r="M5924" s="8">
        <v>0.55000000000000004</v>
      </c>
      <c r="N5924" s="2" t="s">
        <v>82</v>
      </c>
      <c r="O5924">
        <f t="shared" si="736"/>
        <v>2021</v>
      </c>
      <c r="P5924">
        <f t="shared" si="737"/>
        <v>5</v>
      </c>
      <c r="Q5924" t="str">
        <f t="shared" si="738"/>
        <v>mai</v>
      </c>
      <c r="R5924" t="str">
        <f t="shared" si="739"/>
        <v>Idaho</v>
      </c>
      <c r="S5924" t="str">
        <f t="shared" si="740"/>
        <v>2021-05</v>
      </c>
      <c r="T5924">
        <f>IF(AND(COUNTIF(Calculs!$Q$2:$Q$12,$O5924)&gt;0,COUNTIF(Calculs!$S$2:$S$12,$E5924)&gt;0,COUNTIF(Calculs!$U$2:$U$12,$H5924)&gt;0),1,0)</f>
        <v>1</v>
      </c>
      <c r="U5924">
        <f t="shared" si="741"/>
        <v>4290</v>
      </c>
      <c r="V5924">
        <f t="shared" si="742"/>
        <v>130</v>
      </c>
      <c r="W5924">
        <f t="shared" si="743"/>
        <v>2359.5</v>
      </c>
    </row>
    <row r="5925" spans="1:23" ht="15.75" customHeight="1" x14ac:dyDescent="0.3">
      <c r="A5925" s="2" t="s">
        <v>29</v>
      </c>
      <c r="B5925" s="2">
        <v>1197831</v>
      </c>
      <c r="C5925" s="3">
        <v>44321</v>
      </c>
      <c r="D5925" s="12" t="str" cm="1">
        <f t="array" ref="D5925">_xlfn.SWITCH(WEEKDAY(C5925,2), 1, "Lundi", 2, "Mardi", 3, "Mercredi", 4, "Jeudi", 5, "Vendredi", 6, "Samedi", 7, "Dimanche", "Erreur")</f>
        <v>Mercredi</v>
      </c>
      <c r="E5925" s="2" t="s">
        <v>30</v>
      </c>
      <c r="F5925" s="2" t="s">
        <v>83</v>
      </c>
      <c r="G5925" s="2" t="s">
        <v>84</v>
      </c>
      <c r="H5925" s="4" t="s">
        <v>21</v>
      </c>
      <c r="I5925" s="5">
        <v>47</v>
      </c>
      <c r="J5925" s="6">
        <v>120</v>
      </c>
      <c r="K5925" s="7">
        <v>5640</v>
      </c>
      <c r="L5925" s="7">
        <v>2256</v>
      </c>
      <c r="M5925" s="8">
        <v>0.4</v>
      </c>
      <c r="N5925" s="2" t="s">
        <v>82</v>
      </c>
      <c r="O5925">
        <f t="shared" si="736"/>
        <v>2021</v>
      </c>
      <c r="P5925">
        <f t="shared" si="737"/>
        <v>5</v>
      </c>
      <c r="Q5925" t="str">
        <f t="shared" si="738"/>
        <v>mai</v>
      </c>
      <c r="R5925" t="str">
        <f t="shared" si="739"/>
        <v>Idaho</v>
      </c>
      <c r="S5925" t="str">
        <f t="shared" si="740"/>
        <v>2021-05</v>
      </c>
      <c r="T5925">
        <f>IF(AND(COUNTIF(Calculs!$Q$2:$Q$12,$O5925)&gt;0,COUNTIF(Calculs!$S$2:$S$12,$E5925)&gt;0,COUNTIF(Calculs!$U$2:$U$12,$H5925)&gt;0),1,0)</f>
        <v>1</v>
      </c>
      <c r="U5925">
        <f t="shared" si="741"/>
        <v>5640</v>
      </c>
      <c r="V5925">
        <f t="shared" si="742"/>
        <v>120</v>
      </c>
      <c r="W5925">
        <f t="shared" si="743"/>
        <v>2256</v>
      </c>
    </row>
    <row r="5926" spans="1:23" ht="15.75" customHeight="1" x14ac:dyDescent="0.3">
      <c r="A5926" s="2" t="s">
        <v>29</v>
      </c>
      <c r="B5926" s="2">
        <v>1197831</v>
      </c>
      <c r="C5926" s="3">
        <v>44321</v>
      </c>
      <c r="D5926" s="12" t="str" cm="1">
        <f t="array" ref="D5926">_xlfn.SWITCH(WEEKDAY(C5926,2), 1, "Lundi", 2, "Mardi", 3, "Mercredi", 4, "Jeudi", 5, "Vendredi", 6, "Samedi", 7, "Dimanche", "Erreur")</f>
        <v>Mercredi</v>
      </c>
      <c r="E5926" s="2" t="s">
        <v>30</v>
      </c>
      <c r="F5926" s="2" t="s">
        <v>83</v>
      </c>
      <c r="G5926" s="2" t="s">
        <v>84</v>
      </c>
      <c r="H5926" s="4" t="s">
        <v>22</v>
      </c>
      <c r="I5926" s="5">
        <v>42</v>
      </c>
      <c r="J5926" s="6">
        <v>218</v>
      </c>
      <c r="K5926" s="7">
        <v>9156</v>
      </c>
      <c r="L5926" s="7">
        <v>5768.28</v>
      </c>
      <c r="M5926" s="8">
        <v>0.63</v>
      </c>
      <c r="N5926" s="2" t="s">
        <v>82</v>
      </c>
      <c r="O5926">
        <f t="shared" si="736"/>
        <v>2021</v>
      </c>
      <c r="P5926">
        <f t="shared" si="737"/>
        <v>5</v>
      </c>
      <c r="Q5926" t="str">
        <f t="shared" si="738"/>
        <v>mai</v>
      </c>
      <c r="R5926" t="str">
        <f t="shared" si="739"/>
        <v>Idaho</v>
      </c>
      <c r="S5926" t="str">
        <f t="shared" si="740"/>
        <v>2021-05</v>
      </c>
      <c r="T5926">
        <f>IF(AND(COUNTIF(Calculs!$Q$2:$Q$12,$O5926)&gt;0,COUNTIF(Calculs!$S$2:$S$12,$E5926)&gt;0,COUNTIF(Calculs!$U$2:$U$12,$H5926)&gt;0),1,0)</f>
        <v>1</v>
      </c>
      <c r="U5926">
        <f t="shared" si="741"/>
        <v>9156</v>
      </c>
      <c r="V5926">
        <f t="shared" si="742"/>
        <v>218</v>
      </c>
      <c r="W5926">
        <f t="shared" si="743"/>
        <v>5768.28</v>
      </c>
    </row>
    <row r="5927" spans="1:23" ht="15.75" customHeight="1" x14ac:dyDescent="0.3">
      <c r="A5927" s="2" t="s">
        <v>29</v>
      </c>
      <c r="B5927" s="2">
        <v>1197831</v>
      </c>
      <c r="C5927" s="3">
        <v>44351</v>
      </c>
      <c r="D5927" s="12" t="str" cm="1">
        <f t="array" ref="D5927">_xlfn.SWITCH(WEEKDAY(C5927,2), 1, "Lundi", 2, "Mardi", 3, "Mercredi", 4, "Jeudi", 5, "Vendredi", 6, "Samedi", 7, "Dimanche", "Erreur")</f>
        <v>Vendredi</v>
      </c>
      <c r="E5927" s="2" t="s">
        <v>30</v>
      </c>
      <c r="F5927" s="2" t="s">
        <v>83</v>
      </c>
      <c r="G5927" s="2" t="s">
        <v>84</v>
      </c>
      <c r="H5927" s="4" t="s">
        <v>16</v>
      </c>
      <c r="I5927" s="5">
        <v>42</v>
      </c>
      <c r="J5927" s="6">
        <v>195</v>
      </c>
      <c r="K5927" s="7">
        <v>8190</v>
      </c>
      <c r="L5927" s="7">
        <v>4013.1</v>
      </c>
      <c r="M5927" s="8">
        <v>0.49</v>
      </c>
      <c r="N5927" s="2" t="s">
        <v>82</v>
      </c>
      <c r="O5927">
        <f t="shared" si="736"/>
        <v>2021</v>
      </c>
      <c r="P5927">
        <f t="shared" si="737"/>
        <v>6</v>
      </c>
      <c r="Q5927" t="str">
        <f t="shared" si="738"/>
        <v>juin</v>
      </c>
      <c r="R5927" t="str">
        <f t="shared" si="739"/>
        <v>Idaho</v>
      </c>
      <c r="S5927" t="str">
        <f t="shared" si="740"/>
        <v>2021-06</v>
      </c>
      <c r="T5927">
        <f>IF(AND(COUNTIF(Calculs!$Q$2:$Q$12,$O5927)&gt;0,COUNTIF(Calculs!$S$2:$S$12,$E5927)&gt;0,COUNTIF(Calculs!$U$2:$U$12,$H5927)&gt;0),1,0)</f>
        <v>1</v>
      </c>
      <c r="U5927">
        <f t="shared" si="741"/>
        <v>8190</v>
      </c>
      <c r="V5927">
        <f t="shared" si="742"/>
        <v>195</v>
      </c>
      <c r="W5927">
        <f t="shared" si="743"/>
        <v>4013.1</v>
      </c>
    </row>
    <row r="5928" spans="1:23" ht="15.75" customHeight="1" x14ac:dyDescent="0.3">
      <c r="A5928" s="2" t="s">
        <v>29</v>
      </c>
      <c r="B5928" s="2">
        <v>1197831</v>
      </c>
      <c r="C5928" s="3">
        <v>44351</v>
      </c>
      <c r="D5928" s="12" t="str" cm="1">
        <f t="array" ref="D5928">_xlfn.SWITCH(WEEKDAY(C5928,2), 1, "Lundi", 2, "Mardi", 3, "Mercredi", 4, "Jeudi", 5, "Vendredi", 6, "Samedi", 7, "Dimanche", "Erreur")</f>
        <v>Vendredi</v>
      </c>
      <c r="E5928" s="2" t="s">
        <v>30</v>
      </c>
      <c r="F5928" s="2" t="s">
        <v>83</v>
      </c>
      <c r="G5928" s="2" t="s">
        <v>84</v>
      </c>
      <c r="H5928" s="4" t="s">
        <v>18</v>
      </c>
      <c r="I5928" s="5">
        <v>46</v>
      </c>
      <c r="J5928" s="6">
        <v>188</v>
      </c>
      <c r="K5928" s="7">
        <v>8648</v>
      </c>
      <c r="L5928" s="7">
        <v>4151.04</v>
      </c>
      <c r="M5928" s="8">
        <v>0.48</v>
      </c>
      <c r="N5928" s="2" t="s">
        <v>82</v>
      </c>
      <c r="O5928">
        <f t="shared" si="736"/>
        <v>2021</v>
      </c>
      <c r="P5928">
        <f t="shared" si="737"/>
        <v>6</v>
      </c>
      <c r="Q5928" t="str">
        <f t="shared" si="738"/>
        <v>juin</v>
      </c>
      <c r="R5928" t="str">
        <f t="shared" si="739"/>
        <v>Idaho</v>
      </c>
      <c r="S5928" t="str">
        <f t="shared" si="740"/>
        <v>2021-06</v>
      </c>
      <c r="T5928">
        <f>IF(AND(COUNTIF(Calculs!$Q$2:$Q$12,$O5928)&gt;0,COUNTIF(Calculs!$S$2:$S$12,$E5928)&gt;0,COUNTIF(Calculs!$U$2:$U$12,$H5928)&gt;0),1,0)</f>
        <v>1</v>
      </c>
      <c r="U5928">
        <f t="shared" si="741"/>
        <v>8648</v>
      </c>
      <c r="V5928">
        <f t="shared" si="742"/>
        <v>188</v>
      </c>
      <c r="W5928">
        <f t="shared" si="743"/>
        <v>4151.04</v>
      </c>
    </row>
    <row r="5929" spans="1:23" ht="15.75" customHeight="1" x14ac:dyDescent="0.3">
      <c r="A5929" s="2" t="s">
        <v>29</v>
      </c>
      <c r="B5929" s="2">
        <v>1197831</v>
      </c>
      <c r="C5929" s="3">
        <v>44351</v>
      </c>
      <c r="D5929" s="12" t="str" cm="1">
        <f t="array" ref="D5929">_xlfn.SWITCH(WEEKDAY(C5929,2), 1, "Lundi", 2, "Mardi", 3, "Mercredi", 4, "Jeudi", 5, "Vendredi", 6, "Samedi", 7, "Dimanche", "Erreur")</f>
        <v>Vendredi</v>
      </c>
      <c r="E5929" s="2" t="s">
        <v>30</v>
      </c>
      <c r="F5929" s="2" t="s">
        <v>83</v>
      </c>
      <c r="G5929" s="2" t="s">
        <v>84</v>
      </c>
      <c r="H5929" s="4" t="s">
        <v>19</v>
      </c>
      <c r="I5929" s="5">
        <v>47</v>
      </c>
      <c r="J5929" s="6">
        <v>174</v>
      </c>
      <c r="K5929" s="7">
        <v>8178</v>
      </c>
      <c r="L5929" s="7">
        <v>3925.44</v>
      </c>
      <c r="M5929" s="8">
        <v>0.48</v>
      </c>
      <c r="N5929" s="2" t="s">
        <v>82</v>
      </c>
      <c r="O5929">
        <f t="shared" si="736"/>
        <v>2021</v>
      </c>
      <c r="P5929">
        <f t="shared" si="737"/>
        <v>6</v>
      </c>
      <c r="Q5929" t="str">
        <f t="shared" si="738"/>
        <v>juin</v>
      </c>
      <c r="R5929" t="str">
        <f t="shared" si="739"/>
        <v>Idaho</v>
      </c>
      <c r="S5929" t="str">
        <f t="shared" si="740"/>
        <v>2021-06</v>
      </c>
      <c r="T5929">
        <f>IF(AND(COUNTIF(Calculs!$Q$2:$Q$12,$O5929)&gt;0,COUNTIF(Calculs!$S$2:$S$12,$E5929)&gt;0,COUNTIF(Calculs!$U$2:$U$12,$H5929)&gt;0),1,0)</f>
        <v>1</v>
      </c>
      <c r="U5929">
        <f t="shared" si="741"/>
        <v>8178</v>
      </c>
      <c r="V5929">
        <f t="shared" si="742"/>
        <v>174</v>
      </c>
      <c r="W5929">
        <f t="shared" si="743"/>
        <v>3925.44</v>
      </c>
    </row>
    <row r="5930" spans="1:23" ht="15.75" customHeight="1" x14ac:dyDescent="0.3">
      <c r="A5930" s="2" t="s">
        <v>29</v>
      </c>
      <c r="B5930" s="2">
        <v>1197831</v>
      </c>
      <c r="C5930" s="3">
        <v>44351</v>
      </c>
      <c r="D5930" s="12" t="str" cm="1">
        <f t="array" ref="D5930">_xlfn.SWITCH(WEEKDAY(C5930,2), 1, "Lundi", 2, "Mardi", 3, "Mercredi", 4, "Jeudi", 5, "Vendredi", 6, "Samedi", 7, "Dimanche", "Erreur")</f>
        <v>Vendredi</v>
      </c>
      <c r="E5930" s="2" t="s">
        <v>30</v>
      </c>
      <c r="F5930" s="2" t="s">
        <v>83</v>
      </c>
      <c r="G5930" s="2" t="s">
        <v>84</v>
      </c>
      <c r="H5930" s="4" t="s">
        <v>20</v>
      </c>
      <c r="I5930" s="5">
        <v>48</v>
      </c>
      <c r="J5930" s="6">
        <v>143</v>
      </c>
      <c r="K5930" s="7">
        <v>6864</v>
      </c>
      <c r="L5930" s="7">
        <v>4049.7600000000007</v>
      </c>
      <c r="M5930" s="8">
        <v>0.59000000000000008</v>
      </c>
      <c r="N5930" s="2" t="s">
        <v>82</v>
      </c>
      <c r="O5930">
        <f t="shared" si="736"/>
        <v>2021</v>
      </c>
      <c r="P5930">
        <f t="shared" si="737"/>
        <v>6</v>
      </c>
      <c r="Q5930" t="str">
        <f t="shared" si="738"/>
        <v>juin</v>
      </c>
      <c r="R5930" t="str">
        <f t="shared" si="739"/>
        <v>Idaho</v>
      </c>
      <c r="S5930" t="str">
        <f t="shared" si="740"/>
        <v>2021-06</v>
      </c>
      <c r="T5930">
        <f>IF(AND(COUNTIF(Calculs!$Q$2:$Q$12,$O5930)&gt;0,COUNTIF(Calculs!$S$2:$S$12,$E5930)&gt;0,COUNTIF(Calculs!$U$2:$U$12,$H5930)&gt;0),1,0)</f>
        <v>1</v>
      </c>
      <c r="U5930">
        <f t="shared" si="741"/>
        <v>6864</v>
      </c>
      <c r="V5930">
        <f t="shared" si="742"/>
        <v>143</v>
      </c>
      <c r="W5930">
        <f t="shared" si="743"/>
        <v>4049.7600000000007</v>
      </c>
    </row>
    <row r="5931" spans="1:23" ht="15.75" customHeight="1" x14ac:dyDescent="0.3">
      <c r="A5931" s="2" t="s">
        <v>29</v>
      </c>
      <c r="B5931" s="2">
        <v>1197831</v>
      </c>
      <c r="C5931" s="3">
        <v>44351</v>
      </c>
      <c r="D5931" s="12" t="str" cm="1">
        <f t="array" ref="D5931">_xlfn.SWITCH(WEEKDAY(C5931,2), 1, "Lundi", 2, "Mardi", 3, "Mercredi", 4, "Jeudi", 5, "Vendredi", 6, "Samedi", 7, "Dimanche", "Erreur")</f>
        <v>Vendredi</v>
      </c>
      <c r="E5931" s="2" t="s">
        <v>30</v>
      </c>
      <c r="F5931" s="2" t="s">
        <v>83</v>
      </c>
      <c r="G5931" s="2" t="s">
        <v>84</v>
      </c>
      <c r="H5931" s="4" t="s">
        <v>21</v>
      </c>
      <c r="I5931" s="5">
        <v>52</v>
      </c>
      <c r="J5931" s="6">
        <v>117</v>
      </c>
      <c r="K5931" s="7">
        <v>6084</v>
      </c>
      <c r="L5931" s="7">
        <v>2616.12</v>
      </c>
      <c r="M5931" s="8">
        <v>0.43</v>
      </c>
      <c r="N5931" s="2" t="s">
        <v>82</v>
      </c>
      <c r="O5931">
        <f t="shared" si="736"/>
        <v>2021</v>
      </c>
      <c r="P5931">
        <f t="shared" si="737"/>
        <v>6</v>
      </c>
      <c r="Q5931" t="str">
        <f t="shared" si="738"/>
        <v>juin</v>
      </c>
      <c r="R5931" t="str">
        <f t="shared" si="739"/>
        <v>Idaho</v>
      </c>
      <c r="S5931" t="str">
        <f t="shared" si="740"/>
        <v>2021-06</v>
      </c>
      <c r="T5931">
        <f>IF(AND(COUNTIF(Calculs!$Q$2:$Q$12,$O5931)&gt;0,COUNTIF(Calculs!$S$2:$S$12,$E5931)&gt;0,COUNTIF(Calculs!$U$2:$U$12,$H5931)&gt;0),1,0)</f>
        <v>1</v>
      </c>
      <c r="U5931">
        <f t="shared" si="741"/>
        <v>6084</v>
      </c>
      <c r="V5931">
        <f t="shared" si="742"/>
        <v>117</v>
      </c>
      <c r="W5931">
        <f t="shared" si="743"/>
        <v>2616.12</v>
      </c>
    </row>
    <row r="5932" spans="1:23" ht="15.75" customHeight="1" x14ac:dyDescent="0.3">
      <c r="A5932" s="2" t="s">
        <v>29</v>
      </c>
      <c r="B5932" s="2">
        <v>1197831</v>
      </c>
      <c r="C5932" s="3">
        <v>44351</v>
      </c>
      <c r="D5932" s="12" t="str" cm="1">
        <f t="array" ref="D5932">_xlfn.SWITCH(WEEKDAY(C5932,2), 1, "Lundi", 2, "Mardi", 3, "Mercredi", 4, "Jeudi", 5, "Vendredi", 6, "Samedi", 7, "Dimanche", "Erreur")</f>
        <v>Vendredi</v>
      </c>
      <c r="E5932" s="2" t="s">
        <v>30</v>
      </c>
      <c r="F5932" s="2" t="s">
        <v>83</v>
      </c>
      <c r="G5932" s="2" t="s">
        <v>84</v>
      </c>
      <c r="H5932" s="4" t="s">
        <v>22</v>
      </c>
      <c r="I5932" s="5">
        <v>55</v>
      </c>
      <c r="J5932" s="6">
        <v>231</v>
      </c>
      <c r="K5932" s="7">
        <v>12705</v>
      </c>
      <c r="L5932" s="7">
        <v>7750.05</v>
      </c>
      <c r="M5932" s="8">
        <v>0.61</v>
      </c>
      <c r="N5932" s="2" t="s">
        <v>82</v>
      </c>
      <c r="O5932">
        <f t="shared" si="736"/>
        <v>2021</v>
      </c>
      <c r="P5932">
        <f t="shared" si="737"/>
        <v>6</v>
      </c>
      <c r="Q5932" t="str">
        <f t="shared" si="738"/>
        <v>juin</v>
      </c>
      <c r="R5932" t="str">
        <f t="shared" si="739"/>
        <v>Idaho</v>
      </c>
      <c r="S5932" t="str">
        <f t="shared" si="740"/>
        <v>2021-06</v>
      </c>
      <c r="T5932">
        <f>IF(AND(COUNTIF(Calculs!$Q$2:$Q$12,$O5932)&gt;0,COUNTIF(Calculs!$S$2:$S$12,$E5932)&gt;0,COUNTIF(Calculs!$U$2:$U$12,$H5932)&gt;0),1,0)</f>
        <v>1</v>
      </c>
      <c r="U5932">
        <f t="shared" si="741"/>
        <v>12705</v>
      </c>
      <c r="V5932">
        <f t="shared" si="742"/>
        <v>231</v>
      </c>
      <c r="W5932">
        <f t="shared" si="743"/>
        <v>7750.05</v>
      </c>
    </row>
    <row r="5933" spans="1:23" ht="15.75" customHeight="1" x14ac:dyDescent="0.3">
      <c r="A5933" s="2" t="s">
        <v>29</v>
      </c>
      <c r="B5933" s="2">
        <v>1197831</v>
      </c>
      <c r="C5933" s="3">
        <v>44383</v>
      </c>
      <c r="D5933" s="12" t="str" cm="1">
        <f t="array" ref="D5933">_xlfn.SWITCH(WEEKDAY(C5933,2), 1, "Lundi", 2, "Mardi", 3, "Mercredi", 4, "Jeudi", 5, "Vendredi", 6, "Samedi", 7, "Dimanche", "Erreur")</f>
        <v>Mardi</v>
      </c>
      <c r="E5933" s="2" t="s">
        <v>30</v>
      </c>
      <c r="F5933" s="2" t="s">
        <v>83</v>
      </c>
      <c r="G5933" s="2" t="s">
        <v>84</v>
      </c>
      <c r="H5933" s="4" t="s">
        <v>16</v>
      </c>
      <c r="I5933" s="5">
        <v>48</v>
      </c>
      <c r="J5933" s="6">
        <v>217</v>
      </c>
      <c r="K5933" s="7">
        <v>10416</v>
      </c>
      <c r="L5933" s="7">
        <v>5208</v>
      </c>
      <c r="M5933" s="8">
        <v>0.5</v>
      </c>
      <c r="N5933" s="2" t="s">
        <v>82</v>
      </c>
      <c r="O5933">
        <f t="shared" si="736"/>
        <v>2021</v>
      </c>
      <c r="P5933">
        <f t="shared" si="737"/>
        <v>7</v>
      </c>
      <c r="Q5933" t="str">
        <f t="shared" si="738"/>
        <v>juil</v>
      </c>
      <c r="R5933" t="str">
        <f t="shared" si="739"/>
        <v>Idaho</v>
      </c>
      <c r="S5933" t="str">
        <f t="shared" si="740"/>
        <v>2021-07</v>
      </c>
      <c r="T5933">
        <f>IF(AND(COUNTIF(Calculs!$Q$2:$Q$12,$O5933)&gt;0,COUNTIF(Calculs!$S$2:$S$12,$E5933)&gt;0,COUNTIF(Calculs!$U$2:$U$12,$H5933)&gt;0),1,0)</f>
        <v>1</v>
      </c>
      <c r="U5933">
        <f t="shared" si="741"/>
        <v>10416</v>
      </c>
      <c r="V5933">
        <f t="shared" si="742"/>
        <v>217</v>
      </c>
      <c r="W5933">
        <f t="shared" si="743"/>
        <v>5208</v>
      </c>
    </row>
    <row r="5934" spans="1:23" ht="15.75" customHeight="1" x14ac:dyDescent="0.3">
      <c r="A5934" s="2" t="s">
        <v>29</v>
      </c>
      <c r="B5934" s="2">
        <v>1197831</v>
      </c>
      <c r="C5934" s="3">
        <v>44383</v>
      </c>
      <c r="D5934" s="12" t="str" cm="1">
        <f t="array" ref="D5934">_xlfn.SWITCH(WEEKDAY(C5934,2), 1, "Lundi", 2, "Mardi", 3, "Mercredi", 4, "Jeudi", 5, "Vendredi", 6, "Samedi", 7, "Dimanche", "Erreur")</f>
        <v>Mardi</v>
      </c>
      <c r="E5934" s="2" t="s">
        <v>30</v>
      </c>
      <c r="F5934" s="2" t="s">
        <v>83</v>
      </c>
      <c r="G5934" s="2" t="s">
        <v>84</v>
      </c>
      <c r="H5934" s="4" t="s">
        <v>18</v>
      </c>
      <c r="I5934" s="5">
        <v>52</v>
      </c>
      <c r="J5934" s="6">
        <v>202</v>
      </c>
      <c r="K5934" s="7">
        <v>10504</v>
      </c>
      <c r="L5934" s="7">
        <v>5462.08</v>
      </c>
      <c r="M5934" s="8">
        <v>0.52</v>
      </c>
      <c r="N5934" s="2" t="s">
        <v>82</v>
      </c>
      <c r="O5934">
        <f t="shared" si="736"/>
        <v>2021</v>
      </c>
      <c r="P5934">
        <f t="shared" si="737"/>
        <v>7</v>
      </c>
      <c r="Q5934" t="str">
        <f t="shared" si="738"/>
        <v>juil</v>
      </c>
      <c r="R5934" t="str">
        <f t="shared" si="739"/>
        <v>Idaho</v>
      </c>
      <c r="S5934" t="str">
        <f t="shared" si="740"/>
        <v>2021-07</v>
      </c>
      <c r="T5934">
        <f>IF(AND(COUNTIF(Calculs!$Q$2:$Q$12,$O5934)&gt;0,COUNTIF(Calculs!$S$2:$S$12,$E5934)&gt;0,COUNTIF(Calculs!$U$2:$U$12,$H5934)&gt;0),1,0)</f>
        <v>1</v>
      </c>
      <c r="U5934">
        <f t="shared" si="741"/>
        <v>10504</v>
      </c>
      <c r="V5934">
        <f t="shared" si="742"/>
        <v>202</v>
      </c>
      <c r="W5934">
        <f t="shared" si="743"/>
        <v>5462.08</v>
      </c>
    </row>
    <row r="5935" spans="1:23" ht="15.75" customHeight="1" x14ac:dyDescent="0.3">
      <c r="A5935" s="2" t="s">
        <v>29</v>
      </c>
      <c r="B5935" s="2">
        <v>1197831</v>
      </c>
      <c r="C5935" s="3">
        <v>44383</v>
      </c>
      <c r="D5935" s="12" t="str" cm="1">
        <f t="array" ref="D5935">_xlfn.SWITCH(WEEKDAY(C5935,2), 1, "Lundi", 2, "Mardi", 3, "Mercredi", 4, "Jeudi", 5, "Vendredi", 6, "Samedi", 7, "Dimanche", "Erreur")</f>
        <v>Mardi</v>
      </c>
      <c r="E5935" s="2" t="s">
        <v>30</v>
      </c>
      <c r="F5935" s="2" t="s">
        <v>83</v>
      </c>
      <c r="G5935" s="2" t="s">
        <v>84</v>
      </c>
      <c r="H5935" s="4" t="s">
        <v>19</v>
      </c>
      <c r="I5935" s="5">
        <v>46</v>
      </c>
      <c r="J5935" s="6">
        <v>241</v>
      </c>
      <c r="K5935" s="7">
        <v>11086</v>
      </c>
      <c r="L5935" s="7">
        <v>6097.2999999999993</v>
      </c>
      <c r="M5935" s="8">
        <v>0.54999999999999993</v>
      </c>
      <c r="N5935" s="2" t="s">
        <v>82</v>
      </c>
      <c r="O5935">
        <f t="shared" si="736"/>
        <v>2021</v>
      </c>
      <c r="P5935">
        <f t="shared" si="737"/>
        <v>7</v>
      </c>
      <c r="Q5935" t="str">
        <f t="shared" si="738"/>
        <v>juil</v>
      </c>
      <c r="R5935" t="str">
        <f t="shared" si="739"/>
        <v>Idaho</v>
      </c>
      <c r="S5935" t="str">
        <f t="shared" si="740"/>
        <v>2021-07</v>
      </c>
      <c r="T5935">
        <f>IF(AND(COUNTIF(Calculs!$Q$2:$Q$12,$O5935)&gt;0,COUNTIF(Calculs!$S$2:$S$12,$E5935)&gt;0,COUNTIF(Calculs!$U$2:$U$12,$H5935)&gt;0),1,0)</f>
        <v>1</v>
      </c>
      <c r="U5935">
        <f t="shared" si="741"/>
        <v>11086</v>
      </c>
      <c r="V5935">
        <f t="shared" si="742"/>
        <v>241</v>
      </c>
      <c r="W5935">
        <f t="shared" si="743"/>
        <v>6097.2999999999993</v>
      </c>
    </row>
    <row r="5936" spans="1:23" ht="15.75" customHeight="1" x14ac:dyDescent="0.3">
      <c r="A5936" s="2" t="s">
        <v>29</v>
      </c>
      <c r="B5936" s="2">
        <v>1197831</v>
      </c>
      <c r="C5936" s="3">
        <v>44383</v>
      </c>
      <c r="D5936" s="12" t="str" cm="1">
        <f t="array" ref="D5936">_xlfn.SWITCH(WEEKDAY(C5936,2), 1, "Lundi", 2, "Mardi", 3, "Mercredi", 4, "Jeudi", 5, "Vendredi", 6, "Samedi", 7, "Dimanche", "Erreur")</f>
        <v>Mardi</v>
      </c>
      <c r="E5936" s="2" t="s">
        <v>30</v>
      </c>
      <c r="F5936" s="2" t="s">
        <v>83</v>
      </c>
      <c r="G5936" s="2" t="s">
        <v>84</v>
      </c>
      <c r="H5936" s="4" t="s">
        <v>20</v>
      </c>
      <c r="I5936" s="5">
        <v>47</v>
      </c>
      <c r="J5936" s="6">
        <v>137</v>
      </c>
      <c r="K5936" s="7">
        <v>6439</v>
      </c>
      <c r="L5936" s="7">
        <v>4120.96</v>
      </c>
      <c r="M5936" s="8">
        <v>0.64</v>
      </c>
      <c r="N5936" s="2" t="s">
        <v>82</v>
      </c>
      <c r="O5936">
        <f t="shared" si="736"/>
        <v>2021</v>
      </c>
      <c r="P5936">
        <f t="shared" si="737"/>
        <v>7</v>
      </c>
      <c r="Q5936" t="str">
        <f t="shared" si="738"/>
        <v>juil</v>
      </c>
      <c r="R5936" t="str">
        <f t="shared" si="739"/>
        <v>Idaho</v>
      </c>
      <c r="S5936" t="str">
        <f t="shared" si="740"/>
        <v>2021-07</v>
      </c>
      <c r="T5936">
        <f>IF(AND(COUNTIF(Calculs!$Q$2:$Q$12,$O5936)&gt;0,COUNTIF(Calculs!$S$2:$S$12,$E5936)&gt;0,COUNTIF(Calculs!$U$2:$U$12,$H5936)&gt;0),1,0)</f>
        <v>1</v>
      </c>
      <c r="U5936">
        <f t="shared" si="741"/>
        <v>6439</v>
      </c>
      <c r="V5936">
        <f t="shared" si="742"/>
        <v>137</v>
      </c>
      <c r="W5936">
        <f t="shared" si="743"/>
        <v>4120.96</v>
      </c>
    </row>
    <row r="5937" spans="1:23" ht="15.75" customHeight="1" x14ac:dyDescent="0.3">
      <c r="A5937" s="2" t="s">
        <v>29</v>
      </c>
      <c r="B5937" s="2">
        <v>1197831</v>
      </c>
      <c r="C5937" s="3">
        <v>44383</v>
      </c>
      <c r="D5937" s="12" t="str" cm="1">
        <f t="array" ref="D5937">_xlfn.SWITCH(WEEKDAY(C5937,2), 1, "Lundi", 2, "Mardi", 3, "Mercredi", 4, "Jeudi", 5, "Vendredi", 6, "Samedi", 7, "Dimanche", "Erreur")</f>
        <v>Mardi</v>
      </c>
      <c r="E5937" s="2" t="s">
        <v>30</v>
      </c>
      <c r="F5937" s="2" t="s">
        <v>83</v>
      </c>
      <c r="G5937" s="2" t="s">
        <v>84</v>
      </c>
      <c r="H5937" s="4" t="s">
        <v>21</v>
      </c>
      <c r="I5937" s="5">
        <v>53</v>
      </c>
      <c r="J5937" s="6">
        <v>131</v>
      </c>
      <c r="K5937" s="7">
        <v>6943</v>
      </c>
      <c r="L5937" s="7">
        <v>3332.64</v>
      </c>
      <c r="M5937" s="8">
        <v>0.48</v>
      </c>
      <c r="N5937" s="2" t="s">
        <v>82</v>
      </c>
      <c r="O5937">
        <f t="shared" si="736"/>
        <v>2021</v>
      </c>
      <c r="P5937">
        <f t="shared" si="737"/>
        <v>7</v>
      </c>
      <c r="Q5937" t="str">
        <f t="shared" si="738"/>
        <v>juil</v>
      </c>
      <c r="R5937" t="str">
        <f t="shared" si="739"/>
        <v>Idaho</v>
      </c>
      <c r="S5937" t="str">
        <f t="shared" si="740"/>
        <v>2021-07</v>
      </c>
      <c r="T5937">
        <f>IF(AND(COUNTIF(Calculs!$Q$2:$Q$12,$O5937)&gt;0,COUNTIF(Calculs!$S$2:$S$12,$E5937)&gt;0,COUNTIF(Calculs!$U$2:$U$12,$H5937)&gt;0),1,0)</f>
        <v>1</v>
      </c>
      <c r="U5937">
        <f t="shared" si="741"/>
        <v>6943</v>
      </c>
      <c r="V5937">
        <f t="shared" si="742"/>
        <v>131</v>
      </c>
      <c r="W5937">
        <f t="shared" si="743"/>
        <v>3332.64</v>
      </c>
    </row>
    <row r="5938" spans="1:23" ht="15.75" customHeight="1" x14ac:dyDescent="0.3">
      <c r="A5938" s="2" t="s">
        <v>13</v>
      </c>
      <c r="B5938" s="2">
        <v>1197831</v>
      </c>
      <c r="C5938" s="3">
        <v>44383</v>
      </c>
      <c r="D5938" s="12" t="str" cm="1">
        <f t="array" ref="D5938">_xlfn.SWITCH(WEEKDAY(C5938,2), 1, "Lundi", 2, "Mardi", 3, "Mercredi", 4, "Jeudi", 5, "Vendredi", 6, "Samedi", 7, "Dimanche", "Erreur")</f>
        <v>Mardi</v>
      </c>
      <c r="E5938" s="2" t="s">
        <v>30</v>
      </c>
      <c r="F5938" s="2" t="s">
        <v>83</v>
      </c>
      <c r="G5938" s="2" t="s">
        <v>84</v>
      </c>
      <c r="H5938" s="4" t="s">
        <v>22</v>
      </c>
      <c r="I5938" s="5">
        <v>64</v>
      </c>
      <c r="J5938" s="6">
        <v>208</v>
      </c>
      <c r="K5938" s="7">
        <v>13312</v>
      </c>
      <c r="L5938" s="7">
        <v>9185.2800000000007</v>
      </c>
      <c r="M5938" s="8">
        <v>0.69000000000000006</v>
      </c>
      <c r="N5938" s="2" t="s">
        <v>82</v>
      </c>
      <c r="O5938">
        <f t="shared" si="736"/>
        <v>2021</v>
      </c>
      <c r="P5938">
        <f t="shared" si="737"/>
        <v>7</v>
      </c>
      <c r="Q5938" t="str">
        <f t="shared" si="738"/>
        <v>juil</v>
      </c>
      <c r="R5938" t="str">
        <f t="shared" si="739"/>
        <v>Idaho</v>
      </c>
      <c r="S5938" t="str">
        <f t="shared" si="740"/>
        <v>2021-07</v>
      </c>
      <c r="T5938">
        <f>IF(AND(COUNTIF(Calculs!$Q$2:$Q$12,$O5938)&gt;0,COUNTIF(Calculs!$S$2:$S$12,$E5938)&gt;0,COUNTIF(Calculs!$U$2:$U$12,$H5938)&gt;0),1,0)</f>
        <v>1</v>
      </c>
      <c r="U5938">
        <f t="shared" si="741"/>
        <v>13312</v>
      </c>
      <c r="V5938">
        <f t="shared" si="742"/>
        <v>208</v>
      </c>
      <c r="W5938">
        <f t="shared" si="743"/>
        <v>9185.2800000000007</v>
      </c>
    </row>
    <row r="5939" spans="1:23" ht="15.75" customHeight="1" x14ac:dyDescent="0.3">
      <c r="A5939" s="2" t="s">
        <v>13</v>
      </c>
      <c r="B5939" s="2">
        <v>1197831</v>
      </c>
      <c r="C5939" s="3">
        <v>44416</v>
      </c>
      <c r="D5939" s="12" t="str" cm="1">
        <f t="array" ref="D5939">_xlfn.SWITCH(WEEKDAY(C5939,2), 1, "Lundi", 2, "Mardi", 3, "Mercredi", 4, "Jeudi", 5, "Vendredi", 6, "Samedi", 7, "Dimanche", "Erreur")</f>
        <v>Dimanche</v>
      </c>
      <c r="E5939" s="2" t="s">
        <v>30</v>
      </c>
      <c r="F5939" s="2" t="s">
        <v>83</v>
      </c>
      <c r="G5939" s="2" t="s">
        <v>84</v>
      </c>
      <c r="H5939" s="4" t="s">
        <v>16</v>
      </c>
      <c r="I5939" s="5">
        <v>46</v>
      </c>
      <c r="J5939" s="6">
        <v>210</v>
      </c>
      <c r="K5939" s="7">
        <v>9660</v>
      </c>
      <c r="L5939" s="7">
        <v>5312.9999999999991</v>
      </c>
      <c r="M5939" s="8">
        <v>0.54999999999999993</v>
      </c>
      <c r="N5939" s="2" t="s">
        <v>82</v>
      </c>
      <c r="O5939">
        <f t="shared" si="736"/>
        <v>2021</v>
      </c>
      <c r="P5939">
        <f t="shared" si="737"/>
        <v>8</v>
      </c>
      <c r="Q5939" t="str">
        <f t="shared" si="738"/>
        <v>août</v>
      </c>
      <c r="R5939" t="str">
        <f t="shared" si="739"/>
        <v>Idaho</v>
      </c>
      <c r="S5939" t="str">
        <f t="shared" si="740"/>
        <v>2021-08</v>
      </c>
      <c r="T5939">
        <f>IF(AND(COUNTIF(Calculs!$Q$2:$Q$12,$O5939)&gt;0,COUNTIF(Calculs!$S$2:$S$12,$E5939)&gt;0,COUNTIF(Calculs!$U$2:$U$12,$H5939)&gt;0),1,0)</f>
        <v>1</v>
      </c>
      <c r="U5939">
        <f t="shared" si="741"/>
        <v>9660</v>
      </c>
      <c r="V5939">
        <f t="shared" si="742"/>
        <v>210</v>
      </c>
      <c r="W5939">
        <f t="shared" si="743"/>
        <v>5312.9999999999991</v>
      </c>
    </row>
    <row r="5940" spans="1:23" ht="15.75" customHeight="1" x14ac:dyDescent="0.3">
      <c r="A5940" s="2" t="s">
        <v>13</v>
      </c>
      <c r="B5940" s="2">
        <v>1197831</v>
      </c>
      <c r="C5940" s="3">
        <v>44416</v>
      </c>
      <c r="D5940" s="12" t="str" cm="1">
        <f t="array" ref="D5940">_xlfn.SWITCH(WEEKDAY(C5940,2), 1, "Lundi", 2, "Mardi", 3, "Mercredi", 4, "Jeudi", 5, "Vendredi", 6, "Samedi", 7, "Dimanche", "Erreur")</f>
        <v>Dimanche</v>
      </c>
      <c r="E5940" s="2" t="s">
        <v>30</v>
      </c>
      <c r="F5940" s="2" t="s">
        <v>83</v>
      </c>
      <c r="G5940" s="2" t="s">
        <v>84</v>
      </c>
      <c r="H5940" s="4" t="s">
        <v>18</v>
      </c>
      <c r="I5940" s="5">
        <v>53</v>
      </c>
      <c r="J5940" s="6">
        <v>195</v>
      </c>
      <c r="K5940" s="7">
        <v>10335</v>
      </c>
      <c r="L5940" s="7">
        <v>5477.55</v>
      </c>
      <c r="M5940" s="8">
        <v>0.53</v>
      </c>
      <c r="N5940" s="2" t="s">
        <v>82</v>
      </c>
      <c r="O5940">
        <f t="shared" si="736"/>
        <v>2021</v>
      </c>
      <c r="P5940">
        <f t="shared" si="737"/>
        <v>8</v>
      </c>
      <c r="Q5940" t="str">
        <f t="shared" si="738"/>
        <v>août</v>
      </c>
      <c r="R5940" t="str">
        <f t="shared" si="739"/>
        <v>Idaho</v>
      </c>
      <c r="S5940" t="str">
        <f t="shared" si="740"/>
        <v>2021-08</v>
      </c>
      <c r="T5940">
        <f>IF(AND(COUNTIF(Calculs!$Q$2:$Q$12,$O5940)&gt;0,COUNTIF(Calculs!$S$2:$S$12,$E5940)&gt;0,COUNTIF(Calculs!$U$2:$U$12,$H5940)&gt;0),1,0)</f>
        <v>1</v>
      </c>
      <c r="U5940">
        <f t="shared" si="741"/>
        <v>10335</v>
      </c>
      <c r="V5940">
        <f t="shared" si="742"/>
        <v>195</v>
      </c>
      <c r="W5940">
        <f t="shared" si="743"/>
        <v>5477.55</v>
      </c>
    </row>
    <row r="5941" spans="1:23" ht="15.75" customHeight="1" x14ac:dyDescent="0.3">
      <c r="A5941" s="2" t="s">
        <v>13</v>
      </c>
      <c r="B5941" s="2">
        <v>1197831</v>
      </c>
      <c r="C5941" s="3">
        <v>44416</v>
      </c>
      <c r="D5941" s="12" t="str" cm="1">
        <f t="array" ref="D5941">_xlfn.SWITCH(WEEKDAY(C5941,2), 1, "Lundi", 2, "Mardi", 3, "Mercredi", 4, "Jeudi", 5, "Vendredi", 6, "Samedi", 7, "Dimanche", "Erreur")</f>
        <v>Dimanche</v>
      </c>
      <c r="E5941" s="2" t="s">
        <v>30</v>
      </c>
      <c r="F5941" s="2" t="s">
        <v>83</v>
      </c>
      <c r="G5941" s="2" t="s">
        <v>84</v>
      </c>
      <c r="H5941" s="4" t="s">
        <v>19</v>
      </c>
      <c r="I5941" s="5">
        <v>46</v>
      </c>
      <c r="J5941" s="6">
        <v>250</v>
      </c>
      <c r="K5941" s="7">
        <v>11500</v>
      </c>
      <c r="L5941" s="7">
        <v>6095</v>
      </c>
      <c r="M5941" s="8">
        <v>0.53</v>
      </c>
      <c r="N5941" s="2" t="s">
        <v>82</v>
      </c>
      <c r="O5941">
        <f t="shared" si="736"/>
        <v>2021</v>
      </c>
      <c r="P5941">
        <f t="shared" si="737"/>
        <v>8</v>
      </c>
      <c r="Q5941" t="str">
        <f t="shared" si="738"/>
        <v>août</v>
      </c>
      <c r="R5941" t="str">
        <f t="shared" si="739"/>
        <v>Idaho</v>
      </c>
      <c r="S5941" t="str">
        <f t="shared" si="740"/>
        <v>2021-08</v>
      </c>
      <c r="T5941">
        <f>IF(AND(COUNTIF(Calculs!$Q$2:$Q$12,$O5941)&gt;0,COUNTIF(Calculs!$S$2:$S$12,$E5941)&gt;0,COUNTIF(Calculs!$U$2:$U$12,$H5941)&gt;0),1,0)</f>
        <v>1</v>
      </c>
      <c r="U5941">
        <f t="shared" si="741"/>
        <v>11500</v>
      </c>
      <c r="V5941">
        <f t="shared" si="742"/>
        <v>250</v>
      </c>
      <c r="W5941">
        <f t="shared" si="743"/>
        <v>6095</v>
      </c>
    </row>
    <row r="5942" spans="1:23" ht="15.75" customHeight="1" x14ac:dyDescent="0.3">
      <c r="A5942" s="2" t="s">
        <v>13</v>
      </c>
      <c r="B5942" s="2">
        <v>1197831</v>
      </c>
      <c r="C5942" s="3">
        <v>44416</v>
      </c>
      <c r="D5942" s="12" t="str" cm="1">
        <f t="array" ref="D5942">_xlfn.SWITCH(WEEKDAY(C5942,2), 1, "Lundi", 2, "Mardi", 3, "Mercredi", 4, "Jeudi", 5, "Vendredi", 6, "Samedi", 7, "Dimanche", "Erreur")</f>
        <v>Dimanche</v>
      </c>
      <c r="E5942" s="2" t="s">
        <v>30</v>
      </c>
      <c r="F5942" s="2" t="s">
        <v>83</v>
      </c>
      <c r="G5942" s="2" t="s">
        <v>84</v>
      </c>
      <c r="H5942" s="4" t="s">
        <v>20</v>
      </c>
      <c r="I5942" s="5">
        <v>48</v>
      </c>
      <c r="J5942" s="6">
        <v>124</v>
      </c>
      <c r="K5942" s="7">
        <v>5952</v>
      </c>
      <c r="L5942" s="7">
        <v>3868.8</v>
      </c>
      <c r="M5942" s="8">
        <v>0.65</v>
      </c>
      <c r="N5942" s="2" t="s">
        <v>82</v>
      </c>
      <c r="O5942">
        <f t="shared" si="736"/>
        <v>2021</v>
      </c>
      <c r="P5942">
        <f t="shared" si="737"/>
        <v>8</v>
      </c>
      <c r="Q5942" t="str">
        <f t="shared" si="738"/>
        <v>août</v>
      </c>
      <c r="R5942" t="str">
        <f t="shared" si="739"/>
        <v>Idaho</v>
      </c>
      <c r="S5942" t="str">
        <f t="shared" si="740"/>
        <v>2021-08</v>
      </c>
      <c r="T5942">
        <f>IF(AND(COUNTIF(Calculs!$Q$2:$Q$12,$O5942)&gt;0,COUNTIF(Calculs!$S$2:$S$12,$E5942)&gt;0,COUNTIF(Calculs!$U$2:$U$12,$H5942)&gt;0),1,0)</f>
        <v>1</v>
      </c>
      <c r="U5942">
        <f t="shared" si="741"/>
        <v>5952</v>
      </c>
      <c r="V5942">
        <f t="shared" si="742"/>
        <v>124</v>
      </c>
      <c r="W5942">
        <f t="shared" si="743"/>
        <v>3868.8</v>
      </c>
    </row>
    <row r="5943" spans="1:23" ht="15.75" customHeight="1" x14ac:dyDescent="0.3">
      <c r="A5943" s="2" t="s">
        <v>25</v>
      </c>
      <c r="B5943" s="2">
        <v>1197831</v>
      </c>
      <c r="C5943" s="3">
        <v>44416</v>
      </c>
      <c r="D5943" s="12" t="str" cm="1">
        <f t="array" ref="D5943">_xlfn.SWITCH(WEEKDAY(C5943,2), 1, "Lundi", 2, "Mardi", 3, "Mercredi", 4, "Jeudi", 5, "Vendredi", 6, "Samedi", 7, "Dimanche", "Erreur")</f>
        <v>Dimanche</v>
      </c>
      <c r="E5943" s="2" t="s">
        <v>30</v>
      </c>
      <c r="F5943" s="2" t="s">
        <v>83</v>
      </c>
      <c r="G5943" s="2" t="s">
        <v>84</v>
      </c>
      <c r="H5943" s="4" t="s">
        <v>21</v>
      </c>
      <c r="I5943" s="5">
        <v>52</v>
      </c>
      <c r="J5943" s="6">
        <v>133</v>
      </c>
      <c r="K5943" s="7">
        <v>6916</v>
      </c>
      <c r="L5943" s="7">
        <v>3181.3599999999997</v>
      </c>
      <c r="M5943" s="8">
        <v>0.45999999999999996</v>
      </c>
      <c r="N5943" s="2" t="s">
        <v>82</v>
      </c>
      <c r="O5943">
        <f t="shared" si="736"/>
        <v>2021</v>
      </c>
      <c r="P5943">
        <f t="shared" si="737"/>
        <v>8</v>
      </c>
      <c r="Q5943" t="str">
        <f t="shared" si="738"/>
        <v>août</v>
      </c>
      <c r="R5943" t="str">
        <f t="shared" si="739"/>
        <v>Idaho</v>
      </c>
      <c r="S5943" t="str">
        <f t="shared" si="740"/>
        <v>2021-08</v>
      </c>
      <c r="T5943">
        <f>IF(AND(COUNTIF(Calculs!$Q$2:$Q$12,$O5943)&gt;0,COUNTIF(Calculs!$S$2:$S$12,$E5943)&gt;0,COUNTIF(Calculs!$U$2:$U$12,$H5943)&gt;0),1,0)</f>
        <v>1</v>
      </c>
      <c r="U5943">
        <f t="shared" si="741"/>
        <v>6916</v>
      </c>
      <c r="V5943">
        <f t="shared" si="742"/>
        <v>133</v>
      </c>
      <c r="W5943">
        <f t="shared" si="743"/>
        <v>3181.3599999999997</v>
      </c>
    </row>
    <row r="5944" spans="1:23" ht="15.75" customHeight="1" x14ac:dyDescent="0.3">
      <c r="A5944" s="2" t="s">
        <v>25</v>
      </c>
      <c r="B5944" s="2">
        <v>1197831</v>
      </c>
      <c r="C5944" s="3">
        <v>44416</v>
      </c>
      <c r="D5944" s="12" t="str" cm="1">
        <f t="array" ref="D5944">_xlfn.SWITCH(WEEKDAY(C5944,2), 1, "Lundi", 2, "Mardi", 3, "Mercredi", 4, "Jeudi", 5, "Vendredi", 6, "Samedi", 7, "Dimanche", "Erreur")</f>
        <v>Dimanche</v>
      </c>
      <c r="E5944" s="2" t="s">
        <v>30</v>
      </c>
      <c r="F5944" s="2" t="s">
        <v>83</v>
      </c>
      <c r="G5944" s="2" t="s">
        <v>84</v>
      </c>
      <c r="H5944" s="4" t="s">
        <v>22</v>
      </c>
      <c r="I5944" s="5">
        <v>54</v>
      </c>
      <c r="J5944" s="6">
        <v>196</v>
      </c>
      <c r="K5944" s="7">
        <v>10584</v>
      </c>
      <c r="L5944" s="7">
        <v>7197.1200000000008</v>
      </c>
      <c r="M5944" s="8">
        <v>0.68</v>
      </c>
      <c r="N5944" s="2" t="s">
        <v>82</v>
      </c>
      <c r="O5944">
        <f t="shared" si="736"/>
        <v>2021</v>
      </c>
      <c r="P5944">
        <f t="shared" si="737"/>
        <v>8</v>
      </c>
      <c r="Q5944" t="str">
        <f t="shared" si="738"/>
        <v>août</v>
      </c>
      <c r="R5944" t="str">
        <f t="shared" si="739"/>
        <v>Idaho</v>
      </c>
      <c r="S5944" t="str">
        <f t="shared" si="740"/>
        <v>2021-08</v>
      </c>
      <c r="T5944">
        <f>IF(AND(COUNTIF(Calculs!$Q$2:$Q$12,$O5944)&gt;0,COUNTIF(Calculs!$S$2:$S$12,$E5944)&gt;0,COUNTIF(Calculs!$U$2:$U$12,$H5944)&gt;0),1,0)</f>
        <v>1</v>
      </c>
      <c r="U5944">
        <f t="shared" si="741"/>
        <v>10584</v>
      </c>
      <c r="V5944">
        <f t="shared" si="742"/>
        <v>196</v>
      </c>
      <c r="W5944">
        <f t="shared" si="743"/>
        <v>7197.1200000000008</v>
      </c>
    </row>
    <row r="5945" spans="1:23" ht="15.75" customHeight="1" x14ac:dyDescent="0.3">
      <c r="A5945" s="2" t="s">
        <v>25</v>
      </c>
      <c r="B5945" s="2">
        <v>1197831</v>
      </c>
      <c r="C5945" s="3">
        <v>44444</v>
      </c>
      <c r="D5945" s="12" t="str" cm="1">
        <f t="array" ref="D5945">_xlfn.SWITCH(WEEKDAY(C5945,2), 1, "Lundi", 2, "Mardi", 3, "Mercredi", 4, "Jeudi", 5, "Vendredi", 6, "Samedi", 7, "Dimanche", "Erreur")</f>
        <v>Dimanche</v>
      </c>
      <c r="E5945" s="2" t="s">
        <v>30</v>
      </c>
      <c r="F5945" s="2" t="s">
        <v>83</v>
      </c>
      <c r="G5945" s="2" t="s">
        <v>84</v>
      </c>
      <c r="H5945" s="4" t="s">
        <v>16</v>
      </c>
      <c r="I5945" s="5">
        <v>50</v>
      </c>
      <c r="J5945" s="6">
        <v>176</v>
      </c>
      <c r="K5945" s="7">
        <v>8800</v>
      </c>
      <c r="L5945" s="7">
        <v>4400</v>
      </c>
      <c r="M5945" s="8">
        <v>0.5</v>
      </c>
      <c r="N5945" s="2" t="s">
        <v>82</v>
      </c>
      <c r="O5945">
        <f t="shared" si="736"/>
        <v>2021</v>
      </c>
      <c r="P5945">
        <f t="shared" si="737"/>
        <v>9</v>
      </c>
      <c r="Q5945" t="str">
        <f t="shared" si="738"/>
        <v>sept</v>
      </c>
      <c r="R5945" t="str">
        <f t="shared" si="739"/>
        <v>Idaho</v>
      </c>
      <c r="S5945" t="str">
        <f t="shared" si="740"/>
        <v>2021-09</v>
      </c>
      <c r="T5945">
        <f>IF(AND(COUNTIF(Calculs!$Q$2:$Q$12,$O5945)&gt;0,COUNTIF(Calculs!$S$2:$S$12,$E5945)&gt;0,COUNTIF(Calculs!$U$2:$U$12,$H5945)&gt;0),1,0)</f>
        <v>1</v>
      </c>
      <c r="U5945">
        <f t="shared" si="741"/>
        <v>8800</v>
      </c>
      <c r="V5945">
        <f t="shared" si="742"/>
        <v>176</v>
      </c>
      <c r="W5945">
        <f t="shared" si="743"/>
        <v>4400</v>
      </c>
    </row>
    <row r="5946" spans="1:23" ht="15.75" customHeight="1" x14ac:dyDescent="0.3">
      <c r="A5946" s="2" t="s">
        <v>25</v>
      </c>
      <c r="B5946" s="2">
        <v>1197831</v>
      </c>
      <c r="C5946" s="3">
        <v>44444</v>
      </c>
      <c r="D5946" s="12" t="str" cm="1">
        <f t="array" ref="D5946">_xlfn.SWITCH(WEEKDAY(C5946,2), 1, "Lundi", 2, "Mardi", 3, "Mercredi", 4, "Jeudi", 5, "Vendredi", 6, "Samedi", 7, "Dimanche", "Erreur")</f>
        <v>Dimanche</v>
      </c>
      <c r="E5946" s="2" t="s">
        <v>30</v>
      </c>
      <c r="F5946" s="2" t="s">
        <v>83</v>
      </c>
      <c r="G5946" s="2" t="s">
        <v>84</v>
      </c>
      <c r="H5946" s="4" t="s">
        <v>18</v>
      </c>
      <c r="I5946" s="5">
        <v>50</v>
      </c>
      <c r="J5946" s="6">
        <v>188</v>
      </c>
      <c r="K5946" s="7">
        <v>9400</v>
      </c>
      <c r="L5946" s="7">
        <v>4888</v>
      </c>
      <c r="M5946" s="8">
        <v>0.52</v>
      </c>
      <c r="N5946" s="2" t="s">
        <v>82</v>
      </c>
      <c r="O5946">
        <f t="shared" si="736"/>
        <v>2021</v>
      </c>
      <c r="P5946">
        <f t="shared" si="737"/>
        <v>9</v>
      </c>
      <c r="Q5946" t="str">
        <f t="shared" si="738"/>
        <v>sept</v>
      </c>
      <c r="R5946" t="str">
        <f t="shared" si="739"/>
        <v>Idaho</v>
      </c>
      <c r="S5946" t="str">
        <f t="shared" si="740"/>
        <v>2021-09</v>
      </c>
      <c r="T5946">
        <f>IF(AND(COUNTIF(Calculs!$Q$2:$Q$12,$O5946)&gt;0,COUNTIF(Calculs!$S$2:$S$12,$E5946)&gt;0,COUNTIF(Calculs!$U$2:$U$12,$H5946)&gt;0),1,0)</f>
        <v>1</v>
      </c>
      <c r="U5946">
        <f t="shared" si="741"/>
        <v>9400</v>
      </c>
      <c r="V5946">
        <f t="shared" si="742"/>
        <v>188</v>
      </c>
      <c r="W5946">
        <f t="shared" si="743"/>
        <v>4888</v>
      </c>
    </row>
    <row r="5947" spans="1:23" ht="15.75" customHeight="1" x14ac:dyDescent="0.3">
      <c r="A5947" s="2" t="s">
        <v>25</v>
      </c>
      <c r="B5947" s="2">
        <v>1197831</v>
      </c>
      <c r="C5947" s="3">
        <v>44444</v>
      </c>
      <c r="D5947" s="12" t="str" cm="1">
        <f t="array" ref="D5947">_xlfn.SWITCH(WEEKDAY(C5947,2), 1, "Lundi", 2, "Mardi", 3, "Mercredi", 4, "Jeudi", 5, "Vendredi", 6, "Samedi", 7, "Dimanche", "Erreur")</f>
        <v>Dimanche</v>
      </c>
      <c r="E5947" s="2" t="s">
        <v>30</v>
      </c>
      <c r="F5947" s="2" t="s">
        <v>83</v>
      </c>
      <c r="G5947" s="2" t="s">
        <v>84</v>
      </c>
      <c r="H5947" s="4" t="s">
        <v>19</v>
      </c>
      <c r="I5947" s="5">
        <v>56</v>
      </c>
      <c r="J5947" s="6">
        <v>182</v>
      </c>
      <c r="K5947" s="7">
        <v>10192</v>
      </c>
      <c r="L5947" s="7">
        <v>5299.84</v>
      </c>
      <c r="M5947" s="8">
        <v>0.52</v>
      </c>
      <c r="N5947" s="2" t="s">
        <v>82</v>
      </c>
      <c r="O5947">
        <f t="shared" si="736"/>
        <v>2021</v>
      </c>
      <c r="P5947">
        <f t="shared" si="737"/>
        <v>9</v>
      </c>
      <c r="Q5947" t="str">
        <f t="shared" si="738"/>
        <v>sept</v>
      </c>
      <c r="R5947" t="str">
        <f t="shared" si="739"/>
        <v>Idaho</v>
      </c>
      <c r="S5947" t="str">
        <f t="shared" si="740"/>
        <v>2021-09</v>
      </c>
      <c r="T5947">
        <f>IF(AND(COUNTIF(Calculs!$Q$2:$Q$12,$O5947)&gt;0,COUNTIF(Calculs!$S$2:$S$12,$E5947)&gt;0,COUNTIF(Calculs!$U$2:$U$12,$H5947)&gt;0),1,0)</f>
        <v>1</v>
      </c>
      <c r="U5947">
        <f t="shared" si="741"/>
        <v>10192</v>
      </c>
      <c r="V5947">
        <f t="shared" si="742"/>
        <v>182</v>
      </c>
      <c r="W5947">
        <f t="shared" si="743"/>
        <v>5299.84</v>
      </c>
    </row>
    <row r="5948" spans="1:23" ht="15.75" customHeight="1" x14ac:dyDescent="0.3">
      <c r="A5948" s="2" t="s">
        <v>25</v>
      </c>
      <c r="B5948" s="2">
        <v>1197831</v>
      </c>
      <c r="C5948" s="3">
        <v>44444</v>
      </c>
      <c r="D5948" s="12" t="str" cm="1">
        <f t="array" ref="D5948">_xlfn.SWITCH(WEEKDAY(C5948,2), 1, "Lundi", 2, "Mardi", 3, "Mercredi", 4, "Jeudi", 5, "Vendredi", 6, "Samedi", 7, "Dimanche", "Erreur")</f>
        <v>Dimanche</v>
      </c>
      <c r="E5948" s="2" t="s">
        <v>30</v>
      </c>
      <c r="F5948" s="2" t="s">
        <v>83</v>
      </c>
      <c r="G5948" s="2" t="s">
        <v>84</v>
      </c>
      <c r="H5948" s="4" t="s">
        <v>20</v>
      </c>
      <c r="I5948" s="5">
        <v>55</v>
      </c>
      <c r="J5948" s="6">
        <v>116</v>
      </c>
      <c r="K5948" s="7">
        <v>6380</v>
      </c>
      <c r="L5948" s="7">
        <v>4019.4</v>
      </c>
      <c r="M5948" s="8">
        <v>0.63</v>
      </c>
      <c r="N5948" s="2" t="s">
        <v>82</v>
      </c>
      <c r="O5948">
        <f t="shared" si="736"/>
        <v>2021</v>
      </c>
      <c r="P5948">
        <f t="shared" si="737"/>
        <v>9</v>
      </c>
      <c r="Q5948" t="str">
        <f t="shared" si="738"/>
        <v>sept</v>
      </c>
      <c r="R5948" t="str">
        <f t="shared" si="739"/>
        <v>Idaho</v>
      </c>
      <c r="S5948" t="str">
        <f t="shared" si="740"/>
        <v>2021-09</v>
      </c>
      <c r="T5948">
        <f>IF(AND(COUNTIF(Calculs!$Q$2:$Q$12,$O5948)&gt;0,COUNTIF(Calculs!$S$2:$S$12,$E5948)&gt;0,COUNTIF(Calculs!$U$2:$U$12,$H5948)&gt;0),1,0)</f>
        <v>1</v>
      </c>
      <c r="U5948">
        <f t="shared" si="741"/>
        <v>6380</v>
      </c>
      <c r="V5948">
        <f t="shared" si="742"/>
        <v>116</v>
      </c>
      <c r="W5948">
        <f t="shared" si="743"/>
        <v>4019.4</v>
      </c>
    </row>
    <row r="5949" spans="1:23" ht="15.75" customHeight="1" x14ac:dyDescent="0.3">
      <c r="A5949" s="2" t="s">
        <v>25</v>
      </c>
      <c r="B5949" s="2">
        <v>1197831</v>
      </c>
      <c r="C5949" s="3">
        <v>44444</v>
      </c>
      <c r="D5949" s="12" t="str" cm="1">
        <f t="array" ref="D5949">_xlfn.SWITCH(WEEKDAY(C5949,2), 1, "Lundi", 2, "Mardi", 3, "Mercredi", 4, "Jeudi", 5, "Vendredi", 6, "Samedi", 7, "Dimanche", "Erreur")</f>
        <v>Dimanche</v>
      </c>
      <c r="E5949" s="2" t="s">
        <v>30</v>
      </c>
      <c r="F5949" s="2" t="s">
        <v>83</v>
      </c>
      <c r="G5949" s="2" t="s">
        <v>84</v>
      </c>
      <c r="H5949" s="4" t="s">
        <v>21</v>
      </c>
      <c r="I5949" s="5">
        <v>50</v>
      </c>
      <c r="J5949" s="6">
        <v>104</v>
      </c>
      <c r="K5949" s="7">
        <v>5200</v>
      </c>
      <c r="L5949" s="7">
        <v>2392</v>
      </c>
      <c r="M5949" s="8">
        <v>0.45999999999999996</v>
      </c>
      <c r="N5949" s="2" t="s">
        <v>82</v>
      </c>
      <c r="O5949">
        <f t="shared" si="736"/>
        <v>2021</v>
      </c>
      <c r="P5949">
        <f t="shared" si="737"/>
        <v>9</v>
      </c>
      <c r="Q5949" t="str">
        <f t="shared" si="738"/>
        <v>sept</v>
      </c>
      <c r="R5949" t="str">
        <f t="shared" si="739"/>
        <v>Idaho</v>
      </c>
      <c r="S5949" t="str">
        <f t="shared" si="740"/>
        <v>2021-09</v>
      </c>
      <c r="T5949">
        <f>IF(AND(COUNTIF(Calculs!$Q$2:$Q$12,$O5949)&gt;0,COUNTIF(Calculs!$S$2:$S$12,$E5949)&gt;0,COUNTIF(Calculs!$U$2:$U$12,$H5949)&gt;0),1,0)</f>
        <v>1</v>
      </c>
      <c r="U5949">
        <f t="shared" si="741"/>
        <v>5200</v>
      </c>
      <c r="V5949">
        <f t="shared" si="742"/>
        <v>104</v>
      </c>
      <c r="W5949">
        <f t="shared" si="743"/>
        <v>2392</v>
      </c>
    </row>
    <row r="5950" spans="1:23" ht="15.75" customHeight="1" x14ac:dyDescent="0.3">
      <c r="A5950" s="2" t="s">
        <v>25</v>
      </c>
      <c r="B5950" s="2">
        <v>1197831</v>
      </c>
      <c r="C5950" s="3">
        <v>44444</v>
      </c>
      <c r="D5950" s="12" t="str" cm="1">
        <f t="array" ref="D5950">_xlfn.SWITCH(WEEKDAY(C5950,2), 1, "Lundi", 2, "Mardi", 3, "Mercredi", 4, "Jeudi", 5, "Vendredi", 6, "Samedi", 7, "Dimanche", "Erreur")</f>
        <v>Dimanche</v>
      </c>
      <c r="E5950" s="2" t="s">
        <v>30</v>
      </c>
      <c r="F5950" s="2" t="s">
        <v>83</v>
      </c>
      <c r="G5950" s="2" t="s">
        <v>84</v>
      </c>
      <c r="H5950" s="4" t="s">
        <v>22</v>
      </c>
      <c r="I5950" s="5">
        <v>49</v>
      </c>
      <c r="J5950" s="6">
        <v>181</v>
      </c>
      <c r="K5950" s="7">
        <v>8869</v>
      </c>
      <c r="L5950" s="7">
        <v>5942.2300000000005</v>
      </c>
      <c r="M5950" s="8">
        <v>0.67</v>
      </c>
      <c r="N5950" s="2" t="s">
        <v>82</v>
      </c>
      <c r="O5950">
        <f t="shared" si="736"/>
        <v>2021</v>
      </c>
      <c r="P5950">
        <f t="shared" si="737"/>
        <v>9</v>
      </c>
      <c r="Q5950" t="str">
        <f t="shared" si="738"/>
        <v>sept</v>
      </c>
      <c r="R5950" t="str">
        <f t="shared" si="739"/>
        <v>Idaho</v>
      </c>
      <c r="S5950" t="str">
        <f t="shared" si="740"/>
        <v>2021-09</v>
      </c>
      <c r="T5950">
        <f>IF(AND(COUNTIF(Calculs!$Q$2:$Q$12,$O5950)&gt;0,COUNTIF(Calculs!$S$2:$S$12,$E5950)&gt;0,COUNTIF(Calculs!$U$2:$U$12,$H5950)&gt;0),1,0)</f>
        <v>1</v>
      </c>
      <c r="U5950">
        <f t="shared" si="741"/>
        <v>8869</v>
      </c>
      <c r="V5950">
        <f t="shared" si="742"/>
        <v>181</v>
      </c>
      <c r="W5950">
        <f t="shared" si="743"/>
        <v>5942.2300000000005</v>
      </c>
    </row>
    <row r="5951" spans="1:23" ht="15.75" customHeight="1" x14ac:dyDescent="0.3">
      <c r="A5951" s="2" t="s">
        <v>25</v>
      </c>
      <c r="B5951" s="2">
        <v>1197831</v>
      </c>
      <c r="C5951" s="3">
        <v>44473</v>
      </c>
      <c r="D5951" s="12" t="str" cm="1">
        <f t="array" ref="D5951">_xlfn.SWITCH(WEEKDAY(C5951,2), 1, "Lundi", 2, "Mardi", 3, "Mercredi", 4, "Jeudi", 5, "Vendredi", 6, "Samedi", 7, "Dimanche", "Erreur")</f>
        <v>Lundi</v>
      </c>
      <c r="E5951" s="2" t="s">
        <v>30</v>
      </c>
      <c r="F5951" s="2" t="s">
        <v>83</v>
      </c>
      <c r="G5951" s="2" t="s">
        <v>84</v>
      </c>
      <c r="H5951" s="4" t="s">
        <v>16</v>
      </c>
      <c r="I5951" s="5">
        <v>36</v>
      </c>
      <c r="J5951" s="6">
        <v>167</v>
      </c>
      <c r="K5951" s="7">
        <v>6012</v>
      </c>
      <c r="L5951" s="7">
        <v>3066.12</v>
      </c>
      <c r="M5951" s="8">
        <v>0.51</v>
      </c>
      <c r="N5951" s="2" t="s">
        <v>82</v>
      </c>
      <c r="O5951">
        <f t="shared" si="736"/>
        <v>2021</v>
      </c>
      <c r="P5951">
        <f t="shared" si="737"/>
        <v>10</v>
      </c>
      <c r="Q5951" t="str">
        <f t="shared" si="738"/>
        <v>oct</v>
      </c>
      <c r="R5951" t="str">
        <f t="shared" si="739"/>
        <v>Idaho</v>
      </c>
      <c r="S5951" t="str">
        <f t="shared" si="740"/>
        <v>2021-10</v>
      </c>
      <c r="T5951">
        <f>IF(AND(COUNTIF(Calculs!$Q$2:$Q$12,$O5951)&gt;0,COUNTIF(Calculs!$S$2:$S$12,$E5951)&gt;0,COUNTIF(Calculs!$U$2:$U$12,$H5951)&gt;0),1,0)</f>
        <v>1</v>
      </c>
      <c r="U5951">
        <f t="shared" si="741"/>
        <v>6012</v>
      </c>
      <c r="V5951">
        <f t="shared" si="742"/>
        <v>167</v>
      </c>
      <c r="W5951">
        <f t="shared" si="743"/>
        <v>3066.12</v>
      </c>
    </row>
    <row r="5952" spans="1:23" ht="15.75" customHeight="1" x14ac:dyDescent="0.3">
      <c r="A5952" s="2" t="s">
        <v>25</v>
      </c>
      <c r="B5952" s="2">
        <v>1197831</v>
      </c>
      <c r="C5952" s="3">
        <v>44473</v>
      </c>
      <c r="D5952" s="12" t="str" cm="1">
        <f t="array" ref="D5952">_xlfn.SWITCH(WEEKDAY(C5952,2), 1, "Lundi", 2, "Mardi", 3, "Mercredi", 4, "Jeudi", 5, "Vendredi", 6, "Samedi", 7, "Dimanche", "Erreur")</f>
        <v>Lundi</v>
      </c>
      <c r="E5952" s="2" t="s">
        <v>30</v>
      </c>
      <c r="F5952" s="2" t="s">
        <v>83</v>
      </c>
      <c r="G5952" s="2" t="s">
        <v>84</v>
      </c>
      <c r="H5952" s="4" t="s">
        <v>18</v>
      </c>
      <c r="I5952" s="5">
        <v>37</v>
      </c>
      <c r="J5952" s="6">
        <v>173</v>
      </c>
      <c r="K5952" s="7">
        <v>6401</v>
      </c>
      <c r="L5952" s="7">
        <v>3456.5400000000004</v>
      </c>
      <c r="M5952" s="8">
        <v>0.54</v>
      </c>
      <c r="N5952" s="2" t="s">
        <v>82</v>
      </c>
      <c r="O5952">
        <f t="shared" si="736"/>
        <v>2021</v>
      </c>
      <c r="P5952">
        <f t="shared" si="737"/>
        <v>10</v>
      </c>
      <c r="Q5952" t="str">
        <f t="shared" si="738"/>
        <v>oct</v>
      </c>
      <c r="R5952" t="str">
        <f t="shared" si="739"/>
        <v>Idaho</v>
      </c>
      <c r="S5952" t="str">
        <f t="shared" si="740"/>
        <v>2021-10</v>
      </c>
      <c r="T5952">
        <f>IF(AND(COUNTIF(Calculs!$Q$2:$Q$12,$O5952)&gt;0,COUNTIF(Calculs!$S$2:$S$12,$E5952)&gt;0,COUNTIF(Calculs!$U$2:$U$12,$H5952)&gt;0),1,0)</f>
        <v>1</v>
      </c>
      <c r="U5952">
        <f t="shared" si="741"/>
        <v>6401</v>
      </c>
      <c r="V5952">
        <f t="shared" si="742"/>
        <v>173</v>
      </c>
      <c r="W5952">
        <f t="shared" si="743"/>
        <v>3456.5400000000004</v>
      </c>
    </row>
    <row r="5953" spans="1:23" ht="15.75" customHeight="1" x14ac:dyDescent="0.3">
      <c r="A5953" s="2" t="s">
        <v>25</v>
      </c>
      <c r="B5953" s="2">
        <v>1197831</v>
      </c>
      <c r="C5953" s="3">
        <v>44473</v>
      </c>
      <c r="D5953" s="12" t="str" cm="1">
        <f t="array" ref="D5953">_xlfn.SWITCH(WEEKDAY(C5953,2), 1, "Lundi", 2, "Mardi", 3, "Mercredi", 4, "Jeudi", 5, "Vendredi", 6, "Samedi", 7, "Dimanche", "Erreur")</f>
        <v>Lundi</v>
      </c>
      <c r="E5953" s="2" t="s">
        <v>30</v>
      </c>
      <c r="F5953" s="2" t="s">
        <v>83</v>
      </c>
      <c r="G5953" s="2" t="s">
        <v>84</v>
      </c>
      <c r="H5953" s="4" t="s">
        <v>19</v>
      </c>
      <c r="I5953" s="5">
        <v>41</v>
      </c>
      <c r="J5953" s="6">
        <v>131</v>
      </c>
      <c r="K5953" s="7">
        <v>5371</v>
      </c>
      <c r="L5953" s="7">
        <v>2739.21</v>
      </c>
      <c r="M5953" s="8">
        <v>0.51</v>
      </c>
      <c r="N5953" s="2" t="s">
        <v>82</v>
      </c>
      <c r="O5953">
        <f t="shared" si="736"/>
        <v>2021</v>
      </c>
      <c r="P5953">
        <f t="shared" si="737"/>
        <v>10</v>
      </c>
      <c r="Q5953" t="str">
        <f t="shared" si="738"/>
        <v>oct</v>
      </c>
      <c r="R5953" t="str">
        <f t="shared" si="739"/>
        <v>Idaho</v>
      </c>
      <c r="S5953" t="str">
        <f t="shared" si="740"/>
        <v>2021-10</v>
      </c>
      <c r="T5953">
        <f>IF(AND(COUNTIF(Calculs!$Q$2:$Q$12,$O5953)&gt;0,COUNTIF(Calculs!$S$2:$S$12,$E5953)&gt;0,COUNTIF(Calculs!$U$2:$U$12,$H5953)&gt;0),1,0)</f>
        <v>1</v>
      </c>
      <c r="U5953">
        <f t="shared" si="741"/>
        <v>5371</v>
      </c>
      <c r="V5953">
        <f t="shared" si="742"/>
        <v>131</v>
      </c>
      <c r="W5953">
        <f t="shared" si="743"/>
        <v>2739.21</v>
      </c>
    </row>
    <row r="5954" spans="1:23" ht="15.75" customHeight="1" x14ac:dyDescent="0.3">
      <c r="A5954" s="2" t="s">
        <v>25</v>
      </c>
      <c r="B5954" s="2">
        <v>1197831</v>
      </c>
      <c r="C5954" s="3">
        <v>44473</v>
      </c>
      <c r="D5954" s="12" t="str" cm="1">
        <f t="array" ref="D5954">_xlfn.SWITCH(WEEKDAY(C5954,2), 1, "Lundi", 2, "Mardi", 3, "Mercredi", 4, "Jeudi", 5, "Vendredi", 6, "Samedi", 7, "Dimanche", "Erreur")</f>
        <v>Lundi</v>
      </c>
      <c r="E5954" s="2" t="s">
        <v>30</v>
      </c>
      <c r="F5954" s="2" t="s">
        <v>83</v>
      </c>
      <c r="G5954" s="2" t="s">
        <v>84</v>
      </c>
      <c r="H5954" s="4" t="s">
        <v>20</v>
      </c>
      <c r="I5954" s="5">
        <v>44</v>
      </c>
      <c r="J5954" s="6">
        <v>101</v>
      </c>
      <c r="K5954" s="7">
        <v>4444</v>
      </c>
      <c r="L5954" s="7">
        <v>2888.6</v>
      </c>
      <c r="M5954" s="8">
        <v>0.65</v>
      </c>
      <c r="N5954" s="2" t="s">
        <v>82</v>
      </c>
      <c r="O5954">
        <f t="shared" si="736"/>
        <v>2021</v>
      </c>
      <c r="P5954">
        <f t="shared" si="737"/>
        <v>10</v>
      </c>
      <c r="Q5954" t="str">
        <f t="shared" si="738"/>
        <v>oct</v>
      </c>
      <c r="R5954" t="str">
        <f t="shared" si="739"/>
        <v>Idaho</v>
      </c>
      <c r="S5954" t="str">
        <f t="shared" si="740"/>
        <v>2021-10</v>
      </c>
      <c r="T5954">
        <f>IF(AND(COUNTIF(Calculs!$Q$2:$Q$12,$O5954)&gt;0,COUNTIF(Calculs!$S$2:$S$12,$E5954)&gt;0,COUNTIF(Calculs!$U$2:$U$12,$H5954)&gt;0),1,0)</f>
        <v>1</v>
      </c>
      <c r="U5954">
        <f t="shared" si="741"/>
        <v>4444</v>
      </c>
      <c r="V5954">
        <f t="shared" si="742"/>
        <v>101</v>
      </c>
      <c r="W5954">
        <f t="shared" si="743"/>
        <v>2888.6</v>
      </c>
    </row>
    <row r="5955" spans="1:23" ht="15.75" customHeight="1" x14ac:dyDescent="0.3">
      <c r="A5955" s="2" t="s">
        <v>25</v>
      </c>
      <c r="B5955" s="2">
        <v>1197831</v>
      </c>
      <c r="C5955" s="3">
        <v>44473</v>
      </c>
      <c r="D5955" s="12" t="str" cm="1">
        <f t="array" ref="D5955">_xlfn.SWITCH(WEEKDAY(C5955,2), 1, "Lundi", 2, "Mardi", 3, "Mercredi", 4, "Jeudi", 5, "Vendredi", 6, "Samedi", 7, "Dimanche", "Erreur")</f>
        <v>Lundi</v>
      </c>
      <c r="E5955" s="2" t="s">
        <v>30</v>
      </c>
      <c r="F5955" s="2" t="s">
        <v>83</v>
      </c>
      <c r="G5955" s="2" t="s">
        <v>84</v>
      </c>
      <c r="H5955" s="4" t="s">
        <v>21</v>
      </c>
      <c r="I5955" s="5">
        <v>32</v>
      </c>
      <c r="J5955" s="6">
        <v>91</v>
      </c>
      <c r="K5955" s="7">
        <v>2912</v>
      </c>
      <c r="L5955" s="7">
        <v>1397.76</v>
      </c>
      <c r="M5955" s="8">
        <v>0.48</v>
      </c>
      <c r="N5955" s="2" t="s">
        <v>82</v>
      </c>
      <c r="O5955">
        <f t="shared" ref="O5955:O6018" si="744">YEAR($C5955)</f>
        <v>2021</v>
      </c>
      <c r="P5955">
        <f t="shared" ref="P5955:P6018" si="745">MONTH($C5955)</f>
        <v>10</v>
      </c>
      <c r="Q5955" t="str">
        <f t="shared" ref="Q5955:Q6018" si="746">TEXT($C5955,"mmm")</f>
        <v>oct</v>
      </c>
      <c r="R5955" t="str">
        <f t="shared" ref="R5955:R6018" si="747">SUBSTITUTE(SUBSTITUTE($F5955,"Sud ","South "),"Ouest ","West ")</f>
        <v>Idaho</v>
      </c>
      <c r="S5955" t="str">
        <f t="shared" ref="S5955:S6018" si="748">TEXT($C5955,"aaaa-mm")</f>
        <v>2021-10</v>
      </c>
      <c r="T5955">
        <f>IF(AND(COUNTIF(Calculs!$Q$2:$Q$12,$O5955)&gt;0,COUNTIF(Calculs!$S$2:$S$12,$E5955)&gt;0,COUNTIF(Calculs!$U$2:$U$12,$H5955)&gt;0),1,0)</f>
        <v>1</v>
      </c>
      <c r="U5955">
        <f t="shared" ref="U5955:U6018" si="749">$K5955*$T5955</f>
        <v>2912</v>
      </c>
      <c r="V5955">
        <f t="shared" ref="V5955:V6018" si="750">$J5955*$T5955</f>
        <v>91</v>
      </c>
      <c r="W5955">
        <f t="shared" ref="W5955:W6018" si="751">$L5955*$T5955</f>
        <v>1397.76</v>
      </c>
    </row>
    <row r="5956" spans="1:23" ht="15.75" customHeight="1" x14ac:dyDescent="0.3">
      <c r="A5956" s="2" t="s">
        <v>25</v>
      </c>
      <c r="B5956" s="2">
        <v>1197831</v>
      </c>
      <c r="C5956" s="3">
        <v>44473</v>
      </c>
      <c r="D5956" s="12" t="str" cm="1">
        <f t="array" ref="D5956">_xlfn.SWITCH(WEEKDAY(C5956,2), 1, "Lundi", 2, "Mardi", 3, "Mercredi", 4, "Jeudi", 5, "Vendredi", 6, "Samedi", 7, "Dimanche", "Erreur")</f>
        <v>Lundi</v>
      </c>
      <c r="E5956" s="2" t="s">
        <v>30</v>
      </c>
      <c r="F5956" s="2" t="s">
        <v>83</v>
      </c>
      <c r="G5956" s="2" t="s">
        <v>84</v>
      </c>
      <c r="H5956" s="4" t="s">
        <v>22</v>
      </c>
      <c r="I5956" s="5">
        <v>42</v>
      </c>
      <c r="J5956" s="6">
        <v>142</v>
      </c>
      <c r="K5956" s="7">
        <v>5964</v>
      </c>
      <c r="L5956" s="7">
        <v>3936.2400000000002</v>
      </c>
      <c r="M5956" s="8">
        <v>0.66</v>
      </c>
      <c r="N5956" s="2" t="s">
        <v>82</v>
      </c>
      <c r="O5956">
        <f t="shared" si="744"/>
        <v>2021</v>
      </c>
      <c r="P5956">
        <f t="shared" si="745"/>
        <v>10</v>
      </c>
      <c r="Q5956" t="str">
        <f t="shared" si="746"/>
        <v>oct</v>
      </c>
      <c r="R5956" t="str">
        <f t="shared" si="747"/>
        <v>Idaho</v>
      </c>
      <c r="S5956" t="str">
        <f t="shared" si="748"/>
        <v>2021-10</v>
      </c>
      <c r="T5956">
        <f>IF(AND(COUNTIF(Calculs!$Q$2:$Q$12,$O5956)&gt;0,COUNTIF(Calculs!$S$2:$S$12,$E5956)&gt;0,COUNTIF(Calculs!$U$2:$U$12,$H5956)&gt;0),1,0)</f>
        <v>1</v>
      </c>
      <c r="U5956">
        <f t="shared" si="749"/>
        <v>5964</v>
      </c>
      <c r="V5956">
        <f t="shared" si="750"/>
        <v>142</v>
      </c>
      <c r="W5956">
        <f t="shared" si="751"/>
        <v>3936.2400000000002</v>
      </c>
    </row>
    <row r="5957" spans="1:23" ht="15.75" customHeight="1" x14ac:dyDescent="0.3">
      <c r="A5957" s="2" t="s">
        <v>25</v>
      </c>
      <c r="B5957" s="2">
        <v>1197831</v>
      </c>
      <c r="C5957" s="3">
        <v>44505</v>
      </c>
      <c r="D5957" s="12" t="str" cm="1">
        <f t="array" ref="D5957">_xlfn.SWITCH(WEEKDAY(C5957,2), 1, "Lundi", 2, "Mardi", 3, "Mercredi", 4, "Jeudi", 5, "Vendredi", 6, "Samedi", 7, "Dimanche", "Erreur")</f>
        <v>Vendredi</v>
      </c>
      <c r="E5957" s="2" t="s">
        <v>30</v>
      </c>
      <c r="F5957" s="2" t="s">
        <v>83</v>
      </c>
      <c r="G5957" s="2" t="s">
        <v>84</v>
      </c>
      <c r="H5957" s="4" t="s">
        <v>16</v>
      </c>
      <c r="I5957" s="5">
        <v>33</v>
      </c>
      <c r="J5957" s="6">
        <v>182</v>
      </c>
      <c r="K5957" s="7">
        <v>6006</v>
      </c>
      <c r="L5957" s="7">
        <v>3303.2999999999997</v>
      </c>
      <c r="M5957" s="8">
        <v>0.54999999999999993</v>
      </c>
      <c r="N5957" s="2" t="s">
        <v>82</v>
      </c>
      <c r="O5957">
        <f t="shared" si="744"/>
        <v>2021</v>
      </c>
      <c r="P5957">
        <f t="shared" si="745"/>
        <v>11</v>
      </c>
      <c r="Q5957" t="str">
        <f t="shared" si="746"/>
        <v>nov</v>
      </c>
      <c r="R5957" t="str">
        <f t="shared" si="747"/>
        <v>Idaho</v>
      </c>
      <c r="S5957" t="str">
        <f t="shared" si="748"/>
        <v>2021-11</v>
      </c>
      <c r="T5957">
        <f>IF(AND(COUNTIF(Calculs!$Q$2:$Q$12,$O5957)&gt;0,COUNTIF(Calculs!$S$2:$S$12,$E5957)&gt;0,COUNTIF(Calculs!$U$2:$U$12,$H5957)&gt;0),1,0)</f>
        <v>1</v>
      </c>
      <c r="U5957">
        <f t="shared" si="749"/>
        <v>6006</v>
      </c>
      <c r="V5957">
        <f t="shared" si="750"/>
        <v>182</v>
      </c>
      <c r="W5957">
        <f t="shared" si="751"/>
        <v>3303.2999999999997</v>
      </c>
    </row>
    <row r="5958" spans="1:23" ht="15.75" customHeight="1" x14ac:dyDescent="0.3">
      <c r="A5958" s="2" t="s">
        <v>25</v>
      </c>
      <c r="B5958" s="2">
        <v>1197831</v>
      </c>
      <c r="C5958" s="3">
        <v>44505</v>
      </c>
      <c r="D5958" s="12" t="str" cm="1">
        <f t="array" ref="D5958">_xlfn.SWITCH(WEEKDAY(C5958,2), 1, "Lundi", 2, "Mardi", 3, "Mercredi", 4, "Jeudi", 5, "Vendredi", 6, "Samedi", 7, "Dimanche", "Erreur")</f>
        <v>Vendredi</v>
      </c>
      <c r="E5958" s="2" t="s">
        <v>30</v>
      </c>
      <c r="F5958" s="2" t="s">
        <v>83</v>
      </c>
      <c r="G5958" s="2" t="s">
        <v>84</v>
      </c>
      <c r="H5958" s="4" t="s">
        <v>18</v>
      </c>
      <c r="I5958" s="5">
        <v>32</v>
      </c>
      <c r="J5958" s="6">
        <v>189</v>
      </c>
      <c r="K5958" s="7">
        <v>6048</v>
      </c>
      <c r="L5958" s="7">
        <v>3144.96</v>
      </c>
      <c r="M5958" s="8">
        <v>0.52</v>
      </c>
      <c r="N5958" s="2" t="s">
        <v>82</v>
      </c>
      <c r="O5958">
        <f t="shared" si="744"/>
        <v>2021</v>
      </c>
      <c r="P5958">
        <f t="shared" si="745"/>
        <v>11</v>
      </c>
      <c r="Q5958" t="str">
        <f t="shared" si="746"/>
        <v>nov</v>
      </c>
      <c r="R5958" t="str">
        <f t="shared" si="747"/>
        <v>Idaho</v>
      </c>
      <c r="S5958" t="str">
        <f t="shared" si="748"/>
        <v>2021-11</v>
      </c>
      <c r="T5958">
        <f>IF(AND(COUNTIF(Calculs!$Q$2:$Q$12,$O5958)&gt;0,COUNTIF(Calculs!$S$2:$S$12,$E5958)&gt;0,COUNTIF(Calculs!$U$2:$U$12,$H5958)&gt;0),1,0)</f>
        <v>1</v>
      </c>
      <c r="U5958">
        <f t="shared" si="749"/>
        <v>6048</v>
      </c>
      <c r="V5958">
        <f t="shared" si="750"/>
        <v>189</v>
      </c>
      <c r="W5958">
        <f t="shared" si="751"/>
        <v>3144.96</v>
      </c>
    </row>
    <row r="5959" spans="1:23" ht="15.75" customHeight="1" x14ac:dyDescent="0.3">
      <c r="A5959" s="2" t="s">
        <v>25</v>
      </c>
      <c r="B5959" s="2">
        <v>1197831</v>
      </c>
      <c r="C5959" s="3">
        <v>44505</v>
      </c>
      <c r="D5959" s="12" t="str" cm="1">
        <f t="array" ref="D5959">_xlfn.SWITCH(WEEKDAY(C5959,2), 1, "Lundi", 2, "Mardi", 3, "Mercredi", 4, "Jeudi", 5, "Vendredi", 6, "Samedi", 7, "Dimanche", "Erreur")</f>
        <v>Vendredi</v>
      </c>
      <c r="E5959" s="2" t="s">
        <v>30</v>
      </c>
      <c r="F5959" s="2" t="s">
        <v>83</v>
      </c>
      <c r="G5959" s="2" t="s">
        <v>84</v>
      </c>
      <c r="H5959" s="4" t="s">
        <v>19</v>
      </c>
      <c r="I5959" s="5">
        <v>58</v>
      </c>
      <c r="J5959" s="6">
        <v>150</v>
      </c>
      <c r="K5959" s="7">
        <v>8700</v>
      </c>
      <c r="L5959" s="7">
        <v>4698</v>
      </c>
      <c r="M5959" s="8">
        <v>0.54</v>
      </c>
      <c r="N5959" s="2" t="s">
        <v>82</v>
      </c>
      <c r="O5959">
        <f t="shared" si="744"/>
        <v>2021</v>
      </c>
      <c r="P5959">
        <f t="shared" si="745"/>
        <v>11</v>
      </c>
      <c r="Q5959" t="str">
        <f t="shared" si="746"/>
        <v>nov</v>
      </c>
      <c r="R5959" t="str">
        <f t="shared" si="747"/>
        <v>Idaho</v>
      </c>
      <c r="S5959" t="str">
        <f t="shared" si="748"/>
        <v>2021-11</v>
      </c>
      <c r="T5959">
        <f>IF(AND(COUNTIF(Calculs!$Q$2:$Q$12,$O5959)&gt;0,COUNTIF(Calculs!$S$2:$S$12,$E5959)&gt;0,COUNTIF(Calculs!$U$2:$U$12,$H5959)&gt;0),1,0)</f>
        <v>1</v>
      </c>
      <c r="U5959">
        <f t="shared" si="749"/>
        <v>8700</v>
      </c>
      <c r="V5959">
        <f t="shared" si="750"/>
        <v>150</v>
      </c>
      <c r="W5959">
        <f t="shared" si="751"/>
        <v>4698</v>
      </c>
    </row>
    <row r="5960" spans="1:23" ht="15.75" customHeight="1" x14ac:dyDescent="0.3">
      <c r="A5960" s="2" t="s">
        <v>25</v>
      </c>
      <c r="B5960" s="2">
        <v>1197831</v>
      </c>
      <c r="C5960" s="3">
        <v>44505</v>
      </c>
      <c r="D5960" s="12" t="str" cm="1">
        <f t="array" ref="D5960">_xlfn.SWITCH(WEEKDAY(C5960,2), 1, "Lundi", 2, "Mardi", 3, "Mercredi", 4, "Jeudi", 5, "Vendredi", 6, "Samedi", 7, "Dimanche", "Erreur")</f>
        <v>Vendredi</v>
      </c>
      <c r="E5960" s="2" t="s">
        <v>30</v>
      </c>
      <c r="F5960" s="2" t="s">
        <v>83</v>
      </c>
      <c r="G5960" s="2" t="s">
        <v>84</v>
      </c>
      <c r="H5960" s="4" t="s">
        <v>20</v>
      </c>
      <c r="I5960" s="5">
        <v>54</v>
      </c>
      <c r="J5960" s="6">
        <v>122</v>
      </c>
      <c r="K5960" s="7">
        <v>6588</v>
      </c>
      <c r="L5960" s="7">
        <v>4018.68</v>
      </c>
      <c r="M5960" s="8">
        <v>0.61</v>
      </c>
      <c r="N5960" s="2" t="s">
        <v>82</v>
      </c>
      <c r="O5960">
        <f t="shared" si="744"/>
        <v>2021</v>
      </c>
      <c r="P5960">
        <f t="shared" si="745"/>
        <v>11</v>
      </c>
      <c r="Q5960" t="str">
        <f t="shared" si="746"/>
        <v>nov</v>
      </c>
      <c r="R5960" t="str">
        <f t="shared" si="747"/>
        <v>Idaho</v>
      </c>
      <c r="S5960" t="str">
        <f t="shared" si="748"/>
        <v>2021-11</v>
      </c>
      <c r="T5960">
        <f>IF(AND(COUNTIF(Calculs!$Q$2:$Q$12,$O5960)&gt;0,COUNTIF(Calculs!$S$2:$S$12,$E5960)&gt;0,COUNTIF(Calculs!$U$2:$U$12,$H5960)&gt;0),1,0)</f>
        <v>1</v>
      </c>
      <c r="U5960">
        <f t="shared" si="749"/>
        <v>6588</v>
      </c>
      <c r="V5960">
        <f t="shared" si="750"/>
        <v>122</v>
      </c>
      <c r="W5960">
        <f t="shared" si="751"/>
        <v>4018.68</v>
      </c>
    </row>
    <row r="5961" spans="1:23" ht="15.75" customHeight="1" x14ac:dyDescent="0.3">
      <c r="A5961" s="2" t="s">
        <v>25</v>
      </c>
      <c r="B5961" s="2">
        <v>1197831</v>
      </c>
      <c r="C5961" s="3">
        <v>44505</v>
      </c>
      <c r="D5961" s="12" t="str" cm="1">
        <f t="array" ref="D5961">_xlfn.SWITCH(WEEKDAY(C5961,2), 1, "Lundi", 2, "Mardi", 3, "Mercredi", 4, "Jeudi", 5, "Vendredi", 6, "Samedi", 7, "Dimanche", "Erreur")</f>
        <v>Vendredi</v>
      </c>
      <c r="E5961" s="2" t="s">
        <v>30</v>
      </c>
      <c r="F5961" s="2" t="s">
        <v>83</v>
      </c>
      <c r="G5961" s="2" t="s">
        <v>84</v>
      </c>
      <c r="H5961" s="4" t="s">
        <v>21</v>
      </c>
      <c r="I5961" s="5">
        <v>54</v>
      </c>
      <c r="J5961" s="6">
        <v>106</v>
      </c>
      <c r="K5961" s="7">
        <v>5724</v>
      </c>
      <c r="L5961" s="7">
        <v>2862</v>
      </c>
      <c r="M5961" s="8">
        <v>0.5</v>
      </c>
      <c r="N5961" s="2" t="s">
        <v>82</v>
      </c>
      <c r="O5961">
        <f t="shared" si="744"/>
        <v>2021</v>
      </c>
      <c r="P5961">
        <f t="shared" si="745"/>
        <v>11</v>
      </c>
      <c r="Q5961" t="str">
        <f t="shared" si="746"/>
        <v>nov</v>
      </c>
      <c r="R5961" t="str">
        <f t="shared" si="747"/>
        <v>Idaho</v>
      </c>
      <c r="S5961" t="str">
        <f t="shared" si="748"/>
        <v>2021-11</v>
      </c>
      <c r="T5961">
        <f>IF(AND(COUNTIF(Calculs!$Q$2:$Q$12,$O5961)&gt;0,COUNTIF(Calculs!$S$2:$S$12,$E5961)&gt;0,COUNTIF(Calculs!$U$2:$U$12,$H5961)&gt;0),1,0)</f>
        <v>1</v>
      </c>
      <c r="U5961">
        <f t="shared" si="749"/>
        <v>5724</v>
      </c>
      <c r="V5961">
        <f t="shared" si="750"/>
        <v>106</v>
      </c>
      <c r="W5961">
        <f t="shared" si="751"/>
        <v>2862</v>
      </c>
    </row>
    <row r="5962" spans="1:23" ht="15.75" customHeight="1" x14ac:dyDescent="0.3">
      <c r="A5962" s="2" t="s">
        <v>25</v>
      </c>
      <c r="B5962" s="2">
        <v>1197831</v>
      </c>
      <c r="C5962" s="3">
        <v>44505</v>
      </c>
      <c r="D5962" s="12" t="str" cm="1">
        <f t="array" ref="D5962">_xlfn.SWITCH(WEEKDAY(C5962,2), 1, "Lundi", 2, "Mardi", 3, "Mercredi", 4, "Jeudi", 5, "Vendredi", 6, "Samedi", 7, "Dimanche", "Erreur")</f>
        <v>Vendredi</v>
      </c>
      <c r="E5962" s="2" t="s">
        <v>30</v>
      </c>
      <c r="F5962" s="2" t="s">
        <v>83</v>
      </c>
      <c r="G5962" s="2" t="s">
        <v>84</v>
      </c>
      <c r="H5962" s="4" t="s">
        <v>22</v>
      </c>
      <c r="I5962" s="5">
        <v>63</v>
      </c>
      <c r="J5962" s="6">
        <v>163</v>
      </c>
      <c r="K5962" s="7">
        <v>10269</v>
      </c>
      <c r="L5962" s="7">
        <v>6880.2300000000005</v>
      </c>
      <c r="M5962" s="8">
        <v>0.67</v>
      </c>
      <c r="N5962" s="2" t="s">
        <v>82</v>
      </c>
      <c r="O5962">
        <f t="shared" si="744"/>
        <v>2021</v>
      </c>
      <c r="P5962">
        <f t="shared" si="745"/>
        <v>11</v>
      </c>
      <c r="Q5962" t="str">
        <f t="shared" si="746"/>
        <v>nov</v>
      </c>
      <c r="R5962" t="str">
        <f t="shared" si="747"/>
        <v>Idaho</v>
      </c>
      <c r="S5962" t="str">
        <f t="shared" si="748"/>
        <v>2021-11</v>
      </c>
      <c r="T5962">
        <f>IF(AND(COUNTIF(Calculs!$Q$2:$Q$12,$O5962)&gt;0,COUNTIF(Calculs!$S$2:$S$12,$E5962)&gt;0,COUNTIF(Calculs!$U$2:$U$12,$H5962)&gt;0),1,0)</f>
        <v>1</v>
      </c>
      <c r="U5962">
        <f t="shared" si="749"/>
        <v>10269</v>
      </c>
      <c r="V5962">
        <f t="shared" si="750"/>
        <v>163</v>
      </c>
      <c r="W5962">
        <f t="shared" si="751"/>
        <v>6880.2300000000005</v>
      </c>
    </row>
    <row r="5963" spans="1:23" ht="15.75" customHeight="1" x14ac:dyDescent="0.3">
      <c r="A5963" s="2" t="s">
        <v>13</v>
      </c>
      <c r="B5963" s="2">
        <v>1197831</v>
      </c>
      <c r="C5963" s="3">
        <v>44534</v>
      </c>
      <c r="D5963" s="12" t="str" cm="1">
        <f t="array" ref="D5963">_xlfn.SWITCH(WEEKDAY(C5963,2), 1, "Lundi", 2, "Mardi", 3, "Mercredi", 4, "Jeudi", 5, "Vendredi", 6, "Samedi", 7, "Dimanche", "Erreur")</f>
        <v>Samedi</v>
      </c>
      <c r="E5963" s="2" t="s">
        <v>30</v>
      </c>
      <c r="F5963" s="2" t="s">
        <v>83</v>
      </c>
      <c r="G5963" s="2" t="s">
        <v>84</v>
      </c>
      <c r="H5963" s="4" t="s">
        <v>16</v>
      </c>
      <c r="I5963" s="5">
        <v>54</v>
      </c>
      <c r="J5963" s="6">
        <v>233</v>
      </c>
      <c r="K5963" s="7">
        <v>12582</v>
      </c>
      <c r="L5963" s="7">
        <v>6794.2800000000007</v>
      </c>
      <c r="M5963" s="8">
        <v>0.54</v>
      </c>
      <c r="N5963" s="2" t="s">
        <v>82</v>
      </c>
      <c r="O5963">
        <f t="shared" si="744"/>
        <v>2021</v>
      </c>
      <c r="P5963">
        <f t="shared" si="745"/>
        <v>12</v>
      </c>
      <c r="Q5963" t="str">
        <f t="shared" si="746"/>
        <v>déc</v>
      </c>
      <c r="R5963" t="str">
        <f t="shared" si="747"/>
        <v>Idaho</v>
      </c>
      <c r="S5963" t="str">
        <f t="shared" si="748"/>
        <v>2021-12</v>
      </c>
      <c r="T5963">
        <f>IF(AND(COUNTIF(Calculs!$Q$2:$Q$12,$O5963)&gt;0,COUNTIF(Calculs!$S$2:$S$12,$E5963)&gt;0,COUNTIF(Calculs!$U$2:$U$12,$H5963)&gt;0),1,0)</f>
        <v>1</v>
      </c>
      <c r="U5963">
        <f t="shared" si="749"/>
        <v>12582</v>
      </c>
      <c r="V5963">
        <f t="shared" si="750"/>
        <v>233</v>
      </c>
      <c r="W5963">
        <f t="shared" si="751"/>
        <v>6794.2800000000007</v>
      </c>
    </row>
    <row r="5964" spans="1:23" ht="15.75" customHeight="1" x14ac:dyDescent="0.3">
      <c r="A5964" s="2" t="s">
        <v>13</v>
      </c>
      <c r="B5964" s="2">
        <v>1197831</v>
      </c>
      <c r="C5964" s="3">
        <v>44534</v>
      </c>
      <c r="D5964" s="12" t="str" cm="1">
        <f t="array" ref="D5964">_xlfn.SWITCH(WEEKDAY(C5964,2), 1, "Lundi", 2, "Mardi", 3, "Mercredi", 4, "Jeudi", 5, "Vendredi", 6, "Samedi", 7, "Dimanche", "Erreur")</f>
        <v>Samedi</v>
      </c>
      <c r="E5964" s="2" t="s">
        <v>30</v>
      </c>
      <c r="F5964" s="2" t="s">
        <v>83</v>
      </c>
      <c r="G5964" s="2" t="s">
        <v>84</v>
      </c>
      <c r="H5964" s="4" t="s">
        <v>18</v>
      </c>
      <c r="I5964" s="5">
        <v>51</v>
      </c>
      <c r="J5964" s="6">
        <v>209</v>
      </c>
      <c r="K5964" s="7">
        <v>10659</v>
      </c>
      <c r="L5964" s="7">
        <v>5755.8600000000006</v>
      </c>
      <c r="M5964" s="8">
        <v>0.54</v>
      </c>
      <c r="N5964" s="2" t="s">
        <v>82</v>
      </c>
      <c r="O5964">
        <f t="shared" si="744"/>
        <v>2021</v>
      </c>
      <c r="P5964">
        <f t="shared" si="745"/>
        <v>12</v>
      </c>
      <c r="Q5964" t="str">
        <f t="shared" si="746"/>
        <v>déc</v>
      </c>
      <c r="R5964" t="str">
        <f t="shared" si="747"/>
        <v>Idaho</v>
      </c>
      <c r="S5964" t="str">
        <f t="shared" si="748"/>
        <v>2021-12</v>
      </c>
      <c r="T5964">
        <f>IF(AND(COUNTIF(Calculs!$Q$2:$Q$12,$O5964)&gt;0,COUNTIF(Calculs!$S$2:$S$12,$E5964)&gt;0,COUNTIF(Calculs!$U$2:$U$12,$H5964)&gt;0),1,0)</f>
        <v>1</v>
      </c>
      <c r="U5964">
        <f t="shared" si="749"/>
        <v>10659</v>
      </c>
      <c r="V5964">
        <f t="shared" si="750"/>
        <v>209</v>
      </c>
      <c r="W5964">
        <f t="shared" si="751"/>
        <v>5755.8600000000006</v>
      </c>
    </row>
    <row r="5965" spans="1:23" ht="15.75" customHeight="1" x14ac:dyDescent="0.3">
      <c r="A5965" s="2" t="s">
        <v>13</v>
      </c>
      <c r="B5965" s="2">
        <v>1197831</v>
      </c>
      <c r="C5965" s="3">
        <v>44534</v>
      </c>
      <c r="D5965" s="12" t="str" cm="1">
        <f t="array" ref="D5965">_xlfn.SWITCH(WEEKDAY(C5965,2), 1, "Lundi", 2, "Mardi", 3, "Mercredi", 4, "Jeudi", 5, "Vendredi", 6, "Samedi", 7, "Dimanche", "Erreur")</f>
        <v>Samedi</v>
      </c>
      <c r="E5965" s="2" t="s">
        <v>30</v>
      </c>
      <c r="F5965" s="2" t="s">
        <v>83</v>
      </c>
      <c r="G5965" s="2" t="s">
        <v>84</v>
      </c>
      <c r="H5965" s="4" t="s">
        <v>19</v>
      </c>
      <c r="I5965" s="5">
        <v>56</v>
      </c>
      <c r="J5965" s="6">
        <v>176</v>
      </c>
      <c r="K5965" s="7">
        <v>9856</v>
      </c>
      <c r="L5965" s="7">
        <v>5125.12</v>
      </c>
      <c r="M5965" s="8">
        <v>0.52</v>
      </c>
      <c r="N5965" s="2" t="s">
        <v>82</v>
      </c>
      <c r="O5965">
        <f t="shared" si="744"/>
        <v>2021</v>
      </c>
      <c r="P5965">
        <f t="shared" si="745"/>
        <v>12</v>
      </c>
      <c r="Q5965" t="str">
        <f t="shared" si="746"/>
        <v>déc</v>
      </c>
      <c r="R5965" t="str">
        <f t="shared" si="747"/>
        <v>Idaho</v>
      </c>
      <c r="S5965" t="str">
        <f t="shared" si="748"/>
        <v>2021-12</v>
      </c>
      <c r="T5965">
        <f>IF(AND(COUNTIF(Calculs!$Q$2:$Q$12,$O5965)&gt;0,COUNTIF(Calculs!$S$2:$S$12,$E5965)&gt;0,COUNTIF(Calculs!$U$2:$U$12,$H5965)&gt;0),1,0)</f>
        <v>1</v>
      </c>
      <c r="U5965">
        <f t="shared" si="749"/>
        <v>9856</v>
      </c>
      <c r="V5965">
        <f t="shared" si="750"/>
        <v>176</v>
      </c>
      <c r="W5965">
        <f t="shared" si="751"/>
        <v>5125.12</v>
      </c>
    </row>
    <row r="5966" spans="1:23" ht="15.75" customHeight="1" x14ac:dyDescent="0.3">
      <c r="A5966" s="2" t="s">
        <v>13</v>
      </c>
      <c r="B5966" s="2">
        <v>1197831</v>
      </c>
      <c r="C5966" s="3">
        <v>44534</v>
      </c>
      <c r="D5966" s="12" t="str" cm="1">
        <f t="array" ref="D5966">_xlfn.SWITCH(WEEKDAY(C5966,2), 1, "Lundi", 2, "Mardi", 3, "Mercredi", 4, "Jeudi", 5, "Vendredi", 6, "Samedi", 7, "Dimanche", "Erreur")</f>
        <v>Samedi</v>
      </c>
      <c r="E5966" s="2" t="s">
        <v>30</v>
      </c>
      <c r="F5966" s="2" t="s">
        <v>83</v>
      </c>
      <c r="G5966" s="2" t="s">
        <v>84</v>
      </c>
      <c r="H5966" s="4" t="s">
        <v>20</v>
      </c>
      <c r="I5966" s="5">
        <v>59</v>
      </c>
      <c r="J5966" s="6">
        <v>142</v>
      </c>
      <c r="K5966" s="7">
        <v>8378</v>
      </c>
      <c r="L5966" s="7">
        <v>5445.7</v>
      </c>
      <c r="M5966" s="8">
        <v>0.65</v>
      </c>
      <c r="N5966" s="2" t="s">
        <v>82</v>
      </c>
      <c r="O5966">
        <f t="shared" si="744"/>
        <v>2021</v>
      </c>
      <c r="P5966">
        <f t="shared" si="745"/>
        <v>12</v>
      </c>
      <c r="Q5966" t="str">
        <f t="shared" si="746"/>
        <v>déc</v>
      </c>
      <c r="R5966" t="str">
        <f t="shared" si="747"/>
        <v>Idaho</v>
      </c>
      <c r="S5966" t="str">
        <f t="shared" si="748"/>
        <v>2021-12</v>
      </c>
      <c r="T5966">
        <f>IF(AND(COUNTIF(Calculs!$Q$2:$Q$12,$O5966)&gt;0,COUNTIF(Calculs!$S$2:$S$12,$E5966)&gt;0,COUNTIF(Calculs!$U$2:$U$12,$H5966)&gt;0),1,0)</f>
        <v>1</v>
      </c>
      <c r="U5966">
        <f t="shared" si="749"/>
        <v>8378</v>
      </c>
      <c r="V5966">
        <f t="shared" si="750"/>
        <v>142</v>
      </c>
      <c r="W5966">
        <f t="shared" si="751"/>
        <v>5445.7</v>
      </c>
    </row>
    <row r="5967" spans="1:23" ht="15.75" customHeight="1" x14ac:dyDescent="0.3">
      <c r="A5967" s="2" t="s">
        <v>13</v>
      </c>
      <c r="B5967" s="2">
        <v>1197831</v>
      </c>
      <c r="C5967" s="3">
        <v>44534</v>
      </c>
      <c r="D5967" s="12" t="str" cm="1">
        <f t="array" ref="D5967">_xlfn.SWITCH(WEEKDAY(C5967,2), 1, "Lundi", 2, "Mardi", 3, "Mercredi", 4, "Jeudi", 5, "Vendredi", 6, "Samedi", 7, "Dimanche", "Erreur")</f>
        <v>Samedi</v>
      </c>
      <c r="E5967" s="2" t="s">
        <v>30</v>
      </c>
      <c r="F5967" s="2" t="s">
        <v>83</v>
      </c>
      <c r="G5967" s="2" t="s">
        <v>84</v>
      </c>
      <c r="H5967" s="4" t="s">
        <v>21</v>
      </c>
      <c r="I5967" s="5">
        <v>50</v>
      </c>
      <c r="J5967" s="6">
        <v>133</v>
      </c>
      <c r="K5967" s="7">
        <v>6650</v>
      </c>
      <c r="L5967" s="7">
        <v>3258.5</v>
      </c>
      <c r="M5967" s="8">
        <v>0.49</v>
      </c>
      <c r="N5967" s="2" t="s">
        <v>82</v>
      </c>
      <c r="O5967">
        <f t="shared" si="744"/>
        <v>2021</v>
      </c>
      <c r="P5967">
        <f t="shared" si="745"/>
        <v>12</v>
      </c>
      <c r="Q5967" t="str">
        <f t="shared" si="746"/>
        <v>déc</v>
      </c>
      <c r="R5967" t="str">
        <f t="shared" si="747"/>
        <v>Idaho</v>
      </c>
      <c r="S5967" t="str">
        <f t="shared" si="748"/>
        <v>2021-12</v>
      </c>
      <c r="T5967">
        <f>IF(AND(COUNTIF(Calculs!$Q$2:$Q$12,$O5967)&gt;0,COUNTIF(Calculs!$S$2:$S$12,$E5967)&gt;0,COUNTIF(Calculs!$U$2:$U$12,$H5967)&gt;0),1,0)</f>
        <v>1</v>
      </c>
      <c r="U5967">
        <f t="shared" si="749"/>
        <v>6650</v>
      </c>
      <c r="V5967">
        <f t="shared" si="750"/>
        <v>133</v>
      </c>
      <c r="W5967">
        <f t="shared" si="751"/>
        <v>3258.5</v>
      </c>
    </row>
    <row r="5968" spans="1:23" ht="15.75" customHeight="1" x14ac:dyDescent="0.3">
      <c r="A5968" s="2" t="s">
        <v>13</v>
      </c>
      <c r="B5968" s="2">
        <v>1197831</v>
      </c>
      <c r="C5968" s="3">
        <v>44534</v>
      </c>
      <c r="D5968" s="12" t="str" cm="1">
        <f t="array" ref="D5968">_xlfn.SWITCH(WEEKDAY(C5968,2), 1, "Lundi", 2, "Mardi", 3, "Mercredi", 4, "Jeudi", 5, "Vendredi", 6, "Samedi", 7, "Dimanche", "Erreur")</f>
        <v>Samedi</v>
      </c>
      <c r="E5968" s="2" t="s">
        <v>30</v>
      </c>
      <c r="F5968" s="2" t="s">
        <v>83</v>
      </c>
      <c r="G5968" s="2" t="s">
        <v>84</v>
      </c>
      <c r="H5968" s="4" t="s">
        <v>22</v>
      </c>
      <c r="I5968" s="5">
        <v>60</v>
      </c>
      <c r="J5968" s="6">
        <v>196</v>
      </c>
      <c r="K5968" s="7">
        <v>11760</v>
      </c>
      <c r="L5968" s="7">
        <v>8114.4000000000005</v>
      </c>
      <c r="M5968" s="8">
        <v>0.69000000000000006</v>
      </c>
      <c r="N5968" s="2" t="s">
        <v>82</v>
      </c>
      <c r="O5968">
        <f t="shared" si="744"/>
        <v>2021</v>
      </c>
      <c r="P5968">
        <f t="shared" si="745"/>
        <v>12</v>
      </c>
      <c r="Q5968" t="str">
        <f t="shared" si="746"/>
        <v>déc</v>
      </c>
      <c r="R5968" t="str">
        <f t="shared" si="747"/>
        <v>Idaho</v>
      </c>
      <c r="S5968" t="str">
        <f t="shared" si="748"/>
        <v>2021-12</v>
      </c>
      <c r="T5968">
        <f>IF(AND(COUNTIF(Calculs!$Q$2:$Q$12,$O5968)&gt;0,COUNTIF(Calculs!$S$2:$S$12,$E5968)&gt;0,COUNTIF(Calculs!$U$2:$U$12,$H5968)&gt;0),1,0)</f>
        <v>1</v>
      </c>
      <c r="U5968">
        <f t="shared" si="749"/>
        <v>11760</v>
      </c>
      <c r="V5968">
        <f t="shared" si="750"/>
        <v>196</v>
      </c>
      <c r="W5968">
        <f t="shared" si="751"/>
        <v>8114.4000000000005</v>
      </c>
    </row>
    <row r="5969" spans="1:23" ht="15.75" customHeight="1" x14ac:dyDescent="0.3">
      <c r="A5969" s="2" t="s">
        <v>13</v>
      </c>
      <c r="B5969" s="2">
        <v>1128299</v>
      </c>
      <c r="C5969" s="3">
        <v>44219</v>
      </c>
      <c r="D5969" s="12" t="str" cm="1">
        <f t="array" ref="D5969">_xlfn.SWITCH(WEEKDAY(C5969,2), 1, "Lundi", 2, "Mardi", 3, "Mercredi", 4, "Jeudi", 5, "Vendredi", 6, "Samedi", 7, "Dimanche", "Erreur")</f>
        <v>Samedi</v>
      </c>
      <c r="E5969" s="2" t="s">
        <v>30</v>
      </c>
      <c r="F5969" s="2" t="s">
        <v>83</v>
      </c>
      <c r="G5969" s="2" t="s">
        <v>84</v>
      </c>
      <c r="H5969" s="4" t="s">
        <v>16</v>
      </c>
      <c r="I5969" s="5">
        <v>29</v>
      </c>
      <c r="J5969" s="6">
        <v>119</v>
      </c>
      <c r="K5969" s="7">
        <v>3451</v>
      </c>
      <c r="L5969" s="7">
        <v>1656.48</v>
      </c>
      <c r="M5969" s="8">
        <v>0.48</v>
      </c>
      <c r="N5969" s="2" t="s">
        <v>82</v>
      </c>
      <c r="O5969">
        <f t="shared" si="744"/>
        <v>2021</v>
      </c>
      <c r="P5969">
        <f t="shared" si="745"/>
        <v>1</v>
      </c>
      <c r="Q5969" t="str">
        <f t="shared" si="746"/>
        <v>janv</v>
      </c>
      <c r="R5969" t="str">
        <f t="shared" si="747"/>
        <v>Idaho</v>
      </c>
      <c r="S5969" t="str">
        <f t="shared" si="748"/>
        <v>2021-01</v>
      </c>
      <c r="T5969">
        <f>IF(AND(COUNTIF(Calculs!$Q$2:$Q$12,$O5969)&gt;0,COUNTIF(Calculs!$S$2:$S$12,$E5969)&gt;0,COUNTIF(Calculs!$U$2:$U$12,$H5969)&gt;0),1,0)</f>
        <v>1</v>
      </c>
      <c r="U5969">
        <f t="shared" si="749"/>
        <v>3451</v>
      </c>
      <c r="V5969">
        <f t="shared" si="750"/>
        <v>119</v>
      </c>
      <c r="W5969">
        <f t="shared" si="751"/>
        <v>1656.48</v>
      </c>
    </row>
    <row r="5970" spans="1:23" ht="15.75" customHeight="1" x14ac:dyDescent="0.3">
      <c r="A5970" s="2" t="s">
        <v>13</v>
      </c>
      <c r="B5970" s="2">
        <v>1128299</v>
      </c>
      <c r="C5970" s="3">
        <v>44219</v>
      </c>
      <c r="D5970" s="12" t="str" cm="1">
        <f t="array" ref="D5970">_xlfn.SWITCH(WEEKDAY(C5970,2), 1, "Lundi", 2, "Mardi", 3, "Mercredi", 4, "Jeudi", 5, "Vendredi", 6, "Samedi", 7, "Dimanche", "Erreur")</f>
        <v>Samedi</v>
      </c>
      <c r="E5970" s="2" t="s">
        <v>30</v>
      </c>
      <c r="F5970" s="2" t="s">
        <v>83</v>
      </c>
      <c r="G5970" s="2" t="s">
        <v>84</v>
      </c>
      <c r="H5970" s="4" t="s">
        <v>18</v>
      </c>
      <c r="I5970" s="5">
        <v>37</v>
      </c>
      <c r="J5970" s="6">
        <v>106</v>
      </c>
      <c r="K5970" s="7">
        <v>3922</v>
      </c>
      <c r="L5970" s="7">
        <v>2000.22</v>
      </c>
      <c r="M5970" s="8">
        <v>0.51</v>
      </c>
      <c r="N5970" s="2" t="s">
        <v>82</v>
      </c>
      <c r="O5970">
        <f t="shared" si="744"/>
        <v>2021</v>
      </c>
      <c r="P5970">
        <f t="shared" si="745"/>
        <v>1</v>
      </c>
      <c r="Q5970" t="str">
        <f t="shared" si="746"/>
        <v>janv</v>
      </c>
      <c r="R5970" t="str">
        <f t="shared" si="747"/>
        <v>Idaho</v>
      </c>
      <c r="S5970" t="str">
        <f t="shared" si="748"/>
        <v>2021-01</v>
      </c>
      <c r="T5970">
        <f>IF(AND(COUNTIF(Calculs!$Q$2:$Q$12,$O5970)&gt;0,COUNTIF(Calculs!$S$2:$S$12,$E5970)&gt;0,COUNTIF(Calculs!$U$2:$U$12,$H5970)&gt;0),1,0)</f>
        <v>1</v>
      </c>
      <c r="U5970">
        <f t="shared" si="749"/>
        <v>3922</v>
      </c>
      <c r="V5970">
        <f t="shared" si="750"/>
        <v>106</v>
      </c>
      <c r="W5970">
        <f t="shared" si="751"/>
        <v>2000.22</v>
      </c>
    </row>
    <row r="5971" spans="1:23" ht="15.75" customHeight="1" x14ac:dyDescent="0.3">
      <c r="A5971" s="2" t="s">
        <v>13</v>
      </c>
      <c r="B5971" s="2">
        <v>1128299</v>
      </c>
      <c r="C5971" s="3">
        <v>44219</v>
      </c>
      <c r="D5971" s="12" t="str" cm="1">
        <f t="array" ref="D5971">_xlfn.SWITCH(WEEKDAY(C5971,2), 1, "Lundi", 2, "Mardi", 3, "Mercredi", 4, "Jeudi", 5, "Vendredi", 6, "Samedi", 7, "Dimanche", "Erreur")</f>
        <v>Samedi</v>
      </c>
      <c r="E5971" s="2" t="s">
        <v>30</v>
      </c>
      <c r="F5971" s="2" t="s">
        <v>83</v>
      </c>
      <c r="G5971" s="2" t="s">
        <v>84</v>
      </c>
      <c r="H5971" s="4" t="s">
        <v>19</v>
      </c>
      <c r="I5971" s="5">
        <v>37</v>
      </c>
      <c r="J5971" s="6">
        <v>106</v>
      </c>
      <c r="K5971" s="7">
        <v>3922</v>
      </c>
      <c r="L5971" s="7">
        <v>1921.78</v>
      </c>
      <c r="M5971" s="8">
        <v>0.49</v>
      </c>
      <c r="N5971" s="2" t="s">
        <v>82</v>
      </c>
      <c r="O5971">
        <f t="shared" si="744"/>
        <v>2021</v>
      </c>
      <c r="P5971">
        <f t="shared" si="745"/>
        <v>1</v>
      </c>
      <c r="Q5971" t="str">
        <f t="shared" si="746"/>
        <v>janv</v>
      </c>
      <c r="R5971" t="str">
        <f t="shared" si="747"/>
        <v>Idaho</v>
      </c>
      <c r="S5971" t="str">
        <f t="shared" si="748"/>
        <v>2021-01</v>
      </c>
      <c r="T5971">
        <f>IF(AND(COUNTIF(Calculs!$Q$2:$Q$12,$O5971)&gt;0,COUNTIF(Calculs!$S$2:$S$12,$E5971)&gt;0,COUNTIF(Calculs!$U$2:$U$12,$H5971)&gt;0),1,0)</f>
        <v>1</v>
      </c>
      <c r="U5971">
        <f t="shared" si="749"/>
        <v>3922</v>
      </c>
      <c r="V5971">
        <f t="shared" si="750"/>
        <v>106</v>
      </c>
      <c r="W5971">
        <f t="shared" si="751"/>
        <v>1921.78</v>
      </c>
    </row>
    <row r="5972" spans="1:23" ht="15.75" customHeight="1" x14ac:dyDescent="0.3">
      <c r="A5972" s="2" t="s">
        <v>13</v>
      </c>
      <c r="B5972" s="2">
        <v>1128299</v>
      </c>
      <c r="C5972" s="3">
        <v>44219</v>
      </c>
      <c r="D5972" s="12" t="str" cm="1">
        <f t="array" ref="D5972">_xlfn.SWITCH(WEEKDAY(C5972,2), 1, "Lundi", 2, "Mardi", 3, "Mercredi", 4, "Jeudi", 5, "Vendredi", 6, "Samedi", 7, "Dimanche", "Erreur")</f>
        <v>Samedi</v>
      </c>
      <c r="E5972" s="2" t="s">
        <v>30</v>
      </c>
      <c r="F5972" s="2" t="s">
        <v>83</v>
      </c>
      <c r="G5972" s="2" t="s">
        <v>84</v>
      </c>
      <c r="H5972" s="4" t="s">
        <v>20</v>
      </c>
      <c r="I5972" s="5">
        <v>38</v>
      </c>
      <c r="J5972" s="6">
        <v>77</v>
      </c>
      <c r="K5972" s="7">
        <v>2926</v>
      </c>
      <c r="L5972" s="7">
        <v>1345.9599999999998</v>
      </c>
      <c r="M5972" s="8">
        <v>0.45999999999999996</v>
      </c>
      <c r="N5972" s="2" t="s">
        <v>82</v>
      </c>
      <c r="O5972">
        <f t="shared" si="744"/>
        <v>2021</v>
      </c>
      <c r="P5972">
        <f t="shared" si="745"/>
        <v>1</v>
      </c>
      <c r="Q5972" t="str">
        <f t="shared" si="746"/>
        <v>janv</v>
      </c>
      <c r="R5972" t="str">
        <f t="shared" si="747"/>
        <v>Idaho</v>
      </c>
      <c r="S5972" t="str">
        <f t="shared" si="748"/>
        <v>2021-01</v>
      </c>
      <c r="T5972">
        <f>IF(AND(COUNTIF(Calculs!$Q$2:$Q$12,$O5972)&gt;0,COUNTIF(Calculs!$S$2:$S$12,$E5972)&gt;0,COUNTIF(Calculs!$U$2:$U$12,$H5972)&gt;0),1,0)</f>
        <v>1</v>
      </c>
      <c r="U5972">
        <f t="shared" si="749"/>
        <v>2926</v>
      </c>
      <c r="V5972">
        <f t="shared" si="750"/>
        <v>77</v>
      </c>
      <c r="W5972">
        <f t="shared" si="751"/>
        <v>1345.9599999999998</v>
      </c>
    </row>
    <row r="5973" spans="1:23" ht="15.75" customHeight="1" x14ac:dyDescent="0.3">
      <c r="A5973" s="2" t="s">
        <v>13</v>
      </c>
      <c r="B5973" s="2">
        <v>1128299</v>
      </c>
      <c r="C5973" s="3">
        <v>44219</v>
      </c>
      <c r="D5973" s="12" t="str" cm="1">
        <f t="array" ref="D5973">_xlfn.SWITCH(WEEKDAY(C5973,2), 1, "Lundi", 2, "Mardi", 3, "Mercredi", 4, "Jeudi", 5, "Vendredi", 6, "Samedi", 7, "Dimanche", "Erreur")</f>
        <v>Samedi</v>
      </c>
      <c r="E5973" s="2" t="s">
        <v>30</v>
      </c>
      <c r="F5973" s="2" t="s">
        <v>83</v>
      </c>
      <c r="G5973" s="2" t="s">
        <v>84</v>
      </c>
      <c r="H5973" s="4" t="s">
        <v>21</v>
      </c>
      <c r="I5973" s="5">
        <v>42</v>
      </c>
      <c r="J5973" s="6">
        <v>63</v>
      </c>
      <c r="K5973" s="7">
        <v>2646</v>
      </c>
      <c r="L5973" s="7">
        <v>1190.6999999999998</v>
      </c>
      <c r="M5973" s="8">
        <v>0.44999999999999996</v>
      </c>
      <c r="N5973" s="2" t="s">
        <v>82</v>
      </c>
      <c r="O5973">
        <f t="shared" si="744"/>
        <v>2021</v>
      </c>
      <c r="P5973">
        <f t="shared" si="745"/>
        <v>1</v>
      </c>
      <c r="Q5973" t="str">
        <f t="shared" si="746"/>
        <v>janv</v>
      </c>
      <c r="R5973" t="str">
        <f t="shared" si="747"/>
        <v>Idaho</v>
      </c>
      <c r="S5973" t="str">
        <f t="shared" si="748"/>
        <v>2021-01</v>
      </c>
      <c r="T5973">
        <f>IF(AND(COUNTIF(Calculs!$Q$2:$Q$12,$O5973)&gt;0,COUNTIF(Calculs!$S$2:$S$12,$E5973)&gt;0,COUNTIF(Calculs!$U$2:$U$12,$H5973)&gt;0),1,0)</f>
        <v>1</v>
      </c>
      <c r="U5973">
        <f t="shared" si="749"/>
        <v>2646</v>
      </c>
      <c r="V5973">
        <f t="shared" si="750"/>
        <v>63</v>
      </c>
      <c r="W5973">
        <f t="shared" si="751"/>
        <v>1190.6999999999998</v>
      </c>
    </row>
    <row r="5974" spans="1:23" ht="15.75" customHeight="1" x14ac:dyDescent="0.3">
      <c r="A5974" s="2" t="s">
        <v>13</v>
      </c>
      <c r="B5974" s="2">
        <v>1128299</v>
      </c>
      <c r="C5974" s="3">
        <v>44219</v>
      </c>
      <c r="D5974" s="12" t="str" cm="1">
        <f t="array" ref="D5974">_xlfn.SWITCH(WEEKDAY(C5974,2), 1, "Lundi", 2, "Mardi", 3, "Mercredi", 4, "Jeudi", 5, "Vendredi", 6, "Samedi", 7, "Dimanche", "Erreur")</f>
        <v>Samedi</v>
      </c>
      <c r="E5974" s="2" t="s">
        <v>30</v>
      </c>
      <c r="F5974" s="2" t="s">
        <v>83</v>
      </c>
      <c r="G5974" s="2" t="s">
        <v>84</v>
      </c>
      <c r="H5974" s="4" t="s">
        <v>22</v>
      </c>
      <c r="I5974" s="5">
        <v>36</v>
      </c>
      <c r="J5974" s="6">
        <v>111</v>
      </c>
      <c r="K5974" s="7">
        <v>3996</v>
      </c>
      <c r="L5974" s="7">
        <v>1398.6</v>
      </c>
      <c r="M5974" s="8">
        <v>0.35</v>
      </c>
      <c r="N5974" s="2" t="s">
        <v>82</v>
      </c>
      <c r="O5974">
        <f t="shared" si="744"/>
        <v>2021</v>
      </c>
      <c r="P5974">
        <f t="shared" si="745"/>
        <v>1</v>
      </c>
      <c r="Q5974" t="str">
        <f t="shared" si="746"/>
        <v>janv</v>
      </c>
      <c r="R5974" t="str">
        <f t="shared" si="747"/>
        <v>Idaho</v>
      </c>
      <c r="S5974" t="str">
        <f t="shared" si="748"/>
        <v>2021-01</v>
      </c>
      <c r="T5974">
        <f>IF(AND(COUNTIF(Calculs!$Q$2:$Q$12,$O5974)&gt;0,COUNTIF(Calculs!$S$2:$S$12,$E5974)&gt;0,COUNTIF(Calculs!$U$2:$U$12,$H5974)&gt;0),1,0)</f>
        <v>1</v>
      </c>
      <c r="U5974">
        <f t="shared" si="749"/>
        <v>3996</v>
      </c>
      <c r="V5974">
        <f t="shared" si="750"/>
        <v>111</v>
      </c>
      <c r="W5974">
        <f t="shared" si="751"/>
        <v>1398.6</v>
      </c>
    </row>
    <row r="5975" spans="1:23" ht="15.75" customHeight="1" x14ac:dyDescent="0.3">
      <c r="A5975" s="2" t="s">
        <v>13</v>
      </c>
      <c r="B5975" s="2">
        <v>1128299</v>
      </c>
      <c r="C5975" s="3">
        <v>44250</v>
      </c>
      <c r="D5975" s="12" t="str" cm="1">
        <f t="array" ref="D5975">_xlfn.SWITCH(WEEKDAY(C5975,2), 1, "Lundi", 2, "Mardi", 3, "Mercredi", 4, "Jeudi", 5, "Vendredi", 6, "Samedi", 7, "Dimanche", "Erreur")</f>
        <v>Mardi</v>
      </c>
      <c r="E5975" s="2" t="s">
        <v>30</v>
      </c>
      <c r="F5975" s="2" t="s">
        <v>83</v>
      </c>
      <c r="G5975" s="2" t="s">
        <v>84</v>
      </c>
      <c r="H5975" s="4" t="s">
        <v>16</v>
      </c>
      <c r="I5975" s="5">
        <v>29</v>
      </c>
      <c r="J5975" s="6">
        <v>143</v>
      </c>
      <c r="K5975" s="7">
        <v>4147</v>
      </c>
      <c r="L5975" s="7">
        <v>2073.5</v>
      </c>
      <c r="M5975" s="8">
        <v>0.5</v>
      </c>
      <c r="N5975" s="2" t="s">
        <v>82</v>
      </c>
      <c r="O5975">
        <f t="shared" si="744"/>
        <v>2021</v>
      </c>
      <c r="P5975">
        <f t="shared" si="745"/>
        <v>2</v>
      </c>
      <c r="Q5975" t="str">
        <f t="shared" si="746"/>
        <v>févr</v>
      </c>
      <c r="R5975" t="str">
        <f t="shared" si="747"/>
        <v>Idaho</v>
      </c>
      <c r="S5975" t="str">
        <f t="shared" si="748"/>
        <v>2021-02</v>
      </c>
      <c r="T5975">
        <f>IF(AND(COUNTIF(Calculs!$Q$2:$Q$12,$O5975)&gt;0,COUNTIF(Calculs!$S$2:$S$12,$E5975)&gt;0,COUNTIF(Calculs!$U$2:$U$12,$H5975)&gt;0),1,0)</f>
        <v>1</v>
      </c>
      <c r="U5975">
        <f t="shared" si="749"/>
        <v>4147</v>
      </c>
      <c r="V5975">
        <f t="shared" si="750"/>
        <v>143</v>
      </c>
      <c r="W5975">
        <f t="shared" si="751"/>
        <v>2073.5</v>
      </c>
    </row>
    <row r="5976" spans="1:23" ht="15.75" customHeight="1" x14ac:dyDescent="0.3">
      <c r="A5976" s="2" t="s">
        <v>13</v>
      </c>
      <c r="B5976" s="2">
        <v>1128299</v>
      </c>
      <c r="C5976" s="3">
        <v>44250</v>
      </c>
      <c r="D5976" s="12" t="str" cm="1">
        <f t="array" ref="D5976">_xlfn.SWITCH(WEEKDAY(C5976,2), 1, "Lundi", 2, "Mardi", 3, "Mercredi", 4, "Jeudi", 5, "Vendredi", 6, "Samedi", 7, "Dimanche", "Erreur")</f>
        <v>Mardi</v>
      </c>
      <c r="E5976" s="2" t="s">
        <v>30</v>
      </c>
      <c r="F5976" s="2" t="s">
        <v>83</v>
      </c>
      <c r="G5976" s="2" t="s">
        <v>84</v>
      </c>
      <c r="H5976" s="4" t="s">
        <v>18</v>
      </c>
      <c r="I5976" s="5">
        <v>38</v>
      </c>
      <c r="J5976" s="6">
        <v>113</v>
      </c>
      <c r="K5976" s="7">
        <v>4294</v>
      </c>
      <c r="L5976" s="7">
        <v>2318.7600000000002</v>
      </c>
      <c r="M5976" s="8">
        <v>0.54</v>
      </c>
      <c r="N5976" s="2" t="s">
        <v>82</v>
      </c>
      <c r="O5976">
        <f t="shared" si="744"/>
        <v>2021</v>
      </c>
      <c r="P5976">
        <f t="shared" si="745"/>
        <v>2</v>
      </c>
      <c r="Q5976" t="str">
        <f t="shared" si="746"/>
        <v>févr</v>
      </c>
      <c r="R5976" t="str">
        <f t="shared" si="747"/>
        <v>Idaho</v>
      </c>
      <c r="S5976" t="str">
        <f t="shared" si="748"/>
        <v>2021-02</v>
      </c>
      <c r="T5976">
        <f>IF(AND(COUNTIF(Calculs!$Q$2:$Q$12,$O5976)&gt;0,COUNTIF(Calculs!$S$2:$S$12,$E5976)&gt;0,COUNTIF(Calculs!$U$2:$U$12,$H5976)&gt;0),1,0)</f>
        <v>1</v>
      </c>
      <c r="U5976">
        <f t="shared" si="749"/>
        <v>4294</v>
      </c>
      <c r="V5976">
        <f t="shared" si="750"/>
        <v>113</v>
      </c>
      <c r="W5976">
        <f t="shared" si="751"/>
        <v>2318.7600000000002</v>
      </c>
    </row>
    <row r="5977" spans="1:23" ht="15.75" customHeight="1" x14ac:dyDescent="0.3">
      <c r="A5977" s="2" t="s">
        <v>13</v>
      </c>
      <c r="B5977" s="2">
        <v>1128299</v>
      </c>
      <c r="C5977" s="3">
        <v>44250</v>
      </c>
      <c r="D5977" s="12" t="str" cm="1">
        <f t="array" ref="D5977">_xlfn.SWITCH(WEEKDAY(C5977,2), 1, "Lundi", 2, "Mardi", 3, "Mercredi", 4, "Jeudi", 5, "Vendredi", 6, "Samedi", 7, "Dimanche", "Erreur")</f>
        <v>Mardi</v>
      </c>
      <c r="E5977" s="2" t="s">
        <v>30</v>
      </c>
      <c r="F5977" s="2" t="s">
        <v>83</v>
      </c>
      <c r="G5977" s="2" t="s">
        <v>84</v>
      </c>
      <c r="H5977" s="4" t="s">
        <v>19</v>
      </c>
      <c r="I5977" s="5">
        <v>38</v>
      </c>
      <c r="J5977" s="6">
        <v>105</v>
      </c>
      <c r="K5977" s="7">
        <v>3990</v>
      </c>
      <c r="L5977" s="7">
        <v>1875.3</v>
      </c>
      <c r="M5977" s="8">
        <v>0.47</v>
      </c>
      <c r="N5977" s="2" t="s">
        <v>82</v>
      </c>
      <c r="O5977">
        <f t="shared" si="744"/>
        <v>2021</v>
      </c>
      <c r="P5977">
        <f t="shared" si="745"/>
        <v>2</v>
      </c>
      <c r="Q5977" t="str">
        <f t="shared" si="746"/>
        <v>févr</v>
      </c>
      <c r="R5977" t="str">
        <f t="shared" si="747"/>
        <v>Idaho</v>
      </c>
      <c r="S5977" t="str">
        <f t="shared" si="748"/>
        <v>2021-02</v>
      </c>
      <c r="T5977">
        <f>IF(AND(COUNTIF(Calculs!$Q$2:$Q$12,$O5977)&gt;0,COUNTIF(Calculs!$S$2:$S$12,$E5977)&gt;0,COUNTIF(Calculs!$U$2:$U$12,$H5977)&gt;0),1,0)</f>
        <v>1</v>
      </c>
      <c r="U5977">
        <f t="shared" si="749"/>
        <v>3990</v>
      </c>
      <c r="V5977">
        <f t="shared" si="750"/>
        <v>105</v>
      </c>
      <c r="W5977">
        <f t="shared" si="751"/>
        <v>1875.3</v>
      </c>
    </row>
    <row r="5978" spans="1:23" ht="15.75" customHeight="1" x14ac:dyDescent="0.3">
      <c r="A5978" s="2" t="s">
        <v>13</v>
      </c>
      <c r="B5978" s="2">
        <v>1128299</v>
      </c>
      <c r="C5978" s="3">
        <v>44250</v>
      </c>
      <c r="D5978" s="12" t="str" cm="1">
        <f t="array" ref="D5978">_xlfn.SWITCH(WEEKDAY(C5978,2), 1, "Lundi", 2, "Mardi", 3, "Mercredi", 4, "Jeudi", 5, "Vendredi", 6, "Samedi", 7, "Dimanche", "Erreur")</f>
        <v>Mardi</v>
      </c>
      <c r="E5978" s="2" t="s">
        <v>30</v>
      </c>
      <c r="F5978" s="2" t="s">
        <v>85</v>
      </c>
      <c r="G5978" s="2" t="s">
        <v>86</v>
      </c>
      <c r="H5978" s="4" t="s">
        <v>20</v>
      </c>
      <c r="I5978" s="5">
        <v>38</v>
      </c>
      <c r="J5978" s="6">
        <v>63</v>
      </c>
      <c r="K5978" s="7">
        <v>2394</v>
      </c>
      <c r="L5978" s="7">
        <v>1149.1199999999999</v>
      </c>
      <c r="M5978" s="8">
        <v>0.48</v>
      </c>
      <c r="N5978" s="2" t="s">
        <v>82</v>
      </c>
      <c r="O5978">
        <f t="shared" si="744"/>
        <v>2021</v>
      </c>
      <c r="P5978">
        <f t="shared" si="745"/>
        <v>2</v>
      </c>
      <c r="Q5978" t="str">
        <f t="shared" si="746"/>
        <v>févr</v>
      </c>
      <c r="R5978" t="str">
        <f t="shared" si="747"/>
        <v>Arizona</v>
      </c>
      <c r="S5978" t="str">
        <f t="shared" si="748"/>
        <v>2021-02</v>
      </c>
      <c r="T5978">
        <f>IF(AND(COUNTIF(Calculs!$Q$2:$Q$12,$O5978)&gt;0,COUNTIF(Calculs!$S$2:$S$12,$E5978)&gt;0,COUNTIF(Calculs!$U$2:$U$12,$H5978)&gt;0),1,0)</f>
        <v>1</v>
      </c>
      <c r="U5978">
        <f t="shared" si="749"/>
        <v>2394</v>
      </c>
      <c r="V5978">
        <f t="shared" si="750"/>
        <v>63</v>
      </c>
      <c r="W5978">
        <f t="shared" si="751"/>
        <v>1149.1199999999999</v>
      </c>
    </row>
    <row r="5979" spans="1:23" ht="15.75" customHeight="1" x14ac:dyDescent="0.3">
      <c r="A5979" s="2" t="s">
        <v>13</v>
      </c>
      <c r="B5979" s="2">
        <v>1128299</v>
      </c>
      <c r="C5979" s="3">
        <v>44250</v>
      </c>
      <c r="D5979" s="12" t="str" cm="1">
        <f t="array" ref="D5979">_xlfn.SWITCH(WEEKDAY(C5979,2), 1, "Lundi", 2, "Mardi", 3, "Mercredi", 4, "Jeudi", 5, "Vendredi", 6, "Samedi", 7, "Dimanche", "Erreur")</f>
        <v>Mardi</v>
      </c>
      <c r="E5979" s="2" t="s">
        <v>30</v>
      </c>
      <c r="F5979" s="2" t="s">
        <v>85</v>
      </c>
      <c r="G5979" s="2" t="s">
        <v>86</v>
      </c>
      <c r="H5979" s="4" t="s">
        <v>21</v>
      </c>
      <c r="I5979" s="5">
        <v>42</v>
      </c>
      <c r="J5979" s="6">
        <v>44</v>
      </c>
      <c r="K5979" s="7">
        <v>1848</v>
      </c>
      <c r="L5979" s="7">
        <v>813.12</v>
      </c>
      <c r="M5979" s="8">
        <v>0.44</v>
      </c>
      <c r="N5979" s="2" t="s">
        <v>82</v>
      </c>
      <c r="O5979">
        <f t="shared" si="744"/>
        <v>2021</v>
      </c>
      <c r="P5979">
        <f t="shared" si="745"/>
        <v>2</v>
      </c>
      <c r="Q5979" t="str">
        <f t="shared" si="746"/>
        <v>févr</v>
      </c>
      <c r="R5979" t="str">
        <f t="shared" si="747"/>
        <v>Arizona</v>
      </c>
      <c r="S5979" t="str">
        <f t="shared" si="748"/>
        <v>2021-02</v>
      </c>
      <c r="T5979">
        <f>IF(AND(COUNTIF(Calculs!$Q$2:$Q$12,$O5979)&gt;0,COUNTIF(Calculs!$S$2:$S$12,$E5979)&gt;0,COUNTIF(Calculs!$U$2:$U$12,$H5979)&gt;0),1,0)</f>
        <v>1</v>
      </c>
      <c r="U5979">
        <f t="shared" si="749"/>
        <v>1848</v>
      </c>
      <c r="V5979">
        <f t="shared" si="750"/>
        <v>44</v>
      </c>
      <c r="W5979">
        <f t="shared" si="751"/>
        <v>813.12</v>
      </c>
    </row>
    <row r="5980" spans="1:23" ht="15.75" customHeight="1" x14ac:dyDescent="0.3">
      <c r="A5980" s="2" t="s">
        <v>13</v>
      </c>
      <c r="B5980" s="2">
        <v>1128299</v>
      </c>
      <c r="C5980" s="3">
        <v>44250</v>
      </c>
      <c r="D5980" s="12" t="str" cm="1">
        <f t="array" ref="D5980">_xlfn.SWITCH(WEEKDAY(C5980,2), 1, "Lundi", 2, "Mardi", 3, "Mercredi", 4, "Jeudi", 5, "Vendredi", 6, "Samedi", 7, "Dimanche", "Erreur")</f>
        <v>Mardi</v>
      </c>
      <c r="E5980" s="2" t="s">
        <v>30</v>
      </c>
      <c r="F5980" s="2" t="s">
        <v>85</v>
      </c>
      <c r="G5980" s="2" t="s">
        <v>86</v>
      </c>
      <c r="H5980" s="4" t="s">
        <v>22</v>
      </c>
      <c r="I5980" s="5">
        <v>38</v>
      </c>
      <c r="J5980" s="6">
        <v>88</v>
      </c>
      <c r="K5980" s="7">
        <v>3344</v>
      </c>
      <c r="L5980" s="7">
        <v>1203.8399999999999</v>
      </c>
      <c r="M5980" s="8">
        <v>0.36</v>
      </c>
      <c r="N5980" s="2" t="s">
        <v>82</v>
      </c>
      <c r="O5980">
        <f t="shared" si="744"/>
        <v>2021</v>
      </c>
      <c r="P5980">
        <f t="shared" si="745"/>
        <v>2</v>
      </c>
      <c r="Q5980" t="str">
        <f t="shared" si="746"/>
        <v>févr</v>
      </c>
      <c r="R5980" t="str">
        <f t="shared" si="747"/>
        <v>Arizona</v>
      </c>
      <c r="S5980" t="str">
        <f t="shared" si="748"/>
        <v>2021-02</v>
      </c>
      <c r="T5980">
        <f>IF(AND(COUNTIF(Calculs!$Q$2:$Q$12,$O5980)&gt;0,COUNTIF(Calculs!$S$2:$S$12,$E5980)&gt;0,COUNTIF(Calculs!$U$2:$U$12,$H5980)&gt;0),1,0)</f>
        <v>1</v>
      </c>
      <c r="U5980">
        <f t="shared" si="749"/>
        <v>3344</v>
      </c>
      <c r="V5980">
        <f t="shared" si="750"/>
        <v>88</v>
      </c>
      <c r="W5980">
        <f t="shared" si="751"/>
        <v>1203.8399999999999</v>
      </c>
    </row>
    <row r="5981" spans="1:23" ht="15.75" customHeight="1" x14ac:dyDescent="0.3">
      <c r="A5981" s="2" t="s">
        <v>13</v>
      </c>
      <c r="B5981" s="2">
        <v>1128299</v>
      </c>
      <c r="C5981" s="3">
        <v>44277</v>
      </c>
      <c r="D5981" s="12" t="str" cm="1">
        <f t="array" ref="D5981">_xlfn.SWITCH(WEEKDAY(C5981,2), 1, "Lundi", 2, "Mardi", 3, "Mercredi", 4, "Jeudi", 5, "Vendredi", 6, "Samedi", 7, "Dimanche", "Erreur")</f>
        <v>Lundi</v>
      </c>
      <c r="E5981" s="2" t="s">
        <v>30</v>
      </c>
      <c r="F5981" s="2" t="s">
        <v>85</v>
      </c>
      <c r="G5981" s="2" t="s">
        <v>86</v>
      </c>
      <c r="H5981" s="4" t="s">
        <v>16</v>
      </c>
      <c r="I5981" s="5">
        <v>37</v>
      </c>
      <c r="J5981" s="6">
        <v>145</v>
      </c>
      <c r="K5981" s="7">
        <v>5365</v>
      </c>
      <c r="L5981" s="7">
        <v>2521.5499999999997</v>
      </c>
      <c r="M5981" s="8">
        <v>0.47</v>
      </c>
      <c r="N5981" s="2" t="s">
        <v>82</v>
      </c>
      <c r="O5981">
        <f t="shared" si="744"/>
        <v>2021</v>
      </c>
      <c r="P5981">
        <f t="shared" si="745"/>
        <v>3</v>
      </c>
      <c r="Q5981" t="str">
        <f t="shared" si="746"/>
        <v>mars</v>
      </c>
      <c r="R5981" t="str">
        <f t="shared" si="747"/>
        <v>Arizona</v>
      </c>
      <c r="S5981" t="str">
        <f t="shared" si="748"/>
        <v>2021-03</v>
      </c>
      <c r="T5981">
        <f>IF(AND(COUNTIF(Calculs!$Q$2:$Q$12,$O5981)&gt;0,COUNTIF(Calculs!$S$2:$S$12,$E5981)&gt;0,COUNTIF(Calculs!$U$2:$U$12,$H5981)&gt;0),1,0)</f>
        <v>1</v>
      </c>
      <c r="U5981">
        <f t="shared" si="749"/>
        <v>5365</v>
      </c>
      <c r="V5981">
        <f t="shared" si="750"/>
        <v>145</v>
      </c>
      <c r="W5981">
        <f t="shared" si="751"/>
        <v>2521.5499999999997</v>
      </c>
    </row>
    <row r="5982" spans="1:23" ht="15.75" customHeight="1" x14ac:dyDescent="0.3">
      <c r="A5982" s="2" t="s">
        <v>13</v>
      </c>
      <c r="B5982" s="2">
        <v>1128299</v>
      </c>
      <c r="C5982" s="3">
        <v>44277</v>
      </c>
      <c r="D5982" s="12" t="str" cm="1">
        <f t="array" ref="D5982">_xlfn.SWITCH(WEEKDAY(C5982,2), 1, "Lundi", 2, "Mardi", 3, "Mercredi", 4, "Jeudi", 5, "Vendredi", 6, "Samedi", 7, "Dimanche", "Erreur")</f>
        <v>Lundi</v>
      </c>
      <c r="E5982" s="2" t="s">
        <v>30</v>
      </c>
      <c r="F5982" s="2" t="s">
        <v>85</v>
      </c>
      <c r="G5982" s="2" t="s">
        <v>86</v>
      </c>
      <c r="H5982" s="4" t="s">
        <v>18</v>
      </c>
      <c r="I5982" s="5">
        <v>48</v>
      </c>
      <c r="J5982" s="6">
        <v>95</v>
      </c>
      <c r="K5982" s="7">
        <v>4560</v>
      </c>
      <c r="L5982" s="7">
        <v>2508</v>
      </c>
      <c r="M5982" s="8">
        <v>0.55000000000000004</v>
      </c>
      <c r="N5982" s="2" t="s">
        <v>82</v>
      </c>
      <c r="O5982">
        <f t="shared" si="744"/>
        <v>2021</v>
      </c>
      <c r="P5982">
        <f t="shared" si="745"/>
        <v>3</v>
      </c>
      <c r="Q5982" t="str">
        <f t="shared" si="746"/>
        <v>mars</v>
      </c>
      <c r="R5982" t="str">
        <f t="shared" si="747"/>
        <v>Arizona</v>
      </c>
      <c r="S5982" t="str">
        <f t="shared" si="748"/>
        <v>2021-03</v>
      </c>
      <c r="T5982">
        <f>IF(AND(COUNTIF(Calculs!$Q$2:$Q$12,$O5982)&gt;0,COUNTIF(Calculs!$S$2:$S$12,$E5982)&gt;0,COUNTIF(Calculs!$U$2:$U$12,$H5982)&gt;0),1,0)</f>
        <v>1</v>
      </c>
      <c r="U5982">
        <f t="shared" si="749"/>
        <v>4560</v>
      </c>
      <c r="V5982">
        <f t="shared" si="750"/>
        <v>95</v>
      </c>
      <c r="W5982">
        <f t="shared" si="751"/>
        <v>2508</v>
      </c>
    </row>
    <row r="5983" spans="1:23" ht="15.75" customHeight="1" x14ac:dyDescent="0.3">
      <c r="A5983" s="2" t="s">
        <v>13</v>
      </c>
      <c r="B5983" s="2">
        <v>1128299</v>
      </c>
      <c r="C5983" s="3">
        <v>44277</v>
      </c>
      <c r="D5983" s="12" t="str" cm="1">
        <f t="array" ref="D5983">_xlfn.SWITCH(WEEKDAY(C5983,2), 1, "Lundi", 2, "Mardi", 3, "Mercredi", 4, "Jeudi", 5, "Vendredi", 6, "Samedi", 7, "Dimanche", "Erreur")</f>
        <v>Lundi</v>
      </c>
      <c r="E5983" s="2" t="s">
        <v>30</v>
      </c>
      <c r="F5983" s="2" t="s">
        <v>85</v>
      </c>
      <c r="G5983" s="2" t="s">
        <v>86</v>
      </c>
      <c r="H5983" s="4" t="s">
        <v>19</v>
      </c>
      <c r="I5983" s="5">
        <v>49</v>
      </c>
      <c r="J5983" s="6">
        <v>91</v>
      </c>
      <c r="K5983" s="7">
        <v>4459</v>
      </c>
      <c r="L5983" s="7">
        <v>2229.5</v>
      </c>
      <c r="M5983" s="8">
        <v>0.5</v>
      </c>
      <c r="N5983" s="2" t="s">
        <v>82</v>
      </c>
      <c r="O5983">
        <f t="shared" si="744"/>
        <v>2021</v>
      </c>
      <c r="P5983">
        <f t="shared" si="745"/>
        <v>3</v>
      </c>
      <c r="Q5983" t="str">
        <f t="shared" si="746"/>
        <v>mars</v>
      </c>
      <c r="R5983" t="str">
        <f t="shared" si="747"/>
        <v>Arizona</v>
      </c>
      <c r="S5983" t="str">
        <f t="shared" si="748"/>
        <v>2021-03</v>
      </c>
      <c r="T5983">
        <f>IF(AND(COUNTIF(Calculs!$Q$2:$Q$12,$O5983)&gt;0,COUNTIF(Calculs!$S$2:$S$12,$E5983)&gt;0,COUNTIF(Calculs!$U$2:$U$12,$H5983)&gt;0),1,0)</f>
        <v>1</v>
      </c>
      <c r="U5983">
        <f t="shared" si="749"/>
        <v>4459</v>
      </c>
      <c r="V5983">
        <f t="shared" si="750"/>
        <v>91</v>
      </c>
      <c r="W5983">
        <f t="shared" si="751"/>
        <v>2229.5</v>
      </c>
    </row>
    <row r="5984" spans="1:23" ht="15.75" customHeight="1" x14ac:dyDescent="0.3">
      <c r="A5984" s="2" t="s">
        <v>13</v>
      </c>
      <c r="B5984" s="2">
        <v>1128299</v>
      </c>
      <c r="C5984" s="3">
        <v>44277</v>
      </c>
      <c r="D5984" s="12" t="str" cm="1">
        <f t="array" ref="D5984">_xlfn.SWITCH(WEEKDAY(C5984,2), 1, "Lundi", 2, "Mardi", 3, "Mercredi", 4, "Jeudi", 5, "Vendredi", 6, "Samedi", 7, "Dimanche", "Erreur")</f>
        <v>Lundi</v>
      </c>
      <c r="E5984" s="2" t="s">
        <v>30</v>
      </c>
      <c r="F5984" s="2" t="s">
        <v>85</v>
      </c>
      <c r="G5984" s="2" t="s">
        <v>86</v>
      </c>
      <c r="H5984" s="4" t="s">
        <v>20</v>
      </c>
      <c r="I5984" s="5">
        <v>47</v>
      </c>
      <c r="J5984" s="6">
        <v>68</v>
      </c>
      <c r="K5984" s="7">
        <v>3196</v>
      </c>
      <c r="L5984" s="7">
        <v>1470.1599999999999</v>
      </c>
      <c r="M5984" s="8">
        <v>0.45999999999999996</v>
      </c>
      <c r="N5984" s="2" t="s">
        <v>82</v>
      </c>
      <c r="O5984">
        <f t="shared" si="744"/>
        <v>2021</v>
      </c>
      <c r="P5984">
        <f t="shared" si="745"/>
        <v>3</v>
      </c>
      <c r="Q5984" t="str">
        <f t="shared" si="746"/>
        <v>mars</v>
      </c>
      <c r="R5984" t="str">
        <f t="shared" si="747"/>
        <v>Arizona</v>
      </c>
      <c r="S5984" t="str">
        <f t="shared" si="748"/>
        <v>2021-03</v>
      </c>
      <c r="T5984">
        <f>IF(AND(COUNTIF(Calculs!$Q$2:$Q$12,$O5984)&gt;0,COUNTIF(Calculs!$S$2:$S$12,$E5984)&gt;0,COUNTIF(Calculs!$U$2:$U$12,$H5984)&gt;0),1,0)</f>
        <v>1</v>
      </c>
      <c r="U5984">
        <f t="shared" si="749"/>
        <v>3196</v>
      </c>
      <c r="V5984">
        <f t="shared" si="750"/>
        <v>68</v>
      </c>
      <c r="W5984">
        <f t="shared" si="751"/>
        <v>1470.1599999999999</v>
      </c>
    </row>
    <row r="5985" spans="1:23" ht="15.75" customHeight="1" x14ac:dyDescent="0.3">
      <c r="A5985" s="2" t="s">
        <v>13</v>
      </c>
      <c r="B5985" s="2">
        <v>1128299</v>
      </c>
      <c r="C5985" s="3">
        <v>44277</v>
      </c>
      <c r="D5985" s="12" t="str" cm="1">
        <f t="array" ref="D5985">_xlfn.SWITCH(WEEKDAY(C5985,2), 1, "Lundi", 2, "Mardi", 3, "Mercredi", 4, "Jeudi", 5, "Vendredi", 6, "Samedi", 7, "Dimanche", "Erreur")</f>
        <v>Lundi</v>
      </c>
      <c r="E5985" s="2" t="s">
        <v>30</v>
      </c>
      <c r="F5985" s="2" t="s">
        <v>85</v>
      </c>
      <c r="G5985" s="2" t="s">
        <v>86</v>
      </c>
      <c r="H5985" s="4" t="s">
        <v>21</v>
      </c>
      <c r="I5985" s="5">
        <v>54</v>
      </c>
      <c r="J5985" s="6">
        <v>31</v>
      </c>
      <c r="K5985" s="7">
        <v>1674</v>
      </c>
      <c r="L5985" s="7">
        <v>686.33999999999992</v>
      </c>
      <c r="M5985" s="8">
        <v>0.41</v>
      </c>
      <c r="N5985" s="2" t="s">
        <v>82</v>
      </c>
      <c r="O5985">
        <f t="shared" si="744"/>
        <v>2021</v>
      </c>
      <c r="P5985">
        <f t="shared" si="745"/>
        <v>3</v>
      </c>
      <c r="Q5985" t="str">
        <f t="shared" si="746"/>
        <v>mars</v>
      </c>
      <c r="R5985" t="str">
        <f t="shared" si="747"/>
        <v>Arizona</v>
      </c>
      <c r="S5985" t="str">
        <f t="shared" si="748"/>
        <v>2021-03</v>
      </c>
      <c r="T5985">
        <f>IF(AND(COUNTIF(Calculs!$Q$2:$Q$12,$O5985)&gt;0,COUNTIF(Calculs!$S$2:$S$12,$E5985)&gt;0,COUNTIF(Calculs!$U$2:$U$12,$H5985)&gt;0),1,0)</f>
        <v>1</v>
      </c>
      <c r="U5985">
        <f t="shared" si="749"/>
        <v>1674</v>
      </c>
      <c r="V5985">
        <f t="shared" si="750"/>
        <v>31</v>
      </c>
      <c r="W5985">
        <f t="shared" si="751"/>
        <v>686.33999999999992</v>
      </c>
    </row>
    <row r="5986" spans="1:23" ht="15.75" customHeight="1" x14ac:dyDescent="0.3">
      <c r="A5986" s="2" t="s">
        <v>13</v>
      </c>
      <c r="B5986" s="2">
        <v>1128299</v>
      </c>
      <c r="C5986" s="3">
        <v>44277</v>
      </c>
      <c r="D5986" s="12" t="str" cm="1">
        <f t="array" ref="D5986">_xlfn.SWITCH(WEEKDAY(C5986,2), 1, "Lundi", 2, "Mardi", 3, "Mercredi", 4, "Jeudi", 5, "Vendredi", 6, "Samedi", 7, "Dimanche", "Erreur")</f>
        <v>Lundi</v>
      </c>
      <c r="E5986" s="2" t="s">
        <v>30</v>
      </c>
      <c r="F5986" s="2" t="s">
        <v>85</v>
      </c>
      <c r="G5986" s="2" t="s">
        <v>86</v>
      </c>
      <c r="H5986" s="4" t="s">
        <v>22</v>
      </c>
      <c r="I5986" s="5">
        <v>47</v>
      </c>
      <c r="J5986" s="6">
        <v>88</v>
      </c>
      <c r="K5986" s="7">
        <v>4136</v>
      </c>
      <c r="L5986" s="7">
        <v>1654.4</v>
      </c>
      <c r="M5986" s="8">
        <v>0.4</v>
      </c>
      <c r="N5986" s="2" t="s">
        <v>82</v>
      </c>
      <c r="O5986">
        <f t="shared" si="744"/>
        <v>2021</v>
      </c>
      <c r="P5986">
        <f t="shared" si="745"/>
        <v>3</v>
      </c>
      <c r="Q5986" t="str">
        <f t="shared" si="746"/>
        <v>mars</v>
      </c>
      <c r="R5986" t="str">
        <f t="shared" si="747"/>
        <v>Arizona</v>
      </c>
      <c r="S5986" t="str">
        <f t="shared" si="748"/>
        <v>2021-03</v>
      </c>
      <c r="T5986">
        <f>IF(AND(COUNTIF(Calculs!$Q$2:$Q$12,$O5986)&gt;0,COUNTIF(Calculs!$S$2:$S$12,$E5986)&gt;0,COUNTIF(Calculs!$U$2:$U$12,$H5986)&gt;0),1,0)</f>
        <v>1</v>
      </c>
      <c r="U5986">
        <f t="shared" si="749"/>
        <v>4136</v>
      </c>
      <c r="V5986">
        <f t="shared" si="750"/>
        <v>88</v>
      </c>
      <c r="W5986">
        <f t="shared" si="751"/>
        <v>1654.4</v>
      </c>
    </row>
    <row r="5987" spans="1:23" ht="15.75" customHeight="1" x14ac:dyDescent="0.3">
      <c r="A5987" s="2" t="s">
        <v>13</v>
      </c>
      <c r="B5987" s="2">
        <v>1128299</v>
      </c>
      <c r="C5987" s="3">
        <v>44309</v>
      </c>
      <c r="D5987" s="12" t="str" cm="1">
        <f t="array" ref="D5987">_xlfn.SWITCH(WEEKDAY(C5987,2), 1, "Lundi", 2, "Mardi", 3, "Mercredi", 4, "Jeudi", 5, "Vendredi", 6, "Samedi", 7, "Dimanche", "Erreur")</f>
        <v>Vendredi</v>
      </c>
      <c r="E5987" s="2" t="s">
        <v>30</v>
      </c>
      <c r="F5987" s="2" t="s">
        <v>85</v>
      </c>
      <c r="G5987" s="2" t="s">
        <v>86</v>
      </c>
      <c r="H5987" s="4" t="s">
        <v>16</v>
      </c>
      <c r="I5987" s="5">
        <v>48</v>
      </c>
      <c r="J5987" s="6">
        <v>130</v>
      </c>
      <c r="K5987" s="7">
        <v>6240</v>
      </c>
      <c r="L5987" s="7">
        <v>2807.9999999999995</v>
      </c>
      <c r="M5987" s="8">
        <v>0.44999999999999996</v>
      </c>
      <c r="N5987" s="2" t="s">
        <v>82</v>
      </c>
      <c r="O5987">
        <f t="shared" si="744"/>
        <v>2021</v>
      </c>
      <c r="P5987">
        <f t="shared" si="745"/>
        <v>4</v>
      </c>
      <c r="Q5987" t="str">
        <f t="shared" si="746"/>
        <v>avr</v>
      </c>
      <c r="R5987" t="str">
        <f t="shared" si="747"/>
        <v>Arizona</v>
      </c>
      <c r="S5987" t="str">
        <f t="shared" si="748"/>
        <v>2021-04</v>
      </c>
      <c r="T5987">
        <f>IF(AND(COUNTIF(Calculs!$Q$2:$Q$12,$O5987)&gt;0,COUNTIF(Calculs!$S$2:$S$12,$E5987)&gt;0,COUNTIF(Calculs!$U$2:$U$12,$H5987)&gt;0),1,0)</f>
        <v>1</v>
      </c>
      <c r="U5987">
        <f t="shared" si="749"/>
        <v>6240</v>
      </c>
      <c r="V5987">
        <f t="shared" si="750"/>
        <v>130</v>
      </c>
      <c r="W5987">
        <f t="shared" si="751"/>
        <v>2807.9999999999995</v>
      </c>
    </row>
    <row r="5988" spans="1:23" ht="15.75" customHeight="1" x14ac:dyDescent="0.3">
      <c r="A5988" s="2" t="s">
        <v>13</v>
      </c>
      <c r="B5988" s="2">
        <v>1128299</v>
      </c>
      <c r="C5988" s="3">
        <v>44309</v>
      </c>
      <c r="D5988" s="12" t="str" cm="1">
        <f t="array" ref="D5988">_xlfn.SWITCH(WEEKDAY(C5988,2), 1, "Lundi", 2, "Mardi", 3, "Mercredi", 4, "Jeudi", 5, "Vendredi", 6, "Samedi", 7, "Dimanche", "Erreur")</f>
        <v>Vendredi</v>
      </c>
      <c r="E5988" s="2" t="s">
        <v>30</v>
      </c>
      <c r="F5988" s="2" t="s">
        <v>85</v>
      </c>
      <c r="G5988" s="2" t="s">
        <v>86</v>
      </c>
      <c r="H5988" s="4" t="s">
        <v>18</v>
      </c>
      <c r="I5988" s="5">
        <v>53</v>
      </c>
      <c r="J5988" s="6">
        <v>90</v>
      </c>
      <c r="K5988" s="7">
        <v>4770</v>
      </c>
      <c r="L5988" s="7">
        <v>2385</v>
      </c>
      <c r="M5988" s="8">
        <v>0.5</v>
      </c>
      <c r="N5988" s="2" t="s">
        <v>82</v>
      </c>
      <c r="O5988">
        <f t="shared" si="744"/>
        <v>2021</v>
      </c>
      <c r="P5988">
        <f t="shared" si="745"/>
        <v>4</v>
      </c>
      <c r="Q5988" t="str">
        <f t="shared" si="746"/>
        <v>avr</v>
      </c>
      <c r="R5988" t="str">
        <f t="shared" si="747"/>
        <v>Arizona</v>
      </c>
      <c r="S5988" t="str">
        <f t="shared" si="748"/>
        <v>2021-04</v>
      </c>
      <c r="T5988">
        <f>IF(AND(COUNTIF(Calculs!$Q$2:$Q$12,$O5988)&gt;0,COUNTIF(Calculs!$S$2:$S$12,$E5988)&gt;0,COUNTIF(Calculs!$U$2:$U$12,$H5988)&gt;0),1,0)</f>
        <v>1</v>
      </c>
      <c r="U5988">
        <f t="shared" si="749"/>
        <v>4770</v>
      </c>
      <c r="V5988">
        <f t="shared" si="750"/>
        <v>90</v>
      </c>
      <c r="W5988">
        <f t="shared" si="751"/>
        <v>2385</v>
      </c>
    </row>
    <row r="5989" spans="1:23" ht="15.75" customHeight="1" x14ac:dyDescent="0.3">
      <c r="A5989" s="2" t="s">
        <v>13</v>
      </c>
      <c r="B5989" s="2">
        <v>1128299</v>
      </c>
      <c r="C5989" s="3">
        <v>44309</v>
      </c>
      <c r="D5989" s="12" t="str" cm="1">
        <f t="array" ref="D5989">_xlfn.SWITCH(WEEKDAY(C5989,2), 1, "Lundi", 2, "Mardi", 3, "Mercredi", 4, "Jeudi", 5, "Vendredi", 6, "Samedi", 7, "Dimanche", "Erreur")</f>
        <v>Vendredi</v>
      </c>
      <c r="E5989" s="2" t="s">
        <v>30</v>
      </c>
      <c r="F5989" s="2" t="s">
        <v>85</v>
      </c>
      <c r="G5989" s="2" t="s">
        <v>86</v>
      </c>
      <c r="H5989" s="4" t="s">
        <v>19</v>
      </c>
      <c r="I5989" s="5">
        <v>50</v>
      </c>
      <c r="J5989" s="6">
        <v>102</v>
      </c>
      <c r="K5989" s="7">
        <v>5100</v>
      </c>
      <c r="L5989" s="7">
        <v>2550</v>
      </c>
      <c r="M5989" s="8">
        <v>0.5</v>
      </c>
      <c r="N5989" s="2" t="s">
        <v>82</v>
      </c>
      <c r="O5989">
        <f t="shared" si="744"/>
        <v>2021</v>
      </c>
      <c r="P5989">
        <f t="shared" si="745"/>
        <v>4</v>
      </c>
      <c r="Q5989" t="str">
        <f t="shared" si="746"/>
        <v>avr</v>
      </c>
      <c r="R5989" t="str">
        <f t="shared" si="747"/>
        <v>Arizona</v>
      </c>
      <c r="S5989" t="str">
        <f t="shared" si="748"/>
        <v>2021-04</v>
      </c>
      <c r="T5989">
        <f>IF(AND(COUNTIF(Calculs!$Q$2:$Q$12,$O5989)&gt;0,COUNTIF(Calculs!$S$2:$S$12,$E5989)&gt;0,COUNTIF(Calculs!$U$2:$U$12,$H5989)&gt;0),1,0)</f>
        <v>1</v>
      </c>
      <c r="U5989">
        <f t="shared" si="749"/>
        <v>5100</v>
      </c>
      <c r="V5989">
        <f t="shared" si="750"/>
        <v>102</v>
      </c>
      <c r="W5989">
        <f t="shared" si="751"/>
        <v>2550</v>
      </c>
    </row>
    <row r="5990" spans="1:23" ht="15.75" customHeight="1" x14ac:dyDescent="0.3">
      <c r="A5990" s="2" t="s">
        <v>13</v>
      </c>
      <c r="B5990" s="2">
        <v>1128299</v>
      </c>
      <c r="C5990" s="3">
        <v>44309</v>
      </c>
      <c r="D5990" s="12" t="str" cm="1">
        <f t="array" ref="D5990">_xlfn.SWITCH(WEEKDAY(C5990,2), 1, "Lundi", 2, "Mardi", 3, "Mercredi", 4, "Jeudi", 5, "Vendredi", 6, "Samedi", 7, "Dimanche", "Erreur")</f>
        <v>Vendredi</v>
      </c>
      <c r="E5990" s="2" t="s">
        <v>30</v>
      </c>
      <c r="F5990" s="2" t="s">
        <v>85</v>
      </c>
      <c r="G5990" s="2" t="s">
        <v>86</v>
      </c>
      <c r="H5990" s="4" t="s">
        <v>20</v>
      </c>
      <c r="I5990" s="5">
        <v>46</v>
      </c>
      <c r="J5990" s="6">
        <v>75</v>
      </c>
      <c r="K5990" s="7">
        <v>3450</v>
      </c>
      <c r="L5990" s="7">
        <v>1725</v>
      </c>
      <c r="M5990" s="8">
        <v>0.5</v>
      </c>
      <c r="N5990" s="2" t="s">
        <v>82</v>
      </c>
      <c r="O5990">
        <f t="shared" si="744"/>
        <v>2021</v>
      </c>
      <c r="P5990">
        <f t="shared" si="745"/>
        <v>4</v>
      </c>
      <c r="Q5990" t="str">
        <f t="shared" si="746"/>
        <v>avr</v>
      </c>
      <c r="R5990" t="str">
        <f t="shared" si="747"/>
        <v>Arizona</v>
      </c>
      <c r="S5990" t="str">
        <f t="shared" si="748"/>
        <v>2021-04</v>
      </c>
      <c r="T5990">
        <f>IF(AND(COUNTIF(Calculs!$Q$2:$Q$12,$O5990)&gt;0,COUNTIF(Calculs!$S$2:$S$12,$E5990)&gt;0,COUNTIF(Calculs!$U$2:$U$12,$H5990)&gt;0),1,0)</f>
        <v>1</v>
      </c>
      <c r="U5990">
        <f t="shared" si="749"/>
        <v>3450</v>
      </c>
      <c r="V5990">
        <f t="shared" si="750"/>
        <v>75</v>
      </c>
      <c r="W5990">
        <f t="shared" si="751"/>
        <v>1725</v>
      </c>
    </row>
    <row r="5991" spans="1:23" ht="15.75" customHeight="1" x14ac:dyDescent="0.3">
      <c r="A5991" s="2" t="s">
        <v>13</v>
      </c>
      <c r="B5991" s="2">
        <v>1128299</v>
      </c>
      <c r="C5991" s="3">
        <v>44309</v>
      </c>
      <c r="D5991" s="12" t="str" cm="1">
        <f t="array" ref="D5991">_xlfn.SWITCH(WEEKDAY(C5991,2), 1, "Lundi", 2, "Mardi", 3, "Mercredi", 4, "Jeudi", 5, "Vendredi", 6, "Samedi", 7, "Dimanche", "Erreur")</f>
        <v>Vendredi</v>
      </c>
      <c r="E5991" s="2" t="s">
        <v>30</v>
      </c>
      <c r="F5991" s="2" t="s">
        <v>85</v>
      </c>
      <c r="G5991" s="2" t="s">
        <v>86</v>
      </c>
      <c r="H5991" s="4" t="s">
        <v>21</v>
      </c>
      <c r="I5991" s="5">
        <v>50</v>
      </c>
      <c r="J5991" s="6">
        <v>39</v>
      </c>
      <c r="K5991" s="7">
        <v>1950</v>
      </c>
      <c r="L5991" s="7">
        <v>819</v>
      </c>
      <c r="M5991" s="8">
        <v>0.42</v>
      </c>
      <c r="N5991" s="2" t="s">
        <v>82</v>
      </c>
      <c r="O5991">
        <f t="shared" si="744"/>
        <v>2021</v>
      </c>
      <c r="P5991">
        <f t="shared" si="745"/>
        <v>4</v>
      </c>
      <c r="Q5991" t="str">
        <f t="shared" si="746"/>
        <v>avr</v>
      </c>
      <c r="R5991" t="str">
        <f t="shared" si="747"/>
        <v>Arizona</v>
      </c>
      <c r="S5991" t="str">
        <f t="shared" si="748"/>
        <v>2021-04</v>
      </c>
      <c r="T5991">
        <f>IF(AND(COUNTIF(Calculs!$Q$2:$Q$12,$O5991)&gt;0,COUNTIF(Calculs!$S$2:$S$12,$E5991)&gt;0,COUNTIF(Calculs!$U$2:$U$12,$H5991)&gt;0),1,0)</f>
        <v>1</v>
      </c>
      <c r="U5991">
        <f t="shared" si="749"/>
        <v>1950</v>
      </c>
      <c r="V5991">
        <f t="shared" si="750"/>
        <v>39</v>
      </c>
      <c r="W5991">
        <f t="shared" si="751"/>
        <v>819</v>
      </c>
    </row>
    <row r="5992" spans="1:23" ht="15.75" customHeight="1" x14ac:dyDescent="0.3">
      <c r="A5992" s="2" t="s">
        <v>13</v>
      </c>
      <c r="B5992" s="2">
        <v>1128299</v>
      </c>
      <c r="C5992" s="3">
        <v>44309</v>
      </c>
      <c r="D5992" s="12" t="str" cm="1">
        <f t="array" ref="D5992">_xlfn.SWITCH(WEEKDAY(C5992,2), 1, "Lundi", 2, "Mardi", 3, "Mercredi", 4, "Jeudi", 5, "Vendredi", 6, "Samedi", 7, "Dimanche", "Erreur")</f>
        <v>Vendredi</v>
      </c>
      <c r="E5992" s="2" t="s">
        <v>30</v>
      </c>
      <c r="F5992" s="2" t="s">
        <v>85</v>
      </c>
      <c r="G5992" s="2" t="s">
        <v>86</v>
      </c>
      <c r="H5992" s="4" t="s">
        <v>22</v>
      </c>
      <c r="I5992" s="5">
        <v>67</v>
      </c>
      <c r="J5992" s="6">
        <v>94</v>
      </c>
      <c r="K5992" s="7">
        <v>6298</v>
      </c>
      <c r="L5992" s="7">
        <v>2267.2799999999997</v>
      </c>
      <c r="M5992" s="8">
        <v>0.36</v>
      </c>
      <c r="N5992" s="2" t="s">
        <v>82</v>
      </c>
      <c r="O5992">
        <f t="shared" si="744"/>
        <v>2021</v>
      </c>
      <c r="P5992">
        <f t="shared" si="745"/>
        <v>4</v>
      </c>
      <c r="Q5992" t="str">
        <f t="shared" si="746"/>
        <v>avr</v>
      </c>
      <c r="R5992" t="str">
        <f t="shared" si="747"/>
        <v>Arizona</v>
      </c>
      <c r="S5992" t="str">
        <f t="shared" si="748"/>
        <v>2021-04</v>
      </c>
      <c r="T5992">
        <f>IF(AND(COUNTIF(Calculs!$Q$2:$Q$12,$O5992)&gt;0,COUNTIF(Calculs!$S$2:$S$12,$E5992)&gt;0,COUNTIF(Calculs!$U$2:$U$12,$H5992)&gt;0),1,0)</f>
        <v>1</v>
      </c>
      <c r="U5992">
        <f t="shared" si="749"/>
        <v>6298</v>
      </c>
      <c r="V5992">
        <f t="shared" si="750"/>
        <v>94</v>
      </c>
      <c r="W5992">
        <f t="shared" si="751"/>
        <v>2267.2799999999997</v>
      </c>
    </row>
    <row r="5993" spans="1:23" ht="15.75" customHeight="1" x14ac:dyDescent="0.3">
      <c r="A5993" s="2" t="s">
        <v>13</v>
      </c>
      <c r="B5993" s="2">
        <v>1128299</v>
      </c>
      <c r="C5993" s="3">
        <v>44340</v>
      </c>
      <c r="D5993" s="12" t="str" cm="1">
        <f t="array" ref="D5993">_xlfn.SWITCH(WEEKDAY(C5993,2), 1, "Lundi", 2, "Mardi", 3, "Mercredi", 4, "Jeudi", 5, "Vendredi", 6, "Samedi", 7, "Dimanche", "Erreur")</f>
        <v>Lundi</v>
      </c>
      <c r="E5993" s="2" t="s">
        <v>30</v>
      </c>
      <c r="F5993" s="2" t="s">
        <v>85</v>
      </c>
      <c r="G5993" s="2" t="s">
        <v>86</v>
      </c>
      <c r="H5993" s="4" t="s">
        <v>16</v>
      </c>
      <c r="I5993" s="5">
        <v>47</v>
      </c>
      <c r="J5993" s="6">
        <v>147</v>
      </c>
      <c r="K5993" s="7">
        <v>6909</v>
      </c>
      <c r="L5993" s="7">
        <v>3247.23</v>
      </c>
      <c r="M5993" s="8">
        <v>0.47</v>
      </c>
      <c r="N5993" s="2" t="s">
        <v>82</v>
      </c>
      <c r="O5993">
        <f t="shared" si="744"/>
        <v>2021</v>
      </c>
      <c r="P5993">
        <f t="shared" si="745"/>
        <v>5</v>
      </c>
      <c r="Q5993" t="str">
        <f t="shared" si="746"/>
        <v>mai</v>
      </c>
      <c r="R5993" t="str">
        <f t="shared" si="747"/>
        <v>Arizona</v>
      </c>
      <c r="S5993" t="str">
        <f t="shared" si="748"/>
        <v>2021-05</v>
      </c>
      <c r="T5993">
        <f>IF(AND(COUNTIF(Calculs!$Q$2:$Q$12,$O5993)&gt;0,COUNTIF(Calculs!$S$2:$S$12,$E5993)&gt;0,COUNTIF(Calculs!$U$2:$U$12,$H5993)&gt;0),1,0)</f>
        <v>1</v>
      </c>
      <c r="U5993">
        <f t="shared" si="749"/>
        <v>6909</v>
      </c>
      <c r="V5993">
        <f t="shared" si="750"/>
        <v>147</v>
      </c>
      <c r="W5993">
        <f t="shared" si="751"/>
        <v>3247.23</v>
      </c>
    </row>
    <row r="5994" spans="1:23" ht="15.75" customHeight="1" x14ac:dyDescent="0.3">
      <c r="A5994" s="2" t="s">
        <v>13</v>
      </c>
      <c r="B5994" s="2">
        <v>1128299</v>
      </c>
      <c r="C5994" s="3">
        <v>44340</v>
      </c>
      <c r="D5994" s="12" t="str" cm="1">
        <f t="array" ref="D5994">_xlfn.SWITCH(WEEKDAY(C5994,2), 1, "Lundi", 2, "Mardi", 3, "Mercredi", 4, "Jeudi", 5, "Vendredi", 6, "Samedi", 7, "Dimanche", "Erreur")</f>
        <v>Lundi</v>
      </c>
      <c r="E5994" s="2" t="s">
        <v>30</v>
      </c>
      <c r="F5994" s="2" t="s">
        <v>85</v>
      </c>
      <c r="G5994" s="2" t="s">
        <v>86</v>
      </c>
      <c r="H5994" s="4" t="s">
        <v>18</v>
      </c>
      <c r="I5994" s="5">
        <v>53</v>
      </c>
      <c r="J5994" s="6">
        <v>113</v>
      </c>
      <c r="K5994" s="7">
        <v>5989</v>
      </c>
      <c r="L5994" s="7">
        <v>3234.0600000000004</v>
      </c>
      <c r="M5994" s="8">
        <v>0.54</v>
      </c>
      <c r="N5994" s="2" t="s">
        <v>82</v>
      </c>
      <c r="O5994">
        <f t="shared" si="744"/>
        <v>2021</v>
      </c>
      <c r="P5994">
        <f t="shared" si="745"/>
        <v>5</v>
      </c>
      <c r="Q5994" t="str">
        <f t="shared" si="746"/>
        <v>mai</v>
      </c>
      <c r="R5994" t="str">
        <f t="shared" si="747"/>
        <v>Arizona</v>
      </c>
      <c r="S5994" t="str">
        <f t="shared" si="748"/>
        <v>2021-05</v>
      </c>
      <c r="T5994">
        <f>IF(AND(COUNTIF(Calculs!$Q$2:$Q$12,$O5994)&gt;0,COUNTIF(Calculs!$S$2:$S$12,$E5994)&gt;0,COUNTIF(Calculs!$U$2:$U$12,$H5994)&gt;0),1,0)</f>
        <v>1</v>
      </c>
      <c r="U5994">
        <f t="shared" si="749"/>
        <v>5989</v>
      </c>
      <c r="V5994">
        <f t="shared" si="750"/>
        <v>113</v>
      </c>
      <c r="W5994">
        <f t="shared" si="751"/>
        <v>3234.0600000000004</v>
      </c>
    </row>
    <row r="5995" spans="1:23" ht="15.75" customHeight="1" x14ac:dyDescent="0.3">
      <c r="A5995" s="2" t="s">
        <v>13</v>
      </c>
      <c r="B5995" s="2">
        <v>1128299</v>
      </c>
      <c r="C5995" s="3">
        <v>44340</v>
      </c>
      <c r="D5995" s="12" t="str" cm="1">
        <f t="array" ref="D5995">_xlfn.SWITCH(WEEKDAY(C5995,2), 1, "Lundi", 2, "Mardi", 3, "Mercredi", 4, "Jeudi", 5, "Vendredi", 6, "Samedi", 7, "Dimanche", "Erreur")</f>
        <v>Lundi</v>
      </c>
      <c r="E5995" s="2" t="s">
        <v>30</v>
      </c>
      <c r="F5995" s="2" t="s">
        <v>85</v>
      </c>
      <c r="G5995" s="2" t="s">
        <v>86</v>
      </c>
      <c r="H5995" s="4" t="s">
        <v>19</v>
      </c>
      <c r="I5995" s="5">
        <v>50</v>
      </c>
      <c r="J5995" s="6">
        <v>120</v>
      </c>
      <c r="K5995" s="7">
        <v>6000</v>
      </c>
      <c r="L5995" s="7">
        <v>2820</v>
      </c>
      <c r="M5995" s="8">
        <v>0.47</v>
      </c>
      <c r="N5995" s="2" t="s">
        <v>82</v>
      </c>
      <c r="O5995">
        <f t="shared" si="744"/>
        <v>2021</v>
      </c>
      <c r="P5995">
        <f t="shared" si="745"/>
        <v>5</v>
      </c>
      <c r="Q5995" t="str">
        <f t="shared" si="746"/>
        <v>mai</v>
      </c>
      <c r="R5995" t="str">
        <f t="shared" si="747"/>
        <v>Arizona</v>
      </c>
      <c r="S5995" t="str">
        <f t="shared" si="748"/>
        <v>2021-05</v>
      </c>
      <c r="T5995">
        <f>IF(AND(COUNTIF(Calculs!$Q$2:$Q$12,$O5995)&gt;0,COUNTIF(Calculs!$S$2:$S$12,$E5995)&gt;0,COUNTIF(Calculs!$U$2:$U$12,$H5995)&gt;0),1,0)</f>
        <v>1</v>
      </c>
      <c r="U5995">
        <f t="shared" si="749"/>
        <v>6000</v>
      </c>
      <c r="V5995">
        <f t="shared" si="750"/>
        <v>120</v>
      </c>
      <c r="W5995">
        <f t="shared" si="751"/>
        <v>2820</v>
      </c>
    </row>
    <row r="5996" spans="1:23" ht="15.75" customHeight="1" x14ac:dyDescent="0.3">
      <c r="A5996" s="2" t="s">
        <v>13</v>
      </c>
      <c r="B5996" s="2">
        <v>1128299</v>
      </c>
      <c r="C5996" s="3">
        <v>44340</v>
      </c>
      <c r="D5996" s="12" t="str" cm="1">
        <f t="array" ref="D5996">_xlfn.SWITCH(WEEKDAY(C5996,2), 1, "Lundi", 2, "Mardi", 3, "Mercredi", 4, "Jeudi", 5, "Vendredi", 6, "Samedi", 7, "Dimanche", "Erreur")</f>
        <v>Lundi</v>
      </c>
      <c r="E5996" s="2" t="s">
        <v>30</v>
      </c>
      <c r="F5996" s="2" t="s">
        <v>85</v>
      </c>
      <c r="G5996" s="2" t="s">
        <v>86</v>
      </c>
      <c r="H5996" s="4" t="s">
        <v>20</v>
      </c>
      <c r="I5996" s="5">
        <v>49</v>
      </c>
      <c r="J5996" s="6">
        <v>90</v>
      </c>
      <c r="K5996" s="7">
        <v>4410</v>
      </c>
      <c r="L5996" s="7">
        <v>2205</v>
      </c>
      <c r="M5996" s="8">
        <v>0.5</v>
      </c>
      <c r="N5996" s="2" t="s">
        <v>82</v>
      </c>
      <c r="O5996">
        <f t="shared" si="744"/>
        <v>2021</v>
      </c>
      <c r="P5996">
        <f t="shared" si="745"/>
        <v>5</v>
      </c>
      <c r="Q5996" t="str">
        <f t="shared" si="746"/>
        <v>mai</v>
      </c>
      <c r="R5996" t="str">
        <f t="shared" si="747"/>
        <v>Arizona</v>
      </c>
      <c r="S5996" t="str">
        <f t="shared" si="748"/>
        <v>2021-05</v>
      </c>
      <c r="T5996">
        <f>IF(AND(COUNTIF(Calculs!$Q$2:$Q$12,$O5996)&gt;0,COUNTIF(Calculs!$S$2:$S$12,$E5996)&gt;0,COUNTIF(Calculs!$U$2:$U$12,$H5996)&gt;0),1,0)</f>
        <v>1</v>
      </c>
      <c r="U5996">
        <f t="shared" si="749"/>
        <v>4410</v>
      </c>
      <c r="V5996">
        <f t="shared" si="750"/>
        <v>90</v>
      </c>
      <c r="W5996">
        <f t="shared" si="751"/>
        <v>2205</v>
      </c>
    </row>
    <row r="5997" spans="1:23" ht="15.75" customHeight="1" x14ac:dyDescent="0.3">
      <c r="A5997" s="2" t="s">
        <v>13</v>
      </c>
      <c r="B5997" s="2">
        <v>1128299</v>
      </c>
      <c r="C5997" s="3">
        <v>44340</v>
      </c>
      <c r="D5997" s="12" t="str" cm="1">
        <f t="array" ref="D5997">_xlfn.SWITCH(WEEKDAY(C5997,2), 1, "Lundi", 2, "Mardi", 3, "Mercredi", 4, "Jeudi", 5, "Vendredi", 6, "Samedi", 7, "Dimanche", "Erreur")</f>
        <v>Lundi</v>
      </c>
      <c r="E5997" s="2" t="s">
        <v>30</v>
      </c>
      <c r="F5997" s="2" t="s">
        <v>85</v>
      </c>
      <c r="G5997" s="2" t="s">
        <v>86</v>
      </c>
      <c r="H5997" s="4" t="s">
        <v>21</v>
      </c>
      <c r="I5997" s="5">
        <v>51</v>
      </c>
      <c r="J5997" s="6">
        <v>58</v>
      </c>
      <c r="K5997" s="7">
        <v>2958</v>
      </c>
      <c r="L5997" s="7">
        <v>1212.78</v>
      </c>
      <c r="M5997" s="8">
        <v>0.41</v>
      </c>
      <c r="N5997" s="2" t="s">
        <v>82</v>
      </c>
      <c r="O5997">
        <f t="shared" si="744"/>
        <v>2021</v>
      </c>
      <c r="P5997">
        <f t="shared" si="745"/>
        <v>5</v>
      </c>
      <c r="Q5997" t="str">
        <f t="shared" si="746"/>
        <v>mai</v>
      </c>
      <c r="R5997" t="str">
        <f t="shared" si="747"/>
        <v>Arizona</v>
      </c>
      <c r="S5997" t="str">
        <f t="shared" si="748"/>
        <v>2021-05</v>
      </c>
      <c r="T5997">
        <f>IF(AND(COUNTIF(Calculs!$Q$2:$Q$12,$O5997)&gt;0,COUNTIF(Calculs!$S$2:$S$12,$E5997)&gt;0,COUNTIF(Calculs!$U$2:$U$12,$H5997)&gt;0),1,0)</f>
        <v>1</v>
      </c>
      <c r="U5997">
        <f t="shared" si="749"/>
        <v>2958</v>
      </c>
      <c r="V5997">
        <f t="shared" si="750"/>
        <v>58</v>
      </c>
      <c r="W5997">
        <f t="shared" si="751"/>
        <v>1212.78</v>
      </c>
    </row>
    <row r="5998" spans="1:23" ht="15.75" customHeight="1" x14ac:dyDescent="0.3">
      <c r="A5998" s="2" t="s">
        <v>13</v>
      </c>
      <c r="B5998" s="2">
        <v>1128299</v>
      </c>
      <c r="C5998" s="3">
        <v>44340</v>
      </c>
      <c r="D5998" s="12" t="str" cm="1">
        <f t="array" ref="D5998">_xlfn.SWITCH(WEEKDAY(C5998,2), 1, "Lundi", 2, "Mardi", 3, "Mercredi", 4, "Jeudi", 5, "Vendredi", 6, "Samedi", 7, "Dimanche", "Erreur")</f>
        <v>Lundi</v>
      </c>
      <c r="E5998" s="2" t="s">
        <v>30</v>
      </c>
      <c r="F5998" s="2" t="s">
        <v>85</v>
      </c>
      <c r="G5998" s="2" t="s">
        <v>86</v>
      </c>
      <c r="H5998" s="4" t="s">
        <v>22</v>
      </c>
      <c r="I5998" s="5">
        <v>64</v>
      </c>
      <c r="J5998" s="6">
        <v>98</v>
      </c>
      <c r="K5998" s="7">
        <v>6272</v>
      </c>
      <c r="L5998" s="7">
        <v>2257.92</v>
      </c>
      <c r="M5998" s="8">
        <v>0.36</v>
      </c>
      <c r="N5998" s="2" t="s">
        <v>82</v>
      </c>
      <c r="O5998">
        <f t="shared" si="744"/>
        <v>2021</v>
      </c>
      <c r="P5998">
        <f t="shared" si="745"/>
        <v>5</v>
      </c>
      <c r="Q5998" t="str">
        <f t="shared" si="746"/>
        <v>mai</v>
      </c>
      <c r="R5998" t="str">
        <f t="shared" si="747"/>
        <v>Arizona</v>
      </c>
      <c r="S5998" t="str">
        <f t="shared" si="748"/>
        <v>2021-05</v>
      </c>
      <c r="T5998">
        <f>IF(AND(COUNTIF(Calculs!$Q$2:$Q$12,$O5998)&gt;0,COUNTIF(Calculs!$S$2:$S$12,$E5998)&gt;0,COUNTIF(Calculs!$U$2:$U$12,$H5998)&gt;0),1,0)</f>
        <v>1</v>
      </c>
      <c r="U5998">
        <f t="shared" si="749"/>
        <v>6272</v>
      </c>
      <c r="V5998">
        <f t="shared" si="750"/>
        <v>98</v>
      </c>
      <c r="W5998">
        <f t="shared" si="751"/>
        <v>2257.92</v>
      </c>
    </row>
    <row r="5999" spans="1:23" ht="15.75" customHeight="1" x14ac:dyDescent="0.3">
      <c r="A5999" s="2" t="s">
        <v>13</v>
      </c>
      <c r="B5999" s="2">
        <v>1128299</v>
      </c>
      <c r="C5999" s="3">
        <v>44370</v>
      </c>
      <c r="D5999" s="12" t="str" cm="1">
        <f t="array" ref="D5999">_xlfn.SWITCH(WEEKDAY(C5999,2), 1, "Lundi", 2, "Mardi", 3, "Mercredi", 4, "Jeudi", 5, "Vendredi", 6, "Samedi", 7, "Dimanche", "Erreur")</f>
        <v>Mercredi</v>
      </c>
      <c r="E5999" s="2" t="s">
        <v>30</v>
      </c>
      <c r="F5999" s="2" t="s">
        <v>85</v>
      </c>
      <c r="G5999" s="2" t="s">
        <v>86</v>
      </c>
      <c r="H5999" s="4" t="s">
        <v>16</v>
      </c>
      <c r="I5999" s="5">
        <v>48</v>
      </c>
      <c r="J5999" s="6">
        <v>156</v>
      </c>
      <c r="K5999" s="7">
        <v>7488</v>
      </c>
      <c r="L5999" s="7">
        <v>3669.12</v>
      </c>
      <c r="M5999" s="8">
        <v>0.49</v>
      </c>
      <c r="N5999" s="2" t="s">
        <v>82</v>
      </c>
      <c r="O5999">
        <f t="shared" si="744"/>
        <v>2021</v>
      </c>
      <c r="P5999">
        <f t="shared" si="745"/>
        <v>6</v>
      </c>
      <c r="Q5999" t="str">
        <f t="shared" si="746"/>
        <v>juin</v>
      </c>
      <c r="R5999" t="str">
        <f t="shared" si="747"/>
        <v>Arizona</v>
      </c>
      <c r="S5999" t="str">
        <f t="shared" si="748"/>
        <v>2021-06</v>
      </c>
      <c r="T5999">
        <f>IF(AND(COUNTIF(Calculs!$Q$2:$Q$12,$O5999)&gt;0,COUNTIF(Calculs!$S$2:$S$12,$E5999)&gt;0,COUNTIF(Calculs!$U$2:$U$12,$H5999)&gt;0),1,0)</f>
        <v>1</v>
      </c>
      <c r="U5999">
        <f t="shared" si="749"/>
        <v>7488</v>
      </c>
      <c r="V5999">
        <f t="shared" si="750"/>
        <v>156</v>
      </c>
      <c r="W5999">
        <f t="shared" si="751"/>
        <v>3669.12</v>
      </c>
    </row>
    <row r="6000" spans="1:23" ht="15.75" customHeight="1" x14ac:dyDescent="0.3">
      <c r="A6000" s="2" t="s">
        <v>13</v>
      </c>
      <c r="B6000" s="2">
        <v>1128299</v>
      </c>
      <c r="C6000" s="3">
        <v>44370</v>
      </c>
      <c r="D6000" s="12" t="str" cm="1">
        <f t="array" ref="D6000">_xlfn.SWITCH(WEEKDAY(C6000,2), 1, "Lundi", 2, "Mardi", 3, "Mercredi", 4, "Jeudi", 5, "Vendredi", 6, "Samedi", 7, "Dimanche", "Erreur")</f>
        <v>Mercredi</v>
      </c>
      <c r="E6000" s="2" t="s">
        <v>30</v>
      </c>
      <c r="F6000" s="2" t="s">
        <v>85</v>
      </c>
      <c r="G6000" s="2" t="s">
        <v>86</v>
      </c>
      <c r="H6000" s="4" t="s">
        <v>18</v>
      </c>
      <c r="I6000" s="5">
        <v>51</v>
      </c>
      <c r="J6000" s="6">
        <v>138</v>
      </c>
      <c r="K6000" s="7">
        <v>7038</v>
      </c>
      <c r="L6000" s="7">
        <v>3659.76</v>
      </c>
      <c r="M6000" s="8">
        <v>0.52</v>
      </c>
      <c r="N6000" s="2" t="s">
        <v>82</v>
      </c>
      <c r="O6000">
        <f t="shared" si="744"/>
        <v>2021</v>
      </c>
      <c r="P6000">
        <f t="shared" si="745"/>
        <v>6</v>
      </c>
      <c r="Q6000" t="str">
        <f t="shared" si="746"/>
        <v>juin</v>
      </c>
      <c r="R6000" t="str">
        <f t="shared" si="747"/>
        <v>Arizona</v>
      </c>
      <c r="S6000" t="str">
        <f t="shared" si="748"/>
        <v>2021-06</v>
      </c>
      <c r="T6000">
        <f>IF(AND(COUNTIF(Calculs!$Q$2:$Q$12,$O6000)&gt;0,COUNTIF(Calculs!$S$2:$S$12,$E6000)&gt;0,COUNTIF(Calculs!$U$2:$U$12,$H6000)&gt;0),1,0)</f>
        <v>1</v>
      </c>
      <c r="U6000">
        <f t="shared" si="749"/>
        <v>7038</v>
      </c>
      <c r="V6000">
        <f t="shared" si="750"/>
        <v>138</v>
      </c>
      <c r="W6000">
        <f t="shared" si="751"/>
        <v>3659.76</v>
      </c>
    </row>
    <row r="6001" spans="1:23" ht="15.75" customHeight="1" x14ac:dyDescent="0.3">
      <c r="A6001" s="2" t="s">
        <v>13</v>
      </c>
      <c r="B6001" s="2">
        <v>1128299</v>
      </c>
      <c r="C6001" s="3">
        <v>44370</v>
      </c>
      <c r="D6001" s="12" t="str" cm="1">
        <f t="array" ref="D6001">_xlfn.SWITCH(WEEKDAY(C6001,2), 1, "Lundi", 2, "Mardi", 3, "Mercredi", 4, "Jeudi", 5, "Vendredi", 6, "Samedi", 7, "Dimanche", "Erreur")</f>
        <v>Mercredi</v>
      </c>
      <c r="E6001" s="2" t="s">
        <v>30</v>
      </c>
      <c r="F6001" s="2" t="s">
        <v>85</v>
      </c>
      <c r="G6001" s="2" t="s">
        <v>86</v>
      </c>
      <c r="H6001" s="4" t="s">
        <v>19</v>
      </c>
      <c r="I6001" s="5">
        <v>51</v>
      </c>
      <c r="J6001" s="6">
        <v>138</v>
      </c>
      <c r="K6001" s="7">
        <v>7038</v>
      </c>
      <c r="L6001" s="7">
        <v>3167.1</v>
      </c>
      <c r="M6001" s="8">
        <v>0.44999999999999996</v>
      </c>
      <c r="N6001" s="2" t="s">
        <v>82</v>
      </c>
      <c r="O6001">
        <f t="shared" si="744"/>
        <v>2021</v>
      </c>
      <c r="P6001">
        <f t="shared" si="745"/>
        <v>6</v>
      </c>
      <c r="Q6001" t="str">
        <f t="shared" si="746"/>
        <v>juin</v>
      </c>
      <c r="R6001" t="str">
        <f t="shared" si="747"/>
        <v>Arizona</v>
      </c>
      <c r="S6001" t="str">
        <f t="shared" si="748"/>
        <v>2021-06</v>
      </c>
      <c r="T6001">
        <f>IF(AND(COUNTIF(Calculs!$Q$2:$Q$12,$O6001)&gt;0,COUNTIF(Calculs!$S$2:$S$12,$E6001)&gt;0,COUNTIF(Calculs!$U$2:$U$12,$H6001)&gt;0),1,0)</f>
        <v>1</v>
      </c>
      <c r="U6001">
        <f t="shared" si="749"/>
        <v>7038</v>
      </c>
      <c r="V6001">
        <f t="shared" si="750"/>
        <v>138</v>
      </c>
      <c r="W6001">
        <f t="shared" si="751"/>
        <v>3167.1</v>
      </c>
    </row>
    <row r="6002" spans="1:23" ht="15.75" customHeight="1" x14ac:dyDescent="0.3">
      <c r="A6002" s="2" t="s">
        <v>13</v>
      </c>
      <c r="B6002" s="2">
        <v>1128299</v>
      </c>
      <c r="C6002" s="3">
        <v>44370</v>
      </c>
      <c r="D6002" s="12" t="str" cm="1">
        <f t="array" ref="D6002">_xlfn.SWITCH(WEEKDAY(C6002,2), 1, "Lundi", 2, "Mardi", 3, "Mercredi", 4, "Jeudi", 5, "Vendredi", 6, "Samedi", 7, "Dimanche", "Erreur")</f>
        <v>Mercredi</v>
      </c>
      <c r="E6002" s="2" t="s">
        <v>30</v>
      </c>
      <c r="F6002" s="2" t="s">
        <v>85</v>
      </c>
      <c r="G6002" s="2" t="s">
        <v>86</v>
      </c>
      <c r="H6002" s="4" t="s">
        <v>20</v>
      </c>
      <c r="I6002" s="5">
        <v>46</v>
      </c>
      <c r="J6002" s="6">
        <v>95</v>
      </c>
      <c r="K6002" s="7">
        <v>4370</v>
      </c>
      <c r="L6002" s="7">
        <v>2185</v>
      </c>
      <c r="M6002" s="8">
        <v>0.5</v>
      </c>
      <c r="N6002" s="2" t="s">
        <v>82</v>
      </c>
      <c r="O6002">
        <f t="shared" si="744"/>
        <v>2021</v>
      </c>
      <c r="P6002">
        <f t="shared" si="745"/>
        <v>6</v>
      </c>
      <c r="Q6002" t="str">
        <f t="shared" si="746"/>
        <v>juin</v>
      </c>
      <c r="R6002" t="str">
        <f t="shared" si="747"/>
        <v>Arizona</v>
      </c>
      <c r="S6002" t="str">
        <f t="shared" si="748"/>
        <v>2021-06</v>
      </c>
      <c r="T6002">
        <f>IF(AND(COUNTIF(Calculs!$Q$2:$Q$12,$O6002)&gt;0,COUNTIF(Calculs!$S$2:$S$12,$E6002)&gt;0,COUNTIF(Calculs!$U$2:$U$12,$H6002)&gt;0),1,0)</f>
        <v>1</v>
      </c>
      <c r="U6002">
        <f t="shared" si="749"/>
        <v>4370</v>
      </c>
      <c r="V6002">
        <f t="shared" si="750"/>
        <v>95</v>
      </c>
      <c r="W6002">
        <f t="shared" si="751"/>
        <v>2185</v>
      </c>
    </row>
    <row r="6003" spans="1:23" ht="15.75" customHeight="1" x14ac:dyDescent="0.3">
      <c r="A6003" s="2" t="s">
        <v>13</v>
      </c>
      <c r="B6003" s="2">
        <v>1128299</v>
      </c>
      <c r="C6003" s="3">
        <v>44370</v>
      </c>
      <c r="D6003" s="12" t="str" cm="1">
        <f t="array" ref="D6003">_xlfn.SWITCH(WEEKDAY(C6003,2), 1, "Lundi", 2, "Mardi", 3, "Mercredi", 4, "Jeudi", 5, "Vendredi", 6, "Samedi", 7, "Dimanche", "Erreur")</f>
        <v>Mercredi</v>
      </c>
      <c r="E6003" s="2" t="s">
        <v>30</v>
      </c>
      <c r="F6003" s="2" t="s">
        <v>85</v>
      </c>
      <c r="G6003" s="2" t="s">
        <v>86</v>
      </c>
      <c r="H6003" s="4" t="s">
        <v>21</v>
      </c>
      <c r="I6003" s="5">
        <v>51</v>
      </c>
      <c r="J6003" s="6">
        <v>68</v>
      </c>
      <c r="K6003" s="7">
        <v>3468</v>
      </c>
      <c r="L6003" s="7">
        <v>1456.56</v>
      </c>
      <c r="M6003" s="8">
        <v>0.42</v>
      </c>
      <c r="N6003" s="2" t="s">
        <v>82</v>
      </c>
      <c r="O6003">
        <f t="shared" si="744"/>
        <v>2021</v>
      </c>
      <c r="P6003">
        <f t="shared" si="745"/>
        <v>6</v>
      </c>
      <c r="Q6003" t="str">
        <f t="shared" si="746"/>
        <v>juin</v>
      </c>
      <c r="R6003" t="str">
        <f t="shared" si="747"/>
        <v>Arizona</v>
      </c>
      <c r="S6003" t="str">
        <f t="shared" si="748"/>
        <v>2021-06</v>
      </c>
      <c r="T6003">
        <f>IF(AND(COUNTIF(Calculs!$Q$2:$Q$12,$O6003)&gt;0,COUNTIF(Calculs!$S$2:$S$12,$E6003)&gt;0,COUNTIF(Calculs!$U$2:$U$12,$H6003)&gt;0),1,0)</f>
        <v>1</v>
      </c>
      <c r="U6003">
        <f t="shared" si="749"/>
        <v>3468</v>
      </c>
      <c r="V6003">
        <f t="shared" si="750"/>
        <v>68</v>
      </c>
      <c r="W6003">
        <f t="shared" si="751"/>
        <v>1456.56</v>
      </c>
    </row>
    <row r="6004" spans="1:23" ht="15.75" customHeight="1" x14ac:dyDescent="0.3">
      <c r="A6004" s="2" t="s">
        <v>13</v>
      </c>
      <c r="B6004" s="2">
        <v>1128299</v>
      </c>
      <c r="C6004" s="3">
        <v>44370</v>
      </c>
      <c r="D6004" s="12" t="str" cm="1">
        <f t="array" ref="D6004">_xlfn.SWITCH(WEEKDAY(C6004,2), 1, "Lundi", 2, "Mardi", 3, "Mercredi", 4, "Jeudi", 5, "Vendredi", 6, "Samedi", 7, "Dimanche", "Erreur")</f>
        <v>Mercredi</v>
      </c>
      <c r="E6004" s="2" t="s">
        <v>30</v>
      </c>
      <c r="F6004" s="2" t="s">
        <v>85</v>
      </c>
      <c r="G6004" s="2" t="s">
        <v>86</v>
      </c>
      <c r="H6004" s="4" t="s">
        <v>22</v>
      </c>
      <c r="I6004" s="5">
        <v>69</v>
      </c>
      <c r="J6004" s="6">
        <v>131</v>
      </c>
      <c r="K6004" s="7">
        <v>9039</v>
      </c>
      <c r="L6004" s="7">
        <v>3525.21</v>
      </c>
      <c r="M6004" s="8">
        <v>0.39</v>
      </c>
      <c r="N6004" s="2" t="s">
        <v>82</v>
      </c>
      <c r="O6004">
        <f t="shared" si="744"/>
        <v>2021</v>
      </c>
      <c r="P6004">
        <f t="shared" si="745"/>
        <v>6</v>
      </c>
      <c r="Q6004" t="str">
        <f t="shared" si="746"/>
        <v>juin</v>
      </c>
      <c r="R6004" t="str">
        <f t="shared" si="747"/>
        <v>Arizona</v>
      </c>
      <c r="S6004" t="str">
        <f t="shared" si="748"/>
        <v>2021-06</v>
      </c>
      <c r="T6004">
        <f>IF(AND(COUNTIF(Calculs!$Q$2:$Q$12,$O6004)&gt;0,COUNTIF(Calculs!$S$2:$S$12,$E6004)&gt;0,COUNTIF(Calculs!$U$2:$U$12,$H6004)&gt;0),1,0)</f>
        <v>1</v>
      </c>
      <c r="U6004">
        <f t="shared" si="749"/>
        <v>9039</v>
      </c>
      <c r="V6004">
        <f t="shared" si="750"/>
        <v>131</v>
      </c>
      <c r="W6004">
        <f t="shared" si="751"/>
        <v>3525.21</v>
      </c>
    </row>
    <row r="6005" spans="1:23" ht="15.75" customHeight="1" x14ac:dyDescent="0.3">
      <c r="A6005" s="2" t="s">
        <v>13</v>
      </c>
      <c r="B6005" s="2">
        <v>1128299</v>
      </c>
      <c r="C6005" s="3">
        <v>44399</v>
      </c>
      <c r="D6005" s="12" t="str" cm="1">
        <f t="array" ref="D6005">_xlfn.SWITCH(WEEKDAY(C6005,2), 1, "Lundi", 2, "Mardi", 3, "Mercredi", 4, "Jeudi", 5, "Vendredi", 6, "Samedi", 7, "Dimanche", "Erreur")</f>
        <v>Jeudi</v>
      </c>
      <c r="E6005" s="2" t="s">
        <v>30</v>
      </c>
      <c r="F6005" s="2" t="s">
        <v>85</v>
      </c>
      <c r="G6005" s="2" t="s">
        <v>86</v>
      </c>
      <c r="H6005" s="4" t="s">
        <v>16</v>
      </c>
      <c r="I6005" s="5">
        <v>49</v>
      </c>
      <c r="J6005" s="6">
        <v>196</v>
      </c>
      <c r="K6005" s="7">
        <v>9604</v>
      </c>
      <c r="L6005" s="7">
        <v>4705.96</v>
      </c>
      <c r="M6005" s="8">
        <v>0.49</v>
      </c>
      <c r="N6005" s="2" t="s">
        <v>82</v>
      </c>
      <c r="O6005">
        <f t="shared" si="744"/>
        <v>2021</v>
      </c>
      <c r="P6005">
        <f t="shared" si="745"/>
        <v>7</v>
      </c>
      <c r="Q6005" t="str">
        <f t="shared" si="746"/>
        <v>juil</v>
      </c>
      <c r="R6005" t="str">
        <f t="shared" si="747"/>
        <v>Arizona</v>
      </c>
      <c r="S6005" t="str">
        <f t="shared" si="748"/>
        <v>2021-07</v>
      </c>
      <c r="T6005">
        <f>IF(AND(COUNTIF(Calculs!$Q$2:$Q$12,$O6005)&gt;0,COUNTIF(Calculs!$S$2:$S$12,$E6005)&gt;0,COUNTIF(Calculs!$U$2:$U$12,$H6005)&gt;0),1,0)</f>
        <v>1</v>
      </c>
      <c r="U6005">
        <f t="shared" si="749"/>
        <v>9604</v>
      </c>
      <c r="V6005">
        <f t="shared" si="750"/>
        <v>196</v>
      </c>
      <c r="W6005">
        <f t="shared" si="751"/>
        <v>4705.96</v>
      </c>
    </row>
    <row r="6006" spans="1:23" ht="15.75" customHeight="1" x14ac:dyDescent="0.3">
      <c r="A6006" s="2" t="s">
        <v>13</v>
      </c>
      <c r="B6006" s="2">
        <v>1128299</v>
      </c>
      <c r="C6006" s="3">
        <v>44399</v>
      </c>
      <c r="D6006" s="12" t="str" cm="1">
        <f t="array" ref="D6006">_xlfn.SWITCH(WEEKDAY(C6006,2), 1, "Lundi", 2, "Mardi", 3, "Mercredi", 4, "Jeudi", 5, "Vendredi", 6, "Samedi", 7, "Dimanche", "Erreur")</f>
        <v>Jeudi</v>
      </c>
      <c r="E6006" s="2" t="s">
        <v>30</v>
      </c>
      <c r="F6006" s="2" t="s">
        <v>85</v>
      </c>
      <c r="G6006" s="2" t="s">
        <v>86</v>
      </c>
      <c r="H6006" s="4" t="s">
        <v>18</v>
      </c>
      <c r="I6006" s="5">
        <v>50</v>
      </c>
      <c r="J6006" s="6">
        <v>142</v>
      </c>
      <c r="K6006" s="7">
        <v>7100</v>
      </c>
      <c r="L6006" s="7">
        <v>3621</v>
      </c>
      <c r="M6006" s="8">
        <v>0.51</v>
      </c>
      <c r="N6006" s="2" t="s">
        <v>82</v>
      </c>
      <c r="O6006">
        <f t="shared" si="744"/>
        <v>2021</v>
      </c>
      <c r="P6006">
        <f t="shared" si="745"/>
        <v>7</v>
      </c>
      <c r="Q6006" t="str">
        <f t="shared" si="746"/>
        <v>juil</v>
      </c>
      <c r="R6006" t="str">
        <f t="shared" si="747"/>
        <v>Arizona</v>
      </c>
      <c r="S6006" t="str">
        <f t="shared" si="748"/>
        <v>2021-07</v>
      </c>
      <c r="T6006">
        <f>IF(AND(COUNTIF(Calculs!$Q$2:$Q$12,$O6006)&gt;0,COUNTIF(Calculs!$S$2:$S$12,$E6006)&gt;0,COUNTIF(Calculs!$U$2:$U$12,$H6006)&gt;0),1,0)</f>
        <v>1</v>
      </c>
      <c r="U6006">
        <f t="shared" si="749"/>
        <v>7100</v>
      </c>
      <c r="V6006">
        <f t="shared" si="750"/>
        <v>142</v>
      </c>
      <c r="W6006">
        <f t="shared" si="751"/>
        <v>3621</v>
      </c>
    </row>
    <row r="6007" spans="1:23" ht="15.75" customHeight="1" x14ac:dyDescent="0.3">
      <c r="A6007" s="2" t="s">
        <v>13</v>
      </c>
      <c r="B6007" s="2">
        <v>1128299</v>
      </c>
      <c r="C6007" s="3">
        <v>44399</v>
      </c>
      <c r="D6007" s="12" t="str" cm="1">
        <f t="array" ref="D6007">_xlfn.SWITCH(WEEKDAY(C6007,2), 1, "Lundi", 2, "Mardi", 3, "Mercredi", 4, "Jeudi", 5, "Vendredi", 6, "Samedi", 7, "Dimanche", "Erreur")</f>
        <v>Jeudi</v>
      </c>
      <c r="E6007" s="2" t="s">
        <v>30</v>
      </c>
      <c r="F6007" s="2" t="s">
        <v>85</v>
      </c>
      <c r="G6007" s="2" t="s">
        <v>86</v>
      </c>
      <c r="H6007" s="4" t="s">
        <v>19</v>
      </c>
      <c r="I6007" s="5">
        <v>51</v>
      </c>
      <c r="J6007" s="6">
        <v>133</v>
      </c>
      <c r="K6007" s="7">
        <v>6783</v>
      </c>
      <c r="L6007" s="7">
        <v>3188.0099999999998</v>
      </c>
      <c r="M6007" s="8">
        <v>0.47</v>
      </c>
      <c r="N6007" s="2" t="s">
        <v>82</v>
      </c>
      <c r="O6007">
        <f t="shared" si="744"/>
        <v>2021</v>
      </c>
      <c r="P6007">
        <f t="shared" si="745"/>
        <v>7</v>
      </c>
      <c r="Q6007" t="str">
        <f t="shared" si="746"/>
        <v>juil</v>
      </c>
      <c r="R6007" t="str">
        <f t="shared" si="747"/>
        <v>Arizona</v>
      </c>
      <c r="S6007" t="str">
        <f t="shared" si="748"/>
        <v>2021-07</v>
      </c>
      <c r="T6007">
        <f>IF(AND(COUNTIF(Calculs!$Q$2:$Q$12,$O6007)&gt;0,COUNTIF(Calculs!$S$2:$S$12,$E6007)&gt;0,COUNTIF(Calculs!$U$2:$U$12,$H6007)&gt;0),1,0)</f>
        <v>1</v>
      </c>
      <c r="U6007">
        <f t="shared" si="749"/>
        <v>6783</v>
      </c>
      <c r="V6007">
        <f t="shared" si="750"/>
        <v>133</v>
      </c>
      <c r="W6007">
        <f t="shared" si="751"/>
        <v>3188.0099999999998</v>
      </c>
    </row>
    <row r="6008" spans="1:23" ht="15.75" customHeight="1" x14ac:dyDescent="0.3">
      <c r="A6008" s="2" t="s">
        <v>13</v>
      </c>
      <c r="B6008" s="2">
        <v>1128299</v>
      </c>
      <c r="C6008" s="3">
        <v>44399</v>
      </c>
      <c r="D6008" s="12" t="str" cm="1">
        <f t="array" ref="D6008">_xlfn.SWITCH(WEEKDAY(C6008,2), 1, "Lundi", 2, "Mardi", 3, "Mercredi", 4, "Jeudi", 5, "Vendredi", 6, "Samedi", 7, "Dimanche", "Erreur")</f>
        <v>Jeudi</v>
      </c>
      <c r="E6008" s="2" t="s">
        <v>30</v>
      </c>
      <c r="F6008" s="2" t="s">
        <v>85</v>
      </c>
      <c r="G6008" s="2" t="s">
        <v>86</v>
      </c>
      <c r="H6008" s="4" t="s">
        <v>20</v>
      </c>
      <c r="I6008" s="5">
        <v>48</v>
      </c>
      <c r="J6008" s="6">
        <v>101</v>
      </c>
      <c r="K6008" s="7">
        <v>4848</v>
      </c>
      <c r="L6008" s="7">
        <v>2181.6</v>
      </c>
      <c r="M6008" s="8">
        <v>0.44999999999999996</v>
      </c>
      <c r="N6008" s="2" t="s">
        <v>82</v>
      </c>
      <c r="O6008">
        <f t="shared" si="744"/>
        <v>2021</v>
      </c>
      <c r="P6008">
        <f t="shared" si="745"/>
        <v>7</v>
      </c>
      <c r="Q6008" t="str">
        <f t="shared" si="746"/>
        <v>juil</v>
      </c>
      <c r="R6008" t="str">
        <f t="shared" si="747"/>
        <v>Arizona</v>
      </c>
      <c r="S6008" t="str">
        <f t="shared" si="748"/>
        <v>2021-07</v>
      </c>
      <c r="T6008">
        <f>IF(AND(COUNTIF(Calculs!$Q$2:$Q$12,$O6008)&gt;0,COUNTIF(Calculs!$S$2:$S$12,$E6008)&gt;0,COUNTIF(Calculs!$U$2:$U$12,$H6008)&gt;0),1,0)</f>
        <v>1</v>
      </c>
      <c r="U6008">
        <f t="shared" si="749"/>
        <v>4848</v>
      </c>
      <c r="V6008">
        <f t="shared" si="750"/>
        <v>101</v>
      </c>
      <c r="W6008">
        <f t="shared" si="751"/>
        <v>2181.6</v>
      </c>
    </row>
    <row r="6009" spans="1:23" ht="15.75" customHeight="1" x14ac:dyDescent="0.3">
      <c r="A6009" s="2" t="s">
        <v>13</v>
      </c>
      <c r="B6009" s="2">
        <v>1128299</v>
      </c>
      <c r="C6009" s="3">
        <v>44399</v>
      </c>
      <c r="D6009" s="12" t="str" cm="1">
        <f t="array" ref="D6009">_xlfn.SWITCH(WEEKDAY(C6009,2), 1, "Lundi", 2, "Mardi", 3, "Mercredi", 4, "Jeudi", 5, "Vendredi", 6, "Samedi", 7, "Dimanche", "Erreur")</f>
        <v>Jeudi</v>
      </c>
      <c r="E6009" s="2" t="s">
        <v>30</v>
      </c>
      <c r="F6009" s="2" t="s">
        <v>85</v>
      </c>
      <c r="G6009" s="2" t="s">
        <v>86</v>
      </c>
      <c r="H6009" s="4" t="s">
        <v>21</v>
      </c>
      <c r="I6009" s="5">
        <v>52</v>
      </c>
      <c r="J6009" s="6">
        <v>128</v>
      </c>
      <c r="K6009" s="7">
        <v>6656</v>
      </c>
      <c r="L6009" s="7">
        <v>2862.08</v>
      </c>
      <c r="M6009" s="8">
        <v>0.43</v>
      </c>
      <c r="N6009" s="2" t="s">
        <v>82</v>
      </c>
      <c r="O6009">
        <f t="shared" si="744"/>
        <v>2021</v>
      </c>
      <c r="P6009">
        <f t="shared" si="745"/>
        <v>7</v>
      </c>
      <c r="Q6009" t="str">
        <f t="shared" si="746"/>
        <v>juil</v>
      </c>
      <c r="R6009" t="str">
        <f t="shared" si="747"/>
        <v>Arizona</v>
      </c>
      <c r="S6009" t="str">
        <f t="shared" si="748"/>
        <v>2021-07</v>
      </c>
      <c r="T6009">
        <f>IF(AND(COUNTIF(Calculs!$Q$2:$Q$12,$O6009)&gt;0,COUNTIF(Calculs!$S$2:$S$12,$E6009)&gt;0,COUNTIF(Calculs!$U$2:$U$12,$H6009)&gt;0),1,0)</f>
        <v>1</v>
      </c>
      <c r="U6009">
        <f t="shared" si="749"/>
        <v>6656</v>
      </c>
      <c r="V6009">
        <f t="shared" si="750"/>
        <v>128</v>
      </c>
      <c r="W6009">
        <f t="shared" si="751"/>
        <v>2862.08</v>
      </c>
    </row>
    <row r="6010" spans="1:23" ht="15.75" customHeight="1" x14ac:dyDescent="0.3">
      <c r="A6010" s="2" t="s">
        <v>13</v>
      </c>
      <c r="B6010" s="2">
        <v>1128299</v>
      </c>
      <c r="C6010" s="3">
        <v>44399</v>
      </c>
      <c r="D6010" s="12" t="str" cm="1">
        <f t="array" ref="D6010">_xlfn.SWITCH(WEEKDAY(C6010,2), 1, "Lundi", 2, "Mardi", 3, "Mercredi", 4, "Jeudi", 5, "Vendredi", 6, "Samedi", 7, "Dimanche", "Erreur")</f>
        <v>Jeudi</v>
      </c>
      <c r="E6010" s="2" t="s">
        <v>30</v>
      </c>
      <c r="F6010" s="2" t="s">
        <v>85</v>
      </c>
      <c r="G6010" s="2" t="s">
        <v>86</v>
      </c>
      <c r="H6010" s="4" t="s">
        <v>22</v>
      </c>
      <c r="I6010" s="5">
        <v>67</v>
      </c>
      <c r="J6010" s="6">
        <v>123</v>
      </c>
      <c r="K6010" s="7">
        <v>8241</v>
      </c>
      <c r="L6010" s="7">
        <v>3131.58</v>
      </c>
      <c r="M6010" s="8">
        <v>0.38</v>
      </c>
      <c r="N6010" s="2" t="s">
        <v>82</v>
      </c>
      <c r="O6010">
        <f t="shared" si="744"/>
        <v>2021</v>
      </c>
      <c r="P6010">
        <f t="shared" si="745"/>
        <v>7</v>
      </c>
      <c r="Q6010" t="str">
        <f t="shared" si="746"/>
        <v>juil</v>
      </c>
      <c r="R6010" t="str">
        <f t="shared" si="747"/>
        <v>Arizona</v>
      </c>
      <c r="S6010" t="str">
        <f t="shared" si="748"/>
        <v>2021-07</v>
      </c>
      <c r="T6010">
        <f>IF(AND(COUNTIF(Calculs!$Q$2:$Q$12,$O6010)&gt;0,COUNTIF(Calculs!$S$2:$S$12,$E6010)&gt;0,COUNTIF(Calculs!$U$2:$U$12,$H6010)&gt;0),1,0)</f>
        <v>1</v>
      </c>
      <c r="U6010">
        <f t="shared" si="749"/>
        <v>8241</v>
      </c>
      <c r="V6010">
        <f t="shared" si="750"/>
        <v>123</v>
      </c>
      <c r="W6010">
        <f t="shared" si="751"/>
        <v>3131.58</v>
      </c>
    </row>
    <row r="6011" spans="1:23" ht="15.75" customHeight="1" x14ac:dyDescent="0.3">
      <c r="A6011" s="2" t="s">
        <v>13</v>
      </c>
      <c r="B6011" s="2">
        <v>1128299</v>
      </c>
      <c r="C6011" s="3">
        <v>44431</v>
      </c>
      <c r="D6011" s="12" t="str" cm="1">
        <f t="array" ref="D6011">_xlfn.SWITCH(WEEKDAY(C6011,2), 1, "Lundi", 2, "Mardi", 3, "Mercredi", 4, "Jeudi", 5, "Vendredi", 6, "Samedi", 7, "Dimanche", "Erreur")</f>
        <v>Lundi</v>
      </c>
      <c r="E6011" s="2" t="s">
        <v>30</v>
      </c>
      <c r="F6011" s="2" t="s">
        <v>85</v>
      </c>
      <c r="G6011" s="2" t="s">
        <v>86</v>
      </c>
      <c r="H6011" s="4" t="s">
        <v>16</v>
      </c>
      <c r="I6011" s="5">
        <v>50</v>
      </c>
      <c r="J6011" s="6">
        <v>163</v>
      </c>
      <c r="K6011" s="7">
        <v>8150</v>
      </c>
      <c r="L6011" s="7">
        <v>4075</v>
      </c>
      <c r="M6011" s="8">
        <v>0.5</v>
      </c>
      <c r="N6011" s="2" t="s">
        <v>82</v>
      </c>
      <c r="O6011">
        <f t="shared" si="744"/>
        <v>2021</v>
      </c>
      <c r="P6011">
        <f t="shared" si="745"/>
        <v>8</v>
      </c>
      <c r="Q6011" t="str">
        <f t="shared" si="746"/>
        <v>août</v>
      </c>
      <c r="R6011" t="str">
        <f t="shared" si="747"/>
        <v>Arizona</v>
      </c>
      <c r="S6011" t="str">
        <f t="shared" si="748"/>
        <v>2021-08</v>
      </c>
      <c r="T6011">
        <f>IF(AND(COUNTIF(Calculs!$Q$2:$Q$12,$O6011)&gt;0,COUNTIF(Calculs!$S$2:$S$12,$E6011)&gt;0,COUNTIF(Calculs!$U$2:$U$12,$H6011)&gt;0),1,0)</f>
        <v>1</v>
      </c>
      <c r="U6011">
        <f t="shared" si="749"/>
        <v>8150</v>
      </c>
      <c r="V6011">
        <f t="shared" si="750"/>
        <v>163</v>
      </c>
      <c r="W6011">
        <f t="shared" si="751"/>
        <v>4075</v>
      </c>
    </row>
    <row r="6012" spans="1:23" ht="15.75" customHeight="1" x14ac:dyDescent="0.3">
      <c r="A6012" s="2" t="s">
        <v>13</v>
      </c>
      <c r="B6012" s="2">
        <v>1128299</v>
      </c>
      <c r="C6012" s="3">
        <v>44431</v>
      </c>
      <c r="D6012" s="12" t="str" cm="1">
        <f t="array" ref="D6012">_xlfn.SWITCH(WEEKDAY(C6012,2), 1, "Lundi", 2, "Mardi", 3, "Mercredi", 4, "Jeudi", 5, "Vendredi", 6, "Samedi", 7, "Dimanche", "Erreur")</f>
        <v>Lundi</v>
      </c>
      <c r="E6012" s="2" t="s">
        <v>30</v>
      </c>
      <c r="F6012" s="2" t="s">
        <v>85</v>
      </c>
      <c r="G6012" s="2" t="s">
        <v>86</v>
      </c>
      <c r="H6012" s="4" t="s">
        <v>18</v>
      </c>
      <c r="I6012" s="5">
        <v>57</v>
      </c>
      <c r="J6012" s="6">
        <v>161</v>
      </c>
      <c r="K6012" s="7">
        <v>9177</v>
      </c>
      <c r="L6012" s="7">
        <v>4588.5</v>
      </c>
      <c r="M6012" s="8">
        <v>0.5</v>
      </c>
      <c r="N6012" s="2" t="s">
        <v>82</v>
      </c>
      <c r="O6012">
        <f t="shared" si="744"/>
        <v>2021</v>
      </c>
      <c r="P6012">
        <f t="shared" si="745"/>
        <v>8</v>
      </c>
      <c r="Q6012" t="str">
        <f t="shared" si="746"/>
        <v>août</v>
      </c>
      <c r="R6012" t="str">
        <f t="shared" si="747"/>
        <v>Arizona</v>
      </c>
      <c r="S6012" t="str">
        <f t="shared" si="748"/>
        <v>2021-08</v>
      </c>
      <c r="T6012">
        <f>IF(AND(COUNTIF(Calculs!$Q$2:$Q$12,$O6012)&gt;0,COUNTIF(Calculs!$S$2:$S$12,$E6012)&gt;0,COUNTIF(Calculs!$U$2:$U$12,$H6012)&gt;0),1,0)</f>
        <v>1</v>
      </c>
      <c r="U6012">
        <f t="shared" si="749"/>
        <v>9177</v>
      </c>
      <c r="V6012">
        <f t="shared" si="750"/>
        <v>161</v>
      </c>
      <c r="W6012">
        <f t="shared" si="751"/>
        <v>4588.5</v>
      </c>
    </row>
    <row r="6013" spans="1:23" ht="15.75" customHeight="1" x14ac:dyDescent="0.3">
      <c r="A6013" s="2" t="s">
        <v>13</v>
      </c>
      <c r="B6013" s="2">
        <v>1128299</v>
      </c>
      <c r="C6013" s="3">
        <v>44431</v>
      </c>
      <c r="D6013" s="12" t="str" cm="1">
        <f t="array" ref="D6013">_xlfn.SWITCH(WEEKDAY(C6013,2), 1, "Lundi", 2, "Mardi", 3, "Mercredi", 4, "Jeudi", 5, "Vendredi", 6, "Samedi", 7, "Dimanche", "Erreur")</f>
        <v>Lundi</v>
      </c>
      <c r="E6013" s="2" t="s">
        <v>30</v>
      </c>
      <c r="F6013" s="2" t="s">
        <v>85</v>
      </c>
      <c r="G6013" s="2" t="s">
        <v>86</v>
      </c>
      <c r="H6013" s="4" t="s">
        <v>19</v>
      </c>
      <c r="I6013" s="5">
        <v>54</v>
      </c>
      <c r="J6013" s="6">
        <v>113</v>
      </c>
      <c r="K6013" s="7">
        <v>6102</v>
      </c>
      <c r="L6013" s="7">
        <v>2989.98</v>
      </c>
      <c r="M6013" s="8">
        <v>0.49</v>
      </c>
      <c r="N6013" s="2" t="s">
        <v>82</v>
      </c>
      <c r="O6013">
        <f t="shared" si="744"/>
        <v>2021</v>
      </c>
      <c r="P6013">
        <f t="shared" si="745"/>
        <v>8</v>
      </c>
      <c r="Q6013" t="str">
        <f t="shared" si="746"/>
        <v>août</v>
      </c>
      <c r="R6013" t="str">
        <f t="shared" si="747"/>
        <v>Arizona</v>
      </c>
      <c r="S6013" t="str">
        <f t="shared" si="748"/>
        <v>2021-08</v>
      </c>
      <c r="T6013">
        <f>IF(AND(COUNTIF(Calculs!$Q$2:$Q$12,$O6013)&gt;0,COUNTIF(Calculs!$S$2:$S$12,$E6013)&gt;0,COUNTIF(Calculs!$U$2:$U$12,$H6013)&gt;0),1,0)</f>
        <v>1</v>
      </c>
      <c r="U6013">
        <f t="shared" si="749"/>
        <v>6102</v>
      </c>
      <c r="V6013">
        <f t="shared" si="750"/>
        <v>113</v>
      </c>
      <c r="W6013">
        <f t="shared" si="751"/>
        <v>2989.98</v>
      </c>
    </row>
    <row r="6014" spans="1:23" ht="15.75" customHeight="1" x14ac:dyDescent="0.3">
      <c r="A6014" s="2" t="s">
        <v>13</v>
      </c>
      <c r="B6014" s="2">
        <v>1128299</v>
      </c>
      <c r="C6014" s="3">
        <v>44431</v>
      </c>
      <c r="D6014" s="12" t="str" cm="1">
        <f t="array" ref="D6014">_xlfn.SWITCH(WEEKDAY(C6014,2), 1, "Lundi", 2, "Mardi", 3, "Mercredi", 4, "Jeudi", 5, "Vendredi", 6, "Samedi", 7, "Dimanche", "Erreur")</f>
        <v>Lundi</v>
      </c>
      <c r="E6014" s="2" t="s">
        <v>30</v>
      </c>
      <c r="F6014" s="2" t="s">
        <v>85</v>
      </c>
      <c r="G6014" s="2" t="s">
        <v>86</v>
      </c>
      <c r="H6014" s="4" t="s">
        <v>20</v>
      </c>
      <c r="I6014" s="5">
        <v>52</v>
      </c>
      <c r="J6014" s="6">
        <v>112</v>
      </c>
      <c r="K6014" s="7">
        <v>5824</v>
      </c>
      <c r="L6014" s="7">
        <v>2853.7599999999998</v>
      </c>
      <c r="M6014" s="8">
        <v>0.49</v>
      </c>
      <c r="N6014" s="2" t="s">
        <v>82</v>
      </c>
      <c r="O6014">
        <f t="shared" si="744"/>
        <v>2021</v>
      </c>
      <c r="P6014">
        <f t="shared" si="745"/>
        <v>8</v>
      </c>
      <c r="Q6014" t="str">
        <f t="shared" si="746"/>
        <v>août</v>
      </c>
      <c r="R6014" t="str">
        <f t="shared" si="747"/>
        <v>Arizona</v>
      </c>
      <c r="S6014" t="str">
        <f t="shared" si="748"/>
        <v>2021-08</v>
      </c>
      <c r="T6014">
        <f>IF(AND(COUNTIF(Calculs!$Q$2:$Q$12,$O6014)&gt;0,COUNTIF(Calculs!$S$2:$S$12,$E6014)&gt;0,COUNTIF(Calculs!$U$2:$U$12,$H6014)&gt;0),1,0)</f>
        <v>1</v>
      </c>
      <c r="U6014">
        <f t="shared" si="749"/>
        <v>5824</v>
      </c>
      <c r="V6014">
        <f t="shared" si="750"/>
        <v>112</v>
      </c>
      <c r="W6014">
        <f t="shared" si="751"/>
        <v>2853.7599999999998</v>
      </c>
    </row>
    <row r="6015" spans="1:23" ht="15.75" customHeight="1" x14ac:dyDescent="0.3">
      <c r="A6015" s="2" t="s">
        <v>13</v>
      </c>
      <c r="B6015" s="2">
        <v>1128299</v>
      </c>
      <c r="C6015" s="3">
        <v>44431</v>
      </c>
      <c r="D6015" s="12" t="str" cm="1">
        <f t="array" ref="D6015">_xlfn.SWITCH(WEEKDAY(C6015,2), 1, "Lundi", 2, "Mardi", 3, "Mercredi", 4, "Jeudi", 5, "Vendredi", 6, "Samedi", 7, "Dimanche", "Erreur")</f>
        <v>Lundi</v>
      </c>
      <c r="E6015" s="2" t="s">
        <v>30</v>
      </c>
      <c r="F6015" s="2" t="s">
        <v>85</v>
      </c>
      <c r="G6015" s="2" t="s">
        <v>86</v>
      </c>
      <c r="H6015" s="4" t="s">
        <v>21</v>
      </c>
      <c r="I6015" s="5">
        <v>59</v>
      </c>
      <c r="J6015" s="6">
        <v>116</v>
      </c>
      <c r="K6015" s="7">
        <v>6844</v>
      </c>
      <c r="L6015" s="7">
        <v>2806.04</v>
      </c>
      <c r="M6015" s="8">
        <v>0.41</v>
      </c>
      <c r="N6015" s="2" t="s">
        <v>82</v>
      </c>
      <c r="O6015">
        <f t="shared" si="744"/>
        <v>2021</v>
      </c>
      <c r="P6015">
        <f t="shared" si="745"/>
        <v>8</v>
      </c>
      <c r="Q6015" t="str">
        <f t="shared" si="746"/>
        <v>août</v>
      </c>
      <c r="R6015" t="str">
        <f t="shared" si="747"/>
        <v>Arizona</v>
      </c>
      <c r="S6015" t="str">
        <f t="shared" si="748"/>
        <v>2021-08</v>
      </c>
      <c r="T6015">
        <f>IF(AND(COUNTIF(Calculs!$Q$2:$Q$12,$O6015)&gt;0,COUNTIF(Calculs!$S$2:$S$12,$E6015)&gt;0,COUNTIF(Calculs!$U$2:$U$12,$H6015)&gt;0),1,0)</f>
        <v>1</v>
      </c>
      <c r="U6015">
        <f t="shared" si="749"/>
        <v>6844</v>
      </c>
      <c r="V6015">
        <f t="shared" si="750"/>
        <v>116</v>
      </c>
      <c r="W6015">
        <f t="shared" si="751"/>
        <v>2806.04</v>
      </c>
    </row>
    <row r="6016" spans="1:23" ht="15.75" customHeight="1" x14ac:dyDescent="0.3">
      <c r="A6016" s="2" t="s">
        <v>13</v>
      </c>
      <c r="B6016" s="2">
        <v>1128299</v>
      </c>
      <c r="C6016" s="3">
        <v>44431</v>
      </c>
      <c r="D6016" s="12" t="str" cm="1">
        <f t="array" ref="D6016">_xlfn.SWITCH(WEEKDAY(C6016,2), 1, "Lundi", 2, "Mardi", 3, "Mercredi", 4, "Jeudi", 5, "Vendredi", 6, "Samedi", 7, "Dimanche", "Erreur")</f>
        <v>Lundi</v>
      </c>
      <c r="E6016" s="2" t="s">
        <v>30</v>
      </c>
      <c r="F6016" s="2" t="s">
        <v>85</v>
      </c>
      <c r="G6016" s="2" t="s">
        <v>86</v>
      </c>
      <c r="H6016" s="4" t="s">
        <v>22</v>
      </c>
      <c r="I6016" s="5">
        <v>65</v>
      </c>
      <c r="J6016" s="6">
        <v>94</v>
      </c>
      <c r="K6016" s="7">
        <v>6110</v>
      </c>
      <c r="L6016" s="7">
        <v>2444</v>
      </c>
      <c r="M6016" s="8">
        <v>0.4</v>
      </c>
      <c r="N6016" s="2" t="s">
        <v>82</v>
      </c>
      <c r="O6016">
        <f t="shared" si="744"/>
        <v>2021</v>
      </c>
      <c r="P6016">
        <f t="shared" si="745"/>
        <v>8</v>
      </c>
      <c r="Q6016" t="str">
        <f t="shared" si="746"/>
        <v>août</v>
      </c>
      <c r="R6016" t="str">
        <f t="shared" si="747"/>
        <v>Arizona</v>
      </c>
      <c r="S6016" t="str">
        <f t="shared" si="748"/>
        <v>2021-08</v>
      </c>
      <c r="T6016">
        <f>IF(AND(COUNTIF(Calculs!$Q$2:$Q$12,$O6016)&gt;0,COUNTIF(Calculs!$S$2:$S$12,$E6016)&gt;0,COUNTIF(Calculs!$U$2:$U$12,$H6016)&gt;0),1,0)</f>
        <v>1</v>
      </c>
      <c r="U6016">
        <f t="shared" si="749"/>
        <v>6110</v>
      </c>
      <c r="V6016">
        <f t="shared" si="750"/>
        <v>94</v>
      </c>
      <c r="W6016">
        <f t="shared" si="751"/>
        <v>2444</v>
      </c>
    </row>
    <row r="6017" spans="1:23" ht="15.75" customHeight="1" x14ac:dyDescent="0.3">
      <c r="A6017" s="2" t="s">
        <v>13</v>
      </c>
      <c r="B6017" s="2">
        <v>1128299</v>
      </c>
      <c r="C6017" s="3">
        <v>44463</v>
      </c>
      <c r="D6017" s="12" t="str" cm="1">
        <f t="array" ref="D6017">_xlfn.SWITCH(WEEKDAY(C6017,2), 1, "Lundi", 2, "Mardi", 3, "Mercredi", 4, "Jeudi", 5, "Vendredi", 6, "Samedi", 7, "Dimanche", "Erreur")</f>
        <v>Vendredi</v>
      </c>
      <c r="E6017" s="2" t="s">
        <v>30</v>
      </c>
      <c r="F6017" s="2" t="s">
        <v>85</v>
      </c>
      <c r="G6017" s="2" t="s">
        <v>86</v>
      </c>
      <c r="H6017" s="4" t="s">
        <v>16</v>
      </c>
      <c r="I6017" s="5">
        <v>41</v>
      </c>
      <c r="J6017" s="6">
        <v>167</v>
      </c>
      <c r="K6017" s="7">
        <v>6847</v>
      </c>
      <c r="L6017" s="7">
        <v>3355.0299999999997</v>
      </c>
      <c r="M6017" s="8">
        <v>0.49</v>
      </c>
      <c r="N6017" s="2" t="s">
        <v>82</v>
      </c>
      <c r="O6017">
        <f t="shared" si="744"/>
        <v>2021</v>
      </c>
      <c r="P6017">
        <f t="shared" si="745"/>
        <v>9</v>
      </c>
      <c r="Q6017" t="str">
        <f t="shared" si="746"/>
        <v>sept</v>
      </c>
      <c r="R6017" t="str">
        <f t="shared" si="747"/>
        <v>Arizona</v>
      </c>
      <c r="S6017" t="str">
        <f t="shared" si="748"/>
        <v>2021-09</v>
      </c>
      <c r="T6017">
        <f>IF(AND(COUNTIF(Calculs!$Q$2:$Q$12,$O6017)&gt;0,COUNTIF(Calculs!$S$2:$S$12,$E6017)&gt;0,COUNTIF(Calculs!$U$2:$U$12,$H6017)&gt;0),1,0)</f>
        <v>1</v>
      </c>
      <c r="U6017">
        <f t="shared" si="749"/>
        <v>6847</v>
      </c>
      <c r="V6017">
        <f t="shared" si="750"/>
        <v>167</v>
      </c>
      <c r="W6017">
        <f t="shared" si="751"/>
        <v>3355.0299999999997</v>
      </c>
    </row>
    <row r="6018" spans="1:23" ht="15.75" customHeight="1" x14ac:dyDescent="0.3">
      <c r="A6018" s="2" t="s">
        <v>13</v>
      </c>
      <c r="B6018" s="2">
        <v>1128299</v>
      </c>
      <c r="C6018" s="3">
        <v>44463</v>
      </c>
      <c r="D6018" s="12" t="str" cm="1">
        <f t="array" ref="D6018">_xlfn.SWITCH(WEEKDAY(C6018,2), 1, "Lundi", 2, "Mardi", 3, "Mercredi", 4, "Jeudi", 5, "Vendredi", 6, "Samedi", 7, "Dimanche", "Erreur")</f>
        <v>Vendredi</v>
      </c>
      <c r="E6018" s="2" t="s">
        <v>30</v>
      </c>
      <c r="F6018" s="2" t="s">
        <v>85</v>
      </c>
      <c r="G6018" s="2" t="s">
        <v>86</v>
      </c>
      <c r="H6018" s="4" t="s">
        <v>18</v>
      </c>
      <c r="I6018" s="5">
        <v>45</v>
      </c>
      <c r="J6018" s="6">
        <v>161</v>
      </c>
      <c r="K6018" s="7">
        <v>7245</v>
      </c>
      <c r="L6018" s="7">
        <v>3839.8500000000004</v>
      </c>
      <c r="M6018" s="8">
        <v>0.53</v>
      </c>
      <c r="N6018" s="2" t="s">
        <v>82</v>
      </c>
      <c r="O6018">
        <f t="shared" si="744"/>
        <v>2021</v>
      </c>
      <c r="P6018">
        <f t="shared" si="745"/>
        <v>9</v>
      </c>
      <c r="Q6018" t="str">
        <f t="shared" si="746"/>
        <v>sept</v>
      </c>
      <c r="R6018" t="str">
        <f t="shared" si="747"/>
        <v>Arizona</v>
      </c>
      <c r="S6018" t="str">
        <f t="shared" si="748"/>
        <v>2021-09</v>
      </c>
      <c r="T6018">
        <f>IF(AND(COUNTIF(Calculs!$Q$2:$Q$12,$O6018)&gt;0,COUNTIF(Calculs!$S$2:$S$12,$E6018)&gt;0,COUNTIF(Calculs!$U$2:$U$12,$H6018)&gt;0),1,0)</f>
        <v>1</v>
      </c>
      <c r="U6018">
        <f t="shared" si="749"/>
        <v>7245</v>
      </c>
      <c r="V6018">
        <f t="shared" si="750"/>
        <v>161</v>
      </c>
      <c r="W6018">
        <f t="shared" si="751"/>
        <v>3839.8500000000004</v>
      </c>
    </row>
    <row r="6019" spans="1:23" ht="15.75" customHeight="1" x14ac:dyDescent="0.3">
      <c r="A6019" s="2" t="s">
        <v>13</v>
      </c>
      <c r="B6019" s="2">
        <v>1128299</v>
      </c>
      <c r="C6019" s="3">
        <v>44463</v>
      </c>
      <c r="D6019" s="12" t="str" cm="1">
        <f t="array" ref="D6019">_xlfn.SWITCH(WEEKDAY(C6019,2), 1, "Lundi", 2, "Mardi", 3, "Mercredi", 4, "Jeudi", 5, "Vendredi", 6, "Samedi", 7, "Dimanche", "Erreur")</f>
        <v>Vendredi</v>
      </c>
      <c r="E6019" s="2" t="s">
        <v>30</v>
      </c>
      <c r="F6019" s="2" t="s">
        <v>85</v>
      </c>
      <c r="G6019" s="2" t="s">
        <v>86</v>
      </c>
      <c r="H6019" s="4" t="s">
        <v>19</v>
      </c>
      <c r="I6019" s="5">
        <v>43</v>
      </c>
      <c r="J6019" s="6">
        <v>128</v>
      </c>
      <c r="K6019" s="7">
        <v>5504</v>
      </c>
      <c r="L6019" s="7">
        <v>2476.7999999999997</v>
      </c>
      <c r="M6019" s="8">
        <v>0.44999999999999996</v>
      </c>
      <c r="N6019" s="2" t="s">
        <v>82</v>
      </c>
      <c r="O6019">
        <f t="shared" ref="O6019:O6082" si="752">YEAR($C6019)</f>
        <v>2021</v>
      </c>
      <c r="P6019">
        <f t="shared" ref="P6019:P6082" si="753">MONTH($C6019)</f>
        <v>9</v>
      </c>
      <c r="Q6019" t="str">
        <f t="shared" ref="Q6019:Q6082" si="754">TEXT($C6019,"mmm")</f>
        <v>sept</v>
      </c>
      <c r="R6019" t="str">
        <f t="shared" ref="R6019:R6082" si="755">SUBSTITUTE(SUBSTITUTE($F6019,"Sud ","South "),"Ouest ","West ")</f>
        <v>Arizona</v>
      </c>
      <c r="S6019" t="str">
        <f t="shared" ref="S6019:S6082" si="756">TEXT($C6019,"aaaa-mm")</f>
        <v>2021-09</v>
      </c>
      <c r="T6019">
        <f>IF(AND(COUNTIF(Calculs!$Q$2:$Q$12,$O6019)&gt;0,COUNTIF(Calculs!$S$2:$S$12,$E6019)&gt;0,COUNTIF(Calculs!$U$2:$U$12,$H6019)&gt;0),1,0)</f>
        <v>1</v>
      </c>
      <c r="U6019">
        <f t="shared" ref="U6019:U6082" si="757">$K6019*$T6019</f>
        <v>5504</v>
      </c>
      <c r="V6019">
        <f t="shared" ref="V6019:V6082" si="758">$J6019*$T6019</f>
        <v>128</v>
      </c>
      <c r="W6019">
        <f t="shared" ref="W6019:W6082" si="759">$L6019*$T6019</f>
        <v>2476.7999999999997</v>
      </c>
    </row>
    <row r="6020" spans="1:23" ht="15.75" customHeight="1" x14ac:dyDescent="0.3">
      <c r="A6020" s="2" t="s">
        <v>13</v>
      </c>
      <c r="B6020" s="2">
        <v>1128299</v>
      </c>
      <c r="C6020" s="3">
        <v>44463</v>
      </c>
      <c r="D6020" s="12" t="str" cm="1">
        <f t="array" ref="D6020">_xlfn.SWITCH(WEEKDAY(C6020,2), 1, "Lundi", 2, "Mardi", 3, "Mercredi", 4, "Jeudi", 5, "Vendredi", 6, "Samedi", 7, "Dimanche", "Erreur")</f>
        <v>Vendredi</v>
      </c>
      <c r="E6020" s="2" t="s">
        <v>30</v>
      </c>
      <c r="F6020" s="2" t="s">
        <v>85</v>
      </c>
      <c r="G6020" s="2" t="s">
        <v>86</v>
      </c>
      <c r="H6020" s="4" t="s">
        <v>20</v>
      </c>
      <c r="I6020" s="5">
        <v>41</v>
      </c>
      <c r="J6020" s="6">
        <v>113</v>
      </c>
      <c r="K6020" s="7">
        <v>4633</v>
      </c>
      <c r="L6020" s="7">
        <v>2177.5099999999998</v>
      </c>
      <c r="M6020" s="8">
        <v>0.47</v>
      </c>
      <c r="N6020" s="2" t="s">
        <v>82</v>
      </c>
      <c r="O6020">
        <f t="shared" si="752"/>
        <v>2021</v>
      </c>
      <c r="P6020">
        <f t="shared" si="753"/>
        <v>9</v>
      </c>
      <c r="Q6020" t="str">
        <f t="shared" si="754"/>
        <v>sept</v>
      </c>
      <c r="R6020" t="str">
        <f t="shared" si="755"/>
        <v>Arizona</v>
      </c>
      <c r="S6020" t="str">
        <f t="shared" si="756"/>
        <v>2021-09</v>
      </c>
      <c r="T6020">
        <f>IF(AND(COUNTIF(Calculs!$Q$2:$Q$12,$O6020)&gt;0,COUNTIF(Calculs!$S$2:$S$12,$E6020)&gt;0,COUNTIF(Calculs!$U$2:$U$12,$H6020)&gt;0),1,0)</f>
        <v>1</v>
      </c>
      <c r="U6020">
        <f t="shared" si="757"/>
        <v>4633</v>
      </c>
      <c r="V6020">
        <f t="shared" si="758"/>
        <v>113</v>
      </c>
      <c r="W6020">
        <f t="shared" si="759"/>
        <v>2177.5099999999998</v>
      </c>
    </row>
    <row r="6021" spans="1:23" ht="15.75" customHeight="1" x14ac:dyDescent="0.3">
      <c r="A6021" s="2" t="s">
        <v>13</v>
      </c>
      <c r="B6021" s="2">
        <v>1128299</v>
      </c>
      <c r="C6021" s="3">
        <v>44463</v>
      </c>
      <c r="D6021" s="12" t="str" cm="1">
        <f t="array" ref="D6021">_xlfn.SWITCH(WEEKDAY(C6021,2), 1, "Lundi", 2, "Mardi", 3, "Mercredi", 4, "Jeudi", 5, "Vendredi", 6, "Samedi", 7, "Dimanche", "Erreur")</f>
        <v>Vendredi</v>
      </c>
      <c r="E6021" s="2" t="s">
        <v>30</v>
      </c>
      <c r="F6021" s="2" t="s">
        <v>85</v>
      </c>
      <c r="G6021" s="2" t="s">
        <v>86</v>
      </c>
      <c r="H6021" s="4" t="s">
        <v>21</v>
      </c>
      <c r="I6021" s="5">
        <v>54</v>
      </c>
      <c r="J6021" s="6">
        <v>105</v>
      </c>
      <c r="K6021" s="7">
        <v>5670</v>
      </c>
      <c r="L6021" s="7">
        <v>2494.8000000000002</v>
      </c>
      <c r="M6021" s="8">
        <v>0.44</v>
      </c>
      <c r="N6021" s="2" t="s">
        <v>82</v>
      </c>
      <c r="O6021">
        <f t="shared" si="752"/>
        <v>2021</v>
      </c>
      <c r="P6021">
        <f t="shared" si="753"/>
        <v>9</v>
      </c>
      <c r="Q6021" t="str">
        <f t="shared" si="754"/>
        <v>sept</v>
      </c>
      <c r="R6021" t="str">
        <f t="shared" si="755"/>
        <v>Arizona</v>
      </c>
      <c r="S6021" t="str">
        <f t="shared" si="756"/>
        <v>2021-09</v>
      </c>
      <c r="T6021">
        <f>IF(AND(COUNTIF(Calculs!$Q$2:$Q$12,$O6021)&gt;0,COUNTIF(Calculs!$S$2:$S$12,$E6021)&gt;0,COUNTIF(Calculs!$U$2:$U$12,$H6021)&gt;0),1,0)</f>
        <v>1</v>
      </c>
      <c r="U6021">
        <f t="shared" si="757"/>
        <v>5670</v>
      </c>
      <c r="V6021">
        <f t="shared" si="758"/>
        <v>105</v>
      </c>
      <c r="W6021">
        <f t="shared" si="759"/>
        <v>2494.8000000000002</v>
      </c>
    </row>
    <row r="6022" spans="1:23" ht="15.75" customHeight="1" x14ac:dyDescent="0.3">
      <c r="A6022" s="2" t="s">
        <v>13</v>
      </c>
      <c r="B6022" s="2">
        <v>1128299</v>
      </c>
      <c r="C6022" s="3">
        <v>44463</v>
      </c>
      <c r="D6022" s="12" t="str" cm="1">
        <f t="array" ref="D6022">_xlfn.SWITCH(WEEKDAY(C6022,2), 1, "Lundi", 2, "Mardi", 3, "Mercredi", 4, "Jeudi", 5, "Vendredi", 6, "Samedi", 7, "Dimanche", "Erreur")</f>
        <v>Vendredi</v>
      </c>
      <c r="E6022" s="2" t="s">
        <v>30</v>
      </c>
      <c r="F6022" s="2" t="s">
        <v>85</v>
      </c>
      <c r="G6022" s="2" t="s">
        <v>86</v>
      </c>
      <c r="H6022" s="4" t="s">
        <v>22</v>
      </c>
      <c r="I6022" s="5">
        <v>56</v>
      </c>
      <c r="J6022" s="6">
        <v>119</v>
      </c>
      <c r="K6022" s="7">
        <v>6664</v>
      </c>
      <c r="L6022" s="7">
        <v>2465.6799999999998</v>
      </c>
      <c r="M6022" s="8">
        <v>0.37</v>
      </c>
      <c r="N6022" s="2" t="s">
        <v>82</v>
      </c>
      <c r="O6022">
        <f t="shared" si="752"/>
        <v>2021</v>
      </c>
      <c r="P6022">
        <f t="shared" si="753"/>
        <v>9</v>
      </c>
      <c r="Q6022" t="str">
        <f t="shared" si="754"/>
        <v>sept</v>
      </c>
      <c r="R6022" t="str">
        <f t="shared" si="755"/>
        <v>Arizona</v>
      </c>
      <c r="S6022" t="str">
        <f t="shared" si="756"/>
        <v>2021-09</v>
      </c>
      <c r="T6022">
        <f>IF(AND(COUNTIF(Calculs!$Q$2:$Q$12,$O6022)&gt;0,COUNTIF(Calculs!$S$2:$S$12,$E6022)&gt;0,COUNTIF(Calculs!$U$2:$U$12,$H6022)&gt;0),1,0)</f>
        <v>1</v>
      </c>
      <c r="U6022">
        <f t="shared" si="757"/>
        <v>6664</v>
      </c>
      <c r="V6022">
        <f t="shared" si="758"/>
        <v>119</v>
      </c>
      <c r="W6022">
        <f t="shared" si="759"/>
        <v>2465.6799999999998</v>
      </c>
    </row>
    <row r="6023" spans="1:23" ht="15.75" customHeight="1" x14ac:dyDescent="0.3">
      <c r="A6023" s="2" t="s">
        <v>13</v>
      </c>
      <c r="B6023" s="2">
        <v>1128299</v>
      </c>
      <c r="C6023" s="3">
        <v>44492</v>
      </c>
      <c r="D6023" s="12" t="str" cm="1">
        <f t="array" ref="D6023">_xlfn.SWITCH(WEEKDAY(C6023,2), 1, "Lundi", 2, "Mardi", 3, "Mercredi", 4, "Jeudi", 5, "Vendredi", 6, "Samedi", 7, "Dimanche", "Erreur")</f>
        <v>Samedi</v>
      </c>
      <c r="E6023" s="2" t="s">
        <v>30</v>
      </c>
      <c r="F6023" s="2" t="s">
        <v>85</v>
      </c>
      <c r="G6023" s="2" t="s">
        <v>86</v>
      </c>
      <c r="H6023" s="4" t="s">
        <v>16</v>
      </c>
      <c r="I6023" s="5">
        <v>41</v>
      </c>
      <c r="J6023" s="6">
        <v>135</v>
      </c>
      <c r="K6023" s="7">
        <v>5535</v>
      </c>
      <c r="L6023" s="7">
        <v>2656.7999999999997</v>
      </c>
      <c r="M6023" s="8">
        <v>0.48</v>
      </c>
      <c r="N6023" s="2" t="s">
        <v>82</v>
      </c>
      <c r="O6023">
        <f t="shared" si="752"/>
        <v>2021</v>
      </c>
      <c r="P6023">
        <f t="shared" si="753"/>
        <v>10</v>
      </c>
      <c r="Q6023" t="str">
        <f t="shared" si="754"/>
        <v>oct</v>
      </c>
      <c r="R6023" t="str">
        <f t="shared" si="755"/>
        <v>Arizona</v>
      </c>
      <c r="S6023" t="str">
        <f t="shared" si="756"/>
        <v>2021-10</v>
      </c>
      <c r="T6023">
        <f>IF(AND(COUNTIF(Calculs!$Q$2:$Q$12,$O6023)&gt;0,COUNTIF(Calculs!$S$2:$S$12,$E6023)&gt;0,COUNTIF(Calculs!$U$2:$U$12,$H6023)&gt;0),1,0)</f>
        <v>1</v>
      </c>
      <c r="U6023">
        <f t="shared" si="757"/>
        <v>5535</v>
      </c>
      <c r="V6023">
        <f t="shared" si="758"/>
        <v>135</v>
      </c>
      <c r="W6023">
        <f t="shared" si="759"/>
        <v>2656.7999999999997</v>
      </c>
    </row>
    <row r="6024" spans="1:23" ht="15.75" customHeight="1" x14ac:dyDescent="0.3">
      <c r="A6024" s="2" t="s">
        <v>13</v>
      </c>
      <c r="B6024" s="2">
        <v>1128299</v>
      </c>
      <c r="C6024" s="3">
        <v>44492</v>
      </c>
      <c r="D6024" s="12" t="str" cm="1">
        <f t="array" ref="D6024">_xlfn.SWITCH(WEEKDAY(C6024,2), 1, "Lundi", 2, "Mardi", 3, "Mercredi", 4, "Jeudi", 5, "Vendredi", 6, "Samedi", 7, "Dimanche", "Erreur")</f>
        <v>Samedi</v>
      </c>
      <c r="E6024" s="2" t="s">
        <v>30</v>
      </c>
      <c r="F6024" s="2" t="s">
        <v>85</v>
      </c>
      <c r="G6024" s="2" t="s">
        <v>86</v>
      </c>
      <c r="H6024" s="4" t="s">
        <v>18</v>
      </c>
      <c r="I6024" s="5">
        <v>47</v>
      </c>
      <c r="J6024" s="6">
        <v>145</v>
      </c>
      <c r="K6024" s="7">
        <v>6815</v>
      </c>
      <c r="L6024" s="7">
        <v>3611.9500000000003</v>
      </c>
      <c r="M6024" s="8">
        <v>0.53</v>
      </c>
      <c r="N6024" s="2" t="s">
        <v>82</v>
      </c>
      <c r="O6024">
        <f t="shared" si="752"/>
        <v>2021</v>
      </c>
      <c r="P6024">
        <f t="shared" si="753"/>
        <v>10</v>
      </c>
      <c r="Q6024" t="str">
        <f t="shared" si="754"/>
        <v>oct</v>
      </c>
      <c r="R6024" t="str">
        <f t="shared" si="755"/>
        <v>Arizona</v>
      </c>
      <c r="S6024" t="str">
        <f t="shared" si="756"/>
        <v>2021-10</v>
      </c>
      <c r="T6024">
        <f>IF(AND(COUNTIF(Calculs!$Q$2:$Q$12,$O6024)&gt;0,COUNTIF(Calculs!$S$2:$S$12,$E6024)&gt;0,COUNTIF(Calculs!$U$2:$U$12,$H6024)&gt;0),1,0)</f>
        <v>1</v>
      </c>
      <c r="U6024">
        <f t="shared" si="757"/>
        <v>6815</v>
      </c>
      <c r="V6024">
        <f t="shared" si="758"/>
        <v>145</v>
      </c>
      <c r="W6024">
        <f t="shared" si="759"/>
        <v>3611.9500000000003</v>
      </c>
    </row>
    <row r="6025" spans="1:23" ht="15.75" customHeight="1" x14ac:dyDescent="0.3">
      <c r="A6025" s="2" t="s">
        <v>13</v>
      </c>
      <c r="B6025" s="2">
        <v>1128299</v>
      </c>
      <c r="C6025" s="3">
        <v>44492</v>
      </c>
      <c r="D6025" s="12" t="str" cm="1">
        <f t="array" ref="D6025">_xlfn.SWITCH(WEEKDAY(C6025,2), 1, "Lundi", 2, "Mardi", 3, "Mercredi", 4, "Jeudi", 5, "Vendredi", 6, "Samedi", 7, "Dimanche", "Erreur")</f>
        <v>Samedi</v>
      </c>
      <c r="E6025" s="2" t="s">
        <v>30</v>
      </c>
      <c r="F6025" s="2" t="s">
        <v>85</v>
      </c>
      <c r="G6025" s="2" t="s">
        <v>86</v>
      </c>
      <c r="H6025" s="4" t="s">
        <v>19</v>
      </c>
      <c r="I6025" s="5">
        <v>44</v>
      </c>
      <c r="J6025" s="6">
        <v>91</v>
      </c>
      <c r="K6025" s="7">
        <v>4004</v>
      </c>
      <c r="L6025" s="7">
        <v>1921.9199999999998</v>
      </c>
      <c r="M6025" s="8">
        <v>0.48</v>
      </c>
      <c r="N6025" s="2" t="s">
        <v>82</v>
      </c>
      <c r="O6025">
        <f t="shared" si="752"/>
        <v>2021</v>
      </c>
      <c r="P6025">
        <f t="shared" si="753"/>
        <v>10</v>
      </c>
      <c r="Q6025" t="str">
        <f t="shared" si="754"/>
        <v>oct</v>
      </c>
      <c r="R6025" t="str">
        <f t="shared" si="755"/>
        <v>Arizona</v>
      </c>
      <c r="S6025" t="str">
        <f t="shared" si="756"/>
        <v>2021-10</v>
      </c>
      <c r="T6025">
        <f>IF(AND(COUNTIF(Calculs!$Q$2:$Q$12,$O6025)&gt;0,COUNTIF(Calculs!$S$2:$S$12,$E6025)&gt;0,COUNTIF(Calculs!$U$2:$U$12,$H6025)&gt;0),1,0)</f>
        <v>1</v>
      </c>
      <c r="U6025">
        <f t="shared" si="757"/>
        <v>4004</v>
      </c>
      <c r="V6025">
        <f t="shared" si="758"/>
        <v>91</v>
      </c>
      <c r="W6025">
        <f t="shared" si="759"/>
        <v>1921.9199999999998</v>
      </c>
    </row>
    <row r="6026" spans="1:23" ht="15.75" customHeight="1" x14ac:dyDescent="0.3">
      <c r="A6026" s="2" t="s">
        <v>13</v>
      </c>
      <c r="B6026" s="2">
        <v>1128299</v>
      </c>
      <c r="C6026" s="3">
        <v>44492</v>
      </c>
      <c r="D6026" s="12" t="str" cm="1">
        <f t="array" ref="D6026">_xlfn.SWITCH(WEEKDAY(C6026,2), 1, "Lundi", 2, "Mardi", 3, "Mercredi", 4, "Jeudi", 5, "Vendredi", 6, "Samedi", 7, "Dimanche", "Erreur")</f>
        <v>Samedi</v>
      </c>
      <c r="E6026" s="2" t="s">
        <v>30</v>
      </c>
      <c r="F6026" s="2" t="s">
        <v>85</v>
      </c>
      <c r="G6026" s="2" t="s">
        <v>86</v>
      </c>
      <c r="H6026" s="4" t="s">
        <v>20</v>
      </c>
      <c r="I6026" s="5">
        <v>43</v>
      </c>
      <c r="J6026" s="6">
        <v>90</v>
      </c>
      <c r="K6026" s="7">
        <v>3870</v>
      </c>
      <c r="L6026" s="7">
        <v>1896.3</v>
      </c>
      <c r="M6026" s="8">
        <v>0.49</v>
      </c>
      <c r="N6026" s="2" t="s">
        <v>82</v>
      </c>
      <c r="O6026">
        <f t="shared" si="752"/>
        <v>2021</v>
      </c>
      <c r="P6026">
        <f t="shared" si="753"/>
        <v>10</v>
      </c>
      <c r="Q6026" t="str">
        <f t="shared" si="754"/>
        <v>oct</v>
      </c>
      <c r="R6026" t="str">
        <f t="shared" si="755"/>
        <v>Arizona</v>
      </c>
      <c r="S6026" t="str">
        <f t="shared" si="756"/>
        <v>2021-10</v>
      </c>
      <c r="T6026">
        <f>IF(AND(COUNTIF(Calculs!$Q$2:$Q$12,$O6026)&gt;0,COUNTIF(Calculs!$S$2:$S$12,$E6026)&gt;0,COUNTIF(Calculs!$U$2:$U$12,$H6026)&gt;0),1,0)</f>
        <v>1</v>
      </c>
      <c r="U6026">
        <f t="shared" si="757"/>
        <v>3870</v>
      </c>
      <c r="V6026">
        <f t="shared" si="758"/>
        <v>90</v>
      </c>
      <c r="W6026">
        <f t="shared" si="759"/>
        <v>1896.3</v>
      </c>
    </row>
    <row r="6027" spans="1:23" ht="15.75" customHeight="1" x14ac:dyDescent="0.3">
      <c r="A6027" s="2" t="s">
        <v>13</v>
      </c>
      <c r="B6027" s="2">
        <v>1128299</v>
      </c>
      <c r="C6027" s="3">
        <v>44492</v>
      </c>
      <c r="D6027" s="12" t="str" cm="1">
        <f t="array" ref="D6027">_xlfn.SWITCH(WEEKDAY(C6027,2), 1, "Lundi", 2, "Mardi", 3, "Mercredi", 4, "Jeudi", 5, "Vendredi", 6, "Samedi", 7, "Dimanche", "Erreur")</f>
        <v>Samedi</v>
      </c>
      <c r="E6027" s="2" t="s">
        <v>30</v>
      </c>
      <c r="F6027" s="2" t="s">
        <v>85</v>
      </c>
      <c r="G6027" s="2" t="s">
        <v>86</v>
      </c>
      <c r="H6027" s="4" t="s">
        <v>21</v>
      </c>
      <c r="I6027" s="5">
        <v>53</v>
      </c>
      <c r="J6027" s="6">
        <v>69</v>
      </c>
      <c r="K6027" s="7">
        <v>3657</v>
      </c>
      <c r="L6027" s="7">
        <v>1462.8000000000002</v>
      </c>
      <c r="M6027" s="8">
        <v>0.4</v>
      </c>
      <c r="N6027" s="2" t="s">
        <v>82</v>
      </c>
      <c r="O6027">
        <f t="shared" si="752"/>
        <v>2021</v>
      </c>
      <c r="P6027">
        <f t="shared" si="753"/>
        <v>10</v>
      </c>
      <c r="Q6027" t="str">
        <f t="shared" si="754"/>
        <v>oct</v>
      </c>
      <c r="R6027" t="str">
        <f t="shared" si="755"/>
        <v>Arizona</v>
      </c>
      <c r="S6027" t="str">
        <f t="shared" si="756"/>
        <v>2021-10</v>
      </c>
      <c r="T6027">
        <f>IF(AND(COUNTIF(Calculs!$Q$2:$Q$12,$O6027)&gt;0,COUNTIF(Calculs!$S$2:$S$12,$E6027)&gt;0,COUNTIF(Calculs!$U$2:$U$12,$H6027)&gt;0),1,0)</f>
        <v>1</v>
      </c>
      <c r="U6027">
        <f t="shared" si="757"/>
        <v>3657</v>
      </c>
      <c r="V6027">
        <f t="shared" si="758"/>
        <v>69</v>
      </c>
      <c r="W6027">
        <f t="shared" si="759"/>
        <v>1462.8000000000002</v>
      </c>
    </row>
    <row r="6028" spans="1:23" ht="15.75" customHeight="1" x14ac:dyDescent="0.3">
      <c r="A6028" s="2" t="s">
        <v>13</v>
      </c>
      <c r="B6028" s="2">
        <v>1128299</v>
      </c>
      <c r="C6028" s="3">
        <v>44492</v>
      </c>
      <c r="D6028" s="12" t="str" cm="1">
        <f t="array" ref="D6028">_xlfn.SWITCH(WEEKDAY(C6028,2), 1, "Lundi", 2, "Mardi", 3, "Mercredi", 4, "Jeudi", 5, "Vendredi", 6, "Samedi", 7, "Dimanche", "Erreur")</f>
        <v>Samedi</v>
      </c>
      <c r="E6028" s="2" t="s">
        <v>30</v>
      </c>
      <c r="F6028" s="2" t="s">
        <v>85</v>
      </c>
      <c r="G6028" s="2" t="s">
        <v>86</v>
      </c>
      <c r="H6028" s="4" t="s">
        <v>22</v>
      </c>
      <c r="I6028" s="5">
        <v>56</v>
      </c>
      <c r="J6028" s="6">
        <v>85</v>
      </c>
      <c r="K6028" s="7">
        <v>4760</v>
      </c>
      <c r="L6028" s="7">
        <v>1808.8</v>
      </c>
      <c r="M6028" s="8">
        <v>0.38</v>
      </c>
      <c r="N6028" s="2" t="s">
        <v>82</v>
      </c>
      <c r="O6028">
        <f t="shared" si="752"/>
        <v>2021</v>
      </c>
      <c r="P6028">
        <f t="shared" si="753"/>
        <v>10</v>
      </c>
      <c r="Q6028" t="str">
        <f t="shared" si="754"/>
        <v>oct</v>
      </c>
      <c r="R6028" t="str">
        <f t="shared" si="755"/>
        <v>Arizona</v>
      </c>
      <c r="S6028" t="str">
        <f t="shared" si="756"/>
        <v>2021-10</v>
      </c>
      <c r="T6028">
        <f>IF(AND(COUNTIF(Calculs!$Q$2:$Q$12,$O6028)&gt;0,COUNTIF(Calculs!$S$2:$S$12,$E6028)&gt;0,COUNTIF(Calculs!$U$2:$U$12,$H6028)&gt;0),1,0)</f>
        <v>1</v>
      </c>
      <c r="U6028">
        <f t="shared" si="757"/>
        <v>4760</v>
      </c>
      <c r="V6028">
        <f t="shared" si="758"/>
        <v>85</v>
      </c>
      <c r="W6028">
        <f t="shared" si="759"/>
        <v>1808.8</v>
      </c>
    </row>
    <row r="6029" spans="1:23" ht="15.75" customHeight="1" x14ac:dyDescent="0.3">
      <c r="A6029" s="2" t="s">
        <v>13</v>
      </c>
      <c r="B6029" s="2">
        <v>1128299</v>
      </c>
      <c r="C6029" s="3">
        <v>44523</v>
      </c>
      <c r="D6029" s="12" t="str" cm="1">
        <f t="array" ref="D6029">_xlfn.SWITCH(WEEKDAY(C6029,2), 1, "Lundi", 2, "Mardi", 3, "Mercredi", 4, "Jeudi", 5, "Vendredi", 6, "Samedi", 7, "Dimanche", "Erreur")</f>
        <v>Mardi</v>
      </c>
      <c r="E6029" s="2" t="s">
        <v>30</v>
      </c>
      <c r="F6029" s="2" t="s">
        <v>85</v>
      </c>
      <c r="G6029" s="2" t="s">
        <v>86</v>
      </c>
      <c r="H6029" s="4" t="s">
        <v>16</v>
      </c>
      <c r="I6029" s="5">
        <v>42</v>
      </c>
      <c r="J6029" s="6">
        <v>135</v>
      </c>
      <c r="K6029" s="7">
        <v>5670</v>
      </c>
      <c r="L6029" s="7">
        <v>2664.8999999999996</v>
      </c>
      <c r="M6029" s="8">
        <v>0.47</v>
      </c>
      <c r="N6029" s="2" t="s">
        <v>82</v>
      </c>
      <c r="O6029">
        <f t="shared" si="752"/>
        <v>2021</v>
      </c>
      <c r="P6029">
        <f t="shared" si="753"/>
        <v>11</v>
      </c>
      <c r="Q6029" t="str">
        <f t="shared" si="754"/>
        <v>nov</v>
      </c>
      <c r="R6029" t="str">
        <f t="shared" si="755"/>
        <v>Arizona</v>
      </c>
      <c r="S6029" t="str">
        <f t="shared" si="756"/>
        <v>2021-11</v>
      </c>
      <c r="T6029">
        <f>IF(AND(COUNTIF(Calculs!$Q$2:$Q$12,$O6029)&gt;0,COUNTIF(Calculs!$S$2:$S$12,$E6029)&gt;0,COUNTIF(Calculs!$U$2:$U$12,$H6029)&gt;0),1,0)</f>
        <v>1</v>
      </c>
      <c r="U6029">
        <f t="shared" si="757"/>
        <v>5670</v>
      </c>
      <c r="V6029">
        <f t="shared" si="758"/>
        <v>135</v>
      </c>
      <c r="W6029">
        <f t="shared" si="759"/>
        <v>2664.8999999999996</v>
      </c>
    </row>
    <row r="6030" spans="1:23" ht="15.75" customHeight="1" x14ac:dyDescent="0.3">
      <c r="A6030" s="2" t="s">
        <v>13</v>
      </c>
      <c r="B6030" s="2">
        <v>1128299</v>
      </c>
      <c r="C6030" s="3">
        <v>44523</v>
      </c>
      <c r="D6030" s="12" t="str" cm="1">
        <f t="array" ref="D6030">_xlfn.SWITCH(WEEKDAY(C6030,2), 1, "Lundi", 2, "Mardi", 3, "Mercredi", 4, "Jeudi", 5, "Vendredi", 6, "Samedi", 7, "Dimanche", "Erreur")</f>
        <v>Mardi</v>
      </c>
      <c r="E6030" s="2" t="s">
        <v>30</v>
      </c>
      <c r="F6030" s="2" t="s">
        <v>85</v>
      </c>
      <c r="G6030" s="2" t="s">
        <v>86</v>
      </c>
      <c r="H6030" s="4" t="s">
        <v>18</v>
      </c>
      <c r="I6030" s="5">
        <v>46</v>
      </c>
      <c r="J6030" s="6">
        <v>147</v>
      </c>
      <c r="K6030" s="7">
        <v>6762</v>
      </c>
      <c r="L6030" s="7">
        <v>3516.2400000000002</v>
      </c>
      <c r="M6030" s="8">
        <v>0.52</v>
      </c>
      <c r="N6030" s="2" t="s">
        <v>82</v>
      </c>
      <c r="O6030">
        <f t="shared" si="752"/>
        <v>2021</v>
      </c>
      <c r="P6030">
        <f t="shared" si="753"/>
        <v>11</v>
      </c>
      <c r="Q6030" t="str">
        <f t="shared" si="754"/>
        <v>nov</v>
      </c>
      <c r="R6030" t="str">
        <f t="shared" si="755"/>
        <v>Arizona</v>
      </c>
      <c r="S6030" t="str">
        <f t="shared" si="756"/>
        <v>2021-11</v>
      </c>
      <c r="T6030">
        <f>IF(AND(COUNTIF(Calculs!$Q$2:$Q$12,$O6030)&gt;0,COUNTIF(Calculs!$S$2:$S$12,$E6030)&gt;0,COUNTIF(Calculs!$U$2:$U$12,$H6030)&gt;0),1,0)</f>
        <v>1</v>
      </c>
      <c r="U6030">
        <f t="shared" si="757"/>
        <v>6762</v>
      </c>
      <c r="V6030">
        <f t="shared" si="758"/>
        <v>147</v>
      </c>
      <c r="W6030">
        <f t="shared" si="759"/>
        <v>3516.2400000000002</v>
      </c>
    </row>
    <row r="6031" spans="1:23" ht="15.75" customHeight="1" x14ac:dyDescent="0.3">
      <c r="A6031" s="2" t="s">
        <v>13</v>
      </c>
      <c r="B6031" s="2">
        <v>1128299</v>
      </c>
      <c r="C6031" s="3">
        <v>44523</v>
      </c>
      <c r="D6031" s="12" t="str" cm="1">
        <f t="array" ref="D6031">_xlfn.SWITCH(WEEKDAY(C6031,2), 1, "Lundi", 2, "Mardi", 3, "Mercredi", 4, "Jeudi", 5, "Vendredi", 6, "Samedi", 7, "Dimanche", "Erreur")</f>
        <v>Mardi</v>
      </c>
      <c r="E6031" s="2" t="s">
        <v>30</v>
      </c>
      <c r="F6031" s="2" t="s">
        <v>85</v>
      </c>
      <c r="G6031" s="2" t="s">
        <v>86</v>
      </c>
      <c r="H6031" s="4" t="s">
        <v>19</v>
      </c>
      <c r="I6031" s="5">
        <v>44</v>
      </c>
      <c r="J6031" s="6">
        <v>105</v>
      </c>
      <c r="K6031" s="7">
        <v>4620</v>
      </c>
      <c r="L6031" s="7">
        <v>2125.1999999999998</v>
      </c>
      <c r="M6031" s="8">
        <v>0.45999999999999996</v>
      </c>
      <c r="N6031" s="2" t="s">
        <v>82</v>
      </c>
      <c r="O6031">
        <f t="shared" si="752"/>
        <v>2021</v>
      </c>
      <c r="P6031">
        <f t="shared" si="753"/>
        <v>11</v>
      </c>
      <c r="Q6031" t="str">
        <f t="shared" si="754"/>
        <v>nov</v>
      </c>
      <c r="R6031" t="str">
        <f t="shared" si="755"/>
        <v>Arizona</v>
      </c>
      <c r="S6031" t="str">
        <f t="shared" si="756"/>
        <v>2021-11</v>
      </c>
      <c r="T6031">
        <f>IF(AND(COUNTIF(Calculs!$Q$2:$Q$12,$O6031)&gt;0,COUNTIF(Calculs!$S$2:$S$12,$E6031)&gt;0,COUNTIF(Calculs!$U$2:$U$12,$H6031)&gt;0),1,0)</f>
        <v>1</v>
      </c>
      <c r="U6031">
        <f t="shared" si="757"/>
        <v>4620</v>
      </c>
      <c r="V6031">
        <f t="shared" si="758"/>
        <v>105</v>
      </c>
      <c r="W6031">
        <f t="shared" si="759"/>
        <v>2125.1999999999998</v>
      </c>
    </row>
    <row r="6032" spans="1:23" ht="15.75" customHeight="1" x14ac:dyDescent="0.3">
      <c r="A6032" s="2" t="s">
        <v>13</v>
      </c>
      <c r="B6032" s="2">
        <v>1128299</v>
      </c>
      <c r="C6032" s="3">
        <v>44523</v>
      </c>
      <c r="D6032" s="12" t="str" cm="1">
        <f t="array" ref="D6032">_xlfn.SWITCH(WEEKDAY(C6032,2), 1, "Lundi", 2, "Mardi", 3, "Mercredi", 4, "Jeudi", 5, "Vendredi", 6, "Samedi", 7, "Dimanche", "Erreur")</f>
        <v>Mardi</v>
      </c>
      <c r="E6032" s="2" t="s">
        <v>30</v>
      </c>
      <c r="F6032" s="2" t="s">
        <v>85</v>
      </c>
      <c r="G6032" s="2" t="s">
        <v>86</v>
      </c>
      <c r="H6032" s="4" t="s">
        <v>20</v>
      </c>
      <c r="I6032" s="5">
        <v>42</v>
      </c>
      <c r="J6032" s="6">
        <v>98</v>
      </c>
      <c r="K6032" s="7">
        <v>4116</v>
      </c>
      <c r="L6032" s="7">
        <v>1934.52</v>
      </c>
      <c r="M6032" s="8">
        <v>0.47</v>
      </c>
      <c r="N6032" s="2" t="s">
        <v>82</v>
      </c>
      <c r="O6032">
        <f t="shared" si="752"/>
        <v>2021</v>
      </c>
      <c r="P6032">
        <f t="shared" si="753"/>
        <v>11</v>
      </c>
      <c r="Q6032" t="str">
        <f t="shared" si="754"/>
        <v>nov</v>
      </c>
      <c r="R6032" t="str">
        <f t="shared" si="755"/>
        <v>Arizona</v>
      </c>
      <c r="S6032" t="str">
        <f t="shared" si="756"/>
        <v>2021-11</v>
      </c>
      <c r="T6032">
        <f>IF(AND(COUNTIF(Calculs!$Q$2:$Q$12,$O6032)&gt;0,COUNTIF(Calculs!$S$2:$S$12,$E6032)&gt;0,COUNTIF(Calculs!$U$2:$U$12,$H6032)&gt;0),1,0)</f>
        <v>1</v>
      </c>
      <c r="U6032">
        <f t="shared" si="757"/>
        <v>4116</v>
      </c>
      <c r="V6032">
        <f t="shared" si="758"/>
        <v>98</v>
      </c>
      <c r="W6032">
        <f t="shared" si="759"/>
        <v>1934.52</v>
      </c>
    </row>
    <row r="6033" spans="1:23" ht="15.75" customHeight="1" x14ac:dyDescent="0.3">
      <c r="A6033" s="2" t="s">
        <v>13</v>
      </c>
      <c r="B6033" s="2">
        <v>1128299</v>
      </c>
      <c r="C6033" s="3">
        <v>44523</v>
      </c>
      <c r="D6033" s="12" t="str" cm="1">
        <f t="array" ref="D6033">_xlfn.SWITCH(WEEKDAY(C6033,2), 1, "Lundi", 2, "Mardi", 3, "Mercredi", 4, "Jeudi", 5, "Vendredi", 6, "Samedi", 7, "Dimanche", "Erreur")</f>
        <v>Mardi</v>
      </c>
      <c r="E6033" s="2" t="s">
        <v>30</v>
      </c>
      <c r="F6033" s="2" t="s">
        <v>85</v>
      </c>
      <c r="G6033" s="2" t="s">
        <v>86</v>
      </c>
      <c r="H6033" s="4" t="s">
        <v>21</v>
      </c>
      <c r="I6033" s="5">
        <v>53</v>
      </c>
      <c r="J6033" s="6">
        <v>87</v>
      </c>
      <c r="K6033" s="7">
        <v>4611</v>
      </c>
      <c r="L6033" s="7">
        <v>1890.51</v>
      </c>
      <c r="M6033" s="8">
        <v>0.41</v>
      </c>
      <c r="N6033" s="2" t="s">
        <v>82</v>
      </c>
      <c r="O6033">
        <f t="shared" si="752"/>
        <v>2021</v>
      </c>
      <c r="P6033">
        <f t="shared" si="753"/>
        <v>11</v>
      </c>
      <c r="Q6033" t="str">
        <f t="shared" si="754"/>
        <v>nov</v>
      </c>
      <c r="R6033" t="str">
        <f t="shared" si="755"/>
        <v>Arizona</v>
      </c>
      <c r="S6033" t="str">
        <f t="shared" si="756"/>
        <v>2021-11</v>
      </c>
      <c r="T6033">
        <f>IF(AND(COUNTIF(Calculs!$Q$2:$Q$12,$O6033)&gt;0,COUNTIF(Calculs!$S$2:$S$12,$E6033)&gt;0,COUNTIF(Calculs!$U$2:$U$12,$H6033)&gt;0),1,0)</f>
        <v>1</v>
      </c>
      <c r="U6033">
        <f t="shared" si="757"/>
        <v>4611</v>
      </c>
      <c r="V6033">
        <f t="shared" si="758"/>
        <v>87</v>
      </c>
      <c r="W6033">
        <f t="shared" si="759"/>
        <v>1890.51</v>
      </c>
    </row>
    <row r="6034" spans="1:23" ht="15.75" customHeight="1" x14ac:dyDescent="0.3">
      <c r="A6034" s="2" t="s">
        <v>13</v>
      </c>
      <c r="B6034" s="2">
        <v>1128299</v>
      </c>
      <c r="C6034" s="3">
        <v>44523</v>
      </c>
      <c r="D6034" s="12" t="str" cm="1">
        <f t="array" ref="D6034">_xlfn.SWITCH(WEEKDAY(C6034,2), 1, "Lundi", 2, "Mardi", 3, "Mercredi", 4, "Jeudi", 5, "Vendredi", 6, "Samedi", 7, "Dimanche", "Erreur")</f>
        <v>Mardi</v>
      </c>
      <c r="E6034" s="2" t="s">
        <v>30</v>
      </c>
      <c r="F6034" s="2" t="s">
        <v>85</v>
      </c>
      <c r="G6034" s="2" t="s">
        <v>86</v>
      </c>
      <c r="H6034" s="4" t="s">
        <v>22</v>
      </c>
      <c r="I6034" s="5">
        <v>55</v>
      </c>
      <c r="J6034" s="6">
        <v>111</v>
      </c>
      <c r="K6034" s="7">
        <v>6105</v>
      </c>
      <c r="L6034" s="7">
        <v>2258.85</v>
      </c>
      <c r="M6034" s="8">
        <v>0.37</v>
      </c>
      <c r="N6034" s="2" t="s">
        <v>82</v>
      </c>
      <c r="O6034">
        <f t="shared" si="752"/>
        <v>2021</v>
      </c>
      <c r="P6034">
        <f t="shared" si="753"/>
        <v>11</v>
      </c>
      <c r="Q6034" t="str">
        <f t="shared" si="754"/>
        <v>nov</v>
      </c>
      <c r="R6034" t="str">
        <f t="shared" si="755"/>
        <v>Arizona</v>
      </c>
      <c r="S6034" t="str">
        <f t="shared" si="756"/>
        <v>2021-11</v>
      </c>
      <c r="T6034">
        <f>IF(AND(COUNTIF(Calculs!$Q$2:$Q$12,$O6034)&gt;0,COUNTIF(Calculs!$S$2:$S$12,$E6034)&gt;0,COUNTIF(Calculs!$U$2:$U$12,$H6034)&gt;0),1,0)</f>
        <v>1</v>
      </c>
      <c r="U6034">
        <f t="shared" si="757"/>
        <v>6105</v>
      </c>
      <c r="V6034">
        <f t="shared" si="758"/>
        <v>111</v>
      </c>
      <c r="W6034">
        <f t="shared" si="759"/>
        <v>2258.85</v>
      </c>
    </row>
    <row r="6035" spans="1:23" ht="15.75" customHeight="1" x14ac:dyDescent="0.3">
      <c r="A6035" s="2" t="s">
        <v>13</v>
      </c>
      <c r="B6035" s="2">
        <v>1128299</v>
      </c>
      <c r="C6035" s="3">
        <v>44552</v>
      </c>
      <c r="D6035" s="12" t="str" cm="1">
        <f t="array" ref="D6035">_xlfn.SWITCH(WEEKDAY(C6035,2), 1, "Lundi", 2, "Mardi", 3, "Mercredi", 4, "Jeudi", 5, "Vendredi", 6, "Samedi", 7, "Dimanche", "Erreur")</f>
        <v>Mercredi</v>
      </c>
      <c r="E6035" s="2" t="s">
        <v>30</v>
      </c>
      <c r="F6035" s="2" t="s">
        <v>85</v>
      </c>
      <c r="G6035" s="2" t="s">
        <v>86</v>
      </c>
      <c r="H6035" s="4" t="s">
        <v>16</v>
      </c>
      <c r="I6035" s="5">
        <v>44</v>
      </c>
      <c r="J6035" s="6">
        <v>181</v>
      </c>
      <c r="K6035" s="7">
        <v>7964</v>
      </c>
      <c r="L6035" s="7">
        <v>3663.4399999999996</v>
      </c>
      <c r="M6035" s="8">
        <v>0.45999999999999996</v>
      </c>
      <c r="N6035" s="2" t="s">
        <v>82</v>
      </c>
      <c r="O6035">
        <f t="shared" si="752"/>
        <v>2021</v>
      </c>
      <c r="P6035">
        <f t="shared" si="753"/>
        <v>12</v>
      </c>
      <c r="Q6035" t="str">
        <f t="shared" si="754"/>
        <v>déc</v>
      </c>
      <c r="R6035" t="str">
        <f t="shared" si="755"/>
        <v>Arizona</v>
      </c>
      <c r="S6035" t="str">
        <f t="shared" si="756"/>
        <v>2021-12</v>
      </c>
      <c r="T6035">
        <f>IF(AND(COUNTIF(Calculs!$Q$2:$Q$12,$O6035)&gt;0,COUNTIF(Calculs!$S$2:$S$12,$E6035)&gt;0,COUNTIF(Calculs!$U$2:$U$12,$H6035)&gt;0),1,0)</f>
        <v>1</v>
      </c>
      <c r="U6035">
        <f t="shared" si="757"/>
        <v>7964</v>
      </c>
      <c r="V6035">
        <f t="shared" si="758"/>
        <v>181</v>
      </c>
      <c r="W6035">
        <f t="shared" si="759"/>
        <v>3663.4399999999996</v>
      </c>
    </row>
    <row r="6036" spans="1:23" ht="15.75" customHeight="1" x14ac:dyDescent="0.3">
      <c r="A6036" s="2" t="s">
        <v>13</v>
      </c>
      <c r="B6036" s="2">
        <v>1128299</v>
      </c>
      <c r="C6036" s="3">
        <v>44552</v>
      </c>
      <c r="D6036" s="12" t="str" cm="1">
        <f t="array" ref="D6036">_xlfn.SWITCH(WEEKDAY(C6036,2), 1, "Lundi", 2, "Mardi", 3, "Mercredi", 4, "Jeudi", 5, "Vendredi", 6, "Samedi", 7, "Dimanche", "Erreur")</f>
        <v>Mercredi</v>
      </c>
      <c r="E6036" s="2" t="s">
        <v>30</v>
      </c>
      <c r="F6036" s="2" t="s">
        <v>85</v>
      </c>
      <c r="G6036" s="2" t="s">
        <v>86</v>
      </c>
      <c r="H6036" s="4" t="s">
        <v>18</v>
      </c>
      <c r="I6036" s="5">
        <v>49</v>
      </c>
      <c r="J6036" s="6">
        <v>175</v>
      </c>
      <c r="K6036" s="7">
        <v>8575</v>
      </c>
      <c r="L6036" s="7">
        <v>4630.5</v>
      </c>
      <c r="M6036" s="8">
        <v>0.54</v>
      </c>
      <c r="N6036" s="2" t="s">
        <v>82</v>
      </c>
      <c r="O6036">
        <f t="shared" si="752"/>
        <v>2021</v>
      </c>
      <c r="P6036">
        <f t="shared" si="753"/>
        <v>12</v>
      </c>
      <c r="Q6036" t="str">
        <f t="shared" si="754"/>
        <v>déc</v>
      </c>
      <c r="R6036" t="str">
        <f t="shared" si="755"/>
        <v>Arizona</v>
      </c>
      <c r="S6036" t="str">
        <f t="shared" si="756"/>
        <v>2021-12</v>
      </c>
      <c r="T6036">
        <f>IF(AND(COUNTIF(Calculs!$Q$2:$Q$12,$O6036)&gt;0,COUNTIF(Calculs!$S$2:$S$12,$E6036)&gt;0,COUNTIF(Calculs!$U$2:$U$12,$H6036)&gt;0),1,0)</f>
        <v>1</v>
      </c>
      <c r="U6036">
        <f t="shared" si="757"/>
        <v>8575</v>
      </c>
      <c r="V6036">
        <f t="shared" si="758"/>
        <v>175</v>
      </c>
      <c r="W6036">
        <f t="shared" si="759"/>
        <v>4630.5</v>
      </c>
    </row>
    <row r="6037" spans="1:23" ht="15.75" customHeight="1" x14ac:dyDescent="0.3">
      <c r="A6037" s="2" t="s">
        <v>33</v>
      </c>
      <c r="B6037" s="2">
        <v>1128299</v>
      </c>
      <c r="C6037" s="3">
        <v>44552</v>
      </c>
      <c r="D6037" s="12" t="str" cm="1">
        <f t="array" ref="D6037">_xlfn.SWITCH(WEEKDAY(C6037,2), 1, "Lundi", 2, "Mardi", 3, "Mercredi", 4, "Jeudi", 5, "Vendredi", 6, "Samedi", 7, "Dimanche", "Erreur")</f>
        <v>Mercredi</v>
      </c>
      <c r="E6037" s="2" t="s">
        <v>30</v>
      </c>
      <c r="F6037" s="2" t="s">
        <v>85</v>
      </c>
      <c r="G6037" s="2" t="s">
        <v>86</v>
      </c>
      <c r="H6037" s="4" t="s">
        <v>19</v>
      </c>
      <c r="I6037" s="5">
        <v>43</v>
      </c>
      <c r="J6037" s="6">
        <v>123</v>
      </c>
      <c r="K6037" s="7">
        <v>5289</v>
      </c>
      <c r="L6037" s="7">
        <v>2538.7199999999998</v>
      </c>
      <c r="M6037" s="8">
        <v>0.48</v>
      </c>
      <c r="N6037" s="2" t="s">
        <v>82</v>
      </c>
      <c r="O6037">
        <f t="shared" si="752"/>
        <v>2021</v>
      </c>
      <c r="P6037">
        <f t="shared" si="753"/>
        <v>12</v>
      </c>
      <c r="Q6037" t="str">
        <f t="shared" si="754"/>
        <v>déc</v>
      </c>
      <c r="R6037" t="str">
        <f t="shared" si="755"/>
        <v>Arizona</v>
      </c>
      <c r="S6037" t="str">
        <f t="shared" si="756"/>
        <v>2021-12</v>
      </c>
      <c r="T6037">
        <f>IF(AND(COUNTIF(Calculs!$Q$2:$Q$12,$O6037)&gt;0,COUNTIF(Calculs!$S$2:$S$12,$E6037)&gt;0,COUNTIF(Calculs!$U$2:$U$12,$H6037)&gt;0),1,0)</f>
        <v>1</v>
      </c>
      <c r="U6037">
        <f t="shared" si="757"/>
        <v>5289</v>
      </c>
      <c r="V6037">
        <f t="shared" si="758"/>
        <v>123</v>
      </c>
      <c r="W6037">
        <f t="shared" si="759"/>
        <v>2538.7199999999998</v>
      </c>
    </row>
    <row r="6038" spans="1:23" ht="15.75" customHeight="1" x14ac:dyDescent="0.3">
      <c r="A6038" s="2" t="s">
        <v>33</v>
      </c>
      <c r="B6038" s="2">
        <v>1128299</v>
      </c>
      <c r="C6038" s="3">
        <v>44552</v>
      </c>
      <c r="D6038" s="12" t="str" cm="1">
        <f t="array" ref="D6038">_xlfn.SWITCH(WEEKDAY(C6038,2), 1, "Lundi", 2, "Mardi", 3, "Mercredi", 4, "Jeudi", 5, "Vendredi", 6, "Samedi", 7, "Dimanche", "Erreur")</f>
        <v>Mercredi</v>
      </c>
      <c r="E6038" s="2" t="s">
        <v>30</v>
      </c>
      <c r="F6038" s="2" t="s">
        <v>85</v>
      </c>
      <c r="G6038" s="2" t="s">
        <v>86</v>
      </c>
      <c r="H6038" s="4" t="s">
        <v>20</v>
      </c>
      <c r="I6038" s="5">
        <v>44</v>
      </c>
      <c r="J6038" s="6">
        <v>115</v>
      </c>
      <c r="K6038" s="7">
        <v>5060</v>
      </c>
      <c r="L6038" s="7">
        <v>2277</v>
      </c>
      <c r="M6038" s="8">
        <v>0.44999999999999996</v>
      </c>
      <c r="N6038" s="2" t="s">
        <v>82</v>
      </c>
      <c r="O6038">
        <f t="shared" si="752"/>
        <v>2021</v>
      </c>
      <c r="P6038">
        <f t="shared" si="753"/>
        <v>12</v>
      </c>
      <c r="Q6038" t="str">
        <f t="shared" si="754"/>
        <v>déc</v>
      </c>
      <c r="R6038" t="str">
        <f t="shared" si="755"/>
        <v>Arizona</v>
      </c>
      <c r="S6038" t="str">
        <f t="shared" si="756"/>
        <v>2021-12</v>
      </c>
      <c r="T6038">
        <f>IF(AND(COUNTIF(Calculs!$Q$2:$Q$12,$O6038)&gt;0,COUNTIF(Calculs!$S$2:$S$12,$E6038)&gt;0,COUNTIF(Calculs!$U$2:$U$12,$H6038)&gt;0),1,0)</f>
        <v>1</v>
      </c>
      <c r="U6038">
        <f t="shared" si="757"/>
        <v>5060</v>
      </c>
      <c r="V6038">
        <f t="shared" si="758"/>
        <v>115</v>
      </c>
      <c r="W6038">
        <f t="shared" si="759"/>
        <v>2277</v>
      </c>
    </row>
    <row r="6039" spans="1:23" ht="15.75" customHeight="1" x14ac:dyDescent="0.3">
      <c r="A6039" s="2" t="s">
        <v>33</v>
      </c>
      <c r="B6039" s="2">
        <v>1128299</v>
      </c>
      <c r="C6039" s="3">
        <v>44552</v>
      </c>
      <c r="D6039" s="12" t="str" cm="1">
        <f t="array" ref="D6039">_xlfn.SWITCH(WEEKDAY(C6039,2), 1, "Lundi", 2, "Mardi", 3, "Mercredi", 4, "Jeudi", 5, "Vendredi", 6, "Samedi", 7, "Dimanche", "Erreur")</f>
        <v>Mercredi</v>
      </c>
      <c r="E6039" s="2" t="s">
        <v>30</v>
      </c>
      <c r="F6039" s="2" t="s">
        <v>85</v>
      </c>
      <c r="G6039" s="2" t="s">
        <v>86</v>
      </c>
      <c r="H6039" s="4" t="s">
        <v>21</v>
      </c>
      <c r="I6039" s="5">
        <v>52</v>
      </c>
      <c r="J6039" s="6">
        <v>88</v>
      </c>
      <c r="K6039" s="7">
        <v>4576</v>
      </c>
      <c r="L6039" s="7">
        <v>1967.68</v>
      </c>
      <c r="M6039" s="8">
        <v>0.43</v>
      </c>
      <c r="N6039" s="2" t="s">
        <v>82</v>
      </c>
      <c r="O6039">
        <f t="shared" si="752"/>
        <v>2021</v>
      </c>
      <c r="P6039">
        <f t="shared" si="753"/>
        <v>12</v>
      </c>
      <c r="Q6039" t="str">
        <f t="shared" si="754"/>
        <v>déc</v>
      </c>
      <c r="R6039" t="str">
        <f t="shared" si="755"/>
        <v>Arizona</v>
      </c>
      <c r="S6039" t="str">
        <f t="shared" si="756"/>
        <v>2021-12</v>
      </c>
      <c r="T6039">
        <f>IF(AND(COUNTIF(Calculs!$Q$2:$Q$12,$O6039)&gt;0,COUNTIF(Calculs!$S$2:$S$12,$E6039)&gt;0,COUNTIF(Calculs!$U$2:$U$12,$H6039)&gt;0),1,0)</f>
        <v>1</v>
      </c>
      <c r="U6039">
        <f t="shared" si="757"/>
        <v>4576</v>
      </c>
      <c r="V6039">
        <f t="shared" si="758"/>
        <v>88</v>
      </c>
      <c r="W6039">
        <f t="shared" si="759"/>
        <v>1967.68</v>
      </c>
    </row>
    <row r="6040" spans="1:23" ht="15.75" customHeight="1" x14ac:dyDescent="0.3">
      <c r="A6040" s="2" t="s">
        <v>33</v>
      </c>
      <c r="B6040" s="2">
        <v>1128299</v>
      </c>
      <c r="C6040" s="3">
        <v>44552</v>
      </c>
      <c r="D6040" s="12" t="str" cm="1">
        <f t="array" ref="D6040">_xlfn.SWITCH(WEEKDAY(C6040,2), 1, "Lundi", 2, "Mardi", 3, "Mercredi", 4, "Jeudi", 5, "Vendredi", 6, "Samedi", 7, "Dimanche", "Erreur")</f>
        <v>Mercredi</v>
      </c>
      <c r="E6040" s="2" t="s">
        <v>30</v>
      </c>
      <c r="F6040" s="2" t="s">
        <v>85</v>
      </c>
      <c r="G6040" s="2" t="s">
        <v>86</v>
      </c>
      <c r="H6040" s="4" t="s">
        <v>22</v>
      </c>
      <c r="I6040" s="5">
        <v>58</v>
      </c>
      <c r="J6040" s="6">
        <v>135</v>
      </c>
      <c r="K6040" s="7">
        <v>7830</v>
      </c>
      <c r="L6040" s="7">
        <v>2897.1</v>
      </c>
      <c r="M6040" s="8">
        <v>0.37</v>
      </c>
      <c r="N6040" s="2" t="s">
        <v>82</v>
      </c>
      <c r="O6040">
        <f t="shared" si="752"/>
        <v>2021</v>
      </c>
      <c r="P6040">
        <f t="shared" si="753"/>
        <v>12</v>
      </c>
      <c r="Q6040" t="str">
        <f t="shared" si="754"/>
        <v>déc</v>
      </c>
      <c r="R6040" t="str">
        <f t="shared" si="755"/>
        <v>Arizona</v>
      </c>
      <c r="S6040" t="str">
        <f t="shared" si="756"/>
        <v>2021-12</v>
      </c>
      <c r="T6040">
        <f>IF(AND(COUNTIF(Calculs!$Q$2:$Q$12,$O6040)&gt;0,COUNTIF(Calculs!$S$2:$S$12,$E6040)&gt;0,COUNTIF(Calculs!$U$2:$U$12,$H6040)&gt;0),1,0)</f>
        <v>1</v>
      </c>
      <c r="U6040">
        <f t="shared" si="757"/>
        <v>7830</v>
      </c>
      <c r="V6040">
        <f t="shared" si="758"/>
        <v>135</v>
      </c>
      <c r="W6040">
        <f t="shared" si="759"/>
        <v>2897.1</v>
      </c>
    </row>
    <row r="6041" spans="1:23" ht="15.75" customHeight="1" x14ac:dyDescent="0.3">
      <c r="A6041" s="2" t="s">
        <v>33</v>
      </c>
      <c r="B6041" s="2">
        <v>1128299</v>
      </c>
      <c r="C6041" s="3">
        <v>44222</v>
      </c>
      <c r="D6041" s="12" t="str" cm="1">
        <f t="array" ref="D6041">_xlfn.SWITCH(WEEKDAY(C6041,2), 1, "Lundi", 2, "Mardi", 3, "Mercredi", 4, "Jeudi", 5, "Vendredi", 6, "Samedi", 7, "Dimanche", "Erreur")</f>
        <v>Mardi</v>
      </c>
      <c r="E6041" s="2" t="s">
        <v>30</v>
      </c>
      <c r="F6041" s="2" t="s">
        <v>85</v>
      </c>
      <c r="G6041" s="2" t="s">
        <v>86</v>
      </c>
      <c r="H6041" s="4" t="s">
        <v>16</v>
      </c>
      <c r="I6041" s="5">
        <v>33</v>
      </c>
      <c r="J6041" s="6">
        <v>133</v>
      </c>
      <c r="K6041" s="7">
        <v>4389</v>
      </c>
      <c r="L6041" s="7">
        <v>2150.61</v>
      </c>
      <c r="M6041" s="8">
        <v>0.49</v>
      </c>
      <c r="N6041" s="2" t="s">
        <v>82</v>
      </c>
      <c r="O6041">
        <f t="shared" si="752"/>
        <v>2021</v>
      </c>
      <c r="P6041">
        <f t="shared" si="753"/>
        <v>1</v>
      </c>
      <c r="Q6041" t="str">
        <f t="shared" si="754"/>
        <v>janv</v>
      </c>
      <c r="R6041" t="str">
        <f t="shared" si="755"/>
        <v>Arizona</v>
      </c>
      <c r="S6041" t="str">
        <f t="shared" si="756"/>
        <v>2021-01</v>
      </c>
      <c r="T6041">
        <f>IF(AND(COUNTIF(Calculs!$Q$2:$Q$12,$O6041)&gt;0,COUNTIF(Calculs!$S$2:$S$12,$E6041)&gt;0,COUNTIF(Calculs!$U$2:$U$12,$H6041)&gt;0),1,0)</f>
        <v>1</v>
      </c>
      <c r="U6041">
        <f t="shared" si="757"/>
        <v>4389</v>
      </c>
      <c r="V6041">
        <f t="shared" si="758"/>
        <v>133</v>
      </c>
      <c r="W6041">
        <f t="shared" si="759"/>
        <v>2150.61</v>
      </c>
    </row>
    <row r="6042" spans="1:23" ht="15.75" customHeight="1" x14ac:dyDescent="0.3">
      <c r="A6042" s="2" t="s">
        <v>33</v>
      </c>
      <c r="B6042" s="2">
        <v>1128299</v>
      </c>
      <c r="C6042" s="3">
        <v>44222</v>
      </c>
      <c r="D6042" s="12" t="str" cm="1">
        <f t="array" ref="D6042">_xlfn.SWITCH(WEEKDAY(C6042,2), 1, "Lundi", 2, "Mardi", 3, "Mercredi", 4, "Jeudi", 5, "Vendredi", 6, "Samedi", 7, "Dimanche", "Erreur")</f>
        <v>Mardi</v>
      </c>
      <c r="E6042" s="2" t="s">
        <v>30</v>
      </c>
      <c r="F6042" s="2" t="s">
        <v>85</v>
      </c>
      <c r="G6042" s="2" t="s">
        <v>86</v>
      </c>
      <c r="H6042" s="4" t="s">
        <v>18</v>
      </c>
      <c r="I6042" s="5">
        <v>42</v>
      </c>
      <c r="J6042" s="6">
        <v>138</v>
      </c>
      <c r="K6042" s="7">
        <v>5796</v>
      </c>
      <c r="L6042" s="7">
        <v>3071.88</v>
      </c>
      <c r="M6042" s="8">
        <v>0.53</v>
      </c>
      <c r="N6042" s="2" t="s">
        <v>82</v>
      </c>
      <c r="O6042">
        <f t="shared" si="752"/>
        <v>2021</v>
      </c>
      <c r="P6042">
        <f t="shared" si="753"/>
        <v>1</v>
      </c>
      <c r="Q6042" t="str">
        <f t="shared" si="754"/>
        <v>janv</v>
      </c>
      <c r="R6042" t="str">
        <f t="shared" si="755"/>
        <v>Arizona</v>
      </c>
      <c r="S6042" t="str">
        <f t="shared" si="756"/>
        <v>2021-01</v>
      </c>
      <c r="T6042">
        <f>IF(AND(COUNTIF(Calculs!$Q$2:$Q$12,$O6042)&gt;0,COUNTIF(Calculs!$S$2:$S$12,$E6042)&gt;0,COUNTIF(Calculs!$U$2:$U$12,$H6042)&gt;0),1,0)</f>
        <v>1</v>
      </c>
      <c r="U6042">
        <f t="shared" si="757"/>
        <v>5796</v>
      </c>
      <c r="V6042">
        <f t="shared" si="758"/>
        <v>138</v>
      </c>
      <c r="W6042">
        <f t="shared" si="759"/>
        <v>3071.88</v>
      </c>
    </row>
    <row r="6043" spans="1:23" ht="15.75" customHeight="1" x14ac:dyDescent="0.3">
      <c r="A6043" s="2" t="s">
        <v>33</v>
      </c>
      <c r="B6043" s="2">
        <v>1128299</v>
      </c>
      <c r="C6043" s="3">
        <v>44222</v>
      </c>
      <c r="D6043" s="12" t="str" cm="1">
        <f t="array" ref="D6043">_xlfn.SWITCH(WEEKDAY(C6043,2), 1, "Lundi", 2, "Mardi", 3, "Mercredi", 4, "Jeudi", 5, "Vendredi", 6, "Samedi", 7, "Dimanche", "Erreur")</f>
        <v>Mardi</v>
      </c>
      <c r="E6043" s="2" t="s">
        <v>30</v>
      </c>
      <c r="F6043" s="2" t="s">
        <v>85</v>
      </c>
      <c r="G6043" s="2" t="s">
        <v>86</v>
      </c>
      <c r="H6043" s="4" t="s">
        <v>19</v>
      </c>
      <c r="I6043" s="5">
        <v>42</v>
      </c>
      <c r="J6043" s="6">
        <v>138</v>
      </c>
      <c r="K6043" s="7">
        <v>5796</v>
      </c>
      <c r="L6043" s="7">
        <v>2666.16</v>
      </c>
      <c r="M6043" s="8">
        <v>0.45999999999999996</v>
      </c>
      <c r="N6043" s="2" t="s">
        <v>82</v>
      </c>
      <c r="O6043">
        <f t="shared" si="752"/>
        <v>2021</v>
      </c>
      <c r="P6043">
        <f t="shared" si="753"/>
        <v>1</v>
      </c>
      <c r="Q6043" t="str">
        <f t="shared" si="754"/>
        <v>janv</v>
      </c>
      <c r="R6043" t="str">
        <f t="shared" si="755"/>
        <v>Arizona</v>
      </c>
      <c r="S6043" t="str">
        <f t="shared" si="756"/>
        <v>2021-01</v>
      </c>
      <c r="T6043">
        <f>IF(AND(COUNTIF(Calculs!$Q$2:$Q$12,$O6043)&gt;0,COUNTIF(Calculs!$S$2:$S$12,$E6043)&gt;0,COUNTIF(Calculs!$U$2:$U$12,$H6043)&gt;0),1,0)</f>
        <v>1</v>
      </c>
      <c r="U6043">
        <f t="shared" si="757"/>
        <v>5796</v>
      </c>
      <c r="V6043">
        <f t="shared" si="758"/>
        <v>138</v>
      </c>
      <c r="W6043">
        <f t="shared" si="759"/>
        <v>2666.16</v>
      </c>
    </row>
    <row r="6044" spans="1:23" ht="15.75" customHeight="1" x14ac:dyDescent="0.3">
      <c r="A6044" s="2" t="s">
        <v>33</v>
      </c>
      <c r="B6044" s="2">
        <v>1128299</v>
      </c>
      <c r="C6044" s="3">
        <v>44222</v>
      </c>
      <c r="D6044" s="12" t="str" cm="1">
        <f t="array" ref="D6044">_xlfn.SWITCH(WEEKDAY(C6044,2), 1, "Lundi", 2, "Mardi", 3, "Mercredi", 4, "Jeudi", 5, "Vendredi", 6, "Samedi", 7, "Dimanche", "Erreur")</f>
        <v>Mardi</v>
      </c>
      <c r="E6044" s="2" t="s">
        <v>30</v>
      </c>
      <c r="F6044" s="2" t="s">
        <v>85</v>
      </c>
      <c r="G6044" s="2" t="s">
        <v>86</v>
      </c>
      <c r="H6044" s="4" t="s">
        <v>20</v>
      </c>
      <c r="I6044" s="5">
        <v>43</v>
      </c>
      <c r="J6044" s="6">
        <v>85</v>
      </c>
      <c r="K6044" s="7">
        <v>3655</v>
      </c>
      <c r="L6044" s="7">
        <v>1790.95</v>
      </c>
      <c r="M6044" s="8">
        <v>0.49</v>
      </c>
      <c r="N6044" s="2" t="s">
        <v>82</v>
      </c>
      <c r="O6044">
        <f t="shared" si="752"/>
        <v>2021</v>
      </c>
      <c r="P6044">
        <f t="shared" si="753"/>
        <v>1</v>
      </c>
      <c r="Q6044" t="str">
        <f t="shared" si="754"/>
        <v>janv</v>
      </c>
      <c r="R6044" t="str">
        <f t="shared" si="755"/>
        <v>Arizona</v>
      </c>
      <c r="S6044" t="str">
        <f t="shared" si="756"/>
        <v>2021-01</v>
      </c>
      <c r="T6044">
        <f>IF(AND(COUNTIF(Calculs!$Q$2:$Q$12,$O6044)&gt;0,COUNTIF(Calculs!$S$2:$S$12,$E6044)&gt;0,COUNTIF(Calculs!$U$2:$U$12,$H6044)&gt;0),1,0)</f>
        <v>1</v>
      </c>
      <c r="U6044">
        <f t="shared" si="757"/>
        <v>3655</v>
      </c>
      <c r="V6044">
        <f t="shared" si="758"/>
        <v>85</v>
      </c>
      <c r="W6044">
        <f t="shared" si="759"/>
        <v>1790.95</v>
      </c>
    </row>
    <row r="6045" spans="1:23" ht="15.75" customHeight="1" x14ac:dyDescent="0.3">
      <c r="A6045" s="2" t="s">
        <v>33</v>
      </c>
      <c r="B6045" s="2">
        <v>1128299</v>
      </c>
      <c r="C6045" s="3">
        <v>44222</v>
      </c>
      <c r="D6045" s="12" t="str" cm="1">
        <f t="array" ref="D6045">_xlfn.SWITCH(WEEKDAY(C6045,2), 1, "Lundi", 2, "Mardi", 3, "Mercredi", 4, "Jeudi", 5, "Vendredi", 6, "Samedi", 7, "Dimanche", "Erreur")</f>
        <v>Mardi</v>
      </c>
      <c r="E6045" s="2" t="s">
        <v>30</v>
      </c>
      <c r="F6045" s="2" t="s">
        <v>85</v>
      </c>
      <c r="G6045" s="2" t="s">
        <v>86</v>
      </c>
      <c r="H6045" s="4" t="s">
        <v>21</v>
      </c>
      <c r="I6045" s="5">
        <v>45</v>
      </c>
      <c r="J6045" s="6">
        <v>80</v>
      </c>
      <c r="K6045" s="7">
        <v>3600</v>
      </c>
      <c r="L6045" s="7">
        <v>1476</v>
      </c>
      <c r="M6045" s="8">
        <v>0.41</v>
      </c>
      <c r="N6045" s="2" t="s">
        <v>82</v>
      </c>
      <c r="O6045">
        <f t="shared" si="752"/>
        <v>2021</v>
      </c>
      <c r="P6045">
        <f t="shared" si="753"/>
        <v>1</v>
      </c>
      <c r="Q6045" t="str">
        <f t="shared" si="754"/>
        <v>janv</v>
      </c>
      <c r="R6045" t="str">
        <f t="shared" si="755"/>
        <v>Arizona</v>
      </c>
      <c r="S6045" t="str">
        <f t="shared" si="756"/>
        <v>2021-01</v>
      </c>
      <c r="T6045">
        <f>IF(AND(COUNTIF(Calculs!$Q$2:$Q$12,$O6045)&gt;0,COUNTIF(Calculs!$S$2:$S$12,$E6045)&gt;0,COUNTIF(Calculs!$U$2:$U$12,$H6045)&gt;0),1,0)</f>
        <v>1</v>
      </c>
      <c r="U6045">
        <f t="shared" si="757"/>
        <v>3600</v>
      </c>
      <c r="V6045">
        <f t="shared" si="758"/>
        <v>80</v>
      </c>
      <c r="W6045">
        <f t="shared" si="759"/>
        <v>1476</v>
      </c>
    </row>
    <row r="6046" spans="1:23" ht="15.75" customHeight="1" x14ac:dyDescent="0.3">
      <c r="A6046" s="2" t="s">
        <v>33</v>
      </c>
      <c r="B6046" s="2">
        <v>1128299</v>
      </c>
      <c r="C6046" s="3">
        <v>44222</v>
      </c>
      <c r="D6046" s="12" t="str" cm="1">
        <f t="array" ref="D6046">_xlfn.SWITCH(WEEKDAY(C6046,2), 1, "Lundi", 2, "Mardi", 3, "Mercredi", 4, "Jeudi", 5, "Vendredi", 6, "Samedi", 7, "Dimanche", "Erreur")</f>
        <v>Mardi</v>
      </c>
      <c r="E6046" s="2" t="s">
        <v>30</v>
      </c>
      <c r="F6046" s="2" t="s">
        <v>85</v>
      </c>
      <c r="G6046" s="2" t="s">
        <v>86</v>
      </c>
      <c r="H6046" s="4" t="s">
        <v>22</v>
      </c>
      <c r="I6046" s="5">
        <v>42</v>
      </c>
      <c r="J6046" s="6">
        <v>128</v>
      </c>
      <c r="K6046" s="7">
        <v>5376</v>
      </c>
      <c r="L6046" s="7">
        <v>1935.36</v>
      </c>
      <c r="M6046" s="8">
        <v>0.36</v>
      </c>
      <c r="N6046" s="2" t="s">
        <v>82</v>
      </c>
      <c r="O6046">
        <f t="shared" si="752"/>
        <v>2021</v>
      </c>
      <c r="P6046">
        <f t="shared" si="753"/>
        <v>1</v>
      </c>
      <c r="Q6046" t="str">
        <f t="shared" si="754"/>
        <v>janv</v>
      </c>
      <c r="R6046" t="str">
        <f t="shared" si="755"/>
        <v>Arizona</v>
      </c>
      <c r="S6046" t="str">
        <f t="shared" si="756"/>
        <v>2021-01</v>
      </c>
      <c r="T6046">
        <f>IF(AND(COUNTIF(Calculs!$Q$2:$Q$12,$O6046)&gt;0,COUNTIF(Calculs!$S$2:$S$12,$E6046)&gt;0,COUNTIF(Calculs!$U$2:$U$12,$H6046)&gt;0),1,0)</f>
        <v>1</v>
      </c>
      <c r="U6046">
        <f t="shared" si="757"/>
        <v>5376</v>
      </c>
      <c r="V6046">
        <f t="shared" si="758"/>
        <v>128</v>
      </c>
      <c r="W6046">
        <f t="shared" si="759"/>
        <v>1935.36</v>
      </c>
    </row>
    <row r="6047" spans="1:23" ht="15.75" customHeight="1" x14ac:dyDescent="0.3">
      <c r="A6047" s="2" t="s">
        <v>33</v>
      </c>
      <c r="B6047" s="2">
        <v>1128299</v>
      </c>
      <c r="C6047" s="3">
        <v>44253</v>
      </c>
      <c r="D6047" s="12" t="str" cm="1">
        <f t="array" ref="D6047">_xlfn.SWITCH(WEEKDAY(C6047,2), 1, "Lundi", 2, "Mardi", 3, "Mercredi", 4, "Jeudi", 5, "Vendredi", 6, "Samedi", 7, "Dimanche", "Erreur")</f>
        <v>Vendredi</v>
      </c>
      <c r="E6047" s="2" t="s">
        <v>30</v>
      </c>
      <c r="F6047" s="2" t="s">
        <v>85</v>
      </c>
      <c r="G6047" s="2" t="s">
        <v>86</v>
      </c>
      <c r="H6047" s="4" t="s">
        <v>16</v>
      </c>
      <c r="I6047" s="5">
        <v>33</v>
      </c>
      <c r="J6047" s="6">
        <v>147</v>
      </c>
      <c r="K6047" s="7">
        <v>4851</v>
      </c>
      <c r="L6047" s="7">
        <v>2376.9899999999998</v>
      </c>
      <c r="M6047" s="8">
        <v>0.49</v>
      </c>
      <c r="N6047" s="2" t="s">
        <v>82</v>
      </c>
      <c r="O6047">
        <f t="shared" si="752"/>
        <v>2021</v>
      </c>
      <c r="P6047">
        <f t="shared" si="753"/>
        <v>2</v>
      </c>
      <c r="Q6047" t="str">
        <f t="shared" si="754"/>
        <v>févr</v>
      </c>
      <c r="R6047" t="str">
        <f t="shared" si="755"/>
        <v>Arizona</v>
      </c>
      <c r="S6047" t="str">
        <f t="shared" si="756"/>
        <v>2021-02</v>
      </c>
      <c r="T6047">
        <f>IF(AND(COUNTIF(Calculs!$Q$2:$Q$12,$O6047)&gt;0,COUNTIF(Calculs!$S$2:$S$12,$E6047)&gt;0,COUNTIF(Calculs!$U$2:$U$12,$H6047)&gt;0),1,0)</f>
        <v>1</v>
      </c>
      <c r="U6047">
        <f t="shared" si="757"/>
        <v>4851</v>
      </c>
      <c r="V6047">
        <f t="shared" si="758"/>
        <v>147</v>
      </c>
      <c r="W6047">
        <f t="shared" si="759"/>
        <v>2376.9899999999998</v>
      </c>
    </row>
    <row r="6048" spans="1:23" ht="15.75" customHeight="1" x14ac:dyDescent="0.3">
      <c r="A6048" s="2" t="s">
        <v>33</v>
      </c>
      <c r="B6048" s="2">
        <v>1128299</v>
      </c>
      <c r="C6048" s="3">
        <v>44253</v>
      </c>
      <c r="D6048" s="12" t="str" cm="1">
        <f t="array" ref="D6048">_xlfn.SWITCH(WEEKDAY(C6048,2), 1, "Lundi", 2, "Mardi", 3, "Mercredi", 4, "Jeudi", 5, "Vendredi", 6, "Samedi", 7, "Dimanche", "Erreur")</f>
        <v>Vendredi</v>
      </c>
      <c r="E6048" s="2" t="s">
        <v>30</v>
      </c>
      <c r="F6048" s="2" t="s">
        <v>85</v>
      </c>
      <c r="G6048" s="2" t="s">
        <v>86</v>
      </c>
      <c r="H6048" s="4" t="s">
        <v>18</v>
      </c>
      <c r="I6048" s="5">
        <v>44</v>
      </c>
      <c r="J6048" s="6">
        <v>106</v>
      </c>
      <c r="K6048" s="7">
        <v>4664</v>
      </c>
      <c r="L6048" s="7">
        <v>2565.2000000000003</v>
      </c>
      <c r="M6048" s="8">
        <v>0.55000000000000004</v>
      </c>
      <c r="N6048" s="2" t="s">
        <v>82</v>
      </c>
      <c r="O6048">
        <f t="shared" si="752"/>
        <v>2021</v>
      </c>
      <c r="P6048">
        <f t="shared" si="753"/>
        <v>2</v>
      </c>
      <c r="Q6048" t="str">
        <f t="shared" si="754"/>
        <v>févr</v>
      </c>
      <c r="R6048" t="str">
        <f t="shared" si="755"/>
        <v>Arizona</v>
      </c>
      <c r="S6048" t="str">
        <f t="shared" si="756"/>
        <v>2021-02</v>
      </c>
      <c r="T6048">
        <f>IF(AND(COUNTIF(Calculs!$Q$2:$Q$12,$O6048)&gt;0,COUNTIF(Calculs!$S$2:$S$12,$E6048)&gt;0,COUNTIF(Calculs!$U$2:$U$12,$H6048)&gt;0),1,0)</f>
        <v>1</v>
      </c>
      <c r="U6048">
        <f t="shared" si="757"/>
        <v>4664</v>
      </c>
      <c r="V6048">
        <f t="shared" si="758"/>
        <v>106</v>
      </c>
      <c r="W6048">
        <f t="shared" si="759"/>
        <v>2565.2000000000003</v>
      </c>
    </row>
    <row r="6049" spans="1:23" ht="15.75" customHeight="1" x14ac:dyDescent="0.3">
      <c r="A6049" s="2" t="s">
        <v>33</v>
      </c>
      <c r="B6049" s="2">
        <v>1128299</v>
      </c>
      <c r="C6049" s="3">
        <v>44253</v>
      </c>
      <c r="D6049" s="12" t="str" cm="1">
        <f t="array" ref="D6049">_xlfn.SWITCH(WEEKDAY(C6049,2), 1, "Lundi", 2, "Mardi", 3, "Mercredi", 4, "Jeudi", 5, "Vendredi", 6, "Samedi", 7, "Dimanche", "Erreur")</f>
        <v>Vendredi</v>
      </c>
      <c r="E6049" s="2" t="s">
        <v>30</v>
      </c>
      <c r="F6049" s="2" t="s">
        <v>85</v>
      </c>
      <c r="G6049" s="2" t="s">
        <v>86</v>
      </c>
      <c r="H6049" s="4" t="s">
        <v>19</v>
      </c>
      <c r="I6049" s="5">
        <v>41</v>
      </c>
      <c r="J6049" s="6">
        <v>111</v>
      </c>
      <c r="K6049" s="7">
        <v>4551</v>
      </c>
      <c r="L6049" s="7">
        <v>2093.46</v>
      </c>
      <c r="M6049" s="8">
        <v>0.45999999999999996</v>
      </c>
      <c r="N6049" s="2" t="s">
        <v>82</v>
      </c>
      <c r="O6049">
        <f t="shared" si="752"/>
        <v>2021</v>
      </c>
      <c r="P6049">
        <f t="shared" si="753"/>
        <v>2</v>
      </c>
      <c r="Q6049" t="str">
        <f t="shared" si="754"/>
        <v>févr</v>
      </c>
      <c r="R6049" t="str">
        <f t="shared" si="755"/>
        <v>Arizona</v>
      </c>
      <c r="S6049" t="str">
        <f t="shared" si="756"/>
        <v>2021-02</v>
      </c>
      <c r="T6049">
        <f>IF(AND(COUNTIF(Calculs!$Q$2:$Q$12,$O6049)&gt;0,COUNTIF(Calculs!$S$2:$S$12,$E6049)&gt;0,COUNTIF(Calculs!$U$2:$U$12,$H6049)&gt;0),1,0)</f>
        <v>1</v>
      </c>
      <c r="U6049">
        <f t="shared" si="757"/>
        <v>4551</v>
      </c>
      <c r="V6049">
        <f t="shared" si="758"/>
        <v>111</v>
      </c>
      <c r="W6049">
        <f t="shared" si="759"/>
        <v>2093.46</v>
      </c>
    </row>
    <row r="6050" spans="1:23" ht="15.75" customHeight="1" x14ac:dyDescent="0.3">
      <c r="A6050" s="2" t="s">
        <v>33</v>
      </c>
      <c r="B6050" s="2">
        <v>1128299</v>
      </c>
      <c r="C6050" s="3">
        <v>44253</v>
      </c>
      <c r="D6050" s="12" t="str" cm="1">
        <f t="array" ref="D6050">_xlfn.SWITCH(WEEKDAY(C6050,2), 1, "Lundi", 2, "Mardi", 3, "Mercredi", 4, "Jeudi", 5, "Vendredi", 6, "Samedi", 7, "Dimanche", "Erreur")</f>
        <v>Vendredi</v>
      </c>
      <c r="E6050" s="2" t="s">
        <v>30</v>
      </c>
      <c r="F6050" s="2" t="s">
        <v>87</v>
      </c>
      <c r="G6050" s="2" t="s">
        <v>88</v>
      </c>
      <c r="H6050" s="4" t="s">
        <v>20</v>
      </c>
      <c r="I6050" s="5">
        <v>43</v>
      </c>
      <c r="J6050" s="6">
        <v>74</v>
      </c>
      <c r="K6050" s="7">
        <v>3182</v>
      </c>
      <c r="L6050" s="7">
        <v>1559.18</v>
      </c>
      <c r="M6050" s="8">
        <v>0.49</v>
      </c>
      <c r="N6050" s="2" t="s">
        <v>82</v>
      </c>
      <c r="O6050">
        <f t="shared" si="752"/>
        <v>2021</v>
      </c>
      <c r="P6050">
        <f t="shared" si="753"/>
        <v>2</v>
      </c>
      <c r="Q6050" t="str">
        <f t="shared" si="754"/>
        <v>févr</v>
      </c>
      <c r="R6050" t="str">
        <f t="shared" si="755"/>
        <v>New Mexico</v>
      </c>
      <c r="S6050" t="str">
        <f t="shared" si="756"/>
        <v>2021-02</v>
      </c>
      <c r="T6050">
        <f>IF(AND(COUNTIF(Calculs!$Q$2:$Q$12,$O6050)&gt;0,COUNTIF(Calculs!$S$2:$S$12,$E6050)&gt;0,COUNTIF(Calculs!$U$2:$U$12,$H6050)&gt;0),1,0)</f>
        <v>1</v>
      </c>
      <c r="U6050">
        <f t="shared" si="757"/>
        <v>3182</v>
      </c>
      <c r="V6050">
        <f t="shared" si="758"/>
        <v>74</v>
      </c>
      <c r="W6050">
        <f t="shared" si="759"/>
        <v>1559.18</v>
      </c>
    </row>
    <row r="6051" spans="1:23" ht="15.75" customHeight="1" x14ac:dyDescent="0.3">
      <c r="A6051" s="2" t="s">
        <v>33</v>
      </c>
      <c r="B6051" s="2">
        <v>1128299</v>
      </c>
      <c r="C6051" s="3">
        <v>44253</v>
      </c>
      <c r="D6051" s="12" t="str" cm="1">
        <f t="array" ref="D6051">_xlfn.SWITCH(WEEKDAY(C6051,2), 1, "Lundi", 2, "Mardi", 3, "Mercredi", 4, "Jeudi", 5, "Vendredi", 6, "Samedi", 7, "Dimanche", "Erreur")</f>
        <v>Vendredi</v>
      </c>
      <c r="E6051" s="2" t="s">
        <v>30</v>
      </c>
      <c r="F6051" s="2" t="s">
        <v>87</v>
      </c>
      <c r="G6051" s="2" t="s">
        <v>88</v>
      </c>
      <c r="H6051" s="4" t="s">
        <v>21</v>
      </c>
      <c r="I6051" s="5">
        <v>45</v>
      </c>
      <c r="J6051" s="6">
        <v>54</v>
      </c>
      <c r="K6051" s="7">
        <v>2430</v>
      </c>
      <c r="L6051" s="7">
        <v>1069.2</v>
      </c>
      <c r="M6051" s="8">
        <v>0.44</v>
      </c>
      <c r="N6051" s="2" t="s">
        <v>82</v>
      </c>
      <c r="O6051">
        <f t="shared" si="752"/>
        <v>2021</v>
      </c>
      <c r="P6051">
        <f t="shared" si="753"/>
        <v>2</v>
      </c>
      <c r="Q6051" t="str">
        <f t="shared" si="754"/>
        <v>févr</v>
      </c>
      <c r="R6051" t="str">
        <f t="shared" si="755"/>
        <v>New Mexico</v>
      </c>
      <c r="S6051" t="str">
        <f t="shared" si="756"/>
        <v>2021-02</v>
      </c>
      <c r="T6051">
        <f>IF(AND(COUNTIF(Calculs!$Q$2:$Q$12,$O6051)&gt;0,COUNTIF(Calculs!$S$2:$S$12,$E6051)&gt;0,COUNTIF(Calculs!$U$2:$U$12,$H6051)&gt;0),1,0)</f>
        <v>1</v>
      </c>
      <c r="U6051">
        <f t="shared" si="757"/>
        <v>2430</v>
      </c>
      <c r="V6051">
        <f t="shared" si="758"/>
        <v>54</v>
      </c>
      <c r="W6051">
        <f t="shared" si="759"/>
        <v>1069.2</v>
      </c>
    </row>
    <row r="6052" spans="1:23" ht="15.75" customHeight="1" x14ac:dyDescent="0.3">
      <c r="A6052" s="2" t="s">
        <v>33</v>
      </c>
      <c r="B6052" s="2">
        <v>1128299</v>
      </c>
      <c r="C6052" s="3">
        <v>44253</v>
      </c>
      <c r="D6052" s="12" t="str" cm="1">
        <f t="array" ref="D6052">_xlfn.SWITCH(WEEKDAY(C6052,2), 1, "Lundi", 2, "Mardi", 3, "Mercredi", 4, "Jeudi", 5, "Vendredi", 6, "Samedi", 7, "Dimanche", "Erreur")</f>
        <v>Vendredi</v>
      </c>
      <c r="E6052" s="2" t="s">
        <v>30</v>
      </c>
      <c r="F6052" s="2" t="s">
        <v>87</v>
      </c>
      <c r="G6052" s="2" t="s">
        <v>88</v>
      </c>
      <c r="H6052" s="4" t="s">
        <v>22</v>
      </c>
      <c r="I6052" s="5">
        <v>41</v>
      </c>
      <c r="J6052" s="6">
        <v>104</v>
      </c>
      <c r="K6052" s="7">
        <v>4264</v>
      </c>
      <c r="L6052" s="7">
        <v>1620.32</v>
      </c>
      <c r="M6052" s="8">
        <v>0.38</v>
      </c>
      <c r="N6052" s="2" t="s">
        <v>82</v>
      </c>
      <c r="O6052">
        <f t="shared" si="752"/>
        <v>2021</v>
      </c>
      <c r="P6052">
        <f t="shared" si="753"/>
        <v>2</v>
      </c>
      <c r="Q6052" t="str">
        <f t="shared" si="754"/>
        <v>févr</v>
      </c>
      <c r="R6052" t="str">
        <f t="shared" si="755"/>
        <v>New Mexico</v>
      </c>
      <c r="S6052" t="str">
        <f t="shared" si="756"/>
        <v>2021-02</v>
      </c>
      <c r="T6052">
        <f>IF(AND(COUNTIF(Calculs!$Q$2:$Q$12,$O6052)&gt;0,COUNTIF(Calculs!$S$2:$S$12,$E6052)&gt;0,COUNTIF(Calculs!$U$2:$U$12,$H6052)&gt;0),1,0)</f>
        <v>1</v>
      </c>
      <c r="U6052">
        <f t="shared" si="757"/>
        <v>4264</v>
      </c>
      <c r="V6052">
        <f t="shared" si="758"/>
        <v>104</v>
      </c>
      <c r="W6052">
        <f t="shared" si="759"/>
        <v>1620.32</v>
      </c>
    </row>
    <row r="6053" spans="1:23" ht="15.75" customHeight="1" x14ac:dyDescent="0.3">
      <c r="A6053" s="2" t="s">
        <v>33</v>
      </c>
      <c r="B6053" s="2">
        <v>1128299</v>
      </c>
      <c r="C6053" s="3">
        <v>44280</v>
      </c>
      <c r="D6053" s="12" t="str" cm="1">
        <f t="array" ref="D6053">_xlfn.SWITCH(WEEKDAY(C6053,2), 1, "Lundi", 2, "Mardi", 3, "Mercredi", 4, "Jeudi", 5, "Vendredi", 6, "Samedi", 7, "Dimanche", "Erreur")</f>
        <v>Jeudi</v>
      </c>
      <c r="E6053" s="2" t="s">
        <v>30</v>
      </c>
      <c r="F6053" s="2" t="s">
        <v>87</v>
      </c>
      <c r="G6053" s="2" t="s">
        <v>88</v>
      </c>
      <c r="H6053" s="4" t="s">
        <v>16</v>
      </c>
      <c r="I6053" s="5">
        <v>44</v>
      </c>
      <c r="J6053" s="6">
        <v>165</v>
      </c>
      <c r="K6053" s="7">
        <v>7260</v>
      </c>
      <c r="L6053" s="7">
        <v>3630</v>
      </c>
      <c r="M6053" s="8">
        <v>0.5</v>
      </c>
      <c r="N6053" s="2" t="s">
        <v>82</v>
      </c>
      <c r="O6053">
        <f t="shared" si="752"/>
        <v>2021</v>
      </c>
      <c r="P6053">
        <f t="shared" si="753"/>
        <v>3</v>
      </c>
      <c r="Q6053" t="str">
        <f t="shared" si="754"/>
        <v>mars</v>
      </c>
      <c r="R6053" t="str">
        <f t="shared" si="755"/>
        <v>New Mexico</v>
      </c>
      <c r="S6053" t="str">
        <f t="shared" si="756"/>
        <v>2021-03</v>
      </c>
      <c r="T6053">
        <f>IF(AND(COUNTIF(Calculs!$Q$2:$Q$12,$O6053)&gt;0,COUNTIF(Calculs!$S$2:$S$12,$E6053)&gt;0,COUNTIF(Calculs!$U$2:$U$12,$H6053)&gt;0),1,0)</f>
        <v>1</v>
      </c>
      <c r="U6053">
        <f t="shared" si="757"/>
        <v>7260</v>
      </c>
      <c r="V6053">
        <f t="shared" si="758"/>
        <v>165</v>
      </c>
      <c r="W6053">
        <f t="shared" si="759"/>
        <v>3630</v>
      </c>
    </row>
    <row r="6054" spans="1:23" ht="15.75" customHeight="1" x14ac:dyDescent="0.3">
      <c r="A6054" s="2" t="s">
        <v>33</v>
      </c>
      <c r="B6054" s="2">
        <v>1128299</v>
      </c>
      <c r="C6054" s="3">
        <v>44280</v>
      </c>
      <c r="D6054" s="12" t="str" cm="1">
        <f t="array" ref="D6054">_xlfn.SWITCH(WEEKDAY(C6054,2), 1, "Lundi", 2, "Mardi", 3, "Mercredi", 4, "Jeudi", 5, "Vendredi", 6, "Samedi", 7, "Dimanche", "Erreur")</f>
        <v>Jeudi</v>
      </c>
      <c r="E6054" s="2" t="s">
        <v>30</v>
      </c>
      <c r="F6054" s="2" t="s">
        <v>87</v>
      </c>
      <c r="G6054" s="2" t="s">
        <v>88</v>
      </c>
      <c r="H6054" s="4" t="s">
        <v>18</v>
      </c>
      <c r="I6054" s="5">
        <v>51</v>
      </c>
      <c r="J6054" s="6">
        <v>112</v>
      </c>
      <c r="K6054" s="7">
        <v>5712</v>
      </c>
      <c r="L6054" s="7">
        <v>3027.36</v>
      </c>
      <c r="M6054" s="8">
        <v>0.53</v>
      </c>
      <c r="N6054" s="2" t="s">
        <v>82</v>
      </c>
      <c r="O6054">
        <f t="shared" si="752"/>
        <v>2021</v>
      </c>
      <c r="P6054">
        <f t="shared" si="753"/>
        <v>3</v>
      </c>
      <c r="Q6054" t="str">
        <f t="shared" si="754"/>
        <v>mars</v>
      </c>
      <c r="R6054" t="str">
        <f t="shared" si="755"/>
        <v>New Mexico</v>
      </c>
      <c r="S6054" t="str">
        <f t="shared" si="756"/>
        <v>2021-03</v>
      </c>
      <c r="T6054">
        <f>IF(AND(COUNTIF(Calculs!$Q$2:$Q$12,$O6054)&gt;0,COUNTIF(Calculs!$S$2:$S$12,$E6054)&gt;0,COUNTIF(Calculs!$U$2:$U$12,$H6054)&gt;0),1,0)</f>
        <v>1</v>
      </c>
      <c r="U6054">
        <f t="shared" si="757"/>
        <v>5712</v>
      </c>
      <c r="V6054">
        <f t="shared" si="758"/>
        <v>112</v>
      </c>
      <c r="W6054">
        <f t="shared" si="759"/>
        <v>3027.36</v>
      </c>
    </row>
    <row r="6055" spans="1:23" ht="15.75" customHeight="1" x14ac:dyDescent="0.3">
      <c r="A6055" s="2" t="s">
        <v>33</v>
      </c>
      <c r="B6055" s="2">
        <v>1128299</v>
      </c>
      <c r="C6055" s="3">
        <v>44280</v>
      </c>
      <c r="D6055" s="12" t="str" cm="1">
        <f t="array" ref="D6055">_xlfn.SWITCH(WEEKDAY(C6055,2), 1, "Lundi", 2, "Mardi", 3, "Mercredi", 4, "Jeudi", 5, "Vendredi", 6, "Samedi", 7, "Dimanche", "Erreur")</f>
        <v>Jeudi</v>
      </c>
      <c r="E6055" s="2" t="s">
        <v>30</v>
      </c>
      <c r="F6055" s="2" t="s">
        <v>87</v>
      </c>
      <c r="G6055" s="2" t="s">
        <v>88</v>
      </c>
      <c r="H6055" s="4" t="s">
        <v>19</v>
      </c>
      <c r="I6055" s="5">
        <v>52</v>
      </c>
      <c r="J6055" s="6">
        <v>112</v>
      </c>
      <c r="K6055" s="7">
        <v>5824</v>
      </c>
      <c r="L6055" s="7">
        <v>2853.7599999999998</v>
      </c>
      <c r="M6055" s="8">
        <v>0.49</v>
      </c>
      <c r="N6055" s="2" t="s">
        <v>82</v>
      </c>
      <c r="O6055">
        <f t="shared" si="752"/>
        <v>2021</v>
      </c>
      <c r="P6055">
        <f t="shared" si="753"/>
        <v>3</v>
      </c>
      <c r="Q6055" t="str">
        <f t="shared" si="754"/>
        <v>mars</v>
      </c>
      <c r="R6055" t="str">
        <f t="shared" si="755"/>
        <v>New Mexico</v>
      </c>
      <c r="S6055" t="str">
        <f t="shared" si="756"/>
        <v>2021-03</v>
      </c>
      <c r="T6055">
        <f>IF(AND(COUNTIF(Calculs!$Q$2:$Q$12,$O6055)&gt;0,COUNTIF(Calculs!$S$2:$S$12,$E6055)&gt;0,COUNTIF(Calculs!$U$2:$U$12,$H6055)&gt;0),1,0)</f>
        <v>1</v>
      </c>
      <c r="U6055">
        <f t="shared" si="757"/>
        <v>5824</v>
      </c>
      <c r="V6055">
        <f t="shared" si="758"/>
        <v>112</v>
      </c>
      <c r="W6055">
        <f t="shared" si="759"/>
        <v>2853.7599999999998</v>
      </c>
    </row>
    <row r="6056" spans="1:23" ht="15.75" customHeight="1" x14ac:dyDescent="0.3">
      <c r="A6056" s="2" t="s">
        <v>33</v>
      </c>
      <c r="B6056" s="2">
        <v>1128299</v>
      </c>
      <c r="C6056" s="3">
        <v>44280</v>
      </c>
      <c r="D6056" s="12" t="str" cm="1">
        <f t="array" ref="D6056">_xlfn.SWITCH(WEEKDAY(C6056,2), 1, "Lundi", 2, "Mardi", 3, "Mercredi", 4, "Jeudi", 5, "Vendredi", 6, "Samedi", 7, "Dimanche", "Erreur")</f>
        <v>Jeudi</v>
      </c>
      <c r="E6056" s="2" t="s">
        <v>30</v>
      </c>
      <c r="F6056" s="2" t="s">
        <v>87</v>
      </c>
      <c r="G6056" s="2" t="s">
        <v>88</v>
      </c>
      <c r="H6056" s="4" t="s">
        <v>20</v>
      </c>
      <c r="I6056" s="5">
        <v>50</v>
      </c>
      <c r="J6056" s="6">
        <v>83</v>
      </c>
      <c r="K6056" s="7">
        <v>4150</v>
      </c>
      <c r="L6056" s="7">
        <v>1908.9999999999998</v>
      </c>
      <c r="M6056" s="8">
        <v>0.45999999999999996</v>
      </c>
      <c r="N6056" s="2" t="s">
        <v>82</v>
      </c>
      <c r="O6056">
        <f t="shared" si="752"/>
        <v>2021</v>
      </c>
      <c r="P6056">
        <f t="shared" si="753"/>
        <v>3</v>
      </c>
      <c r="Q6056" t="str">
        <f t="shared" si="754"/>
        <v>mars</v>
      </c>
      <c r="R6056" t="str">
        <f t="shared" si="755"/>
        <v>New Mexico</v>
      </c>
      <c r="S6056" t="str">
        <f t="shared" si="756"/>
        <v>2021-03</v>
      </c>
      <c r="T6056">
        <f>IF(AND(COUNTIF(Calculs!$Q$2:$Q$12,$O6056)&gt;0,COUNTIF(Calculs!$S$2:$S$12,$E6056)&gt;0,COUNTIF(Calculs!$U$2:$U$12,$H6056)&gt;0),1,0)</f>
        <v>1</v>
      </c>
      <c r="U6056">
        <f t="shared" si="757"/>
        <v>4150</v>
      </c>
      <c r="V6056">
        <f t="shared" si="758"/>
        <v>83</v>
      </c>
      <c r="W6056">
        <f t="shared" si="759"/>
        <v>1908.9999999999998</v>
      </c>
    </row>
    <row r="6057" spans="1:23" ht="15.75" customHeight="1" x14ac:dyDescent="0.3">
      <c r="A6057" s="2" t="s">
        <v>33</v>
      </c>
      <c r="B6057" s="2">
        <v>1128299</v>
      </c>
      <c r="C6057" s="3">
        <v>44280</v>
      </c>
      <c r="D6057" s="12" t="str" cm="1">
        <f t="array" ref="D6057">_xlfn.SWITCH(WEEKDAY(C6057,2), 1, "Lundi", 2, "Mardi", 3, "Mercredi", 4, "Jeudi", 5, "Vendredi", 6, "Samedi", 7, "Dimanche", "Erreur")</f>
        <v>Jeudi</v>
      </c>
      <c r="E6057" s="2" t="s">
        <v>30</v>
      </c>
      <c r="F6057" s="2" t="s">
        <v>87</v>
      </c>
      <c r="G6057" s="2" t="s">
        <v>88</v>
      </c>
      <c r="H6057" s="4" t="s">
        <v>21</v>
      </c>
      <c r="I6057" s="5">
        <v>55</v>
      </c>
      <c r="J6057" s="6">
        <v>53</v>
      </c>
      <c r="K6057" s="7">
        <v>2915</v>
      </c>
      <c r="L6057" s="7">
        <v>1253.45</v>
      </c>
      <c r="M6057" s="8">
        <v>0.43</v>
      </c>
      <c r="N6057" s="2" t="s">
        <v>82</v>
      </c>
      <c r="O6057">
        <f t="shared" si="752"/>
        <v>2021</v>
      </c>
      <c r="P6057">
        <f t="shared" si="753"/>
        <v>3</v>
      </c>
      <c r="Q6057" t="str">
        <f t="shared" si="754"/>
        <v>mars</v>
      </c>
      <c r="R6057" t="str">
        <f t="shared" si="755"/>
        <v>New Mexico</v>
      </c>
      <c r="S6057" t="str">
        <f t="shared" si="756"/>
        <v>2021-03</v>
      </c>
      <c r="T6057">
        <f>IF(AND(COUNTIF(Calculs!$Q$2:$Q$12,$O6057)&gt;0,COUNTIF(Calculs!$S$2:$S$12,$E6057)&gt;0,COUNTIF(Calculs!$U$2:$U$12,$H6057)&gt;0),1,0)</f>
        <v>1</v>
      </c>
      <c r="U6057">
        <f t="shared" si="757"/>
        <v>2915</v>
      </c>
      <c r="V6057">
        <f t="shared" si="758"/>
        <v>53</v>
      </c>
      <c r="W6057">
        <f t="shared" si="759"/>
        <v>1253.45</v>
      </c>
    </row>
    <row r="6058" spans="1:23" ht="15.75" customHeight="1" x14ac:dyDescent="0.3">
      <c r="A6058" s="2" t="s">
        <v>33</v>
      </c>
      <c r="B6058" s="2">
        <v>1128299</v>
      </c>
      <c r="C6058" s="3">
        <v>44280</v>
      </c>
      <c r="D6058" s="12" t="str" cm="1">
        <f t="array" ref="D6058">_xlfn.SWITCH(WEEKDAY(C6058,2), 1, "Lundi", 2, "Mardi", 3, "Mercredi", 4, "Jeudi", 5, "Vendredi", 6, "Samedi", 7, "Dimanche", "Erreur")</f>
        <v>Jeudi</v>
      </c>
      <c r="E6058" s="2" t="s">
        <v>30</v>
      </c>
      <c r="F6058" s="2" t="s">
        <v>87</v>
      </c>
      <c r="G6058" s="2" t="s">
        <v>88</v>
      </c>
      <c r="H6058" s="4" t="s">
        <v>22</v>
      </c>
      <c r="I6058" s="5">
        <v>50</v>
      </c>
      <c r="J6058" s="6">
        <v>98</v>
      </c>
      <c r="K6058" s="7">
        <v>4900</v>
      </c>
      <c r="L6058" s="7">
        <v>1862</v>
      </c>
      <c r="M6058" s="8">
        <v>0.38</v>
      </c>
      <c r="N6058" s="2" t="s">
        <v>82</v>
      </c>
      <c r="O6058">
        <f t="shared" si="752"/>
        <v>2021</v>
      </c>
      <c r="P6058">
        <f t="shared" si="753"/>
        <v>3</v>
      </c>
      <c r="Q6058" t="str">
        <f t="shared" si="754"/>
        <v>mars</v>
      </c>
      <c r="R6058" t="str">
        <f t="shared" si="755"/>
        <v>New Mexico</v>
      </c>
      <c r="S6058" t="str">
        <f t="shared" si="756"/>
        <v>2021-03</v>
      </c>
      <c r="T6058">
        <f>IF(AND(COUNTIF(Calculs!$Q$2:$Q$12,$O6058)&gt;0,COUNTIF(Calculs!$S$2:$S$12,$E6058)&gt;0,COUNTIF(Calculs!$U$2:$U$12,$H6058)&gt;0),1,0)</f>
        <v>1</v>
      </c>
      <c r="U6058">
        <f t="shared" si="757"/>
        <v>4900</v>
      </c>
      <c r="V6058">
        <f t="shared" si="758"/>
        <v>98</v>
      </c>
      <c r="W6058">
        <f t="shared" si="759"/>
        <v>1862</v>
      </c>
    </row>
    <row r="6059" spans="1:23" ht="15.75" customHeight="1" x14ac:dyDescent="0.3">
      <c r="A6059" s="2" t="s">
        <v>33</v>
      </c>
      <c r="B6059" s="2">
        <v>1128299</v>
      </c>
      <c r="C6059" s="3">
        <v>44312</v>
      </c>
      <c r="D6059" s="12" t="str" cm="1">
        <f t="array" ref="D6059">_xlfn.SWITCH(WEEKDAY(C6059,2), 1, "Lundi", 2, "Mardi", 3, "Mercredi", 4, "Jeudi", 5, "Vendredi", 6, "Samedi", 7, "Dimanche", "Erreur")</f>
        <v>Lundi</v>
      </c>
      <c r="E6059" s="2" t="s">
        <v>30</v>
      </c>
      <c r="F6059" s="2" t="s">
        <v>87</v>
      </c>
      <c r="G6059" s="2" t="s">
        <v>88</v>
      </c>
      <c r="H6059" s="4" t="s">
        <v>16</v>
      </c>
      <c r="I6059" s="5">
        <v>51</v>
      </c>
      <c r="J6059" s="6">
        <v>154</v>
      </c>
      <c r="K6059" s="7">
        <v>7854</v>
      </c>
      <c r="L6059" s="7">
        <v>3534.2999999999997</v>
      </c>
      <c r="M6059" s="8">
        <v>0.44999999999999996</v>
      </c>
      <c r="N6059" s="2" t="s">
        <v>82</v>
      </c>
      <c r="O6059">
        <f t="shared" si="752"/>
        <v>2021</v>
      </c>
      <c r="P6059">
        <f t="shared" si="753"/>
        <v>4</v>
      </c>
      <c r="Q6059" t="str">
        <f t="shared" si="754"/>
        <v>avr</v>
      </c>
      <c r="R6059" t="str">
        <f t="shared" si="755"/>
        <v>New Mexico</v>
      </c>
      <c r="S6059" t="str">
        <f t="shared" si="756"/>
        <v>2021-04</v>
      </c>
      <c r="T6059">
        <f>IF(AND(COUNTIF(Calculs!$Q$2:$Q$12,$O6059)&gt;0,COUNTIF(Calculs!$S$2:$S$12,$E6059)&gt;0,COUNTIF(Calculs!$U$2:$U$12,$H6059)&gt;0),1,0)</f>
        <v>1</v>
      </c>
      <c r="U6059">
        <f t="shared" si="757"/>
        <v>7854</v>
      </c>
      <c r="V6059">
        <f t="shared" si="758"/>
        <v>154</v>
      </c>
      <c r="W6059">
        <f t="shared" si="759"/>
        <v>3534.2999999999997</v>
      </c>
    </row>
    <row r="6060" spans="1:23" ht="15.75" customHeight="1" x14ac:dyDescent="0.3">
      <c r="A6060" s="2" t="s">
        <v>33</v>
      </c>
      <c r="B6060" s="2">
        <v>1128299</v>
      </c>
      <c r="C6060" s="3">
        <v>44312</v>
      </c>
      <c r="D6060" s="12" t="str" cm="1">
        <f t="array" ref="D6060">_xlfn.SWITCH(WEEKDAY(C6060,2), 1, "Lundi", 2, "Mardi", 3, "Mercredi", 4, "Jeudi", 5, "Vendredi", 6, "Samedi", 7, "Dimanche", "Erreur")</f>
        <v>Lundi</v>
      </c>
      <c r="E6060" s="2" t="s">
        <v>30</v>
      </c>
      <c r="F6060" s="2" t="s">
        <v>87</v>
      </c>
      <c r="G6060" s="2" t="s">
        <v>88</v>
      </c>
      <c r="H6060" s="4" t="s">
        <v>18</v>
      </c>
      <c r="I6060" s="5">
        <v>59</v>
      </c>
      <c r="J6060" s="6">
        <v>98</v>
      </c>
      <c r="K6060" s="7">
        <v>5782</v>
      </c>
      <c r="L6060" s="7">
        <v>2891</v>
      </c>
      <c r="M6060" s="8">
        <v>0.5</v>
      </c>
      <c r="N6060" s="2" t="s">
        <v>82</v>
      </c>
      <c r="O6060">
        <f t="shared" si="752"/>
        <v>2021</v>
      </c>
      <c r="P6060">
        <f t="shared" si="753"/>
        <v>4</v>
      </c>
      <c r="Q6060" t="str">
        <f t="shared" si="754"/>
        <v>avr</v>
      </c>
      <c r="R6060" t="str">
        <f t="shared" si="755"/>
        <v>New Mexico</v>
      </c>
      <c r="S6060" t="str">
        <f t="shared" si="756"/>
        <v>2021-04</v>
      </c>
      <c r="T6060">
        <f>IF(AND(COUNTIF(Calculs!$Q$2:$Q$12,$O6060)&gt;0,COUNTIF(Calculs!$S$2:$S$12,$E6060)&gt;0,COUNTIF(Calculs!$U$2:$U$12,$H6060)&gt;0),1,0)</f>
        <v>1</v>
      </c>
      <c r="U6060">
        <f t="shared" si="757"/>
        <v>5782</v>
      </c>
      <c r="V6060">
        <f t="shared" si="758"/>
        <v>98</v>
      </c>
      <c r="W6060">
        <f t="shared" si="759"/>
        <v>2891</v>
      </c>
    </row>
    <row r="6061" spans="1:23" ht="15.75" customHeight="1" x14ac:dyDescent="0.3">
      <c r="A6061" s="2" t="s">
        <v>33</v>
      </c>
      <c r="B6061" s="2">
        <v>1128299</v>
      </c>
      <c r="C6061" s="3">
        <v>44312</v>
      </c>
      <c r="D6061" s="12" t="str" cm="1">
        <f t="array" ref="D6061">_xlfn.SWITCH(WEEKDAY(C6061,2), 1, "Lundi", 2, "Mardi", 3, "Mercredi", 4, "Jeudi", 5, "Vendredi", 6, "Samedi", 7, "Dimanche", "Erreur")</f>
        <v>Lundi</v>
      </c>
      <c r="E6061" s="2" t="s">
        <v>30</v>
      </c>
      <c r="F6061" s="2" t="s">
        <v>87</v>
      </c>
      <c r="G6061" s="2" t="s">
        <v>88</v>
      </c>
      <c r="H6061" s="4" t="s">
        <v>19</v>
      </c>
      <c r="I6061" s="5">
        <v>55</v>
      </c>
      <c r="J6061" s="6">
        <v>116</v>
      </c>
      <c r="K6061" s="7">
        <v>6380</v>
      </c>
      <c r="L6061" s="7">
        <v>3190</v>
      </c>
      <c r="M6061" s="8">
        <v>0.5</v>
      </c>
      <c r="N6061" s="2" t="s">
        <v>82</v>
      </c>
      <c r="O6061">
        <f t="shared" si="752"/>
        <v>2021</v>
      </c>
      <c r="P6061">
        <f t="shared" si="753"/>
        <v>4</v>
      </c>
      <c r="Q6061" t="str">
        <f t="shared" si="754"/>
        <v>avr</v>
      </c>
      <c r="R6061" t="str">
        <f t="shared" si="755"/>
        <v>New Mexico</v>
      </c>
      <c r="S6061" t="str">
        <f t="shared" si="756"/>
        <v>2021-04</v>
      </c>
      <c r="T6061">
        <f>IF(AND(COUNTIF(Calculs!$Q$2:$Q$12,$O6061)&gt;0,COUNTIF(Calculs!$S$2:$S$12,$E6061)&gt;0,COUNTIF(Calculs!$U$2:$U$12,$H6061)&gt;0),1,0)</f>
        <v>1</v>
      </c>
      <c r="U6061">
        <f t="shared" si="757"/>
        <v>6380</v>
      </c>
      <c r="V6061">
        <f t="shared" si="758"/>
        <v>116</v>
      </c>
      <c r="W6061">
        <f t="shared" si="759"/>
        <v>3190</v>
      </c>
    </row>
    <row r="6062" spans="1:23" ht="15.75" customHeight="1" x14ac:dyDescent="0.3">
      <c r="A6062" s="2" t="s">
        <v>33</v>
      </c>
      <c r="B6062" s="2">
        <v>1128299</v>
      </c>
      <c r="C6062" s="3">
        <v>44312</v>
      </c>
      <c r="D6062" s="12" t="str" cm="1">
        <f t="array" ref="D6062">_xlfn.SWITCH(WEEKDAY(C6062,2), 1, "Lundi", 2, "Mardi", 3, "Mercredi", 4, "Jeudi", 5, "Vendredi", 6, "Samedi", 7, "Dimanche", "Erreur")</f>
        <v>Lundi</v>
      </c>
      <c r="E6062" s="2" t="s">
        <v>30</v>
      </c>
      <c r="F6062" s="2" t="s">
        <v>87</v>
      </c>
      <c r="G6062" s="2" t="s">
        <v>88</v>
      </c>
      <c r="H6062" s="4" t="s">
        <v>20</v>
      </c>
      <c r="I6062" s="5">
        <v>54</v>
      </c>
      <c r="J6062" s="6">
        <v>87</v>
      </c>
      <c r="K6062" s="7">
        <v>4698</v>
      </c>
      <c r="L6062" s="7">
        <v>2161.08</v>
      </c>
      <c r="M6062" s="8">
        <v>0.45999999999999996</v>
      </c>
      <c r="N6062" s="2" t="s">
        <v>82</v>
      </c>
      <c r="O6062">
        <f t="shared" si="752"/>
        <v>2021</v>
      </c>
      <c r="P6062">
        <f t="shared" si="753"/>
        <v>4</v>
      </c>
      <c r="Q6062" t="str">
        <f t="shared" si="754"/>
        <v>avr</v>
      </c>
      <c r="R6062" t="str">
        <f t="shared" si="755"/>
        <v>New Mexico</v>
      </c>
      <c r="S6062" t="str">
        <f t="shared" si="756"/>
        <v>2021-04</v>
      </c>
      <c r="T6062">
        <f>IF(AND(COUNTIF(Calculs!$Q$2:$Q$12,$O6062)&gt;0,COUNTIF(Calculs!$S$2:$S$12,$E6062)&gt;0,COUNTIF(Calculs!$U$2:$U$12,$H6062)&gt;0),1,0)</f>
        <v>1</v>
      </c>
      <c r="U6062">
        <f t="shared" si="757"/>
        <v>4698</v>
      </c>
      <c r="V6062">
        <f t="shared" si="758"/>
        <v>87</v>
      </c>
      <c r="W6062">
        <f t="shared" si="759"/>
        <v>2161.08</v>
      </c>
    </row>
    <row r="6063" spans="1:23" ht="15.75" customHeight="1" x14ac:dyDescent="0.3">
      <c r="A6063" s="2" t="s">
        <v>33</v>
      </c>
      <c r="B6063" s="2">
        <v>1128299</v>
      </c>
      <c r="C6063" s="3">
        <v>44312</v>
      </c>
      <c r="D6063" s="12" t="str" cm="1">
        <f t="array" ref="D6063">_xlfn.SWITCH(WEEKDAY(C6063,2), 1, "Lundi", 2, "Mardi", 3, "Mercredi", 4, "Jeudi", 5, "Vendredi", 6, "Samedi", 7, "Dimanche", "Erreur")</f>
        <v>Lundi</v>
      </c>
      <c r="E6063" s="2" t="s">
        <v>30</v>
      </c>
      <c r="F6063" s="2" t="s">
        <v>87</v>
      </c>
      <c r="G6063" s="2" t="s">
        <v>88</v>
      </c>
      <c r="H6063" s="4" t="s">
        <v>21</v>
      </c>
      <c r="I6063" s="5">
        <v>56</v>
      </c>
      <c r="J6063" s="6">
        <v>58</v>
      </c>
      <c r="K6063" s="7">
        <v>3248</v>
      </c>
      <c r="L6063" s="7">
        <v>1331.6799999999998</v>
      </c>
      <c r="M6063" s="8">
        <v>0.41</v>
      </c>
      <c r="N6063" s="2" t="s">
        <v>82</v>
      </c>
      <c r="O6063">
        <f t="shared" si="752"/>
        <v>2021</v>
      </c>
      <c r="P6063">
        <f t="shared" si="753"/>
        <v>4</v>
      </c>
      <c r="Q6063" t="str">
        <f t="shared" si="754"/>
        <v>avr</v>
      </c>
      <c r="R6063" t="str">
        <f t="shared" si="755"/>
        <v>New Mexico</v>
      </c>
      <c r="S6063" t="str">
        <f t="shared" si="756"/>
        <v>2021-04</v>
      </c>
      <c r="T6063">
        <f>IF(AND(COUNTIF(Calculs!$Q$2:$Q$12,$O6063)&gt;0,COUNTIF(Calculs!$S$2:$S$12,$E6063)&gt;0,COUNTIF(Calculs!$U$2:$U$12,$H6063)&gt;0),1,0)</f>
        <v>1</v>
      </c>
      <c r="U6063">
        <f t="shared" si="757"/>
        <v>3248</v>
      </c>
      <c r="V6063">
        <f t="shared" si="758"/>
        <v>58</v>
      </c>
      <c r="W6063">
        <f t="shared" si="759"/>
        <v>1331.6799999999998</v>
      </c>
    </row>
    <row r="6064" spans="1:23" ht="15.75" customHeight="1" x14ac:dyDescent="0.3">
      <c r="A6064" s="2" t="s">
        <v>33</v>
      </c>
      <c r="B6064" s="2">
        <v>1128299</v>
      </c>
      <c r="C6064" s="3">
        <v>44312</v>
      </c>
      <c r="D6064" s="12" t="str" cm="1">
        <f t="array" ref="D6064">_xlfn.SWITCH(WEEKDAY(C6064,2), 1, "Lundi", 2, "Mardi", 3, "Mercredi", 4, "Jeudi", 5, "Vendredi", 6, "Samedi", 7, "Dimanche", "Erreur")</f>
        <v>Lundi</v>
      </c>
      <c r="E6064" s="2" t="s">
        <v>30</v>
      </c>
      <c r="F6064" s="2" t="s">
        <v>87</v>
      </c>
      <c r="G6064" s="2" t="s">
        <v>88</v>
      </c>
      <c r="H6064" s="4" t="s">
        <v>22</v>
      </c>
      <c r="I6064" s="5">
        <v>69</v>
      </c>
      <c r="J6064" s="6">
        <v>101</v>
      </c>
      <c r="K6064" s="7">
        <v>6969</v>
      </c>
      <c r="L6064" s="7">
        <v>2648.2200000000003</v>
      </c>
      <c r="M6064" s="8">
        <v>0.38</v>
      </c>
      <c r="N6064" s="2" t="s">
        <v>82</v>
      </c>
      <c r="O6064">
        <f t="shared" si="752"/>
        <v>2021</v>
      </c>
      <c r="P6064">
        <f t="shared" si="753"/>
        <v>4</v>
      </c>
      <c r="Q6064" t="str">
        <f t="shared" si="754"/>
        <v>avr</v>
      </c>
      <c r="R6064" t="str">
        <f t="shared" si="755"/>
        <v>New Mexico</v>
      </c>
      <c r="S6064" t="str">
        <f t="shared" si="756"/>
        <v>2021-04</v>
      </c>
      <c r="T6064">
        <f>IF(AND(COUNTIF(Calculs!$Q$2:$Q$12,$O6064)&gt;0,COUNTIF(Calculs!$S$2:$S$12,$E6064)&gt;0,COUNTIF(Calculs!$U$2:$U$12,$H6064)&gt;0),1,0)</f>
        <v>1</v>
      </c>
      <c r="U6064">
        <f t="shared" si="757"/>
        <v>6969</v>
      </c>
      <c r="V6064">
        <f t="shared" si="758"/>
        <v>101</v>
      </c>
      <c r="W6064">
        <f t="shared" si="759"/>
        <v>2648.2200000000003</v>
      </c>
    </row>
    <row r="6065" spans="1:23" ht="15.75" customHeight="1" x14ac:dyDescent="0.3">
      <c r="A6065" s="2" t="s">
        <v>33</v>
      </c>
      <c r="B6065" s="2">
        <v>1128299</v>
      </c>
      <c r="C6065" s="3">
        <v>44343</v>
      </c>
      <c r="D6065" s="12" t="str" cm="1">
        <f t="array" ref="D6065">_xlfn.SWITCH(WEEKDAY(C6065,2), 1, "Lundi", 2, "Mardi", 3, "Mercredi", 4, "Jeudi", 5, "Vendredi", 6, "Samedi", 7, "Dimanche", "Erreur")</f>
        <v>Jeudi</v>
      </c>
      <c r="E6065" s="2" t="s">
        <v>30</v>
      </c>
      <c r="F6065" s="2" t="s">
        <v>87</v>
      </c>
      <c r="G6065" s="2" t="s">
        <v>88</v>
      </c>
      <c r="H6065" s="4" t="s">
        <v>16</v>
      </c>
      <c r="I6065" s="5">
        <v>51</v>
      </c>
      <c r="J6065" s="6">
        <v>150</v>
      </c>
      <c r="K6065" s="7">
        <v>7650</v>
      </c>
      <c r="L6065" s="7">
        <v>3442.4999999999995</v>
      </c>
      <c r="M6065" s="8">
        <v>0.44999999999999996</v>
      </c>
      <c r="N6065" s="2" t="s">
        <v>82</v>
      </c>
      <c r="O6065">
        <f t="shared" si="752"/>
        <v>2021</v>
      </c>
      <c r="P6065">
        <f t="shared" si="753"/>
        <v>5</v>
      </c>
      <c r="Q6065" t="str">
        <f t="shared" si="754"/>
        <v>mai</v>
      </c>
      <c r="R6065" t="str">
        <f t="shared" si="755"/>
        <v>New Mexico</v>
      </c>
      <c r="S6065" t="str">
        <f t="shared" si="756"/>
        <v>2021-05</v>
      </c>
      <c r="T6065">
        <f>IF(AND(COUNTIF(Calculs!$Q$2:$Q$12,$O6065)&gt;0,COUNTIF(Calculs!$S$2:$S$12,$E6065)&gt;0,COUNTIF(Calculs!$U$2:$U$12,$H6065)&gt;0),1,0)</f>
        <v>1</v>
      </c>
      <c r="U6065">
        <f t="shared" si="757"/>
        <v>7650</v>
      </c>
      <c r="V6065">
        <f t="shared" si="758"/>
        <v>150</v>
      </c>
      <c r="W6065">
        <f t="shared" si="759"/>
        <v>3442.4999999999995</v>
      </c>
    </row>
    <row r="6066" spans="1:23" ht="15.75" customHeight="1" x14ac:dyDescent="0.3">
      <c r="A6066" s="2" t="s">
        <v>33</v>
      </c>
      <c r="B6066" s="2">
        <v>1128299</v>
      </c>
      <c r="C6066" s="3">
        <v>44343</v>
      </c>
      <c r="D6066" s="12" t="str" cm="1">
        <f t="array" ref="D6066">_xlfn.SWITCH(WEEKDAY(C6066,2), 1, "Lundi", 2, "Mardi", 3, "Mercredi", 4, "Jeudi", 5, "Vendredi", 6, "Samedi", 7, "Dimanche", "Erreur")</f>
        <v>Jeudi</v>
      </c>
      <c r="E6066" s="2" t="s">
        <v>30</v>
      </c>
      <c r="F6066" s="2" t="s">
        <v>87</v>
      </c>
      <c r="G6066" s="2" t="s">
        <v>88</v>
      </c>
      <c r="H6066" s="4" t="s">
        <v>18</v>
      </c>
      <c r="I6066" s="5">
        <v>58</v>
      </c>
      <c r="J6066" s="6">
        <v>111</v>
      </c>
      <c r="K6066" s="7">
        <v>6438</v>
      </c>
      <c r="L6066" s="7">
        <v>3283.38</v>
      </c>
      <c r="M6066" s="8">
        <v>0.51</v>
      </c>
      <c r="N6066" s="2" t="s">
        <v>82</v>
      </c>
      <c r="O6066">
        <f t="shared" si="752"/>
        <v>2021</v>
      </c>
      <c r="P6066">
        <f t="shared" si="753"/>
        <v>5</v>
      </c>
      <c r="Q6066" t="str">
        <f t="shared" si="754"/>
        <v>mai</v>
      </c>
      <c r="R6066" t="str">
        <f t="shared" si="755"/>
        <v>New Mexico</v>
      </c>
      <c r="S6066" t="str">
        <f t="shared" si="756"/>
        <v>2021-05</v>
      </c>
      <c r="T6066">
        <f>IF(AND(COUNTIF(Calculs!$Q$2:$Q$12,$O6066)&gt;0,COUNTIF(Calculs!$S$2:$S$12,$E6066)&gt;0,COUNTIF(Calculs!$U$2:$U$12,$H6066)&gt;0),1,0)</f>
        <v>1</v>
      </c>
      <c r="U6066">
        <f t="shared" si="757"/>
        <v>6438</v>
      </c>
      <c r="V6066">
        <f t="shared" si="758"/>
        <v>111</v>
      </c>
      <c r="W6066">
        <f t="shared" si="759"/>
        <v>3283.38</v>
      </c>
    </row>
    <row r="6067" spans="1:23" ht="15.75" customHeight="1" x14ac:dyDescent="0.3">
      <c r="A6067" s="2" t="s">
        <v>33</v>
      </c>
      <c r="B6067" s="2">
        <v>1128299</v>
      </c>
      <c r="C6067" s="3">
        <v>44343</v>
      </c>
      <c r="D6067" s="12" t="str" cm="1">
        <f t="array" ref="D6067">_xlfn.SWITCH(WEEKDAY(C6067,2), 1, "Lundi", 2, "Mardi", 3, "Mercredi", 4, "Jeudi", 5, "Vendredi", 6, "Samedi", 7, "Dimanche", "Erreur")</f>
        <v>Jeudi</v>
      </c>
      <c r="E6067" s="2" t="s">
        <v>30</v>
      </c>
      <c r="F6067" s="2" t="s">
        <v>87</v>
      </c>
      <c r="G6067" s="2" t="s">
        <v>88</v>
      </c>
      <c r="H6067" s="4" t="s">
        <v>19</v>
      </c>
      <c r="I6067" s="5">
        <v>56</v>
      </c>
      <c r="J6067" s="6">
        <v>126</v>
      </c>
      <c r="K6067" s="7">
        <v>7056</v>
      </c>
      <c r="L6067" s="7">
        <v>3316.3199999999997</v>
      </c>
      <c r="M6067" s="8">
        <v>0.47</v>
      </c>
      <c r="N6067" s="2" t="s">
        <v>82</v>
      </c>
      <c r="O6067">
        <f t="shared" si="752"/>
        <v>2021</v>
      </c>
      <c r="P6067">
        <f t="shared" si="753"/>
        <v>5</v>
      </c>
      <c r="Q6067" t="str">
        <f t="shared" si="754"/>
        <v>mai</v>
      </c>
      <c r="R6067" t="str">
        <f t="shared" si="755"/>
        <v>New Mexico</v>
      </c>
      <c r="S6067" t="str">
        <f t="shared" si="756"/>
        <v>2021-05</v>
      </c>
      <c r="T6067">
        <f>IF(AND(COUNTIF(Calculs!$Q$2:$Q$12,$O6067)&gt;0,COUNTIF(Calculs!$S$2:$S$12,$E6067)&gt;0,COUNTIF(Calculs!$U$2:$U$12,$H6067)&gt;0),1,0)</f>
        <v>1</v>
      </c>
      <c r="U6067">
        <f t="shared" si="757"/>
        <v>7056</v>
      </c>
      <c r="V6067">
        <f t="shared" si="758"/>
        <v>126</v>
      </c>
      <c r="W6067">
        <f t="shared" si="759"/>
        <v>3316.3199999999997</v>
      </c>
    </row>
    <row r="6068" spans="1:23" ht="15.75" customHeight="1" x14ac:dyDescent="0.3">
      <c r="A6068" s="2" t="s">
        <v>33</v>
      </c>
      <c r="B6068" s="2">
        <v>1128299</v>
      </c>
      <c r="C6068" s="3">
        <v>44343</v>
      </c>
      <c r="D6068" s="12" t="str" cm="1">
        <f t="array" ref="D6068">_xlfn.SWITCH(WEEKDAY(C6068,2), 1, "Lundi", 2, "Mardi", 3, "Mercredi", 4, "Jeudi", 5, "Vendredi", 6, "Samedi", 7, "Dimanche", "Erreur")</f>
        <v>Jeudi</v>
      </c>
      <c r="E6068" s="2" t="s">
        <v>30</v>
      </c>
      <c r="F6068" s="2" t="s">
        <v>87</v>
      </c>
      <c r="G6068" s="2" t="s">
        <v>88</v>
      </c>
      <c r="H6068" s="4" t="s">
        <v>20</v>
      </c>
      <c r="I6068" s="5">
        <v>51</v>
      </c>
      <c r="J6068" s="6">
        <v>91</v>
      </c>
      <c r="K6068" s="7">
        <v>4641</v>
      </c>
      <c r="L6068" s="7">
        <v>2134.8599999999997</v>
      </c>
      <c r="M6068" s="8">
        <v>0.45999999999999996</v>
      </c>
      <c r="N6068" s="2" t="s">
        <v>82</v>
      </c>
      <c r="O6068">
        <f t="shared" si="752"/>
        <v>2021</v>
      </c>
      <c r="P6068">
        <f t="shared" si="753"/>
        <v>5</v>
      </c>
      <c r="Q6068" t="str">
        <f t="shared" si="754"/>
        <v>mai</v>
      </c>
      <c r="R6068" t="str">
        <f t="shared" si="755"/>
        <v>New Mexico</v>
      </c>
      <c r="S6068" t="str">
        <f t="shared" si="756"/>
        <v>2021-05</v>
      </c>
      <c r="T6068">
        <f>IF(AND(COUNTIF(Calculs!$Q$2:$Q$12,$O6068)&gt;0,COUNTIF(Calculs!$S$2:$S$12,$E6068)&gt;0,COUNTIF(Calculs!$U$2:$U$12,$H6068)&gt;0),1,0)</f>
        <v>1</v>
      </c>
      <c r="U6068">
        <f t="shared" si="757"/>
        <v>4641</v>
      </c>
      <c r="V6068">
        <f t="shared" si="758"/>
        <v>91</v>
      </c>
      <c r="W6068">
        <f t="shared" si="759"/>
        <v>2134.8599999999997</v>
      </c>
    </row>
    <row r="6069" spans="1:23" ht="15.75" customHeight="1" x14ac:dyDescent="0.3">
      <c r="A6069" s="2" t="s">
        <v>33</v>
      </c>
      <c r="B6069" s="2">
        <v>1128299</v>
      </c>
      <c r="C6069" s="3">
        <v>44343</v>
      </c>
      <c r="D6069" s="12" t="str" cm="1">
        <f t="array" ref="D6069">_xlfn.SWITCH(WEEKDAY(C6069,2), 1, "Lundi", 2, "Mardi", 3, "Mercredi", 4, "Jeudi", 5, "Vendredi", 6, "Samedi", 7, "Dimanche", "Erreur")</f>
        <v>Jeudi</v>
      </c>
      <c r="E6069" s="2" t="s">
        <v>30</v>
      </c>
      <c r="F6069" s="2" t="s">
        <v>87</v>
      </c>
      <c r="G6069" s="2" t="s">
        <v>88</v>
      </c>
      <c r="H6069" s="4" t="s">
        <v>21</v>
      </c>
      <c r="I6069" s="5">
        <v>56</v>
      </c>
      <c r="J6069" s="6">
        <v>65</v>
      </c>
      <c r="K6069" s="7">
        <v>3640</v>
      </c>
      <c r="L6069" s="7">
        <v>1528.8</v>
      </c>
      <c r="M6069" s="8">
        <v>0.42</v>
      </c>
      <c r="N6069" s="2" t="s">
        <v>82</v>
      </c>
      <c r="O6069">
        <f t="shared" si="752"/>
        <v>2021</v>
      </c>
      <c r="P6069">
        <f t="shared" si="753"/>
        <v>5</v>
      </c>
      <c r="Q6069" t="str">
        <f t="shared" si="754"/>
        <v>mai</v>
      </c>
      <c r="R6069" t="str">
        <f t="shared" si="755"/>
        <v>New Mexico</v>
      </c>
      <c r="S6069" t="str">
        <f t="shared" si="756"/>
        <v>2021-05</v>
      </c>
      <c r="T6069">
        <f>IF(AND(COUNTIF(Calculs!$Q$2:$Q$12,$O6069)&gt;0,COUNTIF(Calculs!$S$2:$S$12,$E6069)&gt;0,COUNTIF(Calculs!$U$2:$U$12,$H6069)&gt;0),1,0)</f>
        <v>1</v>
      </c>
      <c r="U6069">
        <f t="shared" si="757"/>
        <v>3640</v>
      </c>
      <c r="V6069">
        <f t="shared" si="758"/>
        <v>65</v>
      </c>
      <c r="W6069">
        <f t="shared" si="759"/>
        <v>1528.8</v>
      </c>
    </row>
    <row r="6070" spans="1:23" ht="15.75" customHeight="1" x14ac:dyDescent="0.3">
      <c r="A6070" s="2" t="s">
        <v>33</v>
      </c>
      <c r="B6070" s="2">
        <v>1128299</v>
      </c>
      <c r="C6070" s="3">
        <v>44343</v>
      </c>
      <c r="D6070" s="12" t="str" cm="1">
        <f t="array" ref="D6070">_xlfn.SWITCH(WEEKDAY(C6070,2), 1, "Lundi", 2, "Mardi", 3, "Mercredi", 4, "Jeudi", 5, "Vendredi", 6, "Samedi", 7, "Dimanche", "Erreur")</f>
        <v>Jeudi</v>
      </c>
      <c r="E6070" s="2" t="s">
        <v>30</v>
      </c>
      <c r="F6070" s="2" t="s">
        <v>87</v>
      </c>
      <c r="G6070" s="2" t="s">
        <v>88</v>
      </c>
      <c r="H6070" s="4" t="s">
        <v>22</v>
      </c>
      <c r="I6070" s="5">
        <v>69</v>
      </c>
      <c r="J6070" s="6">
        <v>115</v>
      </c>
      <c r="K6070" s="7">
        <v>7935</v>
      </c>
      <c r="L6070" s="7">
        <v>3094.65</v>
      </c>
      <c r="M6070" s="8">
        <v>0.39</v>
      </c>
      <c r="N6070" s="2" t="s">
        <v>82</v>
      </c>
      <c r="O6070">
        <f t="shared" si="752"/>
        <v>2021</v>
      </c>
      <c r="P6070">
        <f t="shared" si="753"/>
        <v>5</v>
      </c>
      <c r="Q6070" t="str">
        <f t="shared" si="754"/>
        <v>mai</v>
      </c>
      <c r="R6070" t="str">
        <f t="shared" si="755"/>
        <v>New Mexico</v>
      </c>
      <c r="S6070" t="str">
        <f t="shared" si="756"/>
        <v>2021-05</v>
      </c>
      <c r="T6070">
        <f>IF(AND(COUNTIF(Calculs!$Q$2:$Q$12,$O6070)&gt;0,COUNTIF(Calculs!$S$2:$S$12,$E6070)&gt;0,COUNTIF(Calculs!$U$2:$U$12,$H6070)&gt;0),1,0)</f>
        <v>1</v>
      </c>
      <c r="U6070">
        <f t="shared" si="757"/>
        <v>7935</v>
      </c>
      <c r="V6070">
        <f t="shared" si="758"/>
        <v>115</v>
      </c>
      <c r="W6070">
        <f t="shared" si="759"/>
        <v>3094.65</v>
      </c>
    </row>
    <row r="6071" spans="1:23" ht="15.75" customHeight="1" x14ac:dyDescent="0.3">
      <c r="A6071" s="2" t="s">
        <v>33</v>
      </c>
      <c r="B6071" s="2">
        <v>1128299</v>
      </c>
      <c r="C6071" s="3">
        <v>44373</v>
      </c>
      <c r="D6071" s="12" t="str" cm="1">
        <f t="array" ref="D6071">_xlfn.SWITCH(WEEKDAY(C6071,2), 1, "Lundi", 2, "Mardi", 3, "Mercredi", 4, "Jeudi", 5, "Vendredi", 6, "Samedi", 7, "Dimanche", "Erreur")</f>
        <v>Samedi</v>
      </c>
      <c r="E6071" s="2" t="s">
        <v>30</v>
      </c>
      <c r="F6071" s="2" t="s">
        <v>87</v>
      </c>
      <c r="G6071" s="2" t="s">
        <v>88</v>
      </c>
      <c r="H6071" s="4" t="s">
        <v>16</v>
      </c>
      <c r="I6071" s="5">
        <v>52</v>
      </c>
      <c r="J6071" s="6">
        <v>203</v>
      </c>
      <c r="K6071" s="7">
        <v>10556</v>
      </c>
      <c r="L6071" s="7">
        <v>5066.88</v>
      </c>
      <c r="M6071" s="8">
        <v>0.48</v>
      </c>
      <c r="N6071" s="2" t="s">
        <v>82</v>
      </c>
      <c r="O6071">
        <f t="shared" si="752"/>
        <v>2021</v>
      </c>
      <c r="P6071">
        <f t="shared" si="753"/>
        <v>6</v>
      </c>
      <c r="Q6071" t="str">
        <f t="shared" si="754"/>
        <v>juin</v>
      </c>
      <c r="R6071" t="str">
        <f t="shared" si="755"/>
        <v>New Mexico</v>
      </c>
      <c r="S6071" t="str">
        <f t="shared" si="756"/>
        <v>2021-06</v>
      </c>
      <c r="T6071">
        <f>IF(AND(COUNTIF(Calculs!$Q$2:$Q$12,$O6071)&gt;0,COUNTIF(Calculs!$S$2:$S$12,$E6071)&gt;0,COUNTIF(Calculs!$U$2:$U$12,$H6071)&gt;0),1,0)</f>
        <v>1</v>
      </c>
      <c r="U6071">
        <f t="shared" si="757"/>
        <v>10556</v>
      </c>
      <c r="V6071">
        <f t="shared" si="758"/>
        <v>203</v>
      </c>
      <c r="W6071">
        <f t="shared" si="759"/>
        <v>5066.88</v>
      </c>
    </row>
    <row r="6072" spans="1:23" ht="15.75" customHeight="1" x14ac:dyDescent="0.3">
      <c r="A6072" s="2" t="s">
        <v>33</v>
      </c>
      <c r="B6072" s="2">
        <v>1128299</v>
      </c>
      <c r="C6072" s="3">
        <v>44373</v>
      </c>
      <c r="D6072" s="12" t="str" cm="1">
        <f t="array" ref="D6072">_xlfn.SWITCH(WEEKDAY(C6072,2), 1, "Lundi", 2, "Mardi", 3, "Mercredi", 4, "Jeudi", 5, "Vendredi", 6, "Samedi", 7, "Dimanche", "Erreur")</f>
        <v>Samedi</v>
      </c>
      <c r="E6072" s="2" t="s">
        <v>30</v>
      </c>
      <c r="F6072" s="2" t="s">
        <v>87</v>
      </c>
      <c r="G6072" s="2" t="s">
        <v>88</v>
      </c>
      <c r="H6072" s="4" t="s">
        <v>18</v>
      </c>
      <c r="I6072" s="5">
        <v>54</v>
      </c>
      <c r="J6072" s="6">
        <v>154</v>
      </c>
      <c r="K6072" s="7">
        <v>8316</v>
      </c>
      <c r="L6072" s="7">
        <v>4324.32</v>
      </c>
      <c r="M6072" s="8">
        <v>0.52</v>
      </c>
      <c r="N6072" s="2" t="s">
        <v>82</v>
      </c>
      <c r="O6072">
        <f t="shared" si="752"/>
        <v>2021</v>
      </c>
      <c r="P6072">
        <f t="shared" si="753"/>
        <v>6</v>
      </c>
      <c r="Q6072" t="str">
        <f t="shared" si="754"/>
        <v>juin</v>
      </c>
      <c r="R6072" t="str">
        <f t="shared" si="755"/>
        <v>New Mexico</v>
      </c>
      <c r="S6072" t="str">
        <f t="shared" si="756"/>
        <v>2021-06</v>
      </c>
      <c r="T6072">
        <f>IF(AND(COUNTIF(Calculs!$Q$2:$Q$12,$O6072)&gt;0,COUNTIF(Calculs!$S$2:$S$12,$E6072)&gt;0,COUNTIF(Calculs!$U$2:$U$12,$H6072)&gt;0),1,0)</f>
        <v>1</v>
      </c>
      <c r="U6072">
        <f t="shared" si="757"/>
        <v>8316</v>
      </c>
      <c r="V6072">
        <f t="shared" si="758"/>
        <v>154</v>
      </c>
      <c r="W6072">
        <f t="shared" si="759"/>
        <v>4324.32</v>
      </c>
    </row>
    <row r="6073" spans="1:23" ht="15.75" customHeight="1" x14ac:dyDescent="0.3">
      <c r="A6073" s="2" t="s">
        <v>33</v>
      </c>
      <c r="B6073" s="2">
        <v>1128299</v>
      </c>
      <c r="C6073" s="3">
        <v>44373</v>
      </c>
      <c r="D6073" s="12" t="str" cm="1">
        <f t="array" ref="D6073">_xlfn.SWITCH(WEEKDAY(C6073,2), 1, "Lundi", 2, "Mardi", 3, "Mercredi", 4, "Jeudi", 5, "Vendredi", 6, "Samedi", 7, "Dimanche", "Erreur")</f>
        <v>Samedi</v>
      </c>
      <c r="E6073" s="2" t="s">
        <v>30</v>
      </c>
      <c r="F6073" s="2" t="s">
        <v>87</v>
      </c>
      <c r="G6073" s="2" t="s">
        <v>88</v>
      </c>
      <c r="H6073" s="4" t="s">
        <v>19</v>
      </c>
      <c r="I6073" s="5">
        <v>54</v>
      </c>
      <c r="J6073" s="6">
        <v>149</v>
      </c>
      <c r="K6073" s="7">
        <v>8046</v>
      </c>
      <c r="L6073" s="7">
        <v>4023</v>
      </c>
      <c r="M6073" s="8">
        <v>0.5</v>
      </c>
      <c r="N6073" s="2" t="s">
        <v>82</v>
      </c>
      <c r="O6073">
        <f t="shared" si="752"/>
        <v>2021</v>
      </c>
      <c r="P6073">
        <f t="shared" si="753"/>
        <v>6</v>
      </c>
      <c r="Q6073" t="str">
        <f t="shared" si="754"/>
        <v>juin</v>
      </c>
      <c r="R6073" t="str">
        <f t="shared" si="755"/>
        <v>New Mexico</v>
      </c>
      <c r="S6073" t="str">
        <f t="shared" si="756"/>
        <v>2021-06</v>
      </c>
      <c r="T6073">
        <f>IF(AND(COUNTIF(Calculs!$Q$2:$Q$12,$O6073)&gt;0,COUNTIF(Calculs!$S$2:$S$12,$E6073)&gt;0,COUNTIF(Calculs!$U$2:$U$12,$H6073)&gt;0),1,0)</f>
        <v>1</v>
      </c>
      <c r="U6073">
        <f t="shared" si="757"/>
        <v>8046</v>
      </c>
      <c r="V6073">
        <f t="shared" si="758"/>
        <v>149</v>
      </c>
      <c r="W6073">
        <f t="shared" si="759"/>
        <v>4023</v>
      </c>
    </row>
    <row r="6074" spans="1:23" ht="15.75" customHeight="1" x14ac:dyDescent="0.3">
      <c r="A6074" s="2" t="s">
        <v>33</v>
      </c>
      <c r="B6074" s="2">
        <v>1128299</v>
      </c>
      <c r="C6074" s="3">
        <v>44373</v>
      </c>
      <c r="D6074" s="12" t="str" cm="1">
        <f t="array" ref="D6074">_xlfn.SWITCH(WEEKDAY(C6074,2), 1, "Lundi", 2, "Mardi", 3, "Mercredi", 4, "Jeudi", 5, "Vendredi", 6, "Samedi", 7, "Dimanche", "Erreur")</f>
        <v>Samedi</v>
      </c>
      <c r="E6074" s="2" t="s">
        <v>30</v>
      </c>
      <c r="F6074" s="2" t="s">
        <v>87</v>
      </c>
      <c r="G6074" s="2" t="s">
        <v>88</v>
      </c>
      <c r="H6074" s="4" t="s">
        <v>20</v>
      </c>
      <c r="I6074" s="5">
        <v>54</v>
      </c>
      <c r="J6074" s="6">
        <v>106</v>
      </c>
      <c r="K6074" s="7">
        <v>5724</v>
      </c>
      <c r="L6074" s="7">
        <v>2575.7999999999997</v>
      </c>
      <c r="M6074" s="8">
        <v>0.44999999999999996</v>
      </c>
      <c r="N6074" s="2" t="s">
        <v>82</v>
      </c>
      <c r="O6074">
        <f t="shared" si="752"/>
        <v>2021</v>
      </c>
      <c r="P6074">
        <f t="shared" si="753"/>
        <v>6</v>
      </c>
      <c r="Q6074" t="str">
        <f t="shared" si="754"/>
        <v>juin</v>
      </c>
      <c r="R6074" t="str">
        <f t="shared" si="755"/>
        <v>New Mexico</v>
      </c>
      <c r="S6074" t="str">
        <f t="shared" si="756"/>
        <v>2021-06</v>
      </c>
      <c r="T6074">
        <f>IF(AND(COUNTIF(Calculs!$Q$2:$Q$12,$O6074)&gt;0,COUNTIF(Calculs!$S$2:$S$12,$E6074)&gt;0,COUNTIF(Calculs!$U$2:$U$12,$H6074)&gt;0),1,0)</f>
        <v>1</v>
      </c>
      <c r="U6074">
        <f t="shared" si="757"/>
        <v>5724</v>
      </c>
      <c r="V6074">
        <f t="shared" si="758"/>
        <v>106</v>
      </c>
      <c r="W6074">
        <f t="shared" si="759"/>
        <v>2575.7999999999997</v>
      </c>
    </row>
    <row r="6075" spans="1:23" ht="15.75" customHeight="1" x14ac:dyDescent="0.3">
      <c r="A6075" s="2" t="s">
        <v>33</v>
      </c>
      <c r="B6075" s="2">
        <v>1128299</v>
      </c>
      <c r="C6075" s="3">
        <v>44373</v>
      </c>
      <c r="D6075" s="12" t="str" cm="1">
        <f t="array" ref="D6075">_xlfn.SWITCH(WEEKDAY(C6075,2), 1, "Lundi", 2, "Mardi", 3, "Mercredi", 4, "Jeudi", 5, "Vendredi", 6, "Samedi", 7, "Dimanche", "Erreur")</f>
        <v>Samedi</v>
      </c>
      <c r="E6075" s="2" t="s">
        <v>30</v>
      </c>
      <c r="F6075" s="2" t="s">
        <v>87</v>
      </c>
      <c r="G6075" s="2" t="s">
        <v>88</v>
      </c>
      <c r="H6075" s="4" t="s">
        <v>21</v>
      </c>
      <c r="I6075" s="5">
        <v>56</v>
      </c>
      <c r="J6075" s="6">
        <v>87</v>
      </c>
      <c r="K6075" s="7">
        <v>4872</v>
      </c>
      <c r="L6075" s="7">
        <v>2094.96</v>
      </c>
      <c r="M6075" s="8">
        <v>0.43</v>
      </c>
      <c r="N6075" s="2" t="s">
        <v>82</v>
      </c>
      <c r="O6075">
        <f t="shared" si="752"/>
        <v>2021</v>
      </c>
      <c r="P6075">
        <f t="shared" si="753"/>
        <v>6</v>
      </c>
      <c r="Q6075" t="str">
        <f t="shared" si="754"/>
        <v>juin</v>
      </c>
      <c r="R6075" t="str">
        <f t="shared" si="755"/>
        <v>New Mexico</v>
      </c>
      <c r="S6075" t="str">
        <f t="shared" si="756"/>
        <v>2021-06</v>
      </c>
      <c r="T6075">
        <f>IF(AND(COUNTIF(Calculs!$Q$2:$Q$12,$O6075)&gt;0,COUNTIF(Calculs!$S$2:$S$12,$E6075)&gt;0,COUNTIF(Calculs!$U$2:$U$12,$H6075)&gt;0),1,0)</f>
        <v>1</v>
      </c>
      <c r="U6075">
        <f t="shared" si="757"/>
        <v>4872</v>
      </c>
      <c r="V6075">
        <f t="shared" si="758"/>
        <v>87</v>
      </c>
      <c r="W6075">
        <f t="shared" si="759"/>
        <v>2094.96</v>
      </c>
    </row>
    <row r="6076" spans="1:23" ht="15.75" customHeight="1" x14ac:dyDescent="0.3">
      <c r="A6076" s="2" t="s">
        <v>33</v>
      </c>
      <c r="B6076" s="2">
        <v>1128299</v>
      </c>
      <c r="C6076" s="3">
        <v>44373</v>
      </c>
      <c r="D6076" s="12" t="str" cm="1">
        <f t="array" ref="D6076">_xlfn.SWITCH(WEEKDAY(C6076,2), 1, "Lundi", 2, "Mardi", 3, "Mercredi", 4, "Jeudi", 5, "Vendredi", 6, "Samedi", 7, "Dimanche", "Erreur")</f>
        <v>Samedi</v>
      </c>
      <c r="E6076" s="2" t="s">
        <v>30</v>
      </c>
      <c r="F6076" s="2" t="s">
        <v>87</v>
      </c>
      <c r="G6076" s="2" t="s">
        <v>88</v>
      </c>
      <c r="H6076" s="4" t="s">
        <v>22</v>
      </c>
      <c r="I6076" s="5">
        <v>74</v>
      </c>
      <c r="J6076" s="6">
        <v>162</v>
      </c>
      <c r="K6076" s="7">
        <v>11988</v>
      </c>
      <c r="L6076" s="7">
        <v>4315.68</v>
      </c>
      <c r="M6076" s="8">
        <v>0.36</v>
      </c>
      <c r="N6076" s="2" t="s">
        <v>82</v>
      </c>
      <c r="O6076">
        <f t="shared" si="752"/>
        <v>2021</v>
      </c>
      <c r="P6076">
        <f t="shared" si="753"/>
        <v>6</v>
      </c>
      <c r="Q6076" t="str">
        <f t="shared" si="754"/>
        <v>juin</v>
      </c>
      <c r="R6076" t="str">
        <f t="shared" si="755"/>
        <v>New Mexico</v>
      </c>
      <c r="S6076" t="str">
        <f t="shared" si="756"/>
        <v>2021-06</v>
      </c>
      <c r="T6076">
        <f>IF(AND(COUNTIF(Calculs!$Q$2:$Q$12,$O6076)&gt;0,COUNTIF(Calculs!$S$2:$S$12,$E6076)&gt;0,COUNTIF(Calculs!$U$2:$U$12,$H6076)&gt;0),1,0)</f>
        <v>1</v>
      </c>
      <c r="U6076">
        <f t="shared" si="757"/>
        <v>11988</v>
      </c>
      <c r="V6076">
        <f t="shared" si="758"/>
        <v>162</v>
      </c>
      <c r="W6076">
        <f t="shared" si="759"/>
        <v>4315.68</v>
      </c>
    </row>
    <row r="6077" spans="1:23" ht="15.75" customHeight="1" x14ac:dyDescent="0.3">
      <c r="A6077" s="2" t="s">
        <v>33</v>
      </c>
      <c r="B6077" s="2">
        <v>1128299</v>
      </c>
      <c r="C6077" s="3">
        <v>44402</v>
      </c>
      <c r="D6077" s="12" t="str" cm="1">
        <f t="array" ref="D6077">_xlfn.SWITCH(WEEKDAY(C6077,2), 1, "Lundi", 2, "Mardi", 3, "Mercredi", 4, "Jeudi", 5, "Vendredi", 6, "Samedi", 7, "Dimanche", "Erreur")</f>
        <v>Dimanche</v>
      </c>
      <c r="E6077" s="2" t="s">
        <v>30</v>
      </c>
      <c r="F6077" s="2" t="s">
        <v>87</v>
      </c>
      <c r="G6077" s="2" t="s">
        <v>88</v>
      </c>
      <c r="H6077" s="4" t="s">
        <v>16</v>
      </c>
      <c r="I6077" s="5">
        <v>54</v>
      </c>
      <c r="J6077" s="6">
        <v>203</v>
      </c>
      <c r="K6077" s="7">
        <v>10962</v>
      </c>
      <c r="L6077" s="7">
        <v>5152.1399999999994</v>
      </c>
      <c r="M6077" s="8">
        <v>0.47</v>
      </c>
      <c r="N6077" s="2" t="s">
        <v>82</v>
      </c>
      <c r="O6077">
        <f t="shared" si="752"/>
        <v>2021</v>
      </c>
      <c r="P6077">
        <f t="shared" si="753"/>
        <v>7</v>
      </c>
      <c r="Q6077" t="str">
        <f t="shared" si="754"/>
        <v>juil</v>
      </c>
      <c r="R6077" t="str">
        <f t="shared" si="755"/>
        <v>New Mexico</v>
      </c>
      <c r="S6077" t="str">
        <f t="shared" si="756"/>
        <v>2021-07</v>
      </c>
      <c r="T6077">
        <f>IF(AND(COUNTIF(Calculs!$Q$2:$Q$12,$O6077)&gt;0,COUNTIF(Calculs!$S$2:$S$12,$E6077)&gt;0,COUNTIF(Calculs!$U$2:$U$12,$H6077)&gt;0),1,0)</f>
        <v>1</v>
      </c>
      <c r="U6077">
        <f t="shared" si="757"/>
        <v>10962</v>
      </c>
      <c r="V6077">
        <f t="shared" si="758"/>
        <v>203</v>
      </c>
      <c r="W6077">
        <f t="shared" si="759"/>
        <v>5152.1399999999994</v>
      </c>
    </row>
    <row r="6078" spans="1:23" ht="15.75" customHeight="1" x14ac:dyDescent="0.3">
      <c r="A6078" s="2" t="s">
        <v>33</v>
      </c>
      <c r="B6078" s="2">
        <v>1128299</v>
      </c>
      <c r="C6078" s="3">
        <v>44402</v>
      </c>
      <c r="D6078" s="12" t="str" cm="1">
        <f t="array" ref="D6078">_xlfn.SWITCH(WEEKDAY(C6078,2), 1, "Lundi", 2, "Mardi", 3, "Mercredi", 4, "Jeudi", 5, "Vendredi", 6, "Samedi", 7, "Dimanche", "Erreur")</f>
        <v>Dimanche</v>
      </c>
      <c r="E6078" s="2" t="s">
        <v>30</v>
      </c>
      <c r="F6078" s="2" t="s">
        <v>87</v>
      </c>
      <c r="G6078" s="2" t="s">
        <v>88</v>
      </c>
      <c r="H6078" s="4" t="s">
        <v>18</v>
      </c>
      <c r="I6078" s="5">
        <v>56</v>
      </c>
      <c r="J6078" s="6">
        <v>180</v>
      </c>
      <c r="K6078" s="7">
        <v>10080</v>
      </c>
      <c r="L6078" s="7">
        <v>5443.2000000000007</v>
      </c>
      <c r="M6078" s="8">
        <v>0.54</v>
      </c>
      <c r="N6078" s="2" t="s">
        <v>82</v>
      </c>
      <c r="O6078">
        <f t="shared" si="752"/>
        <v>2021</v>
      </c>
      <c r="P6078">
        <f t="shared" si="753"/>
        <v>7</v>
      </c>
      <c r="Q6078" t="str">
        <f t="shared" si="754"/>
        <v>juil</v>
      </c>
      <c r="R6078" t="str">
        <f t="shared" si="755"/>
        <v>New Mexico</v>
      </c>
      <c r="S6078" t="str">
        <f t="shared" si="756"/>
        <v>2021-07</v>
      </c>
      <c r="T6078">
        <f>IF(AND(COUNTIF(Calculs!$Q$2:$Q$12,$O6078)&gt;0,COUNTIF(Calculs!$S$2:$S$12,$E6078)&gt;0,COUNTIF(Calculs!$U$2:$U$12,$H6078)&gt;0),1,0)</f>
        <v>1</v>
      </c>
      <c r="U6078">
        <f t="shared" si="757"/>
        <v>10080</v>
      </c>
      <c r="V6078">
        <f t="shared" si="758"/>
        <v>180</v>
      </c>
      <c r="W6078">
        <f t="shared" si="759"/>
        <v>5443.2000000000007</v>
      </c>
    </row>
    <row r="6079" spans="1:23" ht="15.75" customHeight="1" x14ac:dyDescent="0.3">
      <c r="A6079" s="2" t="s">
        <v>33</v>
      </c>
      <c r="B6079" s="2">
        <v>1128299</v>
      </c>
      <c r="C6079" s="3">
        <v>44402</v>
      </c>
      <c r="D6079" s="12" t="str" cm="1">
        <f t="array" ref="D6079">_xlfn.SWITCH(WEEKDAY(C6079,2), 1, "Lundi", 2, "Mardi", 3, "Mercredi", 4, "Jeudi", 5, "Vendredi", 6, "Samedi", 7, "Dimanche", "Erreur")</f>
        <v>Dimanche</v>
      </c>
      <c r="E6079" s="2" t="s">
        <v>30</v>
      </c>
      <c r="F6079" s="2" t="s">
        <v>87</v>
      </c>
      <c r="G6079" s="2" t="s">
        <v>88</v>
      </c>
      <c r="H6079" s="4" t="s">
        <v>19</v>
      </c>
      <c r="I6079" s="5">
        <v>58</v>
      </c>
      <c r="J6079" s="6">
        <v>160</v>
      </c>
      <c r="K6079" s="7">
        <v>9280</v>
      </c>
      <c r="L6079" s="7">
        <v>4454.3999999999996</v>
      </c>
      <c r="M6079" s="8">
        <v>0.48</v>
      </c>
      <c r="N6079" s="2" t="s">
        <v>82</v>
      </c>
      <c r="O6079">
        <f t="shared" si="752"/>
        <v>2021</v>
      </c>
      <c r="P6079">
        <f t="shared" si="753"/>
        <v>7</v>
      </c>
      <c r="Q6079" t="str">
        <f t="shared" si="754"/>
        <v>juil</v>
      </c>
      <c r="R6079" t="str">
        <f t="shared" si="755"/>
        <v>New Mexico</v>
      </c>
      <c r="S6079" t="str">
        <f t="shared" si="756"/>
        <v>2021-07</v>
      </c>
      <c r="T6079">
        <f>IF(AND(COUNTIF(Calculs!$Q$2:$Q$12,$O6079)&gt;0,COUNTIF(Calculs!$S$2:$S$12,$E6079)&gt;0,COUNTIF(Calculs!$U$2:$U$12,$H6079)&gt;0),1,0)</f>
        <v>1</v>
      </c>
      <c r="U6079">
        <f t="shared" si="757"/>
        <v>9280</v>
      </c>
      <c r="V6079">
        <f t="shared" si="758"/>
        <v>160</v>
      </c>
      <c r="W6079">
        <f t="shared" si="759"/>
        <v>4454.3999999999996</v>
      </c>
    </row>
    <row r="6080" spans="1:23" ht="15.75" customHeight="1" x14ac:dyDescent="0.3">
      <c r="A6080" s="2" t="s">
        <v>33</v>
      </c>
      <c r="B6080" s="2">
        <v>1128299</v>
      </c>
      <c r="C6080" s="3">
        <v>44402</v>
      </c>
      <c r="D6080" s="12" t="str" cm="1">
        <f t="array" ref="D6080">_xlfn.SWITCH(WEEKDAY(C6080,2), 1, "Lundi", 2, "Mardi", 3, "Mercredi", 4, "Jeudi", 5, "Vendredi", 6, "Samedi", 7, "Dimanche", "Erreur")</f>
        <v>Dimanche</v>
      </c>
      <c r="E6080" s="2" t="s">
        <v>30</v>
      </c>
      <c r="F6080" s="2" t="s">
        <v>87</v>
      </c>
      <c r="G6080" s="2" t="s">
        <v>88</v>
      </c>
      <c r="H6080" s="4" t="s">
        <v>20</v>
      </c>
      <c r="I6080" s="5">
        <v>54</v>
      </c>
      <c r="J6080" s="6">
        <v>135</v>
      </c>
      <c r="K6080" s="7">
        <v>7290</v>
      </c>
      <c r="L6080" s="7">
        <v>3280.4999999999995</v>
      </c>
      <c r="M6080" s="8">
        <v>0.44999999999999996</v>
      </c>
      <c r="N6080" s="2" t="s">
        <v>82</v>
      </c>
      <c r="O6080">
        <f t="shared" si="752"/>
        <v>2021</v>
      </c>
      <c r="P6080">
        <f t="shared" si="753"/>
        <v>7</v>
      </c>
      <c r="Q6080" t="str">
        <f t="shared" si="754"/>
        <v>juil</v>
      </c>
      <c r="R6080" t="str">
        <f t="shared" si="755"/>
        <v>New Mexico</v>
      </c>
      <c r="S6080" t="str">
        <f t="shared" si="756"/>
        <v>2021-07</v>
      </c>
      <c r="T6080">
        <f>IF(AND(COUNTIF(Calculs!$Q$2:$Q$12,$O6080)&gt;0,COUNTIF(Calculs!$S$2:$S$12,$E6080)&gt;0,COUNTIF(Calculs!$U$2:$U$12,$H6080)&gt;0),1,0)</f>
        <v>1</v>
      </c>
      <c r="U6080">
        <f t="shared" si="757"/>
        <v>7290</v>
      </c>
      <c r="V6080">
        <f t="shared" si="758"/>
        <v>135</v>
      </c>
      <c r="W6080">
        <f t="shared" si="759"/>
        <v>3280.4999999999995</v>
      </c>
    </row>
    <row r="6081" spans="1:23" ht="15.75" customHeight="1" x14ac:dyDescent="0.3">
      <c r="A6081" s="2" t="s">
        <v>33</v>
      </c>
      <c r="B6081" s="2">
        <v>1128299</v>
      </c>
      <c r="C6081" s="3">
        <v>44402</v>
      </c>
      <c r="D6081" s="12" t="str" cm="1">
        <f t="array" ref="D6081">_xlfn.SWITCH(WEEKDAY(C6081,2), 1, "Lundi", 2, "Mardi", 3, "Mercredi", 4, "Jeudi", 5, "Vendredi", 6, "Samedi", 7, "Dimanche", "Erreur")</f>
        <v>Dimanche</v>
      </c>
      <c r="E6081" s="2" t="s">
        <v>30</v>
      </c>
      <c r="F6081" s="2" t="s">
        <v>87</v>
      </c>
      <c r="G6081" s="2" t="s">
        <v>88</v>
      </c>
      <c r="H6081" s="4" t="s">
        <v>21</v>
      </c>
      <c r="I6081" s="5">
        <v>57</v>
      </c>
      <c r="J6081" s="6">
        <v>145</v>
      </c>
      <c r="K6081" s="7">
        <v>8265</v>
      </c>
      <c r="L6081" s="7">
        <v>3553.95</v>
      </c>
      <c r="M6081" s="8">
        <v>0.43</v>
      </c>
      <c r="N6081" s="2" t="s">
        <v>82</v>
      </c>
      <c r="O6081">
        <f t="shared" si="752"/>
        <v>2021</v>
      </c>
      <c r="P6081">
        <f t="shared" si="753"/>
        <v>7</v>
      </c>
      <c r="Q6081" t="str">
        <f t="shared" si="754"/>
        <v>juil</v>
      </c>
      <c r="R6081" t="str">
        <f t="shared" si="755"/>
        <v>New Mexico</v>
      </c>
      <c r="S6081" t="str">
        <f t="shared" si="756"/>
        <v>2021-07</v>
      </c>
      <c r="T6081">
        <f>IF(AND(COUNTIF(Calculs!$Q$2:$Q$12,$O6081)&gt;0,COUNTIF(Calculs!$S$2:$S$12,$E6081)&gt;0,COUNTIF(Calculs!$U$2:$U$12,$H6081)&gt;0),1,0)</f>
        <v>1</v>
      </c>
      <c r="U6081">
        <f t="shared" si="757"/>
        <v>8265</v>
      </c>
      <c r="V6081">
        <f t="shared" si="758"/>
        <v>145</v>
      </c>
      <c r="W6081">
        <f t="shared" si="759"/>
        <v>3553.95</v>
      </c>
    </row>
    <row r="6082" spans="1:23" ht="15.75" customHeight="1" x14ac:dyDescent="0.3">
      <c r="A6082" s="2" t="s">
        <v>33</v>
      </c>
      <c r="B6082" s="2">
        <v>1128299</v>
      </c>
      <c r="C6082" s="3">
        <v>44402</v>
      </c>
      <c r="D6082" s="12" t="str" cm="1">
        <f t="array" ref="D6082">_xlfn.SWITCH(WEEKDAY(C6082,2), 1, "Lundi", 2, "Mardi", 3, "Mercredi", 4, "Jeudi", 5, "Vendredi", 6, "Samedi", 7, "Dimanche", "Erreur")</f>
        <v>Dimanche</v>
      </c>
      <c r="E6082" s="2" t="s">
        <v>30</v>
      </c>
      <c r="F6082" s="2" t="s">
        <v>87</v>
      </c>
      <c r="G6082" s="2" t="s">
        <v>88</v>
      </c>
      <c r="H6082" s="4" t="s">
        <v>22</v>
      </c>
      <c r="I6082" s="5">
        <v>69</v>
      </c>
      <c r="J6082" s="6">
        <v>140</v>
      </c>
      <c r="K6082" s="7">
        <v>9660</v>
      </c>
      <c r="L6082" s="7">
        <v>3670.8</v>
      </c>
      <c r="M6082" s="8">
        <v>0.38</v>
      </c>
      <c r="N6082" s="2" t="s">
        <v>82</v>
      </c>
      <c r="O6082">
        <f t="shared" si="752"/>
        <v>2021</v>
      </c>
      <c r="P6082">
        <f t="shared" si="753"/>
        <v>7</v>
      </c>
      <c r="Q6082" t="str">
        <f t="shared" si="754"/>
        <v>juil</v>
      </c>
      <c r="R6082" t="str">
        <f t="shared" si="755"/>
        <v>New Mexico</v>
      </c>
      <c r="S6082" t="str">
        <f t="shared" si="756"/>
        <v>2021-07</v>
      </c>
      <c r="T6082">
        <f>IF(AND(COUNTIF(Calculs!$Q$2:$Q$12,$O6082)&gt;0,COUNTIF(Calculs!$S$2:$S$12,$E6082)&gt;0,COUNTIF(Calculs!$U$2:$U$12,$H6082)&gt;0),1,0)</f>
        <v>1</v>
      </c>
      <c r="U6082">
        <f t="shared" si="757"/>
        <v>9660</v>
      </c>
      <c r="V6082">
        <f t="shared" si="758"/>
        <v>140</v>
      </c>
      <c r="W6082">
        <f t="shared" si="759"/>
        <v>3670.8</v>
      </c>
    </row>
    <row r="6083" spans="1:23" ht="15.75" customHeight="1" x14ac:dyDescent="0.3">
      <c r="A6083" s="2" t="s">
        <v>33</v>
      </c>
      <c r="B6083" s="2">
        <v>1128299</v>
      </c>
      <c r="C6083" s="3">
        <v>44434</v>
      </c>
      <c r="D6083" s="12" t="str" cm="1">
        <f t="array" ref="D6083">_xlfn.SWITCH(WEEKDAY(C6083,2), 1, "Lundi", 2, "Mardi", 3, "Mercredi", 4, "Jeudi", 5, "Vendredi", 6, "Samedi", 7, "Dimanche", "Erreur")</f>
        <v>Jeudi</v>
      </c>
      <c r="E6083" s="2" t="s">
        <v>30</v>
      </c>
      <c r="F6083" s="2" t="s">
        <v>87</v>
      </c>
      <c r="G6083" s="2" t="s">
        <v>88</v>
      </c>
      <c r="H6083" s="4" t="s">
        <v>16</v>
      </c>
      <c r="I6083" s="5">
        <v>56</v>
      </c>
      <c r="J6083" s="6">
        <v>175</v>
      </c>
      <c r="K6083" s="7">
        <v>9800</v>
      </c>
      <c r="L6083" s="7">
        <v>4900</v>
      </c>
      <c r="M6083" s="8">
        <v>0.5</v>
      </c>
      <c r="N6083" s="2" t="s">
        <v>82</v>
      </c>
      <c r="O6083">
        <f t="shared" ref="O6083:O6146" si="760">YEAR($C6083)</f>
        <v>2021</v>
      </c>
      <c r="P6083">
        <f t="shared" ref="P6083:P6146" si="761">MONTH($C6083)</f>
        <v>8</v>
      </c>
      <c r="Q6083" t="str">
        <f t="shared" ref="Q6083:Q6146" si="762">TEXT($C6083,"mmm")</f>
        <v>août</v>
      </c>
      <c r="R6083" t="str">
        <f t="shared" ref="R6083:R6146" si="763">SUBSTITUTE(SUBSTITUTE($F6083,"Sud ","South "),"Ouest ","West ")</f>
        <v>New Mexico</v>
      </c>
      <c r="S6083" t="str">
        <f t="shared" ref="S6083:S6146" si="764">TEXT($C6083,"aaaa-mm")</f>
        <v>2021-08</v>
      </c>
      <c r="T6083">
        <f>IF(AND(COUNTIF(Calculs!$Q$2:$Q$12,$O6083)&gt;0,COUNTIF(Calculs!$S$2:$S$12,$E6083)&gt;0,COUNTIF(Calculs!$U$2:$U$12,$H6083)&gt;0),1,0)</f>
        <v>1</v>
      </c>
      <c r="U6083">
        <f t="shared" ref="U6083:U6146" si="765">$K6083*$T6083</f>
        <v>9800</v>
      </c>
      <c r="V6083">
        <f t="shared" ref="V6083:V6146" si="766">$J6083*$T6083</f>
        <v>175</v>
      </c>
      <c r="W6083">
        <f t="shared" ref="W6083:W6146" si="767">$L6083*$T6083</f>
        <v>4900</v>
      </c>
    </row>
    <row r="6084" spans="1:23" ht="15.75" customHeight="1" x14ac:dyDescent="0.3">
      <c r="A6084" s="2" t="s">
        <v>33</v>
      </c>
      <c r="B6084" s="2">
        <v>1128299</v>
      </c>
      <c r="C6084" s="3">
        <v>44434</v>
      </c>
      <c r="D6084" s="12" t="str" cm="1">
        <f t="array" ref="D6084">_xlfn.SWITCH(WEEKDAY(C6084,2), 1, "Lundi", 2, "Mardi", 3, "Mercredi", 4, "Jeudi", 5, "Vendredi", 6, "Samedi", 7, "Dimanche", "Erreur")</f>
        <v>Jeudi</v>
      </c>
      <c r="E6084" s="2" t="s">
        <v>30</v>
      </c>
      <c r="F6084" s="2" t="s">
        <v>87</v>
      </c>
      <c r="G6084" s="2" t="s">
        <v>88</v>
      </c>
      <c r="H6084" s="4" t="s">
        <v>18</v>
      </c>
      <c r="I6084" s="5">
        <v>60</v>
      </c>
      <c r="J6084" s="6">
        <v>176</v>
      </c>
      <c r="K6084" s="7">
        <v>10560</v>
      </c>
      <c r="L6084" s="7">
        <v>5491.2</v>
      </c>
      <c r="M6084" s="8">
        <v>0.52</v>
      </c>
      <c r="N6084" s="2" t="s">
        <v>82</v>
      </c>
      <c r="O6084">
        <f t="shared" si="760"/>
        <v>2021</v>
      </c>
      <c r="P6084">
        <f t="shared" si="761"/>
        <v>8</v>
      </c>
      <c r="Q6084" t="str">
        <f t="shared" si="762"/>
        <v>août</v>
      </c>
      <c r="R6084" t="str">
        <f t="shared" si="763"/>
        <v>New Mexico</v>
      </c>
      <c r="S6084" t="str">
        <f t="shared" si="764"/>
        <v>2021-08</v>
      </c>
      <c r="T6084">
        <f>IF(AND(COUNTIF(Calculs!$Q$2:$Q$12,$O6084)&gt;0,COUNTIF(Calculs!$S$2:$S$12,$E6084)&gt;0,COUNTIF(Calculs!$U$2:$U$12,$H6084)&gt;0),1,0)</f>
        <v>1</v>
      </c>
      <c r="U6084">
        <f t="shared" si="765"/>
        <v>10560</v>
      </c>
      <c r="V6084">
        <f t="shared" si="766"/>
        <v>176</v>
      </c>
      <c r="W6084">
        <f t="shared" si="767"/>
        <v>5491.2</v>
      </c>
    </row>
    <row r="6085" spans="1:23" ht="15.75" customHeight="1" x14ac:dyDescent="0.3">
      <c r="A6085" s="2" t="s">
        <v>33</v>
      </c>
      <c r="B6085" s="2">
        <v>1128299</v>
      </c>
      <c r="C6085" s="3">
        <v>44434</v>
      </c>
      <c r="D6085" s="12" t="str" cm="1">
        <f t="array" ref="D6085">_xlfn.SWITCH(WEEKDAY(C6085,2), 1, "Lundi", 2, "Mardi", 3, "Mercredi", 4, "Jeudi", 5, "Vendredi", 6, "Samedi", 7, "Dimanche", "Erreur")</f>
        <v>Jeudi</v>
      </c>
      <c r="E6085" s="2" t="s">
        <v>30</v>
      </c>
      <c r="F6085" s="2" t="s">
        <v>87</v>
      </c>
      <c r="G6085" s="2" t="s">
        <v>88</v>
      </c>
      <c r="H6085" s="4" t="s">
        <v>19</v>
      </c>
      <c r="I6085" s="5">
        <v>58</v>
      </c>
      <c r="J6085" s="6">
        <v>142</v>
      </c>
      <c r="K6085" s="7">
        <v>8236</v>
      </c>
      <c r="L6085" s="7">
        <v>3788.5599999999995</v>
      </c>
      <c r="M6085" s="8">
        <v>0.45999999999999996</v>
      </c>
      <c r="N6085" s="2" t="s">
        <v>82</v>
      </c>
      <c r="O6085">
        <f t="shared" si="760"/>
        <v>2021</v>
      </c>
      <c r="P6085">
        <f t="shared" si="761"/>
        <v>8</v>
      </c>
      <c r="Q6085" t="str">
        <f t="shared" si="762"/>
        <v>août</v>
      </c>
      <c r="R6085" t="str">
        <f t="shared" si="763"/>
        <v>New Mexico</v>
      </c>
      <c r="S6085" t="str">
        <f t="shared" si="764"/>
        <v>2021-08</v>
      </c>
      <c r="T6085">
        <f>IF(AND(COUNTIF(Calculs!$Q$2:$Q$12,$O6085)&gt;0,COUNTIF(Calculs!$S$2:$S$12,$E6085)&gt;0,COUNTIF(Calculs!$U$2:$U$12,$H6085)&gt;0),1,0)</f>
        <v>1</v>
      </c>
      <c r="U6085">
        <f t="shared" si="765"/>
        <v>8236</v>
      </c>
      <c r="V6085">
        <f t="shared" si="766"/>
        <v>142</v>
      </c>
      <c r="W6085">
        <f t="shared" si="767"/>
        <v>3788.5599999999995</v>
      </c>
    </row>
    <row r="6086" spans="1:23" ht="15.75" customHeight="1" x14ac:dyDescent="0.3">
      <c r="A6086" s="2" t="s">
        <v>33</v>
      </c>
      <c r="B6086" s="2">
        <v>1128299</v>
      </c>
      <c r="C6086" s="3">
        <v>44434</v>
      </c>
      <c r="D6086" s="12" t="str" cm="1">
        <f t="array" ref="D6086">_xlfn.SWITCH(WEEKDAY(C6086,2), 1, "Lundi", 2, "Mardi", 3, "Mercredi", 4, "Jeudi", 5, "Vendredi", 6, "Samedi", 7, "Dimanche", "Erreur")</f>
        <v>Jeudi</v>
      </c>
      <c r="E6086" s="2" t="s">
        <v>30</v>
      </c>
      <c r="F6086" s="2" t="s">
        <v>87</v>
      </c>
      <c r="G6086" s="2" t="s">
        <v>88</v>
      </c>
      <c r="H6086" s="4" t="s">
        <v>20</v>
      </c>
      <c r="I6086" s="5">
        <v>55</v>
      </c>
      <c r="J6086" s="6">
        <v>143</v>
      </c>
      <c r="K6086" s="7">
        <v>7865</v>
      </c>
      <c r="L6086" s="7">
        <v>3696.5499999999997</v>
      </c>
      <c r="M6086" s="8">
        <v>0.47</v>
      </c>
      <c r="N6086" s="2" t="s">
        <v>82</v>
      </c>
      <c r="O6086">
        <f t="shared" si="760"/>
        <v>2021</v>
      </c>
      <c r="P6086">
        <f t="shared" si="761"/>
        <v>8</v>
      </c>
      <c r="Q6086" t="str">
        <f t="shared" si="762"/>
        <v>août</v>
      </c>
      <c r="R6086" t="str">
        <f t="shared" si="763"/>
        <v>New Mexico</v>
      </c>
      <c r="S6086" t="str">
        <f t="shared" si="764"/>
        <v>2021-08</v>
      </c>
      <c r="T6086">
        <f>IF(AND(COUNTIF(Calculs!$Q$2:$Q$12,$O6086)&gt;0,COUNTIF(Calculs!$S$2:$S$12,$E6086)&gt;0,COUNTIF(Calculs!$U$2:$U$12,$H6086)&gt;0),1,0)</f>
        <v>1</v>
      </c>
      <c r="U6086">
        <f t="shared" si="765"/>
        <v>7865</v>
      </c>
      <c r="V6086">
        <f t="shared" si="766"/>
        <v>143</v>
      </c>
      <c r="W6086">
        <f t="shared" si="767"/>
        <v>3696.5499999999997</v>
      </c>
    </row>
    <row r="6087" spans="1:23" ht="15.75" customHeight="1" x14ac:dyDescent="0.3">
      <c r="A6087" s="2" t="s">
        <v>33</v>
      </c>
      <c r="B6087" s="2">
        <v>1128299</v>
      </c>
      <c r="C6087" s="3">
        <v>44434</v>
      </c>
      <c r="D6087" s="12" t="str" cm="1">
        <f t="array" ref="D6087">_xlfn.SWITCH(WEEKDAY(C6087,2), 1, "Lundi", 2, "Mardi", 3, "Mercredi", 4, "Jeudi", 5, "Vendredi", 6, "Samedi", 7, "Dimanche", "Erreur")</f>
        <v>Jeudi</v>
      </c>
      <c r="E6087" s="2" t="s">
        <v>30</v>
      </c>
      <c r="F6087" s="2" t="s">
        <v>87</v>
      </c>
      <c r="G6087" s="2" t="s">
        <v>88</v>
      </c>
      <c r="H6087" s="4" t="s">
        <v>21</v>
      </c>
      <c r="I6087" s="5">
        <v>67</v>
      </c>
      <c r="J6087" s="6">
        <v>124</v>
      </c>
      <c r="K6087" s="7">
        <v>8308</v>
      </c>
      <c r="L6087" s="7">
        <v>3323.2000000000003</v>
      </c>
      <c r="M6087" s="8">
        <v>0.4</v>
      </c>
      <c r="N6087" s="2" t="s">
        <v>82</v>
      </c>
      <c r="O6087">
        <f t="shared" si="760"/>
        <v>2021</v>
      </c>
      <c r="P6087">
        <f t="shared" si="761"/>
        <v>8</v>
      </c>
      <c r="Q6087" t="str">
        <f t="shared" si="762"/>
        <v>août</v>
      </c>
      <c r="R6087" t="str">
        <f t="shared" si="763"/>
        <v>New Mexico</v>
      </c>
      <c r="S6087" t="str">
        <f t="shared" si="764"/>
        <v>2021-08</v>
      </c>
      <c r="T6087">
        <f>IF(AND(COUNTIF(Calculs!$Q$2:$Q$12,$O6087)&gt;0,COUNTIF(Calculs!$S$2:$S$12,$E6087)&gt;0,COUNTIF(Calculs!$U$2:$U$12,$H6087)&gt;0),1,0)</f>
        <v>1</v>
      </c>
      <c r="U6087">
        <f t="shared" si="765"/>
        <v>8308</v>
      </c>
      <c r="V6087">
        <f t="shared" si="766"/>
        <v>124</v>
      </c>
      <c r="W6087">
        <f t="shared" si="767"/>
        <v>3323.2000000000003</v>
      </c>
    </row>
    <row r="6088" spans="1:23" ht="15.75" customHeight="1" x14ac:dyDescent="0.3">
      <c r="A6088" s="2" t="s">
        <v>33</v>
      </c>
      <c r="B6088" s="2">
        <v>1128299</v>
      </c>
      <c r="C6088" s="3">
        <v>44434</v>
      </c>
      <c r="D6088" s="12" t="str" cm="1">
        <f t="array" ref="D6088">_xlfn.SWITCH(WEEKDAY(C6088,2), 1, "Lundi", 2, "Mardi", 3, "Mercredi", 4, "Jeudi", 5, "Vendredi", 6, "Samedi", 7, "Dimanche", "Erreur")</f>
        <v>Jeudi</v>
      </c>
      <c r="E6088" s="2" t="s">
        <v>30</v>
      </c>
      <c r="F6088" s="2" t="s">
        <v>87</v>
      </c>
      <c r="G6088" s="2" t="s">
        <v>88</v>
      </c>
      <c r="H6088" s="4" t="s">
        <v>22</v>
      </c>
      <c r="I6088" s="5">
        <v>70</v>
      </c>
      <c r="J6088" s="6">
        <v>126</v>
      </c>
      <c r="K6088" s="7">
        <v>8820</v>
      </c>
      <c r="L6088" s="7">
        <v>3351.6</v>
      </c>
      <c r="M6088" s="8">
        <v>0.38</v>
      </c>
      <c r="N6088" s="2" t="s">
        <v>82</v>
      </c>
      <c r="O6088">
        <f t="shared" si="760"/>
        <v>2021</v>
      </c>
      <c r="P6088">
        <f t="shared" si="761"/>
        <v>8</v>
      </c>
      <c r="Q6088" t="str">
        <f t="shared" si="762"/>
        <v>août</v>
      </c>
      <c r="R6088" t="str">
        <f t="shared" si="763"/>
        <v>New Mexico</v>
      </c>
      <c r="S6088" t="str">
        <f t="shared" si="764"/>
        <v>2021-08</v>
      </c>
      <c r="T6088">
        <f>IF(AND(COUNTIF(Calculs!$Q$2:$Q$12,$O6088)&gt;0,COUNTIF(Calculs!$S$2:$S$12,$E6088)&gt;0,COUNTIF(Calculs!$U$2:$U$12,$H6088)&gt;0),1,0)</f>
        <v>1</v>
      </c>
      <c r="U6088">
        <f t="shared" si="765"/>
        <v>8820</v>
      </c>
      <c r="V6088">
        <f t="shared" si="766"/>
        <v>126</v>
      </c>
      <c r="W6088">
        <f t="shared" si="767"/>
        <v>3351.6</v>
      </c>
    </row>
    <row r="6089" spans="1:23" ht="15.75" customHeight="1" x14ac:dyDescent="0.3">
      <c r="A6089" s="2" t="s">
        <v>33</v>
      </c>
      <c r="B6089" s="2">
        <v>1128299</v>
      </c>
      <c r="C6089" s="3">
        <v>44466</v>
      </c>
      <c r="D6089" s="12" t="str" cm="1">
        <f t="array" ref="D6089">_xlfn.SWITCH(WEEKDAY(C6089,2), 1, "Lundi", 2, "Mardi", 3, "Mercredi", 4, "Jeudi", 5, "Vendredi", 6, "Samedi", 7, "Dimanche", "Erreur")</f>
        <v>Lundi</v>
      </c>
      <c r="E6089" s="2" t="s">
        <v>30</v>
      </c>
      <c r="F6089" s="2" t="s">
        <v>87</v>
      </c>
      <c r="G6089" s="2" t="s">
        <v>88</v>
      </c>
      <c r="H6089" s="4" t="s">
        <v>16</v>
      </c>
      <c r="I6089" s="5">
        <v>49</v>
      </c>
      <c r="J6089" s="6">
        <v>163</v>
      </c>
      <c r="K6089" s="7">
        <v>7987</v>
      </c>
      <c r="L6089" s="7">
        <v>3594.1499999999996</v>
      </c>
      <c r="M6089" s="8">
        <v>0.44999999999999996</v>
      </c>
      <c r="N6089" s="2" t="s">
        <v>82</v>
      </c>
      <c r="O6089">
        <f t="shared" si="760"/>
        <v>2021</v>
      </c>
      <c r="P6089">
        <f t="shared" si="761"/>
        <v>9</v>
      </c>
      <c r="Q6089" t="str">
        <f t="shared" si="762"/>
        <v>sept</v>
      </c>
      <c r="R6089" t="str">
        <f t="shared" si="763"/>
        <v>New Mexico</v>
      </c>
      <c r="S6089" t="str">
        <f t="shared" si="764"/>
        <v>2021-09</v>
      </c>
      <c r="T6089">
        <f>IF(AND(COUNTIF(Calculs!$Q$2:$Q$12,$O6089)&gt;0,COUNTIF(Calculs!$S$2:$S$12,$E6089)&gt;0,COUNTIF(Calculs!$U$2:$U$12,$H6089)&gt;0),1,0)</f>
        <v>1</v>
      </c>
      <c r="U6089">
        <f t="shared" si="765"/>
        <v>7987</v>
      </c>
      <c r="V6089">
        <f t="shared" si="766"/>
        <v>163</v>
      </c>
      <c r="W6089">
        <f t="shared" si="767"/>
        <v>3594.1499999999996</v>
      </c>
    </row>
    <row r="6090" spans="1:23" ht="15.75" customHeight="1" x14ac:dyDescent="0.3">
      <c r="A6090" s="2" t="s">
        <v>33</v>
      </c>
      <c r="B6090" s="2">
        <v>1128299</v>
      </c>
      <c r="C6090" s="3">
        <v>44466</v>
      </c>
      <c r="D6090" s="12" t="str" cm="1">
        <f t="array" ref="D6090">_xlfn.SWITCH(WEEKDAY(C6090,2), 1, "Lundi", 2, "Mardi", 3, "Mercredi", 4, "Jeudi", 5, "Vendredi", 6, "Samedi", 7, "Dimanche", "Erreur")</f>
        <v>Lundi</v>
      </c>
      <c r="E6090" s="2" t="s">
        <v>30</v>
      </c>
      <c r="F6090" s="2" t="s">
        <v>87</v>
      </c>
      <c r="G6090" s="2" t="s">
        <v>88</v>
      </c>
      <c r="H6090" s="4" t="s">
        <v>18</v>
      </c>
      <c r="I6090" s="5">
        <v>51</v>
      </c>
      <c r="J6090" s="6">
        <v>156</v>
      </c>
      <c r="K6090" s="7">
        <v>7956</v>
      </c>
      <c r="L6090" s="7">
        <v>4057.56</v>
      </c>
      <c r="M6090" s="8">
        <v>0.51</v>
      </c>
      <c r="N6090" s="2" t="s">
        <v>82</v>
      </c>
      <c r="O6090">
        <f t="shared" si="760"/>
        <v>2021</v>
      </c>
      <c r="P6090">
        <f t="shared" si="761"/>
        <v>9</v>
      </c>
      <c r="Q6090" t="str">
        <f t="shared" si="762"/>
        <v>sept</v>
      </c>
      <c r="R6090" t="str">
        <f t="shared" si="763"/>
        <v>New Mexico</v>
      </c>
      <c r="S6090" t="str">
        <f t="shared" si="764"/>
        <v>2021-09</v>
      </c>
      <c r="T6090">
        <f>IF(AND(COUNTIF(Calculs!$Q$2:$Q$12,$O6090)&gt;0,COUNTIF(Calculs!$S$2:$S$12,$E6090)&gt;0,COUNTIF(Calculs!$U$2:$U$12,$H6090)&gt;0),1,0)</f>
        <v>1</v>
      </c>
      <c r="U6090">
        <f t="shared" si="765"/>
        <v>7956</v>
      </c>
      <c r="V6090">
        <f t="shared" si="766"/>
        <v>156</v>
      </c>
      <c r="W6090">
        <f t="shared" si="767"/>
        <v>4057.56</v>
      </c>
    </row>
    <row r="6091" spans="1:23" ht="15.75" customHeight="1" x14ac:dyDescent="0.3">
      <c r="A6091" s="2" t="s">
        <v>33</v>
      </c>
      <c r="B6091" s="2">
        <v>1128299</v>
      </c>
      <c r="C6091" s="3">
        <v>44466</v>
      </c>
      <c r="D6091" s="12" t="str" cm="1">
        <f t="array" ref="D6091">_xlfn.SWITCH(WEEKDAY(C6091,2), 1, "Lundi", 2, "Mardi", 3, "Mercredi", 4, "Jeudi", 5, "Vendredi", 6, "Samedi", 7, "Dimanche", "Erreur")</f>
        <v>Lundi</v>
      </c>
      <c r="E6091" s="2" t="s">
        <v>30</v>
      </c>
      <c r="F6091" s="2" t="s">
        <v>87</v>
      </c>
      <c r="G6091" s="2" t="s">
        <v>88</v>
      </c>
      <c r="H6091" s="4" t="s">
        <v>19</v>
      </c>
      <c r="I6091" s="5">
        <v>46</v>
      </c>
      <c r="J6091" s="6">
        <v>143</v>
      </c>
      <c r="K6091" s="7">
        <v>6578</v>
      </c>
      <c r="L6091" s="7">
        <v>3091.66</v>
      </c>
      <c r="M6091" s="8">
        <v>0.47</v>
      </c>
      <c r="N6091" s="2" t="s">
        <v>82</v>
      </c>
      <c r="O6091">
        <f t="shared" si="760"/>
        <v>2021</v>
      </c>
      <c r="P6091">
        <f t="shared" si="761"/>
        <v>9</v>
      </c>
      <c r="Q6091" t="str">
        <f t="shared" si="762"/>
        <v>sept</v>
      </c>
      <c r="R6091" t="str">
        <f t="shared" si="763"/>
        <v>New Mexico</v>
      </c>
      <c r="S6091" t="str">
        <f t="shared" si="764"/>
        <v>2021-09</v>
      </c>
      <c r="T6091">
        <f>IF(AND(COUNTIF(Calculs!$Q$2:$Q$12,$O6091)&gt;0,COUNTIF(Calculs!$S$2:$S$12,$E6091)&gt;0,COUNTIF(Calculs!$U$2:$U$12,$H6091)&gt;0),1,0)</f>
        <v>1</v>
      </c>
      <c r="U6091">
        <f t="shared" si="765"/>
        <v>6578</v>
      </c>
      <c r="V6091">
        <f t="shared" si="766"/>
        <v>143</v>
      </c>
      <c r="W6091">
        <f t="shared" si="767"/>
        <v>3091.66</v>
      </c>
    </row>
    <row r="6092" spans="1:23" ht="15.75" customHeight="1" x14ac:dyDescent="0.3">
      <c r="A6092" s="2" t="s">
        <v>33</v>
      </c>
      <c r="B6092" s="2">
        <v>1128299</v>
      </c>
      <c r="C6092" s="3">
        <v>44466</v>
      </c>
      <c r="D6092" s="12" t="str" cm="1">
        <f t="array" ref="D6092">_xlfn.SWITCH(WEEKDAY(C6092,2), 1, "Lundi", 2, "Mardi", 3, "Mercredi", 4, "Jeudi", 5, "Vendredi", 6, "Samedi", 7, "Dimanche", "Erreur")</f>
        <v>Lundi</v>
      </c>
      <c r="E6092" s="2" t="s">
        <v>30</v>
      </c>
      <c r="F6092" s="2" t="s">
        <v>87</v>
      </c>
      <c r="G6092" s="2" t="s">
        <v>88</v>
      </c>
      <c r="H6092" s="4" t="s">
        <v>20</v>
      </c>
      <c r="I6092" s="5">
        <v>49</v>
      </c>
      <c r="J6092" s="6">
        <v>123</v>
      </c>
      <c r="K6092" s="7">
        <v>6027</v>
      </c>
      <c r="L6092" s="7">
        <v>2832.69</v>
      </c>
      <c r="M6092" s="8">
        <v>0.47</v>
      </c>
      <c r="N6092" s="2" t="s">
        <v>82</v>
      </c>
      <c r="O6092">
        <f t="shared" si="760"/>
        <v>2021</v>
      </c>
      <c r="P6092">
        <f t="shared" si="761"/>
        <v>9</v>
      </c>
      <c r="Q6092" t="str">
        <f t="shared" si="762"/>
        <v>sept</v>
      </c>
      <c r="R6092" t="str">
        <f t="shared" si="763"/>
        <v>New Mexico</v>
      </c>
      <c r="S6092" t="str">
        <f t="shared" si="764"/>
        <v>2021-09</v>
      </c>
      <c r="T6092">
        <f>IF(AND(COUNTIF(Calculs!$Q$2:$Q$12,$O6092)&gt;0,COUNTIF(Calculs!$S$2:$S$12,$E6092)&gt;0,COUNTIF(Calculs!$U$2:$U$12,$H6092)&gt;0),1,0)</f>
        <v>1</v>
      </c>
      <c r="U6092">
        <f t="shared" si="765"/>
        <v>6027</v>
      </c>
      <c r="V6092">
        <f t="shared" si="766"/>
        <v>123</v>
      </c>
      <c r="W6092">
        <f t="shared" si="767"/>
        <v>2832.69</v>
      </c>
    </row>
    <row r="6093" spans="1:23" ht="15.75" customHeight="1" x14ac:dyDescent="0.3">
      <c r="A6093" s="2" t="s">
        <v>33</v>
      </c>
      <c r="B6093" s="2">
        <v>1128299</v>
      </c>
      <c r="C6093" s="3">
        <v>44466</v>
      </c>
      <c r="D6093" s="12" t="str" cm="1">
        <f t="array" ref="D6093">_xlfn.SWITCH(WEEKDAY(C6093,2), 1, "Lundi", 2, "Mardi", 3, "Mercredi", 4, "Jeudi", 5, "Vendredi", 6, "Samedi", 7, "Dimanche", "Erreur")</f>
        <v>Lundi</v>
      </c>
      <c r="E6093" s="2" t="s">
        <v>30</v>
      </c>
      <c r="F6093" s="2" t="s">
        <v>87</v>
      </c>
      <c r="G6093" s="2" t="s">
        <v>88</v>
      </c>
      <c r="H6093" s="4" t="s">
        <v>21</v>
      </c>
      <c r="I6093" s="5">
        <v>54</v>
      </c>
      <c r="J6093" s="6">
        <v>111</v>
      </c>
      <c r="K6093" s="7">
        <v>5994</v>
      </c>
      <c r="L6093" s="7">
        <v>2397.6</v>
      </c>
      <c r="M6093" s="8">
        <v>0.4</v>
      </c>
      <c r="N6093" s="2" t="s">
        <v>82</v>
      </c>
      <c r="O6093">
        <f t="shared" si="760"/>
        <v>2021</v>
      </c>
      <c r="P6093">
        <f t="shared" si="761"/>
        <v>9</v>
      </c>
      <c r="Q6093" t="str">
        <f t="shared" si="762"/>
        <v>sept</v>
      </c>
      <c r="R6093" t="str">
        <f t="shared" si="763"/>
        <v>New Mexico</v>
      </c>
      <c r="S6093" t="str">
        <f t="shared" si="764"/>
        <v>2021-09</v>
      </c>
      <c r="T6093">
        <f>IF(AND(COUNTIF(Calculs!$Q$2:$Q$12,$O6093)&gt;0,COUNTIF(Calculs!$S$2:$S$12,$E6093)&gt;0,COUNTIF(Calculs!$U$2:$U$12,$H6093)&gt;0),1,0)</f>
        <v>1</v>
      </c>
      <c r="U6093">
        <f t="shared" si="765"/>
        <v>5994</v>
      </c>
      <c r="V6093">
        <f t="shared" si="766"/>
        <v>111</v>
      </c>
      <c r="W6093">
        <f t="shared" si="767"/>
        <v>2397.6</v>
      </c>
    </row>
    <row r="6094" spans="1:23" ht="15.75" customHeight="1" x14ac:dyDescent="0.3">
      <c r="A6094" s="2" t="s">
        <v>33</v>
      </c>
      <c r="B6094" s="2">
        <v>1128299</v>
      </c>
      <c r="C6094" s="3">
        <v>44466</v>
      </c>
      <c r="D6094" s="12" t="str" cm="1">
        <f t="array" ref="D6094">_xlfn.SWITCH(WEEKDAY(C6094,2), 1, "Lundi", 2, "Mardi", 3, "Mercredi", 4, "Jeudi", 5, "Vendredi", 6, "Samedi", 7, "Dimanche", "Erreur")</f>
        <v>Lundi</v>
      </c>
      <c r="E6094" s="2" t="s">
        <v>30</v>
      </c>
      <c r="F6094" s="2" t="s">
        <v>87</v>
      </c>
      <c r="G6094" s="2" t="s">
        <v>88</v>
      </c>
      <c r="H6094" s="4" t="s">
        <v>22</v>
      </c>
      <c r="I6094" s="5">
        <v>59</v>
      </c>
      <c r="J6094" s="6">
        <v>133</v>
      </c>
      <c r="K6094" s="7">
        <v>7847</v>
      </c>
      <c r="L6094" s="7">
        <v>2824.92</v>
      </c>
      <c r="M6094" s="8">
        <v>0.36</v>
      </c>
      <c r="N6094" s="2" t="s">
        <v>82</v>
      </c>
      <c r="O6094">
        <f t="shared" si="760"/>
        <v>2021</v>
      </c>
      <c r="P6094">
        <f t="shared" si="761"/>
        <v>9</v>
      </c>
      <c r="Q6094" t="str">
        <f t="shared" si="762"/>
        <v>sept</v>
      </c>
      <c r="R6094" t="str">
        <f t="shared" si="763"/>
        <v>New Mexico</v>
      </c>
      <c r="S6094" t="str">
        <f t="shared" si="764"/>
        <v>2021-09</v>
      </c>
      <c r="T6094">
        <f>IF(AND(COUNTIF(Calculs!$Q$2:$Q$12,$O6094)&gt;0,COUNTIF(Calculs!$S$2:$S$12,$E6094)&gt;0,COUNTIF(Calculs!$U$2:$U$12,$H6094)&gt;0),1,0)</f>
        <v>1</v>
      </c>
      <c r="U6094">
        <f t="shared" si="765"/>
        <v>7847</v>
      </c>
      <c r="V6094">
        <f t="shared" si="766"/>
        <v>133</v>
      </c>
      <c r="W6094">
        <f t="shared" si="767"/>
        <v>2824.92</v>
      </c>
    </row>
    <row r="6095" spans="1:23" ht="15.75" customHeight="1" x14ac:dyDescent="0.3">
      <c r="A6095" s="2" t="s">
        <v>33</v>
      </c>
      <c r="B6095" s="2">
        <v>1128299</v>
      </c>
      <c r="C6095" s="3">
        <v>44495</v>
      </c>
      <c r="D6095" s="12" t="str" cm="1">
        <f t="array" ref="D6095">_xlfn.SWITCH(WEEKDAY(C6095,2), 1, "Lundi", 2, "Mardi", 3, "Mercredi", 4, "Jeudi", 5, "Vendredi", 6, "Samedi", 7, "Dimanche", "Erreur")</f>
        <v>Mardi</v>
      </c>
      <c r="E6095" s="2" t="s">
        <v>30</v>
      </c>
      <c r="F6095" s="2" t="s">
        <v>87</v>
      </c>
      <c r="G6095" s="2" t="s">
        <v>88</v>
      </c>
      <c r="H6095" s="4" t="s">
        <v>16</v>
      </c>
      <c r="I6095" s="5">
        <v>48</v>
      </c>
      <c r="J6095" s="6">
        <v>165</v>
      </c>
      <c r="K6095" s="7">
        <v>7920</v>
      </c>
      <c r="L6095" s="7">
        <v>3960</v>
      </c>
      <c r="M6095" s="8">
        <v>0.5</v>
      </c>
      <c r="N6095" s="2" t="s">
        <v>82</v>
      </c>
      <c r="O6095">
        <f t="shared" si="760"/>
        <v>2021</v>
      </c>
      <c r="P6095">
        <f t="shared" si="761"/>
        <v>10</v>
      </c>
      <c r="Q6095" t="str">
        <f t="shared" si="762"/>
        <v>oct</v>
      </c>
      <c r="R6095" t="str">
        <f t="shared" si="763"/>
        <v>New Mexico</v>
      </c>
      <c r="S6095" t="str">
        <f t="shared" si="764"/>
        <v>2021-10</v>
      </c>
      <c r="T6095">
        <f>IF(AND(COUNTIF(Calculs!$Q$2:$Q$12,$O6095)&gt;0,COUNTIF(Calculs!$S$2:$S$12,$E6095)&gt;0,COUNTIF(Calculs!$U$2:$U$12,$H6095)&gt;0),1,0)</f>
        <v>1</v>
      </c>
      <c r="U6095">
        <f t="shared" si="765"/>
        <v>7920</v>
      </c>
      <c r="V6095">
        <f t="shared" si="766"/>
        <v>165</v>
      </c>
      <c r="W6095">
        <f t="shared" si="767"/>
        <v>3960</v>
      </c>
    </row>
    <row r="6096" spans="1:23" ht="15.75" customHeight="1" x14ac:dyDescent="0.3">
      <c r="A6096" s="2" t="s">
        <v>33</v>
      </c>
      <c r="B6096" s="2">
        <v>1128299</v>
      </c>
      <c r="C6096" s="3">
        <v>44495</v>
      </c>
      <c r="D6096" s="12" t="str" cm="1">
        <f t="array" ref="D6096">_xlfn.SWITCH(WEEKDAY(C6096,2), 1, "Lundi", 2, "Mardi", 3, "Mercredi", 4, "Jeudi", 5, "Vendredi", 6, "Samedi", 7, "Dimanche", "Erreur")</f>
        <v>Mardi</v>
      </c>
      <c r="E6096" s="2" t="s">
        <v>30</v>
      </c>
      <c r="F6096" s="2" t="s">
        <v>87</v>
      </c>
      <c r="G6096" s="2" t="s">
        <v>88</v>
      </c>
      <c r="H6096" s="4" t="s">
        <v>18</v>
      </c>
      <c r="I6096" s="5">
        <v>50</v>
      </c>
      <c r="J6096" s="6">
        <v>149</v>
      </c>
      <c r="K6096" s="7">
        <v>7450</v>
      </c>
      <c r="L6096" s="7">
        <v>3948.5</v>
      </c>
      <c r="M6096" s="8">
        <v>0.53</v>
      </c>
      <c r="N6096" s="2" t="s">
        <v>82</v>
      </c>
      <c r="O6096">
        <f t="shared" si="760"/>
        <v>2021</v>
      </c>
      <c r="P6096">
        <f t="shared" si="761"/>
        <v>10</v>
      </c>
      <c r="Q6096" t="str">
        <f t="shared" si="762"/>
        <v>oct</v>
      </c>
      <c r="R6096" t="str">
        <f t="shared" si="763"/>
        <v>New Mexico</v>
      </c>
      <c r="S6096" t="str">
        <f t="shared" si="764"/>
        <v>2021-10</v>
      </c>
      <c r="T6096">
        <f>IF(AND(COUNTIF(Calculs!$Q$2:$Q$12,$O6096)&gt;0,COUNTIF(Calculs!$S$2:$S$12,$E6096)&gt;0,COUNTIF(Calculs!$U$2:$U$12,$H6096)&gt;0),1,0)</f>
        <v>1</v>
      </c>
      <c r="U6096">
        <f t="shared" si="765"/>
        <v>7450</v>
      </c>
      <c r="V6096">
        <f t="shared" si="766"/>
        <v>149</v>
      </c>
      <c r="W6096">
        <f t="shared" si="767"/>
        <v>3948.5</v>
      </c>
    </row>
    <row r="6097" spans="1:23" ht="15.75" customHeight="1" x14ac:dyDescent="0.3">
      <c r="A6097" s="2" t="s">
        <v>33</v>
      </c>
      <c r="B6097" s="2">
        <v>1128299</v>
      </c>
      <c r="C6097" s="3">
        <v>44495</v>
      </c>
      <c r="D6097" s="12" t="str" cm="1">
        <f t="array" ref="D6097">_xlfn.SWITCH(WEEKDAY(C6097,2), 1, "Lundi", 2, "Mardi", 3, "Mercredi", 4, "Jeudi", 5, "Vendredi", 6, "Samedi", 7, "Dimanche", "Erreur")</f>
        <v>Mardi</v>
      </c>
      <c r="E6097" s="2" t="s">
        <v>30</v>
      </c>
      <c r="F6097" s="2" t="s">
        <v>87</v>
      </c>
      <c r="G6097" s="2" t="s">
        <v>88</v>
      </c>
      <c r="H6097" s="4" t="s">
        <v>19</v>
      </c>
      <c r="I6097" s="5">
        <v>48</v>
      </c>
      <c r="J6097" s="6">
        <v>105</v>
      </c>
      <c r="K6097" s="7">
        <v>5040</v>
      </c>
      <c r="L6097" s="7">
        <v>2368.7999999999997</v>
      </c>
      <c r="M6097" s="8">
        <v>0.47</v>
      </c>
      <c r="N6097" s="2" t="s">
        <v>82</v>
      </c>
      <c r="O6097">
        <f t="shared" si="760"/>
        <v>2021</v>
      </c>
      <c r="P6097">
        <f t="shared" si="761"/>
        <v>10</v>
      </c>
      <c r="Q6097" t="str">
        <f t="shared" si="762"/>
        <v>oct</v>
      </c>
      <c r="R6097" t="str">
        <f t="shared" si="763"/>
        <v>New Mexico</v>
      </c>
      <c r="S6097" t="str">
        <f t="shared" si="764"/>
        <v>2021-10</v>
      </c>
      <c r="T6097">
        <f>IF(AND(COUNTIF(Calculs!$Q$2:$Q$12,$O6097)&gt;0,COUNTIF(Calculs!$S$2:$S$12,$E6097)&gt;0,COUNTIF(Calculs!$U$2:$U$12,$H6097)&gt;0),1,0)</f>
        <v>1</v>
      </c>
      <c r="U6097">
        <f t="shared" si="765"/>
        <v>5040</v>
      </c>
      <c r="V6097">
        <f t="shared" si="766"/>
        <v>105</v>
      </c>
      <c r="W6097">
        <f t="shared" si="767"/>
        <v>2368.7999999999997</v>
      </c>
    </row>
    <row r="6098" spans="1:23" ht="15.75" customHeight="1" x14ac:dyDescent="0.3">
      <c r="A6098" s="2" t="s">
        <v>33</v>
      </c>
      <c r="B6098" s="2">
        <v>1128299</v>
      </c>
      <c r="C6098" s="3">
        <v>44495</v>
      </c>
      <c r="D6098" s="12" t="str" cm="1">
        <f t="array" ref="D6098">_xlfn.SWITCH(WEEKDAY(C6098,2), 1, "Lundi", 2, "Mardi", 3, "Mercredi", 4, "Jeudi", 5, "Vendredi", 6, "Samedi", 7, "Dimanche", "Erreur")</f>
        <v>Mardi</v>
      </c>
      <c r="E6098" s="2" t="s">
        <v>30</v>
      </c>
      <c r="F6098" s="2" t="s">
        <v>87</v>
      </c>
      <c r="G6098" s="2" t="s">
        <v>88</v>
      </c>
      <c r="H6098" s="4" t="s">
        <v>20</v>
      </c>
      <c r="I6098" s="5">
        <v>46</v>
      </c>
      <c r="J6098" s="6">
        <v>95</v>
      </c>
      <c r="K6098" s="7">
        <v>4370</v>
      </c>
      <c r="L6098" s="7">
        <v>2141.3000000000002</v>
      </c>
      <c r="M6098" s="8">
        <v>0.49</v>
      </c>
      <c r="N6098" s="2" t="s">
        <v>82</v>
      </c>
      <c r="O6098">
        <f t="shared" si="760"/>
        <v>2021</v>
      </c>
      <c r="P6098">
        <f t="shared" si="761"/>
        <v>10</v>
      </c>
      <c r="Q6098" t="str">
        <f t="shared" si="762"/>
        <v>oct</v>
      </c>
      <c r="R6098" t="str">
        <f t="shared" si="763"/>
        <v>New Mexico</v>
      </c>
      <c r="S6098" t="str">
        <f t="shared" si="764"/>
        <v>2021-10</v>
      </c>
      <c r="T6098">
        <f>IF(AND(COUNTIF(Calculs!$Q$2:$Q$12,$O6098)&gt;0,COUNTIF(Calculs!$S$2:$S$12,$E6098)&gt;0,COUNTIF(Calculs!$U$2:$U$12,$H6098)&gt;0),1,0)</f>
        <v>1</v>
      </c>
      <c r="U6098">
        <f t="shared" si="765"/>
        <v>4370</v>
      </c>
      <c r="V6098">
        <f t="shared" si="766"/>
        <v>95</v>
      </c>
      <c r="W6098">
        <f t="shared" si="767"/>
        <v>2141.3000000000002</v>
      </c>
    </row>
    <row r="6099" spans="1:23" ht="15.75" customHeight="1" x14ac:dyDescent="0.3">
      <c r="A6099" s="2" t="s">
        <v>33</v>
      </c>
      <c r="B6099" s="2">
        <v>1128299</v>
      </c>
      <c r="C6099" s="3">
        <v>44495</v>
      </c>
      <c r="D6099" s="12" t="str" cm="1">
        <f t="array" ref="D6099">_xlfn.SWITCH(WEEKDAY(C6099,2), 1, "Lundi", 2, "Mardi", 3, "Mercredi", 4, "Jeudi", 5, "Vendredi", 6, "Samedi", 7, "Dimanche", "Erreur")</f>
        <v>Mardi</v>
      </c>
      <c r="E6099" s="2" t="s">
        <v>30</v>
      </c>
      <c r="F6099" s="2" t="s">
        <v>87</v>
      </c>
      <c r="G6099" s="2" t="s">
        <v>88</v>
      </c>
      <c r="H6099" s="4" t="s">
        <v>21</v>
      </c>
      <c r="I6099" s="5">
        <v>56</v>
      </c>
      <c r="J6099" s="6">
        <v>91</v>
      </c>
      <c r="K6099" s="7">
        <v>5096</v>
      </c>
      <c r="L6099" s="7">
        <v>2242.2400000000002</v>
      </c>
      <c r="M6099" s="8">
        <v>0.44</v>
      </c>
      <c r="N6099" s="2" t="s">
        <v>82</v>
      </c>
      <c r="O6099">
        <f t="shared" si="760"/>
        <v>2021</v>
      </c>
      <c r="P6099">
        <f t="shared" si="761"/>
        <v>10</v>
      </c>
      <c r="Q6099" t="str">
        <f t="shared" si="762"/>
        <v>oct</v>
      </c>
      <c r="R6099" t="str">
        <f t="shared" si="763"/>
        <v>New Mexico</v>
      </c>
      <c r="S6099" t="str">
        <f t="shared" si="764"/>
        <v>2021-10</v>
      </c>
      <c r="T6099">
        <f>IF(AND(COUNTIF(Calculs!$Q$2:$Q$12,$O6099)&gt;0,COUNTIF(Calculs!$S$2:$S$12,$E6099)&gt;0,COUNTIF(Calculs!$U$2:$U$12,$H6099)&gt;0),1,0)</f>
        <v>1</v>
      </c>
      <c r="U6099">
        <f t="shared" si="765"/>
        <v>5096</v>
      </c>
      <c r="V6099">
        <f t="shared" si="766"/>
        <v>91</v>
      </c>
      <c r="W6099">
        <f t="shared" si="767"/>
        <v>2242.2400000000002</v>
      </c>
    </row>
    <row r="6100" spans="1:23" ht="15.75" customHeight="1" x14ac:dyDescent="0.3">
      <c r="A6100" s="2" t="s">
        <v>33</v>
      </c>
      <c r="B6100" s="2">
        <v>1128299</v>
      </c>
      <c r="C6100" s="3">
        <v>44495</v>
      </c>
      <c r="D6100" s="12" t="str" cm="1">
        <f t="array" ref="D6100">_xlfn.SWITCH(WEEKDAY(C6100,2), 1, "Lundi", 2, "Mardi", 3, "Mercredi", 4, "Jeudi", 5, "Vendredi", 6, "Samedi", 7, "Dimanche", "Erreur")</f>
        <v>Mardi</v>
      </c>
      <c r="E6100" s="2" t="s">
        <v>30</v>
      </c>
      <c r="F6100" s="2" t="s">
        <v>87</v>
      </c>
      <c r="G6100" s="2" t="s">
        <v>88</v>
      </c>
      <c r="H6100" s="4" t="s">
        <v>22</v>
      </c>
      <c r="I6100" s="5">
        <v>68</v>
      </c>
      <c r="J6100" s="6">
        <v>105</v>
      </c>
      <c r="K6100" s="7">
        <v>7140</v>
      </c>
      <c r="L6100" s="7">
        <v>2641.8</v>
      </c>
      <c r="M6100" s="8">
        <v>0.37</v>
      </c>
      <c r="N6100" s="2" t="s">
        <v>82</v>
      </c>
      <c r="O6100">
        <f t="shared" si="760"/>
        <v>2021</v>
      </c>
      <c r="P6100">
        <f t="shared" si="761"/>
        <v>10</v>
      </c>
      <c r="Q6100" t="str">
        <f t="shared" si="762"/>
        <v>oct</v>
      </c>
      <c r="R6100" t="str">
        <f t="shared" si="763"/>
        <v>New Mexico</v>
      </c>
      <c r="S6100" t="str">
        <f t="shared" si="764"/>
        <v>2021-10</v>
      </c>
      <c r="T6100">
        <f>IF(AND(COUNTIF(Calculs!$Q$2:$Q$12,$O6100)&gt;0,COUNTIF(Calculs!$S$2:$S$12,$E6100)&gt;0,COUNTIF(Calculs!$U$2:$U$12,$H6100)&gt;0),1,0)</f>
        <v>1</v>
      </c>
      <c r="U6100">
        <f t="shared" si="765"/>
        <v>7140</v>
      </c>
      <c r="V6100">
        <f t="shared" si="766"/>
        <v>105</v>
      </c>
      <c r="W6100">
        <f t="shared" si="767"/>
        <v>2641.8</v>
      </c>
    </row>
    <row r="6101" spans="1:23" ht="15.75" customHeight="1" x14ac:dyDescent="0.3">
      <c r="A6101" s="2" t="s">
        <v>33</v>
      </c>
      <c r="B6101" s="2">
        <v>1128299</v>
      </c>
      <c r="C6101" s="3">
        <v>44526</v>
      </c>
      <c r="D6101" s="12" t="str" cm="1">
        <f t="array" ref="D6101">_xlfn.SWITCH(WEEKDAY(C6101,2), 1, "Lundi", 2, "Mardi", 3, "Mercredi", 4, "Jeudi", 5, "Vendredi", 6, "Samedi", 7, "Dimanche", "Erreur")</f>
        <v>Vendredi</v>
      </c>
      <c r="E6101" s="2" t="s">
        <v>30</v>
      </c>
      <c r="F6101" s="2" t="s">
        <v>87</v>
      </c>
      <c r="G6101" s="2" t="s">
        <v>88</v>
      </c>
      <c r="H6101" s="4" t="s">
        <v>16</v>
      </c>
      <c r="I6101" s="5">
        <v>58</v>
      </c>
      <c r="J6101" s="6">
        <v>160</v>
      </c>
      <c r="K6101" s="7">
        <v>9280</v>
      </c>
      <c r="L6101" s="7">
        <v>4547.2</v>
      </c>
      <c r="M6101" s="8">
        <v>0.49</v>
      </c>
      <c r="N6101" s="2" t="s">
        <v>82</v>
      </c>
      <c r="O6101">
        <f t="shared" si="760"/>
        <v>2021</v>
      </c>
      <c r="P6101">
        <f t="shared" si="761"/>
        <v>11</v>
      </c>
      <c r="Q6101" t="str">
        <f t="shared" si="762"/>
        <v>nov</v>
      </c>
      <c r="R6101" t="str">
        <f t="shared" si="763"/>
        <v>New Mexico</v>
      </c>
      <c r="S6101" t="str">
        <f t="shared" si="764"/>
        <v>2021-11</v>
      </c>
      <c r="T6101">
        <f>IF(AND(COUNTIF(Calculs!$Q$2:$Q$12,$O6101)&gt;0,COUNTIF(Calculs!$S$2:$S$12,$E6101)&gt;0,COUNTIF(Calculs!$U$2:$U$12,$H6101)&gt;0),1,0)</f>
        <v>1</v>
      </c>
      <c r="U6101">
        <f t="shared" si="765"/>
        <v>9280</v>
      </c>
      <c r="V6101">
        <f t="shared" si="766"/>
        <v>160</v>
      </c>
      <c r="W6101">
        <f t="shared" si="767"/>
        <v>4547.2</v>
      </c>
    </row>
    <row r="6102" spans="1:23" ht="15.75" customHeight="1" x14ac:dyDescent="0.3">
      <c r="A6102" s="2" t="s">
        <v>33</v>
      </c>
      <c r="B6102" s="2">
        <v>1128299</v>
      </c>
      <c r="C6102" s="3">
        <v>44526</v>
      </c>
      <c r="D6102" s="12" t="str" cm="1">
        <f t="array" ref="D6102">_xlfn.SWITCH(WEEKDAY(C6102,2), 1, "Lundi", 2, "Mardi", 3, "Mercredi", 4, "Jeudi", 5, "Vendredi", 6, "Samedi", 7, "Dimanche", "Erreur")</f>
        <v>Vendredi</v>
      </c>
      <c r="E6102" s="2" t="s">
        <v>30</v>
      </c>
      <c r="F6102" s="2" t="s">
        <v>87</v>
      </c>
      <c r="G6102" s="2" t="s">
        <v>88</v>
      </c>
      <c r="H6102" s="4" t="s">
        <v>18</v>
      </c>
      <c r="I6102" s="5">
        <v>59</v>
      </c>
      <c r="J6102" s="6">
        <v>150</v>
      </c>
      <c r="K6102" s="7">
        <v>8850</v>
      </c>
      <c r="L6102" s="7">
        <v>4779</v>
      </c>
      <c r="M6102" s="8">
        <v>0.54</v>
      </c>
      <c r="N6102" s="2" t="s">
        <v>82</v>
      </c>
      <c r="O6102">
        <f t="shared" si="760"/>
        <v>2021</v>
      </c>
      <c r="P6102">
        <f t="shared" si="761"/>
        <v>11</v>
      </c>
      <c r="Q6102" t="str">
        <f t="shared" si="762"/>
        <v>nov</v>
      </c>
      <c r="R6102" t="str">
        <f t="shared" si="763"/>
        <v>New Mexico</v>
      </c>
      <c r="S6102" t="str">
        <f t="shared" si="764"/>
        <v>2021-11</v>
      </c>
      <c r="T6102">
        <f>IF(AND(COUNTIF(Calculs!$Q$2:$Q$12,$O6102)&gt;0,COUNTIF(Calculs!$S$2:$S$12,$E6102)&gt;0,COUNTIF(Calculs!$U$2:$U$12,$H6102)&gt;0),1,0)</f>
        <v>1</v>
      </c>
      <c r="U6102">
        <f t="shared" si="765"/>
        <v>8850</v>
      </c>
      <c r="V6102">
        <f t="shared" si="766"/>
        <v>150</v>
      </c>
      <c r="W6102">
        <f t="shared" si="767"/>
        <v>4779</v>
      </c>
    </row>
    <row r="6103" spans="1:23" ht="15.75" customHeight="1" x14ac:dyDescent="0.3">
      <c r="A6103" s="2" t="s">
        <v>33</v>
      </c>
      <c r="B6103" s="2">
        <v>1128299</v>
      </c>
      <c r="C6103" s="3">
        <v>44526</v>
      </c>
      <c r="D6103" s="12" t="str" cm="1">
        <f t="array" ref="D6103">_xlfn.SWITCH(WEEKDAY(C6103,2), 1, "Lundi", 2, "Mardi", 3, "Mercredi", 4, "Jeudi", 5, "Vendredi", 6, "Samedi", 7, "Dimanche", "Erreur")</f>
        <v>Vendredi</v>
      </c>
      <c r="E6103" s="2" t="s">
        <v>30</v>
      </c>
      <c r="F6103" s="2" t="s">
        <v>87</v>
      </c>
      <c r="G6103" s="2" t="s">
        <v>88</v>
      </c>
      <c r="H6103" s="4" t="s">
        <v>19</v>
      </c>
      <c r="I6103" s="5">
        <v>54</v>
      </c>
      <c r="J6103" s="6">
        <v>117</v>
      </c>
      <c r="K6103" s="7">
        <v>6318</v>
      </c>
      <c r="L6103" s="7">
        <v>3032.64</v>
      </c>
      <c r="M6103" s="8">
        <v>0.48</v>
      </c>
      <c r="N6103" s="2" t="s">
        <v>82</v>
      </c>
      <c r="O6103">
        <f t="shared" si="760"/>
        <v>2021</v>
      </c>
      <c r="P6103">
        <f t="shared" si="761"/>
        <v>11</v>
      </c>
      <c r="Q6103" t="str">
        <f t="shared" si="762"/>
        <v>nov</v>
      </c>
      <c r="R6103" t="str">
        <f t="shared" si="763"/>
        <v>New Mexico</v>
      </c>
      <c r="S6103" t="str">
        <f t="shared" si="764"/>
        <v>2021-11</v>
      </c>
      <c r="T6103">
        <f>IF(AND(COUNTIF(Calculs!$Q$2:$Q$12,$O6103)&gt;0,COUNTIF(Calculs!$S$2:$S$12,$E6103)&gt;0,COUNTIF(Calculs!$U$2:$U$12,$H6103)&gt;0),1,0)</f>
        <v>1</v>
      </c>
      <c r="U6103">
        <f t="shared" si="765"/>
        <v>6318</v>
      </c>
      <c r="V6103">
        <f t="shared" si="766"/>
        <v>117</v>
      </c>
      <c r="W6103">
        <f t="shared" si="767"/>
        <v>3032.64</v>
      </c>
    </row>
    <row r="6104" spans="1:23" ht="15.75" customHeight="1" x14ac:dyDescent="0.3">
      <c r="A6104" s="2" t="s">
        <v>33</v>
      </c>
      <c r="B6104" s="2">
        <v>1128299</v>
      </c>
      <c r="C6104" s="3">
        <v>44526</v>
      </c>
      <c r="D6104" s="12" t="str" cm="1">
        <f t="array" ref="D6104">_xlfn.SWITCH(WEEKDAY(C6104,2), 1, "Lundi", 2, "Mardi", 3, "Mercredi", 4, "Jeudi", 5, "Vendredi", 6, "Samedi", 7, "Dimanche", "Erreur")</f>
        <v>Vendredi</v>
      </c>
      <c r="E6104" s="2" t="s">
        <v>30</v>
      </c>
      <c r="F6104" s="2" t="s">
        <v>87</v>
      </c>
      <c r="G6104" s="2" t="s">
        <v>88</v>
      </c>
      <c r="H6104" s="4" t="s">
        <v>20</v>
      </c>
      <c r="I6104" s="5">
        <v>55</v>
      </c>
      <c r="J6104" s="6">
        <v>115</v>
      </c>
      <c r="K6104" s="7">
        <v>6325</v>
      </c>
      <c r="L6104" s="7">
        <v>2972.75</v>
      </c>
      <c r="M6104" s="8">
        <v>0.47</v>
      </c>
      <c r="N6104" s="2" t="s">
        <v>82</v>
      </c>
      <c r="O6104">
        <f t="shared" si="760"/>
        <v>2021</v>
      </c>
      <c r="P6104">
        <f t="shared" si="761"/>
        <v>11</v>
      </c>
      <c r="Q6104" t="str">
        <f t="shared" si="762"/>
        <v>nov</v>
      </c>
      <c r="R6104" t="str">
        <f t="shared" si="763"/>
        <v>New Mexico</v>
      </c>
      <c r="S6104" t="str">
        <f t="shared" si="764"/>
        <v>2021-11</v>
      </c>
      <c r="T6104">
        <f>IF(AND(COUNTIF(Calculs!$Q$2:$Q$12,$O6104)&gt;0,COUNTIF(Calculs!$S$2:$S$12,$E6104)&gt;0,COUNTIF(Calculs!$U$2:$U$12,$H6104)&gt;0),1,0)</f>
        <v>1</v>
      </c>
      <c r="U6104">
        <f t="shared" si="765"/>
        <v>6325</v>
      </c>
      <c r="V6104">
        <f t="shared" si="766"/>
        <v>115</v>
      </c>
      <c r="W6104">
        <f t="shared" si="767"/>
        <v>2972.75</v>
      </c>
    </row>
    <row r="6105" spans="1:23" ht="15.75" customHeight="1" x14ac:dyDescent="0.3">
      <c r="A6105" s="2" t="s">
        <v>33</v>
      </c>
      <c r="B6105" s="2">
        <v>1128299</v>
      </c>
      <c r="C6105" s="3">
        <v>44526</v>
      </c>
      <c r="D6105" s="12" t="str" cm="1">
        <f t="array" ref="D6105">_xlfn.SWITCH(WEEKDAY(C6105,2), 1, "Lundi", 2, "Mardi", 3, "Mercredi", 4, "Jeudi", 5, "Vendredi", 6, "Samedi", 7, "Dimanche", "Erreur")</f>
        <v>Vendredi</v>
      </c>
      <c r="E6105" s="2" t="s">
        <v>30</v>
      </c>
      <c r="F6105" s="2" t="s">
        <v>87</v>
      </c>
      <c r="G6105" s="2" t="s">
        <v>88</v>
      </c>
      <c r="H6105" s="4" t="s">
        <v>21</v>
      </c>
      <c r="I6105" s="5">
        <v>65</v>
      </c>
      <c r="J6105" s="6">
        <v>113</v>
      </c>
      <c r="K6105" s="7">
        <v>7345</v>
      </c>
      <c r="L6105" s="7">
        <v>3231.8</v>
      </c>
      <c r="M6105" s="8">
        <v>0.44</v>
      </c>
      <c r="N6105" s="2" t="s">
        <v>82</v>
      </c>
      <c r="O6105">
        <f t="shared" si="760"/>
        <v>2021</v>
      </c>
      <c r="P6105">
        <f t="shared" si="761"/>
        <v>11</v>
      </c>
      <c r="Q6105" t="str">
        <f t="shared" si="762"/>
        <v>nov</v>
      </c>
      <c r="R6105" t="str">
        <f t="shared" si="763"/>
        <v>New Mexico</v>
      </c>
      <c r="S6105" t="str">
        <f t="shared" si="764"/>
        <v>2021-11</v>
      </c>
      <c r="T6105">
        <f>IF(AND(COUNTIF(Calculs!$Q$2:$Q$12,$O6105)&gt;0,COUNTIF(Calculs!$S$2:$S$12,$E6105)&gt;0,COUNTIF(Calculs!$U$2:$U$12,$H6105)&gt;0),1,0)</f>
        <v>1</v>
      </c>
      <c r="U6105">
        <f t="shared" si="765"/>
        <v>7345</v>
      </c>
      <c r="V6105">
        <f t="shared" si="766"/>
        <v>113</v>
      </c>
      <c r="W6105">
        <f t="shared" si="767"/>
        <v>3231.8</v>
      </c>
    </row>
    <row r="6106" spans="1:23" ht="15.75" customHeight="1" x14ac:dyDescent="0.3">
      <c r="A6106" s="2" t="s">
        <v>33</v>
      </c>
      <c r="B6106" s="2">
        <v>1128299</v>
      </c>
      <c r="C6106" s="3">
        <v>44526</v>
      </c>
      <c r="D6106" s="12" t="str" cm="1">
        <f t="array" ref="D6106">_xlfn.SWITCH(WEEKDAY(C6106,2), 1, "Lundi", 2, "Mardi", 3, "Mercredi", 4, "Jeudi", 5, "Vendredi", 6, "Samedi", 7, "Dimanche", "Erreur")</f>
        <v>Vendredi</v>
      </c>
      <c r="E6106" s="2" t="s">
        <v>30</v>
      </c>
      <c r="F6106" s="2" t="s">
        <v>87</v>
      </c>
      <c r="G6106" s="2" t="s">
        <v>88</v>
      </c>
      <c r="H6106" s="4" t="s">
        <v>22</v>
      </c>
      <c r="I6106" s="5">
        <v>72</v>
      </c>
      <c r="J6106" s="6">
        <v>140</v>
      </c>
      <c r="K6106" s="7">
        <v>10080</v>
      </c>
      <c r="L6106" s="7">
        <v>3931.2000000000003</v>
      </c>
      <c r="M6106" s="8">
        <v>0.39</v>
      </c>
      <c r="N6106" s="2" t="s">
        <v>82</v>
      </c>
      <c r="O6106">
        <f t="shared" si="760"/>
        <v>2021</v>
      </c>
      <c r="P6106">
        <f t="shared" si="761"/>
        <v>11</v>
      </c>
      <c r="Q6106" t="str">
        <f t="shared" si="762"/>
        <v>nov</v>
      </c>
      <c r="R6106" t="str">
        <f t="shared" si="763"/>
        <v>New Mexico</v>
      </c>
      <c r="S6106" t="str">
        <f t="shared" si="764"/>
        <v>2021-11</v>
      </c>
      <c r="T6106">
        <f>IF(AND(COUNTIF(Calculs!$Q$2:$Q$12,$O6106)&gt;0,COUNTIF(Calculs!$S$2:$S$12,$E6106)&gt;0,COUNTIF(Calculs!$U$2:$U$12,$H6106)&gt;0),1,0)</f>
        <v>1</v>
      </c>
      <c r="U6106">
        <f t="shared" si="765"/>
        <v>10080</v>
      </c>
      <c r="V6106">
        <f t="shared" si="766"/>
        <v>140</v>
      </c>
      <c r="W6106">
        <f t="shared" si="767"/>
        <v>3931.2000000000003</v>
      </c>
    </row>
    <row r="6107" spans="1:23" ht="15.75" customHeight="1" x14ac:dyDescent="0.3">
      <c r="A6107" s="2" t="s">
        <v>33</v>
      </c>
      <c r="B6107" s="2">
        <v>1128299</v>
      </c>
      <c r="C6107" s="3">
        <v>44555</v>
      </c>
      <c r="D6107" s="12" t="str" cm="1">
        <f t="array" ref="D6107">_xlfn.SWITCH(WEEKDAY(C6107,2), 1, "Lundi", 2, "Mardi", 3, "Mercredi", 4, "Jeudi", 5, "Vendredi", 6, "Samedi", 7, "Dimanche", "Erreur")</f>
        <v>Samedi</v>
      </c>
      <c r="E6107" s="2" t="s">
        <v>30</v>
      </c>
      <c r="F6107" s="2" t="s">
        <v>87</v>
      </c>
      <c r="G6107" s="2" t="s">
        <v>88</v>
      </c>
      <c r="H6107" s="4" t="s">
        <v>16</v>
      </c>
      <c r="I6107" s="5">
        <v>55</v>
      </c>
      <c r="J6107" s="6">
        <v>210</v>
      </c>
      <c r="K6107" s="7">
        <v>11550</v>
      </c>
      <c r="L6107" s="7">
        <v>5313</v>
      </c>
      <c r="M6107" s="8">
        <v>0.45999999999999996</v>
      </c>
      <c r="N6107" s="2" t="s">
        <v>82</v>
      </c>
      <c r="O6107">
        <f t="shared" si="760"/>
        <v>2021</v>
      </c>
      <c r="P6107">
        <f t="shared" si="761"/>
        <v>12</v>
      </c>
      <c r="Q6107" t="str">
        <f t="shared" si="762"/>
        <v>déc</v>
      </c>
      <c r="R6107" t="str">
        <f t="shared" si="763"/>
        <v>New Mexico</v>
      </c>
      <c r="S6107" t="str">
        <f t="shared" si="764"/>
        <v>2021-12</v>
      </c>
      <c r="T6107">
        <f>IF(AND(COUNTIF(Calculs!$Q$2:$Q$12,$O6107)&gt;0,COUNTIF(Calculs!$S$2:$S$12,$E6107)&gt;0,COUNTIF(Calculs!$U$2:$U$12,$H6107)&gt;0),1,0)</f>
        <v>1</v>
      </c>
      <c r="U6107">
        <f t="shared" si="765"/>
        <v>11550</v>
      </c>
      <c r="V6107">
        <f t="shared" si="766"/>
        <v>210</v>
      </c>
      <c r="W6107">
        <f t="shared" si="767"/>
        <v>5313</v>
      </c>
    </row>
    <row r="6108" spans="1:23" ht="15.75" customHeight="1" x14ac:dyDescent="0.3">
      <c r="A6108" s="2" t="s">
        <v>33</v>
      </c>
      <c r="B6108" s="2">
        <v>1128299</v>
      </c>
      <c r="C6108" s="3">
        <v>44555</v>
      </c>
      <c r="D6108" s="12" t="str" cm="1">
        <f t="array" ref="D6108">_xlfn.SWITCH(WEEKDAY(C6108,2), 1, "Lundi", 2, "Mardi", 3, "Mercredi", 4, "Jeudi", 5, "Vendredi", 6, "Samedi", 7, "Dimanche", "Erreur")</f>
        <v>Samedi</v>
      </c>
      <c r="E6108" s="2" t="s">
        <v>30</v>
      </c>
      <c r="F6108" s="2" t="s">
        <v>87</v>
      </c>
      <c r="G6108" s="2" t="s">
        <v>88</v>
      </c>
      <c r="H6108" s="4" t="s">
        <v>18</v>
      </c>
      <c r="I6108" s="5">
        <v>61</v>
      </c>
      <c r="J6108" s="6">
        <v>182</v>
      </c>
      <c r="K6108" s="7">
        <v>11102</v>
      </c>
      <c r="L6108" s="7">
        <v>5551</v>
      </c>
      <c r="M6108" s="8">
        <v>0.5</v>
      </c>
      <c r="N6108" s="2" t="s">
        <v>82</v>
      </c>
      <c r="O6108">
        <f t="shared" si="760"/>
        <v>2021</v>
      </c>
      <c r="P6108">
        <f t="shared" si="761"/>
        <v>12</v>
      </c>
      <c r="Q6108" t="str">
        <f t="shared" si="762"/>
        <v>déc</v>
      </c>
      <c r="R6108" t="str">
        <f t="shared" si="763"/>
        <v>New Mexico</v>
      </c>
      <c r="S6108" t="str">
        <f t="shared" si="764"/>
        <v>2021-12</v>
      </c>
      <c r="T6108">
        <f>IF(AND(COUNTIF(Calculs!$Q$2:$Q$12,$O6108)&gt;0,COUNTIF(Calculs!$S$2:$S$12,$E6108)&gt;0,COUNTIF(Calculs!$U$2:$U$12,$H6108)&gt;0),1,0)</f>
        <v>1</v>
      </c>
      <c r="U6108">
        <f t="shared" si="765"/>
        <v>11102</v>
      </c>
      <c r="V6108">
        <f t="shared" si="766"/>
        <v>182</v>
      </c>
      <c r="W6108">
        <f t="shared" si="767"/>
        <v>5551</v>
      </c>
    </row>
    <row r="6109" spans="1:23" ht="15.75" customHeight="1" x14ac:dyDescent="0.3">
      <c r="A6109" s="2" t="s">
        <v>25</v>
      </c>
      <c r="B6109" s="2">
        <v>1128299</v>
      </c>
      <c r="C6109" s="3">
        <v>44555</v>
      </c>
      <c r="D6109" s="12" t="str" cm="1">
        <f t="array" ref="D6109">_xlfn.SWITCH(WEEKDAY(C6109,2), 1, "Lundi", 2, "Mardi", 3, "Mercredi", 4, "Jeudi", 5, "Vendredi", 6, "Samedi", 7, "Dimanche", "Erreur")</f>
        <v>Samedi</v>
      </c>
      <c r="E6109" s="2" t="s">
        <v>30</v>
      </c>
      <c r="F6109" s="2" t="s">
        <v>87</v>
      </c>
      <c r="G6109" s="2" t="s">
        <v>88</v>
      </c>
      <c r="H6109" s="4" t="s">
        <v>19</v>
      </c>
      <c r="I6109" s="5">
        <v>59</v>
      </c>
      <c r="J6109" s="6">
        <v>130</v>
      </c>
      <c r="K6109" s="7">
        <v>7670</v>
      </c>
      <c r="L6109" s="7">
        <v>3758.2999999999997</v>
      </c>
      <c r="M6109" s="8">
        <v>0.49</v>
      </c>
      <c r="N6109" s="2" t="s">
        <v>82</v>
      </c>
      <c r="O6109">
        <f t="shared" si="760"/>
        <v>2021</v>
      </c>
      <c r="P6109">
        <f t="shared" si="761"/>
        <v>12</v>
      </c>
      <c r="Q6109" t="str">
        <f t="shared" si="762"/>
        <v>déc</v>
      </c>
      <c r="R6109" t="str">
        <f t="shared" si="763"/>
        <v>New Mexico</v>
      </c>
      <c r="S6109" t="str">
        <f t="shared" si="764"/>
        <v>2021-12</v>
      </c>
      <c r="T6109">
        <f>IF(AND(COUNTIF(Calculs!$Q$2:$Q$12,$O6109)&gt;0,COUNTIF(Calculs!$S$2:$S$12,$E6109)&gt;0,COUNTIF(Calculs!$U$2:$U$12,$H6109)&gt;0),1,0)</f>
        <v>1</v>
      </c>
      <c r="U6109">
        <f t="shared" si="765"/>
        <v>7670</v>
      </c>
      <c r="V6109">
        <f t="shared" si="766"/>
        <v>130</v>
      </c>
      <c r="W6109">
        <f t="shared" si="767"/>
        <v>3758.2999999999997</v>
      </c>
    </row>
    <row r="6110" spans="1:23" ht="15.75" customHeight="1" x14ac:dyDescent="0.3">
      <c r="A6110" s="2" t="s">
        <v>25</v>
      </c>
      <c r="B6110" s="2">
        <v>1128299</v>
      </c>
      <c r="C6110" s="3">
        <v>44555</v>
      </c>
      <c r="D6110" s="12" t="str" cm="1">
        <f t="array" ref="D6110">_xlfn.SWITCH(WEEKDAY(C6110,2), 1, "Lundi", 2, "Mardi", 3, "Mercredi", 4, "Jeudi", 5, "Vendredi", 6, "Samedi", 7, "Dimanche", "Erreur")</f>
        <v>Samedi</v>
      </c>
      <c r="E6110" s="2" t="s">
        <v>30</v>
      </c>
      <c r="F6110" s="2" t="s">
        <v>87</v>
      </c>
      <c r="G6110" s="2" t="s">
        <v>88</v>
      </c>
      <c r="H6110" s="4" t="s">
        <v>20</v>
      </c>
      <c r="I6110" s="5">
        <v>55</v>
      </c>
      <c r="J6110" s="6">
        <v>145</v>
      </c>
      <c r="K6110" s="7">
        <v>7975</v>
      </c>
      <c r="L6110" s="7">
        <v>3668.4999999999995</v>
      </c>
      <c r="M6110" s="8">
        <v>0.45999999999999996</v>
      </c>
      <c r="N6110" s="2" t="s">
        <v>82</v>
      </c>
      <c r="O6110">
        <f t="shared" si="760"/>
        <v>2021</v>
      </c>
      <c r="P6110">
        <f t="shared" si="761"/>
        <v>12</v>
      </c>
      <c r="Q6110" t="str">
        <f t="shared" si="762"/>
        <v>déc</v>
      </c>
      <c r="R6110" t="str">
        <f t="shared" si="763"/>
        <v>New Mexico</v>
      </c>
      <c r="S6110" t="str">
        <f t="shared" si="764"/>
        <v>2021-12</v>
      </c>
      <c r="T6110">
        <f>IF(AND(COUNTIF(Calculs!$Q$2:$Q$12,$O6110)&gt;0,COUNTIF(Calculs!$S$2:$S$12,$E6110)&gt;0,COUNTIF(Calculs!$U$2:$U$12,$H6110)&gt;0),1,0)</f>
        <v>1</v>
      </c>
      <c r="U6110">
        <f t="shared" si="765"/>
        <v>7975</v>
      </c>
      <c r="V6110">
        <f t="shared" si="766"/>
        <v>145</v>
      </c>
      <c r="W6110">
        <f t="shared" si="767"/>
        <v>3668.4999999999995</v>
      </c>
    </row>
    <row r="6111" spans="1:23" ht="15.75" customHeight="1" x14ac:dyDescent="0.3">
      <c r="A6111" s="2" t="s">
        <v>25</v>
      </c>
      <c r="B6111" s="2">
        <v>1128299</v>
      </c>
      <c r="C6111" s="3">
        <v>44555</v>
      </c>
      <c r="D6111" s="12" t="str" cm="1">
        <f t="array" ref="D6111">_xlfn.SWITCH(WEEKDAY(C6111,2), 1, "Lundi", 2, "Mardi", 3, "Mercredi", 4, "Jeudi", 5, "Vendredi", 6, "Samedi", 7, "Dimanche", "Erreur")</f>
        <v>Samedi</v>
      </c>
      <c r="E6111" s="2" t="s">
        <v>30</v>
      </c>
      <c r="F6111" s="2" t="s">
        <v>87</v>
      </c>
      <c r="G6111" s="2" t="s">
        <v>88</v>
      </c>
      <c r="H6111" s="4" t="s">
        <v>21</v>
      </c>
      <c r="I6111" s="5">
        <v>64</v>
      </c>
      <c r="J6111" s="6">
        <v>119</v>
      </c>
      <c r="K6111" s="7">
        <v>7616</v>
      </c>
      <c r="L6111" s="7">
        <v>3427.2</v>
      </c>
      <c r="M6111" s="8">
        <v>0.44999999999999996</v>
      </c>
      <c r="N6111" s="2" t="s">
        <v>82</v>
      </c>
      <c r="O6111">
        <f t="shared" si="760"/>
        <v>2021</v>
      </c>
      <c r="P6111">
        <f t="shared" si="761"/>
        <v>12</v>
      </c>
      <c r="Q6111" t="str">
        <f t="shared" si="762"/>
        <v>déc</v>
      </c>
      <c r="R6111" t="str">
        <f t="shared" si="763"/>
        <v>New Mexico</v>
      </c>
      <c r="S6111" t="str">
        <f t="shared" si="764"/>
        <v>2021-12</v>
      </c>
      <c r="T6111">
        <f>IF(AND(COUNTIF(Calculs!$Q$2:$Q$12,$O6111)&gt;0,COUNTIF(Calculs!$S$2:$S$12,$E6111)&gt;0,COUNTIF(Calculs!$U$2:$U$12,$H6111)&gt;0),1,0)</f>
        <v>1</v>
      </c>
      <c r="U6111">
        <f t="shared" si="765"/>
        <v>7616</v>
      </c>
      <c r="V6111">
        <f t="shared" si="766"/>
        <v>119</v>
      </c>
      <c r="W6111">
        <f t="shared" si="767"/>
        <v>3427.2</v>
      </c>
    </row>
    <row r="6112" spans="1:23" ht="15.75" customHeight="1" x14ac:dyDescent="0.3">
      <c r="A6112" s="2" t="s">
        <v>25</v>
      </c>
      <c r="B6112" s="2">
        <v>1128299</v>
      </c>
      <c r="C6112" s="3">
        <v>44555</v>
      </c>
      <c r="D6112" s="12" t="str" cm="1">
        <f t="array" ref="D6112">_xlfn.SWITCH(WEEKDAY(C6112,2), 1, "Lundi", 2, "Mardi", 3, "Mercredi", 4, "Jeudi", 5, "Vendredi", 6, "Samedi", 7, "Dimanche", "Erreur")</f>
        <v>Samedi</v>
      </c>
      <c r="E6112" s="2" t="s">
        <v>30</v>
      </c>
      <c r="F6112" s="2" t="s">
        <v>87</v>
      </c>
      <c r="G6112" s="2" t="s">
        <v>88</v>
      </c>
      <c r="H6112" s="4" t="s">
        <v>22</v>
      </c>
      <c r="I6112" s="5">
        <v>72</v>
      </c>
      <c r="J6112" s="6">
        <v>131</v>
      </c>
      <c r="K6112" s="7">
        <v>9432</v>
      </c>
      <c r="L6112" s="7">
        <v>3301.2</v>
      </c>
      <c r="M6112" s="8">
        <v>0.35</v>
      </c>
      <c r="N6112" s="2" t="s">
        <v>82</v>
      </c>
      <c r="O6112">
        <f t="shared" si="760"/>
        <v>2021</v>
      </c>
      <c r="P6112">
        <f t="shared" si="761"/>
        <v>12</v>
      </c>
      <c r="Q6112" t="str">
        <f t="shared" si="762"/>
        <v>déc</v>
      </c>
      <c r="R6112" t="str">
        <f t="shared" si="763"/>
        <v>New Mexico</v>
      </c>
      <c r="S6112" t="str">
        <f t="shared" si="764"/>
        <v>2021-12</v>
      </c>
      <c r="T6112">
        <f>IF(AND(COUNTIF(Calculs!$Q$2:$Q$12,$O6112)&gt;0,COUNTIF(Calculs!$S$2:$S$12,$E6112)&gt;0,COUNTIF(Calculs!$U$2:$U$12,$H6112)&gt;0),1,0)</f>
        <v>1</v>
      </c>
      <c r="U6112">
        <f t="shared" si="765"/>
        <v>9432</v>
      </c>
      <c r="V6112">
        <f t="shared" si="766"/>
        <v>131</v>
      </c>
      <c r="W6112">
        <f t="shared" si="767"/>
        <v>3301.2</v>
      </c>
    </row>
    <row r="6113" spans="1:23" ht="15.75" customHeight="1" x14ac:dyDescent="0.3">
      <c r="A6113" s="2" t="s">
        <v>25</v>
      </c>
      <c r="B6113" s="2">
        <v>1128299</v>
      </c>
      <c r="C6113" s="3">
        <v>44209</v>
      </c>
      <c r="D6113" s="12" t="str" cm="1">
        <f t="array" ref="D6113">_xlfn.SWITCH(WEEKDAY(C6113,2), 1, "Lundi", 2, "Mardi", 3, "Mercredi", 4, "Jeudi", 5, "Vendredi", 6, "Samedi", 7, "Dimanche", "Erreur")</f>
        <v>Mercredi</v>
      </c>
      <c r="E6113" s="2" t="s">
        <v>30</v>
      </c>
      <c r="F6113" s="2" t="s">
        <v>87</v>
      </c>
      <c r="G6113" s="2" t="s">
        <v>88</v>
      </c>
      <c r="H6113" s="4" t="s">
        <v>16</v>
      </c>
      <c r="I6113" s="5">
        <v>29</v>
      </c>
      <c r="J6113" s="6">
        <v>131</v>
      </c>
      <c r="K6113" s="7">
        <v>3799</v>
      </c>
      <c r="L6113" s="7">
        <v>1937.49</v>
      </c>
      <c r="M6113" s="8">
        <v>0.51</v>
      </c>
      <c r="N6113" s="2" t="s">
        <v>82</v>
      </c>
      <c r="O6113">
        <f t="shared" si="760"/>
        <v>2021</v>
      </c>
      <c r="P6113">
        <f t="shared" si="761"/>
        <v>1</v>
      </c>
      <c r="Q6113" t="str">
        <f t="shared" si="762"/>
        <v>janv</v>
      </c>
      <c r="R6113" t="str">
        <f t="shared" si="763"/>
        <v>New Mexico</v>
      </c>
      <c r="S6113" t="str">
        <f t="shared" si="764"/>
        <v>2021-01</v>
      </c>
      <c r="T6113">
        <f>IF(AND(COUNTIF(Calculs!$Q$2:$Q$12,$O6113)&gt;0,COUNTIF(Calculs!$S$2:$S$12,$E6113)&gt;0,COUNTIF(Calculs!$U$2:$U$12,$H6113)&gt;0),1,0)</f>
        <v>1</v>
      </c>
      <c r="U6113">
        <f t="shared" si="765"/>
        <v>3799</v>
      </c>
      <c r="V6113">
        <f t="shared" si="766"/>
        <v>131</v>
      </c>
      <c r="W6113">
        <f t="shared" si="767"/>
        <v>1937.49</v>
      </c>
    </row>
    <row r="6114" spans="1:23" ht="15.75" customHeight="1" x14ac:dyDescent="0.3">
      <c r="A6114" s="2" t="s">
        <v>25</v>
      </c>
      <c r="B6114" s="2">
        <v>1128299</v>
      </c>
      <c r="C6114" s="3">
        <v>44209</v>
      </c>
      <c r="D6114" s="12" t="str" cm="1">
        <f t="array" ref="D6114">_xlfn.SWITCH(WEEKDAY(C6114,2), 1, "Lundi", 2, "Mardi", 3, "Mercredi", 4, "Jeudi", 5, "Vendredi", 6, "Samedi", 7, "Dimanche", "Erreur")</f>
        <v>Mercredi</v>
      </c>
      <c r="E6114" s="2" t="s">
        <v>30</v>
      </c>
      <c r="F6114" s="2" t="s">
        <v>87</v>
      </c>
      <c r="G6114" s="2" t="s">
        <v>88</v>
      </c>
      <c r="H6114" s="4" t="s">
        <v>18</v>
      </c>
      <c r="I6114" s="5">
        <v>39</v>
      </c>
      <c r="J6114" s="6">
        <v>135</v>
      </c>
      <c r="K6114" s="7">
        <v>5265</v>
      </c>
      <c r="L6114" s="7">
        <v>2685.15</v>
      </c>
      <c r="M6114" s="8">
        <v>0.51</v>
      </c>
      <c r="N6114" s="2" t="s">
        <v>82</v>
      </c>
      <c r="O6114">
        <f t="shared" si="760"/>
        <v>2021</v>
      </c>
      <c r="P6114">
        <f t="shared" si="761"/>
        <v>1</v>
      </c>
      <c r="Q6114" t="str">
        <f t="shared" si="762"/>
        <v>janv</v>
      </c>
      <c r="R6114" t="str">
        <f t="shared" si="763"/>
        <v>New Mexico</v>
      </c>
      <c r="S6114" t="str">
        <f t="shared" si="764"/>
        <v>2021-01</v>
      </c>
      <c r="T6114">
        <f>IF(AND(COUNTIF(Calculs!$Q$2:$Q$12,$O6114)&gt;0,COUNTIF(Calculs!$S$2:$S$12,$E6114)&gt;0,COUNTIF(Calculs!$U$2:$U$12,$H6114)&gt;0),1,0)</f>
        <v>1</v>
      </c>
      <c r="U6114">
        <f t="shared" si="765"/>
        <v>5265</v>
      </c>
      <c r="V6114">
        <f t="shared" si="766"/>
        <v>135</v>
      </c>
      <c r="W6114">
        <f t="shared" si="767"/>
        <v>2685.15</v>
      </c>
    </row>
    <row r="6115" spans="1:23" ht="15.75" customHeight="1" x14ac:dyDescent="0.3">
      <c r="A6115" s="2" t="s">
        <v>25</v>
      </c>
      <c r="B6115" s="2">
        <v>1128299</v>
      </c>
      <c r="C6115" s="3">
        <v>44209</v>
      </c>
      <c r="D6115" s="12" t="str" cm="1">
        <f t="array" ref="D6115">_xlfn.SWITCH(WEEKDAY(C6115,2), 1, "Lundi", 2, "Mardi", 3, "Mercredi", 4, "Jeudi", 5, "Vendredi", 6, "Samedi", 7, "Dimanche", "Erreur")</f>
        <v>Mercredi</v>
      </c>
      <c r="E6115" s="2" t="s">
        <v>30</v>
      </c>
      <c r="F6115" s="2" t="s">
        <v>87</v>
      </c>
      <c r="G6115" s="2" t="s">
        <v>88</v>
      </c>
      <c r="H6115" s="4" t="s">
        <v>19</v>
      </c>
      <c r="I6115" s="5">
        <v>38</v>
      </c>
      <c r="J6115" s="6">
        <v>126</v>
      </c>
      <c r="K6115" s="7">
        <v>4788</v>
      </c>
      <c r="L6115" s="7">
        <v>2154.6</v>
      </c>
      <c r="M6115" s="8">
        <v>0.44999999999999996</v>
      </c>
      <c r="N6115" s="2" t="s">
        <v>82</v>
      </c>
      <c r="O6115">
        <f t="shared" si="760"/>
        <v>2021</v>
      </c>
      <c r="P6115">
        <f t="shared" si="761"/>
        <v>1</v>
      </c>
      <c r="Q6115" t="str">
        <f t="shared" si="762"/>
        <v>janv</v>
      </c>
      <c r="R6115" t="str">
        <f t="shared" si="763"/>
        <v>New Mexico</v>
      </c>
      <c r="S6115" t="str">
        <f t="shared" si="764"/>
        <v>2021-01</v>
      </c>
      <c r="T6115">
        <f>IF(AND(COUNTIF(Calculs!$Q$2:$Q$12,$O6115)&gt;0,COUNTIF(Calculs!$S$2:$S$12,$E6115)&gt;0,COUNTIF(Calculs!$U$2:$U$12,$H6115)&gt;0),1,0)</f>
        <v>1</v>
      </c>
      <c r="U6115">
        <f t="shared" si="765"/>
        <v>4788</v>
      </c>
      <c r="V6115">
        <f t="shared" si="766"/>
        <v>126</v>
      </c>
      <c r="W6115">
        <f t="shared" si="767"/>
        <v>2154.6</v>
      </c>
    </row>
    <row r="6116" spans="1:23" ht="15.75" customHeight="1" x14ac:dyDescent="0.3">
      <c r="A6116" s="2" t="s">
        <v>25</v>
      </c>
      <c r="B6116" s="2">
        <v>1128299</v>
      </c>
      <c r="C6116" s="3">
        <v>44209</v>
      </c>
      <c r="D6116" s="12" t="str" cm="1">
        <f t="array" ref="D6116">_xlfn.SWITCH(WEEKDAY(C6116,2), 1, "Lundi", 2, "Mardi", 3, "Mercredi", 4, "Jeudi", 5, "Vendredi", 6, "Samedi", 7, "Dimanche", "Erreur")</f>
        <v>Mercredi</v>
      </c>
      <c r="E6116" s="2" t="s">
        <v>30</v>
      </c>
      <c r="F6116" s="2" t="s">
        <v>87</v>
      </c>
      <c r="G6116" s="2" t="s">
        <v>88</v>
      </c>
      <c r="H6116" s="4" t="s">
        <v>20</v>
      </c>
      <c r="I6116" s="5">
        <v>39</v>
      </c>
      <c r="J6116" s="6">
        <v>75</v>
      </c>
      <c r="K6116" s="7">
        <v>2925</v>
      </c>
      <c r="L6116" s="7">
        <v>1462.5</v>
      </c>
      <c r="M6116" s="8">
        <v>0.5</v>
      </c>
      <c r="N6116" s="2" t="s">
        <v>82</v>
      </c>
      <c r="O6116">
        <f t="shared" si="760"/>
        <v>2021</v>
      </c>
      <c r="P6116">
        <f t="shared" si="761"/>
        <v>1</v>
      </c>
      <c r="Q6116" t="str">
        <f t="shared" si="762"/>
        <v>janv</v>
      </c>
      <c r="R6116" t="str">
        <f t="shared" si="763"/>
        <v>New Mexico</v>
      </c>
      <c r="S6116" t="str">
        <f t="shared" si="764"/>
        <v>2021-01</v>
      </c>
      <c r="T6116">
        <f>IF(AND(COUNTIF(Calculs!$Q$2:$Q$12,$O6116)&gt;0,COUNTIF(Calculs!$S$2:$S$12,$E6116)&gt;0,COUNTIF(Calculs!$U$2:$U$12,$H6116)&gt;0),1,0)</f>
        <v>1</v>
      </c>
      <c r="U6116">
        <f t="shared" si="765"/>
        <v>2925</v>
      </c>
      <c r="V6116">
        <f t="shared" si="766"/>
        <v>75</v>
      </c>
      <c r="W6116">
        <f t="shared" si="767"/>
        <v>1462.5</v>
      </c>
    </row>
    <row r="6117" spans="1:23" ht="15.75" customHeight="1" x14ac:dyDescent="0.3">
      <c r="A6117" s="2" t="s">
        <v>25</v>
      </c>
      <c r="B6117" s="2">
        <v>1128299</v>
      </c>
      <c r="C6117" s="3">
        <v>44209</v>
      </c>
      <c r="D6117" s="12" t="str" cm="1">
        <f t="array" ref="D6117">_xlfn.SWITCH(WEEKDAY(C6117,2), 1, "Lundi", 2, "Mardi", 3, "Mercredi", 4, "Jeudi", 5, "Vendredi", 6, "Samedi", 7, "Dimanche", "Erreur")</f>
        <v>Mercredi</v>
      </c>
      <c r="E6117" s="2" t="s">
        <v>30</v>
      </c>
      <c r="F6117" s="2" t="s">
        <v>87</v>
      </c>
      <c r="G6117" s="2" t="s">
        <v>88</v>
      </c>
      <c r="H6117" s="4" t="s">
        <v>21</v>
      </c>
      <c r="I6117" s="5">
        <v>41</v>
      </c>
      <c r="J6117" s="6">
        <v>63</v>
      </c>
      <c r="K6117" s="7">
        <v>2583</v>
      </c>
      <c r="L6117" s="7">
        <v>1162.3499999999999</v>
      </c>
      <c r="M6117" s="8">
        <v>0.44999999999999996</v>
      </c>
      <c r="N6117" s="2" t="s">
        <v>82</v>
      </c>
      <c r="O6117">
        <f t="shared" si="760"/>
        <v>2021</v>
      </c>
      <c r="P6117">
        <f t="shared" si="761"/>
        <v>1</v>
      </c>
      <c r="Q6117" t="str">
        <f t="shared" si="762"/>
        <v>janv</v>
      </c>
      <c r="R6117" t="str">
        <f t="shared" si="763"/>
        <v>New Mexico</v>
      </c>
      <c r="S6117" t="str">
        <f t="shared" si="764"/>
        <v>2021-01</v>
      </c>
      <c r="T6117">
        <f>IF(AND(COUNTIF(Calculs!$Q$2:$Q$12,$O6117)&gt;0,COUNTIF(Calculs!$S$2:$S$12,$E6117)&gt;0,COUNTIF(Calculs!$U$2:$U$12,$H6117)&gt;0),1,0)</f>
        <v>1</v>
      </c>
      <c r="U6117">
        <f t="shared" si="765"/>
        <v>2583</v>
      </c>
      <c r="V6117">
        <f t="shared" si="766"/>
        <v>63</v>
      </c>
      <c r="W6117">
        <f t="shared" si="767"/>
        <v>1162.3499999999999</v>
      </c>
    </row>
    <row r="6118" spans="1:23" ht="15.75" customHeight="1" x14ac:dyDescent="0.3">
      <c r="A6118" s="2" t="s">
        <v>25</v>
      </c>
      <c r="B6118" s="2">
        <v>1128299</v>
      </c>
      <c r="C6118" s="3">
        <v>44209</v>
      </c>
      <c r="D6118" s="12" t="str" cm="1">
        <f t="array" ref="D6118">_xlfn.SWITCH(WEEKDAY(C6118,2), 1, "Lundi", 2, "Mardi", 3, "Mercredi", 4, "Jeudi", 5, "Vendredi", 6, "Samedi", 7, "Dimanche", "Erreur")</f>
        <v>Mercredi</v>
      </c>
      <c r="E6118" s="2" t="s">
        <v>30</v>
      </c>
      <c r="F6118" s="2" t="s">
        <v>87</v>
      </c>
      <c r="G6118" s="2" t="s">
        <v>88</v>
      </c>
      <c r="H6118" s="4" t="s">
        <v>22</v>
      </c>
      <c r="I6118" s="5">
        <v>36</v>
      </c>
      <c r="J6118" s="6">
        <v>117</v>
      </c>
      <c r="K6118" s="7">
        <v>4212</v>
      </c>
      <c r="L6118" s="7">
        <v>1642.68</v>
      </c>
      <c r="M6118" s="8">
        <v>0.39</v>
      </c>
      <c r="N6118" s="2" t="s">
        <v>82</v>
      </c>
      <c r="O6118">
        <f t="shared" si="760"/>
        <v>2021</v>
      </c>
      <c r="P6118">
        <f t="shared" si="761"/>
        <v>1</v>
      </c>
      <c r="Q6118" t="str">
        <f t="shared" si="762"/>
        <v>janv</v>
      </c>
      <c r="R6118" t="str">
        <f t="shared" si="763"/>
        <v>New Mexico</v>
      </c>
      <c r="S6118" t="str">
        <f t="shared" si="764"/>
        <v>2021-01</v>
      </c>
      <c r="T6118">
        <f>IF(AND(COUNTIF(Calculs!$Q$2:$Q$12,$O6118)&gt;0,COUNTIF(Calculs!$S$2:$S$12,$E6118)&gt;0,COUNTIF(Calculs!$U$2:$U$12,$H6118)&gt;0),1,0)</f>
        <v>1</v>
      </c>
      <c r="U6118">
        <f t="shared" si="765"/>
        <v>4212</v>
      </c>
      <c r="V6118">
        <f t="shared" si="766"/>
        <v>117</v>
      </c>
      <c r="W6118">
        <f t="shared" si="767"/>
        <v>1642.68</v>
      </c>
    </row>
    <row r="6119" spans="1:23" ht="15.75" customHeight="1" x14ac:dyDescent="0.3">
      <c r="A6119" s="2" t="s">
        <v>25</v>
      </c>
      <c r="B6119" s="2">
        <v>1128299</v>
      </c>
      <c r="C6119" s="3">
        <v>44240</v>
      </c>
      <c r="D6119" s="12" t="str" cm="1">
        <f t="array" ref="D6119">_xlfn.SWITCH(WEEKDAY(C6119,2), 1, "Lundi", 2, "Mardi", 3, "Mercredi", 4, "Jeudi", 5, "Vendredi", 6, "Samedi", 7, "Dimanche", "Erreur")</f>
        <v>Samedi</v>
      </c>
      <c r="E6119" s="2" t="s">
        <v>30</v>
      </c>
      <c r="F6119" s="2" t="s">
        <v>87</v>
      </c>
      <c r="G6119" s="2" t="s">
        <v>88</v>
      </c>
      <c r="H6119" s="4" t="s">
        <v>16</v>
      </c>
      <c r="I6119" s="5">
        <v>29</v>
      </c>
      <c r="J6119" s="6">
        <v>145</v>
      </c>
      <c r="K6119" s="7">
        <v>4205</v>
      </c>
      <c r="L6119" s="7">
        <v>2228.65</v>
      </c>
      <c r="M6119" s="8">
        <v>0.53</v>
      </c>
      <c r="N6119" s="2" t="s">
        <v>82</v>
      </c>
      <c r="O6119">
        <f t="shared" si="760"/>
        <v>2021</v>
      </c>
      <c r="P6119">
        <f t="shared" si="761"/>
        <v>2</v>
      </c>
      <c r="Q6119" t="str">
        <f t="shared" si="762"/>
        <v>févr</v>
      </c>
      <c r="R6119" t="str">
        <f t="shared" si="763"/>
        <v>New Mexico</v>
      </c>
      <c r="S6119" t="str">
        <f t="shared" si="764"/>
        <v>2021-02</v>
      </c>
      <c r="T6119">
        <f>IF(AND(COUNTIF(Calculs!$Q$2:$Q$12,$O6119)&gt;0,COUNTIF(Calculs!$S$2:$S$12,$E6119)&gt;0,COUNTIF(Calculs!$U$2:$U$12,$H6119)&gt;0),1,0)</f>
        <v>1</v>
      </c>
      <c r="U6119">
        <f t="shared" si="765"/>
        <v>4205</v>
      </c>
      <c r="V6119">
        <f t="shared" si="766"/>
        <v>145</v>
      </c>
      <c r="W6119">
        <f t="shared" si="767"/>
        <v>2228.65</v>
      </c>
    </row>
    <row r="6120" spans="1:23" ht="15.75" customHeight="1" x14ac:dyDescent="0.3">
      <c r="A6120" s="2" t="s">
        <v>25</v>
      </c>
      <c r="B6120" s="2">
        <v>1128299</v>
      </c>
      <c r="C6120" s="3">
        <v>44240</v>
      </c>
      <c r="D6120" s="12" t="str" cm="1">
        <f t="array" ref="D6120">_xlfn.SWITCH(WEEKDAY(C6120,2), 1, "Lundi", 2, "Mardi", 3, "Mercredi", 4, "Jeudi", 5, "Vendredi", 6, "Samedi", 7, "Dimanche", "Erreur")</f>
        <v>Samedi</v>
      </c>
      <c r="E6120" s="2" t="s">
        <v>30</v>
      </c>
      <c r="F6120" s="2" t="s">
        <v>87</v>
      </c>
      <c r="G6120" s="2" t="s">
        <v>88</v>
      </c>
      <c r="H6120" s="4" t="s">
        <v>18</v>
      </c>
      <c r="I6120" s="5">
        <v>37</v>
      </c>
      <c r="J6120" s="6">
        <v>112</v>
      </c>
      <c r="K6120" s="7">
        <v>4144</v>
      </c>
      <c r="L6120" s="7">
        <v>2279.2000000000003</v>
      </c>
      <c r="M6120" s="8">
        <v>0.55000000000000004</v>
      </c>
      <c r="N6120" s="2" t="s">
        <v>82</v>
      </c>
      <c r="O6120">
        <f t="shared" si="760"/>
        <v>2021</v>
      </c>
      <c r="P6120">
        <f t="shared" si="761"/>
        <v>2</v>
      </c>
      <c r="Q6120" t="str">
        <f t="shared" si="762"/>
        <v>févr</v>
      </c>
      <c r="R6120" t="str">
        <f t="shared" si="763"/>
        <v>New Mexico</v>
      </c>
      <c r="S6120" t="str">
        <f t="shared" si="764"/>
        <v>2021-02</v>
      </c>
      <c r="T6120">
        <f>IF(AND(COUNTIF(Calculs!$Q$2:$Q$12,$O6120)&gt;0,COUNTIF(Calculs!$S$2:$S$12,$E6120)&gt;0,COUNTIF(Calculs!$U$2:$U$12,$H6120)&gt;0),1,0)</f>
        <v>1</v>
      </c>
      <c r="U6120">
        <f t="shared" si="765"/>
        <v>4144</v>
      </c>
      <c r="V6120">
        <f t="shared" si="766"/>
        <v>112</v>
      </c>
      <c r="W6120">
        <f t="shared" si="767"/>
        <v>2279.2000000000003</v>
      </c>
    </row>
    <row r="6121" spans="1:23" ht="15.75" customHeight="1" x14ac:dyDescent="0.3">
      <c r="A6121" s="2" t="s">
        <v>25</v>
      </c>
      <c r="B6121" s="2">
        <v>1128299</v>
      </c>
      <c r="C6121" s="3">
        <v>44240</v>
      </c>
      <c r="D6121" s="12" t="str" cm="1">
        <f t="array" ref="D6121">_xlfn.SWITCH(WEEKDAY(C6121,2), 1, "Lundi", 2, "Mardi", 3, "Mercredi", 4, "Jeudi", 5, "Vendredi", 6, "Samedi", 7, "Dimanche", "Erreur")</f>
        <v>Samedi</v>
      </c>
      <c r="E6121" s="2" t="s">
        <v>30</v>
      </c>
      <c r="F6121" s="2" t="s">
        <v>87</v>
      </c>
      <c r="G6121" s="2" t="s">
        <v>88</v>
      </c>
      <c r="H6121" s="4" t="s">
        <v>19</v>
      </c>
      <c r="I6121" s="5">
        <v>37</v>
      </c>
      <c r="J6121" s="6">
        <v>104</v>
      </c>
      <c r="K6121" s="7">
        <v>3848</v>
      </c>
      <c r="L6121" s="7">
        <v>1924</v>
      </c>
      <c r="M6121" s="8">
        <v>0.5</v>
      </c>
      <c r="N6121" s="2" t="s">
        <v>82</v>
      </c>
      <c r="O6121">
        <f t="shared" si="760"/>
        <v>2021</v>
      </c>
      <c r="P6121">
        <f t="shared" si="761"/>
        <v>2</v>
      </c>
      <c r="Q6121" t="str">
        <f t="shared" si="762"/>
        <v>févr</v>
      </c>
      <c r="R6121" t="str">
        <f t="shared" si="763"/>
        <v>New Mexico</v>
      </c>
      <c r="S6121" t="str">
        <f t="shared" si="764"/>
        <v>2021-02</v>
      </c>
      <c r="T6121">
        <f>IF(AND(COUNTIF(Calculs!$Q$2:$Q$12,$O6121)&gt;0,COUNTIF(Calculs!$S$2:$S$12,$E6121)&gt;0,COUNTIF(Calculs!$U$2:$U$12,$H6121)&gt;0),1,0)</f>
        <v>1</v>
      </c>
      <c r="U6121">
        <f t="shared" si="765"/>
        <v>3848</v>
      </c>
      <c r="V6121">
        <f t="shared" si="766"/>
        <v>104</v>
      </c>
      <c r="W6121">
        <f t="shared" si="767"/>
        <v>1924</v>
      </c>
    </row>
    <row r="6122" spans="1:23" ht="15.75" customHeight="1" x14ac:dyDescent="0.3">
      <c r="A6122" s="2" t="s">
        <v>25</v>
      </c>
      <c r="B6122" s="2">
        <v>1128299</v>
      </c>
      <c r="C6122" s="3">
        <v>44240</v>
      </c>
      <c r="D6122" s="12" t="str" cm="1">
        <f t="array" ref="D6122">_xlfn.SWITCH(WEEKDAY(C6122,2), 1, "Lundi", 2, "Mardi", 3, "Mercredi", 4, "Jeudi", 5, "Vendredi", 6, "Samedi", 7, "Dimanche", "Erreur")</f>
        <v>Samedi</v>
      </c>
      <c r="E6122" s="2" t="s">
        <v>47</v>
      </c>
      <c r="F6122" s="2" t="s">
        <v>89</v>
      </c>
      <c r="G6122" s="2" t="s">
        <v>90</v>
      </c>
      <c r="H6122" s="4" t="s">
        <v>20</v>
      </c>
      <c r="I6122" s="5">
        <v>36</v>
      </c>
      <c r="J6122" s="6">
        <v>63</v>
      </c>
      <c r="K6122" s="7">
        <v>2268</v>
      </c>
      <c r="L6122" s="7">
        <v>1179.3600000000001</v>
      </c>
      <c r="M6122" s="8">
        <v>0.52</v>
      </c>
      <c r="N6122" s="2" t="s">
        <v>82</v>
      </c>
      <c r="O6122">
        <f t="shared" si="760"/>
        <v>2021</v>
      </c>
      <c r="P6122">
        <f t="shared" si="761"/>
        <v>2</v>
      </c>
      <c r="Q6122" t="str">
        <f t="shared" si="762"/>
        <v>févr</v>
      </c>
      <c r="R6122" t="str">
        <f t="shared" si="763"/>
        <v>Georgia</v>
      </c>
      <c r="S6122" t="str">
        <f t="shared" si="764"/>
        <v>2021-02</v>
      </c>
      <c r="T6122">
        <f>IF(AND(COUNTIF(Calculs!$Q$2:$Q$12,$O6122)&gt;0,COUNTIF(Calculs!$S$2:$S$12,$E6122)&gt;0,COUNTIF(Calculs!$U$2:$U$12,$H6122)&gt;0),1,0)</f>
        <v>1</v>
      </c>
      <c r="U6122">
        <f t="shared" si="765"/>
        <v>2268</v>
      </c>
      <c r="V6122">
        <f t="shared" si="766"/>
        <v>63</v>
      </c>
      <c r="W6122">
        <f t="shared" si="767"/>
        <v>1179.3600000000001</v>
      </c>
    </row>
    <row r="6123" spans="1:23" ht="15.75" customHeight="1" x14ac:dyDescent="0.3">
      <c r="A6123" s="2" t="s">
        <v>25</v>
      </c>
      <c r="B6123" s="2">
        <v>1128299</v>
      </c>
      <c r="C6123" s="3">
        <v>44240</v>
      </c>
      <c r="D6123" s="12" t="str" cm="1">
        <f t="array" ref="D6123">_xlfn.SWITCH(WEEKDAY(C6123,2), 1, "Lundi", 2, "Mardi", 3, "Mercredi", 4, "Jeudi", 5, "Vendredi", 6, "Samedi", 7, "Dimanche", "Erreur")</f>
        <v>Samedi</v>
      </c>
      <c r="E6123" s="2" t="s">
        <v>47</v>
      </c>
      <c r="F6123" s="2" t="s">
        <v>89</v>
      </c>
      <c r="G6123" s="2" t="s">
        <v>90</v>
      </c>
      <c r="H6123" s="4" t="s">
        <v>21</v>
      </c>
      <c r="I6123" s="5">
        <v>41</v>
      </c>
      <c r="J6123" s="6">
        <v>51</v>
      </c>
      <c r="K6123" s="7">
        <v>2091</v>
      </c>
      <c r="L6123" s="7">
        <v>1003.68</v>
      </c>
      <c r="M6123" s="8">
        <v>0.48</v>
      </c>
      <c r="N6123" s="2" t="s">
        <v>82</v>
      </c>
      <c r="O6123">
        <f t="shared" si="760"/>
        <v>2021</v>
      </c>
      <c r="P6123">
        <f t="shared" si="761"/>
        <v>2</v>
      </c>
      <c r="Q6123" t="str">
        <f t="shared" si="762"/>
        <v>févr</v>
      </c>
      <c r="R6123" t="str">
        <f t="shared" si="763"/>
        <v>Georgia</v>
      </c>
      <c r="S6123" t="str">
        <f t="shared" si="764"/>
        <v>2021-02</v>
      </c>
      <c r="T6123">
        <f>IF(AND(COUNTIF(Calculs!$Q$2:$Q$12,$O6123)&gt;0,COUNTIF(Calculs!$S$2:$S$12,$E6123)&gt;0,COUNTIF(Calculs!$U$2:$U$12,$H6123)&gt;0),1,0)</f>
        <v>1</v>
      </c>
      <c r="U6123">
        <f t="shared" si="765"/>
        <v>2091</v>
      </c>
      <c r="V6123">
        <f t="shared" si="766"/>
        <v>51</v>
      </c>
      <c r="W6123">
        <f t="shared" si="767"/>
        <v>1003.68</v>
      </c>
    </row>
    <row r="6124" spans="1:23" ht="15.75" customHeight="1" x14ac:dyDescent="0.3">
      <c r="A6124" s="2" t="s">
        <v>25</v>
      </c>
      <c r="B6124" s="2">
        <v>1128299</v>
      </c>
      <c r="C6124" s="3">
        <v>44240</v>
      </c>
      <c r="D6124" s="12" t="str" cm="1">
        <f t="array" ref="D6124">_xlfn.SWITCH(WEEKDAY(C6124,2), 1, "Lundi", 2, "Mardi", 3, "Mercredi", 4, "Jeudi", 5, "Vendredi", 6, "Samedi", 7, "Dimanche", "Erreur")</f>
        <v>Samedi</v>
      </c>
      <c r="E6124" s="2" t="s">
        <v>47</v>
      </c>
      <c r="F6124" s="2" t="s">
        <v>89</v>
      </c>
      <c r="G6124" s="2" t="s">
        <v>90</v>
      </c>
      <c r="H6124" s="4" t="s">
        <v>22</v>
      </c>
      <c r="I6124" s="5">
        <v>37</v>
      </c>
      <c r="J6124" s="6">
        <v>98</v>
      </c>
      <c r="K6124" s="7">
        <v>3626</v>
      </c>
      <c r="L6124" s="7">
        <v>1305.3599999999999</v>
      </c>
      <c r="M6124" s="8">
        <v>0.36</v>
      </c>
      <c r="N6124" s="2" t="s">
        <v>82</v>
      </c>
      <c r="O6124">
        <f t="shared" si="760"/>
        <v>2021</v>
      </c>
      <c r="P6124">
        <f t="shared" si="761"/>
        <v>2</v>
      </c>
      <c r="Q6124" t="str">
        <f t="shared" si="762"/>
        <v>févr</v>
      </c>
      <c r="R6124" t="str">
        <f t="shared" si="763"/>
        <v>Georgia</v>
      </c>
      <c r="S6124" t="str">
        <f t="shared" si="764"/>
        <v>2021-02</v>
      </c>
      <c r="T6124">
        <f>IF(AND(COUNTIF(Calculs!$Q$2:$Q$12,$O6124)&gt;0,COUNTIF(Calculs!$S$2:$S$12,$E6124)&gt;0,COUNTIF(Calculs!$U$2:$U$12,$H6124)&gt;0),1,0)</f>
        <v>1</v>
      </c>
      <c r="U6124">
        <f t="shared" si="765"/>
        <v>3626</v>
      </c>
      <c r="V6124">
        <f t="shared" si="766"/>
        <v>98</v>
      </c>
      <c r="W6124">
        <f t="shared" si="767"/>
        <v>1305.3599999999999</v>
      </c>
    </row>
    <row r="6125" spans="1:23" ht="15.75" customHeight="1" x14ac:dyDescent="0.3">
      <c r="A6125" s="2" t="s">
        <v>25</v>
      </c>
      <c r="B6125" s="2">
        <v>1128299</v>
      </c>
      <c r="C6125" s="3">
        <v>44267</v>
      </c>
      <c r="D6125" s="12" t="str" cm="1">
        <f t="array" ref="D6125">_xlfn.SWITCH(WEEKDAY(C6125,2), 1, "Lundi", 2, "Mardi", 3, "Mercredi", 4, "Jeudi", 5, "Vendredi", 6, "Samedi", 7, "Dimanche", "Erreur")</f>
        <v>Vendredi</v>
      </c>
      <c r="E6125" s="2" t="s">
        <v>47</v>
      </c>
      <c r="F6125" s="2" t="s">
        <v>89</v>
      </c>
      <c r="G6125" s="2" t="s">
        <v>90</v>
      </c>
      <c r="H6125" s="4" t="s">
        <v>16</v>
      </c>
      <c r="I6125" s="5">
        <v>37</v>
      </c>
      <c r="J6125" s="6">
        <v>137</v>
      </c>
      <c r="K6125" s="7">
        <v>5069</v>
      </c>
      <c r="L6125" s="7">
        <v>2534.5</v>
      </c>
      <c r="M6125" s="8">
        <v>0.5</v>
      </c>
      <c r="N6125" s="2" t="s">
        <v>82</v>
      </c>
      <c r="O6125">
        <f t="shared" si="760"/>
        <v>2021</v>
      </c>
      <c r="P6125">
        <f t="shared" si="761"/>
        <v>3</v>
      </c>
      <c r="Q6125" t="str">
        <f t="shared" si="762"/>
        <v>mars</v>
      </c>
      <c r="R6125" t="str">
        <f t="shared" si="763"/>
        <v>Georgia</v>
      </c>
      <c r="S6125" t="str">
        <f t="shared" si="764"/>
        <v>2021-03</v>
      </c>
      <c r="T6125">
        <f>IF(AND(COUNTIF(Calculs!$Q$2:$Q$12,$O6125)&gt;0,COUNTIF(Calculs!$S$2:$S$12,$E6125)&gt;0,COUNTIF(Calculs!$U$2:$U$12,$H6125)&gt;0),1,0)</f>
        <v>1</v>
      </c>
      <c r="U6125">
        <f t="shared" si="765"/>
        <v>5069</v>
      </c>
      <c r="V6125">
        <f t="shared" si="766"/>
        <v>137</v>
      </c>
      <c r="W6125">
        <f t="shared" si="767"/>
        <v>2534.5</v>
      </c>
    </row>
    <row r="6126" spans="1:23" ht="15.75" customHeight="1" x14ac:dyDescent="0.3">
      <c r="A6126" s="2" t="s">
        <v>25</v>
      </c>
      <c r="B6126" s="2">
        <v>1128299</v>
      </c>
      <c r="C6126" s="3">
        <v>44267</v>
      </c>
      <c r="D6126" s="12" t="str" cm="1">
        <f t="array" ref="D6126">_xlfn.SWITCH(WEEKDAY(C6126,2), 1, "Lundi", 2, "Mardi", 3, "Mercredi", 4, "Jeudi", 5, "Vendredi", 6, "Samedi", 7, "Dimanche", "Erreur")</f>
        <v>Vendredi</v>
      </c>
      <c r="E6126" s="2" t="s">
        <v>47</v>
      </c>
      <c r="F6126" s="2" t="s">
        <v>89</v>
      </c>
      <c r="G6126" s="2" t="s">
        <v>90</v>
      </c>
      <c r="H6126" s="4" t="s">
        <v>18</v>
      </c>
      <c r="I6126" s="5">
        <v>46</v>
      </c>
      <c r="J6126" s="6">
        <v>101</v>
      </c>
      <c r="K6126" s="7">
        <v>4646</v>
      </c>
      <c r="L6126" s="7">
        <v>2462.38</v>
      </c>
      <c r="M6126" s="8">
        <v>0.53</v>
      </c>
      <c r="N6126" s="2" t="s">
        <v>82</v>
      </c>
      <c r="O6126">
        <f t="shared" si="760"/>
        <v>2021</v>
      </c>
      <c r="P6126">
        <f t="shared" si="761"/>
        <v>3</v>
      </c>
      <c r="Q6126" t="str">
        <f t="shared" si="762"/>
        <v>mars</v>
      </c>
      <c r="R6126" t="str">
        <f t="shared" si="763"/>
        <v>Georgia</v>
      </c>
      <c r="S6126" t="str">
        <f t="shared" si="764"/>
        <v>2021-03</v>
      </c>
      <c r="T6126">
        <f>IF(AND(COUNTIF(Calculs!$Q$2:$Q$12,$O6126)&gt;0,COUNTIF(Calculs!$S$2:$S$12,$E6126)&gt;0,COUNTIF(Calculs!$U$2:$U$12,$H6126)&gt;0),1,0)</f>
        <v>1</v>
      </c>
      <c r="U6126">
        <f t="shared" si="765"/>
        <v>4646</v>
      </c>
      <c r="V6126">
        <f t="shared" si="766"/>
        <v>101</v>
      </c>
      <c r="W6126">
        <f t="shared" si="767"/>
        <v>2462.38</v>
      </c>
    </row>
    <row r="6127" spans="1:23" ht="15.75" customHeight="1" x14ac:dyDescent="0.3">
      <c r="A6127" s="2" t="s">
        <v>25</v>
      </c>
      <c r="B6127" s="2">
        <v>1128299</v>
      </c>
      <c r="C6127" s="3">
        <v>44267</v>
      </c>
      <c r="D6127" s="12" t="str" cm="1">
        <f t="array" ref="D6127">_xlfn.SWITCH(WEEKDAY(C6127,2), 1, "Lundi", 2, "Mardi", 3, "Mercredi", 4, "Jeudi", 5, "Vendredi", 6, "Samedi", 7, "Dimanche", "Erreur")</f>
        <v>Vendredi</v>
      </c>
      <c r="E6127" s="2" t="s">
        <v>47</v>
      </c>
      <c r="F6127" s="2" t="s">
        <v>89</v>
      </c>
      <c r="G6127" s="2" t="s">
        <v>90</v>
      </c>
      <c r="H6127" s="4" t="s">
        <v>19</v>
      </c>
      <c r="I6127" s="5">
        <v>49</v>
      </c>
      <c r="J6127" s="6">
        <v>113</v>
      </c>
      <c r="K6127" s="7">
        <v>5537</v>
      </c>
      <c r="L6127" s="7">
        <v>2713.13</v>
      </c>
      <c r="M6127" s="8">
        <v>0.49</v>
      </c>
      <c r="N6127" s="2" t="s">
        <v>82</v>
      </c>
      <c r="O6127">
        <f t="shared" si="760"/>
        <v>2021</v>
      </c>
      <c r="P6127">
        <f t="shared" si="761"/>
        <v>3</v>
      </c>
      <c r="Q6127" t="str">
        <f t="shared" si="762"/>
        <v>mars</v>
      </c>
      <c r="R6127" t="str">
        <f t="shared" si="763"/>
        <v>Georgia</v>
      </c>
      <c r="S6127" t="str">
        <f t="shared" si="764"/>
        <v>2021-03</v>
      </c>
      <c r="T6127">
        <f>IF(AND(COUNTIF(Calculs!$Q$2:$Q$12,$O6127)&gt;0,COUNTIF(Calculs!$S$2:$S$12,$E6127)&gt;0,COUNTIF(Calculs!$U$2:$U$12,$H6127)&gt;0),1,0)</f>
        <v>1</v>
      </c>
      <c r="U6127">
        <f t="shared" si="765"/>
        <v>5537</v>
      </c>
      <c r="V6127">
        <f t="shared" si="766"/>
        <v>113</v>
      </c>
      <c r="W6127">
        <f t="shared" si="767"/>
        <v>2713.13</v>
      </c>
    </row>
    <row r="6128" spans="1:23" ht="15.75" customHeight="1" x14ac:dyDescent="0.3">
      <c r="A6128" s="2" t="s">
        <v>25</v>
      </c>
      <c r="B6128" s="2">
        <v>1128299</v>
      </c>
      <c r="C6128" s="3">
        <v>44267</v>
      </c>
      <c r="D6128" s="12" t="str" cm="1">
        <f t="array" ref="D6128">_xlfn.SWITCH(WEEKDAY(C6128,2), 1, "Lundi", 2, "Mardi", 3, "Mercredi", 4, "Jeudi", 5, "Vendredi", 6, "Samedi", 7, "Dimanche", "Erreur")</f>
        <v>Vendredi</v>
      </c>
      <c r="E6128" s="2" t="s">
        <v>47</v>
      </c>
      <c r="F6128" s="2" t="s">
        <v>89</v>
      </c>
      <c r="G6128" s="2" t="s">
        <v>90</v>
      </c>
      <c r="H6128" s="4" t="s">
        <v>20</v>
      </c>
      <c r="I6128" s="5">
        <v>47</v>
      </c>
      <c r="J6128" s="6">
        <v>73</v>
      </c>
      <c r="K6128" s="7">
        <v>3431</v>
      </c>
      <c r="L6128" s="7">
        <v>1784.1200000000001</v>
      </c>
      <c r="M6128" s="8">
        <v>0.52</v>
      </c>
      <c r="N6128" s="2" t="s">
        <v>82</v>
      </c>
      <c r="O6128">
        <f t="shared" si="760"/>
        <v>2021</v>
      </c>
      <c r="P6128">
        <f t="shared" si="761"/>
        <v>3</v>
      </c>
      <c r="Q6128" t="str">
        <f t="shared" si="762"/>
        <v>mars</v>
      </c>
      <c r="R6128" t="str">
        <f t="shared" si="763"/>
        <v>Georgia</v>
      </c>
      <c r="S6128" t="str">
        <f t="shared" si="764"/>
        <v>2021-03</v>
      </c>
      <c r="T6128">
        <f>IF(AND(COUNTIF(Calculs!$Q$2:$Q$12,$O6128)&gt;0,COUNTIF(Calculs!$S$2:$S$12,$E6128)&gt;0,COUNTIF(Calculs!$U$2:$U$12,$H6128)&gt;0),1,0)</f>
        <v>1</v>
      </c>
      <c r="U6128">
        <f t="shared" si="765"/>
        <v>3431</v>
      </c>
      <c r="V6128">
        <f t="shared" si="766"/>
        <v>73</v>
      </c>
      <c r="W6128">
        <f t="shared" si="767"/>
        <v>1784.1200000000001</v>
      </c>
    </row>
    <row r="6129" spans="1:23" ht="15.75" customHeight="1" x14ac:dyDescent="0.3">
      <c r="A6129" s="2" t="s">
        <v>25</v>
      </c>
      <c r="B6129" s="2">
        <v>1128299</v>
      </c>
      <c r="C6129" s="3">
        <v>44267</v>
      </c>
      <c r="D6129" s="12" t="str" cm="1">
        <f t="array" ref="D6129">_xlfn.SWITCH(WEEKDAY(C6129,2), 1, "Lundi", 2, "Mardi", 3, "Mercredi", 4, "Jeudi", 5, "Vendredi", 6, "Samedi", 7, "Dimanche", "Erreur")</f>
        <v>Vendredi</v>
      </c>
      <c r="E6129" s="2" t="s">
        <v>47</v>
      </c>
      <c r="F6129" s="2" t="s">
        <v>89</v>
      </c>
      <c r="G6129" s="2" t="s">
        <v>90</v>
      </c>
      <c r="H6129" s="4" t="s">
        <v>21</v>
      </c>
      <c r="I6129" s="5">
        <v>51</v>
      </c>
      <c r="J6129" s="6">
        <v>39</v>
      </c>
      <c r="K6129" s="7">
        <v>1989</v>
      </c>
      <c r="L6129" s="7">
        <v>934.82999999999993</v>
      </c>
      <c r="M6129" s="8">
        <v>0.47</v>
      </c>
      <c r="N6129" s="2" t="s">
        <v>82</v>
      </c>
      <c r="O6129">
        <f t="shared" si="760"/>
        <v>2021</v>
      </c>
      <c r="P6129">
        <f t="shared" si="761"/>
        <v>3</v>
      </c>
      <c r="Q6129" t="str">
        <f t="shared" si="762"/>
        <v>mars</v>
      </c>
      <c r="R6129" t="str">
        <f t="shared" si="763"/>
        <v>Georgia</v>
      </c>
      <c r="S6129" t="str">
        <f t="shared" si="764"/>
        <v>2021-03</v>
      </c>
      <c r="T6129">
        <f>IF(AND(COUNTIF(Calculs!$Q$2:$Q$12,$O6129)&gt;0,COUNTIF(Calculs!$S$2:$S$12,$E6129)&gt;0,COUNTIF(Calculs!$U$2:$U$12,$H6129)&gt;0),1,0)</f>
        <v>1</v>
      </c>
      <c r="U6129">
        <f t="shared" si="765"/>
        <v>1989</v>
      </c>
      <c r="V6129">
        <f t="shared" si="766"/>
        <v>39</v>
      </c>
      <c r="W6129">
        <f t="shared" si="767"/>
        <v>934.82999999999993</v>
      </c>
    </row>
    <row r="6130" spans="1:23" ht="15.75" customHeight="1" x14ac:dyDescent="0.3">
      <c r="A6130" s="2" t="s">
        <v>25</v>
      </c>
      <c r="B6130" s="2">
        <v>1128299</v>
      </c>
      <c r="C6130" s="3">
        <v>44267</v>
      </c>
      <c r="D6130" s="12" t="str" cm="1">
        <f t="array" ref="D6130">_xlfn.SWITCH(WEEKDAY(C6130,2), 1, "Lundi", 2, "Mardi", 3, "Mercredi", 4, "Jeudi", 5, "Vendredi", 6, "Samedi", 7, "Dimanche", "Erreur")</f>
        <v>Vendredi</v>
      </c>
      <c r="E6130" s="2" t="s">
        <v>47</v>
      </c>
      <c r="F6130" s="2" t="s">
        <v>89</v>
      </c>
      <c r="G6130" s="2" t="s">
        <v>90</v>
      </c>
      <c r="H6130" s="4" t="s">
        <v>22</v>
      </c>
      <c r="I6130" s="5">
        <v>48</v>
      </c>
      <c r="J6130" s="6">
        <v>95</v>
      </c>
      <c r="K6130" s="7">
        <v>4560</v>
      </c>
      <c r="L6130" s="7">
        <v>1641.6</v>
      </c>
      <c r="M6130" s="8">
        <v>0.36</v>
      </c>
      <c r="N6130" s="2" t="s">
        <v>82</v>
      </c>
      <c r="O6130">
        <f t="shared" si="760"/>
        <v>2021</v>
      </c>
      <c r="P6130">
        <f t="shared" si="761"/>
        <v>3</v>
      </c>
      <c r="Q6130" t="str">
        <f t="shared" si="762"/>
        <v>mars</v>
      </c>
      <c r="R6130" t="str">
        <f t="shared" si="763"/>
        <v>Georgia</v>
      </c>
      <c r="S6130" t="str">
        <f t="shared" si="764"/>
        <v>2021-03</v>
      </c>
      <c r="T6130">
        <f>IF(AND(COUNTIF(Calculs!$Q$2:$Q$12,$O6130)&gt;0,COUNTIF(Calculs!$S$2:$S$12,$E6130)&gt;0,COUNTIF(Calculs!$U$2:$U$12,$H6130)&gt;0),1,0)</f>
        <v>1</v>
      </c>
      <c r="U6130">
        <f t="shared" si="765"/>
        <v>4560</v>
      </c>
      <c r="V6130">
        <f t="shared" si="766"/>
        <v>95</v>
      </c>
      <c r="W6130">
        <f t="shared" si="767"/>
        <v>1641.6</v>
      </c>
    </row>
    <row r="6131" spans="1:23" ht="15.75" customHeight="1" x14ac:dyDescent="0.3">
      <c r="A6131" s="2" t="s">
        <v>25</v>
      </c>
      <c r="B6131" s="2">
        <v>1128299</v>
      </c>
      <c r="C6131" s="3">
        <v>44299</v>
      </c>
      <c r="D6131" s="12" t="str" cm="1">
        <f t="array" ref="D6131">_xlfn.SWITCH(WEEKDAY(C6131,2), 1, "Lundi", 2, "Mardi", 3, "Mercredi", 4, "Jeudi", 5, "Vendredi", 6, "Samedi", 7, "Dimanche", "Erreur")</f>
        <v>Mardi</v>
      </c>
      <c r="E6131" s="2" t="s">
        <v>47</v>
      </c>
      <c r="F6131" s="2" t="s">
        <v>89</v>
      </c>
      <c r="G6131" s="2" t="s">
        <v>90</v>
      </c>
      <c r="H6131" s="4" t="s">
        <v>16</v>
      </c>
      <c r="I6131" s="5">
        <v>45</v>
      </c>
      <c r="J6131" s="6">
        <v>142</v>
      </c>
      <c r="K6131" s="7">
        <v>6390</v>
      </c>
      <c r="L6131" s="7">
        <v>3258.9</v>
      </c>
      <c r="M6131" s="8">
        <v>0.51</v>
      </c>
      <c r="N6131" s="2" t="s">
        <v>82</v>
      </c>
      <c r="O6131">
        <f t="shared" si="760"/>
        <v>2021</v>
      </c>
      <c r="P6131">
        <f t="shared" si="761"/>
        <v>4</v>
      </c>
      <c r="Q6131" t="str">
        <f t="shared" si="762"/>
        <v>avr</v>
      </c>
      <c r="R6131" t="str">
        <f t="shared" si="763"/>
        <v>Georgia</v>
      </c>
      <c r="S6131" t="str">
        <f t="shared" si="764"/>
        <v>2021-04</v>
      </c>
      <c r="T6131">
        <f>IF(AND(COUNTIF(Calculs!$Q$2:$Q$12,$O6131)&gt;0,COUNTIF(Calculs!$S$2:$S$12,$E6131)&gt;0,COUNTIF(Calculs!$U$2:$U$12,$H6131)&gt;0),1,0)</f>
        <v>1</v>
      </c>
      <c r="U6131">
        <f t="shared" si="765"/>
        <v>6390</v>
      </c>
      <c r="V6131">
        <f t="shared" si="766"/>
        <v>142</v>
      </c>
      <c r="W6131">
        <f t="shared" si="767"/>
        <v>3258.9</v>
      </c>
    </row>
    <row r="6132" spans="1:23" ht="15.75" customHeight="1" x14ac:dyDescent="0.3">
      <c r="A6132" s="2" t="s">
        <v>25</v>
      </c>
      <c r="B6132" s="2">
        <v>1128299</v>
      </c>
      <c r="C6132" s="3">
        <v>44299</v>
      </c>
      <c r="D6132" s="12" t="str" cm="1">
        <f t="array" ref="D6132">_xlfn.SWITCH(WEEKDAY(C6132,2), 1, "Lundi", 2, "Mardi", 3, "Mercredi", 4, "Jeudi", 5, "Vendredi", 6, "Samedi", 7, "Dimanche", "Erreur")</f>
        <v>Mardi</v>
      </c>
      <c r="E6132" s="2" t="s">
        <v>47</v>
      </c>
      <c r="F6132" s="2" t="s">
        <v>89</v>
      </c>
      <c r="G6132" s="2" t="s">
        <v>90</v>
      </c>
      <c r="H6132" s="4" t="s">
        <v>18</v>
      </c>
      <c r="I6132" s="5">
        <v>51</v>
      </c>
      <c r="J6132" s="6">
        <v>88</v>
      </c>
      <c r="K6132" s="7">
        <v>4488</v>
      </c>
      <c r="L6132" s="7">
        <v>2244</v>
      </c>
      <c r="M6132" s="8">
        <v>0.5</v>
      </c>
      <c r="N6132" s="2" t="s">
        <v>82</v>
      </c>
      <c r="O6132">
        <f t="shared" si="760"/>
        <v>2021</v>
      </c>
      <c r="P6132">
        <f t="shared" si="761"/>
        <v>4</v>
      </c>
      <c r="Q6132" t="str">
        <f t="shared" si="762"/>
        <v>avr</v>
      </c>
      <c r="R6132" t="str">
        <f t="shared" si="763"/>
        <v>Georgia</v>
      </c>
      <c r="S6132" t="str">
        <f t="shared" si="764"/>
        <v>2021-04</v>
      </c>
      <c r="T6132">
        <f>IF(AND(COUNTIF(Calculs!$Q$2:$Q$12,$O6132)&gt;0,COUNTIF(Calculs!$S$2:$S$12,$E6132)&gt;0,COUNTIF(Calculs!$U$2:$U$12,$H6132)&gt;0),1,0)</f>
        <v>1</v>
      </c>
      <c r="U6132">
        <f t="shared" si="765"/>
        <v>4488</v>
      </c>
      <c r="V6132">
        <f t="shared" si="766"/>
        <v>88</v>
      </c>
      <c r="W6132">
        <f t="shared" si="767"/>
        <v>2244</v>
      </c>
    </row>
    <row r="6133" spans="1:23" ht="15.75" customHeight="1" x14ac:dyDescent="0.3">
      <c r="A6133" s="2" t="s">
        <v>25</v>
      </c>
      <c r="B6133" s="2">
        <v>1128299</v>
      </c>
      <c r="C6133" s="3">
        <v>44299</v>
      </c>
      <c r="D6133" s="12" t="str" cm="1">
        <f t="array" ref="D6133">_xlfn.SWITCH(WEEKDAY(C6133,2), 1, "Lundi", 2, "Mardi", 3, "Mercredi", 4, "Jeudi", 5, "Vendredi", 6, "Samedi", 7, "Dimanche", "Erreur")</f>
        <v>Mardi</v>
      </c>
      <c r="E6133" s="2" t="s">
        <v>47</v>
      </c>
      <c r="F6133" s="2" t="s">
        <v>89</v>
      </c>
      <c r="G6133" s="2" t="s">
        <v>90</v>
      </c>
      <c r="H6133" s="4" t="s">
        <v>19</v>
      </c>
      <c r="I6133" s="5">
        <v>50</v>
      </c>
      <c r="J6133" s="6">
        <v>94</v>
      </c>
      <c r="K6133" s="7">
        <v>4700</v>
      </c>
      <c r="L6133" s="7">
        <v>2350</v>
      </c>
      <c r="M6133" s="8">
        <v>0.5</v>
      </c>
      <c r="N6133" s="2" t="s">
        <v>82</v>
      </c>
      <c r="O6133">
        <f t="shared" si="760"/>
        <v>2021</v>
      </c>
      <c r="P6133">
        <f t="shared" si="761"/>
        <v>4</v>
      </c>
      <c r="Q6133" t="str">
        <f t="shared" si="762"/>
        <v>avr</v>
      </c>
      <c r="R6133" t="str">
        <f t="shared" si="763"/>
        <v>Georgia</v>
      </c>
      <c r="S6133" t="str">
        <f t="shared" si="764"/>
        <v>2021-04</v>
      </c>
      <c r="T6133">
        <f>IF(AND(COUNTIF(Calculs!$Q$2:$Q$12,$O6133)&gt;0,COUNTIF(Calculs!$S$2:$S$12,$E6133)&gt;0,COUNTIF(Calculs!$U$2:$U$12,$H6133)&gt;0),1,0)</f>
        <v>1</v>
      </c>
      <c r="U6133">
        <f t="shared" si="765"/>
        <v>4700</v>
      </c>
      <c r="V6133">
        <f t="shared" si="766"/>
        <v>94</v>
      </c>
      <c r="W6133">
        <f t="shared" si="767"/>
        <v>2350</v>
      </c>
    </row>
    <row r="6134" spans="1:23" ht="15.75" customHeight="1" x14ac:dyDescent="0.3">
      <c r="A6134" s="2" t="s">
        <v>25</v>
      </c>
      <c r="B6134" s="2">
        <v>1128299</v>
      </c>
      <c r="C6134" s="3">
        <v>44299</v>
      </c>
      <c r="D6134" s="12" t="str" cm="1">
        <f t="array" ref="D6134">_xlfn.SWITCH(WEEKDAY(C6134,2), 1, "Lundi", 2, "Mardi", 3, "Mercredi", 4, "Jeudi", 5, "Vendredi", 6, "Samedi", 7, "Dimanche", "Erreur")</f>
        <v>Mardi</v>
      </c>
      <c r="E6134" s="2" t="s">
        <v>47</v>
      </c>
      <c r="F6134" s="2" t="s">
        <v>89</v>
      </c>
      <c r="G6134" s="2" t="s">
        <v>90</v>
      </c>
      <c r="H6134" s="4" t="s">
        <v>20</v>
      </c>
      <c r="I6134" s="5">
        <v>48</v>
      </c>
      <c r="J6134" s="6">
        <v>69</v>
      </c>
      <c r="K6134" s="7">
        <v>3312</v>
      </c>
      <c r="L6134" s="7">
        <v>1821.6000000000001</v>
      </c>
      <c r="M6134" s="8">
        <v>0.55000000000000004</v>
      </c>
      <c r="N6134" s="2" t="s">
        <v>82</v>
      </c>
      <c r="O6134">
        <f t="shared" si="760"/>
        <v>2021</v>
      </c>
      <c r="P6134">
        <f t="shared" si="761"/>
        <v>4</v>
      </c>
      <c r="Q6134" t="str">
        <f t="shared" si="762"/>
        <v>avr</v>
      </c>
      <c r="R6134" t="str">
        <f t="shared" si="763"/>
        <v>Georgia</v>
      </c>
      <c r="S6134" t="str">
        <f t="shared" si="764"/>
        <v>2021-04</v>
      </c>
      <c r="T6134">
        <f>IF(AND(COUNTIF(Calculs!$Q$2:$Q$12,$O6134)&gt;0,COUNTIF(Calculs!$S$2:$S$12,$E6134)&gt;0,COUNTIF(Calculs!$U$2:$U$12,$H6134)&gt;0),1,0)</f>
        <v>1</v>
      </c>
      <c r="U6134">
        <f t="shared" si="765"/>
        <v>3312</v>
      </c>
      <c r="V6134">
        <f t="shared" si="766"/>
        <v>69</v>
      </c>
      <c r="W6134">
        <f t="shared" si="767"/>
        <v>1821.6000000000001</v>
      </c>
    </row>
    <row r="6135" spans="1:23" ht="15.75" customHeight="1" x14ac:dyDescent="0.3">
      <c r="A6135" s="2" t="s">
        <v>25</v>
      </c>
      <c r="B6135" s="2">
        <v>1128299</v>
      </c>
      <c r="C6135" s="3">
        <v>44299</v>
      </c>
      <c r="D6135" s="12" t="str" cm="1">
        <f t="array" ref="D6135">_xlfn.SWITCH(WEEKDAY(C6135,2), 1, "Lundi", 2, "Mardi", 3, "Mercredi", 4, "Jeudi", 5, "Vendredi", 6, "Samedi", 7, "Dimanche", "Erreur")</f>
        <v>Mardi</v>
      </c>
      <c r="E6135" s="2" t="s">
        <v>47</v>
      </c>
      <c r="F6135" s="2" t="s">
        <v>89</v>
      </c>
      <c r="G6135" s="2" t="s">
        <v>90</v>
      </c>
      <c r="H6135" s="4" t="s">
        <v>21</v>
      </c>
      <c r="I6135" s="5">
        <v>52</v>
      </c>
      <c r="J6135" s="6">
        <v>53</v>
      </c>
      <c r="K6135" s="7">
        <v>2756</v>
      </c>
      <c r="L6135" s="7">
        <v>1322.8799999999999</v>
      </c>
      <c r="M6135" s="8">
        <v>0.48</v>
      </c>
      <c r="N6135" s="2" t="s">
        <v>82</v>
      </c>
      <c r="O6135">
        <f t="shared" si="760"/>
        <v>2021</v>
      </c>
      <c r="P6135">
        <f t="shared" si="761"/>
        <v>4</v>
      </c>
      <c r="Q6135" t="str">
        <f t="shared" si="762"/>
        <v>avr</v>
      </c>
      <c r="R6135" t="str">
        <f t="shared" si="763"/>
        <v>Georgia</v>
      </c>
      <c r="S6135" t="str">
        <f t="shared" si="764"/>
        <v>2021-04</v>
      </c>
      <c r="T6135">
        <f>IF(AND(COUNTIF(Calculs!$Q$2:$Q$12,$O6135)&gt;0,COUNTIF(Calculs!$S$2:$S$12,$E6135)&gt;0,COUNTIF(Calculs!$U$2:$U$12,$H6135)&gt;0),1,0)</f>
        <v>1</v>
      </c>
      <c r="U6135">
        <f t="shared" si="765"/>
        <v>2756</v>
      </c>
      <c r="V6135">
        <f t="shared" si="766"/>
        <v>53</v>
      </c>
      <c r="W6135">
        <f t="shared" si="767"/>
        <v>1322.8799999999999</v>
      </c>
    </row>
    <row r="6136" spans="1:23" ht="15.75" customHeight="1" x14ac:dyDescent="0.3">
      <c r="A6136" s="2" t="s">
        <v>25</v>
      </c>
      <c r="B6136" s="2">
        <v>1128299</v>
      </c>
      <c r="C6136" s="3">
        <v>44299</v>
      </c>
      <c r="D6136" s="12" t="str" cm="1">
        <f t="array" ref="D6136">_xlfn.SWITCH(WEEKDAY(C6136,2), 1, "Lundi", 2, "Mardi", 3, "Mercredi", 4, "Jeudi", 5, "Vendredi", 6, "Samedi", 7, "Dimanche", "Erreur")</f>
        <v>Mardi</v>
      </c>
      <c r="E6136" s="2" t="s">
        <v>47</v>
      </c>
      <c r="F6136" s="2" t="s">
        <v>89</v>
      </c>
      <c r="G6136" s="2" t="s">
        <v>90</v>
      </c>
      <c r="H6136" s="4" t="s">
        <v>22</v>
      </c>
      <c r="I6136" s="5">
        <v>63</v>
      </c>
      <c r="J6136" s="6">
        <v>105</v>
      </c>
      <c r="K6136" s="7">
        <v>6615</v>
      </c>
      <c r="L6136" s="7">
        <v>2646</v>
      </c>
      <c r="M6136" s="8">
        <v>0.4</v>
      </c>
      <c r="N6136" s="2" t="s">
        <v>82</v>
      </c>
      <c r="O6136">
        <f t="shared" si="760"/>
        <v>2021</v>
      </c>
      <c r="P6136">
        <f t="shared" si="761"/>
        <v>4</v>
      </c>
      <c r="Q6136" t="str">
        <f t="shared" si="762"/>
        <v>avr</v>
      </c>
      <c r="R6136" t="str">
        <f t="shared" si="763"/>
        <v>Georgia</v>
      </c>
      <c r="S6136" t="str">
        <f t="shared" si="764"/>
        <v>2021-04</v>
      </c>
      <c r="T6136">
        <f>IF(AND(COUNTIF(Calculs!$Q$2:$Q$12,$O6136)&gt;0,COUNTIF(Calculs!$S$2:$S$12,$E6136)&gt;0,COUNTIF(Calculs!$U$2:$U$12,$H6136)&gt;0),1,0)</f>
        <v>1</v>
      </c>
      <c r="U6136">
        <f t="shared" si="765"/>
        <v>6615</v>
      </c>
      <c r="V6136">
        <f t="shared" si="766"/>
        <v>105</v>
      </c>
      <c r="W6136">
        <f t="shared" si="767"/>
        <v>2646</v>
      </c>
    </row>
    <row r="6137" spans="1:23" ht="15.75" customHeight="1" x14ac:dyDescent="0.3">
      <c r="A6137" s="2" t="s">
        <v>25</v>
      </c>
      <c r="B6137" s="2">
        <v>1128299</v>
      </c>
      <c r="C6137" s="3">
        <v>44330</v>
      </c>
      <c r="D6137" s="12" t="str" cm="1">
        <f t="array" ref="D6137">_xlfn.SWITCH(WEEKDAY(C6137,2), 1, "Lundi", 2, "Mardi", 3, "Mercredi", 4, "Jeudi", 5, "Vendredi", 6, "Samedi", 7, "Dimanche", "Erreur")</f>
        <v>Vendredi</v>
      </c>
      <c r="E6137" s="2" t="s">
        <v>47</v>
      </c>
      <c r="F6137" s="2" t="s">
        <v>89</v>
      </c>
      <c r="G6137" s="2" t="s">
        <v>90</v>
      </c>
      <c r="H6137" s="4" t="s">
        <v>16</v>
      </c>
      <c r="I6137" s="5">
        <v>47</v>
      </c>
      <c r="J6137" s="6">
        <v>160</v>
      </c>
      <c r="K6137" s="7">
        <v>7520</v>
      </c>
      <c r="L6137" s="7">
        <v>4060.8</v>
      </c>
      <c r="M6137" s="8">
        <v>0.54</v>
      </c>
      <c r="N6137" s="2" t="s">
        <v>82</v>
      </c>
      <c r="O6137">
        <f t="shared" si="760"/>
        <v>2021</v>
      </c>
      <c r="P6137">
        <f t="shared" si="761"/>
        <v>5</v>
      </c>
      <c r="Q6137" t="str">
        <f t="shared" si="762"/>
        <v>mai</v>
      </c>
      <c r="R6137" t="str">
        <f t="shared" si="763"/>
        <v>Georgia</v>
      </c>
      <c r="S6137" t="str">
        <f t="shared" si="764"/>
        <v>2021-05</v>
      </c>
      <c r="T6137">
        <f>IF(AND(COUNTIF(Calculs!$Q$2:$Q$12,$O6137)&gt;0,COUNTIF(Calculs!$S$2:$S$12,$E6137)&gt;0,COUNTIF(Calculs!$U$2:$U$12,$H6137)&gt;0),1,0)</f>
        <v>1</v>
      </c>
      <c r="U6137">
        <f t="shared" si="765"/>
        <v>7520</v>
      </c>
      <c r="V6137">
        <f t="shared" si="766"/>
        <v>160</v>
      </c>
      <c r="W6137">
        <f t="shared" si="767"/>
        <v>4060.8</v>
      </c>
    </row>
    <row r="6138" spans="1:23" ht="15.75" customHeight="1" x14ac:dyDescent="0.3">
      <c r="A6138" s="2" t="s">
        <v>25</v>
      </c>
      <c r="B6138" s="2">
        <v>1128299</v>
      </c>
      <c r="C6138" s="3">
        <v>44330</v>
      </c>
      <c r="D6138" s="12" t="str" cm="1">
        <f t="array" ref="D6138">_xlfn.SWITCH(WEEKDAY(C6138,2), 1, "Lundi", 2, "Mardi", 3, "Mercredi", 4, "Jeudi", 5, "Vendredi", 6, "Samedi", 7, "Dimanche", "Erreur")</f>
        <v>Vendredi</v>
      </c>
      <c r="E6138" s="2" t="s">
        <v>47</v>
      </c>
      <c r="F6138" s="2" t="s">
        <v>89</v>
      </c>
      <c r="G6138" s="2" t="s">
        <v>90</v>
      </c>
      <c r="H6138" s="4" t="s">
        <v>18</v>
      </c>
      <c r="I6138" s="5">
        <v>52</v>
      </c>
      <c r="J6138" s="6">
        <v>108</v>
      </c>
      <c r="K6138" s="7">
        <v>5616</v>
      </c>
      <c r="L6138" s="7">
        <v>2920.32</v>
      </c>
      <c r="M6138" s="8">
        <v>0.52</v>
      </c>
      <c r="N6138" s="2" t="s">
        <v>82</v>
      </c>
      <c r="O6138">
        <f t="shared" si="760"/>
        <v>2021</v>
      </c>
      <c r="P6138">
        <f t="shared" si="761"/>
        <v>5</v>
      </c>
      <c r="Q6138" t="str">
        <f t="shared" si="762"/>
        <v>mai</v>
      </c>
      <c r="R6138" t="str">
        <f t="shared" si="763"/>
        <v>Georgia</v>
      </c>
      <c r="S6138" t="str">
        <f t="shared" si="764"/>
        <v>2021-05</v>
      </c>
      <c r="T6138">
        <f>IF(AND(COUNTIF(Calculs!$Q$2:$Q$12,$O6138)&gt;0,COUNTIF(Calculs!$S$2:$S$12,$E6138)&gt;0,COUNTIF(Calculs!$U$2:$U$12,$H6138)&gt;0),1,0)</f>
        <v>1</v>
      </c>
      <c r="U6138">
        <f t="shared" si="765"/>
        <v>5616</v>
      </c>
      <c r="V6138">
        <f t="shared" si="766"/>
        <v>108</v>
      </c>
      <c r="W6138">
        <f t="shared" si="767"/>
        <v>2920.32</v>
      </c>
    </row>
    <row r="6139" spans="1:23" ht="15.75" customHeight="1" x14ac:dyDescent="0.3">
      <c r="A6139" s="2" t="s">
        <v>25</v>
      </c>
      <c r="B6139" s="2">
        <v>1128299</v>
      </c>
      <c r="C6139" s="3">
        <v>44330</v>
      </c>
      <c r="D6139" s="12" t="str" cm="1">
        <f t="array" ref="D6139">_xlfn.SWITCH(WEEKDAY(C6139,2), 1, "Lundi", 2, "Mardi", 3, "Mercredi", 4, "Jeudi", 5, "Vendredi", 6, "Samedi", 7, "Dimanche", "Erreur")</f>
        <v>Vendredi</v>
      </c>
      <c r="E6139" s="2" t="s">
        <v>47</v>
      </c>
      <c r="F6139" s="2" t="s">
        <v>89</v>
      </c>
      <c r="G6139" s="2" t="s">
        <v>90</v>
      </c>
      <c r="H6139" s="4" t="s">
        <v>19</v>
      </c>
      <c r="I6139" s="5">
        <v>52</v>
      </c>
      <c r="J6139" s="6">
        <v>123</v>
      </c>
      <c r="K6139" s="7">
        <v>6396</v>
      </c>
      <c r="L6139" s="7">
        <v>3198</v>
      </c>
      <c r="M6139" s="8">
        <v>0.5</v>
      </c>
      <c r="N6139" s="2" t="s">
        <v>82</v>
      </c>
      <c r="O6139">
        <f t="shared" si="760"/>
        <v>2021</v>
      </c>
      <c r="P6139">
        <f t="shared" si="761"/>
        <v>5</v>
      </c>
      <c r="Q6139" t="str">
        <f t="shared" si="762"/>
        <v>mai</v>
      </c>
      <c r="R6139" t="str">
        <f t="shared" si="763"/>
        <v>Georgia</v>
      </c>
      <c r="S6139" t="str">
        <f t="shared" si="764"/>
        <v>2021-05</v>
      </c>
      <c r="T6139">
        <f>IF(AND(COUNTIF(Calculs!$Q$2:$Q$12,$O6139)&gt;0,COUNTIF(Calculs!$S$2:$S$12,$E6139)&gt;0,COUNTIF(Calculs!$U$2:$U$12,$H6139)&gt;0),1,0)</f>
        <v>1</v>
      </c>
      <c r="U6139">
        <f t="shared" si="765"/>
        <v>6396</v>
      </c>
      <c r="V6139">
        <f t="shared" si="766"/>
        <v>123</v>
      </c>
      <c r="W6139">
        <f t="shared" si="767"/>
        <v>3198</v>
      </c>
    </row>
    <row r="6140" spans="1:23" ht="15.75" customHeight="1" x14ac:dyDescent="0.3">
      <c r="A6140" s="2" t="s">
        <v>25</v>
      </c>
      <c r="B6140" s="2">
        <v>1128299</v>
      </c>
      <c r="C6140" s="3">
        <v>44330</v>
      </c>
      <c r="D6140" s="12" t="str" cm="1">
        <f t="array" ref="D6140">_xlfn.SWITCH(WEEKDAY(C6140,2), 1, "Lundi", 2, "Mardi", 3, "Mercredi", 4, "Jeudi", 5, "Vendredi", 6, "Samedi", 7, "Dimanche", "Erreur")</f>
        <v>Vendredi</v>
      </c>
      <c r="E6140" s="2" t="s">
        <v>47</v>
      </c>
      <c r="F6140" s="2" t="s">
        <v>89</v>
      </c>
      <c r="G6140" s="2" t="s">
        <v>90</v>
      </c>
      <c r="H6140" s="4" t="s">
        <v>20</v>
      </c>
      <c r="I6140" s="5">
        <v>47</v>
      </c>
      <c r="J6140" s="6">
        <v>91</v>
      </c>
      <c r="K6140" s="7">
        <v>4277</v>
      </c>
      <c r="L6140" s="7">
        <v>2309.58</v>
      </c>
      <c r="M6140" s="8">
        <v>0.54</v>
      </c>
      <c r="N6140" s="2" t="s">
        <v>82</v>
      </c>
      <c r="O6140">
        <f t="shared" si="760"/>
        <v>2021</v>
      </c>
      <c r="P6140">
        <f t="shared" si="761"/>
        <v>5</v>
      </c>
      <c r="Q6140" t="str">
        <f t="shared" si="762"/>
        <v>mai</v>
      </c>
      <c r="R6140" t="str">
        <f t="shared" si="763"/>
        <v>Georgia</v>
      </c>
      <c r="S6140" t="str">
        <f t="shared" si="764"/>
        <v>2021-05</v>
      </c>
      <c r="T6140">
        <f>IF(AND(COUNTIF(Calculs!$Q$2:$Q$12,$O6140)&gt;0,COUNTIF(Calculs!$S$2:$S$12,$E6140)&gt;0,COUNTIF(Calculs!$U$2:$U$12,$H6140)&gt;0),1,0)</f>
        <v>1</v>
      </c>
      <c r="U6140">
        <f t="shared" si="765"/>
        <v>4277</v>
      </c>
      <c r="V6140">
        <f t="shared" si="766"/>
        <v>91</v>
      </c>
      <c r="W6140">
        <f t="shared" si="767"/>
        <v>2309.58</v>
      </c>
    </row>
    <row r="6141" spans="1:23" ht="15.75" customHeight="1" x14ac:dyDescent="0.3">
      <c r="A6141" s="2" t="s">
        <v>25</v>
      </c>
      <c r="B6141" s="2">
        <v>1128299</v>
      </c>
      <c r="C6141" s="3">
        <v>44330</v>
      </c>
      <c r="D6141" s="12" t="str" cm="1">
        <f t="array" ref="D6141">_xlfn.SWITCH(WEEKDAY(C6141,2), 1, "Lundi", 2, "Mardi", 3, "Mercredi", 4, "Jeudi", 5, "Vendredi", 6, "Samedi", 7, "Dimanche", "Erreur")</f>
        <v>Vendredi</v>
      </c>
      <c r="E6141" s="2" t="s">
        <v>47</v>
      </c>
      <c r="F6141" s="2" t="s">
        <v>89</v>
      </c>
      <c r="G6141" s="2" t="s">
        <v>90</v>
      </c>
      <c r="H6141" s="4" t="s">
        <v>21</v>
      </c>
      <c r="I6141" s="5">
        <v>50</v>
      </c>
      <c r="J6141" s="6">
        <v>56</v>
      </c>
      <c r="K6141" s="7">
        <v>2800</v>
      </c>
      <c r="L6141" s="7">
        <v>1344</v>
      </c>
      <c r="M6141" s="8">
        <v>0.48</v>
      </c>
      <c r="N6141" s="2" t="s">
        <v>82</v>
      </c>
      <c r="O6141">
        <f t="shared" si="760"/>
        <v>2021</v>
      </c>
      <c r="P6141">
        <f t="shared" si="761"/>
        <v>5</v>
      </c>
      <c r="Q6141" t="str">
        <f t="shared" si="762"/>
        <v>mai</v>
      </c>
      <c r="R6141" t="str">
        <f t="shared" si="763"/>
        <v>Georgia</v>
      </c>
      <c r="S6141" t="str">
        <f t="shared" si="764"/>
        <v>2021-05</v>
      </c>
      <c r="T6141">
        <f>IF(AND(COUNTIF(Calculs!$Q$2:$Q$12,$O6141)&gt;0,COUNTIF(Calculs!$S$2:$S$12,$E6141)&gt;0,COUNTIF(Calculs!$U$2:$U$12,$H6141)&gt;0),1,0)</f>
        <v>1</v>
      </c>
      <c r="U6141">
        <f t="shared" si="765"/>
        <v>2800</v>
      </c>
      <c r="V6141">
        <f t="shared" si="766"/>
        <v>56</v>
      </c>
      <c r="W6141">
        <f t="shared" si="767"/>
        <v>1344</v>
      </c>
    </row>
    <row r="6142" spans="1:23" ht="15.75" customHeight="1" x14ac:dyDescent="0.3">
      <c r="A6142" s="2" t="s">
        <v>25</v>
      </c>
      <c r="B6142" s="2">
        <v>1128299</v>
      </c>
      <c r="C6142" s="3">
        <v>44330</v>
      </c>
      <c r="D6142" s="12" t="str" cm="1">
        <f t="array" ref="D6142">_xlfn.SWITCH(WEEKDAY(C6142,2), 1, "Lundi", 2, "Mardi", 3, "Mercredi", 4, "Jeudi", 5, "Vendredi", 6, "Samedi", 7, "Dimanche", "Erreur")</f>
        <v>Vendredi</v>
      </c>
      <c r="E6142" s="2" t="s">
        <v>47</v>
      </c>
      <c r="F6142" s="2" t="s">
        <v>89</v>
      </c>
      <c r="G6142" s="2" t="s">
        <v>90</v>
      </c>
      <c r="H6142" s="4" t="s">
        <v>22</v>
      </c>
      <c r="I6142" s="5">
        <v>64</v>
      </c>
      <c r="J6142" s="6">
        <v>120</v>
      </c>
      <c r="K6142" s="7">
        <v>7680</v>
      </c>
      <c r="L6142" s="7">
        <v>3072</v>
      </c>
      <c r="M6142" s="8">
        <v>0.4</v>
      </c>
      <c r="N6142" s="2" t="s">
        <v>82</v>
      </c>
      <c r="O6142">
        <f t="shared" si="760"/>
        <v>2021</v>
      </c>
      <c r="P6142">
        <f t="shared" si="761"/>
        <v>5</v>
      </c>
      <c r="Q6142" t="str">
        <f t="shared" si="762"/>
        <v>mai</v>
      </c>
      <c r="R6142" t="str">
        <f t="shared" si="763"/>
        <v>Georgia</v>
      </c>
      <c r="S6142" t="str">
        <f t="shared" si="764"/>
        <v>2021-05</v>
      </c>
      <c r="T6142">
        <f>IF(AND(COUNTIF(Calculs!$Q$2:$Q$12,$O6142)&gt;0,COUNTIF(Calculs!$S$2:$S$12,$E6142)&gt;0,COUNTIF(Calculs!$U$2:$U$12,$H6142)&gt;0),1,0)</f>
        <v>1</v>
      </c>
      <c r="U6142">
        <f t="shared" si="765"/>
        <v>7680</v>
      </c>
      <c r="V6142">
        <f t="shared" si="766"/>
        <v>120</v>
      </c>
      <c r="W6142">
        <f t="shared" si="767"/>
        <v>3072</v>
      </c>
    </row>
    <row r="6143" spans="1:23" ht="15.75" customHeight="1" x14ac:dyDescent="0.3">
      <c r="A6143" s="2" t="s">
        <v>25</v>
      </c>
      <c r="B6143" s="2">
        <v>1128299</v>
      </c>
      <c r="C6143" s="3">
        <v>44360</v>
      </c>
      <c r="D6143" s="12" t="str" cm="1">
        <f t="array" ref="D6143">_xlfn.SWITCH(WEEKDAY(C6143,2), 1, "Lundi", 2, "Mardi", 3, "Mercredi", 4, "Jeudi", 5, "Vendredi", 6, "Samedi", 7, "Dimanche", "Erreur")</f>
        <v>Dimanche</v>
      </c>
      <c r="E6143" s="2" t="s">
        <v>47</v>
      </c>
      <c r="F6143" s="2" t="s">
        <v>89</v>
      </c>
      <c r="G6143" s="2" t="s">
        <v>90</v>
      </c>
      <c r="H6143" s="4" t="s">
        <v>16</v>
      </c>
      <c r="I6143" s="5">
        <v>46</v>
      </c>
      <c r="J6143" s="6">
        <v>176</v>
      </c>
      <c r="K6143" s="7">
        <v>8096</v>
      </c>
      <c r="L6143" s="7">
        <v>4290.88</v>
      </c>
      <c r="M6143" s="8">
        <v>0.53</v>
      </c>
      <c r="N6143" s="2" t="s">
        <v>82</v>
      </c>
      <c r="O6143">
        <f t="shared" si="760"/>
        <v>2021</v>
      </c>
      <c r="P6143">
        <f t="shared" si="761"/>
        <v>6</v>
      </c>
      <c r="Q6143" t="str">
        <f t="shared" si="762"/>
        <v>juin</v>
      </c>
      <c r="R6143" t="str">
        <f t="shared" si="763"/>
        <v>Georgia</v>
      </c>
      <c r="S6143" t="str">
        <f t="shared" si="764"/>
        <v>2021-06</v>
      </c>
      <c r="T6143">
        <f>IF(AND(COUNTIF(Calculs!$Q$2:$Q$12,$O6143)&gt;0,COUNTIF(Calculs!$S$2:$S$12,$E6143)&gt;0,COUNTIF(Calculs!$U$2:$U$12,$H6143)&gt;0),1,0)</f>
        <v>1</v>
      </c>
      <c r="U6143">
        <f t="shared" si="765"/>
        <v>8096</v>
      </c>
      <c r="V6143">
        <f t="shared" si="766"/>
        <v>176</v>
      </c>
      <c r="W6143">
        <f t="shared" si="767"/>
        <v>4290.88</v>
      </c>
    </row>
    <row r="6144" spans="1:23" ht="15.75" customHeight="1" x14ac:dyDescent="0.3">
      <c r="A6144" s="2" t="s">
        <v>25</v>
      </c>
      <c r="B6144" s="2">
        <v>1128299</v>
      </c>
      <c r="C6144" s="3">
        <v>44360</v>
      </c>
      <c r="D6144" s="12" t="str" cm="1">
        <f t="array" ref="D6144">_xlfn.SWITCH(WEEKDAY(C6144,2), 1, "Lundi", 2, "Mardi", 3, "Mercredi", 4, "Jeudi", 5, "Vendredi", 6, "Samedi", 7, "Dimanche", "Erreur")</f>
        <v>Dimanche</v>
      </c>
      <c r="E6144" s="2" t="s">
        <v>47</v>
      </c>
      <c r="F6144" s="2" t="s">
        <v>89</v>
      </c>
      <c r="G6144" s="2" t="s">
        <v>90</v>
      </c>
      <c r="H6144" s="4" t="s">
        <v>18</v>
      </c>
      <c r="I6144" s="5">
        <v>54</v>
      </c>
      <c r="J6144" s="6">
        <v>147</v>
      </c>
      <c r="K6144" s="7">
        <v>7938</v>
      </c>
      <c r="L6144" s="7">
        <v>4048.38</v>
      </c>
      <c r="M6144" s="8">
        <v>0.51</v>
      </c>
      <c r="N6144" s="2" t="s">
        <v>82</v>
      </c>
      <c r="O6144">
        <f t="shared" si="760"/>
        <v>2021</v>
      </c>
      <c r="P6144">
        <f t="shared" si="761"/>
        <v>6</v>
      </c>
      <c r="Q6144" t="str">
        <f t="shared" si="762"/>
        <v>juin</v>
      </c>
      <c r="R6144" t="str">
        <f t="shared" si="763"/>
        <v>Georgia</v>
      </c>
      <c r="S6144" t="str">
        <f t="shared" si="764"/>
        <v>2021-06</v>
      </c>
      <c r="T6144">
        <f>IF(AND(COUNTIF(Calculs!$Q$2:$Q$12,$O6144)&gt;0,COUNTIF(Calculs!$S$2:$S$12,$E6144)&gt;0,COUNTIF(Calculs!$U$2:$U$12,$H6144)&gt;0),1,0)</f>
        <v>1</v>
      </c>
      <c r="U6144">
        <f t="shared" si="765"/>
        <v>7938</v>
      </c>
      <c r="V6144">
        <f t="shared" si="766"/>
        <v>147</v>
      </c>
      <c r="W6144">
        <f t="shared" si="767"/>
        <v>4048.38</v>
      </c>
    </row>
    <row r="6145" spans="1:23" ht="15.75" customHeight="1" x14ac:dyDescent="0.3">
      <c r="A6145" s="2" t="s">
        <v>25</v>
      </c>
      <c r="B6145" s="2">
        <v>1128299</v>
      </c>
      <c r="C6145" s="3">
        <v>44360</v>
      </c>
      <c r="D6145" s="12" t="str" cm="1">
        <f t="array" ref="D6145">_xlfn.SWITCH(WEEKDAY(C6145,2), 1, "Lundi", 2, "Mardi", 3, "Mercredi", 4, "Jeudi", 5, "Vendredi", 6, "Samedi", 7, "Dimanche", "Erreur")</f>
        <v>Dimanche</v>
      </c>
      <c r="E6145" s="2" t="s">
        <v>47</v>
      </c>
      <c r="F6145" s="2" t="s">
        <v>89</v>
      </c>
      <c r="G6145" s="2" t="s">
        <v>90</v>
      </c>
      <c r="H6145" s="4" t="s">
        <v>19</v>
      </c>
      <c r="I6145" s="5">
        <v>52</v>
      </c>
      <c r="J6145" s="6">
        <v>142</v>
      </c>
      <c r="K6145" s="7">
        <v>7384</v>
      </c>
      <c r="L6145" s="7">
        <v>3544.3199999999997</v>
      </c>
      <c r="M6145" s="8">
        <v>0.48</v>
      </c>
      <c r="N6145" s="2" t="s">
        <v>82</v>
      </c>
      <c r="O6145">
        <f t="shared" si="760"/>
        <v>2021</v>
      </c>
      <c r="P6145">
        <f t="shared" si="761"/>
        <v>6</v>
      </c>
      <c r="Q6145" t="str">
        <f t="shared" si="762"/>
        <v>juin</v>
      </c>
      <c r="R6145" t="str">
        <f t="shared" si="763"/>
        <v>Georgia</v>
      </c>
      <c r="S6145" t="str">
        <f t="shared" si="764"/>
        <v>2021-06</v>
      </c>
      <c r="T6145">
        <f>IF(AND(COUNTIF(Calculs!$Q$2:$Q$12,$O6145)&gt;0,COUNTIF(Calculs!$S$2:$S$12,$E6145)&gt;0,COUNTIF(Calculs!$U$2:$U$12,$H6145)&gt;0),1,0)</f>
        <v>1</v>
      </c>
      <c r="U6145">
        <f t="shared" si="765"/>
        <v>7384</v>
      </c>
      <c r="V6145">
        <f t="shared" si="766"/>
        <v>142</v>
      </c>
      <c r="W6145">
        <f t="shared" si="767"/>
        <v>3544.3199999999997</v>
      </c>
    </row>
    <row r="6146" spans="1:23" ht="15.75" customHeight="1" x14ac:dyDescent="0.3">
      <c r="A6146" s="2" t="s">
        <v>25</v>
      </c>
      <c r="B6146" s="2">
        <v>1128299</v>
      </c>
      <c r="C6146" s="3">
        <v>44360</v>
      </c>
      <c r="D6146" s="12" t="str" cm="1">
        <f t="array" ref="D6146">_xlfn.SWITCH(WEEKDAY(C6146,2), 1, "Lundi", 2, "Mardi", 3, "Mercredi", 4, "Jeudi", 5, "Vendredi", 6, "Samedi", 7, "Dimanche", "Erreur")</f>
        <v>Dimanche</v>
      </c>
      <c r="E6146" s="2" t="s">
        <v>47</v>
      </c>
      <c r="F6146" s="2" t="s">
        <v>89</v>
      </c>
      <c r="G6146" s="2" t="s">
        <v>90</v>
      </c>
      <c r="H6146" s="4" t="s">
        <v>20</v>
      </c>
      <c r="I6146" s="5">
        <v>49</v>
      </c>
      <c r="J6146" s="6">
        <v>120</v>
      </c>
      <c r="K6146" s="7">
        <v>5880</v>
      </c>
      <c r="L6146" s="7">
        <v>2998.8</v>
      </c>
      <c r="M6146" s="8">
        <v>0.51</v>
      </c>
      <c r="N6146" s="2" t="s">
        <v>82</v>
      </c>
      <c r="O6146">
        <f t="shared" si="760"/>
        <v>2021</v>
      </c>
      <c r="P6146">
        <f t="shared" si="761"/>
        <v>6</v>
      </c>
      <c r="Q6146" t="str">
        <f t="shared" si="762"/>
        <v>juin</v>
      </c>
      <c r="R6146" t="str">
        <f t="shared" si="763"/>
        <v>Georgia</v>
      </c>
      <c r="S6146" t="str">
        <f t="shared" si="764"/>
        <v>2021-06</v>
      </c>
      <c r="T6146">
        <f>IF(AND(COUNTIF(Calculs!$Q$2:$Q$12,$O6146)&gt;0,COUNTIF(Calculs!$S$2:$S$12,$E6146)&gt;0,COUNTIF(Calculs!$U$2:$U$12,$H6146)&gt;0),1,0)</f>
        <v>1</v>
      </c>
      <c r="U6146">
        <f t="shared" si="765"/>
        <v>5880</v>
      </c>
      <c r="V6146">
        <f t="shared" si="766"/>
        <v>120</v>
      </c>
      <c r="W6146">
        <f t="shared" si="767"/>
        <v>2998.8</v>
      </c>
    </row>
    <row r="6147" spans="1:23" ht="15.75" customHeight="1" x14ac:dyDescent="0.3">
      <c r="A6147" s="2" t="s">
        <v>25</v>
      </c>
      <c r="B6147" s="2">
        <v>1128299</v>
      </c>
      <c r="C6147" s="3">
        <v>44360</v>
      </c>
      <c r="D6147" s="12" t="str" cm="1">
        <f t="array" ref="D6147">_xlfn.SWITCH(WEEKDAY(C6147,2), 1, "Lundi", 2, "Mardi", 3, "Mercredi", 4, "Jeudi", 5, "Vendredi", 6, "Samedi", 7, "Dimanche", "Erreur")</f>
        <v>Dimanche</v>
      </c>
      <c r="E6147" s="2" t="s">
        <v>47</v>
      </c>
      <c r="F6147" s="2" t="s">
        <v>89</v>
      </c>
      <c r="G6147" s="2" t="s">
        <v>90</v>
      </c>
      <c r="H6147" s="4" t="s">
        <v>21</v>
      </c>
      <c r="I6147" s="5">
        <v>51</v>
      </c>
      <c r="J6147" s="6">
        <v>72</v>
      </c>
      <c r="K6147" s="7">
        <v>3672</v>
      </c>
      <c r="L6147" s="7">
        <v>1762.56</v>
      </c>
      <c r="M6147" s="8">
        <v>0.48</v>
      </c>
      <c r="N6147" s="2" t="s">
        <v>82</v>
      </c>
      <c r="O6147">
        <f t="shared" ref="O6147:O6210" si="768">YEAR($C6147)</f>
        <v>2021</v>
      </c>
      <c r="P6147">
        <f t="shared" ref="P6147:P6210" si="769">MONTH($C6147)</f>
        <v>6</v>
      </c>
      <c r="Q6147" t="str">
        <f t="shared" ref="Q6147:Q6210" si="770">TEXT($C6147,"mmm")</f>
        <v>juin</v>
      </c>
      <c r="R6147" t="str">
        <f t="shared" ref="R6147:R6210" si="771">SUBSTITUTE(SUBSTITUTE($F6147,"Sud ","South "),"Ouest ","West ")</f>
        <v>Georgia</v>
      </c>
      <c r="S6147" t="str">
        <f t="shared" ref="S6147:S6210" si="772">TEXT($C6147,"aaaa-mm")</f>
        <v>2021-06</v>
      </c>
      <c r="T6147">
        <f>IF(AND(COUNTIF(Calculs!$Q$2:$Q$12,$O6147)&gt;0,COUNTIF(Calculs!$S$2:$S$12,$E6147)&gt;0,COUNTIF(Calculs!$U$2:$U$12,$H6147)&gt;0),1,0)</f>
        <v>1</v>
      </c>
      <c r="U6147">
        <f t="shared" ref="U6147:U6210" si="773">$K6147*$T6147</f>
        <v>3672</v>
      </c>
      <c r="V6147">
        <f t="shared" ref="V6147:V6210" si="774">$J6147*$T6147</f>
        <v>72</v>
      </c>
      <c r="W6147">
        <f t="shared" ref="W6147:W6210" si="775">$L6147*$T6147</f>
        <v>1762.56</v>
      </c>
    </row>
    <row r="6148" spans="1:23" ht="15.75" customHeight="1" x14ac:dyDescent="0.3">
      <c r="A6148" s="2" t="s">
        <v>25</v>
      </c>
      <c r="B6148" s="2">
        <v>1128299</v>
      </c>
      <c r="C6148" s="3">
        <v>44360</v>
      </c>
      <c r="D6148" s="12" t="str" cm="1">
        <f t="array" ref="D6148">_xlfn.SWITCH(WEEKDAY(C6148,2), 1, "Lundi", 2, "Mardi", 3, "Mercredi", 4, "Jeudi", 5, "Vendredi", 6, "Samedi", 7, "Dimanche", "Erreur")</f>
        <v>Dimanche</v>
      </c>
      <c r="E6148" s="2" t="s">
        <v>47</v>
      </c>
      <c r="F6148" s="2" t="s">
        <v>89</v>
      </c>
      <c r="G6148" s="2" t="s">
        <v>90</v>
      </c>
      <c r="H6148" s="4" t="s">
        <v>22</v>
      </c>
      <c r="I6148" s="5">
        <v>67</v>
      </c>
      <c r="J6148" s="6">
        <v>150</v>
      </c>
      <c r="K6148" s="7">
        <v>10050</v>
      </c>
      <c r="L6148" s="7">
        <v>3517.5</v>
      </c>
      <c r="M6148" s="8">
        <v>0.35</v>
      </c>
      <c r="N6148" s="2" t="s">
        <v>82</v>
      </c>
      <c r="O6148">
        <f t="shared" si="768"/>
        <v>2021</v>
      </c>
      <c r="P6148">
        <f t="shared" si="769"/>
        <v>6</v>
      </c>
      <c r="Q6148" t="str">
        <f t="shared" si="770"/>
        <v>juin</v>
      </c>
      <c r="R6148" t="str">
        <f t="shared" si="771"/>
        <v>Georgia</v>
      </c>
      <c r="S6148" t="str">
        <f t="shared" si="772"/>
        <v>2021-06</v>
      </c>
      <c r="T6148">
        <f>IF(AND(COUNTIF(Calculs!$Q$2:$Q$12,$O6148)&gt;0,COUNTIF(Calculs!$S$2:$S$12,$E6148)&gt;0,COUNTIF(Calculs!$U$2:$U$12,$H6148)&gt;0),1,0)</f>
        <v>1</v>
      </c>
      <c r="U6148">
        <f t="shared" si="773"/>
        <v>10050</v>
      </c>
      <c r="V6148">
        <f t="shared" si="774"/>
        <v>150</v>
      </c>
      <c r="W6148">
        <f t="shared" si="775"/>
        <v>3517.5</v>
      </c>
    </row>
    <row r="6149" spans="1:23" ht="15.75" customHeight="1" x14ac:dyDescent="0.3">
      <c r="A6149" s="2" t="s">
        <v>25</v>
      </c>
      <c r="B6149" s="2">
        <v>1128299</v>
      </c>
      <c r="C6149" s="3">
        <v>44389</v>
      </c>
      <c r="D6149" s="12" t="str" cm="1">
        <f t="array" ref="D6149">_xlfn.SWITCH(WEEKDAY(C6149,2), 1, "Lundi", 2, "Mardi", 3, "Mercredi", 4, "Jeudi", 5, "Vendredi", 6, "Samedi", 7, "Dimanche", "Erreur")</f>
        <v>Lundi</v>
      </c>
      <c r="E6149" s="2" t="s">
        <v>47</v>
      </c>
      <c r="F6149" s="2" t="s">
        <v>89</v>
      </c>
      <c r="G6149" s="2" t="s">
        <v>90</v>
      </c>
      <c r="H6149" s="4" t="s">
        <v>16</v>
      </c>
      <c r="I6149" s="5">
        <v>47</v>
      </c>
      <c r="J6149" s="6">
        <v>196</v>
      </c>
      <c r="K6149" s="7">
        <v>9212</v>
      </c>
      <c r="L6149" s="7">
        <v>4606</v>
      </c>
      <c r="M6149" s="8">
        <v>0.5</v>
      </c>
      <c r="N6149" s="2" t="s">
        <v>82</v>
      </c>
      <c r="O6149">
        <f t="shared" si="768"/>
        <v>2021</v>
      </c>
      <c r="P6149">
        <f t="shared" si="769"/>
        <v>7</v>
      </c>
      <c r="Q6149" t="str">
        <f t="shared" si="770"/>
        <v>juil</v>
      </c>
      <c r="R6149" t="str">
        <f t="shared" si="771"/>
        <v>Georgia</v>
      </c>
      <c r="S6149" t="str">
        <f t="shared" si="772"/>
        <v>2021-07</v>
      </c>
      <c r="T6149">
        <f>IF(AND(COUNTIF(Calculs!$Q$2:$Q$12,$O6149)&gt;0,COUNTIF(Calculs!$S$2:$S$12,$E6149)&gt;0,COUNTIF(Calculs!$U$2:$U$12,$H6149)&gt;0),1,0)</f>
        <v>1</v>
      </c>
      <c r="U6149">
        <f t="shared" si="773"/>
        <v>9212</v>
      </c>
      <c r="V6149">
        <f t="shared" si="774"/>
        <v>196</v>
      </c>
      <c r="W6149">
        <f t="shared" si="775"/>
        <v>4606</v>
      </c>
    </row>
    <row r="6150" spans="1:23" ht="15.75" customHeight="1" x14ac:dyDescent="0.3">
      <c r="A6150" s="2" t="s">
        <v>25</v>
      </c>
      <c r="B6150" s="2">
        <v>1128299</v>
      </c>
      <c r="C6150" s="3">
        <v>44389</v>
      </c>
      <c r="D6150" s="12" t="str" cm="1">
        <f t="array" ref="D6150">_xlfn.SWITCH(WEEKDAY(C6150,2), 1, "Lundi", 2, "Mardi", 3, "Mercredi", 4, "Jeudi", 5, "Vendredi", 6, "Samedi", 7, "Dimanche", "Erreur")</f>
        <v>Lundi</v>
      </c>
      <c r="E6150" s="2" t="s">
        <v>47</v>
      </c>
      <c r="F6150" s="2" t="s">
        <v>89</v>
      </c>
      <c r="G6150" s="2" t="s">
        <v>90</v>
      </c>
      <c r="H6150" s="4" t="s">
        <v>18</v>
      </c>
      <c r="I6150" s="5">
        <v>51</v>
      </c>
      <c r="J6150" s="6">
        <v>173</v>
      </c>
      <c r="K6150" s="7">
        <v>8823</v>
      </c>
      <c r="L6150" s="7">
        <v>4499.7300000000005</v>
      </c>
      <c r="M6150" s="8">
        <v>0.51</v>
      </c>
      <c r="N6150" s="2" t="s">
        <v>82</v>
      </c>
      <c r="O6150">
        <f t="shared" si="768"/>
        <v>2021</v>
      </c>
      <c r="P6150">
        <f t="shared" si="769"/>
        <v>7</v>
      </c>
      <c r="Q6150" t="str">
        <f t="shared" si="770"/>
        <v>juil</v>
      </c>
      <c r="R6150" t="str">
        <f t="shared" si="771"/>
        <v>Georgia</v>
      </c>
      <c r="S6150" t="str">
        <f t="shared" si="772"/>
        <v>2021-07</v>
      </c>
      <c r="T6150">
        <f>IF(AND(COUNTIF(Calculs!$Q$2:$Q$12,$O6150)&gt;0,COUNTIF(Calculs!$S$2:$S$12,$E6150)&gt;0,COUNTIF(Calculs!$U$2:$U$12,$H6150)&gt;0),1,0)</f>
        <v>1</v>
      </c>
      <c r="U6150">
        <f t="shared" si="773"/>
        <v>8823</v>
      </c>
      <c r="V6150">
        <f t="shared" si="774"/>
        <v>173</v>
      </c>
      <c r="W6150">
        <f t="shared" si="775"/>
        <v>4499.7300000000005</v>
      </c>
    </row>
    <row r="6151" spans="1:23" ht="15.75" customHeight="1" x14ac:dyDescent="0.3">
      <c r="A6151" s="2" t="s">
        <v>25</v>
      </c>
      <c r="B6151" s="2">
        <v>1128299</v>
      </c>
      <c r="C6151" s="3">
        <v>44389</v>
      </c>
      <c r="D6151" s="12" t="str" cm="1">
        <f t="array" ref="D6151">_xlfn.SWITCH(WEEKDAY(C6151,2), 1, "Lundi", 2, "Mardi", 3, "Mercredi", 4, "Jeudi", 5, "Vendredi", 6, "Samedi", 7, "Dimanche", "Erreur")</f>
        <v>Lundi</v>
      </c>
      <c r="E6151" s="2" t="s">
        <v>47</v>
      </c>
      <c r="F6151" s="2" t="s">
        <v>89</v>
      </c>
      <c r="G6151" s="2" t="s">
        <v>90</v>
      </c>
      <c r="H6151" s="4" t="s">
        <v>19</v>
      </c>
      <c r="I6151" s="5">
        <v>50</v>
      </c>
      <c r="J6151" s="6">
        <v>137</v>
      </c>
      <c r="K6151" s="7">
        <v>6850</v>
      </c>
      <c r="L6151" s="7">
        <v>3425</v>
      </c>
      <c r="M6151" s="8">
        <v>0.5</v>
      </c>
      <c r="N6151" s="2" t="s">
        <v>82</v>
      </c>
      <c r="O6151">
        <f t="shared" si="768"/>
        <v>2021</v>
      </c>
      <c r="P6151">
        <f t="shared" si="769"/>
        <v>7</v>
      </c>
      <c r="Q6151" t="str">
        <f t="shared" si="770"/>
        <v>juil</v>
      </c>
      <c r="R6151" t="str">
        <f t="shared" si="771"/>
        <v>Georgia</v>
      </c>
      <c r="S6151" t="str">
        <f t="shared" si="772"/>
        <v>2021-07</v>
      </c>
      <c r="T6151">
        <f>IF(AND(COUNTIF(Calculs!$Q$2:$Q$12,$O6151)&gt;0,COUNTIF(Calculs!$S$2:$S$12,$E6151)&gt;0,COUNTIF(Calculs!$U$2:$U$12,$H6151)&gt;0),1,0)</f>
        <v>1</v>
      </c>
      <c r="U6151">
        <f t="shared" si="773"/>
        <v>6850</v>
      </c>
      <c r="V6151">
        <f t="shared" si="774"/>
        <v>137</v>
      </c>
      <c r="W6151">
        <f t="shared" si="775"/>
        <v>3425</v>
      </c>
    </row>
    <row r="6152" spans="1:23" ht="15.75" customHeight="1" x14ac:dyDescent="0.3">
      <c r="A6152" s="2" t="s">
        <v>25</v>
      </c>
      <c r="B6152" s="2">
        <v>1128299</v>
      </c>
      <c r="C6152" s="3">
        <v>44389</v>
      </c>
      <c r="D6152" s="12" t="str" cm="1">
        <f t="array" ref="D6152">_xlfn.SWITCH(WEEKDAY(C6152,2), 1, "Lundi", 2, "Mardi", 3, "Mercredi", 4, "Jeudi", 5, "Vendredi", 6, "Samedi", 7, "Dimanche", "Erreur")</f>
        <v>Lundi</v>
      </c>
      <c r="E6152" s="2" t="s">
        <v>47</v>
      </c>
      <c r="F6152" s="2" t="s">
        <v>89</v>
      </c>
      <c r="G6152" s="2" t="s">
        <v>90</v>
      </c>
      <c r="H6152" s="4" t="s">
        <v>20</v>
      </c>
      <c r="I6152" s="5">
        <v>46</v>
      </c>
      <c r="J6152" s="6">
        <v>128</v>
      </c>
      <c r="K6152" s="7">
        <v>5888</v>
      </c>
      <c r="L6152" s="7">
        <v>3002.88</v>
      </c>
      <c r="M6152" s="8">
        <v>0.51</v>
      </c>
      <c r="N6152" s="2" t="s">
        <v>82</v>
      </c>
      <c r="O6152">
        <f t="shared" si="768"/>
        <v>2021</v>
      </c>
      <c r="P6152">
        <f t="shared" si="769"/>
        <v>7</v>
      </c>
      <c r="Q6152" t="str">
        <f t="shared" si="770"/>
        <v>juil</v>
      </c>
      <c r="R6152" t="str">
        <f t="shared" si="771"/>
        <v>Georgia</v>
      </c>
      <c r="S6152" t="str">
        <f t="shared" si="772"/>
        <v>2021-07</v>
      </c>
      <c r="T6152">
        <f>IF(AND(COUNTIF(Calculs!$Q$2:$Q$12,$O6152)&gt;0,COUNTIF(Calculs!$S$2:$S$12,$E6152)&gt;0,COUNTIF(Calculs!$U$2:$U$12,$H6152)&gt;0),1,0)</f>
        <v>1</v>
      </c>
      <c r="U6152">
        <f t="shared" si="773"/>
        <v>5888</v>
      </c>
      <c r="V6152">
        <f t="shared" si="774"/>
        <v>128</v>
      </c>
      <c r="W6152">
        <f t="shared" si="775"/>
        <v>3002.88</v>
      </c>
    </row>
    <row r="6153" spans="1:23" ht="15.75" customHeight="1" x14ac:dyDescent="0.3">
      <c r="A6153" s="2" t="s">
        <v>25</v>
      </c>
      <c r="B6153" s="2">
        <v>1128299</v>
      </c>
      <c r="C6153" s="3">
        <v>44389</v>
      </c>
      <c r="D6153" s="12" t="str" cm="1">
        <f t="array" ref="D6153">_xlfn.SWITCH(WEEKDAY(C6153,2), 1, "Lundi", 2, "Mardi", 3, "Mercredi", 4, "Jeudi", 5, "Vendredi", 6, "Samedi", 7, "Dimanche", "Erreur")</f>
        <v>Lundi</v>
      </c>
      <c r="E6153" s="2" t="s">
        <v>47</v>
      </c>
      <c r="F6153" s="2" t="s">
        <v>89</v>
      </c>
      <c r="G6153" s="2" t="s">
        <v>90</v>
      </c>
      <c r="H6153" s="4" t="s">
        <v>21</v>
      </c>
      <c r="I6153" s="5">
        <v>54</v>
      </c>
      <c r="J6153" s="6">
        <v>138</v>
      </c>
      <c r="K6153" s="7">
        <v>7452</v>
      </c>
      <c r="L6153" s="7">
        <v>3576.96</v>
      </c>
      <c r="M6153" s="8">
        <v>0.48</v>
      </c>
      <c r="N6153" s="2" t="s">
        <v>82</v>
      </c>
      <c r="O6153">
        <f t="shared" si="768"/>
        <v>2021</v>
      </c>
      <c r="P6153">
        <f t="shared" si="769"/>
        <v>7</v>
      </c>
      <c r="Q6153" t="str">
        <f t="shared" si="770"/>
        <v>juil</v>
      </c>
      <c r="R6153" t="str">
        <f t="shared" si="771"/>
        <v>Georgia</v>
      </c>
      <c r="S6153" t="str">
        <f t="shared" si="772"/>
        <v>2021-07</v>
      </c>
      <c r="T6153">
        <f>IF(AND(COUNTIF(Calculs!$Q$2:$Q$12,$O6153)&gt;0,COUNTIF(Calculs!$S$2:$S$12,$E6153)&gt;0,COUNTIF(Calculs!$U$2:$U$12,$H6153)&gt;0),1,0)</f>
        <v>1</v>
      </c>
      <c r="U6153">
        <f t="shared" si="773"/>
        <v>7452</v>
      </c>
      <c r="V6153">
        <f t="shared" si="774"/>
        <v>138</v>
      </c>
      <c r="W6153">
        <f t="shared" si="775"/>
        <v>3576.96</v>
      </c>
    </row>
    <row r="6154" spans="1:23" ht="15.75" customHeight="1" x14ac:dyDescent="0.3">
      <c r="A6154" s="2" t="s">
        <v>25</v>
      </c>
      <c r="B6154" s="2">
        <v>1128299</v>
      </c>
      <c r="C6154" s="3">
        <v>44389</v>
      </c>
      <c r="D6154" s="12" t="str" cm="1">
        <f t="array" ref="D6154">_xlfn.SWITCH(WEEKDAY(C6154,2), 1, "Lundi", 2, "Mardi", 3, "Mercredi", 4, "Jeudi", 5, "Vendredi", 6, "Samedi", 7, "Dimanche", "Erreur")</f>
        <v>Lundi</v>
      </c>
      <c r="E6154" s="2" t="s">
        <v>47</v>
      </c>
      <c r="F6154" s="2" t="s">
        <v>89</v>
      </c>
      <c r="G6154" s="2" t="s">
        <v>90</v>
      </c>
      <c r="H6154" s="4" t="s">
        <v>22</v>
      </c>
      <c r="I6154" s="5">
        <v>67</v>
      </c>
      <c r="J6154" s="6">
        <v>143</v>
      </c>
      <c r="K6154" s="7">
        <v>9581</v>
      </c>
      <c r="L6154" s="7">
        <v>3640.78</v>
      </c>
      <c r="M6154" s="8">
        <v>0.38</v>
      </c>
      <c r="N6154" s="2" t="s">
        <v>82</v>
      </c>
      <c r="O6154">
        <f t="shared" si="768"/>
        <v>2021</v>
      </c>
      <c r="P6154">
        <f t="shared" si="769"/>
        <v>7</v>
      </c>
      <c r="Q6154" t="str">
        <f t="shared" si="770"/>
        <v>juil</v>
      </c>
      <c r="R6154" t="str">
        <f t="shared" si="771"/>
        <v>Georgia</v>
      </c>
      <c r="S6154" t="str">
        <f t="shared" si="772"/>
        <v>2021-07</v>
      </c>
      <c r="T6154">
        <f>IF(AND(COUNTIF(Calculs!$Q$2:$Q$12,$O6154)&gt;0,COUNTIF(Calculs!$S$2:$S$12,$E6154)&gt;0,COUNTIF(Calculs!$U$2:$U$12,$H6154)&gt;0),1,0)</f>
        <v>1</v>
      </c>
      <c r="U6154">
        <f t="shared" si="773"/>
        <v>9581</v>
      </c>
      <c r="V6154">
        <f t="shared" si="774"/>
        <v>143</v>
      </c>
      <c r="W6154">
        <f t="shared" si="775"/>
        <v>3640.78</v>
      </c>
    </row>
    <row r="6155" spans="1:23" ht="15.75" customHeight="1" x14ac:dyDescent="0.3">
      <c r="A6155" s="2" t="s">
        <v>25</v>
      </c>
      <c r="B6155" s="2">
        <v>1128299</v>
      </c>
      <c r="C6155" s="3">
        <v>44421</v>
      </c>
      <c r="D6155" s="12" t="str" cm="1">
        <f t="array" ref="D6155">_xlfn.SWITCH(WEEKDAY(C6155,2), 1, "Lundi", 2, "Mardi", 3, "Mercredi", 4, "Jeudi", 5, "Vendredi", 6, "Samedi", 7, "Dimanche", "Erreur")</f>
        <v>Vendredi</v>
      </c>
      <c r="E6155" s="2" t="s">
        <v>47</v>
      </c>
      <c r="F6155" s="2" t="s">
        <v>89</v>
      </c>
      <c r="G6155" s="2" t="s">
        <v>90</v>
      </c>
      <c r="H6155" s="4" t="s">
        <v>16</v>
      </c>
      <c r="I6155" s="5">
        <v>53</v>
      </c>
      <c r="J6155" s="6">
        <v>182</v>
      </c>
      <c r="K6155" s="7">
        <v>9646</v>
      </c>
      <c r="L6155" s="7">
        <v>4919.46</v>
      </c>
      <c r="M6155" s="8">
        <v>0.51</v>
      </c>
      <c r="N6155" s="2" t="s">
        <v>82</v>
      </c>
      <c r="O6155">
        <f t="shared" si="768"/>
        <v>2021</v>
      </c>
      <c r="P6155">
        <f t="shared" si="769"/>
        <v>8</v>
      </c>
      <c r="Q6155" t="str">
        <f t="shared" si="770"/>
        <v>août</v>
      </c>
      <c r="R6155" t="str">
        <f t="shared" si="771"/>
        <v>Georgia</v>
      </c>
      <c r="S6155" t="str">
        <f t="shared" si="772"/>
        <v>2021-08</v>
      </c>
      <c r="T6155">
        <f>IF(AND(COUNTIF(Calculs!$Q$2:$Q$12,$O6155)&gt;0,COUNTIF(Calculs!$S$2:$S$12,$E6155)&gt;0,COUNTIF(Calculs!$U$2:$U$12,$H6155)&gt;0),1,0)</f>
        <v>1</v>
      </c>
      <c r="U6155">
        <f t="shared" si="773"/>
        <v>9646</v>
      </c>
      <c r="V6155">
        <f t="shared" si="774"/>
        <v>182</v>
      </c>
      <c r="W6155">
        <f t="shared" si="775"/>
        <v>4919.46</v>
      </c>
    </row>
    <row r="6156" spans="1:23" ht="15.75" customHeight="1" x14ac:dyDescent="0.3">
      <c r="A6156" s="2" t="s">
        <v>25</v>
      </c>
      <c r="B6156" s="2">
        <v>1128299</v>
      </c>
      <c r="C6156" s="3">
        <v>44421</v>
      </c>
      <c r="D6156" s="12" t="str" cm="1">
        <f t="array" ref="D6156">_xlfn.SWITCH(WEEKDAY(C6156,2), 1, "Lundi", 2, "Mardi", 3, "Mercredi", 4, "Jeudi", 5, "Vendredi", 6, "Samedi", 7, "Dimanche", "Erreur")</f>
        <v>Vendredi</v>
      </c>
      <c r="E6156" s="2" t="s">
        <v>47</v>
      </c>
      <c r="F6156" s="2" t="s">
        <v>89</v>
      </c>
      <c r="G6156" s="2" t="s">
        <v>90</v>
      </c>
      <c r="H6156" s="4" t="s">
        <v>18</v>
      </c>
      <c r="I6156" s="5">
        <v>58</v>
      </c>
      <c r="J6156" s="6">
        <v>175</v>
      </c>
      <c r="K6156" s="7">
        <v>10150</v>
      </c>
      <c r="L6156" s="7">
        <v>5278</v>
      </c>
      <c r="M6156" s="8">
        <v>0.52</v>
      </c>
      <c r="N6156" s="2" t="s">
        <v>82</v>
      </c>
      <c r="O6156">
        <f t="shared" si="768"/>
        <v>2021</v>
      </c>
      <c r="P6156">
        <f t="shared" si="769"/>
        <v>8</v>
      </c>
      <c r="Q6156" t="str">
        <f t="shared" si="770"/>
        <v>août</v>
      </c>
      <c r="R6156" t="str">
        <f t="shared" si="771"/>
        <v>Georgia</v>
      </c>
      <c r="S6156" t="str">
        <f t="shared" si="772"/>
        <v>2021-08</v>
      </c>
      <c r="T6156">
        <f>IF(AND(COUNTIF(Calculs!$Q$2:$Q$12,$O6156)&gt;0,COUNTIF(Calculs!$S$2:$S$12,$E6156)&gt;0,COUNTIF(Calculs!$U$2:$U$12,$H6156)&gt;0),1,0)</f>
        <v>1</v>
      </c>
      <c r="U6156">
        <f t="shared" si="773"/>
        <v>10150</v>
      </c>
      <c r="V6156">
        <f t="shared" si="774"/>
        <v>175</v>
      </c>
      <c r="W6156">
        <f t="shared" si="775"/>
        <v>5278</v>
      </c>
    </row>
    <row r="6157" spans="1:23" ht="15.75" customHeight="1" x14ac:dyDescent="0.3">
      <c r="A6157" s="2" t="s">
        <v>25</v>
      </c>
      <c r="B6157" s="2">
        <v>1128299</v>
      </c>
      <c r="C6157" s="3">
        <v>44421</v>
      </c>
      <c r="D6157" s="12" t="str" cm="1">
        <f t="array" ref="D6157">_xlfn.SWITCH(WEEKDAY(C6157,2), 1, "Lundi", 2, "Mardi", 3, "Mercredi", 4, "Jeudi", 5, "Vendredi", 6, "Samedi", 7, "Dimanche", "Erreur")</f>
        <v>Vendredi</v>
      </c>
      <c r="E6157" s="2" t="s">
        <v>47</v>
      </c>
      <c r="F6157" s="2" t="s">
        <v>89</v>
      </c>
      <c r="G6157" s="2" t="s">
        <v>90</v>
      </c>
      <c r="H6157" s="4" t="s">
        <v>19</v>
      </c>
      <c r="I6157" s="5">
        <v>54</v>
      </c>
      <c r="J6157" s="6">
        <v>150</v>
      </c>
      <c r="K6157" s="7">
        <v>8100</v>
      </c>
      <c r="L6157" s="7">
        <v>3725.9999999999995</v>
      </c>
      <c r="M6157" s="8">
        <v>0.45999999999999996</v>
      </c>
      <c r="N6157" s="2" t="s">
        <v>82</v>
      </c>
      <c r="O6157">
        <f t="shared" si="768"/>
        <v>2021</v>
      </c>
      <c r="P6157">
        <f t="shared" si="769"/>
        <v>8</v>
      </c>
      <c r="Q6157" t="str">
        <f t="shared" si="770"/>
        <v>août</v>
      </c>
      <c r="R6157" t="str">
        <f t="shared" si="771"/>
        <v>Georgia</v>
      </c>
      <c r="S6157" t="str">
        <f t="shared" si="772"/>
        <v>2021-08</v>
      </c>
      <c r="T6157">
        <f>IF(AND(COUNTIF(Calculs!$Q$2:$Q$12,$O6157)&gt;0,COUNTIF(Calculs!$S$2:$S$12,$E6157)&gt;0,COUNTIF(Calculs!$U$2:$U$12,$H6157)&gt;0),1,0)</f>
        <v>1</v>
      </c>
      <c r="U6157">
        <f t="shared" si="773"/>
        <v>8100</v>
      </c>
      <c r="V6157">
        <f t="shared" si="774"/>
        <v>150</v>
      </c>
      <c r="W6157">
        <f t="shared" si="775"/>
        <v>3725.9999999999995</v>
      </c>
    </row>
    <row r="6158" spans="1:23" ht="15.75" customHeight="1" x14ac:dyDescent="0.3">
      <c r="A6158" s="2" t="s">
        <v>25</v>
      </c>
      <c r="B6158" s="2">
        <v>1128299</v>
      </c>
      <c r="C6158" s="3">
        <v>44421</v>
      </c>
      <c r="D6158" s="12" t="str" cm="1">
        <f t="array" ref="D6158">_xlfn.SWITCH(WEEKDAY(C6158,2), 1, "Lundi", 2, "Mardi", 3, "Mercredi", 4, "Jeudi", 5, "Vendredi", 6, "Samedi", 7, "Dimanche", "Erreur")</f>
        <v>Vendredi</v>
      </c>
      <c r="E6158" s="2" t="s">
        <v>47</v>
      </c>
      <c r="F6158" s="2" t="s">
        <v>89</v>
      </c>
      <c r="G6158" s="2" t="s">
        <v>90</v>
      </c>
      <c r="H6158" s="4" t="s">
        <v>20</v>
      </c>
      <c r="I6158" s="5">
        <v>53</v>
      </c>
      <c r="J6158" s="6">
        <v>113</v>
      </c>
      <c r="K6158" s="7">
        <v>5989</v>
      </c>
      <c r="L6158" s="7">
        <v>3114.28</v>
      </c>
      <c r="M6158" s="8">
        <v>0.52</v>
      </c>
      <c r="N6158" s="2" t="s">
        <v>82</v>
      </c>
      <c r="O6158">
        <f t="shared" si="768"/>
        <v>2021</v>
      </c>
      <c r="P6158">
        <f t="shared" si="769"/>
        <v>8</v>
      </c>
      <c r="Q6158" t="str">
        <f t="shared" si="770"/>
        <v>août</v>
      </c>
      <c r="R6158" t="str">
        <f t="shared" si="771"/>
        <v>Georgia</v>
      </c>
      <c r="S6158" t="str">
        <f t="shared" si="772"/>
        <v>2021-08</v>
      </c>
      <c r="T6158">
        <f>IF(AND(COUNTIF(Calculs!$Q$2:$Q$12,$O6158)&gt;0,COUNTIF(Calculs!$S$2:$S$12,$E6158)&gt;0,COUNTIF(Calculs!$U$2:$U$12,$H6158)&gt;0),1,0)</f>
        <v>1</v>
      </c>
      <c r="U6158">
        <f t="shared" si="773"/>
        <v>5989</v>
      </c>
      <c r="V6158">
        <f t="shared" si="774"/>
        <v>113</v>
      </c>
      <c r="W6158">
        <f t="shared" si="775"/>
        <v>3114.28</v>
      </c>
    </row>
    <row r="6159" spans="1:23" ht="15.75" customHeight="1" x14ac:dyDescent="0.3">
      <c r="A6159" s="2" t="s">
        <v>25</v>
      </c>
      <c r="B6159" s="2">
        <v>1128299</v>
      </c>
      <c r="C6159" s="3">
        <v>44421</v>
      </c>
      <c r="D6159" s="12" t="str" cm="1">
        <f t="array" ref="D6159">_xlfn.SWITCH(WEEKDAY(C6159,2), 1, "Lundi", 2, "Mardi", 3, "Mercredi", 4, "Jeudi", 5, "Vendredi", 6, "Samedi", 7, "Dimanche", "Erreur")</f>
        <v>Vendredi</v>
      </c>
      <c r="E6159" s="2" t="s">
        <v>47</v>
      </c>
      <c r="F6159" s="2" t="s">
        <v>89</v>
      </c>
      <c r="G6159" s="2" t="s">
        <v>90</v>
      </c>
      <c r="H6159" s="4" t="s">
        <v>21</v>
      </c>
      <c r="I6159" s="5">
        <v>60</v>
      </c>
      <c r="J6159" s="6">
        <v>126</v>
      </c>
      <c r="K6159" s="7">
        <v>7560</v>
      </c>
      <c r="L6159" s="7">
        <v>3628.7999999999997</v>
      </c>
      <c r="M6159" s="8">
        <v>0.48</v>
      </c>
      <c r="N6159" s="2" t="s">
        <v>82</v>
      </c>
      <c r="O6159">
        <f t="shared" si="768"/>
        <v>2021</v>
      </c>
      <c r="P6159">
        <f t="shared" si="769"/>
        <v>8</v>
      </c>
      <c r="Q6159" t="str">
        <f t="shared" si="770"/>
        <v>août</v>
      </c>
      <c r="R6159" t="str">
        <f t="shared" si="771"/>
        <v>Georgia</v>
      </c>
      <c r="S6159" t="str">
        <f t="shared" si="772"/>
        <v>2021-08</v>
      </c>
      <c r="T6159">
        <f>IF(AND(COUNTIF(Calculs!$Q$2:$Q$12,$O6159)&gt;0,COUNTIF(Calculs!$S$2:$S$12,$E6159)&gt;0,COUNTIF(Calculs!$U$2:$U$12,$H6159)&gt;0),1,0)</f>
        <v>1</v>
      </c>
      <c r="U6159">
        <f t="shared" si="773"/>
        <v>7560</v>
      </c>
      <c r="V6159">
        <f t="shared" si="774"/>
        <v>126</v>
      </c>
      <c r="W6159">
        <f t="shared" si="775"/>
        <v>3628.7999999999997</v>
      </c>
    </row>
    <row r="6160" spans="1:23" ht="15.75" customHeight="1" x14ac:dyDescent="0.3">
      <c r="A6160" s="2" t="s">
        <v>25</v>
      </c>
      <c r="B6160" s="2">
        <v>1128299</v>
      </c>
      <c r="C6160" s="3">
        <v>44421</v>
      </c>
      <c r="D6160" s="12" t="str" cm="1">
        <f t="array" ref="D6160">_xlfn.SWITCH(WEEKDAY(C6160,2), 1, "Lundi", 2, "Mardi", 3, "Mercredi", 4, "Jeudi", 5, "Vendredi", 6, "Samedi", 7, "Dimanche", "Erreur")</f>
        <v>Vendredi</v>
      </c>
      <c r="E6160" s="2" t="s">
        <v>47</v>
      </c>
      <c r="F6160" s="2" t="s">
        <v>89</v>
      </c>
      <c r="G6160" s="2" t="s">
        <v>90</v>
      </c>
      <c r="H6160" s="4" t="s">
        <v>22</v>
      </c>
      <c r="I6160" s="5">
        <v>68</v>
      </c>
      <c r="J6160" s="6">
        <v>119</v>
      </c>
      <c r="K6160" s="7">
        <v>8092</v>
      </c>
      <c r="L6160" s="7">
        <v>2832.2</v>
      </c>
      <c r="M6160" s="8">
        <v>0.35</v>
      </c>
      <c r="N6160" s="2" t="s">
        <v>82</v>
      </c>
      <c r="O6160">
        <f t="shared" si="768"/>
        <v>2021</v>
      </c>
      <c r="P6160">
        <f t="shared" si="769"/>
        <v>8</v>
      </c>
      <c r="Q6160" t="str">
        <f t="shared" si="770"/>
        <v>août</v>
      </c>
      <c r="R6160" t="str">
        <f t="shared" si="771"/>
        <v>Georgia</v>
      </c>
      <c r="S6160" t="str">
        <f t="shared" si="772"/>
        <v>2021-08</v>
      </c>
      <c r="T6160">
        <f>IF(AND(COUNTIF(Calculs!$Q$2:$Q$12,$O6160)&gt;0,COUNTIF(Calculs!$S$2:$S$12,$E6160)&gt;0,COUNTIF(Calculs!$U$2:$U$12,$H6160)&gt;0),1,0)</f>
        <v>1</v>
      </c>
      <c r="U6160">
        <f t="shared" si="773"/>
        <v>8092</v>
      </c>
      <c r="V6160">
        <f t="shared" si="774"/>
        <v>119</v>
      </c>
      <c r="W6160">
        <f t="shared" si="775"/>
        <v>2832.2</v>
      </c>
    </row>
    <row r="6161" spans="1:23" ht="15.75" customHeight="1" x14ac:dyDescent="0.3">
      <c r="A6161" s="2" t="s">
        <v>25</v>
      </c>
      <c r="B6161" s="2">
        <v>1128299</v>
      </c>
      <c r="C6161" s="3">
        <v>44453</v>
      </c>
      <c r="D6161" s="12" t="str" cm="1">
        <f t="array" ref="D6161">_xlfn.SWITCH(WEEKDAY(C6161,2), 1, "Lundi", 2, "Mardi", 3, "Mercredi", 4, "Jeudi", 5, "Vendredi", 6, "Samedi", 7, "Dimanche", "Erreur")</f>
        <v>Mardi</v>
      </c>
      <c r="E6161" s="2" t="s">
        <v>47</v>
      </c>
      <c r="F6161" s="2" t="s">
        <v>89</v>
      </c>
      <c r="G6161" s="2" t="s">
        <v>90</v>
      </c>
      <c r="H6161" s="4" t="s">
        <v>16</v>
      </c>
      <c r="I6161" s="5">
        <v>43</v>
      </c>
      <c r="J6161" s="6">
        <v>180</v>
      </c>
      <c r="K6161" s="7">
        <v>7740</v>
      </c>
      <c r="L6161" s="7">
        <v>4179.6000000000004</v>
      </c>
      <c r="M6161" s="8">
        <v>0.54</v>
      </c>
      <c r="N6161" s="2" t="s">
        <v>82</v>
      </c>
      <c r="O6161">
        <f t="shared" si="768"/>
        <v>2021</v>
      </c>
      <c r="P6161">
        <f t="shared" si="769"/>
        <v>9</v>
      </c>
      <c r="Q6161" t="str">
        <f t="shared" si="770"/>
        <v>sept</v>
      </c>
      <c r="R6161" t="str">
        <f t="shared" si="771"/>
        <v>Georgia</v>
      </c>
      <c r="S6161" t="str">
        <f t="shared" si="772"/>
        <v>2021-09</v>
      </c>
      <c r="T6161">
        <f>IF(AND(COUNTIF(Calculs!$Q$2:$Q$12,$O6161)&gt;0,COUNTIF(Calculs!$S$2:$S$12,$E6161)&gt;0,COUNTIF(Calculs!$U$2:$U$12,$H6161)&gt;0),1,0)</f>
        <v>1</v>
      </c>
      <c r="U6161">
        <f t="shared" si="773"/>
        <v>7740</v>
      </c>
      <c r="V6161">
        <f t="shared" si="774"/>
        <v>180</v>
      </c>
      <c r="W6161">
        <f t="shared" si="775"/>
        <v>4179.6000000000004</v>
      </c>
    </row>
    <row r="6162" spans="1:23" ht="15.75" customHeight="1" x14ac:dyDescent="0.3">
      <c r="A6162" s="2" t="s">
        <v>25</v>
      </c>
      <c r="B6162" s="2">
        <v>1128299</v>
      </c>
      <c r="C6162" s="3">
        <v>44453</v>
      </c>
      <c r="D6162" s="12" t="str" cm="1">
        <f t="array" ref="D6162">_xlfn.SWITCH(WEEKDAY(C6162,2), 1, "Lundi", 2, "Mardi", 3, "Mercredi", 4, "Jeudi", 5, "Vendredi", 6, "Samedi", 7, "Dimanche", "Erreur")</f>
        <v>Mardi</v>
      </c>
      <c r="E6162" s="2" t="s">
        <v>47</v>
      </c>
      <c r="F6162" s="2" t="s">
        <v>89</v>
      </c>
      <c r="G6162" s="2" t="s">
        <v>90</v>
      </c>
      <c r="H6162" s="4" t="s">
        <v>18</v>
      </c>
      <c r="I6162" s="5">
        <v>47</v>
      </c>
      <c r="J6162" s="6">
        <v>156</v>
      </c>
      <c r="K6162" s="7">
        <v>7332</v>
      </c>
      <c r="L6162" s="7">
        <v>4032.6000000000004</v>
      </c>
      <c r="M6162" s="8">
        <v>0.55000000000000004</v>
      </c>
      <c r="N6162" s="2" t="s">
        <v>82</v>
      </c>
      <c r="O6162">
        <f t="shared" si="768"/>
        <v>2021</v>
      </c>
      <c r="P6162">
        <f t="shared" si="769"/>
        <v>9</v>
      </c>
      <c r="Q6162" t="str">
        <f t="shared" si="770"/>
        <v>sept</v>
      </c>
      <c r="R6162" t="str">
        <f t="shared" si="771"/>
        <v>Georgia</v>
      </c>
      <c r="S6162" t="str">
        <f t="shared" si="772"/>
        <v>2021-09</v>
      </c>
      <c r="T6162">
        <f>IF(AND(COUNTIF(Calculs!$Q$2:$Q$12,$O6162)&gt;0,COUNTIF(Calculs!$S$2:$S$12,$E6162)&gt;0,COUNTIF(Calculs!$U$2:$U$12,$H6162)&gt;0),1,0)</f>
        <v>1</v>
      </c>
      <c r="U6162">
        <f t="shared" si="773"/>
        <v>7332</v>
      </c>
      <c r="V6162">
        <f t="shared" si="774"/>
        <v>156</v>
      </c>
      <c r="W6162">
        <f t="shared" si="775"/>
        <v>4032.6000000000004</v>
      </c>
    </row>
    <row r="6163" spans="1:23" ht="15.75" customHeight="1" x14ac:dyDescent="0.3">
      <c r="A6163" s="2" t="s">
        <v>25</v>
      </c>
      <c r="B6163" s="2">
        <v>1128299</v>
      </c>
      <c r="C6163" s="3">
        <v>44453</v>
      </c>
      <c r="D6163" s="12" t="str" cm="1">
        <f t="array" ref="D6163">_xlfn.SWITCH(WEEKDAY(C6163,2), 1, "Lundi", 2, "Mardi", 3, "Mercredi", 4, "Jeudi", 5, "Vendredi", 6, "Samedi", 7, "Dimanche", "Erreur")</f>
        <v>Mardi</v>
      </c>
      <c r="E6163" s="2" t="s">
        <v>47</v>
      </c>
      <c r="F6163" s="2" t="s">
        <v>89</v>
      </c>
      <c r="G6163" s="2" t="s">
        <v>90</v>
      </c>
      <c r="H6163" s="4" t="s">
        <v>19</v>
      </c>
      <c r="I6163" s="5">
        <v>42</v>
      </c>
      <c r="J6163" s="6">
        <v>135</v>
      </c>
      <c r="K6163" s="7">
        <v>5670</v>
      </c>
      <c r="L6163" s="7">
        <v>2664.8999999999996</v>
      </c>
      <c r="M6163" s="8">
        <v>0.47</v>
      </c>
      <c r="N6163" s="2" t="s">
        <v>82</v>
      </c>
      <c r="O6163">
        <f t="shared" si="768"/>
        <v>2021</v>
      </c>
      <c r="P6163">
        <f t="shared" si="769"/>
        <v>9</v>
      </c>
      <c r="Q6163" t="str">
        <f t="shared" si="770"/>
        <v>sept</v>
      </c>
      <c r="R6163" t="str">
        <f t="shared" si="771"/>
        <v>Georgia</v>
      </c>
      <c r="S6163" t="str">
        <f t="shared" si="772"/>
        <v>2021-09</v>
      </c>
      <c r="T6163">
        <f>IF(AND(COUNTIF(Calculs!$Q$2:$Q$12,$O6163)&gt;0,COUNTIF(Calculs!$S$2:$S$12,$E6163)&gt;0,COUNTIF(Calculs!$U$2:$U$12,$H6163)&gt;0),1,0)</f>
        <v>1</v>
      </c>
      <c r="U6163">
        <f t="shared" si="773"/>
        <v>5670</v>
      </c>
      <c r="V6163">
        <f t="shared" si="774"/>
        <v>135</v>
      </c>
      <c r="W6163">
        <f t="shared" si="775"/>
        <v>2664.8999999999996</v>
      </c>
    </row>
    <row r="6164" spans="1:23" ht="15.75" customHeight="1" x14ac:dyDescent="0.3">
      <c r="A6164" s="2" t="s">
        <v>25</v>
      </c>
      <c r="B6164" s="2">
        <v>1128299</v>
      </c>
      <c r="C6164" s="3">
        <v>44453</v>
      </c>
      <c r="D6164" s="12" t="str" cm="1">
        <f t="array" ref="D6164">_xlfn.SWITCH(WEEKDAY(C6164,2), 1, "Lundi", 2, "Mardi", 3, "Mercredi", 4, "Jeudi", 5, "Vendredi", 6, "Samedi", 7, "Dimanche", "Erreur")</f>
        <v>Mardi</v>
      </c>
      <c r="E6164" s="2" t="s">
        <v>47</v>
      </c>
      <c r="F6164" s="2" t="s">
        <v>89</v>
      </c>
      <c r="G6164" s="2" t="s">
        <v>90</v>
      </c>
      <c r="H6164" s="4" t="s">
        <v>20</v>
      </c>
      <c r="I6164" s="5">
        <v>43</v>
      </c>
      <c r="J6164" s="6">
        <v>120</v>
      </c>
      <c r="K6164" s="7">
        <v>5160</v>
      </c>
      <c r="L6164" s="7">
        <v>2786.4</v>
      </c>
      <c r="M6164" s="8">
        <v>0.54</v>
      </c>
      <c r="N6164" s="2" t="s">
        <v>82</v>
      </c>
      <c r="O6164">
        <f t="shared" si="768"/>
        <v>2021</v>
      </c>
      <c r="P6164">
        <f t="shared" si="769"/>
        <v>9</v>
      </c>
      <c r="Q6164" t="str">
        <f t="shared" si="770"/>
        <v>sept</v>
      </c>
      <c r="R6164" t="str">
        <f t="shared" si="771"/>
        <v>Georgia</v>
      </c>
      <c r="S6164" t="str">
        <f t="shared" si="772"/>
        <v>2021-09</v>
      </c>
      <c r="T6164">
        <f>IF(AND(COUNTIF(Calculs!$Q$2:$Q$12,$O6164)&gt;0,COUNTIF(Calculs!$S$2:$S$12,$E6164)&gt;0,COUNTIF(Calculs!$U$2:$U$12,$H6164)&gt;0),1,0)</f>
        <v>1</v>
      </c>
      <c r="U6164">
        <f t="shared" si="773"/>
        <v>5160</v>
      </c>
      <c r="V6164">
        <f t="shared" si="774"/>
        <v>120</v>
      </c>
      <c r="W6164">
        <f t="shared" si="775"/>
        <v>2786.4</v>
      </c>
    </row>
    <row r="6165" spans="1:23" ht="15.75" customHeight="1" x14ac:dyDescent="0.3">
      <c r="A6165" s="2" t="s">
        <v>25</v>
      </c>
      <c r="B6165" s="2">
        <v>1128299</v>
      </c>
      <c r="C6165" s="3">
        <v>44453</v>
      </c>
      <c r="D6165" s="12" t="str" cm="1">
        <f t="array" ref="D6165">_xlfn.SWITCH(WEEKDAY(C6165,2), 1, "Lundi", 2, "Mardi", 3, "Mercredi", 4, "Jeudi", 5, "Vendredi", 6, "Samedi", 7, "Dimanche", "Erreur")</f>
        <v>Mardi</v>
      </c>
      <c r="E6165" s="2" t="s">
        <v>47</v>
      </c>
      <c r="F6165" s="2" t="s">
        <v>89</v>
      </c>
      <c r="G6165" s="2" t="s">
        <v>90</v>
      </c>
      <c r="H6165" s="4" t="s">
        <v>21</v>
      </c>
      <c r="I6165" s="5">
        <v>54</v>
      </c>
      <c r="J6165" s="6">
        <v>100</v>
      </c>
      <c r="K6165" s="7">
        <v>5400</v>
      </c>
      <c r="L6165" s="7">
        <v>2592</v>
      </c>
      <c r="M6165" s="8">
        <v>0.48</v>
      </c>
      <c r="N6165" s="2" t="s">
        <v>82</v>
      </c>
      <c r="O6165">
        <f t="shared" si="768"/>
        <v>2021</v>
      </c>
      <c r="P6165">
        <f t="shared" si="769"/>
        <v>9</v>
      </c>
      <c r="Q6165" t="str">
        <f t="shared" si="770"/>
        <v>sept</v>
      </c>
      <c r="R6165" t="str">
        <f t="shared" si="771"/>
        <v>Georgia</v>
      </c>
      <c r="S6165" t="str">
        <f t="shared" si="772"/>
        <v>2021-09</v>
      </c>
      <c r="T6165">
        <f>IF(AND(COUNTIF(Calculs!$Q$2:$Q$12,$O6165)&gt;0,COUNTIF(Calculs!$S$2:$S$12,$E6165)&gt;0,COUNTIF(Calculs!$U$2:$U$12,$H6165)&gt;0),1,0)</f>
        <v>1</v>
      </c>
      <c r="U6165">
        <f t="shared" si="773"/>
        <v>5400</v>
      </c>
      <c r="V6165">
        <f t="shared" si="774"/>
        <v>100</v>
      </c>
      <c r="W6165">
        <f t="shared" si="775"/>
        <v>2592</v>
      </c>
    </row>
    <row r="6166" spans="1:23" ht="15.75" customHeight="1" x14ac:dyDescent="0.3">
      <c r="A6166" s="2" t="s">
        <v>25</v>
      </c>
      <c r="B6166" s="2">
        <v>1128299</v>
      </c>
      <c r="C6166" s="3">
        <v>44453</v>
      </c>
      <c r="D6166" s="12" t="str" cm="1">
        <f t="array" ref="D6166">_xlfn.SWITCH(WEEKDAY(C6166,2), 1, "Lundi", 2, "Mardi", 3, "Mercredi", 4, "Jeudi", 5, "Vendredi", 6, "Samedi", 7, "Dimanche", "Erreur")</f>
        <v>Mardi</v>
      </c>
      <c r="E6166" s="2" t="s">
        <v>47</v>
      </c>
      <c r="F6166" s="2" t="s">
        <v>89</v>
      </c>
      <c r="G6166" s="2" t="s">
        <v>90</v>
      </c>
      <c r="H6166" s="4" t="s">
        <v>22</v>
      </c>
      <c r="I6166" s="5">
        <v>59</v>
      </c>
      <c r="J6166" s="6">
        <v>131</v>
      </c>
      <c r="K6166" s="7">
        <v>7729</v>
      </c>
      <c r="L6166" s="7">
        <v>3091.6000000000004</v>
      </c>
      <c r="M6166" s="8">
        <v>0.4</v>
      </c>
      <c r="N6166" s="2" t="s">
        <v>82</v>
      </c>
      <c r="O6166">
        <f t="shared" si="768"/>
        <v>2021</v>
      </c>
      <c r="P6166">
        <f t="shared" si="769"/>
        <v>9</v>
      </c>
      <c r="Q6166" t="str">
        <f t="shared" si="770"/>
        <v>sept</v>
      </c>
      <c r="R6166" t="str">
        <f t="shared" si="771"/>
        <v>Georgia</v>
      </c>
      <c r="S6166" t="str">
        <f t="shared" si="772"/>
        <v>2021-09</v>
      </c>
      <c r="T6166">
        <f>IF(AND(COUNTIF(Calculs!$Q$2:$Q$12,$O6166)&gt;0,COUNTIF(Calculs!$S$2:$S$12,$E6166)&gt;0,COUNTIF(Calculs!$U$2:$U$12,$H6166)&gt;0),1,0)</f>
        <v>1</v>
      </c>
      <c r="U6166">
        <f t="shared" si="773"/>
        <v>7729</v>
      </c>
      <c r="V6166">
        <f t="shared" si="774"/>
        <v>131</v>
      </c>
      <c r="W6166">
        <f t="shared" si="775"/>
        <v>3091.6000000000004</v>
      </c>
    </row>
    <row r="6167" spans="1:23" ht="15.75" customHeight="1" x14ac:dyDescent="0.3">
      <c r="A6167" s="2" t="s">
        <v>25</v>
      </c>
      <c r="B6167" s="2">
        <v>1128299</v>
      </c>
      <c r="C6167" s="3">
        <v>44482</v>
      </c>
      <c r="D6167" s="12" t="str" cm="1">
        <f t="array" ref="D6167">_xlfn.SWITCH(WEEKDAY(C6167,2), 1, "Lundi", 2, "Mardi", 3, "Mercredi", 4, "Jeudi", 5, "Vendredi", 6, "Samedi", 7, "Dimanche", "Erreur")</f>
        <v>Mercredi</v>
      </c>
      <c r="E6167" s="2" t="s">
        <v>47</v>
      </c>
      <c r="F6167" s="2" t="s">
        <v>89</v>
      </c>
      <c r="G6167" s="2" t="s">
        <v>90</v>
      </c>
      <c r="H6167" s="4" t="s">
        <v>16</v>
      </c>
      <c r="I6167" s="5">
        <v>42</v>
      </c>
      <c r="J6167" s="6">
        <v>131</v>
      </c>
      <c r="K6167" s="7">
        <v>5502</v>
      </c>
      <c r="L6167" s="7">
        <v>2806.02</v>
      </c>
      <c r="M6167" s="8">
        <v>0.51</v>
      </c>
      <c r="N6167" s="2" t="s">
        <v>82</v>
      </c>
      <c r="O6167">
        <f t="shared" si="768"/>
        <v>2021</v>
      </c>
      <c r="P6167">
        <f t="shared" si="769"/>
        <v>10</v>
      </c>
      <c r="Q6167" t="str">
        <f t="shared" si="770"/>
        <v>oct</v>
      </c>
      <c r="R6167" t="str">
        <f t="shared" si="771"/>
        <v>Georgia</v>
      </c>
      <c r="S6167" t="str">
        <f t="shared" si="772"/>
        <v>2021-10</v>
      </c>
      <c r="T6167">
        <f>IF(AND(COUNTIF(Calculs!$Q$2:$Q$12,$O6167)&gt;0,COUNTIF(Calculs!$S$2:$S$12,$E6167)&gt;0,COUNTIF(Calculs!$U$2:$U$12,$H6167)&gt;0),1,0)</f>
        <v>1</v>
      </c>
      <c r="U6167">
        <f t="shared" si="773"/>
        <v>5502</v>
      </c>
      <c r="V6167">
        <f t="shared" si="774"/>
        <v>131</v>
      </c>
      <c r="W6167">
        <f t="shared" si="775"/>
        <v>2806.02</v>
      </c>
    </row>
    <row r="6168" spans="1:23" ht="15.75" customHeight="1" x14ac:dyDescent="0.3">
      <c r="A6168" s="2" t="s">
        <v>25</v>
      </c>
      <c r="B6168" s="2">
        <v>1128299</v>
      </c>
      <c r="C6168" s="3">
        <v>44482</v>
      </c>
      <c r="D6168" s="12" t="str" cm="1">
        <f t="array" ref="D6168">_xlfn.SWITCH(WEEKDAY(C6168,2), 1, "Lundi", 2, "Mardi", 3, "Mercredi", 4, "Jeudi", 5, "Vendredi", 6, "Samedi", 7, "Dimanche", "Erreur")</f>
        <v>Mercredi</v>
      </c>
      <c r="E6168" s="2" t="s">
        <v>47</v>
      </c>
      <c r="F6168" s="2" t="s">
        <v>89</v>
      </c>
      <c r="G6168" s="2" t="s">
        <v>90</v>
      </c>
      <c r="H6168" s="4" t="s">
        <v>18</v>
      </c>
      <c r="I6168" s="5">
        <v>47</v>
      </c>
      <c r="J6168" s="6">
        <v>142</v>
      </c>
      <c r="K6168" s="7">
        <v>6674</v>
      </c>
      <c r="L6168" s="7">
        <v>3470.48</v>
      </c>
      <c r="M6168" s="8">
        <v>0.52</v>
      </c>
      <c r="N6168" s="2" t="s">
        <v>82</v>
      </c>
      <c r="O6168">
        <f t="shared" si="768"/>
        <v>2021</v>
      </c>
      <c r="P6168">
        <f t="shared" si="769"/>
        <v>10</v>
      </c>
      <c r="Q6168" t="str">
        <f t="shared" si="770"/>
        <v>oct</v>
      </c>
      <c r="R6168" t="str">
        <f t="shared" si="771"/>
        <v>Georgia</v>
      </c>
      <c r="S6168" t="str">
        <f t="shared" si="772"/>
        <v>2021-10</v>
      </c>
      <c r="T6168">
        <f>IF(AND(COUNTIF(Calculs!$Q$2:$Q$12,$O6168)&gt;0,COUNTIF(Calculs!$S$2:$S$12,$E6168)&gt;0,COUNTIF(Calculs!$U$2:$U$12,$H6168)&gt;0),1,0)</f>
        <v>1</v>
      </c>
      <c r="U6168">
        <f t="shared" si="773"/>
        <v>6674</v>
      </c>
      <c r="V6168">
        <f t="shared" si="774"/>
        <v>142</v>
      </c>
      <c r="W6168">
        <f t="shared" si="775"/>
        <v>3470.48</v>
      </c>
    </row>
    <row r="6169" spans="1:23" ht="15.75" customHeight="1" x14ac:dyDescent="0.3">
      <c r="A6169" s="2" t="s">
        <v>25</v>
      </c>
      <c r="B6169" s="2">
        <v>1128299</v>
      </c>
      <c r="C6169" s="3">
        <v>44482</v>
      </c>
      <c r="D6169" s="12" t="str" cm="1">
        <f t="array" ref="D6169">_xlfn.SWITCH(WEEKDAY(C6169,2), 1, "Lundi", 2, "Mardi", 3, "Mercredi", 4, "Jeudi", 5, "Vendredi", 6, "Samedi", 7, "Dimanche", "Erreur")</f>
        <v>Mercredi</v>
      </c>
      <c r="E6169" s="2" t="s">
        <v>47</v>
      </c>
      <c r="F6169" s="2" t="s">
        <v>89</v>
      </c>
      <c r="G6169" s="2" t="s">
        <v>90</v>
      </c>
      <c r="H6169" s="4" t="s">
        <v>19</v>
      </c>
      <c r="I6169" s="5">
        <v>42</v>
      </c>
      <c r="J6169" s="6">
        <v>105</v>
      </c>
      <c r="K6169" s="7">
        <v>4410</v>
      </c>
      <c r="L6169" s="7">
        <v>2072.6999999999998</v>
      </c>
      <c r="M6169" s="8">
        <v>0.47</v>
      </c>
      <c r="N6169" s="2" t="s">
        <v>82</v>
      </c>
      <c r="O6169">
        <f t="shared" si="768"/>
        <v>2021</v>
      </c>
      <c r="P6169">
        <f t="shared" si="769"/>
        <v>10</v>
      </c>
      <c r="Q6169" t="str">
        <f t="shared" si="770"/>
        <v>oct</v>
      </c>
      <c r="R6169" t="str">
        <f t="shared" si="771"/>
        <v>Georgia</v>
      </c>
      <c r="S6169" t="str">
        <f t="shared" si="772"/>
        <v>2021-10</v>
      </c>
      <c r="T6169">
        <f>IF(AND(COUNTIF(Calculs!$Q$2:$Q$12,$O6169)&gt;0,COUNTIF(Calculs!$S$2:$S$12,$E6169)&gt;0,COUNTIF(Calculs!$U$2:$U$12,$H6169)&gt;0),1,0)</f>
        <v>1</v>
      </c>
      <c r="U6169">
        <f t="shared" si="773"/>
        <v>4410</v>
      </c>
      <c r="V6169">
        <f t="shared" si="774"/>
        <v>105</v>
      </c>
      <c r="W6169">
        <f t="shared" si="775"/>
        <v>2072.6999999999998</v>
      </c>
    </row>
    <row r="6170" spans="1:23" ht="15.75" customHeight="1" x14ac:dyDescent="0.3">
      <c r="A6170" s="2" t="s">
        <v>25</v>
      </c>
      <c r="B6170" s="2">
        <v>1128299</v>
      </c>
      <c r="C6170" s="3">
        <v>44482</v>
      </c>
      <c r="D6170" s="12" t="str" cm="1">
        <f t="array" ref="D6170">_xlfn.SWITCH(WEEKDAY(C6170,2), 1, "Lundi", 2, "Mardi", 3, "Mercredi", 4, "Jeudi", 5, "Vendredi", 6, "Samedi", 7, "Dimanche", "Erreur")</f>
        <v>Mercredi</v>
      </c>
      <c r="E6170" s="2" t="s">
        <v>47</v>
      </c>
      <c r="F6170" s="2" t="s">
        <v>89</v>
      </c>
      <c r="G6170" s="2" t="s">
        <v>90</v>
      </c>
      <c r="H6170" s="4" t="s">
        <v>20</v>
      </c>
      <c r="I6170" s="5">
        <v>44</v>
      </c>
      <c r="J6170" s="6">
        <v>88</v>
      </c>
      <c r="K6170" s="7">
        <v>3872</v>
      </c>
      <c r="L6170" s="7">
        <v>1936</v>
      </c>
      <c r="M6170" s="8">
        <v>0.5</v>
      </c>
      <c r="N6170" s="2" t="s">
        <v>82</v>
      </c>
      <c r="O6170">
        <f t="shared" si="768"/>
        <v>2021</v>
      </c>
      <c r="P6170">
        <f t="shared" si="769"/>
        <v>10</v>
      </c>
      <c r="Q6170" t="str">
        <f t="shared" si="770"/>
        <v>oct</v>
      </c>
      <c r="R6170" t="str">
        <f t="shared" si="771"/>
        <v>Georgia</v>
      </c>
      <c r="S6170" t="str">
        <f t="shared" si="772"/>
        <v>2021-10</v>
      </c>
      <c r="T6170">
        <f>IF(AND(COUNTIF(Calculs!$Q$2:$Q$12,$O6170)&gt;0,COUNTIF(Calculs!$S$2:$S$12,$E6170)&gt;0,COUNTIF(Calculs!$U$2:$U$12,$H6170)&gt;0),1,0)</f>
        <v>1</v>
      </c>
      <c r="U6170">
        <f t="shared" si="773"/>
        <v>3872</v>
      </c>
      <c r="V6170">
        <f t="shared" si="774"/>
        <v>88</v>
      </c>
      <c r="W6170">
        <f t="shared" si="775"/>
        <v>1936</v>
      </c>
    </row>
    <row r="6171" spans="1:23" ht="15.75" customHeight="1" x14ac:dyDescent="0.3">
      <c r="A6171" s="2" t="s">
        <v>25</v>
      </c>
      <c r="B6171" s="2">
        <v>1128299</v>
      </c>
      <c r="C6171" s="3">
        <v>44482</v>
      </c>
      <c r="D6171" s="12" t="str" cm="1">
        <f t="array" ref="D6171">_xlfn.SWITCH(WEEKDAY(C6171,2), 1, "Lundi", 2, "Mardi", 3, "Mercredi", 4, "Jeudi", 5, "Vendredi", 6, "Samedi", 7, "Dimanche", "Erreur")</f>
        <v>Mercredi</v>
      </c>
      <c r="E6171" s="2" t="s">
        <v>47</v>
      </c>
      <c r="F6171" s="2" t="s">
        <v>89</v>
      </c>
      <c r="G6171" s="2" t="s">
        <v>90</v>
      </c>
      <c r="H6171" s="4" t="s">
        <v>21</v>
      </c>
      <c r="I6171" s="5">
        <v>50</v>
      </c>
      <c r="J6171" s="6">
        <v>90</v>
      </c>
      <c r="K6171" s="7">
        <v>4500</v>
      </c>
      <c r="L6171" s="7">
        <v>2070</v>
      </c>
      <c r="M6171" s="8">
        <v>0.45999999999999996</v>
      </c>
      <c r="N6171" s="2" t="s">
        <v>82</v>
      </c>
      <c r="O6171">
        <f t="shared" si="768"/>
        <v>2021</v>
      </c>
      <c r="P6171">
        <f t="shared" si="769"/>
        <v>10</v>
      </c>
      <c r="Q6171" t="str">
        <f t="shared" si="770"/>
        <v>oct</v>
      </c>
      <c r="R6171" t="str">
        <f t="shared" si="771"/>
        <v>Georgia</v>
      </c>
      <c r="S6171" t="str">
        <f t="shared" si="772"/>
        <v>2021-10</v>
      </c>
      <c r="T6171">
        <f>IF(AND(COUNTIF(Calculs!$Q$2:$Q$12,$O6171)&gt;0,COUNTIF(Calculs!$S$2:$S$12,$E6171)&gt;0,COUNTIF(Calculs!$U$2:$U$12,$H6171)&gt;0),1,0)</f>
        <v>1</v>
      </c>
      <c r="U6171">
        <f t="shared" si="773"/>
        <v>4500</v>
      </c>
      <c r="V6171">
        <f t="shared" si="774"/>
        <v>90</v>
      </c>
      <c r="W6171">
        <f t="shared" si="775"/>
        <v>2070</v>
      </c>
    </row>
    <row r="6172" spans="1:23" ht="15.75" customHeight="1" x14ac:dyDescent="0.3">
      <c r="A6172" s="2" t="s">
        <v>25</v>
      </c>
      <c r="B6172" s="2">
        <v>1128299</v>
      </c>
      <c r="C6172" s="3">
        <v>44482</v>
      </c>
      <c r="D6172" s="12" t="str" cm="1">
        <f t="array" ref="D6172">_xlfn.SWITCH(WEEKDAY(C6172,2), 1, "Lundi", 2, "Mardi", 3, "Mercredi", 4, "Jeudi", 5, "Vendredi", 6, "Samedi", 7, "Dimanche", "Erreur")</f>
        <v>Mercredi</v>
      </c>
      <c r="E6172" s="2" t="s">
        <v>47</v>
      </c>
      <c r="F6172" s="2" t="s">
        <v>89</v>
      </c>
      <c r="G6172" s="2" t="s">
        <v>90</v>
      </c>
      <c r="H6172" s="4" t="s">
        <v>22</v>
      </c>
      <c r="I6172" s="5">
        <v>64</v>
      </c>
      <c r="J6172" s="6">
        <v>102</v>
      </c>
      <c r="K6172" s="7">
        <v>6528</v>
      </c>
      <c r="L6172" s="7">
        <v>2545.92</v>
      </c>
      <c r="M6172" s="8">
        <v>0.39</v>
      </c>
      <c r="N6172" s="2" t="s">
        <v>82</v>
      </c>
      <c r="O6172">
        <f t="shared" si="768"/>
        <v>2021</v>
      </c>
      <c r="P6172">
        <f t="shared" si="769"/>
        <v>10</v>
      </c>
      <c r="Q6172" t="str">
        <f t="shared" si="770"/>
        <v>oct</v>
      </c>
      <c r="R6172" t="str">
        <f t="shared" si="771"/>
        <v>Georgia</v>
      </c>
      <c r="S6172" t="str">
        <f t="shared" si="772"/>
        <v>2021-10</v>
      </c>
      <c r="T6172">
        <f>IF(AND(COUNTIF(Calculs!$Q$2:$Q$12,$O6172)&gt;0,COUNTIF(Calculs!$S$2:$S$12,$E6172)&gt;0,COUNTIF(Calculs!$U$2:$U$12,$H6172)&gt;0),1,0)</f>
        <v>1</v>
      </c>
      <c r="U6172">
        <f t="shared" si="773"/>
        <v>6528</v>
      </c>
      <c r="V6172">
        <f t="shared" si="774"/>
        <v>102</v>
      </c>
      <c r="W6172">
        <f t="shared" si="775"/>
        <v>2545.92</v>
      </c>
    </row>
    <row r="6173" spans="1:23" ht="15.75" customHeight="1" x14ac:dyDescent="0.3">
      <c r="A6173" s="2" t="s">
        <v>25</v>
      </c>
      <c r="B6173" s="2">
        <v>1128299</v>
      </c>
      <c r="C6173" s="3">
        <v>44513</v>
      </c>
      <c r="D6173" s="12" t="str" cm="1">
        <f t="array" ref="D6173">_xlfn.SWITCH(WEEKDAY(C6173,2), 1, "Lundi", 2, "Mardi", 3, "Mercredi", 4, "Jeudi", 5, "Vendredi", 6, "Samedi", 7, "Dimanche", "Erreur")</f>
        <v>Samedi</v>
      </c>
      <c r="E6173" s="2" t="s">
        <v>47</v>
      </c>
      <c r="F6173" s="2" t="s">
        <v>89</v>
      </c>
      <c r="G6173" s="2" t="s">
        <v>90</v>
      </c>
      <c r="H6173" s="4" t="s">
        <v>16</v>
      </c>
      <c r="I6173" s="5">
        <v>51</v>
      </c>
      <c r="J6173" s="6">
        <v>137</v>
      </c>
      <c r="K6173" s="7">
        <v>6987</v>
      </c>
      <c r="L6173" s="7">
        <v>3563.37</v>
      </c>
      <c r="M6173" s="8">
        <v>0.51</v>
      </c>
      <c r="N6173" s="2" t="s">
        <v>82</v>
      </c>
      <c r="O6173">
        <f t="shared" si="768"/>
        <v>2021</v>
      </c>
      <c r="P6173">
        <f t="shared" si="769"/>
        <v>11</v>
      </c>
      <c r="Q6173" t="str">
        <f t="shared" si="770"/>
        <v>nov</v>
      </c>
      <c r="R6173" t="str">
        <f t="shared" si="771"/>
        <v>Georgia</v>
      </c>
      <c r="S6173" t="str">
        <f t="shared" si="772"/>
        <v>2021-11</v>
      </c>
      <c r="T6173">
        <f>IF(AND(COUNTIF(Calculs!$Q$2:$Q$12,$O6173)&gt;0,COUNTIF(Calculs!$S$2:$S$12,$E6173)&gt;0,COUNTIF(Calculs!$U$2:$U$12,$H6173)&gt;0),1,0)</f>
        <v>1</v>
      </c>
      <c r="U6173">
        <f t="shared" si="773"/>
        <v>6987</v>
      </c>
      <c r="V6173">
        <f t="shared" si="774"/>
        <v>137</v>
      </c>
      <c r="W6173">
        <f t="shared" si="775"/>
        <v>3563.37</v>
      </c>
    </row>
    <row r="6174" spans="1:23" ht="15.75" customHeight="1" x14ac:dyDescent="0.3">
      <c r="A6174" s="2" t="s">
        <v>25</v>
      </c>
      <c r="B6174" s="2">
        <v>1128299</v>
      </c>
      <c r="C6174" s="3">
        <v>44513</v>
      </c>
      <c r="D6174" s="12" t="str" cm="1">
        <f t="array" ref="D6174">_xlfn.SWITCH(WEEKDAY(C6174,2), 1, "Lundi", 2, "Mardi", 3, "Mercredi", 4, "Jeudi", 5, "Vendredi", 6, "Samedi", 7, "Dimanche", "Erreur")</f>
        <v>Samedi</v>
      </c>
      <c r="E6174" s="2" t="s">
        <v>47</v>
      </c>
      <c r="F6174" s="2" t="s">
        <v>89</v>
      </c>
      <c r="G6174" s="2" t="s">
        <v>90</v>
      </c>
      <c r="H6174" s="4" t="s">
        <v>18</v>
      </c>
      <c r="I6174" s="5">
        <v>58</v>
      </c>
      <c r="J6174" s="6">
        <v>173</v>
      </c>
      <c r="K6174" s="7">
        <v>10034</v>
      </c>
      <c r="L6174" s="7">
        <v>5418.3600000000006</v>
      </c>
      <c r="M6174" s="8">
        <v>0.54</v>
      </c>
      <c r="N6174" s="2" t="s">
        <v>82</v>
      </c>
      <c r="O6174">
        <f t="shared" si="768"/>
        <v>2021</v>
      </c>
      <c r="P6174">
        <f t="shared" si="769"/>
        <v>11</v>
      </c>
      <c r="Q6174" t="str">
        <f t="shared" si="770"/>
        <v>nov</v>
      </c>
      <c r="R6174" t="str">
        <f t="shared" si="771"/>
        <v>Georgia</v>
      </c>
      <c r="S6174" t="str">
        <f t="shared" si="772"/>
        <v>2021-11</v>
      </c>
      <c r="T6174">
        <f>IF(AND(COUNTIF(Calculs!$Q$2:$Q$12,$O6174)&gt;0,COUNTIF(Calculs!$S$2:$S$12,$E6174)&gt;0,COUNTIF(Calculs!$U$2:$U$12,$H6174)&gt;0),1,0)</f>
        <v>1</v>
      </c>
      <c r="U6174">
        <f t="shared" si="773"/>
        <v>10034</v>
      </c>
      <c r="V6174">
        <f t="shared" si="774"/>
        <v>173</v>
      </c>
      <c r="W6174">
        <f t="shared" si="775"/>
        <v>5418.3600000000006</v>
      </c>
    </row>
    <row r="6175" spans="1:23" ht="15.75" customHeight="1" x14ac:dyDescent="0.3">
      <c r="A6175" s="2" t="s">
        <v>25</v>
      </c>
      <c r="B6175" s="2">
        <v>1128299</v>
      </c>
      <c r="C6175" s="3">
        <v>44513</v>
      </c>
      <c r="D6175" s="12" t="str" cm="1">
        <f t="array" ref="D6175">_xlfn.SWITCH(WEEKDAY(C6175,2), 1, "Lundi", 2, "Mardi", 3, "Mercredi", 4, "Jeudi", 5, "Vendredi", 6, "Samedi", 7, "Dimanche", "Erreur")</f>
        <v>Samedi</v>
      </c>
      <c r="E6175" s="2" t="s">
        <v>47</v>
      </c>
      <c r="F6175" s="2" t="s">
        <v>89</v>
      </c>
      <c r="G6175" s="2" t="s">
        <v>90</v>
      </c>
      <c r="H6175" s="4" t="s">
        <v>19</v>
      </c>
      <c r="I6175" s="5">
        <v>54</v>
      </c>
      <c r="J6175" s="6">
        <v>115</v>
      </c>
      <c r="K6175" s="7">
        <v>6210</v>
      </c>
      <c r="L6175" s="7">
        <v>2918.7</v>
      </c>
      <c r="M6175" s="8">
        <v>0.47</v>
      </c>
      <c r="N6175" s="2" t="s">
        <v>82</v>
      </c>
      <c r="O6175">
        <f t="shared" si="768"/>
        <v>2021</v>
      </c>
      <c r="P6175">
        <f t="shared" si="769"/>
        <v>11</v>
      </c>
      <c r="Q6175" t="str">
        <f t="shared" si="770"/>
        <v>nov</v>
      </c>
      <c r="R6175" t="str">
        <f t="shared" si="771"/>
        <v>Georgia</v>
      </c>
      <c r="S6175" t="str">
        <f t="shared" si="772"/>
        <v>2021-11</v>
      </c>
      <c r="T6175">
        <f>IF(AND(COUNTIF(Calculs!$Q$2:$Q$12,$O6175)&gt;0,COUNTIF(Calculs!$S$2:$S$12,$E6175)&gt;0,COUNTIF(Calculs!$U$2:$U$12,$H6175)&gt;0),1,0)</f>
        <v>1</v>
      </c>
      <c r="U6175">
        <f t="shared" si="773"/>
        <v>6210</v>
      </c>
      <c r="V6175">
        <f t="shared" si="774"/>
        <v>115</v>
      </c>
      <c r="W6175">
        <f t="shared" si="775"/>
        <v>2918.7</v>
      </c>
    </row>
    <row r="6176" spans="1:23" ht="15.75" customHeight="1" x14ac:dyDescent="0.3">
      <c r="A6176" s="2" t="s">
        <v>25</v>
      </c>
      <c r="B6176" s="2">
        <v>1128299</v>
      </c>
      <c r="C6176" s="3">
        <v>44513</v>
      </c>
      <c r="D6176" s="12" t="str" cm="1">
        <f t="array" ref="D6176">_xlfn.SWITCH(WEEKDAY(C6176,2), 1, "Lundi", 2, "Mardi", 3, "Mercredi", 4, "Jeudi", 5, "Vendredi", 6, "Samedi", 7, "Dimanche", "Erreur")</f>
        <v>Samedi</v>
      </c>
      <c r="E6176" s="2" t="s">
        <v>47</v>
      </c>
      <c r="F6176" s="2" t="s">
        <v>89</v>
      </c>
      <c r="G6176" s="2" t="s">
        <v>90</v>
      </c>
      <c r="H6176" s="4" t="s">
        <v>20</v>
      </c>
      <c r="I6176" s="5">
        <v>51</v>
      </c>
      <c r="J6176" s="6">
        <v>116</v>
      </c>
      <c r="K6176" s="7">
        <v>5916</v>
      </c>
      <c r="L6176" s="7">
        <v>3076.32</v>
      </c>
      <c r="M6176" s="8">
        <v>0.52</v>
      </c>
      <c r="N6176" s="2" t="s">
        <v>82</v>
      </c>
      <c r="O6176">
        <f t="shared" si="768"/>
        <v>2021</v>
      </c>
      <c r="P6176">
        <f t="shared" si="769"/>
        <v>11</v>
      </c>
      <c r="Q6176" t="str">
        <f t="shared" si="770"/>
        <v>nov</v>
      </c>
      <c r="R6176" t="str">
        <f t="shared" si="771"/>
        <v>Georgia</v>
      </c>
      <c r="S6176" t="str">
        <f t="shared" si="772"/>
        <v>2021-11</v>
      </c>
      <c r="T6176">
        <f>IF(AND(COUNTIF(Calculs!$Q$2:$Q$12,$O6176)&gt;0,COUNTIF(Calculs!$S$2:$S$12,$E6176)&gt;0,COUNTIF(Calculs!$U$2:$U$12,$H6176)&gt;0),1,0)</f>
        <v>1</v>
      </c>
      <c r="U6176">
        <f t="shared" si="773"/>
        <v>5916</v>
      </c>
      <c r="V6176">
        <f t="shared" si="774"/>
        <v>116</v>
      </c>
      <c r="W6176">
        <f t="shared" si="775"/>
        <v>3076.32</v>
      </c>
    </row>
    <row r="6177" spans="1:23" ht="15.75" customHeight="1" x14ac:dyDescent="0.3">
      <c r="A6177" s="2" t="s">
        <v>25</v>
      </c>
      <c r="B6177" s="2">
        <v>1128299</v>
      </c>
      <c r="C6177" s="3">
        <v>44513</v>
      </c>
      <c r="D6177" s="12" t="str" cm="1">
        <f t="array" ref="D6177">_xlfn.SWITCH(WEEKDAY(C6177,2), 1, "Lundi", 2, "Mardi", 3, "Mercredi", 4, "Jeudi", 5, "Vendredi", 6, "Samedi", 7, "Dimanche", "Erreur")</f>
        <v>Samedi</v>
      </c>
      <c r="E6177" s="2" t="s">
        <v>47</v>
      </c>
      <c r="F6177" s="2" t="s">
        <v>89</v>
      </c>
      <c r="G6177" s="2" t="s">
        <v>90</v>
      </c>
      <c r="H6177" s="4" t="s">
        <v>21</v>
      </c>
      <c r="I6177" s="5">
        <v>60</v>
      </c>
      <c r="J6177" s="6">
        <v>102</v>
      </c>
      <c r="K6177" s="7">
        <v>6120</v>
      </c>
      <c r="L6177" s="7">
        <v>2876.3999999999996</v>
      </c>
      <c r="M6177" s="8">
        <v>0.47</v>
      </c>
      <c r="N6177" s="2" t="s">
        <v>82</v>
      </c>
      <c r="O6177">
        <f t="shared" si="768"/>
        <v>2021</v>
      </c>
      <c r="P6177">
        <f t="shared" si="769"/>
        <v>11</v>
      </c>
      <c r="Q6177" t="str">
        <f t="shared" si="770"/>
        <v>nov</v>
      </c>
      <c r="R6177" t="str">
        <f t="shared" si="771"/>
        <v>Georgia</v>
      </c>
      <c r="S6177" t="str">
        <f t="shared" si="772"/>
        <v>2021-11</v>
      </c>
      <c r="T6177">
        <f>IF(AND(COUNTIF(Calculs!$Q$2:$Q$12,$O6177)&gt;0,COUNTIF(Calculs!$S$2:$S$12,$E6177)&gt;0,COUNTIF(Calculs!$U$2:$U$12,$H6177)&gt;0),1,0)</f>
        <v>1</v>
      </c>
      <c r="U6177">
        <f t="shared" si="773"/>
        <v>6120</v>
      </c>
      <c r="V6177">
        <f t="shared" si="774"/>
        <v>102</v>
      </c>
      <c r="W6177">
        <f t="shared" si="775"/>
        <v>2876.3999999999996</v>
      </c>
    </row>
    <row r="6178" spans="1:23" ht="15.75" customHeight="1" x14ac:dyDescent="0.3">
      <c r="A6178" s="2" t="s">
        <v>25</v>
      </c>
      <c r="B6178" s="2">
        <v>1128299</v>
      </c>
      <c r="C6178" s="3">
        <v>44513</v>
      </c>
      <c r="D6178" s="12" t="str" cm="1">
        <f t="array" ref="D6178">_xlfn.SWITCH(WEEKDAY(C6178,2), 1, "Lundi", 2, "Mardi", 3, "Mercredi", 4, "Jeudi", 5, "Vendredi", 6, "Samedi", 7, "Dimanche", "Erreur")</f>
        <v>Samedi</v>
      </c>
      <c r="E6178" s="2" t="s">
        <v>47</v>
      </c>
      <c r="F6178" s="2" t="s">
        <v>89</v>
      </c>
      <c r="G6178" s="2" t="s">
        <v>90</v>
      </c>
      <c r="H6178" s="4" t="s">
        <v>22</v>
      </c>
      <c r="I6178" s="5">
        <v>65</v>
      </c>
      <c r="J6178" s="6">
        <v>124</v>
      </c>
      <c r="K6178" s="7">
        <v>8060</v>
      </c>
      <c r="L6178" s="7">
        <v>2821</v>
      </c>
      <c r="M6178" s="8">
        <v>0.35</v>
      </c>
      <c r="N6178" s="2" t="s">
        <v>82</v>
      </c>
      <c r="O6178">
        <f t="shared" si="768"/>
        <v>2021</v>
      </c>
      <c r="P6178">
        <f t="shared" si="769"/>
        <v>11</v>
      </c>
      <c r="Q6178" t="str">
        <f t="shared" si="770"/>
        <v>nov</v>
      </c>
      <c r="R6178" t="str">
        <f t="shared" si="771"/>
        <v>Georgia</v>
      </c>
      <c r="S6178" t="str">
        <f t="shared" si="772"/>
        <v>2021-11</v>
      </c>
      <c r="T6178">
        <f>IF(AND(COUNTIF(Calculs!$Q$2:$Q$12,$O6178)&gt;0,COUNTIF(Calculs!$S$2:$S$12,$E6178)&gt;0,COUNTIF(Calculs!$U$2:$U$12,$H6178)&gt;0),1,0)</f>
        <v>1</v>
      </c>
      <c r="U6178">
        <f t="shared" si="773"/>
        <v>8060</v>
      </c>
      <c r="V6178">
        <f t="shared" si="774"/>
        <v>124</v>
      </c>
      <c r="W6178">
        <f t="shared" si="775"/>
        <v>2821</v>
      </c>
    </row>
    <row r="6179" spans="1:23" ht="15.75" customHeight="1" x14ac:dyDescent="0.3">
      <c r="A6179" s="2" t="s">
        <v>25</v>
      </c>
      <c r="B6179" s="2">
        <v>1128299</v>
      </c>
      <c r="C6179" s="3">
        <v>44542</v>
      </c>
      <c r="D6179" s="12" t="str" cm="1">
        <f t="array" ref="D6179">_xlfn.SWITCH(WEEKDAY(C6179,2), 1, "Lundi", 2, "Mardi", 3, "Mercredi", 4, "Jeudi", 5, "Vendredi", 6, "Samedi", 7, "Dimanche", "Erreur")</f>
        <v>Dimanche</v>
      </c>
      <c r="E6179" s="2" t="s">
        <v>47</v>
      </c>
      <c r="F6179" s="2" t="s">
        <v>89</v>
      </c>
      <c r="G6179" s="2" t="s">
        <v>90</v>
      </c>
      <c r="H6179" s="4" t="s">
        <v>16</v>
      </c>
      <c r="I6179" s="5">
        <v>50</v>
      </c>
      <c r="J6179" s="6">
        <v>203</v>
      </c>
      <c r="K6179" s="7">
        <v>10150</v>
      </c>
      <c r="L6179" s="7">
        <v>5582.5</v>
      </c>
      <c r="M6179" s="8">
        <v>0.55000000000000004</v>
      </c>
      <c r="N6179" s="2" t="s">
        <v>82</v>
      </c>
      <c r="O6179">
        <f t="shared" si="768"/>
        <v>2021</v>
      </c>
      <c r="P6179">
        <f t="shared" si="769"/>
        <v>12</v>
      </c>
      <c r="Q6179" t="str">
        <f t="shared" si="770"/>
        <v>déc</v>
      </c>
      <c r="R6179" t="str">
        <f t="shared" si="771"/>
        <v>Georgia</v>
      </c>
      <c r="S6179" t="str">
        <f t="shared" si="772"/>
        <v>2021-12</v>
      </c>
      <c r="T6179">
        <f>IF(AND(COUNTIF(Calculs!$Q$2:$Q$12,$O6179)&gt;0,COUNTIF(Calculs!$S$2:$S$12,$E6179)&gt;0,COUNTIF(Calculs!$U$2:$U$12,$H6179)&gt;0),1,0)</f>
        <v>1</v>
      </c>
      <c r="U6179">
        <f t="shared" si="773"/>
        <v>10150</v>
      </c>
      <c r="V6179">
        <f t="shared" si="774"/>
        <v>203</v>
      </c>
      <c r="W6179">
        <f t="shared" si="775"/>
        <v>5582.5</v>
      </c>
    </row>
    <row r="6180" spans="1:23" ht="15.75" customHeight="1" x14ac:dyDescent="0.3">
      <c r="A6180" s="2" t="s">
        <v>25</v>
      </c>
      <c r="B6180" s="2">
        <v>1128299</v>
      </c>
      <c r="C6180" s="3">
        <v>44542</v>
      </c>
      <c r="D6180" s="12" t="str" cm="1">
        <f t="array" ref="D6180">_xlfn.SWITCH(WEEKDAY(C6180,2), 1, "Lundi", 2, "Mardi", 3, "Mercredi", 4, "Jeudi", 5, "Vendredi", 6, "Samedi", 7, "Dimanche", "Erreur")</f>
        <v>Dimanche</v>
      </c>
      <c r="E6180" s="2" t="s">
        <v>47</v>
      </c>
      <c r="F6180" s="2" t="s">
        <v>89</v>
      </c>
      <c r="G6180" s="2" t="s">
        <v>90</v>
      </c>
      <c r="H6180" s="4" t="s">
        <v>18</v>
      </c>
      <c r="I6180" s="5">
        <v>58</v>
      </c>
      <c r="J6180" s="6">
        <v>189</v>
      </c>
      <c r="K6180" s="7">
        <v>10962</v>
      </c>
      <c r="L6180" s="7">
        <v>5809.8600000000006</v>
      </c>
      <c r="M6180" s="8">
        <v>0.53</v>
      </c>
      <c r="N6180" s="2" t="s">
        <v>82</v>
      </c>
      <c r="O6180">
        <f t="shared" si="768"/>
        <v>2021</v>
      </c>
      <c r="P6180">
        <f t="shared" si="769"/>
        <v>12</v>
      </c>
      <c r="Q6180" t="str">
        <f t="shared" si="770"/>
        <v>déc</v>
      </c>
      <c r="R6180" t="str">
        <f t="shared" si="771"/>
        <v>Georgia</v>
      </c>
      <c r="S6180" t="str">
        <f t="shared" si="772"/>
        <v>2021-12</v>
      </c>
      <c r="T6180">
        <f>IF(AND(COUNTIF(Calculs!$Q$2:$Q$12,$O6180)&gt;0,COUNTIF(Calculs!$S$2:$S$12,$E6180)&gt;0,COUNTIF(Calculs!$U$2:$U$12,$H6180)&gt;0),1,0)</f>
        <v>1</v>
      </c>
      <c r="U6180">
        <f t="shared" si="773"/>
        <v>10962</v>
      </c>
      <c r="V6180">
        <f t="shared" si="774"/>
        <v>189</v>
      </c>
      <c r="W6180">
        <f t="shared" si="775"/>
        <v>5809.8600000000006</v>
      </c>
    </row>
    <row r="6181" spans="1:23" ht="15.75" customHeight="1" x14ac:dyDescent="0.3">
      <c r="A6181" s="2" t="s">
        <v>13</v>
      </c>
      <c r="B6181" s="2">
        <v>1128299</v>
      </c>
      <c r="C6181" s="3">
        <v>44542</v>
      </c>
      <c r="D6181" s="12" t="str" cm="1">
        <f t="array" ref="D6181">_xlfn.SWITCH(WEEKDAY(C6181,2), 1, "Lundi", 2, "Mardi", 3, "Mercredi", 4, "Jeudi", 5, "Vendredi", 6, "Samedi", 7, "Dimanche", "Erreur")</f>
        <v>Dimanche</v>
      </c>
      <c r="E6181" s="2" t="s">
        <v>47</v>
      </c>
      <c r="F6181" s="2" t="s">
        <v>89</v>
      </c>
      <c r="G6181" s="2" t="s">
        <v>90</v>
      </c>
      <c r="H6181" s="4" t="s">
        <v>19</v>
      </c>
      <c r="I6181" s="5">
        <v>53</v>
      </c>
      <c r="J6181" s="6">
        <v>138</v>
      </c>
      <c r="K6181" s="7">
        <v>7314</v>
      </c>
      <c r="L6181" s="7">
        <v>3657</v>
      </c>
      <c r="M6181" s="8">
        <v>0.5</v>
      </c>
      <c r="N6181" s="2" t="s">
        <v>82</v>
      </c>
      <c r="O6181">
        <f t="shared" si="768"/>
        <v>2021</v>
      </c>
      <c r="P6181">
        <f t="shared" si="769"/>
        <v>12</v>
      </c>
      <c r="Q6181" t="str">
        <f t="shared" si="770"/>
        <v>déc</v>
      </c>
      <c r="R6181" t="str">
        <f t="shared" si="771"/>
        <v>Georgia</v>
      </c>
      <c r="S6181" t="str">
        <f t="shared" si="772"/>
        <v>2021-12</v>
      </c>
      <c r="T6181">
        <f>IF(AND(COUNTIF(Calculs!$Q$2:$Q$12,$O6181)&gt;0,COUNTIF(Calculs!$S$2:$S$12,$E6181)&gt;0,COUNTIF(Calculs!$U$2:$U$12,$H6181)&gt;0),1,0)</f>
        <v>1</v>
      </c>
      <c r="U6181">
        <f t="shared" si="773"/>
        <v>7314</v>
      </c>
      <c r="V6181">
        <f t="shared" si="774"/>
        <v>138</v>
      </c>
      <c r="W6181">
        <f t="shared" si="775"/>
        <v>3657</v>
      </c>
    </row>
    <row r="6182" spans="1:23" ht="15.75" customHeight="1" x14ac:dyDescent="0.3">
      <c r="A6182" s="2" t="s">
        <v>13</v>
      </c>
      <c r="B6182" s="2">
        <v>1128299</v>
      </c>
      <c r="C6182" s="3">
        <v>44542</v>
      </c>
      <c r="D6182" s="12" t="str" cm="1">
        <f t="array" ref="D6182">_xlfn.SWITCH(WEEKDAY(C6182,2), 1, "Lundi", 2, "Mardi", 3, "Mercredi", 4, "Jeudi", 5, "Vendredi", 6, "Samedi", 7, "Dimanche", "Erreur")</f>
        <v>Dimanche</v>
      </c>
      <c r="E6182" s="2" t="s">
        <v>47</v>
      </c>
      <c r="F6182" s="2" t="s">
        <v>89</v>
      </c>
      <c r="G6182" s="2" t="s">
        <v>90</v>
      </c>
      <c r="H6182" s="4" t="s">
        <v>20</v>
      </c>
      <c r="I6182" s="5">
        <v>51</v>
      </c>
      <c r="J6182" s="6">
        <v>128</v>
      </c>
      <c r="K6182" s="7">
        <v>6528</v>
      </c>
      <c r="L6182" s="7">
        <v>3264</v>
      </c>
      <c r="M6182" s="8">
        <v>0.5</v>
      </c>
      <c r="N6182" s="2" t="s">
        <v>82</v>
      </c>
      <c r="O6182">
        <f t="shared" si="768"/>
        <v>2021</v>
      </c>
      <c r="P6182">
        <f t="shared" si="769"/>
        <v>12</v>
      </c>
      <c r="Q6182" t="str">
        <f t="shared" si="770"/>
        <v>déc</v>
      </c>
      <c r="R6182" t="str">
        <f t="shared" si="771"/>
        <v>Georgia</v>
      </c>
      <c r="S6182" t="str">
        <f t="shared" si="772"/>
        <v>2021-12</v>
      </c>
      <c r="T6182">
        <f>IF(AND(COUNTIF(Calculs!$Q$2:$Q$12,$O6182)&gt;0,COUNTIF(Calculs!$S$2:$S$12,$E6182)&gt;0,COUNTIF(Calculs!$U$2:$U$12,$H6182)&gt;0),1,0)</f>
        <v>1</v>
      </c>
      <c r="U6182">
        <f t="shared" si="773"/>
        <v>6528</v>
      </c>
      <c r="V6182">
        <f t="shared" si="774"/>
        <v>128</v>
      </c>
      <c r="W6182">
        <f t="shared" si="775"/>
        <v>3264</v>
      </c>
    </row>
    <row r="6183" spans="1:23" ht="15.75" customHeight="1" x14ac:dyDescent="0.3">
      <c r="A6183" s="2" t="s">
        <v>13</v>
      </c>
      <c r="B6183" s="2">
        <v>1128299</v>
      </c>
      <c r="C6183" s="3">
        <v>44542</v>
      </c>
      <c r="D6183" s="12" t="str" cm="1">
        <f t="array" ref="D6183">_xlfn.SWITCH(WEEKDAY(C6183,2), 1, "Lundi", 2, "Mardi", 3, "Mercredi", 4, "Jeudi", 5, "Vendredi", 6, "Samedi", 7, "Dimanche", "Erreur")</f>
        <v>Dimanche</v>
      </c>
      <c r="E6183" s="2" t="s">
        <v>47</v>
      </c>
      <c r="F6183" s="2" t="s">
        <v>89</v>
      </c>
      <c r="G6183" s="2" t="s">
        <v>90</v>
      </c>
      <c r="H6183" s="4" t="s">
        <v>21</v>
      </c>
      <c r="I6183" s="5">
        <v>64</v>
      </c>
      <c r="J6183" s="6">
        <v>116</v>
      </c>
      <c r="K6183" s="7">
        <v>7424</v>
      </c>
      <c r="L6183" s="7">
        <v>3712</v>
      </c>
      <c r="M6183" s="8">
        <v>0.5</v>
      </c>
      <c r="N6183" s="2" t="s">
        <v>82</v>
      </c>
      <c r="O6183">
        <f t="shared" si="768"/>
        <v>2021</v>
      </c>
      <c r="P6183">
        <f t="shared" si="769"/>
        <v>12</v>
      </c>
      <c r="Q6183" t="str">
        <f t="shared" si="770"/>
        <v>déc</v>
      </c>
      <c r="R6183" t="str">
        <f t="shared" si="771"/>
        <v>Georgia</v>
      </c>
      <c r="S6183" t="str">
        <f t="shared" si="772"/>
        <v>2021-12</v>
      </c>
      <c r="T6183">
        <f>IF(AND(COUNTIF(Calculs!$Q$2:$Q$12,$O6183)&gt;0,COUNTIF(Calculs!$S$2:$S$12,$E6183)&gt;0,COUNTIF(Calculs!$U$2:$U$12,$H6183)&gt;0),1,0)</f>
        <v>1</v>
      </c>
      <c r="U6183">
        <f t="shared" si="773"/>
        <v>7424</v>
      </c>
      <c r="V6183">
        <f t="shared" si="774"/>
        <v>116</v>
      </c>
      <c r="W6183">
        <f t="shared" si="775"/>
        <v>3712</v>
      </c>
    </row>
    <row r="6184" spans="1:23" ht="15.75" customHeight="1" x14ac:dyDescent="0.3">
      <c r="A6184" s="2" t="s">
        <v>13</v>
      </c>
      <c r="B6184" s="2">
        <v>1128299</v>
      </c>
      <c r="C6184" s="3">
        <v>44542</v>
      </c>
      <c r="D6184" s="12" t="str" cm="1">
        <f t="array" ref="D6184">_xlfn.SWITCH(WEEKDAY(C6184,2), 1, "Lundi", 2, "Mardi", 3, "Mercredi", 4, "Jeudi", 5, "Vendredi", 6, "Samedi", 7, "Dimanche", "Erreur")</f>
        <v>Dimanche</v>
      </c>
      <c r="E6184" s="2" t="s">
        <v>47</v>
      </c>
      <c r="F6184" s="2" t="s">
        <v>89</v>
      </c>
      <c r="G6184" s="2" t="s">
        <v>90</v>
      </c>
      <c r="H6184" s="4" t="s">
        <v>22</v>
      </c>
      <c r="I6184" s="5">
        <v>64</v>
      </c>
      <c r="J6184" s="6">
        <v>135</v>
      </c>
      <c r="K6184" s="7">
        <v>8640</v>
      </c>
      <c r="L6184" s="7">
        <v>3024</v>
      </c>
      <c r="M6184" s="8">
        <v>0.35</v>
      </c>
      <c r="N6184" s="2" t="s">
        <v>82</v>
      </c>
      <c r="O6184">
        <f t="shared" si="768"/>
        <v>2021</v>
      </c>
      <c r="P6184">
        <f t="shared" si="769"/>
        <v>12</v>
      </c>
      <c r="Q6184" t="str">
        <f t="shared" si="770"/>
        <v>déc</v>
      </c>
      <c r="R6184" t="str">
        <f t="shared" si="771"/>
        <v>Georgia</v>
      </c>
      <c r="S6184" t="str">
        <f t="shared" si="772"/>
        <v>2021-12</v>
      </c>
      <c r="T6184">
        <f>IF(AND(COUNTIF(Calculs!$Q$2:$Q$12,$O6184)&gt;0,COUNTIF(Calculs!$S$2:$S$12,$E6184)&gt;0,COUNTIF(Calculs!$U$2:$U$12,$H6184)&gt;0),1,0)</f>
        <v>1</v>
      </c>
      <c r="U6184">
        <f t="shared" si="773"/>
        <v>8640</v>
      </c>
      <c r="V6184">
        <f t="shared" si="774"/>
        <v>135</v>
      </c>
      <c r="W6184">
        <f t="shared" si="775"/>
        <v>3024</v>
      </c>
    </row>
    <row r="6185" spans="1:23" ht="15.75" customHeight="1" x14ac:dyDescent="0.3">
      <c r="A6185" s="2" t="s">
        <v>13</v>
      </c>
      <c r="B6185" s="2">
        <v>1185732</v>
      </c>
      <c r="C6185" s="3">
        <v>44205</v>
      </c>
      <c r="D6185" s="12" t="str" cm="1">
        <f t="array" ref="D6185">_xlfn.SWITCH(WEEKDAY(C6185,2), 1, "Lundi", 2, "Mardi", 3, "Mercredi", 4, "Jeudi", 5, "Vendredi", 6, "Samedi", 7, "Dimanche", "Erreur")</f>
        <v>Samedi</v>
      </c>
      <c r="E6185" s="2" t="s">
        <v>47</v>
      </c>
      <c r="F6185" s="2" t="s">
        <v>89</v>
      </c>
      <c r="G6185" s="2" t="s">
        <v>90</v>
      </c>
      <c r="H6185" s="4" t="s">
        <v>16</v>
      </c>
      <c r="I6185" s="5">
        <v>39</v>
      </c>
      <c r="J6185" s="6">
        <v>256</v>
      </c>
      <c r="K6185" s="7">
        <v>9984</v>
      </c>
      <c r="L6185" s="7">
        <v>5790.7200000000012</v>
      </c>
      <c r="M6185" s="8">
        <v>0.58000000000000007</v>
      </c>
      <c r="N6185" s="2" t="s">
        <v>82</v>
      </c>
      <c r="O6185">
        <f t="shared" si="768"/>
        <v>2021</v>
      </c>
      <c r="P6185">
        <f t="shared" si="769"/>
        <v>1</v>
      </c>
      <c r="Q6185" t="str">
        <f t="shared" si="770"/>
        <v>janv</v>
      </c>
      <c r="R6185" t="str">
        <f t="shared" si="771"/>
        <v>Georgia</v>
      </c>
      <c r="S6185" t="str">
        <f t="shared" si="772"/>
        <v>2021-01</v>
      </c>
      <c r="T6185">
        <f>IF(AND(COUNTIF(Calculs!$Q$2:$Q$12,$O6185)&gt;0,COUNTIF(Calculs!$S$2:$S$12,$E6185)&gt;0,COUNTIF(Calculs!$U$2:$U$12,$H6185)&gt;0),1,0)</f>
        <v>1</v>
      </c>
      <c r="U6185">
        <f t="shared" si="773"/>
        <v>9984</v>
      </c>
      <c r="V6185">
        <f t="shared" si="774"/>
        <v>256</v>
      </c>
      <c r="W6185">
        <f t="shared" si="775"/>
        <v>5790.7200000000012</v>
      </c>
    </row>
    <row r="6186" spans="1:23" ht="15.75" customHeight="1" x14ac:dyDescent="0.3">
      <c r="A6186" s="2" t="s">
        <v>13</v>
      </c>
      <c r="B6186" s="2">
        <v>1185732</v>
      </c>
      <c r="C6186" s="3">
        <v>44205</v>
      </c>
      <c r="D6186" s="12" t="str" cm="1">
        <f t="array" ref="D6186">_xlfn.SWITCH(WEEKDAY(C6186,2), 1, "Lundi", 2, "Mardi", 3, "Mercredi", 4, "Jeudi", 5, "Vendredi", 6, "Samedi", 7, "Dimanche", "Erreur")</f>
        <v>Samedi</v>
      </c>
      <c r="E6186" s="2" t="s">
        <v>47</v>
      </c>
      <c r="F6186" s="2" t="s">
        <v>89</v>
      </c>
      <c r="G6186" s="2" t="s">
        <v>90</v>
      </c>
      <c r="H6186" s="4" t="s">
        <v>18</v>
      </c>
      <c r="I6186" s="5">
        <v>37</v>
      </c>
      <c r="J6186" s="6">
        <v>206</v>
      </c>
      <c r="K6186" s="7">
        <v>7622</v>
      </c>
      <c r="L6186" s="7">
        <v>3429.8999999999996</v>
      </c>
      <c r="M6186" s="8">
        <v>0.44999999999999996</v>
      </c>
      <c r="N6186" s="2" t="s">
        <v>82</v>
      </c>
      <c r="O6186">
        <f t="shared" si="768"/>
        <v>2021</v>
      </c>
      <c r="P6186">
        <f t="shared" si="769"/>
        <v>1</v>
      </c>
      <c r="Q6186" t="str">
        <f t="shared" si="770"/>
        <v>janv</v>
      </c>
      <c r="R6186" t="str">
        <f t="shared" si="771"/>
        <v>Georgia</v>
      </c>
      <c r="S6186" t="str">
        <f t="shared" si="772"/>
        <v>2021-01</v>
      </c>
      <c r="T6186">
        <f>IF(AND(COUNTIF(Calculs!$Q$2:$Q$12,$O6186)&gt;0,COUNTIF(Calculs!$S$2:$S$12,$E6186)&gt;0,COUNTIF(Calculs!$U$2:$U$12,$H6186)&gt;0),1,0)</f>
        <v>1</v>
      </c>
      <c r="U6186">
        <f t="shared" si="773"/>
        <v>7622</v>
      </c>
      <c r="V6186">
        <f t="shared" si="774"/>
        <v>206</v>
      </c>
      <c r="W6186">
        <f t="shared" si="775"/>
        <v>3429.8999999999996</v>
      </c>
    </row>
    <row r="6187" spans="1:23" ht="15.75" customHeight="1" x14ac:dyDescent="0.3">
      <c r="A6187" s="2" t="s">
        <v>13</v>
      </c>
      <c r="B6187" s="2">
        <v>1185732</v>
      </c>
      <c r="C6187" s="3">
        <v>44205</v>
      </c>
      <c r="D6187" s="12" t="str" cm="1">
        <f t="array" ref="D6187">_xlfn.SWITCH(WEEKDAY(C6187,2), 1, "Lundi", 2, "Mardi", 3, "Mercredi", 4, "Jeudi", 5, "Vendredi", 6, "Samedi", 7, "Dimanche", "Erreur")</f>
        <v>Samedi</v>
      </c>
      <c r="E6187" s="2" t="s">
        <v>47</v>
      </c>
      <c r="F6187" s="2" t="s">
        <v>89</v>
      </c>
      <c r="G6187" s="2" t="s">
        <v>90</v>
      </c>
      <c r="H6187" s="4" t="s">
        <v>19</v>
      </c>
      <c r="I6187" s="5">
        <v>29</v>
      </c>
      <c r="J6187" s="6">
        <v>248</v>
      </c>
      <c r="K6187" s="7">
        <v>7192</v>
      </c>
      <c r="L6187" s="7">
        <v>2804.88</v>
      </c>
      <c r="M6187" s="8">
        <v>0.39</v>
      </c>
      <c r="N6187" s="2" t="s">
        <v>82</v>
      </c>
      <c r="O6187">
        <f t="shared" si="768"/>
        <v>2021</v>
      </c>
      <c r="P6187">
        <f t="shared" si="769"/>
        <v>1</v>
      </c>
      <c r="Q6187" t="str">
        <f t="shared" si="770"/>
        <v>janv</v>
      </c>
      <c r="R6187" t="str">
        <f t="shared" si="771"/>
        <v>Georgia</v>
      </c>
      <c r="S6187" t="str">
        <f t="shared" si="772"/>
        <v>2021-01</v>
      </c>
      <c r="T6187">
        <f>IF(AND(COUNTIF(Calculs!$Q$2:$Q$12,$O6187)&gt;0,COUNTIF(Calculs!$S$2:$S$12,$E6187)&gt;0,COUNTIF(Calculs!$U$2:$U$12,$H6187)&gt;0),1,0)</f>
        <v>1</v>
      </c>
      <c r="U6187">
        <f t="shared" si="773"/>
        <v>7192</v>
      </c>
      <c r="V6187">
        <f t="shared" si="774"/>
        <v>248</v>
      </c>
      <c r="W6187">
        <f t="shared" si="775"/>
        <v>2804.88</v>
      </c>
    </row>
    <row r="6188" spans="1:23" ht="15.75" customHeight="1" x14ac:dyDescent="0.3">
      <c r="A6188" s="2" t="s">
        <v>13</v>
      </c>
      <c r="B6188" s="2">
        <v>1185732</v>
      </c>
      <c r="C6188" s="3">
        <v>44205</v>
      </c>
      <c r="D6188" s="12" t="str" cm="1">
        <f t="array" ref="D6188">_xlfn.SWITCH(WEEKDAY(C6188,2), 1, "Lundi", 2, "Mardi", 3, "Mercredi", 4, "Jeudi", 5, "Vendredi", 6, "Samedi", 7, "Dimanche", "Erreur")</f>
        <v>Samedi</v>
      </c>
      <c r="E6188" s="2" t="s">
        <v>47</v>
      </c>
      <c r="F6188" s="2" t="s">
        <v>89</v>
      </c>
      <c r="G6188" s="2" t="s">
        <v>90</v>
      </c>
      <c r="H6188" s="4" t="s">
        <v>20</v>
      </c>
      <c r="I6188" s="5">
        <v>34</v>
      </c>
      <c r="J6188" s="6">
        <v>203</v>
      </c>
      <c r="K6188" s="7">
        <v>6902</v>
      </c>
      <c r="L6188" s="7">
        <v>3036.88</v>
      </c>
      <c r="M6188" s="8">
        <v>0.44</v>
      </c>
      <c r="N6188" s="2" t="s">
        <v>82</v>
      </c>
      <c r="O6188">
        <f t="shared" si="768"/>
        <v>2021</v>
      </c>
      <c r="P6188">
        <f t="shared" si="769"/>
        <v>1</v>
      </c>
      <c r="Q6188" t="str">
        <f t="shared" si="770"/>
        <v>janv</v>
      </c>
      <c r="R6188" t="str">
        <f t="shared" si="771"/>
        <v>Georgia</v>
      </c>
      <c r="S6188" t="str">
        <f t="shared" si="772"/>
        <v>2021-01</v>
      </c>
      <c r="T6188">
        <f>IF(AND(COUNTIF(Calculs!$Q$2:$Q$12,$O6188)&gt;0,COUNTIF(Calculs!$S$2:$S$12,$E6188)&gt;0,COUNTIF(Calculs!$U$2:$U$12,$H6188)&gt;0),1,0)</f>
        <v>1</v>
      </c>
      <c r="U6188">
        <f t="shared" si="773"/>
        <v>6902</v>
      </c>
      <c r="V6188">
        <f t="shared" si="774"/>
        <v>203</v>
      </c>
      <c r="W6188">
        <f t="shared" si="775"/>
        <v>3036.88</v>
      </c>
    </row>
    <row r="6189" spans="1:23" ht="15.75" customHeight="1" x14ac:dyDescent="0.3">
      <c r="A6189" s="2" t="s">
        <v>13</v>
      </c>
      <c r="B6189" s="2">
        <v>1185732</v>
      </c>
      <c r="C6189" s="3">
        <v>44205</v>
      </c>
      <c r="D6189" s="12" t="str" cm="1">
        <f t="array" ref="D6189">_xlfn.SWITCH(WEEKDAY(C6189,2), 1, "Lundi", 2, "Mardi", 3, "Mercredi", 4, "Jeudi", 5, "Vendredi", 6, "Samedi", 7, "Dimanche", "Erreur")</f>
        <v>Samedi</v>
      </c>
      <c r="E6189" s="2" t="s">
        <v>47</v>
      </c>
      <c r="F6189" s="2" t="s">
        <v>89</v>
      </c>
      <c r="G6189" s="2" t="s">
        <v>90</v>
      </c>
      <c r="H6189" s="4" t="s">
        <v>21</v>
      </c>
      <c r="I6189" s="5">
        <v>47</v>
      </c>
      <c r="J6189" s="6">
        <v>189</v>
      </c>
      <c r="K6189" s="7">
        <v>8883</v>
      </c>
      <c r="L6189" s="7">
        <v>4175.01</v>
      </c>
      <c r="M6189" s="8">
        <v>0.47</v>
      </c>
      <c r="N6189" s="2" t="s">
        <v>82</v>
      </c>
      <c r="O6189">
        <f t="shared" si="768"/>
        <v>2021</v>
      </c>
      <c r="P6189">
        <f t="shared" si="769"/>
        <v>1</v>
      </c>
      <c r="Q6189" t="str">
        <f t="shared" si="770"/>
        <v>janv</v>
      </c>
      <c r="R6189" t="str">
        <f t="shared" si="771"/>
        <v>Georgia</v>
      </c>
      <c r="S6189" t="str">
        <f t="shared" si="772"/>
        <v>2021-01</v>
      </c>
      <c r="T6189">
        <f>IF(AND(COUNTIF(Calculs!$Q$2:$Q$12,$O6189)&gt;0,COUNTIF(Calculs!$S$2:$S$12,$E6189)&gt;0,COUNTIF(Calculs!$U$2:$U$12,$H6189)&gt;0),1,0)</f>
        <v>1</v>
      </c>
      <c r="U6189">
        <f t="shared" si="773"/>
        <v>8883</v>
      </c>
      <c r="V6189">
        <f t="shared" si="774"/>
        <v>189</v>
      </c>
      <c r="W6189">
        <f t="shared" si="775"/>
        <v>4175.01</v>
      </c>
    </row>
    <row r="6190" spans="1:23" ht="15.75" customHeight="1" x14ac:dyDescent="0.3">
      <c r="A6190" s="2" t="s">
        <v>13</v>
      </c>
      <c r="B6190" s="2">
        <v>1185732</v>
      </c>
      <c r="C6190" s="3">
        <v>44205</v>
      </c>
      <c r="D6190" s="12" t="str" cm="1">
        <f t="array" ref="D6190">_xlfn.SWITCH(WEEKDAY(C6190,2), 1, "Lundi", 2, "Mardi", 3, "Mercredi", 4, "Jeudi", 5, "Vendredi", 6, "Samedi", 7, "Dimanche", "Erreur")</f>
        <v>Samedi</v>
      </c>
      <c r="E6190" s="2" t="s">
        <v>47</v>
      </c>
      <c r="F6190" s="2" t="s">
        <v>89</v>
      </c>
      <c r="G6190" s="2" t="s">
        <v>90</v>
      </c>
      <c r="H6190" s="4" t="s">
        <v>22</v>
      </c>
      <c r="I6190" s="5">
        <v>37</v>
      </c>
      <c r="J6190" s="6">
        <v>239</v>
      </c>
      <c r="K6190" s="7">
        <v>8843</v>
      </c>
      <c r="L6190" s="7">
        <v>5305.8</v>
      </c>
      <c r="M6190" s="8">
        <v>0.6</v>
      </c>
      <c r="N6190" s="2" t="s">
        <v>82</v>
      </c>
      <c r="O6190">
        <f t="shared" si="768"/>
        <v>2021</v>
      </c>
      <c r="P6190">
        <f t="shared" si="769"/>
        <v>1</v>
      </c>
      <c r="Q6190" t="str">
        <f t="shared" si="770"/>
        <v>janv</v>
      </c>
      <c r="R6190" t="str">
        <f t="shared" si="771"/>
        <v>Georgia</v>
      </c>
      <c r="S6190" t="str">
        <f t="shared" si="772"/>
        <v>2021-01</v>
      </c>
      <c r="T6190">
        <f>IF(AND(COUNTIF(Calculs!$Q$2:$Q$12,$O6190)&gt;0,COUNTIF(Calculs!$S$2:$S$12,$E6190)&gt;0,COUNTIF(Calculs!$U$2:$U$12,$H6190)&gt;0),1,0)</f>
        <v>1</v>
      </c>
      <c r="U6190">
        <f t="shared" si="773"/>
        <v>8843</v>
      </c>
      <c r="V6190">
        <f t="shared" si="774"/>
        <v>239</v>
      </c>
      <c r="W6190">
        <f t="shared" si="775"/>
        <v>5305.8</v>
      </c>
    </row>
    <row r="6191" spans="1:23" ht="15.75" customHeight="1" x14ac:dyDescent="0.3">
      <c r="A6191" s="2" t="s">
        <v>13</v>
      </c>
      <c r="B6191" s="2">
        <v>1185732</v>
      </c>
      <c r="C6191" s="3">
        <v>44234</v>
      </c>
      <c r="D6191" s="12" t="str" cm="1">
        <f t="array" ref="D6191">_xlfn.SWITCH(WEEKDAY(C6191,2), 1, "Lundi", 2, "Mardi", 3, "Mercredi", 4, "Jeudi", 5, "Vendredi", 6, "Samedi", 7, "Dimanche", "Erreur")</f>
        <v>Dimanche</v>
      </c>
      <c r="E6191" s="2" t="s">
        <v>47</v>
      </c>
      <c r="F6191" s="2" t="s">
        <v>89</v>
      </c>
      <c r="G6191" s="2" t="s">
        <v>90</v>
      </c>
      <c r="H6191" s="4" t="s">
        <v>16</v>
      </c>
      <c r="I6191" s="5">
        <v>38</v>
      </c>
      <c r="J6191" s="6">
        <v>312</v>
      </c>
      <c r="K6191" s="7">
        <v>11856</v>
      </c>
      <c r="L6191" s="7">
        <v>6995.0400000000009</v>
      </c>
      <c r="M6191" s="8">
        <v>0.59000000000000008</v>
      </c>
      <c r="N6191" s="2" t="s">
        <v>82</v>
      </c>
      <c r="O6191">
        <f t="shared" si="768"/>
        <v>2021</v>
      </c>
      <c r="P6191">
        <f t="shared" si="769"/>
        <v>2</v>
      </c>
      <c r="Q6191" t="str">
        <f t="shared" si="770"/>
        <v>févr</v>
      </c>
      <c r="R6191" t="str">
        <f t="shared" si="771"/>
        <v>Georgia</v>
      </c>
      <c r="S6191" t="str">
        <f t="shared" si="772"/>
        <v>2021-02</v>
      </c>
      <c r="T6191">
        <f>IF(AND(COUNTIF(Calculs!$Q$2:$Q$12,$O6191)&gt;0,COUNTIF(Calculs!$S$2:$S$12,$E6191)&gt;0,COUNTIF(Calculs!$U$2:$U$12,$H6191)&gt;0),1,0)</f>
        <v>1</v>
      </c>
      <c r="U6191">
        <f t="shared" si="773"/>
        <v>11856</v>
      </c>
      <c r="V6191">
        <f t="shared" si="774"/>
        <v>312</v>
      </c>
      <c r="W6191">
        <f t="shared" si="775"/>
        <v>6995.0400000000009</v>
      </c>
    </row>
    <row r="6192" spans="1:23" ht="15.75" customHeight="1" x14ac:dyDescent="0.3">
      <c r="A6192" s="2" t="s">
        <v>13</v>
      </c>
      <c r="B6192" s="2">
        <v>1185732</v>
      </c>
      <c r="C6192" s="3">
        <v>44234</v>
      </c>
      <c r="D6192" s="12" t="str" cm="1">
        <f t="array" ref="D6192">_xlfn.SWITCH(WEEKDAY(C6192,2), 1, "Lundi", 2, "Mardi", 3, "Mercredi", 4, "Jeudi", 5, "Vendredi", 6, "Samedi", 7, "Dimanche", "Erreur")</f>
        <v>Dimanche</v>
      </c>
      <c r="E6192" s="2" t="s">
        <v>47</v>
      </c>
      <c r="F6192" s="2" t="s">
        <v>89</v>
      </c>
      <c r="G6192" s="2" t="s">
        <v>90</v>
      </c>
      <c r="H6192" s="4" t="s">
        <v>18</v>
      </c>
      <c r="I6192" s="5">
        <v>39</v>
      </c>
      <c r="J6192" s="6">
        <v>218</v>
      </c>
      <c r="K6192" s="7">
        <v>8502</v>
      </c>
      <c r="L6192" s="7">
        <v>3910.9199999999996</v>
      </c>
      <c r="M6192" s="8">
        <v>0.45999999999999996</v>
      </c>
      <c r="N6192" s="2" t="s">
        <v>82</v>
      </c>
      <c r="O6192">
        <f t="shared" si="768"/>
        <v>2021</v>
      </c>
      <c r="P6192">
        <f t="shared" si="769"/>
        <v>2</v>
      </c>
      <c r="Q6192" t="str">
        <f t="shared" si="770"/>
        <v>févr</v>
      </c>
      <c r="R6192" t="str">
        <f t="shared" si="771"/>
        <v>Georgia</v>
      </c>
      <c r="S6192" t="str">
        <f t="shared" si="772"/>
        <v>2021-02</v>
      </c>
      <c r="T6192">
        <f>IF(AND(COUNTIF(Calculs!$Q$2:$Q$12,$O6192)&gt;0,COUNTIF(Calculs!$S$2:$S$12,$E6192)&gt;0,COUNTIF(Calculs!$U$2:$U$12,$H6192)&gt;0),1,0)</f>
        <v>1</v>
      </c>
      <c r="U6192">
        <f t="shared" si="773"/>
        <v>8502</v>
      </c>
      <c r="V6192">
        <f t="shared" si="774"/>
        <v>218</v>
      </c>
      <c r="W6192">
        <f t="shared" si="775"/>
        <v>3910.9199999999996</v>
      </c>
    </row>
    <row r="6193" spans="1:23" ht="15.75" customHeight="1" x14ac:dyDescent="0.3">
      <c r="A6193" s="2" t="s">
        <v>13</v>
      </c>
      <c r="B6193" s="2">
        <v>1185732</v>
      </c>
      <c r="C6193" s="3">
        <v>44234</v>
      </c>
      <c r="D6193" s="12" t="str" cm="1">
        <f t="array" ref="D6193">_xlfn.SWITCH(WEEKDAY(C6193,2), 1, "Lundi", 2, "Mardi", 3, "Mercredi", 4, "Jeudi", 5, "Vendredi", 6, "Samedi", 7, "Dimanche", "Erreur")</f>
        <v>Dimanche</v>
      </c>
      <c r="E6193" s="2" t="s">
        <v>47</v>
      </c>
      <c r="F6193" s="2" t="s">
        <v>89</v>
      </c>
      <c r="G6193" s="2" t="s">
        <v>90</v>
      </c>
      <c r="H6193" s="4" t="s">
        <v>19</v>
      </c>
      <c r="I6193" s="5">
        <v>29</v>
      </c>
      <c r="J6193" s="6">
        <v>217</v>
      </c>
      <c r="K6193" s="7">
        <v>6293</v>
      </c>
      <c r="L6193" s="7">
        <v>2328.41</v>
      </c>
      <c r="M6193" s="8">
        <v>0.37</v>
      </c>
      <c r="N6193" s="2" t="s">
        <v>82</v>
      </c>
      <c r="O6193">
        <f t="shared" si="768"/>
        <v>2021</v>
      </c>
      <c r="P6193">
        <f t="shared" si="769"/>
        <v>2</v>
      </c>
      <c r="Q6193" t="str">
        <f t="shared" si="770"/>
        <v>févr</v>
      </c>
      <c r="R6193" t="str">
        <f t="shared" si="771"/>
        <v>Georgia</v>
      </c>
      <c r="S6193" t="str">
        <f t="shared" si="772"/>
        <v>2021-02</v>
      </c>
      <c r="T6193">
        <f>IF(AND(COUNTIF(Calculs!$Q$2:$Q$12,$O6193)&gt;0,COUNTIF(Calculs!$S$2:$S$12,$E6193)&gt;0,COUNTIF(Calculs!$U$2:$U$12,$H6193)&gt;0),1,0)</f>
        <v>1</v>
      </c>
      <c r="U6193">
        <f t="shared" si="773"/>
        <v>6293</v>
      </c>
      <c r="V6193">
        <f t="shared" si="774"/>
        <v>217</v>
      </c>
      <c r="W6193">
        <f t="shared" si="775"/>
        <v>2328.41</v>
      </c>
    </row>
    <row r="6194" spans="1:23" ht="15.75" customHeight="1" x14ac:dyDescent="0.3">
      <c r="A6194" s="2" t="s">
        <v>13</v>
      </c>
      <c r="B6194" s="2">
        <v>1185732</v>
      </c>
      <c r="C6194" s="3">
        <v>44234</v>
      </c>
      <c r="D6194" s="12" t="str" cm="1">
        <f t="array" ref="D6194">_xlfn.SWITCH(WEEKDAY(C6194,2), 1, "Lundi", 2, "Mardi", 3, "Mercredi", 4, "Jeudi", 5, "Vendredi", 6, "Samedi", 7, "Dimanche", "Erreur")</f>
        <v>Dimanche</v>
      </c>
      <c r="E6194" s="2" t="s">
        <v>47</v>
      </c>
      <c r="F6194" s="2" t="s">
        <v>91</v>
      </c>
      <c r="G6194" s="2" t="s">
        <v>92</v>
      </c>
      <c r="H6194" s="4" t="s">
        <v>20</v>
      </c>
      <c r="I6194" s="5">
        <v>33</v>
      </c>
      <c r="J6194" s="6">
        <v>169</v>
      </c>
      <c r="K6194" s="7">
        <v>5577</v>
      </c>
      <c r="L6194" s="7">
        <v>2509.6499999999996</v>
      </c>
      <c r="M6194" s="8">
        <v>0.44999999999999996</v>
      </c>
      <c r="N6194" s="2" t="s">
        <v>82</v>
      </c>
      <c r="O6194">
        <f t="shared" si="768"/>
        <v>2021</v>
      </c>
      <c r="P6194">
        <f t="shared" si="769"/>
        <v>2</v>
      </c>
      <c r="Q6194" t="str">
        <f t="shared" si="770"/>
        <v>févr</v>
      </c>
      <c r="R6194" t="str">
        <f t="shared" si="771"/>
        <v>South Carolina</v>
      </c>
      <c r="S6194" t="str">
        <f t="shared" si="772"/>
        <v>2021-02</v>
      </c>
      <c r="T6194">
        <f>IF(AND(COUNTIF(Calculs!$Q$2:$Q$12,$O6194)&gt;0,COUNTIF(Calculs!$S$2:$S$12,$E6194)&gt;0,COUNTIF(Calculs!$U$2:$U$12,$H6194)&gt;0),1,0)</f>
        <v>1</v>
      </c>
      <c r="U6194">
        <f t="shared" si="773"/>
        <v>5577</v>
      </c>
      <c r="V6194">
        <f t="shared" si="774"/>
        <v>169</v>
      </c>
      <c r="W6194">
        <f t="shared" si="775"/>
        <v>2509.6499999999996</v>
      </c>
    </row>
    <row r="6195" spans="1:23" ht="15.75" customHeight="1" x14ac:dyDescent="0.3">
      <c r="A6195" s="2" t="s">
        <v>13</v>
      </c>
      <c r="B6195" s="2">
        <v>1185732</v>
      </c>
      <c r="C6195" s="3">
        <v>44234</v>
      </c>
      <c r="D6195" s="12" t="str" cm="1">
        <f t="array" ref="D6195">_xlfn.SWITCH(WEEKDAY(C6195,2), 1, "Lundi", 2, "Mardi", 3, "Mercredi", 4, "Jeudi", 5, "Vendredi", 6, "Samedi", 7, "Dimanche", "Erreur")</f>
        <v>Dimanche</v>
      </c>
      <c r="E6195" s="2" t="s">
        <v>47</v>
      </c>
      <c r="F6195" s="2" t="s">
        <v>91</v>
      </c>
      <c r="G6195" s="2" t="s">
        <v>92</v>
      </c>
      <c r="H6195" s="4" t="s">
        <v>21</v>
      </c>
      <c r="I6195" s="5">
        <v>49</v>
      </c>
      <c r="J6195" s="6">
        <v>189</v>
      </c>
      <c r="K6195" s="7">
        <v>9261</v>
      </c>
      <c r="L6195" s="7">
        <v>4352.67</v>
      </c>
      <c r="M6195" s="8">
        <v>0.47</v>
      </c>
      <c r="N6195" s="2" t="s">
        <v>82</v>
      </c>
      <c r="O6195">
        <f t="shared" si="768"/>
        <v>2021</v>
      </c>
      <c r="P6195">
        <f t="shared" si="769"/>
        <v>2</v>
      </c>
      <c r="Q6195" t="str">
        <f t="shared" si="770"/>
        <v>févr</v>
      </c>
      <c r="R6195" t="str">
        <f t="shared" si="771"/>
        <v>South Carolina</v>
      </c>
      <c r="S6195" t="str">
        <f t="shared" si="772"/>
        <v>2021-02</v>
      </c>
      <c r="T6195">
        <f>IF(AND(COUNTIF(Calculs!$Q$2:$Q$12,$O6195)&gt;0,COUNTIF(Calculs!$S$2:$S$12,$E6195)&gt;0,COUNTIF(Calculs!$U$2:$U$12,$H6195)&gt;0),1,0)</f>
        <v>1</v>
      </c>
      <c r="U6195">
        <f t="shared" si="773"/>
        <v>9261</v>
      </c>
      <c r="V6195">
        <f t="shared" si="774"/>
        <v>189</v>
      </c>
      <c r="W6195">
        <f t="shared" si="775"/>
        <v>4352.67</v>
      </c>
    </row>
    <row r="6196" spans="1:23" ht="15.75" customHeight="1" x14ac:dyDescent="0.3">
      <c r="A6196" s="2" t="s">
        <v>13</v>
      </c>
      <c r="B6196" s="2">
        <v>1185732</v>
      </c>
      <c r="C6196" s="3">
        <v>44234</v>
      </c>
      <c r="D6196" s="12" t="str" cm="1">
        <f t="array" ref="D6196">_xlfn.SWITCH(WEEKDAY(C6196,2), 1, "Lundi", 2, "Mardi", 3, "Mercredi", 4, "Jeudi", 5, "Vendredi", 6, "Samedi", 7, "Dimanche", "Erreur")</f>
        <v>Dimanche</v>
      </c>
      <c r="E6196" s="2" t="s">
        <v>47</v>
      </c>
      <c r="F6196" s="2" t="s">
        <v>91</v>
      </c>
      <c r="G6196" s="2" t="s">
        <v>92</v>
      </c>
      <c r="H6196" s="4" t="s">
        <v>22</v>
      </c>
      <c r="I6196" s="5">
        <v>34</v>
      </c>
      <c r="J6196" s="6">
        <v>216</v>
      </c>
      <c r="K6196" s="7">
        <v>7344</v>
      </c>
      <c r="L6196" s="7">
        <v>4773.6000000000004</v>
      </c>
      <c r="M6196" s="8">
        <v>0.65</v>
      </c>
      <c r="N6196" s="2" t="s">
        <v>82</v>
      </c>
      <c r="O6196">
        <f t="shared" si="768"/>
        <v>2021</v>
      </c>
      <c r="P6196">
        <f t="shared" si="769"/>
        <v>2</v>
      </c>
      <c r="Q6196" t="str">
        <f t="shared" si="770"/>
        <v>févr</v>
      </c>
      <c r="R6196" t="str">
        <f t="shared" si="771"/>
        <v>South Carolina</v>
      </c>
      <c r="S6196" t="str">
        <f t="shared" si="772"/>
        <v>2021-02</v>
      </c>
      <c r="T6196">
        <f>IF(AND(COUNTIF(Calculs!$Q$2:$Q$12,$O6196)&gt;0,COUNTIF(Calculs!$S$2:$S$12,$E6196)&gt;0,COUNTIF(Calculs!$U$2:$U$12,$H6196)&gt;0),1,0)</f>
        <v>1</v>
      </c>
      <c r="U6196">
        <f t="shared" si="773"/>
        <v>7344</v>
      </c>
      <c r="V6196">
        <f t="shared" si="774"/>
        <v>216</v>
      </c>
      <c r="W6196">
        <f t="shared" si="775"/>
        <v>4773.6000000000004</v>
      </c>
    </row>
    <row r="6197" spans="1:23" ht="15.75" customHeight="1" x14ac:dyDescent="0.3">
      <c r="A6197" s="2" t="s">
        <v>13</v>
      </c>
      <c r="B6197" s="2">
        <v>1185732</v>
      </c>
      <c r="C6197" s="3">
        <v>44260</v>
      </c>
      <c r="D6197" s="12" t="str" cm="1">
        <f t="array" ref="D6197">_xlfn.SWITCH(WEEKDAY(C6197,2), 1, "Lundi", 2, "Mardi", 3, "Mercredi", 4, "Jeudi", 5, "Vendredi", 6, "Samedi", 7, "Dimanche", "Erreur")</f>
        <v>Vendredi</v>
      </c>
      <c r="E6197" s="2" t="s">
        <v>47</v>
      </c>
      <c r="F6197" s="2" t="s">
        <v>91</v>
      </c>
      <c r="G6197" s="2" t="s">
        <v>92</v>
      </c>
      <c r="H6197" s="4" t="s">
        <v>16</v>
      </c>
      <c r="I6197" s="5">
        <v>33</v>
      </c>
      <c r="J6197" s="6">
        <v>265</v>
      </c>
      <c r="K6197" s="7">
        <v>8745</v>
      </c>
      <c r="L6197" s="7">
        <v>5072.1000000000004</v>
      </c>
      <c r="M6197" s="8">
        <v>0.58000000000000007</v>
      </c>
      <c r="N6197" s="2" t="s">
        <v>82</v>
      </c>
      <c r="O6197">
        <f t="shared" si="768"/>
        <v>2021</v>
      </c>
      <c r="P6197">
        <f t="shared" si="769"/>
        <v>3</v>
      </c>
      <c r="Q6197" t="str">
        <f t="shared" si="770"/>
        <v>mars</v>
      </c>
      <c r="R6197" t="str">
        <f t="shared" si="771"/>
        <v>South Carolina</v>
      </c>
      <c r="S6197" t="str">
        <f t="shared" si="772"/>
        <v>2021-03</v>
      </c>
      <c r="T6197">
        <f>IF(AND(COUNTIF(Calculs!$Q$2:$Q$12,$O6197)&gt;0,COUNTIF(Calculs!$S$2:$S$12,$E6197)&gt;0,COUNTIF(Calculs!$U$2:$U$12,$H6197)&gt;0),1,0)</f>
        <v>1</v>
      </c>
      <c r="U6197">
        <f t="shared" si="773"/>
        <v>8745</v>
      </c>
      <c r="V6197">
        <f t="shared" si="774"/>
        <v>265</v>
      </c>
      <c r="W6197">
        <f t="shared" si="775"/>
        <v>5072.1000000000004</v>
      </c>
    </row>
    <row r="6198" spans="1:23" ht="15.75" customHeight="1" x14ac:dyDescent="0.3">
      <c r="A6198" s="2" t="s">
        <v>13</v>
      </c>
      <c r="B6198" s="2">
        <v>1185732</v>
      </c>
      <c r="C6198" s="3">
        <v>44260</v>
      </c>
      <c r="D6198" s="12" t="str" cm="1">
        <f t="array" ref="D6198">_xlfn.SWITCH(WEEKDAY(C6198,2), 1, "Lundi", 2, "Mardi", 3, "Mercredi", 4, "Jeudi", 5, "Vendredi", 6, "Samedi", 7, "Dimanche", "Erreur")</f>
        <v>Vendredi</v>
      </c>
      <c r="E6198" s="2" t="s">
        <v>47</v>
      </c>
      <c r="F6198" s="2" t="s">
        <v>91</v>
      </c>
      <c r="G6198" s="2" t="s">
        <v>92</v>
      </c>
      <c r="H6198" s="4" t="s">
        <v>18</v>
      </c>
      <c r="I6198" s="5">
        <v>32</v>
      </c>
      <c r="J6198" s="6">
        <v>210</v>
      </c>
      <c r="K6198" s="7">
        <v>6720</v>
      </c>
      <c r="L6198" s="7">
        <v>3292.7999999999997</v>
      </c>
      <c r="M6198" s="8">
        <v>0.49</v>
      </c>
      <c r="N6198" s="2" t="s">
        <v>82</v>
      </c>
      <c r="O6198">
        <f t="shared" si="768"/>
        <v>2021</v>
      </c>
      <c r="P6198">
        <f t="shared" si="769"/>
        <v>3</v>
      </c>
      <c r="Q6198" t="str">
        <f t="shared" si="770"/>
        <v>mars</v>
      </c>
      <c r="R6198" t="str">
        <f t="shared" si="771"/>
        <v>South Carolina</v>
      </c>
      <c r="S6198" t="str">
        <f t="shared" si="772"/>
        <v>2021-03</v>
      </c>
      <c r="T6198">
        <f>IF(AND(COUNTIF(Calculs!$Q$2:$Q$12,$O6198)&gt;0,COUNTIF(Calculs!$S$2:$S$12,$E6198)&gt;0,COUNTIF(Calculs!$U$2:$U$12,$H6198)&gt;0),1,0)</f>
        <v>1</v>
      </c>
      <c r="U6198">
        <f t="shared" si="773"/>
        <v>6720</v>
      </c>
      <c r="V6198">
        <f t="shared" si="774"/>
        <v>210</v>
      </c>
      <c r="W6198">
        <f t="shared" si="775"/>
        <v>3292.7999999999997</v>
      </c>
    </row>
    <row r="6199" spans="1:23" ht="15.75" customHeight="1" x14ac:dyDescent="0.3">
      <c r="A6199" s="2" t="s">
        <v>13</v>
      </c>
      <c r="B6199" s="2">
        <v>1185732</v>
      </c>
      <c r="C6199" s="3">
        <v>44260</v>
      </c>
      <c r="D6199" s="12" t="str" cm="1">
        <f t="array" ref="D6199">_xlfn.SWITCH(WEEKDAY(C6199,2), 1, "Lundi", 2, "Mardi", 3, "Mercredi", 4, "Jeudi", 5, "Vendredi", 6, "Samedi", 7, "Dimanche", "Erreur")</f>
        <v>Vendredi</v>
      </c>
      <c r="E6199" s="2" t="s">
        <v>47</v>
      </c>
      <c r="F6199" s="2" t="s">
        <v>91</v>
      </c>
      <c r="G6199" s="2" t="s">
        <v>92</v>
      </c>
      <c r="H6199" s="4" t="s">
        <v>19</v>
      </c>
      <c r="I6199" s="5">
        <v>24</v>
      </c>
      <c r="J6199" s="6">
        <v>181</v>
      </c>
      <c r="K6199" s="7">
        <v>4344</v>
      </c>
      <c r="L6199" s="7">
        <v>1650.72</v>
      </c>
      <c r="M6199" s="8">
        <v>0.38</v>
      </c>
      <c r="N6199" s="2" t="s">
        <v>82</v>
      </c>
      <c r="O6199">
        <f t="shared" si="768"/>
        <v>2021</v>
      </c>
      <c r="P6199">
        <f t="shared" si="769"/>
        <v>3</v>
      </c>
      <c r="Q6199" t="str">
        <f t="shared" si="770"/>
        <v>mars</v>
      </c>
      <c r="R6199" t="str">
        <f t="shared" si="771"/>
        <v>South Carolina</v>
      </c>
      <c r="S6199" t="str">
        <f t="shared" si="772"/>
        <v>2021-03</v>
      </c>
      <c r="T6199">
        <f>IF(AND(COUNTIF(Calculs!$Q$2:$Q$12,$O6199)&gt;0,COUNTIF(Calculs!$S$2:$S$12,$E6199)&gt;0,COUNTIF(Calculs!$U$2:$U$12,$H6199)&gt;0),1,0)</f>
        <v>1</v>
      </c>
      <c r="U6199">
        <f t="shared" si="773"/>
        <v>4344</v>
      </c>
      <c r="V6199">
        <f t="shared" si="774"/>
        <v>181</v>
      </c>
      <c r="W6199">
        <f t="shared" si="775"/>
        <v>1650.72</v>
      </c>
    </row>
    <row r="6200" spans="1:23" ht="15.75" customHeight="1" x14ac:dyDescent="0.3">
      <c r="A6200" s="2" t="s">
        <v>13</v>
      </c>
      <c r="B6200" s="2">
        <v>1185732</v>
      </c>
      <c r="C6200" s="3">
        <v>44260</v>
      </c>
      <c r="D6200" s="12" t="str" cm="1">
        <f t="array" ref="D6200">_xlfn.SWITCH(WEEKDAY(C6200,2), 1, "Lundi", 2, "Mardi", 3, "Mercredi", 4, "Jeudi", 5, "Vendredi", 6, "Samedi", 7, "Dimanche", "Erreur")</f>
        <v>Vendredi</v>
      </c>
      <c r="E6200" s="2" t="s">
        <v>47</v>
      </c>
      <c r="F6200" s="2" t="s">
        <v>91</v>
      </c>
      <c r="G6200" s="2" t="s">
        <v>92</v>
      </c>
      <c r="H6200" s="4" t="s">
        <v>20</v>
      </c>
      <c r="I6200" s="5">
        <v>27</v>
      </c>
      <c r="J6200" s="6">
        <v>144</v>
      </c>
      <c r="K6200" s="7">
        <v>3888</v>
      </c>
      <c r="L6200" s="7">
        <v>1632.96</v>
      </c>
      <c r="M6200" s="8">
        <v>0.42</v>
      </c>
      <c r="N6200" s="2" t="s">
        <v>82</v>
      </c>
      <c r="O6200">
        <f t="shared" si="768"/>
        <v>2021</v>
      </c>
      <c r="P6200">
        <f t="shared" si="769"/>
        <v>3</v>
      </c>
      <c r="Q6200" t="str">
        <f t="shared" si="770"/>
        <v>mars</v>
      </c>
      <c r="R6200" t="str">
        <f t="shared" si="771"/>
        <v>South Carolina</v>
      </c>
      <c r="S6200" t="str">
        <f t="shared" si="772"/>
        <v>2021-03</v>
      </c>
      <c r="T6200">
        <f>IF(AND(COUNTIF(Calculs!$Q$2:$Q$12,$O6200)&gt;0,COUNTIF(Calculs!$S$2:$S$12,$E6200)&gt;0,COUNTIF(Calculs!$U$2:$U$12,$H6200)&gt;0),1,0)</f>
        <v>1</v>
      </c>
      <c r="U6200">
        <f t="shared" si="773"/>
        <v>3888</v>
      </c>
      <c r="V6200">
        <f t="shared" si="774"/>
        <v>144</v>
      </c>
      <c r="W6200">
        <f t="shared" si="775"/>
        <v>1632.96</v>
      </c>
    </row>
    <row r="6201" spans="1:23" ht="15.75" customHeight="1" x14ac:dyDescent="0.3">
      <c r="A6201" s="2" t="s">
        <v>13</v>
      </c>
      <c r="B6201" s="2">
        <v>1185732</v>
      </c>
      <c r="C6201" s="3">
        <v>44260</v>
      </c>
      <c r="D6201" s="12" t="str" cm="1">
        <f t="array" ref="D6201">_xlfn.SWITCH(WEEKDAY(C6201,2), 1, "Lundi", 2, "Mardi", 3, "Mercredi", 4, "Jeudi", 5, "Vendredi", 6, "Samedi", 7, "Dimanche", "Erreur")</f>
        <v>Vendredi</v>
      </c>
      <c r="E6201" s="2" t="s">
        <v>47</v>
      </c>
      <c r="F6201" s="2" t="s">
        <v>91</v>
      </c>
      <c r="G6201" s="2" t="s">
        <v>92</v>
      </c>
      <c r="H6201" s="4" t="s">
        <v>21</v>
      </c>
      <c r="I6201" s="5">
        <v>41</v>
      </c>
      <c r="J6201" s="6">
        <v>181</v>
      </c>
      <c r="K6201" s="7">
        <v>7421</v>
      </c>
      <c r="L6201" s="7">
        <v>3562.08</v>
      </c>
      <c r="M6201" s="8">
        <v>0.48</v>
      </c>
      <c r="N6201" s="2" t="s">
        <v>82</v>
      </c>
      <c r="O6201">
        <f t="shared" si="768"/>
        <v>2021</v>
      </c>
      <c r="P6201">
        <f t="shared" si="769"/>
        <v>3</v>
      </c>
      <c r="Q6201" t="str">
        <f t="shared" si="770"/>
        <v>mars</v>
      </c>
      <c r="R6201" t="str">
        <f t="shared" si="771"/>
        <v>South Carolina</v>
      </c>
      <c r="S6201" t="str">
        <f t="shared" si="772"/>
        <v>2021-03</v>
      </c>
      <c r="T6201">
        <f>IF(AND(COUNTIF(Calculs!$Q$2:$Q$12,$O6201)&gt;0,COUNTIF(Calculs!$S$2:$S$12,$E6201)&gt;0,COUNTIF(Calculs!$U$2:$U$12,$H6201)&gt;0),1,0)</f>
        <v>1</v>
      </c>
      <c r="U6201">
        <f t="shared" si="773"/>
        <v>7421</v>
      </c>
      <c r="V6201">
        <f t="shared" si="774"/>
        <v>181</v>
      </c>
      <c r="W6201">
        <f t="shared" si="775"/>
        <v>3562.08</v>
      </c>
    </row>
    <row r="6202" spans="1:23" ht="15.75" customHeight="1" x14ac:dyDescent="0.3">
      <c r="A6202" s="2" t="s">
        <v>13</v>
      </c>
      <c r="B6202" s="2">
        <v>1185732</v>
      </c>
      <c r="C6202" s="3">
        <v>44260</v>
      </c>
      <c r="D6202" s="12" t="str" cm="1">
        <f t="array" ref="D6202">_xlfn.SWITCH(WEEKDAY(C6202,2), 1, "Lundi", 2, "Mardi", 3, "Mercredi", 4, "Jeudi", 5, "Vendredi", 6, "Samedi", 7, "Dimanche", "Erreur")</f>
        <v>Vendredi</v>
      </c>
      <c r="E6202" s="2" t="s">
        <v>47</v>
      </c>
      <c r="F6202" s="2" t="s">
        <v>91</v>
      </c>
      <c r="G6202" s="2" t="s">
        <v>92</v>
      </c>
      <c r="H6202" s="4" t="s">
        <v>22</v>
      </c>
      <c r="I6202" s="5">
        <v>32</v>
      </c>
      <c r="J6202" s="6">
        <v>189</v>
      </c>
      <c r="K6202" s="7">
        <v>6048</v>
      </c>
      <c r="L6202" s="7">
        <v>3810.2400000000002</v>
      </c>
      <c r="M6202" s="8">
        <v>0.63</v>
      </c>
      <c r="N6202" s="2" t="s">
        <v>82</v>
      </c>
      <c r="O6202">
        <f t="shared" si="768"/>
        <v>2021</v>
      </c>
      <c r="P6202">
        <f t="shared" si="769"/>
        <v>3</v>
      </c>
      <c r="Q6202" t="str">
        <f t="shared" si="770"/>
        <v>mars</v>
      </c>
      <c r="R6202" t="str">
        <f t="shared" si="771"/>
        <v>South Carolina</v>
      </c>
      <c r="S6202" t="str">
        <f t="shared" si="772"/>
        <v>2021-03</v>
      </c>
      <c r="T6202">
        <f>IF(AND(COUNTIF(Calculs!$Q$2:$Q$12,$O6202)&gt;0,COUNTIF(Calculs!$S$2:$S$12,$E6202)&gt;0,COUNTIF(Calculs!$U$2:$U$12,$H6202)&gt;0),1,0)</f>
        <v>1</v>
      </c>
      <c r="U6202">
        <f t="shared" si="773"/>
        <v>6048</v>
      </c>
      <c r="V6202">
        <f t="shared" si="774"/>
        <v>189</v>
      </c>
      <c r="W6202">
        <f t="shared" si="775"/>
        <v>3810.2400000000002</v>
      </c>
    </row>
    <row r="6203" spans="1:23" ht="15.75" customHeight="1" x14ac:dyDescent="0.3">
      <c r="A6203" s="2" t="s">
        <v>13</v>
      </c>
      <c r="B6203" s="2">
        <v>1185732</v>
      </c>
      <c r="C6203" s="3">
        <v>44292</v>
      </c>
      <c r="D6203" s="12" t="str" cm="1">
        <f t="array" ref="D6203">_xlfn.SWITCH(WEEKDAY(C6203,2), 1, "Lundi", 2, "Mardi", 3, "Mercredi", 4, "Jeudi", 5, "Vendredi", 6, "Samedi", 7, "Dimanche", "Erreur")</f>
        <v>Mardi</v>
      </c>
      <c r="E6203" s="2" t="s">
        <v>47</v>
      </c>
      <c r="F6203" s="2" t="s">
        <v>91</v>
      </c>
      <c r="G6203" s="2" t="s">
        <v>92</v>
      </c>
      <c r="H6203" s="4" t="s">
        <v>16</v>
      </c>
      <c r="I6203" s="5">
        <v>33</v>
      </c>
      <c r="J6203" s="6">
        <v>283</v>
      </c>
      <c r="K6203" s="7">
        <v>9339</v>
      </c>
      <c r="L6203" s="7">
        <v>5323.2300000000005</v>
      </c>
      <c r="M6203" s="8">
        <v>0.57000000000000006</v>
      </c>
      <c r="N6203" s="2" t="s">
        <v>82</v>
      </c>
      <c r="O6203">
        <f t="shared" si="768"/>
        <v>2021</v>
      </c>
      <c r="P6203">
        <f t="shared" si="769"/>
        <v>4</v>
      </c>
      <c r="Q6203" t="str">
        <f t="shared" si="770"/>
        <v>avr</v>
      </c>
      <c r="R6203" t="str">
        <f t="shared" si="771"/>
        <v>South Carolina</v>
      </c>
      <c r="S6203" t="str">
        <f t="shared" si="772"/>
        <v>2021-04</v>
      </c>
      <c r="T6203">
        <f>IF(AND(COUNTIF(Calculs!$Q$2:$Q$12,$O6203)&gt;0,COUNTIF(Calculs!$S$2:$S$12,$E6203)&gt;0,COUNTIF(Calculs!$U$2:$U$12,$H6203)&gt;0),1,0)</f>
        <v>1</v>
      </c>
      <c r="U6203">
        <f t="shared" si="773"/>
        <v>9339</v>
      </c>
      <c r="V6203">
        <f t="shared" si="774"/>
        <v>283</v>
      </c>
      <c r="W6203">
        <f t="shared" si="775"/>
        <v>5323.2300000000005</v>
      </c>
    </row>
    <row r="6204" spans="1:23" ht="15.75" customHeight="1" x14ac:dyDescent="0.3">
      <c r="A6204" s="2" t="s">
        <v>13</v>
      </c>
      <c r="B6204" s="2">
        <v>1185732</v>
      </c>
      <c r="C6204" s="3">
        <v>44292</v>
      </c>
      <c r="D6204" s="12" t="str" cm="1">
        <f t="array" ref="D6204">_xlfn.SWITCH(WEEKDAY(C6204,2), 1, "Lundi", 2, "Mardi", 3, "Mercredi", 4, "Jeudi", 5, "Vendredi", 6, "Samedi", 7, "Dimanche", "Erreur")</f>
        <v>Mardi</v>
      </c>
      <c r="E6204" s="2" t="s">
        <v>47</v>
      </c>
      <c r="F6204" s="2" t="s">
        <v>91</v>
      </c>
      <c r="G6204" s="2" t="s">
        <v>92</v>
      </c>
      <c r="H6204" s="4" t="s">
        <v>18</v>
      </c>
      <c r="I6204" s="5">
        <v>34</v>
      </c>
      <c r="J6204" s="6">
        <v>182</v>
      </c>
      <c r="K6204" s="7">
        <v>6188</v>
      </c>
      <c r="L6204" s="7">
        <v>2846.4799999999996</v>
      </c>
      <c r="M6204" s="8">
        <v>0.45999999999999996</v>
      </c>
      <c r="N6204" s="2" t="s">
        <v>82</v>
      </c>
      <c r="O6204">
        <f t="shared" si="768"/>
        <v>2021</v>
      </c>
      <c r="P6204">
        <f t="shared" si="769"/>
        <v>4</v>
      </c>
      <c r="Q6204" t="str">
        <f t="shared" si="770"/>
        <v>avr</v>
      </c>
      <c r="R6204" t="str">
        <f t="shared" si="771"/>
        <v>South Carolina</v>
      </c>
      <c r="S6204" t="str">
        <f t="shared" si="772"/>
        <v>2021-04</v>
      </c>
      <c r="T6204">
        <f>IF(AND(COUNTIF(Calculs!$Q$2:$Q$12,$O6204)&gt;0,COUNTIF(Calculs!$S$2:$S$12,$E6204)&gt;0,COUNTIF(Calculs!$U$2:$U$12,$H6204)&gt;0),1,0)</f>
        <v>1</v>
      </c>
      <c r="U6204">
        <f t="shared" si="773"/>
        <v>6188</v>
      </c>
      <c r="V6204">
        <f t="shared" si="774"/>
        <v>182</v>
      </c>
      <c r="W6204">
        <f t="shared" si="775"/>
        <v>2846.4799999999996</v>
      </c>
    </row>
    <row r="6205" spans="1:23" ht="15.75" customHeight="1" x14ac:dyDescent="0.3">
      <c r="A6205" s="2" t="s">
        <v>13</v>
      </c>
      <c r="B6205" s="2">
        <v>1185732</v>
      </c>
      <c r="C6205" s="3">
        <v>44292</v>
      </c>
      <c r="D6205" s="12" t="str" cm="1">
        <f t="array" ref="D6205">_xlfn.SWITCH(WEEKDAY(C6205,2), 1, "Lundi", 2, "Mardi", 3, "Mercredi", 4, "Jeudi", 5, "Vendredi", 6, "Samedi", 7, "Dimanche", "Erreur")</f>
        <v>Mardi</v>
      </c>
      <c r="E6205" s="2" t="s">
        <v>47</v>
      </c>
      <c r="F6205" s="2" t="s">
        <v>91</v>
      </c>
      <c r="G6205" s="2" t="s">
        <v>92</v>
      </c>
      <c r="H6205" s="4" t="s">
        <v>19</v>
      </c>
      <c r="I6205" s="5">
        <v>24</v>
      </c>
      <c r="J6205" s="6">
        <v>182</v>
      </c>
      <c r="K6205" s="7">
        <v>4368</v>
      </c>
      <c r="L6205" s="7">
        <v>1659.84</v>
      </c>
      <c r="M6205" s="8">
        <v>0.38</v>
      </c>
      <c r="N6205" s="2" t="s">
        <v>82</v>
      </c>
      <c r="O6205">
        <f t="shared" si="768"/>
        <v>2021</v>
      </c>
      <c r="P6205">
        <f t="shared" si="769"/>
        <v>4</v>
      </c>
      <c r="Q6205" t="str">
        <f t="shared" si="770"/>
        <v>avr</v>
      </c>
      <c r="R6205" t="str">
        <f t="shared" si="771"/>
        <v>South Carolina</v>
      </c>
      <c r="S6205" t="str">
        <f t="shared" si="772"/>
        <v>2021-04</v>
      </c>
      <c r="T6205">
        <f>IF(AND(COUNTIF(Calculs!$Q$2:$Q$12,$O6205)&gt;0,COUNTIF(Calculs!$S$2:$S$12,$E6205)&gt;0,COUNTIF(Calculs!$U$2:$U$12,$H6205)&gt;0),1,0)</f>
        <v>1</v>
      </c>
      <c r="U6205">
        <f t="shared" si="773"/>
        <v>4368</v>
      </c>
      <c r="V6205">
        <f t="shared" si="774"/>
        <v>182</v>
      </c>
      <c r="W6205">
        <f t="shared" si="775"/>
        <v>1659.84</v>
      </c>
    </row>
    <row r="6206" spans="1:23" ht="15.75" customHeight="1" x14ac:dyDescent="0.3">
      <c r="A6206" s="2" t="s">
        <v>13</v>
      </c>
      <c r="B6206" s="2">
        <v>1185732</v>
      </c>
      <c r="C6206" s="3">
        <v>44292</v>
      </c>
      <c r="D6206" s="12" t="str" cm="1">
        <f t="array" ref="D6206">_xlfn.SWITCH(WEEKDAY(C6206,2), 1, "Lundi", 2, "Mardi", 3, "Mercredi", 4, "Jeudi", 5, "Vendredi", 6, "Samedi", 7, "Dimanche", "Erreur")</f>
        <v>Mardi</v>
      </c>
      <c r="E6206" s="2" t="s">
        <v>47</v>
      </c>
      <c r="F6206" s="2" t="s">
        <v>91</v>
      </c>
      <c r="G6206" s="2" t="s">
        <v>92</v>
      </c>
      <c r="H6206" s="4" t="s">
        <v>20</v>
      </c>
      <c r="I6206" s="5">
        <v>27</v>
      </c>
      <c r="J6206" s="6">
        <v>180</v>
      </c>
      <c r="K6206" s="7">
        <v>4860</v>
      </c>
      <c r="L6206" s="7">
        <v>2089.8000000000002</v>
      </c>
      <c r="M6206" s="8">
        <v>0.43</v>
      </c>
      <c r="N6206" s="2" t="s">
        <v>82</v>
      </c>
      <c r="O6206">
        <f t="shared" si="768"/>
        <v>2021</v>
      </c>
      <c r="P6206">
        <f t="shared" si="769"/>
        <v>4</v>
      </c>
      <c r="Q6206" t="str">
        <f t="shared" si="770"/>
        <v>avr</v>
      </c>
      <c r="R6206" t="str">
        <f t="shared" si="771"/>
        <v>South Carolina</v>
      </c>
      <c r="S6206" t="str">
        <f t="shared" si="772"/>
        <v>2021-04</v>
      </c>
      <c r="T6206">
        <f>IF(AND(COUNTIF(Calculs!$Q$2:$Q$12,$O6206)&gt;0,COUNTIF(Calculs!$S$2:$S$12,$E6206)&gt;0,COUNTIF(Calculs!$U$2:$U$12,$H6206)&gt;0),1,0)</f>
        <v>1</v>
      </c>
      <c r="U6206">
        <f t="shared" si="773"/>
        <v>4860</v>
      </c>
      <c r="V6206">
        <f t="shared" si="774"/>
        <v>180</v>
      </c>
      <c r="W6206">
        <f t="shared" si="775"/>
        <v>2089.8000000000002</v>
      </c>
    </row>
    <row r="6207" spans="1:23" ht="15.75" customHeight="1" x14ac:dyDescent="0.3">
      <c r="A6207" s="2" t="s">
        <v>13</v>
      </c>
      <c r="B6207" s="2">
        <v>1185732</v>
      </c>
      <c r="C6207" s="3">
        <v>44292</v>
      </c>
      <c r="D6207" s="12" t="str" cm="1">
        <f t="array" ref="D6207">_xlfn.SWITCH(WEEKDAY(C6207,2), 1, "Lundi", 2, "Mardi", 3, "Mercredi", 4, "Jeudi", 5, "Vendredi", 6, "Samedi", 7, "Dimanche", "Erreur")</f>
        <v>Mardi</v>
      </c>
      <c r="E6207" s="2" t="s">
        <v>47</v>
      </c>
      <c r="F6207" s="2" t="s">
        <v>91</v>
      </c>
      <c r="G6207" s="2" t="s">
        <v>92</v>
      </c>
      <c r="H6207" s="4" t="s">
        <v>21</v>
      </c>
      <c r="I6207" s="5">
        <v>47</v>
      </c>
      <c r="J6207" s="6">
        <v>188</v>
      </c>
      <c r="K6207" s="7">
        <v>8836</v>
      </c>
      <c r="L6207" s="7">
        <v>4418</v>
      </c>
      <c r="M6207" s="8">
        <v>0.5</v>
      </c>
      <c r="N6207" s="2" t="s">
        <v>82</v>
      </c>
      <c r="O6207">
        <f t="shared" si="768"/>
        <v>2021</v>
      </c>
      <c r="P6207">
        <f t="shared" si="769"/>
        <v>4</v>
      </c>
      <c r="Q6207" t="str">
        <f t="shared" si="770"/>
        <v>avr</v>
      </c>
      <c r="R6207" t="str">
        <f t="shared" si="771"/>
        <v>South Carolina</v>
      </c>
      <c r="S6207" t="str">
        <f t="shared" si="772"/>
        <v>2021-04</v>
      </c>
      <c r="T6207">
        <f>IF(AND(COUNTIF(Calculs!$Q$2:$Q$12,$O6207)&gt;0,COUNTIF(Calculs!$S$2:$S$12,$E6207)&gt;0,COUNTIF(Calculs!$U$2:$U$12,$H6207)&gt;0),1,0)</f>
        <v>1</v>
      </c>
      <c r="U6207">
        <f t="shared" si="773"/>
        <v>8836</v>
      </c>
      <c r="V6207">
        <f t="shared" si="774"/>
        <v>188</v>
      </c>
      <c r="W6207">
        <f t="shared" si="775"/>
        <v>4418</v>
      </c>
    </row>
    <row r="6208" spans="1:23" ht="15.75" customHeight="1" x14ac:dyDescent="0.3">
      <c r="A6208" s="2" t="s">
        <v>13</v>
      </c>
      <c r="B6208" s="2">
        <v>1185732</v>
      </c>
      <c r="C6208" s="3">
        <v>44292</v>
      </c>
      <c r="D6208" s="12" t="str" cm="1">
        <f t="array" ref="D6208">_xlfn.SWITCH(WEEKDAY(C6208,2), 1, "Lundi", 2, "Mardi", 3, "Mercredi", 4, "Jeudi", 5, "Vendredi", 6, "Samedi", 7, "Dimanche", "Erreur")</f>
        <v>Mardi</v>
      </c>
      <c r="E6208" s="2" t="s">
        <v>47</v>
      </c>
      <c r="F6208" s="2" t="s">
        <v>91</v>
      </c>
      <c r="G6208" s="2" t="s">
        <v>92</v>
      </c>
      <c r="H6208" s="4" t="s">
        <v>22</v>
      </c>
      <c r="I6208" s="5">
        <v>39</v>
      </c>
      <c r="J6208" s="6">
        <v>209</v>
      </c>
      <c r="K6208" s="7">
        <v>8151</v>
      </c>
      <c r="L6208" s="7">
        <v>5135.13</v>
      </c>
      <c r="M6208" s="8">
        <v>0.63</v>
      </c>
      <c r="N6208" s="2" t="s">
        <v>82</v>
      </c>
      <c r="O6208">
        <f t="shared" si="768"/>
        <v>2021</v>
      </c>
      <c r="P6208">
        <f t="shared" si="769"/>
        <v>4</v>
      </c>
      <c r="Q6208" t="str">
        <f t="shared" si="770"/>
        <v>avr</v>
      </c>
      <c r="R6208" t="str">
        <f t="shared" si="771"/>
        <v>South Carolina</v>
      </c>
      <c r="S6208" t="str">
        <f t="shared" si="772"/>
        <v>2021-04</v>
      </c>
      <c r="T6208">
        <f>IF(AND(COUNTIF(Calculs!$Q$2:$Q$12,$O6208)&gt;0,COUNTIF(Calculs!$S$2:$S$12,$E6208)&gt;0,COUNTIF(Calculs!$U$2:$U$12,$H6208)&gt;0),1,0)</f>
        <v>1</v>
      </c>
      <c r="U6208">
        <f t="shared" si="773"/>
        <v>8151</v>
      </c>
      <c r="V6208">
        <f t="shared" si="774"/>
        <v>209</v>
      </c>
      <c r="W6208">
        <f t="shared" si="775"/>
        <v>5135.13</v>
      </c>
    </row>
    <row r="6209" spans="1:23" ht="15.75" customHeight="1" x14ac:dyDescent="0.3">
      <c r="A6209" s="2" t="s">
        <v>13</v>
      </c>
      <c r="B6209" s="2">
        <v>1185732</v>
      </c>
      <c r="C6209" s="3">
        <v>44321</v>
      </c>
      <c r="D6209" s="12" t="str" cm="1">
        <f t="array" ref="D6209">_xlfn.SWITCH(WEEKDAY(C6209,2), 1, "Lundi", 2, "Mardi", 3, "Mercredi", 4, "Jeudi", 5, "Vendredi", 6, "Samedi", 7, "Dimanche", "Erreur")</f>
        <v>Mercredi</v>
      </c>
      <c r="E6209" s="2" t="s">
        <v>47</v>
      </c>
      <c r="F6209" s="2" t="s">
        <v>91</v>
      </c>
      <c r="G6209" s="2" t="s">
        <v>92</v>
      </c>
      <c r="H6209" s="4" t="s">
        <v>16</v>
      </c>
      <c r="I6209" s="5">
        <v>48</v>
      </c>
      <c r="J6209" s="6">
        <v>282</v>
      </c>
      <c r="K6209" s="7">
        <v>13536</v>
      </c>
      <c r="L6209" s="7">
        <v>7444.8</v>
      </c>
      <c r="M6209" s="8">
        <v>0.55000000000000004</v>
      </c>
      <c r="N6209" s="2" t="s">
        <v>82</v>
      </c>
      <c r="O6209">
        <f t="shared" si="768"/>
        <v>2021</v>
      </c>
      <c r="P6209">
        <f t="shared" si="769"/>
        <v>5</v>
      </c>
      <c r="Q6209" t="str">
        <f t="shared" si="770"/>
        <v>mai</v>
      </c>
      <c r="R6209" t="str">
        <f t="shared" si="771"/>
        <v>South Carolina</v>
      </c>
      <c r="S6209" t="str">
        <f t="shared" si="772"/>
        <v>2021-05</v>
      </c>
      <c r="T6209">
        <f>IF(AND(COUNTIF(Calculs!$Q$2:$Q$12,$O6209)&gt;0,COUNTIF(Calculs!$S$2:$S$12,$E6209)&gt;0,COUNTIF(Calculs!$U$2:$U$12,$H6209)&gt;0),1,0)</f>
        <v>1</v>
      </c>
      <c r="U6209">
        <f t="shared" si="773"/>
        <v>13536</v>
      </c>
      <c r="V6209">
        <f t="shared" si="774"/>
        <v>282</v>
      </c>
      <c r="W6209">
        <f t="shared" si="775"/>
        <v>7444.8</v>
      </c>
    </row>
    <row r="6210" spans="1:23" ht="15.75" customHeight="1" x14ac:dyDescent="0.3">
      <c r="A6210" s="2" t="s">
        <v>13</v>
      </c>
      <c r="B6210" s="2">
        <v>1185732</v>
      </c>
      <c r="C6210" s="3">
        <v>44321</v>
      </c>
      <c r="D6210" s="12" t="str" cm="1">
        <f t="array" ref="D6210">_xlfn.SWITCH(WEEKDAY(C6210,2), 1, "Lundi", 2, "Mardi", 3, "Mercredi", 4, "Jeudi", 5, "Vendredi", 6, "Samedi", 7, "Dimanche", "Erreur")</f>
        <v>Mercredi</v>
      </c>
      <c r="E6210" s="2" t="s">
        <v>47</v>
      </c>
      <c r="F6210" s="2" t="s">
        <v>91</v>
      </c>
      <c r="G6210" s="2" t="s">
        <v>92</v>
      </c>
      <c r="H6210" s="4" t="s">
        <v>18</v>
      </c>
      <c r="I6210" s="5">
        <v>45</v>
      </c>
      <c r="J6210" s="6">
        <v>188</v>
      </c>
      <c r="K6210" s="7">
        <v>8460</v>
      </c>
      <c r="L6210" s="7">
        <v>3806.9999999999995</v>
      </c>
      <c r="M6210" s="8">
        <v>0.44999999999999996</v>
      </c>
      <c r="N6210" s="2" t="s">
        <v>82</v>
      </c>
      <c r="O6210">
        <f t="shared" si="768"/>
        <v>2021</v>
      </c>
      <c r="P6210">
        <f t="shared" si="769"/>
        <v>5</v>
      </c>
      <c r="Q6210" t="str">
        <f t="shared" si="770"/>
        <v>mai</v>
      </c>
      <c r="R6210" t="str">
        <f t="shared" si="771"/>
        <v>South Carolina</v>
      </c>
      <c r="S6210" t="str">
        <f t="shared" si="772"/>
        <v>2021-05</v>
      </c>
      <c r="T6210">
        <f>IF(AND(COUNTIF(Calculs!$Q$2:$Q$12,$O6210)&gt;0,COUNTIF(Calculs!$S$2:$S$12,$E6210)&gt;0,COUNTIF(Calculs!$U$2:$U$12,$H6210)&gt;0),1,0)</f>
        <v>1</v>
      </c>
      <c r="U6210">
        <f t="shared" si="773"/>
        <v>8460</v>
      </c>
      <c r="V6210">
        <f t="shared" si="774"/>
        <v>188</v>
      </c>
      <c r="W6210">
        <f t="shared" si="775"/>
        <v>3806.9999999999995</v>
      </c>
    </row>
    <row r="6211" spans="1:23" ht="15.75" customHeight="1" x14ac:dyDescent="0.3">
      <c r="A6211" s="2" t="s">
        <v>13</v>
      </c>
      <c r="B6211" s="2">
        <v>1185732</v>
      </c>
      <c r="C6211" s="3">
        <v>44321</v>
      </c>
      <c r="D6211" s="12" t="str" cm="1">
        <f t="array" ref="D6211">_xlfn.SWITCH(WEEKDAY(C6211,2), 1, "Lundi", 2, "Mardi", 3, "Mercredi", 4, "Jeudi", 5, "Vendredi", 6, "Samedi", 7, "Dimanche", "Erreur")</f>
        <v>Mercredi</v>
      </c>
      <c r="E6211" s="2" t="s">
        <v>47</v>
      </c>
      <c r="F6211" s="2" t="s">
        <v>91</v>
      </c>
      <c r="G6211" s="2" t="s">
        <v>92</v>
      </c>
      <c r="H6211" s="4" t="s">
        <v>19</v>
      </c>
      <c r="I6211" s="5">
        <v>41</v>
      </c>
      <c r="J6211" s="6">
        <v>210</v>
      </c>
      <c r="K6211" s="7">
        <v>8610</v>
      </c>
      <c r="L6211" s="7">
        <v>3185.7</v>
      </c>
      <c r="M6211" s="8">
        <v>0.37</v>
      </c>
      <c r="N6211" s="2" t="s">
        <v>82</v>
      </c>
      <c r="O6211">
        <f t="shared" ref="O6211:O6274" si="776">YEAR($C6211)</f>
        <v>2021</v>
      </c>
      <c r="P6211">
        <f t="shared" ref="P6211:P6274" si="777">MONTH($C6211)</f>
        <v>5</v>
      </c>
      <c r="Q6211" t="str">
        <f t="shared" ref="Q6211:Q6274" si="778">TEXT($C6211,"mmm")</f>
        <v>mai</v>
      </c>
      <c r="R6211" t="str">
        <f t="shared" ref="R6211:R6274" si="779">SUBSTITUTE(SUBSTITUTE($F6211,"Sud ","South "),"Ouest ","West ")</f>
        <v>South Carolina</v>
      </c>
      <c r="S6211" t="str">
        <f t="shared" ref="S6211:S6274" si="780">TEXT($C6211,"aaaa-mm")</f>
        <v>2021-05</v>
      </c>
      <c r="T6211">
        <f>IF(AND(COUNTIF(Calculs!$Q$2:$Q$12,$O6211)&gt;0,COUNTIF(Calculs!$S$2:$S$12,$E6211)&gt;0,COUNTIF(Calculs!$U$2:$U$12,$H6211)&gt;0),1,0)</f>
        <v>1</v>
      </c>
      <c r="U6211">
        <f t="shared" ref="U6211:U6274" si="781">$K6211*$T6211</f>
        <v>8610</v>
      </c>
      <c r="V6211">
        <f t="shared" ref="V6211:V6274" si="782">$J6211*$T6211</f>
        <v>210</v>
      </c>
      <c r="W6211">
        <f t="shared" ref="W6211:W6274" si="783">$L6211*$T6211</f>
        <v>3185.7</v>
      </c>
    </row>
    <row r="6212" spans="1:23" ht="15.75" customHeight="1" x14ac:dyDescent="0.3">
      <c r="A6212" s="2" t="s">
        <v>13</v>
      </c>
      <c r="B6212" s="2">
        <v>1185732</v>
      </c>
      <c r="C6212" s="3">
        <v>44321</v>
      </c>
      <c r="D6212" s="12" t="str" cm="1">
        <f t="array" ref="D6212">_xlfn.SWITCH(WEEKDAY(C6212,2), 1, "Lundi", 2, "Mardi", 3, "Mercredi", 4, "Jeudi", 5, "Vendredi", 6, "Samedi", 7, "Dimanche", "Erreur")</f>
        <v>Mercredi</v>
      </c>
      <c r="E6212" s="2" t="s">
        <v>47</v>
      </c>
      <c r="F6212" s="2" t="s">
        <v>91</v>
      </c>
      <c r="G6212" s="2" t="s">
        <v>92</v>
      </c>
      <c r="H6212" s="4" t="s">
        <v>20</v>
      </c>
      <c r="I6212" s="5">
        <v>43</v>
      </c>
      <c r="J6212" s="6">
        <v>182</v>
      </c>
      <c r="K6212" s="7">
        <v>7826</v>
      </c>
      <c r="L6212" s="7">
        <v>3286.92</v>
      </c>
      <c r="M6212" s="8">
        <v>0.42</v>
      </c>
      <c r="N6212" s="2" t="s">
        <v>82</v>
      </c>
      <c r="O6212">
        <f t="shared" si="776"/>
        <v>2021</v>
      </c>
      <c r="P6212">
        <f t="shared" si="777"/>
        <v>5</v>
      </c>
      <c r="Q6212" t="str">
        <f t="shared" si="778"/>
        <v>mai</v>
      </c>
      <c r="R6212" t="str">
        <f t="shared" si="779"/>
        <v>South Carolina</v>
      </c>
      <c r="S6212" t="str">
        <f t="shared" si="780"/>
        <v>2021-05</v>
      </c>
      <c r="T6212">
        <f>IF(AND(COUNTIF(Calculs!$Q$2:$Q$12,$O6212)&gt;0,COUNTIF(Calculs!$S$2:$S$12,$E6212)&gt;0,COUNTIF(Calculs!$U$2:$U$12,$H6212)&gt;0),1,0)</f>
        <v>1</v>
      </c>
      <c r="U6212">
        <f t="shared" si="781"/>
        <v>7826</v>
      </c>
      <c r="V6212">
        <f t="shared" si="782"/>
        <v>182</v>
      </c>
      <c r="W6212">
        <f t="shared" si="783"/>
        <v>3286.92</v>
      </c>
    </row>
    <row r="6213" spans="1:23" ht="15.75" customHeight="1" x14ac:dyDescent="0.3">
      <c r="A6213" s="2" t="s">
        <v>13</v>
      </c>
      <c r="B6213" s="2">
        <v>1185732</v>
      </c>
      <c r="C6213" s="3">
        <v>44321</v>
      </c>
      <c r="D6213" s="12" t="str" cm="1">
        <f t="array" ref="D6213">_xlfn.SWITCH(WEEKDAY(C6213,2), 1, "Lundi", 2, "Mardi", 3, "Mercredi", 4, "Jeudi", 5, "Vendredi", 6, "Samedi", 7, "Dimanche", "Erreur")</f>
        <v>Mercredi</v>
      </c>
      <c r="E6213" s="2" t="s">
        <v>47</v>
      </c>
      <c r="F6213" s="2" t="s">
        <v>91</v>
      </c>
      <c r="G6213" s="2" t="s">
        <v>92</v>
      </c>
      <c r="H6213" s="4" t="s">
        <v>21</v>
      </c>
      <c r="I6213" s="5">
        <v>53</v>
      </c>
      <c r="J6213" s="6">
        <v>196</v>
      </c>
      <c r="K6213" s="7">
        <v>10388</v>
      </c>
      <c r="L6213" s="7">
        <v>5194</v>
      </c>
      <c r="M6213" s="8">
        <v>0.5</v>
      </c>
      <c r="N6213" s="2" t="s">
        <v>82</v>
      </c>
      <c r="O6213">
        <f t="shared" si="776"/>
        <v>2021</v>
      </c>
      <c r="P6213">
        <f t="shared" si="777"/>
        <v>5</v>
      </c>
      <c r="Q6213" t="str">
        <f t="shared" si="778"/>
        <v>mai</v>
      </c>
      <c r="R6213" t="str">
        <f t="shared" si="779"/>
        <v>South Carolina</v>
      </c>
      <c r="S6213" t="str">
        <f t="shared" si="780"/>
        <v>2021-05</v>
      </c>
      <c r="T6213">
        <f>IF(AND(COUNTIF(Calculs!$Q$2:$Q$12,$O6213)&gt;0,COUNTIF(Calculs!$S$2:$S$12,$E6213)&gt;0,COUNTIF(Calculs!$U$2:$U$12,$H6213)&gt;0),1,0)</f>
        <v>1</v>
      </c>
      <c r="U6213">
        <f t="shared" si="781"/>
        <v>10388</v>
      </c>
      <c r="V6213">
        <f t="shared" si="782"/>
        <v>196</v>
      </c>
      <c r="W6213">
        <f t="shared" si="783"/>
        <v>5194</v>
      </c>
    </row>
    <row r="6214" spans="1:23" ht="15.75" customHeight="1" x14ac:dyDescent="0.3">
      <c r="A6214" s="2" t="s">
        <v>13</v>
      </c>
      <c r="B6214" s="2">
        <v>1185732</v>
      </c>
      <c r="C6214" s="3">
        <v>44321</v>
      </c>
      <c r="D6214" s="12" t="str" cm="1">
        <f t="array" ref="D6214">_xlfn.SWITCH(WEEKDAY(C6214,2), 1, "Lundi", 2, "Mardi", 3, "Mercredi", 4, "Jeudi", 5, "Vendredi", 6, "Samedi", 7, "Dimanche", "Erreur")</f>
        <v>Mercredi</v>
      </c>
      <c r="E6214" s="2" t="s">
        <v>47</v>
      </c>
      <c r="F6214" s="2" t="s">
        <v>91</v>
      </c>
      <c r="G6214" s="2" t="s">
        <v>92</v>
      </c>
      <c r="H6214" s="4" t="s">
        <v>22</v>
      </c>
      <c r="I6214" s="5">
        <v>59</v>
      </c>
      <c r="J6214" s="6">
        <v>200</v>
      </c>
      <c r="K6214" s="7">
        <v>11800</v>
      </c>
      <c r="L6214" s="7">
        <v>7080</v>
      </c>
      <c r="M6214" s="8">
        <v>0.6</v>
      </c>
      <c r="N6214" s="2" t="s">
        <v>82</v>
      </c>
      <c r="O6214">
        <f t="shared" si="776"/>
        <v>2021</v>
      </c>
      <c r="P6214">
        <f t="shared" si="777"/>
        <v>5</v>
      </c>
      <c r="Q6214" t="str">
        <f t="shared" si="778"/>
        <v>mai</v>
      </c>
      <c r="R6214" t="str">
        <f t="shared" si="779"/>
        <v>South Carolina</v>
      </c>
      <c r="S6214" t="str">
        <f t="shared" si="780"/>
        <v>2021-05</v>
      </c>
      <c r="T6214">
        <f>IF(AND(COUNTIF(Calculs!$Q$2:$Q$12,$O6214)&gt;0,COUNTIF(Calculs!$S$2:$S$12,$E6214)&gt;0,COUNTIF(Calculs!$U$2:$U$12,$H6214)&gt;0),1,0)</f>
        <v>1</v>
      </c>
      <c r="U6214">
        <f t="shared" si="781"/>
        <v>11800</v>
      </c>
      <c r="V6214">
        <f t="shared" si="782"/>
        <v>200</v>
      </c>
      <c r="W6214">
        <f t="shared" si="783"/>
        <v>7080</v>
      </c>
    </row>
    <row r="6215" spans="1:23" ht="15.75" customHeight="1" x14ac:dyDescent="0.3">
      <c r="A6215" s="2" t="s">
        <v>13</v>
      </c>
      <c r="B6215" s="2">
        <v>1185732</v>
      </c>
      <c r="C6215" s="3">
        <v>44354</v>
      </c>
      <c r="D6215" s="12" t="str" cm="1">
        <f t="array" ref="D6215">_xlfn.SWITCH(WEEKDAY(C6215,2), 1, "Lundi", 2, "Mardi", 3, "Mercredi", 4, "Jeudi", 5, "Vendredi", 6, "Samedi", 7, "Dimanche", "Erreur")</f>
        <v>Lundi</v>
      </c>
      <c r="E6215" s="2" t="s">
        <v>47</v>
      </c>
      <c r="F6215" s="2" t="s">
        <v>91</v>
      </c>
      <c r="G6215" s="2" t="s">
        <v>92</v>
      </c>
      <c r="H6215" s="4" t="s">
        <v>16</v>
      </c>
      <c r="I6215" s="5">
        <v>51</v>
      </c>
      <c r="J6215" s="6">
        <v>273</v>
      </c>
      <c r="K6215" s="7">
        <v>13923</v>
      </c>
      <c r="L6215" s="7">
        <v>7796.880000000001</v>
      </c>
      <c r="M6215" s="8">
        <v>0.56000000000000005</v>
      </c>
      <c r="N6215" s="2" t="s">
        <v>82</v>
      </c>
      <c r="O6215">
        <f t="shared" si="776"/>
        <v>2021</v>
      </c>
      <c r="P6215">
        <f t="shared" si="777"/>
        <v>6</v>
      </c>
      <c r="Q6215" t="str">
        <f t="shared" si="778"/>
        <v>juin</v>
      </c>
      <c r="R6215" t="str">
        <f t="shared" si="779"/>
        <v>South Carolina</v>
      </c>
      <c r="S6215" t="str">
        <f t="shared" si="780"/>
        <v>2021-06</v>
      </c>
      <c r="T6215">
        <f>IF(AND(COUNTIF(Calculs!$Q$2:$Q$12,$O6215)&gt;0,COUNTIF(Calculs!$S$2:$S$12,$E6215)&gt;0,COUNTIF(Calculs!$U$2:$U$12,$H6215)&gt;0),1,0)</f>
        <v>1</v>
      </c>
      <c r="U6215">
        <f t="shared" si="781"/>
        <v>13923</v>
      </c>
      <c r="V6215">
        <f t="shared" si="782"/>
        <v>273</v>
      </c>
      <c r="W6215">
        <f t="shared" si="783"/>
        <v>7796.880000000001</v>
      </c>
    </row>
    <row r="6216" spans="1:23" ht="15.75" customHeight="1" x14ac:dyDescent="0.3">
      <c r="A6216" s="2" t="s">
        <v>13</v>
      </c>
      <c r="B6216" s="2">
        <v>1185732</v>
      </c>
      <c r="C6216" s="3">
        <v>44354</v>
      </c>
      <c r="D6216" s="12" t="str" cm="1">
        <f t="array" ref="D6216">_xlfn.SWITCH(WEEKDAY(C6216,2), 1, "Lundi", 2, "Mardi", 3, "Mercredi", 4, "Jeudi", 5, "Vendredi", 6, "Samedi", 7, "Dimanche", "Erreur")</f>
        <v>Lundi</v>
      </c>
      <c r="E6216" s="2" t="s">
        <v>47</v>
      </c>
      <c r="F6216" s="2" t="s">
        <v>91</v>
      </c>
      <c r="G6216" s="2" t="s">
        <v>92</v>
      </c>
      <c r="H6216" s="4" t="s">
        <v>18</v>
      </c>
      <c r="I6216" s="5">
        <v>49</v>
      </c>
      <c r="J6216" s="6">
        <v>200</v>
      </c>
      <c r="K6216" s="7">
        <v>9800</v>
      </c>
      <c r="L6216" s="7">
        <v>4410</v>
      </c>
      <c r="M6216" s="8">
        <v>0.44999999999999996</v>
      </c>
      <c r="N6216" s="2" t="s">
        <v>82</v>
      </c>
      <c r="O6216">
        <f t="shared" si="776"/>
        <v>2021</v>
      </c>
      <c r="P6216">
        <f t="shared" si="777"/>
        <v>6</v>
      </c>
      <c r="Q6216" t="str">
        <f t="shared" si="778"/>
        <v>juin</v>
      </c>
      <c r="R6216" t="str">
        <f t="shared" si="779"/>
        <v>South Carolina</v>
      </c>
      <c r="S6216" t="str">
        <f t="shared" si="780"/>
        <v>2021-06</v>
      </c>
      <c r="T6216">
        <f>IF(AND(COUNTIF(Calculs!$Q$2:$Q$12,$O6216)&gt;0,COUNTIF(Calculs!$S$2:$S$12,$E6216)&gt;0,COUNTIF(Calculs!$U$2:$U$12,$H6216)&gt;0),1,0)</f>
        <v>1</v>
      </c>
      <c r="U6216">
        <f t="shared" si="781"/>
        <v>9800</v>
      </c>
      <c r="V6216">
        <f t="shared" si="782"/>
        <v>200</v>
      </c>
      <c r="W6216">
        <f t="shared" si="783"/>
        <v>4410</v>
      </c>
    </row>
    <row r="6217" spans="1:23" ht="15.75" customHeight="1" x14ac:dyDescent="0.3">
      <c r="A6217" s="2" t="s">
        <v>13</v>
      </c>
      <c r="B6217" s="2">
        <v>1185732</v>
      </c>
      <c r="C6217" s="3">
        <v>44354</v>
      </c>
      <c r="D6217" s="12" t="str" cm="1">
        <f t="array" ref="D6217">_xlfn.SWITCH(WEEKDAY(C6217,2), 1, "Lundi", 2, "Mardi", 3, "Mercredi", 4, "Jeudi", 5, "Vendredi", 6, "Samedi", 7, "Dimanche", "Erreur")</f>
        <v>Lundi</v>
      </c>
      <c r="E6217" s="2" t="s">
        <v>47</v>
      </c>
      <c r="F6217" s="2" t="s">
        <v>91</v>
      </c>
      <c r="G6217" s="2" t="s">
        <v>92</v>
      </c>
      <c r="H6217" s="4" t="s">
        <v>19</v>
      </c>
      <c r="I6217" s="5">
        <v>47</v>
      </c>
      <c r="J6217" s="6">
        <v>209</v>
      </c>
      <c r="K6217" s="7">
        <v>9823</v>
      </c>
      <c r="L6217" s="7">
        <v>3536.2799999999997</v>
      </c>
      <c r="M6217" s="8">
        <v>0.36</v>
      </c>
      <c r="N6217" s="2" t="s">
        <v>82</v>
      </c>
      <c r="O6217">
        <f t="shared" si="776"/>
        <v>2021</v>
      </c>
      <c r="P6217">
        <f t="shared" si="777"/>
        <v>6</v>
      </c>
      <c r="Q6217" t="str">
        <f t="shared" si="778"/>
        <v>juin</v>
      </c>
      <c r="R6217" t="str">
        <f t="shared" si="779"/>
        <v>South Carolina</v>
      </c>
      <c r="S6217" t="str">
        <f t="shared" si="780"/>
        <v>2021-06</v>
      </c>
      <c r="T6217">
        <f>IF(AND(COUNTIF(Calculs!$Q$2:$Q$12,$O6217)&gt;0,COUNTIF(Calculs!$S$2:$S$12,$E6217)&gt;0,COUNTIF(Calculs!$U$2:$U$12,$H6217)&gt;0),1,0)</f>
        <v>1</v>
      </c>
      <c r="U6217">
        <f t="shared" si="781"/>
        <v>9823</v>
      </c>
      <c r="V6217">
        <f t="shared" si="782"/>
        <v>209</v>
      </c>
      <c r="W6217">
        <f t="shared" si="783"/>
        <v>3536.2799999999997</v>
      </c>
    </row>
    <row r="6218" spans="1:23" ht="15.75" customHeight="1" x14ac:dyDescent="0.3">
      <c r="A6218" s="2" t="s">
        <v>13</v>
      </c>
      <c r="B6218" s="2">
        <v>1185732</v>
      </c>
      <c r="C6218" s="3">
        <v>44354</v>
      </c>
      <c r="D6218" s="12" t="str" cm="1">
        <f t="array" ref="D6218">_xlfn.SWITCH(WEEKDAY(C6218,2), 1, "Lundi", 2, "Mardi", 3, "Mercredi", 4, "Jeudi", 5, "Vendredi", 6, "Samedi", 7, "Dimanche", "Erreur")</f>
        <v>Lundi</v>
      </c>
      <c r="E6218" s="2" t="s">
        <v>47</v>
      </c>
      <c r="F6218" s="2" t="s">
        <v>91</v>
      </c>
      <c r="G6218" s="2" t="s">
        <v>92</v>
      </c>
      <c r="H6218" s="4" t="s">
        <v>20</v>
      </c>
      <c r="I6218" s="5">
        <v>47</v>
      </c>
      <c r="J6218" s="6">
        <v>218</v>
      </c>
      <c r="K6218" s="7">
        <v>10246</v>
      </c>
      <c r="L6218" s="7">
        <v>4610.7</v>
      </c>
      <c r="M6218" s="8">
        <v>0.44999999999999996</v>
      </c>
      <c r="N6218" s="2" t="s">
        <v>82</v>
      </c>
      <c r="O6218">
        <f t="shared" si="776"/>
        <v>2021</v>
      </c>
      <c r="P6218">
        <f t="shared" si="777"/>
        <v>6</v>
      </c>
      <c r="Q6218" t="str">
        <f t="shared" si="778"/>
        <v>juin</v>
      </c>
      <c r="R6218" t="str">
        <f t="shared" si="779"/>
        <v>South Carolina</v>
      </c>
      <c r="S6218" t="str">
        <f t="shared" si="780"/>
        <v>2021-06</v>
      </c>
      <c r="T6218">
        <f>IF(AND(COUNTIF(Calculs!$Q$2:$Q$12,$O6218)&gt;0,COUNTIF(Calculs!$S$2:$S$12,$E6218)&gt;0,COUNTIF(Calculs!$U$2:$U$12,$H6218)&gt;0),1,0)</f>
        <v>1</v>
      </c>
      <c r="U6218">
        <f t="shared" si="781"/>
        <v>10246</v>
      </c>
      <c r="V6218">
        <f t="shared" si="782"/>
        <v>218</v>
      </c>
      <c r="W6218">
        <f t="shared" si="783"/>
        <v>4610.7</v>
      </c>
    </row>
    <row r="6219" spans="1:23" ht="15.75" customHeight="1" x14ac:dyDescent="0.3">
      <c r="A6219" s="2" t="s">
        <v>13</v>
      </c>
      <c r="B6219" s="2">
        <v>1185732</v>
      </c>
      <c r="C6219" s="3">
        <v>44354</v>
      </c>
      <c r="D6219" s="12" t="str" cm="1">
        <f t="array" ref="D6219">_xlfn.SWITCH(WEEKDAY(C6219,2), 1, "Lundi", 2, "Mardi", 3, "Mercredi", 4, "Jeudi", 5, "Vendredi", 6, "Samedi", 7, "Dimanche", "Erreur")</f>
        <v>Lundi</v>
      </c>
      <c r="E6219" s="2" t="s">
        <v>47</v>
      </c>
      <c r="F6219" s="2" t="s">
        <v>91</v>
      </c>
      <c r="G6219" s="2" t="s">
        <v>92</v>
      </c>
      <c r="H6219" s="4" t="s">
        <v>21</v>
      </c>
      <c r="I6219" s="5">
        <v>62</v>
      </c>
      <c r="J6219" s="6">
        <v>195</v>
      </c>
      <c r="K6219" s="7">
        <v>12090</v>
      </c>
      <c r="L6219" s="7">
        <v>5440.4999999999991</v>
      </c>
      <c r="M6219" s="8">
        <v>0.44999999999999996</v>
      </c>
      <c r="N6219" s="2" t="s">
        <v>82</v>
      </c>
      <c r="O6219">
        <f t="shared" si="776"/>
        <v>2021</v>
      </c>
      <c r="P6219">
        <f t="shared" si="777"/>
        <v>6</v>
      </c>
      <c r="Q6219" t="str">
        <f t="shared" si="778"/>
        <v>juin</v>
      </c>
      <c r="R6219" t="str">
        <f t="shared" si="779"/>
        <v>South Carolina</v>
      </c>
      <c r="S6219" t="str">
        <f t="shared" si="780"/>
        <v>2021-06</v>
      </c>
      <c r="T6219">
        <f>IF(AND(COUNTIF(Calculs!$Q$2:$Q$12,$O6219)&gt;0,COUNTIF(Calculs!$S$2:$S$12,$E6219)&gt;0,COUNTIF(Calculs!$U$2:$U$12,$H6219)&gt;0),1,0)</f>
        <v>1</v>
      </c>
      <c r="U6219">
        <f t="shared" si="781"/>
        <v>12090</v>
      </c>
      <c r="V6219">
        <f t="shared" si="782"/>
        <v>195</v>
      </c>
      <c r="W6219">
        <f t="shared" si="783"/>
        <v>5440.4999999999991</v>
      </c>
    </row>
    <row r="6220" spans="1:23" ht="15.75" customHeight="1" x14ac:dyDescent="0.3">
      <c r="A6220" s="2" t="s">
        <v>13</v>
      </c>
      <c r="B6220" s="2">
        <v>1185732</v>
      </c>
      <c r="C6220" s="3">
        <v>44354</v>
      </c>
      <c r="D6220" s="12" t="str" cm="1">
        <f t="array" ref="D6220">_xlfn.SWITCH(WEEKDAY(C6220,2), 1, "Lundi", 2, "Mardi", 3, "Mercredi", 4, "Jeudi", 5, "Vendredi", 6, "Samedi", 7, "Dimanche", "Erreur")</f>
        <v>Lundi</v>
      </c>
      <c r="E6220" s="2" t="s">
        <v>47</v>
      </c>
      <c r="F6220" s="2" t="s">
        <v>91</v>
      </c>
      <c r="G6220" s="2" t="s">
        <v>92</v>
      </c>
      <c r="H6220" s="4" t="s">
        <v>22</v>
      </c>
      <c r="I6220" s="5">
        <v>65</v>
      </c>
      <c r="J6220" s="6">
        <v>250</v>
      </c>
      <c r="K6220" s="7">
        <v>16250</v>
      </c>
      <c r="L6220" s="7">
        <v>10400</v>
      </c>
      <c r="M6220" s="8">
        <v>0.64</v>
      </c>
      <c r="N6220" s="2" t="s">
        <v>82</v>
      </c>
      <c r="O6220">
        <f t="shared" si="776"/>
        <v>2021</v>
      </c>
      <c r="P6220">
        <f t="shared" si="777"/>
        <v>6</v>
      </c>
      <c r="Q6220" t="str">
        <f t="shared" si="778"/>
        <v>juin</v>
      </c>
      <c r="R6220" t="str">
        <f t="shared" si="779"/>
        <v>South Carolina</v>
      </c>
      <c r="S6220" t="str">
        <f t="shared" si="780"/>
        <v>2021-06</v>
      </c>
      <c r="T6220">
        <f>IF(AND(COUNTIF(Calculs!$Q$2:$Q$12,$O6220)&gt;0,COUNTIF(Calculs!$S$2:$S$12,$E6220)&gt;0,COUNTIF(Calculs!$U$2:$U$12,$H6220)&gt;0),1,0)</f>
        <v>1</v>
      </c>
      <c r="U6220">
        <f t="shared" si="781"/>
        <v>16250</v>
      </c>
      <c r="V6220">
        <f t="shared" si="782"/>
        <v>250</v>
      </c>
      <c r="W6220">
        <f t="shared" si="783"/>
        <v>10400</v>
      </c>
    </row>
    <row r="6221" spans="1:23" ht="15.75" customHeight="1" x14ac:dyDescent="0.3">
      <c r="A6221" s="2" t="s">
        <v>13</v>
      </c>
      <c r="B6221" s="2">
        <v>1185732</v>
      </c>
      <c r="C6221" s="3">
        <v>44382</v>
      </c>
      <c r="D6221" s="12" t="str" cm="1">
        <f t="array" ref="D6221">_xlfn.SWITCH(WEEKDAY(C6221,2), 1, "Lundi", 2, "Mardi", 3, "Mercredi", 4, "Jeudi", 5, "Vendredi", 6, "Samedi", 7, "Dimanche", "Erreur")</f>
        <v>Lundi</v>
      </c>
      <c r="E6221" s="2" t="s">
        <v>47</v>
      </c>
      <c r="F6221" s="2" t="s">
        <v>91</v>
      </c>
      <c r="G6221" s="2" t="s">
        <v>92</v>
      </c>
      <c r="H6221" s="4" t="s">
        <v>16</v>
      </c>
      <c r="I6221" s="5">
        <v>63</v>
      </c>
      <c r="J6221" s="6">
        <v>311</v>
      </c>
      <c r="K6221" s="7">
        <v>19593</v>
      </c>
      <c r="L6221" s="7">
        <v>11559.87</v>
      </c>
      <c r="M6221" s="8">
        <v>0.59000000000000008</v>
      </c>
      <c r="N6221" s="2" t="s">
        <v>82</v>
      </c>
      <c r="O6221">
        <f t="shared" si="776"/>
        <v>2021</v>
      </c>
      <c r="P6221">
        <f t="shared" si="777"/>
        <v>7</v>
      </c>
      <c r="Q6221" t="str">
        <f t="shared" si="778"/>
        <v>juil</v>
      </c>
      <c r="R6221" t="str">
        <f t="shared" si="779"/>
        <v>South Carolina</v>
      </c>
      <c r="S6221" t="str">
        <f t="shared" si="780"/>
        <v>2021-07</v>
      </c>
      <c r="T6221">
        <f>IF(AND(COUNTIF(Calculs!$Q$2:$Q$12,$O6221)&gt;0,COUNTIF(Calculs!$S$2:$S$12,$E6221)&gt;0,COUNTIF(Calculs!$U$2:$U$12,$H6221)&gt;0),1,0)</f>
        <v>1</v>
      </c>
      <c r="U6221">
        <f t="shared" si="781"/>
        <v>19593</v>
      </c>
      <c r="V6221">
        <f t="shared" si="782"/>
        <v>311</v>
      </c>
      <c r="W6221">
        <f t="shared" si="783"/>
        <v>11559.87</v>
      </c>
    </row>
    <row r="6222" spans="1:23" ht="15.75" customHeight="1" x14ac:dyDescent="0.3">
      <c r="A6222" s="2" t="s">
        <v>13</v>
      </c>
      <c r="B6222" s="2">
        <v>1185732</v>
      </c>
      <c r="C6222" s="3">
        <v>44382</v>
      </c>
      <c r="D6222" s="12" t="str" cm="1">
        <f t="array" ref="D6222">_xlfn.SWITCH(WEEKDAY(C6222,2), 1, "Lundi", 2, "Mardi", 3, "Mercredi", 4, "Jeudi", 5, "Vendredi", 6, "Samedi", 7, "Dimanche", "Erreur")</f>
        <v>Lundi</v>
      </c>
      <c r="E6222" s="2" t="s">
        <v>47</v>
      </c>
      <c r="F6222" s="2" t="s">
        <v>91</v>
      </c>
      <c r="G6222" s="2" t="s">
        <v>92</v>
      </c>
      <c r="H6222" s="4" t="s">
        <v>18</v>
      </c>
      <c r="I6222" s="5">
        <v>58</v>
      </c>
      <c r="J6222" s="6">
        <v>270</v>
      </c>
      <c r="K6222" s="7">
        <v>15660</v>
      </c>
      <c r="L6222" s="7">
        <v>7673.4</v>
      </c>
      <c r="M6222" s="8">
        <v>0.49</v>
      </c>
      <c r="N6222" s="2" t="s">
        <v>82</v>
      </c>
      <c r="O6222">
        <f t="shared" si="776"/>
        <v>2021</v>
      </c>
      <c r="P6222">
        <f t="shared" si="777"/>
        <v>7</v>
      </c>
      <c r="Q6222" t="str">
        <f t="shared" si="778"/>
        <v>juil</v>
      </c>
      <c r="R6222" t="str">
        <f t="shared" si="779"/>
        <v>South Carolina</v>
      </c>
      <c r="S6222" t="str">
        <f t="shared" si="780"/>
        <v>2021-07</v>
      </c>
      <c r="T6222">
        <f>IF(AND(COUNTIF(Calculs!$Q$2:$Q$12,$O6222)&gt;0,COUNTIF(Calculs!$S$2:$S$12,$E6222)&gt;0,COUNTIF(Calculs!$U$2:$U$12,$H6222)&gt;0),1,0)</f>
        <v>1</v>
      </c>
      <c r="U6222">
        <f t="shared" si="781"/>
        <v>15660</v>
      </c>
      <c r="V6222">
        <f t="shared" si="782"/>
        <v>270</v>
      </c>
      <c r="W6222">
        <f t="shared" si="783"/>
        <v>7673.4</v>
      </c>
    </row>
    <row r="6223" spans="1:23" ht="15.75" customHeight="1" x14ac:dyDescent="0.3">
      <c r="A6223" s="2" t="s">
        <v>13</v>
      </c>
      <c r="B6223" s="2">
        <v>1185732</v>
      </c>
      <c r="C6223" s="3">
        <v>44382</v>
      </c>
      <c r="D6223" s="12" t="str" cm="1">
        <f t="array" ref="D6223">_xlfn.SWITCH(WEEKDAY(C6223,2), 1, "Lundi", 2, "Mardi", 3, "Mercredi", 4, "Jeudi", 5, "Vendredi", 6, "Samedi", 7, "Dimanche", "Erreur")</f>
        <v>Lundi</v>
      </c>
      <c r="E6223" s="2" t="s">
        <v>47</v>
      </c>
      <c r="F6223" s="2" t="s">
        <v>91</v>
      </c>
      <c r="G6223" s="2" t="s">
        <v>92</v>
      </c>
      <c r="H6223" s="4" t="s">
        <v>19</v>
      </c>
      <c r="I6223" s="5">
        <v>51</v>
      </c>
      <c r="J6223" s="6">
        <v>248</v>
      </c>
      <c r="K6223" s="7">
        <v>12648</v>
      </c>
      <c r="L6223" s="7">
        <v>4553.28</v>
      </c>
      <c r="M6223" s="8">
        <v>0.36</v>
      </c>
      <c r="N6223" s="2" t="s">
        <v>82</v>
      </c>
      <c r="O6223">
        <f t="shared" si="776"/>
        <v>2021</v>
      </c>
      <c r="P6223">
        <f t="shared" si="777"/>
        <v>7</v>
      </c>
      <c r="Q6223" t="str">
        <f t="shared" si="778"/>
        <v>juil</v>
      </c>
      <c r="R6223" t="str">
        <f t="shared" si="779"/>
        <v>South Carolina</v>
      </c>
      <c r="S6223" t="str">
        <f t="shared" si="780"/>
        <v>2021-07</v>
      </c>
      <c r="T6223">
        <f>IF(AND(COUNTIF(Calculs!$Q$2:$Q$12,$O6223)&gt;0,COUNTIF(Calculs!$S$2:$S$12,$E6223)&gt;0,COUNTIF(Calculs!$U$2:$U$12,$H6223)&gt;0),1,0)</f>
        <v>1</v>
      </c>
      <c r="U6223">
        <f t="shared" si="781"/>
        <v>12648</v>
      </c>
      <c r="V6223">
        <f t="shared" si="782"/>
        <v>248</v>
      </c>
      <c r="W6223">
        <f t="shared" si="783"/>
        <v>4553.28</v>
      </c>
    </row>
    <row r="6224" spans="1:23" ht="15.75" customHeight="1" x14ac:dyDescent="0.3">
      <c r="A6224" s="2" t="s">
        <v>13</v>
      </c>
      <c r="B6224" s="2">
        <v>1185732</v>
      </c>
      <c r="C6224" s="3">
        <v>44382</v>
      </c>
      <c r="D6224" s="12" t="str" cm="1">
        <f t="array" ref="D6224">_xlfn.SWITCH(WEEKDAY(C6224,2), 1, "Lundi", 2, "Mardi", 3, "Mercredi", 4, "Jeudi", 5, "Vendredi", 6, "Samedi", 7, "Dimanche", "Erreur")</f>
        <v>Lundi</v>
      </c>
      <c r="E6224" s="2" t="s">
        <v>47</v>
      </c>
      <c r="F6224" s="2" t="s">
        <v>91</v>
      </c>
      <c r="G6224" s="2" t="s">
        <v>92</v>
      </c>
      <c r="H6224" s="4" t="s">
        <v>20</v>
      </c>
      <c r="I6224" s="5">
        <v>52</v>
      </c>
      <c r="J6224" s="6">
        <v>202</v>
      </c>
      <c r="K6224" s="7">
        <v>10504</v>
      </c>
      <c r="L6224" s="7">
        <v>4411.68</v>
      </c>
      <c r="M6224" s="8">
        <v>0.42</v>
      </c>
      <c r="N6224" s="2" t="s">
        <v>82</v>
      </c>
      <c r="O6224">
        <f t="shared" si="776"/>
        <v>2021</v>
      </c>
      <c r="P6224">
        <f t="shared" si="777"/>
        <v>7</v>
      </c>
      <c r="Q6224" t="str">
        <f t="shared" si="778"/>
        <v>juil</v>
      </c>
      <c r="R6224" t="str">
        <f t="shared" si="779"/>
        <v>South Carolina</v>
      </c>
      <c r="S6224" t="str">
        <f t="shared" si="780"/>
        <v>2021-07</v>
      </c>
      <c r="T6224">
        <f>IF(AND(COUNTIF(Calculs!$Q$2:$Q$12,$O6224)&gt;0,COUNTIF(Calculs!$S$2:$S$12,$E6224)&gt;0,COUNTIF(Calculs!$U$2:$U$12,$H6224)&gt;0),1,0)</f>
        <v>1</v>
      </c>
      <c r="U6224">
        <f t="shared" si="781"/>
        <v>10504</v>
      </c>
      <c r="V6224">
        <f t="shared" si="782"/>
        <v>202</v>
      </c>
      <c r="W6224">
        <f t="shared" si="783"/>
        <v>4411.68</v>
      </c>
    </row>
    <row r="6225" spans="1:23" ht="15.75" customHeight="1" x14ac:dyDescent="0.3">
      <c r="A6225" s="2" t="s">
        <v>13</v>
      </c>
      <c r="B6225" s="2">
        <v>1185732</v>
      </c>
      <c r="C6225" s="3">
        <v>44382</v>
      </c>
      <c r="D6225" s="12" t="str" cm="1">
        <f t="array" ref="D6225">_xlfn.SWITCH(WEEKDAY(C6225,2), 1, "Lundi", 2, "Mardi", 3, "Mercredi", 4, "Jeudi", 5, "Vendredi", 6, "Samedi", 7, "Dimanche", "Erreur")</f>
        <v>Lundi</v>
      </c>
      <c r="E6225" s="2" t="s">
        <v>47</v>
      </c>
      <c r="F6225" s="2" t="s">
        <v>91</v>
      </c>
      <c r="G6225" s="2" t="s">
        <v>92</v>
      </c>
      <c r="H6225" s="4" t="s">
        <v>21</v>
      </c>
      <c r="I6225" s="5">
        <v>64</v>
      </c>
      <c r="J6225" s="6">
        <v>240</v>
      </c>
      <c r="K6225" s="7">
        <v>15360</v>
      </c>
      <c r="L6225" s="7">
        <v>6911.9999999999991</v>
      </c>
      <c r="M6225" s="8">
        <v>0.44999999999999996</v>
      </c>
      <c r="N6225" s="2" t="s">
        <v>82</v>
      </c>
      <c r="O6225">
        <f t="shared" si="776"/>
        <v>2021</v>
      </c>
      <c r="P6225">
        <f t="shared" si="777"/>
        <v>7</v>
      </c>
      <c r="Q6225" t="str">
        <f t="shared" si="778"/>
        <v>juil</v>
      </c>
      <c r="R6225" t="str">
        <f t="shared" si="779"/>
        <v>South Carolina</v>
      </c>
      <c r="S6225" t="str">
        <f t="shared" si="780"/>
        <v>2021-07</v>
      </c>
      <c r="T6225">
        <f>IF(AND(COUNTIF(Calculs!$Q$2:$Q$12,$O6225)&gt;0,COUNTIF(Calculs!$S$2:$S$12,$E6225)&gt;0,COUNTIF(Calculs!$U$2:$U$12,$H6225)&gt;0),1,0)</f>
        <v>1</v>
      </c>
      <c r="U6225">
        <f t="shared" si="781"/>
        <v>15360</v>
      </c>
      <c r="V6225">
        <f t="shared" si="782"/>
        <v>240</v>
      </c>
      <c r="W6225">
        <f t="shared" si="783"/>
        <v>6911.9999999999991</v>
      </c>
    </row>
    <row r="6226" spans="1:23" ht="15.75" customHeight="1" x14ac:dyDescent="0.3">
      <c r="A6226" s="2" t="s">
        <v>13</v>
      </c>
      <c r="B6226" s="2">
        <v>1185732</v>
      </c>
      <c r="C6226" s="3">
        <v>44382</v>
      </c>
      <c r="D6226" s="12" t="str" cm="1">
        <f t="array" ref="D6226">_xlfn.SWITCH(WEEKDAY(C6226,2), 1, "Lundi", 2, "Mardi", 3, "Mercredi", 4, "Jeudi", 5, "Vendredi", 6, "Samedi", 7, "Dimanche", "Erreur")</f>
        <v>Lundi</v>
      </c>
      <c r="E6226" s="2" t="s">
        <v>47</v>
      </c>
      <c r="F6226" s="2" t="s">
        <v>91</v>
      </c>
      <c r="G6226" s="2" t="s">
        <v>92</v>
      </c>
      <c r="H6226" s="4" t="s">
        <v>22</v>
      </c>
      <c r="I6226" s="5">
        <v>66</v>
      </c>
      <c r="J6226" s="6">
        <v>244</v>
      </c>
      <c r="K6226" s="7">
        <v>16104</v>
      </c>
      <c r="L6226" s="7">
        <v>10467.6</v>
      </c>
      <c r="M6226" s="8">
        <v>0.65</v>
      </c>
      <c r="N6226" s="2" t="s">
        <v>82</v>
      </c>
      <c r="O6226">
        <f t="shared" si="776"/>
        <v>2021</v>
      </c>
      <c r="P6226">
        <f t="shared" si="777"/>
        <v>7</v>
      </c>
      <c r="Q6226" t="str">
        <f t="shared" si="778"/>
        <v>juil</v>
      </c>
      <c r="R6226" t="str">
        <f t="shared" si="779"/>
        <v>South Carolina</v>
      </c>
      <c r="S6226" t="str">
        <f t="shared" si="780"/>
        <v>2021-07</v>
      </c>
      <c r="T6226">
        <f>IF(AND(COUNTIF(Calculs!$Q$2:$Q$12,$O6226)&gt;0,COUNTIF(Calculs!$S$2:$S$12,$E6226)&gt;0,COUNTIF(Calculs!$U$2:$U$12,$H6226)&gt;0),1,0)</f>
        <v>1</v>
      </c>
      <c r="U6226">
        <f t="shared" si="781"/>
        <v>16104</v>
      </c>
      <c r="V6226">
        <f t="shared" si="782"/>
        <v>244</v>
      </c>
      <c r="W6226">
        <f t="shared" si="783"/>
        <v>10467.6</v>
      </c>
    </row>
    <row r="6227" spans="1:23" ht="15.75" customHeight="1" x14ac:dyDescent="0.3">
      <c r="A6227" s="2" t="s">
        <v>13</v>
      </c>
      <c r="B6227" s="2">
        <v>1185732</v>
      </c>
      <c r="C6227" s="3">
        <v>44414</v>
      </c>
      <c r="D6227" s="12" t="str" cm="1">
        <f t="array" ref="D6227">_xlfn.SWITCH(WEEKDAY(C6227,2), 1, "Lundi", 2, "Mardi", 3, "Mercredi", 4, "Jeudi", 5, "Vendredi", 6, "Samedi", 7, "Dimanche", "Erreur")</f>
        <v>Vendredi</v>
      </c>
      <c r="E6227" s="2" t="s">
        <v>47</v>
      </c>
      <c r="F6227" s="2" t="s">
        <v>91</v>
      </c>
      <c r="G6227" s="2" t="s">
        <v>92</v>
      </c>
      <c r="H6227" s="4" t="s">
        <v>16</v>
      </c>
      <c r="I6227" s="5">
        <v>62</v>
      </c>
      <c r="J6227" s="6">
        <v>326</v>
      </c>
      <c r="K6227" s="7">
        <v>20212</v>
      </c>
      <c r="L6227" s="7">
        <v>11520.840000000002</v>
      </c>
      <c r="M6227" s="8">
        <v>0.57000000000000006</v>
      </c>
      <c r="N6227" s="2" t="s">
        <v>82</v>
      </c>
      <c r="O6227">
        <f t="shared" si="776"/>
        <v>2021</v>
      </c>
      <c r="P6227">
        <f t="shared" si="777"/>
        <v>8</v>
      </c>
      <c r="Q6227" t="str">
        <f t="shared" si="778"/>
        <v>août</v>
      </c>
      <c r="R6227" t="str">
        <f t="shared" si="779"/>
        <v>South Carolina</v>
      </c>
      <c r="S6227" t="str">
        <f t="shared" si="780"/>
        <v>2021-08</v>
      </c>
      <c r="T6227">
        <f>IF(AND(COUNTIF(Calculs!$Q$2:$Q$12,$O6227)&gt;0,COUNTIF(Calculs!$S$2:$S$12,$E6227)&gt;0,COUNTIF(Calculs!$U$2:$U$12,$H6227)&gt;0),1,0)</f>
        <v>1</v>
      </c>
      <c r="U6227">
        <f t="shared" si="781"/>
        <v>20212</v>
      </c>
      <c r="V6227">
        <f t="shared" si="782"/>
        <v>326</v>
      </c>
      <c r="W6227">
        <f t="shared" si="783"/>
        <v>11520.840000000002</v>
      </c>
    </row>
    <row r="6228" spans="1:23" ht="15.75" customHeight="1" x14ac:dyDescent="0.3">
      <c r="A6228" s="2" t="s">
        <v>13</v>
      </c>
      <c r="B6228" s="2">
        <v>1185732</v>
      </c>
      <c r="C6228" s="3">
        <v>44414</v>
      </c>
      <c r="D6228" s="12" t="str" cm="1">
        <f t="array" ref="D6228">_xlfn.SWITCH(WEEKDAY(C6228,2), 1, "Lundi", 2, "Mardi", 3, "Mercredi", 4, "Jeudi", 5, "Vendredi", 6, "Samedi", 7, "Dimanche", "Erreur")</f>
        <v>Vendredi</v>
      </c>
      <c r="E6228" s="2" t="s">
        <v>47</v>
      </c>
      <c r="F6228" s="2" t="s">
        <v>91</v>
      </c>
      <c r="G6228" s="2" t="s">
        <v>92</v>
      </c>
      <c r="H6228" s="4" t="s">
        <v>18</v>
      </c>
      <c r="I6228" s="5">
        <v>54</v>
      </c>
      <c r="J6228" s="6">
        <v>243</v>
      </c>
      <c r="K6228" s="7">
        <v>13122</v>
      </c>
      <c r="L6228" s="7">
        <v>6429.78</v>
      </c>
      <c r="M6228" s="8">
        <v>0.49</v>
      </c>
      <c r="N6228" s="2" t="s">
        <v>82</v>
      </c>
      <c r="O6228">
        <f t="shared" si="776"/>
        <v>2021</v>
      </c>
      <c r="P6228">
        <f t="shared" si="777"/>
        <v>8</v>
      </c>
      <c r="Q6228" t="str">
        <f t="shared" si="778"/>
        <v>août</v>
      </c>
      <c r="R6228" t="str">
        <f t="shared" si="779"/>
        <v>South Carolina</v>
      </c>
      <c r="S6228" t="str">
        <f t="shared" si="780"/>
        <v>2021-08</v>
      </c>
      <c r="T6228">
        <f>IF(AND(COUNTIF(Calculs!$Q$2:$Q$12,$O6228)&gt;0,COUNTIF(Calculs!$S$2:$S$12,$E6228)&gt;0,COUNTIF(Calculs!$U$2:$U$12,$H6228)&gt;0),1,0)</f>
        <v>1</v>
      </c>
      <c r="U6228">
        <f t="shared" si="781"/>
        <v>13122</v>
      </c>
      <c r="V6228">
        <f t="shared" si="782"/>
        <v>243</v>
      </c>
      <c r="W6228">
        <f t="shared" si="783"/>
        <v>6429.78</v>
      </c>
    </row>
    <row r="6229" spans="1:23" ht="15.75" customHeight="1" x14ac:dyDescent="0.3">
      <c r="A6229" s="2" t="s">
        <v>13</v>
      </c>
      <c r="B6229" s="2">
        <v>1185732</v>
      </c>
      <c r="C6229" s="3">
        <v>44414</v>
      </c>
      <c r="D6229" s="12" t="str" cm="1">
        <f t="array" ref="D6229">_xlfn.SWITCH(WEEKDAY(C6229,2), 1, "Lundi", 2, "Mardi", 3, "Mercredi", 4, "Jeudi", 5, "Vendredi", 6, "Samedi", 7, "Dimanche", "Erreur")</f>
        <v>Vendredi</v>
      </c>
      <c r="E6229" s="2" t="s">
        <v>47</v>
      </c>
      <c r="F6229" s="2" t="s">
        <v>91</v>
      </c>
      <c r="G6229" s="2" t="s">
        <v>92</v>
      </c>
      <c r="H6229" s="4" t="s">
        <v>19</v>
      </c>
      <c r="I6229" s="5">
        <v>50</v>
      </c>
      <c r="J6229" s="6">
        <v>231</v>
      </c>
      <c r="K6229" s="7">
        <v>11550</v>
      </c>
      <c r="L6229" s="7">
        <v>4620</v>
      </c>
      <c r="M6229" s="8">
        <v>0.4</v>
      </c>
      <c r="N6229" s="2" t="s">
        <v>82</v>
      </c>
      <c r="O6229">
        <f t="shared" si="776"/>
        <v>2021</v>
      </c>
      <c r="P6229">
        <f t="shared" si="777"/>
        <v>8</v>
      </c>
      <c r="Q6229" t="str">
        <f t="shared" si="778"/>
        <v>août</v>
      </c>
      <c r="R6229" t="str">
        <f t="shared" si="779"/>
        <v>South Carolina</v>
      </c>
      <c r="S6229" t="str">
        <f t="shared" si="780"/>
        <v>2021-08</v>
      </c>
      <c r="T6229">
        <f>IF(AND(COUNTIF(Calculs!$Q$2:$Q$12,$O6229)&gt;0,COUNTIF(Calculs!$S$2:$S$12,$E6229)&gt;0,COUNTIF(Calculs!$U$2:$U$12,$H6229)&gt;0),1,0)</f>
        <v>1</v>
      </c>
      <c r="U6229">
        <f t="shared" si="781"/>
        <v>11550</v>
      </c>
      <c r="V6229">
        <f t="shared" si="782"/>
        <v>231</v>
      </c>
      <c r="W6229">
        <f t="shared" si="783"/>
        <v>4620</v>
      </c>
    </row>
    <row r="6230" spans="1:23" ht="15.75" customHeight="1" x14ac:dyDescent="0.3">
      <c r="A6230" s="2" t="s">
        <v>13</v>
      </c>
      <c r="B6230" s="2">
        <v>1185732</v>
      </c>
      <c r="C6230" s="3">
        <v>44414</v>
      </c>
      <c r="D6230" s="12" t="str" cm="1">
        <f t="array" ref="D6230">_xlfn.SWITCH(WEEKDAY(C6230,2), 1, "Lundi", 2, "Mardi", 3, "Mercredi", 4, "Jeudi", 5, "Vendredi", 6, "Samedi", 7, "Dimanche", "Erreur")</f>
        <v>Vendredi</v>
      </c>
      <c r="E6230" s="2" t="s">
        <v>47</v>
      </c>
      <c r="F6230" s="2" t="s">
        <v>91</v>
      </c>
      <c r="G6230" s="2" t="s">
        <v>92</v>
      </c>
      <c r="H6230" s="4" t="s">
        <v>20</v>
      </c>
      <c r="I6230" s="5">
        <v>44</v>
      </c>
      <c r="J6230" s="6">
        <v>233</v>
      </c>
      <c r="K6230" s="7">
        <v>10252</v>
      </c>
      <c r="L6230" s="7">
        <v>4203.32</v>
      </c>
      <c r="M6230" s="8">
        <v>0.41</v>
      </c>
      <c r="N6230" s="2" t="s">
        <v>82</v>
      </c>
      <c r="O6230">
        <f t="shared" si="776"/>
        <v>2021</v>
      </c>
      <c r="P6230">
        <f t="shared" si="777"/>
        <v>8</v>
      </c>
      <c r="Q6230" t="str">
        <f t="shared" si="778"/>
        <v>août</v>
      </c>
      <c r="R6230" t="str">
        <f t="shared" si="779"/>
        <v>South Carolina</v>
      </c>
      <c r="S6230" t="str">
        <f t="shared" si="780"/>
        <v>2021-08</v>
      </c>
      <c r="T6230">
        <f>IF(AND(COUNTIF(Calculs!$Q$2:$Q$12,$O6230)&gt;0,COUNTIF(Calculs!$S$2:$S$12,$E6230)&gt;0,COUNTIF(Calculs!$U$2:$U$12,$H6230)&gt;0),1,0)</f>
        <v>1</v>
      </c>
      <c r="U6230">
        <f t="shared" si="781"/>
        <v>10252</v>
      </c>
      <c r="V6230">
        <f t="shared" si="782"/>
        <v>233</v>
      </c>
      <c r="W6230">
        <f t="shared" si="783"/>
        <v>4203.32</v>
      </c>
    </row>
    <row r="6231" spans="1:23" ht="15.75" customHeight="1" x14ac:dyDescent="0.3">
      <c r="A6231" s="2" t="s">
        <v>13</v>
      </c>
      <c r="B6231" s="2">
        <v>1185732</v>
      </c>
      <c r="C6231" s="3">
        <v>44414</v>
      </c>
      <c r="D6231" s="12" t="str" cm="1">
        <f t="array" ref="D6231">_xlfn.SWITCH(WEEKDAY(C6231,2), 1, "Lundi", 2, "Mardi", 3, "Mercredi", 4, "Jeudi", 5, "Vendredi", 6, "Samedi", 7, "Dimanche", "Erreur")</f>
        <v>Vendredi</v>
      </c>
      <c r="E6231" s="2" t="s">
        <v>47</v>
      </c>
      <c r="F6231" s="2" t="s">
        <v>91</v>
      </c>
      <c r="G6231" s="2" t="s">
        <v>92</v>
      </c>
      <c r="H6231" s="4" t="s">
        <v>21</v>
      </c>
      <c r="I6231" s="5">
        <v>51</v>
      </c>
      <c r="J6231" s="6">
        <v>225</v>
      </c>
      <c r="K6231" s="7">
        <v>11475</v>
      </c>
      <c r="L6231" s="7">
        <v>5278.5</v>
      </c>
      <c r="M6231" s="8">
        <v>0.45999999999999996</v>
      </c>
      <c r="N6231" s="2" t="s">
        <v>82</v>
      </c>
      <c r="O6231">
        <f t="shared" si="776"/>
        <v>2021</v>
      </c>
      <c r="P6231">
        <f t="shared" si="777"/>
        <v>8</v>
      </c>
      <c r="Q6231" t="str">
        <f t="shared" si="778"/>
        <v>août</v>
      </c>
      <c r="R6231" t="str">
        <f t="shared" si="779"/>
        <v>South Carolina</v>
      </c>
      <c r="S6231" t="str">
        <f t="shared" si="780"/>
        <v>2021-08</v>
      </c>
      <c r="T6231">
        <f>IF(AND(COUNTIF(Calculs!$Q$2:$Q$12,$O6231)&gt;0,COUNTIF(Calculs!$S$2:$S$12,$E6231)&gt;0,COUNTIF(Calculs!$U$2:$U$12,$H6231)&gt;0),1,0)</f>
        <v>1</v>
      </c>
      <c r="U6231">
        <f t="shared" si="781"/>
        <v>11475</v>
      </c>
      <c r="V6231">
        <f t="shared" si="782"/>
        <v>225</v>
      </c>
      <c r="W6231">
        <f t="shared" si="783"/>
        <v>5278.5</v>
      </c>
    </row>
    <row r="6232" spans="1:23" ht="15.75" customHeight="1" x14ac:dyDescent="0.3">
      <c r="A6232" s="2" t="s">
        <v>13</v>
      </c>
      <c r="B6232" s="2">
        <v>1185732</v>
      </c>
      <c r="C6232" s="3">
        <v>44414</v>
      </c>
      <c r="D6232" s="12" t="str" cm="1">
        <f t="array" ref="D6232">_xlfn.SWITCH(WEEKDAY(C6232,2), 1, "Lundi", 2, "Mardi", 3, "Mercredi", 4, "Jeudi", 5, "Vendredi", 6, "Samedi", 7, "Dimanche", "Erreur")</f>
        <v>Vendredi</v>
      </c>
      <c r="E6232" s="2" t="s">
        <v>47</v>
      </c>
      <c r="F6232" s="2" t="s">
        <v>91</v>
      </c>
      <c r="G6232" s="2" t="s">
        <v>92</v>
      </c>
      <c r="H6232" s="4" t="s">
        <v>22</v>
      </c>
      <c r="I6232" s="5">
        <v>58</v>
      </c>
      <c r="J6232" s="6">
        <v>278</v>
      </c>
      <c r="K6232" s="7">
        <v>16124</v>
      </c>
      <c r="L6232" s="7">
        <v>9835.64</v>
      </c>
      <c r="M6232" s="8">
        <v>0.61</v>
      </c>
      <c r="N6232" s="2" t="s">
        <v>82</v>
      </c>
      <c r="O6232">
        <f t="shared" si="776"/>
        <v>2021</v>
      </c>
      <c r="P6232">
        <f t="shared" si="777"/>
        <v>8</v>
      </c>
      <c r="Q6232" t="str">
        <f t="shared" si="778"/>
        <v>août</v>
      </c>
      <c r="R6232" t="str">
        <f t="shared" si="779"/>
        <v>South Carolina</v>
      </c>
      <c r="S6232" t="str">
        <f t="shared" si="780"/>
        <v>2021-08</v>
      </c>
      <c r="T6232">
        <f>IF(AND(COUNTIF(Calculs!$Q$2:$Q$12,$O6232)&gt;0,COUNTIF(Calculs!$S$2:$S$12,$E6232)&gt;0,COUNTIF(Calculs!$U$2:$U$12,$H6232)&gt;0),1,0)</f>
        <v>1</v>
      </c>
      <c r="U6232">
        <f t="shared" si="781"/>
        <v>16124</v>
      </c>
      <c r="V6232">
        <f t="shared" si="782"/>
        <v>278</v>
      </c>
      <c r="W6232">
        <f t="shared" si="783"/>
        <v>9835.64</v>
      </c>
    </row>
    <row r="6233" spans="1:23" ht="15.75" customHeight="1" x14ac:dyDescent="0.3">
      <c r="A6233" s="2" t="s">
        <v>13</v>
      </c>
      <c r="B6233" s="2">
        <v>1185732</v>
      </c>
      <c r="C6233" s="3">
        <v>44444</v>
      </c>
      <c r="D6233" s="12" t="str" cm="1">
        <f t="array" ref="D6233">_xlfn.SWITCH(WEEKDAY(C6233,2), 1, "Lundi", 2, "Mardi", 3, "Mercredi", 4, "Jeudi", 5, "Vendredi", 6, "Samedi", 7, "Dimanche", "Erreur")</f>
        <v>Dimanche</v>
      </c>
      <c r="E6233" s="2" t="s">
        <v>47</v>
      </c>
      <c r="F6233" s="2" t="s">
        <v>91</v>
      </c>
      <c r="G6233" s="2" t="s">
        <v>92</v>
      </c>
      <c r="H6233" s="4" t="s">
        <v>16</v>
      </c>
      <c r="I6233" s="5">
        <v>51</v>
      </c>
      <c r="J6233" s="6">
        <v>287</v>
      </c>
      <c r="K6233" s="7">
        <v>14637</v>
      </c>
      <c r="L6233" s="7">
        <v>8489.4600000000009</v>
      </c>
      <c r="M6233" s="8">
        <v>0.58000000000000007</v>
      </c>
      <c r="N6233" s="2" t="s">
        <v>82</v>
      </c>
      <c r="O6233">
        <f t="shared" si="776"/>
        <v>2021</v>
      </c>
      <c r="P6233">
        <f t="shared" si="777"/>
        <v>9</v>
      </c>
      <c r="Q6233" t="str">
        <f t="shared" si="778"/>
        <v>sept</v>
      </c>
      <c r="R6233" t="str">
        <f t="shared" si="779"/>
        <v>South Carolina</v>
      </c>
      <c r="S6233" t="str">
        <f t="shared" si="780"/>
        <v>2021-09</v>
      </c>
      <c r="T6233">
        <f>IF(AND(COUNTIF(Calculs!$Q$2:$Q$12,$O6233)&gt;0,COUNTIF(Calculs!$S$2:$S$12,$E6233)&gt;0,COUNTIF(Calculs!$U$2:$U$12,$H6233)&gt;0),1,0)</f>
        <v>1</v>
      </c>
      <c r="U6233">
        <f t="shared" si="781"/>
        <v>14637</v>
      </c>
      <c r="V6233">
        <f t="shared" si="782"/>
        <v>287</v>
      </c>
      <c r="W6233">
        <f t="shared" si="783"/>
        <v>8489.4600000000009</v>
      </c>
    </row>
    <row r="6234" spans="1:23" ht="15.75" customHeight="1" x14ac:dyDescent="0.3">
      <c r="A6234" s="2" t="s">
        <v>13</v>
      </c>
      <c r="B6234" s="2">
        <v>1185732</v>
      </c>
      <c r="C6234" s="3">
        <v>44444</v>
      </c>
      <c r="D6234" s="12" t="str" cm="1">
        <f t="array" ref="D6234">_xlfn.SWITCH(WEEKDAY(C6234,2), 1, "Lundi", 2, "Mardi", 3, "Mercredi", 4, "Jeudi", 5, "Vendredi", 6, "Samedi", 7, "Dimanche", "Erreur")</f>
        <v>Dimanche</v>
      </c>
      <c r="E6234" s="2" t="s">
        <v>47</v>
      </c>
      <c r="F6234" s="2" t="s">
        <v>91</v>
      </c>
      <c r="G6234" s="2" t="s">
        <v>92</v>
      </c>
      <c r="H6234" s="4" t="s">
        <v>18</v>
      </c>
      <c r="I6234" s="5">
        <v>48</v>
      </c>
      <c r="J6234" s="6">
        <v>223</v>
      </c>
      <c r="K6234" s="7">
        <v>10704</v>
      </c>
      <c r="L6234" s="7">
        <v>5137.92</v>
      </c>
      <c r="M6234" s="8">
        <v>0.48</v>
      </c>
      <c r="N6234" s="2" t="s">
        <v>82</v>
      </c>
      <c r="O6234">
        <f t="shared" si="776"/>
        <v>2021</v>
      </c>
      <c r="P6234">
        <f t="shared" si="777"/>
        <v>9</v>
      </c>
      <c r="Q6234" t="str">
        <f t="shared" si="778"/>
        <v>sept</v>
      </c>
      <c r="R6234" t="str">
        <f t="shared" si="779"/>
        <v>South Carolina</v>
      </c>
      <c r="S6234" t="str">
        <f t="shared" si="780"/>
        <v>2021-09</v>
      </c>
      <c r="T6234">
        <f>IF(AND(COUNTIF(Calculs!$Q$2:$Q$12,$O6234)&gt;0,COUNTIF(Calculs!$S$2:$S$12,$E6234)&gt;0,COUNTIF(Calculs!$U$2:$U$12,$H6234)&gt;0),1,0)</f>
        <v>1</v>
      </c>
      <c r="U6234">
        <f t="shared" si="781"/>
        <v>10704</v>
      </c>
      <c r="V6234">
        <f t="shared" si="782"/>
        <v>223</v>
      </c>
      <c r="W6234">
        <f t="shared" si="783"/>
        <v>5137.92</v>
      </c>
    </row>
    <row r="6235" spans="1:23" ht="15.75" customHeight="1" x14ac:dyDescent="0.3">
      <c r="A6235" s="2" t="s">
        <v>13</v>
      </c>
      <c r="B6235" s="2">
        <v>1185732</v>
      </c>
      <c r="C6235" s="3">
        <v>44444</v>
      </c>
      <c r="D6235" s="12" t="str" cm="1">
        <f t="array" ref="D6235">_xlfn.SWITCH(WEEKDAY(C6235,2), 1, "Lundi", 2, "Mardi", 3, "Mercredi", 4, "Jeudi", 5, "Vendredi", 6, "Samedi", 7, "Dimanche", "Erreur")</f>
        <v>Dimanche</v>
      </c>
      <c r="E6235" s="2" t="s">
        <v>47</v>
      </c>
      <c r="F6235" s="2" t="s">
        <v>91</v>
      </c>
      <c r="G6235" s="2" t="s">
        <v>92</v>
      </c>
      <c r="H6235" s="4" t="s">
        <v>19</v>
      </c>
      <c r="I6235" s="5">
        <v>38</v>
      </c>
      <c r="J6235" s="6">
        <v>196</v>
      </c>
      <c r="K6235" s="7">
        <v>7448</v>
      </c>
      <c r="L6235" s="7">
        <v>2904.7200000000003</v>
      </c>
      <c r="M6235" s="8">
        <v>0.39</v>
      </c>
      <c r="N6235" s="2" t="s">
        <v>82</v>
      </c>
      <c r="O6235">
        <f t="shared" si="776"/>
        <v>2021</v>
      </c>
      <c r="P6235">
        <f t="shared" si="777"/>
        <v>9</v>
      </c>
      <c r="Q6235" t="str">
        <f t="shared" si="778"/>
        <v>sept</v>
      </c>
      <c r="R6235" t="str">
        <f t="shared" si="779"/>
        <v>South Carolina</v>
      </c>
      <c r="S6235" t="str">
        <f t="shared" si="780"/>
        <v>2021-09</v>
      </c>
      <c r="T6235">
        <f>IF(AND(COUNTIF(Calculs!$Q$2:$Q$12,$O6235)&gt;0,COUNTIF(Calculs!$S$2:$S$12,$E6235)&gt;0,COUNTIF(Calculs!$U$2:$U$12,$H6235)&gt;0),1,0)</f>
        <v>1</v>
      </c>
      <c r="U6235">
        <f t="shared" si="781"/>
        <v>7448</v>
      </c>
      <c r="V6235">
        <f t="shared" si="782"/>
        <v>196</v>
      </c>
      <c r="W6235">
        <f t="shared" si="783"/>
        <v>2904.7200000000003</v>
      </c>
    </row>
    <row r="6236" spans="1:23" ht="15.75" customHeight="1" x14ac:dyDescent="0.3">
      <c r="A6236" s="2" t="s">
        <v>13</v>
      </c>
      <c r="B6236" s="2">
        <v>1185732</v>
      </c>
      <c r="C6236" s="3">
        <v>44444</v>
      </c>
      <c r="D6236" s="12" t="str" cm="1">
        <f t="array" ref="D6236">_xlfn.SWITCH(WEEKDAY(C6236,2), 1, "Lundi", 2, "Mardi", 3, "Mercredi", 4, "Jeudi", 5, "Vendredi", 6, "Samedi", 7, "Dimanche", "Erreur")</f>
        <v>Dimanche</v>
      </c>
      <c r="E6236" s="2" t="s">
        <v>47</v>
      </c>
      <c r="F6236" s="2" t="s">
        <v>91</v>
      </c>
      <c r="G6236" s="2" t="s">
        <v>92</v>
      </c>
      <c r="H6236" s="4" t="s">
        <v>20</v>
      </c>
      <c r="I6236" s="5">
        <v>39</v>
      </c>
      <c r="J6236" s="6">
        <v>210</v>
      </c>
      <c r="K6236" s="7">
        <v>8190</v>
      </c>
      <c r="L6236" s="7">
        <v>3276</v>
      </c>
      <c r="M6236" s="8">
        <v>0.4</v>
      </c>
      <c r="N6236" s="2" t="s">
        <v>82</v>
      </c>
      <c r="O6236">
        <f t="shared" si="776"/>
        <v>2021</v>
      </c>
      <c r="P6236">
        <f t="shared" si="777"/>
        <v>9</v>
      </c>
      <c r="Q6236" t="str">
        <f t="shared" si="778"/>
        <v>sept</v>
      </c>
      <c r="R6236" t="str">
        <f t="shared" si="779"/>
        <v>South Carolina</v>
      </c>
      <c r="S6236" t="str">
        <f t="shared" si="780"/>
        <v>2021-09</v>
      </c>
      <c r="T6236">
        <f>IF(AND(COUNTIF(Calculs!$Q$2:$Q$12,$O6236)&gt;0,COUNTIF(Calculs!$S$2:$S$12,$E6236)&gt;0,COUNTIF(Calculs!$U$2:$U$12,$H6236)&gt;0),1,0)</f>
        <v>1</v>
      </c>
      <c r="U6236">
        <f t="shared" si="781"/>
        <v>8190</v>
      </c>
      <c r="V6236">
        <f t="shared" si="782"/>
        <v>210</v>
      </c>
      <c r="W6236">
        <f t="shared" si="783"/>
        <v>3276</v>
      </c>
    </row>
    <row r="6237" spans="1:23" ht="15.75" customHeight="1" x14ac:dyDescent="0.3">
      <c r="A6237" s="2" t="s">
        <v>13</v>
      </c>
      <c r="B6237" s="2">
        <v>1185732</v>
      </c>
      <c r="C6237" s="3">
        <v>44444</v>
      </c>
      <c r="D6237" s="12" t="str" cm="1">
        <f t="array" ref="D6237">_xlfn.SWITCH(WEEKDAY(C6237,2), 1, "Lundi", 2, "Mardi", 3, "Mercredi", 4, "Jeudi", 5, "Vendredi", 6, "Samedi", 7, "Dimanche", "Erreur")</f>
        <v>Dimanche</v>
      </c>
      <c r="E6237" s="2" t="s">
        <v>47</v>
      </c>
      <c r="F6237" s="2" t="s">
        <v>91</v>
      </c>
      <c r="G6237" s="2" t="s">
        <v>92</v>
      </c>
      <c r="H6237" s="4" t="s">
        <v>21</v>
      </c>
      <c r="I6237" s="5">
        <v>48</v>
      </c>
      <c r="J6237" s="6">
        <v>175</v>
      </c>
      <c r="K6237" s="7">
        <v>8400</v>
      </c>
      <c r="L6237" s="7">
        <v>3863.9999999999995</v>
      </c>
      <c r="M6237" s="8">
        <v>0.45999999999999996</v>
      </c>
      <c r="N6237" s="2" t="s">
        <v>82</v>
      </c>
      <c r="O6237">
        <f t="shared" si="776"/>
        <v>2021</v>
      </c>
      <c r="P6237">
        <f t="shared" si="777"/>
        <v>9</v>
      </c>
      <c r="Q6237" t="str">
        <f t="shared" si="778"/>
        <v>sept</v>
      </c>
      <c r="R6237" t="str">
        <f t="shared" si="779"/>
        <v>South Carolina</v>
      </c>
      <c r="S6237" t="str">
        <f t="shared" si="780"/>
        <v>2021-09</v>
      </c>
      <c r="T6237">
        <f>IF(AND(COUNTIF(Calculs!$Q$2:$Q$12,$O6237)&gt;0,COUNTIF(Calculs!$S$2:$S$12,$E6237)&gt;0,COUNTIF(Calculs!$U$2:$U$12,$H6237)&gt;0),1,0)</f>
        <v>1</v>
      </c>
      <c r="U6237">
        <f t="shared" si="781"/>
        <v>8400</v>
      </c>
      <c r="V6237">
        <f t="shared" si="782"/>
        <v>175</v>
      </c>
      <c r="W6237">
        <f t="shared" si="783"/>
        <v>3863.9999999999995</v>
      </c>
    </row>
    <row r="6238" spans="1:23" ht="15.75" customHeight="1" x14ac:dyDescent="0.3">
      <c r="A6238" s="2" t="s">
        <v>13</v>
      </c>
      <c r="B6238" s="2">
        <v>1185732</v>
      </c>
      <c r="C6238" s="3">
        <v>44444</v>
      </c>
      <c r="D6238" s="12" t="str" cm="1">
        <f t="array" ref="D6238">_xlfn.SWITCH(WEEKDAY(C6238,2), 1, "Lundi", 2, "Mardi", 3, "Mercredi", 4, "Jeudi", 5, "Vendredi", 6, "Samedi", 7, "Dimanche", "Erreur")</f>
        <v>Dimanche</v>
      </c>
      <c r="E6238" s="2" t="s">
        <v>47</v>
      </c>
      <c r="F6238" s="2" t="s">
        <v>91</v>
      </c>
      <c r="G6238" s="2" t="s">
        <v>92</v>
      </c>
      <c r="H6238" s="4" t="s">
        <v>22</v>
      </c>
      <c r="I6238" s="5">
        <v>52</v>
      </c>
      <c r="J6238" s="6">
        <v>232</v>
      </c>
      <c r="K6238" s="7">
        <v>12064</v>
      </c>
      <c r="L6238" s="7">
        <v>7238.4</v>
      </c>
      <c r="M6238" s="8">
        <v>0.6</v>
      </c>
      <c r="N6238" s="2" t="s">
        <v>82</v>
      </c>
      <c r="O6238">
        <f t="shared" si="776"/>
        <v>2021</v>
      </c>
      <c r="P6238">
        <f t="shared" si="777"/>
        <v>9</v>
      </c>
      <c r="Q6238" t="str">
        <f t="shared" si="778"/>
        <v>sept</v>
      </c>
      <c r="R6238" t="str">
        <f t="shared" si="779"/>
        <v>South Carolina</v>
      </c>
      <c r="S6238" t="str">
        <f t="shared" si="780"/>
        <v>2021-09</v>
      </c>
      <c r="T6238">
        <f>IF(AND(COUNTIF(Calculs!$Q$2:$Q$12,$O6238)&gt;0,COUNTIF(Calculs!$S$2:$S$12,$E6238)&gt;0,COUNTIF(Calculs!$U$2:$U$12,$H6238)&gt;0),1,0)</f>
        <v>1</v>
      </c>
      <c r="U6238">
        <f t="shared" si="781"/>
        <v>12064</v>
      </c>
      <c r="V6238">
        <f t="shared" si="782"/>
        <v>232</v>
      </c>
      <c r="W6238">
        <f t="shared" si="783"/>
        <v>7238.4</v>
      </c>
    </row>
    <row r="6239" spans="1:23" ht="15.75" customHeight="1" x14ac:dyDescent="0.3">
      <c r="A6239" s="2" t="s">
        <v>13</v>
      </c>
      <c r="B6239" s="2">
        <v>1185732</v>
      </c>
      <c r="C6239" s="3">
        <v>44476</v>
      </c>
      <c r="D6239" s="12" t="str" cm="1">
        <f t="array" ref="D6239">_xlfn.SWITCH(WEEKDAY(C6239,2), 1, "Lundi", 2, "Mardi", 3, "Mercredi", 4, "Jeudi", 5, "Vendredi", 6, "Samedi", 7, "Dimanche", "Erreur")</f>
        <v>Jeudi</v>
      </c>
      <c r="E6239" s="2" t="s">
        <v>47</v>
      </c>
      <c r="F6239" s="2" t="s">
        <v>91</v>
      </c>
      <c r="G6239" s="2" t="s">
        <v>92</v>
      </c>
      <c r="H6239" s="4" t="s">
        <v>16</v>
      </c>
      <c r="I6239" s="5">
        <v>50</v>
      </c>
      <c r="J6239" s="6">
        <v>244</v>
      </c>
      <c r="K6239" s="7">
        <v>12200</v>
      </c>
      <c r="L6239" s="7">
        <v>7320</v>
      </c>
      <c r="M6239" s="8">
        <v>0.6</v>
      </c>
      <c r="N6239" s="2" t="s">
        <v>82</v>
      </c>
      <c r="O6239">
        <f t="shared" si="776"/>
        <v>2021</v>
      </c>
      <c r="P6239">
        <f t="shared" si="777"/>
        <v>10</v>
      </c>
      <c r="Q6239" t="str">
        <f t="shared" si="778"/>
        <v>oct</v>
      </c>
      <c r="R6239" t="str">
        <f t="shared" si="779"/>
        <v>South Carolina</v>
      </c>
      <c r="S6239" t="str">
        <f t="shared" si="780"/>
        <v>2021-10</v>
      </c>
      <c r="T6239">
        <f>IF(AND(COUNTIF(Calculs!$Q$2:$Q$12,$O6239)&gt;0,COUNTIF(Calculs!$S$2:$S$12,$E6239)&gt;0,COUNTIF(Calculs!$U$2:$U$12,$H6239)&gt;0),1,0)</f>
        <v>1</v>
      </c>
      <c r="U6239">
        <f t="shared" si="781"/>
        <v>12200</v>
      </c>
      <c r="V6239">
        <f t="shared" si="782"/>
        <v>244</v>
      </c>
      <c r="W6239">
        <f t="shared" si="783"/>
        <v>7320</v>
      </c>
    </row>
    <row r="6240" spans="1:23" ht="15.75" customHeight="1" x14ac:dyDescent="0.3">
      <c r="A6240" s="2" t="s">
        <v>13</v>
      </c>
      <c r="B6240" s="2">
        <v>1185732</v>
      </c>
      <c r="C6240" s="3">
        <v>44476</v>
      </c>
      <c r="D6240" s="12" t="str" cm="1">
        <f t="array" ref="D6240">_xlfn.SWITCH(WEEKDAY(C6240,2), 1, "Lundi", 2, "Mardi", 3, "Mercredi", 4, "Jeudi", 5, "Vendredi", 6, "Samedi", 7, "Dimanche", "Erreur")</f>
        <v>Jeudi</v>
      </c>
      <c r="E6240" s="2" t="s">
        <v>47</v>
      </c>
      <c r="F6240" s="2" t="s">
        <v>91</v>
      </c>
      <c r="G6240" s="2" t="s">
        <v>92</v>
      </c>
      <c r="H6240" s="4" t="s">
        <v>18</v>
      </c>
      <c r="I6240" s="5">
        <v>42</v>
      </c>
      <c r="J6240" s="6">
        <v>208</v>
      </c>
      <c r="K6240" s="7">
        <v>8736</v>
      </c>
      <c r="L6240" s="7">
        <v>4368</v>
      </c>
      <c r="M6240" s="8">
        <v>0.5</v>
      </c>
      <c r="N6240" s="2" t="s">
        <v>82</v>
      </c>
      <c r="O6240">
        <f t="shared" si="776"/>
        <v>2021</v>
      </c>
      <c r="P6240">
        <f t="shared" si="777"/>
        <v>10</v>
      </c>
      <c r="Q6240" t="str">
        <f t="shared" si="778"/>
        <v>oct</v>
      </c>
      <c r="R6240" t="str">
        <f t="shared" si="779"/>
        <v>South Carolina</v>
      </c>
      <c r="S6240" t="str">
        <f t="shared" si="780"/>
        <v>2021-10</v>
      </c>
      <c r="T6240">
        <f>IF(AND(COUNTIF(Calculs!$Q$2:$Q$12,$O6240)&gt;0,COUNTIF(Calculs!$S$2:$S$12,$E6240)&gt;0,COUNTIF(Calculs!$U$2:$U$12,$H6240)&gt;0),1,0)</f>
        <v>1</v>
      </c>
      <c r="U6240">
        <f t="shared" si="781"/>
        <v>8736</v>
      </c>
      <c r="V6240">
        <f t="shared" si="782"/>
        <v>208</v>
      </c>
      <c r="W6240">
        <f t="shared" si="783"/>
        <v>4368</v>
      </c>
    </row>
    <row r="6241" spans="1:23" ht="15.75" customHeight="1" x14ac:dyDescent="0.3">
      <c r="A6241" s="2" t="s">
        <v>13</v>
      </c>
      <c r="B6241" s="2">
        <v>1185732</v>
      </c>
      <c r="C6241" s="3">
        <v>44476</v>
      </c>
      <c r="D6241" s="12" t="str" cm="1">
        <f t="array" ref="D6241">_xlfn.SWITCH(WEEKDAY(C6241,2), 1, "Lundi", 2, "Mardi", 3, "Mercredi", 4, "Jeudi", 5, "Vendredi", 6, "Samedi", 7, "Dimanche", "Erreur")</f>
        <v>Jeudi</v>
      </c>
      <c r="E6241" s="2" t="s">
        <v>47</v>
      </c>
      <c r="F6241" s="2" t="s">
        <v>91</v>
      </c>
      <c r="G6241" s="2" t="s">
        <v>92</v>
      </c>
      <c r="H6241" s="4" t="s">
        <v>19</v>
      </c>
      <c r="I6241" s="5">
        <v>41</v>
      </c>
      <c r="J6241" s="6">
        <v>176</v>
      </c>
      <c r="K6241" s="7">
        <v>7216</v>
      </c>
      <c r="L6241" s="7">
        <v>2814.2400000000002</v>
      </c>
      <c r="M6241" s="8">
        <v>0.39</v>
      </c>
      <c r="N6241" s="2" t="s">
        <v>82</v>
      </c>
      <c r="O6241">
        <f t="shared" si="776"/>
        <v>2021</v>
      </c>
      <c r="P6241">
        <f t="shared" si="777"/>
        <v>10</v>
      </c>
      <c r="Q6241" t="str">
        <f t="shared" si="778"/>
        <v>oct</v>
      </c>
      <c r="R6241" t="str">
        <f t="shared" si="779"/>
        <v>South Carolina</v>
      </c>
      <c r="S6241" t="str">
        <f t="shared" si="780"/>
        <v>2021-10</v>
      </c>
      <c r="T6241">
        <f>IF(AND(COUNTIF(Calculs!$Q$2:$Q$12,$O6241)&gt;0,COUNTIF(Calculs!$S$2:$S$12,$E6241)&gt;0,COUNTIF(Calculs!$U$2:$U$12,$H6241)&gt;0),1,0)</f>
        <v>1</v>
      </c>
      <c r="U6241">
        <f t="shared" si="781"/>
        <v>7216</v>
      </c>
      <c r="V6241">
        <f t="shared" si="782"/>
        <v>176</v>
      </c>
      <c r="W6241">
        <f t="shared" si="783"/>
        <v>2814.2400000000002</v>
      </c>
    </row>
    <row r="6242" spans="1:23" ht="15.75" customHeight="1" x14ac:dyDescent="0.3">
      <c r="A6242" s="2" t="s">
        <v>13</v>
      </c>
      <c r="B6242" s="2">
        <v>1185732</v>
      </c>
      <c r="C6242" s="3">
        <v>44476</v>
      </c>
      <c r="D6242" s="12" t="str" cm="1">
        <f t="array" ref="D6242">_xlfn.SWITCH(WEEKDAY(C6242,2), 1, "Lundi", 2, "Mardi", 3, "Mercredi", 4, "Jeudi", 5, "Vendredi", 6, "Samedi", 7, "Dimanche", "Erreur")</f>
        <v>Jeudi</v>
      </c>
      <c r="E6242" s="2" t="s">
        <v>47</v>
      </c>
      <c r="F6242" s="2" t="s">
        <v>91</v>
      </c>
      <c r="G6242" s="2" t="s">
        <v>92</v>
      </c>
      <c r="H6242" s="4" t="s">
        <v>20</v>
      </c>
      <c r="I6242" s="5">
        <v>41</v>
      </c>
      <c r="J6242" s="6">
        <v>176</v>
      </c>
      <c r="K6242" s="7">
        <v>7216</v>
      </c>
      <c r="L6242" s="7">
        <v>2886.4</v>
      </c>
      <c r="M6242" s="8">
        <v>0.4</v>
      </c>
      <c r="N6242" s="2" t="s">
        <v>82</v>
      </c>
      <c r="O6242">
        <f t="shared" si="776"/>
        <v>2021</v>
      </c>
      <c r="P6242">
        <f t="shared" si="777"/>
        <v>10</v>
      </c>
      <c r="Q6242" t="str">
        <f t="shared" si="778"/>
        <v>oct</v>
      </c>
      <c r="R6242" t="str">
        <f t="shared" si="779"/>
        <v>South Carolina</v>
      </c>
      <c r="S6242" t="str">
        <f t="shared" si="780"/>
        <v>2021-10</v>
      </c>
      <c r="T6242">
        <f>IF(AND(COUNTIF(Calculs!$Q$2:$Q$12,$O6242)&gt;0,COUNTIF(Calculs!$S$2:$S$12,$E6242)&gt;0,COUNTIF(Calculs!$U$2:$U$12,$H6242)&gt;0),1,0)</f>
        <v>1</v>
      </c>
      <c r="U6242">
        <f t="shared" si="781"/>
        <v>7216</v>
      </c>
      <c r="V6242">
        <f t="shared" si="782"/>
        <v>176</v>
      </c>
      <c r="W6242">
        <f t="shared" si="783"/>
        <v>2886.4</v>
      </c>
    </row>
    <row r="6243" spans="1:23" ht="15.75" customHeight="1" x14ac:dyDescent="0.3">
      <c r="A6243" s="2" t="s">
        <v>13</v>
      </c>
      <c r="B6243" s="2">
        <v>1185732</v>
      </c>
      <c r="C6243" s="3">
        <v>44476</v>
      </c>
      <c r="D6243" s="12" t="str" cm="1">
        <f t="array" ref="D6243">_xlfn.SWITCH(WEEKDAY(C6243,2), 1, "Lundi", 2, "Mardi", 3, "Mercredi", 4, "Jeudi", 5, "Vendredi", 6, "Samedi", 7, "Dimanche", "Erreur")</f>
        <v>Jeudi</v>
      </c>
      <c r="E6243" s="2" t="s">
        <v>47</v>
      </c>
      <c r="F6243" s="2" t="s">
        <v>91</v>
      </c>
      <c r="G6243" s="2" t="s">
        <v>92</v>
      </c>
      <c r="H6243" s="4" t="s">
        <v>21</v>
      </c>
      <c r="I6243" s="5">
        <v>52</v>
      </c>
      <c r="J6243" s="6">
        <v>189</v>
      </c>
      <c r="K6243" s="7">
        <v>9828</v>
      </c>
      <c r="L6243" s="7">
        <v>4717.4399999999996</v>
      </c>
      <c r="M6243" s="8">
        <v>0.48</v>
      </c>
      <c r="N6243" s="2" t="s">
        <v>82</v>
      </c>
      <c r="O6243">
        <f t="shared" si="776"/>
        <v>2021</v>
      </c>
      <c r="P6243">
        <f t="shared" si="777"/>
        <v>10</v>
      </c>
      <c r="Q6243" t="str">
        <f t="shared" si="778"/>
        <v>oct</v>
      </c>
      <c r="R6243" t="str">
        <f t="shared" si="779"/>
        <v>South Carolina</v>
      </c>
      <c r="S6243" t="str">
        <f t="shared" si="780"/>
        <v>2021-10</v>
      </c>
      <c r="T6243">
        <f>IF(AND(COUNTIF(Calculs!$Q$2:$Q$12,$O6243)&gt;0,COUNTIF(Calculs!$S$2:$S$12,$E6243)&gt;0,COUNTIF(Calculs!$U$2:$U$12,$H6243)&gt;0),1,0)</f>
        <v>1</v>
      </c>
      <c r="U6243">
        <f t="shared" si="781"/>
        <v>9828</v>
      </c>
      <c r="V6243">
        <f t="shared" si="782"/>
        <v>189</v>
      </c>
      <c r="W6243">
        <f t="shared" si="783"/>
        <v>4717.4399999999996</v>
      </c>
    </row>
    <row r="6244" spans="1:23" ht="15.75" customHeight="1" x14ac:dyDescent="0.3">
      <c r="A6244" s="2" t="s">
        <v>13</v>
      </c>
      <c r="B6244" s="2">
        <v>1185732</v>
      </c>
      <c r="C6244" s="3">
        <v>44476</v>
      </c>
      <c r="D6244" s="12" t="str" cm="1">
        <f t="array" ref="D6244">_xlfn.SWITCH(WEEKDAY(C6244,2), 1, "Lundi", 2, "Mardi", 3, "Mercredi", 4, "Jeudi", 5, "Vendredi", 6, "Samedi", 7, "Dimanche", "Erreur")</f>
        <v>Jeudi</v>
      </c>
      <c r="E6244" s="2" t="s">
        <v>47</v>
      </c>
      <c r="F6244" s="2" t="s">
        <v>91</v>
      </c>
      <c r="G6244" s="2" t="s">
        <v>92</v>
      </c>
      <c r="H6244" s="4" t="s">
        <v>22</v>
      </c>
      <c r="I6244" s="5">
        <v>56</v>
      </c>
      <c r="J6244" s="6">
        <v>225</v>
      </c>
      <c r="K6244" s="7">
        <v>12600</v>
      </c>
      <c r="L6244" s="7">
        <v>8190</v>
      </c>
      <c r="M6244" s="8">
        <v>0.65</v>
      </c>
      <c r="N6244" s="2" t="s">
        <v>82</v>
      </c>
      <c r="O6244">
        <f t="shared" si="776"/>
        <v>2021</v>
      </c>
      <c r="P6244">
        <f t="shared" si="777"/>
        <v>10</v>
      </c>
      <c r="Q6244" t="str">
        <f t="shared" si="778"/>
        <v>oct</v>
      </c>
      <c r="R6244" t="str">
        <f t="shared" si="779"/>
        <v>South Carolina</v>
      </c>
      <c r="S6244" t="str">
        <f t="shared" si="780"/>
        <v>2021-10</v>
      </c>
      <c r="T6244">
        <f>IF(AND(COUNTIF(Calculs!$Q$2:$Q$12,$O6244)&gt;0,COUNTIF(Calculs!$S$2:$S$12,$E6244)&gt;0,COUNTIF(Calculs!$U$2:$U$12,$H6244)&gt;0),1,0)</f>
        <v>1</v>
      </c>
      <c r="U6244">
        <f t="shared" si="781"/>
        <v>12600</v>
      </c>
      <c r="V6244">
        <f t="shared" si="782"/>
        <v>225</v>
      </c>
      <c r="W6244">
        <f t="shared" si="783"/>
        <v>8190</v>
      </c>
    </row>
    <row r="6245" spans="1:23" ht="15.75" customHeight="1" x14ac:dyDescent="0.3">
      <c r="A6245" s="2" t="s">
        <v>13</v>
      </c>
      <c r="B6245" s="2">
        <v>1185732</v>
      </c>
      <c r="C6245" s="3">
        <v>44506</v>
      </c>
      <c r="D6245" s="12" t="str" cm="1">
        <f t="array" ref="D6245">_xlfn.SWITCH(WEEKDAY(C6245,2), 1, "Lundi", 2, "Mardi", 3, "Mercredi", 4, "Jeudi", 5, "Vendredi", 6, "Samedi", 7, "Dimanche", "Erreur")</f>
        <v>Samedi</v>
      </c>
      <c r="E6245" s="2" t="s">
        <v>47</v>
      </c>
      <c r="F6245" s="2" t="s">
        <v>91</v>
      </c>
      <c r="G6245" s="2" t="s">
        <v>92</v>
      </c>
      <c r="H6245" s="4" t="s">
        <v>16</v>
      </c>
      <c r="I6245" s="5">
        <v>50</v>
      </c>
      <c r="J6245" s="6">
        <v>278</v>
      </c>
      <c r="K6245" s="7">
        <v>13900</v>
      </c>
      <c r="L6245" s="7">
        <v>7923.0000000000009</v>
      </c>
      <c r="M6245" s="8">
        <v>0.57000000000000006</v>
      </c>
      <c r="N6245" s="2" t="s">
        <v>82</v>
      </c>
      <c r="O6245">
        <f t="shared" si="776"/>
        <v>2021</v>
      </c>
      <c r="P6245">
        <f t="shared" si="777"/>
        <v>11</v>
      </c>
      <c r="Q6245" t="str">
        <f t="shared" si="778"/>
        <v>nov</v>
      </c>
      <c r="R6245" t="str">
        <f t="shared" si="779"/>
        <v>South Carolina</v>
      </c>
      <c r="S6245" t="str">
        <f t="shared" si="780"/>
        <v>2021-11</v>
      </c>
      <c r="T6245">
        <f>IF(AND(COUNTIF(Calculs!$Q$2:$Q$12,$O6245)&gt;0,COUNTIF(Calculs!$S$2:$S$12,$E6245)&gt;0,COUNTIF(Calculs!$U$2:$U$12,$H6245)&gt;0),1,0)</f>
        <v>1</v>
      </c>
      <c r="U6245">
        <f t="shared" si="781"/>
        <v>13900</v>
      </c>
      <c r="V6245">
        <f t="shared" si="782"/>
        <v>278</v>
      </c>
      <c r="W6245">
        <f t="shared" si="783"/>
        <v>7923.0000000000009</v>
      </c>
    </row>
    <row r="6246" spans="1:23" ht="15.75" customHeight="1" x14ac:dyDescent="0.3">
      <c r="A6246" s="2" t="s">
        <v>13</v>
      </c>
      <c r="B6246" s="2">
        <v>1185732</v>
      </c>
      <c r="C6246" s="3">
        <v>44506</v>
      </c>
      <c r="D6246" s="12" t="str" cm="1">
        <f t="array" ref="D6246">_xlfn.SWITCH(WEEKDAY(C6246,2), 1, "Lundi", 2, "Mardi", 3, "Mercredi", 4, "Jeudi", 5, "Vendredi", 6, "Samedi", 7, "Dimanche", "Erreur")</f>
        <v>Samedi</v>
      </c>
      <c r="E6246" s="2" t="s">
        <v>47</v>
      </c>
      <c r="F6246" s="2" t="s">
        <v>91</v>
      </c>
      <c r="G6246" s="2" t="s">
        <v>92</v>
      </c>
      <c r="H6246" s="4" t="s">
        <v>18</v>
      </c>
      <c r="I6246" s="5">
        <v>44</v>
      </c>
      <c r="J6246" s="6">
        <v>188</v>
      </c>
      <c r="K6246" s="7">
        <v>8272</v>
      </c>
      <c r="L6246" s="7">
        <v>3722.3999999999996</v>
      </c>
      <c r="M6246" s="8">
        <v>0.44999999999999996</v>
      </c>
      <c r="N6246" s="2" t="s">
        <v>82</v>
      </c>
      <c r="O6246">
        <f t="shared" si="776"/>
        <v>2021</v>
      </c>
      <c r="P6246">
        <f t="shared" si="777"/>
        <v>11</v>
      </c>
      <c r="Q6246" t="str">
        <f t="shared" si="778"/>
        <v>nov</v>
      </c>
      <c r="R6246" t="str">
        <f t="shared" si="779"/>
        <v>South Carolina</v>
      </c>
      <c r="S6246" t="str">
        <f t="shared" si="780"/>
        <v>2021-11</v>
      </c>
      <c r="T6246">
        <f>IF(AND(COUNTIF(Calculs!$Q$2:$Q$12,$O6246)&gt;0,COUNTIF(Calculs!$S$2:$S$12,$E6246)&gt;0,COUNTIF(Calculs!$U$2:$U$12,$H6246)&gt;0),1,0)</f>
        <v>1</v>
      </c>
      <c r="U6246">
        <f t="shared" si="781"/>
        <v>8272</v>
      </c>
      <c r="V6246">
        <f t="shared" si="782"/>
        <v>188</v>
      </c>
      <c r="W6246">
        <f t="shared" si="783"/>
        <v>3722.3999999999996</v>
      </c>
    </row>
    <row r="6247" spans="1:23" ht="15.75" customHeight="1" x14ac:dyDescent="0.3">
      <c r="A6247" s="2" t="s">
        <v>13</v>
      </c>
      <c r="B6247" s="2">
        <v>1185732</v>
      </c>
      <c r="C6247" s="3">
        <v>44506</v>
      </c>
      <c r="D6247" s="12" t="str" cm="1">
        <f t="array" ref="D6247">_xlfn.SWITCH(WEEKDAY(C6247,2), 1, "Lundi", 2, "Mardi", 3, "Mercredi", 4, "Jeudi", 5, "Vendredi", 6, "Samedi", 7, "Dimanche", "Erreur")</f>
        <v>Samedi</v>
      </c>
      <c r="E6247" s="2" t="s">
        <v>47</v>
      </c>
      <c r="F6247" s="2" t="s">
        <v>91</v>
      </c>
      <c r="G6247" s="2" t="s">
        <v>92</v>
      </c>
      <c r="H6247" s="4" t="s">
        <v>19</v>
      </c>
      <c r="I6247" s="5">
        <v>43</v>
      </c>
      <c r="J6247" s="6">
        <v>202</v>
      </c>
      <c r="K6247" s="7">
        <v>8686</v>
      </c>
      <c r="L6247" s="7">
        <v>3040.1</v>
      </c>
      <c r="M6247" s="8">
        <v>0.35</v>
      </c>
      <c r="N6247" s="2" t="s">
        <v>82</v>
      </c>
      <c r="O6247">
        <f t="shared" si="776"/>
        <v>2021</v>
      </c>
      <c r="P6247">
        <f t="shared" si="777"/>
        <v>11</v>
      </c>
      <c r="Q6247" t="str">
        <f t="shared" si="778"/>
        <v>nov</v>
      </c>
      <c r="R6247" t="str">
        <f t="shared" si="779"/>
        <v>South Carolina</v>
      </c>
      <c r="S6247" t="str">
        <f t="shared" si="780"/>
        <v>2021-11</v>
      </c>
      <c r="T6247">
        <f>IF(AND(COUNTIF(Calculs!$Q$2:$Q$12,$O6247)&gt;0,COUNTIF(Calculs!$S$2:$S$12,$E6247)&gt;0,COUNTIF(Calculs!$U$2:$U$12,$H6247)&gt;0),1,0)</f>
        <v>1</v>
      </c>
      <c r="U6247">
        <f t="shared" si="781"/>
        <v>8686</v>
      </c>
      <c r="V6247">
        <f t="shared" si="782"/>
        <v>202</v>
      </c>
      <c r="W6247">
        <f t="shared" si="783"/>
        <v>3040.1</v>
      </c>
    </row>
    <row r="6248" spans="1:23" ht="15.75" customHeight="1" x14ac:dyDescent="0.3">
      <c r="A6248" s="2" t="s">
        <v>13</v>
      </c>
      <c r="B6248" s="2">
        <v>1185732</v>
      </c>
      <c r="C6248" s="3">
        <v>44506</v>
      </c>
      <c r="D6248" s="12" t="str" cm="1">
        <f t="array" ref="D6248">_xlfn.SWITCH(WEEKDAY(C6248,2), 1, "Lundi", 2, "Mardi", 3, "Mercredi", 4, "Jeudi", 5, "Vendredi", 6, "Samedi", 7, "Dimanche", "Erreur")</f>
        <v>Samedi</v>
      </c>
      <c r="E6248" s="2" t="s">
        <v>47</v>
      </c>
      <c r="F6248" s="2" t="s">
        <v>91</v>
      </c>
      <c r="G6248" s="2" t="s">
        <v>92</v>
      </c>
      <c r="H6248" s="4" t="s">
        <v>20</v>
      </c>
      <c r="I6248" s="5">
        <v>53</v>
      </c>
      <c r="J6248" s="6">
        <v>225</v>
      </c>
      <c r="K6248" s="7">
        <v>11925</v>
      </c>
      <c r="L6248" s="7">
        <v>5008.5</v>
      </c>
      <c r="M6248" s="8">
        <v>0.42</v>
      </c>
      <c r="N6248" s="2" t="s">
        <v>82</v>
      </c>
      <c r="O6248">
        <f t="shared" si="776"/>
        <v>2021</v>
      </c>
      <c r="P6248">
        <f t="shared" si="777"/>
        <v>11</v>
      </c>
      <c r="Q6248" t="str">
        <f t="shared" si="778"/>
        <v>nov</v>
      </c>
      <c r="R6248" t="str">
        <f t="shared" si="779"/>
        <v>South Carolina</v>
      </c>
      <c r="S6248" t="str">
        <f t="shared" si="780"/>
        <v>2021-11</v>
      </c>
      <c r="T6248">
        <f>IF(AND(COUNTIF(Calculs!$Q$2:$Q$12,$O6248)&gt;0,COUNTIF(Calculs!$S$2:$S$12,$E6248)&gt;0,COUNTIF(Calculs!$U$2:$U$12,$H6248)&gt;0),1,0)</f>
        <v>1</v>
      </c>
      <c r="U6248">
        <f t="shared" si="781"/>
        <v>11925</v>
      </c>
      <c r="V6248">
        <f t="shared" si="782"/>
        <v>225</v>
      </c>
      <c r="W6248">
        <f t="shared" si="783"/>
        <v>5008.5</v>
      </c>
    </row>
    <row r="6249" spans="1:23" ht="15.75" customHeight="1" x14ac:dyDescent="0.3">
      <c r="A6249" s="2" t="s">
        <v>13</v>
      </c>
      <c r="B6249" s="2">
        <v>1185732</v>
      </c>
      <c r="C6249" s="3">
        <v>44506</v>
      </c>
      <c r="D6249" s="12" t="str" cm="1">
        <f t="array" ref="D6249">_xlfn.SWITCH(WEEKDAY(C6249,2), 1, "Lundi", 2, "Mardi", 3, "Mercredi", 4, "Jeudi", 5, "Vendredi", 6, "Samedi", 7, "Dimanche", "Erreur")</f>
        <v>Samedi</v>
      </c>
      <c r="E6249" s="2" t="s">
        <v>47</v>
      </c>
      <c r="F6249" s="2" t="s">
        <v>91</v>
      </c>
      <c r="G6249" s="2" t="s">
        <v>92</v>
      </c>
      <c r="H6249" s="4" t="s">
        <v>21</v>
      </c>
      <c r="I6249" s="5">
        <v>66</v>
      </c>
      <c r="J6249" s="6">
        <v>196</v>
      </c>
      <c r="K6249" s="7">
        <v>12936</v>
      </c>
      <c r="L6249" s="7">
        <v>6079.92</v>
      </c>
      <c r="M6249" s="8">
        <v>0.47</v>
      </c>
      <c r="N6249" s="2" t="s">
        <v>82</v>
      </c>
      <c r="O6249">
        <f t="shared" si="776"/>
        <v>2021</v>
      </c>
      <c r="P6249">
        <f t="shared" si="777"/>
        <v>11</v>
      </c>
      <c r="Q6249" t="str">
        <f t="shared" si="778"/>
        <v>nov</v>
      </c>
      <c r="R6249" t="str">
        <f t="shared" si="779"/>
        <v>South Carolina</v>
      </c>
      <c r="S6249" t="str">
        <f t="shared" si="780"/>
        <v>2021-11</v>
      </c>
      <c r="T6249">
        <f>IF(AND(COUNTIF(Calculs!$Q$2:$Q$12,$O6249)&gt;0,COUNTIF(Calculs!$S$2:$S$12,$E6249)&gt;0,COUNTIF(Calculs!$U$2:$U$12,$H6249)&gt;0),1,0)</f>
        <v>1</v>
      </c>
      <c r="U6249">
        <f t="shared" si="781"/>
        <v>12936</v>
      </c>
      <c r="V6249">
        <f t="shared" si="782"/>
        <v>196</v>
      </c>
      <c r="W6249">
        <f t="shared" si="783"/>
        <v>6079.92</v>
      </c>
    </row>
    <row r="6250" spans="1:23" ht="15.75" customHeight="1" x14ac:dyDescent="0.3">
      <c r="A6250" s="2" t="s">
        <v>13</v>
      </c>
      <c r="B6250" s="2">
        <v>1185732</v>
      </c>
      <c r="C6250" s="3">
        <v>44506</v>
      </c>
      <c r="D6250" s="12" t="str" cm="1">
        <f t="array" ref="D6250">_xlfn.SWITCH(WEEKDAY(C6250,2), 1, "Lundi", 2, "Mardi", 3, "Mercredi", 4, "Jeudi", 5, "Vendredi", 6, "Samedi", 7, "Dimanche", "Erreur")</f>
        <v>Samedi</v>
      </c>
      <c r="E6250" s="2" t="s">
        <v>47</v>
      </c>
      <c r="F6250" s="2" t="s">
        <v>91</v>
      </c>
      <c r="G6250" s="2" t="s">
        <v>92</v>
      </c>
      <c r="H6250" s="4" t="s">
        <v>22</v>
      </c>
      <c r="I6250" s="5">
        <v>74</v>
      </c>
      <c r="J6250" s="6">
        <v>206</v>
      </c>
      <c r="K6250" s="7">
        <v>15244</v>
      </c>
      <c r="L6250" s="7">
        <v>9603.7199999999993</v>
      </c>
      <c r="M6250" s="8">
        <v>0.63</v>
      </c>
      <c r="N6250" s="2" t="s">
        <v>82</v>
      </c>
      <c r="O6250">
        <f t="shared" si="776"/>
        <v>2021</v>
      </c>
      <c r="P6250">
        <f t="shared" si="777"/>
        <v>11</v>
      </c>
      <c r="Q6250" t="str">
        <f t="shared" si="778"/>
        <v>nov</v>
      </c>
      <c r="R6250" t="str">
        <f t="shared" si="779"/>
        <v>South Carolina</v>
      </c>
      <c r="S6250" t="str">
        <f t="shared" si="780"/>
        <v>2021-11</v>
      </c>
      <c r="T6250">
        <f>IF(AND(COUNTIF(Calculs!$Q$2:$Q$12,$O6250)&gt;0,COUNTIF(Calculs!$S$2:$S$12,$E6250)&gt;0,COUNTIF(Calculs!$U$2:$U$12,$H6250)&gt;0),1,0)</f>
        <v>1</v>
      </c>
      <c r="U6250">
        <f t="shared" si="781"/>
        <v>15244</v>
      </c>
      <c r="V6250">
        <f t="shared" si="782"/>
        <v>206</v>
      </c>
      <c r="W6250">
        <f t="shared" si="783"/>
        <v>9603.7199999999993</v>
      </c>
    </row>
    <row r="6251" spans="1:23" ht="15.75" customHeight="1" x14ac:dyDescent="0.3">
      <c r="A6251" s="2" t="s">
        <v>13</v>
      </c>
      <c r="B6251" s="2">
        <v>1185732</v>
      </c>
      <c r="C6251" s="3">
        <v>44535</v>
      </c>
      <c r="D6251" s="12" t="str" cm="1">
        <f t="array" ref="D6251">_xlfn.SWITCH(WEEKDAY(C6251,2), 1, "Lundi", 2, "Mardi", 3, "Mercredi", 4, "Jeudi", 5, "Vendredi", 6, "Samedi", 7, "Dimanche", "Erreur")</f>
        <v>Dimanche</v>
      </c>
      <c r="E6251" s="2" t="s">
        <v>47</v>
      </c>
      <c r="F6251" s="2" t="s">
        <v>91</v>
      </c>
      <c r="G6251" s="2" t="s">
        <v>92</v>
      </c>
      <c r="H6251" s="4" t="s">
        <v>16</v>
      </c>
      <c r="I6251" s="5">
        <v>67</v>
      </c>
      <c r="J6251" s="6">
        <v>290</v>
      </c>
      <c r="K6251" s="7">
        <v>19430</v>
      </c>
      <c r="L6251" s="7">
        <v>11658</v>
      </c>
      <c r="M6251" s="8">
        <v>0.6</v>
      </c>
      <c r="N6251" s="2" t="s">
        <v>82</v>
      </c>
      <c r="O6251">
        <f t="shared" si="776"/>
        <v>2021</v>
      </c>
      <c r="P6251">
        <f t="shared" si="777"/>
        <v>12</v>
      </c>
      <c r="Q6251" t="str">
        <f t="shared" si="778"/>
        <v>déc</v>
      </c>
      <c r="R6251" t="str">
        <f t="shared" si="779"/>
        <v>South Carolina</v>
      </c>
      <c r="S6251" t="str">
        <f t="shared" si="780"/>
        <v>2021-12</v>
      </c>
      <c r="T6251">
        <f>IF(AND(COUNTIF(Calculs!$Q$2:$Q$12,$O6251)&gt;0,COUNTIF(Calculs!$S$2:$S$12,$E6251)&gt;0,COUNTIF(Calculs!$U$2:$U$12,$H6251)&gt;0),1,0)</f>
        <v>1</v>
      </c>
      <c r="U6251">
        <f t="shared" si="781"/>
        <v>19430</v>
      </c>
      <c r="V6251">
        <f t="shared" si="782"/>
        <v>290</v>
      </c>
      <c r="W6251">
        <f t="shared" si="783"/>
        <v>11658</v>
      </c>
    </row>
    <row r="6252" spans="1:23" ht="15.75" customHeight="1" x14ac:dyDescent="0.3">
      <c r="A6252" s="2" t="s">
        <v>13</v>
      </c>
      <c r="B6252" s="2">
        <v>1185732</v>
      </c>
      <c r="C6252" s="3">
        <v>44535</v>
      </c>
      <c r="D6252" s="12" t="str" cm="1">
        <f t="array" ref="D6252">_xlfn.SWITCH(WEEKDAY(C6252,2), 1, "Lundi", 2, "Mardi", 3, "Mercredi", 4, "Jeudi", 5, "Vendredi", 6, "Samedi", 7, "Dimanche", "Erreur")</f>
        <v>Dimanche</v>
      </c>
      <c r="E6252" s="2" t="s">
        <v>47</v>
      </c>
      <c r="F6252" s="2" t="s">
        <v>91</v>
      </c>
      <c r="G6252" s="2" t="s">
        <v>92</v>
      </c>
      <c r="H6252" s="4" t="s">
        <v>18</v>
      </c>
      <c r="I6252" s="5">
        <v>58</v>
      </c>
      <c r="J6252" s="6">
        <v>219</v>
      </c>
      <c r="K6252" s="7">
        <v>12702</v>
      </c>
      <c r="L6252" s="7">
        <v>5715.9</v>
      </c>
      <c r="M6252" s="8">
        <v>0.44999999999999996</v>
      </c>
      <c r="N6252" s="2" t="s">
        <v>82</v>
      </c>
      <c r="O6252">
        <f t="shared" si="776"/>
        <v>2021</v>
      </c>
      <c r="P6252">
        <f t="shared" si="777"/>
        <v>12</v>
      </c>
      <c r="Q6252" t="str">
        <f t="shared" si="778"/>
        <v>déc</v>
      </c>
      <c r="R6252" t="str">
        <f t="shared" si="779"/>
        <v>South Carolina</v>
      </c>
      <c r="S6252" t="str">
        <f t="shared" si="780"/>
        <v>2021-12</v>
      </c>
      <c r="T6252">
        <f>IF(AND(COUNTIF(Calculs!$Q$2:$Q$12,$O6252)&gt;0,COUNTIF(Calculs!$S$2:$S$12,$E6252)&gt;0,COUNTIF(Calculs!$U$2:$U$12,$H6252)&gt;0),1,0)</f>
        <v>1</v>
      </c>
      <c r="U6252">
        <f t="shared" si="781"/>
        <v>12702</v>
      </c>
      <c r="V6252">
        <f t="shared" si="782"/>
        <v>219</v>
      </c>
      <c r="W6252">
        <f t="shared" si="783"/>
        <v>5715.9</v>
      </c>
    </row>
    <row r="6253" spans="1:23" ht="15.75" customHeight="1" x14ac:dyDescent="0.3">
      <c r="A6253" s="2" t="s">
        <v>25</v>
      </c>
      <c r="B6253" s="2">
        <v>1185732</v>
      </c>
      <c r="C6253" s="3">
        <v>44535</v>
      </c>
      <c r="D6253" s="12" t="str" cm="1">
        <f t="array" ref="D6253">_xlfn.SWITCH(WEEKDAY(C6253,2), 1, "Lundi", 2, "Mardi", 3, "Mercredi", 4, "Jeudi", 5, "Vendredi", 6, "Samedi", 7, "Dimanche", "Erreur")</f>
        <v>Dimanche</v>
      </c>
      <c r="E6253" s="2" t="s">
        <v>47</v>
      </c>
      <c r="F6253" s="2" t="s">
        <v>91</v>
      </c>
      <c r="G6253" s="2" t="s">
        <v>92</v>
      </c>
      <c r="H6253" s="4" t="s">
        <v>19</v>
      </c>
      <c r="I6253" s="5">
        <v>56</v>
      </c>
      <c r="J6253" s="6">
        <v>215</v>
      </c>
      <c r="K6253" s="7">
        <v>12040</v>
      </c>
      <c r="L6253" s="7">
        <v>4214</v>
      </c>
      <c r="M6253" s="8">
        <v>0.35</v>
      </c>
      <c r="N6253" s="2" t="s">
        <v>82</v>
      </c>
      <c r="O6253">
        <f t="shared" si="776"/>
        <v>2021</v>
      </c>
      <c r="P6253">
        <f t="shared" si="777"/>
        <v>12</v>
      </c>
      <c r="Q6253" t="str">
        <f t="shared" si="778"/>
        <v>déc</v>
      </c>
      <c r="R6253" t="str">
        <f t="shared" si="779"/>
        <v>South Carolina</v>
      </c>
      <c r="S6253" t="str">
        <f t="shared" si="780"/>
        <v>2021-12</v>
      </c>
      <c r="T6253">
        <f>IF(AND(COUNTIF(Calculs!$Q$2:$Q$12,$O6253)&gt;0,COUNTIF(Calculs!$S$2:$S$12,$E6253)&gt;0,COUNTIF(Calculs!$U$2:$U$12,$H6253)&gt;0),1,0)</f>
        <v>1</v>
      </c>
      <c r="U6253">
        <f t="shared" si="781"/>
        <v>12040</v>
      </c>
      <c r="V6253">
        <f t="shared" si="782"/>
        <v>215</v>
      </c>
      <c r="W6253">
        <f t="shared" si="783"/>
        <v>4214</v>
      </c>
    </row>
    <row r="6254" spans="1:23" ht="15.75" customHeight="1" x14ac:dyDescent="0.3">
      <c r="A6254" s="2" t="s">
        <v>25</v>
      </c>
      <c r="B6254" s="2">
        <v>1185732</v>
      </c>
      <c r="C6254" s="3">
        <v>44535</v>
      </c>
      <c r="D6254" s="12" t="str" cm="1">
        <f t="array" ref="D6254">_xlfn.SWITCH(WEEKDAY(C6254,2), 1, "Lundi", 2, "Mardi", 3, "Mercredi", 4, "Jeudi", 5, "Vendredi", 6, "Samedi", 7, "Dimanche", "Erreur")</f>
        <v>Dimanche</v>
      </c>
      <c r="E6254" s="2" t="s">
        <v>47</v>
      </c>
      <c r="F6254" s="2" t="s">
        <v>91</v>
      </c>
      <c r="G6254" s="2" t="s">
        <v>92</v>
      </c>
      <c r="H6254" s="4" t="s">
        <v>20</v>
      </c>
      <c r="I6254" s="5">
        <v>59</v>
      </c>
      <c r="J6254" s="6">
        <v>194</v>
      </c>
      <c r="K6254" s="7">
        <v>11446</v>
      </c>
      <c r="L6254" s="7">
        <v>5150.7</v>
      </c>
      <c r="M6254" s="8">
        <v>0.44999999999999996</v>
      </c>
      <c r="N6254" s="2" t="s">
        <v>82</v>
      </c>
      <c r="O6254">
        <f t="shared" si="776"/>
        <v>2021</v>
      </c>
      <c r="P6254">
        <f t="shared" si="777"/>
        <v>12</v>
      </c>
      <c r="Q6254" t="str">
        <f t="shared" si="778"/>
        <v>déc</v>
      </c>
      <c r="R6254" t="str">
        <f t="shared" si="779"/>
        <v>South Carolina</v>
      </c>
      <c r="S6254" t="str">
        <f t="shared" si="780"/>
        <v>2021-12</v>
      </c>
      <c r="T6254">
        <f>IF(AND(COUNTIF(Calculs!$Q$2:$Q$12,$O6254)&gt;0,COUNTIF(Calculs!$S$2:$S$12,$E6254)&gt;0,COUNTIF(Calculs!$U$2:$U$12,$H6254)&gt;0),1,0)</f>
        <v>1</v>
      </c>
      <c r="U6254">
        <f t="shared" si="781"/>
        <v>11446</v>
      </c>
      <c r="V6254">
        <f t="shared" si="782"/>
        <v>194</v>
      </c>
      <c r="W6254">
        <f t="shared" si="783"/>
        <v>5150.7</v>
      </c>
    </row>
    <row r="6255" spans="1:23" ht="15.75" customHeight="1" x14ac:dyDescent="0.3">
      <c r="A6255" s="2" t="s">
        <v>25</v>
      </c>
      <c r="B6255" s="2">
        <v>1185732</v>
      </c>
      <c r="C6255" s="3">
        <v>44535</v>
      </c>
      <c r="D6255" s="12" t="str" cm="1">
        <f t="array" ref="D6255">_xlfn.SWITCH(WEEKDAY(C6255,2), 1, "Lundi", 2, "Mardi", 3, "Mercredi", 4, "Jeudi", 5, "Vendredi", 6, "Samedi", 7, "Dimanche", "Erreur")</f>
        <v>Dimanche</v>
      </c>
      <c r="E6255" s="2" t="s">
        <v>47</v>
      </c>
      <c r="F6255" s="2" t="s">
        <v>91</v>
      </c>
      <c r="G6255" s="2" t="s">
        <v>92</v>
      </c>
      <c r="H6255" s="4" t="s">
        <v>21</v>
      </c>
      <c r="I6255" s="5">
        <v>66</v>
      </c>
      <c r="J6255" s="6">
        <v>225</v>
      </c>
      <c r="K6255" s="7">
        <v>14850</v>
      </c>
      <c r="L6255" s="7">
        <v>6682.4999999999991</v>
      </c>
      <c r="M6255" s="8">
        <v>0.44999999999999996</v>
      </c>
      <c r="N6255" s="2" t="s">
        <v>82</v>
      </c>
      <c r="O6255">
        <f t="shared" si="776"/>
        <v>2021</v>
      </c>
      <c r="P6255">
        <f t="shared" si="777"/>
        <v>12</v>
      </c>
      <c r="Q6255" t="str">
        <f t="shared" si="778"/>
        <v>déc</v>
      </c>
      <c r="R6255" t="str">
        <f t="shared" si="779"/>
        <v>South Carolina</v>
      </c>
      <c r="S6255" t="str">
        <f t="shared" si="780"/>
        <v>2021-12</v>
      </c>
      <c r="T6255">
        <f>IF(AND(COUNTIF(Calculs!$Q$2:$Q$12,$O6255)&gt;0,COUNTIF(Calculs!$S$2:$S$12,$E6255)&gt;0,COUNTIF(Calculs!$U$2:$U$12,$H6255)&gt;0),1,0)</f>
        <v>1</v>
      </c>
      <c r="U6255">
        <f t="shared" si="781"/>
        <v>14850</v>
      </c>
      <c r="V6255">
        <f t="shared" si="782"/>
        <v>225</v>
      </c>
      <c r="W6255">
        <f t="shared" si="783"/>
        <v>6682.4999999999991</v>
      </c>
    </row>
    <row r="6256" spans="1:23" ht="15.75" customHeight="1" x14ac:dyDescent="0.3">
      <c r="A6256" s="2" t="s">
        <v>25</v>
      </c>
      <c r="B6256" s="2">
        <v>1185732</v>
      </c>
      <c r="C6256" s="3">
        <v>44535</v>
      </c>
      <c r="D6256" s="12" t="str" cm="1">
        <f t="array" ref="D6256">_xlfn.SWITCH(WEEKDAY(C6256,2), 1, "Lundi", 2, "Mardi", 3, "Mercredi", 4, "Jeudi", 5, "Vendredi", 6, "Samedi", 7, "Dimanche", "Erreur")</f>
        <v>Dimanche</v>
      </c>
      <c r="E6256" s="2" t="s">
        <v>47</v>
      </c>
      <c r="F6256" s="2" t="s">
        <v>91</v>
      </c>
      <c r="G6256" s="2" t="s">
        <v>92</v>
      </c>
      <c r="H6256" s="4" t="s">
        <v>22</v>
      </c>
      <c r="I6256" s="5">
        <v>68</v>
      </c>
      <c r="J6256" s="6">
        <v>228</v>
      </c>
      <c r="K6256" s="7">
        <v>15504</v>
      </c>
      <c r="L6256" s="7">
        <v>9302.4</v>
      </c>
      <c r="M6256" s="8">
        <v>0.6</v>
      </c>
      <c r="N6256" s="2" t="s">
        <v>82</v>
      </c>
      <c r="O6256">
        <f t="shared" si="776"/>
        <v>2021</v>
      </c>
      <c r="P6256">
        <f t="shared" si="777"/>
        <v>12</v>
      </c>
      <c r="Q6256" t="str">
        <f t="shared" si="778"/>
        <v>déc</v>
      </c>
      <c r="R6256" t="str">
        <f t="shared" si="779"/>
        <v>South Carolina</v>
      </c>
      <c r="S6256" t="str">
        <f t="shared" si="780"/>
        <v>2021-12</v>
      </c>
      <c r="T6256">
        <f>IF(AND(COUNTIF(Calculs!$Q$2:$Q$12,$O6256)&gt;0,COUNTIF(Calculs!$S$2:$S$12,$E6256)&gt;0,COUNTIF(Calculs!$U$2:$U$12,$H6256)&gt;0),1,0)</f>
        <v>1</v>
      </c>
      <c r="U6256">
        <f t="shared" si="781"/>
        <v>15504</v>
      </c>
      <c r="V6256">
        <f t="shared" si="782"/>
        <v>228</v>
      </c>
      <c r="W6256">
        <f t="shared" si="783"/>
        <v>9302.4</v>
      </c>
    </row>
    <row r="6257" spans="1:23" ht="15.75" customHeight="1" x14ac:dyDescent="0.3">
      <c r="A6257" s="2" t="s">
        <v>25</v>
      </c>
      <c r="B6257" s="2">
        <v>1185732</v>
      </c>
      <c r="C6257" s="3">
        <v>44202</v>
      </c>
      <c r="D6257" s="12" t="str" cm="1">
        <f t="array" ref="D6257">_xlfn.SWITCH(WEEKDAY(C6257,2), 1, "Lundi", 2, "Mardi", 3, "Mercredi", 4, "Jeudi", 5, "Vendredi", 6, "Samedi", 7, "Dimanche", "Erreur")</f>
        <v>Mercredi</v>
      </c>
      <c r="E6257" s="2" t="s">
        <v>47</v>
      </c>
      <c r="F6257" s="2" t="s">
        <v>91</v>
      </c>
      <c r="G6257" s="2" t="s">
        <v>92</v>
      </c>
      <c r="H6257" s="4" t="s">
        <v>16</v>
      </c>
      <c r="I6257" s="5">
        <v>33</v>
      </c>
      <c r="J6257" s="6">
        <v>231</v>
      </c>
      <c r="K6257" s="7">
        <v>7623</v>
      </c>
      <c r="L6257" s="7">
        <v>3811.5</v>
      </c>
      <c r="M6257" s="8">
        <v>0.5</v>
      </c>
      <c r="N6257" s="2" t="s">
        <v>82</v>
      </c>
      <c r="O6257">
        <f t="shared" si="776"/>
        <v>2021</v>
      </c>
      <c r="P6257">
        <f t="shared" si="777"/>
        <v>1</v>
      </c>
      <c r="Q6257" t="str">
        <f t="shared" si="778"/>
        <v>janv</v>
      </c>
      <c r="R6257" t="str">
        <f t="shared" si="779"/>
        <v>South Carolina</v>
      </c>
      <c r="S6257" t="str">
        <f t="shared" si="780"/>
        <v>2021-01</v>
      </c>
      <c r="T6257">
        <f>IF(AND(COUNTIF(Calculs!$Q$2:$Q$12,$O6257)&gt;0,COUNTIF(Calculs!$S$2:$S$12,$E6257)&gt;0,COUNTIF(Calculs!$U$2:$U$12,$H6257)&gt;0),1,0)</f>
        <v>1</v>
      </c>
      <c r="U6257">
        <f t="shared" si="781"/>
        <v>7623</v>
      </c>
      <c r="V6257">
        <f t="shared" si="782"/>
        <v>231</v>
      </c>
      <c r="W6257">
        <f t="shared" si="783"/>
        <v>3811.5</v>
      </c>
    </row>
    <row r="6258" spans="1:23" ht="15.75" customHeight="1" x14ac:dyDescent="0.3">
      <c r="A6258" s="2" t="s">
        <v>25</v>
      </c>
      <c r="B6258" s="2">
        <v>1185732</v>
      </c>
      <c r="C6258" s="3">
        <v>44202</v>
      </c>
      <c r="D6258" s="12" t="str" cm="1">
        <f t="array" ref="D6258">_xlfn.SWITCH(WEEKDAY(C6258,2), 1, "Lundi", 2, "Mardi", 3, "Mercredi", 4, "Jeudi", 5, "Vendredi", 6, "Samedi", 7, "Dimanche", "Erreur")</f>
        <v>Mercredi</v>
      </c>
      <c r="E6258" s="2" t="s">
        <v>47</v>
      </c>
      <c r="F6258" s="2" t="s">
        <v>91</v>
      </c>
      <c r="G6258" s="2" t="s">
        <v>92</v>
      </c>
      <c r="H6258" s="4" t="s">
        <v>18</v>
      </c>
      <c r="I6258" s="5">
        <v>34</v>
      </c>
      <c r="J6258" s="6">
        <v>181</v>
      </c>
      <c r="K6258" s="7">
        <v>6154</v>
      </c>
      <c r="L6258" s="7">
        <v>3077</v>
      </c>
      <c r="M6258" s="8">
        <v>0.5</v>
      </c>
      <c r="N6258" s="2" t="s">
        <v>82</v>
      </c>
      <c r="O6258">
        <f t="shared" si="776"/>
        <v>2021</v>
      </c>
      <c r="P6258">
        <f t="shared" si="777"/>
        <v>1</v>
      </c>
      <c r="Q6258" t="str">
        <f t="shared" si="778"/>
        <v>janv</v>
      </c>
      <c r="R6258" t="str">
        <f t="shared" si="779"/>
        <v>South Carolina</v>
      </c>
      <c r="S6258" t="str">
        <f t="shared" si="780"/>
        <v>2021-01</v>
      </c>
      <c r="T6258">
        <f>IF(AND(COUNTIF(Calculs!$Q$2:$Q$12,$O6258)&gt;0,COUNTIF(Calculs!$S$2:$S$12,$E6258)&gt;0,COUNTIF(Calculs!$U$2:$U$12,$H6258)&gt;0),1,0)</f>
        <v>1</v>
      </c>
      <c r="U6258">
        <f t="shared" si="781"/>
        <v>6154</v>
      </c>
      <c r="V6258">
        <f t="shared" si="782"/>
        <v>181</v>
      </c>
      <c r="W6258">
        <f t="shared" si="783"/>
        <v>3077</v>
      </c>
    </row>
    <row r="6259" spans="1:23" ht="15.75" customHeight="1" x14ac:dyDescent="0.3">
      <c r="A6259" s="2" t="s">
        <v>25</v>
      </c>
      <c r="B6259" s="2">
        <v>1185732</v>
      </c>
      <c r="C6259" s="3">
        <v>44202</v>
      </c>
      <c r="D6259" s="12" t="str" cm="1">
        <f t="array" ref="D6259">_xlfn.SWITCH(WEEKDAY(C6259,2), 1, "Lundi", 2, "Mardi", 3, "Mercredi", 4, "Jeudi", 5, "Vendredi", 6, "Samedi", 7, "Dimanche", "Erreur")</f>
        <v>Mercredi</v>
      </c>
      <c r="E6259" s="2" t="s">
        <v>47</v>
      </c>
      <c r="F6259" s="2" t="s">
        <v>91</v>
      </c>
      <c r="G6259" s="2" t="s">
        <v>92</v>
      </c>
      <c r="H6259" s="4" t="s">
        <v>19</v>
      </c>
      <c r="I6259" s="5">
        <v>24</v>
      </c>
      <c r="J6259" s="6">
        <v>189</v>
      </c>
      <c r="K6259" s="7">
        <v>4536</v>
      </c>
      <c r="L6259" s="7">
        <v>2449.44</v>
      </c>
      <c r="M6259" s="8">
        <v>0.54</v>
      </c>
      <c r="N6259" s="2" t="s">
        <v>82</v>
      </c>
      <c r="O6259">
        <f t="shared" si="776"/>
        <v>2021</v>
      </c>
      <c r="P6259">
        <f t="shared" si="777"/>
        <v>1</v>
      </c>
      <c r="Q6259" t="str">
        <f t="shared" si="778"/>
        <v>janv</v>
      </c>
      <c r="R6259" t="str">
        <f t="shared" si="779"/>
        <v>South Carolina</v>
      </c>
      <c r="S6259" t="str">
        <f t="shared" si="780"/>
        <v>2021-01</v>
      </c>
      <c r="T6259">
        <f>IF(AND(COUNTIF(Calculs!$Q$2:$Q$12,$O6259)&gt;0,COUNTIF(Calculs!$S$2:$S$12,$E6259)&gt;0,COUNTIF(Calculs!$U$2:$U$12,$H6259)&gt;0),1,0)</f>
        <v>1</v>
      </c>
      <c r="U6259">
        <f t="shared" si="781"/>
        <v>4536</v>
      </c>
      <c r="V6259">
        <f t="shared" si="782"/>
        <v>189</v>
      </c>
      <c r="W6259">
        <f t="shared" si="783"/>
        <v>2449.44</v>
      </c>
    </row>
    <row r="6260" spans="1:23" ht="15.75" customHeight="1" x14ac:dyDescent="0.3">
      <c r="A6260" s="2" t="s">
        <v>25</v>
      </c>
      <c r="B6260" s="2">
        <v>1185732</v>
      </c>
      <c r="C6260" s="3">
        <v>44202</v>
      </c>
      <c r="D6260" s="12" t="str" cm="1">
        <f t="array" ref="D6260">_xlfn.SWITCH(WEEKDAY(C6260,2), 1, "Lundi", 2, "Mardi", 3, "Mercredi", 4, "Jeudi", 5, "Vendredi", 6, "Samedi", 7, "Dimanche", "Erreur")</f>
        <v>Mercredi</v>
      </c>
      <c r="E6260" s="2" t="s">
        <v>47</v>
      </c>
      <c r="F6260" s="2" t="s">
        <v>91</v>
      </c>
      <c r="G6260" s="2" t="s">
        <v>92</v>
      </c>
      <c r="H6260" s="4" t="s">
        <v>20</v>
      </c>
      <c r="I6260" s="5">
        <v>29</v>
      </c>
      <c r="J6260" s="6">
        <v>173</v>
      </c>
      <c r="K6260" s="7">
        <v>5017</v>
      </c>
      <c r="L6260" s="7">
        <v>2759.3500000000004</v>
      </c>
      <c r="M6260" s="8">
        <v>0.55000000000000004</v>
      </c>
      <c r="N6260" s="2" t="s">
        <v>82</v>
      </c>
      <c r="O6260">
        <f t="shared" si="776"/>
        <v>2021</v>
      </c>
      <c r="P6260">
        <f t="shared" si="777"/>
        <v>1</v>
      </c>
      <c r="Q6260" t="str">
        <f t="shared" si="778"/>
        <v>janv</v>
      </c>
      <c r="R6260" t="str">
        <f t="shared" si="779"/>
        <v>South Carolina</v>
      </c>
      <c r="S6260" t="str">
        <f t="shared" si="780"/>
        <v>2021-01</v>
      </c>
      <c r="T6260">
        <f>IF(AND(COUNTIF(Calculs!$Q$2:$Q$12,$O6260)&gt;0,COUNTIF(Calculs!$S$2:$S$12,$E6260)&gt;0,COUNTIF(Calculs!$U$2:$U$12,$H6260)&gt;0),1,0)</f>
        <v>1</v>
      </c>
      <c r="U6260">
        <f t="shared" si="781"/>
        <v>5017</v>
      </c>
      <c r="V6260">
        <f t="shared" si="782"/>
        <v>173</v>
      </c>
      <c r="W6260">
        <f t="shared" si="783"/>
        <v>2759.3500000000004</v>
      </c>
    </row>
    <row r="6261" spans="1:23" ht="15.75" customHeight="1" x14ac:dyDescent="0.3">
      <c r="A6261" s="2" t="s">
        <v>25</v>
      </c>
      <c r="B6261" s="2">
        <v>1185732</v>
      </c>
      <c r="C6261" s="3">
        <v>44202</v>
      </c>
      <c r="D6261" s="12" t="str" cm="1">
        <f t="array" ref="D6261">_xlfn.SWITCH(WEEKDAY(C6261,2), 1, "Lundi", 2, "Mardi", 3, "Mercredi", 4, "Jeudi", 5, "Vendredi", 6, "Samedi", 7, "Dimanche", "Erreur")</f>
        <v>Mercredi</v>
      </c>
      <c r="E6261" s="2" t="s">
        <v>47</v>
      </c>
      <c r="F6261" s="2" t="s">
        <v>91</v>
      </c>
      <c r="G6261" s="2" t="s">
        <v>92</v>
      </c>
      <c r="H6261" s="4" t="s">
        <v>21</v>
      </c>
      <c r="I6261" s="5">
        <v>42</v>
      </c>
      <c r="J6261" s="6">
        <v>156</v>
      </c>
      <c r="K6261" s="7">
        <v>6552</v>
      </c>
      <c r="L6261" s="7">
        <v>3013.9199999999996</v>
      </c>
      <c r="M6261" s="8">
        <v>0.45999999999999996</v>
      </c>
      <c r="N6261" s="2" t="s">
        <v>82</v>
      </c>
      <c r="O6261">
        <f t="shared" si="776"/>
        <v>2021</v>
      </c>
      <c r="P6261">
        <f t="shared" si="777"/>
        <v>1</v>
      </c>
      <c r="Q6261" t="str">
        <f t="shared" si="778"/>
        <v>janv</v>
      </c>
      <c r="R6261" t="str">
        <f t="shared" si="779"/>
        <v>South Carolina</v>
      </c>
      <c r="S6261" t="str">
        <f t="shared" si="780"/>
        <v>2021-01</v>
      </c>
      <c r="T6261">
        <f>IF(AND(COUNTIF(Calculs!$Q$2:$Q$12,$O6261)&gt;0,COUNTIF(Calculs!$S$2:$S$12,$E6261)&gt;0,COUNTIF(Calculs!$U$2:$U$12,$H6261)&gt;0),1,0)</f>
        <v>1</v>
      </c>
      <c r="U6261">
        <f t="shared" si="781"/>
        <v>6552</v>
      </c>
      <c r="V6261">
        <f t="shared" si="782"/>
        <v>156</v>
      </c>
      <c r="W6261">
        <f t="shared" si="783"/>
        <v>3013.9199999999996</v>
      </c>
    </row>
    <row r="6262" spans="1:23" ht="15.75" customHeight="1" x14ac:dyDescent="0.3">
      <c r="A6262" s="2" t="s">
        <v>25</v>
      </c>
      <c r="B6262" s="2">
        <v>1185732</v>
      </c>
      <c r="C6262" s="3">
        <v>44202</v>
      </c>
      <c r="D6262" s="12" t="str" cm="1">
        <f t="array" ref="D6262">_xlfn.SWITCH(WEEKDAY(C6262,2), 1, "Lundi", 2, "Mardi", 3, "Mercredi", 4, "Jeudi", 5, "Vendredi", 6, "Samedi", 7, "Dimanche", "Erreur")</f>
        <v>Mercredi</v>
      </c>
      <c r="E6262" s="2" t="s">
        <v>47</v>
      </c>
      <c r="F6262" s="2" t="s">
        <v>91</v>
      </c>
      <c r="G6262" s="2" t="s">
        <v>92</v>
      </c>
      <c r="H6262" s="4" t="s">
        <v>22</v>
      </c>
      <c r="I6262" s="5">
        <v>34</v>
      </c>
      <c r="J6262" s="6">
        <v>196</v>
      </c>
      <c r="K6262" s="7">
        <v>6664</v>
      </c>
      <c r="L6262" s="7">
        <v>4264.96</v>
      </c>
      <c r="M6262" s="8">
        <v>0.64</v>
      </c>
      <c r="N6262" s="2" t="s">
        <v>82</v>
      </c>
      <c r="O6262">
        <f t="shared" si="776"/>
        <v>2021</v>
      </c>
      <c r="P6262">
        <f t="shared" si="777"/>
        <v>1</v>
      </c>
      <c r="Q6262" t="str">
        <f t="shared" si="778"/>
        <v>janv</v>
      </c>
      <c r="R6262" t="str">
        <f t="shared" si="779"/>
        <v>South Carolina</v>
      </c>
      <c r="S6262" t="str">
        <f t="shared" si="780"/>
        <v>2021-01</v>
      </c>
      <c r="T6262">
        <f>IF(AND(COUNTIF(Calculs!$Q$2:$Q$12,$O6262)&gt;0,COUNTIF(Calculs!$S$2:$S$12,$E6262)&gt;0,COUNTIF(Calculs!$U$2:$U$12,$H6262)&gt;0),1,0)</f>
        <v>1</v>
      </c>
      <c r="U6262">
        <f t="shared" si="781"/>
        <v>6664</v>
      </c>
      <c r="V6262">
        <f t="shared" si="782"/>
        <v>196</v>
      </c>
      <c r="W6262">
        <f t="shared" si="783"/>
        <v>4264.96</v>
      </c>
    </row>
    <row r="6263" spans="1:23" ht="15.75" customHeight="1" x14ac:dyDescent="0.3">
      <c r="A6263" s="2" t="s">
        <v>25</v>
      </c>
      <c r="B6263" s="2">
        <v>1185732</v>
      </c>
      <c r="C6263" s="3">
        <v>44231</v>
      </c>
      <c r="D6263" s="12" t="str" cm="1">
        <f t="array" ref="D6263">_xlfn.SWITCH(WEEKDAY(C6263,2), 1, "Lundi", 2, "Mardi", 3, "Mercredi", 4, "Jeudi", 5, "Vendredi", 6, "Samedi", 7, "Dimanche", "Erreur")</f>
        <v>Jeudi</v>
      </c>
      <c r="E6263" s="2" t="s">
        <v>47</v>
      </c>
      <c r="F6263" s="2" t="s">
        <v>91</v>
      </c>
      <c r="G6263" s="2" t="s">
        <v>92</v>
      </c>
      <c r="H6263" s="4" t="s">
        <v>16</v>
      </c>
      <c r="I6263" s="5">
        <v>34</v>
      </c>
      <c r="J6263" s="6">
        <v>263</v>
      </c>
      <c r="K6263" s="7">
        <v>8942</v>
      </c>
      <c r="L6263" s="7">
        <v>4471</v>
      </c>
      <c r="M6263" s="8">
        <v>0.5</v>
      </c>
      <c r="N6263" s="2" t="s">
        <v>82</v>
      </c>
      <c r="O6263">
        <f t="shared" si="776"/>
        <v>2021</v>
      </c>
      <c r="P6263">
        <f t="shared" si="777"/>
        <v>2</v>
      </c>
      <c r="Q6263" t="str">
        <f t="shared" si="778"/>
        <v>févr</v>
      </c>
      <c r="R6263" t="str">
        <f t="shared" si="779"/>
        <v>South Carolina</v>
      </c>
      <c r="S6263" t="str">
        <f t="shared" si="780"/>
        <v>2021-02</v>
      </c>
      <c r="T6263">
        <f>IF(AND(COUNTIF(Calculs!$Q$2:$Q$12,$O6263)&gt;0,COUNTIF(Calculs!$S$2:$S$12,$E6263)&gt;0,COUNTIF(Calculs!$U$2:$U$12,$H6263)&gt;0),1,0)</f>
        <v>1</v>
      </c>
      <c r="U6263">
        <f t="shared" si="781"/>
        <v>8942</v>
      </c>
      <c r="V6263">
        <f t="shared" si="782"/>
        <v>263</v>
      </c>
      <c r="W6263">
        <f t="shared" si="783"/>
        <v>4471</v>
      </c>
    </row>
    <row r="6264" spans="1:23" ht="15.75" customHeight="1" x14ac:dyDescent="0.3">
      <c r="A6264" s="2" t="s">
        <v>25</v>
      </c>
      <c r="B6264" s="2">
        <v>1185732</v>
      </c>
      <c r="C6264" s="3">
        <v>44231</v>
      </c>
      <c r="D6264" s="12" t="str" cm="1">
        <f t="array" ref="D6264">_xlfn.SWITCH(WEEKDAY(C6264,2), 1, "Lundi", 2, "Mardi", 3, "Mercredi", 4, "Jeudi", 5, "Vendredi", 6, "Samedi", 7, "Dimanche", "Erreur")</f>
        <v>Jeudi</v>
      </c>
      <c r="E6264" s="2" t="s">
        <v>47</v>
      </c>
      <c r="F6264" s="2" t="s">
        <v>91</v>
      </c>
      <c r="G6264" s="2" t="s">
        <v>92</v>
      </c>
      <c r="H6264" s="4" t="s">
        <v>18</v>
      </c>
      <c r="I6264" s="5">
        <v>34</v>
      </c>
      <c r="J6264" s="6">
        <v>188</v>
      </c>
      <c r="K6264" s="7">
        <v>6392</v>
      </c>
      <c r="L6264" s="7">
        <v>3068.16</v>
      </c>
      <c r="M6264" s="8">
        <v>0.48</v>
      </c>
      <c r="N6264" s="2" t="s">
        <v>82</v>
      </c>
      <c r="O6264">
        <f t="shared" si="776"/>
        <v>2021</v>
      </c>
      <c r="P6264">
        <f t="shared" si="777"/>
        <v>2</v>
      </c>
      <c r="Q6264" t="str">
        <f t="shared" si="778"/>
        <v>févr</v>
      </c>
      <c r="R6264" t="str">
        <f t="shared" si="779"/>
        <v>South Carolina</v>
      </c>
      <c r="S6264" t="str">
        <f t="shared" si="780"/>
        <v>2021-02</v>
      </c>
      <c r="T6264">
        <f>IF(AND(COUNTIF(Calculs!$Q$2:$Q$12,$O6264)&gt;0,COUNTIF(Calculs!$S$2:$S$12,$E6264)&gt;0,COUNTIF(Calculs!$U$2:$U$12,$H6264)&gt;0),1,0)</f>
        <v>1</v>
      </c>
      <c r="U6264">
        <f t="shared" si="781"/>
        <v>6392</v>
      </c>
      <c r="V6264">
        <f t="shared" si="782"/>
        <v>188</v>
      </c>
      <c r="W6264">
        <f t="shared" si="783"/>
        <v>3068.16</v>
      </c>
    </row>
    <row r="6265" spans="1:23" ht="15.75" customHeight="1" x14ac:dyDescent="0.3">
      <c r="A6265" s="2" t="s">
        <v>25</v>
      </c>
      <c r="B6265" s="2">
        <v>1185732</v>
      </c>
      <c r="C6265" s="3">
        <v>44231</v>
      </c>
      <c r="D6265" s="12" t="str" cm="1">
        <f t="array" ref="D6265">_xlfn.SWITCH(WEEKDAY(C6265,2), 1, "Lundi", 2, "Mardi", 3, "Mercredi", 4, "Jeudi", 5, "Vendredi", 6, "Samedi", 7, "Dimanche", "Erreur")</f>
        <v>Jeudi</v>
      </c>
      <c r="E6265" s="2" t="s">
        <v>47</v>
      </c>
      <c r="F6265" s="2" t="s">
        <v>91</v>
      </c>
      <c r="G6265" s="2" t="s">
        <v>92</v>
      </c>
      <c r="H6265" s="4" t="s">
        <v>19</v>
      </c>
      <c r="I6265" s="5">
        <v>23</v>
      </c>
      <c r="J6265" s="6">
        <v>169</v>
      </c>
      <c r="K6265" s="7">
        <v>3887</v>
      </c>
      <c r="L6265" s="7">
        <v>2137.8500000000004</v>
      </c>
      <c r="M6265" s="8">
        <v>0.55000000000000004</v>
      </c>
      <c r="N6265" s="2" t="s">
        <v>82</v>
      </c>
      <c r="O6265">
        <f t="shared" si="776"/>
        <v>2021</v>
      </c>
      <c r="P6265">
        <f t="shared" si="777"/>
        <v>2</v>
      </c>
      <c r="Q6265" t="str">
        <f t="shared" si="778"/>
        <v>févr</v>
      </c>
      <c r="R6265" t="str">
        <f t="shared" si="779"/>
        <v>South Carolina</v>
      </c>
      <c r="S6265" t="str">
        <f t="shared" si="780"/>
        <v>2021-02</v>
      </c>
      <c r="T6265">
        <f>IF(AND(COUNTIF(Calculs!$Q$2:$Q$12,$O6265)&gt;0,COUNTIF(Calculs!$S$2:$S$12,$E6265)&gt;0,COUNTIF(Calculs!$U$2:$U$12,$H6265)&gt;0),1,0)</f>
        <v>1</v>
      </c>
      <c r="U6265">
        <f t="shared" si="781"/>
        <v>3887</v>
      </c>
      <c r="V6265">
        <f t="shared" si="782"/>
        <v>169</v>
      </c>
      <c r="W6265">
        <f t="shared" si="783"/>
        <v>2137.8500000000004</v>
      </c>
    </row>
    <row r="6266" spans="1:23" ht="15.75" customHeight="1" x14ac:dyDescent="0.3">
      <c r="A6266" s="2" t="s">
        <v>25</v>
      </c>
      <c r="B6266" s="2">
        <v>1185732</v>
      </c>
      <c r="C6266" s="3">
        <v>44231</v>
      </c>
      <c r="D6266" s="12" t="str" cm="1">
        <f t="array" ref="D6266">_xlfn.SWITCH(WEEKDAY(C6266,2), 1, "Lundi", 2, "Mardi", 3, "Mercredi", 4, "Jeudi", 5, "Vendredi", 6, "Samedi", 7, "Dimanche", "Erreur")</f>
        <v>Jeudi</v>
      </c>
      <c r="E6266" s="2" t="s">
        <v>47</v>
      </c>
      <c r="F6266" s="2" t="s">
        <v>93</v>
      </c>
      <c r="G6266" s="2" t="s">
        <v>94</v>
      </c>
      <c r="H6266" s="4" t="s">
        <v>20</v>
      </c>
      <c r="I6266" s="5">
        <v>29</v>
      </c>
      <c r="J6266" s="6">
        <v>142</v>
      </c>
      <c r="K6266" s="7">
        <v>4118</v>
      </c>
      <c r="L6266" s="7">
        <v>2059</v>
      </c>
      <c r="M6266" s="8">
        <v>0.5</v>
      </c>
      <c r="N6266" s="2" t="s">
        <v>82</v>
      </c>
      <c r="O6266">
        <f t="shared" si="776"/>
        <v>2021</v>
      </c>
      <c r="P6266">
        <f t="shared" si="777"/>
        <v>2</v>
      </c>
      <c r="Q6266" t="str">
        <f t="shared" si="778"/>
        <v>févr</v>
      </c>
      <c r="R6266" t="str">
        <f t="shared" si="779"/>
        <v>North Carolina</v>
      </c>
      <c r="S6266" t="str">
        <f t="shared" si="780"/>
        <v>2021-02</v>
      </c>
      <c r="T6266">
        <f>IF(AND(COUNTIF(Calculs!$Q$2:$Q$12,$O6266)&gt;0,COUNTIF(Calculs!$S$2:$S$12,$E6266)&gt;0,COUNTIF(Calculs!$U$2:$U$12,$H6266)&gt;0),1,0)</f>
        <v>1</v>
      </c>
      <c r="U6266">
        <f t="shared" si="781"/>
        <v>4118</v>
      </c>
      <c r="V6266">
        <f t="shared" si="782"/>
        <v>142</v>
      </c>
      <c r="W6266">
        <f t="shared" si="783"/>
        <v>2059</v>
      </c>
    </row>
    <row r="6267" spans="1:23" ht="15.75" customHeight="1" x14ac:dyDescent="0.3">
      <c r="A6267" s="2" t="s">
        <v>25</v>
      </c>
      <c r="B6267" s="2">
        <v>1185732</v>
      </c>
      <c r="C6267" s="3">
        <v>44231</v>
      </c>
      <c r="D6267" s="12" t="str" cm="1">
        <f t="array" ref="D6267">_xlfn.SWITCH(WEEKDAY(C6267,2), 1, "Lundi", 2, "Mardi", 3, "Mercredi", 4, "Jeudi", 5, "Vendredi", 6, "Samedi", 7, "Dimanche", "Erreur")</f>
        <v>Jeudi</v>
      </c>
      <c r="E6267" s="2" t="s">
        <v>47</v>
      </c>
      <c r="F6267" s="2" t="s">
        <v>93</v>
      </c>
      <c r="G6267" s="2" t="s">
        <v>94</v>
      </c>
      <c r="H6267" s="4" t="s">
        <v>21</v>
      </c>
      <c r="I6267" s="5">
        <v>44</v>
      </c>
      <c r="J6267" s="6">
        <v>180</v>
      </c>
      <c r="K6267" s="7">
        <v>7920</v>
      </c>
      <c r="L6267" s="7">
        <v>3960</v>
      </c>
      <c r="M6267" s="8">
        <v>0.5</v>
      </c>
      <c r="N6267" s="2" t="s">
        <v>82</v>
      </c>
      <c r="O6267">
        <f t="shared" si="776"/>
        <v>2021</v>
      </c>
      <c r="P6267">
        <f t="shared" si="777"/>
        <v>2</v>
      </c>
      <c r="Q6267" t="str">
        <f t="shared" si="778"/>
        <v>févr</v>
      </c>
      <c r="R6267" t="str">
        <f t="shared" si="779"/>
        <v>North Carolina</v>
      </c>
      <c r="S6267" t="str">
        <f t="shared" si="780"/>
        <v>2021-02</v>
      </c>
      <c r="T6267">
        <f>IF(AND(COUNTIF(Calculs!$Q$2:$Q$12,$O6267)&gt;0,COUNTIF(Calculs!$S$2:$S$12,$E6267)&gt;0,COUNTIF(Calculs!$U$2:$U$12,$H6267)&gt;0),1,0)</f>
        <v>1</v>
      </c>
      <c r="U6267">
        <f t="shared" si="781"/>
        <v>7920</v>
      </c>
      <c r="V6267">
        <f t="shared" si="782"/>
        <v>180</v>
      </c>
      <c r="W6267">
        <f t="shared" si="783"/>
        <v>3960</v>
      </c>
    </row>
    <row r="6268" spans="1:23" ht="15.75" customHeight="1" x14ac:dyDescent="0.3">
      <c r="A6268" s="2" t="s">
        <v>25</v>
      </c>
      <c r="B6268" s="2">
        <v>1185732</v>
      </c>
      <c r="C6268" s="3">
        <v>44231</v>
      </c>
      <c r="D6268" s="12" t="str" cm="1">
        <f t="array" ref="D6268">_xlfn.SWITCH(WEEKDAY(C6268,2), 1, "Lundi", 2, "Mardi", 3, "Mercredi", 4, "Jeudi", 5, "Vendredi", 6, "Samedi", 7, "Dimanche", "Erreur")</f>
        <v>Jeudi</v>
      </c>
      <c r="E6268" s="2" t="s">
        <v>47</v>
      </c>
      <c r="F6268" s="2" t="s">
        <v>93</v>
      </c>
      <c r="G6268" s="2" t="s">
        <v>94</v>
      </c>
      <c r="H6268" s="4" t="s">
        <v>22</v>
      </c>
      <c r="I6268" s="5">
        <v>29</v>
      </c>
      <c r="J6268" s="6">
        <v>203</v>
      </c>
      <c r="K6268" s="7">
        <v>5887</v>
      </c>
      <c r="L6268" s="7">
        <v>3532.2</v>
      </c>
      <c r="M6268" s="8">
        <v>0.6</v>
      </c>
      <c r="N6268" s="2" t="s">
        <v>82</v>
      </c>
      <c r="O6268">
        <f t="shared" si="776"/>
        <v>2021</v>
      </c>
      <c r="P6268">
        <f t="shared" si="777"/>
        <v>2</v>
      </c>
      <c r="Q6268" t="str">
        <f t="shared" si="778"/>
        <v>févr</v>
      </c>
      <c r="R6268" t="str">
        <f t="shared" si="779"/>
        <v>North Carolina</v>
      </c>
      <c r="S6268" t="str">
        <f t="shared" si="780"/>
        <v>2021-02</v>
      </c>
      <c r="T6268">
        <f>IF(AND(COUNTIF(Calculs!$Q$2:$Q$12,$O6268)&gt;0,COUNTIF(Calculs!$S$2:$S$12,$E6268)&gt;0,COUNTIF(Calculs!$U$2:$U$12,$H6268)&gt;0),1,0)</f>
        <v>1</v>
      </c>
      <c r="U6268">
        <f t="shared" si="781"/>
        <v>5887</v>
      </c>
      <c r="V6268">
        <f t="shared" si="782"/>
        <v>203</v>
      </c>
      <c r="W6268">
        <f t="shared" si="783"/>
        <v>3532.2</v>
      </c>
    </row>
    <row r="6269" spans="1:23" ht="15.75" customHeight="1" x14ac:dyDescent="0.3">
      <c r="A6269" s="2" t="s">
        <v>25</v>
      </c>
      <c r="B6269" s="2">
        <v>1185732</v>
      </c>
      <c r="C6269" s="3">
        <v>44257</v>
      </c>
      <c r="D6269" s="12" t="str" cm="1">
        <f t="array" ref="D6269">_xlfn.SWITCH(WEEKDAY(C6269,2), 1, "Lundi", 2, "Mardi", 3, "Mercredi", 4, "Jeudi", 5, "Vendredi", 6, "Samedi", 7, "Dimanche", "Erreur")</f>
        <v>Mardi</v>
      </c>
      <c r="E6269" s="2" t="s">
        <v>47</v>
      </c>
      <c r="F6269" s="2" t="s">
        <v>93</v>
      </c>
      <c r="G6269" s="2" t="s">
        <v>94</v>
      </c>
      <c r="H6269" s="4" t="s">
        <v>16</v>
      </c>
      <c r="I6269" s="5">
        <v>28</v>
      </c>
      <c r="J6269" s="6">
        <v>276</v>
      </c>
      <c r="K6269" s="7">
        <v>7728</v>
      </c>
      <c r="L6269" s="7">
        <v>4173.12</v>
      </c>
      <c r="M6269" s="8">
        <v>0.54</v>
      </c>
      <c r="N6269" s="2" t="s">
        <v>82</v>
      </c>
      <c r="O6269">
        <f t="shared" si="776"/>
        <v>2021</v>
      </c>
      <c r="P6269">
        <f t="shared" si="777"/>
        <v>3</v>
      </c>
      <c r="Q6269" t="str">
        <f t="shared" si="778"/>
        <v>mars</v>
      </c>
      <c r="R6269" t="str">
        <f t="shared" si="779"/>
        <v>North Carolina</v>
      </c>
      <c r="S6269" t="str">
        <f t="shared" si="780"/>
        <v>2021-03</v>
      </c>
      <c r="T6269">
        <f>IF(AND(COUNTIF(Calculs!$Q$2:$Q$12,$O6269)&gt;0,COUNTIF(Calculs!$S$2:$S$12,$E6269)&gt;0,COUNTIF(Calculs!$U$2:$U$12,$H6269)&gt;0),1,0)</f>
        <v>1</v>
      </c>
      <c r="U6269">
        <f t="shared" si="781"/>
        <v>7728</v>
      </c>
      <c r="V6269">
        <f t="shared" si="782"/>
        <v>276</v>
      </c>
      <c r="W6269">
        <f t="shared" si="783"/>
        <v>4173.12</v>
      </c>
    </row>
    <row r="6270" spans="1:23" ht="15.75" customHeight="1" x14ac:dyDescent="0.3">
      <c r="A6270" s="2" t="s">
        <v>25</v>
      </c>
      <c r="B6270" s="2">
        <v>1185732</v>
      </c>
      <c r="C6270" s="3">
        <v>44257</v>
      </c>
      <c r="D6270" s="12" t="str" cm="1">
        <f t="array" ref="D6270">_xlfn.SWITCH(WEEKDAY(C6270,2), 1, "Lundi", 2, "Mardi", 3, "Mercredi", 4, "Jeudi", 5, "Vendredi", 6, "Samedi", 7, "Dimanche", "Erreur")</f>
        <v>Mardi</v>
      </c>
      <c r="E6270" s="2" t="s">
        <v>47</v>
      </c>
      <c r="F6270" s="2" t="s">
        <v>93</v>
      </c>
      <c r="G6270" s="2" t="s">
        <v>94</v>
      </c>
      <c r="H6270" s="4" t="s">
        <v>18</v>
      </c>
      <c r="I6270" s="5">
        <v>29</v>
      </c>
      <c r="J6270" s="6">
        <v>150</v>
      </c>
      <c r="K6270" s="7">
        <v>4350</v>
      </c>
      <c r="L6270" s="7">
        <v>1957.4999999999998</v>
      </c>
      <c r="M6270" s="8">
        <v>0.44999999999999996</v>
      </c>
      <c r="N6270" s="2" t="s">
        <v>82</v>
      </c>
      <c r="O6270">
        <f t="shared" si="776"/>
        <v>2021</v>
      </c>
      <c r="P6270">
        <f t="shared" si="777"/>
        <v>3</v>
      </c>
      <c r="Q6270" t="str">
        <f t="shared" si="778"/>
        <v>mars</v>
      </c>
      <c r="R6270" t="str">
        <f t="shared" si="779"/>
        <v>North Carolina</v>
      </c>
      <c r="S6270" t="str">
        <f t="shared" si="780"/>
        <v>2021-03</v>
      </c>
      <c r="T6270">
        <f>IF(AND(COUNTIF(Calculs!$Q$2:$Q$12,$O6270)&gt;0,COUNTIF(Calculs!$S$2:$S$12,$E6270)&gt;0,COUNTIF(Calculs!$U$2:$U$12,$H6270)&gt;0),1,0)</f>
        <v>1</v>
      </c>
      <c r="U6270">
        <f t="shared" si="781"/>
        <v>4350</v>
      </c>
      <c r="V6270">
        <f t="shared" si="782"/>
        <v>150</v>
      </c>
      <c r="W6270">
        <f t="shared" si="783"/>
        <v>1957.4999999999998</v>
      </c>
    </row>
    <row r="6271" spans="1:23" ht="15.75" customHeight="1" x14ac:dyDescent="0.3">
      <c r="A6271" s="2" t="s">
        <v>25</v>
      </c>
      <c r="B6271" s="2">
        <v>1185732</v>
      </c>
      <c r="C6271" s="3">
        <v>44257</v>
      </c>
      <c r="D6271" s="12" t="str" cm="1">
        <f t="array" ref="D6271">_xlfn.SWITCH(WEEKDAY(C6271,2), 1, "Lundi", 2, "Mardi", 3, "Mercredi", 4, "Jeudi", 5, "Vendredi", 6, "Samedi", 7, "Dimanche", "Erreur")</f>
        <v>Mardi</v>
      </c>
      <c r="E6271" s="2" t="s">
        <v>47</v>
      </c>
      <c r="F6271" s="2" t="s">
        <v>93</v>
      </c>
      <c r="G6271" s="2" t="s">
        <v>94</v>
      </c>
      <c r="H6271" s="4" t="s">
        <v>19</v>
      </c>
      <c r="I6271" s="5">
        <v>19</v>
      </c>
      <c r="J6271" s="6">
        <v>181</v>
      </c>
      <c r="K6271" s="7">
        <v>3439</v>
      </c>
      <c r="L6271" s="7">
        <v>1788.28</v>
      </c>
      <c r="M6271" s="8">
        <v>0.52</v>
      </c>
      <c r="N6271" s="2" t="s">
        <v>82</v>
      </c>
      <c r="O6271">
        <f t="shared" si="776"/>
        <v>2021</v>
      </c>
      <c r="P6271">
        <f t="shared" si="777"/>
        <v>3</v>
      </c>
      <c r="Q6271" t="str">
        <f t="shared" si="778"/>
        <v>mars</v>
      </c>
      <c r="R6271" t="str">
        <f t="shared" si="779"/>
        <v>North Carolina</v>
      </c>
      <c r="S6271" t="str">
        <f t="shared" si="780"/>
        <v>2021-03</v>
      </c>
      <c r="T6271">
        <f>IF(AND(COUNTIF(Calculs!$Q$2:$Q$12,$O6271)&gt;0,COUNTIF(Calculs!$S$2:$S$12,$E6271)&gt;0,COUNTIF(Calculs!$U$2:$U$12,$H6271)&gt;0),1,0)</f>
        <v>1</v>
      </c>
      <c r="U6271">
        <f t="shared" si="781"/>
        <v>3439</v>
      </c>
      <c r="V6271">
        <f t="shared" si="782"/>
        <v>181</v>
      </c>
      <c r="W6271">
        <f t="shared" si="783"/>
        <v>1788.28</v>
      </c>
    </row>
    <row r="6272" spans="1:23" ht="15.75" customHeight="1" x14ac:dyDescent="0.3">
      <c r="A6272" s="2" t="s">
        <v>25</v>
      </c>
      <c r="B6272" s="2">
        <v>1185732</v>
      </c>
      <c r="C6272" s="3">
        <v>44257</v>
      </c>
      <c r="D6272" s="12" t="str" cm="1">
        <f t="array" ref="D6272">_xlfn.SWITCH(WEEKDAY(C6272,2), 1, "Lundi", 2, "Mardi", 3, "Mercredi", 4, "Jeudi", 5, "Vendredi", 6, "Samedi", 7, "Dimanche", "Erreur")</f>
        <v>Mardi</v>
      </c>
      <c r="E6272" s="2" t="s">
        <v>47</v>
      </c>
      <c r="F6272" s="2" t="s">
        <v>93</v>
      </c>
      <c r="G6272" s="2" t="s">
        <v>94</v>
      </c>
      <c r="H6272" s="4" t="s">
        <v>20</v>
      </c>
      <c r="I6272" s="5">
        <v>25</v>
      </c>
      <c r="J6272" s="6">
        <v>124</v>
      </c>
      <c r="K6272" s="7">
        <v>3100</v>
      </c>
      <c r="L6272" s="7">
        <v>1674</v>
      </c>
      <c r="M6272" s="8">
        <v>0.54</v>
      </c>
      <c r="N6272" s="2" t="s">
        <v>82</v>
      </c>
      <c r="O6272">
        <f t="shared" si="776"/>
        <v>2021</v>
      </c>
      <c r="P6272">
        <f t="shared" si="777"/>
        <v>3</v>
      </c>
      <c r="Q6272" t="str">
        <f t="shared" si="778"/>
        <v>mars</v>
      </c>
      <c r="R6272" t="str">
        <f t="shared" si="779"/>
        <v>North Carolina</v>
      </c>
      <c r="S6272" t="str">
        <f t="shared" si="780"/>
        <v>2021-03</v>
      </c>
      <c r="T6272">
        <f>IF(AND(COUNTIF(Calculs!$Q$2:$Q$12,$O6272)&gt;0,COUNTIF(Calculs!$S$2:$S$12,$E6272)&gt;0,COUNTIF(Calculs!$U$2:$U$12,$H6272)&gt;0),1,0)</f>
        <v>1</v>
      </c>
      <c r="U6272">
        <f t="shared" si="781"/>
        <v>3100</v>
      </c>
      <c r="V6272">
        <f t="shared" si="782"/>
        <v>124</v>
      </c>
      <c r="W6272">
        <f t="shared" si="783"/>
        <v>1674</v>
      </c>
    </row>
    <row r="6273" spans="1:23" ht="15.75" customHeight="1" x14ac:dyDescent="0.3">
      <c r="A6273" s="2" t="s">
        <v>25</v>
      </c>
      <c r="B6273" s="2">
        <v>1185732</v>
      </c>
      <c r="C6273" s="3">
        <v>44257</v>
      </c>
      <c r="D6273" s="12" t="str" cm="1">
        <f t="array" ref="D6273">_xlfn.SWITCH(WEEKDAY(C6273,2), 1, "Lundi", 2, "Mardi", 3, "Mercredi", 4, "Jeudi", 5, "Vendredi", 6, "Samedi", 7, "Dimanche", "Erreur")</f>
        <v>Mardi</v>
      </c>
      <c r="E6273" s="2" t="s">
        <v>47</v>
      </c>
      <c r="F6273" s="2" t="s">
        <v>93</v>
      </c>
      <c r="G6273" s="2" t="s">
        <v>94</v>
      </c>
      <c r="H6273" s="4" t="s">
        <v>21</v>
      </c>
      <c r="I6273" s="5">
        <v>37</v>
      </c>
      <c r="J6273" s="6">
        <v>158</v>
      </c>
      <c r="K6273" s="7">
        <v>5846</v>
      </c>
      <c r="L6273" s="7">
        <v>2630.7</v>
      </c>
      <c r="M6273" s="8">
        <v>0.44999999999999996</v>
      </c>
      <c r="N6273" s="2" t="s">
        <v>82</v>
      </c>
      <c r="O6273">
        <f t="shared" si="776"/>
        <v>2021</v>
      </c>
      <c r="P6273">
        <f t="shared" si="777"/>
        <v>3</v>
      </c>
      <c r="Q6273" t="str">
        <f t="shared" si="778"/>
        <v>mars</v>
      </c>
      <c r="R6273" t="str">
        <f t="shared" si="779"/>
        <v>North Carolina</v>
      </c>
      <c r="S6273" t="str">
        <f t="shared" si="780"/>
        <v>2021-03</v>
      </c>
      <c r="T6273">
        <f>IF(AND(COUNTIF(Calculs!$Q$2:$Q$12,$O6273)&gt;0,COUNTIF(Calculs!$S$2:$S$12,$E6273)&gt;0,COUNTIF(Calculs!$U$2:$U$12,$H6273)&gt;0),1,0)</f>
        <v>1</v>
      </c>
      <c r="U6273">
        <f t="shared" si="781"/>
        <v>5846</v>
      </c>
      <c r="V6273">
        <f t="shared" si="782"/>
        <v>158</v>
      </c>
      <c r="W6273">
        <f t="shared" si="783"/>
        <v>2630.7</v>
      </c>
    </row>
    <row r="6274" spans="1:23" ht="15.75" customHeight="1" x14ac:dyDescent="0.3">
      <c r="A6274" s="2" t="s">
        <v>25</v>
      </c>
      <c r="B6274" s="2">
        <v>1185732</v>
      </c>
      <c r="C6274" s="3">
        <v>44257</v>
      </c>
      <c r="D6274" s="12" t="str" cm="1">
        <f t="array" ref="D6274">_xlfn.SWITCH(WEEKDAY(C6274,2), 1, "Lundi", 2, "Mardi", 3, "Mercredi", 4, "Jeudi", 5, "Vendredi", 6, "Samedi", 7, "Dimanche", "Erreur")</f>
        <v>Mardi</v>
      </c>
      <c r="E6274" s="2" t="s">
        <v>47</v>
      </c>
      <c r="F6274" s="2" t="s">
        <v>93</v>
      </c>
      <c r="G6274" s="2" t="s">
        <v>94</v>
      </c>
      <c r="H6274" s="4" t="s">
        <v>22</v>
      </c>
      <c r="I6274" s="5">
        <v>27</v>
      </c>
      <c r="J6274" s="6">
        <v>169</v>
      </c>
      <c r="K6274" s="7">
        <v>4563</v>
      </c>
      <c r="L6274" s="7">
        <v>2829.06</v>
      </c>
      <c r="M6274" s="8">
        <v>0.62</v>
      </c>
      <c r="N6274" s="2" t="s">
        <v>82</v>
      </c>
      <c r="O6274">
        <f t="shared" si="776"/>
        <v>2021</v>
      </c>
      <c r="P6274">
        <f t="shared" si="777"/>
        <v>3</v>
      </c>
      <c r="Q6274" t="str">
        <f t="shared" si="778"/>
        <v>mars</v>
      </c>
      <c r="R6274" t="str">
        <f t="shared" si="779"/>
        <v>North Carolina</v>
      </c>
      <c r="S6274" t="str">
        <f t="shared" si="780"/>
        <v>2021-03</v>
      </c>
      <c r="T6274">
        <f>IF(AND(COUNTIF(Calculs!$Q$2:$Q$12,$O6274)&gt;0,COUNTIF(Calculs!$S$2:$S$12,$E6274)&gt;0,COUNTIF(Calculs!$U$2:$U$12,$H6274)&gt;0),1,0)</f>
        <v>1</v>
      </c>
      <c r="U6274">
        <f t="shared" si="781"/>
        <v>4563</v>
      </c>
      <c r="V6274">
        <f t="shared" si="782"/>
        <v>169</v>
      </c>
      <c r="W6274">
        <f t="shared" si="783"/>
        <v>2829.06</v>
      </c>
    </row>
    <row r="6275" spans="1:23" ht="15.75" customHeight="1" x14ac:dyDescent="0.3">
      <c r="A6275" s="2" t="s">
        <v>25</v>
      </c>
      <c r="B6275" s="2">
        <v>1185732</v>
      </c>
      <c r="C6275" s="3">
        <v>44289</v>
      </c>
      <c r="D6275" s="12" t="str" cm="1">
        <f t="array" ref="D6275">_xlfn.SWITCH(WEEKDAY(C6275,2), 1, "Lundi", 2, "Mardi", 3, "Mercredi", 4, "Jeudi", 5, "Vendredi", 6, "Samedi", 7, "Dimanche", "Erreur")</f>
        <v>Samedi</v>
      </c>
      <c r="E6275" s="2" t="s">
        <v>47</v>
      </c>
      <c r="F6275" s="2" t="s">
        <v>93</v>
      </c>
      <c r="G6275" s="2" t="s">
        <v>94</v>
      </c>
      <c r="H6275" s="4" t="s">
        <v>16</v>
      </c>
      <c r="I6275" s="5">
        <v>27</v>
      </c>
      <c r="J6275" s="6">
        <v>263</v>
      </c>
      <c r="K6275" s="7">
        <v>7101</v>
      </c>
      <c r="L6275" s="7">
        <v>3834.5400000000004</v>
      </c>
      <c r="M6275" s="8">
        <v>0.54</v>
      </c>
      <c r="N6275" s="2" t="s">
        <v>82</v>
      </c>
      <c r="O6275">
        <f t="shared" ref="O6275:O6338" si="784">YEAR($C6275)</f>
        <v>2021</v>
      </c>
      <c r="P6275">
        <f t="shared" ref="P6275:P6338" si="785">MONTH($C6275)</f>
        <v>4</v>
      </c>
      <c r="Q6275" t="str">
        <f t="shared" ref="Q6275:Q6338" si="786">TEXT($C6275,"mmm")</f>
        <v>avr</v>
      </c>
      <c r="R6275" t="str">
        <f t="shared" ref="R6275:R6338" si="787">SUBSTITUTE(SUBSTITUTE($F6275,"Sud ","South "),"Ouest ","West ")</f>
        <v>North Carolina</v>
      </c>
      <c r="S6275" t="str">
        <f t="shared" ref="S6275:S6338" si="788">TEXT($C6275,"aaaa-mm")</f>
        <v>2021-04</v>
      </c>
      <c r="T6275">
        <f>IF(AND(COUNTIF(Calculs!$Q$2:$Q$12,$O6275)&gt;0,COUNTIF(Calculs!$S$2:$S$12,$E6275)&gt;0,COUNTIF(Calculs!$U$2:$U$12,$H6275)&gt;0),1,0)</f>
        <v>1</v>
      </c>
      <c r="U6275">
        <f t="shared" ref="U6275:U6338" si="789">$K6275*$T6275</f>
        <v>7101</v>
      </c>
      <c r="V6275">
        <f t="shared" ref="V6275:V6338" si="790">$J6275*$T6275</f>
        <v>263</v>
      </c>
      <c r="W6275">
        <f t="shared" ref="W6275:W6338" si="791">$L6275*$T6275</f>
        <v>3834.5400000000004</v>
      </c>
    </row>
    <row r="6276" spans="1:23" ht="15.75" customHeight="1" x14ac:dyDescent="0.3">
      <c r="A6276" s="2" t="s">
        <v>25</v>
      </c>
      <c r="B6276" s="2">
        <v>1185732</v>
      </c>
      <c r="C6276" s="3">
        <v>44289</v>
      </c>
      <c r="D6276" s="12" t="str" cm="1">
        <f t="array" ref="D6276">_xlfn.SWITCH(WEEKDAY(C6276,2), 1, "Lundi", 2, "Mardi", 3, "Mercredi", 4, "Jeudi", 5, "Vendredi", 6, "Samedi", 7, "Dimanche", "Erreur")</f>
        <v>Samedi</v>
      </c>
      <c r="E6276" s="2" t="s">
        <v>47</v>
      </c>
      <c r="F6276" s="2" t="s">
        <v>93</v>
      </c>
      <c r="G6276" s="2" t="s">
        <v>94</v>
      </c>
      <c r="H6276" s="4" t="s">
        <v>18</v>
      </c>
      <c r="I6276" s="5">
        <v>28</v>
      </c>
      <c r="J6276" s="6">
        <v>155</v>
      </c>
      <c r="K6276" s="7">
        <v>4340</v>
      </c>
      <c r="L6276" s="7">
        <v>2039.8</v>
      </c>
      <c r="M6276" s="8">
        <v>0.47</v>
      </c>
      <c r="N6276" s="2" t="s">
        <v>82</v>
      </c>
      <c r="O6276">
        <f t="shared" si="784"/>
        <v>2021</v>
      </c>
      <c r="P6276">
        <f t="shared" si="785"/>
        <v>4</v>
      </c>
      <c r="Q6276" t="str">
        <f t="shared" si="786"/>
        <v>avr</v>
      </c>
      <c r="R6276" t="str">
        <f t="shared" si="787"/>
        <v>North Carolina</v>
      </c>
      <c r="S6276" t="str">
        <f t="shared" si="788"/>
        <v>2021-04</v>
      </c>
      <c r="T6276">
        <f>IF(AND(COUNTIF(Calculs!$Q$2:$Q$12,$O6276)&gt;0,COUNTIF(Calculs!$S$2:$S$12,$E6276)&gt;0,COUNTIF(Calculs!$U$2:$U$12,$H6276)&gt;0),1,0)</f>
        <v>1</v>
      </c>
      <c r="U6276">
        <f t="shared" si="789"/>
        <v>4340</v>
      </c>
      <c r="V6276">
        <f t="shared" si="790"/>
        <v>155</v>
      </c>
      <c r="W6276">
        <f t="shared" si="791"/>
        <v>2039.8</v>
      </c>
    </row>
    <row r="6277" spans="1:23" ht="15.75" customHeight="1" x14ac:dyDescent="0.3">
      <c r="A6277" s="2" t="s">
        <v>25</v>
      </c>
      <c r="B6277" s="2">
        <v>1185732</v>
      </c>
      <c r="C6277" s="3">
        <v>44289</v>
      </c>
      <c r="D6277" s="12" t="str" cm="1">
        <f t="array" ref="D6277">_xlfn.SWITCH(WEEKDAY(C6277,2), 1, "Lundi", 2, "Mardi", 3, "Mercredi", 4, "Jeudi", 5, "Vendredi", 6, "Samedi", 7, "Dimanche", "Erreur")</f>
        <v>Samedi</v>
      </c>
      <c r="E6277" s="2" t="s">
        <v>47</v>
      </c>
      <c r="F6277" s="2" t="s">
        <v>93</v>
      </c>
      <c r="G6277" s="2" t="s">
        <v>94</v>
      </c>
      <c r="H6277" s="4" t="s">
        <v>19</v>
      </c>
      <c r="I6277" s="5">
        <v>20</v>
      </c>
      <c r="J6277" s="6">
        <v>144</v>
      </c>
      <c r="K6277" s="7">
        <v>2880</v>
      </c>
      <c r="L6277" s="7">
        <v>1584.0000000000002</v>
      </c>
      <c r="M6277" s="8">
        <v>0.55000000000000004</v>
      </c>
      <c r="N6277" s="2" t="s">
        <v>82</v>
      </c>
      <c r="O6277">
        <f t="shared" si="784"/>
        <v>2021</v>
      </c>
      <c r="P6277">
        <f t="shared" si="785"/>
        <v>4</v>
      </c>
      <c r="Q6277" t="str">
        <f t="shared" si="786"/>
        <v>avr</v>
      </c>
      <c r="R6277" t="str">
        <f t="shared" si="787"/>
        <v>North Carolina</v>
      </c>
      <c r="S6277" t="str">
        <f t="shared" si="788"/>
        <v>2021-04</v>
      </c>
      <c r="T6277">
        <f>IF(AND(COUNTIF(Calculs!$Q$2:$Q$12,$O6277)&gt;0,COUNTIF(Calculs!$S$2:$S$12,$E6277)&gt;0,COUNTIF(Calculs!$U$2:$U$12,$H6277)&gt;0),1,0)</f>
        <v>1</v>
      </c>
      <c r="U6277">
        <f t="shared" si="789"/>
        <v>2880</v>
      </c>
      <c r="V6277">
        <f t="shared" si="790"/>
        <v>144</v>
      </c>
      <c r="W6277">
        <f t="shared" si="791"/>
        <v>1584.0000000000002</v>
      </c>
    </row>
    <row r="6278" spans="1:23" ht="15.75" customHeight="1" x14ac:dyDescent="0.3">
      <c r="A6278" s="2" t="s">
        <v>25</v>
      </c>
      <c r="B6278" s="2">
        <v>1185732</v>
      </c>
      <c r="C6278" s="3">
        <v>44289</v>
      </c>
      <c r="D6278" s="12" t="str" cm="1">
        <f t="array" ref="D6278">_xlfn.SWITCH(WEEKDAY(C6278,2), 1, "Lundi", 2, "Mardi", 3, "Mercredi", 4, "Jeudi", 5, "Vendredi", 6, "Samedi", 7, "Dimanche", "Erreur")</f>
        <v>Samedi</v>
      </c>
      <c r="E6278" s="2" t="s">
        <v>47</v>
      </c>
      <c r="F6278" s="2" t="s">
        <v>93</v>
      </c>
      <c r="G6278" s="2" t="s">
        <v>94</v>
      </c>
      <c r="H6278" s="4" t="s">
        <v>20</v>
      </c>
      <c r="I6278" s="5">
        <v>24</v>
      </c>
      <c r="J6278" s="6">
        <v>140</v>
      </c>
      <c r="K6278" s="7">
        <v>3360</v>
      </c>
      <c r="L6278" s="7">
        <v>1814.4</v>
      </c>
      <c r="M6278" s="8">
        <v>0.54</v>
      </c>
      <c r="N6278" s="2" t="s">
        <v>82</v>
      </c>
      <c r="O6278">
        <f t="shared" si="784"/>
        <v>2021</v>
      </c>
      <c r="P6278">
        <f t="shared" si="785"/>
        <v>4</v>
      </c>
      <c r="Q6278" t="str">
        <f t="shared" si="786"/>
        <v>avr</v>
      </c>
      <c r="R6278" t="str">
        <f t="shared" si="787"/>
        <v>North Carolina</v>
      </c>
      <c r="S6278" t="str">
        <f t="shared" si="788"/>
        <v>2021-04</v>
      </c>
      <c r="T6278">
        <f>IF(AND(COUNTIF(Calculs!$Q$2:$Q$12,$O6278)&gt;0,COUNTIF(Calculs!$S$2:$S$12,$E6278)&gt;0,COUNTIF(Calculs!$U$2:$U$12,$H6278)&gt;0),1,0)</f>
        <v>1</v>
      </c>
      <c r="U6278">
        <f t="shared" si="789"/>
        <v>3360</v>
      </c>
      <c r="V6278">
        <f t="shared" si="790"/>
        <v>140</v>
      </c>
      <c r="W6278">
        <f t="shared" si="791"/>
        <v>1814.4</v>
      </c>
    </row>
    <row r="6279" spans="1:23" ht="15.75" customHeight="1" x14ac:dyDescent="0.3">
      <c r="A6279" s="2" t="s">
        <v>25</v>
      </c>
      <c r="B6279" s="2">
        <v>1185732</v>
      </c>
      <c r="C6279" s="3">
        <v>44289</v>
      </c>
      <c r="D6279" s="12" t="str" cm="1">
        <f t="array" ref="D6279">_xlfn.SWITCH(WEEKDAY(C6279,2), 1, "Lundi", 2, "Mardi", 3, "Mercredi", 4, "Jeudi", 5, "Vendredi", 6, "Samedi", 7, "Dimanche", "Erreur")</f>
        <v>Samedi</v>
      </c>
      <c r="E6279" s="2" t="s">
        <v>47</v>
      </c>
      <c r="F6279" s="2" t="s">
        <v>93</v>
      </c>
      <c r="G6279" s="2" t="s">
        <v>94</v>
      </c>
      <c r="H6279" s="4" t="s">
        <v>21</v>
      </c>
      <c r="I6279" s="5">
        <v>42</v>
      </c>
      <c r="J6279" s="6">
        <v>131</v>
      </c>
      <c r="K6279" s="7">
        <v>5502</v>
      </c>
      <c r="L6279" s="7">
        <v>2751</v>
      </c>
      <c r="M6279" s="8">
        <v>0.5</v>
      </c>
      <c r="N6279" s="2" t="s">
        <v>82</v>
      </c>
      <c r="O6279">
        <f t="shared" si="784"/>
        <v>2021</v>
      </c>
      <c r="P6279">
        <f t="shared" si="785"/>
        <v>4</v>
      </c>
      <c r="Q6279" t="str">
        <f t="shared" si="786"/>
        <v>avr</v>
      </c>
      <c r="R6279" t="str">
        <f t="shared" si="787"/>
        <v>North Carolina</v>
      </c>
      <c r="S6279" t="str">
        <f t="shared" si="788"/>
        <v>2021-04</v>
      </c>
      <c r="T6279">
        <f>IF(AND(COUNTIF(Calculs!$Q$2:$Q$12,$O6279)&gt;0,COUNTIF(Calculs!$S$2:$S$12,$E6279)&gt;0,COUNTIF(Calculs!$U$2:$U$12,$H6279)&gt;0),1,0)</f>
        <v>1</v>
      </c>
      <c r="U6279">
        <f t="shared" si="789"/>
        <v>5502</v>
      </c>
      <c r="V6279">
        <f t="shared" si="790"/>
        <v>131</v>
      </c>
      <c r="W6279">
        <f t="shared" si="791"/>
        <v>2751</v>
      </c>
    </row>
    <row r="6280" spans="1:23" ht="15.75" customHeight="1" x14ac:dyDescent="0.3">
      <c r="A6280" s="2" t="s">
        <v>25</v>
      </c>
      <c r="B6280" s="2">
        <v>1185732</v>
      </c>
      <c r="C6280" s="3">
        <v>44289</v>
      </c>
      <c r="D6280" s="12" t="str" cm="1">
        <f t="array" ref="D6280">_xlfn.SWITCH(WEEKDAY(C6280,2), 1, "Lundi", 2, "Mardi", 3, "Mercredi", 4, "Jeudi", 5, "Vendredi", 6, "Samedi", 7, "Dimanche", "Erreur")</f>
        <v>Samedi</v>
      </c>
      <c r="E6280" s="2" t="s">
        <v>47</v>
      </c>
      <c r="F6280" s="2" t="s">
        <v>93</v>
      </c>
      <c r="G6280" s="2" t="s">
        <v>94</v>
      </c>
      <c r="H6280" s="4" t="s">
        <v>22</v>
      </c>
      <c r="I6280" s="5">
        <v>32</v>
      </c>
      <c r="J6280" s="6">
        <v>189</v>
      </c>
      <c r="K6280" s="7">
        <v>6048</v>
      </c>
      <c r="L6280" s="7">
        <v>3689.2799999999997</v>
      </c>
      <c r="M6280" s="8">
        <v>0.61</v>
      </c>
      <c r="N6280" s="2" t="s">
        <v>82</v>
      </c>
      <c r="O6280">
        <f t="shared" si="784"/>
        <v>2021</v>
      </c>
      <c r="P6280">
        <f t="shared" si="785"/>
        <v>4</v>
      </c>
      <c r="Q6280" t="str">
        <f t="shared" si="786"/>
        <v>avr</v>
      </c>
      <c r="R6280" t="str">
        <f t="shared" si="787"/>
        <v>North Carolina</v>
      </c>
      <c r="S6280" t="str">
        <f t="shared" si="788"/>
        <v>2021-04</v>
      </c>
      <c r="T6280">
        <f>IF(AND(COUNTIF(Calculs!$Q$2:$Q$12,$O6280)&gt;0,COUNTIF(Calculs!$S$2:$S$12,$E6280)&gt;0,COUNTIF(Calculs!$U$2:$U$12,$H6280)&gt;0),1,0)</f>
        <v>1</v>
      </c>
      <c r="U6280">
        <f t="shared" si="789"/>
        <v>6048</v>
      </c>
      <c r="V6280">
        <f t="shared" si="790"/>
        <v>189</v>
      </c>
      <c r="W6280">
        <f t="shared" si="791"/>
        <v>3689.2799999999997</v>
      </c>
    </row>
    <row r="6281" spans="1:23" ht="15.75" customHeight="1" x14ac:dyDescent="0.3">
      <c r="A6281" s="2" t="s">
        <v>25</v>
      </c>
      <c r="B6281" s="2">
        <v>1185732</v>
      </c>
      <c r="C6281" s="3">
        <v>44318</v>
      </c>
      <c r="D6281" s="12" t="str" cm="1">
        <f t="array" ref="D6281">_xlfn.SWITCH(WEEKDAY(C6281,2), 1, "Lundi", 2, "Mardi", 3, "Mercredi", 4, "Jeudi", 5, "Vendredi", 6, "Samedi", 7, "Dimanche", "Erreur")</f>
        <v>Dimanche</v>
      </c>
      <c r="E6281" s="2" t="s">
        <v>47</v>
      </c>
      <c r="F6281" s="2" t="s">
        <v>93</v>
      </c>
      <c r="G6281" s="2" t="s">
        <v>94</v>
      </c>
      <c r="H6281" s="4" t="s">
        <v>16</v>
      </c>
      <c r="I6281" s="5">
        <v>41</v>
      </c>
      <c r="J6281" s="6">
        <v>246</v>
      </c>
      <c r="K6281" s="7">
        <v>10086</v>
      </c>
      <c r="L6281" s="7">
        <v>5547.3</v>
      </c>
      <c r="M6281" s="8">
        <v>0.55000000000000004</v>
      </c>
      <c r="N6281" s="2" t="s">
        <v>82</v>
      </c>
      <c r="O6281">
        <f t="shared" si="784"/>
        <v>2021</v>
      </c>
      <c r="P6281">
        <f t="shared" si="785"/>
        <v>5</v>
      </c>
      <c r="Q6281" t="str">
        <f t="shared" si="786"/>
        <v>mai</v>
      </c>
      <c r="R6281" t="str">
        <f t="shared" si="787"/>
        <v>North Carolina</v>
      </c>
      <c r="S6281" t="str">
        <f t="shared" si="788"/>
        <v>2021-05</v>
      </c>
      <c r="T6281">
        <f>IF(AND(COUNTIF(Calculs!$Q$2:$Q$12,$O6281)&gt;0,COUNTIF(Calculs!$S$2:$S$12,$E6281)&gt;0,COUNTIF(Calculs!$U$2:$U$12,$H6281)&gt;0),1,0)</f>
        <v>1</v>
      </c>
      <c r="U6281">
        <f t="shared" si="789"/>
        <v>10086</v>
      </c>
      <c r="V6281">
        <f t="shared" si="790"/>
        <v>246</v>
      </c>
      <c r="W6281">
        <f t="shared" si="791"/>
        <v>5547.3</v>
      </c>
    </row>
    <row r="6282" spans="1:23" ht="15.75" customHeight="1" x14ac:dyDescent="0.3">
      <c r="A6282" s="2" t="s">
        <v>25</v>
      </c>
      <c r="B6282" s="2">
        <v>1185732</v>
      </c>
      <c r="C6282" s="3">
        <v>44318</v>
      </c>
      <c r="D6282" s="12" t="str" cm="1">
        <f t="array" ref="D6282">_xlfn.SWITCH(WEEKDAY(C6282,2), 1, "Lundi", 2, "Mardi", 3, "Mercredi", 4, "Jeudi", 5, "Vendredi", 6, "Samedi", 7, "Dimanche", "Erreur")</f>
        <v>Dimanche</v>
      </c>
      <c r="E6282" s="2" t="s">
        <v>47</v>
      </c>
      <c r="F6282" s="2" t="s">
        <v>93</v>
      </c>
      <c r="G6282" s="2" t="s">
        <v>94</v>
      </c>
      <c r="H6282" s="4" t="s">
        <v>18</v>
      </c>
      <c r="I6282" s="5">
        <v>42</v>
      </c>
      <c r="J6282" s="6">
        <v>182</v>
      </c>
      <c r="K6282" s="7">
        <v>7644</v>
      </c>
      <c r="L6282" s="7">
        <v>3516.24</v>
      </c>
      <c r="M6282" s="8">
        <v>0.45999999999999996</v>
      </c>
      <c r="N6282" s="2" t="s">
        <v>82</v>
      </c>
      <c r="O6282">
        <f t="shared" si="784"/>
        <v>2021</v>
      </c>
      <c r="P6282">
        <f t="shared" si="785"/>
        <v>5</v>
      </c>
      <c r="Q6282" t="str">
        <f t="shared" si="786"/>
        <v>mai</v>
      </c>
      <c r="R6282" t="str">
        <f t="shared" si="787"/>
        <v>North Carolina</v>
      </c>
      <c r="S6282" t="str">
        <f t="shared" si="788"/>
        <v>2021-05</v>
      </c>
      <c r="T6282">
        <f>IF(AND(COUNTIF(Calculs!$Q$2:$Q$12,$O6282)&gt;0,COUNTIF(Calculs!$S$2:$S$12,$E6282)&gt;0,COUNTIF(Calculs!$U$2:$U$12,$H6282)&gt;0),1,0)</f>
        <v>1</v>
      </c>
      <c r="U6282">
        <f t="shared" si="789"/>
        <v>7644</v>
      </c>
      <c r="V6282">
        <f t="shared" si="790"/>
        <v>182</v>
      </c>
      <c r="W6282">
        <f t="shared" si="791"/>
        <v>3516.24</v>
      </c>
    </row>
    <row r="6283" spans="1:23" ht="15.75" customHeight="1" x14ac:dyDescent="0.3">
      <c r="A6283" s="2" t="s">
        <v>25</v>
      </c>
      <c r="B6283" s="2">
        <v>1185732</v>
      </c>
      <c r="C6283" s="3">
        <v>44318</v>
      </c>
      <c r="D6283" s="12" t="str" cm="1">
        <f t="array" ref="D6283">_xlfn.SWITCH(WEEKDAY(C6283,2), 1, "Lundi", 2, "Mardi", 3, "Mercredi", 4, "Jeudi", 5, "Vendredi", 6, "Samedi", 7, "Dimanche", "Erreur")</f>
        <v>Dimanche</v>
      </c>
      <c r="E6283" s="2" t="s">
        <v>47</v>
      </c>
      <c r="F6283" s="2" t="s">
        <v>93</v>
      </c>
      <c r="G6283" s="2" t="s">
        <v>94</v>
      </c>
      <c r="H6283" s="4" t="s">
        <v>19</v>
      </c>
      <c r="I6283" s="5">
        <v>37</v>
      </c>
      <c r="J6283" s="6">
        <v>169</v>
      </c>
      <c r="K6283" s="7">
        <v>6253</v>
      </c>
      <c r="L6283" s="7">
        <v>3314.09</v>
      </c>
      <c r="M6283" s="8">
        <v>0.53</v>
      </c>
      <c r="N6283" s="2" t="s">
        <v>82</v>
      </c>
      <c r="O6283">
        <f t="shared" si="784"/>
        <v>2021</v>
      </c>
      <c r="P6283">
        <f t="shared" si="785"/>
        <v>5</v>
      </c>
      <c r="Q6283" t="str">
        <f t="shared" si="786"/>
        <v>mai</v>
      </c>
      <c r="R6283" t="str">
        <f t="shared" si="787"/>
        <v>North Carolina</v>
      </c>
      <c r="S6283" t="str">
        <f t="shared" si="788"/>
        <v>2021-05</v>
      </c>
      <c r="T6283">
        <f>IF(AND(COUNTIF(Calculs!$Q$2:$Q$12,$O6283)&gt;0,COUNTIF(Calculs!$S$2:$S$12,$E6283)&gt;0,COUNTIF(Calculs!$U$2:$U$12,$H6283)&gt;0),1,0)</f>
        <v>1</v>
      </c>
      <c r="U6283">
        <f t="shared" si="789"/>
        <v>6253</v>
      </c>
      <c r="V6283">
        <f t="shared" si="790"/>
        <v>169</v>
      </c>
      <c r="W6283">
        <f t="shared" si="791"/>
        <v>3314.09</v>
      </c>
    </row>
    <row r="6284" spans="1:23" ht="15.75" customHeight="1" x14ac:dyDescent="0.3">
      <c r="A6284" s="2" t="s">
        <v>25</v>
      </c>
      <c r="B6284" s="2">
        <v>1185732</v>
      </c>
      <c r="C6284" s="3">
        <v>44318</v>
      </c>
      <c r="D6284" s="12" t="str" cm="1">
        <f t="array" ref="D6284">_xlfn.SWITCH(WEEKDAY(C6284,2), 1, "Lundi", 2, "Mardi", 3, "Mercredi", 4, "Jeudi", 5, "Vendredi", 6, "Samedi", 7, "Dimanche", "Erreur")</f>
        <v>Dimanche</v>
      </c>
      <c r="E6284" s="2" t="s">
        <v>47</v>
      </c>
      <c r="F6284" s="2" t="s">
        <v>93</v>
      </c>
      <c r="G6284" s="2" t="s">
        <v>94</v>
      </c>
      <c r="H6284" s="4" t="s">
        <v>20</v>
      </c>
      <c r="I6284" s="5">
        <v>38</v>
      </c>
      <c r="J6284" s="6">
        <v>150</v>
      </c>
      <c r="K6284" s="7">
        <v>5700</v>
      </c>
      <c r="L6284" s="7">
        <v>3078</v>
      </c>
      <c r="M6284" s="8">
        <v>0.54</v>
      </c>
      <c r="N6284" s="2" t="s">
        <v>82</v>
      </c>
      <c r="O6284">
        <f t="shared" si="784"/>
        <v>2021</v>
      </c>
      <c r="P6284">
        <f t="shared" si="785"/>
        <v>5</v>
      </c>
      <c r="Q6284" t="str">
        <f t="shared" si="786"/>
        <v>mai</v>
      </c>
      <c r="R6284" t="str">
        <f t="shared" si="787"/>
        <v>North Carolina</v>
      </c>
      <c r="S6284" t="str">
        <f t="shared" si="788"/>
        <v>2021-05</v>
      </c>
      <c r="T6284">
        <f>IF(AND(COUNTIF(Calculs!$Q$2:$Q$12,$O6284)&gt;0,COUNTIF(Calculs!$S$2:$S$12,$E6284)&gt;0,COUNTIF(Calculs!$U$2:$U$12,$H6284)&gt;0),1,0)</f>
        <v>1</v>
      </c>
      <c r="U6284">
        <f t="shared" si="789"/>
        <v>5700</v>
      </c>
      <c r="V6284">
        <f t="shared" si="790"/>
        <v>150</v>
      </c>
      <c r="W6284">
        <f t="shared" si="791"/>
        <v>3078</v>
      </c>
    </row>
    <row r="6285" spans="1:23" ht="15.75" customHeight="1" x14ac:dyDescent="0.3">
      <c r="A6285" s="2" t="s">
        <v>25</v>
      </c>
      <c r="B6285" s="2">
        <v>1185732</v>
      </c>
      <c r="C6285" s="3">
        <v>44318</v>
      </c>
      <c r="D6285" s="12" t="str" cm="1">
        <f t="array" ref="D6285">_xlfn.SWITCH(WEEKDAY(C6285,2), 1, "Lundi", 2, "Mardi", 3, "Mercredi", 4, "Jeudi", 5, "Vendredi", 6, "Samedi", 7, "Dimanche", "Erreur")</f>
        <v>Dimanche</v>
      </c>
      <c r="E6285" s="2" t="s">
        <v>47</v>
      </c>
      <c r="F6285" s="2" t="s">
        <v>93</v>
      </c>
      <c r="G6285" s="2" t="s">
        <v>94</v>
      </c>
      <c r="H6285" s="4" t="s">
        <v>21</v>
      </c>
      <c r="I6285" s="5">
        <v>46</v>
      </c>
      <c r="J6285" s="6">
        <v>150</v>
      </c>
      <c r="K6285" s="7">
        <v>6900</v>
      </c>
      <c r="L6285" s="7">
        <v>3381</v>
      </c>
      <c r="M6285" s="8">
        <v>0.49</v>
      </c>
      <c r="N6285" s="2" t="s">
        <v>82</v>
      </c>
      <c r="O6285">
        <f t="shared" si="784"/>
        <v>2021</v>
      </c>
      <c r="P6285">
        <f t="shared" si="785"/>
        <v>5</v>
      </c>
      <c r="Q6285" t="str">
        <f t="shared" si="786"/>
        <v>mai</v>
      </c>
      <c r="R6285" t="str">
        <f t="shared" si="787"/>
        <v>North Carolina</v>
      </c>
      <c r="S6285" t="str">
        <f t="shared" si="788"/>
        <v>2021-05</v>
      </c>
      <c r="T6285">
        <f>IF(AND(COUNTIF(Calculs!$Q$2:$Q$12,$O6285)&gt;0,COUNTIF(Calculs!$S$2:$S$12,$E6285)&gt;0,COUNTIF(Calculs!$U$2:$U$12,$H6285)&gt;0),1,0)</f>
        <v>1</v>
      </c>
      <c r="U6285">
        <f t="shared" si="789"/>
        <v>6900</v>
      </c>
      <c r="V6285">
        <f t="shared" si="790"/>
        <v>150</v>
      </c>
      <c r="W6285">
        <f t="shared" si="791"/>
        <v>3381</v>
      </c>
    </row>
    <row r="6286" spans="1:23" ht="15.75" customHeight="1" x14ac:dyDescent="0.3">
      <c r="A6286" s="2" t="s">
        <v>25</v>
      </c>
      <c r="B6286" s="2">
        <v>1185732</v>
      </c>
      <c r="C6286" s="3">
        <v>44318</v>
      </c>
      <c r="D6286" s="12" t="str" cm="1">
        <f t="array" ref="D6286">_xlfn.SWITCH(WEEKDAY(C6286,2), 1, "Lundi", 2, "Mardi", 3, "Mercredi", 4, "Jeudi", 5, "Vendredi", 6, "Samedi", 7, "Dimanche", "Erreur")</f>
        <v>Dimanche</v>
      </c>
      <c r="E6286" s="2" t="s">
        <v>47</v>
      </c>
      <c r="F6286" s="2" t="s">
        <v>93</v>
      </c>
      <c r="G6286" s="2" t="s">
        <v>94</v>
      </c>
      <c r="H6286" s="4" t="s">
        <v>22</v>
      </c>
      <c r="I6286" s="5">
        <v>51</v>
      </c>
      <c r="J6286" s="6">
        <v>203</v>
      </c>
      <c r="K6286" s="7">
        <v>10353</v>
      </c>
      <c r="L6286" s="7">
        <v>6418.86</v>
      </c>
      <c r="M6286" s="8">
        <v>0.62</v>
      </c>
      <c r="N6286" s="2" t="s">
        <v>82</v>
      </c>
      <c r="O6286">
        <f t="shared" si="784"/>
        <v>2021</v>
      </c>
      <c r="P6286">
        <f t="shared" si="785"/>
        <v>5</v>
      </c>
      <c r="Q6286" t="str">
        <f t="shared" si="786"/>
        <v>mai</v>
      </c>
      <c r="R6286" t="str">
        <f t="shared" si="787"/>
        <v>North Carolina</v>
      </c>
      <c r="S6286" t="str">
        <f t="shared" si="788"/>
        <v>2021-05</v>
      </c>
      <c r="T6286">
        <f>IF(AND(COUNTIF(Calculs!$Q$2:$Q$12,$O6286)&gt;0,COUNTIF(Calculs!$S$2:$S$12,$E6286)&gt;0,COUNTIF(Calculs!$U$2:$U$12,$H6286)&gt;0),1,0)</f>
        <v>1</v>
      </c>
      <c r="U6286">
        <f t="shared" si="789"/>
        <v>10353</v>
      </c>
      <c r="V6286">
        <f t="shared" si="790"/>
        <v>203</v>
      </c>
      <c r="W6286">
        <f t="shared" si="791"/>
        <v>6418.86</v>
      </c>
    </row>
    <row r="6287" spans="1:23" ht="15.75" customHeight="1" x14ac:dyDescent="0.3">
      <c r="A6287" s="2" t="s">
        <v>25</v>
      </c>
      <c r="B6287" s="2">
        <v>1185732</v>
      </c>
      <c r="C6287" s="3">
        <v>44351</v>
      </c>
      <c r="D6287" s="12" t="str" cm="1">
        <f t="array" ref="D6287">_xlfn.SWITCH(WEEKDAY(C6287,2), 1, "Lundi", 2, "Mardi", 3, "Mercredi", 4, "Jeudi", 5, "Vendredi", 6, "Samedi", 7, "Dimanche", "Erreur")</f>
        <v>Vendredi</v>
      </c>
      <c r="E6287" s="2" t="s">
        <v>47</v>
      </c>
      <c r="F6287" s="2" t="s">
        <v>93</v>
      </c>
      <c r="G6287" s="2" t="s">
        <v>94</v>
      </c>
      <c r="H6287" s="4" t="s">
        <v>16</v>
      </c>
      <c r="I6287" s="5">
        <v>46</v>
      </c>
      <c r="J6287" s="6">
        <v>238</v>
      </c>
      <c r="K6287" s="7">
        <v>10948</v>
      </c>
      <c r="L6287" s="7">
        <v>6021.4000000000005</v>
      </c>
      <c r="M6287" s="8">
        <v>0.55000000000000004</v>
      </c>
      <c r="N6287" s="2" t="s">
        <v>82</v>
      </c>
      <c r="O6287">
        <f t="shared" si="784"/>
        <v>2021</v>
      </c>
      <c r="P6287">
        <f t="shared" si="785"/>
        <v>6</v>
      </c>
      <c r="Q6287" t="str">
        <f t="shared" si="786"/>
        <v>juin</v>
      </c>
      <c r="R6287" t="str">
        <f t="shared" si="787"/>
        <v>North Carolina</v>
      </c>
      <c r="S6287" t="str">
        <f t="shared" si="788"/>
        <v>2021-06</v>
      </c>
      <c r="T6287">
        <f>IF(AND(COUNTIF(Calculs!$Q$2:$Q$12,$O6287)&gt;0,COUNTIF(Calculs!$S$2:$S$12,$E6287)&gt;0,COUNTIF(Calculs!$U$2:$U$12,$H6287)&gt;0),1,0)</f>
        <v>1</v>
      </c>
      <c r="U6287">
        <f t="shared" si="789"/>
        <v>10948</v>
      </c>
      <c r="V6287">
        <f t="shared" si="790"/>
        <v>238</v>
      </c>
      <c r="W6287">
        <f t="shared" si="791"/>
        <v>6021.4000000000005</v>
      </c>
    </row>
    <row r="6288" spans="1:23" ht="15.75" customHeight="1" x14ac:dyDescent="0.3">
      <c r="A6288" s="2" t="s">
        <v>25</v>
      </c>
      <c r="B6288" s="2">
        <v>1185732</v>
      </c>
      <c r="C6288" s="3">
        <v>44351</v>
      </c>
      <c r="D6288" s="12" t="str" cm="1">
        <f t="array" ref="D6288">_xlfn.SWITCH(WEEKDAY(C6288,2), 1, "Lundi", 2, "Mardi", 3, "Mercredi", 4, "Jeudi", 5, "Vendredi", 6, "Samedi", 7, "Dimanche", "Erreur")</f>
        <v>Vendredi</v>
      </c>
      <c r="E6288" s="2" t="s">
        <v>47</v>
      </c>
      <c r="F6288" s="2" t="s">
        <v>93</v>
      </c>
      <c r="G6288" s="2" t="s">
        <v>94</v>
      </c>
      <c r="H6288" s="4" t="s">
        <v>18</v>
      </c>
      <c r="I6288" s="5">
        <v>42</v>
      </c>
      <c r="J6288" s="6">
        <v>182</v>
      </c>
      <c r="K6288" s="7">
        <v>7644</v>
      </c>
      <c r="L6288" s="7">
        <v>3592.68</v>
      </c>
      <c r="M6288" s="8">
        <v>0.47</v>
      </c>
      <c r="N6288" s="2" t="s">
        <v>82</v>
      </c>
      <c r="O6288">
        <f t="shared" si="784"/>
        <v>2021</v>
      </c>
      <c r="P6288">
        <f t="shared" si="785"/>
        <v>6</v>
      </c>
      <c r="Q6288" t="str">
        <f t="shared" si="786"/>
        <v>juin</v>
      </c>
      <c r="R6288" t="str">
        <f t="shared" si="787"/>
        <v>North Carolina</v>
      </c>
      <c r="S6288" t="str">
        <f t="shared" si="788"/>
        <v>2021-06</v>
      </c>
      <c r="T6288">
        <f>IF(AND(COUNTIF(Calculs!$Q$2:$Q$12,$O6288)&gt;0,COUNTIF(Calculs!$S$2:$S$12,$E6288)&gt;0,COUNTIF(Calculs!$U$2:$U$12,$H6288)&gt;0),1,0)</f>
        <v>1</v>
      </c>
      <c r="U6288">
        <f t="shared" si="789"/>
        <v>7644</v>
      </c>
      <c r="V6288">
        <f t="shared" si="790"/>
        <v>182</v>
      </c>
      <c r="W6288">
        <f t="shared" si="791"/>
        <v>3592.68</v>
      </c>
    </row>
    <row r="6289" spans="1:23" ht="15.75" customHeight="1" x14ac:dyDescent="0.3">
      <c r="A6289" s="2" t="s">
        <v>25</v>
      </c>
      <c r="B6289" s="2">
        <v>1185732</v>
      </c>
      <c r="C6289" s="3">
        <v>44351</v>
      </c>
      <c r="D6289" s="12" t="str" cm="1">
        <f t="array" ref="D6289">_xlfn.SWITCH(WEEKDAY(C6289,2), 1, "Lundi", 2, "Mardi", 3, "Mercredi", 4, "Jeudi", 5, "Vendredi", 6, "Samedi", 7, "Dimanche", "Erreur")</f>
        <v>Vendredi</v>
      </c>
      <c r="E6289" s="2" t="s">
        <v>47</v>
      </c>
      <c r="F6289" s="2" t="s">
        <v>93</v>
      </c>
      <c r="G6289" s="2" t="s">
        <v>94</v>
      </c>
      <c r="H6289" s="4" t="s">
        <v>19</v>
      </c>
      <c r="I6289" s="5">
        <v>47</v>
      </c>
      <c r="J6289" s="6">
        <v>169</v>
      </c>
      <c r="K6289" s="7">
        <v>7943</v>
      </c>
      <c r="L6289" s="7">
        <v>4289.22</v>
      </c>
      <c r="M6289" s="8">
        <v>0.54</v>
      </c>
      <c r="N6289" s="2" t="s">
        <v>82</v>
      </c>
      <c r="O6289">
        <f t="shared" si="784"/>
        <v>2021</v>
      </c>
      <c r="P6289">
        <f t="shared" si="785"/>
        <v>6</v>
      </c>
      <c r="Q6289" t="str">
        <f t="shared" si="786"/>
        <v>juin</v>
      </c>
      <c r="R6289" t="str">
        <f t="shared" si="787"/>
        <v>North Carolina</v>
      </c>
      <c r="S6289" t="str">
        <f t="shared" si="788"/>
        <v>2021-06</v>
      </c>
      <c r="T6289">
        <f>IF(AND(COUNTIF(Calculs!$Q$2:$Q$12,$O6289)&gt;0,COUNTIF(Calculs!$S$2:$S$12,$E6289)&gt;0,COUNTIF(Calculs!$U$2:$U$12,$H6289)&gt;0),1,0)</f>
        <v>1</v>
      </c>
      <c r="U6289">
        <f t="shared" si="789"/>
        <v>7943</v>
      </c>
      <c r="V6289">
        <f t="shared" si="790"/>
        <v>169</v>
      </c>
      <c r="W6289">
        <f t="shared" si="791"/>
        <v>4289.22</v>
      </c>
    </row>
    <row r="6290" spans="1:23" ht="15.75" customHeight="1" x14ac:dyDescent="0.3">
      <c r="A6290" s="2" t="s">
        <v>25</v>
      </c>
      <c r="B6290" s="2">
        <v>1185732</v>
      </c>
      <c r="C6290" s="3">
        <v>44351</v>
      </c>
      <c r="D6290" s="12" t="str" cm="1">
        <f t="array" ref="D6290">_xlfn.SWITCH(WEEKDAY(C6290,2), 1, "Lundi", 2, "Mardi", 3, "Mercredi", 4, "Jeudi", 5, "Vendredi", 6, "Samedi", 7, "Dimanche", "Erreur")</f>
        <v>Vendredi</v>
      </c>
      <c r="E6290" s="2" t="s">
        <v>47</v>
      </c>
      <c r="F6290" s="2" t="s">
        <v>93</v>
      </c>
      <c r="G6290" s="2" t="s">
        <v>94</v>
      </c>
      <c r="H6290" s="4" t="s">
        <v>20</v>
      </c>
      <c r="I6290" s="5">
        <v>49</v>
      </c>
      <c r="J6290" s="6">
        <v>169</v>
      </c>
      <c r="K6290" s="7">
        <v>8281</v>
      </c>
      <c r="L6290" s="7">
        <v>4223.3100000000004</v>
      </c>
      <c r="M6290" s="8">
        <v>0.51</v>
      </c>
      <c r="N6290" s="2" t="s">
        <v>82</v>
      </c>
      <c r="O6290">
        <f t="shared" si="784"/>
        <v>2021</v>
      </c>
      <c r="P6290">
        <f t="shared" si="785"/>
        <v>6</v>
      </c>
      <c r="Q6290" t="str">
        <f t="shared" si="786"/>
        <v>juin</v>
      </c>
      <c r="R6290" t="str">
        <f t="shared" si="787"/>
        <v>North Carolina</v>
      </c>
      <c r="S6290" t="str">
        <f t="shared" si="788"/>
        <v>2021-06</v>
      </c>
      <c r="T6290">
        <f>IF(AND(COUNTIF(Calculs!$Q$2:$Q$12,$O6290)&gt;0,COUNTIF(Calculs!$S$2:$S$12,$E6290)&gt;0,COUNTIF(Calculs!$U$2:$U$12,$H6290)&gt;0),1,0)</f>
        <v>1</v>
      </c>
      <c r="U6290">
        <f t="shared" si="789"/>
        <v>8281</v>
      </c>
      <c r="V6290">
        <f t="shared" si="790"/>
        <v>169</v>
      </c>
      <c r="W6290">
        <f t="shared" si="791"/>
        <v>4223.3100000000004</v>
      </c>
    </row>
    <row r="6291" spans="1:23" ht="15.75" customHeight="1" x14ac:dyDescent="0.3">
      <c r="A6291" s="2" t="s">
        <v>25</v>
      </c>
      <c r="B6291" s="2">
        <v>1185732</v>
      </c>
      <c r="C6291" s="3">
        <v>44351</v>
      </c>
      <c r="D6291" s="12" t="str" cm="1">
        <f t="array" ref="D6291">_xlfn.SWITCH(WEEKDAY(C6291,2), 1, "Lundi", 2, "Mardi", 3, "Mercredi", 4, "Jeudi", 5, "Vendredi", 6, "Samedi", 7, "Dimanche", "Erreur")</f>
        <v>Vendredi</v>
      </c>
      <c r="E6291" s="2" t="s">
        <v>47</v>
      </c>
      <c r="F6291" s="2" t="s">
        <v>93</v>
      </c>
      <c r="G6291" s="2" t="s">
        <v>94</v>
      </c>
      <c r="H6291" s="4" t="s">
        <v>21</v>
      </c>
      <c r="I6291" s="5">
        <v>61</v>
      </c>
      <c r="J6291" s="6">
        <v>163</v>
      </c>
      <c r="K6291" s="7">
        <v>9943</v>
      </c>
      <c r="L6291" s="7">
        <v>4872.07</v>
      </c>
      <c r="M6291" s="8">
        <v>0.49</v>
      </c>
      <c r="N6291" s="2" t="s">
        <v>82</v>
      </c>
      <c r="O6291">
        <f t="shared" si="784"/>
        <v>2021</v>
      </c>
      <c r="P6291">
        <f t="shared" si="785"/>
        <v>6</v>
      </c>
      <c r="Q6291" t="str">
        <f t="shared" si="786"/>
        <v>juin</v>
      </c>
      <c r="R6291" t="str">
        <f t="shared" si="787"/>
        <v>North Carolina</v>
      </c>
      <c r="S6291" t="str">
        <f t="shared" si="788"/>
        <v>2021-06</v>
      </c>
      <c r="T6291">
        <f>IF(AND(COUNTIF(Calculs!$Q$2:$Q$12,$O6291)&gt;0,COUNTIF(Calculs!$S$2:$S$12,$E6291)&gt;0,COUNTIF(Calculs!$U$2:$U$12,$H6291)&gt;0),1,0)</f>
        <v>1</v>
      </c>
      <c r="U6291">
        <f t="shared" si="789"/>
        <v>9943</v>
      </c>
      <c r="V6291">
        <f t="shared" si="790"/>
        <v>163</v>
      </c>
      <c r="W6291">
        <f t="shared" si="791"/>
        <v>4872.07</v>
      </c>
    </row>
    <row r="6292" spans="1:23" ht="15.75" customHeight="1" x14ac:dyDescent="0.3">
      <c r="A6292" s="2" t="s">
        <v>25</v>
      </c>
      <c r="B6292" s="2">
        <v>1185732</v>
      </c>
      <c r="C6292" s="3">
        <v>44351</v>
      </c>
      <c r="D6292" s="12" t="str" cm="1">
        <f t="array" ref="D6292">_xlfn.SWITCH(WEEKDAY(C6292,2), 1, "Lundi", 2, "Mardi", 3, "Mercredi", 4, "Jeudi", 5, "Vendredi", 6, "Samedi", 7, "Dimanche", "Erreur")</f>
        <v>Vendredi</v>
      </c>
      <c r="E6292" s="2" t="s">
        <v>47</v>
      </c>
      <c r="F6292" s="2" t="s">
        <v>93</v>
      </c>
      <c r="G6292" s="2" t="s">
        <v>94</v>
      </c>
      <c r="H6292" s="4" t="s">
        <v>22</v>
      </c>
      <c r="I6292" s="5">
        <v>67</v>
      </c>
      <c r="J6292" s="6">
        <v>231</v>
      </c>
      <c r="K6292" s="7">
        <v>15477</v>
      </c>
      <c r="L6292" s="7">
        <v>9286.1999999999989</v>
      </c>
      <c r="M6292" s="8">
        <v>0.6</v>
      </c>
      <c r="N6292" s="2" t="s">
        <v>82</v>
      </c>
      <c r="O6292">
        <f t="shared" si="784"/>
        <v>2021</v>
      </c>
      <c r="P6292">
        <f t="shared" si="785"/>
        <v>6</v>
      </c>
      <c r="Q6292" t="str">
        <f t="shared" si="786"/>
        <v>juin</v>
      </c>
      <c r="R6292" t="str">
        <f t="shared" si="787"/>
        <v>North Carolina</v>
      </c>
      <c r="S6292" t="str">
        <f t="shared" si="788"/>
        <v>2021-06</v>
      </c>
      <c r="T6292">
        <f>IF(AND(COUNTIF(Calculs!$Q$2:$Q$12,$O6292)&gt;0,COUNTIF(Calculs!$S$2:$S$12,$E6292)&gt;0,COUNTIF(Calculs!$U$2:$U$12,$H6292)&gt;0),1,0)</f>
        <v>1</v>
      </c>
      <c r="U6292">
        <f t="shared" si="789"/>
        <v>15477</v>
      </c>
      <c r="V6292">
        <f t="shared" si="790"/>
        <v>231</v>
      </c>
      <c r="W6292">
        <f t="shared" si="791"/>
        <v>9286.1999999999989</v>
      </c>
    </row>
    <row r="6293" spans="1:23" ht="15.75" customHeight="1" x14ac:dyDescent="0.3">
      <c r="A6293" s="2" t="s">
        <v>25</v>
      </c>
      <c r="B6293" s="2">
        <v>1185732</v>
      </c>
      <c r="C6293" s="3">
        <v>44379</v>
      </c>
      <c r="D6293" s="12" t="str" cm="1">
        <f t="array" ref="D6293">_xlfn.SWITCH(WEEKDAY(C6293,2), 1, "Lundi", 2, "Mardi", 3, "Mercredi", 4, "Jeudi", 5, "Vendredi", 6, "Samedi", 7, "Dimanche", "Erreur")</f>
        <v>Vendredi</v>
      </c>
      <c r="E6293" s="2" t="s">
        <v>47</v>
      </c>
      <c r="F6293" s="2" t="s">
        <v>93</v>
      </c>
      <c r="G6293" s="2" t="s">
        <v>94</v>
      </c>
      <c r="H6293" s="4" t="s">
        <v>16</v>
      </c>
      <c r="I6293" s="5">
        <v>60</v>
      </c>
      <c r="J6293" s="6">
        <v>294</v>
      </c>
      <c r="K6293" s="7">
        <v>17640</v>
      </c>
      <c r="L6293" s="7">
        <v>8820</v>
      </c>
      <c r="M6293" s="8">
        <v>0.5</v>
      </c>
      <c r="N6293" s="2" t="s">
        <v>82</v>
      </c>
      <c r="O6293">
        <f t="shared" si="784"/>
        <v>2021</v>
      </c>
      <c r="P6293">
        <f t="shared" si="785"/>
        <v>7</v>
      </c>
      <c r="Q6293" t="str">
        <f t="shared" si="786"/>
        <v>juil</v>
      </c>
      <c r="R6293" t="str">
        <f t="shared" si="787"/>
        <v>North Carolina</v>
      </c>
      <c r="S6293" t="str">
        <f t="shared" si="788"/>
        <v>2021-07</v>
      </c>
      <c r="T6293">
        <f>IF(AND(COUNTIF(Calculs!$Q$2:$Q$12,$O6293)&gt;0,COUNTIF(Calculs!$S$2:$S$12,$E6293)&gt;0,COUNTIF(Calculs!$U$2:$U$12,$H6293)&gt;0),1,0)</f>
        <v>1</v>
      </c>
      <c r="U6293">
        <f t="shared" si="789"/>
        <v>17640</v>
      </c>
      <c r="V6293">
        <f t="shared" si="790"/>
        <v>294</v>
      </c>
      <c r="W6293">
        <f t="shared" si="791"/>
        <v>8820</v>
      </c>
    </row>
    <row r="6294" spans="1:23" ht="15.75" customHeight="1" x14ac:dyDescent="0.3">
      <c r="A6294" s="2" t="s">
        <v>25</v>
      </c>
      <c r="B6294" s="2">
        <v>1185732</v>
      </c>
      <c r="C6294" s="3">
        <v>44379</v>
      </c>
      <c r="D6294" s="12" t="str" cm="1">
        <f t="array" ref="D6294">_xlfn.SWITCH(WEEKDAY(C6294,2), 1, "Lundi", 2, "Mardi", 3, "Mercredi", 4, "Jeudi", 5, "Vendredi", 6, "Samedi", 7, "Dimanche", "Erreur")</f>
        <v>Vendredi</v>
      </c>
      <c r="E6294" s="2" t="s">
        <v>47</v>
      </c>
      <c r="F6294" s="2" t="s">
        <v>93</v>
      </c>
      <c r="G6294" s="2" t="s">
        <v>94</v>
      </c>
      <c r="H6294" s="4" t="s">
        <v>18</v>
      </c>
      <c r="I6294" s="5">
        <v>58</v>
      </c>
      <c r="J6294" s="6">
        <v>224</v>
      </c>
      <c r="K6294" s="7">
        <v>12992</v>
      </c>
      <c r="L6294" s="7">
        <v>6496</v>
      </c>
      <c r="M6294" s="8">
        <v>0.5</v>
      </c>
      <c r="N6294" s="2" t="s">
        <v>82</v>
      </c>
      <c r="O6294">
        <f t="shared" si="784"/>
        <v>2021</v>
      </c>
      <c r="P6294">
        <f t="shared" si="785"/>
        <v>7</v>
      </c>
      <c r="Q6294" t="str">
        <f t="shared" si="786"/>
        <v>juil</v>
      </c>
      <c r="R6294" t="str">
        <f t="shared" si="787"/>
        <v>North Carolina</v>
      </c>
      <c r="S6294" t="str">
        <f t="shared" si="788"/>
        <v>2021-07</v>
      </c>
      <c r="T6294">
        <f>IF(AND(COUNTIF(Calculs!$Q$2:$Q$12,$O6294)&gt;0,COUNTIF(Calculs!$S$2:$S$12,$E6294)&gt;0,COUNTIF(Calculs!$U$2:$U$12,$H6294)&gt;0),1,0)</f>
        <v>1</v>
      </c>
      <c r="U6294">
        <f t="shared" si="789"/>
        <v>12992</v>
      </c>
      <c r="V6294">
        <f t="shared" si="790"/>
        <v>224</v>
      </c>
      <c r="W6294">
        <f t="shared" si="791"/>
        <v>6496</v>
      </c>
    </row>
    <row r="6295" spans="1:23" ht="15.75" customHeight="1" x14ac:dyDescent="0.3">
      <c r="A6295" s="2" t="s">
        <v>25</v>
      </c>
      <c r="B6295" s="2">
        <v>1185732</v>
      </c>
      <c r="C6295" s="3">
        <v>44379</v>
      </c>
      <c r="D6295" s="12" t="str" cm="1">
        <f t="array" ref="D6295">_xlfn.SWITCH(WEEKDAY(C6295,2), 1, "Lundi", 2, "Mardi", 3, "Mercredi", 4, "Jeudi", 5, "Vendredi", 6, "Samedi", 7, "Dimanche", "Erreur")</f>
        <v>Vendredi</v>
      </c>
      <c r="E6295" s="2" t="s">
        <v>47</v>
      </c>
      <c r="F6295" s="2" t="s">
        <v>93</v>
      </c>
      <c r="G6295" s="2" t="s">
        <v>94</v>
      </c>
      <c r="H6295" s="4" t="s">
        <v>19</v>
      </c>
      <c r="I6295" s="5">
        <v>53</v>
      </c>
      <c r="J6295" s="6">
        <v>196</v>
      </c>
      <c r="K6295" s="7">
        <v>10388</v>
      </c>
      <c r="L6295" s="7">
        <v>5713.4000000000005</v>
      </c>
      <c r="M6295" s="8">
        <v>0.55000000000000004</v>
      </c>
      <c r="N6295" s="2" t="s">
        <v>82</v>
      </c>
      <c r="O6295">
        <f t="shared" si="784"/>
        <v>2021</v>
      </c>
      <c r="P6295">
        <f t="shared" si="785"/>
        <v>7</v>
      </c>
      <c r="Q6295" t="str">
        <f t="shared" si="786"/>
        <v>juil</v>
      </c>
      <c r="R6295" t="str">
        <f t="shared" si="787"/>
        <v>North Carolina</v>
      </c>
      <c r="S6295" t="str">
        <f t="shared" si="788"/>
        <v>2021-07</v>
      </c>
      <c r="T6295">
        <f>IF(AND(COUNTIF(Calculs!$Q$2:$Q$12,$O6295)&gt;0,COUNTIF(Calculs!$S$2:$S$12,$E6295)&gt;0,COUNTIF(Calculs!$U$2:$U$12,$H6295)&gt;0),1,0)</f>
        <v>1</v>
      </c>
      <c r="U6295">
        <f t="shared" si="789"/>
        <v>10388</v>
      </c>
      <c r="V6295">
        <f t="shared" si="790"/>
        <v>196</v>
      </c>
      <c r="W6295">
        <f t="shared" si="791"/>
        <v>5713.4000000000005</v>
      </c>
    </row>
    <row r="6296" spans="1:23" ht="15.75" customHeight="1" x14ac:dyDescent="0.3">
      <c r="A6296" s="2" t="s">
        <v>25</v>
      </c>
      <c r="B6296" s="2">
        <v>1185732</v>
      </c>
      <c r="C6296" s="3">
        <v>44379</v>
      </c>
      <c r="D6296" s="12" t="str" cm="1">
        <f t="array" ref="D6296">_xlfn.SWITCH(WEEKDAY(C6296,2), 1, "Lundi", 2, "Mardi", 3, "Mercredi", 4, "Jeudi", 5, "Vendredi", 6, "Samedi", 7, "Dimanche", "Erreur")</f>
        <v>Vendredi</v>
      </c>
      <c r="E6296" s="2" t="s">
        <v>47</v>
      </c>
      <c r="F6296" s="2" t="s">
        <v>93</v>
      </c>
      <c r="G6296" s="2" t="s">
        <v>94</v>
      </c>
      <c r="H6296" s="4" t="s">
        <v>20</v>
      </c>
      <c r="I6296" s="5">
        <v>52</v>
      </c>
      <c r="J6296" s="6">
        <v>203</v>
      </c>
      <c r="K6296" s="7">
        <v>10556</v>
      </c>
      <c r="L6296" s="7">
        <v>5383.56</v>
      </c>
      <c r="M6296" s="8">
        <v>0.51</v>
      </c>
      <c r="N6296" s="2" t="s">
        <v>82</v>
      </c>
      <c r="O6296">
        <f t="shared" si="784"/>
        <v>2021</v>
      </c>
      <c r="P6296">
        <f t="shared" si="785"/>
        <v>7</v>
      </c>
      <c r="Q6296" t="str">
        <f t="shared" si="786"/>
        <v>juil</v>
      </c>
      <c r="R6296" t="str">
        <f t="shared" si="787"/>
        <v>North Carolina</v>
      </c>
      <c r="S6296" t="str">
        <f t="shared" si="788"/>
        <v>2021-07</v>
      </c>
      <c r="T6296">
        <f>IF(AND(COUNTIF(Calculs!$Q$2:$Q$12,$O6296)&gt;0,COUNTIF(Calculs!$S$2:$S$12,$E6296)&gt;0,COUNTIF(Calculs!$U$2:$U$12,$H6296)&gt;0),1,0)</f>
        <v>1</v>
      </c>
      <c r="U6296">
        <f t="shared" si="789"/>
        <v>10556</v>
      </c>
      <c r="V6296">
        <f t="shared" si="790"/>
        <v>203</v>
      </c>
      <c r="W6296">
        <f t="shared" si="791"/>
        <v>5383.56</v>
      </c>
    </row>
    <row r="6297" spans="1:23" ht="15.75" customHeight="1" x14ac:dyDescent="0.3">
      <c r="A6297" s="2" t="s">
        <v>25</v>
      </c>
      <c r="B6297" s="2">
        <v>1185732</v>
      </c>
      <c r="C6297" s="3">
        <v>44379</v>
      </c>
      <c r="D6297" s="12" t="str" cm="1">
        <f t="array" ref="D6297">_xlfn.SWITCH(WEEKDAY(C6297,2), 1, "Lundi", 2, "Mardi", 3, "Mercredi", 4, "Jeudi", 5, "Vendredi", 6, "Samedi", 7, "Dimanche", "Erreur")</f>
        <v>Vendredi</v>
      </c>
      <c r="E6297" s="2" t="s">
        <v>47</v>
      </c>
      <c r="F6297" s="2" t="s">
        <v>93</v>
      </c>
      <c r="G6297" s="2" t="s">
        <v>94</v>
      </c>
      <c r="H6297" s="4" t="s">
        <v>21</v>
      </c>
      <c r="I6297" s="5">
        <v>59</v>
      </c>
      <c r="J6297" s="6">
        <v>182</v>
      </c>
      <c r="K6297" s="7">
        <v>10738</v>
      </c>
      <c r="L6297" s="7">
        <v>5261.62</v>
      </c>
      <c r="M6297" s="8">
        <v>0.49</v>
      </c>
      <c r="N6297" s="2" t="s">
        <v>82</v>
      </c>
      <c r="O6297">
        <f t="shared" si="784"/>
        <v>2021</v>
      </c>
      <c r="P6297">
        <f t="shared" si="785"/>
        <v>7</v>
      </c>
      <c r="Q6297" t="str">
        <f t="shared" si="786"/>
        <v>juil</v>
      </c>
      <c r="R6297" t="str">
        <f t="shared" si="787"/>
        <v>North Carolina</v>
      </c>
      <c r="S6297" t="str">
        <f t="shared" si="788"/>
        <v>2021-07</v>
      </c>
      <c r="T6297">
        <f>IF(AND(COUNTIF(Calculs!$Q$2:$Q$12,$O6297)&gt;0,COUNTIF(Calculs!$S$2:$S$12,$E6297)&gt;0,COUNTIF(Calculs!$U$2:$U$12,$H6297)&gt;0),1,0)</f>
        <v>1</v>
      </c>
      <c r="U6297">
        <f t="shared" si="789"/>
        <v>10738</v>
      </c>
      <c r="V6297">
        <f t="shared" si="790"/>
        <v>182</v>
      </c>
      <c r="W6297">
        <f t="shared" si="791"/>
        <v>5261.62</v>
      </c>
    </row>
    <row r="6298" spans="1:23" ht="15.75" customHeight="1" x14ac:dyDescent="0.3">
      <c r="A6298" s="2" t="s">
        <v>25</v>
      </c>
      <c r="B6298" s="2">
        <v>1185732</v>
      </c>
      <c r="C6298" s="3">
        <v>44379</v>
      </c>
      <c r="D6298" s="12" t="str" cm="1">
        <f t="array" ref="D6298">_xlfn.SWITCH(WEEKDAY(C6298,2), 1, "Lundi", 2, "Mardi", 3, "Mercredi", 4, "Jeudi", 5, "Vendredi", 6, "Samedi", 7, "Dimanche", "Erreur")</f>
        <v>Vendredi</v>
      </c>
      <c r="E6298" s="2" t="s">
        <v>47</v>
      </c>
      <c r="F6298" s="2" t="s">
        <v>93</v>
      </c>
      <c r="G6298" s="2" t="s">
        <v>94</v>
      </c>
      <c r="H6298" s="4" t="s">
        <v>22</v>
      </c>
      <c r="I6298" s="5">
        <v>64</v>
      </c>
      <c r="J6298" s="6">
        <v>263</v>
      </c>
      <c r="K6298" s="7">
        <v>16832</v>
      </c>
      <c r="L6298" s="7">
        <v>10604.16</v>
      </c>
      <c r="M6298" s="8">
        <v>0.63</v>
      </c>
      <c r="N6298" s="2" t="s">
        <v>82</v>
      </c>
      <c r="O6298">
        <f t="shared" si="784"/>
        <v>2021</v>
      </c>
      <c r="P6298">
        <f t="shared" si="785"/>
        <v>7</v>
      </c>
      <c r="Q6298" t="str">
        <f t="shared" si="786"/>
        <v>juil</v>
      </c>
      <c r="R6298" t="str">
        <f t="shared" si="787"/>
        <v>North Carolina</v>
      </c>
      <c r="S6298" t="str">
        <f t="shared" si="788"/>
        <v>2021-07</v>
      </c>
      <c r="T6298">
        <f>IF(AND(COUNTIF(Calculs!$Q$2:$Q$12,$O6298)&gt;0,COUNTIF(Calculs!$S$2:$S$12,$E6298)&gt;0,COUNTIF(Calculs!$U$2:$U$12,$H6298)&gt;0),1,0)</f>
        <v>1</v>
      </c>
      <c r="U6298">
        <f t="shared" si="789"/>
        <v>16832</v>
      </c>
      <c r="V6298">
        <f t="shared" si="790"/>
        <v>263</v>
      </c>
      <c r="W6298">
        <f t="shared" si="791"/>
        <v>10604.16</v>
      </c>
    </row>
    <row r="6299" spans="1:23" ht="15.75" customHeight="1" x14ac:dyDescent="0.3">
      <c r="A6299" s="2" t="s">
        <v>25</v>
      </c>
      <c r="B6299" s="2">
        <v>1185732</v>
      </c>
      <c r="C6299" s="3">
        <v>44411</v>
      </c>
      <c r="D6299" s="12" t="str" cm="1">
        <f t="array" ref="D6299">_xlfn.SWITCH(WEEKDAY(C6299,2), 1, "Lundi", 2, "Mardi", 3, "Mercredi", 4, "Jeudi", 5, "Vendredi", 6, "Samedi", 7, "Dimanche", "Erreur")</f>
        <v>Mardi</v>
      </c>
      <c r="E6299" s="2" t="s">
        <v>47</v>
      </c>
      <c r="F6299" s="2" t="s">
        <v>93</v>
      </c>
      <c r="G6299" s="2" t="s">
        <v>94</v>
      </c>
      <c r="H6299" s="4" t="s">
        <v>16</v>
      </c>
      <c r="I6299" s="5">
        <v>61</v>
      </c>
      <c r="J6299" s="6">
        <v>308</v>
      </c>
      <c r="K6299" s="7">
        <v>18788</v>
      </c>
      <c r="L6299" s="7">
        <v>9957.6400000000012</v>
      </c>
      <c r="M6299" s="8">
        <v>0.53</v>
      </c>
      <c r="N6299" s="2" t="s">
        <v>82</v>
      </c>
      <c r="O6299">
        <f t="shared" si="784"/>
        <v>2021</v>
      </c>
      <c r="P6299">
        <f t="shared" si="785"/>
        <v>8</v>
      </c>
      <c r="Q6299" t="str">
        <f t="shared" si="786"/>
        <v>août</v>
      </c>
      <c r="R6299" t="str">
        <f t="shared" si="787"/>
        <v>North Carolina</v>
      </c>
      <c r="S6299" t="str">
        <f t="shared" si="788"/>
        <v>2021-08</v>
      </c>
      <c r="T6299">
        <f>IF(AND(COUNTIF(Calculs!$Q$2:$Q$12,$O6299)&gt;0,COUNTIF(Calculs!$S$2:$S$12,$E6299)&gt;0,COUNTIF(Calculs!$U$2:$U$12,$H6299)&gt;0),1,0)</f>
        <v>1</v>
      </c>
      <c r="U6299">
        <f t="shared" si="789"/>
        <v>18788</v>
      </c>
      <c r="V6299">
        <f t="shared" si="790"/>
        <v>308</v>
      </c>
      <c r="W6299">
        <f t="shared" si="791"/>
        <v>9957.6400000000012</v>
      </c>
    </row>
    <row r="6300" spans="1:23" ht="15.75" customHeight="1" x14ac:dyDescent="0.3">
      <c r="A6300" s="2" t="s">
        <v>25</v>
      </c>
      <c r="B6300" s="2">
        <v>1185732</v>
      </c>
      <c r="C6300" s="3">
        <v>44411</v>
      </c>
      <c r="D6300" s="12" t="str" cm="1">
        <f t="array" ref="D6300">_xlfn.SWITCH(WEEKDAY(C6300,2), 1, "Lundi", 2, "Mardi", 3, "Mercredi", 4, "Jeudi", 5, "Vendredi", 6, "Samedi", 7, "Dimanche", "Erreur")</f>
        <v>Mardi</v>
      </c>
      <c r="E6300" s="2" t="s">
        <v>47</v>
      </c>
      <c r="F6300" s="2" t="s">
        <v>93</v>
      </c>
      <c r="G6300" s="2" t="s">
        <v>94</v>
      </c>
      <c r="H6300" s="4" t="s">
        <v>18</v>
      </c>
      <c r="I6300" s="5">
        <v>58</v>
      </c>
      <c r="J6300" s="6">
        <v>200</v>
      </c>
      <c r="K6300" s="7">
        <v>11600</v>
      </c>
      <c r="L6300" s="7">
        <v>5219.9999999999991</v>
      </c>
      <c r="M6300" s="8">
        <v>0.44999999999999996</v>
      </c>
      <c r="N6300" s="2" t="s">
        <v>82</v>
      </c>
      <c r="O6300">
        <f t="shared" si="784"/>
        <v>2021</v>
      </c>
      <c r="P6300">
        <f t="shared" si="785"/>
        <v>8</v>
      </c>
      <c r="Q6300" t="str">
        <f t="shared" si="786"/>
        <v>août</v>
      </c>
      <c r="R6300" t="str">
        <f t="shared" si="787"/>
        <v>North Carolina</v>
      </c>
      <c r="S6300" t="str">
        <f t="shared" si="788"/>
        <v>2021-08</v>
      </c>
      <c r="T6300">
        <f>IF(AND(COUNTIF(Calculs!$Q$2:$Q$12,$O6300)&gt;0,COUNTIF(Calculs!$S$2:$S$12,$E6300)&gt;0,COUNTIF(Calculs!$U$2:$U$12,$H6300)&gt;0),1,0)</f>
        <v>1</v>
      </c>
      <c r="U6300">
        <f t="shared" si="789"/>
        <v>11600</v>
      </c>
      <c r="V6300">
        <f t="shared" si="790"/>
        <v>200</v>
      </c>
      <c r="W6300">
        <f t="shared" si="791"/>
        <v>5219.9999999999991</v>
      </c>
    </row>
    <row r="6301" spans="1:23" ht="15.75" customHeight="1" x14ac:dyDescent="0.3">
      <c r="A6301" s="2" t="s">
        <v>25</v>
      </c>
      <c r="B6301" s="2">
        <v>1185732</v>
      </c>
      <c r="C6301" s="3">
        <v>44411</v>
      </c>
      <c r="D6301" s="12" t="str" cm="1">
        <f t="array" ref="D6301">_xlfn.SWITCH(WEEKDAY(C6301,2), 1, "Lundi", 2, "Mardi", 3, "Mercredi", 4, "Jeudi", 5, "Vendredi", 6, "Samedi", 7, "Dimanche", "Erreur")</f>
        <v>Mardi</v>
      </c>
      <c r="E6301" s="2" t="s">
        <v>47</v>
      </c>
      <c r="F6301" s="2" t="s">
        <v>93</v>
      </c>
      <c r="G6301" s="2" t="s">
        <v>94</v>
      </c>
      <c r="H6301" s="4" t="s">
        <v>19</v>
      </c>
      <c r="I6301" s="5">
        <v>54</v>
      </c>
      <c r="J6301" s="6">
        <v>210</v>
      </c>
      <c r="K6301" s="7">
        <v>11340</v>
      </c>
      <c r="L6301" s="7">
        <v>6010.2000000000007</v>
      </c>
      <c r="M6301" s="8">
        <v>0.53</v>
      </c>
      <c r="N6301" s="2" t="s">
        <v>82</v>
      </c>
      <c r="O6301">
        <f t="shared" si="784"/>
        <v>2021</v>
      </c>
      <c r="P6301">
        <f t="shared" si="785"/>
        <v>8</v>
      </c>
      <c r="Q6301" t="str">
        <f t="shared" si="786"/>
        <v>août</v>
      </c>
      <c r="R6301" t="str">
        <f t="shared" si="787"/>
        <v>North Carolina</v>
      </c>
      <c r="S6301" t="str">
        <f t="shared" si="788"/>
        <v>2021-08</v>
      </c>
      <c r="T6301">
        <f>IF(AND(COUNTIF(Calculs!$Q$2:$Q$12,$O6301)&gt;0,COUNTIF(Calculs!$S$2:$S$12,$E6301)&gt;0,COUNTIF(Calculs!$U$2:$U$12,$H6301)&gt;0),1,0)</f>
        <v>1</v>
      </c>
      <c r="U6301">
        <f t="shared" si="789"/>
        <v>11340</v>
      </c>
      <c r="V6301">
        <f t="shared" si="790"/>
        <v>210</v>
      </c>
      <c r="W6301">
        <f t="shared" si="791"/>
        <v>6010.2000000000007</v>
      </c>
    </row>
    <row r="6302" spans="1:23" ht="15.75" customHeight="1" x14ac:dyDescent="0.3">
      <c r="A6302" s="2" t="s">
        <v>25</v>
      </c>
      <c r="B6302" s="2">
        <v>1185732</v>
      </c>
      <c r="C6302" s="3">
        <v>44411</v>
      </c>
      <c r="D6302" s="12" t="str" cm="1">
        <f t="array" ref="D6302">_xlfn.SWITCH(WEEKDAY(C6302,2), 1, "Lundi", 2, "Mardi", 3, "Mercredi", 4, "Jeudi", 5, "Vendredi", 6, "Samedi", 7, "Dimanche", "Erreur")</f>
        <v>Mardi</v>
      </c>
      <c r="E6302" s="2" t="s">
        <v>47</v>
      </c>
      <c r="F6302" s="2" t="s">
        <v>93</v>
      </c>
      <c r="G6302" s="2" t="s">
        <v>94</v>
      </c>
      <c r="H6302" s="4" t="s">
        <v>20</v>
      </c>
      <c r="I6302" s="5">
        <v>44</v>
      </c>
      <c r="J6302" s="6">
        <v>182</v>
      </c>
      <c r="K6302" s="7">
        <v>8008</v>
      </c>
      <c r="L6302" s="7">
        <v>4244.24</v>
      </c>
      <c r="M6302" s="8">
        <v>0.53</v>
      </c>
      <c r="N6302" s="2" t="s">
        <v>82</v>
      </c>
      <c r="O6302">
        <f t="shared" si="784"/>
        <v>2021</v>
      </c>
      <c r="P6302">
        <f t="shared" si="785"/>
        <v>8</v>
      </c>
      <c r="Q6302" t="str">
        <f t="shared" si="786"/>
        <v>août</v>
      </c>
      <c r="R6302" t="str">
        <f t="shared" si="787"/>
        <v>North Carolina</v>
      </c>
      <c r="S6302" t="str">
        <f t="shared" si="788"/>
        <v>2021-08</v>
      </c>
      <c r="T6302">
        <f>IF(AND(COUNTIF(Calculs!$Q$2:$Q$12,$O6302)&gt;0,COUNTIF(Calculs!$S$2:$S$12,$E6302)&gt;0,COUNTIF(Calculs!$U$2:$U$12,$H6302)&gt;0),1,0)</f>
        <v>1</v>
      </c>
      <c r="U6302">
        <f t="shared" si="789"/>
        <v>8008</v>
      </c>
      <c r="V6302">
        <f t="shared" si="790"/>
        <v>182</v>
      </c>
      <c r="W6302">
        <f t="shared" si="791"/>
        <v>4244.24</v>
      </c>
    </row>
    <row r="6303" spans="1:23" ht="15.75" customHeight="1" x14ac:dyDescent="0.3">
      <c r="A6303" s="2" t="s">
        <v>25</v>
      </c>
      <c r="B6303" s="2">
        <v>1185732</v>
      </c>
      <c r="C6303" s="3">
        <v>44411</v>
      </c>
      <c r="D6303" s="12" t="str" cm="1">
        <f t="array" ref="D6303">_xlfn.SWITCH(WEEKDAY(C6303,2), 1, "Lundi", 2, "Mardi", 3, "Mercredi", 4, "Jeudi", 5, "Vendredi", 6, "Samedi", 7, "Dimanche", "Erreur")</f>
        <v>Mardi</v>
      </c>
      <c r="E6303" s="2" t="s">
        <v>47</v>
      </c>
      <c r="F6303" s="2" t="s">
        <v>93</v>
      </c>
      <c r="G6303" s="2" t="s">
        <v>94</v>
      </c>
      <c r="H6303" s="4" t="s">
        <v>21</v>
      </c>
      <c r="I6303" s="5">
        <v>53</v>
      </c>
      <c r="J6303" s="6">
        <v>176</v>
      </c>
      <c r="K6303" s="7">
        <v>9328</v>
      </c>
      <c r="L6303" s="7">
        <v>4477.4399999999996</v>
      </c>
      <c r="M6303" s="8">
        <v>0.48</v>
      </c>
      <c r="N6303" s="2" t="s">
        <v>82</v>
      </c>
      <c r="O6303">
        <f t="shared" si="784"/>
        <v>2021</v>
      </c>
      <c r="P6303">
        <f t="shared" si="785"/>
        <v>8</v>
      </c>
      <c r="Q6303" t="str">
        <f t="shared" si="786"/>
        <v>août</v>
      </c>
      <c r="R6303" t="str">
        <f t="shared" si="787"/>
        <v>North Carolina</v>
      </c>
      <c r="S6303" t="str">
        <f t="shared" si="788"/>
        <v>2021-08</v>
      </c>
      <c r="T6303">
        <f>IF(AND(COUNTIF(Calculs!$Q$2:$Q$12,$O6303)&gt;0,COUNTIF(Calculs!$S$2:$S$12,$E6303)&gt;0,COUNTIF(Calculs!$U$2:$U$12,$H6303)&gt;0),1,0)</f>
        <v>1</v>
      </c>
      <c r="U6303">
        <f t="shared" si="789"/>
        <v>9328</v>
      </c>
      <c r="V6303">
        <f t="shared" si="790"/>
        <v>176</v>
      </c>
      <c r="W6303">
        <f t="shared" si="791"/>
        <v>4477.4399999999996</v>
      </c>
    </row>
    <row r="6304" spans="1:23" ht="15.75" customHeight="1" x14ac:dyDescent="0.3">
      <c r="A6304" s="2" t="s">
        <v>25</v>
      </c>
      <c r="B6304" s="2">
        <v>1185732</v>
      </c>
      <c r="C6304" s="3">
        <v>44411</v>
      </c>
      <c r="D6304" s="12" t="str" cm="1">
        <f t="array" ref="D6304">_xlfn.SWITCH(WEEKDAY(C6304,2), 1, "Lundi", 2, "Mardi", 3, "Mercredi", 4, "Jeudi", 5, "Vendredi", 6, "Samedi", 7, "Dimanche", "Erreur")</f>
        <v>Mardi</v>
      </c>
      <c r="E6304" s="2" t="s">
        <v>47</v>
      </c>
      <c r="F6304" s="2" t="s">
        <v>93</v>
      </c>
      <c r="G6304" s="2" t="s">
        <v>94</v>
      </c>
      <c r="H6304" s="4" t="s">
        <v>22</v>
      </c>
      <c r="I6304" s="5">
        <v>54</v>
      </c>
      <c r="J6304" s="6">
        <v>231</v>
      </c>
      <c r="K6304" s="7">
        <v>12474</v>
      </c>
      <c r="L6304" s="7">
        <v>7983.3600000000006</v>
      </c>
      <c r="M6304" s="8">
        <v>0.64</v>
      </c>
      <c r="N6304" s="2" t="s">
        <v>82</v>
      </c>
      <c r="O6304">
        <f t="shared" si="784"/>
        <v>2021</v>
      </c>
      <c r="P6304">
        <f t="shared" si="785"/>
        <v>8</v>
      </c>
      <c r="Q6304" t="str">
        <f t="shared" si="786"/>
        <v>août</v>
      </c>
      <c r="R6304" t="str">
        <f t="shared" si="787"/>
        <v>North Carolina</v>
      </c>
      <c r="S6304" t="str">
        <f t="shared" si="788"/>
        <v>2021-08</v>
      </c>
      <c r="T6304">
        <f>IF(AND(COUNTIF(Calculs!$Q$2:$Q$12,$O6304)&gt;0,COUNTIF(Calculs!$S$2:$S$12,$E6304)&gt;0,COUNTIF(Calculs!$U$2:$U$12,$H6304)&gt;0),1,0)</f>
        <v>1</v>
      </c>
      <c r="U6304">
        <f t="shared" si="789"/>
        <v>12474</v>
      </c>
      <c r="V6304">
        <f t="shared" si="790"/>
        <v>231</v>
      </c>
      <c r="W6304">
        <f t="shared" si="791"/>
        <v>7983.3600000000006</v>
      </c>
    </row>
    <row r="6305" spans="1:23" ht="15.75" customHeight="1" x14ac:dyDescent="0.3">
      <c r="A6305" s="2" t="s">
        <v>25</v>
      </c>
      <c r="B6305" s="2">
        <v>1185732</v>
      </c>
      <c r="C6305" s="3">
        <v>44441</v>
      </c>
      <c r="D6305" s="12" t="str" cm="1">
        <f t="array" ref="D6305">_xlfn.SWITCH(WEEKDAY(C6305,2), 1, "Lundi", 2, "Mardi", 3, "Mercredi", 4, "Jeudi", 5, "Vendredi", 6, "Samedi", 7, "Dimanche", "Erreur")</f>
        <v>Jeudi</v>
      </c>
      <c r="E6305" s="2" t="s">
        <v>47</v>
      </c>
      <c r="F6305" s="2" t="s">
        <v>93</v>
      </c>
      <c r="G6305" s="2" t="s">
        <v>94</v>
      </c>
      <c r="H6305" s="4" t="s">
        <v>16</v>
      </c>
      <c r="I6305" s="5">
        <v>53</v>
      </c>
      <c r="J6305" s="6">
        <v>250</v>
      </c>
      <c r="K6305" s="7">
        <v>13250</v>
      </c>
      <c r="L6305" s="7">
        <v>6890</v>
      </c>
      <c r="M6305" s="8">
        <v>0.52</v>
      </c>
      <c r="N6305" s="2" t="s">
        <v>82</v>
      </c>
      <c r="O6305">
        <f t="shared" si="784"/>
        <v>2021</v>
      </c>
      <c r="P6305">
        <f t="shared" si="785"/>
        <v>9</v>
      </c>
      <c r="Q6305" t="str">
        <f t="shared" si="786"/>
        <v>sept</v>
      </c>
      <c r="R6305" t="str">
        <f t="shared" si="787"/>
        <v>North Carolina</v>
      </c>
      <c r="S6305" t="str">
        <f t="shared" si="788"/>
        <v>2021-09</v>
      </c>
      <c r="T6305">
        <f>IF(AND(COUNTIF(Calculs!$Q$2:$Q$12,$O6305)&gt;0,COUNTIF(Calculs!$S$2:$S$12,$E6305)&gt;0,COUNTIF(Calculs!$U$2:$U$12,$H6305)&gt;0),1,0)</f>
        <v>1</v>
      </c>
      <c r="U6305">
        <f t="shared" si="789"/>
        <v>13250</v>
      </c>
      <c r="V6305">
        <f t="shared" si="790"/>
        <v>250</v>
      </c>
      <c r="W6305">
        <f t="shared" si="791"/>
        <v>6890</v>
      </c>
    </row>
    <row r="6306" spans="1:23" ht="15.75" customHeight="1" x14ac:dyDescent="0.3">
      <c r="A6306" s="2" t="s">
        <v>25</v>
      </c>
      <c r="B6306" s="2">
        <v>1185732</v>
      </c>
      <c r="C6306" s="3">
        <v>44441</v>
      </c>
      <c r="D6306" s="12" t="str" cm="1">
        <f t="array" ref="D6306">_xlfn.SWITCH(WEEKDAY(C6306,2), 1, "Lundi", 2, "Mardi", 3, "Mercredi", 4, "Jeudi", 5, "Vendredi", 6, "Samedi", 7, "Dimanche", "Erreur")</f>
        <v>Jeudi</v>
      </c>
      <c r="E6306" s="2" t="s">
        <v>47</v>
      </c>
      <c r="F6306" s="2" t="s">
        <v>93</v>
      </c>
      <c r="G6306" s="2" t="s">
        <v>94</v>
      </c>
      <c r="H6306" s="4" t="s">
        <v>18</v>
      </c>
      <c r="I6306" s="5">
        <v>49</v>
      </c>
      <c r="J6306" s="6">
        <v>181</v>
      </c>
      <c r="K6306" s="7">
        <v>8869</v>
      </c>
      <c r="L6306" s="7">
        <v>4434.5</v>
      </c>
      <c r="M6306" s="8">
        <v>0.5</v>
      </c>
      <c r="N6306" s="2" t="s">
        <v>82</v>
      </c>
      <c r="O6306">
        <f t="shared" si="784"/>
        <v>2021</v>
      </c>
      <c r="P6306">
        <f t="shared" si="785"/>
        <v>9</v>
      </c>
      <c r="Q6306" t="str">
        <f t="shared" si="786"/>
        <v>sept</v>
      </c>
      <c r="R6306" t="str">
        <f t="shared" si="787"/>
        <v>North Carolina</v>
      </c>
      <c r="S6306" t="str">
        <f t="shared" si="788"/>
        <v>2021-09</v>
      </c>
      <c r="T6306">
        <f>IF(AND(COUNTIF(Calculs!$Q$2:$Q$12,$O6306)&gt;0,COUNTIF(Calculs!$S$2:$S$12,$E6306)&gt;0,COUNTIF(Calculs!$U$2:$U$12,$H6306)&gt;0),1,0)</f>
        <v>1</v>
      </c>
      <c r="U6306">
        <f t="shared" si="789"/>
        <v>8869</v>
      </c>
      <c r="V6306">
        <f t="shared" si="790"/>
        <v>181</v>
      </c>
      <c r="W6306">
        <f t="shared" si="791"/>
        <v>4434.5</v>
      </c>
    </row>
    <row r="6307" spans="1:23" ht="15.75" customHeight="1" x14ac:dyDescent="0.3">
      <c r="A6307" s="2" t="s">
        <v>25</v>
      </c>
      <c r="B6307" s="2">
        <v>1185732</v>
      </c>
      <c r="C6307" s="3">
        <v>44441</v>
      </c>
      <c r="D6307" s="12" t="str" cm="1">
        <f t="array" ref="D6307">_xlfn.SWITCH(WEEKDAY(C6307,2), 1, "Lundi", 2, "Mardi", 3, "Mercredi", 4, "Jeudi", 5, "Vendredi", 6, "Samedi", 7, "Dimanche", "Erreur")</f>
        <v>Jeudi</v>
      </c>
      <c r="E6307" s="2" t="s">
        <v>47</v>
      </c>
      <c r="F6307" s="2" t="s">
        <v>93</v>
      </c>
      <c r="G6307" s="2" t="s">
        <v>94</v>
      </c>
      <c r="H6307" s="4" t="s">
        <v>19</v>
      </c>
      <c r="I6307" s="5">
        <v>28</v>
      </c>
      <c r="J6307" s="6">
        <v>175</v>
      </c>
      <c r="K6307" s="7">
        <v>4900</v>
      </c>
      <c r="L6307" s="7">
        <v>2499</v>
      </c>
      <c r="M6307" s="8">
        <v>0.51</v>
      </c>
      <c r="N6307" s="2" t="s">
        <v>82</v>
      </c>
      <c r="O6307">
        <f t="shared" si="784"/>
        <v>2021</v>
      </c>
      <c r="P6307">
        <f t="shared" si="785"/>
        <v>9</v>
      </c>
      <c r="Q6307" t="str">
        <f t="shared" si="786"/>
        <v>sept</v>
      </c>
      <c r="R6307" t="str">
        <f t="shared" si="787"/>
        <v>North Carolina</v>
      </c>
      <c r="S6307" t="str">
        <f t="shared" si="788"/>
        <v>2021-09</v>
      </c>
      <c r="T6307">
        <f>IF(AND(COUNTIF(Calculs!$Q$2:$Q$12,$O6307)&gt;0,COUNTIF(Calculs!$S$2:$S$12,$E6307)&gt;0,COUNTIF(Calculs!$U$2:$U$12,$H6307)&gt;0),1,0)</f>
        <v>1</v>
      </c>
      <c r="U6307">
        <f t="shared" si="789"/>
        <v>4900</v>
      </c>
      <c r="V6307">
        <f t="shared" si="790"/>
        <v>175</v>
      </c>
      <c r="W6307">
        <f t="shared" si="791"/>
        <v>2499</v>
      </c>
    </row>
    <row r="6308" spans="1:23" ht="15.75" customHeight="1" x14ac:dyDescent="0.3">
      <c r="A6308" s="2" t="s">
        <v>25</v>
      </c>
      <c r="B6308" s="2">
        <v>1185732</v>
      </c>
      <c r="C6308" s="3">
        <v>44441</v>
      </c>
      <c r="D6308" s="12" t="str" cm="1">
        <f t="array" ref="D6308">_xlfn.SWITCH(WEEKDAY(C6308,2), 1, "Lundi", 2, "Mardi", 3, "Mercredi", 4, "Jeudi", 5, "Vendredi", 6, "Samedi", 7, "Dimanche", "Erreur")</f>
        <v>Jeudi</v>
      </c>
      <c r="E6308" s="2" t="s">
        <v>47</v>
      </c>
      <c r="F6308" s="2" t="s">
        <v>93</v>
      </c>
      <c r="G6308" s="2" t="s">
        <v>94</v>
      </c>
      <c r="H6308" s="4" t="s">
        <v>20</v>
      </c>
      <c r="I6308" s="5">
        <v>28</v>
      </c>
      <c r="J6308" s="6">
        <v>150</v>
      </c>
      <c r="K6308" s="7">
        <v>4200</v>
      </c>
      <c r="L6308" s="7">
        <v>2100</v>
      </c>
      <c r="M6308" s="8">
        <v>0.5</v>
      </c>
      <c r="N6308" s="2" t="s">
        <v>82</v>
      </c>
      <c r="O6308">
        <f t="shared" si="784"/>
        <v>2021</v>
      </c>
      <c r="P6308">
        <f t="shared" si="785"/>
        <v>9</v>
      </c>
      <c r="Q6308" t="str">
        <f t="shared" si="786"/>
        <v>sept</v>
      </c>
      <c r="R6308" t="str">
        <f t="shared" si="787"/>
        <v>North Carolina</v>
      </c>
      <c r="S6308" t="str">
        <f t="shared" si="788"/>
        <v>2021-09</v>
      </c>
      <c r="T6308">
        <f>IF(AND(COUNTIF(Calculs!$Q$2:$Q$12,$O6308)&gt;0,COUNTIF(Calculs!$S$2:$S$12,$E6308)&gt;0,COUNTIF(Calculs!$U$2:$U$12,$H6308)&gt;0),1,0)</f>
        <v>1</v>
      </c>
      <c r="U6308">
        <f t="shared" si="789"/>
        <v>4200</v>
      </c>
      <c r="V6308">
        <f t="shared" si="790"/>
        <v>150</v>
      </c>
      <c r="W6308">
        <f t="shared" si="791"/>
        <v>2100</v>
      </c>
    </row>
    <row r="6309" spans="1:23" ht="15.75" customHeight="1" x14ac:dyDescent="0.3">
      <c r="A6309" s="2" t="s">
        <v>25</v>
      </c>
      <c r="B6309" s="2">
        <v>1185732</v>
      </c>
      <c r="C6309" s="3">
        <v>44441</v>
      </c>
      <c r="D6309" s="12" t="str" cm="1">
        <f t="array" ref="D6309">_xlfn.SWITCH(WEEKDAY(C6309,2), 1, "Lundi", 2, "Mardi", 3, "Mercredi", 4, "Jeudi", 5, "Vendredi", 6, "Samedi", 7, "Dimanche", "Erreur")</f>
        <v>Jeudi</v>
      </c>
      <c r="E6309" s="2" t="s">
        <v>47</v>
      </c>
      <c r="F6309" s="2" t="s">
        <v>93</v>
      </c>
      <c r="G6309" s="2" t="s">
        <v>94</v>
      </c>
      <c r="H6309" s="4" t="s">
        <v>21</v>
      </c>
      <c r="I6309" s="5">
        <v>38</v>
      </c>
      <c r="J6309" s="6">
        <v>156</v>
      </c>
      <c r="K6309" s="7">
        <v>5928</v>
      </c>
      <c r="L6309" s="7">
        <v>2726.8799999999997</v>
      </c>
      <c r="M6309" s="8">
        <v>0.45999999999999996</v>
      </c>
      <c r="N6309" s="2" t="s">
        <v>82</v>
      </c>
      <c r="O6309">
        <f t="shared" si="784"/>
        <v>2021</v>
      </c>
      <c r="P6309">
        <f t="shared" si="785"/>
        <v>9</v>
      </c>
      <c r="Q6309" t="str">
        <f t="shared" si="786"/>
        <v>sept</v>
      </c>
      <c r="R6309" t="str">
        <f t="shared" si="787"/>
        <v>North Carolina</v>
      </c>
      <c r="S6309" t="str">
        <f t="shared" si="788"/>
        <v>2021-09</v>
      </c>
      <c r="T6309">
        <f>IF(AND(COUNTIF(Calculs!$Q$2:$Q$12,$O6309)&gt;0,COUNTIF(Calculs!$S$2:$S$12,$E6309)&gt;0,COUNTIF(Calculs!$U$2:$U$12,$H6309)&gt;0),1,0)</f>
        <v>1</v>
      </c>
      <c r="U6309">
        <f t="shared" si="789"/>
        <v>5928</v>
      </c>
      <c r="V6309">
        <f t="shared" si="790"/>
        <v>156</v>
      </c>
      <c r="W6309">
        <f t="shared" si="791"/>
        <v>2726.8799999999997</v>
      </c>
    </row>
    <row r="6310" spans="1:23" ht="15.75" customHeight="1" x14ac:dyDescent="0.3">
      <c r="A6310" s="2" t="s">
        <v>25</v>
      </c>
      <c r="B6310" s="2">
        <v>1185732</v>
      </c>
      <c r="C6310" s="3">
        <v>44441</v>
      </c>
      <c r="D6310" s="12" t="str" cm="1">
        <f t="array" ref="D6310">_xlfn.SWITCH(WEEKDAY(C6310,2), 1, "Lundi", 2, "Mardi", 3, "Mercredi", 4, "Jeudi", 5, "Vendredi", 6, "Samedi", 7, "Dimanche", "Erreur")</f>
        <v>Jeudi</v>
      </c>
      <c r="E6310" s="2" t="s">
        <v>47</v>
      </c>
      <c r="F6310" s="2" t="s">
        <v>93</v>
      </c>
      <c r="G6310" s="2" t="s">
        <v>94</v>
      </c>
      <c r="H6310" s="4" t="s">
        <v>22</v>
      </c>
      <c r="I6310" s="5">
        <v>41</v>
      </c>
      <c r="J6310" s="6">
        <v>203</v>
      </c>
      <c r="K6310" s="7">
        <v>8323</v>
      </c>
      <c r="L6310" s="7">
        <v>5077.03</v>
      </c>
      <c r="M6310" s="8">
        <v>0.61</v>
      </c>
      <c r="N6310" s="2" t="s">
        <v>82</v>
      </c>
      <c r="O6310">
        <f t="shared" si="784"/>
        <v>2021</v>
      </c>
      <c r="P6310">
        <f t="shared" si="785"/>
        <v>9</v>
      </c>
      <c r="Q6310" t="str">
        <f t="shared" si="786"/>
        <v>sept</v>
      </c>
      <c r="R6310" t="str">
        <f t="shared" si="787"/>
        <v>North Carolina</v>
      </c>
      <c r="S6310" t="str">
        <f t="shared" si="788"/>
        <v>2021-09</v>
      </c>
      <c r="T6310">
        <f>IF(AND(COUNTIF(Calculs!$Q$2:$Q$12,$O6310)&gt;0,COUNTIF(Calculs!$S$2:$S$12,$E6310)&gt;0,COUNTIF(Calculs!$U$2:$U$12,$H6310)&gt;0),1,0)</f>
        <v>1</v>
      </c>
      <c r="U6310">
        <f t="shared" si="789"/>
        <v>8323</v>
      </c>
      <c r="V6310">
        <f t="shared" si="790"/>
        <v>203</v>
      </c>
      <c r="W6310">
        <f t="shared" si="791"/>
        <v>5077.03</v>
      </c>
    </row>
    <row r="6311" spans="1:23" ht="15.75" customHeight="1" x14ac:dyDescent="0.3">
      <c r="A6311" s="2" t="s">
        <v>25</v>
      </c>
      <c r="B6311" s="2">
        <v>1185732</v>
      </c>
      <c r="C6311" s="3">
        <v>44473</v>
      </c>
      <c r="D6311" s="12" t="str" cm="1">
        <f t="array" ref="D6311">_xlfn.SWITCH(WEEKDAY(C6311,2), 1, "Lundi", 2, "Mardi", 3, "Mercredi", 4, "Jeudi", 5, "Vendredi", 6, "Samedi", 7, "Dimanche", "Erreur")</f>
        <v>Lundi</v>
      </c>
      <c r="E6311" s="2" t="s">
        <v>47</v>
      </c>
      <c r="F6311" s="2" t="s">
        <v>93</v>
      </c>
      <c r="G6311" s="2" t="s">
        <v>94</v>
      </c>
      <c r="H6311" s="4" t="s">
        <v>16</v>
      </c>
      <c r="I6311" s="5">
        <v>42</v>
      </c>
      <c r="J6311" s="6">
        <v>245</v>
      </c>
      <c r="K6311" s="7">
        <v>10290</v>
      </c>
      <c r="L6311" s="7">
        <v>5556.6</v>
      </c>
      <c r="M6311" s="8">
        <v>0.54</v>
      </c>
      <c r="N6311" s="2" t="s">
        <v>82</v>
      </c>
      <c r="O6311">
        <f t="shared" si="784"/>
        <v>2021</v>
      </c>
      <c r="P6311">
        <f t="shared" si="785"/>
        <v>10</v>
      </c>
      <c r="Q6311" t="str">
        <f t="shared" si="786"/>
        <v>oct</v>
      </c>
      <c r="R6311" t="str">
        <f t="shared" si="787"/>
        <v>North Carolina</v>
      </c>
      <c r="S6311" t="str">
        <f t="shared" si="788"/>
        <v>2021-10</v>
      </c>
      <c r="T6311">
        <f>IF(AND(COUNTIF(Calculs!$Q$2:$Q$12,$O6311)&gt;0,COUNTIF(Calculs!$S$2:$S$12,$E6311)&gt;0,COUNTIF(Calculs!$U$2:$U$12,$H6311)&gt;0),1,0)</f>
        <v>1</v>
      </c>
      <c r="U6311">
        <f t="shared" si="789"/>
        <v>10290</v>
      </c>
      <c r="V6311">
        <f t="shared" si="790"/>
        <v>245</v>
      </c>
      <c r="W6311">
        <f t="shared" si="791"/>
        <v>5556.6</v>
      </c>
    </row>
    <row r="6312" spans="1:23" ht="15.75" customHeight="1" x14ac:dyDescent="0.3">
      <c r="A6312" s="2" t="s">
        <v>25</v>
      </c>
      <c r="B6312" s="2">
        <v>1185732</v>
      </c>
      <c r="C6312" s="3">
        <v>44473</v>
      </c>
      <c r="D6312" s="12" t="str" cm="1">
        <f t="array" ref="D6312">_xlfn.SWITCH(WEEKDAY(C6312,2), 1, "Lundi", 2, "Mardi", 3, "Mercredi", 4, "Jeudi", 5, "Vendredi", 6, "Samedi", 7, "Dimanche", "Erreur")</f>
        <v>Lundi</v>
      </c>
      <c r="E6312" s="2" t="s">
        <v>47</v>
      </c>
      <c r="F6312" s="2" t="s">
        <v>93</v>
      </c>
      <c r="G6312" s="2" t="s">
        <v>94</v>
      </c>
      <c r="H6312" s="4" t="s">
        <v>18</v>
      </c>
      <c r="I6312" s="5">
        <v>33</v>
      </c>
      <c r="J6312" s="6">
        <v>196</v>
      </c>
      <c r="K6312" s="7">
        <v>6468</v>
      </c>
      <c r="L6312" s="7">
        <v>2975.2799999999997</v>
      </c>
      <c r="M6312" s="8">
        <v>0.45999999999999996</v>
      </c>
      <c r="N6312" s="2" t="s">
        <v>82</v>
      </c>
      <c r="O6312">
        <f t="shared" si="784"/>
        <v>2021</v>
      </c>
      <c r="P6312">
        <f t="shared" si="785"/>
        <v>10</v>
      </c>
      <c r="Q6312" t="str">
        <f t="shared" si="786"/>
        <v>oct</v>
      </c>
      <c r="R6312" t="str">
        <f t="shared" si="787"/>
        <v>North Carolina</v>
      </c>
      <c r="S6312" t="str">
        <f t="shared" si="788"/>
        <v>2021-10</v>
      </c>
      <c r="T6312">
        <f>IF(AND(COUNTIF(Calculs!$Q$2:$Q$12,$O6312)&gt;0,COUNTIF(Calculs!$S$2:$S$12,$E6312)&gt;0,COUNTIF(Calculs!$U$2:$U$12,$H6312)&gt;0),1,0)</f>
        <v>1</v>
      </c>
      <c r="U6312">
        <f t="shared" si="789"/>
        <v>6468</v>
      </c>
      <c r="V6312">
        <f t="shared" si="790"/>
        <v>196</v>
      </c>
      <c r="W6312">
        <f t="shared" si="791"/>
        <v>2975.2799999999997</v>
      </c>
    </row>
    <row r="6313" spans="1:23" ht="15.75" customHeight="1" x14ac:dyDescent="0.3">
      <c r="A6313" s="2" t="s">
        <v>25</v>
      </c>
      <c r="B6313" s="2">
        <v>1185732</v>
      </c>
      <c r="C6313" s="3">
        <v>44473</v>
      </c>
      <c r="D6313" s="12" t="str" cm="1">
        <f t="array" ref="D6313">_xlfn.SWITCH(WEEKDAY(C6313,2), 1, "Lundi", 2, "Mardi", 3, "Mercredi", 4, "Jeudi", 5, "Vendredi", 6, "Samedi", 7, "Dimanche", "Erreur")</f>
        <v>Lundi</v>
      </c>
      <c r="E6313" s="2" t="s">
        <v>47</v>
      </c>
      <c r="F6313" s="2" t="s">
        <v>93</v>
      </c>
      <c r="G6313" s="2" t="s">
        <v>94</v>
      </c>
      <c r="H6313" s="4" t="s">
        <v>19</v>
      </c>
      <c r="I6313" s="5">
        <v>34</v>
      </c>
      <c r="J6313" s="6">
        <v>150</v>
      </c>
      <c r="K6313" s="7">
        <v>5100</v>
      </c>
      <c r="L6313" s="7">
        <v>2601</v>
      </c>
      <c r="M6313" s="8">
        <v>0.51</v>
      </c>
      <c r="N6313" s="2" t="s">
        <v>82</v>
      </c>
      <c r="O6313">
        <f t="shared" si="784"/>
        <v>2021</v>
      </c>
      <c r="P6313">
        <f t="shared" si="785"/>
        <v>10</v>
      </c>
      <c r="Q6313" t="str">
        <f t="shared" si="786"/>
        <v>oct</v>
      </c>
      <c r="R6313" t="str">
        <f t="shared" si="787"/>
        <v>North Carolina</v>
      </c>
      <c r="S6313" t="str">
        <f t="shared" si="788"/>
        <v>2021-10</v>
      </c>
      <c r="T6313">
        <f>IF(AND(COUNTIF(Calculs!$Q$2:$Q$12,$O6313)&gt;0,COUNTIF(Calculs!$S$2:$S$12,$E6313)&gt;0,COUNTIF(Calculs!$U$2:$U$12,$H6313)&gt;0),1,0)</f>
        <v>1</v>
      </c>
      <c r="U6313">
        <f t="shared" si="789"/>
        <v>5100</v>
      </c>
      <c r="V6313">
        <f t="shared" si="790"/>
        <v>150</v>
      </c>
      <c r="W6313">
        <f t="shared" si="791"/>
        <v>2601</v>
      </c>
    </row>
    <row r="6314" spans="1:23" ht="15.75" customHeight="1" x14ac:dyDescent="0.3">
      <c r="A6314" s="2" t="s">
        <v>25</v>
      </c>
      <c r="B6314" s="2">
        <v>1185732</v>
      </c>
      <c r="C6314" s="3">
        <v>44473</v>
      </c>
      <c r="D6314" s="12" t="str" cm="1">
        <f t="array" ref="D6314">_xlfn.SWITCH(WEEKDAY(C6314,2), 1, "Lundi", 2, "Mardi", 3, "Mercredi", 4, "Jeudi", 5, "Vendredi", 6, "Samedi", 7, "Dimanche", "Erreur")</f>
        <v>Lundi</v>
      </c>
      <c r="E6314" s="2" t="s">
        <v>47</v>
      </c>
      <c r="F6314" s="2" t="s">
        <v>93</v>
      </c>
      <c r="G6314" s="2" t="s">
        <v>94</v>
      </c>
      <c r="H6314" s="4" t="s">
        <v>20</v>
      </c>
      <c r="I6314" s="5">
        <v>34</v>
      </c>
      <c r="J6314" s="6">
        <v>160</v>
      </c>
      <c r="K6314" s="7">
        <v>5440</v>
      </c>
      <c r="L6314" s="7">
        <v>2937.6000000000004</v>
      </c>
      <c r="M6314" s="8">
        <v>0.54</v>
      </c>
      <c r="N6314" s="2" t="s">
        <v>82</v>
      </c>
      <c r="O6314">
        <f t="shared" si="784"/>
        <v>2021</v>
      </c>
      <c r="P6314">
        <f t="shared" si="785"/>
        <v>10</v>
      </c>
      <c r="Q6314" t="str">
        <f t="shared" si="786"/>
        <v>oct</v>
      </c>
      <c r="R6314" t="str">
        <f t="shared" si="787"/>
        <v>North Carolina</v>
      </c>
      <c r="S6314" t="str">
        <f t="shared" si="788"/>
        <v>2021-10</v>
      </c>
      <c r="T6314">
        <f>IF(AND(COUNTIF(Calculs!$Q$2:$Q$12,$O6314)&gt;0,COUNTIF(Calculs!$S$2:$S$12,$E6314)&gt;0,COUNTIF(Calculs!$U$2:$U$12,$H6314)&gt;0),1,0)</f>
        <v>1</v>
      </c>
      <c r="U6314">
        <f t="shared" si="789"/>
        <v>5440</v>
      </c>
      <c r="V6314">
        <f t="shared" si="790"/>
        <v>160</v>
      </c>
      <c r="W6314">
        <f t="shared" si="791"/>
        <v>2937.6000000000004</v>
      </c>
    </row>
    <row r="6315" spans="1:23" ht="15.75" customHeight="1" x14ac:dyDescent="0.3">
      <c r="A6315" s="2" t="s">
        <v>25</v>
      </c>
      <c r="B6315" s="2">
        <v>1185732</v>
      </c>
      <c r="C6315" s="3">
        <v>44473</v>
      </c>
      <c r="D6315" s="12" t="str" cm="1">
        <f t="array" ref="D6315">_xlfn.SWITCH(WEEKDAY(C6315,2), 1, "Lundi", 2, "Mardi", 3, "Mercredi", 4, "Jeudi", 5, "Vendredi", 6, "Samedi", 7, "Dimanche", "Erreur")</f>
        <v>Lundi</v>
      </c>
      <c r="E6315" s="2" t="s">
        <v>47</v>
      </c>
      <c r="F6315" s="2" t="s">
        <v>93</v>
      </c>
      <c r="G6315" s="2" t="s">
        <v>94</v>
      </c>
      <c r="H6315" s="4" t="s">
        <v>21</v>
      </c>
      <c r="I6315" s="5">
        <v>42</v>
      </c>
      <c r="J6315" s="6">
        <v>149</v>
      </c>
      <c r="K6315" s="7">
        <v>6258</v>
      </c>
      <c r="L6315" s="7">
        <v>2941.2599999999998</v>
      </c>
      <c r="M6315" s="8">
        <v>0.47</v>
      </c>
      <c r="N6315" s="2" t="s">
        <v>82</v>
      </c>
      <c r="O6315">
        <f t="shared" si="784"/>
        <v>2021</v>
      </c>
      <c r="P6315">
        <f t="shared" si="785"/>
        <v>10</v>
      </c>
      <c r="Q6315" t="str">
        <f t="shared" si="786"/>
        <v>oct</v>
      </c>
      <c r="R6315" t="str">
        <f t="shared" si="787"/>
        <v>North Carolina</v>
      </c>
      <c r="S6315" t="str">
        <f t="shared" si="788"/>
        <v>2021-10</v>
      </c>
      <c r="T6315">
        <f>IF(AND(COUNTIF(Calculs!$Q$2:$Q$12,$O6315)&gt;0,COUNTIF(Calculs!$S$2:$S$12,$E6315)&gt;0,COUNTIF(Calculs!$U$2:$U$12,$H6315)&gt;0),1,0)</f>
        <v>1</v>
      </c>
      <c r="U6315">
        <f t="shared" si="789"/>
        <v>6258</v>
      </c>
      <c r="V6315">
        <f t="shared" si="790"/>
        <v>149</v>
      </c>
      <c r="W6315">
        <f t="shared" si="791"/>
        <v>2941.2599999999998</v>
      </c>
    </row>
    <row r="6316" spans="1:23" ht="15.75" customHeight="1" x14ac:dyDescent="0.3">
      <c r="A6316" s="2" t="s">
        <v>25</v>
      </c>
      <c r="B6316" s="2">
        <v>1185732</v>
      </c>
      <c r="C6316" s="3">
        <v>44473</v>
      </c>
      <c r="D6316" s="12" t="str" cm="1">
        <f t="array" ref="D6316">_xlfn.SWITCH(WEEKDAY(C6316,2), 1, "Lundi", 2, "Mardi", 3, "Mercredi", 4, "Jeudi", 5, "Vendredi", 6, "Samedi", 7, "Dimanche", "Erreur")</f>
        <v>Lundi</v>
      </c>
      <c r="E6316" s="2" t="s">
        <v>47</v>
      </c>
      <c r="F6316" s="2" t="s">
        <v>93</v>
      </c>
      <c r="G6316" s="2" t="s">
        <v>94</v>
      </c>
      <c r="H6316" s="4" t="s">
        <v>22</v>
      </c>
      <c r="I6316" s="5">
        <v>48</v>
      </c>
      <c r="J6316" s="6">
        <v>176</v>
      </c>
      <c r="K6316" s="7">
        <v>8448</v>
      </c>
      <c r="L6316" s="7">
        <v>5322.24</v>
      </c>
      <c r="M6316" s="8">
        <v>0.63</v>
      </c>
      <c r="N6316" s="2" t="s">
        <v>82</v>
      </c>
      <c r="O6316">
        <f t="shared" si="784"/>
        <v>2021</v>
      </c>
      <c r="P6316">
        <f t="shared" si="785"/>
        <v>10</v>
      </c>
      <c r="Q6316" t="str">
        <f t="shared" si="786"/>
        <v>oct</v>
      </c>
      <c r="R6316" t="str">
        <f t="shared" si="787"/>
        <v>North Carolina</v>
      </c>
      <c r="S6316" t="str">
        <f t="shared" si="788"/>
        <v>2021-10</v>
      </c>
      <c r="T6316">
        <f>IF(AND(COUNTIF(Calculs!$Q$2:$Q$12,$O6316)&gt;0,COUNTIF(Calculs!$S$2:$S$12,$E6316)&gt;0,COUNTIF(Calculs!$U$2:$U$12,$H6316)&gt;0),1,0)</f>
        <v>1</v>
      </c>
      <c r="U6316">
        <f t="shared" si="789"/>
        <v>8448</v>
      </c>
      <c r="V6316">
        <f t="shared" si="790"/>
        <v>176</v>
      </c>
      <c r="W6316">
        <f t="shared" si="791"/>
        <v>5322.24</v>
      </c>
    </row>
    <row r="6317" spans="1:23" ht="15.75" customHeight="1" x14ac:dyDescent="0.3">
      <c r="A6317" s="2" t="s">
        <v>25</v>
      </c>
      <c r="B6317" s="2">
        <v>1185732</v>
      </c>
      <c r="C6317" s="3">
        <v>44503</v>
      </c>
      <c r="D6317" s="12" t="str" cm="1">
        <f t="array" ref="D6317">_xlfn.SWITCH(WEEKDAY(C6317,2), 1, "Lundi", 2, "Mardi", 3, "Mercredi", 4, "Jeudi", 5, "Vendredi", 6, "Samedi", 7, "Dimanche", "Erreur")</f>
        <v>Mercredi</v>
      </c>
      <c r="E6317" s="2" t="s">
        <v>47</v>
      </c>
      <c r="F6317" s="2" t="s">
        <v>93</v>
      </c>
      <c r="G6317" s="2" t="s">
        <v>94</v>
      </c>
      <c r="H6317" s="4" t="s">
        <v>16</v>
      </c>
      <c r="I6317" s="5">
        <v>44</v>
      </c>
      <c r="J6317" s="6">
        <v>215</v>
      </c>
      <c r="K6317" s="7">
        <v>9460</v>
      </c>
      <c r="L6317" s="7">
        <v>5203</v>
      </c>
      <c r="M6317" s="8">
        <v>0.55000000000000004</v>
      </c>
      <c r="N6317" s="2" t="s">
        <v>82</v>
      </c>
      <c r="O6317">
        <f t="shared" si="784"/>
        <v>2021</v>
      </c>
      <c r="P6317">
        <f t="shared" si="785"/>
        <v>11</v>
      </c>
      <c r="Q6317" t="str">
        <f t="shared" si="786"/>
        <v>nov</v>
      </c>
      <c r="R6317" t="str">
        <f t="shared" si="787"/>
        <v>North Carolina</v>
      </c>
      <c r="S6317" t="str">
        <f t="shared" si="788"/>
        <v>2021-11</v>
      </c>
      <c r="T6317">
        <f>IF(AND(COUNTIF(Calculs!$Q$2:$Q$12,$O6317)&gt;0,COUNTIF(Calculs!$S$2:$S$12,$E6317)&gt;0,COUNTIF(Calculs!$U$2:$U$12,$H6317)&gt;0),1,0)</f>
        <v>1</v>
      </c>
      <c r="U6317">
        <f t="shared" si="789"/>
        <v>9460</v>
      </c>
      <c r="V6317">
        <f t="shared" si="790"/>
        <v>215</v>
      </c>
      <c r="W6317">
        <f t="shared" si="791"/>
        <v>5203</v>
      </c>
    </row>
    <row r="6318" spans="1:23" ht="15.75" customHeight="1" x14ac:dyDescent="0.3">
      <c r="A6318" s="2" t="s">
        <v>25</v>
      </c>
      <c r="B6318" s="2">
        <v>1185732</v>
      </c>
      <c r="C6318" s="3">
        <v>44503</v>
      </c>
      <c r="D6318" s="12" t="str" cm="1">
        <f t="array" ref="D6318">_xlfn.SWITCH(WEEKDAY(C6318,2), 1, "Lundi", 2, "Mardi", 3, "Mercredi", 4, "Jeudi", 5, "Vendredi", 6, "Samedi", 7, "Dimanche", "Erreur")</f>
        <v>Mercredi</v>
      </c>
      <c r="E6318" s="2" t="s">
        <v>47</v>
      </c>
      <c r="F6318" s="2" t="s">
        <v>93</v>
      </c>
      <c r="G6318" s="2" t="s">
        <v>94</v>
      </c>
      <c r="H6318" s="4" t="s">
        <v>18</v>
      </c>
      <c r="I6318" s="5">
        <v>32</v>
      </c>
      <c r="J6318" s="6">
        <v>195</v>
      </c>
      <c r="K6318" s="7">
        <v>6240</v>
      </c>
      <c r="L6318" s="7">
        <v>2932.7999999999997</v>
      </c>
      <c r="M6318" s="8">
        <v>0.47</v>
      </c>
      <c r="N6318" s="2" t="s">
        <v>82</v>
      </c>
      <c r="O6318">
        <f t="shared" si="784"/>
        <v>2021</v>
      </c>
      <c r="P6318">
        <f t="shared" si="785"/>
        <v>11</v>
      </c>
      <c r="Q6318" t="str">
        <f t="shared" si="786"/>
        <v>nov</v>
      </c>
      <c r="R6318" t="str">
        <f t="shared" si="787"/>
        <v>North Carolina</v>
      </c>
      <c r="S6318" t="str">
        <f t="shared" si="788"/>
        <v>2021-11</v>
      </c>
      <c r="T6318">
        <f>IF(AND(COUNTIF(Calculs!$Q$2:$Q$12,$O6318)&gt;0,COUNTIF(Calculs!$S$2:$S$12,$E6318)&gt;0,COUNTIF(Calculs!$U$2:$U$12,$H6318)&gt;0),1,0)</f>
        <v>1</v>
      </c>
      <c r="U6318">
        <f t="shared" si="789"/>
        <v>6240</v>
      </c>
      <c r="V6318">
        <f t="shared" si="790"/>
        <v>195</v>
      </c>
      <c r="W6318">
        <f t="shared" si="791"/>
        <v>2932.7999999999997</v>
      </c>
    </row>
    <row r="6319" spans="1:23" ht="15.75" customHeight="1" x14ac:dyDescent="0.3">
      <c r="A6319" s="2" t="s">
        <v>25</v>
      </c>
      <c r="B6319" s="2">
        <v>1185732</v>
      </c>
      <c r="C6319" s="3">
        <v>44503</v>
      </c>
      <c r="D6319" s="12" t="str" cm="1">
        <f t="array" ref="D6319">_xlfn.SWITCH(WEEKDAY(C6319,2), 1, "Lundi", 2, "Mardi", 3, "Mercredi", 4, "Jeudi", 5, "Vendredi", 6, "Samedi", 7, "Dimanche", "Erreur")</f>
        <v>Mercredi</v>
      </c>
      <c r="E6319" s="2" t="s">
        <v>47</v>
      </c>
      <c r="F6319" s="2" t="s">
        <v>93</v>
      </c>
      <c r="G6319" s="2" t="s">
        <v>94</v>
      </c>
      <c r="H6319" s="4" t="s">
        <v>19</v>
      </c>
      <c r="I6319" s="5">
        <v>38</v>
      </c>
      <c r="J6319" s="6">
        <v>167</v>
      </c>
      <c r="K6319" s="7">
        <v>6346</v>
      </c>
      <c r="L6319" s="7">
        <v>3426.84</v>
      </c>
      <c r="M6319" s="8">
        <v>0.54</v>
      </c>
      <c r="N6319" s="2" t="s">
        <v>82</v>
      </c>
      <c r="O6319">
        <f t="shared" si="784"/>
        <v>2021</v>
      </c>
      <c r="P6319">
        <f t="shared" si="785"/>
        <v>11</v>
      </c>
      <c r="Q6319" t="str">
        <f t="shared" si="786"/>
        <v>nov</v>
      </c>
      <c r="R6319" t="str">
        <f t="shared" si="787"/>
        <v>North Carolina</v>
      </c>
      <c r="S6319" t="str">
        <f t="shared" si="788"/>
        <v>2021-11</v>
      </c>
      <c r="T6319">
        <f>IF(AND(COUNTIF(Calculs!$Q$2:$Q$12,$O6319)&gt;0,COUNTIF(Calculs!$S$2:$S$12,$E6319)&gt;0,COUNTIF(Calculs!$U$2:$U$12,$H6319)&gt;0),1,0)</f>
        <v>1</v>
      </c>
      <c r="U6319">
        <f t="shared" si="789"/>
        <v>6346</v>
      </c>
      <c r="V6319">
        <f t="shared" si="790"/>
        <v>167</v>
      </c>
      <c r="W6319">
        <f t="shared" si="791"/>
        <v>3426.84</v>
      </c>
    </row>
    <row r="6320" spans="1:23" ht="15.75" customHeight="1" x14ac:dyDescent="0.3">
      <c r="A6320" s="2" t="s">
        <v>25</v>
      </c>
      <c r="B6320" s="2">
        <v>1185732</v>
      </c>
      <c r="C6320" s="3">
        <v>44503</v>
      </c>
      <c r="D6320" s="12" t="str" cm="1">
        <f t="array" ref="D6320">_xlfn.SWITCH(WEEKDAY(C6320,2), 1, "Lundi", 2, "Mardi", 3, "Mercredi", 4, "Jeudi", 5, "Vendredi", 6, "Samedi", 7, "Dimanche", "Erreur")</f>
        <v>Mercredi</v>
      </c>
      <c r="E6320" s="2" t="s">
        <v>47</v>
      </c>
      <c r="F6320" s="2" t="s">
        <v>93</v>
      </c>
      <c r="G6320" s="2" t="s">
        <v>94</v>
      </c>
      <c r="H6320" s="4" t="s">
        <v>20</v>
      </c>
      <c r="I6320" s="5">
        <v>55</v>
      </c>
      <c r="J6320" s="6">
        <v>163</v>
      </c>
      <c r="K6320" s="7">
        <v>8965</v>
      </c>
      <c r="L6320" s="7">
        <v>4572.1499999999996</v>
      </c>
      <c r="M6320" s="8">
        <v>0.51</v>
      </c>
      <c r="N6320" s="2" t="s">
        <v>82</v>
      </c>
      <c r="O6320">
        <f t="shared" si="784"/>
        <v>2021</v>
      </c>
      <c r="P6320">
        <f t="shared" si="785"/>
        <v>11</v>
      </c>
      <c r="Q6320" t="str">
        <f t="shared" si="786"/>
        <v>nov</v>
      </c>
      <c r="R6320" t="str">
        <f t="shared" si="787"/>
        <v>North Carolina</v>
      </c>
      <c r="S6320" t="str">
        <f t="shared" si="788"/>
        <v>2021-11</v>
      </c>
      <c r="T6320">
        <f>IF(AND(COUNTIF(Calculs!$Q$2:$Q$12,$O6320)&gt;0,COUNTIF(Calculs!$S$2:$S$12,$E6320)&gt;0,COUNTIF(Calculs!$U$2:$U$12,$H6320)&gt;0),1,0)</f>
        <v>1</v>
      </c>
      <c r="U6320">
        <f t="shared" si="789"/>
        <v>8965</v>
      </c>
      <c r="V6320">
        <f t="shared" si="790"/>
        <v>163</v>
      </c>
      <c r="W6320">
        <f t="shared" si="791"/>
        <v>4572.1499999999996</v>
      </c>
    </row>
    <row r="6321" spans="1:23" ht="15.75" customHeight="1" x14ac:dyDescent="0.3">
      <c r="A6321" s="2" t="s">
        <v>25</v>
      </c>
      <c r="B6321" s="2">
        <v>1185732</v>
      </c>
      <c r="C6321" s="3">
        <v>44503</v>
      </c>
      <c r="D6321" s="12" t="str" cm="1">
        <f t="array" ref="D6321">_xlfn.SWITCH(WEEKDAY(C6321,2), 1, "Lundi", 2, "Mardi", 3, "Mercredi", 4, "Jeudi", 5, "Vendredi", 6, "Samedi", 7, "Dimanche", "Erreur")</f>
        <v>Mercredi</v>
      </c>
      <c r="E6321" s="2" t="s">
        <v>47</v>
      </c>
      <c r="F6321" s="2" t="s">
        <v>93</v>
      </c>
      <c r="G6321" s="2" t="s">
        <v>94</v>
      </c>
      <c r="H6321" s="4" t="s">
        <v>21</v>
      </c>
      <c r="I6321" s="5">
        <v>72</v>
      </c>
      <c r="J6321" s="6">
        <v>163</v>
      </c>
      <c r="K6321" s="7">
        <v>11736</v>
      </c>
      <c r="L6321" s="7">
        <v>5750.64</v>
      </c>
      <c r="M6321" s="8">
        <v>0.49</v>
      </c>
      <c r="N6321" s="2" t="s">
        <v>82</v>
      </c>
      <c r="O6321">
        <f t="shared" si="784"/>
        <v>2021</v>
      </c>
      <c r="P6321">
        <f t="shared" si="785"/>
        <v>11</v>
      </c>
      <c r="Q6321" t="str">
        <f t="shared" si="786"/>
        <v>nov</v>
      </c>
      <c r="R6321" t="str">
        <f t="shared" si="787"/>
        <v>North Carolina</v>
      </c>
      <c r="S6321" t="str">
        <f t="shared" si="788"/>
        <v>2021-11</v>
      </c>
      <c r="T6321">
        <f>IF(AND(COUNTIF(Calculs!$Q$2:$Q$12,$O6321)&gt;0,COUNTIF(Calculs!$S$2:$S$12,$E6321)&gt;0,COUNTIF(Calculs!$U$2:$U$12,$H6321)&gt;0),1,0)</f>
        <v>1</v>
      </c>
      <c r="U6321">
        <f t="shared" si="789"/>
        <v>11736</v>
      </c>
      <c r="V6321">
        <f t="shared" si="790"/>
        <v>163</v>
      </c>
      <c r="W6321">
        <f t="shared" si="791"/>
        <v>5750.64</v>
      </c>
    </row>
    <row r="6322" spans="1:23" ht="15.75" customHeight="1" x14ac:dyDescent="0.3">
      <c r="A6322" s="2" t="s">
        <v>25</v>
      </c>
      <c r="B6322" s="2">
        <v>1185732</v>
      </c>
      <c r="C6322" s="3">
        <v>44503</v>
      </c>
      <c r="D6322" s="12" t="str" cm="1">
        <f t="array" ref="D6322">_xlfn.SWITCH(WEEKDAY(C6322,2), 1, "Lundi", 2, "Mardi", 3, "Mercredi", 4, "Jeudi", 5, "Vendredi", 6, "Samedi", 7, "Dimanche", "Erreur")</f>
        <v>Mercredi</v>
      </c>
      <c r="E6322" s="2" t="s">
        <v>47</v>
      </c>
      <c r="F6322" s="2" t="s">
        <v>93</v>
      </c>
      <c r="G6322" s="2" t="s">
        <v>94</v>
      </c>
      <c r="H6322" s="4" t="s">
        <v>22</v>
      </c>
      <c r="I6322" s="5">
        <v>72</v>
      </c>
      <c r="J6322" s="6">
        <v>210</v>
      </c>
      <c r="K6322" s="7">
        <v>15120</v>
      </c>
      <c r="L6322" s="7">
        <v>9676.8000000000011</v>
      </c>
      <c r="M6322" s="8">
        <v>0.64</v>
      </c>
      <c r="N6322" s="2" t="s">
        <v>82</v>
      </c>
      <c r="O6322">
        <f t="shared" si="784"/>
        <v>2021</v>
      </c>
      <c r="P6322">
        <f t="shared" si="785"/>
        <v>11</v>
      </c>
      <c r="Q6322" t="str">
        <f t="shared" si="786"/>
        <v>nov</v>
      </c>
      <c r="R6322" t="str">
        <f t="shared" si="787"/>
        <v>North Carolina</v>
      </c>
      <c r="S6322" t="str">
        <f t="shared" si="788"/>
        <v>2021-11</v>
      </c>
      <c r="T6322">
        <f>IF(AND(COUNTIF(Calculs!$Q$2:$Q$12,$O6322)&gt;0,COUNTIF(Calculs!$S$2:$S$12,$E6322)&gt;0,COUNTIF(Calculs!$U$2:$U$12,$H6322)&gt;0),1,0)</f>
        <v>1</v>
      </c>
      <c r="U6322">
        <f t="shared" si="789"/>
        <v>15120</v>
      </c>
      <c r="V6322">
        <f t="shared" si="790"/>
        <v>210</v>
      </c>
      <c r="W6322">
        <f t="shared" si="791"/>
        <v>9676.8000000000011</v>
      </c>
    </row>
    <row r="6323" spans="1:23" ht="15.75" customHeight="1" x14ac:dyDescent="0.3">
      <c r="A6323" s="2" t="s">
        <v>25</v>
      </c>
      <c r="B6323" s="2">
        <v>1185732</v>
      </c>
      <c r="C6323" s="3">
        <v>44532</v>
      </c>
      <c r="D6323" s="12" t="str" cm="1">
        <f t="array" ref="D6323">_xlfn.SWITCH(WEEKDAY(C6323,2), 1, "Lundi", 2, "Mardi", 3, "Mercredi", 4, "Jeudi", 5, "Vendredi", 6, "Samedi", 7, "Dimanche", "Erreur")</f>
        <v>Jeudi</v>
      </c>
      <c r="E6323" s="2" t="s">
        <v>47</v>
      </c>
      <c r="F6323" s="2" t="s">
        <v>93</v>
      </c>
      <c r="G6323" s="2" t="s">
        <v>94</v>
      </c>
      <c r="H6323" s="4" t="s">
        <v>16</v>
      </c>
      <c r="I6323" s="5">
        <v>64</v>
      </c>
      <c r="J6323" s="6">
        <v>244</v>
      </c>
      <c r="K6323" s="7">
        <v>15616</v>
      </c>
      <c r="L6323" s="7">
        <v>7964.16</v>
      </c>
      <c r="M6323" s="8">
        <v>0.51</v>
      </c>
      <c r="N6323" s="2" t="s">
        <v>82</v>
      </c>
      <c r="O6323">
        <f t="shared" si="784"/>
        <v>2021</v>
      </c>
      <c r="P6323">
        <f t="shared" si="785"/>
        <v>12</v>
      </c>
      <c r="Q6323" t="str">
        <f t="shared" si="786"/>
        <v>déc</v>
      </c>
      <c r="R6323" t="str">
        <f t="shared" si="787"/>
        <v>North Carolina</v>
      </c>
      <c r="S6323" t="str">
        <f t="shared" si="788"/>
        <v>2021-12</v>
      </c>
      <c r="T6323">
        <f>IF(AND(COUNTIF(Calculs!$Q$2:$Q$12,$O6323)&gt;0,COUNTIF(Calculs!$S$2:$S$12,$E6323)&gt;0,COUNTIF(Calculs!$U$2:$U$12,$H6323)&gt;0),1,0)</f>
        <v>1</v>
      </c>
      <c r="U6323">
        <f t="shared" si="789"/>
        <v>15616</v>
      </c>
      <c r="V6323">
        <f t="shared" si="790"/>
        <v>244</v>
      </c>
      <c r="W6323">
        <f t="shared" si="791"/>
        <v>7964.16</v>
      </c>
    </row>
    <row r="6324" spans="1:23" ht="15.75" customHeight="1" x14ac:dyDescent="0.3">
      <c r="A6324" s="2" t="s">
        <v>25</v>
      </c>
      <c r="B6324" s="2">
        <v>1185732</v>
      </c>
      <c r="C6324" s="3">
        <v>44532</v>
      </c>
      <c r="D6324" s="12" t="str" cm="1">
        <f t="array" ref="D6324">_xlfn.SWITCH(WEEKDAY(C6324,2), 1, "Lundi", 2, "Mardi", 3, "Mercredi", 4, "Jeudi", 5, "Vendredi", 6, "Samedi", 7, "Dimanche", "Erreur")</f>
        <v>Jeudi</v>
      </c>
      <c r="E6324" s="2" t="s">
        <v>47</v>
      </c>
      <c r="F6324" s="2" t="s">
        <v>93</v>
      </c>
      <c r="G6324" s="2" t="s">
        <v>94</v>
      </c>
      <c r="H6324" s="4" t="s">
        <v>18</v>
      </c>
      <c r="I6324" s="5">
        <v>55</v>
      </c>
      <c r="J6324" s="6">
        <v>202</v>
      </c>
      <c r="K6324" s="7">
        <v>11110</v>
      </c>
      <c r="L6324" s="7">
        <v>4999.4999999999991</v>
      </c>
      <c r="M6324" s="8">
        <v>0.44999999999999996</v>
      </c>
      <c r="N6324" s="2" t="s">
        <v>82</v>
      </c>
      <c r="O6324">
        <f t="shared" si="784"/>
        <v>2021</v>
      </c>
      <c r="P6324">
        <f t="shared" si="785"/>
        <v>12</v>
      </c>
      <c r="Q6324" t="str">
        <f t="shared" si="786"/>
        <v>déc</v>
      </c>
      <c r="R6324" t="str">
        <f t="shared" si="787"/>
        <v>North Carolina</v>
      </c>
      <c r="S6324" t="str">
        <f t="shared" si="788"/>
        <v>2021-12</v>
      </c>
      <c r="T6324">
        <f>IF(AND(COUNTIF(Calculs!$Q$2:$Q$12,$O6324)&gt;0,COUNTIF(Calculs!$S$2:$S$12,$E6324)&gt;0,COUNTIF(Calculs!$U$2:$U$12,$H6324)&gt;0),1,0)</f>
        <v>1</v>
      </c>
      <c r="U6324">
        <f t="shared" si="789"/>
        <v>11110</v>
      </c>
      <c r="V6324">
        <f t="shared" si="790"/>
        <v>202</v>
      </c>
      <c r="W6324">
        <f t="shared" si="791"/>
        <v>4999.4999999999991</v>
      </c>
    </row>
    <row r="6325" spans="1:23" ht="15.75" customHeight="1" x14ac:dyDescent="0.3">
      <c r="A6325" s="2" t="s">
        <v>60</v>
      </c>
      <c r="B6325" s="2">
        <v>1185732</v>
      </c>
      <c r="C6325" s="3">
        <v>44532</v>
      </c>
      <c r="D6325" s="12" t="str" cm="1">
        <f t="array" ref="D6325">_xlfn.SWITCH(WEEKDAY(C6325,2), 1, "Lundi", 2, "Mardi", 3, "Mercredi", 4, "Jeudi", 5, "Vendredi", 6, "Samedi", 7, "Dimanche", "Erreur")</f>
        <v>Jeudi</v>
      </c>
      <c r="E6325" s="2" t="s">
        <v>47</v>
      </c>
      <c r="F6325" s="2" t="s">
        <v>93</v>
      </c>
      <c r="G6325" s="2" t="s">
        <v>94</v>
      </c>
      <c r="H6325" s="4" t="s">
        <v>19</v>
      </c>
      <c r="I6325" s="5">
        <v>55</v>
      </c>
      <c r="J6325" s="6">
        <v>218</v>
      </c>
      <c r="K6325" s="7">
        <v>11990</v>
      </c>
      <c r="L6325" s="7">
        <v>6114.9000000000005</v>
      </c>
      <c r="M6325" s="8">
        <v>0.51</v>
      </c>
      <c r="N6325" s="2" t="s">
        <v>82</v>
      </c>
      <c r="O6325">
        <f t="shared" si="784"/>
        <v>2021</v>
      </c>
      <c r="P6325">
        <f t="shared" si="785"/>
        <v>12</v>
      </c>
      <c r="Q6325" t="str">
        <f t="shared" si="786"/>
        <v>déc</v>
      </c>
      <c r="R6325" t="str">
        <f t="shared" si="787"/>
        <v>North Carolina</v>
      </c>
      <c r="S6325" t="str">
        <f t="shared" si="788"/>
        <v>2021-12</v>
      </c>
      <c r="T6325">
        <f>IF(AND(COUNTIF(Calculs!$Q$2:$Q$12,$O6325)&gt;0,COUNTIF(Calculs!$S$2:$S$12,$E6325)&gt;0,COUNTIF(Calculs!$U$2:$U$12,$H6325)&gt;0),1,0)</f>
        <v>1</v>
      </c>
      <c r="U6325">
        <f t="shared" si="789"/>
        <v>11990</v>
      </c>
      <c r="V6325">
        <f t="shared" si="790"/>
        <v>218</v>
      </c>
      <c r="W6325">
        <f t="shared" si="791"/>
        <v>6114.9000000000005</v>
      </c>
    </row>
    <row r="6326" spans="1:23" ht="15.75" customHeight="1" x14ac:dyDescent="0.3">
      <c r="A6326" s="2" t="s">
        <v>60</v>
      </c>
      <c r="B6326" s="2">
        <v>1185732</v>
      </c>
      <c r="C6326" s="3">
        <v>44532</v>
      </c>
      <c r="D6326" s="12" t="str" cm="1">
        <f t="array" ref="D6326">_xlfn.SWITCH(WEEKDAY(C6326,2), 1, "Lundi", 2, "Mardi", 3, "Mercredi", 4, "Jeudi", 5, "Vendredi", 6, "Samedi", 7, "Dimanche", "Erreur")</f>
        <v>Jeudi</v>
      </c>
      <c r="E6326" s="2" t="s">
        <v>47</v>
      </c>
      <c r="F6326" s="2" t="s">
        <v>93</v>
      </c>
      <c r="G6326" s="2" t="s">
        <v>94</v>
      </c>
      <c r="H6326" s="4" t="s">
        <v>20</v>
      </c>
      <c r="I6326" s="5">
        <v>55</v>
      </c>
      <c r="J6326" s="6">
        <v>196</v>
      </c>
      <c r="K6326" s="7">
        <v>10780</v>
      </c>
      <c r="L6326" s="7">
        <v>5821.2000000000007</v>
      </c>
      <c r="M6326" s="8">
        <v>0.54</v>
      </c>
      <c r="N6326" s="2" t="s">
        <v>82</v>
      </c>
      <c r="O6326">
        <f t="shared" si="784"/>
        <v>2021</v>
      </c>
      <c r="P6326">
        <f t="shared" si="785"/>
        <v>12</v>
      </c>
      <c r="Q6326" t="str">
        <f t="shared" si="786"/>
        <v>déc</v>
      </c>
      <c r="R6326" t="str">
        <f t="shared" si="787"/>
        <v>North Carolina</v>
      </c>
      <c r="S6326" t="str">
        <f t="shared" si="788"/>
        <v>2021-12</v>
      </c>
      <c r="T6326">
        <f>IF(AND(COUNTIF(Calculs!$Q$2:$Q$12,$O6326)&gt;0,COUNTIF(Calculs!$S$2:$S$12,$E6326)&gt;0,COUNTIF(Calculs!$U$2:$U$12,$H6326)&gt;0),1,0)</f>
        <v>1</v>
      </c>
      <c r="U6326">
        <f t="shared" si="789"/>
        <v>10780</v>
      </c>
      <c r="V6326">
        <f t="shared" si="790"/>
        <v>196</v>
      </c>
      <c r="W6326">
        <f t="shared" si="791"/>
        <v>5821.2000000000007</v>
      </c>
    </row>
    <row r="6327" spans="1:23" ht="15.75" customHeight="1" x14ac:dyDescent="0.3">
      <c r="A6327" s="2" t="s">
        <v>60</v>
      </c>
      <c r="B6327" s="2">
        <v>1185732</v>
      </c>
      <c r="C6327" s="3">
        <v>44532</v>
      </c>
      <c r="D6327" s="12" t="str" cm="1">
        <f t="array" ref="D6327">_xlfn.SWITCH(WEEKDAY(C6327,2), 1, "Lundi", 2, "Mardi", 3, "Mercredi", 4, "Jeudi", 5, "Vendredi", 6, "Samedi", 7, "Dimanche", "Erreur")</f>
        <v>Jeudi</v>
      </c>
      <c r="E6327" s="2" t="s">
        <v>47</v>
      </c>
      <c r="F6327" s="2" t="s">
        <v>93</v>
      </c>
      <c r="G6327" s="2" t="s">
        <v>94</v>
      </c>
      <c r="H6327" s="4" t="s">
        <v>21</v>
      </c>
      <c r="I6327" s="5">
        <v>65</v>
      </c>
      <c r="J6327" s="6">
        <v>169</v>
      </c>
      <c r="K6327" s="7">
        <v>10985</v>
      </c>
      <c r="L6327" s="7">
        <v>5382.65</v>
      </c>
      <c r="M6327" s="8">
        <v>0.49</v>
      </c>
      <c r="N6327" s="2" t="s">
        <v>82</v>
      </c>
      <c r="O6327">
        <f t="shared" si="784"/>
        <v>2021</v>
      </c>
      <c r="P6327">
        <f t="shared" si="785"/>
        <v>12</v>
      </c>
      <c r="Q6327" t="str">
        <f t="shared" si="786"/>
        <v>déc</v>
      </c>
      <c r="R6327" t="str">
        <f t="shared" si="787"/>
        <v>North Carolina</v>
      </c>
      <c r="S6327" t="str">
        <f t="shared" si="788"/>
        <v>2021-12</v>
      </c>
      <c r="T6327">
        <f>IF(AND(COUNTIF(Calculs!$Q$2:$Q$12,$O6327)&gt;0,COUNTIF(Calculs!$S$2:$S$12,$E6327)&gt;0,COUNTIF(Calculs!$U$2:$U$12,$H6327)&gt;0),1,0)</f>
        <v>1</v>
      </c>
      <c r="U6327">
        <f t="shared" si="789"/>
        <v>10985</v>
      </c>
      <c r="V6327">
        <f t="shared" si="790"/>
        <v>169</v>
      </c>
      <c r="W6327">
        <f t="shared" si="791"/>
        <v>5382.65</v>
      </c>
    </row>
    <row r="6328" spans="1:23" ht="15.75" customHeight="1" x14ac:dyDescent="0.3">
      <c r="A6328" s="2" t="s">
        <v>60</v>
      </c>
      <c r="B6328" s="2">
        <v>1185732</v>
      </c>
      <c r="C6328" s="3">
        <v>44532</v>
      </c>
      <c r="D6328" s="12" t="str" cm="1">
        <f t="array" ref="D6328">_xlfn.SWITCH(WEEKDAY(C6328,2), 1, "Lundi", 2, "Mardi", 3, "Mercredi", 4, "Jeudi", 5, "Vendredi", 6, "Samedi", 7, "Dimanche", "Erreur")</f>
        <v>Jeudi</v>
      </c>
      <c r="E6328" s="2" t="s">
        <v>47</v>
      </c>
      <c r="F6328" s="2" t="s">
        <v>93</v>
      </c>
      <c r="G6328" s="2" t="s">
        <v>94</v>
      </c>
      <c r="H6328" s="4" t="s">
        <v>22</v>
      </c>
      <c r="I6328" s="5">
        <v>69</v>
      </c>
      <c r="J6328" s="6">
        <v>225</v>
      </c>
      <c r="K6328" s="7">
        <v>15525</v>
      </c>
      <c r="L6328" s="7">
        <v>10091.25</v>
      </c>
      <c r="M6328" s="8">
        <v>0.65</v>
      </c>
      <c r="N6328" s="2" t="s">
        <v>82</v>
      </c>
      <c r="O6328">
        <f t="shared" si="784"/>
        <v>2021</v>
      </c>
      <c r="P6328">
        <f t="shared" si="785"/>
        <v>12</v>
      </c>
      <c r="Q6328" t="str">
        <f t="shared" si="786"/>
        <v>déc</v>
      </c>
      <c r="R6328" t="str">
        <f t="shared" si="787"/>
        <v>North Carolina</v>
      </c>
      <c r="S6328" t="str">
        <f t="shared" si="788"/>
        <v>2021-12</v>
      </c>
      <c r="T6328">
        <f>IF(AND(COUNTIF(Calculs!$Q$2:$Q$12,$O6328)&gt;0,COUNTIF(Calculs!$S$2:$S$12,$E6328)&gt;0,COUNTIF(Calculs!$U$2:$U$12,$H6328)&gt;0),1,0)</f>
        <v>1</v>
      </c>
      <c r="U6328">
        <f t="shared" si="789"/>
        <v>15525</v>
      </c>
      <c r="V6328">
        <f t="shared" si="790"/>
        <v>225</v>
      </c>
      <c r="W6328">
        <f t="shared" si="791"/>
        <v>10091.25</v>
      </c>
    </row>
    <row r="6329" spans="1:23" ht="15.75" customHeight="1" x14ac:dyDescent="0.3">
      <c r="A6329" s="2" t="s">
        <v>60</v>
      </c>
      <c r="B6329" s="2">
        <v>1185732</v>
      </c>
      <c r="C6329" s="3">
        <v>44209</v>
      </c>
      <c r="D6329" s="12" t="str" cm="1">
        <f t="array" ref="D6329">_xlfn.SWITCH(WEEKDAY(C6329,2), 1, "Lundi", 2, "Mardi", 3, "Mercredi", 4, "Jeudi", 5, "Vendredi", 6, "Samedi", 7, "Dimanche", "Erreur")</f>
        <v>Mercredi</v>
      </c>
      <c r="E6329" s="2" t="s">
        <v>47</v>
      </c>
      <c r="F6329" s="2" t="s">
        <v>93</v>
      </c>
      <c r="G6329" s="2" t="s">
        <v>94</v>
      </c>
      <c r="H6329" s="4" t="s">
        <v>16</v>
      </c>
      <c r="I6329" s="5">
        <v>32</v>
      </c>
      <c r="J6329" s="6">
        <v>194</v>
      </c>
      <c r="K6329" s="7">
        <v>6208</v>
      </c>
      <c r="L6329" s="7">
        <v>3228.1600000000003</v>
      </c>
      <c r="M6329" s="8">
        <v>0.52</v>
      </c>
      <c r="N6329" s="2" t="s">
        <v>82</v>
      </c>
      <c r="O6329">
        <f t="shared" si="784"/>
        <v>2021</v>
      </c>
      <c r="P6329">
        <f t="shared" si="785"/>
        <v>1</v>
      </c>
      <c r="Q6329" t="str">
        <f t="shared" si="786"/>
        <v>janv</v>
      </c>
      <c r="R6329" t="str">
        <f t="shared" si="787"/>
        <v>North Carolina</v>
      </c>
      <c r="S6329" t="str">
        <f t="shared" si="788"/>
        <v>2021-01</v>
      </c>
      <c r="T6329">
        <f>IF(AND(COUNTIF(Calculs!$Q$2:$Q$12,$O6329)&gt;0,COUNTIF(Calculs!$S$2:$S$12,$E6329)&gt;0,COUNTIF(Calculs!$U$2:$U$12,$H6329)&gt;0),1,0)</f>
        <v>1</v>
      </c>
      <c r="U6329">
        <f t="shared" si="789"/>
        <v>6208</v>
      </c>
      <c r="V6329">
        <f t="shared" si="790"/>
        <v>194</v>
      </c>
      <c r="W6329">
        <f t="shared" si="791"/>
        <v>3228.1600000000003</v>
      </c>
    </row>
    <row r="6330" spans="1:23" ht="15.75" customHeight="1" x14ac:dyDescent="0.3">
      <c r="A6330" s="2" t="s">
        <v>60</v>
      </c>
      <c r="B6330" s="2">
        <v>1185732</v>
      </c>
      <c r="C6330" s="3">
        <v>44209</v>
      </c>
      <c r="D6330" s="12" t="str" cm="1">
        <f t="array" ref="D6330">_xlfn.SWITCH(WEEKDAY(C6330,2), 1, "Lundi", 2, "Mardi", 3, "Mercredi", 4, "Jeudi", 5, "Vendredi", 6, "Samedi", 7, "Dimanche", "Erreur")</f>
        <v>Mercredi</v>
      </c>
      <c r="E6330" s="2" t="s">
        <v>47</v>
      </c>
      <c r="F6330" s="2" t="s">
        <v>93</v>
      </c>
      <c r="G6330" s="2" t="s">
        <v>94</v>
      </c>
      <c r="H6330" s="4" t="s">
        <v>18</v>
      </c>
      <c r="I6330" s="5">
        <v>33</v>
      </c>
      <c r="J6330" s="6">
        <v>150</v>
      </c>
      <c r="K6330" s="7">
        <v>4950</v>
      </c>
      <c r="L6330" s="7">
        <v>2475</v>
      </c>
      <c r="M6330" s="8">
        <v>0.5</v>
      </c>
      <c r="N6330" s="2" t="s">
        <v>82</v>
      </c>
      <c r="O6330">
        <f t="shared" si="784"/>
        <v>2021</v>
      </c>
      <c r="P6330">
        <f t="shared" si="785"/>
        <v>1</v>
      </c>
      <c r="Q6330" t="str">
        <f t="shared" si="786"/>
        <v>janv</v>
      </c>
      <c r="R6330" t="str">
        <f t="shared" si="787"/>
        <v>North Carolina</v>
      </c>
      <c r="S6330" t="str">
        <f t="shared" si="788"/>
        <v>2021-01</v>
      </c>
      <c r="T6330">
        <f>IF(AND(COUNTIF(Calculs!$Q$2:$Q$12,$O6330)&gt;0,COUNTIF(Calculs!$S$2:$S$12,$E6330)&gt;0,COUNTIF(Calculs!$U$2:$U$12,$H6330)&gt;0),1,0)</f>
        <v>1</v>
      </c>
      <c r="U6330">
        <f t="shared" si="789"/>
        <v>4950</v>
      </c>
      <c r="V6330">
        <f t="shared" si="790"/>
        <v>150</v>
      </c>
      <c r="W6330">
        <f t="shared" si="791"/>
        <v>2475</v>
      </c>
    </row>
    <row r="6331" spans="1:23" ht="15.75" customHeight="1" x14ac:dyDescent="0.3">
      <c r="A6331" s="2" t="s">
        <v>60</v>
      </c>
      <c r="B6331" s="2">
        <v>1185732</v>
      </c>
      <c r="C6331" s="3">
        <v>44209</v>
      </c>
      <c r="D6331" s="12" t="str" cm="1">
        <f t="array" ref="D6331">_xlfn.SWITCH(WEEKDAY(C6331,2), 1, "Lundi", 2, "Mardi", 3, "Mercredi", 4, "Jeudi", 5, "Vendredi", 6, "Samedi", 7, "Dimanche", "Erreur")</f>
        <v>Mercredi</v>
      </c>
      <c r="E6331" s="2" t="s">
        <v>47</v>
      </c>
      <c r="F6331" s="2" t="s">
        <v>93</v>
      </c>
      <c r="G6331" s="2" t="s">
        <v>94</v>
      </c>
      <c r="H6331" s="4" t="s">
        <v>19</v>
      </c>
      <c r="I6331" s="5">
        <v>24</v>
      </c>
      <c r="J6331" s="6">
        <v>167</v>
      </c>
      <c r="K6331" s="7">
        <v>4008</v>
      </c>
      <c r="L6331" s="7">
        <v>2164.3200000000002</v>
      </c>
      <c r="M6331" s="8">
        <v>0.54</v>
      </c>
      <c r="N6331" s="2" t="s">
        <v>82</v>
      </c>
      <c r="O6331">
        <f t="shared" si="784"/>
        <v>2021</v>
      </c>
      <c r="P6331">
        <f t="shared" si="785"/>
        <v>1</v>
      </c>
      <c r="Q6331" t="str">
        <f t="shared" si="786"/>
        <v>janv</v>
      </c>
      <c r="R6331" t="str">
        <f t="shared" si="787"/>
        <v>North Carolina</v>
      </c>
      <c r="S6331" t="str">
        <f t="shared" si="788"/>
        <v>2021-01</v>
      </c>
      <c r="T6331">
        <f>IF(AND(COUNTIF(Calculs!$Q$2:$Q$12,$O6331)&gt;0,COUNTIF(Calculs!$S$2:$S$12,$E6331)&gt;0,COUNTIF(Calculs!$U$2:$U$12,$H6331)&gt;0),1,0)</f>
        <v>1</v>
      </c>
      <c r="U6331">
        <f t="shared" si="789"/>
        <v>4008</v>
      </c>
      <c r="V6331">
        <f t="shared" si="790"/>
        <v>167</v>
      </c>
      <c r="W6331">
        <f t="shared" si="791"/>
        <v>2164.3200000000002</v>
      </c>
    </row>
    <row r="6332" spans="1:23" ht="15.75" customHeight="1" x14ac:dyDescent="0.3">
      <c r="A6332" s="2" t="s">
        <v>60</v>
      </c>
      <c r="B6332" s="2">
        <v>1185732</v>
      </c>
      <c r="C6332" s="3">
        <v>44209</v>
      </c>
      <c r="D6332" s="12" t="str" cm="1">
        <f t="array" ref="D6332">_xlfn.SWITCH(WEEKDAY(C6332,2), 1, "Lundi", 2, "Mardi", 3, "Mercredi", 4, "Jeudi", 5, "Vendredi", 6, "Samedi", 7, "Dimanche", "Erreur")</f>
        <v>Mercredi</v>
      </c>
      <c r="E6332" s="2" t="s">
        <v>47</v>
      </c>
      <c r="F6332" s="2" t="s">
        <v>93</v>
      </c>
      <c r="G6332" s="2" t="s">
        <v>94</v>
      </c>
      <c r="H6332" s="4" t="s">
        <v>20</v>
      </c>
      <c r="I6332" s="5">
        <v>29</v>
      </c>
      <c r="J6332" s="6">
        <v>123</v>
      </c>
      <c r="K6332" s="7">
        <v>3567</v>
      </c>
      <c r="L6332" s="7">
        <v>1854.8400000000001</v>
      </c>
      <c r="M6332" s="8">
        <v>0.52</v>
      </c>
      <c r="N6332" s="2" t="s">
        <v>82</v>
      </c>
      <c r="O6332">
        <f t="shared" si="784"/>
        <v>2021</v>
      </c>
      <c r="P6332">
        <f t="shared" si="785"/>
        <v>1</v>
      </c>
      <c r="Q6332" t="str">
        <f t="shared" si="786"/>
        <v>janv</v>
      </c>
      <c r="R6332" t="str">
        <f t="shared" si="787"/>
        <v>North Carolina</v>
      </c>
      <c r="S6332" t="str">
        <f t="shared" si="788"/>
        <v>2021-01</v>
      </c>
      <c r="T6332">
        <f>IF(AND(COUNTIF(Calculs!$Q$2:$Q$12,$O6332)&gt;0,COUNTIF(Calculs!$S$2:$S$12,$E6332)&gt;0,COUNTIF(Calculs!$U$2:$U$12,$H6332)&gt;0),1,0)</f>
        <v>1</v>
      </c>
      <c r="U6332">
        <f t="shared" si="789"/>
        <v>3567</v>
      </c>
      <c r="V6332">
        <f t="shared" si="790"/>
        <v>123</v>
      </c>
      <c r="W6332">
        <f t="shared" si="791"/>
        <v>1854.8400000000001</v>
      </c>
    </row>
    <row r="6333" spans="1:23" ht="15.75" customHeight="1" x14ac:dyDescent="0.3">
      <c r="A6333" s="2" t="s">
        <v>60</v>
      </c>
      <c r="B6333" s="2">
        <v>1185732</v>
      </c>
      <c r="C6333" s="3">
        <v>44209</v>
      </c>
      <c r="D6333" s="12" t="str" cm="1">
        <f t="array" ref="D6333">_xlfn.SWITCH(WEEKDAY(C6333,2), 1, "Lundi", 2, "Mardi", 3, "Mercredi", 4, "Jeudi", 5, "Vendredi", 6, "Samedi", 7, "Dimanche", "Erreur")</f>
        <v>Mercredi</v>
      </c>
      <c r="E6333" s="2" t="s">
        <v>47</v>
      </c>
      <c r="F6333" s="2" t="s">
        <v>93</v>
      </c>
      <c r="G6333" s="2" t="s">
        <v>94</v>
      </c>
      <c r="H6333" s="4" t="s">
        <v>21</v>
      </c>
      <c r="I6333" s="5">
        <v>44</v>
      </c>
      <c r="J6333" s="6">
        <v>128</v>
      </c>
      <c r="K6333" s="7">
        <v>5632</v>
      </c>
      <c r="L6333" s="7">
        <v>2816</v>
      </c>
      <c r="M6333" s="8">
        <v>0.5</v>
      </c>
      <c r="N6333" s="2" t="s">
        <v>82</v>
      </c>
      <c r="O6333">
        <f t="shared" si="784"/>
        <v>2021</v>
      </c>
      <c r="P6333">
        <f t="shared" si="785"/>
        <v>1</v>
      </c>
      <c r="Q6333" t="str">
        <f t="shared" si="786"/>
        <v>janv</v>
      </c>
      <c r="R6333" t="str">
        <f t="shared" si="787"/>
        <v>North Carolina</v>
      </c>
      <c r="S6333" t="str">
        <f t="shared" si="788"/>
        <v>2021-01</v>
      </c>
      <c r="T6333">
        <f>IF(AND(COUNTIF(Calculs!$Q$2:$Q$12,$O6333)&gt;0,COUNTIF(Calculs!$S$2:$S$12,$E6333)&gt;0,COUNTIF(Calculs!$U$2:$U$12,$H6333)&gt;0),1,0)</f>
        <v>1</v>
      </c>
      <c r="U6333">
        <f t="shared" si="789"/>
        <v>5632</v>
      </c>
      <c r="V6333">
        <f t="shared" si="790"/>
        <v>128</v>
      </c>
      <c r="W6333">
        <f t="shared" si="791"/>
        <v>2816</v>
      </c>
    </row>
    <row r="6334" spans="1:23" ht="15.75" customHeight="1" x14ac:dyDescent="0.3">
      <c r="A6334" s="2" t="s">
        <v>60</v>
      </c>
      <c r="B6334" s="2">
        <v>1185732</v>
      </c>
      <c r="C6334" s="3">
        <v>44209</v>
      </c>
      <c r="D6334" s="12" t="str" cm="1">
        <f t="array" ref="D6334">_xlfn.SWITCH(WEEKDAY(C6334,2), 1, "Lundi", 2, "Mardi", 3, "Mercredi", 4, "Jeudi", 5, "Vendredi", 6, "Samedi", 7, "Dimanche", "Erreur")</f>
        <v>Mercredi</v>
      </c>
      <c r="E6334" s="2" t="s">
        <v>47</v>
      </c>
      <c r="F6334" s="2" t="s">
        <v>93</v>
      </c>
      <c r="G6334" s="2" t="s">
        <v>94</v>
      </c>
      <c r="H6334" s="4" t="s">
        <v>22</v>
      </c>
      <c r="I6334" s="5">
        <v>32</v>
      </c>
      <c r="J6334" s="6">
        <v>173</v>
      </c>
      <c r="K6334" s="7">
        <v>5536</v>
      </c>
      <c r="L6334" s="7">
        <v>3598.4</v>
      </c>
      <c r="M6334" s="8">
        <v>0.65</v>
      </c>
      <c r="N6334" s="2" t="s">
        <v>82</v>
      </c>
      <c r="O6334">
        <f t="shared" si="784"/>
        <v>2021</v>
      </c>
      <c r="P6334">
        <f t="shared" si="785"/>
        <v>1</v>
      </c>
      <c r="Q6334" t="str">
        <f t="shared" si="786"/>
        <v>janv</v>
      </c>
      <c r="R6334" t="str">
        <f t="shared" si="787"/>
        <v>North Carolina</v>
      </c>
      <c r="S6334" t="str">
        <f t="shared" si="788"/>
        <v>2021-01</v>
      </c>
      <c r="T6334">
        <f>IF(AND(COUNTIF(Calculs!$Q$2:$Q$12,$O6334)&gt;0,COUNTIF(Calculs!$S$2:$S$12,$E6334)&gt;0,COUNTIF(Calculs!$U$2:$U$12,$H6334)&gt;0),1,0)</f>
        <v>1</v>
      </c>
      <c r="U6334">
        <f t="shared" si="789"/>
        <v>5536</v>
      </c>
      <c r="V6334">
        <f t="shared" si="790"/>
        <v>173</v>
      </c>
      <c r="W6334">
        <f t="shared" si="791"/>
        <v>3598.4</v>
      </c>
    </row>
    <row r="6335" spans="1:23" ht="15.75" customHeight="1" x14ac:dyDescent="0.3">
      <c r="A6335" s="2" t="s">
        <v>60</v>
      </c>
      <c r="B6335" s="2">
        <v>1185732</v>
      </c>
      <c r="C6335" s="3">
        <v>44238</v>
      </c>
      <c r="D6335" s="12" t="str" cm="1">
        <f t="array" ref="D6335">_xlfn.SWITCH(WEEKDAY(C6335,2), 1, "Lundi", 2, "Mardi", 3, "Mercredi", 4, "Jeudi", 5, "Vendredi", 6, "Samedi", 7, "Dimanche", "Erreur")</f>
        <v>Jeudi</v>
      </c>
      <c r="E6335" s="2" t="s">
        <v>47</v>
      </c>
      <c r="F6335" s="2" t="s">
        <v>93</v>
      </c>
      <c r="G6335" s="2" t="s">
        <v>94</v>
      </c>
      <c r="H6335" s="4" t="s">
        <v>16</v>
      </c>
      <c r="I6335" s="5">
        <v>32</v>
      </c>
      <c r="J6335" s="6">
        <v>231</v>
      </c>
      <c r="K6335" s="7">
        <v>7392</v>
      </c>
      <c r="L6335" s="7">
        <v>3696</v>
      </c>
      <c r="M6335" s="8">
        <v>0.5</v>
      </c>
      <c r="N6335" s="2" t="s">
        <v>82</v>
      </c>
      <c r="O6335">
        <f t="shared" si="784"/>
        <v>2021</v>
      </c>
      <c r="P6335">
        <f t="shared" si="785"/>
        <v>2</v>
      </c>
      <c r="Q6335" t="str">
        <f t="shared" si="786"/>
        <v>févr</v>
      </c>
      <c r="R6335" t="str">
        <f t="shared" si="787"/>
        <v>North Carolina</v>
      </c>
      <c r="S6335" t="str">
        <f t="shared" si="788"/>
        <v>2021-02</v>
      </c>
      <c r="T6335">
        <f>IF(AND(COUNTIF(Calculs!$Q$2:$Q$12,$O6335)&gt;0,COUNTIF(Calculs!$S$2:$S$12,$E6335)&gt;0,COUNTIF(Calculs!$U$2:$U$12,$H6335)&gt;0),1,0)</f>
        <v>1</v>
      </c>
      <c r="U6335">
        <f t="shared" si="789"/>
        <v>7392</v>
      </c>
      <c r="V6335">
        <f t="shared" si="790"/>
        <v>231</v>
      </c>
      <c r="W6335">
        <f t="shared" si="791"/>
        <v>3696</v>
      </c>
    </row>
    <row r="6336" spans="1:23" ht="15.75" customHeight="1" x14ac:dyDescent="0.3">
      <c r="A6336" s="2" t="s">
        <v>60</v>
      </c>
      <c r="B6336" s="2">
        <v>1185732</v>
      </c>
      <c r="C6336" s="3">
        <v>44238</v>
      </c>
      <c r="D6336" s="12" t="str" cm="1">
        <f t="array" ref="D6336">_xlfn.SWITCH(WEEKDAY(C6336,2), 1, "Lundi", 2, "Mardi", 3, "Mercredi", 4, "Jeudi", 5, "Vendredi", 6, "Samedi", 7, "Dimanche", "Erreur")</f>
        <v>Jeudi</v>
      </c>
      <c r="E6336" s="2" t="s">
        <v>47</v>
      </c>
      <c r="F6336" s="2" t="s">
        <v>93</v>
      </c>
      <c r="G6336" s="2" t="s">
        <v>94</v>
      </c>
      <c r="H6336" s="4" t="s">
        <v>18</v>
      </c>
      <c r="I6336" s="5">
        <v>33</v>
      </c>
      <c r="J6336" s="6">
        <v>143</v>
      </c>
      <c r="K6336" s="7">
        <v>4719</v>
      </c>
      <c r="L6336" s="7">
        <v>2359.5</v>
      </c>
      <c r="M6336" s="8">
        <v>0.5</v>
      </c>
      <c r="N6336" s="2" t="s">
        <v>82</v>
      </c>
      <c r="O6336">
        <f t="shared" si="784"/>
        <v>2021</v>
      </c>
      <c r="P6336">
        <f t="shared" si="785"/>
        <v>2</v>
      </c>
      <c r="Q6336" t="str">
        <f t="shared" si="786"/>
        <v>févr</v>
      </c>
      <c r="R6336" t="str">
        <f t="shared" si="787"/>
        <v>North Carolina</v>
      </c>
      <c r="S6336" t="str">
        <f t="shared" si="788"/>
        <v>2021-02</v>
      </c>
      <c r="T6336">
        <f>IF(AND(COUNTIF(Calculs!$Q$2:$Q$12,$O6336)&gt;0,COUNTIF(Calculs!$S$2:$S$12,$E6336)&gt;0,COUNTIF(Calculs!$U$2:$U$12,$H6336)&gt;0),1,0)</f>
        <v>1</v>
      </c>
      <c r="U6336">
        <f t="shared" si="789"/>
        <v>4719</v>
      </c>
      <c r="V6336">
        <f t="shared" si="790"/>
        <v>143</v>
      </c>
      <c r="W6336">
        <f t="shared" si="791"/>
        <v>2359.5</v>
      </c>
    </row>
    <row r="6337" spans="1:23" ht="15.75" customHeight="1" x14ac:dyDescent="0.3">
      <c r="A6337" s="2" t="s">
        <v>60</v>
      </c>
      <c r="B6337" s="2">
        <v>1185732</v>
      </c>
      <c r="C6337" s="3">
        <v>44238</v>
      </c>
      <c r="D6337" s="12" t="str" cm="1">
        <f t="array" ref="D6337">_xlfn.SWITCH(WEEKDAY(C6337,2), 1, "Lundi", 2, "Mardi", 3, "Mercredi", 4, "Jeudi", 5, "Vendredi", 6, "Samedi", 7, "Dimanche", "Erreur")</f>
        <v>Jeudi</v>
      </c>
      <c r="E6337" s="2" t="s">
        <v>47</v>
      </c>
      <c r="F6337" s="2" t="s">
        <v>93</v>
      </c>
      <c r="G6337" s="2" t="s">
        <v>94</v>
      </c>
      <c r="H6337" s="4" t="s">
        <v>19</v>
      </c>
      <c r="I6337" s="5">
        <v>23</v>
      </c>
      <c r="J6337" s="6">
        <v>158</v>
      </c>
      <c r="K6337" s="7">
        <v>3634</v>
      </c>
      <c r="L6337" s="7">
        <v>1817</v>
      </c>
      <c r="M6337" s="8">
        <v>0.5</v>
      </c>
      <c r="N6337" s="2" t="s">
        <v>82</v>
      </c>
      <c r="O6337">
        <f t="shared" si="784"/>
        <v>2021</v>
      </c>
      <c r="P6337">
        <f t="shared" si="785"/>
        <v>2</v>
      </c>
      <c r="Q6337" t="str">
        <f t="shared" si="786"/>
        <v>févr</v>
      </c>
      <c r="R6337" t="str">
        <f t="shared" si="787"/>
        <v>North Carolina</v>
      </c>
      <c r="S6337" t="str">
        <f t="shared" si="788"/>
        <v>2021-02</v>
      </c>
      <c r="T6337">
        <f>IF(AND(COUNTIF(Calculs!$Q$2:$Q$12,$O6337)&gt;0,COUNTIF(Calculs!$S$2:$S$12,$E6337)&gt;0,COUNTIF(Calculs!$U$2:$U$12,$H6337)&gt;0),1,0)</f>
        <v>1</v>
      </c>
      <c r="U6337">
        <f t="shared" si="789"/>
        <v>3634</v>
      </c>
      <c r="V6337">
        <f t="shared" si="790"/>
        <v>158</v>
      </c>
      <c r="W6337">
        <f t="shared" si="791"/>
        <v>1817</v>
      </c>
    </row>
    <row r="6338" spans="1:23" ht="15.75" customHeight="1" x14ac:dyDescent="0.3">
      <c r="A6338" s="2" t="s">
        <v>60</v>
      </c>
      <c r="B6338" s="2">
        <v>1185732</v>
      </c>
      <c r="C6338" s="3">
        <v>44238</v>
      </c>
      <c r="D6338" s="12" t="str" cm="1">
        <f t="array" ref="D6338">_xlfn.SWITCH(WEEKDAY(C6338,2), 1, "Lundi", 2, "Mardi", 3, "Mercredi", 4, "Jeudi", 5, "Vendredi", 6, "Samedi", 7, "Dimanche", "Erreur")</f>
        <v>Jeudi</v>
      </c>
      <c r="E6338" s="2" t="s">
        <v>35</v>
      </c>
      <c r="F6338" s="2" t="s">
        <v>95</v>
      </c>
      <c r="G6338" s="2" t="s">
        <v>96</v>
      </c>
      <c r="H6338" s="4" t="s">
        <v>20</v>
      </c>
      <c r="I6338" s="5">
        <v>29</v>
      </c>
      <c r="J6338" s="6">
        <v>101</v>
      </c>
      <c r="K6338" s="7">
        <v>2929</v>
      </c>
      <c r="L6338" s="7">
        <v>1464.5</v>
      </c>
      <c r="M6338" s="8">
        <v>0.5</v>
      </c>
      <c r="N6338" s="2" t="s">
        <v>82</v>
      </c>
      <c r="O6338">
        <f t="shared" si="784"/>
        <v>2021</v>
      </c>
      <c r="P6338">
        <f t="shared" si="785"/>
        <v>2</v>
      </c>
      <c r="Q6338" t="str">
        <f t="shared" si="786"/>
        <v>févr</v>
      </c>
      <c r="R6338" t="str">
        <f t="shared" si="787"/>
        <v>Ohio</v>
      </c>
      <c r="S6338" t="str">
        <f t="shared" si="788"/>
        <v>2021-02</v>
      </c>
      <c r="T6338">
        <f>IF(AND(COUNTIF(Calculs!$Q$2:$Q$12,$O6338)&gt;0,COUNTIF(Calculs!$S$2:$S$12,$E6338)&gt;0,COUNTIF(Calculs!$U$2:$U$12,$H6338)&gt;0),1,0)</f>
        <v>1</v>
      </c>
      <c r="U6338">
        <f t="shared" si="789"/>
        <v>2929</v>
      </c>
      <c r="V6338">
        <f t="shared" si="790"/>
        <v>101</v>
      </c>
      <c r="W6338">
        <f t="shared" si="791"/>
        <v>1464.5</v>
      </c>
    </row>
    <row r="6339" spans="1:23" ht="15.75" customHeight="1" x14ac:dyDescent="0.3">
      <c r="A6339" s="2" t="s">
        <v>60</v>
      </c>
      <c r="B6339" s="2">
        <v>1185732</v>
      </c>
      <c r="C6339" s="3">
        <v>44238</v>
      </c>
      <c r="D6339" s="12" t="str" cm="1">
        <f t="array" ref="D6339">_xlfn.SWITCH(WEEKDAY(C6339,2), 1, "Lundi", 2, "Mardi", 3, "Mercredi", 4, "Jeudi", 5, "Vendredi", 6, "Samedi", 7, "Dimanche", "Erreur")</f>
        <v>Jeudi</v>
      </c>
      <c r="E6339" s="2" t="s">
        <v>35</v>
      </c>
      <c r="F6339" s="2" t="s">
        <v>95</v>
      </c>
      <c r="G6339" s="2" t="s">
        <v>96</v>
      </c>
      <c r="H6339" s="4" t="s">
        <v>21</v>
      </c>
      <c r="I6339" s="5">
        <v>41</v>
      </c>
      <c r="J6339" s="6">
        <v>122</v>
      </c>
      <c r="K6339" s="7">
        <v>5002</v>
      </c>
      <c r="L6339" s="7">
        <v>2300.9199999999996</v>
      </c>
      <c r="M6339" s="8">
        <v>0.45999999999999996</v>
      </c>
      <c r="N6339" s="2" t="s">
        <v>82</v>
      </c>
      <c r="O6339">
        <f t="shared" ref="O6339:O6402" si="792">YEAR($C6339)</f>
        <v>2021</v>
      </c>
      <c r="P6339">
        <f t="shared" ref="P6339:P6402" si="793">MONTH($C6339)</f>
        <v>2</v>
      </c>
      <c r="Q6339" t="str">
        <f t="shared" ref="Q6339:Q6402" si="794">TEXT($C6339,"mmm")</f>
        <v>févr</v>
      </c>
      <c r="R6339" t="str">
        <f t="shared" ref="R6339:R6402" si="795">SUBSTITUTE(SUBSTITUTE($F6339,"Sud ","South "),"Ouest ","West ")</f>
        <v>Ohio</v>
      </c>
      <c r="S6339" t="str">
        <f t="shared" ref="S6339:S6402" si="796">TEXT($C6339,"aaaa-mm")</f>
        <v>2021-02</v>
      </c>
      <c r="T6339">
        <f>IF(AND(COUNTIF(Calculs!$Q$2:$Q$12,$O6339)&gt;0,COUNTIF(Calculs!$S$2:$S$12,$E6339)&gt;0,COUNTIF(Calculs!$U$2:$U$12,$H6339)&gt;0),1,0)</f>
        <v>1</v>
      </c>
      <c r="U6339">
        <f t="shared" ref="U6339:U6402" si="797">$K6339*$T6339</f>
        <v>5002</v>
      </c>
      <c r="V6339">
        <f t="shared" ref="V6339:V6402" si="798">$J6339*$T6339</f>
        <v>122</v>
      </c>
      <c r="W6339">
        <f t="shared" ref="W6339:W6402" si="799">$L6339*$T6339</f>
        <v>2300.9199999999996</v>
      </c>
    </row>
    <row r="6340" spans="1:23" ht="15.75" customHeight="1" x14ac:dyDescent="0.3">
      <c r="A6340" s="2" t="s">
        <v>60</v>
      </c>
      <c r="B6340" s="2">
        <v>1185732</v>
      </c>
      <c r="C6340" s="3">
        <v>44238</v>
      </c>
      <c r="D6340" s="12" t="str" cm="1">
        <f t="array" ref="D6340">_xlfn.SWITCH(WEEKDAY(C6340,2), 1, "Lundi", 2, "Mardi", 3, "Mercredi", 4, "Jeudi", 5, "Vendredi", 6, "Samedi", 7, "Dimanche", "Erreur")</f>
        <v>Jeudi</v>
      </c>
      <c r="E6340" s="2" t="s">
        <v>35</v>
      </c>
      <c r="F6340" s="2" t="s">
        <v>95</v>
      </c>
      <c r="G6340" s="2" t="s">
        <v>96</v>
      </c>
      <c r="H6340" s="4" t="s">
        <v>22</v>
      </c>
      <c r="I6340" s="5">
        <v>29</v>
      </c>
      <c r="J6340" s="6">
        <v>143</v>
      </c>
      <c r="K6340" s="7">
        <v>4147</v>
      </c>
      <c r="L6340" s="7">
        <v>2529.67</v>
      </c>
      <c r="M6340" s="8">
        <v>0.61</v>
      </c>
      <c r="N6340" s="2" t="s">
        <v>82</v>
      </c>
      <c r="O6340">
        <f t="shared" si="792"/>
        <v>2021</v>
      </c>
      <c r="P6340">
        <f t="shared" si="793"/>
        <v>2</v>
      </c>
      <c r="Q6340" t="str">
        <f t="shared" si="794"/>
        <v>févr</v>
      </c>
      <c r="R6340" t="str">
        <f t="shared" si="795"/>
        <v>Ohio</v>
      </c>
      <c r="S6340" t="str">
        <f t="shared" si="796"/>
        <v>2021-02</v>
      </c>
      <c r="T6340">
        <f>IF(AND(COUNTIF(Calculs!$Q$2:$Q$12,$O6340)&gt;0,COUNTIF(Calculs!$S$2:$S$12,$E6340)&gt;0,COUNTIF(Calculs!$U$2:$U$12,$H6340)&gt;0),1,0)</f>
        <v>1</v>
      </c>
      <c r="U6340">
        <f t="shared" si="797"/>
        <v>4147</v>
      </c>
      <c r="V6340">
        <f t="shared" si="798"/>
        <v>143</v>
      </c>
      <c r="W6340">
        <f t="shared" si="799"/>
        <v>2529.67</v>
      </c>
    </row>
    <row r="6341" spans="1:23" ht="15.75" customHeight="1" x14ac:dyDescent="0.3">
      <c r="A6341" s="2" t="s">
        <v>60</v>
      </c>
      <c r="B6341" s="2">
        <v>1185732</v>
      </c>
      <c r="C6341" s="3">
        <v>44264</v>
      </c>
      <c r="D6341" s="12" t="str" cm="1">
        <f t="array" ref="D6341">_xlfn.SWITCH(WEEKDAY(C6341,2), 1, "Lundi", 2, "Mardi", 3, "Mercredi", 4, "Jeudi", 5, "Vendredi", 6, "Samedi", 7, "Dimanche", "Erreur")</f>
        <v>Mardi</v>
      </c>
      <c r="E6341" s="2" t="s">
        <v>35</v>
      </c>
      <c r="F6341" s="2" t="s">
        <v>95</v>
      </c>
      <c r="G6341" s="2" t="s">
        <v>96</v>
      </c>
      <c r="H6341" s="4" t="s">
        <v>16</v>
      </c>
      <c r="I6341" s="5">
        <v>27</v>
      </c>
      <c r="J6341" s="6">
        <v>231</v>
      </c>
      <c r="K6341" s="7">
        <v>6237</v>
      </c>
      <c r="L6341" s="7">
        <v>3243.2400000000002</v>
      </c>
      <c r="M6341" s="8">
        <v>0.52</v>
      </c>
      <c r="N6341" s="2" t="s">
        <v>82</v>
      </c>
      <c r="O6341">
        <f t="shared" si="792"/>
        <v>2021</v>
      </c>
      <c r="P6341">
        <f t="shared" si="793"/>
        <v>3</v>
      </c>
      <c r="Q6341" t="str">
        <f t="shared" si="794"/>
        <v>mars</v>
      </c>
      <c r="R6341" t="str">
        <f t="shared" si="795"/>
        <v>Ohio</v>
      </c>
      <c r="S6341" t="str">
        <f t="shared" si="796"/>
        <v>2021-03</v>
      </c>
      <c r="T6341">
        <f>IF(AND(COUNTIF(Calculs!$Q$2:$Q$12,$O6341)&gt;0,COUNTIF(Calculs!$S$2:$S$12,$E6341)&gt;0,COUNTIF(Calculs!$U$2:$U$12,$H6341)&gt;0),1,0)</f>
        <v>1</v>
      </c>
      <c r="U6341">
        <f t="shared" si="797"/>
        <v>6237</v>
      </c>
      <c r="V6341">
        <f t="shared" si="798"/>
        <v>231</v>
      </c>
      <c r="W6341">
        <f t="shared" si="799"/>
        <v>3243.2400000000002</v>
      </c>
    </row>
    <row r="6342" spans="1:23" ht="15.75" customHeight="1" x14ac:dyDescent="0.3">
      <c r="A6342" s="2" t="s">
        <v>60</v>
      </c>
      <c r="B6342" s="2">
        <v>1185732</v>
      </c>
      <c r="C6342" s="3">
        <v>44264</v>
      </c>
      <c r="D6342" s="12" t="str" cm="1">
        <f t="array" ref="D6342">_xlfn.SWITCH(WEEKDAY(C6342,2), 1, "Lundi", 2, "Mardi", 3, "Mercredi", 4, "Jeudi", 5, "Vendredi", 6, "Samedi", 7, "Dimanche", "Erreur")</f>
        <v>Mardi</v>
      </c>
      <c r="E6342" s="2" t="s">
        <v>35</v>
      </c>
      <c r="F6342" s="2" t="s">
        <v>95</v>
      </c>
      <c r="G6342" s="2" t="s">
        <v>96</v>
      </c>
      <c r="H6342" s="4" t="s">
        <v>18</v>
      </c>
      <c r="I6342" s="5">
        <v>27</v>
      </c>
      <c r="J6342" s="6">
        <v>126</v>
      </c>
      <c r="K6342" s="7">
        <v>3402</v>
      </c>
      <c r="L6342" s="7">
        <v>1530.8999999999999</v>
      </c>
      <c r="M6342" s="8">
        <v>0.44999999999999996</v>
      </c>
      <c r="N6342" s="2" t="s">
        <v>82</v>
      </c>
      <c r="O6342">
        <f t="shared" si="792"/>
        <v>2021</v>
      </c>
      <c r="P6342">
        <f t="shared" si="793"/>
        <v>3</v>
      </c>
      <c r="Q6342" t="str">
        <f t="shared" si="794"/>
        <v>mars</v>
      </c>
      <c r="R6342" t="str">
        <f t="shared" si="795"/>
        <v>Ohio</v>
      </c>
      <c r="S6342" t="str">
        <f t="shared" si="796"/>
        <v>2021-03</v>
      </c>
      <c r="T6342">
        <f>IF(AND(COUNTIF(Calculs!$Q$2:$Q$12,$O6342)&gt;0,COUNTIF(Calculs!$S$2:$S$12,$E6342)&gt;0,COUNTIF(Calculs!$U$2:$U$12,$H6342)&gt;0),1,0)</f>
        <v>1</v>
      </c>
      <c r="U6342">
        <f t="shared" si="797"/>
        <v>3402</v>
      </c>
      <c r="V6342">
        <f t="shared" si="798"/>
        <v>126</v>
      </c>
      <c r="W6342">
        <f t="shared" si="799"/>
        <v>1530.8999999999999</v>
      </c>
    </row>
    <row r="6343" spans="1:23" ht="15.75" customHeight="1" x14ac:dyDescent="0.3">
      <c r="A6343" s="2" t="s">
        <v>60</v>
      </c>
      <c r="B6343" s="2">
        <v>1185732</v>
      </c>
      <c r="C6343" s="3">
        <v>44264</v>
      </c>
      <c r="D6343" s="12" t="str" cm="1">
        <f t="array" ref="D6343">_xlfn.SWITCH(WEEKDAY(C6343,2), 1, "Lundi", 2, "Mardi", 3, "Mercredi", 4, "Jeudi", 5, "Vendredi", 6, "Samedi", 7, "Dimanche", "Erreur")</f>
        <v>Mardi</v>
      </c>
      <c r="E6343" s="2" t="s">
        <v>35</v>
      </c>
      <c r="F6343" s="2" t="s">
        <v>95</v>
      </c>
      <c r="G6343" s="2" t="s">
        <v>96</v>
      </c>
      <c r="H6343" s="4" t="s">
        <v>19</v>
      </c>
      <c r="I6343" s="5">
        <v>20</v>
      </c>
      <c r="J6343" s="6">
        <v>124</v>
      </c>
      <c r="K6343" s="7">
        <v>2480</v>
      </c>
      <c r="L6343" s="7">
        <v>1314.4</v>
      </c>
      <c r="M6343" s="8">
        <v>0.53</v>
      </c>
      <c r="N6343" s="2" t="s">
        <v>82</v>
      </c>
      <c r="O6343">
        <f t="shared" si="792"/>
        <v>2021</v>
      </c>
      <c r="P6343">
        <f t="shared" si="793"/>
        <v>3</v>
      </c>
      <c r="Q6343" t="str">
        <f t="shared" si="794"/>
        <v>mars</v>
      </c>
      <c r="R6343" t="str">
        <f t="shared" si="795"/>
        <v>Ohio</v>
      </c>
      <c r="S6343" t="str">
        <f t="shared" si="796"/>
        <v>2021-03</v>
      </c>
      <c r="T6343">
        <f>IF(AND(COUNTIF(Calculs!$Q$2:$Q$12,$O6343)&gt;0,COUNTIF(Calculs!$S$2:$S$12,$E6343)&gt;0,COUNTIF(Calculs!$U$2:$U$12,$H6343)&gt;0),1,0)</f>
        <v>1</v>
      </c>
      <c r="U6343">
        <f t="shared" si="797"/>
        <v>2480</v>
      </c>
      <c r="V6343">
        <f t="shared" si="798"/>
        <v>124</v>
      </c>
      <c r="W6343">
        <f t="shared" si="799"/>
        <v>1314.4</v>
      </c>
    </row>
    <row r="6344" spans="1:23" ht="15.75" customHeight="1" x14ac:dyDescent="0.3">
      <c r="A6344" s="2" t="s">
        <v>60</v>
      </c>
      <c r="B6344" s="2">
        <v>1185732</v>
      </c>
      <c r="C6344" s="3">
        <v>44264</v>
      </c>
      <c r="D6344" s="12" t="str" cm="1">
        <f t="array" ref="D6344">_xlfn.SWITCH(WEEKDAY(C6344,2), 1, "Lundi", 2, "Mardi", 3, "Mercredi", 4, "Jeudi", 5, "Vendredi", 6, "Samedi", 7, "Dimanche", "Erreur")</f>
        <v>Mardi</v>
      </c>
      <c r="E6344" s="2" t="s">
        <v>35</v>
      </c>
      <c r="F6344" s="2" t="s">
        <v>95</v>
      </c>
      <c r="G6344" s="2" t="s">
        <v>96</v>
      </c>
      <c r="H6344" s="4" t="s">
        <v>20</v>
      </c>
      <c r="I6344" s="5">
        <v>24</v>
      </c>
      <c r="J6344" s="6">
        <v>98</v>
      </c>
      <c r="K6344" s="7">
        <v>2352</v>
      </c>
      <c r="L6344" s="7">
        <v>1223.04</v>
      </c>
      <c r="M6344" s="8">
        <v>0.52</v>
      </c>
      <c r="N6344" s="2" t="s">
        <v>82</v>
      </c>
      <c r="O6344">
        <f t="shared" si="792"/>
        <v>2021</v>
      </c>
      <c r="P6344">
        <f t="shared" si="793"/>
        <v>3</v>
      </c>
      <c r="Q6344" t="str">
        <f t="shared" si="794"/>
        <v>mars</v>
      </c>
      <c r="R6344" t="str">
        <f t="shared" si="795"/>
        <v>Ohio</v>
      </c>
      <c r="S6344" t="str">
        <f t="shared" si="796"/>
        <v>2021-03</v>
      </c>
      <c r="T6344">
        <f>IF(AND(COUNTIF(Calculs!$Q$2:$Q$12,$O6344)&gt;0,COUNTIF(Calculs!$S$2:$S$12,$E6344)&gt;0,COUNTIF(Calculs!$U$2:$U$12,$H6344)&gt;0),1,0)</f>
        <v>1</v>
      </c>
      <c r="U6344">
        <f t="shared" si="797"/>
        <v>2352</v>
      </c>
      <c r="V6344">
        <f t="shared" si="798"/>
        <v>98</v>
      </c>
      <c r="W6344">
        <f t="shared" si="799"/>
        <v>1223.04</v>
      </c>
    </row>
    <row r="6345" spans="1:23" ht="15.75" customHeight="1" x14ac:dyDescent="0.3">
      <c r="A6345" s="2" t="s">
        <v>60</v>
      </c>
      <c r="B6345" s="2">
        <v>1185732</v>
      </c>
      <c r="C6345" s="3">
        <v>44264</v>
      </c>
      <c r="D6345" s="12" t="str" cm="1">
        <f t="array" ref="D6345">_xlfn.SWITCH(WEEKDAY(C6345,2), 1, "Lundi", 2, "Mardi", 3, "Mercredi", 4, "Jeudi", 5, "Vendredi", 6, "Samedi", 7, "Dimanche", "Erreur")</f>
        <v>Mardi</v>
      </c>
      <c r="E6345" s="2" t="s">
        <v>35</v>
      </c>
      <c r="F6345" s="2" t="s">
        <v>95</v>
      </c>
      <c r="G6345" s="2" t="s">
        <v>96</v>
      </c>
      <c r="H6345" s="4" t="s">
        <v>21</v>
      </c>
      <c r="I6345" s="5">
        <v>37</v>
      </c>
      <c r="J6345" s="6">
        <v>113</v>
      </c>
      <c r="K6345" s="7">
        <v>4181</v>
      </c>
      <c r="L6345" s="7">
        <v>2048.69</v>
      </c>
      <c r="M6345" s="8">
        <v>0.49</v>
      </c>
      <c r="N6345" s="2" t="s">
        <v>82</v>
      </c>
      <c r="O6345">
        <f t="shared" si="792"/>
        <v>2021</v>
      </c>
      <c r="P6345">
        <f t="shared" si="793"/>
        <v>3</v>
      </c>
      <c r="Q6345" t="str">
        <f t="shared" si="794"/>
        <v>mars</v>
      </c>
      <c r="R6345" t="str">
        <f t="shared" si="795"/>
        <v>Ohio</v>
      </c>
      <c r="S6345" t="str">
        <f t="shared" si="796"/>
        <v>2021-03</v>
      </c>
      <c r="T6345">
        <f>IF(AND(COUNTIF(Calculs!$Q$2:$Q$12,$O6345)&gt;0,COUNTIF(Calculs!$S$2:$S$12,$E6345)&gt;0,COUNTIF(Calculs!$U$2:$U$12,$H6345)&gt;0),1,0)</f>
        <v>1</v>
      </c>
      <c r="U6345">
        <f t="shared" si="797"/>
        <v>4181</v>
      </c>
      <c r="V6345">
        <f t="shared" si="798"/>
        <v>113</v>
      </c>
      <c r="W6345">
        <f t="shared" si="799"/>
        <v>2048.69</v>
      </c>
    </row>
    <row r="6346" spans="1:23" ht="15.75" customHeight="1" x14ac:dyDescent="0.3">
      <c r="A6346" s="2" t="s">
        <v>60</v>
      </c>
      <c r="B6346" s="2">
        <v>1185732</v>
      </c>
      <c r="C6346" s="3">
        <v>44264</v>
      </c>
      <c r="D6346" s="12" t="str" cm="1">
        <f t="array" ref="D6346">_xlfn.SWITCH(WEEKDAY(C6346,2), 1, "Lundi", 2, "Mardi", 3, "Mercredi", 4, "Jeudi", 5, "Vendredi", 6, "Samedi", 7, "Dimanche", "Erreur")</f>
        <v>Mardi</v>
      </c>
      <c r="E6346" s="2" t="s">
        <v>35</v>
      </c>
      <c r="F6346" s="2" t="s">
        <v>95</v>
      </c>
      <c r="G6346" s="2" t="s">
        <v>96</v>
      </c>
      <c r="H6346" s="4" t="s">
        <v>22</v>
      </c>
      <c r="I6346" s="5">
        <v>28</v>
      </c>
      <c r="J6346" s="6">
        <v>128</v>
      </c>
      <c r="K6346" s="7">
        <v>3584</v>
      </c>
      <c r="L6346" s="7">
        <v>2186.2399999999998</v>
      </c>
      <c r="M6346" s="8">
        <v>0.61</v>
      </c>
      <c r="N6346" s="2" t="s">
        <v>82</v>
      </c>
      <c r="O6346">
        <f t="shared" si="792"/>
        <v>2021</v>
      </c>
      <c r="P6346">
        <f t="shared" si="793"/>
        <v>3</v>
      </c>
      <c r="Q6346" t="str">
        <f t="shared" si="794"/>
        <v>mars</v>
      </c>
      <c r="R6346" t="str">
        <f t="shared" si="795"/>
        <v>Ohio</v>
      </c>
      <c r="S6346" t="str">
        <f t="shared" si="796"/>
        <v>2021-03</v>
      </c>
      <c r="T6346">
        <f>IF(AND(COUNTIF(Calculs!$Q$2:$Q$12,$O6346)&gt;0,COUNTIF(Calculs!$S$2:$S$12,$E6346)&gt;0,COUNTIF(Calculs!$U$2:$U$12,$H6346)&gt;0),1,0)</f>
        <v>1</v>
      </c>
      <c r="U6346">
        <f t="shared" si="797"/>
        <v>3584</v>
      </c>
      <c r="V6346">
        <f t="shared" si="798"/>
        <v>128</v>
      </c>
      <c r="W6346">
        <f t="shared" si="799"/>
        <v>2186.2399999999998</v>
      </c>
    </row>
    <row r="6347" spans="1:23" ht="15.75" customHeight="1" x14ac:dyDescent="0.3">
      <c r="A6347" s="2" t="s">
        <v>60</v>
      </c>
      <c r="B6347" s="2">
        <v>1185732</v>
      </c>
      <c r="C6347" s="3">
        <v>44296</v>
      </c>
      <c r="D6347" s="12" t="str" cm="1">
        <f t="array" ref="D6347">_xlfn.SWITCH(WEEKDAY(C6347,2), 1, "Lundi", 2, "Mardi", 3, "Mercredi", 4, "Jeudi", 5, "Vendredi", 6, "Samedi", 7, "Dimanche", "Erreur")</f>
        <v>Samedi</v>
      </c>
      <c r="E6347" s="2" t="s">
        <v>35</v>
      </c>
      <c r="F6347" s="2" t="s">
        <v>95</v>
      </c>
      <c r="G6347" s="2" t="s">
        <v>96</v>
      </c>
      <c r="H6347" s="4" t="s">
        <v>16</v>
      </c>
      <c r="I6347" s="5">
        <v>28</v>
      </c>
      <c r="J6347" s="6">
        <v>218</v>
      </c>
      <c r="K6347" s="7">
        <v>6104</v>
      </c>
      <c r="L6347" s="7">
        <v>3357.2000000000003</v>
      </c>
      <c r="M6347" s="8">
        <v>0.55000000000000004</v>
      </c>
      <c r="N6347" s="2" t="s">
        <v>82</v>
      </c>
      <c r="O6347">
        <f t="shared" si="792"/>
        <v>2021</v>
      </c>
      <c r="P6347">
        <f t="shared" si="793"/>
        <v>4</v>
      </c>
      <c r="Q6347" t="str">
        <f t="shared" si="794"/>
        <v>avr</v>
      </c>
      <c r="R6347" t="str">
        <f t="shared" si="795"/>
        <v>Ohio</v>
      </c>
      <c r="S6347" t="str">
        <f t="shared" si="796"/>
        <v>2021-04</v>
      </c>
      <c r="T6347">
        <f>IF(AND(COUNTIF(Calculs!$Q$2:$Q$12,$O6347)&gt;0,COUNTIF(Calculs!$S$2:$S$12,$E6347)&gt;0,COUNTIF(Calculs!$U$2:$U$12,$H6347)&gt;0),1,0)</f>
        <v>1</v>
      </c>
      <c r="U6347">
        <f t="shared" si="797"/>
        <v>6104</v>
      </c>
      <c r="V6347">
        <f t="shared" si="798"/>
        <v>218</v>
      </c>
      <c r="W6347">
        <f t="shared" si="799"/>
        <v>3357.2000000000003</v>
      </c>
    </row>
    <row r="6348" spans="1:23" ht="15.75" customHeight="1" x14ac:dyDescent="0.3">
      <c r="A6348" s="2" t="s">
        <v>60</v>
      </c>
      <c r="B6348" s="2">
        <v>1185732</v>
      </c>
      <c r="C6348" s="3">
        <v>44296</v>
      </c>
      <c r="D6348" s="12" t="str" cm="1">
        <f t="array" ref="D6348">_xlfn.SWITCH(WEEKDAY(C6348,2), 1, "Lundi", 2, "Mardi", 3, "Mercredi", 4, "Jeudi", 5, "Vendredi", 6, "Samedi", 7, "Dimanche", "Erreur")</f>
        <v>Samedi</v>
      </c>
      <c r="E6348" s="2" t="s">
        <v>35</v>
      </c>
      <c r="F6348" s="2" t="s">
        <v>95</v>
      </c>
      <c r="G6348" s="2" t="s">
        <v>96</v>
      </c>
      <c r="H6348" s="4" t="s">
        <v>18</v>
      </c>
      <c r="I6348" s="5">
        <v>28</v>
      </c>
      <c r="J6348" s="6">
        <v>111</v>
      </c>
      <c r="K6348" s="7">
        <v>3108</v>
      </c>
      <c r="L6348" s="7">
        <v>1522.92</v>
      </c>
      <c r="M6348" s="8">
        <v>0.49</v>
      </c>
      <c r="N6348" s="2" t="s">
        <v>82</v>
      </c>
      <c r="O6348">
        <f t="shared" si="792"/>
        <v>2021</v>
      </c>
      <c r="P6348">
        <f t="shared" si="793"/>
        <v>4</v>
      </c>
      <c r="Q6348" t="str">
        <f t="shared" si="794"/>
        <v>avr</v>
      </c>
      <c r="R6348" t="str">
        <f t="shared" si="795"/>
        <v>Ohio</v>
      </c>
      <c r="S6348" t="str">
        <f t="shared" si="796"/>
        <v>2021-04</v>
      </c>
      <c r="T6348">
        <f>IF(AND(COUNTIF(Calculs!$Q$2:$Q$12,$O6348)&gt;0,COUNTIF(Calculs!$S$2:$S$12,$E6348)&gt;0,COUNTIF(Calculs!$U$2:$U$12,$H6348)&gt;0),1,0)</f>
        <v>1</v>
      </c>
      <c r="U6348">
        <f t="shared" si="797"/>
        <v>3108</v>
      </c>
      <c r="V6348">
        <f t="shared" si="798"/>
        <v>111</v>
      </c>
      <c r="W6348">
        <f t="shared" si="799"/>
        <v>1522.92</v>
      </c>
    </row>
    <row r="6349" spans="1:23" ht="15.75" customHeight="1" x14ac:dyDescent="0.3">
      <c r="A6349" s="2" t="s">
        <v>60</v>
      </c>
      <c r="B6349" s="2">
        <v>1185732</v>
      </c>
      <c r="C6349" s="3">
        <v>44296</v>
      </c>
      <c r="D6349" s="12" t="str" cm="1">
        <f t="array" ref="D6349">_xlfn.SWITCH(WEEKDAY(C6349,2), 1, "Lundi", 2, "Mardi", 3, "Mercredi", 4, "Jeudi", 5, "Vendredi", 6, "Samedi", 7, "Dimanche", "Erreur")</f>
        <v>Samedi</v>
      </c>
      <c r="E6349" s="2" t="s">
        <v>35</v>
      </c>
      <c r="F6349" s="2" t="s">
        <v>95</v>
      </c>
      <c r="G6349" s="2" t="s">
        <v>96</v>
      </c>
      <c r="H6349" s="4" t="s">
        <v>19</v>
      </c>
      <c r="I6349" s="5">
        <v>19</v>
      </c>
      <c r="J6349" s="6">
        <v>106</v>
      </c>
      <c r="K6349" s="7">
        <v>2014</v>
      </c>
      <c r="L6349" s="7">
        <v>1067.42</v>
      </c>
      <c r="M6349" s="8">
        <v>0.53</v>
      </c>
      <c r="N6349" s="2" t="s">
        <v>82</v>
      </c>
      <c r="O6349">
        <f t="shared" si="792"/>
        <v>2021</v>
      </c>
      <c r="P6349">
        <f t="shared" si="793"/>
        <v>4</v>
      </c>
      <c r="Q6349" t="str">
        <f t="shared" si="794"/>
        <v>avr</v>
      </c>
      <c r="R6349" t="str">
        <f t="shared" si="795"/>
        <v>Ohio</v>
      </c>
      <c r="S6349" t="str">
        <f t="shared" si="796"/>
        <v>2021-04</v>
      </c>
      <c r="T6349">
        <f>IF(AND(COUNTIF(Calculs!$Q$2:$Q$12,$O6349)&gt;0,COUNTIF(Calculs!$S$2:$S$12,$E6349)&gt;0,COUNTIF(Calculs!$U$2:$U$12,$H6349)&gt;0),1,0)</f>
        <v>1</v>
      </c>
      <c r="U6349">
        <f t="shared" si="797"/>
        <v>2014</v>
      </c>
      <c r="V6349">
        <f t="shared" si="798"/>
        <v>106</v>
      </c>
      <c r="W6349">
        <f t="shared" si="799"/>
        <v>1067.42</v>
      </c>
    </row>
    <row r="6350" spans="1:23" ht="15.75" customHeight="1" x14ac:dyDescent="0.3">
      <c r="A6350" s="2" t="s">
        <v>60</v>
      </c>
      <c r="B6350" s="2">
        <v>1185732</v>
      </c>
      <c r="C6350" s="3">
        <v>44296</v>
      </c>
      <c r="D6350" s="12" t="str" cm="1">
        <f t="array" ref="D6350">_xlfn.SWITCH(WEEKDAY(C6350,2), 1, "Lundi", 2, "Mardi", 3, "Mercredi", 4, "Jeudi", 5, "Vendredi", 6, "Samedi", 7, "Dimanche", "Erreur")</f>
        <v>Samedi</v>
      </c>
      <c r="E6350" s="2" t="s">
        <v>35</v>
      </c>
      <c r="F6350" s="2" t="s">
        <v>95</v>
      </c>
      <c r="G6350" s="2" t="s">
        <v>96</v>
      </c>
      <c r="H6350" s="4" t="s">
        <v>20</v>
      </c>
      <c r="I6350" s="5">
        <v>24</v>
      </c>
      <c r="J6350" s="6">
        <v>102</v>
      </c>
      <c r="K6350" s="7">
        <v>2448</v>
      </c>
      <c r="L6350" s="7">
        <v>1224</v>
      </c>
      <c r="M6350" s="8">
        <v>0.5</v>
      </c>
      <c r="N6350" s="2" t="s">
        <v>82</v>
      </c>
      <c r="O6350">
        <f t="shared" si="792"/>
        <v>2021</v>
      </c>
      <c r="P6350">
        <f t="shared" si="793"/>
        <v>4</v>
      </c>
      <c r="Q6350" t="str">
        <f t="shared" si="794"/>
        <v>avr</v>
      </c>
      <c r="R6350" t="str">
        <f t="shared" si="795"/>
        <v>Ohio</v>
      </c>
      <c r="S6350" t="str">
        <f t="shared" si="796"/>
        <v>2021-04</v>
      </c>
      <c r="T6350">
        <f>IF(AND(COUNTIF(Calculs!$Q$2:$Q$12,$O6350)&gt;0,COUNTIF(Calculs!$S$2:$S$12,$E6350)&gt;0,COUNTIF(Calculs!$U$2:$U$12,$H6350)&gt;0),1,0)</f>
        <v>1</v>
      </c>
      <c r="U6350">
        <f t="shared" si="797"/>
        <v>2448</v>
      </c>
      <c r="V6350">
        <f t="shared" si="798"/>
        <v>102</v>
      </c>
      <c r="W6350">
        <f t="shared" si="799"/>
        <v>1224</v>
      </c>
    </row>
    <row r="6351" spans="1:23" ht="15.75" customHeight="1" x14ac:dyDescent="0.3">
      <c r="A6351" s="2" t="s">
        <v>60</v>
      </c>
      <c r="B6351" s="2">
        <v>1185732</v>
      </c>
      <c r="C6351" s="3">
        <v>44296</v>
      </c>
      <c r="D6351" s="12" t="str" cm="1">
        <f t="array" ref="D6351">_xlfn.SWITCH(WEEKDAY(C6351,2), 1, "Lundi", 2, "Mardi", 3, "Mercredi", 4, "Jeudi", 5, "Vendredi", 6, "Samedi", 7, "Dimanche", "Erreur")</f>
        <v>Samedi</v>
      </c>
      <c r="E6351" s="2" t="s">
        <v>35</v>
      </c>
      <c r="F6351" s="2" t="s">
        <v>95</v>
      </c>
      <c r="G6351" s="2" t="s">
        <v>96</v>
      </c>
      <c r="H6351" s="4" t="s">
        <v>21</v>
      </c>
      <c r="I6351" s="5">
        <v>42</v>
      </c>
      <c r="J6351" s="6">
        <v>101</v>
      </c>
      <c r="K6351" s="7">
        <v>4242</v>
      </c>
      <c r="L6351" s="7">
        <v>1993.7399999999998</v>
      </c>
      <c r="M6351" s="8">
        <v>0.47</v>
      </c>
      <c r="N6351" s="2" t="s">
        <v>82</v>
      </c>
      <c r="O6351">
        <f t="shared" si="792"/>
        <v>2021</v>
      </c>
      <c r="P6351">
        <f t="shared" si="793"/>
        <v>4</v>
      </c>
      <c r="Q6351" t="str">
        <f t="shared" si="794"/>
        <v>avr</v>
      </c>
      <c r="R6351" t="str">
        <f t="shared" si="795"/>
        <v>Ohio</v>
      </c>
      <c r="S6351" t="str">
        <f t="shared" si="796"/>
        <v>2021-04</v>
      </c>
      <c r="T6351">
        <f>IF(AND(COUNTIF(Calculs!$Q$2:$Q$12,$O6351)&gt;0,COUNTIF(Calculs!$S$2:$S$12,$E6351)&gt;0,COUNTIF(Calculs!$U$2:$U$12,$H6351)&gt;0),1,0)</f>
        <v>1</v>
      </c>
      <c r="U6351">
        <f t="shared" si="797"/>
        <v>4242</v>
      </c>
      <c r="V6351">
        <f t="shared" si="798"/>
        <v>101</v>
      </c>
      <c r="W6351">
        <f t="shared" si="799"/>
        <v>1993.7399999999998</v>
      </c>
    </row>
    <row r="6352" spans="1:23" ht="15.75" customHeight="1" x14ac:dyDescent="0.3">
      <c r="A6352" s="2" t="s">
        <v>60</v>
      </c>
      <c r="B6352" s="2">
        <v>1185732</v>
      </c>
      <c r="C6352" s="3">
        <v>44296</v>
      </c>
      <c r="D6352" s="12" t="str" cm="1">
        <f t="array" ref="D6352">_xlfn.SWITCH(WEEKDAY(C6352,2), 1, "Lundi", 2, "Mardi", 3, "Mercredi", 4, "Jeudi", 5, "Vendredi", 6, "Samedi", 7, "Dimanche", "Erreur")</f>
        <v>Samedi</v>
      </c>
      <c r="E6352" s="2" t="s">
        <v>35</v>
      </c>
      <c r="F6352" s="2" t="s">
        <v>95</v>
      </c>
      <c r="G6352" s="2" t="s">
        <v>96</v>
      </c>
      <c r="H6352" s="4" t="s">
        <v>22</v>
      </c>
      <c r="I6352" s="5">
        <v>34</v>
      </c>
      <c r="J6352" s="6">
        <v>137</v>
      </c>
      <c r="K6352" s="7">
        <v>4658</v>
      </c>
      <c r="L6352" s="7">
        <v>3027.7000000000003</v>
      </c>
      <c r="M6352" s="8">
        <v>0.65</v>
      </c>
      <c r="N6352" s="2" t="s">
        <v>82</v>
      </c>
      <c r="O6352">
        <f t="shared" si="792"/>
        <v>2021</v>
      </c>
      <c r="P6352">
        <f t="shared" si="793"/>
        <v>4</v>
      </c>
      <c r="Q6352" t="str">
        <f t="shared" si="794"/>
        <v>avr</v>
      </c>
      <c r="R6352" t="str">
        <f t="shared" si="795"/>
        <v>Ohio</v>
      </c>
      <c r="S6352" t="str">
        <f t="shared" si="796"/>
        <v>2021-04</v>
      </c>
      <c r="T6352">
        <f>IF(AND(COUNTIF(Calculs!$Q$2:$Q$12,$O6352)&gt;0,COUNTIF(Calculs!$S$2:$S$12,$E6352)&gt;0,COUNTIF(Calculs!$U$2:$U$12,$H6352)&gt;0),1,0)</f>
        <v>1</v>
      </c>
      <c r="U6352">
        <f t="shared" si="797"/>
        <v>4658</v>
      </c>
      <c r="V6352">
        <f t="shared" si="798"/>
        <v>137</v>
      </c>
      <c r="W6352">
        <f t="shared" si="799"/>
        <v>3027.7000000000003</v>
      </c>
    </row>
    <row r="6353" spans="1:23" ht="15.75" customHeight="1" x14ac:dyDescent="0.3">
      <c r="A6353" s="2" t="s">
        <v>60</v>
      </c>
      <c r="B6353" s="2">
        <v>1185732</v>
      </c>
      <c r="C6353" s="3">
        <v>44325</v>
      </c>
      <c r="D6353" s="12" t="str" cm="1">
        <f t="array" ref="D6353">_xlfn.SWITCH(WEEKDAY(C6353,2), 1, "Lundi", 2, "Mardi", 3, "Mercredi", 4, "Jeudi", 5, "Vendredi", 6, "Samedi", 7, "Dimanche", "Erreur")</f>
        <v>Dimanche</v>
      </c>
      <c r="E6353" s="2" t="s">
        <v>35</v>
      </c>
      <c r="F6353" s="2" t="s">
        <v>95</v>
      </c>
      <c r="G6353" s="2" t="s">
        <v>96</v>
      </c>
      <c r="H6353" s="4" t="s">
        <v>16</v>
      </c>
      <c r="I6353" s="5">
        <v>42</v>
      </c>
      <c r="J6353" s="6">
        <v>207</v>
      </c>
      <c r="K6353" s="7">
        <v>8694</v>
      </c>
      <c r="L6353" s="7">
        <v>4347</v>
      </c>
      <c r="M6353" s="8">
        <v>0.5</v>
      </c>
      <c r="N6353" s="2" t="s">
        <v>82</v>
      </c>
      <c r="O6353">
        <f t="shared" si="792"/>
        <v>2021</v>
      </c>
      <c r="P6353">
        <f t="shared" si="793"/>
        <v>5</v>
      </c>
      <c r="Q6353" t="str">
        <f t="shared" si="794"/>
        <v>mai</v>
      </c>
      <c r="R6353" t="str">
        <f t="shared" si="795"/>
        <v>Ohio</v>
      </c>
      <c r="S6353" t="str">
        <f t="shared" si="796"/>
        <v>2021-05</v>
      </c>
      <c r="T6353">
        <f>IF(AND(COUNTIF(Calculs!$Q$2:$Q$12,$O6353)&gt;0,COUNTIF(Calculs!$S$2:$S$12,$E6353)&gt;0,COUNTIF(Calculs!$U$2:$U$12,$H6353)&gt;0),1,0)</f>
        <v>1</v>
      </c>
      <c r="U6353">
        <f t="shared" si="797"/>
        <v>8694</v>
      </c>
      <c r="V6353">
        <f t="shared" si="798"/>
        <v>207</v>
      </c>
      <c r="W6353">
        <f t="shared" si="799"/>
        <v>4347</v>
      </c>
    </row>
    <row r="6354" spans="1:23" ht="15.75" customHeight="1" x14ac:dyDescent="0.3">
      <c r="A6354" s="2" t="s">
        <v>60</v>
      </c>
      <c r="B6354" s="2">
        <v>1185732</v>
      </c>
      <c r="C6354" s="3">
        <v>44325</v>
      </c>
      <c r="D6354" s="12" t="str" cm="1">
        <f t="array" ref="D6354">_xlfn.SWITCH(WEEKDAY(C6354,2), 1, "Lundi", 2, "Mardi", 3, "Mercredi", 4, "Jeudi", 5, "Vendredi", 6, "Samedi", 7, "Dimanche", "Erreur")</f>
        <v>Dimanche</v>
      </c>
      <c r="E6354" s="2" t="s">
        <v>35</v>
      </c>
      <c r="F6354" s="2" t="s">
        <v>95</v>
      </c>
      <c r="G6354" s="2" t="s">
        <v>96</v>
      </c>
      <c r="H6354" s="4" t="s">
        <v>18</v>
      </c>
      <c r="I6354" s="5">
        <v>44</v>
      </c>
      <c r="J6354" s="6">
        <v>135</v>
      </c>
      <c r="K6354" s="7">
        <v>5940</v>
      </c>
      <c r="L6354" s="7">
        <v>2910.6</v>
      </c>
      <c r="M6354" s="8">
        <v>0.49</v>
      </c>
      <c r="N6354" s="2" t="s">
        <v>82</v>
      </c>
      <c r="O6354">
        <f t="shared" si="792"/>
        <v>2021</v>
      </c>
      <c r="P6354">
        <f t="shared" si="793"/>
        <v>5</v>
      </c>
      <c r="Q6354" t="str">
        <f t="shared" si="794"/>
        <v>mai</v>
      </c>
      <c r="R6354" t="str">
        <f t="shared" si="795"/>
        <v>Ohio</v>
      </c>
      <c r="S6354" t="str">
        <f t="shared" si="796"/>
        <v>2021-05</v>
      </c>
      <c r="T6354">
        <f>IF(AND(COUNTIF(Calculs!$Q$2:$Q$12,$O6354)&gt;0,COUNTIF(Calculs!$S$2:$S$12,$E6354)&gt;0,COUNTIF(Calculs!$U$2:$U$12,$H6354)&gt;0),1,0)</f>
        <v>1</v>
      </c>
      <c r="U6354">
        <f t="shared" si="797"/>
        <v>5940</v>
      </c>
      <c r="V6354">
        <f t="shared" si="798"/>
        <v>135</v>
      </c>
      <c r="W6354">
        <f t="shared" si="799"/>
        <v>2910.6</v>
      </c>
    </row>
    <row r="6355" spans="1:23" ht="15.75" customHeight="1" x14ac:dyDescent="0.3">
      <c r="A6355" s="2" t="s">
        <v>60</v>
      </c>
      <c r="B6355" s="2">
        <v>1185732</v>
      </c>
      <c r="C6355" s="3">
        <v>44325</v>
      </c>
      <c r="D6355" s="12" t="str" cm="1">
        <f t="array" ref="D6355">_xlfn.SWITCH(WEEKDAY(C6355,2), 1, "Lundi", 2, "Mardi", 3, "Mercredi", 4, "Jeudi", 5, "Vendredi", 6, "Samedi", 7, "Dimanche", "Erreur")</f>
        <v>Dimanche</v>
      </c>
      <c r="E6355" s="2" t="s">
        <v>35</v>
      </c>
      <c r="F6355" s="2" t="s">
        <v>95</v>
      </c>
      <c r="G6355" s="2" t="s">
        <v>96</v>
      </c>
      <c r="H6355" s="4" t="s">
        <v>19</v>
      </c>
      <c r="I6355" s="5">
        <v>39</v>
      </c>
      <c r="J6355" s="6">
        <v>143</v>
      </c>
      <c r="K6355" s="7">
        <v>5577</v>
      </c>
      <c r="L6355" s="7">
        <v>2844.27</v>
      </c>
      <c r="M6355" s="8">
        <v>0.51</v>
      </c>
      <c r="N6355" s="2" t="s">
        <v>82</v>
      </c>
      <c r="O6355">
        <f t="shared" si="792"/>
        <v>2021</v>
      </c>
      <c r="P6355">
        <f t="shared" si="793"/>
        <v>5</v>
      </c>
      <c r="Q6355" t="str">
        <f t="shared" si="794"/>
        <v>mai</v>
      </c>
      <c r="R6355" t="str">
        <f t="shared" si="795"/>
        <v>Ohio</v>
      </c>
      <c r="S6355" t="str">
        <f t="shared" si="796"/>
        <v>2021-05</v>
      </c>
      <c r="T6355">
        <f>IF(AND(COUNTIF(Calculs!$Q$2:$Q$12,$O6355)&gt;0,COUNTIF(Calculs!$S$2:$S$12,$E6355)&gt;0,COUNTIF(Calculs!$U$2:$U$12,$H6355)&gt;0),1,0)</f>
        <v>1</v>
      </c>
      <c r="U6355">
        <f t="shared" si="797"/>
        <v>5577</v>
      </c>
      <c r="V6355">
        <f t="shared" si="798"/>
        <v>143</v>
      </c>
      <c r="W6355">
        <f t="shared" si="799"/>
        <v>2844.27</v>
      </c>
    </row>
    <row r="6356" spans="1:23" ht="15.75" customHeight="1" x14ac:dyDescent="0.3">
      <c r="A6356" s="2" t="s">
        <v>60</v>
      </c>
      <c r="B6356" s="2">
        <v>1185732</v>
      </c>
      <c r="C6356" s="3">
        <v>44325</v>
      </c>
      <c r="D6356" s="12" t="str" cm="1">
        <f t="array" ref="D6356">_xlfn.SWITCH(WEEKDAY(C6356,2), 1, "Lundi", 2, "Mardi", 3, "Mercredi", 4, "Jeudi", 5, "Vendredi", 6, "Samedi", 7, "Dimanche", "Erreur")</f>
        <v>Dimanche</v>
      </c>
      <c r="E6356" s="2" t="s">
        <v>35</v>
      </c>
      <c r="F6356" s="2" t="s">
        <v>95</v>
      </c>
      <c r="G6356" s="2" t="s">
        <v>96</v>
      </c>
      <c r="H6356" s="4" t="s">
        <v>20</v>
      </c>
      <c r="I6356" s="5">
        <v>38</v>
      </c>
      <c r="J6356" s="6">
        <v>123</v>
      </c>
      <c r="K6356" s="7">
        <v>4674</v>
      </c>
      <c r="L6356" s="7">
        <v>2570.7000000000003</v>
      </c>
      <c r="M6356" s="8">
        <v>0.55000000000000004</v>
      </c>
      <c r="N6356" s="2" t="s">
        <v>82</v>
      </c>
      <c r="O6356">
        <f t="shared" si="792"/>
        <v>2021</v>
      </c>
      <c r="P6356">
        <f t="shared" si="793"/>
        <v>5</v>
      </c>
      <c r="Q6356" t="str">
        <f t="shared" si="794"/>
        <v>mai</v>
      </c>
      <c r="R6356" t="str">
        <f t="shared" si="795"/>
        <v>Ohio</v>
      </c>
      <c r="S6356" t="str">
        <f t="shared" si="796"/>
        <v>2021-05</v>
      </c>
      <c r="T6356">
        <f>IF(AND(COUNTIF(Calculs!$Q$2:$Q$12,$O6356)&gt;0,COUNTIF(Calculs!$S$2:$S$12,$E6356)&gt;0,COUNTIF(Calculs!$U$2:$U$12,$H6356)&gt;0),1,0)</f>
        <v>1</v>
      </c>
      <c r="U6356">
        <f t="shared" si="797"/>
        <v>4674</v>
      </c>
      <c r="V6356">
        <f t="shared" si="798"/>
        <v>123</v>
      </c>
      <c r="W6356">
        <f t="shared" si="799"/>
        <v>2570.7000000000003</v>
      </c>
    </row>
    <row r="6357" spans="1:23" ht="15.75" customHeight="1" x14ac:dyDescent="0.3">
      <c r="A6357" s="2" t="s">
        <v>60</v>
      </c>
      <c r="B6357" s="2">
        <v>1185732</v>
      </c>
      <c r="C6357" s="3">
        <v>44325</v>
      </c>
      <c r="D6357" s="12" t="str" cm="1">
        <f t="array" ref="D6357">_xlfn.SWITCH(WEEKDAY(C6357,2), 1, "Lundi", 2, "Mardi", 3, "Mercredi", 4, "Jeudi", 5, "Vendredi", 6, "Samedi", 7, "Dimanche", "Erreur")</f>
        <v>Dimanche</v>
      </c>
      <c r="E6357" s="2" t="s">
        <v>35</v>
      </c>
      <c r="F6357" s="2" t="s">
        <v>95</v>
      </c>
      <c r="G6357" s="2" t="s">
        <v>96</v>
      </c>
      <c r="H6357" s="4" t="s">
        <v>21</v>
      </c>
      <c r="I6357" s="5">
        <v>49</v>
      </c>
      <c r="J6357" s="6">
        <v>126</v>
      </c>
      <c r="K6357" s="7">
        <v>6174</v>
      </c>
      <c r="L6357" s="7">
        <v>2840.04</v>
      </c>
      <c r="M6357" s="8">
        <v>0.45999999999999996</v>
      </c>
      <c r="N6357" s="2" t="s">
        <v>82</v>
      </c>
      <c r="O6357">
        <f t="shared" si="792"/>
        <v>2021</v>
      </c>
      <c r="P6357">
        <f t="shared" si="793"/>
        <v>5</v>
      </c>
      <c r="Q6357" t="str">
        <f t="shared" si="794"/>
        <v>mai</v>
      </c>
      <c r="R6357" t="str">
        <f t="shared" si="795"/>
        <v>Ohio</v>
      </c>
      <c r="S6357" t="str">
        <f t="shared" si="796"/>
        <v>2021-05</v>
      </c>
      <c r="T6357">
        <f>IF(AND(COUNTIF(Calculs!$Q$2:$Q$12,$O6357)&gt;0,COUNTIF(Calculs!$S$2:$S$12,$E6357)&gt;0,COUNTIF(Calculs!$U$2:$U$12,$H6357)&gt;0),1,0)</f>
        <v>1</v>
      </c>
      <c r="U6357">
        <f t="shared" si="797"/>
        <v>6174</v>
      </c>
      <c r="V6357">
        <f t="shared" si="798"/>
        <v>126</v>
      </c>
      <c r="W6357">
        <f t="shared" si="799"/>
        <v>2840.04</v>
      </c>
    </row>
    <row r="6358" spans="1:23" ht="15.75" customHeight="1" x14ac:dyDescent="0.3">
      <c r="A6358" s="2" t="s">
        <v>60</v>
      </c>
      <c r="B6358" s="2">
        <v>1185732</v>
      </c>
      <c r="C6358" s="3">
        <v>44325</v>
      </c>
      <c r="D6358" s="12" t="str" cm="1">
        <f t="array" ref="D6358">_xlfn.SWITCH(WEEKDAY(C6358,2), 1, "Lundi", 2, "Mardi", 3, "Mercredi", 4, "Jeudi", 5, "Vendredi", 6, "Samedi", 7, "Dimanche", "Erreur")</f>
        <v>Dimanche</v>
      </c>
      <c r="E6358" s="2" t="s">
        <v>35</v>
      </c>
      <c r="F6358" s="2" t="s">
        <v>95</v>
      </c>
      <c r="G6358" s="2" t="s">
        <v>96</v>
      </c>
      <c r="H6358" s="4" t="s">
        <v>22</v>
      </c>
      <c r="I6358" s="5">
        <v>53</v>
      </c>
      <c r="J6358" s="6">
        <v>143</v>
      </c>
      <c r="K6358" s="7">
        <v>7579</v>
      </c>
      <c r="L6358" s="7">
        <v>4850.5600000000004</v>
      </c>
      <c r="M6358" s="8">
        <v>0.64</v>
      </c>
      <c r="N6358" s="2" t="s">
        <v>82</v>
      </c>
      <c r="O6358">
        <f t="shared" si="792"/>
        <v>2021</v>
      </c>
      <c r="P6358">
        <f t="shared" si="793"/>
        <v>5</v>
      </c>
      <c r="Q6358" t="str">
        <f t="shared" si="794"/>
        <v>mai</v>
      </c>
      <c r="R6358" t="str">
        <f t="shared" si="795"/>
        <v>Ohio</v>
      </c>
      <c r="S6358" t="str">
        <f t="shared" si="796"/>
        <v>2021-05</v>
      </c>
      <c r="T6358">
        <f>IF(AND(COUNTIF(Calculs!$Q$2:$Q$12,$O6358)&gt;0,COUNTIF(Calculs!$S$2:$S$12,$E6358)&gt;0,COUNTIF(Calculs!$U$2:$U$12,$H6358)&gt;0),1,0)</f>
        <v>1</v>
      </c>
      <c r="U6358">
        <f t="shared" si="797"/>
        <v>7579</v>
      </c>
      <c r="V6358">
        <f t="shared" si="798"/>
        <v>143</v>
      </c>
      <c r="W6358">
        <f t="shared" si="799"/>
        <v>4850.5600000000004</v>
      </c>
    </row>
    <row r="6359" spans="1:23" ht="15.75" customHeight="1" x14ac:dyDescent="0.3">
      <c r="A6359" s="2" t="s">
        <v>60</v>
      </c>
      <c r="B6359" s="2">
        <v>1185732</v>
      </c>
      <c r="C6359" s="3">
        <v>44358</v>
      </c>
      <c r="D6359" s="12" t="str" cm="1">
        <f t="array" ref="D6359">_xlfn.SWITCH(WEEKDAY(C6359,2), 1, "Lundi", 2, "Mardi", 3, "Mercredi", 4, "Jeudi", 5, "Vendredi", 6, "Samedi", 7, "Dimanche", "Erreur")</f>
        <v>Vendredi</v>
      </c>
      <c r="E6359" s="2" t="s">
        <v>35</v>
      </c>
      <c r="F6359" s="2" t="s">
        <v>95</v>
      </c>
      <c r="G6359" s="2" t="s">
        <v>96</v>
      </c>
      <c r="H6359" s="4" t="s">
        <v>16</v>
      </c>
      <c r="I6359" s="5">
        <v>49</v>
      </c>
      <c r="J6359" s="6">
        <v>232</v>
      </c>
      <c r="K6359" s="7">
        <v>11368</v>
      </c>
      <c r="L6359" s="7">
        <v>6025.04</v>
      </c>
      <c r="M6359" s="8">
        <v>0.53</v>
      </c>
      <c r="N6359" s="2" t="s">
        <v>82</v>
      </c>
      <c r="O6359">
        <f t="shared" si="792"/>
        <v>2021</v>
      </c>
      <c r="P6359">
        <f t="shared" si="793"/>
        <v>6</v>
      </c>
      <c r="Q6359" t="str">
        <f t="shared" si="794"/>
        <v>juin</v>
      </c>
      <c r="R6359" t="str">
        <f t="shared" si="795"/>
        <v>Ohio</v>
      </c>
      <c r="S6359" t="str">
        <f t="shared" si="796"/>
        <v>2021-06</v>
      </c>
      <c r="T6359">
        <f>IF(AND(COUNTIF(Calculs!$Q$2:$Q$12,$O6359)&gt;0,COUNTIF(Calculs!$S$2:$S$12,$E6359)&gt;0,COUNTIF(Calculs!$U$2:$U$12,$H6359)&gt;0),1,0)</f>
        <v>1</v>
      </c>
      <c r="U6359">
        <f t="shared" si="797"/>
        <v>11368</v>
      </c>
      <c r="V6359">
        <f t="shared" si="798"/>
        <v>232</v>
      </c>
      <c r="W6359">
        <f t="shared" si="799"/>
        <v>6025.04</v>
      </c>
    </row>
    <row r="6360" spans="1:23" ht="15.75" customHeight="1" x14ac:dyDescent="0.3">
      <c r="A6360" s="2" t="s">
        <v>60</v>
      </c>
      <c r="B6360" s="2">
        <v>1185732</v>
      </c>
      <c r="C6360" s="3">
        <v>44358</v>
      </c>
      <c r="D6360" s="12" t="str" cm="1">
        <f t="array" ref="D6360">_xlfn.SWITCH(WEEKDAY(C6360,2), 1, "Lundi", 2, "Mardi", 3, "Mercredi", 4, "Jeudi", 5, "Vendredi", 6, "Samedi", 7, "Dimanche", "Erreur")</f>
        <v>Vendredi</v>
      </c>
      <c r="E6360" s="2" t="s">
        <v>35</v>
      </c>
      <c r="F6360" s="2" t="s">
        <v>95</v>
      </c>
      <c r="G6360" s="2" t="s">
        <v>96</v>
      </c>
      <c r="H6360" s="4" t="s">
        <v>18</v>
      </c>
      <c r="I6360" s="5">
        <v>41</v>
      </c>
      <c r="J6360" s="6">
        <v>138</v>
      </c>
      <c r="K6360" s="7">
        <v>5658</v>
      </c>
      <c r="L6360" s="7">
        <v>2602.6799999999998</v>
      </c>
      <c r="M6360" s="8">
        <v>0.45999999999999996</v>
      </c>
      <c r="N6360" s="2" t="s">
        <v>82</v>
      </c>
      <c r="O6360">
        <f t="shared" si="792"/>
        <v>2021</v>
      </c>
      <c r="P6360">
        <f t="shared" si="793"/>
        <v>6</v>
      </c>
      <c r="Q6360" t="str">
        <f t="shared" si="794"/>
        <v>juin</v>
      </c>
      <c r="R6360" t="str">
        <f t="shared" si="795"/>
        <v>Ohio</v>
      </c>
      <c r="S6360" t="str">
        <f t="shared" si="796"/>
        <v>2021-06</v>
      </c>
      <c r="T6360">
        <f>IF(AND(COUNTIF(Calculs!$Q$2:$Q$12,$O6360)&gt;0,COUNTIF(Calculs!$S$2:$S$12,$E6360)&gt;0,COUNTIF(Calculs!$U$2:$U$12,$H6360)&gt;0),1,0)</f>
        <v>1</v>
      </c>
      <c r="U6360">
        <f t="shared" si="797"/>
        <v>5658</v>
      </c>
      <c r="V6360">
        <f t="shared" si="798"/>
        <v>138</v>
      </c>
      <c r="W6360">
        <f t="shared" si="799"/>
        <v>2602.6799999999998</v>
      </c>
    </row>
    <row r="6361" spans="1:23" ht="15.75" customHeight="1" x14ac:dyDescent="0.3">
      <c r="A6361" s="2" t="s">
        <v>60</v>
      </c>
      <c r="B6361" s="2">
        <v>1185732</v>
      </c>
      <c r="C6361" s="3">
        <v>44358</v>
      </c>
      <c r="D6361" s="12" t="str" cm="1">
        <f t="array" ref="D6361">_xlfn.SWITCH(WEEKDAY(C6361,2), 1, "Lundi", 2, "Mardi", 3, "Mercredi", 4, "Jeudi", 5, "Vendredi", 6, "Samedi", 7, "Dimanche", "Erreur")</f>
        <v>Vendredi</v>
      </c>
      <c r="E6361" s="2" t="s">
        <v>35</v>
      </c>
      <c r="F6361" s="2" t="s">
        <v>95</v>
      </c>
      <c r="G6361" s="2" t="s">
        <v>96</v>
      </c>
      <c r="H6361" s="4" t="s">
        <v>19</v>
      </c>
      <c r="I6361" s="5">
        <v>49</v>
      </c>
      <c r="J6361" s="6">
        <v>142</v>
      </c>
      <c r="K6361" s="7">
        <v>6958</v>
      </c>
      <c r="L6361" s="7">
        <v>3757.32</v>
      </c>
      <c r="M6361" s="8">
        <v>0.54</v>
      </c>
      <c r="N6361" s="2" t="s">
        <v>82</v>
      </c>
      <c r="O6361">
        <f t="shared" si="792"/>
        <v>2021</v>
      </c>
      <c r="P6361">
        <f t="shared" si="793"/>
        <v>6</v>
      </c>
      <c r="Q6361" t="str">
        <f t="shared" si="794"/>
        <v>juin</v>
      </c>
      <c r="R6361" t="str">
        <f t="shared" si="795"/>
        <v>Ohio</v>
      </c>
      <c r="S6361" t="str">
        <f t="shared" si="796"/>
        <v>2021-06</v>
      </c>
      <c r="T6361">
        <f>IF(AND(COUNTIF(Calculs!$Q$2:$Q$12,$O6361)&gt;0,COUNTIF(Calculs!$S$2:$S$12,$E6361)&gt;0,COUNTIF(Calculs!$U$2:$U$12,$H6361)&gt;0),1,0)</f>
        <v>1</v>
      </c>
      <c r="U6361">
        <f t="shared" si="797"/>
        <v>6958</v>
      </c>
      <c r="V6361">
        <f t="shared" si="798"/>
        <v>142</v>
      </c>
      <c r="W6361">
        <f t="shared" si="799"/>
        <v>3757.32</v>
      </c>
    </row>
    <row r="6362" spans="1:23" ht="15.75" customHeight="1" x14ac:dyDescent="0.3">
      <c r="A6362" s="2" t="s">
        <v>60</v>
      </c>
      <c r="B6362" s="2">
        <v>1185732</v>
      </c>
      <c r="C6362" s="3">
        <v>44358</v>
      </c>
      <c r="D6362" s="12" t="str" cm="1">
        <f t="array" ref="D6362">_xlfn.SWITCH(WEEKDAY(C6362,2), 1, "Lundi", 2, "Mardi", 3, "Mercredi", 4, "Jeudi", 5, "Vendredi", 6, "Samedi", 7, "Dimanche", "Erreur")</f>
        <v>Vendredi</v>
      </c>
      <c r="E6362" s="2" t="s">
        <v>35</v>
      </c>
      <c r="F6362" s="2" t="s">
        <v>95</v>
      </c>
      <c r="G6362" s="2" t="s">
        <v>96</v>
      </c>
      <c r="H6362" s="4" t="s">
        <v>20</v>
      </c>
      <c r="I6362" s="5">
        <v>49</v>
      </c>
      <c r="J6362" s="6">
        <v>140</v>
      </c>
      <c r="K6362" s="7">
        <v>6860</v>
      </c>
      <c r="L6362" s="7">
        <v>3498.6</v>
      </c>
      <c r="M6362" s="8">
        <v>0.51</v>
      </c>
      <c r="N6362" s="2" t="s">
        <v>82</v>
      </c>
      <c r="O6362">
        <f t="shared" si="792"/>
        <v>2021</v>
      </c>
      <c r="P6362">
        <f t="shared" si="793"/>
        <v>6</v>
      </c>
      <c r="Q6362" t="str">
        <f t="shared" si="794"/>
        <v>juin</v>
      </c>
      <c r="R6362" t="str">
        <f t="shared" si="795"/>
        <v>Ohio</v>
      </c>
      <c r="S6362" t="str">
        <f t="shared" si="796"/>
        <v>2021-06</v>
      </c>
      <c r="T6362">
        <f>IF(AND(COUNTIF(Calculs!$Q$2:$Q$12,$O6362)&gt;0,COUNTIF(Calculs!$S$2:$S$12,$E6362)&gt;0,COUNTIF(Calculs!$U$2:$U$12,$H6362)&gt;0),1,0)</f>
        <v>1</v>
      </c>
      <c r="U6362">
        <f t="shared" si="797"/>
        <v>6860</v>
      </c>
      <c r="V6362">
        <f t="shared" si="798"/>
        <v>140</v>
      </c>
      <c r="W6362">
        <f t="shared" si="799"/>
        <v>3498.6</v>
      </c>
    </row>
    <row r="6363" spans="1:23" ht="15.75" customHeight="1" x14ac:dyDescent="0.3">
      <c r="A6363" s="2" t="s">
        <v>60</v>
      </c>
      <c r="B6363" s="2">
        <v>1185732</v>
      </c>
      <c r="C6363" s="3">
        <v>44358</v>
      </c>
      <c r="D6363" s="12" t="str" cm="1">
        <f t="array" ref="D6363">_xlfn.SWITCH(WEEKDAY(C6363,2), 1, "Lundi", 2, "Mardi", 3, "Mercredi", 4, "Jeudi", 5, "Vendredi", 6, "Samedi", 7, "Dimanche", "Erreur")</f>
        <v>Vendredi</v>
      </c>
      <c r="E6363" s="2" t="s">
        <v>35</v>
      </c>
      <c r="F6363" s="2" t="s">
        <v>95</v>
      </c>
      <c r="G6363" s="2" t="s">
        <v>96</v>
      </c>
      <c r="H6363" s="4" t="s">
        <v>21</v>
      </c>
      <c r="I6363" s="5">
        <v>62</v>
      </c>
      <c r="J6363" s="6">
        <v>150</v>
      </c>
      <c r="K6363" s="7">
        <v>9300</v>
      </c>
      <c r="L6363" s="7">
        <v>4371</v>
      </c>
      <c r="M6363" s="8">
        <v>0.47</v>
      </c>
      <c r="N6363" s="2" t="s">
        <v>82</v>
      </c>
      <c r="O6363">
        <f t="shared" si="792"/>
        <v>2021</v>
      </c>
      <c r="P6363">
        <f t="shared" si="793"/>
        <v>6</v>
      </c>
      <c r="Q6363" t="str">
        <f t="shared" si="794"/>
        <v>juin</v>
      </c>
      <c r="R6363" t="str">
        <f t="shared" si="795"/>
        <v>Ohio</v>
      </c>
      <c r="S6363" t="str">
        <f t="shared" si="796"/>
        <v>2021-06</v>
      </c>
      <c r="T6363">
        <f>IF(AND(COUNTIF(Calculs!$Q$2:$Q$12,$O6363)&gt;0,COUNTIF(Calculs!$S$2:$S$12,$E6363)&gt;0,COUNTIF(Calculs!$U$2:$U$12,$H6363)&gt;0),1,0)</f>
        <v>1</v>
      </c>
      <c r="U6363">
        <f t="shared" si="797"/>
        <v>9300</v>
      </c>
      <c r="V6363">
        <f t="shared" si="798"/>
        <v>150</v>
      </c>
      <c r="W6363">
        <f t="shared" si="799"/>
        <v>4371</v>
      </c>
    </row>
    <row r="6364" spans="1:23" ht="15.75" customHeight="1" x14ac:dyDescent="0.3">
      <c r="A6364" s="2" t="s">
        <v>60</v>
      </c>
      <c r="B6364" s="2">
        <v>1185732</v>
      </c>
      <c r="C6364" s="3">
        <v>44358</v>
      </c>
      <c r="D6364" s="12" t="str" cm="1">
        <f t="array" ref="D6364">_xlfn.SWITCH(WEEKDAY(C6364,2), 1, "Lundi", 2, "Mardi", 3, "Mercredi", 4, "Jeudi", 5, "Vendredi", 6, "Samedi", 7, "Dimanche", "Erreur")</f>
        <v>Vendredi</v>
      </c>
      <c r="E6364" s="2" t="s">
        <v>35</v>
      </c>
      <c r="F6364" s="2" t="s">
        <v>95</v>
      </c>
      <c r="G6364" s="2" t="s">
        <v>96</v>
      </c>
      <c r="H6364" s="4" t="s">
        <v>22</v>
      </c>
      <c r="I6364" s="5">
        <v>64</v>
      </c>
      <c r="J6364" s="6">
        <v>196</v>
      </c>
      <c r="K6364" s="7">
        <v>12544</v>
      </c>
      <c r="L6364" s="7">
        <v>7777.28</v>
      </c>
      <c r="M6364" s="8">
        <v>0.62</v>
      </c>
      <c r="N6364" s="2" t="s">
        <v>82</v>
      </c>
      <c r="O6364">
        <f t="shared" si="792"/>
        <v>2021</v>
      </c>
      <c r="P6364">
        <f t="shared" si="793"/>
        <v>6</v>
      </c>
      <c r="Q6364" t="str">
        <f t="shared" si="794"/>
        <v>juin</v>
      </c>
      <c r="R6364" t="str">
        <f t="shared" si="795"/>
        <v>Ohio</v>
      </c>
      <c r="S6364" t="str">
        <f t="shared" si="796"/>
        <v>2021-06</v>
      </c>
      <c r="T6364">
        <f>IF(AND(COUNTIF(Calculs!$Q$2:$Q$12,$O6364)&gt;0,COUNTIF(Calculs!$S$2:$S$12,$E6364)&gt;0,COUNTIF(Calculs!$U$2:$U$12,$H6364)&gt;0),1,0)</f>
        <v>1</v>
      </c>
      <c r="U6364">
        <f t="shared" si="797"/>
        <v>12544</v>
      </c>
      <c r="V6364">
        <f t="shared" si="798"/>
        <v>196</v>
      </c>
      <c r="W6364">
        <f t="shared" si="799"/>
        <v>7777.28</v>
      </c>
    </row>
    <row r="6365" spans="1:23" ht="15.75" customHeight="1" x14ac:dyDescent="0.3">
      <c r="A6365" s="2" t="s">
        <v>60</v>
      </c>
      <c r="B6365" s="2">
        <v>1185732</v>
      </c>
      <c r="C6365" s="3">
        <v>44386</v>
      </c>
      <c r="D6365" s="12" t="str" cm="1">
        <f t="array" ref="D6365">_xlfn.SWITCH(WEEKDAY(C6365,2), 1, "Lundi", 2, "Mardi", 3, "Mercredi", 4, "Jeudi", 5, "Vendredi", 6, "Samedi", 7, "Dimanche", "Erreur")</f>
        <v>Vendredi</v>
      </c>
      <c r="E6365" s="2" t="s">
        <v>35</v>
      </c>
      <c r="F6365" s="2" t="s">
        <v>95</v>
      </c>
      <c r="G6365" s="2" t="s">
        <v>96</v>
      </c>
      <c r="H6365" s="4" t="s">
        <v>16</v>
      </c>
      <c r="I6365" s="5">
        <v>63</v>
      </c>
      <c r="J6365" s="6">
        <v>252</v>
      </c>
      <c r="K6365" s="7">
        <v>15876</v>
      </c>
      <c r="L6365" s="7">
        <v>8255.52</v>
      </c>
      <c r="M6365" s="8">
        <v>0.52</v>
      </c>
      <c r="N6365" s="2" t="s">
        <v>82</v>
      </c>
      <c r="O6365">
        <f t="shared" si="792"/>
        <v>2021</v>
      </c>
      <c r="P6365">
        <f t="shared" si="793"/>
        <v>7</v>
      </c>
      <c r="Q6365" t="str">
        <f t="shared" si="794"/>
        <v>juil</v>
      </c>
      <c r="R6365" t="str">
        <f t="shared" si="795"/>
        <v>Ohio</v>
      </c>
      <c r="S6365" t="str">
        <f t="shared" si="796"/>
        <v>2021-07</v>
      </c>
      <c r="T6365">
        <f>IF(AND(COUNTIF(Calculs!$Q$2:$Q$12,$O6365)&gt;0,COUNTIF(Calculs!$S$2:$S$12,$E6365)&gt;0,COUNTIF(Calculs!$U$2:$U$12,$H6365)&gt;0),1,0)</f>
        <v>1</v>
      </c>
      <c r="U6365">
        <f t="shared" si="797"/>
        <v>15876</v>
      </c>
      <c r="V6365">
        <f t="shared" si="798"/>
        <v>252</v>
      </c>
      <c r="W6365">
        <f t="shared" si="799"/>
        <v>8255.52</v>
      </c>
    </row>
    <row r="6366" spans="1:23" ht="15.75" customHeight="1" x14ac:dyDescent="0.3">
      <c r="A6366" s="2" t="s">
        <v>60</v>
      </c>
      <c r="B6366" s="2">
        <v>1185732</v>
      </c>
      <c r="C6366" s="3">
        <v>44386</v>
      </c>
      <c r="D6366" s="12" t="str" cm="1">
        <f t="array" ref="D6366">_xlfn.SWITCH(WEEKDAY(C6366,2), 1, "Lundi", 2, "Mardi", 3, "Mercredi", 4, "Jeudi", 5, "Vendredi", 6, "Samedi", 7, "Dimanche", "Erreur")</f>
        <v>Vendredi</v>
      </c>
      <c r="E6366" s="2" t="s">
        <v>35</v>
      </c>
      <c r="F6366" s="2" t="s">
        <v>95</v>
      </c>
      <c r="G6366" s="2" t="s">
        <v>96</v>
      </c>
      <c r="H6366" s="4" t="s">
        <v>18</v>
      </c>
      <c r="I6366" s="5">
        <v>56</v>
      </c>
      <c r="J6366" s="6">
        <v>195</v>
      </c>
      <c r="K6366" s="7">
        <v>10920</v>
      </c>
      <c r="L6366" s="7">
        <v>5132.3999999999996</v>
      </c>
      <c r="M6366" s="8">
        <v>0.47</v>
      </c>
      <c r="N6366" s="2" t="s">
        <v>82</v>
      </c>
      <c r="O6366">
        <f t="shared" si="792"/>
        <v>2021</v>
      </c>
      <c r="P6366">
        <f t="shared" si="793"/>
        <v>7</v>
      </c>
      <c r="Q6366" t="str">
        <f t="shared" si="794"/>
        <v>juil</v>
      </c>
      <c r="R6366" t="str">
        <f t="shared" si="795"/>
        <v>Ohio</v>
      </c>
      <c r="S6366" t="str">
        <f t="shared" si="796"/>
        <v>2021-07</v>
      </c>
      <c r="T6366">
        <f>IF(AND(COUNTIF(Calculs!$Q$2:$Q$12,$O6366)&gt;0,COUNTIF(Calculs!$S$2:$S$12,$E6366)&gt;0,COUNTIF(Calculs!$U$2:$U$12,$H6366)&gt;0),1,0)</f>
        <v>1</v>
      </c>
      <c r="U6366">
        <f t="shared" si="797"/>
        <v>10920</v>
      </c>
      <c r="V6366">
        <f t="shared" si="798"/>
        <v>195</v>
      </c>
      <c r="W6366">
        <f t="shared" si="799"/>
        <v>5132.3999999999996</v>
      </c>
    </row>
    <row r="6367" spans="1:23" ht="15.75" customHeight="1" x14ac:dyDescent="0.3">
      <c r="A6367" s="2" t="s">
        <v>60</v>
      </c>
      <c r="B6367" s="2">
        <v>1185732</v>
      </c>
      <c r="C6367" s="3">
        <v>44386</v>
      </c>
      <c r="D6367" s="12" t="str" cm="1">
        <f t="array" ref="D6367">_xlfn.SWITCH(WEEKDAY(C6367,2), 1, "Lundi", 2, "Mardi", 3, "Mercredi", 4, "Jeudi", 5, "Vendredi", 6, "Samedi", 7, "Dimanche", "Erreur")</f>
        <v>Vendredi</v>
      </c>
      <c r="E6367" s="2" t="s">
        <v>35</v>
      </c>
      <c r="F6367" s="2" t="s">
        <v>95</v>
      </c>
      <c r="G6367" s="2" t="s">
        <v>96</v>
      </c>
      <c r="H6367" s="4" t="s">
        <v>19</v>
      </c>
      <c r="I6367" s="5">
        <v>51</v>
      </c>
      <c r="J6367" s="6">
        <v>173</v>
      </c>
      <c r="K6367" s="7">
        <v>8823</v>
      </c>
      <c r="L6367" s="7">
        <v>4499.7300000000005</v>
      </c>
      <c r="M6367" s="8">
        <v>0.51</v>
      </c>
      <c r="N6367" s="2" t="s">
        <v>82</v>
      </c>
      <c r="O6367">
        <f t="shared" si="792"/>
        <v>2021</v>
      </c>
      <c r="P6367">
        <f t="shared" si="793"/>
        <v>7</v>
      </c>
      <c r="Q6367" t="str">
        <f t="shared" si="794"/>
        <v>juil</v>
      </c>
      <c r="R6367" t="str">
        <f t="shared" si="795"/>
        <v>Ohio</v>
      </c>
      <c r="S6367" t="str">
        <f t="shared" si="796"/>
        <v>2021-07</v>
      </c>
      <c r="T6367">
        <f>IF(AND(COUNTIF(Calculs!$Q$2:$Q$12,$O6367)&gt;0,COUNTIF(Calculs!$S$2:$S$12,$E6367)&gt;0,COUNTIF(Calculs!$U$2:$U$12,$H6367)&gt;0),1,0)</f>
        <v>1</v>
      </c>
      <c r="U6367">
        <f t="shared" si="797"/>
        <v>8823</v>
      </c>
      <c r="V6367">
        <f t="shared" si="798"/>
        <v>173</v>
      </c>
      <c r="W6367">
        <f t="shared" si="799"/>
        <v>4499.7300000000005</v>
      </c>
    </row>
    <row r="6368" spans="1:23" ht="15.75" customHeight="1" x14ac:dyDescent="0.3">
      <c r="A6368" s="2" t="s">
        <v>60</v>
      </c>
      <c r="B6368" s="2">
        <v>1185732</v>
      </c>
      <c r="C6368" s="3">
        <v>44386</v>
      </c>
      <c r="D6368" s="12" t="str" cm="1">
        <f t="array" ref="D6368">_xlfn.SWITCH(WEEKDAY(C6368,2), 1, "Lundi", 2, "Mardi", 3, "Mercredi", 4, "Jeudi", 5, "Vendredi", 6, "Samedi", 7, "Dimanche", "Erreur")</f>
        <v>Vendredi</v>
      </c>
      <c r="E6368" s="2" t="s">
        <v>35</v>
      </c>
      <c r="F6368" s="2" t="s">
        <v>95</v>
      </c>
      <c r="G6368" s="2" t="s">
        <v>96</v>
      </c>
      <c r="H6368" s="4" t="s">
        <v>20</v>
      </c>
      <c r="I6368" s="5">
        <v>53</v>
      </c>
      <c r="J6368" s="6">
        <v>152</v>
      </c>
      <c r="K6368" s="7">
        <v>8056</v>
      </c>
      <c r="L6368" s="7">
        <v>4350.2400000000007</v>
      </c>
      <c r="M6368" s="8">
        <v>0.54</v>
      </c>
      <c r="N6368" s="2" t="s">
        <v>82</v>
      </c>
      <c r="O6368">
        <f t="shared" si="792"/>
        <v>2021</v>
      </c>
      <c r="P6368">
        <f t="shared" si="793"/>
        <v>7</v>
      </c>
      <c r="Q6368" t="str">
        <f t="shared" si="794"/>
        <v>juil</v>
      </c>
      <c r="R6368" t="str">
        <f t="shared" si="795"/>
        <v>Ohio</v>
      </c>
      <c r="S6368" t="str">
        <f t="shared" si="796"/>
        <v>2021-07</v>
      </c>
      <c r="T6368">
        <f>IF(AND(COUNTIF(Calculs!$Q$2:$Q$12,$O6368)&gt;0,COUNTIF(Calculs!$S$2:$S$12,$E6368)&gt;0,COUNTIF(Calculs!$U$2:$U$12,$H6368)&gt;0),1,0)</f>
        <v>1</v>
      </c>
      <c r="U6368">
        <f t="shared" si="797"/>
        <v>8056</v>
      </c>
      <c r="V6368">
        <f t="shared" si="798"/>
        <v>152</v>
      </c>
      <c r="W6368">
        <f t="shared" si="799"/>
        <v>4350.2400000000007</v>
      </c>
    </row>
    <row r="6369" spans="1:23" ht="15.75" customHeight="1" x14ac:dyDescent="0.3">
      <c r="A6369" s="2" t="s">
        <v>60</v>
      </c>
      <c r="B6369" s="2">
        <v>1185732</v>
      </c>
      <c r="C6369" s="3">
        <v>44386</v>
      </c>
      <c r="D6369" s="12" t="str" cm="1">
        <f t="array" ref="D6369">_xlfn.SWITCH(WEEKDAY(C6369,2), 1, "Lundi", 2, "Mardi", 3, "Mercredi", 4, "Jeudi", 5, "Vendredi", 6, "Samedi", 7, "Dimanche", "Erreur")</f>
        <v>Vendredi</v>
      </c>
      <c r="E6369" s="2" t="s">
        <v>35</v>
      </c>
      <c r="F6369" s="2" t="s">
        <v>95</v>
      </c>
      <c r="G6369" s="2" t="s">
        <v>96</v>
      </c>
      <c r="H6369" s="4" t="s">
        <v>21</v>
      </c>
      <c r="I6369" s="5">
        <v>59</v>
      </c>
      <c r="J6369" s="6">
        <v>154</v>
      </c>
      <c r="K6369" s="7">
        <v>9086</v>
      </c>
      <c r="L6369" s="7">
        <v>4179.5599999999995</v>
      </c>
      <c r="M6369" s="8">
        <v>0.45999999999999996</v>
      </c>
      <c r="N6369" s="2" t="s">
        <v>82</v>
      </c>
      <c r="O6369">
        <f t="shared" si="792"/>
        <v>2021</v>
      </c>
      <c r="P6369">
        <f t="shared" si="793"/>
        <v>7</v>
      </c>
      <c r="Q6369" t="str">
        <f t="shared" si="794"/>
        <v>juil</v>
      </c>
      <c r="R6369" t="str">
        <f t="shared" si="795"/>
        <v>Ohio</v>
      </c>
      <c r="S6369" t="str">
        <f t="shared" si="796"/>
        <v>2021-07</v>
      </c>
      <c r="T6369">
        <f>IF(AND(COUNTIF(Calculs!$Q$2:$Q$12,$O6369)&gt;0,COUNTIF(Calculs!$S$2:$S$12,$E6369)&gt;0,COUNTIF(Calculs!$U$2:$U$12,$H6369)&gt;0),1,0)</f>
        <v>1</v>
      </c>
      <c r="U6369">
        <f t="shared" si="797"/>
        <v>9086</v>
      </c>
      <c r="V6369">
        <f t="shared" si="798"/>
        <v>154</v>
      </c>
      <c r="W6369">
        <f t="shared" si="799"/>
        <v>4179.5599999999995</v>
      </c>
    </row>
    <row r="6370" spans="1:23" ht="15.75" customHeight="1" x14ac:dyDescent="0.3">
      <c r="A6370" s="2" t="s">
        <v>60</v>
      </c>
      <c r="B6370" s="2">
        <v>1185732</v>
      </c>
      <c r="C6370" s="3">
        <v>44386</v>
      </c>
      <c r="D6370" s="12" t="str" cm="1">
        <f t="array" ref="D6370">_xlfn.SWITCH(WEEKDAY(C6370,2), 1, "Lundi", 2, "Mardi", 3, "Mercredi", 4, "Jeudi", 5, "Vendredi", 6, "Samedi", 7, "Dimanche", "Erreur")</f>
        <v>Vendredi</v>
      </c>
      <c r="E6370" s="2" t="s">
        <v>35</v>
      </c>
      <c r="F6370" s="2" t="s">
        <v>95</v>
      </c>
      <c r="G6370" s="2" t="s">
        <v>96</v>
      </c>
      <c r="H6370" s="4" t="s">
        <v>22</v>
      </c>
      <c r="I6370" s="5">
        <v>69</v>
      </c>
      <c r="J6370" s="6">
        <v>181</v>
      </c>
      <c r="K6370" s="7">
        <v>12489</v>
      </c>
      <c r="L6370" s="7">
        <v>7868.07</v>
      </c>
      <c r="M6370" s="8">
        <v>0.63</v>
      </c>
      <c r="N6370" s="2" t="s">
        <v>82</v>
      </c>
      <c r="O6370">
        <f t="shared" si="792"/>
        <v>2021</v>
      </c>
      <c r="P6370">
        <f t="shared" si="793"/>
        <v>7</v>
      </c>
      <c r="Q6370" t="str">
        <f t="shared" si="794"/>
        <v>juil</v>
      </c>
      <c r="R6370" t="str">
        <f t="shared" si="795"/>
        <v>Ohio</v>
      </c>
      <c r="S6370" t="str">
        <f t="shared" si="796"/>
        <v>2021-07</v>
      </c>
      <c r="T6370">
        <f>IF(AND(COUNTIF(Calculs!$Q$2:$Q$12,$O6370)&gt;0,COUNTIF(Calculs!$S$2:$S$12,$E6370)&gt;0,COUNTIF(Calculs!$U$2:$U$12,$H6370)&gt;0),1,0)</f>
        <v>1</v>
      </c>
      <c r="U6370">
        <f t="shared" si="797"/>
        <v>12489</v>
      </c>
      <c r="V6370">
        <f t="shared" si="798"/>
        <v>181</v>
      </c>
      <c r="W6370">
        <f t="shared" si="799"/>
        <v>7868.07</v>
      </c>
    </row>
    <row r="6371" spans="1:23" ht="15.75" customHeight="1" x14ac:dyDescent="0.3">
      <c r="A6371" s="2" t="s">
        <v>60</v>
      </c>
      <c r="B6371" s="2">
        <v>1185732</v>
      </c>
      <c r="C6371" s="3">
        <v>44418</v>
      </c>
      <c r="D6371" s="12" t="str" cm="1">
        <f t="array" ref="D6371">_xlfn.SWITCH(WEEKDAY(C6371,2), 1, "Lundi", 2, "Mardi", 3, "Mercredi", 4, "Jeudi", 5, "Vendredi", 6, "Samedi", 7, "Dimanche", "Erreur")</f>
        <v>Mardi</v>
      </c>
      <c r="E6371" s="2" t="s">
        <v>35</v>
      </c>
      <c r="F6371" s="2" t="s">
        <v>95</v>
      </c>
      <c r="G6371" s="2" t="s">
        <v>96</v>
      </c>
      <c r="H6371" s="4" t="s">
        <v>16</v>
      </c>
      <c r="I6371" s="5">
        <v>61</v>
      </c>
      <c r="J6371" s="6">
        <v>228</v>
      </c>
      <c r="K6371" s="7">
        <v>13908</v>
      </c>
      <c r="L6371" s="7">
        <v>6954</v>
      </c>
      <c r="M6371" s="8">
        <v>0.5</v>
      </c>
      <c r="N6371" s="2" t="s">
        <v>82</v>
      </c>
      <c r="O6371">
        <f t="shared" si="792"/>
        <v>2021</v>
      </c>
      <c r="P6371">
        <f t="shared" si="793"/>
        <v>8</v>
      </c>
      <c r="Q6371" t="str">
        <f t="shared" si="794"/>
        <v>août</v>
      </c>
      <c r="R6371" t="str">
        <f t="shared" si="795"/>
        <v>Ohio</v>
      </c>
      <c r="S6371" t="str">
        <f t="shared" si="796"/>
        <v>2021-08</v>
      </c>
      <c r="T6371">
        <f>IF(AND(COUNTIF(Calculs!$Q$2:$Q$12,$O6371)&gt;0,COUNTIF(Calculs!$S$2:$S$12,$E6371)&gt;0,COUNTIF(Calculs!$U$2:$U$12,$H6371)&gt;0),1,0)</f>
        <v>1</v>
      </c>
      <c r="U6371">
        <f t="shared" si="797"/>
        <v>13908</v>
      </c>
      <c r="V6371">
        <f t="shared" si="798"/>
        <v>228</v>
      </c>
      <c r="W6371">
        <f t="shared" si="799"/>
        <v>6954</v>
      </c>
    </row>
    <row r="6372" spans="1:23" ht="15.75" customHeight="1" x14ac:dyDescent="0.3">
      <c r="A6372" s="2" t="s">
        <v>60</v>
      </c>
      <c r="B6372" s="2">
        <v>1185732</v>
      </c>
      <c r="C6372" s="3">
        <v>44418</v>
      </c>
      <c r="D6372" s="12" t="str" cm="1">
        <f t="array" ref="D6372">_xlfn.SWITCH(WEEKDAY(C6372,2), 1, "Lundi", 2, "Mardi", 3, "Mercredi", 4, "Jeudi", 5, "Vendredi", 6, "Samedi", 7, "Dimanche", "Erreur")</f>
        <v>Mardi</v>
      </c>
      <c r="E6372" s="2" t="s">
        <v>35</v>
      </c>
      <c r="F6372" s="2" t="s">
        <v>95</v>
      </c>
      <c r="G6372" s="2" t="s">
        <v>96</v>
      </c>
      <c r="H6372" s="4" t="s">
        <v>18</v>
      </c>
      <c r="I6372" s="5">
        <v>58</v>
      </c>
      <c r="J6372" s="6">
        <v>195</v>
      </c>
      <c r="K6372" s="7">
        <v>11310</v>
      </c>
      <c r="L6372" s="7">
        <v>5202.5999999999995</v>
      </c>
      <c r="M6372" s="8">
        <v>0.45999999999999996</v>
      </c>
      <c r="N6372" s="2" t="s">
        <v>82</v>
      </c>
      <c r="O6372">
        <f t="shared" si="792"/>
        <v>2021</v>
      </c>
      <c r="P6372">
        <f t="shared" si="793"/>
        <v>8</v>
      </c>
      <c r="Q6372" t="str">
        <f t="shared" si="794"/>
        <v>août</v>
      </c>
      <c r="R6372" t="str">
        <f t="shared" si="795"/>
        <v>Ohio</v>
      </c>
      <c r="S6372" t="str">
        <f t="shared" si="796"/>
        <v>2021-08</v>
      </c>
      <c r="T6372">
        <f>IF(AND(COUNTIF(Calculs!$Q$2:$Q$12,$O6372)&gt;0,COUNTIF(Calculs!$S$2:$S$12,$E6372)&gt;0,COUNTIF(Calculs!$U$2:$U$12,$H6372)&gt;0),1,0)</f>
        <v>1</v>
      </c>
      <c r="U6372">
        <f t="shared" si="797"/>
        <v>11310</v>
      </c>
      <c r="V6372">
        <f t="shared" si="798"/>
        <v>195</v>
      </c>
      <c r="W6372">
        <f t="shared" si="799"/>
        <v>5202.5999999999995</v>
      </c>
    </row>
    <row r="6373" spans="1:23" ht="15.75" customHeight="1" x14ac:dyDescent="0.3">
      <c r="A6373" s="2" t="s">
        <v>60</v>
      </c>
      <c r="B6373" s="2">
        <v>1185732</v>
      </c>
      <c r="C6373" s="3">
        <v>44418</v>
      </c>
      <c r="D6373" s="12" t="str" cm="1">
        <f t="array" ref="D6373">_xlfn.SWITCH(WEEKDAY(C6373,2), 1, "Lundi", 2, "Mardi", 3, "Mercredi", 4, "Jeudi", 5, "Vendredi", 6, "Samedi", 7, "Dimanche", "Erreur")</f>
        <v>Mardi</v>
      </c>
      <c r="E6373" s="2" t="s">
        <v>35</v>
      </c>
      <c r="F6373" s="2" t="s">
        <v>95</v>
      </c>
      <c r="G6373" s="2" t="s">
        <v>96</v>
      </c>
      <c r="H6373" s="4" t="s">
        <v>19</v>
      </c>
      <c r="I6373" s="5">
        <v>53</v>
      </c>
      <c r="J6373" s="6">
        <v>150</v>
      </c>
      <c r="K6373" s="7">
        <v>7950</v>
      </c>
      <c r="L6373" s="7">
        <v>4054.5</v>
      </c>
      <c r="M6373" s="8">
        <v>0.51</v>
      </c>
      <c r="N6373" s="2" t="s">
        <v>82</v>
      </c>
      <c r="O6373">
        <f t="shared" si="792"/>
        <v>2021</v>
      </c>
      <c r="P6373">
        <f t="shared" si="793"/>
        <v>8</v>
      </c>
      <c r="Q6373" t="str">
        <f t="shared" si="794"/>
        <v>août</v>
      </c>
      <c r="R6373" t="str">
        <f t="shared" si="795"/>
        <v>Ohio</v>
      </c>
      <c r="S6373" t="str">
        <f t="shared" si="796"/>
        <v>2021-08</v>
      </c>
      <c r="T6373">
        <f>IF(AND(COUNTIF(Calculs!$Q$2:$Q$12,$O6373)&gt;0,COUNTIF(Calculs!$S$2:$S$12,$E6373)&gt;0,COUNTIF(Calculs!$U$2:$U$12,$H6373)&gt;0),1,0)</f>
        <v>1</v>
      </c>
      <c r="U6373">
        <f t="shared" si="797"/>
        <v>7950</v>
      </c>
      <c r="V6373">
        <f t="shared" si="798"/>
        <v>150</v>
      </c>
      <c r="W6373">
        <f t="shared" si="799"/>
        <v>4054.5</v>
      </c>
    </row>
    <row r="6374" spans="1:23" ht="15.75" customHeight="1" x14ac:dyDescent="0.3">
      <c r="A6374" s="2" t="s">
        <v>60</v>
      </c>
      <c r="B6374" s="2">
        <v>1185732</v>
      </c>
      <c r="C6374" s="3">
        <v>44418</v>
      </c>
      <c r="D6374" s="12" t="str" cm="1">
        <f t="array" ref="D6374">_xlfn.SWITCH(WEEKDAY(C6374,2), 1, "Lundi", 2, "Mardi", 3, "Mercredi", 4, "Jeudi", 5, "Vendredi", 6, "Samedi", 7, "Dimanche", "Erreur")</f>
        <v>Mardi</v>
      </c>
      <c r="E6374" s="2" t="s">
        <v>35</v>
      </c>
      <c r="F6374" s="2" t="s">
        <v>95</v>
      </c>
      <c r="G6374" s="2" t="s">
        <v>96</v>
      </c>
      <c r="H6374" s="4" t="s">
        <v>20</v>
      </c>
      <c r="I6374" s="5">
        <v>41</v>
      </c>
      <c r="J6374" s="6">
        <v>158</v>
      </c>
      <c r="K6374" s="7">
        <v>6478</v>
      </c>
      <c r="L6374" s="7">
        <v>3303.78</v>
      </c>
      <c r="M6374" s="8">
        <v>0.51</v>
      </c>
      <c r="N6374" s="2" t="s">
        <v>82</v>
      </c>
      <c r="O6374">
        <f t="shared" si="792"/>
        <v>2021</v>
      </c>
      <c r="P6374">
        <f t="shared" si="793"/>
        <v>8</v>
      </c>
      <c r="Q6374" t="str">
        <f t="shared" si="794"/>
        <v>août</v>
      </c>
      <c r="R6374" t="str">
        <f t="shared" si="795"/>
        <v>Ohio</v>
      </c>
      <c r="S6374" t="str">
        <f t="shared" si="796"/>
        <v>2021-08</v>
      </c>
      <c r="T6374">
        <f>IF(AND(COUNTIF(Calculs!$Q$2:$Q$12,$O6374)&gt;0,COUNTIF(Calculs!$S$2:$S$12,$E6374)&gt;0,COUNTIF(Calculs!$U$2:$U$12,$H6374)&gt;0),1,0)</f>
        <v>1</v>
      </c>
      <c r="U6374">
        <f t="shared" si="797"/>
        <v>6478</v>
      </c>
      <c r="V6374">
        <f t="shared" si="798"/>
        <v>158</v>
      </c>
      <c r="W6374">
        <f t="shared" si="799"/>
        <v>3303.78</v>
      </c>
    </row>
    <row r="6375" spans="1:23" ht="15.75" customHeight="1" x14ac:dyDescent="0.3">
      <c r="A6375" s="2" t="s">
        <v>60</v>
      </c>
      <c r="B6375" s="2">
        <v>1185732</v>
      </c>
      <c r="C6375" s="3">
        <v>44418</v>
      </c>
      <c r="D6375" s="12" t="str" cm="1">
        <f t="array" ref="D6375">_xlfn.SWITCH(WEEKDAY(C6375,2), 1, "Lundi", 2, "Mardi", 3, "Mercredi", 4, "Jeudi", 5, "Vendredi", 6, "Samedi", 7, "Dimanche", "Erreur")</f>
        <v>Mardi</v>
      </c>
      <c r="E6375" s="2" t="s">
        <v>35</v>
      </c>
      <c r="F6375" s="2" t="s">
        <v>95</v>
      </c>
      <c r="G6375" s="2" t="s">
        <v>96</v>
      </c>
      <c r="H6375" s="4" t="s">
        <v>21</v>
      </c>
      <c r="I6375" s="5">
        <v>50</v>
      </c>
      <c r="J6375" s="6">
        <v>135</v>
      </c>
      <c r="K6375" s="7">
        <v>6750</v>
      </c>
      <c r="L6375" s="7">
        <v>3307.5</v>
      </c>
      <c r="M6375" s="8">
        <v>0.49</v>
      </c>
      <c r="N6375" s="2" t="s">
        <v>82</v>
      </c>
      <c r="O6375">
        <f t="shared" si="792"/>
        <v>2021</v>
      </c>
      <c r="P6375">
        <f t="shared" si="793"/>
        <v>8</v>
      </c>
      <c r="Q6375" t="str">
        <f t="shared" si="794"/>
        <v>août</v>
      </c>
      <c r="R6375" t="str">
        <f t="shared" si="795"/>
        <v>Ohio</v>
      </c>
      <c r="S6375" t="str">
        <f t="shared" si="796"/>
        <v>2021-08</v>
      </c>
      <c r="T6375">
        <f>IF(AND(COUNTIF(Calculs!$Q$2:$Q$12,$O6375)&gt;0,COUNTIF(Calculs!$S$2:$S$12,$E6375)&gt;0,COUNTIF(Calculs!$U$2:$U$12,$H6375)&gt;0),1,0)</f>
        <v>1</v>
      </c>
      <c r="U6375">
        <f t="shared" si="797"/>
        <v>6750</v>
      </c>
      <c r="V6375">
        <f t="shared" si="798"/>
        <v>135</v>
      </c>
      <c r="W6375">
        <f t="shared" si="799"/>
        <v>3307.5</v>
      </c>
    </row>
    <row r="6376" spans="1:23" ht="15.75" customHeight="1" x14ac:dyDescent="0.3">
      <c r="A6376" s="2" t="s">
        <v>60</v>
      </c>
      <c r="B6376" s="2">
        <v>1185732</v>
      </c>
      <c r="C6376" s="3">
        <v>44418</v>
      </c>
      <c r="D6376" s="12" t="str" cm="1">
        <f t="array" ref="D6376">_xlfn.SWITCH(WEEKDAY(C6376,2), 1, "Lundi", 2, "Mardi", 3, "Mercredi", 4, "Jeudi", 5, "Vendredi", 6, "Samedi", 7, "Dimanche", "Erreur")</f>
        <v>Mardi</v>
      </c>
      <c r="E6376" s="2" t="s">
        <v>35</v>
      </c>
      <c r="F6376" s="2" t="s">
        <v>95</v>
      </c>
      <c r="G6376" s="2" t="s">
        <v>96</v>
      </c>
      <c r="H6376" s="4" t="s">
        <v>22</v>
      </c>
      <c r="I6376" s="5">
        <v>54</v>
      </c>
      <c r="J6376" s="6">
        <v>169</v>
      </c>
      <c r="K6376" s="7">
        <v>9126</v>
      </c>
      <c r="L6376" s="7">
        <v>5566.86</v>
      </c>
      <c r="M6376" s="8">
        <v>0.61</v>
      </c>
      <c r="N6376" s="2" t="s">
        <v>82</v>
      </c>
      <c r="O6376">
        <f t="shared" si="792"/>
        <v>2021</v>
      </c>
      <c r="P6376">
        <f t="shared" si="793"/>
        <v>8</v>
      </c>
      <c r="Q6376" t="str">
        <f t="shared" si="794"/>
        <v>août</v>
      </c>
      <c r="R6376" t="str">
        <f t="shared" si="795"/>
        <v>Ohio</v>
      </c>
      <c r="S6376" t="str">
        <f t="shared" si="796"/>
        <v>2021-08</v>
      </c>
      <c r="T6376">
        <f>IF(AND(COUNTIF(Calculs!$Q$2:$Q$12,$O6376)&gt;0,COUNTIF(Calculs!$S$2:$S$12,$E6376)&gt;0,COUNTIF(Calculs!$U$2:$U$12,$H6376)&gt;0),1,0)</f>
        <v>1</v>
      </c>
      <c r="U6376">
        <f t="shared" si="797"/>
        <v>9126</v>
      </c>
      <c r="V6376">
        <f t="shared" si="798"/>
        <v>169</v>
      </c>
      <c r="W6376">
        <f t="shared" si="799"/>
        <v>5566.86</v>
      </c>
    </row>
    <row r="6377" spans="1:23" ht="15.75" customHeight="1" x14ac:dyDescent="0.3">
      <c r="A6377" s="2" t="s">
        <v>60</v>
      </c>
      <c r="B6377" s="2">
        <v>1185732</v>
      </c>
      <c r="C6377" s="3">
        <v>44448</v>
      </c>
      <c r="D6377" s="12" t="str" cm="1">
        <f t="array" ref="D6377">_xlfn.SWITCH(WEEKDAY(C6377,2), 1, "Lundi", 2, "Mardi", 3, "Mercredi", 4, "Jeudi", 5, "Vendredi", 6, "Samedi", 7, "Dimanche", "Erreur")</f>
        <v>Jeudi</v>
      </c>
      <c r="E6377" s="2" t="s">
        <v>35</v>
      </c>
      <c r="F6377" s="2" t="s">
        <v>95</v>
      </c>
      <c r="G6377" s="2" t="s">
        <v>96</v>
      </c>
      <c r="H6377" s="4" t="s">
        <v>16</v>
      </c>
      <c r="I6377" s="5">
        <v>50</v>
      </c>
      <c r="J6377" s="6">
        <v>225</v>
      </c>
      <c r="K6377" s="7">
        <v>11250</v>
      </c>
      <c r="L6377" s="7">
        <v>6075</v>
      </c>
      <c r="M6377" s="8">
        <v>0.54</v>
      </c>
      <c r="N6377" s="2" t="s">
        <v>82</v>
      </c>
      <c r="O6377">
        <f t="shared" si="792"/>
        <v>2021</v>
      </c>
      <c r="P6377">
        <f t="shared" si="793"/>
        <v>9</v>
      </c>
      <c r="Q6377" t="str">
        <f t="shared" si="794"/>
        <v>sept</v>
      </c>
      <c r="R6377" t="str">
        <f t="shared" si="795"/>
        <v>Ohio</v>
      </c>
      <c r="S6377" t="str">
        <f t="shared" si="796"/>
        <v>2021-09</v>
      </c>
      <c r="T6377">
        <f>IF(AND(COUNTIF(Calculs!$Q$2:$Q$12,$O6377)&gt;0,COUNTIF(Calculs!$S$2:$S$12,$E6377)&gt;0,COUNTIF(Calculs!$U$2:$U$12,$H6377)&gt;0),1,0)</f>
        <v>1</v>
      </c>
      <c r="U6377">
        <f t="shared" si="797"/>
        <v>11250</v>
      </c>
      <c r="V6377">
        <f t="shared" si="798"/>
        <v>225</v>
      </c>
      <c r="W6377">
        <f t="shared" si="799"/>
        <v>6075</v>
      </c>
    </row>
    <row r="6378" spans="1:23" ht="15.75" customHeight="1" x14ac:dyDescent="0.3">
      <c r="A6378" s="2" t="s">
        <v>60</v>
      </c>
      <c r="B6378" s="2">
        <v>1185732</v>
      </c>
      <c r="C6378" s="3">
        <v>44448</v>
      </c>
      <c r="D6378" s="12" t="str" cm="1">
        <f t="array" ref="D6378">_xlfn.SWITCH(WEEKDAY(C6378,2), 1, "Lundi", 2, "Mardi", 3, "Mercredi", 4, "Jeudi", 5, "Vendredi", 6, "Samedi", 7, "Dimanche", "Erreur")</f>
        <v>Jeudi</v>
      </c>
      <c r="E6378" s="2" t="s">
        <v>35</v>
      </c>
      <c r="F6378" s="2" t="s">
        <v>95</v>
      </c>
      <c r="G6378" s="2" t="s">
        <v>96</v>
      </c>
      <c r="H6378" s="4" t="s">
        <v>18</v>
      </c>
      <c r="I6378" s="5">
        <v>47</v>
      </c>
      <c r="J6378" s="6">
        <v>173</v>
      </c>
      <c r="K6378" s="7">
        <v>8131</v>
      </c>
      <c r="L6378" s="7">
        <v>3821.5699999999997</v>
      </c>
      <c r="M6378" s="8">
        <v>0.47</v>
      </c>
      <c r="N6378" s="2" t="s">
        <v>82</v>
      </c>
      <c r="O6378">
        <f t="shared" si="792"/>
        <v>2021</v>
      </c>
      <c r="P6378">
        <f t="shared" si="793"/>
        <v>9</v>
      </c>
      <c r="Q6378" t="str">
        <f t="shared" si="794"/>
        <v>sept</v>
      </c>
      <c r="R6378" t="str">
        <f t="shared" si="795"/>
        <v>Ohio</v>
      </c>
      <c r="S6378" t="str">
        <f t="shared" si="796"/>
        <v>2021-09</v>
      </c>
      <c r="T6378">
        <f>IF(AND(COUNTIF(Calculs!$Q$2:$Q$12,$O6378)&gt;0,COUNTIF(Calculs!$S$2:$S$12,$E6378)&gt;0,COUNTIF(Calculs!$U$2:$U$12,$H6378)&gt;0),1,0)</f>
        <v>1</v>
      </c>
      <c r="U6378">
        <f t="shared" si="797"/>
        <v>8131</v>
      </c>
      <c r="V6378">
        <f t="shared" si="798"/>
        <v>173</v>
      </c>
      <c r="W6378">
        <f t="shared" si="799"/>
        <v>3821.5699999999997</v>
      </c>
    </row>
    <row r="6379" spans="1:23" ht="15.75" customHeight="1" x14ac:dyDescent="0.3">
      <c r="A6379" s="2" t="s">
        <v>60</v>
      </c>
      <c r="B6379" s="2">
        <v>1185732</v>
      </c>
      <c r="C6379" s="3">
        <v>44448</v>
      </c>
      <c r="D6379" s="12" t="str" cm="1">
        <f t="array" ref="D6379">_xlfn.SWITCH(WEEKDAY(C6379,2), 1, "Lundi", 2, "Mardi", 3, "Mercredi", 4, "Jeudi", 5, "Vendredi", 6, "Samedi", 7, "Dimanche", "Erreur")</f>
        <v>Jeudi</v>
      </c>
      <c r="E6379" s="2" t="s">
        <v>35</v>
      </c>
      <c r="F6379" s="2" t="s">
        <v>95</v>
      </c>
      <c r="G6379" s="2" t="s">
        <v>96</v>
      </c>
      <c r="H6379" s="4" t="s">
        <v>19</v>
      </c>
      <c r="I6379" s="5">
        <v>23</v>
      </c>
      <c r="J6379" s="6">
        <v>138</v>
      </c>
      <c r="K6379" s="7">
        <v>3174</v>
      </c>
      <c r="L6379" s="7">
        <v>1745.7</v>
      </c>
      <c r="M6379" s="8">
        <v>0.55000000000000004</v>
      </c>
      <c r="N6379" s="2" t="s">
        <v>82</v>
      </c>
      <c r="O6379">
        <f t="shared" si="792"/>
        <v>2021</v>
      </c>
      <c r="P6379">
        <f t="shared" si="793"/>
        <v>9</v>
      </c>
      <c r="Q6379" t="str">
        <f t="shared" si="794"/>
        <v>sept</v>
      </c>
      <c r="R6379" t="str">
        <f t="shared" si="795"/>
        <v>Ohio</v>
      </c>
      <c r="S6379" t="str">
        <f t="shared" si="796"/>
        <v>2021-09</v>
      </c>
      <c r="T6379">
        <f>IF(AND(COUNTIF(Calculs!$Q$2:$Q$12,$O6379)&gt;0,COUNTIF(Calculs!$S$2:$S$12,$E6379)&gt;0,COUNTIF(Calculs!$U$2:$U$12,$H6379)&gt;0),1,0)</f>
        <v>1</v>
      </c>
      <c r="U6379">
        <f t="shared" si="797"/>
        <v>3174</v>
      </c>
      <c r="V6379">
        <f t="shared" si="798"/>
        <v>138</v>
      </c>
      <c r="W6379">
        <f t="shared" si="799"/>
        <v>1745.7</v>
      </c>
    </row>
    <row r="6380" spans="1:23" ht="15.75" customHeight="1" x14ac:dyDescent="0.3">
      <c r="A6380" s="2" t="s">
        <v>60</v>
      </c>
      <c r="B6380" s="2">
        <v>1185732</v>
      </c>
      <c r="C6380" s="3">
        <v>44448</v>
      </c>
      <c r="D6380" s="12" t="str" cm="1">
        <f t="array" ref="D6380">_xlfn.SWITCH(WEEKDAY(C6380,2), 1, "Lundi", 2, "Mardi", 3, "Mercredi", 4, "Jeudi", 5, "Vendredi", 6, "Samedi", 7, "Dimanche", "Erreur")</f>
        <v>Jeudi</v>
      </c>
      <c r="E6380" s="2" t="s">
        <v>35</v>
      </c>
      <c r="F6380" s="2" t="s">
        <v>95</v>
      </c>
      <c r="G6380" s="2" t="s">
        <v>96</v>
      </c>
      <c r="H6380" s="4" t="s">
        <v>20</v>
      </c>
      <c r="I6380" s="5">
        <v>24</v>
      </c>
      <c r="J6380" s="6">
        <v>113</v>
      </c>
      <c r="K6380" s="7">
        <v>2712</v>
      </c>
      <c r="L6380" s="7">
        <v>1383.1200000000001</v>
      </c>
      <c r="M6380" s="8">
        <v>0.51</v>
      </c>
      <c r="N6380" s="2" t="s">
        <v>82</v>
      </c>
      <c r="O6380">
        <f t="shared" si="792"/>
        <v>2021</v>
      </c>
      <c r="P6380">
        <f t="shared" si="793"/>
        <v>9</v>
      </c>
      <c r="Q6380" t="str">
        <f t="shared" si="794"/>
        <v>sept</v>
      </c>
      <c r="R6380" t="str">
        <f t="shared" si="795"/>
        <v>Ohio</v>
      </c>
      <c r="S6380" t="str">
        <f t="shared" si="796"/>
        <v>2021-09</v>
      </c>
      <c r="T6380">
        <f>IF(AND(COUNTIF(Calculs!$Q$2:$Q$12,$O6380)&gt;0,COUNTIF(Calculs!$S$2:$S$12,$E6380)&gt;0,COUNTIF(Calculs!$U$2:$U$12,$H6380)&gt;0),1,0)</f>
        <v>1</v>
      </c>
      <c r="U6380">
        <f t="shared" si="797"/>
        <v>2712</v>
      </c>
      <c r="V6380">
        <f t="shared" si="798"/>
        <v>113</v>
      </c>
      <c r="W6380">
        <f t="shared" si="799"/>
        <v>1383.1200000000001</v>
      </c>
    </row>
    <row r="6381" spans="1:23" ht="15.75" customHeight="1" x14ac:dyDescent="0.3">
      <c r="A6381" s="2" t="s">
        <v>60</v>
      </c>
      <c r="B6381" s="2">
        <v>1185732</v>
      </c>
      <c r="C6381" s="3">
        <v>44448</v>
      </c>
      <c r="D6381" s="12" t="str" cm="1">
        <f t="array" ref="D6381">_xlfn.SWITCH(WEEKDAY(C6381,2), 1, "Lundi", 2, "Mardi", 3, "Mercredi", 4, "Jeudi", 5, "Vendredi", 6, "Samedi", 7, "Dimanche", "Erreur")</f>
        <v>Jeudi</v>
      </c>
      <c r="E6381" s="2" t="s">
        <v>35</v>
      </c>
      <c r="F6381" s="2" t="s">
        <v>95</v>
      </c>
      <c r="G6381" s="2" t="s">
        <v>96</v>
      </c>
      <c r="H6381" s="4" t="s">
        <v>21</v>
      </c>
      <c r="I6381" s="5">
        <v>32</v>
      </c>
      <c r="J6381" s="6">
        <v>122</v>
      </c>
      <c r="K6381" s="7">
        <v>3904</v>
      </c>
      <c r="L6381" s="7">
        <v>1873.9199999999998</v>
      </c>
      <c r="M6381" s="8">
        <v>0.48</v>
      </c>
      <c r="N6381" s="2" t="s">
        <v>82</v>
      </c>
      <c r="O6381">
        <f t="shared" si="792"/>
        <v>2021</v>
      </c>
      <c r="P6381">
        <f t="shared" si="793"/>
        <v>9</v>
      </c>
      <c r="Q6381" t="str">
        <f t="shared" si="794"/>
        <v>sept</v>
      </c>
      <c r="R6381" t="str">
        <f t="shared" si="795"/>
        <v>Ohio</v>
      </c>
      <c r="S6381" t="str">
        <f t="shared" si="796"/>
        <v>2021-09</v>
      </c>
      <c r="T6381">
        <f>IF(AND(COUNTIF(Calculs!$Q$2:$Q$12,$O6381)&gt;0,COUNTIF(Calculs!$S$2:$S$12,$E6381)&gt;0,COUNTIF(Calculs!$U$2:$U$12,$H6381)&gt;0),1,0)</f>
        <v>1</v>
      </c>
      <c r="U6381">
        <f t="shared" si="797"/>
        <v>3904</v>
      </c>
      <c r="V6381">
        <f t="shared" si="798"/>
        <v>122</v>
      </c>
      <c r="W6381">
        <f t="shared" si="799"/>
        <v>1873.9199999999998</v>
      </c>
    </row>
    <row r="6382" spans="1:23" ht="15.75" customHeight="1" x14ac:dyDescent="0.3">
      <c r="A6382" s="2" t="s">
        <v>60</v>
      </c>
      <c r="B6382" s="2">
        <v>1185732</v>
      </c>
      <c r="C6382" s="3">
        <v>44448</v>
      </c>
      <c r="D6382" s="12" t="str" cm="1">
        <f t="array" ref="D6382">_xlfn.SWITCH(WEEKDAY(C6382,2), 1, "Lundi", 2, "Mardi", 3, "Mercredi", 4, "Jeudi", 5, "Vendredi", 6, "Samedi", 7, "Dimanche", "Erreur")</f>
        <v>Jeudi</v>
      </c>
      <c r="E6382" s="2" t="s">
        <v>35</v>
      </c>
      <c r="F6382" s="2" t="s">
        <v>95</v>
      </c>
      <c r="G6382" s="2" t="s">
        <v>96</v>
      </c>
      <c r="H6382" s="4" t="s">
        <v>22</v>
      </c>
      <c r="I6382" s="5">
        <v>37</v>
      </c>
      <c r="J6382" s="6">
        <v>138</v>
      </c>
      <c r="K6382" s="7">
        <v>5106</v>
      </c>
      <c r="L6382" s="7">
        <v>3165.72</v>
      </c>
      <c r="M6382" s="8">
        <v>0.62</v>
      </c>
      <c r="N6382" s="2" t="s">
        <v>82</v>
      </c>
      <c r="O6382">
        <f t="shared" si="792"/>
        <v>2021</v>
      </c>
      <c r="P6382">
        <f t="shared" si="793"/>
        <v>9</v>
      </c>
      <c r="Q6382" t="str">
        <f t="shared" si="794"/>
        <v>sept</v>
      </c>
      <c r="R6382" t="str">
        <f t="shared" si="795"/>
        <v>Ohio</v>
      </c>
      <c r="S6382" t="str">
        <f t="shared" si="796"/>
        <v>2021-09</v>
      </c>
      <c r="T6382">
        <f>IF(AND(COUNTIF(Calculs!$Q$2:$Q$12,$O6382)&gt;0,COUNTIF(Calculs!$S$2:$S$12,$E6382)&gt;0,COUNTIF(Calculs!$U$2:$U$12,$H6382)&gt;0),1,0)</f>
        <v>1</v>
      </c>
      <c r="U6382">
        <f t="shared" si="797"/>
        <v>5106</v>
      </c>
      <c r="V6382">
        <f t="shared" si="798"/>
        <v>138</v>
      </c>
      <c r="W6382">
        <f t="shared" si="799"/>
        <v>3165.72</v>
      </c>
    </row>
    <row r="6383" spans="1:23" ht="15.75" customHeight="1" x14ac:dyDescent="0.3">
      <c r="A6383" s="2" t="s">
        <v>60</v>
      </c>
      <c r="B6383" s="2">
        <v>1185732</v>
      </c>
      <c r="C6383" s="3">
        <v>44480</v>
      </c>
      <c r="D6383" s="12" t="str" cm="1">
        <f t="array" ref="D6383">_xlfn.SWITCH(WEEKDAY(C6383,2), 1, "Lundi", 2, "Mardi", 3, "Mercredi", 4, "Jeudi", 5, "Vendredi", 6, "Samedi", 7, "Dimanche", "Erreur")</f>
        <v>Lundi</v>
      </c>
      <c r="E6383" s="2" t="s">
        <v>35</v>
      </c>
      <c r="F6383" s="2" t="s">
        <v>95</v>
      </c>
      <c r="G6383" s="2" t="s">
        <v>96</v>
      </c>
      <c r="H6383" s="4" t="s">
        <v>16</v>
      </c>
      <c r="I6383" s="5">
        <v>36</v>
      </c>
      <c r="J6383" s="6">
        <v>210</v>
      </c>
      <c r="K6383" s="7">
        <v>7560</v>
      </c>
      <c r="L6383" s="7">
        <v>3931.2000000000003</v>
      </c>
      <c r="M6383" s="8">
        <v>0.52</v>
      </c>
      <c r="N6383" s="2" t="s">
        <v>82</v>
      </c>
      <c r="O6383">
        <f t="shared" si="792"/>
        <v>2021</v>
      </c>
      <c r="P6383">
        <f t="shared" si="793"/>
        <v>10</v>
      </c>
      <c r="Q6383" t="str">
        <f t="shared" si="794"/>
        <v>oct</v>
      </c>
      <c r="R6383" t="str">
        <f t="shared" si="795"/>
        <v>Ohio</v>
      </c>
      <c r="S6383" t="str">
        <f t="shared" si="796"/>
        <v>2021-10</v>
      </c>
      <c r="T6383">
        <f>IF(AND(COUNTIF(Calculs!$Q$2:$Q$12,$O6383)&gt;0,COUNTIF(Calculs!$S$2:$S$12,$E6383)&gt;0,COUNTIF(Calculs!$U$2:$U$12,$H6383)&gt;0),1,0)</f>
        <v>1</v>
      </c>
      <c r="U6383">
        <f t="shared" si="797"/>
        <v>7560</v>
      </c>
      <c r="V6383">
        <f t="shared" si="798"/>
        <v>210</v>
      </c>
      <c r="W6383">
        <f t="shared" si="799"/>
        <v>3931.2000000000003</v>
      </c>
    </row>
    <row r="6384" spans="1:23" ht="15.75" customHeight="1" x14ac:dyDescent="0.3">
      <c r="A6384" s="2" t="s">
        <v>60</v>
      </c>
      <c r="B6384" s="2">
        <v>1185732</v>
      </c>
      <c r="C6384" s="3">
        <v>44480</v>
      </c>
      <c r="D6384" s="12" t="str" cm="1">
        <f t="array" ref="D6384">_xlfn.SWITCH(WEEKDAY(C6384,2), 1, "Lundi", 2, "Mardi", 3, "Mercredi", 4, "Jeudi", 5, "Vendredi", 6, "Samedi", 7, "Dimanche", "Erreur")</f>
        <v>Lundi</v>
      </c>
      <c r="E6384" s="2" t="s">
        <v>35</v>
      </c>
      <c r="F6384" s="2" t="s">
        <v>95</v>
      </c>
      <c r="G6384" s="2" t="s">
        <v>96</v>
      </c>
      <c r="H6384" s="4" t="s">
        <v>18</v>
      </c>
      <c r="I6384" s="5">
        <v>29</v>
      </c>
      <c r="J6384" s="6">
        <v>138</v>
      </c>
      <c r="K6384" s="7">
        <v>4002</v>
      </c>
      <c r="L6384" s="7">
        <v>1880.9399999999998</v>
      </c>
      <c r="M6384" s="8">
        <v>0.47</v>
      </c>
      <c r="N6384" s="2" t="s">
        <v>82</v>
      </c>
      <c r="O6384">
        <f t="shared" si="792"/>
        <v>2021</v>
      </c>
      <c r="P6384">
        <f t="shared" si="793"/>
        <v>10</v>
      </c>
      <c r="Q6384" t="str">
        <f t="shared" si="794"/>
        <v>oct</v>
      </c>
      <c r="R6384" t="str">
        <f t="shared" si="795"/>
        <v>Ohio</v>
      </c>
      <c r="S6384" t="str">
        <f t="shared" si="796"/>
        <v>2021-10</v>
      </c>
      <c r="T6384">
        <f>IF(AND(COUNTIF(Calculs!$Q$2:$Q$12,$O6384)&gt;0,COUNTIF(Calculs!$S$2:$S$12,$E6384)&gt;0,COUNTIF(Calculs!$U$2:$U$12,$H6384)&gt;0),1,0)</f>
        <v>1</v>
      </c>
      <c r="U6384">
        <f t="shared" si="797"/>
        <v>4002</v>
      </c>
      <c r="V6384">
        <f t="shared" si="798"/>
        <v>138</v>
      </c>
      <c r="W6384">
        <f t="shared" si="799"/>
        <v>1880.9399999999998</v>
      </c>
    </row>
    <row r="6385" spans="1:23" ht="15.75" customHeight="1" x14ac:dyDescent="0.3">
      <c r="A6385" s="2" t="s">
        <v>60</v>
      </c>
      <c r="B6385" s="2">
        <v>1185732</v>
      </c>
      <c r="C6385" s="3">
        <v>44480</v>
      </c>
      <c r="D6385" s="12" t="str" cm="1">
        <f t="array" ref="D6385">_xlfn.SWITCH(WEEKDAY(C6385,2), 1, "Lundi", 2, "Mardi", 3, "Mercredi", 4, "Jeudi", 5, "Vendredi", 6, "Samedi", 7, "Dimanche", "Erreur")</f>
        <v>Lundi</v>
      </c>
      <c r="E6385" s="2" t="s">
        <v>35</v>
      </c>
      <c r="F6385" s="2" t="s">
        <v>95</v>
      </c>
      <c r="G6385" s="2" t="s">
        <v>96</v>
      </c>
      <c r="H6385" s="4" t="s">
        <v>19</v>
      </c>
      <c r="I6385" s="5">
        <v>27</v>
      </c>
      <c r="J6385" s="6">
        <v>106</v>
      </c>
      <c r="K6385" s="7">
        <v>2862</v>
      </c>
      <c r="L6385" s="7">
        <v>1516.8600000000001</v>
      </c>
      <c r="M6385" s="8">
        <v>0.53</v>
      </c>
      <c r="N6385" s="2" t="s">
        <v>82</v>
      </c>
      <c r="O6385">
        <f t="shared" si="792"/>
        <v>2021</v>
      </c>
      <c r="P6385">
        <f t="shared" si="793"/>
        <v>10</v>
      </c>
      <c r="Q6385" t="str">
        <f t="shared" si="794"/>
        <v>oct</v>
      </c>
      <c r="R6385" t="str">
        <f t="shared" si="795"/>
        <v>Ohio</v>
      </c>
      <c r="S6385" t="str">
        <f t="shared" si="796"/>
        <v>2021-10</v>
      </c>
      <c r="T6385">
        <f>IF(AND(COUNTIF(Calculs!$Q$2:$Q$12,$O6385)&gt;0,COUNTIF(Calculs!$S$2:$S$12,$E6385)&gt;0,COUNTIF(Calculs!$U$2:$U$12,$H6385)&gt;0),1,0)</f>
        <v>1</v>
      </c>
      <c r="U6385">
        <f t="shared" si="797"/>
        <v>2862</v>
      </c>
      <c r="V6385">
        <f t="shared" si="798"/>
        <v>106</v>
      </c>
      <c r="W6385">
        <f t="shared" si="799"/>
        <v>1516.8600000000001</v>
      </c>
    </row>
    <row r="6386" spans="1:23" ht="15.75" customHeight="1" x14ac:dyDescent="0.3">
      <c r="A6386" s="2" t="s">
        <v>60</v>
      </c>
      <c r="B6386" s="2">
        <v>1185732</v>
      </c>
      <c r="C6386" s="3">
        <v>44480</v>
      </c>
      <c r="D6386" s="12" t="str" cm="1">
        <f t="array" ref="D6386">_xlfn.SWITCH(WEEKDAY(C6386,2), 1, "Lundi", 2, "Mardi", 3, "Mercredi", 4, "Jeudi", 5, "Vendredi", 6, "Samedi", 7, "Dimanche", "Erreur")</f>
        <v>Lundi</v>
      </c>
      <c r="E6386" s="2" t="s">
        <v>35</v>
      </c>
      <c r="F6386" s="2" t="s">
        <v>95</v>
      </c>
      <c r="G6386" s="2" t="s">
        <v>96</v>
      </c>
      <c r="H6386" s="4" t="s">
        <v>20</v>
      </c>
      <c r="I6386" s="5">
        <v>29</v>
      </c>
      <c r="J6386" s="6">
        <v>112</v>
      </c>
      <c r="K6386" s="7">
        <v>3248</v>
      </c>
      <c r="L6386" s="7">
        <v>1656.48</v>
      </c>
      <c r="M6386" s="8">
        <v>0.51</v>
      </c>
      <c r="N6386" s="2" t="s">
        <v>82</v>
      </c>
      <c r="O6386">
        <f t="shared" si="792"/>
        <v>2021</v>
      </c>
      <c r="P6386">
        <f t="shared" si="793"/>
        <v>10</v>
      </c>
      <c r="Q6386" t="str">
        <f t="shared" si="794"/>
        <v>oct</v>
      </c>
      <c r="R6386" t="str">
        <f t="shared" si="795"/>
        <v>Ohio</v>
      </c>
      <c r="S6386" t="str">
        <f t="shared" si="796"/>
        <v>2021-10</v>
      </c>
      <c r="T6386">
        <f>IF(AND(COUNTIF(Calculs!$Q$2:$Q$12,$O6386)&gt;0,COUNTIF(Calculs!$S$2:$S$12,$E6386)&gt;0,COUNTIF(Calculs!$U$2:$U$12,$H6386)&gt;0),1,0)</f>
        <v>1</v>
      </c>
      <c r="U6386">
        <f t="shared" si="797"/>
        <v>3248</v>
      </c>
      <c r="V6386">
        <f t="shared" si="798"/>
        <v>112</v>
      </c>
      <c r="W6386">
        <f t="shared" si="799"/>
        <v>1656.48</v>
      </c>
    </row>
    <row r="6387" spans="1:23" ht="15.75" customHeight="1" x14ac:dyDescent="0.3">
      <c r="A6387" s="2" t="s">
        <v>60</v>
      </c>
      <c r="B6387" s="2">
        <v>1185732</v>
      </c>
      <c r="C6387" s="3">
        <v>44480</v>
      </c>
      <c r="D6387" s="12" t="str" cm="1">
        <f t="array" ref="D6387">_xlfn.SWITCH(WEEKDAY(C6387,2), 1, "Lundi", 2, "Mardi", 3, "Mercredi", 4, "Jeudi", 5, "Vendredi", 6, "Samedi", 7, "Dimanche", "Erreur")</f>
        <v>Lundi</v>
      </c>
      <c r="E6387" s="2" t="s">
        <v>35</v>
      </c>
      <c r="F6387" s="2" t="s">
        <v>95</v>
      </c>
      <c r="G6387" s="2" t="s">
        <v>96</v>
      </c>
      <c r="H6387" s="4" t="s">
        <v>21</v>
      </c>
      <c r="I6387" s="5">
        <v>37</v>
      </c>
      <c r="J6387" s="6">
        <v>116</v>
      </c>
      <c r="K6387" s="7">
        <v>4292</v>
      </c>
      <c r="L6387" s="7">
        <v>1974.32</v>
      </c>
      <c r="M6387" s="8">
        <v>0.45999999999999996</v>
      </c>
      <c r="N6387" s="2" t="s">
        <v>82</v>
      </c>
      <c r="O6387">
        <f t="shared" si="792"/>
        <v>2021</v>
      </c>
      <c r="P6387">
        <f t="shared" si="793"/>
        <v>10</v>
      </c>
      <c r="Q6387" t="str">
        <f t="shared" si="794"/>
        <v>oct</v>
      </c>
      <c r="R6387" t="str">
        <f t="shared" si="795"/>
        <v>Ohio</v>
      </c>
      <c r="S6387" t="str">
        <f t="shared" si="796"/>
        <v>2021-10</v>
      </c>
      <c r="T6387">
        <f>IF(AND(COUNTIF(Calculs!$Q$2:$Q$12,$O6387)&gt;0,COUNTIF(Calculs!$S$2:$S$12,$E6387)&gt;0,COUNTIF(Calculs!$U$2:$U$12,$H6387)&gt;0),1,0)</f>
        <v>1</v>
      </c>
      <c r="U6387">
        <f t="shared" si="797"/>
        <v>4292</v>
      </c>
      <c r="V6387">
        <f t="shared" si="798"/>
        <v>116</v>
      </c>
      <c r="W6387">
        <f t="shared" si="799"/>
        <v>1974.32</v>
      </c>
    </row>
    <row r="6388" spans="1:23" ht="15.75" customHeight="1" x14ac:dyDescent="0.3">
      <c r="A6388" s="2" t="s">
        <v>60</v>
      </c>
      <c r="B6388" s="2">
        <v>1185732</v>
      </c>
      <c r="C6388" s="3">
        <v>44480</v>
      </c>
      <c r="D6388" s="12" t="str" cm="1">
        <f t="array" ref="D6388">_xlfn.SWITCH(WEEKDAY(C6388,2), 1, "Lundi", 2, "Mardi", 3, "Mercredi", 4, "Jeudi", 5, "Vendredi", 6, "Samedi", 7, "Dimanche", "Erreur")</f>
        <v>Lundi</v>
      </c>
      <c r="E6388" s="2" t="s">
        <v>35</v>
      </c>
      <c r="F6388" s="2" t="s">
        <v>95</v>
      </c>
      <c r="G6388" s="2" t="s">
        <v>96</v>
      </c>
      <c r="H6388" s="4" t="s">
        <v>22</v>
      </c>
      <c r="I6388" s="5">
        <v>38</v>
      </c>
      <c r="J6388" s="6">
        <v>147</v>
      </c>
      <c r="K6388" s="7">
        <v>5586</v>
      </c>
      <c r="L6388" s="7">
        <v>3519.18</v>
      </c>
      <c r="M6388" s="8">
        <v>0.63</v>
      </c>
      <c r="N6388" s="2" t="s">
        <v>82</v>
      </c>
      <c r="O6388">
        <f t="shared" si="792"/>
        <v>2021</v>
      </c>
      <c r="P6388">
        <f t="shared" si="793"/>
        <v>10</v>
      </c>
      <c r="Q6388" t="str">
        <f t="shared" si="794"/>
        <v>oct</v>
      </c>
      <c r="R6388" t="str">
        <f t="shared" si="795"/>
        <v>Ohio</v>
      </c>
      <c r="S6388" t="str">
        <f t="shared" si="796"/>
        <v>2021-10</v>
      </c>
      <c r="T6388">
        <f>IF(AND(COUNTIF(Calculs!$Q$2:$Q$12,$O6388)&gt;0,COUNTIF(Calculs!$S$2:$S$12,$E6388)&gt;0,COUNTIF(Calculs!$U$2:$U$12,$H6388)&gt;0),1,0)</f>
        <v>1</v>
      </c>
      <c r="U6388">
        <f t="shared" si="797"/>
        <v>5586</v>
      </c>
      <c r="V6388">
        <f t="shared" si="798"/>
        <v>147</v>
      </c>
      <c r="W6388">
        <f t="shared" si="799"/>
        <v>3519.18</v>
      </c>
    </row>
    <row r="6389" spans="1:23" ht="15.75" customHeight="1" x14ac:dyDescent="0.3">
      <c r="A6389" s="2" t="s">
        <v>60</v>
      </c>
      <c r="B6389" s="2">
        <v>1185732</v>
      </c>
      <c r="C6389" s="3">
        <v>44510</v>
      </c>
      <c r="D6389" s="12" t="str" cm="1">
        <f t="array" ref="D6389">_xlfn.SWITCH(WEEKDAY(C6389,2), 1, "Lundi", 2, "Mardi", 3, "Mercredi", 4, "Jeudi", 5, "Vendredi", 6, "Samedi", 7, "Dimanche", "Erreur")</f>
        <v>Mercredi</v>
      </c>
      <c r="E6389" s="2" t="s">
        <v>35</v>
      </c>
      <c r="F6389" s="2" t="s">
        <v>95</v>
      </c>
      <c r="G6389" s="2" t="s">
        <v>96</v>
      </c>
      <c r="H6389" s="4" t="s">
        <v>16</v>
      </c>
      <c r="I6389" s="5">
        <v>34</v>
      </c>
      <c r="J6389" s="6">
        <v>169</v>
      </c>
      <c r="K6389" s="7">
        <v>5746</v>
      </c>
      <c r="L6389" s="7">
        <v>2987.92</v>
      </c>
      <c r="M6389" s="8">
        <v>0.52</v>
      </c>
      <c r="N6389" s="2" t="s">
        <v>82</v>
      </c>
      <c r="O6389">
        <f t="shared" si="792"/>
        <v>2021</v>
      </c>
      <c r="P6389">
        <f t="shared" si="793"/>
        <v>11</v>
      </c>
      <c r="Q6389" t="str">
        <f t="shared" si="794"/>
        <v>nov</v>
      </c>
      <c r="R6389" t="str">
        <f t="shared" si="795"/>
        <v>Ohio</v>
      </c>
      <c r="S6389" t="str">
        <f t="shared" si="796"/>
        <v>2021-11</v>
      </c>
      <c r="T6389">
        <f>IF(AND(COUNTIF(Calculs!$Q$2:$Q$12,$O6389)&gt;0,COUNTIF(Calculs!$S$2:$S$12,$E6389)&gt;0,COUNTIF(Calculs!$U$2:$U$12,$H6389)&gt;0),1,0)</f>
        <v>1</v>
      </c>
      <c r="U6389">
        <f t="shared" si="797"/>
        <v>5746</v>
      </c>
      <c r="V6389">
        <f t="shared" si="798"/>
        <v>169</v>
      </c>
      <c r="W6389">
        <f t="shared" si="799"/>
        <v>2987.92</v>
      </c>
    </row>
    <row r="6390" spans="1:23" ht="15.75" customHeight="1" x14ac:dyDescent="0.3">
      <c r="A6390" s="2" t="s">
        <v>60</v>
      </c>
      <c r="B6390" s="2">
        <v>1185732</v>
      </c>
      <c r="C6390" s="3">
        <v>44510</v>
      </c>
      <c r="D6390" s="12" t="str" cm="1">
        <f t="array" ref="D6390">_xlfn.SWITCH(WEEKDAY(C6390,2), 1, "Lundi", 2, "Mardi", 3, "Mercredi", 4, "Jeudi", 5, "Vendredi", 6, "Samedi", 7, "Dimanche", "Erreur")</f>
        <v>Mercredi</v>
      </c>
      <c r="E6390" s="2" t="s">
        <v>35</v>
      </c>
      <c r="F6390" s="2" t="s">
        <v>95</v>
      </c>
      <c r="G6390" s="2" t="s">
        <v>96</v>
      </c>
      <c r="H6390" s="4" t="s">
        <v>18</v>
      </c>
      <c r="I6390" s="5">
        <v>24</v>
      </c>
      <c r="J6390" s="6">
        <v>140</v>
      </c>
      <c r="K6390" s="7">
        <v>3360</v>
      </c>
      <c r="L6390" s="7">
        <v>1511.9999999999998</v>
      </c>
      <c r="M6390" s="8">
        <v>0.44999999999999996</v>
      </c>
      <c r="N6390" s="2" t="s">
        <v>82</v>
      </c>
      <c r="O6390">
        <f t="shared" si="792"/>
        <v>2021</v>
      </c>
      <c r="P6390">
        <f t="shared" si="793"/>
        <v>11</v>
      </c>
      <c r="Q6390" t="str">
        <f t="shared" si="794"/>
        <v>nov</v>
      </c>
      <c r="R6390" t="str">
        <f t="shared" si="795"/>
        <v>Ohio</v>
      </c>
      <c r="S6390" t="str">
        <f t="shared" si="796"/>
        <v>2021-11</v>
      </c>
      <c r="T6390">
        <f>IF(AND(COUNTIF(Calculs!$Q$2:$Q$12,$O6390)&gt;0,COUNTIF(Calculs!$S$2:$S$12,$E6390)&gt;0,COUNTIF(Calculs!$U$2:$U$12,$H6390)&gt;0),1,0)</f>
        <v>1</v>
      </c>
      <c r="U6390">
        <f t="shared" si="797"/>
        <v>3360</v>
      </c>
      <c r="V6390">
        <f t="shared" si="798"/>
        <v>140</v>
      </c>
      <c r="W6390">
        <f t="shared" si="799"/>
        <v>1511.9999999999998</v>
      </c>
    </row>
    <row r="6391" spans="1:23" ht="15.75" customHeight="1" x14ac:dyDescent="0.3">
      <c r="A6391" s="2" t="s">
        <v>60</v>
      </c>
      <c r="B6391" s="2">
        <v>1185732</v>
      </c>
      <c r="C6391" s="3">
        <v>44510</v>
      </c>
      <c r="D6391" s="12" t="str" cm="1">
        <f t="array" ref="D6391">_xlfn.SWITCH(WEEKDAY(C6391,2), 1, "Lundi", 2, "Mardi", 3, "Mercredi", 4, "Jeudi", 5, "Vendredi", 6, "Samedi", 7, "Dimanche", "Erreur")</f>
        <v>Mercredi</v>
      </c>
      <c r="E6391" s="2" t="s">
        <v>35</v>
      </c>
      <c r="F6391" s="2" t="s">
        <v>95</v>
      </c>
      <c r="G6391" s="2" t="s">
        <v>96</v>
      </c>
      <c r="H6391" s="4" t="s">
        <v>19</v>
      </c>
      <c r="I6391" s="5">
        <v>32</v>
      </c>
      <c r="J6391" s="6">
        <v>116</v>
      </c>
      <c r="K6391" s="7">
        <v>3712</v>
      </c>
      <c r="L6391" s="7">
        <v>1856</v>
      </c>
      <c r="M6391" s="8">
        <v>0.5</v>
      </c>
      <c r="N6391" s="2" t="s">
        <v>82</v>
      </c>
      <c r="O6391">
        <f t="shared" si="792"/>
        <v>2021</v>
      </c>
      <c r="P6391">
        <f t="shared" si="793"/>
        <v>11</v>
      </c>
      <c r="Q6391" t="str">
        <f t="shared" si="794"/>
        <v>nov</v>
      </c>
      <c r="R6391" t="str">
        <f t="shared" si="795"/>
        <v>Ohio</v>
      </c>
      <c r="S6391" t="str">
        <f t="shared" si="796"/>
        <v>2021-11</v>
      </c>
      <c r="T6391">
        <f>IF(AND(COUNTIF(Calculs!$Q$2:$Q$12,$O6391)&gt;0,COUNTIF(Calculs!$S$2:$S$12,$E6391)&gt;0,COUNTIF(Calculs!$U$2:$U$12,$H6391)&gt;0),1,0)</f>
        <v>1</v>
      </c>
      <c r="U6391">
        <f t="shared" si="797"/>
        <v>3712</v>
      </c>
      <c r="V6391">
        <f t="shared" si="798"/>
        <v>116</v>
      </c>
      <c r="W6391">
        <f t="shared" si="799"/>
        <v>1856</v>
      </c>
    </row>
    <row r="6392" spans="1:23" ht="15.75" customHeight="1" x14ac:dyDescent="0.3">
      <c r="A6392" s="2" t="s">
        <v>60</v>
      </c>
      <c r="B6392" s="2">
        <v>1185732</v>
      </c>
      <c r="C6392" s="3">
        <v>44510</v>
      </c>
      <c r="D6392" s="12" t="str" cm="1">
        <f t="array" ref="D6392">_xlfn.SWITCH(WEEKDAY(C6392,2), 1, "Lundi", 2, "Mardi", 3, "Mercredi", 4, "Jeudi", 5, "Vendredi", 6, "Samedi", 7, "Dimanche", "Erreur")</f>
        <v>Mercredi</v>
      </c>
      <c r="E6392" s="2" t="s">
        <v>35</v>
      </c>
      <c r="F6392" s="2" t="s">
        <v>95</v>
      </c>
      <c r="G6392" s="2" t="s">
        <v>96</v>
      </c>
      <c r="H6392" s="4" t="s">
        <v>20</v>
      </c>
      <c r="I6392" s="5">
        <v>59</v>
      </c>
      <c r="J6392" s="6">
        <v>135</v>
      </c>
      <c r="K6392" s="7">
        <v>7965</v>
      </c>
      <c r="L6392" s="7">
        <v>3982.5</v>
      </c>
      <c r="M6392" s="8">
        <v>0.5</v>
      </c>
      <c r="N6392" s="2" t="s">
        <v>82</v>
      </c>
      <c r="O6392">
        <f t="shared" si="792"/>
        <v>2021</v>
      </c>
      <c r="P6392">
        <f t="shared" si="793"/>
        <v>11</v>
      </c>
      <c r="Q6392" t="str">
        <f t="shared" si="794"/>
        <v>nov</v>
      </c>
      <c r="R6392" t="str">
        <f t="shared" si="795"/>
        <v>Ohio</v>
      </c>
      <c r="S6392" t="str">
        <f t="shared" si="796"/>
        <v>2021-11</v>
      </c>
      <c r="T6392">
        <f>IF(AND(COUNTIF(Calculs!$Q$2:$Q$12,$O6392)&gt;0,COUNTIF(Calculs!$S$2:$S$12,$E6392)&gt;0,COUNTIF(Calculs!$U$2:$U$12,$H6392)&gt;0),1,0)</f>
        <v>1</v>
      </c>
      <c r="U6392">
        <f t="shared" si="797"/>
        <v>7965</v>
      </c>
      <c r="V6392">
        <f t="shared" si="798"/>
        <v>135</v>
      </c>
      <c r="W6392">
        <f t="shared" si="799"/>
        <v>3982.5</v>
      </c>
    </row>
    <row r="6393" spans="1:23" ht="15.75" customHeight="1" x14ac:dyDescent="0.3">
      <c r="A6393" s="2" t="s">
        <v>60</v>
      </c>
      <c r="B6393" s="2">
        <v>1185732</v>
      </c>
      <c r="C6393" s="3">
        <v>44510</v>
      </c>
      <c r="D6393" s="12" t="str" cm="1">
        <f t="array" ref="D6393">_xlfn.SWITCH(WEEKDAY(C6393,2), 1, "Lundi", 2, "Mardi", 3, "Mercredi", 4, "Jeudi", 5, "Vendredi", 6, "Samedi", 7, "Dimanche", "Erreur")</f>
        <v>Mercredi</v>
      </c>
      <c r="E6393" s="2" t="s">
        <v>35</v>
      </c>
      <c r="F6393" s="2" t="s">
        <v>95</v>
      </c>
      <c r="G6393" s="2" t="s">
        <v>96</v>
      </c>
      <c r="H6393" s="4" t="s">
        <v>21</v>
      </c>
      <c r="I6393" s="5">
        <v>76</v>
      </c>
      <c r="J6393" s="6">
        <v>138</v>
      </c>
      <c r="K6393" s="7">
        <v>10488</v>
      </c>
      <c r="L6393" s="7">
        <v>5139.12</v>
      </c>
      <c r="M6393" s="8">
        <v>0.49</v>
      </c>
      <c r="N6393" s="2" t="s">
        <v>82</v>
      </c>
      <c r="O6393">
        <f t="shared" si="792"/>
        <v>2021</v>
      </c>
      <c r="P6393">
        <f t="shared" si="793"/>
        <v>11</v>
      </c>
      <c r="Q6393" t="str">
        <f t="shared" si="794"/>
        <v>nov</v>
      </c>
      <c r="R6393" t="str">
        <f t="shared" si="795"/>
        <v>Ohio</v>
      </c>
      <c r="S6393" t="str">
        <f t="shared" si="796"/>
        <v>2021-11</v>
      </c>
      <c r="T6393">
        <f>IF(AND(COUNTIF(Calculs!$Q$2:$Q$12,$O6393)&gt;0,COUNTIF(Calculs!$S$2:$S$12,$E6393)&gt;0,COUNTIF(Calculs!$U$2:$U$12,$H6393)&gt;0),1,0)</f>
        <v>1</v>
      </c>
      <c r="U6393">
        <f t="shared" si="797"/>
        <v>10488</v>
      </c>
      <c r="V6393">
        <f t="shared" si="798"/>
        <v>138</v>
      </c>
      <c r="W6393">
        <f t="shared" si="799"/>
        <v>5139.12</v>
      </c>
    </row>
    <row r="6394" spans="1:23" ht="15.75" customHeight="1" x14ac:dyDescent="0.3">
      <c r="A6394" s="2" t="s">
        <v>60</v>
      </c>
      <c r="B6394" s="2">
        <v>1185732</v>
      </c>
      <c r="C6394" s="3">
        <v>44510</v>
      </c>
      <c r="D6394" s="12" t="str" cm="1">
        <f t="array" ref="D6394">_xlfn.SWITCH(WEEKDAY(C6394,2), 1, "Lundi", 2, "Mardi", 3, "Mercredi", 4, "Jeudi", 5, "Vendredi", 6, "Samedi", 7, "Dimanche", "Erreur")</f>
        <v>Mercredi</v>
      </c>
      <c r="E6394" s="2" t="s">
        <v>35</v>
      </c>
      <c r="F6394" s="2" t="s">
        <v>95</v>
      </c>
      <c r="G6394" s="2" t="s">
        <v>96</v>
      </c>
      <c r="H6394" s="4" t="s">
        <v>22</v>
      </c>
      <c r="I6394" s="5">
        <v>74</v>
      </c>
      <c r="J6394" s="6">
        <v>167</v>
      </c>
      <c r="K6394" s="7">
        <v>12358</v>
      </c>
      <c r="L6394" s="7">
        <v>7909.12</v>
      </c>
      <c r="M6394" s="8">
        <v>0.64</v>
      </c>
      <c r="N6394" s="2" t="s">
        <v>82</v>
      </c>
      <c r="O6394">
        <f t="shared" si="792"/>
        <v>2021</v>
      </c>
      <c r="P6394">
        <f t="shared" si="793"/>
        <v>11</v>
      </c>
      <c r="Q6394" t="str">
        <f t="shared" si="794"/>
        <v>nov</v>
      </c>
      <c r="R6394" t="str">
        <f t="shared" si="795"/>
        <v>Ohio</v>
      </c>
      <c r="S6394" t="str">
        <f t="shared" si="796"/>
        <v>2021-11</v>
      </c>
      <c r="T6394">
        <f>IF(AND(COUNTIF(Calculs!$Q$2:$Q$12,$O6394)&gt;0,COUNTIF(Calculs!$S$2:$S$12,$E6394)&gt;0,COUNTIF(Calculs!$U$2:$U$12,$H6394)&gt;0),1,0)</f>
        <v>1</v>
      </c>
      <c r="U6394">
        <f t="shared" si="797"/>
        <v>12358</v>
      </c>
      <c r="V6394">
        <f t="shared" si="798"/>
        <v>167</v>
      </c>
      <c r="W6394">
        <f t="shared" si="799"/>
        <v>7909.12</v>
      </c>
    </row>
    <row r="6395" spans="1:23" ht="15.75" customHeight="1" x14ac:dyDescent="0.3">
      <c r="A6395" s="2" t="s">
        <v>60</v>
      </c>
      <c r="B6395" s="2">
        <v>1185732</v>
      </c>
      <c r="C6395" s="3">
        <v>44539</v>
      </c>
      <c r="D6395" s="12" t="str" cm="1">
        <f t="array" ref="D6395">_xlfn.SWITCH(WEEKDAY(C6395,2), 1, "Lundi", 2, "Mardi", 3, "Mercredi", 4, "Jeudi", 5, "Vendredi", 6, "Samedi", 7, "Dimanche", "Erreur")</f>
        <v>Jeudi</v>
      </c>
      <c r="E6395" s="2" t="s">
        <v>35</v>
      </c>
      <c r="F6395" s="2" t="s">
        <v>95</v>
      </c>
      <c r="G6395" s="2" t="s">
        <v>96</v>
      </c>
      <c r="H6395" s="4" t="s">
        <v>16</v>
      </c>
      <c r="I6395" s="5">
        <v>70</v>
      </c>
      <c r="J6395" s="6">
        <v>231</v>
      </c>
      <c r="K6395" s="7">
        <v>16170</v>
      </c>
      <c r="L6395" s="7">
        <v>8085</v>
      </c>
      <c r="M6395" s="8">
        <v>0.5</v>
      </c>
      <c r="N6395" s="2" t="s">
        <v>82</v>
      </c>
      <c r="O6395">
        <f t="shared" si="792"/>
        <v>2021</v>
      </c>
      <c r="P6395">
        <f t="shared" si="793"/>
        <v>12</v>
      </c>
      <c r="Q6395" t="str">
        <f t="shared" si="794"/>
        <v>déc</v>
      </c>
      <c r="R6395" t="str">
        <f t="shared" si="795"/>
        <v>Ohio</v>
      </c>
      <c r="S6395" t="str">
        <f t="shared" si="796"/>
        <v>2021-12</v>
      </c>
      <c r="T6395">
        <f>IF(AND(COUNTIF(Calculs!$Q$2:$Q$12,$O6395)&gt;0,COUNTIF(Calculs!$S$2:$S$12,$E6395)&gt;0,COUNTIF(Calculs!$U$2:$U$12,$H6395)&gt;0),1,0)</f>
        <v>1</v>
      </c>
      <c r="U6395">
        <f t="shared" si="797"/>
        <v>16170</v>
      </c>
      <c r="V6395">
        <f t="shared" si="798"/>
        <v>231</v>
      </c>
      <c r="W6395">
        <f t="shared" si="799"/>
        <v>8085</v>
      </c>
    </row>
    <row r="6396" spans="1:23" ht="15.75" customHeight="1" x14ac:dyDescent="0.3">
      <c r="A6396" s="2" t="s">
        <v>60</v>
      </c>
      <c r="B6396" s="2">
        <v>1185732</v>
      </c>
      <c r="C6396" s="3">
        <v>44539</v>
      </c>
      <c r="D6396" s="12" t="str" cm="1">
        <f t="array" ref="D6396">_xlfn.SWITCH(WEEKDAY(C6396,2), 1, "Lundi", 2, "Mardi", 3, "Mercredi", 4, "Jeudi", 5, "Vendredi", 6, "Samedi", 7, "Dimanche", "Erreur")</f>
        <v>Jeudi</v>
      </c>
      <c r="E6396" s="2" t="s">
        <v>35</v>
      </c>
      <c r="F6396" s="2" t="s">
        <v>95</v>
      </c>
      <c r="G6396" s="2" t="s">
        <v>96</v>
      </c>
      <c r="H6396" s="4" t="s">
        <v>18</v>
      </c>
      <c r="I6396" s="5">
        <v>60</v>
      </c>
      <c r="J6396" s="6">
        <v>181</v>
      </c>
      <c r="K6396" s="7">
        <v>10860</v>
      </c>
      <c r="L6396" s="7">
        <v>5104.2</v>
      </c>
      <c r="M6396" s="8">
        <v>0.47</v>
      </c>
      <c r="N6396" s="2" t="s">
        <v>82</v>
      </c>
      <c r="O6396">
        <f t="shared" si="792"/>
        <v>2021</v>
      </c>
      <c r="P6396">
        <f t="shared" si="793"/>
        <v>12</v>
      </c>
      <c r="Q6396" t="str">
        <f t="shared" si="794"/>
        <v>déc</v>
      </c>
      <c r="R6396" t="str">
        <f t="shared" si="795"/>
        <v>Ohio</v>
      </c>
      <c r="S6396" t="str">
        <f t="shared" si="796"/>
        <v>2021-12</v>
      </c>
      <c r="T6396">
        <f>IF(AND(COUNTIF(Calculs!$Q$2:$Q$12,$O6396)&gt;0,COUNTIF(Calculs!$S$2:$S$12,$E6396)&gt;0,COUNTIF(Calculs!$U$2:$U$12,$H6396)&gt;0),1,0)</f>
        <v>1</v>
      </c>
      <c r="U6396">
        <f t="shared" si="797"/>
        <v>10860</v>
      </c>
      <c r="V6396">
        <f t="shared" si="798"/>
        <v>181</v>
      </c>
      <c r="W6396">
        <f t="shared" si="799"/>
        <v>5104.2</v>
      </c>
    </row>
    <row r="6397" spans="1:23" ht="15.75" customHeight="1" x14ac:dyDescent="0.3">
      <c r="A6397" s="2" t="s">
        <v>29</v>
      </c>
      <c r="B6397" s="2">
        <v>1185732</v>
      </c>
      <c r="C6397" s="3">
        <v>44539</v>
      </c>
      <c r="D6397" s="12" t="str" cm="1">
        <f t="array" ref="D6397">_xlfn.SWITCH(WEEKDAY(C6397,2), 1, "Lundi", 2, "Mardi", 3, "Mercredi", 4, "Jeudi", 5, "Vendredi", 6, "Samedi", 7, "Dimanche", "Erreur")</f>
        <v>Jeudi</v>
      </c>
      <c r="E6397" s="2" t="s">
        <v>35</v>
      </c>
      <c r="F6397" s="2" t="s">
        <v>95</v>
      </c>
      <c r="G6397" s="2" t="s">
        <v>96</v>
      </c>
      <c r="H6397" s="4" t="s">
        <v>19</v>
      </c>
      <c r="I6397" s="5">
        <v>59</v>
      </c>
      <c r="J6397" s="6">
        <v>161</v>
      </c>
      <c r="K6397" s="7">
        <v>9499</v>
      </c>
      <c r="L6397" s="7">
        <v>4939.4800000000005</v>
      </c>
      <c r="M6397" s="8">
        <v>0.52</v>
      </c>
      <c r="N6397" s="2" t="s">
        <v>82</v>
      </c>
      <c r="O6397">
        <f t="shared" si="792"/>
        <v>2021</v>
      </c>
      <c r="P6397">
        <f t="shared" si="793"/>
        <v>12</v>
      </c>
      <c r="Q6397" t="str">
        <f t="shared" si="794"/>
        <v>déc</v>
      </c>
      <c r="R6397" t="str">
        <f t="shared" si="795"/>
        <v>Ohio</v>
      </c>
      <c r="S6397" t="str">
        <f t="shared" si="796"/>
        <v>2021-12</v>
      </c>
      <c r="T6397">
        <f>IF(AND(COUNTIF(Calculs!$Q$2:$Q$12,$O6397)&gt;0,COUNTIF(Calculs!$S$2:$S$12,$E6397)&gt;0,COUNTIF(Calculs!$U$2:$U$12,$H6397)&gt;0),1,0)</f>
        <v>1</v>
      </c>
      <c r="U6397">
        <f t="shared" si="797"/>
        <v>9499</v>
      </c>
      <c r="V6397">
        <f t="shared" si="798"/>
        <v>161</v>
      </c>
      <c r="W6397">
        <f t="shared" si="799"/>
        <v>4939.4800000000005</v>
      </c>
    </row>
    <row r="6398" spans="1:23" ht="15.75" customHeight="1" x14ac:dyDescent="0.3">
      <c r="A6398" s="2" t="s">
        <v>29</v>
      </c>
      <c r="B6398" s="2">
        <v>1185732</v>
      </c>
      <c r="C6398" s="3">
        <v>44539</v>
      </c>
      <c r="D6398" s="12" t="str" cm="1">
        <f t="array" ref="D6398">_xlfn.SWITCH(WEEKDAY(C6398,2), 1, "Lundi", 2, "Mardi", 3, "Mercredi", 4, "Jeudi", 5, "Vendredi", 6, "Samedi", 7, "Dimanche", "Erreur")</f>
        <v>Jeudi</v>
      </c>
      <c r="E6398" s="2" t="s">
        <v>35</v>
      </c>
      <c r="F6398" s="2" t="s">
        <v>95</v>
      </c>
      <c r="G6398" s="2" t="s">
        <v>96</v>
      </c>
      <c r="H6398" s="4" t="s">
        <v>20</v>
      </c>
      <c r="I6398" s="5">
        <v>63</v>
      </c>
      <c r="J6398" s="6">
        <v>147</v>
      </c>
      <c r="K6398" s="7">
        <v>9261</v>
      </c>
      <c r="L6398" s="7">
        <v>4630.5</v>
      </c>
      <c r="M6398" s="8">
        <v>0.5</v>
      </c>
      <c r="N6398" s="2" t="s">
        <v>82</v>
      </c>
      <c r="O6398">
        <f t="shared" si="792"/>
        <v>2021</v>
      </c>
      <c r="P6398">
        <f t="shared" si="793"/>
        <v>12</v>
      </c>
      <c r="Q6398" t="str">
        <f t="shared" si="794"/>
        <v>déc</v>
      </c>
      <c r="R6398" t="str">
        <f t="shared" si="795"/>
        <v>Ohio</v>
      </c>
      <c r="S6398" t="str">
        <f t="shared" si="796"/>
        <v>2021-12</v>
      </c>
      <c r="T6398">
        <f>IF(AND(COUNTIF(Calculs!$Q$2:$Q$12,$O6398)&gt;0,COUNTIF(Calculs!$S$2:$S$12,$E6398)&gt;0,COUNTIF(Calculs!$U$2:$U$12,$H6398)&gt;0),1,0)</f>
        <v>1</v>
      </c>
      <c r="U6398">
        <f t="shared" si="797"/>
        <v>9261</v>
      </c>
      <c r="V6398">
        <f t="shared" si="798"/>
        <v>147</v>
      </c>
      <c r="W6398">
        <f t="shared" si="799"/>
        <v>4630.5</v>
      </c>
    </row>
    <row r="6399" spans="1:23" ht="15.75" customHeight="1" x14ac:dyDescent="0.3">
      <c r="A6399" s="2" t="s">
        <v>29</v>
      </c>
      <c r="B6399" s="2">
        <v>1185732</v>
      </c>
      <c r="C6399" s="3">
        <v>44539</v>
      </c>
      <c r="D6399" s="12" t="str" cm="1">
        <f t="array" ref="D6399">_xlfn.SWITCH(WEEKDAY(C6399,2), 1, "Lundi", 2, "Mardi", 3, "Mercredi", 4, "Jeudi", 5, "Vendredi", 6, "Samedi", 7, "Dimanche", "Erreur")</f>
        <v>Jeudi</v>
      </c>
      <c r="E6399" s="2" t="s">
        <v>35</v>
      </c>
      <c r="F6399" s="2" t="s">
        <v>95</v>
      </c>
      <c r="G6399" s="2" t="s">
        <v>96</v>
      </c>
      <c r="H6399" s="4" t="s">
        <v>21</v>
      </c>
      <c r="I6399" s="5">
        <v>68</v>
      </c>
      <c r="J6399" s="6">
        <v>142</v>
      </c>
      <c r="K6399" s="7">
        <v>9656</v>
      </c>
      <c r="L6399" s="7">
        <v>4731.4399999999996</v>
      </c>
      <c r="M6399" s="8">
        <v>0.49</v>
      </c>
      <c r="N6399" s="2" t="s">
        <v>82</v>
      </c>
      <c r="O6399">
        <f t="shared" si="792"/>
        <v>2021</v>
      </c>
      <c r="P6399">
        <f t="shared" si="793"/>
        <v>12</v>
      </c>
      <c r="Q6399" t="str">
        <f t="shared" si="794"/>
        <v>déc</v>
      </c>
      <c r="R6399" t="str">
        <f t="shared" si="795"/>
        <v>Ohio</v>
      </c>
      <c r="S6399" t="str">
        <f t="shared" si="796"/>
        <v>2021-12</v>
      </c>
      <c r="T6399">
        <f>IF(AND(COUNTIF(Calculs!$Q$2:$Q$12,$O6399)&gt;0,COUNTIF(Calculs!$S$2:$S$12,$E6399)&gt;0,COUNTIF(Calculs!$U$2:$U$12,$H6399)&gt;0),1,0)</f>
        <v>1</v>
      </c>
      <c r="U6399">
        <f t="shared" si="797"/>
        <v>9656</v>
      </c>
      <c r="V6399">
        <f t="shared" si="798"/>
        <v>142</v>
      </c>
      <c r="W6399">
        <f t="shared" si="799"/>
        <v>4731.4399999999996</v>
      </c>
    </row>
    <row r="6400" spans="1:23" ht="15.75" customHeight="1" x14ac:dyDescent="0.3">
      <c r="A6400" s="2" t="s">
        <v>29</v>
      </c>
      <c r="B6400" s="2">
        <v>1185732</v>
      </c>
      <c r="C6400" s="3">
        <v>44539</v>
      </c>
      <c r="D6400" s="12" t="str" cm="1">
        <f t="array" ref="D6400">_xlfn.SWITCH(WEEKDAY(C6400,2), 1, "Lundi", 2, "Mardi", 3, "Mercredi", 4, "Jeudi", 5, "Vendredi", 6, "Samedi", 7, "Dimanche", "Erreur")</f>
        <v>Jeudi</v>
      </c>
      <c r="E6400" s="2" t="s">
        <v>35</v>
      </c>
      <c r="F6400" s="2" t="s">
        <v>95</v>
      </c>
      <c r="G6400" s="2" t="s">
        <v>96</v>
      </c>
      <c r="H6400" s="4" t="s">
        <v>22</v>
      </c>
      <c r="I6400" s="5">
        <v>74</v>
      </c>
      <c r="J6400" s="6">
        <v>156</v>
      </c>
      <c r="K6400" s="7">
        <v>11544</v>
      </c>
      <c r="L6400" s="7">
        <v>6926.4</v>
      </c>
      <c r="M6400" s="8">
        <v>0.6</v>
      </c>
      <c r="N6400" s="2" t="s">
        <v>82</v>
      </c>
      <c r="O6400">
        <f t="shared" si="792"/>
        <v>2021</v>
      </c>
      <c r="P6400">
        <f t="shared" si="793"/>
        <v>12</v>
      </c>
      <c r="Q6400" t="str">
        <f t="shared" si="794"/>
        <v>déc</v>
      </c>
      <c r="R6400" t="str">
        <f t="shared" si="795"/>
        <v>Ohio</v>
      </c>
      <c r="S6400" t="str">
        <f t="shared" si="796"/>
        <v>2021-12</v>
      </c>
      <c r="T6400">
        <f>IF(AND(COUNTIF(Calculs!$Q$2:$Q$12,$O6400)&gt;0,COUNTIF(Calculs!$S$2:$S$12,$E6400)&gt;0,COUNTIF(Calculs!$U$2:$U$12,$H6400)&gt;0),1,0)</f>
        <v>1</v>
      </c>
      <c r="U6400">
        <f t="shared" si="797"/>
        <v>11544</v>
      </c>
      <c r="V6400">
        <f t="shared" si="798"/>
        <v>156</v>
      </c>
      <c r="W6400">
        <f t="shared" si="799"/>
        <v>6926.4</v>
      </c>
    </row>
    <row r="6401" spans="1:23" ht="15.75" customHeight="1" x14ac:dyDescent="0.3">
      <c r="A6401" s="2" t="s">
        <v>60</v>
      </c>
      <c r="B6401" s="2">
        <v>1185732</v>
      </c>
      <c r="C6401" s="3">
        <v>44218</v>
      </c>
      <c r="D6401" s="12" t="str" cm="1">
        <f t="array" ref="D6401">_xlfn.SWITCH(WEEKDAY(C6401,2), 1, "Lundi", 2, "Mardi", 3, "Mercredi", 4, "Jeudi", 5, "Vendredi", 6, "Samedi", 7, "Dimanche", "Erreur")</f>
        <v>Vendredi</v>
      </c>
      <c r="E6401" s="2" t="s">
        <v>35</v>
      </c>
      <c r="F6401" s="2" t="s">
        <v>95</v>
      </c>
      <c r="G6401" s="2" t="s">
        <v>96</v>
      </c>
      <c r="H6401" s="4" t="s">
        <v>16</v>
      </c>
      <c r="I6401" s="5">
        <v>37</v>
      </c>
      <c r="J6401" s="6">
        <v>135</v>
      </c>
      <c r="K6401" s="7">
        <v>4995</v>
      </c>
      <c r="L6401" s="7">
        <v>2697.3</v>
      </c>
      <c r="M6401" s="8">
        <v>0.54</v>
      </c>
      <c r="N6401" s="2" t="s">
        <v>82</v>
      </c>
      <c r="O6401">
        <f t="shared" si="792"/>
        <v>2021</v>
      </c>
      <c r="P6401">
        <f t="shared" si="793"/>
        <v>1</v>
      </c>
      <c r="Q6401" t="str">
        <f t="shared" si="794"/>
        <v>janv</v>
      </c>
      <c r="R6401" t="str">
        <f t="shared" si="795"/>
        <v>Ohio</v>
      </c>
      <c r="S6401" t="str">
        <f t="shared" si="796"/>
        <v>2021-01</v>
      </c>
      <c r="T6401">
        <f>IF(AND(COUNTIF(Calculs!$Q$2:$Q$12,$O6401)&gt;0,COUNTIF(Calculs!$S$2:$S$12,$E6401)&gt;0,COUNTIF(Calculs!$U$2:$U$12,$H6401)&gt;0),1,0)</f>
        <v>1</v>
      </c>
      <c r="U6401">
        <f t="shared" si="797"/>
        <v>4995</v>
      </c>
      <c r="V6401">
        <f t="shared" si="798"/>
        <v>135</v>
      </c>
      <c r="W6401">
        <f t="shared" si="799"/>
        <v>2697.3</v>
      </c>
    </row>
    <row r="6402" spans="1:23" ht="15.75" customHeight="1" x14ac:dyDescent="0.3">
      <c r="A6402" s="2" t="s">
        <v>60</v>
      </c>
      <c r="B6402" s="2">
        <v>1185732</v>
      </c>
      <c r="C6402" s="3">
        <v>44218</v>
      </c>
      <c r="D6402" s="12" t="str" cm="1">
        <f t="array" ref="D6402">_xlfn.SWITCH(WEEKDAY(C6402,2), 1, "Lundi", 2, "Mardi", 3, "Mercredi", 4, "Jeudi", 5, "Vendredi", 6, "Samedi", 7, "Dimanche", "Erreur")</f>
        <v>Vendredi</v>
      </c>
      <c r="E6402" s="2" t="s">
        <v>35</v>
      </c>
      <c r="F6402" s="2" t="s">
        <v>95</v>
      </c>
      <c r="G6402" s="2" t="s">
        <v>96</v>
      </c>
      <c r="H6402" s="4" t="s">
        <v>18</v>
      </c>
      <c r="I6402" s="5">
        <v>38</v>
      </c>
      <c r="J6402" s="6">
        <v>78</v>
      </c>
      <c r="K6402" s="7">
        <v>2964</v>
      </c>
      <c r="L6402" s="7">
        <v>1393.08</v>
      </c>
      <c r="M6402" s="8">
        <v>0.47</v>
      </c>
      <c r="N6402" s="2" t="s">
        <v>82</v>
      </c>
      <c r="O6402">
        <f t="shared" si="792"/>
        <v>2021</v>
      </c>
      <c r="P6402">
        <f t="shared" si="793"/>
        <v>1</v>
      </c>
      <c r="Q6402" t="str">
        <f t="shared" si="794"/>
        <v>janv</v>
      </c>
      <c r="R6402" t="str">
        <f t="shared" si="795"/>
        <v>Ohio</v>
      </c>
      <c r="S6402" t="str">
        <f t="shared" si="796"/>
        <v>2021-01</v>
      </c>
      <c r="T6402">
        <f>IF(AND(COUNTIF(Calculs!$Q$2:$Q$12,$O6402)&gt;0,COUNTIF(Calculs!$S$2:$S$12,$E6402)&gt;0,COUNTIF(Calculs!$U$2:$U$12,$H6402)&gt;0),1,0)</f>
        <v>1</v>
      </c>
      <c r="U6402">
        <f t="shared" si="797"/>
        <v>2964</v>
      </c>
      <c r="V6402">
        <f t="shared" si="798"/>
        <v>78</v>
      </c>
      <c r="W6402">
        <f t="shared" si="799"/>
        <v>1393.08</v>
      </c>
    </row>
    <row r="6403" spans="1:23" ht="15.75" customHeight="1" x14ac:dyDescent="0.3">
      <c r="A6403" s="2" t="s">
        <v>60</v>
      </c>
      <c r="B6403" s="2">
        <v>1185732</v>
      </c>
      <c r="C6403" s="3">
        <v>44218</v>
      </c>
      <c r="D6403" s="12" t="str" cm="1">
        <f t="array" ref="D6403">_xlfn.SWITCH(WEEKDAY(C6403,2), 1, "Lundi", 2, "Mardi", 3, "Mercredi", 4, "Jeudi", 5, "Vendredi", 6, "Samedi", 7, "Dimanche", "Erreur")</f>
        <v>Vendredi</v>
      </c>
      <c r="E6403" s="2" t="s">
        <v>35</v>
      </c>
      <c r="F6403" s="2" t="s">
        <v>95</v>
      </c>
      <c r="G6403" s="2" t="s">
        <v>96</v>
      </c>
      <c r="H6403" s="4" t="s">
        <v>19</v>
      </c>
      <c r="I6403" s="5">
        <v>28</v>
      </c>
      <c r="J6403" s="6">
        <v>75</v>
      </c>
      <c r="K6403" s="7">
        <v>2100</v>
      </c>
      <c r="L6403" s="7">
        <v>1092</v>
      </c>
      <c r="M6403" s="8">
        <v>0.52</v>
      </c>
      <c r="N6403" s="2" t="s">
        <v>82</v>
      </c>
      <c r="O6403">
        <f t="shared" ref="O6403:O6466" si="800">YEAR($C6403)</f>
        <v>2021</v>
      </c>
      <c r="P6403">
        <f t="shared" ref="P6403:P6466" si="801">MONTH($C6403)</f>
        <v>1</v>
      </c>
      <c r="Q6403" t="str">
        <f t="shared" ref="Q6403:Q6466" si="802">TEXT($C6403,"mmm")</f>
        <v>janv</v>
      </c>
      <c r="R6403" t="str">
        <f t="shared" ref="R6403:R6466" si="803">SUBSTITUTE(SUBSTITUTE($F6403,"Sud ","South "),"Ouest ","West ")</f>
        <v>Ohio</v>
      </c>
      <c r="S6403" t="str">
        <f t="shared" ref="S6403:S6466" si="804">TEXT($C6403,"aaaa-mm")</f>
        <v>2021-01</v>
      </c>
      <c r="T6403">
        <f>IF(AND(COUNTIF(Calculs!$Q$2:$Q$12,$O6403)&gt;0,COUNTIF(Calculs!$S$2:$S$12,$E6403)&gt;0,COUNTIF(Calculs!$U$2:$U$12,$H6403)&gt;0),1,0)</f>
        <v>1</v>
      </c>
      <c r="U6403">
        <f t="shared" ref="U6403:U6466" si="805">$K6403*$T6403</f>
        <v>2100</v>
      </c>
      <c r="V6403">
        <f t="shared" ref="V6403:V6466" si="806">$J6403*$T6403</f>
        <v>75</v>
      </c>
      <c r="W6403">
        <f t="shared" ref="W6403:W6466" si="807">$L6403*$T6403</f>
        <v>1092</v>
      </c>
    </row>
    <row r="6404" spans="1:23" ht="15.75" customHeight="1" x14ac:dyDescent="0.3">
      <c r="A6404" s="2" t="s">
        <v>60</v>
      </c>
      <c r="B6404" s="2">
        <v>1185732</v>
      </c>
      <c r="C6404" s="3">
        <v>44218</v>
      </c>
      <c r="D6404" s="12" t="str" cm="1">
        <f t="array" ref="D6404">_xlfn.SWITCH(WEEKDAY(C6404,2), 1, "Lundi", 2, "Mardi", 3, "Mercredi", 4, "Jeudi", 5, "Vendredi", 6, "Samedi", 7, "Dimanche", "Erreur")</f>
        <v>Vendredi</v>
      </c>
      <c r="E6404" s="2" t="s">
        <v>35</v>
      </c>
      <c r="F6404" s="2" t="s">
        <v>95</v>
      </c>
      <c r="G6404" s="2" t="s">
        <v>96</v>
      </c>
      <c r="H6404" s="4" t="s">
        <v>20</v>
      </c>
      <c r="I6404" s="5">
        <v>34</v>
      </c>
      <c r="J6404" s="6">
        <v>42</v>
      </c>
      <c r="K6404" s="7">
        <v>1428</v>
      </c>
      <c r="L6404" s="7">
        <v>714</v>
      </c>
      <c r="M6404" s="8">
        <v>0.5</v>
      </c>
      <c r="N6404" s="2" t="s">
        <v>82</v>
      </c>
      <c r="O6404">
        <f t="shared" si="800"/>
        <v>2021</v>
      </c>
      <c r="P6404">
        <f t="shared" si="801"/>
        <v>1</v>
      </c>
      <c r="Q6404" t="str">
        <f t="shared" si="802"/>
        <v>janv</v>
      </c>
      <c r="R6404" t="str">
        <f t="shared" si="803"/>
        <v>Ohio</v>
      </c>
      <c r="S6404" t="str">
        <f t="shared" si="804"/>
        <v>2021-01</v>
      </c>
      <c r="T6404">
        <f>IF(AND(COUNTIF(Calculs!$Q$2:$Q$12,$O6404)&gt;0,COUNTIF(Calculs!$S$2:$S$12,$E6404)&gt;0,COUNTIF(Calculs!$U$2:$U$12,$H6404)&gt;0),1,0)</f>
        <v>1</v>
      </c>
      <c r="U6404">
        <f t="shared" si="805"/>
        <v>1428</v>
      </c>
      <c r="V6404">
        <f t="shared" si="806"/>
        <v>42</v>
      </c>
      <c r="W6404">
        <f t="shared" si="807"/>
        <v>714</v>
      </c>
    </row>
    <row r="6405" spans="1:23" ht="15.75" customHeight="1" x14ac:dyDescent="0.3">
      <c r="A6405" s="2" t="s">
        <v>60</v>
      </c>
      <c r="B6405" s="2">
        <v>1185732</v>
      </c>
      <c r="C6405" s="3">
        <v>44218</v>
      </c>
      <c r="D6405" s="12" t="str" cm="1">
        <f t="array" ref="D6405">_xlfn.SWITCH(WEEKDAY(C6405,2), 1, "Lundi", 2, "Mardi", 3, "Mercredi", 4, "Jeudi", 5, "Vendredi", 6, "Samedi", 7, "Dimanche", "Erreur")</f>
        <v>Vendredi</v>
      </c>
      <c r="E6405" s="2" t="s">
        <v>35</v>
      </c>
      <c r="F6405" s="2" t="s">
        <v>95</v>
      </c>
      <c r="G6405" s="2" t="s">
        <v>96</v>
      </c>
      <c r="H6405" s="4" t="s">
        <v>21</v>
      </c>
      <c r="I6405" s="5">
        <v>46</v>
      </c>
      <c r="J6405" s="6">
        <v>52</v>
      </c>
      <c r="K6405" s="7">
        <v>2392</v>
      </c>
      <c r="L6405" s="7">
        <v>1124.24</v>
      </c>
      <c r="M6405" s="8">
        <v>0.47</v>
      </c>
      <c r="N6405" s="2" t="s">
        <v>82</v>
      </c>
      <c r="O6405">
        <f t="shared" si="800"/>
        <v>2021</v>
      </c>
      <c r="P6405">
        <f t="shared" si="801"/>
        <v>1</v>
      </c>
      <c r="Q6405" t="str">
        <f t="shared" si="802"/>
        <v>janv</v>
      </c>
      <c r="R6405" t="str">
        <f t="shared" si="803"/>
        <v>Ohio</v>
      </c>
      <c r="S6405" t="str">
        <f t="shared" si="804"/>
        <v>2021-01</v>
      </c>
      <c r="T6405">
        <f>IF(AND(COUNTIF(Calculs!$Q$2:$Q$12,$O6405)&gt;0,COUNTIF(Calculs!$S$2:$S$12,$E6405)&gt;0,COUNTIF(Calculs!$U$2:$U$12,$H6405)&gt;0),1,0)</f>
        <v>1</v>
      </c>
      <c r="U6405">
        <f t="shared" si="805"/>
        <v>2392</v>
      </c>
      <c r="V6405">
        <f t="shared" si="806"/>
        <v>52</v>
      </c>
      <c r="W6405">
        <f t="shared" si="807"/>
        <v>1124.24</v>
      </c>
    </row>
    <row r="6406" spans="1:23" ht="15.75" customHeight="1" x14ac:dyDescent="0.3">
      <c r="A6406" s="2" t="s">
        <v>60</v>
      </c>
      <c r="B6406" s="2">
        <v>1185732</v>
      </c>
      <c r="C6406" s="3">
        <v>44218</v>
      </c>
      <c r="D6406" s="12" t="str" cm="1">
        <f t="array" ref="D6406">_xlfn.SWITCH(WEEKDAY(C6406,2), 1, "Lundi", 2, "Mardi", 3, "Mercredi", 4, "Jeudi", 5, "Vendredi", 6, "Samedi", 7, "Dimanche", "Erreur")</f>
        <v>Vendredi</v>
      </c>
      <c r="E6406" s="2" t="s">
        <v>35</v>
      </c>
      <c r="F6406" s="2" t="s">
        <v>95</v>
      </c>
      <c r="G6406" s="2" t="s">
        <v>96</v>
      </c>
      <c r="H6406" s="4" t="s">
        <v>22</v>
      </c>
      <c r="I6406" s="5">
        <v>37</v>
      </c>
      <c r="J6406" s="6">
        <v>81</v>
      </c>
      <c r="K6406" s="7">
        <v>2997</v>
      </c>
      <c r="L6406" s="7">
        <v>1618.38</v>
      </c>
      <c r="M6406" s="8">
        <v>0.54</v>
      </c>
      <c r="N6406" s="2" t="s">
        <v>82</v>
      </c>
      <c r="O6406">
        <f t="shared" si="800"/>
        <v>2021</v>
      </c>
      <c r="P6406">
        <f t="shared" si="801"/>
        <v>1</v>
      </c>
      <c r="Q6406" t="str">
        <f t="shared" si="802"/>
        <v>janv</v>
      </c>
      <c r="R6406" t="str">
        <f t="shared" si="803"/>
        <v>Ohio</v>
      </c>
      <c r="S6406" t="str">
        <f t="shared" si="804"/>
        <v>2021-01</v>
      </c>
      <c r="T6406">
        <f>IF(AND(COUNTIF(Calculs!$Q$2:$Q$12,$O6406)&gt;0,COUNTIF(Calculs!$S$2:$S$12,$E6406)&gt;0,COUNTIF(Calculs!$U$2:$U$12,$H6406)&gt;0),1,0)</f>
        <v>1</v>
      </c>
      <c r="U6406">
        <f t="shared" si="805"/>
        <v>2997</v>
      </c>
      <c r="V6406">
        <f t="shared" si="806"/>
        <v>81</v>
      </c>
      <c r="W6406">
        <f t="shared" si="807"/>
        <v>1618.38</v>
      </c>
    </row>
    <row r="6407" spans="1:23" ht="15.75" customHeight="1" x14ac:dyDescent="0.3">
      <c r="A6407" s="2" t="s">
        <v>60</v>
      </c>
      <c r="B6407" s="2">
        <v>1185732</v>
      </c>
      <c r="C6407" s="3">
        <v>44249</v>
      </c>
      <c r="D6407" s="12" t="str" cm="1">
        <f t="array" ref="D6407">_xlfn.SWITCH(WEEKDAY(C6407,2), 1, "Lundi", 2, "Mardi", 3, "Mercredi", 4, "Jeudi", 5, "Vendredi", 6, "Samedi", 7, "Dimanche", "Erreur")</f>
        <v>Lundi</v>
      </c>
      <c r="E6407" s="2" t="s">
        <v>35</v>
      </c>
      <c r="F6407" s="2" t="s">
        <v>95</v>
      </c>
      <c r="G6407" s="2" t="s">
        <v>96</v>
      </c>
      <c r="H6407" s="4" t="s">
        <v>16</v>
      </c>
      <c r="I6407" s="5">
        <v>38</v>
      </c>
      <c r="J6407" s="6">
        <v>138</v>
      </c>
      <c r="K6407" s="7">
        <v>5244</v>
      </c>
      <c r="L6407" s="7">
        <v>2779.32</v>
      </c>
      <c r="M6407" s="8">
        <v>0.53</v>
      </c>
      <c r="N6407" s="2" t="s">
        <v>82</v>
      </c>
      <c r="O6407">
        <f t="shared" si="800"/>
        <v>2021</v>
      </c>
      <c r="P6407">
        <f t="shared" si="801"/>
        <v>2</v>
      </c>
      <c r="Q6407" t="str">
        <f t="shared" si="802"/>
        <v>févr</v>
      </c>
      <c r="R6407" t="str">
        <f t="shared" si="803"/>
        <v>Ohio</v>
      </c>
      <c r="S6407" t="str">
        <f t="shared" si="804"/>
        <v>2021-02</v>
      </c>
      <c r="T6407">
        <f>IF(AND(COUNTIF(Calculs!$Q$2:$Q$12,$O6407)&gt;0,COUNTIF(Calculs!$S$2:$S$12,$E6407)&gt;0,COUNTIF(Calculs!$U$2:$U$12,$H6407)&gt;0),1,0)</f>
        <v>1</v>
      </c>
      <c r="U6407">
        <f t="shared" si="805"/>
        <v>5244</v>
      </c>
      <c r="V6407">
        <f t="shared" si="806"/>
        <v>138</v>
      </c>
      <c r="W6407">
        <f t="shared" si="807"/>
        <v>2779.32</v>
      </c>
    </row>
    <row r="6408" spans="1:23" ht="15.75" customHeight="1" x14ac:dyDescent="0.3">
      <c r="A6408" s="2" t="s">
        <v>60</v>
      </c>
      <c r="B6408" s="2">
        <v>1185732</v>
      </c>
      <c r="C6408" s="3">
        <v>44249</v>
      </c>
      <c r="D6408" s="12" t="str" cm="1">
        <f t="array" ref="D6408">_xlfn.SWITCH(WEEKDAY(C6408,2), 1, "Lundi", 2, "Mardi", 3, "Mercredi", 4, "Jeudi", 5, "Vendredi", 6, "Samedi", 7, "Dimanche", "Erreur")</f>
        <v>Lundi</v>
      </c>
      <c r="E6408" s="2" t="s">
        <v>35</v>
      </c>
      <c r="F6408" s="2" t="s">
        <v>95</v>
      </c>
      <c r="G6408" s="2" t="s">
        <v>96</v>
      </c>
      <c r="H6408" s="4" t="s">
        <v>18</v>
      </c>
      <c r="I6408" s="5">
        <v>38</v>
      </c>
      <c r="J6408" s="6">
        <v>58</v>
      </c>
      <c r="K6408" s="7">
        <v>2204</v>
      </c>
      <c r="L6408" s="7">
        <v>1013.8399999999999</v>
      </c>
      <c r="M6408" s="8">
        <v>0.45999999999999996</v>
      </c>
      <c r="N6408" s="2" t="s">
        <v>82</v>
      </c>
      <c r="O6408">
        <f t="shared" si="800"/>
        <v>2021</v>
      </c>
      <c r="P6408">
        <f t="shared" si="801"/>
        <v>2</v>
      </c>
      <c r="Q6408" t="str">
        <f t="shared" si="802"/>
        <v>févr</v>
      </c>
      <c r="R6408" t="str">
        <f t="shared" si="803"/>
        <v>Ohio</v>
      </c>
      <c r="S6408" t="str">
        <f t="shared" si="804"/>
        <v>2021-02</v>
      </c>
      <c r="T6408">
        <f>IF(AND(COUNTIF(Calculs!$Q$2:$Q$12,$O6408)&gt;0,COUNTIF(Calculs!$S$2:$S$12,$E6408)&gt;0,COUNTIF(Calculs!$U$2:$U$12,$H6408)&gt;0),1,0)</f>
        <v>1</v>
      </c>
      <c r="U6408">
        <f t="shared" si="805"/>
        <v>2204</v>
      </c>
      <c r="V6408">
        <f t="shared" si="806"/>
        <v>58</v>
      </c>
      <c r="W6408">
        <f t="shared" si="807"/>
        <v>1013.8399999999999</v>
      </c>
    </row>
    <row r="6409" spans="1:23" ht="15.75" customHeight="1" x14ac:dyDescent="0.3">
      <c r="A6409" s="2" t="s">
        <v>60</v>
      </c>
      <c r="B6409" s="2">
        <v>1185732</v>
      </c>
      <c r="C6409" s="3">
        <v>44249</v>
      </c>
      <c r="D6409" s="12" t="str" cm="1">
        <f t="array" ref="D6409">_xlfn.SWITCH(WEEKDAY(C6409,2), 1, "Lundi", 2, "Mardi", 3, "Mercredi", 4, "Jeudi", 5, "Vendredi", 6, "Samedi", 7, "Dimanche", "Erreur")</f>
        <v>Lundi</v>
      </c>
      <c r="E6409" s="2" t="s">
        <v>35</v>
      </c>
      <c r="F6409" s="2" t="s">
        <v>95</v>
      </c>
      <c r="G6409" s="2" t="s">
        <v>96</v>
      </c>
      <c r="H6409" s="4" t="s">
        <v>19</v>
      </c>
      <c r="I6409" s="5">
        <v>29</v>
      </c>
      <c r="J6409" s="6">
        <v>63</v>
      </c>
      <c r="K6409" s="7">
        <v>1827</v>
      </c>
      <c r="L6409" s="7">
        <v>968.31000000000006</v>
      </c>
      <c r="M6409" s="8">
        <v>0.53</v>
      </c>
      <c r="N6409" s="2" t="s">
        <v>82</v>
      </c>
      <c r="O6409">
        <f t="shared" si="800"/>
        <v>2021</v>
      </c>
      <c r="P6409">
        <f t="shared" si="801"/>
        <v>2</v>
      </c>
      <c r="Q6409" t="str">
        <f t="shared" si="802"/>
        <v>févr</v>
      </c>
      <c r="R6409" t="str">
        <f t="shared" si="803"/>
        <v>Ohio</v>
      </c>
      <c r="S6409" t="str">
        <f t="shared" si="804"/>
        <v>2021-02</v>
      </c>
      <c r="T6409">
        <f>IF(AND(COUNTIF(Calculs!$Q$2:$Q$12,$O6409)&gt;0,COUNTIF(Calculs!$S$2:$S$12,$E6409)&gt;0,COUNTIF(Calculs!$U$2:$U$12,$H6409)&gt;0),1,0)</f>
        <v>1</v>
      </c>
      <c r="U6409">
        <f t="shared" si="805"/>
        <v>1827</v>
      </c>
      <c r="V6409">
        <f t="shared" si="806"/>
        <v>63</v>
      </c>
      <c r="W6409">
        <f t="shared" si="807"/>
        <v>968.31000000000006</v>
      </c>
    </row>
    <row r="6410" spans="1:23" ht="15.75" customHeight="1" x14ac:dyDescent="0.3">
      <c r="A6410" s="2" t="s">
        <v>60</v>
      </c>
      <c r="B6410" s="2">
        <v>1185732</v>
      </c>
      <c r="C6410" s="3">
        <v>44249</v>
      </c>
      <c r="D6410" s="12" t="str" cm="1">
        <f t="array" ref="D6410">_xlfn.SWITCH(WEEKDAY(C6410,2), 1, "Lundi", 2, "Mardi", 3, "Mercredi", 4, "Jeudi", 5, "Vendredi", 6, "Samedi", 7, "Dimanche", "Erreur")</f>
        <v>Lundi</v>
      </c>
      <c r="E6410" s="2" t="s">
        <v>47</v>
      </c>
      <c r="F6410" s="2" t="s">
        <v>97</v>
      </c>
      <c r="G6410" s="2" t="s">
        <v>98</v>
      </c>
      <c r="H6410" s="4" t="s">
        <v>20</v>
      </c>
      <c r="I6410" s="5">
        <v>34</v>
      </c>
      <c r="J6410" s="6">
        <v>34</v>
      </c>
      <c r="K6410" s="7">
        <v>1156</v>
      </c>
      <c r="L6410" s="7">
        <v>624.24</v>
      </c>
      <c r="M6410" s="8">
        <v>0.54</v>
      </c>
      <c r="N6410" s="2" t="s">
        <v>82</v>
      </c>
      <c r="O6410">
        <f t="shared" si="800"/>
        <v>2021</v>
      </c>
      <c r="P6410">
        <f t="shared" si="801"/>
        <v>2</v>
      </c>
      <c r="Q6410" t="str">
        <f t="shared" si="802"/>
        <v>févr</v>
      </c>
      <c r="R6410" t="str">
        <f t="shared" si="803"/>
        <v>Kentucky</v>
      </c>
      <c r="S6410" t="str">
        <f t="shared" si="804"/>
        <v>2021-02</v>
      </c>
      <c r="T6410">
        <f>IF(AND(COUNTIF(Calculs!$Q$2:$Q$12,$O6410)&gt;0,COUNTIF(Calculs!$S$2:$S$12,$E6410)&gt;0,COUNTIF(Calculs!$U$2:$U$12,$H6410)&gt;0),1,0)</f>
        <v>1</v>
      </c>
      <c r="U6410">
        <f t="shared" si="805"/>
        <v>1156</v>
      </c>
      <c r="V6410">
        <f t="shared" si="806"/>
        <v>34</v>
      </c>
      <c r="W6410">
        <f t="shared" si="807"/>
        <v>624.24</v>
      </c>
    </row>
    <row r="6411" spans="1:23" ht="15.75" customHeight="1" x14ac:dyDescent="0.3">
      <c r="A6411" s="2" t="s">
        <v>60</v>
      </c>
      <c r="B6411" s="2">
        <v>1185732</v>
      </c>
      <c r="C6411" s="3">
        <v>44249</v>
      </c>
      <c r="D6411" s="12" t="str" cm="1">
        <f t="array" ref="D6411">_xlfn.SWITCH(WEEKDAY(C6411,2), 1, "Lundi", 2, "Mardi", 3, "Mercredi", 4, "Jeudi", 5, "Vendredi", 6, "Samedi", 7, "Dimanche", "Erreur")</f>
        <v>Lundi</v>
      </c>
      <c r="E6411" s="2" t="s">
        <v>47</v>
      </c>
      <c r="F6411" s="2" t="s">
        <v>97</v>
      </c>
      <c r="G6411" s="2" t="s">
        <v>98</v>
      </c>
      <c r="H6411" s="4" t="s">
        <v>21</v>
      </c>
      <c r="I6411" s="5">
        <v>48</v>
      </c>
      <c r="J6411" s="6">
        <v>54</v>
      </c>
      <c r="K6411" s="7">
        <v>2592</v>
      </c>
      <c r="L6411" s="7">
        <v>1218.24</v>
      </c>
      <c r="M6411" s="8">
        <v>0.47</v>
      </c>
      <c r="N6411" s="2" t="s">
        <v>82</v>
      </c>
      <c r="O6411">
        <f t="shared" si="800"/>
        <v>2021</v>
      </c>
      <c r="P6411">
        <f t="shared" si="801"/>
        <v>2</v>
      </c>
      <c r="Q6411" t="str">
        <f t="shared" si="802"/>
        <v>févr</v>
      </c>
      <c r="R6411" t="str">
        <f t="shared" si="803"/>
        <v>Kentucky</v>
      </c>
      <c r="S6411" t="str">
        <f t="shared" si="804"/>
        <v>2021-02</v>
      </c>
      <c r="T6411">
        <f>IF(AND(COUNTIF(Calculs!$Q$2:$Q$12,$O6411)&gt;0,COUNTIF(Calculs!$S$2:$S$12,$E6411)&gt;0,COUNTIF(Calculs!$U$2:$U$12,$H6411)&gt;0),1,0)</f>
        <v>1</v>
      </c>
      <c r="U6411">
        <f t="shared" si="805"/>
        <v>2592</v>
      </c>
      <c r="V6411">
        <f t="shared" si="806"/>
        <v>54</v>
      </c>
      <c r="W6411">
        <f t="shared" si="807"/>
        <v>1218.24</v>
      </c>
    </row>
    <row r="6412" spans="1:23" ht="15.75" customHeight="1" x14ac:dyDescent="0.3">
      <c r="A6412" s="2" t="s">
        <v>60</v>
      </c>
      <c r="B6412" s="2">
        <v>1185732</v>
      </c>
      <c r="C6412" s="3">
        <v>44249</v>
      </c>
      <c r="D6412" s="12" t="str" cm="1">
        <f t="array" ref="D6412">_xlfn.SWITCH(WEEKDAY(C6412,2), 1, "Lundi", 2, "Mardi", 3, "Mercredi", 4, "Jeudi", 5, "Vendredi", 6, "Samedi", 7, "Dimanche", "Erreur")</f>
        <v>Lundi</v>
      </c>
      <c r="E6412" s="2" t="s">
        <v>47</v>
      </c>
      <c r="F6412" s="2" t="s">
        <v>97</v>
      </c>
      <c r="G6412" s="2" t="s">
        <v>98</v>
      </c>
      <c r="H6412" s="4" t="s">
        <v>22</v>
      </c>
      <c r="I6412" s="5">
        <v>39</v>
      </c>
      <c r="J6412" s="6">
        <v>78</v>
      </c>
      <c r="K6412" s="7">
        <v>3042</v>
      </c>
      <c r="L6412" s="7">
        <v>1551.42</v>
      </c>
      <c r="M6412" s="8">
        <v>0.51</v>
      </c>
      <c r="N6412" s="2" t="s">
        <v>82</v>
      </c>
      <c r="O6412">
        <f t="shared" si="800"/>
        <v>2021</v>
      </c>
      <c r="P6412">
        <f t="shared" si="801"/>
        <v>2</v>
      </c>
      <c r="Q6412" t="str">
        <f t="shared" si="802"/>
        <v>févr</v>
      </c>
      <c r="R6412" t="str">
        <f t="shared" si="803"/>
        <v>Kentucky</v>
      </c>
      <c r="S6412" t="str">
        <f t="shared" si="804"/>
        <v>2021-02</v>
      </c>
      <c r="T6412">
        <f>IF(AND(COUNTIF(Calculs!$Q$2:$Q$12,$O6412)&gt;0,COUNTIF(Calculs!$S$2:$S$12,$E6412)&gt;0,COUNTIF(Calculs!$U$2:$U$12,$H6412)&gt;0),1,0)</f>
        <v>1</v>
      </c>
      <c r="U6412">
        <f t="shared" si="805"/>
        <v>3042</v>
      </c>
      <c r="V6412">
        <f t="shared" si="806"/>
        <v>78</v>
      </c>
      <c r="W6412">
        <f t="shared" si="807"/>
        <v>1551.42</v>
      </c>
    </row>
    <row r="6413" spans="1:23" ht="15.75" customHeight="1" x14ac:dyDescent="0.3">
      <c r="A6413" s="2" t="s">
        <v>60</v>
      </c>
      <c r="B6413" s="2">
        <v>1185732</v>
      </c>
      <c r="C6413" s="3">
        <v>44276</v>
      </c>
      <c r="D6413" s="12" t="str" cm="1">
        <f t="array" ref="D6413">_xlfn.SWITCH(WEEKDAY(C6413,2), 1, "Lundi", 2, "Mardi", 3, "Mercredi", 4, "Jeudi", 5, "Vendredi", 6, "Samedi", 7, "Dimanche", "Erreur")</f>
        <v>Dimanche</v>
      </c>
      <c r="E6413" s="2" t="s">
        <v>47</v>
      </c>
      <c r="F6413" s="2" t="s">
        <v>97</v>
      </c>
      <c r="G6413" s="2" t="s">
        <v>98</v>
      </c>
      <c r="H6413" s="4" t="s">
        <v>16</v>
      </c>
      <c r="I6413" s="5">
        <v>41</v>
      </c>
      <c r="J6413" s="6">
        <v>156</v>
      </c>
      <c r="K6413" s="7">
        <v>6396</v>
      </c>
      <c r="L6413" s="7">
        <v>3261.96</v>
      </c>
      <c r="M6413" s="8">
        <v>0.51</v>
      </c>
      <c r="N6413" s="2" t="s">
        <v>82</v>
      </c>
      <c r="O6413">
        <f t="shared" si="800"/>
        <v>2021</v>
      </c>
      <c r="P6413">
        <f t="shared" si="801"/>
        <v>3</v>
      </c>
      <c r="Q6413" t="str">
        <f t="shared" si="802"/>
        <v>mars</v>
      </c>
      <c r="R6413" t="str">
        <f t="shared" si="803"/>
        <v>Kentucky</v>
      </c>
      <c r="S6413" t="str">
        <f t="shared" si="804"/>
        <v>2021-03</v>
      </c>
      <c r="T6413">
        <f>IF(AND(COUNTIF(Calculs!$Q$2:$Q$12,$O6413)&gt;0,COUNTIF(Calculs!$S$2:$S$12,$E6413)&gt;0,COUNTIF(Calculs!$U$2:$U$12,$H6413)&gt;0),1,0)</f>
        <v>1</v>
      </c>
      <c r="U6413">
        <f t="shared" si="805"/>
        <v>6396</v>
      </c>
      <c r="V6413">
        <f t="shared" si="806"/>
        <v>156</v>
      </c>
      <c r="W6413">
        <f t="shared" si="807"/>
        <v>3261.96</v>
      </c>
    </row>
    <row r="6414" spans="1:23" ht="15.75" customHeight="1" x14ac:dyDescent="0.3">
      <c r="A6414" s="2" t="s">
        <v>60</v>
      </c>
      <c r="B6414" s="2">
        <v>1185732</v>
      </c>
      <c r="C6414" s="3">
        <v>44276</v>
      </c>
      <c r="D6414" s="12" t="str" cm="1">
        <f t="array" ref="D6414">_xlfn.SWITCH(WEEKDAY(C6414,2), 1, "Lundi", 2, "Mardi", 3, "Mercredi", 4, "Jeudi", 5, "Vendredi", 6, "Samedi", 7, "Dimanche", "Erreur")</f>
        <v>Dimanche</v>
      </c>
      <c r="E6414" s="2" t="s">
        <v>47</v>
      </c>
      <c r="F6414" s="2" t="s">
        <v>97</v>
      </c>
      <c r="G6414" s="2" t="s">
        <v>98</v>
      </c>
      <c r="H6414" s="4" t="s">
        <v>18</v>
      </c>
      <c r="I6414" s="5">
        <v>41</v>
      </c>
      <c r="J6414" s="6">
        <v>59</v>
      </c>
      <c r="K6414" s="7">
        <v>2419</v>
      </c>
      <c r="L6414" s="7">
        <v>1185.31</v>
      </c>
      <c r="M6414" s="8">
        <v>0.49</v>
      </c>
      <c r="N6414" s="2" t="s">
        <v>82</v>
      </c>
      <c r="O6414">
        <f t="shared" si="800"/>
        <v>2021</v>
      </c>
      <c r="P6414">
        <f t="shared" si="801"/>
        <v>3</v>
      </c>
      <c r="Q6414" t="str">
        <f t="shared" si="802"/>
        <v>mars</v>
      </c>
      <c r="R6414" t="str">
        <f t="shared" si="803"/>
        <v>Kentucky</v>
      </c>
      <c r="S6414" t="str">
        <f t="shared" si="804"/>
        <v>2021-03</v>
      </c>
      <c r="T6414">
        <f>IF(AND(COUNTIF(Calculs!$Q$2:$Q$12,$O6414)&gt;0,COUNTIF(Calculs!$S$2:$S$12,$E6414)&gt;0,COUNTIF(Calculs!$U$2:$U$12,$H6414)&gt;0),1,0)</f>
        <v>1</v>
      </c>
      <c r="U6414">
        <f t="shared" si="805"/>
        <v>2419</v>
      </c>
      <c r="V6414">
        <f t="shared" si="806"/>
        <v>59</v>
      </c>
      <c r="W6414">
        <f t="shared" si="807"/>
        <v>1185.31</v>
      </c>
    </row>
    <row r="6415" spans="1:23" ht="15.75" customHeight="1" x14ac:dyDescent="0.3">
      <c r="A6415" s="2" t="s">
        <v>60</v>
      </c>
      <c r="B6415" s="2">
        <v>1185732</v>
      </c>
      <c r="C6415" s="3">
        <v>44276</v>
      </c>
      <c r="D6415" s="12" t="str" cm="1">
        <f t="array" ref="D6415">_xlfn.SWITCH(WEEKDAY(C6415,2), 1, "Lundi", 2, "Mardi", 3, "Mercredi", 4, "Jeudi", 5, "Vendredi", 6, "Samedi", 7, "Dimanche", "Erreur")</f>
        <v>Dimanche</v>
      </c>
      <c r="E6415" s="2" t="s">
        <v>47</v>
      </c>
      <c r="F6415" s="2" t="s">
        <v>97</v>
      </c>
      <c r="G6415" s="2" t="s">
        <v>98</v>
      </c>
      <c r="H6415" s="4" t="s">
        <v>19</v>
      </c>
      <c r="I6415" s="5">
        <v>34</v>
      </c>
      <c r="J6415" s="6">
        <v>73</v>
      </c>
      <c r="K6415" s="7">
        <v>2482</v>
      </c>
      <c r="L6415" s="7">
        <v>1241</v>
      </c>
      <c r="M6415" s="8">
        <v>0.5</v>
      </c>
      <c r="N6415" s="2" t="s">
        <v>82</v>
      </c>
      <c r="O6415">
        <f t="shared" si="800"/>
        <v>2021</v>
      </c>
      <c r="P6415">
        <f t="shared" si="801"/>
        <v>3</v>
      </c>
      <c r="Q6415" t="str">
        <f t="shared" si="802"/>
        <v>mars</v>
      </c>
      <c r="R6415" t="str">
        <f t="shared" si="803"/>
        <v>Kentucky</v>
      </c>
      <c r="S6415" t="str">
        <f t="shared" si="804"/>
        <v>2021-03</v>
      </c>
      <c r="T6415">
        <f>IF(AND(COUNTIF(Calculs!$Q$2:$Q$12,$O6415)&gt;0,COUNTIF(Calculs!$S$2:$S$12,$E6415)&gt;0,COUNTIF(Calculs!$U$2:$U$12,$H6415)&gt;0),1,0)</f>
        <v>1</v>
      </c>
      <c r="U6415">
        <f t="shared" si="805"/>
        <v>2482</v>
      </c>
      <c r="V6415">
        <f t="shared" si="806"/>
        <v>73</v>
      </c>
      <c r="W6415">
        <f t="shared" si="807"/>
        <v>1241</v>
      </c>
    </row>
    <row r="6416" spans="1:23" ht="15.75" customHeight="1" x14ac:dyDescent="0.3">
      <c r="A6416" s="2" t="s">
        <v>60</v>
      </c>
      <c r="B6416" s="2">
        <v>1185732</v>
      </c>
      <c r="C6416" s="3">
        <v>44276</v>
      </c>
      <c r="D6416" s="12" t="str" cm="1">
        <f t="array" ref="D6416">_xlfn.SWITCH(WEEKDAY(C6416,2), 1, "Lundi", 2, "Mardi", 3, "Mercredi", 4, "Jeudi", 5, "Vendredi", 6, "Samedi", 7, "Dimanche", "Erreur")</f>
        <v>Dimanche</v>
      </c>
      <c r="E6416" s="2" t="s">
        <v>47</v>
      </c>
      <c r="F6416" s="2" t="s">
        <v>97</v>
      </c>
      <c r="G6416" s="2" t="s">
        <v>98</v>
      </c>
      <c r="H6416" s="4" t="s">
        <v>20</v>
      </c>
      <c r="I6416" s="5">
        <v>36</v>
      </c>
      <c r="J6416" s="6">
        <v>27</v>
      </c>
      <c r="K6416" s="7">
        <v>972</v>
      </c>
      <c r="L6416" s="7">
        <v>505.44</v>
      </c>
      <c r="M6416" s="8">
        <v>0.52</v>
      </c>
      <c r="N6416" s="2" t="s">
        <v>82</v>
      </c>
      <c r="O6416">
        <f t="shared" si="800"/>
        <v>2021</v>
      </c>
      <c r="P6416">
        <f t="shared" si="801"/>
        <v>3</v>
      </c>
      <c r="Q6416" t="str">
        <f t="shared" si="802"/>
        <v>mars</v>
      </c>
      <c r="R6416" t="str">
        <f t="shared" si="803"/>
        <v>Kentucky</v>
      </c>
      <c r="S6416" t="str">
        <f t="shared" si="804"/>
        <v>2021-03</v>
      </c>
      <c r="T6416">
        <f>IF(AND(COUNTIF(Calculs!$Q$2:$Q$12,$O6416)&gt;0,COUNTIF(Calculs!$S$2:$S$12,$E6416)&gt;0,COUNTIF(Calculs!$U$2:$U$12,$H6416)&gt;0),1,0)</f>
        <v>1</v>
      </c>
      <c r="U6416">
        <f t="shared" si="805"/>
        <v>972</v>
      </c>
      <c r="V6416">
        <f t="shared" si="806"/>
        <v>27</v>
      </c>
      <c r="W6416">
        <f t="shared" si="807"/>
        <v>505.44</v>
      </c>
    </row>
    <row r="6417" spans="1:23" ht="15.75" customHeight="1" x14ac:dyDescent="0.3">
      <c r="A6417" s="2" t="s">
        <v>60</v>
      </c>
      <c r="B6417" s="2">
        <v>1185732</v>
      </c>
      <c r="C6417" s="3">
        <v>44276</v>
      </c>
      <c r="D6417" s="12" t="str" cm="1">
        <f t="array" ref="D6417">_xlfn.SWITCH(WEEKDAY(C6417,2), 1, "Lundi", 2, "Mardi", 3, "Mercredi", 4, "Jeudi", 5, "Vendredi", 6, "Samedi", 7, "Dimanche", "Erreur")</f>
        <v>Dimanche</v>
      </c>
      <c r="E6417" s="2" t="s">
        <v>47</v>
      </c>
      <c r="F6417" s="2" t="s">
        <v>97</v>
      </c>
      <c r="G6417" s="2" t="s">
        <v>98</v>
      </c>
      <c r="H6417" s="4" t="s">
        <v>21</v>
      </c>
      <c r="I6417" s="5">
        <v>52</v>
      </c>
      <c r="J6417" s="6">
        <v>44</v>
      </c>
      <c r="K6417" s="7">
        <v>2288</v>
      </c>
      <c r="L6417" s="7">
        <v>1052.48</v>
      </c>
      <c r="M6417" s="8">
        <v>0.45999999999999996</v>
      </c>
      <c r="N6417" s="2" t="s">
        <v>82</v>
      </c>
      <c r="O6417">
        <f t="shared" si="800"/>
        <v>2021</v>
      </c>
      <c r="P6417">
        <f t="shared" si="801"/>
        <v>3</v>
      </c>
      <c r="Q6417" t="str">
        <f t="shared" si="802"/>
        <v>mars</v>
      </c>
      <c r="R6417" t="str">
        <f t="shared" si="803"/>
        <v>Kentucky</v>
      </c>
      <c r="S6417" t="str">
        <f t="shared" si="804"/>
        <v>2021-03</v>
      </c>
      <c r="T6417">
        <f>IF(AND(COUNTIF(Calculs!$Q$2:$Q$12,$O6417)&gt;0,COUNTIF(Calculs!$S$2:$S$12,$E6417)&gt;0,COUNTIF(Calculs!$U$2:$U$12,$H6417)&gt;0),1,0)</f>
        <v>1</v>
      </c>
      <c r="U6417">
        <f t="shared" si="805"/>
        <v>2288</v>
      </c>
      <c r="V6417">
        <f t="shared" si="806"/>
        <v>44</v>
      </c>
      <c r="W6417">
        <f t="shared" si="807"/>
        <v>1052.48</v>
      </c>
    </row>
    <row r="6418" spans="1:23" ht="15.75" customHeight="1" x14ac:dyDescent="0.3">
      <c r="A6418" s="2" t="s">
        <v>60</v>
      </c>
      <c r="B6418" s="2">
        <v>1185732</v>
      </c>
      <c r="C6418" s="3">
        <v>44276</v>
      </c>
      <c r="D6418" s="12" t="str" cm="1">
        <f t="array" ref="D6418">_xlfn.SWITCH(WEEKDAY(C6418,2), 1, "Lundi", 2, "Mardi", 3, "Mercredi", 4, "Jeudi", 5, "Vendredi", 6, "Samedi", 7, "Dimanche", "Erreur")</f>
        <v>Dimanche</v>
      </c>
      <c r="E6418" s="2" t="s">
        <v>47</v>
      </c>
      <c r="F6418" s="2" t="s">
        <v>97</v>
      </c>
      <c r="G6418" s="2" t="s">
        <v>98</v>
      </c>
      <c r="H6418" s="4" t="s">
        <v>22</v>
      </c>
      <c r="I6418" s="5">
        <v>42</v>
      </c>
      <c r="J6418" s="6">
        <v>65</v>
      </c>
      <c r="K6418" s="7">
        <v>2730</v>
      </c>
      <c r="L6418" s="7">
        <v>1392.3</v>
      </c>
      <c r="M6418" s="8">
        <v>0.51</v>
      </c>
      <c r="N6418" s="2" t="s">
        <v>82</v>
      </c>
      <c r="O6418">
        <f t="shared" si="800"/>
        <v>2021</v>
      </c>
      <c r="P6418">
        <f t="shared" si="801"/>
        <v>3</v>
      </c>
      <c r="Q6418" t="str">
        <f t="shared" si="802"/>
        <v>mars</v>
      </c>
      <c r="R6418" t="str">
        <f t="shared" si="803"/>
        <v>Kentucky</v>
      </c>
      <c r="S6418" t="str">
        <f t="shared" si="804"/>
        <v>2021-03</v>
      </c>
      <c r="T6418">
        <f>IF(AND(COUNTIF(Calculs!$Q$2:$Q$12,$O6418)&gt;0,COUNTIF(Calculs!$S$2:$S$12,$E6418)&gt;0,COUNTIF(Calculs!$U$2:$U$12,$H6418)&gt;0),1,0)</f>
        <v>1</v>
      </c>
      <c r="U6418">
        <f t="shared" si="805"/>
        <v>2730</v>
      </c>
      <c r="V6418">
        <f t="shared" si="806"/>
        <v>65</v>
      </c>
      <c r="W6418">
        <f t="shared" si="807"/>
        <v>1392.3</v>
      </c>
    </row>
    <row r="6419" spans="1:23" ht="15.75" customHeight="1" x14ac:dyDescent="0.3">
      <c r="A6419" s="2" t="s">
        <v>60</v>
      </c>
      <c r="B6419" s="2">
        <v>1185732</v>
      </c>
      <c r="C6419" s="3">
        <v>44308</v>
      </c>
      <c r="D6419" s="12" t="str" cm="1">
        <f t="array" ref="D6419">_xlfn.SWITCH(WEEKDAY(C6419,2), 1, "Lundi", 2, "Mardi", 3, "Mercredi", 4, "Jeudi", 5, "Vendredi", 6, "Samedi", 7, "Dimanche", "Erreur")</f>
        <v>Jeudi</v>
      </c>
      <c r="E6419" s="2" t="s">
        <v>47</v>
      </c>
      <c r="F6419" s="2" t="s">
        <v>97</v>
      </c>
      <c r="G6419" s="2" t="s">
        <v>98</v>
      </c>
      <c r="H6419" s="4" t="s">
        <v>16</v>
      </c>
      <c r="I6419" s="5">
        <v>41</v>
      </c>
      <c r="J6419" s="6">
        <v>119</v>
      </c>
      <c r="K6419" s="7">
        <v>4879</v>
      </c>
      <c r="L6419" s="7">
        <v>2683.4500000000003</v>
      </c>
      <c r="M6419" s="8">
        <v>0.55000000000000004</v>
      </c>
      <c r="N6419" s="2" t="s">
        <v>82</v>
      </c>
      <c r="O6419">
        <f t="shared" si="800"/>
        <v>2021</v>
      </c>
      <c r="P6419">
        <f t="shared" si="801"/>
        <v>4</v>
      </c>
      <c r="Q6419" t="str">
        <f t="shared" si="802"/>
        <v>avr</v>
      </c>
      <c r="R6419" t="str">
        <f t="shared" si="803"/>
        <v>Kentucky</v>
      </c>
      <c r="S6419" t="str">
        <f t="shared" si="804"/>
        <v>2021-04</v>
      </c>
      <c r="T6419">
        <f>IF(AND(COUNTIF(Calculs!$Q$2:$Q$12,$O6419)&gt;0,COUNTIF(Calculs!$S$2:$S$12,$E6419)&gt;0,COUNTIF(Calculs!$U$2:$U$12,$H6419)&gt;0),1,0)</f>
        <v>1</v>
      </c>
      <c r="U6419">
        <f t="shared" si="805"/>
        <v>4879</v>
      </c>
      <c r="V6419">
        <f t="shared" si="806"/>
        <v>119</v>
      </c>
      <c r="W6419">
        <f t="shared" si="807"/>
        <v>2683.4500000000003</v>
      </c>
    </row>
    <row r="6420" spans="1:23" ht="15.75" customHeight="1" x14ac:dyDescent="0.3">
      <c r="A6420" s="2" t="s">
        <v>60</v>
      </c>
      <c r="B6420" s="2">
        <v>1185732</v>
      </c>
      <c r="C6420" s="3">
        <v>44308</v>
      </c>
      <c r="D6420" s="12" t="str" cm="1">
        <f t="array" ref="D6420">_xlfn.SWITCH(WEEKDAY(C6420,2), 1, "Lundi", 2, "Mardi", 3, "Mercredi", 4, "Jeudi", 5, "Vendredi", 6, "Samedi", 7, "Dimanche", "Erreur")</f>
        <v>Jeudi</v>
      </c>
      <c r="E6420" s="2" t="s">
        <v>47</v>
      </c>
      <c r="F6420" s="2" t="s">
        <v>97</v>
      </c>
      <c r="G6420" s="2" t="s">
        <v>98</v>
      </c>
      <c r="H6420" s="4" t="s">
        <v>18</v>
      </c>
      <c r="I6420" s="5">
        <v>41</v>
      </c>
      <c r="J6420" s="6">
        <v>49</v>
      </c>
      <c r="K6420" s="7">
        <v>2009</v>
      </c>
      <c r="L6420" s="7">
        <v>964.31999999999994</v>
      </c>
      <c r="M6420" s="8">
        <v>0.48</v>
      </c>
      <c r="N6420" s="2" t="s">
        <v>82</v>
      </c>
      <c r="O6420">
        <f t="shared" si="800"/>
        <v>2021</v>
      </c>
      <c r="P6420">
        <f t="shared" si="801"/>
        <v>4</v>
      </c>
      <c r="Q6420" t="str">
        <f t="shared" si="802"/>
        <v>avr</v>
      </c>
      <c r="R6420" t="str">
        <f t="shared" si="803"/>
        <v>Kentucky</v>
      </c>
      <c r="S6420" t="str">
        <f t="shared" si="804"/>
        <v>2021-04</v>
      </c>
      <c r="T6420">
        <f>IF(AND(COUNTIF(Calculs!$Q$2:$Q$12,$O6420)&gt;0,COUNTIF(Calculs!$S$2:$S$12,$E6420)&gt;0,COUNTIF(Calculs!$U$2:$U$12,$H6420)&gt;0),1,0)</f>
        <v>1</v>
      </c>
      <c r="U6420">
        <f t="shared" si="805"/>
        <v>2009</v>
      </c>
      <c r="V6420">
        <f t="shared" si="806"/>
        <v>49</v>
      </c>
      <c r="W6420">
        <f t="shared" si="807"/>
        <v>964.31999999999994</v>
      </c>
    </row>
    <row r="6421" spans="1:23" ht="15.75" customHeight="1" x14ac:dyDescent="0.3">
      <c r="A6421" s="2" t="s">
        <v>60</v>
      </c>
      <c r="B6421" s="2">
        <v>1185732</v>
      </c>
      <c r="C6421" s="3">
        <v>44308</v>
      </c>
      <c r="D6421" s="12" t="str" cm="1">
        <f t="array" ref="D6421">_xlfn.SWITCH(WEEKDAY(C6421,2), 1, "Lundi", 2, "Mardi", 3, "Mercredi", 4, "Jeudi", 5, "Vendredi", 6, "Samedi", 7, "Dimanche", "Erreur")</f>
        <v>Jeudi</v>
      </c>
      <c r="E6421" s="2" t="s">
        <v>47</v>
      </c>
      <c r="F6421" s="2" t="s">
        <v>97</v>
      </c>
      <c r="G6421" s="2" t="s">
        <v>98</v>
      </c>
      <c r="H6421" s="4" t="s">
        <v>19</v>
      </c>
      <c r="I6421" s="5">
        <v>38</v>
      </c>
      <c r="J6421" s="6">
        <v>49</v>
      </c>
      <c r="K6421" s="7">
        <v>1862</v>
      </c>
      <c r="L6421" s="7">
        <v>1024.1000000000001</v>
      </c>
      <c r="M6421" s="8">
        <v>0.55000000000000004</v>
      </c>
      <c r="N6421" s="2" t="s">
        <v>82</v>
      </c>
      <c r="O6421">
        <f t="shared" si="800"/>
        <v>2021</v>
      </c>
      <c r="P6421">
        <f t="shared" si="801"/>
        <v>4</v>
      </c>
      <c r="Q6421" t="str">
        <f t="shared" si="802"/>
        <v>avr</v>
      </c>
      <c r="R6421" t="str">
        <f t="shared" si="803"/>
        <v>Kentucky</v>
      </c>
      <c r="S6421" t="str">
        <f t="shared" si="804"/>
        <v>2021-04</v>
      </c>
      <c r="T6421">
        <f>IF(AND(COUNTIF(Calculs!$Q$2:$Q$12,$O6421)&gt;0,COUNTIF(Calculs!$S$2:$S$12,$E6421)&gt;0,COUNTIF(Calculs!$U$2:$U$12,$H6421)&gt;0),1,0)</f>
        <v>1</v>
      </c>
      <c r="U6421">
        <f t="shared" si="805"/>
        <v>1862</v>
      </c>
      <c r="V6421">
        <f t="shared" si="806"/>
        <v>49</v>
      </c>
      <c r="W6421">
        <f t="shared" si="807"/>
        <v>1024.1000000000001</v>
      </c>
    </row>
    <row r="6422" spans="1:23" ht="15.75" customHeight="1" x14ac:dyDescent="0.3">
      <c r="A6422" s="2" t="s">
        <v>60</v>
      </c>
      <c r="B6422" s="2">
        <v>1185732</v>
      </c>
      <c r="C6422" s="3">
        <v>44308</v>
      </c>
      <c r="D6422" s="12" t="str" cm="1">
        <f t="array" ref="D6422">_xlfn.SWITCH(WEEKDAY(C6422,2), 1, "Lundi", 2, "Mardi", 3, "Mercredi", 4, "Jeudi", 5, "Vendredi", 6, "Samedi", 7, "Dimanche", "Erreur")</f>
        <v>Jeudi</v>
      </c>
      <c r="E6422" s="2" t="s">
        <v>47</v>
      </c>
      <c r="F6422" s="2" t="s">
        <v>97</v>
      </c>
      <c r="G6422" s="2" t="s">
        <v>98</v>
      </c>
      <c r="H6422" s="4" t="s">
        <v>20</v>
      </c>
      <c r="I6422" s="5">
        <v>42</v>
      </c>
      <c r="J6422" s="6">
        <v>29</v>
      </c>
      <c r="K6422" s="7">
        <v>1218</v>
      </c>
      <c r="L6422" s="7">
        <v>609</v>
      </c>
      <c r="M6422" s="8">
        <v>0.5</v>
      </c>
      <c r="N6422" s="2" t="s">
        <v>82</v>
      </c>
      <c r="O6422">
        <f t="shared" si="800"/>
        <v>2021</v>
      </c>
      <c r="P6422">
        <f t="shared" si="801"/>
        <v>4</v>
      </c>
      <c r="Q6422" t="str">
        <f t="shared" si="802"/>
        <v>avr</v>
      </c>
      <c r="R6422" t="str">
        <f t="shared" si="803"/>
        <v>Kentucky</v>
      </c>
      <c r="S6422" t="str">
        <f t="shared" si="804"/>
        <v>2021-04</v>
      </c>
      <c r="T6422">
        <f>IF(AND(COUNTIF(Calculs!$Q$2:$Q$12,$O6422)&gt;0,COUNTIF(Calculs!$S$2:$S$12,$E6422)&gt;0,COUNTIF(Calculs!$U$2:$U$12,$H6422)&gt;0),1,0)</f>
        <v>1</v>
      </c>
      <c r="U6422">
        <f t="shared" si="805"/>
        <v>1218</v>
      </c>
      <c r="V6422">
        <f t="shared" si="806"/>
        <v>29</v>
      </c>
      <c r="W6422">
        <f t="shared" si="807"/>
        <v>609</v>
      </c>
    </row>
    <row r="6423" spans="1:23" ht="15.75" customHeight="1" x14ac:dyDescent="0.3">
      <c r="A6423" s="2" t="s">
        <v>60</v>
      </c>
      <c r="B6423" s="2">
        <v>1185732</v>
      </c>
      <c r="C6423" s="3">
        <v>44308</v>
      </c>
      <c r="D6423" s="12" t="str" cm="1">
        <f t="array" ref="D6423">_xlfn.SWITCH(WEEKDAY(C6423,2), 1, "Lundi", 2, "Mardi", 3, "Mercredi", 4, "Jeudi", 5, "Vendredi", 6, "Samedi", 7, "Dimanche", "Erreur")</f>
        <v>Jeudi</v>
      </c>
      <c r="E6423" s="2" t="s">
        <v>47</v>
      </c>
      <c r="F6423" s="2" t="s">
        <v>97</v>
      </c>
      <c r="G6423" s="2" t="s">
        <v>98</v>
      </c>
      <c r="H6423" s="4" t="s">
        <v>21</v>
      </c>
      <c r="I6423" s="5">
        <v>47</v>
      </c>
      <c r="J6423" s="6">
        <v>35</v>
      </c>
      <c r="K6423" s="7">
        <v>1645</v>
      </c>
      <c r="L6423" s="7">
        <v>806.05</v>
      </c>
      <c r="M6423" s="8">
        <v>0.49</v>
      </c>
      <c r="N6423" s="2" t="s">
        <v>82</v>
      </c>
      <c r="O6423">
        <f t="shared" si="800"/>
        <v>2021</v>
      </c>
      <c r="P6423">
        <f t="shared" si="801"/>
        <v>4</v>
      </c>
      <c r="Q6423" t="str">
        <f t="shared" si="802"/>
        <v>avr</v>
      </c>
      <c r="R6423" t="str">
        <f t="shared" si="803"/>
        <v>Kentucky</v>
      </c>
      <c r="S6423" t="str">
        <f t="shared" si="804"/>
        <v>2021-04</v>
      </c>
      <c r="T6423">
        <f>IF(AND(COUNTIF(Calculs!$Q$2:$Q$12,$O6423)&gt;0,COUNTIF(Calculs!$S$2:$S$12,$E6423)&gt;0,COUNTIF(Calculs!$U$2:$U$12,$H6423)&gt;0),1,0)</f>
        <v>1</v>
      </c>
      <c r="U6423">
        <f t="shared" si="805"/>
        <v>1645</v>
      </c>
      <c r="V6423">
        <f t="shared" si="806"/>
        <v>35</v>
      </c>
      <c r="W6423">
        <f t="shared" si="807"/>
        <v>806.05</v>
      </c>
    </row>
    <row r="6424" spans="1:23" ht="15.75" customHeight="1" x14ac:dyDescent="0.3">
      <c r="A6424" s="2" t="s">
        <v>60</v>
      </c>
      <c r="B6424" s="2">
        <v>1185732</v>
      </c>
      <c r="C6424" s="3">
        <v>44308</v>
      </c>
      <c r="D6424" s="12" t="str" cm="1">
        <f t="array" ref="D6424">_xlfn.SWITCH(WEEKDAY(C6424,2), 1, "Lundi", 2, "Mardi", 3, "Mercredi", 4, "Jeudi", 5, "Vendredi", 6, "Samedi", 7, "Dimanche", "Erreur")</f>
        <v>Jeudi</v>
      </c>
      <c r="E6424" s="2" t="s">
        <v>47</v>
      </c>
      <c r="F6424" s="2" t="s">
        <v>97</v>
      </c>
      <c r="G6424" s="2" t="s">
        <v>98</v>
      </c>
      <c r="H6424" s="4" t="s">
        <v>22</v>
      </c>
      <c r="I6424" s="5">
        <v>36</v>
      </c>
      <c r="J6424" s="6">
        <v>75</v>
      </c>
      <c r="K6424" s="7">
        <v>2700</v>
      </c>
      <c r="L6424" s="7">
        <v>1350</v>
      </c>
      <c r="M6424" s="8">
        <v>0.5</v>
      </c>
      <c r="N6424" s="2" t="s">
        <v>82</v>
      </c>
      <c r="O6424">
        <f t="shared" si="800"/>
        <v>2021</v>
      </c>
      <c r="P6424">
        <f t="shared" si="801"/>
        <v>4</v>
      </c>
      <c r="Q6424" t="str">
        <f t="shared" si="802"/>
        <v>avr</v>
      </c>
      <c r="R6424" t="str">
        <f t="shared" si="803"/>
        <v>Kentucky</v>
      </c>
      <c r="S6424" t="str">
        <f t="shared" si="804"/>
        <v>2021-04</v>
      </c>
      <c r="T6424">
        <f>IF(AND(COUNTIF(Calculs!$Q$2:$Q$12,$O6424)&gt;0,COUNTIF(Calculs!$S$2:$S$12,$E6424)&gt;0,COUNTIF(Calculs!$U$2:$U$12,$H6424)&gt;0),1,0)</f>
        <v>1</v>
      </c>
      <c r="U6424">
        <f t="shared" si="805"/>
        <v>2700</v>
      </c>
      <c r="V6424">
        <f t="shared" si="806"/>
        <v>75</v>
      </c>
      <c r="W6424">
        <f t="shared" si="807"/>
        <v>1350</v>
      </c>
    </row>
    <row r="6425" spans="1:23" ht="15.75" customHeight="1" x14ac:dyDescent="0.3">
      <c r="A6425" s="2" t="s">
        <v>60</v>
      </c>
      <c r="B6425" s="2">
        <v>1185732</v>
      </c>
      <c r="C6425" s="3">
        <v>44339</v>
      </c>
      <c r="D6425" s="12" t="str" cm="1">
        <f t="array" ref="D6425">_xlfn.SWITCH(WEEKDAY(C6425,2), 1, "Lundi", 2, "Mardi", 3, "Mercredi", 4, "Jeudi", 5, "Vendredi", 6, "Samedi", 7, "Dimanche", "Erreur")</f>
        <v>Dimanche</v>
      </c>
      <c r="E6425" s="2" t="s">
        <v>47</v>
      </c>
      <c r="F6425" s="2" t="s">
        <v>97</v>
      </c>
      <c r="G6425" s="2" t="s">
        <v>98</v>
      </c>
      <c r="H6425" s="4" t="s">
        <v>16</v>
      </c>
      <c r="I6425" s="5">
        <v>49</v>
      </c>
      <c r="J6425" s="6">
        <v>156</v>
      </c>
      <c r="K6425" s="7">
        <v>7644</v>
      </c>
      <c r="L6425" s="7">
        <v>3898.44</v>
      </c>
      <c r="M6425" s="8">
        <v>0.51</v>
      </c>
      <c r="N6425" s="2" t="s">
        <v>82</v>
      </c>
      <c r="O6425">
        <f t="shared" si="800"/>
        <v>2021</v>
      </c>
      <c r="P6425">
        <f t="shared" si="801"/>
        <v>5</v>
      </c>
      <c r="Q6425" t="str">
        <f t="shared" si="802"/>
        <v>mai</v>
      </c>
      <c r="R6425" t="str">
        <f t="shared" si="803"/>
        <v>Kentucky</v>
      </c>
      <c r="S6425" t="str">
        <f t="shared" si="804"/>
        <v>2021-05</v>
      </c>
      <c r="T6425">
        <f>IF(AND(COUNTIF(Calculs!$Q$2:$Q$12,$O6425)&gt;0,COUNTIF(Calculs!$S$2:$S$12,$E6425)&gt;0,COUNTIF(Calculs!$U$2:$U$12,$H6425)&gt;0),1,0)</f>
        <v>1</v>
      </c>
      <c r="U6425">
        <f t="shared" si="805"/>
        <v>7644</v>
      </c>
      <c r="V6425">
        <f t="shared" si="806"/>
        <v>156</v>
      </c>
      <c r="W6425">
        <f t="shared" si="807"/>
        <v>3898.44</v>
      </c>
    </row>
    <row r="6426" spans="1:23" ht="15.75" customHeight="1" x14ac:dyDescent="0.3">
      <c r="A6426" s="2" t="s">
        <v>60</v>
      </c>
      <c r="B6426" s="2">
        <v>1185732</v>
      </c>
      <c r="C6426" s="3">
        <v>44339</v>
      </c>
      <c r="D6426" s="12" t="str" cm="1">
        <f t="array" ref="D6426">_xlfn.SWITCH(WEEKDAY(C6426,2), 1, "Lundi", 2, "Mardi", 3, "Mercredi", 4, "Jeudi", 5, "Vendredi", 6, "Samedi", 7, "Dimanche", "Erreur")</f>
        <v>Dimanche</v>
      </c>
      <c r="E6426" s="2" t="s">
        <v>47</v>
      </c>
      <c r="F6426" s="2" t="s">
        <v>97</v>
      </c>
      <c r="G6426" s="2" t="s">
        <v>98</v>
      </c>
      <c r="H6426" s="4" t="s">
        <v>18</v>
      </c>
      <c r="I6426" s="5">
        <v>42</v>
      </c>
      <c r="J6426" s="6">
        <v>68</v>
      </c>
      <c r="K6426" s="7">
        <v>2856</v>
      </c>
      <c r="L6426" s="7">
        <v>1428</v>
      </c>
      <c r="M6426" s="8">
        <v>0.5</v>
      </c>
      <c r="N6426" s="2" t="s">
        <v>82</v>
      </c>
      <c r="O6426">
        <f t="shared" si="800"/>
        <v>2021</v>
      </c>
      <c r="P6426">
        <f t="shared" si="801"/>
        <v>5</v>
      </c>
      <c r="Q6426" t="str">
        <f t="shared" si="802"/>
        <v>mai</v>
      </c>
      <c r="R6426" t="str">
        <f t="shared" si="803"/>
        <v>Kentucky</v>
      </c>
      <c r="S6426" t="str">
        <f t="shared" si="804"/>
        <v>2021-05</v>
      </c>
      <c r="T6426">
        <f>IF(AND(COUNTIF(Calculs!$Q$2:$Q$12,$O6426)&gt;0,COUNTIF(Calculs!$S$2:$S$12,$E6426)&gt;0,COUNTIF(Calculs!$U$2:$U$12,$H6426)&gt;0),1,0)</f>
        <v>1</v>
      </c>
      <c r="U6426">
        <f t="shared" si="805"/>
        <v>2856</v>
      </c>
      <c r="V6426">
        <f t="shared" si="806"/>
        <v>68</v>
      </c>
      <c r="W6426">
        <f t="shared" si="807"/>
        <v>1428</v>
      </c>
    </row>
    <row r="6427" spans="1:23" ht="15.75" customHeight="1" x14ac:dyDescent="0.3">
      <c r="A6427" s="2" t="s">
        <v>60</v>
      </c>
      <c r="B6427" s="2">
        <v>1185732</v>
      </c>
      <c r="C6427" s="3">
        <v>44339</v>
      </c>
      <c r="D6427" s="12" t="str" cm="1">
        <f t="array" ref="D6427">_xlfn.SWITCH(WEEKDAY(C6427,2), 1, "Lundi", 2, "Mardi", 3, "Mercredi", 4, "Jeudi", 5, "Vendredi", 6, "Samedi", 7, "Dimanche", "Erreur")</f>
        <v>Dimanche</v>
      </c>
      <c r="E6427" s="2" t="s">
        <v>47</v>
      </c>
      <c r="F6427" s="2" t="s">
        <v>97</v>
      </c>
      <c r="G6427" s="2" t="s">
        <v>98</v>
      </c>
      <c r="H6427" s="4" t="s">
        <v>19</v>
      </c>
      <c r="I6427" s="5">
        <v>38</v>
      </c>
      <c r="J6427" s="6">
        <v>58</v>
      </c>
      <c r="K6427" s="7">
        <v>2204</v>
      </c>
      <c r="L6427" s="7">
        <v>1146.08</v>
      </c>
      <c r="M6427" s="8">
        <v>0.52</v>
      </c>
      <c r="N6427" s="2" t="s">
        <v>82</v>
      </c>
      <c r="O6427">
        <f t="shared" si="800"/>
        <v>2021</v>
      </c>
      <c r="P6427">
        <f t="shared" si="801"/>
        <v>5</v>
      </c>
      <c r="Q6427" t="str">
        <f t="shared" si="802"/>
        <v>mai</v>
      </c>
      <c r="R6427" t="str">
        <f t="shared" si="803"/>
        <v>Kentucky</v>
      </c>
      <c r="S6427" t="str">
        <f t="shared" si="804"/>
        <v>2021-05</v>
      </c>
      <c r="T6427">
        <f>IF(AND(COUNTIF(Calculs!$Q$2:$Q$12,$O6427)&gt;0,COUNTIF(Calculs!$S$2:$S$12,$E6427)&gt;0,COUNTIF(Calculs!$U$2:$U$12,$H6427)&gt;0),1,0)</f>
        <v>1</v>
      </c>
      <c r="U6427">
        <f t="shared" si="805"/>
        <v>2204</v>
      </c>
      <c r="V6427">
        <f t="shared" si="806"/>
        <v>58</v>
      </c>
      <c r="W6427">
        <f t="shared" si="807"/>
        <v>1146.08</v>
      </c>
    </row>
    <row r="6428" spans="1:23" ht="15.75" customHeight="1" x14ac:dyDescent="0.3">
      <c r="A6428" s="2" t="s">
        <v>60</v>
      </c>
      <c r="B6428" s="2">
        <v>1185732</v>
      </c>
      <c r="C6428" s="3">
        <v>44339</v>
      </c>
      <c r="D6428" s="12" t="str" cm="1">
        <f t="array" ref="D6428">_xlfn.SWITCH(WEEKDAY(C6428,2), 1, "Lundi", 2, "Mardi", 3, "Mercredi", 4, "Jeudi", 5, "Vendredi", 6, "Samedi", 7, "Dimanche", "Erreur")</f>
        <v>Dimanche</v>
      </c>
      <c r="E6428" s="2" t="s">
        <v>47</v>
      </c>
      <c r="F6428" s="2" t="s">
        <v>97</v>
      </c>
      <c r="G6428" s="2" t="s">
        <v>98</v>
      </c>
      <c r="H6428" s="4" t="s">
        <v>20</v>
      </c>
      <c r="I6428" s="5">
        <v>38</v>
      </c>
      <c r="J6428" s="6">
        <v>38</v>
      </c>
      <c r="K6428" s="7">
        <v>1444</v>
      </c>
      <c r="L6428" s="7">
        <v>779.7600000000001</v>
      </c>
      <c r="M6428" s="8">
        <v>0.54</v>
      </c>
      <c r="N6428" s="2" t="s">
        <v>82</v>
      </c>
      <c r="O6428">
        <f t="shared" si="800"/>
        <v>2021</v>
      </c>
      <c r="P6428">
        <f t="shared" si="801"/>
        <v>5</v>
      </c>
      <c r="Q6428" t="str">
        <f t="shared" si="802"/>
        <v>mai</v>
      </c>
      <c r="R6428" t="str">
        <f t="shared" si="803"/>
        <v>Kentucky</v>
      </c>
      <c r="S6428" t="str">
        <f t="shared" si="804"/>
        <v>2021-05</v>
      </c>
      <c r="T6428">
        <f>IF(AND(COUNTIF(Calculs!$Q$2:$Q$12,$O6428)&gt;0,COUNTIF(Calculs!$S$2:$S$12,$E6428)&gt;0,COUNTIF(Calculs!$U$2:$U$12,$H6428)&gt;0),1,0)</f>
        <v>1</v>
      </c>
      <c r="U6428">
        <f t="shared" si="805"/>
        <v>1444</v>
      </c>
      <c r="V6428">
        <f t="shared" si="806"/>
        <v>38</v>
      </c>
      <c r="W6428">
        <f t="shared" si="807"/>
        <v>779.7600000000001</v>
      </c>
    </row>
    <row r="6429" spans="1:23" ht="15.75" customHeight="1" x14ac:dyDescent="0.3">
      <c r="A6429" s="2" t="s">
        <v>60</v>
      </c>
      <c r="B6429" s="2">
        <v>1185732</v>
      </c>
      <c r="C6429" s="3">
        <v>44339</v>
      </c>
      <c r="D6429" s="12" t="str" cm="1">
        <f t="array" ref="D6429">_xlfn.SWITCH(WEEKDAY(C6429,2), 1, "Lundi", 2, "Mardi", 3, "Mercredi", 4, "Jeudi", 5, "Vendredi", 6, "Samedi", 7, "Dimanche", "Erreur")</f>
        <v>Dimanche</v>
      </c>
      <c r="E6429" s="2" t="s">
        <v>47</v>
      </c>
      <c r="F6429" s="2" t="s">
        <v>97</v>
      </c>
      <c r="G6429" s="2" t="s">
        <v>98</v>
      </c>
      <c r="H6429" s="4" t="s">
        <v>21</v>
      </c>
      <c r="I6429" s="5">
        <v>46</v>
      </c>
      <c r="J6429" s="6">
        <v>42</v>
      </c>
      <c r="K6429" s="7">
        <v>1932</v>
      </c>
      <c r="L6429" s="7">
        <v>888.71999999999991</v>
      </c>
      <c r="M6429" s="8">
        <v>0.45999999999999996</v>
      </c>
      <c r="N6429" s="2" t="s">
        <v>82</v>
      </c>
      <c r="O6429">
        <f t="shared" si="800"/>
        <v>2021</v>
      </c>
      <c r="P6429">
        <f t="shared" si="801"/>
        <v>5</v>
      </c>
      <c r="Q6429" t="str">
        <f t="shared" si="802"/>
        <v>mai</v>
      </c>
      <c r="R6429" t="str">
        <f t="shared" si="803"/>
        <v>Kentucky</v>
      </c>
      <c r="S6429" t="str">
        <f t="shared" si="804"/>
        <v>2021-05</v>
      </c>
      <c r="T6429">
        <f>IF(AND(COUNTIF(Calculs!$Q$2:$Q$12,$O6429)&gt;0,COUNTIF(Calculs!$S$2:$S$12,$E6429)&gt;0,COUNTIF(Calculs!$U$2:$U$12,$H6429)&gt;0),1,0)</f>
        <v>1</v>
      </c>
      <c r="U6429">
        <f t="shared" si="805"/>
        <v>1932</v>
      </c>
      <c r="V6429">
        <f t="shared" si="806"/>
        <v>42</v>
      </c>
      <c r="W6429">
        <f t="shared" si="807"/>
        <v>888.71999999999991</v>
      </c>
    </row>
    <row r="6430" spans="1:23" ht="15.75" customHeight="1" x14ac:dyDescent="0.3">
      <c r="A6430" s="2" t="s">
        <v>60</v>
      </c>
      <c r="B6430" s="2">
        <v>1185732</v>
      </c>
      <c r="C6430" s="3">
        <v>44339</v>
      </c>
      <c r="D6430" s="12" t="str" cm="1">
        <f t="array" ref="D6430">_xlfn.SWITCH(WEEKDAY(C6430,2), 1, "Lundi", 2, "Mardi", 3, "Mercredi", 4, "Jeudi", 5, "Vendredi", 6, "Samedi", 7, "Dimanche", "Erreur")</f>
        <v>Dimanche</v>
      </c>
      <c r="E6430" s="2" t="s">
        <v>47</v>
      </c>
      <c r="F6430" s="2" t="s">
        <v>97</v>
      </c>
      <c r="G6430" s="2" t="s">
        <v>98</v>
      </c>
      <c r="H6430" s="4" t="s">
        <v>22</v>
      </c>
      <c r="I6430" s="5">
        <v>51</v>
      </c>
      <c r="J6430" s="6">
        <v>83</v>
      </c>
      <c r="K6430" s="7">
        <v>4233</v>
      </c>
      <c r="L6430" s="7">
        <v>2158.83</v>
      </c>
      <c r="M6430" s="8">
        <v>0.51</v>
      </c>
      <c r="N6430" s="2" t="s">
        <v>82</v>
      </c>
      <c r="O6430">
        <f t="shared" si="800"/>
        <v>2021</v>
      </c>
      <c r="P6430">
        <f t="shared" si="801"/>
        <v>5</v>
      </c>
      <c r="Q6430" t="str">
        <f t="shared" si="802"/>
        <v>mai</v>
      </c>
      <c r="R6430" t="str">
        <f t="shared" si="803"/>
        <v>Kentucky</v>
      </c>
      <c r="S6430" t="str">
        <f t="shared" si="804"/>
        <v>2021-05</v>
      </c>
      <c r="T6430">
        <f>IF(AND(COUNTIF(Calculs!$Q$2:$Q$12,$O6430)&gt;0,COUNTIF(Calculs!$S$2:$S$12,$E6430)&gt;0,COUNTIF(Calculs!$U$2:$U$12,$H6430)&gt;0),1,0)</f>
        <v>1</v>
      </c>
      <c r="U6430">
        <f t="shared" si="805"/>
        <v>4233</v>
      </c>
      <c r="V6430">
        <f t="shared" si="806"/>
        <v>83</v>
      </c>
      <c r="W6430">
        <f t="shared" si="807"/>
        <v>2158.83</v>
      </c>
    </row>
    <row r="6431" spans="1:23" ht="15.75" customHeight="1" x14ac:dyDescent="0.3">
      <c r="A6431" s="2" t="s">
        <v>60</v>
      </c>
      <c r="B6431" s="2">
        <v>1185732</v>
      </c>
      <c r="C6431" s="3">
        <v>44369</v>
      </c>
      <c r="D6431" s="12" t="str" cm="1">
        <f t="array" ref="D6431">_xlfn.SWITCH(WEEKDAY(C6431,2), 1, "Lundi", 2, "Mardi", 3, "Mercredi", 4, "Jeudi", 5, "Vendredi", 6, "Samedi", 7, "Dimanche", "Erreur")</f>
        <v>Mardi</v>
      </c>
      <c r="E6431" s="2" t="s">
        <v>47</v>
      </c>
      <c r="F6431" s="2" t="s">
        <v>97</v>
      </c>
      <c r="G6431" s="2" t="s">
        <v>98</v>
      </c>
      <c r="H6431" s="4" t="s">
        <v>16</v>
      </c>
      <c r="I6431" s="5">
        <v>36</v>
      </c>
      <c r="J6431" s="6">
        <v>142</v>
      </c>
      <c r="K6431" s="7">
        <v>5112</v>
      </c>
      <c r="L6431" s="7">
        <v>2556</v>
      </c>
      <c r="M6431" s="8">
        <v>0.5</v>
      </c>
      <c r="N6431" s="2" t="s">
        <v>82</v>
      </c>
      <c r="O6431">
        <f t="shared" si="800"/>
        <v>2021</v>
      </c>
      <c r="P6431">
        <f t="shared" si="801"/>
        <v>6</v>
      </c>
      <c r="Q6431" t="str">
        <f t="shared" si="802"/>
        <v>juin</v>
      </c>
      <c r="R6431" t="str">
        <f t="shared" si="803"/>
        <v>Kentucky</v>
      </c>
      <c r="S6431" t="str">
        <f t="shared" si="804"/>
        <v>2021-06</v>
      </c>
      <c r="T6431">
        <f>IF(AND(COUNTIF(Calculs!$Q$2:$Q$12,$O6431)&gt;0,COUNTIF(Calculs!$S$2:$S$12,$E6431)&gt;0,COUNTIF(Calculs!$U$2:$U$12,$H6431)&gt;0),1,0)</f>
        <v>1</v>
      </c>
      <c r="U6431">
        <f t="shared" si="805"/>
        <v>5112</v>
      </c>
      <c r="V6431">
        <f t="shared" si="806"/>
        <v>142</v>
      </c>
      <c r="W6431">
        <f t="shared" si="807"/>
        <v>2556</v>
      </c>
    </row>
    <row r="6432" spans="1:23" ht="15.75" customHeight="1" x14ac:dyDescent="0.3">
      <c r="A6432" s="2" t="s">
        <v>60</v>
      </c>
      <c r="B6432" s="2">
        <v>1185732</v>
      </c>
      <c r="C6432" s="3">
        <v>44369</v>
      </c>
      <c r="D6432" s="12" t="str" cm="1">
        <f t="array" ref="D6432">_xlfn.SWITCH(WEEKDAY(C6432,2), 1, "Lundi", 2, "Mardi", 3, "Mercredi", 4, "Jeudi", 5, "Vendredi", 6, "Samedi", 7, "Dimanche", "Erreur")</f>
        <v>Mardi</v>
      </c>
      <c r="E6432" s="2" t="s">
        <v>47</v>
      </c>
      <c r="F6432" s="2" t="s">
        <v>97</v>
      </c>
      <c r="G6432" s="2" t="s">
        <v>98</v>
      </c>
      <c r="H6432" s="4" t="s">
        <v>18</v>
      </c>
      <c r="I6432" s="5">
        <v>33</v>
      </c>
      <c r="J6432" s="6">
        <v>77</v>
      </c>
      <c r="K6432" s="7">
        <v>2541</v>
      </c>
      <c r="L6432" s="7">
        <v>1245.0899999999999</v>
      </c>
      <c r="M6432" s="8">
        <v>0.49</v>
      </c>
      <c r="N6432" s="2" t="s">
        <v>82</v>
      </c>
      <c r="O6432">
        <f t="shared" si="800"/>
        <v>2021</v>
      </c>
      <c r="P6432">
        <f t="shared" si="801"/>
        <v>6</v>
      </c>
      <c r="Q6432" t="str">
        <f t="shared" si="802"/>
        <v>juin</v>
      </c>
      <c r="R6432" t="str">
        <f t="shared" si="803"/>
        <v>Kentucky</v>
      </c>
      <c r="S6432" t="str">
        <f t="shared" si="804"/>
        <v>2021-06</v>
      </c>
      <c r="T6432">
        <f>IF(AND(COUNTIF(Calculs!$Q$2:$Q$12,$O6432)&gt;0,COUNTIF(Calculs!$S$2:$S$12,$E6432)&gt;0,COUNTIF(Calculs!$U$2:$U$12,$H6432)&gt;0),1,0)</f>
        <v>1</v>
      </c>
      <c r="U6432">
        <f t="shared" si="805"/>
        <v>2541</v>
      </c>
      <c r="V6432">
        <f t="shared" si="806"/>
        <v>77</v>
      </c>
      <c r="W6432">
        <f t="shared" si="807"/>
        <v>1245.0899999999999</v>
      </c>
    </row>
    <row r="6433" spans="1:23" ht="15.75" customHeight="1" x14ac:dyDescent="0.3">
      <c r="A6433" s="2" t="s">
        <v>60</v>
      </c>
      <c r="B6433" s="2">
        <v>1185732</v>
      </c>
      <c r="C6433" s="3">
        <v>44369</v>
      </c>
      <c r="D6433" s="12" t="str" cm="1">
        <f t="array" ref="D6433">_xlfn.SWITCH(WEEKDAY(C6433,2), 1, "Lundi", 2, "Mardi", 3, "Mercredi", 4, "Jeudi", 5, "Vendredi", 6, "Samedi", 7, "Dimanche", "Erreur")</f>
        <v>Mardi</v>
      </c>
      <c r="E6433" s="2" t="s">
        <v>47</v>
      </c>
      <c r="F6433" s="2" t="s">
        <v>97</v>
      </c>
      <c r="G6433" s="2" t="s">
        <v>98</v>
      </c>
      <c r="H6433" s="4" t="s">
        <v>19</v>
      </c>
      <c r="I6433" s="5">
        <v>28</v>
      </c>
      <c r="J6433" s="6">
        <v>56</v>
      </c>
      <c r="K6433" s="7">
        <v>1568</v>
      </c>
      <c r="L6433" s="7">
        <v>862.40000000000009</v>
      </c>
      <c r="M6433" s="8">
        <v>0.55000000000000004</v>
      </c>
      <c r="N6433" s="2" t="s">
        <v>82</v>
      </c>
      <c r="O6433">
        <f t="shared" si="800"/>
        <v>2021</v>
      </c>
      <c r="P6433">
        <f t="shared" si="801"/>
        <v>6</v>
      </c>
      <c r="Q6433" t="str">
        <f t="shared" si="802"/>
        <v>juin</v>
      </c>
      <c r="R6433" t="str">
        <f t="shared" si="803"/>
        <v>Kentucky</v>
      </c>
      <c r="S6433" t="str">
        <f t="shared" si="804"/>
        <v>2021-06</v>
      </c>
      <c r="T6433">
        <f>IF(AND(COUNTIF(Calculs!$Q$2:$Q$12,$O6433)&gt;0,COUNTIF(Calculs!$S$2:$S$12,$E6433)&gt;0,COUNTIF(Calculs!$U$2:$U$12,$H6433)&gt;0),1,0)</f>
        <v>1</v>
      </c>
      <c r="U6433">
        <f t="shared" si="805"/>
        <v>1568</v>
      </c>
      <c r="V6433">
        <f t="shared" si="806"/>
        <v>56</v>
      </c>
      <c r="W6433">
        <f t="shared" si="807"/>
        <v>862.40000000000009</v>
      </c>
    </row>
    <row r="6434" spans="1:23" ht="15.75" customHeight="1" x14ac:dyDescent="0.3">
      <c r="A6434" s="2" t="s">
        <v>60</v>
      </c>
      <c r="B6434" s="2">
        <v>1185732</v>
      </c>
      <c r="C6434" s="3">
        <v>44369</v>
      </c>
      <c r="D6434" s="12" t="str" cm="1">
        <f t="array" ref="D6434">_xlfn.SWITCH(WEEKDAY(C6434,2), 1, "Lundi", 2, "Mardi", 3, "Mercredi", 4, "Jeudi", 5, "Vendredi", 6, "Samedi", 7, "Dimanche", "Erreur")</f>
        <v>Mardi</v>
      </c>
      <c r="E6434" s="2" t="s">
        <v>47</v>
      </c>
      <c r="F6434" s="2" t="s">
        <v>97</v>
      </c>
      <c r="G6434" s="2" t="s">
        <v>98</v>
      </c>
      <c r="H6434" s="4" t="s">
        <v>20</v>
      </c>
      <c r="I6434" s="5">
        <v>29</v>
      </c>
      <c r="J6434" s="6">
        <v>52</v>
      </c>
      <c r="K6434" s="7">
        <v>1508</v>
      </c>
      <c r="L6434" s="7">
        <v>829.40000000000009</v>
      </c>
      <c r="M6434" s="8">
        <v>0.55000000000000004</v>
      </c>
      <c r="N6434" s="2" t="s">
        <v>82</v>
      </c>
      <c r="O6434">
        <f t="shared" si="800"/>
        <v>2021</v>
      </c>
      <c r="P6434">
        <f t="shared" si="801"/>
        <v>6</v>
      </c>
      <c r="Q6434" t="str">
        <f t="shared" si="802"/>
        <v>juin</v>
      </c>
      <c r="R6434" t="str">
        <f t="shared" si="803"/>
        <v>Kentucky</v>
      </c>
      <c r="S6434" t="str">
        <f t="shared" si="804"/>
        <v>2021-06</v>
      </c>
      <c r="T6434">
        <f>IF(AND(COUNTIF(Calculs!$Q$2:$Q$12,$O6434)&gt;0,COUNTIF(Calculs!$S$2:$S$12,$E6434)&gt;0,COUNTIF(Calculs!$U$2:$U$12,$H6434)&gt;0),1,0)</f>
        <v>1</v>
      </c>
      <c r="U6434">
        <f t="shared" si="805"/>
        <v>1508</v>
      </c>
      <c r="V6434">
        <f t="shared" si="806"/>
        <v>52</v>
      </c>
      <c r="W6434">
        <f t="shared" si="807"/>
        <v>829.40000000000009</v>
      </c>
    </row>
    <row r="6435" spans="1:23" ht="15.75" customHeight="1" x14ac:dyDescent="0.3">
      <c r="A6435" s="2" t="s">
        <v>60</v>
      </c>
      <c r="B6435" s="2">
        <v>1185732</v>
      </c>
      <c r="C6435" s="3">
        <v>44369</v>
      </c>
      <c r="D6435" s="12" t="str" cm="1">
        <f t="array" ref="D6435">_xlfn.SWITCH(WEEKDAY(C6435,2), 1, "Lundi", 2, "Mardi", 3, "Mercredi", 4, "Jeudi", 5, "Vendredi", 6, "Samedi", 7, "Dimanche", "Erreur")</f>
        <v>Mardi</v>
      </c>
      <c r="E6435" s="2" t="s">
        <v>47</v>
      </c>
      <c r="F6435" s="2" t="s">
        <v>97</v>
      </c>
      <c r="G6435" s="2" t="s">
        <v>98</v>
      </c>
      <c r="H6435" s="4" t="s">
        <v>21</v>
      </c>
      <c r="I6435" s="5">
        <v>49</v>
      </c>
      <c r="J6435" s="6">
        <v>54</v>
      </c>
      <c r="K6435" s="7">
        <v>2646</v>
      </c>
      <c r="L6435" s="7">
        <v>1296.54</v>
      </c>
      <c r="M6435" s="8">
        <v>0.49</v>
      </c>
      <c r="N6435" s="2" t="s">
        <v>82</v>
      </c>
      <c r="O6435">
        <f t="shared" si="800"/>
        <v>2021</v>
      </c>
      <c r="P6435">
        <f t="shared" si="801"/>
        <v>6</v>
      </c>
      <c r="Q6435" t="str">
        <f t="shared" si="802"/>
        <v>juin</v>
      </c>
      <c r="R6435" t="str">
        <f t="shared" si="803"/>
        <v>Kentucky</v>
      </c>
      <c r="S6435" t="str">
        <f t="shared" si="804"/>
        <v>2021-06</v>
      </c>
      <c r="T6435">
        <f>IF(AND(COUNTIF(Calculs!$Q$2:$Q$12,$O6435)&gt;0,COUNTIF(Calculs!$S$2:$S$12,$E6435)&gt;0,COUNTIF(Calculs!$U$2:$U$12,$H6435)&gt;0),1,0)</f>
        <v>1</v>
      </c>
      <c r="U6435">
        <f t="shared" si="805"/>
        <v>2646</v>
      </c>
      <c r="V6435">
        <f t="shared" si="806"/>
        <v>54</v>
      </c>
      <c r="W6435">
        <f t="shared" si="807"/>
        <v>1296.54</v>
      </c>
    </row>
    <row r="6436" spans="1:23" ht="15.75" customHeight="1" x14ac:dyDescent="0.3">
      <c r="A6436" s="2" t="s">
        <v>60</v>
      </c>
      <c r="B6436" s="2">
        <v>1185732</v>
      </c>
      <c r="C6436" s="3">
        <v>44369</v>
      </c>
      <c r="D6436" s="12" t="str" cm="1">
        <f t="array" ref="D6436">_xlfn.SWITCH(WEEKDAY(C6436,2), 1, "Lundi", 2, "Mardi", 3, "Mercredi", 4, "Jeudi", 5, "Vendredi", 6, "Samedi", 7, "Dimanche", "Erreur")</f>
        <v>Mardi</v>
      </c>
      <c r="E6436" s="2" t="s">
        <v>47</v>
      </c>
      <c r="F6436" s="2" t="s">
        <v>97</v>
      </c>
      <c r="G6436" s="2" t="s">
        <v>98</v>
      </c>
      <c r="H6436" s="4" t="s">
        <v>22</v>
      </c>
      <c r="I6436" s="5">
        <v>52</v>
      </c>
      <c r="J6436" s="6">
        <v>101</v>
      </c>
      <c r="K6436" s="7">
        <v>5252</v>
      </c>
      <c r="L6436" s="7">
        <v>2731.04</v>
      </c>
      <c r="M6436" s="8">
        <v>0.52</v>
      </c>
      <c r="N6436" s="2" t="s">
        <v>82</v>
      </c>
      <c r="O6436">
        <f t="shared" si="800"/>
        <v>2021</v>
      </c>
      <c r="P6436">
        <f t="shared" si="801"/>
        <v>6</v>
      </c>
      <c r="Q6436" t="str">
        <f t="shared" si="802"/>
        <v>juin</v>
      </c>
      <c r="R6436" t="str">
        <f t="shared" si="803"/>
        <v>Kentucky</v>
      </c>
      <c r="S6436" t="str">
        <f t="shared" si="804"/>
        <v>2021-06</v>
      </c>
      <c r="T6436">
        <f>IF(AND(COUNTIF(Calculs!$Q$2:$Q$12,$O6436)&gt;0,COUNTIF(Calculs!$S$2:$S$12,$E6436)&gt;0,COUNTIF(Calculs!$U$2:$U$12,$H6436)&gt;0),1,0)</f>
        <v>1</v>
      </c>
      <c r="U6436">
        <f t="shared" si="805"/>
        <v>5252</v>
      </c>
      <c r="V6436">
        <f t="shared" si="806"/>
        <v>101</v>
      </c>
      <c r="W6436">
        <f t="shared" si="807"/>
        <v>2731.04</v>
      </c>
    </row>
    <row r="6437" spans="1:23" ht="15.75" customHeight="1" x14ac:dyDescent="0.3">
      <c r="A6437" s="2" t="s">
        <v>60</v>
      </c>
      <c r="B6437" s="2">
        <v>1185732</v>
      </c>
      <c r="C6437" s="3">
        <v>44398</v>
      </c>
      <c r="D6437" s="12" t="str" cm="1">
        <f t="array" ref="D6437">_xlfn.SWITCH(WEEKDAY(C6437,2), 1, "Lundi", 2, "Mardi", 3, "Mercredi", 4, "Jeudi", 5, "Vendredi", 6, "Samedi", 7, "Dimanche", "Erreur")</f>
        <v>Mercredi</v>
      </c>
      <c r="E6437" s="2" t="s">
        <v>47</v>
      </c>
      <c r="F6437" s="2" t="s">
        <v>97</v>
      </c>
      <c r="G6437" s="2" t="s">
        <v>98</v>
      </c>
      <c r="H6437" s="4" t="s">
        <v>16</v>
      </c>
      <c r="I6437" s="5">
        <v>47</v>
      </c>
      <c r="J6437" s="6">
        <v>168</v>
      </c>
      <c r="K6437" s="7">
        <v>7896</v>
      </c>
      <c r="L6437" s="7">
        <v>4342.8</v>
      </c>
      <c r="M6437" s="8">
        <v>0.55000000000000004</v>
      </c>
      <c r="N6437" s="2" t="s">
        <v>82</v>
      </c>
      <c r="O6437">
        <f t="shared" si="800"/>
        <v>2021</v>
      </c>
      <c r="P6437">
        <f t="shared" si="801"/>
        <v>7</v>
      </c>
      <c r="Q6437" t="str">
        <f t="shared" si="802"/>
        <v>juil</v>
      </c>
      <c r="R6437" t="str">
        <f t="shared" si="803"/>
        <v>Kentucky</v>
      </c>
      <c r="S6437" t="str">
        <f t="shared" si="804"/>
        <v>2021-07</v>
      </c>
      <c r="T6437">
        <f>IF(AND(COUNTIF(Calculs!$Q$2:$Q$12,$O6437)&gt;0,COUNTIF(Calculs!$S$2:$S$12,$E6437)&gt;0,COUNTIF(Calculs!$U$2:$U$12,$H6437)&gt;0),1,0)</f>
        <v>1</v>
      </c>
      <c r="U6437">
        <f t="shared" si="805"/>
        <v>7896</v>
      </c>
      <c r="V6437">
        <f t="shared" si="806"/>
        <v>168</v>
      </c>
      <c r="W6437">
        <f t="shared" si="807"/>
        <v>4342.8</v>
      </c>
    </row>
    <row r="6438" spans="1:23" ht="15.75" customHeight="1" x14ac:dyDescent="0.3">
      <c r="A6438" s="2" t="s">
        <v>60</v>
      </c>
      <c r="B6438" s="2">
        <v>1185732</v>
      </c>
      <c r="C6438" s="3">
        <v>44398</v>
      </c>
      <c r="D6438" s="12" t="str" cm="1">
        <f t="array" ref="D6438">_xlfn.SWITCH(WEEKDAY(C6438,2), 1, "Lundi", 2, "Mardi", 3, "Mercredi", 4, "Jeudi", 5, "Vendredi", 6, "Samedi", 7, "Dimanche", "Erreur")</f>
        <v>Mercredi</v>
      </c>
      <c r="E6438" s="2" t="s">
        <v>47</v>
      </c>
      <c r="F6438" s="2" t="s">
        <v>97</v>
      </c>
      <c r="G6438" s="2" t="s">
        <v>98</v>
      </c>
      <c r="H6438" s="4" t="s">
        <v>18</v>
      </c>
      <c r="I6438" s="5">
        <v>44</v>
      </c>
      <c r="J6438" s="6">
        <v>95</v>
      </c>
      <c r="K6438" s="7">
        <v>4180</v>
      </c>
      <c r="L6438" s="7">
        <v>2048.1999999999998</v>
      </c>
      <c r="M6438" s="8">
        <v>0.49</v>
      </c>
      <c r="N6438" s="2" t="s">
        <v>82</v>
      </c>
      <c r="O6438">
        <f t="shared" si="800"/>
        <v>2021</v>
      </c>
      <c r="P6438">
        <f t="shared" si="801"/>
        <v>7</v>
      </c>
      <c r="Q6438" t="str">
        <f t="shared" si="802"/>
        <v>juil</v>
      </c>
      <c r="R6438" t="str">
        <f t="shared" si="803"/>
        <v>Kentucky</v>
      </c>
      <c r="S6438" t="str">
        <f t="shared" si="804"/>
        <v>2021-07</v>
      </c>
      <c r="T6438">
        <f>IF(AND(COUNTIF(Calculs!$Q$2:$Q$12,$O6438)&gt;0,COUNTIF(Calculs!$S$2:$S$12,$E6438)&gt;0,COUNTIF(Calculs!$U$2:$U$12,$H6438)&gt;0),1,0)</f>
        <v>1</v>
      </c>
      <c r="U6438">
        <f t="shared" si="805"/>
        <v>4180</v>
      </c>
      <c r="V6438">
        <f t="shared" si="806"/>
        <v>95</v>
      </c>
      <c r="W6438">
        <f t="shared" si="807"/>
        <v>2048.1999999999998</v>
      </c>
    </row>
    <row r="6439" spans="1:23" ht="15.75" customHeight="1" x14ac:dyDescent="0.3">
      <c r="A6439" s="2" t="s">
        <v>60</v>
      </c>
      <c r="B6439" s="2">
        <v>1185732</v>
      </c>
      <c r="C6439" s="3">
        <v>44398</v>
      </c>
      <c r="D6439" s="12" t="str" cm="1">
        <f t="array" ref="D6439">_xlfn.SWITCH(WEEKDAY(C6439,2), 1, "Lundi", 2, "Mardi", 3, "Mercredi", 4, "Jeudi", 5, "Vendredi", 6, "Samedi", 7, "Dimanche", "Erreur")</f>
        <v>Mercredi</v>
      </c>
      <c r="E6439" s="2" t="s">
        <v>47</v>
      </c>
      <c r="F6439" s="2" t="s">
        <v>97</v>
      </c>
      <c r="G6439" s="2" t="s">
        <v>98</v>
      </c>
      <c r="H6439" s="4" t="s">
        <v>19</v>
      </c>
      <c r="I6439" s="5">
        <v>38</v>
      </c>
      <c r="J6439" s="6">
        <v>69</v>
      </c>
      <c r="K6439" s="7">
        <v>2622</v>
      </c>
      <c r="L6439" s="7">
        <v>1363.44</v>
      </c>
      <c r="M6439" s="8">
        <v>0.52</v>
      </c>
      <c r="N6439" s="2" t="s">
        <v>82</v>
      </c>
      <c r="O6439">
        <f t="shared" si="800"/>
        <v>2021</v>
      </c>
      <c r="P6439">
        <f t="shared" si="801"/>
        <v>7</v>
      </c>
      <c r="Q6439" t="str">
        <f t="shared" si="802"/>
        <v>juil</v>
      </c>
      <c r="R6439" t="str">
        <f t="shared" si="803"/>
        <v>Kentucky</v>
      </c>
      <c r="S6439" t="str">
        <f t="shared" si="804"/>
        <v>2021-07</v>
      </c>
      <c r="T6439">
        <f>IF(AND(COUNTIF(Calculs!$Q$2:$Q$12,$O6439)&gt;0,COUNTIF(Calculs!$S$2:$S$12,$E6439)&gt;0,COUNTIF(Calculs!$U$2:$U$12,$H6439)&gt;0),1,0)</f>
        <v>1</v>
      </c>
      <c r="U6439">
        <f t="shared" si="805"/>
        <v>2622</v>
      </c>
      <c r="V6439">
        <f t="shared" si="806"/>
        <v>69</v>
      </c>
      <c r="W6439">
        <f t="shared" si="807"/>
        <v>1363.44</v>
      </c>
    </row>
    <row r="6440" spans="1:23" ht="15.75" customHeight="1" x14ac:dyDescent="0.3">
      <c r="A6440" s="2" t="s">
        <v>60</v>
      </c>
      <c r="B6440" s="2">
        <v>1185732</v>
      </c>
      <c r="C6440" s="3">
        <v>44398</v>
      </c>
      <c r="D6440" s="12" t="str" cm="1">
        <f t="array" ref="D6440">_xlfn.SWITCH(WEEKDAY(C6440,2), 1, "Lundi", 2, "Mardi", 3, "Mercredi", 4, "Jeudi", 5, "Vendredi", 6, "Samedi", 7, "Dimanche", "Erreur")</f>
        <v>Mercredi</v>
      </c>
      <c r="E6440" s="2" t="s">
        <v>47</v>
      </c>
      <c r="F6440" s="2" t="s">
        <v>97</v>
      </c>
      <c r="G6440" s="2" t="s">
        <v>98</v>
      </c>
      <c r="H6440" s="4" t="s">
        <v>20</v>
      </c>
      <c r="I6440" s="5">
        <v>37</v>
      </c>
      <c r="J6440" s="6">
        <v>63</v>
      </c>
      <c r="K6440" s="7">
        <v>2331</v>
      </c>
      <c r="L6440" s="7">
        <v>1258.74</v>
      </c>
      <c r="M6440" s="8">
        <v>0.54</v>
      </c>
      <c r="N6440" s="2" t="s">
        <v>82</v>
      </c>
      <c r="O6440">
        <f t="shared" si="800"/>
        <v>2021</v>
      </c>
      <c r="P6440">
        <f t="shared" si="801"/>
        <v>7</v>
      </c>
      <c r="Q6440" t="str">
        <f t="shared" si="802"/>
        <v>juil</v>
      </c>
      <c r="R6440" t="str">
        <f t="shared" si="803"/>
        <v>Kentucky</v>
      </c>
      <c r="S6440" t="str">
        <f t="shared" si="804"/>
        <v>2021-07</v>
      </c>
      <c r="T6440">
        <f>IF(AND(COUNTIF(Calculs!$Q$2:$Q$12,$O6440)&gt;0,COUNTIF(Calculs!$S$2:$S$12,$E6440)&gt;0,COUNTIF(Calculs!$U$2:$U$12,$H6440)&gt;0),1,0)</f>
        <v>1</v>
      </c>
      <c r="U6440">
        <f t="shared" si="805"/>
        <v>2331</v>
      </c>
      <c r="V6440">
        <f t="shared" si="806"/>
        <v>63</v>
      </c>
      <c r="W6440">
        <f t="shared" si="807"/>
        <v>1258.74</v>
      </c>
    </row>
    <row r="6441" spans="1:23" ht="15.75" customHeight="1" x14ac:dyDescent="0.3">
      <c r="A6441" s="2" t="s">
        <v>60</v>
      </c>
      <c r="B6441" s="2">
        <v>1185732</v>
      </c>
      <c r="C6441" s="3">
        <v>44398</v>
      </c>
      <c r="D6441" s="12" t="str" cm="1">
        <f t="array" ref="D6441">_xlfn.SWITCH(WEEKDAY(C6441,2), 1, "Lundi", 2, "Mardi", 3, "Mercredi", 4, "Jeudi", 5, "Vendredi", 6, "Samedi", 7, "Dimanche", "Erreur")</f>
        <v>Mercredi</v>
      </c>
      <c r="E6441" s="2" t="s">
        <v>47</v>
      </c>
      <c r="F6441" s="2" t="s">
        <v>97</v>
      </c>
      <c r="G6441" s="2" t="s">
        <v>98</v>
      </c>
      <c r="H6441" s="4" t="s">
        <v>21</v>
      </c>
      <c r="I6441" s="5">
        <v>46</v>
      </c>
      <c r="J6441" s="6">
        <v>75</v>
      </c>
      <c r="K6441" s="7">
        <v>3450</v>
      </c>
      <c r="L6441" s="7">
        <v>1586.9999999999998</v>
      </c>
      <c r="M6441" s="8">
        <v>0.45999999999999996</v>
      </c>
      <c r="N6441" s="2" t="s">
        <v>82</v>
      </c>
      <c r="O6441">
        <f t="shared" si="800"/>
        <v>2021</v>
      </c>
      <c r="P6441">
        <f t="shared" si="801"/>
        <v>7</v>
      </c>
      <c r="Q6441" t="str">
        <f t="shared" si="802"/>
        <v>juil</v>
      </c>
      <c r="R6441" t="str">
        <f t="shared" si="803"/>
        <v>Kentucky</v>
      </c>
      <c r="S6441" t="str">
        <f t="shared" si="804"/>
        <v>2021-07</v>
      </c>
      <c r="T6441">
        <f>IF(AND(COUNTIF(Calculs!$Q$2:$Q$12,$O6441)&gt;0,COUNTIF(Calculs!$S$2:$S$12,$E6441)&gt;0,COUNTIF(Calculs!$U$2:$U$12,$H6441)&gt;0),1,0)</f>
        <v>1</v>
      </c>
      <c r="U6441">
        <f t="shared" si="805"/>
        <v>3450</v>
      </c>
      <c r="V6441">
        <f t="shared" si="806"/>
        <v>75</v>
      </c>
      <c r="W6441">
        <f t="shared" si="807"/>
        <v>1586.9999999999998</v>
      </c>
    </row>
    <row r="6442" spans="1:23" ht="15.75" customHeight="1" x14ac:dyDescent="0.3">
      <c r="A6442" s="2" t="s">
        <v>60</v>
      </c>
      <c r="B6442" s="2">
        <v>1185732</v>
      </c>
      <c r="C6442" s="3">
        <v>44398</v>
      </c>
      <c r="D6442" s="12" t="str" cm="1">
        <f t="array" ref="D6442">_xlfn.SWITCH(WEEKDAY(C6442,2), 1, "Lundi", 2, "Mardi", 3, "Mercredi", 4, "Jeudi", 5, "Vendredi", 6, "Samedi", 7, "Dimanche", "Erreur")</f>
        <v>Mercredi</v>
      </c>
      <c r="E6442" s="2" t="s">
        <v>47</v>
      </c>
      <c r="F6442" s="2" t="s">
        <v>97</v>
      </c>
      <c r="G6442" s="2" t="s">
        <v>98</v>
      </c>
      <c r="H6442" s="4" t="s">
        <v>22</v>
      </c>
      <c r="I6442" s="5">
        <v>50</v>
      </c>
      <c r="J6442" s="6">
        <v>115</v>
      </c>
      <c r="K6442" s="7">
        <v>5750</v>
      </c>
      <c r="L6442" s="7">
        <v>3105</v>
      </c>
      <c r="M6442" s="8">
        <v>0.54</v>
      </c>
      <c r="N6442" s="2" t="s">
        <v>82</v>
      </c>
      <c r="O6442">
        <f t="shared" si="800"/>
        <v>2021</v>
      </c>
      <c r="P6442">
        <f t="shared" si="801"/>
        <v>7</v>
      </c>
      <c r="Q6442" t="str">
        <f t="shared" si="802"/>
        <v>juil</v>
      </c>
      <c r="R6442" t="str">
        <f t="shared" si="803"/>
        <v>Kentucky</v>
      </c>
      <c r="S6442" t="str">
        <f t="shared" si="804"/>
        <v>2021-07</v>
      </c>
      <c r="T6442">
        <f>IF(AND(COUNTIF(Calculs!$Q$2:$Q$12,$O6442)&gt;0,COUNTIF(Calculs!$S$2:$S$12,$E6442)&gt;0,COUNTIF(Calculs!$U$2:$U$12,$H6442)&gt;0),1,0)</f>
        <v>1</v>
      </c>
      <c r="U6442">
        <f t="shared" si="805"/>
        <v>5750</v>
      </c>
      <c r="V6442">
        <f t="shared" si="806"/>
        <v>115</v>
      </c>
      <c r="W6442">
        <f t="shared" si="807"/>
        <v>3105</v>
      </c>
    </row>
    <row r="6443" spans="1:23" ht="15.75" customHeight="1" x14ac:dyDescent="0.3">
      <c r="A6443" s="2" t="s">
        <v>60</v>
      </c>
      <c r="B6443" s="2">
        <v>1185732</v>
      </c>
      <c r="C6443" s="3">
        <v>44430</v>
      </c>
      <c r="D6443" s="12" t="str" cm="1">
        <f t="array" ref="D6443">_xlfn.SWITCH(WEEKDAY(C6443,2), 1, "Lundi", 2, "Mardi", 3, "Mercredi", 4, "Jeudi", 5, "Vendredi", 6, "Samedi", 7, "Dimanche", "Erreur")</f>
        <v>Dimanche</v>
      </c>
      <c r="E6443" s="2" t="s">
        <v>47</v>
      </c>
      <c r="F6443" s="2" t="s">
        <v>97</v>
      </c>
      <c r="G6443" s="2" t="s">
        <v>98</v>
      </c>
      <c r="H6443" s="4" t="s">
        <v>16</v>
      </c>
      <c r="I6443" s="5">
        <v>46</v>
      </c>
      <c r="J6443" s="6">
        <v>167</v>
      </c>
      <c r="K6443" s="7">
        <v>7682</v>
      </c>
      <c r="L6443" s="7">
        <v>4148.2800000000007</v>
      </c>
      <c r="M6443" s="8">
        <v>0.54</v>
      </c>
      <c r="N6443" s="2" t="s">
        <v>82</v>
      </c>
      <c r="O6443">
        <f t="shared" si="800"/>
        <v>2021</v>
      </c>
      <c r="P6443">
        <f t="shared" si="801"/>
        <v>8</v>
      </c>
      <c r="Q6443" t="str">
        <f t="shared" si="802"/>
        <v>août</v>
      </c>
      <c r="R6443" t="str">
        <f t="shared" si="803"/>
        <v>Kentucky</v>
      </c>
      <c r="S6443" t="str">
        <f t="shared" si="804"/>
        <v>2021-08</v>
      </c>
      <c r="T6443">
        <f>IF(AND(COUNTIF(Calculs!$Q$2:$Q$12,$O6443)&gt;0,COUNTIF(Calculs!$S$2:$S$12,$E6443)&gt;0,COUNTIF(Calculs!$U$2:$U$12,$H6443)&gt;0),1,0)</f>
        <v>1</v>
      </c>
      <c r="U6443">
        <f t="shared" si="805"/>
        <v>7682</v>
      </c>
      <c r="V6443">
        <f t="shared" si="806"/>
        <v>167</v>
      </c>
      <c r="W6443">
        <f t="shared" si="807"/>
        <v>4148.2800000000007</v>
      </c>
    </row>
    <row r="6444" spans="1:23" ht="15.75" customHeight="1" x14ac:dyDescent="0.3">
      <c r="A6444" s="2" t="s">
        <v>60</v>
      </c>
      <c r="B6444" s="2">
        <v>1185732</v>
      </c>
      <c r="C6444" s="3">
        <v>44430</v>
      </c>
      <c r="D6444" s="12" t="str" cm="1">
        <f t="array" ref="D6444">_xlfn.SWITCH(WEEKDAY(C6444,2), 1, "Lundi", 2, "Mardi", 3, "Mercredi", 4, "Jeudi", 5, "Vendredi", 6, "Samedi", 7, "Dimanche", "Erreur")</f>
        <v>Dimanche</v>
      </c>
      <c r="E6444" s="2" t="s">
        <v>47</v>
      </c>
      <c r="F6444" s="2" t="s">
        <v>97</v>
      </c>
      <c r="G6444" s="2" t="s">
        <v>98</v>
      </c>
      <c r="H6444" s="4" t="s">
        <v>18</v>
      </c>
      <c r="I6444" s="5">
        <v>41</v>
      </c>
      <c r="J6444" s="6">
        <v>91</v>
      </c>
      <c r="K6444" s="7">
        <v>3731</v>
      </c>
      <c r="L6444" s="7">
        <v>1753.57</v>
      </c>
      <c r="M6444" s="8">
        <v>0.47</v>
      </c>
      <c r="N6444" s="2" t="s">
        <v>82</v>
      </c>
      <c r="O6444">
        <f t="shared" si="800"/>
        <v>2021</v>
      </c>
      <c r="P6444">
        <f t="shared" si="801"/>
        <v>8</v>
      </c>
      <c r="Q6444" t="str">
        <f t="shared" si="802"/>
        <v>août</v>
      </c>
      <c r="R6444" t="str">
        <f t="shared" si="803"/>
        <v>Kentucky</v>
      </c>
      <c r="S6444" t="str">
        <f t="shared" si="804"/>
        <v>2021-08</v>
      </c>
      <c r="T6444">
        <f>IF(AND(COUNTIF(Calculs!$Q$2:$Q$12,$O6444)&gt;0,COUNTIF(Calculs!$S$2:$S$12,$E6444)&gt;0,COUNTIF(Calculs!$U$2:$U$12,$H6444)&gt;0),1,0)</f>
        <v>1</v>
      </c>
      <c r="U6444">
        <f t="shared" si="805"/>
        <v>3731</v>
      </c>
      <c r="V6444">
        <f t="shared" si="806"/>
        <v>91</v>
      </c>
      <c r="W6444">
        <f t="shared" si="807"/>
        <v>1753.57</v>
      </c>
    </row>
    <row r="6445" spans="1:23" ht="15.75" customHeight="1" x14ac:dyDescent="0.3">
      <c r="A6445" s="2" t="s">
        <v>60</v>
      </c>
      <c r="B6445" s="2">
        <v>1185732</v>
      </c>
      <c r="C6445" s="3">
        <v>44430</v>
      </c>
      <c r="D6445" s="12" t="str" cm="1">
        <f t="array" ref="D6445">_xlfn.SWITCH(WEEKDAY(C6445,2), 1, "Lundi", 2, "Mardi", 3, "Mercredi", 4, "Jeudi", 5, "Vendredi", 6, "Samedi", 7, "Dimanche", "Erreur")</f>
        <v>Dimanche</v>
      </c>
      <c r="E6445" s="2" t="s">
        <v>47</v>
      </c>
      <c r="F6445" s="2" t="s">
        <v>97</v>
      </c>
      <c r="G6445" s="2" t="s">
        <v>98</v>
      </c>
      <c r="H6445" s="4" t="s">
        <v>19</v>
      </c>
      <c r="I6445" s="5">
        <v>36</v>
      </c>
      <c r="J6445" s="6">
        <v>80</v>
      </c>
      <c r="K6445" s="7">
        <v>2880</v>
      </c>
      <c r="L6445" s="7">
        <v>1555.2</v>
      </c>
      <c r="M6445" s="8">
        <v>0.54</v>
      </c>
      <c r="N6445" s="2" t="s">
        <v>82</v>
      </c>
      <c r="O6445">
        <f t="shared" si="800"/>
        <v>2021</v>
      </c>
      <c r="P6445">
        <f t="shared" si="801"/>
        <v>8</v>
      </c>
      <c r="Q6445" t="str">
        <f t="shared" si="802"/>
        <v>août</v>
      </c>
      <c r="R6445" t="str">
        <f t="shared" si="803"/>
        <v>Kentucky</v>
      </c>
      <c r="S6445" t="str">
        <f t="shared" si="804"/>
        <v>2021-08</v>
      </c>
      <c r="T6445">
        <f>IF(AND(COUNTIF(Calculs!$Q$2:$Q$12,$O6445)&gt;0,COUNTIF(Calculs!$S$2:$S$12,$E6445)&gt;0,COUNTIF(Calculs!$U$2:$U$12,$H6445)&gt;0),1,0)</f>
        <v>1</v>
      </c>
      <c r="U6445">
        <f t="shared" si="805"/>
        <v>2880</v>
      </c>
      <c r="V6445">
        <f t="shared" si="806"/>
        <v>80</v>
      </c>
      <c r="W6445">
        <f t="shared" si="807"/>
        <v>1555.2</v>
      </c>
    </row>
    <row r="6446" spans="1:23" ht="15.75" customHeight="1" x14ac:dyDescent="0.3">
      <c r="A6446" s="2" t="s">
        <v>60</v>
      </c>
      <c r="B6446" s="2">
        <v>1185732</v>
      </c>
      <c r="C6446" s="3">
        <v>44430</v>
      </c>
      <c r="D6446" s="12" t="str" cm="1">
        <f t="array" ref="D6446">_xlfn.SWITCH(WEEKDAY(C6446,2), 1, "Lundi", 2, "Mardi", 3, "Mercredi", 4, "Jeudi", 5, "Vendredi", 6, "Samedi", 7, "Dimanche", "Erreur")</f>
        <v>Dimanche</v>
      </c>
      <c r="E6446" s="2" t="s">
        <v>47</v>
      </c>
      <c r="F6446" s="2" t="s">
        <v>97</v>
      </c>
      <c r="G6446" s="2" t="s">
        <v>98</v>
      </c>
      <c r="H6446" s="4" t="s">
        <v>20</v>
      </c>
      <c r="I6446" s="5">
        <v>38</v>
      </c>
      <c r="J6446" s="6">
        <v>75</v>
      </c>
      <c r="K6446" s="7">
        <v>2850</v>
      </c>
      <c r="L6446" s="7">
        <v>1425</v>
      </c>
      <c r="M6446" s="8">
        <v>0.5</v>
      </c>
      <c r="N6446" s="2" t="s">
        <v>82</v>
      </c>
      <c r="O6446">
        <f t="shared" si="800"/>
        <v>2021</v>
      </c>
      <c r="P6446">
        <f t="shared" si="801"/>
        <v>8</v>
      </c>
      <c r="Q6446" t="str">
        <f t="shared" si="802"/>
        <v>août</v>
      </c>
      <c r="R6446" t="str">
        <f t="shared" si="803"/>
        <v>Kentucky</v>
      </c>
      <c r="S6446" t="str">
        <f t="shared" si="804"/>
        <v>2021-08</v>
      </c>
      <c r="T6446">
        <f>IF(AND(COUNTIF(Calculs!$Q$2:$Q$12,$O6446)&gt;0,COUNTIF(Calculs!$S$2:$S$12,$E6446)&gt;0,COUNTIF(Calculs!$U$2:$U$12,$H6446)&gt;0),1,0)</f>
        <v>1</v>
      </c>
      <c r="U6446">
        <f t="shared" si="805"/>
        <v>2850</v>
      </c>
      <c r="V6446">
        <f t="shared" si="806"/>
        <v>75</v>
      </c>
      <c r="W6446">
        <f t="shared" si="807"/>
        <v>1425</v>
      </c>
    </row>
    <row r="6447" spans="1:23" ht="15.75" customHeight="1" x14ac:dyDescent="0.3">
      <c r="A6447" s="2" t="s">
        <v>60</v>
      </c>
      <c r="B6447" s="2">
        <v>1185732</v>
      </c>
      <c r="C6447" s="3">
        <v>44430</v>
      </c>
      <c r="D6447" s="12" t="str" cm="1">
        <f t="array" ref="D6447">_xlfn.SWITCH(WEEKDAY(C6447,2), 1, "Lundi", 2, "Mardi", 3, "Mercredi", 4, "Jeudi", 5, "Vendredi", 6, "Samedi", 7, "Dimanche", "Erreur")</f>
        <v>Dimanche</v>
      </c>
      <c r="E6447" s="2" t="s">
        <v>47</v>
      </c>
      <c r="F6447" s="2" t="s">
        <v>97</v>
      </c>
      <c r="G6447" s="2" t="s">
        <v>98</v>
      </c>
      <c r="H6447" s="4" t="s">
        <v>21</v>
      </c>
      <c r="I6447" s="5">
        <v>49</v>
      </c>
      <c r="J6447" s="6">
        <v>65</v>
      </c>
      <c r="K6447" s="7">
        <v>3185</v>
      </c>
      <c r="L6447" s="7">
        <v>1560.6499999999999</v>
      </c>
      <c r="M6447" s="8">
        <v>0.49</v>
      </c>
      <c r="N6447" s="2" t="s">
        <v>82</v>
      </c>
      <c r="O6447">
        <f t="shared" si="800"/>
        <v>2021</v>
      </c>
      <c r="P6447">
        <f t="shared" si="801"/>
        <v>8</v>
      </c>
      <c r="Q6447" t="str">
        <f t="shared" si="802"/>
        <v>août</v>
      </c>
      <c r="R6447" t="str">
        <f t="shared" si="803"/>
        <v>Kentucky</v>
      </c>
      <c r="S6447" t="str">
        <f t="shared" si="804"/>
        <v>2021-08</v>
      </c>
      <c r="T6447">
        <f>IF(AND(COUNTIF(Calculs!$Q$2:$Q$12,$O6447)&gt;0,COUNTIF(Calculs!$S$2:$S$12,$E6447)&gt;0,COUNTIF(Calculs!$U$2:$U$12,$H6447)&gt;0),1,0)</f>
        <v>1</v>
      </c>
      <c r="U6447">
        <f t="shared" si="805"/>
        <v>3185</v>
      </c>
      <c r="V6447">
        <f t="shared" si="806"/>
        <v>65</v>
      </c>
      <c r="W6447">
        <f t="shared" si="807"/>
        <v>1560.6499999999999</v>
      </c>
    </row>
    <row r="6448" spans="1:23" ht="15.75" customHeight="1" x14ac:dyDescent="0.3">
      <c r="A6448" s="2" t="s">
        <v>60</v>
      </c>
      <c r="B6448" s="2">
        <v>1185732</v>
      </c>
      <c r="C6448" s="3">
        <v>44430</v>
      </c>
      <c r="D6448" s="12" t="str" cm="1">
        <f t="array" ref="D6448">_xlfn.SWITCH(WEEKDAY(C6448,2), 1, "Lundi", 2, "Mardi", 3, "Mercredi", 4, "Jeudi", 5, "Vendredi", 6, "Samedi", 7, "Dimanche", "Erreur")</f>
        <v>Dimanche</v>
      </c>
      <c r="E6448" s="2" t="s">
        <v>47</v>
      </c>
      <c r="F6448" s="2" t="s">
        <v>97</v>
      </c>
      <c r="G6448" s="2" t="s">
        <v>98</v>
      </c>
      <c r="H6448" s="4" t="s">
        <v>22</v>
      </c>
      <c r="I6448" s="5">
        <v>51</v>
      </c>
      <c r="J6448" s="6">
        <v>120</v>
      </c>
      <c r="K6448" s="7">
        <v>6120</v>
      </c>
      <c r="L6448" s="7">
        <v>3304.8</v>
      </c>
      <c r="M6448" s="8">
        <v>0.54</v>
      </c>
      <c r="N6448" s="2" t="s">
        <v>82</v>
      </c>
      <c r="O6448">
        <f t="shared" si="800"/>
        <v>2021</v>
      </c>
      <c r="P6448">
        <f t="shared" si="801"/>
        <v>8</v>
      </c>
      <c r="Q6448" t="str">
        <f t="shared" si="802"/>
        <v>août</v>
      </c>
      <c r="R6448" t="str">
        <f t="shared" si="803"/>
        <v>Kentucky</v>
      </c>
      <c r="S6448" t="str">
        <f t="shared" si="804"/>
        <v>2021-08</v>
      </c>
      <c r="T6448">
        <f>IF(AND(COUNTIF(Calculs!$Q$2:$Q$12,$O6448)&gt;0,COUNTIF(Calculs!$S$2:$S$12,$E6448)&gt;0,COUNTIF(Calculs!$U$2:$U$12,$H6448)&gt;0),1,0)</f>
        <v>1</v>
      </c>
      <c r="U6448">
        <f t="shared" si="805"/>
        <v>6120</v>
      </c>
      <c r="V6448">
        <f t="shared" si="806"/>
        <v>120</v>
      </c>
      <c r="W6448">
        <f t="shared" si="807"/>
        <v>3304.8</v>
      </c>
    </row>
    <row r="6449" spans="1:23" ht="15.75" customHeight="1" x14ac:dyDescent="0.3">
      <c r="A6449" s="2" t="s">
        <v>60</v>
      </c>
      <c r="B6449" s="2">
        <v>1185732</v>
      </c>
      <c r="C6449" s="3">
        <v>44462</v>
      </c>
      <c r="D6449" s="12" t="str" cm="1">
        <f t="array" ref="D6449">_xlfn.SWITCH(WEEKDAY(C6449,2), 1, "Lundi", 2, "Mardi", 3, "Mercredi", 4, "Jeudi", 5, "Vendredi", 6, "Samedi", 7, "Dimanche", "Erreur")</f>
        <v>Jeudi</v>
      </c>
      <c r="E6449" s="2" t="s">
        <v>47</v>
      </c>
      <c r="F6449" s="2" t="s">
        <v>97</v>
      </c>
      <c r="G6449" s="2" t="s">
        <v>98</v>
      </c>
      <c r="H6449" s="4" t="s">
        <v>16</v>
      </c>
      <c r="I6449" s="5">
        <v>48</v>
      </c>
      <c r="J6449" s="6">
        <v>137</v>
      </c>
      <c r="K6449" s="7">
        <v>6576</v>
      </c>
      <c r="L6449" s="7">
        <v>3485.28</v>
      </c>
      <c r="M6449" s="8">
        <v>0.53</v>
      </c>
      <c r="N6449" s="2" t="s">
        <v>82</v>
      </c>
      <c r="O6449">
        <f t="shared" si="800"/>
        <v>2021</v>
      </c>
      <c r="P6449">
        <f t="shared" si="801"/>
        <v>9</v>
      </c>
      <c r="Q6449" t="str">
        <f t="shared" si="802"/>
        <v>sept</v>
      </c>
      <c r="R6449" t="str">
        <f t="shared" si="803"/>
        <v>Kentucky</v>
      </c>
      <c r="S6449" t="str">
        <f t="shared" si="804"/>
        <v>2021-09</v>
      </c>
      <c r="T6449">
        <f>IF(AND(COUNTIF(Calculs!$Q$2:$Q$12,$O6449)&gt;0,COUNTIF(Calculs!$S$2:$S$12,$E6449)&gt;0,COUNTIF(Calculs!$U$2:$U$12,$H6449)&gt;0),1,0)</f>
        <v>1</v>
      </c>
      <c r="U6449">
        <f t="shared" si="805"/>
        <v>6576</v>
      </c>
      <c r="V6449">
        <f t="shared" si="806"/>
        <v>137</v>
      </c>
      <c r="W6449">
        <f t="shared" si="807"/>
        <v>3485.28</v>
      </c>
    </row>
    <row r="6450" spans="1:23" ht="15.75" customHeight="1" x14ac:dyDescent="0.3">
      <c r="A6450" s="2" t="s">
        <v>60</v>
      </c>
      <c r="B6450" s="2">
        <v>1185732</v>
      </c>
      <c r="C6450" s="3">
        <v>44462</v>
      </c>
      <c r="D6450" s="12" t="str" cm="1">
        <f t="array" ref="D6450">_xlfn.SWITCH(WEEKDAY(C6450,2), 1, "Lundi", 2, "Mardi", 3, "Mercredi", 4, "Jeudi", 5, "Vendredi", 6, "Samedi", 7, "Dimanche", "Erreur")</f>
        <v>Jeudi</v>
      </c>
      <c r="E6450" s="2" t="s">
        <v>47</v>
      </c>
      <c r="F6450" s="2" t="s">
        <v>97</v>
      </c>
      <c r="G6450" s="2" t="s">
        <v>98</v>
      </c>
      <c r="H6450" s="4" t="s">
        <v>18</v>
      </c>
      <c r="I6450" s="5">
        <v>44</v>
      </c>
      <c r="J6450" s="6">
        <v>94</v>
      </c>
      <c r="K6450" s="7">
        <v>4136</v>
      </c>
      <c r="L6450" s="7">
        <v>2026.6399999999999</v>
      </c>
      <c r="M6450" s="8">
        <v>0.49</v>
      </c>
      <c r="N6450" s="2" t="s">
        <v>82</v>
      </c>
      <c r="O6450">
        <f t="shared" si="800"/>
        <v>2021</v>
      </c>
      <c r="P6450">
        <f t="shared" si="801"/>
        <v>9</v>
      </c>
      <c r="Q6450" t="str">
        <f t="shared" si="802"/>
        <v>sept</v>
      </c>
      <c r="R6450" t="str">
        <f t="shared" si="803"/>
        <v>Kentucky</v>
      </c>
      <c r="S6450" t="str">
        <f t="shared" si="804"/>
        <v>2021-09</v>
      </c>
      <c r="T6450">
        <f>IF(AND(COUNTIF(Calculs!$Q$2:$Q$12,$O6450)&gt;0,COUNTIF(Calculs!$S$2:$S$12,$E6450)&gt;0,COUNTIF(Calculs!$U$2:$U$12,$H6450)&gt;0),1,0)</f>
        <v>1</v>
      </c>
      <c r="U6450">
        <f t="shared" si="805"/>
        <v>4136</v>
      </c>
      <c r="V6450">
        <f t="shared" si="806"/>
        <v>94</v>
      </c>
      <c r="W6450">
        <f t="shared" si="807"/>
        <v>2026.6399999999999</v>
      </c>
    </row>
    <row r="6451" spans="1:23" ht="15.75" customHeight="1" x14ac:dyDescent="0.3">
      <c r="A6451" s="2" t="s">
        <v>60</v>
      </c>
      <c r="B6451" s="2">
        <v>1185732</v>
      </c>
      <c r="C6451" s="3">
        <v>44462</v>
      </c>
      <c r="D6451" s="12" t="str" cm="1">
        <f t="array" ref="D6451">_xlfn.SWITCH(WEEKDAY(C6451,2), 1, "Lundi", 2, "Mardi", 3, "Mercredi", 4, "Jeudi", 5, "Vendredi", 6, "Samedi", 7, "Dimanche", "Erreur")</f>
        <v>Jeudi</v>
      </c>
      <c r="E6451" s="2" t="s">
        <v>47</v>
      </c>
      <c r="F6451" s="2" t="s">
        <v>97</v>
      </c>
      <c r="G6451" s="2" t="s">
        <v>98</v>
      </c>
      <c r="H6451" s="4" t="s">
        <v>19</v>
      </c>
      <c r="I6451" s="5">
        <v>33</v>
      </c>
      <c r="J6451" s="6">
        <v>65</v>
      </c>
      <c r="K6451" s="7">
        <v>2145</v>
      </c>
      <c r="L6451" s="7">
        <v>1136.8500000000001</v>
      </c>
      <c r="M6451" s="8">
        <v>0.53</v>
      </c>
      <c r="N6451" s="2" t="s">
        <v>82</v>
      </c>
      <c r="O6451">
        <f t="shared" si="800"/>
        <v>2021</v>
      </c>
      <c r="P6451">
        <f t="shared" si="801"/>
        <v>9</v>
      </c>
      <c r="Q6451" t="str">
        <f t="shared" si="802"/>
        <v>sept</v>
      </c>
      <c r="R6451" t="str">
        <f t="shared" si="803"/>
        <v>Kentucky</v>
      </c>
      <c r="S6451" t="str">
        <f t="shared" si="804"/>
        <v>2021-09</v>
      </c>
      <c r="T6451">
        <f>IF(AND(COUNTIF(Calculs!$Q$2:$Q$12,$O6451)&gt;0,COUNTIF(Calculs!$S$2:$S$12,$E6451)&gt;0,COUNTIF(Calculs!$U$2:$U$12,$H6451)&gt;0),1,0)</f>
        <v>1</v>
      </c>
      <c r="U6451">
        <f t="shared" si="805"/>
        <v>2145</v>
      </c>
      <c r="V6451">
        <f t="shared" si="806"/>
        <v>65</v>
      </c>
      <c r="W6451">
        <f t="shared" si="807"/>
        <v>1136.8500000000001</v>
      </c>
    </row>
    <row r="6452" spans="1:23" ht="15.75" customHeight="1" x14ac:dyDescent="0.3">
      <c r="A6452" s="2" t="s">
        <v>60</v>
      </c>
      <c r="B6452" s="2">
        <v>1185732</v>
      </c>
      <c r="C6452" s="3">
        <v>44462</v>
      </c>
      <c r="D6452" s="12" t="str" cm="1">
        <f t="array" ref="D6452">_xlfn.SWITCH(WEEKDAY(C6452,2), 1, "Lundi", 2, "Mardi", 3, "Mercredi", 4, "Jeudi", 5, "Vendredi", 6, "Samedi", 7, "Dimanche", "Erreur")</f>
        <v>Jeudi</v>
      </c>
      <c r="E6452" s="2" t="s">
        <v>47</v>
      </c>
      <c r="F6452" s="2" t="s">
        <v>97</v>
      </c>
      <c r="G6452" s="2" t="s">
        <v>98</v>
      </c>
      <c r="H6452" s="4" t="s">
        <v>20</v>
      </c>
      <c r="I6452" s="5">
        <v>32</v>
      </c>
      <c r="J6452" s="6">
        <v>54</v>
      </c>
      <c r="K6452" s="7">
        <v>1728</v>
      </c>
      <c r="L6452" s="7">
        <v>881.28</v>
      </c>
      <c r="M6452" s="8">
        <v>0.51</v>
      </c>
      <c r="N6452" s="2" t="s">
        <v>82</v>
      </c>
      <c r="O6452">
        <f t="shared" si="800"/>
        <v>2021</v>
      </c>
      <c r="P6452">
        <f t="shared" si="801"/>
        <v>9</v>
      </c>
      <c r="Q6452" t="str">
        <f t="shared" si="802"/>
        <v>sept</v>
      </c>
      <c r="R6452" t="str">
        <f t="shared" si="803"/>
        <v>Kentucky</v>
      </c>
      <c r="S6452" t="str">
        <f t="shared" si="804"/>
        <v>2021-09</v>
      </c>
      <c r="T6452">
        <f>IF(AND(COUNTIF(Calculs!$Q$2:$Q$12,$O6452)&gt;0,COUNTIF(Calculs!$S$2:$S$12,$E6452)&gt;0,COUNTIF(Calculs!$U$2:$U$12,$H6452)&gt;0),1,0)</f>
        <v>1</v>
      </c>
      <c r="U6452">
        <f t="shared" si="805"/>
        <v>1728</v>
      </c>
      <c r="V6452">
        <f t="shared" si="806"/>
        <v>54</v>
      </c>
      <c r="W6452">
        <f t="shared" si="807"/>
        <v>881.28</v>
      </c>
    </row>
    <row r="6453" spans="1:23" ht="15.75" customHeight="1" x14ac:dyDescent="0.3">
      <c r="A6453" s="2" t="s">
        <v>60</v>
      </c>
      <c r="B6453" s="2">
        <v>1185732</v>
      </c>
      <c r="C6453" s="3">
        <v>44462</v>
      </c>
      <c r="D6453" s="12" t="str" cm="1">
        <f t="array" ref="D6453">_xlfn.SWITCH(WEEKDAY(C6453,2), 1, "Lundi", 2, "Mardi", 3, "Mercredi", 4, "Jeudi", 5, "Vendredi", 6, "Samedi", 7, "Dimanche", "Erreur")</f>
        <v>Jeudi</v>
      </c>
      <c r="E6453" s="2" t="s">
        <v>47</v>
      </c>
      <c r="F6453" s="2" t="s">
        <v>97</v>
      </c>
      <c r="G6453" s="2" t="s">
        <v>98</v>
      </c>
      <c r="H6453" s="4" t="s">
        <v>21</v>
      </c>
      <c r="I6453" s="5">
        <v>43</v>
      </c>
      <c r="J6453" s="6">
        <v>58</v>
      </c>
      <c r="K6453" s="7">
        <v>2494</v>
      </c>
      <c r="L6453" s="7">
        <v>1172.1799999999998</v>
      </c>
      <c r="M6453" s="8">
        <v>0.47</v>
      </c>
      <c r="N6453" s="2" t="s">
        <v>82</v>
      </c>
      <c r="O6453">
        <f t="shared" si="800"/>
        <v>2021</v>
      </c>
      <c r="P6453">
        <f t="shared" si="801"/>
        <v>9</v>
      </c>
      <c r="Q6453" t="str">
        <f t="shared" si="802"/>
        <v>sept</v>
      </c>
      <c r="R6453" t="str">
        <f t="shared" si="803"/>
        <v>Kentucky</v>
      </c>
      <c r="S6453" t="str">
        <f t="shared" si="804"/>
        <v>2021-09</v>
      </c>
      <c r="T6453">
        <f>IF(AND(COUNTIF(Calculs!$Q$2:$Q$12,$O6453)&gt;0,COUNTIF(Calculs!$S$2:$S$12,$E6453)&gt;0,COUNTIF(Calculs!$U$2:$U$12,$H6453)&gt;0),1,0)</f>
        <v>1</v>
      </c>
      <c r="U6453">
        <f t="shared" si="805"/>
        <v>2494</v>
      </c>
      <c r="V6453">
        <f t="shared" si="806"/>
        <v>58</v>
      </c>
      <c r="W6453">
        <f t="shared" si="807"/>
        <v>1172.1799999999998</v>
      </c>
    </row>
    <row r="6454" spans="1:23" ht="15.75" customHeight="1" x14ac:dyDescent="0.3">
      <c r="A6454" s="2" t="s">
        <v>60</v>
      </c>
      <c r="B6454" s="2">
        <v>1185732</v>
      </c>
      <c r="C6454" s="3">
        <v>44462</v>
      </c>
      <c r="D6454" s="12" t="str" cm="1">
        <f t="array" ref="D6454">_xlfn.SWITCH(WEEKDAY(C6454,2), 1, "Lundi", 2, "Mardi", 3, "Mercredi", 4, "Jeudi", 5, "Vendredi", 6, "Samedi", 7, "Dimanche", "Erreur")</f>
        <v>Jeudi</v>
      </c>
      <c r="E6454" s="2" t="s">
        <v>47</v>
      </c>
      <c r="F6454" s="2" t="s">
        <v>97</v>
      </c>
      <c r="G6454" s="2" t="s">
        <v>98</v>
      </c>
      <c r="H6454" s="4" t="s">
        <v>22</v>
      </c>
      <c r="I6454" s="5">
        <v>49</v>
      </c>
      <c r="J6454" s="6">
        <v>74</v>
      </c>
      <c r="K6454" s="7">
        <v>3626</v>
      </c>
      <c r="L6454" s="7">
        <v>1885.52</v>
      </c>
      <c r="M6454" s="8">
        <v>0.52</v>
      </c>
      <c r="N6454" s="2" t="s">
        <v>82</v>
      </c>
      <c r="O6454">
        <f t="shared" si="800"/>
        <v>2021</v>
      </c>
      <c r="P6454">
        <f t="shared" si="801"/>
        <v>9</v>
      </c>
      <c r="Q6454" t="str">
        <f t="shared" si="802"/>
        <v>sept</v>
      </c>
      <c r="R6454" t="str">
        <f t="shared" si="803"/>
        <v>Kentucky</v>
      </c>
      <c r="S6454" t="str">
        <f t="shared" si="804"/>
        <v>2021-09</v>
      </c>
      <c r="T6454">
        <f>IF(AND(COUNTIF(Calculs!$Q$2:$Q$12,$O6454)&gt;0,COUNTIF(Calculs!$S$2:$S$12,$E6454)&gt;0,COUNTIF(Calculs!$U$2:$U$12,$H6454)&gt;0),1,0)</f>
        <v>1</v>
      </c>
      <c r="U6454">
        <f t="shared" si="805"/>
        <v>3626</v>
      </c>
      <c r="V6454">
        <f t="shared" si="806"/>
        <v>74</v>
      </c>
      <c r="W6454">
        <f t="shared" si="807"/>
        <v>1885.52</v>
      </c>
    </row>
    <row r="6455" spans="1:23" ht="15.75" customHeight="1" x14ac:dyDescent="0.3">
      <c r="A6455" s="2" t="s">
        <v>60</v>
      </c>
      <c r="B6455" s="2">
        <v>1185732</v>
      </c>
      <c r="C6455" s="3">
        <v>44491</v>
      </c>
      <c r="D6455" s="12" t="str" cm="1">
        <f t="array" ref="D6455">_xlfn.SWITCH(WEEKDAY(C6455,2), 1, "Lundi", 2, "Mardi", 3, "Mercredi", 4, "Jeudi", 5, "Vendredi", 6, "Samedi", 7, "Dimanche", "Erreur")</f>
        <v>Vendredi</v>
      </c>
      <c r="E6455" s="2" t="s">
        <v>47</v>
      </c>
      <c r="F6455" s="2" t="s">
        <v>97</v>
      </c>
      <c r="G6455" s="2" t="s">
        <v>98</v>
      </c>
      <c r="H6455" s="4" t="s">
        <v>16</v>
      </c>
      <c r="I6455" s="5">
        <v>53</v>
      </c>
      <c r="J6455" s="6">
        <v>126</v>
      </c>
      <c r="K6455" s="7">
        <v>6678</v>
      </c>
      <c r="L6455" s="7">
        <v>3672.9</v>
      </c>
      <c r="M6455" s="8">
        <v>0.55000000000000004</v>
      </c>
      <c r="N6455" s="2" t="s">
        <v>82</v>
      </c>
      <c r="O6455">
        <f t="shared" si="800"/>
        <v>2021</v>
      </c>
      <c r="P6455">
        <f t="shared" si="801"/>
        <v>10</v>
      </c>
      <c r="Q6455" t="str">
        <f t="shared" si="802"/>
        <v>oct</v>
      </c>
      <c r="R6455" t="str">
        <f t="shared" si="803"/>
        <v>Kentucky</v>
      </c>
      <c r="S6455" t="str">
        <f t="shared" si="804"/>
        <v>2021-10</v>
      </c>
      <c r="T6455">
        <f>IF(AND(COUNTIF(Calculs!$Q$2:$Q$12,$O6455)&gt;0,COUNTIF(Calculs!$S$2:$S$12,$E6455)&gt;0,COUNTIF(Calculs!$U$2:$U$12,$H6455)&gt;0),1,0)</f>
        <v>1</v>
      </c>
      <c r="U6455">
        <f t="shared" si="805"/>
        <v>6678</v>
      </c>
      <c r="V6455">
        <f t="shared" si="806"/>
        <v>126</v>
      </c>
      <c r="W6455">
        <f t="shared" si="807"/>
        <v>3672.9</v>
      </c>
    </row>
    <row r="6456" spans="1:23" ht="15.75" customHeight="1" x14ac:dyDescent="0.3">
      <c r="A6456" s="2" t="s">
        <v>60</v>
      </c>
      <c r="B6456" s="2">
        <v>1185732</v>
      </c>
      <c r="C6456" s="3">
        <v>44491</v>
      </c>
      <c r="D6456" s="12" t="str" cm="1">
        <f t="array" ref="D6456">_xlfn.SWITCH(WEEKDAY(C6456,2), 1, "Lundi", 2, "Mardi", 3, "Mercredi", 4, "Jeudi", 5, "Vendredi", 6, "Samedi", 7, "Dimanche", "Erreur")</f>
        <v>Vendredi</v>
      </c>
      <c r="E6456" s="2" t="s">
        <v>47</v>
      </c>
      <c r="F6456" s="2" t="s">
        <v>97</v>
      </c>
      <c r="G6456" s="2" t="s">
        <v>98</v>
      </c>
      <c r="H6456" s="4" t="s">
        <v>18</v>
      </c>
      <c r="I6456" s="5">
        <v>41</v>
      </c>
      <c r="J6456" s="6">
        <v>83</v>
      </c>
      <c r="K6456" s="7">
        <v>3403</v>
      </c>
      <c r="L6456" s="7">
        <v>1701.5</v>
      </c>
      <c r="M6456" s="8">
        <v>0.5</v>
      </c>
      <c r="N6456" s="2" t="s">
        <v>82</v>
      </c>
      <c r="O6456">
        <f t="shared" si="800"/>
        <v>2021</v>
      </c>
      <c r="P6456">
        <f t="shared" si="801"/>
        <v>10</v>
      </c>
      <c r="Q6456" t="str">
        <f t="shared" si="802"/>
        <v>oct</v>
      </c>
      <c r="R6456" t="str">
        <f t="shared" si="803"/>
        <v>Kentucky</v>
      </c>
      <c r="S6456" t="str">
        <f t="shared" si="804"/>
        <v>2021-10</v>
      </c>
      <c r="T6456">
        <f>IF(AND(COUNTIF(Calculs!$Q$2:$Q$12,$O6456)&gt;0,COUNTIF(Calculs!$S$2:$S$12,$E6456)&gt;0,COUNTIF(Calculs!$U$2:$U$12,$H6456)&gt;0),1,0)</f>
        <v>1</v>
      </c>
      <c r="U6456">
        <f t="shared" si="805"/>
        <v>3403</v>
      </c>
      <c r="V6456">
        <f t="shared" si="806"/>
        <v>83</v>
      </c>
      <c r="W6456">
        <f t="shared" si="807"/>
        <v>1701.5</v>
      </c>
    </row>
    <row r="6457" spans="1:23" ht="15.75" customHeight="1" x14ac:dyDescent="0.3">
      <c r="A6457" s="2" t="s">
        <v>60</v>
      </c>
      <c r="B6457" s="2">
        <v>1185732</v>
      </c>
      <c r="C6457" s="3">
        <v>44491</v>
      </c>
      <c r="D6457" s="12" t="str" cm="1">
        <f t="array" ref="D6457">_xlfn.SWITCH(WEEKDAY(C6457,2), 1, "Lundi", 2, "Mardi", 3, "Mercredi", 4, "Jeudi", 5, "Vendredi", 6, "Samedi", 7, "Dimanche", "Erreur")</f>
        <v>Vendredi</v>
      </c>
      <c r="E6457" s="2" t="s">
        <v>47</v>
      </c>
      <c r="F6457" s="2" t="s">
        <v>97</v>
      </c>
      <c r="G6457" s="2" t="s">
        <v>98</v>
      </c>
      <c r="H6457" s="4" t="s">
        <v>19</v>
      </c>
      <c r="I6457" s="5">
        <v>43</v>
      </c>
      <c r="J6457" s="6">
        <v>47</v>
      </c>
      <c r="K6457" s="7">
        <v>2021</v>
      </c>
      <c r="L6457" s="7">
        <v>1091.3400000000001</v>
      </c>
      <c r="M6457" s="8">
        <v>0.54</v>
      </c>
      <c r="N6457" s="2" t="s">
        <v>82</v>
      </c>
      <c r="O6457">
        <f t="shared" si="800"/>
        <v>2021</v>
      </c>
      <c r="P6457">
        <f t="shared" si="801"/>
        <v>10</v>
      </c>
      <c r="Q6457" t="str">
        <f t="shared" si="802"/>
        <v>oct</v>
      </c>
      <c r="R6457" t="str">
        <f t="shared" si="803"/>
        <v>Kentucky</v>
      </c>
      <c r="S6457" t="str">
        <f t="shared" si="804"/>
        <v>2021-10</v>
      </c>
      <c r="T6457">
        <f>IF(AND(COUNTIF(Calculs!$Q$2:$Q$12,$O6457)&gt;0,COUNTIF(Calculs!$S$2:$S$12,$E6457)&gt;0,COUNTIF(Calculs!$U$2:$U$12,$H6457)&gt;0),1,0)</f>
        <v>1</v>
      </c>
      <c r="U6457">
        <f t="shared" si="805"/>
        <v>2021</v>
      </c>
      <c r="V6457">
        <f t="shared" si="806"/>
        <v>47</v>
      </c>
      <c r="W6457">
        <f t="shared" si="807"/>
        <v>1091.3400000000001</v>
      </c>
    </row>
    <row r="6458" spans="1:23" ht="15.75" customHeight="1" x14ac:dyDescent="0.3">
      <c r="A6458" s="2" t="s">
        <v>60</v>
      </c>
      <c r="B6458" s="2">
        <v>1185732</v>
      </c>
      <c r="C6458" s="3">
        <v>44491</v>
      </c>
      <c r="D6458" s="12" t="str" cm="1">
        <f t="array" ref="D6458">_xlfn.SWITCH(WEEKDAY(C6458,2), 1, "Lundi", 2, "Mardi", 3, "Mercredi", 4, "Jeudi", 5, "Vendredi", 6, "Samedi", 7, "Dimanche", "Erreur")</f>
        <v>Vendredi</v>
      </c>
      <c r="E6458" s="2" t="s">
        <v>47</v>
      </c>
      <c r="F6458" s="2" t="s">
        <v>97</v>
      </c>
      <c r="G6458" s="2" t="s">
        <v>98</v>
      </c>
      <c r="H6458" s="4" t="s">
        <v>20</v>
      </c>
      <c r="I6458" s="5">
        <v>41</v>
      </c>
      <c r="J6458" s="6">
        <v>42</v>
      </c>
      <c r="K6458" s="7">
        <v>1722</v>
      </c>
      <c r="L6458" s="7">
        <v>895.44</v>
      </c>
      <c r="M6458" s="8">
        <v>0.52</v>
      </c>
      <c r="N6458" s="2" t="s">
        <v>82</v>
      </c>
      <c r="O6458">
        <f t="shared" si="800"/>
        <v>2021</v>
      </c>
      <c r="P6458">
        <f t="shared" si="801"/>
        <v>10</v>
      </c>
      <c r="Q6458" t="str">
        <f t="shared" si="802"/>
        <v>oct</v>
      </c>
      <c r="R6458" t="str">
        <f t="shared" si="803"/>
        <v>Kentucky</v>
      </c>
      <c r="S6458" t="str">
        <f t="shared" si="804"/>
        <v>2021-10</v>
      </c>
      <c r="T6458">
        <f>IF(AND(COUNTIF(Calculs!$Q$2:$Q$12,$O6458)&gt;0,COUNTIF(Calculs!$S$2:$S$12,$E6458)&gt;0,COUNTIF(Calculs!$U$2:$U$12,$H6458)&gt;0),1,0)</f>
        <v>1</v>
      </c>
      <c r="U6458">
        <f t="shared" si="805"/>
        <v>1722</v>
      </c>
      <c r="V6458">
        <f t="shared" si="806"/>
        <v>42</v>
      </c>
      <c r="W6458">
        <f t="shared" si="807"/>
        <v>895.44</v>
      </c>
    </row>
    <row r="6459" spans="1:23" ht="15.75" customHeight="1" x14ac:dyDescent="0.3">
      <c r="A6459" s="2" t="s">
        <v>60</v>
      </c>
      <c r="B6459" s="2">
        <v>1185732</v>
      </c>
      <c r="C6459" s="3">
        <v>44491</v>
      </c>
      <c r="D6459" s="12" t="str" cm="1">
        <f t="array" ref="D6459">_xlfn.SWITCH(WEEKDAY(C6459,2), 1, "Lundi", 2, "Mardi", 3, "Mercredi", 4, "Jeudi", 5, "Vendredi", 6, "Samedi", 7, "Dimanche", "Erreur")</f>
        <v>Vendredi</v>
      </c>
      <c r="E6459" s="2" t="s">
        <v>47</v>
      </c>
      <c r="F6459" s="2" t="s">
        <v>97</v>
      </c>
      <c r="G6459" s="2" t="s">
        <v>98</v>
      </c>
      <c r="H6459" s="4" t="s">
        <v>21</v>
      </c>
      <c r="I6459" s="5">
        <v>53</v>
      </c>
      <c r="J6459" s="6">
        <v>41</v>
      </c>
      <c r="K6459" s="7">
        <v>2173</v>
      </c>
      <c r="L6459" s="7">
        <v>1064.77</v>
      </c>
      <c r="M6459" s="8">
        <v>0.49</v>
      </c>
      <c r="N6459" s="2" t="s">
        <v>82</v>
      </c>
      <c r="O6459">
        <f t="shared" si="800"/>
        <v>2021</v>
      </c>
      <c r="P6459">
        <f t="shared" si="801"/>
        <v>10</v>
      </c>
      <c r="Q6459" t="str">
        <f t="shared" si="802"/>
        <v>oct</v>
      </c>
      <c r="R6459" t="str">
        <f t="shared" si="803"/>
        <v>Kentucky</v>
      </c>
      <c r="S6459" t="str">
        <f t="shared" si="804"/>
        <v>2021-10</v>
      </c>
      <c r="T6459">
        <f>IF(AND(COUNTIF(Calculs!$Q$2:$Q$12,$O6459)&gt;0,COUNTIF(Calculs!$S$2:$S$12,$E6459)&gt;0,COUNTIF(Calculs!$U$2:$U$12,$H6459)&gt;0),1,0)</f>
        <v>1</v>
      </c>
      <c r="U6459">
        <f t="shared" si="805"/>
        <v>2173</v>
      </c>
      <c r="V6459">
        <f t="shared" si="806"/>
        <v>41</v>
      </c>
      <c r="W6459">
        <f t="shared" si="807"/>
        <v>1064.77</v>
      </c>
    </row>
    <row r="6460" spans="1:23" ht="15.75" customHeight="1" x14ac:dyDescent="0.3">
      <c r="A6460" s="2" t="s">
        <v>60</v>
      </c>
      <c r="B6460" s="2">
        <v>1185732</v>
      </c>
      <c r="C6460" s="3">
        <v>44491</v>
      </c>
      <c r="D6460" s="12" t="str" cm="1">
        <f t="array" ref="D6460">_xlfn.SWITCH(WEEKDAY(C6460,2), 1, "Lundi", 2, "Mardi", 3, "Mercredi", 4, "Jeudi", 5, "Vendredi", 6, "Samedi", 7, "Dimanche", "Erreur")</f>
        <v>Vendredi</v>
      </c>
      <c r="E6460" s="2" t="s">
        <v>47</v>
      </c>
      <c r="F6460" s="2" t="s">
        <v>97</v>
      </c>
      <c r="G6460" s="2" t="s">
        <v>98</v>
      </c>
      <c r="H6460" s="4" t="s">
        <v>22</v>
      </c>
      <c r="I6460" s="5">
        <v>53</v>
      </c>
      <c r="J6460" s="6">
        <v>83</v>
      </c>
      <c r="K6460" s="7">
        <v>4399</v>
      </c>
      <c r="L6460" s="7">
        <v>2199.5</v>
      </c>
      <c r="M6460" s="8">
        <v>0.5</v>
      </c>
      <c r="N6460" s="2" t="s">
        <v>82</v>
      </c>
      <c r="O6460">
        <f t="shared" si="800"/>
        <v>2021</v>
      </c>
      <c r="P6460">
        <f t="shared" si="801"/>
        <v>10</v>
      </c>
      <c r="Q6460" t="str">
        <f t="shared" si="802"/>
        <v>oct</v>
      </c>
      <c r="R6460" t="str">
        <f t="shared" si="803"/>
        <v>Kentucky</v>
      </c>
      <c r="S6460" t="str">
        <f t="shared" si="804"/>
        <v>2021-10</v>
      </c>
      <c r="T6460">
        <f>IF(AND(COUNTIF(Calculs!$Q$2:$Q$12,$O6460)&gt;0,COUNTIF(Calculs!$S$2:$S$12,$E6460)&gt;0,COUNTIF(Calculs!$U$2:$U$12,$H6460)&gt;0),1,0)</f>
        <v>1</v>
      </c>
      <c r="U6460">
        <f t="shared" si="805"/>
        <v>4399</v>
      </c>
      <c r="V6460">
        <f t="shared" si="806"/>
        <v>83</v>
      </c>
      <c r="W6460">
        <f t="shared" si="807"/>
        <v>2199.5</v>
      </c>
    </row>
    <row r="6461" spans="1:23" ht="15.75" customHeight="1" x14ac:dyDescent="0.3">
      <c r="A6461" s="2" t="s">
        <v>60</v>
      </c>
      <c r="B6461" s="2">
        <v>1185732</v>
      </c>
      <c r="C6461" s="3">
        <v>44522</v>
      </c>
      <c r="D6461" s="12" t="str" cm="1">
        <f t="array" ref="D6461">_xlfn.SWITCH(WEEKDAY(C6461,2), 1, "Lundi", 2, "Mardi", 3, "Mercredi", 4, "Jeudi", 5, "Vendredi", 6, "Samedi", 7, "Dimanche", "Erreur")</f>
        <v>Lundi</v>
      </c>
      <c r="E6461" s="2" t="s">
        <v>47</v>
      </c>
      <c r="F6461" s="2" t="s">
        <v>97</v>
      </c>
      <c r="G6461" s="2" t="s">
        <v>98</v>
      </c>
      <c r="H6461" s="4" t="s">
        <v>16</v>
      </c>
      <c r="I6461" s="5">
        <v>48</v>
      </c>
      <c r="J6461" s="6">
        <v>123</v>
      </c>
      <c r="K6461" s="7">
        <v>5904</v>
      </c>
      <c r="L6461" s="7">
        <v>3070.08</v>
      </c>
      <c r="M6461" s="8">
        <v>0.52</v>
      </c>
      <c r="N6461" s="2" t="s">
        <v>82</v>
      </c>
      <c r="O6461">
        <f t="shared" si="800"/>
        <v>2021</v>
      </c>
      <c r="P6461">
        <f t="shared" si="801"/>
        <v>11</v>
      </c>
      <c r="Q6461" t="str">
        <f t="shared" si="802"/>
        <v>nov</v>
      </c>
      <c r="R6461" t="str">
        <f t="shared" si="803"/>
        <v>Kentucky</v>
      </c>
      <c r="S6461" t="str">
        <f t="shared" si="804"/>
        <v>2021-11</v>
      </c>
      <c r="T6461">
        <f>IF(AND(COUNTIF(Calculs!$Q$2:$Q$12,$O6461)&gt;0,COUNTIF(Calculs!$S$2:$S$12,$E6461)&gt;0,COUNTIF(Calculs!$U$2:$U$12,$H6461)&gt;0),1,0)</f>
        <v>1</v>
      </c>
      <c r="U6461">
        <f t="shared" si="805"/>
        <v>5904</v>
      </c>
      <c r="V6461">
        <f t="shared" si="806"/>
        <v>123</v>
      </c>
      <c r="W6461">
        <f t="shared" si="807"/>
        <v>3070.08</v>
      </c>
    </row>
    <row r="6462" spans="1:23" ht="15.75" customHeight="1" x14ac:dyDescent="0.3">
      <c r="A6462" s="2" t="s">
        <v>60</v>
      </c>
      <c r="B6462" s="2">
        <v>1185732</v>
      </c>
      <c r="C6462" s="3">
        <v>44522</v>
      </c>
      <c r="D6462" s="12" t="str" cm="1">
        <f t="array" ref="D6462">_xlfn.SWITCH(WEEKDAY(C6462,2), 1, "Lundi", 2, "Mardi", 3, "Mercredi", 4, "Jeudi", 5, "Vendredi", 6, "Samedi", 7, "Dimanche", "Erreur")</f>
        <v>Lundi</v>
      </c>
      <c r="E6462" s="2" t="s">
        <v>47</v>
      </c>
      <c r="F6462" s="2" t="s">
        <v>97</v>
      </c>
      <c r="G6462" s="2" t="s">
        <v>98</v>
      </c>
      <c r="H6462" s="4" t="s">
        <v>18</v>
      </c>
      <c r="I6462" s="5">
        <v>39</v>
      </c>
      <c r="J6462" s="6">
        <v>72</v>
      </c>
      <c r="K6462" s="7">
        <v>2808</v>
      </c>
      <c r="L6462" s="7">
        <v>1319.76</v>
      </c>
      <c r="M6462" s="8">
        <v>0.47</v>
      </c>
      <c r="N6462" s="2" t="s">
        <v>82</v>
      </c>
      <c r="O6462">
        <f t="shared" si="800"/>
        <v>2021</v>
      </c>
      <c r="P6462">
        <f t="shared" si="801"/>
        <v>11</v>
      </c>
      <c r="Q6462" t="str">
        <f t="shared" si="802"/>
        <v>nov</v>
      </c>
      <c r="R6462" t="str">
        <f t="shared" si="803"/>
        <v>Kentucky</v>
      </c>
      <c r="S6462" t="str">
        <f t="shared" si="804"/>
        <v>2021-11</v>
      </c>
      <c r="T6462">
        <f>IF(AND(COUNTIF(Calculs!$Q$2:$Q$12,$O6462)&gt;0,COUNTIF(Calculs!$S$2:$S$12,$E6462)&gt;0,COUNTIF(Calculs!$U$2:$U$12,$H6462)&gt;0),1,0)</f>
        <v>1</v>
      </c>
      <c r="U6462">
        <f t="shared" si="805"/>
        <v>2808</v>
      </c>
      <c r="V6462">
        <f t="shared" si="806"/>
        <v>72</v>
      </c>
      <c r="W6462">
        <f t="shared" si="807"/>
        <v>1319.76</v>
      </c>
    </row>
    <row r="6463" spans="1:23" ht="15.75" customHeight="1" x14ac:dyDescent="0.3">
      <c r="A6463" s="2" t="s">
        <v>60</v>
      </c>
      <c r="B6463" s="2">
        <v>1185732</v>
      </c>
      <c r="C6463" s="3">
        <v>44522</v>
      </c>
      <c r="D6463" s="12" t="str" cm="1">
        <f t="array" ref="D6463">_xlfn.SWITCH(WEEKDAY(C6463,2), 1, "Lundi", 2, "Mardi", 3, "Mercredi", 4, "Jeudi", 5, "Vendredi", 6, "Samedi", 7, "Dimanche", "Erreur")</f>
        <v>Lundi</v>
      </c>
      <c r="E6463" s="2" t="s">
        <v>47</v>
      </c>
      <c r="F6463" s="2" t="s">
        <v>97</v>
      </c>
      <c r="G6463" s="2" t="s">
        <v>98</v>
      </c>
      <c r="H6463" s="4" t="s">
        <v>19</v>
      </c>
      <c r="I6463" s="5">
        <v>41</v>
      </c>
      <c r="J6463" s="6">
        <v>57</v>
      </c>
      <c r="K6463" s="7">
        <v>2337</v>
      </c>
      <c r="L6463" s="7">
        <v>1191.8700000000001</v>
      </c>
      <c r="M6463" s="8">
        <v>0.51</v>
      </c>
      <c r="N6463" s="2" t="s">
        <v>82</v>
      </c>
      <c r="O6463">
        <f t="shared" si="800"/>
        <v>2021</v>
      </c>
      <c r="P6463">
        <f t="shared" si="801"/>
        <v>11</v>
      </c>
      <c r="Q6463" t="str">
        <f t="shared" si="802"/>
        <v>nov</v>
      </c>
      <c r="R6463" t="str">
        <f t="shared" si="803"/>
        <v>Kentucky</v>
      </c>
      <c r="S6463" t="str">
        <f t="shared" si="804"/>
        <v>2021-11</v>
      </c>
      <c r="T6463">
        <f>IF(AND(COUNTIF(Calculs!$Q$2:$Q$12,$O6463)&gt;0,COUNTIF(Calculs!$S$2:$S$12,$E6463)&gt;0,COUNTIF(Calculs!$U$2:$U$12,$H6463)&gt;0),1,0)</f>
        <v>1</v>
      </c>
      <c r="U6463">
        <f t="shared" si="805"/>
        <v>2337</v>
      </c>
      <c r="V6463">
        <f t="shared" si="806"/>
        <v>57</v>
      </c>
      <c r="W6463">
        <f t="shared" si="807"/>
        <v>1191.8700000000001</v>
      </c>
    </row>
    <row r="6464" spans="1:23" ht="15.75" customHeight="1" x14ac:dyDescent="0.3">
      <c r="A6464" s="2" t="s">
        <v>13</v>
      </c>
      <c r="B6464" s="2">
        <v>1185732</v>
      </c>
      <c r="C6464" s="3">
        <v>44522</v>
      </c>
      <c r="D6464" s="12" t="str" cm="1">
        <f t="array" ref="D6464">_xlfn.SWITCH(WEEKDAY(C6464,2), 1, "Lundi", 2, "Mardi", 3, "Mercredi", 4, "Jeudi", 5, "Vendredi", 6, "Samedi", 7, "Dimanche", "Erreur")</f>
        <v>Lundi</v>
      </c>
      <c r="E6464" s="2" t="s">
        <v>47</v>
      </c>
      <c r="F6464" s="2" t="s">
        <v>97</v>
      </c>
      <c r="G6464" s="2" t="s">
        <v>98</v>
      </c>
      <c r="H6464" s="4" t="s">
        <v>20</v>
      </c>
      <c r="I6464" s="5">
        <v>52</v>
      </c>
      <c r="J6464" s="6">
        <v>52</v>
      </c>
      <c r="K6464" s="7">
        <v>2704</v>
      </c>
      <c r="L6464" s="7">
        <v>1352</v>
      </c>
      <c r="M6464" s="8">
        <v>0.5</v>
      </c>
      <c r="N6464" s="2" t="s">
        <v>82</v>
      </c>
      <c r="O6464">
        <f t="shared" si="800"/>
        <v>2021</v>
      </c>
      <c r="P6464">
        <f t="shared" si="801"/>
        <v>11</v>
      </c>
      <c r="Q6464" t="str">
        <f t="shared" si="802"/>
        <v>nov</v>
      </c>
      <c r="R6464" t="str">
        <f t="shared" si="803"/>
        <v>Kentucky</v>
      </c>
      <c r="S6464" t="str">
        <f t="shared" si="804"/>
        <v>2021-11</v>
      </c>
      <c r="T6464">
        <f>IF(AND(COUNTIF(Calculs!$Q$2:$Q$12,$O6464)&gt;0,COUNTIF(Calculs!$S$2:$S$12,$E6464)&gt;0,COUNTIF(Calculs!$U$2:$U$12,$H6464)&gt;0),1,0)</f>
        <v>1</v>
      </c>
      <c r="U6464">
        <f t="shared" si="805"/>
        <v>2704</v>
      </c>
      <c r="V6464">
        <f t="shared" si="806"/>
        <v>52</v>
      </c>
      <c r="W6464">
        <f t="shared" si="807"/>
        <v>1352</v>
      </c>
    </row>
    <row r="6465" spans="1:23" ht="15.75" customHeight="1" x14ac:dyDescent="0.3">
      <c r="A6465" s="2" t="s">
        <v>13</v>
      </c>
      <c r="B6465" s="2">
        <v>1185732</v>
      </c>
      <c r="C6465" s="3">
        <v>44522</v>
      </c>
      <c r="D6465" s="12" t="str" cm="1">
        <f t="array" ref="D6465">_xlfn.SWITCH(WEEKDAY(C6465,2), 1, "Lundi", 2, "Mardi", 3, "Mercredi", 4, "Jeudi", 5, "Vendredi", 6, "Samedi", 7, "Dimanche", "Erreur")</f>
        <v>Lundi</v>
      </c>
      <c r="E6465" s="2" t="s">
        <v>47</v>
      </c>
      <c r="F6465" s="2" t="s">
        <v>97</v>
      </c>
      <c r="G6465" s="2" t="s">
        <v>98</v>
      </c>
      <c r="H6465" s="4" t="s">
        <v>21</v>
      </c>
      <c r="I6465" s="5">
        <v>59</v>
      </c>
      <c r="J6465" s="6">
        <v>53</v>
      </c>
      <c r="K6465" s="7">
        <v>3127</v>
      </c>
      <c r="L6465" s="7">
        <v>1500.96</v>
      </c>
      <c r="M6465" s="8">
        <v>0.48</v>
      </c>
      <c r="N6465" s="2" t="s">
        <v>82</v>
      </c>
      <c r="O6465">
        <f t="shared" si="800"/>
        <v>2021</v>
      </c>
      <c r="P6465">
        <f t="shared" si="801"/>
        <v>11</v>
      </c>
      <c r="Q6465" t="str">
        <f t="shared" si="802"/>
        <v>nov</v>
      </c>
      <c r="R6465" t="str">
        <f t="shared" si="803"/>
        <v>Kentucky</v>
      </c>
      <c r="S6465" t="str">
        <f t="shared" si="804"/>
        <v>2021-11</v>
      </c>
      <c r="T6465">
        <f>IF(AND(COUNTIF(Calculs!$Q$2:$Q$12,$O6465)&gt;0,COUNTIF(Calculs!$S$2:$S$12,$E6465)&gt;0,COUNTIF(Calculs!$U$2:$U$12,$H6465)&gt;0),1,0)</f>
        <v>1</v>
      </c>
      <c r="U6465">
        <f t="shared" si="805"/>
        <v>3127</v>
      </c>
      <c r="V6465">
        <f t="shared" si="806"/>
        <v>53</v>
      </c>
      <c r="W6465">
        <f t="shared" si="807"/>
        <v>1500.96</v>
      </c>
    </row>
    <row r="6466" spans="1:23" ht="15.75" customHeight="1" x14ac:dyDescent="0.3">
      <c r="A6466" s="2" t="s">
        <v>13</v>
      </c>
      <c r="B6466" s="2">
        <v>1185732</v>
      </c>
      <c r="C6466" s="3">
        <v>44522</v>
      </c>
      <c r="D6466" s="12" t="str" cm="1">
        <f t="array" ref="D6466">_xlfn.SWITCH(WEEKDAY(C6466,2), 1, "Lundi", 2, "Mardi", 3, "Mercredi", 4, "Jeudi", 5, "Vendredi", 6, "Samedi", 7, "Dimanche", "Erreur")</f>
        <v>Lundi</v>
      </c>
      <c r="E6466" s="2" t="s">
        <v>47</v>
      </c>
      <c r="F6466" s="2" t="s">
        <v>97</v>
      </c>
      <c r="G6466" s="2" t="s">
        <v>98</v>
      </c>
      <c r="H6466" s="4" t="s">
        <v>22</v>
      </c>
      <c r="I6466" s="5">
        <v>66</v>
      </c>
      <c r="J6466" s="6">
        <v>80</v>
      </c>
      <c r="K6466" s="7">
        <v>5280</v>
      </c>
      <c r="L6466" s="7">
        <v>2851.2000000000003</v>
      </c>
      <c r="M6466" s="8">
        <v>0.54</v>
      </c>
      <c r="N6466" s="2" t="s">
        <v>82</v>
      </c>
      <c r="O6466">
        <f t="shared" si="800"/>
        <v>2021</v>
      </c>
      <c r="P6466">
        <f t="shared" si="801"/>
        <v>11</v>
      </c>
      <c r="Q6466" t="str">
        <f t="shared" si="802"/>
        <v>nov</v>
      </c>
      <c r="R6466" t="str">
        <f t="shared" si="803"/>
        <v>Kentucky</v>
      </c>
      <c r="S6466" t="str">
        <f t="shared" si="804"/>
        <v>2021-11</v>
      </c>
      <c r="T6466">
        <f>IF(AND(COUNTIF(Calculs!$Q$2:$Q$12,$O6466)&gt;0,COUNTIF(Calculs!$S$2:$S$12,$E6466)&gt;0,COUNTIF(Calculs!$U$2:$U$12,$H6466)&gt;0),1,0)</f>
        <v>1</v>
      </c>
      <c r="U6466">
        <f t="shared" si="805"/>
        <v>5280</v>
      </c>
      <c r="V6466">
        <f t="shared" si="806"/>
        <v>80</v>
      </c>
      <c r="W6466">
        <f t="shared" si="807"/>
        <v>2851.2000000000003</v>
      </c>
    </row>
    <row r="6467" spans="1:23" ht="15.75" customHeight="1" x14ac:dyDescent="0.3">
      <c r="A6467" s="2" t="s">
        <v>13</v>
      </c>
      <c r="B6467" s="2">
        <v>1185732</v>
      </c>
      <c r="C6467" s="3">
        <v>44551</v>
      </c>
      <c r="D6467" s="12" t="str" cm="1">
        <f t="array" ref="D6467">_xlfn.SWITCH(WEEKDAY(C6467,2), 1, "Lundi", 2, "Mardi", 3, "Mercredi", 4, "Jeudi", 5, "Vendredi", 6, "Samedi", 7, "Dimanche", "Erreur")</f>
        <v>Mardi</v>
      </c>
      <c r="E6467" s="2" t="s">
        <v>47</v>
      </c>
      <c r="F6467" s="2" t="s">
        <v>97</v>
      </c>
      <c r="G6467" s="2" t="s">
        <v>98</v>
      </c>
      <c r="H6467" s="4" t="s">
        <v>16</v>
      </c>
      <c r="I6467" s="5">
        <v>59</v>
      </c>
      <c r="J6467" s="6">
        <v>158</v>
      </c>
      <c r="K6467" s="7">
        <v>9322</v>
      </c>
      <c r="L6467" s="7">
        <v>5127.1000000000004</v>
      </c>
      <c r="M6467" s="8">
        <v>0.55000000000000004</v>
      </c>
      <c r="N6467" s="2" t="s">
        <v>82</v>
      </c>
      <c r="O6467">
        <f t="shared" ref="O6467:O6530" si="808">YEAR($C6467)</f>
        <v>2021</v>
      </c>
      <c r="P6467">
        <f t="shared" ref="P6467:P6530" si="809">MONTH($C6467)</f>
        <v>12</v>
      </c>
      <c r="Q6467" t="str">
        <f t="shared" ref="Q6467:Q6530" si="810">TEXT($C6467,"mmm")</f>
        <v>déc</v>
      </c>
      <c r="R6467" t="str">
        <f t="shared" ref="R6467:R6530" si="811">SUBSTITUTE(SUBSTITUTE($F6467,"Sud ","South "),"Ouest ","West ")</f>
        <v>Kentucky</v>
      </c>
      <c r="S6467" t="str">
        <f t="shared" ref="S6467:S6530" si="812">TEXT($C6467,"aaaa-mm")</f>
        <v>2021-12</v>
      </c>
      <c r="T6467">
        <f>IF(AND(COUNTIF(Calculs!$Q$2:$Q$12,$O6467)&gt;0,COUNTIF(Calculs!$S$2:$S$12,$E6467)&gt;0,COUNTIF(Calculs!$U$2:$U$12,$H6467)&gt;0),1,0)</f>
        <v>1</v>
      </c>
      <c r="U6467">
        <f t="shared" ref="U6467:U6530" si="813">$K6467*$T6467</f>
        <v>9322</v>
      </c>
      <c r="V6467">
        <f t="shared" ref="V6467:V6530" si="814">$J6467*$T6467</f>
        <v>158</v>
      </c>
      <c r="W6467">
        <f t="shared" ref="W6467:W6530" si="815">$L6467*$T6467</f>
        <v>5127.1000000000004</v>
      </c>
    </row>
    <row r="6468" spans="1:23" ht="15.75" customHeight="1" x14ac:dyDescent="0.3">
      <c r="A6468" s="2" t="s">
        <v>13</v>
      </c>
      <c r="B6468" s="2">
        <v>1185732</v>
      </c>
      <c r="C6468" s="3">
        <v>44551</v>
      </c>
      <c r="D6468" s="12" t="str" cm="1">
        <f t="array" ref="D6468">_xlfn.SWITCH(WEEKDAY(C6468,2), 1, "Lundi", 2, "Mardi", 3, "Mercredi", 4, "Jeudi", 5, "Vendredi", 6, "Samedi", 7, "Dimanche", "Erreur")</f>
        <v>Mardi</v>
      </c>
      <c r="E6468" s="2" t="s">
        <v>47</v>
      </c>
      <c r="F6468" s="2" t="s">
        <v>97</v>
      </c>
      <c r="G6468" s="2" t="s">
        <v>98</v>
      </c>
      <c r="H6468" s="4" t="s">
        <v>18</v>
      </c>
      <c r="I6468" s="5">
        <v>52</v>
      </c>
      <c r="J6468" s="6">
        <v>98</v>
      </c>
      <c r="K6468" s="7">
        <v>5096</v>
      </c>
      <c r="L6468" s="7">
        <v>2446.08</v>
      </c>
      <c r="M6468" s="8">
        <v>0.48</v>
      </c>
      <c r="N6468" s="2" t="s">
        <v>82</v>
      </c>
      <c r="O6468">
        <f t="shared" si="808"/>
        <v>2021</v>
      </c>
      <c r="P6468">
        <f t="shared" si="809"/>
        <v>12</v>
      </c>
      <c r="Q6468" t="str">
        <f t="shared" si="810"/>
        <v>déc</v>
      </c>
      <c r="R6468" t="str">
        <f t="shared" si="811"/>
        <v>Kentucky</v>
      </c>
      <c r="S6468" t="str">
        <f t="shared" si="812"/>
        <v>2021-12</v>
      </c>
      <c r="T6468">
        <f>IF(AND(COUNTIF(Calculs!$Q$2:$Q$12,$O6468)&gt;0,COUNTIF(Calculs!$S$2:$S$12,$E6468)&gt;0,COUNTIF(Calculs!$U$2:$U$12,$H6468)&gt;0),1,0)</f>
        <v>1</v>
      </c>
      <c r="U6468">
        <f t="shared" si="813"/>
        <v>5096</v>
      </c>
      <c r="V6468">
        <f t="shared" si="814"/>
        <v>98</v>
      </c>
      <c r="W6468">
        <f t="shared" si="815"/>
        <v>2446.08</v>
      </c>
    </row>
    <row r="6469" spans="1:23" ht="15.75" customHeight="1" x14ac:dyDescent="0.3">
      <c r="A6469" s="2" t="s">
        <v>13</v>
      </c>
      <c r="B6469" s="2">
        <v>1185732</v>
      </c>
      <c r="C6469" s="3">
        <v>44551</v>
      </c>
      <c r="D6469" s="12" t="str" cm="1">
        <f t="array" ref="D6469">_xlfn.SWITCH(WEEKDAY(C6469,2), 1, "Lundi", 2, "Mardi", 3, "Mercredi", 4, "Jeudi", 5, "Vendredi", 6, "Samedi", 7, "Dimanche", "Erreur")</f>
        <v>Mardi</v>
      </c>
      <c r="E6469" s="2" t="s">
        <v>47</v>
      </c>
      <c r="F6469" s="2" t="s">
        <v>97</v>
      </c>
      <c r="G6469" s="2" t="s">
        <v>98</v>
      </c>
      <c r="H6469" s="4" t="s">
        <v>19</v>
      </c>
      <c r="I6469" s="5">
        <v>51</v>
      </c>
      <c r="J6469" s="6">
        <v>74</v>
      </c>
      <c r="K6469" s="7">
        <v>3774</v>
      </c>
      <c r="L6469" s="7">
        <v>2075.7000000000003</v>
      </c>
      <c r="M6469" s="8">
        <v>0.55000000000000004</v>
      </c>
      <c r="N6469" s="2" t="s">
        <v>82</v>
      </c>
      <c r="O6469">
        <f t="shared" si="808"/>
        <v>2021</v>
      </c>
      <c r="P6469">
        <f t="shared" si="809"/>
        <v>12</v>
      </c>
      <c r="Q6469" t="str">
        <f t="shared" si="810"/>
        <v>déc</v>
      </c>
      <c r="R6469" t="str">
        <f t="shared" si="811"/>
        <v>Kentucky</v>
      </c>
      <c r="S6469" t="str">
        <f t="shared" si="812"/>
        <v>2021-12</v>
      </c>
      <c r="T6469">
        <f>IF(AND(COUNTIF(Calculs!$Q$2:$Q$12,$O6469)&gt;0,COUNTIF(Calculs!$S$2:$S$12,$E6469)&gt;0,COUNTIF(Calculs!$U$2:$U$12,$H6469)&gt;0),1,0)</f>
        <v>1</v>
      </c>
      <c r="U6469">
        <f t="shared" si="813"/>
        <v>3774</v>
      </c>
      <c r="V6469">
        <f t="shared" si="814"/>
        <v>74</v>
      </c>
      <c r="W6469">
        <f t="shared" si="815"/>
        <v>2075.7000000000003</v>
      </c>
    </row>
    <row r="6470" spans="1:23" ht="15.75" customHeight="1" x14ac:dyDescent="0.3">
      <c r="A6470" s="2" t="s">
        <v>13</v>
      </c>
      <c r="B6470" s="2">
        <v>1185732</v>
      </c>
      <c r="C6470" s="3">
        <v>44551</v>
      </c>
      <c r="D6470" s="12" t="str" cm="1">
        <f t="array" ref="D6470">_xlfn.SWITCH(WEEKDAY(C6470,2), 1, "Lundi", 2, "Mardi", 3, "Mercredi", 4, "Jeudi", 5, "Vendredi", 6, "Samedi", 7, "Dimanche", "Erreur")</f>
        <v>Mardi</v>
      </c>
      <c r="E6470" s="2" t="s">
        <v>47</v>
      </c>
      <c r="F6470" s="2" t="s">
        <v>97</v>
      </c>
      <c r="G6470" s="2" t="s">
        <v>98</v>
      </c>
      <c r="H6470" s="4" t="s">
        <v>20</v>
      </c>
      <c r="I6470" s="5">
        <v>49</v>
      </c>
      <c r="J6470" s="6">
        <v>68</v>
      </c>
      <c r="K6470" s="7">
        <v>3332</v>
      </c>
      <c r="L6470" s="7">
        <v>1765.96</v>
      </c>
      <c r="M6470" s="8">
        <v>0.53</v>
      </c>
      <c r="N6470" s="2" t="s">
        <v>82</v>
      </c>
      <c r="O6470">
        <f t="shared" si="808"/>
        <v>2021</v>
      </c>
      <c r="P6470">
        <f t="shared" si="809"/>
        <v>12</v>
      </c>
      <c r="Q6470" t="str">
        <f t="shared" si="810"/>
        <v>déc</v>
      </c>
      <c r="R6470" t="str">
        <f t="shared" si="811"/>
        <v>Kentucky</v>
      </c>
      <c r="S6470" t="str">
        <f t="shared" si="812"/>
        <v>2021-12</v>
      </c>
      <c r="T6470">
        <f>IF(AND(COUNTIF(Calculs!$Q$2:$Q$12,$O6470)&gt;0,COUNTIF(Calculs!$S$2:$S$12,$E6470)&gt;0,COUNTIF(Calculs!$U$2:$U$12,$H6470)&gt;0),1,0)</f>
        <v>1</v>
      </c>
      <c r="U6470">
        <f t="shared" si="813"/>
        <v>3332</v>
      </c>
      <c r="V6470">
        <f t="shared" si="814"/>
        <v>68</v>
      </c>
      <c r="W6470">
        <f t="shared" si="815"/>
        <v>1765.96</v>
      </c>
    </row>
    <row r="6471" spans="1:23" ht="15.75" customHeight="1" x14ac:dyDescent="0.3">
      <c r="A6471" s="2" t="s">
        <v>13</v>
      </c>
      <c r="B6471" s="2">
        <v>1185732</v>
      </c>
      <c r="C6471" s="3">
        <v>44551</v>
      </c>
      <c r="D6471" s="12" t="str" cm="1">
        <f t="array" ref="D6471">_xlfn.SWITCH(WEEKDAY(C6471,2), 1, "Lundi", 2, "Mardi", 3, "Mercredi", 4, "Jeudi", 5, "Vendredi", 6, "Samedi", 7, "Dimanche", "Erreur")</f>
        <v>Mardi</v>
      </c>
      <c r="E6471" s="2" t="s">
        <v>47</v>
      </c>
      <c r="F6471" s="2" t="s">
        <v>97</v>
      </c>
      <c r="G6471" s="2" t="s">
        <v>98</v>
      </c>
      <c r="H6471" s="4" t="s">
        <v>21</v>
      </c>
      <c r="I6471" s="5">
        <v>54</v>
      </c>
      <c r="J6471" s="6">
        <v>68</v>
      </c>
      <c r="K6471" s="7">
        <v>3672</v>
      </c>
      <c r="L6471" s="7">
        <v>1725.84</v>
      </c>
      <c r="M6471" s="8">
        <v>0.47</v>
      </c>
      <c r="N6471" s="2" t="s">
        <v>82</v>
      </c>
      <c r="O6471">
        <f t="shared" si="808"/>
        <v>2021</v>
      </c>
      <c r="P6471">
        <f t="shared" si="809"/>
        <v>12</v>
      </c>
      <c r="Q6471" t="str">
        <f t="shared" si="810"/>
        <v>déc</v>
      </c>
      <c r="R6471" t="str">
        <f t="shared" si="811"/>
        <v>Kentucky</v>
      </c>
      <c r="S6471" t="str">
        <f t="shared" si="812"/>
        <v>2021-12</v>
      </c>
      <c r="T6471">
        <f>IF(AND(COUNTIF(Calculs!$Q$2:$Q$12,$O6471)&gt;0,COUNTIF(Calculs!$S$2:$S$12,$E6471)&gt;0,COUNTIF(Calculs!$U$2:$U$12,$H6471)&gt;0),1,0)</f>
        <v>1</v>
      </c>
      <c r="U6471">
        <f t="shared" si="813"/>
        <v>3672</v>
      </c>
      <c r="V6471">
        <f t="shared" si="814"/>
        <v>68</v>
      </c>
      <c r="W6471">
        <f t="shared" si="815"/>
        <v>1725.84</v>
      </c>
    </row>
    <row r="6472" spans="1:23" ht="15.75" customHeight="1" x14ac:dyDescent="0.3">
      <c r="A6472" s="2" t="s">
        <v>13</v>
      </c>
      <c r="B6472" s="2">
        <v>1185732</v>
      </c>
      <c r="C6472" s="3">
        <v>44551</v>
      </c>
      <c r="D6472" s="12" t="str" cm="1">
        <f t="array" ref="D6472">_xlfn.SWITCH(WEEKDAY(C6472,2), 1, "Lundi", 2, "Mardi", 3, "Mercredi", 4, "Jeudi", 5, "Vendredi", 6, "Samedi", 7, "Dimanche", "Erreur")</f>
        <v>Mardi</v>
      </c>
      <c r="E6472" s="2" t="s">
        <v>47</v>
      </c>
      <c r="F6472" s="2" t="s">
        <v>97</v>
      </c>
      <c r="G6472" s="2" t="s">
        <v>98</v>
      </c>
      <c r="H6472" s="4" t="s">
        <v>22</v>
      </c>
      <c r="I6472" s="5">
        <v>64</v>
      </c>
      <c r="J6472" s="6">
        <v>98</v>
      </c>
      <c r="K6472" s="7">
        <v>6272</v>
      </c>
      <c r="L6472" s="7">
        <v>3324.1600000000003</v>
      </c>
      <c r="M6472" s="8">
        <v>0.53</v>
      </c>
      <c r="N6472" s="2" t="s">
        <v>82</v>
      </c>
      <c r="O6472">
        <f t="shared" si="808"/>
        <v>2021</v>
      </c>
      <c r="P6472">
        <f t="shared" si="809"/>
        <v>12</v>
      </c>
      <c r="Q6472" t="str">
        <f t="shared" si="810"/>
        <v>déc</v>
      </c>
      <c r="R6472" t="str">
        <f t="shared" si="811"/>
        <v>Kentucky</v>
      </c>
      <c r="S6472" t="str">
        <f t="shared" si="812"/>
        <v>2021-12</v>
      </c>
      <c r="T6472">
        <f>IF(AND(COUNTIF(Calculs!$Q$2:$Q$12,$O6472)&gt;0,COUNTIF(Calculs!$S$2:$S$12,$E6472)&gt;0,COUNTIF(Calculs!$U$2:$U$12,$H6472)&gt;0),1,0)</f>
        <v>1</v>
      </c>
      <c r="U6472">
        <f t="shared" si="813"/>
        <v>6272</v>
      </c>
      <c r="V6472">
        <f t="shared" si="814"/>
        <v>98</v>
      </c>
      <c r="W6472">
        <f t="shared" si="815"/>
        <v>3324.1600000000003</v>
      </c>
    </row>
    <row r="6473" spans="1:23" ht="15.75" customHeight="1" x14ac:dyDescent="0.3">
      <c r="A6473" s="2" t="s">
        <v>13</v>
      </c>
      <c r="B6473" s="2">
        <v>1185732</v>
      </c>
      <c r="C6473" s="3">
        <v>44216</v>
      </c>
      <c r="D6473" s="12" t="str" cm="1">
        <f t="array" ref="D6473">_xlfn.SWITCH(WEEKDAY(C6473,2), 1, "Lundi", 2, "Mardi", 3, "Mercredi", 4, "Jeudi", 5, "Vendredi", 6, "Samedi", 7, "Dimanche", "Erreur")</f>
        <v>Mercredi</v>
      </c>
      <c r="E6473" s="2" t="s">
        <v>47</v>
      </c>
      <c r="F6473" s="2" t="s">
        <v>97</v>
      </c>
      <c r="G6473" s="2" t="s">
        <v>98</v>
      </c>
      <c r="H6473" s="4" t="s">
        <v>16</v>
      </c>
      <c r="I6473" s="5">
        <v>29</v>
      </c>
      <c r="J6473" s="6">
        <v>189</v>
      </c>
      <c r="K6473" s="7">
        <v>5481</v>
      </c>
      <c r="L6473" s="7">
        <v>2959.7400000000002</v>
      </c>
      <c r="M6473" s="8">
        <v>0.54</v>
      </c>
      <c r="N6473" s="2" t="s">
        <v>82</v>
      </c>
      <c r="O6473">
        <f t="shared" si="808"/>
        <v>2021</v>
      </c>
      <c r="P6473">
        <f t="shared" si="809"/>
        <v>1</v>
      </c>
      <c r="Q6473" t="str">
        <f t="shared" si="810"/>
        <v>janv</v>
      </c>
      <c r="R6473" t="str">
        <f t="shared" si="811"/>
        <v>Kentucky</v>
      </c>
      <c r="S6473" t="str">
        <f t="shared" si="812"/>
        <v>2021-01</v>
      </c>
      <c r="T6473">
        <f>IF(AND(COUNTIF(Calculs!$Q$2:$Q$12,$O6473)&gt;0,COUNTIF(Calculs!$S$2:$S$12,$E6473)&gt;0,COUNTIF(Calculs!$U$2:$U$12,$H6473)&gt;0),1,0)</f>
        <v>1</v>
      </c>
      <c r="U6473">
        <f t="shared" si="813"/>
        <v>5481</v>
      </c>
      <c r="V6473">
        <f t="shared" si="814"/>
        <v>189</v>
      </c>
      <c r="W6473">
        <f t="shared" si="815"/>
        <v>2959.7400000000002</v>
      </c>
    </row>
    <row r="6474" spans="1:23" ht="15.75" customHeight="1" x14ac:dyDescent="0.3">
      <c r="A6474" s="2" t="s">
        <v>13</v>
      </c>
      <c r="B6474" s="2">
        <v>1185732</v>
      </c>
      <c r="C6474" s="3">
        <v>44216</v>
      </c>
      <c r="D6474" s="12" t="str" cm="1">
        <f t="array" ref="D6474">_xlfn.SWITCH(WEEKDAY(C6474,2), 1, "Lundi", 2, "Mardi", 3, "Mercredi", 4, "Jeudi", 5, "Vendredi", 6, "Samedi", 7, "Dimanche", "Erreur")</f>
        <v>Mercredi</v>
      </c>
      <c r="E6474" s="2" t="s">
        <v>47</v>
      </c>
      <c r="F6474" s="2" t="s">
        <v>97</v>
      </c>
      <c r="G6474" s="2" t="s">
        <v>98</v>
      </c>
      <c r="H6474" s="4" t="s">
        <v>18</v>
      </c>
      <c r="I6474" s="5">
        <v>29</v>
      </c>
      <c r="J6474" s="6">
        <v>142</v>
      </c>
      <c r="K6474" s="7">
        <v>4118</v>
      </c>
      <c r="L6474" s="7">
        <v>1853.1</v>
      </c>
      <c r="M6474" s="8">
        <v>0.44999999999999996</v>
      </c>
      <c r="N6474" s="2" t="s">
        <v>82</v>
      </c>
      <c r="O6474">
        <f t="shared" si="808"/>
        <v>2021</v>
      </c>
      <c r="P6474">
        <f t="shared" si="809"/>
        <v>1</v>
      </c>
      <c r="Q6474" t="str">
        <f t="shared" si="810"/>
        <v>janv</v>
      </c>
      <c r="R6474" t="str">
        <f t="shared" si="811"/>
        <v>Kentucky</v>
      </c>
      <c r="S6474" t="str">
        <f t="shared" si="812"/>
        <v>2021-01</v>
      </c>
      <c r="T6474">
        <f>IF(AND(COUNTIF(Calculs!$Q$2:$Q$12,$O6474)&gt;0,COUNTIF(Calculs!$S$2:$S$12,$E6474)&gt;0,COUNTIF(Calculs!$U$2:$U$12,$H6474)&gt;0),1,0)</f>
        <v>1</v>
      </c>
      <c r="U6474">
        <f t="shared" si="813"/>
        <v>4118</v>
      </c>
      <c r="V6474">
        <f t="shared" si="814"/>
        <v>142</v>
      </c>
      <c r="W6474">
        <f t="shared" si="815"/>
        <v>1853.1</v>
      </c>
    </row>
    <row r="6475" spans="1:23" ht="15.75" customHeight="1" x14ac:dyDescent="0.3">
      <c r="A6475" s="2" t="s">
        <v>13</v>
      </c>
      <c r="B6475" s="2">
        <v>1185732</v>
      </c>
      <c r="C6475" s="3">
        <v>44216</v>
      </c>
      <c r="D6475" s="12" t="str" cm="1">
        <f t="array" ref="D6475">_xlfn.SWITCH(WEEKDAY(C6475,2), 1, "Lundi", 2, "Mardi", 3, "Mercredi", 4, "Jeudi", 5, "Vendredi", 6, "Samedi", 7, "Dimanche", "Erreur")</f>
        <v>Mercredi</v>
      </c>
      <c r="E6475" s="2" t="s">
        <v>47</v>
      </c>
      <c r="F6475" s="2" t="s">
        <v>97</v>
      </c>
      <c r="G6475" s="2" t="s">
        <v>98</v>
      </c>
      <c r="H6475" s="4" t="s">
        <v>19</v>
      </c>
      <c r="I6475" s="5">
        <v>18</v>
      </c>
      <c r="J6475" s="6">
        <v>158</v>
      </c>
      <c r="K6475" s="7">
        <v>2844</v>
      </c>
      <c r="L6475" s="7">
        <v>1564.2</v>
      </c>
      <c r="M6475" s="8">
        <v>0.55000000000000004</v>
      </c>
      <c r="N6475" s="2" t="s">
        <v>82</v>
      </c>
      <c r="O6475">
        <f t="shared" si="808"/>
        <v>2021</v>
      </c>
      <c r="P6475">
        <f t="shared" si="809"/>
        <v>1</v>
      </c>
      <c r="Q6475" t="str">
        <f t="shared" si="810"/>
        <v>janv</v>
      </c>
      <c r="R6475" t="str">
        <f t="shared" si="811"/>
        <v>Kentucky</v>
      </c>
      <c r="S6475" t="str">
        <f t="shared" si="812"/>
        <v>2021-01</v>
      </c>
      <c r="T6475">
        <f>IF(AND(COUNTIF(Calculs!$Q$2:$Q$12,$O6475)&gt;0,COUNTIF(Calculs!$S$2:$S$12,$E6475)&gt;0,COUNTIF(Calculs!$U$2:$U$12,$H6475)&gt;0),1,0)</f>
        <v>1</v>
      </c>
      <c r="U6475">
        <f t="shared" si="813"/>
        <v>2844</v>
      </c>
      <c r="V6475">
        <f t="shared" si="814"/>
        <v>158</v>
      </c>
      <c r="W6475">
        <f t="shared" si="815"/>
        <v>1564.2</v>
      </c>
    </row>
    <row r="6476" spans="1:23" ht="15.75" customHeight="1" x14ac:dyDescent="0.3">
      <c r="A6476" s="2" t="s">
        <v>13</v>
      </c>
      <c r="B6476" s="2">
        <v>1185732</v>
      </c>
      <c r="C6476" s="3">
        <v>44216</v>
      </c>
      <c r="D6476" s="12" t="str" cm="1">
        <f t="array" ref="D6476">_xlfn.SWITCH(WEEKDAY(C6476,2), 1, "Lundi", 2, "Mardi", 3, "Mercredi", 4, "Jeudi", 5, "Vendredi", 6, "Samedi", 7, "Dimanche", "Erreur")</f>
        <v>Mercredi</v>
      </c>
      <c r="E6476" s="2" t="s">
        <v>47</v>
      </c>
      <c r="F6476" s="2" t="s">
        <v>97</v>
      </c>
      <c r="G6476" s="2" t="s">
        <v>98</v>
      </c>
      <c r="H6476" s="4" t="s">
        <v>20</v>
      </c>
      <c r="I6476" s="5">
        <v>23</v>
      </c>
      <c r="J6476" s="6">
        <v>101</v>
      </c>
      <c r="K6476" s="7">
        <v>2323</v>
      </c>
      <c r="L6476" s="7">
        <v>1231.19</v>
      </c>
      <c r="M6476" s="8">
        <v>0.53</v>
      </c>
      <c r="N6476" s="2" t="s">
        <v>82</v>
      </c>
      <c r="O6476">
        <f t="shared" si="808"/>
        <v>2021</v>
      </c>
      <c r="P6476">
        <f t="shared" si="809"/>
        <v>1</v>
      </c>
      <c r="Q6476" t="str">
        <f t="shared" si="810"/>
        <v>janv</v>
      </c>
      <c r="R6476" t="str">
        <f t="shared" si="811"/>
        <v>Kentucky</v>
      </c>
      <c r="S6476" t="str">
        <f t="shared" si="812"/>
        <v>2021-01</v>
      </c>
      <c r="T6476">
        <f>IF(AND(COUNTIF(Calculs!$Q$2:$Q$12,$O6476)&gt;0,COUNTIF(Calculs!$S$2:$S$12,$E6476)&gt;0,COUNTIF(Calculs!$U$2:$U$12,$H6476)&gt;0),1,0)</f>
        <v>1</v>
      </c>
      <c r="U6476">
        <f t="shared" si="813"/>
        <v>2323</v>
      </c>
      <c r="V6476">
        <f t="shared" si="814"/>
        <v>101</v>
      </c>
      <c r="W6476">
        <f t="shared" si="815"/>
        <v>1231.19</v>
      </c>
    </row>
    <row r="6477" spans="1:23" ht="15.75" customHeight="1" x14ac:dyDescent="0.3">
      <c r="A6477" s="2" t="s">
        <v>13</v>
      </c>
      <c r="B6477" s="2">
        <v>1185732</v>
      </c>
      <c r="C6477" s="3">
        <v>44216</v>
      </c>
      <c r="D6477" s="12" t="str" cm="1">
        <f t="array" ref="D6477">_xlfn.SWITCH(WEEKDAY(C6477,2), 1, "Lundi", 2, "Mardi", 3, "Mercredi", 4, "Jeudi", 5, "Vendredi", 6, "Samedi", 7, "Dimanche", "Erreur")</f>
        <v>Mercredi</v>
      </c>
      <c r="E6477" s="2" t="s">
        <v>47</v>
      </c>
      <c r="F6477" s="2" t="s">
        <v>97</v>
      </c>
      <c r="G6477" s="2" t="s">
        <v>98</v>
      </c>
      <c r="H6477" s="4" t="s">
        <v>21</v>
      </c>
      <c r="I6477" s="5">
        <v>38</v>
      </c>
      <c r="J6477" s="6">
        <v>115</v>
      </c>
      <c r="K6477" s="7">
        <v>4370</v>
      </c>
      <c r="L6477" s="7">
        <v>2097.6</v>
      </c>
      <c r="M6477" s="8">
        <v>0.48</v>
      </c>
      <c r="N6477" s="2" t="s">
        <v>82</v>
      </c>
      <c r="O6477">
        <f t="shared" si="808"/>
        <v>2021</v>
      </c>
      <c r="P6477">
        <f t="shared" si="809"/>
        <v>1</v>
      </c>
      <c r="Q6477" t="str">
        <f t="shared" si="810"/>
        <v>janv</v>
      </c>
      <c r="R6477" t="str">
        <f t="shared" si="811"/>
        <v>Kentucky</v>
      </c>
      <c r="S6477" t="str">
        <f t="shared" si="812"/>
        <v>2021-01</v>
      </c>
      <c r="T6477">
        <f>IF(AND(COUNTIF(Calculs!$Q$2:$Q$12,$O6477)&gt;0,COUNTIF(Calculs!$S$2:$S$12,$E6477)&gt;0,COUNTIF(Calculs!$U$2:$U$12,$H6477)&gt;0),1,0)</f>
        <v>1</v>
      </c>
      <c r="U6477">
        <f t="shared" si="813"/>
        <v>4370</v>
      </c>
      <c r="V6477">
        <f t="shared" si="814"/>
        <v>115</v>
      </c>
      <c r="W6477">
        <f t="shared" si="815"/>
        <v>2097.6</v>
      </c>
    </row>
    <row r="6478" spans="1:23" ht="15.75" customHeight="1" x14ac:dyDescent="0.3">
      <c r="A6478" s="2" t="s">
        <v>13</v>
      </c>
      <c r="B6478" s="2">
        <v>1185732</v>
      </c>
      <c r="C6478" s="3">
        <v>44216</v>
      </c>
      <c r="D6478" s="12" t="str" cm="1">
        <f t="array" ref="D6478">_xlfn.SWITCH(WEEKDAY(C6478,2), 1, "Lundi", 2, "Mardi", 3, "Mercredi", 4, "Jeudi", 5, "Vendredi", 6, "Samedi", 7, "Dimanche", "Erreur")</f>
        <v>Mercredi</v>
      </c>
      <c r="E6478" s="2" t="s">
        <v>47</v>
      </c>
      <c r="F6478" s="2" t="s">
        <v>97</v>
      </c>
      <c r="G6478" s="2" t="s">
        <v>98</v>
      </c>
      <c r="H6478" s="4" t="s">
        <v>22</v>
      </c>
      <c r="I6478" s="5">
        <v>29</v>
      </c>
      <c r="J6478" s="6">
        <v>158</v>
      </c>
      <c r="K6478" s="7">
        <v>4582</v>
      </c>
      <c r="L6478" s="7">
        <v>2840.84</v>
      </c>
      <c r="M6478" s="8">
        <v>0.62</v>
      </c>
      <c r="N6478" s="2" t="s">
        <v>82</v>
      </c>
      <c r="O6478">
        <f t="shared" si="808"/>
        <v>2021</v>
      </c>
      <c r="P6478">
        <f t="shared" si="809"/>
        <v>1</v>
      </c>
      <c r="Q6478" t="str">
        <f t="shared" si="810"/>
        <v>janv</v>
      </c>
      <c r="R6478" t="str">
        <f t="shared" si="811"/>
        <v>Kentucky</v>
      </c>
      <c r="S6478" t="str">
        <f t="shared" si="812"/>
        <v>2021-01</v>
      </c>
      <c r="T6478">
        <f>IF(AND(COUNTIF(Calculs!$Q$2:$Q$12,$O6478)&gt;0,COUNTIF(Calculs!$S$2:$S$12,$E6478)&gt;0,COUNTIF(Calculs!$U$2:$U$12,$H6478)&gt;0),1,0)</f>
        <v>1</v>
      </c>
      <c r="U6478">
        <f t="shared" si="813"/>
        <v>4582</v>
      </c>
      <c r="V6478">
        <f t="shared" si="814"/>
        <v>158</v>
      </c>
      <c r="W6478">
        <f t="shared" si="815"/>
        <v>2840.84</v>
      </c>
    </row>
    <row r="6479" spans="1:23" ht="15.75" customHeight="1" x14ac:dyDescent="0.3">
      <c r="A6479" s="2" t="s">
        <v>13</v>
      </c>
      <c r="B6479" s="2">
        <v>1185732</v>
      </c>
      <c r="C6479" s="3">
        <v>44245</v>
      </c>
      <c r="D6479" s="12" t="str" cm="1">
        <f t="array" ref="D6479">_xlfn.SWITCH(WEEKDAY(C6479,2), 1, "Lundi", 2, "Mardi", 3, "Mercredi", 4, "Jeudi", 5, "Vendredi", 6, "Samedi", 7, "Dimanche", "Erreur")</f>
        <v>Jeudi</v>
      </c>
      <c r="E6479" s="2" t="s">
        <v>47</v>
      </c>
      <c r="F6479" s="2" t="s">
        <v>97</v>
      </c>
      <c r="G6479" s="2" t="s">
        <v>98</v>
      </c>
      <c r="H6479" s="4" t="s">
        <v>16</v>
      </c>
      <c r="I6479" s="5">
        <v>28</v>
      </c>
      <c r="J6479" s="6">
        <v>225</v>
      </c>
      <c r="K6479" s="7">
        <v>6300</v>
      </c>
      <c r="L6479" s="7">
        <v>3276</v>
      </c>
      <c r="M6479" s="8">
        <v>0.52</v>
      </c>
      <c r="N6479" s="2" t="s">
        <v>82</v>
      </c>
      <c r="O6479">
        <f t="shared" si="808"/>
        <v>2021</v>
      </c>
      <c r="P6479">
        <f t="shared" si="809"/>
        <v>2</v>
      </c>
      <c r="Q6479" t="str">
        <f t="shared" si="810"/>
        <v>févr</v>
      </c>
      <c r="R6479" t="str">
        <f t="shared" si="811"/>
        <v>Kentucky</v>
      </c>
      <c r="S6479" t="str">
        <f t="shared" si="812"/>
        <v>2021-02</v>
      </c>
      <c r="T6479">
        <f>IF(AND(COUNTIF(Calculs!$Q$2:$Q$12,$O6479)&gt;0,COUNTIF(Calculs!$S$2:$S$12,$E6479)&gt;0,COUNTIF(Calculs!$U$2:$U$12,$H6479)&gt;0),1,0)</f>
        <v>1</v>
      </c>
      <c r="U6479">
        <f t="shared" si="813"/>
        <v>6300</v>
      </c>
      <c r="V6479">
        <f t="shared" si="814"/>
        <v>225</v>
      </c>
      <c r="W6479">
        <f t="shared" si="815"/>
        <v>3276</v>
      </c>
    </row>
    <row r="6480" spans="1:23" ht="15.75" customHeight="1" x14ac:dyDescent="0.3">
      <c r="A6480" s="2" t="s">
        <v>13</v>
      </c>
      <c r="B6480" s="2">
        <v>1185732</v>
      </c>
      <c r="C6480" s="3">
        <v>44245</v>
      </c>
      <c r="D6480" s="12" t="str" cm="1">
        <f t="array" ref="D6480">_xlfn.SWITCH(WEEKDAY(C6480,2), 1, "Lundi", 2, "Mardi", 3, "Mercredi", 4, "Jeudi", 5, "Vendredi", 6, "Samedi", 7, "Dimanche", "Erreur")</f>
        <v>Jeudi</v>
      </c>
      <c r="E6480" s="2" t="s">
        <v>47</v>
      </c>
      <c r="F6480" s="2" t="s">
        <v>97</v>
      </c>
      <c r="G6480" s="2" t="s">
        <v>98</v>
      </c>
      <c r="H6480" s="4" t="s">
        <v>18</v>
      </c>
      <c r="I6480" s="5">
        <v>27</v>
      </c>
      <c r="J6480" s="6">
        <v>106</v>
      </c>
      <c r="K6480" s="7">
        <v>2862</v>
      </c>
      <c r="L6480" s="7">
        <v>1373.76</v>
      </c>
      <c r="M6480" s="8">
        <v>0.48</v>
      </c>
      <c r="N6480" s="2" t="s">
        <v>82</v>
      </c>
      <c r="O6480">
        <f t="shared" si="808"/>
        <v>2021</v>
      </c>
      <c r="P6480">
        <f t="shared" si="809"/>
        <v>2</v>
      </c>
      <c r="Q6480" t="str">
        <f t="shared" si="810"/>
        <v>févr</v>
      </c>
      <c r="R6480" t="str">
        <f t="shared" si="811"/>
        <v>Kentucky</v>
      </c>
      <c r="S6480" t="str">
        <f t="shared" si="812"/>
        <v>2021-02</v>
      </c>
      <c r="T6480">
        <f>IF(AND(COUNTIF(Calculs!$Q$2:$Q$12,$O6480)&gt;0,COUNTIF(Calculs!$S$2:$S$12,$E6480)&gt;0,COUNTIF(Calculs!$U$2:$U$12,$H6480)&gt;0),1,0)</f>
        <v>1</v>
      </c>
      <c r="U6480">
        <f t="shared" si="813"/>
        <v>2862</v>
      </c>
      <c r="V6480">
        <f t="shared" si="814"/>
        <v>106</v>
      </c>
      <c r="W6480">
        <f t="shared" si="815"/>
        <v>1373.76</v>
      </c>
    </row>
    <row r="6481" spans="1:23" ht="15.75" customHeight="1" x14ac:dyDescent="0.3">
      <c r="A6481" s="2" t="s">
        <v>13</v>
      </c>
      <c r="B6481" s="2">
        <v>1185732</v>
      </c>
      <c r="C6481" s="3">
        <v>44245</v>
      </c>
      <c r="D6481" s="12" t="str" cm="1">
        <f t="array" ref="D6481">_xlfn.SWITCH(WEEKDAY(C6481,2), 1, "Lundi", 2, "Mardi", 3, "Mercredi", 4, "Jeudi", 5, "Vendredi", 6, "Samedi", 7, "Dimanche", "Erreur")</f>
        <v>Jeudi</v>
      </c>
      <c r="E6481" s="2" t="s">
        <v>47</v>
      </c>
      <c r="F6481" s="2" t="s">
        <v>97</v>
      </c>
      <c r="G6481" s="2" t="s">
        <v>98</v>
      </c>
      <c r="H6481" s="4" t="s">
        <v>19</v>
      </c>
      <c r="I6481" s="5">
        <v>18</v>
      </c>
      <c r="J6481" s="6">
        <v>124</v>
      </c>
      <c r="K6481" s="7">
        <v>2232</v>
      </c>
      <c r="L6481" s="7">
        <v>1227.6000000000001</v>
      </c>
      <c r="M6481" s="8">
        <v>0.55000000000000004</v>
      </c>
      <c r="N6481" s="2" t="s">
        <v>82</v>
      </c>
      <c r="O6481">
        <f t="shared" si="808"/>
        <v>2021</v>
      </c>
      <c r="P6481">
        <f t="shared" si="809"/>
        <v>2</v>
      </c>
      <c r="Q6481" t="str">
        <f t="shared" si="810"/>
        <v>févr</v>
      </c>
      <c r="R6481" t="str">
        <f t="shared" si="811"/>
        <v>Kentucky</v>
      </c>
      <c r="S6481" t="str">
        <f t="shared" si="812"/>
        <v>2021-02</v>
      </c>
      <c r="T6481">
        <f>IF(AND(COUNTIF(Calculs!$Q$2:$Q$12,$O6481)&gt;0,COUNTIF(Calculs!$S$2:$S$12,$E6481)&gt;0,COUNTIF(Calculs!$U$2:$U$12,$H6481)&gt;0),1,0)</f>
        <v>1</v>
      </c>
      <c r="U6481">
        <f t="shared" si="813"/>
        <v>2232</v>
      </c>
      <c r="V6481">
        <f t="shared" si="814"/>
        <v>124</v>
      </c>
      <c r="W6481">
        <f t="shared" si="815"/>
        <v>1227.6000000000001</v>
      </c>
    </row>
    <row r="6482" spans="1:23" ht="15.75" customHeight="1" x14ac:dyDescent="0.3">
      <c r="A6482" s="2" t="s">
        <v>13</v>
      </c>
      <c r="B6482" s="2">
        <v>1185732</v>
      </c>
      <c r="C6482" s="3">
        <v>44245</v>
      </c>
      <c r="D6482" s="12" t="str" cm="1">
        <f t="array" ref="D6482">_xlfn.SWITCH(WEEKDAY(C6482,2), 1, "Lundi", 2, "Mardi", 3, "Mercredi", 4, "Jeudi", 5, "Vendredi", 6, "Samedi", 7, "Dimanche", "Erreur")</f>
        <v>Jeudi</v>
      </c>
      <c r="E6482" s="2" t="s">
        <v>26</v>
      </c>
      <c r="F6482" s="2" t="s">
        <v>99</v>
      </c>
      <c r="G6482" s="2" t="s">
        <v>100</v>
      </c>
      <c r="H6482" s="4" t="s">
        <v>20</v>
      </c>
      <c r="I6482" s="5">
        <v>25</v>
      </c>
      <c r="J6482" s="6">
        <v>91</v>
      </c>
      <c r="K6482" s="7">
        <v>2275</v>
      </c>
      <c r="L6482" s="7">
        <v>1137.5</v>
      </c>
      <c r="M6482" s="8">
        <v>0.5</v>
      </c>
      <c r="N6482" s="2" t="s">
        <v>82</v>
      </c>
      <c r="O6482">
        <f t="shared" si="808"/>
        <v>2021</v>
      </c>
      <c r="P6482">
        <f t="shared" si="809"/>
        <v>2</v>
      </c>
      <c r="Q6482" t="str">
        <f t="shared" si="810"/>
        <v>févr</v>
      </c>
      <c r="R6482" t="str">
        <f t="shared" si="811"/>
        <v>Mississippi</v>
      </c>
      <c r="S6482" t="str">
        <f t="shared" si="812"/>
        <v>2021-02</v>
      </c>
      <c r="T6482">
        <f>IF(AND(COUNTIF(Calculs!$Q$2:$Q$12,$O6482)&gt;0,COUNTIF(Calculs!$S$2:$S$12,$E6482)&gt;0,COUNTIF(Calculs!$U$2:$U$12,$H6482)&gt;0),1,0)</f>
        <v>1</v>
      </c>
      <c r="U6482">
        <f t="shared" si="813"/>
        <v>2275</v>
      </c>
      <c r="V6482">
        <f t="shared" si="814"/>
        <v>91</v>
      </c>
      <c r="W6482">
        <f t="shared" si="815"/>
        <v>1137.5</v>
      </c>
    </row>
    <row r="6483" spans="1:23" ht="15.75" customHeight="1" x14ac:dyDescent="0.3">
      <c r="A6483" s="2" t="s">
        <v>13</v>
      </c>
      <c r="B6483" s="2">
        <v>1185732</v>
      </c>
      <c r="C6483" s="3">
        <v>44245</v>
      </c>
      <c r="D6483" s="12" t="str" cm="1">
        <f t="array" ref="D6483">_xlfn.SWITCH(WEEKDAY(C6483,2), 1, "Lundi", 2, "Mardi", 3, "Mercredi", 4, "Jeudi", 5, "Vendredi", 6, "Samedi", 7, "Dimanche", "Erreur")</f>
        <v>Jeudi</v>
      </c>
      <c r="E6483" s="2" t="s">
        <v>26</v>
      </c>
      <c r="F6483" s="2" t="s">
        <v>99</v>
      </c>
      <c r="G6483" s="2" t="s">
        <v>100</v>
      </c>
      <c r="H6483" s="4" t="s">
        <v>21</v>
      </c>
      <c r="I6483" s="5">
        <v>39</v>
      </c>
      <c r="J6483" s="6">
        <v>108</v>
      </c>
      <c r="K6483" s="7">
        <v>4212</v>
      </c>
      <c r="L6483" s="7">
        <v>1937.5199999999998</v>
      </c>
      <c r="M6483" s="8">
        <v>0.45999999999999996</v>
      </c>
      <c r="N6483" s="2" t="s">
        <v>82</v>
      </c>
      <c r="O6483">
        <f t="shared" si="808"/>
        <v>2021</v>
      </c>
      <c r="P6483">
        <f t="shared" si="809"/>
        <v>2</v>
      </c>
      <c r="Q6483" t="str">
        <f t="shared" si="810"/>
        <v>févr</v>
      </c>
      <c r="R6483" t="str">
        <f t="shared" si="811"/>
        <v>Mississippi</v>
      </c>
      <c r="S6483" t="str">
        <f t="shared" si="812"/>
        <v>2021-02</v>
      </c>
      <c r="T6483">
        <f>IF(AND(COUNTIF(Calculs!$Q$2:$Q$12,$O6483)&gt;0,COUNTIF(Calculs!$S$2:$S$12,$E6483)&gt;0,COUNTIF(Calculs!$U$2:$U$12,$H6483)&gt;0),1,0)</f>
        <v>1</v>
      </c>
      <c r="U6483">
        <f t="shared" si="813"/>
        <v>4212</v>
      </c>
      <c r="V6483">
        <f t="shared" si="814"/>
        <v>108</v>
      </c>
      <c r="W6483">
        <f t="shared" si="815"/>
        <v>1937.5199999999998</v>
      </c>
    </row>
    <row r="6484" spans="1:23" ht="15.75" customHeight="1" x14ac:dyDescent="0.3">
      <c r="A6484" s="2" t="s">
        <v>13</v>
      </c>
      <c r="B6484" s="2">
        <v>1185732</v>
      </c>
      <c r="C6484" s="3">
        <v>44245</v>
      </c>
      <c r="D6484" s="12" t="str" cm="1">
        <f t="array" ref="D6484">_xlfn.SWITCH(WEEKDAY(C6484,2), 1, "Lundi", 2, "Mardi", 3, "Mercredi", 4, "Jeudi", 5, "Vendredi", 6, "Samedi", 7, "Dimanche", "Erreur")</f>
        <v>Jeudi</v>
      </c>
      <c r="E6484" s="2" t="s">
        <v>26</v>
      </c>
      <c r="F6484" s="2" t="s">
        <v>99</v>
      </c>
      <c r="G6484" s="2" t="s">
        <v>100</v>
      </c>
      <c r="H6484" s="4" t="s">
        <v>22</v>
      </c>
      <c r="I6484" s="5">
        <v>24</v>
      </c>
      <c r="J6484" s="6">
        <v>125</v>
      </c>
      <c r="K6484" s="7">
        <v>3000</v>
      </c>
      <c r="L6484" s="7">
        <v>1800</v>
      </c>
      <c r="M6484" s="8">
        <v>0.6</v>
      </c>
      <c r="N6484" s="2" t="s">
        <v>82</v>
      </c>
      <c r="O6484">
        <f t="shared" si="808"/>
        <v>2021</v>
      </c>
      <c r="P6484">
        <f t="shared" si="809"/>
        <v>2</v>
      </c>
      <c r="Q6484" t="str">
        <f t="shared" si="810"/>
        <v>févr</v>
      </c>
      <c r="R6484" t="str">
        <f t="shared" si="811"/>
        <v>Mississippi</v>
      </c>
      <c r="S6484" t="str">
        <f t="shared" si="812"/>
        <v>2021-02</v>
      </c>
      <c r="T6484">
        <f>IF(AND(COUNTIF(Calculs!$Q$2:$Q$12,$O6484)&gt;0,COUNTIF(Calculs!$S$2:$S$12,$E6484)&gt;0,COUNTIF(Calculs!$U$2:$U$12,$H6484)&gt;0),1,0)</f>
        <v>1</v>
      </c>
      <c r="U6484">
        <f t="shared" si="813"/>
        <v>3000</v>
      </c>
      <c r="V6484">
        <f t="shared" si="814"/>
        <v>125</v>
      </c>
      <c r="W6484">
        <f t="shared" si="815"/>
        <v>1800</v>
      </c>
    </row>
    <row r="6485" spans="1:23" ht="15.75" customHeight="1" x14ac:dyDescent="0.3">
      <c r="A6485" s="2" t="s">
        <v>13</v>
      </c>
      <c r="B6485" s="2">
        <v>1185732</v>
      </c>
      <c r="C6485" s="3">
        <v>44271</v>
      </c>
      <c r="D6485" s="12" t="str" cm="1">
        <f t="array" ref="D6485">_xlfn.SWITCH(WEEKDAY(C6485,2), 1, "Lundi", 2, "Mardi", 3, "Mercredi", 4, "Jeudi", 5, "Vendredi", 6, "Samedi", 7, "Dimanche", "Erreur")</f>
        <v>Mardi</v>
      </c>
      <c r="E6485" s="2" t="s">
        <v>26</v>
      </c>
      <c r="F6485" s="2" t="s">
        <v>99</v>
      </c>
      <c r="G6485" s="2" t="s">
        <v>100</v>
      </c>
      <c r="H6485" s="4" t="s">
        <v>16</v>
      </c>
      <c r="I6485" s="5">
        <v>23</v>
      </c>
      <c r="J6485" s="6">
        <v>187</v>
      </c>
      <c r="K6485" s="7">
        <v>4301</v>
      </c>
      <c r="L6485" s="7">
        <v>2365.5500000000002</v>
      </c>
      <c r="M6485" s="8">
        <v>0.55000000000000004</v>
      </c>
      <c r="N6485" s="2" t="s">
        <v>82</v>
      </c>
      <c r="O6485">
        <f t="shared" si="808"/>
        <v>2021</v>
      </c>
      <c r="P6485">
        <f t="shared" si="809"/>
        <v>3</v>
      </c>
      <c r="Q6485" t="str">
        <f t="shared" si="810"/>
        <v>mars</v>
      </c>
      <c r="R6485" t="str">
        <f t="shared" si="811"/>
        <v>Mississippi</v>
      </c>
      <c r="S6485" t="str">
        <f t="shared" si="812"/>
        <v>2021-03</v>
      </c>
      <c r="T6485">
        <f>IF(AND(COUNTIF(Calculs!$Q$2:$Q$12,$O6485)&gt;0,COUNTIF(Calculs!$S$2:$S$12,$E6485)&gt;0,COUNTIF(Calculs!$U$2:$U$12,$H6485)&gt;0),1,0)</f>
        <v>1</v>
      </c>
      <c r="U6485">
        <f t="shared" si="813"/>
        <v>4301</v>
      </c>
      <c r="V6485">
        <f t="shared" si="814"/>
        <v>187</v>
      </c>
      <c r="W6485">
        <f t="shared" si="815"/>
        <v>2365.5500000000002</v>
      </c>
    </row>
    <row r="6486" spans="1:23" ht="15.75" customHeight="1" x14ac:dyDescent="0.3">
      <c r="A6486" s="2" t="s">
        <v>13</v>
      </c>
      <c r="B6486" s="2">
        <v>1185732</v>
      </c>
      <c r="C6486" s="3">
        <v>44271</v>
      </c>
      <c r="D6486" s="12" t="str" cm="1">
        <f t="array" ref="D6486">_xlfn.SWITCH(WEEKDAY(C6486,2), 1, "Lundi", 2, "Mardi", 3, "Mercredi", 4, "Jeudi", 5, "Vendredi", 6, "Samedi", 7, "Dimanche", "Erreur")</f>
        <v>Mardi</v>
      </c>
      <c r="E6486" s="2" t="s">
        <v>26</v>
      </c>
      <c r="F6486" s="2" t="s">
        <v>99</v>
      </c>
      <c r="G6486" s="2" t="s">
        <v>100</v>
      </c>
      <c r="H6486" s="4" t="s">
        <v>18</v>
      </c>
      <c r="I6486" s="5">
        <v>24</v>
      </c>
      <c r="J6486" s="6">
        <v>100</v>
      </c>
      <c r="K6486" s="7">
        <v>2400</v>
      </c>
      <c r="L6486" s="7">
        <v>1128</v>
      </c>
      <c r="M6486" s="8">
        <v>0.47</v>
      </c>
      <c r="N6486" s="2" t="s">
        <v>82</v>
      </c>
      <c r="O6486">
        <f t="shared" si="808"/>
        <v>2021</v>
      </c>
      <c r="P6486">
        <f t="shared" si="809"/>
        <v>3</v>
      </c>
      <c r="Q6486" t="str">
        <f t="shared" si="810"/>
        <v>mars</v>
      </c>
      <c r="R6486" t="str">
        <f t="shared" si="811"/>
        <v>Mississippi</v>
      </c>
      <c r="S6486" t="str">
        <f t="shared" si="812"/>
        <v>2021-03</v>
      </c>
      <c r="T6486">
        <f>IF(AND(COUNTIF(Calculs!$Q$2:$Q$12,$O6486)&gt;0,COUNTIF(Calculs!$S$2:$S$12,$E6486)&gt;0,COUNTIF(Calculs!$U$2:$U$12,$H6486)&gt;0),1,0)</f>
        <v>1</v>
      </c>
      <c r="U6486">
        <f t="shared" si="813"/>
        <v>2400</v>
      </c>
      <c r="V6486">
        <f t="shared" si="814"/>
        <v>100</v>
      </c>
      <c r="W6486">
        <f t="shared" si="815"/>
        <v>1128</v>
      </c>
    </row>
    <row r="6487" spans="1:23" ht="15.75" customHeight="1" x14ac:dyDescent="0.3">
      <c r="A6487" s="2" t="s">
        <v>13</v>
      </c>
      <c r="B6487" s="2">
        <v>1185732</v>
      </c>
      <c r="C6487" s="3">
        <v>44271</v>
      </c>
      <c r="D6487" s="12" t="str" cm="1">
        <f t="array" ref="D6487">_xlfn.SWITCH(WEEKDAY(C6487,2), 1, "Lundi", 2, "Mardi", 3, "Mercredi", 4, "Jeudi", 5, "Vendredi", 6, "Samedi", 7, "Dimanche", "Erreur")</f>
        <v>Mardi</v>
      </c>
      <c r="E6487" s="2" t="s">
        <v>26</v>
      </c>
      <c r="F6487" s="2" t="s">
        <v>99</v>
      </c>
      <c r="G6487" s="2" t="s">
        <v>100</v>
      </c>
      <c r="H6487" s="4" t="s">
        <v>19</v>
      </c>
      <c r="I6487" s="5">
        <v>14</v>
      </c>
      <c r="J6487" s="6">
        <v>128</v>
      </c>
      <c r="K6487" s="7">
        <v>1792</v>
      </c>
      <c r="L6487" s="7">
        <v>949.76</v>
      </c>
      <c r="M6487" s="8">
        <v>0.53</v>
      </c>
      <c r="N6487" s="2" t="s">
        <v>82</v>
      </c>
      <c r="O6487">
        <f t="shared" si="808"/>
        <v>2021</v>
      </c>
      <c r="P6487">
        <f t="shared" si="809"/>
        <v>3</v>
      </c>
      <c r="Q6487" t="str">
        <f t="shared" si="810"/>
        <v>mars</v>
      </c>
      <c r="R6487" t="str">
        <f t="shared" si="811"/>
        <v>Mississippi</v>
      </c>
      <c r="S6487" t="str">
        <f t="shared" si="812"/>
        <v>2021-03</v>
      </c>
      <c r="T6487">
        <f>IF(AND(COUNTIF(Calculs!$Q$2:$Q$12,$O6487)&gt;0,COUNTIF(Calculs!$S$2:$S$12,$E6487)&gt;0,COUNTIF(Calculs!$U$2:$U$12,$H6487)&gt;0),1,0)</f>
        <v>1</v>
      </c>
      <c r="U6487">
        <f t="shared" si="813"/>
        <v>1792</v>
      </c>
      <c r="V6487">
        <f t="shared" si="814"/>
        <v>128</v>
      </c>
      <c r="W6487">
        <f t="shared" si="815"/>
        <v>949.76</v>
      </c>
    </row>
    <row r="6488" spans="1:23" ht="15.75" customHeight="1" x14ac:dyDescent="0.3">
      <c r="A6488" s="2" t="s">
        <v>13</v>
      </c>
      <c r="B6488" s="2">
        <v>1185732</v>
      </c>
      <c r="C6488" s="3">
        <v>44271</v>
      </c>
      <c r="D6488" s="12" t="str" cm="1">
        <f t="array" ref="D6488">_xlfn.SWITCH(WEEKDAY(C6488,2), 1, "Lundi", 2, "Mardi", 3, "Mercredi", 4, "Jeudi", 5, "Vendredi", 6, "Samedi", 7, "Dimanche", "Erreur")</f>
        <v>Mardi</v>
      </c>
      <c r="E6488" s="2" t="s">
        <v>26</v>
      </c>
      <c r="F6488" s="2" t="s">
        <v>99</v>
      </c>
      <c r="G6488" s="2" t="s">
        <v>100</v>
      </c>
      <c r="H6488" s="4" t="s">
        <v>20</v>
      </c>
      <c r="I6488" s="5">
        <v>19</v>
      </c>
      <c r="J6488" s="6">
        <v>80</v>
      </c>
      <c r="K6488" s="7">
        <v>1520</v>
      </c>
      <c r="L6488" s="7">
        <v>790.4</v>
      </c>
      <c r="M6488" s="8">
        <v>0.52</v>
      </c>
      <c r="N6488" s="2" t="s">
        <v>82</v>
      </c>
      <c r="O6488">
        <f t="shared" si="808"/>
        <v>2021</v>
      </c>
      <c r="P6488">
        <f t="shared" si="809"/>
        <v>3</v>
      </c>
      <c r="Q6488" t="str">
        <f t="shared" si="810"/>
        <v>mars</v>
      </c>
      <c r="R6488" t="str">
        <f t="shared" si="811"/>
        <v>Mississippi</v>
      </c>
      <c r="S6488" t="str">
        <f t="shared" si="812"/>
        <v>2021-03</v>
      </c>
      <c r="T6488">
        <f>IF(AND(COUNTIF(Calculs!$Q$2:$Q$12,$O6488)&gt;0,COUNTIF(Calculs!$S$2:$S$12,$E6488)&gt;0,COUNTIF(Calculs!$U$2:$U$12,$H6488)&gt;0),1,0)</f>
        <v>1</v>
      </c>
      <c r="U6488">
        <f t="shared" si="813"/>
        <v>1520</v>
      </c>
      <c r="V6488">
        <f t="shared" si="814"/>
        <v>80</v>
      </c>
      <c r="W6488">
        <f t="shared" si="815"/>
        <v>790.4</v>
      </c>
    </row>
    <row r="6489" spans="1:23" ht="15.75" customHeight="1" x14ac:dyDescent="0.3">
      <c r="A6489" s="2" t="s">
        <v>13</v>
      </c>
      <c r="B6489" s="2">
        <v>1185732</v>
      </c>
      <c r="C6489" s="3">
        <v>44271</v>
      </c>
      <c r="D6489" s="12" t="str" cm="1">
        <f t="array" ref="D6489">_xlfn.SWITCH(WEEKDAY(C6489,2), 1, "Lundi", 2, "Mardi", 3, "Mercredi", 4, "Jeudi", 5, "Vendredi", 6, "Samedi", 7, "Dimanche", "Erreur")</f>
        <v>Mardi</v>
      </c>
      <c r="E6489" s="2" t="s">
        <v>26</v>
      </c>
      <c r="F6489" s="2" t="s">
        <v>99</v>
      </c>
      <c r="G6489" s="2" t="s">
        <v>100</v>
      </c>
      <c r="H6489" s="4" t="s">
        <v>21</v>
      </c>
      <c r="I6489" s="5">
        <v>32</v>
      </c>
      <c r="J6489" s="6">
        <v>81</v>
      </c>
      <c r="K6489" s="7">
        <v>2592</v>
      </c>
      <c r="L6489" s="7">
        <v>1192.32</v>
      </c>
      <c r="M6489" s="8">
        <v>0.45999999999999996</v>
      </c>
      <c r="N6489" s="2" t="s">
        <v>82</v>
      </c>
      <c r="O6489">
        <f t="shared" si="808"/>
        <v>2021</v>
      </c>
      <c r="P6489">
        <f t="shared" si="809"/>
        <v>3</v>
      </c>
      <c r="Q6489" t="str">
        <f t="shared" si="810"/>
        <v>mars</v>
      </c>
      <c r="R6489" t="str">
        <f t="shared" si="811"/>
        <v>Mississippi</v>
      </c>
      <c r="S6489" t="str">
        <f t="shared" si="812"/>
        <v>2021-03</v>
      </c>
      <c r="T6489">
        <f>IF(AND(COUNTIF(Calculs!$Q$2:$Q$12,$O6489)&gt;0,COUNTIF(Calculs!$S$2:$S$12,$E6489)&gt;0,COUNTIF(Calculs!$U$2:$U$12,$H6489)&gt;0),1,0)</f>
        <v>1</v>
      </c>
      <c r="U6489">
        <f t="shared" si="813"/>
        <v>2592</v>
      </c>
      <c r="V6489">
        <f t="shared" si="814"/>
        <v>81</v>
      </c>
      <c r="W6489">
        <f t="shared" si="815"/>
        <v>1192.32</v>
      </c>
    </row>
    <row r="6490" spans="1:23" ht="15.75" customHeight="1" x14ac:dyDescent="0.3">
      <c r="A6490" s="2" t="s">
        <v>13</v>
      </c>
      <c r="B6490" s="2">
        <v>1185732</v>
      </c>
      <c r="C6490" s="3">
        <v>44271</v>
      </c>
      <c r="D6490" s="12" t="str" cm="1">
        <f t="array" ref="D6490">_xlfn.SWITCH(WEEKDAY(C6490,2), 1, "Lundi", 2, "Mardi", 3, "Mercredi", 4, "Jeudi", 5, "Vendredi", 6, "Samedi", 7, "Dimanche", "Erreur")</f>
        <v>Mardi</v>
      </c>
      <c r="E6490" s="2" t="s">
        <v>26</v>
      </c>
      <c r="F6490" s="2" t="s">
        <v>99</v>
      </c>
      <c r="G6490" s="2" t="s">
        <v>100</v>
      </c>
      <c r="H6490" s="4" t="s">
        <v>22</v>
      </c>
      <c r="I6490" s="5">
        <v>24</v>
      </c>
      <c r="J6490" s="6">
        <v>123</v>
      </c>
      <c r="K6490" s="7">
        <v>2952</v>
      </c>
      <c r="L6490" s="7">
        <v>1830.24</v>
      </c>
      <c r="M6490" s="8">
        <v>0.62</v>
      </c>
      <c r="N6490" s="2" t="s">
        <v>82</v>
      </c>
      <c r="O6490">
        <f t="shared" si="808"/>
        <v>2021</v>
      </c>
      <c r="P6490">
        <f t="shared" si="809"/>
        <v>3</v>
      </c>
      <c r="Q6490" t="str">
        <f t="shared" si="810"/>
        <v>mars</v>
      </c>
      <c r="R6490" t="str">
        <f t="shared" si="811"/>
        <v>Mississippi</v>
      </c>
      <c r="S6490" t="str">
        <f t="shared" si="812"/>
        <v>2021-03</v>
      </c>
      <c r="T6490">
        <f>IF(AND(COUNTIF(Calculs!$Q$2:$Q$12,$O6490)&gt;0,COUNTIF(Calculs!$S$2:$S$12,$E6490)&gt;0,COUNTIF(Calculs!$U$2:$U$12,$H6490)&gt;0),1,0)</f>
        <v>1</v>
      </c>
      <c r="U6490">
        <f t="shared" si="813"/>
        <v>2952</v>
      </c>
      <c r="V6490">
        <f t="shared" si="814"/>
        <v>123</v>
      </c>
      <c r="W6490">
        <f t="shared" si="815"/>
        <v>1830.24</v>
      </c>
    </row>
    <row r="6491" spans="1:23" ht="15.75" customHeight="1" x14ac:dyDescent="0.3">
      <c r="A6491" s="2" t="s">
        <v>13</v>
      </c>
      <c r="B6491" s="2">
        <v>1185732</v>
      </c>
      <c r="C6491" s="3">
        <v>44303</v>
      </c>
      <c r="D6491" s="12" t="str" cm="1">
        <f t="array" ref="D6491">_xlfn.SWITCH(WEEKDAY(C6491,2), 1, "Lundi", 2, "Mardi", 3, "Mercredi", 4, "Jeudi", 5, "Vendredi", 6, "Samedi", 7, "Dimanche", "Erreur")</f>
        <v>Samedi</v>
      </c>
      <c r="E6491" s="2" t="s">
        <v>26</v>
      </c>
      <c r="F6491" s="2" t="s">
        <v>99</v>
      </c>
      <c r="G6491" s="2" t="s">
        <v>100</v>
      </c>
      <c r="H6491" s="4" t="s">
        <v>16</v>
      </c>
      <c r="I6491" s="5">
        <v>23</v>
      </c>
      <c r="J6491" s="6">
        <v>169</v>
      </c>
      <c r="K6491" s="7">
        <v>3887</v>
      </c>
      <c r="L6491" s="7">
        <v>2098.98</v>
      </c>
      <c r="M6491" s="8">
        <v>0.54</v>
      </c>
      <c r="N6491" s="2" t="s">
        <v>82</v>
      </c>
      <c r="O6491">
        <f t="shared" si="808"/>
        <v>2021</v>
      </c>
      <c r="P6491">
        <f t="shared" si="809"/>
        <v>4</v>
      </c>
      <c r="Q6491" t="str">
        <f t="shared" si="810"/>
        <v>avr</v>
      </c>
      <c r="R6491" t="str">
        <f t="shared" si="811"/>
        <v>Mississippi</v>
      </c>
      <c r="S6491" t="str">
        <f t="shared" si="812"/>
        <v>2021-04</v>
      </c>
      <c r="T6491">
        <f>IF(AND(COUNTIF(Calculs!$Q$2:$Q$12,$O6491)&gt;0,COUNTIF(Calculs!$S$2:$S$12,$E6491)&gt;0,COUNTIF(Calculs!$U$2:$U$12,$H6491)&gt;0),1,0)</f>
        <v>1</v>
      </c>
      <c r="U6491">
        <f t="shared" si="813"/>
        <v>3887</v>
      </c>
      <c r="V6491">
        <f t="shared" si="814"/>
        <v>169</v>
      </c>
      <c r="W6491">
        <f t="shared" si="815"/>
        <v>2098.98</v>
      </c>
    </row>
    <row r="6492" spans="1:23" ht="15.75" customHeight="1" x14ac:dyDescent="0.3">
      <c r="A6492" s="2" t="s">
        <v>13</v>
      </c>
      <c r="B6492" s="2">
        <v>1185732</v>
      </c>
      <c r="C6492" s="3">
        <v>44303</v>
      </c>
      <c r="D6492" s="12" t="str" cm="1">
        <f t="array" ref="D6492">_xlfn.SWITCH(WEEKDAY(C6492,2), 1, "Lundi", 2, "Mardi", 3, "Mercredi", 4, "Jeudi", 5, "Vendredi", 6, "Samedi", 7, "Dimanche", "Erreur")</f>
        <v>Samedi</v>
      </c>
      <c r="E6492" s="2" t="s">
        <v>26</v>
      </c>
      <c r="F6492" s="2" t="s">
        <v>99</v>
      </c>
      <c r="G6492" s="2" t="s">
        <v>100</v>
      </c>
      <c r="H6492" s="4" t="s">
        <v>18</v>
      </c>
      <c r="I6492" s="5">
        <v>23</v>
      </c>
      <c r="J6492" s="6">
        <v>109</v>
      </c>
      <c r="K6492" s="7">
        <v>2507</v>
      </c>
      <c r="L6492" s="7">
        <v>1253.5</v>
      </c>
      <c r="M6492" s="8">
        <v>0.5</v>
      </c>
      <c r="N6492" s="2" t="s">
        <v>82</v>
      </c>
      <c r="O6492">
        <f t="shared" si="808"/>
        <v>2021</v>
      </c>
      <c r="P6492">
        <f t="shared" si="809"/>
        <v>4</v>
      </c>
      <c r="Q6492" t="str">
        <f t="shared" si="810"/>
        <v>avr</v>
      </c>
      <c r="R6492" t="str">
        <f t="shared" si="811"/>
        <v>Mississippi</v>
      </c>
      <c r="S6492" t="str">
        <f t="shared" si="812"/>
        <v>2021-04</v>
      </c>
      <c r="T6492">
        <f>IF(AND(COUNTIF(Calculs!$Q$2:$Q$12,$O6492)&gt;0,COUNTIF(Calculs!$S$2:$S$12,$E6492)&gt;0,COUNTIF(Calculs!$U$2:$U$12,$H6492)&gt;0),1,0)</f>
        <v>1</v>
      </c>
      <c r="U6492">
        <f t="shared" si="813"/>
        <v>2507</v>
      </c>
      <c r="V6492">
        <f t="shared" si="814"/>
        <v>109</v>
      </c>
      <c r="W6492">
        <f t="shared" si="815"/>
        <v>1253.5</v>
      </c>
    </row>
    <row r="6493" spans="1:23" ht="15.75" customHeight="1" x14ac:dyDescent="0.3">
      <c r="A6493" s="2" t="s">
        <v>13</v>
      </c>
      <c r="B6493" s="2">
        <v>1185732</v>
      </c>
      <c r="C6493" s="3">
        <v>44303</v>
      </c>
      <c r="D6493" s="12" t="str" cm="1">
        <f t="array" ref="D6493">_xlfn.SWITCH(WEEKDAY(C6493,2), 1, "Lundi", 2, "Mardi", 3, "Mercredi", 4, "Jeudi", 5, "Vendredi", 6, "Samedi", 7, "Dimanche", "Erreur")</f>
        <v>Samedi</v>
      </c>
      <c r="E6493" s="2" t="s">
        <v>26</v>
      </c>
      <c r="F6493" s="2" t="s">
        <v>99</v>
      </c>
      <c r="G6493" s="2" t="s">
        <v>100</v>
      </c>
      <c r="H6493" s="4" t="s">
        <v>19</v>
      </c>
      <c r="I6493" s="5">
        <v>14</v>
      </c>
      <c r="J6493" s="6">
        <v>101</v>
      </c>
      <c r="K6493" s="7">
        <v>1414</v>
      </c>
      <c r="L6493" s="7">
        <v>777.7</v>
      </c>
      <c r="M6493" s="8">
        <v>0.55000000000000004</v>
      </c>
      <c r="N6493" s="2" t="s">
        <v>82</v>
      </c>
      <c r="O6493">
        <f t="shared" si="808"/>
        <v>2021</v>
      </c>
      <c r="P6493">
        <f t="shared" si="809"/>
        <v>4</v>
      </c>
      <c r="Q6493" t="str">
        <f t="shared" si="810"/>
        <v>avr</v>
      </c>
      <c r="R6493" t="str">
        <f t="shared" si="811"/>
        <v>Mississippi</v>
      </c>
      <c r="S6493" t="str">
        <f t="shared" si="812"/>
        <v>2021-04</v>
      </c>
      <c r="T6493">
        <f>IF(AND(COUNTIF(Calculs!$Q$2:$Q$12,$O6493)&gt;0,COUNTIF(Calculs!$S$2:$S$12,$E6493)&gt;0,COUNTIF(Calculs!$U$2:$U$12,$H6493)&gt;0),1,0)</f>
        <v>1</v>
      </c>
      <c r="U6493">
        <f t="shared" si="813"/>
        <v>1414</v>
      </c>
      <c r="V6493">
        <f t="shared" si="814"/>
        <v>101</v>
      </c>
      <c r="W6493">
        <f t="shared" si="815"/>
        <v>777.7</v>
      </c>
    </row>
    <row r="6494" spans="1:23" ht="15.75" customHeight="1" x14ac:dyDescent="0.3">
      <c r="A6494" s="2" t="s">
        <v>13</v>
      </c>
      <c r="B6494" s="2">
        <v>1185732</v>
      </c>
      <c r="C6494" s="3">
        <v>44303</v>
      </c>
      <c r="D6494" s="12" t="str" cm="1">
        <f t="array" ref="D6494">_xlfn.SWITCH(WEEKDAY(C6494,2), 1, "Lundi", 2, "Mardi", 3, "Mercredi", 4, "Jeudi", 5, "Vendredi", 6, "Samedi", 7, "Dimanche", "Erreur")</f>
        <v>Samedi</v>
      </c>
      <c r="E6494" s="2" t="s">
        <v>26</v>
      </c>
      <c r="F6494" s="2" t="s">
        <v>99</v>
      </c>
      <c r="G6494" s="2" t="s">
        <v>100</v>
      </c>
      <c r="H6494" s="4" t="s">
        <v>20</v>
      </c>
      <c r="I6494" s="5">
        <v>19</v>
      </c>
      <c r="J6494" s="6">
        <v>75</v>
      </c>
      <c r="K6494" s="7">
        <v>1425</v>
      </c>
      <c r="L6494" s="7">
        <v>741</v>
      </c>
      <c r="M6494" s="8">
        <v>0.52</v>
      </c>
      <c r="N6494" s="2" t="s">
        <v>82</v>
      </c>
      <c r="O6494">
        <f t="shared" si="808"/>
        <v>2021</v>
      </c>
      <c r="P6494">
        <f t="shared" si="809"/>
        <v>4</v>
      </c>
      <c r="Q6494" t="str">
        <f t="shared" si="810"/>
        <v>avr</v>
      </c>
      <c r="R6494" t="str">
        <f t="shared" si="811"/>
        <v>Mississippi</v>
      </c>
      <c r="S6494" t="str">
        <f t="shared" si="812"/>
        <v>2021-04</v>
      </c>
      <c r="T6494">
        <f>IF(AND(COUNTIF(Calculs!$Q$2:$Q$12,$O6494)&gt;0,COUNTIF(Calculs!$S$2:$S$12,$E6494)&gt;0,COUNTIF(Calculs!$U$2:$U$12,$H6494)&gt;0),1,0)</f>
        <v>1</v>
      </c>
      <c r="U6494">
        <f t="shared" si="813"/>
        <v>1425</v>
      </c>
      <c r="V6494">
        <f t="shared" si="814"/>
        <v>75</v>
      </c>
      <c r="W6494">
        <f t="shared" si="815"/>
        <v>741</v>
      </c>
    </row>
    <row r="6495" spans="1:23" ht="15.75" customHeight="1" x14ac:dyDescent="0.3">
      <c r="A6495" s="2" t="s">
        <v>13</v>
      </c>
      <c r="B6495" s="2">
        <v>1185732</v>
      </c>
      <c r="C6495" s="3">
        <v>44303</v>
      </c>
      <c r="D6495" s="12" t="str" cm="1">
        <f t="array" ref="D6495">_xlfn.SWITCH(WEEKDAY(C6495,2), 1, "Lundi", 2, "Mardi", 3, "Mercredi", 4, "Jeudi", 5, "Vendredi", 6, "Samedi", 7, "Dimanche", "Erreur")</f>
        <v>Samedi</v>
      </c>
      <c r="E6495" s="2" t="s">
        <v>26</v>
      </c>
      <c r="F6495" s="2" t="s">
        <v>99</v>
      </c>
      <c r="G6495" s="2" t="s">
        <v>100</v>
      </c>
      <c r="H6495" s="4" t="s">
        <v>21</v>
      </c>
      <c r="I6495" s="5">
        <v>38</v>
      </c>
      <c r="J6495" s="6">
        <v>81</v>
      </c>
      <c r="K6495" s="7">
        <v>3078</v>
      </c>
      <c r="L6495" s="7">
        <v>1477.44</v>
      </c>
      <c r="M6495" s="8">
        <v>0.48</v>
      </c>
      <c r="N6495" s="2" t="s">
        <v>82</v>
      </c>
      <c r="O6495">
        <f t="shared" si="808"/>
        <v>2021</v>
      </c>
      <c r="P6495">
        <f t="shared" si="809"/>
        <v>4</v>
      </c>
      <c r="Q6495" t="str">
        <f t="shared" si="810"/>
        <v>avr</v>
      </c>
      <c r="R6495" t="str">
        <f t="shared" si="811"/>
        <v>Mississippi</v>
      </c>
      <c r="S6495" t="str">
        <f t="shared" si="812"/>
        <v>2021-04</v>
      </c>
      <c r="T6495">
        <f>IF(AND(COUNTIF(Calculs!$Q$2:$Q$12,$O6495)&gt;0,COUNTIF(Calculs!$S$2:$S$12,$E6495)&gt;0,COUNTIF(Calculs!$U$2:$U$12,$H6495)&gt;0),1,0)</f>
        <v>1</v>
      </c>
      <c r="U6495">
        <f t="shared" si="813"/>
        <v>3078</v>
      </c>
      <c r="V6495">
        <f t="shared" si="814"/>
        <v>81</v>
      </c>
      <c r="W6495">
        <f t="shared" si="815"/>
        <v>1477.44</v>
      </c>
    </row>
    <row r="6496" spans="1:23" ht="15.75" customHeight="1" x14ac:dyDescent="0.3">
      <c r="A6496" s="2" t="s">
        <v>13</v>
      </c>
      <c r="B6496" s="2">
        <v>1185732</v>
      </c>
      <c r="C6496" s="3">
        <v>44303</v>
      </c>
      <c r="D6496" s="12" t="str" cm="1">
        <f t="array" ref="D6496">_xlfn.SWITCH(WEEKDAY(C6496,2), 1, "Lundi", 2, "Mardi", 3, "Mercredi", 4, "Jeudi", 5, "Vendredi", 6, "Samedi", 7, "Dimanche", "Erreur")</f>
        <v>Samedi</v>
      </c>
      <c r="E6496" s="2" t="s">
        <v>26</v>
      </c>
      <c r="F6496" s="2" t="s">
        <v>99</v>
      </c>
      <c r="G6496" s="2" t="s">
        <v>100</v>
      </c>
      <c r="H6496" s="4" t="s">
        <v>22</v>
      </c>
      <c r="I6496" s="5">
        <v>28</v>
      </c>
      <c r="J6496" s="6">
        <v>124</v>
      </c>
      <c r="K6496" s="7">
        <v>3472</v>
      </c>
      <c r="L6496" s="7">
        <v>2117.92</v>
      </c>
      <c r="M6496" s="8">
        <v>0.61</v>
      </c>
      <c r="N6496" s="2" t="s">
        <v>82</v>
      </c>
      <c r="O6496">
        <f t="shared" si="808"/>
        <v>2021</v>
      </c>
      <c r="P6496">
        <f t="shared" si="809"/>
        <v>4</v>
      </c>
      <c r="Q6496" t="str">
        <f t="shared" si="810"/>
        <v>avr</v>
      </c>
      <c r="R6496" t="str">
        <f t="shared" si="811"/>
        <v>Mississippi</v>
      </c>
      <c r="S6496" t="str">
        <f t="shared" si="812"/>
        <v>2021-04</v>
      </c>
      <c r="T6496">
        <f>IF(AND(COUNTIF(Calculs!$Q$2:$Q$12,$O6496)&gt;0,COUNTIF(Calculs!$S$2:$S$12,$E6496)&gt;0,COUNTIF(Calculs!$U$2:$U$12,$H6496)&gt;0),1,0)</f>
        <v>1</v>
      </c>
      <c r="U6496">
        <f t="shared" si="813"/>
        <v>3472</v>
      </c>
      <c r="V6496">
        <f t="shared" si="814"/>
        <v>124</v>
      </c>
      <c r="W6496">
        <f t="shared" si="815"/>
        <v>2117.92</v>
      </c>
    </row>
    <row r="6497" spans="1:23" ht="15.75" customHeight="1" x14ac:dyDescent="0.3">
      <c r="A6497" s="2" t="s">
        <v>13</v>
      </c>
      <c r="B6497" s="2">
        <v>1185732</v>
      </c>
      <c r="C6497" s="3">
        <v>44332</v>
      </c>
      <c r="D6497" s="12" t="str" cm="1">
        <f t="array" ref="D6497">_xlfn.SWITCH(WEEKDAY(C6497,2), 1, "Lundi", 2, "Mardi", 3, "Mercredi", 4, "Jeudi", 5, "Vendredi", 6, "Samedi", 7, "Dimanche", "Erreur")</f>
        <v>Dimanche</v>
      </c>
      <c r="E6497" s="2" t="s">
        <v>26</v>
      </c>
      <c r="F6497" s="2" t="s">
        <v>99</v>
      </c>
      <c r="G6497" s="2" t="s">
        <v>100</v>
      </c>
      <c r="H6497" s="4" t="s">
        <v>16</v>
      </c>
      <c r="I6497" s="5">
        <v>39</v>
      </c>
      <c r="J6497" s="6">
        <v>194</v>
      </c>
      <c r="K6497" s="7">
        <v>7566</v>
      </c>
      <c r="L6497" s="7">
        <v>4161.3</v>
      </c>
      <c r="M6497" s="8">
        <v>0.55000000000000004</v>
      </c>
      <c r="N6497" s="2" t="s">
        <v>82</v>
      </c>
      <c r="O6497">
        <f t="shared" si="808"/>
        <v>2021</v>
      </c>
      <c r="P6497">
        <f t="shared" si="809"/>
        <v>5</v>
      </c>
      <c r="Q6497" t="str">
        <f t="shared" si="810"/>
        <v>mai</v>
      </c>
      <c r="R6497" t="str">
        <f t="shared" si="811"/>
        <v>Mississippi</v>
      </c>
      <c r="S6497" t="str">
        <f t="shared" si="812"/>
        <v>2021-05</v>
      </c>
      <c r="T6497">
        <f>IF(AND(COUNTIF(Calculs!$Q$2:$Q$12,$O6497)&gt;0,COUNTIF(Calculs!$S$2:$S$12,$E6497)&gt;0,COUNTIF(Calculs!$U$2:$U$12,$H6497)&gt;0),1,0)</f>
        <v>1</v>
      </c>
      <c r="U6497">
        <f t="shared" si="813"/>
        <v>7566</v>
      </c>
      <c r="V6497">
        <f t="shared" si="814"/>
        <v>194</v>
      </c>
      <c r="W6497">
        <f t="shared" si="815"/>
        <v>4161.3</v>
      </c>
    </row>
    <row r="6498" spans="1:23" ht="15.75" customHeight="1" x14ac:dyDescent="0.3">
      <c r="A6498" s="2" t="s">
        <v>13</v>
      </c>
      <c r="B6498" s="2">
        <v>1185732</v>
      </c>
      <c r="C6498" s="3">
        <v>44332</v>
      </c>
      <c r="D6498" s="12" t="str" cm="1">
        <f t="array" ref="D6498">_xlfn.SWITCH(WEEKDAY(C6498,2), 1, "Lundi", 2, "Mardi", 3, "Mercredi", 4, "Jeudi", 5, "Vendredi", 6, "Samedi", 7, "Dimanche", "Erreur")</f>
        <v>Dimanche</v>
      </c>
      <c r="E6498" s="2" t="s">
        <v>26</v>
      </c>
      <c r="F6498" s="2" t="s">
        <v>99</v>
      </c>
      <c r="G6498" s="2" t="s">
        <v>100</v>
      </c>
      <c r="H6498" s="4" t="s">
        <v>18</v>
      </c>
      <c r="I6498" s="5">
        <v>37</v>
      </c>
      <c r="J6498" s="6">
        <v>131</v>
      </c>
      <c r="K6498" s="7">
        <v>4847</v>
      </c>
      <c r="L6498" s="7">
        <v>2181.1499999999996</v>
      </c>
      <c r="M6498" s="8">
        <v>0.44999999999999996</v>
      </c>
      <c r="N6498" s="2" t="s">
        <v>82</v>
      </c>
      <c r="O6498">
        <f t="shared" si="808"/>
        <v>2021</v>
      </c>
      <c r="P6498">
        <f t="shared" si="809"/>
        <v>5</v>
      </c>
      <c r="Q6498" t="str">
        <f t="shared" si="810"/>
        <v>mai</v>
      </c>
      <c r="R6498" t="str">
        <f t="shared" si="811"/>
        <v>Mississippi</v>
      </c>
      <c r="S6498" t="str">
        <f t="shared" si="812"/>
        <v>2021-05</v>
      </c>
      <c r="T6498">
        <f>IF(AND(COUNTIF(Calculs!$Q$2:$Q$12,$O6498)&gt;0,COUNTIF(Calculs!$S$2:$S$12,$E6498)&gt;0,COUNTIF(Calculs!$U$2:$U$12,$H6498)&gt;0),1,0)</f>
        <v>1</v>
      </c>
      <c r="U6498">
        <f t="shared" si="813"/>
        <v>4847</v>
      </c>
      <c r="V6498">
        <f t="shared" si="814"/>
        <v>131</v>
      </c>
      <c r="W6498">
        <f t="shared" si="815"/>
        <v>2181.1499999999996</v>
      </c>
    </row>
    <row r="6499" spans="1:23" ht="15.75" customHeight="1" x14ac:dyDescent="0.3">
      <c r="A6499" s="2" t="s">
        <v>13</v>
      </c>
      <c r="B6499" s="2">
        <v>1185732</v>
      </c>
      <c r="C6499" s="3">
        <v>44332</v>
      </c>
      <c r="D6499" s="12" t="str" cm="1">
        <f t="array" ref="D6499">_xlfn.SWITCH(WEEKDAY(C6499,2), 1, "Lundi", 2, "Mardi", 3, "Mercredi", 4, "Jeudi", 5, "Vendredi", 6, "Samedi", 7, "Dimanche", "Erreur")</f>
        <v>Dimanche</v>
      </c>
      <c r="E6499" s="2" t="s">
        <v>26</v>
      </c>
      <c r="F6499" s="2" t="s">
        <v>99</v>
      </c>
      <c r="G6499" s="2" t="s">
        <v>100</v>
      </c>
      <c r="H6499" s="4" t="s">
        <v>19</v>
      </c>
      <c r="I6499" s="5">
        <v>33</v>
      </c>
      <c r="J6499" s="6">
        <v>119</v>
      </c>
      <c r="K6499" s="7">
        <v>3927</v>
      </c>
      <c r="L6499" s="7">
        <v>2120.58</v>
      </c>
      <c r="M6499" s="8">
        <v>0.54</v>
      </c>
      <c r="N6499" s="2" t="s">
        <v>82</v>
      </c>
      <c r="O6499">
        <f t="shared" si="808"/>
        <v>2021</v>
      </c>
      <c r="P6499">
        <f t="shared" si="809"/>
        <v>5</v>
      </c>
      <c r="Q6499" t="str">
        <f t="shared" si="810"/>
        <v>mai</v>
      </c>
      <c r="R6499" t="str">
        <f t="shared" si="811"/>
        <v>Mississippi</v>
      </c>
      <c r="S6499" t="str">
        <f t="shared" si="812"/>
        <v>2021-05</v>
      </c>
      <c r="T6499">
        <f>IF(AND(COUNTIF(Calculs!$Q$2:$Q$12,$O6499)&gt;0,COUNTIF(Calculs!$S$2:$S$12,$E6499)&gt;0,COUNTIF(Calculs!$U$2:$U$12,$H6499)&gt;0),1,0)</f>
        <v>1</v>
      </c>
      <c r="U6499">
        <f t="shared" si="813"/>
        <v>3927</v>
      </c>
      <c r="V6499">
        <f t="shared" si="814"/>
        <v>119</v>
      </c>
      <c r="W6499">
        <f t="shared" si="815"/>
        <v>2120.58</v>
      </c>
    </row>
    <row r="6500" spans="1:23" ht="15.75" customHeight="1" x14ac:dyDescent="0.3">
      <c r="A6500" s="2" t="s">
        <v>13</v>
      </c>
      <c r="B6500" s="2">
        <v>1185732</v>
      </c>
      <c r="C6500" s="3">
        <v>44332</v>
      </c>
      <c r="D6500" s="12" t="str" cm="1">
        <f t="array" ref="D6500">_xlfn.SWITCH(WEEKDAY(C6500,2), 1, "Lundi", 2, "Mardi", 3, "Mercredi", 4, "Jeudi", 5, "Vendredi", 6, "Samedi", 7, "Dimanche", "Erreur")</f>
        <v>Dimanche</v>
      </c>
      <c r="E6500" s="2" t="s">
        <v>26</v>
      </c>
      <c r="F6500" s="2" t="s">
        <v>99</v>
      </c>
      <c r="G6500" s="2" t="s">
        <v>100</v>
      </c>
      <c r="H6500" s="4" t="s">
        <v>20</v>
      </c>
      <c r="I6500" s="5">
        <v>33</v>
      </c>
      <c r="J6500" s="6">
        <v>101</v>
      </c>
      <c r="K6500" s="7">
        <v>3333</v>
      </c>
      <c r="L6500" s="7">
        <v>1699.83</v>
      </c>
      <c r="M6500" s="8">
        <v>0.51</v>
      </c>
      <c r="N6500" s="2" t="s">
        <v>82</v>
      </c>
      <c r="O6500">
        <f t="shared" si="808"/>
        <v>2021</v>
      </c>
      <c r="P6500">
        <f t="shared" si="809"/>
        <v>5</v>
      </c>
      <c r="Q6500" t="str">
        <f t="shared" si="810"/>
        <v>mai</v>
      </c>
      <c r="R6500" t="str">
        <f t="shared" si="811"/>
        <v>Mississippi</v>
      </c>
      <c r="S6500" t="str">
        <f t="shared" si="812"/>
        <v>2021-05</v>
      </c>
      <c r="T6500">
        <f>IF(AND(COUNTIF(Calculs!$Q$2:$Q$12,$O6500)&gt;0,COUNTIF(Calculs!$S$2:$S$12,$E6500)&gt;0,COUNTIF(Calculs!$U$2:$U$12,$H6500)&gt;0),1,0)</f>
        <v>1</v>
      </c>
      <c r="U6500">
        <f t="shared" si="813"/>
        <v>3333</v>
      </c>
      <c r="V6500">
        <f t="shared" si="814"/>
        <v>101</v>
      </c>
      <c r="W6500">
        <f t="shared" si="815"/>
        <v>1699.83</v>
      </c>
    </row>
    <row r="6501" spans="1:23" ht="15.75" customHeight="1" x14ac:dyDescent="0.3">
      <c r="A6501" s="2" t="s">
        <v>13</v>
      </c>
      <c r="B6501" s="2">
        <v>1185732</v>
      </c>
      <c r="C6501" s="3">
        <v>44332</v>
      </c>
      <c r="D6501" s="12" t="str" cm="1">
        <f t="array" ref="D6501">_xlfn.SWITCH(WEEKDAY(C6501,2), 1, "Lundi", 2, "Mardi", 3, "Mercredi", 4, "Jeudi", 5, "Vendredi", 6, "Samedi", 7, "Dimanche", "Erreur")</f>
        <v>Dimanche</v>
      </c>
      <c r="E6501" s="2" t="s">
        <v>26</v>
      </c>
      <c r="F6501" s="2" t="s">
        <v>99</v>
      </c>
      <c r="G6501" s="2" t="s">
        <v>100</v>
      </c>
      <c r="H6501" s="4" t="s">
        <v>21</v>
      </c>
      <c r="I6501" s="5">
        <v>41</v>
      </c>
      <c r="J6501" s="6">
        <v>116</v>
      </c>
      <c r="K6501" s="7">
        <v>4756</v>
      </c>
      <c r="L6501" s="7">
        <v>2235.3199999999997</v>
      </c>
      <c r="M6501" s="8">
        <v>0.47</v>
      </c>
      <c r="N6501" s="2" t="s">
        <v>82</v>
      </c>
      <c r="O6501">
        <f t="shared" si="808"/>
        <v>2021</v>
      </c>
      <c r="P6501">
        <f t="shared" si="809"/>
        <v>5</v>
      </c>
      <c r="Q6501" t="str">
        <f t="shared" si="810"/>
        <v>mai</v>
      </c>
      <c r="R6501" t="str">
        <f t="shared" si="811"/>
        <v>Mississippi</v>
      </c>
      <c r="S6501" t="str">
        <f t="shared" si="812"/>
        <v>2021-05</v>
      </c>
      <c r="T6501">
        <f>IF(AND(COUNTIF(Calculs!$Q$2:$Q$12,$O6501)&gt;0,COUNTIF(Calculs!$S$2:$S$12,$E6501)&gt;0,COUNTIF(Calculs!$U$2:$U$12,$H6501)&gt;0),1,0)</f>
        <v>1</v>
      </c>
      <c r="U6501">
        <f t="shared" si="813"/>
        <v>4756</v>
      </c>
      <c r="V6501">
        <f t="shared" si="814"/>
        <v>116</v>
      </c>
      <c r="W6501">
        <f t="shared" si="815"/>
        <v>2235.3199999999997</v>
      </c>
    </row>
    <row r="6502" spans="1:23" ht="15.75" customHeight="1" x14ac:dyDescent="0.3">
      <c r="A6502" s="2" t="s">
        <v>13</v>
      </c>
      <c r="B6502" s="2">
        <v>1185732</v>
      </c>
      <c r="C6502" s="3">
        <v>44332</v>
      </c>
      <c r="D6502" s="12" t="str" cm="1">
        <f t="array" ref="D6502">_xlfn.SWITCH(WEEKDAY(C6502,2), 1, "Lundi", 2, "Mardi", 3, "Mercredi", 4, "Jeudi", 5, "Vendredi", 6, "Samedi", 7, "Dimanche", "Erreur")</f>
        <v>Dimanche</v>
      </c>
      <c r="E6502" s="2" t="s">
        <v>26</v>
      </c>
      <c r="F6502" s="2" t="s">
        <v>99</v>
      </c>
      <c r="G6502" s="2" t="s">
        <v>100</v>
      </c>
      <c r="H6502" s="4" t="s">
        <v>22</v>
      </c>
      <c r="I6502" s="5">
        <v>47</v>
      </c>
      <c r="J6502" s="6">
        <v>140</v>
      </c>
      <c r="K6502" s="7">
        <v>6580</v>
      </c>
      <c r="L6502" s="7">
        <v>4211.2</v>
      </c>
      <c r="M6502" s="8">
        <v>0.64</v>
      </c>
      <c r="N6502" s="2" t="s">
        <v>82</v>
      </c>
      <c r="O6502">
        <f t="shared" si="808"/>
        <v>2021</v>
      </c>
      <c r="P6502">
        <f t="shared" si="809"/>
        <v>5</v>
      </c>
      <c r="Q6502" t="str">
        <f t="shared" si="810"/>
        <v>mai</v>
      </c>
      <c r="R6502" t="str">
        <f t="shared" si="811"/>
        <v>Mississippi</v>
      </c>
      <c r="S6502" t="str">
        <f t="shared" si="812"/>
        <v>2021-05</v>
      </c>
      <c r="T6502">
        <f>IF(AND(COUNTIF(Calculs!$Q$2:$Q$12,$O6502)&gt;0,COUNTIF(Calculs!$S$2:$S$12,$E6502)&gt;0,COUNTIF(Calculs!$U$2:$U$12,$H6502)&gt;0),1,0)</f>
        <v>1</v>
      </c>
      <c r="U6502">
        <f t="shared" si="813"/>
        <v>6580</v>
      </c>
      <c r="V6502">
        <f t="shared" si="814"/>
        <v>140</v>
      </c>
      <c r="W6502">
        <f t="shared" si="815"/>
        <v>4211.2</v>
      </c>
    </row>
    <row r="6503" spans="1:23" ht="15.75" customHeight="1" x14ac:dyDescent="0.3">
      <c r="A6503" s="2" t="s">
        <v>13</v>
      </c>
      <c r="B6503" s="2">
        <v>1185732</v>
      </c>
      <c r="C6503" s="3">
        <v>44365</v>
      </c>
      <c r="D6503" s="12" t="str" cm="1">
        <f t="array" ref="D6503">_xlfn.SWITCH(WEEKDAY(C6503,2), 1, "Lundi", 2, "Mardi", 3, "Mercredi", 4, "Jeudi", 5, "Vendredi", 6, "Samedi", 7, "Dimanche", "Erreur")</f>
        <v>Vendredi</v>
      </c>
      <c r="E6503" s="2" t="s">
        <v>26</v>
      </c>
      <c r="F6503" s="2" t="s">
        <v>99</v>
      </c>
      <c r="G6503" s="2" t="s">
        <v>100</v>
      </c>
      <c r="H6503" s="4" t="s">
        <v>16</v>
      </c>
      <c r="I6503" s="5">
        <v>44</v>
      </c>
      <c r="J6503" s="6">
        <v>210</v>
      </c>
      <c r="K6503" s="7">
        <v>9240</v>
      </c>
      <c r="L6503" s="7">
        <v>4804.8</v>
      </c>
      <c r="M6503" s="8">
        <v>0.52</v>
      </c>
      <c r="N6503" s="2" t="s">
        <v>82</v>
      </c>
      <c r="O6503">
        <f t="shared" si="808"/>
        <v>2021</v>
      </c>
      <c r="P6503">
        <f t="shared" si="809"/>
        <v>6</v>
      </c>
      <c r="Q6503" t="str">
        <f t="shared" si="810"/>
        <v>juin</v>
      </c>
      <c r="R6503" t="str">
        <f t="shared" si="811"/>
        <v>Mississippi</v>
      </c>
      <c r="S6503" t="str">
        <f t="shared" si="812"/>
        <v>2021-06</v>
      </c>
      <c r="T6503">
        <f>IF(AND(COUNTIF(Calculs!$Q$2:$Q$12,$O6503)&gt;0,COUNTIF(Calculs!$S$2:$S$12,$E6503)&gt;0,COUNTIF(Calculs!$U$2:$U$12,$H6503)&gt;0),1,0)</f>
        <v>1</v>
      </c>
      <c r="U6503">
        <f t="shared" si="813"/>
        <v>9240</v>
      </c>
      <c r="V6503">
        <f t="shared" si="814"/>
        <v>210</v>
      </c>
      <c r="W6503">
        <f t="shared" si="815"/>
        <v>4804.8</v>
      </c>
    </row>
    <row r="6504" spans="1:23" ht="15.75" customHeight="1" x14ac:dyDescent="0.3">
      <c r="A6504" s="2" t="s">
        <v>13</v>
      </c>
      <c r="B6504" s="2">
        <v>1185732</v>
      </c>
      <c r="C6504" s="3">
        <v>44365</v>
      </c>
      <c r="D6504" s="12" t="str" cm="1">
        <f t="array" ref="D6504">_xlfn.SWITCH(WEEKDAY(C6504,2), 1, "Lundi", 2, "Mardi", 3, "Mercredi", 4, "Jeudi", 5, "Vendredi", 6, "Samedi", 7, "Dimanche", "Erreur")</f>
        <v>Vendredi</v>
      </c>
      <c r="E6504" s="2" t="s">
        <v>26</v>
      </c>
      <c r="F6504" s="2" t="s">
        <v>99</v>
      </c>
      <c r="G6504" s="2" t="s">
        <v>100</v>
      </c>
      <c r="H6504" s="4" t="s">
        <v>18</v>
      </c>
      <c r="I6504" s="5">
        <v>37</v>
      </c>
      <c r="J6504" s="6">
        <v>125</v>
      </c>
      <c r="K6504" s="7">
        <v>4625</v>
      </c>
      <c r="L6504" s="7">
        <v>2173.75</v>
      </c>
      <c r="M6504" s="8">
        <v>0.47</v>
      </c>
      <c r="N6504" s="2" t="s">
        <v>82</v>
      </c>
      <c r="O6504">
        <f t="shared" si="808"/>
        <v>2021</v>
      </c>
      <c r="P6504">
        <f t="shared" si="809"/>
        <v>6</v>
      </c>
      <c r="Q6504" t="str">
        <f t="shared" si="810"/>
        <v>juin</v>
      </c>
      <c r="R6504" t="str">
        <f t="shared" si="811"/>
        <v>Mississippi</v>
      </c>
      <c r="S6504" t="str">
        <f t="shared" si="812"/>
        <v>2021-06</v>
      </c>
      <c r="T6504">
        <f>IF(AND(COUNTIF(Calculs!$Q$2:$Q$12,$O6504)&gt;0,COUNTIF(Calculs!$S$2:$S$12,$E6504)&gt;0,COUNTIF(Calculs!$U$2:$U$12,$H6504)&gt;0),1,0)</f>
        <v>1</v>
      </c>
      <c r="U6504">
        <f t="shared" si="813"/>
        <v>4625</v>
      </c>
      <c r="V6504">
        <f t="shared" si="814"/>
        <v>125</v>
      </c>
      <c r="W6504">
        <f t="shared" si="815"/>
        <v>2173.75</v>
      </c>
    </row>
    <row r="6505" spans="1:23" ht="15.75" customHeight="1" x14ac:dyDescent="0.3">
      <c r="A6505" s="2" t="s">
        <v>13</v>
      </c>
      <c r="B6505" s="2">
        <v>1185732</v>
      </c>
      <c r="C6505" s="3">
        <v>44365</v>
      </c>
      <c r="D6505" s="12" t="str" cm="1">
        <f t="array" ref="D6505">_xlfn.SWITCH(WEEKDAY(C6505,2), 1, "Lundi", 2, "Mardi", 3, "Mercredi", 4, "Jeudi", 5, "Vendredi", 6, "Samedi", 7, "Dimanche", "Erreur")</f>
        <v>Vendredi</v>
      </c>
      <c r="E6505" s="2" t="s">
        <v>26</v>
      </c>
      <c r="F6505" s="2" t="s">
        <v>99</v>
      </c>
      <c r="G6505" s="2" t="s">
        <v>100</v>
      </c>
      <c r="H6505" s="4" t="s">
        <v>19</v>
      </c>
      <c r="I6505" s="5">
        <v>41</v>
      </c>
      <c r="J6505" s="6">
        <v>143</v>
      </c>
      <c r="K6505" s="7">
        <v>5863</v>
      </c>
      <c r="L6505" s="7">
        <v>3224.65</v>
      </c>
      <c r="M6505" s="8">
        <v>0.55000000000000004</v>
      </c>
      <c r="N6505" s="2" t="s">
        <v>82</v>
      </c>
      <c r="O6505">
        <f t="shared" si="808"/>
        <v>2021</v>
      </c>
      <c r="P6505">
        <f t="shared" si="809"/>
        <v>6</v>
      </c>
      <c r="Q6505" t="str">
        <f t="shared" si="810"/>
        <v>juin</v>
      </c>
      <c r="R6505" t="str">
        <f t="shared" si="811"/>
        <v>Mississippi</v>
      </c>
      <c r="S6505" t="str">
        <f t="shared" si="812"/>
        <v>2021-06</v>
      </c>
      <c r="T6505">
        <f>IF(AND(COUNTIF(Calculs!$Q$2:$Q$12,$O6505)&gt;0,COUNTIF(Calculs!$S$2:$S$12,$E6505)&gt;0,COUNTIF(Calculs!$U$2:$U$12,$H6505)&gt;0),1,0)</f>
        <v>1</v>
      </c>
      <c r="U6505">
        <f t="shared" si="813"/>
        <v>5863</v>
      </c>
      <c r="V6505">
        <f t="shared" si="814"/>
        <v>143</v>
      </c>
      <c r="W6505">
        <f t="shared" si="815"/>
        <v>3224.65</v>
      </c>
    </row>
    <row r="6506" spans="1:23" ht="15.75" customHeight="1" x14ac:dyDescent="0.3">
      <c r="A6506" s="2" t="s">
        <v>13</v>
      </c>
      <c r="B6506" s="2">
        <v>1185732</v>
      </c>
      <c r="C6506" s="3">
        <v>44365</v>
      </c>
      <c r="D6506" s="12" t="str" cm="1">
        <f t="array" ref="D6506">_xlfn.SWITCH(WEEKDAY(C6506,2), 1, "Lundi", 2, "Mardi", 3, "Mercredi", 4, "Jeudi", 5, "Vendredi", 6, "Samedi", 7, "Dimanche", "Erreur")</f>
        <v>Vendredi</v>
      </c>
      <c r="E6506" s="2" t="s">
        <v>26</v>
      </c>
      <c r="F6506" s="2" t="s">
        <v>99</v>
      </c>
      <c r="G6506" s="2" t="s">
        <v>100</v>
      </c>
      <c r="H6506" s="4" t="s">
        <v>20</v>
      </c>
      <c r="I6506" s="5">
        <v>43</v>
      </c>
      <c r="J6506" s="6">
        <v>117</v>
      </c>
      <c r="K6506" s="7">
        <v>5031</v>
      </c>
      <c r="L6506" s="7">
        <v>2515.5</v>
      </c>
      <c r="M6506" s="8">
        <v>0.5</v>
      </c>
      <c r="N6506" s="2" t="s">
        <v>82</v>
      </c>
      <c r="O6506">
        <f t="shared" si="808"/>
        <v>2021</v>
      </c>
      <c r="P6506">
        <f t="shared" si="809"/>
        <v>6</v>
      </c>
      <c r="Q6506" t="str">
        <f t="shared" si="810"/>
        <v>juin</v>
      </c>
      <c r="R6506" t="str">
        <f t="shared" si="811"/>
        <v>Mississippi</v>
      </c>
      <c r="S6506" t="str">
        <f t="shared" si="812"/>
        <v>2021-06</v>
      </c>
      <c r="T6506">
        <f>IF(AND(COUNTIF(Calculs!$Q$2:$Q$12,$O6506)&gt;0,COUNTIF(Calculs!$S$2:$S$12,$E6506)&gt;0,COUNTIF(Calculs!$U$2:$U$12,$H6506)&gt;0),1,0)</f>
        <v>1</v>
      </c>
      <c r="U6506">
        <f t="shared" si="813"/>
        <v>5031</v>
      </c>
      <c r="V6506">
        <f t="shared" si="814"/>
        <v>117</v>
      </c>
      <c r="W6506">
        <f t="shared" si="815"/>
        <v>2515.5</v>
      </c>
    </row>
    <row r="6507" spans="1:23" ht="15.75" customHeight="1" x14ac:dyDescent="0.3">
      <c r="A6507" s="2" t="s">
        <v>13</v>
      </c>
      <c r="B6507" s="2">
        <v>1185732</v>
      </c>
      <c r="C6507" s="3">
        <v>44365</v>
      </c>
      <c r="D6507" s="12" t="str" cm="1">
        <f t="array" ref="D6507">_xlfn.SWITCH(WEEKDAY(C6507,2), 1, "Lundi", 2, "Mardi", 3, "Mercredi", 4, "Jeudi", 5, "Vendredi", 6, "Samedi", 7, "Dimanche", "Erreur")</f>
        <v>Vendredi</v>
      </c>
      <c r="E6507" s="2" t="s">
        <v>26</v>
      </c>
      <c r="F6507" s="2" t="s">
        <v>99</v>
      </c>
      <c r="G6507" s="2" t="s">
        <v>100</v>
      </c>
      <c r="H6507" s="4" t="s">
        <v>21</v>
      </c>
      <c r="I6507" s="5">
        <v>57</v>
      </c>
      <c r="J6507" s="6">
        <v>135</v>
      </c>
      <c r="K6507" s="7">
        <v>7695</v>
      </c>
      <c r="L6507" s="7">
        <v>3462.7499999999995</v>
      </c>
      <c r="M6507" s="8">
        <v>0.44999999999999996</v>
      </c>
      <c r="N6507" s="2" t="s">
        <v>82</v>
      </c>
      <c r="O6507">
        <f t="shared" si="808"/>
        <v>2021</v>
      </c>
      <c r="P6507">
        <f t="shared" si="809"/>
        <v>6</v>
      </c>
      <c r="Q6507" t="str">
        <f t="shared" si="810"/>
        <v>juin</v>
      </c>
      <c r="R6507" t="str">
        <f t="shared" si="811"/>
        <v>Mississippi</v>
      </c>
      <c r="S6507" t="str">
        <f t="shared" si="812"/>
        <v>2021-06</v>
      </c>
      <c r="T6507">
        <f>IF(AND(COUNTIF(Calculs!$Q$2:$Q$12,$O6507)&gt;0,COUNTIF(Calculs!$S$2:$S$12,$E6507)&gt;0,COUNTIF(Calculs!$U$2:$U$12,$H6507)&gt;0),1,0)</f>
        <v>1</v>
      </c>
      <c r="U6507">
        <f t="shared" si="813"/>
        <v>7695</v>
      </c>
      <c r="V6507">
        <f t="shared" si="814"/>
        <v>135</v>
      </c>
      <c r="W6507">
        <f t="shared" si="815"/>
        <v>3462.7499999999995</v>
      </c>
    </row>
    <row r="6508" spans="1:23" ht="15.75" customHeight="1" x14ac:dyDescent="0.3">
      <c r="A6508" s="2" t="s">
        <v>13</v>
      </c>
      <c r="B6508" s="2">
        <v>1185732</v>
      </c>
      <c r="C6508" s="3">
        <v>44365</v>
      </c>
      <c r="D6508" s="12" t="str" cm="1">
        <f t="array" ref="D6508">_xlfn.SWITCH(WEEKDAY(C6508,2), 1, "Lundi", 2, "Mardi", 3, "Mercredi", 4, "Jeudi", 5, "Vendredi", 6, "Samedi", 7, "Dimanche", "Erreur")</f>
        <v>Vendredi</v>
      </c>
      <c r="E6508" s="2" t="s">
        <v>26</v>
      </c>
      <c r="F6508" s="2" t="s">
        <v>99</v>
      </c>
      <c r="G6508" s="2" t="s">
        <v>100</v>
      </c>
      <c r="H6508" s="4" t="s">
        <v>22</v>
      </c>
      <c r="I6508" s="5">
        <v>60</v>
      </c>
      <c r="J6508" s="6">
        <v>188</v>
      </c>
      <c r="K6508" s="7">
        <v>11280</v>
      </c>
      <c r="L6508" s="7">
        <v>7106.4</v>
      </c>
      <c r="M6508" s="8">
        <v>0.63</v>
      </c>
      <c r="N6508" s="2" t="s">
        <v>82</v>
      </c>
      <c r="O6508">
        <f t="shared" si="808"/>
        <v>2021</v>
      </c>
      <c r="P6508">
        <f t="shared" si="809"/>
        <v>6</v>
      </c>
      <c r="Q6508" t="str">
        <f t="shared" si="810"/>
        <v>juin</v>
      </c>
      <c r="R6508" t="str">
        <f t="shared" si="811"/>
        <v>Mississippi</v>
      </c>
      <c r="S6508" t="str">
        <f t="shared" si="812"/>
        <v>2021-06</v>
      </c>
      <c r="T6508">
        <f>IF(AND(COUNTIF(Calculs!$Q$2:$Q$12,$O6508)&gt;0,COUNTIF(Calculs!$S$2:$S$12,$E6508)&gt;0,COUNTIF(Calculs!$U$2:$U$12,$H6508)&gt;0),1,0)</f>
        <v>1</v>
      </c>
      <c r="U6508">
        <f t="shared" si="813"/>
        <v>11280</v>
      </c>
      <c r="V6508">
        <f t="shared" si="814"/>
        <v>188</v>
      </c>
      <c r="W6508">
        <f t="shared" si="815"/>
        <v>7106.4</v>
      </c>
    </row>
    <row r="6509" spans="1:23" ht="15.75" customHeight="1" x14ac:dyDescent="0.3">
      <c r="A6509" s="2" t="s">
        <v>13</v>
      </c>
      <c r="B6509" s="2">
        <v>1185732</v>
      </c>
      <c r="C6509" s="3">
        <v>44393</v>
      </c>
      <c r="D6509" s="12" t="str" cm="1">
        <f t="array" ref="D6509">_xlfn.SWITCH(WEEKDAY(C6509,2), 1, "Lundi", 2, "Mardi", 3, "Mercredi", 4, "Jeudi", 5, "Vendredi", 6, "Samedi", 7, "Dimanche", "Erreur")</f>
        <v>Vendredi</v>
      </c>
      <c r="E6509" s="2" t="s">
        <v>26</v>
      </c>
      <c r="F6509" s="2" t="s">
        <v>99</v>
      </c>
      <c r="G6509" s="2" t="s">
        <v>100</v>
      </c>
      <c r="H6509" s="4" t="s">
        <v>16</v>
      </c>
      <c r="I6509" s="5">
        <v>58</v>
      </c>
      <c r="J6509" s="6">
        <v>221</v>
      </c>
      <c r="K6509" s="7">
        <v>12818</v>
      </c>
      <c r="L6509" s="7">
        <v>6537.18</v>
      </c>
      <c r="M6509" s="8">
        <v>0.51</v>
      </c>
      <c r="N6509" s="2" t="s">
        <v>82</v>
      </c>
      <c r="O6509">
        <f t="shared" si="808"/>
        <v>2021</v>
      </c>
      <c r="P6509">
        <f t="shared" si="809"/>
        <v>7</v>
      </c>
      <c r="Q6509" t="str">
        <f t="shared" si="810"/>
        <v>juil</v>
      </c>
      <c r="R6509" t="str">
        <f t="shared" si="811"/>
        <v>Mississippi</v>
      </c>
      <c r="S6509" t="str">
        <f t="shared" si="812"/>
        <v>2021-07</v>
      </c>
      <c r="T6509">
        <f>IF(AND(COUNTIF(Calculs!$Q$2:$Q$12,$O6509)&gt;0,COUNTIF(Calculs!$S$2:$S$12,$E6509)&gt;0,COUNTIF(Calculs!$U$2:$U$12,$H6509)&gt;0),1,0)</f>
        <v>1</v>
      </c>
      <c r="U6509">
        <f t="shared" si="813"/>
        <v>12818</v>
      </c>
      <c r="V6509">
        <f t="shared" si="814"/>
        <v>221</v>
      </c>
      <c r="W6509">
        <f t="shared" si="815"/>
        <v>6537.18</v>
      </c>
    </row>
    <row r="6510" spans="1:23" ht="15.75" customHeight="1" x14ac:dyDescent="0.3">
      <c r="A6510" s="2" t="s">
        <v>24</v>
      </c>
      <c r="B6510" s="2">
        <v>1185732</v>
      </c>
      <c r="C6510" s="3">
        <v>44393</v>
      </c>
      <c r="D6510" s="12" t="str" cm="1">
        <f t="array" ref="D6510">_xlfn.SWITCH(WEEKDAY(C6510,2), 1, "Lundi", 2, "Mardi", 3, "Mercredi", 4, "Jeudi", 5, "Vendredi", 6, "Samedi", 7, "Dimanche", "Erreur")</f>
        <v>Vendredi</v>
      </c>
      <c r="E6510" s="2" t="s">
        <v>26</v>
      </c>
      <c r="F6510" s="2" t="s">
        <v>99</v>
      </c>
      <c r="G6510" s="2" t="s">
        <v>100</v>
      </c>
      <c r="H6510" s="4" t="s">
        <v>18</v>
      </c>
      <c r="I6510" s="5">
        <v>53</v>
      </c>
      <c r="J6510" s="6">
        <v>156</v>
      </c>
      <c r="K6510" s="7">
        <v>8268</v>
      </c>
      <c r="L6510" s="7">
        <v>3720.5999999999995</v>
      </c>
      <c r="M6510" s="8">
        <v>0.44999999999999996</v>
      </c>
      <c r="N6510" s="2" t="s">
        <v>82</v>
      </c>
      <c r="O6510">
        <f t="shared" si="808"/>
        <v>2021</v>
      </c>
      <c r="P6510">
        <f t="shared" si="809"/>
        <v>7</v>
      </c>
      <c r="Q6510" t="str">
        <f t="shared" si="810"/>
        <v>juil</v>
      </c>
      <c r="R6510" t="str">
        <f t="shared" si="811"/>
        <v>Mississippi</v>
      </c>
      <c r="S6510" t="str">
        <f t="shared" si="812"/>
        <v>2021-07</v>
      </c>
      <c r="T6510">
        <f>IF(AND(COUNTIF(Calculs!$Q$2:$Q$12,$O6510)&gt;0,COUNTIF(Calculs!$S$2:$S$12,$E6510)&gt;0,COUNTIF(Calculs!$U$2:$U$12,$H6510)&gt;0),1,0)</f>
        <v>1</v>
      </c>
      <c r="U6510">
        <f t="shared" si="813"/>
        <v>8268</v>
      </c>
      <c r="V6510">
        <f t="shared" si="814"/>
        <v>156</v>
      </c>
      <c r="W6510">
        <f t="shared" si="815"/>
        <v>3720.5999999999995</v>
      </c>
    </row>
    <row r="6511" spans="1:23" ht="15.75" customHeight="1" x14ac:dyDescent="0.3">
      <c r="A6511" s="2" t="s">
        <v>24</v>
      </c>
      <c r="B6511" s="2">
        <v>1185732</v>
      </c>
      <c r="C6511" s="3">
        <v>44393</v>
      </c>
      <c r="D6511" s="12" t="str" cm="1">
        <f t="array" ref="D6511">_xlfn.SWITCH(WEEKDAY(C6511,2), 1, "Lundi", 2, "Mardi", 3, "Mercredi", 4, "Jeudi", 5, "Vendredi", 6, "Samedi", 7, "Dimanche", "Erreur")</f>
        <v>Vendredi</v>
      </c>
      <c r="E6511" s="2" t="s">
        <v>26</v>
      </c>
      <c r="F6511" s="2" t="s">
        <v>99</v>
      </c>
      <c r="G6511" s="2" t="s">
        <v>100</v>
      </c>
      <c r="H6511" s="4" t="s">
        <v>19</v>
      </c>
      <c r="I6511" s="5">
        <v>48</v>
      </c>
      <c r="J6511" s="6">
        <v>142</v>
      </c>
      <c r="K6511" s="7">
        <v>6816</v>
      </c>
      <c r="L6511" s="7">
        <v>3408</v>
      </c>
      <c r="M6511" s="8">
        <v>0.5</v>
      </c>
      <c r="N6511" s="2" t="s">
        <v>82</v>
      </c>
      <c r="O6511">
        <f t="shared" si="808"/>
        <v>2021</v>
      </c>
      <c r="P6511">
        <f t="shared" si="809"/>
        <v>7</v>
      </c>
      <c r="Q6511" t="str">
        <f t="shared" si="810"/>
        <v>juil</v>
      </c>
      <c r="R6511" t="str">
        <f t="shared" si="811"/>
        <v>Mississippi</v>
      </c>
      <c r="S6511" t="str">
        <f t="shared" si="812"/>
        <v>2021-07</v>
      </c>
      <c r="T6511">
        <f>IF(AND(COUNTIF(Calculs!$Q$2:$Q$12,$O6511)&gt;0,COUNTIF(Calculs!$S$2:$S$12,$E6511)&gt;0,COUNTIF(Calculs!$U$2:$U$12,$H6511)&gt;0),1,0)</f>
        <v>1</v>
      </c>
      <c r="U6511">
        <f t="shared" si="813"/>
        <v>6816</v>
      </c>
      <c r="V6511">
        <f t="shared" si="814"/>
        <v>142</v>
      </c>
      <c r="W6511">
        <f t="shared" si="815"/>
        <v>3408</v>
      </c>
    </row>
    <row r="6512" spans="1:23" ht="15.75" customHeight="1" x14ac:dyDescent="0.3">
      <c r="A6512" s="2" t="s">
        <v>24</v>
      </c>
      <c r="B6512" s="2">
        <v>1185732</v>
      </c>
      <c r="C6512" s="3">
        <v>44393</v>
      </c>
      <c r="D6512" s="12" t="str" cm="1">
        <f t="array" ref="D6512">_xlfn.SWITCH(WEEKDAY(C6512,2), 1, "Lundi", 2, "Mardi", 3, "Mercredi", 4, "Jeudi", 5, "Vendredi", 6, "Samedi", 7, "Dimanche", "Erreur")</f>
        <v>Vendredi</v>
      </c>
      <c r="E6512" s="2" t="s">
        <v>26</v>
      </c>
      <c r="F6512" s="2" t="s">
        <v>99</v>
      </c>
      <c r="G6512" s="2" t="s">
        <v>100</v>
      </c>
      <c r="H6512" s="4" t="s">
        <v>20</v>
      </c>
      <c r="I6512" s="5">
        <v>48</v>
      </c>
      <c r="J6512" s="6">
        <v>124</v>
      </c>
      <c r="K6512" s="7">
        <v>5952</v>
      </c>
      <c r="L6512" s="7">
        <v>3154.56</v>
      </c>
      <c r="M6512" s="8">
        <v>0.53</v>
      </c>
      <c r="N6512" s="2" t="s">
        <v>82</v>
      </c>
      <c r="O6512">
        <f t="shared" si="808"/>
        <v>2021</v>
      </c>
      <c r="P6512">
        <f t="shared" si="809"/>
        <v>7</v>
      </c>
      <c r="Q6512" t="str">
        <f t="shared" si="810"/>
        <v>juil</v>
      </c>
      <c r="R6512" t="str">
        <f t="shared" si="811"/>
        <v>Mississippi</v>
      </c>
      <c r="S6512" t="str">
        <f t="shared" si="812"/>
        <v>2021-07</v>
      </c>
      <c r="T6512">
        <f>IF(AND(COUNTIF(Calculs!$Q$2:$Q$12,$O6512)&gt;0,COUNTIF(Calculs!$S$2:$S$12,$E6512)&gt;0,COUNTIF(Calculs!$U$2:$U$12,$H6512)&gt;0),1,0)</f>
        <v>1</v>
      </c>
      <c r="U6512">
        <f t="shared" si="813"/>
        <v>5952</v>
      </c>
      <c r="V6512">
        <f t="shared" si="814"/>
        <v>124</v>
      </c>
      <c r="W6512">
        <f t="shared" si="815"/>
        <v>3154.56</v>
      </c>
    </row>
    <row r="6513" spans="1:23" ht="15.75" customHeight="1" x14ac:dyDescent="0.3">
      <c r="A6513" s="2" t="s">
        <v>24</v>
      </c>
      <c r="B6513" s="2">
        <v>1185732</v>
      </c>
      <c r="C6513" s="3">
        <v>44393</v>
      </c>
      <c r="D6513" s="12" t="str" cm="1">
        <f t="array" ref="D6513">_xlfn.SWITCH(WEEKDAY(C6513,2), 1, "Lundi", 2, "Mardi", 3, "Mercredi", 4, "Jeudi", 5, "Vendredi", 6, "Samedi", 7, "Dimanche", "Erreur")</f>
        <v>Vendredi</v>
      </c>
      <c r="E6513" s="2" t="s">
        <v>26</v>
      </c>
      <c r="F6513" s="2" t="s">
        <v>99</v>
      </c>
      <c r="G6513" s="2" t="s">
        <v>100</v>
      </c>
      <c r="H6513" s="4" t="s">
        <v>21</v>
      </c>
      <c r="I6513" s="5">
        <v>59</v>
      </c>
      <c r="J6513" s="6">
        <v>150</v>
      </c>
      <c r="K6513" s="7">
        <v>8850</v>
      </c>
      <c r="L6513" s="7">
        <v>4248</v>
      </c>
      <c r="M6513" s="8">
        <v>0.48</v>
      </c>
      <c r="N6513" s="2" t="s">
        <v>82</v>
      </c>
      <c r="O6513">
        <f t="shared" si="808"/>
        <v>2021</v>
      </c>
      <c r="P6513">
        <f t="shared" si="809"/>
        <v>7</v>
      </c>
      <c r="Q6513" t="str">
        <f t="shared" si="810"/>
        <v>juil</v>
      </c>
      <c r="R6513" t="str">
        <f t="shared" si="811"/>
        <v>Mississippi</v>
      </c>
      <c r="S6513" t="str">
        <f t="shared" si="812"/>
        <v>2021-07</v>
      </c>
      <c r="T6513">
        <f>IF(AND(COUNTIF(Calculs!$Q$2:$Q$12,$O6513)&gt;0,COUNTIF(Calculs!$S$2:$S$12,$E6513)&gt;0,COUNTIF(Calculs!$U$2:$U$12,$H6513)&gt;0),1,0)</f>
        <v>1</v>
      </c>
      <c r="U6513">
        <f t="shared" si="813"/>
        <v>8850</v>
      </c>
      <c r="V6513">
        <f t="shared" si="814"/>
        <v>150</v>
      </c>
      <c r="W6513">
        <f t="shared" si="815"/>
        <v>4248</v>
      </c>
    </row>
    <row r="6514" spans="1:23" ht="15.75" customHeight="1" x14ac:dyDescent="0.3">
      <c r="A6514" s="2" t="s">
        <v>24</v>
      </c>
      <c r="B6514" s="2">
        <v>1185732</v>
      </c>
      <c r="C6514" s="3">
        <v>44393</v>
      </c>
      <c r="D6514" s="12" t="str" cm="1">
        <f t="array" ref="D6514">_xlfn.SWITCH(WEEKDAY(C6514,2), 1, "Lundi", 2, "Mardi", 3, "Mercredi", 4, "Jeudi", 5, "Vendredi", 6, "Samedi", 7, "Dimanche", "Erreur")</f>
        <v>Vendredi</v>
      </c>
      <c r="E6514" s="2" t="s">
        <v>26</v>
      </c>
      <c r="F6514" s="2" t="s">
        <v>99</v>
      </c>
      <c r="G6514" s="2" t="s">
        <v>100</v>
      </c>
      <c r="H6514" s="4" t="s">
        <v>22</v>
      </c>
      <c r="I6514" s="5">
        <v>61</v>
      </c>
      <c r="J6514" s="6">
        <v>176</v>
      </c>
      <c r="K6514" s="7">
        <v>10736</v>
      </c>
      <c r="L6514" s="7">
        <v>6548.96</v>
      </c>
      <c r="M6514" s="8">
        <v>0.61</v>
      </c>
      <c r="N6514" s="2" t="s">
        <v>82</v>
      </c>
      <c r="O6514">
        <f t="shared" si="808"/>
        <v>2021</v>
      </c>
      <c r="P6514">
        <f t="shared" si="809"/>
        <v>7</v>
      </c>
      <c r="Q6514" t="str">
        <f t="shared" si="810"/>
        <v>juil</v>
      </c>
      <c r="R6514" t="str">
        <f t="shared" si="811"/>
        <v>Mississippi</v>
      </c>
      <c r="S6514" t="str">
        <f t="shared" si="812"/>
        <v>2021-07</v>
      </c>
      <c r="T6514">
        <f>IF(AND(COUNTIF(Calculs!$Q$2:$Q$12,$O6514)&gt;0,COUNTIF(Calculs!$S$2:$S$12,$E6514)&gt;0,COUNTIF(Calculs!$U$2:$U$12,$H6514)&gt;0),1,0)</f>
        <v>1</v>
      </c>
      <c r="U6514">
        <f t="shared" si="813"/>
        <v>10736</v>
      </c>
      <c r="V6514">
        <f t="shared" si="814"/>
        <v>176</v>
      </c>
      <c r="W6514">
        <f t="shared" si="815"/>
        <v>6548.96</v>
      </c>
    </row>
    <row r="6515" spans="1:23" ht="15.75" customHeight="1" x14ac:dyDescent="0.3">
      <c r="A6515" s="2" t="s">
        <v>24</v>
      </c>
      <c r="B6515" s="2">
        <v>1185732</v>
      </c>
      <c r="C6515" s="3">
        <v>44425</v>
      </c>
      <c r="D6515" s="12" t="str" cm="1">
        <f t="array" ref="D6515">_xlfn.SWITCH(WEEKDAY(C6515,2), 1, "Lundi", 2, "Mardi", 3, "Mercredi", 4, "Jeudi", 5, "Vendredi", 6, "Samedi", 7, "Dimanche", "Erreur")</f>
        <v>Mardi</v>
      </c>
      <c r="E6515" s="2" t="s">
        <v>26</v>
      </c>
      <c r="F6515" s="2" t="s">
        <v>99</v>
      </c>
      <c r="G6515" s="2" t="s">
        <v>100</v>
      </c>
      <c r="H6515" s="4" t="s">
        <v>16</v>
      </c>
      <c r="I6515" s="5">
        <v>56</v>
      </c>
      <c r="J6515" s="6">
        <v>215</v>
      </c>
      <c r="K6515" s="7">
        <v>12040</v>
      </c>
      <c r="L6515" s="7">
        <v>6501.6</v>
      </c>
      <c r="M6515" s="8">
        <v>0.54</v>
      </c>
      <c r="N6515" s="2" t="s">
        <v>82</v>
      </c>
      <c r="O6515">
        <f t="shared" si="808"/>
        <v>2021</v>
      </c>
      <c r="P6515">
        <f t="shared" si="809"/>
        <v>8</v>
      </c>
      <c r="Q6515" t="str">
        <f t="shared" si="810"/>
        <v>août</v>
      </c>
      <c r="R6515" t="str">
        <f t="shared" si="811"/>
        <v>Mississippi</v>
      </c>
      <c r="S6515" t="str">
        <f t="shared" si="812"/>
        <v>2021-08</v>
      </c>
      <c r="T6515">
        <f>IF(AND(COUNTIF(Calculs!$Q$2:$Q$12,$O6515)&gt;0,COUNTIF(Calculs!$S$2:$S$12,$E6515)&gt;0,COUNTIF(Calculs!$U$2:$U$12,$H6515)&gt;0),1,0)</f>
        <v>1</v>
      </c>
      <c r="U6515">
        <f t="shared" si="813"/>
        <v>12040</v>
      </c>
      <c r="V6515">
        <f t="shared" si="814"/>
        <v>215</v>
      </c>
      <c r="W6515">
        <f t="shared" si="815"/>
        <v>6501.6</v>
      </c>
    </row>
    <row r="6516" spans="1:23" ht="15.75" customHeight="1" x14ac:dyDescent="0.3">
      <c r="A6516" s="2" t="s">
        <v>24</v>
      </c>
      <c r="B6516" s="2">
        <v>1185732</v>
      </c>
      <c r="C6516" s="3">
        <v>44425</v>
      </c>
      <c r="D6516" s="12" t="str" cm="1">
        <f t="array" ref="D6516">_xlfn.SWITCH(WEEKDAY(C6516,2), 1, "Lundi", 2, "Mardi", 3, "Mercredi", 4, "Jeudi", 5, "Vendredi", 6, "Samedi", 7, "Dimanche", "Erreur")</f>
        <v>Mardi</v>
      </c>
      <c r="E6516" s="2" t="s">
        <v>26</v>
      </c>
      <c r="F6516" s="2" t="s">
        <v>99</v>
      </c>
      <c r="G6516" s="2" t="s">
        <v>100</v>
      </c>
      <c r="H6516" s="4" t="s">
        <v>18</v>
      </c>
      <c r="I6516" s="5">
        <v>50</v>
      </c>
      <c r="J6516" s="6">
        <v>168</v>
      </c>
      <c r="K6516" s="7">
        <v>8400</v>
      </c>
      <c r="L6516" s="7">
        <v>4032</v>
      </c>
      <c r="M6516" s="8">
        <v>0.48</v>
      </c>
      <c r="N6516" s="2" t="s">
        <v>82</v>
      </c>
      <c r="O6516">
        <f t="shared" si="808"/>
        <v>2021</v>
      </c>
      <c r="P6516">
        <f t="shared" si="809"/>
        <v>8</v>
      </c>
      <c r="Q6516" t="str">
        <f t="shared" si="810"/>
        <v>août</v>
      </c>
      <c r="R6516" t="str">
        <f t="shared" si="811"/>
        <v>Mississippi</v>
      </c>
      <c r="S6516" t="str">
        <f t="shared" si="812"/>
        <v>2021-08</v>
      </c>
      <c r="T6516">
        <f>IF(AND(COUNTIF(Calculs!$Q$2:$Q$12,$O6516)&gt;0,COUNTIF(Calculs!$S$2:$S$12,$E6516)&gt;0,COUNTIF(Calculs!$U$2:$U$12,$H6516)&gt;0),1,0)</f>
        <v>1</v>
      </c>
      <c r="U6516">
        <f t="shared" si="813"/>
        <v>8400</v>
      </c>
      <c r="V6516">
        <f t="shared" si="814"/>
        <v>168</v>
      </c>
      <c r="W6516">
        <f t="shared" si="815"/>
        <v>4032</v>
      </c>
    </row>
    <row r="6517" spans="1:23" ht="15.75" customHeight="1" x14ac:dyDescent="0.3">
      <c r="A6517" s="2" t="s">
        <v>24</v>
      </c>
      <c r="B6517" s="2">
        <v>1185732</v>
      </c>
      <c r="C6517" s="3">
        <v>44425</v>
      </c>
      <c r="D6517" s="12" t="str" cm="1">
        <f t="array" ref="D6517">_xlfn.SWITCH(WEEKDAY(C6517,2), 1, "Lundi", 2, "Mardi", 3, "Mercredi", 4, "Jeudi", 5, "Vendredi", 6, "Samedi", 7, "Dimanche", "Erreur")</f>
        <v>Mardi</v>
      </c>
      <c r="E6517" s="2" t="s">
        <v>26</v>
      </c>
      <c r="F6517" s="2" t="s">
        <v>99</v>
      </c>
      <c r="G6517" s="2" t="s">
        <v>100</v>
      </c>
      <c r="H6517" s="4" t="s">
        <v>19</v>
      </c>
      <c r="I6517" s="5">
        <v>48</v>
      </c>
      <c r="J6517" s="6">
        <v>147</v>
      </c>
      <c r="K6517" s="7">
        <v>7056</v>
      </c>
      <c r="L6517" s="7">
        <v>3669.1200000000003</v>
      </c>
      <c r="M6517" s="8">
        <v>0.52</v>
      </c>
      <c r="N6517" s="2" t="s">
        <v>82</v>
      </c>
      <c r="O6517">
        <f t="shared" si="808"/>
        <v>2021</v>
      </c>
      <c r="P6517">
        <f t="shared" si="809"/>
        <v>8</v>
      </c>
      <c r="Q6517" t="str">
        <f t="shared" si="810"/>
        <v>août</v>
      </c>
      <c r="R6517" t="str">
        <f t="shared" si="811"/>
        <v>Mississippi</v>
      </c>
      <c r="S6517" t="str">
        <f t="shared" si="812"/>
        <v>2021-08</v>
      </c>
      <c r="T6517">
        <f>IF(AND(COUNTIF(Calculs!$Q$2:$Q$12,$O6517)&gt;0,COUNTIF(Calculs!$S$2:$S$12,$E6517)&gt;0,COUNTIF(Calculs!$U$2:$U$12,$H6517)&gt;0),1,0)</f>
        <v>1</v>
      </c>
      <c r="U6517">
        <f t="shared" si="813"/>
        <v>7056</v>
      </c>
      <c r="V6517">
        <f t="shared" si="814"/>
        <v>147</v>
      </c>
      <c r="W6517">
        <f t="shared" si="815"/>
        <v>3669.1200000000003</v>
      </c>
    </row>
    <row r="6518" spans="1:23" ht="15.75" customHeight="1" x14ac:dyDescent="0.3">
      <c r="A6518" s="2" t="s">
        <v>24</v>
      </c>
      <c r="B6518" s="2">
        <v>1185732</v>
      </c>
      <c r="C6518" s="3">
        <v>44425</v>
      </c>
      <c r="D6518" s="12" t="str" cm="1">
        <f t="array" ref="D6518">_xlfn.SWITCH(WEEKDAY(C6518,2), 1, "Lundi", 2, "Mardi", 3, "Mercredi", 4, "Jeudi", 5, "Vendredi", 6, "Samedi", 7, "Dimanche", "Erreur")</f>
        <v>Mardi</v>
      </c>
      <c r="E6518" s="2" t="s">
        <v>26</v>
      </c>
      <c r="F6518" s="2" t="s">
        <v>99</v>
      </c>
      <c r="G6518" s="2" t="s">
        <v>100</v>
      </c>
      <c r="H6518" s="4" t="s">
        <v>20</v>
      </c>
      <c r="I6518" s="5">
        <v>39</v>
      </c>
      <c r="J6518" s="6">
        <v>128</v>
      </c>
      <c r="K6518" s="7">
        <v>4992</v>
      </c>
      <c r="L6518" s="7">
        <v>2595.84</v>
      </c>
      <c r="M6518" s="8">
        <v>0.52</v>
      </c>
      <c r="N6518" s="2" t="s">
        <v>82</v>
      </c>
      <c r="O6518">
        <f t="shared" si="808"/>
        <v>2021</v>
      </c>
      <c r="P6518">
        <f t="shared" si="809"/>
        <v>8</v>
      </c>
      <c r="Q6518" t="str">
        <f t="shared" si="810"/>
        <v>août</v>
      </c>
      <c r="R6518" t="str">
        <f t="shared" si="811"/>
        <v>Mississippi</v>
      </c>
      <c r="S6518" t="str">
        <f t="shared" si="812"/>
        <v>2021-08</v>
      </c>
      <c r="T6518">
        <f>IF(AND(COUNTIF(Calculs!$Q$2:$Q$12,$O6518)&gt;0,COUNTIF(Calculs!$S$2:$S$12,$E6518)&gt;0,COUNTIF(Calculs!$U$2:$U$12,$H6518)&gt;0),1,0)</f>
        <v>1</v>
      </c>
      <c r="U6518">
        <f t="shared" si="813"/>
        <v>4992</v>
      </c>
      <c r="V6518">
        <f t="shared" si="814"/>
        <v>128</v>
      </c>
      <c r="W6518">
        <f t="shared" si="815"/>
        <v>2595.84</v>
      </c>
    </row>
    <row r="6519" spans="1:23" ht="15.75" customHeight="1" x14ac:dyDescent="0.3">
      <c r="A6519" s="2" t="s">
        <v>24</v>
      </c>
      <c r="B6519" s="2">
        <v>1185732</v>
      </c>
      <c r="C6519" s="3">
        <v>44425</v>
      </c>
      <c r="D6519" s="12" t="str" cm="1">
        <f t="array" ref="D6519">_xlfn.SWITCH(WEEKDAY(C6519,2), 1, "Lundi", 2, "Mardi", 3, "Mercredi", 4, "Jeudi", 5, "Vendredi", 6, "Samedi", 7, "Dimanche", "Erreur")</f>
        <v>Mardi</v>
      </c>
      <c r="E6519" s="2" t="s">
        <v>26</v>
      </c>
      <c r="F6519" s="2" t="s">
        <v>99</v>
      </c>
      <c r="G6519" s="2" t="s">
        <v>100</v>
      </c>
      <c r="H6519" s="4" t="s">
        <v>21</v>
      </c>
      <c r="I6519" s="5">
        <v>46</v>
      </c>
      <c r="J6519" s="6">
        <v>122</v>
      </c>
      <c r="K6519" s="7">
        <v>5612</v>
      </c>
      <c r="L6519" s="7">
        <v>2525.3999999999996</v>
      </c>
      <c r="M6519" s="8">
        <v>0.44999999999999996</v>
      </c>
      <c r="N6519" s="2" t="s">
        <v>82</v>
      </c>
      <c r="O6519">
        <f t="shared" si="808"/>
        <v>2021</v>
      </c>
      <c r="P6519">
        <f t="shared" si="809"/>
        <v>8</v>
      </c>
      <c r="Q6519" t="str">
        <f t="shared" si="810"/>
        <v>août</v>
      </c>
      <c r="R6519" t="str">
        <f t="shared" si="811"/>
        <v>Mississippi</v>
      </c>
      <c r="S6519" t="str">
        <f t="shared" si="812"/>
        <v>2021-08</v>
      </c>
      <c r="T6519">
        <f>IF(AND(COUNTIF(Calculs!$Q$2:$Q$12,$O6519)&gt;0,COUNTIF(Calculs!$S$2:$S$12,$E6519)&gt;0,COUNTIF(Calculs!$U$2:$U$12,$H6519)&gt;0),1,0)</f>
        <v>1</v>
      </c>
      <c r="U6519">
        <f t="shared" si="813"/>
        <v>5612</v>
      </c>
      <c r="V6519">
        <f t="shared" si="814"/>
        <v>122</v>
      </c>
      <c r="W6519">
        <f t="shared" si="815"/>
        <v>2525.3999999999996</v>
      </c>
    </row>
    <row r="6520" spans="1:23" ht="15.75" customHeight="1" x14ac:dyDescent="0.3">
      <c r="A6520" s="2" t="s">
        <v>24</v>
      </c>
      <c r="B6520" s="2">
        <v>1185732</v>
      </c>
      <c r="C6520" s="3">
        <v>44425</v>
      </c>
      <c r="D6520" s="12" t="str" cm="1">
        <f t="array" ref="D6520">_xlfn.SWITCH(WEEKDAY(C6520,2), 1, "Lundi", 2, "Mardi", 3, "Mercredi", 4, "Jeudi", 5, "Vendredi", 6, "Samedi", 7, "Dimanche", "Erreur")</f>
        <v>Mardi</v>
      </c>
      <c r="E6520" s="2" t="s">
        <v>26</v>
      </c>
      <c r="F6520" s="2" t="s">
        <v>99</v>
      </c>
      <c r="G6520" s="2" t="s">
        <v>100</v>
      </c>
      <c r="H6520" s="4" t="s">
        <v>22</v>
      </c>
      <c r="I6520" s="5">
        <v>53</v>
      </c>
      <c r="J6520" s="6">
        <v>169</v>
      </c>
      <c r="K6520" s="7">
        <v>8957</v>
      </c>
      <c r="L6520" s="7">
        <v>5822.05</v>
      </c>
      <c r="M6520" s="8">
        <v>0.65</v>
      </c>
      <c r="N6520" s="2" t="s">
        <v>82</v>
      </c>
      <c r="O6520">
        <f t="shared" si="808"/>
        <v>2021</v>
      </c>
      <c r="P6520">
        <f t="shared" si="809"/>
        <v>8</v>
      </c>
      <c r="Q6520" t="str">
        <f t="shared" si="810"/>
        <v>août</v>
      </c>
      <c r="R6520" t="str">
        <f t="shared" si="811"/>
        <v>Mississippi</v>
      </c>
      <c r="S6520" t="str">
        <f t="shared" si="812"/>
        <v>2021-08</v>
      </c>
      <c r="T6520">
        <f>IF(AND(COUNTIF(Calculs!$Q$2:$Q$12,$O6520)&gt;0,COUNTIF(Calculs!$S$2:$S$12,$E6520)&gt;0,COUNTIF(Calculs!$U$2:$U$12,$H6520)&gt;0),1,0)</f>
        <v>1</v>
      </c>
      <c r="U6520">
        <f t="shared" si="813"/>
        <v>8957</v>
      </c>
      <c r="V6520">
        <f t="shared" si="814"/>
        <v>169</v>
      </c>
      <c r="W6520">
        <f t="shared" si="815"/>
        <v>5822.05</v>
      </c>
    </row>
    <row r="6521" spans="1:23" ht="15.75" customHeight="1" x14ac:dyDescent="0.3">
      <c r="A6521" s="2" t="s">
        <v>24</v>
      </c>
      <c r="B6521" s="2">
        <v>1185732</v>
      </c>
      <c r="C6521" s="3">
        <v>44455</v>
      </c>
      <c r="D6521" s="12" t="str" cm="1">
        <f t="array" ref="D6521">_xlfn.SWITCH(WEEKDAY(C6521,2), 1, "Lundi", 2, "Mardi", 3, "Mercredi", 4, "Jeudi", 5, "Vendredi", 6, "Samedi", 7, "Dimanche", "Erreur")</f>
        <v>Jeudi</v>
      </c>
      <c r="E6521" s="2" t="s">
        <v>26</v>
      </c>
      <c r="F6521" s="2" t="s">
        <v>99</v>
      </c>
      <c r="G6521" s="2" t="s">
        <v>100</v>
      </c>
      <c r="H6521" s="4" t="s">
        <v>16</v>
      </c>
      <c r="I6521" s="5">
        <v>47</v>
      </c>
      <c r="J6521" s="6">
        <v>203</v>
      </c>
      <c r="K6521" s="7">
        <v>9541</v>
      </c>
      <c r="L6521" s="7">
        <v>5152.1400000000003</v>
      </c>
      <c r="M6521" s="8">
        <v>0.54</v>
      </c>
      <c r="N6521" s="2" t="s">
        <v>82</v>
      </c>
      <c r="O6521">
        <f t="shared" si="808"/>
        <v>2021</v>
      </c>
      <c r="P6521">
        <f t="shared" si="809"/>
        <v>9</v>
      </c>
      <c r="Q6521" t="str">
        <f t="shared" si="810"/>
        <v>sept</v>
      </c>
      <c r="R6521" t="str">
        <f t="shared" si="811"/>
        <v>Mississippi</v>
      </c>
      <c r="S6521" t="str">
        <f t="shared" si="812"/>
        <v>2021-09</v>
      </c>
      <c r="T6521">
        <f>IF(AND(COUNTIF(Calculs!$Q$2:$Q$12,$O6521)&gt;0,COUNTIF(Calculs!$S$2:$S$12,$E6521)&gt;0,COUNTIF(Calculs!$U$2:$U$12,$H6521)&gt;0),1,0)</f>
        <v>1</v>
      </c>
      <c r="U6521">
        <f t="shared" si="813"/>
        <v>9541</v>
      </c>
      <c r="V6521">
        <f t="shared" si="814"/>
        <v>203</v>
      </c>
      <c r="W6521">
        <f t="shared" si="815"/>
        <v>5152.1400000000003</v>
      </c>
    </row>
    <row r="6522" spans="1:23" ht="15.75" customHeight="1" x14ac:dyDescent="0.3">
      <c r="A6522" s="2" t="s">
        <v>24</v>
      </c>
      <c r="B6522" s="2">
        <v>1185732</v>
      </c>
      <c r="C6522" s="3">
        <v>44455</v>
      </c>
      <c r="D6522" s="12" t="str" cm="1">
        <f t="array" ref="D6522">_xlfn.SWITCH(WEEKDAY(C6522,2), 1, "Lundi", 2, "Mardi", 3, "Mercredi", 4, "Jeudi", 5, "Vendredi", 6, "Samedi", 7, "Dimanche", "Erreur")</f>
        <v>Jeudi</v>
      </c>
      <c r="E6522" s="2" t="s">
        <v>26</v>
      </c>
      <c r="F6522" s="2" t="s">
        <v>99</v>
      </c>
      <c r="G6522" s="2" t="s">
        <v>100</v>
      </c>
      <c r="H6522" s="4" t="s">
        <v>18</v>
      </c>
      <c r="I6522" s="5">
        <v>42</v>
      </c>
      <c r="J6522" s="6">
        <v>147</v>
      </c>
      <c r="K6522" s="7">
        <v>6174</v>
      </c>
      <c r="L6522" s="7">
        <v>2778.2999999999997</v>
      </c>
      <c r="M6522" s="8">
        <v>0.44999999999999996</v>
      </c>
      <c r="N6522" s="2" t="s">
        <v>82</v>
      </c>
      <c r="O6522">
        <f t="shared" si="808"/>
        <v>2021</v>
      </c>
      <c r="P6522">
        <f t="shared" si="809"/>
        <v>9</v>
      </c>
      <c r="Q6522" t="str">
        <f t="shared" si="810"/>
        <v>sept</v>
      </c>
      <c r="R6522" t="str">
        <f t="shared" si="811"/>
        <v>Mississippi</v>
      </c>
      <c r="S6522" t="str">
        <f t="shared" si="812"/>
        <v>2021-09</v>
      </c>
      <c r="T6522">
        <f>IF(AND(COUNTIF(Calculs!$Q$2:$Q$12,$O6522)&gt;0,COUNTIF(Calculs!$S$2:$S$12,$E6522)&gt;0,COUNTIF(Calculs!$U$2:$U$12,$H6522)&gt;0),1,0)</f>
        <v>1</v>
      </c>
      <c r="U6522">
        <f t="shared" si="813"/>
        <v>6174</v>
      </c>
      <c r="V6522">
        <f t="shared" si="814"/>
        <v>147</v>
      </c>
      <c r="W6522">
        <f t="shared" si="815"/>
        <v>2778.2999999999997</v>
      </c>
    </row>
    <row r="6523" spans="1:23" ht="15.75" customHeight="1" x14ac:dyDescent="0.3">
      <c r="A6523" s="2" t="s">
        <v>24</v>
      </c>
      <c r="B6523" s="2">
        <v>1185732</v>
      </c>
      <c r="C6523" s="3">
        <v>44455</v>
      </c>
      <c r="D6523" s="12" t="str" cm="1">
        <f t="array" ref="D6523">_xlfn.SWITCH(WEEKDAY(C6523,2), 1, "Lundi", 2, "Mardi", 3, "Mercredi", 4, "Jeudi", 5, "Vendredi", 6, "Samedi", 7, "Dimanche", "Erreur")</f>
        <v>Jeudi</v>
      </c>
      <c r="E6523" s="2" t="s">
        <v>26</v>
      </c>
      <c r="F6523" s="2" t="s">
        <v>99</v>
      </c>
      <c r="G6523" s="2" t="s">
        <v>100</v>
      </c>
      <c r="H6523" s="4" t="s">
        <v>19</v>
      </c>
      <c r="I6523" s="5">
        <v>19</v>
      </c>
      <c r="J6523" s="6">
        <v>123</v>
      </c>
      <c r="K6523" s="7">
        <v>2337</v>
      </c>
      <c r="L6523" s="7">
        <v>1168.5</v>
      </c>
      <c r="M6523" s="8">
        <v>0.5</v>
      </c>
      <c r="N6523" s="2" t="s">
        <v>82</v>
      </c>
      <c r="O6523">
        <f t="shared" si="808"/>
        <v>2021</v>
      </c>
      <c r="P6523">
        <f t="shared" si="809"/>
        <v>9</v>
      </c>
      <c r="Q6523" t="str">
        <f t="shared" si="810"/>
        <v>sept</v>
      </c>
      <c r="R6523" t="str">
        <f t="shared" si="811"/>
        <v>Mississippi</v>
      </c>
      <c r="S6523" t="str">
        <f t="shared" si="812"/>
        <v>2021-09</v>
      </c>
      <c r="T6523">
        <f>IF(AND(COUNTIF(Calculs!$Q$2:$Q$12,$O6523)&gt;0,COUNTIF(Calculs!$S$2:$S$12,$E6523)&gt;0,COUNTIF(Calculs!$U$2:$U$12,$H6523)&gt;0),1,0)</f>
        <v>1</v>
      </c>
      <c r="U6523">
        <f t="shared" si="813"/>
        <v>2337</v>
      </c>
      <c r="V6523">
        <f t="shared" si="814"/>
        <v>123</v>
      </c>
      <c r="W6523">
        <f t="shared" si="815"/>
        <v>1168.5</v>
      </c>
    </row>
    <row r="6524" spans="1:23" ht="15.75" customHeight="1" x14ac:dyDescent="0.3">
      <c r="A6524" s="2" t="s">
        <v>24</v>
      </c>
      <c r="B6524" s="2">
        <v>1185732</v>
      </c>
      <c r="C6524" s="3">
        <v>44455</v>
      </c>
      <c r="D6524" s="12" t="str" cm="1">
        <f t="array" ref="D6524">_xlfn.SWITCH(WEEKDAY(C6524,2), 1, "Lundi", 2, "Mardi", 3, "Mercredi", 4, "Jeudi", 5, "Vendredi", 6, "Samedi", 7, "Dimanche", "Erreur")</f>
        <v>Jeudi</v>
      </c>
      <c r="E6524" s="2" t="s">
        <v>26</v>
      </c>
      <c r="F6524" s="2" t="s">
        <v>99</v>
      </c>
      <c r="G6524" s="2" t="s">
        <v>100</v>
      </c>
      <c r="H6524" s="4" t="s">
        <v>20</v>
      </c>
      <c r="I6524" s="5">
        <v>19</v>
      </c>
      <c r="J6524" s="6">
        <v>100</v>
      </c>
      <c r="K6524" s="7">
        <v>1900</v>
      </c>
      <c r="L6524" s="7">
        <v>1045</v>
      </c>
      <c r="M6524" s="8">
        <v>0.55000000000000004</v>
      </c>
      <c r="N6524" s="2" t="s">
        <v>82</v>
      </c>
      <c r="O6524">
        <f t="shared" si="808"/>
        <v>2021</v>
      </c>
      <c r="P6524">
        <f t="shared" si="809"/>
        <v>9</v>
      </c>
      <c r="Q6524" t="str">
        <f t="shared" si="810"/>
        <v>sept</v>
      </c>
      <c r="R6524" t="str">
        <f t="shared" si="811"/>
        <v>Mississippi</v>
      </c>
      <c r="S6524" t="str">
        <f t="shared" si="812"/>
        <v>2021-09</v>
      </c>
      <c r="T6524">
        <f>IF(AND(COUNTIF(Calculs!$Q$2:$Q$12,$O6524)&gt;0,COUNTIF(Calculs!$S$2:$S$12,$E6524)&gt;0,COUNTIF(Calculs!$U$2:$U$12,$H6524)&gt;0),1,0)</f>
        <v>1</v>
      </c>
      <c r="U6524">
        <f t="shared" si="813"/>
        <v>1900</v>
      </c>
      <c r="V6524">
        <f t="shared" si="814"/>
        <v>100</v>
      </c>
      <c r="W6524">
        <f t="shared" si="815"/>
        <v>1045</v>
      </c>
    </row>
    <row r="6525" spans="1:23" ht="15.75" customHeight="1" x14ac:dyDescent="0.3">
      <c r="A6525" s="2" t="s">
        <v>24</v>
      </c>
      <c r="B6525" s="2">
        <v>1185732</v>
      </c>
      <c r="C6525" s="3">
        <v>44455</v>
      </c>
      <c r="D6525" s="12" t="str" cm="1">
        <f t="array" ref="D6525">_xlfn.SWITCH(WEEKDAY(C6525,2), 1, "Lundi", 2, "Mardi", 3, "Mercredi", 4, "Jeudi", 5, "Vendredi", 6, "Samedi", 7, "Dimanche", "Erreur")</f>
        <v>Jeudi</v>
      </c>
      <c r="E6525" s="2" t="s">
        <v>26</v>
      </c>
      <c r="F6525" s="2" t="s">
        <v>99</v>
      </c>
      <c r="G6525" s="2" t="s">
        <v>100</v>
      </c>
      <c r="H6525" s="4" t="s">
        <v>21</v>
      </c>
      <c r="I6525" s="5">
        <v>29</v>
      </c>
      <c r="J6525" s="6">
        <v>108</v>
      </c>
      <c r="K6525" s="7">
        <v>3132</v>
      </c>
      <c r="L6525" s="7">
        <v>1503.36</v>
      </c>
      <c r="M6525" s="8">
        <v>0.48</v>
      </c>
      <c r="N6525" s="2" t="s">
        <v>82</v>
      </c>
      <c r="O6525">
        <f t="shared" si="808"/>
        <v>2021</v>
      </c>
      <c r="P6525">
        <f t="shared" si="809"/>
        <v>9</v>
      </c>
      <c r="Q6525" t="str">
        <f t="shared" si="810"/>
        <v>sept</v>
      </c>
      <c r="R6525" t="str">
        <f t="shared" si="811"/>
        <v>Mississippi</v>
      </c>
      <c r="S6525" t="str">
        <f t="shared" si="812"/>
        <v>2021-09</v>
      </c>
      <c r="T6525">
        <f>IF(AND(COUNTIF(Calculs!$Q$2:$Q$12,$O6525)&gt;0,COUNTIF(Calculs!$S$2:$S$12,$E6525)&gt;0,COUNTIF(Calculs!$U$2:$U$12,$H6525)&gt;0),1,0)</f>
        <v>1</v>
      </c>
      <c r="U6525">
        <f t="shared" si="813"/>
        <v>3132</v>
      </c>
      <c r="V6525">
        <f t="shared" si="814"/>
        <v>108</v>
      </c>
      <c r="W6525">
        <f t="shared" si="815"/>
        <v>1503.36</v>
      </c>
    </row>
    <row r="6526" spans="1:23" ht="15.75" customHeight="1" x14ac:dyDescent="0.3">
      <c r="A6526" s="2" t="s">
        <v>24</v>
      </c>
      <c r="B6526" s="2">
        <v>1185732</v>
      </c>
      <c r="C6526" s="3">
        <v>44455</v>
      </c>
      <c r="D6526" s="12" t="str" cm="1">
        <f t="array" ref="D6526">_xlfn.SWITCH(WEEKDAY(C6526,2), 1, "Lundi", 2, "Mardi", 3, "Mercredi", 4, "Jeudi", 5, "Vendredi", 6, "Samedi", 7, "Dimanche", "Erreur")</f>
        <v>Jeudi</v>
      </c>
      <c r="E6526" s="2" t="s">
        <v>26</v>
      </c>
      <c r="F6526" s="2" t="s">
        <v>99</v>
      </c>
      <c r="G6526" s="2" t="s">
        <v>100</v>
      </c>
      <c r="H6526" s="4" t="s">
        <v>22</v>
      </c>
      <c r="I6526" s="5">
        <v>32</v>
      </c>
      <c r="J6526" s="6">
        <v>130</v>
      </c>
      <c r="K6526" s="7">
        <v>4160</v>
      </c>
      <c r="L6526" s="7">
        <v>2579.1999999999998</v>
      </c>
      <c r="M6526" s="8">
        <v>0.62</v>
      </c>
      <c r="N6526" s="2" t="s">
        <v>82</v>
      </c>
      <c r="O6526">
        <f t="shared" si="808"/>
        <v>2021</v>
      </c>
      <c r="P6526">
        <f t="shared" si="809"/>
        <v>9</v>
      </c>
      <c r="Q6526" t="str">
        <f t="shared" si="810"/>
        <v>sept</v>
      </c>
      <c r="R6526" t="str">
        <f t="shared" si="811"/>
        <v>Mississippi</v>
      </c>
      <c r="S6526" t="str">
        <f t="shared" si="812"/>
        <v>2021-09</v>
      </c>
      <c r="T6526">
        <f>IF(AND(COUNTIF(Calculs!$Q$2:$Q$12,$O6526)&gt;0,COUNTIF(Calculs!$S$2:$S$12,$E6526)&gt;0,COUNTIF(Calculs!$U$2:$U$12,$H6526)&gt;0),1,0)</f>
        <v>1</v>
      </c>
      <c r="U6526">
        <f t="shared" si="813"/>
        <v>4160</v>
      </c>
      <c r="V6526">
        <f t="shared" si="814"/>
        <v>130</v>
      </c>
      <c r="W6526">
        <f t="shared" si="815"/>
        <v>2579.1999999999998</v>
      </c>
    </row>
    <row r="6527" spans="1:23" ht="15.75" customHeight="1" x14ac:dyDescent="0.3">
      <c r="A6527" s="2" t="s">
        <v>24</v>
      </c>
      <c r="B6527" s="2">
        <v>1185732</v>
      </c>
      <c r="C6527" s="3">
        <v>44487</v>
      </c>
      <c r="D6527" s="12" t="str" cm="1">
        <f t="array" ref="D6527">_xlfn.SWITCH(WEEKDAY(C6527,2), 1, "Lundi", 2, "Mardi", 3, "Mercredi", 4, "Jeudi", 5, "Vendredi", 6, "Samedi", 7, "Dimanche", "Erreur")</f>
        <v>Lundi</v>
      </c>
      <c r="E6527" s="2" t="s">
        <v>26</v>
      </c>
      <c r="F6527" s="2" t="s">
        <v>99</v>
      </c>
      <c r="G6527" s="2" t="s">
        <v>100</v>
      </c>
      <c r="H6527" s="4" t="s">
        <v>16</v>
      </c>
      <c r="I6527" s="5">
        <v>32</v>
      </c>
      <c r="J6527" s="6">
        <v>176</v>
      </c>
      <c r="K6527" s="7">
        <v>5632</v>
      </c>
      <c r="L6527" s="7">
        <v>3041.28</v>
      </c>
      <c r="M6527" s="8">
        <v>0.54</v>
      </c>
      <c r="N6527" s="2" t="s">
        <v>82</v>
      </c>
      <c r="O6527">
        <f t="shared" si="808"/>
        <v>2021</v>
      </c>
      <c r="P6527">
        <f t="shared" si="809"/>
        <v>10</v>
      </c>
      <c r="Q6527" t="str">
        <f t="shared" si="810"/>
        <v>oct</v>
      </c>
      <c r="R6527" t="str">
        <f t="shared" si="811"/>
        <v>Mississippi</v>
      </c>
      <c r="S6527" t="str">
        <f t="shared" si="812"/>
        <v>2021-10</v>
      </c>
      <c r="T6527">
        <f>IF(AND(COUNTIF(Calculs!$Q$2:$Q$12,$O6527)&gt;0,COUNTIF(Calculs!$S$2:$S$12,$E6527)&gt;0,COUNTIF(Calculs!$U$2:$U$12,$H6527)&gt;0),1,0)</f>
        <v>1</v>
      </c>
      <c r="U6527">
        <f t="shared" si="813"/>
        <v>5632</v>
      </c>
      <c r="V6527">
        <f t="shared" si="814"/>
        <v>176</v>
      </c>
      <c r="W6527">
        <f t="shared" si="815"/>
        <v>3041.28</v>
      </c>
    </row>
    <row r="6528" spans="1:23" ht="15.75" customHeight="1" x14ac:dyDescent="0.3">
      <c r="A6528" s="2" t="s">
        <v>24</v>
      </c>
      <c r="B6528" s="2">
        <v>1185732</v>
      </c>
      <c r="C6528" s="3">
        <v>44487</v>
      </c>
      <c r="D6528" s="12" t="str" cm="1">
        <f t="array" ref="D6528">_xlfn.SWITCH(WEEKDAY(C6528,2), 1, "Lundi", 2, "Mardi", 3, "Mercredi", 4, "Jeudi", 5, "Vendredi", 6, "Samedi", 7, "Dimanche", "Erreur")</f>
        <v>Lundi</v>
      </c>
      <c r="E6528" s="2" t="s">
        <v>26</v>
      </c>
      <c r="F6528" s="2" t="s">
        <v>99</v>
      </c>
      <c r="G6528" s="2" t="s">
        <v>100</v>
      </c>
      <c r="H6528" s="4" t="s">
        <v>18</v>
      </c>
      <c r="I6528" s="5">
        <v>25</v>
      </c>
      <c r="J6528" s="6">
        <v>145</v>
      </c>
      <c r="K6528" s="7">
        <v>3625</v>
      </c>
      <c r="L6528" s="7">
        <v>1631.2499999999998</v>
      </c>
      <c r="M6528" s="8">
        <v>0.44999999999999996</v>
      </c>
      <c r="N6528" s="2" t="s">
        <v>82</v>
      </c>
      <c r="O6528">
        <f t="shared" si="808"/>
        <v>2021</v>
      </c>
      <c r="P6528">
        <f t="shared" si="809"/>
        <v>10</v>
      </c>
      <c r="Q6528" t="str">
        <f t="shared" si="810"/>
        <v>oct</v>
      </c>
      <c r="R6528" t="str">
        <f t="shared" si="811"/>
        <v>Mississippi</v>
      </c>
      <c r="S6528" t="str">
        <f t="shared" si="812"/>
        <v>2021-10</v>
      </c>
      <c r="T6528">
        <f>IF(AND(COUNTIF(Calculs!$Q$2:$Q$12,$O6528)&gt;0,COUNTIF(Calculs!$S$2:$S$12,$E6528)&gt;0,COUNTIF(Calculs!$U$2:$U$12,$H6528)&gt;0),1,0)</f>
        <v>1</v>
      </c>
      <c r="U6528">
        <f t="shared" si="813"/>
        <v>3625</v>
      </c>
      <c r="V6528">
        <f t="shared" si="814"/>
        <v>145</v>
      </c>
      <c r="W6528">
        <f t="shared" si="815"/>
        <v>1631.2499999999998</v>
      </c>
    </row>
    <row r="6529" spans="1:23" ht="15.75" customHeight="1" x14ac:dyDescent="0.3">
      <c r="A6529" s="2" t="s">
        <v>24</v>
      </c>
      <c r="B6529" s="2">
        <v>1185732</v>
      </c>
      <c r="C6529" s="3">
        <v>44487</v>
      </c>
      <c r="D6529" s="12" t="str" cm="1">
        <f t="array" ref="D6529">_xlfn.SWITCH(WEEKDAY(C6529,2), 1, "Lundi", 2, "Mardi", 3, "Mercredi", 4, "Jeudi", 5, "Vendredi", 6, "Samedi", 7, "Dimanche", "Erreur")</f>
        <v>Lundi</v>
      </c>
      <c r="E6529" s="2" t="s">
        <v>26</v>
      </c>
      <c r="F6529" s="2" t="s">
        <v>99</v>
      </c>
      <c r="G6529" s="2" t="s">
        <v>100</v>
      </c>
      <c r="H6529" s="4" t="s">
        <v>19</v>
      </c>
      <c r="I6529" s="5">
        <v>24</v>
      </c>
      <c r="J6529" s="6">
        <v>98</v>
      </c>
      <c r="K6529" s="7">
        <v>2352</v>
      </c>
      <c r="L6529" s="7">
        <v>1270.0800000000002</v>
      </c>
      <c r="M6529" s="8">
        <v>0.54</v>
      </c>
      <c r="N6529" s="2" t="s">
        <v>82</v>
      </c>
      <c r="O6529">
        <f t="shared" si="808"/>
        <v>2021</v>
      </c>
      <c r="P6529">
        <f t="shared" si="809"/>
        <v>10</v>
      </c>
      <c r="Q6529" t="str">
        <f t="shared" si="810"/>
        <v>oct</v>
      </c>
      <c r="R6529" t="str">
        <f t="shared" si="811"/>
        <v>Mississippi</v>
      </c>
      <c r="S6529" t="str">
        <f t="shared" si="812"/>
        <v>2021-10</v>
      </c>
      <c r="T6529">
        <f>IF(AND(COUNTIF(Calculs!$Q$2:$Q$12,$O6529)&gt;0,COUNTIF(Calculs!$S$2:$S$12,$E6529)&gt;0,COUNTIF(Calculs!$U$2:$U$12,$H6529)&gt;0),1,0)</f>
        <v>1</v>
      </c>
      <c r="U6529">
        <f t="shared" si="813"/>
        <v>2352</v>
      </c>
      <c r="V6529">
        <f t="shared" si="814"/>
        <v>98</v>
      </c>
      <c r="W6529">
        <f t="shared" si="815"/>
        <v>1270.0800000000002</v>
      </c>
    </row>
    <row r="6530" spans="1:23" ht="15.75" customHeight="1" x14ac:dyDescent="0.3">
      <c r="A6530" s="2" t="s">
        <v>24</v>
      </c>
      <c r="B6530" s="2">
        <v>1185732</v>
      </c>
      <c r="C6530" s="3">
        <v>44487</v>
      </c>
      <c r="D6530" s="12" t="str" cm="1">
        <f t="array" ref="D6530">_xlfn.SWITCH(WEEKDAY(C6530,2), 1, "Lundi", 2, "Mardi", 3, "Mercredi", 4, "Jeudi", 5, "Vendredi", 6, "Samedi", 7, "Dimanche", "Erreur")</f>
        <v>Lundi</v>
      </c>
      <c r="E6530" s="2" t="s">
        <v>26</v>
      </c>
      <c r="F6530" s="2" t="s">
        <v>99</v>
      </c>
      <c r="G6530" s="2" t="s">
        <v>100</v>
      </c>
      <c r="H6530" s="4" t="s">
        <v>20</v>
      </c>
      <c r="I6530" s="5">
        <v>23</v>
      </c>
      <c r="J6530" s="6">
        <v>105</v>
      </c>
      <c r="K6530" s="7">
        <v>2415</v>
      </c>
      <c r="L6530" s="7">
        <v>1207.5</v>
      </c>
      <c r="M6530" s="8">
        <v>0.5</v>
      </c>
      <c r="N6530" s="2" t="s">
        <v>82</v>
      </c>
      <c r="O6530">
        <f t="shared" si="808"/>
        <v>2021</v>
      </c>
      <c r="P6530">
        <f t="shared" si="809"/>
        <v>10</v>
      </c>
      <c r="Q6530" t="str">
        <f t="shared" si="810"/>
        <v>oct</v>
      </c>
      <c r="R6530" t="str">
        <f t="shared" si="811"/>
        <v>Mississippi</v>
      </c>
      <c r="S6530" t="str">
        <f t="shared" si="812"/>
        <v>2021-10</v>
      </c>
      <c r="T6530">
        <f>IF(AND(COUNTIF(Calculs!$Q$2:$Q$12,$O6530)&gt;0,COUNTIF(Calculs!$S$2:$S$12,$E6530)&gt;0,COUNTIF(Calculs!$U$2:$U$12,$H6530)&gt;0),1,0)</f>
        <v>1</v>
      </c>
      <c r="U6530">
        <f t="shared" si="813"/>
        <v>2415</v>
      </c>
      <c r="V6530">
        <f t="shared" si="814"/>
        <v>105</v>
      </c>
      <c r="W6530">
        <f t="shared" si="815"/>
        <v>1207.5</v>
      </c>
    </row>
    <row r="6531" spans="1:23" ht="15.75" customHeight="1" x14ac:dyDescent="0.3">
      <c r="A6531" s="2" t="s">
        <v>24</v>
      </c>
      <c r="B6531" s="2">
        <v>1185732</v>
      </c>
      <c r="C6531" s="3">
        <v>44487</v>
      </c>
      <c r="D6531" s="12" t="str" cm="1">
        <f t="array" ref="D6531">_xlfn.SWITCH(WEEKDAY(C6531,2), 1, "Lundi", 2, "Mardi", 3, "Mercredi", 4, "Jeudi", 5, "Vendredi", 6, "Samedi", 7, "Dimanche", "Erreur")</f>
        <v>Lundi</v>
      </c>
      <c r="E6531" s="2" t="s">
        <v>26</v>
      </c>
      <c r="F6531" s="2" t="s">
        <v>99</v>
      </c>
      <c r="G6531" s="2" t="s">
        <v>100</v>
      </c>
      <c r="H6531" s="4" t="s">
        <v>21</v>
      </c>
      <c r="I6531" s="5">
        <v>32</v>
      </c>
      <c r="J6531" s="6">
        <v>98</v>
      </c>
      <c r="K6531" s="7">
        <v>3136</v>
      </c>
      <c r="L6531" s="7">
        <v>1568</v>
      </c>
      <c r="M6531" s="8">
        <v>0.5</v>
      </c>
      <c r="N6531" s="2" t="s">
        <v>82</v>
      </c>
      <c r="O6531">
        <f t="shared" ref="O6531:O6594" si="816">YEAR($C6531)</f>
        <v>2021</v>
      </c>
      <c r="P6531">
        <f t="shared" ref="P6531:P6594" si="817">MONTH($C6531)</f>
        <v>10</v>
      </c>
      <c r="Q6531" t="str">
        <f t="shared" ref="Q6531:Q6594" si="818">TEXT($C6531,"mmm")</f>
        <v>oct</v>
      </c>
      <c r="R6531" t="str">
        <f t="shared" ref="R6531:R6594" si="819">SUBSTITUTE(SUBSTITUTE($F6531,"Sud ","South "),"Ouest ","West ")</f>
        <v>Mississippi</v>
      </c>
      <c r="S6531" t="str">
        <f t="shared" ref="S6531:S6594" si="820">TEXT($C6531,"aaaa-mm")</f>
        <v>2021-10</v>
      </c>
      <c r="T6531">
        <f>IF(AND(COUNTIF(Calculs!$Q$2:$Q$12,$O6531)&gt;0,COUNTIF(Calculs!$S$2:$S$12,$E6531)&gt;0,COUNTIF(Calculs!$U$2:$U$12,$H6531)&gt;0),1,0)</f>
        <v>1</v>
      </c>
      <c r="U6531">
        <f t="shared" ref="U6531:U6594" si="821">$K6531*$T6531</f>
        <v>3136</v>
      </c>
      <c r="V6531">
        <f t="shared" ref="V6531:V6594" si="822">$J6531*$T6531</f>
        <v>98</v>
      </c>
      <c r="W6531">
        <f t="shared" ref="W6531:W6594" si="823">$L6531*$T6531</f>
        <v>1568</v>
      </c>
    </row>
    <row r="6532" spans="1:23" ht="15.75" customHeight="1" x14ac:dyDescent="0.3">
      <c r="A6532" s="2" t="s">
        <v>25</v>
      </c>
      <c r="B6532" s="2">
        <v>1185732</v>
      </c>
      <c r="C6532" s="3">
        <v>44487</v>
      </c>
      <c r="D6532" s="12" t="str" cm="1">
        <f t="array" ref="D6532">_xlfn.SWITCH(WEEKDAY(C6532,2), 1, "Lundi", 2, "Mardi", 3, "Mercredi", 4, "Jeudi", 5, "Vendredi", 6, "Samedi", 7, "Dimanche", "Erreur")</f>
        <v>Lundi</v>
      </c>
      <c r="E6532" s="2" t="s">
        <v>26</v>
      </c>
      <c r="F6532" s="2" t="s">
        <v>99</v>
      </c>
      <c r="G6532" s="2" t="s">
        <v>100</v>
      </c>
      <c r="H6532" s="4" t="s">
        <v>22</v>
      </c>
      <c r="I6532" s="5">
        <v>33</v>
      </c>
      <c r="J6532" s="6">
        <v>124</v>
      </c>
      <c r="K6532" s="7">
        <v>4092</v>
      </c>
      <c r="L6532" s="7">
        <v>2618.88</v>
      </c>
      <c r="M6532" s="8">
        <v>0.64</v>
      </c>
      <c r="N6532" s="2" t="s">
        <v>82</v>
      </c>
      <c r="O6532">
        <f t="shared" si="816"/>
        <v>2021</v>
      </c>
      <c r="P6532">
        <f t="shared" si="817"/>
        <v>10</v>
      </c>
      <c r="Q6532" t="str">
        <f t="shared" si="818"/>
        <v>oct</v>
      </c>
      <c r="R6532" t="str">
        <f t="shared" si="819"/>
        <v>Mississippi</v>
      </c>
      <c r="S6532" t="str">
        <f t="shared" si="820"/>
        <v>2021-10</v>
      </c>
      <c r="T6532">
        <f>IF(AND(COUNTIF(Calculs!$Q$2:$Q$12,$O6532)&gt;0,COUNTIF(Calculs!$S$2:$S$12,$E6532)&gt;0,COUNTIF(Calculs!$U$2:$U$12,$H6532)&gt;0),1,0)</f>
        <v>1</v>
      </c>
      <c r="U6532">
        <f t="shared" si="821"/>
        <v>4092</v>
      </c>
      <c r="V6532">
        <f t="shared" si="822"/>
        <v>124</v>
      </c>
      <c r="W6532">
        <f t="shared" si="823"/>
        <v>2618.88</v>
      </c>
    </row>
    <row r="6533" spans="1:23" ht="15.75" customHeight="1" x14ac:dyDescent="0.3">
      <c r="A6533" s="2" t="s">
        <v>25</v>
      </c>
      <c r="B6533" s="2">
        <v>1185732</v>
      </c>
      <c r="C6533" s="3">
        <v>44517</v>
      </c>
      <c r="D6533" s="12" t="str" cm="1">
        <f t="array" ref="D6533">_xlfn.SWITCH(WEEKDAY(C6533,2), 1, "Lundi", 2, "Mardi", 3, "Mercredi", 4, "Jeudi", 5, "Vendredi", 6, "Samedi", 7, "Dimanche", "Erreur")</f>
        <v>Mercredi</v>
      </c>
      <c r="E6533" s="2" t="s">
        <v>26</v>
      </c>
      <c r="F6533" s="2" t="s">
        <v>99</v>
      </c>
      <c r="G6533" s="2" t="s">
        <v>100</v>
      </c>
      <c r="H6533" s="4" t="s">
        <v>16</v>
      </c>
      <c r="I6533" s="5">
        <v>28</v>
      </c>
      <c r="J6533" s="6">
        <v>163</v>
      </c>
      <c r="K6533" s="7">
        <v>4564</v>
      </c>
      <c r="L6533" s="7">
        <v>2464.56</v>
      </c>
      <c r="M6533" s="8">
        <v>0.54</v>
      </c>
      <c r="N6533" s="2" t="s">
        <v>82</v>
      </c>
      <c r="O6533">
        <f t="shared" si="816"/>
        <v>2021</v>
      </c>
      <c r="P6533">
        <f t="shared" si="817"/>
        <v>11</v>
      </c>
      <c r="Q6533" t="str">
        <f t="shared" si="818"/>
        <v>nov</v>
      </c>
      <c r="R6533" t="str">
        <f t="shared" si="819"/>
        <v>Mississippi</v>
      </c>
      <c r="S6533" t="str">
        <f t="shared" si="820"/>
        <v>2021-11</v>
      </c>
      <c r="T6533">
        <f>IF(AND(COUNTIF(Calculs!$Q$2:$Q$12,$O6533)&gt;0,COUNTIF(Calculs!$S$2:$S$12,$E6533)&gt;0,COUNTIF(Calculs!$U$2:$U$12,$H6533)&gt;0),1,0)</f>
        <v>1</v>
      </c>
      <c r="U6533">
        <f t="shared" si="821"/>
        <v>4564</v>
      </c>
      <c r="V6533">
        <f t="shared" si="822"/>
        <v>163</v>
      </c>
      <c r="W6533">
        <f t="shared" si="823"/>
        <v>2464.56</v>
      </c>
    </row>
    <row r="6534" spans="1:23" ht="15.75" customHeight="1" x14ac:dyDescent="0.3">
      <c r="A6534" s="2" t="s">
        <v>25</v>
      </c>
      <c r="B6534" s="2">
        <v>1185732</v>
      </c>
      <c r="C6534" s="3">
        <v>44517</v>
      </c>
      <c r="D6534" s="12" t="str" cm="1">
        <f t="array" ref="D6534">_xlfn.SWITCH(WEEKDAY(C6534,2), 1, "Lundi", 2, "Mardi", 3, "Mercredi", 4, "Jeudi", 5, "Vendredi", 6, "Samedi", 7, "Dimanche", "Erreur")</f>
        <v>Mercredi</v>
      </c>
      <c r="E6534" s="2" t="s">
        <v>26</v>
      </c>
      <c r="F6534" s="2" t="s">
        <v>99</v>
      </c>
      <c r="G6534" s="2" t="s">
        <v>100</v>
      </c>
      <c r="H6534" s="4" t="s">
        <v>18</v>
      </c>
      <c r="I6534" s="5">
        <v>18</v>
      </c>
      <c r="J6534" s="6">
        <v>117</v>
      </c>
      <c r="K6534" s="7">
        <v>2106</v>
      </c>
      <c r="L6534" s="7">
        <v>947.69999999999993</v>
      </c>
      <c r="M6534" s="8">
        <v>0.44999999999999996</v>
      </c>
      <c r="N6534" s="2" t="s">
        <v>82</v>
      </c>
      <c r="O6534">
        <f t="shared" si="816"/>
        <v>2021</v>
      </c>
      <c r="P6534">
        <f t="shared" si="817"/>
        <v>11</v>
      </c>
      <c r="Q6534" t="str">
        <f t="shared" si="818"/>
        <v>nov</v>
      </c>
      <c r="R6534" t="str">
        <f t="shared" si="819"/>
        <v>Mississippi</v>
      </c>
      <c r="S6534" t="str">
        <f t="shared" si="820"/>
        <v>2021-11</v>
      </c>
      <c r="T6534">
        <f>IF(AND(COUNTIF(Calculs!$Q$2:$Q$12,$O6534)&gt;0,COUNTIF(Calculs!$S$2:$S$12,$E6534)&gt;0,COUNTIF(Calculs!$U$2:$U$12,$H6534)&gt;0),1,0)</f>
        <v>1</v>
      </c>
      <c r="U6534">
        <f t="shared" si="821"/>
        <v>2106</v>
      </c>
      <c r="V6534">
        <f t="shared" si="822"/>
        <v>117</v>
      </c>
      <c r="W6534">
        <f t="shared" si="823"/>
        <v>947.69999999999993</v>
      </c>
    </row>
    <row r="6535" spans="1:23" ht="15.75" customHeight="1" x14ac:dyDescent="0.3">
      <c r="A6535" s="2" t="s">
        <v>25</v>
      </c>
      <c r="B6535" s="2">
        <v>1185732</v>
      </c>
      <c r="C6535" s="3">
        <v>44517</v>
      </c>
      <c r="D6535" s="12" t="str" cm="1">
        <f t="array" ref="D6535">_xlfn.SWITCH(WEEKDAY(C6535,2), 1, "Lundi", 2, "Mardi", 3, "Mercredi", 4, "Jeudi", 5, "Vendredi", 6, "Samedi", 7, "Dimanche", "Erreur")</f>
        <v>Mercredi</v>
      </c>
      <c r="E6535" s="2" t="s">
        <v>26</v>
      </c>
      <c r="F6535" s="2" t="s">
        <v>99</v>
      </c>
      <c r="G6535" s="2" t="s">
        <v>100</v>
      </c>
      <c r="H6535" s="4" t="s">
        <v>19</v>
      </c>
      <c r="I6535" s="5">
        <v>28</v>
      </c>
      <c r="J6535" s="6">
        <v>111</v>
      </c>
      <c r="K6535" s="7">
        <v>3108</v>
      </c>
      <c r="L6535" s="7">
        <v>1678.3200000000002</v>
      </c>
      <c r="M6535" s="8">
        <v>0.54</v>
      </c>
      <c r="N6535" s="2" t="s">
        <v>82</v>
      </c>
      <c r="O6535">
        <f t="shared" si="816"/>
        <v>2021</v>
      </c>
      <c r="P6535">
        <f t="shared" si="817"/>
        <v>11</v>
      </c>
      <c r="Q6535" t="str">
        <f t="shared" si="818"/>
        <v>nov</v>
      </c>
      <c r="R6535" t="str">
        <f t="shared" si="819"/>
        <v>Mississippi</v>
      </c>
      <c r="S6535" t="str">
        <f t="shared" si="820"/>
        <v>2021-11</v>
      </c>
      <c r="T6535">
        <f>IF(AND(COUNTIF(Calculs!$Q$2:$Q$12,$O6535)&gt;0,COUNTIF(Calculs!$S$2:$S$12,$E6535)&gt;0,COUNTIF(Calculs!$U$2:$U$12,$H6535)&gt;0),1,0)</f>
        <v>1</v>
      </c>
      <c r="U6535">
        <f t="shared" si="821"/>
        <v>3108</v>
      </c>
      <c r="V6535">
        <f t="shared" si="822"/>
        <v>111</v>
      </c>
      <c r="W6535">
        <f t="shared" si="823"/>
        <v>1678.3200000000002</v>
      </c>
    </row>
    <row r="6536" spans="1:23" ht="15.75" customHeight="1" x14ac:dyDescent="0.3">
      <c r="A6536" s="2" t="s">
        <v>25</v>
      </c>
      <c r="B6536" s="2">
        <v>1185732</v>
      </c>
      <c r="C6536" s="3">
        <v>44517</v>
      </c>
      <c r="D6536" s="12" t="str" cm="1">
        <f t="array" ref="D6536">_xlfn.SWITCH(WEEKDAY(C6536,2), 1, "Lundi", 2, "Mardi", 3, "Mercredi", 4, "Jeudi", 5, "Vendredi", 6, "Samedi", 7, "Dimanche", "Erreur")</f>
        <v>Mercredi</v>
      </c>
      <c r="E6536" s="2" t="s">
        <v>26</v>
      </c>
      <c r="F6536" s="2" t="s">
        <v>99</v>
      </c>
      <c r="G6536" s="2" t="s">
        <v>100</v>
      </c>
      <c r="H6536" s="4" t="s">
        <v>20</v>
      </c>
      <c r="I6536" s="5">
        <v>54</v>
      </c>
      <c r="J6536" s="6">
        <v>117</v>
      </c>
      <c r="K6536" s="7">
        <v>6318</v>
      </c>
      <c r="L6536" s="7">
        <v>3348.54</v>
      </c>
      <c r="M6536" s="8">
        <v>0.53</v>
      </c>
      <c r="N6536" s="2" t="s">
        <v>82</v>
      </c>
      <c r="O6536">
        <f t="shared" si="816"/>
        <v>2021</v>
      </c>
      <c r="P6536">
        <f t="shared" si="817"/>
        <v>11</v>
      </c>
      <c r="Q6536" t="str">
        <f t="shared" si="818"/>
        <v>nov</v>
      </c>
      <c r="R6536" t="str">
        <f t="shared" si="819"/>
        <v>Mississippi</v>
      </c>
      <c r="S6536" t="str">
        <f t="shared" si="820"/>
        <v>2021-11</v>
      </c>
      <c r="T6536">
        <f>IF(AND(COUNTIF(Calculs!$Q$2:$Q$12,$O6536)&gt;0,COUNTIF(Calculs!$S$2:$S$12,$E6536)&gt;0,COUNTIF(Calculs!$U$2:$U$12,$H6536)&gt;0),1,0)</f>
        <v>1</v>
      </c>
      <c r="U6536">
        <f t="shared" si="821"/>
        <v>6318</v>
      </c>
      <c r="V6536">
        <f t="shared" si="822"/>
        <v>117</v>
      </c>
      <c r="W6536">
        <f t="shared" si="823"/>
        <v>3348.54</v>
      </c>
    </row>
    <row r="6537" spans="1:23" ht="15.75" customHeight="1" x14ac:dyDescent="0.3">
      <c r="A6537" s="2" t="s">
        <v>25</v>
      </c>
      <c r="B6537" s="2">
        <v>1185732</v>
      </c>
      <c r="C6537" s="3">
        <v>44517</v>
      </c>
      <c r="D6537" s="12" t="str" cm="1">
        <f t="array" ref="D6537">_xlfn.SWITCH(WEEKDAY(C6537,2), 1, "Lundi", 2, "Mardi", 3, "Mercredi", 4, "Jeudi", 5, "Vendredi", 6, "Samedi", 7, "Dimanche", "Erreur")</f>
        <v>Mercredi</v>
      </c>
      <c r="E6537" s="2" t="s">
        <v>26</v>
      </c>
      <c r="F6537" s="2" t="s">
        <v>99</v>
      </c>
      <c r="G6537" s="2" t="s">
        <v>100</v>
      </c>
      <c r="H6537" s="4" t="s">
        <v>21</v>
      </c>
      <c r="I6537" s="5">
        <v>71</v>
      </c>
      <c r="J6537" s="6">
        <v>123</v>
      </c>
      <c r="K6537" s="7">
        <v>8733</v>
      </c>
      <c r="L6537" s="7">
        <v>3929.8499999999995</v>
      </c>
      <c r="M6537" s="8">
        <v>0.44999999999999996</v>
      </c>
      <c r="N6537" s="2" t="s">
        <v>82</v>
      </c>
      <c r="O6537">
        <f t="shared" si="816"/>
        <v>2021</v>
      </c>
      <c r="P6537">
        <f t="shared" si="817"/>
        <v>11</v>
      </c>
      <c r="Q6537" t="str">
        <f t="shared" si="818"/>
        <v>nov</v>
      </c>
      <c r="R6537" t="str">
        <f t="shared" si="819"/>
        <v>Mississippi</v>
      </c>
      <c r="S6537" t="str">
        <f t="shared" si="820"/>
        <v>2021-11</v>
      </c>
      <c r="T6537">
        <f>IF(AND(COUNTIF(Calculs!$Q$2:$Q$12,$O6537)&gt;0,COUNTIF(Calculs!$S$2:$S$12,$E6537)&gt;0,COUNTIF(Calculs!$U$2:$U$12,$H6537)&gt;0),1,0)</f>
        <v>1</v>
      </c>
      <c r="U6537">
        <f t="shared" si="821"/>
        <v>8733</v>
      </c>
      <c r="V6537">
        <f t="shared" si="822"/>
        <v>123</v>
      </c>
      <c r="W6537">
        <f t="shared" si="823"/>
        <v>3929.8499999999995</v>
      </c>
    </row>
    <row r="6538" spans="1:23" ht="15.75" customHeight="1" x14ac:dyDescent="0.3">
      <c r="A6538" s="2" t="s">
        <v>25</v>
      </c>
      <c r="B6538" s="2">
        <v>1185732</v>
      </c>
      <c r="C6538" s="3">
        <v>44517</v>
      </c>
      <c r="D6538" s="12" t="str" cm="1">
        <f t="array" ref="D6538">_xlfn.SWITCH(WEEKDAY(C6538,2), 1, "Lundi", 2, "Mardi", 3, "Mercredi", 4, "Jeudi", 5, "Vendredi", 6, "Samedi", 7, "Dimanche", "Erreur")</f>
        <v>Mercredi</v>
      </c>
      <c r="E6538" s="2" t="s">
        <v>26</v>
      </c>
      <c r="F6538" s="2" t="s">
        <v>99</v>
      </c>
      <c r="G6538" s="2" t="s">
        <v>100</v>
      </c>
      <c r="H6538" s="4" t="s">
        <v>22</v>
      </c>
      <c r="I6538" s="5">
        <v>68</v>
      </c>
      <c r="J6538" s="6">
        <v>158</v>
      </c>
      <c r="K6538" s="7">
        <v>10744</v>
      </c>
      <c r="L6538" s="7">
        <v>6553.84</v>
      </c>
      <c r="M6538" s="8">
        <v>0.61</v>
      </c>
      <c r="N6538" s="2" t="s">
        <v>82</v>
      </c>
      <c r="O6538">
        <f t="shared" si="816"/>
        <v>2021</v>
      </c>
      <c r="P6538">
        <f t="shared" si="817"/>
        <v>11</v>
      </c>
      <c r="Q6538" t="str">
        <f t="shared" si="818"/>
        <v>nov</v>
      </c>
      <c r="R6538" t="str">
        <f t="shared" si="819"/>
        <v>Mississippi</v>
      </c>
      <c r="S6538" t="str">
        <f t="shared" si="820"/>
        <v>2021-11</v>
      </c>
      <c r="T6538">
        <f>IF(AND(COUNTIF(Calculs!$Q$2:$Q$12,$O6538)&gt;0,COUNTIF(Calculs!$S$2:$S$12,$E6538)&gt;0,COUNTIF(Calculs!$U$2:$U$12,$H6538)&gt;0),1,0)</f>
        <v>1</v>
      </c>
      <c r="U6538">
        <f t="shared" si="821"/>
        <v>10744</v>
      </c>
      <c r="V6538">
        <f t="shared" si="822"/>
        <v>158</v>
      </c>
      <c r="W6538">
        <f t="shared" si="823"/>
        <v>6553.84</v>
      </c>
    </row>
    <row r="6539" spans="1:23" ht="15.75" customHeight="1" x14ac:dyDescent="0.3">
      <c r="A6539" s="2" t="s">
        <v>25</v>
      </c>
      <c r="B6539" s="2">
        <v>1185732</v>
      </c>
      <c r="C6539" s="3">
        <v>44546</v>
      </c>
      <c r="D6539" s="12" t="str" cm="1">
        <f t="array" ref="D6539">_xlfn.SWITCH(WEEKDAY(C6539,2), 1, "Lundi", 2, "Mardi", 3, "Mercredi", 4, "Jeudi", 5, "Vendredi", 6, "Samedi", 7, "Dimanche", "Erreur")</f>
        <v>Jeudi</v>
      </c>
      <c r="E6539" s="2" t="s">
        <v>26</v>
      </c>
      <c r="F6539" s="2" t="s">
        <v>99</v>
      </c>
      <c r="G6539" s="2" t="s">
        <v>100</v>
      </c>
      <c r="H6539" s="4" t="s">
        <v>16</v>
      </c>
      <c r="I6539" s="5">
        <v>68</v>
      </c>
      <c r="J6539" s="6">
        <v>194</v>
      </c>
      <c r="K6539" s="7">
        <v>13192</v>
      </c>
      <c r="L6539" s="7">
        <v>6991.76</v>
      </c>
      <c r="M6539" s="8">
        <v>0.53</v>
      </c>
      <c r="N6539" s="2" t="s">
        <v>82</v>
      </c>
      <c r="O6539">
        <f t="shared" si="816"/>
        <v>2021</v>
      </c>
      <c r="P6539">
        <f t="shared" si="817"/>
        <v>12</v>
      </c>
      <c r="Q6539" t="str">
        <f t="shared" si="818"/>
        <v>déc</v>
      </c>
      <c r="R6539" t="str">
        <f t="shared" si="819"/>
        <v>Mississippi</v>
      </c>
      <c r="S6539" t="str">
        <f t="shared" si="820"/>
        <v>2021-12</v>
      </c>
      <c r="T6539">
        <f>IF(AND(COUNTIF(Calculs!$Q$2:$Q$12,$O6539)&gt;0,COUNTIF(Calculs!$S$2:$S$12,$E6539)&gt;0,COUNTIF(Calculs!$U$2:$U$12,$H6539)&gt;0),1,0)</f>
        <v>1</v>
      </c>
      <c r="U6539">
        <f t="shared" si="821"/>
        <v>13192</v>
      </c>
      <c r="V6539">
        <f t="shared" si="822"/>
        <v>194</v>
      </c>
      <c r="W6539">
        <f t="shared" si="823"/>
        <v>6991.76</v>
      </c>
    </row>
    <row r="6540" spans="1:23" ht="15.75" customHeight="1" x14ac:dyDescent="0.3">
      <c r="A6540" s="2" t="s">
        <v>25</v>
      </c>
      <c r="B6540" s="2">
        <v>1185732</v>
      </c>
      <c r="C6540" s="3">
        <v>44546</v>
      </c>
      <c r="D6540" s="12" t="str" cm="1">
        <f t="array" ref="D6540">_xlfn.SWITCH(WEEKDAY(C6540,2), 1, "Lundi", 2, "Mardi", 3, "Mercredi", 4, "Jeudi", 5, "Vendredi", 6, "Samedi", 7, "Dimanche", "Erreur")</f>
        <v>Jeudi</v>
      </c>
      <c r="E6540" s="2" t="s">
        <v>26</v>
      </c>
      <c r="F6540" s="2" t="s">
        <v>99</v>
      </c>
      <c r="G6540" s="2" t="s">
        <v>100</v>
      </c>
      <c r="H6540" s="4" t="s">
        <v>18</v>
      </c>
      <c r="I6540" s="5">
        <v>58</v>
      </c>
      <c r="J6540" s="6">
        <v>155</v>
      </c>
      <c r="K6540" s="7">
        <v>8990</v>
      </c>
      <c r="L6540" s="7">
        <v>4405.1000000000004</v>
      </c>
      <c r="M6540" s="8">
        <v>0.49</v>
      </c>
      <c r="N6540" s="2" t="s">
        <v>82</v>
      </c>
      <c r="O6540">
        <f t="shared" si="816"/>
        <v>2021</v>
      </c>
      <c r="P6540">
        <f t="shared" si="817"/>
        <v>12</v>
      </c>
      <c r="Q6540" t="str">
        <f t="shared" si="818"/>
        <v>déc</v>
      </c>
      <c r="R6540" t="str">
        <f t="shared" si="819"/>
        <v>Mississippi</v>
      </c>
      <c r="S6540" t="str">
        <f t="shared" si="820"/>
        <v>2021-12</v>
      </c>
      <c r="T6540">
        <f>IF(AND(COUNTIF(Calculs!$Q$2:$Q$12,$O6540)&gt;0,COUNTIF(Calculs!$S$2:$S$12,$E6540)&gt;0,COUNTIF(Calculs!$U$2:$U$12,$H6540)&gt;0),1,0)</f>
        <v>1</v>
      </c>
      <c r="U6540">
        <f t="shared" si="821"/>
        <v>8990</v>
      </c>
      <c r="V6540">
        <f t="shared" si="822"/>
        <v>155</v>
      </c>
      <c r="W6540">
        <f t="shared" si="823"/>
        <v>4405.1000000000004</v>
      </c>
    </row>
    <row r="6541" spans="1:23" ht="15.75" customHeight="1" x14ac:dyDescent="0.3">
      <c r="A6541" s="2" t="s">
        <v>25</v>
      </c>
      <c r="B6541" s="2">
        <v>1185732</v>
      </c>
      <c r="C6541" s="3">
        <v>44546</v>
      </c>
      <c r="D6541" s="12" t="str" cm="1">
        <f t="array" ref="D6541">_xlfn.SWITCH(WEEKDAY(C6541,2), 1, "Lundi", 2, "Mardi", 3, "Mercredi", 4, "Jeudi", 5, "Vendredi", 6, "Samedi", 7, "Dimanche", "Erreur")</f>
        <v>Jeudi</v>
      </c>
      <c r="E6541" s="2" t="s">
        <v>26</v>
      </c>
      <c r="F6541" s="2" t="s">
        <v>99</v>
      </c>
      <c r="G6541" s="2" t="s">
        <v>100</v>
      </c>
      <c r="H6541" s="4" t="s">
        <v>19</v>
      </c>
      <c r="I6541" s="5">
        <v>59</v>
      </c>
      <c r="J6541" s="6">
        <v>137</v>
      </c>
      <c r="K6541" s="7">
        <v>8083</v>
      </c>
      <c r="L6541" s="7">
        <v>4364.8200000000006</v>
      </c>
      <c r="M6541" s="8">
        <v>0.54</v>
      </c>
      <c r="N6541" s="2" t="s">
        <v>82</v>
      </c>
      <c r="O6541">
        <f t="shared" si="816"/>
        <v>2021</v>
      </c>
      <c r="P6541">
        <f t="shared" si="817"/>
        <v>12</v>
      </c>
      <c r="Q6541" t="str">
        <f t="shared" si="818"/>
        <v>déc</v>
      </c>
      <c r="R6541" t="str">
        <f t="shared" si="819"/>
        <v>Mississippi</v>
      </c>
      <c r="S6541" t="str">
        <f t="shared" si="820"/>
        <v>2021-12</v>
      </c>
      <c r="T6541">
        <f>IF(AND(COUNTIF(Calculs!$Q$2:$Q$12,$O6541)&gt;0,COUNTIF(Calculs!$S$2:$S$12,$E6541)&gt;0,COUNTIF(Calculs!$U$2:$U$12,$H6541)&gt;0),1,0)</f>
        <v>1</v>
      </c>
      <c r="U6541">
        <f t="shared" si="821"/>
        <v>8083</v>
      </c>
      <c r="V6541">
        <f t="shared" si="822"/>
        <v>137</v>
      </c>
      <c r="W6541">
        <f t="shared" si="823"/>
        <v>4364.8200000000006</v>
      </c>
    </row>
    <row r="6542" spans="1:23" ht="15.75" customHeight="1" x14ac:dyDescent="0.3">
      <c r="A6542" s="2" t="s">
        <v>25</v>
      </c>
      <c r="B6542" s="2">
        <v>1185732</v>
      </c>
      <c r="C6542" s="3">
        <v>44546</v>
      </c>
      <c r="D6542" s="12" t="str" cm="1">
        <f t="array" ref="D6542">_xlfn.SWITCH(WEEKDAY(C6542,2), 1, "Lundi", 2, "Mardi", 3, "Mercredi", 4, "Jeudi", 5, "Vendredi", 6, "Samedi", 7, "Dimanche", "Erreur")</f>
        <v>Jeudi</v>
      </c>
      <c r="E6542" s="2" t="s">
        <v>26</v>
      </c>
      <c r="F6542" s="2" t="s">
        <v>99</v>
      </c>
      <c r="G6542" s="2" t="s">
        <v>100</v>
      </c>
      <c r="H6542" s="4" t="s">
        <v>20</v>
      </c>
      <c r="I6542" s="5">
        <v>56</v>
      </c>
      <c r="J6542" s="6">
        <v>133</v>
      </c>
      <c r="K6542" s="7">
        <v>7448</v>
      </c>
      <c r="L6542" s="7">
        <v>3872.96</v>
      </c>
      <c r="M6542" s="8">
        <v>0.52</v>
      </c>
      <c r="N6542" s="2" t="s">
        <v>82</v>
      </c>
      <c r="O6542">
        <f t="shared" si="816"/>
        <v>2021</v>
      </c>
      <c r="P6542">
        <f t="shared" si="817"/>
        <v>12</v>
      </c>
      <c r="Q6542" t="str">
        <f t="shared" si="818"/>
        <v>déc</v>
      </c>
      <c r="R6542" t="str">
        <f t="shared" si="819"/>
        <v>Mississippi</v>
      </c>
      <c r="S6542" t="str">
        <f t="shared" si="820"/>
        <v>2021-12</v>
      </c>
      <c r="T6542">
        <f>IF(AND(COUNTIF(Calculs!$Q$2:$Q$12,$O6542)&gt;0,COUNTIF(Calculs!$S$2:$S$12,$E6542)&gt;0,COUNTIF(Calculs!$U$2:$U$12,$H6542)&gt;0),1,0)</f>
        <v>1</v>
      </c>
      <c r="U6542">
        <f t="shared" si="821"/>
        <v>7448</v>
      </c>
      <c r="V6542">
        <f t="shared" si="822"/>
        <v>133</v>
      </c>
      <c r="W6542">
        <f t="shared" si="823"/>
        <v>3872.96</v>
      </c>
    </row>
    <row r="6543" spans="1:23" ht="15.75" customHeight="1" x14ac:dyDescent="0.3">
      <c r="A6543" s="2" t="s">
        <v>25</v>
      </c>
      <c r="B6543" s="2">
        <v>1185732</v>
      </c>
      <c r="C6543" s="3">
        <v>44546</v>
      </c>
      <c r="D6543" s="12" t="str" cm="1">
        <f t="array" ref="D6543">_xlfn.SWITCH(WEEKDAY(C6543,2), 1, "Lundi", 2, "Mardi", 3, "Mercredi", 4, "Jeudi", 5, "Vendredi", 6, "Samedi", 7, "Dimanche", "Erreur")</f>
        <v>Jeudi</v>
      </c>
      <c r="E6543" s="2" t="s">
        <v>26</v>
      </c>
      <c r="F6543" s="2" t="s">
        <v>99</v>
      </c>
      <c r="G6543" s="2" t="s">
        <v>100</v>
      </c>
      <c r="H6543" s="4" t="s">
        <v>21</v>
      </c>
      <c r="I6543" s="5">
        <v>65</v>
      </c>
      <c r="J6543" s="6">
        <v>124</v>
      </c>
      <c r="K6543" s="7">
        <v>8060</v>
      </c>
      <c r="L6543" s="7">
        <v>4030</v>
      </c>
      <c r="M6543" s="8">
        <v>0.5</v>
      </c>
      <c r="N6543" s="2" t="s">
        <v>82</v>
      </c>
      <c r="O6543">
        <f t="shared" si="816"/>
        <v>2021</v>
      </c>
      <c r="P6543">
        <f t="shared" si="817"/>
        <v>12</v>
      </c>
      <c r="Q6543" t="str">
        <f t="shared" si="818"/>
        <v>déc</v>
      </c>
      <c r="R6543" t="str">
        <f t="shared" si="819"/>
        <v>Mississippi</v>
      </c>
      <c r="S6543" t="str">
        <f t="shared" si="820"/>
        <v>2021-12</v>
      </c>
      <c r="T6543">
        <f>IF(AND(COUNTIF(Calculs!$Q$2:$Q$12,$O6543)&gt;0,COUNTIF(Calculs!$S$2:$S$12,$E6543)&gt;0,COUNTIF(Calculs!$U$2:$U$12,$H6543)&gt;0),1,0)</f>
        <v>1</v>
      </c>
      <c r="U6543">
        <f t="shared" si="821"/>
        <v>8060</v>
      </c>
      <c r="V6543">
        <f t="shared" si="822"/>
        <v>124</v>
      </c>
      <c r="W6543">
        <f t="shared" si="823"/>
        <v>4030</v>
      </c>
    </row>
    <row r="6544" spans="1:23" ht="15.75" customHeight="1" x14ac:dyDescent="0.3">
      <c r="A6544" s="2" t="s">
        <v>25</v>
      </c>
      <c r="B6544" s="2">
        <v>1185732</v>
      </c>
      <c r="C6544" s="3">
        <v>44546</v>
      </c>
      <c r="D6544" s="12" t="str" cm="1">
        <f t="array" ref="D6544">_xlfn.SWITCH(WEEKDAY(C6544,2), 1, "Lundi", 2, "Mardi", 3, "Mercredi", 4, "Jeudi", 5, "Vendredi", 6, "Samedi", 7, "Dimanche", "Erreur")</f>
        <v>Jeudi</v>
      </c>
      <c r="E6544" s="2" t="s">
        <v>26</v>
      </c>
      <c r="F6544" s="2" t="s">
        <v>99</v>
      </c>
      <c r="G6544" s="2" t="s">
        <v>100</v>
      </c>
      <c r="H6544" s="4" t="s">
        <v>22</v>
      </c>
      <c r="I6544" s="5">
        <v>71</v>
      </c>
      <c r="J6544" s="6">
        <v>144</v>
      </c>
      <c r="K6544" s="7">
        <v>10224</v>
      </c>
      <c r="L6544" s="7">
        <v>6236.6399999999994</v>
      </c>
      <c r="M6544" s="8">
        <v>0.61</v>
      </c>
      <c r="N6544" s="2" t="s">
        <v>82</v>
      </c>
      <c r="O6544">
        <f t="shared" si="816"/>
        <v>2021</v>
      </c>
      <c r="P6544">
        <f t="shared" si="817"/>
        <v>12</v>
      </c>
      <c r="Q6544" t="str">
        <f t="shared" si="818"/>
        <v>déc</v>
      </c>
      <c r="R6544" t="str">
        <f t="shared" si="819"/>
        <v>Mississippi</v>
      </c>
      <c r="S6544" t="str">
        <f t="shared" si="820"/>
        <v>2021-12</v>
      </c>
      <c r="T6544">
        <f>IF(AND(COUNTIF(Calculs!$Q$2:$Q$12,$O6544)&gt;0,COUNTIF(Calculs!$S$2:$S$12,$E6544)&gt;0,COUNTIF(Calculs!$U$2:$U$12,$H6544)&gt;0),1,0)</f>
        <v>1</v>
      </c>
      <c r="U6544">
        <f t="shared" si="821"/>
        <v>10224</v>
      </c>
      <c r="V6544">
        <f t="shared" si="822"/>
        <v>144</v>
      </c>
      <c r="W6544">
        <f t="shared" si="823"/>
        <v>6236.6399999999994</v>
      </c>
    </row>
    <row r="6545" spans="1:23" ht="15.75" customHeight="1" x14ac:dyDescent="0.3">
      <c r="A6545" s="2" t="s">
        <v>25</v>
      </c>
      <c r="B6545" s="2">
        <v>1197831</v>
      </c>
      <c r="C6545" s="3">
        <v>44219</v>
      </c>
      <c r="D6545" s="12" t="str" cm="1">
        <f t="array" ref="D6545">_xlfn.SWITCH(WEEKDAY(C6545,2), 1, "Lundi", 2, "Mardi", 3, "Mercredi", 4, "Jeudi", 5, "Vendredi", 6, "Samedi", 7, "Dimanche", "Erreur")</f>
        <v>Samedi</v>
      </c>
      <c r="E6545" s="2" t="s">
        <v>26</v>
      </c>
      <c r="F6545" s="2" t="s">
        <v>99</v>
      </c>
      <c r="G6545" s="2" t="s">
        <v>100</v>
      </c>
      <c r="H6545" s="4" t="s">
        <v>16</v>
      </c>
      <c r="I6545" s="5">
        <v>24</v>
      </c>
      <c r="J6545" s="6">
        <v>176</v>
      </c>
      <c r="K6545" s="7">
        <v>4224</v>
      </c>
      <c r="L6545" s="7">
        <v>2154.2400000000002</v>
      </c>
      <c r="M6545" s="8">
        <v>0.51</v>
      </c>
      <c r="N6545" s="2" t="s">
        <v>82</v>
      </c>
      <c r="O6545">
        <f t="shared" si="816"/>
        <v>2021</v>
      </c>
      <c r="P6545">
        <f t="shared" si="817"/>
        <v>1</v>
      </c>
      <c r="Q6545" t="str">
        <f t="shared" si="818"/>
        <v>janv</v>
      </c>
      <c r="R6545" t="str">
        <f t="shared" si="819"/>
        <v>Mississippi</v>
      </c>
      <c r="S6545" t="str">
        <f t="shared" si="820"/>
        <v>2021-01</v>
      </c>
      <c r="T6545">
        <f>IF(AND(COUNTIF(Calculs!$Q$2:$Q$12,$O6545)&gt;0,COUNTIF(Calculs!$S$2:$S$12,$E6545)&gt;0,COUNTIF(Calculs!$U$2:$U$12,$H6545)&gt;0),1,0)</f>
        <v>1</v>
      </c>
      <c r="U6545">
        <f t="shared" si="821"/>
        <v>4224</v>
      </c>
      <c r="V6545">
        <f t="shared" si="822"/>
        <v>176</v>
      </c>
      <c r="W6545">
        <f t="shared" si="823"/>
        <v>2154.2400000000002</v>
      </c>
    </row>
    <row r="6546" spans="1:23" ht="15.75" customHeight="1" x14ac:dyDescent="0.3">
      <c r="A6546" s="2" t="s">
        <v>25</v>
      </c>
      <c r="B6546" s="2">
        <v>1197831</v>
      </c>
      <c r="C6546" s="3">
        <v>44219</v>
      </c>
      <c r="D6546" s="12" t="str" cm="1">
        <f t="array" ref="D6546">_xlfn.SWITCH(WEEKDAY(C6546,2), 1, "Lundi", 2, "Mardi", 3, "Mercredi", 4, "Jeudi", 5, "Vendredi", 6, "Samedi", 7, "Dimanche", "Erreur")</f>
        <v>Samedi</v>
      </c>
      <c r="E6546" s="2" t="s">
        <v>26</v>
      </c>
      <c r="F6546" s="2" t="s">
        <v>99</v>
      </c>
      <c r="G6546" s="2" t="s">
        <v>100</v>
      </c>
      <c r="H6546" s="4" t="s">
        <v>18</v>
      </c>
      <c r="I6546" s="5">
        <v>25</v>
      </c>
      <c r="J6546" s="6">
        <v>131</v>
      </c>
      <c r="K6546" s="7">
        <v>3275</v>
      </c>
      <c r="L6546" s="7">
        <v>1473.7499999999998</v>
      </c>
      <c r="M6546" s="8">
        <v>0.44999999999999996</v>
      </c>
      <c r="N6546" s="2" t="s">
        <v>82</v>
      </c>
      <c r="O6546">
        <f t="shared" si="816"/>
        <v>2021</v>
      </c>
      <c r="P6546">
        <f t="shared" si="817"/>
        <v>1</v>
      </c>
      <c r="Q6546" t="str">
        <f t="shared" si="818"/>
        <v>janv</v>
      </c>
      <c r="R6546" t="str">
        <f t="shared" si="819"/>
        <v>Mississippi</v>
      </c>
      <c r="S6546" t="str">
        <f t="shared" si="820"/>
        <v>2021-01</v>
      </c>
      <c r="T6546">
        <f>IF(AND(COUNTIF(Calculs!$Q$2:$Q$12,$O6546)&gt;0,COUNTIF(Calculs!$S$2:$S$12,$E6546)&gt;0,COUNTIF(Calculs!$U$2:$U$12,$H6546)&gt;0),1,0)</f>
        <v>1</v>
      </c>
      <c r="U6546">
        <f t="shared" si="821"/>
        <v>3275</v>
      </c>
      <c r="V6546">
        <f t="shared" si="822"/>
        <v>131</v>
      </c>
      <c r="W6546">
        <f t="shared" si="823"/>
        <v>1473.7499999999998</v>
      </c>
    </row>
    <row r="6547" spans="1:23" ht="15.75" customHeight="1" x14ac:dyDescent="0.3">
      <c r="A6547" s="2" t="s">
        <v>25</v>
      </c>
      <c r="B6547" s="2">
        <v>1197831</v>
      </c>
      <c r="C6547" s="3">
        <v>44219</v>
      </c>
      <c r="D6547" s="12" t="str" cm="1">
        <f t="array" ref="D6547">_xlfn.SWITCH(WEEKDAY(C6547,2), 1, "Lundi", 2, "Mardi", 3, "Mercredi", 4, "Jeudi", 5, "Vendredi", 6, "Samedi", 7, "Dimanche", "Erreur")</f>
        <v>Samedi</v>
      </c>
      <c r="E6547" s="2" t="s">
        <v>26</v>
      </c>
      <c r="F6547" s="2" t="s">
        <v>99</v>
      </c>
      <c r="G6547" s="2" t="s">
        <v>100</v>
      </c>
      <c r="H6547" s="4" t="s">
        <v>19</v>
      </c>
      <c r="I6547" s="5">
        <v>14</v>
      </c>
      <c r="J6547" s="6">
        <v>117</v>
      </c>
      <c r="K6547" s="7">
        <v>1638</v>
      </c>
      <c r="L6547" s="7">
        <v>835.38</v>
      </c>
      <c r="M6547" s="8">
        <v>0.51</v>
      </c>
      <c r="N6547" s="2" t="s">
        <v>82</v>
      </c>
      <c r="O6547">
        <f t="shared" si="816"/>
        <v>2021</v>
      </c>
      <c r="P6547">
        <f t="shared" si="817"/>
        <v>1</v>
      </c>
      <c r="Q6547" t="str">
        <f t="shared" si="818"/>
        <v>janv</v>
      </c>
      <c r="R6547" t="str">
        <f t="shared" si="819"/>
        <v>Mississippi</v>
      </c>
      <c r="S6547" t="str">
        <f t="shared" si="820"/>
        <v>2021-01</v>
      </c>
      <c r="T6547">
        <f>IF(AND(COUNTIF(Calculs!$Q$2:$Q$12,$O6547)&gt;0,COUNTIF(Calculs!$S$2:$S$12,$E6547)&gt;0,COUNTIF(Calculs!$U$2:$U$12,$H6547)&gt;0),1,0)</f>
        <v>1</v>
      </c>
      <c r="U6547">
        <f t="shared" si="821"/>
        <v>1638</v>
      </c>
      <c r="V6547">
        <f t="shared" si="822"/>
        <v>117</v>
      </c>
      <c r="W6547">
        <f t="shared" si="823"/>
        <v>835.38</v>
      </c>
    </row>
    <row r="6548" spans="1:23" ht="15.75" customHeight="1" x14ac:dyDescent="0.3">
      <c r="A6548" s="2" t="s">
        <v>25</v>
      </c>
      <c r="B6548" s="2">
        <v>1197831</v>
      </c>
      <c r="C6548" s="3">
        <v>44219</v>
      </c>
      <c r="D6548" s="12" t="str" cm="1">
        <f t="array" ref="D6548">_xlfn.SWITCH(WEEKDAY(C6548,2), 1, "Lundi", 2, "Mardi", 3, "Mercredi", 4, "Jeudi", 5, "Vendredi", 6, "Samedi", 7, "Dimanche", "Erreur")</f>
        <v>Samedi</v>
      </c>
      <c r="E6548" s="2" t="s">
        <v>26</v>
      </c>
      <c r="F6548" s="2" t="s">
        <v>99</v>
      </c>
      <c r="G6548" s="2" t="s">
        <v>100</v>
      </c>
      <c r="H6548" s="4" t="s">
        <v>20</v>
      </c>
      <c r="I6548" s="5">
        <v>19</v>
      </c>
      <c r="J6548" s="6">
        <v>78</v>
      </c>
      <c r="K6548" s="7">
        <v>1482</v>
      </c>
      <c r="L6548" s="7">
        <v>785.46</v>
      </c>
      <c r="M6548" s="8">
        <v>0.53</v>
      </c>
      <c r="N6548" s="2" t="s">
        <v>82</v>
      </c>
      <c r="O6548">
        <f t="shared" si="816"/>
        <v>2021</v>
      </c>
      <c r="P6548">
        <f t="shared" si="817"/>
        <v>1</v>
      </c>
      <c r="Q6548" t="str">
        <f t="shared" si="818"/>
        <v>janv</v>
      </c>
      <c r="R6548" t="str">
        <f t="shared" si="819"/>
        <v>Mississippi</v>
      </c>
      <c r="S6548" t="str">
        <f t="shared" si="820"/>
        <v>2021-01</v>
      </c>
      <c r="T6548">
        <f>IF(AND(COUNTIF(Calculs!$Q$2:$Q$12,$O6548)&gt;0,COUNTIF(Calculs!$S$2:$S$12,$E6548)&gt;0,COUNTIF(Calculs!$U$2:$U$12,$H6548)&gt;0),1,0)</f>
        <v>1</v>
      </c>
      <c r="U6548">
        <f t="shared" si="821"/>
        <v>1482</v>
      </c>
      <c r="V6548">
        <f t="shared" si="822"/>
        <v>78</v>
      </c>
      <c r="W6548">
        <f t="shared" si="823"/>
        <v>785.46</v>
      </c>
    </row>
    <row r="6549" spans="1:23" ht="15.75" customHeight="1" x14ac:dyDescent="0.3">
      <c r="A6549" s="2" t="s">
        <v>25</v>
      </c>
      <c r="B6549" s="2">
        <v>1197831</v>
      </c>
      <c r="C6549" s="3">
        <v>44219</v>
      </c>
      <c r="D6549" s="12" t="str" cm="1">
        <f t="array" ref="D6549">_xlfn.SWITCH(WEEKDAY(C6549,2), 1, "Lundi", 2, "Mardi", 3, "Mercredi", 4, "Jeudi", 5, "Vendredi", 6, "Samedi", 7, "Dimanche", "Erreur")</f>
        <v>Samedi</v>
      </c>
      <c r="E6549" s="2" t="s">
        <v>26</v>
      </c>
      <c r="F6549" s="2" t="s">
        <v>99</v>
      </c>
      <c r="G6549" s="2" t="s">
        <v>100</v>
      </c>
      <c r="H6549" s="4" t="s">
        <v>21</v>
      </c>
      <c r="I6549" s="5">
        <v>34</v>
      </c>
      <c r="J6549" s="6">
        <v>95</v>
      </c>
      <c r="K6549" s="7">
        <v>3230</v>
      </c>
      <c r="L6549" s="7">
        <v>1550.3999999999999</v>
      </c>
      <c r="M6549" s="8">
        <v>0.48</v>
      </c>
      <c r="N6549" s="2" t="s">
        <v>82</v>
      </c>
      <c r="O6549">
        <f t="shared" si="816"/>
        <v>2021</v>
      </c>
      <c r="P6549">
        <f t="shared" si="817"/>
        <v>1</v>
      </c>
      <c r="Q6549" t="str">
        <f t="shared" si="818"/>
        <v>janv</v>
      </c>
      <c r="R6549" t="str">
        <f t="shared" si="819"/>
        <v>Mississippi</v>
      </c>
      <c r="S6549" t="str">
        <f t="shared" si="820"/>
        <v>2021-01</v>
      </c>
      <c r="T6549">
        <f>IF(AND(COUNTIF(Calculs!$Q$2:$Q$12,$O6549)&gt;0,COUNTIF(Calculs!$S$2:$S$12,$E6549)&gt;0,COUNTIF(Calculs!$U$2:$U$12,$H6549)&gt;0),1,0)</f>
        <v>1</v>
      </c>
      <c r="U6549">
        <f t="shared" si="821"/>
        <v>3230</v>
      </c>
      <c r="V6549">
        <f t="shared" si="822"/>
        <v>95</v>
      </c>
      <c r="W6549">
        <f t="shared" si="823"/>
        <v>1550.3999999999999</v>
      </c>
    </row>
    <row r="6550" spans="1:23" ht="15.75" customHeight="1" x14ac:dyDescent="0.3">
      <c r="A6550" s="2" t="s">
        <v>25</v>
      </c>
      <c r="B6550" s="2">
        <v>1197831</v>
      </c>
      <c r="C6550" s="3">
        <v>44219</v>
      </c>
      <c r="D6550" s="12" t="str" cm="1">
        <f t="array" ref="D6550">_xlfn.SWITCH(WEEKDAY(C6550,2), 1, "Lundi", 2, "Mardi", 3, "Mercredi", 4, "Jeudi", 5, "Vendredi", 6, "Samedi", 7, "Dimanche", "Erreur")</f>
        <v>Samedi</v>
      </c>
      <c r="E6550" s="2" t="s">
        <v>26</v>
      </c>
      <c r="F6550" s="2" t="s">
        <v>99</v>
      </c>
      <c r="G6550" s="2" t="s">
        <v>100</v>
      </c>
      <c r="H6550" s="4" t="s">
        <v>22</v>
      </c>
      <c r="I6550" s="5">
        <v>23</v>
      </c>
      <c r="J6550" s="6">
        <v>122</v>
      </c>
      <c r="K6550" s="7">
        <v>2806</v>
      </c>
      <c r="L6550" s="7">
        <v>1459.1200000000001</v>
      </c>
      <c r="M6550" s="8">
        <v>0.52</v>
      </c>
      <c r="N6550" s="2" t="s">
        <v>82</v>
      </c>
      <c r="O6550">
        <f t="shared" si="816"/>
        <v>2021</v>
      </c>
      <c r="P6550">
        <f t="shared" si="817"/>
        <v>1</v>
      </c>
      <c r="Q6550" t="str">
        <f t="shared" si="818"/>
        <v>janv</v>
      </c>
      <c r="R6550" t="str">
        <f t="shared" si="819"/>
        <v>Mississippi</v>
      </c>
      <c r="S6550" t="str">
        <f t="shared" si="820"/>
        <v>2021-01</v>
      </c>
      <c r="T6550">
        <f>IF(AND(COUNTIF(Calculs!$Q$2:$Q$12,$O6550)&gt;0,COUNTIF(Calculs!$S$2:$S$12,$E6550)&gt;0,COUNTIF(Calculs!$U$2:$U$12,$H6550)&gt;0),1,0)</f>
        <v>1</v>
      </c>
      <c r="U6550">
        <f t="shared" si="821"/>
        <v>2806</v>
      </c>
      <c r="V6550">
        <f t="shared" si="822"/>
        <v>122</v>
      </c>
      <c r="W6550">
        <f t="shared" si="823"/>
        <v>1459.1200000000001</v>
      </c>
    </row>
    <row r="6551" spans="1:23" ht="15.75" customHeight="1" x14ac:dyDescent="0.3">
      <c r="A6551" s="2" t="s">
        <v>25</v>
      </c>
      <c r="B6551" s="2">
        <v>1197831</v>
      </c>
      <c r="C6551" s="3">
        <v>44248</v>
      </c>
      <c r="D6551" s="12" t="str" cm="1">
        <f t="array" ref="D6551">_xlfn.SWITCH(WEEKDAY(C6551,2), 1, "Lundi", 2, "Mardi", 3, "Mercredi", 4, "Jeudi", 5, "Vendredi", 6, "Samedi", 7, "Dimanche", "Erreur")</f>
        <v>Dimanche</v>
      </c>
      <c r="E6551" s="2" t="s">
        <v>26</v>
      </c>
      <c r="F6551" s="2" t="s">
        <v>99</v>
      </c>
      <c r="G6551" s="2" t="s">
        <v>100</v>
      </c>
      <c r="H6551" s="4" t="s">
        <v>16</v>
      </c>
      <c r="I6551" s="5">
        <v>24</v>
      </c>
      <c r="J6551" s="6">
        <v>189</v>
      </c>
      <c r="K6551" s="7">
        <v>4536</v>
      </c>
      <c r="L6551" s="7">
        <v>2313.36</v>
      </c>
      <c r="M6551" s="8">
        <v>0.51</v>
      </c>
      <c r="N6551" s="2" t="s">
        <v>82</v>
      </c>
      <c r="O6551">
        <f t="shared" si="816"/>
        <v>2021</v>
      </c>
      <c r="P6551">
        <f t="shared" si="817"/>
        <v>2</v>
      </c>
      <c r="Q6551" t="str">
        <f t="shared" si="818"/>
        <v>févr</v>
      </c>
      <c r="R6551" t="str">
        <f t="shared" si="819"/>
        <v>Mississippi</v>
      </c>
      <c r="S6551" t="str">
        <f t="shared" si="820"/>
        <v>2021-02</v>
      </c>
      <c r="T6551">
        <f>IF(AND(COUNTIF(Calculs!$Q$2:$Q$12,$O6551)&gt;0,COUNTIF(Calculs!$S$2:$S$12,$E6551)&gt;0,COUNTIF(Calculs!$U$2:$U$12,$H6551)&gt;0),1,0)</f>
        <v>1</v>
      </c>
      <c r="U6551">
        <f t="shared" si="821"/>
        <v>4536</v>
      </c>
      <c r="V6551">
        <f t="shared" si="822"/>
        <v>189</v>
      </c>
      <c r="W6551">
        <f t="shared" si="823"/>
        <v>2313.36</v>
      </c>
    </row>
    <row r="6552" spans="1:23" ht="15.75" customHeight="1" x14ac:dyDescent="0.3">
      <c r="A6552" s="2" t="s">
        <v>25</v>
      </c>
      <c r="B6552" s="2">
        <v>1197831</v>
      </c>
      <c r="C6552" s="3">
        <v>44248</v>
      </c>
      <c r="D6552" s="12" t="str" cm="1">
        <f t="array" ref="D6552">_xlfn.SWITCH(WEEKDAY(C6552,2), 1, "Lundi", 2, "Mardi", 3, "Mercredi", 4, "Jeudi", 5, "Vendredi", 6, "Samedi", 7, "Dimanche", "Erreur")</f>
        <v>Dimanche</v>
      </c>
      <c r="E6552" s="2" t="s">
        <v>26</v>
      </c>
      <c r="F6552" s="2" t="s">
        <v>99</v>
      </c>
      <c r="G6552" s="2" t="s">
        <v>100</v>
      </c>
      <c r="H6552" s="4" t="s">
        <v>18</v>
      </c>
      <c r="I6552" s="5">
        <v>24</v>
      </c>
      <c r="J6552" s="6">
        <v>105</v>
      </c>
      <c r="K6552" s="7">
        <v>2520</v>
      </c>
      <c r="L6552" s="7">
        <v>1134</v>
      </c>
      <c r="M6552" s="8">
        <v>0.44999999999999996</v>
      </c>
      <c r="N6552" s="2" t="s">
        <v>82</v>
      </c>
      <c r="O6552">
        <f t="shared" si="816"/>
        <v>2021</v>
      </c>
      <c r="P6552">
        <f t="shared" si="817"/>
        <v>2</v>
      </c>
      <c r="Q6552" t="str">
        <f t="shared" si="818"/>
        <v>févr</v>
      </c>
      <c r="R6552" t="str">
        <f t="shared" si="819"/>
        <v>Mississippi</v>
      </c>
      <c r="S6552" t="str">
        <f t="shared" si="820"/>
        <v>2021-02</v>
      </c>
      <c r="T6552">
        <f>IF(AND(COUNTIF(Calculs!$Q$2:$Q$12,$O6552)&gt;0,COUNTIF(Calculs!$S$2:$S$12,$E6552)&gt;0,COUNTIF(Calculs!$U$2:$U$12,$H6552)&gt;0),1,0)</f>
        <v>1</v>
      </c>
      <c r="U6552">
        <f t="shared" si="821"/>
        <v>2520</v>
      </c>
      <c r="V6552">
        <f t="shared" si="822"/>
        <v>105</v>
      </c>
      <c r="W6552">
        <f t="shared" si="823"/>
        <v>1134</v>
      </c>
    </row>
    <row r="6553" spans="1:23" ht="15.75" customHeight="1" x14ac:dyDescent="0.3">
      <c r="A6553" s="2" t="s">
        <v>25</v>
      </c>
      <c r="B6553" s="2">
        <v>1197831</v>
      </c>
      <c r="C6553" s="3">
        <v>44248</v>
      </c>
      <c r="D6553" s="12" t="str" cm="1">
        <f t="array" ref="D6553">_xlfn.SWITCH(WEEKDAY(C6553,2), 1, "Lundi", 2, "Mardi", 3, "Mercredi", 4, "Jeudi", 5, "Vendredi", 6, "Samedi", 7, "Dimanche", "Erreur")</f>
        <v>Dimanche</v>
      </c>
      <c r="E6553" s="2" t="s">
        <v>26</v>
      </c>
      <c r="F6553" s="2" t="s">
        <v>99</v>
      </c>
      <c r="G6553" s="2" t="s">
        <v>100</v>
      </c>
      <c r="H6553" s="4" t="s">
        <v>19</v>
      </c>
      <c r="I6553" s="5">
        <v>14</v>
      </c>
      <c r="J6553" s="6">
        <v>120</v>
      </c>
      <c r="K6553" s="7">
        <v>1680</v>
      </c>
      <c r="L6553" s="7">
        <v>840</v>
      </c>
      <c r="M6553" s="8">
        <v>0.5</v>
      </c>
      <c r="N6553" s="2" t="s">
        <v>82</v>
      </c>
      <c r="O6553">
        <f t="shared" si="816"/>
        <v>2021</v>
      </c>
      <c r="P6553">
        <f t="shared" si="817"/>
        <v>2</v>
      </c>
      <c r="Q6553" t="str">
        <f t="shared" si="818"/>
        <v>févr</v>
      </c>
      <c r="R6553" t="str">
        <f t="shared" si="819"/>
        <v>Mississippi</v>
      </c>
      <c r="S6553" t="str">
        <f t="shared" si="820"/>
        <v>2021-02</v>
      </c>
      <c r="T6553">
        <f>IF(AND(COUNTIF(Calculs!$Q$2:$Q$12,$O6553)&gt;0,COUNTIF(Calculs!$S$2:$S$12,$E6553)&gt;0,COUNTIF(Calculs!$U$2:$U$12,$H6553)&gt;0),1,0)</f>
        <v>1</v>
      </c>
      <c r="U6553">
        <f t="shared" si="821"/>
        <v>1680</v>
      </c>
      <c r="V6553">
        <f t="shared" si="822"/>
        <v>120</v>
      </c>
      <c r="W6553">
        <f t="shared" si="823"/>
        <v>840</v>
      </c>
    </row>
    <row r="6554" spans="1:23" ht="15.75" customHeight="1" x14ac:dyDescent="0.3">
      <c r="A6554" s="2" t="s">
        <v>24</v>
      </c>
      <c r="B6554" s="2">
        <v>1197831</v>
      </c>
      <c r="C6554" s="3">
        <v>44248</v>
      </c>
      <c r="D6554" s="12" t="str" cm="1">
        <f t="array" ref="D6554">_xlfn.SWITCH(WEEKDAY(C6554,2), 1, "Lundi", 2, "Mardi", 3, "Mercredi", 4, "Jeudi", 5, "Vendredi", 6, "Samedi", 7, "Dimanche", "Erreur")</f>
        <v>Dimanche</v>
      </c>
      <c r="E6554" s="2" t="s">
        <v>26</v>
      </c>
      <c r="F6554" s="2" t="s">
        <v>101</v>
      </c>
      <c r="G6554" s="2" t="s">
        <v>102</v>
      </c>
      <c r="H6554" s="4" t="s">
        <v>20</v>
      </c>
      <c r="I6554" s="5">
        <v>18</v>
      </c>
      <c r="J6554" s="6">
        <v>70</v>
      </c>
      <c r="K6554" s="7">
        <v>1260</v>
      </c>
      <c r="L6554" s="7">
        <v>630</v>
      </c>
      <c r="M6554" s="8">
        <v>0.5</v>
      </c>
      <c r="N6554" s="2" t="s">
        <v>82</v>
      </c>
      <c r="O6554">
        <f t="shared" si="816"/>
        <v>2021</v>
      </c>
      <c r="P6554">
        <f t="shared" si="817"/>
        <v>2</v>
      </c>
      <c r="Q6554" t="str">
        <f t="shared" si="818"/>
        <v>févr</v>
      </c>
      <c r="R6554" t="str">
        <f t="shared" si="819"/>
        <v>Arkansas</v>
      </c>
      <c r="S6554" t="str">
        <f t="shared" si="820"/>
        <v>2021-02</v>
      </c>
      <c r="T6554">
        <f>IF(AND(COUNTIF(Calculs!$Q$2:$Q$12,$O6554)&gt;0,COUNTIF(Calculs!$S$2:$S$12,$E6554)&gt;0,COUNTIF(Calculs!$U$2:$U$12,$H6554)&gt;0),1,0)</f>
        <v>1</v>
      </c>
      <c r="U6554">
        <f t="shared" si="821"/>
        <v>1260</v>
      </c>
      <c r="V6554">
        <f t="shared" si="822"/>
        <v>70</v>
      </c>
      <c r="W6554">
        <f t="shared" si="823"/>
        <v>630</v>
      </c>
    </row>
    <row r="6555" spans="1:23" ht="15.75" customHeight="1" x14ac:dyDescent="0.3">
      <c r="A6555" s="2" t="s">
        <v>24</v>
      </c>
      <c r="B6555" s="2">
        <v>1197831</v>
      </c>
      <c r="C6555" s="3">
        <v>44248</v>
      </c>
      <c r="D6555" s="12" t="str" cm="1">
        <f t="array" ref="D6555">_xlfn.SWITCH(WEEKDAY(C6555,2), 1, "Lundi", 2, "Mardi", 3, "Mercredi", 4, "Jeudi", 5, "Vendredi", 6, "Samedi", 7, "Dimanche", "Erreur")</f>
        <v>Dimanche</v>
      </c>
      <c r="E6555" s="2" t="s">
        <v>26</v>
      </c>
      <c r="F6555" s="2" t="s">
        <v>101</v>
      </c>
      <c r="G6555" s="2" t="s">
        <v>102</v>
      </c>
      <c r="H6555" s="4" t="s">
        <v>21</v>
      </c>
      <c r="I6555" s="5">
        <v>34</v>
      </c>
      <c r="J6555" s="6">
        <v>98</v>
      </c>
      <c r="K6555" s="7">
        <v>3332</v>
      </c>
      <c r="L6555" s="7">
        <v>1499.3999999999999</v>
      </c>
      <c r="M6555" s="8">
        <v>0.44999999999999996</v>
      </c>
      <c r="N6555" s="2" t="s">
        <v>82</v>
      </c>
      <c r="O6555">
        <f t="shared" si="816"/>
        <v>2021</v>
      </c>
      <c r="P6555">
        <f t="shared" si="817"/>
        <v>2</v>
      </c>
      <c r="Q6555" t="str">
        <f t="shared" si="818"/>
        <v>févr</v>
      </c>
      <c r="R6555" t="str">
        <f t="shared" si="819"/>
        <v>Arkansas</v>
      </c>
      <c r="S6555" t="str">
        <f t="shared" si="820"/>
        <v>2021-02</v>
      </c>
      <c r="T6555">
        <f>IF(AND(COUNTIF(Calculs!$Q$2:$Q$12,$O6555)&gt;0,COUNTIF(Calculs!$S$2:$S$12,$E6555)&gt;0,COUNTIF(Calculs!$U$2:$U$12,$H6555)&gt;0),1,0)</f>
        <v>1</v>
      </c>
      <c r="U6555">
        <f t="shared" si="821"/>
        <v>3332</v>
      </c>
      <c r="V6555">
        <f t="shared" si="822"/>
        <v>98</v>
      </c>
      <c r="W6555">
        <f t="shared" si="823"/>
        <v>1499.3999999999999</v>
      </c>
    </row>
    <row r="6556" spans="1:23" ht="15.75" customHeight="1" x14ac:dyDescent="0.3">
      <c r="A6556" s="2" t="s">
        <v>24</v>
      </c>
      <c r="B6556" s="2">
        <v>1197831</v>
      </c>
      <c r="C6556" s="3">
        <v>44248</v>
      </c>
      <c r="D6556" s="12" t="str" cm="1">
        <f t="array" ref="D6556">_xlfn.SWITCH(WEEKDAY(C6556,2), 1, "Lundi", 2, "Mardi", 3, "Mercredi", 4, "Jeudi", 5, "Vendredi", 6, "Samedi", 7, "Dimanche", "Erreur")</f>
        <v>Dimanche</v>
      </c>
      <c r="E6556" s="2" t="s">
        <v>26</v>
      </c>
      <c r="F6556" s="2" t="s">
        <v>101</v>
      </c>
      <c r="G6556" s="2" t="s">
        <v>102</v>
      </c>
      <c r="H6556" s="4" t="s">
        <v>22</v>
      </c>
      <c r="I6556" s="5">
        <v>19</v>
      </c>
      <c r="J6556" s="6">
        <v>115</v>
      </c>
      <c r="K6556" s="7">
        <v>2185</v>
      </c>
      <c r="L6556" s="7">
        <v>1179.9000000000001</v>
      </c>
      <c r="M6556" s="8">
        <v>0.54</v>
      </c>
      <c r="N6556" s="2" t="s">
        <v>82</v>
      </c>
      <c r="O6556">
        <f t="shared" si="816"/>
        <v>2021</v>
      </c>
      <c r="P6556">
        <f t="shared" si="817"/>
        <v>2</v>
      </c>
      <c r="Q6556" t="str">
        <f t="shared" si="818"/>
        <v>févr</v>
      </c>
      <c r="R6556" t="str">
        <f t="shared" si="819"/>
        <v>Arkansas</v>
      </c>
      <c r="S6556" t="str">
        <f t="shared" si="820"/>
        <v>2021-02</v>
      </c>
      <c r="T6556">
        <f>IF(AND(COUNTIF(Calculs!$Q$2:$Q$12,$O6556)&gt;0,COUNTIF(Calculs!$S$2:$S$12,$E6556)&gt;0,COUNTIF(Calculs!$U$2:$U$12,$H6556)&gt;0),1,0)</f>
        <v>1</v>
      </c>
      <c r="U6556">
        <f t="shared" si="821"/>
        <v>2185</v>
      </c>
      <c r="V6556">
        <f t="shared" si="822"/>
        <v>115</v>
      </c>
      <c r="W6556">
        <f t="shared" si="823"/>
        <v>1179.9000000000001</v>
      </c>
    </row>
    <row r="6557" spans="1:23" ht="15.75" customHeight="1" x14ac:dyDescent="0.3">
      <c r="A6557" s="2" t="s">
        <v>24</v>
      </c>
      <c r="B6557" s="2">
        <v>1197831</v>
      </c>
      <c r="C6557" s="3">
        <v>44274</v>
      </c>
      <c r="D6557" s="12" t="str" cm="1">
        <f t="array" ref="D6557">_xlfn.SWITCH(WEEKDAY(C6557,2), 1, "Lundi", 2, "Mardi", 3, "Mercredi", 4, "Jeudi", 5, "Vendredi", 6, "Samedi", 7, "Dimanche", "Erreur")</f>
        <v>Vendredi</v>
      </c>
      <c r="E6557" s="2" t="s">
        <v>26</v>
      </c>
      <c r="F6557" s="2" t="s">
        <v>101</v>
      </c>
      <c r="G6557" s="2" t="s">
        <v>102</v>
      </c>
      <c r="H6557" s="4" t="s">
        <v>16</v>
      </c>
      <c r="I6557" s="5">
        <v>18</v>
      </c>
      <c r="J6557" s="6">
        <v>181</v>
      </c>
      <c r="K6557" s="7">
        <v>3258</v>
      </c>
      <c r="L6557" s="7">
        <v>1726.74</v>
      </c>
      <c r="M6557" s="8">
        <v>0.53</v>
      </c>
      <c r="N6557" s="2" t="s">
        <v>82</v>
      </c>
      <c r="O6557">
        <f t="shared" si="816"/>
        <v>2021</v>
      </c>
      <c r="P6557">
        <f t="shared" si="817"/>
        <v>3</v>
      </c>
      <c r="Q6557" t="str">
        <f t="shared" si="818"/>
        <v>mars</v>
      </c>
      <c r="R6557" t="str">
        <f t="shared" si="819"/>
        <v>Arkansas</v>
      </c>
      <c r="S6557" t="str">
        <f t="shared" si="820"/>
        <v>2021-03</v>
      </c>
      <c r="T6557">
        <f>IF(AND(COUNTIF(Calculs!$Q$2:$Q$12,$O6557)&gt;0,COUNTIF(Calculs!$S$2:$S$12,$E6557)&gt;0,COUNTIF(Calculs!$U$2:$U$12,$H6557)&gt;0),1,0)</f>
        <v>1</v>
      </c>
      <c r="U6557">
        <f t="shared" si="821"/>
        <v>3258</v>
      </c>
      <c r="V6557">
        <f t="shared" si="822"/>
        <v>181</v>
      </c>
      <c r="W6557">
        <f t="shared" si="823"/>
        <v>1726.74</v>
      </c>
    </row>
    <row r="6558" spans="1:23" ht="15.75" customHeight="1" x14ac:dyDescent="0.3">
      <c r="A6558" s="2" t="s">
        <v>24</v>
      </c>
      <c r="B6558" s="2">
        <v>1197831</v>
      </c>
      <c r="C6558" s="3">
        <v>44274</v>
      </c>
      <c r="D6558" s="12" t="str" cm="1">
        <f t="array" ref="D6558">_xlfn.SWITCH(WEEKDAY(C6558,2), 1, "Lundi", 2, "Mardi", 3, "Mercredi", 4, "Jeudi", 5, "Vendredi", 6, "Samedi", 7, "Dimanche", "Erreur")</f>
        <v>Vendredi</v>
      </c>
      <c r="E6558" s="2" t="s">
        <v>26</v>
      </c>
      <c r="F6558" s="2" t="s">
        <v>101</v>
      </c>
      <c r="G6558" s="2" t="s">
        <v>102</v>
      </c>
      <c r="H6558" s="4" t="s">
        <v>18</v>
      </c>
      <c r="I6558" s="5">
        <v>20</v>
      </c>
      <c r="J6558" s="6">
        <v>98</v>
      </c>
      <c r="K6558" s="7">
        <v>1960</v>
      </c>
      <c r="L6558" s="7">
        <v>881.99999999999989</v>
      </c>
      <c r="M6558" s="8">
        <v>0.44999999999999996</v>
      </c>
      <c r="N6558" s="2" t="s">
        <v>82</v>
      </c>
      <c r="O6558">
        <f t="shared" si="816"/>
        <v>2021</v>
      </c>
      <c r="P6558">
        <f t="shared" si="817"/>
        <v>3</v>
      </c>
      <c r="Q6558" t="str">
        <f t="shared" si="818"/>
        <v>mars</v>
      </c>
      <c r="R6558" t="str">
        <f t="shared" si="819"/>
        <v>Arkansas</v>
      </c>
      <c r="S6558" t="str">
        <f t="shared" si="820"/>
        <v>2021-03</v>
      </c>
      <c r="T6558">
        <f>IF(AND(COUNTIF(Calculs!$Q$2:$Q$12,$O6558)&gt;0,COUNTIF(Calculs!$S$2:$S$12,$E6558)&gt;0,COUNTIF(Calculs!$U$2:$U$12,$H6558)&gt;0),1,0)</f>
        <v>1</v>
      </c>
      <c r="U6558">
        <f t="shared" si="821"/>
        <v>1960</v>
      </c>
      <c r="V6558">
        <f t="shared" si="822"/>
        <v>98</v>
      </c>
      <c r="W6558">
        <f t="shared" si="823"/>
        <v>881.99999999999989</v>
      </c>
    </row>
    <row r="6559" spans="1:23" ht="15.75" customHeight="1" x14ac:dyDescent="0.3">
      <c r="A6559" s="2" t="s">
        <v>24</v>
      </c>
      <c r="B6559" s="2">
        <v>1197831</v>
      </c>
      <c r="C6559" s="3">
        <v>44274</v>
      </c>
      <c r="D6559" s="12" t="str" cm="1">
        <f t="array" ref="D6559">_xlfn.SWITCH(WEEKDAY(C6559,2), 1, "Lundi", 2, "Mardi", 3, "Mercredi", 4, "Jeudi", 5, "Vendredi", 6, "Samedi", 7, "Dimanche", "Erreur")</f>
        <v>Vendredi</v>
      </c>
      <c r="E6559" s="2" t="s">
        <v>26</v>
      </c>
      <c r="F6559" s="2" t="s">
        <v>101</v>
      </c>
      <c r="G6559" s="2" t="s">
        <v>102</v>
      </c>
      <c r="H6559" s="4" t="s">
        <v>19</v>
      </c>
      <c r="I6559" s="5">
        <v>10</v>
      </c>
      <c r="J6559" s="6">
        <v>88</v>
      </c>
      <c r="K6559" s="7">
        <v>880</v>
      </c>
      <c r="L6559" s="7">
        <v>475.20000000000005</v>
      </c>
      <c r="M6559" s="8">
        <v>0.54</v>
      </c>
      <c r="N6559" s="2" t="s">
        <v>82</v>
      </c>
      <c r="O6559">
        <f t="shared" si="816"/>
        <v>2021</v>
      </c>
      <c r="P6559">
        <f t="shared" si="817"/>
        <v>3</v>
      </c>
      <c r="Q6559" t="str">
        <f t="shared" si="818"/>
        <v>mars</v>
      </c>
      <c r="R6559" t="str">
        <f t="shared" si="819"/>
        <v>Arkansas</v>
      </c>
      <c r="S6559" t="str">
        <f t="shared" si="820"/>
        <v>2021-03</v>
      </c>
      <c r="T6559">
        <f>IF(AND(COUNTIF(Calculs!$Q$2:$Q$12,$O6559)&gt;0,COUNTIF(Calculs!$S$2:$S$12,$E6559)&gt;0,COUNTIF(Calculs!$U$2:$U$12,$H6559)&gt;0),1,0)</f>
        <v>1</v>
      </c>
      <c r="U6559">
        <f t="shared" si="821"/>
        <v>880</v>
      </c>
      <c r="V6559">
        <f t="shared" si="822"/>
        <v>88</v>
      </c>
      <c r="W6559">
        <f t="shared" si="823"/>
        <v>475.20000000000005</v>
      </c>
    </row>
    <row r="6560" spans="1:23" ht="15.75" customHeight="1" x14ac:dyDescent="0.3">
      <c r="A6560" s="2" t="s">
        <v>24</v>
      </c>
      <c r="B6560" s="2">
        <v>1197831</v>
      </c>
      <c r="C6560" s="3">
        <v>44274</v>
      </c>
      <c r="D6560" s="12" t="str" cm="1">
        <f t="array" ref="D6560">_xlfn.SWITCH(WEEKDAY(C6560,2), 1, "Lundi", 2, "Mardi", 3, "Mercredi", 4, "Jeudi", 5, "Vendredi", 6, "Samedi", 7, "Dimanche", "Erreur")</f>
        <v>Vendredi</v>
      </c>
      <c r="E6560" s="2" t="s">
        <v>26</v>
      </c>
      <c r="F6560" s="2" t="s">
        <v>101</v>
      </c>
      <c r="G6560" s="2" t="s">
        <v>102</v>
      </c>
      <c r="H6560" s="4" t="s">
        <v>20</v>
      </c>
      <c r="I6560" s="5">
        <v>19</v>
      </c>
      <c r="J6560" s="6">
        <v>60</v>
      </c>
      <c r="K6560" s="7">
        <v>1140</v>
      </c>
      <c r="L6560" s="7">
        <v>592.80000000000007</v>
      </c>
      <c r="M6560" s="8">
        <v>0.52</v>
      </c>
      <c r="N6560" s="2" t="s">
        <v>82</v>
      </c>
      <c r="O6560">
        <f t="shared" si="816"/>
        <v>2021</v>
      </c>
      <c r="P6560">
        <f t="shared" si="817"/>
        <v>3</v>
      </c>
      <c r="Q6560" t="str">
        <f t="shared" si="818"/>
        <v>mars</v>
      </c>
      <c r="R6560" t="str">
        <f t="shared" si="819"/>
        <v>Arkansas</v>
      </c>
      <c r="S6560" t="str">
        <f t="shared" si="820"/>
        <v>2021-03</v>
      </c>
      <c r="T6560">
        <f>IF(AND(COUNTIF(Calculs!$Q$2:$Q$12,$O6560)&gt;0,COUNTIF(Calculs!$S$2:$S$12,$E6560)&gt;0,COUNTIF(Calculs!$U$2:$U$12,$H6560)&gt;0),1,0)</f>
        <v>1</v>
      </c>
      <c r="U6560">
        <f t="shared" si="821"/>
        <v>1140</v>
      </c>
      <c r="V6560">
        <f t="shared" si="822"/>
        <v>60</v>
      </c>
      <c r="W6560">
        <f t="shared" si="823"/>
        <v>592.80000000000007</v>
      </c>
    </row>
    <row r="6561" spans="1:23" ht="15.75" customHeight="1" x14ac:dyDescent="0.3">
      <c r="A6561" s="2" t="s">
        <v>24</v>
      </c>
      <c r="B6561" s="2">
        <v>1197831</v>
      </c>
      <c r="C6561" s="3">
        <v>44274</v>
      </c>
      <c r="D6561" s="12" t="str" cm="1">
        <f t="array" ref="D6561">_xlfn.SWITCH(WEEKDAY(C6561,2), 1, "Lundi", 2, "Mardi", 3, "Mercredi", 4, "Jeudi", 5, "Vendredi", 6, "Samedi", 7, "Dimanche", "Erreur")</f>
        <v>Vendredi</v>
      </c>
      <c r="E6561" s="2" t="s">
        <v>26</v>
      </c>
      <c r="F6561" s="2" t="s">
        <v>101</v>
      </c>
      <c r="G6561" s="2" t="s">
        <v>102</v>
      </c>
      <c r="H6561" s="4" t="s">
        <v>21</v>
      </c>
      <c r="I6561" s="5">
        <v>32</v>
      </c>
      <c r="J6561" s="6">
        <v>65</v>
      </c>
      <c r="K6561" s="7">
        <v>2080</v>
      </c>
      <c r="L6561" s="7">
        <v>956.8</v>
      </c>
      <c r="M6561" s="8">
        <v>0.45999999999999996</v>
      </c>
      <c r="N6561" s="2" t="s">
        <v>82</v>
      </c>
      <c r="O6561">
        <f t="shared" si="816"/>
        <v>2021</v>
      </c>
      <c r="P6561">
        <f t="shared" si="817"/>
        <v>3</v>
      </c>
      <c r="Q6561" t="str">
        <f t="shared" si="818"/>
        <v>mars</v>
      </c>
      <c r="R6561" t="str">
        <f t="shared" si="819"/>
        <v>Arkansas</v>
      </c>
      <c r="S6561" t="str">
        <f t="shared" si="820"/>
        <v>2021-03</v>
      </c>
      <c r="T6561">
        <f>IF(AND(COUNTIF(Calculs!$Q$2:$Q$12,$O6561)&gt;0,COUNTIF(Calculs!$S$2:$S$12,$E6561)&gt;0,COUNTIF(Calculs!$U$2:$U$12,$H6561)&gt;0),1,0)</f>
        <v>1</v>
      </c>
      <c r="U6561">
        <f t="shared" si="821"/>
        <v>2080</v>
      </c>
      <c r="V6561">
        <f t="shared" si="822"/>
        <v>65</v>
      </c>
      <c r="W6561">
        <f t="shared" si="823"/>
        <v>956.8</v>
      </c>
    </row>
    <row r="6562" spans="1:23" ht="15.75" customHeight="1" x14ac:dyDescent="0.3">
      <c r="A6562" s="2" t="s">
        <v>24</v>
      </c>
      <c r="B6562" s="2">
        <v>1197831</v>
      </c>
      <c r="C6562" s="3">
        <v>44274</v>
      </c>
      <c r="D6562" s="12" t="str" cm="1">
        <f t="array" ref="D6562">_xlfn.SWITCH(WEEKDAY(C6562,2), 1, "Lundi", 2, "Mardi", 3, "Mercredi", 4, "Jeudi", 5, "Vendredi", 6, "Samedi", 7, "Dimanche", "Erreur")</f>
        <v>Vendredi</v>
      </c>
      <c r="E6562" s="2" t="s">
        <v>26</v>
      </c>
      <c r="F6562" s="2" t="s">
        <v>101</v>
      </c>
      <c r="G6562" s="2" t="s">
        <v>102</v>
      </c>
      <c r="H6562" s="4" t="s">
        <v>22</v>
      </c>
      <c r="I6562" s="5">
        <v>24</v>
      </c>
      <c r="J6562" s="6">
        <v>102</v>
      </c>
      <c r="K6562" s="7">
        <v>2448</v>
      </c>
      <c r="L6562" s="7">
        <v>1248.48</v>
      </c>
      <c r="M6562" s="8">
        <v>0.51</v>
      </c>
      <c r="N6562" s="2" t="s">
        <v>82</v>
      </c>
      <c r="O6562">
        <f t="shared" si="816"/>
        <v>2021</v>
      </c>
      <c r="P6562">
        <f t="shared" si="817"/>
        <v>3</v>
      </c>
      <c r="Q6562" t="str">
        <f t="shared" si="818"/>
        <v>mars</v>
      </c>
      <c r="R6562" t="str">
        <f t="shared" si="819"/>
        <v>Arkansas</v>
      </c>
      <c r="S6562" t="str">
        <f t="shared" si="820"/>
        <v>2021-03</v>
      </c>
      <c r="T6562">
        <f>IF(AND(COUNTIF(Calculs!$Q$2:$Q$12,$O6562)&gt;0,COUNTIF(Calculs!$S$2:$S$12,$E6562)&gt;0,COUNTIF(Calculs!$U$2:$U$12,$H6562)&gt;0),1,0)</f>
        <v>1</v>
      </c>
      <c r="U6562">
        <f t="shared" si="821"/>
        <v>2448</v>
      </c>
      <c r="V6562">
        <f t="shared" si="822"/>
        <v>102</v>
      </c>
      <c r="W6562">
        <f t="shared" si="823"/>
        <v>1248.48</v>
      </c>
    </row>
    <row r="6563" spans="1:23" ht="15.75" customHeight="1" x14ac:dyDescent="0.3">
      <c r="A6563" s="2" t="s">
        <v>24</v>
      </c>
      <c r="B6563" s="2">
        <v>1197831</v>
      </c>
      <c r="C6563" s="3">
        <v>44306</v>
      </c>
      <c r="D6563" s="12" t="str" cm="1">
        <f t="array" ref="D6563">_xlfn.SWITCH(WEEKDAY(C6563,2), 1, "Lundi", 2, "Mardi", 3, "Mercredi", 4, "Jeudi", 5, "Vendredi", 6, "Samedi", 7, "Dimanche", "Erreur")</f>
        <v>Mardi</v>
      </c>
      <c r="E6563" s="2" t="s">
        <v>26</v>
      </c>
      <c r="F6563" s="2" t="s">
        <v>101</v>
      </c>
      <c r="G6563" s="2" t="s">
        <v>102</v>
      </c>
      <c r="H6563" s="4" t="s">
        <v>16</v>
      </c>
      <c r="I6563" s="5">
        <v>23</v>
      </c>
      <c r="J6563" s="6">
        <v>174</v>
      </c>
      <c r="K6563" s="7">
        <v>4002</v>
      </c>
      <c r="L6563" s="7">
        <v>2161.08</v>
      </c>
      <c r="M6563" s="8">
        <v>0.54</v>
      </c>
      <c r="N6563" s="2" t="s">
        <v>82</v>
      </c>
      <c r="O6563">
        <f t="shared" si="816"/>
        <v>2021</v>
      </c>
      <c r="P6563">
        <f t="shared" si="817"/>
        <v>4</v>
      </c>
      <c r="Q6563" t="str">
        <f t="shared" si="818"/>
        <v>avr</v>
      </c>
      <c r="R6563" t="str">
        <f t="shared" si="819"/>
        <v>Arkansas</v>
      </c>
      <c r="S6563" t="str">
        <f t="shared" si="820"/>
        <v>2021-04</v>
      </c>
      <c r="T6563">
        <f>IF(AND(COUNTIF(Calculs!$Q$2:$Q$12,$O6563)&gt;0,COUNTIF(Calculs!$S$2:$S$12,$E6563)&gt;0,COUNTIF(Calculs!$U$2:$U$12,$H6563)&gt;0),1,0)</f>
        <v>1</v>
      </c>
      <c r="U6563">
        <f t="shared" si="821"/>
        <v>4002</v>
      </c>
      <c r="V6563">
        <f t="shared" si="822"/>
        <v>174</v>
      </c>
      <c r="W6563">
        <f t="shared" si="823"/>
        <v>2161.08</v>
      </c>
    </row>
    <row r="6564" spans="1:23" ht="15.75" customHeight="1" x14ac:dyDescent="0.3">
      <c r="A6564" s="2" t="s">
        <v>24</v>
      </c>
      <c r="B6564" s="2">
        <v>1197831</v>
      </c>
      <c r="C6564" s="3">
        <v>44306</v>
      </c>
      <c r="D6564" s="12" t="str" cm="1">
        <f t="array" ref="D6564">_xlfn.SWITCH(WEEKDAY(C6564,2), 1, "Lundi", 2, "Mardi", 3, "Mercredi", 4, "Jeudi", 5, "Vendredi", 6, "Samedi", 7, "Dimanche", "Erreur")</f>
        <v>Mardi</v>
      </c>
      <c r="E6564" s="2" t="s">
        <v>26</v>
      </c>
      <c r="F6564" s="2" t="s">
        <v>101</v>
      </c>
      <c r="G6564" s="2" t="s">
        <v>102</v>
      </c>
      <c r="H6564" s="4" t="s">
        <v>18</v>
      </c>
      <c r="I6564" s="5">
        <v>24</v>
      </c>
      <c r="J6564" s="6">
        <v>81</v>
      </c>
      <c r="K6564" s="7">
        <v>1944</v>
      </c>
      <c r="L6564" s="7">
        <v>952.56</v>
      </c>
      <c r="M6564" s="8">
        <v>0.49</v>
      </c>
      <c r="N6564" s="2" t="s">
        <v>82</v>
      </c>
      <c r="O6564">
        <f t="shared" si="816"/>
        <v>2021</v>
      </c>
      <c r="P6564">
        <f t="shared" si="817"/>
        <v>4</v>
      </c>
      <c r="Q6564" t="str">
        <f t="shared" si="818"/>
        <v>avr</v>
      </c>
      <c r="R6564" t="str">
        <f t="shared" si="819"/>
        <v>Arkansas</v>
      </c>
      <c r="S6564" t="str">
        <f t="shared" si="820"/>
        <v>2021-04</v>
      </c>
      <c r="T6564">
        <f>IF(AND(COUNTIF(Calculs!$Q$2:$Q$12,$O6564)&gt;0,COUNTIF(Calculs!$S$2:$S$12,$E6564)&gt;0,COUNTIF(Calculs!$U$2:$U$12,$H6564)&gt;0),1,0)</f>
        <v>1</v>
      </c>
      <c r="U6564">
        <f t="shared" si="821"/>
        <v>1944</v>
      </c>
      <c r="V6564">
        <f t="shared" si="822"/>
        <v>81</v>
      </c>
      <c r="W6564">
        <f t="shared" si="823"/>
        <v>952.56</v>
      </c>
    </row>
    <row r="6565" spans="1:23" ht="15.75" customHeight="1" x14ac:dyDescent="0.3">
      <c r="A6565" s="2" t="s">
        <v>24</v>
      </c>
      <c r="B6565" s="2">
        <v>1197831</v>
      </c>
      <c r="C6565" s="3">
        <v>44306</v>
      </c>
      <c r="D6565" s="12" t="str" cm="1">
        <f t="array" ref="D6565">_xlfn.SWITCH(WEEKDAY(C6565,2), 1, "Lundi", 2, "Mardi", 3, "Mercredi", 4, "Jeudi", 5, "Vendredi", 6, "Samedi", 7, "Dimanche", "Erreur")</f>
        <v>Mardi</v>
      </c>
      <c r="E6565" s="2" t="s">
        <v>26</v>
      </c>
      <c r="F6565" s="2" t="s">
        <v>101</v>
      </c>
      <c r="G6565" s="2" t="s">
        <v>102</v>
      </c>
      <c r="H6565" s="4" t="s">
        <v>19</v>
      </c>
      <c r="I6565" s="5">
        <v>14</v>
      </c>
      <c r="J6565" s="6">
        <v>75</v>
      </c>
      <c r="K6565" s="7">
        <v>1050</v>
      </c>
      <c r="L6565" s="7">
        <v>546</v>
      </c>
      <c r="M6565" s="8">
        <v>0.52</v>
      </c>
      <c r="N6565" s="2" t="s">
        <v>82</v>
      </c>
      <c r="O6565">
        <f t="shared" si="816"/>
        <v>2021</v>
      </c>
      <c r="P6565">
        <f t="shared" si="817"/>
        <v>4</v>
      </c>
      <c r="Q6565" t="str">
        <f t="shared" si="818"/>
        <v>avr</v>
      </c>
      <c r="R6565" t="str">
        <f t="shared" si="819"/>
        <v>Arkansas</v>
      </c>
      <c r="S6565" t="str">
        <f t="shared" si="820"/>
        <v>2021-04</v>
      </c>
      <c r="T6565">
        <f>IF(AND(COUNTIF(Calculs!$Q$2:$Q$12,$O6565)&gt;0,COUNTIF(Calculs!$S$2:$S$12,$E6565)&gt;0,COUNTIF(Calculs!$U$2:$U$12,$H6565)&gt;0),1,0)</f>
        <v>1</v>
      </c>
      <c r="U6565">
        <f t="shared" si="821"/>
        <v>1050</v>
      </c>
      <c r="V6565">
        <f t="shared" si="822"/>
        <v>75</v>
      </c>
      <c r="W6565">
        <f t="shared" si="823"/>
        <v>546</v>
      </c>
    </row>
    <row r="6566" spans="1:23" ht="15.75" customHeight="1" x14ac:dyDescent="0.3">
      <c r="A6566" s="2" t="s">
        <v>24</v>
      </c>
      <c r="B6566" s="2">
        <v>1197831</v>
      </c>
      <c r="C6566" s="3">
        <v>44306</v>
      </c>
      <c r="D6566" s="12" t="str" cm="1">
        <f t="array" ref="D6566">_xlfn.SWITCH(WEEKDAY(C6566,2), 1, "Lundi", 2, "Mardi", 3, "Mercredi", 4, "Jeudi", 5, "Vendredi", 6, "Samedi", 7, "Dimanche", "Erreur")</f>
        <v>Mardi</v>
      </c>
      <c r="E6566" s="2" t="s">
        <v>26</v>
      </c>
      <c r="F6566" s="2" t="s">
        <v>101</v>
      </c>
      <c r="G6566" s="2" t="s">
        <v>102</v>
      </c>
      <c r="H6566" s="4" t="s">
        <v>20</v>
      </c>
      <c r="I6566" s="5">
        <v>20</v>
      </c>
      <c r="J6566" s="6">
        <v>63</v>
      </c>
      <c r="K6566" s="7">
        <v>1260</v>
      </c>
      <c r="L6566" s="7">
        <v>667.80000000000007</v>
      </c>
      <c r="M6566" s="8">
        <v>0.53</v>
      </c>
      <c r="N6566" s="2" t="s">
        <v>82</v>
      </c>
      <c r="O6566">
        <f t="shared" si="816"/>
        <v>2021</v>
      </c>
      <c r="P6566">
        <f t="shared" si="817"/>
        <v>4</v>
      </c>
      <c r="Q6566" t="str">
        <f t="shared" si="818"/>
        <v>avr</v>
      </c>
      <c r="R6566" t="str">
        <f t="shared" si="819"/>
        <v>Arkansas</v>
      </c>
      <c r="S6566" t="str">
        <f t="shared" si="820"/>
        <v>2021-04</v>
      </c>
      <c r="T6566">
        <f>IF(AND(COUNTIF(Calculs!$Q$2:$Q$12,$O6566)&gt;0,COUNTIF(Calculs!$S$2:$S$12,$E6566)&gt;0,COUNTIF(Calculs!$U$2:$U$12,$H6566)&gt;0),1,0)</f>
        <v>1</v>
      </c>
      <c r="U6566">
        <f t="shared" si="821"/>
        <v>1260</v>
      </c>
      <c r="V6566">
        <f t="shared" si="822"/>
        <v>63</v>
      </c>
      <c r="W6566">
        <f t="shared" si="823"/>
        <v>667.80000000000007</v>
      </c>
    </row>
    <row r="6567" spans="1:23" ht="15.75" customHeight="1" x14ac:dyDescent="0.3">
      <c r="A6567" s="2" t="s">
        <v>24</v>
      </c>
      <c r="B6567" s="2">
        <v>1197831</v>
      </c>
      <c r="C6567" s="3">
        <v>44306</v>
      </c>
      <c r="D6567" s="12" t="str" cm="1">
        <f t="array" ref="D6567">_xlfn.SWITCH(WEEKDAY(C6567,2), 1, "Lundi", 2, "Mardi", 3, "Mercredi", 4, "Jeudi", 5, "Vendredi", 6, "Samedi", 7, "Dimanche", "Erreur")</f>
        <v>Mardi</v>
      </c>
      <c r="E6567" s="2" t="s">
        <v>26</v>
      </c>
      <c r="F6567" s="2" t="s">
        <v>101</v>
      </c>
      <c r="G6567" s="2" t="s">
        <v>102</v>
      </c>
      <c r="H6567" s="4" t="s">
        <v>21</v>
      </c>
      <c r="I6567" s="5">
        <v>37</v>
      </c>
      <c r="J6567" s="6">
        <v>73</v>
      </c>
      <c r="K6567" s="7">
        <v>2701</v>
      </c>
      <c r="L6567" s="7">
        <v>1296.48</v>
      </c>
      <c r="M6567" s="8">
        <v>0.48</v>
      </c>
      <c r="N6567" s="2" t="s">
        <v>82</v>
      </c>
      <c r="O6567">
        <f t="shared" si="816"/>
        <v>2021</v>
      </c>
      <c r="P6567">
        <f t="shared" si="817"/>
        <v>4</v>
      </c>
      <c r="Q6567" t="str">
        <f t="shared" si="818"/>
        <v>avr</v>
      </c>
      <c r="R6567" t="str">
        <f t="shared" si="819"/>
        <v>Arkansas</v>
      </c>
      <c r="S6567" t="str">
        <f t="shared" si="820"/>
        <v>2021-04</v>
      </c>
      <c r="T6567">
        <f>IF(AND(COUNTIF(Calculs!$Q$2:$Q$12,$O6567)&gt;0,COUNTIF(Calculs!$S$2:$S$12,$E6567)&gt;0,COUNTIF(Calculs!$U$2:$U$12,$H6567)&gt;0),1,0)</f>
        <v>1</v>
      </c>
      <c r="U6567">
        <f t="shared" si="821"/>
        <v>2701</v>
      </c>
      <c r="V6567">
        <f t="shared" si="822"/>
        <v>73</v>
      </c>
      <c r="W6567">
        <f t="shared" si="823"/>
        <v>1296.48</v>
      </c>
    </row>
    <row r="6568" spans="1:23" ht="15.75" customHeight="1" x14ac:dyDescent="0.3">
      <c r="A6568" s="2" t="s">
        <v>24</v>
      </c>
      <c r="B6568" s="2">
        <v>1197831</v>
      </c>
      <c r="C6568" s="3">
        <v>44306</v>
      </c>
      <c r="D6568" s="12" t="str" cm="1">
        <f t="array" ref="D6568">_xlfn.SWITCH(WEEKDAY(C6568,2), 1, "Lundi", 2, "Mardi", 3, "Mercredi", 4, "Jeudi", 5, "Vendredi", 6, "Samedi", 7, "Dimanche", "Erreur")</f>
        <v>Mardi</v>
      </c>
      <c r="E6568" s="2" t="s">
        <v>26</v>
      </c>
      <c r="F6568" s="2" t="s">
        <v>101</v>
      </c>
      <c r="G6568" s="2" t="s">
        <v>102</v>
      </c>
      <c r="H6568" s="4" t="s">
        <v>22</v>
      </c>
      <c r="I6568" s="5">
        <v>28</v>
      </c>
      <c r="J6568" s="6">
        <v>116</v>
      </c>
      <c r="K6568" s="7">
        <v>3248</v>
      </c>
      <c r="L6568" s="7">
        <v>1656.48</v>
      </c>
      <c r="M6568" s="8">
        <v>0.51</v>
      </c>
      <c r="N6568" s="2" t="s">
        <v>82</v>
      </c>
      <c r="O6568">
        <f t="shared" si="816"/>
        <v>2021</v>
      </c>
      <c r="P6568">
        <f t="shared" si="817"/>
        <v>4</v>
      </c>
      <c r="Q6568" t="str">
        <f t="shared" si="818"/>
        <v>avr</v>
      </c>
      <c r="R6568" t="str">
        <f t="shared" si="819"/>
        <v>Arkansas</v>
      </c>
      <c r="S6568" t="str">
        <f t="shared" si="820"/>
        <v>2021-04</v>
      </c>
      <c r="T6568">
        <f>IF(AND(COUNTIF(Calculs!$Q$2:$Q$12,$O6568)&gt;0,COUNTIF(Calculs!$S$2:$S$12,$E6568)&gt;0,COUNTIF(Calculs!$U$2:$U$12,$H6568)&gt;0),1,0)</f>
        <v>1</v>
      </c>
      <c r="U6568">
        <f t="shared" si="821"/>
        <v>3248</v>
      </c>
      <c r="V6568">
        <f t="shared" si="822"/>
        <v>116</v>
      </c>
      <c r="W6568">
        <f t="shared" si="823"/>
        <v>1656.48</v>
      </c>
    </row>
    <row r="6569" spans="1:23" ht="15.75" customHeight="1" x14ac:dyDescent="0.3">
      <c r="A6569" s="2" t="s">
        <v>24</v>
      </c>
      <c r="B6569" s="2">
        <v>1197831</v>
      </c>
      <c r="C6569" s="3">
        <v>44335</v>
      </c>
      <c r="D6569" s="12" t="str" cm="1">
        <f t="array" ref="D6569">_xlfn.SWITCH(WEEKDAY(C6569,2), 1, "Lundi", 2, "Mardi", 3, "Mercredi", 4, "Jeudi", 5, "Vendredi", 6, "Samedi", 7, "Dimanche", "Erreur")</f>
        <v>Mercredi</v>
      </c>
      <c r="E6569" s="2" t="s">
        <v>26</v>
      </c>
      <c r="F6569" s="2" t="s">
        <v>101</v>
      </c>
      <c r="G6569" s="2" t="s">
        <v>102</v>
      </c>
      <c r="H6569" s="4" t="s">
        <v>16</v>
      </c>
      <c r="I6569" s="5">
        <v>39</v>
      </c>
      <c r="J6569" s="6">
        <v>181</v>
      </c>
      <c r="K6569" s="7">
        <v>7059</v>
      </c>
      <c r="L6569" s="7">
        <v>3811.86</v>
      </c>
      <c r="M6569" s="8">
        <v>0.54</v>
      </c>
      <c r="N6569" s="2" t="s">
        <v>82</v>
      </c>
      <c r="O6569">
        <f t="shared" si="816"/>
        <v>2021</v>
      </c>
      <c r="P6569">
        <f t="shared" si="817"/>
        <v>5</v>
      </c>
      <c r="Q6569" t="str">
        <f t="shared" si="818"/>
        <v>mai</v>
      </c>
      <c r="R6569" t="str">
        <f t="shared" si="819"/>
        <v>Arkansas</v>
      </c>
      <c r="S6569" t="str">
        <f t="shared" si="820"/>
        <v>2021-05</v>
      </c>
      <c r="T6569">
        <f>IF(AND(COUNTIF(Calculs!$Q$2:$Q$12,$O6569)&gt;0,COUNTIF(Calculs!$S$2:$S$12,$E6569)&gt;0,COUNTIF(Calculs!$U$2:$U$12,$H6569)&gt;0),1,0)</f>
        <v>1</v>
      </c>
      <c r="U6569">
        <f t="shared" si="821"/>
        <v>7059</v>
      </c>
      <c r="V6569">
        <f t="shared" si="822"/>
        <v>181</v>
      </c>
      <c r="W6569">
        <f t="shared" si="823"/>
        <v>3811.86</v>
      </c>
    </row>
    <row r="6570" spans="1:23" ht="15.75" customHeight="1" x14ac:dyDescent="0.3">
      <c r="A6570" s="2" t="s">
        <v>24</v>
      </c>
      <c r="B6570" s="2">
        <v>1197831</v>
      </c>
      <c r="C6570" s="3">
        <v>44335</v>
      </c>
      <c r="D6570" s="12" t="str" cm="1">
        <f t="array" ref="D6570">_xlfn.SWITCH(WEEKDAY(C6570,2), 1, "Lundi", 2, "Mardi", 3, "Mercredi", 4, "Jeudi", 5, "Vendredi", 6, "Samedi", 7, "Dimanche", "Erreur")</f>
        <v>Mercredi</v>
      </c>
      <c r="E6570" s="2" t="s">
        <v>26</v>
      </c>
      <c r="F6570" s="2" t="s">
        <v>101</v>
      </c>
      <c r="G6570" s="2" t="s">
        <v>102</v>
      </c>
      <c r="H6570" s="4" t="s">
        <v>18</v>
      </c>
      <c r="I6570" s="5">
        <v>38</v>
      </c>
      <c r="J6570" s="6">
        <v>113</v>
      </c>
      <c r="K6570" s="7">
        <v>4294</v>
      </c>
      <c r="L6570" s="7">
        <v>2147</v>
      </c>
      <c r="M6570" s="8">
        <v>0.5</v>
      </c>
      <c r="N6570" s="2" t="s">
        <v>82</v>
      </c>
      <c r="O6570">
        <f t="shared" si="816"/>
        <v>2021</v>
      </c>
      <c r="P6570">
        <f t="shared" si="817"/>
        <v>5</v>
      </c>
      <c r="Q6570" t="str">
        <f t="shared" si="818"/>
        <v>mai</v>
      </c>
      <c r="R6570" t="str">
        <f t="shared" si="819"/>
        <v>Arkansas</v>
      </c>
      <c r="S6570" t="str">
        <f t="shared" si="820"/>
        <v>2021-05</v>
      </c>
      <c r="T6570">
        <f>IF(AND(COUNTIF(Calculs!$Q$2:$Q$12,$O6570)&gt;0,COUNTIF(Calculs!$S$2:$S$12,$E6570)&gt;0,COUNTIF(Calculs!$U$2:$U$12,$H6570)&gt;0),1,0)</f>
        <v>1</v>
      </c>
      <c r="U6570">
        <f t="shared" si="821"/>
        <v>4294</v>
      </c>
      <c r="V6570">
        <f t="shared" si="822"/>
        <v>113</v>
      </c>
      <c r="W6570">
        <f t="shared" si="823"/>
        <v>2147</v>
      </c>
    </row>
    <row r="6571" spans="1:23" ht="15.75" customHeight="1" x14ac:dyDescent="0.3">
      <c r="A6571" s="2" t="s">
        <v>24</v>
      </c>
      <c r="B6571" s="2">
        <v>1197831</v>
      </c>
      <c r="C6571" s="3">
        <v>44335</v>
      </c>
      <c r="D6571" s="12" t="str" cm="1">
        <f t="array" ref="D6571">_xlfn.SWITCH(WEEKDAY(C6571,2), 1, "Lundi", 2, "Mardi", 3, "Mercredi", 4, "Jeudi", 5, "Vendredi", 6, "Samedi", 7, "Dimanche", "Erreur")</f>
        <v>Mercredi</v>
      </c>
      <c r="E6571" s="2" t="s">
        <v>26</v>
      </c>
      <c r="F6571" s="2" t="s">
        <v>101</v>
      </c>
      <c r="G6571" s="2" t="s">
        <v>102</v>
      </c>
      <c r="H6571" s="4" t="s">
        <v>19</v>
      </c>
      <c r="I6571" s="5">
        <v>34</v>
      </c>
      <c r="J6571" s="6">
        <v>91</v>
      </c>
      <c r="K6571" s="7">
        <v>3094</v>
      </c>
      <c r="L6571" s="7">
        <v>1701.7</v>
      </c>
      <c r="M6571" s="8">
        <v>0.55000000000000004</v>
      </c>
      <c r="N6571" s="2" t="s">
        <v>82</v>
      </c>
      <c r="O6571">
        <f t="shared" si="816"/>
        <v>2021</v>
      </c>
      <c r="P6571">
        <f t="shared" si="817"/>
        <v>5</v>
      </c>
      <c r="Q6571" t="str">
        <f t="shared" si="818"/>
        <v>mai</v>
      </c>
      <c r="R6571" t="str">
        <f t="shared" si="819"/>
        <v>Arkansas</v>
      </c>
      <c r="S6571" t="str">
        <f t="shared" si="820"/>
        <v>2021-05</v>
      </c>
      <c r="T6571">
        <f>IF(AND(COUNTIF(Calculs!$Q$2:$Q$12,$O6571)&gt;0,COUNTIF(Calculs!$S$2:$S$12,$E6571)&gt;0,COUNTIF(Calculs!$U$2:$U$12,$H6571)&gt;0),1,0)</f>
        <v>1</v>
      </c>
      <c r="U6571">
        <f t="shared" si="821"/>
        <v>3094</v>
      </c>
      <c r="V6571">
        <f t="shared" si="822"/>
        <v>91</v>
      </c>
      <c r="W6571">
        <f t="shared" si="823"/>
        <v>1701.7</v>
      </c>
    </row>
    <row r="6572" spans="1:23" ht="15.75" customHeight="1" x14ac:dyDescent="0.3">
      <c r="A6572" s="2" t="s">
        <v>24</v>
      </c>
      <c r="B6572" s="2">
        <v>1197831</v>
      </c>
      <c r="C6572" s="3">
        <v>44335</v>
      </c>
      <c r="D6572" s="12" t="str" cm="1">
        <f t="array" ref="D6572">_xlfn.SWITCH(WEEKDAY(C6572,2), 1, "Lundi", 2, "Mardi", 3, "Mercredi", 4, "Jeudi", 5, "Vendredi", 6, "Samedi", 7, "Dimanche", "Erreur")</f>
        <v>Mercredi</v>
      </c>
      <c r="E6572" s="2" t="s">
        <v>26</v>
      </c>
      <c r="F6572" s="2" t="s">
        <v>101</v>
      </c>
      <c r="G6572" s="2" t="s">
        <v>102</v>
      </c>
      <c r="H6572" s="4" t="s">
        <v>20</v>
      </c>
      <c r="I6572" s="5">
        <v>34</v>
      </c>
      <c r="J6572" s="6">
        <v>78</v>
      </c>
      <c r="K6572" s="7">
        <v>2652</v>
      </c>
      <c r="L6572" s="7">
        <v>1405.5600000000002</v>
      </c>
      <c r="M6572" s="8">
        <v>0.53</v>
      </c>
      <c r="N6572" s="2" t="s">
        <v>82</v>
      </c>
      <c r="O6572">
        <f t="shared" si="816"/>
        <v>2021</v>
      </c>
      <c r="P6572">
        <f t="shared" si="817"/>
        <v>5</v>
      </c>
      <c r="Q6572" t="str">
        <f t="shared" si="818"/>
        <v>mai</v>
      </c>
      <c r="R6572" t="str">
        <f t="shared" si="819"/>
        <v>Arkansas</v>
      </c>
      <c r="S6572" t="str">
        <f t="shared" si="820"/>
        <v>2021-05</v>
      </c>
      <c r="T6572">
        <f>IF(AND(COUNTIF(Calculs!$Q$2:$Q$12,$O6572)&gt;0,COUNTIF(Calculs!$S$2:$S$12,$E6572)&gt;0,COUNTIF(Calculs!$U$2:$U$12,$H6572)&gt;0),1,0)</f>
        <v>1</v>
      </c>
      <c r="U6572">
        <f t="shared" si="821"/>
        <v>2652</v>
      </c>
      <c r="V6572">
        <f t="shared" si="822"/>
        <v>78</v>
      </c>
      <c r="W6572">
        <f t="shared" si="823"/>
        <v>1405.5600000000002</v>
      </c>
    </row>
    <row r="6573" spans="1:23" ht="15.75" customHeight="1" x14ac:dyDescent="0.3">
      <c r="A6573" s="2" t="s">
        <v>24</v>
      </c>
      <c r="B6573" s="2">
        <v>1197831</v>
      </c>
      <c r="C6573" s="3">
        <v>44335</v>
      </c>
      <c r="D6573" s="12" t="str" cm="1">
        <f t="array" ref="D6573">_xlfn.SWITCH(WEEKDAY(C6573,2), 1, "Lundi", 2, "Mardi", 3, "Mercredi", 4, "Jeudi", 5, "Vendredi", 6, "Samedi", 7, "Dimanche", "Erreur")</f>
        <v>Mercredi</v>
      </c>
      <c r="E6573" s="2" t="s">
        <v>26</v>
      </c>
      <c r="F6573" s="2" t="s">
        <v>101</v>
      </c>
      <c r="G6573" s="2" t="s">
        <v>102</v>
      </c>
      <c r="H6573" s="4" t="s">
        <v>21</v>
      </c>
      <c r="I6573" s="5">
        <v>42</v>
      </c>
      <c r="J6573" s="6">
        <v>85</v>
      </c>
      <c r="K6573" s="7">
        <v>3570</v>
      </c>
      <c r="L6573" s="7">
        <v>1677.8999999999999</v>
      </c>
      <c r="M6573" s="8">
        <v>0.47</v>
      </c>
      <c r="N6573" s="2" t="s">
        <v>82</v>
      </c>
      <c r="O6573">
        <f t="shared" si="816"/>
        <v>2021</v>
      </c>
      <c r="P6573">
        <f t="shared" si="817"/>
        <v>5</v>
      </c>
      <c r="Q6573" t="str">
        <f t="shared" si="818"/>
        <v>mai</v>
      </c>
      <c r="R6573" t="str">
        <f t="shared" si="819"/>
        <v>Arkansas</v>
      </c>
      <c r="S6573" t="str">
        <f t="shared" si="820"/>
        <v>2021-05</v>
      </c>
      <c r="T6573">
        <f>IF(AND(COUNTIF(Calculs!$Q$2:$Q$12,$O6573)&gt;0,COUNTIF(Calculs!$S$2:$S$12,$E6573)&gt;0,COUNTIF(Calculs!$U$2:$U$12,$H6573)&gt;0),1,0)</f>
        <v>1</v>
      </c>
      <c r="U6573">
        <f t="shared" si="821"/>
        <v>3570</v>
      </c>
      <c r="V6573">
        <f t="shared" si="822"/>
        <v>85</v>
      </c>
      <c r="W6573">
        <f t="shared" si="823"/>
        <v>1677.8999999999999</v>
      </c>
    </row>
    <row r="6574" spans="1:23" ht="15.75" customHeight="1" x14ac:dyDescent="0.3">
      <c r="A6574" s="2" t="s">
        <v>24</v>
      </c>
      <c r="B6574" s="2">
        <v>1197831</v>
      </c>
      <c r="C6574" s="3">
        <v>44335</v>
      </c>
      <c r="D6574" s="12" t="str" cm="1">
        <f t="array" ref="D6574">_xlfn.SWITCH(WEEKDAY(C6574,2), 1, "Lundi", 2, "Mardi", 3, "Mercredi", 4, "Jeudi", 5, "Vendredi", 6, "Samedi", 7, "Dimanche", "Erreur")</f>
        <v>Mercredi</v>
      </c>
      <c r="E6574" s="2" t="s">
        <v>26</v>
      </c>
      <c r="F6574" s="2" t="s">
        <v>101</v>
      </c>
      <c r="G6574" s="2" t="s">
        <v>102</v>
      </c>
      <c r="H6574" s="4" t="s">
        <v>22</v>
      </c>
      <c r="I6574" s="5">
        <v>44</v>
      </c>
      <c r="J6574" s="6">
        <v>111</v>
      </c>
      <c r="K6574" s="7">
        <v>4884</v>
      </c>
      <c r="L6574" s="7">
        <v>2686.2000000000003</v>
      </c>
      <c r="M6574" s="8">
        <v>0.55000000000000004</v>
      </c>
      <c r="N6574" s="2" t="s">
        <v>82</v>
      </c>
      <c r="O6574">
        <f t="shared" si="816"/>
        <v>2021</v>
      </c>
      <c r="P6574">
        <f t="shared" si="817"/>
        <v>5</v>
      </c>
      <c r="Q6574" t="str">
        <f t="shared" si="818"/>
        <v>mai</v>
      </c>
      <c r="R6574" t="str">
        <f t="shared" si="819"/>
        <v>Arkansas</v>
      </c>
      <c r="S6574" t="str">
        <f t="shared" si="820"/>
        <v>2021-05</v>
      </c>
      <c r="T6574">
        <f>IF(AND(COUNTIF(Calculs!$Q$2:$Q$12,$O6574)&gt;0,COUNTIF(Calculs!$S$2:$S$12,$E6574)&gt;0,COUNTIF(Calculs!$U$2:$U$12,$H6574)&gt;0),1,0)</f>
        <v>1</v>
      </c>
      <c r="U6574">
        <f t="shared" si="821"/>
        <v>4884</v>
      </c>
      <c r="V6574">
        <f t="shared" si="822"/>
        <v>111</v>
      </c>
      <c r="W6574">
        <f t="shared" si="823"/>
        <v>2686.2000000000003</v>
      </c>
    </row>
    <row r="6575" spans="1:23" ht="15.75" customHeight="1" x14ac:dyDescent="0.3">
      <c r="A6575" s="2" t="s">
        <v>24</v>
      </c>
      <c r="B6575" s="2">
        <v>1197831</v>
      </c>
      <c r="C6575" s="3">
        <v>44368</v>
      </c>
      <c r="D6575" s="12" t="str" cm="1">
        <f t="array" ref="D6575">_xlfn.SWITCH(WEEKDAY(C6575,2), 1, "Lundi", 2, "Mardi", 3, "Mercredi", 4, "Jeudi", 5, "Vendredi", 6, "Samedi", 7, "Dimanche", "Erreur")</f>
        <v>Lundi</v>
      </c>
      <c r="E6575" s="2" t="s">
        <v>26</v>
      </c>
      <c r="F6575" s="2" t="s">
        <v>101</v>
      </c>
      <c r="G6575" s="2" t="s">
        <v>102</v>
      </c>
      <c r="H6575" s="4" t="s">
        <v>16</v>
      </c>
      <c r="I6575" s="5">
        <v>36</v>
      </c>
      <c r="J6575" s="6">
        <v>203</v>
      </c>
      <c r="K6575" s="7">
        <v>7308</v>
      </c>
      <c r="L6575" s="7">
        <v>3654</v>
      </c>
      <c r="M6575" s="8">
        <v>0.5</v>
      </c>
      <c r="N6575" s="2" t="s">
        <v>82</v>
      </c>
      <c r="O6575">
        <f t="shared" si="816"/>
        <v>2021</v>
      </c>
      <c r="P6575">
        <f t="shared" si="817"/>
        <v>6</v>
      </c>
      <c r="Q6575" t="str">
        <f t="shared" si="818"/>
        <v>juin</v>
      </c>
      <c r="R6575" t="str">
        <f t="shared" si="819"/>
        <v>Arkansas</v>
      </c>
      <c r="S6575" t="str">
        <f t="shared" si="820"/>
        <v>2021-06</v>
      </c>
      <c r="T6575">
        <f>IF(AND(COUNTIF(Calculs!$Q$2:$Q$12,$O6575)&gt;0,COUNTIF(Calculs!$S$2:$S$12,$E6575)&gt;0,COUNTIF(Calculs!$U$2:$U$12,$H6575)&gt;0),1,0)</f>
        <v>1</v>
      </c>
      <c r="U6575">
        <f t="shared" si="821"/>
        <v>7308</v>
      </c>
      <c r="V6575">
        <f t="shared" si="822"/>
        <v>203</v>
      </c>
      <c r="W6575">
        <f t="shared" si="823"/>
        <v>3654</v>
      </c>
    </row>
    <row r="6576" spans="1:23" ht="15.75" customHeight="1" x14ac:dyDescent="0.3">
      <c r="A6576" s="2" t="s">
        <v>24</v>
      </c>
      <c r="B6576" s="2">
        <v>1197831</v>
      </c>
      <c r="C6576" s="3">
        <v>44368</v>
      </c>
      <c r="D6576" s="12" t="str" cm="1">
        <f t="array" ref="D6576">_xlfn.SWITCH(WEEKDAY(C6576,2), 1, "Lundi", 2, "Mardi", 3, "Mercredi", 4, "Jeudi", 5, "Vendredi", 6, "Samedi", 7, "Dimanche", "Erreur")</f>
        <v>Lundi</v>
      </c>
      <c r="E6576" s="2" t="s">
        <v>26</v>
      </c>
      <c r="F6576" s="2" t="s">
        <v>101</v>
      </c>
      <c r="G6576" s="2" t="s">
        <v>102</v>
      </c>
      <c r="H6576" s="4" t="s">
        <v>18</v>
      </c>
      <c r="I6576" s="5">
        <v>32</v>
      </c>
      <c r="J6576" s="6">
        <v>106</v>
      </c>
      <c r="K6576" s="7">
        <v>3392</v>
      </c>
      <c r="L6576" s="7">
        <v>1662.08</v>
      </c>
      <c r="M6576" s="8">
        <v>0.49</v>
      </c>
      <c r="N6576" s="2" t="s">
        <v>82</v>
      </c>
      <c r="O6576">
        <f t="shared" si="816"/>
        <v>2021</v>
      </c>
      <c r="P6576">
        <f t="shared" si="817"/>
        <v>6</v>
      </c>
      <c r="Q6576" t="str">
        <f t="shared" si="818"/>
        <v>juin</v>
      </c>
      <c r="R6576" t="str">
        <f t="shared" si="819"/>
        <v>Arkansas</v>
      </c>
      <c r="S6576" t="str">
        <f t="shared" si="820"/>
        <v>2021-06</v>
      </c>
      <c r="T6576">
        <f>IF(AND(COUNTIF(Calculs!$Q$2:$Q$12,$O6576)&gt;0,COUNTIF(Calculs!$S$2:$S$12,$E6576)&gt;0,COUNTIF(Calculs!$U$2:$U$12,$H6576)&gt;0),1,0)</f>
        <v>1</v>
      </c>
      <c r="U6576">
        <f t="shared" si="821"/>
        <v>3392</v>
      </c>
      <c r="V6576">
        <f t="shared" si="822"/>
        <v>106</v>
      </c>
      <c r="W6576">
        <f t="shared" si="823"/>
        <v>1662.08</v>
      </c>
    </row>
    <row r="6577" spans="1:23" ht="15.75" customHeight="1" x14ac:dyDescent="0.3">
      <c r="A6577" s="2" t="s">
        <v>24</v>
      </c>
      <c r="B6577" s="2">
        <v>1197831</v>
      </c>
      <c r="C6577" s="3">
        <v>44368</v>
      </c>
      <c r="D6577" s="12" t="str" cm="1">
        <f t="array" ref="D6577">_xlfn.SWITCH(WEEKDAY(C6577,2), 1, "Lundi", 2, "Mardi", 3, "Mercredi", 4, "Jeudi", 5, "Vendredi", 6, "Samedi", 7, "Dimanche", "Erreur")</f>
        <v>Lundi</v>
      </c>
      <c r="E6577" s="2" t="s">
        <v>26</v>
      </c>
      <c r="F6577" s="2" t="s">
        <v>101</v>
      </c>
      <c r="G6577" s="2" t="s">
        <v>102</v>
      </c>
      <c r="H6577" s="4" t="s">
        <v>19</v>
      </c>
      <c r="I6577" s="5">
        <v>38</v>
      </c>
      <c r="J6577" s="6">
        <v>104</v>
      </c>
      <c r="K6577" s="7">
        <v>3952</v>
      </c>
      <c r="L6577" s="7">
        <v>2134.08</v>
      </c>
      <c r="M6577" s="8">
        <v>0.54</v>
      </c>
      <c r="N6577" s="2" t="s">
        <v>82</v>
      </c>
      <c r="O6577">
        <f t="shared" si="816"/>
        <v>2021</v>
      </c>
      <c r="P6577">
        <f t="shared" si="817"/>
        <v>6</v>
      </c>
      <c r="Q6577" t="str">
        <f t="shared" si="818"/>
        <v>juin</v>
      </c>
      <c r="R6577" t="str">
        <f t="shared" si="819"/>
        <v>Arkansas</v>
      </c>
      <c r="S6577" t="str">
        <f t="shared" si="820"/>
        <v>2021-06</v>
      </c>
      <c r="T6577">
        <f>IF(AND(COUNTIF(Calculs!$Q$2:$Q$12,$O6577)&gt;0,COUNTIF(Calculs!$S$2:$S$12,$E6577)&gt;0,COUNTIF(Calculs!$U$2:$U$12,$H6577)&gt;0),1,0)</f>
        <v>1</v>
      </c>
      <c r="U6577">
        <f t="shared" si="821"/>
        <v>3952</v>
      </c>
      <c r="V6577">
        <f t="shared" si="822"/>
        <v>104</v>
      </c>
      <c r="W6577">
        <f t="shared" si="823"/>
        <v>2134.08</v>
      </c>
    </row>
    <row r="6578" spans="1:23" ht="15.75" customHeight="1" x14ac:dyDescent="0.3">
      <c r="A6578" s="2" t="s">
        <v>24</v>
      </c>
      <c r="B6578" s="2">
        <v>1197831</v>
      </c>
      <c r="C6578" s="3">
        <v>44368</v>
      </c>
      <c r="D6578" s="12" t="str" cm="1">
        <f t="array" ref="D6578">_xlfn.SWITCH(WEEKDAY(C6578,2), 1, "Lundi", 2, "Mardi", 3, "Mercredi", 4, "Jeudi", 5, "Vendredi", 6, "Samedi", 7, "Dimanche", "Erreur")</f>
        <v>Lundi</v>
      </c>
      <c r="E6578" s="2" t="s">
        <v>26</v>
      </c>
      <c r="F6578" s="2" t="s">
        <v>101</v>
      </c>
      <c r="G6578" s="2" t="s">
        <v>102</v>
      </c>
      <c r="H6578" s="4" t="s">
        <v>20</v>
      </c>
      <c r="I6578" s="5">
        <v>37</v>
      </c>
      <c r="J6578" s="6">
        <v>98</v>
      </c>
      <c r="K6578" s="7">
        <v>3626</v>
      </c>
      <c r="L6578" s="7">
        <v>1885.52</v>
      </c>
      <c r="M6578" s="8">
        <v>0.52</v>
      </c>
      <c r="N6578" s="2" t="s">
        <v>82</v>
      </c>
      <c r="O6578">
        <f t="shared" si="816"/>
        <v>2021</v>
      </c>
      <c r="P6578">
        <f t="shared" si="817"/>
        <v>6</v>
      </c>
      <c r="Q6578" t="str">
        <f t="shared" si="818"/>
        <v>juin</v>
      </c>
      <c r="R6578" t="str">
        <f t="shared" si="819"/>
        <v>Arkansas</v>
      </c>
      <c r="S6578" t="str">
        <f t="shared" si="820"/>
        <v>2021-06</v>
      </c>
      <c r="T6578">
        <f>IF(AND(COUNTIF(Calculs!$Q$2:$Q$12,$O6578)&gt;0,COUNTIF(Calculs!$S$2:$S$12,$E6578)&gt;0,COUNTIF(Calculs!$U$2:$U$12,$H6578)&gt;0),1,0)</f>
        <v>1</v>
      </c>
      <c r="U6578">
        <f t="shared" si="821"/>
        <v>3626</v>
      </c>
      <c r="V6578">
        <f t="shared" si="822"/>
        <v>98</v>
      </c>
      <c r="W6578">
        <f t="shared" si="823"/>
        <v>1885.52</v>
      </c>
    </row>
    <row r="6579" spans="1:23" ht="15.75" customHeight="1" x14ac:dyDescent="0.3">
      <c r="A6579" s="2" t="s">
        <v>24</v>
      </c>
      <c r="B6579" s="2">
        <v>1197831</v>
      </c>
      <c r="C6579" s="3">
        <v>44368</v>
      </c>
      <c r="D6579" s="12" t="str" cm="1">
        <f t="array" ref="D6579">_xlfn.SWITCH(WEEKDAY(C6579,2), 1, "Lundi", 2, "Mardi", 3, "Mercredi", 4, "Jeudi", 5, "Vendredi", 6, "Samedi", 7, "Dimanche", "Erreur")</f>
        <v>Lundi</v>
      </c>
      <c r="E6579" s="2" t="s">
        <v>26</v>
      </c>
      <c r="F6579" s="2" t="s">
        <v>101</v>
      </c>
      <c r="G6579" s="2" t="s">
        <v>102</v>
      </c>
      <c r="H6579" s="4" t="s">
        <v>21</v>
      </c>
      <c r="I6579" s="5">
        <v>54</v>
      </c>
      <c r="J6579" s="6">
        <v>98</v>
      </c>
      <c r="K6579" s="7">
        <v>5292</v>
      </c>
      <c r="L6579" s="7">
        <v>2540.16</v>
      </c>
      <c r="M6579" s="8">
        <v>0.48</v>
      </c>
      <c r="N6579" s="2" t="s">
        <v>82</v>
      </c>
      <c r="O6579">
        <f t="shared" si="816"/>
        <v>2021</v>
      </c>
      <c r="P6579">
        <f t="shared" si="817"/>
        <v>6</v>
      </c>
      <c r="Q6579" t="str">
        <f t="shared" si="818"/>
        <v>juin</v>
      </c>
      <c r="R6579" t="str">
        <f t="shared" si="819"/>
        <v>Arkansas</v>
      </c>
      <c r="S6579" t="str">
        <f t="shared" si="820"/>
        <v>2021-06</v>
      </c>
      <c r="T6579">
        <f>IF(AND(COUNTIF(Calculs!$Q$2:$Q$12,$O6579)&gt;0,COUNTIF(Calculs!$S$2:$S$12,$E6579)&gt;0,COUNTIF(Calculs!$U$2:$U$12,$H6579)&gt;0),1,0)</f>
        <v>1</v>
      </c>
      <c r="U6579">
        <f t="shared" si="821"/>
        <v>5292</v>
      </c>
      <c r="V6579">
        <f t="shared" si="822"/>
        <v>98</v>
      </c>
      <c r="W6579">
        <f t="shared" si="823"/>
        <v>2540.16</v>
      </c>
    </row>
    <row r="6580" spans="1:23" ht="15.75" customHeight="1" x14ac:dyDescent="0.3">
      <c r="A6580" s="2" t="s">
        <v>24</v>
      </c>
      <c r="B6580" s="2">
        <v>1197831</v>
      </c>
      <c r="C6580" s="3">
        <v>44368</v>
      </c>
      <c r="D6580" s="12" t="str" cm="1">
        <f t="array" ref="D6580">_xlfn.SWITCH(WEEKDAY(C6580,2), 1, "Lundi", 2, "Mardi", 3, "Mercredi", 4, "Jeudi", 5, "Vendredi", 6, "Samedi", 7, "Dimanche", "Erreur")</f>
        <v>Lundi</v>
      </c>
      <c r="E6580" s="2" t="s">
        <v>26</v>
      </c>
      <c r="F6580" s="2" t="s">
        <v>101</v>
      </c>
      <c r="G6580" s="2" t="s">
        <v>102</v>
      </c>
      <c r="H6580" s="4" t="s">
        <v>22</v>
      </c>
      <c r="I6580" s="5">
        <v>54</v>
      </c>
      <c r="J6580" s="6">
        <v>160</v>
      </c>
      <c r="K6580" s="7">
        <v>8640</v>
      </c>
      <c r="L6580" s="7">
        <v>4665.6000000000004</v>
      </c>
      <c r="M6580" s="8">
        <v>0.54</v>
      </c>
      <c r="N6580" s="2" t="s">
        <v>82</v>
      </c>
      <c r="O6580">
        <f t="shared" si="816"/>
        <v>2021</v>
      </c>
      <c r="P6580">
        <f t="shared" si="817"/>
        <v>6</v>
      </c>
      <c r="Q6580" t="str">
        <f t="shared" si="818"/>
        <v>juin</v>
      </c>
      <c r="R6580" t="str">
        <f t="shared" si="819"/>
        <v>Arkansas</v>
      </c>
      <c r="S6580" t="str">
        <f t="shared" si="820"/>
        <v>2021-06</v>
      </c>
      <c r="T6580">
        <f>IF(AND(COUNTIF(Calculs!$Q$2:$Q$12,$O6580)&gt;0,COUNTIF(Calculs!$S$2:$S$12,$E6580)&gt;0,COUNTIF(Calculs!$U$2:$U$12,$H6580)&gt;0),1,0)</f>
        <v>1</v>
      </c>
      <c r="U6580">
        <f t="shared" si="821"/>
        <v>8640</v>
      </c>
      <c r="V6580">
        <f t="shared" si="822"/>
        <v>160</v>
      </c>
      <c r="W6580">
        <f t="shared" si="823"/>
        <v>4665.6000000000004</v>
      </c>
    </row>
    <row r="6581" spans="1:23" ht="15.75" customHeight="1" x14ac:dyDescent="0.3">
      <c r="A6581" s="2" t="s">
        <v>24</v>
      </c>
      <c r="B6581" s="2">
        <v>1197831</v>
      </c>
      <c r="C6581" s="3">
        <v>44396</v>
      </c>
      <c r="D6581" s="12" t="str" cm="1">
        <f t="array" ref="D6581">_xlfn.SWITCH(WEEKDAY(C6581,2), 1, "Lundi", 2, "Mardi", 3, "Mercredi", 4, "Jeudi", 5, "Vendredi", 6, "Samedi", 7, "Dimanche", "Erreur")</f>
        <v>Lundi</v>
      </c>
      <c r="E6581" s="2" t="s">
        <v>26</v>
      </c>
      <c r="F6581" s="2" t="s">
        <v>101</v>
      </c>
      <c r="G6581" s="2" t="s">
        <v>102</v>
      </c>
      <c r="H6581" s="4" t="s">
        <v>16</v>
      </c>
      <c r="I6581" s="5">
        <v>50</v>
      </c>
      <c r="J6581" s="6">
        <v>233</v>
      </c>
      <c r="K6581" s="7">
        <v>11650</v>
      </c>
      <c r="L6581" s="7">
        <v>5825</v>
      </c>
      <c r="M6581" s="8">
        <v>0.5</v>
      </c>
      <c r="N6581" s="2" t="s">
        <v>82</v>
      </c>
      <c r="O6581">
        <f t="shared" si="816"/>
        <v>2021</v>
      </c>
      <c r="P6581">
        <f t="shared" si="817"/>
        <v>7</v>
      </c>
      <c r="Q6581" t="str">
        <f t="shared" si="818"/>
        <v>juil</v>
      </c>
      <c r="R6581" t="str">
        <f t="shared" si="819"/>
        <v>Arkansas</v>
      </c>
      <c r="S6581" t="str">
        <f t="shared" si="820"/>
        <v>2021-07</v>
      </c>
      <c r="T6581">
        <f>IF(AND(COUNTIF(Calculs!$Q$2:$Q$12,$O6581)&gt;0,COUNTIF(Calculs!$S$2:$S$12,$E6581)&gt;0,COUNTIF(Calculs!$U$2:$U$12,$H6581)&gt;0),1,0)</f>
        <v>1</v>
      </c>
      <c r="U6581">
        <f t="shared" si="821"/>
        <v>11650</v>
      </c>
      <c r="V6581">
        <f t="shared" si="822"/>
        <v>233</v>
      </c>
      <c r="W6581">
        <f t="shared" si="823"/>
        <v>5825</v>
      </c>
    </row>
    <row r="6582" spans="1:23" ht="15.75" customHeight="1" x14ac:dyDescent="0.3">
      <c r="A6582" s="2" t="s">
        <v>24</v>
      </c>
      <c r="B6582" s="2">
        <v>1197831</v>
      </c>
      <c r="C6582" s="3">
        <v>44396</v>
      </c>
      <c r="D6582" s="12" t="str" cm="1">
        <f t="array" ref="D6582">_xlfn.SWITCH(WEEKDAY(C6582,2), 1, "Lundi", 2, "Mardi", 3, "Mercredi", 4, "Jeudi", 5, "Vendredi", 6, "Samedi", 7, "Dimanche", "Erreur")</f>
        <v>Lundi</v>
      </c>
      <c r="E6582" s="2" t="s">
        <v>26</v>
      </c>
      <c r="F6582" s="2" t="s">
        <v>101</v>
      </c>
      <c r="G6582" s="2" t="s">
        <v>102</v>
      </c>
      <c r="H6582" s="4" t="s">
        <v>18</v>
      </c>
      <c r="I6582" s="5">
        <v>47</v>
      </c>
      <c r="J6582" s="6">
        <v>147</v>
      </c>
      <c r="K6582" s="7">
        <v>6909</v>
      </c>
      <c r="L6582" s="7">
        <v>3109.0499999999997</v>
      </c>
      <c r="M6582" s="8">
        <v>0.44999999999999996</v>
      </c>
      <c r="N6582" s="2" t="s">
        <v>82</v>
      </c>
      <c r="O6582">
        <f t="shared" si="816"/>
        <v>2021</v>
      </c>
      <c r="P6582">
        <f t="shared" si="817"/>
        <v>7</v>
      </c>
      <c r="Q6582" t="str">
        <f t="shared" si="818"/>
        <v>juil</v>
      </c>
      <c r="R6582" t="str">
        <f t="shared" si="819"/>
        <v>Arkansas</v>
      </c>
      <c r="S6582" t="str">
        <f t="shared" si="820"/>
        <v>2021-07</v>
      </c>
      <c r="T6582">
        <f>IF(AND(COUNTIF(Calculs!$Q$2:$Q$12,$O6582)&gt;0,COUNTIF(Calculs!$S$2:$S$12,$E6582)&gt;0,COUNTIF(Calculs!$U$2:$U$12,$H6582)&gt;0),1,0)</f>
        <v>1</v>
      </c>
      <c r="U6582">
        <f t="shared" si="821"/>
        <v>6909</v>
      </c>
      <c r="V6582">
        <f t="shared" si="822"/>
        <v>147</v>
      </c>
      <c r="W6582">
        <f t="shared" si="823"/>
        <v>3109.0499999999997</v>
      </c>
    </row>
    <row r="6583" spans="1:23" ht="15.75" customHeight="1" x14ac:dyDescent="0.3">
      <c r="A6583" s="2" t="s">
        <v>24</v>
      </c>
      <c r="B6583" s="2">
        <v>1197831</v>
      </c>
      <c r="C6583" s="3">
        <v>44396</v>
      </c>
      <c r="D6583" s="12" t="str" cm="1">
        <f t="array" ref="D6583">_xlfn.SWITCH(WEEKDAY(C6583,2), 1, "Lundi", 2, "Mardi", 3, "Mercredi", 4, "Jeudi", 5, "Vendredi", 6, "Samedi", 7, "Dimanche", "Erreur")</f>
        <v>Lundi</v>
      </c>
      <c r="E6583" s="2" t="s">
        <v>26</v>
      </c>
      <c r="F6583" s="2" t="s">
        <v>101</v>
      </c>
      <c r="G6583" s="2" t="s">
        <v>102</v>
      </c>
      <c r="H6583" s="4" t="s">
        <v>19</v>
      </c>
      <c r="I6583" s="5">
        <v>43</v>
      </c>
      <c r="J6583" s="6">
        <v>126</v>
      </c>
      <c r="K6583" s="7">
        <v>5418</v>
      </c>
      <c r="L6583" s="7">
        <v>2763.18</v>
      </c>
      <c r="M6583" s="8">
        <v>0.51</v>
      </c>
      <c r="N6583" s="2" t="s">
        <v>82</v>
      </c>
      <c r="O6583">
        <f t="shared" si="816"/>
        <v>2021</v>
      </c>
      <c r="P6583">
        <f t="shared" si="817"/>
        <v>7</v>
      </c>
      <c r="Q6583" t="str">
        <f t="shared" si="818"/>
        <v>juil</v>
      </c>
      <c r="R6583" t="str">
        <f t="shared" si="819"/>
        <v>Arkansas</v>
      </c>
      <c r="S6583" t="str">
        <f t="shared" si="820"/>
        <v>2021-07</v>
      </c>
      <c r="T6583">
        <f>IF(AND(COUNTIF(Calculs!$Q$2:$Q$12,$O6583)&gt;0,COUNTIF(Calculs!$S$2:$S$12,$E6583)&gt;0,COUNTIF(Calculs!$U$2:$U$12,$H6583)&gt;0),1,0)</f>
        <v>1</v>
      </c>
      <c r="U6583">
        <f t="shared" si="821"/>
        <v>5418</v>
      </c>
      <c r="V6583">
        <f t="shared" si="822"/>
        <v>126</v>
      </c>
      <c r="W6583">
        <f t="shared" si="823"/>
        <v>2763.18</v>
      </c>
    </row>
    <row r="6584" spans="1:23" ht="15.75" customHeight="1" x14ac:dyDescent="0.3">
      <c r="A6584" s="2" t="s">
        <v>24</v>
      </c>
      <c r="B6584" s="2">
        <v>1197831</v>
      </c>
      <c r="C6584" s="3">
        <v>44396</v>
      </c>
      <c r="D6584" s="12" t="str" cm="1">
        <f t="array" ref="D6584">_xlfn.SWITCH(WEEKDAY(C6584,2), 1, "Lundi", 2, "Mardi", 3, "Mercredi", 4, "Jeudi", 5, "Vendredi", 6, "Samedi", 7, "Dimanche", "Erreur")</f>
        <v>Lundi</v>
      </c>
      <c r="E6584" s="2" t="s">
        <v>26</v>
      </c>
      <c r="F6584" s="2" t="s">
        <v>101</v>
      </c>
      <c r="G6584" s="2" t="s">
        <v>102</v>
      </c>
      <c r="H6584" s="4" t="s">
        <v>20</v>
      </c>
      <c r="I6584" s="5">
        <v>41</v>
      </c>
      <c r="J6584" s="6">
        <v>116</v>
      </c>
      <c r="K6584" s="7">
        <v>4756</v>
      </c>
      <c r="L6584" s="7">
        <v>2568.2400000000002</v>
      </c>
      <c r="M6584" s="8">
        <v>0.54</v>
      </c>
      <c r="N6584" s="2" t="s">
        <v>82</v>
      </c>
      <c r="O6584">
        <f t="shared" si="816"/>
        <v>2021</v>
      </c>
      <c r="P6584">
        <f t="shared" si="817"/>
        <v>7</v>
      </c>
      <c r="Q6584" t="str">
        <f t="shared" si="818"/>
        <v>juil</v>
      </c>
      <c r="R6584" t="str">
        <f t="shared" si="819"/>
        <v>Arkansas</v>
      </c>
      <c r="S6584" t="str">
        <f t="shared" si="820"/>
        <v>2021-07</v>
      </c>
      <c r="T6584">
        <f>IF(AND(COUNTIF(Calculs!$Q$2:$Q$12,$O6584)&gt;0,COUNTIF(Calculs!$S$2:$S$12,$E6584)&gt;0,COUNTIF(Calculs!$U$2:$U$12,$H6584)&gt;0),1,0)</f>
        <v>1</v>
      </c>
      <c r="U6584">
        <f t="shared" si="821"/>
        <v>4756</v>
      </c>
      <c r="V6584">
        <f t="shared" si="822"/>
        <v>116</v>
      </c>
      <c r="W6584">
        <f t="shared" si="823"/>
        <v>2568.2400000000002</v>
      </c>
    </row>
    <row r="6585" spans="1:23" ht="15.75" customHeight="1" x14ac:dyDescent="0.3">
      <c r="A6585" s="2" t="s">
        <v>24</v>
      </c>
      <c r="B6585" s="2">
        <v>1197831</v>
      </c>
      <c r="C6585" s="3">
        <v>44396</v>
      </c>
      <c r="D6585" s="12" t="str" cm="1">
        <f t="array" ref="D6585">_xlfn.SWITCH(WEEKDAY(C6585,2), 1, "Lundi", 2, "Mardi", 3, "Mercredi", 4, "Jeudi", 5, "Vendredi", 6, "Samedi", 7, "Dimanche", "Erreur")</f>
        <v>Lundi</v>
      </c>
      <c r="E6585" s="2" t="s">
        <v>26</v>
      </c>
      <c r="F6585" s="2" t="s">
        <v>101</v>
      </c>
      <c r="G6585" s="2" t="s">
        <v>102</v>
      </c>
      <c r="H6585" s="4" t="s">
        <v>21</v>
      </c>
      <c r="I6585" s="5">
        <v>55</v>
      </c>
      <c r="J6585" s="6">
        <v>119</v>
      </c>
      <c r="K6585" s="7">
        <v>6545</v>
      </c>
      <c r="L6585" s="7">
        <v>3207.0499999999997</v>
      </c>
      <c r="M6585" s="8">
        <v>0.49</v>
      </c>
      <c r="N6585" s="2" t="s">
        <v>82</v>
      </c>
      <c r="O6585">
        <f t="shared" si="816"/>
        <v>2021</v>
      </c>
      <c r="P6585">
        <f t="shared" si="817"/>
        <v>7</v>
      </c>
      <c r="Q6585" t="str">
        <f t="shared" si="818"/>
        <v>juil</v>
      </c>
      <c r="R6585" t="str">
        <f t="shared" si="819"/>
        <v>Arkansas</v>
      </c>
      <c r="S6585" t="str">
        <f t="shared" si="820"/>
        <v>2021-07</v>
      </c>
      <c r="T6585">
        <f>IF(AND(COUNTIF(Calculs!$Q$2:$Q$12,$O6585)&gt;0,COUNTIF(Calculs!$S$2:$S$12,$E6585)&gt;0,COUNTIF(Calculs!$U$2:$U$12,$H6585)&gt;0),1,0)</f>
        <v>1</v>
      </c>
      <c r="U6585">
        <f t="shared" si="821"/>
        <v>6545</v>
      </c>
      <c r="V6585">
        <f t="shared" si="822"/>
        <v>119</v>
      </c>
      <c r="W6585">
        <f t="shared" si="823"/>
        <v>3207.0499999999997</v>
      </c>
    </row>
    <row r="6586" spans="1:23" ht="15.75" customHeight="1" x14ac:dyDescent="0.3">
      <c r="A6586" s="2" t="s">
        <v>24</v>
      </c>
      <c r="B6586" s="2">
        <v>1197831</v>
      </c>
      <c r="C6586" s="3">
        <v>44396</v>
      </c>
      <c r="D6586" s="12" t="str" cm="1">
        <f t="array" ref="D6586">_xlfn.SWITCH(WEEKDAY(C6586,2), 1, "Lundi", 2, "Mardi", 3, "Mercredi", 4, "Jeudi", 5, "Vendredi", 6, "Samedi", 7, "Dimanche", "Erreur")</f>
        <v>Lundi</v>
      </c>
      <c r="E6586" s="2" t="s">
        <v>26</v>
      </c>
      <c r="F6586" s="2" t="s">
        <v>101</v>
      </c>
      <c r="G6586" s="2" t="s">
        <v>102</v>
      </c>
      <c r="H6586" s="4" t="s">
        <v>22</v>
      </c>
      <c r="I6586" s="5">
        <v>63</v>
      </c>
      <c r="J6586" s="6">
        <v>150</v>
      </c>
      <c r="K6586" s="7">
        <v>9450</v>
      </c>
      <c r="L6586" s="7">
        <v>5103</v>
      </c>
      <c r="M6586" s="8">
        <v>0.54</v>
      </c>
      <c r="N6586" s="2" t="s">
        <v>82</v>
      </c>
      <c r="O6586">
        <f t="shared" si="816"/>
        <v>2021</v>
      </c>
      <c r="P6586">
        <f t="shared" si="817"/>
        <v>7</v>
      </c>
      <c r="Q6586" t="str">
        <f t="shared" si="818"/>
        <v>juil</v>
      </c>
      <c r="R6586" t="str">
        <f t="shared" si="819"/>
        <v>Arkansas</v>
      </c>
      <c r="S6586" t="str">
        <f t="shared" si="820"/>
        <v>2021-07</v>
      </c>
      <c r="T6586">
        <f>IF(AND(COUNTIF(Calculs!$Q$2:$Q$12,$O6586)&gt;0,COUNTIF(Calculs!$S$2:$S$12,$E6586)&gt;0,COUNTIF(Calculs!$U$2:$U$12,$H6586)&gt;0),1,0)</f>
        <v>1</v>
      </c>
      <c r="U6586">
        <f t="shared" si="821"/>
        <v>9450</v>
      </c>
      <c r="V6586">
        <f t="shared" si="822"/>
        <v>150</v>
      </c>
      <c r="W6586">
        <f t="shared" si="823"/>
        <v>5103</v>
      </c>
    </row>
    <row r="6587" spans="1:23" ht="15.75" customHeight="1" x14ac:dyDescent="0.3">
      <c r="A6587" s="2" t="s">
        <v>24</v>
      </c>
      <c r="B6587" s="2">
        <v>1197831</v>
      </c>
      <c r="C6587" s="3">
        <v>44428</v>
      </c>
      <c r="D6587" s="12" t="str" cm="1">
        <f t="array" ref="D6587">_xlfn.SWITCH(WEEKDAY(C6587,2), 1, "Lundi", 2, "Mardi", 3, "Mercredi", 4, "Jeudi", 5, "Vendredi", 6, "Samedi", 7, "Dimanche", "Erreur")</f>
        <v>Vendredi</v>
      </c>
      <c r="E6587" s="2" t="s">
        <v>26</v>
      </c>
      <c r="F6587" s="2" t="s">
        <v>101</v>
      </c>
      <c r="G6587" s="2" t="s">
        <v>102</v>
      </c>
      <c r="H6587" s="4" t="s">
        <v>16</v>
      </c>
      <c r="I6587" s="5">
        <v>55</v>
      </c>
      <c r="J6587" s="6">
        <v>210</v>
      </c>
      <c r="K6587" s="7">
        <v>11550</v>
      </c>
      <c r="L6587" s="7">
        <v>6237</v>
      </c>
      <c r="M6587" s="8">
        <v>0.54</v>
      </c>
      <c r="N6587" s="2" t="s">
        <v>82</v>
      </c>
      <c r="O6587">
        <f t="shared" si="816"/>
        <v>2021</v>
      </c>
      <c r="P6587">
        <f t="shared" si="817"/>
        <v>8</v>
      </c>
      <c r="Q6587" t="str">
        <f t="shared" si="818"/>
        <v>août</v>
      </c>
      <c r="R6587" t="str">
        <f t="shared" si="819"/>
        <v>Arkansas</v>
      </c>
      <c r="S6587" t="str">
        <f t="shared" si="820"/>
        <v>2021-08</v>
      </c>
      <c r="T6587">
        <f>IF(AND(COUNTIF(Calculs!$Q$2:$Q$12,$O6587)&gt;0,COUNTIF(Calculs!$S$2:$S$12,$E6587)&gt;0,COUNTIF(Calculs!$U$2:$U$12,$H6587)&gt;0),1,0)</f>
        <v>1</v>
      </c>
      <c r="U6587">
        <f t="shared" si="821"/>
        <v>11550</v>
      </c>
      <c r="V6587">
        <f t="shared" si="822"/>
        <v>210</v>
      </c>
      <c r="W6587">
        <f t="shared" si="823"/>
        <v>6237</v>
      </c>
    </row>
    <row r="6588" spans="1:23" ht="15.75" customHeight="1" x14ac:dyDescent="0.3">
      <c r="A6588" s="2" t="s">
        <v>24</v>
      </c>
      <c r="B6588" s="2">
        <v>1197831</v>
      </c>
      <c r="C6588" s="3">
        <v>44428</v>
      </c>
      <c r="D6588" s="12" t="str" cm="1">
        <f t="array" ref="D6588">_xlfn.SWITCH(WEEKDAY(C6588,2), 1, "Lundi", 2, "Mardi", 3, "Mercredi", 4, "Jeudi", 5, "Vendredi", 6, "Samedi", 7, "Dimanche", "Erreur")</f>
        <v>Vendredi</v>
      </c>
      <c r="E6588" s="2" t="s">
        <v>26</v>
      </c>
      <c r="F6588" s="2" t="s">
        <v>101</v>
      </c>
      <c r="G6588" s="2" t="s">
        <v>102</v>
      </c>
      <c r="H6588" s="4" t="s">
        <v>18</v>
      </c>
      <c r="I6588" s="5">
        <v>50</v>
      </c>
      <c r="J6588" s="6">
        <v>152</v>
      </c>
      <c r="K6588" s="7">
        <v>7600</v>
      </c>
      <c r="L6588" s="7">
        <v>3648</v>
      </c>
      <c r="M6588" s="8">
        <v>0.48</v>
      </c>
      <c r="N6588" s="2" t="s">
        <v>82</v>
      </c>
      <c r="O6588">
        <f t="shared" si="816"/>
        <v>2021</v>
      </c>
      <c r="P6588">
        <f t="shared" si="817"/>
        <v>8</v>
      </c>
      <c r="Q6588" t="str">
        <f t="shared" si="818"/>
        <v>août</v>
      </c>
      <c r="R6588" t="str">
        <f t="shared" si="819"/>
        <v>Arkansas</v>
      </c>
      <c r="S6588" t="str">
        <f t="shared" si="820"/>
        <v>2021-08</v>
      </c>
      <c r="T6588">
        <f>IF(AND(COUNTIF(Calculs!$Q$2:$Q$12,$O6588)&gt;0,COUNTIF(Calculs!$S$2:$S$12,$E6588)&gt;0,COUNTIF(Calculs!$U$2:$U$12,$H6588)&gt;0),1,0)</f>
        <v>1</v>
      </c>
      <c r="U6588">
        <f t="shared" si="821"/>
        <v>7600</v>
      </c>
      <c r="V6588">
        <f t="shared" si="822"/>
        <v>152</v>
      </c>
      <c r="W6588">
        <f t="shared" si="823"/>
        <v>3648</v>
      </c>
    </row>
    <row r="6589" spans="1:23" ht="15.75" customHeight="1" x14ac:dyDescent="0.3">
      <c r="A6589" s="2" t="s">
        <v>24</v>
      </c>
      <c r="B6589" s="2">
        <v>1197831</v>
      </c>
      <c r="C6589" s="3">
        <v>44428</v>
      </c>
      <c r="D6589" s="12" t="str" cm="1">
        <f t="array" ref="D6589">_xlfn.SWITCH(WEEKDAY(C6589,2), 1, "Lundi", 2, "Mardi", 3, "Mercredi", 4, "Jeudi", 5, "Vendredi", 6, "Samedi", 7, "Dimanche", "Erreur")</f>
        <v>Vendredi</v>
      </c>
      <c r="E6589" s="2" t="s">
        <v>26</v>
      </c>
      <c r="F6589" s="2" t="s">
        <v>101</v>
      </c>
      <c r="G6589" s="2" t="s">
        <v>102</v>
      </c>
      <c r="H6589" s="4" t="s">
        <v>19</v>
      </c>
      <c r="I6589" s="5">
        <v>47</v>
      </c>
      <c r="J6589" s="6">
        <v>126</v>
      </c>
      <c r="K6589" s="7">
        <v>5922</v>
      </c>
      <c r="L6589" s="7">
        <v>3079.44</v>
      </c>
      <c r="M6589" s="8">
        <v>0.52</v>
      </c>
      <c r="N6589" s="2" t="s">
        <v>82</v>
      </c>
      <c r="O6589">
        <f t="shared" si="816"/>
        <v>2021</v>
      </c>
      <c r="P6589">
        <f t="shared" si="817"/>
        <v>8</v>
      </c>
      <c r="Q6589" t="str">
        <f t="shared" si="818"/>
        <v>août</v>
      </c>
      <c r="R6589" t="str">
        <f t="shared" si="819"/>
        <v>Arkansas</v>
      </c>
      <c r="S6589" t="str">
        <f t="shared" si="820"/>
        <v>2021-08</v>
      </c>
      <c r="T6589">
        <f>IF(AND(COUNTIF(Calculs!$Q$2:$Q$12,$O6589)&gt;0,COUNTIF(Calculs!$S$2:$S$12,$E6589)&gt;0,COUNTIF(Calculs!$U$2:$U$12,$H6589)&gt;0),1,0)</f>
        <v>1</v>
      </c>
      <c r="U6589">
        <f t="shared" si="821"/>
        <v>5922</v>
      </c>
      <c r="V6589">
        <f t="shared" si="822"/>
        <v>126</v>
      </c>
      <c r="W6589">
        <f t="shared" si="823"/>
        <v>3079.44</v>
      </c>
    </row>
    <row r="6590" spans="1:23" ht="15.75" customHeight="1" x14ac:dyDescent="0.3">
      <c r="A6590" s="2" t="s">
        <v>24</v>
      </c>
      <c r="B6590" s="2">
        <v>1197831</v>
      </c>
      <c r="C6590" s="3">
        <v>44428</v>
      </c>
      <c r="D6590" s="12" t="str" cm="1">
        <f t="array" ref="D6590">_xlfn.SWITCH(WEEKDAY(C6590,2), 1, "Lundi", 2, "Mardi", 3, "Mercredi", 4, "Jeudi", 5, "Vendredi", 6, "Samedi", 7, "Dimanche", "Erreur")</f>
        <v>Vendredi</v>
      </c>
      <c r="E6590" s="2" t="s">
        <v>26</v>
      </c>
      <c r="F6590" s="2" t="s">
        <v>101</v>
      </c>
      <c r="G6590" s="2" t="s">
        <v>102</v>
      </c>
      <c r="H6590" s="4" t="s">
        <v>20</v>
      </c>
      <c r="I6590" s="5">
        <v>39</v>
      </c>
      <c r="J6590" s="6">
        <v>104</v>
      </c>
      <c r="K6590" s="7">
        <v>4056</v>
      </c>
      <c r="L6590" s="7">
        <v>2028</v>
      </c>
      <c r="M6590" s="8">
        <v>0.5</v>
      </c>
      <c r="N6590" s="2" t="s">
        <v>82</v>
      </c>
      <c r="O6590">
        <f t="shared" si="816"/>
        <v>2021</v>
      </c>
      <c r="P6590">
        <f t="shared" si="817"/>
        <v>8</v>
      </c>
      <c r="Q6590" t="str">
        <f t="shared" si="818"/>
        <v>août</v>
      </c>
      <c r="R6590" t="str">
        <f t="shared" si="819"/>
        <v>Arkansas</v>
      </c>
      <c r="S6590" t="str">
        <f t="shared" si="820"/>
        <v>2021-08</v>
      </c>
      <c r="T6590">
        <f>IF(AND(COUNTIF(Calculs!$Q$2:$Q$12,$O6590)&gt;0,COUNTIF(Calculs!$S$2:$S$12,$E6590)&gt;0,COUNTIF(Calculs!$U$2:$U$12,$H6590)&gt;0),1,0)</f>
        <v>1</v>
      </c>
      <c r="U6590">
        <f t="shared" si="821"/>
        <v>4056</v>
      </c>
      <c r="V6590">
        <f t="shared" si="822"/>
        <v>104</v>
      </c>
      <c r="W6590">
        <f t="shared" si="823"/>
        <v>2028</v>
      </c>
    </row>
    <row r="6591" spans="1:23" ht="15.75" customHeight="1" x14ac:dyDescent="0.3">
      <c r="A6591" s="2" t="s">
        <v>24</v>
      </c>
      <c r="B6591" s="2">
        <v>1197831</v>
      </c>
      <c r="C6591" s="3">
        <v>44428</v>
      </c>
      <c r="D6591" s="12" t="str" cm="1">
        <f t="array" ref="D6591">_xlfn.SWITCH(WEEKDAY(C6591,2), 1, "Lundi", 2, "Mardi", 3, "Mercredi", 4, "Jeudi", 5, "Vendredi", 6, "Samedi", 7, "Dimanche", "Erreur")</f>
        <v>Vendredi</v>
      </c>
      <c r="E6591" s="2" t="s">
        <v>26</v>
      </c>
      <c r="F6591" s="2" t="s">
        <v>101</v>
      </c>
      <c r="G6591" s="2" t="s">
        <v>102</v>
      </c>
      <c r="H6591" s="4" t="s">
        <v>21</v>
      </c>
      <c r="I6591" s="5">
        <v>48</v>
      </c>
      <c r="J6591" s="6">
        <v>113</v>
      </c>
      <c r="K6591" s="7">
        <v>5424</v>
      </c>
      <c r="L6591" s="7">
        <v>2657.7599999999998</v>
      </c>
      <c r="M6591" s="8">
        <v>0.49</v>
      </c>
      <c r="N6591" s="2" t="s">
        <v>82</v>
      </c>
      <c r="O6591">
        <f t="shared" si="816"/>
        <v>2021</v>
      </c>
      <c r="P6591">
        <f t="shared" si="817"/>
        <v>8</v>
      </c>
      <c r="Q6591" t="str">
        <f t="shared" si="818"/>
        <v>août</v>
      </c>
      <c r="R6591" t="str">
        <f t="shared" si="819"/>
        <v>Arkansas</v>
      </c>
      <c r="S6591" t="str">
        <f t="shared" si="820"/>
        <v>2021-08</v>
      </c>
      <c r="T6591">
        <f>IF(AND(COUNTIF(Calculs!$Q$2:$Q$12,$O6591)&gt;0,COUNTIF(Calculs!$S$2:$S$12,$E6591)&gt;0,COUNTIF(Calculs!$U$2:$U$12,$H6591)&gt;0),1,0)</f>
        <v>1</v>
      </c>
      <c r="U6591">
        <f t="shared" si="821"/>
        <v>5424</v>
      </c>
      <c r="V6591">
        <f t="shared" si="822"/>
        <v>113</v>
      </c>
      <c r="W6591">
        <f t="shared" si="823"/>
        <v>2657.7599999999998</v>
      </c>
    </row>
    <row r="6592" spans="1:23" ht="15.75" customHeight="1" x14ac:dyDescent="0.3">
      <c r="A6592" s="2" t="s">
        <v>24</v>
      </c>
      <c r="B6592" s="2">
        <v>1197831</v>
      </c>
      <c r="C6592" s="3">
        <v>44428</v>
      </c>
      <c r="D6592" s="12" t="str" cm="1">
        <f t="array" ref="D6592">_xlfn.SWITCH(WEEKDAY(C6592,2), 1, "Lundi", 2, "Mardi", 3, "Mercredi", 4, "Jeudi", 5, "Vendredi", 6, "Samedi", 7, "Dimanche", "Erreur")</f>
        <v>Vendredi</v>
      </c>
      <c r="E6592" s="2" t="s">
        <v>26</v>
      </c>
      <c r="F6592" s="2" t="s">
        <v>101</v>
      </c>
      <c r="G6592" s="2" t="s">
        <v>102</v>
      </c>
      <c r="H6592" s="4" t="s">
        <v>22</v>
      </c>
      <c r="I6592" s="5">
        <v>50</v>
      </c>
      <c r="J6592" s="6">
        <v>143</v>
      </c>
      <c r="K6592" s="7">
        <v>7150</v>
      </c>
      <c r="L6592" s="7">
        <v>3718</v>
      </c>
      <c r="M6592" s="8">
        <v>0.52</v>
      </c>
      <c r="N6592" s="2" t="s">
        <v>82</v>
      </c>
      <c r="O6592">
        <f t="shared" si="816"/>
        <v>2021</v>
      </c>
      <c r="P6592">
        <f t="shared" si="817"/>
        <v>8</v>
      </c>
      <c r="Q6592" t="str">
        <f t="shared" si="818"/>
        <v>août</v>
      </c>
      <c r="R6592" t="str">
        <f t="shared" si="819"/>
        <v>Arkansas</v>
      </c>
      <c r="S6592" t="str">
        <f t="shared" si="820"/>
        <v>2021-08</v>
      </c>
      <c r="T6592">
        <f>IF(AND(COUNTIF(Calculs!$Q$2:$Q$12,$O6592)&gt;0,COUNTIF(Calculs!$S$2:$S$12,$E6592)&gt;0,COUNTIF(Calculs!$U$2:$U$12,$H6592)&gt;0),1,0)</f>
        <v>1</v>
      </c>
      <c r="U6592">
        <f t="shared" si="821"/>
        <v>7150</v>
      </c>
      <c r="V6592">
        <f t="shared" si="822"/>
        <v>143</v>
      </c>
      <c r="W6592">
        <f t="shared" si="823"/>
        <v>3718</v>
      </c>
    </row>
    <row r="6593" spans="1:23" ht="15.75" customHeight="1" x14ac:dyDescent="0.3">
      <c r="A6593" s="2" t="s">
        <v>24</v>
      </c>
      <c r="B6593" s="2">
        <v>1197831</v>
      </c>
      <c r="C6593" s="3">
        <v>44458</v>
      </c>
      <c r="D6593" s="12" t="str" cm="1">
        <f t="array" ref="D6593">_xlfn.SWITCH(WEEKDAY(C6593,2), 1, "Lundi", 2, "Mardi", 3, "Mercredi", 4, "Jeudi", 5, "Vendredi", 6, "Samedi", 7, "Dimanche", "Erreur")</f>
        <v>Dimanche</v>
      </c>
      <c r="E6593" s="2" t="s">
        <v>26</v>
      </c>
      <c r="F6593" s="2" t="s">
        <v>101</v>
      </c>
      <c r="G6593" s="2" t="s">
        <v>102</v>
      </c>
      <c r="H6593" s="4" t="s">
        <v>16</v>
      </c>
      <c r="I6593" s="5">
        <v>48</v>
      </c>
      <c r="J6593" s="6">
        <v>182</v>
      </c>
      <c r="K6593" s="7">
        <v>8736</v>
      </c>
      <c r="L6593" s="7">
        <v>4542.72</v>
      </c>
      <c r="M6593" s="8">
        <v>0.52</v>
      </c>
      <c r="N6593" s="2" t="s">
        <v>82</v>
      </c>
      <c r="O6593">
        <f t="shared" si="816"/>
        <v>2021</v>
      </c>
      <c r="P6593">
        <f t="shared" si="817"/>
        <v>9</v>
      </c>
      <c r="Q6593" t="str">
        <f t="shared" si="818"/>
        <v>sept</v>
      </c>
      <c r="R6593" t="str">
        <f t="shared" si="819"/>
        <v>Arkansas</v>
      </c>
      <c r="S6593" t="str">
        <f t="shared" si="820"/>
        <v>2021-09</v>
      </c>
      <c r="T6593">
        <f>IF(AND(COUNTIF(Calculs!$Q$2:$Q$12,$O6593)&gt;0,COUNTIF(Calculs!$S$2:$S$12,$E6593)&gt;0,COUNTIF(Calculs!$U$2:$U$12,$H6593)&gt;0),1,0)</f>
        <v>1</v>
      </c>
      <c r="U6593">
        <f t="shared" si="821"/>
        <v>8736</v>
      </c>
      <c r="V6593">
        <f t="shared" si="822"/>
        <v>182</v>
      </c>
      <c r="W6593">
        <f t="shared" si="823"/>
        <v>4542.72</v>
      </c>
    </row>
    <row r="6594" spans="1:23" ht="15.75" customHeight="1" x14ac:dyDescent="0.3">
      <c r="A6594" s="2" t="s">
        <v>24</v>
      </c>
      <c r="B6594" s="2">
        <v>1197831</v>
      </c>
      <c r="C6594" s="3">
        <v>44458</v>
      </c>
      <c r="D6594" s="12" t="str" cm="1">
        <f t="array" ref="D6594">_xlfn.SWITCH(WEEKDAY(C6594,2), 1, "Lundi", 2, "Mardi", 3, "Mercredi", 4, "Jeudi", 5, "Vendredi", 6, "Samedi", 7, "Dimanche", "Erreur")</f>
        <v>Dimanche</v>
      </c>
      <c r="E6594" s="2" t="s">
        <v>26</v>
      </c>
      <c r="F6594" s="2" t="s">
        <v>101</v>
      </c>
      <c r="G6594" s="2" t="s">
        <v>102</v>
      </c>
      <c r="H6594" s="4" t="s">
        <v>18</v>
      </c>
      <c r="I6594" s="5">
        <v>39</v>
      </c>
      <c r="J6594" s="6">
        <v>126</v>
      </c>
      <c r="K6594" s="7">
        <v>4914</v>
      </c>
      <c r="L6594" s="7">
        <v>2358.7199999999998</v>
      </c>
      <c r="M6594" s="8">
        <v>0.48</v>
      </c>
      <c r="N6594" s="2" t="s">
        <v>82</v>
      </c>
      <c r="O6594">
        <f t="shared" si="816"/>
        <v>2021</v>
      </c>
      <c r="P6594">
        <f t="shared" si="817"/>
        <v>9</v>
      </c>
      <c r="Q6594" t="str">
        <f t="shared" si="818"/>
        <v>sept</v>
      </c>
      <c r="R6594" t="str">
        <f t="shared" si="819"/>
        <v>Arkansas</v>
      </c>
      <c r="S6594" t="str">
        <f t="shared" si="820"/>
        <v>2021-09</v>
      </c>
      <c r="T6594">
        <f>IF(AND(COUNTIF(Calculs!$Q$2:$Q$12,$O6594)&gt;0,COUNTIF(Calculs!$S$2:$S$12,$E6594)&gt;0,COUNTIF(Calculs!$U$2:$U$12,$H6594)&gt;0),1,0)</f>
        <v>1</v>
      </c>
      <c r="U6594">
        <f t="shared" si="821"/>
        <v>4914</v>
      </c>
      <c r="V6594">
        <f t="shared" si="822"/>
        <v>126</v>
      </c>
      <c r="W6594">
        <f t="shared" si="823"/>
        <v>2358.7199999999998</v>
      </c>
    </row>
    <row r="6595" spans="1:23" ht="15.75" customHeight="1" x14ac:dyDescent="0.3">
      <c r="A6595" s="2" t="s">
        <v>24</v>
      </c>
      <c r="B6595" s="2">
        <v>1197831</v>
      </c>
      <c r="C6595" s="3">
        <v>44458</v>
      </c>
      <c r="D6595" s="12" t="str" cm="1">
        <f t="array" ref="D6595">_xlfn.SWITCH(WEEKDAY(C6595,2), 1, "Lundi", 2, "Mardi", 3, "Mercredi", 4, "Jeudi", 5, "Vendredi", 6, "Samedi", 7, "Dimanche", "Erreur")</f>
        <v>Dimanche</v>
      </c>
      <c r="E6595" s="2" t="s">
        <v>26</v>
      </c>
      <c r="F6595" s="2" t="s">
        <v>101</v>
      </c>
      <c r="G6595" s="2" t="s">
        <v>102</v>
      </c>
      <c r="H6595" s="4" t="s">
        <v>19</v>
      </c>
      <c r="I6595" s="5">
        <v>14</v>
      </c>
      <c r="J6595" s="6">
        <v>88</v>
      </c>
      <c r="K6595" s="7">
        <v>1232</v>
      </c>
      <c r="L6595" s="7">
        <v>640.64</v>
      </c>
      <c r="M6595" s="8">
        <v>0.52</v>
      </c>
      <c r="N6595" s="2" t="s">
        <v>82</v>
      </c>
      <c r="O6595">
        <f t="shared" ref="O6595:O6658" si="824">YEAR($C6595)</f>
        <v>2021</v>
      </c>
      <c r="P6595">
        <f t="shared" ref="P6595:P6658" si="825">MONTH($C6595)</f>
        <v>9</v>
      </c>
      <c r="Q6595" t="str">
        <f t="shared" ref="Q6595:Q6658" si="826">TEXT($C6595,"mmm")</f>
        <v>sept</v>
      </c>
      <c r="R6595" t="str">
        <f t="shared" ref="R6595:R6658" si="827">SUBSTITUTE(SUBSTITUTE($F6595,"Sud ","South "),"Ouest ","West ")</f>
        <v>Arkansas</v>
      </c>
      <c r="S6595" t="str">
        <f t="shared" ref="S6595:S6658" si="828">TEXT($C6595,"aaaa-mm")</f>
        <v>2021-09</v>
      </c>
      <c r="T6595">
        <f>IF(AND(COUNTIF(Calculs!$Q$2:$Q$12,$O6595)&gt;0,COUNTIF(Calculs!$S$2:$S$12,$E6595)&gt;0,COUNTIF(Calculs!$U$2:$U$12,$H6595)&gt;0),1,0)</f>
        <v>1</v>
      </c>
      <c r="U6595">
        <f t="shared" ref="U6595:U6658" si="829">$K6595*$T6595</f>
        <v>1232</v>
      </c>
      <c r="V6595">
        <f t="shared" ref="V6595:V6658" si="830">$J6595*$T6595</f>
        <v>88</v>
      </c>
      <c r="W6595">
        <f t="shared" ref="W6595:W6658" si="831">$L6595*$T6595</f>
        <v>640.64</v>
      </c>
    </row>
    <row r="6596" spans="1:23" ht="15.75" customHeight="1" x14ac:dyDescent="0.3">
      <c r="A6596" s="2" t="s">
        <v>24</v>
      </c>
      <c r="B6596" s="2">
        <v>1197831</v>
      </c>
      <c r="C6596" s="3">
        <v>44458</v>
      </c>
      <c r="D6596" s="12" t="str" cm="1">
        <f t="array" ref="D6596">_xlfn.SWITCH(WEEKDAY(C6596,2), 1, "Lundi", 2, "Mardi", 3, "Mercredi", 4, "Jeudi", 5, "Vendredi", 6, "Samedi", 7, "Dimanche", "Erreur")</f>
        <v>Dimanche</v>
      </c>
      <c r="E6596" s="2" t="s">
        <v>26</v>
      </c>
      <c r="F6596" s="2" t="s">
        <v>101</v>
      </c>
      <c r="G6596" s="2" t="s">
        <v>102</v>
      </c>
      <c r="H6596" s="4" t="s">
        <v>20</v>
      </c>
      <c r="I6596" s="5">
        <v>14</v>
      </c>
      <c r="J6596" s="6">
        <v>88</v>
      </c>
      <c r="K6596" s="7">
        <v>1232</v>
      </c>
      <c r="L6596" s="7">
        <v>640.64</v>
      </c>
      <c r="M6596" s="8">
        <v>0.52</v>
      </c>
      <c r="N6596" s="2" t="s">
        <v>82</v>
      </c>
      <c r="O6596">
        <f t="shared" si="824"/>
        <v>2021</v>
      </c>
      <c r="P6596">
        <f t="shared" si="825"/>
        <v>9</v>
      </c>
      <c r="Q6596" t="str">
        <f t="shared" si="826"/>
        <v>sept</v>
      </c>
      <c r="R6596" t="str">
        <f t="shared" si="827"/>
        <v>Arkansas</v>
      </c>
      <c r="S6596" t="str">
        <f t="shared" si="828"/>
        <v>2021-09</v>
      </c>
      <c r="T6596">
        <f>IF(AND(COUNTIF(Calculs!$Q$2:$Q$12,$O6596)&gt;0,COUNTIF(Calculs!$S$2:$S$12,$E6596)&gt;0,COUNTIF(Calculs!$U$2:$U$12,$H6596)&gt;0),1,0)</f>
        <v>1</v>
      </c>
      <c r="U6596">
        <f t="shared" si="829"/>
        <v>1232</v>
      </c>
      <c r="V6596">
        <f t="shared" si="830"/>
        <v>88</v>
      </c>
      <c r="W6596">
        <f t="shared" si="831"/>
        <v>640.64</v>
      </c>
    </row>
    <row r="6597" spans="1:23" ht="15.75" customHeight="1" x14ac:dyDescent="0.3">
      <c r="A6597" s="2" t="s">
        <v>24</v>
      </c>
      <c r="B6597" s="2">
        <v>1197831</v>
      </c>
      <c r="C6597" s="3">
        <v>44458</v>
      </c>
      <c r="D6597" s="12" t="str" cm="1">
        <f t="array" ref="D6597">_xlfn.SWITCH(WEEKDAY(C6597,2), 1, "Lundi", 2, "Mardi", 3, "Mercredi", 4, "Jeudi", 5, "Vendredi", 6, "Samedi", 7, "Dimanche", "Erreur")</f>
        <v>Dimanche</v>
      </c>
      <c r="E6597" s="2" t="s">
        <v>26</v>
      </c>
      <c r="F6597" s="2" t="s">
        <v>101</v>
      </c>
      <c r="G6597" s="2" t="s">
        <v>102</v>
      </c>
      <c r="H6597" s="4" t="s">
        <v>21</v>
      </c>
      <c r="I6597" s="5">
        <v>23</v>
      </c>
      <c r="J6597" s="6">
        <v>94</v>
      </c>
      <c r="K6597" s="7">
        <v>2162</v>
      </c>
      <c r="L6597" s="7">
        <v>1081</v>
      </c>
      <c r="M6597" s="8">
        <v>0.5</v>
      </c>
      <c r="N6597" s="2" t="s">
        <v>82</v>
      </c>
      <c r="O6597">
        <f t="shared" si="824"/>
        <v>2021</v>
      </c>
      <c r="P6597">
        <f t="shared" si="825"/>
        <v>9</v>
      </c>
      <c r="Q6597" t="str">
        <f t="shared" si="826"/>
        <v>sept</v>
      </c>
      <c r="R6597" t="str">
        <f t="shared" si="827"/>
        <v>Arkansas</v>
      </c>
      <c r="S6597" t="str">
        <f t="shared" si="828"/>
        <v>2021-09</v>
      </c>
      <c r="T6597">
        <f>IF(AND(COUNTIF(Calculs!$Q$2:$Q$12,$O6597)&gt;0,COUNTIF(Calculs!$S$2:$S$12,$E6597)&gt;0,COUNTIF(Calculs!$U$2:$U$12,$H6597)&gt;0),1,0)</f>
        <v>1</v>
      </c>
      <c r="U6597">
        <f t="shared" si="829"/>
        <v>2162</v>
      </c>
      <c r="V6597">
        <f t="shared" si="830"/>
        <v>94</v>
      </c>
      <c r="W6597">
        <f t="shared" si="831"/>
        <v>1081</v>
      </c>
    </row>
    <row r="6598" spans="1:23" ht="15.75" customHeight="1" x14ac:dyDescent="0.3">
      <c r="A6598" s="2" t="s">
        <v>24</v>
      </c>
      <c r="B6598" s="2">
        <v>1197831</v>
      </c>
      <c r="C6598" s="3">
        <v>44458</v>
      </c>
      <c r="D6598" s="12" t="str" cm="1">
        <f t="array" ref="D6598">_xlfn.SWITCH(WEEKDAY(C6598,2), 1, "Lundi", 2, "Mardi", 3, "Mercredi", 4, "Jeudi", 5, "Vendredi", 6, "Samedi", 7, "Dimanche", "Erreur")</f>
        <v>Dimanche</v>
      </c>
      <c r="E6598" s="2" t="s">
        <v>26</v>
      </c>
      <c r="F6598" s="2" t="s">
        <v>101</v>
      </c>
      <c r="G6598" s="2" t="s">
        <v>102</v>
      </c>
      <c r="H6598" s="4" t="s">
        <v>22</v>
      </c>
      <c r="I6598" s="5">
        <v>29</v>
      </c>
      <c r="J6598" s="6">
        <v>119</v>
      </c>
      <c r="K6598" s="7">
        <v>3451</v>
      </c>
      <c r="L6598" s="7">
        <v>1863.5400000000002</v>
      </c>
      <c r="M6598" s="8">
        <v>0.54</v>
      </c>
      <c r="N6598" s="2" t="s">
        <v>82</v>
      </c>
      <c r="O6598">
        <f t="shared" si="824"/>
        <v>2021</v>
      </c>
      <c r="P6598">
        <f t="shared" si="825"/>
        <v>9</v>
      </c>
      <c r="Q6598" t="str">
        <f t="shared" si="826"/>
        <v>sept</v>
      </c>
      <c r="R6598" t="str">
        <f t="shared" si="827"/>
        <v>Arkansas</v>
      </c>
      <c r="S6598" t="str">
        <f t="shared" si="828"/>
        <v>2021-09</v>
      </c>
      <c r="T6598">
        <f>IF(AND(COUNTIF(Calculs!$Q$2:$Q$12,$O6598)&gt;0,COUNTIF(Calculs!$S$2:$S$12,$E6598)&gt;0,COUNTIF(Calculs!$U$2:$U$12,$H6598)&gt;0),1,0)</f>
        <v>1</v>
      </c>
      <c r="U6598">
        <f t="shared" si="829"/>
        <v>3451</v>
      </c>
      <c r="V6598">
        <f t="shared" si="830"/>
        <v>119</v>
      </c>
      <c r="W6598">
        <f t="shared" si="831"/>
        <v>1863.5400000000002</v>
      </c>
    </row>
    <row r="6599" spans="1:23" ht="15.75" customHeight="1" x14ac:dyDescent="0.3">
      <c r="A6599" s="2" t="s">
        <v>24</v>
      </c>
      <c r="B6599" s="2">
        <v>1197831</v>
      </c>
      <c r="C6599" s="3">
        <v>44490</v>
      </c>
      <c r="D6599" s="12" t="str" cm="1">
        <f t="array" ref="D6599">_xlfn.SWITCH(WEEKDAY(C6599,2), 1, "Lundi", 2, "Mardi", 3, "Mercredi", 4, "Jeudi", 5, "Vendredi", 6, "Samedi", 7, "Dimanche", "Erreur")</f>
        <v>Jeudi</v>
      </c>
      <c r="E6599" s="2" t="s">
        <v>26</v>
      </c>
      <c r="F6599" s="2" t="s">
        <v>101</v>
      </c>
      <c r="G6599" s="2" t="s">
        <v>102</v>
      </c>
      <c r="H6599" s="4" t="s">
        <v>16</v>
      </c>
      <c r="I6599" s="5">
        <v>27</v>
      </c>
      <c r="J6599" s="6">
        <v>150</v>
      </c>
      <c r="K6599" s="7">
        <v>4050</v>
      </c>
      <c r="L6599" s="7">
        <v>2025</v>
      </c>
      <c r="M6599" s="8">
        <v>0.5</v>
      </c>
      <c r="N6599" s="2" t="s">
        <v>82</v>
      </c>
      <c r="O6599">
        <f t="shared" si="824"/>
        <v>2021</v>
      </c>
      <c r="P6599">
        <f t="shared" si="825"/>
        <v>10</v>
      </c>
      <c r="Q6599" t="str">
        <f t="shared" si="826"/>
        <v>oct</v>
      </c>
      <c r="R6599" t="str">
        <f t="shared" si="827"/>
        <v>Arkansas</v>
      </c>
      <c r="S6599" t="str">
        <f t="shared" si="828"/>
        <v>2021-10</v>
      </c>
      <c r="T6599">
        <f>IF(AND(COUNTIF(Calculs!$Q$2:$Q$12,$O6599)&gt;0,COUNTIF(Calculs!$S$2:$S$12,$E6599)&gt;0,COUNTIF(Calculs!$U$2:$U$12,$H6599)&gt;0),1,0)</f>
        <v>1</v>
      </c>
      <c r="U6599">
        <f t="shared" si="829"/>
        <v>4050</v>
      </c>
      <c r="V6599">
        <f t="shared" si="830"/>
        <v>150</v>
      </c>
      <c r="W6599">
        <f t="shared" si="831"/>
        <v>2025</v>
      </c>
    </row>
    <row r="6600" spans="1:23" ht="15.75" customHeight="1" x14ac:dyDescent="0.3">
      <c r="A6600" s="2" t="s">
        <v>24</v>
      </c>
      <c r="B6600" s="2">
        <v>1197831</v>
      </c>
      <c r="C6600" s="3">
        <v>44490</v>
      </c>
      <c r="D6600" s="12" t="str" cm="1">
        <f t="array" ref="D6600">_xlfn.SWITCH(WEEKDAY(C6600,2), 1, "Lundi", 2, "Mardi", 3, "Mercredi", 4, "Jeudi", 5, "Vendredi", 6, "Samedi", 7, "Dimanche", "Erreur")</f>
        <v>Jeudi</v>
      </c>
      <c r="E6600" s="2" t="s">
        <v>26</v>
      </c>
      <c r="F6600" s="2" t="s">
        <v>101</v>
      </c>
      <c r="G6600" s="2" t="s">
        <v>102</v>
      </c>
      <c r="H6600" s="4" t="s">
        <v>18</v>
      </c>
      <c r="I6600" s="5">
        <v>19</v>
      </c>
      <c r="J6600" s="6">
        <v>106</v>
      </c>
      <c r="K6600" s="7">
        <v>2014</v>
      </c>
      <c r="L6600" s="7">
        <v>906.3</v>
      </c>
      <c r="M6600" s="8">
        <v>0.44999999999999996</v>
      </c>
      <c r="N6600" s="2" t="s">
        <v>82</v>
      </c>
      <c r="O6600">
        <f t="shared" si="824"/>
        <v>2021</v>
      </c>
      <c r="P6600">
        <f t="shared" si="825"/>
        <v>10</v>
      </c>
      <c r="Q6600" t="str">
        <f t="shared" si="826"/>
        <v>oct</v>
      </c>
      <c r="R6600" t="str">
        <f t="shared" si="827"/>
        <v>Arkansas</v>
      </c>
      <c r="S6600" t="str">
        <f t="shared" si="828"/>
        <v>2021-10</v>
      </c>
      <c r="T6600">
        <f>IF(AND(COUNTIF(Calculs!$Q$2:$Q$12,$O6600)&gt;0,COUNTIF(Calculs!$S$2:$S$12,$E6600)&gt;0,COUNTIF(Calculs!$U$2:$U$12,$H6600)&gt;0),1,0)</f>
        <v>1</v>
      </c>
      <c r="U6600">
        <f t="shared" si="829"/>
        <v>2014</v>
      </c>
      <c r="V6600">
        <f t="shared" si="830"/>
        <v>106</v>
      </c>
      <c r="W6600">
        <f t="shared" si="831"/>
        <v>906.3</v>
      </c>
    </row>
    <row r="6601" spans="1:23" ht="15.75" customHeight="1" x14ac:dyDescent="0.3">
      <c r="A6601" s="2" t="s">
        <v>24</v>
      </c>
      <c r="B6601" s="2">
        <v>1197831</v>
      </c>
      <c r="C6601" s="3">
        <v>44490</v>
      </c>
      <c r="D6601" s="12" t="str" cm="1">
        <f t="array" ref="D6601">_xlfn.SWITCH(WEEKDAY(C6601,2), 1, "Lundi", 2, "Mardi", 3, "Mercredi", 4, "Jeudi", 5, "Vendredi", 6, "Samedi", 7, "Dimanche", "Erreur")</f>
        <v>Jeudi</v>
      </c>
      <c r="E6601" s="2" t="s">
        <v>26</v>
      </c>
      <c r="F6601" s="2" t="s">
        <v>101</v>
      </c>
      <c r="G6601" s="2" t="s">
        <v>102</v>
      </c>
      <c r="H6601" s="4" t="s">
        <v>19</v>
      </c>
      <c r="I6601" s="5">
        <v>19</v>
      </c>
      <c r="J6601" s="6">
        <v>78</v>
      </c>
      <c r="K6601" s="7">
        <v>1482</v>
      </c>
      <c r="L6601" s="7">
        <v>741</v>
      </c>
      <c r="M6601" s="8">
        <v>0.5</v>
      </c>
      <c r="N6601" s="2" t="s">
        <v>82</v>
      </c>
      <c r="O6601">
        <f t="shared" si="824"/>
        <v>2021</v>
      </c>
      <c r="P6601">
        <f t="shared" si="825"/>
        <v>10</v>
      </c>
      <c r="Q6601" t="str">
        <f t="shared" si="826"/>
        <v>oct</v>
      </c>
      <c r="R6601" t="str">
        <f t="shared" si="827"/>
        <v>Arkansas</v>
      </c>
      <c r="S6601" t="str">
        <f t="shared" si="828"/>
        <v>2021-10</v>
      </c>
      <c r="T6601">
        <f>IF(AND(COUNTIF(Calculs!$Q$2:$Q$12,$O6601)&gt;0,COUNTIF(Calculs!$S$2:$S$12,$E6601)&gt;0,COUNTIF(Calculs!$U$2:$U$12,$H6601)&gt;0),1,0)</f>
        <v>1</v>
      </c>
      <c r="U6601">
        <f t="shared" si="829"/>
        <v>1482</v>
      </c>
      <c r="V6601">
        <f t="shared" si="830"/>
        <v>78</v>
      </c>
      <c r="W6601">
        <f t="shared" si="831"/>
        <v>741</v>
      </c>
    </row>
    <row r="6602" spans="1:23" ht="15.75" customHeight="1" x14ac:dyDescent="0.3">
      <c r="A6602" s="2" t="s">
        <v>24</v>
      </c>
      <c r="B6602" s="2">
        <v>1197831</v>
      </c>
      <c r="C6602" s="3">
        <v>44490</v>
      </c>
      <c r="D6602" s="12" t="str" cm="1">
        <f t="array" ref="D6602">_xlfn.SWITCH(WEEKDAY(C6602,2), 1, "Lundi", 2, "Mardi", 3, "Mercredi", 4, "Jeudi", 5, "Vendredi", 6, "Samedi", 7, "Dimanche", "Erreur")</f>
        <v>Jeudi</v>
      </c>
      <c r="E6602" s="2" t="s">
        <v>26</v>
      </c>
      <c r="F6602" s="2" t="s">
        <v>101</v>
      </c>
      <c r="G6602" s="2" t="s">
        <v>102</v>
      </c>
      <c r="H6602" s="4" t="s">
        <v>20</v>
      </c>
      <c r="I6602" s="5">
        <v>19</v>
      </c>
      <c r="J6602" s="6">
        <v>72</v>
      </c>
      <c r="K6602" s="7">
        <v>1368</v>
      </c>
      <c r="L6602" s="7">
        <v>725.04000000000008</v>
      </c>
      <c r="M6602" s="8">
        <v>0.53</v>
      </c>
      <c r="N6602" s="2" t="s">
        <v>82</v>
      </c>
      <c r="O6602">
        <f t="shared" si="824"/>
        <v>2021</v>
      </c>
      <c r="P6602">
        <f t="shared" si="825"/>
        <v>10</v>
      </c>
      <c r="Q6602" t="str">
        <f t="shared" si="826"/>
        <v>oct</v>
      </c>
      <c r="R6602" t="str">
        <f t="shared" si="827"/>
        <v>Arkansas</v>
      </c>
      <c r="S6602" t="str">
        <f t="shared" si="828"/>
        <v>2021-10</v>
      </c>
      <c r="T6602">
        <f>IF(AND(COUNTIF(Calculs!$Q$2:$Q$12,$O6602)&gt;0,COUNTIF(Calculs!$S$2:$S$12,$E6602)&gt;0,COUNTIF(Calculs!$U$2:$U$12,$H6602)&gt;0),1,0)</f>
        <v>1</v>
      </c>
      <c r="U6602">
        <f t="shared" si="829"/>
        <v>1368</v>
      </c>
      <c r="V6602">
        <f t="shared" si="830"/>
        <v>72</v>
      </c>
      <c r="W6602">
        <f t="shared" si="831"/>
        <v>725.04000000000008</v>
      </c>
    </row>
    <row r="6603" spans="1:23" ht="15.75" customHeight="1" x14ac:dyDescent="0.3">
      <c r="A6603" s="2" t="s">
        <v>24</v>
      </c>
      <c r="B6603" s="2">
        <v>1197831</v>
      </c>
      <c r="C6603" s="3">
        <v>44490</v>
      </c>
      <c r="D6603" s="12" t="str" cm="1">
        <f t="array" ref="D6603">_xlfn.SWITCH(WEEKDAY(C6603,2), 1, "Lundi", 2, "Mardi", 3, "Mercredi", 4, "Jeudi", 5, "Vendredi", 6, "Samedi", 7, "Dimanche", "Erreur")</f>
        <v>Jeudi</v>
      </c>
      <c r="E6603" s="2" t="s">
        <v>26</v>
      </c>
      <c r="F6603" s="2" t="s">
        <v>101</v>
      </c>
      <c r="G6603" s="2" t="s">
        <v>102</v>
      </c>
      <c r="H6603" s="4" t="s">
        <v>21</v>
      </c>
      <c r="I6603" s="5">
        <v>27</v>
      </c>
      <c r="J6603" s="6">
        <v>83</v>
      </c>
      <c r="K6603" s="7">
        <v>2241</v>
      </c>
      <c r="L6603" s="7">
        <v>1053.27</v>
      </c>
      <c r="M6603" s="8">
        <v>0.47</v>
      </c>
      <c r="N6603" s="2" t="s">
        <v>82</v>
      </c>
      <c r="O6603">
        <f t="shared" si="824"/>
        <v>2021</v>
      </c>
      <c r="P6603">
        <f t="shared" si="825"/>
        <v>10</v>
      </c>
      <c r="Q6603" t="str">
        <f t="shared" si="826"/>
        <v>oct</v>
      </c>
      <c r="R6603" t="str">
        <f t="shared" si="827"/>
        <v>Arkansas</v>
      </c>
      <c r="S6603" t="str">
        <f t="shared" si="828"/>
        <v>2021-10</v>
      </c>
      <c r="T6603">
        <f>IF(AND(COUNTIF(Calculs!$Q$2:$Q$12,$O6603)&gt;0,COUNTIF(Calculs!$S$2:$S$12,$E6603)&gt;0,COUNTIF(Calculs!$U$2:$U$12,$H6603)&gt;0),1,0)</f>
        <v>1</v>
      </c>
      <c r="U6603">
        <f t="shared" si="829"/>
        <v>2241</v>
      </c>
      <c r="V6603">
        <f t="shared" si="830"/>
        <v>83</v>
      </c>
      <c r="W6603">
        <f t="shared" si="831"/>
        <v>1053.27</v>
      </c>
    </row>
    <row r="6604" spans="1:23" ht="15.75" customHeight="1" x14ac:dyDescent="0.3">
      <c r="A6604" s="2" t="s">
        <v>29</v>
      </c>
      <c r="B6604" s="2">
        <v>1197831</v>
      </c>
      <c r="C6604" s="3">
        <v>44490</v>
      </c>
      <c r="D6604" s="12" t="str" cm="1">
        <f t="array" ref="D6604">_xlfn.SWITCH(WEEKDAY(C6604,2), 1, "Lundi", 2, "Mardi", 3, "Mercredi", 4, "Jeudi", 5, "Vendredi", 6, "Samedi", 7, "Dimanche", "Erreur")</f>
        <v>Jeudi</v>
      </c>
      <c r="E6604" s="2" t="s">
        <v>26</v>
      </c>
      <c r="F6604" s="2" t="s">
        <v>101</v>
      </c>
      <c r="G6604" s="2" t="s">
        <v>102</v>
      </c>
      <c r="H6604" s="4" t="s">
        <v>22</v>
      </c>
      <c r="I6604" s="5">
        <v>29</v>
      </c>
      <c r="J6604" s="6">
        <v>104</v>
      </c>
      <c r="K6604" s="7">
        <v>3016</v>
      </c>
      <c r="L6604" s="7">
        <v>1598.48</v>
      </c>
      <c r="M6604" s="8">
        <v>0.53</v>
      </c>
      <c r="N6604" s="2" t="s">
        <v>82</v>
      </c>
      <c r="O6604">
        <f t="shared" si="824"/>
        <v>2021</v>
      </c>
      <c r="P6604">
        <f t="shared" si="825"/>
        <v>10</v>
      </c>
      <c r="Q6604" t="str">
        <f t="shared" si="826"/>
        <v>oct</v>
      </c>
      <c r="R6604" t="str">
        <f t="shared" si="827"/>
        <v>Arkansas</v>
      </c>
      <c r="S6604" t="str">
        <f t="shared" si="828"/>
        <v>2021-10</v>
      </c>
      <c r="T6604">
        <f>IF(AND(COUNTIF(Calculs!$Q$2:$Q$12,$O6604)&gt;0,COUNTIF(Calculs!$S$2:$S$12,$E6604)&gt;0,COUNTIF(Calculs!$U$2:$U$12,$H6604)&gt;0),1,0)</f>
        <v>1</v>
      </c>
      <c r="U6604">
        <f t="shared" si="829"/>
        <v>3016</v>
      </c>
      <c r="V6604">
        <f t="shared" si="830"/>
        <v>104</v>
      </c>
      <c r="W6604">
        <f t="shared" si="831"/>
        <v>1598.48</v>
      </c>
    </row>
    <row r="6605" spans="1:23" ht="15.75" customHeight="1" x14ac:dyDescent="0.3">
      <c r="A6605" s="2" t="s">
        <v>29</v>
      </c>
      <c r="B6605" s="2">
        <v>1197831</v>
      </c>
      <c r="C6605" s="3">
        <v>44520</v>
      </c>
      <c r="D6605" s="12" t="str" cm="1">
        <f t="array" ref="D6605">_xlfn.SWITCH(WEEKDAY(C6605,2), 1, "Lundi", 2, "Mardi", 3, "Mercredi", 4, "Jeudi", 5, "Vendredi", 6, "Samedi", 7, "Dimanche", "Erreur")</f>
        <v>Samedi</v>
      </c>
      <c r="E6605" s="2" t="s">
        <v>26</v>
      </c>
      <c r="F6605" s="2" t="s">
        <v>101</v>
      </c>
      <c r="G6605" s="2" t="s">
        <v>102</v>
      </c>
      <c r="H6605" s="4" t="s">
        <v>16</v>
      </c>
      <c r="I6605" s="5">
        <v>24</v>
      </c>
      <c r="J6605" s="6">
        <v>143</v>
      </c>
      <c r="K6605" s="7">
        <v>3432</v>
      </c>
      <c r="L6605" s="7">
        <v>1716</v>
      </c>
      <c r="M6605" s="8">
        <v>0.5</v>
      </c>
      <c r="N6605" s="2" t="s">
        <v>82</v>
      </c>
      <c r="O6605">
        <f t="shared" si="824"/>
        <v>2021</v>
      </c>
      <c r="P6605">
        <f t="shared" si="825"/>
        <v>11</v>
      </c>
      <c r="Q6605" t="str">
        <f t="shared" si="826"/>
        <v>nov</v>
      </c>
      <c r="R6605" t="str">
        <f t="shared" si="827"/>
        <v>Arkansas</v>
      </c>
      <c r="S6605" t="str">
        <f t="shared" si="828"/>
        <v>2021-11</v>
      </c>
      <c r="T6605">
        <f>IF(AND(COUNTIF(Calculs!$Q$2:$Q$12,$O6605)&gt;0,COUNTIF(Calculs!$S$2:$S$12,$E6605)&gt;0,COUNTIF(Calculs!$U$2:$U$12,$H6605)&gt;0),1,0)</f>
        <v>1</v>
      </c>
      <c r="U6605">
        <f t="shared" si="829"/>
        <v>3432</v>
      </c>
      <c r="V6605">
        <f t="shared" si="830"/>
        <v>143</v>
      </c>
      <c r="W6605">
        <f t="shared" si="831"/>
        <v>1716</v>
      </c>
    </row>
    <row r="6606" spans="1:23" ht="15.75" customHeight="1" x14ac:dyDescent="0.3">
      <c r="A6606" s="2" t="s">
        <v>29</v>
      </c>
      <c r="B6606" s="2">
        <v>1197831</v>
      </c>
      <c r="C6606" s="3">
        <v>44520</v>
      </c>
      <c r="D6606" s="12" t="str" cm="1">
        <f t="array" ref="D6606">_xlfn.SWITCH(WEEKDAY(C6606,2), 1, "Lundi", 2, "Mardi", 3, "Mercredi", 4, "Jeudi", 5, "Vendredi", 6, "Samedi", 7, "Dimanche", "Erreur")</f>
        <v>Samedi</v>
      </c>
      <c r="E6606" s="2" t="s">
        <v>26</v>
      </c>
      <c r="F6606" s="2" t="s">
        <v>101</v>
      </c>
      <c r="G6606" s="2" t="s">
        <v>102</v>
      </c>
      <c r="H6606" s="4" t="s">
        <v>18</v>
      </c>
      <c r="I6606" s="5">
        <v>14</v>
      </c>
      <c r="J6606" s="6">
        <v>94</v>
      </c>
      <c r="K6606" s="7">
        <v>1316</v>
      </c>
      <c r="L6606" s="7">
        <v>658</v>
      </c>
      <c r="M6606" s="8">
        <v>0.5</v>
      </c>
      <c r="N6606" s="2" t="s">
        <v>82</v>
      </c>
      <c r="O6606">
        <f t="shared" si="824"/>
        <v>2021</v>
      </c>
      <c r="P6606">
        <f t="shared" si="825"/>
        <v>11</v>
      </c>
      <c r="Q6606" t="str">
        <f t="shared" si="826"/>
        <v>nov</v>
      </c>
      <c r="R6606" t="str">
        <f t="shared" si="827"/>
        <v>Arkansas</v>
      </c>
      <c r="S6606" t="str">
        <f t="shared" si="828"/>
        <v>2021-11</v>
      </c>
      <c r="T6606">
        <f>IF(AND(COUNTIF(Calculs!$Q$2:$Q$12,$O6606)&gt;0,COUNTIF(Calculs!$S$2:$S$12,$E6606)&gt;0,COUNTIF(Calculs!$U$2:$U$12,$H6606)&gt;0),1,0)</f>
        <v>1</v>
      </c>
      <c r="U6606">
        <f t="shared" si="829"/>
        <v>1316</v>
      </c>
      <c r="V6606">
        <f t="shared" si="830"/>
        <v>94</v>
      </c>
      <c r="W6606">
        <f t="shared" si="831"/>
        <v>658</v>
      </c>
    </row>
    <row r="6607" spans="1:23" ht="15.75" customHeight="1" x14ac:dyDescent="0.3">
      <c r="A6607" s="2" t="s">
        <v>29</v>
      </c>
      <c r="B6607" s="2">
        <v>1197831</v>
      </c>
      <c r="C6607" s="3">
        <v>44520</v>
      </c>
      <c r="D6607" s="12" t="str" cm="1">
        <f t="array" ref="D6607">_xlfn.SWITCH(WEEKDAY(C6607,2), 1, "Lundi", 2, "Mardi", 3, "Mercredi", 4, "Jeudi", 5, "Vendredi", 6, "Samedi", 7, "Dimanche", "Erreur")</f>
        <v>Samedi</v>
      </c>
      <c r="E6607" s="2" t="s">
        <v>26</v>
      </c>
      <c r="F6607" s="2" t="s">
        <v>101</v>
      </c>
      <c r="G6607" s="2" t="s">
        <v>102</v>
      </c>
      <c r="H6607" s="4" t="s">
        <v>19</v>
      </c>
      <c r="I6607" s="5">
        <v>23</v>
      </c>
      <c r="J6607" s="6">
        <v>90</v>
      </c>
      <c r="K6607" s="7">
        <v>2070</v>
      </c>
      <c r="L6607" s="7">
        <v>1055.7</v>
      </c>
      <c r="M6607" s="8">
        <v>0.51</v>
      </c>
      <c r="N6607" s="2" t="s">
        <v>82</v>
      </c>
      <c r="O6607">
        <f t="shared" si="824"/>
        <v>2021</v>
      </c>
      <c r="P6607">
        <f t="shared" si="825"/>
        <v>11</v>
      </c>
      <c r="Q6607" t="str">
        <f t="shared" si="826"/>
        <v>nov</v>
      </c>
      <c r="R6607" t="str">
        <f t="shared" si="827"/>
        <v>Arkansas</v>
      </c>
      <c r="S6607" t="str">
        <f t="shared" si="828"/>
        <v>2021-11</v>
      </c>
      <c r="T6607">
        <f>IF(AND(COUNTIF(Calculs!$Q$2:$Q$12,$O6607)&gt;0,COUNTIF(Calculs!$S$2:$S$12,$E6607)&gt;0,COUNTIF(Calculs!$U$2:$U$12,$H6607)&gt;0),1,0)</f>
        <v>1</v>
      </c>
      <c r="U6607">
        <f t="shared" si="829"/>
        <v>2070</v>
      </c>
      <c r="V6607">
        <f t="shared" si="830"/>
        <v>90</v>
      </c>
      <c r="W6607">
        <f t="shared" si="831"/>
        <v>1055.7</v>
      </c>
    </row>
    <row r="6608" spans="1:23" ht="15.75" customHeight="1" x14ac:dyDescent="0.3">
      <c r="A6608" s="2" t="s">
        <v>29</v>
      </c>
      <c r="B6608" s="2">
        <v>1197831</v>
      </c>
      <c r="C6608" s="3">
        <v>44520</v>
      </c>
      <c r="D6608" s="12" t="str" cm="1">
        <f t="array" ref="D6608">_xlfn.SWITCH(WEEKDAY(C6608,2), 1, "Lundi", 2, "Mardi", 3, "Mercredi", 4, "Jeudi", 5, "Vendredi", 6, "Samedi", 7, "Dimanche", "Erreur")</f>
        <v>Samedi</v>
      </c>
      <c r="E6608" s="2" t="s">
        <v>26</v>
      </c>
      <c r="F6608" s="2" t="s">
        <v>101</v>
      </c>
      <c r="G6608" s="2" t="s">
        <v>102</v>
      </c>
      <c r="H6608" s="4" t="s">
        <v>20</v>
      </c>
      <c r="I6608" s="5">
        <v>51</v>
      </c>
      <c r="J6608" s="6">
        <v>109</v>
      </c>
      <c r="K6608" s="7">
        <v>5559</v>
      </c>
      <c r="L6608" s="7">
        <v>2779.5</v>
      </c>
      <c r="M6608" s="8">
        <v>0.5</v>
      </c>
      <c r="N6608" s="2" t="s">
        <v>82</v>
      </c>
      <c r="O6608">
        <f t="shared" si="824"/>
        <v>2021</v>
      </c>
      <c r="P6608">
        <f t="shared" si="825"/>
        <v>11</v>
      </c>
      <c r="Q6608" t="str">
        <f t="shared" si="826"/>
        <v>nov</v>
      </c>
      <c r="R6608" t="str">
        <f t="shared" si="827"/>
        <v>Arkansas</v>
      </c>
      <c r="S6608" t="str">
        <f t="shared" si="828"/>
        <v>2021-11</v>
      </c>
      <c r="T6608">
        <f>IF(AND(COUNTIF(Calculs!$Q$2:$Q$12,$O6608)&gt;0,COUNTIF(Calculs!$S$2:$S$12,$E6608)&gt;0,COUNTIF(Calculs!$U$2:$U$12,$H6608)&gt;0),1,0)</f>
        <v>1</v>
      </c>
      <c r="U6608">
        <f t="shared" si="829"/>
        <v>5559</v>
      </c>
      <c r="V6608">
        <f t="shared" si="830"/>
        <v>109</v>
      </c>
      <c r="W6608">
        <f t="shared" si="831"/>
        <v>2779.5</v>
      </c>
    </row>
    <row r="6609" spans="1:23" ht="15.75" customHeight="1" x14ac:dyDescent="0.3">
      <c r="A6609" s="2" t="s">
        <v>29</v>
      </c>
      <c r="B6609" s="2">
        <v>1197831</v>
      </c>
      <c r="C6609" s="3">
        <v>44520</v>
      </c>
      <c r="D6609" s="12" t="str" cm="1">
        <f t="array" ref="D6609">_xlfn.SWITCH(WEEKDAY(C6609,2), 1, "Lundi", 2, "Mardi", 3, "Mercredi", 4, "Jeudi", 5, "Vendredi", 6, "Samedi", 7, "Dimanche", "Erreur")</f>
        <v>Samedi</v>
      </c>
      <c r="E6609" s="2" t="s">
        <v>26</v>
      </c>
      <c r="F6609" s="2" t="s">
        <v>101</v>
      </c>
      <c r="G6609" s="2" t="s">
        <v>102</v>
      </c>
      <c r="H6609" s="4" t="s">
        <v>21</v>
      </c>
      <c r="I6609" s="5">
        <v>69</v>
      </c>
      <c r="J6609" s="6">
        <v>91</v>
      </c>
      <c r="K6609" s="7">
        <v>6279</v>
      </c>
      <c r="L6609" s="7">
        <v>2951.1299999999997</v>
      </c>
      <c r="M6609" s="8">
        <v>0.47</v>
      </c>
      <c r="N6609" s="2" t="s">
        <v>82</v>
      </c>
      <c r="O6609">
        <f t="shared" si="824"/>
        <v>2021</v>
      </c>
      <c r="P6609">
        <f t="shared" si="825"/>
        <v>11</v>
      </c>
      <c r="Q6609" t="str">
        <f t="shared" si="826"/>
        <v>nov</v>
      </c>
      <c r="R6609" t="str">
        <f t="shared" si="827"/>
        <v>Arkansas</v>
      </c>
      <c r="S6609" t="str">
        <f t="shared" si="828"/>
        <v>2021-11</v>
      </c>
      <c r="T6609">
        <f>IF(AND(COUNTIF(Calculs!$Q$2:$Q$12,$O6609)&gt;0,COUNTIF(Calculs!$S$2:$S$12,$E6609)&gt;0,COUNTIF(Calculs!$U$2:$U$12,$H6609)&gt;0),1,0)</f>
        <v>1</v>
      </c>
      <c r="U6609">
        <f t="shared" si="829"/>
        <v>6279</v>
      </c>
      <c r="V6609">
        <f t="shared" si="830"/>
        <v>91</v>
      </c>
      <c r="W6609">
        <f t="shared" si="831"/>
        <v>2951.1299999999997</v>
      </c>
    </row>
    <row r="6610" spans="1:23" ht="15.75" customHeight="1" x14ac:dyDescent="0.3">
      <c r="A6610" s="2" t="s">
        <v>29</v>
      </c>
      <c r="B6610" s="2">
        <v>1197831</v>
      </c>
      <c r="C6610" s="3">
        <v>44520</v>
      </c>
      <c r="D6610" s="12" t="str" cm="1">
        <f t="array" ref="D6610">_xlfn.SWITCH(WEEKDAY(C6610,2), 1, "Lundi", 2, "Mardi", 3, "Mercredi", 4, "Jeudi", 5, "Vendredi", 6, "Samedi", 7, "Dimanche", "Erreur")</f>
        <v>Samedi</v>
      </c>
      <c r="E6610" s="2" t="s">
        <v>26</v>
      </c>
      <c r="F6610" s="2" t="s">
        <v>101</v>
      </c>
      <c r="G6610" s="2" t="s">
        <v>102</v>
      </c>
      <c r="H6610" s="4" t="s">
        <v>22</v>
      </c>
      <c r="I6610" s="5">
        <v>73</v>
      </c>
      <c r="J6610" s="6">
        <v>117</v>
      </c>
      <c r="K6610" s="7">
        <v>8541</v>
      </c>
      <c r="L6610" s="7">
        <v>4526.7300000000005</v>
      </c>
      <c r="M6610" s="8">
        <v>0.53</v>
      </c>
      <c r="N6610" s="2" t="s">
        <v>82</v>
      </c>
      <c r="O6610">
        <f t="shared" si="824"/>
        <v>2021</v>
      </c>
      <c r="P6610">
        <f t="shared" si="825"/>
        <v>11</v>
      </c>
      <c r="Q6610" t="str">
        <f t="shared" si="826"/>
        <v>nov</v>
      </c>
      <c r="R6610" t="str">
        <f t="shared" si="827"/>
        <v>Arkansas</v>
      </c>
      <c r="S6610" t="str">
        <f t="shared" si="828"/>
        <v>2021-11</v>
      </c>
      <c r="T6610">
        <f>IF(AND(COUNTIF(Calculs!$Q$2:$Q$12,$O6610)&gt;0,COUNTIF(Calculs!$S$2:$S$12,$E6610)&gt;0,COUNTIF(Calculs!$U$2:$U$12,$H6610)&gt;0),1,0)</f>
        <v>1</v>
      </c>
      <c r="U6610">
        <f t="shared" si="829"/>
        <v>8541</v>
      </c>
      <c r="V6610">
        <f t="shared" si="830"/>
        <v>117</v>
      </c>
      <c r="W6610">
        <f t="shared" si="831"/>
        <v>4526.7300000000005</v>
      </c>
    </row>
    <row r="6611" spans="1:23" ht="15.75" customHeight="1" x14ac:dyDescent="0.3">
      <c r="A6611" s="2" t="s">
        <v>29</v>
      </c>
      <c r="B6611" s="2">
        <v>1197831</v>
      </c>
      <c r="C6611" s="3">
        <v>44549</v>
      </c>
      <c r="D6611" s="12" t="str" cm="1">
        <f t="array" ref="D6611">_xlfn.SWITCH(WEEKDAY(C6611,2), 1, "Lundi", 2, "Mardi", 3, "Mercredi", 4, "Jeudi", 5, "Vendredi", 6, "Samedi", 7, "Dimanche", "Erreur")</f>
        <v>Dimanche</v>
      </c>
      <c r="E6611" s="2" t="s">
        <v>26</v>
      </c>
      <c r="F6611" s="2" t="s">
        <v>101</v>
      </c>
      <c r="G6611" s="2" t="s">
        <v>102</v>
      </c>
      <c r="H6611" s="4" t="s">
        <v>16</v>
      </c>
      <c r="I6611" s="5">
        <v>67</v>
      </c>
      <c r="J6611" s="6">
        <v>203</v>
      </c>
      <c r="K6611" s="7">
        <v>13601</v>
      </c>
      <c r="L6611" s="7">
        <v>7480.55</v>
      </c>
      <c r="M6611" s="8">
        <v>0.55000000000000004</v>
      </c>
      <c r="N6611" s="2" t="s">
        <v>82</v>
      </c>
      <c r="O6611">
        <f t="shared" si="824"/>
        <v>2021</v>
      </c>
      <c r="P6611">
        <f t="shared" si="825"/>
        <v>12</v>
      </c>
      <c r="Q6611" t="str">
        <f t="shared" si="826"/>
        <v>déc</v>
      </c>
      <c r="R6611" t="str">
        <f t="shared" si="827"/>
        <v>Arkansas</v>
      </c>
      <c r="S6611" t="str">
        <f t="shared" si="828"/>
        <v>2021-12</v>
      </c>
      <c r="T6611">
        <f>IF(AND(COUNTIF(Calculs!$Q$2:$Q$12,$O6611)&gt;0,COUNTIF(Calculs!$S$2:$S$12,$E6611)&gt;0,COUNTIF(Calculs!$U$2:$U$12,$H6611)&gt;0),1,0)</f>
        <v>1</v>
      </c>
      <c r="U6611">
        <f t="shared" si="829"/>
        <v>13601</v>
      </c>
      <c r="V6611">
        <f t="shared" si="830"/>
        <v>203</v>
      </c>
      <c r="W6611">
        <f t="shared" si="831"/>
        <v>7480.55</v>
      </c>
    </row>
    <row r="6612" spans="1:23" ht="15.75" customHeight="1" x14ac:dyDescent="0.3">
      <c r="A6612" s="2" t="s">
        <v>29</v>
      </c>
      <c r="B6612" s="2">
        <v>1197831</v>
      </c>
      <c r="C6612" s="3">
        <v>44549</v>
      </c>
      <c r="D6612" s="12" t="str" cm="1">
        <f t="array" ref="D6612">_xlfn.SWITCH(WEEKDAY(C6612,2), 1, "Lundi", 2, "Mardi", 3, "Mercredi", 4, "Jeudi", 5, "Vendredi", 6, "Samedi", 7, "Dimanche", "Erreur")</f>
        <v>Dimanche</v>
      </c>
      <c r="E6612" s="2" t="s">
        <v>26</v>
      </c>
      <c r="F6612" s="2" t="s">
        <v>101</v>
      </c>
      <c r="G6612" s="2" t="s">
        <v>102</v>
      </c>
      <c r="H6612" s="4" t="s">
        <v>18</v>
      </c>
      <c r="I6612" s="5">
        <v>54</v>
      </c>
      <c r="J6612" s="6">
        <v>140</v>
      </c>
      <c r="K6612" s="7">
        <v>7560</v>
      </c>
      <c r="L6612" s="7">
        <v>3553.2</v>
      </c>
      <c r="M6612" s="8">
        <v>0.47</v>
      </c>
      <c r="N6612" s="2" t="s">
        <v>82</v>
      </c>
      <c r="O6612">
        <f t="shared" si="824"/>
        <v>2021</v>
      </c>
      <c r="P6612">
        <f t="shared" si="825"/>
        <v>12</v>
      </c>
      <c r="Q6612" t="str">
        <f t="shared" si="826"/>
        <v>déc</v>
      </c>
      <c r="R6612" t="str">
        <f t="shared" si="827"/>
        <v>Arkansas</v>
      </c>
      <c r="S6612" t="str">
        <f t="shared" si="828"/>
        <v>2021-12</v>
      </c>
      <c r="T6612">
        <f>IF(AND(COUNTIF(Calculs!$Q$2:$Q$12,$O6612)&gt;0,COUNTIF(Calculs!$S$2:$S$12,$E6612)&gt;0,COUNTIF(Calculs!$U$2:$U$12,$H6612)&gt;0),1,0)</f>
        <v>1</v>
      </c>
      <c r="U6612">
        <f t="shared" si="829"/>
        <v>7560</v>
      </c>
      <c r="V6612">
        <f t="shared" si="830"/>
        <v>140</v>
      </c>
      <c r="W6612">
        <f t="shared" si="831"/>
        <v>3553.2</v>
      </c>
    </row>
    <row r="6613" spans="1:23" ht="15.75" customHeight="1" x14ac:dyDescent="0.3">
      <c r="A6613" s="2" t="s">
        <v>29</v>
      </c>
      <c r="B6613" s="2">
        <v>1197831</v>
      </c>
      <c r="C6613" s="3">
        <v>44549</v>
      </c>
      <c r="D6613" s="12" t="str" cm="1">
        <f t="array" ref="D6613">_xlfn.SWITCH(WEEKDAY(C6613,2), 1, "Lundi", 2, "Mardi", 3, "Mercredi", 4, "Jeudi", 5, "Vendredi", 6, "Samedi", 7, "Dimanche", "Erreur")</f>
        <v>Dimanche</v>
      </c>
      <c r="E6613" s="2" t="s">
        <v>26</v>
      </c>
      <c r="F6613" s="2" t="s">
        <v>101</v>
      </c>
      <c r="G6613" s="2" t="s">
        <v>102</v>
      </c>
      <c r="H6613" s="4" t="s">
        <v>19</v>
      </c>
      <c r="I6613" s="5">
        <v>55</v>
      </c>
      <c r="J6613" s="6">
        <v>126</v>
      </c>
      <c r="K6613" s="7">
        <v>6930</v>
      </c>
      <c r="L6613" s="7">
        <v>3742.2000000000003</v>
      </c>
      <c r="M6613" s="8">
        <v>0.54</v>
      </c>
      <c r="N6613" s="2" t="s">
        <v>82</v>
      </c>
      <c r="O6613">
        <f t="shared" si="824"/>
        <v>2021</v>
      </c>
      <c r="P6613">
        <f t="shared" si="825"/>
        <v>12</v>
      </c>
      <c r="Q6613" t="str">
        <f t="shared" si="826"/>
        <v>déc</v>
      </c>
      <c r="R6613" t="str">
        <f t="shared" si="827"/>
        <v>Arkansas</v>
      </c>
      <c r="S6613" t="str">
        <f t="shared" si="828"/>
        <v>2021-12</v>
      </c>
      <c r="T6613">
        <f>IF(AND(COUNTIF(Calculs!$Q$2:$Q$12,$O6613)&gt;0,COUNTIF(Calculs!$S$2:$S$12,$E6613)&gt;0,COUNTIF(Calculs!$U$2:$U$12,$H6613)&gt;0),1,0)</f>
        <v>1</v>
      </c>
      <c r="U6613">
        <f t="shared" si="829"/>
        <v>6930</v>
      </c>
      <c r="V6613">
        <f t="shared" si="830"/>
        <v>126</v>
      </c>
      <c r="W6613">
        <f t="shared" si="831"/>
        <v>3742.2000000000003</v>
      </c>
    </row>
    <row r="6614" spans="1:23" ht="15.75" customHeight="1" x14ac:dyDescent="0.3">
      <c r="A6614" s="2" t="s">
        <v>29</v>
      </c>
      <c r="B6614" s="2">
        <v>1197831</v>
      </c>
      <c r="C6614" s="3">
        <v>44549</v>
      </c>
      <c r="D6614" s="12" t="str" cm="1">
        <f t="array" ref="D6614">_xlfn.SWITCH(WEEKDAY(C6614,2), 1, "Lundi", 2, "Mardi", 3, "Mercredi", 4, "Jeudi", 5, "Vendredi", 6, "Samedi", 7, "Dimanche", "Erreur")</f>
        <v>Dimanche</v>
      </c>
      <c r="E6614" s="2" t="s">
        <v>26</v>
      </c>
      <c r="F6614" s="2" t="s">
        <v>101</v>
      </c>
      <c r="G6614" s="2" t="s">
        <v>102</v>
      </c>
      <c r="H6614" s="4" t="s">
        <v>20</v>
      </c>
      <c r="I6614" s="5">
        <v>57</v>
      </c>
      <c r="J6614" s="6">
        <v>120</v>
      </c>
      <c r="K6614" s="7">
        <v>6840</v>
      </c>
      <c r="L6614" s="7">
        <v>3488.4</v>
      </c>
      <c r="M6614" s="8">
        <v>0.51</v>
      </c>
      <c r="N6614" s="2" t="s">
        <v>82</v>
      </c>
      <c r="O6614">
        <f t="shared" si="824"/>
        <v>2021</v>
      </c>
      <c r="P6614">
        <f t="shared" si="825"/>
        <v>12</v>
      </c>
      <c r="Q6614" t="str">
        <f t="shared" si="826"/>
        <v>déc</v>
      </c>
      <c r="R6614" t="str">
        <f t="shared" si="827"/>
        <v>Arkansas</v>
      </c>
      <c r="S6614" t="str">
        <f t="shared" si="828"/>
        <v>2021-12</v>
      </c>
      <c r="T6614">
        <f>IF(AND(COUNTIF(Calculs!$Q$2:$Q$12,$O6614)&gt;0,COUNTIF(Calculs!$S$2:$S$12,$E6614)&gt;0,COUNTIF(Calculs!$U$2:$U$12,$H6614)&gt;0),1,0)</f>
        <v>1</v>
      </c>
      <c r="U6614">
        <f t="shared" si="829"/>
        <v>6840</v>
      </c>
      <c r="V6614">
        <f t="shared" si="830"/>
        <v>120</v>
      </c>
      <c r="W6614">
        <f t="shared" si="831"/>
        <v>3488.4</v>
      </c>
    </row>
    <row r="6615" spans="1:23" ht="15.75" customHeight="1" x14ac:dyDescent="0.3">
      <c r="A6615" s="2" t="s">
        <v>29</v>
      </c>
      <c r="B6615" s="2">
        <v>1197831</v>
      </c>
      <c r="C6615" s="3">
        <v>44549</v>
      </c>
      <c r="D6615" s="12" t="str" cm="1">
        <f t="array" ref="D6615">_xlfn.SWITCH(WEEKDAY(C6615,2), 1, "Lundi", 2, "Mardi", 3, "Mercredi", 4, "Jeudi", 5, "Vendredi", 6, "Samedi", 7, "Dimanche", "Erreur")</f>
        <v>Dimanche</v>
      </c>
      <c r="E6615" s="2" t="s">
        <v>26</v>
      </c>
      <c r="F6615" s="2" t="s">
        <v>101</v>
      </c>
      <c r="G6615" s="2" t="s">
        <v>102</v>
      </c>
      <c r="H6615" s="4" t="s">
        <v>21</v>
      </c>
      <c r="I6615" s="5">
        <v>64</v>
      </c>
      <c r="J6615" s="6">
        <v>112</v>
      </c>
      <c r="K6615" s="7">
        <v>7168</v>
      </c>
      <c r="L6615" s="7">
        <v>3512.3199999999997</v>
      </c>
      <c r="M6615" s="8">
        <v>0.49</v>
      </c>
      <c r="N6615" s="2" t="s">
        <v>82</v>
      </c>
      <c r="O6615">
        <f t="shared" si="824"/>
        <v>2021</v>
      </c>
      <c r="P6615">
        <f t="shared" si="825"/>
        <v>12</v>
      </c>
      <c r="Q6615" t="str">
        <f t="shared" si="826"/>
        <v>déc</v>
      </c>
      <c r="R6615" t="str">
        <f t="shared" si="827"/>
        <v>Arkansas</v>
      </c>
      <c r="S6615" t="str">
        <f t="shared" si="828"/>
        <v>2021-12</v>
      </c>
      <c r="T6615">
        <f>IF(AND(COUNTIF(Calculs!$Q$2:$Q$12,$O6615)&gt;0,COUNTIF(Calculs!$S$2:$S$12,$E6615)&gt;0,COUNTIF(Calculs!$U$2:$U$12,$H6615)&gt;0),1,0)</f>
        <v>1</v>
      </c>
      <c r="U6615">
        <f t="shared" si="829"/>
        <v>7168</v>
      </c>
      <c r="V6615">
        <f t="shared" si="830"/>
        <v>112</v>
      </c>
      <c r="W6615">
        <f t="shared" si="831"/>
        <v>3512.3199999999997</v>
      </c>
    </row>
    <row r="6616" spans="1:23" ht="15.75" customHeight="1" x14ac:dyDescent="0.3">
      <c r="A6616" s="2" t="s">
        <v>29</v>
      </c>
      <c r="B6616" s="2">
        <v>1197831</v>
      </c>
      <c r="C6616" s="3">
        <v>44549</v>
      </c>
      <c r="D6616" s="12" t="str" cm="1">
        <f t="array" ref="D6616">_xlfn.SWITCH(WEEKDAY(C6616,2), 1, "Lundi", 2, "Mardi", 3, "Mercredi", 4, "Jeudi", 5, "Vendredi", 6, "Samedi", 7, "Dimanche", "Erreur")</f>
        <v>Dimanche</v>
      </c>
      <c r="E6616" s="2" t="s">
        <v>26</v>
      </c>
      <c r="F6616" s="2" t="s">
        <v>101</v>
      </c>
      <c r="G6616" s="2" t="s">
        <v>102</v>
      </c>
      <c r="H6616" s="4" t="s">
        <v>22</v>
      </c>
      <c r="I6616" s="5">
        <v>70</v>
      </c>
      <c r="J6616" s="6">
        <v>150</v>
      </c>
      <c r="K6616" s="7">
        <v>10500</v>
      </c>
      <c r="L6616" s="7">
        <v>5355</v>
      </c>
      <c r="M6616" s="8">
        <v>0.51</v>
      </c>
      <c r="N6616" s="2" t="s">
        <v>82</v>
      </c>
      <c r="O6616">
        <f t="shared" si="824"/>
        <v>2021</v>
      </c>
      <c r="P6616">
        <f t="shared" si="825"/>
        <v>12</v>
      </c>
      <c r="Q6616" t="str">
        <f t="shared" si="826"/>
        <v>déc</v>
      </c>
      <c r="R6616" t="str">
        <f t="shared" si="827"/>
        <v>Arkansas</v>
      </c>
      <c r="S6616" t="str">
        <f t="shared" si="828"/>
        <v>2021-12</v>
      </c>
      <c r="T6616">
        <f>IF(AND(COUNTIF(Calculs!$Q$2:$Q$12,$O6616)&gt;0,COUNTIF(Calculs!$S$2:$S$12,$E6616)&gt;0,COUNTIF(Calculs!$U$2:$U$12,$H6616)&gt;0),1,0)</f>
        <v>1</v>
      </c>
      <c r="U6616">
        <f t="shared" si="829"/>
        <v>10500</v>
      </c>
      <c r="V6616">
        <f t="shared" si="830"/>
        <v>150</v>
      </c>
      <c r="W6616">
        <f t="shared" si="831"/>
        <v>5355</v>
      </c>
    </row>
    <row r="6617" spans="1:23" ht="15.75" customHeight="1" x14ac:dyDescent="0.3">
      <c r="A6617" s="2" t="s">
        <v>29</v>
      </c>
      <c r="B6617" s="2">
        <v>1197831</v>
      </c>
      <c r="C6617" s="3">
        <v>44219</v>
      </c>
      <c r="D6617" s="12" t="str" cm="1">
        <f t="array" ref="D6617">_xlfn.SWITCH(WEEKDAY(C6617,2), 1, "Lundi", 2, "Mardi", 3, "Mercredi", 4, "Jeudi", 5, "Vendredi", 6, "Samedi", 7, "Dimanche", "Erreur")</f>
        <v>Samedi</v>
      </c>
      <c r="E6617" s="2" t="s">
        <v>26</v>
      </c>
      <c r="F6617" s="2" t="s">
        <v>101</v>
      </c>
      <c r="G6617" s="2" t="s">
        <v>102</v>
      </c>
      <c r="H6617" s="4" t="s">
        <v>16</v>
      </c>
      <c r="I6617" s="5">
        <v>24</v>
      </c>
      <c r="J6617" s="6">
        <v>167</v>
      </c>
      <c r="K6617" s="7">
        <v>4008</v>
      </c>
      <c r="L6617" s="7">
        <v>2124.2400000000002</v>
      </c>
      <c r="M6617" s="8">
        <v>0.53</v>
      </c>
      <c r="N6617" s="2" t="s">
        <v>82</v>
      </c>
      <c r="O6617">
        <f t="shared" si="824"/>
        <v>2021</v>
      </c>
      <c r="P6617">
        <f t="shared" si="825"/>
        <v>1</v>
      </c>
      <c r="Q6617" t="str">
        <f t="shared" si="826"/>
        <v>janv</v>
      </c>
      <c r="R6617" t="str">
        <f t="shared" si="827"/>
        <v>Arkansas</v>
      </c>
      <c r="S6617" t="str">
        <f t="shared" si="828"/>
        <v>2021-01</v>
      </c>
      <c r="T6617">
        <f>IF(AND(COUNTIF(Calculs!$Q$2:$Q$12,$O6617)&gt;0,COUNTIF(Calculs!$S$2:$S$12,$E6617)&gt;0,COUNTIF(Calculs!$U$2:$U$12,$H6617)&gt;0),1,0)</f>
        <v>1</v>
      </c>
      <c r="U6617">
        <f t="shared" si="829"/>
        <v>4008</v>
      </c>
      <c r="V6617">
        <f t="shared" si="830"/>
        <v>167</v>
      </c>
      <c r="W6617">
        <f t="shared" si="831"/>
        <v>2124.2400000000002</v>
      </c>
    </row>
    <row r="6618" spans="1:23" ht="15.75" customHeight="1" x14ac:dyDescent="0.3">
      <c r="A6618" s="2" t="s">
        <v>29</v>
      </c>
      <c r="B6618" s="2">
        <v>1197831</v>
      </c>
      <c r="C6618" s="3">
        <v>44219</v>
      </c>
      <c r="D6618" s="12" t="str" cm="1">
        <f t="array" ref="D6618">_xlfn.SWITCH(WEEKDAY(C6618,2), 1, "Lundi", 2, "Mardi", 3, "Mercredi", 4, "Jeudi", 5, "Vendredi", 6, "Samedi", 7, "Dimanche", "Erreur")</f>
        <v>Samedi</v>
      </c>
      <c r="E6618" s="2" t="s">
        <v>26</v>
      </c>
      <c r="F6618" s="2" t="s">
        <v>101</v>
      </c>
      <c r="G6618" s="2" t="s">
        <v>102</v>
      </c>
      <c r="H6618" s="4" t="s">
        <v>18</v>
      </c>
      <c r="I6618" s="5">
        <v>25</v>
      </c>
      <c r="J6618" s="6">
        <v>109</v>
      </c>
      <c r="K6618" s="7">
        <v>2725</v>
      </c>
      <c r="L6618" s="7">
        <v>1226.2499999999998</v>
      </c>
      <c r="M6618" s="8">
        <v>0.44999999999999996</v>
      </c>
      <c r="N6618" s="2" t="s">
        <v>82</v>
      </c>
      <c r="O6618">
        <f t="shared" si="824"/>
        <v>2021</v>
      </c>
      <c r="P6618">
        <f t="shared" si="825"/>
        <v>1</v>
      </c>
      <c r="Q6618" t="str">
        <f t="shared" si="826"/>
        <v>janv</v>
      </c>
      <c r="R6618" t="str">
        <f t="shared" si="827"/>
        <v>Arkansas</v>
      </c>
      <c r="S6618" t="str">
        <f t="shared" si="828"/>
        <v>2021-01</v>
      </c>
      <c r="T6618">
        <f>IF(AND(COUNTIF(Calculs!$Q$2:$Q$12,$O6618)&gt;0,COUNTIF(Calculs!$S$2:$S$12,$E6618)&gt;0,COUNTIF(Calculs!$U$2:$U$12,$H6618)&gt;0),1,0)</f>
        <v>1</v>
      </c>
      <c r="U6618">
        <f t="shared" si="829"/>
        <v>2725</v>
      </c>
      <c r="V6618">
        <f t="shared" si="830"/>
        <v>109</v>
      </c>
      <c r="W6618">
        <f t="shared" si="831"/>
        <v>1226.2499999999998</v>
      </c>
    </row>
    <row r="6619" spans="1:23" ht="15.75" customHeight="1" x14ac:dyDescent="0.3">
      <c r="A6619" s="2" t="s">
        <v>29</v>
      </c>
      <c r="B6619" s="2">
        <v>1197831</v>
      </c>
      <c r="C6619" s="3">
        <v>44219</v>
      </c>
      <c r="D6619" s="12" t="str" cm="1">
        <f t="array" ref="D6619">_xlfn.SWITCH(WEEKDAY(C6619,2), 1, "Lundi", 2, "Mardi", 3, "Mercredi", 4, "Jeudi", 5, "Vendredi", 6, "Samedi", 7, "Dimanche", "Erreur")</f>
        <v>Samedi</v>
      </c>
      <c r="E6619" s="2" t="s">
        <v>26</v>
      </c>
      <c r="F6619" s="2" t="s">
        <v>101</v>
      </c>
      <c r="G6619" s="2" t="s">
        <v>102</v>
      </c>
      <c r="H6619" s="4" t="s">
        <v>19</v>
      </c>
      <c r="I6619" s="5">
        <v>15</v>
      </c>
      <c r="J6619" s="6">
        <v>98</v>
      </c>
      <c r="K6619" s="7">
        <v>1470</v>
      </c>
      <c r="L6619" s="7">
        <v>808.50000000000011</v>
      </c>
      <c r="M6619" s="8">
        <v>0.55000000000000004</v>
      </c>
      <c r="N6619" s="2" t="s">
        <v>82</v>
      </c>
      <c r="O6619">
        <f t="shared" si="824"/>
        <v>2021</v>
      </c>
      <c r="P6619">
        <f t="shared" si="825"/>
        <v>1</v>
      </c>
      <c r="Q6619" t="str">
        <f t="shared" si="826"/>
        <v>janv</v>
      </c>
      <c r="R6619" t="str">
        <f t="shared" si="827"/>
        <v>Arkansas</v>
      </c>
      <c r="S6619" t="str">
        <f t="shared" si="828"/>
        <v>2021-01</v>
      </c>
      <c r="T6619">
        <f>IF(AND(COUNTIF(Calculs!$Q$2:$Q$12,$O6619)&gt;0,COUNTIF(Calculs!$S$2:$S$12,$E6619)&gt;0,COUNTIF(Calculs!$U$2:$U$12,$H6619)&gt;0),1,0)</f>
        <v>1</v>
      </c>
      <c r="U6619">
        <f t="shared" si="829"/>
        <v>1470</v>
      </c>
      <c r="V6619">
        <f t="shared" si="830"/>
        <v>98</v>
      </c>
      <c r="W6619">
        <f t="shared" si="831"/>
        <v>808.50000000000011</v>
      </c>
    </row>
    <row r="6620" spans="1:23" ht="15.75" customHeight="1" x14ac:dyDescent="0.3">
      <c r="A6620" s="2" t="s">
        <v>29</v>
      </c>
      <c r="B6620" s="2">
        <v>1197831</v>
      </c>
      <c r="C6620" s="3">
        <v>44219</v>
      </c>
      <c r="D6620" s="12" t="str" cm="1">
        <f t="array" ref="D6620">_xlfn.SWITCH(WEEKDAY(C6620,2), 1, "Lundi", 2, "Mardi", 3, "Mercredi", 4, "Jeudi", 5, "Vendredi", 6, "Samedi", 7, "Dimanche", "Erreur")</f>
        <v>Samedi</v>
      </c>
      <c r="E6620" s="2" t="s">
        <v>26</v>
      </c>
      <c r="F6620" s="2" t="s">
        <v>101</v>
      </c>
      <c r="G6620" s="2" t="s">
        <v>102</v>
      </c>
      <c r="H6620" s="4" t="s">
        <v>20</v>
      </c>
      <c r="I6620" s="5">
        <v>18</v>
      </c>
      <c r="J6620" s="6">
        <v>65</v>
      </c>
      <c r="K6620" s="7">
        <v>1170</v>
      </c>
      <c r="L6620" s="7">
        <v>643.5</v>
      </c>
      <c r="M6620" s="8">
        <v>0.55000000000000004</v>
      </c>
      <c r="N6620" s="2" t="s">
        <v>82</v>
      </c>
      <c r="O6620">
        <f t="shared" si="824"/>
        <v>2021</v>
      </c>
      <c r="P6620">
        <f t="shared" si="825"/>
        <v>1</v>
      </c>
      <c r="Q6620" t="str">
        <f t="shared" si="826"/>
        <v>janv</v>
      </c>
      <c r="R6620" t="str">
        <f t="shared" si="827"/>
        <v>Arkansas</v>
      </c>
      <c r="S6620" t="str">
        <f t="shared" si="828"/>
        <v>2021-01</v>
      </c>
      <c r="T6620">
        <f>IF(AND(COUNTIF(Calculs!$Q$2:$Q$12,$O6620)&gt;0,COUNTIF(Calculs!$S$2:$S$12,$E6620)&gt;0,COUNTIF(Calculs!$U$2:$U$12,$H6620)&gt;0),1,0)</f>
        <v>1</v>
      </c>
      <c r="U6620">
        <f t="shared" si="829"/>
        <v>1170</v>
      </c>
      <c r="V6620">
        <f t="shared" si="830"/>
        <v>65</v>
      </c>
      <c r="W6620">
        <f t="shared" si="831"/>
        <v>643.5</v>
      </c>
    </row>
    <row r="6621" spans="1:23" ht="15.75" customHeight="1" x14ac:dyDescent="0.3">
      <c r="A6621" s="2" t="s">
        <v>29</v>
      </c>
      <c r="B6621" s="2">
        <v>1197831</v>
      </c>
      <c r="C6621" s="3">
        <v>44219</v>
      </c>
      <c r="D6621" s="12" t="str" cm="1">
        <f t="array" ref="D6621">_xlfn.SWITCH(WEEKDAY(C6621,2), 1, "Lundi", 2, "Mardi", 3, "Mercredi", 4, "Jeudi", 5, "Vendredi", 6, "Samedi", 7, "Dimanche", "Erreur")</f>
        <v>Samedi</v>
      </c>
      <c r="E6621" s="2" t="s">
        <v>26</v>
      </c>
      <c r="F6621" s="2" t="s">
        <v>101</v>
      </c>
      <c r="G6621" s="2" t="s">
        <v>102</v>
      </c>
      <c r="H6621" s="4" t="s">
        <v>21</v>
      </c>
      <c r="I6621" s="5">
        <v>33</v>
      </c>
      <c r="J6621" s="6">
        <v>80</v>
      </c>
      <c r="K6621" s="7">
        <v>2640</v>
      </c>
      <c r="L6621" s="7">
        <v>1320</v>
      </c>
      <c r="M6621" s="8">
        <v>0.5</v>
      </c>
      <c r="N6621" s="2" t="s">
        <v>82</v>
      </c>
      <c r="O6621">
        <f t="shared" si="824"/>
        <v>2021</v>
      </c>
      <c r="P6621">
        <f t="shared" si="825"/>
        <v>1</v>
      </c>
      <c r="Q6621" t="str">
        <f t="shared" si="826"/>
        <v>janv</v>
      </c>
      <c r="R6621" t="str">
        <f t="shared" si="827"/>
        <v>Arkansas</v>
      </c>
      <c r="S6621" t="str">
        <f t="shared" si="828"/>
        <v>2021-01</v>
      </c>
      <c r="T6621">
        <f>IF(AND(COUNTIF(Calculs!$Q$2:$Q$12,$O6621)&gt;0,COUNTIF(Calculs!$S$2:$S$12,$E6621)&gt;0,COUNTIF(Calculs!$U$2:$U$12,$H6621)&gt;0),1,0)</f>
        <v>1</v>
      </c>
      <c r="U6621">
        <f t="shared" si="829"/>
        <v>2640</v>
      </c>
      <c r="V6621">
        <f t="shared" si="830"/>
        <v>80</v>
      </c>
      <c r="W6621">
        <f t="shared" si="831"/>
        <v>1320</v>
      </c>
    </row>
    <row r="6622" spans="1:23" ht="15.75" customHeight="1" x14ac:dyDescent="0.3">
      <c r="A6622" s="2" t="s">
        <v>29</v>
      </c>
      <c r="B6622" s="2">
        <v>1197831</v>
      </c>
      <c r="C6622" s="3">
        <v>44219</v>
      </c>
      <c r="D6622" s="12" t="str" cm="1">
        <f t="array" ref="D6622">_xlfn.SWITCH(WEEKDAY(C6622,2), 1, "Lundi", 2, "Mardi", 3, "Mercredi", 4, "Jeudi", 5, "Vendredi", 6, "Samedi", 7, "Dimanche", "Erreur")</f>
        <v>Samedi</v>
      </c>
      <c r="E6622" s="2" t="s">
        <v>26</v>
      </c>
      <c r="F6622" s="2" t="s">
        <v>101</v>
      </c>
      <c r="G6622" s="2" t="s">
        <v>102</v>
      </c>
      <c r="H6622" s="4" t="s">
        <v>22</v>
      </c>
      <c r="I6622" s="5">
        <v>23</v>
      </c>
      <c r="J6622" s="6">
        <v>101</v>
      </c>
      <c r="K6622" s="7">
        <v>2323</v>
      </c>
      <c r="L6622" s="7">
        <v>1207.96</v>
      </c>
      <c r="M6622" s="8">
        <v>0.52</v>
      </c>
      <c r="N6622" s="2" t="s">
        <v>82</v>
      </c>
      <c r="O6622">
        <f t="shared" si="824"/>
        <v>2021</v>
      </c>
      <c r="P6622">
        <f t="shared" si="825"/>
        <v>1</v>
      </c>
      <c r="Q6622" t="str">
        <f t="shared" si="826"/>
        <v>janv</v>
      </c>
      <c r="R6622" t="str">
        <f t="shared" si="827"/>
        <v>Arkansas</v>
      </c>
      <c r="S6622" t="str">
        <f t="shared" si="828"/>
        <v>2021-01</v>
      </c>
      <c r="T6622">
        <f>IF(AND(COUNTIF(Calculs!$Q$2:$Q$12,$O6622)&gt;0,COUNTIF(Calculs!$S$2:$S$12,$E6622)&gt;0,COUNTIF(Calculs!$U$2:$U$12,$H6622)&gt;0),1,0)</f>
        <v>1</v>
      </c>
      <c r="U6622">
        <f t="shared" si="829"/>
        <v>2323</v>
      </c>
      <c r="V6622">
        <f t="shared" si="830"/>
        <v>101</v>
      </c>
      <c r="W6622">
        <f t="shared" si="831"/>
        <v>1207.96</v>
      </c>
    </row>
    <row r="6623" spans="1:23" ht="15.75" customHeight="1" x14ac:dyDescent="0.3">
      <c r="A6623" s="2" t="s">
        <v>29</v>
      </c>
      <c r="B6623" s="2">
        <v>1197831</v>
      </c>
      <c r="C6623" s="3">
        <v>44248</v>
      </c>
      <c r="D6623" s="12" t="str" cm="1">
        <f t="array" ref="D6623">_xlfn.SWITCH(WEEKDAY(C6623,2), 1, "Lundi", 2, "Mardi", 3, "Mercredi", 4, "Jeudi", 5, "Vendredi", 6, "Samedi", 7, "Dimanche", "Erreur")</f>
        <v>Dimanche</v>
      </c>
      <c r="E6623" s="2" t="s">
        <v>26</v>
      </c>
      <c r="F6623" s="2" t="s">
        <v>101</v>
      </c>
      <c r="G6623" s="2" t="s">
        <v>102</v>
      </c>
      <c r="H6623" s="4" t="s">
        <v>16</v>
      </c>
      <c r="I6623" s="5">
        <v>24</v>
      </c>
      <c r="J6623" s="6">
        <v>169</v>
      </c>
      <c r="K6623" s="7">
        <v>4056</v>
      </c>
      <c r="L6623" s="7">
        <v>2109.12</v>
      </c>
      <c r="M6623" s="8">
        <v>0.52</v>
      </c>
      <c r="N6623" s="2" t="s">
        <v>82</v>
      </c>
      <c r="O6623">
        <f t="shared" si="824"/>
        <v>2021</v>
      </c>
      <c r="P6623">
        <f t="shared" si="825"/>
        <v>2</v>
      </c>
      <c r="Q6623" t="str">
        <f t="shared" si="826"/>
        <v>févr</v>
      </c>
      <c r="R6623" t="str">
        <f t="shared" si="827"/>
        <v>Arkansas</v>
      </c>
      <c r="S6623" t="str">
        <f t="shared" si="828"/>
        <v>2021-02</v>
      </c>
      <c r="T6623">
        <f>IF(AND(COUNTIF(Calculs!$Q$2:$Q$12,$O6623)&gt;0,COUNTIF(Calculs!$S$2:$S$12,$E6623)&gt;0,COUNTIF(Calculs!$U$2:$U$12,$H6623)&gt;0),1,0)</f>
        <v>1</v>
      </c>
      <c r="U6623">
        <f t="shared" si="829"/>
        <v>4056</v>
      </c>
      <c r="V6623">
        <f t="shared" si="830"/>
        <v>169</v>
      </c>
      <c r="W6623">
        <f t="shared" si="831"/>
        <v>2109.12</v>
      </c>
    </row>
    <row r="6624" spans="1:23" ht="15.75" customHeight="1" x14ac:dyDescent="0.3">
      <c r="A6624" s="2" t="s">
        <v>29</v>
      </c>
      <c r="B6624" s="2">
        <v>1197831</v>
      </c>
      <c r="C6624" s="3">
        <v>44248</v>
      </c>
      <c r="D6624" s="12" t="str" cm="1">
        <f t="array" ref="D6624">_xlfn.SWITCH(WEEKDAY(C6624,2), 1, "Lundi", 2, "Mardi", 3, "Mercredi", 4, "Jeudi", 5, "Vendredi", 6, "Samedi", 7, "Dimanche", "Erreur")</f>
        <v>Dimanche</v>
      </c>
      <c r="E6624" s="2" t="s">
        <v>26</v>
      </c>
      <c r="F6624" s="2" t="s">
        <v>101</v>
      </c>
      <c r="G6624" s="2" t="s">
        <v>102</v>
      </c>
      <c r="H6624" s="4" t="s">
        <v>18</v>
      </c>
      <c r="I6624" s="5">
        <v>23</v>
      </c>
      <c r="J6624" s="6">
        <v>80</v>
      </c>
      <c r="K6624" s="7">
        <v>1840</v>
      </c>
      <c r="L6624" s="7">
        <v>846.4</v>
      </c>
      <c r="M6624" s="8">
        <v>0.45999999999999996</v>
      </c>
      <c r="N6624" s="2" t="s">
        <v>82</v>
      </c>
      <c r="O6624">
        <f t="shared" si="824"/>
        <v>2021</v>
      </c>
      <c r="P6624">
        <f t="shared" si="825"/>
        <v>2</v>
      </c>
      <c r="Q6624" t="str">
        <f t="shared" si="826"/>
        <v>févr</v>
      </c>
      <c r="R6624" t="str">
        <f t="shared" si="827"/>
        <v>Arkansas</v>
      </c>
      <c r="S6624" t="str">
        <f t="shared" si="828"/>
        <v>2021-02</v>
      </c>
      <c r="T6624">
        <f>IF(AND(COUNTIF(Calculs!$Q$2:$Q$12,$O6624)&gt;0,COUNTIF(Calculs!$S$2:$S$12,$E6624)&gt;0,COUNTIF(Calculs!$U$2:$U$12,$H6624)&gt;0),1,0)</f>
        <v>1</v>
      </c>
      <c r="U6624">
        <f t="shared" si="829"/>
        <v>1840</v>
      </c>
      <c r="V6624">
        <f t="shared" si="830"/>
        <v>80</v>
      </c>
      <c r="W6624">
        <f t="shared" si="831"/>
        <v>846.4</v>
      </c>
    </row>
    <row r="6625" spans="1:23" ht="15.75" customHeight="1" x14ac:dyDescent="0.3">
      <c r="A6625" s="2" t="s">
        <v>29</v>
      </c>
      <c r="B6625" s="2">
        <v>1197831</v>
      </c>
      <c r="C6625" s="3">
        <v>44248</v>
      </c>
      <c r="D6625" s="12" t="str" cm="1">
        <f t="array" ref="D6625">_xlfn.SWITCH(WEEKDAY(C6625,2), 1, "Lundi", 2, "Mardi", 3, "Mercredi", 4, "Jeudi", 5, "Vendredi", 6, "Samedi", 7, "Dimanche", "Erreur")</f>
        <v>Dimanche</v>
      </c>
      <c r="E6625" s="2" t="s">
        <v>26</v>
      </c>
      <c r="F6625" s="2" t="s">
        <v>101</v>
      </c>
      <c r="G6625" s="2" t="s">
        <v>102</v>
      </c>
      <c r="H6625" s="4" t="s">
        <v>19</v>
      </c>
      <c r="I6625" s="5">
        <v>15</v>
      </c>
      <c r="J6625" s="6">
        <v>91</v>
      </c>
      <c r="K6625" s="7">
        <v>1365</v>
      </c>
      <c r="L6625" s="7">
        <v>682.5</v>
      </c>
      <c r="M6625" s="8">
        <v>0.5</v>
      </c>
      <c r="N6625" s="2" t="s">
        <v>82</v>
      </c>
      <c r="O6625">
        <f t="shared" si="824"/>
        <v>2021</v>
      </c>
      <c r="P6625">
        <f t="shared" si="825"/>
        <v>2</v>
      </c>
      <c r="Q6625" t="str">
        <f t="shared" si="826"/>
        <v>févr</v>
      </c>
      <c r="R6625" t="str">
        <f t="shared" si="827"/>
        <v>Arkansas</v>
      </c>
      <c r="S6625" t="str">
        <f t="shared" si="828"/>
        <v>2021-02</v>
      </c>
      <c r="T6625">
        <f>IF(AND(COUNTIF(Calculs!$Q$2:$Q$12,$O6625)&gt;0,COUNTIF(Calculs!$S$2:$S$12,$E6625)&gt;0,COUNTIF(Calculs!$U$2:$U$12,$H6625)&gt;0),1,0)</f>
        <v>1</v>
      </c>
      <c r="U6625">
        <f t="shared" si="829"/>
        <v>1365</v>
      </c>
      <c r="V6625">
        <f t="shared" si="830"/>
        <v>91</v>
      </c>
      <c r="W6625">
        <f t="shared" si="831"/>
        <v>682.5</v>
      </c>
    </row>
    <row r="6626" spans="1:23" ht="15.75" customHeight="1" x14ac:dyDescent="0.3">
      <c r="A6626" s="2" t="s">
        <v>29</v>
      </c>
      <c r="B6626" s="2">
        <v>1197831</v>
      </c>
      <c r="C6626" s="3">
        <v>44248</v>
      </c>
      <c r="D6626" s="12" t="str" cm="1">
        <f t="array" ref="D6626">_xlfn.SWITCH(WEEKDAY(C6626,2), 1, "Lundi", 2, "Mardi", 3, "Mercredi", 4, "Jeudi", 5, "Vendredi", 6, "Samedi", 7, "Dimanche", "Erreur")</f>
        <v>Dimanche</v>
      </c>
      <c r="E6626" s="2" t="s">
        <v>26</v>
      </c>
      <c r="F6626" s="2" t="s">
        <v>103</v>
      </c>
      <c r="G6626" s="2" t="s">
        <v>104</v>
      </c>
      <c r="H6626" s="4" t="s">
        <v>20</v>
      </c>
      <c r="I6626" s="5">
        <v>19</v>
      </c>
      <c r="J6626" s="6">
        <v>49</v>
      </c>
      <c r="K6626" s="7">
        <v>931</v>
      </c>
      <c r="L6626" s="7">
        <v>474.81</v>
      </c>
      <c r="M6626" s="8">
        <v>0.51</v>
      </c>
      <c r="N6626" s="2" t="s">
        <v>82</v>
      </c>
      <c r="O6626">
        <f t="shared" si="824"/>
        <v>2021</v>
      </c>
      <c r="P6626">
        <f t="shared" si="825"/>
        <v>2</v>
      </c>
      <c r="Q6626" t="str">
        <f t="shared" si="826"/>
        <v>févr</v>
      </c>
      <c r="R6626" t="str">
        <f t="shared" si="827"/>
        <v>Oklahoma</v>
      </c>
      <c r="S6626" t="str">
        <f t="shared" si="828"/>
        <v>2021-02</v>
      </c>
      <c r="T6626">
        <f>IF(AND(COUNTIF(Calculs!$Q$2:$Q$12,$O6626)&gt;0,COUNTIF(Calculs!$S$2:$S$12,$E6626)&gt;0,COUNTIF(Calculs!$U$2:$U$12,$H6626)&gt;0),1,0)</f>
        <v>1</v>
      </c>
      <c r="U6626">
        <f t="shared" si="829"/>
        <v>931</v>
      </c>
      <c r="V6626">
        <f t="shared" si="830"/>
        <v>49</v>
      </c>
      <c r="W6626">
        <f t="shared" si="831"/>
        <v>474.81</v>
      </c>
    </row>
    <row r="6627" spans="1:23" ht="15.75" customHeight="1" x14ac:dyDescent="0.3">
      <c r="A6627" s="2" t="s">
        <v>29</v>
      </c>
      <c r="B6627" s="2">
        <v>1197831</v>
      </c>
      <c r="C6627" s="3">
        <v>44248</v>
      </c>
      <c r="D6627" s="12" t="str" cm="1">
        <f t="array" ref="D6627">_xlfn.SWITCH(WEEKDAY(C6627,2), 1, "Lundi", 2, "Mardi", 3, "Mercredi", 4, "Jeudi", 5, "Vendredi", 6, "Samedi", 7, "Dimanche", "Erreur")</f>
        <v>Dimanche</v>
      </c>
      <c r="E6627" s="2" t="s">
        <v>26</v>
      </c>
      <c r="F6627" s="2" t="s">
        <v>103</v>
      </c>
      <c r="G6627" s="2" t="s">
        <v>104</v>
      </c>
      <c r="H6627" s="4" t="s">
        <v>21</v>
      </c>
      <c r="I6627" s="5">
        <v>34</v>
      </c>
      <c r="J6627" s="6">
        <v>75</v>
      </c>
      <c r="K6627" s="7">
        <v>2550</v>
      </c>
      <c r="L6627" s="7">
        <v>1198.5</v>
      </c>
      <c r="M6627" s="8">
        <v>0.47</v>
      </c>
      <c r="N6627" s="2" t="s">
        <v>82</v>
      </c>
      <c r="O6627">
        <f t="shared" si="824"/>
        <v>2021</v>
      </c>
      <c r="P6627">
        <f t="shared" si="825"/>
        <v>2</v>
      </c>
      <c r="Q6627" t="str">
        <f t="shared" si="826"/>
        <v>févr</v>
      </c>
      <c r="R6627" t="str">
        <f t="shared" si="827"/>
        <v>Oklahoma</v>
      </c>
      <c r="S6627" t="str">
        <f t="shared" si="828"/>
        <v>2021-02</v>
      </c>
      <c r="T6627">
        <f>IF(AND(COUNTIF(Calculs!$Q$2:$Q$12,$O6627)&gt;0,COUNTIF(Calculs!$S$2:$S$12,$E6627)&gt;0,COUNTIF(Calculs!$U$2:$U$12,$H6627)&gt;0),1,0)</f>
        <v>1</v>
      </c>
      <c r="U6627">
        <f t="shared" si="829"/>
        <v>2550</v>
      </c>
      <c r="V6627">
        <f t="shared" si="830"/>
        <v>75</v>
      </c>
      <c r="W6627">
        <f t="shared" si="831"/>
        <v>1198.5</v>
      </c>
    </row>
    <row r="6628" spans="1:23" ht="15.75" customHeight="1" x14ac:dyDescent="0.3">
      <c r="A6628" s="2" t="s">
        <v>29</v>
      </c>
      <c r="B6628" s="2">
        <v>1197831</v>
      </c>
      <c r="C6628" s="3">
        <v>44248</v>
      </c>
      <c r="D6628" s="12" t="str" cm="1">
        <f t="array" ref="D6628">_xlfn.SWITCH(WEEKDAY(C6628,2), 1, "Lundi", 2, "Mardi", 3, "Mercredi", 4, "Jeudi", 5, "Vendredi", 6, "Samedi", 7, "Dimanche", "Erreur")</f>
        <v>Dimanche</v>
      </c>
      <c r="E6628" s="2" t="s">
        <v>26</v>
      </c>
      <c r="F6628" s="2" t="s">
        <v>103</v>
      </c>
      <c r="G6628" s="2" t="s">
        <v>104</v>
      </c>
      <c r="H6628" s="4" t="s">
        <v>22</v>
      </c>
      <c r="I6628" s="5">
        <v>18</v>
      </c>
      <c r="J6628" s="6">
        <v>98</v>
      </c>
      <c r="K6628" s="7">
        <v>1764</v>
      </c>
      <c r="L6628" s="7">
        <v>899.64</v>
      </c>
      <c r="M6628" s="8">
        <v>0.51</v>
      </c>
      <c r="N6628" s="2" t="s">
        <v>82</v>
      </c>
      <c r="O6628">
        <f t="shared" si="824"/>
        <v>2021</v>
      </c>
      <c r="P6628">
        <f t="shared" si="825"/>
        <v>2</v>
      </c>
      <c r="Q6628" t="str">
        <f t="shared" si="826"/>
        <v>févr</v>
      </c>
      <c r="R6628" t="str">
        <f t="shared" si="827"/>
        <v>Oklahoma</v>
      </c>
      <c r="S6628" t="str">
        <f t="shared" si="828"/>
        <v>2021-02</v>
      </c>
      <c r="T6628">
        <f>IF(AND(COUNTIF(Calculs!$Q$2:$Q$12,$O6628)&gt;0,COUNTIF(Calculs!$S$2:$S$12,$E6628)&gt;0,COUNTIF(Calculs!$U$2:$U$12,$H6628)&gt;0),1,0)</f>
        <v>1</v>
      </c>
      <c r="U6628">
        <f t="shared" si="829"/>
        <v>1764</v>
      </c>
      <c r="V6628">
        <f t="shared" si="830"/>
        <v>98</v>
      </c>
      <c r="W6628">
        <f t="shared" si="831"/>
        <v>899.64</v>
      </c>
    </row>
    <row r="6629" spans="1:23" ht="15.75" customHeight="1" x14ac:dyDescent="0.3">
      <c r="A6629" s="2" t="s">
        <v>29</v>
      </c>
      <c r="B6629" s="2">
        <v>1197831</v>
      </c>
      <c r="C6629" s="3">
        <v>44274</v>
      </c>
      <c r="D6629" s="12" t="str" cm="1">
        <f t="array" ref="D6629">_xlfn.SWITCH(WEEKDAY(C6629,2), 1, "Lundi", 2, "Mardi", 3, "Mercredi", 4, "Jeudi", 5, "Vendredi", 6, "Samedi", 7, "Dimanche", "Erreur")</f>
        <v>Vendredi</v>
      </c>
      <c r="E6629" s="2" t="s">
        <v>26</v>
      </c>
      <c r="F6629" s="2" t="s">
        <v>103</v>
      </c>
      <c r="G6629" s="2" t="s">
        <v>104</v>
      </c>
      <c r="H6629" s="4" t="s">
        <v>16</v>
      </c>
      <c r="I6629" s="5">
        <v>19</v>
      </c>
      <c r="J6629" s="6">
        <v>154</v>
      </c>
      <c r="K6629" s="7">
        <v>2926</v>
      </c>
      <c r="L6629" s="7">
        <v>1463</v>
      </c>
      <c r="M6629" s="8">
        <v>0.5</v>
      </c>
      <c r="N6629" s="2" t="s">
        <v>82</v>
      </c>
      <c r="O6629">
        <f t="shared" si="824"/>
        <v>2021</v>
      </c>
      <c r="P6629">
        <f t="shared" si="825"/>
        <v>3</v>
      </c>
      <c r="Q6629" t="str">
        <f t="shared" si="826"/>
        <v>mars</v>
      </c>
      <c r="R6629" t="str">
        <f t="shared" si="827"/>
        <v>Oklahoma</v>
      </c>
      <c r="S6629" t="str">
        <f t="shared" si="828"/>
        <v>2021-03</v>
      </c>
      <c r="T6629">
        <f>IF(AND(COUNTIF(Calculs!$Q$2:$Q$12,$O6629)&gt;0,COUNTIF(Calculs!$S$2:$S$12,$E6629)&gt;0,COUNTIF(Calculs!$U$2:$U$12,$H6629)&gt;0),1,0)</f>
        <v>1</v>
      </c>
      <c r="U6629">
        <f t="shared" si="829"/>
        <v>2926</v>
      </c>
      <c r="V6629">
        <f t="shared" si="830"/>
        <v>154</v>
      </c>
      <c r="W6629">
        <f t="shared" si="831"/>
        <v>1463</v>
      </c>
    </row>
    <row r="6630" spans="1:23" ht="15.75" customHeight="1" x14ac:dyDescent="0.3">
      <c r="A6630" s="2" t="s">
        <v>29</v>
      </c>
      <c r="B6630" s="2">
        <v>1197831</v>
      </c>
      <c r="C6630" s="3">
        <v>44274</v>
      </c>
      <c r="D6630" s="12" t="str" cm="1">
        <f t="array" ref="D6630">_xlfn.SWITCH(WEEKDAY(C6630,2), 1, "Lundi", 2, "Mardi", 3, "Mercredi", 4, "Jeudi", 5, "Vendredi", 6, "Samedi", 7, "Dimanche", "Erreur")</f>
        <v>Vendredi</v>
      </c>
      <c r="E6630" s="2" t="s">
        <v>26</v>
      </c>
      <c r="F6630" s="2" t="s">
        <v>103</v>
      </c>
      <c r="G6630" s="2" t="s">
        <v>104</v>
      </c>
      <c r="H6630" s="4" t="s">
        <v>18</v>
      </c>
      <c r="I6630" s="5">
        <v>19</v>
      </c>
      <c r="J6630" s="6">
        <v>73</v>
      </c>
      <c r="K6630" s="7">
        <v>1387</v>
      </c>
      <c r="L6630" s="7">
        <v>665.76</v>
      </c>
      <c r="M6630" s="8">
        <v>0.48</v>
      </c>
      <c r="N6630" s="2" t="s">
        <v>82</v>
      </c>
      <c r="O6630">
        <f t="shared" si="824"/>
        <v>2021</v>
      </c>
      <c r="P6630">
        <f t="shared" si="825"/>
        <v>3</v>
      </c>
      <c r="Q6630" t="str">
        <f t="shared" si="826"/>
        <v>mars</v>
      </c>
      <c r="R6630" t="str">
        <f t="shared" si="827"/>
        <v>Oklahoma</v>
      </c>
      <c r="S6630" t="str">
        <f t="shared" si="828"/>
        <v>2021-03</v>
      </c>
      <c r="T6630">
        <f>IF(AND(COUNTIF(Calculs!$Q$2:$Q$12,$O6630)&gt;0,COUNTIF(Calculs!$S$2:$S$12,$E6630)&gt;0,COUNTIF(Calculs!$U$2:$U$12,$H6630)&gt;0),1,0)</f>
        <v>1</v>
      </c>
      <c r="U6630">
        <f t="shared" si="829"/>
        <v>1387</v>
      </c>
      <c r="V6630">
        <f t="shared" si="830"/>
        <v>73</v>
      </c>
      <c r="W6630">
        <f t="shared" si="831"/>
        <v>665.76</v>
      </c>
    </row>
    <row r="6631" spans="1:23" ht="15.75" customHeight="1" x14ac:dyDescent="0.3">
      <c r="A6631" s="2" t="s">
        <v>29</v>
      </c>
      <c r="B6631" s="2">
        <v>1197831</v>
      </c>
      <c r="C6631" s="3">
        <v>44274</v>
      </c>
      <c r="D6631" s="12" t="str" cm="1">
        <f t="array" ref="D6631">_xlfn.SWITCH(WEEKDAY(C6631,2), 1, "Lundi", 2, "Mardi", 3, "Mercredi", 4, "Jeudi", 5, "Vendredi", 6, "Samedi", 7, "Dimanche", "Erreur")</f>
        <v>Vendredi</v>
      </c>
      <c r="E6631" s="2" t="s">
        <v>26</v>
      </c>
      <c r="F6631" s="2" t="s">
        <v>103</v>
      </c>
      <c r="G6631" s="2" t="s">
        <v>104</v>
      </c>
      <c r="H6631" s="4" t="s">
        <v>19</v>
      </c>
      <c r="I6631" s="5">
        <v>9</v>
      </c>
      <c r="J6631" s="6">
        <v>80</v>
      </c>
      <c r="K6631" s="7">
        <v>720</v>
      </c>
      <c r="L6631" s="7">
        <v>360</v>
      </c>
      <c r="M6631" s="8">
        <v>0.5</v>
      </c>
      <c r="N6631" s="2" t="s">
        <v>82</v>
      </c>
      <c r="O6631">
        <f t="shared" si="824"/>
        <v>2021</v>
      </c>
      <c r="P6631">
        <f t="shared" si="825"/>
        <v>3</v>
      </c>
      <c r="Q6631" t="str">
        <f t="shared" si="826"/>
        <v>mars</v>
      </c>
      <c r="R6631" t="str">
        <f t="shared" si="827"/>
        <v>Oklahoma</v>
      </c>
      <c r="S6631" t="str">
        <f t="shared" si="828"/>
        <v>2021-03</v>
      </c>
      <c r="T6631">
        <f>IF(AND(COUNTIF(Calculs!$Q$2:$Q$12,$O6631)&gt;0,COUNTIF(Calculs!$S$2:$S$12,$E6631)&gt;0,COUNTIF(Calculs!$U$2:$U$12,$H6631)&gt;0),1,0)</f>
        <v>1</v>
      </c>
      <c r="U6631">
        <f t="shared" si="829"/>
        <v>720</v>
      </c>
      <c r="V6631">
        <f t="shared" si="830"/>
        <v>80</v>
      </c>
      <c r="W6631">
        <f t="shared" si="831"/>
        <v>360</v>
      </c>
    </row>
    <row r="6632" spans="1:23" ht="15.75" customHeight="1" x14ac:dyDescent="0.3">
      <c r="A6632" s="2" t="s">
        <v>29</v>
      </c>
      <c r="B6632" s="2">
        <v>1197831</v>
      </c>
      <c r="C6632" s="3">
        <v>44274</v>
      </c>
      <c r="D6632" s="12" t="str" cm="1">
        <f t="array" ref="D6632">_xlfn.SWITCH(WEEKDAY(C6632,2), 1, "Lundi", 2, "Mardi", 3, "Mercredi", 4, "Jeudi", 5, "Vendredi", 6, "Samedi", 7, "Dimanche", "Erreur")</f>
        <v>Vendredi</v>
      </c>
      <c r="E6632" s="2" t="s">
        <v>26</v>
      </c>
      <c r="F6632" s="2" t="s">
        <v>103</v>
      </c>
      <c r="G6632" s="2" t="s">
        <v>104</v>
      </c>
      <c r="H6632" s="4" t="s">
        <v>20</v>
      </c>
      <c r="I6632" s="5">
        <v>20</v>
      </c>
      <c r="J6632" s="6">
        <v>34</v>
      </c>
      <c r="K6632" s="7">
        <v>680</v>
      </c>
      <c r="L6632" s="7">
        <v>340</v>
      </c>
      <c r="M6632" s="8">
        <v>0.5</v>
      </c>
      <c r="N6632" s="2" t="s">
        <v>82</v>
      </c>
      <c r="O6632">
        <f t="shared" si="824"/>
        <v>2021</v>
      </c>
      <c r="P6632">
        <f t="shared" si="825"/>
        <v>3</v>
      </c>
      <c r="Q6632" t="str">
        <f t="shared" si="826"/>
        <v>mars</v>
      </c>
      <c r="R6632" t="str">
        <f t="shared" si="827"/>
        <v>Oklahoma</v>
      </c>
      <c r="S6632" t="str">
        <f t="shared" si="828"/>
        <v>2021-03</v>
      </c>
      <c r="T6632">
        <f>IF(AND(COUNTIF(Calculs!$Q$2:$Q$12,$O6632)&gt;0,COUNTIF(Calculs!$S$2:$S$12,$E6632)&gt;0,COUNTIF(Calculs!$U$2:$U$12,$H6632)&gt;0),1,0)</f>
        <v>1</v>
      </c>
      <c r="U6632">
        <f t="shared" si="829"/>
        <v>680</v>
      </c>
      <c r="V6632">
        <f t="shared" si="830"/>
        <v>34</v>
      </c>
      <c r="W6632">
        <f t="shared" si="831"/>
        <v>340</v>
      </c>
    </row>
    <row r="6633" spans="1:23" ht="15.75" customHeight="1" x14ac:dyDescent="0.3">
      <c r="A6633" s="2" t="s">
        <v>29</v>
      </c>
      <c r="B6633" s="2">
        <v>1197831</v>
      </c>
      <c r="C6633" s="3">
        <v>44274</v>
      </c>
      <c r="D6633" s="12" t="str" cm="1">
        <f t="array" ref="D6633">_xlfn.SWITCH(WEEKDAY(C6633,2), 1, "Lundi", 2, "Mardi", 3, "Mercredi", 4, "Jeudi", 5, "Vendredi", 6, "Samedi", 7, "Dimanche", "Erreur")</f>
        <v>Vendredi</v>
      </c>
      <c r="E6633" s="2" t="s">
        <v>26</v>
      </c>
      <c r="F6633" s="2" t="s">
        <v>103</v>
      </c>
      <c r="G6633" s="2" t="s">
        <v>104</v>
      </c>
      <c r="H6633" s="4" t="s">
        <v>21</v>
      </c>
      <c r="I6633" s="5">
        <v>34</v>
      </c>
      <c r="J6633" s="6">
        <v>49</v>
      </c>
      <c r="K6633" s="7">
        <v>1666</v>
      </c>
      <c r="L6633" s="7">
        <v>783.02</v>
      </c>
      <c r="M6633" s="8">
        <v>0.47</v>
      </c>
      <c r="N6633" s="2" t="s">
        <v>82</v>
      </c>
      <c r="O6633">
        <f t="shared" si="824"/>
        <v>2021</v>
      </c>
      <c r="P6633">
        <f t="shared" si="825"/>
        <v>3</v>
      </c>
      <c r="Q6633" t="str">
        <f t="shared" si="826"/>
        <v>mars</v>
      </c>
      <c r="R6633" t="str">
        <f t="shared" si="827"/>
        <v>Oklahoma</v>
      </c>
      <c r="S6633" t="str">
        <f t="shared" si="828"/>
        <v>2021-03</v>
      </c>
      <c r="T6633">
        <f>IF(AND(COUNTIF(Calculs!$Q$2:$Q$12,$O6633)&gt;0,COUNTIF(Calculs!$S$2:$S$12,$E6633)&gt;0,COUNTIF(Calculs!$U$2:$U$12,$H6633)&gt;0),1,0)</f>
        <v>1</v>
      </c>
      <c r="U6633">
        <f t="shared" si="829"/>
        <v>1666</v>
      </c>
      <c r="V6633">
        <f t="shared" si="830"/>
        <v>49</v>
      </c>
      <c r="W6633">
        <f t="shared" si="831"/>
        <v>783.02</v>
      </c>
    </row>
    <row r="6634" spans="1:23" ht="15.75" customHeight="1" x14ac:dyDescent="0.3">
      <c r="A6634" s="2" t="s">
        <v>29</v>
      </c>
      <c r="B6634" s="2">
        <v>1197831</v>
      </c>
      <c r="C6634" s="3">
        <v>44274</v>
      </c>
      <c r="D6634" s="12" t="str" cm="1">
        <f t="array" ref="D6634">_xlfn.SWITCH(WEEKDAY(C6634,2), 1, "Lundi", 2, "Mardi", 3, "Mercredi", 4, "Jeudi", 5, "Vendredi", 6, "Samedi", 7, "Dimanche", "Erreur")</f>
        <v>Vendredi</v>
      </c>
      <c r="E6634" s="2" t="s">
        <v>26</v>
      </c>
      <c r="F6634" s="2" t="s">
        <v>103</v>
      </c>
      <c r="G6634" s="2" t="s">
        <v>104</v>
      </c>
      <c r="H6634" s="4" t="s">
        <v>22</v>
      </c>
      <c r="I6634" s="5">
        <v>23</v>
      </c>
      <c r="J6634" s="6">
        <v>69</v>
      </c>
      <c r="K6634" s="7">
        <v>1587</v>
      </c>
      <c r="L6634" s="7">
        <v>856.98</v>
      </c>
      <c r="M6634" s="8">
        <v>0.54</v>
      </c>
      <c r="N6634" s="2" t="s">
        <v>82</v>
      </c>
      <c r="O6634">
        <f t="shared" si="824"/>
        <v>2021</v>
      </c>
      <c r="P6634">
        <f t="shared" si="825"/>
        <v>3</v>
      </c>
      <c r="Q6634" t="str">
        <f t="shared" si="826"/>
        <v>mars</v>
      </c>
      <c r="R6634" t="str">
        <f t="shared" si="827"/>
        <v>Oklahoma</v>
      </c>
      <c r="S6634" t="str">
        <f t="shared" si="828"/>
        <v>2021-03</v>
      </c>
      <c r="T6634">
        <f>IF(AND(COUNTIF(Calculs!$Q$2:$Q$12,$O6634)&gt;0,COUNTIF(Calculs!$S$2:$S$12,$E6634)&gt;0,COUNTIF(Calculs!$U$2:$U$12,$H6634)&gt;0),1,0)</f>
        <v>1</v>
      </c>
      <c r="U6634">
        <f t="shared" si="829"/>
        <v>1587</v>
      </c>
      <c r="V6634">
        <f t="shared" si="830"/>
        <v>69</v>
      </c>
      <c r="W6634">
        <f t="shared" si="831"/>
        <v>856.98</v>
      </c>
    </row>
    <row r="6635" spans="1:23" ht="15.75" customHeight="1" x14ac:dyDescent="0.3">
      <c r="A6635" s="2" t="s">
        <v>29</v>
      </c>
      <c r="B6635" s="2">
        <v>1197831</v>
      </c>
      <c r="C6635" s="3">
        <v>44306</v>
      </c>
      <c r="D6635" s="12" t="str" cm="1">
        <f t="array" ref="D6635">_xlfn.SWITCH(WEEKDAY(C6635,2), 1, "Lundi", 2, "Mardi", 3, "Mercredi", 4, "Jeudi", 5, "Vendredi", 6, "Samedi", 7, "Dimanche", "Erreur")</f>
        <v>Mardi</v>
      </c>
      <c r="E6635" s="2" t="s">
        <v>26</v>
      </c>
      <c r="F6635" s="2" t="s">
        <v>103</v>
      </c>
      <c r="G6635" s="2" t="s">
        <v>104</v>
      </c>
      <c r="H6635" s="4" t="s">
        <v>16</v>
      </c>
      <c r="I6635" s="5">
        <v>24</v>
      </c>
      <c r="J6635" s="6">
        <v>152</v>
      </c>
      <c r="K6635" s="7">
        <v>3648</v>
      </c>
      <c r="L6635" s="7">
        <v>1933.44</v>
      </c>
      <c r="M6635" s="8">
        <v>0.53</v>
      </c>
      <c r="N6635" s="2" t="s">
        <v>82</v>
      </c>
      <c r="O6635">
        <f t="shared" si="824"/>
        <v>2021</v>
      </c>
      <c r="P6635">
        <f t="shared" si="825"/>
        <v>4</v>
      </c>
      <c r="Q6635" t="str">
        <f t="shared" si="826"/>
        <v>avr</v>
      </c>
      <c r="R6635" t="str">
        <f t="shared" si="827"/>
        <v>Oklahoma</v>
      </c>
      <c r="S6635" t="str">
        <f t="shared" si="828"/>
        <v>2021-04</v>
      </c>
      <c r="T6635">
        <f>IF(AND(COUNTIF(Calculs!$Q$2:$Q$12,$O6635)&gt;0,COUNTIF(Calculs!$S$2:$S$12,$E6635)&gt;0,COUNTIF(Calculs!$U$2:$U$12,$H6635)&gt;0),1,0)</f>
        <v>1</v>
      </c>
      <c r="U6635">
        <f t="shared" si="829"/>
        <v>3648</v>
      </c>
      <c r="V6635">
        <f t="shared" si="830"/>
        <v>152</v>
      </c>
      <c r="W6635">
        <f t="shared" si="831"/>
        <v>1933.44</v>
      </c>
    </row>
    <row r="6636" spans="1:23" ht="15.75" customHeight="1" x14ac:dyDescent="0.3">
      <c r="A6636" s="2" t="s">
        <v>29</v>
      </c>
      <c r="B6636" s="2">
        <v>1197831</v>
      </c>
      <c r="C6636" s="3">
        <v>44306</v>
      </c>
      <c r="D6636" s="12" t="str" cm="1">
        <f t="array" ref="D6636">_xlfn.SWITCH(WEEKDAY(C6636,2), 1, "Lundi", 2, "Mardi", 3, "Mercredi", 4, "Jeudi", 5, "Vendredi", 6, "Samedi", 7, "Dimanche", "Erreur")</f>
        <v>Mardi</v>
      </c>
      <c r="E6636" s="2" t="s">
        <v>26</v>
      </c>
      <c r="F6636" s="2" t="s">
        <v>103</v>
      </c>
      <c r="G6636" s="2" t="s">
        <v>104</v>
      </c>
      <c r="H6636" s="4" t="s">
        <v>18</v>
      </c>
      <c r="I6636" s="5">
        <v>23</v>
      </c>
      <c r="J6636" s="6">
        <v>65</v>
      </c>
      <c r="K6636" s="7">
        <v>1495</v>
      </c>
      <c r="L6636" s="7">
        <v>717.6</v>
      </c>
      <c r="M6636" s="8">
        <v>0.48</v>
      </c>
      <c r="N6636" s="2" t="s">
        <v>82</v>
      </c>
      <c r="O6636">
        <f t="shared" si="824"/>
        <v>2021</v>
      </c>
      <c r="P6636">
        <f t="shared" si="825"/>
        <v>4</v>
      </c>
      <c r="Q6636" t="str">
        <f t="shared" si="826"/>
        <v>avr</v>
      </c>
      <c r="R6636" t="str">
        <f t="shared" si="827"/>
        <v>Oklahoma</v>
      </c>
      <c r="S6636" t="str">
        <f t="shared" si="828"/>
        <v>2021-04</v>
      </c>
      <c r="T6636">
        <f>IF(AND(COUNTIF(Calculs!$Q$2:$Q$12,$O6636)&gt;0,COUNTIF(Calculs!$S$2:$S$12,$E6636)&gt;0,COUNTIF(Calculs!$U$2:$U$12,$H6636)&gt;0),1,0)</f>
        <v>1</v>
      </c>
      <c r="U6636">
        <f t="shared" si="829"/>
        <v>1495</v>
      </c>
      <c r="V6636">
        <f t="shared" si="830"/>
        <v>65</v>
      </c>
      <c r="W6636">
        <f t="shared" si="831"/>
        <v>717.6</v>
      </c>
    </row>
    <row r="6637" spans="1:23" ht="15.75" customHeight="1" x14ac:dyDescent="0.3">
      <c r="A6637" s="2" t="s">
        <v>29</v>
      </c>
      <c r="B6637" s="2">
        <v>1197831</v>
      </c>
      <c r="C6637" s="3">
        <v>44306</v>
      </c>
      <c r="D6637" s="12" t="str" cm="1">
        <f t="array" ref="D6637">_xlfn.SWITCH(WEEKDAY(C6637,2), 1, "Lundi", 2, "Mardi", 3, "Mercredi", 4, "Jeudi", 5, "Vendredi", 6, "Samedi", 7, "Dimanche", "Erreur")</f>
        <v>Mardi</v>
      </c>
      <c r="E6637" s="2" t="s">
        <v>26</v>
      </c>
      <c r="F6637" s="2" t="s">
        <v>103</v>
      </c>
      <c r="G6637" s="2" t="s">
        <v>104</v>
      </c>
      <c r="H6637" s="4" t="s">
        <v>19</v>
      </c>
      <c r="I6637" s="5">
        <v>14</v>
      </c>
      <c r="J6637" s="6">
        <v>68</v>
      </c>
      <c r="K6637" s="7">
        <v>952</v>
      </c>
      <c r="L6637" s="7">
        <v>504.56</v>
      </c>
      <c r="M6637" s="8">
        <v>0.53</v>
      </c>
      <c r="N6637" s="2" t="s">
        <v>82</v>
      </c>
      <c r="O6637">
        <f t="shared" si="824"/>
        <v>2021</v>
      </c>
      <c r="P6637">
        <f t="shared" si="825"/>
        <v>4</v>
      </c>
      <c r="Q6637" t="str">
        <f t="shared" si="826"/>
        <v>avr</v>
      </c>
      <c r="R6637" t="str">
        <f t="shared" si="827"/>
        <v>Oklahoma</v>
      </c>
      <c r="S6637" t="str">
        <f t="shared" si="828"/>
        <v>2021-04</v>
      </c>
      <c r="T6637">
        <f>IF(AND(COUNTIF(Calculs!$Q$2:$Q$12,$O6637)&gt;0,COUNTIF(Calculs!$S$2:$S$12,$E6637)&gt;0,COUNTIF(Calculs!$U$2:$U$12,$H6637)&gt;0),1,0)</f>
        <v>1</v>
      </c>
      <c r="U6637">
        <f t="shared" si="829"/>
        <v>952</v>
      </c>
      <c r="V6637">
        <f t="shared" si="830"/>
        <v>68</v>
      </c>
      <c r="W6637">
        <f t="shared" si="831"/>
        <v>504.56</v>
      </c>
    </row>
    <row r="6638" spans="1:23" ht="15.75" customHeight="1" x14ac:dyDescent="0.3">
      <c r="A6638" s="2" t="s">
        <v>29</v>
      </c>
      <c r="B6638" s="2">
        <v>1197831</v>
      </c>
      <c r="C6638" s="3">
        <v>44306</v>
      </c>
      <c r="D6638" s="12" t="str" cm="1">
        <f t="array" ref="D6638">_xlfn.SWITCH(WEEKDAY(C6638,2), 1, "Lundi", 2, "Mardi", 3, "Mercredi", 4, "Jeudi", 5, "Vendredi", 6, "Samedi", 7, "Dimanche", "Erreur")</f>
        <v>Mardi</v>
      </c>
      <c r="E6638" s="2" t="s">
        <v>26</v>
      </c>
      <c r="F6638" s="2" t="s">
        <v>103</v>
      </c>
      <c r="G6638" s="2" t="s">
        <v>104</v>
      </c>
      <c r="H6638" s="4" t="s">
        <v>20</v>
      </c>
      <c r="I6638" s="5">
        <v>18</v>
      </c>
      <c r="J6638" s="6">
        <v>45</v>
      </c>
      <c r="K6638" s="7">
        <v>810</v>
      </c>
      <c r="L6638" s="7">
        <v>429.3</v>
      </c>
      <c r="M6638" s="8">
        <v>0.53</v>
      </c>
      <c r="N6638" s="2" t="s">
        <v>82</v>
      </c>
      <c r="O6638">
        <f t="shared" si="824"/>
        <v>2021</v>
      </c>
      <c r="P6638">
        <f t="shared" si="825"/>
        <v>4</v>
      </c>
      <c r="Q6638" t="str">
        <f t="shared" si="826"/>
        <v>avr</v>
      </c>
      <c r="R6638" t="str">
        <f t="shared" si="827"/>
        <v>Oklahoma</v>
      </c>
      <c r="S6638" t="str">
        <f t="shared" si="828"/>
        <v>2021-04</v>
      </c>
      <c r="T6638">
        <f>IF(AND(COUNTIF(Calculs!$Q$2:$Q$12,$O6638)&gt;0,COUNTIF(Calculs!$S$2:$S$12,$E6638)&gt;0,COUNTIF(Calculs!$U$2:$U$12,$H6638)&gt;0),1,0)</f>
        <v>1</v>
      </c>
      <c r="U6638">
        <f t="shared" si="829"/>
        <v>810</v>
      </c>
      <c r="V6638">
        <f t="shared" si="830"/>
        <v>45</v>
      </c>
      <c r="W6638">
        <f t="shared" si="831"/>
        <v>429.3</v>
      </c>
    </row>
    <row r="6639" spans="1:23" ht="15.75" customHeight="1" x14ac:dyDescent="0.3">
      <c r="A6639" s="2" t="s">
        <v>29</v>
      </c>
      <c r="B6639" s="2">
        <v>1197831</v>
      </c>
      <c r="C6639" s="3">
        <v>44306</v>
      </c>
      <c r="D6639" s="12" t="str" cm="1">
        <f t="array" ref="D6639">_xlfn.SWITCH(WEEKDAY(C6639,2), 1, "Lundi", 2, "Mardi", 3, "Mercredi", 4, "Jeudi", 5, "Vendredi", 6, "Samedi", 7, "Dimanche", "Erreur")</f>
        <v>Mardi</v>
      </c>
      <c r="E6639" s="2" t="s">
        <v>26</v>
      </c>
      <c r="F6639" s="2" t="s">
        <v>103</v>
      </c>
      <c r="G6639" s="2" t="s">
        <v>104</v>
      </c>
      <c r="H6639" s="4" t="s">
        <v>21</v>
      </c>
      <c r="I6639" s="5">
        <v>38</v>
      </c>
      <c r="J6639" s="6">
        <v>53</v>
      </c>
      <c r="K6639" s="7">
        <v>2014</v>
      </c>
      <c r="L6639" s="7">
        <v>1007</v>
      </c>
      <c r="M6639" s="8">
        <v>0.5</v>
      </c>
      <c r="N6639" s="2" t="s">
        <v>82</v>
      </c>
      <c r="O6639">
        <f t="shared" si="824"/>
        <v>2021</v>
      </c>
      <c r="P6639">
        <f t="shared" si="825"/>
        <v>4</v>
      </c>
      <c r="Q6639" t="str">
        <f t="shared" si="826"/>
        <v>avr</v>
      </c>
      <c r="R6639" t="str">
        <f t="shared" si="827"/>
        <v>Oklahoma</v>
      </c>
      <c r="S6639" t="str">
        <f t="shared" si="828"/>
        <v>2021-04</v>
      </c>
      <c r="T6639">
        <f>IF(AND(COUNTIF(Calculs!$Q$2:$Q$12,$O6639)&gt;0,COUNTIF(Calculs!$S$2:$S$12,$E6639)&gt;0,COUNTIF(Calculs!$U$2:$U$12,$H6639)&gt;0),1,0)</f>
        <v>1</v>
      </c>
      <c r="U6639">
        <f t="shared" si="829"/>
        <v>2014</v>
      </c>
      <c r="V6639">
        <f t="shared" si="830"/>
        <v>53</v>
      </c>
      <c r="W6639">
        <f t="shared" si="831"/>
        <v>1007</v>
      </c>
    </row>
    <row r="6640" spans="1:23" ht="15.75" customHeight="1" x14ac:dyDescent="0.3">
      <c r="A6640" s="2" t="s">
        <v>29</v>
      </c>
      <c r="B6640" s="2">
        <v>1197831</v>
      </c>
      <c r="C6640" s="3">
        <v>44306</v>
      </c>
      <c r="D6640" s="12" t="str" cm="1">
        <f t="array" ref="D6640">_xlfn.SWITCH(WEEKDAY(C6640,2), 1, "Lundi", 2, "Mardi", 3, "Mercredi", 4, "Jeudi", 5, "Vendredi", 6, "Samedi", 7, "Dimanche", "Erreur")</f>
        <v>Mardi</v>
      </c>
      <c r="E6640" s="2" t="s">
        <v>26</v>
      </c>
      <c r="F6640" s="2" t="s">
        <v>103</v>
      </c>
      <c r="G6640" s="2" t="s">
        <v>104</v>
      </c>
      <c r="H6640" s="4" t="s">
        <v>22</v>
      </c>
      <c r="I6640" s="5">
        <v>28</v>
      </c>
      <c r="J6640" s="6">
        <v>94</v>
      </c>
      <c r="K6640" s="7">
        <v>2632</v>
      </c>
      <c r="L6640" s="7">
        <v>1447.6000000000001</v>
      </c>
      <c r="M6640" s="8">
        <v>0.55000000000000004</v>
      </c>
      <c r="N6640" s="2" t="s">
        <v>82</v>
      </c>
      <c r="O6640">
        <f t="shared" si="824"/>
        <v>2021</v>
      </c>
      <c r="P6640">
        <f t="shared" si="825"/>
        <v>4</v>
      </c>
      <c r="Q6640" t="str">
        <f t="shared" si="826"/>
        <v>avr</v>
      </c>
      <c r="R6640" t="str">
        <f t="shared" si="827"/>
        <v>Oklahoma</v>
      </c>
      <c r="S6640" t="str">
        <f t="shared" si="828"/>
        <v>2021-04</v>
      </c>
      <c r="T6640">
        <f>IF(AND(COUNTIF(Calculs!$Q$2:$Q$12,$O6640)&gt;0,COUNTIF(Calculs!$S$2:$S$12,$E6640)&gt;0,COUNTIF(Calculs!$U$2:$U$12,$H6640)&gt;0),1,0)</f>
        <v>1</v>
      </c>
      <c r="U6640">
        <f t="shared" si="829"/>
        <v>2632</v>
      </c>
      <c r="V6640">
        <f t="shared" si="830"/>
        <v>94</v>
      </c>
      <c r="W6640">
        <f t="shared" si="831"/>
        <v>1447.6000000000001</v>
      </c>
    </row>
    <row r="6641" spans="1:23" ht="15.75" customHeight="1" x14ac:dyDescent="0.3">
      <c r="A6641" s="2" t="s">
        <v>29</v>
      </c>
      <c r="B6641" s="2">
        <v>1197831</v>
      </c>
      <c r="C6641" s="3">
        <v>44335</v>
      </c>
      <c r="D6641" s="12" t="str" cm="1">
        <f t="array" ref="D6641">_xlfn.SWITCH(WEEKDAY(C6641,2), 1, "Lundi", 2, "Mardi", 3, "Mercredi", 4, "Jeudi", 5, "Vendredi", 6, "Samedi", 7, "Dimanche", "Erreur")</f>
        <v>Mercredi</v>
      </c>
      <c r="E6641" s="2" t="s">
        <v>26</v>
      </c>
      <c r="F6641" s="2" t="s">
        <v>103</v>
      </c>
      <c r="G6641" s="2" t="s">
        <v>104</v>
      </c>
      <c r="H6641" s="4" t="s">
        <v>16</v>
      </c>
      <c r="I6641" s="5">
        <v>36</v>
      </c>
      <c r="J6641" s="6">
        <v>167</v>
      </c>
      <c r="K6641" s="7">
        <v>6012</v>
      </c>
      <c r="L6641" s="7">
        <v>3246.48</v>
      </c>
      <c r="M6641" s="8">
        <v>0.54</v>
      </c>
      <c r="N6641" s="2" t="s">
        <v>82</v>
      </c>
      <c r="O6641">
        <f t="shared" si="824"/>
        <v>2021</v>
      </c>
      <c r="P6641">
        <f t="shared" si="825"/>
        <v>5</v>
      </c>
      <c r="Q6641" t="str">
        <f t="shared" si="826"/>
        <v>mai</v>
      </c>
      <c r="R6641" t="str">
        <f t="shared" si="827"/>
        <v>Oklahoma</v>
      </c>
      <c r="S6641" t="str">
        <f t="shared" si="828"/>
        <v>2021-05</v>
      </c>
      <c r="T6641">
        <f>IF(AND(COUNTIF(Calculs!$Q$2:$Q$12,$O6641)&gt;0,COUNTIF(Calculs!$S$2:$S$12,$E6641)&gt;0,COUNTIF(Calculs!$U$2:$U$12,$H6641)&gt;0),1,0)</f>
        <v>1</v>
      </c>
      <c r="U6641">
        <f t="shared" si="829"/>
        <v>6012</v>
      </c>
      <c r="V6641">
        <f t="shared" si="830"/>
        <v>167</v>
      </c>
      <c r="W6641">
        <f t="shared" si="831"/>
        <v>3246.48</v>
      </c>
    </row>
    <row r="6642" spans="1:23" ht="15.75" customHeight="1" x14ac:dyDescent="0.3">
      <c r="A6642" s="2" t="s">
        <v>29</v>
      </c>
      <c r="B6642" s="2">
        <v>1197831</v>
      </c>
      <c r="C6642" s="3">
        <v>44335</v>
      </c>
      <c r="D6642" s="12" t="str" cm="1">
        <f t="array" ref="D6642">_xlfn.SWITCH(WEEKDAY(C6642,2), 1, "Lundi", 2, "Mardi", 3, "Mercredi", 4, "Jeudi", 5, "Vendredi", 6, "Samedi", 7, "Dimanche", "Erreur")</f>
        <v>Mercredi</v>
      </c>
      <c r="E6642" s="2" t="s">
        <v>26</v>
      </c>
      <c r="F6642" s="2" t="s">
        <v>103</v>
      </c>
      <c r="G6642" s="2" t="s">
        <v>104</v>
      </c>
      <c r="H6642" s="4" t="s">
        <v>18</v>
      </c>
      <c r="I6642" s="5">
        <v>39</v>
      </c>
      <c r="J6642" s="6">
        <v>87</v>
      </c>
      <c r="K6642" s="7">
        <v>3393</v>
      </c>
      <c r="L6642" s="7">
        <v>1526.85</v>
      </c>
      <c r="M6642" s="8">
        <v>0.44999999999999996</v>
      </c>
      <c r="N6642" s="2" t="s">
        <v>82</v>
      </c>
      <c r="O6642">
        <f t="shared" si="824"/>
        <v>2021</v>
      </c>
      <c r="P6642">
        <f t="shared" si="825"/>
        <v>5</v>
      </c>
      <c r="Q6642" t="str">
        <f t="shared" si="826"/>
        <v>mai</v>
      </c>
      <c r="R6642" t="str">
        <f t="shared" si="827"/>
        <v>Oklahoma</v>
      </c>
      <c r="S6642" t="str">
        <f t="shared" si="828"/>
        <v>2021-05</v>
      </c>
      <c r="T6642">
        <f>IF(AND(COUNTIF(Calculs!$Q$2:$Q$12,$O6642)&gt;0,COUNTIF(Calculs!$S$2:$S$12,$E6642)&gt;0,COUNTIF(Calculs!$U$2:$U$12,$H6642)&gt;0),1,0)</f>
        <v>1</v>
      </c>
      <c r="U6642">
        <f t="shared" si="829"/>
        <v>3393</v>
      </c>
      <c r="V6642">
        <f t="shared" si="830"/>
        <v>87</v>
      </c>
      <c r="W6642">
        <f t="shared" si="831"/>
        <v>1526.85</v>
      </c>
    </row>
    <row r="6643" spans="1:23" ht="15.75" customHeight="1" x14ac:dyDescent="0.3">
      <c r="A6643" s="2" t="s">
        <v>29</v>
      </c>
      <c r="B6643" s="2">
        <v>1197831</v>
      </c>
      <c r="C6643" s="3">
        <v>44335</v>
      </c>
      <c r="D6643" s="12" t="str" cm="1">
        <f t="array" ref="D6643">_xlfn.SWITCH(WEEKDAY(C6643,2), 1, "Lundi", 2, "Mardi", 3, "Mercredi", 4, "Jeudi", 5, "Vendredi", 6, "Samedi", 7, "Dimanche", "Erreur")</f>
        <v>Mercredi</v>
      </c>
      <c r="E6643" s="2" t="s">
        <v>26</v>
      </c>
      <c r="F6643" s="2" t="s">
        <v>103</v>
      </c>
      <c r="G6643" s="2" t="s">
        <v>104</v>
      </c>
      <c r="H6643" s="4" t="s">
        <v>19</v>
      </c>
      <c r="I6643" s="5">
        <v>34</v>
      </c>
      <c r="J6643" s="6">
        <v>72</v>
      </c>
      <c r="K6643" s="7">
        <v>2448</v>
      </c>
      <c r="L6643" s="7">
        <v>1272.96</v>
      </c>
      <c r="M6643" s="8">
        <v>0.52</v>
      </c>
      <c r="N6643" s="2" t="s">
        <v>82</v>
      </c>
      <c r="O6643">
        <f t="shared" si="824"/>
        <v>2021</v>
      </c>
      <c r="P6643">
        <f t="shared" si="825"/>
        <v>5</v>
      </c>
      <c r="Q6643" t="str">
        <f t="shared" si="826"/>
        <v>mai</v>
      </c>
      <c r="R6643" t="str">
        <f t="shared" si="827"/>
        <v>Oklahoma</v>
      </c>
      <c r="S6643" t="str">
        <f t="shared" si="828"/>
        <v>2021-05</v>
      </c>
      <c r="T6643">
        <f>IF(AND(COUNTIF(Calculs!$Q$2:$Q$12,$O6643)&gt;0,COUNTIF(Calculs!$S$2:$S$12,$E6643)&gt;0,COUNTIF(Calculs!$U$2:$U$12,$H6643)&gt;0),1,0)</f>
        <v>1</v>
      </c>
      <c r="U6643">
        <f t="shared" si="829"/>
        <v>2448</v>
      </c>
      <c r="V6643">
        <f t="shared" si="830"/>
        <v>72</v>
      </c>
      <c r="W6643">
        <f t="shared" si="831"/>
        <v>1272.96</v>
      </c>
    </row>
    <row r="6644" spans="1:23" ht="15.75" customHeight="1" x14ac:dyDescent="0.3">
      <c r="A6644" s="2" t="s">
        <v>29</v>
      </c>
      <c r="B6644" s="2">
        <v>1197831</v>
      </c>
      <c r="C6644" s="3">
        <v>44335</v>
      </c>
      <c r="D6644" s="12" t="str" cm="1">
        <f t="array" ref="D6644">_xlfn.SWITCH(WEEKDAY(C6644,2), 1, "Lundi", 2, "Mardi", 3, "Mercredi", 4, "Jeudi", 5, "Vendredi", 6, "Samedi", 7, "Dimanche", "Erreur")</f>
        <v>Mercredi</v>
      </c>
      <c r="E6644" s="2" t="s">
        <v>26</v>
      </c>
      <c r="F6644" s="2" t="s">
        <v>103</v>
      </c>
      <c r="G6644" s="2" t="s">
        <v>104</v>
      </c>
      <c r="H6644" s="4" t="s">
        <v>20</v>
      </c>
      <c r="I6644" s="5">
        <v>34</v>
      </c>
      <c r="J6644" s="6">
        <v>59</v>
      </c>
      <c r="K6644" s="7">
        <v>2006</v>
      </c>
      <c r="L6644" s="7">
        <v>1103.3000000000002</v>
      </c>
      <c r="M6644" s="8">
        <v>0.55000000000000004</v>
      </c>
      <c r="N6644" s="2" t="s">
        <v>82</v>
      </c>
      <c r="O6644">
        <f t="shared" si="824"/>
        <v>2021</v>
      </c>
      <c r="P6644">
        <f t="shared" si="825"/>
        <v>5</v>
      </c>
      <c r="Q6644" t="str">
        <f t="shared" si="826"/>
        <v>mai</v>
      </c>
      <c r="R6644" t="str">
        <f t="shared" si="827"/>
        <v>Oklahoma</v>
      </c>
      <c r="S6644" t="str">
        <f t="shared" si="828"/>
        <v>2021-05</v>
      </c>
      <c r="T6644">
        <f>IF(AND(COUNTIF(Calculs!$Q$2:$Q$12,$O6644)&gt;0,COUNTIF(Calculs!$S$2:$S$12,$E6644)&gt;0,COUNTIF(Calculs!$U$2:$U$12,$H6644)&gt;0),1,0)</f>
        <v>1</v>
      </c>
      <c r="U6644">
        <f t="shared" si="829"/>
        <v>2006</v>
      </c>
      <c r="V6644">
        <f t="shared" si="830"/>
        <v>59</v>
      </c>
      <c r="W6644">
        <f t="shared" si="831"/>
        <v>1103.3000000000002</v>
      </c>
    </row>
    <row r="6645" spans="1:23" ht="15.75" customHeight="1" x14ac:dyDescent="0.3">
      <c r="A6645" s="2" t="s">
        <v>29</v>
      </c>
      <c r="B6645" s="2">
        <v>1197831</v>
      </c>
      <c r="C6645" s="3">
        <v>44335</v>
      </c>
      <c r="D6645" s="12" t="str" cm="1">
        <f t="array" ref="D6645">_xlfn.SWITCH(WEEKDAY(C6645,2), 1, "Lundi", 2, "Mardi", 3, "Mercredi", 4, "Jeudi", 5, "Vendredi", 6, "Samedi", 7, "Dimanche", "Erreur")</f>
        <v>Mercredi</v>
      </c>
      <c r="E6645" s="2" t="s">
        <v>26</v>
      </c>
      <c r="F6645" s="2" t="s">
        <v>103</v>
      </c>
      <c r="G6645" s="2" t="s">
        <v>104</v>
      </c>
      <c r="H6645" s="4" t="s">
        <v>21</v>
      </c>
      <c r="I6645" s="5">
        <v>43</v>
      </c>
      <c r="J6645" s="6">
        <v>75</v>
      </c>
      <c r="K6645" s="7">
        <v>3225</v>
      </c>
      <c r="L6645" s="7">
        <v>1451.2499999999998</v>
      </c>
      <c r="M6645" s="8">
        <v>0.44999999999999996</v>
      </c>
      <c r="N6645" s="2" t="s">
        <v>82</v>
      </c>
      <c r="O6645">
        <f t="shared" si="824"/>
        <v>2021</v>
      </c>
      <c r="P6645">
        <f t="shared" si="825"/>
        <v>5</v>
      </c>
      <c r="Q6645" t="str">
        <f t="shared" si="826"/>
        <v>mai</v>
      </c>
      <c r="R6645" t="str">
        <f t="shared" si="827"/>
        <v>Oklahoma</v>
      </c>
      <c r="S6645" t="str">
        <f t="shared" si="828"/>
        <v>2021-05</v>
      </c>
      <c r="T6645">
        <f>IF(AND(COUNTIF(Calculs!$Q$2:$Q$12,$O6645)&gt;0,COUNTIF(Calculs!$S$2:$S$12,$E6645)&gt;0,COUNTIF(Calculs!$U$2:$U$12,$H6645)&gt;0),1,0)</f>
        <v>1</v>
      </c>
      <c r="U6645">
        <f t="shared" si="829"/>
        <v>3225</v>
      </c>
      <c r="V6645">
        <f t="shared" si="830"/>
        <v>75</v>
      </c>
      <c r="W6645">
        <f t="shared" si="831"/>
        <v>1451.2499999999998</v>
      </c>
    </row>
    <row r="6646" spans="1:23" ht="15.75" customHeight="1" x14ac:dyDescent="0.3">
      <c r="A6646" s="2" t="s">
        <v>29</v>
      </c>
      <c r="B6646" s="2">
        <v>1197831</v>
      </c>
      <c r="C6646" s="3">
        <v>44335</v>
      </c>
      <c r="D6646" s="12" t="str" cm="1">
        <f t="array" ref="D6646">_xlfn.SWITCH(WEEKDAY(C6646,2), 1, "Lundi", 2, "Mardi", 3, "Mercredi", 4, "Jeudi", 5, "Vendredi", 6, "Samedi", 7, "Dimanche", "Erreur")</f>
        <v>Mercredi</v>
      </c>
      <c r="E6646" s="2" t="s">
        <v>26</v>
      </c>
      <c r="F6646" s="2" t="s">
        <v>103</v>
      </c>
      <c r="G6646" s="2" t="s">
        <v>104</v>
      </c>
      <c r="H6646" s="4" t="s">
        <v>22</v>
      </c>
      <c r="I6646" s="5">
        <v>42</v>
      </c>
      <c r="J6646" s="6">
        <v>98</v>
      </c>
      <c r="K6646" s="7">
        <v>4116</v>
      </c>
      <c r="L6646" s="7">
        <v>2140.3200000000002</v>
      </c>
      <c r="M6646" s="8">
        <v>0.52</v>
      </c>
      <c r="N6646" s="2" t="s">
        <v>82</v>
      </c>
      <c r="O6646">
        <f t="shared" si="824"/>
        <v>2021</v>
      </c>
      <c r="P6646">
        <f t="shared" si="825"/>
        <v>5</v>
      </c>
      <c r="Q6646" t="str">
        <f t="shared" si="826"/>
        <v>mai</v>
      </c>
      <c r="R6646" t="str">
        <f t="shared" si="827"/>
        <v>Oklahoma</v>
      </c>
      <c r="S6646" t="str">
        <f t="shared" si="828"/>
        <v>2021-05</v>
      </c>
      <c r="T6646">
        <f>IF(AND(COUNTIF(Calculs!$Q$2:$Q$12,$O6646)&gt;0,COUNTIF(Calculs!$S$2:$S$12,$E6646)&gt;0,COUNTIF(Calculs!$U$2:$U$12,$H6646)&gt;0),1,0)</f>
        <v>1</v>
      </c>
      <c r="U6646">
        <f t="shared" si="829"/>
        <v>4116</v>
      </c>
      <c r="V6646">
        <f t="shared" si="830"/>
        <v>98</v>
      </c>
      <c r="W6646">
        <f t="shared" si="831"/>
        <v>2140.3200000000002</v>
      </c>
    </row>
    <row r="6647" spans="1:23" ht="15.75" customHeight="1" x14ac:dyDescent="0.3">
      <c r="A6647" s="2" t="s">
        <v>29</v>
      </c>
      <c r="B6647" s="2">
        <v>1197831</v>
      </c>
      <c r="C6647" s="3">
        <v>44368</v>
      </c>
      <c r="D6647" s="12" t="str" cm="1">
        <f t="array" ref="D6647">_xlfn.SWITCH(WEEKDAY(C6647,2), 1, "Lundi", 2, "Mardi", 3, "Mercredi", 4, "Jeudi", 5, "Vendredi", 6, "Samedi", 7, "Dimanche", "Erreur")</f>
        <v>Lundi</v>
      </c>
      <c r="E6647" s="2" t="s">
        <v>26</v>
      </c>
      <c r="F6647" s="2" t="s">
        <v>103</v>
      </c>
      <c r="G6647" s="2" t="s">
        <v>104</v>
      </c>
      <c r="H6647" s="4" t="s">
        <v>16</v>
      </c>
      <c r="I6647" s="5">
        <v>38</v>
      </c>
      <c r="J6647" s="6">
        <v>156</v>
      </c>
      <c r="K6647" s="7">
        <v>5928</v>
      </c>
      <c r="L6647" s="7">
        <v>3023.28</v>
      </c>
      <c r="M6647" s="8">
        <v>0.51</v>
      </c>
      <c r="N6647" s="2" t="s">
        <v>82</v>
      </c>
      <c r="O6647">
        <f t="shared" si="824"/>
        <v>2021</v>
      </c>
      <c r="P6647">
        <f t="shared" si="825"/>
        <v>6</v>
      </c>
      <c r="Q6647" t="str">
        <f t="shared" si="826"/>
        <v>juin</v>
      </c>
      <c r="R6647" t="str">
        <f t="shared" si="827"/>
        <v>Oklahoma</v>
      </c>
      <c r="S6647" t="str">
        <f t="shared" si="828"/>
        <v>2021-06</v>
      </c>
      <c r="T6647">
        <f>IF(AND(COUNTIF(Calculs!$Q$2:$Q$12,$O6647)&gt;0,COUNTIF(Calculs!$S$2:$S$12,$E6647)&gt;0,COUNTIF(Calculs!$U$2:$U$12,$H6647)&gt;0),1,0)</f>
        <v>1</v>
      </c>
      <c r="U6647">
        <f t="shared" si="829"/>
        <v>5928</v>
      </c>
      <c r="V6647">
        <f t="shared" si="830"/>
        <v>156</v>
      </c>
      <c r="W6647">
        <f t="shared" si="831"/>
        <v>3023.28</v>
      </c>
    </row>
    <row r="6648" spans="1:23" ht="15.75" customHeight="1" x14ac:dyDescent="0.3">
      <c r="A6648" s="2" t="s">
        <v>29</v>
      </c>
      <c r="B6648" s="2">
        <v>1197831</v>
      </c>
      <c r="C6648" s="3">
        <v>44368</v>
      </c>
      <c r="D6648" s="12" t="str" cm="1">
        <f t="array" ref="D6648">_xlfn.SWITCH(WEEKDAY(C6648,2), 1, "Lundi", 2, "Mardi", 3, "Mercredi", 4, "Jeudi", 5, "Vendredi", 6, "Samedi", 7, "Dimanche", "Erreur")</f>
        <v>Lundi</v>
      </c>
      <c r="E6648" s="2" t="s">
        <v>26</v>
      </c>
      <c r="F6648" s="2" t="s">
        <v>103</v>
      </c>
      <c r="G6648" s="2" t="s">
        <v>104</v>
      </c>
      <c r="H6648" s="4" t="s">
        <v>18</v>
      </c>
      <c r="I6648" s="5">
        <v>33</v>
      </c>
      <c r="J6648" s="6">
        <v>88</v>
      </c>
      <c r="K6648" s="7">
        <v>2904</v>
      </c>
      <c r="L6648" s="7">
        <v>1306.8</v>
      </c>
      <c r="M6648" s="8">
        <v>0.44999999999999996</v>
      </c>
      <c r="N6648" s="2" t="s">
        <v>82</v>
      </c>
      <c r="O6648">
        <f t="shared" si="824"/>
        <v>2021</v>
      </c>
      <c r="P6648">
        <f t="shared" si="825"/>
        <v>6</v>
      </c>
      <c r="Q6648" t="str">
        <f t="shared" si="826"/>
        <v>juin</v>
      </c>
      <c r="R6648" t="str">
        <f t="shared" si="827"/>
        <v>Oklahoma</v>
      </c>
      <c r="S6648" t="str">
        <f t="shared" si="828"/>
        <v>2021-06</v>
      </c>
      <c r="T6648">
        <f>IF(AND(COUNTIF(Calculs!$Q$2:$Q$12,$O6648)&gt;0,COUNTIF(Calculs!$S$2:$S$12,$E6648)&gt;0,COUNTIF(Calculs!$U$2:$U$12,$H6648)&gt;0),1,0)</f>
        <v>1</v>
      </c>
      <c r="U6648">
        <f t="shared" si="829"/>
        <v>2904</v>
      </c>
      <c r="V6648">
        <f t="shared" si="830"/>
        <v>88</v>
      </c>
      <c r="W6648">
        <f t="shared" si="831"/>
        <v>1306.8</v>
      </c>
    </row>
    <row r="6649" spans="1:23" ht="15.75" customHeight="1" x14ac:dyDescent="0.3">
      <c r="A6649" s="2" t="s">
        <v>29</v>
      </c>
      <c r="B6649" s="2">
        <v>1197831</v>
      </c>
      <c r="C6649" s="3">
        <v>44368</v>
      </c>
      <c r="D6649" s="12" t="str" cm="1">
        <f t="array" ref="D6649">_xlfn.SWITCH(WEEKDAY(C6649,2), 1, "Lundi", 2, "Mardi", 3, "Mercredi", 4, "Jeudi", 5, "Vendredi", 6, "Samedi", 7, "Dimanche", "Erreur")</f>
        <v>Lundi</v>
      </c>
      <c r="E6649" s="2" t="s">
        <v>26</v>
      </c>
      <c r="F6649" s="2" t="s">
        <v>103</v>
      </c>
      <c r="G6649" s="2" t="s">
        <v>104</v>
      </c>
      <c r="H6649" s="4" t="s">
        <v>19</v>
      </c>
      <c r="I6649" s="5">
        <v>36</v>
      </c>
      <c r="J6649" s="6">
        <v>88</v>
      </c>
      <c r="K6649" s="7">
        <v>3168</v>
      </c>
      <c r="L6649" s="7">
        <v>1647.3600000000001</v>
      </c>
      <c r="M6649" s="8">
        <v>0.52</v>
      </c>
      <c r="N6649" s="2" t="s">
        <v>82</v>
      </c>
      <c r="O6649">
        <f t="shared" si="824"/>
        <v>2021</v>
      </c>
      <c r="P6649">
        <f t="shared" si="825"/>
        <v>6</v>
      </c>
      <c r="Q6649" t="str">
        <f t="shared" si="826"/>
        <v>juin</v>
      </c>
      <c r="R6649" t="str">
        <f t="shared" si="827"/>
        <v>Oklahoma</v>
      </c>
      <c r="S6649" t="str">
        <f t="shared" si="828"/>
        <v>2021-06</v>
      </c>
      <c r="T6649">
        <f>IF(AND(COUNTIF(Calculs!$Q$2:$Q$12,$O6649)&gt;0,COUNTIF(Calculs!$S$2:$S$12,$E6649)&gt;0,COUNTIF(Calculs!$U$2:$U$12,$H6649)&gt;0),1,0)</f>
        <v>1</v>
      </c>
      <c r="U6649">
        <f t="shared" si="829"/>
        <v>3168</v>
      </c>
      <c r="V6649">
        <f t="shared" si="830"/>
        <v>88</v>
      </c>
      <c r="W6649">
        <f t="shared" si="831"/>
        <v>1647.3600000000001</v>
      </c>
    </row>
    <row r="6650" spans="1:23" ht="15.75" customHeight="1" x14ac:dyDescent="0.3">
      <c r="A6650" s="2" t="s">
        <v>29</v>
      </c>
      <c r="B6650" s="2">
        <v>1197831</v>
      </c>
      <c r="C6650" s="3">
        <v>44368</v>
      </c>
      <c r="D6650" s="12" t="str" cm="1">
        <f t="array" ref="D6650">_xlfn.SWITCH(WEEKDAY(C6650,2), 1, "Lundi", 2, "Mardi", 3, "Mercredi", 4, "Jeudi", 5, "Vendredi", 6, "Samedi", 7, "Dimanche", "Erreur")</f>
        <v>Lundi</v>
      </c>
      <c r="E6650" s="2" t="s">
        <v>26</v>
      </c>
      <c r="F6650" s="2" t="s">
        <v>103</v>
      </c>
      <c r="G6650" s="2" t="s">
        <v>104</v>
      </c>
      <c r="H6650" s="4" t="s">
        <v>20</v>
      </c>
      <c r="I6650" s="5">
        <v>38</v>
      </c>
      <c r="J6650" s="6">
        <v>87</v>
      </c>
      <c r="K6650" s="7">
        <v>3306</v>
      </c>
      <c r="L6650" s="7">
        <v>1653</v>
      </c>
      <c r="M6650" s="8">
        <v>0.5</v>
      </c>
      <c r="N6650" s="2" t="s">
        <v>82</v>
      </c>
      <c r="O6650">
        <f t="shared" si="824"/>
        <v>2021</v>
      </c>
      <c r="P6650">
        <f t="shared" si="825"/>
        <v>6</v>
      </c>
      <c r="Q6650" t="str">
        <f t="shared" si="826"/>
        <v>juin</v>
      </c>
      <c r="R6650" t="str">
        <f t="shared" si="827"/>
        <v>Oklahoma</v>
      </c>
      <c r="S6650" t="str">
        <f t="shared" si="828"/>
        <v>2021-06</v>
      </c>
      <c r="T6650">
        <f>IF(AND(COUNTIF(Calculs!$Q$2:$Q$12,$O6650)&gt;0,COUNTIF(Calculs!$S$2:$S$12,$E6650)&gt;0,COUNTIF(Calculs!$U$2:$U$12,$H6650)&gt;0),1,0)</f>
        <v>1</v>
      </c>
      <c r="U6650">
        <f t="shared" si="829"/>
        <v>3306</v>
      </c>
      <c r="V6650">
        <f t="shared" si="830"/>
        <v>87</v>
      </c>
      <c r="W6650">
        <f t="shared" si="831"/>
        <v>1653</v>
      </c>
    </row>
    <row r="6651" spans="1:23" ht="15.75" customHeight="1" x14ac:dyDescent="0.3">
      <c r="A6651" s="2" t="s">
        <v>29</v>
      </c>
      <c r="B6651" s="2">
        <v>1197831</v>
      </c>
      <c r="C6651" s="3">
        <v>44368</v>
      </c>
      <c r="D6651" s="12" t="str" cm="1">
        <f t="array" ref="D6651">_xlfn.SWITCH(WEEKDAY(C6651,2), 1, "Lundi", 2, "Mardi", 3, "Mercredi", 4, "Jeudi", 5, "Vendredi", 6, "Samedi", 7, "Dimanche", "Erreur")</f>
        <v>Lundi</v>
      </c>
      <c r="E6651" s="2" t="s">
        <v>26</v>
      </c>
      <c r="F6651" s="2" t="s">
        <v>103</v>
      </c>
      <c r="G6651" s="2" t="s">
        <v>104</v>
      </c>
      <c r="H6651" s="4" t="s">
        <v>21</v>
      </c>
      <c r="I6651" s="5">
        <v>51</v>
      </c>
      <c r="J6651" s="6">
        <v>87</v>
      </c>
      <c r="K6651" s="7">
        <v>4437</v>
      </c>
      <c r="L6651" s="7">
        <v>2085.39</v>
      </c>
      <c r="M6651" s="8">
        <v>0.47</v>
      </c>
      <c r="N6651" s="2" t="s">
        <v>82</v>
      </c>
      <c r="O6651">
        <f t="shared" si="824"/>
        <v>2021</v>
      </c>
      <c r="P6651">
        <f t="shared" si="825"/>
        <v>6</v>
      </c>
      <c r="Q6651" t="str">
        <f t="shared" si="826"/>
        <v>juin</v>
      </c>
      <c r="R6651" t="str">
        <f t="shared" si="827"/>
        <v>Oklahoma</v>
      </c>
      <c r="S6651" t="str">
        <f t="shared" si="828"/>
        <v>2021-06</v>
      </c>
      <c r="T6651">
        <f>IF(AND(COUNTIF(Calculs!$Q$2:$Q$12,$O6651)&gt;0,COUNTIF(Calculs!$S$2:$S$12,$E6651)&gt;0,COUNTIF(Calculs!$U$2:$U$12,$H6651)&gt;0),1,0)</f>
        <v>1</v>
      </c>
      <c r="U6651">
        <f t="shared" si="829"/>
        <v>4437</v>
      </c>
      <c r="V6651">
        <f t="shared" si="830"/>
        <v>87</v>
      </c>
      <c r="W6651">
        <f t="shared" si="831"/>
        <v>2085.39</v>
      </c>
    </row>
    <row r="6652" spans="1:23" ht="15.75" customHeight="1" x14ac:dyDescent="0.3">
      <c r="A6652" s="2" t="s">
        <v>29</v>
      </c>
      <c r="B6652" s="2">
        <v>1197831</v>
      </c>
      <c r="C6652" s="3">
        <v>44368</v>
      </c>
      <c r="D6652" s="12" t="str" cm="1">
        <f t="array" ref="D6652">_xlfn.SWITCH(WEEKDAY(C6652,2), 1, "Lundi", 2, "Mardi", 3, "Mercredi", 4, "Jeudi", 5, "Vendredi", 6, "Samedi", 7, "Dimanche", "Erreur")</f>
        <v>Lundi</v>
      </c>
      <c r="E6652" s="2" t="s">
        <v>26</v>
      </c>
      <c r="F6652" s="2" t="s">
        <v>103</v>
      </c>
      <c r="G6652" s="2" t="s">
        <v>104</v>
      </c>
      <c r="H6652" s="4" t="s">
        <v>22</v>
      </c>
      <c r="I6652" s="5">
        <v>55</v>
      </c>
      <c r="J6652" s="6">
        <v>124</v>
      </c>
      <c r="K6652" s="7">
        <v>6820</v>
      </c>
      <c r="L6652" s="7">
        <v>3478.2000000000003</v>
      </c>
      <c r="M6652" s="8">
        <v>0.51</v>
      </c>
      <c r="N6652" s="2" t="s">
        <v>82</v>
      </c>
      <c r="O6652">
        <f t="shared" si="824"/>
        <v>2021</v>
      </c>
      <c r="P6652">
        <f t="shared" si="825"/>
        <v>6</v>
      </c>
      <c r="Q6652" t="str">
        <f t="shared" si="826"/>
        <v>juin</v>
      </c>
      <c r="R6652" t="str">
        <f t="shared" si="827"/>
        <v>Oklahoma</v>
      </c>
      <c r="S6652" t="str">
        <f t="shared" si="828"/>
        <v>2021-06</v>
      </c>
      <c r="T6652">
        <f>IF(AND(COUNTIF(Calculs!$Q$2:$Q$12,$O6652)&gt;0,COUNTIF(Calculs!$S$2:$S$12,$E6652)&gt;0,COUNTIF(Calculs!$U$2:$U$12,$H6652)&gt;0),1,0)</f>
        <v>1</v>
      </c>
      <c r="U6652">
        <f t="shared" si="829"/>
        <v>6820</v>
      </c>
      <c r="V6652">
        <f t="shared" si="830"/>
        <v>124</v>
      </c>
      <c r="W6652">
        <f t="shared" si="831"/>
        <v>3478.2000000000003</v>
      </c>
    </row>
    <row r="6653" spans="1:23" ht="15.75" customHeight="1" x14ac:dyDescent="0.3">
      <c r="A6653" s="2" t="s">
        <v>29</v>
      </c>
      <c r="B6653" s="2">
        <v>1197831</v>
      </c>
      <c r="C6653" s="3">
        <v>44396</v>
      </c>
      <c r="D6653" s="12" t="str" cm="1">
        <f t="array" ref="D6653">_xlfn.SWITCH(WEEKDAY(C6653,2), 1, "Lundi", 2, "Mardi", 3, "Mercredi", 4, "Jeudi", 5, "Vendredi", 6, "Samedi", 7, "Dimanche", "Erreur")</f>
        <v>Lundi</v>
      </c>
      <c r="E6653" s="2" t="s">
        <v>26</v>
      </c>
      <c r="F6653" s="2" t="s">
        <v>103</v>
      </c>
      <c r="G6653" s="2" t="s">
        <v>104</v>
      </c>
      <c r="H6653" s="4" t="s">
        <v>16</v>
      </c>
      <c r="I6653" s="5">
        <v>50</v>
      </c>
      <c r="J6653" s="6">
        <v>182</v>
      </c>
      <c r="K6653" s="7">
        <v>9100</v>
      </c>
      <c r="L6653" s="7">
        <v>4732</v>
      </c>
      <c r="M6653" s="8">
        <v>0.52</v>
      </c>
      <c r="N6653" s="2" t="s">
        <v>82</v>
      </c>
      <c r="O6653">
        <f t="shared" si="824"/>
        <v>2021</v>
      </c>
      <c r="P6653">
        <f t="shared" si="825"/>
        <v>7</v>
      </c>
      <c r="Q6653" t="str">
        <f t="shared" si="826"/>
        <v>juil</v>
      </c>
      <c r="R6653" t="str">
        <f t="shared" si="827"/>
        <v>Oklahoma</v>
      </c>
      <c r="S6653" t="str">
        <f t="shared" si="828"/>
        <v>2021-07</v>
      </c>
      <c r="T6653">
        <f>IF(AND(COUNTIF(Calculs!$Q$2:$Q$12,$O6653)&gt;0,COUNTIF(Calculs!$S$2:$S$12,$E6653)&gt;0,COUNTIF(Calculs!$U$2:$U$12,$H6653)&gt;0),1,0)</f>
        <v>1</v>
      </c>
      <c r="U6653">
        <f t="shared" si="829"/>
        <v>9100</v>
      </c>
      <c r="V6653">
        <f t="shared" si="830"/>
        <v>182</v>
      </c>
      <c r="W6653">
        <f t="shared" si="831"/>
        <v>4732</v>
      </c>
    </row>
    <row r="6654" spans="1:23" ht="15.75" customHeight="1" x14ac:dyDescent="0.3">
      <c r="A6654" s="2" t="s">
        <v>29</v>
      </c>
      <c r="B6654" s="2">
        <v>1197831</v>
      </c>
      <c r="C6654" s="3">
        <v>44396</v>
      </c>
      <c r="D6654" s="12" t="str" cm="1">
        <f t="array" ref="D6654">_xlfn.SWITCH(WEEKDAY(C6654,2), 1, "Lundi", 2, "Mardi", 3, "Mercredi", 4, "Jeudi", 5, "Vendredi", 6, "Samedi", 7, "Dimanche", "Erreur")</f>
        <v>Lundi</v>
      </c>
      <c r="E6654" s="2" t="s">
        <v>26</v>
      </c>
      <c r="F6654" s="2" t="s">
        <v>103</v>
      </c>
      <c r="G6654" s="2" t="s">
        <v>104</v>
      </c>
      <c r="H6654" s="4" t="s">
        <v>18</v>
      </c>
      <c r="I6654" s="5">
        <v>45</v>
      </c>
      <c r="J6654" s="6">
        <v>117</v>
      </c>
      <c r="K6654" s="7">
        <v>5265</v>
      </c>
      <c r="L6654" s="7">
        <v>2632.5</v>
      </c>
      <c r="M6654" s="8">
        <v>0.5</v>
      </c>
      <c r="N6654" s="2" t="s">
        <v>82</v>
      </c>
      <c r="O6654">
        <f t="shared" si="824"/>
        <v>2021</v>
      </c>
      <c r="P6654">
        <f t="shared" si="825"/>
        <v>7</v>
      </c>
      <c r="Q6654" t="str">
        <f t="shared" si="826"/>
        <v>juil</v>
      </c>
      <c r="R6654" t="str">
        <f t="shared" si="827"/>
        <v>Oklahoma</v>
      </c>
      <c r="S6654" t="str">
        <f t="shared" si="828"/>
        <v>2021-07</v>
      </c>
      <c r="T6654">
        <f>IF(AND(COUNTIF(Calculs!$Q$2:$Q$12,$O6654)&gt;0,COUNTIF(Calculs!$S$2:$S$12,$E6654)&gt;0,COUNTIF(Calculs!$U$2:$U$12,$H6654)&gt;0),1,0)</f>
        <v>1</v>
      </c>
      <c r="U6654">
        <f t="shared" si="829"/>
        <v>5265</v>
      </c>
      <c r="V6654">
        <f t="shared" si="830"/>
        <v>117</v>
      </c>
      <c r="W6654">
        <f t="shared" si="831"/>
        <v>2632.5</v>
      </c>
    </row>
    <row r="6655" spans="1:23" ht="15.75" customHeight="1" x14ac:dyDescent="0.3">
      <c r="A6655" s="2" t="s">
        <v>29</v>
      </c>
      <c r="B6655" s="2">
        <v>1197831</v>
      </c>
      <c r="C6655" s="3">
        <v>44396</v>
      </c>
      <c r="D6655" s="12" t="str" cm="1">
        <f t="array" ref="D6655">_xlfn.SWITCH(WEEKDAY(C6655,2), 1, "Lundi", 2, "Mardi", 3, "Mercredi", 4, "Jeudi", 5, "Vendredi", 6, "Samedi", 7, "Dimanche", "Erreur")</f>
        <v>Lundi</v>
      </c>
      <c r="E6655" s="2" t="s">
        <v>26</v>
      </c>
      <c r="F6655" s="2" t="s">
        <v>103</v>
      </c>
      <c r="G6655" s="2" t="s">
        <v>104</v>
      </c>
      <c r="H6655" s="4" t="s">
        <v>19</v>
      </c>
      <c r="I6655" s="5">
        <v>44</v>
      </c>
      <c r="J6655" s="6">
        <v>94</v>
      </c>
      <c r="K6655" s="7">
        <v>4136</v>
      </c>
      <c r="L6655" s="7">
        <v>2233.44</v>
      </c>
      <c r="M6655" s="8">
        <v>0.54</v>
      </c>
      <c r="N6655" s="2" t="s">
        <v>82</v>
      </c>
      <c r="O6655">
        <f t="shared" si="824"/>
        <v>2021</v>
      </c>
      <c r="P6655">
        <f t="shared" si="825"/>
        <v>7</v>
      </c>
      <c r="Q6655" t="str">
        <f t="shared" si="826"/>
        <v>juil</v>
      </c>
      <c r="R6655" t="str">
        <f t="shared" si="827"/>
        <v>Oklahoma</v>
      </c>
      <c r="S6655" t="str">
        <f t="shared" si="828"/>
        <v>2021-07</v>
      </c>
      <c r="T6655">
        <f>IF(AND(COUNTIF(Calculs!$Q$2:$Q$12,$O6655)&gt;0,COUNTIF(Calculs!$S$2:$S$12,$E6655)&gt;0,COUNTIF(Calculs!$U$2:$U$12,$H6655)&gt;0),1,0)</f>
        <v>1</v>
      </c>
      <c r="U6655">
        <f t="shared" si="829"/>
        <v>4136</v>
      </c>
      <c r="V6655">
        <f t="shared" si="830"/>
        <v>94</v>
      </c>
      <c r="W6655">
        <f t="shared" si="831"/>
        <v>2233.44</v>
      </c>
    </row>
    <row r="6656" spans="1:23" ht="15.75" customHeight="1" x14ac:dyDescent="0.3">
      <c r="A6656" s="2" t="s">
        <v>29</v>
      </c>
      <c r="B6656" s="2">
        <v>1197831</v>
      </c>
      <c r="C6656" s="3">
        <v>44396</v>
      </c>
      <c r="D6656" s="12" t="str" cm="1">
        <f t="array" ref="D6656">_xlfn.SWITCH(WEEKDAY(C6656,2), 1, "Lundi", 2, "Mardi", 3, "Mercredi", 4, "Jeudi", 5, "Vendredi", 6, "Samedi", 7, "Dimanche", "Erreur")</f>
        <v>Lundi</v>
      </c>
      <c r="E6656" s="2" t="s">
        <v>26</v>
      </c>
      <c r="F6656" s="2" t="s">
        <v>103</v>
      </c>
      <c r="G6656" s="2" t="s">
        <v>104</v>
      </c>
      <c r="H6656" s="4" t="s">
        <v>20</v>
      </c>
      <c r="I6656" s="5">
        <v>41</v>
      </c>
      <c r="J6656" s="6">
        <v>85</v>
      </c>
      <c r="K6656" s="7">
        <v>3485</v>
      </c>
      <c r="L6656" s="7">
        <v>1847.0500000000002</v>
      </c>
      <c r="M6656" s="8">
        <v>0.53</v>
      </c>
      <c r="N6656" s="2" t="s">
        <v>82</v>
      </c>
      <c r="O6656">
        <f t="shared" si="824"/>
        <v>2021</v>
      </c>
      <c r="P6656">
        <f t="shared" si="825"/>
        <v>7</v>
      </c>
      <c r="Q6656" t="str">
        <f t="shared" si="826"/>
        <v>juil</v>
      </c>
      <c r="R6656" t="str">
        <f t="shared" si="827"/>
        <v>Oklahoma</v>
      </c>
      <c r="S6656" t="str">
        <f t="shared" si="828"/>
        <v>2021-07</v>
      </c>
      <c r="T6656">
        <f>IF(AND(COUNTIF(Calculs!$Q$2:$Q$12,$O6656)&gt;0,COUNTIF(Calculs!$S$2:$S$12,$E6656)&gt;0,COUNTIF(Calculs!$U$2:$U$12,$H6656)&gt;0),1,0)</f>
        <v>1</v>
      </c>
      <c r="U6656">
        <f t="shared" si="829"/>
        <v>3485</v>
      </c>
      <c r="V6656">
        <f t="shared" si="830"/>
        <v>85</v>
      </c>
      <c r="W6656">
        <f t="shared" si="831"/>
        <v>1847.0500000000002</v>
      </c>
    </row>
    <row r="6657" spans="1:23" ht="15.75" customHeight="1" x14ac:dyDescent="0.3">
      <c r="A6657" s="2" t="s">
        <v>29</v>
      </c>
      <c r="B6657" s="2">
        <v>1197831</v>
      </c>
      <c r="C6657" s="3">
        <v>44396</v>
      </c>
      <c r="D6657" s="12" t="str" cm="1">
        <f t="array" ref="D6657">_xlfn.SWITCH(WEEKDAY(C6657,2), 1, "Lundi", 2, "Mardi", 3, "Mercredi", 4, "Jeudi", 5, "Vendredi", 6, "Samedi", 7, "Dimanche", "Erreur")</f>
        <v>Lundi</v>
      </c>
      <c r="E6657" s="2" t="s">
        <v>26</v>
      </c>
      <c r="F6657" s="2" t="s">
        <v>103</v>
      </c>
      <c r="G6657" s="2" t="s">
        <v>104</v>
      </c>
      <c r="H6657" s="4" t="s">
        <v>21</v>
      </c>
      <c r="I6657" s="5">
        <v>59</v>
      </c>
      <c r="J6657" s="6">
        <v>98</v>
      </c>
      <c r="K6657" s="7">
        <v>5782</v>
      </c>
      <c r="L6657" s="7">
        <v>2659.72</v>
      </c>
      <c r="M6657" s="8">
        <v>0.45999999999999996</v>
      </c>
      <c r="N6657" s="2" t="s">
        <v>82</v>
      </c>
      <c r="O6657">
        <f t="shared" si="824"/>
        <v>2021</v>
      </c>
      <c r="P6657">
        <f t="shared" si="825"/>
        <v>7</v>
      </c>
      <c r="Q6657" t="str">
        <f t="shared" si="826"/>
        <v>juil</v>
      </c>
      <c r="R6657" t="str">
        <f t="shared" si="827"/>
        <v>Oklahoma</v>
      </c>
      <c r="S6657" t="str">
        <f t="shared" si="828"/>
        <v>2021-07</v>
      </c>
      <c r="T6657">
        <f>IF(AND(COUNTIF(Calculs!$Q$2:$Q$12,$O6657)&gt;0,COUNTIF(Calculs!$S$2:$S$12,$E6657)&gt;0,COUNTIF(Calculs!$U$2:$U$12,$H6657)&gt;0),1,0)</f>
        <v>1</v>
      </c>
      <c r="U6657">
        <f t="shared" si="829"/>
        <v>5782</v>
      </c>
      <c r="V6657">
        <f t="shared" si="830"/>
        <v>98</v>
      </c>
      <c r="W6657">
        <f t="shared" si="831"/>
        <v>2659.72</v>
      </c>
    </row>
    <row r="6658" spans="1:23" ht="15.75" customHeight="1" x14ac:dyDescent="0.3">
      <c r="A6658" s="2" t="s">
        <v>29</v>
      </c>
      <c r="B6658" s="2">
        <v>1197831</v>
      </c>
      <c r="C6658" s="3">
        <v>44396</v>
      </c>
      <c r="D6658" s="12" t="str" cm="1">
        <f t="array" ref="D6658">_xlfn.SWITCH(WEEKDAY(C6658,2), 1, "Lundi", 2, "Mardi", 3, "Mercredi", 4, "Jeudi", 5, "Vendredi", 6, "Samedi", 7, "Dimanche", "Erreur")</f>
        <v>Lundi</v>
      </c>
      <c r="E6658" s="2" t="s">
        <v>26</v>
      </c>
      <c r="F6658" s="2" t="s">
        <v>103</v>
      </c>
      <c r="G6658" s="2" t="s">
        <v>104</v>
      </c>
      <c r="H6658" s="4" t="s">
        <v>22</v>
      </c>
      <c r="I6658" s="5">
        <v>61</v>
      </c>
      <c r="J6658" s="6">
        <v>142</v>
      </c>
      <c r="K6658" s="7">
        <v>8662</v>
      </c>
      <c r="L6658" s="7">
        <v>4677.4800000000005</v>
      </c>
      <c r="M6658" s="8">
        <v>0.54</v>
      </c>
      <c r="N6658" s="2" t="s">
        <v>82</v>
      </c>
      <c r="O6658">
        <f t="shared" si="824"/>
        <v>2021</v>
      </c>
      <c r="P6658">
        <f t="shared" si="825"/>
        <v>7</v>
      </c>
      <c r="Q6658" t="str">
        <f t="shared" si="826"/>
        <v>juil</v>
      </c>
      <c r="R6658" t="str">
        <f t="shared" si="827"/>
        <v>Oklahoma</v>
      </c>
      <c r="S6658" t="str">
        <f t="shared" si="828"/>
        <v>2021-07</v>
      </c>
      <c r="T6658">
        <f>IF(AND(COUNTIF(Calculs!$Q$2:$Q$12,$O6658)&gt;0,COUNTIF(Calculs!$S$2:$S$12,$E6658)&gt;0,COUNTIF(Calculs!$U$2:$U$12,$H6658)&gt;0),1,0)</f>
        <v>1</v>
      </c>
      <c r="U6658">
        <f t="shared" si="829"/>
        <v>8662</v>
      </c>
      <c r="V6658">
        <f t="shared" si="830"/>
        <v>142</v>
      </c>
      <c r="W6658">
        <f t="shared" si="831"/>
        <v>4677.4800000000005</v>
      </c>
    </row>
    <row r="6659" spans="1:23" ht="15.75" customHeight="1" x14ac:dyDescent="0.3">
      <c r="A6659" s="2" t="s">
        <v>29</v>
      </c>
      <c r="B6659" s="2">
        <v>1197831</v>
      </c>
      <c r="C6659" s="3">
        <v>44428</v>
      </c>
      <c r="D6659" s="12" t="str" cm="1">
        <f t="array" ref="D6659">_xlfn.SWITCH(WEEKDAY(C6659,2), 1, "Lundi", 2, "Mardi", 3, "Mercredi", 4, "Jeudi", 5, "Vendredi", 6, "Samedi", 7, "Dimanche", "Erreur")</f>
        <v>Vendredi</v>
      </c>
      <c r="E6659" s="2" t="s">
        <v>26</v>
      </c>
      <c r="F6659" s="2" t="s">
        <v>103</v>
      </c>
      <c r="G6659" s="2" t="s">
        <v>104</v>
      </c>
      <c r="H6659" s="4" t="s">
        <v>16</v>
      </c>
      <c r="I6659" s="5">
        <v>56</v>
      </c>
      <c r="J6659" s="6">
        <v>189</v>
      </c>
      <c r="K6659" s="7">
        <v>10584</v>
      </c>
      <c r="L6659" s="7">
        <v>5397.84</v>
      </c>
      <c r="M6659" s="8">
        <v>0.51</v>
      </c>
      <c r="N6659" s="2" t="s">
        <v>82</v>
      </c>
      <c r="O6659">
        <f t="shared" ref="O6659:O6722" si="832">YEAR($C6659)</f>
        <v>2021</v>
      </c>
      <c r="P6659">
        <f t="shared" ref="P6659:P6722" si="833">MONTH($C6659)</f>
        <v>8</v>
      </c>
      <c r="Q6659" t="str">
        <f t="shared" ref="Q6659:Q6722" si="834">TEXT($C6659,"mmm")</f>
        <v>août</v>
      </c>
      <c r="R6659" t="str">
        <f t="shared" ref="R6659:R6722" si="835">SUBSTITUTE(SUBSTITUTE($F6659,"Sud ","South "),"Ouest ","West ")</f>
        <v>Oklahoma</v>
      </c>
      <c r="S6659" t="str">
        <f t="shared" ref="S6659:S6722" si="836">TEXT($C6659,"aaaa-mm")</f>
        <v>2021-08</v>
      </c>
      <c r="T6659">
        <f>IF(AND(COUNTIF(Calculs!$Q$2:$Q$12,$O6659)&gt;0,COUNTIF(Calculs!$S$2:$S$12,$E6659)&gt;0,COUNTIF(Calculs!$U$2:$U$12,$H6659)&gt;0),1,0)</f>
        <v>1</v>
      </c>
      <c r="U6659">
        <f t="shared" ref="U6659:U6722" si="837">$K6659*$T6659</f>
        <v>10584</v>
      </c>
      <c r="V6659">
        <f t="shared" ref="V6659:V6722" si="838">$J6659*$T6659</f>
        <v>189</v>
      </c>
      <c r="W6659">
        <f t="shared" ref="W6659:W6722" si="839">$L6659*$T6659</f>
        <v>5397.84</v>
      </c>
    </row>
    <row r="6660" spans="1:23" ht="15.75" customHeight="1" x14ac:dyDescent="0.3">
      <c r="A6660" s="2" t="s">
        <v>29</v>
      </c>
      <c r="B6660" s="2">
        <v>1197831</v>
      </c>
      <c r="C6660" s="3">
        <v>44428</v>
      </c>
      <c r="D6660" s="12" t="str" cm="1">
        <f t="array" ref="D6660">_xlfn.SWITCH(WEEKDAY(C6660,2), 1, "Lundi", 2, "Mardi", 3, "Mercredi", 4, "Jeudi", 5, "Vendredi", 6, "Samedi", 7, "Dimanche", "Erreur")</f>
        <v>Vendredi</v>
      </c>
      <c r="E6660" s="2" t="s">
        <v>26</v>
      </c>
      <c r="F6660" s="2" t="s">
        <v>103</v>
      </c>
      <c r="G6660" s="2" t="s">
        <v>104</v>
      </c>
      <c r="H6660" s="4" t="s">
        <v>18</v>
      </c>
      <c r="I6660" s="5">
        <v>51</v>
      </c>
      <c r="J6660" s="6">
        <v>113</v>
      </c>
      <c r="K6660" s="7">
        <v>5763</v>
      </c>
      <c r="L6660" s="7">
        <v>2708.6099999999997</v>
      </c>
      <c r="M6660" s="8">
        <v>0.47</v>
      </c>
      <c r="N6660" s="2" t="s">
        <v>82</v>
      </c>
      <c r="O6660">
        <f t="shared" si="832"/>
        <v>2021</v>
      </c>
      <c r="P6660">
        <f t="shared" si="833"/>
        <v>8</v>
      </c>
      <c r="Q6660" t="str">
        <f t="shared" si="834"/>
        <v>août</v>
      </c>
      <c r="R6660" t="str">
        <f t="shared" si="835"/>
        <v>Oklahoma</v>
      </c>
      <c r="S6660" t="str">
        <f t="shared" si="836"/>
        <v>2021-08</v>
      </c>
      <c r="T6660">
        <f>IF(AND(COUNTIF(Calculs!$Q$2:$Q$12,$O6660)&gt;0,COUNTIF(Calculs!$S$2:$S$12,$E6660)&gt;0,COUNTIF(Calculs!$U$2:$U$12,$H6660)&gt;0),1,0)</f>
        <v>1</v>
      </c>
      <c r="U6660">
        <f t="shared" si="837"/>
        <v>5763</v>
      </c>
      <c r="V6660">
        <f t="shared" si="838"/>
        <v>113</v>
      </c>
      <c r="W6660">
        <f t="shared" si="839"/>
        <v>2708.6099999999997</v>
      </c>
    </row>
    <row r="6661" spans="1:23" ht="15.75" customHeight="1" x14ac:dyDescent="0.3">
      <c r="A6661" s="2" t="s">
        <v>29</v>
      </c>
      <c r="B6661" s="2">
        <v>1197831</v>
      </c>
      <c r="C6661" s="3">
        <v>44428</v>
      </c>
      <c r="D6661" s="12" t="str" cm="1">
        <f t="array" ref="D6661">_xlfn.SWITCH(WEEKDAY(C6661,2), 1, "Lundi", 2, "Mardi", 3, "Mercredi", 4, "Jeudi", 5, "Vendredi", 6, "Samedi", 7, "Dimanche", "Erreur")</f>
        <v>Vendredi</v>
      </c>
      <c r="E6661" s="2" t="s">
        <v>26</v>
      </c>
      <c r="F6661" s="2" t="s">
        <v>103</v>
      </c>
      <c r="G6661" s="2" t="s">
        <v>104</v>
      </c>
      <c r="H6661" s="4" t="s">
        <v>19</v>
      </c>
      <c r="I6661" s="5">
        <v>47</v>
      </c>
      <c r="J6661" s="6">
        <v>113</v>
      </c>
      <c r="K6661" s="7">
        <v>5311</v>
      </c>
      <c r="L6661" s="7">
        <v>2814.83</v>
      </c>
      <c r="M6661" s="8">
        <v>0.53</v>
      </c>
      <c r="N6661" s="2" t="s">
        <v>82</v>
      </c>
      <c r="O6661">
        <f t="shared" si="832"/>
        <v>2021</v>
      </c>
      <c r="P6661">
        <f t="shared" si="833"/>
        <v>8</v>
      </c>
      <c r="Q6661" t="str">
        <f t="shared" si="834"/>
        <v>août</v>
      </c>
      <c r="R6661" t="str">
        <f t="shared" si="835"/>
        <v>Oklahoma</v>
      </c>
      <c r="S6661" t="str">
        <f t="shared" si="836"/>
        <v>2021-08</v>
      </c>
      <c r="T6661">
        <f>IF(AND(COUNTIF(Calculs!$Q$2:$Q$12,$O6661)&gt;0,COUNTIF(Calculs!$S$2:$S$12,$E6661)&gt;0,COUNTIF(Calculs!$U$2:$U$12,$H6661)&gt;0),1,0)</f>
        <v>1</v>
      </c>
      <c r="U6661">
        <f t="shared" si="837"/>
        <v>5311</v>
      </c>
      <c r="V6661">
        <f t="shared" si="838"/>
        <v>113</v>
      </c>
      <c r="W6661">
        <f t="shared" si="839"/>
        <v>2814.83</v>
      </c>
    </row>
    <row r="6662" spans="1:23" ht="15.75" customHeight="1" x14ac:dyDescent="0.3">
      <c r="A6662" s="2" t="s">
        <v>29</v>
      </c>
      <c r="B6662" s="2">
        <v>1197831</v>
      </c>
      <c r="C6662" s="3">
        <v>44428</v>
      </c>
      <c r="D6662" s="12" t="str" cm="1">
        <f t="array" ref="D6662">_xlfn.SWITCH(WEEKDAY(C6662,2), 1, "Lundi", 2, "Mardi", 3, "Mercredi", 4, "Jeudi", 5, "Vendredi", 6, "Samedi", 7, "Dimanche", "Erreur")</f>
        <v>Vendredi</v>
      </c>
      <c r="E6662" s="2" t="s">
        <v>26</v>
      </c>
      <c r="F6662" s="2" t="s">
        <v>103</v>
      </c>
      <c r="G6662" s="2" t="s">
        <v>104</v>
      </c>
      <c r="H6662" s="4" t="s">
        <v>20</v>
      </c>
      <c r="I6662" s="5">
        <v>37</v>
      </c>
      <c r="J6662" s="6">
        <v>88</v>
      </c>
      <c r="K6662" s="7">
        <v>3256</v>
      </c>
      <c r="L6662" s="7">
        <v>1693.1200000000001</v>
      </c>
      <c r="M6662" s="8">
        <v>0.52</v>
      </c>
      <c r="N6662" s="2" t="s">
        <v>82</v>
      </c>
      <c r="O6662">
        <f t="shared" si="832"/>
        <v>2021</v>
      </c>
      <c r="P6662">
        <f t="shared" si="833"/>
        <v>8</v>
      </c>
      <c r="Q6662" t="str">
        <f t="shared" si="834"/>
        <v>août</v>
      </c>
      <c r="R6662" t="str">
        <f t="shared" si="835"/>
        <v>Oklahoma</v>
      </c>
      <c r="S6662" t="str">
        <f t="shared" si="836"/>
        <v>2021-08</v>
      </c>
      <c r="T6662">
        <f>IF(AND(COUNTIF(Calculs!$Q$2:$Q$12,$O6662)&gt;0,COUNTIF(Calculs!$S$2:$S$12,$E6662)&gt;0,COUNTIF(Calculs!$U$2:$U$12,$H6662)&gt;0),1,0)</f>
        <v>1</v>
      </c>
      <c r="U6662">
        <f t="shared" si="837"/>
        <v>3256</v>
      </c>
      <c r="V6662">
        <f t="shared" si="838"/>
        <v>88</v>
      </c>
      <c r="W6662">
        <f t="shared" si="839"/>
        <v>1693.1200000000001</v>
      </c>
    </row>
    <row r="6663" spans="1:23" ht="15.75" customHeight="1" x14ac:dyDescent="0.3">
      <c r="A6663" s="2" t="s">
        <v>29</v>
      </c>
      <c r="B6663" s="2">
        <v>1197831</v>
      </c>
      <c r="C6663" s="3">
        <v>44428</v>
      </c>
      <c r="D6663" s="12" t="str" cm="1">
        <f t="array" ref="D6663">_xlfn.SWITCH(WEEKDAY(C6663,2), 1, "Lundi", 2, "Mardi", 3, "Mercredi", 4, "Jeudi", 5, "Vendredi", 6, "Samedi", 7, "Dimanche", "Erreur")</f>
        <v>Vendredi</v>
      </c>
      <c r="E6663" s="2" t="s">
        <v>26</v>
      </c>
      <c r="F6663" s="2" t="s">
        <v>103</v>
      </c>
      <c r="G6663" s="2" t="s">
        <v>104</v>
      </c>
      <c r="H6663" s="4" t="s">
        <v>21</v>
      </c>
      <c r="I6663" s="5">
        <v>47</v>
      </c>
      <c r="J6663" s="6">
        <v>81</v>
      </c>
      <c r="K6663" s="7">
        <v>3807</v>
      </c>
      <c r="L6663" s="7">
        <v>1713.1499999999999</v>
      </c>
      <c r="M6663" s="8">
        <v>0.44999999999999996</v>
      </c>
      <c r="N6663" s="2" t="s">
        <v>82</v>
      </c>
      <c r="O6663">
        <f t="shared" si="832"/>
        <v>2021</v>
      </c>
      <c r="P6663">
        <f t="shared" si="833"/>
        <v>8</v>
      </c>
      <c r="Q6663" t="str">
        <f t="shared" si="834"/>
        <v>août</v>
      </c>
      <c r="R6663" t="str">
        <f t="shared" si="835"/>
        <v>Oklahoma</v>
      </c>
      <c r="S6663" t="str">
        <f t="shared" si="836"/>
        <v>2021-08</v>
      </c>
      <c r="T6663">
        <f>IF(AND(COUNTIF(Calculs!$Q$2:$Q$12,$O6663)&gt;0,COUNTIF(Calculs!$S$2:$S$12,$E6663)&gt;0,COUNTIF(Calculs!$U$2:$U$12,$H6663)&gt;0),1,0)</f>
        <v>1</v>
      </c>
      <c r="U6663">
        <f t="shared" si="837"/>
        <v>3807</v>
      </c>
      <c r="V6663">
        <f t="shared" si="838"/>
        <v>81</v>
      </c>
      <c r="W6663">
        <f t="shared" si="839"/>
        <v>1713.1499999999999</v>
      </c>
    </row>
    <row r="6664" spans="1:23" ht="15.75" customHeight="1" x14ac:dyDescent="0.3">
      <c r="A6664" s="2" t="s">
        <v>29</v>
      </c>
      <c r="B6664" s="2">
        <v>1197831</v>
      </c>
      <c r="C6664" s="3">
        <v>44428</v>
      </c>
      <c r="D6664" s="12" t="str" cm="1">
        <f t="array" ref="D6664">_xlfn.SWITCH(WEEKDAY(C6664,2), 1, "Lundi", 2, "Mardi", 3, "Mercredi", 4, "Jeudi", 5, "Vendredi", 6, "Samedi", 7, "Dimanche", "Erreur")</f>
        <v>Vendredi</v>
      </c>
      <c r="E6664" s="2" t="s">
        <v>26</v>
      </c>
      <c r="F6664" s="2" t="s">
        <v>103</v>
      </c>
      <c r="G6664" s="2" t="s">
        <v>104</v>
      </c>
      <c r="H6664" s="4" t="s">
        <v>22</v>
      </c>
      <c r="I6664" s="5">
        <v>50</v>
      </c>
      <c r="J6664" s="6">
        <v>124</v>
      </c>
      <c r="K6664" s="7">
        <v>6200</v>
      </c>
      <c r="L6664" s="7">
        <v>3224</v>
      </c>
      <c r="M6664" s="8">
        <v>0.52</v>
      </c>
      <c r="N6664" s="2" t="s">
        <v>82</v>
      </c>
      <c r="O6664">
        <f t="shared" si="832"/>
        <v>2021</v>
      </c>
      <c r="P6664">
        <f t="shared" si="833"/>
        <v>8</v>
      </c>
      <c r="Q6664" t="str">
        <f t="shared" si="834"/>
        <v>août</v>
      </c>
      <c r="R6664" t="str">
        <f t="shared" si="835"/>
        <v>Oklahoma</v>
      </c>
      <c r="S6664" t="str">
        <f t="shared" si="836"/>
        <v>2021-08</v>
      </c>
      <c r="T6664">
        <f>IF(AND(COUNTIF(Calculs!$Q$2:$Q$12,$O6664)&gt;0,COUNTIF(Calculs!$S$2:$S$12,$E6664)&gt;0,COUNTIF(Calculs!$U$2:$U$12,$H6664)&gt;0),1,0)</f>
        <v>1</v>
      </c>
      <c r="U6664">
        <f t="shared" si="837"/>
        <v>6200</v>
      </c>
      <c r="V6664">
        <f t="shared" si="838"/>
        <v>124</v>
      </c>
      <c r="W6664">
        <f t="shared" si="839"/>
        <v>3224</v>
      </c>
    </row>
    <row r="6665" spans="1:23" ht="15.75" customHeight="1" x14ac:dyDescent="0.3">
      <c r="A6665" s="2" t="s">
        <v>29</v>
      </c>
      <c r="B6665" s="2">
        <v>1197831</v>
      </c>
      <c r="C6665" s="3">
        <v>44458</v>
      </c>
      <c r="D6665" s="12" t="str" cm="1">
        <f t="array" ref="D6665">_xlfn.SWITCH(WEEKDAY(C6665,2), 1, "Lundi", 2, "Mardi", 3, "Mercredi", 4, "Jeudi", 5, "Vendredi", 6, "Samedi", 7, "Dimanche", "Erreur")</f>
        <v>Dimanche</v>
      </c>
      <c r="E6665" s="2" t="s">
        <v>26</v>
      </c>
      <c r="F6665" s="2" t="s">
        <v>103</v>
      </c>
      <c r="G6665" s="2" t="s">
        <v>104</v>
      </c>
      <c r="H6665" s="4" t="s">
        <v>16</v>
      </c>
      <c r="I6665" s="5">
        <v>49</v>
      </c>
      <c r="J6665" s="6">
        <v>150</v>
      </c>
      <c r="K6665" s="7">
        <v>7350</v>
      </c>
      <c r="L6665" s="7">
        <v>3969.0000000000005</v>
      </c>
      <c r="M6665" s="8">
        <v>0.54</v>
      </c>
      <c r="N6665" s="2" t="s">
        <v>82</v>
      </c>
      <c r="O6665">
        <f t="shared" si="832"/>
        <v>2021</v>
      </c>
      <c r="P6665">
        <f t="shared" si="833"/>
        <v>9</v>
      </c>
      <c r="Q6665" t="str">
        <f t="shared" si="834"/>
        <v>sept</v>
      </c>
      <c r="R6665" t="str">
        <f t="shared" si="835"/>
        <v>Oklahoma</v>
      </c>
      <c r="S6665" t="str">
        <f t="shared" si="836"/>
        <v>2021-09</v>
      </c>
      <c r="T6665">
        <f>IF(AND(COUNTIF(Calculs!$Q$2:$Q$12,$O6665)&gt;0,COUNTIF(Calculs!$S$2:$S$12,$E6665)&gt;0,COUNTIF(Calculs!$U$2:$U$12,$H6665)&gt;0),1,0)</f>
        <v>1</v>
      </c>
      <c r="U6665">
        <f t="shared" si="837"/>
        <v>7350</v>
      </c>
      <c r="V6665">
        <f t="shared" si="838"/>
        <v>150</v>
      </c>
      <c r="W6665">
        <f t="shared" si="839"/>
        <v>3969.0000000000005</v>
      </c>
    </row>
    <row r="6666" spans="1:23" ht="15.75" customHeight="1" x14ac:dyDescent="0.3">
      <c r="A6666" s="2" t="s">
        <v>29</v>
      </c>
      <c r="B6666" s="2">
        <v>1197831</v>
      </c>
      <c r="C6666" s="3">
        <v>44458</v>
      </c>
      <c r="D6666" s="12" t="str" cm="1">
        <f t="array" ref="D6666">_xlfn.SWITCH(WEEKDAY(C6666,2), 1, "Lundi", 2, "Mardi", 3, "Mercredi", 4, "Jeudi", 5, "Vendredi", 6, "Samedi", 7, "Dimanche", "Erreur")</f>
        <v>Dimanche</v>
      </c>
      <c r="E6666" s="2" t="s">
        <v>26</v>
      </c>
      <c r="F6666" s="2" t="s">
        <v>103</v>
      </c>
      <c r="G6666" s="2" t="s">
        <v>104</v>
      </c>
      <c r="H6666" s="4" t="s">
        <v>18</v>
      </c>
      <c r="I6666" s="5">
        <v>38</v>
      </c>
      <c r="J6666" s="6">
        <v>98</v>
      </c>
      <c r="K6666" s="7">
        <v>3724</v>
      </c>
      <c r="L6666" s="7">
        <v>1675.7999999999997</v>
      </c>
      <c r="M6666" s="8">
        <v>0.44999999999999996</v>
      </c>
      <c r="N6666" s="2" t="s">
        <v>82</v>
      </c>
      <c r="O6666">
        <f t="shared" si="832"/>
        <v>2021</v>
      </c>
      <c r="P6666">
        <f t="shared" si="833"/>
        <v>9</v>
      </c>
      <c r="Q6666" t="str">
        <f t="shared" si="834"/>
        <v>sept</v>
      </c>
      <c r="R6666" t="str">
        <f t="shared" si="835"/>
        <v>Oklahoma</v>
      </c>
      <c r="S6666" t="str">
        <f t="shared" si="836"/>
        <v>2021-09</v>
      </c>
      <c r="T6666">
        <f>IF(AND(COUNTIF(Calculs!$Q$2:$Q$12,$O6666)&gt;0,COUNTIF(Calculs!$S$2:$S$12,$E6666)&gt;0,COUNTIF(Calculs!$U$2:$U$12,$H6666)&gt;0),1,0)</f>
        <v>1</v>
      </c>
      <c r="U6666">
        <f t="shared" si="837"/>
        <v>3724</v>
      </c>
      <c r="V6666">
        <f t="shared" si="838"/>
        <v>98</v>
      </c>
      <c r="W6666">
        <f t="shared" si="839"/>
        <v>1675.7999999999997</v>
      </c>
    </row>
    <row r="6667" spans="1:23" ht="15.75" customHeight="1" x14ac:dyDescent="0.3">
      <c r="A6667" s="2" t="s">
        <v>29</v>
      </c>
      <c r="B6667" s="2">
        <v>1197831</v>
      </c>
      <c r="C6667" s="3">
        <v>44458</v>
      </c>
      <c r="D6667" s="12" t="str" cm="1">
        <f t="array" ref="D6667">_xlfn.SWITCH(WEEKDAY(C6667,2), 1, "Lundi", 2, "Mardi", 3, "Mercredi", 4, "Jeudi", 5, "Vendredi", 6, "Samedi", 7, "Dimanche", "Erreur")</f>
        <v>Dimanche</v>
      </c>
      <c r="E6667" s="2" t="s">
        <v>26</v>
      </c>
      <c r="F6667" s="2" t="s">
        <v>103</v>
      </c>
      <c r="G6667" s="2" t="s">
        <v>104</v>
      </c>
      <c r="H6667" s="4" t="s">
        <v>19</v>
      </c>
      <c r="I6667" s="5">
        <v>14</v>
      </c>
      <c r="J6667" s="6">
        <v>69</v>
      </c>
      <c r="K6667" s="7">
        <v>966</v>
      </c>
      <c r="L6667" s="7">
        <v>492.66</v>
      </c>
      <c r="M6667" s="8">
        <v>0.51</v>
      </c>
      <c r="N6667" s="2" t="s">
        <v>82</v>
      </c>
      <c r="O6667">
        <f t="shared" si="832"/>
        <v>2021</v>
      </c>
      <c r="P6667">
        <f t="shared" si="833"/>
        <v>9</v>
      </c>
      <c r="Q6667" t="str">
        <f t="shared" si="834"/>
        <v>sept</v>
      </c>
      <c r="R6667" t="str">
        <f t="shared" si="835"/>
        <v>Oklahoma</v>
      </c>
      <c r="S6667" t="str">
        <f t="shared" si="836"/>
        <v>2021-09</v>
      </c>
      <c r="T6667">
        <f>IF(AND(COUNTIF(Calculs!$Q$2:$Q$12,$O6667)&gt;0,COUNTIF(Calculs!$S$2:$S$12,$E6667)&gt;0,COUNTIF(Calculs!$U$2:$U$12,$H6667)&gt;0),1,0)</f>
        <v>1</v>
      </c>
      <c r="U6667">
        <f t="shared" si="837"/>
        <v>966</v>
      </c>
      <c r="V6667">
        <f t="shared" si="838"/>
        <v>69</v>
      </c>
      <c r="W6667">
        <f t="shared" si="839"/>
        <v>492.66</v>
      </c>
    </row>
    <row r="6668" spans="1:23" ht="15.75" customHeight="1" x14ac:dyDescent="0.3">
      <c r="A6668" s="2" t="s">
        <v>29</v>
      </c>
      <c r="B6668" s="2">
        <v>1197831</v>
      </c>
      <c r="C6668" s="3">
        <v>44458</v>
      </c>
      <c r="D6668" s="12" t="str" cm="1">
        <f t="array" ref="D6668">_xlfn.SWITCH(WEEKDAY(C6668,2), 1, "Lundi", 2, "Mardi", 3, "Mercredi", 4, "Jeudi", 5, "Vendredi", 6, "Samedi", 7, "Dimanche", "Erreur")</f>
        <v>Dimanche</v>
      </c>
      <c r="E6668" s="2" t="s">
        <v>26</v>
      </c>
      <c r="F6668" s="2" t="s">
        <v>103</v>
      </c>
      <c r="G6668" s="2" t="s">
        <v>104</v>
      </c>
      <c r="H6668" s="4" t="s">
        <v>20</v>
      </c>
      <c r="I6668" s="5">
        <v>14</v>
      </c>
      <c r="J6668" s="6">
        <v>63</v>
      </c>
      <c r="K6668" s="7">
        <v>882</v>
      </c>
      <c r="L6668" s="7">
        <v>449.82</v>
      </c>
      <c r="M6668" s="8">
        <v>0.51</v>
      </c>
      <c r="N6668" s="2" t="s">
        <v>82</v>
      </c>
      <c r="O6668">
        <f t="shared" si="832"/>
        <v>2021</v>
      </c>
      <c r="P6668">
        <f t="shared" si="833"/>
        <v>9</v>
      </c>
      <c r="Q6668" t="str">
        <f t="shared" si="834"/>
        <v>sept</v>
      </c>
      <c r="R6668" t="str">
        <f t="shared" si="835"/>
        <v>Oklahoma</v>
      </c>
      <c r="S6668" t="str">
        <f t="shared" si="836"/>
        <v>2021-09</v>
      </c>
      <c r="T6668">
        <f>IF(AND(COUNTIF(Calculs!$Q$2:$Q$12,$O6668)&gt;0,COUNTIF(Calculs!$S$2:$S$12,$E6668)&gt;0,COUNTIF(Calculs!$U$2:$U$12,$H6668)&gt;0),1,0)</f>
        <v>1</v>
      </c>
      <c r="U6668">
        <f t="shared" si="837"/>
        <v>882</v>
      </c>
      <c r="V6668">
        <f t="shared" si="838"/>
        <v>63</v>
      </c>
      <c r="W6668">
        <f t="shared" si="839"/>
        <v>449.82</v>
      </c>
    </row>
    <row r="6669" spans="1:23" ht="15.75" customHeight="1" x14ac:dyDescent="0.3">
      <c r="A6669" s="2" t="s">
        <v>29</v>
      </c>
      <c r="B6669" s="2">
        <v>1197831</v>
      </c>
      <c r="C6669" s="3">
        <v>44458</v>
      </c>
      <c r="D6669" s="12" t="str" cm="1">
        <f t="array" ref="D6669">_xlfn.SWITCH(WEEKDAY(C6669,2), 1, "Lundi", 2, "Mardi", 3, "Mercredi", 4, "Jeudi", 5, "Vendredi", 6, "Samedi", 7, "Dimanche", "Erreur")</f>
        <v>Dimanche</v>
      </c>
      <c r="E6669" s="2" t="s">
        <v>26</v>
      </c>
      <c r="F6669" s="2" t="s">
        <v>103</v>
      </c>
      <c r="G6669" s="2" t="s">
        <v>104</v>
      </c>
      <c r="H6669" s="4" t="s">
        <v>21</v>
      </c>
      <c r="I6669" s="5">
        <v>23</v>
      </c>
      <c r="J6669" s="6">
        <v>68</v>
      </c>
      <c r="K6669" s="7">
        <v>1564</v>
      </c>
      <c r="L6669" s="7">
        <v>703.8</v>
      </c>
      <c r="M6669" s="8">
        <v>0.44999999999999996</v>
      </c>
      <c r="N6669" s="2" t="s">
        <v>82</v>
      </c>
      <c r="O6669">
        <f t="shared" si="832"/>
        <v>2021</v>
      </c>
      <c r="P6669">
        <f t="shared" si="833"/>
        <v>9</v>
      </c>
      <c r="Q6669" t="str">
        <f t="shared" si="834"/>
        <v>sept</v>
      </c>
      <c r="R6669" t="str">
        <f t="shared" si="835"/>
        <v>Oklahoma</v>
      </c>
      <c r="S6669" t="str">
        <f t="shared" si="836"/>
        <v>2021-09</v>
      </c>
      <c r="T6669">
        <f>IF(AND(COUNTIF(Calculs!$Q$2:$Q$12,$O6669)&gt;0,COUNTIF(Calculs!$S$2:$S$12,$E6669)&gt;0,COUNTIF(Calculs!$U$2:$U$12,$H6669)&gt;0),1,0)</f>
        <v>1</v>
      </c>
      <c r="U6669">
        <f t="shared" si="837"/>
        <v>1564</v>
      </c>
      <c r="V6669">
        <f t="shared" si="838"/>
        <v>68</v>
      </c>
      <c r="W6669">
        <f t="shared" si="839"/>
        <v>703.8</v>
      </c>
    </row>
    <row r="6670" spans="1:23" ht="15.75" customHeight="1" x14ac:dyDescent="0.3">
      <c r="A6670" s="2" t="s">
        <v>29</v>
      </c>
      <c r="B6670" s="2">
        <v>1197831</v>
      </c>
      <c r="C6670" s="3">
        <v>44458</v>
      </c>
      <c r="D6670" s="12" t="str" cm="1">
        <f t="array" ref="D6670">_xlfn.SWITCH(WEEKDAY(C6670,2), 1, "Lundi", 2, "Mardi", 3, "Mercredi", 4, "Jeudi", 5, "Vendredi", 6, "Samedi", 7, "Dimanche", "Erreur")</f>
        <v>Dimanche</v>
      </c>
      <c r="E6670" s="2" t="s">
        <v>26</v>
      </c>
      <c r="F6670" s="2" t="s">
        <v>103</v>
      </c>
      <c r="G6670" s="2" t="s">
        <v>104</v>
      </c>
      <c r="H6670" s="4" t="s">
        <v>22</v>
      </c>
      <c r="I6670" s="5">
        <v>28</v>
      </c>
      <c r="J6670" s="6">
        <v>91</v>
      </c>
      <c r="K6670" s="7">
        <v>2548</v>
      </c>
      <c r="L6670" s="7">
        <v>1324.96</v>
      </c>
      <c r="M6670" s="8">
        <v>0.52</v>
      </c>
      <c r="N6670" s="2" t="s">
        <v>82</v>
      </c>
      <c r="O6670">
        <f t="shared" si="832"/>
        <v>2021</v>
      </c>
      <c r="P6670">
        <f t="shared" si="833"/>
        <v>9</v>
      </c>
      <c r="Q6670" t="str">
        <f t="shared" si="834"/>
        <v>sept</v>
      </c>
      <c r="R6670" t="str">
        <f t="shared" si="835"/>
        <v>Oklahoma</v>
      </c>
      <c r="S6670" t="str">
        <f t="shared" si="836"/>
        <v>2021-09</v>
      </c>
      <c r="T6670">
        <f>IF(AND(COUNTIF(Calculs!$Q$2:$Q$12,$O6670)&gt;0,COUNTIF(Calculs!$S$2:$S$12,$E6670)&gt;0,COUNTIF(Calculs!$U$2:$U$12,$H6670)&gt;0),1,0)</f>
        <v>1</v>
      </c>
      <c r="U6670">
        <f t="shared" si="837"/>
        <v>2548</v>
      </c>
      <c r="V6670">
        <f t="shared" si="838"/>
        <v>91</v>
      </c>
      <c r="W6670">
        <f t="shared" si="839"/>
        <v>1324.96</v>
      </c>
    </row>
    <row r="6671" spans="1:23" ht="15.75" customHeight="1" x14ac:dyDescent="0.3">
      <c r="A6671" s="2" t="s">
        <v>29</v>
      </c>
      <c r="B6671" s="2">
        <v>1197831</v>
      </c>
      <c r="C6671" s="3">
        <v>44490</v>
      </c>
      <c r="D6671" s="12" t="str" cm="1">
        <f t="array" ref="D6671">_xlfn.SWITCH(WEEKDAY(C6671,2), 1, "Lundi", 2, "Mardi", 3, "Mercredi", 4, "Jeudi", 5, "Vendredi", 6, "Samedi", 7, "Dimanche", "Erreur")</f>
        <v>Jeudi</v>
      </c>
      <c r="E6671" s="2" t="s">
        <v>26</v>
      </c>
      <c r="F6671" s="2" t="s">
        <v>103</v>
      </c>
      <c r="G6671" s="2" t="s">
        <v>104</v>
      </c>
      <c r="H6671" s="4" t="s">
        <v>16</v>
      </c>
      <c r="I6671" s="5">
        <v>29</v>
      </c>
      <c r="J6671" s="6">
        <v>137</v>
      </c>
      <c r="K6671" s="7">
        <v>3973</v>
      </c>
      <c r="L6671" s="7">
        <v>2145.42</v>
      </c>
      <c r="M6671" s="8">
        <v>0.54</v>
      </c>
      <c r="N6671" s="2" t="s">
        <v>82</v>
      </c>
      <c r="O6671">
        <f t="shared" si="832"/>
        <v>2021</v>
      </c>
      <c r="P6671">
        <f t="shared" si="833"/>
        <v>10</v>
      </c>
      <c r="Q6671" t="str">
        <f t="shared" si="834"/>
        <v>oct</v>
      </c>
      <c r="R6671" t="str">
        <f t="shared" si="835"/>
        <v>Oklahoma</v>
      </c>
      <c r="S6671" t="str">
        <f t="shared" si="836"/>
        <v>2021-10</v>
      </c>
      <c r="T6671">
        <f>IF(AND(COUNTIF(Calculs!$Q$2:$Q$12,$O6671)&gt;0,COUNTIF(Calculs!$S$2:$S$12,$E6671)&gt;0,COUNTIF(Calculs!$U$2:$U$12,$H6671)&gt;0),1,0)</f>
        <v>1</v>
      </c>
      <c r="U6671">
        <f t="shared" si="837"/>
        <v>3973</v>
      </c>
      <c r="V6671">
        <f t="shared" si="838"/>
        <v>137</v>
      </c>
      <c r="W6671">
        <f t="shared" si="839"/>
        <v>2145.42</v>
      </c>
    </row>
    <row r="6672" spans="1:23" ht="15.75" customHeight="1" x14ac:dyDescent="0.3">
      <c r="A6672" s="2" t="s">
        <v>29</v>
      </c>
      <c r="B6672" s="2">
        <v>1197831</v>
      </c>
      <c r="C6672" s="3">
        <v>44490</v>
      </c>
      <c r="D6672" s="12" t="str" cm="1">
        <f t="array" ref="D6672">_xlfn.SWITCH(WEEKDAY(C6672,2), 1, "Lundi", 2, "Mardi", 3, "Mercredi", 4, "Jeudi", 5, "Vendredi", 6, "Samedi", 7, "Dimanche", "Erreur")</f>
        <v>Jeudi</v>
      </c>
      <c r="E6672" s="2" t="s">
        <v>26</v>
      </c>
      <c r="F6672" s="2" t="s">
        <v>103</v>
      </c>
      <c r="G6672" s="2" t="s">
        <v>104</v>
      </c>
      <c r="H6672" s="4" t="s">
        <v>18</v>
      </c>
      <c r="I6672" s="5">
        <v>19</v>
      </c>
      <c r="J6672" s="6">
        <v>88</v>
      </c>
      <c r="K6672" s="7">
        <v>1672</v>
      </c>
      <c r="L6672" s="7">
        <v>769.11999999999989</v>
      </c>
      <c r="M6672" s="8">
        <v>0.45999999999999996</v>
      </c>
      <c r="N6672" s="2" t="s">
        <v>82</v>
      </c>
      <c r="O6672">
        <f t="shared" si="832"/>
        <v>2021</v>
      </c>
      <c r="P6672">
        <f t="shared" si="833"/>
        <v>10</v>
      </c>
      <c r="Q6672" t="str">
        <f t="shared" si="834"/>
        <v>oct</v>
      </c>
      <c r="R6672" t="str">
        <f t="shared" si="835"/>
        <v>Oklahoma</v>
      </c>
      <c r="S6672" t="str">
        <f t="shared" si="836"/>
        <v>2021-10</v>
      </c>
      <c r="T6672">
        <f>IF(AND(COUNTIF(Calculs!$Q$2:$Q$12,$O6672)&gt;0,COUNTIF(Calculs!$S$2:$S$12,$E6672)&gt;0,COUNTIF(Calculs!$U$2:$U$12,$H6672)&gt;0),1,0)</f>
        <v>1</v>
      </c>
      <c r="U6672">
        <f t="shared" si="837"/>
        <v>1672</v>
      </c>
      <c r="V6672">
        <f t="shared" si="838"/>
        <v>88</v>
      </c>
      <c r="W6672">
        <f t="shared" si="839"/>
        <v>769.11999999999989</v>
      </c>
    </row>
    <row r="6673" spans="1:23" ht="15.75" customHeight="1" x14ac:dyDescent="0.3">
      <c r="A6673" s="2" t="s">
        <v>29</v>
      </c>
      <c r="B6673" s="2">
        <v>1197831</v>
      </c>
      <c r="C6673" s="3">
        <v>44490</v>
      </c>
      <c r="D6673" s="12" t="str" cm="1">
        <f t="array" ref="D6673">_xlfn.SWITCH(WEEKDAY(C6673,2), 1, "Lundi", 2, "Mardi", 3, "Mercredi", 4, "Jeudi", 5, "Vendredi", 6, "Samedi", 7, "Dimanche", "Erreur")</f>
        <v>Jeudi</v>
      </c>
      <c r="E6673" s="2" t="s">
        <v>26</v>
      </c>
      <c r="F6673" s="2" t="s">
        <v>103</v>
      </c>
      <c r="G6673" s="2" t="s">
        <v>104</v>
      </c>
      <c r="H6673" s="4" t="s">
        <v>19</v>
      </c>
      <c r="I6673" s="5">
        <v>20</v>
      </c>
      <c r="J6673" s="6">
        <v>56</v>
      </c>
      <c r="K6673" s="7">
        <v>1120</v>
      </c>
      <c r="L6673" s="7">
        <v>571.20000000000005</v>
      </c>
      <c r="M6673" s="8">
        <v>0.51</v>
      </c>
      <c r="N6673" s="2" t="s">
        <v>82</v>
      </c>
      <c r="O6673">
        <f t="shared" si="832"/>
        <v>2021</v>
      </c>
      <c r="P6673">
        <f t="shared" si="833"/>
        <v>10</v>
      </c>
      <c r="Q6673" t="str">
        <f t="shared" si="834"/>
        <v>oct</v>
      </c>
      <c r="R6673" t="str">
        <f t="shared" si="835"/>
        <v>Oklahoma</v>
      </c>
      <c r="S6673" t="str">
        <f t="shared" si="836"/>
        <v>2021-10</v>
      </c>
      <c r="T6673">
        <f>IF(AND(COUNTIF(Calculs!$Q$2:$Q$12,$O6673)&gt;0,COUNTIF(Calculs!$S$2:$S$12,$E6673)&gt;0,COUNTIF(Calculs!$U$2:$U$12,$H6673)&gt;0),1,0)</f>
        <v>1</v>
      </c>
      <c r="U6673">
        <f t="shared" si="837"/>
        <v>1120</v>
      </c>
      <c r="V6673">
        <f t="shared" si="838"/>
        <v>56</v>
      </c>
      <c r="W6673">
        <f t="shared" si="839"/>
        <v>571.20000000000005</v>
      </c>
    </row>
    <row r="6674" spans="1:23" ht="15.75" customHeight="1" x14ac:dyDescent="0.3">
      <c r="A6674" s="2" t="s">
        <v>29</v>
      </c>
      <c r="B6674" s="2">
        <v>1197831</v>
      </c>
      <c r="C6674" s="3">
        <v>44490</v>
      </c>
      <c r="D6674" s="12" t="str" cm="1">
        <f t="array" ref="D6674">_xlfn.SWITCH(WEEKDAY(C6674,2), 1, "Lundi", 2, "Mardi", 3, "Mercredi", 4, "Jeudi", 5, "Vendredi", 6, "Samedi", 7, "Dimanche", "Erreur")</f>
        <v>Jeudi</v>
      </c>
      <c r="E6674" s="2" t="s">
        <v>26</v>
      </c>
      <c r="F6674" s="2" t="s">
        <v>103</v>
      </c>
      <c r="G6674" s="2" t="s">
        <v>104</v>
      </c>
      <c r="H6674" s="4" t="s">
        <v>20</v>
      </c>
      <c r="I6674" s="5">
        <v>18</v>
      </c>
      <c r="J6674" s="6">
        <v>52</v>
      </c>
      <c r="K6674" s="7">
        <v>936</v>
      </c>
      <c r="L6674" s="7">
        <v>486.72</v>
      </c>
      <c r="M6674" s="8">
        <v>0.52</v>
      </c>
      <c r="N6674" s="2" t="s">
        <v>82</v>
      </c>
      <c r="O6674">
        <f t="shared" si="832"/>
        <v>2021</v>
      </c>
      <c r="P6674">
        <f t="shared" si="833"/>
        <v>10</v>
      </c>
      <c r="Q6674" t="str">
        <f t="shared" si="834"/>
        <v>oct</v>
      </c>
      <c r="R6674" t="str">
        <f t="shared" si="835"/>
        <v>Oklahoma</v>
      </c>
      <c r="S6674" t="str">
        <f t="shared" si="836"/>
        <v>2021-10</v>
      </c>
      <c r="T6674">
        <f>IF(AND(COUNTIF(Calculs!$Q$2:$Q$12,$O6674)&gt;0,COUNTIF(Calculs!$S$2:$S$12,$E6674)&gt;0,COUNTIF(Calculs!$U$2:$U$12,$H6674)&gt;0),1,0)</f>
        <v>1</v>
      </c>
      <c r="U6674">
        <f t="shared" si="837"/>
        <v>936</v>
      </c>
      <c r="V6674">
        <f t="shared" si="838"/>
        <v>52</v>
      </c>
      <c r="W6674">
        <f t="shared" si="839"/>
        <v>486.72</v>
      </c>
    </row>
    <row r="6675" spans="1:23" ht="15.75" customHeight="1" x14ac:dyDescent="0.3">
      <c r="A6675" s="2" t="s">
        <v>29</v>
      </c>
      <c r="B6675" s="2">
        <v>1197831</v>
      </c>
      <c r="C6675" s="3">
        <v>44490</v>
      </c>
      <c r="D6675" s="12" t="str" cm="1">
        <f t="array" ref="D6675">_xlfn.SWITCH(WEEKDAY(C6675,2), 1, "Lundi", 2, "Mardi", 3, "Mercredi", 4, "Jeudi", 5, "Vendredi", 6, "Samedi", 7, "Dimanche", "Erreur")</f>
        <v>Jeudi</v>
      </c>
      <c r="E6675" s="2" t="s">
        <v>26</v>
      </c>
      <c r="F6675" s="2" t="s">
        <v>103</v>
      </c>
      <c r="G6675" s="2" t="s">
        <v>104</v>
      </c>
      <c r="H6675" s="4" t="s">
        <v>21</v>
      </c>
      <c r="I6675" s="5">
        <v>29</v>
      </c>
      <c r="J6675" s="6">
        <v>50</v>
      </c>
      <c r="K6675" s="7">
        <v>1450</v>
      </c>
      <c r="L6675" s="7">
        <v>696</v>
      </c>
      <c r="M6675" s="8">
        <v>0.48</v>
      </c>
      <c r="N6675" s="2" t="s">
        <v>82</v>
      </c>
      <c r="O6675">
        <f t="shared" si="832"/>
        <v>2021</v>
      </c>
      <c r="P6675">
        <f t="shared" si="833"/>
        <v>10</v>
      </c>
      <c r="Q6675" t="str">
        <f t="shared" si="834"/>
        <v>oct</v>
      </c>
      <c r="R6675" t="str">
        <f t="shared" si="835"/>
        <v>Oklahoma</v>
      </c>
      <c r="S6675" t="str">
        <f t="shared" si="836"/>
        <v>2021-10</v>
      </c>
      <c r="T6675">
        <f>IF(AND(COUNTIF(Calculs!$Q$2:$Q$12,$O6675)&gt;0,COUNTIF(Calculs!$S$2:$S$12,$E6675)&gt;0,COUNTIF(Calculs!$U$2:$U$12,$H6675)&gt;0),1,0)</f>
        <v>1</v>
      </c>
      <c r="U6675">
        <f t="shared" si="837"/>
        <v>1450</v>
      </c>
      <c r="V6675">
        <f t="shared" si="838"/>
        <v>50</v>
      </c>
      <c r="W6675">
        <f t="shared" si="839"/>
        <v>696</v>
      </c>
    </row>
    <row r="6676" spans="1:23" ht="15.75" customHeight="1" x14ac:dyDescent="0.3">
      <c r="A6676" s="2" t="s">
        <v>33</v>
      </c>
      <c r="B6676" s="2">
        <v>1197831</v>
      </c>
      <c r="C6676" s="3">
        <v>44490</v>
      </c>
      <c r="D6676" s="12" t="str" cm="1">
        <f t="array" ref="D6676">_xlfn.SWITCH(WEEKDAY(C6676,2), 1, "Lundi", 2, "Mardi", 3, "Mercredi", 4, "Jeudi", 5, "Vendredi", 6, "Samedi", 7, "Dimanche", "Erreur")</f>
        <v>Jeudi</v>
      </c>
      <c r="E6676" s="2" t="s">
        <v>26</v>
      </c>
      <c r="F6676" s="2" t="s">
        <v>103</v>
      </c>
      <c r="G6676" s="2" t="s">
        <v>104</v>
      </c>
      <c r="H6676" s="4" t="s">
        <v>22</v>
      </c>
      <c r="I6676" s="5">
        <v>29</v>
      </c>
      <c r="J6676" s="6">
        <v>91</v>
      </c>
      <c r="K6676" s="7">
        <v>2639</v>
      </c>
      <c r="L6676" s="7">
        <v>1451.45</v>
      </c>
      <c r="M6676" s="8">
        <v>0.55000000000000004</v>
      </c>
      <c r="N6676" s="2" t="s">
        <v>82</v>
      </c>
      <c r="O6676">
        <f t="shared" si="832"/>
        <v>2021</v>
      </c>
      <c r="P6676">
        <f t="shared" si="833"/>
        <v>10</v>
      </c>
      <c r="Q6676" t="str">
        <f t="shared" si="834"/>
        <v>oct</v>
      </c>
      <c r="R6676" t="str">
        <f t="shared" si="835"/>
        <v>Oklahoma</v>
      </c>
      <c r="S6676" t="str">
        <f t="shared" si="836"/>
        <v>2021-10</v>
      </c>
      <c r="T6676">
        <f>IF(AND(COUNTIF(Calculs!$Q$2:$Q$12,$O6676)&gt;0,COUNTIF(Calculs!$S$2:$S$12,$E6676)&gt;0,COUNTIF(Calculs!$U$2:$U$12,$H6676)&gt;0),1,0)</f>
        <v>1</v>
      </c>
      <c r="U6676">
        <f t="shared" si="837"/>
        <v>2639</v>
      </c>
      <c r="V6676">
        <f t="shared" si="838"/>
        <v>91</v>
      </c>
      <c r="W6676">
        <f t="shared" si="839"/>
        <v>1451.45</v>
      </c>
    </row>
    <row r="6677" spans="1:23" ht="15.75" customHeight="1" x14ac:dyDescent="0.3">
      <c r="A6677" s="2" t="s">
        <v>33</v>
      </c>
      <c r="B6677" s="2">
        <v>1197831</v>
      </c>
      <c r="C6677" s="3">
        <v>44520</v>
      </c>
      <c r="D6677" s="12" t="str" cm="1">
        <f t="array" ref="D6677">_xlfn.SWITCH(WEEKDAY(C6677,2), 1, "Lundi", 2, "Mardi", 3, "Mercredi", 4, "Jeudi", 5, "Vendredi", 6, "Samedi", 7, "Dimanche", "Erreur")</f>
        <v>Samedi</v>
      </c>
      <c r="E6677" s="2" t="s">
        <v>26</v>
      </c>
      <c r="F6677" s="2" t="s">
        <v>103</v>
      </c>
      <c r="G6677" s="2" t="s">
        <v>104</v>
      </c>
      <c r="H6677" s="4" t="s">
        <v>16</v>
      </c>
      <c r="I6677" s="5">
        <v>23</v>
      </c>
      <c r="J6677" s="6">
        <v>133</v>
      </c>
      <c r="K6677" s="7">
        <v>3059</v>
      </c>
      <c r="L6677" s="7">
        <v>1651.8600000000001</v>
      </c>
      <c r="M6677" s="8">
        <v>0.54</v>
      </c>
      <c r="N6677" s="2" t="s">
        <v>82</v>
      </c>
      <c r="O6677">
        <f t="shared" si="832"/>
        <v>2021</v>
      </c>
      <c r="P6677">
        <f t="shared" si="833"/>
        <v>11</v>
      </c>
      <c r="Q6677" t="str">
        <f t="shared" si="834"/>
        <v>nov</v>
      </c>
      <c r="R6677" t="str">
        <f t="shared" si="835"/>
        <v>Oklahoma</v>
      </c>
      <c r="S6677" t="str">
        <f t="shared" si="836"/>
        <v>2021-11</v>
      </c>
      <c r="T6677">
        <f>IF(AND(COUNTIF(Calculs!$Q$2:$Q$12,$O6677)&gt;0,COUNTIF(Calculs!$S$2:$S$12,$E6677)&gt;0,COUNTIF(Calculs!$U$2:$U$12,$H6677)&gt;0),1,0)</f>
        <v>1</v>
      </c>
      <c r="U6677">
        <f t="shared" si="837"/>
        <v>3059</v>
      </c>
      <c r="V6677">
        <f t="shared" si="838"/>
        <v>133</v>
      </c>
      <c r="W6677">
        <f t="shared" si="839"/>
        <v>1651.8600000000001</v>
      </c>
    </row>
    <row r="6678" spans="1:23" ht="15.75" customHeight="1" x14ac:dyDescent="0.3">
      <c r="A6678" s="2" t="s">
        <v>33</v>
      </c>
      <c r="B6678" s="2">
        <v>1197831</v>
      </c>
      <c r="C6678" s="3">
        <v>44520</v>
      </c>
      <c r="D6678" s="12" t="str" cm="1">
        <f t="array" ref="D6678">_xlfn.SWITCH(WEEKDAY(C6678,2), 1, "Lundi", 2, "Mardi", 3, "Mercredi", 4, "Jeudi", 5, "Vendredi", 6, "Samedi", 7, "Dimanche", "Erreur")</f>
        <v>Samedi</v>
      </c>
      <c r="E6678" s="2" t="s">
        <v>26</v>
      </c>
      <c r="F6678" s="2" t="s">
        <v>103</v>
      </c>
      <c r="G6678" s="2" t="s">
        <v>104</v>
      </c>
      <c r="H6678" s="4" t="s">
        <v>18</v>
      </c>
      <c r="I6678" s="5">
        <v>14</v>
      </c>
      <c r="J6678" s="6">
        <v>78</v>
      </c>
      <c r="K6678" s="7">
        <v>1092</v>
      </c>
      <c r="L6678" s="7">
        <v>513.24</v>
      </c>
      <c r="M6678" s="8">
        <v>0.47</v>
      </c>
      <c r="N6678" s="2" t="s">
        <v>82</v>
      </c>
      <c r="O6678">
        <f t="shared" si="832"/>
        <v>2021</v>
      </c>
      <c r="P6678">
        <f t="shared" si="833"/>
        <v>11</v>
      </c>
      <c r="Q6678" t="str">
        <f t="shared" si="834"/>
        <v>nov</v>
      </c>
      <c r="R6678" t="str">
        <f t="shared" si="835"/>
        <v>Oklahoma</v>
      </c>
      <c r="S6678" t="str">
        <f t="shared" si="836"/>
        <v>2021-11</v>
      </c>
      <c r="T6678">
        <f>IF(AND(COUNTIF(Calculs!$Q$2:$Q$12,$O6678)&gt;0,COUNTIF(Calculs!$S$2:$S$12,$E6678)&gt;0,COUNTIF(Calculs!$U$2:$U$12,$H6678)&gt;0),1,0)</f>
        <v>1</v>
      </c>
      <c r="U6678">
        <f t="shared" si="837"/>
        <v>1092</v>
      </c>
      <c r="V6678">
        <f t="shared" si="838"/>
        <v>78</v>
      </c>
      <c r="W6678">
        <f t="shared" si="839"/>
        <v>513.24</v>
      </c>
    </row>
    <row r="6679" spans="1:23" ht="15.75" customHeight="1" x14ac:dyDescent="0.3">
      <c r="A6679" s="2" t="s">
        <v>33</v>
      </c>
      <c r="B6679" s="2">
        <v>1197831</v>
      </c>
      <c r="C6679" s="3">
        <v>44520</v>
      </c>
      <c r="D6679" s="12" t="str" cm="1">
        <f t="array" ref="D6679">_xlfn.SWITCH(WEEKDAY(C6679,2), 1, "Lundi", 2, "Mardi", 3, "Mercredi", 4, "Jeudi", 5, "Vendredi", 6, "Samedi", 7, "Dimanche", "Erreur")</f>
        <v>Samedi</v>
      </c>
      <c r="E6679" s="2" t="s">
        <v>26</v>
      </c>
      <c r="F6679" s="2" t="s">
        <v>103</v>
      </c>
      <c r="G6679" s="2" t="s">
        <v>104</v>
      </c>
      <c r="H6679" s="4" t="s">
        <v>19</v>
      </c>
      <c r="I6679" s="5">
        <v>23</v>
      </c>
      <c r="J6679" s="6">
        <v>74</v>
      </c>
      <c r="K6679" s="7">
        <v>1702</v>
      </c>
      <c r="L6679" s="7">
        <v>919.08</v>
      </c>
      <c r="M6679" s="8">
        <v>0.54</v>
      </c>
      <c r="N6679" s="2" t="s">
        <v>82</v>
      </c>
      <c r="O6679">
        <f t="shared" si="832"/>
        <v>2021</v>
      </c>
      <c r="P6679">
        <f t="shared" si="833"/>
        <v>11</v>
      </c>
      <c r="Q6679" t="str">
        <f t="shared" si="834"/>
        <v>nov</v>
      </c>
      <c r="R6679" t="str">
        <f t="shared" si="835"/>
        <v>Oklahoma</v>
      </c>
      <c r="S6679" t="str">
        <f t="shared" si="836"/>
        <v>2021-11</v>
      </c>
      <c r="T6679">
        <f>IF(AND(COUNTIF(Calculs!$Q$2:$Q$12,$O6679)&gt;0,COUNTIF(Calculs!$S$2:$S$12,$E6679)&gt;0,COUNTIF(Calculs!$U$2:$U$12,$H6679)&gt;0),1,0)</f>
        <v>1</v>
      </c>
      <c r="U6679">
        <f t="shared" si="837"/>
        <v>1702</v>
      </c>
      <c r="V6679">
        <f t="shared" si="838"/>
        <v>74</v>
      </c>
      <c r="W6679">
        <f t="shared" si="839"/>
        <v>919.08</v>
      </c>
    </row>
    <row r="6680" spans="1:23" ht="15.75" customHeight="1" x14ac:dyDescent="0.3">
      <c r="A6680" s="2" t="s">
        <v>33</v>
      </c>
      <c r="B6680" s="2">
        <v>1197831</v>
      </c>
      <c r="C6680" s="3">
        <v>44520</v>
      </c>
      <c r="D6680" s="12" t="str" cm="1">
        <f t="array" ref="D6680">_xlfn.SWITCH(WEEKDAY(C6680,2), 1, "Lundi", 2, "Mardi", 3, "Mercredi", 4, "Jeudi", 5, "Vendredi", 6, "Samedi", 7, "Dimanche", "Erreur")</f>
        <v>Samedi</v>
      </c>
      <c r="E6680" s="2" t="s">
        <v>26</v>
      </c>
      <c r="F6680" s="2" t="s">
        <v>103</v>
      </c>
      <c r="G6680" s="2" t="s">
        <v>104</v>
      </c>
      <c r="H6680" s="4" t="s">
        <v>20</v>
      </c>
      <c r="I6680" s="5">
        <v>52</v>
      </c>
      <c r="J6680" s="6">
        <v>75</v>
      </c>
      <c r="K6680" s="7">
        <v>3900</v>
      </c>
      <c r="L6680" s="7">
        <v>2067</v>
      </c>
      <c r="M6680" s="8">
        <v>0.53</v>
      </c>
      <c r="N6680" s="2" t="s">
        <v>82</v>
      </c>
      <c r="O6680">
        <f t="shared" si="832"/>
        <v>2021</v>
      </c>
      <c r="P6680">
        <f t="shared" si="833"/>
        <v>11</v>
      </c>
      <c r="Q6680" t="str">
        <f t="shared" si="834"/>
        <v>nov</v>
      </c>
      <c r="R6680" t="str">
        <f t="shared" si="835"/>
        <v>Oklahoma</v>
      </c>
      <c r="S6680" t="str">
        <f t="shared" si="836"/>
        <v>2021-11</v>
      </c>
      <c r="T6680">
        <f>IF(AND(COUNTIF(Calculs!$Q$2:$Q$12,$O6680)&gt;0,COUNTIF(Calculs!$S$2:$S$12,$E6680)&gt;0,COUNTIF(Calculs!$U$2:$U$12,$H6680)&gt;0),1,0)</f>
        <v>1</v>
      </c>
      <c r="U6680">
        <f t="shared" si="837"/>
        <v>3900</v>
      </c>
      <c r="V6680">
        <f t="shared" si="838"/>
        <v>75</v>
      </c>
      <c r="W6680">
        <f t="shared" si="839"/>
        <v>2067</v>
      </c>
    </row>
    <row r="6681" spans="1:23" ht="15.75" customHeight="1" x14ac:dyDescent="0.3">
      <c r="A6681" s="2" t="s">
        <v>33</v>
      </c>
      <c r="B6681" s="2">
        <v>1197831</v>
      </c>
      <c r="C6681" s="3">
        <v>44520</v>
      </c>
      <c r="D6681" s="12" t="str" cm="1">
        <f t="array" ref="D6681">_xlfn.SWITCH(WEEKDAY(C6681,2), 1, "Lundi", 2, "Mardi", 3, "Mercredi", 4, "Jeudi", 5, "Vendredi", 6, "Samedi", 7, "Dimanche", "Erreur")</f>
        <v>Samedi</v>
      </c>
      <c r="E6681" s="2" t="s">
        <v>26</v>
      </c>
      <c r="F6681" s="2" t="s">
        <v>103</v>
      </c>
      <c r="G6681" s="2" t="s">
        <v>104</v>
      </c>
      <c r="H6681" s="4" t="s">
        <v>21</v>
      </c>
      <c r="I6681" s="5">
        <v>71</v>
      </c>
      <c r="J6681" s="6">
        <v>77</v>
      </c>
      <c r="K6681" s="7">
        <v>5467</v>
      </c>
      <c r="L6681" s="7">
        <v>2678.83</v>
      </c>
      <c r="M6681" s="8">
        <v>0.49</v>
      </c>
      <c r="N6681" s="2" t="s">
        <v>82</v>
      </c>
      <c r="O6681">
        <f t="shared" si="832"/>
        <v>2021</v>
      </c>
      <c r="P6681">
        <f t="shared" si="833"/>
        <v>11</v>
      </c>
      <c r="Q6681" t="str">
        <f t="shared" si="834"/>
        <v>nov</v>
      </c>
      <c r="R6681" t="str">
        <f t="shared" si="835"/>
        <v>Oklahoma</v>
      </c>
      <c r="S6681" t="str">
        <f t="shared" si="836"/>
        <v>2021-11</v>
      </c>
      <c r="T6681">
        <f>IF(AND(COUNTIF(Calculs!$Q$2:$Q$12,$O6681)&gt;0,COUNTIF(Calculs!$S$2:$S$12,$E6681)&gt;0,COUNTIF(Calculs!$U$2:$U$12,$H6681)&gt;0),1,0)</f>
        <v>1</v>
      </c>
      <c r="U6681">
        <f t="shared" si="837"/>
        <v>5467</v>
      </c>
      <c r="V6681">
        <f t="shared" si="838"/>
        <v>77</v>
      </c>
      <c r="W6681">
        <f t="shared" si="839"/>
        <v>2678.83</v>
      </c>
    </row>
    <row r="6682" spans="1:23" ht="15.75" customHeight="1" x14ac:dyDescent="0.3">
      <c r="A6682" s="2" t="s">
        <v>33</v>
      </c>
      <c r="B6682" s="2">
        <v>1197831</v>
      </c>
      <c r="C6682" s="3">
        <v>44520</v>
      </c>
      <c r="D6682" s="12" t="str" cm="1">
        <f t="array" ref="D6682">_xlfn.SWITCH(WEEKDAY(C6682,2), 1, "Lundi", 2, "Mardi", 3, "Mercredi", 4, "Jeudi", 5, "Vendredi", 6, "Samedi", 7, "Dimanche", "Erreur")</f>
        <v>Samedi</v>
      </c>
      <c r="E6682" s="2" t="s">
        <v>26</v>
      </c>
      <c r="F6682" s="2" t="s">
        <v>103</v>
      </c>
      <c r="G6682" s="2" t="s">
        <v>104</v>
      </c>
      <c r="H6682" s="4" t="s">
        <v>22</v>
      </c>
      <c r="I6682" s="5">
        <v>72</v>
      </c>
      <c r="J6682" s="6">
        <v>105</v>
      </c>
      <c r="K6682" s="7">
        <v>7560</v>
      </c>
      <c r="L6682" s="7">
        <v>3780</v>
      </c>
      <c r="M6682" s="8">
        <v>0.5</v>
      </c>
      <c r="N6682" s="2" t="s">
        <v>82</v>
      </c>
      <c r="O6682">
        <f t="shared" si="832"/>
        <v>2021</v>
      </c>
      <c r="P6682">
        <f t="shared" si="833"/>
        <v>11</v>
      </c>
      <c r="Q6682" t="str">
        <f t="shared" si="834"/>
        <v>nov</v>
      </c>
      <c r="R6682" t="str">
        <f t="shared" si="835"/>
        <v>Oklahoma</v>
      </c>
      <c r="S6682" t="str">
        <f t="shared" si="836"/>
        <v>2021-11</v>
      </c>
      <c r="T6682">
        <f>IF(AND(COUNTIF(Calculs!$Q$2:$Q$12,$O6682)&gt;0,COUNTIF(Calculs!$S$2:$S$12,$E6682)&gt;0,COUNTIF(Calculs!$U$2:$U$12,$H6682)&gt;0),1,0)</f>
        <v>1</v>
      </c>
      <c r="U6682">
        <f t="shared" si="837"/>
        <v>7560</v>
      </c>
      <c r="V6682">
        <f t="shared" si="838"/>
        <v>105</v>
      </c>
      <c r="W6682">
        <f t="shared" si="839"/>
        <v>3780</v>
      </c>
    </row>
    <row r="6683" spans="1:23" ht="15.75" customHeight="1" x14ac:dyDescent="0.3">
      <c r="A6683" s="2" t="s">
        <v>33</v>
      </c>
      <c r="B6683" s="2">
        <v>1197831</v>
      </c>
      <c r="C6683" s="3">
        <v>44549</v>
      </c>
      <c r="D6683" s="12" t="str" cm="1">
        <f t="array" ref="D6683">_xlfn.SWITCH(WEEKDAY(C6683,2), 1, "Lundi", 2, "Mardi", 3, "Mercredi", 4, "Jeudi", 5, "Vendredi", 6, "Samedi", 7, "Dimanche", "Erreur")</f>
        <v>Dimanche</v>
      </c>
      <c r="E6683" s="2" t="s">
        <v>26</v>
      </c>
      <c r="F6683" s="2" t="s">
        <v>103</v>
      </c>
      <c r="G6683" s="2" t="s">
        <v>104</v>
      </c>
      <c r="H6683" s="4" t="s">
        <v>16</v>
      </c>
      <c r="I6683" s="5">
        <v>64</v>
      </c>
      <c r="J6683" s="6">
        <v>169</v>
      </c>
      <c r="K6683" s="7">
        <v>10816</v>
      </c>
      <c r="L6683" s="7">
        <v>5948.8</v>
      </c>
      <c r="M6683" s="8">
        <v>0.55000000000000004</v>
      </c>
      <c r="N6683" s="2" t="s">
        <v>82</v>
      </c>
      <c r="O6683">
        <f t="shared" si="832"/>
        <v>2021</v>
      </c>
      <c r="P6683">
        <f t="shared" si="833"/>
        <v>12</v>
      </c>
      <c r="Q6683" t="str">
        <f t="shared" si="834"/>
        <v>déc</v>
      </c>
      <c r="R6683" t="str">
        <f t="shared" si="835"/>
        <v>Oklahoma</v>
      </c>
      <c r="S6683" t="str">
        <f t="shared" si="836"/>
        <v>2021-12</v>
      </c>
      <c r="T6683">
        <f>IF(AND(COUNTIF(Calculs!$Q$2:$Q$12,$O6683)&gt;0,COUNTIF(Calculs!$S$2:$S$12,$E6683)&gt;0,COUNTIF(Calculs!$U$2:$U$12,$H6683)&gt;0),1,0)</f>
        <v>1</v>
      </c>
      <c r="U6683">
        <f t="shared" si="837"/>
        <v>10816</v>
      </c>
      <c r="V6683">
        <f t="shared" si="838"/>
        <v>169</v>
      </c>
      <c r="W6683">
        <f t="shared" si="839"/>
        <v>5948.8</v>
      </c>
    </row>
    <row r="6684" spans="1:23" ht="15.75" customHeight="1" x14ac:dyDescent="0.3">
      <c r="A6684" s="2" t="s">
        <v>33</v>
      </c>
      <c r="B6684" s="2">
        <v>1197831</v>
      </c>
      <c r="C6684" s="3">
        <v>44549</v>
      </c>
      <c r="D6684" s="12" t="str" cm="1">
        <f t="array" ref="D6684">_xlfn.SWITCH(WEEKDAY(C6684,2), 1, "Lundi", 2, "Mardi", 3, "Mercredi", 4, "Jeudi", 5, "Vendredi", 6, "Samedi", 7, "Dimanche", "Erreur")</f>
        <v>Dimanche</v>
      </c>
      <c r="E6684" s="2" t="s">
        <v>26</v>
      </c>
      <c r="F6684" s="2" t="s">
        <v>103</v>
      </c>
      <c r="G6684" s="2" t="s">
        <v>104</v>
      </c>
      <c r="H6684" s="4" t="s">
        <v>18</v>
      </c>
      <c r="I6684" s="5">
        <v>58</v>
      </c>
      <c r="J6684" s="6">
        <v>119</v>
      </c>
      <c r="K6684" s="7">
        <v>6902</v>
      </c>
      <c r="L6684" s="7">
        <v>3105.8999999999996</v>
      </c>
      <c r="M6684" s="8">
        <v>0.44999999999999996</v>
      </c>
      <c r="N6684" s="2" t="s">
        <v>82</v>
      </c>
      <c r="O6684">
        <f t="shared" si="832"/>
        <v>2021</v>
      </c>
      <c r="P6684">
        <f t="shared" si="833"/>
        <v>12</v>
      </c>
      <c r="Q6684" t="str">
        <f t="shared" si="834"/>
        <v>déc</v>
      </c>
      <c r="R6684" t="str">
        <f t="shared" si="835"/>
        <v>Oklahoma</v>
      </c>
      <c r="S6684" t="str">
        <f t="shared" si="836"/>
        <v>2021-12</v>
      </c>
      <c r="T6684">
        <f>IF(AND(COUNTIF(Calculs!$Q$2:$Q$12,$O6684)&gt;0,COUNTIF(Calculs!$S$2:$S$12,$E6684)&gt;0,COUNTIF(Calculs!$U$2:$U$12,$H6684)&gt;0),1,0)</f>
        <v>1</v>
      </c>
      <c r="U6684">
        <f t="shared" si="837"/>
        <v>6902</v>
      </c>
      <c r="V6684">
        <f t="shared" si="838"/>
        <v>119</v>
      </c>
      <c r="W6684">
        <f t="shared" si="839"/>
        <v>3105.8999999999996</v>
      </c>
    </row>
    <row r="6685" spans="1:23" ht="15.75" customHeight="1" x14ac:dyDescent="0.3">
      <c r="A6685" s="2" t="s">
        <v>33</v>
      </c>
      <c r="B6685" s="2">
        <v>1197831</v>
      </c>
      <c r="C6685" s="3">
        <v>44549</v>
      </c>
      <c r="D6685" s="12" t="str" cm="1">
        <f t="array" ref="D6685">_xlfn.SWITCH(WEEKDAY(C6685,2), 1, "Lundi", 2, "Mardi", 3, "Mercredi", 4, "Jeudi", 5, "Vendredi", 6, "Samedi", 7, "Dimanche", "Erreur")</f>
        <v>Dimanche</v>
      </c>
      <c r="E6685" s="2" t="s">
        <v>26</v>
      </c>
      <c r="F6685" s="2" t="s">
        <v>103</v>
      </c>
      <c r="G6685" s="2" t="s">
        <v>104</v>
      </c>
      <c r="H6685" s="4" t="s">
        <v>19</v>
      </c>
      <c r="I6685" s="5">
        <v>55</v>
      </c>
      <c r="J6685" s="6">
        <v>101</v>
      </c>
      <c r="K6685" s="7">
        <v>5555</v>
      </c>
      <c r="L6685" s="7">
        <v>2777.5</v>
      </c>
      <c r="M6685" s="8">
        <v>0.5</v>
      </c>
      <c r="N6685" s="2" t="s">
        <v>82</v>
      </c>
      <c r="O6685">
        <f t="shared" si="832"/>
        <v>2021</v>
      </c>
      <c r="P6685">
        <f t="shared" si="833"/>
        <v>12</v>
      </c>
      <c r="Q6685" t="str">
        <f t="shared" si="834"/>
        <v>déc</v>
      </c>
      <c r="R6685" t="str">
        <f t="shared" si="835"/>
        <v>Oklahoma</v>
      </c>
      <c r="S6685" t="str">
        <f t="shared" si="836"/>
        <v>2021-12</v>
      </c>
      <c r="T6685">
        <f>IF(AND(COUNTIF(Calculs!$Q$2:$Q$12,$O6685)&gt;0,COUNTIF(Calculs!$S$2:$S$12,$E6685)&gt;0,COUNTIF(Calculs!$U$2:$U$12,$H6685)&gt;0),1,0)</f>
        <v>1</v>
      </c>
      <c r="U6685">
        <f t="shared" si="837"/>
        <v>5555</v>
      </c>
      <c r="V6685">
        <f t="shared" si="838"/>
        <v>101</v>
      </c>
      <c r="W6685">
        <f t="shared" si="839"/>
        <v>2777.5</v>
      </c>
    </row>
    <row r="6686" spans="1:23" ht="15.75" customHeight="1" x14ac:dyDescent="0.3">
      <c r="A6686" s="2" t="s">
        <v>33</v>
      </c>
      <c r="B6686" s="2">
        <v>1197831</v>
      </c>
      <c r="C6686" s="3">
        <v>44549</v>
      </c>
      <c r="D6686" s="12" t="str" cm="1">
        <f t="array" ref="D6686">_xlfn.SWITCH(WEEKDAY(C6686,2), 1, "Lundi", 2, "Mardi", 3, "Mercredi", 4, "Jeudi", 5, "Vendredi", 6, "Samedi", 7, "Dimanche", "Erreur")</f>
        <v>Dimanche</v>
      </c>
      <c r="E6686" s="2" t="s">
        <v>26</v>
      </c>
      <c r="F6686" s="2" t="s">
        <v>103</v>
      </c>
      <c r="G6686" s="2" t="s">
        <v>104</v>
      </c>
      <c r="H6686" s="4" t="s">
        <v>20</v>
      </c>
      <c r="I6686" s="5">
        <v>54</v>
      </c>
      <c r="J6686" s="6">
        <v>94</v>
      </c>
      <c r="K6686" s="7">
        <v>5076</v>
      </c>
      <c r="L6686" s="7">
        <v>2690.28</v>
      </c>
      <c r="M6686" s="8">
        <v>0.53</v>
      </c>
      <c r="N6686" s="2" t="s">
        <v>82</v>
      </c>
      <c r="O6686">
        <f t="shared" si="832"/>
        <v>2021</v>
      </c>
      <c r="P6686">
        <f t="shared" si="833"/>
        <v>12</v>
      </c>
      <c r="Q6686" t="str">
        <f t="shared" si="834"/>
        <v>déc</v>
      </c>
      <c r="R6686" t="str">
        <f t="shared" si="835"/>
        <v>Oklahoma</v>
      </c>
      <c r="S6686" t="str">
        <f t="shared" si="836"/>
        <v>2021-12</v>
      </c>
      <c r="T6686">
        <f>IF(AND(COUNTIF(Calculs!$Q$2:$Q$12,$O6686)&gt;0,COUNTIF(Calculs!$S$2:$S$12,$E6686)&gt;0,COUNTIF(Calculs!$U$2:$U$12,$H6686)&gt;0),1,0)</f>
        <v>1</v>
      </c>
      <c r="U6686">
        <f t="shared" si="837"/>
        <v>5076</v>
      </c>
      <c r="V6686">
        <f t="shared" si="838"/>
        <v>94</v>
      </c>
      <c r="W6686">
        <f t="shared" si="839"/>
        <v>2690.28</v>
      </c>
    </row>
    <row r="6687" spans="1:23" ht="15.75" customHeight="1" x14ac:dyDescent="0.3">
      <c r="A6687" s="2" t="s">
        <v>33</v>
      </c>
      <c r="B6687" s="2">
        <v>1197831</v>
      </c>
      <c r="C6687" s="3">
        <v>44549</v>
      </c>
      <c r="D6687" s="12" t="str" cm="1">
        <f t="array" ref="D6687">_xlfn.SWITCH(WEEKDAY(C6687,2), 1, "Lundi", 2, "Mardi", 3, "Mercredi", 4, "Jeudi", 5, "Vendredi", 6, "Samedi", 7, "Dimanche", "Erreur")</f>
        <v>Dimanche</v>
      </c>
      <c r="E6687" s="2" t="s">
        <v>26</v>
      </c>
      <c r="F6687" s="2" t="s">
        <v>103</v>
      </c>
      <c r="G6687" s="2" t="s">
        <v>104</v>
      </c>
      <c r="H6687" s="4" t="s">
        <v>21</v>
      </c>
      <c r="I6687" s="5">
        <v>69</v>
      </c>
      <c r="J6687" s="6">
        <v>81</v>
      </c>
      <c r="K6687" s="7">
        <v>5589</v>
      </c>
      <c r="L6687" s="7">
        <v>2682.72</v>
      </c>
      <c r="M6687" s="8">
        <v>0.48</v>
      </c>
      <c r="N6687" s="2" t="s">
        <v>82</v>
      </c>
      <c r="O6687">
        <f t="shared" si="832"/>
        <v>2021</v>
      </c>
      <c r="P6687">
        <f t="shared" si="833"/>
        <v>12</v>
      </c>
      <c r="Q6687" t="str">
        <f t="shared" si="834"/>
        <v>déc</v>
      </c>
      <c r="R6687" t="str">
        <f t="shared" si="835"/>
        <v>Oklahoma</v>
      </c>
      <c r="S6687" t="str">
        <f t="shared" si="836"/>
        <v>2021-12</v>
      </c>
      <c r="T6687">
        <f>IF(AND(COUNTIF(Calculs!$Q$2:$Q$12,$O6687)&gt;0,COUNTIF(Calculs!$S$2:$S$12,$E6687)&gt;0,COUNTIF(Calculs!$U$2:$U$12,$H6687)&gt;0),1,0)</f>
        <v>1</v>
      </c>
      <c r="U6687">
        <f t="shared" si="837"/>
        <v>5589</v>
      </c>
      <c r="V6687">
        <f t="shared" si="838"/>
        <v>81</v>
      </c>
      <c r="W6687">
        <f t="shared" si="839"/>
        <v>2682.72</v>
      </c>
    </row>
    <row r="6688" spans="1:23" ht="15.75" customHeight="1" x14ac:dyDescent="0.3">
      <c r="A6688" s="2" t="s">
        <v>33</v>
      </c>
      <c r="B6688" s="2">
        <v>1197831</v>
      </c>
      <c r="C6688" s="3">
        <v>44549</v>
      </c>
      <c r="D6688" s="12" t="str" cm="1">
        <f t="array" ref="D6688">_xlfn.SWITCH(WEEKDAY(C6688,2), 1, "Lundi", 2, "Mardi", 3, "Mercredi", 4, "Jeudi", 5, "Vendredi", 6, "Samedi", 7, "Dimanche", "Erreur")</f>
        <v>Dimanche</v>
      </c>
      <c r="E6688" s="2" t="s">
        <v>26</v>
      </c>
      <c r="F6688" s="2" t="s">
        <v>103</v>
      </c>
      <c r="G6688" s="2" t="s">
        <v>104</v>
      </c>
      <c r="H6688" s="4" t="s">
        <v>22</v>
      </c>
      <c r="I6688" s="5">
        <v>68</v>
      </c>
      <c r="J6688" s="6">
        <v>123</v>
      </c>
      <c r="K6688" s="7">
        <v>8364</v>
      </c>
      <c r="L6688" s="7">
        <v>4182</v>
      </c>
      <c r="M6688" s="8">
        <v>0.5</v>
      </c>
      <c r="N6688" s="2" t="s">
        <v>82</v>
      </c>
      <c r="O6688">
        <f t="shared" si="832"/>
        <v>2021</v>
      </c>
      <c r="P6688">
        <f t="shared" si="833"/>
        <v>12</v>
      </c>
      <c r="Q6688" t="str">
        <f t="shared" si="834"/>
        <v>déc</v>
      </c>
      <c r="R6688" t="str">
        <f t="shared" si="835"/>
        <v>Oklahoma</v>
      </c>
      <c r="S6688" t="str">
        <f t="shared" si="836"/>
        <v>2021-12</v>
      </c>
      <c r="T6688">
        <f>IF(AND(COUNTIF(Calculs!$Q$2:$Q$12,$O6688)&gt;0,COUNTIF(Calculs!$S$2:$S$12,$E6688)&gt;0,COUNTIF(Calculs!$U$2:$U$12,$H6688)&gt;0),1,0)</f>
        <v>1</v>
      </c>
      <c r="U6688">
        <f t="shared" si="837"/>
        <v>8364</v>
      </c>
      <c r="V6688">
        <f t="shared" si="838"/>
        <v>123</v>
      </c>
      <c r="W6688">
        <f t="shared" si="839"/>
        <v>4182</v>
      </c>
    </row>
    <row r="6689" spans="1:23" ht="15.75" customHeight="1" x14ac:dyDescent="0.3">
      <c r="A6689" s="2" t="s">
        <v>33</v>
      </c>
      <c r="B6689" s="2">
        <v>1197831</v>
      </c>
      <c r="C6689" s="3">
        <v>44212</v>
      </c>
      <c r="D6689" s="12" t="str" cm="1">
        <f t="array" ref="D6689">_xlfn.SWITCH(WEEKDAY(C6689,2), 1, "Lundi", 2, "Mardi", 3, "Mercredi", 4, "Jeudi", 5, "Vendredi", 6, "Samedi", 7, "Dimanche", "Erreur")</f>
        <v>Samedi</v>
      </c>
      <c r="E6689" s="2" t="s">
        <v>26</v>
      </c>
      <c r="F6689" s="2" t="s">
        <v>103</v>
      </c>
      <c r="G6689" s="2" t="s">
        <v>104</v>
      </c>
      <c r="H6689" s="4" t="s">
        <v>16</v>
      </c>
      <c r="I6689" s="5">
        <v>23</v>
      </c>
      <c r="J6689" s="6">
        <v>149</v>
      </c>
      <c r="K6689" s="7">
        <v>3427</v>
      </c>
      <c r="L6689" s="7">
        <v>1679.23</v>
      </c>
      <c r="M6689" s="8">
        <v>0.49</v>
      </c>
      <c r="N6689" s="2" t="s">
        <v>82</v>
      </c>
      <c r="O6689">
        <f t="shared" si="832"/>
        <v>2021</v>
      </c>
      <c r="P6689">
        <f t="shared" si="833"/>
        <v>1</v>
      </c>
      <c r="Q6689" t="str">
        <f t="shared" si="834"/>
        <v>janv</v>
      </c>
      <c r="R6689" t="str">
        <f t="shared" si="835"/>
        <v>Oklahoma</v>
      </c>
      <c r="S6689" t="str">
        <f t="shared" si="836"/>
        <v>2021-01</v>
      </c>
      <c r="T6689">
        <f>IF(AND(COUNTIF(Calculs!$Q$2:$Q$12,$O6689)&gt;0,COUNTIF(Calculs!$S$2:$S$12,$E6689)&gt;0,COUNTIF(Calculs!$U$2:$U$12,$H6689)&gt;0),1,0)</f>
        <v>1</v>
      </c>
      <c r="U6689">
        <f t="shared" si="837"/>
        <v>3427</v>
      </c>
      <c r="V6689">
        <f t="shared" si="838"/>
        <v>149</v>
      </c>
      <c r="W6689">
        <f t="shared" si="839"/>
        <v>1679.23</v>
      </c>
    </row>
    <row r="6690" spans="1:23" ht="15.75" customHeight="1" x14ac:dyDescent="0.3">
      <c r="A6690" s="2" t="s">
        <v>33</v>
      </c>
      <c r="B6690" s="2">
        <v>1197831</v>
      </c>
      <c r="C6690" s="3">
        <v>44212</v>
      </c>
      <c r="D6690" s="12" t="str" cm="1">
        <f t="array" ref="D6690">_xlfn.SWITCH(WEEKDAY(C6690,2), 1, "Lundi", 2, "Mardi", 3, "Mercredi", 4, "Jeudi", 5, "Vendredi", 6, "Samedi", 7, "Dimanche", "Erreur")</f>
        <v>Samedi</v>
      </c>
      <c r="E6690" s="2" t="s">
        <v>26</v>
      </c>
      <c r="F6690" s="2" t="s">
        <v>103</v>
      </c>
      <c r="G6690" s="2" t="s">
        <v>104</v>
      </c>
      <c r="H6690" s="4" t="s">
        <v>18</v>
      </c>
      <c r="I6690" s="5">
        <v>23</v>
      </c>
      <c r="J6690" s="6">
        <v>91</v>
      </c>
      <c r="K6690" s="7">
        <v>2093</v>
      </c>
      <c r="L6690" s="7">
        <v>1025.57</v>
      </c>
      <c r="M6690" s="8">
        <v>0.49</v>
      </c>
      <c r="N6690" s="2" t="s">
        <v>82</v>
      </c>
      <c r="O6690">
        <f t="shared" si="832"/>
        <v>2021</v>
      </c>
      <c r="P6690">
        <f t="shared" si="833"/>
        <v>1</v>
      </c>
      <c r="Q6690" t="str">
        <f t="shared" si="834"/>
        <v>janv</v>
      </c>
      <c r="R6690" t="str">
        <f t="shared" si="835"/>
        <v>Oklahoma</v>
      </c>
      <c r="S6690" t="str">
        <f t="shared" si="836"/>
        <v>2021-01</v>
      </c>
      <c r="T6690">
        <f>IF(AND(COUNTIF(Calculs!$Q$2:$Q$12,$O6690)&gt;0,COUNTIF(Calculs!$S$2:$S$12,$E6690)&gt;0,COUNTIF(Calculs!$U$2:$U$12,$H6690)&gt;0),1,0)</f>
        <v>1</v>
      </c>
      <c r="U6690">
        <f t="shared" si="837"/>
        <v>2093</v>
      </c>
      <c r="V6690">
        <f t="shared" si="838"/>
        <v>91</v>
      </c>
      <c r="W6690">
        <f t="shared" si="839"/>
        <v>1025.57</v>
      </c>
    </row>
    <row r="6691" spans="1:23" ht="15.75" customHeight="1" x14ac:dyDescent="0.3">
      <c r="A6691" s="2" t="s">
        <v>33</v>
      </c>
      <c r="B6691" s="2">
        <v>1197831</v>
      </c>
      <c r="C6691" s="3">
        <v>44212</v>
      </c>
      <c r="D6691" s="12" t="str" cm="1">
        <f t="array" ref="D6691">_xlfn.SWITCH(WEEKDAY(C6691,2), 1, "Lundi", 2, "Mardi", 3, "Mercredi", 4, "Jeudi", 5, "Vendredi", 6, "Samedi", 7, "Dimanche", "Erreur")</f>
        <v>Samedi</v>
      </c>
      <c r="E6691" s="2" t="s">
        <v>26</v>
      </c>
      <c r="F6691" s="2" t="s">
        <v>103</v>
      </c>
      <c r="G6691" s="2" t="s">
        <v>104</v>
      </c>
      <c r="H6691" s="4" t="s">
        <v>19</v>
      </c>
      <c r="I6691" s="5">
        <v>14</v>
      </c>
      <c r="J6691" s="6">
        <v>88</v>
      </c>
      <c r="K6691" s="7">
        <v>1232</v>
      </c>
      <c r="L6691" s="7">
        <v>591.36</v>
      </c>
      <c r="M6691" s="8">
        <v>0.48</v>
      </c>
      <c r="N6691" s="2" t="s">
        <v>82</v>
      </c>
      <c r="O6691">
        <f t="shared" si="832"/>
        <v>2021</v>
      </c>
      <c r="P6691">
        <f t="shared" si="833"/>
        <v>1</v>
      </c>
      <c r="Q6691" t="str">
        <f t="shared" si="834"/>
        <v>janv</v>
      </c>
      <c r="R6691" t="str">
        <f t="shared" si="835"/>
        <v>Oklahoma</v>
      </c>
      <c r="S6691" t="str">
        <f t="shared" si="836"/>
        <v>2021-01</v>
      </c>
      <c r="T6691">
        <f>IF(AND(COUNTIF(Calculs!$Q$2:$Q$12,$O6691)&gt;0,COUNTIF(Calculs!$S$2:$S$12,$E6691)&gt;0,COUNTIF(Calculs!$U$2:$U$12,$H6691)&gt;0),1,0)</f>
        <v>1</v>
      </c>
      <c r="U6691">
        <f t="shared" si="837"/>
        <v>1232</v>
      </c>
      <c r="V6691">
        <f t="shared" si="838"/>
        <v>88</v>
      </c>
      <c r="W6691">
        <f t="shared" si="839"/>
        <v>591.36</v>
      </c>
    </row>
    <row r="6692" spans="1:23" ht="15.75" customHeight="1" x14ac:dyDescent="0.3">
      <c r="A6692" s="2" t="s">
        <v>33</v>
      </c>
      <c r="B6692" s="2">
        <v>1197831</v>
      </c>
      <c r="C6692" s="3">
        <v>44212</v>
      </c>
      <c r="D6692" s="12" t="str" cm="1">
        <f t="array" ref="D6692">_xlfn.SWITCH(WEEKDAY(C6692,2), 1, "Lundi", 2, "Mardi", 3, "Mercredi", 4, "Jeudi", 5, "Vendredi", 6, "Samedi", 7, "Dimanche", "Erreur")</f>
        <v>Samedi</v>
      </c>
      <c r="E6692" s="2" t="s">
        <v>26</v>
      </c>
      <c r="F6692" s="2" t="s">
        <v>103</v>
      </c>
      <c r="G6692" s="2" t="s">
        <v>104</v>
      </c>
      <c r="H6692" s="4" t="s">
        <v>20</v>
      </c>
      <c r="I6692" s="5">
        <v>19</v>
      </c>
      <c r="J6692" s="6">
        <v>56</v>
      </c>
      <c r="K6692" s="7">
        <v>1064</v>
      </c>
      <c r="L6692" s="7">
        <v>521.36</v>
      </c>
      <c r="M6692" s="8">
        <v>0.49</v>
      </c>
      <c r="N6692" s="2" t="s">
        <v>82</v>
      </c>
      <c r="O6692">
        <f t="shared" si="832"/>
        <v>2021</v>
      </c>
      <c r="P6692">
        <f t="shared" si="833"/>
        <v>1</v>
      </c>
      <c r="Q6692" t="str">
        <f t="shared" si="834"/>
        <v>janv</v>
      </c>
      <c r="R6692" t="str">
        <f t="shared" si="835"/>
        <v>Oklahoma</v>
      </c>
      <c r="S6692" t="str">
        <f t="shared" si="836"/>
        <v>2021-01</v>
      </c>
      <c r="T6692">
        <f>IF(AND(COUNTIF(Calculs!$Q$2:$Q$12,$O6692)&gt;0,COUNTIF(Calculs!$S$2:$S$12,$E6692)&gt;0,COUNTIF(Calculs!$U$2:$U$12,$H6692)&gt;0),1,0)</f>
        <v>1</v>
      </c>
      <c r="U6692">
        <f t="shared" si="837"/>
        <v>1064</v>
      </c>
      <c r="V6692">
        <f t="shared" si="838"/>
        <v>56</v>
      </c>
      <c r="W6692">
        <f t="shared" si="839"/>
        <v>521.36</v>
      </c>
    </row>
    <row r="6693" spans="1:23" ht="15.75" customHeight="1" x14ac:dyDescent="0.3">
      <c r="A6693" s="2" t="s">
        <v>33</v>
      </c>
      <c r="B6693" s="2">
        <v>1197831</v>
      </c>
      <c r="C6693" s="3">
        <v>44212</v>
      </c>
      <c r="D6693" s="12" t="str" cm="1">
        <f t="array" ref="D6693">_xlfn.SWITCH(WEEKDAY(C6693,2), 1, "Lundi", 2, "Mardi", 3, "Mercredi", 4, "Jeudi", 5, "Vendredi", 6, "Samedi", 7, "Dimanche", "Erreur")</f>
        <v>Samedi</v>
      </c>
      <c r="E6693" s="2" t="s">
        <v>26</v>
      </c>
      <c r="F6693" s="2" t="s">
        <v>103</v>
      </c>
      <c r="G6693" s="2" t="s">
        <v>104</v>
      </c>
      <c r="H6693" s="4" t="s">
        <v>21</v>
      </c>
      <c r="I6693" s="5">
        <v>33</v>
      </c>
      <c r="J6693" s="6">
        <v>65</v>
      </c>
      <c r="K6693" s="7">
        <v>2145</v>
      </c>
      <c r="L6693" s="7">
        <v>1029.5999999999999</v>
      </c>
      <c r="M6693" s="8">
        <v>0.48</v>
      </c>
      <c r="N6693" s="2" t="s">
        <v>82</v>
      </c>
      <c r="O6693">
        <f t="shared" si="832"/>
        <v>2021</v>
      </c>
      <c r="P6693">
        <f t="shared" si="833"/>
        <v>1</v>
      </c>
      <c r="Q6693" t="str">
        <f t="shared" si="834"/>
        <v>janv</v>
      </c>
      <c r="R6693" t="str">
        <f t="shared" si="835"/>
        <v>Oklahoma</v>
      </c>
      <c r="S6693" t="str">
        <f t="shared" si="836"/>
        <v>2021-01</v>
      </c>
      <c r="T6693">
        <f>IF(AND(COUNTIF(Calculs!$Q$2:$Q$12,$O6693)&gt;0,COUNTIF(Calculs!$S$2:$S$12,$E6693)&gt;0,COUNTIF(Calculs!$U$2:$U$12,$H6693)&gt;0),1,0)</f>
        <v>1</v>
      </c>
      <c r="U6693">
        <f t="shared" si="837"/>
        <v>2145</v>
      </c>
      <c r="V6693">
        <f t="shared" si="838"/>
        <v>65</v>
      </c>
      <c r="W6693">
        <f t="shared" si="839"/>
        <v>1029.5999999999999</v>
      </c>
    </row>
    <row r="6694" spans="1:23" ht="15.75" customHeight="1" x14ac:dyDescent="0.3">
      <c r="A6694" s="2" t="s">
        <v>33</v>
      </c>
      <c r="B6694" s="2">
        <v>1197831</v>
      </c>
      <c r="C6694" s="3">
        <v>44212</v>
      </c>
      <c r="D6694" s="12" t="str" cm="1">
        <f t="array" ref="D6694">_xlfn.SWITCH(WEEKDAY(C6694,2), 1, "Lundi", 2, "Mardi", 3, "Mercredi", 4, "Jeudi", 5, "Vendredi", 6, "Samedi", 7, "Dimanche", "Erreur")</f>
        <v>Samedi</v>
      </c>
      <c r="E6694" s="2" t="s">
        <v>26</v>
      </c>
      <c r="F6694" s="2" t="s">
        <v>103</v>
      </c>
      <c r="G6694" s="2" t="s">
        <v>104</v>
      </c>
      <c r="H6694" s="4" t="s">
        <v>22</v>
      </c>
      <c r="I6694" s="5">
        <v>23</v>
      </c>
      <c r="J6694" s="6">
        <v>102</v>
      </c>
      <c r="K6694" s="7">
        <v>2346</v>
      </c>
      <c r="L6694" s="7">
        <v>1173</v>
      </c>
      <c r="M6694" s="8">
        <v>0.5</v>
      </c>
      <c r="N6694" s="2" t="s">
        <v>82</v>
      </c>
      <c r="O6694">
        <f t="shared" si="832"/>
        <v>2021</v>
      </c>
      <c r="P6694">
        <f t="shared" si="833"/>
        <v>1</v>
      </c>
      <c r="Q6694" t="str">
        <f t="shared" si="834"/>
        <v>janv</v>
      </c>
      <c r="R6694" t="str">
        <f t="shared" si="835"/>
        <v>Oklahoma</v>
      </c>
      <c r="S6694" t="str">
        <f t="shared" si="836"/>
        <v>2021-01</v>
      </c>
      <c r="T6694">
        <f>IF(AND(COUNTIF(Calculs!$Q$2:$Q$12,$O6694)&gt;0,COUNTIF(Calculs!$S$2:$S$12,$E6694)&gt;0,COUNTIF(Calculs!$U$2:$U$12,$H6694)&gt;0),1,0)</f>
        <v>1</v>
      </c>
      <c r="U6694">
        <f t="shared" si="837"/>
        <v>2346</v>
      </c>
      <c r="V6694">
        <f t="shared" si="838"/>
        <v>102</v>
      </c>
      <c r="W6694">
        <f t="shared" si="839"/>
        <v>1173</v>
      </c>
    </row>
    <row r="6695" spans="1:23" ht="15.75" customHeight="1" x14ac:dyDescent="0.3">
      <c r="A6695" s="2" t="s">
        <v>33</v>
      </c>
      <c r="B6695" s="2">
        <v>1197831</v>
      </c>
      <c r="C6695" s="3">
        <v>44241</v>
      </c>
      <c r="D6695" s="12" t="str" cm="1">
        <f t="array" ref="D6695">_xlfn.SWITCH(WEEKDAY(C6695,2), 1, "Lundi", 2, "Mardi", 3, "Mercredi", 4, "Jeudi", 5, "Vendredi", 6, "Samedi", 7, "Dimanche", "Erreur")</f>
        <v>Dimanche</v>
      </c>
      <c r="E6695" s="2" t="s">
        <v>26</v>
      </c>
      <c r="F6695" s="2" t="s">
        <v>103</v>
      </c>
      <c r="G6695" s="2" t="s">
        <v>104</v>
      </c>
      <c r="H6695" s="4" t="s">
        <v>16</v>
      </c>
      <c r="I6695" s="5">
        <v>23</v>
      </c>
      <c r="J6695" s="6">
        <v>162</v>
      </c>
      <c r="K6695" s="7">
        <v>3726</v>
      </c>
      <c r="L6695" s="7">
        <v>1751.2199999999998</v>
      </c>
      <c r="M6695" s="8">
        <v>0.47</v>
      </c>
      <c r="N6695" s="2" t="s">
        <v>82</v>
      </c>
      <c r="O6695">
        <f t="shared" si="832"/>
        <v>2021</v>
      </c>
      <c r="P6695">
        <f t="shared" si="833"/>
        <v>2</v>
      </c>
      <c r="Q6695" t="str">
        <f t="shared" si="834"/>
        <v>févr</v>
      </c>
      <c r="R6695" t="str">
        <f t="shared" si="835"/>
        <v>Oklahoma</v>
      </c>
      <c r="S6695" t="str">
        <f t="shared" si="836"/>
        <v>2021-02</v>
      </c>
      <c r="T6695">
        <f>IF(AND(COUNTIF(Calculs!$Q$2:$Q$12,$O6695)&gt;0,COUNTIF(Calculs!$S$2:$S$12,$E6695)&gt;0,COUNTIF(Calculs!$U$2:$U$12,$H6695)&gt;0),1,0)</f>
        <v>1</v>
      </c>
      <c r="U6695">
        <f t="shared" si="837"/>
        <v>3726</v>
      </c>
      <c r="V6695">
        <f t="shared" si="838"/>
        <v>162</v>
      </c>
      <c r="W6695">
        <f t="shared" si="839"/>
        <v>1751.2199999999998</v>
      </c>
    </row>
    <row r="6696" spans="1:23" ht="15.75" customHeight="1" x14ac:dyDescent="0.3">
      <c r="A6696" s="2" t="s">
        <v>33</v>
      </c>
      <c r="B6696" s="2">
        <v>1197831</v>
      </c>
      <c r="C6696" s="3">
        <v>44241</v>
      </c>
      <c r="D6696" s="12" t="str" cm="1">
        <f t="array" ref="D6696">_xlfn.SWITCH(WEEKDAY(C6696,2), 1, "Lundi", 2, "Mardi", 3, "Mercredi", 4, "Jeudi", 5, "Vendredi", 6, "Samedi", 7, "Dimanche", "Erreur")</f>
        <v>Dimanche</v>
      </c>
      <c r="E6696" s="2" t="s">
        <v>26</v>
      </c>
      <c r="F6696" s="2" t="s">
        <v>103</v>
      </c>
      <c r="G6696" s="2" t="s">
        <v>104</v>
      </c>
      <c r="H6696" s="4" t="s">
        <v>18</v>
      </c>
      <c r="I6696" s="5">
        <v>23</v>
      </c>
      <c r="J6696" s="6">
        <v>65</v>
      </c>
      <c r="K6696" s="7">
        <v>1495</v>
      </c>
      <c r="L6696" s="7">
        <v>747.5</v>
      </c>
      <c r="M6696" s="8">
        <v>0.5</v>
      </c>
      <c r="N6696" s="2" t="s">
        <v>82</v>
      </c>
      <c r="O6696">
        <f t="shared" si="832"/>
        <v>2021</v>
      </c>
      <c r="P6696">
        <f t="shared" si="833"/>
        <v>2</v>
      </c>
      <c r="Q6696" t="str">
        <f t="shared" si="834"/>
        <v>févr</v>
      </c>
      <c r="R6696" t="str">
        <f t="shared" si="835"/>
        <v>Oklahoma</v>
      </c>
      <c r="S6696" t="str">
        <f t="shared" si="836"/>
        <v>2021-02</v>
      </c>
      <c r="T6696">
        <f>IF(AND(COUNTIF(Calculs!$Q$2:$Q$12,$O6696)&gt;0,COUNTIF(Calculs!$S$2:$S$12,$E6696)&gt;0,COUNTIF(Calculs!$U$2:$U$12,$H6696)&gt;0),1,0)</f>
        <v>1</v>
      </c>
      <c r="U6696">
        <f t="shared" si="837"/>
        <v>1495</v>
      </c>
      <c r="V6696">
        <f t="shared" si="838"/>
        <v>65</v>
      </c>
      <c r="W6696">
        <f t="shared" si="839"/>
        <v>747.5</v>
      </c>
    </row>
    <row r="6697" spans="1:23" ht="15.75" customHeight="1" x14ac:dyDescent="0.3">
      <c r="A6697" s="2" t="s">
        <v>33</v>
      </c>
      <c r="B6697" s="2">
        <v>1197831</v>
      </c>
      <c r="C6697" s="3">
        <v>44241</v>
      </c>
      <c r="D6697" s="12" t="str" cm="1">
        <f t="array" ref="D6697">_xlfn.SWITCH(WEEKDAY(C6697,2), 1, "Lundi", 2, "Mardi", 3, "Mercredi", 4, "Jeudi", 5, "Vendredi", 6, "Samedi", 7, "Dimanche", "Erreur")</f>
        <v>Dimanche</v>
      </c>
      <c r="E6697" s="2" t="s">
        <v>26</v>
      </c>
      <c r="F6697" s="2" t="s">
        <v>103</v>
      </c>
      <c r="G6697" s="2" t="s">
        <v>104</v>
      </c>
      <c r="H6697" s="4" t="s">
        <v>19</v>
      </c>
      <c r="I6697" s="5">
        <v>14</v>
      </c>
      <c r="J6697" s="6">
        <v>75</v>
      </c>
      <c r="K6697" s="7">
        <v>1050</v>
      </c>
      <c r="L6697" s="7">
        <v>514.5</v>
      </c>
      <c r="M6697" s="8">
        <v>0.49</v>
      </c>
      <c r="N6697" s="2" t="s">
        <v>82</v>
      </c>
      <c r="O6697">
        <f t="shared" si="832"/>
        <v>2021</v>
      </c>
      <c r="P6697">
        <f t="shared" si="833"/>
        <v>2</v>
      </c>
      <c r="Q6697" t="str">
        <f t="shared" si="834"/>
        <v>févr</v>
      </c>
      <c r="R6697" t="str">
        <f t="shared" si="835"/>
        <v>Oklahoma</v>
      </c>
      <c r="S6697" t="str">
        <f t="shared" si="836"/>
        <v>2021-02</v>
      </c>
      <c r="T6697">
        <f>IF(AND(COUNTIF(Calculs!$Q$2:$Q$12,$O6697)&gt;0,COUNTIF(Calculs!$S$2:$S$12,$E6697)&gt;0,COUNTIF(Calculs!$U$2:$U$12,$H6697)&gt;0),1,0)</f>
        <v>1</v>
      </c>
      <c r="U6697">
        <f t="shared" si="837"/>
        <v>1050</v>
      </c>
      <c r="V6697">
        <f t="shared" si="838"/>
        <v>75</v>
      </c>
      <c r="W6697">
        <f t="shared" si="839"/>
        <v>514.5</v>
      </c>
    </row>
    <row r="6698" spans="1:23" ht="15.75" customHeight="1" x14ac:dyDescent="0.3">
      <c r="A6698" s="2" t="s">
        <v>33</v>
      </c>
      <c r="B6698" s="2">
        <v>1197831</v>
      </c>
      <c r="C6698" s="3">
        <v>44241</v>
      </c>
      <c r="D6698" s="12" t="str" cm="1">
        <f t="array" ref="D6698">_xlfn.SWITCH(WEEKDAY(C6698,2), 1, "Lundi", 2, "Mardi", 3, "Mercredi", 4, "Jeudi", 5, "Vendredi", 6, "Samedi", 7, "Dimanche", "Erreur")</f>
        <v>Dimanche</v>
      </c>
      <c r="E6698" s="2" t="s">
        <v>35</v>
      </c>
      <c r="F6698" s="2" t="s">
        <v>105</v>
      </c>
      <c r="G6698" s="2" t="s">
        <v>106</v>
      </c>
      <c r="H6698" s="4" t="s">
        <v>20</v>
      </c>
      <c r="I6698" s="5">
        <v>20</v>
      </c>
      <c r="J6698" s="6">
        <v>42</v>
      </c>
      <c r="K6698" s="7">
        <v>840</v>
      </c>
      <c r="L6698" s="7">
        <v>377.99999999999994</v>
      </c>
      <c r="M6698" s="8">
        <v>0.44999999999999996</v>
      </c>
      <c r="N6698" s="2" t="s">
        <v>82</v>
      </c>
      <c r="O6698">
        <f t="shared" si="832"/>
        <v>2021</v>
      </c>
      <c r="P6698">
        <f t="shared" si="833"/>
        <v>2</v>
      </c>
      <c r="Q6698" t="str">
        <f t="shared" si="834"/>
        <v>févr</v>
      </c>
      <c r="R6698" t="str">
        <f t="shared" si="835"/>
        <v>Kansas</v>
      </c>
      <c r="S6698" t="str">
        <f t="shared" si="836"/>
        <v>2021-02</v>
      </c>
      <c r="T6698">
        <f>IF(AND(COUNTIF(Calculs!$Q$2:$Q$12,$O6698)&gt;0,COUNTIF(Calculs!$S$2:$S$12,$E6698)&gt;0,COUNTIF(Calculs!$U$2:$U$12,$H6698)&gt;0),1,0)</f>
        <v>1</v>
      </c>
      <c r="U6698">
        <f t="shared" si="837"/>
        <v>840</v>
      </c>
      <c r="V6698">
        <f t="shared" si="838"/>
        <v>42</v>
      </c>
      <c r="W6698">
        <f t="shared" si="839"/>
        <v>377.99999999999994</v>
      </c>
    </row>
    <row r="6699" spans="1:23" ht="15.75" customHeight="1" x14ac:dyDescent="0.3">
      <c r="A6699" s="2" t="s">
        <v>33</v>
      </c>
      <c r="B6699" s="2">
        <v>1197831</v>
      </c>
      <c r="C6699" s="3">
        <v>44241</v>
      </c>
      <c r="D6699" s="12" t="str" cm="1">
        <f t="array" ref="D6699">_xlfn.SWITCH(WEEKDAY(C6699,2), 1, "Lundi", 2, "Mardi", 3, "Mercredi", 4, "Jeudi", 5, "Vendredi", 6, "Samedi", 7, "Dimanche", "Erreur")</f>
        <v>Dimanche</v>
      </c>
      <c r="E6699" s="2" t="s">
        <v>35</v>
      </c>
      <c r="F6699" s="2" t="s">
        <v>105</v>
      </c>
      <c r="G6699" s="2" t="s">
        <v>106</v>
      </c>
      <c r="H6699" s="4" t="s">
        <v>21</v>
      </c>
      <c r="I6699" s="5">
        <v>32</v>
      </c>
      <c r="J6699" s="6">
        <v>68</v>
      </c>
      <c r="K6699" s="7">
        <v>2176</v>
      </c>
      <c r="L6699" s="7">
        <v>1044.48</v>
      </c>
      <c r="M6699" s="8">
        <v>0.48</v>
      </c>
      <c r="N6699" s="2" t="s">
        <v>82</v>
      </c>
      <c r="O6699">
        <f t="shared" si="832"/>
        <v>2021</v>
      </c>
      <c r="P6699">
        <f t="shared" si="833"/>
        <v>2</v>
      </c>
      <c r="Q6699" t="str">
        <f t="shared" si="834"/>
        <v>févr</v>
      </c>
      <c r="R6699" t="str">
        <f t="shared" si="835"/>
        <v>Kansas</v>
      </c>
      <c r="S6699" t="str">
        <f t="shared" si="836"/>
        <v>2021-02</v>
      </c>
      <c r="T6699">
        <f>IF(AND(COUNTIF(Calculs!$Q$2:$Q$12,$O6699)&gt;0,COUNTIF(Calculs!$S$2:$S$12,$E6699)&gt;0,COUNTIF(Calculs!$U$2:$U$12,$H6699)&gt;0),1,0)</f>
        <v>1</v>
      </c>
      <c r="U6699">
        <f t="shared" si="837"/>
        <v>2176</v>
      </c>
      <c r="V6699">
        <f t="shared" si="838"/>
        <v>68</v>
      </c>
      <c r="W6699">
        <f t="shared" si="839"/>
        <v>1044.48</v>
      </c>
    </row>
    <row r="6700" spans="1:23" ht="15.75" customHeight="1" x14ac:dyDescent="0.3">
      <c r="A6700" s="2" t="s">
        <v>33</v>
      </c>
      <c r="B6700" s="2">
        <v>1197831</v>
      </c>
      <c r="C6700" s="3">
        <v>44241</v>
      </c>
      <c r="D6700" s="12" t="str" cm="1">
        <f t="array" ref="D6700">_xlfn.SWITCH(WEEKDAY(C6700,2), 1, "Lundi", 2, "Mardi", 3, "Mercredi", 4, "Jeudi", 5, "Vendredi", 6, "Samedi", 7, "Dimanche", "Erreur")</f>
        <v>Dimanche</v>
      </c>
      <c r="E6700" s="2" t="s">
        <v>35</v>
      </c>
      <c r="F6700" s="2" t="s">
        <v>105</v>
      </c>
      <c r="G6700" s="2" t="s">
        <v>106</v>
      </c>
      <c r="H6700" s="4" t="s">
        <v>22</v>
      </c>
      <c r="I6700" s="5">
        <v>18</v>
      </c>
      <c r="J6700" s="6">
        <v>98</v>
      </c>
      <c r="K6700" s="7">
        <v>1764</v>
      </c>
      <c r="L6700" s="7">
        <v>864.36</v>
      </c>
      <c r="M6700" s="8">
        <v>0.49</v>
      </c>
      <c r="N6700" s="2" t="s">
        <v>82</v>
      </c>
      <c r="O6700">
        <f t="shared" si="832"/>
        <v>2021</v>
      </c>
      <c r="P6700">
        <f t="shared" si="833"/>
        <v>2</v>
      </c>
      <c r="Q6700" t="str">
        <f t="shared" si="834"/>
        <v>févr</v>
      </c>
      <c r="R6700" t="str">
        <f t="shared" si="835"/>
        <v>Kansas</v>
      </c>
      <c r="S6700" t="str">
        <f t="shared" si="836"/>
        <v>2021-02</v>
      </c>
      <c r="T6700">
        <f>IF(AND(COUNTIF(Calculs!$Q$2:$Q$12,$O6700)&gt;0,COUNTIF(Calculs!$S$2:$S$12,$E6700)&gt;0,COUNTIF(Calculs!$U$2:$U$12,$H6700)&gt;0),1,0)</f>
        <v>1</v>
      </c>
      <c r="U6700">
        <f t="shared" si="837"/>
        <v>1764</v>
      </c>
      <c r="V6700">
        <f t="shared" si="838"/>
        <v>98</v>
      </c>
      <c r="W6700">
        <f t="shared" si="839"/>
        <v>864.36</v>
      </c>
    </row>
    <row r="6701" spans="1:23" ht="15.75" customHeight="1" x14ac:dyDescent="0.3">
      <c r="A6701" s="2" t="s">
        <v>33</v>
      </c>
      <c r="B6701" s="2">
        <v>1197831</v>
      </c>
      <c r="C6701" s="3">
        <v>44267</v>
      </c>
      <c r="D6701" s="12" t="str" cm="1">
        <f t="array" ref="D6701">_xlfn.SWITCH(WEEKDAY(C6701,2), 1, "Lundi", 2, "Mardi", 3, "Mercredi", 4, "Jeudi", 5, "Vendredi", 6, "Samedi", 7, "Dimanche", "Erreur")</f>
        <v>Vendredi</v>
      </c>
      <c r="E6701" s="2" t="s">
        <v>35</v>
      </c>
      <c r="F6701" s="2" t="s">
        <v>105</v>
      </c>
      <c r="G6701" s="2" t="s">
        <v>106</v>
      </c>
      <c r="H6701" s="4" t="s">
        <v>16</v>
      </c>
      <c r="I6701" s="5">
        <v>20</v>
      </c>
      <c r="J6701" s="6">
        <v>153</v>
      </c>
      <c r="K6701" s="7">
        <v>3060</v>
      </c>
      <c r="L6701" s="7">
        <v>1499.3999999999999</v>
      </c>
      <c r="M6701" s="8">
        <v>0.49</v>
      </c>
      <c r="N6701" s="2" t="s">
        <v>82</v>
      </c>
      <c r="O6701">
        <f t="shared" si="832"/>
        <v>2021</v>
      </c>
      <c r="P6701">
        <f t="shared" si="833"/>
        <v>3</v>
      </c>
      <c r="Q6701" t="str">
        <f t="shared" si="834"/>
        <v>mars</v>
      </c>
      <c r="R6701" t="str">
        <f t="shared" si="835"/>
        <v>Kansas</v>
      </c>
      <c r="S6701" t="str">
        <f t="shared" si="836"/>
        <v>2021-03</v>
      </c>
      <c r="T6701">
        <f>IF(AND(COUNTIF(Calculs!$Q$2:$Q$12,$O6701)&gt;0,COUNTIF(Calculs!$S$2:$S$12,$E6701)&gt;0,COUNTIF(Calculs!$U$2:$U$12,$H6701)&gt;0),1,0)</f>
        <v>1</v>
      </c>
      <c r="U6701">
        <f t="shared" si="837"/>
        <v>3060</v>
      </c>
      <c r="V6701">
        <f t="shared" si="838"/>
        <v>153</v>
      </c>
      <c r="W6701">
        <f t="shared" si="839"/>
        <v>1499.3999999999999</v>
      </c>
    </row>
    <row r="6702" spans="1:23" ht="15.75" customHeight="1" x14ac:dyDescent="0.3">
      <c r="A6702" s="2" t="s">
        <v>33</v>
      </c>
      <c r="B6702" s="2">
        <v>1197831</v>
      </c>
      <c r="C6702" s="3">
        <v>44267</v>
      </c>
      <c r="D6702" s="12" t="str" cm="1">
        <f t="array" ref="D6702">_xlfn.SWITCH(WEEKDAY(C6702,2), 1, "Lundi", 2, "Mardi", 3, "Mercredi", 4, "Jeudi", 5, "Vendredi", 6, "Samedi", 7, "Dimanche", "Erreur")</f>
        <v>Vendredi</v>
      </c>
      <c r="E6702" s="2" t="s">
        <v>35</v>
      </c>
      <c r="F6702" s="2" t="s">
        <v>105</v>
      </c>
      <c r="G6702" s="2" t="s">
        <v>106</v>
      </c>
      <c r="H6702" s="4" t="s">
        <v>18</v>
      </c>
      <c r="I6702" s="5">
        <v>19</v>
      </c>
      <c r="J6702" s="6">
        <v>59</v>
      </c>
      <c r="K6702" s="7">
        <v>1121</v>
      </c>
      <c r="L6702" s="7">
        <v>526.87</v>
      </c>
      <c r="M6702" s="8">
        <v>0.47</v>
      </c>
      <c r="N6702" s="2" t="s">
        <v>82</v>
      </c>
      <c r="O6702">
        <f t="shared" si="832"/>
        <v>2021</v>
      </c>
      <c r="P6702">
        <f t="shared" si="833"/>
        <v>3</v>
      </c>
      <c r="Q6702" t="str">
        <f t="shared" si="834"/>
        <v>mars</v>
      </c>
      <c r="R6702" t="str">
        <f t="shared" si="835"/>
        <v>Kansas</v>
      </c>
      <c r="S6702" t="str">
        <f t="shared" si="836"/>
        <v>2021-03</v>
      </c>
      <c r="T6702">
        <f>IF(AND(COUNTIF(Calculs!$Q$2:$Q$12,$O6702)&gt;0,COUNTIF(Calculs!$S$2:$S$12,$E6702)&gt;0,COUNTIF(Calculs!$U$2:$U$12,$H6702)&gt;0),1,0)</f>
        <v>1</v>
      </c>
      <c r="U6702">
        <f t="shared" si="837"/>
        <v>1121</v>
      </c>
      <c r="V6702">
        <f t="shared" si="838"/>
        <v>59</v>
      </c>
      <c r="W6702">
        <f t="shared" si="839"/>
        <v>526.87</v>
      </c>
    </row>
    <row r="6703" spans="1:23" ht="15.75" customHeight="1" x14ac:dyDescent="0.3">
      <c r="A6703" s="2" t="s">
        <v>33</v>
      </c>
      <c r="B6703" s="2">
        <v>1197831</v>
      </c>
      <c r="C6703" s="3">
        <v>44267</v>
      </c>
      <c r="D6703" s="12" t="str" cm="1">
        <f t="array" ref="D6703">_xlfn.SWITCH(WEEKDAY(C6703,2), 1, "Lundi", 2, "Mardi", 3, "Mercredi", 4, "Jeudi", 5, "Vendredi", 6, "Samedi", 7, "Dimanche", "Erreur")</f>
        <v>Vendredi</v>
      </c>
      <c r="E6703" s="2" t="s">
        <v>35</v>
      </c>
      <c r="F6703" s="2" t="s">
        <v>105</v>
      </c>
      <c r="G6703" s="2" t="s">
        <v>106</v>
      </c>
      <c r="H6703" s="4" t="s">
        <v>19</v>
      </c>
      <c r="I6703" s="5">
        <v>9</v>
      </c>
      <c r="J6703" s="6">
        <v>75</v>
      </c>
      <c r="K6703" s="7">
        <v>675</v>
      </c>
      <c r="L6703" s="7">
        <v>310.5</v>
      </c>
      <c r="M6703" s="8">
        <v>0.45999999999999996</v>
      </c>
      <c r="N6703" s="2" t="s">
        <v>82</v>
      </c>
      <c r="O6703">
        <f t="shared" si="832"/>
        <v>2021</v>
      </c>
      <c r="P6703">
        <f t="shared" si="833"/>
        <v>3</v>
      </c>
      <c r="Q6703" t="str">
        <f t="shared" si="834"/>
        <v>mars</v>
      </c>
      <c r="R6703" t="str">
        <f t="shared" si="835"/>
        <v>Kansas</v>
      </c>
      <c r="S6703" t="str">
        <f t="shared" si="836"/>
        <v>2021-03</v>
      </c>
      <c r="T6703">
        <f>IF(AND(COUNTIF(Calculs!$Q$2:$Q$12,$O6703)&gt;0,COUNTIF(Calculs!$S$2:$S$12,$E6703)&gt;0,COUNTIF(Calculs!$U$2:$U$12,$H6703)&gt;0),1,0)</f>
        <v>1</v>
      </c>
      <c r="U6703">
        <f t="shared" si="837"/>
        <v>675</v>
      </c>
      <c r="V6703">
        <f t="shared" si="838"/>
        <v>75</v>
      </c>
      <c r="W6703">
        <f t="shared" si="839"/>
        <v>310.5</v>
      </c>
    </row>
    <row r="6704" spans="1:23" ht="15.75" customHeight="1" x14ac:dyDescent="0.3">
      <c r="A6704" s="2" t="s">
        <v>33</v>
      </c>
      <c r="B6704" s="2">
        <v>1197831</v>
      </c>
      <c r="C6704" s="3">
        <v>44267</v>
      </c>
      <c r="D6704" s="12" t="str" cm="1">
        <f t="array" ref="D6704">_xlfn.SWITCH(WEEKDAY(C6704,2), 1, "Lundi", 2, "Mardi", 3, "Mercredi", 4, "Jeudi", 5, "Vendredi", 6, "Samedi", 7, "Dimanche", "Erreur")</f>
        <v>Vendredi</v>
      </c>
      <c r="E6704" s="2" t="s">
        <v>35</v>
      </c>
      <c r="F6704" s="2" t="s">
        <v>105</v>
      </c>
      <c r="G6704" s="2" t="s">
        <v>106</v>
      </c>
      <c r="H6704" s="4" t="s">
        <v>20</v>
      </c>
      <c r="I6704" s="5">
        <v>20</v>
      </c>
      <c r="J6704" s="6">
        <v>26</v>
      </c>
      <c r="K6704" s="7">
        <v>520</v>
      </c>
      <c r="L6704" s="7">
        <v>249.6</v>
      </c>
      <c r="M6704" s="8">
        <v>0.48</v>
      </c>
      <c r="N6704" s="2" t="s">
        <v>82</v>
      </c>
      <c r="O6704">
        <f t="shared" si="832"/>
        <v>2021</v>
      </c>
      <c r="P6704">
        <f t="shared" si="833"/>
        <v>3</v>
      </c>
      <c r="Q6704" t="str">
        <f t="shared" si="834"/>
        <v>mars</v>
      </c>
      <c r="R6704" t="str">
        <f t="shared" si="835"/>
        <v>Kansas</v>
      </c>
      <c r="S6704" t="str">
        <f t="shared" si="836"/>
        <v>2021-03</v>
      </c>
      <c r="T6704">
        <f>IF(AND(COUNTIF(Calculs!$Q$2:$Q$12,$O6704)&gt;0,COUNTIF(Calculs!$S$2:$S$12,$E6704)&gt;0,COUNTIF(Calculs!$U$2:$U$12,$H6704)&gt;0),1,0)</f>
        <v>1</v>
      </c>
      <c r="U6704">
        <f t="shared" si="837"/>
        <v>520</v>
      </c>
      <c r="V6704">
        <f t="shared" si="838"/>
        <v>26</v>
      </c>
      <c r="W6704">
        <f t="shared" si="839"/>
        <v>249.6</v>
      </c>
    </row>
    <row r="6705" spans="1:23" ht="15.75" customHeight="1" x14ac:dyDescent="0.3">
      <c r="A6705" s="2" t="s">
        <v>33</v>
      </c>
      <c r="B6705" s="2">
        <v>1197831</v>
      </c>
      <c r="C6705" s="3">
        <v>44267</v>
      </c>
      <c r="D6705" s="12" t="str" cm="1">
        <f t="array" ref="D6705">_xlfn.SWITCH(WEEKDAY(C6705,2), 1, "Lundi", 2, "Mardi", 3, "Mercredi", 4, "Jeudi", 5, "Vendredi", 6, "Samedi", 7, "Dimanche", "Erreur")</f>
        <v>Vendredi</v>
      </c>
      <c r="E6705" s="2" t="s">
        <v>35</v>
      </c>
      <c r="F6705" s="2" t="s">
        <v>105</v>
      </c>
      <c r="G6705" s="2" t="s">
        <v>106</v>
      </c>
      <c r="H6705" s="4" t="s">
        <v>21</v>
      </c>
      <c r="I6705" s="5">
        <v>32</v>
      </c>
      <c r="J6705" s="6">
        <v>41</v>
      </c>
      <c r="K6705" s="7">
        <v>1312</v>
      </c>
      <c r="L6705" s="7">
        <v>603.52</v>
      </c>
      <c r="M6705" s="8">
        <v>0.45999999999999996</v>
      </c>
      <c r="N6705" s="2" t="s">
        <v>82</v>
      </c>
      <c r="O6705">
        <f t="shared" si="832"/>
        <v>2021</v>
      </c>
      <c r="P6705">
        <f t="shared" si="833"/>
        <v>3</v>
      </c>
      <c r="Q6705" t="str">
        <f t="shared" si="834"/>
        <v>mars</v>
      </c>
      <c r="R6705" t="str">
        <f t="shared" si="835"/>
        <v>Kansas</v>
      </c>
      <c r="S6705" t="str">
        <f t="shared" si="836"/>
        <v>2021-03</v>
      </c>
      <c r="T6705">
        <f>IF(AND(COUNTIF(Calculs!$Q$2:$Q$12,$O6705)&gt;0,COUNTIF(Calculs!$S$2:$S$12,$E6705)&gt;0,COUNTIF(Calculs!$U$2:$U$12,$H6705)&gt;0),1,0)</f>
        <v>1</v>
      </c>
      <c r="U6705">
        <f t="shared" si="837"/>
        <v>1312</v>
      </c>
      <c r="V6705">
        <f t="shared" si="838"/>
        <v>41</v>
      </c>
      <c r="W6705">
        <f t="shared" si="839"/>
        <v>603.52</v>
      </c>
    </row>
    <row r="6706" spans="1:23" ht="15.75" customHeight="1" x14ac:dyDescent="0.3">
      <c r="A6706" s="2" t="s">
        <v>33</v>
      </c>
      <c r="B6706" s="2">
        <v>1197831</v>
      </c>
      <c r="C6706" s="3">
        <v>44267</v>
      </c>
      <c r="D6706" s="12" t="str" cm="1">
        <f t="array" ref="D6706">_xlfn.SWITCH(WEEKDAY(C6706,2), 1, "Lundi", 2, "Mardi", 3, "Mercredi", 4, "Jeudi", 5, "Vendredi", 6, "Samedi", 7, "Dimanche", "Erreur")</f>
        <v>Vendredi</v>
      </c>
      <c r="E6706" s="2" t="s">
        <v>35</v>
      </c>
      <c r="F6706" s="2" t="s">
        <v>105</v>
      </c>
      <c r="G6706" s="2" t="s">
        <v>106</v>
      </c>
      <c r="H6706" s="4" t="s">
        <v>22</v>
      </c>
      <c r="I6706" s="5">
        <v>23</v>
      </c>
      <c r="J6706" s="6">
        <v>65</v>
      </c>
      <c r="K6706" s="7">
        <v>1495</v>
      </c>
      <c r="L6706" s="7">
        <v>747.5</v>
      </c>
      <c r="M6706" s="8">
        <v>0.5</v>
      </c>
      <c r="N6706" s="2" t="s">
        <v>82</v>
      </c>
      <c r="O6706">
        <f t="shared" si="832"/>
        <v>2021</v>
      </c>
      <c r="P6706">
        <f t="shared" si="833"/>
        <v>3</v>
      </c>
      <c r="Q6706" t="str">
        <f t="shared" si="834"/>
        <v>mars</v>
      </c>
      <c r="R6706" t="str">
        <f t="shared" si="835"/>
        <v>Kansas</v>
      </c>
      <c r="S6706" t="str">
        <f t="shared" si="836"/>
        <v>2021-03</v>
      </c>
      <c r="T6706">
        <f>IF(AND(COUNTIF(Calculs!$Q$2:$Q$12,$O6706)&gt;0,COUNTIF(Calculs!$S$2:$S$12,$E6706)&gt;0,COUNTIF(Calculs!$U$2:$U$12,$H6706)&gt;0),1,0)</f>
        <v>1</v>
      </c>
      <c r="U6706">
        <f t="shared" si="837"/>
        <v>1495</v>
      </c>
      <c r="V6706">
        <f t="shared" si="838"/>
        <v>65</v>
      </c>
      <c r="W6706">
        <f t="shared" si="839"/>
        <v>747.5</v>
      </c>
    </row>
    <row r="6707" spans="1:23" ht="15.75" customHeight="1" x14ac:dyDescent="0.3">
      <c r="A6707" s="2" t="s">
        <v>33</v>
      </c>
      <c r="B6707" s="2">
        <v>1197831</v>
      </c>
      <c r="C6707" s="3">
        <v>44299</v>
      </c>
      <c r="D6707" s="12" t="str" cm="1">
        <f t="array" ref="D6707">_xlfn.SWITCH(WEEKDAY(C6707,2), 1, "Lundi", 2, "Mardi", 3, "Mercredi", 4, "Jeudi", 5, "Vendredi", 6, "Samedi", 7, "Dimanche", "Erreur")</f>
        <v>Mardi</v>
      </c>
      <c r="E6707" s="2" t="s">
        <v>35</v>
      </c>
      <c r="F6707" s="2" t="s">
        <v>105</v>
      </c>
      <c r="G6707" s="2" t="s">
        <v>106</v>
      </c>
      <c r="H6707" s="4" t="s">
        <v>16</v>
      </c>
      <c r="I6707" s="5">
        <v>24</v>
      </c>
      <c r="J6707" s="6">
        <v>150</v>
      </c>
      <c r="K6707" s="7">
        <v>3600</v>
      </c>
      <c r="L6707" s="7">
        <v>1619.9999999999998</v>
      </c>
      <c r="M6707" s="8">
        <v>0.44999999999999996</v>
      </c>
      <c r="N6707" s="2" t="s">
        <v>82</v>
      </c>
      <c r="O6707">
        <f t="shared" si="832"/>
        <v>2021</v>
      </c>
      <c r="P6707">
        <f t="shared" si="833"/>
        <v>4</v>
      </c>
      <c r="Q6707" t="str">
        <f t="shared" si="834"/>
        <v>avr</v>
      </c>
      <c r="R6707" t="str">
        <f t="shared" si="835"/>
        <v>Kansas</v>
      </c>
      <c r="S6707" t="str">
        <f t="shared" si="836"/>
        <v>2021-04</v>
      </c>
      <c r="T6707">
        <f>IF(AND(COUNTIF(Calculs!$Q$2:$Q$12,$O6707)&gt;0,COUNTIF(Calculs!$S$2:$S$12,$E6707)&gt;0,COUNTIF(Calculs!$U$2:$U$12,$H6707)&gt;0),1,0)</f>
        <v>1</v>
      </c>
      <c r="U6707">
        <f t="shared" si="837"/>
        <v>3600</v>
      </c>
      <c r="V6707">
        <f t="shared" si="838"/>
        <v>150</v>
      </c>
      <c r="W6707">
        <f t="shared" si="839"/>
        <v>1619.9999999999998</v>
      </c>
    </row>
    <row r="6708" spans="1:23" ht="15.75" customHeight="1" x14ac:dyDescent="0.3">
      <c r="A6708" s="2" t="s">
        <v>33</v>
      </c>
      <c r="B6708" s="2">
        <v>1197831</v>
      </c>
      <c r="C6708" s="3">
        <v>44299</v>
      </c>
      <c r="D6708" s="12" t="str" cm="1">
        <f t="array" ref="D6708">_xlfn.SWITCH(WEEKDAY(C6708,2), 1, "Lundi", 2, "Mardi", 3, "Mercredi", 4, "Jeudi", 5, "Vendredi", 6, "Samedi", 7, "Dimanche", "Erreur")</f>
        <v>Mardi</v>
      </c>
      <c r="E6708" s="2" t="s">
        <v>35</v>
      </c>
      <c r="F6708" s="2" t="s">
        <v>105</v>
      </c>
      <c r="G6708" s="2" t="s">
        <v>106</v>
      </c>
      <c r="H6708" s="4" t="s">
        <v>18</v>
      </c>
      <c r="I6708" s="5">
        <v>25</v>
      </c>
      <c r="J6708" s="6">
        <v>58</v>
      </c>
      <c r="K6708" s="7">
        <v>1450</v>
      </c>
      <c r="L6708" s="7">
        <v>696</v>
      </c>
      <c r="M6708" s="8">
        <v>0.48</v>
      </c>
      <c r="N6708" s="2" t="s">
        <v>82</v>
      </c>
      <c r="O6708">
        <f t="shared" si="832"/>
        <v>2021</v>
      </c>
      <c r="P6708">
        <f t="shared" si="833"/>
        <v>4</v>
      </c>
      <c r="Q6708" t="str">
        <f t="shared" si="834"/>
        <v>avr</v>
      </c>
      <c r="R6708" t="str">
        <f t="shared" si="835"/>
        <v>Kansas</v>
      </c>
      <c r="S6708" t="str">
        <f t="shared" si="836"/>
        <v>2021-04</v>
      </c>
      <c r="T6708">
        <f>IF(AND(COUNTIF(Calculs!$Q$2:$Q$12,$O6708)&gt;0,COUNTIF(Calculs!$S$2:$S$12,$E6708)&gt;0,COUNTIF(Calculs!$U$2:$U$12,$H6708)&gt;0),1,0)</f>
        <v>1</v>
      </c>
      <c r="U6708">
        <f t="shared" si="837"/>
        <v>1450</v>
      </c>
      <c r="V6708">
        <f t="shared" si="838"/>
        <v>58</v>
      </c>
      <c r="W6708">
        <f t="shared" si="839"/>
        <v>696</v>
      </c>
    </row>
    <row r="6709" spans="1:23" ht="15.75" customHeight="1" x14ac:dyDescent="0.3">
      <c r="A6709" s="2" t="s">
        <v>33</v>
      </c>
      <c r="B6709" s="2">
        <v>1197831</v>
      </c>
      <c r="C6709" s="3">
        <v>44299</v>
      </c>
      <c r="D6709" s="12" t="str" cm="1">
        <f t="array" ref="D6709">_xlfn.SWITCH(WEEKDAY(C6709,2), 1, "Lundi", 2, "Mardi", 3, "Mercredi", 4, "Jeudi", 5, "Vendredi", 6, "Samedi", 7, "Dimanche", "Erreur")</f>
        <v>Mardi</v>
      </c>
      <c r="E6709" s="2" t="s">
        <v>35</v>
      </c>
      <c r="F6709" s="2" t="s">
        <v>105</v>
      </c>
      <c r="G6709" s="2" t="s">
        <v>106</v>
      </c>
      <c r="H6709" s="4" t="s">
        <v>19</v>
      </c>
      <c r="I6709" s="5">
        <v>14</v>
      </c>
      <c r="J6709" s="6">
        <v>60</v>
      </c>
      <c r="K6709" s="7">
        <v>840</v>
      </c>
      <c r="L6709" s="7">
        <v>420</v>
      </c>
      <c r="M6709" s="8">
        <v>0.5</v>
      </c>
      <c r="N6709" s="2" t="s">
        <v>82</v>
      </c>
      <c r="O6709">
        <f t="shared" si="832"/>
        <v>2021</v>
      </c>
      <c r="P6709">
        <f t="shared" si="833"/>
        <v>4</v>
      </c>
      <c r="Q6709" t="str">
        <f t="shared" si="834"/>
        <v>avr</v>
      </c>
      <c r="R6709" t="str">
        <f t="shared" si="835"/>
        <v>Kansas</v>
      </c>
      <c r="S6709" t="str">
        <f t="shared" si="836"/>
        <v>2021-04</v>
      </c>
      <c r="T6709">
        <f>IF(AND(COUNTIF(Calculs!$Q$2:$Q$12,$O6709)&gt;0,COUNTIF(Calculs!$S$2:$S$12,$E6709)&gt;0,COUNTIF(Calculs!$U$2:$U$12,$H6709)&gt;0),1,0)</f>
        <v>1</v>
      </c>
      <c r="U6709">
        <f t="shared" si="837"/>
        <v>840</v>
      </c>
      <c r="V6709">
        <f t="shared" si="838"/>
        <v>60</v>
      </c>
      <c r="W6709">
        <f t="shared" si="839"/>
        <v>420</v>
      </c>
    </row>
    <row r="6710" spans="1:23" ht="15.75" customHeight="1" x14ac:dyDescent="0.3">
      <c r="A6710" s="2" t="s">
        <v>33</v>
      </c>
      <c r="B6710" s="2">
        <v>1197831</v>
      </c>
      <c r="C6710" s="3">
        <v>44299</v>
      </c>
      <c r="D6710" s="12" t="str" cm="1">
        <f t="array" ref="D6710">_xlfn.SWITCH(WEEKDAY(C6710,2), 1, "Lundi", 2, "Mardi", 3, "Mercredi", 4, "Jeudi", 5, "Vendredi", 6, "Samedi", 7, "Dimanche", "Erreur")</f>
        <v>Mardi</v>
      </c>
      <c r="E6710" s="2" t="s">
        <v>35</v>
      </c>
      <c r="F6710" s="2" t="s">
        <v>105</v>
      </c>
      <c r="G6710" s="2" t="s">
        <v>106</v>
      </c>
      <c r="H6710" s="4" t="s">
        <v>20</v>
      </c>
      <c r="I6710" s="5">
        <v>19</v>
      </c>
      <c r="J6710" s="6">
        <v>35</v>
      </c>
      <c r="K6710" s="7">
        <v>665</v>
      </c>
      <c r="L6710" s="7">
        <v>299.24999999999994</v>
      </c>
      <c r="M6710" s="8">
        <v>0.44999999999999996</v>
      </c>
      <c r="N6710" s="2" t="s">
        <v>82</v>
      </c>
      <c r="O6710">
        <f t="shared" si="832"/>
        <v>2021</v>
      </c>
      <c r="P6710">
        <f t="shared" si="833"/>
        <v>4</v>
      </c>
      <c r="Q6710" t="str">
        <f t="shared" si="834"/>
        <v>avr</v>
      </c>
      <c r="R6710" t="str">
        <f t="shared" si="835"/>
        <v>Kansas</v>
      </c>
      <c r="S6710" t="str">
        <f t="shared" si="836"/>
        <v>2021-04</v>
      </c>
      <c r="T6710">
        <f>IF(AND(COUNTIF(Calculs!$Q$2:$Q$12,$O6710)&gt;0,COUNTIF(Calculs!$S$2:$S$12,$E6710)&gt;0,COUNTIF(Calculs!$U$2:$U$12,$H6710)&gt;0),1,0)</f>
        <v>1</v>
      </c>
      <c r="U6710">
        <f t="shared" si="837"/>
        <v>665</v>
      </c>
      <c r="V6710">
        <f t="shared" si="838"/>
        <v>35</v>
      </c>
      <c r="W6710">
        <f t="shared" si="839"/>
        <v>299.24999999999994</v>
      </c>
    </row>
    <row r="6711" spans="1:23" ht="15.75" customHeight="1" x14ac:dyDescent="0.3">
      <c r="A6711" s="2" t="s">
        <v>33</v>
      </c>
      <c r="B6711" s="2">
        <v>1197831</v>
      </c>
      <c r="C6711" s="3">
        <v>44299</v>
      </c>
      <c r="D6711" s="12" t="str" cm="1">
        <f t="array" ref="D6711">_xlfn.SWITCH(WEEKDAY(C6711,2), 1, "Lundi", 2, "Mardi", 3, "Mercredi", 4, "Jeudi", 5, "Vendredi", 6, "Samedi", 7, "Dimanche", "Erreur")</f>
        <v>Mardi</v>
      </c>
      <c r="E6711" s="2" t="s">
        <v>35</v>
      </c>
      <c r="F6711" s="2" t="s">
        <v>105</v>
      </c>
      <c r="G6711" s="2" t="s">
        <v>106</v>
      </c>
      <c r="H6711" s="4" t="s">
        <v>21</v>
      </c>
      <c r="I6711" s="5">
        <v>39</v>
      </c>
      <c r="J6711" s="6">
        <v>38</v>
      </c>
      <c r="K6711" s="7">
        <v>1482</v>
      </c>
      <c r="L6711" s="7">
        <v>726.18</v>
      </c>
      <c r="M6711" s="8">
        <v>0.49</v>
      </c>
      <c r="N6711" s="2" t="s">
        <v>82</v>
      </c>
      <c r="O6711">
        <f t="shared" si="832"/>
        <v>2021</v>
      </c>
      <c r="P6711">
        <f t="shared" si="833"/>
        <v>4</v>
      </c>
      <c r="Q6711" t="str">
        <f t="shared" si="834"/>
        <v>avr</v>
      </c>
      <c r="R6711" t="str">
        <f t="shared" si="835"/>
        <v>Kansas</v>
      </c>
      <c r="S6711" t="str">
        <f t="shared" si="836"/>
        <v>2021-04</v>
      </c>
      <c r="T6711">
        <f>IF(AND(COUNTIF(Calculs!$Q$2:$Q$12,$O6711)&gt;0,COUNTIF(Calculs!$S$2:$S$12,$E6711)&gt;0,COUNTIF(Calculs!$U$2:$U$12,$H6711)&gt;0),1,0)</f>
        <v>1</v>
      </c>
      <c r="U6711">
        <f t="shared" si="837"/>
        <v>1482</v>
      </c>
      <c r="V6711">
        <f t="shared" si="838"/>
        <v>38</v>
      </c>
      <c r="W6711">
        <f t="shared" si="839"/>
        <v>726.18</v>
      </c>
    </row>
    <row r="6712" spans="1:23" ht="15.75" customHeight="1" x14ac:dyDescent="0.3">
      <c r="A6712" s="2" t="s">
        <v>33</v>
      </c>
      <c r="B6712" s="2">
        <v>1197831</v>
      </c>
      <c r="C6712" s="3">
        <v>44299</v>
      </c>
      <c r="D6712" s="12" t="str" cm="1">
        <f t="array" ref="D6712">_xlfn.SWITCH(WEEKDAY(C6712,2), 1, "Lundi", 2, "Mardi", 3, "Mercredi", 4, "Jeudi", 5, "Vendredi", 6, "Samedi", 7, "Dimanche", "Erreur")</f>
        <v>Mardi</v>
      </c>
      <c r="E6712" s="2" t="s">
        <v>35</v>
      </c>
      <c r="F6712" s="2" t="s">
        <v>105</v>
      </c>
      <c r="G6712" s="2" t="s">
        <v>106</v>
      </c>
      <c r="H6712" s="4" t="s">
        <v>22</v>
      </c>
      <c r="I6712" s="5">
        <v>29</v>
      </c>
      <c r="J6712" s="6">
        <v>81</v>
      </c>
      <c r="K6712" s="7">
        <v>2349</v>
      </c>
      <c r="L6712" s="7">
        <v>1151.01</v>
      </c>
      <c r="M6712" s="8">
        <v>0.49</v>
      </c>
      <c r="N6712" s="2" t="s">
        <v>82</v>
      </c>
      <c r="O6712">
        <f t="shared" si="832"/>
        <v>2021</v>
      </c>
      <c r="P6712">
        <f t="shared" si="833"/>
        <v>4</v>
      </c>
      <c r="Q6712" t="str">
        <f t="shared" si="834"/>
        <v>avr</v>
      </c>
      <c r="R6712" t="str">
        <f t="shared" si="835"/>
        <v>Kansas</v>
      </c>
      <c r="S6712" t="str">
        <f t="shared" si="836"/>
        <v>2021-04</v>
      </c>
      <c r="T6712">
        <f>IF(AND(COUNTIF(Calculs!$Q$2:$Q$12,$O6712)&gt;0,COUNTIF(Calculs!$S$2:$S$12,$E6712)&gt;0,COUNTIF(Calculs!$U$2:$U$12,$H6712)&gt;0),1,0)</f>
        <v>1</v>
      </c>
      <c r="U6712">
        <f t="shared" si="837"/>
        <v>2349</v>
      </c>
      <c r="V6712">
        <f t="shared" si="838"/>
        <v>81</v>
      </c>
      <c r="W6712">
        <f t="shared" si="839"/>
        <v>1151.01</v>
      </c>
    </row>
    <row r="6713" spans="1:23" ht="15.75" customHeight="1" x14ac:dyDescent="0.3">
      <c r="A6713" s="2" t="s">
        <v>33</v>
      </c>
      <c r="B6713" s="2">
        <v>1197831</v>
      </c>
      <c r="C6713" s="3">
        <v>44328</v>
      </c>
      <c r="D6713" s="12" t="str" cm="1">
        <f t="array" ref="D6713">_xlfn.SWITCH(WEEKDAY(C6713,2), 1, "Lundi", 2, "Mardi", 3, "Mercredi", 4, "Jeudi", 5, "Vendredi", 6, "Samedi", 7, "Dimanche", "Erreur")</f>
        <v>Mercredi</v>
      </c>
      <c r="E6713" s="2" t="s">
        <v>35</v>
      </c>
      <c r="F6713" s="2" t="s">
        <v>105</v>
      </c>
      <c r="G6713" s="2" t="s">
        <v>106</v>
      </c>
      <c r="H6713" s="4" t="s">
        <v>16</v>
      </c>
      <c r="I6713" s="5">
        <v>36</v>
      </c>
      <c r="J6713" s="6">
        <v>143</v>
      </c>
      <c r="K6713" s="7">
        <v>5148</v>
      </c>
      <c r="L6713" s="7">
        <v>2316.6</v>
      </c>
      <c r="M6713" s="8">
        <v>0.44999999999999996</v>
      </c>
      <c r="N6713" s="2" t="s">
        <v>82</v>
      </c>
      <c r="O6713">
        <f t="shared" si="832"/>
        <v>2021</v>
      </c>
      <c r="P6713">
        <f t="shared" si="833"/>
        <v>5</v>
      </c>
      <c r="Q6713" t="str">
        <f t="shared" si="834"/>
        <v>mai</v>
      </c>
      <c r="R6713" t="str">
        <f t="shared" si="835"/>
        <v>Kansas</v>
      </c>
      <c r="S6713" t="str">
        <f t="shared" si="836"/>
        <v>2021-05</v>
      </c>
      <c r="T6713">
        <f>IF(AND(COUNTIF(Calculs!$Q$2:$Q$12,$O6713)&gt;0,COUNTIF(Calculs!$S$2:$S$12,$E6713)&gt;0,COUNTIF(Calculs!$U$2:$U$12,$H6713)&gt;0),1,0)</f>
        <v>1</v>
      </c>
      <c r="U6713">
        <f t="shared" si="837"/>
        <v>5148</v>
      </c>
      <c r="V6713">
        <f t="shared" si="838"/>
        <v>143</v>
      </c>
      <c r="W6713">
        <f t="shared" si="839"/>
        <v>2316.6</v>
      </c>
    </row>
    <row r="6714" spans="1:23" ht="15.75" customHeight="1" x14ac:dyDescent="0.3">
      <c r="A6714" s="2" t="s">
        <v>33</v>
      </c>
      <c r="B6714" s="2">
        <v>1197831</v>
      </c>
      <c r="C6714" s="3">
        <v>44328</v>
      </c>
      <c r="D6714" s="12" t="str" cm="1">
        <f t="array" ref="D6714">_xlfn.SWITCH(WEEKDAY(C6714,2), 1, "Lundi", 2, "Mardi", 3, "Mercredi", 4, "Jeudi", 5, "Vendredi", 6, "Samedi", 7, "Dimanche", "Erreur")</f>
        <v>Mercredi</v>
      </c>
      <c r="E6714" s="2" t="s">
        <v>35</v>
      </c>
      <c r="F6714" s="2" t="s">
        <v>105</v>
      </c>
      <c r="G6714" s="2" t="s">
        <v>106</v>
      </c>
      <c r="H6714" s="4" t="s">
        <v>18</v>
      </c>
      <c r="I6714" s="5">
        <v>39</v>
      </c>
      <c r="J6714" s="6">
        <v>77</v>
      </c>
      <c r="K6714" s="7">
        <v>3003</v>
      </c>
      <c r="L6714" s="7">
        <v>1441.44</v>
      </c>
      <c r="M6714" s="8">
        <v>0.48</v>
      </c>
      <c r="N6714" s="2" t="s">
        <v>82</v>
      </c>
      <c r="O6714">
        <f t="shared" si="832"/>
        <v>2021</v>
      </c>
      <c r="P6714">
        <f t="shared" si="833"/>
        <v>5</v>
      </c>
      <c r="Q6714" t="str">
        <f t="shared" si="834"/>
        <v>mai</v>
      </c>
      <c r="R6714" t="str">
        <f t="shared" si="835"/>
        <v>Kansas</v>
      </c>
      <c r="S6714" t="str">
        <f t="shared" si="836"/>
        <v>2021-05</v>
      </c>
      <c r="T6714">
        <f>IF(AND(COUNTIF(Calculs!$Q$2:$Q$12,$O6714)&gt;0,COUNTIF(Calculs!$S$2:$S$12,$E6714)&gt;0,COUNTIF(Calculs!$U$2:$U$12,$H6714)&gt;0),1,0)</f>
        <v>1</v>
      </c>
      <c r="U6714">
        <f t="shared" si="837"/>
        <v>3003</v>
      </c>
      <c r="V6714">
        <f t="shared" si="838"/>
        <v>77</v>
      </c>
      <c r="W6714">
        <f t="shared" si="839"/>
        <v>1441.44</v>
      </c>
    </row>
    <row r="6715" spans="1:23" ht="15.75" customHeight="1" x14ac:dyDescent="0.3">
      <c r="A6715" s="2" t="s">
        <v>33</v>
      </c>
      <c r="B6715" s="2">
        <v>1197831</v>
      </c>
      <c r="C6715" s="3">
        <v>44328</v>
      </c>
      <c r="D6715" s="12" t="str" cm="1">
        <f t="array" ref="D6715">_xlfn.SWITCH(WEEKDAY(C6715,2), 1, "Lundi", 2, "Mardi", 3, "Mercredi", 4, "Jeudi", 5, "Vendredi", 6, "Samedi", 7, "Dimanche", "Erreur")</f>
        <v>Mercredi</v>
      </c>
      <c r="E6715" s="2" t="s">
        <v>35</v>
      </c>
      <c r="F6715" s="2" t="s">
        <v>105</v>
      </c>
      <c r="G6715" s="2" t="s">
        <v>106</v>
      </c>
      <c r="H6715" s="4" t="s">
        <v>19</v>
      </c>
      <c r="I6715" s="5">
        <v>32</v>
      </c>
      <c r="J6715" s="6">
        <v>65</v>
      </c>
      <c r="K6715" s="7">
        <v>2080</v>
      </c>
      <c r="L6715" s="7">
        <v>1019.1999999999999</v>
      </c>
      <c r="M6715" s="8">
        <v>0.49</v>
      </c>
      <c r="N6715" s="2" t="s">
        <v>82</v>
      </c>
      <c r="O6715">
        <f t="shared" si="832"/>
        <v>2021</v>
      </c>
      <c r="P6715">
        <f t="shared" si="833"/>
        <v>5</v>
      </c>
      <c r="Q6715" t="str">
        <f t="shared" si="834"/>
        <v>mai</v>
      </c>
      <c r="R6715" t="str">
        <f t="shared" si="835"/>
        <v>Kansas</v>
      </c>
      <c r="S6715" t="str">
        <f t="shared" si="836"/>
        <v>2021-05</v>
      </c>
      <c r="T6715">
        <f>IF(AND(COUNTIF(Calculs!$Q$2:$Q$12,$O6715)&gt;0,COUNTIF(Calculs!$S$2:$S$12,$E6715)&gt;0,COUNTIF(Calculs!$U$2:$U$12,$H6715)&gt;0),1,0)</f>
        <v>1</v>
      </c>
      <c r="U6715">
        <f t="shared" si="837"/>
        <v>2080</v>
      </c>
      <c r="V6715">
        <f t="shared" si="838"/>
        <v>65</v>
      </c>
      <c r="W6715">
        <f t="shared" si="839"/>
        <v>1019.1999999999999</v>
      </c>
    </row>
    <row r="6716" spans="1:23" ht="15.75" customHeight="1" x14ac:dyDescent="0.3">
      <c r="A6716" s="2" t="s">
        <v>33</v>
      </c>
      <c r="B6716" s="2">
        <v>1197831</v>
      </c>
      <c r="C6716" s="3">
        <v>44328</v>
      </c>
      <c r="D6716" s="12" t="str" cm="1">
        <f t="array" ref="D6716">_xlfn.SWITCH(WEEKDAY(C6716,2), 1, "Lundi", 2, "Mardi", 3, "Mercredi", 4, "Jeudi", 5, "Vendredi", 6, "Samedi", 7, "Dimanche", "Erreur")</f>
        <v>Mercredi</v>
      </c>
      <c r="E6716" s="2" t="s">
        <v>35</v>
      </c>
      <c r="F6716" s="2" t="s">
        <v>105</v>
      </c>
      <c r="G6716" s="2" t="s">
        <v>106</v>
      </c>
      <c r="H6716" s="4" t="s">
        <v>20</v>
      </c>
      <c r="I6716" s="5">
        <v>32</v>
      </c>
      <c r="J6716" s="6">
        <v>58</v>
      </c>
      <c r="K6716" s="7">
        <v>1856</v>
      </c>
      <c r="L6716" s="7">
        <v>928</v>
      </c>
      <c r="M6716" s="8">
        <v>0.5</v>
      </c>
      <c r="N6716" s="2" t="s">
        <v>82</v>
      </c>
      <c r="O6716">
        <f t="shared" si="832"/>
        <v>2021</v>
      </c>
      <c r="P6716">
        <f t="shared" si="833"/>
        <v>5</v>
      </c>
      <c r="Q6716" t="str">
        <f t="shared" si="834"/>
        <v>mai</v>
      </c>
      <c r="R6716" t="str">
        <f t="shared" si="835"/>
        <v>Kansas</v>
      </c>
      <c r="S6716" t="str">
        <f t="shared" si="836"/>
        <v>2021-05</v>
      </c>
      <c r="T6716">
        <f>IF(AND(COUNTIF(Calculs!$Q$2:$Q$12,$O6716)&gt;0,COUNTIF(Calculs!$S$2:$S$12,$E6716)&gt;0,COUNTIF(Calculs!$U$2:$U$12,$H6716)&gt;0),1,0)</f>
        <v>1</v>
      </c>
      <c r="U6716">
        <f t="shared" si="837"/>
        <v>1856</v>
      </c>
      <c r="V6716">
        <f t="shared" si="838"/>
        <v>58</v>
      </c>
      <c r="W6716">
        <f t="shared" si="839"/>
        <v>928</v>
      </c>
    </row>
    <row r="6717" spans="1:23" ht="15.75" customHeight="1" x14ac:dyDescent="0.3">
      <c r="A6717" s="2" t="s">
        <v>33</v>
      </c>
      <c r="B6717" s="2">
        <v>1197831</v>
      </c>
      <c r="C6717" s="3">
        <v>44328</v>
      </c>
      <c r="D6717" s="12" t="str" cm="1">
        <f t="array" ref="D6717">_xlfn.SWITCH(WEEKDAY(C6717,2), 1, "Lundi", 2, "Mardi", 3, "Mercredi", 4, "Jeudi", 5, "Vendredi", 6, "Samedi", 7, "Dimanche", "Erreur")</f>
        <v>Mercredi</v>
      </c>
      <c r="E6717" s="2" t="s">
        <v>35</v>
      </c>
      <c r="F6717" s="2" t="s">
        <v>105</v>
      </c>
      <c r="G6717" s="2" t="s">
        <v>106</v>
      </c>
      <c r="H6717" s="4" t="s">
        <v>21</v>
      </c>
      <c r="I6717" s="5">
        <v>43</v>
      </c>
      <c r="J6717" s="6">
        <v>56</v>
      </c>
      <c r="K6717" s="7">
        <v>2408</v>
      </c>
      <c r="L6717" s="7">
        <v>1204</v>
      </c>
      <c r="M6717" s="8">
        <v>0.5</v>
      </c>
      <c r="N6717" s="2" t="s">
        <v>82</v>
      </c>
      <c r="O6717">
        <f t="shared" si="832"/>
        <v>2021</v>
      </c>
      <c r="P6717">
        <f t="shared" si="833"/>
        <v>5</v>
      </c>
      <c r="Q6717" t="str">
        <f t="shared" si="834"/>
        <v>mai</v>
      </c>
      <c r="R6717" t="str">
        <f t="shared" si="835"/>
        <v>Kansas</v>
      </c>
      <c r="S6717" t="str">
        <f t="shared" si="836"/>
        <v>2021-05</v>
      </c>
      <c r="T6717">
        <f>IF(AND(COUNTIF(Calculs!$Q$2:$Q$12,$O6717)&gt;0,COUNTIF(Calculs!$S$2:$S$12,$E6717)&gt;0,COUNTIF(Calculs!$U$2:$U$12,$H6717)&gt;0),1,0)</f>
        <v>1</v>
      </c>
      <c r="U6717">
        <f t="shared" si="837"/>
        <v>2408</v>
      </c>
      <c r="V6717">
        <f t="shared" si="838"/>
        <v>56</v>
      </c>
      <c r="W6717">
        <f t="shared" si="839"/>
        <v>1204</v>
      </c>
    </row>
    <row r="6718" spans="1:23" ht="15.75" customHeight="1" x14ac:dyDescent="0.3">
      <c r="A6718" s="2" t="s">
        <v>33</v>
      </c>
      <c r="B6718" s="2">
        <v>1197831</v>
      </c>
      <c r="C6718" s="3">
        <v>44328</v>
      </c>
      <c r="D6718" s="12" t="str" cm="1">
        <f t="array" ref="D6718">_xlfn.SWITCH(WEEKDAY(C6718,2), 1, "Lundi", 2, "Mardi", 3, "Mercredi", 4, "Jeudi", 5, "Vendredi", 6, "Samedi", 7, "Dimanche", "Erreur")</f>
        <v>Mercredi</v>
      </c>
      <c r="E6718" s="2" t="s">
        <v>35</v>
      </c>
      <c r="F6718" s="2" t="s">
        <v>105</v>
      </c>
      <c r="G6718" s="2" t="s">
        <v>106</v>
      </c>
      <c r="H6718" s="4" t="s">
        <v>22</v>
      </c>
      <c r="I6718" s="5">
        <v>42</v>
      </c>
      <c r="J6718" s="6">
        <v>94</v>
      </c>
      <c r="K6718" s="7">
        <v>3948</v>
      </c>
      <c r="L6718" s="7">
        <v>1776.6</v>
      </c>
      <c r="M6718" s="8">
        <v>0.44999999999999996</v>
      </c>
      <c r="N6718" s="2" t="s">
        <v>82</v>
      </c>
      <c r="O6718">
        <f t="shared" si="832"/>
        <v>2021</v>
      </c>
      <c r="P6718">
        <f t="shared" si="833"/>
        <v>5</v>
      </c>
      <c r="Q6718" t="str">
        <f t="shared" si="834"/>
        <v>mai</v>
      </c>
      <c r="R6718" t="str">
        <f t="shared" si="835"/>
        <v>Kansas</v>
      </c>
      <c r="S6718" t="str">
        <f t="shared" si="836"/>
        <v>2021-05</v>
      </c>
      <c r="T6718">
        <f>IF(AND(COUNTIF(Calculs!$Q$2:$Q$12,$O6718)&gt;0,COUNTIF(Calculs!$S$2:$S$12,$E6718)&gt;0,COUNTIF(Calculs!$U$2:$U$12,$H6718)&gt;0),1,0)</f>
        <v>1</v>
      </c>
      <c r="U6718">
        <f t="shared" si="837"/>
        <v>3948</v>
      </c>
      <c r="V6718">
        <f t="shared" si="838"/>
        <v>94</v>
      </c>
      <c r="W6718">
        <f t="shared" si="839"/>
        <v>1776.6</v>
      </c>
    </row>
    <row r="6719" spans="1:23" ht="15.75" customHeight="1" x14ac:dyDescent="0.3">
      <c r="A6719" s="2" t="s">
        <v>33</v>
      </c>
      <c r="B6719" s="2">
        <v>1197831</v>
      </c>
      <c r="C6719" s="3">
        <v>44361</v>
      </c>
      <c r="D6719" s="12" t="str" cm="1">
        <f t="array" ref="D6719">_xlfn.SWITCH(WEEKDAY(C6719,2), 1, "Lundi", 2, "Mardi", 3, "Mercredi", 4, "Jeudi", 5, "Vendredi", 6, "Samedi", 7, "Dimanche", "Erreur")</f>
        <v>Lundi</v>
      </c>
      <c r="E6719" s="2" t="s">
        <v>35</v>
      </c>
      <c r="F6719" s="2" t="s">
        <v>105</v>
      </c>
      <c r="G6719" s="2" t="s">
        <v>106</v>
      </c>
      <c r="H6719" s="4" t="s">
        <v>16</v>
      </c>
      <c r="I6719" s="5">
        <v>37</v>
      </c>
      <c r="J6719" s="6">
        <v>144</v>
      </c>
      <c r="K6719" s="7">
        <v>5328</v>
      </c>
      <c r="L6719" s="7">
        <v>2664</v>
      </c>
      <c r="M6719" s="8">
        <v>0.5</v>
      </c>
      <c r="N6719" s="2" t="s">
        <v>82</v>
      </c>
      <c r="O6719">
        <f t="shared" si="832"/>
        <v>2021</v>
      </c>
      <c r="P6719">
        <f t="shared" si="833"/>
        <v>6</v>
      </c>
      <c r="Q6719" t="str">
        <f t="shared" si="834"/>
        <v>juin</v>
      </c>
      <c r="R6719" t="str">
        <f t="shared" si="835"/>
        <v>Kansas</v>
      </c>
      <c r="S6719" t="str">
        <f t="shared" si="836"/>
        <v>2021-06</v>
      </c>
      <c r="T6719">
        <f>IF(AND(COUNTIF(Calculs!$Q$2:$Q$12,$O6719)&gt;0,COUNTIF(Calculs!$S$2:$S$12,$E6719)&gt;0,COUNTIF(Calculs!$U$2:$U$12,$H6719)&gt;0),1,0)</f>
        <v>1</v>
      </c>
      <c r="U6719">
        <f t="shared" si="837"/>
        <v>5328</v>
      </c>
      <c r="V6719">
        <f t="shared" si="838"/>
        <v>144</v>
      </c>
      <c r="W6719">
        <f t="shared" si="839"/>
        <v>2664</v>
      </c>
    </row>
    <row r="6720" spans="1:23" ht="15.75" customHeight="1" x14ac:dyDescent="0.3">
      <c r="A6720" s="2" t="s">
        <v>33</v>
      </c>
      <c r="B6720" s="2">
        <v>1197831</v>
      </c>
      <c r="C6720" s="3">
        <v>44361</v>
      </c>
      <c r="D6720" s="12" t="str" cm="1">
        <f t="array" ref="D6720">_xlfn.SWITCH(WEEKDAY(C6720,2), 1, "Lundi", 2, "Mardi", 3, "Mercredi", 4, "Jeudi", 5, "Vendredi", 6, "Samedi", 7, "Dimanche", "Erreur")</f>
        <v>Lundi</v>
      </c>
      <c r="E6720" s="2" t="s">
        <v>35</v>
      </c>
      <c r="F6720" s="2" t="s">
        <v>105</v>
      </c>
      <c r="G6720" s="2" t="s">
        <v>106</v>
      </c>
      <c r="H6720" s="4" t="s">
        <v>18</v>
      </c>
      <c r="I6720" s="5">
        <v>32</v>
      </c>
      <c r="J6720" s="6">
        <v>94</v>
      </c>
      <c r="K6720" s="7">
        <v>3008</v>
      </c>
      <c r="L6720" s="7">
        <v>1443.84</v>
      </c>
      <c r="M6720" s="8">
        <v>0.48</v>
      </c>
      <c r="N6720" s="2" t="s">
        <v>82</v>
      </c>
      <c r="O6720">
        <f t="shared" si="832"/>
        <v>2021</v>
      </c>
      <c r="P6720">
        <f t="shared" si="833"/>
        <v>6</v>
      </c>
      <c r="Q6720" t="str">
        <f t="shared" si="834"/>
        <v>juin</v>
      </c>
      <c r="R6720" t="str">
        <f t="shared" si="835"/>
        <v>Kansas</v>
      </c>
      <c r="S6720" t="str">
        <f t="shared" si="836"/>
        <v>2021-06</v>
      </c>
      <c r="T6720">
        <f>IF(AND(COUNTIF(Calculs!$Q$2:$Q$12,$O6720)&gt;0,COUNTIF(Calculs!$S$2:$S$12,$E6720)&gt;0,COUNTIF(Calculs!$U$2:$U$12,$H6720)&gt;0),1,0)</f>
        <v>1</v>
      </c>
      <c r="U6720">
        <f t="shared" si="837"/>
        <v>3008</v>
      </c>
      <c r="V6720">
        <f t="shared" si="838"/>
        <v>94</v>
      </c>
      <c r="W6720">
        <f t="shared" si="839"/>
        <v>1443.84</v>
      </c>
    </row>
    <row r="6721" spans="1:23" ht="15.75" customHeight="1" x14ac:dyDescent="0.3">
      <c r="A6721" s="2" t="s">
        <v>33</v>
      </c>
      <c r="B6721" s="2">
        <v>1197831</v>
      </c>
      <c r="C6721" s="3">
        <v>44361</v>
      </c>
      <c r="D6721" s="12" t="str" cm="1">
        <f t="array" ref="D6721">_xlfn.SWITCH(WEEKDAY(C6721,2), 1, "Lundi", 2, "Mardi", 3, "Mercredi", 4, "Jeudi", 5, "Vendredi", 6, "Samedi", 7, "Dimanche", "Erreur")</f>
        <v>Lundi</v>
      </c>
      <c r="E6721" s="2" t="s">
        <v>35</v>
      </c>
      <c r="F6721" s="2" t="s">
        <v>105</v>
      </c>
      <c r="G6721" s="2" t="s">
        <v>106</v>
      </c>
      <c r="H6721" s="4" t="s">
        <v>19</v>
      </c>
      <c r="I6721" s="5">
        <v>37</v>
      </c>
      <c r="J6721" s="6">
        <v>81</v>
      </c>
      <c r="K6721" s="7">
        <v>2997</v>
      </c>
      <c r="L6721" s="7">
        <v>1378.62</v>
      </c>
      <c r="M6721" s="8">
        <v>0.45999999999999996</v>
      </c>
      <c r="N6721" s="2" t="s">
        <v>82</v>
      </c>
      <c r="O6721">
        <f t="shared" si="832"/>
        <v>2021</v>
      </c>
      <c r="P6721">
        <f t="shared" si="833"/>
        <v>6</v>
      </c>
      <c r="Q6721" t="str">
        <f t="shared" si="834"/>
        <v>juin</v>
      </c>
      <c r="R6721" t="str">
        <f t="shared" si="835"/>
        <v>Kansas</v>
      </c>
      <c r="S6721" t="str">
        <f t="shared" si="836"/>
        <v>2021-06</v>
      </c>
      <c r="T6721">
        <f>IF(AND(COUNTIF(Calculs!$Q$2:$Q$12,$O6721)&gt;0,COUNTIF(Calculs!$S$2:$S$12,$E6721)&gt;0,COUNTIF(Calculs!$U$2:$U$12,$H6721)&gt;0),1,0)</f>
        <v>1</v>
      </c>
      <c r="U6721">
        <f t="shared" si="837"/>
        <v>2997</v>
      </c>
      <c r="V6721">
        <f t="shared" si="838"/>
        <v>81</v>
      </c>
      <c r="W6721">
        <f t="shared" si="839"/>
        <v>1378.62</v>
      </c>
    </row>
    <row r="6722" spans="1:23" ht="15.75" customHeight="1" x14ac:dyDescent="0.3">
      <c r="A6722" s="2" t="s">
        <v>33</v>
      </c>
      <c r="B6722" s="2">
        <v>1197831</v>
      </c>
      <c r="C6722" s="3">
        <v>44361</v>
      </c>
      <c r="D6722" s="12" t="str" cm="1">
        <f t="array" ref="D6722">_xlfn.SWITCH(WEEKDAY(C6722,2), 1, "Lundi", 2, "Mardi", 3, "Mercredi", 4, "Jeudi", 5, "Vendredi", 6, "Samedi", 7, "Dimanche", "Erreur")</f>
        <v>Lundi</v>
      </c>
      <c r="E6722" s="2" t="s">
        <v>35</v>
      </c>
      <c r="F6722" s="2" t="s">
        <v>105</v>
      </c>
      <c r="G6722" s="2" t="s">
        <v>106</v>
      </c>
      <c r="H6722" s="4" t="s">
        <v>20</v>
      </c>
      <c r="I6722" s="5">
        <v>38</v>
      </c>
      <c r="J6722" s="6">
        <v>80</v>
      </c>
      <c r="K6722" s="7">
        <v>3040</v>
      </c>
      <c r="L6722" s="7">
        <v>1367.9999999999998</v>
      </c>
      <c r="M6722" s="8">
        <v>0.44999999999999996</v>
      </c>
      <c r="N6722" s="2" t="s">
        <v>82</v>
      </c>
      <c r="O6722">
        <f t="shared" si="832"/>
        <v>2021</v>
      </c>
      <c r="P6722">
        <f t="shared" si="833"/>
        <v>6</v>
      </c>
      <c r="Q6722" t="str">
        <f t="shared" si="834"/>
        <v>juin</v>
      </c>
      <c r="R6722" t="str">
        <f t="shared" si="835"/>
        <v>Kansas</v>
      </c>
      <c r="S6722" t="str">
        <f t="shared" si="836"/>
        <v>2021-06</v>
      </c>
      <c r="T6722">
        <f>IF(AND(COUNTIF(Calculs!$Q$2:$Q$12,$O6722)&gt;0,COUNTIF(Calculs!$S$2:$S$12,$E6722)&gt;0,COUNTIF(Calculs!$U$2:$U$12,$H6722)&gt;0),1,0)</f>
        <v>1</v>
      </c>
      <c r="U6722">
        <f t="shared" si="837"/>
        <v>3040</v>
      </c>
      <c r="V6722">
        <f t="shared" si="838"/>
        <v>80</v>
      </c>
      <c r="W6722">
        <f t="shared" si="839"/>
        <v>1367.9999999999998</v>
      </c>
    </row>
    <row r="6723" spans="1:23" ht="15.75" customHeight="1" x14ac:dyDescent="0.3">
      <c r="A6723" s="2" t="s">
        <v>33</v>
      </c>
      <c r="B6723" s="2">
        <v>1197831</v>
      </c>
      <c r="C6723" s="3">
        <v>44361</v>
      </c>
      <c r="D6723" s="12" t="str" cm="1">
        <f t="array" ref="D6723">_xlfn.SWITCH(WEEKDAY(C6723,2), 1, "Lundi", 2, "Mardi", 3, "Mercredi", 4, "Jeudi", 5, "Vendredi", 6, "Samedi", 7, "Dimanche", "Erreur")</f>
        <v>Lundi</v>
      </c>
      <c r="E6723" s="2" t="s">
        <v>35</v>
      </c>
      <c r="F6723" s="2" t="s">
        <v>105</v>
      </c>
      <c r="G6723" s="2" t="s">
        <v>106</v>
      </c>
      <c r="H6723" s="4" t="s">
        <v>21</v>
      </c>
      <c r="I6723" s="5">
        <v>54</v>
      </c>
      <c r="J6723" s="6">
        <v>83</v>
      </c>
      <c r="K6723" s="7">
        <v>4482</v>
      </c>
      <c r="L6723" s="7">
        <v>2151.36</v>
      </c>
      <c r="M6723" s="8">
        <v>0.48</v>
      </c>
      <c r="N6723" s="2" t="s">
        <v>82</v>
      </c>
      <c r="O6723">
        <f t="shared" ref="O6723:O6786" si="840">YEAR($C6723)</f>
        <v>2021</v>
      </c>
      <c r="P6723">
        <f t="shared" ref="P6723:P6786" si="841">MONTH($C6723)</f>
        <v>6</v>
      </c>
      <c r="Q6723" t="str">
        <f t="shared" ref="Q6723:Q6786" si="842">TEXT($C6723,"mmm")</f>
        <v>juin</v>
      </c>
      <c r="R6723" t="str">
        <f t="shared" ref="R6723:R6786" si="843">SUBSTITUTE(SUBSTITUTE($F6723,"Sud ","South "),"Ouest ","West ")</f>
        <v>Kansas</v>
      </c>
      <c r="S6723" t="str">
        <f t="shared" ref="S6723:S6786" si="844">TEXT($C6723,"aaaa-mm")</f>
        <v>2021-06</v>
      </c>
      <c r="T6723">
        <f>IF(AND(COUNTIF(Calculs!$Q$2:$Q$12,$O6723)&gt;0,COUNTIF(Calculs!$S$2:$S$12,$E6723)&gt;0,COUNTIF(Calculs!$U$2:$U$12,$H6723)&gt;0),1,0)</f>
        <v>1</v>
      </c>
      <c r="U6723">
        <f t="shared" ref="U6723:U6786" si="845">$K6723*$T6723</f>
        <v>4482</v>
      </c>
      <c r="V6723">
        <f t="shared" ref="V6723:V6786" si="846">$J6723*$T6723</f>
        <v>83</v>
      </c>
      <c r="W6723">
        <f t="shared" ref="W6723:W6786" si="847">$L6723*$T6723</f>
        <v>2151.36</v>
      </c>
    </row>
    <row r="6724" spans="1:23" ht="15.75" customHeight="1" x14ac:dyDescent="0.3">
      <c r="A6724" s="2" t="s">
        <v>33</v>
      </c>
      <c r="B6724" s="2">
        <v>1197831</v>
      </c>
      <c r="C6724" s="3">
        <v>44361</v>
      </c>
      <c r="D6724" s="12" t="str" cm="1">
        <f t="array" ref="D6724">_xlfn.SWITCH(WEEKDAY(C6724,2), 1, "Lundi", 2, "Mardi", 3, "Mercredi", 4, "Jeudi", 5, "Vendredi", 6, "Samedi", 7, "Dimanche", "Erreur")</f>
        <v>Lundi</v>
      </c>
      <c r="E6724" s="2" t="s">
        <v>35</v>
      </c>
      <c r="F6724" s="2" t="s">
        <v>105</v>
      </c>
      <c r="G6724" s="2" t="s">
        <v>106</v>
      </c>
      <c r="H6724" s="4" t="s">
        <v>22</v>
      </c>
      <c r="I6724" s="5">
        <v>58</v>
      </c>
      <c r="J6724" s="6">
        <v>117</v>
      </c>
      <c r="K6724" s="7">
        <v>6786</v>
      </c>
      <c r="L6724" s="7">
        <v>3325.14</v>
      </c>
      <c r="M6724" s="8">
        <v>0.49</v>
      </c>
      <c r="N6724" s="2" t="s">
        <v>82</v>
      </c>
      <c r="O6724">
        <f t="shared" si="840"/>
        <v>2021</v>
      </c>
      <c r="P6724">
        <f t="shared" si="841"/>
        <v>6</v>
      </c>
      <c r="Q6724" t="str">
        <f t="shared" si="842"/>
        <v>juin</v>
      </c>
      <c r="R6724" t="str">
        <f t="shared" si="843"/>
        <v>Kansas</v>
      </c>
      <c r="S6724" t="str">
        <f t="shared" si="844"/>
        <v>2021-06</v>
      </c>
      <c r="T6724">
        <f>IF(AND(COUNTIF(Calculs!$Q$2:$Q$12,$O6724)&gt;0,COUNTIF(Calculs!$S$2:$S$12,$E6724)&gt;0,COUNTIF(Calculs!$U$2:$U$12,$H6724)&gt;0),1,0)</f>
        <v>1</v>
      </c>
      <c r="U6724">
        <f t="shared" si="845"/>
        <v>6786</v>
      </c>
      <c r="V6724">
        <f t="shared" si="846"/>
        <v>117</v>
      </c>
      <c r="W6724">
        <f t="shared" si="847"/>
        <v>3325.14</v>
      </c>
    </row>
    <row r="6725" spans="1:23" ht="15.75" customHeight="1" x14ac:dyDescent="0.3">
      <c r="A6725" s="2" t="s">
        <v>33</v>
      </c>
      <c r="B6725" s="2">
        <v>1197831</v>
      </c>
      <c r="C6725" s="3">
        <v>44389</v>
      </c>
      <c r="D6725" s="12" t="str" cm="1">
        <f t="array" ref="D6725">_xlfn.SWITCH(WEEKDAY(C6725,2), 1, "Lundi", 2, "Mardi", 3, "Mercredi", 4, "Jeudi", 5, "Vendredi", 6, "Samedi", 7, "Dimanche", "Erreur")</f>
        <v>Lundi</v>
      </c>
      <c r="E6725" s="2" t="s">
        <v>35</v>
      </c>
      <c r="F6725" s="2" t="s">
        <v>105</v>
      </c>
      <c r="G6725" s="2" t="s">
        <v>106</v>
      </c>
      <c r="H6725" s="4" t="s">
        <v>16</v>
      </c>
      <c r="I6725" s="5">
        <v>51</v>
      </c>
      <c r="J6725" s="6">
        <v>182</v>
      </c>
      <c r="K6725" s="7">
        <v>9282</v>
      </c>
      <c r="L6725" s="7">
        <v>4641</v>
      </c>
      <c r="M6725" s="8">
        <v>0.5</v>
      </c>
      <c r="N6725" s="2" t="s">
        <v>82</v>
      </c>
      <c r="O6725">
        <f t="shared" si="840"/>
        <v>2021</v>
      </c>
      <c r="P6725">
        <f t="shared" si="841"/>
        <v>7</v>
      </c>
      <c r="Q6725" t="str">
        <f t="shared" si="842"/>
        <v>juil</v>
      </c>
      <c r="R6725" t="str">
        <f t="shared" si="843"/>
        <v>Kansas</v>
      </c>
      <c r="S6725" t="str">
        <f t="shared" si="844"/>
        <v>2021-07</v>
      </c>
      <c r="T6725">
        <f>IF(AND(COUNTIF(Calculs!$Q$2:$Q$12,$O6725)&gt;0,COUNTIF(Calculs!$S$2:$S$12,$E6725)&gt;0,COUNTIF(Calculs!$U$2:$U$12,$H6725)&gt;0),1,0)</f>
        <v>1</v>
      </c>
      <c r="U6725">
        <f t="shared" si="845"/>
        <v>9282</v>
      </c>
      <c r="V6725">
        <f t="shared" si="846"/>
        <v>182</v>
      </c>
      <c r="W6725">
        <f t="shared" si="847"/>
        <v>4641</v>
      </c>
    </row>
    <row r="6726" spans="1:23" ht="15.75" customHeight="1" x14ac:dyDescent="0.3">
      <c r="A6726" s="2" t="s">
        <v>33</v>
      </c>
      <c r="B6726" s="2">
        <v>1197831</v>
      </c>
      <c r="C6726" s="3">
        <v>44389</v>
      </c>
      <c r="D6726" s="12" t="str" cm="1">
        <f t="array" ref="D6726">_xlfn.SWITCH(WEEKDAY(C6726,2), 1, "Lundi", 2, "Mardi", 3, "Mercredi", 4, "Jeudi", 5, "Vendredi", 6, "Samedi", 7, "Dimanche", "Erreur")</f>
        <v>Lundi</v>
      </c>
      <c r="E6726" s="2" t="s">
        <v>35</v>
      </c>
      <c r="F6726" s="2" t="s">
        <v>105</v>
      </c>
      <c r="G6726" s="2" t="s">
        <v>106</v>
      </c>
      <c r="H6726" s="4" t="s">
        <v>18</v>
      </c>
      <c r="I6726" s="5">
        <v>49</v>
      </c>
      <c r="J6726" s="6">
        <v>119</v>
      </c>
      <c r="K6726" s="7">
        <v>5831</v>
      </c>
      <c r="L6726" s="7">
        <v>2915.5</v>
      </c>
      <c r="M6726" s="8">
        <v>0.5</v>
      </c>
      <c r="N6726" s="2" t="s">
        <v>82</v>
      </c>
      <c r="O6726">
        <f t="shared" si="840"/>
        <v>2021</v>
      </c>
      <c r="P6726">
        <f t="shared" si="841"/>
        <v>7</v>
      </c>
      <c r="Q6726" t="str">
        <f t="shared" si="842"/>
        <v>juil</v>
      </c>
      <c r="R6726" t="str">
        <f t="shared" si="843"/>
        <v>Kansas</v>
      </c>
      <c r="S6726" t="str">
        <f t="shared" si="844"/>
        <v>2021-07</v>
      </c>
      <c r="T6726">
        <f>IF(AND(COUNTIF(Calculs!$Q$2:$Q$12,$O6726)&gt;0,COUNTIF(Calculs!$S$2:$S$12,$E6726)&gt;0,COUNTIF(Calculs!$U$2:$U$12,$H6726)&gt;0),1,0)</f>
        <v>1</v>
      </c>
      <c r="U6726">
        <f t="shared" si="845"/>
        <v>5831</v>
      </c>
      <c r="V6726">
        <f t="shared" si="846"/>
        <v>119</v>
      </c>
      <c r="W6726">
        <f t="shared" si="847"/>
        <v>2915.5</v>
      </c>
    </row>
    <row r="6727" spans="1:23" ht="15.75" customHeight="1" x14ac:dyDescent="0.3">
      <c r="A6727" s="2" t="s">
        <v>33</v>
      </c>
      <c r="B6727" s="2">
        <v>1197831</v>
      </c>
      <c r="C6727" s="3">
        <v>44389</v>
      </c>
      <c r="D6727" s="12" t="str" cm="1">
        <f t="array" ref="D6727">_xlfn.SWITCH(WEEKDAY(C6727,2), 1, "Lundi", 2, "Mardi", 3, "Mercredi", 4, "Jeudi", 5, "Vendredi", 6, "Samedi", 7, "Dimanche", "Erreur")</f>
        <v>Lundi</v>
      </c>
      <c r="E6727" s="2" t="s">
        <v>35</v>
      </c>
      <c r="F6727" s="2" t="s">
        <v>105</v>
      </c>
      <c r="G6727" s="2" t="s">
        <v>106</v>
      </c>
      <c r="H6727" s="4" t="s">
        <v>19</v>
      </c>
      <c r="I6727" s="5">
        <v>42</v>
      </c>
      <c r="J6727" s="6">
        <v>102</v>
      </c>
      <c r="K6727" s="7">
        <v>4284</v>
      </c>
      <c r="L6727" s="7">
        <v>1970.6399999999999</v>
      </c>
      <c r="M6727" s="8">
        <v>0.45999999999999996</v>
      </c>
      <c r="N6727" s="2" t="s">
        <v>82</v>
      </c>
      <c r="O6727">
        <f t="shared" si="840"/>
        <v>2021</v>
      </c>
      <c r="P6727">
        <f t="shared" si="841"/>
        <v>7</v>
      </c>
      <c r="Q6727" t="str">
        <f t="shared" si="842"/>
        <v>juil</v>
      </c>
      <c r="R6727" t="str">
        <f t="shared" si="843"/>
        <v>Kansas</v>
      </c>
      <c r="S6727" t="str">
        <f t="shared" si="844"/>
        <v>2021-07</v>
      </c>
      <c r="T6727">
        <f>IF(AND(COUNTIF(Calculs!$Q$2:$Q$12,$O6727)&gt;0,COUNTIF(Calculs!$S$2:$S$12,$E6727)&gt;0,COUNTIF(Calculs!$U$2:$U$12,$H6727)&gt;0),1,0)</f>
        <v>1</v>
      </c>
      <c r="U6727">
        <f t="shared" si="845"/>
        <v>4284</v>
      </c>
      <c r="V6727">
        <f t="shared" si="846"/>
        <v>102</v>
      </c>
      <c r="W6727">
        <f t="shared" si="847"/>
        <v>1970.6399999999999</v>
      </c>
    </row>
    <row r="6728" spans="1:23" ht="15.75" customHeight="1" x14ac:dyDescent="0.3">
      <c r="A6728" s="2" t="s">
        <v>33</v>
      </c>
      <c r="B6728" s="2">
        <v>1197831</v>
      </c>
      <c r="C6728" s="3">
        <v>44389</v>
      </c>
      <c r="D6728" s="12" t="str" cm="1">
        <f t="array" ref="D6728">_xlfn.SWITCH(WEEKDAY(C6728,2), 1, "Lundi", 2, "Mardi", 3, "Mercredi", 4, "Jeudi", 5, "Vendredi", 6, "Samedi", 7, "Dimanche", "Erreur")</f>
        <v>Lundi</v>
      </c>
      <c r="E6728" s="2" t="s">
        <v>35</v>
      </c>
      <c r="F6728" s="2" t="s">
        <v>105</v>
      </c>
      <c r="G6728" s="2" t="s">
        <v>106</v>
      </c>
      <c r="H6728" s="4" t="s">
        <v>20</v>
      </c>
      <c r="I6728" s="5">
        <v>43</v>
      </c>
      <c r="J6728" s="6">
        <v>75</v>
      </c>
      <c r="K6728" s="7">
        <v>3225</v>
      </c>
      <c r="L6728" s="7">
        <v>1580.25</v>
      </c>
      <c r="M6728" s="8">
        <v>0.49</v>
      </c>
      <c r="N6728" s="2" t="s">
        <v>82</v>
      </c>
      <c r="O6728">
        <f t="shared" si="840"/>
        <v>2021</v>
      </c>
      <c r="P6728">
        <f t="shared" si="841"/>
        <v>7</v>
      </c>
      <c r="Q6728" t="str">
        <f t="shared" si="842"/>
        <v>juil</v>
      </c>
      <c r="R6728" t="str">
        <f t="shared" si="843"/>
        <v>Kansas</v>
      </c>
      <c r="S6728" t="str">
        <f t="shared" si="844"/>
        <v>2021-07</v>
      </c>
      <c r="T6728">
        <f>IF(AND(COUNTIF(Calculs!$Q$2:$Q$12,$O6728)&gt;0,COUNTIF(Calculs!$S$2:$S$12,$E6728)&gt;0,COUNTIF(Calculs!$U$2:$U$12,$H6728)&gt;0),1,0)</f>
        <v>1</v>
      </c>
      <c r="U6728">
        <f t="shared" si="845"/>
        <v>3225</v>
      </c>
      <c r="V6728">
        <f t="shared" si="846"/>
        <v>75</v>
      </c>
      <c r="W6728">
        <f t="shared" si="847"/>
        <v>1580.25</v>
      </c>
    </row>
    <row r="6729" spans="1:23" ht="15.75" customHeight="1" x14ac:dyDescent="0.3">
      <c r="A6729" s="2" t="s">
        <v>33</v>
      </c>
      <c r="B6729" s="2">
        <v>1197831</v>
      </c>
      <c r="C6729" s="3">
        <v>44389</v>
      </c>
      <c r="D6729" s="12" t="str" cm="1">
        <f t="array" ref="D6729">_xlfn.SWITCH(WEEKDAY(C6729,2), 1, "Lundi", 2, "Mardi", 3, "Mercredi", 4, "Jeudi", 5, "Vendredi", 6, "Samedi", 7, "Dimanche", "Erreur")</f>
        <v>Lundi</v>
      </c>
      <c r="E6729" s="2" t="s">
        <v>35</v>
      </c>
      <c r="F6729" s="2" t="s">
        <v>105</v>
      </c>
      <c r="G6729" s="2" t="s">
        <v>106</v>
      </c>
      <c r="H6729" s="4" t="s">
        <v>21</v>
      </c>
      <c r="I6729" s="5">
        <v>56</v>
      </c>
      <c r="J6729" s="6">
        <v>91</v>
      </c>
      <c r="K6729" s="7">
        <v>5096</v>
      </c>
      <c r="L6729" s="7">
        <v>2344.16</v>
      </c>
      <c r="M6729" s="8">
        <v>0.45999999999999996</v>
      </c>
      <c r="N6729" s="2" t="s">
        <v>82</v>
      </c>
      <c r="O6729">
        <f t="shared" si="840"/>
        <v>2021</v>
      </c>
      <c r="P6729">
        <f t="shared" si="841"/>
        <v>7</v>
      </c>
      <c r="Q6729" t="str">
        <f t="shared" si="842"/>
        <v>juil</v>
      </c>
      <c r="R6729" t="str">
        <f t="shared" si="843"/>
        <v>Kansas</v>
      </c>
      <c r="S6729" t="str">
        <f t="shared" si="844"/>
        <v>2021-07</v>
      </c>
      <c r="T6729">
        <f>IF(AND(COUNTIF(Calculs!$Q$2:$Q$12,$O6729)&gt;0,COUNTIF(Calculs!$S$2:$S$12,$E6729)&gt;0,COUNTIF(Calculs!$U$2:$U$12,$H6729)&gt;0),1,0)</f>
        <v>1</v>
      </c>
      <c r="U6729">
        <f t="shared" si="845"/>
        <v>5096</v>
      </c>
      <c r="V6729">
        <f t="shared" si="846"/>
        <v>91</v>
      </c>
      <c r="W6729">
        <f t="shared" si="847"/>
        <v>2344.16</v>
      </c>
    </row>
    <row r="6730" spans="1:23" ht="15.75" customHeight="1" x14ac:dyDescent="0.3">
      <c r="A6730" s="2" t="s">
        <v>33</v>
      </c>
      <c r="B6730" s="2">
        <v>1197831</v>
      </c>
      <c r="C6730" s="3">
        <v>44389</v>
      </c>
      <c r="D6730" s="12" t="str" cm="1">
        <f t="array" ref="D6730">_xlfn.SWITCH(WEEKDAY(C6730,2), 1, "Lundi", 2, "Mardi", 3, "Mercredi", 4, "Jeudi", 5, "Vendredi", 6, "Samedi", 7, "Dimanche", "Erreur")</f>
        <v>Lundi</v>
      </c>
      <c r="E6730" s="2" t="s">
        <v>35</v>
      </c>
      <c r="F6730" s="2" t="s">
        <v>105</v>
      </c>
      <c r="G6730" s="2" t="s">
        <v>106</v>
      </c>
      <c r="H6730" s="4" t="s">
        <v>22</v>
      </c>
      <c r="I6730" s="5">
        <v>60</v>
      </c>
      <c r="J6730" s="6">
        <v>140</v>
      </c>
      <c r="K6730" s="7">
        <v>8400</v>
      </c>
      <c r="L6730" s="7">
        <v>4116</v>
      </c>
      <c r="M6730" s="8">
        <v>0.49</v>
      </c>
      <c r="N6730" s="2" t="s">
        <v>82</v>
      </c>
      <c r="O6730">
        <f t="shared" si="840"/>
        <v>2021</v>
      </c>
      <c r="P6730">
        <f t="shared" si="841"/>
        <v>7</v>
      </c>
      <c r="Q6730" t="str">
        <f t="shared" si="842"/>
        <v>juil</v>
      </c>
      <c r="R6730" t="str">
        <f t="shared" si="843"/>
        <v>Kansas</v>
      </c>
      <c r="S6730" t="str">
        <f t="shared" si="844"/>
        <v>2021-07</v>
      </c>
      <c r="T6730">
        <f>IF(AND(COUNTIF(Calculs!$Q$2:$Q$12,$O6730)&gt;0,COUNTIF(Calculs!$S$2:$S$12,$E6730)&gt;0,COUNTIF(Calculs!$U$2:$U$12,$H6730)&gt;0),1,0)</f>
        <v>1</v>
      </c>
      <c r="U6730">
        <f t="shared" si="845"/>
        <v>8400</v>
      </c>
      <c r="V6730">
        <f t="shared" si="846"/>
        <v>140</v>
      </c>
      <c r="W6730">
        <f t="shared" si="847"/>
        <v>4116</v>
      </c>
    </row>
    <row r="6731" spans="1:23" ht="15.75" customHeight="1" x14ac:dyDescent="0.3">
      <c r="A6731" s="2" t="s">
        <v>33</v>
      </c>
      <c r="B6731" s="2">
        <v>1197831</v>
      </c>
      <c r="C6731" s="3">
        <v>44421</v>
      </c>
      <c r="D6731" s="12" t="str" cm="1">
        <f t="array" ref="D6731">_xlfn.SWITCH(WEEKDAY(C6731,2), 1, "Lundi", 2, "Mardi", 3, "Mercredi", 4, "Jeudi", 5, "Vendredi", 6, "Samedi", 7, "Dimanche", "Erreur")</f>
        <v>Vendredi</v>
      </c>
      <c r="E6731" s="2" t="s">
        <v>35</v>
      </c>
      <c r="F6731" s="2" t="s">
        <v>105</v>
      </c>
      <c r="G6731" s="2" t="s">
        <v>106</v>
      </c>
      <c r="H6731" s="4" t="s">
        <v>16</v>
      </c>
      <c r="I6731" s="5">
        <v>56</v>
      </c>
      <c r="J6731" s="6">
        <v>189</v>
      </c>
      <c r="K6731" s="7">
        <v>10584</v>
      </c>
      <c r="L6731" s="7">
        <v>5292</v>
      </c>
      <c r="M6731" s="8">
        <v>0.5</v>
      </c>
      <c r="N6731" s="2" t="s">
        <v>82</v>
      </c>
      <c r="O6731">
        <f t="shared" si="840"/>
        <v>2021</v>
      </c>
      <c r="P6731">
        <f t="shared" si="841"/>
        <v>8</v>
      </c>
      <c r="Q6731" t="str">
        <f t="shared" si="842"/>
        <v>août</v>
      </c>
      <c r="R6731" t="str">
        <f t="shared" si="843"/>
        <v>Kansas</v>
      </c>
      <c r="S6731" t="str">
        <f t="shared" si="844"/>
        <v>2021-08</v>
      </c>
      <c r="T6731">
        <f>IF(AND(COUNTIF(Calculs!$Q$2:$Q$12,$O6731)&gt;0,COUNTIF(Calculs!$S$2:$S$12,$E6731)&gt;0,COUNTIF(Calculs!$U$2:$U$12,$H6731)&gt;0),1,0)</f>
        <v>1</v>
      </c>
      <c r="U6731">
        <f t="shared" si="845"/>
        <v>10584</v>
      </c>
      <c r="V6731">
        <f t="shared" si="846"/>
        <v>189</v>
      </c>
      <c r="W6731">
        <f t="shared" si="847"/>
        <v>5292</v>
      </c>
    </row>
    <row r="6732" spans="1:23" ht="15.75" customHeight="1" x14ac:dyDescent="0.3">
      <c r="A6732" s="2" t="s">
        <v>33</v>
      </c>
      <c r="B6732" s="2">
        <v>1197831</v>
      </c>
      <c r="C6732" s="3">
        <v>44421</v>
      </c>
      <c r="D6732" s="12" t="str" cm="1">
        <f t="array" ref="D6732">_xlfn.SWITCH(WEEKDAY(C6732,2), 1, "Lundi", 2, "Mardi", 3, "Mercredi", 4, "Jeudi", 5, "Vendredi", 6, "Samedi", 7, "Dimanche", "Erreur")</f>
        <v>Vendredi</v>
      </c>
      <c r="E6732" s="2" t="s">
        <v>35</v>
      </c>
      <c r="F6732" s="2" t="s">
        <v>105</v>
      </c>
      <c r="G6732" s="2" t="s">
        <v>106</v>
      </c>
      <c r="H6732" s="4" t="s">
        <v>18</v>
      </c>
      <c r="I6732" s="5">
        <v>51</v>
      </c>
      <c r="J6732" s="6">
        <v>111</v>
      </c>
      <c r="K6732" s="7">
        <v>5661</v>
      </c>
      <c r="L6732" s="7">
        <v>2547.4499999999998</v>
      </c>
      <c r="M6732" s="8">
        <v>0.44999999999999996</v>
      </c>
      <c r="N6732" s="2" t="s">
        <v>82</v>
      </c>
      <c r="O6732">
        <f t="shared" si="840"/>
        <v>2021</v>
      </c>
      <c r="P6732">
        <f t="shared" si="841"/>
        <v>8</v>
      </c>
      <c r="Q6732" t="str">
        <f t="shared" si="842"/>
        <v>août</v>
      </c>
      <c r="R6732" t="str">
        <f t="shared" si="843"/>
        <v>Kansas</v>
      </c>
      <c r="S6732" t="str">
        <f t="shared" si="844"/>
        <v>2021-08</v>
      </c>
      <c r="T6732">
        <f>IF(AND(COUNTIF(Calculs!$Q$2:$Q$12,$O6732)&gt;0,COUNTIF(Calculs!$S$2:$S$12,$E6732)&gt;0,COUNTIF(Calculs!$U$2:$U$12,$H6732)&gt;0),1,0)</f>
        <v>1</v>
      </c>
      <c r="U6732">
        <f t="shared" si="845"/>
        <v>5661</v>
      </c>
      <c r="V6732">
        <f t="shared" si="846"/>
        <v>111</v>
      </c>
      <c r="W6732">
        <f t="shared" si="847"/>
        <v>2547.4499999999998</v>
      </c>
    </row>
    <row r="6733" spans="1:23" ht="15.75" customHeight="1" x14ac:dyDescent="0.3">
      <c r="A6733" s="2" t="s">
        <v>33</v>
      </c>
      <c r="B6733" s="2">
        <v>1197831</v>
      </c>
      <c r="C6733" s="3">
        <v>44421</v>
      </c>
      <c r="D6733" s="12" t="str" cm="1">
        <f t="array" ref="D6733">_xlfn.SWITCH(WEEKDAY(C6733,2), 1, "Lundi", 2, "Mardi", 3, "Mercredi", 4, "Jeudi", 5, "Vendredi", 6, "Samedi", 7, "Dimanche", "Erreur")</f>
        <v>Vendredi</v>
      </c>
      <c r="E6733" s="2" t="s">
        <v>35</v>
      </c>
      <c r="F6733" s="2" t="s">
        <v>105</v>
      </c>
      <c r="G6733" s="2" t="s">
        <v>106</v>
      </c>
      <c r="H6733" s="4" t="s">
        <v>19</v>
      </c>
      <c r="I6733" s="5">
        <v>47</v>
      </c>
      <c r="J6733" s="6">
        <v>102</v>
      </c>
      <c r="K6733" s="7">
        <v>4794</v>
      </c>
      <c r="L6733" s="7">
        <v>2397</v>
      </c>
      <c r="M6733" s="8">
        <v>0.5</v>
      </c>
      <c r="N6733" s="2" t="s">
        <v>82</v>
      </c>
      <c r="O6733">
        <f t="shared" si="840"/>
        <v>2021</v>
      </c>
      <c r="P6733">
        <f t="shared" si="841"/>
        <v>8</v>
      </c>
      <c r="Q6733" t="str">
        <f t="shared" si="842"/>
        <v>août</v>
      </c>
      <c r="R6733" t="str">
        <f t="shared" si="843"/>
        <v>Kansas</v>
      </c>
      <c r="S6733" t="str">
        <f t="shared" si="844"/>
        <v>2021-08</v>
      </c>
      <c r="T6733">
        <f>IF(AND(COUNTIF(Calculs!$Q$2:$Q$12,$O6733)&gt;0,COUNTIF(Calculs!$S$2:$S$12,$E6733)&gt;0,COUNTIF(Calculs!$U$2:$U$12,$H6733)&gt;0),1,0)</f>
        <v>1</v>
      </c>
      <c r="U6733">
        <f t="shared" si="845"/>
        <v>4794</v>
      </c>
      <c r="V6733">
        <f t="shared" si="846"/>
        <v>102</v>
      </c>
      <c r="W6733">
        <f t="shared" si="847"/>
        <v>2397</v>
      </c>
    </row>
    <row r="6734" spans="1:23" ht="15.75" customHeight="1" x14ac:dyDescent="0.3">
      <c r="A6734" s="2" t="s">
        <v>33</v>
      </c>
      <c r="B6734" s="2">
        <v>1197831</v>
      </c>
      <c r="C6734" s="3">
        <v>44421</v>
      </c>
      <c r="D6734" s="12" t="str" cm="1">
        <f t="array" ref="D6734">_xlfn.SWITCH(WEEKDAY(C6734,2), 1, "Lundi", 2, "Mardi", 3, "Mercredi", 4, "Jeudi", 5, "Vendredi", 6, "Samedi", 7, "Dimanche", "Erreur")</f>
        <v>Vendredi</v>
      </c>
      <c r="E6734" s="2" t="s">
        <v>35</v>
      </c>
      <c r="F6734" s="2" t="s">
        <v>105</v>
      </c>
      <c r="G6734" s="2" t="s">
        <v>106</v>
      </c>
      <c r="H6734" s="4" t="s">
        <v>20</v>
      </c>
      <c r="I6734" s="5">
        <v>37</v>
      </c>
      <c r="J6734" s="6">
        <v>90</v>
      </c>
      <c r="K6734" s="7">
        <v>3330</v>
      </c>
      <c r="L6734" s="7">
        <v>1631.7</v>
      </c>
      <c r="M6734" s="8">
        <v>0.49</v>
      </c>
      <c r="N6734" s="2" t="s">
        <v>82</v>
      </c>
      <c r="O6734">
        <f t="shared" si="840"/>
        <v>2021</v>
      </c>
      <c r="P6734">
        <f t="shared" si="841"/>
        <v>8</v>
      </c>
      <c r="Q6734" t="str">
        <f t="shared" si="842"/>
        <v>août</v>
      </c>
      <c r="R6734" t="str">
        <f t="shared" si="843"/>
        <v>Kansas</v>
      </c>
      <c r="S6734" t="str">
        <f t="shared" si="844"/>
        <v>2021-08</v>
      </c>
      <c r="T6734">
        <f>IF(AND(COUNTIF(Calculs!$Q$2:$Q$12,$O6734)&gt;0,COUNTIF(Calculs!$S$2:$S$12,$E6734)&gt;0,COUNTIF(Calculs!$U$2:$U$12,$H6734)&gt;0),1,0)</f>
        <v>1</v>
      </c>
      <c r="U6734">
        <f t="shared" si="845"/>
        <v>3330</v>
      </c>
      <c r="V6734">
        <f t="shared" si="846"/>
        <v>90</v>
      </c>
      <c r="W6734">
        <f t="shared" si="847"/>
        <v>1631.7</v>
      </c>
    </row>
    <row r="6735" spans="1:23" ht="15.75" customHeight="1" x14ac:dyDescent="0.3">
      <c r="A6735" s="2" t="s">
        <v>33</v>
      </c>
      <c r="B6735" s="2">
        <v>1197831</v>
      </c>
      <c r="C6735" s="3">
        <v>44421</v>
      </c>
      <c r="D6735" s="12" t="str" cm="1">
        <f t="array" ref="D6735">_xlfn.SWITCH(WEEKDAY(C6735,2), 1, "Lundi", 2, "Mardi", 3, "Mercredi", 4, "Jeudi", 5, "Vendredi", 6, "Samedi", 7, "Dimanche", "Erreur")</f>
        <v>Vendredi</v>
      </c>
      <c r="E6735" s="2" t="s">
        <v>35</v>
      </c>
      <c r="F6735" s="2" t="s">
        <v>105</v>
      </c>
      <c r="G6735" s="2" t="s">
        <v>106</v>
      </c>
      <c r="H6735" s="4" t="s">
        <v>21</v>
      </c>
      <c r="I6735" s="5">
        <v>47</v>
      </c>
      <c r="J6735" s="6">
        <v>69</v>
      </c>
      <c r="K6735" s="7">
        <v>3243</v>
      </c>
      <c r="L6735" s="7">
        <v>1621.5</v>
      </c>
      <c r="M6735" s="8">
        <v>0.5</v>
      </c>
      <c r="N6735" s="2" t="s">
        <v>82</v>
      </c>
      <c r="O6735">
        <f t="shared" si="840"/>
        <v>2021</v>
      </c>
      <c r="P6735">
        <f t="shared" si="841"/>
        <v>8</v>
      </c>
      <c r="Q6735" t="str">
        <f t="shared" si="842"/>
        <v>août</v>
      </c>
      <c r="R6735" t="str">
        <f t="shared" si="843"/>
        <v>Kansas</v>
      </c>
      <c r="S6735" t="str">
        <f t="shared" si="844"/>
        <v>2021-08</v>
      </c>
      <c r="T6735">
        <f>IF(AND(COUNTIF(Calculs!$Q$2:$Q$12,$O6735)&gt;0,COUNTIF(Calculs!$S$2:$S$12,$E6735)&gt;0,COUNTIF(Calculs!$U$2:$U$12,$H6735)&gt;0),1,0)</f>
        <v>1</v>
      </c>
      <c r="U6735">
        <f t="shared" si="845"/>
        <v>3243</v>
      </c>
      <c r="V6735">
        <f t="shared" si="846"/>
        <v>69</v>
      </c>
      <c r="W6735">
        <f t="shared" si="847"/>
        <v>1621.5</v>
      </c>
    </row>
    <row r="6736" spans="1:23" ht="15.75" customHeight="1" x14ac:dyDescent="0.3">
      <c r="A6736" s="2" t="s">
        <v>33</v>
      </c>
      <c r="B6736" s="2">
        <v>1197831</v>
      </c>
      <c r="C6736" s="3">
        <v>44421</v>
      </c>
      <c r="D6736" s="12" t="str" cm="1">
        <f t="array" ref="D6736">_xlfn.SWITCH(WEEKDAY(C6736,2), 1, "Lundi", 2, "Mardi", 3, "Mercredi", 4, "Jeudi", 5, "Vendredi", 6, "Samedi", 7, "Dimanche", "Erreur")</f>
        <v>Vendredi</v>
      </c>
      <c r="E6736" s="2" t="s">
        <v>35</v>
      </c>
      <c r="F6736" s="2" t="s">
        <v>105</v>
      </c>
      <c r="G6736" s="2" t="s">
        <v>106</v>
      </c>
      <c r="H6736" s="4" t="s">
        <v>22</v>
      </c>
      <c r="I6736" s="5">
        <v>52</v>
      </c>
      <c r="J6736" s="6">
        <v>113</v>
      </c>
      <c r="K6736" s="7">
        <v>5876</v>
      </c>
      <c r="L6736" s="7">
        <v>2938</v>
      </c>
      <c r="M6736" s="8">
        <v>0.5</v>
      </c>
      <c r="N6736" s="2" t="s">
        <v>82</v>
      </c>
      <c r="O6736">
        <f t="shared" si="840"/>
        <v>2021</v>
      </c>
      <c r="P6736">
        <f t="shared" si="841"/>
        <v>8</v>
      </c>
      <c r="Q6736" t="str">
        <f t="shared" si="842"/>
        <v>août</v>
      </c>
      <c r="R6736" t="str">
        <f t="shared" si="843"/>
        <v>Kansas</v>
      </c>
      <c r="S6736" t="str">
        <f t="shared" si="844"/>
        <v>2021-08</v>
      </c>
      <c r="T6736">
        <f>IF(AND(COUNTIF(Calculs!$Q$2:$Q$12,$O6736)&gt;0,COUNTIF(Calculs!$S$2:$S$12,$E6736)&gt;0,COUNTIF(Calculs!$U$2:$U$12,$H6736)&gt;0),1,0)</f>
        <v>1</v>
      </c>
      <c r="U6736">
        <f t="shared" si="845"/>
        <v>5876</v>
      </c>
      <c r="V6736">
        <f t="shared" si="846"/>
        <v>113</v>
      </c>
      <c r="W6736">
        <f t="shared" si="847"/>
        <v>2938</v>
      </c>
    </row>
    <row r="6737" spans="1:23" ht="15.75" customHeight="1" x14ac:dyDescent="0.3">
      <c r="A6737" s="2" t="s">
        <v>33</v>
      </c>
      <c r="B6737" s="2">
        <v>1197831</v>
      </c>
      <c r="C6737" s="3">
        <v>44451</v>
      </c>
      <c r="D6737" s="12" t="str" cm="1">
        <f t="array" ref="D6737">_xlfn.SWITCH(WEEKDAY(C6737,2), 1, "Lundi", 2, "Mardi", 3, "Mercredi", 4, "Jeudi", 5, "Vendredi", 6, "Samedi", 7, "Dimanche", "Erreur")</f>
        <v>Dimanche</v>
      </c>
      <c r="E6737" s="2" t="s">
        <v>35</v>
      </c>
      <c r="F6737" s="2" t="s">
        <v>105</v>
      </c>
      <c r="G6737" s="2" t="s">
        <v>106</v>
      </c>
      <c r="H6737" s="4" t="s">
        <v>16</v>
      </c>
      <c r="I6737" s="5">
        <v>47</v>
      </c>
      <c r="J6737" s="6">
        <v>165</v>
      </c>
      <c r="K6737" s="7">
        <v>7755</v>
      </c>
      <c r="L6737" s="7">
        <v>3877.5</v>
      </c>
      <c r="M6737" s="8">
        <v>0.5</v>
      </c>
      <c r="N6737" s="2" t="s">
        <v>82</v>
      </c>
      <c r="O6737">
        <f t="shared" si="840"/>
        <v>2021</v>
      </c>
      <c r="P6737">
        <f t="shared" si="841"/>
        <v>9</v>
      </c>
      <c r="Q6737" t="str">
        <f t="shared" si="842"/>
        <v>sept</v>
      </c>
      <c r="R6737" t="str">
        <f t="shared" si="843"/>
        <v>Kansas</v>
      </c>
      <c r="S6737" t="str">
        <f t="shared" si="844"/>
        <v>2021-09</v>
      </c>
      <c r="T6737">
        <f>IF(AND(COUNTIF(Calculs!$Q$2:$Q$12,$O6737)&gt;0,COUNTIF(Calculs!$S$2:$S$12,$E6737)&gt;0,COUNTIF(Calculs!$U$2:$U$12,$H6737)&gt;0),1,0)</f>
        <v>1</v>
      </c>
      <c r="U6737">
        <f t="shared" si="845"/>
        <v>7755</v>
      </c>
      <c r="V6737">
        <f t="shared" si="846"/>
        <v>165</v>
      </c>
      <c r="W6737">
        <f t="shared" si="847"/>
        <v>3877.5</v>
      </c>
    </row>
    <row r="6738" spans="1:23" ht="15.75" customHeight="1" x14ac:dyDescent="0.3">
      <c r="A6738" s="2" t="s">
        <v>33</v>
      </c>
      <c r="B6738" s="2">
        <v>1197831</v>
      </c>
      <c r="C6738" s="3">
        <v>44451</v>
      </c>
      <c r="D6738" s="12" t="str" cm="1">
        <f t="array" ref="D6738">_xlfn.SWITCH(WEEKDAY(C6738,2), 1, "Lundi", 2, "Mardi", 3, "Mercredi", 4, "Jeudi", 5, "Vendredi", 6, "Samedi", 7, "Dimanche", "Erreur")</f>
        <v>Dimanche</v>
      </c>
      <c r="E6738" s="2" t="s">
        <v>35</v>
      </c>
      <c r="F6738" s="2" t="s">
        <v>105</v>
      </c>
      <c r="G6738" s="2" t="s">
        <v>106</v>
      </c>
      <c r="H6738" s="4" t="s">
        <v>18</v>
      </c>
      <c r="I6738" s="5">
        <v>38</v>
      </c>
      <c r="J6738" s="6">
        <v>91</v>
      </c>
      <c r="K6738" s="7">
        <v>3458</v>
      </c>
      <c r="L6738" s="7">
        <v>1556.1</v>
      </c>
      <c r="M6738" s="8">
        <v>0.44999999999999996</v>
      </c>
      <c r="N6738" s="2" t="s">
        <v>82</v>
      </c>
      <c r="O6738">
        <f t="shared" si="840"/>
        <v>2021</v>
      </c>
      <c r="P6738">
        <f t="shared" si="841"/>
        <v>9</v>
      </c>
      <c r="Q6738" t="str">
        <f t="shared" si="842"/>
        <v>sept</v>
      </c>
      <c r="R6738" t="str">
        <f t="shared" si="843"/>
        <v>Kansas</v>
      </c>
      <c r="S6738" t="str">
        <f t="shared" si="844"/>
        <v>2021-09</v>
      </c>
      <c r="T6738">
        <f>IF(AND(COUNTIF(Calculs!$Q$2:$Q$12,$O6738)&gt;0,COUNTIF(Calculs!$S$2:$S$12,$E6738)&gt;0,COUNTIF(Calculs!$U$2:$U$12,$H6738)&gt;0),1,0)</f>
        <v>1</v>
      </c>
      <c r="U6738">
        <f t="shared" si="845"/>
        <v>3458</v>
      </c>
      <c r="V6738">
        <f t="shared" si="846"/>
        <v>91</v>
      </c>
      <c r="W6738">
        <f t="shared" si="847"/>
        <v>1556.1</v>
      </c>
    </row>
    <row r="6739" spans="1:23" ht="15.75" customHeight="1" x14ac:dyDescent="0.3">
      <c r="A6739" s="2" t="s">
        <v>33</v>
      </c>
      <c r="B6739" s="2">
        <v>1197831</v>
      </c>
      <c r="C6739" s="3">
        <v>44451</v>
      </c>
      <c r="D6739" s="12" t="str" cm="1">
        <f t="array" ref="D6739">_xlfn.SWITCH(WEEKDAY(C6739,2), 1, "Lundi", 2, "Mardi", 3, "Mercredi", 4, "Jeudi", 5, "Vendredi", 6, "Samedi", 7, "Dimanche", "Erreur")</f>
        <v>Dimanche</v>
      </c>
      <c r="E6739" s="2" t="s">
        <v>35</v>
      </c>
      <c r="F6739" s="2" t="s">
        <v>105</v>
      </c>
      <c r="G6739" s="2" t="s">
        <v>106</v>
      </c>
      <c r="H6739" s="4" t="s">
        <v>19</v>
      </c>
      <c r="I6739" s="5">
        <v>15</v>
      </c>
      <c r="J6739" s="6">
        <v>75</v>
      </c>
      <c r="K6739" s="7">
        <v>1125</v>
      </c>
      <c r="L6739" s="7">
        <v>528.75</v>
      </c>
      <c r="M6739" s="8">
        <v>0.47</v>
      </c>
      <c r="N6739" s="2" t="s">
        <v>82</v>
      </c>
      <c r="O6739">
        <f t="shared" si="840"/>
        <v>2021</v>
      </c>
      <c r="P6739">
        <f t="shared" si="841"/>
        <v>9</v>
      </c>
      <c r="Q6739" t="str">
        <f t="shared" si="842"/>
        <v>sept</v>
      </c>
      <c r="R6739" t="str">
        <f t="shared" si="843"/>
        <v>Kansas</v>
      </c>
      <c r="S6739" t="str">
        <f t="shared" si="844"/>
        <v>2021-09</v>
      </c>
      <c r="T6739">
        <f>IF(AND(COUNTIF(Calculs!$Q$2:$Q$12,$O6739)&gt;0,COUNTIF(Calculs!$S$2:$S$12,$E6739)&gt;0,COUNTIF(Calculs!$U$2:$U$12,$H6739)&gt;0),1,0)</f>
        <v>1</v>
      </c>
      <c r="U6739">
        <f t="shared" si="845"/>
        <v>1125</v>
      </c>
      <c r="V6739">
        <f t="shared" si="846"/>
        <v>75</v>
      </c>
      <c r="W6739">
        <f t="shared" si="847"/>
        <v>528.75</v>
      </c>
    </row>
    <row r="6740" spans="1:23" ht="15.75" customHeight="1" x14ac:dyDescent="0.3">
      <c r="A6740" s="2" t="s">
        <v>33</v>
      </c>
      <c r="B6740" s="2">
        <v>1197831</v>
      </c>
      <c r="C6740" s="3">
        <v>44451</v>
      </c>
      <c r="D6740" s="12" t="str" cm="1">
        <f t="array" ref="D6740">_xlfn.SWITCH(WEEKDAY(C6740,2), 1, "Lundi", 2, "Mardi", 3, "Mercredi", 4, "Jeudi", 5, "Vendredi", 6, "Samedi", 7, "Dimanche", "Erreur")</f>
        <v>Dimanche</v>
      </c>
      <c r="E6740" s="2" t="s">
        <v>35</v>
      </c>
      <c r="F6740" s="2" t="s">
        <v>105</v>
      </c>
      <c r="G6740" s="2" t="s">
        <v>106</v>
      </c>
      <c r="H6740" s="4" t="s">
        <v>20</v>
      </c>
      <c r="I6740" s="5">
        <v>14</v>
      </c>
      <c r="J6740" s="6">
        <v>65</v>
      </c>
      <c r="K6740" s="7">
        <v>910</v>
      </c>
      <c r="L6740" s="7">
        <v>427.7</v>
      </c>
      <c r="M6740" s="8">
        <v>0.47</v>
      </c>
      <c r="N6740" s="2" t="s">
        <v>82</v>
      </c>
      <c r="O6740">
        <f t="shared" si="840"/>
        <v>2021</v>
      </c>
      <c r="P6740">
        <f t="shared" si="841"/>
        <v>9</v>
      </c>
      <c r="Q6740" t="str">
        <f t="shared" si="842"/>
        <v>sept</v>
      </c>
      <c r="R6740" t="str">
        <f t="shared" si="843"/>
        <v>Kansas</v>
      </c>
      <c r="S6740" t="str">
        <f t="shared" si="844"/>
        <v>2021-09</v>
      </c>
      <c r="T6740">
        <f>IF(AND(COUNTIF(Calculs!$Q$2:$Q$12,$O6740)&gt;0,COUNTIF(Calculs!$S$2:$S$12,$E6740)&gt;0,COUNTIF(Calculs!$U$2:$U$12,$H6740)&gt;0),1,0)</f>
        <v>1</v>
      </c>
      <c r="U6740">
        <f t="shared" si="845"/>
        <v>910</v>
      </c>
      <c r="V6740">
        <f t="shared" si="846"/>
        <v>65</v>
      </c>
      <c r="W6740">
        <f t="shared" si="847"/>
        <v>427.7</v>
      </c>
    </row>
    <row r="6741" spans="1:23" ht="15.75" customHeight="1" x14ac:dyDescent="0.3">
      <c r="A6741" s="2" t="s">
        <v>33</v>
      </c>
      <c r="B6741" s="2">
        <v>1197831</v>
      </c>
      <c r="C6741" s="3">
        <v>44451</v>
      </c>
      <c r="D6741" s="12" t="str" cm="1">
        <f t="array" ref="D6741">_xlfn.SWITCH(WEEKDAY(C6741,2), 1, "Lundi", 2, "Mardi", 3, "Mercredi", 4, "Jeudi", 5, "Vendredi", 6, "Samedi", 7, "Dimanche", "Erreur")</f>
        <v>Dimanche</v>
      </c>
      <c r="E6741" s="2" t="s">
        <v>35</v>
      </c>
      <c r="F6741" s="2" t="s">
        <v>105</v>
      </c>
      <c r="G6741" s="2" t="s">
        <v>106</v>
      </c>
      <c r="H6741" s="4" t="s">
        <v>21</v>
      </c>
      <c r="I6741" s="5">
        <v>24</v>
      </c>
      <c r="J6741" s="6">
        <v>61</v>
      </c>
      <c r="K6741" s="7">
        <v>1464</v>
      </c>
      <c r="L6741" s="7">
        <v>717.36</v>
      </c>
      <c r="M6741" s="8">
        <v>0.49</v>
      </c>
      <c r="N6741" s="2" t="s">
        <v>82</v>
      </c>
      <c r="O6741">
        <f t="shared" si="840"/>
        <v>2021</v>
      </c>
      <c r="P6741">
        <f t="shared" si="841"/>
        <v>9</v>
      </c>
      <c r="Q6741" t="str">
        <f t="shared" si="842"/>
        <v>sept</v>
      </c>
      <c r="R6741" t="str">
        <f t="shared" si="843"/>
        <v>Kansas</v>
      </c>
      <c r="S6741" t="str">
        <f t="shared" si="844"/>
        <v>2021-09</v>
      </c>
      <c r="T6741">
        <f>IF(AND(COUNTIF(Calculs!$Q$2:$Q$12,$O6741)&gt;0,COUNTIF(Calculs!$S$2:$S$12,$E6741)&gt;0,COUNTIF(Calculs!$U$2:$U$12,$H6741)&gt;0),1,0)</f>
        <v>1</v>
      </c>
      <c r="U6741">
        <f t="shared" si="845"/>
        <v>1464</v>
      </c>
      <c r="V6741">
        <f t="shared" si="846"/>
        <v>61</v>
      </c>
      <c r="W6741">
        <f t="shared" si="847"/>
        <v>717.36</v>
      </c>
    </row>
    <row r="6742" spans="1:23" ht="15.75" customHeight="1" x14ac:dyDescent="0.3">
      <c r="A6742" s="2" t="s">
        <v>33</v>
      </c>
      <c r="B6742" s="2">
        <v>1197831</v>
      </c>
      <c r="C6742" s="3">
        <v>44451</v>
      </c>
      <c r="D6742" s="12" t="str" cm="1">
        <f t="array" ref="D6742">_xlfn.SWITCH(WEEKDAY(C6742,2), 1, "Lundi", 2, "Mardi", 3, "Mercredi", 4, "Jeudi", 5, "Vendredi", 6, "Samedi", 7, "Dimanche", "Erreur")</f>
        <v>Dimanche</v>
      </c>
      <c r="E6742" s="2" t="s">
        <v>35</v>
      </c>
      <c r="F6742" s="2" t="s">
        <v>105</v>
      </c>
      <c r="G6742" s="2" t="s">
        <v>106</v>
      </c>
      <c r="H6742" s="4" t="s">
        <v>22</v>
      </c>
      <c r="I6742" s="5">
        <v>29</v>
      </c>
      <c r="J6742" s="6">
        <v>94</v>
      </c>
      <c r="K6742" s="7">
        <v>2726</v>
      </c>
      <c r="L6742" s="7">
        <v>1335.74</v>
      </c>
      <c r="M6742" s="8">
        <v>0.49</v>
      </c>
      <c r="N6742" s="2" t="s">
        <v>82</v>
      </c>
      <c r="O6742">
        <f t="shared" si="840"/>
        <v>2021</v>
      </c>
      <c r="P6742">
        <f t="shared" si="841"/>
        <v>9</v>
      </c>
      <c r="Q6742" t="str">
        <f t="shared" si="842"/>
        <v>sept</v>
      </c>
      <c r="R6742" t="str">
        <f t="shared" si="843"/>
        <v>Kansas</v>
      </c>
      <c r="S6742" t="str">
        <f t="shared" si="844"/>
        <v>2021-09</v>
      </c>
      <c r="T6742">
        <f>IF(AND(COUNTIF(Calculs!$Q$2:$Q$12,$O6742)&gt;0,COUNTIF(Calculs!$S$2:$S$12,$E6742)&gt;0,COUNTIF(Calculs!$U$2:$U$12,$H6742)&gt;0),1,0)</f>
        <v>1</v>
      </c>
      <c r="U6742">
        <f t="shared" si="845"/>
        <v>2726</v>
      </c>
      <c r="V6742">
        <f t="shared" si="846"/>
        <v>94</v>
      </c>
      <c r="W6742">
        <f t="shared" si="847"/>
        <v>1335.74</v>
      </c>
    </row>
    <row r="6743" spans="1:23" ht="15.75" customHeight="1" x14ac:dyDescent="0.3">
      <c r="A6743" s="2" t="s">
        <v>33</v>
      </c>
      <c r="B6743" s="2">
        <v>1197831</v>
      </c>
      <c r="C6743" s="3">
        <v>44483</v>
      </c>
      <c r="D6743" s="12" t="str" cm="1">
        <f t="array" ref="D6743">_xlfn.SWITCH(WEEKDAY(C6743,2), 1, "Lundi", 2, "Mardi", 3, "Mercredi", 4, "Jeudi", 5, "Vendredi", 6, "Samedi", 7, "Dimanche", "Erreur")</f>
        <v>Jeudi</v>
      </c>
      <c r="E6743" s="2" t="s">
        <v>35</v>
      </c>
      <c r="F6743" s="2" t="s">
        <v>105</v>
      </c>
      <c r="G6743" s="2" t="s">
        <v>106</v>
      </c>
      <c r="H6743" s="4" t="s">
        <v>16</v>
      </c>
      <c r="I6743" s="5">
        <v>29</v>
      </c>
      <c r="J6743" s="6">
        <v>145</v>
      </c>
      <c r="K6743" s="7">
        <v>4205</v>
      </c>
      <c r="L6743" s="7">
        <v>1934.3</v>
      </c>
      <c r="M6743" s="8">
        <v>0.45999999999999996</v>
      </c>
      <c r="N6743" s="2" t="s">
        <v>82</v>
      </c>
      <c r="O6743">
        <f t="shared" si="840"/>
        <v>2021</v>
      </c>
      <c r="P6743">
        <f t="shared" si="841"/>
        <v>10</v>
      </c>
      <c r="Q6743" t="str">
        <f t="shared" si="842"/>
        <v>oct</v>
      </c>
      <c r="R6743" t="str">
        <f t="shared" si="843"/>
        <v>Kansas</v>
      </c>
      <c r="S6743" t="str">
        <f t="shared" si="844"/>
        <v>2021-10</v>
      </c>
      <c r="T6743">
        <f>IF(AND(COUNTIF(Calculs!$Q$2:$Q$12,$O6743)&gt;0,COUNTIF(Calculs!$S$2:$S$12,$E6743)&gt;0,COUNTIF(Calculs!$U$2:$U$12,$H6743)&gt;0),1,0)</f>
        <v>1</v>
      </c>
      <c r="U6743">
        <f t="shared" si="845"/>
        <v>4205</v>
      </c>
      <c r="V6743">
        <f t="shared" si="846"/>
        <v>145</v>
      </c>
      <c r="W6743">
        <f t="shared" si="847"/>
        <v>1934.3</v>
      </c>
    </row>
    <row r="6744" spans="1:23" ht="15.75" customHeight="1" x14ac:dyDescent="0.3">
      <c r="A6744" s="2" t="s">
        <v>33</v>
      </c>
      <c r="B6744" s="2">
        <v>1197831</v>
      </c>
      <c r="C6744" s="3">
        <v>44483</v>
      </c>
      <c r="D6744" s="12" t="str" cm="1">
        <f t="array" ref="D6744">_xlfn.SWITCH(WEEKDAY(C6744,2), 1, "Lundi", 2, "Mardi", 3, "Mercredi", 4, "Jeudi", 5, "Vendredi", 6, "Samedi", 7, "Dimanche", "Erreur")</f>
        <v>Jeudi</v>
      </c>
      <c r="E6744" s="2" t="s">
        <v>35</v>
      </c>
      <c r="F6744" s="2" t="s">
        <v>105</v>
      </c>
      <c r="G6744" s="2" t="s">
        <v>106</v>
      </c>
      <c r="H6744" s="4" t="s">
        <v>18</v>
      </c>
      <c r="I6744" s="5">
        <v>19</v>
      </c>
      <c r="J6744" s="6">
        <v>85</v>
      </c>
      <c r="K6744" s="7">
        <v>1615</v>
      </c>
      <c r="L6744" s="7">
        <v>742.9</v>
      </c>
      <c r="M6744" s="8">
        <v>0.45999999999999996</v>
      </c>
      <c r="N6744" s="2" t="s">
        <v>82</v>
      </c>
      <c r="O6744">
        <f t="shared" si="840"/>
        <v>2021</v>
      </c>
      <c r="P6744">
        <f t="shared" si="841"/>
        <v>10</v>
      </c>
      <c r="Q6744" t="str">
        <f t="shared" si="842"/>
        <v>oct</v>
      </c>
      <c r="R6744" t="str">
        <f t="shared" si="843"/>
        <v>Kansas</v>
      </c>
      <c r="S6744" t="str">
        <f t="shared" si="844"/>
        <v>2021-10</v>
      </c>
      <c r="T6744">
        <f>IF(AND(COUNTIF(Calculs!$Q$2:$Q$12,$O6744)&gt;0,COUNTIF(Calculs!$S$2:$S$12,$E6744)&gt;0,COUNTIF(Calculs!$U$2:$U$12,$H6744)&gt;0),1,0)</f>
        <v>1</v>
      </c>
      <c r="U6744">
        <f t="shared" si="845"/>
        <v>1615</v>
      </c>
      <c r="V6744">
        <f t="shared" si="846"/>
        <v>85</v>
      </c>
      <c r="W6744">
        <f t="shared" si="847"/>
        <v>742.9</v>
      </c>
    </row>
    <row r="6745" spans="1:23" ht="15.75" customHeight="1" x14ac:dyDescent="0.3">
      <c r="A6745" s="2" t="s">
        <v>33</v>
      </c>
      <c r="B6745" s="2">
        <v>1197831</v>
      </c>
      <c r="C6745" s="3">
        <v>44483</v>
      </c>
      <c r="D6745" s="12" t="str" cm="1">
        <f t="array" ref="D6745">_xlfn.SWITCH(WEEKDAY(C6745,2), 1, "Lundi", 2, "Mardi", 3, "Mercredi", 4, "Jeudi", 5, "Vendredi", 6, "Samedi", 7, "Dimanche", "Erreur")</f>
        <v>Jeudi</v>
      </c>
      <c r="E6745" s="2" t="s">
        <v>35</v>
      </c>
      <c r="F6745" s="2" t="s">
        <v>105</v>
      </c>
      <c r="G6745" s="2" t="s">
        <v>106</v>
      </c>
      <c r="H6745" s="4" t="s">
        <v>19</v>
      </c>
      <c r="I6745" s="5">
        <v>19</v>
      </c>
      <c r="J6745" s="6">
        <v>60</v>
      </c>
      <c r="K6745" s="7">
        <v>1140</v>
      </c>
      <c r="L6745" s="7">
        <v>535.79999999999995</v>
      </c>
      <c r="M6745" s="8">
        <v>0.47</v>
      </c>
      <c r="N6745" s="2" t="s">
        <v>82</v>
      </c>
      <c r="O6745">
        <f t="shared" si="840"/>
        <v>2021</v>
      </c>
      <c r="P6745">
        <f t="shared" si="841"/>
        <v>10</v>
      </c>
      <c r="Q6745" t="str">
        <f t="shared" si="842"/>
        <v>oct</v>
      </c>
      <c r="R6745" t="str">
        <f t="shared" si="843"/>
        <v>Kansas</v>
      </c>
      <c r="S6745" t="str">
        <f t="shared" si="844"/>
        <v>2021-10</v>
      </c>
      <c r="T6745">
        <f>IF(AND(COUNTIF(Calculs!$Q$2:$Q$12,$O6745)&gt;0,COUNTIF(Calculs!$S$2:$S$12,$E6745)&gt;0,COUNTIF(Calculs!$U$2:$U$12,$H6745)&gt;0),1,0)</f>
        <v>1</v>
      </c>
      <c r="U6745">
        <f t="shared" si="845"/>
        <v>1140</v>
      </c>
      <c r="V6745">
        <f t="shared" si="846"/>
        <v>60</v>
      </c>
      <c r="W6745">
        <f t="shared" si="847"/>
        <v>535.79999999999995</v>
      </c>
    </row>
    <row r="6746" spans="1:23" ht="15.75" customHeight="1" x14ac:dyDescent="0.3">
      <c r="A6746" s="2" t="s">
        <v>33</v>
      </c>
      <c r="B6746" s="2">
        <v>1197831</v>
      </c>
      <c r="C6746" s="3">
        <v>44483</v>
      </c>
      <c r="D6746" s="12" t="str" cm="1">
        <f t="array" ref="D6746">_xlfn.SWITCH(WEEKDAY(C6746,2), 1, "Lundi", 2, "Mardi", 3, "Mercredi", 4, "Jeudi", 5, "Vendredi", 6, "Samedi", 7, "Dimanche", "Erreur")</f>
        <v>Jeudi</v>
      </c>
      <c r="E6746" s="2" t="s">
        <v>35</v>
      </c>
      <c r="F6746" s="2" t="s">
        <v>105</v>
      </c>
      <c r="G6746" s="2" t="s">
        <v>106</v>
      </c>
      <c r="H6746" s="4" t="s">
        <v>20</v>
      </c>
      <c r="I6746" s="5">
        <v>19</v>
      </c>
      <c r="J6746" s="6">
        <v>47</v>
      </c>
      <c r="K6746" s="7">
        <v>893</v>
      </c>
      <c r="L6746" s="7">
        <v>428.64</v>
      </c>
      <c r="M6746" s="8">
        <v>0.48</v>
      </c>
      <c r="N6746" s="2" t="s">
        <v>82</v>
      </c>
      <c r="O6746">
        <f t="shared" si="840"/>
        <v>2021</v>
      </c>
      <c r="P6746">
        <f t="shared" si="841"/>
        <v>10</v>
      </c>
      <c r="Q6746" t="str">
        <f t="shared" si="842"/>
        <v>oct</v>
      </c>
      <c r="R6746" t="str">
        <f t="shared" si="843"/>
        <v>Kansas</v>
      </c>
      <c r="S6746" t="str">
        <f t="shared" si="844"/>
        <v>2021-10</v>
      </c>
      <c r="T6746">
        <f>IF(AND(COUNTIF(Calculs!$Q$2:$Q$12,$O6746)&gt;0,COUNTIF(Calculs!$S$2:$S$12,$E6746)&gt;0,COUNTIF(Calculs!$U$2:$U$12,$H6746)&gt;0),1,0)</f>
        <v>1</v>
      </c>
      <c r="U6746">
        <f t="shared" si="845"/>
        <v>893</v>
      </c>
      <c r="V6746">
        <f t="shared" si="846"/>
        <v>47</v>
      </c>
      <c r="W6746">
        <f t="shared" si="847"/>
        <v>428.64</v>
      </c>
    </row>
    <row r="6747" spans="1:23" ht="15.75" customHeight="1" x14ac:dyDescent="0.3">
      <c r="A6747" s="2" t="s">
        <v>33</v>
      </c>
      <c r="B6747" s="2">
        <v>1197831</v>
      </c>
      <c r="C6747" s="3">
        <v>44483</v>
      </c>
      <c r="D6747" s="12" t="str" cm="1">
        <f t="array" ref="D6747">_xlfn.SWITCH(WEEKDAY(C6747,2), 1, "Lundi", 2, "Mardi", 3, "Mercredi", 4, "Jeudi", 5, "Vendredi", 6, "Samedi", 7, "Dimanche", "Erreur")</f>
        <v>Jeudi</v>
      </c>
      <c r="E6747" s="2" t="s">
        <v>35</v>
      </c>
      <c r="F6747" s="2" t="s">
        <v>105</v>
      </c>
      <c r="G6747" s="2" t="s">
        <v>106</v>
      </c>
      <c r="H6747" s="4" t="s">
        <v>21</v>
      </c>
      <c r="I6747" s="5">
        <v>29</v>
      </c>
      <c r="J6747" s="6">
        <v>46</v>
      </c>
      <c r="K6747" s="7">
        <v>1334</v>
      </c>
      <c r="L6747" s="7">
        <v>653.66</v>
      </c>
      <c r="M6747" s="8">
        <v>0.49</v>
      </c>
      <c r="N6747" s="2" t="s">
        <v>82</v>
      </c>
      <c r="O6747">
        <f t="shared" si="840"/>
        <v>2021</v>
      </c>
      <c r="P6747">
        <f t="shared" si="841"/>
        <v>10</v>
      </c>
      <c r="Q6747" t="str">
        <f t="shared" si="842"/>
        <v>oct</v>
      </c>
      <c r="R6747" t="str">
        <f t="shared" si="843"/>
        <v>Kansas</v>
      </c>
      <c r="S6747" t="str">
        <f t="shared" si="844"/>
        <v>2021-10</v>
      </c>
      <c r="T6747">
        <f>IF(AND(COUNTIF(Calculs!$Q$2:$Q$12,$O6747)&gt;0,COUNTIF(Calculs!$S$2:$S$12,$E6747)&gt;0,COUNTIF(Calculs!$U$2:$U$12,$H6747)&gt;0),1,0)</f>
        <v>1</v>
      </c>
      <c r="U6747">
        <f t="shared" si="845"/>
        <v>1334</v>
      </c>
      <c r="V6747">
        <f t="shared" si="846"/>
        <v>46</v>
      </c>
      <c r="W6747">
        <f t="shared" si="847"/>
        <v>653.66</v>
      </c>
    </row>
    <row r="6748" spans="1:23" ht="15.75" customHeight="1" x14ac:dyDescent="0.3">
      <c r="A6748" s="2" t="s">
        <v>13</v>
      </c>
      <c r="B6748" s="2">
        <v>1197831</v>
      </c>
      <c r="C6748" s="3">
        <v>44483</v>
      </c>
      <c r="D6748" s="12" t="str" cm="1">
        <f t="array" ref="D6748">_xlfn.SWITCH(WEEKDAY(C6748,2), 1, "Lundi", 2, "Mardi", 3, "Mercredi", 4, "Jeudi", 5, "Vendredi", 6, "Samedi", 7, "Dimanche", "Erreur")</f>
        <v>Jeudi</v>
      </c>
      <c r="E6748" s="2" t="s">
        <v>35</v>
      </c>
      <c r="F6748" s="2" t="s">
        <v>105</v>
      </c>
      <c r="G6748" s="2" t="s">
        <v>106</v>
      </c>
      <c r="H6748" s="4" t="s">
        <v>22</v>
      </c>
      <c r="I6748" s="5">
        <v>28</v>
      </c>
      <c r="J6748" s="6">
        <v>90</v>
      </c>
      <c r="K6748" s="7">
        <v>2520</v>
      </c>
      <c r="L6748" s="7">
        <v>1209.5999999999999</v>
      </c>
      <c r="M6748" s="8">
        <v>0.48</v>
      </c>
      <c r="N6748" s="2" t="s">
        <v>82</v>
      </c>
      <c r="O6748">
        <f t="shared" si="840"/>
        <v>2021</v>
      </c>
      <c r="P6748">
        <f t="shared" si="841"/>
        <v>10</v>
      </c>
      <c r="Q6748" t="str">
        <f t="shared" si="842"/>
        <v>oct</v>
      </c>
      <c r="R6748" t="str">
        <f t="shared" si="843"/>
        <v>Kansas</v>
      </c>
      <c r="S6748" t="str">
        <f t="shared" si="844"/>
        <v>2021-10</v>
      </c>
      <c r="T6748">
        <f>IF(AND(COUNTIF(Calculs!$Q$2:$Q$12,$O6748)&gt;0,COUNTIF(Calculs!$S$2:$S$12,$E6748)&gt;0,COUNTIF(Calculs!$U$2:$U$12,$H6748)&gt;0),1,0)</f>
        <v>1</v>
      </c>
      <c r="U6748">
        <f t="shared" si="845"/>
        <v>2520</v>
      </c>
      <c r="V6748">
        <f t="shared" si="846"/>
        <v>90</v>
      </c>
      <c r="W6748">
        <f t="shared" si="847"/>
        <v>1209.5999999999999</v>
      </c>
    </row>
    <row r="6749" spans="1:23" ht="15.75" customHeight="1" x14ac:dyDescent="0.3">
      <c r="A6749" s="2" t="s">
        <v>13</v>
      </c>
      <c r="B6749" s="2">
        <v>1197831</v>
      </c>
      <c r="C6749" s="3">
        <v>44513</v>
      </c>
      <c r="D6749" s="12" t="str" cm="1">
        <f t="array" ref="D6749">_xlfn.SWITCH(WEEKDAY(C6749,2), 1, "Lundi", 2, "Mardi", 3, "Mercredi", 4, "Jeudi", 5, "Vendredi", 6, "Samedi", 7, "Dimanche", "Erreur")</f>
        <v>Samedi</v>
      </c>
      <c r="E6749" s="2" t="s">
        <v>35</v>
      </c>
      <c r="F6749" s="2" t="s">
        <v>105</v>
      </c>
      <c r="G6749" s="2" t="s">
        <v>106</v>
      </c>
      <c r="H6749" s="4" t="s">
        <v>16</v>
      </c>
      <c r="I6749" s="5">
        <v>23</v>
      </c>
      <c r="J6749" s="6">
        <v>122</v>
      </c>
      <c r="K6749" s="7">
        <v>2806</v>
      </c>
      <c r="L6749" s="7">
        <v>1318.82</v>
      </c>
      <c r="M6749" s="8">
        <v>0.47</v>
      </c>
      <c r="N6749" s="2" t="s">
        <v>82</v>
      </c>
      <c r="O6749">
        <f t="shared" si="840"/>
        <v>2021</v>
      </c>
      <c r="P6749">
        <f t="shared" si="841"/>
        <v>11</v>
      </c>
      <c r="Q6749" t="str">
        <f t="shared" si="842"/>
        <v>nov</v>
      </c>
      <c r="R6749" t="str">
        <f t="shared" si="843"/>
        <v>Kansas</v>
      </c>
      <c r="S6749" t="str">
        <f t="shared" si="844"/>
        <v>2021-11</v>
      </c>
      <c r="T6749">
        <f>IF(AND(COUNTIF(Calculs!$Q$2:$Q$12,$O6749)&gt;0,COUNTIF(Calculs!$S$2:$S$12,$E6749)&gt;0,COUNTIF(Calculs!$U$2:$U$12,$H6749)&gt;0),1,0)</f>
        <v>1</v>
      </c>
      <c r="U6749">
        <f t="shared" si="845"/>
        <v>2806</v>
      </c>
      <c r="V6749">
        <f t="shared" si="846"/>
        <v>122</v>
      </c>
      <c r="W6749">
        <f t="shared" si="847"/>
        <v>1318.82</v>
      </c>
    </row>
    <row r="6750" spans="1:23" ht="15.75" customHeight="1" x14ac:dyDescent="0.3">
      <c r="A6750" s="2" t="s">
        <v>13</v>
      </c>
      <c r="B6750" s="2">
        <v>1197831</v>
      </c>
      <c r="C6750" s="3">
        <v>44513</v>
      </c>
      <c r="D6750" s="12" t="str" cm="1">
        <f t="array" ref="D6750">_xlfn.SWITCH(WEEKDAY(C6750,2), 1, "Lundi", 2, "Mardi", 3, "Mercredi", 4, "Jeudi", 5, "Vendredi", 6, "Samedi", 7, "Dimanche", "Erreur")</f>
        <v>Samedi</v>
      </c>
      <c r="E6750" s="2" t="s">
        <v>35</v>
      </c>
      <c r="F6750" s="2" t="s">
        <v>105</v>
      </c>
      <c r="G6750" s="2" t="s">
        <v>106</v>
      </c>
      <c r="H6750" s="4" t="s">
        <v>18</v>
      </c>
      <c r="I6750" s="5">
        <v>14</v>
      </c>
      <c r="J6750" s="6">
        <v>72</v>
      </c>
      <c r="K6750" s="7">
        <v>1008</v>
      </c>
      <c r="L6750" s="7">
        <v>504</v>
      </c>
      <c r="M6750" s="8">
        <v>0.5</v>
      </c>
      <c r="N6750" s="2" t="s">
        <v>82</v>
      </c>
      <c r="O6750">
        <f t="shared" si="840"/>
        <v>2021</v>
      </c>
      <c r="P6750">
        <f t="shared" si="841"/>
        <v>11</v>
      </c>
      <c r="Q6750" t="str">
        <f t="shared" si="842"/>
        <v>nov</v>
      </c>
      <c r="R6750" t="str">
        <f t="shared" si="843"/>
        <v>Kansas</v>
      </c>
      <c r="S6750" t="str">
        <f t="shared" si="844"/>
        <v>2021-11</v>
      </c>
      <c r="T6750">
        <f>IF(AND(COUNTIF(Calculs!$Q$2:$Q$12,$O6750)&gt;0,COUNTIF(Calculs!$S$2:$S$12,$E6750)&gt;0,COUNTIF(Calculs!$U$2:$U$12,$H6750)&gt;0),1,0)</f>
        <v>1</v>
      </c>
      <c r="U6750">
        <f t="shared" si="845"/>
        <v>1008</v>
      </c>
      <c r="V6750">
        <f t="shared" si="846"/>
        <v>72</v>
      </c>
      <c r="W6750">
        <f t="shared" si="847"/>
        <v>504</v>
      </c>
    </row>
    <row r="6751" spans="1:23" ht="15.75" customHeight="1" x14ac:dyDescent="0.3">
      <c r="A6751" s="2" t="s">
        <v>13</v>
      </c>
      <c r="B6751" s="2">
        <v>1197831</v>
      </c>
      <c r="C6751" s="3">
        <v>44513</v>
      </c>
      <c r="D6751" s="12" t="str" cm="1">
        <f t="array" ref="D6751">_xlfn.SWITCH(WEEKDAY(C6751,2), 1, "Lundi", 2, "Mardi", 3, "Mercredi", 4, "Jeudi", 5, "Vendredi", 6, "Samedi", 7, "Dimanche", "Erreur")</f>
        <v>Samedi</v>
      </c>
      <c r="E6751" s="2" t="s">
        <v>35</v>
      </c>
      <c r="F6751" s="2" t="s">
        <v>105</v>
      </c>
      <c r="G6751" s="2" t="s">
        <v>106</v>
      </c>
      <c r="H6751" s="4" t="s">
        <v>19</v>
      </c>
      <c r="I6751" s="5">
        <v>23</v>
      </c>
      <c r="J6751" s="6">
        <v>55</v>
      </c>
      <c r="K6751" s="7">
        <v>1265</v>
      </c>
      <c r="L6751" s="7">
        <v>632.5</v>
      </c>
      <c r="M6751" s="8">
        <v>0.5</v>
      </c>
      <c r="N6751" s="2" t="s">
        <v>82</v>
      </c>
      <c r="O6751">
        <f t="shared" si="840"/>
        <v>2021</v>
      </c>
      <c r="P6751">
        <f t="shared" si="841"/>
        <v>11</v>
      </c>
      <c r="Q6751" t="str">
        <f t="shared" si="842"/>
        <v>nov</v>
      </c>
      <c r="R6751" t="str">
        <f t="shared" si="843"/>
        <v>Kansas</v>
      </c>
      <c r="S6751" t="str">
        <f t="shared" si="844"/>
        <v>2021-11</v>
      </c>
      <c r="T6751">
        <f>IF(AND(COUNTIF(Calculs!$Q$2:$Q$12,$O6751)&gt;0,COUNTIF(Calculs!$S$2:$S$12,$E6751)&gt;0,COUNTIF(Calculs!$U$2:$U$12,$H6751)&gt;0),1,0)</f>
        <v>1</v>
      </c>
      <c r="U6751">
        <f t="shared" si="845"/>
        <v>1265</v>
      </c>
      <c r="V6751">
        <f t="shared" si="846"/>
        <v>55</v>
      </c>
      <c r="W6751">
        <f t="shared" si="847"/>
        <v>632.5</v>
      </c>
    </row>
    <row r="6752" spans="1:23" ht="15.75" customHeight="1" x14ac:dyDescent="0.3">
      <c r="A6752" s="2" t="s">
        <v>13</v>
      </c>
      <c r="B6752" s="2">
        <v>1197831</v>
      </c>
      <c r="C6752" s="3">
        <v>44513</v>
      </c>
      <c r="D6752" s="12" t="str" cm="1">
        <f t="array" ref="D6752">_xlfn.SWITCH(WEEKDAY(C6752,2), 1, "Lundi", 2, "Mardi", 3, "Mercredi", 4, "Jeudi", 5, "Vendredi", 6, "Samedi", 7, "Dimanche", "Erreur")</f>
        <v>Samedi</v>
      </c>
      <c r="E6752" s="2" t="s">
        <v>35</v>
      </c>
      <c r="F6752" s="2" t="s">
        <v>105</v>
      </c>
      <c r="G6752" s="2" t="s">
        <v>106</v>
      </c>
      <c r="H6752" s="4" t="s">
        <v>20</v>
      </c>
      <c r="I6752" s="5">
        <v>54</v>
      </c>
      <c r="J6752" s="6">
        <v>83</v>
      </c>
      <c r="K6752" s="7">
        <v>4482</v>
      </c>
      <c r="L6752" s="7">
        <v>2151.36</v>
      </c>
      <c r="M6752" s="8">
        <v>0.48</v>
      </c>
      <c r="N6752" s="2" t="s">
        <v>82</v>
      </c>
      <c r="O6752">
        <f t="shared" si="840"/>
        <v>2021</v>
      </c>
      <c r="P6752">
        <f t="shared" si="841"/>
        <v>11</v>
      </c>
      <c r="Q6752" t="str">
        <f t="shared" si="842"/>
        <v>nov</v>
      </c>
      <c r="R6752" t="str">
        <f t="shared" si="843"/>
        <v>Kansas</v>
      </c>
      <c r="S6752" t="str">
        <f t="shared" si="844"/>
        <v>2021-11</v>
      </c>
      <c r="T6752">
        <f>IF(AND(COUNTIF(Calculs!$Q$2:$Q$12,$O6752)&gt;0,COUNTIF(Calculs!$S$2:$S$12,$E6752)&gt;0,COUNTIF(Calculs!$U$2:$U$12,$H6752)&gt;0),1,0)</f>
        <v>1</v>
      </c>
      <c r="U6752">
        <f t="shared" si="845"/>
        <v>4482</v>
      </c>
      <c r="V6752">
        <f t="shared" si="846"/>
        <v>83</v>
      </c>
      <c r="W6752">
        <f t="shared" si="847"/>
        <v>2151.36</v>
      </c>
    </row>
    <row r="6753" spans="1:23" ht="15.75" customHeight="1" x14ac:dyDescent="0.3">
      <c r="A6753" s="2" t="s">
        <v>13</v>
      </c>
      <c r="B6753" s="2">
        <v>1197831</v>
      </c>
      <c r="C6753" s="3">
        <v>44513</v>
      </c>
      <c r="D6753" s="12" t="str" cm="1">
        <f t="array" ref="D6753">_xlfn.SWITCH(WEEKDAY(C6753,2), 1, "Lundi", 2, "Mardi", 3, "Mercredi", 4, "Jeudi", 5, "Vendredi", 6, "Samedi", 7, "Dimanche", "Erreur")</f>
        <v>Samedi</v>
      </c>
      <c r="E6753" s="2" t="s">
        <v>35</v>
      </c>
      <c r="F6753" s="2" t="s">
        <v>105</v>
      </c>
      <c r="G6753" s="2" t="s">
        <v>106</v>
      </c>
      <c r="H6753" s="4" t="s">
        <v>21</v>
      </c>
      <c r="I6753" s="5">
        <v>68</v>
      </c>
      <c r="J6753" s="6">
        <v>70</v>
      </c>
      <c r="K6753" s="7">
        <v>4760</v>
      </c>
      <c r="L6753" s="7">
        <v>2189.6</v>
      </c>
      <c r="M6753" s="8">
        <v>0.45999999999999996</v>
      </c>
      <c r="N6753" s="2" t="s">
        <v>82</v>
      </c>
      <c r="O6753">
        <f t="shared" si="840"/>
        <v>2021</v>
      </c>
      <c r="P6753">
        <f t="shared" si="841"/>
        <v>11</v>
      </c>
      <c r="Q6753" t="str">
        <f t="shared" si="842"/>
        <v>nov</v>
      </c>
      <c r="R6753" t="str">
        <f t="shared" si="843"/>
        <v>Kansas</v>
      </c>
      <c r="S6753" t="str">
        <f t="shared" si="844"/>
        <v>2021-11</v>
      </c>
      <c r="T6753">
        <f>IF(AND(COUNTIF(Calculs!$Q$2:$Q$12,$O6753)&gt;0,COUNTIF(Calculs!$S$2:$S$12,$E6753)&gt;0,COUNTIF(Calculs!$U$2:$U$12,$H6753)&gt;0),1,0)</f>
        <v>1</v>
      </c>
      <c r="U6753">
        <f t="shared" si="845"/>
        <v>4760</v>
      </c>
      <c r="V6753">
        <f t="shared" si="846"/>
        <v>70</v>
      </c>
      <c r="W6753">
        <f t="shared" si="847"/>
        <v>2189.6</v>
      </c>
    </row>
    <row r="6754" spans="1:23" ht="15.75" customHeight="1" x14ac:dyDescent="0.3">
      <c r="A6754" s="2" t="s">
        <v>13</v>
      </c>
      <c r="B6754" s="2">
        <v>1197831</v>
      </c>
      <c r="C6754" s="3">
        <v>44513</v>
      </c>
      <c r="D6754" s="12" t="str" cm="1">
        <f t="array" ref="D6754">_xlfn.SWITCH(WEEKDAY(C6754,2), 1, "Lundi", 2, "Mardi", 3, "Mercredi", 4, "Jeudi", 5, "Vendredi", 6, "Samedi", 7, "Dimanche", "Erreur")</f>
        <v>Samedi</v>
      </c>
      <c r="E6754" s="2" t="s">
        <v>35</v>
      </c>
      <c r="F6754" s="2" t="s">
        <v>105</v>
      </c>
      <c r="G6754" s="2" t="s">
        <v>106</v>
      </c>
      <c r="H6754" s="4" t="s">
        <v>22</v>
      </c>
      <c r="I6754" s="5">
        <v>73</v>
      </c>
      <c r="J6754" s="6">
        <v>88</v>
      </c>
      <c r="K6754" s="7">
        <v>6424</v>
      </c>
      <c r="L6754" s="7">
        <v>2955.04</v>
      </c>
      <c r="M6754" s="8">
        <v>0.45999999999999996</v>
      </c>
      <c r="N6754" s="2" t="s">
        <v>82</v>
      </c>
      <c r="O6754">
        <f t="shared" si="840"/>
        <v>2021</v>
      </c>
      <c r="P6754">
        <f t="shared" si="841"/>
        <v>11</v>
      </c>
      <c r="Q6754" t="str">
        <f t="shared" si="842"/>
        <v>nov</v>
      </c>
      <c r="R6754" t="str">
        <f t="shared" si="843"/>
        <v>Kansas</v>
      </c>
      <c r="S6754" t="str">
        <f t="shared" si="844"/>
        <v>2021-11</v>
      </c>
      <c r="T6754">
        <f>IF(AND(COUNTIF(Calculs!$Q$2:$Q$12,$O6754)&gt;0,COUNTIF(Calculs!$S$2:$S$12,$E6754)&gt;0,COUNTIF(Calculs!$U$2:$U$12,$H6754)&gt;0),1,0)</f>
        <v>1</v>
      </c>
      <c r="U6754">
        <f t="shared" si="845"/>
        <v>6424</v>
      </c>
      <c r="V6754">
        <f t="shared" si="846"/>
        <v>88</v>
      </c>
      <c r="W6754">
        <f t="shared" si="847"/>
        <v>2955.04</v>
      </c>
    </row>
    <row r="6755" spans="1:23" ht="15.75" customHeight="1" x14ac:dyDescent="0.3">
      <c r="A6755" s="2" t="s">
        <v>13</v>
      </c>
      <c r="B6755" s="2">
        <v>1197831</v>
      </c>
      <c r="C6755" s="3">
        <v>44542</v>
      </c>
      <c r="D6755" s="12" t="str" cm="1">
        <f t="array" ref="D6755">_xlfn.SWITCH(WEEKDAY(C6755,2), 1, "Lundi", 2, "Mardi", 3, "Mercredi", 4, "Jeudi", 5, "Vendredi", 6, "Samedi", 7, "Dimanche", "Erreur")</f>
        <v>Dimanche</v>
      </c>
      <c r="E6755" s="2" t="s">
        <v>35</v>
      </c>
      <c r="F6755" s="2" t="s">
        <v>105</v>
      </c>
      <c r="G6755" s="2" t="s">
        <v>106</v>
      </c>
      <c r="H6755" s="4" t="s">
        <v>16</v>
      </c>
      <c r="I6755" s="5">
        <v>66</v>
      </c>
      <c r="J6755" s="6">
        <v>150</v>
      </c>
      <c r="K6755" s="7">
        <v>9900</v>
      </c>
      <c r="L6755" s="7">
        <v>4950</v>
      </c>
      <c r="M6755" s="8">
        <v>0.5</v>
      </c>
      <c r="N6755" s="2" t="s">
        <v>82</v>
      </c>
      <c r="O6755">
        <f t="shared" si="840"/>
        <v>2021</v>
      </c>
      <c r="P6755">
        <f t="shared" si="841"/>
        <v>12</v>
      </c>
      <c r="Q6755" t="str">
        <f t="shared" si="842"/>
        <v>déc</v>
      </c>
      <c r="R6755" t="str">
        <f t="shared" si="843"/>
        <v>Kansas</v>
      </c>
      <c r="S6755" t="str">
        <f t="shared" si="844"/>
        <v>2021-12</v>
      </c>
      <c r="T6755">
        <f>IF(AND(COUNTIF(Calculs!$Q$2:$Q$12,$O6755)&gt;0,COUNTIF(Calculs!$S$2:$S$12,$E6755)&gt;0,COUNTIF(Calculs!$U$2:$U$12,$H6755)&gt;0),1,0)</f>
        <v>1</v>
      </c>
      <c r="U6755">
        <f t="shared" si="845"/>
        <v>9900</v>
      </c>
      <c r="V6755">
        <f t="shared" si="846"/>
        <v>150</v>
      </c>
      <c r="W6755">
        <f t="shared" si="847"/>
        <v>4950</v>
      </c>
    </row>
    <row r="6756" spans="1:23" ht="15.75" customHeight="1" x14ac:dyDescent="0.3">
      <c r="A6756" s="2" t="s">
        <v>13</v>
      </c>
      <c r="B6756" s="2">
        <v>1197831</v>
      </c>
      <c r="C6756" s="3">
        <v>44542</v>
      </c>
      <c r="D6756" s="12" t="str" cm="1">
        <f t="array" ref="D6756">_xlfn.SWITCH(WEEKDAY(C6756,2), 1, "Lundi", 2, "Mardi", 3, "Mercredi", 4, "Jeudi", 5, "Vendredi", 6, "Samedi", 7, "Dimanche", "Erreur")</f>
        <v>Dimanche</v>
      </c>
      <c r="E6756" s="2" t="s">
        <v>35</v>
      </c>
      <c r="F6756" s="2" t="s">
        <v>105</v>
      </c>
      <c r="G6756" s="2" t="s">
        <v>106</v>
      </c>
      <c r="H6756" s="4" t="s">
        <v>18</v>
      </c>
      <c r="I6756" s="5">
        <v>59</v>
      </c>
      <c r="J6756" s="6">
        <v>120</v>
      </c>
      <c r="K6756" s="7">
        <v>7080</v>
      </c>
      <c r="L6756" s="7">
        <v>3540</v>
      </c>
      <c r="M6756" s="8">
        <v>0.5</v>
      </c>
      <c r="N6756" s="2" t="s">
        <v>82</v>
      </c>
      <c r="O6756">
        <f t="shared" si="840"/>
        <v>2021</v>
      </c>
      <c r="P6756">
        <f t="shared" si="841"/>
        <v>12</v>
      </c>
      <c r="Q6756" t="str">
        <f t="shared" si="842"/>
        <v>déc</v>
      </c>
      <c r="R6756" t="str">
        <f t="shared" si="843"/>
        <v>Kansas</v>
      </c>
      <c r="S6756" t="str">
        <f t="shared" si="844"/>
        <v>2021-12</v>
      </c>
      <c r="T6756">
        <f>IF(AND(COUNTIF(Calculs!$Q$2:$Q$12,$O6756)&gt;0,COUNTIF(Calculs!$S$2:$S$12,$E6756)&gt;0,COUNTIF(Calculs!$U$2:$U$12,$H6756)&gt;0),1,0)</f>
        <v>1</v>
      </c>
      <c r="U6756">
        <f t="shared" si="845"/>
        <v>7080</v>
      </c>
      <c r="V6756">
        <f t="shared" si="846"/>
        <v>120</v>
      </c>
      <c r="W6756">
        <f t="shared" si="847"/>
        <v>3540</v>
      </c>
    </row>
    <row r="6757" spans="1:23" ht="15.75" customHeight="1" x14ac:dyDescent="0.3">
      <c r="A6757" s="2" t="s">
        <v>13</v>
      </c>
      <c r="B6757" s="2">
        <v>1197831</v>
      </c>
      <c r="C6757" s="3">
        <v>44542</v>
      </c>
      <c r="D6757" s="12" t="str" cm="1">
        <f t="array" ref="D6757">_xlfn.SWITCH(WEEKDAY(C6757,2), 1, "Lundi", 2, "Mardi", 3, "Mercredi", 4, "Jeudi", 5, "Vendredi", 6, "Samedi", 7, "Dimanche", "Erreur")</f>
        <v>Dimanche</v>
      </c>
      <c r="E6757" s="2" t="s">
        <v>35</v>
      </c>
      <c r="F6757" s="2" t="s">
        <v>105</v>
      </c>
      <c r="G6757" s="2" t="s">
        <v>106</v>
      </c>
      <c r="H6757" s="4" t="s">
        <v>19</v>
      </c>
      <c r="I6757" s="5">
        <v>58</v>
      </c>
      <c r="J6757" s="6">
        <v>95</v>
      </c>
      <c r="K6757" s="7">
        <v>5510</v>
      </c>
      <c r="L6757" s="7">
        <v>2534.6</v>
      </c>
      <c r="M6757" s="8">
        <v>0.45999999999999996</v>
      </c>
      <c r="N6757" s="2" t="s">
        <v>82</v>
      </c>
      <c r="O6757">
        <f t="shared" si="840"/>
        <v>2021</v>
      </c>
      <c r="P6757">
        <f t="shared" si="841"/>
        <v>12</v>
      </c>
      <c r="Q6757" t="str">
        <f t="shared" si="842"/>
        <v>déc</v>
      </c>
      <c r="R6757" t="str">
        <f t="shared" si="843"/>
        <v>Kansas</v>
      </c>
      <c r="S6757" t="str">
        <f t="shared" si="844"/>
        <v>2021-12</v>
      </c>
      <c r="T6757">
        <f>IF(AND(COUNTIF(Calculs!$Q$2:$Q$12,$O6757)&gt;0,COUNTIF(Calculs!$S$2:$S$12,$E6757)&gt;0,COUNTIF(Calculs!$U$2:$U$12,$H6757)&gt;0),1,0)</f>
        <v>1</v>
      </c>
      <c r="U6757">
        <f t="shared" si="845"/>
        <v>5510</v>
      </c>
      <c r="V6757">
        <f t="shared" si="846"/>
        <v>95</v>
      </c>
      <c r="W6757">
        <f t="shared" si="847"/>
        <v>2534.6</v>
      </c>
    </row>
    <row r="6758" spans="1:23" ht="15.75" customHeight="1" x14ac:dyDescent="0.3">
      <c r="A6758" s="2" t="s">
        <v>13</v>
      </c>
      <c r="B6758" s="2">
        <v>1197831</v>
      </c>
      <c r="C6758" s="3">
        <v>44542</v>
      </c>
      <c r="D6758" s="12" t="str" cm="1">
        <f t="array" ref="D6758">_xlfn.SWITCH(WEEKDAY(C6758,2), 1, "Lundi", 2, "Mardi", 3, "Mercredi", 4, "Jeudi", 5, "Vendredi", 6, "Samedi", 7, "Dimanche", "Erreur")</f>
        <v>Dimanche</v>
      </c>
      <c r="E6758" s="2" t="s">
        <v>35</v>
      </c>
      <c r="F6758" s="2" t="s">
        <v>105</v>
      </c>
      <c r="G6758" s="2" t="s">
        <v>106</v>
      </c>
      <c r="H6758" s="4" t="s">
        <v>20</v>
      </c>
      <c r="I6758" s="5">
        <v>59</v>
      </c>
      <c r="J6758" s="6">
        <v>90</v>
      </c>
      <c r="K6758" s="7">
        <v>5310</v>
      </c>
      <c r="L6758" s="7">
        <v>2389.4999999999995</v>
      </c>
      <c r="M6758" s="8">
        <v>0.44999999999999996</v>
      </c>
      <c r="N6758" s="2" t="s">
        <v>82</v>
      </c>
      <c r="O6758">
        <f t="shared" si="840"/>
        <v>2021</v>
      </c>
      <c r="P6758">
        <f t="shared" si="841"/>
        <v>12</v>
      </c>
      <c r="Q6758" t="str">
        <f t="shared" si="842"/>
        <v>déc</v>
      </c>
      <c r="R6758" t="str">
        <f t="shared" si="843"/>
        <v>Kansas</v>
      </c>
      <c r="S6758" t="str">
        <f t="shared" si="844"/>
        <v>2021-12</v>
      </c>
      <c r="T6758">
        <f>IF(AND(COUNTIF(Calculs!$Q$2:$Q$12,$O6758)&gt;0,COUNTIF(Calculs!$S$2:$S$12,$E6758)&gt;0,COUNTIF(Calculs!$U$2:$U$12,$H6758)&gt;0),1,0)</f>
        <v>1</v>
      </c>
      <c r="U6758">
        <f t="shared" si="845"/>
        <v>5310</v>
      </c>
      <c r="V6758">
        <f t="shared" si="846"/>
        <v>90</v>
      </c>
      <c r="W6758">
        <f t="shared" si="847"/>
        <v>2389.4999999999995</v>
      </c>
    </row>
    <row r="6759" spans="1:23" ht="15.75" customHeight="1" x14ac:dyDescent="0.3">
      <c r="A6759" s="2" t="s">
        <v>13</v>
      </c>
      <c r="B6759" s="2">
        <v>1197831</v>
      </c>
      <c r="C6759" s="3">
        <v>44542</v>
      </c>
      <c r="D6759" s="12" t="str" cm="1">
        <f t="array" ref="D6759">_xlfn.SWITCH(WEEKDAY(C6759,2), 1, "Lundi", 2, "Mardi", 3, "Mercredi", 4, "Jeudi", 5, "Vendredi", 6, "Samedi", 7, "Dimanche", "Erreur")</f>
        <v>Dimanche</v>
      </c>
      <c r="E6759" s="2" t="s">
        <v>35</v>
      </c>
      <c r="F6759" s="2" t="s">
        <v>105</v>
      </c>
      <c r="G6759" s="2" t="s">
        <v>106</v>
      </c>
      <c r="H6759" s="4" t="s">
        <v>21</v>
      </c>
      <c r="I6759" s="5">
        <v>64</v>
      </c>
      <c r="J6759" s="6">
        <v>81</v>
      </c>
      <c r="K6759" s="7">
        <v>5184</v>
      </c>
      <c r="L6759" s="7">
        <v>2592</v>
      </c>
      <c r="M6759" s="8">
        <v>0.5</v>
      </c>
      <c r="N6759" s="2" t="s">
        <v>82</v>
      </c>
      <c r="O6759">
        <f t="shared" si="840"/>
        <v>2021</v>
      </c>
      <c r="P6759">
        <f t="shared" si="841"/>
        <v>12</v>
      </c>
      <c r="Q6759" t="str">
        <f t="shared" si="842"/>
        <v>déc</v>
      </c>
      <c r="R6759" t="str">
        <f t="shared" si="843"/>
        <v>Kansas</v>
      </c>
      <c r="S6759" t="str">
        <f t="shared" si="844"/>
        <v>2021-12</v>
      </c>
      <c r="T6759">
        <f>IF(AND(COUNTIF(Calculs!$Q$2:$Q$12,$O6759)&gt;0,COUNTIF(Calculs!$S$2:$S$12,$E6759)&gt;0,COUNTIF(Calculs!$U$2:$U$12,$H6759)&gt;0),1,0)</f>
        <v>1</v>
      </c>
      <c r="U6759">
        <f t="shared" si="845"/>
        <v>5184</v>
      </c>
      <c r="V6759">
        <f t="shared" si="846"/>
        <v>81</v>
      </c>
      <c r="W6759">
        <f t="shared" si="847"/>
        <v>2592</v>
      </c>
    </row>
    <row r="6760" spans="1:23" ht="15.75" customHeight="1" x14ac:dyDescent="0.3">
      <c r="A6760" s="2" t="s">
        <v>13</v>
      </c>
      <c r="B6760" s="2">
        <v>1197831</v>
      </c>
      <c r="C6760" s="3">
        <v>44542</v>
      </c>
      <c r="D6760" s="12" t="str" cm="1">
        <f t="array" ref="D6760">_xlfn.SWITCH(WEEKDAY(C6760,2), 1, "Lundi", 2, "Mardi", 3, "Mercredi", 4, "Jeudi", 5, "Vendredi", 6, "Samedi", 7, "Dimanche", "Erreur")</f>
        <v>Dimanche</v>
      </c>
      <c r="E6760" s="2" t="s">
        <v>35</v>
      </c>
      <c r="F6760" s="2" t="s">
        <v>105</v>
      </c>
      <c r="G6760" s="2" t="s">
        <v>106</v>
      </c>
      <c r="H6760" s="4" t="s">
        <v>22</v>
      </c>
      <c r="I6760" s="5">
        <v>68</v>
      </c>
      <c r="J6760" s="6">
        <v>112</v>
      </c>
      <c r="K6760" s="7">
        <v>7616</v>
      </c>
      <c r="L6760" s="7">
        <v>3503.3599999999997</v>
      </c>
      <c r="M6760" s="8">
        <v>0.45999999999999996</v>
      </c>
      <c r="N6760" s="2" t="s">
        <v>82</v>
      </c>
      <c r="O6760">
        <f t="shared" si="840"/>
        <v>2021</v>
      </c>
      <c r="P6760">
        <f t="shared" si="841"/>
        <v>12</v>
      </c>
      <c r="Q6760" t="str">
        <f t="shared" si="842"/>
        <v>déc</v>
      </c>
      <c r="R6760" t="str">
        <f t="shared" si="843"/>
        <v>Kansas</v>
      </c>
      <c r="S6760" t="str">
        <f t="shared" si="844"/>
        <v>2021-12</v>
      </c>
      <c r="T6760">
        <f>IF(AND(COUNTIF(Calculs!$Q$2:$Q$12,$O6760)&gt;0,COUNTIF(Calculs!$S$2:$S$12,$E6760)&gt;0,COUNTIF(Calculs!$U$2:$U$12,$H6760)&gt;0),1,0)</f>
        <v>1</v>
      </c>
      <c r="U6760">
        <f t="shared" si="845"/>
        <v>7616</v>
      </c>
      <c r="V6760">
        <f t="shared" si="846"/>
        <v>112</v>
      </c>
      <c r="W6760">
        <f t="shared" si="847"/>
        <v>3503.3599999999997</v>
      </c>
    </row>
    <row r="6761" spans="1:23" ht="15.75" customHeight="1" x14ac:dyDescent="0.3">
      <c r="A6761" s="2" t="s">
        <v>13</v>
      </c>
      <c r="B6761" s="2">
        <v>1185732</v>
      </c>
      <c r="C6761" s="3">
        <v>44208</v>
      </c>
      <c r="D6761" s="12" t="str" cm="1">
        <f t="array" ref="D6761">_xlfn.SWITCH(WEEKDAY(C6761,2), 1, "Lundi", 2, "Mardi", 3, "Mercredi", 4, "Jeudi", 5, "Vendredi", 6, "Samedi", 7, "Dimanche", "Erreur")</f>
        <v>Mardi</v>
      </c>
      <c r="E6761" s="2" t="s">
        <v>35</v>
      </c>
      <c r="F6761" s="2" t="s">
        <v>105</v>
      </c>
      <c r="G6761" s="2" t="s">
        <v>106</v>
      </c>
      <c r="H6761" s="4" t="s">
        <v>16</v>
      </c>
      <c r="I6761" s="5">
        <v>38</v>
      </c>
      <c r="J6761" s="6">
        <v>138</v>
      </c>
      <c r="K6761" s="7">
        <v>5244</v>
      </c>
      <c r="L6761" s="7">
        <v>2569.56</v>
      </c>
      <c r="M6761" s="8">
        <v>0.49</v>
      </c>
      <c r="N6761" s="2" t="s">
        <v>82</v>
      </c>
      <c r="O6761">
        <f t="shared" si="840"/>
        <v>2021</v>
      </c>
      <c r="P6761">
        <f t="shared" si="841"/>
        <v>1</v>
      </c>
      <c r="Q6761" t="str">
        <f t="shared" si="842"/>
        <v>janv</v>
      </c>
      <c r="R6761" t="str">
        <f t="shared" si="843"/>
        <v>Kansas</v>
      </c>
      <c r="S6761" t="str">
        <f t="shared" si="844"/>
        <v>2021-01</v>
      </c>
      <c r="T6761">
        <f>IF(AND(COUNTIF(Calculs!$Q$2:$Q$12,$O6761)&gt;0,COUNTIF(Calculs!$S$2:$S$12,$E6761)&gt;0,COUNTIF(Calculs!$U$2:$U$12,$H6761)&gt;0),1,0)</f>
        <v>1</v>
      </c>
      <c r="U6761">
        <f t="shared" si="845"/>
        <v>5244</v>
      </c>
      <c r="V6761">
        <f t="shared" si="846"/>
        <v>138</v>
      </c>
      <c r="W6761">
        <f t="shared" si="847"/>
        <v>2569.56</v>
      </c>
    </row>
    <row r="6762" spans="1:23" ht="15.75" customHeight="1" x14ac:dyDescent="0.3">
      <c r="A6762" s="2" t="s">
        <v>13</v>
      </c>
      <c r="B6762" s="2">
        <v>1185732</v>
      </c>
      <c r="C6762" s="3">
        <v>44208</v>
      </c>
      <c r="D6762" s="12" t="str" cm="1">
        <f t="array" ref="D6762">_xlfn.SWITCH(WEEKDAY(C6762,2), 1, "Lundi", 2, "Mardi", 3, "Mercredi", 4, "Jeudi", 5, "Vendredi", 6, "Samedi", 7, "Dimanche", "Erreur")</f>
        <v>Mardi</v>
      </c>
      <c r="E6762" s="2" t="s">
        <v>35</v>
      </c>
      <c r="F6762" s="2" t="s">
        <v>105</v>
      </c>
      <c r="G6762" s="2" t="s">
        <v>106</v>
      </c>
      <c r="H6762" s="4" t="s">
        <v>18</v>
      </c>
      <c r="I6762" s="5">
        <v>37</v>
      </c>
      <c r="J6762" s="6">
        <v>80</v>
      </c>
      <c r="K6762" s="7">
        <v>2960</v>
      </c>
      <c r="L6762" s="7">
        <v>1184</v>
      </c>
      <c r="M6762" s="8">
        <v>0.4</v>
      </c>
      <c r="N6762" s="2" t="s">
        <v>82</v>
      </c>
      <c r="O6762">
        <f t="shared" si="840"/>
        <v>2021</v>
      </c>
      <c r="P6762">
        <f t="shared" si="841"/>
        <v>1</v>
      </c>
      <c r="Q6762" t="str">
        <f t="shared" si="842"/>
        <v>janv</v>
      </c>
      <c r="R6762" t="str">
        <f t="shared" si="843"/>
        <v>Kansas</v>
      </c>
      <c r="S6762" t="str">
        <f t="shared" si="844"/>
        <v>2021-01</v>
      </c>
      <c r="T6762">
        <f>IF(AND(COUNTIF(Calculs!$Q$2:$Q$12,$O6762)&gt;0,COUNTIF(Calculs!$S$2:$S$12,$E6762)&gt;0,COUNTIF(Calculs!$U$2:$U$12,$H6762)&gt;0),1,0)</f>
        <v>1</v>
      </c>
      <c r="U6762">
        <f t="shared" si="845"/>
        <v>2960</v>
      </c>
      <c r="V6762">
        <f t="shared" si="846"/>
        <v>80</v>
      </c>
      <c r="W6762">
        <f t="shared" si="847"/>
        <v>1184</v>
      </c>
    </row>
    <row r="6763" spans="1:23" ht="15.75" customHeight="1" x14ac:dyDescent="0.3">
      <c r="A6763" s="2" t="s">
        <v>13</v>
      </c>
      <c r="B6763" s="2">
        <v>1185732</v>
      </c>
      <c r="C6763" s="3">
        <v>44208</v>
      </c>
      <c r="D6763" s="12" t="str" cm="1">
        <f t="array" ref="D6763">_xlfn.SWITCH(WEEKDAY(C6763,2), 1, "Lundi", 2, "Mardi", 3, "Mercredi", 4, "Jeudi", 5, "Vendredi", 6, "Samedi", 7, "Dimanche", "Erreur")</f>
        <v>Mardi</v>
      </c>
      <c r="E6763" s="2" t="s">
        <v>35</v>
      </c>
      <c r="F6763" s="2" t="s">
        <v>105</v>
      </c>
      <c r="G6763" s="2" t="s">
        <v>106</v>
      </c>
      <c r="H6763" s="4" t="s">
        <v>19</v>
      </c>
      <c r="I6763" s="5">
        <v>27</v>
      </c>
      <c r="J6763" s="6">
        <v>83</v>
      </c>
      <c r="K6763" s="7">
        <v>2241</v>
      </c>
      <c r="L6763" s="7">
        <v>986.04</v>
      </c>
      <c r="M6763" s="8">
        <v>0.44</v>
      </c>
      <c r="N6763" s="2" t="s">
        <v>82</v>
      </c>
      <c r="O6763">
        <f t="shared" si="840"/>
        <v>2021</v>
      </c>
      <c r="P6763">
        <f t="shared" si="841"/>
        <v>1</v>
      </c>
      <c r="Q6763" t="str">
        <f t="shared" si="842"/>
        <v>janv</v>
      </c>
      <c r="R6763" t="str">
        <f t="shared" si="843"/>
        <v>Kansas</v>
      </c>
      <c r="S6763" t="str">
        <f t="shared" si="844"/>
        <v>2021-01</v>
      </c>
      <c r="T6763">
        <f>IF(AND(COUNTIF(Calculs!$Q$2:$Q$12,$O6763)&gt;0,COUNTIF(Calculs!$S$2:$S$12,$E6763)&gt;0,COUNTIF(Calculs!$U$2:$U$12,$H6763)&gt;0),1,0)</f>
        <v>1</v>
      </c>
      <c r="U6763">
        <f t="shared" si="845"/>
        <v>2241</v>
      </c>
      <c r="V6763">
        <f t="shared" si="846"/>
        <v>83</v>
      </c>
      <c r="W6763">
        <f t="shared" si="847"/>
        <v>986.04</v>
      </c>
    </row>
    <row r="6764" spans="1:23" ht="15.75" customHeight="1" x14ac:dyDescent="0.3">
      <c r="A6764" s="2" t="s">
        <v>13</v>
      </c>
      <c r="B6764" s="2">
        <v>1185732</v>
      </c>
      <c r="C6764" s="3">
        <v>44208</v>
      </c>
      <c r="D6764" s="12" t="str" cm="1">
        <f t="array" ref="D6764">_xlfn.SWITCH(WEEKDAY(C6764,2), 1, "Lundi", 2, "Mardi", 3, "Mercredi", 4, "Jeudi", 5, "Vendredi", 6, "Samedi", 7, "Dimanche", "Erreur")</f>
        <v>Mardi</v>
      </c>
      <c r="E6764" s="2" t="s">
        <v>35</v>
      </c>
      <c r="F6764" s="2" t="s">
        <v>105</v>
      </c>
      <c r="G6764" s="2" t="s">
        <v>106</v>
      </c>
      <c r="H6764" s="4" t="s">
        <v>20</v>
      </c>
      <c r="I6764" s="5">
        <v>34</v>
      </c>
      <c r="J6764" s="6">
        <v>36</v>
      </c>
      <c r="K6764" s="7">
        <v>1224</v>
      </c>
      <c r="L6764" s="7">
        <v>489.6</v>
      </c>
      <c r="M6764" s="8">
        <v>0.4</v>
      </c>
      <c r="N6764" s="2" t="s">
        <v>82</v>
      </c>
      <c r="O6764">
        <f t="shared" si="840"/>
        <v>2021</v>
      </c>
      <c r="P6764">
        <f t="shared" si="841"/>
        <v>1</v>
      </c>
      <c r="Q6764" t="str">
        <f t="shared" si="842"/>
        <v>janv</v>
      </c>
      <c r="R6764" t="str">
        <f t="shared" si="843"/>
        <v>Kansas</v>
      </c>
      <c r="S6764" t="str">
        <f t="shared" si="844"/>
        <v>2021-01</v>
      </c>
      <c r="T6764">
        <f>IF(AND(COUNTIF(Calculs!$Q$2:$Q$12,$O6764)&gt;0,COUNTIF(Calculs!$S$2:$S$12,$E6764)&gt;0,COUNTIF(Calculs!$U$2:$U$12,$H6764)&gt;0),1,0)</f>
        <v>1</v>
      </c>
      <c r="U6764">
        <f t="shared" si="845"/>
        <v>1224</v>
      </c>
      <c r="V6764">
        <f t="shared" si="846"/>
        <v>36</v>
      </c>
      <c r="W6764">
        <f t="shared" si="847"/>
        <v>489.6</v>
      </c>
    </row>
    <row r="6765" spans="1:23" ht="15.75" customHeight="1" x14ac:dyDescent="0.3">
      <c r="A6765" s="2" t="s">
        <v>13</v>
      </c>
      <c r="B6765" s="2">
        <v>1185732</v>
      </c>
      <c r="C6765" s="3">
        <v>44208</v>
      </c>
      <c r="D6765" s="12" t="str" cm="1">
        <f t="array" ref="D6765">_xlfn.SWITCH(WEEKDAY(C6765,2), 1, "Lundi", 2, "Mardi", 3, "Mercredi", 4, "Jeudi", 5, "Vendredi", 6, "Samedi", 7, "Dimanche", "Erreur")</f>
        <v>Mardi</v>
      </c>
      <c r="E6765" s="2" t="s">
        <v>35</v>
      </c>
      <c r="F6765" s="2" t="s">
        <v>105</v>
      </c>
      <c r="G6765" s="2" t="s">
        <v>106</v>
      </c>
      <c r="H6765" s="4" t="s">
        <v>21</v>
      </c>
      <c r="I6765" s="5">
        <v>48</v>
      </c>
      <c r="J6765" s="6">
        <v>44</v>
      </c>
      <c r="K6765" s="7">
        <v>2112</v>
      </c>
      <c r="L6765" s="7">
        <v>992.64</v>
      </c>
      <c r="M6765" s="8">
        <v>0.47</v>
      </c>
      <c r="N6765" s="2" t="s">
        <v>82</v>
      </c>
      <c r="O6765">
        <f t="shared" si="840"/>
        <v>2021</v>
      </c>
      <c r="P6765">
        <f t="shared" si="841"/>
        <v>1</v>
      </c>
      <c r="Q6765" t="str">
        <f t="shared" si="842"/>
        <v>janv</v>
      </c>
      <c r="R6765" t="str">
        <f t="shared" si="843"/>
        <v>Kansas</v>
      </c>
      <c r="S6765" t="str">
        <f t="shared" si="844"/>
        <v>2021-01</v>
      </c>
      <c r="T6765">
        <f>IF(AND(COUNTIF(Calculs!$Q$2:$Q$12,$O6765)&gt;0,COUNTIF(Calculs!$S$2:$S$12,$E6765)&gt;0,COUNTIF(Calculs!$U$2:$U$12,$H6765)&gt;0),1,0)</f>
        <v>1</v>
      </c>
      <c r="U6765">
        <f t="shared" si="845"/>
        <v>2112</v>
      </c>
      <c r="V6765">
        <f t="shared" si="846"/>
        <v>44</v>
      </c>
      <c r="W6765">
        <f t="shared" si="847"/>
        <v>992.64</v>
      </c>
    </row>
    <row r="6766" spans="1:23" ht="15.75" customHeight="1" x14ac:dyDescent="0.3">
      <c r="A6766" s="2" t="s">
        <v>13</v>
      </c>
      <c r="B6766" s="2">
        <v>1185732</v>
      </c>
      <c r="C6766" s="3">
        <v>44208</v>
      </c>
      <c r="D6766" s="12" t="str" cm="1">
        <f t="array" ref="D6766">_xlfn.SWITCH(WEEKDAY(C6766,2), 1, "Lundi", 2, "Mardi", 3, "Mercredi", 4, "Jeudi", 5, "Vendredi", 6, "Samedi", 7, "Dimanche", "Erreur")</f>
        <v>Mardi</v>
      </c>
      <c r="E6766" s="2" t="s">
        <v>35</v>
      </c>
      <c r="F6766" s="2" t="s">
        <v>105</v>
      </c>
      <c r="G6766" s="2" t="s">
        <v>106</v>
      </c>
      <c r="H6766" s="4" t="s">
        <v>22</v>
      </c>
      <c r="I6766" s="5">
        <v>37</v>
      </c>
      <c r="J6766" s="6">
        <v>72</v>
      </c>
      <c r="K6766" s="7">
        <v>2664</v>
      </c>
      <c r="L6766" s="7">
        <v>1465.2</v>
      </c>
      <c r="M6766" s="8">
        <v>0.55000000000000004</v>
      </c>
      <c r="N6766" s="2" t="s">
        <v>82</v>
      </c>
      <c r="O6766">
        <f t="shared" si="840"/>
        <v>2021</v>
      </c>
      <c r="P6766">
        <f t="shared" si="841"/>
        <v>1</v>
      </c>
      <c r="Q6766" t="str">
        <f t="shared" si="842"/>
        <v>janv</v>
      </c>
      <c r="R6766" t="str">
        <f t="shared" si="843"/>
        <v>Kansas</v>
      </c>
      <c r="S6766" t="str">
        <f t="shared" si="844"/>
        <v>2021-01</v>
      </c>
      <c r="T6766">
        <f>IF(AND(COUNTIF(Calculs!$Q$2:$Q$12,$O6766)&gt;0,COUNTIF(Calculs!$S$2:$S$12,$E6766)&gt;0,COUNTIF(Calculs!$U$2:$U$12,$H6766)&gt;0),1,0)</f>
        <v>1</v>
      </c>
      <c r="U6766">
        <f t="shared" si="845"/>
        <v>2664</v>
      </c>
      <c r="V6766">
        <f t="shared" si="846"/>
        <v>72</v>
      </c>
      <c r="W6766">
        <f t="shared" si="847"/>
        <v>1465.2</v>
      </c>
    </row>
    <row r="6767" spans="1:23" ht="15.75" customHeight="1" x14ac:dyDescent="0.3">
      <c r="A6767" s="2" t="s">
        <v>13</v>
      </c>
      <c r="B6767" s="2">
        <v>1185732</v>
      </c>
      <c r="C6767" s="3">
        <v>44239</v>
      </c>
      <c r="D6767" s="12" t="str" cm="1">
        <f t="array" ref="D6767">_xlfn.SWITCH(WEEKDAY(C6767,2), 1, "Lundi", 2, "Mardi", 3, "Mercredi", 4, "Jeudi", 5, "Vendredi", 6, "Samedi", 7, "Dimanche", "Erreur")</f>
        <v>Vendredi</v>
      </c>
      <c r="E6767" s="2" t="s">
        <v>35</v>
      </c>
      <c r="F6767" s="2" t="s">
        <v>105</v>
      </c>
      <c r="G6767" s="2" t="s">
        <v>106</v>
      </c>
      <c r="H6767" s="4" t="s">
        <v>16</v>
      </c>
      <c r="I6767" s="5">
        <v>37</v>
      </c>
      <c r="J6767" s="6">
        <v>158</v>
      </c>
      <c r="K6767" s="7">
        <v>5846</v>
      </c>
      <c r="L6767" s="7">
        <v>2923</v>
      </c>
      <c r="M6767" s="8">
        <v>0.5</v>
      </c>
      <c r="N6767" s="2" t="s">
        <v>82</v>
      </c>
      <c r="O6767">
        <f t="shared" si="840"/>
        <v>2021</v>
      </c>
      <c r="P6767">
        <f t="shared" si="841"/>
        <v>2</v>
      </c>
      <c r="Q6767" t="str">
        <f t="shared" si="842"/>
        <v>févr</v>
      </c>
      <c r="R6767" t="str">
        <f t="shared" si="843"/>
        <v>Kansas</v>
      </c>
      <c r="S6767" t="str">
        <f t="shared" si="844"/>
        <v>2021-02</v>
      </c>
      <c r="T6767">
        <f>IF(AND(COUNTIF(Calculs!$Q$2:$Q$12,$O6767)&gt;0,COUNTIF(Calculs!$S$2:$S$12,$E6767)&gt;0,COUNTIF(Calculs!$U$2:$U$12,$H6767)&gt;0),1,0)</f>
        <v>1</v>
      </c>
      <c r="U6767">
        <f t="shared" si="845"/>
        <v>5846</v>
      </c>
      <c r="V6767">
        <f t="shared" si="846"/>
        <v>158</v>
      </c>
      <c r="W6767">
        <f t="shared" si="847"/>
        <v>2923</v>
      </c>
    </row>
    <row r="6768" spans="1:23" ht="15.75" customHeight="1" x14ac:dyDescent="0.3">
      <c r="A6768" s="2" t="s">
        <v>13</v>
      </c>
      <c r="B6768" s="2">
        <v>1185732</v>
      </c>
      <c r="C6768" s="3">
        <v>44239</v>
      </c>
      <c r="D6768" s="12" t="str" cm="1">
        <f t="array" ref="D6768">_xlfn.SWITCH(WEEKDAY(C6768,2), 1, "Lundi", 2, "Mardi", 3, "Mercredi", 4, "Jeudi", 5, "Vendredi", 6, "Samedi", 7, "Dimanche", "Erreur")</f>
        <v>Vendredi</v>
      </c>
      <c r="E6768" s="2" t="s">
        <v>35</v>
      </c>
      <c r="F6768" s="2" t="s">
        <v>105</v>
      </c>
      <c r="G6768" s="2" t="s">
        <v>106</v>
      </c>
      <c r="H6768" s="4" t="s">
        <v>18</v>
      </c>
      <c r="I6768" s="5">
        <v>39</v>
      </c>
      <c r="J6768" s="6">
        <v>47</v>
      </c>
      <c r="K6768" s="7">
        <v>1833</v>
      </c>
      <c r="L6768" s="7">
        <v>806.52</v>
      </c>
      <c r="M6768" s="8">
        <v>0.44</v>
      </c>
      <c r="N6768" s="2" t="s">
        <v>82</v>
      </c>
      <c r="O6768">
        <f t="shared" si="840"/>
        <v>2021</v>
      </c>
      <c r="P6768">
        <f t="shared" si="841"/>
        <v>2</v>
      </c>
      <c r="Q6768" t="str">
        <f t="shared" si="842"/>
        <v>févr</v>
      </c>
      <c r="R6768" t="str">
        <f t="shared" si="843"/>
        <v>Kansas</v>
      </c>
      <c r="S6768" t="str">
        <f t="shared" si="844"/>
        <v>2021-02</v>
      </c>
      <c r="T6768">
        <f>IF(AND(COUNTIF(Calculs!$Q$2:$Q$12,$O6768)&gt;0,COUNTIF(Calculs!$S$2:$S$12,$E6768)&gt;0,COUNTIF(Calculs!$U$2:$U$12,$H6768)&gt;0),1,0)</f>
        <v>1</v>
      </c>
      <c r="U6768">
        <f t="shared" si="845"/>
        <v>1833</v>
      </c>
      <c r="V6768">
        <f t="shared" si="846"/>
        <v>47</v>
      </c>
      <c r="W6768">
        <f t="shared" si="847"/>
        <v>806.52</v>
      </c>
    </row>
    <row r="6769" spans="1:23" ht="15.75" customHeight="1" x14ac:dyDescent="0.3">
      <c r="A6769" s="2" t="s">
        <v>13</v>
      </c>
      <c r="B6769" s="2">
        <v>1185732</v>
      </c>
      <c r="C6769" s="3">
        <v>44239</v>
      </c>
      <c r="D6769" s="12" t="str" cm="1">
        <f t="array" ref="D6769">_xlfn.SWITCH(WEEKDAY(C6769,2), 1, "Lundi", 2, "Mardi", 3, "Mercredi", 4, "Jeudi", 5, "Vendredi", 6, "Samedi", 7, "Dimanche", "Erreur")</f>
        <v>Vendredi</v>
      </c>
      <c r="E6769" s="2" t="s">
        <v>35</v>
      </c>
      <c r="F6769" s="2" t="s">
        <v>105</v>
      </c>
      <c r="G6769" s="2" t="s">
        <v>106</v>
      </c>
      <c r="H6769" s="4" t="s">
        <v>19</v>
      </c>
      <c r="I6769" s="5">
        <v>29</v>
      </c>
      <c r="J6769" s="6">
        <v>59</v>
      </c>
      <c r="K6769" s="7">
        <v>1711</v>
      </c>
      <c r="L6769" s="7">
        <v>735.73</v>
      </c>
      <c r="M6769" s="8">
        <v>0.43</v>
      </c>
      <c r="N6769" s="2" t="s">
        <v>82</v>
      </c>
      <c r="O6769">
        <f t="shared" si="840"/>
        <v>2021</v>
      </c>
      <c r="P6769">
        <f t="shared" si="841"/>
        <v>2</v>
      </c>
      <c r="Q6769" t="str">
        <f t="shared" si="842"/>
        <v>févr</v>
      </c>
      <c r="R6769" t="str">
        <f t="shared" si="843"/>
        <v>Kansas</v>
      </c>
      <c r="S6769" t="str">
        <f t="shared" si="844"/>
        <v>2021-02</v>
      </c>
      <c r="T6769">
        <f>IF(AND(COUNTIF(Calculs!$Q$2:$Q$12,$O6769)&gt;0,COUNTIF(Calculs!$S$2:$S$12,$E6769)&gt;0,COUNTIF(Calculs!$U$2:$U$12,$H6769)&gt;0),1,0)</f>
        <v>1</v>
      </c>
      <c r="U6769">
        <f t="shared" si="845"/>
        <v>1711</v>
      </c>
      <c r="V6769">
        <f t="shared" si="846"/>
        <v>59</v>
      </c>
      <c r="W6769">
        <f t="shared" si="847"/>
        <v>735.73</v>
      </c>
    </row>
    <row r="6770" spans="1:23" ht="15.75" customHeight="1" x14ac:dyDescent="0.3">
      <c r="A6770" s="2" t="s">
        <v>13</v>
      </c>
      <c r="B6770" s="2">
        <v>1185732</v>
      </c>
      <c r="C6770" s="3">
        <v>44239</v>
      </c>
      <c r="D6770" s="12" t="str" cm="1">
        <f t="array" ref="D6770">_xlfn.SWITCH(WEEKDAY(C6770,2), 1, "Lundi", 2, "Mardi", 3, "Mercredi", 4, "Jeudi", 5, "Vendredi", 6, "Samedi", 7, "Dimanche", "Erreur")</f>
        <v>Vendredi</v>
      </c>
      <c r="E6770" s="2" t="s">
        <v>35</v>
      </c>
      <c r="F6770" s="2" t="s">
        <v>107</v>
      </c>
      <c r="G6770" s="2" t="s">
        <v>108</v>
      </c>
      <c r="H6770" s="4" t="s">
        <v>20</v>
      </c>
      <c r="I6770" s="5">
        <v>33</v>
      </c>
      <c r="J6770" s="6">
        <v>25</v>
      </c>
      <c r="K6770" s="7">
        <v>825</v>
      </c>
      <c r="L6770" s="7">
        <v>363</v>
      </c>
      <c r="M6770" s="8">
        <v>0.44</v>
      </c>
      <c r="N6770" s="2" t="s">
        <v>82</v>
      </c>
      <c r="O6770">
        <f t="shared" si="840"/>
        <v>2021</v>
      </c>
      <c r="P6770">
        <f t="shared" si="841"/>
        <v>2</v>
      </c>
      <c r="Q6770" t="str">
        <f t="shared" si="842"/>
        <v>févr</v>
      </c>
      <c r="R6770" t="str">
        <f t="shared" si="843"/>
        <v>South Dakota</v>
      </c>
      <c r="S6770" t="str">
        <f t="shared" si="844"/>
        <v>2021-02</v>
      </c>
      <c r="T6770">
        <f>IF(AND(COUNTIF(Calculs!$Q$2:$Q$12,$O6770)&gt;0,COUNTIF(Calculs!$S$2:$S$12,$E6770)&gt;0,COUNTIF(Calculs!$U$2:$U$12,$H6770)&gt;0),1,0)</f>
        <v>1</v>
      </c>
      <c r="U6770">
        <f t="shared" si="845"/>
        <v>825</v>
      </c>
      <c r="V6770">
        <f t="shared" si="846"/>
        <v>25</v>
      </c>
      <c r="W6770">
        <f t="shared" si="847"/>
        <v>363</v>
      </c>
    </row>
    <row r="6771" spans="1:23" ht="15.75" customHeight="1" x14ac:dyDescent="0.3">
      <c r="A6771" s="2" t="s">
        <v>13</v>
      </c>
      <c r="B6771" s="2">
        <v>1185732</v>
      </c>
      <c r="C6771" s="3">
        <v>44239</v>
      </c>
      <c r="D6771" s="12" t="str" cm="1">
        <f t="array" ref="D6771">_xlfn.SWITCH(WEEKDAY(C6771,2), 1, "Lundi", 2, "Mardi", 3, "Mercredi", 4, "Jeudi", 5, "Vendredi", 6, "Samedi", 7, "Dimanche", "Erreur")</f>
        <v>Vendredi</v>
      </c>
      <c r="E6771" s="2" t="s">
        <v>35</v>
      </c>
      <c r="F6771" s="2" t="s">
        <v>107</v>
      </c>
      <c r="G6771" s="2" t="s">
        <v>108</v>
      </c>
      <c r="H6771" s="4" t="s">
        <v>21</v>
      </c>
      <c r="I6771" s="5">
        <v>48</v>
      </c>
      <c r="J6771" s="6">
        <v>46</v>
      </c>
      <c r="K6771" s="7">
        <v>2208</v>
      </c>
      <c r="L6771" s="7">
        <v>993.59999999999991</v>
      </c>
      <c r="M6771" s="8">
        <v>0.44999999999999996</v>
      </c>
      <c r="N6771" s="2" t="s">
        <v>82</v>
      </c>
      <c r="O6771">
        <f t="shared" si="840"/>
        <v>2021</v>
      </c>
      <c r="P6771">
        <f t="shared" si="841"/>
        <v>2</v>
      </c>
      <c r="Q6771" t="str">
        <f t="shared" si="842"/>
        <v>févr</v>
      </c>
      <c r="R6771" t="str">
        <f t="shared" si="843"/>
        <v>South Dakota</v>
      </c>
      <c r="S6771" t="str">
        <f t="shared" si="844"/>
        <v>2021-02</v>
      </c>
      <c r="T6771">
        <f>IF(AND(COUNTIF(Calculs!$Q$2:$Q$12,$O6771)&gt;0,COUNTIF(Calculs!$S$2:$S$12,$E6771)&gt;0,COUNTIF(Calculs!$U$2:$U$12,$H6771)&gt;0),1,0)</f>
        <v>1</v>
      </c>
      <c r="U6771">
        <f t="shared" si="845"/>
        <v>2208</v>
      </c>
      <c r="V6771">
        <f t="shared" si="846"/>
        <v>46</v>
      </c>
      <c r="W6771">
        <f t="shared" si="847"/>
        <v>993.59999999999991</v>
      </c>
    </row>
    <row r="6772" spans="1:23" ht="15.75" customHeight="1" x14ac:dyDescent="0.3">
      <c r="A6772" s="2" t="s">
        <v>13</v>
      </c>
      <c r="B6772" s="2">
        <v>1185732</v>
      </c>
      <c r="C6772" s="3">
        <v>44239</v>
      </c>
      <c r="D6772" s="12" t="str" cm="1">
        <f t="array" ref="D6772">_xlfn.SWITCH(WEEKDAY(C6772,2), 1, "Lundi", 2, "Mardi", 3, "Mercredi", 4, "Jeudi", 5, "Vendredi", 6, "Samedi", 7, "Dimanche", "Erreur")</f>
        <v>Vendredi</v>
      </c>
      <c r="E6772" s="2" t="s">
        <v>35</v>
      </c>
      <c r="F6772" s="2" t="s">
        <v>107</v>
      </c>
      <c r="G6772" s="2" t="s">
        <v>108</v>
      </c>
      <c r="H6772" s="4" t="s">
        <v>22</v>
      </c>
      <c r="I6772" s="5">
        <v>32</v>
      </c>
      <c r="J6772" s="6">
        <v>80</v>
      </c>
      <c r="K6772" s="7">
        <v>2560</v>
      </c>
      <c r="L6772" s="7">
        <v>1408</v>
      </c>
      <c r="M6772" s="8">
        <v>0.55000000000000004</v>
      </c>
      <c r="N6772" s="2" t="s">
        <v>82</v>
      </c>
      <c r="O6772">
        <f t="shared" si="840"/>
        <v>2021</v>
      </c>
      <c r="P6772">
        <f t="shared" si="841"/>
        <v>2</v>
      </c>
      <c r="Q6772" t="str">
        <f t="shared" si="842"/>
        <v>févr</v>
      </c>
      <c r="R6772" t="str">
        <f t="shared" si="843"/>
        <v>South Dakota</v>
      </c>
      <c r="S6772" t="str">
        <f t="shared" si="844"/>
        <v>2021-02</v>
      </c>
      <c r="T6772">
        <f>IF(AND(COUNTIF(Calculs!$Q$2:$Q$12,$O6772)&gt;0,COUNTIF(Calculs!$S$2:$S$12,$E6772)&gt;0,COUNTIF(Calculs!$U$2:$U$12,$H6772)&gt;0),1,0)</f>
        <v>1</v>
      </c>
      <c r="U6772">
        <f t="shared" si="845"/>
        <v>2560</v>
      </c>
      <c r="V6772">
        <f t="shared" si="846"/>
        <v>80</v>
      </c>
      <c r="W6772">
        <f t="shared" si="847"/>
        <v>1408</v>
      </c>
    </row>
    <row r="6773" spans="1:23" ht="15.75" customHeight="1" x14ac:dyDescent="0.3">
      <c r="A6773" s="2" t="s">
        <v>13</v>
      </c>
      <c r="B6773" s="2">
        <v>1185732</v>
      </c>
      <c r="C6773" s="3">
        <v>44266</v>
      </c>
      <c r="D6773" s="12" t="str" cm="1">
        <f t="array" ref="D6773">_xlfn.SWITCH(WEEKDAY(C6773,2), 1, "Lundi", 2, "Mardi", 3, "Mercredi", 4, "Jeudi", 5, "Vendredi", 6, "Samedi", 7, "Dimanche", "Erreur")</f>
        <v>Jeudi</v>
      </c>
      <c r="E6773" s="2" t="s">
        <v>35</v>
      </c>
      <c r="F6773" s="2" t="s">
        <v>107</v>
      </c>
      <c r="G6773" s="2" t="s">
        <v>108</v>
      </c>
      <c r="H6773" s="4" t="s">
        <v>16</v>
      </c>
      <c r="I6773" s="5">
        <v>39</v>
      </c>
      <c r="J6773" s="6">
        <v>124</v>
      </c>
      <c r="K6773" s="7">
        <v>4836</v>
      </c>
      <c r="L6773" s="7">
        <v>2369.64</v>
      </c>
      <c r="M6773" s="8">
        <v>0.49</v>
      </c>
      <c r="N6773" s="2" t="s">
        <v>82</v>
      </c>
      <c r="O6773">
        <f t="shared" si="840"/>
        <v>2021</v>
      </c>
      <c r="P6773">
        <f t="shared" si="841"/>
        <v>3</v>
      </c>
      <c r="Q6773" t="str">
        <f t="shared" si="842"/>
        <v>mars</v>
      </c>
      <c r="R6773" t="str">
        <f t="shared" si="843"/>
        <v>South Dakota</v>
      </c>
      <c r="S6773" t="str">
        <f t="shared" si="844"/>
        <v>2021-03</v>
      </c>
      <c r="T6773">
        <f>IF(AND(COUNTIF(Calculs!$Q$2:$Q$12,$O6773)&gt;0,COUNTIF(Calculs!$S$2:$S$12,$E6773)&gt;0,COUNTIF(Calculs!$U$2:$U$12,$H6773)&gt;0),1,0)</f>
        <v>1</v>
      </c>
      <c r="U6773">
        <f t="shared" si="845"/>
        <v>4836</v>
      </c>
      <c r="V6773">
        <f t="shared" si="846"/>
        <v>124</v>
      </c>
      <c r="W6773">
        <f t="shared" si="847"/>
        <v>2369.64</v>
      </c>
    </row>
    <row r="6774" spans="1:23" ht="15.75" customHeight="1" x14ac:dyDescent="0.3">
      <c r="A6774" s="2" t="s">
        <v>13</v>
      </c>
      <c r="B6774" s="2">
        <v>1185732</v>
      </c>
      <c r="C6774" s="3">
        <v>44266</v>
      </c>
      <c r="D6774" s="12" t="str" cm="1">
        <f t="array" ref="D6774">_xlfn.SWITCH(WEEKDAY(C6774,2), 1, "Lundi", 2, "Mardi", 3, "Mercredi", 4, "Jeudi", 5, "Vendredi", 6, "Samedi", 7, "Dimanche", "Erreur")</f>
        <v>Jeudi</v>
      </c>
      <c r="E6774" s="2" t="s">
        <v>35</v>
      </c>
      <c r="F6774" s="2" t="s">
        <v>107</v>
      </c>
      <c r="G6774" s="2" t="s">
        <v>108</v>
      </c>
      <c r="H6774" s="4" t="s">
        <v>18</v>
      </c>
      <c r="I6774" s="5">
        <v>37</v>
      </c>
      <c r="J6774" s="6">
        <v>50</v>
      </c>
      <c r="K6774" s="7">
        <v>1850</v>
      </c>
      <c r="L6774" s="7">
        <v>777</v>
      </c>
      <c r="M6774" s="8">
        <v>0.42</v>
      </c>
      <c r="N6774" s="2" t="s">
        <v>82</v>
      </c>
      <c r="O6774">
        <f t="shared" si="840"/>
        <v>2021</v>
      </c>
      <c r="P6774">
        <f t="shared" si="841"/>
        <v>3</v>
      </c>
      <c r="Q6774" t="str">
        <f t="shared" si="842"/>
        <v>mars</v>
      </c>
      <c r="R6774" t="str">
        <f t="shared" si="843"/>
        <v>South Dakota</v>
      </c>
      <c r="S6774" t="str">
        <f t="shared" si="844"/>
        <v>2021-03</v>
      </c>
      <c r="T6774">
        <f>IF(AND(COUNTIF(Calculs!$Q$2:$Q$12,$O6774)&gt;0,COUNTIF(Calculs!$S$2:$S$12,$E6774)&gt;0,COUNTIF(Calculs!$U$2:$U$12,$H6774)&gt;0),1,0)</f>
        <v>1</v>
      </c>
      <c r="U6774">
        <f t="shared" si="845"/>
        <v>1850</v>
      </c>
      <c r="V6774">
        <f t="shared" si="846"/>
        <v>50</v>
      </c>
      <c r="W6774">
        <f t="shared" si="847"/>
        <v>777</v>
      </c>
    </row>
    <row r="6775" spans="1:23" ht="15.75" customHeight="1" x14ac:dyDescent="0.3">
      <c r="A6775" s="2" t="s">
        <v>13</v>
      </c>
      <c r="B6775" s="2">
        <v>1185732</v>
      </c>
      <c r="C6775" s="3">
        <v>44266</v>
      </c>
      <c r="D6775" s="12" t="str" cm="1">
        <f t="array" ref="D6775">_xlfn.SWITCH(WEEKDAY(C6775,2), 1, "Lundi", 2, "Mardi", 3, "Mercredi", 4, "Jeudi", 5, "Vendredi", 6, "Samedi", 7, "Dimanche", "Erreur")</f>
        <v>Jeudi</v>
      </c>
      <c r="E6775" s="2" t="s">
        <v>35</v>
      </c>
      <c r="F6775" s="2" t="s">
        <v>107</v>
      </c>
      <c r="G6775" s="2" t="s">
        <v>108</v>
      </c>
      <c r="H6775" s="4" t="s">
        <v>19</v>
      </c>
      <c r="I6775" s="5">
        <v>27</v>
      </c>
      <c r="J6775" s="6">
        <v>59</v>
      </c>
      <c r="K6775" s="7">
        <v>1593</v>
      </c>
      <c r="L6775" s="7">
        <v>669.06</v>
      </c>
      <c r="M6775" s="8">
        <v>0.42</v>
      </c>
      <c r="N6775" s="2" t="s">
        <v>82</v>
      </c>
      <c r="O6775">
        <f t="shared" si="840"/>
        <v>2021</v>
      </c>
      <c r="P6775">
        <f t="shared" si="841"/>
        <v>3</v>
      </c>
      <c r="Q6775" t="str">
        <f t="shared" si="842"/>
        <v>mars</v>
      </c>
      <c r="R6775" t="str">
        <f t="shared" si="843"/>
        <v>South Dakota</v>
      </c>
      <c r="S6775" t="str">
        <f t="shared" si="844"/>
        <v>2021-03</v>
      </c>
      <c r="T6775">
        <f>IF(AND(COUNTIF(Calculs!$Q$2:$Q$12,$O6775)&gt;0,COUNTIF(Calculs!$S$2:$S$12,$E6775)&gt;0,COUNTIF(Calculs!$U$2:$U$12,$H6775)&gt;0),1,0)</f>
        <v>1</v>
      </c>
      <c r="U6775">
        <f t="shared" si="845"/>
        <v>1593</v>
      </c>
      <c r="V6775">
        <f t="shared" si="846"/>
        <v>59</v>
      </c>
      <c r="W6775">
        <f t="shared" si="847"/>
        <v>669.06</v>
      </c>
    </row>
    <row r="6776" spans="1:23" ht="15.75" customHeight="1" x14ac:dyDescent="0.3">
      <c r="A6776" s="2" t="s">
        <v>13</v>
      </c>
      <c r="B6776" s="2">
        <v>1185732</v>
      </c>
      <c r="C6776" s="3">
        <v>44266</v>
      </c>
      <c r="D6776" s="12" t="str" cm="1">
        <f t="array" ref="D6776">_xlfn.SWITCH(WEEKDAY(C6776,2), 1, "Lundi", 2, "Mardi", 3, "Mercredi", 4, "Jeudi", 5, "Vendredi", 6, "Samedi", 7, "Dimanche", "Erreur")</f>
        <v>Jeudi</v>
      </c>
      <c r="E6776" s="2" t="s">
        <v>35</v>
      </c>
      <c r="F6776" s="2" t="s">
        <v>107</v>
      </c>
      <c r="G6776" s="2" t="s">
        <v>108</v>
      </c>
      <c r="H6776" s="4" t="s">
        <v>20</v>
      </c>
      <c r="I6776" s="5">
        <v>33</v>
      </c>
      <c r="J6776" s="6">
        <v>23</v>
      </c>
      <c r="K6776" s="7">
        <v>759</v>
      </c>
      <c r="L6776" s="7">
        <v>333.96</v>
      </c>
      <c r="M6776" s="8">
        <v>0.44</v>
      </c>
      <c r="N6776" s="2" t="s">
        <v>82</v>
      </c>
      <c r="O6776">
        <f t="shared" si="840"/>
        <v>2021</v>
      </c>
      <c r="P6776">
        <f t="shared" si="841"/>
        <v>3</v>
      </c>
      <c r="Q6776" t="str">
        <f t="shared" si="842"/>
        <v>mars</v>
      </c>
      <c r="R6776" t="str">
        <f t="shared" si="843"/>
        <v>South Dakota</v>
      </c>
      <c r="S6776" t="str">
        <f t="shared" si="844"/>
        <v>2021-03</v>
      </c>
      <c r="T6776">
        <f>IF(AND(COUNTIF(Calculs!$Q$2:$Q$12,$O6776)&gt;0,COUNTIF(Calculs!$S$2:$S$12,$E6776)&gt;0,COUNTIF(Calculs!$U$2:$U$12,$H6776)&gt;0),1,0)</f>
        <v>1</v>
      </c>
      <c r="U6776">
        <f t="shared" si="845"/>
        <v>759</v>
      </c>
      <c r="V6776">
        <f t="shared" si="846"/>
        <v>23</v>
      </c>
      <c r="W6776">
        <f t="shared" si="847"/>
        <v>333.96</v>
      </c>
    </row>
    <row r="6777" spans="1:23" ht="15.75" customHeight="1" x14ac:dyDescent="0.3">
      <c r="A6777" s="2" t="s">
        <v>13</v>
      </c>
      <c r="B6777" s="2">
        <v>1185732</v>
      </c>
      <c r="C6777" s="3">
        <v>44266</v>
      </c>
      <c r="D6777" s="12" t="str" cm="1">
        <f t="array" ref="D6777">_xlfn.SWITCH(WEEKDAY(C6777,2), 1, "Lundi", 2, "Mardi", 3, "Mercredi", 4, "Jeudi", 5, "Vendredi", 6, "Samedi", 7, "Dimanche", "Erreur")</f>
        <v>Jeudi</v>
      </c>
      <c r="E6777" s="2" t="s">
        <v>35</v>
      </c>
      <c r="F6777" s="2" t="s">
        <v>107</v>
      </c>
      <c r="G6777" s="2" t="s">
        <v>108</v>
      </c>
      <c r="H6777" s="4" t="s">
        <v>21</v>
      </c>
      <c r="I6777" s="5">
        <v>47</v>
      </c>
      <c r="J6777" s="6">
        <v>31</v>
      </c>
      <c r="K6777" s="7">
        <v>1457</v>
      </c>
      <c r="L6777" s="7">
        <v>728.5</v>
      </c>
      <c r="M6777" s="8">
        <v>0.5</v>
      </c>
      <c r="N6777" s="2" t="s">
        <v>82</v>
      </c>
      <c r="O6777">
        <f t="shared" si="840"/>
        <v>2021</v>
      </c>
      <c r="P6777">
        <f t="shared" si="841"/>
        <v>3</v>
      </c>
      <c r="Q6777" t="str">
        <f t="shared" si="842"/>
        <v>mars</v>
      </c>
      <c r="R6777" t="str">
        <f t="shared" si="843"/>
        <v>South Dakota</v>
      </c>
      <c r="S6777" t="str">
        <f t="shared" si="844"/>
        <v>2021-03</v>
      </c>
      <c r="T6777">
        <f>IF(AND(COUNTIF(Calculs!$Q$2:$Q$12,$O6777)&gt;0,COUNTIF(Calculs!$S$2:$S$12,$E6777)&gt;0,COUNTIF(Calculs!$U$2:$U$12,$H6777)&gt;0),1,0)</f>
        <v>1</v>
      </c>
      <c r="U6777">
        <f t="shared" si="845"/>
        <v>1457</v>
      </c>
      <c r="V6777">
        <f t="shared" si="846"/>
        <v>31</v>
      </c>
      <c r="W6777">
        <f t="shared" si="847"/>
        <v>728.5</v>
      </c>
    </row>
    <row r="6778" spans="1:23" ht="15.75" customHeight="1" x14ac:dyDescent="0.3">
      <c r="A6778" s="2" t="s">
        <v>13</v>
      </c>
      <c r="B6778" s="2">
        <v>1185732</v>
      </c>
      <c r="C6778" s="3">
        <v>44266</v>
      </c>
      <c r="D6778" s="12" t="str" cm="1">
        <f t="array" ref="D6778">_xlfn.SWITCH(WEEKDAY(C6778,2), 1, "Lundi", 2, "Mardi", 3, "Mercredi", 4, "Jeudi", 5, "Vendredi", 6, "Samedi", 7, "Dimanche", "Erreur")</f>
        <v>Jeudi</v>
      </c>
      <c r="E6778" s="2" t="s">
        <v>35</v>
      </c>
      <c r="F6778" s="2" t="s">
        <v>107</v>
      </c>
      <c r="G6778" s="2" t="s">
        <v>108</v>
      </c>
      <c r="H6778" s="4" t="s">
        <v>22</v>
      </c>
      <c r="I6778" s="5">
        <v>37</v>
      </c>
      <c r="J6778" s="6">
        <v>59</v>
      </c>
      <c r="K6778" s="7">
        <v>2183</v>
      </c>
      <c r="L6778" s="7">
        <v>1156.99</v>
      </c>
      <c r="M6778" s="8">
        <v>0.53</v>
      </c>
      <c r="N6778" s="2" t="s">
        <v>82</v>
      </c>
      <c r="O6778">
        <f t="shared" si="840"/>
        <v>2021</v>
      </c>
      <c r="P6778">
        <f t="shared" si="841"/>
        <v>3</v>
      </c>
      <c r="Q6778" t="str">
        <f t="shared" si="842"/>
        <v>mars</v>
      </c>
      <c r="R6778" t="str">
        <f t="shared" si="843"/>
        <v>South Dakota</v>
      </c>
      <c r="S6778" t="str">
        <f t="shared" si="844"/>
        <v>2021-03</v>
      </c>
      <c r="T6778">
        <f>IF(AND(COUNTIF(Calculs!$Q$2:$Q$12,$O6778)&gt;0,COUNTIF(Calculs!$S$2:$S$12,$E6778)&gt;0,COUNTIF(Calculs!$U$2:$U$12,$H6778)&gt;0),1,0)</f>
        <v>1</v>
      </c>
      <c r="U6778">
        <f t="shared" si="845"/>
        <v>2183</v>
      </c>
      <c r="V6778">
        <f t="shared" si="846"/>
        <v>59</v>
      </c>
      <c r="W6778">
        <f t="shared" si="847"/>
        <v>1156.99</v>
      </c>
    </row>
    <row r="6779" spans="1:23" ht="15.75" customHeight="1" x14ac:dyDescent="0.3">
      <c r="A6779" s="2" t="s">
        <v>13</v>
      </c>
      <c r="B6779" s="2">
        <v>1185732</v>
      </c>
      <c r="C6779" s="3">
        <v>44298</v>
      </c>
      <c r="D6779" s="12" t="str" cm="1">
        <f t="array" ref="D6779">_xlfn.SWITCH(WEEKDAY(C6779,2), 1, "Lundi", 2, "Mardi", 3, "Mercredi", 4, "Jeudi", 5, "Vendredi", 6, "Samedi", 7, "Dimanche", "Erreur")</f>
        <v>Lundi</v>
      </c>
      <c r="E6779" s="2" t="s">
        <v>35</v>
      </c>
      <c r="F6779" s="2" t="s">
        <v>107</v>
      </c>
      <c r="G6779" s="2" t="s">
        <v>108</v>
      </c>
      <c r="H6779" s="4" t="s">
        <v>16</v>
      </c>
      <c r="I6779" s="5">
        <v>38</v>
      </c>
      <c r="J6779" s="6">
        <v>113</v>
      </c>
      <c r="K6779" s="7">
        <v>4294</v>
      </c>
      <c r="L6779" s="7">
        <v>1975.2399999999998</v>
      </c>
      <c r="M6779" s="8">
        <v>0.45999999999999996</v>
      </c>
      <c r="N6779" s="2" t="s">
        <v>82</v>
      </c>
      <c r="O6779">
        <f t="shared" si="840"/>
        <v>2021</v>
      </c>
      <c r="P6779">
        <f t="shared" si="841"/>
        <v>4</v>
      </c>
      <c r="Q6779" t="str">
        <f t="shared" si="842"/>
        <v>avr</v>
      </c>
      <c r="R6779" t="str">
        <f t="shared" si="843"/>
        <v>South Dakota</v>
      </c>
      <c r="S6779" t="str">
        <f t="shared" si="844"/>
        <v>2021-04</v>
      </c>
      <c r="T6779">
        <f>IF(AND(COUNTIF(Calculs!$Q$2:$Q$12,$O6779)&gt;0,COUNTIF(Calculs!$S$2:$S$12,$E6779)&gt;0,COUNTIF(Calculs!$U$2:$U$12,$H6779)&gt;0),1,0)</f>
        <v>1</v>
      </c>
      <c r="U6779">
        <f t="shared" si="845"/>
        <v>4294</v>
      </c>
      <c r="V6779">
        <f t="shared" si="846"/>
        <v>113</v>
      </c>
      <c r="W6779">
        <f t="shared" si="847"/>
        <v>1975.2399999999998</v>
      </c>
    </row>
    <row r="6780" spans="1:23" ht="15.75" customHeight="1" x14ac:dyDescent="0.3">
      <c r="A6780" s="2" t="s">
        <v>13</v>
      </c>
      <c r="B6780" s="2">
        <v>1185732</v>
      </c>
      <c r="C6780" s="3">
        <v>44298</v>
      </c>
      <c r="D6780" s="12" t="str" cm="1">
        <f t="array" ref="D6780">_xlfn.SWITCH(WEEKDAY(C6780,2), 1, "Lundi", 2, "Mardi", 3, "Mercredi", 4, "Jeudi", 5, "Vendredi", 6, "Samedi", 7, "Dimanche", "Erreur")</f>
        <v>Lundi</v>
      </c>
      <c r="E6780" s="2" t="s">
        <v>35</v>
      </c>
      <c r="F6780" s="2" t="s">
        <v>107</v>
      </c>
      <c r="G6780" s="2" t="s">
        <v>108</v>
      </c>
      <c r="H6780" s="4" t="s">
        <v>18</v>
      </c>
      <c r="I6780" s="5">
        <v>39</v>
      </c>
      <c r="J6780" s="6">
        <v>42</v>
      </c>
      <c r="K6780" s="7">
        <v>1638</v>
      </c>
      <c r="L6780" s="7">
        <v>671.57999999999993</v>
      </c>
      <c r="M6780" s="8">
        <v>0.41</v>
      </c>
      <c r="N6780" s="2" t="s">
        <v>82</v>
      </c>
      <c r="O6780">
        <f t="shared" si="840"/>
        <v>2021</v>
      </c>
      <c r="P6780">
        <f t="shared" si="841"/>
        <v>4</v>
      </c>
      <c r="Q6780" t="str">
        <f t="shared" si="842"/>
        <v>avr</v>
      </c>
      <c r="R6780" t="str">
        <f t="shared" si="843"/>
        <v>South Dakota</v>
      </c>
      <c r="S6780" t="str">
        <f t="shared" si="844"/>
        <v>2021-04</v>
      </c>
      <c r="T6780">
        <f>IF(AND(COUNTIF(Calculs!$Q$2:$Q$12,$O6780)&gt;0,COUNTIF(Calculs!$S$2:$S$12,$E6780)&gt;0,COUNTIF(Calculs!$U$2:$U$12,$H6780)&gt;0),1,0)</f>
        <v>1</v>
      </c>
      <c r="U6780">
        <f t="shared" si="845"/>
        <v>1638</v>
      </c>
      <c r="V6780">
        <f t="shared" si="846"/>
        <v>42</v>
      </c>
      <c r="W6780">
        <f t="shared" si="847"/>
        <v>671.57999999999993</v>
      </c>
    </row>
    <row r="6781" spans="1:23" ht="15.75" customHeight="1" x14ac:dyDescent="0.3">
      <c r="A6781" s="2" t="s">
        <v>13</v>
      </c>
      <c r="B6781" s="2">
        <v>1185732</v>
      </c>
      <c r="C6781" s="3">
        <v>44298</v>
      </c>
      <c r="D6781" s="12" t="str" cm="1">
        <f t="array" ref="D6781">_xlfn.SWITCH(WEEKDAY(C6781,2), 1, "Lundi", 2, "Mardi", 3, "Mercredi", 4, "Jeudi", 5, "Vendredi", 6, "Samedi", 7, "Dimanche", "Erreur")</f>
        <v>Lundi</v>
      </c>
      <c r="E6781" s="2" t="s">
        <v>35</v>
      </c>
      <c r="F6781" s="2" t="s">
        <v>107</v>
      </c>
      <c r="G6781" s="2" t="s">
        <v>108</v>
      </c>
      <c r="H6781" s="4" t="s">
        <v>19</v>
      </c>
      <c r="I6781" s="5">
        <v>29</v>
      </c>
      <c r="J6781" s="6">
        <v>45</v>
      </c>
      <c r="K6781" s="7">
        <v>1305</v>
      </c>
      <c r="L6781" s="7">
        <v>522</v>
      </c>
      <c r="M6781" s="8">
        <v>0.4</v>
      </c>
      <c r="N6781" s="2" t="s">
        <v>82</v>
      </c>
      <c r="O6781">
        <f t="shared" si="840"/>
        <v>2021</v>
      </c>
      <c r="P6781">
        <f t="shared" si="841"/>
        <v>4</v>
      </c>
      <c r="Q6781" t="str">
        <f t="shared" si="842"/>
        <v>avr</v>
      </c>
      <c r="R6781" t="str">
        <f t="shared" si="843"/>
        <v>South Dakota</v>
      </c>
      <c r="S6781" t="str">
        <f t="shared" si="844"/>
        <v>2021-04</v>
      </c>
      <c r="T6781">
        <f>IF(AND(COUNTIF(Calculs!$Q$2:$Q$12,$O6781)&gt;0,COUNTIF(Calculs!$S$2:$S$12,$E6781)&gt;0,COUNTIF(Calculs!$U$2:$U$12,$H6781)&gt;0),1,0)</f>
        <v>1</v>
      </c>
      <c r="U6781">
        <f t="shared" si="845"/>
        <v>1305</v>
      </c>
      <c r="V6781">
        <f t="shared" si="846"/>
        <v>45</v>
      </c>
      <c r="W6781">
        <f t="shared" si="847"/>
        <v>522</v>
      </c>
    </row>
    <row r="6782" spans="1:23" ht="15.75" customHeight="1" x14ac:dyDescent="0.3">
      <c r="A6782" s="2" t="s">
        <v>13</v>
      </c>
      <c r="B6782" s="2">
        <v>1185732</v>
      </c>
      <c r="C6782" s="3">
        <v>44298</v>
      </c>
      <c r="D6782" s="12" t="str" cm="1">
        <f t="array" ref="D6782">_xlfn.SWITCH(WEEKDAY(C6782,2), 1, "Lundi", 2, "Mardi", 3, "Mercredi", 4, "Jeudi", 5, "Vendredi", 6, "Samedi", 7, "Dimanche", "Erreur")</f>
        <v>Lundi</v>
      </c>
      <c r="E6782" s="2" t="s">
        <v>35</v>
      </c>
      <c r="F6782" s="2" t="s">
        <v>107</v>
      </c>
      <c r="G6782" s="2" t="s">
        <v>108</v>
      </c>
      <c r="H6782" s="4" t="s">
        <v>20</v>
      </c>
      <c r="I6782" s="5">
        <v>34</v>
      </c>
      <c r="J6782" s="6">
        <v>20</v>
      </c>
      <c r="K6782" s="7">
        <v>680</v>
      </c>
      <c r="L6782" s="7">
        <v>292.39999999999998</v>
      </c>
      <c r="M6782" s="8">
        <v>0.43</v>
      </c>
      <c r="N6782" s="2" t="s">
        <v>82</v>
      </c>
      <c r="O6782">
        <f t="shared" si="840"/>
        <v>2021</v>
      </c>
      <c r="P6782">
        <f t="shared" si="841"/>
        <v>4</v>
      </c>
      <c r="Q6782" t="str">
        <f t="shared" si="842"/>
        <v>avr</v>
      </c>
      <c r="R6782" t="str">
        <f t="shared" si="843"/>
        <v>South Dakota</v>
      </c>
      <c r="S6782" t="str">
        <f t="shared" si="844"/>
        <v>2021-04</v>
      </c>
      <c r="T6782">
        <f>IF(AND(COUNTIF(Calculs!$Q$2:$Q$12,$O6782)&gt;0,COUNTIF(Calculs!$S$2:$S$12,$E6782)&gt;0,COUNTIF(Calculs!$U$2:$U$12,$H6782)&gt;0),1,0)</f>
        <v>1</v>
      </c>
      <c r="U6782">
        <f t="shared" si="845"/>
        <v>680</v>
      </c>
      <c r="V6782">
        <f t="shared" si="846"/>
        <v>20</v>
      </c>
      <c r="W6782">
        <f t="shared" si="847"/>
        <v>292.39999999999998</v>
      </c>
    </row>
    <row r="6783" spans="1:23" ht="15.75" customHeight="1" x14ac:dyDescent="0.3">
      <c r="A6783" s="2" t="s">
        <v>13</v>
      </c>
      <c r="B6783" s="2">
        <v>1185732</v>
      </c>
      <c r="C6783" s="3">
        <v>44298</v>
      </c>
      <c r="D6783" s="12" t="str" cm="1">
        <f t="array" ref="D6783">_xlfn.SWITCH(WEEKDAY(C6783,2), 1, "Lundi", 2, "Mardi", 3, "Mercredi", 4, "Jeudi", 5, "Vendredi", 6, "Samedi", 7, "Dimanche", "Erreur")</f>
        <v>Lundi</v>
      </c>
      <c r="E6783" s="2" t="s">
        <v>35</v>
      </c>
      <c r="F6783" s="2" t="s">
        <v>107</v>
      </c>
      <c r="G6783" s="2" t="s">
        <v>108</v>
      </c>
      <c r="H6783" s="4" t="s">
        <v>21</v>
      </c>
      <c r="I6783" s="5">
        <v>56</v>
      </c>
      <c r="J6783" s="6">
        <v>29</v>
      </c>
      <c r="K6783" s="7">
        <v>1624</v>
      </c>
      <c r="L6783" s="7">
        <v>747.04</v>
      </c>
      <c r="M6783" s="8">
        <v>0.45999999999999996</v>
      </c>
      <c r="N6783" s="2" t="s">
        <v>82</v>
      </c>
      <c r="O6783">
        <f t="shared" si="840"/>
        <v>2021</v>
      </c>
      <c r="P6783">
        <f t="shared" si="841"/>
        <v>4</v>
      </c>
      <c r="Q6783" t="str">
        <f t="shared" si="842"/>
        <v>avr</v>
      </c>
      <c r="R6783" t="str">
        <f t="shared" si="843"/>
        <v>South Dakota</v>
      </c>
      <c r="S6783" t="str">
        <f t="shared" si="844"/>
        <v>2021-04</v>
      </c>
      <c r="T6783">
        <f>IF(AND(COUNTIF(Calculs!$Q$2:$Q$12,$O6783)&gt;0,COUNTIF(Calculs!$S$2:$S$12,$E6783)&gt;0,COUNTIF(Calculs!$U$2:$U$12,$H6783)&gt;0),1,0)</f>
        <v>1</v>
      </c>
      <c r="U6783">
        <f t="shared" si="845"/>
        <v>1624</v>
      </c>
      <c r="V6783">
        <f t="shared" si="846"/>
        <v>29</v>
      </c>
      <c r="W6783">
        <f t="shared" si="847"/>
        <v>747.04</v>
      </c>
    </row>
    <row r="6784" spans="1:23" ht="15.75" customHeight="1" x14ac:dyDescent="0.3">
      <c r="A6784" s="2" t="s">
        <v>13</v>
      </c>
      <c r="B6784" s="2">
        <v>1185732</v>
      </c>
      <c r="C6784" s="3">
        <v>44298</v>
      </c>
      <c r="D6784" s="12" t="str" cm="1">
        <f t="array" ref="D6784">_xlfn.SWITCH(WEEKDAY(C6784,2), 1, "Lundi", 2, "Mardi", 3, "Mercredi", 4, "Jeudi", 5, "Vendredi", 6, "Samedi", 7, "Dimanche", "Erreur")</f>
        <v>Lundi</v>
      </c>
      <c r="E6784" s="2" t="s">
        <v>35</v>
      </c>
      <c r="F6784" s="2" t="s">
        <v>107</v>
      </c>
      <c r="G6784" s="2" t="s">
        <v>108</v>
      </c>
      <c r="H6784" s="4" t="s">
        <v>22</v>
      </c>
      <c r="I6784" s="5">
        <v>48</v>
      </c>
      <c r="J6784" s="6">
        <v>61</v>
      </c>
      <c r="K6784" s="7">
        <v>2928</v>
      </c>
      <c r="L6784" s="7">
        <v>1551.8400000000001</v>
      </c>
      <c r="M6784" s="8">
        <v>0.53</v>
      </c>
      <c r="N6784" s="2" t="s">
        <v>82</v>
      </c>
      <c r="O6784">
        <f t="shared" si="840"/>
        <v>2021</v>
      </c>
      <c r="P6784">
        <f t="shared" si="841"/>
        <v>4</v>
      </c>
      <c r="Q6784" t="str">
        <f t="shared" si="842"/>
        <v>avr</v>
      </c>
      <c r="R6784" t="str">
        <f t="shared" si="843"/>
        <v>South Dakota</v>
      </c>
      <c r="S6784" t="str">
        <f t="shared" si="844"/>
        <v>2021-04</v>
      </c>
      <c r="T6784">
        <f>IF(AND(COUNTIF(Calculs!$Q$2:$Q$12,$O6784)&gt;0,COUNTIF(Calculs!$S$2:$S$12,$E6784)&gt;0,COUNTIF(Calculs!$U$2:$U$12,$H6784)&gt;0),1,0)</f>
        <v>1</v>
      </c>
      <c r="U6784">
        <f t="shared" si="845"/>
        <v>2928</v>
      </c>
      <c r="V6784">
        <f t="shared" si="846"/>
        <v>61</v>
      </c>
      <c r="W6784">
        <f t="shared" si="847"/>
        <v>1551.8400000000001</v>
      </c>
    </row>
    <row r="6785" spans="1:23" ht="15.75" customHeight="1" x14ac:dyDescent="0.3">
      <c r="A6785" s="2" t="s">
        <v>13</v>
      </c>
      <c r="B6785" s="2">
        <v>1185732</v>
      </c>
      <c r="C6785" s="3">
        <v>44329</v>
      </c>
      <c r="D6785" s="12" t="str" cm="1">
        <f t="array" ref="D6785">_xlfn.SWITCH(WEEKDAY(C6785,2), 1, "Lundi", 2, "Mardi", 3, "Mercredi", 4, "Jeudi", 5, "Vendredi", 6, "Samedi", 7, "Dimanche", "Erreur")</f>
        <v>Jeudi</v>
      </c>
      <c r="E6785" s="2" t="s">
        <v>35</v>
      </c>
      <c r="F6785" s="2" t="s">
        <v>107</v>
      </c>
      <c r="G6785" s="2" t="s">
        <v>108</v>
      </c>
      <c r="H6785" s="4" t="s">
        <v>16</v>
      </c>
      <c r="I6785" s="5">
        <v>58</v>
      </c>
      <c r="J6785" s="6">
        <v>139</v>
      </c>
      <c r="K6785" s="7">
        <v>8062</v>
      </c>
      <c r="L6785" s="7">
        <v>3789.14</v>
      </c>
      <c r="M6785" s="8">
        <v>0.47</v>
      </c>
      <c r="N6785" s="2" t="s">
        <v>82</v>
      </c>
      <c r="O6785">
        <f t="shared" si="840"/>
        <v>2021</v>
      </c>
      <c r="P6785">
        <f t="shared" si="841"/>
        <v>5</v>
      </c>
      <c r="Q6785" t="str">
        <f t="shared" si="842"/>
        <v>mai</v>
      </c>
      <c r="R6785" t="str">
        <f t="shared" si="843"/>
        <v>South Dakota</v>
      </c>
      <c r="S6785" t="str">
        <f t="shared" si="844"/>
        <v>2021-05</v>
      </c>
      <c r="T6785">
        <f>IF(AND(COUNTIF(Calculs!$Q$2:$Q$12,$O6785)&gt;0,COUNTIF(Calculs!$S$2:$S$12,$E6785)&gt;0,COUNTIF(Calculs!$U$2:$U$12,$H6785)&gt;0),1,0)</f>
        <v>1</v>
      </c>
      <c r="U6785">
        <f t="shared" si="845"/>
        <v>8062</v>
      </c>
      <c r="V6785">
        <f t="shared" si="846"/>
        <v>139</v>
      </c>
      <c r="W6785">
        <f t="shared" si="847"/>
        <v>3789.14</v>
      </c>
    </row>
    <row r="6786" spans="1:23" ht="15.75" customHeight="1" x14ac:dyDescent="0.3">
      <c r="A6786" s="2" t="s">
        <v>13</v>
      </c>
      <c r="B6786" s="2">
        <v>1185732</v>
      </c>
      <c r="C6786" s="3">
        <v>44329</v>
      </c>
      <c r="D6786" s="12" t="str" cm="1">
        <f t="array" ref="D6786">_xlfn.SWITCH(WEEKDAY(C6786,2), 1, "Lundi", 2, "Mardi", 3, "Mercredi", 4, "Jeudi", 5, "Vendredi", 6, "Samedi", 7, "Dimanche", "Erreur")</f>
        <v>Jeudi</v>
      </c>
      <c r="E6786" s="2" t="s">
        <v>35</v>
      </c>
      <c r="F6786" s="2" t="s">
        <v>107</v>
      </c>
      <c r="G6786" s="2" t="s">
        <v>108</v>
      </c>
      <c r="H6786" s="4" t="s">
        <v>18</v>
      </c>
      <c r="I6786" s="5">
        <v>45</v>
      </c>
      <c r="J6786" s="6">
        <v>60</v>
      </c>
      <c r="K6786" s="7">
        <v>2700</v>
      </c>
      <c r="L6786" s="7">
        <v>1214.9999999999998</v>
      </c>
      <c r="M6786" s="8">
        <v>0.44999999999999996</v>
      </c>
      <c r="N6786" s="2" t="s">
        <v>82</v>
      </c>
      <c r="O6786">
        <f t="shared" si="840"/>
        <v>2021</v>
      </c>
      <c r="P6786">
        <f t="shared" si="841"/>
        <v>5</v>
      </c>
      <c r="Q6786" t="str">
        <f t="shared" si="842"/>
        <v>mai</v>
      </c>
      <c r="R6786" t="str">
        <f t="shared" si="843"/>
        <v>South Dakota</v>
      </c>
      <c r="S6786" t="str">
        <f t="shared" si="844"/>
        <v>2021-05</v>
      </c>
      <c r="T6786">
        <f>IF(AND(COUNTIF(Calculs!$Q$2:$Q$12,$O6786)&gt;0,COUNTIF(Calculs!$S$2:$S$12,$E6786)&gt;0,COUNTIF(Calculs!$U$2:$U$12,$H6786)&gt;0),1,0)</f>
        <v>1</v>
      </c>
      <c r="U6786">
        <f t="shared" si="845"/>
        <v>2700</v>
      </c>
      <c r="V6786">
        <f t="shared" si="846"/>
        <v>60</v>
      </c>
      <c r="W6786">
        <f t="shared" si="847"/>
        <v>1214.9999999999998</v>
      </c>
    </row>
    <row r="6787" spans="1:23" ht="15.75" customHeight="1" x14ac:dyDescent="0.3">
      <c r="A6787" s="2" t="s">
        <v>13</v>
      </c>
      <c r="B6787" s="2">
        <v>1185732</v>
      </c>
      <c r="C6787" s="3">
        <v>44329</v>
      </c>
      <c r="D6787" s="12" t="str" cm="1">
        <f t="array" ref="D6787">_xlfn.SWITCH(WEEKDAY(C6787,2), 1, "Lundi", 2, "Mardi", 3, "Mercredi", 4, "Jeudi", 5, "Vendredi", 6, "Samedi", 7, "Dimanche", "Erreur")</f>
        <v>Jeudi</v>
      </c>
      <c r="E6787" s="2" t="s">
        <v>35</v>
      </c>
      <c r="F6787" s="2" t="s">
        <v>107</v>
      </c>
      <c r="G6787" s="2" t="s">
        <v>108</v>
      </c>
      <c r="H6787" s="4" t="s">
        <v>19</v>
      </c>
      <c r="I6787" s="5">
        <v>43</v>
      </c>
      <c r="J6787" s="6">
        <v>46</v>
      </c>
      <c r="K6787" s="7">
        <v>1978</v>
      </c>
      <c r="L6787" s="7">
        <v>830.76</v>
      </c>
      <c r="M6787" s="8">
        <v>0.42</v>
      </c>
      <c r="N6787" s="2" t="s">
        <v>82</v>
      </c>
      <c r="O6787">
        <f t="shared" ref="O6787:O6850" si="848">YEAR($C6787)</f>
        <v>2021</v>
      </c>
      <c r="P6787">
        <f t="shared" ref="P6787:P6850" si="849">MONTH($C6787)</f>
        <v>5</v>
      </c>
      <c r="Q6787" t="str">
        <f t="shared" ref="Q6787:Q6850" si="850">TEXT($C6787,"mmm")</f>
        <v>mai</v>
      </c>
      <c r="R6787" t="str">
        <f t="shared" ref="R6787:R6850" si="851">SUBSTITUTE(SUBSTITUTE($F6787,"Sud ","South "),"Ouest ","West ")</f>
        <v>South Dakota</v>
      </c>
      <c r="S6787" t="str">
        <f t="shared" ref="S6787:S6850" si="852">TEXT($C6787,"aaaa-mm")</f>
        <v>2021-05</v>
      </c>
      <c r="T6787">
        <f>IF(AND(COUNTIF(Calculs!$Q$2:$Q$12,$O6787)&gt;0,COUNTIF(Calculs!$S$2:$S$12,$E6787)&gt;0,COUNTIF(Calculs!$U$2:$U$12,$H6787)&gt;0),1,0)</f>
        <v>1</v>
      </c>
      <c r="U6787">
        <f t="shared" ref="U6787:U6850" si="853">$K6787*$T6787</f>
        <v>1978</v>
      </c>
      <c r="V6787">
        <f t="shared" ref="V6787:V6850" si="854">$J6787*$T6787</f>
        <v>46</v>
      </c>
      <c r="W6787">
        <f t="shared" ref="W6787:W6850" si="855">$L6787*$T6787</f>
        <v>830.76</v>
      </c>
    </row>
    <row r="6788" spans="1:23" ht="15.75" customHeight="1" x14ac:dyDescent="0.3">
      <c r="A6788" s="2" t="s">
        <v>13</v>
      </c>
      <c r="B6788" s="2">
        <v>1185732</v>
      </c>
      <c r="C6788" s="3">
        <v>44329</v>
      </c>
      <c r="D6788" s="12" t="str" cm="1">
        <f t="array" ref="D6788">_xlfn.SWITCH(WEEKDAY(C6788,2), 1, "Lundi", 2, "Mardi", 3, "Mercredi", 4, "Jeudi", 5, "Vendredi", 6, "Samedi", 7, "Dimanche", "Erreur")</f>
        <v>Jeudi</v>
      </c>
      <c r="E6788" s="2" t="s">
        <v>35</v>
      </c>
      <c r="F6788" s="2" t="s">
        <v>107</v>
      </c>
      <c r="G6788" s="2" t="s">
        <v>108</v>
      </c>
      <c r="H6788" s="4" t="s">
        <v>20</v>
      </c>
      <c r="I6788" s="5">
        <v>43</v>
      </c>
      <c r="J6788" s="6">
        <v>26</v>
      </c>
      <c r="K6788" s="7">
        <v>1118</v>
      </c>
      <c r="L6788" s="7">
        <v>503.09999999999997</v>
      </c>
      <c r="M6788" s="8">
        <v>0.44999999999999996</v>
      </c>
      <c r="N6788" s="2" t="s">
        <v>82</v>
      </c>
      <c r="O6788">
        <f t="shared" si="848"/>
        <v>2021</v>
      </c>
      <c r="P6788">
        <f t="shared" si="849"/>
        <v>5</v>
      </c>
      <c r="Q6788" t="str">
        <f t="shared" si="850"/>
        <v>mai</v>
      </c>
      <c r="R6788" t="str">
        <f t="shared" si="851"/>
        <v>South Dakota</v>
      </c>
      <c r="S6788" t="str">
        <f t="shared" si="852"/>
        <v>2021-05</v>
      </c>
      <c r="T6788">
        <f>IF(AND(COUNTIF(Calculs!$Q$2:$Q$12,$O6788)&gt;0,COUNTIF(Calculs!$S$2:$S$12,$E6788)&gt;0,COUNTIF(Calculs!$U$2:$U$12,$H6788)&gt;0),1,0)</f>
        <v>1</v>
      </c>
      <c r="U6788">
        <f t="shared" si="853"/>
        <v>1118</v>
      </c>
      <c r="V6788">
        <f t="shared" si="854"/>
        <v>26</v>
      </c>
      <c r="W6788">
        <f t="shared" si="855"/>
        <v>503.09999999999997</v>
      </c>
    </row>
    <row r="6789" spans="1:23" ht="15.75" customHeight="1" x14ac:dyDescent="0.3">
      <c r="A6789" s="2" t="s">
        <v>13</v>
      </c>
      <c r="B6789" s="2">
        <v>1185732</v>
      </c>
      <c r="C6789" s="3">
        <v>44329</v>
      </c>
      <c r="D6789" s="12" t="str" cm="1">
        <f t="array" ref="D6789">_xlfn.SWITCH(WEEKDAY(C6789,2), 1, "Lundi", 2, "Mardi", 3, "Mercredi", 4, "Jeudi", 5, "Vendredi", 6, "Samedi", 7, "Dimanche", "Erreur")</f>
        <v>Jeudi</v>
      </c>
      <c r="E6789" s="2" t="s">
        <v>35</v>
      </c>
      <c r="F6789" s="2" t="s">
        <v>107</v>
      </c>
      <c r="G6789" s="2" t="s">
        <v>108</v>
      </c>
      <c r="H6789" s="4" t="s">
        <v>21</v>
      </c>
      <c r="I6789" s="5">
        <v>51</v>
      </c>
      <c r="J6789" s="6">
        <v>38</v>
      </c>
      <c r="K6789" s="7">
        <v>1938</v>
      </c>
      <c r="L6789" s="7">
        <v>969</v>
      </c>
      <c r="M6789" s="8">
        <v>0.5</v>
      </c>
      <c r="N6789" s="2" t="s">
        <v>82</v>
      </c>
      <c r="O6789">
        <f t="shared" si="848"/>
        <v>2021</v>
      </c>
      <c r="P6789">
        <f t="shared" si="849"/>
        <v>5</v>
      </c>
      <c r="Q6789" t="str">
        <f t="shared" si="850"/>
        <v>mai</v>
      </c>
      <c r="R6789" t="str">
        <f t="shared" si="851"/>
        <v>South Dakota</v>
      </c>
      <c r="S6789" t="str">
        <f t="shared" si="852"/>
        <v>2021-05</v>
      </c>
      <c r="T6789">
        <f>IF(AND(COUNTIF(Calculs!$Q$2:$Q$12,$O6789)&gt;0,COUNTIF(Calculs!$S$2:$S$12,$E6789)&gt;0,COUNTIF(Calculs!$U$2:$U$12,$H6789)&gt;0),1,0)</f>
        <v>1</v>
      </c>
      <c r="U6789">
        <f t="shared" si="853"/>
        <v>1938</v>
      </c>
      <c r="V6789">
        <f t="shared" si="854"/>
        <v>38</v>
      </c>
      <c r="W6789">
        <f t="shared" si="855"/>
        <v>969</v>
      </c>
    </row>
    <row r="6790" spans="1:23" ht="15.75" customHeight="1" x14ac:dyDescent="0.3">
      <c r="A6790" s="2" t="s">
        <v>13</v>
      </c>
      <c r="B6790" s="2">
        <v>1185732</v>
      </c>
      <c r="C6790" s="3">
        <v>44329</v>
      </c>
      <c r="D6790" s="12" t="str" cm="1">
        <f t="array" ref="D6790">_xlfn.SWITCH(WEEKDAY(C6790,2), 1, "Lundi", 2, "Mardi", 3, "Mercredi", 4, "Jeudi", 5, "Vendredi", 6, "Samedi", 7, "Dimanche", "Erreur")</f>
        <v>Jeudi</v>
      </c>
      <c r="E6790" s="2" t="s">
        <v>35</v>
      </c>
      <c r="F6790" s="2" t="s">
        <v>107</v>
      </c>
      <c r="G6790" s="2" t="s">
        <v>108</v>
      </c>
      <c r="H6790" s="4" t="s">
        <v>22</v>
      </c>
      <c r="I6790" s="5">
        <v>58</v>
      </c>
      <c r="J6790" s="6">
        <v>68</v>
      </c>
      <c r="K6790" s="7">
        <v>3944</v>
      </c>
      <c r="L6790" s="7">
        <v>2011.44</v>
      </c>
      <c r="M6790" s="8">
        <v>0.51</v>
      </c>
      <c r="N6790" s="2" t="s">
        <v>82</v>
      </c>
      <c r="O6790">
        <f t="shared" si="848"/>
        <v>2021</v>
      </c>
      <c r="P6790">
        <f t="shared" si="849"/>
        <v>5</v>
      </c>
      <c r="Q6790" t="str">
        <f t="shared" si="850"/>
        <v>mai</v>
      </c>
      <c r="R6790" t="str">
        <f t="shared" si="851"/>
        <v>South Dakota</v>
      </c>
      <c r="S6790" t="str">
        <f t="shared" si="852"/>
        <v>2021-05</v>
      </c>
      <c r="T6790">
        <f>IF(AND(COUNTIF(Calculs!$Q$2:$Q$12,$O6790)&gt;0,COUNTIF(Calculs!$S$2:$S$12,$E6790)&gt;0,COUNTIF(Calculs!$U$2:$U$12,$H6790)&gt;0),1,0)</f>
        <v>1</v>
      </c>
      <c r="U6790">
        <f t="shared" si="853"/>
        <v>3944</v>
      </c>
      <c r="V6790">
        <f t="shared" si="854"/>
        <v>68</v>
      </c>
      <c r="W6790">
        <f t="shared" si="855"/>
        <v>2011.44</v>
      </c>
    </row>
    <row r="6791" spans="1:23" ht="15.75" customHeight="1" x14ac:dyDescent="0.3">
      <c r="A6791" s="2" t="s">
        <v>13</v>
      </c>
      <c r="B6791" s="2">
        <v>1185732</v>
      </c>
      <c r="C6791" s="3">
        <v>44359</v>
      </c>
      <c r="D6791" s="12" t="str" cm="1">
        <f t="array" ref="D6791">_xlfn.SWITCH(WEEKDAY(C6791,2), 1, "Lundi", 2, "Mardi", 3, "Mercredi", 4, "Jeudi", 5, "Vendredi", 6, "Samedi", 7, "Dimanche", "Erreur")</f>
        <v>Samedi</v>
      </c>
      <c r="E6791" s="2" t="s">
        <v>35</v>
      </c>
      <c r="F6791" s="2" t="s">
        <v>107</v>
      </c>
      <c r="G6791" s="2" t="s">
        <v>108</v>
      </c>
      <c r="H6791" s="4" t="s">
        <v>16</v>
      </c>
      <c r="I6791" s="5">
        <v>41</v>
      </c>
      <c r="J6791" s="6">
        <v>135</v>
      </c>
      <c r="K6791" s="7">
        <v>5535</v>
      </c>
      <c r="L6791" s="7">
        <v>2546.1</v>
      </c>
      <c r="M6791" s="8">
        <v>0.45999999999999996</v>
      </c>
      <c r="N6791" s="2" t="s">
        <v>82</v>
      </c>
      <c r="O6791">
        <f t="shared" si="848"/>
        <v>2021</v>
      </c>
      <c r="P6791">
        <f t="shared" si="849"/>
        <v>6</v>
      </c>
      <c r="Q6791" t="str">
        <f t="shared" si="850"/>
        <v>juin</v>
      </c>
      <c r="R6791" t="str">
        <f t="shared" si="851"/>
        <v>South Dakota</v>
      </c>
      <c r="S6791" t="str">
        <f t="shared" si="852"/>
        <v>2021-06</v>
      </c>
      <c r="T6791">
        <f>IF(AND(COUNTIF(Calculs!$Q$2:$Q$12,$O6791)&gt;0,COUNTIF(Calculs!$S$2:$S$12,$E6791)&gt;0,COUNTIF(Calculs!$U$2:$U$12,$H6791)&gt;0),1,0)</f>
        <v>1</v>
      </c>
      <c r="U6791">
        <f t="shared" si="853"/>
        <v>5535</v>
      </c>
      <c r="V6791">
        <f t="shared" si="854"/>
        <v>135</v>
      </c>
      <c r="W6791">
        <f t="shared" si="855"/>
        <v>2546.1</v>
      </c>
    </row>
    <row r="6792" spans="1:23" ht="15.75" customHeight="1" x14ac:dyDescent="0.3">
      <c r="A6792" s="2" t="s">
        <v>13</v>
      </c>
      <c r="B6792" s="2">
        <v>1185732</v>
      </c>
      <c r="C6792" s="3">
        <v>44359</v>
      </c>
      <c r="D6792" s="12" t="str" cm="1">
        <f t="array" ref="D6792">_xlfn.SWITCH(WEEKDAY(C6792,2), 1, "Lundi", 2, "Mardi", 3, "Mercredi", 4, "Jeudi", 5, "Vendredi", 6, "Samedi", 7, "Dimanche", "Erreur")</f>
        <v>Samedi</v>
      </c>
      <c r="E6792" s="2" t="s">
        <v>35</v>
      </c>
      <c r="F6792" s="2" t="s">
        <v>107</v>
      </c>
      <c r="G6792" s="2" t="s">
        <v>108</v>
      </c>
      <c r="H6792" s="4" t="s">
        <v>18</v>
      </c>
      <c r="I6792" s="5">
        <v>39</v>
      </c>
      <c r="J6792" s="6">
        <v>70</v>
      </c>
      <c r="K6792" s="7">
        <v>2730</v>
      </c>
      <c r="L6792" s="7">
        <v>1092</v>
      </c>
      <c r="M6792" s="8">
        <v>0.4</v>
      </c>
      <c r="N6792" s="2" t="s">
        <v>82</v>
      </c>
      <c r="O6792">
        <f t="shared" si="848"/>
        <v>2021</v>
      </c>
      <c r="P6792">
        <f t="shared" si="849"/>
        <v>6</v>
      </c>
      <c r="Q6792" t="str">
        <f t="shared" si="850"/>
        <v>juin</v>
      </c>
      <c r="R6792" t="str">
        <f t="shared" si="851"/>
        <v>South Dakota</v>
      </c>
      <c r="S6792" t="str">
        <f t="shared" si="852"/>
        <v>2021-06</v>
      </c>
      <c r="T6792">
        <f>IF(AND(COUNTIF(Calculs!$Q$2:$Q$12,$O6792)&gt;0,COUNTIF(Calculs!$S$2:$S$12,$E6792)&gt;0,COUNTIF(Calculs!$U$2:$U$12,$H6792)&gt;0),1,0)</f>
        <v>1</v>
      </c>
      <c r="U6792">
        <f t="shared" si="853"/>
        <v>2730</v>
      </c>
      <c r="V6792">
        <f t="shared" si="854"/>
        <v>70</v>
      </c>
      <c r="W6792">
        <f t="shared" si="855"/>
        <v>1092</v>
      </c>
    </row>
    <row r="6793" spans="1:23" ht="15.75" customHeight="1" x14ac:dyDescent="0.3">
      <c r="A6793" s="2" t="s">
        <v>13</v>
      </c>
      <c r="B6793" s="2">
        <v>1185732</v>
      </c>
      <c r="C6793" s="3">
        <v>44359</v>
      </c>
      <c r="D6793" s="12" t="str" cm="1">
        <f t="array" ref="D6793">_xlfn.SWITCH(WEEKDAY(C6793,2), 1, "Lundi", 2, "Mardi", 3, "Mercredi", 4, "Jeudi", 5, "Vendredi", 6, "Samedi", 7, "Dimanche", "Erreur")</f>
        <v>Samedi</v>
      </c>
      <c r="E6793" s="2" t="s">
        <v>35</v>
      </c>
      <c r="F6793" s="2" t="s">
        <v>107</v>
      </c>
      <c r="G6793" s="2" t="s">
        <v>108</v>
      </c>
      <c r="H6793" s="4" t="s">
        <v>19</v>
      </c>
      <c r="I6793" s="5">
        <v>32</v>
      </c>
      <c r="J6793" s="6">
        <v>54</v>
      </c>
      <c r="K6793" s="7">
        <v>1728</v>
      </c>
      <c r="L6793" s="7">
        <v>743.04</v>
      </c>
      <c r="M6793" s="8">
        <v>0.43</v>
      </c>
      <c r="N6793" s="2" t="s">
        <v>82</v>
      </c>
      <c r="O6793">
        <f t="shared" si="848"/>
        <v>2021</v>
      </c>
      <c r="P6793">
        <f t="shared" si="849"/>
        <v>6</v>
      </c>
      <c r="Q6793" t="str">
        <f t="shared" si="850"/>
        <v>juin</v>
      </c>
      <c r="R6793" t="str">
        <f t="shared" si="851"/>
        <v>South Dakota</v>
      </c>
      <c r="S6793" t="str">
        <f t="shared" si="852"/>
        <v>2021-06</v>
      </c>
      <c r="T6793">
        <f>IF(AND(COUNTIF(Calculs!$Q$2:$Q$12,$O6793)&gt;0,COUNTIF(Calculs!$S$2:$S$12,$E6793)&gt;0,COUNTIF(Calculs!$U$2:$U$12,$H6793)&gt;0),1,0)</f>
        <v>1</v>
      </c>
      <c r="U6793">
        <f t="shared" si="853"/>
        <v>1728</v>
      </c>
      <c r="V6793">
        <f t="shared" si="854"/>
        <v>54</v>
      </c>
      <c r="W6793">
        <f t="shared" si="855"/>
        <v>743.04</v>
      </c>
    </row>
    <row r="6794" spans="1:23" ht="15.75" customHeight="1" x14ac:dyDescent="0.3">
      <c r="A6794" s="2" t="s">
        <v>13</v>
      </c>
      <c r="B6794" s="2">
        <v>1185732</v>
      </c>
      <c r="C6794" s="3">
        <v>44359</v>
      </c>
      <c r="D6794" s="12" t="str" cm="1">
        <f t="array" ref="D6794">_xlfn.SWITCH(WEEKDAY(C6794,2), 1, "Lundi", 2, "Mardi", 3, "Mercredi", 4, "Jeudi", 5, "Vendredi", 6, "Samedi", 7, "Dimanche", "Erreur")</f>
        <v>Samedi</v>
      </c>
      <c r="E6794" s="2" t="s">
        <v>35</v>
      </c>
      <c r="F6794" s="2" t="s">
        <v>107</v>
      </c>
      <c r="G6794" s="2" t="s">
        <v>108</v>
      </c>
      <c r="H6794" s="4" t="s">
        <v>20</v>
      </c>
      <c r="I6794" s="5">
        <v>32</v>
      </c>
      <c r="J6794" s="6">
        <v>49</v>
      </c>
      <c r="K6794" s="7">
        <v>1568</v>
      </c>
      <c r="L6794" s="7">
        <v>705.59999999999991</v>
      </c>
      <c r="M6794" s="8">
        <v>0.44999999999999996</v>
      </c>
      <c r="N6794" s="2" t="s">
        <v>82</v>
      </c>
      <c r="O6794">
        <f t="shared" si="848"/>
        <v>2021</v>
      </c>
      <c r="P6794">
        <f t="shared" si="849"/>
        <v>6</v>
      </c>
      <c r="Q6794" t="str">
        <f t="shared" si="850"/>
        <v>juin</v>
      </c>
      <c r="R6794" t="str">
        <f t="shared" si="851"/>
        <v>South Dakota</v>
      </c>
      <c r="S6794" t="str">
        <f t="shared" si="852"/>
        <v>2021-06</v>
      </c>
      <c r="T6794">
        <f>IF(AND(COUNTIF(Calculs!$Q$2:$Q$12,$O6794)&gt;0,COUNTIF(Calculs!$S$2:$S$12,$E6794)&gt;0,COUNTIF(Calculs!$U$2:$U$12,$H6794)&gt;0),1,0)</f>
        <v>1</v>
      </c>
      <c r="U6794">
        <f t="shared" si="853"/>
        <v>1568</v>
      </c>
      <c r="V6794">
        <f t="shared" si="854"/>
        <v>49</v>
      </c>
      <c r="W6794">
        <f t="shared" si="855"/>
        <v>705.59999999999991</v>
      </c>
    </row>
    <row r="6795" spans="1:23" ht="15.75" customHeight="1" x14ac:dyDescent="0.3">
      <c r="A6795" s="2" t="s">
        <v>13</v>
      </c>
      <c r="B6795" s="2">
        <v>1185732</v>
      </c>
      <c r="C6795" s="3">
        <v>44359</v>
      </c>
      <c r="D6795" s="12" t="str" cm="1">
        <f t="array" ref="D6795">_xlfn.SWITCH(WEEKDAY(C6795,2), 1, "Lundi", 2, "Mardi", 3, "Mercredi", 4, "Jeudi", 5, "Vendredi", 6, "Samedi", 7, "Dimanche", "Erreur")</f>
        <v>Samedi</v>
      </c>
      <c r="E6795" s="2" t="s">
        <v>35</v>
      </c>
      <c r="F6795" s="2" t="s">
        <v>107</v>
      </c>
      <c r="G6795" s="2" t="s">
        <v>108</v>
      </c>
      <c r="H6795" s="4" t="s">
        <v>21</v>
      </c>
      <c r="I6795" s="5">
        <v>41</v>
      </c>
      <c r="J6795" s="6">
        <v>51</v>
      </c>
      <c r="K6795" s="7">
        <v>2091</v>
      </c>
      <c r="L6795" s="7">
        <v>940.94999999999993</v>
      </c>
      <c r="M6795" s="8">
        <v>0.44999999999999996</v>
      </c>
      <c r="N6795" s="2" t="s">
        <v>82</v>
      </c>
      <c r="O6795">
        <f t="shared" si="848"/>
        <v>2021</v>
      </c>
      <c r="P6795">
        <f t="shared" si="849"/>
        <v>6</v>
      </c>
      <c r="Q6795" t="str">
        <f t="shared" si="850"/>
        <v>juin</v>
      </c>
      <c r="R6795" t="str">
        <f t="shared" si="851"/>
        <v>South Dakota</v>
      </c>
      <c r="S6795" t="str">
        <f t="shared" si="852"/>
        <v>2021-06</v>
      </c>
      <c r="T6795">
        <f>IF(AND(COUNTIF(Calculs!$Q$2:$Q$12,$O6795)&gt;0,COUNTIF(Calculs!$S$2:$S$12,$E6795)&gt;0,COUNTIF(Calculs!$U$2:$U$12,$H6795)&gt;0),1,0)</f>
        <v>1</v>
      </c>
      <c r="U6795">
        <f t="shared" si="853"/>
        <v>2091</v>
      </c>
      <c r="V6795">
        <f t="shared" si="854"/>
        <v>51</v>
      </c>
      <c r="W6795">
        <f t="shared" si="855"/>
        <v>940.94999999999993</v>
      </c>
    </row>
    <row r="6796" spans="1:23" ht="15.75" customHeight="1" x14ac:dyDescent="0.3">
      <c r="A6796" s="2" t="s">
        <v>13</v>
      </c>
      <c r="B6796" s="2">
        <v>1185732</v>
      </c>
      <c r="C6796" s="3">
        <v>44359</v>
      </c>
      <c r="D6796" s="12" t="str" cm="1">
        <f t="array" ref="D6796">_xlfn.SWITCH(WEEKDAY(C6796,2), 1, "Lundi", 2, "Mardi", 3, "Mercredi", 4, "Jeudi", 5, "Vendredi", 6, "Samedi", 7, "Dimanche", "Erreur")</f>
        <v>Samedi</v>
      </c>
      <c r="E6796" s="2" t="s">
        <v>35</v>
      </c>
      <c r="F6796" s="2" t="s">
        <v>107</v>
      </c>
      <c r="G6796" s="2" t="s">
        <v>108</v>
      </c>
      <c r="H6796" s="4" t="s">
        <v>22</v>
      </c>
      <c r="I6796" s="5">
        <v>50</v>
      </c>
      <c r="J6796" s="6">
        <v>94</v>
      </c>
      <c r="K6796" s="7">
        <v>4700</v>
      </c>
      <c r="L6796" s="7">
        <v>2491</v>
      </c>
      <c r="M6796" s="8">
        <v>0.53</v>
      </c>
      <c r="N6796" s="2" t="s">
        <v>82</v>
      </c>
      <c r="O6796">
        <f t="shared" si="848"/>
        <v>2021</v>
      </c>
      <c r="P6796">
        <f t="shared" si="849"/>
        <v>6</v>
      </c>
      <c r="Q6796" t="str">
        <f t="shared" si="850"/>
        <v>juin</v>
      </c>
      <c r="R6796" t="str">
        <f t="shared" si="851"/>
        <v>South Dakota</v>
      </c>
      <c r="S6796" t="str">
        <f t="shared" si="852"/>
        <v>2021-06</v>
      </c>
      <c r="T6796">
        <f>IF(AND(COUNTIF(Calculs!$Q$2:$Q$12,$O6796)&gt;0,COUNTIF(Calculs!$S$2:$S$12,$E6796)&gt;0,COUNTIF(Calculs!$U$2:$U$12,$H6796)&gt;0),1,0)</f>
        <v>1</v>
      </c>
      <c r="U6796">
        <f t="shared" si="853"/>
        <v>4700</v>
      </c>
      <c r="V6796">
        <f t="shared" si="854"/>
        <v>94</v>
      </c>
      <c r="W6796">
        <f t="shared" si="855"/>
        <v>2491</v>
      </c>
    </row>
    <row r="6797" spans="1:23" ht="15.75" customHeight="1" x14ac:dyDescent="0.3">
      <c r="A6797" s="2" t="s">
        <v>13</v>
      </c>
      <c r="B6797" s="2">
        <v>1185732</v>
      </c>
      <c r="C6797" s="3">
        <v>44388</v>
      </c>
      <c r="D6797" s="12" t="str" cm="1">
        <f t="array" ref="D6797">_xlfn.SWITCH(WEEKDAY(C6797,2), 1, "Lundi", 2, "Mardi", 3, "Mercredi", 4, "Jeudi", 5, "Vendredi", 6, "Samedi", 7, "Dimanche", "Erreur")</f>
        <v>Dimanche</v>
      </c>
      <c r="E6797" s="2" t="s">
        <v>35</v>
      </c>
      <c r="F6797" s="2" t="s">
        <v>107</v>
      </c>
      <c r="G6797" s="2" t="s">
        <v>108</v>
      </c>
      <c r="H6797" s="4" t="s">
        <v>16</v>
      </c>
      <c r="I6797" s="5">
        <v>47</v>
      </c>
      <c r="J6797" s="6">
        <v>154</v>
      </c>
      <c r="K6797" s="7">
        <v>7238</v>
      </c>
      <c r="L6797" s="7">
        <v>3329.4799999999996</v>
      </c>
      <c r="M6797" s="8">
        <v>0.45999999999999996</v>
      </c>
      <c r="N6797" s="2" t="s">
        <v>82</v>
      </c>
      <c r="O6797">
        <f t="shared" si="848"/>
        <v>2021</v>
      </c>
      <c r="P6797">
        <f t="shared" si="849"/>
        <v>7</v>
      </c>
      <c r="Q6797" t="str">
        <f t="shared" si="850"/>
        <v>juil</v>
      </c>
      <c r="R6797" t="str">
        <f t="shared" si="851"/>
        <v>South Dakota</v>
      </c>
      <c r="S6797" t="str">
        <f t="shared" si="852"/>
        <v>2021-07</v>
      </c>
      <c r="T6797">
        <f>IF(AND(COUNTIF(Calculs!$Q$2:$Q$12,$O6797)&gt;0,COUNTIF(Calculs!$S$2:$S$12,$E6797)&gt;0,COUNTIF(Calculs!$U$2:$U$12,$H6797)&gt;0),1,0)</f>
        <v>1</v>
      </c>
      <c r="U6797">
        <f t="shared" si="853"/>
        <v>7238</v>
      </c>
      <c r="V6797">
        <f t="shared" si="854"/>
        <v>154</v>
      </c>
      <c r="W6797">
        <f t="shared" si="855"/>
        <v>3329.4799999999996</v>
      </c>
    </row>
    <row r="6798" spans="1:23" ht="15.75" customHeight="1" x14ac:dyDescent="0.3">
      <c r="A6798" s="2" t="s">
        <v>13</v>
      </c>
      <c r="B6798" s="2">
        <v>1185732</v>
      </c>
      <c r="C6798" s="3">
        <v>44388</v>
      </c>
      <c r="D6798" s="12" t="str" cm="1">
        <f t="array" ref="D6798">_xlfn.SWITCH(WEEKDAY(C6798,2), 1, "Lundi", 2, "Mardi", 3, "Mercredi", 4, "Jeudi", 5, "Vendredi", 6, "Samedi", 7, "Dimanche", "Erreur")</f>
        <v>Dimanche</v>
      </c>
      <c r="E6798" s="2" t="s">
        <v>35</v>
      </c>
      <c r="F6798" s="2" t="s">
        <v>107</v>
      </c>
      <c r="G6798" s="2" t="s">
        <v>108</v>
      </c>
      <c r="H6798" s="4" t="s">
        <v>18</v>
      </c>
      <c r="I6798" s="5">
        <v>44</v>
      </c>
      <c r="J6798" s="6">
        <v>81</v>
      </c>
      <c r="K6798" s="7">
        <v>3564</v>
      </c>
      <c r="L6798" s="7">
        <v>1603.8</v>
      </c>
      <c r="M6798" s="8">
        <v>0.44999999999999996</v>
      </c>
      <c r="N6798" s="2" t="s">
        <v>82</v>
      </c>
      <c r="O6798">
        <f t="shared" si="848"/>
        <v>2021</v>
      </c>
      <c r="P6798">
        <f t="shared" si="849"/>
        <v>7</v>
      </c>
      <c r="Q6798" t="str">
        <f t="shared" si="850"/>
        <v>juil</v>
      </c>
      <c r="R6798" t="str">
        <f t="shared" si="851"/>
        <v>South Dakota</v>
      </c>
      <c r="S6798" t="str">
        <f t="shared" si="852"/>
        <v>2021-07</v>
      </c>
      <c r="T6798">
        <f>IF(AND(COUNTIF(Calculs!$Q$2:$Q$12,$O6798)&gt;0,COUNTIF(Calculs!$S$2:$S$12,$E6798)&gt;0,COUNTIF(Calculs!$U$2:$U$12,$H6798)&gt;0),1,0)</f>
        <v>1</v>
      </c>
      <c r="U6798">
        <f t="shared" si="853"/>
        <v>3564</v>
      </c>
      <c r="V6798">
        <f t="shared" si="854"/>
        <v>81</v>
      </c>
      <c r="W6798">
        <f t="shared" si="855"/>
        <v>1603.8</v>
      </c>
    </row>
    <row r="6799" spans="1:23" ht="15.75" customHeight="1" x14ac:dyDescent="0.3">
      <c r="A6799" s="2" t="s">
        <v>13</v>
      </c>
      <c r="B6799" s="2">
        <v>1185732</v>
      </c>
      <c r="C6799" s="3">
        <v>44388</v>
      </c>
      <c r="D6799" s="12" t="str" cm="1">
        <f t="array" ref="D6799">_xlfn.SWITCH(WEEKDAY(C6799,2), 1, "Lundi", 2, "Mardi", 3, "Mercredi", 4, "Jeudi", 5, "Vendredi", 6, "Samedi", 7, "Dimanche", "Erreur")</f>
        <v>Dimanche</v>
      </c>
      <c r="E6799" s="2" t="s">
        <v>35</v>
      </c>
      <c r="F6799" s="2" t="s">
        <v>107</v>
      </c>
      <c r="G6799" s="2" t="s">
        <v>108</v>
      </c>
      <c r="H6799" s="4" t="s">
        <v>19</v>
      </c>
      <c r="I6799" s="5">
        <v>37</v>
      </c>
      <c r="J6799" s="6">
        <v>61</v>
      </c>
      <c r="K6799" s="7">
        <v>2257</v>
      </c>
      <c r="L6799" s="7">
        <v>947.93999999999994</v>
      </c>
      <c r="M6799" s="8">
        <v>0.42</v>
      </c>
      <c r="N6799" s="2" t="s">
        <v>82</v>
      </c>
      <c r="O6799">
        <f t="shared" si="848"/>
        <v>2021</v>
      </c>
      <c r="P6799">
        <f t="shared" si="849"/>
        <v>7</v>
      </c>
      <c r="Q6799" t="str">
        <f t="shared" si="850"/>
        <v>juil</v>
      </c>
      <c r="R6799" t="str">
        <f t="shared" si="851"/>
        <v>South Dakota</v>
      </c>
      <c r="S6799" t="str">
        <f t="shared" si="852"/>
        <v>2021-07</v>
      </c>
      <c r="T6799">
        <f>IF(AND(COUNTIF(Calculs!$Q$2:$Q$12,$O6799)&gt;0,COUNTIF(Calculs!$S$2:$S$12,$E6799)&gt;0,COUNTIF(Calculs!$U$2:$U$12,$H6799)&gt;0),1,0)</f>
        <v>1</v>
      </c>
      <c r="U6799">
        <f t="shared" si="853"/>
        <v>2257</v>
      </c>
      <c r="V6799">
        <f t="shared" si="854"/>
        <v>61</v>
      </c>
      <c r="W6799">
        <f t="shared" si="855"/>
        <v>947.93999999999994</v>
      </c>
    </row>
    <row r="6800" spans="1:23" ht="15.75" customHeight="1" x14ac:dyDescent="0.3">
      <c r="A6800" s="2" t="s">
        <v>13</v>
      </c>
      <c r="B6800" s="2">
        <v>1185732</v>
      </c>
      <c r="C6800" s="3">
        <v>44388</v>
      </c>
      <c r="D6800" s="12" t="str" cm="1">
        <f t="array" ref="D6800">_xlfn.SWITCH(WEEKDAY(C6800,2), 1, "Lundi", 2, "Mardi", 3, "Mercredi", 4, "Jeudi", 5, "Vendredi", 6, "Samedi", 7, "Dimanche", "Erreur")</f>
        <v>Dimanche</v>
      </c>
      <c r="E6800" s="2" t="s">
        <v>35</v>
      </c>
      <c r="F6800" s="2" t="s">
        <v>107</v>
      </c>
      <c r="G6800" s="2" t="s">
        <v>108</v>
      </c>
      <c r="H6800" s="4" t="s">
        <v>20</v>
      </c>
      <c r="I6800" s="5">
        <v>38</v>
      </c>
      <c r="J6800" s="6">
        <v>44</v>
      </c>
      <c r="K6800" s="7">
        <v>1672</v>
      </c>
      <c r="L6800" s="7">
        <v>718.96</v>
      </c>
      <c r="M6800" s="8">
        <v>0.43</v>
      </c>
      <c r="N6800" s="2" t="s">
        <v>82</v>
      </c>
      <c r="O6800">
        <f t="shared" si="848"/>
        <v>2021</v>
      </c>
      <c r="P6800">
        <f t="shared" si="849"/>
        <v>7</v>
      </c>
      <c r="Q6800" t="str">
        <f t="shared" si="850"/>
        <v>juil</v>
      </c>
      <c r="R6800" t="str">
        <f t="shared" si="851"/>
        <v>South Dakota</v>
      </c>
      <c r="S6800" t="str">
        <f t="shared" si="852"/>
        <v>2021-07</v>
      </c>
      <c r="T6800">
        <f>IF(AND(COUNTIF(Calculs!$Q$2:$Q$12,$O6800)&gt;0,COUNTIF(Calculs!$S$2:$S$12,$E6800)&gt;0,COUNTIF(Calculs!$U$2:$U$12,$H6800)&gt;0),1,0)</f>
        <v>1</v>
      </c>
      <c r="U6800">
        <f t="shared" si="853"/>
        <v>1672</v>
      </c>
      <c r="V6800">
        <f t="shared" si="854"/>
        <v>44</v>
      </c>
      <c r="W6800">
        <f t="shared" si="855"/>
        <v>718.96</v>
      </c>
    </row>
    <row r="6801" spans="1:23" ht="15.75" customHeight="1" x14ac:dyDescent="0.3">
      <c r="A6801" s="2" t="s">
        <v>13</v>
      </c>
      <c r="B6801" s="2">
        <v>1185732</v>
      </c>
      <c r="C6801" s="3">
        <v>44388</v>
      </c>
      <c r="D6801" s="12" t="str" cm="1">
        <f t="array" ref="D6801">_xlfn.SWITCH(WEEKDAY(C6801,2), 1, "Lundi", 2, "Mardi", 3, "Mercredi", 4, "Jeudi", 5, "Vendredi", 6, "Samedi", 7, "Dimanche", "Erreur")</f>
        <v>Dimanche</v>
      </c>
      <c r="E6801" s="2" t="s">
        <v>35</v>
      </c>
      <c r="F6801" s="2" t="s">
        <v>107</v>
      </c>
      <c r="G6801" s="2" t="s">
        <v>108</v>
      </c>
      <c r="H6801" s="4" t="s">
        <v>21</v>
      </c>
      <c r="I6801" s="5">
        <v>49</v>
      </c>
      <c r="J6801" s="6">
        <v>52</v>
      </c>
      <c r="K6801" s="7">
        <v>2548</v>
      </c>
      <c r="L6801" s="7">
        <v>1172.08</v>
      </c>
      <c r="M6801" s="8">
        <v>0.45999999999999996</v>
      </c>
      <c r="N6801" s="2" t="s">
        <v>82</v>
      </c>
      <c r="O6801">
        <f t="shared" si="848"/>
        <v>2021</v>
      </c>
      <c r="P6801">
        <f t="shared" si="849"/>
        <v>7</v>
      </c>
      <c r="Q6801" t="str">
        <f t="shared" si="850"/>
        <v>juil</v>
      </c>
      <c r="R6801" t="str">
        <f t="shared" si="851"/>
        <v>South Dakota</v>
      </c>
      <c r="S6801" t="str">
        <f t="shared" si="852"/>
        <v>2021-07</v>
      </c>
      <c r="T6801">
        <f>IF(AND(COUNTIF(Calculs!$Q$2:$Q$12,$O6801)&gt;0,COUNTIF(Calculs!$S$2:$S$12,$E6801)&gt;0,COUNTIF(Calculs!$U$2:$U$12,$H6801)&gt;0),1,0)</f>
        <v>1</v>
      </c>
      <c r="U6801">
        <f t="shared" si="853"/>
        <v>2548</v>
      </c>
      <c r="V6801">
        <f t="shared" si="854"/>
        <v>52</v>
      </c>
      <c r="W6801">
        <f t="shared" si="855"/>
        <v>1172.08</v>
      </c>
    </row>
    <row r="6802" spans="1:23" ht="15.75" customHeight="1" x14ac:dyDescent="0.3">
      <c r="A6802" s="2" t="s">
        <v>13</v>
      </c>
      <c r="B6802" s="2">
        <v>1185732</v>
      </c>
      <c r="C6802" s="3">
        <v>44388</v>
      </c>
      <c r="D6802" s="12" t="str" cm="1">
        <f t="array" ref="D6802">_xlfn.SWITCH(WEEKDAY(C6802,2), 1, "Lundi", 2, "Mardi", 3, "Mercredi", 4, "Jeudi", 5, "Vendredi", 6, "Samedi", 7, "Dimanche", "Erreur")</f>
        <v>Dimanche</v>
      </c>
      <c r="E6802" s="2" t="s">
        <v>35</v>
      </c>
      <c r="F6802" s="2" t="s">
        <v>107</v>
      </c>
      <c r="G6802" s="2" t="s">
        <v>108</v>
      </c>
      <c r="H6802" s="4" t="s">
        <v>22</v>
      </c>
      <c r="I6802" s="5">
        <v>53</v>
      </c>
      <c r="J6802" s="6">
        <v>94</v>
      </c>
      <c r="K6802" s="7">
        <v>4982</v>
      </c>
      <c r="L6802" s="7">
        <v>2640.46</v>
      </c>
      <c r="M6802" s="8">
        <v>0.53</v>
      </c>
      <c r="N6802" s="2" t="s">
        <v>82</v>
      </c>
      <c r="O6802">
        <f t="shared" si="848"/>
        <v>2021</v>
      </c>
      <c r="P6802">
        <f t="shared" si="849"/>
        <v>7</v>
      </c>
      <c r="Q6802" t="str">
        <f t="shared" si="850"/>
        <v>juil</v>
      </c>
      <c r="R6802" t="str">
        <f t="shared" si="851"/>
        <v>South Dakota</v>
      </c>
      <c r="S6802" t="str">
        <f t="shared" si="852"/>
        <v>2021-07</v>
      </c>
      <c r="T6802">
        <f>IF(AND(COUNTIF(Calculs!$Q$2:$Q$12,$O6802)&gt;0,COUNTIF(Calculs!$S$2:$S$12,$E6802)&gt;0,COUNTIF(Calculs!$U$2:$U$12,$H6802)&gt;0),1,0)</f>
        <v>1</v>
      </c>
      <c r="U6802">
        <f t="shared" si="853"/>
        <v>4982</v>
      </c>
      <c r="V6802">
        <f t="shared" si="854"/>
        <v>94</v>
      </c>
      <c r="W6802">
        <f t="shared" si="855"/>
        <v>2640.46</v>
      </c>
    </row>
    <row r="6803" spans="1:23" ht="15.75" customHeight="1" x14ac:dyDescent="0.3">
      <c r="A6803" s="2" t="s">
        <v>13</v>
      </c>
      <c r="B6803" s="2">
        <v>1185732</v>
      </c>
      <c r="C6803" s="3">
        <v>44420</v>
      </c>
      <c r="D6803" s="12" t="str" cm="1">
        <f t="array" ref="D6803">_xlfn.SWITCH(WEEKDAY(C6803,2), 1, "Lundi", 2, "Mardi", 3, "Mercredi", 4, "Jeudi", 5, "Vendredi", 6, "Samedi", 7, "Dimanche", "Erreur")</f>
        <v>Jeudi</v>
      </c>
      <c r="E6803" s="2" t="s">
        <v>35</v>
      </c>
      <c r="F6803" s="2" t="s">
        <v>107</v>
      </c>
      <c r="G6803" s="2" t="s">
        <v>108</v>
      </c>
      <c r="H6803" s="4" t="s">
        <v>16</v>
      </c>
      <c r="I6803" s="5">
        <v>49</v>
      </c>
      <c r="J6803" s="6">
        <v>131</v>
      </c>
      <c r="K6803" s="7">
        <v>6419</v>
      </c>
      <c r="L6803" s="7">
        <v>3081.12</v>
      </c>
      <c r="M6803" s="8">
        <v>0.48</v>
      </c>
      <c r="N6803" s="2" t="s">
        <v>82</v>
      </c>
      <c r="O6803">
        <f t="shared" si="848"/>
        <v>2021</v>
      </c>
      <c r="P6803">
        <f t="shared" si="849"/>
        <v>8</v>
      </c>
      <c r="Q6803" t="str">
        <f t="shared" si="850"/>
        <v>août</v>
      </c>
      <c r="R6803" t="str">
        <f t="shared" si="851"/>
        <v>South Dakota</v>
      </c>
      <c r="S6803" t="str">
        <f t="shared" si="852"/>
        <v>2021-08</v>
      </c>
      <c r="T6803">
        <f>IF(AND(COUNTIF(Calculs!$Q$2:$Q$12,$O6803)&gt;0,COUNTIF(Calculs!$S$2:$S$12,$E6803)&gt;0,COUNTIF(Calculs!$U$2:$U$12,$H6803)&gt;0),1,0)</f>
        <v>1</v>
      </c>
      <c r="U6803">
        <f t="shared" si="853"/>
        <v>6419</v>
      </c>
      <c r="V6803">
        <f t="shared" si="854"/>
        <v>131</v>
      </c>
      <c r="W6803">
        <f t="shared" si="855"/>
        <v>3081.12</v>
      </c>
    </row>
    <row r="6804" spans="1:23" ht="15.75" customHeight="1" x14ac:dyDescent="0.3">
      <c r="A6804" s="2" t="s">
        <v>13</v>
      </c>
      <c r="B6804" s="2">
        <v>1185732</v>
      </c>
      <c r="C6804" s="3">
        <v>44420</v>
      </c>
      <c r="D6804" s="12" t="str" cm="1">
        <f t="array" ref="D6804">_xlfn.SWITCH(WEEKDAY(C6804,2), 1, "Lundi", 2, "Mardi", 3, "Mercredi", 4, "Jeudi", 5, "Vendredi", 6, "Samedi", 7, "Dimanche", "Erreur")</f>
        <v>Jeudi</v>
      </c>
      <c r="E6804" s="2" t="s">
        <v>35</v>
      </c>
      <c r="F6804" s="2" t="s">
        <v>107</v>
      </c>
      <c r="G6804" s="2" t="s">
        <v>108</v>
      </c>
      <c r="H6804" s="4" t="s">
        <v>18</v>
      </c>
      <c r="I6804" s="5">
        <v>42</v>
      </c>
      <c r="J6804" s="6">
        <v>78</v>
      </c>
      <c r="K6804" s="7">
        <v>3276</v>
      </c>
      <c r="L6804" s="7">
        <v>1474.1999999999998</v>
      </c>
      <c r="M6804" s="8">
        <v>0.44999999999999996</v>
      </c>
      <c r="N6804" s="2" t="s">
        <v>82</v>
      </c>
      <c r="O6804">
        <f t="shared" si="848"/>
        <v>2021</v>
      </c>
      <c r="P6804">
        <f t="shared" si="849"/>
        <v>8</v>
      </c>
      <c r="Q6804" t="str">
        <f t="shared" si="850"/>
        <v>août</v>
      </c>
      <c r="R6804" t="str">
        <f t="shared" si="851"/>
        <v>South Dakota</v>
      </c>
      <c r="S6804" t="str">
        <f t="shared" si="852"/>
        <v>2021-08</v>
      </c>
      <c r="T6804">
        <f>IF(AND(COUNTIF(Calculs!$Q$2:$Q$12,$O6804)&gt;0,COUNTIF(Calculs!$S$2:$S$12,$E6804)&gt;0,COUNTIF(Calculs!$U$2:$U$12,$H6804)&gt;0),1,0)</f>
        <v>1</v>
      </c>
      <c r="U6804">
        <f t="shared" si="853"/>
        <v>3276</v>
      </c>
      <c r="V6804">
        <f t="shared" si="854"/>
        <v>78</v>
      </c>
      <c r="W6804">
        <f t="shared" si="855"/>
        <v>1474.1999999999998</v>
      </c>
    </row>
    <row r="6805" spans="1:23" ht="15.75" customHeight="1" x14ac:dyDescent="0.3">
      <c r="A6805" s="2" t="s">
        <v>13</v>
      </c>
      <c r="B6805" s="2">
        <v>1185732</v>
      </c>
      <c r="C6805" s="3">
        <v>44420</v>
      </c>
      <c r="D6805" s="12" t="str" cm="1">
        <f t="array" ref="D6805">_xlfn.SWITCH(WEEKDAY(C6805,2), 1, "Lundi", 2, "Mardi", 3, "Mercredi", 4, "Jeudi", 5, "Vendredi", 6, "Samedi", 7, "Dimanche", "Erreur")</f>
        <v>Jeudi</v>
      </c>
      <c r="E6805" s="2" t="s">
        <v>35</v>
      </c>
      <c r="F6805" s="2" t="s">
        <v>107</v>
      </c>
      <c r="G6805" s="2" t="s">
        <v>108</v>
      </c>
      <c r="H6805" s="4" t="s">
        <v>19</v>
      </c>
      <c r="I6805" s="5">
        <v>36</v>
      </c>
      <c r="J6805" s="6">
        <v>65</v>
      </c>
      <c r="K6805" s="7">
        <v>2340</v>
      </c>
      <c r="L6805" s="7">
        <v>936</v>
      </c>
      <c r="M6805" s="8">
        <v>0.4</v>
      </c>
      <c r="N6805" s="2" t="s">
        <v>82</v>
      </c>
      <c r="O6805">
        <f t="shared" si="848"/>
        <v>2021</v>
      </c>
      <c r="P6805">
        <f t="shared" si="849"/>
        <v>8</v>
      </c>
      <c r="Q6805" t="str">
        <f t="shared" si="850"/>
        <v>août</v>
      </c>
      <c r="R6805" t="str">
        <f t="shared" si="851"/>
        <v>South Dakota</v>
      </c>
      <c r="S6805" t="str">
        <f t="shared" si="852"/>
        <v>2021-08</v>
      </c>
      <c r="T6805">
        <f>IF(AND(COUNTIF(Calculs!$Q$2:$Q$12,$O6805)&gt;0,COUNTIF(Calculs!$S$2:$S$12,$E6805)&gt;0,COUNTIF(Calculs!$U$2:$U$12,$H6805)&gt;0),1,0)</f>
        <v>1</v>
      </c>
      <c r="U6805">
        <f t="shared" si="853"/>
        <v>2340</v>
      </c>
      <c r="V6805">
        <f t="shared" si="854"/>
        <v>65</v>
      </c>
      <c r="W6805">
        <f t="shared" si="855"/>
        <v>936</v>
      </c>
    </row>
    <row r="6806" spans="1:23" ht="15.75" customHeight="1" x14ac:dyDescent="0.3">
      <c r="A6806" s="2" t="s">
        <v>13</v>
      </c>
      <c r="B6806" s="2">
        <v>1185732</v>
      </c>
      <c r="C6806" s="3">
        <v>44420</v>
      </c>
      <c r="D6806" s="12" t="str" cm="1">
        <f t="array" ref="D6806">_xlfn.SWITCH(WEEKDAY(C6806,2), 1, "Lundi", 2, "Mardi", 3, "Mercredi", 4, "Jeudi", 5, "Vendredi", 6, "Samedi", 7, "Dimanche", "Erreur")</f>
        <v>Jeudi</v>
      </c>
      <c r="E6806" s="2" t="s">
        <v>35</v>
      </c>
      <c r="F6806" s="2" t="s">
        <v>107</v>
      </c>
      <c r="G6806" s="2" t="s">
        <v>108</v>
      </c>
      <c r="H6806" s="4" t="s">
        <v>20</v>
      </c>
      <c r="I6806" s="5">
        <v>38</v>
      </c>
      <c r="J6806" s="6">
        <v>58</v>
      </c>
      <c r="K6806" s="7">
        <v>2204</v>
      </c>
      <c r="L6806" s="7">
        <v>947.72</v>
      </c>
      <c r="M6806" s="8">
        <v>0.43</v>
      </c>
      <c r="N6806" s="2" t="s">
        <v>82</v>
      </c>
      <c r="O6806">
        <f t="shared" si="848"/>
        <v>2021</v>
      </c>
      <c r="P6806">
        <f t="shared" si="849"/>
        <v>8</v>
      </c>
      <c r="Q6806" t="str">
        <f t="shared" si="850"/>
        <v>août</v>
      </c>
      <c r="R6806" t="str">
        <f t="shared" si="851"/>
        <v>South Dakota</v>
      </c>
      <c r="S6806" t="str">
        <f t="shared" si="852"/>
        <v>2021-08</v>
      </c>
      <c r="T6806">
        <f>IF(AND(COUNTIF(Calculs!$Q$2:$Q$12,$O6806)&gt;0,COUNTIF(Calculs!$S$2:$S$12,$E6806)&gt;0,COUNTIF(Calculs!$U$2:$U$12,$H6806)&gt;0),1,0)</f>
        <v>1</v>
      </c>
      <c r="U6806">
        <f t="shared" si="853"/>
        <v>2204</v>
      </c>
      <c r="V6806">
        <f t="shared" si="854"/>
        <v>58</v>
      </c>
      <c r="W6806">
        <f t="shared" si="855"/>
        <v>947.72</v>
      </c>
    </row>
    <row r="6807" spans="1:23" ht="15.75" customHeight="1" x14ac:dyDescent="0.3">
      <c r="A6807" s="2" t="s">
        <v>13</v>
      </c>
      <c r="B6807" s="2">
        <v>1185732</v>
      </c>
      <c r="C6807" s="3">
        <v>44420</v>
      </c>
      <c r="D6807" s="12" t="str" cm="1">
        <f t="array" ref="D6807">_xlfn.SWITCH(WEEKDAY(C6807,2), 1, "Lundi", 2, "Mardi", 3, "Mercredi", 4, "Jeudi", 5, "Vendredi", 6, "Samedi", 7, "Dimanche", "Erreur")</f>
        <v>Jeudi</v>
      </c>
      <c r="E6807" s="2" t="s">
        <v>35</v>
      </c>
      <c r="F6807" s="2" t="s">
        <v>107</v>
      </c>
      <c r="G6807" s="2" t="s">
        <v>108</v>
      </c>
      <c r="H6807" s="4" t="s">
        <v>21</v>
      </c>
      <c r="I6807" s="5">
        <v>47</v>
      </c>
      <c r="J6807" s="6">
        <v>46</v>
      </c>
      <c r="K6807" s="7">
        <v>2162</v>
      </c>
      <c r="L6807" s="7">
        <v>994.51999999999987</v>
      </c>
      <c r="M6807" s="8">
        <v>0.45999999999999996</v>
      </c>
      <c r="N6807" s="2" t="s">
        <v>82</v>
      </c>
      <c r="O6807">
        <f t="shared" si="848"/>
        <v>2021</v>
      </c>
      <c r="P6807">
        <f t="shared" si="849"/>
        <v>8</v>
      </c>
      <c r="Q6807" t="str">
        <f t="shared" si="850"/>
        <v>août</v>
      </c>
      <c r="R6807" t="str">
        <f t="shared" si="851"/>
        <v>South Dakota</v>
      </c>
      <c r="S6807" t="str">
        <f t="shared" si="852"/>
        <v>2021-08</v>
      </c>
      <c r="T6807">
        <f>IF(AND(COUNTIF(Calculs!$Q$2:$Q$12,$O6807)&gt;0,COUNTIF(Calculs!$S$2:$S$12,$E6807)&gt;0,COUNTIF(Calculs!$U$2:$U$12,$H6807)&gt;0),1,0)</f>
        <v>1</v>
      </c>
      <c r="U6807">
        <f t="shared" si="853"/>
        <v>2162</v>
      </c>
      <c r="V6807">
        <f t="shared" si="854"/>
        <v>46</v>
      </c>
      <c r="W6807">
        <f t="shared" si="855"/>
        <v>994.51999999999987</v>
      </c>
    </row>
    <row r="6808" spans="1:23" ht="15.75" customHeight="1" x14ac:dyDescent="0.3">
      <c r="A6808" s="2" t="s">
        <v>13</v>
      </c>
      <c r="B6808" s="2">
        <v>1185732</v>
      </c>
      <c r="C6808" s="3">
        <v>44420</v>
      </c>
      <c r="D6808" s="12" t="str" cm="1">
        <f t="array" ref="D6808">_xlfn.SWITCH(WEEKDAY(C6808,2), 1, "Lundi", 2, "Mardi", 3, "Mercredi", 4, "Jeudi", 5, "Vendredi", 6, "Samedi", 7, "Dimanche", "Erreur")</f>
        <v>Jeudi</v>
      </c>
      <c r="E6808" s="2" t="s">
        <v>35</v>
      </c>
      <c r="F6808" s="2" t="s">
        <v>107</v>
      </c>
      <c r="G6808" s="2" t="s">
        <v>108</v>
      </c>
      <c r="H6808" s="4" t="s">
        <v>22</v>
      </c>
      <c r="I6808" s="5">
        <v>53</v>
      </c>
      <c r="J6808" s="6">
        <v>88</v>
      </c>
      <c r="K6808" s="7">
        <v>4664</v>
      </c>
      <c r="L6808" s="7">
        <v>2332</v>
      </c>
      <c r="M6808" s="8">
        <v>0.5</v>
      </c>
      <c r="N6808" s="2" t="s">
        <v>82</v>
      </c>
      <c r="O6808">
        <f t="shared" si="848"/>
        <v>2021</v>
      </c>
      <c r="P6808">
        <f t="shared" si="849"/>
        <v>8</v>
      </c>
      <c r="Q6808" t="str">
        <f t="shared" si="850"/>
        <v>août</v>
      </c>
      <c r="R6808" t="str">
        <f t="shared" si="851"/>
        <v>South Dakota</v>
      </c>
      <c r="S6808" t="str">
        <f t="shared" si="852"/>
        <v>2021-08</v>
      </c>
      <c r="T6808">
        <f>IF(AND(COUNTIF(Calculs!$Q$2:$Q$12,$O6808)&gt;0,COUNTIF(Calculs!$S$2:$S$12,$E6808)&gt;0,COUNTIF(Calculs!$U$2:$U$12,$H6808)&gt;0),1,0)</f>
        <v>1</v>
      </c>
      <c r="U6808">
        <f t="shared" si="853"/>
        <v>4664</v>
      </c>
      <c r="V6808">
        <f t="shared" si="854"/>
        <v>88</v>
      </c>
      <c r="W6808">
        <f t="shared" si="855"/>
        <v>2332</v>
      </c>
    </row>
    <row r="6809" spans="1:23" ht="15.75" customHeight="1" x14ac:dyDescent="0.3">
      <c r="A6809" s="2" t="s">
        <v>13</v>
      </c>
      <c r="B6809" s="2">
        <v>1185732</v>
      </c>
      <c r="C6809" s="3">
        <v>44452</v>
      </c>
      <c r="D6809" s="12" t="str" cm="1">
        <f t="array" ref="D6809">_xlfn.SWITCH(WEEKDAY(C6809,2), 1, "Lundi", 2, "Mardi", 3, "Mercredi", 4, "Jeudi", 5, "Vendredi", 6, "Samedi", 7, "Dimanche", "Erreur")</f>
        <v>Lundi</v>
      </c>
      <c r="E6809" s="2" t="s">
        <v>35</v>
      </c>
      <c r="F6809" s="2" t="s">
        <v>107</v>
      </c>
      <c r="G6809" s="2" t="s">
        <v>108</v>
      </c>
      <c r="H6809" s="4" t="s">
        <v>16</v>
      </c>
      <c r="I6809" s="5">
        <v>42</v>
      </c>
      <c r="J6809" s="6">
        <v>138</v>
      </c>
      <c r="K6809" s="7">
        <v>5796</v>
      </c>
      <c r="L6809" s="7">
        <v>2608.1999999999998</v>
      </c>
      <c r="M6809" s="8">
        <v>0.44999999999999996</v>
      </c>
      <c r="N6809" s="2" t="s">
        <v>82</v>
      </c>
      <c r="O6809">
        <f t="shared" si="848"/>
        <v>2021</v>
      </c>
      <c r="P6809">
        <f t="shared" si="849"/>
        <v>9</v>
      </c>
      <c r="Q6809" t="str">
        <f t="shared" si="850"/>
        <v>sept</v>
      </c>
      <c r="R6809" t="str">
        <f t="shared" si="851"/>
        <v>South Dakota</v>
      </c>
      <c r="S6809" t="str">
        <f t="shared" si="852"/>
        <v>2021-09</v>
      </c>
      <c r="T6809">
        <f>IF(AND(COUNTIF(Calculs!$Q$2:$Q$12,$O6809)&gt;0,COUNTIF(Calculs!$S$2:$S$12,$E6809)&gt;0,COUNTIF(Calculs!$U$2:$U$12,$H6809)&gt;0),1,0)</f>
        <v>1</v>
      </c>
      <c r="U6809">
        <f t="shared" si="853"/>
        <v>5796</v>
      </c>
      <c r="V6809">
        <f t="shared" si="854"/>
        <v>138</v>
      </c>
      <c r="W6809">
        <f t="shared" si="855"/>
        <v>2608.1999999999998</v>
      </c>
    </row>
    <row r="6810" spans="1:23" ht="15.75" customHeight="1" x14ac:dyDescent="0.3">
      <c r="A6810" s="2" t="s">
        <v>13</v>
      </c>
      <c r="B6810" s="2">
        <v>1185732</v>
      </c>
      <c r="C6810" s="3">
        <v>44452</v>
      </c>
      <c r="D6810" s="12" t="str" cm="1">
        <f t="array" ref="D6810">_xlfn.SWITCH(WEEKDAY(C6810,2), 1, "Lundi", 2, "Mardi", 3, "Mercredi", 4, "Jeudi", 5, "Vendredi", 6, "Samedi", 7, "Dimanche", "Erreur")</f>
        <v>Lundi</v>
      </c>
      <c r="E6810" s="2" t="s">
        <v>35</v>
      </c>
      <c r="F6810" s="2" t="s">
        <v>107</v>
      </c>
      <c r="G6810" s="2" t="s">
        <v>108</v>
      </c>
      <c r="H6810" s="4" t="s">
        <v>18</v>
      </c>
      <c r="I6810" s="5">
        <v>39</v>
      </c>
      <c r="J6810" s="6">
        <v>80</v>
      </c>
      <c r="K6810" s="7">
        <v>3120</v>
      </c>
      <c r="L6810" s="7">
        <v>1248</v>
      </c>
      <c r="M6810" s="8">
        <v>0.4</v>
      </c>
      <c r="N6810" s="2" t="s">
        <v>82</v>
      </c>
      <c r="O6810">
        <f t="shared" si="848"/>
        <v>2021</v>
      </c>
      <c r="P6810">
        <f t="shared" si="849"/>
        <v>9</v>
      </c>
      <c r="Q6810" t="str">
        <f t="shared" si="850"/>
        <v>sept</v>
      </c>
      <c r="R6810" t="str">
        <f t="shared" si="851"/>
        <v>South Dakota</v>
      </c>
      <c r="S6810" t="str">
        <f t="shared" si="852"/>
        <v>2021-09</v>
      </c>
      <c r="T6810">
        <f>IF(AND(COUNTIF(Calculs!$Q$2:$Q$12,$O6810)&gt;0,COUNTIF(Calculs!$S$2:$S$12,$E6810)&gt;0,COUNTIF(Calculs!$U$2:$U$12,$H6810)&gt;0),1,0)</f>
        <v>1</v>
      </c>
      <c r="U6810">
        <f t="shared" si="853"/>
        <v>3120</v>
      </c>
      <c r="V6810">
        <f t="shared" si="854"/>
        <v>80</v>
      </c>
      <c r="W6810">
        <f t="shared" si="855"/>
        <v>1248</v>
      </c>
    </row>
    <row r="6811" spans="1:23" ht="15.75" customHeight="1" x14ac:dyDescent="0.3">
      <c r="A6811" s="2" t="s">
        <v>13</v>
      </c>
      <c r="B6811" s="2">
        <v>1185732</v>
      </c>
      <c r="C6811" s="3">
        <v>44452</v>
      </c>
      <c r="D6811" s="12" t="str" cm="1">
        <f t="array" ref="D6811">_xlfn.SWITCH(WEEKDAY(C6811,2), 1, "Lundi", 2, "Mardi", 3, "Mercredi", 4, "Jeudi", 5, "Vendredi", 6, "Samedi", 7, "Dimanche", "Erreur")</f>
        <v>Lundi</v>
      </c>
      <c r="E6811" s="2" t="s">
        <v>35</v>
      </c>
      <c r="F6811" s="2" t="s">
        <v>107</v>
      </c>
      <c r="G6811" s="2" t="s">
        <v>108</v>
      </c>
      <c r="H6811" s="4" t="s">
        <v>19</v>
      </c>
      <c r="I6811" s="5">
        <v>32</v>
      </c>
      <c r="J6811" s="6">
        <v>53</v>
      </c>
      <c r="K6811" s="7">
        <v>1696</v>
      </c>
      <c r="L6811" s="7">
        <v>678.40000000000009</v>
      </c>
      <c r="M6811" s="8">
        <v>0.4</v>
      </c>
      <c r="N6811" s="2" t="s">
        <v>82</v>
      </c>
      <c r="O6811">
        <f t="shared" si="848"/>
        <v>2021</v>
      </c>
      <c r="P6811">
        <f t="shared" si="849"/>
        <v>9</v>
      </c>
      <c r="Q6811" t="str">
        <f t="shared" si="850"/>
        <v>sept</v>
      </c>
      <c r="R6811" t="str">
        <f t="shared" si="851"/>
        <v>South Dakota</v>
      </c>
      <c r="S6811" t="str">
        <f t="shared" si="852"/>
        <v>2021-09</v>
      </c>
      <c r="T6811">
        <f>IF(AND(COUNTIF(Calculs!$Q$2:$Q$12,$O6811)&gt;0,COUNTIF(Calculs!$S$2:$S$12,$E6811)&gt;0,COUNTIF(Calculs!$U$2:$U$12,$H6811)&gt;0),1,0)</f>
        <v>1</v>
      </c>
      <c r="U6811">
        <f t="shared" si="853"/>
        <v>1696</v>
      </c>
      <c r="V6811">
        <f t="shared" si="854"/>
        <v>53</v>
      </c>
      <c r="W6811">
        <f t="shared" si="855"/>
        <v>678.40000000000009</v>
      </c>
    </row>
    <row r="6812" spans="1:23" ht="15.75" customHeight="1" x14ac:dyDescent="0.3">
      <c r="A6812" s="2" t="s">
        <v>13</v>
      </c>
      <c r="B6812" s="2">
        <v>1185732</v>
      </c>
      <c r="C6812" s="3">
        <v>44452</v>
      </c>
      <c r="D6812" s="12" t="str" cm="1">
        <f t="array" ref="D6812">_xlfn.SWITCH(WEEKDAY(C6812,2), 1, "Lundi", 2, "Mardi", 3, "Mercredi", 4, "Jeudi", 5, "Vendredi", 6, "Samedi", 7, "Dimanche", "Erreur")</f>
        <v>Lundi</v>
      </c>
      <c r="E6812" s="2" t="s">
        <v>35</v>
      </c>
      <c r="F6812" s="2" t="s">
        <v>107</v>
      </c>
      <c r="G6812" s="2" t="s">
        <v>108</v>
      </c>
      <c r="H6812" s="4" t="s">
        <v>20</v>
      </c>
      <c r="I6812" s="5">
        <v>34</v>
      </c>
      <c r="J6812" s="6">
        <v>39</v>
      </c>
      <c r="K6812" s="7">
        <v>1326</v>
      </c>
      <c r="L6812" s="7">
        <v>530.4</v>
      </c>
      <c r="M6812" s="8">
        <v>0.4</v>
      </c>
      <c r="N6812" s="2" t="s">
        <v>82</v>
      </c>
      <c r="O6812">
        <f t="shared" si="848"/>
        <v>2021</v>
      </c>
      <c r="P6812">
        <f t="shared" si="849"/>
        <v>9</v>
      </c>
      <c r="Q6812" t="str">
        <f t="shared" si="850"/>
        <v>sept</v>
      </c>
      <c r="R6812" t="str">
        <f t="shared" si="851"/>
        <v>South Dakota</v>
      </c>
      <c r="S6812" t="str">
        <f t="shared" si="852"/>
        <v>2021-09</v>
      </c>
      <c r="T6812">
        <f>IF(AND(COUNTIF(Calculs!$Q$2:$Q$12,$O6812)&gt;0,COUNTIF(Calculs!$S$2:$S$12,$E6812)&gt;0,COUNTIF(Calculs!$U$2:$U$12,$H6812)&gt;0),1,0)</f>
        <v>1</v>
      </c>
      <c r="U6812">
        <f t="shared" si="853"/>
        <v>1326</v>
      </c>
      <c r="V6812">
        <f t="shared" si="854"/>
        <v>39</v>
      </c>
      <c r="W6812">
        <f t="shared" si="855"/>
        <v>530.4</v>
      </c>
    </row>
    <row r="6813" spans="1:23" ht="15.75" customHeight="1" x14ac:dyDescent="0.3">
      <c r="A6813" s="2" t="s">
        <v>13</v>
      </c>
      <c r="B6813" s="2">
        <v>1185732</v>
      </c>
      <c r="C6813" s="3">
        <v>44452</v>
      </c>
      <c r="D6813" s="12" t="str" cm="1">
        <f t="array" ref="D6813">_xlfn.SWITCH(WEEKDAY(C6813,2), 1, "Lundi", 2, "Mardi", 3, "Mercredi", 4, "Jeudi", 5, "Vendredi", 6, "Samedi", 7, "Dimanche", "Erreur")</f>
        <v>Lundi</v>
      </c>
      <c r="E6813" s="2" t="s">
        <v>35</v>
      </c>
      <c r="F6813" s="2" t="s">
        <v>107</v>
      </c>
      <c r="G6813" s="2" t="s">
        <v>108</v>
      </c>
      <c r="H6813" s="4" t="s">
        <v>21</v>
      </c>
      <c r="I6813" s="5">
        <v>41</v>
      </c>
      <c r="J6813" s="6">
        <v>42</v>
      </c>
      <c r="K6813" s="7">
        <v>1722</v>
      </c>
      <c r="L6813" s="7">
        <v>861</v>
      </c>
      <c r="M6813" s="8">
        <v>0.5</v>
      </c>
      <c r="N6813" s="2" t="s">
        <v>82</v>
      </c>
      <c r="O6813">
        <f t="shared" si="848"/>
        <v>2021</v>
      </c>
      <c r="P6813">
        <f t="shared" si="849"/>
        <v>9</v>
      </c>
      <c r="Q6813" t="str">
        <f t="shared" si="850"/>
        <v>sept</v>
      </c>
      <c r="R6813" t="str">
        <f t="shared" si="851"/>
        <v>South Dakota</v>
      </c>
      <c r="S6813" t="str">
        <f t="shared" si="852"/>
        <v>2021-09</v>
      </c>
      <c r="T6813">
        <f>IF(AND(COUNTIF(Calculs!$Q$2:$Q$12,$O6813)&gt;0,COUNTIF(Calculs!$S$2:$S$12,$E6813)&gt;0,COUNTIF(Calculs!$U$2:$U$12,$H6813)&gt;0),1,0)</f>
        <v>1</v>
      </c>
      <c r="U6813">
        <f t="shared" si="853"/>
        <v>1722</v>
      </c>
      <c r="V6813">
        <f t="shared" si="854"/>
        <v>42</v>
      </c>
      <c r="W6813">
        <f t="shared" si="855"/>
        <v>861</v>
      </c>
    </row>
    <row r="6814" spans="1:23" ht="15.75" customHeight="1" x14ac:dyDescent="0.3">
      <c r="A6814" s="2" t="s">
        <v>13</v>
      </c>
      <c r="B6814" s="2">
        <v>1185732</v>
      </c>
      <c r="C6814" s="3">
        <v>44452</v>
      </c>
      <c r="D6814" s="12" t="str" cm="1">
        <f t="array" ref="D6814">_xlfn.SWITCH(WEEKDAY(C6814,2), 1, "Lundi", 2, "Mardi", 3, "Mercredi", 4, "Jeudi", 5, "Vendredi", 6, "Samedi", 7, "Dimanche", "Erreur")</f>
        <v>Lundi</v>
      </c>
      <c r="E6814" s="2" t="s">
        <v>35</v>
      </c>
      <c r="F6814" s="2" t="s">
        <v>107</v>
      </c>
      <c r="G6814" s="2" t="s">
        <v>108</v>
      </c>
      <c r="H6814" s="4" t="s">
        <v>22</v>
      </c>
      <c r="I6814" s="5">
        <v>46</v>
      </c>
      <c r="J6814" s="6">
        <v>65</v>
      </c>
      <c r="K6814" s="7">
        <v>2990</v>
      </c>
      <c r="L6814" s="7">
        <v>1495</v>
      </c>
      <c r="M6814" s="8">
        <v>0.5</v>
      </c>
      <c r="N6814" s="2" t="s">
        <v>82</v>
      </c>
      <c r="O6814">
        <f t="shared" si="848"/>
        <v>2021</v>
      </c>
      <c r="P6814">
        <f t="shared" si="849"/>
        <v>9</v>
      </c>
      <c r="Q6814" t="str">
        <f t="shared" si="850"/>
        <v>sept</v>
      </c>
      <c r="R6814" t="str">
        <f t="shared" si="851"/>
        <v>South Dakota</v>
      </c>
      <c r="S6814" t="str">
        <f t="shared" si="852"/>
        <v>2021-09</v>
      </c>
      <c r="T6814">
        <f>IF(AND(COUNTIF(Calculs!$Q$2:$Q$12,$O6814)&gt;0,COUNTIF(Calculs!$S$2:$S$12,$E6814)&gt;0,COUNTIF(Calculs!$U$2:$U$12,$H6814)&gt;0),1,0)</f>
        <v>1</v>
      </c>
      <c r="U6814">
        <f t="shared" si="853"/>
        <v>2990</v>
      </c>
      <c r="V6814">
        <f t="shared" si="854"/>
        <v>65</v>
      </c>
      <c r="W6814">
        <f t="shared" si="855"/>
        <v>1495</v>
      </c>
    </row>
    <row r="6815" spans="1:23" ht="15.75" customHeight="1" x14ac:dyDescent="0.3">
      <c r="A6815" s="2" t="s">
        <v>13</v>
      </c>
      <c r="B6815" s="2">
        <v>1185732</v>
      </c>
      <c r="C6815" s="3">
        <v>44481</v>
      </c>
      <c r="D6815" s="12" t="str" cm="1">
        <f t="array" ref="D6815">_xlfn.SWITCH(WEEKDAY(C6815,2), 1, "Lundi", 2, "Mardi", 3, "Mercredi", 4, "Jeudi", 5, "Vendredi", 6, "Samedi", 7, "Dimanche", "Erreur")</f>
        <v>Mardi</v>
      </c>
      <c r="E6815" s="2" t="s">
        <v>35</v>
      </c>
      <c r="F6815" s="2" t="s">
        <v>107</v>
      </c>
      <c r="G6815" s="2" t="s">
        <v>108</v>
      </c>
      <c r="H6815" s="4" t="s">
        <v>16</v>
      </c>
      <c r="I6815" s="5">
        <v>54</v>
      </c>
      <c r="J6815" s="6">
        <v>104</v>
      </c>
      <c r="K6815" s="7">
        <v>5616</v>
      </c>
      <c r="L6815" s="7">
        <v>2583.3599999999997</v>
      </c>
      <c r="M6815" s="8">
        <v>0.45999999999999996</v>
      </c>
      <c r="N6815" s="2" t="s">
        <v>82</v>
      </c>
      <c r="O6815">
        <f t="shared" si="848"/>
        <v>2021</v>
      </c>
      <c r="P6815">
        <f t="shared" si="849"/>
        <v>10</v>
      </c>
      <c r="Q6815" t="str">
        <f t="shared" si="850"/>
        <v>oct</v>
      </c>
      <c r="R6815" t="str">
        <f t="shared" si="851"/>
        <v>South Dakota</v>
      </c>
      <c r="S6815" t="str">
        <f t="shared" si="852"/>
        <v>2021-10</v>
      </c>
      <c r="T6815">
        <f>IF(AND(COUNTIF(Calculs!$Q$2:$Q$12,$O6815)&gt;0,COUNTIF(Calculs!$S$2:$S$12,$E6815)&gt;0,COUNTIF(Calculs!$U$2:$U$12,$H6815)&gt;0),1,0)</f>
        <v>1</v>
      </c>
      <c r="U6815">
        <f t="shared" si="853"/>
        <v>5616</v>
      </c>
      <c r="V6815">
        <f t="shared" si="854"/>
        <v>104</v>
      </c>
      <c r="W6815">
        <f t="shared" si="855"/>
        <v>2583.3599999999997</v>
      </c>
    </row>
    <row r="6816" spans="1:23" ht="15.75" customHeight="1" x14ac:dyDescent="0.3">
      <c r="A6816" s="2" t="s">
        <v>13</v>
      </c>
      <c r="B6816" s="2">
        <v>1185732</v>
      </c>
      <c r="C6816" s="3">
        <v>44481</v>
      </c>
      <c r="D6816" s="12" t="str" cm="1">
        <f t="array" ref="D6816">_xlfn.SWITCH(WEEKDAY(C6816,2), 1, "Lundi", 2, "Mardi", 3, "Mercredi", 4, "Jeudi", 5, "Vendredi", 6, "Samedi", 7, "Dimanche", "Erreur")</f>
        <v>Mardi</v>
      </c>
      <c r="E6816" s="2" t="s">
        <v>35</v>
      </c>
      <c r="F6816" s="2" t="s">
        <v>107</v>
      </c>
      <c r="G6816" s="2" t="s">
        <v>108</v>
      </c>
      <c r="H6816" s="4" t="s">
        <v>18</v>
      </c>
      <c r="I6816" s="5">
        <v>41</v>
      </c>
      <c r="J6816" s="6">
        <v>75</v>
      </c>
      <c r="K6816" s="7">
        <v>3075</v>
      </c>
      <c r="L6816" s="7">
        <v>1291.5</v>
      </c>
      <c r="M6816" s="8">
        <v>0.42</v>
      </c>
      <c r="N6816" s="2" t="s">
        <v>82</v>
      </c>
      <c r="O6816">
        <f t="shared" si="848"/>
        <v>2021</v>
      </c>
      <c r="P6816">
        <f t="shared" si="849"/>
        <v>10</v>
      </c>
      <c r="Q6816" t="str">
        <f t="shared" si="850"/>
        <v>oct</v>
      </c>
      <c r="R6816" t="str">
        <f t="shared" si="851"/>
        <v>South Dakota</v>
      </c>
      <c r="S6816" t="str">
        <f t="shared" si="852"/>
        <v>2021-10</v>
      </c>
      <c r="T6816">
        <f>IF(AND(COUNTIF(Calculs!$Q$2:$Q$12,$O6816)&gt;0,COUNTIF(Calculs!$S$2:$S$12,$E6816)&gt;0,COUNTIF(Calculs!$U$2:$U$12,$H6816)&gt;0),1,0)</f>
        <v>1</v>
      </c>
      <c r="U6816">
        <f t="shared" si="853"/>
        <v>3075</v>
      </c>
      <c r="V6816">
        <f t="shared" si="854"/>
        <v>75</v>
      </c>
      <c r="W6816">
        <f t="shared" si="855"/>
        <v>1291.5</v>
      </c>
    </row>
    <row r="6817" spans="1:23" ht="15.75" customHeight="1" x14ac:dyDescent="0.3">
      <c r="A6817" s="2" t="s">
        <v>13</v>
      </c>
      <c r="B6817" s="2">
        <v>1185732</v>
      </c>
      <c r="C6817" s="3">
        <v>44481</v>
      </c>
      <c r="D6817" s="12" t="str" cm="1">
        <f t="array" ref="D6817">_xlfn.SWITCH(WEEKDAY(C6817,2), 1, "Lundi", 2, "Mardi", 3, "Mercredi", 4, "Jeudi", 5, "Vendredi", 6, "Samedi", 7, "Dimanche", "Erreur")</f>
        <v>Mardi</v>
      </c>
      <c r="E6817" s="2" t="s">
        <v>35</v>
      </c>
      <c r="F6817" s="2" t="s">
        <v>107</v>
      </c>
      <c r="G6817" s="2" t="s">
        <v>108</v>
      </c>
      <c r="H6817" s="4" t="s">
        <v>19</v>
      </c>
      <c r="I6817" s="5">
        <v>43</v>
      </c>
      <c r="J6817" s="6">
        <v>42</v>
      </c>
      <c r="K6817" s="7">
        <v>1806</v>
      </c>
      <c r="L6817" s="7">
        <v>722.40000000000009</v>
      </c>
      <c r="M6817" s="8">
        <v>0.4</v>
      </c>
      <c r="N6817" s="2" t="s">
        <v>82</v>
      </c>
      <c r="O6817">
        <f t="shared" si="848"/>
        <v>2021</v>
      </c>
      <c r="P6817">
        <f t="shared" si="849"/>
        <v>10</v>
      </c>
      <c r="Q6817" t="str">
        <f t="shared" si="850"/>
        <v>oct</v>
      </c>
      <c r="R6817" t="str">
        <f t="shared" si="851"/>
        <v>South Dakota</v>
      </c>
      <c r="S6817" t="str">
        <f t="shared" si="852"/>
        <v>2021-10</v>
      </c>
      <c r="T6817">
        <f>IF(AND(COUNTIF(Calculs!$Q$2:$Q$12,$O6817)&gt;0,COUNTIF(Calculs!$S$2:$S$12,$E6817)&gt;0,COUNTIF(Calculs!$U$2:$U$12,$H6817)&gt;0),1,0)</f>
        <v>1</v>
      </c>
      <c r="U6817">
        <f t="shared" si="853"/>
        <v>1806</v>
      </c>
      <c r="V6817">
        <f t="shared" si="854"/>
        <v>42</v>
      </c>
      <c r="W6817">
        <f t="shared" si="855"/>
        <v>722.40000000000009</v>
      </c>
    </row>
    <row r="6818" spans="1:23" ht="15.75" customHeight="1" x14ac:dyDescent="0.3">
      <c r="A6818" s="2" t="s">
        <v>13</v>
      </c>
      <c r="B6818" s="2">
        <v>1185732</v>
      </c>
      <c r="C6818" s="3">
        <v>44481</v>
      </c>
      <c r="D6818" s="12" t="str" cm="1">
        <f t="array" ref="D6818">_xlfn.SWITCH(WEEKDAY(C6818,2), 1, "Lundi", 2, "Mardi", 3, "Mercredi", 4, "Jeudi", 5, "Vendredi", 6, "Samedi", 7, "Dimanche", "Erreur")</f>
        <v>Mardi</v>
      </c>
      <c r="E6818" s="2" t="s">
        <v>35</v>
      </c>
      <c r="F6818" s="2" t="s">
        <v>107</v>
      </c>
      <c r="G6818" s="2" t="s">
        <v>108</v>
      </c>
      <c r="H6818" s="4" t="s">
        <v>20</v>
      </c>
      <c r="I6818" s="5">
        <v>43</v>
      </c>
      <c r="J6818" s="6">
        <v>36</v>
      </c>
      <c r="K6818" s="7">
        <v>1548</v>
      </c>
      <c r="L6818" s="7">
        <v>696.59999999999991</v>
      </c>
      <c r="M6818" s="8">
        <v>0.44999999999999996</v>
      </c>
      <c r="N6818" s="2" t="s">
        <v>82</v>
      </c>
      <c r="O6818">
        <f t="shared" si="848"/>
        <v>2021</v>
      </c>
      <c r="P6818">
        <f t="shared" si="849"/>
        <v>10</v>
      </c>
      <c r="Q6818" t="str">
        <f t="shared" si="850"/>
        <v>oct</v>
      </c>
      <c r="R6818" t="str">
        <f t="shared" si="851"/>
        <v>South Dakota</v>
      </c>
      <c r="S6818" t="str">
        <f t="shared" si="852"/>
        <v>2021-10</v>
      </c>
      <c r="T6818">
        <f>IF(AND(COUNTIF(Calculs!$Q$2:$Q$12,$O6818)&gt;0,COUNTIF(Calculs!$S$2:$S$12,$E6818)&gt;0,COUNTIF(Calculs!$U$2:$U$12,$H6818)&gt;0),1,0)</f>
        <v>1</v>
      </c>
      <c r="U6818">
        <f t="shared" si="853"/>
        <v>1548</v>
      </c>
      <c r="V6818">
        <f t="shared" si="854"/>
        <v>36</v>
      </c>
      <c r="W6818">
        <f t="shared" si="855"/>
        <v>696.59999999999991</v>
      </c>
    </row>
    <row r="6819" spans="1:23" ht="15.75" customHeight="1" x14ac:dyDescent="0.3">
      <c r="A6819" s="2" t="s">
        <v>13</v>
      </c>
      <c r="B6819" s="2">
        <v>1185732</v>
      </c>
      <c r="C6819" s="3">
        <v>44481</v>
      </c>
      <c r="D6819" s="12" t="str" cm="1">
        <f t="array" ref="D6819">_xlfn.SWITCH(WEEKDAY(C6819,2), 1, "Lundi", 2, "Mardi", 3, "Mercredi", 4, "Jeudi", 5, "Vendredi", 6, "Samedi", 7, "Dimanche", "Erreur")</f>
        <v>Mardi</v>
      </c>
      <c r="E6819" s="2" t="s">
        <v>35</v>
      </c>
      <c r="F6819" s="2" t="s">
        <v>107</v>
      </c>
      <c r="G6819" s="2" t="s">
        <v>108</v>
      </c>
      <c r="H6819" s="4" t="s">
        <v>21</v>
      </c>
      <c r="I6819" s="5">
        <v>54</v>
      </c>
      <c r="J6819" s="6">
        <v>38</v>
      </c>
      <c r="K6819" s="7">
        <v>2052</v>
      </c>
      <c r="L6819" s="7">
        <v>964.43999999999994</v>
      </c>
      <c r="M6819" s="8">
        <v>0.47</v>
      </c>
      <c r="N6819" s="2" t="s">
        <v>82</v>
      </c>
      <c r="O6819">
        <f t="shared" si="848"/>
        <v>2021</v>
      </c>
      <c r="P6819">
        <f t="shared" si="849"/>
        <v>10</v>
      </c>
      <c r="Q6819" t="str">
        <f t="shared" si="850"/>
        <v>oct</v>
      </c>
      <c r="R6819" t="str">
        <f t="shared" si="851"/>
        <v>South Dakota</v>
      </c>
      <c r="S6819" t="str">
        <f t="shared" si="852"/>
        <v>2021-10</v>
      </c>
      <c r="T6819">
        <f>IF(AND(COUNTIF(Calculs!$Q$2:$Q$12,$O6819)&gt;0,COUNTIF(Calculs!$S$2:$S$12,$E6819)&gt;0,COUNTIF(Calculs!$U$2:$U$12,$H6819)&gt;0),1,0)</f>
        <v>1</v>
      </c>
      <c r="U6819">
        <f t="shared" si="853"/>
        <v>2052</v>
      </c>
      <c r="V6819">
        <f t="shared" si="854"/>
        <v>38</v>
      </c>
      <c r="W6819">
        <f t="shared" si="855"/>
        <v>964.43999999999994</v>
      </c>
    </row>
    <row r="6820" spans="1:23" ht="15.75" customHeight="1" x14ac:dyDescent="0.3">
      <c r="A6820" s="2" t="s">
        <v>25</v>
      </c>
      <c r="B6820" s="2">
        <v>1185732</v>
      </c>
      <c r="C6820" s="3">
        <v>44481</v>
      </c>
      <c r="D6820" s="12" t="str" cm="1">
        <f t="array" ref="D6820">_xlfn.SWITCH(WEEKDAY(C6820,2), 1, "Lundi", 2, "Mardi", 3, "Mercredi", 4, "Jeudi", 5, "Vendredi", 6, "Samedi", 7, "Dimanche", "Erreur")</f>
        <v>Mardi</v>
      </c>
      <c r="E6820" s="2" t="s">
        <v>35</v>
      </c>
      <c r="F6820" s="2" t="s">
        <v>107</v>
      </c>
      <c r="G6820" s="2" t="s">
        <v>108</v>
      </c>
      <c r="H6820" s="4" t="s">
        <v>22</v>
      </c>
      <c r="I6820" s="5">
        <v>55</v>
      </c>
      <c r="J6820" s="6">
        <v>70</v>
      </c>
      <c r="K6820" s="7">
        <v>3850</v>
      </c>
      <c r="L6820" s="7">
        <v>2117.5</v>
      </c>
      <c r="M6820" s="8">
        <v>0.55000000000000004</v>
      </c>
      <c r="N6820" s="2" t="s">
        <v>82</v>
      </c>
      <c r="O6820">
        <f t="shared" si="848"/>
        <v>2021</v>
      </c>
      <c r="P6820">
        <f t="shared" si="849"/>
        <v>10</v>
      </c>
      <c r="Q6820" t="str">
        <f t="shared" si="850"/>
        <v>oct</v>
      </c>
      <c r="R6820" t="str">
        <f t="shared" si="851"/>
        <v>South Dakota</v>
      </c>
      <c r="S6820" t="str">
        <f t="shared" si="852"/>
        <v>2021-10</v>
      </c>
      <c r="T6820">
        <f>IF(AND(COUNTIF(Calculs!$Q$2:$Q$12,$O6820)&gt;0,COUNTIF(Calculs!$S$2:$S$12,$E6820)&gt;0,COUNTIF(Calculs!$U$2:$U$12,$H6820)&gt;0),1,0)</f>
        <v>1</v>
      </c>
      <c r="U6820">
        <f t="shared" si="853"/>
        <v>3850</v>
      </c>
      <c r="V6820">
        <f t="shared" si="854"/>
        <v>70</v>
      </c>
      <c r="W6820">
        <f t="shared" si="855"/>
        <v>2117.5</v>
      </c>
    </row>
    <row r="6821" spans="1:23" ht="15.75" customHeight="1" x14ac:dyDescent="0.3">
      <c r="A6821" s="2" t="s">
        <v>25</v>
      </c>
      <c r="B6821" s="2">
        <v>1185732</v>
      </c>
      <c r="C6821" s="3">
        <v>44512</v>
      </c>
      <c r="D6821" s="12" t="str" cm="1">
        <f t="array" ref="D6821">_xlfn.SWITCH(WEEKDAY(C6821,2), 1, "Lundi", 2, "Mardi", 3, "Mercredi", 4, "Jeudi", 5, "Vendredi", 6, "Samedi", 7, "Dimanche", "Erreur")</f>
        <v>Vendredi</v>
      </c>
      <c r="E6821" s="2" t="s">
        <v>35</v>
      </c>
      <c r="F6821" s="2" t="s">
        <v>107</v>
      </c>
      <c r="G6821" s="2" t="s">
        <v>108</v>
      </c>
      <c r="H6821" s="4" t="s">
        <v>16</v>
      </c>
      <c r="I6821" s="5">
        <v>53</v>
      </c>
      <c r="J6821" s="6">
        <v>104</v>
      </c>
      <c r="K6821" s="7">
        <v>5512</v>
      </c>
      <c r="L6821" s="7">
        <v>2700.88</v>
      </c>
      <c r="M6821" s="8">
        <v>0.49</v>
      </c>
      <c r="N6821" s="2" t="s">
        <v>82</v>
      </c>
      <c r="O6821">
        <f t="shared" si="848"/>
        <v>2021</v>
      </c>
      <c r="P6821">
        <f t="shared" si="849"/>
        <v>11</v>
      </c>
      <c r="Q6821" t="str">
        <f t="shared" si="850"/>
        <v>nov</v>
      </c>
      <c r="R6821" t="str">
        <f t="shared" si="851"/>
        <v>South Dakota</v>
      </c>
      <c r="S6821" t="str">
        <f t="shared" si="852"/>
        <v>2021-11</v>
      </c>
      <c r="T6821">
        <f>IF(AND(COUNTIF(Calculs!$Q$2:$Q$12,$O6821)&gt;0,COUNTIF(Calculs!$S$2:$S$12,$E6821)&gt;0,COUNTIF(Calculs!$U$2:$U$12,$H6821)&gt;0),1,0)</f>
        <v>1</v>
      </c>
      <c r="U6821">
        <f t="shared" si="853"/>
        <v>5512</v>
      </c>
      <c r="V6821">
        <f t="shared" si="854"/>
        <v>104</v>
      </c>
      <c r="W6821">
        <f t="shared" si="855"/>
        <v>2700.88</v>
      </c>
    </row>
    <row r="6822" spans="1:23" ht="15.75" customHeight="1" x14ac:dyDescent="0.3">
      <c r="A6822" s="2" t="s">
        <v>25</v>
      </c>
      <c r="B6822" s="2">
        <v>1185732</v>
      </c>
      <c r="C6822" s="3">
        <v>44512</v>
      </c>
      <c r="D6822" s="12" t="str" cm="1">
        <f t="array" ref="D6822">_xlfn.SWITCH(WEEKDAY(C6822,2), 1, "Lundi", 2, "Mardi", 3, "Mercredi", 4, "Jeudi", 5, "Vendredi", 6, "Samedi", 7, "Dimanche", "Erreur")</f>
        <v>Vendredi</v>
      </c>
      <c r="E6822" s="2" t="s">
        <v>35</v>
      </c>
      <c r="F6822" s="2" t="s">
        <v>107</v>
      </c>
      <c r="G6822" s="2" t="s">
        <v>108</v>
      </c>
      <c r="H6822" s="4" t="s">
        <v>18</v>
      </c>
      <c r="I6822" s="5">
        <v>41</v>
      </c>
      <c r="J6822" s="6">
        <v>63</v>
      </c>
      <c r="K6822" s="7">
        <v>2583</v>
      </c>
      <c r="L6822" s="7">
        <v>1059.03</v>
      </c>
      <c r="M6822" s="8">
        <v>0.41</v>
      </c>
      <c r="N6822" s="2" t="s">
        <v>82</v>
      </c>
      <c r="O6822">
        <f t="shared" si="848"/>
        <v>2021</v>
      </c>
      <c r="P6822">
        <f t="shared" si="849"/>
        <v>11</v>
      </c>
      <c r="Q6822" t="str">
        <f t="shared" si="850"/>
        <v>nov</v>
      </c>
      <c r="R6822" t="str">
        <f t="shared" si="851"/>
        <v>South Dakota</v>
      </c>
      <c r="S6822" t="str">
        <f t="shared" si="852"/>
        <v>2021-11</v>
      </c>
      <c r="T6822">
        <f>IF(AND(COUNTIF(Calculs!$Q$2:$Q$12,$O6822)&gt;0,COUNTIF(Calculs!$S$2:$S$12,$E6822)&gt;0,COUNTIF(Calculs!$U$2:$U$12,$H6822)&gt;0),1,0)</f>
        <v>1</v>
      </c>
      <c r="U6822">
        <f t="shared" si="853"/>
        <v>2583</v>
      </c>
      <c r="V6822">
        <f t="shared" si="854"/>
        <v>63</v>
      </c>
      <c r="W6822">
        <f t="shared" si="855"/>
        <v>1059.03</v>
      </c>
    </row>
    <row r="6823" spans="1:23" ht="15.75" customHeight="1" x14ac:dyDescent="0.3">
      <c r="A6823" s="2" t="s">
        <v>25</v>
      </c>
      <c r="B6823" s="2">
        <v>1185732</v>
      </c>
      <c r="C6823" s="3">
        <v>44512</v>
      </c>
      <c r="D6823" s="12" t="str" cm="1">
        <f t="array" ref="D6823">_xlfn.SWITCH(WEEKDAY(C6823,2), 1, "Lundi", 2, "Mardi", 3, "Mercredi", 4, "Jeudi", 5, "Vendredi", 6, "Samedi", 7, "Dimanche", "Erreur")</f>
        <v>Vendredi</v>
      </c>
      <c r="E6823" s="2" t="s">
        <v>35</v>
      </c>
      <c r="F6823" s="2" t="s">
        <v>107</v>
      </c>
      <c r="G6823" s="2" t="s">
        <v>108</v>
      </c>
      <c r="H6823" s="4" t="s">
        <v>19</v>
      </c>
      <c r="I6823" s="5">
        <v>43</v>
      </c>
      <c r="J6823" s="6">
        <v>57</v>
      </c>
      <c r="K6823" s="7">
        <v>2451</v>
      </c>
      <c r="L6823" s="7">
        <v>1078.44</v>
      </c>
      <c r="M6823" s="8">
        <v>0.44</v>
      </c>
      <c r="N6823" s="2" t="s">
        <v>82</v>
      </c>
      <c r="O6823">
        <f t="shared" si="848"/>
        <v>2021</v>
      </c>
      <c r="P6823">
        <f t="shared" si="849"/>
        <v>11</v>
      </c>
      <c r="Q6823" t="str">
        <f t="shared" si="850"/>
        <v>nov</v>
      </c>
      <c r="R6823" t="str">
        <f t="shared" si="851"/>
        <v>South Dakota</v>
      </c>
      <c r="S6823" t="str">
        <f t="shared" si="852"/>
        <v>2021-11</v>
      </c>
      <c r="T6823">
        <f>IF(AND(COUNTIF(Calculs!$Q$2:$Q$12,$O6823)&gt;0,COUNTIF(Calculs!$S$2:$S$12,$E6823)&gt;0,COUNTIF(Calculs!$U$2:$U$12,$H6823)&gt;0),1,0)</f>
        <v>1</v>
      </c>
      <c r="U6823">
        <f t="shared" si="853"/>
        <v>2451</v>
      </c>
      <c r="V6823">
        <f t="shared" si="854"/>
        <v>57</v>
      </c>
      <c r="W6823">
        <f t="shared" si="855"/>
        <v>1078.44</v>
      </c>
    </row>
    <row r="6824" spans="1:23" ht="15.75" customHeight="1" x14ac:dyDescent="0.3">
      <c r="A6824" s="2" t="s">
        <v>25</v>
      </c>
      <c r="B6824" s="2">
        <v>1185732</v>
      </c>
      <c r="C6824" s="3">
        <v>44512</v>
      </c>
      <c r="D6824" s="12" t="str" cm="1">
        <f t="array" ref="D6824">_xlfn.SWITCH(WEEKDAY(C6824,2), 1, "Lundi", 2, "Mardi", 3, "Mercredi", 4, "Jeudi", 5, "Vendredi", 6, "Samedi", 7, "Dimanche", "Erreur")</f>
        <v>Vendredi</v>
      </c>
      <c r="E6824" s="2" t="s">
        <v>35</v>
      </c>
      <c r="F6824" s="2" t="s">
        <v>107</v>
      </c>
      <c r="G6824" s="2" t="s">
        <v>108</v>
      </c>
      <c r="H6824" s="4" t="s">
        <v>20</v>
      </c>
      <c r="I6824" s="5">
        <v>43</v>
      </c>
      <c r="J6824" s="6">
        <v>44</v>
      </c>
      <c r="K6824" s="7">
        <v>1892</v>
      </c>
      <c r="L6824" s="7">
        <v>832.48</v>
      </c>
      <c r="M6824" s="8">
        <v>0.44</v>
      </c>
      <c r="N6824" s="2" t="s">
        <v>82</v>
      </c>
      <c r="O6824">
        <f t="shared" si="848"/>
        <v>2021</v>
      </c>
      <c r="P6824">
        <f t="shared" si="849"/>
        <v>11</v>
      </c>
      <c r="Q6824" t="str">
        <f t="shared" si="850"/>
        <v>nov</v>
      </c>
      <c r="R6824" t="str">
        <f t="shared" si="851"/>
        <v>South Dakota</v>
      </c>
      <c r="S6824" t="str">
        <f t="shared" si="852"/>
        <v>2021-11</v>
      </c>
      <c r="T6824">
        <f>IF(AND(COUNTIF(Calculs!$Q$2:$Q$12,$O6824)&gt;0,COUNTIF(Calculs!$S$2:$S$12,$E6824)&gt;0,COUNTIF(Calculs!$U$2:$U$12,$H6824)&gt;0),1,0)</f>
        <v>1</v>
      </c>
      <c r="U6824">
        <f t="shared" si="853"/>
        <v>1892</v>
      </c>
      <c r="V6824">
        <f t="shared" si="854"/>
        <v>44</v>
      </c>
      <c r="W6824">
        <f t="shared" si="855"/>
        <v>832.48</v>
      </c>
    </row>
    <row r="6825" spans="1:23" ht="15.75" customHeight="1" x14ac:dyDescent="0.3">
      <c r="A6825" s="2" t="s">
        <v>25</v>
      </c>
      <c r="B6825" s="2">
        <v>1185732</v>
      </c>
      <c r="C6825" s="3">
        <v>44512</v>
      </c>
      <c r="D6825" s="12" t="str" cm="1">
        <f t="array" ref="D6825">_xlfn.SWITCH(WEEKDAY(C6825,2), 1, "Lundi", 2, "Mardi", 3, "Mercredi", 4, "Jeudi", 5, "Vendredi", 6, "Samedi", 7, "Dimanche", "Erreur")</f>
        <v>Vendredi</v>
      </c>
      <c r="E6825" s="2" t="s">
        <v>35</v>
      </c>
      <c r="F6825" s="2" t="s">
        <v>107</v>
      </c>
      <c r="G6825" s="2" t="s">
        <v>108</v>
      </c>
      <c r="H6825" s="4" t="s">
        <v>21</v>
      </c>
      <c r="I6825" s="5">
        <v>59</v>
      </c>
      <c r="J6825" s="6">
        <v>45</v>
      </c>
      <c r="K6825" s="7">
        <v>2655</v>
      </c>
      <c r="L6825" s="7">
        <v>1221.3</v>
      </c>
      <c r="M6825" s="8">
        <v>0.45999999999999996</v>
      </c>
      <c r="N6825" s="2" t="s">
        <v>82</v>
      </c>
      <c r="O6825">
        <f t="shared" si="848"/>
        <v>2021</v>
      </c>
      <c r="P6825">
        <f t="shared" si="849"/>
        <v>11</v>
      </c>
      <c r="Q6825" t="str">
        <f t="shared" si="850"/>
        <v>nov</v>
      </c>
      <c r="R6825" t="str">
        <f t="shared" si="851"/>
        <v>South Dakota</v>
      </c>
      <c r="S6825" t="str">
        <f t="shared" si="852"/>
        <v>2021-11</v>
      </c>
      <c r="T6825">
        <f>IF(AND(COUNTIF(Calculs!$Q$2:$Q$12,$O6825)&gt;0,COUNTIF(Calculs!$S$2:$S$12,$E6825)&gt;0,COUNTIF(Calculs!$U$2:$U$12,$H6825)&gt;0),1,0)</f>
        <v>1</v>
      </c>
      <c r="U6825">
        <f t="shared" si="853"/>
        <v>2655</v>
      </c>
      <c r="V6825">
        <f t="shared" si="854"/>
        <v>45</v>
      </c>
      <c r="W6825">
        <f t="shared" si="855"/>
        <v>1221.3</v>
      </c>
    </row>
    <row r="6826" spans="1:23" ht="15.75" customHeight="1" x14ac:dyDescent="0.3">
      <c r="A6826" s="2" t="s">
        <v>25</v>
      </c>
      <c r="B6826" s="2">
        <v>1185732</v>
      </c>
      <c r="C6826" s="3">
        <v>44512</v>
      </c>
      <c r="D6826" s="12" t="str" cm="1">
        <f t="array" ref="D6826">_xlfn.SWITCH(WEEKDAY(C6826,2), 1, "Lundi", 2, "Mardi", 3, "Mercredi", 4, "Jeudi", 5, "Vendredi", 6, "Samedi", 7, "Dimanche", "Erreur")</f>
        <v>Vendredi</v>
      </c>
      <c r="E6826" s="2" t="s">
        <v>35</v>
      </c>
      <c r="F6826" s="2" t="s">
        <v>107</v>
      </c>
      <c r="G6826" s="2" t="s">
        <v>108</v>
      </c>
      <c r="H6826" s="4" t="s">
        <v>22</v>
      </c>
      <c r="I6826" s="5">
        <v>61</v>
      </c>
      <c r="J6826" s="6">
        <v>65</v>
      </c>
      <c r="K6826" s="7">
        <v>3965</v>
      </c>
      <c r="L6826" s="7">
        <v>1982.5</v>
      </c>
      <c r="M6826" s="8">
        <v>0.5</v>
      </c>
      <c r="N6826" s="2" t="s">
        <v>82</v>
      </c>
      <c r="O6826">
        <f t="shared" si="848"/>
        <v>2021</v>
      </c>
      <c r="P6826">
        <f t="shared" si="849"/>
        <v>11</v>
      </c>
      <c r="Q6826" t="str">
        <f t="shared" si="850"/>
        <v>nov</v>
      </c>
      <c r="R6826" t="str">
        <f t="shared" si="851"/>
        <v>South Dakota</v>
      </c>
      <c r="S6826" t="str">
        <f t="shared" si="852"/>
        <v>2021-11</v>
      </c>
      <c r="T6826">
        <f>IF(AND(COUNTIF(Calculs!$Q$2:$Q$12,$O6826)&gt;0,COUNTIF(Calculs!$S$2:$S$12,$E6826)&gt;0,COUNTIF(Calculs!$U$2:$U$12,$H6826)&gt;0),1,0)</f>
        <v>1</v>
      </c>
      <c r="U6826">
        <f t="shared" si="853"/>
        <v>3965</v>
      </c>
      <c r="V6826">
        <f t="shared" si="854"/>
        <v>65</v>
      </c>
      <c r="W6826">
        <f t="shared" si="855"/>
        <v>1982.5</v>
      </c>
    </row>
    <row r="6827" spans="1:23" ht="15.75" customHeight="1" x14ac:dyDescent="0.3">
      <c r="A6827" s="2" t="s">
        <v>25</v>
      </c>
      <c r="B6827" s="2">
        <v>1185732</v>
      </c>
      <c r="C6827" s="3">
        <v>44541</v>
      </c>
      <c r="D6827" s="12" t="str" cm="1">
        <f t="array" ref="D6827">_xlfn.SWITCH(WEEKDAY(C6827,2), 1, "Lundi", 2, "Mardi", 3, "Mercredi", 4, "Jeudi", 5, "Vendredi", 6, "Samedi", 7, "Dimanche", "Erreur")</f>
        <v>Samedi</v>
      </c>
      <c r="E6827" s="2" t="s">
        <v>35</v>
      </c>
      <c r="F6827" s="2" t="s">
        <v>107</v>
      </c>
      <c r="G6827" s="2" t="s">
        <v>108</v>
      </c>
      <c r="H6827" s="4" t="s">
        <v>16</v>
      </c>
      <c r="I6827" s="5">
        <v>58</v>
      </c>
      <c r="J6827" s="6">
        <v>140</v>
      </c>
      <c r="K6827" s="7">
        <v>8120</v>
      </c>
      <c r="L6827" s="7">
        <v>3735.2</v>
      </c>
      <c r="M6827" s="8">
        <v>0.45999999999999996</v>
      </c>
      <c r="N6827" s="2" t="s">
        <v>82</v>
      </c>
      <c r="O6827">
        <f t="shared" si="848"/>
        <v>2021</v>
      </c>
      <c r="P6827">
        <f t="shared" si="849"/>
        <v>12</v>
      </c>
      <c r="Q6827" t="str">
        <f t="shared" si="850"/>
        <v>déc</v>
      </c>
      <c r="R6827" t="str">
        <f t="shared" si="851"/>
        <v>South Dakota</v>
      </c>
      <c r="S6827" t="str">
        <f t="shared" si="852"/>
        <v>2021-12</v>
      </c>
      <c r="T6827">
        <f>IF(AND(COUNTIF(Calculs!$Q$2:$Q$12,$O6827)&gt;0,COUNTIF(Calculs!$S$2:$S$12,$E6827)&gt;0,COUNTIF(Calculs!$U$2:$U$12,$H6827)&gt;0),1,0)</f>
        <v>1</v>
      </c>
      <c r="U6827">
        <f t="shared" si="853"/>
        <v>8120</v>
      </c>
      <c r="V6827">
        <f t="shared" si="854"/>
        <v>140</v>
      </c>
      <c r="W6827">
        <f t="shared" si="855"/>
        <v>3735.2</v>
      </c>
    </row>
    <row r="6828" spans="1:23" ht="15.75" customHeight="1" x14ac:dyDescent="0.3">
      <c r="A6828" s="2" t="s">
        <v>25</v>
      </c>
      <c r="B6828" s="2">
        <v>1185732</v>
      </c>
      <c r="C6828" s="3">
        <v>44541</v>
      </c>
      <c r="D6828" s="12" t="str" cm="1">
        <f t="array" ref="D6828">_xlfn.SWITCH(WEEKDAY(C6828,2), 1, "Lundi", 2, "Mardi", 3, "Mercredi", 4, "Jeudi", 5, "Vendredi", 6, "Samedi", 7, "Dimanche", "Erreur")</f>
        <v>Samedi</v>
      </c>
      <c r="E6828" s="2" t="s">
        <v>35</v>
      </c>
      <c r="F6828" s="2" t="s">
        <v>107</v>
      </c>
      <c r="G6828" s="2" t="s">
        <v>108</v>
      </c>
      <c r="H6828" s="4" t="s">
        <v>18</v>
      </c>
      <c r="I6828" s="5">
        <v>45</v>
      </c>
      <c r="J6828" s="6">
        <v>75</v>
      </c>
      <c r="K6828" s="7">
        <v>3375</v>
      </c>
      <c r="L6828" s="7">
        <v>1451.25</v>
      </c>
      <c r="M6828" s="8">
        <v>0.43</v>
      </c>
      <c r="N6828" s="2" t="s">
        <v>82</v>
      </c>
      <c r="O6828">
        <f t="shared" si="848"/>
        <v>2021</v>
      </c>
      <c r="P6828">
        <f t="shared" si="849"/>
        <v>12</v>
      </c>
      <c r="Q6828" t="str">
        <f t="shared" si="850"/>
        <v>déc</v>
      </c>
      <c r="R6828" t="str">
        <f t="shared" si="851"/>
        <v>South Dakota</v>
      </c>
      <c r="S6828" t="str">
        <f t="shared" si="852"/>
        <v>2021-12</v>
      </c>
      <c r="T6828">
        <f>IF(AND(COUNTIF(Calculs!$Q$2:$Q$12,$O6828)&gt;0,COUNTIF(Calculs!$S$2:$S$12,$E6828)&gt;0,COUNTIF(Calculs!$U$2:$U$12,$H6828)&gt;0),1,0)</f>
        <v>1</v>
      </c>
      <c r="U6828">
        <f t="shared" si="853"/>
        <v>3375</v>
      </c>
      <c r="V6828">
        <f t="shared" si="854"/>
        <v>75</v>
      </c>
      <c r="W6828">
        <f t="shared" si="855"/>
        <v>1451.25</v>
      </c>
    </row>
    <row r="6829" spans="1:23" ht="15.75" customHeight="1" x14ac:dyDescent="0.3">
      <c r="A6829" s="2" t="s">
        <v>25</v>
      </c>
      <c r="B6829" s="2">
        <v>1185732</v>
      </c>
      <c r="C6829" s="3">
        <v>44541</v>
      </c>
      <c r="D6829" s="12" t="str" cm="1">
        <f t="array" ref="D6829">_xlfn.SWITCH(WEEKDAY(C6829,2), 1, "Lundi", 2, "Mardi", 3, "Mercredi", 4, "Jeudi", 5, "Vendredi", 6, "Samedi", 7, "Dimanche", "Erreur")</f>
        <v>Samedi</v>
      </c>
      <c r="E6829" s="2" t="s">
        <v>35</v>
      </c>
      <c r="F6829" s="2" t="s">
        <v>107</v>
      </c>
      <c r="G6829" s="2" t="s">
        <v>108</v>
      </c>
      <c r="H6829" s="4" t="s">
        <v>19</v>
      </c>
      <c r="I6829" s="5">
        <v>45</v>
      </c>
      <c r="J6829" s="6">
        <v>73</v>
      </c>
      <c r="K6829" s="7">
        <v>3285</v>
      </c>
      <c r="L6829" s="7">
        <v>1379.7</v>
      </c>
      <c r="M6829" s="8">
        <v>0.42</v>
      </c>
      <c r="N6829" s="2" t="s">
        <v>82</v>
      </c>
      <c r="O6829">
        <f t="shared" si="848"/>
        <v>2021</v>
      </c>
      <c r="P6829">
        <f t="shared" si="849"/>
        <v>12</v>
      </c>
      <c r="Q6829" t="str">
        <f t="shared" si="850"/>
        <v>déc</v>
      </c>
      <c r="R6829" t="str">
        <f t="shared" si="851"/>
        <v>South Dakota</v>
      </c>
      <c r="S6829" t="str">
        <f t="shared" si="852"/>
        <v>2021-12</v>
      </c>
      <c r="T6829">
        <f>IF(AND(COUNTIF(Calculs!$Q$2:$Q$12,$O6829)&gt;0,COUNTIF(Calculs!$S$2:$S$12,$E6829)&gt;0,COUNTIF(Calculs!$U$2:$U$12,$H6829)&gt;0),1,0)</f>
        <v>1</v>
      </c>
      <c r="U6829">
        <f t="shared" si="853"/>
        <v>3285</v>
      </c>
      <c r="V6829">
        <f t="shared" si="854"/>
        <v>73</v>
      </c>
      <c r="W6829">
        <f t="shared" si="855"/>
        <v>1379.7</v>
      </c>
    </row>
    <row r="6830" spans="1:23" ht="15.75" customHeight="1" x14ac:dyDescent="0.3">
      <c r="A6830" s="2" t="s">
        <v>25</v>
      </c>
      <c r="B6830" s="2">
        <v>1185732</v>
      </c>
      <c r="C6830" s="3">
        <v>44541</v>
      </c>
      <c r="D6830" s="12" t="str" cm="1">
        <f t="array" ref="D6830">_xlfn.SWITCH(WEEKDAY(C6830,2), 1, "Lundi", 2, "Mardi", 3, "Mercredi", 4, "Jeudi", 5, "Vendredi", 6, "Samedi", 7, "Dimanche", "Erreur")</f>
        <v>Samedi</v>
      </c>
      <c r="E6830" s="2" t="s">
        <v>35</v>
      </c>
      <c r="F6830" s="2" t="s">
        <v>107</v>
      </c>
      <c r="G6830" s="2" t="s">
        <v>108</v>
      </c>
      <c r="H6830" s="4" t="s">
        <v>20</v>
      </c>
      <c r="I6830" s="5">
        <v>45</v>
      </c>
      <c r="J6830" s="6">
        <v>50</v>
      </c>
      <c r="K6830" s="7">
        <v>2250</v>
      </c>
      <c r="L6830" s="7">
        <v>1012.4999999999999</v>
      </c>
      <c r="M6830" s="8">
        <v>0.44999999999999996</v>
      </c>
      <c r="N6830" s="2" t="s">
        <v>82</v>
      </c>
      <c r="O6830">
        <f t="shared" si="848"/>
        <v>2021</v>
      </c>
      <c r="P6830">
        <f t="shared" si="849"/>
        <v>12</v>
      </c>
      <c r="Q6830" t="str">
        <f t="shared" si="850"/>
        <v>déc</v>
      </c>
      <c r="R6830" t="str">
        <f t="shared" si="851"/>
        <v>South Dakota</v>
      </c>
      <c r="S6830" t="str">
        <f t="shared" si="852"/>
        <v>2021-12</v>
      </c>
      <c r="T6830">
        <f>IF(AND(COUNTIF(Calculs!$Q$2:$Q$12,$O6830)&gt;0,COUNTIF(Calculs!$S$2:$S$12,$E6830)&gt;0,COUNTIF(Calculs!$U$2:$U$12,$H6830)&gt;0),1,0)</f>
        <v>1</v>
      </c>
      <c r="U6830">
        <f t="shared" si="853"/>
        <v>2250</v>
      </c>
      <c r="V6830">
        <f t="shared" si="854"/>
        <v>50</v>
      </c>
      <c r="W6830">
        <f t="shared" si="855"/>
        <v>1012.4999999999999</v>
      </c>
    </row>
    <row r="6831" spans="1:23" ht="15.75" customHeight="1" x14ac:dyDescent="0.3">
      <c r="A6831" s="2" t="s">
        <v>25</v>
      </c>
      <c r="B6831" s="2">
        <v>1185732</v>
      </c>
      <c r="C6831" s="3">
        <v>44541</v>
      </c>
      <c r="D6831" s="12" t="str" cm="1">
        <f t="array" ref="D6831">_xlfn.SWITCH(WEEKDAY(C6831,2), 1, "Lundi", 2, "Mardi", 3, "Mercredi", 4, "Jeudi", 5, "Vendredi", 6, "Samedi", 7, "Dimanche", "Erreur")</f>
        <v>Samedi</v>
      </c>
      <c r="E6831" s="2" t="s">
        <v>35</v>
      </c>
      <c r="F6831" s="2" t="s">
        <v>107</v>
      </c>
      <c r="G6831" s="2" t="s">
        <v>108</v>
      </c>
      <c r="H6831" s="4" t="s">
        <v>21</v>
      </c>
      <c r="I6831" s="5">
        <v>56</v>
      </c>
      <c r="J6831" s="6">
        <v>50</v>
      </c>
      <c r="K6831" s="7">
        <v>2800</v>
      </c>
      <c r="L6831" s="7">
        <v>1259.9999999999998</v>
      </c>
      <c r="M6831" s="8">
        <v>0.44999999999999996</v>
      </c>
      <c r="N6831" s="2" t="s">
        <v>82</v>
      </c>
      <c r="O6831">
        <f t="shared" si="848"/>
        <v>2021</v>
      </c>
      <c r="P6831">
        <f t="shared" si="849"/>
        <v>12</v>
      </c>
      <c r="Q6831" t="str">
        <f t="shared" si="850"/>
        <v>déc</v>
      </c>
      <c r="R6831" t="str">
        <f t="shared" si="851"/>
        <v>South Dakota</v>
      </c>
      <c r="S6831" t="str">
        <f t="shared" si="852"/>
        <v>2021-12</v>
      </c>
      <c r="T6831">
        <f>IF(AND(COUNTIF(Calculs!$Q$2:$Q$12,$O6831)&gt;0,COUNTIF(Calculs!$S$2:$S$12,$E6831)&gt;0,COUNTIF(Calculs!$U$2:$U$12,$H6831)&gt;0),1,0)</f>
        <v>1</v>
      </c>
      <c r="U6831">
        <f t="shared" si="853"/>
        <v>2800</v>
      </c>
      <c r="V6831">
        <f t="shared" si="854"/>
        <v>50</v>
      </c>
      <c r="W6831">
        <f t="shared" si="855"/>
        <v>1259.9999999999998</v>
      </c>
    </row>
    <row r="6832" spans="1:23" ht="15.75" customHeight="1" x14ac:dyDescent="0.3">
      <c r="A6832" s="2" t="s">
        <v>25</v>
      </c>
      <c r="B6832" s="2">
        <v>1185732</v>
      </c>
      <c r="C6832" s="3">
        <v>44541</v>
      </c>
      <c r="D6832" s="12" t="str" cm="1">
        <f t="array" ref="D6832">_xlfn.SWITCH(WEEKDAY(C6832,2), 1, "Lundi", 2, "Mardi", 3, "Mercredi", 4, "Jeudi", 5, "Vendredi", 6, "Samedi", 7, "Dimanche", "Erreur")</f>
        <v>Samedi</v>
      </c>
      <c r="E6832" s="2" t="s">
        <v>35</v>
      </c>
      <c r="F6832" s="2" t="s">
        <v>107</v>
      </c>
      <c r="G6832" s="2" t="s">
        <v>108</v>
      </c>
      <c r="H6832" s="4" t="s">
        <v>22</v>
      </c>
      <c r="I6832" s="5">
        <v>64</v>
      </c>
      <c r="J6832" s="6">
        <v>75</v>
      </c>
      <c r="K6832" s="7">
        <v>4800</v>
      </c>
      <c r="L6832" s="7">
        <v>2496</v>
      </c>
      <c r="M6832" s="8">
        <v>0.52</v>
      </c>
      <c r="N6832" s="2" t="s">
        <v>82</v>
      </c>
      <c r="O6832">
        <f t="shared" si="848"/>
        <v>2021</v>
      </c>
      <c r="P6832">
        <f t="shared" si="849"/>
        <v>12</v>
      </c>
      <c r="Q6832" t="str">
        <f t="shared" si="850"/>
        <v>déc</v>
      </c>
      <c r="R6832" t="str">
        <f t="shared" si="851"/>
        <v>South Dakota</v>
      </c>
      <c r="S6832" t="str">
        <f t="shared" si="852"/>
        <v>2021-12</v>
      </c>
      <c r="T6832">
        <f>IF(AND(COUNTIF(Calculs!$Q$2:$Q$12,$O6832)&gt;0,COUNTIF(Calculs!$S$2:$S$12,$E6832)&gt;0,COUNTIF(Calculs!$U$2:$U$12,$H6832)&gt;0),1,0)</f>
        <v>1</v>
      </c>
      <c r="U6832">
        <f t="shared" si="853"/>
        <v>4800</v>
      </c>
      <c r="V6832">
        <f t="shared" si="854"/>
        <v>75</v>
      </c>
      <c r="W6832">
        <f t="shared" si="855"/>
        <v>2496</v>
      </c>
    </row>
    <row r="6833" spans="1:23" ht="15.75" customHeight="1" x14ac:dyDescent="0.3">
      <c r="A6833" s="2" t="s">
        <v>25</v>
      </c>
      <c r="B6833" s="2">
        <v>1185732</v>
      </c>
      <c r="C6833" s="3">
        <v>44205</v>
      </c>
      <c r="D6833" s="12" t="str" cm="1">
        <f t="array" ref="D6833">_xlfn.SWITCH(WEEKDAY(C6833,2), 1, "Lundi", 2, "Mardi", 3, "Mercredi", 4, "Jeudi", 5, "Vendredi", 6, "Samedi", 7, "Dimanche", "Erreur")</f>
        <v>Samedi</v>
      </c>
      <c r="E6833" s="2" t="s">
        <v>35</v>
      </c>
      <c r="F6833" s="2" t="s">
        <v>107</v>
      </c>
      <c r="G6833" s="2" t="s">
        <v>108</v>
      </c>
      <c r="H6833" s="4" t="s">
        <v>16</v>
      </c>
      <c r="I6833" s="5">
        <v>33</v>
      </c>
      <c r="J6833" s="6">
        <v>128</v>
      </c>
      <c r="K6833" s="7">
        <v>4224</v>
      </c>
      <c r="L6833" s="7">
        <v>1900.7999999999997</v>
      </c>
      <c r="M6833" s="8">
        <v>0.44999999999999996</v>
      </c>
      <c r="N6833" s="2" t="s">
        <v>82</v>
      </c>
      <c r="O6833">
        <f t="shared" si="848"/>
        <v>2021</v>
      </c>
      <c r="P6833">
        <f t="shared" si="849"/>
        <v>1</v>
      </c>
      <c r="Q6833" t="str">
        <f t="shared" si="850"/>
        <v>janv</v>
      </c>
      <c r="R6833" t="str">
        <f t="shared" si="851"/>
        <v>South Dakota</v>
      </c>
      <c r="S6833" t="str">
        <f t="shared" si="852"/>
        <v>2021-01</v>
      </c>
      <c r="T6833">
        <f>IF(AND(COUNTIF(Calculs!$Q$2:$Q$12,$O6833)&gt;0,COUNTIF(Calculs!$S$2:$S$12,$E6833)&gt;0,COUNTIF(Calculs!$U$2:$U$12,$H6833)&gt;0),1,0)</f>
        <v>1</v>
      </c>
      <c r="U6833">
        <f t="shared" si="853"/>
        <v>4224</v>
      </c>
      <c r="V6833">
        <f t="shared" si="854"/>
        <v>128</v>
      </c>
      <c r="W6833">
        <f t="shared" si="855"/>
        <v>1900.7999999999997</v>
      </c>
    </row>
    <row r="6834" spans="1:23" ht="15.75" customHeight="1" x14ac:dyDescent="0.3">
      <c r="A6834" s="2" t="s">
        <v>25</v>
      </c>
      <c r="B6834" s="2">
        <v>1185732</v>
      </c>
      <c r="C6834" s="3">
        <v>44205</v>
      </c>
      <c r="D6834" s="12" t="str" cm="1">
        <f t="array" ref="D6834">_xlfn.SWITCH(WEEKDAY(C6834,2), 1, "Lundi", 2, "Mardi", 3, "Mercredi", 4, "Jeudi", 5, "Vendredi", 6, "Samedi", 7, "Dimanche", "Erreur")</f>
        <v>Samedi</v>
      </c>
      <c r="E6834" s="2" t="s">
        <v>35</v>
      </c>
      <c r="F6834" s="2" t="s">
        <v>107</v>
      </c>
      <c r="G6834" s="2" t="s">
        <v>108</v>
      </c>
      <c r="H6834" s="4" t="s">
        <v>18</v>
      </c>
      <c r="I6834" s="5">
        <v>32</v>
      </c>
      <c r="J6834" s="6">
        <v>74</v>
      </c>
      <c r="K6834" s="7">
        <v>2368</v>
      </c>
      <c r="L6834" s="7">
        <v>1041.92</v>
      </c>
      <c r="M6834" s="8">
        <v>0.44</v>
      </c>
      <c r="N6834" s="2" t="s">
        <v>82</v>
      </c>
      <c r="O6834">
        <f t="shared" si="848"/>
        <v>2021</v>
      </c>
      <c r="P6834">
        <f t="shared" si="849"/>
        <v>1</v>
      </c>
      <c r="Q6834" t="str">
        <f t="shared" si="850"/>
        <v>janv</v>
      </c>
      <c r="R6834" t="str">
        <f t="shared" si="851"/>
        <v>South Dakota</v>
      </c>
      <c r="S6834" t="str">
        <f t="shared" si="852"/>
        <v>2021-01</v>
      </c>
      <c r="T6834">
        <f>IF(AND(COUNTIF(Calculs!$Q$2:$Q$12,$O6834)&gt;0,COUNTIF(Calculs!$S$2:$S$12,$E6834)&gt;0,COUNTIF(Calculs!$U$2:$U$12,$H6834)&gt;0),1,0)</f>
        <v>1</v>
      </c>
      <c r="U6834">
        <f t="shared" si="853"/>
        <v>2368</v>
      </c>
      <c r="V6834">
        <f t="shared" si="854"/>
        <v>74</v>
      </c>
      <c r="W6834">
        <f t="shared" si="855"/>
        <v>1041.92</v>
      </c>
    </row>
    <row r="6835" spans="1:23" ht="15.75" customHeight="1" x14ac:dyDescent="0.3">
      <c r="A6835" s="2" t="s">
        <v>25</v>
      </c>
      <c r="B6835" s="2">
        <v>1185732</v>
      </c>
      <c r="C6835" s="3">
        <v>44205</v>
      </c>
      <c r="D6835" s="12" t="str" cm="1">
        <f t="array" ref="D6835">_xlfn.SWITCH(WEEKDAY(C6835,2), 1, "Lundi", 2, "Mardi", 3, "Mercredi", 4, "Jeudi", 5, "Vendredi", 6, "Samedi", 7, "Dimanche", "Erreur")</f>
        <v>Samedi</v>
      </c>
      <c r="E6835" s="2" t="s">
        <v>35</v>
      </c>
      <c r="F6835" s="2" t="s">
        <v>107</v>
      </c>
      <c r="G6835" s="2" t="s">
        <v>108</v>
      </c>
      <c r="H6835" s="4" t="s">
        <v>19</v>
      </c>
      <c r="I6835" s="5">
        <v>25</v>
      </c>
      <c r="J6835" s="6">
        <v>74</v>
      </c>
      <c r="K6835" s="7">
        <v>1850</v>
      </c>
      <c r="L6835" s="7">
        <v>740</v>
      </c>
      <c r="M6835" s="8">
        <v>0.4</v>
      </c>
      <c r="N6835" s="2" t="s">
        <v>82</v>
      </c>
      <c r="O6835">
        <f t="shared" si="848"/>
        <v>2021</v>
      </c>
      <c r="P6835">
        <f t="shared" si="849"/>
        <v>1</v>
      </c>
      <c r="Q6835" t="str">
        <f t="shared" si="850"/>
        <v>janv</v>
      </c>
      <c r="R6835" t="str">
        <f t="shared" si="851"/>
        <v>South Dakota</v>
      </c>
      <c r="S6835" t="str">
        <f t="shared" si="852"/>
        <v>2021-01</v>
      </c>
      <c r="T6835">
        <f>IF(AND(COUNTIF(Calculs!$Q$2:$Q$12,$O6835)&gt;0,COUNTIF(Calculs!$S$2:$S$12,$E6835)&gt;0,COUNTIF(Calculs!$U$2:$U$12,$H6835)&gt;0),1,0)</f>
        <v>1</v>
      </c>
      <c r="U6835">
        <f t="shared" si="853"/>
        <v>1850</v>
      </c>
      <c r="V6835">
        <f t="shared" si="854"/>
        <v>74</v>
      </c>
      <c r="W6835">
        <f t="shared" si="855"/>
        <v>740</v>
      </c>
    </row>
    <row r="6836" spans="1:23" ht="15.75" customHeight="1" x14ac:dyDescent="0.3">
      <c r="A6836" s="2" t="s">
        <v>25</v>
      </c>
      <c r="B6836" s="2">
        <v>1185732</v>
      </c>
      <c r="C6836" s="3">
        <v>44205</v>
      </c>
      <c r="D6836" s="12" t="str" cm="1">
        <f t="array" ref="D6836">_xlfn.SWITCH(WEEKDAY(C6836,2), 1, "Lundi", 2, "Mardi", 3, "Mercredi", 4, "Jeudi", 5, "Vendredi", 6, "Samedi", 7, "Dimanche", "Erreur")</f>
        <v>Samedi</v>
      </c>
      <c r="E6836" s="2" t="s">
        <v>35</v>
      </c>
      <c r="F6836" s="2" t="s">
        <v>107</v>
      </c>
      <c r="G6836" s="2" t="s">
        <v>108</v>
      </c>
      <c r="H6836" s="4" t="s">
        <v>20</v>
      </c>
      <c r="I6836" s="5">
        <v>28</v>
      </c>
      <c r="J6836" s="6">
        <v>33</v>
      </c>
      <c r="K6836" s="7">
        <v>924</v>
      </c>
      <c r="L6836" s="7">
        <v>415.79999999999995</v>
      </c>
      <c r="M6836" s="8">
        <v>0.44999999999999996</v>
      </c>
      <c r="N6836" s="2" t="s">
        <v>82</v>
      </c>
      <c r="O6836">
        <f t="shared" si="848"/>
        <v>2021</v>
      </c>
      <c r="P6836">
        <f t="shared" si="849"/>
        <v>1</v>
      </c>
      <c r="Q6836" t="str">
        <f t="shared" si="850"/>
        <v>janv</v>
      </c>
      <c r="R6836" t="str">
        <f t="shared" si="851"/>
        <v>South Dakota</v>
      </c>
      <c r="S6836" t="str">
        <f t="shared" si="852"/>
        <v>2021-01</v>
      </c>
      <c r="T6836">
        <f>IF(AND(COUNTIF(Calculs!$Q$2:$Q$12,$O6836)&gt;0,COUNTIF(Calculs!$S$2:$S$12,$E6836)&gt;0,COUNTIF(Calculs!$U$2:$U$12,$H6836)&gt;0),1,0)</f>
        <v>1</v>
      </c>
      <c r="U6836">
        <f t="shared" si="853"/>
        <v>924</v>
      </c>
      <c r="V6836">
        <f t="shared" si="854"/>
        <v>33</v>
      </c>
      <c r="W6836">
        <f t="shared" si="855"/>
        <v>415.79999999999995</v>
      </c>
    </row>
    <row r="6837" spans="1:23" ht="15.75" customHeight="1" x14ac:dyDescent="0.3">
      <c r="A6837" s="2" t="s">
        <v>25</v>
      </c>
      <c r="B6837" s="2">
        <v>1185732</v>
      </c>
      <c r="C6837" s="3">
        <v>44205</v>
      </c>
      <c r="D6837" s="12" t="str" cm="1">
        <f t="array" ref="D6837">_xlfn.SWITCH(WEEKDAY(C6837,2), 1, "Lundi", 2, "Mardi", 3, "Mercredi", 4, "Jeudi", 5, "Vendredi", 6, "Samedi", 7, "Dimanche", "Erreur")</f>
        <v>Samedi</v>
      </c>
      <c r="E6837" s="2" t="s">
        <v>35</v>
      </c>
      <c r="F6837" s="2" t="s">
        <v>107</v>
      </c>
      <c r="G6837" s="2" t="s">
        <v>108</v>
      </c>
      <c r="H6837" s="4" t="s">
        <v>21</v>
      </c>
      <c r="I6837" s="5">
        <v>43</v>
      </c>
      <c r="J6837" s="6">
        <v>49</v>
      </c>
      <c r="K6837" s="7">
        <v>2107</v>
      </c>
      <c r="L6837" s="7">
        <v>1032.43</v>
      </c>
      <c r="M6837" s="8">
        <v>0.49</v>
      </c>
      <c r="N6837" s="2" t="s">
        <v>82</v>
      </c>
      <c r="O6837">
        <f t="shared" si="848"/>
        <v>2021</v>
      </c>
      <c r="P6837">
        <f t="shared" si="849"/>
        <v>1</v>
      </c>
      <c r="Q6837" t="str">
        <f t="shared" si="850"/>
        <v>janv</v>
      </c>
      <c r="R6837" t="str">
        <f t="shared" si="851"/>
        <v>South Dakota</v>
      </c>
      <c r="S6837" t="str">
        <f t="shared" si="852"/>
        <v>2021-01</v>
      </c>
      <c r="T6837">
        <f>IF(AND(COUNTIF(Calculs!$Q$2:$Q$12,$O6837)&gt;0,COUNTIF(Calculs!$S$2:$S$12,$E6837)&gt;0,COUNTIF(Calculs!$U$2:$U$12,$H6837)&gt;0),1,0)</f>
        <v>1</v>
      </c>
      <c r="U6837">
        <f t="shared" si="853"/>
        <v>2107</v>
      </c>
      <c r="V6837">
        <f t="shared" si="854"/>
        <v>49</v>
      </c>
      <c r="W6837">
        <f t="shared" si="855"/>
        <v>1032.43</v>
      </c>
    </row>
    <row r="6838" spans="1:23" ht="15.75" customHeight="1" x14ac:dyDescent="0.3">
      <c r="A6838" s="2" t="s">
        <v>25</v>
      </c>
      <c r="B6838" s="2">
        <v>1185732</v>
      </c>
      <c r="C6838" s="3">
        <v>44205</v>
      </c>
      <c r="D6838" s="12" t="str" cm="1">
        <f t="array" ref="D6838">_xlfn.SWITCH(WEEKDAY(C6838,2), 1, "Lundi", 2, "Mardi", 3, "Mercredi", 4, "Jeudi", 5, "Vendredi", 6, "Samedi", 7, "Dimanche", "Erreur")</f>
        <v>Samedi</v>
      </c>
      <c r="E6838" s="2" t="s">
        <v>35</v>
      </c>
      <c r="F6838" s="2" t="s">
        <v>107</v>
      </c>
      <c r="G6838" s="2" t="s">
        <v>108</v>
      </c>
      <c r="H6838" s="4" t="s">
        <v>22</v>
      </c>
      <c r="I6838" s="5">
        <v>33</v>
      </c>
      <c r="J6838" s="6">
        <v>72</v>
      </c>
      <c r="K6838" s="7">
        <v>2376</v>
      </c>
      <c r="L6838" s="7">
        <v>1211.76</v>
      </c>
      <c r="M6838" s="8">
        <v>0.51</v>
      </c>
      <c r="N6838" s="2" t="s">
        <v>82</v>
      </c>
      <c r="O6838">
        <f t="shared" si="848"/>
        <v>2021</v>
      </c>
      <c r="P6838">
        <f t="shared" si="849"/>
        <v>1</v>
      </c>
      <c r="Q6838" t="str">
        <f t="shared" si="850"/>
        <v>janv</v>
      </c>
      <c r="R6838" t="str">
        <f t="shared" si="851"/>
        <v>South Dakota</v>
      </c>
      <c r="S6838" t="str">
        <f t="shared" si="852"/>
        <v>2021-01</v>
      </c>
      <c r="T6838">
        <f>IF(AND(COUNTIF(Calculs!$Q$2:$Q$12,$O6838)&gt;0,COUNTIF(Calculs!$S$2:$S$12,$E6838)&gt;0,COUNTIF(Calculs!$U$2:$U$12,$H6838)&gt;0),1,0)</f>
        <v>1</v>
      </c>
      <c r="U6838">
        <f t="shared" si="853"/>
        <v>2376</v>
      </c>
      <c r="V6838">
        <f t="shared" si="854"/>
        <v>72</v>
      </c>
      <c r="W6838">
        <f t="shared" si="855"/>
        <v>1211.76</v>
      </c>
    </row>
    <row r="6839" spans="1:23" ht="15.75" customHeight="1" x14ac:dyDescent="0.3">
      <c r="A6839" s="2" t="s">
        <v>25</v>
      </c>
      <c r="B6839" s="2">
        <v>1185732</v>
      </c>
      <c r="C6839" s="3">
        <v>44236</v>
      </c>
      <c r="D6839" s="12" t="str" cm="1">
        <f t="array" ref="D6839">_xlfn.SWITCH(WEEKDAY(C6839,2), 1, "Lundi", 2, "Mardi", 3, "Mercredi", 4, "Jeudi", 5, "Vendredi", 6, "Samedi", 7, "Dimanche", "Erreur")</f>
        <v>Mardi</v>
      </c>
      <c r="E6839" s="2" t="s">
        <v>35</v>
      </c>
      <c r="F6839" s="2" t="s">
        <v>107</v>
      </c>
      <c r="G6839" s="2" t="s">
        <v>108</v>
      </c>
      <c r="H6839" s="4" t="s">
        <v>16</v>
      </c>
      <c r="I6839" s="5">
        <v>34</v>
      </c>
      <c r="J6839" s="6">
        <v>152</v>
      </c>
      <c r="K6839" s="7">
        <v>5168</v>
      </c>
      <c r="L6839" s="7">
        <v>2325.6</v>
      </c>
      <c r="M6839" s="8">
        <v>0.44999999999999996</v>
      </c>
      <c r="N6839" s="2" t="s">
        <v>82</v>
      </c>
      <c r="O6839">
        <f t="shared" si="848"/>
        <v>2021</v>
      </c>
      <c r="P6839">
        <f t="shared" si="849"/>
        <v>2</v>
      </c>
      <c r="Q6839" t="str">
        <f t="shared" si="850"/>
        <v>févr</v>
      </c>
      <c r="R6839" t="str">
        <f t="shared" si="851"/>
        <v>South Dakota</v>
      </c>
      <c r="S6839" t="str">
        <f t="shared" si="852"/>
        <v>2021-02</v>
      </c>
      <c r="T6839">
        <f>IF(AND(COUNTIF(Calculs!$Q$2:$Q$12,$O6839)&gt;0,COUNTIF(Calculs!$S$2:$S$12,$E6839)&gt;0,COUNTIF(Calculs!$U$2:$U$12,$H6839)&gt;0),1,0)</f>
        <v>1</v>
      </c>
      <c r="U6839">
        <f t="shared" si="853"/>
        <v>5168</v>
      </c>
      <c r="V6839">
        <f t="shared" si="854"/>
        <v>152</v>
      </c>
      <c r="W6839">
        <f t="shared" si="855"/>
        <v>2325.6</v>
      </c>
    </row>
    <row r="6840" spans="1:23" ht="15.75" customHeight="1" x14ac:dyDescent="0.3">
      <c r="A6840" s="2" t="s">
        <v>25</v>
      </c>
      <c r="B6840" s="2">
        <v>1185732</v>
      </c>
      <c r="C6840" s="3">
        <v>44236</v>
      </c>
      <c r="D6840" s="12" t="str" cm="1">
        <f t="array" ref="D6840">_xlfn.SWITCH(WEEKDAY(C6840,2), 1, "Lundi", 2, "Mardi", 3, "Mercredi", 4, "Jeudi", 5, "Vendredi", 6, "Samedi", 7, "Dimanche", "Erreur")</f>
        <v>Mardi</v>
      </c>
      <c r="E6840" s="2" t="s">
        <v>35</v>
      </c>
      <c r="F6840" s="2" t="s">
        <v>107</v>
      </c>
      <c r="G6840" s="2" t="s">
        <v>108</v>
      </c>
      <c r="H6840" s="4" t="s">
        <v>18</v>
      </c>
      <c r="I6840" s="5">
        <v>34</v>
      </c>
      <c r="J6840" s="6">
        <v>51</v>
      </c>
      <c r="K6840" s="7">
        <v>1734</v>
      </c>
      <c r="L6840" s="7">
        <v>745.62</v>
      </c>
      <c r="M6840" s="8">
        <v>0.43</v>
      </c>
      <c r="N6840" s="2" t="s">
        <v>82</v>
      </c>
      <c r="O6840">
        <f t="shared" si="848"/>
        <v>2021</v>
      </c>
      <c r="P6840">
        <f t="shared" si="849"/>
        <v>2</v>
      </c>
      <c r="Q6840" t="str">
        <f t="shared" si="850"/>
        <v>févr</v>
      </c>
      <c r="R6840" t="str">
        <f t="shared" si="851"/>
        <v>South Dakota</v>
      </c>
      <c r="S6840" t="str">
        <f t="shared" si="852"/>
        <v>2021-02</v>
      </c>
      <c r="T6840">
        <f>IF(AND(COUNTIF(Calculs!$Q$2:$Q$12,$O6840)&gt;0,COUNTIF(Calculs!$S$2:$S$12,$E6840)&gt;0,COUNTIF(Calculs!$U$2:$U$12,$H6840)&gt;0),1,0)</f>
        <v>1</v>
      </c>
      <c r="U6840">
        <f t="shared" si="853"/>
        <v>1734</v>
      </c>
      <c r="V6840">
        <f t="shared" si="854"/>
        <v>51</v>
      </c>
      <c r="W6840">
        <f t="shared" si="855"/>
        <v>745.62</v>
      </c>
    </row>
    <row r="6841" spans="1:23" ht="15.75" customHeight="1" x14ac:dyDescent="0.3">
      <c r="A6841" s="2" t="s">
        <v>25</v>
      </c>
      <c r="B6841" s="2">
        <v>1185732</v>
      </c>
      <c r="C6841" s="3">
        <v>44236</v>
      </c>
      <c r="D6841" s="12" t="str" cm="1">
        <f t="array" ref="D6841">_xlfn.SWITCH(WEEKDAY(C6841,2), 1, "Lundi", 2, "Mardi", 3, "Mercredi", 4, "Jeudi", 5, "Vendredi", 6, "Samedi", 7, "Dimanche", "Erreur")</f>
        <v>Mardi</v>
      </c>
      <c r="E6841" s="2" t="s">
        <v>35</v>
      </c>
      <c r="F6841" s="2" t="s">
        <v>107</v>
      </c>
      <c r="G6841" s="2" t="s">
        <v>108</v>
      </c>
      <c r="H6841" s="4" t="s">
        <v>19</v>
      </c>
      <c r="I6841" s="5">
        <v>24</v>
      </c>
      <c r="J6841" s="6">
        <v>68</v>
      </c>
      <c r="K6841" s="7">
        <v>1632</v>
      </c>
      <c r="L6841" s="7">
        <v>685.43999999999994</v>
      </c>
      <c r="M6841" s="8">
        <v>0.42</v>
      </c>
      <c r="N6841" s="2" t="s">
        <v>82</v>
      </c>
      <c r="O6841">
        <f t="shared" si="848"/>
        <v>2021</v>
      </c>
      <c r="P6841">
        <f t="shared" si="849"/>
        <v>2</v>
      </c>
      <c r="Q6841" t="str">
        <f t="shared" si="850"/>
        <v>févr</v>
      </c>
      <c r="R6841" t="str">
        <f t="shared" si="851"/>
        <v>South Dakota</v>
      </c>
      <c r="S6841" t="str">
        <f t="shared" si="852"/>
        <v>2021-02</v>
      </c>
      <c r="T6841">
        <f>IF(AND(COUNTIF(Calculs!$Q$2:$Q$12,$O6841)&gt;0,COUNTIF(Calculs!$S$2:$S$12,$E6841)&gt;0,COUNTIF(Calculs!$U$2:$U$12,$H6841)&gt;0),1,0)</f>
        <v>1</v>
      </c>
      <c r="U6841">
        <f t="shared" si="853"/>
        <v>1632</v>
      </c>
      <c r="V6841">
        <f t="shared" si="854"/>
        <v>68</v>
      </c>
      <c r="W6841">
        <f t="shared" si="855"/>
        <v>685.43999999999994</v>
      </c>
    </row>
    <row r="6842" spans="1:23" ht="15.75" customHeight="1" x14ac:dyDescent="0.3">
      <c r="A6842" s="2" t="s">
        <v>25</v>
      </c>
      <c r="B6842" s="2">
        <v>1185732</v>
      </c>
      <c r="C6842" s="3">
        <v>44236</v>
      </c>
      <c r="D6842" s="12" t="str" cm="1">
        <f t="array" ref="D6842">_xlfn.SWITCH(WEEKDAY(C6842,2), 1, "Lundi", 2, "Mardi", 3, "Mercredi", 4, "Jeudi", 5, "Vendredi", 6, "Samedi", 7, "Dimanche", "Erreur")</f>
        <v>Mardi</v>
      </c>
      <c r="E6842" s="2" t="s">
        <v>35</v>
      </c>
      <c r="F6842" s="2" t="s">
        <v>109</v>
      </c>
      <c r="G6842" s="2" t="s">
        <v>110</v>
      </c>
      <c r="H6842" s="4" t="s">
        <v>20</v>
      </c>
      <c r="I6842" s="5">
        <v>29</v>
      </c>
      <c r="J6842" s="6">
        <v>30</v>
      </c>
      <c r="K6842" s="7">
        <v>870</v>
      </c>
      <c r="L6842" s="7">
        <v>391.49999999999994</v>
      </c>
      <c r="M6842" s="8">
        <v>0.44999999999999996</v>
      </c>
      <c r="N6842" s="2" t="s">
        <v>82</v>
      </c>
      <c r="O6842">
        <f t="shared" si="848"/>
        <v>2021</v>
      </c>
      <c r="P6842">
        <f t="shared" si="849"/>
        <v>2</v>
      </c>
      <c r="Q6842" t="str">
        <f t="shared" si="850"/>
        <v>févr</v>
      </c>
      <c r="R6842" t="str">
        <f t="shared" si="851"/>
        <v>North Dakota</v>
      </c>
      <c r="S6842" t="str">
        <f t="shared" si="852"/>
        <v>2021-02</v>
      </c>
      <c r="T6842">
        <f>IF(AND(COUNTIF(Calculs!$Q$2:$Q$12,$O6842)&gt;0,COUNTIF(Calculs!$S$2:$S$12,$E6842)&gt;0,COUNTIF(Calculs!$U$2:$U$12,$H6842)&gt;0),1,0)</f>
        <v>1</v>
      </c>
      <c r="U6842">
        <f t="shared" si="853"/>
        <v>870</v>
      </c>
      <c r="V6842">
        <f t="shared" si="854"/>
        <v>30</v>
      </c>
      <c r="W6842">
        <f t="shared" si="855"/>
        <v>391.49999999999994</v>
      </c>
    </row>
    <row r="6843" spans="1:23" ht="15.75" customHeight="1" x14ac:dyDescent="0.3">
      <c r="A6843" s="2" t="s">
        <v>25</v>
      </c>
      <c r="B6843" s="2">
        <v>1185732</v>
      </c>
      <c r="C6843" s="3">
        <v>44236</v>
      </c>
      <c r="D6843" s="12" t="str" cm="1">
        <f t="array" ref="D6843">_xlfn.SWITCH(WEEKDAY(C6843,2), 1, "Lundi", 2, "Mardi", 3, "Mercredi", 4, "Jeudi", 5, "Vendredi", 6, "Samedi", 7, "Dimanche", "Erreur")</f>
        <v>Mardi</v>
      </c>
      <c r="E6843" s="2" t="s">
        <v>35</v>
      </c>
      <c r="F6843" s="2" t="s">
        <v>109</v>
      </c>
      <c r="G6843" s="2" t="s">
        <v>110</v>
      </c>
      <c r="H6843" s="4" t="s">
        <v>21</v>
      </c>
      <c r="I6843" s="5">
        <v>42</v>
      </c>
      <c r="J6843" s="6">
        <v>51</v>
      </c>
      <c r="K6843" s="7">
        <v>2142</v>
      </c>
      <c r="L6843" s="7">
        <v>1049.58</v>
      </c>
      <c r="M6843" s="8">
        <v>0.49</v>
      </c>
      <c r="N6843" s="2" t="s">
        <v>82</v>
      </c>
      <c r="O6843">
        <f t="shared" si="848"/>
        <v>2021</v>
      </c>
      <c r="P6843">
        <f t="shared" si="849"/>
        <v>2</v>
      </c>
      <c r="Q6843" t="str">
        <f t="shared" si="850"/>
        <v>févr</v>
      </c>
      <c r="R6843" t="str">
        <f t="shared" si="851"/>
        <v>North Dakota</v>
      </c>
      <c r="S6843" t="str">
        <f t="shared" si="852"/>
        <v>2021-02</v>
      </c>
      <c r="T6843">
        <f>IF(AND(COUNTIF(Calculs!$Q$2:$Q$12,$O6843)&gt;0,COUNTIF(Calculs!$S$2:$S$12,$E6843)&gt;0,COUNTIF(Calculs!$U$2:$U$12,$H6843)&gt;0),1,0)</f>
        <v>1</v>
      </c>
      <c r="U6843">
        <f t="shared" si="853"/>
        <v>2142</v>
      </c>
      <c r="V6843">
        <f t="shared" si="854"/>
        <v>51</v>
      </c>
      <c r="W6843">
        <f t="shared" si="855"/>
        <v>1049.58</v>
      </c>
    </row>
    <row r="6844" spans="1:23" ht="15.75" customHeight="1" x14ac:dyDescent="0.3">
      <c r="A6844" s="2" t="s">
        <v>25</v>
      </c>
      <c r="B6844" s="2">
        <v>1185732</v>
      </c>
      <c r="C6844" s="3">
        <v>44236</v>
      </c>
      <c r="D6844" s="12" t="str" cm="1">
        <f t="array" ref="D6844">_xlfn.SWITCH(WEEKDAY(C6844,2), 1, "Lundi", 2, "Mardi", 3, "Mercredi", 4, "Jeudi", 5, "Vendredi", 6, "Samedi", 7, "Dimanche", "Erreur")</f>
        <v>Mardi</v>
      </c>
      <c r="E6844" s="2" t="s">
        <v>35</v>
      </c>
      <c r="F6844" s="2" t="s">
        <v>109</v>
      </c>
      <c r="G6844" s="2" t="s">
        <v>110</v>
      </c>
      <c r="H6844" s="4" t="s">
        <v>22</v>
      </c>
      <c r="I6844" s="5">
        <v>23</v>
      </c>
      <c r="J6844" s="6">
        <v>69</v>
      </c>
      <c r="K6844" s="7">
        <v>1587</v>
      </c>
      <c r="L6844" s="7">
        <v>809.37</v>
      </c>
      <c r="M6844" s="8">
        <v>0.51</v>
      </c>
      <c r="N6844" s="2" t="s">
        <v>82</v>
      </c>
      <c r="O6844">
        <f t="shared" si="848"/>
        <v>2021</v>
      </c>
      <c r="P6844">
        <f t="shared" si="849"/>
        <v>2</v>
      </c>
      <c r="Q6844" t="str">
        <f t="shared" si="850"/>
        <v>févr</v>
      </c>
      <c r="R6844" t="str">
        <f t="shared" si="851"/>
        <v>North Dakota</v>
      </c>
      <c r="S6844" t="str">
        <f t="shared" si="852"/>
        <v>2021-02</v>
      </c>
      <c r="T6844">
        <f>IF(AND(COUNTIF(Calculs!$Q$2:$Q$12,$O6844)&gt;0,COUNTIF(Calculs!$S$2:$S$12,$E6844)&gt;0,COUNTIF(Calculs!$U$2:$U$12,$H6844)&gt;0),1,0)</f>
        <v>1</v>
      </c>
      <c r="U6844">
        <f t="shared" si="853"/>
        <v>1587</v>
      </c>
      <c r="V6844">
        <f t="shared" si="854"/>
        <v>69</v>
      </c>
      <c r="W6844">
        <f t="shared" si="855"/>
        <v>809.37</v>
      </c>
    </row>
    <row r="6845" spans="1:23" ht="15.75" customHeight="1" x14ac:dyDescent="0.3">
      <c r="A6845" s="2" t="s">
        <v>25</v>
      </c>
      <c r="B6845" s="2">
        <v>1185732</v>
      </c>
      <c r="C6845" s="3">
        <v>44263</v>
      </c>
      <c r="D6845" s="12" t="str" cm="1">
        <f t="array" ref="D6845">_xlfn.SWITCH(WEEKDAY(C6845,2), 1, "Lundi", 2, "Mardi", 3, "Mercredi", 4, "Jeudi", 5, "Vendredi", 6, "Samedi", 7, "Dimanche", "Erreur")</f>
        <v>Lundi</v>
      </c>
      <c r="E6845" s="2" t="s">
        <v>35</v>
      </c>
      <c r="F6845" s="2" t="s">
        <v>109</v>
      </c>
      <c r="G6845" s="2" t="s">
        <v>110</v>
      </c>
      <c r="H6845" s="4" t="s">
        <v>16</v>
      </c>
      <c r="I6845" s="5">
        <v>29</v>
      </c>
      <c r="J6845" s="6">
        <v>134</v>
      </c>
      <c r="K6845" s="7">
        <v>3886</v>
      </c>
      <c r="L6845" s="7">
        <v>1826.4199999999998</v>
      </c>
      <c r="M6845" s="8">
        <v>0.47</v>
      </c>
      <c r="N6845" s="2" t="s">
        <v>82</v>
      </c>
      <c r="O6845">
        <f t="shared" si="848"/>
        <v>2021</v>
      </c>
      <c r="P6845">
        <f t="shared" si="849"/>
        <v>3</v>
      </c>
      <c r="Q6845" t="str">
        <f t="shared" si="850"/>
        <v>mars</v>
      </c>
      <c r="R6845" t="str">
        <f t="shared" si="851"/>
        <v>North Dakota</v>
      </c>
      <c r="S6845" t="str">
        <f t="shared" si="852"/>
        <v>2021-03</v>
      </c>
      <c r="T6845">
        <f>IF(AND(COUNTIF(Calculs!$Q$2:$Q$12,$O6845)&gt;0,COUNTIF(Calculs!$S$2:$S$12,$E6845)&gt;0,COUNTIF(Calculs!$U$2:$U$12,$H6845)&gt;0),1,0)</f>
        <v>1</v>
      </c>
      <c r="U6845">
        <f t="shared" si="853"/>
        <v>3886</v>
      </c>
      <c r="V6845">
        <f t="shared" si="854"/>
        <v>134</v>
      </c>
      <c r="W6845">
        <f t="shared" si="855"/>
        <v>1826.4199999999998</v>
      </c>
    </row>
    <row r="6846" spans="1:23" ht="15.75" customHeight="1" x14ac:dyDescent="0.3">
      <c r="A6846" s="2" t="s">
        <v>25</v>
      </c>
      <c r="B6846" s="2">
        <v>1185732</v>
      </c>
      <c r="C6846" s="3">
        <v>44263</v>
      </c>
      <c r="D6846" s="12" t="str" cm="1">
        <f t="array" ref="D6846">_xlfn.SWITCH(WEEKDAY(C6846,2), 1, "Lundi", 2, "Mardi", 3, "Mercredi", 4, "Jeudi", 5, "Vendredi", 6, "Samedi", 7, "Dimanche", "Erreur")</f>
        <v>Lundi</v>
      </c>
      <c r="E6846" s="2" t="s">
        <v>35</v>
      </c>
      <c r="F6846" s="2" t="s">
        <v>109</v>
      </c>
      <c r="G6846" s="2" t="s">
        <v>110</v>
      </c>
      <c r="H6846" s="4" t="s">
        <v>18</v>
      </c>
      <c r="I6846" s="5">
        <v>27</v>
      </c>
      <c r="J6846" s="6">
        <v>58</v>
      </c>
      <c r="K6846" s="7">
        <v>1566</v>
      </c>
      <c r="L6846" s="7">
        <v>657.72</v>
      </c>
      <c r="M6846" s="8">
        <v>0.42</v>
      </c>
      <c r="N6846" s="2" t="s">
        <v>82</v>
      </c>
      <c r="O6846">
        <f t="shared" si="848"/>
        <v>2021</v>
      </c>
      <c r="P6846">
        <f t="shared" si="849"/>
        <v>3</v>
      </c>
      <c r="Q6846" t="str">
        <f t="shared" si="850"/>
        <v>mars</v>
      </c>
      <c r="R6846" t="str">
        <f t="shared" si="851"/>
        <v>North Dakota</v>
      </c>
      <c r="S6846" t="str">
        <f t="shared" si="852"/>
        <v>2021-03</v>
      </c>
      <c r="T6846">
        <f>IF(AND(COUNTIF(Calculs!$Q$2:$Q$12,$O6846)&gt;0,COUNTIF(Calculs!$S$2:$S$12,$E6846)&gt;0,COUNTIF(Calculs!$U$2:$U$12,$H6846)&gt;0),1,0)</f>
        <v>1</v>
      </c>
      <c r="U6846">
        <f t="shared" si="853"/>
        <v>1566</v>
      </c>
      <c r="V6846">
        <f t="shared" si="854"/>
        <v>58</v>
      </c>
      <c r="W6846">
        <f t="shared" si="855"/>
        <v>657.72</v>
      </c>
    </row>
    <row r="6847" spans="1:23" ht="15.75" customHeight="1" x14ac:dyDescent="0.3">
      <c r="A6847" s="2" t="s">
        <v>25</v>
      </c>
      <c r="B6847" s="2">
        <v>1185732</v>
      </c>
      <c r="C6847" s="3">
        <v>44263</v>
      </c>
      <c r="D6847" s="12" t="str" cm="1">
        <f t="array" ref="D6847">_xlfn.SWITCH(WEEKDAY(C6847,2), 1, "Lundi", 2, "Mardi", 3, "Mercredi", 4, "Jeudi", 5, "Vendredi", 6, "Samedi", 7, "Dimanche", "Erreur")</f>
        <v>Lundi</v>
      </c>
      <c r="E6847" s="2" t="s">
        <v>35</v>
      </c>
      <c r="F6847" s="2" t="s">
        <v>109</v>
      </c>
      <c r="G6847" s="2" t="s">
        <v>110</v>
      </c>
      <c r="H6847" s="4" t="s">
        <v>19</v>
      </c>
      <c r="I6847" s="5">
        <v>19</v>
      </c>
      <c r="J6847" s="6">
        <v>56</v>
      </c>
      <c r="K6847" s="7">
        <v>1064</v>
      </c>
      <c r="L6847" s="7">
        <v>446.88</v>
      </c>
      <c r="M6847" s="8">
        <v>0.42</v>
      </c>
      <c r="N6847" s="2" t="s">
        <v>82</v>
      </c>
      <c r="O6847">
        <f t="shared" si="848"/>
        <v>2021</v>
      </c>
      <c r="P6847">
        <f t="shared" si="849"/>
        <v>3</v>
      </c>
      <c r="Q6847" t="str">
        <f t="shared" si="850"/>
        <v>mars</v>
      </c>
      <c r="R6847" t="str">
        <f t="shared" si="851"/>
        <v>North Dakota</v>
      </c>
      <c r="S6847" t="str">
        <f t="shared" si="852"/>
        <v>2021-03</v>
      </c>
      <c r="T6847">
        <f>IF(AND(COUNTIF(Calculs!$Q$2:$Q$12,$O6847)&gt;0,COUNTIF(Calculs!$S$2:$S$12,$E6847)&gt;0,COUNTIF(Calculs!$U$2:$U$12,$H6847)&gt;0),1,0)</f>
        <v>1</v>
      </c>
      <c r="U6847">
        <f t="shared" si="853"/>
        <v>1064</v>
      </c>
      <c r="V6847">
        <f t="shared" si="854"/>
        <v>56</v>
      </c>
      <c r="W6847">
        <f t="shared" si="855"/>
        <v>446.88</v>
      </c>
    </row>
    <row r="6848" spans="1:23" ht="15.75" customHeight="1" x14ac:dyDescent="0.3">
      <c r="A6848" s="2" t="s">
        <v>25</v>
      </c>
      <c r="B6848" s="2">
        <v>1185732</v>
      </c>
      <c r="C6848" s="3">
        <v>44263</v>
      </c>
      <c r="D6848" s="12" t="str" cm="1">
        <f t="array" ref="D6848">_xlfn.SWITCH(WEEKDAY(C6848,2), 1, "Lundi", 2, "Mardi", 3, "Mercredi", 4, "Jeudi", 5, "Vendredi", 6, "Samedi", 7, "Dimanche", "Erreur")</f>
        <v>Lundi</v>
      </c>
      <c r="E6848" s="2" t="s">
        <v>35</v>
      </c>
      <c r="F6848" s="2" t="s">
        <v>109</v>
      </c>
      <c r="G6848" s="2" t="s">
        <v>110</v>
      </c>
      <c r="H6848" s="4" t="s">
        <v>20</v>
      </c>
      <c r="I6848" s="5">
        <v>25</v>
      </c>
      <c r="J6848" s="6">
        <v>22</v>
      </c>
      <c r="K6848" s="7">
        <v>550</v>
      </c>
      <c r="L6848" s="7">
        <v>231</v>
      </c>
      <c r="M6848" s="8">
        <v>0.42</v>
      </c>
      <c r="N6848" s="2" t="s">
        <v>82</v>
      </c>
      <c r="O6848">
        <f t="shared" si="848"/>
        <v>2021</v>
      </c>
      <c r="P6848">
        <f t="shared" si="849"/>
        <v>3</v>
      </c>
      <c r="Q6848" t="str">
        <f t="shared" si="850"/>
        <v>mars</v>
      </c>
      <c r="R6848" t="str">
        <f t="shared" si="851"/>
        <v>North Dakota</v>
      </c>
      <c r="S6848" t="str">
        <f t="shared" si="852"/>
        <v>2021-03</v>
      </c>
      <c r="T6848">
        <f>IF(AND(COUNTIF(Calculs!$Q$2:$Q$12,$O6848)&gt;0,COUNTIF(Calculs!$S$2:$S$12,$E6848)&gt;0,COUNTIF(Calculs!$U$2:$U$12,$H6848)&gt;0),1,0)</f>
        <v>1</v>
      </c>
      <c r="U6848">
        <f t="shared" si="853"/>
        <v>550</v>
      </c>
      <c r="V6848">
        <f t="shared" si="854"/>
        <v>22</v>
      </c>
      <c r="W6848">
        <f t="shared" si="855"/>
        <v>231</v>
      </c>
    </row>
    <row r="6849" spans="1:23" ht="15.75" customHeight="1" x14ac:dyDescent="0.3">
      <c r="A6849" s="2" t="s">
        <v>25</v>
      </c>
      <c r="B6849" s="2">
        <v>1185732</v>
      </c>
      <c r="C6849" s="3">
        <v>44263</v>
      </c>
      <c r="D6849" s="12" t="str" cm="1">
        <f t="array" ref="D6849">_xlfn.SWITCH(WEEKDAY(C6849,2), 1, "Lundi", 2, "Mardi", 3, "Mercredi", 4, "Jeudi", 5, "Vendredi", 6, "Samedi", 7, "Dimanche", "Erreur")</f>
        <v>Lundi</v>
      </c>
      <c r="E6849" s="2" t="s">
        <v>35</v>
      </c>
      <c r="F6849" s="2" t="s">
        <v>109</v>
      </c>
      <c r="G6849" s="2" t="s">
        <v>110</v>
      </c>
      <c r="H6849" s="4" t="s">
        <v>21</v>
      </c>
      <c r="I6849" s="5">
        <v>36</v>
      </c>
      <c r="J6849" s="6">
        <v>36</v>
      </c>
      <c r="K6849" s="7">
        <v>1296</v>
      </c>
      <c r="L6849" s="7">
        <v>648</v>
      </c>
      <c r="M6849" s="8">
        <v>0.5</v>
      </c>
      <c r="N6849" s="2" t="s">
        <v>82</v>
      </c>
      <c r="O6849">
        <f t="shared" si="848"/>
        <v>2021</v>
      </c>
      <c r="P6849">
        <f t="shared" si="849"/>
        <v>3</v>
      </c>
      <c r="Q6849" t="str">
        <f t="shared" si="850"/>
        <v>mars</v>
      </c>
      <c r="R6849" t="str">
        <f t="shared" si="851"/>
        <v>North Dakota</v>
      </c>
      <c r="S6849" t="str">
        <f t="shared" si="852"/>
        <v>2021-03</v>
      </c>
      <c r="T6849">
        <f>IF(AND(COUNTIF(Calculs!$Q$2:$Q$12,$O6849)&gt;0,COUNTIF(Calculs!$S$2:$S$12,$E6849)&gt;0,COUNTIF(Calculs!$U$2:$U$12,$H6849)&gt;0),1,0)</f>
        <v>1</v>
      </c>
      <c r="U6849">
        <f t="shared" si="853"/>
        <v>1296</v>
      </c>
      <c r="V6849">
        <f t="shared" si="854"/>
        <v>36</v>
      </c>
      <c r="W6849">
        <f t="shared" si="855"/>
        <v>648</v>
      </c>
    </row>
    <row r="6850" spans="1:23" ht="15.75" customHeight="1" x14ac:dyDescent="0.3">
      <c r="A6850" s="2" t="s">
        <v>25</v>
      </c>
      <c r="B6850" s="2">
        <v>1185732</v>
      </c>
      <c r="C6850" s="3">
        <v>44263</v>
      </c>
      <c r="D6850" s="12" t="str" cm="1">
        <f t="array" ref="D6850">_xlfn.SWITCH(WEEKDAY(C6850,2), 1, "Lundi", 2, "Mardi", 3, "Mercredi", 4, "Jeudi", 5, "Vendredi", 6, "Samedi", 7, "Dimanche", "Erreur")</f>
        <v>Lundi</v>
      </c>
      <c r="E6850" s="2" t="s">
        <v>35</v>
      </c>
      <c r="F6850" s="2" t="s">
        <v>109</v>
      </c>
      <c r="G6850" s="2" t="s">
        <v>110</v>
      </c>
      <c r="H6850" s="4" t="s">
        <v>22</v>
      </c>
      <c r="I6850" s="5">
        <v>28</v>
      </c>
      <c r="J6850" s="6">
        <v>63</v>
      </c>
      <c r="K6850" s="7">
        <v>1764</v>
      </c>
      <c r="L6850" s="7">
        <v>917.28000000000009</v>
      </c>
      <c r="M6850" s="8">
        <v>0.52</v>
      </c>
      <c r="N6850" s="2" t="s">
        <v>82</v>
      </c>
      <c r="O6850">
        <f t="shared" si="848"/>
        <v>2021</v>
      </c>
      <c r="P6850">
        <f t="shared" si="849"/>
        <v>3</v>
      </c>
      <c r="Q6850" t="str">
        <f t="shared" si="850"/>
        <v>mars</v>
      </c>
      <c r="R6850" t="str">
        <f t="shared" si="851"/>
        <v>North Dakota</v>
      </c>
      <c r="S6850" t="str">
        <f t="shared" si="852"/>
        <v>2021-03</v>
      </c>
      <c r="T6850">
        <f>IF(AND(COUNTIF(Calculs!$Q$2:$Q$12,$O6850)&gt;0,COUNTIF(Calculs!$S$2:$S$12,$E6850)&gt;0,COUNTIF(Calculs!$U$2:$U$12,$H6850)&gt;0),1,0)</f>
        <v>1</v>
      </c>
      <c r="U6850">
        <f t="shared" si="853"/>
        <v>1764</v>
      </c>
      <c r="V6850">
        <f t="shared" si="854"/>
        <v>63</v>
      </c>
      <c r="W6850">
        <f t="shared" si="855"/>
        <v>917.28000000000009</v>
      </c>
    </row>
    <row r="6851" spans="1:23" ht="15.75" customHeight="1" x14ac:dyDescent="0.3">
      <c r="A6851" s="2" t="s">
        <v>25</v>
      </c>
      <c r="B6851" s="2">
        <v>1185732</v>
      </c>
      <c r="C6851" s="3">
        <v>44295</v>
      </c>
      <c r="D6851" s="12" t="str" cm="1">
        <f t="array" ref="D6851">_xlfn.SWITCH(WEEKDAY(C6851,2), 1, "Lundi", 2, "Mardi", 3, "Mercredi", 4, "Jeudi", 5, "Vendredi", 6, "Samedi", 7, "Dimanche", "Erreur")</f>
        <v>Vendredi</v>
      </c>
      <c r="E6851" s="2" t="s">
        <v>35</v>
      </c>
      <c r="F6851" s="2" t="s">
        <v>109</v>
      </c>
      <c r="G6851" s="2" t="s">
        <v>110</v>
      </c>
      <c r="H6851" s="4" t="s">
        <v>16</v>
      </c>
      <c r="I6851" s="5">
        <v>28</v>
      </c>
      <c r="J6851" s="6">
        <v>113</v>
      </c>
      <c r="K6851" s="7">
        <v>3164</v>
      </c>
      <c r="L6851" s="7">
        <v>1550.36</v>
      </c>
      <c r="M6851" s="8">
        <v>0.49</v>
      </c>
      <c r="N6851" s="2" t="s">
        <v>82</v>
      </c>
      <c r="O6851">
        <f t="shared" ref="O6851:O6914" si="856">YEAR($C6851)</f>
        <v>2021</v>
      </c>
      <c r="P6851">
        <f t="shared" ref="P6851:P6914" si="857">MONTH($C6851)</f>
        <v>4</v>
      </c>
      <c r="Q6851" t="str">
        <f t="shared" ref="Q6851:Q6914" si="858">TEXT($C6851,"mmm")</f>
        <v>avr</v>
      </c>
      <c r="R6851" t="str">
        <f t="shared" ref="R6851:R6914" si="859">SUBSTITUTE(SUBSTITUTE($F6851,"Sud ","South "),"Ouest ","West ")</f>
        <v>North Dakota</v>
      </c>
      <c r="S6851" t="str">
        <f t="shared" ref="S6851:S6914" si="860">TEXT($C6851,"aaaa-mm")</f>
        <v>2021-04</v>
      </c>
      <c r="T6851">
        <f>IF(AND(COUNTIF(Calculs!$Q$2:$Q$12,$O6851)&gt;0,COUNTIF(Calculs!$S$2:$S$12,$E6851)&gt;0,COUNTIF(Calculs!$U$2:$U$12,$H6851)&gt;0),1,0)</f>
        <v>1</v>
      </c>
      <c r="U6851">
        <f t="shared" ref="U6851:U6914" si="861">$K6851*$T6851</f>
        <v>3164</v>
      </c>
      <c r="V6851">
        <f t="shared" ref="V6851:V6914" si="862">$J6851*$T6851</f>
        <v>113</v>
      </c>
      <c r="W6851">
        <f t="shared" ref="W6851:W6914" si="863">$L6851*$T6851</f>
        <v>1550.36</v>
      </c>
    </row>
    <row r="6852" spans="1:23" ht="15.75" customHeight="1" x14ac:dyDescent="0.3">
      <c r="A6852" s="2" t="s">
        <v>25</v>
      </c>
      <c r="B6852" s="2">
        <v>1185732</v>
      </c>
      <c r="C6852" s="3">
        <v>44295</v>
      </c>
      <c r="D6852" s="12" t="str" cm="1">
        <f t="array" ref="D6852">_xlfn.SWITCH(WEEKDAY(C6852,2), 1, "Lundi", 2, "Mardi", 3, "Mercredi", 4, "Jeudi", 5, "Vendredi", 6, "Samedi", 7, "Dimanche", "Erreur")</f>
        <v>Vendredi</v>
      </c>
      <c r="E6852" s="2" t="s">
        <v>35</v>
      </c>
      <c r="F6852" s="2" t="s">
        <v>109</v>
      </c>
      <c r="G6852" s="2" t="s">
        <v>110</v>
      </c>
      <c r="H6852" s="4" t="s">
        <v>18</v>
      </c>
      <c r="I6852" s="5">
        <v>28</v>
      </c>
      <c r="J6852" s="6">
        <v>44</v>
      </c>
      <c r="K6852" s="7">
        <v>1232</v>
      </c>
      <c r="L6852" s="7">
        <v>529.76</v>
      </c>
      <c r="M6852" s="8">
        <v>0.43</v>
      </c>
      <c r="N6852" s="2" t="s">
        <v>82</v>
      </c>
      <c r="O6852">
        <f t="shared" si="856"/>
        <v>2021</v>
      </c>
      <c r="P6852">
        <f t="shared" si="857"/>
        <v>4</v>
      </c>
      <c r="Q6852" t="str">
        <f t="shared" si="858"/>
        <v>avr</v>
      </c>
      <c r="R6852" t="str">
        <f t="shared" si="859"/>
        <v>North Dakota</v>
      </c>
      <c r="S6852" t="str">
        <f t="shared" si="860"/>
        <v>2021-04</v>
      </c>
      <c r="T6852">
        <f>IF(AND(COUNTIF(Calculs!$Q$2:$Q$12,$O6852)&gt;0,COUNTIF(Calculs!$S$2:$S$12,$E6852)&gt;0,COUNTIF(Calculs!$U$2:$U$12,$H6852)&gt;0),1,0)</f>
        <v>1</v>
      </c>
      <c r="U6852">
        <f t="shared" si="861"/>
        <v>1232</v>
      </c>
      <c r="V6852">
        <f t="shared" si="862"/>
        <v>44</v>
      </c>
      <c r="W6852">
        <f t="shared" si="863"/>
        <v>529.76</v>
      </c>
    </row>
    <row r="6853" spans="1:23" ht="15.75" customHeight="1" x14ac:dyDescent="0.3">
      <c r="A6853" s="2" t="s">
        <v>25</v>
      </c>
      <c r="B6853" s="2">
        <v>1185732</v>
      </c>
      <c r="C6853" s="3">
        <v>44295</v>
      </c>
      <c r="D6853" s="12" t="str" cm="1">
        <f t="array" ref="D6853">_xlfn.SWITCH(WEEKDAY(C6853,2), 1, "Lundi", 2, "Mardi", 3, "Mercredi", 4, "Jeudi", 5, "Vendredi", 6, "Samedi", 7, "Dimanche", "Erreur")</f>
        <v>Vendredi</v>
      </c>
      <c r="E6853" s="2" t="s">
        <v>35</v>
      </c>
      <c r="F6853" s="2" t="s">
        <v>109</v>
      </c>
      <c r="G6853" s="2" t="s">
        <v>110</v>
      </c>
      <c r="H6853" s="4" t="s">
        <v>19</v>
      </c>
      <c r="I6853" s="5">
        <v>19</v>
      </c>
      <c r="J6853" s="6">
        <v>41</v>
      </c>
      <c r="K6853" s="7">
        <v>779</v>
      </c>
      <c r="L6853" s="7">
        <v>327.18</v>
      </c>
      <c r="M6853" s="8">
        <v>0.42</v>
      </c>
      <c r="N6853" s="2" t="s">
        <v>82</v>
      </c>
      <c r="O6853">
        <f t="shared" si="856"/>
        <v>2021</v>
      </c>
      <c r="P6853">
        <f t="shared" si="857"/>
        <v>4</v>
      </c>
      <c r="Q6853" t="str">
        <f t="shared" si="858"/>
        <v>avr</v>
      </c>
      <c r="R6853" t="str">
        <f t="shared" si="859"/>
        <v>North Dakota</v>
      </c>
      <c r="S6853" t="str">
        <f t="shared" si="860"/>
        <v>2021-04</v>
      </c>
      <c r="T6853">
        <f>IF(AND(COUNTIF(Calculs!$Q$2:$Q$12,$O6853)&gt;0,COUNTIF(Calculs!$S$2:$S$12,$E6853)&gt;0,COUNTIF(Calculs!$U$2:$U$12,$H6853)&gt;0),1,0)</f>
        <v>1</v>
      </c>
      <c r="U6853">
        <f t="shared" si="861"/>
        <v>779</v>
      </c>
      <c r="V6853">
        <f t="shared" si="862"/>
        <v>41</v>
      </c>
      <c r="W6853">
        <f t="shared" si="863"/>
        <v>327.18</v>
      </c>
    </row>
    <row r="6854" spans="1:23" ht="15.75" customHeight="1" x14ac:dyDescent="0.3">
      <c r="A6854" s="2" t="s">
        <v>25</v>
      </c>
      <c r="B6854" s="2">
        <v>1185732</v>
      </c>
      <c r="C6854" s="3">
        <v>44295</v>
      </c>
      <c r="D6854" s="12" t="str" cm="1">
        <f t="array" ref="D6854">_xlfn.SWITCH(WEEKDAY(C6854,2), 1, "Lundi", 2, "Mardi", 3, "Mercredi", 4, "Jeudi", 5, "Vendredi", 6, "Samedi", 7, "Dimanche", "Erreur")</f>
        <v>Vendredi</v>
      </c>
      <c r="E6854" s="2" t="s">
        <v>35</v>
      </c>
      <c r="F6854" s="2" t="s">
        <v>109</v>
      </c>
      <c r="G6854" s="2" t="s">
        <v>110</v>
      </c>
      <c r="H6854" s="4" t="s">
        <v>20</v>
      </c>
      <c r="I6854" s="5">
        <v>24</v>
      </c>
      <c r="J6854" s="6">
        <v>22</v>
      </c>
      <c r="K6854" s="7">
        <v>528</v>
      </c>
      <c r="L6854" s="7">
        <v>227.04</v>
      </c>
      <c r="M6854" s="8">
        <v>0.43</v>
      </c>
      <c r="N6854" s="2" t="s">
        <v>82</v>
      </c>
      <c r="O6854">
        <f t="shared" si="856"/>
        <v>2021</v>
      </c>
      <c r="P6854">
        <f t="shared" si="857"/>
        <v>4</v>
      </c>
      <c r="Q6854" t="str">
        <f t="shared" si="858"/>
        <v>avr</v>
      </c>
      <c r="R6854" t="str">
        <f t="shared" si="859"/>
        <v>North Dakota</v>
      </c>
      <c r="S6854" t="str">
        <f t="shared" si="860"/>
        <v>2021-04</v>
      </c>
      <c r="T6854">
        <f>IF(AND(COUNTIF(Calculs!$Q$2:$Q$12,$O6854)&gt;0,COUNTIF(Calculs!$S$2:$S$12,$E6854)&gt;0,COUNTIF(Calculs!$U$2:$U$12,$H6854)&gt;0),1,0)</f>
        <v>1</v>
      </c>
      <c r="U6854">
        <f t="shared" si="861"/>
        <v>528</v>
      </c>
      <c r="V6854">
        <f t="shared" si="862"/>
        <v>22</v>
      </c>
      <c r="W6854">
        <f t="shared" si="863"/>
        <v>227.04</v>
      </c>
    </row>
    <row r="6855" spans="1:23" ht="15.75" customHeight="1" x14ac:dyDescent="0.3">
      <c r="A6855" s="2" t="s">
        <v>25</v>
      </c>
      <c r="B6855" s="2">
        <v>1185732</v>
      </c>
      <c r="C6855" s="3">
        <v>44295</v>
      </c>
      <c r="D6855" s="12" t="str" cm="1">
        <f t="array" ref="D6855">_xlfn.SWITCH(WEEKDAY(C6855,2), 1, "Lundi", 2, "Mardi", 3, "Mercredi", 4, "Jeudi", 5, "Vendredi", 6, "Samedi", 7, "Dimanche", "Erreur")</f>
        <v>Vendredi</v>
      </c>
      <c r="E6855" s="2" t="s">
        <v>35</v>
      </c>
      <c r="F6855" s="2" t="s">
        <v>109</v>
      </c>
      <c r="G6855" s="2" t="s">
        <v>110</v>
      </c>
      <c r="H6855" s="4" t="s">
        <v>21</v>
      </c>
      <c r="I6855" s="5">
        <v>58</v>
      </c>
      <c r="J6855" s="6">
        <v>30</v>
      </c>
      <c r="K6855" s="7">
        <v>1740</v>
      </c>
      <c r="L6855" s="7">
        <v>835.19999999999993</v>
      </c>
      <c r="M6855" s="8">
        <v>0.48</v>
      </c>
      <c r="N6855" s="2" t="s">
        <v>82</v>
      </c>
      <c r="O6855">
        <f t="shared" si="856"/>
        <v>2021</v>
      </c>
      <c r="P6855">
        <f t="shared" si="857"/>
        <v>4</v>
      </c>
      <c r="Q6855" t="str">
        <f t="shared" si="858"/>
        <v>avr</v>
      </c>
      <c r="R6855" t="str">
        <f t="shared" si="859"/>
        <v>North Dakota</v>
      </c>
      <c r="S6855" t="str">
        <f t="shared" si="860"/>
        <v>2021-04</v>
      </c>
      <c r="T6855">
        <f>IF(AND(COUNTIF(Calculs!$Q$2:$Q$12,$O6855)&gt;0,COUNTIF(Calculs!$S$2:$S$12,$E6855)&gt;0,COUNTIF(Calculs!$U$2:$U$12,$H6855)&gt;0),1,0)</f>
        <v>1</v>
      </c>
      <c r="U6855">
        <f t="shared" si="861"/>
        <v>1740</v>
      </c>
      <c r="V6855">
        <f t="shared" si="862"/>
        <v>30</v>
      </c>
      <c r="W6855">
        <f t="shared" si="863"/>
        <v>835.19999999999993</v>
      </c>
    </row>
    <row r="6856" spans="1:23" ht="15.75" customHeight="1" x14ac:dyDescent="0.3">
      <c r="A6856" s="2" t="s">
        <v>25</v>
      </c>
      <c r="B6856" s="2">
        <v>1185732</v>
      </c>
      <c r="C6856" s="3">
        <v>44295</v>
      </c>
      <c r="D6856" s="12" t="str" cm="1">
        <f t="array" ref="D6856">_xlfn.SWITCH(WEEKDAY(C6856,2), 1, "Lundi", 2, "Mardi", 3, "Mercredi", 4, "Jeudi", 5, "Vendredi", 6, "Samedi", 7, "Dimanche", "Erreur")</f>
        <v>Vendredi</v>
      </c>
      <c r="E6856" s="2" t="s">
        <v>35</v>
      </c>
      <c r="F6856" s="2" t="s">
        <v>109</v>
      </c>
      <c r="G6856" s="2" t="s">
        <v>110</v>
      </c>
      <c r="H6856" s="4" t="s">
        <v>22</v>
      </c>
      <c r="I6856" s="5">
        <v>49</v>
      </c>
      <c r="J6856" s="6">
        <v>68</v>
      </c>
      <c r="K6856" s="7">
        <v>3332</v>
      </c>
      <c r="L6856" s="7">
        <v>1765.96</v>
      </c>
      <c r="M6856" s="8">
        <v>0.53</v>
      </c>
      <c r="N6856" s="2" t="s">
        <v>82</v>
      </c>
      <c r="O6856">
        <f t="shared" si="856"/>
        <v>2021</v>
      </c>
      <c r="P6856">
        <f t="shared" si="857"/>
        <v>4</v>
      </c>
      <c r="Q6856" t="str">
        <f t="shared" si="858"/>
        <v>avr</v>
      </c>
      <c r="R6856" t="str">
        <f t="shared" si="859"/>
        <v>North Dakota</v>
      </c>
      <c r="S6856" t="str">
        <f t="shared" si="860"/>
        <v>2021-04</v>
      </c>
      <c r="T6856">
        <f>IF(AND(COUNTIF(Calculs!$Q$2:$Q$12,$O6856)&gt;0,COUNTIF(Calculs!$S$2:$S$12,$E6856)&gt;0,COUNTIF(Calculs!$U$2:$U$12,$H6856)&gt;0),1,0)</f>
        <v>1</v>
      </c>
      <c r="U6856">
        <f t="shared" si="861"/>
        <v>3332</v>
      </c>
      <c r="V6856">
        <f t="shared" si="862"/>
        <v>68</v>
      </c>
      <c r="W6856">
        <f t="shared" si="863"/>
        <v>1765.96</v>
      </c>
    </row>
    <row r="6857" spans="1:23" ht="15.75" customHeight="1" x14ac:dyDescent="0.3">
      <c r="A6857" s="2" t="s">
        <v>25</v>
      </c>
      <c r="B6857" s="2">
        <v>1185732</v>
      </c>
      <c r="C6857" s="3">
        <v>44326</v>
      </c>
      <c r="D6857" s="12" t="str" cm="1">
        <f t="array" ref="D6857">_xlfn.SWITCH(WEEKDAY(C6857,2), 1, "Lundi", 2, "Mardi", 3, "Mercredi", 4, "Jeudi", 5, "Vendredi", 6, "Samedi", 7, "Dimanche", "Erreur")</f>
        <v>Lundi</v>
      </c>
      <c r="E6857" s="2" t="s">
        <v>35</v>
      </c>
      <c r="F6857" s="2" t="s">
        <v>109</v>
      </c>
      <c r="G6857" s="2" t="s">
        <v>110</v>
      </c>
      <c r="H6857" s="4" t="s">
        <v>16</v>
      </c>
      <c r="I6857" s="5">
        <v>55</v>
      </c>
      <c r="J6857" s="6">
        <v>129</v>
      </c>
      <c r="K6857" s="7">
        <v>7095</v>
      </c>
      <c r="L6857" s="7">
        <v>3405.6</v>
      </c>
      <c r="M6857" s="8">
        <v>0.48</v>
      </c>
      <c r="N6857" s="2" t="s">
        <v>82</v>
      </c>
      <c r="O6857">
        <f t="shared" si="856"/>
        <v>2021</v>
      </c>
      <c r="P6857">
        <f t="shared" si="857"/>
        <v>5</v>
      </c>
      <c r="Q6857" t="str">
        <f t="shared" si="858"/>
        <v>mai</v>
      </c>
      <c r="R6857" t="str">
        <f t="shared" si="859"/>
        <v>North Dakota</v>
      </c>
      <c r="S6857" t="str">
        <f t="shared" si="860"/>
        <v>2021-05</v>
      </c>
      <c r="T6857">
        <f>IF(AND(COUNTIF(Calculs!$Q$2:$Q$12,$O6857)&gt;0,COUNTIF(Calculs!$S$2:$S$12,$E6857)&gt;0,COUNTIF(Calculs!$U$2:$U$12,$H6857)&gt;0),1,0)</f>
        <v>1</v>
      </c>
      <c r="U6857">
        <f t="shared" si="861"/>
        <v>7095</v>
      </c>
      <c r="V6857">
        <f t="shared" si="862"/>
        <v>129</v>
      </c>
      <c r="W6857">
        <f t="shared" si="863"/>
        <v>3405.6</v>
      </c>
    </row>
    <row r="6858" spans="1:23" ht="15.75" customHeight="1" x14ac:dyDescent="0.3">
      <c r="A6858" s="2" t="s">
        <v>25</v>
      </c>
      <c r="B6858" s="2">
        <v>1185732</v>
      </c>
      <c r="C6858" s="3">
        <v>44326</v>
      </c>
      <c r="D6858" s="12" t="str" cm="1">
        <f t="array" ref="D6858">_xlfn.SWITCH(WEEKDAY(C6858,2), 1, "Lundi", 2, "Mardi", 3, "Mercredi", 4, "Jeudi", 5, "Vendredi", 6, "Samedi", 7, "Dimanche", "Erreur")</f>
        <v>Lundi</v>
      </c>
      <c r="E6858" s="2" t="s">
        <v>35</v>
      </c>
      <c r="F6858" s="2" t="s">
        <v>109</v>
      </c>
      <c r="G6858" s="2" t="s">
        <v>110</v>
      </c>
      <c r="H6858" s="4" t="s">
        <v>18</v>
      </c>
      <c r="I6858" s="5">
        <v>41</v>
      </c>
      <c r="J6858" s="6">
        <v>54</v>
      </c>
      <c r="K6858" s="7">
        <v>2214</v>
      </c>
      <c r="L6858" s="7">
        <v>974.16</v>
      </c>
      <c r="M6858" s="8">
        <v>0.44</v>
      </c>
      <c r="N6858" s="2" t="s">
        <v>82</v>
      </c>
      <c r="O6858">
        <f t="shared" si="856"/>
        <v>2021</v>
      </c>
      <c r="P6858">
        <f t="shared" si="857"/>
        <v>5</v>
      </c>
      <c r="Q6858" t="str">
        <f t="shared" si="858"/>
        <v>mai</v>
      </c>
      <c r="R6858" t="str">
        <f t="shared" si="859"/>
        <v>North Dakota</v>
      </c>
      <c r="S6858" t="str">
        <f t="shared" si="860"/>
        <v>2021-05</v>
      </c>
      <c r="T6858">
        <f>IF(AND(COUNTIF(Calculs!$Q$2:$Q$12,$O6858)&gt;0,COUNTIF(Calculs!$S$2:$S$12,$E6858)&gt;0,COUNTIF(Calculs!$U$2:$U$12,$H6858)&gt;0),1,0)</f>
        <v>1</v>
      </c>
      <c r="U6858">
        <f t="shared" si="861"/>
        <v>2214</v>
      </c>
      <c r="V6858">
        <f t="shared" si="862"/>
        <v>54</v>
      </c>
      <c r="W6858">
        <f t="shared" si="863"/>
        <v>974.16</v>
      </c>
    </row>
    <row r="6859" spans="1:23" ht="15.75" customHeight="1" x14ac:dyDescent="0.3">
      <c r="A6859" s="2" t="s">
        <v>25</v>
      </c>
      <c r="B6859" s="2">
        <v>1185732</v>
      </c>
      <c r="C6859" s="3">
        <v>44326</v>
      </c>
      <c r="D6859" s="12" t="str" cm="1">
        <f t="array" ref="D6859">_xlfn.SWITCH(WEEKDAY(C6859,2), 1, "Lundi", 2, "Mardi", 3, "Mercredi", 4, "Jeudi", 5, "Vendredi", 6, "Samedi", 7, "Dimanche", "Erreur")</f>
        <v>Lundi</v>
      </c>
      <c r="E6859" s="2" t="s">
        <v>35</v>
      </c>
      <c r="F6859" s="2" t="s">
        <v>109</v>
      </c>
      <c r="G6859" s="2" t="s">
        <v>110</v>
      </c>
      <c r="H6859" s="4" t="s">
        <v>19</v>
      </c>
      <c r="I6859" s="5">
        <v>37</v>
      </c>
      <c r="J6859" s="6">
        <v>51</v>
      </c>
      <c r="K6859" s="7">
        <v>1887</v>
      </c>
      <c r="L6859" s="7">
        <v>811.41</v>
      </c>
      <c r="M6859" s="8">
        <v>0.43</v>
      </c>
      <c r="N6859" s="2" t="s">
        <v>82</v>
      </c>
      <c r="O6859">
        <f t="shared" si="856"/>
        <v>2021</v>
      </c>
      <c r="P6859">
        <f t="shared" si="857"/>
        <v>5</v>
      </c>
      <c r="Q6859" t="str">
        <f t="shared" si="858"/>
        <v>mai</v>
      </c>
      <c r="R6859" t="str">
        <f t="shared" si="859"/>
        <v>North Dakota</v>
      </c>
      <c r="S6859" t="str">
        <f t="shared" si="860"/>
        <v>2021-05</v>
      </c>
      <c r="T6859">
        <f>IF(AND(COUNTIF(Calculs!$Q$2:$Q$12,$O6859)&gt;0,COUNTIF(Calculs!$S$2:$S$12,$E6859)&gt;0,COUNTIF(Calculs!$U$2:$U$12,$H6859)&gt;0),1,0)</f>
        <v>1</v>
      </c>
      <c r="U6859">
        <f t="shared" si="861"/>
        <v>1887</v>
      </c>
      <c r="V6859">
        <f t="shared" si="862"/>
        <v>51</v>
      </c>
      <c r="W6859">
        <f t="shared" si="863"/>
        <v>811.41</v>
      </c>
    </row>
    <row r="6860" spans="1:23" ht="15.75" customHeight="1" x14ac:dyDescent="0.3">
      <c r="A6860" s="2" t="s">
        <v>25</v>
      </c>
      <c r="B6860" s="2">
        <v>1185732</v>
      </c>
      <c r="C6860" s="3">
        <v>44326</v>
      </c>
      <c r="D6860" s="12" t="str" cm="1">
        <f t="array" ref="D6860">_xlfn.SWITCH(WEEKDAY(C6860,2), 1, "Lundi", 2, "Mardi", 3, "Mercredi", 4, "Jeudi", 5, "Vendredi", 6, "Samedi", 7, "Dimanche", "Erreur")</f>
        <v>Lundi</v>
      </c>
      <c r="E6860" s="2" t="s">
        <v>35</v>
      </c>
      <c r="F6860" s="2" t="s">
        <v>109</v>
      </c>
      <c r="G6860" s="2" t="s">
        <v>110</v>
      </c>
      <c r="H6860" s="4" t="s">
        <v>20</v>
      </c>
      <c r="I6860" s="5">
        <v>36</v>
      </c>
      <c r="J6860" s="6">
        <v>26</v>
      </c>
      <c r="K6860" s="7">
        <v>936</v>
      </c>
      <c r="L6860" s="7">
        <v>411.84</v>
      </c>
      <c r="M6860" s="8">
        <v>0.44</v>
      </c>
      <c r="N6860" s="2" t="s">
        <v>82</v>
      </c>
      <c r="O6860">
        <f t="shared" si="856"/>
        <v>2021</v>
      </c>
      <c r="P6860">
        <f t="shared" si="857"/>
        <v>5</v>
      </c>
      <c r="Q6860" t="str">
        <f t="shared" si="858"/>
        <v>mai</v>
      </c>
      <c r="R6860" t="str">
        <f t="shared" si="859"/>
        <v>North Dakota</v>
      </c>
      <c r="S6860" t="str">
        <f t="shared" si="860"/>
        <v>2021-05</v>
      </c>
      <c r="T6860">
        <f>IF(AND(COUNTIF(Calculs!$Q$2:$Q$12,$O6860)&gt;0,COUNTIF(Calculs!$S$2:$S$12,$E6860)&gt;0,COUNTIF(Calculs!$U$2:$U$12,$H6860)&gt;0),1,0)</f>
        <v>1</v>
      </c>
      <c r="U6860">
        <f t="shared" si="861"/>
        <v>936</v>
      </c>
      <c r="V6860">
        <f t="shared" si="862"/>
        <v>26</v>
      </c>
      <c r="W6860">
        <f t="shared" si="863"/>
        <v>411.84</v>
      </c>
    </row>
    <row r="6861" spans="1:23" ht="15.75" customHeight="1" x14ac:dyDescent="0.3">
      <c r="A6861" s="2" t="s">
        <v>25</v>
      </c>
      <c r="B6861" s="2">
        <v>1185732</v>
      </c>
      <c r="C6861" s="3">
        <v>44326</v>
      </c>
      <c r="D6861" s="12" t="str" cm="1">
        <f t="array" ref="D6861">_xlfn.SWITCH(WEEKDAY(C6861,2), 1, "Lundi", 2, "Mardi", 3, "Mercredi", 4, "Jeudi", 5, "Vendredi", 6, "Samedi", 7, "Dimanche", "Erreur")</f>
        <v>Lundi</v>
      </c>
      <c r="E6861" s="2" t="s">
        <v>35</v>
      </c>
      <c r="F6861" s="2" t="s">
        <v>109</v>
      </c>
      <c r="G6861" s="2" t="s">
        <v>110</v>
      </c>
      <c r="H6861" s="4" t="s">
        <v>21</v>
      </c>
      <c r="I6861" s="5">
        <v>46</v>
      </c>
      <c r="J6861" s="6">
        <v>31</v>
      </c>
      <c r="K6861" s="7">
        <v>1426</v>
      </c>
      <c r="L6861" s="7">
        <v>684.48</v>
      </c>
      <c r="M6861" s="8">
        <v>0.48</v>
      </c>
      <c r="N6861" s="2" t="s">
        <v>82</v>
      </c>
      <c r="O6861">
        <f t="shared" si="856"/>
        <v>2021</v>
      </c>
      <c r="P6861">
        <f t="shared" si="857"/>
        <v>5</v>
      </c>
      <c r="Q6861" t="str">
        <f t="shared" si="858"/>
        <v>mai</v>
      </c>
      <c r="R6861" t="str">
        <f t="shared" si="859"/>
        <v>North Dakota</v>
      </c>
      <c r="S6861" t="str">
        <f t="shared" si="860"/>
        <v>2021-05</v>
      </c>
      <c r="T6861">
        <f>IF(AND(COUNTIF(Calculs!$Q$2:$Q$12,$O6861)&gt;0,COUNTIF(Calculs!$S$2:$S$12,$E6861)&gt;0,COUNTIF(Calculs!$U$2:$U$12,$H6861)&gt;0),1,0)</f>
        <v>1</v>
      </c>
      <c r="U6861">
        <f t="shared" si="861"/>
        <v>1426</v>
      </c>
      <c r="V6861">
        <f t="shared" si="862"/>
        <v>31</v>
      </c>
      <c r="W6861">
        <f t="shared" si="863"/>
        <v>684.48</v>
      </c>
    </row>
    <row r="6862" spans="1:23" ht="15.75" customHeight="1" x14ac:dyDescent="0.3">
      <c r="A6862" s="2" t="s">
        <v>25</v>
      </c>
      <c r="B6862" s="2">
        <v>1185732</v>
      </c>
      <c r="C6862" s="3">
        <v>44326</v>
      </c>
      <c r="D6862" s="12" t="str" cm="1">
        <f t="array" ref="D6862">_xlfn.SWITCH(WEEKDAY(C6862,2), 1, "Lundi", 2, "Mardi", 3, "Mercredi", 4, "Jeudi", 5, "Vendredi", 6, "Samedi", 7, "Dimanche", "Erreur")</f>
        <v>Lundi</v>
      </c>
      <c r="E6862" s="2" t="s">
        <v>35</v>
      </c>
      <c r="F6862" s="2" t="s">
        <v>109</v>
      </c>
      <c r="G6862" s="2" t="s">
        <v>110</v>
      </c>
      <c r="H6862" s="4" t="s">
        <v>22</v>
      </c>
      <c r="I6862" s="5">
        <v>52</v>
      </c>
      <c r="J6862" s="6">
        <v>75</v>
      </c>
      <c r="K6862" s="7">
        <v>3900</v>
      </c>
      <c r="L6862" s="7">
        <v>1989</v>
      </c>
      <c r="M6862" s="8">
        <v>0.51</v>
      </c>
      <c r="N6862" s="2" t="s">
        <v>82</v>
      </c>
      <c r="O6862">
        <f t="shared" si="856"/>
        <v>2021</v>
      </c>
      <c r="P6862">
        <f t="shared" si="857"/>
        <v>5</v>
      </c>
      <c r="Q6862" t="str">
        <f t="shared" si="858"/>
        <v>mai</v>
      </c>
      <c r="R6862" t="str">
        <f t="shared" si="859"/>
        <v>North Dakota</v>
      </c>
      <c r="S6862" t="str">
        <f t="shared" si="860"/>
        <v>2021-05</v>
      </c>
      <c r="T6862">
        <f>IF(AND(COUNTIF(Calculs!$Q$2:$Q$12,$O6862)&gt;0,COUNTIF(Calculs!$S$2:$S$12,$E6862)&gt;0,COUNTIF(Calculs!$U$2:$U$12,$H6862)&gt;0),1,0)</f>
        <v>1</v>
      </c>
      <c r="U6862">
        <f t="shared" si="861"/>
        <v>3900</v>
      </c>
      <c r="V6862">
        <f t="shared" si="862"/>
        <v>75</v>
      </c>
      <c r="W6862">
        <f t="shared" si="863"/>
        <v>1989</v>
      </c>
    </row>
    <row r="6863" spans="1:23" ht="15.75" customHeight="1" x14ac:dyDescent="0.3">
      <c r="A6863" s="2" t="s">
        <v>25</v>
      </c>
      <c r="B6863" s="2">
        <v>1185732</v>
      </c>
      <c r="C6863" s="3">
        <v>44356</v>
      </c>
      <c r="D6863" s="12" t="str" cm="1">
        <f t="array" ref="D6863">_xlfn.SWITCH(WEEKDAY(C6863,2), 1, "Lundi", 2, "Mardi", 3, "Mercredi", 4, "Jeudi", 5, "Vendredi", 6, "Samedi", 7, "Dimanche", "Erreur")</f>
        <v>Mercredi</v>
      </c>
      <c r="E6863" s="2" t="s">
        <v>35</v>
      </c>
      <c r="F6863" s="2" t="s">
        <v>109</v>
      </c>
      <c r="G6863" s="2" t="s">
        <v>110</v>
      </c>
      <c r="H6863" s="4" t="s">
        <v>16</v>
      </c>
      <c r="I6863" s="5">
        <v>36</v>
      </c>
      <c r="J6863" s="6">
        <v>125</v>
      </c>
      <c r="K6863" s="7">
        <v>4500</v>
      </c>
      <c r="L6863" s="7">
        <v>2024.9999999999998</v>
      </c>
      <c r="M6863" s="8">
        <v>0.44999999999999996</v>
      </c>
      <c r="N6863" s="2" t="s">
        <v>82</v>
      </c>
      <c r="O6863">
        <f t="shared" si="856"/>
        <v>2021</v>
      </c>
      <c r="P6863">
        <f t="shared" si="857"/>
        <v>6</v>
      </c>
      <c r="Q6863" t="str">
        <f t="shared" si="858"/>
        <v>juin</v>
      </c>
      <c r="R6863" t="str">
        <f t="shared" si="859"/>
        <v>North Dakota</v>
      </c>
      <c r="S6863" t="str">
        <f t="shared" si="860"/>
        <v>2021-06</v>
      </c>
      <c r="T6863">
        <f>IF(AND(COUNTIF(Calculs!$Q$2:$Q$12,$O6863)&gt;0,COUNTIF(Calculs!$S$2:$S$12,$E6863)&gt;0,COUNTIF(Calculs!$U$2:$U$12,$H6863)&gt;0),1,0)</f>
        <v>1</v>
      </c>
      <c r="U6863">
        <f t="shared" si="861"/>
        <v>4500</v>
      </c>
      <c r="V6863">
        <f t="shared" si="862"/>
        <v>125</v>
      </c>
      <c r="W6863">
        <f t="shared" si="863"/>
        <v>2024.9999999999998</v>
      </c>
    </row>
    <row r="6864" spans="1:23" ht="15.75" customHeight="1" x14ac:dyDescent="0.3">
      <c r="A6864" s="2" t="s">
        <v>25</v>
      </c>
      <c r="B6864" s="2">
        <v>1185732</v>
      </c>
      <c r="C6864" s="3">
        <v>44356</v>
      </c>
      <c r="D6864" s="12" t="str" cm="1">
        <f t="array" ref="D6864">_xlfn.SWITCH(WEEKDAY(C6864,2), 1, "Lundi", 2, "Mardi", 3, "Mercredi", 4, "Jeudi", 5, "Vendredi", 6, "Samedi", 7, "Dimanche", "Erreur")</f>
        <v>Mercredi</v>
      </c>
      <c r="E6864" s="2" t="s">
        <v>35</v>
      </c>
      <c r="F6864" s="2" t="s">
        <v>109</v>
      </c>
      <c r="G6864" s="2" t="s">
        <v>110</v>
      </c>
      <c r="H6864" s="4" t="s">
        <v>18</v>
      </c>
      <c r="I6864" s="5">
        <v>32</v>
      </c>
      <c r="J6864" s="6">
        <v>65</v>
      </c>
      <c r="K6864" s="7">
        <v>2080</v>
      </c>
      <c r="L6864" s="7">
        <v>894.4</v>
      </c>
      <c r="M6864" s="8">
        <v>0.43</v>
      </c>
      <c r="N6864" s="2" t="s">
        <v>82</v>
      </c>
      <c r="O6864">
        <f t="shared" si="856"/>
        <v>2021</v>
      </c>
      <c r="P6864">
        <f t="shared" si="857"/>
        <v>6</v>
      </c>
      <c r="Q6864" t="str">
        <f t="shared" si="858"/>
        <v>juin</v>
      </c>
      <c r="R6864" t="str">
        <f t="shared" si="859"/>
        <v>North Dakota</v>
      </c>
      <c r="S6864" t="str">
        <f t="shared" si="860"/>
        <v>2021-06</v>
      </c>
      <c r="T6864">
        <f>IF(AND(COUNTIF(Calculs!$Q$2:$Q$12,$O6864)&gt;0,COUNTIF(Calculs!$S$2:$S$12,$E6864)&gt;0,COUNTIF(Calculs!$U$2:$U$12,$H6864)&gt;0),1,0)</f>
        <v>1</v>
      </c>
      <c r="U6864">
        <f t="shared" si="861"/>
        <v>2080</v>
      </c>
      <c r="V6864">
        <f t="shared" si="862"/>
        <v>65</v>
      </c>
      <c r="W6864">
        <f t="shared" si="863"/>
        <v>894.4</v>
      </c>
    </row>
    <row r="6865" spans="1:23" ht="15.75" customHeight="1" x14ac:dyDescent="0.3">
      <c r="A6865" s="2" t="s">
        <v>25</v>
      </c>
      <c r="B6865" s="2">
        <v>1185732</v>
      </c>
      <c r="C6865" s="3">
        <v>44356</v>
      </c>
      <c r="D6865" s="12" t="str" cm="1">
        <f t="array" ref="D6865">_xlfn.SWITCH(WEEKDAY(C6865,2), 1, "Lundi", 2, "Mardi", 3, "Mercredi", 4, "Jeudi", 5, "Vendredi", 6, "Samedi", 7, "Dimanche", "Erreur")</f>
        <v>Mercredi</v>
      </c>
      <c r="E6865" s="2" t="s">
        <v>35</v>
      </c>
      <c r="F6865" s="2" t="s">
        <v>109</v>
      </c>
      <c r="G6865" s="2" t="s">
        <v>110</v>
      </c>
      <c r="H6865" s="4" t="s">
        <v>19</v>
      </c>
      <c r="I6865" s="5">
        <v>27</v>
      </c>
      <c r="J6865" s="6">
        <v>60</v>
      </c>
      <c r="K6865" s="7">
        <v>1620</v>
      </c>
      <c r="L6865" s="7">
        <v>648</v>
      </c>
      <c r="M6865" s="8">
        <v>0.4</v>
      </c>
      <c r="N6865" s="2" t="s">
        <v>82</v>
      </c>
      <c r="O6865">
        <f t="shared" si="856"/>
        <v>2021</v>
      </c>
      <c r="P6865">
        <f t="shared" si="857"/>
        <v>6</v>
      </c>
      <c r="Q6865" t="str">
        <f t="shared" si="858"/>
        <v>juin</v>
      </c>
      <c r="R6865" t="str">
        <f t="shared" si="859"/>
        <v>North Dakota</v>
      </c>
      <c r="S6865" t="str">
        <f t="shared" si="860"/>
        <v>2021-06</v>
      </c>
      <c r="T6865">
        <f>IF(AND(COUNTIF(Calculs!$Q$2:$Q$12,$O6865)&gt;0,COUNTIF(Calculs!$S$2:$S$12,$E6865)&gt;0,COUNTIF(Calculs!$U$2:$U$12,$H6865)&gt;0),1,0)</f>
        <v>1</v>
      </c>
      <c r="U6865">
        <f t="shared" si="861"/>
        <v>1620</v>
      </c>
      <c r="V6865">
        <f t="shared" si="862"/>
        <v>60</v>
      </c>
      <c r="W6865">
        <f t="shared" si="863"/>
        <v>648</v>
      </c>
    </row>
    <row r="6866" spans="1:23" ht="15.75" customHeight="1" x14ac:dyDescent="0.3">
      <c r="A6866" s="2" t="s">
        <v>25</v>
      </c>
      <c r="B6866" s="2">
        <v>1185732</v>
      </c>
      <c r="C6866" s="3">
        <v>44356</v>
      </c>
      <c r="D6866" s="12" t="str" cm="1">
        <f t="array" ref="D6866">_xlfn.SWITCH(WEEKDAY(C6866,2), 1, "Lundi", 2, "Mardi", 3, "Mercredi", 4, "Jeudi", 5, "Vendredi", 6, "Samedi", 7, "Dimanche", "Erreur")</f>
        <v>Mercredi</v>
      </c>
      <c r="E6866" s="2" t="s">
        <v>35</v>
      </c>
      <c r="F6866" s="2" t="s">
        <v>109</v>
      </c>
      <c r="G6866" s="2" t="s">
        <v>110</v>
      </c>
      <c r="H6866" s="4" t="s">
        <v>20</v>
      </c>
      <c r="I6866" s="5">
        <v>29</v>
      </c>
      <c r="J6866" s="6">
        <v>51</v>
      </c>
      <c r="K6866" s="7">
        <v>1479</v>
      </c>
      <c r="L6866" s="7">
        <v>621.17999999999995</v>
      </c>
      <c r="M6866" s="8">
        <v>0.42</v>
      </c>
      <c r="N6866" s="2" t="s">
        <v>82</v>
      </c>
      <c r="O6866">
        <f t="shared" si="856"/>
        <v>2021</v>
      </c>
      <c r="P6866">
        <f t="shared" si="857"/>
        <v>6</v>
      </c>
      <c r="Q6866" t="str">
        <f t="shared" si="858"/>
        <v>juin</v>
      </c>
      <c r="R6866" t="str">
        <f t="shared" si="859"/>
        <v>North Dakota</v>
      </c>
      <c r="S6866" t="str">
        <f t="shared" si="860"/>
        <v>2021-06</v>
      </c>
      <c r="T6866">
        <f>IF(AND(COUNTIF(Calculs!$Q$2:$Q$12,$O6866)&gt;0,COUNTIF(Calculs!$S$2:$S$12,$E6866)&gt;0,COUNTIF(Calculs!$U$2:$U$12,$H6866)&gt;0),1,0)</f>
        <v>1</v>
      </c>
      <c r="U6866">
        <f t="shared" si="861"/>
        <v>1479</v>
      </c>
      <c r="V6866">
        <f t="shared" si="862"/>
        <v>51</v>
      </c>
      <c r="W6866">
        <f t="shared" si="863"/>
        <v>621.17999999999995</v>
      </c>
    </row>
    <row r="6867" spans="1:23" ht="15.75" customHeight="1" x14ac:dyDescent="0.3">
      <c r="A6867" s="2" t="s">
        <v>25</v>
      </c>
      <c r="B6867" s="2">
        <v>1185732</v>
      </c>
      <c r="C6867" s="3">
        <v>44356</v>
      </c>
      <c r="D6867" s="12" t="str" cm="1">
        <f t="array" ref="D6867">_xlfn.SWITCH(WEEKDAY(C6867,2), 1, "Lundi", 2, "Mardi", 3, "Mercredi", 4, "Jeudi", 5, "Vendredi", 6, "Samedi", 7, "Dimanche", "Erreur")</f>
        <v>Mercredi</v>
      </c>
      <c r="E6867" s="2" t="s">
        <v>35</v>
      </c>
      <c r="F6867" s="2" t="s">
        <v>109</v>
      </c>
      <c r="G6867" s="2" t="s">
        <v>110</v>
      </c>
      <c r="H6867" s="4" t="s">
        <v>21</v>
      </c>
      <c r="I6867" s="5">
        <v>38</v>
      </c>
      <c r="J6867" s="6">
        <v>47</v>
      </c>
      <c r="K6867" s="7">
        <v>1786</v>
      </c>
      <c r="L6867" s="7">
        <v>821.56</v>
      </c>
      <c r="M6867" s="8">
        <v>0.45999999999999996</v>
      </c>
      <c r="N6867" s="2" t="s">
        <v>82</v>
      </c>
      <c r="O6867">
        <f t="shared" si="856"/>
        <v>2021</v>
      </c>
      <c r="P6867">
        <f t="shared" si="857"/>
        <v>6</v>
      </c>
      <c r="Q6867" t="str">
        <f t="shared" si="858"/>
        <v>juin</v>
      </c>
      <c r="R6867" t="str">
        <f t="shared" si="859"/>
        <v>North Dakota</v>
      </c>
      <c r="S6867" t="str">
        <f t="shared" si="860"/>
        <v>2021-06</v>
      </c>
      <c r="T6867">
        <f>IF(AND(COUNTIF(Calculs!$Q$2:$Q$12,$O6867)&gt;0,COUNTIF(Calculs!$S$2:$S$12,$E6867)&gt;0,COUNTIF(Calculs!$U$2:$U$12,$H6867)&gt;0),1,0)</f>
        <v>1</v>
      </c>
      <c r="U6867">
        <f t="shared" si="861"/>
        <v>1786</v>
      </c>
      <c r="V6867">
        <f t="shared" si="862"/>
        <v>47</v>
      </c>
      <c r="W6867">
        <f t="shared" si="863"/>
        <v>821.56</v>
      </c>
    </row>
    <row r="6868" spans="1:23" ht="15.75" customHeight="1" x14ac:dyDescent="0.3">
      <c r="A6868" s="2" t="s">
        <v>25</v>
      </c>
      <c r="B6868" s="2">
        <v>1185732</v>
      </c>
      <c r="C6868" s="3">
        <v>44356</v>
      </c>
      <c r="D6868" s="12" t="str" cm="1">
        <f t="array" ref="D6868">_xlfn.SWITCH(WEEKDAY(C6868,2), 1, "Lundi", 2, "Mardi", 3, "Mercredi", 4, "Jeudi", 5, "Vendredi", 6, "Samedi", 7, "Dimanche", "Erreur")</f>
        <v>Mercredi</v>
      </c>
      <c r="E6868" s="2" t="s">
        <v>35</v>
      </c>
      <c r="F6868" s="2" t="s">
        <v>109</v>
      </c>
      <c r="G6868" s="2" t="s">
        <v>110</v>
      </c>
      <c r="H6868" s="4" t="s">
        <v>22</v>
      </c>
      <c r="I6868" s="5">
        <v>51</v>
      </c>
      <c r="J6868" s="6">
        <v>91</v>
      </c>
      <c r="K6868" s="7">
        <v>4641</v>
      </c>
      <c r="L6868" s="7">
        <v>2506.1400000000003</v>
      </c>
      <c r="M6868" s="8">
        <v>0.54</v>
      </c>
      <c r="N6868" s="2" t="s">
        <v>82</v>
      </c>
      <c r="O6868">
        <f t="shared" si="856"/>
        <v>2021</v>
      </c>
      <c r="P6868">
        <f t="shared" si="857"/>
        <v>6</v>
      </c>
      <c r="Q6868" t="str">
        <f t="shared" si="858"/>
        <v>juin</v>
      </c>
      <c r="R6868" t="str">
        <f t="shared" si="859"/>
        <v>North Dakota</v>
      </c>
      <c r="S6868" t="str">
        <f t="shared" si="860"/>
        <v>2021-06</v>
      </c>
      <c r="T6868">
        <f>IF(AND(COUNTIF(Calculs!$Q$2:$Q$12,$O6868)&gt;0,COUNTIF(Calculs!$S$2:$S$12,$E6868)&gt;0,COUNTIF(Calculs!$U$2:$U$12,$H6868)&gt;0),1,0)</f>
        <v>1</v>
      </c>
      <c r="U6868">
        <f t="shared" si="861"/>
        <v>4641</v>
      </c>
      <c r="V6868">
        <f t="shared" si="862"/>
        <v>91</v>
      </c>
      <c r="W6868">
        <f t="shared" si="863"/>
        <v>2506.1400000000003</v>
      </c>
    </row>
    <row r="6869" spans="1:23" ht="15.75" customHeight="1" x14ac:dyDescent="0.3">
      <c r="A6869" s="2" t="s">
        <v>25</v>
      </c>
      <c r="B6869" s="2">
        <v>1185732</v>
      </c>
      <c r="C6869" s="3">
        <v>44385</v>
      </c>
      <c r="D6869" s="12" t="str" cm="1">
        <f t="array" ref="D6869">_xlfn.SWITCH(WEEKDAY(C6869,2), 1, "Lundi", 2, "Mardi", 3, "Mercredi", 4, "Jeudi", 5, "Vendredi", 6, "Samedi", 7, "Dimanche", "Erreur")</f>
        <v>Jeudi</v>
      </c>
      <c r="E6869" s="2" t="s">
        <v>35</v>
      </c>
      <c r="F6869" s="2" t="s">
        <v>109</v>
      </c>
      <c r="G6869" s="2" t="s">
        <v>110</v>
      </c>
      <c r="H6869" s="4" t="s">
        <v>16</v>
      </c>
      <c r="I6869" s="5">
        <v>48</v>
      </c>
      <c r="J6869" s="6">
        <v>160</v>
      </c>
      <c r="K6869" s="7">
        <v>7680</v>
      </c>
      <c r="L6869" s="7">
        <v>3763.2</v>
      </c>
      <c r="M6869" s="8">
        <v>0.49</v>
      </c>
      <c r="N6869" s="2" t="s">
        <v>82</v>
      </c>
      <c r="O6869">
        <f t="shared" si="856"/>
        <v>2021</v>
      </c>
      <c r="P6869">
        <f t="shared" si="857"/>
        <v>7</v>
      </c>
      <c r="Q6869" t="str">
        <f t="shared" si="858"/>
        <v>juil</v>
      </c>
      <c r="R6869" t="str">
        <f t="shared" si="859"/>
        <v>North Dakota</v>
      </c>
      <c r="S6869" t="str">
        <f t="shared" si="860"/>
        <v>2021-07</v>
      </c>
      <c r="T6869">
        <f>IF(AND(COUNTIF(Calculs!$Q$2:$Q$12,$O6869)&gt;0,COUNTIF(Calculs!$S$2:$S$12,$E6869)&gt;0,COUNTIF(Calculs!$U$2:$U$12,$H6869)&gt;0),1,0)</f>
        <v>1</v>
      </c>
      <c r="U6869">
        <f t="shared" si="861"/>
        <v>7680</v>
      </c>
      <c r="V6869">
        <f t="shared" si="862"/>
        <v>160</v>
      </c>
      <c r="W6869">
        <f t="shared" si="863"/>
        <v>3763.2</v>
      </c>
    </row>
    <row r="6870" spans="1:23" ht="15.75" customHeight="1" x14ac:dyDescent="0.3">
      <c r="A6870" s="2" t="s">
        <v>25</v>
      </c>
      <c r="B6870" s="2">
        <v>1185732</v>
      </c>
      <c r="C6870" s="3">
        <v>44385</v>
      </c>
      <c r="D6870" s="12" t="str" cm="1">
        <f t="array" ref="D6870">_xlfn.SWITCH(WEEKDAY(C6870,2), 1, "Lundi", 2, "Mardi", 3, "Mercredi", 4, "Jeudi", 5, "Vendredi", 6, "Samedi", 7, "Dimanche", "Erreur")</f>
        <v>Jeudi</v>
      </c>
      <c r="E6870" s="2" t="s">
        <v>35</v>
      </c>
      <c r="F6870" s="2" t="s">
        <v>109</v>
      </c>
      <c r="G6870" s="2" t="s">
        <v>110</v>
      </c>
      <c r="H6870" s="4" t="s">
        <v>18</v>
      </c>
      <c r="I6870" s="5">
        <v>44</v>
      </c>
      <c r="J6870" s="6">
        <v>84</v>
      </c>
      <c r="K6870" s="7">
        <v>3696</v>
      </c>
      <c r="L6870" s="7">
        <v>1589.28</v>
      </c>
      <c r="M6870" s="8">
        <v>0.43</v>
      </c>
      <c r="N6870" s="2" t="s">
        <v>82</v>
      </c>
      <c r="O6870">
        <f t="shared" si="856"/>
        <v>2021</v>
      </c>
      <c r="P6870">
        <f t="shared" si="857"/>
        <v>7</v>
      </c>
      <c r="Q6870" t="str">
        <f t="shared" si="858"/>
        <v>juil</v>
      </c>
      <c r="R6870" t="str">
        <f t="shared" si="859"/>
        <v>North Dakota</v>
      </c>
      <c r="S6870" t="str">
        <f t="shared" si="860"/>
        <v>2021-07</v>
      </c>
      <c r="T6870">
        <f>IF(AND(COUNTIF(Calculs!$Q$2:$Q$12,$O6870)&gt;0,COUNTIF(Calculs!$S$2:$S$12,$E6870)&gt;0,COUNTIF(Calculs!$U$2:$U$12,$H6870)&gt;0),1,0)</f>
        <v>1</v>
      </c>
      <c r="U6870">
        <f t="shared" si="861"/>
        <v>3696</v>
      </c>
      <c r="V6870">
        <f t="shared" si="862"/>
        <v>84</v>
      </c>
      <c r="W6870">
        <f t="shared" si="863"/>
        <v>1589.28</v>
      </c>
    </row>
    <row r="6871" spans="1:23" ht="15.75" customHeight="1" x14ac:dyDescent="0.3">
      <c r="A6871" s="2" t="s">
        <v>25</v>
      </c>
      <c r="B6871" s="2">
        <v>1185732</v>
      </c>
      <c r="C6871" s="3">
        <v>44385</v>
      </c>
      <c r="D6871" s="12" t="str" cm="1">
        <f t="array" ref="D6871">_xlfn.SWITCH(WEEKDAY(C6871,2), 1, "Lundi", 2, "Mardi", 3, "Mercredi", 4, "Jeudi", 5, "Vendredi", 6, "Samedi", 7, "Dimanche", "Erreur")</f>
        <v>Jeudi</v>
      </c>
      <c r="E6871" s="2" t="s">
        <v>35</v>
      </c>
      <c r="F6871" s="2" t="s">
        <v>109</v>
      </c>
      <c r="G6871" s="2" t="s">
        <v>110</v>
      </c>
      <c r="H6871" s="4" t="s">
        <v>19</v>
      </c>
      <c r="I6871" s="5">
        <v>37</v>
      </c>
      <c r="J6871" s="6">
        <v>59</v>
      </c>
      <c r="K6871" s="7">
        <v>2183</v>
      </c>
      <c r="L6871" s="7">
        <v>873.2</v>
      </c>
      <c r="M6871" s="8">
        <v>0.4</v>
      </c>
      <c r="N6871" s="2" t="s">
        <v>82</v>
      </c>
      <c r="O6871">
        <f t="shared" si="856"/>
        <v>2021</v>
      </c>
      <c r="P6871">
        <f t="shared" si="857"/>
        <v>7</v>
      </c>
      <c r="Q6871" t="str">
        <f t="shared" si="858"/>
        <v>juil</v>
      </c>
      <c r="R6871" t="str">
        <f t="shared" si="859"/>
        <v>North Dakota</v>
      </c>
      <c r="S6871" t="str">
        <f t="shared" si="860"/>
        <v>2021-07</v>
      </c>
      <c r="T6871">
        <f>IF(AND(COUNTIF(Calculs!$Q$2:$Q$12,$O6871)&gt;0,COUNTIF(Calculs!$S$2:$S$12,$E6871)&gt;0,COUNTIF(Calculs!$U$2:$U$12,$H6871)&gt;0),1,0)</f>
        <v>1</v>
      </c>
      <c r="U6871">
        <f t="shared" si="861"/>
        <v>2183</v>
      </c>
      <c r="V6871">
        <f t="shared" si="862"/>
        <v>59</v>
      </c>
      <c r="W6871">
        <f t="shared" si="863"/>
        <v>873.2</v>
      </c>
    </row>
    <row r="6872" spans="1:23" ht="15.75" customHeight="1" x14ac:dyDescent="0.3">
      <c r="A6872" s="2" t="s">
        <v>25</v>
      </c>
      <c r="B6872" s="2">
        <v>1185732</v>
      </c>
      <c r="C6872" s="3">
        <v>44385</v>
      </c>
      <c r="D6872" s="12" t="str" cm="1">
        <f t="array" ref="D6872">_xlfn.SWITCH(WEEKDAY(C6872,2), 1, "Lundi", 2, "Mardi", 3, "Mercredi", 4, "Jeudi", 5, "Vendredi", 6, "Samedi", 7, "Dimanche", "Erreur")</f>
        <v>Jeudi</v>
      </c>
      <c r="E6872" s="2" t="s">
        <v>35</v>
      </c>
      <c r="F6872" s="2" t="s">
        <v>109</v>
      </c>
      <c r="G6872" s="2" t="s">
        <v>110</v>
      </c>
      <c r="H6872" s="4" t="s">
        <v>20</v>
      </c>
      <c r="I6872" s="5">
        <v>38</v>
      </c>
      <c r="J6872" s="6">
        <v>53</v>
      </c>
      <c r="K6872" s="7">
        <v>2014</v>
      </c>
      <c r="L6872" s="7">
        <v>866.02</v>
      </c>
      <c r="M6872" s="8">
        <v>0.43</v>
      </c>
      <c r="N6872" s="2" t="s">
        <v>82</v>
      </c>
      <c r="O6872">
        <f t="shared" si="856"/>
        <v>2021</v>
      </c>
      <c r="P6872">
        <f t="shared" si="857"/>
        <v>7</v>
      </c>
      <c r="Q6872" t="str">
        <f t="shared" si="858"/>
        <v>juil</v>
      </c>
      <c r="R6872" t="str">
        <f t="shared" si="859"/>
        <v>North Dakota</v>
      </c>
      <c r="S6872" t="str">
        <f t="shared" si="860"/>
        <v>2021-07</v>
      </c>
      <c r="T6872">
        <f>IF(AND(COUNTIF(Calculs!$Q$2:$Q$12,$O6872)&gt;0,COUNTIF(Calculs!$S$2:$S$12,$E6872)&gt;0,COUNTIF(Calculs!$U$2:$U$12,$H6872)&gt;0),1,0)</f>
        <v>1</v>
      </c>
      <c r="U6872">
        <f t="shared" si="861"/>
        <v>2014</v>
      </c>
      <c r="V6872">
        <f t="shared" si="862"/>
        <v>53</v>
      </c>
      <c r="W6872">
        <f t="shared" si="863"/>
        <v>866.02</v>
      </c>
    </row>
    <row r="6873" spans="1:23" ht="15.75" customHeight="1" x14ac:dyDescent="0.3">
      <c r="A6873" s="2" t="s">
        <v>25</v>
      </c>
      <c r="B6873" s="2">
        <v>1185732</v>
      </c>
      <c r="C6873" s="3">
        <v>44385</v>
      </c>
      <c r="D6873" s="12" t="str" cm="1">
        <f t="array" ref="D6873">_xlfn.SWITCH(WEEKDAY(C6873,2), 1, "Lundi", 2, "Mardi", 3, "Mercredi", 4, "Jeudi", 5, "Vendredi", 6, "Samedi", 7, "Dimanche", "Erreur")</f>
        <v>Jeudi</v>
      </c>
      <c r="E6873" s="2" t="s">
        <v>35</v>
      </c>
      <c r="F6873" s="2" t="s">
        <v>109</v>
      </c>
      <c r="G6873" s="2" t="s">
        <v>110</v>
      </c>
      <c r="H6873" s="4" t="s">
        <v>21</v>
      </c>
      <c r="I6873" s="5">
        <v>49</v>
      </c>
      <c r="J6873" s="6">
        <v>60</v>
      </c>
      <c r="K6873" s="7">
        <v>2940</v>
      </c>
      <c r="L6873" s="7">
        <v>1352.3999999999999</v>
      </c>
      <c r="M6873" s="8">
        <v>0.45999999999999996</v>
      </c>
      <c r="N6873" s="2" t="s">
        <v>82</v>
      </c>
      <c r="O6873">
        <f t="shared" si="856"/>
        <v>2021</v>
      </c>
      <c r="P6873">
        <f t="shared" si="857"/>
        <v>7</v>
      </c>
      <c r="Q6873" t="str">
        <f t="shared" si="858"/>
        <v>juil</v>
      </c>
      <c r="R6873" t="str">
        <f t="shared" si="859"/>
        <v>North Dakota</v>
      </c>
      <c r="S6873" t="str">
        <f t="shared" si="860"/>
        <v>2021-07</v>
      </c>
      <c r="T6873">
        <f>IF(AND(COUNTIF(Calculs!$Q$2:$Q$12,$O6873)&gt;0,COUNTIF(Calculs!$S$2:$S$12,$E6873)&gt;0,COUNTIF(Calculs!$U$2:$U$12,$H6873)&gt;0),1,0)</f>
        <v>1</v>
      </c>
      <c r="U6873">
        <f t="shared" si="861"/>
        <v>2940</v>
      </c>
      <c r="V6873">
        <f t="shared" si="862"/>
        <v>60</v>
      </c>
      <c r="W6873">
        <f t="shared" si="863"/>
        <v>1352.3999999999999</v>
      </c>
    </row>
    <row r="6874" spans="1:23" ht="15.75" customHeight="1" x14ac:dyDescent="0.3">
      <c r="A6874" s="2" t="s">
        <v>25</v>
      </c>
      <c r="B6874" s="2">
        <v>1185732</v>
      </c>
      <c r="C6874" s="3">
        <v>44385</v>
      </c>
      <c r="D6874" s="12" t="str" cm="1">
        <f t="array" ref="D6874">_xlfn.SWITCH(WEEKDAY(C6874,2), 1, "Lundi", 2, "Mardi", 3, "Mercredi", 4, "Jeudi", 5, "Vendredi", 6, "Samedi", 7, "Dimanche", "Erreur")</f>
        <v>Jeudi</v>
      </c>
      <c r="E6874" s="2" t="s">
        <v>35</v>
      </c>
      <c r="F6874" s="2" t="s">
        <v>109</v>
      </c>
      <c r="G6874" s="2" t="s">
        <v>110</v>
      </c>
      <c r="H6874" s="4" t="s">
        <v>22</v>
      </c>
      <c r="I6874" s="5">
        <v>54</v>
      </c>
      <c r="J6874" s="6">
        <v>98</v>
      </c>
      <c r="K6874" s="7">
        <v>5292</v>
      </c>
      <c r="L6874" s="7">
        <v>2857.6800000000003</v>
      </c>
      <c r="M6874" s="8">
        <v>0.54</v>
      </c>
      <c r="N6874" s="2" t="s">
        <v>82</v>
      </c>
      <c r="O6874">
        <f t="shared" si="856"/>
        <v>2021</v>
      </c>
      <c r="P6874">
        <f t="shared" si="857"/>
        <v>7</v>
      </c>
      <c r="Q6874" t="str">
        <f t="shared" si="858"/>
        <v>juil</v>
      </c>
      <c r="R6874" t="str">
        <f t="shared" si="859"/>
        <v>North Dakota</v>
      </c>
      <c r="S6874" t="str">
        <f t="shared" si="860"/>
        <v>2021-07</v>
      </c>
      <c r="T6874">
        <f>IF(AND(COUNTIF(Calculs!$Q$2:$Q$12,$O6874)&gt;0,COUNTIF(Calculs!$S$2:$S$12,$E6874)&gt;0,COUNTIF(Calculs!$U$2:$U$12,$H6874)&gt;0),1,0)</f>
        <v>1</v>
      </c>
      <c r="U6874">
        <f t="shared" si="861"/>
        <v>5292</v>
      </c>
      <c r="V6874">
        <f t="shared" si="862"/>
        <v>98</v>
      </c>
      <c r="W6874">
        <f t="shared" si="863"/>
        <v>2857.6800000000003</v>
      </c>
    </row>
    <row r="6875" spans="1:23" ht="15.75" customHeight="1" x14ac:dyDescent="0.3">
      <c r="A6875" s="2" t="s">
        <v>25</v>
      </c>
      <c r="B6875" s="2">
        <v>1185732</v>
      </c>
      <c r="C6875" s="3">
        <v>44417</v>
      </c>
      <c r="D6875" s="12" t="str" cm="1">
        <f t="array" ref="D6875">_xlfn.SWITCH(WEEKDAY(C6875,2), 1, "Lundi", 2, "Mardi", 3, "Mercredi", 4, "Jeudi", 5, "Vendredi", 6, "Samedi", 7, "Dimanche", "Erreur")</f>
        <v>Lundi</v>
      </c>
      <c r="E6875" s="2" t="s">
        <v>35</v>
      </c>
      <c r="F6875" s="2" t="s">
        <v>109</v>
      </c>
      <c r="G6875" s="2" t="s">
        <v>110</v>
      </c>
      <c r="H6875" s="4" t="s">
        <v>16</v>
      </c>
      <c r="I6875" s="5">
        <v>46</v>
      </c>
      <c r="J6875" s="6">
        <v>147</v>
      </c>
      <c r="K6875" s="7">
        <v>6762</v>
      </c>
      <c r="L6875" s="7">
        <v>3313.38</v>
      </c>
      <c r="M6875" s="8">
        <v>0.49</v>
      </c>
      <c r="N6875" s="2" t="s">
        <v>82</v>
      </c>
      <c r="O6875">
        <f t="shared" si="856"/>
        <v>2021</v>
      </c>
      <c r="P6875">
        <f t="shared" si="857"/>
        <v>8</v>
      </c>
      <c r="Q6875" t="str">
        <f t="shared" si="858"/>
        <v>août</v>
      </c>
      <c r="R6875" t="str">
        <f t="shared" si="859"/>
        <v>North Dakota</v>
      </c>
      <c r="S6875" t="str">
        <f t="shared" si="860"/>
        <v>2021-08</v>
      </c>
      <c r="T6875">
        <f>IF(AND(COUNTIF(Calculs!$Q$2:$Q$12,$O6875)&gt;0,COUNTIF(Calculs!$S$2:$S$12,$E6875)&gt;0,COUNTIF(Calculs!$U$2:$U$12,$H6875)&gt;0),1,0)</f>
        <v>1</v>
      </c>
      <c r="U6875">
        <f t="shared" si="861"/>
        <v>6762</v>
      </c>
      <c r="V6875">
        <f t="shared" si="862"/>
        <v>147</v>
      </c>
      <c r="W6875">
        <f t="shared" si="863"/>
        <v>3313.38</v>
      </c>
    </row>
    <row r="6876" spans="1:23" ht="15.75" customHeight="1" x14ac:dyDescent="0.3">
      <c r="A6876" s="2" t="s">
        <v>25</v>
      </c>
      <c r="B6876" s="2">
        <v>1185732</v>
      </c>
      <c r="C6876" s="3">
        <v>44417</v>
      </c>
      <c r="D6876" s="12" t="str" cm="1">
        <f t="array" ref="D6876">_xlfn.SWITCH(WEEKDAY(C6876,2), 1, "Lundi", 2, "Mardi", 3, "Mercredi", 4, "Jeudi", 5, "Vendredi", 6, "Samedi", 7, "Dimanche", "Erreur")</f>
        <v>Lundi</v>
      </c>
      <c r="E6876" s="2" t="s">
        <v>35</v>
      </c>
      <c r="F6876" s="2" t="s">
        <v>109</v>
      </c>
      <c r="G6876" s="2" t="s">
        <v>110</v>
      </c>
      <c r="H6876" s="4" t="s">
        <v>18</v>
      </c>
      <c r="I6876" s="5">
        <v>42</v>
      </c>
      <c r="J6876" s="6">
        <v>90</v>
      </c>
      <c r="K6876" s="7">
        <v>3780</v>
      </c>
      <c r="L6876" s="7">
        <v>1512</v>
      </c>
      <c r="M6876" s="8">
        <v>0.4</v>
      </c>
      <c r="N6876" s="2" t="s">
        <v>82</v>
      </c>
      <c r="O6876">
        <f t="shared" si="856"/>
        <v>2021</v>
      </c>
      <c r="P6876">
        <f t="shared" si="857"/>
        <v>8</v>
      </c>
      <c r="Q6876" t="str">
        <f t="shared" si="858"/>
        <v>août</v>
      </c>
      <c r="R6876" t="str">
        <f t="shared" si="859"/>
        <v>North Dakota</v>
      </c>
      <c r="S6876" t="str">
        <f t="shared" si="860"/>
        <v>2021-08</v>
      </c>
      <c r="T6876">
        <f>IF(AND(COUNTIF(Calculs!$Q$2:$Q$12,$O6876)&gt;0,COUNTIF(Calculs!$S$2:$S$12,$E6876)&gt;0,COUNTIF(Calculs!$U$2:$U$12,$H6876)&gt;0),1,0)</f>
        <v>1</v>
      </c>
      <c r="U6876">
        <f t="shared" si="861"/>
        <v>3780</v>
      </c>
      <c r="V6876">
        <f t="shared" si="862"/>
        <v>90</v>
      </c>
      <c r="W6876">
        <f t="shared" si="863"/>
        <v>1512</v>
      </c>
    </row>
    <row r="6877" spans="1:23" ht="15.75" customHeight="1" x14ac:dyDescent="0.3">
      <c r="A6877" s="2" t="s">
        <v>25</v>
      </c>
      <c r="B6877" s="2">
        <v>1185732</v>
      </c>
      <c r="C6877" s="3">
        <v>44417</v>
      </c>
      <c r="D6877" s="12" t="str" cm="1">
        <f t="array" ref="D6877">_xlfn.SWITCH(WEEKDAY(C6877,2), 1, "Lundi", 2, "Mardi", 3, "Mercredi", 4, "Jeudi", 5, "Vendredi", 6, "Samedi", 7, "Dimanche", "Erreur")</f>
        <v>Lundi</v>
      </c>
      <c r="E6877" s="2" t="s">
        <v>35</v>
      </c>
      <c r="F6877" s="2" t="s">
        <v>109</v>
      </c>
      <c r="G6877" s="2" t="s">
        <v>110</v>
      </c>
      <c r="H6877" s="4" t="s">
        <v>19</v>
      </c>
      <c r="I6877" s="5">
        <v>37</v>
      </c>
      <c r="J6877" s="6">
        <v>63</v>
      </c>
      <c r="K6877" s="7">
        <v>2331</v>
      </c>
      <c r="L6877" s="7">
        <v>955.70999999999992</v>
      </c>
      <c r="M6877" s="8">
        <v>0.41</v>
      </c>
      <c r="N6877" s="2" t="s">
        <v>82</v>
      </c>
      <c r="O6877">
        <f t="shared" si="856"/>
        <v>2021</v>
      </c>
      <c r="P6877">
        <f t="shared" si="857"/>
        <v>8</v>
      </c>
      <c r="Q6877" t="str">
        <f t="shared" si="858"/>
        <v>août</v>
      </c>
      <c r="R6877" t="str">
        <f t="shared" si="859"/>
        <v>North Dakota</v>
      </c>
      <c r="S6877" t="str">
        <f t="shared" si="860"/>
        <v>2021-08</v>
      </c>
      <c r="T6877">
        <f>IF(AND(COUNTIF(Calculs!$Q$2:$Q$12,$O6877)&gt;0,COUNTIF(Calculs!$S$2:$S$12,$E6877)&gt;0,COUNTIF(Calculs!$U$2:$U$12,$H6877)&gt;0),1,0)</f>
        <v>1</v>
      </c>
      <c r="U6877">
        <f t="shared" si="861"/>
        <v>2331</v>
      </c>
      <c r="V6877">
        <f t="shared" si="862"/>
        <v>63</v>
      </c>
      <c r="W6877">
        <f t="shared" si="863"/>
        <v>955.70999999999992</v>
      </c>
    </row>
    <row r="6878" spans="1:23" ht="15.75" customHeight="1" x14ac:dyDescent="0.3">
      <c r="A6878" s="2" t="s">
        <v>25</v>
      </c>
      <c r="B6878" s="2">
        <v>1185732</v>
      </c>
      <c r="C6878" s="3">
        <v>44417</v>
      </c>
      <c r="D6878" s="12" t="str" cm="1">
        <f t="array" ref="D6878">_xlfn.SWITCH(WEEKDAY(C6878,2), 1, "Lundi", 2, "Mardi", 3, "Mercredi", 4, "Jeudi", 5, "Vendredi", 6, "Samedi", 7, "Dimanche", "Erreur")</f>
        <v>Lundi</v>
      </c>
      <c r="E6878" s="2" t="s">
        <v>35</v>
      </c>
      <c r="F6878" s="2" t="s">
        <v>109</v>
      </c>
      <c r="G6878" s="2" t="s">
        <v>110</v>
      </c>
      <c r="H6878" s="4" t="s">
        <v>20</v>
      </c>
      <c r="I6878" s="5">
        <v>38</v>
      </c>
      <c r="J6878" s="6">
        <v>52</v>
      </c>
      <c r="K6878" s="7">
        <v>1976</v>
      </c>
      <c r="L6878" s="7">
        <v>810.16</v>
      </c>
      <c r="M6878" s="8">
        <v>0.41</v>
      </c>
      <c r="N6878" s="2" t="s">
        <v>82</v>
      </c>
      <c r="O6878">
        <f t="shared" si="856"/>
        <v>2021</v>
      </c>
      <c r="P6878">
        <f t="shared" si="857"/>
        <v>8</v>
      </c>
      <c r="Q6878" t="str">
        <f t="shared" si="858"/>
        <v>août</v>
      </c>
      <c r="R6878" t="str">
        <f t="shared" si="859"/>
        <v>North Dakota</v>
      </c>
      <c r="S6878" t="str">
        <f t="shared" si="860"/>
        <v>2021-08</v>
      </c>
      <c r="T6878">
        <f>IF(AND(COUNTIF(Calculs!$Q$2:$Q$12,$O6878)&gt;0,COUNTIF(Calculs!$S$2:$S$12,$E6878)&gt;0,COUNTIF(Calculs!$U$2:$U$12,$H6878)&gt;0),1,0)</f>
        <v>1</v>
      </c>
      <c r="U6878">
        <f t="shared" si="861"/>
        <v>1976</v>
      </c>
      <c r="V6878">
        <f t="shared" si="862"/>
        <v>52</v>
      </c>
      <c r="W6878">
        <f t="shared" si="863"/>
        <v>810.16</v>
      </c>
    </row>
    <row r="6879" spans="1:23" ht="15.75" customHeight="1" x14ac:dyDescent="0.3">
      <c r="A6879" s="2" t="s">
        <v>25</v>
      </c>
      <c r="B6879" s="2">
        <v>1185732</v>
      </c>
      <c r="C6879" s="3">
        <v>44417</v>
      </c>
      <c r="D6879" s="12" t="str" cm="1">
        <f t="array" ref="D6879">_xlfn.SWITCH(WEEKDAY(C6879,2), 1, "Lundi", 2, "Mardi", 3, "Mercredi", 4, "Jeudi", 5, "Vendredi", 6, "Samedi", 7, "Dimanche", "Erreur")</f>
        <v>Lundi</v>
      </c>
      <c r="E6879" s="2" t="s">
        <v>35</v>
      </c>
      <c r="F6879" s="2" t="s">
        <v>109</v>
      </c>
      <c r="G6879" s="2" t="s">
        <v>110</v>
      </c>
      <c r="H6879" s="4" t="s">
        <v>21</v>
      </c>
      <c r="I6879" s="5">
        <v>46</v>
      </c>
      <c r="J6879" s="6">
        <v>44</v>
      </c>
      <c r="K6879" s="7">
        <v>2024</v>
      </c>
      <c r="L6879" s="7">
        <v>931.04</v>
      </c>
      <c r="M6879" s="8">
        <v>0.45999999999999996</v>
      </c>
      <c r="N6879" s="2" t="s">
        <v>82</v>
      </c>
      <c r="O6879">
        <f t="shared" si="856"/>
        <v>2021</v>
      </c>
      <c r="P6879">
        <f t="shared" si="857"/>
        <v>8</v>
      </c>
      <c r="Q6879" t="str">
        <f t="shared" si="858"/>
        <v>août</v>
      </c>
      <c r="R6879" t="str">
        <f t="shared" si="859"/>
        <v>North Dakota</v>
      </c>
      <c r="S6879" t="str">
        <f t="shared" si="860"/>
        <v>2021-08</v>
      </c>
      <c r="T6879">
        <f>IF(AND(COUNTIF(Calculs!$Q$2:$Q$12,$O6879)&gt;0,COUNTIF(Calculs!$S$2:$S$12,$E6879)&gt;0,COUNTIF(Calculs!$U$2:$U$12,$H6879)&gt;0),1,0)</f>
        <v>1</v>
      </c>
      <c r="U6879">
        <f t="shared" si="861"/>
        <v>2024</v>
      </c>
      <c r="V6879">
        <f t="shared" si="862"/>
        <v>44</v>
      </c>
      <c r="W6879">
        <f t="shared" si="863"/>
        <v>931.04</v>
      </c>
    </row>
    <row r="6880" spans="1:23" ht="15.75" customHeight="1" x14ac:dyDescent="0.3">
      <c r="A6880" s="2" t="s">
        <v>25</v>
      </c>
      <c r="B6880" s="2">
        <v>1185732</v>
      </c>
      <c r="C6880" s="3">
        <v>44417</v>
      </c>
      <c r="D6880" s="12" t="str" cm="1">
        <f t="array" ref="D6880">_xlfn.SWITCH(WEEKDAY(C6880,2), 1, "Lundi", 2, "Mardi", 3, "Mercredi", 4, "Jeudi", 5, "Vendredi", 6, "Samedi", 7, "Dimanche", "Erreur")</f>
        <v>Lundi</v>
      </c>
      <c r="E6880" s="2" t="s">
        <v>35</v>
      </c>
      <c r="F6880" s="2" t="s">
        <v>109</v>
      </c>
      <c r="G6880" s="2" t="s">
        <v>110</v>
      </c>
      <c r="H6880" s="4" t="s">
        <v>22</v>
      </c>
      <c r="I6880" s="5">
        <v>54</v>
      </c>
      <c r="J6880" s="6">
        <v>95</v>
      </c>
      <c r="K6880" s="7">
        <v>5130</v>
      </c>
      <c r="L6880" s="7">
        <v>2718.9</v>
      </c>
      <c r="M6880" s="8">
        <v>0.53</v>
      </c>
      <c r="N6880" s="2" t="s">
        <v>82</v>
      </c>
      <c r="O6880">
        <f t="shared" si="856"/>
        <v>2021</v>
      </c>
      <c r="P6880">
        <f t="shared" si="857"/>
        <v>8</v>
      </c>
      <c r="Q6880" t="str">
        <f t="shared" si="858"/>
        <v>août</v>
      </c>
      <c r="R6880" t="str">
        <f t="shared" si="859"/>
        <v>North Dakota</v>
      </c>
      <c r="S6880" t="str">
        <f t="shared" si="860"/>
        <v>2021-08</v>
      </c>
      <c r="T6880">
        <f>IF(AND(COUNTIF(Calculs!$Q$2:$Q$12,$O6880)&gt;0,COUNTIF(Calculs!$S$2:$S$12,$E6880)&gt;0,COUNTIF(Calculs!$U$2:$U$12,$H6880)&gt;0),1,0)</f>
        <v>1</v>
      </c>
      <c r="U6880">
        <f t="shared" si="861"/>
        <v>5130</v>
      </c>
      <c r="V6880">
        <f t="shared" si="862"/>
        <v>95</v>
      </c>
      <c r="W6880">
        <f t="shared" si="863"/>
        <v>2718.9</v>
      </c>
    </row>
    <row r="6881" spans="1:23" ht="15.75" customHeight="1" x14ac:dyDescent="0.3">
      <c r="A6881" s="2" t="s">
        <v>25</v>
      </c>
      <c r="B6881" s="2">
        <v>1185732</v>
      </c>
      <c r="C6881" s="3">
        <v>44449</v>
      </c>
      <c r="D6881" s="12" t="str" cm="1">
        <f t="array" ref="D6881">_xlfn.SWITCH(WEEKDAY(C6881,2), 1, "Lundi", 2, "Mardi", 3, "Mercredi", 4, "Jeudi", 5, "Vendredi", 6, "Samedi", 7, "Dimanche", "Erreur")</f>
        <v>Vendredi</v>
      </c>
      <c r="E6881" s="2" t="s">
        <v>35</v>
      </c>
      <c r="F6881" s="2" t="s">
        <v>109</v>
      </c>
      <c r="G6881" s="2" t="s">
        <v>110</v>
      </c>
      <c r="H6881" s="4" t="s">
        <v>16</v>
      </c>
      <c r="I6881" s="5">
        <v>36</v>
      </c>
      <c r="J6881" s="6">
        <v>133</v>
      </c>
      <c r="K6881" s="7">
        <v>4788</v>
      </c>
      <c r="L6881" s="7">
        <v>2394</v>
      </c>
      <c r="M6881" s="8">
        <v>0.5</v>
      </c>
      <c r="N6881" s="2" t="s">
        <v>82</v>
      </c>
      <c r="O6881">
        <f t="shared" si="856"/>
        <v>2021</v>
      </c>
      <c r="P6881">
        <f t="shared" si="857"/>
        <v>9</v>
      </c>
      <c r="Q6881" t="str">
        <f t="shared" si="858"/>
        <v>sept</v>
      </c>
      <c r="R6881" t="str">
        <f t="shared" si="859"/>
        <v>North Dakota</v>
      </c>
      <c r="S6881" t="str">
        <f t="shared" si="860"/>
        <v>2021-09</v>
      </c>
      <c r="T6881">
        <f>IF(AND(COUNTIF(Calculs!$Q$2:$Q$12,$O6881)&gt;0,COUNTIF(Calculs!$S$2:$S$12,$E6881)&gt;0,COUNTIF(Calculs!$U$2:$U$12,$H6881)&gt;0),1,0)</f>
        <v>1</v>
      </c>
      <c r="U6881">
        <f t="shared" si="861"/>
        <v>4788</v>
      </c>
      <c r="V6881">
        <f t="shared" si="862"/>
        <v>133</v>
      </c>
      <c r="W6881">
        <f t="shared" si="863"/>
        <v>2394</v>
      </c>
    </row>
    <row r="6882" spans="1:23" ht="15.75" customHeight="1" x14ac:dyDescent="0.3">
      <c r="A6882" s="2" t="s">
        <v>25</v>
      </c>
      <c r="B6882" s="2">
        <v>1185732</v>
      </c>
      <c r="C6882" s="3">
        <v>44449</v>
      </c>
      <c r="D6882" s="12" t="str" cm="1">
        <f t="array" ref="D6882">_xlfn.SWITCH(WEEKDAY(C6882,2), 1, "Lundi", 2, "Mardi", 3, "Mercredi", 4, "Jeudi", 5, "Vendredi", 6, "Samedi", 7, "Dimanche", "Erreur")</f>
        <v>Vendredi</v>
      </c>
      <c r="E6882" s="2" t="s">
        <v>35</v>
      </c>
      <c r="F6882" s="2" t="s">
        <v>109</v>
      </c>
      <c r="G6882" s="2" t="s">
        <v>110</v>
      </c>
      <c r="H6882" s="4" t="s">
        <v>18</v>
      </c>
      <c r="I6882" s="5">
        <v>34</v>
      </c>
      <c r="J6882" s="6">
        <v>72</v>
      </c>
      <c r="K6882" s="7">
        <v>2448</v>
      </c>
      <c r="L6882" s="7">
        <v>1052.6399999999999</v>
      </c>
      <c r="M6882" s="8">
        <v>0.43</v>
      </c>
      <c r="N6882" s="2" t="s">
        <v>82</v>
      </c>
      <c r="O6882">
        <f t="shared" si="856"/>
        <v>2021</v>
      </c>
      <c r="P6882">
        <f t="shared" si="857"/>
        <v>9</v>
      </c>
      <c r="Q6882" t="str">
        <f t="shared" si="858"/>
        <v>sept</v>
      </c>
      <c r="R6882" t="str">
        <f t="shared" si="859"/>
        <v>North Dakota</v>
      </c>
      <c r="S6882" t="str">
        <f t="shared" si="860"/>
        <v>2021-09</v>
      </c>
      <c r="T6882">
        <f>IF(AND(COUNTIF(Calculs!$Q$2:$Q$12,$O6882)&gt;0,COUNTIF(Calculs!$S$2:$S$12,$E6882)&gt;0,COUNTIF(Calculs!$U$2:$U$12,$H6882)&gt;0),1,0)</f>
        <v>1</v>
      </c>
      <c r="U6882">
        <f t="shared" si="861"/>
        <v>2448</v>
      </c>
      <c r="V6882">
        <f t="shared" si="862"/>
        <v>72</v>
      </c>
      <c r="W6882">
        <f t="shared" si="863"/>
        <v>1052.6399999999999</v>
      </c>
    </row>
    <row r="6883" spans="1:23" ht="15.75" customHeight="1" x14ac:dyDescent="0.3">
      <c r="A6883" s="2" t="s">
        <v>25</v>
      </c>
      <c r="B6883" s="2">
        <v>1185732</v>
      </c>
      <c r="C6883" s="3">
        <v>44449</v>
      </c>
      <c r="D6883" s="12" t="str" cm="1">
        <f t="array" ref="D6883">_xlfn.SWITCH(WEEKDAY(C6883,2), 1, "Lundi", 2, "Mardi", 3, "Mercredi", 4, "Jeudi", 5, "Vendredi", 6, "Samedi", 7, "Dimanche", "Erreur")</f>
        <v>Vendredi</v>
      </c>
      <c r="E6883" s="2" t="s">
        <v>35</v>
      </c>
      <c r="F6883" s="2" t="s">
        <v>109</v>
      </c>
      <c r="G6883" s="2" t="s">
        <v>110</v>
      </c>
      <c r="H6883" s="4" t="s">
        <v>19</v>
      </c>
      <c r="I6883" s="5">
        <v>27</v>
      </c>
      <c r="J6883" s="6">
        <v>51</v>
      </c>
      <c r="K6883" s="7">
        <v>1377</v>
      </c>
      <c r="L6883" s="7">
        <v>605.88</v>
      </c>
      <c r="M6883" s="8">
        <v>0.44</v>
      </c>
      <c r="N6883" s="2" t="s">
        <v>82</v>
      </c>
      <c r="O6883">
        <f t="shared" si="856"/>
        <v>2021</v>
      </c>
      <c r="P6883">
        <f t="shared" si="857"/>
        <v>9</v>
      </c>
      <c r="Q6883" t="str">
        <f t="shared" si="858"/>
        <v>sept</v>
      </c>
      <c r="R6883" t="str">
        <f t="shared" si="859"/>
        <v>North Dakota</v>
      </c>
      <c r="S6883" t="str">
        <f t="shared" si="860"/>
        <v>2021-09</v>
      </c>
      <c r="T6883">
        <f>IF(AND(COUNTIF(Calculs!$Q$2:$Q$12,$O6883)&gt;0,COUNTIF(Calculs!$S$2:$S$12,$E6883)&gt;0,COUNTIF(Calculs!$U$2:$U$12,$H6883)&gt;0),1,0)</f>
        <v>1</v>
      </c>
      <c r="U6883">
        <f t="shared" si="861"/>
        <v>1377</v>
      </c>
      <c r="V6883">
        <f t="shared" si="862"/>
        <v>51</v>
      </c>
      <c r="W6883">
        <f t="shared" si="863"/>
        <v>605.88</v>
      </c>
    </row>
    <row r="6884" spans="1:23" ht="15.75" customHeight="1" x14ac:dyDescent="0.3">
      <c r="A6884" s="2" t="s">
        <v>25</v>
      </c>
      <c r="B6884" s="2">
        <v>1185732</v>
      </c>
      <c r="C6884" s="3">
        <v>44449</v>
      </c>
      <c r="D6884" s="12" t="str" cm="1">
        <f t="array" ref="D6884">_xlfn.SWITCH(WEEKDAY(C6884,2), 1, "Lundi", 2, "Mardi", 3, "Mercredi", 4, "Jeudi", 5, "Vendredi", 6, "Samedi", 7, "Dimanche", "Erreur")</f>
        <v>Vendredi</v>
      </c>
      <c r="E6884" s="2" t="s">
        <v>35</v>
      </c>
      <c r="F6884" s="2" t="s">
        <v>109</v>
      </c>
      <c r="G6884" s="2" t="s">
        <v>110</v>
      </c>
      <c r="H6884" s="4" t="s">
        <v>20</v>
      </c>
      <c r="I6884" s="5">
        <v>28</v>
      </c>
      <c r="J6884" s="6">
        <v>44</v>
      </c>
      <c r="K6884" s="7">
        <v>1232</v>
      </c>
      <c r="L6884" s="7">
        <v>505.11999999999995</v>
      </c>
      <c r="M6884" s="8">
        <v>0.41</v>
      </c>
      <c r="N6884" s="2" t="s">
        <v>82</v>
      </c>
      <c r="O6884">
        <f t="shared" si="856"/>
        <v>2021</v>
      </c>
      <c r="P6884">
        <f t="shared" si="857"/>
        <v>9</v>
      </c>
      <c r="Q6884" t="str">
        <f t="shared" si="858"/>
        <v>sept</v>
      </c>
      <c r="R6884" t="str">
        <f t="shared" si="859"/>
        <v>North Dakota</v>
      </c>
      <c r="S6884" t="str">
        <f t="shared" si="860"/>
        <v>2021-09</v>
      </c>
      <c r="T6884">
        <f>IF(AND(COUNTIF(Calculs!$Q$2:$Q$12,$O6884)&gt;0,COUNTIF(Calculs!$S$2:$S$12,$E6884)&gt;0,COUNTIF(Calculs!$U$2:$U$12,$H6884)&gt;0),1,0)</f>
        <v>1</v>
      </c>
      <c r="U6884">
        <f t="shared" si="861"/>
        <v>1232</v>
      </c>
      <c r="V6884">
        <f t="shared" si="862"/>
        <v>44</v>
      </c>
      <c r="W6884">
        <f t="shared" si="863"/>
        <v>505.11999999999995</v>
      </c>
    </row>
    <row r="6885" spans="1:23" ht="15.75" customHeight="1" x14ac:dyDescent="0.3">
      <c r="A6885" s="2" t="s">
        <v>25</v>
      </c>
      <c r="B6885" s="2">
        <v>1185732</v>
      </c>
      <c r="C6885" s="3">
        <v>44449</v>
      </c>
      <c r="D6885" s="12" t="str" cm="1">
        <f t="array" ref="D6885">_xlfn.SWITCH(WEEKDAY(C6885,2), 1, "Lundi", 2, "Mardi", 3, "Mercredi", 4, "Jeudi", 5, "Vendredi", 6, "Samedi", 7, "Dimanche", "Erreur")</f>
        <v>Vendredi</v>
      </c>
      <c r="E6885" s="2" t="s">
        <v>35</v>
      </c>
      <c r="F6885" s="2" t="s">
        <v>109</v>
      </c>
      <c r="G6885" s="2" t="s">
        <v>110</v>
      </c>
      <c r="H6885" s="4" t="s">
        <v>21</v>
      </c>
      <c r="I6885" s="5">
        <v>36</v>
      </c>
      <c r="J6885" s="6">
        <v>42</v>
      </c>
      <c r="K6885" s="7">
        <v>1512</v>
      </c>
      <c r="L6885" s="7">
        <v>740.88</v>
      </c>
      <c r="M6885" s="8">
        <v>0.49</v>
      </c>
      <c r="N6885" s="2" t="s">
        <v>82</v>
      </c>
      <c r="O6885">
        <f t="shared" si="856"/>
        <v>2021</v>
      </c>
      <c r="P6885">
        <f t="shared" si="857"/>
        <v>9</v>
      </c>
      <c r="Q6885" t="str">
        <f t="shared" si="858"/>
        <v>sept</v>
      </c>
      <c r="R6885" t="str">
        <f t="shared" si="859"/>
        <v>North Dakota</v>
      </c>
      <c r="S6885" t="str">
        <f t="shared" si="860"/>
        <v>2021-09</v>
      </c>
      <c r="T6885">
        <f>IF(AND(COUNTIF(Calculs!$Q$2:$Q$12,$O6885)&gt;0,COUNTIF(Calculs!$S$2:$S$12,$E6885)&gt;0,COUNTIF(Calculs!$U$2:$U$12,$H6885)&gt;0),1,0)</f>
        <v>1</v>
      </c>
      <c r="U6885">
        <f t="shared" si="861"/>
        <v>1512</v>
      </c>
      <c r="V6885">
        <f t="shared" si="862"/>
        <v>42</v>
      </c>
      <c r="W6885">
        <f t="shared" si="863"/>
        <v>740.88</v>
      </c>
    </row>
    <row r="6886" spans="1:23" ht="15.75" customHeight="1" x14ac:dyDescent="0.3">
      <c r="A6886" s="2" t="s">
        <v>25</v>
      </c>
      <c r="B6886" s="2">
        <v>1185732</v>
      </c>
      <c r="C6886" s="3">
        <v>44449</v>
      </c>
      <c r="D6886" s="12" t="str" cm="1">
        <f t="array" ref="D6886">_xlfn.SWITCH(WEEKDAY(C6886,2), 1, "Lundi", 2, "Mardi", 3, "Mercredi", 4, "Jeudi", 5, "Vendredi", 6, "Samedi", 7, "Dimanche", "Erreur")</f>
        <v>Vendredi</v>
      </c>
      <c r="E6886" s="2" t="s">
        <v>35</v>
      </c>
      <c r="F6886" s="2" t="s">
        <v>109</v>
      </c>
      <c r="G6886" s="2" t="s">
        <v>110</v>
      </c>
      <c r="H6886" s="4" t="s">
        <v>22</v>
      </c>
      <c r="I6886" s="5">
        <v>44</v>
      </c>
      <c r="J6886" s="6">
        <v>63</v>
      </c>
      <c r="K6886" s="7">
        <v>2772</v>
      </c>
      <c r="L6886" s="7">
        <v>1524.6000000000001</v>
      </c>
      <c r="M6886" s="8">
        <v>0.55000000000000004</v>
      </c>
      <c r="N6886" s="2" t="s">
        <v>82</v>
      </c>
      <c r="O6886">
        <f t="shared" si="856"/>
        <v>2021</v>
      </c>
      <c r="P6886">
        <f t="shared" si="857"/>
        <v>9</v>
      </c>
      <c r="Q6886" t="str">
        <f t="shared" si="858"/>
        <v>sept</v>
      </c>
      <c r="R6886" t="str">
        <f t="shared" si="859"/>
        <v>North Dakota</v>
      </c>
      <c r="S6886" t="str">
        <f t="shared" si="860"/>
        <v>2021-09</v>
      </c>
      <c r="T6886">
        <f>IF(AND(COUNTIF(Calculs!$Q$2:$Q$12,$O6886)&gt;0,COUNTIF(Calculs!$S$2:$S$12,$E6886)&gt;0,COUNTIF(Calculs!$U$2:$U$12,$H6886)&gt;0),1,0)</f>
        <v>1</v>
      </c>
      <c r="U6886">
        <f t="shared" si="861"/>
        <v>2772</v>
      </c>
      <c r="V6886">
        <f t="shared" si="862"/>
        <v>63</v>
      </c>
      <c r="W6886">
        <f t="shared" si="863"/>
        <v>1524.6000000000001</v>
      </c>
    </row>
    <row r="6887" spans="1:23" ht="15.75" customHeight="1" x14ac:dyDescent="0.3">
      <c r="A6887" s="2" t="s">
        <v>25</v>
      </c>
      <c r="B6887" s="2">
        <v>1185732</v>
      </c>
      <c r="C6887" s="3">
        <v>44478</v>
      </c>
      <c r="D6887" s="12" t="str" cm="1">
        <f t="array" ref="D6887">_xlfn.SWITCH(WEEKDAY(C6887,2), 1, "Lundi", 2, "Mardi", 3, "Mercredi", 4, "Jeudi", 5, "Vendredi", 6, "Samedi", 7, "Dimanche", "Erreur")</f>
        <v>Samedi</v>
      </c>
      <c r="E6887" s="2" t="s">
        <v>35</v>
      </c>
      <c r="F6887" s="2" t="s">
        <v>109</v>
      </c>
      <c r="G6887" s="2" t="s">
        <v>110</v>
      </c>
      <c r="H6887" s="4" t="s">
        <v>16</v>
      </c>
      <c r="I6887" s="5">
        <v>49</v>
      </c>
      <c r="J6887" s="6">
        <v>116</v>
      </c>
      <c r="K6887" s="7">
        <v>5684</v>
      </c>
      <c r="L6887" s="7">
        <v>2671.48</v>
      </c>
      <c r="M6887" s="8">
        <v>0.47</v>
      </c>
      <c r="N6887" s="2" t="s">
        <v>82</v>
      </c>
      <c r="O6887">
        <f t="shared" si="856"/>
        <v>2021</v>
      </c>
      <c r="P6887">
        <f t="shared" si="857"/>
        <v>10</v>
      </c>
      <c r="Q6887" t="str">
        <f t="shared" si="858"/>
        <v>oct</v>
      </c>
      <c r="R6887" t="str">
        <f t="shared" si="859"/>
        <v>North Dakota</v>
      </c>
      <c r="S6887" t="str">
        <f t="shared" si="860"/>
        <v>2021-10</v>
      </c>
      <c r="T6887">
        <f>IF(AND(COUNTIF(Calculs!$Q$2:$Q$12,$O6887)&gt;0,COUNTIF(Calculs!$S$2:$S$12,$E6887)&gt;0,COUNTIF(Calculs!$U$2:$U$12,$H6887)&gt;0),1,0)</f>
        <v>1</v>
      </c>
      <c r="U6887">
        <f t="shared" si="861"/>
        <v>5684</v>
      </c>
      <c r="V6887">
        <f t="shared" si="862"/>
        <v>116</v>
      </c>
      <c r="W6887">
        <f t="shared" si="863"/>
        <v>2671.48</v>
      </c>
    </row>
    <row r="6888" spans="1:23" ht="15.75" customHeight="1" x14ac:dyDescent="0.3">
      <c r="A6888" s="2" t="s">
        <v>25</v>
      </c>
      <c r="B6888" s="2">
        <v>1185732</v>
      </c>
      <c r="C6888" s="3">
        <v>44478</v>
      </c>
      <c r="D6888" s="12" t="str" cm="1">
        <f t="array" ref="D6888">_xlfn.SWITCH(WEEKDAY(C6888,2), 1, "Lundi", 2, "Mardi", 3, "Mercredi", 4, "Jeudi", 5, "Vendredi", 6, "Samedi", 7, "Dimanche", "Erreur")</f>
        <v>Samedi</v>
      </c>
      <c r="E6888" s="2" t="s">
        <v>35</v>
      </c>
      <c r="F6888" s="2" t="s">
        <v>109</v>
      </c>
      <c r="G6888" s="2" t="s">
        <v>110</v>
      </c>
      <c r="H6888" s="4" t="s">
        <v>18</v>
      </c>
      <c r="I6888" s="5">
        <v>36</v>
      </c>
      <c r="J6888" s="6">
        <v>73</v>
      </c>
      <c r="K6888" s="7">
        <v>2628</v>
      </c>
      <c r="L6888" s="7">
        <v>1077.48</v>
      </c>
      <c r="M6888" s="8">
        <v>0.41</v>
      </c>
      <c r="N6888" s="2" t="s">
        <v>82</v>
      </c>
      <c r="O6888">
        <f t="shared" si="856"/>
        <v>2021</v>
      </c>
      <c r="P6888">
        <f t="shared" si="857"/>
        <v>10</v>
      </c>
      <c r="Q6888" t="str">
        <f t="shared" si="858"/>
        <v>oct</v>
      </c>
      <c r="R6888" t="str">
        <f t="shared" si="859"/>
        <v>North Dakota</v>
      </c>
      <c r="S6888" t="str">
        <f t="shared" si="860"/>
        <v>2021-10</v>
      </c>
      <c r="T6888">
        <f>IF(AND(COUNTIF(Calculs!$Q$2:$Q$12,$O6888)&gt;0,COUNTIF(Calculs!$S$2:$S$12,$E6888)&gt;0,COUNTIF(Calculs!$U$2:$U$12,$H6888)&gt;0),1,0)</f>
        <v>1</v>
      </c>
      <c r="U6888">
        <f t="shared" si="861"/>
        <v>2628</v>
      </c>
      <c r="V6888">
        <f t="shared" si="862"/>
        <v>73</v>
      </c>
      <c r="W6888">
        <f t="shared" si="863"/>
        <v>1077.48</v>
      </c>
    </row>
    <row r="6889" spans="1:23" ht="15.75" customHeight="1" x14ac:dyDescent="0.3">
      <c r="A6889" s="2" t="s">
        <v>25</v>
      </c>
      <c r="B6889" s="2">
        <v>1185732</v>
      </c>
      <c r="C6889" s="3">
        <v>44478</v>
      </c>
      <c r="D6889" s="12" t="str" cm="1">
        <f t="array" ref="D6889">_xlfn.SWITCH(WEEKDAY(C6889,2), 1, "Lundi", 2, "Mardi", 3, "Mercredi", 4, "Jeudi", 5, "Vendredi", 6, "Samedi", 7, "Dimanche", "Erreur")</f>
        <v>Samedi</v>
      </c>
      <c r="E6889" s="2" t="s">
        <v>35</v>
      </c>
      <c r="F6889" s="2" t="s">
        <v>109</v>
      </c>
      <c r="G6889" s="2" t="s">
        <v>110</v>
      </c>
      <c r="H6889" s="4" t="s">
        <v>19</v>
      </c>
      <c r="I6889" s="5">
        <v>39</v>
      </c>
      <c r="J6889" s="6">
        <v>39</v>
      </c>
      <c r="K6889" s="7">
        <v>1521</v>
      </c>
      <c r="L6889" s="7">
        <v>669.24</v>
      </c>
      <c r="M6889" s="8">
        <v>0.44</v>
      </c>
      <c r="N6889" s="2" t="s">
        <v>82</v>
      </c>
      <c r="O6889">
        <f t="shared" si="856"/>
        <v>2021</v>
      </c>
      <c r="P6889">
        <f t="shared" si="857"/>
        <v>10</v>
      </c>
      <c r="Q6889" t="str">
        <f t="shared" si="858"/>
        <v>oct</v>
      </c>
      <c r="R6889" t="str">
        <f t="shared" si="859"/>
        <v>North Dakota</v>
      </c>
      <c r="S6889" t="str">
        <f t="shared" si="860"/>
        <v>2021-10</v>
      </c>
      <c r="T6889">
        <f>IF(AND(COUNTIF(Calculs!$Q$2:$Q$12,$O6889)&gt;0,COUNTIF(Calculs!$S$2:$S$12,$E6889)&gt;0,COUNTIF(Calculs!$U$2:$U$12,$H6889)&gt;0),1,0)</f>
        <v>1</v>
      </c>
      <c r="U6889">
        <f t="shared" si="861"/>
        <v>1521</v>
      </c>
      <c r="V6889">
        <f t="shared" si="862"/>
        <v>39</v>
      </c>
      <c r="W6889">
        <f t="shared" si="863"/>
        <v>669.24</v>
      </c>
    </row>
    <row r="6890" spans="1:23" ht="15.75" customHeight="1" x14ac:dyDescent="0.3">
      <c r="A6890" s="2" t="s">
        <v>25</v>
      </c>
      <c r="B6890" s="2">
        <v>1185732</v>
      </c>
      <c r="C6890" s="3">
        <v>44478</v>
      </c>
      <c r="D6890" s="12" t="str" cm="1">
        <f t="array" ref="D6890">_xlfn.SWITCH(WEEKDAY(C6890,2), 1, "Lundi", 2, "Mardi", 3, "Mercredi", 4, "Jeudi", 5, "Vendredi", 6, "Samedi", 7, "Dimanche", "Erreur")</f>
        <v>Samedi</v>
      </c>
      <c r="E6890" s="2" t="s">
        <v>35</v>
      </c>
      <c r="F6890" s="2" t="s">
        <v>109</v>
      </c>
      <c r="G6890" s="2" t="s">
        <v>110</v>
      </c>
      <c r="H6890" s="4" t="s">
        <v>20</v>
      </c>
      <c r="I6890" s="5">
        <v>38</v>
      </c>
      <c r="J6890" s="6">
        <v>33</v>
      </c>
      <c r="K6890" s="7">
        <v>1254</v>
      </c>
      <c r="L6890" s="7">
        <v>501.6</v>
      </c>
      <c r="M6890" s="8">
        <v>0.4</v>
      </c>
      <c r="N6890" s="2" t="s">
        <v>82</v>
      </c>
      <c r="O6890">
        <f t="shared" si="856"/>
        <v>2021</v>
      </c>
      <c r="P6890">
        <f t="shared" si="857"/>
        <v>10</v>
      </c>
      <c r="Q6890" t="str">
        <f t="shared" si="858"/>
        <v>oct</v>
      </c>
      <c r="R6890" t="str">
        <f t="shared" si="859"/>
        <v>North Dakota</v>
      </c>
      <c r="S6890" t="str">
        <f t="shared" si="860"/>
        <v>2021-10</v>
      </c>
      <c r="T6890">
        <f>IF(AND(COUNTIF(Calculs!$Q$2:$Q$12,$O6890)&gt;0,COUNTIF(Calculs!$S$2:$S$12,$E6890)&gt;0,COUNTIF(Calculs!$U$2:$U$12,$H6890)&gt;0),1,0)</f>
        <v>1</v>
      </c>
      <c r="U6890">
        <f t="shared" si="861"/>
        <v>1254</v>
      </c>
      <c r="V6890">
        <f t="shared" si="862"/>
        <v>33</v>
      </c>
      <c r="W6890">
        <f t="shared" si="863"/>
        <v>501.6</v>
      </c>
    </row>
    <row r="6891" spans="1:23" ht="15.75" customHeight="1" x14ac:dyDescent="0.3">
      <c r="A6891" s="2" t="s">
        <v>25</v>
      </c>
      <c r="B6891" s="2">
        <v>1185732</v>
      </c>
      <c r="C6891" s="3">
        <v>44478</v>
      </c>
      <c r="D6891" s="12" t="str" cm="1">
        <f t="array" ref="D6891">_xlfn.SWITCH(WEEKDAY(C6891,2), 1, "Lundi", 2, "Mardi", 3, "Mercredi", 4, "Jeudi", 5, "Vendredi", 6, "Samedi", 7, "Dimanche", "Erreur")</f>
        <v>Samedi</v>
      </c>
      <c r="E6891" s="2" t="s">
        <v>35</v>
      </c>
      <c r="F6891" s="2" t="s">
        <v>109</v>
      </c>
      <c r="G6891" s="2" t="s">
        <v>110</v>
      </c>
      <c r="H6891" s="4" t="s">
        <v>21</v>
      </c>
      <c r="I6891" s="5">
        <v>45</v>
      </c>
      <c r="J6891" s="6">
        <v>34</v>
      </c>
      <c r="K6891" s="7">
        <v>1530</v>
      </c>
      <c r="L6891" s="7">
        <v>719.09999999999991</v>
      </c>
      <c r="M6891" s="8">
        <v>0.47</v>
      </c>
      <c r="N6891" s="2" t="s">
        <v>82</v>
      </c>
      <c r="O6891">
        <f t="shared" si="856"/>
        <v>2021</v>
      </c>
      <c r="P6891">
        <f t="shared" si="857"/>
        <v>10</v>
      </c>
      <c r="Q6891" t="str">
        <f t="shared" si="858"/>
        <v>oct</v>
      </c>
      <c r="R6891" t="str">
        <f t="shared" si="859"/>
        <v>North Dakota</v>
      </c>
      <c r="S6891" t="str">
        <f t="shared" si="860"/>
        <v>2021-10</v>
      </c>
      <c r="T6891">
        <f>IF(AND(COUNTIF(Calculs!$Q$2:$Q$12,$O6891)&gt;0,COUNTIF(Calculs!$S$2:$S$12,$E6891)&gt;0,COUNTIF(Calculs!$U$2:$U$12,$H6891)&gt;0),1,0)</f>
        <v>1</v>
      </c>
      <c r="U6891">
        <f t="shared" si="861"/>
        <v>1530</v>
      </c>
      <c r="V6891">
        <f t="shared" si="862"/>
        <v>34</v>
      </c>
      <c r="W6891">
        <f t="shared" si="863"/>
        <v>719.09999999999991</v>
      </c>
    </row>
    <row r="6892" spans="1:23" ht="15.75" customHeight="1" x14ac:dyDescent="0.3">
      <c r="A6892" s="2" t="s">
        <v>13</v>
      </c>
      <c r="B6892" s="2">
        <v>1185732</v>
      </c>
      <c r="C6892" s="3">
        <v>44478</v>
      </c>
      <c r="D6892" s="12" t="str" cm="1">
        <f t="array" ref="D6892">_xlfn.SWITCH(WEEKDAY(C6892,2), 1, "Lundi", 2, "Mardi", 3, "Mercredi", 4, "Jeudi", 5, "Vendredi", 6, "Samedi", 7, "Dimanche", "Erreur")</f>
        <v>Samedi</v>
      </c>
      <c r="E6892" s="2" t="s">
        <v>35</v>
      </c>
      <c r="F6892" s="2" t="s">
        <v>109</v>
      </c>
      <c r="G6892" s="2" t="s">
        <v>110</v>
      </c>
      <c r="H6892" s="4" t="s">
        <v>22</v>
      </c>
      <c r="I6892" s="5">
        <v>53</v>
      </c>
      <c r="J6892" s="6">
        <v>73</v>
      </c>
      <c r="K6892" s="7">
        <v>3869</v>
      </c>
      <c r="L6892" s="7">
        <v>2050.5700000000002</v>
      </c>
      <c r="M6892" s="8">
        <v>0.53</v>
      </c>
      <c r="N6892" s="2" t="s">
        <v>82</v>
      </c>
      <c r="O6892">
        <f t="shared" si="856"/>
        <v>2021</v>
      </c>
      <c r="P6892">
        <f t="shared" si="857"/>
        <v>10</v>
      </c>
      <c r="Q6892" t="str">
        <f t="shared" si="858"/>
        <v>oct</v>
      </c>
      <c r="R6892" t="str">
        <f t="shared" si="859"/>
        <v>North Dakota</v>
      </c>
      <c r="S6892" t="str">
        <f t="shared" si="860"/>
        <v>2021-10</v>
      </c>
      <c r="T6892">
        <f>IF(AND(COUNTIF(Calculs!$Q$2:$Q$12,$O6892)&gt;0,COUNTIF(Calculs!$S$2:$S$12,$E6892)&gt;0,COUNTIF(Calculs!$U$2:$U$12,$H6892)&gt;0),1,0)</f>
        <v>1</v>
      </c>
      <c r="U6892">
        <f t="shared" si="861"/>
        <v>3869</v>
      </c>
      <c r="V6892">
        <f t="shared" si="862"/>
        <v>73</v>
      </c>
      <c r="W6892">
        <f t="shared" si="863"/>
        <v>2050.5700000000002</v>
      </c>
    </row>
    <row r="6893" spans="1:23" ht="15.75" customHeight="1" x14ac:dyDescent="0.3">
      <c r="A6893" s="2" t="s">
        <v>13</v>
      </c>
      <c r="B6893" s="2">
        <v>1185732</v>
      </c>
      <c r="C6893" s="3">
        <v>44509</v>
      </c>
      <c r="D6893" s="12" t="str" cm="1">
        <f t="array" ref="D6893">_xlfn.SWITCH(WEEKDAY(C6893,2), 1, "Lundi", 2, "Mardi", 3, "Mercredi", 4, "Jeudi", 5, "Vendredi", 6, "Samedi", 7, "Dimanche", "Erreur")</f>
        <v>Mardi</v>
      </c>
      <c r="E6893" s="2" t="s">
        <v>35</v>
      </c>
      <c r="F6893" s="2" t="s">
        <v>109</v>
      </c>
      <c r="G6893" s="2" t="s">
        <v>110</v>
      </c>
      <c r="H6893" s="4" t="s">
        <v>16</v>
      </c>
      <c r="I6893" s="5">
        <v>49</v>
      </c>
      <c r="J6893" s="6">
        <v>120</v>
      </c>
      <c r="K6893" s="7">
        <v>5880</v>
      </c>
      <c r="L6893" s="7">
        <v>2940</v>
      </c>
      <c r="M6893" s="8">
        <v>0.5</v>
      </c>
      <c r="N6893" s="2" t="s">
        <v>82</v>
      </c>
      <c r="O6893">
        <f t="shared" si="856"/>
        <v>2021</v>
      </c>
      <c r="P6893">
        <f t="shared" si="857"/>
        <v>11</v>
      </c>
      <c r="Q6893" t="str">
        <f t="shared" si="858"/>
        <v>nov</v>
      </c>
      <c r="R6893" t="str">
        <f t="shared" si="859"/>
        <v>North Dakota</v>
      </c>
      <c r="S6893" t="str">
        <f t="shared" si="860"/>
        <v>2021-11</v>
      </c>
      <c r="T6893">
        <f>IF(AND(COUNTIF(Calculs!$Q$2:$Q$12,$O6893)&gt;0,COUNTIF(Calculs!$S$2:$S$12,$E6893)&gt;0,COUNTIF(Calculs!$U$2:$U$12,$H6893)&gt;0),1,0)</f>
        <v>1</v>
      </c>
      <c r="U6893">
        <f t="shared" si="861"/>
        <v>5880</v>
      </c>
      <c r="V6893">
        <f t="shared" si="862"/>
        <v>120</v>
      </c>
      <c r="W6893">
        <f t="shared" si="863"/>
        <v>2940</v>
      </c>
    </row>
    <row r="6894" spans="1:23" ht="15.75" customHeight="1" x14ac:dyDescent="0.3">
      <c r="A6894" s="2" t="s">
        <v>13</v>
      </c>
      <c r="B6894" s="2">
        <v>1185732</v>
      </c>
      <c r="C6894" s="3">
        <v>44509</v>
      </c>
      <c r="D6894" s="12" t="str" cm="1">
        <f t="array" ref="D6894">_xlfn.SWITCH(WEEKDAY(C6894,2), 1, "Lundi", 2, "Mardi", 3, "Mercredi", 4, "Jeudi", 5, "Vendredi", 6, "Samedi", 7, "Dimanche", "Erreur")</f>
        <v>Mardi</v>
      </c>
      <c r="E6894" s="2" t="s">
        <v>35</v>
      </c>
      <c r="F6894" s="2" t="s">
        <v>109</v>
      </c>
      <c r="G6894" s="2" t="s">
        <v>110</v>
      </c>
      <c r="H6894" s="4" t="s">
        <v>18</v>
      </c>
      <c r="I6894" s="5">
        <v>36</v>
      </c>
      <c r="J6894" s="6">
        <v>73</v>
      </c>
      <c r="K6894" s="7">
        <v>2628</v>
      </c>
      <c r="L6894" s="7">
        <v>1182.5999999999999</v>
      </c>
      <c r="M6894" s="8">
        <v>0.44999999999999996</v>
      </c>
      <c r="N6894" s="2" t="s">
        <v>82</v>
      </c>
      <c r="O6894">
        <f t="shared" si="856"/>
        <v>2021</v>
      </c>
      <c r="P6894">
        <f t="shared" si="857"/>
        <v>11</v>
      </c>
      <c r="Q6894" t="str">
        <f t="shared" si="858"/>
        <v>nov</v>
      </c>
      <c r="R6894" t="str">
        <f t="shared" si="859"/>
        <v>North Dakota</v>
      </c>
      <c r="S6894" t="str">
        <f t="shared" si="860"/>
        <v>2021-11</v>
      </c>
      <c r="T6894">
        <f>IF(AND(COUNTIF(Calculs!$Q$2:$Q$12,$O6894)&gt;0,COUNTIF(Calculs!$S$2:$S$12,$E6894)&gt;0,COUNTIF(Calculs!$U$2:$U$12,$H6894)&gt;0),1,0)</f>
        <v>1</v>
      </c>
      <c r="U6894">
        <f t="shared" si="861"/>
        <v>2628</v>
      </c>
      <c r="V6894">
        <f t="shared" si="862"/>
        <v>73</v>
      </c>
      <c r="W6894">
        <f t="shared" si="863"/>
        <v>1182.5999999999999</v>
      </c>
    </row>
    <row r="6895" spans="1:23" ht="15.75" customHeight="1" x14ac:dyDescent="0.3">
      <c r="A6895" s="2" t="s">
        <v>13</v>
      </c>
      <c r="B6895" s="2">
        <v>1185732</v>
      </c>
      <c r="C6895" s="3">
        <v>44509</v>
      </c>
      <c r="D6895" s="12" t="str" cm="1">
        <f t="array" ref="D6895">_xlfn.SWITCH(WEEKDAY(C6895,2), 1, "Lundi", 2, "Mardi", 3, "Mercredi", 4, "Jeudi", 5, "Vendredi", 6, "Samedi", 7, "Dimanche", "Erreur")</f>
        <v>Mardi</v>
      </c>
      <c r="E6895" s="2" t="s">
        <v>35</v>
      </c>
      <c r="F6895" s="2" t="s">
        <v>109</v>
      </c>
      <c r="G6895" s="2" t="s">
        <v>110</v>
      </c>
      <c r="H6895" s="4" t="s">
        <v>19</v>
      </c>
      <c r="I6895" s="5">
        <v>39</v>
      </c>
      <c r="J6895" s="6">
        <v>53</v>
      </c>
      <c r="K6895" s="7">
        <v>2067</v>
      </c>
      <c r="L6895" s="7">
        <v>909.48</v>
      </c>
      <c r="M6895" s="8">
        <v>0.44</v>
      </c>
      <c r="N6895" s="2" t="s">
        <v>82</v>
      </c>
      <c r="O6895">
        <f t="shared" si="856"/>
        <v>2021</v>
      </c>
      <c r="P6895">
        <f t="shared" si="857"/>
        <v>11</v>
      </c>
      <c r="Q6895" t="str">
        <f t="shared" si="858"/>
        <v>nov</v>
      </c>
      <c r="R6895" t="str">
        <f t="shared" si="859"/>
        <v>North Dakota</v>
      </c>
      <c r="S6895" t="str">
        <f t="shared" si="860"/>
        <v>2021-11</v>
      </c>
      <c r="T6895">
        <f>IF(AND(COUNTIF(Calculs!$Q$2:$Q$12,$O6895)&gt;0,COUNTIF(Calculs!$S$2:$S$12,$E6895)&gt;0,COUNTIF(Calculs!$U$2:$U$12,$H6895)&gt;0),1,0)</f>
        <v>1</v>
      </c>
      <c r="U6895">
        <f t="shared" si="861"/>
        <v>2067</v>
      </c>
      <c r="V6895">
        <f t="shared" si="862"/>
        <v>53</v>
      </c>
      <c r="W6895">
        <f t="shared" si="863"/>
        <v>909.48</v>
      </c>
    </row>
    <row r="6896" spans="1:23" ht="15.75" customHeight="1" x14ac:dyDescent="0.3">
      <c r="A6896" s="2" t="s">
        <v>13</v>
      </c>
      <c r="B6896" s="2">
        <v>1185732</v>
      </c>
      <c r="C6896" s="3">
        <v>44509</v>
      </c>
      <c r="D6896" s="12" t="str" cm="1">
        <f t="array" ref="D6896">_xlfn.SWITCH(WEEKDAY(C6896,2), 1, "Lundi", 2, "Mardi", 3, "Mercredi", 4, "Jeudi", 5, "Vendredi", 6, "Samedi", 7, "Dimanche", "Erreur")</f>
        <v>Mardi</v>
      </c>
      <c r="E6896" s="2" t="s">
        <v>35</v>
      </c>
      <c r="F6896" s="2" t="s">
        <v>109</v>
      </c>
      <c r="G6896" s="2" t="s">
        <v>110</v>
      </c>
      <c r="H6896" s="4" t="s">
        <v>20</v>
      </c>
      <c r="I6896" s="5">
        <v>39</v>
      </c>
      <c r="J6896" s="6">
        <v>47</v>
      </c>
      <c r="K6896" s="7">
        <v>1833</v>
      </c>
      <c r="L6896" s="7">
        <v>788.18999999999994</v>
      </c>
      <c r="M6896" s="8">
        <v>0.43</v>
      </c>
      <c r="N6896" s="2" t="s">
        <v>82</v>
      </c>
      <c r="O6896">
        <f t="shared" si="856"/>
        <v>2021</v>
      </c>
      <c r="P6896">
        <f t="shared" si="857"/>
        <v>11</v>
      </c>
      <c r="Q6896" t="str">
        <f t="shared" si="858"/>
        <v>nov</v>
      </c>
      <c r="R6896" t="str">
        <f t="shared" si="859"/>
        <v>North Dakota</v>
      </c>
      <c r="S6896" t="str">
        <f t="shared" si="860"/>
        <v>2021-11</v>
      </c>
      <c r="T6896">
        <f>IF(AND(COUNTIF(Calculs!$Q$2:$Q$12,$O6896)&gt;0,COUNTIF(Calculs!$S$2:$S$12,$E6896)&gt;0,COUNTIF(Calculs!$U$2:$U$12,$H6896)&gt;0),1,0)</f>
        <v>1</v>
      </c>
      <c r="U6896">
        <f t="shared" si="861"/>
        <v>1833</v>
      </c>
      <c r="V6896">
        <f t="shared" si="862"/>
        <v>47</v>
      </c>
      <c r="W6896">
        <f t="shared" si="863"/>
        <v>788.18999999999994</v>
      </c>
    </row>
    <row r="6897" spans="1:23" ht="15.75" customHeight="1" x14ac:dyDescent="0.3">
      <c r="A6897" s="2" t="s">
        <v>13</v>
      </c>
      <c r="B6897" s="2">
        <v>1185732</v>
      </c>
      <c r="C6897" s="3">
        <v>44509</v>
      </c>
      <c r="D6897" s="12" t="str" cm="1">
        <f t="array" ref="D6897">_xlfn.SWITCH(WEEKDAY(C6897,2), 1, "Lundi", 2, "Mardi", 3, "Mercredi", 4, "Jeudi", 5, "Vendredi", 6, "Samedi", 7, "Dimanche", "Erreur")</f>
        <v>Mardi</v>
      </c>
      <c r="E6897" s="2" t="s">
        <v>35</v>
      </c>
      <c r="F6897" s="2" t="s">
        <v>109</v>
      </c>
      <c r="G6897" s="2" t="s">
        <v>110</v>
      </c>
      <c r="H6897" s="4" t="s">
        <v>21</v>
      </c>
      <c r="I6897" s="5">
        <v>55</v>
      </c>
      <c r="J6897" s="6">
        <v>44</v>
      </c>
      <c r="K6897" s="7">
        <v>2420</v>
      </c>
      <c r="L6897" s="7">
        <v>1089</v>
      </c>
      <c r="M6897" s="8">
        <v>0.44999999999999996</v>
      </c>
      <c r="N6897" s="2" t="s">
        <v>82</v>
      </c>
      <c r="O6897">
        <f t="shared" si="856"/>
        <v>2021</v>
      </c>
      <c r="P6897">
        <f t="shared" si="857"/>
        <v>11</v>
      </c>
      <c r="Q6897" t="str">
        <f t="shared" si="858"/>
        <v>nov</v>
      </c>
      <c r="R6897" t="str">
        <f t="shared" si="859"/>
        <v>North Dakota</v>
      </c>
      <c r="S6897" t="str">
        <f t="shared" si="860"/>
        <v>2021-11</v>
      </c>
      <c r="T6897">
        <f>IF(AND(COUNTIF(Calculs!$Q$2:$Q$12,$O6897)&gt;0,COUNTIF(Calculs!$S$2:$S$12,$E6897)&gt;0,COUNTIF(Calculs!$U$2:$U$12,$H6897)&gt;0),1,0)</f>
        <v>1</v>
      </c>
      <c r="U6897">
        <f t="shared" si="861"/>
        <v>2420</v>
      </c>
      <c r="V6897">
        <f t="shared" si="862"/>
        <v>44</v>
      </c>
      <c r="W6897">
        <f t="shared" si="863"/>
        <v>1089</v>
      </c>
    </row>
    <row r="6898" spans="1:23" ht="15.75" customHeight="1" x14ac:dyDescent="0.3">
      <c r="A6898" s="2" t="s">
        <v>13</v>
      </c>
      <c r="B6898" s="2">
        <v>1185732</v>
      </c>
      <c r="C6898" s="3">
        <v>44509</v>
      </c>
      <c r="D6898" s="12" t="str" cm="1">
        <f t="array" ref="D6898">_xlfn.SWITCH(WEEKDAY(C6898,2), 1, "Lundi", 2, "Mardi", 3, "Mercredi", 4, "Jeudi", 5, "Vendredi", 6, "Samedi", 7, "Dimanche", "Erreur")</f>
        <v>Mardi</v>
      </c>
      <c r="E6898" s="2" t="s">
        <v>35</v>
      </c>
      <c r="F6898" s="2" t="s">
        <v>109</v>
      </c>
      <c r="G6898" s="2" t="s">
        <v>110</v>
      </c>
      <c r="H6898" s="4" t="s">
        <v>22</v>
      </c>
      <c r="I6898" s="5">
        <v>60</v>
      </c>
      <c r="J6898" s="6">
        <v>65</v>
      </c>
      <c r="K6898" s="7">
        <v>3900</v>
      </c>
      <c r="L6898" s="7">
        <v>1989</v>
      </c>
      <c r="M6898" s="8">
        <v>0.51</v>
      </c>
      <c r="N6898" s="2" t="s">
        <v>82</v>
      </c>
      <c r="O6898">
        <f t="shared" si="856"/>
        <v>2021</v>
      </c>
      <c r="P6898">
        <f t="shared" si="857"/>
        <v>11</v>
      </c>
      <c r="Q6898" t="str">
        <f t="shared" si="858"/>
        <v>nov</v>
      </c>
      <c r="R6898" t="str">
        <f t="shared" si="859"/>
        <v>North Dakota</v>
      </c>
      <c r="S6898" t="str">
        <f t="shared" si="860"/>
        <v>2021-11</v>
      </c>
      <c r="T6898">
        <f>IF(AND(COUNTIF(Calculs!$Q$2:$Q$12,$O6898)&gt;0,COUNTIF(Calculs!$S$2:$S$12,$E6898)&gt;0,COUNTIF(Calculs!$U$2:$U$12,$H6898)&gt;0),1,0)</f>
        <v>1</v>
      </c>
      <c r="U6898">
        <f t="shared" si="861"/>
        <v>3900</v>
      </c>
      <c r="V6898">
        <f t="shared" si="862"/>
        <v>65</v>
      </c>
      <c r="W6898">
        <f t="shared" si="863"/>
        <v>1989</v>
      </c>
    </row>
    <row r="6899" spans="1:23" ht="15.75" customHeight="1" x14ac:dyDescent="0.3">
      <c r="A6899" s="2" t="s">
        <v>13</v>
      </c>
      <c r="B6899" s="2">
        <v>1185732</v>
      </c>
      <c r="C6899" s="3">
        <v>44538</v>
      </c>
      <c r="D6899" s="12" t="str" cm="1">
        <f t="array" ref="D6899">_xlfn.SWITCH(WEEKDAY(C6899,2), 1, "Lundi", 2, "Mardi", 3, "Mercredi", 4, "Jeudi", 5, "Vendredi", 6, "Samedi", 7, "Dimanche", "Erreur")</f>
        <v>Mercredi</v>
      </c>
      <c r="E6899" s="2" t="s">
        <v>35</v>
      </c>
      <c r="F6899" s="2" t="s">
        <v>109</v>
      </c>
      <c r="G6899" s="2" t="s">
        <v>110</v>
      </c>
      <c r="H6899" s="4" t="s">
        <v>16</v>
      </c>
      <c r="I6899" s="5">
        <v>55</v>
      </c>
      <c r="J6899" s="6">
        <v>150</v>
      </c>
      <c r="K6899" s="7">
        <v>8250</v>
      </c>
      <c r="L6899" s="7">
        <v>3794.9999999999995</v>
      </c>
      <c r="M6899" s="8">
        <v>0.45999999999999996</v>
      </c>
      <c r="N6899" s="2" t="s">
        <v>82</v>
      </c>
      <c r="O6899">
        <f t="shared" si="856"/>
        <v>2021</v>
      </c>
      <c r="P6899">
        <f t="shared" si="857"/>
        <v>12</v>
      </c>
      <c r="Q6899" t="str">
        <f t="shared" si="858"/>
        <v>déc</v>
      </c>
      <c r="R6899" t="str">
        <f t="shared" si="859"/>
        <v>North Dakota</v>
      </c>
      <c r="S6899" t="str">
        <f t="shared" si="860"/>
        <v>2021-12</v>
      </c>
      <c r="T6899">
        <f>IF(AND(COUNTIF(Calculs!$Q$2:$Q$12,$O6899)&gt;0,COUNTIF(Calculs!$S$2:$S$12,$E6899)&gt;0,COUNTIF(Calculs!$U$2:$U$12,$H6899)&gt;0),1,0)</f>
        <v>1</v>
      </c>
      <c r="U6899">
        <f t="shared" si="861"/>
        <v>8250</v>
      </c>
      <c r="V6899">
        <f t="shared" si="862"/>
        <v>150</v>
      </c>
      <c r="W6899">
        <f t="shared" si="863"/>
        <v>3794.9999999999995</v>
      </c>
    </row>
    <row r="6900" spans="1:23" ht="15.75" customHeight="1" x14ac:dyDescent="0.3">
      <c r="A6900" s="2" t="s">
        <v>13</v>
      </c>
      <c r="B6900" s="2">
        <v>1185732</v>
      </c>
      <c r="C6900" s="3">
        <v>44538</v>
      </c>
      <c r="D6900" s="12" t="str" cm="1">
        <f t="array" ref="D6900">_xlfn.SWITCH(WEEKDAY(C6900,2), 1, "Lundi", 2, "Mardi", 3, "Mercredi", 4, "Jeudi", 5, "Vendredi", 6, "Samedi", 7, "Dimanche", "Erreur")</f>
        <v>Mercredi</v>
      </c>
      <c r="E6900" s="2" t="s">
        <v>35</v>
      </c>
      <c r="F6900" s="2" t="s">
        <v>109</v>
      </c>
      <c r="G6900" s="2" t="s">
        <v>110</v>
      </c>
      <c r="H6900" s="4" t="s">
        <v>18</v>
      </c>
      <c r="I6900" s="5">
        <v>46</v>
      </c>
      <c r="J6900" s="6">
        <v>75</v>
      </c>
      <c r="K6900" s="7">
        <v>3450</v>
      </c>
      <c r="L6900" s="7">
        <v>1552.4999999999998</v>
      </c>
      <c r="M6900" s="8">
        <v>0.44999999999999996</v>
      </c>
      <c r="N6900" s="2" t="s">
        <v>82</v>
      </c>
      <c r="O6900">
        <f t="shared" si="856"/>
        <v>2021</v>
      </c>
      <c r="P6900">
        <f t="shared" si="857"/>
        <v>12</v>
      </c>
      <c r="Q6900" t="str">
        <f t="shared" si="858"/>
        <v>déc</v>
      </c>
      <c r="R6900" t="str">
        <f t="shared" si="859"/>
        <v>North Dakota</v>
      </c>
      <c r="S6900" t="str">
        <f t="shared" si="860"/>
        <v>2021-12</v>
      </c>
      <c r="T6900">
        <f>IF(AND(COUNTIF(Calculs!$Q$2:$Q$12,$O6900)&gt;0,COUNTIF(Calculs!$S$2:$S$12,$E6900)&gt;0,COUNTIF(Calculs!$U$2:$U$12,$H6900)&gt;0),1,0)</f>
        <v>1</v>
      </c>
      <c r="U6900">
        <f t="shared" si="861"/>
        <v>3450</v>
      </c>
      <c r="V6900">
        <f t="shared" si="862"/>
        <v>75</v>
      </c>
      <c r="W6900">
        <f t="shared" si="863"/>
        <v>1552.4999999999998</v>
      </c>
    </row>
    <row r="6901" spans="1:23" ht="15.75" customHeight="1" x14ac:dyDescent="0.3">
      <c r="A6901" s="2" t="s">
        <v>13</v>
      </c>
      <c r="B6901" s="2">
        <v>1185732</v>
      </c>
      <c r="C6901" s="3">
        <v>44538</v>
      </c>
      <c r="D6901" s="12" t="str" cm="1">
        <f t="array" ref="D6901">_xlfn.SWITCH(WEEKDAY(C6901,2), 1, "Lundi", 2, "Mardi", 3, "Mercredi", 4, "Jeudi", 5, "Vendredi", 6, "Samedi", 7, "Dimanche", "Erreur")</f>
        <v>Mercredi</v>
      </c>
      <c r="E6901" s="2" t="s">
        <v>35</v>
      </c>
      <c r="F6901" s="2" t="s">
        <v>109</v>
      </c>
      <c r="G6901" s="2" t="s">
        <v>110</v>
      </c>
      <c r="H6901" s="4" t="s">
        <v>19</v>
      </c>
      <c r="I6901" s="5">
        <v>48</v>
      </c>
      <c r="J6901" s="6">
        <v>73</v>
      </c>
      <c r="K6901" s="7">
        <v>3504</v>
      </c>
      <c r="L6901" s="7">
        <v>1576.8</v>
      </c>
      <c r="M6901" s="8">
        <v>0.44999999999999996</v>
      </c>
      <c r="N6901" s="2" t="s">
        <v>82</v>
      </c>
      <c r="O6901">
        <f t="shared" si="856"/>
        <v>2021</v>
      </c>
      <c r="P6901">
        <f t="shared" si="857"/>
        <v>12</v>
      </c>
      <c r="Q6901" t="str">
        <f t="shared" si="858"/>
        <v>déc</v>
      </c>
      <c r="R6901" t="str">
        <f t="shared" si="859"/>
        <v>North Dakota</v>
      </c>
      <c r="S6901" t="str">
        <f t="shared" si="860"/>
        <v>2021-12</v>
      </c>
      <c r="T6901">
        <f>IF(AND(COUNTIF(Calculs!$Q$2:$Q$12,$O6901)&gt;0,COUNTIF(Calculs!$S$2:$S$12,$E6901)&gt;0,COUNTIF(Calculs!$U$2:$U$12,$H6901)&gt;0),1,0)</f>
        <v>1</v>
      </c>
      <c r="U6901">
        <f t="shared" si="861"/>
        <v>3504</v>
      </c>
      <c r="V6901">
        <f t="shared" si="862"/>
        <v>73</v>
      </c>
      <c r="W6901">
        <f t="shared" si="863"/>
        <v>1576.8</v>
      </c>
    </row>
    <row r="6902" spans="1:23" ht="15.75" customHeight="1" x14ac:dyDescent="0.3">
      <c r="A6902" s="2" t="s">
        <v>13</v>
      </c>
      <c r="B6902" s="2">
        <v>1185732</v>
      </c>
      <c r="C6902" s="3">
        <v>44538</v>
      </c>
      <c r="D6902" s="12" t="str" cm="1">
        <f t="array" ref="D6902">_xlfn.SWITCH(WEEKDAY(C6902,2), 1, "Lundi", 2, "Mardi", 3, "Mercredi", 4, "Jeudi", 5, "Vendredi", 6, "Samedi", 7, "Dimanche", "Erreur")</f>
        <v>Mercredi</v>
      </c>
      <c r="E6902" s="2" t="s">
        <v>35</v>
      </c>
      <c r="F6902" s="2" t="s">
        <v>109</v>
      </c>
      <c r="G6902" s="2" t="s">
        <v>110</v>
      </c>
      <c r="H6902" s="4" t="s">
        <v>20</v>
      </c>
      <c r="I6902" s="5">
        <v>47</v>
      </c>
      <c r="J6902" s="6">
        <v>54</v>
      </c>
      <c r="K6902" s="7">
        <v>2538</v>
      </c>
      <c r="L6902" s="7">
        <v>1040.58</v>
      </c>
      <c r="M6902" s="8">
        <v>0.41</v>
      </c>
      <c r="N6902" s="2" t="s">
        <v>82</v>
      </c>
      <c r="O6902">
        <f t="shared" si="856"/>
        <v>2021</v>
      </c>
      <c r="P6902">
        <f t="shared" si="857"/>
        <v>12</v>
      </c>
      <c r="Q6902" t="str">
        <f t="shared" si="858"/>
        <v>déc</v>
      </c>
      <c r="R6902" t="str">
        <f t="shared" si="859"/>
        <v>North Dakota</v>
      </c>
      <c r="S6902" t="str">
        <f t="shared" si="860"/>
        <v>2021-12</v>
      </c>
      <c r="T6902">
        <f>IF(AND(COUNTIF(Calculs!$Q$2:$Q$12,$O6902)&gt;0,COUNTIF(Calculs!$S$2:$S$12,$E6902)&gt;0,COUNTIF(Calculs!$U$2:$U$12,$H6902)&gt;0),1,0)</f>
        <v>1</v>
      </c>
      <c r="U6902">
        <f t="shared" si="861"/>
        <v>2538</v>
      </c>
      <c r="V6902">
        <f t="shared" si="862"/>
        <v>54</v>
      </c>
      <c r="W6902">
        <f t="shared" si="863"/>
        <v>1040.58</v>
      </c>
    </row>
    <row r="6903" spans="1:23" ht="15.75" customHeight="1" x14ac:dyDescent="0.3">
      <c r="A6903" s="2" t="s">
        <v>13</v>
      </c>
      <c r="B6903" s="2">
        <v>1185732</v>
      </c>
      <c r="C6903" s="3">
        <v>44538</v>
      </c>
      <c r="D6903" s="12" t="str" cm="1">
        <f t="array" ref="D6903">_xlfn.SWITCH(WEEKDAY(C6903,2), 1, "Lundi", 2, "Mardi", 3, "Mercredi", 4, "Jeudi", 5, "Vendredi", 6, "Samedi", 7, "Dimanche", "Erreur")</f>
        <v>Mercredi</v>
      </c>
      <c r="E6903" s="2" t="s">
        <v>35</v>
      </c>
      <c r="F6903" s="2" t="s">
        <v>109</v>
      </c>
      <c r="G6903" s="2" t="s">
        <v>110</v>
      </c>
      <c r="H6903" s="4" t="s">
        <v>21</v>
      </c>
      <c r="I6903" s="5">
        <v>58</v>
      </c>
      <c r="J6903" s="6">
        <v>54</v>
      </c>
      <c r="K6903" s="7">
        <v>3132</v>
      </c>
      <c r="L6903" s="7">
        <v>1409.3999999999999</v>
      </c>
      <c r="M6903" s="8">
        <v>0.44999999999999996</v>
      </c>
      <c r="N6903" s="2" t="s">
        <v>82</v>
      </c>
      <c r="O6903">
        <f t="shared" si="856"/>
        <v>2021</v>
      </c>
      <c r="P6903">
        <f t="shared" si="857"/>
        <v>12</v>
      </c>
      <c r="Q6903" t="str">
        <f t="shared" si="858"/>
        <v>déc</v>
      </c>
      <c r="R6903" t="str">
        <f t="shared" si="859"/>
        <v>North Dakota</v>
      </c>
      <c r="S6903" t="str">
        <f t="shared" si="860"/>
        <v>2021-12</v>
      </c>
      <c r="T6903">
        <f>IF(AND(COUNTIF(Calculs!$Q$2:$Q$12,$O6903)&gt;0,COUNTIF(Calculs!$S$2:$S$12,$E6903)&gt;0,COUNTIF(Calculs!$U$2:$U$12,$H6903)&gt;0),1,0)</f>
        <v>1</v>
      </c>
      <c r="U6903">
        <f t="shared" si="861"/>
        <v>3132</v>
      </c>
      <c r="V6903">
        <f t="shared" si="862"/>
        <v>54</v>
      </c>
      <c r="W6903">
        <f t="shared" si="863"/>
        <v>1409.3999999999999</v>
      </c>
    </row>
    <row r="6904" spans="1:23" ht="15.75" customHeight="1" x14ac:dyDescent="0.3">
      <c r="A6904" s="2" t="s">
        <v>13</v>
      </c>
      <c r="B6904" s="2">
        <v>1185732</v>
      </c>
      <c r="C6904" s="3">
        <v>44538</v>
      </c>
      <c r="D6904" s="12" t="str" cm="1">
        <f t="array" ref="D6904">_xlfn.SWITCH(WEEKDAY(C6904,2), 1, "Lundi", 2, "Mardi", 3, "Mercredi", 4, "Jeudi", 5, "Vendredi", 6, "Samedi", 7, "Dimanche", "Erreur")</f>
        <v>Mercredi</v>
      </c>
      <c r="E6904" s="2" t="s">
        <v>35</v>
      </c>
      <c r="F6904" s="2" t="s">
        <v>109</v>
      </c>
      <c r="G6904" s="2" t="s">
        <v>110</v>
      </c>
      <c r="H6904" s="4" t="s">
        <v>22</v>
      </c>
      <c r="I6904" s="5">
        <v>63</v>
      </c>
      <c r="J6904" s="6">
        <v>78</v>
      </c>
      <c r="K6904" s="7">
        <v>4914</v>
      </c>
      <c r="L6904" s="7">
        <v>2604.42</v>
      </c>
      <c r="M6904" s="8">
        <v>0.53</v>
      </c>
      <c r="N6904" s="2" t="s">
        <v>82</v>
      </c>
      <c r="O6904">
        <f t="shared" si="856"/>
        <v>2021</v>
      </c>
      <c r="P6904">
        <f t="shared" si="857"/>
        <v>12</v>
      </c>
      <c r="Q6904" t="str">
        <f t="shared" si="858"/>
        <v>déc</v>
      </c>
      <c r="R6904" t="str">
        <f t="shared" si="859"/>
        <v>North Dakota</v>
      </c>
      <c r="S6904" t="str">
        <f t="shared" si="860"/>
        <v>2021-12</v>
      </c>
      <c r="T6904">
        <f>IF(AND(COUNTIF(Calculs!$Q$2:$Q$12,$O6904)&gt;0,COUNTIF(Calculs!$S$2:$S$12,$E6904)&gt;0,COUNTIF(Calculs!$U$2:$U$12,$H6904)&gt;0),1,0)</f>
        <v>1</v>
      </c>
      <c r="U6904">
        <f t="shared" si="861"/>
        <v>4914</v>
      </c>
      <c r="V6904">
        <f t="shared" si="862"/>
        <v>78</v>
      </c>
      <c r="W6904">
        <f t="shared" si="863"/>
        <v>2604.42</v>
      </c>
    </row>
    <row r="6905" spans="1:23" ht="15.75" customHeight="1" x14ac:dyDescent="0.3">
      <c r="A6905" s="2" t="s">
        <v>13</v>
      </c>
      <c r="B6905" s="2">
        <v>1185732</v>
      </c>
      <c r="C6905" s="3">
        <v>44202</v>
      </c>
      <c r="D6905" s="12" t="str" cm="1">
        <f t="array" ref="D6905">_xlfn.SWITCH(WEEKDAY(C6905,2), 1, "Lundi", 2, "Mardi", 3, "Mercredi", 4, "Jeudi", 5, "Vendredi", 6, "Samedi", 7, "Dimanche", "Erreur")</f>
        <v>Mercredi</v>
      </c>
      <c r="E6905" s="2" t="s">
        <v>35</v>
      </c>
      <c r="F6905" s="2" t="s">
        <v>109</v>
      </c>
      <c r="G6905" s="2" t="s">
        <v>110</v>
      </c>
      <c r="H6905" s="4" t="s">
        <v>16</v>
      </c>
      <c r="I6905" s="5">
        <v>27</v>
      </c>
      <c r="J6905" s="6">
        <v>113</v>
      </c>
      <c r="K6905" s="7">
        <v>3051</v>
      </c>
      <c r="L6905" s="7">
        <v>1372.9499999999998</v>
      </c>
      <c r="M6905" s="8">
        <v>0.44999999999999996</v>
      </c>
      <c r="N6905" s="2" t="s">
        <v>82</v>
      </c>
      <c r="O6905">
        <f t="shared" si="856"/>
        <v>2021</v>
      </c>
      <c r="P6905">
        <f t="shared" si="857"/>
        <v>1</v>
      </c>
      <c r="Q6905" t="str">
        <f t="shared" si="858"/>
        <v>janv</v>
      </c>
      <c r="R6905" t="str">
        <f t="shared" si="859"/>
        <v>North Dakota</v>
      </c>
      <c r="S6905" t="str">
        <f t="shared" si="860"/>
        <v>2021-01</v>
      </c>
      <c r="T6905">
        <f>IF(AND(COUNTIF(Calculs!$Q$2:$Q$12,$O6905)&gt;0,COUNTIF(Calculs!$S$2:$S$12,$E6905)&gt;0,COUNTIF(Calculs!$U$2:$U$12,$H6905)&gt;0),1,0)</f>
        <v>1</v>
      </c>
      <c r="U6905">
        <f t="shared" si="861"/>
        <v>3051</v>
      </c>
      <c r="V6905">
        <f t="shared" si="862"/>
        <v>113</v>
      </c>
      <c r="W6905">
        <f t="shared" si="863"/>
        <v>1372.9499999999998</v>
      </c>
    </row>
    <row r="6906" spans="1:23" ht="15.75" customHeight="1" x14ac:dyDescent="0.3">
      <c r="A6906" s="2" t="s">
        <v>13</v>
      </c>
      <c r="B6906" s="2">
        <v>1185732</v>
      </c>
      <c r="C6906" s="3">
        <v>44202</v>
      </c>
      <c r="D6906" s="12" t="str" cm="1">
        <f t="array" ref="D6906">_xlfn.SWITCH(WEEKDAY(C6906,2), 1, "Lundi", 2, "Mardi", 3, "Mercredi", 4, "Jeudi", 5, "Vendredi", 6, "Samedi", 7, "Dimanche", "Erreur")</f>
        <v>Mercredi</v>
      </c>
      <c r="E6906" s="2" t="s">
        <v>35</v>
      </c>
      <c r="F6906" s="2" t="s">
        <v>109</v>
      </c>
      <c r="G6906" s="2" t="s">
        <v>110</v>
      </c>
      <c r="H6906" s="4" t="s">
        <v>18</v>
      </c>
      <c r="I6906" s="5">
        <v>29</v>
      </c>
      <c r="J6906" s="6">
        <v>70</v>
      </c>
      <c r="K6906" s="7">
        <v>2030</v>
      </c>
      <c r="L6906" s="7">
        <v>933.8</v>
      </c>
      <c r="M6906" s="8">
        <v>0.45999999999999996</v>
      </c>
      <c r="N6906" s="2" t="s">
        <v>82</v>
      </c>
      <c r="O6906">
        <f t="shared" si="856"/>
        <v>2021</v>
      </c>
      <c r="P6906">
        <f t="shared" si="857"/>
        <v>1</v>
      </c>
      <c r="Q6906" t="str">
        <f t="shared" si="858"/>
        <v>janv</v>
      </c>
      <c r="R6906" t="str">
        <f t="shared" si="859"/>
        <v>North Dakota</v>
      </c>
      <c r="S6906" t="str">
        <f t="shared" si="860"/>
        <v>2021-01</v>
      </c>
      <c r="T6906">
        <f>IF(AND(COUNTIF(Calculs!$Q$2:$Q$12,$O6906)&gt;0,COUNTIF(Calculs!$S$2:$S$12,$E6906)&gt;0,COUNTIF(Calculs!$U$2:$U$12,$H6906)&gt;0),1,0)</f>
        <v>1</v>
      </c>
      <c r="U6906">
        <f t="shared" si="861"/>
        <v>2030</v>
      </c>
      <c r="V6906">
        <f t="shared" si="862"/>
        <v>70</v>
      </c>
      <c r="W6906">
        <f t="shared" si="863"/>
        <v>933.8</v>
      </c>
    </row>
    <row r="6907" spans="1:23" ht="15.75" customHeight="1" x14ac:dyDescent="0.3">
      <c r="A6907" s="2" t="s">
        <v>13</v>
      </c>
      <c r="B6907" s="2">
        <v>1185732</v>
      </c>
      <c r="C6907" s="3">
        <v>44202</v>
      </c>
      <c r="D6907" s="12" t="str" cm="1">
        <f t="array" ref="D6907">_xlfn.SWITCH(WEEKDAY(C6907,2), 1, "Lundi", 2, "Mardi", 3, "Mercredi", 4, "Jeudi", 5, "Vendredi", 6, "Samedi", 7, "Dimanche", "Erreur")</f>
        <v>Mercredi</v>
      </c>
      <c r="E6907" s="2" t="s">
        <v>35</v>
      </c>
      <c r="F6907" s="2" t="s">
        <v>109</v>
      </c>
      <c r="G6907" s="2" t="s">
        <v>110</v>
      </c>
      <c r="H6907" s="4" t="s">
        <v>19</v>
      </c>
      <c r="I6907" s="5">
        <v>19</v>
      </c>
      <c r="J6907" s="6">
        <v>68</v>
      </c>
      <c r="K6907" s="7">
        <v>1292</v>
      </c>
      <c r="L6907" s="7">
        <v>581.4</v>
      </c>
      <c r="M6907" s="8">
        <v>0.44999999999999996</v>
      </c>
      <c r="N6907" s="2" t="s">
        <v>82</v>
      </c>
      <c r="O6907">
        <f t="shared" si="856"/>
        <v>2021</v>
      </c>
      <c r="P6907">
        <f t="shared" si="857"/>
        <v>1</v>
      </c>
      <c r="Q6907" t="str">
        <f t="shared" si="858"/>
        <v>janv</v>
      </c>
      <c r="R6907" t="str">
        <f t="shared" si="859"/>
        <v>North Dakota</v>
      </c>
      <c r="S6907" t="str">
        <f t="shared" si="860"/>
        <v>2021-01</v>
      </c>
      <c r="T6907">
        <f>IF(AND(COUNTIF(Calculs!$Q$2:$Q$12,$O6907)&gt;0,COUNTIF(Calculs!$S$2:$S$12,$E6907)&gt;0,COUNTIF(Calculs!$U$2:$U$12,$H6907)&gt;0),1,0)</f>
        <v>1</v>
      </c>
      <c r="U6907">
        <f t="shared" si="861"/>
        <v>1292</v>
      </c>
      <c r="V6907">
        <f t="shared" si="862"/>
        <v>68</v>
      </c>
      <c r="W6907">
        <f t="shared" si="863"/>
        <v>581.4</v>
      </c>
    </row>
    <row r="6908" spans="1:23" ht="15.75" customHeight="1" x14ac:dyDescent="0.3">
      <c r="A6908" s="2" t="s">
        <v>13</v>
      </c>
      <c r="B6908" s="2">
        <v>1185732</v>
      </c>
      <c r="C6908" s="3">
        <v>44202</v>
      </c>
      <c r="D6908" s="12" t="str" cm="1">
        <f t="array" ref="D6908">_xlfn.SWITCH(WEEKDAY(C6908,2), 1, "Lundi", 2, "Mardi", 3, "Mercredi", 4, "Jeudi", 5, "Vendredi", 6, "Samedi", 7, "Dimanche", "Erreur")</f>
        <v>Mercredi</v>
      </c>
      <c r="E6908" s="2" t="s">
        <v>35</v>
      </c>
      <c r="F6908" s="2" t="s">
        <v>109</v>
      </c>
      <c r="G6908" s="2" t="s">
        <v>110</v>
      </c>
      <c r="H6908" s="4" t="s">
        <v>20</v>
      </c>
      <c r="I6908" s="5">
        <v>24</v>
      </c>
      <c r="J6908" s="6">
        <v>26</v>
      </c>
      <c r="K6908" s="7">
        <v>624</v>
      </c>
      <c r="L6908" s="7">
        <v>280.79999999999995</v>
      </c>
      <c r="M6908" s="8">
        <v>0.44999999999999996</v>
      </c>
      <c r="N6908" s="2" t="s">
        <v>82</v>
      </c>
      <c r="O6908">
        <f t="shared" si="856"/>
        <v>2021</v>
      </c>
      <c r="P6908">
        <f t="shared" si="857"/>
        <v>1</v>
      </c>
      <c r="Q6908" t="str">
        <f t="shared" si="858"/>
        <v>janv</v>
      </c>
      <c r="R6908" t="str">
        <f t="shared" si="859"/>
        <v>North Dakota</v>
      </c>
      <c r="S6908" t="str">
        <f t="shared" si="860"/>
        <v>2021-01</v>
      </c>
      <c r="T6908">
        <f>IF(AND(COUNTIF(Calculs!$Q$2:$Q$12,$O6908)&gt;0,COUNTIF(Calculs!$S$2:$S$12,$E6908)&gt;0,COUNTIF(Calculs!$U$2:$U$12,$H6908)&gt;0),1,0)</f>
        <v>1</v>
      </c>
      <c r="U6908">
        <f t="shared" si="861"/>
        <v>624</v>
      </c>
      <c r="V6908">
        <f t="shared" si="862"/>
        <v>26</v>
      </c>
      <c r="W6908">
        <f t="shared" si="863"/>
        <v>280.79999999999995</v>
      </c>
    </row>
    <row r="6909" spans="1:23" ht="15.75" customHeight="1" x14ac:dyDescent="0.3">
      <c r="A6909" s="2" t="s">
        <v>13</v>
      </c>
      <c r="B6909" s="2">
        <v>1185732</v>
      </c>
      <c r="C6909" s="3">
        <v>44202</v>
      </c>
      <c r="D6909" s="12" t="str" cm="1">
        <f t="array" ref="D6909">_xlfn.SWITCH(WEEKDAY(C6909,2), 1, "Lundi", 2, "Mardi", 3, "Mercredi", 4, "Jeudi", 5, "Vendredi", 6, "Samedi", 7, "Dimanche", "Erreur")</f>
        <v>Mercredi</v>
      </c>
      <c r="E6909" s="2" t="s">
        <v>35</v>
      </c>
      <c r="F6909" s="2" t="s">
        <v>109</v>
      </c>
      <c r="G6909" s="2" t="s">
        <v>110</v>
      </c>
      <c r="H6909" s="4" t="s">
        <v>21</v>
      </c>
      <c r="I6909" s="5">
        <v>38</v>
      </c>
      <c r="J6909" s="6">
        <v>42</v>
      </c>
      <c r="K6909" s="7">
        <v>1596</v>
      </c>
      <c r="L6909" s="7">
        <v>1005.48</v>
      </c>
      <c r="M6909" s="8">
        <v>0.63</v>
      </c>
      <c r="N6909" s="2" t="s">
        <v>82</v>
      </c>
      <c r="O6909">
        <f t="shared" si="856"/>
        <v>2021</v>
      </c>
      <c r="P6909">
        <f t="shared" si="857"/>
        <v>1</v>
      </c>
      <c r="Q6909" t="str">
        <f t="shared" si="858"/>
        <v>janv</v>
      </c>
      <c r="R6909" t="str">
        <f t="shared" si="859"/>
        <v>North Dakota</v>
      </c>
      <c r="S6909" t="str">
        <f t="shared" si="860"/>
        <v>2021-01</v>
      </c>
      <c r="T6909">
        <f>IF(AND(COUNTIF(Calculs!$Q$2:$Q$12,$O6909)&gt;0,COUNTIF(Calculs!$S$2:$S$12,$E6909)&gt;0,COUNTIF(Calculs!$U$2:$U$12,$H6909)&gt;0),1,0)</f>
        <v>1</v>
      </c>
      <c r="U6909">
        <f t="shared" si="861"/>
        <v>1596</v>
      </c>
      <c r="V6909">
        <f t="shared" si="862"/>
        <v>42</v>
      </c>
      <c r="W6909">
        <f t="shared" si="863"/>
        <v>1005.48</v>
      </c>
    </row>
    <row r="6910" spans="1:23" ht="15.75" customHeight="1" x14ac:dyDescent="0.3">
      <c r="A6910" s="2" t="s">
        <v>13</v>
      </c>
      <c r="B6910" s="2">
        <v>1185732</v>
      </c>
      <c r="C6910" s="3">
        <v>44202</v>
      </c>
      <c r="D6910" s="12" t="str" cm="1">
        <f t="array" ref="D6910">_xlfn.SWITCH(WEEKDAY(C6910,2), 1, "Lundi", 2, "Mardi", 3, "Mercredi", 4, "Jeudi", 5, "Vendredi", 6, "Samedi", 7, "Dimanche", "Erreur")</f>
        <v>Mercredi</v>
      </c>
      <c r="E6910" s="2" t="s">
        <v>35</v>
      </c>
      <c r="F6910" s="2" t="s">
        <v>109</v>
      </c>
      <c r="G6910" s="2" t="s">
        <v>110</v>
      </c>
      <c r="H6910" s="4" t="s">
        <v>22</v>
      </c>
      <c r="I6910" s="5">
        <v>28</v>
      </c>
      <c r="J6910" s="6">
        <v>75</v>
      </c>
      <c r="K6910" s="7">
        <v>2100</v>
      </c>
      <c r="L6910" s="7">
        <v>1092</v>
      </c>
      <c r="M6910" s="8">
        <v>0.52</v>
      </c>
      <c r="N6910" s="2" t="s">
        <v>82</v>
      </c>
      <c r="O6910">
        <f t="shared" si="856"/>
        <v>2021</v>
      </c>
      <c r="P6910">
        <f t="shared" si="857"/>
        <v>1</v>
      </c>
      <c r="Q6910" t="str">
        <f t="shared" si="858"/>
        <v>janv</v>
      </c>
      <c r="R6910" t="str">
        <f t="shared" si="859"/>
        <v>North Dakota</v>
      </c>
      <c r="S6910" t="str">
        <f t="shared" si="860"/>
        <v>2021-01</v>
      </c>
      <c r="T6910">
        <f>IF(AND(COUNTIF(Calculs!$Q$2:$Q$12,$O6910)&gt;0,COUNTIF(Calculs!$S$2:$S$12,$E6910)&gt;0,COUNTIF(Calculs!$U$2:$U$12,$H6910)&gt;0),1,0)</f>
        <v>1</v>
      </c>
      <c r="U6910">
        <f t="shared" si="861"/>
        <v>2100</v>
      </c>
      <c r="V6910">
        <f t="shared" si="862"/>
        <v>75</v>
      </c>
      <c r="W6910">
        <f t="shared" si="863"/>
        <v>1092</v>
      </c>
    </row>
    <row r="6911" spans="1:23" ht="15.75" customHeight="1" x14ac:dyDescent="0.3">
      <c r="A6911" s="2" t="s">
        <v>13</v>
      </c>
      <c r="B6911" s="2">
        <v>1185732</v>
      </c>
      <c r="C6911" s="3">
        <v>44233</v>
      </c>
      <c r="D6911" s="12" t="str" cm="1">
        <f t="array" ref="D6911">_xlfn.SWITCH(WEEKDAY(C6911,2), 1, "Lundi", 2, "Mardi", 3, "Mercredi", 4, "Jeudi", 5, "Vendredi", 6, "Samedi", 7, "Dimanche", "Erreur")</f>
        <v>Samedi</v>
      </c>
      <c r="E6911" s="2" t="s">
        <v>35</v>
      </c>
      <c r="F6911" s="2" t="s">
        <v>109</v>
      </c>
      <c r="G6911" s="2" t="s">
        <v>110</v>
      </c>
      <c r="H6911" s="4" t="s">
        <v>16</v>
      </c>
      <c r="I6911" s="5">
        <v>28</v>
      </c>
      <c r="J6911" s="6">
        <v>145</v>
      </c>
      <c r="K6911" s="7">
        <v>4060</v>
      </c>
      <c r="L6911" s="7">
        <v>1786.4</v>
      </c>
      <c r="M6911" s="8">
        <v>0.44</v>
      </c>
      <c r="N6911" s="2" t="s">
        <v>82</v>
      </c>
      <c r="O6911">
        <f t="shared" si="856"/>
        <v>2021</v>
      </c>
      <c r="P6911">
        <f t="shared" si="857"/>
        <v>2</v>
      </c>
      <c r="Q6911" t="str">
        <f t="shared" si="858"/>
        <v>févr</v>
      </c>
      <c r="R6911" t="str">
        <f t="shared" si="859"/>
        <v>North Dakota</v>
      </c>
      <c r="S6911" t="str">
        <f t="shared" si="860"/>
        <v>2021-02</v>
      </c>
      <c r="T6911">
        <f>IF(AND(COUNTIF(Calculs!$Q$2:$Q$12,$O6911)&gt;0,COUNTIF(Calculs!$S$2:$S$12,$E6911)&gt;0,COUNTIF(Calculs!$U$2:$U$12,$H6911)&gt;0),1,0)</f>
        <v>1</v>
      </c>
      <c r="U6911">
        <f t="shared" si="861"/>
        <v>4060</v>
      </c>
      <c r="V6911">
        <f t="shared" si="862"/>
        <v>145</v>
      </c>
      <c r="W6911">
        <f t="shared" si="863"/>
        <v>1786.4</v>
      </c>
    </row>
    <row r="6912" spans="1:23" ht="15.75" customHeight="1" x14ac:dyDescent="0.3">
      <c r="A6912" s="2" t="s">
        <v>13</v>
      </c>
      <c r="B6912" s="2">
        <v>1185732</v>
      </c>
      <c r="C6912" s="3">
        <v>44233</v>
      </c>
      <c r="D6912" s="12" t="str" cm="1">
        <f t="array" ref="D6912">_xlfn.SWITCH(WEEKDAY(C6912,2), 1, "Lundi", 2, "Mardi", 3, "Mercredi", 4, "Jeudi", 5, "Vendredi", 6, "Samedi", 7, "Dimanche", "Erreur")</f>
        <v>Samedi</v>
      </c>
      <c r="E6912" s="2" t="s">
        <v>35</v>
      </c>
      <c r="F6912" s="2" t="s">
        <v>109</v>
      </c>
      <c r="G6912" s="2" t="s">
        <v>110</v>
      </c>
      <c r="H6912" s="4" t="s">
        <v>18</v>
      </c>
      <c r="I6912" s="5">
        <v>28</v>
      </c>
      <c r="J6912" s="6">
        <v>45</v>
      </c>
      <c r="K6912" s="7">
        <v>1260</v>
      </c>
      <c r="L6912" s="7">
        <v>579.59999999999991</v>
      </c>
      <c r="M6912" s="8">
        <v>0.45999999999999996</v>
      </c>
      <c r="N6912" s="2" t="s">
        <v>82</v>
      </c>
      <c r="O6912">
        <f t="shared" si="856"/>
        <v>2021</v>
      </c>
      <c r="P6912">
        <f t="shared" si="857"/>
        <v>2</v>
      </c>
      <c r="Q6912" t="str">
        <f t="shared" si="858"/>
        <v>févr</v>
      </c>
      <c r="R6912" t="str">
        <f t="shared" si="859"/>
        <v>North Dakota</v>
      </c>
      <c r="S6912" t="str">
        <f t="shared" si="860"/>
        <v>2021-02</v>
      </c>
      <c r="T6912">
        <f>IF(AND(COUNTIF(Calculs!$Q$2:$Q$12,$O6912)&gt;0,COUNTIF(Calculs!$S$2:$S$12,$E6912)&gt;0,COUNTIF(Calculs!$U$2:$U$12,$H6912)&gt;0),1,0)</f>
        <v>1</v>
      </c>
      <c r="U6912">
        <f t="shared" si="861"/>
        <v>1260</v>
      </c>
      <c r="V6912">
        <f t="shared" si="862"/>
        <v>45</v>
      </c>
      <c r="W6912">
        <f t="shared" si="863"/>
        <v>579.59999999999991</v>
      </c>
    </row>
    <row r="6913" spans="1:23" ht="15.75" customHeight="1" x14ac:dyDescent="0.3">
      <c r="A6913" s="2" t="s">
        <v>13</v>
      </c>
      <c r="B6913" s="2">
        <v>1185732</v>
      </c>
      <c r="C6913" s="3">
        <v>44233</v>
      </c>
      <c r="D6913" s="12" t="str" cm="1">
        <f t="array" ref="D6913">_xlfn.SWITCH(WEEKDAY(C6913,2), 1, "Lundi", 2, "Mardi", 3, "Mercredi", 4, "Jeudi", 5, "Vendredi", 6, "Samedi", 7, "Dimanche", "Erreur")</f>
        <v>Samedi</v>
      </c>
      <c r="E6913" s="2" t="s">
        <v>35</v>
      </c>
      <c r="F6913" s="2" t="s">
        <v>109</v>
      </c>
      <c r="G6913" s="2" t="s">
        <v>110</v>
      </c>
      <c r="H6913" s="4" t="s">
        <v>19</v>
      </c>
      <c r="I6913" s="5">
        <v>19</v>
      </c>
      <c r="J6913" s="6">
        <v>56</v>
      </c>
      <c r="K6913" s="7">
        <v>1064</v>
      </c>
      <c r="L6913" s="7">
        <v>436.23999999999995</v>
      </c>
      <c r="M6913" s="8">
        <v>0.41</v>
      </c>
      <c r="N6913" s="2" t="s">
        <v>82</v>
      </c>
      <c r="O6913">
        <f t="shared" si="856"/>
        <v>2021</v>
      </c>
      <c r="P6913">
        <f t="shared" si="857"/>
        <v>2</v>
      </c>
      <c r="Q6913" t="str">
        <f t="shared" si="858"/>
        <v>févr</v>
      </c>
      <c r="R6913" t="str">
        <f t="shared" si="859"/>
        <v>North Dakota</v>
      </c>
      <c r="S6913" t="str">
        <f t="shared" si="860"/>
        <v>2021-02</v>
      </c>
      <c r="T6913">
        <f>IF(AND(COUNTIF(Calculs!$Q$2:$Q$12,$O6913)&gt;0,COUNTIF(Calculs!$S$2:$S$12,$E6913)&gt;0,COUNTIF(Calculs!$U$2:$U$12,$H6913)&gt;0),1,0)</f>
        <v>1</v>
      </c>
      <c r="U6913">
        <f t="shared" si="861"/>
        <v>1064</v>
      </c>
      <c r="V6913">
        <f t="shared" si="862"/>
        <v>56</v>
      </c>
      <c r="W6913">
        <f t="shared" si="863"/>
        <v>436.23999999999995</v>
      </c>
    </row>
    <row r="6914" spans="1:23" ht="15.75" customHeight="1" x14ac:dyDescent="0.3">
      <c r="A6914" s="2" t="s">
        <v>13</v>
      </c>
      <c r="B6914" s="2">
        <v>1185732</v>
      </c>
      <c r="C6914" s="3">
        <v>44233</v>
      </c>
      <c r="D6914" s="12" t="str" cm="1">
        <f t="array" ref="D6914">_xlfn.SWITCH(WEEKDAY(C6914,2), 1, "Lundi", 2, "Mardi", 3, "Mercredi", 4, "Jeudi", 5, "Vendredi", 6, "Samedi", 7, "Dimanche", "Erreur")</f>
        <v>Samedi</v>
      </c>
      <c r="E6914" s="2" t="s">
        <v>35</v>
      </c>
      <c r="F6914" s="2" t="s">
        <v>111</v>
      </c>
      <c r="G6914" s="2" t="s">
        <v>112</v>
      </c>
      <c r="H6914" s="4" t="s">
        <v>20</v>
      </c>
      <c r="I6914" s="5">
        <v>25</v>
      </c>
      <c r="J6914" s="6">
        <v>23</v>
      </c>
      <c r="K6914" s="7">
        <v>575</v>
      </c>
      <c r="L6914" s="7">
        <v>253</v>
      </c>
      <c r="M6914" s="8">
        <v>0.44</v>
      </c>
      <c r="N6914" s="2" t="s">
        <v>82</v>
      </c>
      <c r="O6914">
        <f t="shared" si="856"/>
        <v>2021</v>
      </c>
      <c r="P6914">
        <f t="shared" si="857"/>
        <v>2</v>
      </c>
      <c r="Q6914" t="str">
        <f t="shared" si="858"/>
        <v>févr</v>
      </c>
      <c r="R6914" t="str">
        <f t="shared" si="859"/>
        <v>Iowa</v>
      </c>
      <c r="S6914" t="str">
        <f t="shared" si="860"/>
        <v>2021-02</v>
      </c>
      <c r="T6914">
        <f>IF(AND(COUNTIF(Calculs!$Q$2:$Q$12,$O6914)&gt;0,COUNTIF(Calculs!$S$2:$S$12,$E6914)&gt;0,COUNTIF(Calculs!$U$2:$U$12,$H6914)&gt;0),1,0)</f>
        <v>1</v>
      </c>
      <c r="U6914">
        <f t="shared" si="861"/>
        <v>575</v>
      </c>
      <c r="V6914">
        <f t="shared" si="862"/>
        <v>23</v>
      </c>
      <c r="W6914">
        <f t="shared" si="863"/>
        <v>253</v>
      </c>
    </row>
    <row r="6915" spans="1:23" ht="15.75" customHeight="1" x14ac:dyDescent="0.3">
      <c r="A6915" s="2" t="s">
        <v>13</v>
      </c>
      <c r="B6915" s="2">
        <v>1185732</v>
      </c>
      <c r="C6915" s="3">
        <v>44233</v>
      </c>
      <c r="D6915" s="12" t="str" cm="1">
        <f t="array" ref="D6915">_xlfn.SWITCH(WEEKDAY(C6915,2), 1, "Lundi", 2, "Mardi", 3, "Mercredi", 4, "Jeudi", 5, "Vendredi", 6, "Samedi", 7, "Dimanche", "Erreur")</f>
        <v>Samedi</v>
      </c>
      <c r="E6915" s="2" t="s">
        <v>35</v>
      </c>
      <c r="F6915" s="2" t="s">
        <v>111</v>
      </c>
      <c r="G6915" s="2" t="s">
        <v>112</v>
      </c>
      <c r="H6915" s="4" t="s">
        <v>21</v>
      </c>
      <c r="I6915" s="5">
        <v>38</v>
      </c>
      <c r="J6915" s="6">
        <v>38</v>
      </c>
      <c r="K6915" s="7">
        <v>1444</v>
      </c>
      <c r="L6915" s="7">
        <v>938.6</v>
      </c>
      <c r="M6915" s="8">
        <v>0.65</v>
      </c>
      <c r="N6915" s="2" t="s">
        <v>82</v>
      </c>
      <c r="O6915">
        <f t="shared" ref="O6915:O6978" si="864">YEAR($C6915)</f>
        <v>2021</v>
      </c>
      <c r="P6915">
        <f t="shared" ref="P6915:P6978" si="865">MONTH($C6915)</f>
        <v>2</v>
      </c>
      <c r="Q6915" t="str">
        <f t="shared" ref="Q6915:Q6978" si="866">TEXT($C6915,"mmm")</f>
        <v>févr</v>
      </c>
      <c r="R6915" t="str">
        <f t="shared" ref="R6915:R6978" si="867">SUBSTITUTE(SUBSTITUTE($F6915,"Sud ","South "),"Ouest ","West ")</f>
        <v>Iowa</v>
      </c>
      <c r="S6915" t="str">
        <f t="shared" ref="S6915:S6978" si="868">TEXT($C6915,"aaaa-mm")</f>
        <v>2021-02</v>
      </c>
      <c r="T6915">
        <f>IF(AND(COUNTIF(Calculs!$Q$2:$Q$12,$O6915)&gt;0,COUNTIF(Calculs!$S$2:$S$12,$E6915)&gt;0,COUNTIF(Calculs!$U$2:$U$12,$H6915)&gt;0),1,0)</f>
        <v>1</v>
      </c>
      <c r="U6915">
        <f t="shared" ref="U6915:U6978" si="869">$K6915*$T6915</f>
        <v>1444</v>
      </c>
      <c r="V6915">
        <f t="shared" ref="V6915:V6978" si="870">$J6915*$T6915</f>
        <v>38</v>
      </c>
      <c r="W6915">
        <f t="shared" ref="W6915:W6978" si="871">$L6915*$T6915</f>
        <v>938.6</v>
      </c>
    </row>
    <row r="6916" spans="1:23" ht="15.75" customHeight="1" x14ac:dyDescent="0.3">
      <c r="A6916" s="2" t="s">
        <v>13</v>
      </c>
      <c r="B6916" s="2">
        <v>1185732</v>
      </c>
      <c r="C6916" s="3">
        <v>44233</v>
      </c>
      <c r="D6916" s="12" t="str" cm="1">
        <f t="array" ref="D6916">_xlfn.SWITCH(WEEKDAY(C6916,2), 1, "Lundi", 2, "Mardi", 3, "Mercredi", 4, "Jeudi", 5, "Vendredi", 6, "Samedi", 7, "Dimanche", "Erreur")</f>
        <v>Samedi</v>
      </c>
      <c r="E6916" s="2" t="s">
        <v>35</v>
      </c>
      <c r="F6916" s="2" t="s">
        <v>111</v>
      </c>
      <c r="G6916" s="2" t="s">
        <v>112</v>
      </c>
      <c r="H6916" s="4" t="s">
        <v>22</v>
      </c>
      <c r="I6916" s="5">
        <v>14</v>
      </c>
      <c r="J6916" s="6">
        <v>68</v>
      </c>
      <c r="K6916" s="7">
        <v>952</v>
      </c>
      <c r="L6916" s="7">
        <v>514.08000000000004</v>
      </c>
      <c r="M6916" s="8">
        <v>0.54</v>
      </c>
      <c r="N6916" s="2" t="s">
        <v>82</v>
      </c>
      <c r="O6916">
        <f t="shared" si="864"/>
        <v>2021</v>
      </c>
      <c r="P6916">
        <f t="shared" si="865"/>
        <v>2</v>
      </c>
      <c r="Q6916" t="str">
        <f t="shared" si="866"/>
        <v>févr</v>
      </c>
      <c r="R6916" t="str">
        <f t="shared" si="867"/>
        <v>Iowa</v>
      </c>
      <c r="S6916" t="str">
        <f t="shared" si="868"/>
        <v>2021-02</v>
      </c>
      <c r="T6916">
        <f>IF(AND(COUNTIF(Calculs!$Q$2:$Q$12,$O6916)&gt;0,COUNTIF(Calculs!$S$2:$S$12,$E6916)&gt;0,COUNTIF(Calculs!$U$2:$U$12,$H6916)&gt;0),1,0)</f>
        <v>1</v>
      </c>
      <c r="U6916">
        <f t="shared" si="869"/>
        <v>952</v>
      </c>
      <c r="V6916">
        <f t="shared" si="870"/>
        <v>68</v>
      </c>
      <c r="W6916">
        <f t="shared" si="871"/>
        <v>514.08000000000004</v>
      </c>
    </row>
    <row r="6917" spans="1:23" ht="15.75" customHeight="1" x14ac:dyDescent="0.3">
      <c r="A6917" s="2" t="s">
        <v>13</v>
      </c>
      <c r="B6917" s="2">
        <v>1185732</v>
      </c>
      <c r="C6917" s="3">
        <v>44260</v>
      </c>
      <c r="D6917" s="12" t="str" cm="1">
        <f t="array" ref="D6917">_xlfn.SWITCH(WEEKDAY(C6917,2), 1, "Lundi", 2, "Mardi", 3, "Mercredi", 4, "Jeudi", 5, "Vendredi", 6, "Samedi", 7, "Dimanche", "Erreur")</f>
        <v>Vendredi</v>
      </c>
      <c r="E6917" s="2" t="s">
        <v>35</v>
      </c>
      <c r="F6917" s="2" t="s">
        <v>111</v>
      </c>
      <c r="G6917" s="2" t="s">
        <v>112</v>
      </c>
      <c r="H6917" s="4" t="s">
        <v>16</v>
      </c>
      <c r="I6917" s="5">
        <v>19</v>
      </c>
      <c r="J6917" s="6">
        <v>136</v>
      </c>
      <c r="K6917" s="7">
        <v>2584</v>
      </c>
      <c r="L6917" s="7">
        <v>1033.6000000000001</v>
      </c>
      <c r="M6917" s="8">
        <v>0.4</v>
      </c>
      <c r="N6917" s="2" t="s">
        <v>82</v>
      </c>
      <c r="O6917">
        <f t="shared" si="864"/>
        <v>2021</v>
      </c>
      <c r="P6917">
        <f t="shared" si="865"/>
        <v>3</v>
      </c>
      <c r="Q6917" t="str">
        <f t="shared" si="866"/>
        <v>mars</v>
      </c>
      <c r="R6917" t="str">
        <f t="shared" si="867"/>
        <v>Iowa</v>
      </c>
      <c r="S6917" t="str">
        <f t="shared" si="868"/>
        <v>2021-03</v>
      </c>
      <c r="T6917">
        <f>IF(AND(COUNTIF(Calculs!$Q$2:$Q$12,$O6917)&gt;0,COUNTIF(Calculs!$S$2:$S$12,$E6917)&gt;0,COUNTIF(Calculs!$U$2:$U$12,$H6917)&gt;0),1,0)</f>
        <v>1</v>
      </c>
      <c r="U6917">
        <f t="shared" si="869"/>
        <v>2584</v>
      </c>
      <c r="V6917">
        <f t="shared" si="870"/>
        <v>136</v>
      </c>
      <c r="W6917">
        <f t="shared" si="871"/>
        <v>1033.6000000000001</v>
      </c>
    </row>
    <row r="6918" spans="1:23" ht="15.75" customHeight="1" x14ac:dyDescent="0.3">
      <c r="A6918" s="2" t="s">
        <v>13</v>
      </c>
      <c r="B6918" s="2">
        <v>1185732</v>
      </c>
      <c r="C6918" s="3">
        <v>44260</v>
      </c>
      <c r="D6918" s="12" t="str" cm="1">
        <f t="array" ref="D6918">_xlfn.SWITCH(WEEKDAY(C6918,2), 1, "Lundi", 2, "Mardi", 3, "Mercredi", 4, "Jeudi", 5, "Vendredi", 6, "Samedi", 7, "Dimanche", "Erreur")</f>
        <v>Vendredi</v>
      </c>
      <c r="E6918" s="2" t="s">
        <v>35</v>
      </c>
      <c r="F6918" s="2" t="s">
        <v>111</v>
      </c>
      <c r="G6918" s="2" t="s">
        <v>112</v>
      </c>
      <c r="H6918" s="4" t="s">
        <v>18</v>
      </c>
      <c r="I6918" s="5">
        <v>19</v>
      </c>
      <c r="J6918" s="6">
        <v>47</v>
      </c>
      <c r="K6918" s="7">
        <v>893</v>
      </c>
      <c r="L6918" s="7">
        <v>401.84999999999997</v>
      </c>
      <c r="M6918" s="8">
        <v>0.44999999999999996</v>
      </c>
      <c r="N6918" s="2" t="s">
        <v>82</v>
      </c>
      <c r="O6918">
        <f t="shared" si="864"/>
        <v>2021</v>
      </c>
      <c r="P6918">
        <f t="shared" si="865"/>
        <v>3</v>
      </c>
      <c r="Q6918" t="str">
        <f t="shared" si="866"/>
        <v>mars</v>
      </c>
      <c r="R6918" t="str">
        <f t="shared" si="867"/>
        <v>Iowa</v>
      </c>
      <c r="S6918" t="str">
        <f t="shared" si="868"/>
        <v>2021-03</v>
      </c>
      <c r="T6918">
        <f>IF(AND(COUNTIF(Calculs!$Q$2:$Q$12,$O6918)&gt;0,COUNTIF(Calculs!$S$2:$S$12,$E6918)&gt;0,COUNTIF(Calculs!$U$2:$U$12,$H6918)&gt;0),1,0)</f>
        <v>1</v>
      </c>
      <c r="U6918">
        <f t="shared" si="869"/>
        <v>893</v>
      </c>
      <c r="V6918">
        <f t="shared" si="870"/>
        <v>47</v>
      </c>
      <c r="W6918">
        <f t="shared" si="871"/>
        <v>401.84999999999997</v>
      </c>
    </row>
    <row r="6919" spans="1:23" ht="15.75" customHeight="1" x14ac:dyDescent="0.3">
      <c r="A6919" s="2" t="s">
        <v>13</v>
      </c>
      <c r="B6919" s="2">
        <v>1185732</v>
      </c>
      <c r="C6919" s="3">
        <v>44260</v>
      </c>
      <c r="D6919" s="12" t="str" cm="1">
        <f t="array" ref="D6919">_xlfn.SWITCH(WEEKDAY(C6919,2), 1, "Lundi", 2, "Mardi", 3, "Mercredi", 4, "Jeudi", 5, "Vendredi", 6, "Samedi", 7, "Dimanche", "Erreur")</f>
        <v>Vendredi</v>
      </c>
      <c r="E6919" s="2" t="s">
        <v>35</v>
      </c>
      <c r="F6919" s="2" t="s">
        <v>111</v>
      </c>
      <c r="G6919" s="2" t="s">
        <v>112</v>
      </c>
      <c r="H6919" s="4" t="s">
        <v>19</v>
      </c>
      <c r="I6919" s="5">
        <v>9</v>
      </c>
      <c r="J6919" s="6">
        <v>65</v>
      </c>
      <c r="K6919" s="7">
        <v>585</v>
      </c>
      <c r="L6919" s="7">
        <v>234</v>
      </c>
      <c r="M6919" s="8">
        <v>0.4</v>
      </c>
      <c r="N6919" s="2" t="s">
        <v>82</v>
      </c>
      <c r="O6919">
        <f t="shared" si="864"/>
        <v>2021</v>
      </c>
      <c r="P6919">
        <f t="shared" si="865"/>
        <v>3</v>
      </c>
      <c r="Q6919" t="str">
        <f t="shared" si="866"/>
        <v>mars</v>
      </c>
      <c r="R6919" t="str">
        <f t="shared" si="867"/>
        <v>Iowa</v>
      </c>
      <c r="S6919" t="str">
        <f t="shared" si="868"/>
        <v>2021-03</v>
      </c>
      <c r="T6919">
        <f>IF(AND(COUNTIF(Calculs!$Q$2:$Q$12,$O6919)&gt;0,COUNTIF(Calculs!$S$2:$S$12,$E6919)&gt;0,COUNTIF(Calculs!$U$2:$U$12,$H6919)&gt;0),1,0)</f>
        <v>1</v>
      </c>
      <c r="U6919">
        <f t="shared" si="869"/>
        <v>585</v>
      </c>
      <c r="V6919">
        <f t="shared" si="870"/>
        <v>65</v>
      </c>
      <c r="W6919">
        <f t="shared" si="871"/>
        <v>234</v>
      </c>
    </row>
    <row r="6920" spans="1:23" ht="15.75" customHeight="1" x14ac:dyDescent="0.3">
      <c r="A6920" s="2" t="s">
        <v>13</v>
      </c>
      <c r="B6920" s="2">
        <v>1185732</v>
      </c>
      <c r="C6920" s="3">
        <v>44260</v>
      </c>
      <c r="D6920" s="12" t="str" cm="1">
        <f t="array" ref="D6920">_xlfn.SWITCH(WEEKDAY(C6920,2), 1, "Lundi", 2, "Mardi", 3, "Mercredi", 4, "Jeudi", 5, "Vendredi", 6, "Samedi", 7, "Dimanche", "Erreur")</f>
        <v>Vendredi</v>
      </c>
      <c r="E6920" s="2" t="s">
        <v>35</v>
      </c>
      <c r="F6920" s="2" t="s">
        <v>111</v>
      </c>
      <c r="G6920" s="2" t="s">
        <v>112</v>
      </c>
      <c r="H6920" s="4" t="s">
        <v>20</v>
      </c>
      <c r="I6920" s="5">
        <v>14</v>
      </c>
      <c r="J6920" s="6">
        <v>28</v>
      </c>
      <c r="K6920" s="7">
        <v>392</v>
      </c>
      <c r="L6920" s="7">
        <v>164.64</v>
      </c>
      <c r="M6920" s="8">
        <v>0.42</v>
      </c>
      <c r="N6920" s="2" t="s">
        <v>82</v>
      </c>
      <c r="O6920">
        <f t="shared" si="864"/>
        <v>2021</v>
      </c>
      <c r="P6920">
        <f t="shared" si="865"/>
        <v>3</v>
      </c>
      <c r="Q6920" t="str">
        <f t="shared" si="866"/>
        <v>mars</v>
      </c>
      <c r="R6920" t="str">
        <f t="shared" si="867"/>
        <v>Iowa</v>
      </c>
      <c r="S6920" t="str">
        <f t="shared" si="868"/>
        <v>2021-03</v>
      </c>
      <c r="T6920">
        <f>IF(AND(COUNTIF(Calculs!$Q$2:$Q$12,$O6920)&gt;0,COUNTIF(Calculs!$S$2:$S$12,$E6920)&gt;0,COUNTIF(Calculs!$U$2:$U$12,$H6920)&gt;0),1,0)</f>
        <v>1</v>
      </c>
      <c r="U6920">
        <f t="shared" si="869"/>
        <v>392</v>
      </c>
      <c r="V6920">
        <f t="shared" si="870"/>
        <v>28</v>
      </c>
      <c r="W6920">
        <f t="shared" si="871"/>
        <v>164.64</v>
      </c>
    </row>
    <row r="6921" spans="1:23" ht="15.75" customHeight="1" x14ac:dyDescent="0.3">
      <c r="A6921" s="2" t="s">
        <v>13</v>
      </c>
      <c r="B6921" s="2">
        <v>1185732</v>
      </c>
      <c r="C6921" s="3">
        <v>44260</v>
      </c>
      <c r="D6921" s="12" t="str" cm="1">
        <f t="array" ref="D6921">_xlfn.SWITCH(WEEKDAY(C6921,2), 1, "Lundi", 2, "Mardi", 3, "Mercredi", 4, "Jeudi", 5, "Vendredi", 6, "Samedi", 7, "Dimanche", "Erreur")</f>
        <v>Vendredi</v>
      </c>
      <c r="E6921" s="2" t="s">
        <v>35</v>
      </c>
      <c r="F6921" s="2" t="s">
        <v>111</v>
      </c>
      <c r="G6921" s="2" t="s">
        <v>112</v>
      </c>
      <c r="H6921" s="4" t="s">
        <v>21</v>
      </c>
      <c r="I6921" s="5">
        <v>28</v>
      </c>
      <c r="J6921" s="6">
        <v>39</v>
      </c>
      <c r="K6921" s="7">
        <v>1092</v>
      </c>
      <c r="L6921" s="7">
        <v>698.88</v>
      </c>
      <c r="M6921" s="8">
        <v>0.64</v>
      </c>
      <c r="N6921" s="2" t="s">
        <v>82</v>
      </c>
      <c r="O6921">
        <f t="shared" si="864"/>
        <v>2021</v>
      </c>
      <c r="P6921">
        <f t="shared" si="865"/>
        <v>3</v>
      </c>
      <c r="Q6921" t="str">
        <f t="shared" si="866"/>
        <v>mars</v>
      </c>
      <c r="R6921" t="str">
        <f t="shared" si="867"/>
        <v>Iowa</v>
      </c>
      <c r="S6921" t="str">
        <f t="shared" si="868"/>
        <v>2021-03</v>
      </c>
      <c r="T6921">
        <f>IF(AND(COUNTIF(Calculs!$Q$2:$Q$12,$O6921)&gt;0,COUNTIF(Calculs!$S$2:$S$12,$E6921)&gt;0,COUNTIF(Calculs!$U$2:$U$12,$H6921)&gt;0),1,0)</f>
        <v>1</v>
      </c>
      <c r="U6921">
        <f t="shared" si="869"/>
        <v>1092</v>
      </c>
      <c r="V6921">
        <f t="shared" si="870"/>
        <v>39</v>
      </c>
      <c r="W6921">
        <f t="shared" si="871"/>
        <v>698.88</v>
      </c>
    </row>
    <row r="6922" spans="1:23" ht="15.75" customHeight="1" x14ac:dyDescent="0.3">
      <c r="A6922" s="2" t="s">
        <v>13</v>
      </c>
      <c r="B6922" s="2">
        <v>1185732</v>
      </c>
      <c r="C6922" s="3">
        <v>44260</v>
      </c>
      <c r="D6922" s="12" t="str" cm="1">
        <f t="array" ref="D6922">_xlfn.SWITCH(WEEKDAY(C6922,2), 1, "Lundi", 2, "Mardi", 3, "Mercredi", 4, "Jeudi", 5, "Vendredi", 6, "Samedi", 7, "Dimanche", "Erreur")</f>
        <v>Vendredi</v>
      </c>
      <c r="E6922" s="2" t="s">
        <v>35</v>
      </c>
      <c r="F6922" s="2" t="s">
        <v>111</v>
      </c>
      <c r="G6922" s="2" t="s">
        <v>112</v>
      </c>
      <c r="H6922" s="4" t="s">
        <v>22</v>
      </c>
      <c r="I6922" s="5">
        <v>20</v>
      </c>
      <c r="J6922" s="6">
        <v>68</v>
      </c>
      <c r="K6922" s="7">
        <v>1360</v>
      </c>
      <c r="L6922" s="7">
        <v>720.80000000000007</v>
      </c>
      <c r="M6922" s="8">
        <v>0.53</v>
      </c>
      <c r="N6922" s="2" t="s">
        <v>82</v>
      </c>
      <c r="O6922">
        <f t="shared" si="864"/>
        <v>2021</v>
      </c>
      <c r="P6922">
        <f t="shared" si="865"/>
        <v>3</v>
      </c>
      <c r="Q6922" t="str">
        <f t="shared" si="866"/>
        <v>mars</v>
      </c>
      <c r="R6922" t="str">
        <f t="shared" si="867"/>
        <v>Iowa</v>
      </c>
      <c r="S6922" t="str">
        <f t="shared" si="868"/>
        <v>2021-03</v>
      </c>
      <c r="T6922">
        <f>IF(AND(COUNTIF(Calculs!$Q$2:$Q$12,$O6922)&gt;0,COUNTIF(Calculs!$S$2:$S$12,$E6922)&gt;0,COUNTIF(Calculs!$U$2:$U$12,$H6922)&gt;0),1,0)</f>
        <v>1</v>
      </c>
      <c r="U6922">
        <f t="shared" si="869"/>
        <v>1360</v>
      </c>
      <c r="V6922">
        <f t="shared" si="870"/>
        <v>68</v>
      </c>
      <c r="W6922">
        <f t="shared" si="871"/>
        <v>720.80000000000007</v>
      </c>
    </row>
    <row r="6923" spans="1:23" ht="15.75" customHeight="1" x14ac:dyDescent="0.3">
      <c r="A6923" s="2" t="s">
        <v>13</v>
      </c>
      <c r="B6923" s="2">
        <v>1185732</v>
      </c>
      <c r="C6923" s="3">
        <v>44292</v>
      </c>
      <c r="D6923" s="12" t="str" cm="1">
        <f t="array" ref="D6923">_xlfn.SWITCH(WEEKDAY(C6923,2), 1, "Lundi", 2, "Mardi", 3, "Mercredi", 4, "Jeudi", 5, "Vendredi", 6, "Samedi", 7, "Dimanche", "Erreur")</f>
        <v>Mardi</v>
      </c>
      <c r="E6923" s="2" t="s">
        <v>35</v>
      </c>
      <c r="F6923" s="2" t="s">
        <v>111</v>
      </c>
      <c r="G6923" s="2" t="s">
        <v>112</v>
      </c>
      <c r="H6923" s="4" t="s">
        <v>16</v>
      </c>
      <c r="I6923" s="5">
        <v>20</v>
      </c>
      <c r="J6923" s="6">
        <v>124</v>
      </c>
      <c r="K6923" s="7">
        <v>2480</v>
      </c>
      <c r="L6923" s="7">
        <v>1116</v>
      </c>
      <c r="M6923" s="8">
        <v>0.44999999999999996</v>
      </c>
      <c r="N6923" s="2" t="s">
        <v>82</v>
      </c>
      <c r="O6923">
        <f t="shared" si="864"/>
        <v>2021</v>
      </c>
      <c r="P6923">
        <f t="shared" si="865"/>
        <v>4</v>
      </c>
      <c r="Q6923" t="str">
        <f t="shared" si="866"/>
        <v>avr</v>
      </c>
      <c r="R6923" t="str">
        <f t="shared" si="867"/>
        <v>Iowa</v>
      </c>
      <c r="S6923" t="str">
        <f t="shared" si="868"/>
        <v>2021-04</v>
      </c>
      <c r="T6923">
        <f>IF(AND(COUNTIF(Calculs!$Q$2:$Q$12,$O6923)&gt;0,COUNTIF(Calculs!$S$2:$S$12,$E6923)&gt;0,COUNTIF(Calculs!$U$2:$U$12,$H6923)&gt;0),1,0)</f>
        <v>1</v>
      </c>
      <c r="U6923">
        <f t="shared" si="869"/>
        <v>2480</v>
      </c>
      <c r="V6923">
        <f t="shared" si="870"/>
        <v>124</v>
      </c>
      <c r="W6923">
        <f t="shared" si="871"/>
        <v>1116</v>
      </c>
    </row>
    <row r="6924" spans="1:23" ht="15.75" customHeight="1" x14ac:dyDescent="0.3">
      <c r="A6924" s="2" t="s">
        <v>13</v>
      </c>
      <c r="B6924" s="2">
        <v>1185732</v>
      </c>
      <c r="C6924" s="3">
        <v>44292</v>
      </c>
      <c r="D6924" s="12" t="str" cm="1">
        <f t="array" ref="D6924">_xlfn.SWITCH(WEEKDAY(C6924,2), 1, "Lundi", 2, "Mardi", 3, "Mercredi", 4, "Jeudi", 5, "Vendredi", 6, "Samedi", 7, "Dimanche", "Erreur")</f>
        <v>Mardi</v>
      </c>
      <c r="E6924" s="2" t="s">
        <v>35</v>
      </c>
      <c r="F6924" s="2" t="s">
        <v>111</v>
      </c>
      <c r="G6924" s="2" t="s">
        <v>112</v>
      </c>
      <c r="H6924" s="4" t="s">
        <v>18</v>
      </c>
      <c r="I6924" s="5">
        <v>18</v>
      </c>
      <c r="J6924" s="6">
        <v>49</v>
      </c>
      <c r="K6924" s="7">
        <v>882</v>
      </c>
      <c r="L6924" s="7">
        <v>432.18</v>
      </c>
      <c r="M6924" s="8">
        <v>0.49</v>
      </c>
      <c r="N6924" s="2" t="s">
        <v>82</v>
      </c>
      <c r="O6924">
        <f t="shared" si="864"/>
        <v>2021</v>
      </c>
      <c r="P6924">
        <f t="shared" si="865"/>
        <v>4</v>
      </c>
      <c r="Q6924" t="str">
        <f t="shared" si="866"/>
        <v>avr</v>
      </c>
      <c r="R6924" t="str">
        <f t="shared" si="867"/>
        <v>Iowa</v>
      </c>
      <c r="S6924" t="str">
        <f t="shared" si="868"/>
        <v>2021-04</v>
      </c>
      <c r="T6924">
        <f>IF(AND(COUNTIF(Calculs!$Q$2:$Q$12,$O6924)&gt;0,COUNTIF(Calculs!$S$2:$S$12,$E6924)&gt;0,COUNTIF(Calculs!$U$2:$U$12,$H6924)&gt;0),1,0)</f>
        <v>1</v>
      </c>
      <c r="U6924">
        <f t="shared" si="869"/>
        <v>882</v>
      </c>
      <c r="V6924">
        <f t="shared" si="870"/>
        <v>49</v>
      </c>
      <c r="W6924">
        <f t="shared" si="871"/>
        <v>432.18</v>
      </c>
    </row>
    <row r="6925" spans="1:23" ht="15.75" customHeight="1" x14ac:dyDescent="0.3">
      <c r="A6925" s="2" t="s">
        <v>13</v>
      </c>
      <c r="B6925" s="2">
        <v>1185732</v>
      </c>
      <c r="C6925" s="3">
        <v>44292</v>
      </c>
      <c r="D6925" s="12" t="str" cm="1">
        <f t="array" ref="D6925">_xlfn.SWITCH(WEEKDAY(C6925,2), 1, "Lundi", 2, "Mardi", 3, "Mercredi", 4, "Jeudi", 5, "Vendredi", 6, "Samedi", 7, "Dimanche", "Erreur")</f>
        <v>Mardi</v>
      </c>
      <c r="E6925" s="2" t="s">
        <v>35</v>
      </c>
      <c r="F6925" s="2" t="s">
        <v>111</v>
      </c>
      <c r="G6925" s="2" t="s">
        <v>112</v>
      </c>
      <c r="H6925" s="4" t="s">
        <v>19</v>
      </c>
      <c r="I6925" s="5">
        <v>10</v>
      </c>
      <c r="J6925" s="6">
        <v>53</v>
      </c>
      <c r="K6925" s="7">
        <v>530</v>
      </c>
      <c r="L6925" s="7">
        <v>233.2</v>
      </c>
      <c r="M6925" s="8">
        <v>0.44</v>
      </c>
      <c r="N6925" s="2" t="s">
        <v>82</v>
      </c>
      <c r="O6925">
        <f t="shared" si="864"/>
        <v>2021</v>
      </c>
      <c r="P6925">
        <f t="shared" si="865"/>
        <v>4</v>
      </c>
      <c r="Q6925" t="str">
        <f t="shared" si="866"/>
        <v>avr</v>
      </c>
      <c r="R6925" t="str">
        <f t="shared" si="867"/>
        <v>Iowa</v>
      </c>
      <c r="S6925" t="str">
        <f t="shared" si="868"/>
        <v>2021-04</v>
      </c>
      <c r="T6925">
        <f>IF(AND(COUNTIF(Calculs!$Q$2:$Q$12,$O6925)&gt;0,COUNTIF(Calculs!$S$2:$S$12,$E6925)&gt;0,COUNTIF(Calculs!$U$2:$U$12,$H6925)&gt;0),1,0)</f>
        <v>1</v>
      </c>
      <c r="U6925">
        <f t="shared" si="869"/>
        <v>530</v>
      </c>
      <c r="V6925">
        <f t="shared" si="870"/>
        <v>53</v>
      </c>
      <c r="W6925">
        <f t="shared" si="871"/>
        <v>233.2</v>
      </c>
    </row>
    <row r="6926" spans="1:23" ht="15.75" customHeight="1" x14ac:dyDescent="0.3">
      <c r="A6926" s="2" t="s">
        <v>13</v>
      </c>
      <c r="B6926" s="2">
        <v>1185732</v>
      </c>
      <c r="C6926" s="3">
        <v>44292</v>
      </c>
      <c r="D6926" s="12" t="str" cm="1">
        <f t="array" ref="D6926">_xlfn.SWITCH(WEEKDAY(C6926,2), 1, "Lundi", 2, "Mardi", 3, "Mercredi", 4, "Jeudi", 5, "Vendredi", 6, "Samedi", 7, "Dimanche", "Erreur")</f>
        <v>Mardi</v>
      </c>
      <c r="E6926" s="2" t="s">
        <v>35</v>
      </c>
      <c r="F6926" s="2" t="s">
        <v>111</v>
      </c>
      <c r="G6926" s="2" t="s">
        <v>112</v>
      </c>
      <c r="H6926" s="4" t="s">
        <v>20</v>
      </c>
      <c r="I6926" s="5">
        <v>15</v>
      </c>
      <c r="J6926" s="6">
        <v>28</v>
      </c>
      <c r="K6926" s="7">
        <v>420</v>
      </c>
      <c r="L6926" s="7">
        <v>188.99999999999997</v>
      </c>
      <c r="M6926" s="8">
        <v>0.44999999999999996</v>
      </c>
      <c r="N6926" s="2" t="s">
        <v>82</v>
      </c>
      <c r="O6926">
        <f t="shared" si="864"/>
        <v>2021</v>
      </c>
      <c r="P6926">
        <f t="shared" si="865"/>
        <v>4</v>
      </c>
      <c r="Q6926" t="str">
        <f t="shared" si="866"/>
        <v>avr</v>
      </c>
      <c r="R6926" t="str">
        <f t="shared" si="867"/>
        <v>Iowa</v>
      </c>
      <c r="S6926" t="str">
        <f t="shared" si="868"/>
        <v>2021-04</v>
      </c>
      <c r="T6926">
        <f>IF(AND(COUNTIF(Calculs!$Q$2:$Q$12,$O6926)&gt;0,COUNTIF(Calculs!$S$2:$S$12,$E6926)&gt;0,COUNTIF(Calculs!$U$2:$U$12,$H6926)&gt;0),1,0)</f>
        <v>1</v>
      </c>
      <c r="U6926">
        <f t="shared" si="869"/>
        <v>420</v>
      </c>
      <c r="V6926">
        <f t="shared" si="870"/>
        <v>28</v>
      </c>
      <c r="W6926">
        <f t="shared" si="871"/>
        <v>188.99999999999997</v>
      </c>
    </row>
    <row r="6927" spans="1:23" ht="15.75" customHeight="1" x14ac:dyDescent="0.3">
      <c r="A6927" s="2" t="s">
        <v>13</v>
      </c>
      <c r="B6927" s="2">
        <v>1185732</v>
      </c>
      <c r="C6927" s="3">
        <v>44292</v>
      </c>
      <c r="D6927" s="12" t="str" cm="1">
        <f t="array" ref="D6927">_xlfn.SWITCH(WEEKDAY(C6927,2), 1, "Lundi", 2, "Mardi", 3, "Mercredi", 4, "Jeudi", 5, "Vendredi", 6, "Samedi", 7, "Dimanche", "Erreur")</f>
        <v>Mardi</v>
      </c>
      <c r="E6927" s="2" t="s">
        <v>35</v>
      </c>
      <c r="F6927" s="2" t="s">
        <v>111</v>
      </c>
      <c r="G6927" s="2" t="s">
        <v>112</v>
      </c>
      <c r="H6927" s="4" t="s">
        <v>21</v>
      </c>
      <c r="I6927" s="5">
        <v>55</v>
      </c>
      <c r="J6927" s="6">
        <v>34</v>
      </c>
      <c r="K6927" s="7">
        <v>1870</v>
      </c>
      <c r="L6927" s="7">
        <v>1140.7</v>
      </c>
      <c r="M6927" s="8">
        <v>0.61</v>
      </c>
      <c r="N6927" s="2" t="s">
        <v>82</v>
      </c>
      <c r="O6927">
        <f t="shared" si="864"/>
        <v>2021</v>
      </c>
      <c r="P6927">
        <f t="shared" si="865"/>
        <v>4</v>
      </c>
      <c r="Q6927" t="str">
        <f t="shared" si="866"/>
        <v>avr</v>
      </c>
      <c r="R6927" t="str">
        <f t="shared" si="867"/>
        <v>Iowa</v>
      </c>
      <c r="S6927" t="str">
        <f t="shared" si="868"/>
        <v>2021-04</v>
      </c>
      <c r="T6927">
        <f>IF(AND(COUNTIF(Calculs!$Q$2:$Q$12,$O6927)&gt;0,COUNTIF(Calculs!$S$2:$S$12,$E6927)&gt;0,COUNTIF(Calculs!$U$2:$U$12,$H6927)&gt;0),1,0)</f>
        <v>1</v>
      </c>
      <c r="U6927">
        <f t="shared" si="869"/>
        <v>1870</v>
      </c>
      <c r="V6927">
        <f t="shared" si="870"/>
        <v>34</v>
      </c>
      <c r="W6927">
        <f t="shared" si="871"/>
        <v>1140.7</v>
      </c>
    </row>
    <row r="6928" spans="1:23" ht="15.75" customHeight="1" x14ac:dyDescent="0.3">
      <c r="A6928" s="2" t="s">
        <v>13</v>
      </c>
      <c r="B6928" s="2">
        <v>1185732</v>
      </c>
      <c r="C6928" s="3">
        <v>44292</v>
      </c>
      <c r="D6928" s="12" t="str" cm="1">
        <f t="array" ref="D6928">_xlfn.SWITCH(WEEKDAY(C6928,2), 1, "Lundi", 2, "Mardi", 3, "Mercredi", 4, "Jeudi", 5, "Vendredi", 6, "Samedi", 7, "Dimanche", "Erreur")</f>
        <v>Mardi</v>
      </c>
      <c r="E6928" s="2" t="s">
        <v>35</v>
      </c>
      <c r="F6928" s="2" t="s">
        <v>111</v>
      </c>
      <c r="G6928" s="2" t="s">
        <v>112</v>
      </c>
      <c r="H6928" s="4" t="s">
        <v>22</v>
      </c>
      <c r="I6928" s="5">
        <v>46</v>
      </c>
      <c r="J6928" s="6">
        <v>63</v>
      </c>
      <c r="K6928" s="7">
        <v>2898</v>
      </c>
      <c r="L6928" s="7">
        <v>1506.96</v>
      </c>
      <c r="M6928" s="8">
        <v>0.52</v>
      </c>
      <c r="N6928" s="2" t="s">
        <v>82</v>
      </c>
      <c r="O6928">
        <f t="shared" si="864"/>
        <v>2021</v>
      </c>
      <c r="P6928">
        <f t="shared" si="865"/>
        <v>4</v>
      </c>
      <c r="Q6928" t="str">
        <f t="shared" si="866"/>
        <v>avr</v>
      </c>
      <c r="R6928" t="str">
        <f t="shared" si="867"/>
        <v>Iowa</v>
      </c>
      <c r="S6928" t="str">
        <f t="shared" si="868"/>
        <v>2021-04</v>
      </c>
      <c r="T6928">
        <f>IF(AND(COUNTIF(Calculs!$Q$2:$Q$12,$O6928)&gt;0,COUNTIF(Calculs!$S$2:$S$12,$E6928)&gt;0,COUNTIF(Calculs!$U$2:$U$12,$H6928)&gt;0),1,0)</f>
        <v>1</v>
      </c>
      <c r="U6928">
        <f t="shared" si="869"/>
        <v>2898</v>
      </c>
      <c r="V6928">
        <f t="shared" si="870"/>
        <v>63</v>
      </c>
      <c r="W6928">
        <f t="shared" si="871"/>
        <v>1506.96</v>
      </c>
    </row>
    <row r="6929" spans="1:23" ht="15.75" customHeight="1" x14ac:dyDescent="0.3">
      <c r="A6929" s="2" t="s">
        <v>13</v>
      </c>
      <c r="B6929" s="2">
        <v>1185732</v>
      </c>
      <c r="C6929" s="3">
        <v>44323</v>
      </c>
      <c r="D6929" s="12" t="str" cm="1">
        <f t="array" ref="D6929">_xlfn.SWITCH(WEEKDAY(C6929,2), 1, "Lundi", 2, "Mardi", 3, "Mercredi", 4, "Jeudi", 5, "Vendredi", 6, "Samedi", 7, "Dimanche", "Erreur")</f>
        <v>Vendredi</v>
      </c>
      <c r="E6929" s="2" t="s">
        <v>35</v>
      </c>
      <c r="F6929" s="2" t="s">
        <v>111</v>
      </c>
      <c r="G6929" s="2" t="s">
        <v>112</v>
      </c>
      <c r="H6929" s="4" t="s">
        <v>16</v>
      </c>
      <c r="I6929" s="5">
        <v>57</v>
      </c>
      <c r="J6929" s="6">
        <v>146</v>
      </c>
      <c r="K6929" s="7">
        <v>8322</v>
      </c>
      <c r="L6929" s="7">
        <v>3495.24</v>
      </c>
      <c r="M6929" s="8">
        <v>0.42</v>
      </c>
      <c r="N6929" s="2" t="s">
        <v>82</v>
      </c>
      <c r="O6929">
        <f t="shared" si="864"/>
        <v>2021</v>
      </c>
      <c r="P6929">
        <f t="shared" si="865"/>
        <v>5</v>
      </c>
      <c r="Q6929" t="str">
        <f t="shared" si="866"/>
        <v>mai</v>
      </c>
      <c r="R6929" t="str">
        <f t="shared" si="867"/>
        <v>Iowa</v>
      </c>
      <c r="S6929" t="str">
        <f t="shared" si="868"/>
        <v>2021-05</v>
      </c>
      <c r="T6929">
        <f>IF(AND(COUNTIF(Calculs!$Q$2:$Q$12,$O6929)&gt;0,COUNTIF(Calculs!$S$2:$S$12,$E6929)&gt;0,COUNTIF(Calculs!$U$2:$U$12,$H6929)&gt;0),1,0)</f>
        <v>1</v>
      </c>
      <c r="U6929">
        <f t="shared" si="869"/>
        <v>8322</v>
      </c>
      <c r="V6929">
        <f t="shared" si="870"/>
        <v>146</v>
      </c>
      <c r="W6929">
        <f t="shared" si="871"/>
        <v>3495.24</v>
      </c>
    </row>
    <row r="6930" spans="1:23" ht="15.75" customHeight="1" x14ac:dyDescent="0.3">
      <c r="A6930" s="2" t="s">
        <v>13</v>
      </c>
      <c r="B6930" s="2">
        <v>1185732</v>
      </c>
      <c r="C6930" s="3">
        <v>44323</v>
      </c>
      <c r="D6930" s="12" t="str" cm="1">
        <f t="array" ref="D6930">_xlfn.SWITCH(WEEKDAY(C6930,2), 1, "Lundi", 2, "Mardi", 3, "Mercredi", 4, "Jeudi", 5, "Vendredi", 6, "Samedi", 7, "Dimanche", "Erreur")</f>
        <v>Vendredi</v>
      </c>
      <c r="E6930" s="2" t="s">
        <v>35</v>
      </c>
      <c r="F6930" s="2" t="s">
        <v>111</v>
      </c>
      <c r="G6930" s="2" t="s">
        <v>112</v>
      </c>
      <c r="H6930" s="4" t="s">
        <v>18</v>
      </c>
      <c r="I6930" s="5">
        <v>37</v>
      </c>
      <c r="J6930" s="6">
        <v>63</v>
      </c>
      <c r="K6930" s="7">
        <v>2331</v>
      </c>
      <c r="L6930" s="7">
        <v>1072.26</v>
      </c>
      <c r="M6930" s="8">
        <v>0.45999999999999996</v>
      </c>
      <c r="N6930" s="2" t="s">
        <v>82</v>
      </c>
      <c r="O6930">
        <f t="shared" si="864"/>
        <v>2021</v>
      </c>
      <c r="P6930">
        <f t="shared" si="865"/>
        <v>5</v>
      </c>
      <c r="Q6930" t="str">
        <f t="shared" si="866"/>
        <v>mai</v>
      </c>
      <c r="R6930" t="str">
        <f t="shared" si="867"/>
        <v>Iowa</v>
      </c>
      <c r="S6930" t="str">
        <f t="shared" si="868"/>
        <v>2021-05</v>
      </c>
      <c r="T6930">
        <f>IF(AND(COUNTIF(Calculs!$Q$2:$Q$12,$O6930)&gt;0,COUNTIF(Calculs!$S$2:$S$12,$E6930)&gt;0,COUNTIF(Calculs!$U$2:$U$12,$H6930)&gt;0),1,0)</f>
        <v>1</v>
      </c>
      <c r="U6930">
        <f t="shared" si="869"/>
        <v>2331</v>
      </c>
      <c r="V6930">
        <f t="shared" si="870"/>
        <v>63</v>
      </c>
      <c r="W6930">
        <f t="shared" si="871"/>
        <v>1072.26</v>
      </c>
    </row>
    <row r="6931" spans="1:23" ht="15.75" customHeight="1" x14ac:dyDescent="0.3">
      <c r="A6931" s="2" t="s">
        <v>13</v>
      </c>
      <c r="B6931" s="2">
        <v>1185732</v>
      </c>
      <c r="C6931" s="3">
        <v>44323</v>
      </c>
      <c r="D6931" s="12" t="str" cm="1">
        <f t="array" ref="D6931">_xlfn.SWITCH(WEEKDAY(C6931,2), 1, "Lundi", 2, "Mardi", 3, "Mercredi", 4, "Jeudi", 5, "Vendredi", 6, "Samedi", 7, "Dimanche", "Erreur")</f>
        <v>Vendredi</v>
      </c>
      <c r="E6931" s="2" t="s">
        <v>35</v>
      </c>
      <c r="F6931" s="2" t="s">
        <v>111</v>
      </c>
      <c r="G6931" s="2" t="s">
        <v>112</v>
      </c>
      <c r="H6931" s="4" t="s">
        <v>19</v>
      </c>
      <c r="I6931" s="5">
        <v>33</v>
      </c>
      <c r="J6931" s="6">
        <v>54</v>
      </c>
      <c r="K6931" s="7">
        <v>1782</v>
      </c>
      <c r="L6931" s="7">
        <v>730.62</v>
      </c>
      <c r="M6931" s="8">
        <v>0.41</v>
      </c>
      <c r="N6931" s="2" t="s">
        <v>82</v>
      </c>
      <c r="O6931">
        <f t="shared" si="864"/>
        <v>2021</v>
      </c>
      <c r="P6931">
        <f t="shared" si="865"/>
        <v>5</v>
      </c>
      <c r="Q6931" t="str">
        <f t="shared" si="866"/>
        <v>mai</v>
      </c>
      <c r="R6931" t="str">
        <f t="shared" si="867"/>
        <v>Iowa</v>
      </c>
      <c r="S6931" t="str">
        <f t="shared" si="868"/>
        <v>2021-05</v>
      </c>
      <c r="T6931">
        <f>IF(AND(COUNTIF(Calculs!$Q$2:$Q$12,$O6931)&gt;0,COUNTIF(Calculs!$S$2:$S$12,$E6931)&gt;0,COUNTIF(Calculs!$U$2:$U$12,$H6931)&gt;0),1,0)</f>
        <v>1</v>
      </c>
      <c r="U6931">
        <f t="shared" si="869"/>
        <v>1782</v>
      </c>
      <c r="V6931">
        <f t="shared" si="870"/>
        <v>54</v>
      </c>
      <c r="W6931">
        <f t="shared" si="871"/>
        <v>730.62</v>
      </c>
    </row>
    <row r="6932" spans="1:23" ht="15.75" customHeight="1" x14ac:dyDescent="0.3">
      <c r="A6932" s="2" t="s">
        <v>13</v>
      </c>
      <c r="B6932" s="2">
        <v>1185732</v>
      </c>
      <c r="C6932" s="3">
        <v>44323</v>
      </c>
      <c r="D6932" s="12" t="str" cm="1">
        <f t="array" ref="D6932">_xlfn.SWITCH(WEEKDAY(C6932,2), 1, "Lundi", 2, "Mardi", 3, "Mercredi", 4, "Jeudi", 5, "Vendredi", 6, "Samedi", 7, "Dimanche", "Erreur")</f>
        <v>Vendredi</v>
      </c>
      <c r="E6932" s="2" t="s">
        <v>35</v>
      </c>
      <c r="F6932" s="2" t="s">
        <v>111</v>
      </c>
      <c r="G6932" s="2" t="s">
        <v>112</v>
      </c>
      <c r="H6932" s="4" t="s">
        <v>20</v>
      </c>
      <c r="I6932" s="5">
        <v>33</v>
      </c>
      <c r="J6932" s="6">
        <v>34</v>
      </c>
      <c r="K6932" s="7">
        <v>1122</v>
      </c>
      <c r="L6932" s="7">
        <v>493.68</v>
      </c>
      <c r="M6932" s="8">
        <v>0.44</v>
      </c>
      <c r="N6932" s="2" t="s">
        <v>82</v>
      </c>
      <c r="O6932">
        <f t="shared" si="864"/>
        <v>2021</v>
      </c>
      <c r="P6932">
        <f t="shared" si="865"/>
        <v>5</v>
      </c>
      <c r="Q6932" t="str">
        <f t="shared" si="866"/>
        <v>mai</v>
      </c>
      <c r="R6932" t="str">
        <f t="shared" si="867"/>
        <v>Iowa</v>
      </c>
      <c r="S6932" t="str">
        <f t="shared" si="868"/>
        <v>2021-05</v>
      </c>
      <c r="T6932">
        <f>IF(AND(COUNTIF(Calculs!$Q$2:$Q$12,$O6932)&gt;0,COUNTIF(Calculs!$S$2:$S$12,$E6932)&gt;0,COUNTIF(Calculs!$U$2:$U$12,$H6932)&gt;0),1,0)</f>
        <v>1</v>
      </c>
      <c r="U6932">
        <f t="shared" si="869"/>
        <v>1122</v>
      </c>
      <c r="V6932">
        <f t="shared" si="870"/>
        <v>34</v>
      </c>
      <c r="W6932">
        <f t="shared" si="871"/>
        <v>493.68</v>
      </c>
    </row>
    <row r="6933" spans="1:23" ht="15.75" customHeight="1" x14ac:dyDescent="0.3">
      <c r="A6933" s="2" t="s">
        <v>13</v>
      </c>
      <c r="B6933" s="2">
        <v>1185732</v>
      </c>
      <c r="C6933" s="3">
        <v>44323</v>
      </c>
      <c r="D6933" s="12" t="str" cm="1">
        <f t="array" ref="D6933">_xlfn.SWITCH(WEEKDAY(C6933,2), 1, "Lundi", 2, "Mardi", 3, "Mercredi", 4, "Jeudi", 5, "Vendredi", 6, "Samedi", 7, "Dimanche", "Erreur")</f>
        <v>Vendredi</v>
      </c>
      <c r="E6933" s="2" t="s">
        <v>35</v>
      </c>
      <c r="F6933" s="2" t="s">
        <v>111</v>
      </c>
      <c r="G6933" s="2" t="s">
        <v>112</v>
      </c>
      <c r="H6933" s="4" t="s">
        <v>21</v>
      </c>
      <c r="I6933" s="5">
        <v>43</v>
      </c>
      <c r="J6933" s="6">
        <v>42</v>
      </c>
      <c r="K6933" s="7">
        <v>1806</v>
      </c>
      <c r="L6933" s="7">
        <v>1173.9000000000001</v>
      </c>
      <c r="M6933" s="8">
        <v>0.65</v>
      </c>
      <c r="N6933" s="2" t="s">
        <v>82</v>
      </c>
      <c r="O6933">
        <f t="shared" si="864"/>
        <v>2021</v>
      </c>
      <c r="P6933">
        <f t="shared" si="865"/>
        <v>5</v>
      </c>
      <c r="Q6933" t="str">
        <f t="shared" si="866"/>
        <v>mai</v>
      </c>
      <c r="R6933" t="str">
        <f t="shared" si="867"/>
        <v>Iowa</v>
      </c>
      <c r="S6933" t="str">
        <f t="shared" si="868"/>
        <v>2021-05</v>
      </c>
      <c r="T6933">
        <f>IF(AND(COUNTIF(Calculs!$Q$2:$Q$12,$O6933)&gt;0,COUNTIF(Calculs!$S$2:$S$12,$E6933)&gt;0,COUNTIF(Calculs!$U$2:$U$12,$H6933)&gt;0),1,0)</f>
        <v>1</v>
      </c>
      <c r="U6933">
        <f t="shared" si="869"/>
        <v>1806</v>
      </c>
      <c r="V6933">
        <f t="shared" si="870"/>
        <v>42</v>
      </c>
      <c r="W6933">
        <f t="shared" si="871"/>
        <v>1173.9000000000001</v>
      </c>
    </row>
    <row r="6934" spans="1:23" ht="15.75" customHeight="1" x14ac:dyDescent="0.3">
      <c r="A6934" s="2" t="s">
        <v>13</v>
      </c>
      <c r="B6934" s="2">
        <v>1185732</v>
      </c>
      <c r="C6934" s="3">
        <v>44323</v>
      </c>
      <c r="D6934" s="12" t="str" cm="1">
        <f t="array" ref="D6934">_xlfn.SWITCH(WEEKDAY(C6934,2), 1, "Lundi", 2, "Mardi", 3, "Mercredi", 4, "Jeudi", 5, "Vendredi", 6, "Samedi", 7, "Dimanche", "Erreur")</f>
        <v>Vendredi</v>
      </c>
      <c r="E6934" s="2" t="s">
        <v>35</v>
      </c>
      <c r="F6934" s="2" t="s">
        <v>111</v>
      </c>
      <c r="G6934" s="2" t="s">
        <v>112</v>
      </c>
      <c r="H6934" s="4" t="s">
        <v>22</v>
      </c>
      <c r="I6934" s="5">
        <v>46</v>
      </c>
      <c r="J6934" s="6">
        <v>69</v>
      </c>
      <c r="K6934" s="7">
        <v>3174</v>
      </c>
      <c r="L6934" s="7">
        <v>1650.48</v>
      </c>
      <c r="M6934" s="8">
        <v>0.52</v>
      </c>
      <c r="N6934" s="2" t="s">
        <v>82</v>
      </c>
      <c r="O6934">
        <f t="shared" si="864"/>
        <v>2021</v>
      </c>
      <c r="P6934">
        <f t="shared" si="865"/>
        <v>5</v>
      </c>
      <c r="Q6934" t="str">
        <f t="shared" si="866"/>
        <v>mai</v>
      </c>
      <c r="R6934" t="str">
        <f t="shared" si="867"/>
        <v>Iowa</v>
      </c>
      <c r="S6934" t="str">
        <f t="shared" si="868"/>
        <v>2021-05</v>
      </c>
      <c r="T6934">
        <f>IF(AND(COUNTIF(Calculs!$Q$2:$Q$12,$O6934)&gt;0,COUNTIF(Calculs!$S$2:$S$12,$E6934)&gt;0,COUNTIF(Calculs!$U$2:$U$12,$H6934)&gt;0),1,0)</f>
        <v>1</v>
      </c>
      <c r="U6934">
        <f t="shared" si="869"/>
        <v>3174</v>
      </c>
      <c r="V6934">
        <f t="shared" si="870"/>
        <v>69</v>
      </c>
      <c r="W6934">
        <f t="shared" si="871"/>
        <v>1650.48</v>
      </c>
    </row>
    <row r="6935" spans="1:23" ht="15.75" customHeight="1" x14ac:dyDescent="0.3">
      <c r="A6935" s="2" t="s">
        <v>13</v>
      </c>
      <c r="B6935" s="2">
        <v>1185732</v>
      </c>
      <c r="C6935" s="3">
        <v>44353</v>
      </c>
      <c r="D6935" s="12" t="str" cm="1">
        <f t="array" ref="D6935">_xlfn.SWITCH(WEEKDAY(C6935,2), 1, "Lundi", 2, "Mardi", 3, "Mercredi", 4, "Jeudi", 5, "Vendredi", 6, "Samedi", 7, "Dimanche", "Erreur")</f>
        <v>Dimanche</v>
      </c>
      <c r="E6935" s="2" t="s">
        <v>35</v>
      </c>
      <c r="F6935" s="2" t="s">
        <v>111</v>
      </c>
      <c r="G6935" s="2" t="s">
        <v>112</v>
      </c>
      <c r="H6935" s="4" t="s">
        <v>16</v>
      </c>
      <c r="I6935" s="5">
        <v>32</v>
      </c>
      <c r="J6935" s="6">
        <v>137</v>
      </c>
      <c r="K6935" s="7">
        <v>4384</v>
      </c>
      <c r="L6935" s="7">
        <v>1841.28</v>
      </c>
      <c r="M6935" s="8">
        <v>0.42</v>
      </c>
      <c r="N6935" s="2" t="s">
        <v>82</v>
      </c>
      <c r="O6935">
        <f t="shared" si="864"/>
        <v>2021</v>
      </c>
      <c r="P6935">
        <f t="shared" si="865"/>
        <v>6</v>
      </c>
      <c r="Q6935" t="str">
        <f t="shared" si="866"/>
        <v>juin</v>
      </c>
      <c r="R6935" t="str">
        <f t="shared" si="867"/>
        <v>Iowa</v>
      </c>
      <c r="S6935" t="str">
        <f t="shared" si="868"/>
        <v>2021-06</v>
      </c>
      <c r="T6935">
        <f>IF(AND(COUNTIF(Calculs!$Q$2:$Q$12,$O6935)&gt;0,COUNTIF(Calculs!$S$2:$S$12,$E6935)&gt;0,COUNTIF(Calculs!$U$2:$U$12,$H6935)&gt;0),1,0)</f>
        <v>1</v>
      </c>
      <c r="U6935">
        <f t="shared" si="869"/>
        <v>4384</v>
      </c>
      <c r="V6935">
        <f t="shared" si="870"/>
        <v>137</v>
      </c>
      <c r="W6935">
        <f t="shared" si="871"/>
        <v>1841.28</v>
      </c>
    </row>
    <row r="6936" spans="1:23" ht="15.75" customHeight="1" x14ac:dyDescent="0.3">
      <c r="A6936" s="2" t="s">
        <v>13</v>
      </c>
      <c r="B6936" s="2">
        <v>1185732</v>
      </c>
      <c r="C6936" s="3">
        <v>44353</v>
      </c>
      <c r="D6936" s="12" t="str" cm="1">
        <f t="array" ref="D6936">_xlfn.SWITCH(WEEKDAY(C6936,2), 1, "Lundi", 2, "Mardi", 3, "Mercredi", 4, "Jeudi", 5, "Vendredi", 6, "Samedi", 7, "Dimanche", "Erreur")</f>
        <v>Dimanche</v>
      </c>
      <c r="E6936" s="2" t="s">
        <v>35</v>
      </c>
      <c r="F6936" s="2" t="s">
        <v>111</v>
      </c>
      <c r="G6936" s="2" t="s">
        <v>112</v>
      </c>
      <c r="H6936" s="4" t="s">
        <v>18</v>
      </c>
      <c r="I6936" s="5">
        <v>28</v>
      </c>
      <c r="J6936" s="6">
        <v>77</v>
      </c>
      <c r="K6936" s="7">
        <v>2156</v>
      </c>
      <c r="L6936" s="7">
        <v>1034.8799999999999</v>
      </c>
      <c r="M6936" s="8">
        <v>0.48</v>
      </c>
      <c r="N6936" s="2" t="s">
        <v>82</v>
      </c>
      <c r="O6936">
        <f t="shared" si="864"/>
        <v>2021</v>
      </c>
      <c r="P6936">
        <f t="shared" si="865"/>
        <v>6</v>
      </c>
      <c r="Q6936" t="str">
        <f t="shared" si="866"/>
        <v>juin</v>
      </c>
      <c r="R6936" t="str">
        <f t="shared" si="867"/>
        <v>Iowa</v>
      </c>
      <c r="S6936" t="str">
        <f t="shared" si="868"/>
        <v>2021-06</v>
      </c>
      <c r="T6936">
        <f>IF(AND(COUNTIF(Calculs!$Q$2:$Q$12,$O6936)&gt;0,COUNTIF(Calculs!$S$2:$S$12,$E6936)&gt;0,COUNTIF(Calculs!$U$2:$U$12,$H6936)&gt;0),1,0)</f>
        <v>1</v>
      </c>
      <c r="U6936">
        <f t="shared" si="869"/>
        <v>2156</v>
      </c>
      <c r="V6936">
        <f t="shared" si="870"/>
        <v>77</v>
      </c>
      <c r="W6936">
        <f t="shared" si="871"/>
        <v>1034.8799999999999</v>
      </c>
    </row>
    <row r="6937" spans="1:23" ht="15.75" customHeight="1" x14ac:dyDescent="0.3">
      <c r="A6937" s="2" t="s">
        <v>13</v>
      </c>
      <c r="B6937" s="2">
        <v>1185732</v>
      </c>
      <c r="C6937" s="3">
        <v>44353</v>
      </c>
      <c r="D6937" s="12" t="str" cm="1">
        <f t="array" ref="D6937">_xlfn.SWITCH(WEEKDAY(C6937,2), 1, "Lundi", 2, "Mardi", 3, "Mercredi", 4, "Jeudi", 5, "Vendredi", 6, "Samedi", 7, "Dimanche", "Erreur")</f>
        <v>Dimanche</v>
      </c>
      <c r="E6937" s="2" t="s">
        <v>35</v>
      </c>
      <c r="F6937" s="2" t="s">
        <v>111</v>
      </c>
      <c r="G6937" s="2" t="s">
        <v>112</v>
      </c>
      <c r="H6937" s="4" t="s">
        <v>19</v>
      </c>
      <c r="I6937" s="5">
        <v>23</v>
      </c>
      <c r="J6937" s="6">
        <v>50</v>
      </c>
      <c r="K6937" s="7">
        <v>1150</v>
      </c>
      <c r="L6937" s="7">
        <v>517.5</v>
      </c>
      <c r="M6937" s="8">
        <v>0.44999999999999996</v>
      </c>
      <c r="N6937" s="2" t="s">
        <v>82</v>
      </c>
      <c r="O6937">
        <f t="shared" si="864"/>
        <v>2021</v>
      </c>
      <c r="P6937">
        <f t="shared" si="865"/>
        <v>6</v>
      </c>
      <c r="Q6937" t="str">
        <f t="shared" si="866"/>
        <v>juin</v>
      </c>
      <c r="R6937" t="str">
        <f t="shared" si="867"/>
        <v>Iowa</v>
      </c>
      <c r="S6937" t="str">
        <f t="shared" si="868"/>
        <v>2021-06</v>
      </c>
      <c r="T6937">
        <f>IF(AND(COUNTIF(Calculs!$Q$2:$Q$12,$O6937)&gt;0,COUNTIF(Calculs!$S$2:$S$12,$E6937)&gt;0,COUNTIF(Calculs!$U$2:$U$12,$H6937)&gt;0),1,0)</f>
        <v>1</v>
      </c>
      <c r="U6937">
        <f t="shared" si="869"/>
        <v>1150</v>
      </c>
      <c r="V6937">
        <f t="shared" si="870"/>
        <v>50</v>
      </c>
      <c r="W6937">
        <f t="shared" si="871"/>
        <v>517.5</v>
      </c>
    </row>
    <row r="6938" spans="1:23" ht="15.75" customHeight="1" x14ac:dyDescent="0.3">
      <c r="A6938" s="2" t="s">
        <v>13</v>
      </c>
      <c r="B6938" s="2">
        <v>1185732</v>
      </c>
      <c r="C6938" s="3">
        <v>44353</v>
      </c>
      <c r="D6938" s="12" t="str" cm="1">
        <f t="array" ref="D6938">_xlfn.SWITCH(WEEKDAY(C6938,2), 1, "Lundi", 2, "Mardi", 3, "Mercredi", 4, "Jeudi", 5, "Vendredi", 6, "Samedi", 7, "Dimanche", "Erreur")</f>
        <v>Dimanche</v>
      </c>
      <c r="E6938" s="2" t="s">
        <v>35</v>
      </c>
      <c r="F6938" s="2" t="s">
        <v>111</v>
      </c>
      <c r="G6938" s="2" t="s">
        <v>112</v>
      </c>
      <c r="H6938" s="4" t="s">
        <v>20</v>
      </c>
      <c r="I6938" s="5">
        <v>24</v>
      </c>
      <c r="J6938" s="6">
        <v>44</v>
      </c>
      <c r="K6938" s="7">
        <v>1056</v>
      </c>
      <c r="L6938" s="7">
        <v>464.64</v>
      </c>
      <c r="M6938" s="8">
        <v>0.44</v>
      </c>
      <c r="N6938" s="2" t="s">
        <v>82</v>
      </c>
      <c r="O6938">
        <f t="shared" si="864"/>
        <v>2021</v>
      </c>
      <c r="P6938">
        <f t="shared" si="865"/>
        <v>6</v>
      </c>
      <c r="Q6938" t="str">
        <f t="shared" si="866"/>
        <v>juin</v>
      </c>
      <c r="R6938" t="str">
        <f t="shared" si="867"/>
        <v>Iowa</v>
      </c>
      <c r="S6938" t="str">
        <f t="shared" si="868"/>
        <v>2021-06</v>
      </c>
      <c r="T6938">
        <f>IF(AND(COUNTIF(Calculs!$Q$2:$Q$12,$O6938)&gt;0,COUNTIF(Calculs!$S$2:$S$12,$E6938)&gt;0,COUNTIF(Calculs!$U$2:$U$12,$H6938)&gt;0),1,0)</f>
        <v>1</v>
      </c>
      <c r="U6938">
        <f t="shared" si="869"/>
        <v>1056</v>
      </c>
      <c r="V6938">
        <f t="shared" si="870"/>
        <v>44</v>
      </c>
      <c r="W6938">
        <f t="shared" si="871"/>
        <v>464.64</v>
      </c>
    </row>
    <row r="6939" spans="1:23" ht="15.75" customHeight="1" x14ac:dyDescent="0.3">
      <c r="A6939" s="2" t="s">
        <v>13</v>
      </c>
      <c r="B6939" s="2">
        <v>1185732</v>
      </c>
      <c r="C6939" s="3">
        <v>44353</v>
      </c>
      <c r="D6939" s="12" t="str" cm="1">
        <f t="array" ref="D6939">_xlfn.SWITCH(WEEKDAY(C6939,2), 1, "Lundi", 2, "Mardi", 3, "Mercredi", 4, "Jeudi", 5, "Vendredi", 6, "Samedi", 7, "Dimanche", "Erreur")</f>
        <v>Dimanche</v>
      </c>
      <c r="E6939" s="2" t="s">
        <v>35</v>
      </c>
      <c r="F6939" s="2" t="s">
        <v>111</v>
      </c>
      <c r="G6939" s="2" t="s">
        <v>112</v>
      </c>
      <c r="H6939" s="4" t="s">
        <v>21</v>
      </c>
      <c r="I6939" s="5">
        <v>34</v>
      </c>
      <c r="J6939" s="6">
        <v>44</v>
      </c>
      <c r="K6939" s="7">
        <v>1496</v>
      </c>
      <c r="L6939" s="7">
        <v>957.44</v>
      </c>
      <c r="M6939" s="8">
        <v>0.64</v>
      </c>
      <c r="N6939" s="2" t="s">
        <v>82</v>
      </c>
      <c r="O6939">
        <f t="shared" si="864"/>
        <v>2021</v>
      </c>
      <c r="P6939">
        <f t="shared" si="865"/>
        <v>6</v>
      </c>
      <c r="Q6939" t="str">
        <f t="shared" si="866"/>
        <v>juin</v>
      </c>
      <c r="R6939" t="str">
        <f t="shared" si="867"/>
        <v>Iowa</v>
      </c>
      <c r="S6939" t="str">
        <f t="shared" si="868"/>
        <v>2021-06</v>
      </c>
      <c r="T6939">
        <f>IF(AND(COUNTIF(Calculs!$Q$2:$Q$12,$O6939)&gt;0,COUNTIF(Calculs!$S$2:$S$12,$E6939)&gt;0,COUNTIF(Calculs!$U$2:$U$12,$H6939)&gt;0),1,0)</f>
        <v>1</v>
      </c>
      <c r="U6939">
        <f t="shared" si="869"/>
        <v>1496</v>
      </c>
      <c r="V6939">
        <f t="shared" si="870"/>
        <v>44</v>
      </c>
      <c r="W6939">
        <f t="shared" si="871"/>
        <v>957.44</v>
      </c>
    </row>
    <row r="6940" spans="1:23" ht="15.75" customHeight="1" x14ac:dyDescent="0.3">
      <c r="A6940" s="2" t="s">
        <v>13</v>
      </c>
      <c r="B6940" s="2">
        <v>1185732</v>
      </c>
      <c r="C6940" s="3">
        <v>44353</v>
      </c>
      <c r="D6940" s="12" t="str" cm="1">
        <f t="array" ref="D6940">_xlfn.SWITCH(WEEKDAY(C6940,2), 1, "Lundi", 2, "Mardi", 3, "Mercredi", 4, "Jeudi", 5, "Vendredi", 6, "Samedi", 7, "Dimanche", "Erreur")</f>
        <v>Dimanche</v>
      </c>
      <c r="E6940" s="2" t="s">
        <v>35</v>
      </c>
      <c r="F6940" s="2" t="s">
        <v>111</v>
      </c>
      <c r="G6940" s="2" t="s">
        <v>112</v>
      </c>
      <c r="H6940" s="4" t="s">
        <v>22</v>
      </c>
      <c r="I6940" s="5">
        <v>51</v>
      </c>
      <c r="J6940" s="6">
        <v>85</v>
      </c>
      <c r="K6940" s="7">
        <v>4335</v>
      </c>
      <c r="L6940" s="7">
        <v>2297.5500000000002</v>
      </c>
      <c r="M6940" s="8">
        <v>0.53</v>
      </c>
      <c r="N6940" s="2" t="s">
        <v>82</v>
      </c>
      <c r="O6940">
        <f t="shared" si="864"/>
        <v>2021</v>
      </c>
      <c r="P6940">
        <f t="shared" si="865"/>
        <v>6</v>
      </c>
      <c r="Q6940" t="str">
        <f t="shared" si="866"/>
        <v>juin</v>
      </c>
      <c r="R6940" t="str">
        <f t="shared" si="867"/>
        <v>Iowa</v>
      </c>
      <c r="S6940" t="str">
        <f t="shared" si="868"/>
        <v>2021-06</v>
      </c>
      <c r="T6940">
        <f>IF(AND(COUNTIF(Calculs!$Q$2:$Q$12,$O6940)&gt;0,COUNTIF(Calculs!$S$2:$S$12,$E6940)&gt;0,COUNTIF(Calculs!$U$2:$U$12,$H6940)&gt;0),1,0)</f>
        <v>1</v>
      </c>
      <c r="U6940">
        <f t="shared" si="869"/>
        <v>4335</v>
      </c>
      <c r="V6940">
        <f t="shared" si="870"/>
        <v>85</v>
      </c>
      <c r="W6940">
        <f t="shared" si="871"/>
        <v>2297.5500000000002</v>
      </c>
    </row>
    <row r="6941" spans="1:23" ht="15.75" customHeight="1" x14ac:dyDescent="0.3">
      <c r="A6941" s="2" t="s">
        <v>13</v>
      </c>
      <c r="B6941" s="2">
        <v>1185732</v>
      </c>
      <c r="C6941" s="3">
        <v>44382</v>
      </c>
      <c r="D6941" s="12" t="str" cm="1">
        <f t="array" ref="D6941">_xlfn.SWITCH(WEEKDAY(C6941,2), 1, "Lundi", 2, "Mardi", 3, "Mercredi", 4, "Jeudi", 5, "Vendredi", 6, "Samedi", 7, "Dimanche", "Erreur")</f>
        <v>Lundi</v>
      </c>
      <c r="E6941" s="2" t="s">
        <v>35</v>
      </c>
      <c r="F6941" s="2" t="s">
        <v>111</v>
      </c>
      <c r="G6941" s="2" t="s">
        <v>112</v>
      </c>
      <c r="H6941" s="4" t="s">
        <v>16</v>
      </c>
      <c r="I6941" s="5">
        <v>49</v>
      </c>
      <c r="J6941" s="6">
        <v>138</v>
      </c>
      <c r="K6941" s="7">
        <v>6762</v>
      </c>
      <c r="L6941" s="7">
        <v>2975.28</v>
      </c>
      <c r="M6941" s="8">
        <v>0.44</v>
      </c>
      <c r="N6941" s="2" t="s">
        <v>82</v>
      </c>
      <c r="O6941">
        <f t="shared" si="864"/>
        <v>2021</v>
      </c>
      <c r="P6941">
        <f t="shared" si="865"/>
        <v>7</v>
      </c>
      <c r="Q6941" t="str">
        <f t="shared" si="866"/>
        <v>juil</v>
      </c>
      <c r="R6941" t="str">
        <f t="shared" si="867"/>
        <v>Iowa</v>
      </c>
      <c r="S6941" t="str">
        <f t="shared" si="868"/>
        <v>2021-07</v>
      </c>
      <c r="T6941">
        <f>IF(AND(COUNTIF(Calculs!$Q$2:$Q$12,$O6941)&gt;0,COUNTIF(Calculs!$S$2:$S$12,$E6941)&gt;0,COUNTIF(Calculs!$U$2:$U$12,$H6941)&gt;0),1,0)</f>
        <v>1</v>
      </c>
      <c r="U6941">
        <f t="shared" si="869"/>
        <v>6762</v>
      </c>
      <c r="V6941">
        <f t="shared" si="870"/>
        <v>138</v>
      </c>
      <c r="W6941">
        <f t="shared" si="871"/>
        <v>2975.28</v>
      </c>
    </row>
    <row r="6942" spans="1:23" ht="15.75" customHeight="1" x14ac:dyDescent="0.3">
      <c r="A6942" s="2" t="s">
        <v>13</v>
      </c>
      <c r="B6942" s="2">
        <v>1185732</v>
      </c>
      <c r="C6942" s="3">
        <v>44382</v>
      </c>
      <c r="D6942" s="12" t="str" cm="1">
        <f t="array" ref="D6942">_xlfn.SWITCH(WEEKDAY(C6942,2), 1, "Lundi", 2, "Mardi", 3, "Mercredi", 4, "Jeudi", 5, "Vendredi", 6, "Samedi", 7, "Dimanche", "Erreur")</f>
        <v>Lundi</v>
      </c>
      <c r="E6942" s="2" t="s">
        <v>35</v>
      </c>
      <c r="F6942" s="2" t="s">
        <v>111</v>
      </c>
      <c r="G6942" s="2" t="s">
        <v>112</v>
      </c>
      <c r="H6942" s="4" t="s">
        <v>18</v>
      </c>
      <c r="I6942" s="5">
        <v>44</v>
      </c>
      <c r="J6942" s="6">
        <v>87</v>
      </c>
      <c r="K6942" s="7">
        <v>3828</v>
      </c>
      <c r="L6942" s="7">
        <v>1875.72</v>
      </c>
      <c r="M6942" s="8">
        <v>0.49</v>
      </c>
      <c r="N6942" s="2" t="s">
        <v>82</v>
      </c>
      <c r="O6942">
        <f t="shared" si="864"/>
        <v>2021</v>
      </c>
      <c r="P6942">
        <f t="shared" si="865"/>
        <v>7</v>
      </c>
      <c r="Q6942" t="str">
        <f t="shared" si="866"/>
        <v>juil</v>
      </c>
      <c r="R6942" t="str">
        <f t="shared" si="867"/>
        <v>Iowa</v>
      </c>
      <c r="S6942" t="str">
        <f t="shared" si="868"/>
        <v>2021-07</v>
      </c>
      <c r="T6942">
        <f>IF(AND(COUNTIF(Calculs!$Q$2:$Q$12,$O6942)&gt;0,COUNTIF(Calculs!$S$2:$S$12,$E6942)&gt;0,COUNTIF(Calculs!$U$2:$U$12,$H6942)&gt;0),1,0)</f>
        <v>1</v>
      </c>
      <c r="U6942">
        <f t="shared" si="869"/>
        <v>3828</v>
      </c>
      <c r="V6942">
        <f t="shared" si="870"/>
        <v>87</v>
      </c>
      <c r="W6942">
        <f t="shared" si="871"/>
        <v>1875.72</v>
      </c>
    </row>
    <row r="6943" spans="1:23" ht="15.75" customHeight="1" x14ac:dyDescent="0.3">
      <c r="A6943" s="2" t="s">
        <v>13</v>
      </c>
      <c r="B6943" s="2">
        <v>1185732</v>
      </c>
      <c r="C6943" s="3">
        <v>44382</v>
      </c>
      <c r="D6943" s="12" t="str" cm="1">
        <f t="array" ref="D6943">_xlfn.SWITCH(WEEKDAY(C6943,2), 1, "Lundi", 2, "Mardi", 3, "Mercredi", 4, "Jeudi", 5, "Vendredi", 6, "Samedi", 7, "Dimanche", "Erreur")</f>
        <v>Lundi</v>
      </c>
      <c r="E6943" s="2" t="s">
        <v>35</v>
      </c>
      <c r="F6943" s="2" t="s">
        <v>111</v>
      </c>
      <c r="G6943" s="2" t="s">
        <v>112</v>
      </c>
      <c r="H6943" s="4" t="s">
        <v>19</v>
      </c>
      <c r="I6943" s="5">
        <v>36</v>
      </c>
      <c r="J6943" s="6">
        <v>68</v>
      </c>
      <c r="K6943" s="7">
        <v>2448</v>
      </c>
      <c r="L6943" s="7">
        <v>1077.1200000000001</v>
      </c>
      <c r="M6943" s="8">
        <v>0.44</v>
      </c>
      <c r="N6943" s="2" t="s">
        <v>82</v>
      </c>
      <c r="O6943">
        <f t="shared" si="864"/>
        <v>2021</v>
      </c>
      <c r="P6943">
        <f t="shared" si="865"/>
        <v>7</v>
      </c>
      <c r="Q6943" t="str">
        <f t="shared" si="866"/>
        <v>juil</v>
      </c>
      <c r="R6943" t="str">
        <f t="shared" si="867"/>
        <v>Iowa</v>
      </c>
      <c r="S6943" t="str">
        <f t="shared" si="868"/>
        <v>2021-07</v>
      </c>
      <c r="T6943">
        <f>IF(AND(COUNTIF(Calculs!$Q$2:$Q$12,$O6943)&gt;0,COUNTIF(Calculs!$S$2:$S$12,$E6943)&gt;0,COUNTIF(Calculs!$U$2:$U$12,$H6943)&gt;0),1,0)</f>
        <v>1</v>
      </c>
      <c r="U6943">
        <f t="shared" si="869"/>
        <v>2448</v>
      </c>
      <c r="V6943">
        <f t="shared" si="870"/>
        <v>68</v>
      </c>
      <c r="W6943">
        <f t="shared" si="871"/>
        <v>1077.1200000000001</v>
      </c>
    </row>
    <row r="6944" spans="1:23" ht="15.75" customHeight="1" x14ac:dyDescent="0.3">
      <c r="A6944" s="2" t="s">
        <v>13</v>
      </c>
      <c r="B6944" s="2">
        <v>1185732</v>
      </c>
      <c r="C6944" s="3">
        <v>44382</v>
      </c>
      <c r="D6944" s="12" t="str" cm="1">
        <f t="array" ref="D6944">_xlfn.SWITCH(WEEKDAY(C6944,2), 1, "Lundi", 2, "Mardi", 3, "Mercredi", 4, "Jeudi", 5, "Vendredi", 6, "Samedi", 7, "Dimanche", "Erreur")</f>
        <v>Lundi</v>
      </c>
      <c r="E6944" s="2" t="s">
        <v>35</v>
      </c>
      <c r="F6944" s="2" t="s">
        <v>111</v>
      </c>
      <c r="G6944" s="2" t="s">
        <v>112</v>
      </c>
      <c r="H6944" s="4" t="s">
        <v>20</v>
      </c>
      <c r="I6944" s="5">
        <v>37</v>
      </c>
      <c r="J6944" s="6">
        <v>47</v>
      </c>
      <c r="K6944" s="7">
        <v>1739</v>
      </c>
      <c r="L6944" s="7">
        <v>712.99</v>
      </c>
      <c r="M6944" s="8">
        <v>0.41</v>
      </c>
      <c r="N6944" s="2" t="s">
        <v>82</v>
      </c>
      <c r="O6944">
        <f t="shared" si="864"/>
        <v>2021</v>
      </c>
      <c r="P6944">
        <f t="shared" si="865"/>
        <v>7</v>
      </c>
      <c r="Q6944" t="str">
        <f t="shared" si="866"/>
        <v>juil</v>
      </c>
      <c r="R6944" t="str">
        <f t="shared" si="867"/>
        <v>Iowa</v>
      </c>
      <c r="S6944" t="str">
        <f t="shared" si="868"/>
        <v>2021-07</v>
      </c>
      <c r="T6944">
        <f>IF(AND(COUNTIF(Calculs!$Q$2:$Q$12,$O6944)&gt;0,COUNTIF(Calculs!$S$2:$S$12,$E6944)&gt;0,COUNTIF(Calculs!$U$2:$U$12,$H6944)&gt;0),1,0)</f>
        <v>1</v>
      </c>
      <c r="U6944">
        <f t="shared" si="869"/>
        <v>1739</v>
      </c>
      <c r="V6944">
        <f t="shared" si="870"/>
        <v>47</v>
      </c>
      <c r="W6944">
        <f t="shared" si="871"/>
        <v>712.99</v>
      </c>
    </row>
    <row r="6945" spans="1:23" ht="15.75" customHeight="1" x14ac:dyDescent="0.3">
      <c r="A6945" s="2" t="s">
        <v>13</v>
      </c>
      <c r="B6945" s="2">
        <v>1185732</v>
      </c>
      <c r="C6945" s="3">
        <v>44382</v>
      </c>
      <c r="D6945" s="12" t="str" cm="1">
        <f t="array" ref="D6945">_xlfn.SWITCH(WEEKDAY(C6945,2), 1, "Lundi", 2, "Mardi", 3, "Mercredi", 4, "Jeudi", 5, "Vendredi", 6, "Samedi", 7, "Dimanche", "Erreur")</f>
        <v>Lundi</v>
      </c>
      <c r="E6945" s="2" t="s">
        <v>35</v>
      </c>
      <c r="F6945" s="2" t="s">
        <v>111</v>
      </c>
      <c r="G6945" s="2" t="s">
        <v>112</v>
      </c>
      <c r="H6945" s="4" t="s">
        <v>21</v>
      </c>
      <c r="I6945" s="5">
        <v>46</v>
      </c>
      <c r="J6945" s="6">
        <v>60</v>
      </c>
      <c r="K6945" s="7">
        <v>2760</v>
      </c>
      <c r="L6945" s="7">
        <v>1656</v>
      </c>
      <c r="M6945" s="8">
        <v>0.6</v>
      </c>
      <c r="N6945" s="2" t="s">
        <v>82</v>
      </c>
      <c r="O6945">
        <f t="shared" si="864"/>
        <v>2021</v>
      </c>
      <c r="P6945">
        <f t="shared" si="865"/>
        <v>7</v>
      </c>
      <c r="Q6945" t="str">
        <f t="shared" si="866"/>
        <v>juil</v>
      </c>
      <c r="R6945" t="str">
        <f t="shared" si="867"/>
        <v>Iowa</v>
      </c>
      <c r="S6945" t="str">
        <f t="shared" si="868"/>
        <v>2021-07</v>
      </c>
      <c r="T6945">
        <f>IF(AND(COUNTIF(Calculs!$Q$2:$Q$12,$O6945)&gt;0,COUNTIF(Calculs!$S$2:$S$12,$E6945)&gt;0,COUNTIF(Calculs!$U$2:$U$12,$H6945)&gt;0),1,0)</f>
        <v>1</v>
      </c>
      <c r="U6945">
        <f t="shared" si="869"/>
        <v>2760</v>
      </c>
      <c r="V6945">
        <f t="shared" si="870"/>
        <v>60</v>
      </c>
      <c r="W6945">
        <f t="shared" si="871"/>
        <v>1656</v>
      </c>
    </row>
    <row r="6946" spans="1:23" ht="15.75" customHeight="1" x14ac:dyDescent="0.3">
      <c r="A6946" s="2" t="s">
        <v>13</v>
      </c>
      <c r="B6946" s="2">
        <v>1185732</v>
      </c>
      <c r="C6946" s="3">
        <v>44382</v>
      </c>
      <c r="D6946" s="12" t="str" cm="1">
        <f t="array" ref="D6946">_xlfn.SWITCH(WEEKDAY(C6946,2), 1, "Lundi", 2, "Mardi", 3, "Mercredi", 4, "Jeudi", 5, "Vendredi", 6, "Samedi", 7, "Dimanche", "Erreur")</f>
        <v>Lundi</v>
      </c>
      <c r="E6946" s="2" t="s">
        <v>35</v>
      </c>
      <c r="F6946" s="2" t="s">
        <v>111</v>
      </c>
      <c r="G6946" s="2" t="s">
        <v>112</v>
      </c>
      <c r="H6946" s="4" t="s">
        <v>22</v>
      </c>
      <c r="I6946" s="5">
        <v>51</v>
      </c>
      <c r="J6946" s="6">
        <v>94</v>
      </c>
      <c r="K6946" s="7">
        <v>4794</v>
      </c>
      <c r="L6946" s="7">
        <v>2397</v>
      </c>
      <c r="M6946" s="8">
        <v>0.5</v>
      </c>
      <c r="N6946" s="2" t="s">
        <v>82</v>
      </c>
      <c r="O6946">
        <f t="shared" si="864"/>
        <v>2021</v>
      </c>
      <c r="P6946">
        <f t="shared" si="865"/>
        <v>7</v>
      </c>
      <c r="Q6946" t="str">
        <f t="shared" si="866"/>
        <v>juil</v>
      </c>
      <c r="R6946" t="str">
        <f t="shared" si="867"/>
        <v>Iowa</v>
      </c>
      <c r="S6946" t="str">
        <f t="shared" si="868"/>
        <v>2021-07</v>
      </c>
      <c r="T6946">
        <f>IF(AND(COUNTIF(Calculs!$Q$2:$Q$12,$O6946)&gt;0,COUNTIF(Calculs!$S$2:$S$12,$E6946)&gt;0,COUNTIF(Calculs!$U$2:$U$12,$H6946)&gt;0),1,0)</f>
        <v>1</v>
      </c>
      <c r="U6946">
        <f t="shared" si="869"/>
        <v>4794</v>
      </c>
      <c r="V6946">
        <f t="shared" si="870"/>
        <v>94</v>
      </c>
      <c r="W6946">
        <f t="shared" si="871"/>
        <v>2397</v>
      </c>
    </row>
    <row r="6947" spans="1:23" ht="15.75" customHeight="1" x14ac:dyDescent="0.3">
      <c r="A6947" s="2" t="s">
        <v>13</v>
      </c>
      <c r="B6947" s="2">
        <v>1185732</v>
      </c>
      <c r="C6947" s="3">
        <v>44414</v>
      </c>
      <c r="D6947" s="12" t="str" cm="1">
        <f t="array" ref="D6947">_xlfn.SWITCH(WEEKDAY(C6947,2), 1, "Lundi", 2, "Mardi", 3, "Mercredi", 4, "Jeudi", 5, "Vendredi", 6, "Samedi", 7, "Dimanche", "Erreur")</f>
        <v>Vendredi</v>
      </c>
      <c r="E6947" s="2" t="s">
        <v>35</v>
      </c>
      <c r="F6947" s="2" t="s">
        <v>111</v>
      </c>
      <c r="G6947" s="2" t="s">
        <v>112</v>
      </c>
      <c r="H6947" s="4" t="s">
        <v>16</v>
      </c>
      <c r="I6947" s="5">
        <v>49</v>
      </c>
      <c r="J6947" s="6">
        <v>131</v>
      </c>
      <c r="K6947" s="7">
        <v>6419</v>
      </c>
      <c r="L6947" s="7">
        <v>2695.98</v>
      </c>
      <c r="M6947" s="8">
        <v>0.42</v>
      </c>
      <c r="N6947" s="2" t="s">
        <v>82</v>
      </c>
      <c r="O6947">
        <f t="shared" si="864"/>
        <v>2021</v>
      </c>
      <c r="P6947">
        <f t="shared" si="865"/>
        <v>8</v>
      </c>
      <c r="Q6947" t="str">
        <f t="shared" si="866"/>
        <v>août</v>
      </c>
      <c r="R6947" t="str">
        <f t="shared" si="867"/>
        <v>Iowa</v>
      </c>
      <c r="S6947" t="str">
        <f t="shared" si="868"/>
        <v>2021-08</v>
      </c>
      <c r="T6947">
        <f>IF(AND(COUNTIF(Calculs!$Q$2:$Q$12,$O6947)&gt;0,COUNTIF(Calculs!$S$2:$S$12,$E6947)&gt;0,COUNTIF(Calculs!$U$2:$U$12,$H6947)&gt;0),1,0)</f>
        <v>1</v>
      </c>
      <c r="U6947">
        <f t="shared" si="869"/>
        <v>6419</v>
      </c>
      <c r="V6947">
        <f t="shared" si="870"/>
        <v>131</v>
      </c>
      <c r="W6947">
        <f t="shared" si="871"/>
        <v>2695.98</v>
      </c>
    </row>
    <row r="6948" spans="1:23" ht="15.75" customHeight="1" x14ac:dyDescent="0.3">
      <c r="A6948" s="2" t="s">
        <v>13</v>
      </c>
      <c r="B6948" s="2">
        <v>1185732</v>
      </c>
      <c r="C6948" s="3">
        <v>44414</v>
      </c>
      <c r="D6948" s="12" t="str" cm="1">
        <f t="array" ref="D6948">_xlfn.SWITCH(WEEKDAY(C6948,2), 1, "Lundi", 2, "Mardi", 3, "Mercredi", 4, "Jeudi", 5, "Vendredi", 6, "Samedi", 7, "Dimanche", "Erreur")</f>
        <v>Vendredi</v>
      </c>
      <c r="E6948" s="2" t="s">
        <v>35</v>
      </c>
      <c r="F6948" s="2" t="s">
        <v>111</v>
      </c>
      <c r="G6948" s="2" t="s">
        <v>112</v>
      </c>
      <c r="H6948" s="4" t="s">
        <v>18</v>
      </c>
      <c r="I6948" s="5">
        <v>42</v>
      </c>
      <c r="J6948" s="6">
        <v>78</v>
      </c>
      <c r="K6948" s="7">
        <v>3276</v>
      </c>
      <c r="L6948" s="7">
        <v>1506.9599999999998</v>
      </c>
      <c r="M6948" s="8">
        <v>0.45999999999999996</v>
      </c>
      <c r="N6948" s="2" t="s">
        <v>82</v>
      </c>
      <c r="O6948">
        <f t="shared" si="864"/>
        <v>2021</v>
      </c>
      <c r="P6948">
        <f t="shared" si="865"/>
        <v>8</v>
      </c>
      <c r="Q6948" t="str">
        <f t="shared" si="866"/>
        <v>août</v>
      </c>
      <c r="R6948" t="str">
        <f t="shared" si="867"/>
        <v>Iowa</v>
      </c>
      <c r="S6948" t="str">
        <f t="shared" si="868"/>
        <v>2021-08</v>
      </c>
      <c r="T6948">
        <f>IF(AND(COUNTIF(Calculs!$Q$2:$Q$12,$O6948)&gt;0,COUNTIF(Calculs!$S$2:$S$12,$E6948)&gt;0,COUNTIF(Calculs!$U$2:$U$12,$H6948)&gt;0),1,0)</f>
        <v>1</v>
      </c>
      <c r="U6948">
        <f t="shared" si="869"/>
        <v>3276</v>
      </c>
      <c r="V6948">
        <f t="shared" si="870"/>
        <v>78</v>
      </c>
      <c r="W6948">
        <f t="shared" si="871"/>
        <v>1506.9599999999998</v>
      </c>
    </row>
    <row r="6949" spans="1:23" ht="15.75" customHeight="1" x14ac:dyDescent="0.3">
      <c r="A6949" s="2" t="s">
        <v>13</v>
      </c>
      <c r="B6949" s="2">
        <v>1185732</v>
      </c>
      <c r="C6949" s="3">
        <v>44414</v>
      </c>
      <c r="D6949" s="12" t="str" cm="1">
        <f t="array" ref="D6949">_xlfn.SWITCH(WEEKDAY(C6949,2), 1, "Lundi", 2, "Mardi", 3, "Mercredi", 4, "Jeudi", 5, "Vendredi", 6, "Samedi", 7, "Dimanche", "Erreur")</f>
        <v>Vendredi</v>
      </c>
      <c r="E6949" s="2" t="s">
        <v>35</v>
      </c>
      <c r="F6949" s="2" t="s">
        <v>111</v>
      </c>
      <c r="G6949" s="2" t="s">
        <v>112</v>
      </c>
      <c r="H6949" s="4" t="s">
        <v>19</v>
      </c>
      <c r="I6949" s="5">
        <v>39</v>
      </c>
      <c r="J6949" s="6">
        <v>61</v>
      </c>
      <c r="K6949" s="7">
        <v>2379</v>
      </c>
      <c r="L6949" s="7">
        <v>1022.97</v>
      </c>
      <c r="M6949" s="8">
        <v>0.43</v>
      </c>
      <c r="N6949" s="2" t="s">
        <v>82</v>
      </c>
      <c r="O6949">
        <f t="shared" si="864"/>
        <v>2021</v>
      </c>
      <c r="P6949">
        <f t="shared" si="865"/>
        <v>8</v>
      </c>
      <c r="Q6949" t="str">
        <f t="shared" si="866"/>
        <v>août</v>
      </c>
      <c r="R6949" t="str">
        <f t="shared" si="867"/>
        <v>Iowa</v>
      </c>
      <c r="S6949" t="str">
        <f t="shared" si="868"/>
        <v>2021-08</v>
      </c>
      <c r="T6949">
        <f>IF(AND(COUNTIF(Calculs!$Q$2:$Q$12,$O6949)&gt;0,COUNTIF(Calculs!$S$2:$S$12,$E6949)&gt;0,COUNTIF(Calculs!$U$2:$U$12,$H6949)&gt;0),1,0)</f>
        <v>1</v>
      </c>
      <c r="U6949">
        <f t="shared" si="869"/>
        <v>2379</v>
      </c>
      <c r="V6949">
        <f t="shared" si="870"/>
        <v>61</v>
      </c>
      <c r="W6949">
        <f t="shared" si="871"/>
        <v>1022.97</v>
      </c>
    </row>
    <row r="6950" spans="1:23" ht="15.75" customHeight="1" x14ac:dyDescent="0.3">
      <c r="A6950" s="2" t="s">
        <v>13</v>
      </c>
      <c r="B6950" s="2">
        <v>1185732</v>
      </c>
      <c r="C6950" s="3">
        <v>44414</v>
      </c>
      <c r="D6950" s="12" t="str" cm="1">
        <f t="array" ref="D6950">_xlfn.SWITCH(WEEKDAY(C6950,2), 1, "Lundi", 2, "Mardi", 3, "Mercredi", 4, "Jeudi", 5, "Vendredi", 6, "Samedi", 7, "Dimanche", "Erreur")</f>
        <v>Vendredi</v>
      </c>
      <c r="E6950" s="2" t="s">
        <v>35</v>
      </c>
      <c r="F6950" s="2" t="s">
        <v>111</v>
      </c>
      <c r="G6950" s="2" t="s">
        <v>112</v>
      </c>
      <c r="H6950" s="4" t="s">
        <v>20</v>
      </c>
      <c r="I6950" s="5">
        <v>37</v>
      </c>
      <c r="J6950" s="6">
        <v>54</v>
      </c>
      <c r="K6950" s="7">
        <v>1998</v>
      </c>
      <c r="L6950" s="7">
        <v>819.18</v>
      </c>
      <c r="M6950" s="8">
        <v>0.41</v>
      </c>
      <c r="N6950" s="2" t="s">
        <v>82</v>
      </c>
      <c r="O6950">
        <f t="shared" si="864"/>
        <v>2021</v>
      </c>
      <c r="P6950">
        <f t="shared" si="865"/>
        <v>8</v>
      </c>
      <c r="Q6950" t="str">
        <f t="shared" si="866"/>
        <v>août</v>
      </c>
      <c r="R6950" t="str">
        <f t="shared" si="867"/>
        <v>Iowa</v>
      </c>
      <c r="S6950" t="str">
        <f t="shared" si="868"/>
        <v>2021-08</v>
      </c>
      <c r="T6950">
        <f>IF(AND(COUNTIF(Calculs!$Q$2:$Q$12,$O6950)&gt;0,COUNTIF(Calculs!$S$2:$S$12,$E6950)&gt;0,COUNTIF(Calculs!$U$2:$U$12,$H6950)&gt;0),1,0)</f>
        <v>1</v>
      </c>
      <c r="U6950">
        <f t="shared" si="869"/>
        <v>1998</v>
      </c>
      <c r="V6950">
        <f t="shared" si="870"/>
        <v>54</v>
      </c>
      <c r="W6950">
        <f t="shared" si="871"/>
        <v>819.18</v>
      </c>
    </row>
    <row r="6951" spans="1:23" ht="15.75" customHeight="1" x14ac:dyDescent="0.3">
      <c r="A6951" s="2" t="s">
        <v>13</v>
      </c>
      <c r="B6951" s="2">
        <v>1185732</v>
      </c>
      <c r="C6951" s="3">
        <v>44414</v>
      </c>
      <c r="D6951" s="12" t="str" cm="1">
        <f t="array" ref="D6951">_xlfn.SWITCH(WEEKDAY(C6951,2), 1, "Lundi", 2, "Mardi", 3, "Mercredi", 4, "Jeudi", 5, "Vendredi", 6, "Samedi", 7, "Dimanche", "Erreur")</f>
        <v>Vendredi</v>
      </c>
      <c r="E6951" s="2" t="s">
        <v>35</v>
      </c>
      <c r="F6951" s="2" t="s">
        <v>111</v>
      </c>
      <c r="G6951" s="2" t="s">
        <v>112</v>
      </c>
      <c r="H6951" s="4" t="s">
        <v>21</v>
      </c>
      <c r="I6951" s="5">
        <v>48</v>
      </c>
      <c r="J6951" s="6">
        <v>51</v>
      </c>
      <c r="K6951" s="7">
        <v>2448</v>
      </c>
      <c r="L6951" s="7">
        <v>1468.8</v>
      </c>
      <c r="M6951" s="8">
        <v>0.6</v>
      </c>
      <c r="N6951" s="2" t="s">
        <v>82</v>
      </c>
      <c r="O6951">
        <f t="shared" si="864"/>
        <v>2021</v>
      </c>
      <c r="P6951">
        <f t="shared" si="865"/>
        <v>8</v>
      </c>
      <c r="Q6951" t="str">
        <f t="shared" si="866"/>
        <v>août</v>
      </c>
      <c r="R6951" t="str">
        <f t="shared" si="867"/>
        <v>Iowa</v>
      </c>
      <c r="S6951" t="str">
        <f t="shared" si="868"/>
        <v>2021-08</v>
      </c>
      <c r="T6951">
        <f>IF(AND(COUNTIF(Calculs!$Q$2:$Q$12,$O6951)&gt;0,COUNTIF(Calculs!$S$2:$S$12,$E6951)&gt;0,COUNTIF(Calculs!$U$2:$U$12,$H6951)&gt;0),1,0)</f>
        <v>1</v>
      </c>
      <c r="U6951">
        <f t="shared" si="869"/>
        <v>2448</v>
      </c>
      <c r="V6951">
        <f t="shared" si="870"/>
        <v>51</v>
      </c>
      <c r="W6951">
        <f t="shared" si="871"/>
        <v>1468.8</v>
      </c>
    </row>
    <row r="6952" spans="1:23" ht="15.75" customHeight="1" x14ac:dyDescent="0.3">
      <c r="A6952" s="2" t="s">
        <v>13</v>
      </c>
      <c r="B6952" s="2">
        <v>1185732</v>
      </c>
      <c r="C6952" s="3">
        <v>44414</v>
      </c>
      <c r="D6952" s="12" t="str" cm="1">
        <f t="array" ref="D6952">_xlfn.SWITCH(WEEKDAY(C6952,2), 1, "Lundi", 2, "Mardi", 3, "Mercredi", 4, "Jeudi", 5, "Vendredi", 6, "Samedi", 7, "Dimanche", "Erreur")</f>
        <v>Vendredi</v>
      </c>
      <c r="E6952" s="2" t="s">
        <v>35</v>
      </c>
      <c r="F6952" s="2" t="s">
        <v>111</v>
      </c>
      <c r="G6952" s="2" t="s">
        <v>112</v>
      </c>
      <c r="H6952" s="4" t="s">
        <v>22</v>
      </c>
      <c r="I6952" s="5">
        <v>53</v>
      </c>
      <c r="J6952" s="6">
        <v>98</v>
      </c>
      <c r="K6952" s="7">
        <v>5194</v>
      </c>
      <c r="L6952" s="7">
        <v>2856.7000000000003</v>
      </c>
      <c r="M6952" s="8">
        <v>0.55000000000000004</v>
      </c>
      <c r="N6952" s="2" t="s">
        <v>82</v>
      </c>
      <c r="O6952">
        <f t="shared" si="864"/>
        <v>2021</v>
      </c>
      <c r="P6952">
        <f t="shared" si="865"/>
        <v>8</v>
      </c>
      <c r="Q6952" t="str">
        <f t="shared" si="866"/>
        <v>août</v>
      </c>
      <c r="R6952" t="str">
        <f t="shared" si="867"/>
        <v>Iowa</v>
      </c>
      <c r="S6952" t="str">
        <f t="shared" si="868"/>
        <v>2021-08</v>
      </c>
      <c r="T6952">
        <f>IF(AND(COUNTIF(Calculs!$Q$2:$Q$12,$O6952)&gt;0,COUNTIF(Calculs!$S$2:$S$12,$E6952)&gt;0,COUNTIF(Calculs!$U$2:$U$12,$H6952)&gt;0),1,0)</f>
        <v>1</v>
      </c>
      <c r="U6952">
        <f t="shared" si="869"/>
        <v>5194</v>
      </c>
      <c r="V6952">
        <f t="shared" si="870"/>
        <v>98</v>
      </c>
      <c r="W6952">
        <f t="shared" si="871"/>
        <v>2856.7000000000003</v>
      </c>
    </row>
    <row r="6953" spans="1:23" ht="15.75" customHeight="1" x14ac:dyDescent="0.3">
      <c r="A6953" s="2" t="s">
        <v>13</v>
      </c>
      <c r="B6953" s="2">
        <v>1185732</v>
      </c>
      <c r="C6953" s="3">
        <v>44446</v>
      </c>
      <c r="D6953" s="12" t="str" cm="1">
        <f t="array" ref="D6953">_xlfn.SWITCH(WEEKDAY(C6953,2), 1, "Lundi", 2, "Mardi", 3, "Mercredi", 4, "Jeudi", 5, "Vendredi", 6, "Samedi", 7, "Dimanche", "Erreur")</f>
        <v>Mardi</v>
      </c>
      <c r="E6953" s="2" t="s">
        <v>35</v>
      </c>
      <c r="F6953" s="2" t="s">
        <v>111</v>
      </c>
      <c r="G6953" s="2" t="s">
        <v>112</v>
      </c>
      <c r="H6953" s="4" t="s">
        <v>16</v>
      </c>
      <c r="I6953" s="5">
        <v>34</v>
      </c>
      <c r="J6953" s="6">
        <v>133</v>
      </c>
      <c r="K6953" s="7">
        <v>4522</v>
      </c>
      <c r="L6953" s="7">
        <v>1808.8000000000002</v>
      </c>
      <c r="M6953" s="8">
        <v>0.4</v>
      </c>
      <c r="N6953" s="2" t="s">
        <v>82</v>
      </c>
      <c r="O6953">
        <f t="shared" si="864"/>
        <v>2021</v>
      </c>
      <c r="P6953">
        <f t="shared" si="865"/>
        <v>9</v>
      </c>
      <c r="Q6953" t="str">
        <f t="shared" si="866"/>
        <v>sept</v>
      </c>
      <c r="R6953" t="str">
        <f t="shared" si="867"/>
        <v>Iowa</v>
      </c>
      <c r="S6953" t="str">
        <f t="shared" si="868"/>
        <v>2021-09</v>
      </c>
      <c r="T6953">
        <f>IF(AND(COUNTIF(Calculs!$Q$2:$Q$12,$O6953)&gt;0,COUNTIF(Calculs!$S$2:$S$12,$E6953)&gt;0,COUNTIF(Calculs!$U$2:$U$12,$H6953)&gt;0),1,0)</f>
        <v>1</v>
      </c>
      <c r="U6953">
        <f t="shared" si="869"/>
        <v>4522</v>
      </c>
      <c r="V6953">
        <f t="shared" si="870"/>
        <v>133</v>
      </c>
      <c r="W6953">
        <f t="shared" si="871"/>
        <v>1808.8000000000002</v>
      </c>
    </row>
    <row r="6954" spans="1:23" ht="15.75" customHeight="1" x14ac:dyDescent="0.3">
      <c r="A6954" s="2" t="s">
        <v>13</v>
      </c>
      <c r="B6954" s="2">
        <v>1185732</v>
      </c>
      <c r="C6954" s="3">
        <v>44446</v>
      </c>
      <c r="D6954" s="12" t="str" cm="1">
        <f t="array" ref="D6954">_xlfn.SWITCH(WEEKDAY(C6954,2), 1, "Lundi", 2, "Mardi", 3, "Mercredi", 4, "Jeudi", 5, "Vendredi", 6, "Samedi", 7, "Dimanche", "Erreur")</f>
        <v>Mardi</v>
      </c>
      <c r="E6954" s="2" t="s">
        <v>35</v>
      </c>
      <c r="F6954" s="2" t="s">
        <v>111</v>
      </c>
      <c r="G6954" s="2" t="s">
        <v>112</v>
      </c>
      <c r="H6954" s="4" t="s">
        <v>18</v>
      </c>
      <c r="I6954" s="5">
        <v>27</v>
      </c>
      <c r="J6954" s="6">
        <v>77</v>
      </c>
      <c r="K6954" s="7">
        <v>2079</v>
      </c>
      <c r="L6954" s="7">
        <v>977.13</v>
      </c>
      <c r="M6954" s="8">
        <v>0.47</v>
      </c>
      <c r="N6954" s="2" t="s">
        <v>82</v>
      </c>
      <c r="O6954">
        <f t="shared" si="864"/>
        <v>2021</v>
      </c>
      <c r="P6954">
        <f t="shared" si="865"/>
        <v>9</v>
      </c>
      <c r="Q6954" t="str">
        <f t="shared" si="866"/>
        <v>sept</v>
      </c>
      <c r="R6954" t="str">
        <f t="shared" si="867"/>
        <v>Iowa</v>
      </c>
      <c r="S6954" t="str">
        <f t="shared" si="868"/>
        <v>2021-09</v>
      </c>
      <c r="T6954">
        <f>IF(AND(COUNTIF(Calculs!$Q$2:$Q$12,$O6954)&gt;0,COUNTIF(Calculs!$S$2:$S$12,$E6954)&gt;0,COUNTIF(Calculs!$U$2:$U$12,$H6954)&gt;0),1,0)</f>
        <v>1</v>
      </c>
      <c r="U6954">
        <f t="shared" si="869"/>
        <v>2079</v>
      </c>
      <c r="V6954">
        <f t="shared" si="870"/>
        <v>77</v>
      </c>
      <c r="W6954">
        <f t="shared" si="871"/>
        <v>977.13</v>
      </c>
    </row>
    <row r="6955" spans="1:23" ht="15.75" customHeight="1" x14ac:dyDescent="0.3">
      <c r="A6955" s="2" t="s">
        <v>13</v>
      </c>
      <c r="B6955" s="2">
        <v>1185732</v>
      </c>
      <c r="C6955" s="3">
        <v>44446</v>
      </c>
      <c r="D6955" s="12" t="str" cm="1">
        <f t="array" ref="D6955">_xlfn.SWITCH(WEEKDAY(C6955,2), 1, "Lundi", 2, "Mardi", 3, "Mercredi", 4, "Jeudi", 5, "Vendredi", 6, "Samedi", 7, "Dimanche", "Erreur")</f>
        <v>Mardi</v>
      </c>
      <c r="E6955" s="2" t="s">
        <v>35</v>
      </c>
      <c r="F6955" s="2" t="s">
        <v>111</v>
      </c>
      <c r="G6955" s="2" t="s">
        <v>112</v>
      </c>
      <c r="H6955" s="4" t="s">
        <v>19</v>
      </c>
      <c r="I6955" s="5">
        <v>24</v>
      </c>
      <c r="J6955" s="6">
        <v>49</v>
      </c>
      <c r="K6955" s="7">
        <v>1176</v>
      </c>
      <c r="L6955" s="7">
        <v>470.40000000000003</v>
      </c>
      <c r="M6955" s="8">
        <v>0.4</v>
      </c>
      <c r="N6955" s="2" t="s">
        <v>82</v>
      </c>
      <c r="O6955">
        <f t="shared" si="864"/>
        <v>2021</v>
      </c>
      <c r="P6955">
        <f t="shared" si="865"/>
        <v>9</v>
      </c>
      <c r="Q6955" t="str">
        <f t="shared" si="866"/>
        <v>sept</v>
      </c>
      <c r="R6955" t="str">
        <f t="shared" si="867"/>
        <v>Iowa</v>
      </c>
      <c r="S6955" t="str">
        <f t="shared" si="868"/>
        <v>2021-09</v>
      </c>
      <c r="T6955">
        <f>IF(AND(COUNTIF(Calculs!$Q$2:$Q$12,$O6955)&gt;0,COUNTIF(Calculs!$S$2:$S$12,$E6955)&gt;0,COUNTIF(Calculs!$U$2:$U$12,$H6955)&gt;0),1,0)</f>
        <v>1</v>
      </c>
      <c r="U6955">
        <f t="shared" si="869"/>
        <v>1176</v>
      </c>
      <c r="V6955">
        <f t="shared" si="870"/>
        <v>49</v>
      </c>
      <c r="W6955">
        <f t="shared" si="871"/>
        <v>470.40000000000003</v>
      </c>
    </row>
    <row r="6956" spans="1:23" ht="15.75" customHeight="1" x14ac:dyDescent="0.3">
      <c r="A6956" s="2" t="s">
        <v>13</v>
      </c>
      <c r="B6956" s="2">
        <v>1185732</v>
      </c>
      <c r="C6956" s="3">
        <v>44446</v>
      </c>
      <c r="D6956" s="12" t="str" cm="1">
        <f t="array" ref="D6956">_xlfn.SWITCH(WEEKDAY(C6956,2), 1, "Lundi", 2, "Mardi", 3, "Mercredi", 4, "Jeudi", 5, "Vendredi", 6, "Samedi", 7, "Dimanche", "Erreur")</f>
        <v>Mardi</v>
      </c>
      <c r="E6956" s="2" t="s">
        <v>35</v>
      </c>
      <c r="F6956" s="2" t="s">
        <v>111</v>
      </c>
      <c r="G6956" s="2" t="s">
        <v>112</v>
      </c>
      <c r="H6956" s="4" t="s">
        <v>20</v>
      </c>
      <c r="I6956" s="5">
        <v>23</v>
      </c>
      <c r="J6956" s="6">
        <v>38</v>
      </c>
      <c r="K6956" s="7">
        <v>874</v>
      </c>
      <c r="L6956" s="7">
        <v>393.29999999999995</v>
      </c>
      <c r="M6956" s="8">
        <v>0.44999999999999996</v>
      </c>
      <c r="N6956" s="2" t="s">
        <v>82</v>
      </c>
      <c r="O6956">
        <f t="shared" si="864"/>
        <v>2021</v>
      </c>
      <c r="P6956">
        <f t="shared" si="865"/>
        <v>9</v>
      </c>
      <c r="Q6956" t="str">
        <f t="shared" si="866"/>
        <v>sept</v>
      </c>
      <c r="R6956" t="str">
        <f t="shared" si="867"/>
        <v>Iowa</v>
      </c>
      <c r="S6956" t="str">
        <f t="shared" si="868"/>
        <v>2021-09</v>
      </c>
      <c r="T6956">
        <f>IF(AND(COUNTIF(Calculs!$Q$2:$Q$12,$O6956)&gt;0,COUNTIF(Calculs!$S$2:$S$12,$E6956)&gt;0,COUNTIF(Calculs!$U$2:$U$12,$H6956)&gt;0),1,0)</f>
        <v>1</v>
      </c>
      <c r="U6956">
        <f t="shared" si="869"/>
        <v>874</v>
      </c>
      <c r="V6956">
        <f t="shared" si="870"/>
        <v>38</v>
      </c>
      <c r="W6956">
        <f t="shared" si="871"/>
        <v>393.29999999999995</v>
      </c>
    </row>
    <row r="6957" spans="1:23" ht="15.75" customHeight="1" x14ac:dyDescent="0.3">
      <c r="A6957" s="2" t="s">
        <v>13</v>
      </c>
      <c r="B6957" s="2">
        <v>1185732</v>
      </c>
      <c r="C6957" s="3">
        <v>44446</v>
      </c>
      <c r="D6957" s="12" t="str" cm="1">
        <f t="array" ref="D6957">_xlfn.SWITCH(WEEKDAY(C6957,2), 1, "Lundi", 2, "Mardi", 3, "Mercredi", 4, "Jeudi", 5, "Vendredi", 6, "Samedi", 7, "Dimanche", "Erreur")</f>
        <v>Mardi</v>
      </c>
      <c r="E6957" s="2" t="s">
        <v>35</v>
      </c>
      <c r="F6957" s="2" t="s">
        <v>111</v>
      </c>
      <c r="G6957" s="2" t="s">
        <v>112</v>
      </c>
      <c r="H6957" s="4" t="s">
        <v>21</v>
      </c>
      <c r="I6957" s="5">
        <v>34</v>
      </c>
      <c r="J6957" s="6">
        <v>45</v>
      </c>
      <c r="K6957" s="7">
        <v>1530</v>
      </c>
      <c r="L6957" s="7">
        <v>933.3</v>
      </c>
      <c r="M6957" s="8">
        <v>0.61</v>
      </c>
      <c r="N6957" s="2" t="s">
        <v>82</v>
      </c>
      <c r="O6957">
        <f t="shared" si="864"/>
        <v>2021</v>
      </c>
      <c r="P6957">
        <f t="shared" si="865"/>
        <v>9</v>
      </c>
      <c r="Q6957" t="str">
        <f t="shared" si="866"/>
        <v>sept</v>
      </c>
      <c r="R6957" t="str">
        <f t="shared" si="867"/>
        <v>Iowa</v>
      </c>
      <c r="S6957" t="str">
        <f t="shared" si="868"/>
        <v>2021-09</v>
      </c>
      <c r="T6957">
        <f>IF(AND(COUNTIF(Calculs!$Q$2:$Q$12,$O6957)&gt;0,COUNTIF(Calculs!$S$2:$S$12,$E6957)&gt;0,COUNTIF(Calculs!$U$2:$U$12,$H6957)&gt;0),1,0)</f>
        <v>1</v>
      </c>
      <c r="U6957">
        <f t="shared" si="869"/>
        <v>1530</v>
      </c>
      <c r="V6957">
        <f t="shared" si="870"/>
        <v>45</v>
      </c>
      <c r="W6957">
        <f t="shared" si="871"/>
        <v>933.3</v>
      </c>
    </row>
    <row r="6958" spans="1:23" ht="15.75" customHeight="1" x14ac:dyDescent="0.3">
      <c r="A6958" s="2" t="s">
        <v>13</v>
      </c>
      <c r="B6958" s="2">
        <v>1185732</v>
      </c>
      <c r="C6958" s="3">
        <v>44446</v>
      </c>
      <c r="D6958" s="12" t="str" cm="1">
        <f t="array" ref="D6958">_xlfn.SWITCH(WEEKDAY(C6958,2), 1, "Lundi", 2, "Mardi", 3, "Mercredi", 4, "Jeudi", 5, "Vendredi", 6, "Samedi", 7, "Dimanche", "Erreur")</f>
        <v>Mardi</v>
      </c>
      <c r="E6958" s="2" t="s">
        <v>35</v>
      </c>
      <c r="F6958" s="2" t="s">
        <v>111</v>
      </c>
      <c r="G6958" s="2" t="s">
        <v>112</v>
      </c>
      <c r="H6958" s="4" t="s">
        <v>22</v>
      </c>
      <c r="I6958" s="5">
        <v>36</v>
      </c>
      <c r="J6958" s="6">
        <v>61</v>
      </c>
      <c r="K6958" s="7">
        <v>2196</v>
      </c>
      <c r="L6958" s="7">
        <v>1098</v>
      </c>
      <c r="M6958" s="8">
        <v>0.5</v>
      </c>
      <c r="N6958" s="2" t="s">
        <v>82</v>
      </c>
      <c r="O6958">
        <f t="shared" si="864"/>
        <v>2021</v>
      </c>
      <c r="P6958">
        <f t="shared" si="865"/>
        <v>9</v>
      </c>
      <c r="Q6958" t="str">
        <f t="shared" si="866"/>
        <v>sept</v>
      </c>
      <c r="R6958" t="str">
        <f t="shared" si="867"/>
        <v>Iowa</v>
      </c>
      <c r="S6958" t="str">
        <f t="shared" si="868"/>
        <v>2021-09</v>
      </c>
      <c r="T6958">
        <f>IF(AND(COUNTIF(Calculs!$Q$2:$Q$12,$O6958)&gt;0,COUNTIF(Calculs!$S$2:$S$12,$E6958)&gt;0,COUNTIF(Calculs!$U$2:$U$12,$H6958)&gt;0),1,0)</f>
        <v>1</v>
      </c>
      <c r="U6958">
        <f t="shared" si="869"/>
        <v>2196</v>
      </c>
      <c r="V6958">
        <f t="shared" si="870"/>
        <v>61</v>
      </c>
      <c r="W6958">
        <f t="shared" si="871"/>
        <v>1098</v>
      </c>
    </row>
    <row r="6959" spans="1:23" ht="15.75" customHeight="1" x14ac:dyDescent="0.3">
      <c r="A6959" s="2" t="s">
        <v>13</v>
      </c>
      <c r="B6959" s="2">
        <v>1185732</v>
      </c>
      <c r="C6959" s="3">
        <v>44475</v>
      </c>
      <c r="D6959" s="12" t="str" cm="1">
        <f t="array" ref="D6959">_xlfn.SWITCH(WEEKDAY(C6959,2), 1, "Lundi", 2, "Mardi", 3, "Mercredi", 4, "Jeudi", 5, "Vendredi", 6, "Samedi", 7, "Dimanche", "Erreur")</f>
        <v>Mercredi</v>
      </c>
      <c r="E6959" s="2" t="s">
        <v>35</v>
      </c>
      <c r="F6959" s="2" t="s">
        <v>111</v>
      </c>
      <c r="G6959" s="2" t="s">
        <v>112</v>
      </c>
      <c r="H6959" s="4" t="s">
        <v>16</v>
      </c>
      <c r="I6959" s="5">
        <v>43</v>
      </c>
      <c r="J6959" s="6">
        <v>112</v>
      </c>
      <c r="K6959" s="7">
        <v>4816</v>
      </c>
      <c r="L6959" s="7">
        <v>1974.56</v>
      </c>
      <c r="M6959" s="8">
        <v>0.41</v>
      </c>
      <c r="N6959" s="2" t="s">
        <v>82</v>
      </c>
      <c r="O6959">
        <f t="shared" si="864"/>
        <v>2021</v>
      </c>
      <c r="P6959">
        <f t="shared" si="865"/>
        <v>10</v>
      </c>
      <c r="Q6959" t="str">
        <f t="shared" si="866"/>
        <v>oct</v>
      </c>
      <c r="R6959" t="str">
        <f t="shared" si="867"/>
        <v>Iowa</v>
      </c>
      <c r="S6959" t="str">
        <f t="shared" si="868"/>
        <v>2021-10</v>
      </c>
      <c r="T6959">
        <f>IF(AND(COUNTIF(Calculs!$Q$2:$Q$12,$O6959)&gt;0,COUNTIF(Calculs!$S$2:$S$12,$E6959)&gt;0,COUNTIF(Calculs!$U$2:$U$12,$H6959)&gt;0),1,0)</f>
        <v>1</v>
      </c>
      <c r="U6959">
        <f t="shared" si="869"/>
        <v>4816</v>
      </c>
      <c r="V6959">
        <f t="shared" si="870"/>
        <v>112</v>
      </c>
      <c r="W6959">
        <f t="shared" si="871"/>
        <v>1974.56</v>
      </c>
    </row>
    <row r="6960" spans="1:23" ht="15.75" customHeight="1" x14ac:dyDescent="0.3">
      <c r="A6960" s="2" t="s">
        <v>13</v>
      </c>
      <c r="B6960" s="2">
        <v>1185732</v>
      </c>
      <c r="C6960" s="3">
        <v>44475</v>
      </c>
      <c r="D6960" s="12" t="str" cm="1">
        <f t="array" ref="D6960">_xlfn.SWITCH(WEEKDAY(C6960,2), 1, "Lundi", 2, "Mardi", 3, "Mercredi", 4, "Jeudi", 5, "Vendredi", 6, "Samedi", 7, "Dimanche", "Erreur")</f>
        <v>Mercredi</v>
      </c>
      <c r="E6960" s="2" t="s">
        <v>35</v>
      </c>
      <c r="F6960" s="2" t="s">
        <v>111</v>
      </c>
      <c r="G6960" s="2" t="s">
        <v>112</v>
      </c>
      <c r="H6960" s="4" t="s">
        <v>18</v>
      </c>
      <c r="I6960" s="5">
        <v>32</v>
      </c>
      <c r="J6960" s="6">
        <v>75</v>
      </c>
      <c r="K6960" s="7">
        <v>2400</v>
      </c>
      <c r="L6960" s="7">
        <v>1104</v>
      </c>
      <c r="M6960" s="8">
        <v>0.45999999999999996</v>
      </c>
      <c r="N6960" s="2" t="s">
        <v>82</v>
      </c>
      <c r="O6960">
        <f t="shared" si="864"/>
        <v>2021</v>
      </c>
      <c r="P6960">
        <f t="shared" si="865"/>
        <v>10</v>
      </c>
      <c r="Q6960" t="str">
        <f t="shared" si="866"/>
        <v>oct</v>
      </c>
      <c r="R6960" t="str">
        <f t="shared" si="867"/>
        <v>Iowa</v>
      </c>
      <c r="S6960" t="str">
        <f t="shared" si="868"/>
        <v>2021-10</v>
      </c>
      <c r="T6960">
        <f>IF(AND(COUNTIF(Calculs!$Q$2:$Q$12,$O6960)&gt;0,COUNTIF(Calculs!$S$2:$S$12,$E6960)&gt;0,COUNTIF(Calculs!$U$2:$U$12,$H6960)&gt;0),1,0)</f>
        <v>1</v>
      </c>
      <c r="U6960">
        <f t="shared" si="869"/>
        <v>2400</v>
      </c>
      <c r="V6960">
        <f t="shared" si="870"/>
        <v>75</v>
      </c>
      <c r="W6960">
        <f t="shared" si="871"/>
        <v>1104</v>
      </c>
    </row>
    <row r="6961" spans="1:23" ht="15.75" customHeight="1" x14ac:dyDescent="0.3">
      <c r="A6961" s="2" t="s">
        <v>13</v>
      </c>
      <c r="B6961" s="2">
        <v>1185732</v>
      </c>
      <c r="C6961" s="3">
        <v>44475</v>
      </c>
      <c r="D6961" s="12" t="str" cm="1">
        <f t="array" ref="D6961">_xlfn.SWITCH(WEEKDAY(C6961,2), 1, "Lundi", 2, "Mardi", 3, "Mercredi", 4, "Jeudi", 5, "Vendredi", 6, "Samedi", 7, "Dimanche", "Erreur")</f>
        <v>Mercredi</v>
      </c>
      <c r="E6961" s="2" t="s">
        <v>35</v>
      </c>
      <c r="F6961" s="2" t="s">
        <v>111</v>
      </c>
      <c r="G6961" s="2" t="s">
        <v>112</v>
      </c>
      <c r="H6961" s="4" t="s">
        <v>19</v>
      </c>
      <c r="I6961" s="5">
        <v>34</v>
      </c>
      <c r="J6961" s="6">
        <v>39</v>
      </c>
      <c r="K6961" s="7">
        <v>1326</v>
      </c>
      <c r="L6961" s="7">
        <v>543.66</v>
      </c>
      <c r="M6961" s="8">
        <v>0.41</v>
      </c>
      <c r="N6961" s="2" t="s">
        <v>82</v>
      </c>
      <c r="O6961">
        <f t="shared" si="864"/>
        <v>2021</v>
      </c>
      <c r="P6961">
        <f t="shared" si="865"/>
        <v>10</v>
      </c>
      <c r="Q6961" t="str">
        <f t="shared" si="866"/>
        <v>oct</v>
      </c>
      <c r="R6961" t="str">
        <f t="shared" si="867"/>
        <v>Iowa</v>
      </c>
      <c r="S6961" t="str">
        <f t="shared" si="868"/>
        <v>2021-10</v>
      </c>
      <c r="T6961">
        <f>IF(AND(COUNTIF(Calculs!$Q$2:$Q$12,$O6961)&gt;0,COUNTIF(Calculs!$S$2:$S$12,$E6961)&gt;0,COUNTIF(Calculs!$U$2:$U$12,$H6961)&gt;0),1,0)</f>
        <v>1</v>
      </c>
      <c r="U6961">
        <f t="shared" si="869"/>
        <v>1326</v>
      </c>
      <c r="V6961">
        <f t="shared" si="870"/>
        <v>39</v>
      </c>
      <c r="W6961">
        <f t="shared" si="871"/>
        <v>543.66</v>
      </c>
    </row>
    <row r="6962" spans="1:23" ht="15.75" customHeight="1" x14ac:dyDescent="0.3">
      <c r="A6962" s="2" t="s">
        <v>13</v>
      </c>
      <c r="B6962" s="2">
        <v>1185732</v>
      </c>
      <c r="C6962" s="3">
        <v>44475</v>
      </c>
      <c r="D6962" s="12" t="str" cm="1">
        <f t="array" ref="D6962">_xlfn.SWITCH(WEEKDAY(C6962,2), 1, "Lundi", 2, "Mardi", 3, "Mercredi", 4, "Jeudi", 5, "Vendredi", 6, "Samedi", 7, "Dimanche", "Erreur")</f>
        <v>Mercredi</v>
      </c>
      <c r="E6962" s="2" t="s">
        <v>35</v>
      </c>
      <c r="F6962" s="2" t="s">
        <v>111</v>
      </c>
      <c r="G6962" s="2" t="s">
        <v>112</v>
      </c>
      <c r="H6962" s="4" t="s">
        <v>20</v>
      </c>
      <c r="I6962" s="5">
        <v>34</v>
      </c>
      <c r="J6962" s="6">
        <v>31</v>
      </c>
      <c r="K6962" s="7">
        <v>1054</v>
      </c>
      <c r="L6962" s="7">
        <v>442.68</v>
      </c>
      <c r="M6962" s="8">
        <v>0.42</v>
      </c>
      <c r="N6962" s="2" t="s">
        <v>82</v>
      </c>
      <c r="O6962">
        <f t="shared" si="864"/>
        <v>2021</v>
      </c>
      <c r="P6962">
        <f t="shared" si="865"/>
        <v>10</v>
      </c>
      <c r="Q6962" t="str">
        <f t="shared" si="866"/>
        <v>oct</v>
      </c>
      <c r="R6962" t="str">
        <f t="shared" si="867"/>
        <v>Iowa</v>
      </c>
      <c r="S6962" t="str">
        <f t="shared" si="868"/>
        <v>2021-10</v>
      </c>
      <c r="T6962">
        <f>IF(AND(COUNTIF(Calculs!$Q$2:$Q$12,$O6962)&gt;0,COUNTIF(Calculs!$S$2:$S$12,$E6962)&gt;0,COUNTIF(Calculs!$U$2:$U$12,$H6962)&gt;0),1,0)</f>
        <v>1</v>
      </c>
      <c r="U6962">
        <f t="shared" si="869"/>
        <v>1054</v>
      </c>
      <c r="V6962">
        <f t="shared" si="870"/>
        <v>31</v>
      </c>
      <c r="W6962">
        <f t="shared" si="871"/>
        <v>442.68</v>
      </c>
    </row>
    <row r="6963" spans="1:23" ht="15.75" customHeight="1" x14ac:dyDescent="0.3">
      <c r="A6963" s="2" t="s">
        <v>13</v>
      </c>
      <c r="B6963" s="2">
        <v>1185732</v>
      </c>
      <c r="C6963" s="3">
        <v>44475</v>
      </c>
      <c r="D6963" s="12" t="str" cm="1">
        <f t="array" ref="D6963">_xlfn.SWITCH(WEEKDAY(C6963,2), 1, "Lundi", 2, "Mardi", 3, "Mercredi", 4, "Jeudi", 5, "Vendredi", 6, "Samedi", 7, "Dimanche", "Erreur")</f>
        <v>Mercredi</v>
      </c>
      <c r="E6963" s="2" t="s">
        <v>35</v>
      </c>
      <c r="F6963" s="2" t="s">
        <v>111</v>
      </c>
      <c r="G6963" s="2" t="s">
        <v>112</v>
      </c>
      <c r="H6963" s="4" t="s">
        <v>21</v>
      </c>
      <c r="I6963" s="5">
        <v>42</v>
      </c>
      <c r="J6963" s="6">
        <v>38</v>
      </c>
      <c r="K6963" s="7">
        <v>1596</v>
      </c>
      <c r="L6963" s="7">
        <v>1021.44</v>
      </c>
      <c r="M6963" s="8">
        <v>0.64</v>
      </c>
      <c r="N6963" s="2" t="s">
        <v>82</v>
      </c>
      <c r="O6963">
        <f t="shared" si="864"/>
        <v>2021</v>
      </c>
      <c r="P6963">
        <f t="shared" si="865"/>
        <v>10</v>
      </c>
      <c r="Q6963" t="str">
        <f t="shared" si="866"/>
        <v>oct</v>
      </c>
      <c r="R6963" t="str">
        <f t="shared" si="867"/>
        <v>Iowa</v>
      </c>
      <c r="S6963" t="str">
        <f t="shared" si="868"/>
        <v>2021-10</v>
      </c>
      <c r="T6963">
        <f>IF(AND(COUNTIF(Calculs!$Q$2:$Q$12,$O6963)&gt;0,COUNTIF(Calculs!$S$2:$S$12,$E6963)&gt;0,COUNTIF(Calculs!$U$2:$U$12,$H6963)&gt;0),1,0)</f>
        <v>1</v>
      </c>
      <c r="U6963">
        <f t="shared" si="869"/>
        <v>1596</v>
      </c>
      <c r="V6963">
        <f t="shared" si="870"/>
        <v>38</v>
      </c>
      <c r="W6963">
        <f t="shared" si="871"/>
        <v>1021.44</v>
      </c>
    </row>
    <row r="6964" spans="1:23" ht="15.75" customHeight="1" x14ac:dyDescent="0.3">
      <c r="A6964" s="2" t="s">
        <v>29</v>
      </c>
      <c r="B6964" s="2">
        <v>1185732</v>
      </c>
      <c r="C6964" s="3">
        <v>44475</v>
      </c>
      <c r="D6964" s="12" t="str" cm="1">
        <f t="array" ref="D6964">_xlfn.SWITCH(WEEKDAY(C6964,2), 1, "Lundi", 2, "Mardi", 3, "Mercredi", 4, "Jeudi", 5, "Vendredi", 6, "Samedi", 7, "Dimanche", "Erreur")</f>
        <v>Mercredi</v>
      </c>
      <c r="E6964" s="2" t="s">
        <v>35</v>
      </c>
      <c r="F6964" s="2" t="s">
        <v>111</v>
      </c>
      <c r="G6964" s="2" t="s">
        <v>112</v>
      </c>
      <c r="H6964" s="4" t="s">
        <v>22</v>
      </c>
      <c r="I6964" s="5">
        <v>49</v>
      </c>
      <c r="J6964" s="6">
        <v>73</v>
      </c>
      <c r="K6964" s="7">
        <v>3577</v>
      </c>
      <c r="L6964" s="7">
        <v>1895.8100000000002</v>
      </c>
      <c r="M6964" s="8">
        <v>0.53</v>
      </c>
      <c r="N6964" s="2" t="s">
        <v>82</v>
      </c>
      <c r="O6964">
        <f t="shared" si="864"/>
        <v>2021</v>
      </c>
      <c r="P6964">
        <f t="shared" si="865"/>
        <v>10</v>
      </c>
      <c r="Q6964" t="str">
        <f t="shared" si="866"/>
        <v>oct</v>
      </c>
      <c r="R6964" t="str">
        <f t="shared" si="867"/>
        <v>Iowa</v>
      </c>
      <c r="S6964" t="str">
        <f t="shared" si="868"/>
        <v>2021-10</v>
      </c>
      <c r="T6964">
        <f>IF(AND(COUNTIF(Calculs!$Q$2:$Q$12,$O6964)&gt;0,COUNTIF(Calculs!$S$2:$S$12,$E6964)&gt;0,COUNTIF(Calculs!$U$2:$U$12,$H6964)&gt;0),1,0)</f>
        <v>1</v>
      </c>
      <c r="U6964">
        <f t="shared" si="869"/>
        <v>3577</v>
      </c>
      <c r="V6964">
        <f t="shared" si="870"/>
        <v>73</v>
      </c>
      <c r="W6964">
        <f t="shared" si="871"/>
        <v>1895.8100000000002</v>
      </c>
    </row>
    <row r="6965" spans="1:23" ht="15.75" customHeight="1" x14ac:dyDescent="0.3">
      <c r="A6965" s="2" t="s">
        <v>29</v>
      </c>
      <c r="B6965" s="2">
        <v>1185732</v>
      </c>
      <c r="C6965" s="3">
        <v>44506</v>
      </c>
      <c r="D6965" s="12" t="str" cm="1">
        <f t="array" ref="D6965">_xlfn.SWITCH(WEEKDAY(C6965,2), 1, "Lundi", 2, "Mardi", 3, "Mercredi", 4, "Jeudi", 5, "Vendredi", 6, "Samedi", 7, "Dimanche", "Erreur")</f>
        <v>Samedi</v>
      </c>
      <c r="E6965" s="2" t="s">
        <v>35</v>
      </c>
      <c r="F6965" s="2" t="s">
        <v>111</v>
      </c>
      <c r="G6965" s="2" t="s">
        <v>112</v>
      </c>
      <c r="H6965" s="4" t="s">
        <v>16</v>
      </c>
      <c r="I6965" s="5">
        <v>41</v>
      </c>
      <c r="J6965" s="6">
        <v>112</v>
      </c>
      <c r="K6965" s="7">
        <v>4592</v>
      </c>
      <c r="L6965" s="7">
        <v>2020.48</v>
      </c>
      <c r="M6965" s="8">
        <v>0.44</v>
      </c>
      <c r="N6965" s="2" t="s">
        <v>82</v>
      </c>
      <c r="O6965">
        <f t="shared" si="864"/>
        <v>2021</v>
      </c>
      <c r="P6965">
        <f t="shared" si="865"/>
        <v>11</v>
      </c>
      <c r="Q6965" t="str">
        <f t="shared" si="866"/>
        <v>nov</v>
      </c>
      <c r="R6965" t="str">
        <f t="shared" si="867"/>
        <v>Iowa</v>
      </c>
      <c r="S6965" t="str">
        <f t="shared" si="868"/>
        <v>2021-11</v>
      </c>
      <c r="T6965">
        <f>IF(AND(COUNTIF(Calculs!$Q$2:$Q$12,$O6965)&gt;0,COUNTIF(Calculs!$S$2:$S$12,$E6965)&gt;0,COUNTIF(Calculs!$U$2:$U$12,$H6965)&gt;0),1,0)</f>
        <v>1</v>
      </c>
      <c r="U6965">
        <f t="shared" si="869"/>
        <v>4592</v>
      </c>
      <c r="V6965">
        <f t="shared" si="870"/>
        <v>112</v>
      </c>
      <c r="W6965">
        <f t="shared" si="871"/>
        <v>2020.48</v>
      </c>
    </row>
    <row r="6966" spans="1:23" ht="15.75" customHeight="1" x14ac:dyDescent="0.3">
      <c r="A6966" s="2" t="s">
        <v>29</v>
      </c>
      <c r="B6966" s="2">
        <v>1185732</v>
      </c>
      <c r="C6966" s="3">
        <v>44506</v>
      </c>
      <c r="D6966" s="12" t="str" cm="1">
        <f t="array" ref="D6966">_xlfn.SWITCH(WEEKDAY(C6966,2), 1, "Lundi", 2, "Mardi", 3, "Mercredi", 4, "Jeudi", 5, "Vendredi", 6, "Samedi", 7, "Dimanche", "Erreur")</f>
        <v>Samedi</v>
      </c>
      <c r="E6966" s="2" t="s">
        <v>35</v>
      </c>
      <c r="F6966" s="2" t="s">
        <v>111</v>
      </c>
      <c r="G6966" s="2" t="s">
        <v>112</v>
      </c>
      <c r="H6966" s="4" t="s">
        <v>18</v>
      </c>
      <c r="I6966" s="5">
        <v>32</v>
      </c>
      <c r="J6966" s="6">
        <v>72</v>
      </c>
      <c r="K6966" s="7">
        <v>2304</v>
      </c>
      <c r="L6966" s="7">
        <v>1128.96</v>
      </c>
      <c r="M6966" s="8">
        <v>0.49</v>
      </c>
      <c r="N6966" s="2" t="s">
        <v>82</v>
      </c>
      <c r="O6966">
        <f t="shared" si="864"/>
        <v>2021</v>
      </c>
      <c r="P6966">
        <f t="shared" si="865"/>
        <v>11</v>
      </c>
      <c r="Q6966" t="str">
        <f t="shared" si="866"/>
        <v>nov</v>
      </c>
      <c r="R6966" t="str">
        <f t="shared" si="867"/>
        <v>Iowa</v>
      </c>
      <c r="S6966" t="str">
        <f t="shared" si="868"/>
        <v>2021-11</v>
      </c>
      <c r="T6966">
        <f>IF(AND(COUNTIF(Calculs!$Q$2:$Q$12,$O6966)&gt;0,COUNTIF(Calculs!$S$2:$S$12,$E6966)&gt;0,COUNTIF(Calculs!$U$2:$U$12,$H6966)&gt;0),1,0)</f>
        <v>1</v>
      </c>
      <c r="U6966">
        <f t="shared" si="869"/>
        <v>2304</v>
      </c>
      <c r="V6966">
        <f t="shared" si="870"/>
        <v>72</v>
      </c>
      <c r="W6966">
        <f t="shared" si="871"/>
        <v>1128.96</v>
      </c>
    </row>
    <row r="6967" spans="1:23" ht="15.75" customHeight="1" x14ac:dyDescent="0.3">
      <c r="A6967" s="2" t="s">
        <v>29</v>
      </c>
      <c r="B6967" s="2">
        <v>1185732</v>
      </c>
      <c r="C6967" s="3">
        <v>44506</v>
      </c>
      <c r="D6967" s="12" t="str" cm="1">
        <f t="array" ref="D6967">_xlfn.SWITCH(WEEKDAY(C6967,2), 1, "Lundi", 2, "Mardi", 3, "Mercredi", 4, "Jeudi", 5, "Vendredi", 6, "Samedi", 7, "Dimanche", "Erreur")</f>
        <v>Samedi</v>
      </c>
      <c r="E6967" s="2" t="s">
        <v>35</v>
      </c>
      <c r="F6967" s="2" t="s">
        <v>111</v>
      </c>
      <c r="G6967" s="2" t="s">
        <v>112</v>
      </c>
      <c r="H6967" s="4" t="s">
        <v>19</v>
      </c>
      <c r="I6967" s="5">
        <v>32</v>
      </c>
      <c r="J6967" s="6">
        <v>57</v>
      </c>
      <c r="K6967" s="7">
        <v>1824</v>
      </c>
      <c r="L6967" s="7">
        <v>802.56000000000006</v>
      </c>
      <c r="M6967" s="8">
        <v>0.44</v>
      </c>
      <c r="N6967" s="2" t="s">
        <v>82</v>
      </c>
      <c r="O6967">
        <f t="shared" si="864"/>
        <v>2021</v>
      </c>
      <c r="P6967">
        <f t="shared" si="865"/>
        <v>11</v>
      </c>
      <c r="Q6967" t="str">
        <f t="shared" si="866"/>
        <v>nov</v>
      </c>
      <c r="R6967" t="str">
        <f t="shared" si="867"/>
        <v>Iowa</v>
      </c>
      <c r="S6967" t="str">
        <f t="shared" si="868"/>
        <v>2021-11</v>
      </c>
      <c r="T6967">
        <f>IF(AND(COUNTIF(Calculs!$Q$2:$Q$12,$O6967)&gt;0,COUNTIF(Calculs!$S$2:$S$12,$E6967)&gt;0,COUNTIF(Calculs!$U$2:$U$12,$H6967)&gt;0),1,0)</f>
        <v>1</v>
      </c>
      <c r="U6967">
        <f t="shared" si="869"/>
        <v>1824</v>
      </c>
      <c r="V6967">
        <f t="shared" si="870"/>
        <v>57</v>
      </c>
      <c r="W6967">
        <f t="shared" si="871"/>
        <v>802.56000000000006</v>
      </c>
    </row>
    <row r="6968" spans="1:23" ht="15.75" customHeight="1" x14ac:dyDescent="0.3">
      <c r="A6968" s="2" t="s">
        <v>29</v>
      </c>
      <c r="B6968" s="2">
        <v>1185732</v>
      </c>
      <c r="C6968" s="3">
        <v>44506</v>
      </c>
      <c r="D6968" s="12" t="str" cm="1">
        <f t="array" ref="D6968">_xlfn.SWITCH(WEEKDAY(C6968,2), 1, "Lundi", 2, "Mardi", 3, "Mercredi", 4, "Jeudi", 5, "Vendredi", 6, "Samedi", 7, "Dimanche", "Erreur")</f>
        <v>Samedi</v>
      </c>
      <c r="E6968" s="2" t="s">
        <v>35</v>
      </c>
      <c r="F6968" s="2" t="s">
        <v>111</v>
      </c>
      <c r="G6968" s="2" t="s">
        <v>112</v>
      </c>
      <c r="H6968" s="4" t="s">
        <v>20</v>
      </c>
      <c r="I6968" s="5">
        <v>34</v>
      </c>
      <c r="J6968" s="6">
        <v>52</v>
      </c>
      <c r="K6968" s="7">
        <v>1768</v>
      </c>
      <c r="L6968" s="7">
        <v>724.88</v>
      </c>
      <c r="M6968" s="8">
        <v>0.41</v>
      </c>
      <c r="N6968" s="2" t="s">
        <v>82</v>
      </c>
      <c r="O6968">
        <f t="shared" si="864"/>
        <v>2021</v>
      </c>
      <c r="P6968">
        <f t="shared" si="865"/>
        <v>11</v>
      </c>
      <c r="Q6968" t="str">
        <f t="shared" si="866"/>
        <v>nov</v>
      </c>
      <c r="R6968" t="str">
        <f t="shared" si="867"/>
        <v>Iowa</v>
      </c>
      <c r="S6968" t="str">
        <f t="shared" si="868"/>
        <v>2021-11</v>
      </c>
      <c r="T6968">
        <f>IF(AND(COUNTIF(Calculs!$Q$2:$Q$12,$O6968)&gt;0,COUNTIF(Calculs!$S$2:$S$12,$E6968)&gt;0,COUNTIF(Calculs!$U$2:$U$12,$H6968)&gt;0),1,0)</f>
        <v>1</v>
      </c>
      <c r="U6968">
        <f t="shared" si="869"/>
        <v>1768</v>
      </c>
      <c r="V6968">
        <f t="shared" si="870"/>
        <v>52</v>
      </c>
      <c r="W6968">
        <f t="shared" si="871"/>
        <v>724.88</v>
      </c>
    </row>
    <row r="6969" spans="1:23" ht="15.75" customHeight="1" x14ac:dyDescent="0.3">
      <c r="A6969" s="2" t="s">
        <v>29</v>
      </c>
      <c r="B6969" s="2">
        <v>1185732</v>
      </c>
      <c r="C6969" s="3">
        <v>44506</v>
      </c>
      <c r="D6969" s="12" t="str" cm="1">
        <f t="array" ref="D6969">_xlfn.SWITCH(WEEKDAY(C6969,2), 1, "Lundi", 2, "Mardi", 3, "Mercredi", 4, "Jeudi", 5, "Vendredi", 6, "Samedi", 7, "Dimanche", "Erreur")</f>
        <v>Samedi</v>
      </c>
      <c r="E6969" s="2" t="s">
        <v>35</v>
      </c>
      <c r="F6969" s="2" t="s">
        <v>111</v>
      </c>
      <c r="G6969" s="2" t="s">
        <v>112</v>
      </c>
      <c r="H6969" s="4" t="s">
        <v>21</v>
      </c>
      <c r="I6969" s="5">
        <v>55</v>
      </c>
      <c r="J6969" s="6">
        <v>49</v>
      </c>
      <c r="K6969" s="7">
        <v>2695</v>
      </c>
      <c r="L6969" s="7">
        <v>1617</v>
      </c>
      <c r="M6969" s="8">
        <v>0.6</v>
      </c>
      <c r="N6969" s="2" t="s">
        <v>82</v>
      </c>
      <c r="O6969">
        <f t="shared" si="864"/>
        <v>2021</v>
      </c>
      <c r="P6969">
        <f t="shared" si="865"/>
        <v>11</v>
      </c>
      <c r="Q6969" t="str">
        <f t="shared" si="866"/>
        <v>nov</v>
      </c>
      <c r="R6969" t="str">
        <f t="shared" si="867"/>
        <v>Iowa</v>
      </c>
      <c r="S6969" t="str">
        <f t="shared" si="868"/>
        <v>2021-11</v>
      </c>
      <c r="T6969">
        <f>IF(AND(COUNTIF(Calculs!$Q$2:$Q$12,$O6969)&gt;0,COUNTIF(Calculs!$S$2:$S$12,$E6969)&gt;0,COUNTIF(Calculs!$U$2:$U$12,$H6969)&gt;0),1,0)</f>
        <v>1</v>
      </c>
      <c r="U6969">
        <f t="shared" si="869"/>
        <v>2695</v>
      </c>
      <c r="V6969">
        <f t="shared" si="870"/>
        <v>49</v>
      </c>
      <c r="W6969">
        <f t="shared" si="871"/>
        <v>1617</v>
      </c>
    </row>
    <row r="6970" spans="1:23" ht="15.75" customHeight="1" x14ac:dyDescent="0.3">
      <c r="A6970" s="2" t="s">
        <v>29</v>
      </c>
      <c r="B6970" s="2">
        <v>1185732</v>
      </c>
      <c r="C6970" s="3">
        <v>44506</v>
      </c>
      <c r="D6970" s="12" t="str" cm="1">
        <f t="array" ref="D6970">_xlfn.SWITCH(WEEKDAY(C6970,2), 1, "Lundi", 2, "Mardi", 3, "Mercredi", 4, "Jeudi", 5, "Vendredi", 6, "Samedi", 7, "Dimanche", "Erreur")</f>
        <v>Samedi</v>
      </c>
      <c r="E6970" s="2" t="s">
        <v>35</v>
      </c>
      <c r="F6970" s="2" t="s">
        <v>111</v>
      </c>
      <c r="G6970" s="2" t="s">
        <v>112</v>
      </c>
      <c r="H6970" s="4" t="s">
        <v>22</v>
      </c>
      <c r="I6970" s="5">
        <v>59</v>
      </c>
      <c r="J6970" s="6">
        <v>72</v>
      </c>
      <c r="K6970" s="7">
        <v>4248</v>
      </c>
      <c r="L6970" s="7">
        <v>2208.96</v>
      </c>
      <c r="M6970" s="8">
        <v>0.52</v>
      </c>
      <c r="N6970" s="2" t="s">
        <v>82</v>
      </c>
      <c r="O6970">
        <f t="shared" si="864"/>
        <v>2021</v>
      </c>
      <c r="P6970">
        <f t="shared" si="865"/>
        <v>11</v>
      </c>
      <c r="Q6970" t="str">
        <f t="shared" si="866"/>
        <v>nov</v>
      </c>
      <c r="R6970" t="str">
        <f t="shared" si="867"/>
        <v>Iowa</v>
      </c>
      <c r="S6970" t="str">
        <f t="shared" si="868"/>
        <v>2021-11</v>
      </c>
      <c r="T6970">
        <f>IF(AND(COUNTIF(Calculs!$Q$2:$Q$12,$O6970)&gt;0,COUNTIF(Calculs!$S$2:$S$12,$E6970)&gt;0,COUNTIF(Calculs!$U$2:$U$12,$H6970)&gt;0),1,0)</f>
        <v>1</v>
      </c>
      <c r="U6970">
        <f t="shared" si="869"/>
        <v>4248</v>
      </c>
      <c r="V6970">
        <f t="shared" si="870"/>
        <v>72</v>
      </c>
      <c r="W6970">
        <f t="shared" si="871"/>
        <v>2208.96</v>
      </c>
    </row>
    <row r="6971" spans="1:23" ht="15.75" customHeight="1" x14ac:dyDescent="0.3">
      <c r="A6971" s="2" t="s">
        <v>29</v>
      </c>
      <c r="B6971" s="2">
        <v>1185732</v>
      </c>
      <c r="C6971" s="3">
        <v>44535</v>
      </c>
      <c r="D6971" s="12" t="str" cm="1">
        <f t="array" ref="D6971">_xlfn.SWITCH(WEEKDAY(C6971,2), 1, "Lundi", 2, "Mardi", 3, "Mercredi", 4, "Jeudi", 5, "Vendredi", 6, "Samedi", 7, "Dimanche", "Erreur")</f>
        <v>Dimanche</v>
      </c>
      <c r="E6971" s="2" t="s">
        <v>35</v>
      </c>
      <c r="F6971" s="2" t="s">
        <v>111</v>
      </c>
      <c r="G6971" s="2" t="s">
        <v>112</v>
      </c>
      <c r="H6971" s="4" t="s">
        <v>16</v>
      </c>
      <c r="I6971" s="5">
        <v>54</v>
      </c>
      <c r="J6971" s="6">
        <v>147</v>
      </c>
      <c r="K6971" s="7">
        <v>7938</v>
      </c>
      <c r="L6971" s="7">
        <v>3333.96</v>
      </c>
      <c r="M6971" s="8">
        <v>0.42</v>
      </c>
      <c r="N6971" s="2" t="s">
        <v>82</v>
      </c>
      <c r="O6971">
        <f t="shared" si="864"/>
        <v>2021</v>
      </c>
      <c r="P6971">
        <f t="shared" si="865"/>
        <v>12</v>
      </c>
      <c r="Q6971" t="str">
        <f t="shared" si="866"/>
        <v>déc</v>
      </c>
      <c r="R6971" t="str">
        <f t="shared" si="867"/>
        <v>Iowa</v>
      </c>
      <c r="S6971" t="str">
        <f t="shared" si="868"/>
        <v>2021-12</v>
      </c>
      <c r="T6971">
        <f>IF(AND(COUNTIF(Calculs!$Q$2:$Q$12,$O6971)&gt;0,COUNTIF(Calculs!$S$2:$S$12,$E6971)&gt;0,COUNTIF(Calculs!$U$2:$U$12,$H6971)&gt;0),1,0)</f>
        <v>1</v>
      </c>
      <c r="U6971">
        <f t="shared" si="869"/>
        <v>7938</v>
      </c>
      <c r="V6971">
        <f t="shared" si="870"/>
        <v>147</v>
      </c>
      <c r="W6971">
        <f t="shared" si="871"/>
        <v>3333.96</v>
      </c>
    </row>
    <row r="6972" spans="1:23" ht="15.75" customHeight="1" x14ac:dyDescent="0.3">
      <c r="A6972" s="2" t="s">
        <v>29</v>
      </c>
      <c r="B6972" s="2">
        <v>1185732</v>
      </c>
      <c r="C6972" s="3">
        <v>44535</v>
      </c>
      <c r="D6972" s="12" t="str" cm="1">
        <f t="array" ref="D6972">_xlfn.SWITCH(WEEKDAY(C6972,2), 1, "Lundi", 2, "Mardi", 3, "Mercredi", 4, "Jeudi", 5, "Vendredi", 6, "Samedi", 7, "Dimanche", "Erreur")</f>
        <v>Dimanche</v>
      </c>
      <c r="E6972" s="2" t="s">
        <v>35</v>
      </c>
      <c r="F6972" s="2" t="s">
        <v>111</v>
      </c>
      <c r="G6972" s="2" t="s">
        <v>112</v>
      </c>
      <c r="H6972" s="4" t="s">
        <v>18</v>
      </c>
      <c r="I6972" s="5">
        <v>47</v>
      </c>
      <c r="J6972" s="6">
        <v>91</v>
      </c>
      <c r="K6972" s="7">
        <v>4277</v>
      </c>
      <c r="L6972" s="7">
        <v>2010.1899999999998</v>
      </c>
      <c r="M6972" s="8">
        <v>0.47</v>
      </c>
      <c r="N6972" s="2" t="s">
        <v>82</v>
      </c>
      <c r="O6972">
        <f t="shared" si="864"/>
        <v>2021</v>
      </c>
      <c r="P6972">
        <f t="shared" si="865"/>
        <v>12</v>
      </c>
      <c r="Q6972" t="str">
        <f t="shared" si="866"/>
        <v>déc</v>
      </c>
      <c r="R6972" t="str">
        <f t="shared" si="867"/>
        <v>Iowa</v>
      </c>
      <c r="S6972" t="str">
        <f t="shared" si="868"/>
        <v>2021-12</v>
      </c>
      <c r="T6972">
        <f>IF(AND(COUNTIF(Calculs!$Q$2:$Q$12,$O6972)&gt;0,COUNTIF(Calculs!$S$2:$S$12,$E6972)&gt;0,COUNTIF(Calculs!$U$2:$U$12,$H6972)&gt;0),1,0)</f>
        <v>1</v>
      </c>
      <c r="U6972">
        <f t="shared" si="869"/>
        <v>4277</v>
      </c>
      <c r="V6972">
        <f t="shared" si="870"/>
        <v>91</v>
      </c>
      <c r="W6972">
        <f t="shared" si="871"/>
        <v>2010.1899999999998</v>
      </c>
    </row>
    <row r="6973" spans="1:23" ht="15.75" customHeight="1" x14ac:dyDescent="0.3">
      <c r="A6973" s="2" t="s">
        <v>29</v>
      </c>
      <c r="B6973" s="2">
        <v>1185732</v>
      </c>
      <c r="C6973" s="3">
        <v>44535</v>
      </c>
      <c r="D6973" s="12" t="str" cm="1">
        <f t="array" ref="D6973">_xlfn.SWITCH(WEEKDAY(C6973,2), 1, "Lundi", 2, "Mardi", 3, "Mercredi", 4, "Jeudi", 5, "Vendredi", 6, "Samedi", 7, "Dimanche", "Erreur")</f>
        <v>Dimanche</v>
      </c>
      <c r="E6973" s="2" t="s">
        <v>35</v>
      </c>
      <c r="F6973" s="2" t="s">
        <v>111</v>
      </c>
      <c r="G6973" s="2" t="s">
        <v>112</v>
      </c>
      <c r="H6973" s="4" t="s">
        <v>19</v>
      </c>
      <c r="I6973" s="5">
        <v>47</v>
      </c>
      <c r="J6973" s="6">
        <v>83</v>
      </c>
      <c r="K6973" s="7">
        <v>3901</v>
      </c>
      <c r="L6973" s="7">
        <v>1638.4199999999998</v>
      </c>
      <c r="M6973" s="8">
        <v>0.42</v>
      </c>
      <c r="N6973" s="2" t="s">
        <v>82</v>
      </c>
      <c r="O6973">
        <f t="shared" si="864"/>
        <v>2021</v>
      </c>
      <c r="P6973">
        <f t="shared" si="865"/>
        <v>12</v>
      </c>
      <c r="Q6973" t="str">
        <f t="shared" si="866"/>
        <v>déc</v>
      </c>
      <c r="R6973" t="str">
        <f t="shared" si="867"/>
        <v>Iowa</v>
      </c>
      <c r="S6973" t="str">
        <f t="shared" si="868"/>
        <v>2021-12</v>
      </c>
      <c r="T6973">
        <f>IF(AND(COUNTIF(Calculs!$Q$2:$Q$12,$O6973)&gt;0,COUNTIF(Calculs!$S$2:$S$12,$E6973)&gt;0,COUNTIF(Calculs!$U$2:$U$12,$H6973)&gt;0),1,0)</f>
        <v>1</v>
      </c>
      <c r="U6973">
        <f t="shared" si="869"/>
        <v>3901</v>
      </c>
      <c r="V6973">
        <f t="shared" si="870"/>
        <v>83</v>
      </c>
      <c r="W6973">
        <f t="shared" si="871"/>
        <v>1638.4199999999998</v>
      </c>
    </row>
    <row r="6974" spans="1:23" ht="15.75" customHeight="1" x14ac:dyDescent="0.3">
      <c r="A6974" s="2" t="s">
        <v>29</v>
      </c>
      <c r="B6974" s="2">
        <v>1185732</v>
      </c>
      <c r="C6974" s="3">
        <v>44535</v>
      </c>
      <c r="D6974" s="12" t="str" cm="1">
        <f t="array" ref="D6974">_xlfn.SWITCH(WEEKDAY(C6974,2), 1, "Lundi", 2, "Mardi", 3, "Mercredi", 4, "Jeudi", 5, "Vendredi", 6, "Samedi", 7, "Dimanche", "Erreur")</f>
        <v>Dimanche</v>
      </c>
      <c r="E6974" s="2" t="s">
        <v>35</v>
      </c>
      <c r="F6974" s="2" t="s">
        <v>111</v>
      </c>
      <c r="G6974" s="2" t="s">
        <v>112</v>
      </c>
      <c r="H6974" s="4" t="s">
        <v>20</v>
      </c>
      <c r="I6974" s="5">
        <v>49</v>
      </c>
      <c r="J6974" s="6">
        <v>61</v>
      </c>
      <c r="K6974" s="7">
        <v>2989</v>
      </c>
      <c r="L6974" s="7">
        <v>1285.27</v>
      </c>
      <c r="M6974" s="8">
        <v>0.43</v>
      </c>
      <c r="N6974" s="2" t="s">
        <v>82</v>
      </c>
      <c r="O6974">
        <f t="shared" si="864"/>
        <v>2021</v>
      </c>
      <c r="P6974">
        <f t="shared" si="865"/>
        <v>12</v>
      </c>
      <c r="Q6974" t="str">
        <f t="shared" si="866"/>
        <v>déc</v>
      </c>
      <c r="R6974" t="str">
        <f t="shared" si="867"/>
        <v>Iowa</v>
      </c>
      <c r="S6974" t="str">
        <f t="shared" si="868"/>
        <v>2021-12</v>
      </c>
      <c r="T6974">
        <f>IF(AND(COUNTIF(Calculs!$Q$2:$Q$12,$O6974)&gt;0,COUNTIF(Calculs!$S$2:$S$12,$E6974)&gt;0,COUNTIF(Calculs!$U$2:$U$12,$H6974)&gt;0),1,0)</f>
        <v>1</v>
      </c>
      <c r="U6974">
        <f t="shared" si="869"/>
        <v>2989</v>
      </c>
      <c r="V6974">
        <f t="shared" si="870"/>
        <v>61</v>
      </c>
      <c r="W6974">
        <f t="shared" si="871"/>
        <v>1285.27</v>
      </c>
    </row>
    <row r="6975" spans="1:23" ht="15.75" customHeight="1" x14ac:dyDescent="0.3">
      <c r="A6975" s="2" t="s">
        <v>29</v>
      </c>
      <c r="B6975" s="2">
        <v>1185732</v>
      </c>
      <c r="C6975" s="3">
        <v>44535</v>
      </c>
      <c r="D6975" s="12" t="str" cm="1">
        <f t="array" ref="D6975">_xlfn.SWITCH(WEEKDAY(C6975,2), 1, "Lundi", 2, "Mardi", 3, "Mercredi", 4, "Jeudi", 5, "Vendredi", 6, "Samedi", 7, "Dimanche", "Erreur")</f>
        <v>Dimanche</v>
      </c>
      <c r="E6975" s="2" t="s">
        <v>35</v>
      </c>
      <c r="F6975" s="2" t="s">
        <v>111</v>
      </c>
      <c r="G6975" s="2" t="s">
        <v>112</v>
      </c>
      <c r="H6975" s="4" t="s">
        <v>21</v>
      </c>
      <c r="I6975" s="5">
        <v>59</v>
      </c>
      <c r="J6975" s="6">
        <v>59</v>
      </c>
      <c r="K6975" s="7">
        <v>3481</v>
      </c>
      <c r="L6975" s="7">
        <v>2123.41</v>
      </c>
      <c r="M6975" s="8">
        <v>0.61</v>
      </c>
      <c r="N6975" s="2" t="s">
        <v>82</v>
      </c>
      <c r="O6975">
        <f t="shared" si="864"/>
        <v>2021</v>
      </c>
      <c r="P6975">
        <f t="shared" si="865"/>
        <v>12</v>
      </c>
      <c r="Q6975" t="str">
        <f t="shared" si="866"/>
        <v>déc</v>
      </c>
      <c r="R6975" t="str">
        <f t="shared" si="867"/>
        <v>Iowa</v>
      </c>
      <c r="S6975" t="str">
        <f t="shared" si="868"/>
        <v>2021-12</v>
      </c>
      <c r="T6975">
        <f>IF(AND(COUNTIF(Calculs!$Q$2:$Q$12,$O6975)&gt;0,COUNTIF(Calculs!$S$2:$S$12,$E6975)&gt;0,COUNTIF(Calculs!$U$2:$U$12,$H6975)&gt;0),1,0)</f>
        <v>1</v>
      </c>
      <c r="U6975">
        <f t="shared" si="869"/>
        <v>3481</v>
      </c>
      <c r="V6975">
        <f t="shared" si="870"/>
        <v>59</v>
      </c>
      <c r="W6975">
        <f t="shared" si="871"/>
        <v>2123.41</v>
      </c>
    </row>
    <row r="6976" spans="1:23" ht="15.75" customHeight="1" x14ac:dyDescent="0.3">
      <c r="A6976" s="2" t="s">
        <v>29</v>
      </c>
      <c r="B6976" s="2">
        <v>1185732</v>
      </c>
      <c r="C6976" s="3">
        <v>44535</v>
      </c>
      <c r="D6976" s="12" t="str" cm="1">
        <f t="array" ref="D6976">_xlfn.SWITCH(WEEKDAY(C6976,2), 1, "Lundi", 2, "Mardi", 3, "Mercredi", 4, "Jeudi", 5, "Vendredi", 6, "Samedi", 7, "Dimanche", "Erreur")</f>
        <v>Dimanche</v>
      </c>
      <c r="E6976" s="2" t="s">
        <v>35</v>
      </c>
      <c r="F6976" s="2" t="s">
        <v>111</v>
      </c>
      <c r="G6976" s="2" t="s">
        <v>112</v>
      </c>
      <c r="H6976" s="4" t="s">
        <v>22</v>
      </c>
      <c r="I6976" s="5">
        <v>59</v>
      </c>
      <c r="J6976" s="6">
        <v>88</v>
      </c>
      <c r="K6976" s="7">
        <v>5192</v>
      </c>
      <c r="L6976" s="7">
        <v>2855.6000000000004</v>
      </c>
      <c r="M6976" s="8">
        <v>0.55000000000000004</v>
      </c>
      <c r="N6976" s="2" t="s">
        <v>82</v>
      </c>
      <c r="O6976">
        <f t="shared" si="864"/>
        <v>2021</v>
      </c>
      <c r="P6976">
        <f t="shared" si="865"/>
        <v>12</v>
      </c>
      <c r="Q6976" t="str">
        <f t="shared" si="866"/>
        <v>déc</v>
      </c>
      <c r="R6976" t="str">
        <f t="shared" si="867"/>
        <v>Iowa</v>
      </c>
      <c r="S6976" t="str">
        <f t="shared" si="868"/>
        <v>2021-12</v>
      </c>
      <c r="T6976">
        <f>IF(AND(COUNTIF(Calculs!$Q$2:$Q$12,$O6976)&gt;0,COUNTIF(Calculs!$S$2:$S$12,$E6976)&gt;0,COUNTIF(Calculs!$U$2:$U$12,$H6976)&gt;0),1,0)</f>
        <v>1</v>
      </c>
      <c r="U6976">
        <f t="shared" si="869"/>
        <v>5192</v>
      </c>
      <c r="V6976">
        <f t="shared" si="870"/>
        <v>88</v>
      </c>
      <c r="W6976">
        <f t="shared" si="871"/>
        <v>2855.6000000000004</v>
      </c>
    </row>
    <row r="6977" spans="1:23" ht="15.75" customHeight="1" x14ac:dyDescent="0.3">
      <c r="A6977" s="2" t="s">
        <v>29</v>
      </c>
      <c r="B6977" s="2">
        <v>1185732</v>
      </c>
      <c r="C6977" s="3">
        <v>44199</v>
      </c>
      <c r="D6977" s="12" t="str" cm="1">
        <f t="array" ref="D6977">_xlfn.SWITCH(WEEKDAY(C6977,2), 1, "Lundi", 2, "Mardi", 3, "Mercredi", 4, "Jeudi", 5, "Vendredi", 6, "Samedi", 7, "Dimanche", "Erreur")</f>
        <v>Dimanche</v>
      </c>
      <c r="E6977" s="2" t="s">
        <v>35</v>
      </c>
      <c r="F6977" s="2" t="s">
        <v>111</v>
      </c>
      <c r="G6977" s="2" t="s">
        <v>112</v>
      </c>
      <c r="H6977" s="4" t="s">
        <v>16</v>
      </c>
      <c r="I6977" s="5">
        <v>28</v>
      </c>
      <c r="J6977" s="6">
        <v>126</v>
      </c>
      <c r="K6977" s="7">
        <v>3528</v>
      </c>
      <c r="L6977" s="7">
        <v>1587.6</v>
      </c>
      <c r="M6977" s="8">
        <v>0.44999999999999996</v>
      </c>
      <c r="N6977" s="2" t="s">
        <v>82</v>
      </c>
      <c r="O6977">
        <f t="shared" si="864"/>
        <v>2021</v>
      </c>
      <c r="P6977">
        <f t="shared" si="865"/>
        <v>1</v>
      </c>
      <c r="Q6977" t="str">
        <f t="shared" si="866"/>
        <v>janv</v>
      </c>
      <c r="R6977" t="str">
        <f t="shared" si="867"/>
        <v>Iowa</v>
      </c>
      <c r="S6977" t="str">
        <f t="shared" si="868"/>
        <v>2021-01</v>
      </c>
      <c r="T6977">
        <f>IF(AND(COUNTIF(Calculs!$Q$2:$Q$12,$O6977)&gt;0,COUNTIF(Calculs!$S$2:$S$12,$E6977)&gt;0,COUNTIF(Calculs!$U$2:$U$12,$H6977)&gt;0),1,0)</f>
        <v>1</v>
      </c>
      <c r="U6977">
        <f t="shared" si="869"/>
        <v>3528</v>
      </c>
      <c r="V6977">
        <f t="shared" si="870"/>
        <v>126</v>
      </c>
      <c r="W6977">
        <f t="shared" si="871"/>
        <v>1587.6</v>
      </c>
    </row>
    <row r="6978" spans="1:23" ht="15.75" customHeight="1" x14ac:dyDescent="0.3">
      <c r="A6978" s="2" t="s">
        <v>29</v>
      </c>
      <c r="B6978" s="2">
        <v>1185732</v>
      </c>
      <c r="C6978" s="3">
        <v>44199</v>
      </c>
      <c r="D6978" s="12" t="str" cm="1">
        <f t="array" ref="D6978">_xlfn.SWITCH(WEEKDAY(C6978,2), 1, "Lundi", 2, "Mardi", 3, "Mercredi", 4, "Jeudi", 5, "Vendredi", 6, "Samedi", 7, "Dimanche", "Erreur")</f>
        <v>Dimanche</v>
      </c>
      <c r="E6978" s="2" t="s">
        <v>35</v>
      </c>
      <c r="F6978" s="2" t="s">
        <v>111</v>
      </c>
      <c r="G6978" s="2" t="s">
        <v>112</v>
      </c>
      <c r="H6978" s="4" t="s">
        <v>18</v>
      </c>
      <c r="I6978" s="5">
        <v>29</v>
      </c>
      <c r="J6978" s="6">
        <v>70</v>
      </c>
      <c r="K6978" s="7">
        <v>2030</v>
      </c>
      <c r="L6978" s="7">
        <v>933.8</v>
      </c>
      <c r="M6978" s="8">
        <v>0.45999999999999996</v>
      </c>
      <c r="N6978" s="2" t="s">
        <v>82</v>
      </c>
      <c r="O6978">
        <f t="shared" si="864"/>
        <v>2021</v>
      </c>
      <c r="P6978">
        <f t="shared" si="865"/>
        <v>1</v>
      </c>
      <c r="Q6978" t="str">
        <f t="shared" si="866"/>
        <v>janv</v>
      </c>
      <c r="R6978" t="str">
        <f t="shared" si="867"/>
        <v>Iowa</v>
      </c>
      <c r="S6978" t="str">
        <f t="shared" si="868"/>
        <v>2021-01</v>
      </c>
      <c r="T6978">
        <f>IF(AND(COUNTIF(Calculs!$Q$2:$Q$12,$O6978)&gt;0,COUNTIF(Calculs!$S$2:$S$12,$E6978)&gt;0,COUNTIF(Calculs!$U$2:$U$12,$H6978)&gt;0),1,0)</f>
        <v>1</v>
      </c>
      <c r="U6978">
        <f t="shared" si="869"/>
        <v>2030</v>
      </c>
      <c r="V6978">
        <f t="shared" si="870"/>
        <v>70</v>
      </c>
      <c r="W6978">
        <f t="shared" si="871"/>
        <v>933.8</v>
      </c>
    </row>
    <row r="6979" spans="1:23" ht="15.75" customHeight="1" x14ac:dyDescent="0.3">
      <c r="A6979" s="2" t="s">
        <v>29</v>
      </c>
      <c r="B6979" s="2">
        <v>1185732</v>
      </c>
      <c r="C6979" s="3">
        <v>44199</v>
      </c>
      <c r="D6979" s="12" t="str" cm="1">
        <f t="array" ref="D6979">_xlfn.SWITCH(WEEKDAY(C6979,2), 1, "Lundi", 2, "Mardi", 3, "Mercredi", 4, "Jeudi", 5, "Vendredi", 6, "Samedi", 7, "Dimanche", "Erreur")</f>
        <v>Dimanche</v>
      </c>
      <c r="E6979" s="2" t="s">
        <v>35</v>
      </c>
      <c r="F6979" s="2" t="s">
        <v>111</v>
      </c>
      <c r="G6979" s="2" t="s">
        <v>112</v>
      </c>
      <c r="H6979" s="4" t="s">
        <v>19</v>
      </c>
      <c r="I6979" s="5">
        <v>18</v>
      </c>
      <c r="J6979" s="6">
        <v>65</v>
      </c>
      <c r="K6979" s="7">
        <v>1170</v>
      </c>
      <c r="L6979" s="7">
        <v>479.7</v>
      </c>
      <c r="M6979" s="8">
        <v>0.41</v>
      </c>
      <c r="N6979" s="2" t="s">
        <v>82</v>
      </c>
      <c r="O6979">
        <f t="shared" ref="O6979:O7042" si="872">YEAR($C6979)</f>
        <v>2021</v>
      </c>
      <c r="P6979">
        <f t="shared" ref="P6979:P7042" si="873">MONTH($C6979)</f>
        <v>1</v>
      </c>
      <c r="Q6979" t="str">
        <f t="shared" ref="Q6979:Q7042" si="874">TEXT($C6979,"mmm")</f>
        <v>janv</v>
      </c>
      <c r="R6979" t="str">
        <f t="shared" ref="R6979:R7042" si="875">SUBSTITUTE(SUBSTITUTE($F6979,"Sud ","South "),"Ouest ","West ")</f>
        <v>Iowa</v>
      </c>
      <c r="S6979" t="str">
        <f t="shared" ref="S6979:S7042" si="876">TEXT($C6979,"aaaa-mm")</f>
        <v>2021-01</v>
      </c>
      <c r="T6979">
        <f>IF(AND(COUNTIF(Calculs!$Q$2:$Q$12,$O6979)&gt;0,COUNTIF(Calculs!$S$2:$S$12,$E6979)&gt;0,COUNTIF(Calculs!$U$2:$U$12,$H6979)&gt;0),1,0)</f>
        <v>1</v>
      </c>
      <c r="U6979">
        <f t="shared" ref="U6979:U7042" si="877">$K6979*$T6979</f>
        <v>1170</v>
      </c>
      <c r="V6979">
        <f t="shared" ref="V6979:V7042" si="878">$J6979*$T6979</f>
        <v>65</v>
      </c>
      <c r="W6979">
        <f t="shared" ref="W6979:W7042" si="879">$L6979*$T6979</f>
        <v>479.7</v>
      </c>
    </row>
    <row r="6980" spans="1:23" ht="15.75" customHeight="1" x14ac:dyDescent="0.3">
      <c r="A6980" s="2" t="s">
        <v>29</v>
      </c>
      <c r="B6980" s="2">
        <v>1185732</v>
      </c>
      <c r="C6980" s="3">
        <v>44199</v>
      </c>
      <c r="D6980" s="12" t="str" cm="1">
        <f t="array" ref="D6980">_xlfn.SWITCH(WEEKDAY(C6980,2), 1, "Lundi", 2, "Mardi", 3, "Mercredi", 4, "Jeudi", 5, "Vendredi", 6, "Samedi", 7, "Dimanche", "Erreur")</f>
        <v>Dimanche</v>
      </c>
      <c r="E6980" s="2" t="s">
        <v>35</v>
      </c>
      <c r="F6980" s="2" t="s">
        <v>111</v>
      </c>
      <c r="G6980" s="2" t="s">
        <v>112</v>
      </c>
      <c r="H6980" s="4" t="s">
        <v>20</v>
      </c>
      <c r="I6980" s="5">
        <v>23</v>
      </c>
      <c r="J6980" s="6">
        <v>29</v>
      </c>
      <c r="K6980" s="7">
        <v>667</v>
      </c>
      <c r="L6980" s="7">
        <v>300.14999999999998</v>
      </c>
      <c r="M6980" s="8">
        <v>0.44999999999999996</v>
      </c>
      <c r="N6980" s="2" t="s">
        <v>82</v>
      </c>
      <c r="O6980">
        <f t="shared" si="872"/>
        <v>2021</v>
      </c>
      <c r="P6980">
        <f t="shared" si="873"/>
        <v>1</v>
      </c>
      <c r="Q6980" t="str">
        <f t="shared" si="874"/>
        <v>janv</v>
      </c>
      <c r="R6980" t="str">
        <f t="shared" si="875"/>
        <v>Iowa</v>
      </c>
      <c r="S6980" t="str">
        <f t="shared" si="876"/>
        <v>2021-01</v>
      </c>
      <c r="T6980">
        <f>IF(AND(COUNTIF(Calculs!$Q$2:$Q$12,$O6980)&gt;0,COUNTIF(Calculs!$S$2:$S$12,$E6980)&gt;0,COUNTIF(Calculs!$U$2:$U$12,$H6980)&gt;0),1,0)</f>
        <v>1</v>
      </c>
      <c r="U6980">
        <f t="shared" si="877"/>
        <v>667</v>
      </c>
      <c r="V6980">
        <f t="shared" si="878"/>
        <v>29</v>
      </c>
      <c r="W6980">
        <f t="shared" si="879"/>
        <v>300.14999999999998</v>
      </c>
    </row>
    <row r="6981" spans="1:23" ht="15.75" customHeight="1" x14ac:dyDescent="0.3">
      <c r="A6981" s="2" t="s">
        <v>29</v>
      </c>
      <c r="B6981" s="2">
        <v>1185732</v>
      </c>
      <c r="C6981" s="3">
        <v>44199</v>
      </c>
      <c r="D6981" s="12" t="str" cm="1">
        <f t="array" ref="D6981">_xlfn.SWITCH(WEEKDAY(C6981,2), 1, "Lundi", 2, "Mardi", 3, "Mercredi", 4, "Jeudi", 5, "Vendredi", 6, "Samedi", 7, "Dimanche", "Erreur")</f>
        <v>Dimanche</v>
      </c>
      <c r="E6981" s="2" t="s">
        <v>35</v>
      </c>
      <c r="F6981" s="2" t="s">
        <v>111</v>
      </c>
      <c r="G6981" s="2" t="s">
        <v>112</v>
      </c>
      <c r="H6981" s="4" t="s">
        <v>21</v>
      </c>
      <c r="I6981" s="5">
        <v>38</v>
      </c>
      <c r="J6981" s="6">
        <v>45</v>
      </c>
      <c r="K6981" s="7">
        <v>1710</v>
      </c>
      <c r="L6981" s="7">
        <v>1060.2</v>
      </c>
      <c r="M6981" s="8">
        <v>0.62</v>
      </c>
      <c r="N6981" s="2" t="s">
        <v>82</v>
      </c>
      <c r="O6981">
        <f t="shared" si="872"/>
        <v>2021</v>
      </c>
      <c r="P6981">
        <f t="shared" si="873"/>
        <v>1</v>
      </c>
      <c r="Q6981" t="str">
        <f t="shared" si="874"/>
        <v>janv</v>
      </c>
      <c r="R6981" t="str">
        <f t="shared" si="875"/>
        <v>Iowa</v>
      </c>
      <c r="S6981" t="str">
        <f t="shared" si="876"/>
        <v>2021-01</v>
      </c>
      <c r="T6981">
        <f>IF(AND(COUNTIF(Calculs!$Q$2:$Q$12,$O6981)&gt;0,COUNTIF(Calculs!$S$2:$S$12,$E6981)&gt;0,COUNTIF(Calculs!$U$2:$U$12,$H6981)&gt;0),1,0)</f>
        <v>1</v>
      </c>
      <c r="U6981">
        <f t="shared" si="877"/>
        <v>1710</v>
      </c>
      <c r="V6981">
        <f t="shared" si="878"/>
        <v>45</v>
      </c>
      <c r="W6981">
        <f t="shared" si="879"/>
        <v>1060.2</v>
      </c>
    </row>
    <row r="6982" spans="1:23" ht="15.75" customHeight="1" x14ac:dyDescent="0.3">
      <c r="A6982" s="2" t="s">
        <v>29</v>
      </c>
      <c r="B6982" s="2">
        <v>1185732</v>
      </c>
      <c r="C6982" s="3">
        <v>44199</v>
      </c>
      <c r="D6982" s="12" t="str" cm="1">
        <f t="array" ref="D6982">_xlfn.SWITCH(WEEKDAY(C6982,2), 1, "Lundi", 2, "Mardi", 3, "Mercredi", 4, "Jeudi", 5, "Vendredi", 6, "Samedi", 7, "Dimanche", "Erreur")</f>
        <v>Dimanche</v>
      </c>
      <c r="E6982" s="2" t="s">
        <v>35</v>
      </c>
      <c r="F6982" s="2" t="s">
        <v>111</v>
      </c>
      <c r="G6982" s="2" t="s">
        <v>112</v>
      </c>
      <c r="H6982" s="4" t="s">
        <v>22</v>
      </c>
      <c r="I6982" s="5">
        <v>28</v>
      </c>
      <c r="J6982" s="6">
        <v>73</v>
      </c>
      <c r="K6982" s="7">
        <v>2044</v>
      </c>
      <c r="L6982" s="7">
        <v>1124.2</v>
      </c>
      <c r="M6982" s="8">
        <v>0.55000000000000004</v>
      </c>
      <c r="N6982" s="2" t="s">
        <v>82</v>
      </c>
      <c r="O6982">
        <f t="shared" si="872"/>
        <v>2021</v>
      </c>
      <c r="P6982">
        <f t="shared" si="873"/>
        <v>1</v>
      </c>
      <c r="Q6982" t="str">
        <f t="shared" si="874"/>
        <v>janv</v>
      </c>
      <c r="R6982" t="str">
        <f t="shared" si="875"/>
        <v>Iowa</v>
      </c>
      <c r="S6982" t="str">
        <f t="shared" si="876"/>
        <v>2021-01</v>
      </c>
      <c r="T6982">
        <f>IF(AND(COUNTIF(Calculs!$Q$2:$Q$12,$O6982)&gt;0,COUNTIF(Calculs!$S$2:$S$12,$E6982)&gt;0,COUNTIF(Calculs!$U$2:$U$12,$H6982)&gt;0),1,0)</f>
        <v>1</v>
      </c>
      <c r="U6982">
        <f t="shared" si="877"/>
        <v>2044</v>
      </c>
      <c r="V6982">
        <f t="shared" si="878"/>
        <v>73</v>
      </c>
      <c r="W6982">
        <f t="shared" si="879"/>
        <v>1124.2</v>
      </c>
    </row>
    <row r="6983" spans="1:23" ht="15.75" customHeight="1" x14ac:dyDescent="0.3">
      <c r="A6983" s="2" t="s">
        <v>29</v>
      </c>
      <c r="B6983" s="2">
        <v>1185732</v>
      </c>
      <c r="C6983" s="3">
        <v>44230</v>
      </c>
      <c r="D6983" s="12" t="str" cm="1">
        <f t="array" ref="D6983">_xlfn.SWITCH(WEEKDAY(C6983,2), 1, "Lundi", 2, "Mardi", 3, "Mercredi", 4, "Jeudi", 5, "Vendredi", 6, "Samedi", 7, "Dimanche", "Erreur")</f>
        <v>Mercredi</v>
      </c>
      <c r="E6983" s="2" t="s">
        <v>35</v>
      </c>
      <c r="F6983" s="2" t="s">
        <v>111</v>
      </c>
      <c r="G6983" s="2" t="s">
        <v>112</v>
      </c>
      <c r="H6983" s="4" t="s">
        <v>16</v>
      </c>
      <c r="I6983" s="5">
        <v>29</v>
      </c>
      <c r="J6983" s="6">
        <v>140</v>
      </c>
      <c r="K6983" s="7">
        <v>4060</v>
      </c>
      <c r="L6983" s="7">
        <v>1664.6</v>
      </c>
      <c r="M6983" s="8">
        <v>0.41</v>
      </c>
      <c r="N6983" s="2" t="s">
        <v>82</v>
      </c>
      <c r="O6983">
        <f t="shared" si="872"/>
        <v>2021</v>
      </c>
      <c r="P6983">
        <f t="shared" si="873"/>
        <v>2</v>
      </c>
      <c r="Q6983" t="str">
        <f t="shared" si="874"/>
        <v>févr</v>
      </c>
      <c r="R6983" t="str">
        <f t="shared" si="875"/>
        <v>Iowa</v>
      </c>
      <c r="S6983" t="str">
        <f t="shared" si="876"/>
        <v>2021-02</v>
      </c>
      <c r="T6983">
        <f>IF(AND(COUNTIF(Calculs!$Q$2:$Q$12,$O6983)&gt;0,COUNTIF(Calculs!$S$2:$S$12,$E6983)&gt;0,COUNTIF(Calculs!$U$2:$U$12,$H6983)&gt;0),1,0)</f>
        <v>1</v>
      </c>
      <c r="U6983">
        <f t="shared" si="877"/>
        <v>4060</v>
      </c>
      <c r="V6983">
        <f t="shared" si="878"/>
        <v>140</v>
      </c>
      <c r="W6983">
        <f t="shared" si="879"/>
        <v>1664.6</v>
      </c>
    </row>
    <row r="6984" spans="1:23" ht="15.75" customHeight="1" x14ac:dyDescent="0.3">
      <c r="A6984" s="2" t="s">
        <v>29</v>
      </c>
      <c r="B6984" s="2">
        <v>1185732</v>
      </c>
      <c r="C6984" s="3">
        <v>44230</v>
      </c>
      <c r="D6984" s="12" t="str" cm="1">
        <f t="array" ref="D6984">_xlfn.SWITCH(WEEKDAY(C6984,2), 1, "Lundi", 2, "Mardi", 3, "Mercredi", 4, "Jeudi", 5, "Vendredi", 6, "Samedi", 7, "Dimanche", "Erreur")</f>
        <v>Mercredi</v>
      </c>
      <c r="E6984" s="2" t="s">
        <v>35</v>
      </c>
      <c r="F6984" s="2" t="s">
        <v>111</v>
      </c>
      <c r="G6984" s="2" t="s">
        <v>112</v>
      </c>
      <c r="H6984" s="4" t="s">
        <v>18</v>
      </c>
      <c r="I6984" s="5">
        <v>29</v>
      </c>
      <c r="J6984" s="6">
        <v>39</v>
      </c>
      <c r="K6984" s="7">
        <v>1131</v>
      </c>
      <c r="L6984" s="7">
        <v>554.18999999999994</v>
      </c>
      <c r="M6984" s="8">
        <v>0.49</v>
      </c>
      <c r="N6984" s="2" t="s">
        <v>82</v>
      </c>
      <c r="O6984">
        <f t="shared" si="872"/>
        <v>2021</v>
      </c>
      <c r="P6984">
        <f t="shared" si="873"/>
        <v>2</v>
      </c>
      <c r="Q6984" t="str">
        <f t="shared" si="874"/>
        <v>févr</v>
      </c>
      <c r="R6984" t="str">
        <f t="shared" si="875"/>
        <v>Iowa</v>
      </c>
      <c r="S6984" t="str">
        <f t="shared" si="876"/>
        <v>2021-02</v>
      </c>
      <c r="T6984">
        <f>IF(AND(COUNTIF(Calculs!$Q$2:$Q$12,$O6984)&gt;0,COUNTIF(Calculs!$S$2:$S$12,$E6984)&gt;0,COUNTIF(Calculs!$U$2:$U$12,$H6984)&gt;0),1,0)</f>
        <v>1</v>
      </c>
      <c r="U6984">
        <f t="shared" si="877"/>
        <v>1131</v>
      </c>
      <c r="V6984">
        <f t="shared" si="878"/>
        <v>39</v>
      </c>
      <c r="W6984">
        <f t="shared" si="879"/>
        <v>554.18999999999994</v>
      </c>
    </row>
    <row r="6985" spans="1:23" ht="15.75" customHeight="1" x14ac:dyDescent="0.3">
      <c r="A6985" s="2" t="s">
        <v>29</v>
      </c>
      <c r="B6985" s="2">
        <v>1185732</v>
      </c>
      <c r="C6985" s="3">
        <v>44230</v>
      </c>
      <c r="D6985" s="12" t="str" cm="1">
        <f t="array" ref="D6985">_xlfn.SWITCH(WEEKDAY(C6985,2), 1, "Lundi", 2, "Mardi", 3, "Mercredi", 4, "Jeudi", 5, "Vendredi", 6, "Samedi", 7, "Dimanche", "Erreur")</f>
        <v>Mercredi</v>
      </c>
      <c r="E6985" s="2" t="s">
        <v>35</v>
      </c>
      <c r="F6985" s="2" t="s">
        <v>111</v>
      </c>
      <c r="G6985" s="2" t="s">
        <v>112</v>
      </c>
      <c r="H6985" s="4" t="s">
        <v>19</v>
      </c>
      <c r="I6985" s="5">
        <v>20</v>
      </c>
      <c r="J6985" s="6">
        <v>60</v>
      </c>
      <c r="K6985" s="7">
        <v>1200</v>
      </c>
      <c r="L6985" s="7">
        <v>516</v>
      </c>
      <c r="M6985" s="8">
        <v>0.43</v>
      </c>
      <c r="N6985" s="2" t="s">
        <v>82</v>
      </c>
      <c r="O6985">
        <f t="shared" si="872"/>
        <v>2021</v>
      </c>
      <c r="P6985">
        <f t="shared" si="873"/>
        <v>2</v>
      </c>
      <c r="Q6985" t="str">
        <f t="shared" si="874"/>
        <v>févr</v>
      </c>
      <c r="R6985" t="str">
        <f t="shared" si="875"/>
        <v>Iowa</v>
      </c>
      <c r="S6985" t="str">
        <f t="shared" si="876"/>
        <v>2021-02</v>
      </c>
      <c r="T6985">
        <f>IF(AND(COUNTIF(Calculs!$Q$2:$Q$12,$O6985)&gt;0,COUNTIF(Calculs!$S$2:$S$12,$E6985)&gt;0,COUNTIF(Calculs!$U$2:$U$12,$H6985)&gt;0),1,0)</f>
        <v>1</v>
      </c>
      <c r="U6985">
        <f t="shared" si="877"/>
        <v>1200</v>
      </c>
      <c r="V6985">
        <f t="shared" si="878"/>
        <v>60</v>
      </c>
      <c r="W6985">
        <f t="shared" si="879"/>
        <v>516</v>
      </c>
    </row>
    <row r="6986" spans="1:23" ht="15.75" customHeight="1" x14ac:dyDescent="0.3">
      <c r="A6986" s="2" t="s">
        <v>29</v>
      </c>
      <c r="B6986" s="2">
        <v>1185732</v>
      </c>
      <c r="C6986" s="3">
        <v>44230</v>
      </c>
      <c r="D6986" s="12" t="str" cm="1">
        <f t="array" ref="D6986">_xlfn.SWITCH(WEEKDAY(C6986,2), 1, "Lundi", 2, "Mardi", 3, "Mercredi", 4, "Jeudi", 5, "Vendredi", 6, "Samedi", 7, "Dimanche", "Erreur")</f>
        <v>Mercredi</v>
      </c>
      <c r="E6986" s="2" t="s">
        <v>35</v>
      </c>
      <c r="F6986" s="2" t="s">
        <v>113</v>
      </c>
      <c r="G6986" s="2" t="s">
        <v>114</v>
      </c>
      <c r="H6986" s="4" t="s">
        <v>20</v>
      </c>
      <c r="I6986" s="5">
        <v>23</v>
      </c>
      <c r="J6986" s="6">
        <v>20</v>
      </c>
      <c r="K6986" s="7">
        <v>460</v>
      </c>
      <c r="L6986" s="7">
        <v>197.79999999999998</v>
      </c>
      <c r="M6986" s="8">
        <v>0.43</v>
      </c>
      <c r="N6986" s="2" t="s">
        <v>82</v>
      </c>
      <c r="O6986">
        <f t="shared" si="872"/>
        <v>2021</v>
      </c>
      <c r="P6986">
        <f t="shared" si="873"/>
        <v>2</v>
      </c>
      <c r="Q6986" t="str">
        <f t="shared" si="874"/>
        <v>févr</v>
      </c>
      <c r="R6986" t="str">
        <f t="shared" si="875"/>
        <v>Wisconsin</v>
      </c>
      <c r="S6986" t="str">
        <f t="shared" si="876"/>
        <v>2021-02</v>
      </c>
      <c r="T6986">
        <f>IF(AND(COUNTIF(Calculs!$Q$2:$Q$12,$O6986)&gt;0,COUNTIF(Calculs!$S$2:$S$12,$E6986)&gt;0,COUNTIF(Calculs!$U$2:$U$12,$H6986)&gt;0),1,0)</f>
        <v>1</v>
      </c>
      <c r="U6986">
        <f t="shared" si="877"/>
        <v>460</v>
      </c>
      <c r="V6986">
        <f t="shared" si="878"/>
        <v>20</v>
      </c>
      <c r="W6986">
        <f t="shared" si="879"/>
        <v>197.79999999999998</v>
      </c>
    </row>
    <row r="6987" spans="1:23" ht="15.75" customHeight="1" x14ac:dyDescent="0.3">
      <c r="A6987" s="2" t="s">
        <v>29</v>
      </c>
      <c r="B6987" s="2">
        <v>1185732</v>
      </c>
      <c r="C6987" s="3">
        <v>44230</v>
      </c>
      <c r="D6987" s="12" t="str" cm="1">
        <f t="array" ref="D6987">_xlfn.SWITCH(WEEKDAY(C6987,2), 1, "Lundi", 2, "Mardi", 3, "Mercredi", 4, "Jeudi", 5, "Vendredi", 6, "Samedi", 7, "Dimanche", "Erreur")</f>
        <v>Mercredi</v>
      </c>
      <c r="E6987" s="2" t="s">
        <v>35</v>
      </c>
      <c r="F6987" s="2" t="s">
        <v>113</v>
      </c>
      <c r="G6987" s="2" t="s">
        <v>114</v>
      </c>
      <c r="H6987" s="4" t="s">
        <v>21</v>
      </c>
      <c r="I6987" s="5">
        <v>38</v>
      </c>
      <c r="J6987" s="6">
        <v>38</v>
      </c>
      <c r="K6987" s="7">
        <v>1444</v>
      </c>
      <c r="L6987" s="7">
        <v>880.84</v>
      </c>
      <c r="M6987" s="8">
        <v>0.61</v>
      </c>
      <c r="N6987" s="2" t="s">
        <v>82</v>
      </c>
      <c r="O6987">
        <f t="shared" si="872"/>
        <v>2021</v>
      </c>
      <c r="P6987">
        <f t="shared" si="873"/>
        <v>2</v>
      </c>
      <c r="Q6987" t="str">
        <f t="shared" si="874"/>
        <v>févr</v>
      </c>
      <c r="R6987" t="str">
        <f t="shared" si="875"/>
        <v>Wisconsin</v>
      </c>
      <c r="S6987" t="str">
        <f t="shared" si="876"/>
        <v>2021-02</v>
      </c>
      <c r="T6987">
        <f>IF(AND(COUNTIF(Calculs!$Q$2:$Q$12,$O6987)&gt;0,COUNTIF(Calculs!$S$2:$S$12,$E6987)&gt;0,COUNTIF(Calculs!$U$2:$U$12,$H6987)&gt;0),1,0)</f>
        <v>1</v>
      </c>
      <c r="U6987">
        <f t="shared" si="877"/>
        <v>1444</v>
      </c>
      <c r="V6987">
        <f t="shared" si="878"/>
        <v>38</v>
      </c>
      <c r="W6987">
        <f t="shared" si="879"/>
        <v>880.84</v>
      </c>
    </row>
    <row r="6988" spans="1:23" ht="15.75" customHeight="1" x14ac:dyDescent="0.3">
      <c r="A6988" s="2" t="s">
        <v>29</v>
      </c>
      <c r="B6988" s="2">
        <v>1185732</v>
      </c>
      <c r="C6988" s="3">
        <v>44230</v>
      </c>
      <c r="D6988" s="12" t="str" cm="1">
        <f t="array" ref="D6988">_xlfn.SWITCH(WEEKDAY(C6988,2), 1, "Lundi", 2, "Mardi", 3, "Mercredi", 4, "Jeudi", 5, "Vendredi", 6, "Samedi", 7, "Dimanche", "Erreur")</f>
        <v>Mercredi</v>
      </c>
      <c r="E6988" s="2" t="s">
        <v>35</v>
      </c>
      <c r="F6988" s="2" t="s">
        <v>113</v>
      </c>
      <c r="G6988" s="2" t="s">
        <v>114</v>
      </c>
      <c r="H6988" s="4" t="s">
        <v>22</v>
      </c>
      <c r="I6988" s="5">
        <v>14</v>
      </c>
      <c r="J6988" s="6">
        <v>65</v>
      </c>
      <c r="K6988" s="7">
        <v>910</v>
      </c>
      <c r="L6988" s="7">
        <v>464.1</v>
      </c>
      <c r="M6988" s="8">
        <v>0.51</v>
      </c>
      <c r="N6988" s="2" t="s">
        <v>82</v>
      </c>
      <c r="O6988">
        <f t="shared" si="872"/>
        <v>2021</v>
      </c>
      <c r="P6988">
        <f t="shared" si="873"/>
        <v>2</v>
      </c>
      <c r="Q6988" t="str">
        <f t="shared" si="874"/>
        <v>févr</v>
      </c>
      <c r="R6988" t="str">
        <f t="shared" si="875"/>
        <v>Wisconsin</v>
      </c>
      <c r="S6988" t="str">
        <f t="shared" si="876"/>
        <v>2021-02</v>
      </c>
      <c r="T6988">
        <f>IF(AND(COUNTIF(Calculs!$Q$2:$Q$12,$O6988)&gt;0,COUNTIF(Calculs!$S$2:$S$12,$E6988)&gt;0,COUNTIF(Calculs!$U$2:$U$12,$H6988)&gt;0),1,0)</f>
        <v>1</v>
      </c>
      <c r="U6988">
        <f t="shared" si="877"/>
        <v>910</v>
      </c>
      <c r="V6988">
        <f t="shared" si="878"/>
        <v>65</v>
      </c>
      <c r="W6988">
        <f t="shared" si="879"/>
        <v>464.1</v>
      </c>
    </row>
    <row r="6989" spans="1:23" ht="15.75" customHeight="1" x14ac:dyDescent="0.3">
      <c r="A6989" s="2" t="s">
        <v>29</v>
      </c>
      <c r="B6989" s="2">
        <v>1185732</v>
      </c>
      <c r="C6989" s="3">
        <v>44257</v>
      </c>
      <c r="D6989" s="12" t="str" cm="1">
        <f t="array" ref="D6989">_xlfn.SWITCH(WEEKDAY(C6989,2), 1, "Lundi", 2, "Mardi", 3, "Mercredi", 4, "Jeudi", 5, "Vendredi", 6, "Samedi", 7, "Dimanche", "Erreur")</f>
        <v>Mardi</v>
      </c>
      <c r="E6989" s="2" t="s">
        <v>35</v>
      </c>
      <c r="F6989" s="2" t="s">
        <v>113</v>
      </c>
      <c r="G6989" s="2" t="s">
        <v>114</v>
      </c>
      <c r="H6989" s="4" t="s">
        <v>16</v>
      </c>
      <c r="I6989" s="5">
        <v>19</v>
      </c>
      <c r="J6989" s="6">
        <v>141</v>
      </c>
      <c r="K6989" s="7">
        <v>2679</v>
      </c>
      <c r="L6989" s="7">
        <v>1098.3899999999999</v>
      </c>
      <c r="M6989" s="8">
        <v>0.41</v>
      </c>
      <c r="N6989" s="2" t="s">
        <v>82</v>
      </c>
      <c r="O6989">
        <f t="shared" si="872"/>
        <v>2021</v>
      </c>
      <c r="P6989">
        <f t="shared" si="873"/>
        <v>3</v>
      </c>
      <c r="Q6989" t="str">
        <f t="shared" si="874"/>
        <v>mars</v>
      </c>
      <c r="R6989" t="str">
        <f t="shared" si="875"/>
        <v>Wisconsin</v>
      </c>
      <c r="S6989" t="str">
        <f t="shared" si="876"/>
        <v>2021-03</v>
      </c>
      <c r="T6989">
        <f>IF(AND(COUNTIF(Calculs!$Q$2:$Q$12,$O6989)&gt;0,COUNTIF(Calculs!$S$2:$S$12,$E6989)&gt;0,COUNTIF(Calculs!$U$2:$U$12,$H6989)&gt;0),1,0)</f>
        <v>1</v>
      </c>
      <c r="U6989">
        <f t="shared" si="877"/>
        <v>2679</v>
      </c>
      <c r="V6989">
        <f t="shared" si="878"/>
        <v>141</v>
      </c>
      <c r="W6989">
        <f t="shared" si="879"/>
        <v>1098.3899999999999</v>
      </c>
    </row>
    <row r="6990" spans="1:23" ht="15.75" customHeight="1" x14ac:dyDescent="0.3">
      <c r="A6990" s="2" t="s">
        <v>29</v>
      </c>
      <c r="B6990" s="2">
        <v>1185732</v>
      </c>
      <c r="C6990" s="3">
        <v>44257</v>
      </c>
      <c r="D6990" s="12" t="str" cm="1">
        <f t="array" ref="D6990">_xlfn.SWITCH(WEEKDAY(C6990,2), 1, "Lundi", 2, "Mardi", 3, "Mercredi", 4, "Jeudi", 5, "Vendredi", 6, "Samedi", 7, "Dimanche", "Erreur")</f>
        <v>Mardi</v>
      </c>
      <c r="E6990" s="2" t="s">
        <v>35</v>
      </c>
      <c r="F6990" s="2" t="s">
        <v>113</v>
      </c>
      <c r="G6990" s="2" t="s">
        <v>114</v>
      </c>
      <c r="H6990" s="4" t="s">
        <v>18</v>
      </c>
      <c r="I6990" s="5">
        <v>19</v>
      </c>
      <c r="J6990" s="6">
        <v>44</v>
      </c>
      <c r="K6990" s="7">
        <v>836</v>
      </c>
      <c r="L6990" s="7">
        <v>418</v>
      </c>
      <c r="M6990" s="8">
        <v>0.5</v>
      </c>
      <c r="N6990" s="2" t="s">
        <v>82</v>
      </c>
      <c r="O6990">
        <f t="shared" si="872"/>
        <v>2021</v>
      </c>
      <c r="P6990">
        <f t="shared" si="873"/>
        <v>3</v>
      </c>
      <c r="Q6990" t="str">
        <f t="shared" si="874"/>
        <v>mars</v>
      </c>
      <c r="R6990" t="str">
        <f t="shared" si="875"/>
        <v>Wisconsin</v>
      </c>
      <c r="S6990" t="str">
        <f t="shared" si="876"/>
        <v>2021-03</v>
      </c>
      <c r="T6990">
        <f>IF(AND(COUNTIF(Calculs!$Q$2:$Q$12,$O6990)&gt;0,COUNTIF(Calculs!$S$2:$S$12,$E6990)&gt;0,COUNTIF(Calculs!$U$2:$U$12,$H6990)&gt;0),1,0)</f>
        <v>1</v>
      </c>
      <c r="U6990">
        <f t="shared" si="877"/>
        <v>836</v>
      </c>
      <c r="V6990">
        <f t="shared" si="878"/>
        <v>44</v>
      </c>
      <c r="W6990">
        <f t="shared" si="879"/>
        <v>418</v>
      </c>
    </row>
    <row r="6991" spans="1:23" ht="15.75" customHeight="1" x14ac:dyDescent="0.3">
      <c r="A6991" s="2" t="s">
        <v>29</v>
      </c>
      <c r="B6991" s="2">
        <v>1185732</v>
      </c>
      <c r="C6991" s="3">
        <v>44257</v>
      </c>
      <c r="D6991" s="12" t="str" cm="1">
        <f t="array" ref="D6991">_xlfn.SWITCH(WEEKDAY(C6991,2), 1, "Lundi", 2, "Mardi", 3, "Mercredi", 4, "Jeudi", 5, "Vendredi", 6, "Samedi", 7, "Dimanche", "Erreur")</f>
        <v>Mardi</v>
      </c>
      <c r="E6991" s="2" t="s">
        <v>35</v>
      </c>
      <c r="F6991" s="2" t="s">
        <v>113</v>
      </c>
      <c r="G6991" s="2" t="s">
        <v>114</v>
      </c>
      <c r="H6991" s="4" t="s">
        <v>19</v>
      </c>
      <c r="I6991" s="5">
        <v>9</v>
      </c>
      <c r="J6991" s="6">
        <v>59</v>
      </c>
      <c r="K6991" s="7">
        <v>531</v>
      </c>
      <c r="L6991" s="7">
        <v>233.64000000000001</v>
      </c>
      <c r="M6991" s="8">
        <v>0.44</v>
      </c>
      <c r="N6991" s="2" t="s">
        <v>82</v>
      </c>
      <c r="O6991">
        <f t="shared" si="872"/>
        <v>2021</v>
      </c>
      <c r="P6991">
        <f t="shared" si="873"/>
        <v>3</v>
      </c>
      <c r="Q6991" t="str">
        <f t="shared" si="874"/>
        <v>mars</v>
      </c>
      <c r="R6991" t="str">
        <f t="shared" si="875"/>
        <v>Wisconsin</v>
      </c>
      <c r="S6991" t="str">
        <f t="shared" si="876"/>
        <v>2021-03</v>
      </c>
      <c r="T6991">
        <f>IF(AND(COUNTIF(Calculs!$Q$2:$Q$12,$O6991)&gt;0,COUNTIF(Calculs!$S$2:$S$12,$E6991)&gt;0,COUNTIF(Calculs!$U$2:$U$12,$H6991)&gt;0),1,0)</f>
        <v>1</v>
      </c>
      <c r="U6991">
        <f t="shared" si="877"/>
        <v>531</v>
      </c>
      <c r="V6991">
        <f t="shared" si="878"/>
        <v>59</v>
      </c>
      <c r="W6991">
        <f t="shared" si="879"/>
        <v>233.64000000000001</v>
      </c>
    </row>
    <row r="6992" spans="1:23" ht="15.75" customHeight="1" x14ac:dyDescent="0.3">
      <c r="A6992" s="2" t="s">
        <v>29</v>
      </c>
      <c r="B6992" s="2">
        <v>1185732</v>
      </c>
      <c r="C6992" s="3">
        <v>44257</v>
      </c>
      <c r="D6992" s="12" t="str" cm="1">
        <f t="array" ref="D6992">_xlfn.SWITCH(WEEKDAY(C6992,2), 1, "Lundi", 2, "Mardi", 3, "Mercredi", 4, "Jeudi", 5, "Vendredi", 6, "Samedi", 7, "Dimanche", "Erreur")</f>
        <v>Mardi</v>
      </c>
      <c r="E6992" s="2" t="s">
        <v>35</v>
      </c>
      <c r="F6992" s="2" t="s">
        <v>113</v>
      </c>
      <c r="G6992" s="2" t="s">
        <v>114</v>
      </c>
      <c r="H6992" s="4" t="s">
        <v>20</v>
      </c>
      <c r="I6992" s="5">
        <v>14</v>
      </c>
      <c r="J6992" s="6">
        <v>20</v>
      </c>
      <c r="K6992" s="7">
        <v>280</v>
      </c>
      <c r="L6992" s="7">
        <v>114.8</v>
      </c>
      <c r="M6992" s="8">
        <v>0.41</v>
      </c>
      <c r="N6992" s="2" t="s">
        <v>82</v>
      </c>
      <c r="O6992">
        <f t="shared" si="872"/>
        <v>2021</v>
      </c>
      <c r="P6992">
        <f t="shared" si="873"/>
        <v>3</v>
      </c>
      <c r="Q6992" t="str">
        <f t="shared" si="874"/>
        <v>mars</v>
      </c>
      <c r="R6992" t="str">
        <f t="shared" si="875"/>
        <v>Wisconsin</v>
      </c>
      <c r="S6992" t="str">
        <f t="shared" si="876"/>
        <v>2021-03</v>
      </c>
      <c r="T6992">
        <f>IF(AND(COUNTIF(Calculs!$Q$2:$Q$12,$O6992)&gt;0,COUNTIF(Calculs!$S$2:$S$12,$E6992)&gt;0,COUNTIF(Calculs!$U$2:$U$12,$H6992)&gt;0),1,0)</f>
        <v>1</v>
      </c>
      <c r="U6992">
        <f t="shared" si="877"/>
        <v>280</v>
      </c>
      <c r="V6992">
        <f t="shared" si="878"/>
        <v>20</v>
      </c>
      <c r="W6992">
        <f t="shared" si="879"/>
        <v>114.8</v>
      </c>
    </row>
    <row r="6993" spans="1:23" ht="15.75" customHeight="1" x14ac:dyDescent="0.3">
      <c r="A6993" s="2" t="s">
        <v>29</v>
      </c>
      <c r="B6993" s="2">
        <v>1185732</v>
      </c>
      <c r="C6993" s="3">
        <v>44257</v>
      </c>
      <c r="D6993" s="12" t="str" cm="1">
        <f t="array" ref="D6993">_xlfn.SWITCH(WEEKDAY(C6993,2), 1, "Lundi", 2, "Mardi", 3, "Mercredi", 4, "Jeudi", 5, "Vendredi", 6, "Samedi", 7, "Dimanche", "Erreur")</f>
        <v>Mardi</v>
      </c>
      <c r="E6993" s="2" t="s">
        <v>35</v>
      </c>
      <c r="F6993" s="2" t="s">
        <v>113</v>
      </c>
      <c r="G6993" s="2" t="s">
        <v>114</v>
      </c>
      <c r="H6993" s="4" t="s">
        <v>21</v>
      </c>
      <c r="I6993" s="5">
        <v>29</v>
      </c>
      <c r="J6993" s="6">
        <v>34</v>
      </c>
      <c r="K6993" s="7">
        <v>986</v>
      </c>
      <c r="L6993" s="7">
        <v>601.46</v>
      </c>
      <c r="M6993" s="8">
        <v>0.61</v>
      </c>
      <c r="N6993" s="2" t="s">
        <v>82</v>
      </c>
      <c r="O6993">
        <f t="shared" si="872"/>
        <v>2021</v>
      </c>
      <c r="P6993">
        <f t="shared" si="873"/>
        <v>3</v>
      </c>
      <c r="Q6993" t="str">
        <f t="shared" si="874"/>
        <v>mars</v>
      </c>
      <c r="R6993" t="str">
        <f t="shared" si="875"/>
        <v>Wisconsin</v>
      </c>
      <c r="S6993" t="str">
        <f t="shared" si="876"/>
        <v>2021-03</v>
      </c>
      <c r="T6993">
        <f>IF(AND(COUNTIF(Calculs!$Q$2:$Q$12,$O6993)&gt;0,COUNTIF(Calculs!$S$2:$S$12,$E6993)&gt;0,COUNTIF(Calculs!$U$2:$U$12,$H6993)&gt;0),1,0)</f>
        <v>1</v>
      </c>
      <c r="U6993">
        <f t="shared" si="877"/>
        <v>986</v>
      </c>
      <c r="V6993">
        <f t="shared" si="878"/>
        <v>34</v>
      </c>
      <c r="W6993">
        <f t="shared" si="879"/>
        <v>601.46</v>
      </c>
    </row>
    <row r="6994" spans="1:23" ht="15.75" customHeight="1" x14ac:dyDescent="0.3">
      <c r="A6994" s="2" t="s">
        <v>29</v>
      </c>
      <c r="B6994" s="2">
        <v>1185732</v>
      </c>
      <c r="C6994" s="3">
        <v>44257</v>
      </c>
      <c r="D6994" s="12" t="str" cm="1">
        <f t="array" ref="D6994">_xlfn.SWITCH(WEEKDAY(C6994,2), 1, "Lundi", 2, "Mardi", 3, "Mercredi", 4, "Jeudi", 5, "Vendredi", 6, "Samedi", 7, "Dimanche", "Erreur")</f>
        <v>Mardi</v>
      </c>
      <c r="E6994" s="2" t="s">
        <v>35</v>
      </c>
      <c r="F6994" s="2" t="s">
        <v>113</v>
      </c>
      <c r="G6994" s="2" t="s">
        <v>114</v>
      </c>
      <c r="H6994" s="4" t="s">
        <v>22</v>
      </c>
      <c r="I6994" s="5">
        <v>18</v>
      </c>
      <c r="J6994" s="6">
        <v>63</v>
      </c>
      <c r="K6994" s="7">
        <v>1134</v>
      </c>
      <c r="L6994" s="7">
        <v>612.36</v>
      </c>
      <c r="M6994" s="8">
        <v>0.54</v>
      </c>
      <c r="N6994" s="2" t="s">
        <v>82</v>
      </c>
      <c r="O6994">
        <f t="shared" si="872"/>
        <v>2021</v>
      </c>
      <c r="P6994">
        <f t="shared" si="873"/>
        <v>3</v>
      </c>
      <c r="Q6994" t="str">
        <f t="shared" si="874"/>
        <v>mars</v>
      </c>
      <c r="R6994" t="str">
        <f t="shared" si="875"/>
        <v>Wisconsin</v>
      </c>
      <c r="S6994" t="str">
        <f t="shared" si="876"/>
        <v>2021-03</v>
      </c>
      <c r="T6994">
        <f>IF(AND(COUNTIF(Calculs!$Q$2:$Q$12,$O6994)&gt;0,COUNTIF(Calculs!$S$2:$S$12,$E6994)&gt;0,COUNTIF(Calculs!$U$2:$U$12,$H6994)&gt;0),1,0)</f>
        <v>1</v>
      </c>
      <c r="U6994">
        <f t="shared" si="877"/>
        <v>1134</v>
      </c>
      <c r="V6994">
        <f t="shared" si="878"/>
        <v>63</v>
      </c>
      <c r="W6994">
        <f t="shared" si="879"/>
        <v>612.36</v>
      </c>
    </row>
    <row r="6995" spans="1:23" ht="15.75" customHeight="1" x14ac:dyDescent="0.3">
      <c r="A6995" s="2" t="s">
        <v>29</v>
      </c>
      <c r="B6995" s="2">
        <v>1185732</v>
      </c>
      <c r="C6995" s="3">
        <v>44289</v>
      </c>
      <c r="D6995" s="12" t="str" cm="1">
        <f t="array" ref="D6995">_xlfn.SWITCH(WEEKDAY(C6995,2), 1, "Lundi", 2, "Mardi", 3, "Mercredi", 4, "Jeudi", 5, "Vendredi", 6, "Samedi", 7, "Dimanche", "Erreur")</f>
        <v>Samedi</v>
      </c>
      <c r="E6995" s="2" t="s">
        <v>35</v>
      </c>
      <c r="F6995" s="2" t="s">
        <v>113</v>
      </c>
      <c r="G6995" s="2" t="s">
        <v>114</v>
      </c>
      <c r="H6995" s="4" t="s">
        <v>16</v>
      </c>
      <c r="I6995" s="5">
        <v>18</v>
      </c>
      <c r="J6995" s="6">
        <v>122</v>
      </c>
      <c r="K6995" s="7">
        <v>2196</v>
      </c>
      <c r="L6995" s="7">
        <v>900.3599999999999</v>
      </c>
      <c r="M6995" s="8">
        <v>0.41</v>
      </c>
      <c r="N6995" s="2" t="s">
        <v>82</v>
      </c>
      <c r="O6995">
        <f t="shared" si="872"/>
        <v>2021</v>
      </c>
      <c r="P6995">
        <f t="shared" si="873"/>
        <v>4</v>
      </c>
      <c r="Q6995" t="str">
        <f t="shared" si="874"/>
        <v>avr</v>
      </c>
      <c r="R6995" t="str">
        <f t="shared" si="875"/>
        <v>Wisconsin</v>
      </c>
      <c r="S6995" t="str">
        <f t="shared" si="876"/>
        <v>2021-04</v>
      </c>
      <c r="T6995">
        <f>IF(AND(COUNTIF(Calculs!$Q$2:$Q$12,$O6995)&gt;0,COUNTIF(Calculs!$S$2:$S$12,$E6995)&gt;0,COUNTIF(Calculs!$U$2:$U$12,$H6995)&gt;0),1,0)</f>
        <v>1</v>
      </c>
      <c r="U6995">
        <f t="shared" si="877"/>
        <v>2196</v>
      </c>
      <c r="V6995">
        <f t="shared" si="878"/>
        <v>122</v>
      </c>
      <c r="W6995">
        <f t="shared" si="879"/>
        <v>900.3599999999999</v>
      </c>
    </row>
    <row r="6996" spans="1:23" ht="15.75" customHeight="1" x14ac:dyDescent="0.3">
      <c r="A6996" s="2" t="s">
        <v>29</v>
      </c>
      <c r="B6996" s="2">
        <v>1185732</v>
      </c>
      <c r="C6996" s="3">
        <v>44289</v>
      </c>
      <c r="D6996" s="12" t="str" cm="1">
        <f t="array" ref="D6996">_xlfn.SWITCH(WEEKDAY(C6996,2), 1, "Lundi", 2, "Mardi", 3, "Mercredi", 4, "Jeudi", 5, "Vendredi", 6, "Samedi", 7, "Dimanche", "Erreur")</f>
        <v>Samedi</v>
      </c>
      <c r="E6996" s="2" t="s">
        <v>35</v>
      </c>
      <c r="F6996" s="2" t="s">
        <v>113</v>
      </c>
      <c r="G6996" s="2" t="s">
        <v>114</v>
      </c>
      <c r="H6996" s="4" t="s">
        <v>18</v>
      </c>
      <c r="I6996" s="5">
        <v>20</v>
      </c>
      <c r="J6996" s="6">
        <v>39</v>
      </c>
      <c r="K6996" s="7">
        <v>780</v>
      </c>
      <c r="L6996" s="7">
        <v>358.79999999999995</v>
      </c>
      <c r="M6996" s="8">
        <v>0.45999999999999996</v>
      </c>
      <c r="N6996" s="2" t="s">
        <v>82</v>
      </c>
      <c r="O6996">
        <f t="shared" si="872"/>
        <v>2021</v>
      </c>
      <c r="P6996">
        <f t="shared" si="873"/>
        <v>4</v>
      </c>
      <c r="Q6996" t="str">
        <f t="shared" si="874"/>
        <v>avr</v>
      </c>
      <c r="R6996" t="str">
        <f t="shared" si="875"/>
        <v>Wisconsin</v>
      </c>
      <c r="S6996" t="str">
        <f t="shared" si="876"/>
        <v>2021-04</v>
      </c>
      <c r="T6996">
        <f>IF(AND(COUNTIF(Calculs!$Q$2:$Q$12,$O6996)&gt;0,COUNTIF(Calculs!$S$2:$S$12,$E6996)&gt;0,COUNTIF(Calculs!$U$2:$U$12,$H6996)&gt;0),1,0)</f>
        <v>1</v>
      </c>
      <c r="U6996">
        <f t="shared" si="877"/>
        <v>780</v>
      </c>
      <c r="V6996">
        <f t="shared" si="878"/>
        <v>39</v>
      </c>
      <c r="W6996">
        <f t="shared" si="879"/>
        <v>358.79999999999995</v>
      </c>
    </row>
    <row r="6997" spans="1:23" ht="15.75" customHeight="1" x14ac:dyDescent="0.3">
      <c r="A6997" s="2" t="s">
        <v>29</v>
      </c>
      <c r="B6997" s="2">
        <v>1185732</v>
      </c>
      <c r="C6997" s="3">
        <v>44289</v>
      </c>
      <c r="D6997" s="12" t="str" cm="1">
        <f t="array" ref="D6997">_xlfn.SWITCH(WEEKDAY(C6997,2), 1, "Lundi", 2, "Mardi", 3, "Mercredi", 4, "Jeudi", 5, "Vendredi", 6, "Samedi", 7, "Dimanche", "Erreur")</f>
        <v>Samedi</v>
      </c>
      <c r="E6997" s="2" t="s">
        <v>35</v>
      </c>
      <c r="F6997" s="2" t="s">
        <v>113</v>
      </c>
      <c r="G6997" s="2" t="s">
        <v>114</v>
      </c>
      <c r="H6997" s="4" t="s">
        <v>19</v>
      </c>
      <c r="I6997" s="5">
        <v>9</v>
      </c>
      <c r="J6997" s="6">
        <v>41</v>
      </c>
      <c r="K6997" s="7">
        <v>369</v>
      </c>
      <c r="L6997" s="7">
        <v>158.66999999999999</v>
      </c>
      <c r="M6997" s="8">
        <v>0.43</v>
      </c>
      <c r="N6997" s="2" t="s">
        <v>82</v>
      </c>
      <c r="O6997">
        <f t="shared" si="872"/>
        <v>2021</v>
      </c>
      <c r="P6997">
        <f t="shared" si="873"/>
        <v>4</v>
      </c>
      <c r="Q6997" t="str">
        <f t="shared" si="874"/>
        <v>avr</v>
      </c>
      <c r="R6997" t="str">
        <f t="shared" si="875"/>
        <v>Wisconsin</v>
      </c>
      <c r="S6997" t="str">
        <f t="shared" si="876"/>
        <v>2021-04</v>
      </c>
      <c r="T6997">
        <f>IF(AND(COUNTIF(Calculs!$Q$2:$Q$12,$O6997)&gt;0,COUNTIF(Calculs!$S$2:$S$12,$E6997)&gt;0,COUNTIF(Calculs!$U$2:$U$12,$H6997)&gt;0),1,0)</f>
        <v>1</v>
      </c>
      <c r="U6997">
        <f t="shared" si="877"/>
        <v>369</v>
      </c>
      <c r="V6997">
        <f t="shared" si="878"/>
        <v>41</v>
      </c>
      <c r="W6997">
        <f t="shared" si="879"/>
        <v>158.66999999999999</v>
      </c>
    </row>
    <row r="6998" spans="1:23" ht="15.75" customHeight="1" x14ac:dyDescent="0.3">
      <c r="A6998" s="2" t="s">
        <v>29</v>
      </c>
      <c r="B6998" s="2">
        <v>1185732</v>
      </c>
      <c r="C6998" s="3">
        <v>44289</v>
      </c>
      <c r="D6998" s="12" t="str" cm="1">
        <f t="array" ref="D6998">_xlfn.SWITCH(WEEKDAY(C6998,2), 1, "Lundi", 2, "Mardi", 3, "Mercredi", 4, "Jeudi", 5, "Vendredi", 6, "Samedi", 7, "Dimanche", "Erreur")</f>
        <v>Samedi</v>
      </c>
      <c r="E6998" s="2" t="s">
        <v>35</v>
      </c>
      <c r="F6998" s="2" t="s">
        <v>113</v>
      </c>
      <c r="G6998" s="2" t="s">
        <v>114</v>
      </c>
      <c r="H6998" s="4" t="s">
        <v>20</v>
      </c>
      <c r="I6998" s="5">
        <v>15</v>
      </c>
      <c r="J6998" s="6">
        <v>22</v>
      </c>
      <c r="K6998" s="7">
        <v>330</v>
      </c>
      <c r="L6998" s="7">
        <v>135.29999999999998</v>
      </c>
      <c r="M6998" s="8">
        <v>0.41</v>
      </c>
      <c r="N6998" s="2" t="s">
        <v>82</v>
      </c>
      <c r="O6998">
        <f t="shared" si="872"/>
        <v>2021</v>
      </c>
      <c r="P6998">
        <f t="shared" si="873"/>
        <v>4</v>
      </c>
      <c r="Q6998" t="str">
        <f t="shared" si="874"/>
        <v>avr</v>
      </c>
      <c r="R6998" t="str">
        <f t="shared" si="875"/>
        <v>Wisconsin</v>
      </c>
      <c r="S6998" t="str">
        <f t="shared" si="876"/>
        <v>2021-04</v>
      </c>
      <c r="T6998">
        <f>IF(AND(COUNTIF(Calculs!$Q$2:$Q$12,$O6998)&gt;0,COUNTIF(Calculs!$S$2:$S$12,$E6998)&gt;0,COUNTIF(Calculs!$U$2:$U$12,$H6998)&gt;0),1,0)</f>
        <v>1</v>
      </c>
      <c r="U6998">
        <f t="shared" si="877"/>
        <v>330</v>
      </c>
      <c r="V6998">
        <f t="shared" si="878"/>
        <v>22</v>
      </c>
      <c r="W6998">
        <f t="shared" si="879"/>
        <v>135.29999999999998</v>
      </c>
    </row>
    <row r="6999" spans="1:23" ht="15.75" customHeight="1" x14ac:dyDescent="0.3">
      <c r="A6999" s="2" t="s">
        <v>29</v>
      </c>
      <c r="B6999" s="2">
        <v>1185732</v>
      </c>
      <c r="C6999" s="3">
        <v>44289</v>
      </c>
      <c r="D6999" s="12" t="str" cm="1">
        <f t="array" ref="D6999">_xlfn.SWITCH(WEEKDAY(C6999,2), 1, "Lundi", 2, "Mardi", 3, "Mercredi", 4, "Jeudi", 5, "Vendredi", 6, "Samedi", 7, "Dimanche", "Erreur")</f>
        <v>Samedi</v>
      </c>
      <c r="E6999" s="2" t="s">
        <v>35</v>
      </c>
      <c r="F6999" s="2" t="s">
        <v>113</v>
      </c>
      <c r="G6999" s="2" t="s">
        <v>114</v>
      </c>
      <c r="H6999" s="4" t="s">
        <v>21</v>
      </c>
      <c r="I6999" s="5">
        <v>55</v>
      </c>
      <c r="J6999" s="6">
        <v>26</v>
      </c>
      <c r="K6999" s="7">
        <v>1430</v>
      </c>
      <c r="L6999" s="7">
        <v>886.6</v>
      </c>
      <c r="M6999" s="8">
        <v>0.62</v>
      </c>
      <c r="N6999" s="2" t="s">
        <v>82</v>
      </c>
      <c r="O6999">
        <f t="shared" si="872"/>
        <v>2021</v>
      </c>
      <c r="P6999">
        <f t="shared" si="873"/>
        <v>4</v>
      </c>
      <c r="Q6999" t="str">
        <f t="shared" si="874"/>
        <v>avr</v>
      </c>
      <c r="R6999" t="str">
        <f t="shared" si="875"/>
        <v>Wisconsin</v>
      </c>
      <c r="S6999" t="str">
        <f t="shared" si="876"/>
        <v>2021-04</v>
      </c>
      <c r="T6999">
        <f>IF(AND(COUNTIF(Calculs!$Q$2:$Q$12,$O6999)&gt;0,COUNTIF(Calculs!$S$2:$S$12,$E6999)&gt;0,COUNTIF(Calculs!$U$2:$U$12,$H6999)&gt;0),1,0)</f>
        <v>1</v>
      </c>
      <c r="U6999">
        <f t="shared" si="877"/>
        <v>1430</v>
      </c>
      <c r="V6999">
        <f t="shared" si="878"/>
        <v>26</v>
      </c>
      <c r="W6999">
        <f t="shared" si="879"/>
        <v>886.6</v>
      </c>
    </row>
    <row r="7000" spans="1:23" ht="15.75" customHeight="1" x14ac:dyDescent="0.3">
      <c r="A7000" s="2" t="s">
        <v>29</v>
      </c>
      <c r="B7000" s="2">
        <v>1185732</v>
      </c>
      <c r="C7000" s="3">
        <v>44289</v>
      </c>
      <c r="D7000" s="12" t="str" cm="1">
        <f t="array" ref="D7000">_xlfn.SWITCH(WEEKDAY(C7000,2), 1, "Lundi", 2, "Mardi", 3, "Mercredi", 4, "Jeudi", 5, "Vendredi", 6, "Samedi", 7, "Dimanche", "Erreur")</f>
        <v>Samedi</v>
      </c>
      <c r="E7000" s="2" t="s">
        <v>35</v>
      </c>
      <c r="F7000" s="2" t="s">
        <v>113</v>
      </c>
      <c r="G7000" s="2" t="s">
        <v>114</v>
      </c>
      <c r="H7000" s="4" t="s">
        <v>22</v>
      </c>
      <c r="I7000" s="5">
        <v>49</v>
      </c>
      <c r="J7000" s="6">
        <v>61</v>
      </c>
      <c r="K7000" s="7">
        <v>2989</v>
      </c>
      <c r="L7000" s="7">
        <v>1643.95</v>
      </c>
      <c r="M7000" s="8">
        <v>0.55000000000000004</v>
      </c>
      <c r="N7000" s="2" t="s">
        <v>82</v>
      </c>
      <c r="O7000">
        <f t="shared" si="872"/>
        <v>2021</v>
      </c>
      <c r="P7000">
        <f t="shared" si="873"/>
        <v>4</v>
      </c>
      <c r="Q7000" t="str">
        <f t="shared" si="874"/>
        <v>avr</v>
      </c>
      <c r="R7000" t="str">
        <f t="shared" si="875"/>
        <v>Wisconsin</v>
      </c>
      <c r="S7000" t="str">
        <f t="shared" si="876"/>
        <v>2021-04</v>
      </c>
      <c r="T7000">
        <f>IF(AND(COUNTIF(Calculs!$Q$2:$Q$12,$O7000)&gt;0,COUNTIF(Calculs!$S$2:$S$12,$E7000)&gt;0,COUNTIF(Calculs!$U$2:$U$12,$H7000)&gt;0),1,0)</f>
        <v>1</v>
      </c>
      <c r="U7000">
        <f t="shared" si="877"/>
        <v>2989</v>
      </c>
      <c r="V7000">
        <f t="shared" si="878"/>
        <v>61</v>
      </c>
      <c r="W7000">
        <f t="shared" si="879"/>
        <v>1643.95</v>
      </c>
    </row>
    <row r="7001" spans="1:23" ht="15.75" customHeight="1" x14ac:dyDescent="0.3">
      <c r="A7001" s="2" t="s">
        <v>29</v>
      </c>
      <c r="B7001" s="2">
        <v>1185732</v>
      </c>
      <c r="C7001" s="3">
        <v>44320</v>
      </c>
      <c r="D7001" s="12" t="str" cm="1">
        <f t="array" ref="D7001">_xlfn.SWITCH(WEEKDAY(C7001,2), 1, "Lundi", 2, "Mardi", 3, "Mercredi", 4, "Jeudi", 5, "Vendredi", 6, "Samedi", 7, "Dimanche", "Erreur")</f>
        <v>Mardi</v>
      </c>
      <c r="E7001" s="2" t="s">
        <v>35</v>
      </c>
      <c r="F7001" s="2" t="s">
        <v>113</v>
      </c>
      <c r="G7001" s="2" t="s">
        <v>114</v>
      </c>
      <c r="H7001" s="4" t="s">
        <v>16</v>
      </c>
      <c r="I7001" s="5">
        <v>58</v>
      </c>
      <c r="J7001" s="6">
        <v>134</v>
      </c>
      <c r="K7001" s="7">
        <v>7772</v>
      </c>
      <c r="L7001" s="7">
        <v>3186.52</v>
      </c>
      <c r="M7001" s="8">
        <v>0.41</v>
      </c>
      <c r="N7001" s="2" t="s">
        <v>82</v>
      </c>
      <c r="O7001">
        <f t="shared" si="872"/>
        <v>2021</v>
      </c>
      <c r="P7001">
        <f t="shared" si="873"/>
        <v>5</v>
      </c>
      <c r="Q7001" t="str">
        <f t="shared" si="874"/>
        <v>mai</v>
      </c>
      <c r="R7001" t="str">
        <f t="shared" si="875"/>
        <v>Wisconsin</v>
      </c>
      <c r="S7001" t="str">
        <f t="shared" si="876"/>
        <v>2021-05</v>
      </c>
      <c r="T7001">
        <f>IF(AND(COUNTIF(Calculs!$Q$2:$Q$12,$O7001)&gt;0,COUNTIF(Calculs!$S$2:$S$12,$E7001)&gt;0,COUNTIF(Calculs!$U$2:$U$12,$H7001)&gt;0),1,0)</f>
        <v>1</v>
      </c>
      <c r="U7001">
        <f t="shared" si="877"/>
        <v>7772</v>
      </c>
      <c r="V7001">
        <f t="shared" si="878"/>
        <v>134</v>
      </c>
      <c r="W7001">
        <f t="shared" si="879"/>
        <v>3186.52</v>
      </c>
    </row>
    <row r="7002" spans="1:23" ht="15.75" customHeight="1" x14ac:dyDescent="0.3">
      <c r="A7002" s="2" t="s">
        <v>29</v>
      </c>
      <c r="B7002" s="2">
        <v>1185732</v>
      </c>
      <c r="C7002" s="3">
        <v>44320</v>
      </c>
      <c r="D7002" s="12" t="str" cm="1">
        <f t="array" ref="D7002">_xlfn.SWITCH(WEEKDAY(C7002,2), 1, "Lundi", 2, "Mardi", 3, "Mercredi", 4, "Jeudi", 5, "Vendredi", 6, "Samedi", 7, "Dimanche", "Erreur")</f>
        <v>Mardi</v>
      </c>
      <c r="E7002" s="2" t="s">
        <v>35</v>
      </c>
      <c r="F7002" s="2" t="s">
        <v>113</v>
      </c>
      <c r="G7002" s="2" t="s">
        <v>114</v>
      </c>
      <c r="H7002" s="4" t="s">
        <v>18</v>
      </c>
      <c r="I7002" s="5">
        <v>39</v>
      </c>
      <c r="J7002" s="6">
        <v>50</v>
      </c>
      <c r="K7002" s="7">
        <v>1950</v>
      </c>
      <c r="L7002" s="7">
        <v>955.5</v>
      </c>
      <c r="M7002" s="8">
        <v>0.49</v>
      </c>
      <c r="N7002" s="2" t="s">
        <v>82</v>
      </c>
      <c r="O7002">
        <f t="shared" si="872"/>
        <v>2021</v>
      </c>
      <c r="P7002">
        <f t="shared" si="873"/>
        <v>5</v>
      </c>
      <c r="Q7002" t="str">
        <f t="shared" si="874"/>
        <v>mai</v>
      </c>
      <c r="R7002" t="str">
        <f t="shared" si="875"/>
        <v>Wisconsin</v>
      </c>
      <c r="S7002" t="str">
        <f t="shared" si="876"/>
        <v>2021-05</v>
      </c>
      <c r="T7002">
        <f>IF(AND(COUNTIF(Calculs!$Q$2:$Q$12,$O7002)&gt;0,COUNTIF(Calculs!$S$2:$S$12,$E7002)&gt;0,COUNTIF(Calculs!$U$2:$U$12,$H7002)&gt;0),1,0)</f>
        <v>1</v>
      </c>
      <c r="U7002">
        <f t="shared" si="877"/>
        <v>1950</v>
      </c>
      <c r="V7002">
        <f t="shared" si="878"/>
        <v>50</v>
      </c>
      <c r="W7002">
        <f t="shared" si="879"/>
        <v>955.5</v>
      </c>
    </row>
    <row r="7003" spans="1:23" ht="15.75" customHeight="1" x14ac:dyDescent="0.3">
      <c r="A7003" s="2" t="s">
        <v>29</v>
      </c>
      <c r="B7003" s="2">
        <v>1185732</v>
      </c>
      <c r="C7003" s="3">
        <v>44320</v>
      </c>
      <c r="D7003" s="12" t="str" cm="1">
        <f t="array" ref="D7003">_xlfn.SWITCH(WEEKDAY(C7003,2), 1, "Lundi", 2, "Mardi", 3, "Mercredi", 4, "Jeudi", 5, "Vendredi", 6, "Samedi", 7, "Dimanche", "Erreur")</f>
        <v>Mardi</v>
      </c>
      <c r="E7003" s="2" t="s">
        <v>35</v>
      </c>
      <c r="F7003" s="2" t="s">
        <v>113</v>
      </c>
      <c r="G7003" s="2" t="s">
        <v>114</v>
      </c>
      <c r="H7003" s="4" t="s">
        <v>19</v>
      </c>
      <c r="I7003" s="5">
        <v>33</v>
      </c>
      <c r="J7003" s="6">
        <v>49</v>
      </c>
      <c r="K7003" s="7">
        <v>1617</v>
      </c>
      <c r="L7003" s="7">
        <v>727.65</v>
      </c>
      <c r="M7003" s="8">
        <v>0.44999999999999996</v>
      </c>
      <c r="N7003" s="2" t="s">
        <v>82</v>
      </c>
      <c r="O7003">
        <f t="shared" si="872"/>
        <v>2021</v>
      </c>
      <c r="P7003">
        <f t="shared" si="873"/>
        <v>5</v>
      </c>
      <c r="Q7003" t="str">
        <f t="shared" si="874"/>
        <v>mai</v>
      </c>
      <c r="R7003" t="str">
        <f t="shared" si="875"/>
        <v>Wisconsin</v>
      </c>
      <c r="S7003" t="str">
        <f t="shared" si="876"/>
        <v>2021-05</v>
      </c>
      <c r="T7003">
        <f>IF(AND(COUNTIF(Calculs!$Q$2:$Q$12,$O7003)&gt;0,COUNTIF(Calculs!$S$2:$S$12,$E7003)&gt;0,COUNTIF(Calculs!$U$2:$U$12,$H7003)&gt;0),1,0)</f>
        <v>1</v>
      </c>
      <c r="U7003">
        <f t="shared" si="877"/>
        <v>1617</v>
      </c>
      <c r="V7003">
        <f t="shared" si="878"/>
        <v>49</v>
      </c>
      <c r="W7003">
        <f t="shared" si="879"/>
        <v>727.65</v>
      </c>
    </row>
    <row r="7004" spans="1:23" ht="15.75" customHeight="1" x14ac:dyDescent="0.3">
      <c r="A7004" s="2" t="s">
        <v>29</v>
      </c>
      <c r="B7004" s="2">
        <v>1185732</v>
      </c>
      <c r="C7004" s="3">
        <v>44320</v>
      </c>
      <c r="D7004" s="12" t="str" cm="1">
        <f t="array" ref="D7004">_xlfn.SWITCH(WEEKDAY(C7004,2), 1, "Lundi", 2, "Mardi", 3, "Mercredi", 4, "Jeudi", 5, "Vendredi", 6, "Samedi", 7, "Dimanche", "Erreur")</f>
        <v>Mardi</v>
      </c>
      <c r="E7004" s="2" t="s">
        <v>35</v>
      </c>
      <c r="F7004" s="2" t="s">
        <v>113</v>
      </c>
      <c r="G7004" s="2" t="s">
        <v>114</v>
      </c>
      <c r="H7004" s="4" t="s">
        <v>20</v>
      </c>
      <c r="I7004" s="5">
        <v>32</v>
      </c>
      <c r="J7004" s="6">
        <v>38</v>
      </c>
      <c r="K7004" s="7">
        <v>1216</v>
      </c>
      <c r="L7004" s="7">
        <v>535.04</v>
      </c>
      <c r="M7004" s="8">
        <v>0.44</v>
      </c>
      <c r="N7004" s="2" t="s">
        <v>82</v>
      </c>
      <c r="O7004">
        <f t="shared" si="872"/>
        <v>2021</v>
      </c>
      <c r="P7004">
        <f t="shared" si="873"/>
        <v>5</v>
      </c>
      <c r="Q7004" t="str">
        <f t="shared" si="874"/>
        <v>mai</v>
      </c>
      <c r="R7004" t="str">
        <f t="shared" si="875"/>
        <v>Wisconsin</v>
      </c>
      <c r="S7004" t="str">
        <f t="shared" si="876"/>
        <v>2021-05</v>
      </c>
      <c r="T7004">
        <f>IF(AND(COUNTIF(Calculs!$Q$2:$Q$12,$O7004)&gt;0,COUNTIF(Calculs!$S$2:$S$12,$E7004)&gt;0,COUNTIF(Calculs!$U$2:$U$12,$H7004)&gt;0),1,0)</f>
        <v>1</v>
      </c>
      <c r="U7004">
        <f t="shared" si="877"/>
        <v>1216</v>
      </c>
      <c r="V7004">
        <f t="shared" si="878"/>
        <v>38</v>
      </c>
      <c r="W7004">
        <f t="shared" si="879"/>
        <v>535.04</v>
      </c>
    </row>
    <row r="7005" spans="1:23" ht="15.75" customHeight="1" x14ac:dyDescent="0.3">
      <c r="A7005" s="2" t="s">
        <v>29</v>
      </c>
      <c r="B7005" s="2">
        <v>1185732</v>
      </c>
      <c r="C7005" s="3">
        <v>44320</v>
      </c>
      <c r="D7005" s="12" t="str" cm="1">
        <f t="array" ref="D7005">_xlfn.SWITCH(WEEKDAY(C7005,2), 1, "Lundi", 2, "Mardi", 3, "Mercredi", 4, "Jeudi", 5, "Vendredi", 6, "Samedi", 7, "Dimanche", "Erreur")</f>
        <v>Mardi</v>
      </c>
      <c r="E7005" s="2" t="s">
        <v>35</v>
      </c>
      <c r="F7005" s="2" t="s">
        <v>113</v>
      </c>
      <c r="G7005" s="2" t="s">
        <v>114</v>
      </c>
      <c r="H7005" s="4" t="s">
        <v>21</v>
      </c>
      <c r="I7005" s="5">
        <v>44</v>
      </c>
      <c r="J7005" s="6">
        <v>53</v>
      </c>
      <c r="K7005" s="7">
        <v>2332</v>
      </c>
      <c r="L7005" s="7">
        <v>1422.52</v>
      </c>
      <c r="M7005" s="8">
        <v>0.61</v>
      </c>
      <c r="N7005" s="2" t="s">
        <v>82</v>
      </c>
      <c r="O7005">
        <f t="shared" si="872"/>
        <v>2021</v>
      </c>
      <c r="P7005">
        <f t="shared" si="873"/>
        <v>5</v>
      </c>
      <c r="Q7005" t="str">
        <f t="shared" si="874"/>
        <v>mai</v>
      </c>
      <c r="R7005" t="str">
        <f t="shared" si="875"/>
        <v>Wisconsin</v>
      </c>
      <c r="S7005" t="str">
        <f t="shared" si="876"/>
        <v>2021-05</v>
      </c>
      <c r="T7005">
        <f>IF(AND(COUNTIF(Calculs!$Q$2:$Q$12,$O7005)&gt;0,COUNTIF(Calculs!$S$2:$S$12,$E7005)&gt;0,COUNTIF(Calculs!$U$2:$U$12,$H7005)&gt;0),1,0)</f>
        <v>1</v>
      </c>
      <c r="U7005">
        <f t="shared" si="877"/>
        <v>2332</v>
      </c>
      <c r="V7005">
        <f t="shared" si="878"/>
        <v>53</v>
      </c>
      <c r="W7005">
        <f t="shared" si="879"/>
        <v>1422.52</v>
      </c>
    </row>
    <row r="7006" spans="1:23" ht="15.75" customHeight="1" x14ac:dyDescent="0.3">
      <c r="A7006" s="2" t="s">
        <v>29</v>
      </c>
      <c r="B7006" s="2">
        <v>1185732</v>
      </c>
      <c r="C7006" s="3">
        <v>44320</v>
      </c>
      <c r="D7006" s="12" t="str" cm="1">
        <f t="array" ref="D7006">_xlfn.SWITCH(WEEKDAY(C7006,2), 1, "Lundi", 2, "Mardi", 3, "Mercredi", 4, "Jeudi", 5, "Vendredi", 6, "Samedi", 7, "Dimanche", "Erreur")</f>
        <v>Mardi</v>
      </c>
      <c r="E7006" s="2" t="s">
        <v>35</v>
      </c>
      <c r="F7006" s="2" t="s">
        <v>113</v>
      </c>
      <c r="G7006" s="2" t="s">
        <v>114</v>
      </c>
      <c r="H7006" s="4" t="s">
        <v>22</v>
      </c>
      <c r="I7006" s="5">
        <v>47</v>
      </c>
      <c r="J7006" s="6">
        <v>90</v>
      </c>
      <c r="K7006" s="7">
        <v>4230</v>
      </c>
      <c r="L7006" s="7">
        <v>2157.3000000000002</v>
      </c>
      <c r="M7006" s="8">
        <v>0.51</v>
      </c>
      <c r="N7006" s="2" t="s">
        <v>82</v>
      </c>
      <c r="O7006">
        <f t="shared" si="872"/>
        <v>2021</v>
      </c>
      <c r="P7006">
        <f t="shared" si="873"/>
        <v>5</v>
      </c>
      <c r="Q7006" t="str">
        <f t="shared" si="874"/>
        <v>mai</v>
      </c>
      <c r="R7006" t="str">
        <f t="shared" si="875"/>
        <v>Wisconsin</v>
      </c>
      <c r="S7006" t="str">
        <f t="shared" si="876"/>
        <v>2021-05</v>
      </c>
      <c r="T7006">
        <f>IF(AND(COUNTIF(Calculs!$Q$2:$Q$12,$O7006)&gt;0,COUNTIF(Calculs!$S$2:$S$12,$E7006)&gt;0,COUNTIF(Calculs!$U$2:$U$12,$H7006)&gt;0),1,0)</f>
        <v>1</v>
      </c>
      <c r="U7006">
        <f t="shared" si="877"/>
        <v>4230</v>
      </c>
      <c r="V7006">
        <f t="shared" si="878"/>
        <v>90</v>
      </c>
      <c r="W7006">
        <f t="shared" si="879"/>
        <v>2157.3000000000002</v>
      </c>
    </row>
    <row r="7007" spans="1:23" ht="15.75" customHeight="1" x14ac:dyDescent="0.3">
      <c r="A7007" s="2" t="s">
        <v>29</v>
      </c>
      <c r="B7007" s="2">
        <v>1185732</v>
      </c>
      <c r="C7007" s="3">
        <v>44350</v>
      </c>
      <c r="D7007" s="12" t="str" cm="1">
        <f t="array" ref="D7007">_xlfn.SWITCH(WEEKDAY(C7007,2), 1, "Lundi", 2, "Mardi", 3, "Mercredi", 4, "Jeudi", 5, "Vendredi", 6, "Samedi", 7, "Dimanche", "Erreur")</f>
        <v>Jeudi</v>
      </c>
      <c r="E7007" s="2" t="s">
        <v>35</v>
      </c>
      <c r="F7007" s="2" t="s">
        <v>113</v>
      </c>
      <c r="G7007" s="2" t="s">
        <v>114</v>
      </c>
      <c r="H7007" s="4" t="s">
        <v>16</v>
      </c>
      <c r="I7007" s="5">
        <v>32</v>
      </c>
      <c r="J7007" s="6">
        <v>160</v>
      </c>
      <c r="K7007" s="7">
        <v>5120</v>
      </c>
      <c r="L7007" s="7">
        <v>2252.8000000000002</v>
      </c>
      <c r="M7007" s="8">
        <v>0.44</v>
      </c>
      <c r="N7007" s="2" t="s">
        <v>82</v>
      </c>
      <c r="O7007">
        <f t="shared" si="872"/>
        <v>2021</v>
      </c>
      <c r="P7007">
        <f t="shared" si="873"/>
        <v>6</v>
      </c>
      <c r="Q7007" t="str">
        <f t="shared" si="874"/>
        <v>juin</v>
      </c>
      <c r="R7007" t="str">
        <f t="shared" si="875"/>
        <v>Wisconsin</v>
      </c>
      <c r="S7007" t="str">
        <f t="shared" si="876"/>
        <v>2021-06</v>
      </c>
      <c r="T7007">
        <f>IF(AND(COUNTIF(Calculs!$Q$2:$Q$12,$O7007)&gt;0,COUNTIF(Calculs!$S$2:$S$12,$E7007)&gt;0,COUNTIF(Calculs!$U$2:$U$12,$H7007)&gt;0),1,0)</f>
        <v>1</v>
      </c>
      <c r="U7007">
        <f t="shared" si="877"/>
        <v>5120</v>
      </c>
      <c r="V7007">
        <f t="shared" si="878"/>
        <v>160</v>
      </c>
      <c r="W7007">
        <f t="shared" si="879"/>
        <v>2252.8000000000002</v>
      </c>
    </row>
    <row r="7008" spans="1:23" ht="15.75" customHeight="1" x14ac:dyDescent="0.3">
      <c r="A7008" s="2" t="s">
        <v>29</v>
      </c>
      <c r="B7008" s="2">
        <v>1185732</v>
      </c>
      <c r="C7008" s="3">
        <v>44350</v>
      </c>
      <c r="D7008" s="12" t="str" cm="1">
        <f t="array" ref="D7008">_xlfn.SWITCH(WEEKDAY(C7008,2), 1, "Lundi", 2, "Mardi", 3, "Mercredi", 4, "Jeudi", 5, "Vendredi", 6, "Samedi", 7, "Dimanche", "Erreur")</f>
        <v>Jeudi</v>
      </c>
      <c r="E7008" s="2" t="s">
        <v>35</v>
      </c>
      <c r="F7008" s="2" t="s">
        <v>113</v>
      </c>
      <c r="G7008" s="2" t="s">
        <v>114</v>
      </c>
      <c r="H7008" s="4" t="s">
        <v>18</v>
      </c>
      <c r="I7008" s="5">
        <v>27</v>
      </c>
      <c r="J7008" s="6">
        <v>90</v>
      </c>
      <c r="K7008" s="7">
        <v>2430</v>
      </c>
      <c r="L7008" s="7">
        <v>1190.7</v>
      </c>
      <c r="M7008" s="8">
        <v>0.49</v>
      </c>
      <c r="N7008" s="2" t="s">
        <v>82</v>
      </c>
      <c r="O7008">
        <f t="shared" si="872"/>
        <v>2021</v>
      </c>
      <c r="P7008">
        <f t="shared" si="873"/>
        <v>6</v>
      </c>
      <c r="Q7008" t="str">
        <f t="shared" si="874"/>
        <v>juin</v>
      </c>
      <c r="R7008" t="str">
        <f t="shared" si="875"/>
        <v>Wisconsin</v>
      </c>
      <c r="S7008" t="str">
        <f t="shared" si="876"/>
        <v>2021-06</v>
      </c>
      <c r="T7008">
        <f>IF(AND(COUNTIF(Calculs!$Q$2:$Q$12,$O7008)&gt;0,COUNTIF(Calculs!$S$2:$S$12,$E7008)&gt;0,COUNTIF(Calculs!$U$2:$U$12,$H7008)&gt;0),1,0)</f>
        <v>1</v>
      </c>
      <c r="U7008">
        <f t="shared" si="877"/>
        <v>2430</v>
      </c>
      <c r="V7008">
        <f t="shared" si="878"/>
        <v>90</v>
      </c>
      <c r="W7008">
        <f t="shared" si="879"/>
        <v>1190.7</v>
      </c>
    </row>
    <row r="7009" spans="1:23" ht="15.75" customHeight="1" x14ac:dyDescent="0.3">
      <c r="A7009" s="2" t="s">
        <v>29</v>
      </c>
      <c r="B7009" s="2">
        <v>1185732</v>
      </c>
      <c r="C7009" s="3">
        <v>44350</v>
      </c>
      <c r="D7009" s="12" t="str" cm="1">
        <f t="array" ref="D7009">_xlfn.SWITCH(WEEKDAY(C7009,2), 1, "Lundi", 2, "Mardi", 3, "Mercredi", 4, "Jeudi", 5, "Vendredi", 6, "Samedi", 7, "Dimanche", "Erreur")</f>
        <v>Jeudi</v>
      </c>
      <c r="E7009" s="2" t="s">
        <v>35</v>
      </c>
      <c r="F7009" s="2" t="s">
        <v>113</v>
      </c>
      <c r="G7009" s="2" t="s">
        <v>114</v>
      </c>
      <c r="H7009" s="4" t="s">
        <v>19</v>
      </c>
      <c r="I7009" s="5">
        <v>24</v>
      </c>
      <c r="J7009" s="6">
        <v>52</v>
      </c>
      <c r="K7009" s="7">
        <v>1248</v>
      </c>
      <c r="L7009" s="7">
        <v>549.12</v>
      </c>
      <c r="M7009" s="8">
        <v>0.44</v>
      </c>
      <c r="N7009" s="2" t="s">
        <v>82</v>
      </c>
      <c r="O7009">
        <f t="shared" si="872"/>
        <v>2021</v>
      </c>
      <c r="P7009">
        <f t="shared" si="873"/>
        <v>6</v>
      </c>
      <c r="Q7009" t="str">
        <f t="shared" si="874"/>
        <v>juin</v>
      </c>
      <c r="R7009" t="str">
        <f t="shared" si="875"/>
        <v>Wisconsin</v>
      </c>
      <c r="S7009" t="str">
        <f t="shared" si="876"/>
        <v>2021-06</v>
      </c>
      <c r="T7009">
        <f>IF(AND(COUNTIF(Calculs!$Q$2:$Q$12,$O7009)&gt;0,COUNTIF(Calculs!$S$2:$S$12,$E7009)&gt;0,COUNTIF(Calculs!$U$2:$U$12,$H7009)&gt;0),1,0)</f>
        <v>1</v>
      </c>
      <c r="U7009">
        <f t="shared" si="877"/>
        <v>1248</v>
      </c>
      <c r="V7009">
        <f t="shared" si="878"/>
        <v>52</v>
      </c>
      <c r="W7009">
        <f t="shared" si="879"/>
        <v>549.12</v>
      </c>
    </row>
    <row r="7010" spans="1:23" ht="15.75" customHeight="1" x14ac:dyDescent="0.3">
      <c r="A7010" s="2" t="s">
        <v>29</v>
      </c>
      <c r="B7010" s="2">
        <v>1185732</v>
      </c>
      <c r="C7010" s="3">
        <v>44350</v>
      </c>
      <c r="D7010" s="12" t="str" cm="1">
        <f t="array" ref="D7010">_xlfn.SWITCH(WEEKDAY(C7010,2), 1, "Lundi", 2, "Mardi", 3, "Mercredi", 4, "Jeudi", 5, "Vendredi", 6, "Samedi", 7, "Dimanche", "Erreur")</f>
        <v>Jeudi</v>
      </c>
      <c r="E7010" s="2" t="s">
        <v>35</v>
      </c>
      <c r="F7010" s="2" t="s">
        <v>113</v>
      </c>
      <c r="G7010" s="2" t="s">
        <v>114</v>
      </c>
      <c r="H7010" s="4" t="s">
        <v>20</v>
      </c>
      <c r="I7010" s="5">
        <v>24</v>
      </c>
      <c r="J7010" s="6">
        <v>47</v>
      </c>
      <c r="K7010" s="7">
        <v>1128</v>
      </c>
      <c r="L7010" s="7">
        <v>462.47999999999996</v>
      </c>
      <c r="M7010" s="8">
        <v>0.41</v>
      </c>
      <c r="N7010" s="2" t="s">
        <v>82</v>
      </c>
      <c r="O7010">
        <f t="shared" si="872"/>
        <v>2021</v>
      </c>
      <c r="P7010">
        <f t="shared" si="873"/>
        <v>6</v>
      </c>
      <c r="Q7010" t="str">
        <f t="shared" si="874"/>
        <v>juin</v>
      </c>
      <c r="R7010" t="str">
        <f t="shared" si="875"/>
        <v>Wisconsin</v>
      </c>
      <c r="S7010" t="str">
        <f t="shared" si="876"/>
        <v>2021-06</v>
      </c>
      <c r="T7010">
        <f>IF(AND(COUNTIF(Calculs!$Q$2:$Q$12,$O7010)&gt;0,COUNTIF(Calculs!$S$2:$S$12,$E7010)&gt;0,COUNTIF(Calculs!$U$2:$U$12,$H7010)&gt;0),1,0)</f>
        <v>1</v>
      </c>
      <c r="U7010">
        <f t="shared" si="877"/>
        <v>1128</v>
      </c>
      <c r="V7010">
        <f t="shared" si="878"/>
        <v>47</v>
      </c>
      <c r="W7010">
        <f t="shared" si="879"/>
        <v>462.47999999999996</v>
      </c>
    </row>
    <row r="7011" spans="1:23" ht="15.75" customHeight="1" x14ac:dyDescent="0.3">
      <c r="A7011" s="2" t="s">
        <v>29</v>
      </c>
      <c r="B7011" s="2">
        <v>1185732</v>
      </c>
      <c r="C7011" s="3">
        <v>44350</v>
      </c>
      <c r="D7011" s="12" t="str" cm="1">
        <f t="array" ref="D7011">_xlfn.SWITCH(WEEKDAY(C7011,2), 1, "Lundi", 2, "Mardi", 3, "Mercredi", 4, "Jeudi", 5, "Vendredi", 6, "Samedi", 7, "Dimanche", "Erreur")</f>
        <v>Jeudi</v>
      </c>
      <c r="E7011" s="2" t="s">
        <v>35</v>
      </c>
      <c r="F7011" s="2" t="s">
        <v>113</v>
      </c>
      <c r="G7011" s="2" t="s">
        <v>114</v>
      </c>
      <c r="H7011" s="4" t="s">
        <v>21</v>
      </c>
      <c r="I7011" s="5">
        <v>34</v>
      </c>
      <c r="J7011" s="6">
        <v>46</v>
      </c>
      <c r="K7011" s="7">
        <v>1564</v>
      </c>
      <c r="L7011" s="7">
        <v>938.4</v>
      </c>
      <c r="M7011" s="8">
        <v>0.6</v>
      </c>
      <c r="N7011" s="2" t="s">
        <v>82</v>
      </c>
      <c r="O7011">
        <f t="shared" si="872"/>
        <v>2021</v>
      </c>
      <c r="P7011">
        <f t="shared" si="873"/>
        <v>6</v>
      </c>
      <c r="Q7011" t="str">
        <f t="shared" si="874"/>
        <v>juin</v>
      </c>
      <c r="R7011" t="str">
        <f t="shared" si="875"/>
        <v>Wisconsin</v>
      </c>
      <c r="S7011" t="str">
        <f t="shared" si="876"/>
        <v>2021-06</v>
      </c>
      <c r="T7011">
        <f>IF(AND(COUNTIF(Calculs!$Q$2:$Q$12,$O7011)&gt;0,COUNTIF(Calculs!$S$2:$S$12,$E7011)&gt;0,COUNTIF(Calculs!$U$2:$U$12,$H7011)&gt;0),1,0)</f>
        <v>1</v>
      </c>
      <c r="U7011">
        <f t="shared" si="877"/>
        <v>1564</v>
      </c>
      <c r="V7011">
        <f t="shared" si="878"/>
        <v>46</v>
      </c>
      <c r="W7011">
        <f t="shared" si="879"/>
        <v>938.4</v>
      </c>
    </row>
    <row r="7012" spans="1:23" ht="15.75" customHeight="1" x14ac:dyDescent="0.3">
      <c r="A7012" s="2" t="s">
        <v>29</v>
      </c>
      <c r="B7012" s="2">
        <v>1185732</v>
      </c>
      <c r="C7012" s="3">
        <v>44350</v>
      </c>
      <c r="D7012" s="12" t="str" cm="1">
        <f t="array" ref="D7012">_xlfn.SWITCH(WEEKDAY(C7012,2), 1, "Lundi", 2, "Mardi", 3, "Mercredi", 4, "Jeudi", 5, "Vendredi", 6, "Samedi", 7, "Dimanche", "Erreur")</f>
        <v>Jeudi</v>
      </c>
      <c r="E7012" s="2" t="s">
        <v>35</v>
      </c>
      <c r="F7012" s="2" t="s">
        <v>113</v>
      </c>
      <c r="G7012" s="2" t="s">
        <v>114</v>
      </c>
      <c r="H7012" s="4" t="s">
        <v>22</v>
      </c>
      <c r="I7012" s="5">
        <v>51</v>
      </c>
      <c r="J7012" s="6">
        <v>98</v>
      </c>
      <c r="K7012" s="7">
        <v>4998</v>
      </c>
      <c r="L7012" s="7">
        <v>2748.9</v>
      </c>
      <c r="M7012" s="8">
        <v>0.55000000000000004</v>
      </c>
      <c r="N7012" s="2" t="s">
        <v>82</v>
      </c>
      <c r="O7012">
        <f t="shared" si="872"/>
        <v>2021</v>
      </c>
      <c r="P7012">
        <f t="shared" si="873"/>
        <v>6</v>
      </c>
      <c r="Q7012" t="str">
        <f t="shared" si="874"/>
        <v>juin</v>
      </c>
      <c r="R7012" t="str">
        <f t="shared" si="875"/>
        <v>Wisconsin</v>
      </c>
      <c r="S7012" t="str">
        <f t="shared" si="876"/>
        <v>2021-06</v>
      </c>
      <c r="T7012">
        <f>IF(AND(COUNTIF(Calculs!$Q$2:$Q$12,$O7012)&gt;0,COUNTIF(Calculs!$S$2:$S$12,$E7012)&gt;0,COUNTIF(Calculs!$U$2:$U$12,$H7012)&gt;0),1,0)</f>
        <v>1</v>
      </c>
      <c r="U7012">
        <f t="shared" si="877"/>
        <v>4998</v>
      </c>
      <c r="V7012">
        <f t="shared" si="878"/>
        <v>98</v>
      </c>
      <c r="W7012">
        <f t="shared" si="879"/>
        <v>2748.9</v>
      </c>
    </row>
    <row r="7013" spans="1:23" ht="15.75" customHeight="1" x14ac:dyDescent="0.3">
      <c r="A7013" s="2" t="s">
        <v>29</v>
      </c>
      <c r="B7013" s="2">
        <v>1185732</v>
      </c>
      <c r="C7013" s="3">
        <v>44379</v>
      </c>
      <c r="D7013" s="12" t="str" cm="1">
        <f t="array" ref="D7013">_xlfn.SWITCH(WEEKDAY(C7013,2), 1, "Lundi", 2, "Mardi", 3, "Mercredi", 4, "Jeudi", 5, "Vendredi", 6, "Samedi", 7, "Dimanche", "Erreur")</f>
        <v>Vendredi</v>
      </c>
      <c r="E7013" s="2" t="s">
        <v>35</v>
      </c>
      <c r="F7013" s="2" t="s">
        <v>113</v>
      </c>
      <c r="G7013" s="2" t="s">
        <v>114</v>
      </c>
      <c r="H7013" s="4" t="s">
        <v>16</v>
      </c>
      <c r="I7013" s="5">
        <v>45</v>
      </c>
      <c r="J7013" s="6">
        <v>149</v>
      </c>
      <c r="K7013" s="7">
        <v>6705</v>
      </c>
      <c r="L7013" s="7">
        <v>2816.1</v>
      </c>
      <c r="M7013" s="8">
        <v>0.42</v>
      </c>
      <c r="N7013" s="2" t="s">
        <v>82</v>
      </c>
      <c r="O7013">
        <f t="shared" si="872"/>
        <v>2021</v>
      </c>
      <c r="P7013">
        <f t="shared" si="873"/>
        <v>7</v>
      </c>
      <c r="Q7013" t="str">
        <f t="shared" si="874"/>
        <v>juil</v>
      </c>
      <c r="R7013" t="str">
        <f t="shared" si="875"/>
        <v>Wisconsin</v>
      </c>
      <c r="S7013" t="str">
        <f t="shared" si="876"/>
        <v>2021-07</v>
      </c>
      <c r="T7013">
        <f>IF(AND(COUNTIF(Calculs!$Q$2:$Q$12,$O7013)&gt;0,COUNTIF(Calculs!$S$2:$S$12,$E7013)&gt;0,COUNTIF(Calculs!$U$2:$U$12,$H7013)&gt;0),1,0)</f>
        <v>1</v>
      </c>
      <c r="U7013">
        <f t="shared" si="877"/>
        <v>6705</v>
      </c>
      <c r="V7013">
        <f t="shared" si="878"/>
        <v>149</v>
      </c>
      <c r="W7013">
        <f t="shared" si="879"/>
        <v>2816.1</v>
      </c>
    </row>
    <row r="7014" spans="1:23" ht="15.75" customHeight="1" x14ac:dyDescent="0.3">
      <c r="A7014" s="2" t="s">
        <v>29</v>
      </c>
      <c r="B7014" s="2">
        <v>1185732</v>
      </c>
      <c r="C7014" s="3">
        <v>44379</v>
      </c>
      <c r="D7014" s="12" t="str" cm="1">
        <f t="array" ref="D7014">_xlfn.SWITCH(WEEKDAY(C7014,2), 1, "Lundi", 2, "Mardi", 3, "Mercredi", 4, "Jeudi", 5, "Vendredi", 6, "Samedi", 7, "Dimanche", "Erreur")</f>
        <v>Vendredi</v>
      </c>
      <c r="E7014" s="2" t="s">
        <v>35</v>
      </c>
      <c r="F7014" s="2" t="s">
        <v>113</v>
      </c>
      <c r="G7014" s="2" t="s">
        <v>114</v>
      </c>
      <c r="H7014" s="4" t="s">
        <v>18</v>
      </c>
      <c r="I7014" s="5">
        <v>42</v>
      </c>
      <c r="J7014" s="6">
        <v>87</v>
      </c>
      <c r="K7014" s="7">
        <v>3654</v>
      </c>
      <c r="L7014" s="7">
        <v>1790.46</v>
      </c>
      <c r="M7014" s="8">
        <v>0.49</v>
      </c>
      <c r="N7014" s="2" t="s">
        <v>82</v>
      </c>
      <c r="O7014">
        <f t="shared" si="872"/>
        <v>2021</v>
      </c>
      <c r="P7014">
        <f t="shared" si="873"/>
        <v>7</v>
      </c>
      <c r="Q7014" t="str">
        <f t="shared" si="874"/>
        <v>juil</v>
      </c>
      <c r="R7014" t="str">
        <f t="shared" si="875"/>
        <v>Wisconsin</v>
      </c>
      <c r="S7014" t="str">
        <f t="shared" si="876"/>
        <v>2021-07</v>
      </c>
      <c r="T7014">
        <f>IF(AND(COUNTIF(Calculs!$Q$2:$Q$12,$O7014)&gt;0,COUNTIF(Calculs!$S$2:$S$12,$E7014)&gt;0,COUNTIF(Calculs!$U$2:$U$12,$H7014)&gt;0),1,0)</f>
        <v>1</v>
      </c>
      <c r="U7014">
        <f t="shared" si="877"/>
        <v>3654</v>
      </c>
      <c r="V7014">
        <f t="shared" si="878"/>
        <v>87</v>
      </c>
      <c r="W7014">
        <f t="shared" si="879"/>
        <v>1790.46</v>
      </c>
    </row>
    <row r="7015" spans="1:23" ht="15.75" customHeight="1" x14ac:dyDescent="0.3">
      <c r="A7015" s="2" t="s">
        <v>29</v>
      </c>
      <c r="B7015" s="2">
        <v>1185732</v>
      </c>
      <c r="C7015" s="3">
        <v>44379</v>
      </c>
      <c r="D7015" s="12" t="str" cm="1">
        <f t="array" ref="D7015">_xlfn.SWITCH(WEEKDAY(C7015,2), 1, "Lundi", 2, "Mardi", 3, "Mercredi", 4, "Jeudi", 5, "Vendredi", 6, "Samedi", 7, "Dimanche", "Erreur")</f>
        <v>Vendredi</v>
      </c>
      <c r="E7015" s="2" t="s">
        <v>35</v>
      </c>
      <c r="F7015" s="2" t="s">
        <v>113</v>
      </c>
      <c r="G7015" s="2" t="s">
        <v>114</v>
      </c>
      <c r="H7015" s="4" t="s">
        <v>19</v>
      </c>
      <c r="I7015" s="5">
        <v>38</v>
      </c>
      <c r="J7015" s="6">
        <v>61</v>
      </c>
      <c r="K7015" s="7">
        <v>2318</v>
      </c>
      <c r="L7015" s="7">
        <v>996.74</v>
      </c>
      <c r="M7015" s="8">
        <v>0.43</v>
      </c>
      <c r="N7015" s="2" t="s">
        <v>82</v>
      </c>
      <c r="O7015">
        <f t="shared" si="872"/>
        <v>2021</v>
      </c>
      <c r="P7015">
        <f t="shared" si="873"/>
        <v>7</v>
      </c>
      <c r="Q7015" t="str">
        <f t="shared" si="874"/>
        <v>juil</v>
      </c>
      <c r="R7015" t="str">
        <f t="shared" si="875"/>
        <v>Wisconsin</v>
      </c>
      <c r="S7015" t="str">
        <f t="shared" si="876"/>
        <v>2021-07</v>
      </c>
      <c r="T7015">
        <f>IF(AND(COUNTIF(Calculs!$Q$2:$Q$12,$O7015)&gt;0,COUNTIF(Calculs!$S$2:$S$12,$E7015)&gt;0,COUNTIF(Calculs!$U$2:$U$12,$H7015)&gt;0),1,0)</f>
        <v>1</v>
      </c>
      <c r="U7015">
        <f t="shared" si="877"/>
        <v>2318</v>
      </c>
      <c r="V7015">
        <f t="shared" si="878"/>
        <v>61</v>
      </c>
      <c r="W7015">
        <f t="shared" si="879"/>
        <v>996.74</v>
      </c>
    </row>
    <row r="7016" spans="1:23" ht="15.75" customHeight="1" x14ac:dyDescent="0.3">
      <c r="A7016" s="2" t="s">
        <v>29</v>
      </c>
      <c r="B7016" s="2">
        <v>1185732</v>
      </c>
      <c r="C7016" s="3">
        <v>44379</v>
      </c>
      <c r="D7016" s="12" t="str" cm="1">
        <f t="array" ref="D7016">_xlfn.SWITCH(WEEKDAY(C7016,2), 1, "Lundi", 2, "Mardi", 3, "Mercredi", 4, "Jeudi", 5, "Vendredi", 6, "Samedi", 7, "Dimanche", "Erreur")</f>
        <v>Vendredi</v>
      </c>
      <c r="E7016" s="2" t="s">
        <v>35</v>
      </c>
      <c r="F7016" s="2" t="s">
        <v>113</v>
      </c>
      <c r="G7016" s="2" t="s">
        <v>114</v>
      </c>
      <c r="H7016" s="4" t="s">
        <v>20</v>
      </c>
      <c r="I7016" s="5">
        <v>38</v>
      </c>
      <c r="J7016" s="6">
        <v>51</v>
      </c>
      <c r="K7016" s="7">
        <v>1938</v>
      </c>
      <c r="L7016" s="7">
        <v>813.95999999999992</v>
      </c>
      <c r="M7016" s="8">
        <v>0.42</v>
      </c>
      <c r="N7016" s="2" t="s">
        <v>82</v>
      </c>
      <c r="O7016">
        <f t="shared" si="872"/>
        <v>2021</v>
      </c>
      <c r="P7016">
        <f t="shared" si="873"/>
        <v>7</v>
      </c>
      <c r="Q7016" t="str">
        <f t="shared" si="874"/>
        <v>juil</v>
      </c>
      <c r="R7016" t="str">
        <f t="shared" si="875"/>
        <v>Wisconsin</v>
      </c>
      <c r="S7016" t="str">
        <f t="shared" si="876"/>
        <v>2021-07</v>
      </c>
      <c r="T7016">
        <f>IF(AND(COUNTIF(Calculs!$Q$2:$Q$12,$O7016)&gt;0,COUNTIF(Calculs!$S$2:$S$12,$E7016)&gt;0,COUNTIF(Calculs!$U$2:$U$12,$H7016)&gt;0),1,0)</f>
        <v>1</v>
      </c>
      <c r="U7016">
        <f t="shared" si="877"/>
        <v>1938</v>
      </c>
      <c r="V7016">
        <f t="shared" si="878"/>
        <v>51</v>
      </c>
      <c r="W7016">
        <f t="shared" si="879"/>
        <v>813.95999999999992</v>
      </c>
    </row>
    <row r="7017" spans="1:23" ht="15.75" customHeight="1" x14ac:dyDescent="0.3">
      <c r="A7017" s="2" t="s">
        <v>29</v>
      </c>
      <c r="B7017" s="2">
        <v>1185732</v>
      </c>
      <c r="C7017" s="3">
        <v>44379</v>
      </c>
      <c r="D7017" s="12" t="str" cm="1">
        <f t="array" ref="D7017">_xlfn.SWITCH(WEEKDAY(C7017,2), 1, "Lundi", 2, "Mardi", 3, "Mercredi", 4, "Jeudi", 5, "Vendredi", 6, "Samedi", 7, "Dimanche", "Erreur")</f>
        <v>Vendredi</v>
      </c>
      <c r="E7017" s="2" t="s">
        <v>35</v>
      </c>
      <c r="F7017" s="2" t="s">
        <v>113</v>
      </c>
      <c r="G7017" s="2" t="s">
        <v>114</v>
      </c>
      <c r="H7017" s="4" t="s">
        <v>21</v>
      </c>
      <c r="I7017" s="5">
        <v>48</v>
      </c>
      <c r="J7017" s="6">
        <v>50</v>
      </c>
      <c r="K7017" s="7">
        <v>2400</v>
      </c>
      <c r="L7017" s="7">
        <v>1488</v>
      </c>
      <c r="M7017" s="8">
        <v>0.62</v>
      </c>
      <c r="N7017" s="2" t="s">
        <v>82</v>
      </c>
      <c r="O7017">
        <f t="shared" si="872"/>
        <v>2021</v>
      </c>
      <c r="P7017">
        <f t="shared" si="873"/>
        <v>7</v>
      </c>
      <c r="Q7017" t="str">
        <f t="shared" si="874"/>
        <v>juil</v>
      </c>
      <c r="R7017" t="str">
        <f t="shared" si="875"/>
        <v>Wisconsin</v>
      </c>
      <c r="S7017" t="str">
        <f t="shared" si="876"/>
        <v>2021-07</v>
      </c>
      <c r="T7017">
        <f>IF(AND(COUNTIF(Calculs!$Q$2:$Q$12,$O7017)&gt;0,COUNTIF(Calculs!$S$2:$S$12,$E7017)&gt;0,COUNTIF(Calculs!$U$2:$U$12,$H7017)&gt;0),1,0)</f>
        <v>1</v>
      </c>
      <c r="U7017">
        <f t="shared" si="877"/>
        <v>2400</v>
      </c>
      <c r="V7017">
        <f t="shared" si="878"/>
        <v>50</v>
      </c>
      <c r="W7017">
        <f t="shared" si="879"/>
        <v>1488</v>
      </c>
    </row>
    <row r="7018" spans="1:23" ht="15.75" customHeight="1" x14ac:dyDescent="0.3">
      <c r="A7018" s="2" t="s">
        <v>29</v>
      </c>
      <c r="B7018" s="2">
        <v>1185732</v>
      </c>
      <c r="C7018" s="3">
        <v>44379</v>
      </c>
      <c r="D7018" s="12" t="str" cm="1">
        <f t="array" ref="D7018">_xlfn.SWITCH(WEEKDAY(C7018,2), 1, "Lundi", 2, "Mardi", 3, "Mercredi", 4, "Jeudi", 5, "Vendredi", 6, "Samedi", 7, "Dimanche", "Erreur")</f>
        <v>Vendredi</v>
      </c>
      <c r="E7018" s="2" t="s">
        <v>35</v>
      </c>
      <c r="F7018" s="2" t="s">
        <v>113</v>
      </c>
      <c r="G7018" s="2" t="s">
        <v>114</v>
      </c>
      <c r="H7018" s="4" t="s">
        <v>22</v>
      </c>
      <c r="I7018" s="5">
        <v>52</v>
      </c>
      <c r="J7018" s="6">
        <v>94</v>
      </c>
      <c r="K7018" s="7">
        <v>4888</v>
      </c>
      <c r="L7018" s="7">
        <v>2639.52</v>
      </c>
      <c r="M7018" s="8">
        <v>0.54</v>
      </c>
      <c r="N7018" s="2" t="s">
        <v>82</v>
      </c>
      <c r="O7018">
        <f t="shared" si="872"/>
        <v>2021</v>
      </c>
      <c r="P7018">
        <f t="shared" si="873"/>
        <v>7</v>
      </c>
      <c r="Q7018" t="str">
        <f t="shared" si="874"/>
        <v>juil</v>
      </c>
      <c r="R7018" t="str">
        <f t="shared" si="875"/>
        <v>Wisconsin</v>
      </c>
      <c r="S7018" t="str">
        <f t="shared" si="876"/>
        <v>2021-07</v>
      </c>
      <c r="T7018">
        <f>IF(AND(COUNTIF(Calculs!$Q$2:$Q$12,$O7018)&gt;0,COUNTIF(Calculs!$S$2:$S$12,$E7018)&gt;0,COUNTIF(Calculs!$U$2:$U$12,$H7018)&gt;0),1,0)</f>
        <v>1</v>
      </c>
      <c r="U7018">
        <f t="shared" si="877"/>
        <v>4888</v>
      </c>
      <c r="V7018">
        <f t="shared" si="878"/>
        <v>94</v>
      </c>
      <c r="W7018">
        <f t="shared" si="879"/>
        <v>2639.52</v>
      </c>
    </row>
    <row r="7019" spans="1:23" ht="15.75" customHeight="1" x14ac:dyDescent="0.3">
      <c r="A7019" s="2" t="s">
        <v>29</v>
      </c>
      <c r="B7019" s="2">
        <v>1185732</v>
      </c>
      <c r="C7019" s="3">
        <v>44411</v>
      </c>
      <c r="D7019" s="12" t="str" cm="1">
        <f t="array" ref="D7019">_xlfn.SWITCH(WEEKDAY(C7019,2), 1, "Lundi", 2, "Mardi", 3, "Mercredi", 4, "Jeudi", 5, "Vendredi", 6, "Samedi", 7, "Dimanche", "Erreur")</f>
        <v>Mardi</v>
      </c>
      <c r="E7019" s="2" t="s">
        <v>35</v>
      </c>
      <c r="F7019" s="2" t="s">
        <v>113</v>
      </c>
      <c r="G7019" s="2" t="s">
        <v>114</v>
      </c>
      <c r="H7019" s="4" t="s">
        <v>16</v>
      </c>
      <c r="I7019" s="5">
        <v>46</v>
      </c>
      <c r="J7019" s="6">
        <v>158</v>
      </c>
      <c r="K7019" s="7">
        <v>7268</v>
      </c>
      <c r="L7019" s="7">
        <v>3052.56</v>
      </c>
      <c r="M7019" s="8">
        <v>0.42</v>
      </c>
      <c r="N7019" s="2" t="s">
        <v>82</v>
      </c>
      <c r="O7019">
        <f t="shared" si="872"/>
        <v>2021</v>
      </c>
      <c r="P7019">
        <f t="shared" si="873"/>
        <v>8</v>
      </c>
      <c r="Q7019" t="str">
        <f t="shared" si="874"/>
        <v>août</v>
      </c>
      <c r="R7019" t="str">
        <f t="shared" si="875"/>
        <v>Wisconsin</v>
      </c>
      <c r="S7019" t="str">
        <f t="shared" si="876"/>
        <v>2021-08</v>
      </c>
      <c r="T7019">
        <f>IF(AND(COUNTIF(Calculs!$Q$2:$Q$12,$O7019)&gt;0,COUNTIF(Calculs!$S$2:$S$12,$E7019)&gt;0,COUNTIF(Calculs!$U$2:$U$12,$H7019)&gt;0),1,0)</f>
        <v>1</v>
      </c>
      <c r="U7019">
        <f t="shared" si="877"/>
        <v>7268</v>
      </c>
      <c r="V7019">
        <f t="shared" si="878"/>
        <v>158</v>
      </c>
      <c r="W7019">
        <f t="shared" si="879"/>
        <v>3052.56</v>
      </c>
    </row>
    <row r="7020" spans="1:23" ht="15.75" customHeight="1" x14ac:dyDescent="0.3">
      <c r="A7020" s="2" t="s">
        <v>29</v>
      </c>
      <c r="B7020" s="2">
        <v>1185732</v>
      </c>
      <c r="C7020" s="3">
        <v>44411</v>
      </c>
      <c r="D7020" s="12" t="str" cm="1">
        <f t="array" ref="D7020">_xlfn.SWITCH(WEEKDAY(C7020,2), 1, "Lundi", 2, "Mardi", 3, "Mercredi", 4, "Jeudi", 5, "Vendredi", 6, "Samedi", 7, "Dimanche", "Erreur")</f>
        <v>Mardi</v>
      </c>
      <c r="E7020" s="2" t="s">
        <v>35</v>
      </c>
      <c r="F7020" s="2" t="s">
        <v>113</v>
      </c>
      <c r="G7020" s="2" t="s">
        <v>114</v>
      </c>
      <c r="H7020" s="4" t="s">
        <v>18</v>
      </c>
      <c r="I7020" s="5">
        <v>43</v>
      </c>
      <c r="J7020" s="6">
        <v>84</v>
      </c>
      <c r="K7020" s="7">
        <v>3612</v>
      </c>
      <c r="L7020" s="7">
        <v>1697.6399999999999</v>
      </c>
      <c r="M7020" s="8">
        <v>0.47</v>
      </c>
      <c r="N7020" s="2" t="s">
        <v>82</v>
      </c>
      <c r="O7020">
        <f t="shared" si="872"/>
        <v>2021</v>
      </c>
      <c r="P7020">
        <f t="shared" si="873"/>
        <v>8</v>
      </c>
      <c r="Q7020" t="str">
        <f t="shared" si="874"/>
        <v>août</v>
      </c>
      <c r="R7020" t="str">
        <f t="shared" si="875"/>
        <v>Wisconsin</v>
      </c>
      <c r="S7020" t="str">
        <f t="shared" si="876"/>
        <v>2021-08</v>
      </c>
      <c r="T7020">
        <f>IF(AND(COUNTIF(Calculs!$Q$2:$Q$12,$O7020)&gt;0,COUNTIF(Calculs!$S$2:$S$12,$E7020)&gt;0,COUNTIF(Calculs!$U$2:$U$12,$H7020)&gt;0),1,0)</f>
        <v>1</v>
      </c>
      <c r="U7020">
        <f t="shared" si="877"/>
        <v>3612</v>
      </c>
      <c r="V7020">
        <f t="shared" si="878"/>
        <v>84</v>
      </c>
      <c r="W7020">
        <f t="shared" si="879"/>
        <v>1697.6399999999999</v>
      </c>
    </row>
    <row r="7021" spans="1:23" ht="15.75" customHeight="1" x14ac:dyDescent="0.3">
      <c r="A7021" s="2" t="s">
        <v>29</v>
      </c>
      <c r="B7021" s="2">
        <v>1185732</v>
      </c>
      <c r="C7021" s="3">
        <v>44411</v>
      </c>
      <c r="D7021" s="12" t="str" cm="1">
        <f t="array" ref="D7021">_xlfn.SWITCH(WEEKDAY(C7021,2), 1, "Lundi", 2, "Mardi", 3, "Mercredi", 4, "Jeudi", 5, "Vendredi", 6, "Samedi", 7, "Dimanche", "Erreur")</f>
        <v>Mardi</v>
      </c>
      <c r="E7021" s="2" t="s">
        <v>35</v>
      </c>
      <c r="F7021" s="2" t="s">
        <v>113</v>
      </c>
      <c r="G7021" s="2" t="s">
        <v>114</v>
      </c>
      <c r="H7021" s="4" t="s">
        <v>19</v>
      </c>
      <c r="I7021" s="5">
        <v>39</v>
      </c>
      <c r="J7021" s="6">
        <v>56</v>
      </c>
      <c r="K7021" s="7">
        <v>2184</v>
      </c>
      <c r="L7021" s="7">
        <v>873.6</v>
      </c>
      <c r="M7021" s="8">
        <v>0.4</v>
      </c>
      <c r="N7021" s="2" t="s">
        <v>82</v>
      </c>
      <c r="O7021">
        <f t="shared" si="872"/>
        <v>2021</v>
      </c>
      <c r="P7021">
        <f t="shared" si="873"/>
        <v>8</v>
      </c>
      <c r="Q7021" t="str">
        <f t="shared" si="874"/>
        <v>août</v>
      </c>
      <c r="R7021" t="str">
        <f t="shared" si="875"/>
        <v>Wisconsin</v>
      </c>
      <c r="S7021" t="str">
        <f t="shared" si="876"/>
        <v>2021-08</v>
      </c>
      <c r="T7021">
        <f>IF(AND(COUNTIF(Calculs!$Q$2:$Q$12,$O7021)&gt;0,COUNTIF(Calculs!$S$2:$S$12,$E7021)&gt;0,COUNTIF(Calculs!$U$2:$U$12,$H7021)&gt;0),1,0)</f>
        <v>1</v>
      </c>
      <c r="U7021">
        <f t="shared" si="877"/>
        <v>2184</v>
      </c>
      <c r="V7021">
        <f t="shared" si="878"/>
        <v>56</v>
      </c>
      <c r="W7021">
        <f t="shared" si="879"/>
        <v>873.6</v>
      </c>
    </row>
    <row r="7022" spans="1:23" ht="15.75" customHeight="1" x14ac:dyDescent="0.3">
      <c r="A7022" s="2" t="s">
        <v>29</v>
      </c>
      <c r="B7022" s="2">
        <v>1185732</v>
      </c>
      <c r="C7022" s="3">
        <v>44411</v>
      </c>
      <c r="D7022" s="12" t="str" cm="1">
        <f t="array" ref="D7022">_xlfn.SWITCH(WEEKDAY(C7022,2), 1, "Lundi", 2, "Mardi", 3, "Mercredi", 4, "Jeudi", 5, "Vendredi", 6, "Samedi", 7, "Dimanche", "Erreur")</f>
        <v>Mardi</v>
      </c>
      <c r="E7022" s="2" t="s">
        <v>35</v>
      </c>
      <c r="F7022" s="2" t="s">
        <v>113</v>
      </c>
      <c r="G7022" s="2" t="s">
        <v>114</v>
      </c>
      <c r="H7022" s="4" t="s">
        <v>20</v>
      </c>
      <c r="I7022" s="5">
        <v>39</v>
      </c>
      <c r="J7022" s="6">
        <v>50</v>
      </c>
      <c r="K7022" s="7">
        <v>1950</v>
      </c>
      <c r="L7022" s="7">
        <v>877.49999999999989</v>
      </c>
      <c r="M7022" s="8">
        <v>0.44999999999999996</v>
      </c>
      <c r="N7022" s="2" t="s">
        <v>82</v>
      </c>
      <c r="O7022">
        <f t="shared" si="872"/>
        <v>2021</v>
      </c>
      <c r="P7022">
        <f t="shared" si="873"/>
        <v>8</v>
      </c>
      <c r="Q7022" t="str">
        <f t="shared" si="874"/>
        <v>août</v>
      </c>
      <c r="R7022" t="str">
        <f t="shared" si="875"/>
        <v>Wisconsin</v>
      </c>
      <c r="S7022" t="str">
        <f t="shared" si="876"/>
        <v>2021-08</v>
      </c>
      <c r="T7022">
        <f>IF(AND(COUNTIF(Calculs!$Q$2:$Q$12,$O7022)&gt;0,COUNTIF(Calculs!$S$2:$S$12,$E7022)&gt;0,COUNTIF(Calculs!$U$2:$U$12,$H7022)&gt;0),1,0)</f>
        <v>1</v>
      </c>
      <c r="U7022">
        <f t="shared" si="877"/>
        <v>1950</v>
      </c>
      <c r="V7022">
        <f t="shared" si="878"/>
        <v>50</v>
      </c>
      <c r="W7022">
        <f t="shared" si="879"/>
        <v>877.49999999999989</v>
      </c>
    </row>
    <row r="7023" spans="1:23" ht="15.75" customHeight="1" x14ac:dyDescent="0.3">
      <c r="A7023" s="2" t="s">
        <v>29</v>
      </c>
      <c r="B7023" s="2">
        <v>1185732</v>
      </c>
      <c r="C7023" s="3">
        <v>44411</v>
      </c>
      <c r="D7023" s="12" t="str" cm="1">
        <f t="array" ref="D7023">_xlfn.SWITCH(WEEKDAY(C7023,2), 1, "Lundi", 2, "Mardi", 3, "Mercredi", 4, "Jeudi", 5, "Vendredi", 6, "Samedi", 7, "Dimanche", "Erreur")</f>
        <v>Mardi</v>
      </c>
      <c r="E7023" s="2" t="s">
        <v>35</v>
      </c>
      <c r="F7023" s="2" t="s">
        <v>113</v>
      </c>
      <c r="G7023" s="2" t="s">
        <v>114</v>
      </c>
      <c r="H7023" s="4" t="s">
        <v>21</v>
      </c>
      <c r="I7023" s="5">
        <v>48</v>
      </c>
      <c r="J7023" s="6">
        <v>46</v>
      </c>
      <c r="K7023" s="7">
        <v>2208</v>
      </c>
      <c r="L7023" s="7">
        <v>1435.2</v>
      </c>
      <c r="M7023" s="8">
        <v>0.65</v>
      </c>
      <c r="N7023" s="2" t="s">
        <v>82</v>
      </c>
      <c r="O7023">
        <f t="shared" si="872"/>
        <v>2021</v>
      </c>
      <c r="P7023">
        <f t="shared" si="873"/>
        <v>8</v>
      </c>
      <c r="Q7023" t="str">
        <f t="shared" si="874"/>
        <v>août</v>
      </c>
      <c r="R7023" t="str">
        <f t="shared" si="875"/>
        <v>Wisconsin</v>
      </c>
      <c r="S7023" t="str">
        <f t="shared" si="876"/>
        <v>2021-08</v>
      </c>
      <c r="T7023">
        <f>IF(AND(COUNTIF(Calculs!$Q$2:$Q$12,$O7023)&gt;0,COUNTIF(Calculs!$S$2:$S$12,$E7023)&gt;0,COUNTIF(Calculs!$U$2:$U$12,$H7023)&gt;0),1,0)</f>
        <v>1</v>
      </c>
      <c r="U7023">
        <f t="shared" si="877"/>
        <v>2208</v>
      </c>
      <c r="V7023">
        <f t="shared" si="878"/>
        <v>46</v>
      </c>
      <c r="W7023">
        <f t="shared" si="879"/>
        <v>1435.2</v>
      </c>
    </row>
    <row r="7024" spans="1:23" ht="15.75" customHeight="1" x14ac:dyDescent="0.3">
      <c r="A7024" s="2" t="s">
        <v>29</v>
      </c>
      <c r="B7024" s="2">
        <v>1185732</v>
      </c>
      <c r="C7024" s="3">
        <v>44411</v>
      </c>
      <c r="D7024" s="12" t="str" cm="1">
        <f t="array" ref="D7024">_xlfn.SWITCH(WEEKDAY(C7024,2), 1, "Lundi", 2, "Mardi", 3, "Mercredi", 4, "Jeudi", 5, "Vendredi", 6, "Samedi", 7, "Dimanche", "Erreur")</f>
        <v>Mardi</v>
      </c>
      <c r="E7024" s="2" t="s">
        <v>35</v>
      </c>
      <c r="F7024" s="2" t="s">
        <v>113</v>
      </c>
      <c r="G7024" s="2" t="s">
        <v>114</v>
      </c>
      <c r="H7024" s="4" t="s">
        <v>22</v>
      </c>
      <c r="I7024" s="5">
        <v>52</v>
      </c>
      <c r="J7024" s="6">
        <v>102</v>
      </c>
      <c r="K7024" s="7">
        <v>5304</v>
      </c>
      <c r="L7024" s="7">
        <v>2705.04</v>
      </c>
      <c r="M7024" s="8">
        <v>0.51</v>
      </c>
      <c r="N7024" s="2" t="s">
        <v>82</v>
      </c>
      <c r="O7024">
        <f t="shared" si="872"/>
        <v>2021</v>
      </c>
      <c r="P7024">
        <f t="shared" si="873"/>
        <v>8</v>
      </c>
      <c r="Q7024" t="str">
        <f t="shared" si="874"/>
        <v>août</v>
      </c>
      <c r="R7024" t="str">
        <f t="shared" si="875"/>
        <v>Wisconsin</v>
      </c>
      <c r="S7024" t="str">
        <f t="shared" si="876"/>
        <v>2021-08</v>
      </c>
      <c r="T7024">
        <f>IF(AND(COUNTIF(Calculs!$Q$2:$Q$12,$O7024)&gt;0,COUNTIF(Calculs!$S$2:$S$12,$E7024)&gt;0,COUNTIF(Calculs!$U$2:$U$12,$H7024)&gt;0),1,0)</f>
        <v>1</v>
      </c>
      <c r="U7024">
        <f t="shared" si="877"/>
        <v>5304</v>
      </c>
      <c r="V7024">
        <f t="shared" si="878"/>
        <v>102</v>
      </c>
      <c r="W7024">
        <f t="shared" si="879"/>
        <v>2705.04</v>
      </c>
    </row>
    <row r="7025" spans="1:23" ht="15.75" customHeight="1" x14ac:dyDescent="0.3">
      <c r="A7025" s="2" t="s">
        <v>29</v>
      </c>
      <c r="B7025" s="2">
        <v>1185732</v>
      </c>
      <c r="C7025" s="3">
        <v>44443</v>
      </c>
      <c r="D7025" s="12" t="str" cm="1">
        <f t="array" ref="D7025">_xlfn.SWITCH(WEEKDAY(C7025,2), 1, "Lundi", 2, "Mardi", 3, "Mercredi", 4, "Jeudi", 5, "Vendredi", 6, "Samedi", 7, "Dimanche", "Erreur")</f>
        <v>Samedi</v>
      </c>
      <c r="E7025" s="2" t="s">
        <v>35</v>
      </c>
      <c r="F7025" s="2" t="s">
        <v>113</v>
      </c>
      <c r="G7025" s="2" t="s">
        <v>114</v>
      </c>
      <c r="H7025" s="4" t="s">
        <v>16</v>
      </c>
      <c r="I7025" s="5">
        <v>33</v>
      </c>
      <c r="J7025" s="6">
        <v>143</v>
      </c>
      <c r="K7025" s="7">
        <v>4719</v>
      </c>
      <c r="L7025" s="7">
        <v>1934.79</v>
      </c>
      <c r="M7025" s="8">
        <v>0.41</v>
      </c>
      <c r="N7025" s="2" t="s">
        <v>82</v>
      </c>
      <c r="O7025">
        <f t="shared" si="872"/>
        <v>2021</v>
      </c>
      <c r="P7025">
        <f t="shared" si="873"/>
        <v>9</v>
      </c>
      <c r="Q7025" t="str">
        <f t="shared" si="874"/>
        <v>sept</v>
      </c>
      <c r="R7025" t="str">
        <f t="shared" si="875"/>
        <v>Wisconsin</v>
      </c>
      <c r="S7025" t="str">
        <f t="shared" si="876"/>
        <v>2021-09</v>
      </c>
      <c r="T7025">
        <f>IF(AND(COUNTIF(Calculs!$Q$2:$Q$12,$O7025)&gt;0,COUNTIF(Calculs!$S$2:$S$12,$E7025)&gt;0,COUNTIF(Calculs!$U$2:$U$12,$H7025)&gt;0),1,0)</f>
        <v>1</v>
      </c>
      <c r="U7025">
        <f t="shared" si="877"/>
        <v>4719</v>
      </c>
      <c r="V7025">
        <f t="shared" si="878"/>
        <v>143</v>
      </c>
      <c r="W7025">
        <f t="shared" si="879"/>
        <v>1934.79</v>
      </c>
    </row>
    <row r="7026" spans="1:23" ht="15.75" customHeight="1" x14ac:dyDescent="0.3">
      <c r="A7026" s="2" t="s">
        <v>29</v>
      </c>
      <c r="B7026" s="2">
        <v>1185732</v>
      </c>
      <c r="C7026" s="3">
        <v>44443</v>
      </c>
      <c r="D7026" s="12" t="str" cm="1">
        <f t="array" ref="D7026">_xlfn.SWITCH(WEEKDAY(C7026,2), 1, "Lundi", 2, "Mardi", 3, "Mercredi", 4, "Jeudi", 5, "Vendredi", 6, "Samedi", 7, "Dimanche", "Erreur")</f>
        <v>Samedi</v>
      </c>
      <c r="E7026" s="2" t="s">
        <v>35</v>
      </c>
      <c r="F7026" s="2" t="s">
        <v>113</v>
      </c>
      <c r="G7026" s="2" t="s">
        <v>114</v>
      </c>
      <c r="H7026" s="4" t="s">
        <v>18</v>
      </c>
      <c r="I7026" s="5">
        <v>29</v>
      </c>
      <c r="J7026" s="6">
        <v>65</v>
      </c>
      <c r="K7026" s="7">
        <v>1885</v>
      </c>
      <c r="L7026" s="7">
        <v>848.24999999999989</v>
      </c>
      <c r="M7026" s="8">
        <v>0.44999999999999996</v>
      </c>
      <c r="N7026" s="2" t="s">
        <v>82</v>
      </c>
      <c r="O7026">
        <f t="shared" si="872"/>
        <v>2021</v>
      </c>
      <c r="P7026">
        <f t="shared" si="873"/>
        <v>9</v>
      </c>
      <c r="Q7026" t="str">
        <f t="shared" si="874"/>
        <v>sept</v>
      </c>
      <c r="R7026" t="str">
        <f t="shared" si="875"/>
        <v>Wisconsin</v>
      </c>
      <c r="S7026" t="str">
        <f t="shared" si="876"/>
        <v>2021-09</v>
      </c>
      <c r="T7026">
        <f>IF(AND(COUNTIF(Calculs!$Q$2:$Q$12,$O7026)&gt;0,COUNTIF(Calculs!$S$2:$S$12,$E7026)&gt;0,COUNTIF(Calculs!$U$2:$U$12,$H7026)&gt;0),1,0)</f>
        <v>1</v>
      </c>
      <c r="U7026">
        <f t="shared" si="877"/>
        <v>1885</v>
      </c>
      <c r="V7026">
        <f t="shared" si="878"/>
        <v>65</v>
      </c>
      <c r="W7026">
        <f t="shared" si="879"/>
        <v>848.24999999999989</v>
      </c>
    </row>
    <row r="7027" spans="1:23" ht="15.75" customHeight="1" x14ac:dyDescent="0.3">
      <c r="A7027" s="2" t="s">
        <v>29</v>
      </c>
      <c r="B7027" s="2">
        <v>1185732</v>
      </c>
      <c r="C7027" s="3">
        <v>44443</v>
      </c>
      <c r="D7027" s="12" t="str" cm="1">
        <f t="array" ref="D7027">_xlfn.SWITCH(WEEKDAY(C7027,2), 1, "Lundi", 2, "Mardi", 3, "Mercredi", 4, "Jeudi", 5, "Vendredi", 6, "Samedi", 7, "Dimanche", "Erreur")</f>
        <v>Samedi</v>
      </c>
      <c r="E7027" s="2" t="s">
        <v>35</v>
      </c>
      <c r="F7027" s="2" t="s">
        <v>113</v>
      </c>
      <c r="G7027" s="2" t="s">
        <v>114</v>
      </c>
      <c r="H7027" s="4" t="s">
        <v>19</v>
      </c>
      <c r="I7027" s="5">
        <v>24</v>
      </c>
      <c r="J7027" s="6">
        <v>44</v>
      </c>
      <c r="K7027" s="7">
        <v>1056</v>
      </c>
      <c r="L7027" s="7">
        <v>475.19999999999993</v>
      </c>
      <c r="M7027" s="8">
        <v>0.44999999999999996</v>
      </c>
      <c r="N7027" s="2" t="s">
        <v>82</v>
      </c>
      <c r="O7027">
        <f t="shared" si="872"/>
        <v>2021</v>
      </c>
      <c r="P7027">
        <f t="shared" si="873"/>
        <v>9</v>
      </c>
      <c r="Q7027" t="str">
        <f t="shared" si="874"/>
        <v>sept</v>
      </c>
      <c r="R7027" t="str">
        <f t="shared" si="875"/>
        <v>Wisconsin</v>
      </c>
      <c r="S7027" t="str">
        <f t="shared" si="876"/>
        <v>2021-09</v>
      </c>
      <c r="T7027">
        <f>IF(AND(COUNTIF(Calculs!$Q$2:$Q$12,$O7027)&gt;0,COUNTIF(Calculs!$S$2:$S$12,$E7027)&gt;0,COUNTIF(Calculs!$U$2:$U$12,$H7027)&gt;0),1,0)</f>
        <v>1</v>
      </c>
      <c r="U7027">
        <f t="shared" si="877"/>
        <v>1056</v>
      </c>
      <c r="V7027">
        <f t="shared" si="878"/>
        <v>44</v>
      </c>
      <c r="W7027">
        <f t="shared" si="879"/>
        <v>475.19999999999993</v>
      </c>
    </row>
    <row r="7028" spans="1:23" ht="15.75" customHeight="1" x14ac:dyDescent="0.3">
      <c r="A7028" s="2" t="s">
        <v>29</v>
      </c>
      <c r="B7028" s="2">
        <v>1185732</v>
      </c>
      <c r="C7028" s="3">
        <v>44443</v>
      </c>
      <c r="D7028" s="12" t="str" cm="1">
        <f t="array" ref="D7028">_xlfn.SWITCH(WEEKDAY(C7028,2), 1, "Lundi", 2, "Mardi", 3, "Mercredi", 4, "Jeudi", 5, "Vendredi", 6, "Samedi", 7, "Dimanche", "Erreur")</f>
        <v>Samedi</v>
      </c>
      <c r="E7028" s="2" t="s">
        <v>35</v>
      </c>
      <c r="F7028" s="2" t="s">
        <v>113</v>
      </c>
      <c r="G7028" s="2" t="s">
        <v>114</v>
      </c>
      <c r="H7028" s="4" t="s">
        <v>20</v>
      </c>
      <c r="I7028" s="5">
        <v>23</v>
      </c>
      <c r="J7028" s="6">
        <v>34</v>
      </c>
      <c r="K7028" s="7">
        <v>782</v>
      </c>
      <c r="L7028" s="7">
        <v>351.9</v>
      </c>
      <c r="M7028" s="8">
        <v>0.44999999999999996</v>
      </c>
      <c r="N7028" s="2" t="s">
        <v>82</v>
      </c>
      <c r="O7028">
        <f t="shared" si="872"/>
        <v>2021</v>
      </c>
      <c r="P7028">
        <f t="shared" si="873"/>
        <v>9</v>
      </c>
      <c r="Q7028" t="str">
        <f t="shared" si="874"/>
        <v>sept</v>
      </c>
      <c r="R7028" t="str">
        <f t="shared" si="875"/>
        <v>Wisconsin</v>
      </c>
      <c r="S7028" t="str">
        <f t="shared" si="876"/>
        <v>2021-09</v>
      </c>
      <c r="T7028">
        <f>IF(AND(COUNTIF(Calculs!$Q$2:$Q$12,$O7028)&gt;0,COUNTIF(Calculs!$S$2:$S$12,$E7028)&gt;0,COUNTIF(Calculs!$U$2:$U$12,$H7028)&gt;0),1,0)</f>
        <v>1</v>
      </c>
      <c r="U7028">
        <f t="shared" si="877"/>
        <v>782</v>
      </c>
      <c r="V7028">
        <f t="shared" si="878"/>
        <v>34</v>
      </c>
      <c r="W7028">
        <f t="shared" si="879"/>
        <v>351.9</v>
      </c>
    </row>
    <row r="7029" spans="1:23" ht="15.75" customHeight="1" x14ac:dyDescent="0.3">
      <c r="A7029" s="2" t="s">
        <v>29</v>
      </c>
      <c r="B7029" s="2">
        <v>1185732</v>
      </c>
      <c r="C7029" s="3">
        <v>44443</v>
      </c>
      <c r="D7029" s="12" t="str" cm="1">
        <f t="array" ref="D7029">_xlfn.SWITCH(WEEKDAY(C7029,2), 1, "Lundi", 2, "Mardi", 3, "Mercredi", 4, "Jeudi", 5, "Vendredi", 6, "Samedi", 7, "Dimanche", "Erreur")</f>
        <v>Samedi</v>
      </c>
      <c r="E7029" s="2" t="s">
        <v>35</v>
      </c>
      <c r="F7029" s="2" t="s">
        <v>113</v>
      </c>
      <c r="G7029" s="2" t="s">
        <v>114</v>
      </c>
      <c r="H7029" s="4" t="s">
        <v>21</v>
      </c>
      <c r="I7029" s="5">
        <v>33</v>
      </c>
      <c r="J7029" s="6">
        <v>33</v>
      </c>
      <c r="K7029" s="7">
        <v>1089</v>
      </c>
      <c r="L7029" s="7">
        <v>707.85</v>
      </c>
      <c r="M7029" s="8">
        <v>0.65</v>
      </c>
      <c r="N7029" s="2" t="s">
        <v>82</v>
      </c>
      <c r="O7029">
        <f t="shared" si="872"/>
        <v>2021</v>
      </c>
      <c r="P7029">
        <f t="shared" si="873"/>
        <v>9</v>
      </c>
      <c r="Q7029" t="str">
        <f t="shared" si="874"/>
        <v>sept</v>
      </c>
      <c r="R7029" t="str">
        <f t="shared" si="875"/>
        <v>Wisconsin</v>
      </c>
      <c r="S7029" t="str">
        <f t="shared" si="876"/>
        <v>2021-09</v>
      </c>
      <c r="T7029">
        <f>IF(AND(COUNTIF(Calculs!$Q$2:$Q$12,$O7029)&gt;0,COUNTIF(Calculs!$S$2:$S$12,$E7029)&gt;0,COUNTIF(Calculs!$U$2:$U$12,$H7029)&gt;0),1,0)</f>
        <v>1</v>
      </c>
      <c r="U7029">
        <f t="shared" si="877"/>
        <v>1089</v>
      </c>
      <c r="V7029">
        <f t="shared" si="878"/>
        <v>33</v>
      </c>
      <c r="W7029">
        <f t="shared" si="879"/>
        <v>707.85</v>
      </c>
    </row>
    <row r="7030" spans="1:23" ht="15.75" customHeight="1" x14ac:dyDescent="0.3">
      <c r="A7030" s="2" t="s">
        <v>29</v>
      </c>
      <c r="B7030" s="2">
        <v>1185732</v>
      </c>
      <c r="C7030" s="3">
        <v>44443</v>
      </c>
      <c r="D7030" s="12" t="str" cm="1">
        <f t="array" ref="D7030">_xlfn.SWITCH(WEEKDAY(C7030,2), 1, "Lundi", 2, "Mardi", 3, "Mercredi", 4, "Jeudi", 5, "Vendredi", 6, "Samedi", 7, "Dimanche", "Erreur")</f>
        <v>Samedi</v>
      </c>
      <c r="E7030" s="2" t="s">
        <v>35</v>
      </c>
      <c r="F7030" s="2" t="s">
        <v>113</v>
      </c>
      <c r="G7030" s="2" t="s">
        <v>114</v>
      </c>
      <c r="H7030" s="4" t="s">
        <v>22</v>
      </c>
      <c r="I7030" s="5">
        <v>38</v>
      </c>
      <c r="J7030" s="6">
        <v>52</v>
      </c>
      <c r="K7030" s="7">
        <v>1976</v>
      </c>
      <c r="L7030" s="7">
        <v>988</v>
      </c>
      <c r="M7030" s="8">
        <v>0.5</v>
      </c>
      <c r="N7030" s="2" t="s">
        <v>82</v>
      </c>
      <c r="O7030">
        <f t="shared" si="872"/>
        <v>2021</v>
      </c>
      <c r="P7030">
        <f t="shared" si="873"/>
        <v>9</v>
      </c>
      <c r="Q7030" t="str">
        <f t="shared" si="874"/>
        <v>sept</v>
      </c>
      <c r="R7030" t="str">
        <f t="shared" si="875"/>
        <v>Wisconsin</v>
      </c>
      <c r="S7030" t="str">
        <f t="shared" si="876"/>
        <v>2021-09</v>
      </c>
      <c r="T7030">
        <f>IF(AND(COUNTIF(Calculs!$Q$2:$Q$12,$O7030)&gt;0,COUNTIF(Calculs!$S$2:$S$12,$E7030)&gt;0,COUNTIF(Calculs!$U$2:$U$12,$H7030)&gt;0),1,0)</f>
        <v>1</v>
      </c>
      <c r="U7030">
        <f t="shared" si="877"/>
        <v>1976</v>
      </c>
      <c r="V7030">
        <f t="shared" si="878"/>
        <v>52</v>
      </c>
      <c r="W7030">
        <f t="shared" si="879"/>
        <v>988</v>
      </c>
    </row>
    <row r="7031" spans="1:23" ht="15.75" customHeight="1" x14ac:dyDescent="0.3">
      <c r="A7031" s="2" t="s">
        <v>29</v>
      </c>
      <c r="B7031" s="2">
        <v>1185732</v>
      </c>
      <c r="C7031" s="3">
        <v>44472</v>
      </c>
      <c r="D7031" s="12" t="str" cm="1">
        <f t="array" ref="D7031">_xlfn.SWITCH(WEEKDAY(C7031,2), 1, "Lundi", 2, "Mardi", 3, "Mercredi", 4, "Jeudi", 5, "Vendredi", 6, "Samedi", 7, "Dimanche", "Erreur")</f>
        <v>Dimanche</v>
      </c>
      <c r="E7031" s="2" t="s">
        <v>35</v>
      </c>
      <c r="F7031" s="2" t="s">
        <v>113</v>
      </c>
      <c r="G7031" s="2" t="s">
        <v>114</v>
      </c>
      <c r="H7031" s="4" t="s">
        <v>16</v>
      </c>
      <c r="I7031" s="5">
        <v>43</v>
      </c>
      <c r="J7031" s="6">
        <v>113</v>
      </c>
      <c r="K7031" s="7">
        <v>4859</v>
      </c>
      <c r="L7031" s="7">
        <v>2040.78</v>
      </c>
      <c r="M7031" s="8">
        <v>0.42</v>
      </c>
      <c r="N7031" s="2" t="s">
        <v>82</v>
      </c>
      <c r="O7031">
        <f t="shared" si="872"/>
        <v>2021</v>
      </c>
      <c r="P7031">
        <f t="shared" si="873"/>
        <v>10</v>
      </c>
      <c r="Q7031" t="str">
        <f t="shared" si="874"/>
        <v>oct</v>
      </c>
      <c r="R7031" t="str">
        <f t="shared" si="875"/>
        <v>Wisconsin</v>
      </c>
      <c r="S7031" t="str">
        <f t="shared" si="876"/>
        <v>2021-10</v>
      </c>
      <c r="T7031">
        <f>IF(AND(COUNTIF(Calculs!$Q$2:$Q$12,$O7031)&gt;0,COUNTIF(Calculs!$S$2:$S$12,$E7031)&gt;0,COUNTIF(Calculs!$U$2:$U$12,$H7031)&gt;0),1,0)</f>
        <v>1</v>
      </c>
      <c r="U7031">
        <f t="shared" si="877"/>
        <v>4859</v>
      </c>
      <c r="V7031">
        <f t="shared" si="878"/>
        <v>113</v>
      </c>
      <c r="W7031">
        <f t="shared" si="879"/>
        <v>2040.78</v>
      </c>
    </row>
    <row r="7032" spans="1:23" ht="15.75" customHeight="1" x14ac:dyDescent="0.3">
      <c r="A7032" s="2" t="s">
        <v>29</v>
      </c>
      <c r="B7032" s="2">
        <v>1185732</v>
      </c>
      <c r="C7032" s="3">
        <v>44472</v>
      </c>
      <c r="D7032" s="12" t="str" cm="1">
        <f t="array" ref="D7032">_xlfn.SWITCH(WEEKDAY(C7032,2), 1, "Lundi", 2, "Mardi", 3, "Mercredi", 4, "Jeudi", 5, "Vendredi", 6, "Samedi", 7, "Dimanche", "Erreur")</f>
        <v>Dimanche</v>
      </c>
      <c r="E7032" s="2" t="s">
        <v>35</v>
      </c>
      <c r="F7032" s="2" t="s">
        <v>113</v>
      </c>
      <c r="G7032" s="2" t="s">
        <v>114</v>
      </c>
      <c r="H7032" s="4" t="s">
        <v>18</v>
      </c>
      <c r="I7032" s="5">
        <v>33</v>
      </c>
      <c r="J7032" s="6">
        <v>68</v>
      </c>
      <c r="K7032" s="7">
        <v>2244</v>
      </c>
      <c r="L7032" s="7">
        <v>1077.1199999999999</v>
      </c>
      <c r="M7032" s="8">
        <v>0.48</v>
      </c>
      <c r="N7032" s="2" t="s">
        <v>82</v>
      </c>
      <c r="O7032">
        <f t="shared" si="872"/>
        <v>2021</v>
      </c>
      <c r="P7032">
        <f t="shared" si="873"/>
        <v>10</v>
      </c>
      <c r="Q7032" t="str">
        <f t="shared" si="874"/>
        <v>oct</v>
      </c>
      <c r="R7032" t="str">
        <f t="shared" si="875"/>
        <v>Wisconsin</v>
      </c>
      <c r="S7032" t="str">
        <f t="shared" si="876"/>
        <v>2021-10</v>
      </c>
      <c r="T7032">
        <f>IF(AND(COUNTIF(Calculs!$Q$2:$Q$12,$O7032)&gt;0,COUNTIF(Calculs!$S$2:$S$12,$E7032)&gt;0,COUNTIF(Calculs!$U$2:$U$12,$H7032)&gt;0),1,0)</f>
        <v>1</v>
      </c>
      <c r="U7032">
        <f t="shared" si="877"/>
        <v>2244</v>
      </c>
      <c r="V7032">
        <f t="shared" si="878"/>
        <v>68</v>
      </c>
      <c r="W7032">
        <f t="shared" si="879"/>
        <v>1077.1199999999999</v>
      </c>
    </row>
    <row r="7033" spans="1:23" ht="15.75" customHeight="1" x14ac:dyDescent="0.3">
      <c r="A7033" s="2" t="s">
        <v>29</v>
      </c>
      <c r="B7033" s="2">
        <v>1185732</v>
      </c>
      <c r="C7033" s="3">
        <v>44472</v>
      </c>
      <c r="D7033" s="12" t="str" cm="1">
        <f t="array" ref="D7033">_xlfn.SWITCH(WEEKDAY(C7033,2), 1, "Lundi", 2, "Mardi", 3, "Mercredi", 4, "Jeudi", 5, "Vendredi", 6, "Samedi", 7, "Dimanche", "Erreur")</f>
        <v>Dimanche</v>
      </c>
      <c r="E7033" s="2" t="s">
        <v>35</v>
      </c>
      <c r="F7033" s="2" t="s">
        <v>113</v>
      </c>
      <c r="G7033" s="2" t="s">
        <v>114</v>
      </c>
      <c r="H7033" s="4" t="s">
        <v>19</v>
      </c>
      <c r="I7033" s="5">
        <v>34</v>
      </c>
      <c r="J7033" s="6">
        <v>33</v>
      </c>
      <c r="K7033" s="7">
        <v>1122</v>
      </c>
      <c r="L7033" s="7">
        <v>482.46</v>
      </c>
      <c r="M7033" s="8">
        <v>0.43</v>
      </c>
      <c r="N7033" s="2" t="s">
        <v>82</v>
      </c>
      <c r="O7033">
        <f t="shared" si="872"/>
        <v>2021</v>
      </c>
      <c r="P7033">
        <f t="shared" si="873"/>
        <v>10</v>
      </c>
      <c r="Q7033" t="str">
        <f t="shared" si="874"/>
        <v>oct</v>
      </c>
      <c r="R7033" t="str">
        <f t="shared" si="875"/>
        <v>Wisconsin</v>
      </c>
      <c r="S7033" t="str">
        <f t="shared" si="876"/>
        <v>2021-10</v>
      </c>
      <c r="T7033">
        <f>IF(AND(COUNTIF(Calculs!$Q$2:$Q$12,$O7033)&gt;0,COUNTIF(Calculs!$S$2:$S$12,$E7033)&gt;0,COUNTIF(Calculs!$U$2:$U$12,$H7033)&gt;0),1,0)</f>
        <v>1</v>
      </c>
      <c r="U7033">
        <f t="shared" si="877"/>
        <v>1122</v>
      </c>
      <c r="V7033">
        <f t="shared" si="878"/>
        <v>33</v>
      </c>
      <c r="W7033">
        <f t="shared" si="879"/>
        <v>482.46</v>
      </c>
    </row>
    <row r="7034" spans="1:23" ht="15.75" customHeight="1" x14ac:dyDescent="0.3">
      <c r="A7034" s="2" t="s">
        <v>29</v>
      </c>
      <c r="B7034" s="2">
        <v>1185732</v>
      </c>
      <c r="C7034" s="3">
        <v>44472</v>
      </c>
      <c r="D7034" s="12" t="str" cm="1">
        <f t="array" ref="D7034">_xlfn.SWITCH(WEEKDAY(C7034,2), 1, "Lundi", 2, "Mardi", 3, "Mercredi", 4, "Jeudi", 5, "Vendredi", 6, "Samedi", 7, "Dimanche", "Erreur")</f>
        <v>Dimanche</v>
      </c>
      <c r="E7034" s="2" t="s">
        <v>35</v>
      </c>
      <c r="F7034" s="2" t="s">
        <v>113</v>
      </c>
      <c r="G7034" s="2" t="s">
        <v>114</v>
      </c>
      <c r="H7034" s="4" t="s">
        <v>20</v>
      </c>
      <c r="I7034" s="5">
        <v>32</v>
      </c>
      <c r="J7034" s="6">
        <v>33</v>
      </c>
      <c r="K7034" s="7">
        <v>1056</v>
      </c>
      <c r="L7034" s="7">
        <v>432.96</v>
      </c>
      <c r="M7034" s="8">
        <v>0.41</v>
      </c>
      <c r="N7034" s="2" t="s">
        <v>82</v>
      </c>
      <c r="O7034">
        <f t="shared" si="872"/>
        <v>2021</v>
      </c>
      <c r="P7034">
        <f t="shared" si="873"/>
        <v>10</v>
      </c>
      <c r="Q7034" t="str">
        <f t="shared" si="874"/>
        <v>oct</v>
      </c>
      <c r="R7034" t="str">
        <f t="shared" si="875"/>
        <v>Wisconsin</v>
      </c>
      <c r="S7034" t="str">
        <f t="shared" si="876"/>
        <v>2021-10</v>
      </c>
      <c r="T7034">
        <f>IF(AND(COUNTIF(Calculs!$Q$2:$Q$12,$O7034)&gt;0,COUNTIF(Calculs!$S$2:$S$12,$E7034)&gt;0,COUNTIF(Calculs!$U$2:$U$12,$H7034)&gt;0),1,0)</f>
        <v>1</v>
      </c>
      <c r="U7034">
        <f t="shared" si="877"/>
        <v>1056</v>
      </c>
      <c r="V7034">
        <f t="shared" si="878"/>
        <v>33</v>
      </c>
      <c r="W7034">
        <f t="shared" si="879"/>
        <v>432.96</v>
      </c>
    </row>
    <row r="7035" spans="1:23" ht="15.75" customHeight="1" x14ac:dyDescent="0.3">
      <c r="A7035" s="2" t="s">
        <v>29</v>
      </c>
      <c r="B7035" s="2">
        <v>1185732</v>
      </c>
      <c r="C7035" s="3">
        <v>44472</v>
      </c>
      <c r="D7035" s="12" t="str" cm="1">
        <f t="array" ref="D7035">_xlfn.SWITCH(WEEKDAY(C7035,2), 1, "Lundi", 2, "Mardi", 3, "Mercredi", 4, "Jeudi", 5, "Vendredi", 6, "Samedi", 7, "Dimanche", "Erreur")</f>
        <v>Dimanche</v>
      </c>
      <c r="E7035" s="2" t="s">
        <v>35</v>
      </c>
      <c r="F7035" s="2" t="s">
        <v>113</v>
      </c>
      <c r="G7035" s="2" t="s">
        <v>114</v>
      </c>
      <c r="H7035" s="4" t="s">
        <v>21</v>
      </c>
      <c r="I7035" s="5">
        <v>44</v>
      </c>
      <c r="J7035" s="6">
        <v>33</v>
      </c>
      <c r="K7035" s="7">
        <v>1452</v>
      </c>
      <c r="L7035" s="7">
        <v>914.76</v>
      </c>
      <c r="M7035" s="8">
        <v>0.63</v>
      </c>
      <c r="N7035" s="2" t="s">
        <v>82</v>
      </c>
      <c r="O7035">
        <f t="shared" si="872"/>
        <v>2021</v>
      </c>
      <c r="P7035">
        <f t="shared" si="873"/>
        <v>10</v>
      </c>
      <c r="Q7035" t="str">
        <f t="shared" si="874"/>
        <v>oct</v>
      </c>
      <c r="R7035" t="str">
        <f t="shared" si="875"/>
        <v>Wisconsin</v>
      </c>
      <c r="S7035" t="str">
        <f t="shared" si="876"/>
        <v>2021-10</v>
      </c>
      <c r="T7035">
        <f>IF(AND(COUNTIF(Calculs!$Q$2:$Q$12,$O7035)&gt;0,COUNTIF(Calculs!$S$2:$S$12,$E7035)&gt;0,COUNTIF(Calculs!$U$2:$U$12,$H7035)&gt;0),1,0)</f>
        <v>1</v>
      </c>
      <c r="U7035">
        <f t="shared" si="877"/>
        <v>1452</v>
      </c>
      <c r="V7035">
        <f t="shared" si="878"/>
        <v>33</v>
      </c>
      <c r="W7035">
        <f t="shared" si="879"/>
        <v>914.76</v>
      </c>
    </row>
    <row r="7036" spans="1:23" ht="15.75" customHeight="1" x14ac:dyDescent="0.3">
      <c r="A7036" s="2" t="s">
        <v>29</v>
      </c>
      <c r="B7036" s="2">
        <v>1185732</v>
      </c>
      <c r="C7036" s="3">
        <v>44472</v>
      </c>
      <c r="D7036" s="12" t="str" cm="1">
        <f t="array" ref="D7036">_xlfn.SWITCH(WEEKDAY(C7036,2), 1, "Lundi", 2, "Mardi", 3, "Mercredi", 4, "Jeudi", 5, "Vendredi", 6, "Samedi", 7, "Dimanche", "Erreur")</f>
        <v>Dimanche</v>
      </c>
      <c r="E7036" s="2" t="s">
        <v>35</v>
      </c>
      <c r="F7036" s="2" t="s">
        <v>113</v>
      </c>
      <c r="G7036" s="2" t="s">
        <v>114</v>
      </c>
      <c r="H7036" s="4" t="s">
        <v>22</v>
      </c>
      <c r="I7036" s="5">
        <v>46</v>
      </c>
      <c r="J7036" s="6">
        <v>65</v>
      </c>
      <c r="K7036" s="7">
        <v>2990</v>
      </c>
      <c r="L7036" s="7">
        <v>1524.9</v>
      </c>
      <c r="M7036" s="8">
        <v>0.51</v>
      </c>
      <c r="N7036" s="2" t="s">
        <v>82</v>
      </c>
      <c r="O7036">
        <f t="shared" si="872"/>
        <v>2021</v>
      </c>
      <c r="P7036">
        <f t="shared" si="873"/>
        <v>10</v>
      </c>
      <c r="Q7036" t="str">
        <f t="shared" si="874"/>
        <v>oct</v>
      </c>
      <c r="R7036" t="str">
        <f t="shared" si="875"/>
        <v>Wisconsin</v>
      </c>
      <c r="S7036" t="str">
        <f t="shared" si="876"/>
        <v>2021-10</v>
      </c>
      <c r="T7036">
        <f>IF(AND(COUNTIF(Calculs!$Q$2:$Q$12,$O7036)&gt;0,COUNTIF(Calculs!$S$2:$S$12,$E7036)&gt;0,COUNTIF(Calculs!$U$2:$U$12,$H7036)&gt;0),1,0)</f>
        <v>1</v>
      </c>
      <c r="U7036">
        <f t="shared" si="877"/>
        <v>2990</v>
      </c>
      <c r="V7036">
        <f t="shared" si="878"/>
        <v>65</v>
      </c>
      <c r="W7036">
        <f t="shared" si="879"/>
        <v>1524.9</v>
      </c>
    </row>
    <row r="7037" spans="1:23" ht="15.75" customHeight="1" x14ac:dyDescent="0.3">
      <c r="A7037" s="2" t="s">
        <v>29</v>
      </c>
      <c r="B7037" s="2">
        <v>1185732</v>
      </c>
      <c r="C7037" s="3">
        <v>44503</v>
      </c>
      <c r="D7037" s="12" t="str" cm="1">
        <f t="array" ref="D7037">_xlfn.SWITCH(WEEKDAY(C7037,2), 1, "Lundi", 2, "Mardi", 3, "Mercredi", 4, "Jeudi", 5, "Vendredi", 6, "Samedi", 7, "Dimanche", "Erreur")</f>
        <v>Mercredi</v>
      </c>
      <c r="E7037" s="2" t="s">
        <v>35</v>
      </c>
      <c r="F7037" s="2" t="s">
        <v>113</v>
      </c>
      <c r="G7037" s="2" t="s">
        <v>114</v>
      </c>
      <c r="H7037" s="4" t="s">
        <v>16</v>
      </c>
      <c r="I7037" s="5">
        <v>41</v>
      </c>
      <c r="J7037" s="6">
        <v>104</v>
      </c>
      <c r="K7037" s="7">
        <v>4264</v>
      </c>
      <c r="L7037" s="7">
        <v>1833.52</v>
      </c>
      <c r="M7037" s="8">
        <v>0.43</v>
      </c>
      <c r="N7037" s="2" t="s">
        <v>82</v>
      </c>
      <c r="O7037">
        <f t="shared" si="872"/>
        <v>2021</v>
      </c>
      <c r="P7037">
        <f t="shared" si="873"/>
        <v>11</v>
      </c>
      <c r="Q7037" t="str">
        <f t="shared" si="874"/>
        <v>nov</v>
      </c>
      <c r="R7037" t="str">
        <f t="shared" si="875"/>
        <v>Wisconsin</v>
      </c>
      <c r="S7037" t="str">
        <f t="shared" si="876"/>
        <v>2021-11</v>
      </c>
      <c r="T7037">
        <f>IF(AND(COUNTIF(Calculs!$Q$2:$Q$12,$O7037)&gt;0,COUNTIF(Calculs!$S$2:$S$12,$E7037)&gt;0,COUNTIF(Calculs!$U$2:$U$12,$H7037)&gt;0),1,0)</f>
        <v>1</v>
      </c>
      <c r="U7037">
        <f t="shared" si="877"/>
        <v>4264</v>
      </c>
      <c r="V7037">
        <f t="shared" si="878"/>
        <v>104</v>
      </c>
      <c r="W7037">
        <f t="shared" si="879"/>
        <v>1833.52</v>
      </c>
    </row>
    <row r="7038" spans="1:23" ht="15.75" customHeight="1" x14ac:dyDescent="0.3">
      <c r="A7038" s="2" t="s">
        <v>29</v>
      </c>
      <c r="B7038" s="2">
        <v>1185732</v>
      </c>
      <c r="C7038" s="3">
        <v>44503</v>
      </c>
      <c r="D7038" s="12" t="str" cm="1">
        <f t="array" ref="D7038">_xlfn.SWITCH(WEEKDAY(C7038,2), 1, "Lundi", 2, "Mardi", 3, "Mercredi", 4, "Jeudi", 5, "Vendredi", 6, "Samedi", 7, "Dimanche", "Erreur")</f>
        <v>Mercredi</v>
      </c>
      <c r="E7038" s="2" t="s">
        <v>35</v>
      </c>
      <c r="F7038" s="2" t="s">
        <v>113</v>
      </c>
      <c r="G7038" s="2" t="s">
        <v>114</v>
      </c>
      <c r="H7038" s="4" t="s">
        <v>18</v>
      </c>
      <c r="I7038" s="5">
        <v>32</v>
      </c>
      <c r="J7038" s="6">
        <v>78</v>
      </c>
      <c r="K7038" s="7">
        <v>2496</v>
      </c>
      <c r="L7038" s="7">
        <v>1173.1199999999999</v>
      </c>
      <c r="M7038" s="8">
        <v>0.47</v>
      </c>
      <c r="N7038" s="2" t="s">
        <v>82</v>
      </c>
      <c r="O7038">
        <f t="shared" si="872"/>
        <v>2021</v>
      </c>
      <c r="P7038">
        <f t="shared" si="873"/>
        <v>11</v>
      </c>
      <c r="Q7038" t="str">
        <f t="shared" si="874"/>
        <v>nov</v>
      </c>
      <c r="R7038" t="str">
        <f t="shared" si="875"/>
        <v>Wisconsin</v>
      </c>
      <c r="S7038" t="str">
        <f t="shared" si="876"/>
        <v>2021-11</v>
      </c>
      <c r="T7038">
        <f>IF(AND(COUNTIF(Calculs!$Q$2:$Q$12,$O7038)&gt;0,COUNTIF(Calculs!$S$2:$S$12,$E7038)&gt;0,COUNTIF(Calculs!$U$2:$U$12,$H7038)&gt;0),1,0)</f>
        <v>1</v>
      </c>
      <c r="U7038">
        <f t="shared" si="877"/>
        <v>2496</v>
      </c>
      <c r="V7038">
        <f t="shared" si="878"/>
        <v>78</v>
      </c>
      <c r="W7038">
        <f t="shared" si="879"/>
        <v>1173.1199999999999</v>
      </c>
    </row>
    <row r="7039" spans="1:23" ht="15.75" customHeight="1" x14ac:dyDescent="0.3">
      <c r="A7039" s="2" t="s">
        <v>29</v>
      </c>
      <c r="B7039" s="2">
        <v>1185732</v>
      </c>
      <c r="C7039" s="3">
        <v>44503</v>
      </c>
      <c r="D7039" s="12" t="str" cm="1">
        <f t="array" ref="D7039">_xlfn.SWITCH(WEEKDAY(C7039,2), 1, "Lundi", 2, "Mardi", 3, "Mercredi", 4, "Jeudi", 5, "Vendredi", 6, "Samedi", 7, "Dimanche", "Erreur")</f>
        <v>Mercredi</v>
      </c>
      <c r="E7039" s="2" t="s">
        <v>35</v>
      </c>
      <c r="F7039" s="2" t="s">
        <v>113</v>
      </c>
      <c r="G7039" s="2" t="s">
        <v>114</v>
      </c>
      <c r="H7039" s="4" t="s">
        <v>19</v>
      </c>
      <c r="I7039" s="5">
        <v>33</v>
      </c>
      <c r="J7039" s="6">
        <v>69</v>
      </c>
      <c r="K7039" s="7">
        <v>2277</v>
      </c>
      <c r="L7039" s="7">
        <v>956.33999999999992</v>
      </c>
      <c r="M7039" s="8">
        <v>0.42</v>
      </c>
      <c r="N7039" s="2" t="s">
        <v>82</v>
      </c>
      <c r="O7039">
        <f t="shared" si="872"/>
        <v>2021</v>
      </c>
      <c r="P7039">
        <f t="shared" si="873"/>
        <v>11</v>
      </c>
      <c r="Q7039" t="str">
        <f t="shared" si="874"/>
        <v>nov</v>
      </c>
      <c r="R7039" t="str">
        <f t="shared" si="875"/>
        <v>Wisconsin</v>
      </c>
      <c r="S7039" t="str">
        <f t="shared" si="876"/>
        <v>2021-11</v>
      </c>
      <c r="T7039">
        <f>IF(AND(COUNTIF(Calculs!$Q$2:$Q$12,$O7039)&gt;0,COUNTIF(Calculs!$S$2:$S$12,$E7039)&gt;0,COUNTIF(Calculs!$U$2:$U$12,$H7039)&gt;0),1,0)</f>
        <v>1</v>
      </c>
      <c r="U7039">
        <f t="shared" si="877"/>
        <v>2277</v>
      </c>
      <c r="V7039">
        <f t="shared" si="878"/>
        <v>69</v>
      </c>
      <c r="W7039">
        <f t="shared" si="879"/>
        <v>956.33999999999992</v>
      </c>
    </row>
    <row r="7040" spans="1:23" ht="15.75" customHeight="1" x14ac:dyDescent="0.3">
      <c r="A7040" s="2" t="s">
        <v>29</v>
      </c>
      <c r="B7040" s="2">
        <v>1185732</v>
      </c>
      <c r="C7040" s="3">
        <v>44503</v>
      </c>
      <c r="D7040" s="12" t="str" cm="1">
        <f t="array" ref="D7040">_xlfn.SWITCH(WEEKDAY(C7040,2), 1, "Lundi", 2, "Mardi", 3, "Mercredi", 4, "Jeudi", 5, "Vendredi", 6, "Samedi", 7, "Dimanche", "Erreur")</f>
        <v>Mercredi</v>
      </c>
      <c r="E7040" s="2" t="s">
        <v>35</v>
      </c>
      <c r="F7040" s="2" t="s">
        <v>113</v>
      </c>
      <c r="G7040" s="2" t="s">
        <v>114</v>
      </c>
      <c r="H7040" s="4" t="s">
        <v>20</v>
      </c>
      <c r="I7040" s="5">
        <v>33</v>
      </c>
      <c r="J7040" s="6">
        <v>65</v>
      </c>
      <c r="K7040" s="7">
        <v>2145</v>
      </c>
      <c r="L7040" s="7">
        <v>965.24999999999989</v>
      </c>
      <c r="M7040" s="8">
        <v>0.44999999999999996</v>
      </c>
      <c r="N7040" s="2" t="s">
        <v>82</v>
      </c>
      <c r="O7040">
        <f t="shared" si="872"/>
        <v>2021</v>
      </c>
      <c r="P7040">
        <f t="shared" si="873"/>
        <v>11</v>
      </c>
      <c r="Q7040" t="str">
        <f t="shared" si="874"/>
        <v>nov</v>
      </c>
      <c r="R7040" t="str">
        <f t="shared" si="875"/>
        <v>Wisconsin</v>
      </c>
      <c r="S7040" t="str">
        <f t="shared" si="876"/>
        <v>2021-11</v>
      </c>
      <c r="T7040">
        <f>IF(AND(COUNTIF(Calculs!$Q$2:$Q$12,$O7040)&gt;0,COUNTIF(Calculs!$S$2:$S$12,$E7040)&gt;0,COUNTIF(Calculs!$U$2:$U$12,$H7040)&gt;0),1,0)</f>
        <v>1</v>
      </c>
      <c r="U7040">
        <f t="shared" si="877"/>
        <v>2145</v>
      </c>
      <c r="V7040">
        <f t="shared" si="878"/>
        <v>65</v>
      </c>
      <c r="W7040">
        <f t="shared" si="879"/>
        <v>965.24999999999989</v>
      </c>
    </row>
    <row r="7041" spans="1:23" ht="15.75" customHeight="1" x14ac:dyDescent="0.3">
      <c r="A7041" s="2" t="s">
        <v>29</v>
      </c>
      <c r="B7041" s="2">
        <v>1185732</v>
      </c>
      <c r="C7041" s="3">
        <v>44503</v>
      </c>
      <c r="D7041" s="12" t="str" cm="1">
        <f t="array" ref="D7041">_xlfn.SWITCH(WEEKDAY(C7041,2), 1, "Lundi", 2, "Mardi", 3, "Mercredi", 4, "Jeudi", 5, "Vendredi", 6, "Samedi", 7, "Dimanche", "Erreur")</f>
        <v>Mercredi</v>
      </c>
      <c r="E7041" s="2" t="s">
        <v>35</v>
      </c>
      <c r="F7041" s="2" t="s">
        <v>113</v>
      </c>
      <c r="G7041" s="2" t="s">
        <v>114</v>
      </c>
      <c r="H7041" s="4" t="s">
        <v>21</v>
      </c>
      <c r="I7041" s="5">
        <v>58</v>
      </c>
      <c r="J7041" s="6">
        <v>56</v>
      </c>
      <c r="K7041" s="7">
        <v>3248</v>
      </c>
      <c r="L7041" s="7">
        <v>2013.76</v>
      </c>
      <c r="M7041" s="8">
        <v>0.62</v>
      </c>
      <c r="N7041" s="2" t="s">
        <v>82</v>
      </c>
      <c r="O7041">
        <f t="shared" si="872"/>
        <v>2021</v>
      </c>
      <c r="P7041">
        <f t="shared" si="873"/>
        <v>11</v>
      </c>
      <c r="Q7041" t="str">
        <f t="shared" si="874"/>
        <v>nov</v>
      </c>
      <c r="R7041" t="str">
        <f t="shared" si="875"/>
        <v>Wisconsin</v>
      </c>
      <c r="S7041" t="str">
        <f t="shared" si="876"/>
        <v>2021-11</v>
      </c>
      <c r="T7041">
        <f>IF(AND(COUNTIF(Calculs!$Q$2:$Q$12,$O7041)&gt;0,COUNTIF(Calculs!$S$2:$S$12,$E7041)&gt;0,COUNTIF(Calculs!$U$2:$U$12,$H7041)&gt;0),1,0)</f>
        <v>1</v>
      </c>
      <c r="U7041">
        <f t="shared" si="877"/>
        <v>3248</v>
      </c>
      <c r="V7041">
        <f t="shared" si="878"/>
        <v>56</v>
      </c>
      <c r="W7041">
        <f t="shared" si="879"/>
        <v>2013.76</v>
      </c>
    </row>
    <row r="7042" spans="1:23" ht="15.75" customHeight="1" x14ac:dyDescent="0.3">
      <c r="A7042" s="2" t="s">
        <v>29</v>
      </c>
      <c r="B7042" s="2">
        <v>1185732</v>
      </c>
      <c r="C7042" s="3">
        <v>44503</v>
      </c>
      <c r="D7042" s="12" t="str" cm="1">
        <f t="array" ref="D7042">_xlfn.SWITCH(WEEKDAY(C7042,2), 1, "Lundi", 2, "Mardi", 3, "Mercredi", 4, "Jeudi", 5, "Vendredi", 6, "Samedi", 7, "Dimanche", "Erreur")</f>
        <v>Mercredi</v>
      </c>
      <c r="E7042" s="2" t="s">
        <v>35</v>
      </c>
      <c r="F7042" s="2" t="s">
        <v>113</v>
      </c>
      <c r="G7042" s="2" t="s">
        <v>114</v>
      </c>
      <c r="H7042" s="4" t="s">
        <v>22</v>
      </c>
      <c r="I7042" s="5">
        <v>61</v>
      </c>
      <c r="J7042" s="6">
        <v>75</v>
      </c>
      <c r="K7042" s="7">
        <v>4575</v>
      </c>
      <c r="L7042" s="7">
        <v>2333.25</v>
      </c>
      <c r="M7042" s="8">
        <v>0.51</v>
      </c>
      <c r="N7042" s="2" t="s">
        <v>82</v>
      </c>
      <c r="O7042">
        <f t="shared" si="872"/>
        <v>2021</v>
      </c>
      <c r="P7042">
        <f t="shared" si="873"/>
        <v>11</v>
      </c>
      <c r="Q7042" t="str">
        <f t="shared" si="874"/>
        <v>nov</v>
      </c>
      <c r="R7042" t="str">
        <f t="shared" si="875"/>
        <v>Wisconsin</v>
      </c>
      <c r="S7042" t="str">
        <f t="shared" si="876"/>
        <v>2021-11</v>
      </c>
      <c r="T7042">
        <f>IF(AND(COUNTIF(Calculs!$Q$2:$Q$12,$O7042)&gt;0,COUNTIF(Calculs!$S$2:$S$12,$E7042)&gt;0,COUNTIF(Calculs!$U$2:$U$12,$H7042)&gt;0),1,0)</f>
        <v>1</v>
      </c>
      <c r="U7042">
        <f t="shared" si="877"/>
        <v>4575</v>
      </c>
      <c r="V7042">
        <f t="shared" si="878"/>
        <v>75</v>
      </c>
      <c r="W7042">
        <f t="shared" si="879"/>
        <v>2333.25</v>
      </c>
    </row>
    <row r="7043" spans="1:23" ht="15.75" customHeight="1" x14ac:dyDescent="0.3">
      <c r="A7043" s="2" t="s">
        <v>29</v>
      </c>
      <c r="B7043" s="2">
        <v>1185732</v>
      </c>
      <c r="C7043" s="3">
        <v>44532</v>
      </c>
      <c r="D7043" s="12" t="str" cm="1">
        <f t="array" ref="D7043">_xlfn.SWITCH(WEEKDAY(C7043,2), 1, "Lundi", 2, "Mardi", 3, "Mercredi", 4, "Jeudi", 5, "Vendredi", 6, "Samedi", 7, "Dimanche", "Erreur")</f>
        <v>Jeudi</v>
      </c>
      <c r="E7043" s="2" t="s">
        <v>35</v>
      </c>
      <c r="F7043" s="2" t="s">
        <v>113</v>
      </c>
      <c r="G7043" s="2" t="s">
        <v>114</v>
      </c>
      <c r="H7043" s="4" t="s">
        <v>16</v>
      </c>
      <c r="I7043" s="5">
        <v>58</v>
      </c>
      <c r="J7043" s="6">
        <v>138</v>
      </c>
      <c r="K7043" s="7">
        <v>8004</v>
      </c>
      <c r="L7043" s="7">
        <v>3281.64</v>
      </c>
      <c r="M7043" s="8">
        <v>0.41</v>
      </c>
      <c r="N7043" s="2" t="s">
        <v>82</v>
      </c>
      <c r="O7043">
        <f t="shared" ref="O7043:O7106" si="880">YEAR($C7043)</f>
        <v>2021</v>
      </c>
      <c r="P7043">
        <f t="shared" ref="P7043:P7106" si="881">MONTH($C7043)</f>
        <v>12</v>
      </c>
      <c r="Q7043" t="str">
        <f t="shared" ref="Q7043:Q7106" si="882">TEXT($C7043,"mmm")</f>
        <v>déc</v>
      </c>
      <c r="R7043" t="str">
        <f t="shared" ref="R7043:R7106" si="883">SUBSTITUTE(SUBSTITUTE($F7043,"Sud ","South "),"Ouest ","West ")</f>
        <v>Wisconsin</v>
      </c>
      <c r="S7043" t="str">
        <f t="shared" ref="S7043:S7106" si="884">TEXT($C7043,"aaaa-mm")</f>
        <v>2021-12</v>
      </c>
      <c r="T7043">
        <f>IF(AND(COUNTIF(Calculs!$Q$2:$Q$12,$O7043)&gt;0,COUNTIF(Calculs!$S$2:$S$12,$E7043)&gt;0,COUNTIF(Calculs!$U$2:$U$12,$H7043)&gt;0),1,0)</f>
        <v>1</v>
      </c>
      <c r="U7043">
        <f t="shared" ref="U7043:U7106" si="885">$K7043*$T7043</f>
        <v>8004</v>
      </c>
      <c r="V7043">
        <f t="shared" ref="V7043:V7106" si="886">$J7043*$T7043</f>
        <v>138</v>
      </c>
      <c r="W7043">
        <f t="shared" ref="W7043:W7106" si="887">$L7043*$T7043</f>
        <v>3281.64</v>
      </c>
    </row>
    <row r="7044" spans="1:23" ht="15.75" customHeight="1" x14ac:dyDescent="0.3">
      <c r="A7044" s="2" t="s">
        <v>29</v>
      </c>
      <c r="B7044" s="2">
        <v>1185732</v>
      </c>
      <c r="C7044" s="3">
        <v>44532</v>
      </c>
      <c r="D7044" s="12" t="str" cm="1">
        <f t="array" ref="D7044">_xlfn.SWITCH(WEEKDAY(C7044,2), 1, "Lundi", 2, "Mardi", 3, "Mercredi", 4, "Jeudi", 5, "Vendredi", 6, "Samedi", 7, "Dimanche", "Erreur")</f>
        <v>Jeudi</v>
      </c>
      <c r="E7044" s="2" t="s">
        <v>35</v>
      </c>
      <c r="F7044" s="2" t="s">
        <v>113</v>
      </c>
      <c r="G7044" s="2" t="s">
        <v>114</v>
      </c>
      <c r="H7044" s="4" t="s">
        <v>18</v>
      </c>
      <c r="I7044" s="5">
        <v>49</v>
      </c>
      <c r="J7044" s="6">
        <v>102</v>
      </c>
      <c r="K7044" s="7">
        <v>4998</v>
      </c>
      <c r="L7044" s="7">
        <v>2349.06</v>
      </c>
      <c r="M7044" s="8">
        <v>0.47</v>
      </c>
      <c r="N7044" s="2" t="s">
        <v>82</v>
      </c>
      <c r="O7044">
        <f t="shared" si="880"/>
        <v>2021</v>
      </c>
      <c r="P7044">
        <f t="shared" si="881"/>
        <v>12</v>
      </c>
      <c r="Q7044" t="str">
        <f t="shared" si="882"/>
        <v>déc</v>
      </c>
      <c r="R7044" t="str">
        <f t="shared" si="883"/>
        <v>Wisconsin</v>
      </c>
      <c r="S7044" t="str">
        <f t="shared" si="884"/>
        <v>2021-12</v>
      </c>
      <c r="T7044">
        <f>IF(AND(COUNTIF(Calculs!$Q$2:$Q$12,$O7044)&gt;0,COUNTIF(Calculs!$S$2:$S$12,$E7044)&gt;0,COUNTIF(Calculs!$U$2:$U$12,$H7044)&gt;0),1,0)</f>
        <v>1</v>
      </c>
      <c r="U7044">
        <f t="shared" si="885"/>
        <v>4998</v>
      </c>
      <c r="V7044">
        <f t="shared" si="886"/>
        <v>102</v>
      </c>
      <c r="W7044">
        <f t="shared" si="887"/>
        <v>2349.06</v>
      </c>
    </row>
    <row r="7045" spans="1:23" ht="15.75" customHeight="1" x14ac:dyDescent="0.3">
      <c r="A7045" s="2" t="s">
        <v>29</v>
      </c>
      <c r="B7045" s="2">
        <v>1185732</v>
      </c>
      <c r="C7045" s="3">
        <v>44532</v>
      </c>
      <c r="D7045" s="12" t="str" cm="1">
        <f t="array" ref="D7045">_xlfn.SWITCH(WEEKDAY(C7045,2), 1, "Lundi", 2, "Mardi", 3, "Mercredi", 4, "Jeudi", 5, "Vendredi", 6, "Samedi", 7, "Dimanche", "Erreur")</f>
        <v>Jeudi</v>
      </c>
      <c r="E7045" s="2" t="s">
        <v>35</v>
      </c>
      <c r="F7045" s="2" t="s">
        <v>113</v>
      </c>
      <c r="G7045" s="2" t="s">
        <v>114</v>
      </c>
      <c r="H7045" s="4" t="s">
        <v>19</v>
      </c>
      <c r="I7045" s="5">
        <v>45</v>
      </c>
      <c r="J7045" s="6">
        <v>87</v>
      </c>
      <c r="K7045" s="7">
        <v>3915</v>
      </c>
      <c r="L7045" s="7">
        <v>1722.6</v>
      </c>
      <c r="M7045" s="8">
        <v>0.44</v>
      </c>
      <c r="N7045" s="2" t="s">
        <v>82</v>
      </c>
      <c r="O7045">
        <f t="shared" si="880"/>
        <v>2021</v>
      </c>
      <c r="P7045">
        <f t="shared" si="881"/>
        <v>12</v>
      </c>
      <c r="Q7045" t="str">
        <f t="shared" si="882"/>
        <v>déc</v>
      </c>
      <c r="R7045" t="str">
        <f t="shared" si="883"/>
        <v>Wisconsin</v>
      </c>
      <c r="S7045" t="str">
        <f t="shared" si="884"/>
        <v>2021-12</v>
      </c>
      <c r="T7045">
        <f>IF(AND(COUNTIF(Calculs!$Q$2:$Q$12,$O7045)&gt;0,COUNTIF(Calculs!$S$2:$S$12,$E7045)&gt;0,COUNTIF(Calculs!$U$2:$U$12,$H7045)&gt;0),1,0)</f>
        <v>1</v>
      </c>
      <c r="U7045">
        <f t="shared" si="885"/>
        <v>3915</v>
      </c>
      <c r="V7045">
        <f t="shared" si="886"/>
        <v>87</v>
      </c>
      <c r="W7045">
        <f t="shared" si="887"/>
        <v>1722.6</v>
      </c>
    </row>
    <row r="7046" spans="1:23" ht="15.75" customHeight="1" x14ac:dyDescent="0.3">
      <c r="A7046" s="2" t="s">
        <v>29</v>
      </c>
      <c r="B7046" s="2">
        <v>1185732</v>
      </c>
      <c r="C7046" s="3">
        <v>44532</v>
      </c>
      <c r="D7046" s="12" t="str" cm="1">
        <f t="array" ref="D7046">_xlfn.SWITCH(WEEKDAY(C7046,2), 1, "Lundi", 2, "Mardi", 3, "Mercredi", 4, "Jeudi", 5, "Vendredi", 6, "Samedi", 7, "Dimanche", "Erreur")</f>
        <v>Jeudi</v>
      </c>
      <c r="E7046" s="2" t="s">
        <v>35</v>
      </c>
      <c r="F7046" s="2" t="s">
        <v>113</v>
      </c>
      <c r="G7046" s="2" t="s">
        <v>114</v>
      </c>
      <c r="H7046" s="4" t="s">
        <v>20</v>
      </c>
      <c r="I7046" s="5">
        <v>48</v>
      </c>
      <c r="J7046" s="6">
        <v>73</v>
      </c>
      <c r="K7046" s="7">
        <v>3504</v>
      </c>
      <c r="L7046" s="7">
        <v>1576.8</v>
      </c>
      <c r="M7046" s="8">
        <v>0.44999999999999996</v>
      </c>
      <c r="N7046" s="2" t="s">
        <v>82</v>
      </c>
      <c r="O7046">
        <f t="shared" si="880"/>
        <v>2021</v>
      </c>
      <c r="P7046">
        <f t="shared" si="881"/>
        <v>12</v>
      </c>
      <c r="Q7046" t="str">
        <f t="shared" si="882"/>
        <v>déc</v>
      </c>
      <c r="R7046" t="str">
        <f t="shared" si="883"/>
        <v>Wisconsin</v>
      </c>
      <c r="S7046" t="str">
        <f t="shared" si="884"/>
        <v>2021-12</v>
      </c>
      <c r="T7046">
        <f>IF(AND(COUNTIF(Calculs!$Q$2:$Q$12,$O7046)&gt;0,COUNTIF(Calculs!$S$2:$S$12,$E7046)&gt;0,COUNTIF(Calculs!$U$2:$U$12,$H7046)&gt;0),1,0)</f>
        <v>1</v>
      </c>
      <c r="U7046">
        <f t="shared" si="885"/>
        <v>3504</v>
      </c>
      <c r="V7046">
        <f t="shared" si="886"/>
        <v>73</v>
      </c>
      <c r="W7046">
        <f t="shared" si="887"/>
        <v>1576.8</v>
      </c>
    </row>
    <row r="7047" spans="1:23" ht="15.75" customHeight="1" x14ac:dyDescent="0.3">
      <c r="A7047" s="2" t="s">
        <v>29</v>
      </c>
      <c r="B7047" s="2">
        <v>1185732</v>
      </c>
      <c r="C7047" s="3">
        <v>44532</v>
      </c>
      <c r="D7047" s="12" t="str" cm="1">
        <f t="array" ref="D7047">_xlfn.SWITCH(WEEKDAY(C7047,2), 1, "Lundi", 2, "Mardi", 3, "Mercredi", 4, "Jeudi", 5, "Vendredi", 6, "Samedi", 7, "Dimanche", "Erreur")</f>
        <v>Jeudi</v>
      </c>
      <c r="E7047" s="2" t="s">
        <v>35</v>
      </c>
      <c r="F7047" s="2" t="s">
        <v>113</v>
      </c>
      <c r="G7047" s="2" t="s">
        <v>114</v>
      </c>
      <c r="H7047" s="4" t="s">
        <v>21</v>
      </c>
      <c r="I7047" s="5">
        <v>57</v>
      </c>
      <c r="J7047" s="6">
        <v>73</v>
      </c>
      <c r="K7047" s="7">
        <v>4161</v>
      </c>
      <c r="L7047" s="7">
        <v>2496.6</v>
      </c>
      <c r="M7047" s="8">
        <v>0.6</v>
      </c>
      <c r="N7047" s="2" t="s">
        <v>82</v>
      </c>
      <c r="O7047">
        <f t="shared" si="880"/>
        <v>2021</v>
      </c>
      <c r="P7047">
        <f t="shared" si="881"/>
        <v>12</v>
      </c>
      <c r="Q7047" t="str">
        <f t="shared" si="882"/>
        <v>déc</v>
      </c>
      <c r="R7047" t="str">
        <f t="shared" si="883"/>
        <v>Wisconsin</v>
      </c>
      <c r="S7047" t="str">
        <f t="shared" si="884"/>
        <v>2021-12</v>
      </c>
      <c r="T7047">
        <f>IF(AND(COUNTIF(Calculs!$Q$2:$Q$12,$O7047)&gt;0,COUNTIF(Calculs!$S$2:$S$12,$E7047)&gt;0,COUNTIF(Calculs!$U$2:$U$12,$H7047)&gt;0),1,0)</f>
        <v>1</v>
      </c>
      <c r="U7047">
        <f t="shared" si="885"/>
        <v>4161</v>
      </c>
      <c r="V7047">
        <f t="shared" si="886"/>
        <v>73</v>
      </c>
      <c r="W7047">
        <f t="shared" si="887"/>
        <v>2496.6</v>
      </c>
    </row>
    <row r="7048" spans="1:23" ht="15.75" customHeight="1" x14ac:dyDescent="0.3">
      <c r="A7048" s="2" t="s">
        <v>29</v>
      </c>
      <c r="B7048" s="2">
        <v>1185732</v>
      </c>
      <c r="C7048" s="3">
        <v>44532</v>
      </c>
      <c r="D7048" s="12" t="str" cm="1">
        <f t="array" ref="D7048">_xlfn.SWITCH(WEEKDAY(C7048,2), 1, "Lundi", 2, "Mardi", 3, "Mercredi", 4, "Jeudi", 5, "Vendredi", 6, "Samedi", 7, "Dimanche", "Erreur")</f>
        <v>Jeudi</v>
      </c>
      <c r="E7048" s="2" t="s">
        <v>35</v>
      </c>
      <c r="F7048" s="2" t="s">
        <v>113</v>
      </c>
      <c r="G7048" s="2" t="s">
        <v>114</v>
      </c>
      <c r="H7048" s="4" t="s">
        <v>22</v>
      </c>
      <c r="I7048" s="5">
        <v>59</v>
      </c>
      <c r="J7048" s="6">
        <v>88</v>
      </c>
      <c r="K7048" s="7">
        <v>5192</v>
      </c>
      <c r="L7048" s="7">
        <v>2699.84</v>
      </c>
      <c r="M7048" s="8">
        <v>0.52</v>
      </c>
      <c r="N7048" s="2" t="s">
        <v>82</v>
      </c>
      <c r="O7048">
        <f t="shared" si="880"/>
        <v>2021</v>
      </c>
      <c r="P7048">
        <f t="shared" si="881"/>
        <v>12</v>
      </c>
      <c r="Q7048" t="str">
        <f t="shared" si="882"/>
        <v>déc</v>
      </c>
      <c r="R7048" t="str">
        <f t="shared" si="883"/>
        <v>Wisconsin</v>
      </c>
      <c r="S7048" t="str">
        <f t="shared" si="884"/>
        <v>2021-12</v>
      </c>
      <c r="T7048">
        <f>IF(AND(COUNTIF(Calculs!$Q$2:$Q$12,$O7048)&gt;0,COUNTIF(Calculs!$S$2:$S$12,$E7048)&gt;0,COUNTIF(Calculs!$U$2:$U$12,$H7048)&gt;0),1,0)</f>
        <v>1</v>
      </c>
      <c r="U7048">
        <f t="shared" si="885"/>
        <v>5192</v>
      </c>
      <c r="V7048">
        <f t="shared" si="886"/>
        <v>88</v>
      </c>
      <c r="W7048">
        <f t="shared" si="887"/>
        <v>2699.84</v>
      </c>
    </row>
    <row r="7049" spans="1:23" ht="15.75" customHeight="1" x14ac:dyDescent="0.3">
      <c r="A7049" s="2" t="s">
        <v>29</v>
      </c>
      <c r="B7049" s="2">
        <v>1185732</v>
      </c>
      <c r="C7049" s="3">
        <v>44206</v>
      </c>
      <c r="D7049" s="12" t="str" cm="1">
        <f t="array" ref="D7049">_xlfn.SWITCH(WEEKDAY(C7049,2), 1, "Lundi", 2, "Mardi", 3, "Mercredi", 4, "Jeudi", 5, "Vendredi", 6, "Samedi", 7, "Dimanche", "Erreur")</f>
        <v>Dimanche</v>
      </c>
      <c r="E7049" s="2" t="s">
        <v>35</v>
      </c>
      <c r="F7049" s="2" t="s">
        <v>113</v>
      </c>
      <c r="G7049" s="2" t="s">
        <v>114</v>
      </c>
      <c r="H7049" s="4" t="s">
        <v>16</v>
      </c>
      <c r="I7049" s="5">
        <v>32</v>
      </c>
      <c r="J7049" s="6">
        <v>140</v>
      </c>
      <c r="K7049" s="7">
        <v>4480</v>
      </c>
      <c r="L7049" s="7">
        <v>2329.6</v>
      </c>
      <c r="M7049" s="8">
        <v>0.52</v>
      </c>
      <c r="N7049" s="2" t="s">
        <v>82</v>
      </c>
      <c r="O7049">
        <f t="shared" si="880"/>
        <v>2021</v>
      </c>
      <c r="P7049">
        <f t="shared" si="881"/>
        <v>1</v>
      </c>
      <c r="Q7049" t="str">
        <f t="shared" si="882"/>
        <v>janv</v>
      </c>
      <c r="R7049" t="str">
        <f t="shared" si="883"/>
        <v>Wisconsin</v>
      </c>
      <c r="S7049" t="str">
        <f t="shared" si="884"/>
        <v>2021-01</v>
      </c>
      <c r="T7049">
        <f>IF(AND(COUNTIF(Calculs!$Q$2:$Q$12,$O7049)&gt;0,COUNTIF(Calculs!$S$2:$S$12,$E7049)&gt;0,COUNTIF(Calculs!$U$2:$U$12,$H7049)&gt;0),1,0)</f>
        <v>1</v>
      </c>
      <c r="U7049">
        <f t="shared" si="885"/>
        <v>4480</v>
      </c>
      <c r="V7049">
        <f t="shared" si="886"/>
        <v>140</v>
      </c>
      <c r="W7049">
        <f t="shared" si="887"/>
        <v>2329.6</v>
      </c>
    </row>
    <row r="7050" spans="1:23" ht="15.75" customHeight="1" x14ac:dyDescent="0.3">
      <c r="A7050" s="2" t="s">
        <v>29</v>
      </c>
      <c r="B7050" s="2">
        <v>1185732</v>
      </c>
      <c r="C7050" s="3">
        <v>44206</v>
      </c>
      <c r="D7050" s="12" t="str" cm="1">
        <f t="array" ref="D7050">_xlfn.SWITCH(WEEKDAY(C7050,2), 1, "Lundi", 2, "Mardi", 3, "Mercredi", 4, "Jeudi", 5, "Vendredi", 6, "Samedi", 7, "Dimanche", "Erreur")</f>
        <v>Dimanche</v>
      </c>
      <c r="E7050" s="2" t="s">
        <v>35</v>
      </c>
      <c r="F7050" s="2" t="s">
        <v>113</v>
      </c>
      <c r="G7050" s="2" t="s">
        <v>114</v>
      </c>
      <c r="H7050" s="4" t="s">
        <v>18</v>
      </c>
      <c r="I7050" s="5">
        <v>32</v>
      </c>
      <c r="J7050" s="6">
        <v>78</v>
      </c>
      <c r="K7050" s="7">
        <v>2496</v>
      </c>
      <c r="L7050" s="7">
        <v>1272.96</v>
      </c>
      <c r="M7050" s="8">
        <v>0.51</v>
      </c>
      <c r="N7050" s="2" t="s">
        <v>82</v>
      </c>
      <c r="O7050">
        <f t="shared" si="880"/>
        <v>2021</v>
      </c>
      <c r="P7050">
        <f t="shared" si="881"/>
        <v>1</v>
      </c>
      <c r="Q7050" t="str">
        <f t="shared" si="882"/>
        <v>janv</v>
      </c>
      <c r="R7050" t="str">
        <f t="shared" si="883"/>
        <v>Wisconsin</v>
      </c>
      <c r="S7050" t="str">
        <f t="shared" si="884"/>
        <v>2021-01</v>
      </c>
      <c r="T7050">
        <f>IF(AND(COUNTIF(Calculs!$Q$2:$Q$12,$O7050)&gt;0,COUNTIF(Calculs!$S$2:$S$12,$E7050)&gt;0,COUNTIF(Calculs!$U$2:$U$12,$H7050)&gt;0),1,0)</f>
        <v>1</v>
      </c>
      <c r="U7050">
        <f t="shared" si="885"/>
        <v>2496</v>
      </c>
      <c r="V7050">
        <f t="shared" si="886"/>
        <v>78</v>
      </c>
      <c r="W7050">
        <f t="shared" si="887"/>
        <v>1272.96</v>
      </c>
    </row>
    <row r="7051" spans="1:23" ht="15.75" customHeight="1" x14ac:dyDescent="0.3">
      <c r="A7051" s="2" t="s">
        <v>29</v>
      </c>
      <c r="B7051" s="2">
        <v>1185732</v>
      </c>
      <c r="C7051" s="3">
        <v>44206</v>
      </c>
      <c r="D7051" s="12" t="str" cm="1">
        <f t="array" ref="D7051">_xlfn.SWITCH(WEEKDAY(C7051,2), 1, "Lundi", 2, "Mardi", 3, "Mercredi", 4, "Jeudi", 5, "Vendredi", 6, "Samedi", 7, "Dimanche", "Erreur")</f>
        <v>Dimanche</v>
      </c>
      <c r="E7051" s="2" t="s">
        <v>35</v>
      </c>
      <c r="F7051" s="2" t="s">
        <v>113</v>
      </c>
      <c r="G7051" s="2" t="s">
        <v>114</v>
      </c>
      <c r="H7051" s="4" t="s">
        <v>19</v>
      </c>
      <c r="I7051" s="5">
        <v>24</v>
      </c>
      <c r="J7051" s="6">
        <v>87</v>
      </c>
      <c r="K7051" s="7">
        <v>2088</v>
      </c>
      <c r="L7051" s="7">
        <v>939.59999999999991</v>
      </c>
      <c r="M7051" s="8">
        <v>0.44999999999999996</v>
      </c>
      <c r="N7051" s="2" t="s">
        <v>82</v>
      </c>
      <c r="O7051">
        <f t="shared" si="880"/>
        <v>2021</v>
      </c>
      <c r="P7051">
        <f t="shared" si="881"/>
        <v>1</v>
      </c>
      <c r="Q7051" t="str">
        <f t="shared" si="882"/>
        <v>janv</v>
      </c>
      <c r="R7051" t="str">
        <f t="shared" si="883"/>
        <v>Wisconsin</v>
      </c>
      <c r="S7051" t="str">
        <f t="shared" si="884"/>
        <v>2021-01</v>
      </c>
      <c r="T7051">
        <f>IF(AND(COUNTIF(Calculs!$Q$2:$Q$12,$O7051)&gt;0,COUNTIF(Calculs!$S$2:$S$12,$E7051)&gt;0,COUNTIF(Calculs!$U$2:$U$12,$H7051)&gt;0),1,0)</f>
        <v>1</v>
      </c>
      <c r="U7051">
        <f t="shared" si="885"/>
        <v>2088</v>
      </c>
      <c r="V7051">
        <f t="shared" si="886"/>
        <v>87</v>
      </c>
      <c r="W7051">
        <f t="shared" si="887"/>
        <v>939.59999999999991</v>
      </c>
    </row>
    <row r="7052" spans="1:23" ht="15.75" customHeight="1" x14ac:dyDescent="0.3">
      <c r="A7052" s="2" t="s">
        <v>29</v>
      </c>
      <c r="B7052" s="2">
        <v>1185732</v>
      </c>
      <c r="C7052" s="3">
        <v>44206</v>
      </c>
      <c r="D7052" s="12" t="str" cm="1">
        <f t="array" ref="D7052">_xlfn.SWITCH(WEEKDAY(C7052,2), 1, "Lundi", 2, "Mardi", 3, "Mercredi", 4, "Jeudi", 5, "Vendredi", 6, "Samedi", 7, "Dimanche", "Erreur")</f>
        <v>Dimanche</v>
      </c>
      <c r="E7052" s="2" t="s">
        <v>35</v>
      </c>
      <c r="F7052" s="2" t="s">
        <v>113</v>
      </c>
      <c r="G7052" s="2" t="s">
        <v>114</v>
      </c>
      <c r="H7052" s="4" t="s">
        <v>20</v>
      </c>
      <c r="I7052" s="5">
        <v>28</v>
      </c>
      <c r="J7052" s="6">
        <v>44</v>
      </c>
      <c r="K7052" s="7">
        <v>1232</v>
      </c>
      <c r="L7052" s="7">
        <v>591.36</v>
      </c>
      <c r="M7052" s="8">
        <v>0.48</v>
      </c>
      <c r="N7052" s="2" t="s">
        <v>82</v>
      </c>
      <c r="O7052">
        <f t="shared" si="880"/>
        <v>2021</v>
      </c>
      <c r="P7052">
        <f t="shared" si="881"/>
        <v>1</v>
      </c>
      <c r="Q7052" t="str">
        <f t="shared" si="882"/>
        <v>janv</v>
      </c>
      <c r="R7052" t="str">
        <f t="shared" si="883"/>
        <v>Wisconsin</v>
      </c>
      <c r="S7052" t="str">
        <f t="shared" si="884"/>
        <v>2021-01</v>
      </c>
      <c r="T7052">
        <f>IF(AND(COUNTIF(Calculs!$Q$2:$Q$12,$O7052)&gt;0,COUNTIF(Calculs!$S$2:$S$12,$E7052)&gt;0,COUNTIF(Calculs!$U$2:$U$12,$H7052)&gt;0),1,0)</f>
        <v>1</v>
      </c>
      <c r="U7052">
        <f t="shared" si="885"/>
        <v>1232</v>
      </c>
      <c r="V7052">
        <f t="shared" si="886"/>
        <v>44</v>
      </c>
      <c r="W7052">
        <f t="shared" si="887"/>
        <v>591.36</v>
      </c>
    </row>
    <row r="7053" spans="1:23" ht="15.75" customHeight="1" x14ac:dyDescent="0.3">
      <c r="A7053" s="2" t="s">
        <v>29</v>
      </c>
      <c r="B7053" s="2">
        <v>1185732</v>
      </c>
      <c r="C7053" s="3">
        <v>44206</v>
      </c>
      <c r="D7053" s="12" t="str" cm="1">
        <f t="array" ref="D7053">_xlfn.SWITCH(WEEKDAY(C7053,2), 1, "Lundi", 2, "Mardi", 3, "Mercredi", 4, "Jeudi", 5, "Vendredi", 6, "Samedi", 7, "Dimanche", "Erreur")</f>
        <v>Dimanche</v>
      </c>
      <c r="E7053" s="2" t="s">
        <v>35</v>
      </c>
      <c r="F7053" s="2" t="s">
        <v>113</v>
      </c>
      <c r="G7053" s="2" t="s">
        <v>114</v>
      </c>
      <c r="H7053" s="4" t="s">
        <v>21</v>
      </c>
      <c r="I7053" s="5">
        <v>41</v>
      </c>
      <c r="J7053" s="6">
        <v>58</v>
      </c>
      <c r="K7053" s="7">
        <v>2378</v>
      </c>
      <c r="L7053" s="7">
        <v>1046.32</v>
      </c>
      <c r="M7053" s="8">
        <v>0.44</v>
      </c>
      <c r="N7053" s="2" t="s">
        <v>82</v>
      </c>
      <c r="O7053">
        <f t="shared" si="880"/>
        <v>2021</v>
      </c>
      <c r="P7053">
        <f t="shared" si="881"/>
        <v>1</v>
      </c>
      <c r="Q7053" t="str">
        <f t="shared" si="882"/>
        <v>janv</v>
      </c>
      <c r="R7053" t="str">
        <f t="shared" si="883"/>
        <v>Wisconsin</v>
      </c>
      <c r="S7053" t="str">
        <f t="shared" si="884"/>
        <v>2021-01</v>
      </c>
      <c r="T7053">
        <f>IF(AND(COUNTIF(Calculs!$Q$2:$Q$12,$O7053)&gt;0,COUNTIF(Calculs!$S$2:$S$12,$E7053)&gt;0,COUNTIF(Calculs!$U$2:$U$12,$H7053)&gt;0),1,0)</f>
        <v>1</v>
      </c>
      <c r="U7053">
        <f t="shared" si="885"/>
        <v>2378</v>
      </c>
      <c r="V7053">
        <f t="shared" si="886"/>
        <v>58</v>
      </c>
      <c r="W7053">
        <f t="shared" si="887"/>
        <v>1046.32</v>
      </c>
    </row>
    <row r="7054" spans="1:23" ht="15.75" customHeight="1" x14ac:dyDescent="0.3">
      <c r="A7054" s="2" t="s">
        <v>29</v>
      </c>
      <c r="B7054" s="2">
        <v>1185732</v>
      </c>
      <c r="C7054" s="3">
        <v>44206</v>
      </c>
      <c r="D7054" s="12" t="str" cm="1">
        <f t="array" ref="D7054">_xlfn.SWITCH(WEEKDAY(C7054,2), 1, "Lundi", 2, "Mardi", 3, "Mercredi", 4, "Jeudi", 5, "Vendredi", 6, "Samedi", 7, "Dimanche", "Erreur")</f>
        <v>Dimanche</v>
      </c>
      <c r="E7054" s="2" t="s">
        <v>35</v>
      </c>
      <c r="F7054" s="2" t="s">
        <v>113</v>
      </c>
      <c r="G7054" s="2" t="s">
        <v>114</v>
      </c>
      <c r="H7054" s="4" t="s">
        <v>22</v>
      </c>
      <c r="I7054" s="5">
        <v>32</v>
      </c>
      <c r="J7054" s="6">
        <v>84</v>
      </c>
      <c r="K7054" s="7">
        <v>2688</v>
      </c>
      <c r="L7054" s="7">
        <v>1344</v>
      </c>
      <c r="M7054" s="8">
        <v>0.5</v>
      </c>
      <c r="N7054" s="2" t="s">
        <v>82</v>
      </c>
      <c r="O7054">
        <f t="shared" si="880"/>
        <v>2021</v>
      </c>
      <c r="P7054">
        <f t="shared" si="881"/>
        <v>1</v>
      </c>
      <c r="Q7054" t="str">
        <f t="shared" si="882"/>
        <v>janv</v>
      </c>
      <c r="R7054" t="str">
        <f t="shared" si="883"/>
        <v>Wisconsin</v>
      </c>
      <c r="S7054" t="str">
        <f t="shared" si="884"/>
        <v>2021-01</v>
      </c>
      <c r="T7054">
        <f>IF(AND(COUNTIF(Calculs!$Q$2:$Q$12,$O7054)&gt;0,COUNTIF(Calculs!$S$2:$S$12,$E7054)&gt;0,COUNTIF(Calculs!$U$2:$U$12,$H7054)&gt;0),1,0)</f>
        <v>1</v>
      </c>
      <c r="U7054">
        <f t="shared" si="885"/>
        <v>2688</v>
      </c>
      <c r="V7054">
        <f t="shared" si="886"/>
        <v>84</v>
      </c>
      <c r="W7054">
        <f t="shared" si="887"/>
        <v>1344</v>
      </c>
    </row>
    <row r="7055" spans="1:23" ht="15.75" customHeight="1" x14ac:dyDescent="0.3">
      <c r="A7055" s="2" t="s">
        <v>29</v>
      </c>
      <c r="B7055" s="2">
        <v>1185732</v>
      </c>
      <c r="C7055" s="3">
        <v>44237</v>
      </c>
      <c r="D7055" s="12" t="str" cm="1">
        <f t="array" ref="D7055">_xlfn.SWITCH(WEEKDAY(C7055,2), 1, "Lundi", 2, "Mardi", 3, "Mercredi", 4, "Jeudi", 5, "Vendredi", 6, "Samedi", 7, "Dimanche", "Erreur")</f>
        <v>Mercredi</v>
      </c>
      <c r="E7055" s="2" t="s">
        <v>35</v>
      </c>
      <c r="F7055" s="2" t="s">
        <v>113</v>
      </c>
      <c r="G7055" s="2" t="s">
        <v>114</v>
      </c>
      <c r="H7055" s="4" t="s">
        <v>16</v>
      </c>
      <c r="I7055" s="5">
        <v>34</v>
      </c>
      <c r="J7055" s="6">
        <v>160</v>
      </c>
      <c r="K7055" s="7">
        <v>5440</v>
      </c>
      <c r="L7055" s="7">
        <v>2992.0000000000005</v>
      </c>
      <c r="M7055" s="8">
        <v>0.55000000000000004</v>
      </c>
      <c r="N7055" s="2" t="s">
        <v>82</v>
      </c>
      <c r="O7055">
        <f t="shared" si="880"/>
        <v>2021</v>
      </c>
      <c r="P7055">
        <f t="shared" si="881"/>
        <v>2</v>
      </c>
      <c r="Q7055" t="str">
        <f t="shared" si="882"/>
        <v>févr</v>
      </c>
      <c r="R7055" t="str">
        <f t="shared" si="883"/>
        <v>Wisconsin</v>
      </c>
      <c r="S7055" t="str">
        <f t="shared" si="884"/>
        <v>2021-02</v>
      </c>
      <c r="T7055">
        <f>IF(AND(COUNTIF(Calculs!$Q$2:$Q$12,$O7055)&gt;0,COUNTIF(Calculs!$S$2:$S$12,$E7055)&gt;0,COUNTIF(Calculs!$U$2:$U$12,$H7055)&gt;0),1,0)</f>
        <v>1</v>
      </c>
      <c r="U7055">
        <f t="shared" si="885"/>
        <v>5440</v>
      </c>
      <c r="V7055">
        <f t="shared" si="886"/>
        <v>160</v>
      </c>
      <c r="W7055">
        <f t="shared" si="887"/>
        <v>2992.0000000000005</v>
      </c>
    </row>
    <row r="7056" spans="1:23" ht="15.75" customHeight="1" x14ac:dyDescent="0.3">
      <c r="A7056" s="2" t="s">
        <v>29</v>
      </c>
      <c r="B7056" s="2">
        <v>1185732</v>
      </c>
      <c r="C7056" s="3">
        <v>44237</v>
      </c>
      <c r="D7056" s="12" t="str" cm="1">
        <f t="array" ref="D7056">_xlfn.SWITCH(WEEKDAY(C7056,2), 1, "Lundi", 2, "Mardi", 3, "Mercredi", 4, "Jeudi", 5, "Vendredi", 6, "Samedi", 7, "Dimanche", "Erreur")</f>
        <v>Mercredi</v>
      </c>
      <c r="E7056" s="2" t="s">
        <v>35</v>
      </c>
      <c r="F7056" s="2" t="s">
        <v>113</v>
      </c>
      <c r="G7056" s="2" t="s">
        <v>114</v>
      </c>
      <c r="H7056" s="4" t="s">
        <v>18</v>
      </c>
      <c r="I7056" s="5">
        <v>34</v>
      </c>
      <c r="J7056" s="6">
        <v>52</v>
      </c>
      <c r="K7056" s="7">
        <v>1768</v>
      </c>
      <c r="L7056" s="7">
        <v>901.68000000000006</v>
      </c>
      <c r="M7056" s="8">
        <v>0.51</v>
      </c>
      <c r="N7056" s="2" t="s">
        <v>82</v>
      </c>
      <c r="O7056">
        <f t="shared" si="880"/>
        <v>2021</v>
      </c>
      <c r="P7056">
        <f t="shared" si="881"/>
        <v>2</v>
      </c>
      <c r="Q7056" t="str">
        <f t="shared" si="882"/>
        <v>févr</v>
      </c>
      <c r="R7056" t="str">
        <f t="shared" si="883"/>
        <v>Wisconsin</v>
      </c>
      <c r="S7056" t="str">
        <f t="shared" si="884"/>
        <v>2021-02</v>
      </c>
      <c r="T7056">
        <f>IF(AND(COUNTIF(Calculs!$Q$2:$Q$12,$O7056)&gt;0,COUNTIF(Calculs!$S$2:$S$12,$E7056)&gt;0,COUNTIF(Calculs!$U$2:$U$12,$H7056)&gt;0),1,0)</f>
        <v>1</v>
      </c>
      <c r="U7056">
        <f t="shared" si="885"/>
        <v>1768</v>
      </c>
      <c r="V7056">
        <f t="shared" si="886"/>
        <v>52</v>
      </c>
      <c r="W7056">
        <f t="shared" si="887"/>
        <v>901.68000000000006</v>
      </c>
    </row>
    <row r="7057" spans="1:23" ht="15.75" customHeight="1" x14ac:dyDescent="0.3">
      <c r="A7057" s="2" t="s">
        <v>29</v>
      </c>
      <c r="B7057" s="2">
        <v>1185732</v>
      </c>
      <c r="C7057" s="3">
        <v>44237</v>
      </c>
      <c r="D7057" s="12" t="str" cm="1">
        <f t="array" ref="D7057">_xlfn.SWITCH(WEEKDAY(C7057,2), 1, "Lundi", 2, "Mardi", 3, "Mercredi", 4, "Jeudi", 5, "Vendredi", 6, "Samedi", 7, "Dimanche", "Erreur")</f>
        <v>Mercredi</v>
      </c>
      <c r="E7057" s="2" t="s">
        <v>35</v>
      </c>
      <c r="F7057" s="2" t="s">
        <v>113</v>
      </c>
      <c r="G7057" s="2" t="s">
        <v>114</v>
      </c>
      <c r="H7057" s="4" t="s">
        <v>19</v>
      </c>
      <c r="I7057" s="5">
        <v>24</v>
      </c>
      <c r="J7057" s="6">
        <v>73</v>
      </c>
      <c r="K7057" s="7">
        <v>1752</v>
      </c>
      <c r="L7057" s="7">
        <v>876</v>
      </c>
      <c r="M7057" s="8">
        <v>0.5</v>
      </c>
      <c r="N7057" s="2" t="s">
        <v>82</v>
      </c>
      <c r="O7057">
        <f t="shared" si="880"/>
        <v>2021</v>
      </c>
      <c r="P7057">
        <f t="shared" si="881"/>
        <v>2</v>
      </c>
      <c r="Q7057" t="str">
        <f t="shared" si="882"/>
        <v>févr</v>
      </c>
      <c r="R7057" t="str">
        <f t="shared" si="883"/>
        <v>Wisconsin</v>
      </c>
      <c r="S7057" t="str">
        <f t="shared" si="884"/>
        <v>2021-02</v>
      </c>
      <c r="T7057">
        <f>IF(AND(COUNTIF(Calculs!$Q$2:$Q$12,$O7057)&gt;0,COUNTIF(Calculs!$S$2:$S$12,$E7057)&gt;0,COUNTIF(Calculs!$U$2:$U$12,$H7057)&gt;0),1,0)</f>
        <v>1</v>
      </c>
      <c r="U7057">
        <f t="shared" si="885"/>
        <v>1752</v>
      </c>
      <c r="V7057">
        <f t="shared" si="886"/>
        <v>73</v>
      </c>
      <c r="W7057">
        <f t="shared" si="887"/>
        <v>876</v>
      </c>
    </row>
    <row r="7058" spans="1:23" ht="15.75" customHeight="1" x14ac:dyDescent="0.3">
      <c r="A7058" s="2" t="s">
        <v>29</v>
      </c>
      <c r="B7058" s="2">
        <v>1185732</v>
      </c>
      <c r="C7058" s="3">
        <v>44237</v>
      </c>
      <c r="D7058" s="12" t="str" cm="1">
        <f t="array" ref="D7058">_xlfn.SWITCH(WEEKDAY(C7058,2), 1, "Lundi", 2, "Mardi", 3, "Mercredi", 4, "Jeudi", 5, "Vendredi", 6, "Samedi", 7, "Dimanche", "Erreur")</f>
        <v>Mercredi</v>
      </c>
      <c r="E7058" s="2" t="s">
        <v>35</v>
      </c>
      <c r="F7058" s="2" t="s">
        <v>115</v>
      </c>
      <c r="G7058" s="2" t="s">
        <v>116</v>
      </c>
      <c r="H7058" s="4" t="s">
        <v>20</v>
      </c>
      <c r="I7058" s="5">
        <v>29</v>
      </c>
      <c r="J7058" s="6">
        <v>36</v>
      </c>
      <c r="K7058" s="7">
        <v>1044</v>
      </c>
      <c r="L7058" s="7">
        <v>490.67999999999995</v>
      </c>
      <c r="M7058" s="8">
        <v>0.47</v>
      </c>
      <c r="N7058" s="2" t="s">
        <v>82</v>
      </c>
      <c r="O7058">
        <f t="shared" si="880"/>
        <v>2021</v>
      </c>
      <c r="P7058">
        <f t="shared" si="881"/>
        <v>2</v>
      </c>
      <c r="Q7058" t="str">
        <f t="shared" si="882"/>
        <v>févr</v>
      </c>
      <c r="R7058" t="str">
        <f t="shared" si="883"/>
        <v>Indiana</v>
      </c>
      <c r="S7058" t="str">
        <f t="shared" si="884"/>
        <v>2021-02</v>
      </c>
      <c r="T7058">
        <f>IF(AND(COUNTIF(Calculs!$Q$2:$Q$12,$O7058)&gt;0,COUNTIF(Calculs!$S$2:$S$12,$E7058)&gt;0,COUNTIF(Calculs!$U$2:$U$12,$H7058)&gt;0),1,0)</f>
        <v>1</v>
      </c>
      <c r="U7058">
        <f t="shared" si="885"/>
        <v>1044</v>
      </c>
      <c r="V7058">
        <f t="shared" si="886"/>
        <v>36</v>
      </c>
      <c r="W7058">
        <f t="shared" si="887"/>
        <v>490.67999999999995</v>
      </c>
    </row>
    <row r="7059" spans="1:23" ht="15.75" customHeight="1" x14ac:dyDescent="0.3">
      <c r="A7059" s="2" t="s">
        <v>29</v>
      </c>
      <c r="B7059" s="2">
        <v>1185732</v>
      </c>
      <c r="C7059" s="3">
        <v>44237</v>
      </c>
      <c r="D7059" s="12" t="str" cm="1">
        <f t="array" ref="D7059">_xlfn.SWITCH(WEEKDAY(C7059,2), 1, "Lundi", 2, "Mardi", 3, "Mercredi", 4, "Jeudi", 5, "Vendredi", 6, "Samedi", 7, "Dimanche", "Erreur")</f>
        <v>Mercredi</v>
      </c>
      <c r="E7059" s="2" t="s">
        <v>35</v>
      </c>
      <c r="F7059" s="2" t="s">
        <v>115</v>
      </c>
      <c r="G7059" s="2" t="s">
        <v>116</v>
      </c>
      <c r="H7059" s="4" t="s">
        <v>21</v>
      </c>
      <c r="I7059" s="5">
        <v>41</v>
      </c>
      <c r="J7059" s="6">
        <v>58</v>
      </c>
      <c r="K7059" s="7">
        <v>2378</v>
      </c>
      <c r="L7059" s="7">
        <v>1046.32</v>
      </c>
      <c r="M7059" s="8">
        <v>0.44</v>
      </c>
      <c r="N7059" s="2" t="s">
        <v>82</v>
      </c>
      <c r="O7059">
        <f t="shared" si="880"/>
        <v>2021</v>
      </c>
      <c r="P7059">
        <f t="shared" si="881"/>
        <v>2</v>
      </c>
      <c r="Q7059" t="str">
        <f t="shared" si="882"/>
        <v>févr</v>
      </c>
      <c r="R7059" t="str">
        <f t="shared" si="883"/>
        <v>Indiana</v>
      </c>
      <c r="S7059" t="str">
        <f t="shared" si="884"/>
        <v>2021-02</v>
      </c>
      <c r="T7059">
        <f>IF(AND(COUNTIF(Calculs!$Q$2:$Q$12,$O7059)&gt;0,COUNTIF(Calculs!$S$2:$S$12,$E7059)&gt;0,COUNTIF(Calculs!$U$2:$U$12,$H7059)&gt;0),1,0)</f>
        <v>1</v>
      </c>
      <c r="U7059">
        <f t="shared" si="885"/>
        <v>2378</v>
      </c>
      <c r="V7059">
        <f t="shared" si="886"/>
        <v>58</v>
      </c>
      <c r="W7059">
        <f t="shared" si="887"/>
        <v>1046.32</v>
      </c>
    </row>
    <row r="7060" spans="1:23" ht="15.75" customHeight="1" x14ac:dyDescent="0.3">
      <c r="A7060" s="2" t="s">
        <v>29</v>
      </c>
      <c r="B7060" s="2">
        <v>1185732</v>
      </c>
      <c r="C7060" s="3">
        <v>44237</v>
      </c>
      <c r="D7060" s="12" t="str" cm="1">
        <f t="array" ref="D7060">_xlfn.SWITCH(WEEKDAY(C7060,2), 1, "Lundi", 2, "Mardi", 3, "Mercredi", 4, "Jeudi", 5, "Vendredi", 6, "Samedi", 7, "Dimanche", "Erreur")</f>
        <v>Mercredi</v>
      </c>
      <c r="E7060" s="2" t="s">
        <v>35</v>
      </c>
      <c r="F7060" s="2" t="s">
        <v>115</v>
      </c>
      <c r="G7060" s="2" t="s">
        <v>116</v>
      </c>
      <c r="H7060" s="4" t="s">
        <v>22</v>
      </c>
      <c r="I7060" s="5">
        <v>19</v>
      </c>
      <c r="J7060" s="6">
        <v>75</v>
      </c>
      <c r="K7060" s="7">
        <v>1425</v>
      </c>
      <c r="L7060" s="7">
        <v>726.75</v>
      </c>
      <c r="M7060" s="8">
        <v>0.51</v>
      </c>
      <c r="N7060" s="2" t="s">
        <v>82</v>
      </c>
      <c r="O7060">
        <f t="shared" si="880"/>
        <v>2021</v>
      </c>
      <c r="P7060">
        <f t="shared" si="881"/>
        <v>2</v>
      </c>
      <c r="Q7060" t="str">
        <f t="shared" si="882"/>
        <v>févr</v>
      </c>
      <c r="R7060" t="str">
        <f t="shared" si="883"/>
        <v>Indiana</v>
      </c>
      <c r="S7060" t="str">
        <f t="shared" si="884"/>
        <v>2021-02</v>
      </c>
      <c r="T7060">
        <f>IF(AND(COUNTIF(Calculs!$Q$2:$Q$12,$O7060)&gt;0,COUNTIF(Calculs!$S$2:$S$12,$E7060)&gt;0,COUNTIF(Calculs!$U$2:$U$12,$H7060)&gt;0),1,0)</f>
        <v>1</v>
      </c>
      <c r="U7060">
        <f t="shared" si="885"/>
        <v>1425</v>
      </c>
      <c r="V7060">
        <f t="shared" si="886"/>
        <v>75</v>
      </c>
      <c r="W7060">
        <f t="shared" si="887"/>
        <v>726.75</v>
      </c>
    </row>
    <row r="7061" spans="1:23" ht="15.75" customHeight="1" x14ac:dyDescent="0.3">
      <c r="A7061" s="2" t="s">
        <v>29</v>
      </c>
      <c r="B7061" s="2">
        <v>1185732</v>
      </c>
      <c r="C7061" s="3">
        <v>44264</v>
      </c>
      <c r="D7061" s="12" t="str" cm="1">
        <f t="array" ref="D7061">_xlfn.SWITCH(WEEKDAY(C7061,2), 1, "Lundi", 2, "Mardi", 3, "Mercredi", 4, "Jeudi", 5, "Vendredi", 6, "Samedi", 7, "Dimanche", "Erreur")</f>
        <v>Mardi</v>
      </c>
      <c r="E7061" s="2" t="s">
        <v>35</v>
      </c>
      <c r="F7061" s="2" t="s">
        <v>115</v>
      </c>
      <c r="G7061" s="2" t="s">
        <v>116</v>
      </c>
      <c r="H7061" s="4" t="s">
        <v>16</v>
      </c>
      <c r="I7061" s="5">
        <v>23</v>
      </c>
      <c r="J7061" s="6">
        <v>151</v>
      </c>
      <c r="K7061" s="7">
        <v>3473</v>
      </c>
      <c r="L7061" s="7">
        <v>1771.23</v>
      </c>
      <c r="M7061" s="8">
        <v>0.51</v>
      </c>
      <c r="N7061" s="2" t="s">
        <v>82</v>
      </c>
      <c r="O7061">
        <f t="shared" si="880"/>
        <v>2021</v>
      </c>
      <c r="P7061">
        <f t="shared" si="881"/>
        <v>3</v>
      </c>
      <c r="Q7061" t="str">
        <f t="shared" si="882"/>
        <v>mars</v>
      </c>
      <c r="R7061" t="str">
        <f t="shared" si="883"/>
        <v>Indiana</v>
      </c>
      <c r="S7061" t="str">
        <f t="shared" si="884"/>
        <v>2021-03</v>
      </c>
      <c r="T7061">
        <f>IF(AND(COUNTIF(Calculs!$Q$2:$Q$12,$O7061)&gt;0,COUNTIF(Calculs!$S$2:$S$12,$E7061)&gt;0,COUNTIF(Calculs!$U$2:$U$12,$H7061)&gt;0),1,0)</f>
        <v>1</v>
      </c>
      <c r="U7061">
        <f t="shared" si="885"/>
        <v>3473</v>
      </c>
      <c r="V7061">
        <f t="shared" si="886"/>
        <v>151</v>
      </c>
      <c r="W7061">
        <f t="shared" si="887"/>
        <v>1771.23</v>
      </c>
    </row>
    <row r="7062" spans="1:23" ht="15.75" customHeight="1" x14ac:dyDescent="0.3">
      <c r="A7062" s="2" t="s">
        <v>29</v>
      </c>
      <c r="B7062" s="2">
        <v>1185732</v>
      </c>
      <c r="C7062" s="3">
        <v>44264</v>
      </c>
      <c r="D7062" s="12" t="str" cm="1">
        <f t="array" ref="D7062">_xlfn.SWITCH(WEEKDAY(C7062,2), 1, "Lundi", 2, "Mardi", 3, "Mercredi", 4, "Jeudi", 5, "Vendredi", 6, "Samedi", 7, "Dimanche", "Erreur")</f>
        <v>Mardi</v>
      </c>
      <c r="E7062" s="2" t="s">
        <v>35</v>
      </c>
      <c r="F7062" s="2" t="s">
        <v>115</v>
      </c>
      <c r="G7062" s="2" t="s">
        <v>116</v>
      </c>
      <c r="H7062" s="4" t="s">
        <v>18</v>
      </c>
      <c r="I7062" s="5">
        <v>23</v>
      </c>
      <c r="J7062" s="6">
        <v>61</v>
      </c>
      <c r="K7062" s="7">
        <v>1403</v>
      </c>
      <c r="L7062" s="7">
        <v>771.65000000000009</v>
      </c>
      <c r="M7062" s="8">
        <v>0.55000000000000004</v>
      </c>
      <c r="N7062" s="2" t="s">
        <v>82</v>
      </c>
      <c r="O7062">
        <f t="shared" si="880"/>
        <v>2021</v>
      </c>
      <c r="P7062">
        <f t="shared" si="881"/>
        <v>3</v>
      </c>
      <c r="Q7062" t="str">
        <f t="shared" si="882"/>
        <v>mars</v>
      </c>
      <c r="R7062" t="str">
        <f t="shared" si="883"/>
        <v>Indiana</v>
      </c>
      <c r="S7062" t="str">
        <f t="shared" si="884"/>
        <v>2021-03</v>
      </c>
      <c r="T7062">
        <f>IF(AND(COUNTIF(Calculs!$Q$2:$Q$12,$O7062)&gt;0,COUNTIF(Calculs!$S$2:$S$12,$E7062)&gt;0,COUNTIF(Calculs!$U$2:$U$12,$H7062)&gt;0),1,0)</f>
        <v>1</v>
      </c>
      <c r="U7062">
        <f t="shared" si="885"/>
        <v>1403</v>
      </c>
      <c r="V7062">
        <f t="shared" si="886"/>
        <v>61</v>
      </c>
      <c r="W7062">
        <f t="shared" si="887"/>
        <v>771.65000000000009</v>
      </c>
    </row>
    <row r="7063" spans="1:23" ht="15.75" customHeight="1" x14ac:dyDescent="0.3">
      <c r="A7063" s="2" t="s">
        <v>29</v>
      </c>
      <c r="B7063" s="2">
        <v>1185732</v>
      </c>
      <c r="C7063" s="3">
        <v>44264</v>
      </c>
      <c r="D7063" s="12" t="str" cm="1">
        <f t="array" ref="D7063">_xlfn.SWITCH(WEEKDAY(C7063,2), 1, "Lundi", 2, "Mardi", 3, "Mercredi", 4, "Jeudi", 5, "Vendredi", 6, "Samedi", 7, "Dimanche", "Erreur")</f>
        <v>Mardi</v>
      </c>
      <c r="E7063" s="2" t="s">
        <v>35</v>
      </c>
      <c r="F7063" s="2" t="s">
        <v>115</v>
      </c>
      <c r="G7063" s="2" t="s">
        <v>116</v>
      </c>
      <c r="H7063" s="4" t="s">
        <v>19</v>
      </c>
      <c r="I7063" s="5">
        <v>14</v>
      </c>
      <c r="J7063" s="6">
        <v>72</v>
      </c>
      <c r="K7063" s="7">
        <v>1008</v>
      </c>
      <c r="L7063" s="7">
        <v>504</v>
      </c>
      <c r="M7063" s="8">
        <v>0.5</v>
      </c>
      <c r="N7063" s="2" t="s">
        <v>82</v>
      </c>
      <c r="O7063">
        <f t="shared" si="880"/>
        <v>2021</v>
      </c>
      <c r="P7063">
        <f t="shared" si="881"/>
        <v>3</v>
      </c>
      <c r="Q7063" t="str">
        <f t="shared" si="882"/>
        <v>mars</v>
      </c>
      <c r="R7063" t="str">
        <f t="shared" si="883"/>
        <v>Indiana</v>
      </c>
      <c r="S7063" t="str">
        <f t="shared" si="884"/>
        <v>2021-03</v>
      </c>
      <c r="T7063">
        <f>IF(AND(COUNTIF(Calculs!$Q$2:$Q$12,$O7063)&gt;0,COUNTIF(Calculs!$S$2:$S$12,$E7063)&gt;0,COUNTIF(Calculs!$U$2:$U$12,$H7063)&gt;0),1,0)</f>
        <v>1</v>
      </c>
      <c r="U7063">
        <f t="shared" si="885"/>
        <v>1008</v>
      </c>
      <c r="V7063">
        <f t="shared" si="886"/>
        <v>72</v>
      </c>
      <c r="W7063">
        <f t="shared" si="887"/>
        <v>504</v>
      </c>
    </row>
    <row r="7064" spans="1:23" ht="15.75" customHeight="1" x14ac:dyDescent="0.3">
      <c r="A7064" s="2" t="s">
        <v>29</v>
      </c>
      <c r="B7064" s="2">
        <v>1185732</v>
      </c>
      <c r="C7064" s="3">
        <v>44264</v>
      </c>
      <c r="D7064" s="12" t="str" cm="1">
        <f t="array" ref="D7064">_xlfn.SWITCH(WEEKDAY(C7064,2), 1, "Lundi", 2, "Mardi", 3, "Mercredi", 4, "Jeudi", 5, "Vendredi", 6, "Samedi", 7, "Dimanche", "Erreur")</f>
        <v>Mardi</v>
      </c>
      <c r="E7064" s="2" t="s">
        <v>35</v>
      </c>
      <c r="F7064" s="2" t="s">
        <v>115</v>
      </c>
      <c r="G7064" s="2" t="s">
        <v>116</v>
      </c>
      <c r="H7064" s="4" t="s">
        <v>20</v>
      </c>
      <c r="I7064" s="5">
        <v>19</v>
      </c>
      <c r="J7064" s="6">
        <v>31</v>
      </c>
      <c r="K7064" s="7">
        <v>589</v>
      </c>
      <c r="L7064" s="7">
        <v>265.04999999999995</v>
      </c>
      <c r="M7064" s="8">
        <v>0.44999999999999996</v>
      </c>
      <c r="N7064" s="2" t="s">
        <v>82</v>
      </c>
      <c r="O7064">
        <f t="shared" si="880"/>
        <v>2021</v>
      </c>
      <c r="P7064">
        <f t="shared" si="881"/>
        <v>3</v>
      </c>
      <c r="Q7064" t="str">
        <f t="shared" si="882"/>
        <v>mars</v>
      </c>
      <c r="R7064" t="str">
        <f t="shared" si="883"/>
        <v>Indiana</v>
      </c>
      <c r="S7064" t="str">
        <f t="shared" si="884"/>
        <v>2021-03</v>
      </c>
      <c r="T7064">
        <f>IF(AND(COUNTIF(Calculs!$Q$2:$Q$12,$O7064)&gt;0,COUNTIF(Calculs!$S$2:$S$12,$E7064)&gt;0,COUNTIF(Calculs!$U$2:$U$12,$H7064)&gt;0),1,0)</f>
        <v>1</v>
      </c>
      <c r="U7064">
        <f t="shared" si="885"/>
        <v>589</v>
      </c>
      <c r="V7064">
        <f t="shared" si="886"/>
        <v>31</v>
      </c>
      <c r="W7064">
        <f t="shared" si="887"/>
        <v>265.04999999999995</v>
      </c>
    </row>
    <row r="7065" spans="1:23" ht="15.75" customHeight="1" x14ac:dyDescent="0.3">
      <c r="A7065" s="2" t="s">
        <v>29</v>
      </c>
      <c r="B7065" s="2">
        <v>1185732</v>
      </c>
      <c r="C7065" s="3">
        <v>44264</v>
      </c>
      <c r="D7065" s="12" t="str" cm="1">
        <f t="array" ref="D7065">_xlfn.SWITCH(WEEKDAY(C7065,2), 1, "Lundi", 2, "Mardi", 3, "Mercredi", 4, "Jeudi", 5, "Vendredi", 6, "Samedi", 7, "Dimanche", "Erreur")</f>
        <v>Mardi</v>
      </c>
      <c r="E7065" s="2" t="s">
        <v>35</v>
      </c>
      <c r="F7065" s="2" t="s">
        <v>115</v>
      </c>
      <c r="G7065" s="2" t="s">
        <v>116</v>
      </c>
      <c r="H7065" s="4" t="s">
        <v>21</v>
      </c>
      <c r="I7065" s="5">
        <v>32</v>
      </c>
      <c r="J7065" s="6">
        <v>44</v>
      </c>
      <c r="K7065" s="7">
        <v>1408</v>
      </c>
      <c r="L7065" s="7">
        <v>605.43999999999994</v>
      </c>
      <c r="M7065" s="8">
        <v>0.43</v>
      </c>
      <c r="N7065" s="2" t="s">
        <v>82</v>
      </c>
      <c r="O7065">
        <f t="shared" si="880"/>
        <v>2021</v>
      </c>
      <c r="P7065">
        <f t="shared" si="881"/>
        <v>3</v>
      </c>
      <c r="Q7065" t="str">
        <f t="shared" si="882"/>
        <v>mars</v>
      </c>
      <c r="R7065" t="str">
        <f t="shared" si="883"/>
        <v>Indiana</v>
      </c>
      <c r="S7065" t="str">
        <f t="shared" si="884"/>
        <v>2021-03</v>
      </c>
      <c r="T7065">
        <f>IF(AND(COUNTIF(Calculs!$Q$2:$Q$12,$O7065)&gt;0,COUNTIF(Calculs!$S$2:$S$12,$E7065)&gt;0,COUNTIF(Calculs!$U$2:$U$12,$H7065)&gt;0),1,0)</f>
        <v>1</v>
      </c>
      <c r="U7065">
        <f t="shared" si="885"/>
        <v>1408</v>
      </c>
      <c r="V7065">
        <f t="shared" si="886"/>
        <v>44</v>
      </c>
      <c r="W7065">
        <f t="shared" si="887"/>
        <v>605.43999999999994</v>
      </c>
    </row>
    <row r="7066" spans="1:23" ht="15.75" customHeight="1" x14ac:dyDescent="0.3">
      <c r="A7066" s="2" t="s">
        <v>29</v>
      </c>
      <c r="B7066" s="2">
        <v>1185732</v>
      </c>
      <c r="C7066" s="3">
        <v>44264</v>
      </c>
      <c r="D7066" s="12" t="str" cm="1">
        <f t="array" ref="D7066">_xlfn.SWITCH(WEEKDAY(C7066,2), 1, "Lundi", 2, "Mardi", 3, "Mercredi", 4, "Jeudi", 5, "Vendredi", 6, "Samedi", 7, "Dimanche", "Erreur")</f>
        <v>Mardi</v>
      </c>
      <c r="E7066" s="2" t="s">
        <v>35</v>
      </c>
      <c r="F7066" s="2" t="s">
        <v>115</v>
      </c>
      <c r="G7066" s="2" t="s">
        <v>116</v>
      </c>
      <c r="H7066" s="4" t="s">
        <v>22</v>
      </c>
      <c r="I7066" s="5">
        <v>24</v>
      </c>
      <c r="J7066" s="6">
        <v>74</v>
      </c>
      <c r="K7066" s="7">
        <v>1776</v>
      </c>
      <c r="L7066" s="7">
        <v>923.52</v>
      </c>
      <c r="M7066" s="8">
        <v>0.52</v>
      </c>
      <c r="N7066" s="2" t="s">
        <v>82</v>
      </c>
      <c r="O7066">
        <f t="shared" si="880"/>
        <v>2021</v>
      </c>
      <c r="P7066">
        <f t="shared" si="881"/>
        <v>3</v>
      </c>
      <c r="Q7066" t="str">
        <f t="shared" si="882"/>
        <v>mars</v>
      </c>
      <c r="R7066" t="str">
        <f t="shared" si="883"/>
        <v>Indiana</v>
      </c>
      <c r="S7066" t="str">
        <f t="shared" si="884"/>
        <v>2021-03</v>
      </c>
      <c r="T7066">
        <f>IF(AND(COUNTIF(Calculs!$Q$2:$Q$12,$O7066)&gt;0,COUNTIF(Calculs!$S$2:$S$12,$E7066)&gt;0,COUNTIF(Calculs!$U$2:$U$12,$H7066)&gt;0),1,0)</f>
        <v>1</v>
      </c>
      <c r="U7066">
        <f t="shared" si="885"/>
        <v>1776</v>
      </c>
      <c r="V7066">
        <f t="shared" si="886"/>
        <v>74</v>
      </c>
      <c r="W7066">
        <f t="shared" si="887"/>
        <v>923.52</v>
      </c>
    </row>
    <row r="7067" spans="1:23" ht="15.75" customHeight="1" x14ac:dyDescent="0.3">
      <c r="A7067" s="2" t="s">
        <v>29</v>
      </c>
      <c r="B7067" s="2">
        <v>1185732</v>
      </c>
      <c r="C7067" s="3">
        <v>44296</v>
      </c>
      <c r="D7067" s="12" t="str" cm="1">
        <f t="array" ref="D7067">_xlfn.SWITCH(WEEKDAY(C7067,2), 1, "Lundi", 2, "Mardi", 3, "Mercredi", 4, "Jeudi", 5, "Vendredi", 6, "Samedi", 7, "Dimanche", "Erreur")</f>
        <v>Samedi</v>
      </c>
      <c r="E7067" s="2" t="s">
        <v>35</v>
      </c>
      <c r="F7067" s="2" t="s">
        <v>115</v>
      </c>
      <c r="G7067" s="2" t="s">
        <v>116</v>
      </c>
      <c r="H7067" s="4" t="s">
        <v>16</v>
      </c>
      <c r="I7067" s="5">
        <v>23</v>
      </c>
      <c r="J7067" s="6">
        <v>125</v>
      </c>
      <c r="K7067" s="7">
        <v>2875</v>
      </c>
      <c r="L7067" s="7">
        <v>1581.2500000000002</v>
      </c>
      <c r="M7067" s="8">
        <v>0.55000000000000004</v>
      </c>
      <c r="N7067" s="2" t="s">
        <v>82</v>
      </c>
      <c r="O7067">
        <f t="shared" si="880"/>
        <v>2021</v>
      </c>
      <c r="P7067">
        <f t="shared" si="881"/>
        <v>4</v>
      </c>
      <c r="Q7067" t="str">
        <f t="shared" si="882"/>
        <v>avr</v>
      </c>
      <c r="R7067" t="str">
        <f t="shared" si="883"/>
        <v>Indiana</v>
      </c>
      <c r="S7067" t="str">
        <f t="shared" si="884"/>
        <v>2021-04</v>
      </c>
      <c r="T7067">
        <f>IF(AND(COUNTIF(Calculs!$Q$2:$Q$12,$O7067)&gt;0,COUNTIF(Calculs!$S$2:$S$12,$E7067)&gt;0,COUNTIF(Calculs!$U$2:$U$12,$H7067)&gt;0),1,0)</f>
        <v>1</v>
      </c>
      <c r="U7067">
        <f t="shared" si="885"/>
        <v>2875</v>
      </c>
      <c r="V7067">
        <f t="shared" si="886"/>
        <v>125</v>
      </c>
      <c r="W7067">
        <f t="shared" si="887"/>
        <v>1581.2500000000002</v>
      </c>
    </row>
    <row r="7068" spans="1:23" ht="15.75" customHeight="1" x14ac:dyDescent="0.3">
      <c r="A7068" s="2" t="s">
        <v>29</v>
      </c>
      <c r="B7068" s="2">
        <v>1185732</v>
      </c>
      <c r="C7068" s="3">
        <v>44296</v>
      </c>
      <c r="D7068" s="12" t="str" cm="1">
        <f t="array" ref="D7068">_xlfn.SWITCH(WEEKDAY(C7068,2), 1, "Lundi", 2, "Mardi", 3, "Mercredi", 4, "Jeudi", 5, "Vendredi", 6, "Samedi", 7, "Dimanche", "Erreur")</f>
        <v>Samedi</v>
      </c>
      <c r="E7068" s="2" t="s">
        <v>35</v>
      </c>
      <c r="F7068" s="2" t="s">
        <v>115</v>
      </c>
      <c r="G7068" s="2" t="s">
        <v>116</v>
      </c>
      <c r="H7068" s="4" t="s">
        <v>18</v>
      </c>
      <c r="I7068" s="5">
        <v>23</v>
      </c>
      <c r="J7068" s="6">
        <v>54</v>
      </c>
      <c r="K7068" s="7">
        <v>1242</v>
      </c>
      <c r="L7068" s="7">
        <v>645.84</v>
      </c>
      <c r="M7068" s="8">
        <v>0.52</v>
      </c>
      <c r="N7068" s="2" t="s">
        <v>82</v>
      </c>
      <c r="O7068">
        <f t="shared" si="880"/>
        <v>2021</v>
      </c>
      <c r="P7068">
        <f t="shared" si="881"/>
        <v>4</v>
      </c>
      <c r="Q7068" t="str">
        <f t="shared" si="882"/>
        <v>avr</v>
      </c>
      <c r="R7068" t="str">
        <f t="shared" si="883"/>
        <v>Indiana</v>
      </c>
      <c r="S7068" t="str">
        <f t="shared" si="884"/>
        <v>2021-04</v>
      </c>
      <c r="T7068">
        <f>IF(AND(COUNTIF(Calculs!$Q$2:$Q$12,$O7068)&gt;0,COUNTIF(Calculs!$S$2:$S$12,$E7068)&gt;0,COUNTIF(Calculs!$U$2:$U$12,$H7068)&gt;0),1,0)</f>
        <v>1</v>
      </c>
      <c r="U7068">
        <f t="shared" si="885"/>
        <v>1242</v>
      </c>
      <c r="V7068">
        <f t="shared" si="886"/>
        <v>54</v>
      </c>
      <c r="W7068">
        <f t="shared" si="887"/>
        <v>645.84</v>
      </c>
    </row>
    <row r="7069" spans="1:23" ht="15.75" customHeight="1" x14ac:dyDescent="0.3">
      <c r="A7069" s="2" t="s">
        <v>29</v>
      </c>
      <c r="B7069" s="2">
        <v>1185732</v>
      </c>
      <c r="C7069" s="3">
        <v>44296</v>
      </c>
      <c r="D7069" s="12" t="str" cm="1">
        <f t="array" ref="D7069">_xlfn.SWITCH(WEEKDAY(C7069,2), 1, "Lundi", 2, "Mardi", 3, "Mercredi", 4, "Jeudi", 5, "Vendredi", 6, "Samedi", 7, "Dimanche", "Erreur")</f>
        <v>Samedi</v>
      </c>
      <c r="E7069" s="2" t="s">
        <v>35</v>
      </c>
      <c r="F7069" s="2" t="s">
        <v>115</v>
      </c>
      <c r="G7069" s="2" t="s">
        <v>116</v>
      </c>
      <c r="H7069" s="4" t="s">
        <v>19</v>
      </c>
      <c r="I7069" s="5">
        <v>14</v>
      </c>
      <c r="J7069" s="6">
        <v>52</v>
      </c>
      <c r="K7069" s="7">
        <v>728</v>
      </c>
      <c r="L7069" s="7">
        <v>364</v>
      </c>
      <c r="M7069" s="8">
        <v>0.5</v>
      </c>
      <c r="N7069" s="2" t="s">
        <v>82</v>
      </c>
      <c r="O7069">
        <f t="shared" si="880"/>
        <v>2021</v>
      </c>
      <c r="P7069">
        <f t="shared" si="881"/>
        <v>4</v>
      </c>
      <c r="Q7069" t="str">
        <f t="shared" si="882"/>
        <v>avr</v>
      </c>
      <c r="R7069" t="str">
        <f t="shared" si="883"/>
        <v>Indiana</v>
      </c>
      <c r="S7069" t="str">
        <f t="shared" si="884"/>
        <v>2021-04</v>
      </c>
      <c r="T7069">
        <f>IF(AND(COUNTIF(Calculs!$Q$2:$Q$12,$O7069)&gt;0,COUNTIF(Calculs!$S$2:$S$12,$E7069)&gt;0,COUNTIF(Calculs!$U$2:$U$12,$H7069)&gt;0),1,0)</f>
        <v>1</v>
      </c>
      <c r="U7069">
        <f t="shared" si="885"/>
        <v>728</v>
      </c>
      <c r="V7069">
        <f t="shared" si="886"/>
        <v>52</v>
      </c>
      <c r="W7069">
        <f t="shared" si="887"/>
        <v>364</v>
      </c>
    </row>
    <row r="7070" spans="1:23" ht="15.75" customHeight="1" x14ac:dyDescent="0.3">
      <c r="A7070" s="2" t="s">
        <v>29</v>
      </c>
      <c r="B7070" s="2">
        <v>1185732</v>
      </c>
      <c r="C7070" s="3">
        <v>44296</v>
      </c>
      <c r="D7070" s="12" t="str" cm="1">
        <f t="array" ref="D7070">_xlfn.SWITCH(WEEKDAY(C7070,2), 1, "Lundi", 2, "Mardi", 3, "Mercredi", 4, "Jeudi", 5, "Vendredi", 6, "Samedi", 7, "Dimanche", "Erreur")</f>
        <v>Samedi</v>
      </c>
      <c r="E7070" s="2" t="s">
        <v>35</v>
      </c>
      <c r="F7070" s="2" t="s">
        <v>115</v>
      </c>
      <c r="G7070" s="2" t="s">
        <v>116</v>
      </c>
      <c r="H7070" s="4" t="s">
        <v>20</v>
      </c>
      <c r="I7070" s="5">
        <v>19</v>
      </c>
      <c r="J7070" s="6">
        <v>36</v>
      </c>
      <c r="K7070" s="7">
        <v>684</v>
      </c>
      <c r="L7070" s="7">
        <v>328.32</v>
      </c>
      <c r="M7070" s="8">
        <v>0.48</v>
      </c>
      <c r="N7070" s="2" t="s">
        <v>82</v>
      </c>
      <c r="O7070">
        <f t="shared" si="880"/>
        <v>2021</v>
      </c>
      <c r="P7070">
        <f t="shared" si="881"/>
        <v>4</v>
      </c>
      <c r="Q7070" t="str">
        <f t="shared" si="882"/>
        <v>avr</v>
      </c>
      <c r="R7070" t="str">
        <f t="shared" si="883"/>
        <v>Indiana</v>
      </c>
      <c r="S7070" t="str">
        <f t="shared" si="884"/>
        <v>2021-04</v>
      </c>
      <c r="T7070">
        <f>IF(AND(COUNTIF(Calculs!$Q$2:$Q$12,$O7070)&gt;0,COUNTIF(Calculs!$S$2:$S$12,$E7070)&gt;0,COUNTIF(Calculs!$U$2:$U$12,$H7070)&gt;0),1,0)</f>
        <v>1</v>
      </c>
      <c r="U7070">
        <f t="shared" si="885"/>
        <v>684</v>
      </c>
      <c r="V7070">
        <f t="shared" si="886"/>
        <v>36</v>
      </c>
      <c r="W7070">
        <f t="shared" si="887"/>
        <v>328.32</v>
      </c>
    </row>
    <row r="7071" spans="1:23" ht="15.75" customHeight="1" x14ac:dyDescent="0.3">
      <c r="A7071" s="2" t="s">
        <v>29</v>
      </c>
      <c r="B7071" s="2">
        <v>1185732</v>
      </c>
      <c r="C7071" s="3">
        <v>44296</v>
      </c>
      <c r="D7071" s="12" t="str" cm="1">
        <f t="array" ref="D7071">_xlfn.SWITCH(WEEKDAY(C7071,2), 1, "Lundi", 2, "Mardi", 3, "Mercredi", 4, "Jeudi", 5, "Vendredi", 6, "Samedi", 7, "Dimanche", "Erreur")</f>
        <v>Samedi</v>
      </c>
      <c r="E7071" s="2" t="s">
        <v>35</v>
      </c>
      <c r="F7071" s="2" t="s">
        <v>115</v>
      </c>
      <c r="G7071" s="2" t="s">
        <v>116</v>
      </c>
      <c r="H7071" s="4" t="s">
        <v>21</v>
      </c>
      <c r="I7071" s="5">
        <v>61</v>
      </c>
      <c r="J7071" s="6">
        <v>45</v>
      </c>
      <c r="K7071" s="7">
        <v>2745</v>
      </c>
      <c r="L7071" s="7">
        <v>1207.8</v>
      </c>
      <c r="M7071" s="8">
        <v>0.44</v>
      </c>
      <c r="N7071" s="2" t="s">
        <v>82</v>
      </c>
      <c r="O7071">
        <f t="shared" si="880"/>
        <v>2021</v>
      </c>
      <c r="P7071">
        <f t="shared" si="881"/>
        <v>4</v>
      </c>
      <c r="Q7071" t="str">
        <f t="shared" si="882"/>
        <v>avr</v>
      </c>
      <c r="R7071" t="str">
        <f t="shared" si="883"/>
        <v>Indiana</v>
      </c>
      <c r="S7071" t="str">
        <f t="shared" si="884"/>
        <v>2021-04</v>
      </c>
      <c r="T7071">
        <f>IF(AND(COUNTIF(Calculs!$Q$2:$Q$12,$O7071)&gt;0,COUNTIF(Calculs!$S$2:$S$12,$E7071)&gt;0,COUNTIF(Calculs!$U$2:$U$12,$H7071)&gt;0),1,0)</f>
        <v>1</v>
      </c>
      <c r="U7071">
        <f t="shared" si="885"/>
        <v>2745</v>
      </c>
      <c r="V7071">
        <f t="shared" si="886"/>
        <v>45</v>
      </c>
      <c r="W7071">
        <f t="shared" si="887"/>
        <v>1207.8</v>
      </c>
    </row>
    <row r="7072" spans="1:23" ht="15.75" customHeight="1" x14ac:dyDescent="0.3">
      <c r="A7072" s="2" t="s">
        <v>29</v>
      </c>
      <c r="B7072" s="2">
        <v>1185732</v>
      </c>
      <c r="C7072" s="3">
        <v>44296</v>
      </c>
      <c r="D7072" s="12" t="str" cm="1">
        <f t="array" ref="D7072">_xlfn.SWITCH(WEEKDAY(C7072,2), 1, "Lundi", 2, "Mardi", 3, "Mercredi", 4, "Jeudi", 5, "Vendredi", 6, "Samedi", 7, "Dimanche", "Erreur")</f>
        <v>Samedi</v>
      </c>
      <c r="E7072" s="2" t="s">
        <v>35</v>
      </c>
      <c r="F7072" s="2" t="s">
        <v>115</v>
      </c>
      <c r="G7072" s="2" t="s">
        <v>116</v>
      </c>
      <c r="H7072" s="4" t="s">
        <v>22</v>
      </c>
      <c r="I7072" s="5">
        <v>47</v>
      </c>
      <c r="J7072" s="6">
        <v>72</v>
      </c>
      <c r="K7072" s="7">
        <v>3384</v>
      </c>
      <c r="L7072" s="7">
        <v>1861.2</v>
      </c>
      <c r="M7072" s="8">
        <v>0.55000000000000004</v>
      </c>
      <c r="N7072" s="2" t="s">
        <v>82</v>
      </c>
      <c r="O7072">
        <f t="shared" si="880"/>
        <v>2021</v>
      </c>
      <c r="P7072">
        <f t="shared" si="881"/>
        <v>4</v>
      </c>
      <c r="Q7072" t="str">
        <f t="shared" si="882"/>
        <v>avr</v>
      </c>
      <c r="R7072" t="str">
        <f t="shared" si="883"/>
        <v>Indiana</v>
      </c>
      <c r="S7072" t="str">
        <f t="shared" si="884"/>
        <v>2021-04</v>
      </c>
      <c r="T7072">
        <f>IF(AND(COUNTIF(Calculs!$Q$2:$Q$12,$O7072)&gt;0,COUNTIF(Calculs!$S$2:$S$12,$E7072)&gt;0,COUNTIF(Calculs!$U$2:$U$12,$H7072)&gt;0),1,0)</f>
        <v>1</v>
      </c>
      <c r="U7072">
        <f t="shared" si="885"/>
        <v>3384</v>
      </c>
      <c r="V7072">
        <f t="shared" si="886"/>
        <v>72</v>
      </c>
      <c r="W7072">
        <f t="shared" si="887"/>
        <v>1861.2</v>
      </c>
    </row>
    <row r="7073" spans="1:23" ht="15.75" customHeight="1" x14ac:dyDescent="0.3">
      <c r="A7073" s="2" t="s">
        <v>29</v>
      </c>
      <c r="B7073" s="2">
        <v>1185732</v>
      </c>
      <c r="C7073" s="3">
        <v>44327</v>
      </c>
      <c r="D7073" s="12" t="str" cm="1">
        <f t="array" ref="D7073">_xlfn.SWITCH(WEEKDAY(C7073,2), 1, "Lundi", 2, "Mardi", 3, "Mercredi", 4, "Jeudi", 5, "Vendredi", 6, "Samedi", 7, "Dimanche", "Erreur")</f>
        <v>Mardi</v>
      </c>
      <c r="E7073" s="2" t="s">
        <v>35</v>
      </c>
      <c r="F7073" s="2" t="s">
        <v>115</v>
      </c>
      <c r="G7073" s="2" t="s">
        <v>116</v>
      </c>
      <c r="H7073" s="4" t="s">
        <v>16</v>
      </c>
      <c r="I7073" s="5">
        <v>54</v>
      </c>
      <c r="J7073" s="6">
        <v>164</v>
      </c>
      <c r="K7073" s="7">
        <v>8856</v>
      </c>
      <c r="L7073" s="7">
        <v>4428</v>
      </c>
      <c r="M7073" s="8">
        <v>0.5</v>
      </c>
      <c r="N7073" s="2" t="s">
        <v>82</v>
      </c>
      <c r="O7073">
        <f t="shared" si="880"/>
        <v>2021</v>
      </c>
      <c r="P7073">
        <f t="shared" si="881"/>
        <v>5</v>
      </c>
      <c r="Q7073" t="str">
        <f t="shared" si="882"/>
        <v>mai</v>
      </c>
      <c r="R7073" t="str">
        <f t="shared" si="883"/>
        <v>Indiana</v>
      </c>
      <c r="S7073" t="str">
        <f t="shared" si="884"/>
        <v>2021-05</v>
      </c>
      <c r="T7073">
        <f>IF(AND(COUNTIF(Calculs!$Q$2:$Q$12,$O7073)&gt;0,COUNTIF(Calculs!$S$2:$S$12,$E7073)&gt;0,COUNTIF(Calculs!$U$2:$U$12,$H7073)&gt;0),1,0)</f>
        <v>1</v>
      </c>
      <c r="U7073">
        <f t="shared" si="885"/>
        <v>8856</v>
      </c>
      <c r="V7073">
        <f t="shared" si="886"/>
        <v>164</v>
      </c>
      <c r="W7073">
        <f t="shared" si="887"/>
        <v>4428</v>
      </c>
    </row>
    <row r="7074" spans="1:23" ht="15.75" customHeight="1" x14ac:dyDescent="0.3">
      <c r="A7074" s="2" t="s">
        <v>29</v>
      </c>
      <c r="B7074" s="2">
        <v>1185732</v>
      </c>
      <c r="C7074" s="3">
        <v>44327</v>
      </c>
      <c r="D7074" s="12" t="str" cm="1">
        <f t="array" ref="D7074">_xlfn.SWITCH(WEEKDAY(C7074,2), 1, "Lundi", 2, "Mardi", 3, "Mercredi", 4, "Jeudi", 5, "Vendredi", 6, "Samedi", 7, "Dimanche", "Erreur")</f>
        <v>Mardi</v>
      </c>
      <c r="E7074" s="2" t="s">
        <v>35</v>
      </c>
      <c r="F7074" s="2" t="s">
        <v>115</v>
      </c>
      <c r="G7074" s="2" t="s">
        <v>116</v>
      </c>
      <c r="H7074" s="4" t="s">
        <v>18</v>
      </c>
      <c r="I7074" s="5">
        <v>37</v>
      </c>
      <c r="J7074" s="6">
        <v>73</v>
      </c>
      <c r="K7074" s="7">
        <v>2701</v>
      </c>
      <c r="L7074" s="7">
        <v>1485.5500000000002</v>
      </c>
      <c r="M7074" s="8">
        <v>0.55000000000000004</v>
      </c>
      <c r="N7074" s="2" t="s">
        <v>82</v>
      </c>
      <c r="O7074">
        <f t="shared" si="880"/>
        <v>2021</v>
      </c>
      <c r="P7074">
        <f t="shared" si="881"/>
        <v>5</v>
      </c>
      <c r="Q7074" t="str">
        <f t="shared" si="882"/>
        <v>mai</v>
      </c>
      <c r="R7074" t="str">
        <f t="shared" si="883"/>
        <v>Indiana</v>
      </c>
      <c r="S7074" t="str">
        <f t="shared" si="884"/>
        <v>2021-05</v>
      </c>
      <c r="T7074">
        <f>IF(AND(COUNTIF(Calculs!$Q$2:$Q$12,$O7074)&gt;0,COUNTIF(Calculs!$S$2:$S$12,$E7074)&gt;0,COUNTIF(Calculs!$U$2:$U$12,$H7074)&gt;0),1,0)</f>
        <v>1</v>
      </c>
      <c r="U7074">
        <f t="shared" si="885"/>
        <v>2701</v>
      </c>
      <c r="V7074">
        <f t="shared" si="886"/>
        <v>73</v>
      </c>
      <c r="W7074">
        <f t="shared" si="887"/>
        <v>1485.5500000000002</v>
      </c>
    </row>
    <row r="7075" spans="1:23" ht="15.75" customHeight="1" x14ac:dyDescent="0.3">
      <c r="A7075" s="2" t="s">
        <v>29</v>
      </c>
      <c r="B7075" s="2">
        <v>1185732</v>
      </c>
      <c r="C7075" s="3">
        <v>44327</v>
      </c>
      <c r="D7075" s="12" t="str" cm="1">
        <f t="array" ref="D7075">_xlfn.SWITCH(WEEKDAY(C7075,2), 1, "Lundi", 2, "Mardi", 3, "Mercredi", 4, "Jeudi", 5, "Vendredi", 6, "Samedi", 7, "Dimanche", "Erreur")</f>
        <v>Mardi</v>
      </c>
      <c r="E7075" s="2" t="s">
        <v>35</v>
      </c>
      <c r="F7075" s="2" t="s">
        <v>115</v>
      </c>
      <c r="G7075" s="2" t="s">
        <v>116</v>
      </c>
      <c r="H7075" s="4" t="s">
        <v>19</v>
      </c>
      <c r="I7075" s="5">
        <v>34</v>
      </c>
      <c r="J7075" s="6">
        <v>56</v>
      </c>
      <c r="K7075" s="7">
        <v>1904</v>
      </c>
      <c r="L7075" s="7">
        <v>894.88</v>
      </c>
      <c r="M7075" s="8">
        <v>0.47</v>
      </c>
      <c r="N7075" s="2" t="s">
        <v>82</v>
      </c>
      <c r="O7075">
        <f t="shared" si="880"/>
        <v>2021</v>
      </c>
      <c r="P7075">
        <f t="shared" si="881"/>
        <v>5</v>
      </c>
      <c r="Q7075" t="str">
        <f t="shared" si="882"/>
        <v>mai</v>
      </c>
      <c r="R7075" t="str">
        <f t="shared" si="883"/>
        <v>Indiana</v>
      </c>
      <c r="S7075" t="str">
        <f t="shared" si="884"/>
        <v>2021-05</v>
      </c>
      <c r="T7075">
        <f>IF(AND(COUNTIF(Calculs!$Q$2:$Q$12,$O7075)&gt;0,COUNTIF(Calculs!$S$2:$S$12,$E7075)&gt;0,COUNTIF(Calculs!$U$2:$U$12,$H7075)&gt;0),1,0)</f>
        <v>1</v>
      </c>
      <c r="U7075">
        <f t="shared" si="885"/>
        <v>1904</v>
      </c>
      <c r="V7075">
        <f t="shared" si="886"/>
        <v>56</v>
      </c>
      <c r="W7075">
        <f t="shared" si="887"/>
        <v>894.88</v>
      </c>
    </row>
    <row r="7076" spans="1:23" ht="15.75" customHeight="1" x14ac:dyDescent="0.3">
      <c r="A7076" s="2" t="s">
        <v>29</v>
      </c>
      <c r="B7076" s="2">
        <v>1185732</v>
      </c>
      <c r="C7076" s="3">
        <v>44327</v>
      </c>
      <c r="D7076" s="12" t="str" cm="1">
        <f t="array" ref="D7076">_xlfn.SWITCH(WEEKDAY(C7076,2), 1, "Lundi", 2, "Mardi", 3, "Mercredi", 4, "Jeudi", 5, "Vendredi", 6, "Samedi", 7, "Dimanche", "Erreur")</f>
        <v>Mardi</v>
      </c>
      <c r="E7076" s="2" t="s">
        <v>35</v>
      </c>
      <c r="F7076" s="2" t="s">
        <v>115</v>
      </c>
      <c r="G7076" s="2" t="s">
        <v>116</v>
      </c>
      <c r="H7076" s="4" t="s">
        <v>20</v>
      </c>
      <c r="I7076" s="5">
        <v>34</v>
      </c>
      <c r="J7076" s="6">
        <v>49</v>
      </c>
      <c r="K7076" s="7">
        <v>1666</v>
      </c>
      <c r="L7076" s="7">
        <v>816.34</v>
      </c>
      <c r="M7076" s="8">
        <v>0.49</v>
      </c>
      <c r="N7076" s="2" t="s">
        <v>82</v>
      </c>
      <c r="O7076">
        <f t="shared" si="880"/>
        <v>2021</v>
      </c>
      <c r="P7076">
        <f t="shared" si="881"/>
        <v>5</v>
      </c>
      <c r="Q7076" t="str">
        <f t="shared" si="882"/>
        <v>mai</v>
      </c>
      <c r="R7076" t="str">
        <f t="shared" si="883"/>
        <v>Indiana</v>
      </c>
      <c r="S7076" t="str">
        <f t="shared" si="884"/>
        <v>2021-05</v>
      </c>
      <c r="T7076">
        <f>IF(AND(COUNTIF(Calculs!$Q$2:$Q$12,$O7076)&gt;0,COUNTIF(Calculs!$S$2:$S$12,$E7076)&gt;0,COUNTIF(Calculs!$U$2:$U$12,$H7076)&gt;0),1,0)</f>
        <v>1</v>
      </c>
      <c r="U7076">
        <f t="shared" si="885"/>
        <v>1666</v>
      </c>
      <c r="V7076">
        <f t="shared" si="886"/>
        <v>49</v>
      </c>
      <c r="W7076">
        <f t="shared" si="887"/>
        <v>816.34</v>
      </c>
    </row>
    <row r="7077" spans="1:23" ht="15.75" customHeight="1" x14ac:dyDescent="0.3">
      <c r="A7077" s="2" t="s">
        <v>29</v>
      </c>
      <c r="B7077" s="2">
        <v>1185732</v>
      </c>
      <c r="C7077" s="3">
        <v>44327</v>
      </c>
      <c r="D7077" s="12" t="str" cm="1">
        <f t="array" ref="D7077">_xlfn.SWITCH(WEEKDAY(C7077,2), 1, "Lundi", 2, "Mardi", 3, "Mercredi", 4, "Jeudi", 5, "Vendredi", 6, "Samedi", 7, "Dimanche", "Erreur")</f>
        <v>Mardi</v>
      </c>
      <c r="E7077" s="2" t="s">
        <v>35</v>
      </c>
      <c r="F7077" s="2" t="s">
        <v>115</v>
      </c>
      <c r="G7077" s="2" t="s">
        <v>116</v>
      </c>
      <c r="H7077" s="4" t="s">
        <v>21</v>
      </c>
      <c r="I7077" s="5">
        <v>44</v>
      </c>
      <c r="J7077" s="6">
        <v>58</v>
      </c>
      <c r="K7077" s="7">
        <v>2552</v>
      </c>
      <c r="L7077" s="7">
        <v>1148.3999999999999</v>
      </c>
      <c r="M7077" s="8">
        <v>0.44999999999999996</v>
      </c>
      <c r="N7077" s="2" t="s">
        <v>82</v>
      </c>
      <c r="O7077">
        <f t="shared" si="880"/>
        <v>2021</v>
      </c>
      <c r="P7077">
        <f t="shared" si="881"/>
        <v>5</v>
      </c>
      <c r="Q7077" t="str">
        <f t="shared" si="882"/>
        <v>mai</v>
      </c>
      <c r="R7077" t="str">
        <f t="shared" si="883"/>
        <v>Indiana</v>
      </c>
      <c r="S7077" t="str">
        <f t="shared" si="884"/>
        <v>2021-05</v>
      </c>
      <c r="T7077">
        <f>IF(AND(COUNTIF(Calculs!$Q$2:$Q$12,$O7077)&gt;0,COUNTIF(Calculs!$S$2:$S$12,$E7077)&gt;0,COUNTIF(Calculs!$U$2:$U$12,$H7077)&gt;0),1,0)</f>
        <v>1</v>
      </c>
      <c r="U7077">
        <f t="shared" si="885"/>
        <v>2552</v>
      </c>
      <c r="V7077">
        <f t="shared" si="886"/>
        <v>58</v>
      </c>
      <c r="W7077">
        <f t="shared" si="887"/>
        <v>1148.3999999999999</v>
      </c>
    </row>
    <row r="7078" spans="1:23" ht="15.75" customHeight="1" x14ac:dyDescent="0.3">
      <c r="A7078" s="2" t="s">
        <v>29</v>
      </c>
      <c r="B7078" s="2">
        <v>1185732</v>
      </c>
      <c r="C7078" s="3">
        <v>44327</v>
      </c>
      <c r="D7078" s="12" t="str" cm="1">
        <f t="array" ref="D7078">_xlfn.SWITCH(WEEKDAY(C7078,2), 1, "Lundi", 2, "Mardi", 3, "Mercredi", 4, "Jeudi", 5, "Vendredi", 6, "Samedi", 7, "Dimanche", "Erreur")</f>
        <v>Mardi</v>
      </c>
      <c r="E7078" s="2" t="s">
        <v>35</v>
      </c>
      <c r="F7078" s="2" t="s">
        <v>115</v>
      </c>
      <c r="G7078" s="2" t="s">
        <v>116</v>
      </c>
      <c r="H7078" s="4" t="s">
        <v>22</v>
      </c>
      <c r="I7078" s="5">
        <v>53</v>
      </c>
      <c r="J7078" s="6">
        <v>91</v>
      </c>
      <c r="K7078" s="7">
        <v>4823</v>
      </c>
      <c r="L7078" s="7">
        <v>2507.96</v>
      </c>
      <c r="M7078" s="8">
        <v>0.52</v>
      </c>
      <c r="N7078" s="2" t="s">
        <v>82</v>
      </c>
      <c r="O7078">
        <f t="shared" si="880"/>
        <v>2021</v>
      </c>
      <c r="P7078">
        <f t="shared" si="881"/>
        <v>5</v>
      </c>
      <c r="Q7078" t="str">
        <f t="shared" si="882"/>
        <v>mai</v>
      </c>
      <c r="R7078" t="str">
        <f t="shared" si="883"/>
        <v>Indiana</v>
      </c>
      <c r="S7078" t="str">
        <f t="shared" si="884"/>
        <v>2021-05</v>
      </c>
      <c r="T7078">
        <f>IF(AND(COUNTIF(Calculs!$Q$2:$Q$12,$O7078)&gt;0,COUNTIF(Calculs!$S$2:$S$12,$E7078)&gt;0,COUNTIF(Calculs!$U$2:$U$12,$H7078)&gt;0),1,0)</f>
        <v>1</v>
      </c>
      <c r="U7078">
        <f t="shared" si="885"/>
        <v>4823</v>
      </c>
      <c r="V7078">
        <f t="shared" si="886"/>
        <v>91</v>
      </c>
      <c r="W7078">
        <f t="shared" si="887"/>
        <v>2507.96</v>
      </c>
    </row>
    <row r="7079" spans="1:23" ht="15.75" customHeight="1" x14ac:dyDescent="0.3">
      <c r="A7079" s="2" t="s">
        <v>29</v>
      </c>
      <c r="B7079" s="2">
        <v>1185732</v>
      </c>
      <c r="C7079" s="3">
        <v>44357</v>
      </c>
      <c r="D7079" s="12" t="str" cm="1">
        <f t="array" ref="D7079">_xlfn.SWITCH(WEEKDAY(C7079,2), 1, "Lundi", 2, "Mardi", 3, "Mercredi", 4, "Jeudi", 5, "Vendredi", 6, "Samedi", 7, "Dimanche", "Erreur")</f>
        <v>Jeudi</v>
      </c>
      <c r="E7079" s="2" t="s">
        <v>35</v>
      </c>
      <c r="F7079" s="2" t="s">
        <v>115</v>
      </c>
      <c r="G7079" s="2" t="s">
        <v>116</v>
      </c>
      <c r="H7079" s="4" t="s">
        <v>16</v>
      </c>
      <c r="I7079" s="5">
        <v>36</v>
      </c>
      <c r="J7079" s="6">
        <v>155</v>
      </c>
      <c r="K7079" s="7">
        <v>5580</v>
      </c>
      <c r="L7079" s="7">
        <v>3069.0000000000005</v>
      </c>
      <c r="M7079" s="8">
        <v>0.55000000000000004</v>
      </c>
      <c r="N7079" s="2" t="s">
        <v>82</v>
      </c>
      <c r="O7079">
        <f t="shared" si="880"/>
        <v>2021</v>
      </c>
      <c r="P7079">
        <f t="shared" si="881"/>
        <v>6</v>
      </c>
      <c r="Q7079" t="str">
        <f t="shared" si="882"/>
        <v>juin</v>
      </c>
      <c r="R7079" t="str">
        <f t="shared" si="883"/>
        <v>Indiana</v>
      </c>
      <c r="S7079" t="str">
        <f t="shared" si="884"/>
        <v>2021-06</v>
      </c>
      <c r="T7079">
        <f>IF(AND(COUNTIF(Calculs!$Q$2:$Q$12,$O7079)&gt;0,COUNTIF(Calculs!$S$2:$S$12,$E7079)&gt;0,COUNTIF(Calculs!$U$2:$U$12,$H7079)&gt;0),1,0)</f>
        <v>1</v>
      </c>
      <c r="U7079">
        <f t="shared" si="885"/>
        <v>5580</v>
      </c>
      <c r="V7079">
        <f t="shared" si="886"/>
        <v>155</v>
      </c>
      <c r="W7079">
        <f t="shared" si="887"/>
        <v>3069.0000000000005</v>
      </c>
    </row>
    <row r="7080" spans="1:23" ht="15.75" customHeight="1" x14ac:dyDescent="0.3">
      <c r="A7080" s="2" t="s">
        <v>29</v>
      </c>
      <c r="B7080" s="2">
        <v>1185732</v>
      </c>
      <c r="C7080" s="3">
        <v>44357</v>
      </c>
      <c r="D7080" s="12" t="str" cm="1">
        <f t="array" ref="D7080">_xlfn.SWITCH(WEEKDAY(C7080,2), 1, "Lundi", 2, "Mardi", 3, "Mercredi", 4, "Jeudi", 5, "Vendredi", 6, "Samedi", 7, "Dimanche", "Erreur")</f>
        <v>Jeudi</v>
      </c>
      <c r="E7080" s="2" t="s">
        <v>35</v>
      </c>
      <c r="F7080" s="2" t="s">
        <v>115</v>
      </c>
      <c r="G7080" s="2" t="s">
        <v>116</v>
      </c>
      <c r="H7080" s="4" t="s">
        <v>18</v>
      </c>
      <c r="I7080" s="5">
        <v>32</v>
      </c>
      <c r="J7080" s="6">
        <v>94</v>
      </c>
      <c r="K7080" s="7">
        <v>3008</v>
      </c>
      <c r="L7080" s="7">
        <v>1594.24</v>
      </c>
      <c r="M7080" s="8">
        <v>0.53</v>
      </c>
      <c r="N7080" s="2" t="s">
        <v>82</v>
      </c>
      <c r="O7080">
        <f t="shared" si="880"/>
        <v>2021</v>
      </c>
      <c r="P7080">
        <f t="shared" si="881"/>
        <v>6</v>
      </c>
      <c r="Q7080" t="str">
        <f t="shared" si="882"/>
        <v>juin</v>
      </c>
      <c r="R7080" t="str">
        <f t="shared" si="883"/>
        <v>Indiana</v>
      </c>
      <c r="S7080" t="str">
        <f t="shared" si="884"/>
        <v>2021-06</v>
      </c>
      <c r="T7080">
        <f>IF(AND(COUNTIF(Calculs!$Q$2:$Q$12,$O7080)&gt;0,COUNTIF(Calculs!$S$2:$S$12,$E7080)&gt;0,COUNTIF(Calculs!$U$2:$U$12,$H7080)&gt;0),1,0)</f>
        <v>1</v>
      </c>
      <c r="U7080">
        <f t="shared" si="885"/>
        <v>3008</v>
      </c>
      <c r="V7080">
        <f t="shared" si="886"/>
        <v>94</v>
      </c>
      <c r="W7080">
        <f t="shared" si="887"/>
        <v>1594.24</v>
      </c>
    </row>
    <row r="7081" spans="1:23" ht="15.75" customHeight="1" x14ac:dyDescent="0.3">
      <c r="A7081" s="2" t="s">
        <v>29</v>
      </c>
      <c r="B7081" s="2">
        <v>1185732</v>
      </c>
      <c r="C7081" s="3">
        <v>44357</v>
      </c>
      <c r="D7081" s="12" t="str" cm="1">
        <f t="array" ref="D7081">_xlfn.SWITCH(WEEKDAY(C7081,2), 1, "Lundi", 2, "Mardi", 3, "Mercredi", 4, "Jeudi", 5, "Vendredi", 6, "Samedi", 7, "Dimanche", "Erreur")</f>
        <v>Jeudi</v>
      </c>
      <c r="E7081" s="2" t="s">
        <v>35</v>
      </c>
      <c r="F7081" s="2" t="s">
        <v>115</v>
      </c>
      <c r="G7081" s="2" t="s">
        <v>116</v>
      </c>
      <c r="H7081" s="4" t="s">
        <v>19</v>
      </c>
      <c r="I7081" s="5">
        <v>27</v>
      </c>
      <c r="J7081" s="6">
        <v>50</v>
      </c>
      <c r="K7081" s="7">
        <v>1350</v>
      </c>
      <c r="L7081" s="7">
        <v>607.49999999999989</v>
      </c>
      <c r="M7081" s="8">
        <v>0.44999999999999996</v>
      </c>
      <c r="N7081" s="2" t="s">
        <v>82</v>
      </c>
      <c r="O7081">
        <f t="shared" si="880"/>
        <v>2021</v>
      </c>
      <c r="P7081">
        <f t="shared" si="881"/>
        <v>6</v>
      </c>
      <c r="Q7081" t="str">
        <f t="shared" si="882"/>
        <v>juin</v>
      </c>
      <c r="R7081" t="str">
        <f t="shared" si="883"/>
        <v>Indiana</v>
      </c>
      <c r="S7081" t="str">
        <f t="shared" si="884"/>
        <v>2021-06</v>
      </c>
      <c r="T7081">
        <f>IF(AND(COUNTIF(Calculs!$Q$2:$Q$12,$O7081)&gt;0,COUNTIF(Calculs!$S$2:$S$12,$E7081)&gt;0,COUNTIF(Calculs!$U$2:$U$12,$H7081)&gt;0),1,0)</f>
        <v>1</v>
      </c>
      <c r="U7081">
        <f t="shared" si="885"/>
        <v>1350</v>
      </c>
      <c r="V7081">
        <f t="shared" si="886"/>
        <v>50</v>
      </c>
      <c r="W7081">
        <f t="shared" si="887"/>
        <v>607.49999999999989</v>
      </c>
    </row>
    <row r="7082" spans="1:23" ht="15.75" customHeight="1" x14ac:dyDescent="0.3">
      <c r="A7082" s="2" t="s">
        <v>29</v>
      </c>
      <c r="B7082" s="2">
        <v>1185732</v>
      </c>
      <c r="C7082" s="3">
        <v>44357</v>
      </c>
      <c r="D7082" s="12" t="str" cm="1">
        <f t="array" ref="D7082">_xlfn.SWITCH(WEEKDAY(C7082,2), 1, "Lundi", 2, "Mardi", 3, "Mercredi", 4, "Jeudi", 5, "Vendredi", 6, "Samedi", 7, "Dimanche", "Erreur")</f>
        <v>Jeudi</v>
      </c>
      <c r="E7082" s="2" t="s">
        <v>35</v>
      </c>
      <c r="F7082" s="2" t="s">
        <v>115</v>
      </c>
      <c r="G7082" s="2" t="s">
        <v>116</v>
      </c>
      <c r="H7082" s="4" t="s">
        <v>20</v>
      </c>
      <c r="I7082" s="5">
        <v>29</v>
      </c>
      <c r="J7082" s="6">
        <v>46</v>
      </c>
      <c r="K7082" s="7">
        <v>1334</v>
      </c>
      <c r="L7082" s="7">
        <v>626.98</v>
      </c>
      <c r="M7082" s="8">
        <v>0.47</v>
      </c>
      <c r="N7082" s="2" t="s">
        <v>82</v>
      </c>
      <c r="O7082">
        <f t="shared" si="880"/>
        <v>2021</v>
      </c>
      <c r="P7082">
        <f t="shared" si="881"/>
        <v>6</v>
      </c>
      <c r="Q7082" t="str">
        <f t="shared" si="882"/>
        <v>juin</v>
      </c>
      <c r="R7082" t="str">
        <f t="shared" si="883"/>
        <v>Indiana</v>
      </c>
      <c r="S7082" t="str">
        <f t="shared" si="884"/>
        <v>2021-06</v>
      </c>
      <c r="T7082">
        <f>IF(AND(COUNTIF(Calculs!$Q$2:$Q$12,$O7082)&gt;0,COUNTIF(Calculs!$S$2:$S$12,$E7082)&gt;0,COUNTIF(Calculs!$U$2:$U$12,$H7082)&gt;0),1,0)</f>
        <v>1</v>
      </c>
      <c r="U7082">
        <f t="shared" si="885"/>
        <v>1334</v>
      </c>
      <c r="V7082">
        <f t="shared" si="886"/>
        <v>46</v>
      </c>
      <c r="W7082">
        <f t="shared" si="887"/>
        <v>626.98</v>
      </c>
    </row>
    <row r="7083" spans="1:23" ht="15.75" customHeight="1" x14ac:dyDescent="0.3">
      <c r="A7083" s="2" t="s">
        <v>29</v>
      </c>
      <c r="B7083" s="2">
        <v>1185732</v>
      </c>
      <c r="C7083" s="3">
        <v>44357</v>
      </c>
      <c r="D7083" s="12" t="str" cm="1">
        <f t="array" ref="D7083">_xlfn.SWITCH(WEEKDAY(C7083,2), 1, "Lundi", 2, "Mardi", 3, "Mercredi", 4, "Jeudi", 5, "Vendredi", 6, "Samedi", 7, "Dimanche", "Erreur")</f>
        <v>Jeudi</v>
      </c>
      <c r="E7083" s="2" t="s">
        <v>35</v>
      </c>
      <c r="F7083" s="2" t="s">
        <v>115</v>
      </c>
      <c r="G7083" s="2" t="s">
        <v>116</v>
      </c>
      <c r="H7083" s="4" t="s">
        <v>21</v>
      </c>
      <c r="I7083" s="5">
        <v>36</v>
      </c>
      <c r="J7083" s="6">
        <v>53</v>
      </c>
      <c r="K7083" s="7">
        <v>1908</v>
      </c>
      <c r="L7083" s="7">
        <v>858.59999999999991</v>
      </c>
      <c r="M7083" s="8">
        <v>0.44999999999999996</v>
      </c>
      <c r="N7083" s="2" t="s">
        <v>82</v>
      </c>
      <c r="O7083">
        <f t="shared" si="880"/>
        <v>2021</v>
      </c>
      <c r="P7083">
        <f t="shared" si="881"/>
        <v>6</v>
      </c>
      <c r="Q7083" t="str">
        <f t="shared" si="882"/>
        <v>juin</v>
      </c>
      <c r="R7083" t="str">
        <f t="shared" si="883"/>
        <v>Indiana</v>
      </c>
      <c r="S7083" t="str">
        <f t="shared" si="884"/>
        <v>2021-06</v>
      </c>
      <c r="T7083">
        <f>IF(AND(COUNTIF(Calculs!$Q$2:$Q$12,$O7083)&gt;0,COUNTIF(Calculs!$S$2:$S$12,$E7083)&gt;0,COUNTIF(Calculs!$U$2:$U$12,$H7083)&gt;0),1,0)</f>
        <v>1</v>
      </c>
      <c r="U7083">
        <f t="shared" si="885"/>
        <v>1908</v>
      </c>
      <c r="V7083">
        <f t="shared" si="886"/>
        <v>53</v>
      </c>
      <c r="W7083">
        <f t="shared" si="887"/>
        <v>858.59999999999991</v>
      </c>
    </row>
    <row r="7084" spans="1:23" ht="15.75" customHeight="1" x14ac:dyDescent="0.3">
      <c r="A7084" s="2" t="s">
        <v>29</v>
      </c>
      <c r="B7084" s="2">
        <v>1185732</v>
      </c>
      <c r="C7084" s="3">
        <v>44357</v>
      </c>
      <c r="D7084" s="12" t="str" cm="1">
        <f t="array" ref="D7084">_xlfn.SWITCH(WEEKDAY(C7084,2), 1, "Lundi", 2, "Mardi", 3, "Mercredi", 4, "Jeudi", 5, "Vendredi", 6, "Samedi", 7, "Dimanche", "Erreur")</f>
        <v>Jeudi</v>
      </c>
      <c r="E7084" s="2" t="s">
        <v>35</v>
      </c>
      <c r="F7084" s="2" t="s">
        <v>115</v>
      </c>
      <c r="G7084" s="2" t="s">
        <v>116</v>
      </c>
      <c r="H7084" s="4" t="s">
        <v>22</v>
      </c>
      <c r="I7084" s="5">
        <v>56</v>
      </c>
      <c r="J7084" s="6">
        <v>91</v>
      </c>
      <c r="K7084" s="7">
        <v>5096</v>
      </c>
      <c r="L7084" s="7">
        <v>2598.96</v>
      </c>
      <c r="M7084" s="8">
        <v>0.51</v>
      </c>
      <c r="N7084" s="2" t="s">
        <v>82</v>
      </c>
      <c r="O7084">
        <f t="shared" si="880"/>
        <v>2021</v>
      </c>
      <c r="P7084">
        <f t="shared" si="881"/>
        <v>6</v>
      </c>
      <c r="Q7084" t="str">
        <f t="shared" si="882"/>
        <v>juin</v>
      </c>
      <c r="R7084" t="str">
        <f t="shared" si="883"/>
        <v>Indiana</v>
      </c>
      <c r="S7084" t="str">
        <f t="shared" si="884"/>
        <v>2021-06</v>
      </c>
      <c r="T7084">
        <f>IF(AND(COUNTIF(Calculs!$Q$2:$Q$12,$O7084)&gt;0,COUNTIF(Calculs!$S$2:$S$12,$E7084)&gt;0,COUNTIF(Calculs!$U$2:$U$12,$H7084)&gt;0),1,0)</f>
        <v>1</v>
      </c>
      <c r="U7084">
        <f t="shared" si="885"/>
        <v>5096</v>
      </c>
      <c r="V7084">
        <f t="shared" si="886"/>
        <v>91</v>
      </c>
      <c r="W7084">
        <f t="shared" si="887"/>
        <v>2598.96</v>
      </c>
    </row>
    <row r="7085" spans="1:23" ht="15.75" customHeight="1" x14ac:dyDescent="0.3">
      <c r="A7085" s="2" t="s">
        <v>29</v>
      </c>
      <c r="B7085" s="2">
        <v>1185732</v>
      </c>
      <c r="C7085" s="3">
        <v>44386</v>
      </c>
      <c r="D7085" s="12" t="str" cm="1">
        <f t="array" ref="D7085">_xlfn.SWITCH(WEEKDAY(C7085,2), 1, "Lundi", 2, "Mardi", 3, "Mercredi", 4, "Jeudi", 5, "Vendredi", 6, "Samedi", 7, "Dimanche", "Erreur")</f>
        <v>Vendredi</v>
      </c>
      <c r="E7085" s="2" t="s">
        <v>35</v>
      </c>
      <c r="F7085" s="2" t="s">
        <v>115</v>
      </c>
      <c r="G7085" s="2" t="s">
        <v>116</v>
      </c>
      <c r="H7085" s="4" t="s">
        <v>16</v>
      </c>
      <c r="I7085" s="5">
        <v>51</v>
      </c>
      <c r="J7085" s="6">
        <v>149</v>
      </c>
      <c r="K7085" s="7">
        <v>7599</v>
      </c>
      <c r="L7085" s="7">
        <v>4027.4700000000003</v>
      </c>
      <c r="M7085" s="8">
        <v>0.53</v>
      </c>
      <c r="N7085" s="2" t="s">
        <v>82</v>
      </c>
      <c r="O7085">
        <f t="shared" si="880"/>
        <v>2021</v>
      </c>
      <c r="P7085">
        <f t="shared" si="881"/>
        <v>7</v>
      </c>
      <c r="Q7085" t="str">
        <f t="shared" si="882"/>
        <v>juil</v>
      </c>
      <c r="R7085" t="str">
        <f t="shared" si="883"/>
        <v>Indiana</v>
      </c>
      <c r="S7085" t="str">
        <f t="shared" si="884"/>
        <v>2021-07</v>
      </c>
      <c r="T7085">
        <f>IF(AND(COUNTIF(Calculs!$Q$2:$Q$12,$O7085)&gt;0,COUNTIF(Calculs!$S$2:$S$12,$E7085)&gt;0,COUNTIF(Calculs!$U$2:$U$12,$H7085)&gt;0),1,0)</f>
        <v>1</v>
      </c>
      <c r="U7085">
        <f t="shared" si="885"/>
        <v>7599</v>
      </c>
      <c r="V7085">
        <f t="shared" si="886"/>
        <v>149</v>
      </c>
      <c r="W7085">
        <f t="shared" si="887"/>
        <v>4027.4700000000003</v>
      </c>
    </row>
    <row r="7086" spans="1:23" ht="15.75" customHeight="1" x14ac:dyDescent="0.3">
      <c r="A7086" s="2" t="s">
        <v>29</v>
      </c>
      <c r="B7086" s="2">
        <v>1185732</v>
      </c>
      <c r="C7086" s="3">
        <v>44386</v>
      </c>
      <c r="D7086" s="12" t="str" cm="1">
        <f t="array" ref="D7086">_xlfn.SWITCH(WEEKDAY(C7086,2), 1, "Lundi", 2, "Mardi", 3, "Mercredi", 4, "Jeudi", 5, "Vendredi", 6, "Samedi", 7, "Dimanche", "Erreur")</f>
        <v>Vendredi</v>
      </c>
      <c r="E7086" s="2" t="s">
        <v>35</v>
      </c>
      <c r="F7086" s="2" t="s">
        <v>115</v>
      </c>
      <c r="G7086" s="2" t="s">
        <v>116</v>
      </c>
      <c r="H7086" s="4" t="s">
        <v>18</v>
      </c>
      <c r="I7086" s="5">
        <v>49</v>
      </c>
      <c r="J7086" s="6">
        <v>84</v>
      </c>
      <c r="K7086" s="7">
        <v>4116</v>
      </c>
      <c r="L7086" s="7">
        <v>2058</v>
      </c>
      <c r="M7086" s="8">
        <v>0.5</v>
      </c>
      <c r="N7086" s="2" t="s">
        <v>82</v>
      </c>
      <c r="O7086">
        <f t="shared" si="880"/>
        <v>2021</v>
      </c>
      <c r="P7086">
        <f t="shared" si="881"/>
        <v>7</v>
      </c>
      <c r="Q7086" t="str">
        <f t="shared" si="882"/>
        <v>juil</v>
      </c>
      <c r="R7086" t="str">
        <f t="shared" si="883"/>
        <v>Indiana</v>
      </c>
      <c r="S7086" t="str">
        <f t="shared" si="884"/>
        <v>2021-07</v>
      </c>
      <c r="T7086">
        <f>IF(AND(COUNTIF(Calculs!$Q$2:$Q$12,$O7086)&gt;0,COUNTIF(Calculs!$S$2:$S$12,$E7086)&gt;0,COUNTIF(Calculs!$U$2:$U$12,$H7086)&gt;0),1,0)</f>
        <v>1</v>
      </c>
      <c r="U7086">
        <f t="shared" si="885"/>
        <v>4116</v>
      </c>
      <c r="V7086">
        <f t="shared" si="886"/>
        <v>84</v>
      </c>
      <c r="W7086">
        <f t="shared" si="887"/>
        <v>2058</v>
      </c>
    </row>
    <row r="7087" spans="1:23" ht="15.75" customHeight="1" x14ac:dyDescent="0.3">
      <c r="A7087" s="2" t="s">
        <v>29</v>
      </c>
      <c r="B7087" s="2">
        <v>1185732</v>
      </c>
      <c r="C7087" s="3">
        <v>44386</v>
      </c>
      <c r="D7087" s="12" t="str" cm="1">
        <f t="array" ref="D7087">_xlfn.SWITCH(WEEKDAY(C7087,2), 1, "Lundi", 2, "Mardi", 3, "Mercredi", 4, "Jeudi", 5, "Vendredi", 6, "Samedi", 7, "Dimanche", "Erreur")</f>
        <v>Vendredi</v>
      </c>
      <c r="E7087" s="2" t="s">
        <v>35</v>
      </c>
      <c r="F7087" s="2" t="s">
        <v>115</v>
      </c>
      <c r="G7087" s="2" t="s">
        <v>116</v>
      </c>
      <c r="H7087" s="4" t="s">
        <v>19</v>
      </c>
      <c r="I7087" s="5">
        <v>42</v>
      </c>
      <c r="J7087" s="6">
        <v>68</v>
      </c>
      <c r="K7087" s="7">
        <v>2856</v>
      </c>
      <c r="L7087" s="7">
        <v>1285.1999999999998</v>
      </c>
      <c r="M7087" s="8">
        <v>0.44999999999999996</v>
      </c>
      <c r="N7087" s="2" t="s">
        <v>82</v>
      </c>
      <c r="O7087">
        <f t="shared" si="880"/>
        <v>2021</v>
      </c>
      <c r="P7087">
        <f t="shared" si="881"/>
        <v>7</v>
      </c>
      <c r="Q7087" t="str">
        <f t="shared" si="882"/>
        <v>juil</v>
      </c>
      <c r="R7087" t="str">
        <f t="shared" si="883"/>
        <v>Indiana</v>
      </c>
      <c r="S7087" t="str">
        <f t="shared" si="884"/>
        <v>2021-07</v>
      </c>
      <c r="T7087">
        <f>IF(AND(COUNTIF(Calculs!$Q$2:$Q$12,$O7087)&gt;0,COUNTIF(Calculs!$S$2:$S$12,$E7087)&gt;0,COUNTIF(Calculs!$U$2:$U$12,$H7087)&gt;0),1,0)</f>
        <v>1</v>
      </c>
      <c r="U7087">
        <f t="shared" si="885"/>
        <v>2856</v>
      </c>
      <c r="V7087">
        <f t="shared" si="886"/>
        <v>68</v>
      </c>
      <c r="W7087">
        <f t="shared" si="887"/>
        <v>1285.1999999999998</v>
      </c>
    </row>
    <row r="7088" spans="1:23" ht="15.75" customHeight="1" x14ac:dyDescent="0.3">
      <c r="A7088" s="2" t="s">
        <v>29</v>
      </c>
      <c r="B7088" s="2">
        <v>1185732</v>
      </c>
      <c r="C7088" s="3">
        <v>44386</v>
      </c>
      <c r="D7088" s="12" t="str" cm="1">
        <f t="array" ref="D7088">_xlfn.SWITCH(WEEKDAY(C7088,2), 1, "Lundi", 2, "Mardi", 3, "Mercredi", 4, "Jeudi", 5, "Vendredi", 6, "Samedi", 7, "Dimanche", "Erreur")</f>
        <v>Vendredi</v>
      </c>
      <c r="E7088" s="2" t="s">
        <v>35</v>
      </c>
      <c r="F7088" s="2" t="s">
        <v>115</v>
      </c>
      <c r="G7088" s="2" t="s">
        <v>116</v>
      </c>
      <c r="H7088" s="4" t="s">
        <v>20</v>
      </c>
      <c r="I7088" s="5">
        <v>42</v>
      </c>
      <c r="J7088" s="6">
        <v>49</v>
      </c>
      <c r="K7088" s="7">
        <v>2058</v>
      </c>
      <c r="L7088" s="7">
        <v>967.26</v>
      </c>
      <c r="M7088" s="8">
        <v>0.47</v>
      </c>
      <c r="N7088" s="2" t="s">
        <v>82</v>
      </c>
      <c r="O7088">
        <f t="shared" si="880"/>
        <v>2021</v>
      </c>
      <c r="P7088">
        <f t="shared" si="881"/>
        <v>7</v>
      </c>
      <c r="Q7088" t="str">
        <f t="shared" si="882"/>
        <v>juil</v>
      </c>
      <c r="R7088" t="str">
        <f t="shared" si="883"/>
        <v>Indiana</v>
      </c>
      <c r="S7088" t="str">
        <f t="shared" si="884"/>
        <v>2021-07</v>
      </c>
      <c r="T7088">
        <f>IF(AND(COUNTIF(Calculs!$Q$2:$Q$12,$O7088)&gt;0,COUNTIF(Calculs!$S$2:$S$12,$E7088)&gt;0,COUNTIF(Calculs!$U$2:$U$12,$H7088)&gt;0),1,0)</f>
        <v>1</v>
      </c>
      <c r="U7088">
        <f t="shared" si="885"/>
        <v>2058</v>
      </c>
      <c r="V7088">
        <f t="shared" si="886"/>
        <v>49</v>
      </c>
      <c r="W7088">
        <f t="shared" si="887"/>
        <v>967.26</v>
      </c>
    </row>
    <row r="7089" spans="1:23" ht="15.75" customHeight="1" x14ac:dyDescent="0.3">
      <c r="A7089" s="2" t="s">
        <v>29</v>
      </c>
      <c r="B7089" s="2">
        <v>1185732</v>
      </c>
      <c r="C7089" s="3">
        <v>44386</v>
      </c>
      <c r="D7089" s="12" t="str" cm="1">
        <f t="array" ref="D7089">_xlfn.SWITCH(WEEKDAY(C7089,2), 1, "Lundi", 2, "Mardi", 3, "Mercredi", 4, "Jeudi", 5, "Vendredi", 6, "Samedi", 7, "Dimanche", "Erreur")</f>
        <v>Vendredi</v>
      </c>
      <c r="E7089" s="2" t="s">
        <v>35</v>
      </c>
      <c r="F7089" s="2" t="s">
        <v>115</v>
      </c>
      <c r="G7089" s="2" t="s">
        <v>116</v>
      </c>
      <c r="H7089" s="4" t="s">
        <v>21</v>
      </c>
      <c r="I7089" s="5">
        <v>51</v>
      </c>
      <c r="J7089" s="6">
        <v>50</v>
      </c>
      <c r="K7089" s="7">
        <v>2550</v>
      </c>
      <c r="L7089" s="7">
        <v>1071</v>
      </c>
      <c r="M7089" s="8">
        <v>0.42</v>
      </c>
      <c r="N7089" s="2" t="s">
        <v>82</v>
      </c>
      <c r="O7089">
        <f t="shared" si="880"/>
        <v>2021</v>
      </c>
      <c r="P7089">
        <f t="shared" si="881"/>
        <v>7</v>
      </c>
      <c r="Q7089" t="str">
        <f t="shared" si="882"/>
        <v>juil</v>
      </c>
      <c r="R7089" t="str">
        <f t="shared" si="883"/>
        <v>Indiana</v>
      </c>
      <c r="S7089" t="str">
        <f t="shared" si="884"/>
        <v>2021-07</v>
      </c>
      <c r="T7089">
        <f>IF(AND(COUNTIF(Calculs!$Q$2:$Q$12,$O7089)&gt;0,COUNTIF(Calculs!$S$2:$S$12,$E7089)&gt;0,COUNTIF(Calculs!$U$2:$U$12,$H7089)&gt;0),1,0)</f>
        <v>1</v>
      </c>
      <c r="U7089">
        <f t="shared" si="885"/>
        <v>2550</v>
      </c>
      <c r="V7089">
        <f t="shared" si="886"/>
        <v>50</v>
      </c>
      <c r="W7089">
        <f t="shared" si="887"/>
        <v>1071</v>
      </c>
    </row>
    <row r="7090" spans="1:23" ht="15.75" customHeight="1" x14ac:dyDescent="0.3">
      <c r="A7090" s="2" t="s">
        <v>29</v>
      </c>
      <c r="B7090" s="2">
        <v>1185732</v>
      </c>
      <c r="C7090" s="3">
        <v>44386</v>
      </c>
      <c r="D7090" s="12" t="str" cm="1">
        <f t="array" ref="D7090">_xlfn.SWITCH(WEEKDAY(C7090,2), 1, "Lundi", 2, "Mardi", 3, "Mercredi", 4, "Jeudi", 5, "Vendredi", 6, "Samedi", 7, "Dimanche", "Erreur")</f>
        <v>Vendredi</v>
      </c>
      <c r="E7090" s="2" t="s">
        <v>35</v>
      </c>
      <c r="F7090" s="2" t="s">
        <v>115</v>
      </c>
      <c r="G7090" s="2" t="s">
        <v>116</v>
      </c>
      <c r="H7090" s="4" t="s">
        <v>22</v>
      </c>
      <c r="I7090" s="5">
        <v>54</v>
      </c>
      <c r="J7090" s="6">
        <v>101</v>
      </c>
      <c r="K7090" s="7">
        <v>5454</v>
      </c>
      <c r="L7090" s="7">
        <v>2781.54</v>
      </c>
      <c r="M7090" s="8">
        <v>0.51</v>
      </c>
      <c r="N7090" s="2" t="s">
        <v>82</v>
      </c>
      <c r="O7090">
        <f t="shared" si="880"/>
        <v>2021</v>
      </c>
      <c r="P7090">
        <f t="shared" si="881"/>
        <v>7</v>
      </c>
      <c r="Q7090" t="str">
        <f t="shared" si="882"/>
        <v>juil</v>
      </c>
      <c r="R7090" t="str">
        <f t="shared" si="883"/>
        <v>Indiana</v>
      </c>
      <c r="S7090" t="str">
        <f t="shared" si="884"/>
        <v>2021-07</v>
      </c>
      <c r="T7090">
        <f>IF(AND(COUNTIF(Calculs!$Q$2:$Q$12,$O7090)&gt;0,COUNTIF(Calculs!$S$2:$S$12,$E7090)&gt;0,COUNTIF(Calculs!$U$2:$U$12,$H7090)&gt;0),1,0)</f>
        <v>1</v>
      </c>
      <c r="U7090">
        <f t="shared" si="885"/>
        <v>5454</v>
      </c>
      <c r="V7090">
        <f t="shared" si="886"/>
        <v>101</v>
      </c>
      <c r="W7090">
        <f t="shared" si="887"/>
        <v>2781.54</v>
      </c>
    </row>
    <row r="7091" spans="1:23" ht="15.75" customHeight="1" x14ac:dyDescent="0.3">
      <c r="A7091" s="2" t="s">
        <v>29</v>
      </c>
      <c r="B7091" s="2">
        <v>1185732</v>
      </c>
      <c r="C7091" s="3">
        <v>44418</v>
      </c>
      <c r="D7091" s="12" t="str" cm="1">
        <f t="array" ref="D7091">_xlfn.SWITCH(WEEKDAY(C7091,2), 1, "Lundi", 2, "Mardi", 3, "Mercredi", 4, "Jeudi", 5, "Vendredi", 6, "Samedi", 7, "Dimanche", "Erreur")</f>
        <v>Mardi</v>
      </c>
      <c r="E7091" s="2" t="s">
        <v>35</v>
      </c>
      <c r="F7091" s="2" t="s">
        <v>115</v>
      </c>
      <c r="G7091" s="2" t="s">
        <v>116</v>
      </c>
      <c r="H7091" s="4" t="s">
        <v>16</v>
      </c>
      <c r="I7091" s="5">
        <v>47</v>
      </c>
      <c r="J7091" s="6">
        <v>152</v>
      </c>
      <c r="K7091" s="7">
        <v>7144</v>
      </c>
      <c r="L7091" s="7">
        <v>3929.2000000000003</v>
      </c>
      <c r="M7091" s="8">
        <v>0.55000000000000004</v>
      </c>
      <c r="N7091" s="2" t="s">
        <v>82</v>
      </c>
      <c r="O7091">
        <f t="shared" si="880"/>
        <v>2021</v>
      </c>
      <c r="P7091">
        <f t="shared" si="881"/>
        <v>8</v>
      </c>
      <c r="Q7091" t="str">
        <f t="shared" si="882"/>
        <v>août</v>
      </c>
      <c r="R7091" t="str">
        <f t="shared" si="883"/>
        <v>Indiana</v>
      </c>
      <c r="S7091" t="str">
        <f t="shared" si="884"/>
        <v>2021-08</v>
      </c>
      <c r="T7091">
        <f>IF(AND(COUNTIF(Calculs!$Q$2:$Q$12,$O7091)&gt;0,COUNTIF(Calculs!$S$2:$S$12,$E7091)&gt;0,COUNTIF(Calculs!$U$2:$U$12,$H7091)&gt;0),1,0)</f>
        <v>1</v>
      </c>
      <c r="U7091">
        <f t="shared" si="885"/>
        <v>7144</v>
      </c>
      <c r="V7091">
        <f t="shared" si="886"/>
        <v>152</v>
      </c>
      <c r="W7091">
        <f t="shared" si="887"/>
        <v>3929.2000000000003</v>
      </c>
    </row>
    <row r="7092" spans="1:23" ht="15.75" customHeight="1" x14ac:dyDescent="0.3">
      <c r="A7092" s="2" t="s">
        <v>29</v>
      </c>
      <c r="B7092" s="2">
        <v>1185732</v>
      </c>
      <c r="C7092" s="3">
        <v>44418</v>
      </c>
      <c r="D7092" s="12" t="str" cm="1">
        <f t="array" ref="D7092">_xlfn.SWITCH(WEEKDAY(C7092,2), 1, "Lundi", 2, "Mardi", 3, "Mercredi", 4, "Jeudi", 5, "Vendredi", 6, "Samedi", 7, "Dimanche", "Erreur")</f>
        <v>Mardi</v>
      </c>
      <c r="E7092" s="2" t="s">
        <v>35</v>
      </c>
      <c r="F7092" s="2" t="s">
        <v>115</v>
      </c>
      <c r="G7092" s="2" t="s">
        <v>116</v>
      </c>
      <c r="H7092" s="4" t="s">
        <v>18</v>
      </c>
      <c r="I7092" s="5">
        <v>41</v>
      </c>
      <c r="J7092" s="6">
        <v>87</v>
      </c>
      <c r="K7092" s="7">
        <v>3567</v>
      </c>
      <c r="L7092" s="7">
        <v>1926.18</v>
      </c>
      <c r="M7092" s="8">
        <v>0.54</v>
      </c>
      <c r="N7092" s="2" t="s">
        <v>82</v>
      </c>
      <c r="O7092">
        <f t="shared" si="880"/>
        <v>2021</v>
      </c>
      <c r="P7092">
        <f t="shared" si="881"/>
        <v>8</v>
      </c>
      <c r="Q7092" t="str">
        <f t="shared" si="882"/>
        <v>août</v>
      </c>
      <c r="R7092" t="str">
        <f t="shared" si="883"/>
        <v>Indiana</v>
      </c>
      <c r="S7092" t="str">
        <f t="shared" si="884"/>
        <v>2021-08</v>
      </c>
      <c r="T7092">
        <f>IF(AND(COUNTIF(Calculs!$Q$2:$Q$12,$O7092)&gt;0,COUNTIF(Calculs!$S$2:$S$12,$E7092)&gt;0,COUNTIF(Calculs!$U$2:$U$12,$H7092)&gt;0),1,0)</f>
        <v>1</v>
      </c>
      <c r="U7092">
        <f t="shared" si="885"/>
        <v>3567</v>
      </c>
      <c r="V7092">
        <f t="shared" si="886"/>
        <v>87</v>
      </c>
      <c r="W7092">
        <f t="shared" si="887"/>
        <v>1926.18</v>
      </c>
    </row>
    <row r="7093" spans="1:23" ht="15.75" customHeight="1" x14ac:dyDescent="0.3">
      <c r="A7093" s="2" t="s">
        <v>29</v>
      </c>
      <c r="B7093" s="2">
        <v>1185732</v>
      </c>
      <c r="C7093" s="3">
        <v>44418</v>
      </c>
      <c r="D7093" s="12" t="str" cm="1">
        <f t="array" ref="D7093">_xlfn.SWITCH(WEEKDAY(C7093,2), 1, "Lundi", 2, "Mardi", 3, "Mercredi", 4, "Jeudi", 5, "Vendredi", 6, "Samedi", 7, "Dimanche", "Erreur")</f>
        <v>Mardi</v>
      </c>
      <c r="E7093" s="2" t="s">
        <v>35</v>
      </c>
      <c r="F7093" s="2" t="s">
        <v>115</v>
      </c>
      <c r="G7093" s="2" t="s">
        <v>116</v>
      </c>
      <c r="H7093" s="4" t="s">
        <v>19</v>
      </c>
      <c r="I7093" s="5">
        <v>37</v>
      </c>
      <c r="J7093" s="6">
        <v>56</v>
      </c>
      <c r="K7093" s="7">
        <v>2072</v>
      </c>
      <c r="L7093" s="7">
        <v>973.83999999999992</v>
      </c>
      <c r="M7093" s="8">
        <v>0.47</v>
      </c>
      <c r="N7093" s="2" t="s">
        <v>82</v>
      </c>
      <c r="O7093">
        <f t="shared" si="880"/>
        <v>2021</v>
      </c>
      <c r="P7093">
        <f t="shared" si="881"/>
        <v>8</v>
      </c>
      <c r="Q7093" t="str">
        <f t="shared" si="882"/>
        <v>août</v>
      </c>
      <c r="R7093" t="str">
        <f t="shared" si="883"/>
        <v>Indiana</v>
      </c>
      <c r="S7093" t="str">
        <f t="shared" si="884"/>
        <v>2021-08</v>
      </c>
      <c r="T7093">
        <f>IF(AND(COUNTIF(Calculs!$Q$2:$Q$12,$O7093)&gt;0,COUNTIF(Calculs!$S$2:$S$12,$E7093)&gt;0,COUNTIF(Calculs!$U$2:$U$12,$H7093)&gt;0),1,0)</f>
        <v>1</v>
      </c>
      <c r="U7093">
        <f t="shared" si="885"/>
        <v>2072</v>
      </c>
      <c r="V7093">
        <f t="shared" si="886"/>
        <v>56</v>
      </c>
      <c r="W7093">
        <f t="shared" si="887"/>
        <v>973.83999999999992</v>
      </c>
    </row>
    <row r="7094" spans="1:23" ht="15.75" customHeight="1" x14ac:dyDescent="0.3">
      <c r="A7094" s="2" t="s">
        <v>29</v>
      </c>
      <c r="B7094" s="2">
        <v>1185732</v>
      </c>
      <c r="C7094" s="3">
        <v>44418</v>
      </c>
      <c r="D7094" s="12" t="str" cm="1">
        <f t="array" ref="D7094">_xlfn.SWITCH(WEEKDAY(C7094,2), 1, "Lundi", 2, "Mardi", 3, "Mercredi", 4, "Jeudi", 5, "Vendredi", 6, "Samedi", 7, "Dimanche", "Erreur")</f>
        <v>Mardi</v>
      </c>
      <c r="E7094" s="2" t="s">
        <v>35</v>
      </c>
      <c r="F7094" s="2" t="s">
        <v>115</v>
      </c>
      <c r="G7094" s="2" t="s">
        <v>116</v>
      </c>
      <c r="H7094" s="4" t="s">
        <v>20</v>
      </c>
      <c r="I7094" s="5">
        <v>38</v>
      </c>
      <c r="J7094" s="6">
        <v>60</v>
      </c>
      <c r="K7094" s="7">
        <v>2280</v>
      </c>
      <c r="L7094" s="7">
        <v>1071.5999999999999</v>
      </c>
      <c r="M7094" s="8">
        <v>0.47</v>
      </c>
      <c r="N7094" s="2" t="s">
        <v>82</v>
      </c>
      <c r="O7094">
        <f t="shared" si="880"/>
        <v>2021</v>
      </c>
      <c r="P7094">
        <f t="shared" si="881"/>
        <v>8</v>
      </c>
      <c r="Q7094" t="str">
        <f t="shared" si="882"/>
        <v>août</v>
      </c>
      <c r="R7094" t="str">
        <f t="shared" si="883"/>
        <v>Indiana</v>
      </c>
      <c r="S7094" t="str">
        <f t="shared" si="884"/>
        <v>2021-08</v>
      </c>
      <c r="T7094">
        <f>IF(AND(COUNTIF(Calculs!$Q$2:$Q$12,$O7094)&gt;0,COUNTIF(Calculs!$S$2:$S$12,$E7094)&gt;0,COUNTIF(Calculs!$U$2:$U$12,$H7094)&gt;0),1,0)</f>
        <v>1</v>
      </c>
      <c r="U7094">
        <f t="shared" si="885"/>
        <v>2280</v>
      </c>
      <c r="V7094">
        <f t="shared" si="886"/>
        <v>60</v>
      </c>
      <c r="W7094">
        <f t="shared" si="887"/>
        <v>1071.5999999999999</v>
      </c>
    </row>
    <row r="7095" spans="1:23" ht="15.75" customHeight="1" x14ac:dyDescent="0.3">
      <c r="A7095" s="2" t="s">
        <v>29</v>
      </c>
      <c r="B7095" s="2">
        <v>1185732</v>
      </c>
      <c r="C7095" s="3">
        <v>44418</v>
      </c>
      <c r="D7095" s="12" t="str" cm="1">
        <f t="array" ref="D7095">_xlfn.SWITCH(WEEKDAY(C7095,2), 1, "Lundi", 2, "Mardi", 3, "Mercredi", 4, "Jeudi", 5, "Vendredi", 6, "Samedi", 7, "Dimanche", "Erreur")</f>
        <v>Mardi</v>
      </c>
      <c r="E7095" s="2" t="s">
        <v>35</v>
      </c>
      <c r="F7095" s="2" t="s">
        <v>115</v>
      </c>
      <c r="G7095" s="2" t="s">
        <v>116</v>
      </c>
      <c r="H7095" s="4" t="s">
        <v>21</v>
      </c>
      <c r="I7095" s="5">
        <v>47</v>
      </c>
      <c r="J7095" s="6">
        <v>53</v>
      </c>
      <c r="K7095" s="7">
        <v>2491</v>
      </c>
      <c r="L7095" s="7">
        <v>1120.9499999999998</v>
      </c>
      <c r="M7095" s="8">
        <v>0.44999999999999996</v>
      </c>
      <c r="N7095" s="2" t="s">
        <v>82</v>
      </c>
      <c r="O7095">
        <f t="shared" si="880"/>
        <v>2021</v>
      </c>
      <c r="P7095">
        <f t="shared" si="881"/>
        <v>8</v>
      </c>
      <c r="Q7095" t="str">
        <f t="shared" si="882"/>
        <v>août</v>
      </c>
      <c r="R7095" t="str">
        <f t="shared" si="883"/>
        <v>Indiana</v>
      </c>
      <c r="S7095" t="str">
        <f t="shared" si="884"/>
        <v>2021-08</v>
      </c>
      <c r="T7095">
        <f>IF(AND(COUNTIF(Calculs!$Q$2:$Q$12,$O7095)&gt;0,COUNTIF(Calculs!$S$2:$S$12,$E7095)&gt;0,COUNTIF(Calculs!$U$2:$U$12,$H7095)&gt;0),1,0)</f>
        <v>1</v>
      </c>
      <c r="U7095">
        <f t="shared" si="885"/>
        <v>2491</v>
      </c>
      <c r="V7095">
        <f t="shared" si="886"/>
        <v>53</v>
      </c>
      <c r="W7095">
        <f t="shared" si="887"/>
        <v>1120.9499999999998</v>
      </c>
    </row>
    <row r="7096" spans="1:23" ht="15.75" customHeight="1" x14ac:dyDescent="0.3">
      <c r="A7096" s="2" t="s">
        <v>29</v>
      </c>
      <c r="B7096" s="2">
        <v>1185732</v>
      </c>
      <c r="C7096" s="3">
        <v>44418</v>
      </c>
      <c r="D7096" s="12" t="str" cm="1">
        <f t="array" ref="D7096">_xlfn.SWITCH(WEEKDAY(C7096,2), 1, "Lundi", 2, "Mardi", 3, "Mercredi", 4, "Jeudi", 5, "Vendredi", 6, "Samedi", 7, "Dimanche", "Erreur")</f>
        <v>Mardi</v>
      </c>
      <c r="E7096" s="2" t="s">
        <v>35</v>
      </c>
      <c r="F7096" s="2" t="s">
        <v>115</v>
      </c>
      <c r="G7096" s="2" t="s">
        <v>116</v>
      </c>
      <c r="H7096" s="4" t="s">
        <v>22</v>
      </c>
      <c r="I7096" s="5">
        <v>54</v>
      </c>
      <c r="J7096" s="6">
        <v>91</v>
      </c>
      <c r="K7096" s="7">
        <v>4914</v>
      </c>
      <c r="L7096" s="7">
        <v>2604.42</v>
      </c>
      <c r="M7096" s="8">
        <v>0.53</v>
      </c>
      <c r="N7096" s="2" t="s">
        <v>82</v>
      </c>
      <c r="O7096">
        <f t="shared" si="880"/>
        <v>2021</v>
      </c>
      <c r="P7096">
        <f t="shared" si="881"/>
        <v>8</v>
      </c>
      <c r="Q7096" t="str">
        <f t="shared" si="882"/>
        <v>août</v>
      </c>
      <c r="R7096" t="str">
        <f t="shared" si="883"/>
        <v>Indiana</v>
      </c>
      <c r="S7096" t="str">
        <f t="shared" si="884"/>
        <v>2021-08</v>
      </c>
      <c r="T7096">
        <f>IF(AND(COUNTIF(Calculs!$Q$2:$Q$12,$O7096)&gt;0,COUNTIF(Calculs!$S$2:$S$12,$E7096)&gt;0,COUNTIF(Calculs!$U$2:$U$12,$H7096)&gt;0),1,0)</f>
        <v>1</v>
      </c>
      <c r="U7096">
        <f t="shared" si="885"/>
        <v>4914</v>
      </c>
      <c r="V7096">
        <f t="shared" si="886"/>
        <v>91</v>
      </c>
      <c r="W7096">
        <f t="shared" si="887"/>
        <v>2604.42</v>
      </c>
    </row>
    <row r="7097" spans="1:23" ht="15.75" customHeight="1" x14ac:dyDescent="0.3">
      <c r="A7097" s="2" t="s">
        <v>29</v>
      </c>
      <c r="B7097" s="2">
        <v>1185732</v>
      </c>
      <c r="C7097" s="3">
        <v>44450</v>
      </c>
      <c r="D7097" s="12" t="str" cm="1">
        <f t="array" ref="D7097">_xlfn.SWITCH(WEEKDAY(C7097,2), 1, "Lundi", 2, "Mardi", 3, "Mercredi", 4, "Jeudi", 5, "Vendredi", 6, "Samedi", 7, "Dimanche", "Erreur")</f>
        <v>Samedi</v>
      </c>
      <c r="E7097" s="2" t="s">
        <v>35</v>
      </c>
      <c r="F7097" s="2" t="s">
        <v>115</v>
      </c>
      <c r="G7097" s="2" t="s">
        <v>116</v>
      </c>
      <c r="H7097" s="4" t="s">
        <v>16</v>
      </c>
      <c r="I7097" s="5">
        <v>33</v>
      </c>
      <c r="J7097" s="6">
        <v>133</v>
      </c>
      <c r="K7097" s="7">
        <v>4389</v>
      </c>
      <c r="L7097" s="7">
        <v>2370.06</v>
      </c>
      <c r="M7097" s="8">
        <v>0.54</v>
      </c>
      <c r="N7097" s="2" t="s">
        <v>82</v>
      </c>
      <c r="O7097">
        <f t="shared" si="880"/>
        <v>2021</v>
      </c>
      <c r="P7097">
        <f t="shared" si="881"/>
        <v>9</v>
      </c>
      <c r="Q7097" t="str">
        <f t="shared" si="882"/>
        <v>sept</v>
      </c>
      <c r="R7097" t="str">
        <f t="shared" si="883"/>
        <v>Indiana</v>
      </c>
      <c r="S7097" t="str">
        <f t="shared" si="884"/>
        <v>2021-09</v>
      </c>
      <c r="T7097">
        <f>IF(AND(COUNTIF(Calculs!$Q$2:$Q$12,$O7097)&gt;0,COUNTIF(Calculs!$S$2:$S$12,$E7097)&gt;0,COUNTIF(Calculs!$U$2:$U$12,$H7097)&gt;0),1,0)</f>
        <v>1</v>
      </c>
      <c r="U7097">
        <f t="shared" si="885"/>
        <v>4389</v>
      </c>
      <c r="V7097">
        <f t="shared" si="886"/>
        <v>133</v>
      </c>
      <c r="W7097">
        <f t="shared" si="887"/>
        <v>2370.06</v>
      </c>
    </row>
    <row r="7098" spans="1:23" ht="15.75" customHeight="1" x14ac:dyDescent="0.3">
      <c r="A7098" s="2" t="s">
        <v>29</v>
      </c>
      <c r="B7098" s="2">
        <v>1185732</v>
      </c>
      <c r="C7098" s="3">
        <v>44450</v>
      </c>
      <c r="D7098" s="12" t="str" cm="1">
        <f t="array" ref="D7098">_xlfn.SWITCH(WEEKDAY(C7098,2), 1, "Lundi", 2, "Mardi", 3, "Mercredi", 4, "Jeudi", 5, "Vendredi", 6, "Samedi", 7, "Dimanche", "Erreur")</f>
        <v>Samedi</v>
      </c>
      <c r="E7098" s="2" t="s">
        <v>35</v>
      </c>
      <c r="F7098" s="2" t="s">
        <v>115</v>
      </c>
      <c r="G7098" s="2" t="s">
        <v>116</v>
      </c>
      <c r="H7098" s="4" t="s">
        <v>18</v>
      </c>
      <c r="I7098" s="5">
        <v>29</v>
      </c>
      <c r="J7098" s="6">
        <v>74</v>
      </c>
      <c r="K7098" s="7">
        <v>2146</v>
      </c>
      <c r="L7098" s="7">
        <v>1073</v>
      </c>
      <c r="M7098" s="8">
        <v>0.5</v>
      </c>
      <c r="N7098" s="2" t="s">
        <v>82</v>
      </c>
      <c r="O7098">
        <f t="shared" si="880"/>
        <v>2021</v>
      </c>
      <c r="P7098">
        <f t="shared" si="881"/>
        <v>9</v>
      </c>
      <c r="Q7098" t="str">
        <f t="shared" si="882"/>
        <v>sept</v>
      </c>
      <c r="R7098" t="str">
        <f t="shared" si="883"/>
        <v>Indiana</v>
      </c>
      <c r="S7098" t="str">
        <f t="shared" si="884"/>
        <v>2021-09</v>
      </c>
      <c r="T7098">
        <f>IF(AND(COUNTIF(Calculs!$Q$2:$Q$12,$O7098)&gt;0,COUNTIF(Calculs!$S$2:$S$12,$E7098)&gt;0,COUNTIF(Calculs!$U$2:$U$12,$H7098)&gt;0),1,0)</f>
        <v>1</v>
      </c>
      <c r="U7098">
        <f t="shared" si="885"/>
        <v>2146</v>
      </c>
      <c r="V7098">
        <f t="shared" si="886"/>
        <v>74</v>
      </c>
      <c r="W7098">
        <f t="shared" si="887"/>
        <v>1073</v>
      </c>
    </row>
    <row r="7099" spans="1:23" ht="15.75" customHeight="1" x14ac:dyDescent="0.3">
      <c r="A7099" s="2" t="s">
        <v>29</v>
      </c>
      <c r="B7099" s="2">
        <v>1185732</v>
      </c>
      <c r="C7099" s="3">
        <v>44450</v>
      </c>
      <c r="D7099" s="12" t="str" cm="1">
        <f t="array" ref="D7099">_xlfn.SWITCH(WEEKDAY(C7099,2), 1, "Lundi", 2, "Mardi", 3, "Mercredi", 4, "Jeudi", 5, "Vendredi", 6, "Samedi", 7, "Dimanche", "Erreur")</f>
        <v>Samedi</v>
      </c>
      <c r="E7099" s="2" t="s">
        <v>35</v>
      </c>
      <c r="F7099" s="2" t="s">
        <v>115</v>
      </c>
      <c r="G7099" s="2" t="s">
        <v>116</v>
      </c>
      <c r="H7099" s="4" t="s">
        <v>19</v>
      </c>
      <c r="I7099" s="5">
        <v>23</v>
      </c>
      <c r="J7099" s="6">
        <v>49</v>
      </c>
      <c r="K7099" s="7">
        <v>1127</v>
      </c>
      <c r="L7099" s="7">
        <v>529.68999999999994</v>
      </c>
      <c r="M7099" s="8">
        <v>0.47</v>
      </c>
      <c r="N7099" s="2" t="s">
        <v>82</v>
      </c>
      <c r="O7099">
        <f t="shared" si="880"/>
        <v>2021</v>
      </c>
      <c r="P7099">
        <f t="shared" si="881"/>
        <v>9</v>
      </c>
      <c r="Q7099" t="str">
        <f t="shared" si="882"/>
        <v>sept</v>
      </c>
      <c r="R7099" t="str">
        <f t="shared" si="883"/>
        <v>Indiana</v>
      </c>
      <c r="S7099" t="str">
        <f t="shared" si="884"/>
        <v>2021-09</v>
      </c>
      <c r="T7099">
        <f>IF(AND(COUNTIF(Calculs!$Q$2:$Q$12,$O7099)&gt;0,COUNTIF(Calculs!$S$2:$S$12,$E7099)&gt;0,COUNTIF(Calculs!$U$2:$U$12,$H7099)&gt;0),1,0)</f>
        <v>1</v>
      </c>
      <c r="U7099">
        <f t="shared" si="885"/>
        <v>1127</v>
      </c>
      <c r="V7099">
        <f t="shared" si="886"/>
        <v>49</v>
      </c>
      <c r="W7099">
        <f t="shared" si="887"/>
        <v>529.68999999999994</v>
      </c>
    </row>
    <row r="7100" spans="1:23" ht="15.75" customHeight="1" x14ac:dyDescent="0.3">
      <c r="A7100" s="2" t="s">
        <v>29</v>
      </c>
      <c r="B7100" s="2">
        <v>1185732</v>
      </c>
      <c r="C7100" s="3">
        <v>44450</v>
      </c>
      <c r="D7100" s="12" t="str" cm="1">
        <f t="array" ref="D7100">_xlfn.SWITCH(WEEKDAY(C7100,2), 1, "Lundi", 2, "Mardi", 3, "Mercredi", 4, "Jeudi", 5, "Vendredi", 6, "Samedi", 7, "Dimanche", "Erreur")</f>
        <v>Samedi</v>
      </c>
      <c r="E7100" s="2" t="s">
        <v>35</v>
      </c>
      <c r="F7100" s="2" t="s">
        <v>115</v>
      </c>
      <c r="G7100" s="2" t="s">
        <v>116</v>
      </c>
      <c r="H7100" s="4" t="s">
        <v>20</v>
      </c>
      <c r="I7100" s="5">
        <v>24</v>
      </c>
      <c r="J7100" s="6">
        <v>41</v>
      </c>
      <c r="K7100" s="7">
        <v>984</v>
      </c>
      <c r="L7100" s="7">
        <v>462.47999999999996</v>
      </c>
      <c r="M7100" s="8">
        <v>0.47</v>
      </c>
      <c r="N7100" s="2" t="s">
        <v>82</v>
      </c>
      <c r="O7100">
        <f t="shared" si="880"/>
        <v>2021</v>
      </c>
      <c r="P7100">
        <f t="shared" si="881"/>
        <v>9</v>
      </c>
      <c r="Q7100" t="str">
        <f t="shared" si="882"/>
        <v>sept</v>
      </c>
      <c r="R7100" t="str">
        <f t="shared" si="883"/>
        <v>Indiana</v>
      </c>
      <c r="S7100" t="str">
        <f t="shared" si="884"/>
        <v>2021-09</v>
      </c>
      <c r="T7100">
        <f>IF(AND(COUNTIF(Calculs!$Q$2:$Q$12,$O7100)&gt;0,COUNTIF(Calculs!$S$2:$S$12,$E7100)&gt;0,COUNTIF(Calculs!$U$2:$U$12,$H7100)&gt;0),1,0)</f>
        <v>1</v>
      </c>
      <c r="U7100">
        <f t="shared" si="885"/>
        <v>984</v>
      </c>
      <c r="V7100">
        <f t="shared" si="886"/>
        <v>41</v>
      </c>
      <c r="W7100">
        <f t="shared" si="887"/>
        <v>462.47999999999996</v>
      </c>
    </row>
    <row r="7101" spans="1:23" ht="15.75" customHeight="1" x14ac:dyDescent="0.3">
      <c r="A7101" s="2" t="s">
        <v>29</v>
      </c>
      <c r="B7101" s="2">
        <v>1185732</v>
      </c>
      <c r="C7101" s="3">
        <v>44450</v>
      </c>
      <c r="D7101" s="12" t="str" cm="1">
        <f t="array" ref="D7101">_xlfn.SWITCH(WEEKDAY(C7101,2), 1, "Lundi", 2, "Mardi", 3, "Mercredi", 4, "Jeudi", 5, "Vendredi", 6, "Samedi", 7, "Dimanche", "Erreur")</f>
        <v>Samedi</v>
      </c>
      <c r="E7101" s="2" t="s">
        <v>35</v>
      </c>
      <c r="F7101" s="2" t="s">
        <v>115</v>
      </c>
      <c r="G7101" s="2" t="s">
        <v>116</v>
      </c>
      <c r="H7101" s="4" t="s">
        <v>21</v>
      </c>
      <c r="I7101" s="5">
        <v>33</v>
      </c>
      <c r="J7101" s="6">
        <v>42</v>
      </c>
      <c r="K7101" s="7">
        <v>1386</v>
      </c>
      <c r="L7101" s="7">
        <v>554.4</v>
      </c>
      <c r="M7101" s="8">
        <v>0.4</v>
      </c>
      <c r="N7101" s="2" t="s">
        <v>82</v>
      </c>
      <c r="O7101">
        <f t="shared" si="880"/>
        <v>2021</v>
      </c>
      <c r="P7101">
        <f t="shared" si="881"/>
        <v>9</v>
      </c>
      <c r="Q7101" t="str">
        <f t="shared" si="882"/>
        <v>sept</v>
      </c>
      <c r="R7101" t="str">
        <f t="shared" si="883"/>
        <v>Indiana</v>
      </c>
      <c r="S7101" t="str">
        <f t="shared" si="884"/>
        <v>2021-09</v>
      </c>
      <c r="T7101">
        <f>IF(AND(COUNTIF(Calculs!$Q$2:$Q$12,$O7101)&gt;0,COUNTIF(Calculs!$S$2:$S$12,$E7101)&gt;0,COUNTIF(Calculs!$U$2:$U$12,$H7101)&gt;0),1,0)</f>
        <v>1</v>
      </c>
      <c r="U7101">
        <f t="shared" si="885"/>
        <v>1386</v>
      </c>
      <c r="V7101">
        <f t="shared" si="886"/>
        <v>42</v>
      </c>
      <c r="W7101">
        <f t="shared" si="887"/>
        <v>554.4</v>
      </c>
    </row>
    <row r="7102" spans="1:23" ht="15.75" customHeight="1" x14ac:dyDescent="0.3">
      <c r="A7102" s="2" t="s">
        <v>29</v>
      </c>
      <c r="B7102" s="2">
        <v>1185732</v>
      </c>
      <c r="C7102" s="3">
        <v>44450</v>
      </c>
      <c r="D7102" s="12" t="str" cm="1">
        <f t="array" ref="D7102">_xlfn.SWITCH(WEEKDAY(C7102,2), 1, "Lundi", 2, "Mardi", 3, "Mercredi", 4, "Jeudi", 5, "Vendredi", 6, "Samedi", 7, "Dimanche", "Erreur")</f>
        <v>Samedi</v>
      </c>
      <c r="E7102" s="2" t="s">
        <v>35</v>
      </c>
      <c r="F7102" s="2" t="s">
        <v>115</v>
      </c>
      <c r="G7102" s="2" t="s">
        <v>116</v>
      </c>
      <c r="H7102" s="4" t="s">
        <v>22</v>
      </c>
      <c r="I7102" s="5">
        <v>36</v>
      </c>
      <c r="J7102" s="6">
        <v>68</v>
      </c>
      <c r="K7102" s="7">
        <v>2448</v>
      </c>
      <c r="L7102" s="7">
        <v>1272.96</v>
      </c>
      <c r="M7102" s="8">
        <v>0.52</v>
      </c>
      <c r="N7102" s="2" t="s">
        <v>82</v>
      </c>
      <c r="O7102">
        <f t="shared" si="880"/>
        <v>2021</v>
      </c>
      <c r="P7102">
        <f t="shared" si="881"/>
        <v>9</v>
      </c>
      <c r="Q7102" t="str">
        <f t="shared" si="882"/>
        <v>sept</v>
      </c>
      <c r="R7102" t="str">
        <f t="shared" si="883"/>
        <v>Indiana</v>
      </c>
      <c r="S7102" t="str">
        <f t="shared" si="884"/>
        <v>2021-09</v>
      </c>
      <c r="T7102">
        <f>IF(AND(COUNTIF(Calculs!$Q$2:$Q$12,$O7102)&gt;0,COUNTIF(Calculs!$S$2:$S$12,$E7102)&gt;0,COUNTIF(Calculs!$U$2:$U$12,$H7102)&gt;0),1,0)</f>
        <v>1</v>
      </c>
      <c r="U7102">
        <f t="shared" si="885"/>
        <v>2448</v>
      </c>
      <c r="V7102">
        <f t="shared" si="886"/>
        <v>68</v>
      </c>
      <c r="W7102">
        <f t="shared" si="887"/>
        <v>1272.96</v>
      </c>
    </row>
    <row r="7103" spans="1:23" ht="15.75" customHeight="1" x14ac:dyDescent="0.3">
      <c r="A7103" s="2" t="s">
        <v>29</v>
      </c>
      <c r="B7103" s="2">
        <v>1185732</v>
      </c>
      <c r="C7103" s="3">
        <v>44479</v>
      </c>
      <c r="D7103" s="12" t="str" cm="1">
        <f t="array" ref="D7103">_xlfn.SWITCH(WEEKDAY(C7103,2), 1, "Lundi", 2, "Mardi", 3, "Mercredi", 4, "Jeudi", 5, "Vendredi", 6, "Samedi", 7, "Dimanche", "Erreur")</f>
        <v>Dimanche</v>
      </c>
      <c r="E7103" s="2" t="s">
        <v>35</v>
      </c>
      <c r="F7103" s="2" t="s">
        <v>115</v>
      </c>
      <c r="G7103" s="2" t="s">
        <v>116</v>
      </c>
      <c r="H7103" s="4" t="s">
        <v>16</v>
      </c>
      <c r="I7103" s="5">
        <v>41</v>
      </c>
      <c r="J7103" s="6">
        <v>116</v>
      </c>
      <c r="K7103" s="7">
        <v>4756</v>
      </c>
      <c r="L7103" s="7">
        <v>2520.6800000000003</v>
      </c>
      <c r="M7103" s="8">
        <v>0.53</v>
      </c>
      <c r="N7103" s="2" t="s">
        <v>82</v>
      </c>
      <c r="O7103">
        <f t="shared" si="880"/>
        <v>2021</v>
      </c>
      <c r="P7103">
        <f t="shared" si="881"/>
        <v>10</v>
      </c>
      <c r="Q7103" t="str">
        <f t="shared" si="882"/>
        <v>oct</v>
      </c>
      <c r="R7103" t="str">
        <f t="shared" si="883"/>
        <v>Indiana</v>
      </c>
      <c r="S7103" t="str">
        <f t="shared" si="884"/>
        <v>2021-10</v>
      </c>
      <c r="T7103">
        <f>IF(AND(COUNTIF(Calculs!$Q$2:$Q$12,$O7103)&gt;0,COUNTIF(Calculs!$S$2:$S$12,$E7103)&gt;0,COUNTIF(Calculs!$U$2:$U$12,$H7103)&gt;0),1,0)</f>
        <v>1</v>
      </c>
      <c r="U7103">
        <f t="shared" si="885"/>
        <v>4756</v>
      </c>
      <c r="V7103">
        <f t="shared" si="886"/>
        <v>116</v>
      </c>
      <c r="W7103">
        <f t="shared" si="887"/>
        <v>2520.6800000000003</v>
      </c>
    </row>
    <row r="7104" spans="1:23" ht="15.75" customHeight="1" x14ac:dyDescent="0.3">
      <c r="A7104" s="2" t="s">
        <v>29</v>
      </c>
      <c r="B7104" s="2">
        <v>1185732</v>
      </c>
      <c r="C7104" s="3">
        <v>44479</v>
      </c>
      <c r="D7104" s="12" t="str" cm="1">
        <f t="array" ref="D7104">_xlfn.SWITCH(WEEKDAY(C7104,2), 1, "Lundi", 2, "Mardi", 3, "Mercredi", 4, "Jeudi", 5, "Vendredi", 6, "Samedi", 7, "Dimanche", "Erreur")</f>
        <v>Dimanche</v>
      </c>
      <c r="E7104" s="2" t="s">
        <v>35</v>
      </c>
      <c r="F7104" s="2" t="s">
        <v>115</v>
      </c>
      <c r="G7104" s="2" t="s">
        <v>116</v>
      </c>
      <c r="H7104" s="4" t="s">
        <v>18</v>
      </c>
      <c r="I7104" s="5">
        <v>32</v>
      </c>
      <c r="J7104" s="6">
        <v>65</v>
      </c>
      <c r="K7104" s="7">
        <v>2080</v>
      </c>
      <c r="L7104" s="7">
        <v>1144</v>
      </c>
      <c r="M7104" s="8">
        <v>0.55000000000000004</v>
      </c>
      <c r="N7104" s="2" t="s">
        <v>82</v>
      </c>
      <c r="O7104">
        <f t="shared" si="880"/>
        <v>2021</v>
      </c>
      <c r="P7104">
        <f t="shared" si="881"/>
        <v>10</v>
      </c>
      <c r="Q7104" t="str">
        <f t="shared" si="882"/>
        <v>oct</v>
      </c>
      <c r="R7104" t="str">
        <f t="shared" si="883"/>
        <v>Indiana</v>
      </c>
      <c r="S7104" t="str">
        <f t="shared" si="884"/>
        <v>2021-10</v>
      </c>
      <c r="T7104">
        <f>IF(AND(COUNTIF(Calculs!$Q$2:$Q$12,$O7104)&gt;0,COUNTIF(Calculs!$S$2:$S$12,$E7104)&gt;0,COUNTIF(Calculs!$U$2:$U$12,$H7104)&gt;0),1,0)</f>
        <v>1</v>
      </c>
      <c r="U7104">
        <f t="shared" si="885"/>
        <v>2080</v>
      </c>
      <c r="V7104">
        <f t="shared" si="886"/>
        <v>65</v>
      </c>
      <c r="W7104">
        <f t="shared" si="887"/>
        <v>1144</v>
      </c>
    </row>
    <row r="7105" spans="1:23" ht="15.75" customHeight="1" x14ac:dyDescent="0.3">
      <c r="A7105" s="2" t="s">
        <v>29</v>
      </c>
      <c r="B7105" s="2">
        <v>1185732</v>
      </c>
      <c r="C7105" s="3">
        <v>44479</v>
      </c>
      <c r="D7105" s="12" t="str" cm="1">
        <f t="array" ref="D7105">_xlfn.SWITCH(WEEKDAY(C7105,2), 1, "Lundi", 2, "Mardi", 3, "Mercredi", 4, "Jeudi", 5, "Vendredi", 6, "Samedi", 7, "Dimanche", "Erreur")</f>
        <v>Dimanche</v>
      </c>
      <c r="E7105" s="2" t="s">
        <v>35</v>
      </c>
      <c r="F7105" s="2" t="s">
        <v>115</v>
      </c>
      <c r="G7105" s="2" t="s">
        <v>116</v>
      </c>
      <c r="H7105" s="4" t="s">
        <v>19</v>
      </c>
      <c r="I7105" s="5">
        <v>32</v>
      </c>
      <c r="J7105" s="6">
        <v>38</v>
      </c>
      <c r="K7105" s="7">
        <v>1216</v>
      </c>
      <c r="L7105" s="7">
        <v>571.52</v>
      </c>
      <c r="M7105" s="8">
        <v>0.47</v>
      </c>
      <c r="N7105" s="2" t="s">
        <v>82</v>
      </c>
      <c r="O7105">
        <f t="shared" si="880"/>
        <v>2021</v>
      </c>
      <c r="P7105">
        <f t="shared" si="881"/>
        <v>10</v>
      </c>
      <c r="Q7105" t="str">
        <f t="shared" si="882"/>
        <v>oct</v>
      </c>
      <c r="R7105" t="str">
        <f t="shared" si="883"/>
        <v>Indiana</v>
      </c>
      <c r="S7105" t="str">
        <f t="shared" si="884"/>
        <v>2021-10</v>
      </c>
      <c r="T7105">
        <f>IF(AND(COUNTIF(Calculs!$Q$2:$Q$12,$O7105)&gt;0,COUNTIF(Calculs!$S$2:$S$12,$E7105)&gt;0,COUNTIF(Calculs!$U$2:$U$12,$H7105)&gt;0),1,0)</f>
        <v>1</v>
      </c>
      <c r="U7105">
        <f t="shared" si="885"/>
        <v>1216</v>
      </c>
      <c r="V7105">
        <f t="shared" si="886"/>
        <v>38</v>
      </c>
      <c r="W7105">
        <f t="shared" si="887"/>
        <v>571.52</v>
      </c>
    </row>
    <row r="7106" spans="1:23" ht="15.75" customHeight="1" x14ac:dyDescent="0.3">
      <c r="A7106" s="2" t="s">
        <v>29</v>
      </c>
      <c r="B7106" s="2">
        <v>1185732</v>
      </c>
      <c r="C7106" s="3">
        <v>44479</v>
      </c>
      <c r="D7106" s="12" t="str" cm="1">
        <f t="array" ref="D7106">_xlfn.SWITCH(WEEKDAY(C7106,2), 1, "Lundi", 2, "Mardi", 3, "Mercredi", 4, "Jeudi", 5, "Vendredi", 6, "Samedi", 7, "Dimanche", "Erreur")</f>
        <v>Dimanche</v>
      </c>
      <c r="E7106" s="2" t="s">
        <v>35</v>
      </c>
      <c r="F7106" s="2" t="s">
        <v>115</v>
      </c>
      <c r="G7106" s="2" t="s">
        <v>116</v>
      </c>
      <c r="H7106" s="4" t="s">
        <v>20</v>
      </c>
      <c r="I7106" s="5">
        <v>33</v>
      </c>
      <c r="J7106" s="6">
        <v>44</v>
      </c>
      <c r="K7106" s="7">
        <v>1452</v>
      </c>
      <c r="L7106" s="7">
        <v>667.92</v>
      </c>
      <c r="M7106" s="8">
        <v>0.45999999999999996</v>
      </c>
      <c r="N7106" s="2" t="s">
        <v>82</v>
      </c>
      <c r="O7106">
        <f t="shared" si="880"/>
        <v>2021</v>
      </c>
      <c r="P7106">
        <f t="shared" si="881"/>
        <v>10</v>
      </c>
      <c r="Q7106" t="str">
        <f t="shared" si="882"/>
        <v>oct</v>
      </c>
      <c r="R7106" t="str">
        <f t="shared" si="883"/>
        <v>Indiana</v>
      </c>
      <c r="S7106" t="str">
        <f t="shared" si="884"/>
        <v>2021-10</v>
      </c>
      <c r="T7106">
        <f>IF(AND(COUNTIF(Calculs!$Q$2:$Q$12,$O7106)&gt;0,COUNTIF(Calculs!$S$2:$S$12,$E7106)&gt;0,COUNTIF(Calculs!$U$2:$U$12,$H7106)&gt;0),1,0)</f>
        <v>1</v>
      </c>
      <c r="U7106">
        <f t="shared" si="885"/>
        <v>1452</v>
      </c>
      <c r="V7106">
        <f t="shared" si="886"/>
        <v>44</v>
      </c>
      <c r="W7106">
        <f t="shared" si="887"/>
        <v>667.92</v>
      </c>
    </row>
    <row r="7107" spans="1:23" ht="15.75" customHeight="1" x14ac:dyDescent="0.3">
      <c r="A7107" s="2" t="s">
        <v>29</v>
      </c>
      <c r="B7107" s="2">
        <v>1185732</v>
      </c>
      <c r="C7107" s="3">
        <v>44479</v>
      </c>
      <c r="D7107" s="12" t="str" cm="1">
        <f t="array" ref="D7107">_xlfn.SWITCH(WEEKDAY(C7107,2), 1, "Lundi", 2, "Mardi", 3, "Mercredi", 4, "Jeudi", 5, "Vendredi", 6, "Samedi", 7, "Dimanche", "Erreur")</f>
        <v>Dimanche</v>
      </c>
      <c r="E7107" s="2" t="s">
        <v>35</v>
      </c>
      <c r="F7107" s="2" t="s">
        <v>115</v>
      </c>
      <c r="G7107" s="2" t="s">
        <v>116</v>
      </c>
      <c r="H7107" s="4" t="s">
        <v>21</v>
      </c>
      <c r="I7107" s="5">
        <v>41</v>
      </c>
      <c r="J7107" s="6">
        <v>38</v>
      </c>
      <c r="K7107" s="7">
        <v>1558</v>
      </c>
      <c r="L7107" s="7">
        <v>685.52</v>
      </c>
      <c r="M7107" s="8">
        <v>0.44</v>
      </c>
      <c r="N7107" s="2" t="s">
        <v>82</v>
      </c>
      <c r="O7107">
        <f t="shared" ref="O7107:O7170" si="888">YEAR($C7107)</f>
        <v>2021</v>
      </c>
      <c r="P7107">
        <f t="shared" ref="P7107:P7170" si="889">MONTH($C7107)</f>
        <v>10</v>
      </c>
      <c r="Q7107" t="str">
        <f t="shared" ref="Q7107:Q7170" si="890">TEXT($C7107,"mmm")</f>
        <v>oct</v>
      </c>
      <c r="R7107" t="str">
        <f t="shared" ref="R7107:R7170" si="891">SUBSTITUTE(SUBSTITUTE($F7107,"Sud ","South "),"Ouest ","West ")</f>
        <v>Indiana</v>
      </c>
      <c r="S7107" t="str">
        <f t="shared" ref="S7107:S7170" si="892">TEXT($C7107,"aaaa-mm")</f>
        <v>2021-10</v>
      </c>
      <c r="T7107">
        <f>IF(AND(COUNTIF(Calculs!$Q$2:$Q$12,$O7107)&gt;0,COUNTIF(Calculs!$S$2:$S$12,$E7107)&gt;0,COUNTIF(Calculs!$U$2:$U$12,$H7107)&gt;0),1,0)</f>
        <v>1</v>
      </c>
      <c r="U7107">
        <f t="shared" ref="U7107:U7170" si="893">$K7107*$T7107</f>
        <v>1558</v>
      </c>
      <c r="V7107">
        <f t="shared" ref="V7107:V7170" si="894">$J7107*$T7107</f>
        <v>38</v>
      </c>
      <c r="W7107">
        <f t="shared" ref="W7107:W7170" si="895">$L7107*$T7107</f>
        <v>685.52</v>
      </c>
    </row>
    <row r="7108" spans="1:23" ht="15.75" customHeight="1" x14ac:dyDescent="0.3">
      <c r="A7108" s="2" t="s">
        <v>29</v>
      </c>
      <c r="B7108" s="2">
        <v>1185732</v>
      </c>
      <c r="C7108" s="3">
        <v>44479</v>
      </c>
      <c r="D7108" s="12" t="str" cm="1">
        <f t="array" ref="D7108">_xlfn.SWITCH(WEEKDAY(C7108,2), 1, "Lundi", 2, "Mardi", 3, "Mercredi", 4, "Jeudi", 5, "Vendredi", 6, "Samedi", 7, "Dimanche", "Erreur")</f>
        <v>Dimanche</v>
      </c>
      <c r="E7108" s="2" t="s">
        <v>35</v>
      </c>
      <c r="F7108" s="2" t="s">
        <v>115</v>
      </c>
      <c r="G7108" s="2" t="s">
        <v>116</v>
      </c>
      <c r="H7108" s="4" t="s">
        <v>22</v>
      </c>
      <c r="I7108" s="5">
        <v>48</v>
      </c>
      <c r="J7108" s="6">
        <v>83</v>
      </c>
      <c r="K7108" s="7">
        <v>3984</v>
      </c>
      <c r="L7108" s="7">
        <v>2111.52</v>
      </c>
      <c r="M7108" s="8">
        <v>0.53</v>
      </c>
      <c r="N7108" s="2" t="s">
        <v>82</v>
      </c>
      <c r="O7108">
        <f t="shared" si="888"/>
        <v>2021</v>
      </c>
      <c r="P7108">
        <f t="shared" si="889"/>
        <v>10</v>
      </c>
      <c r="Q7108" t="str">
        <f t="shared" si="890"/>
        <v>oct</v>
      </c>
      <c r="R7108" t="str">
        <f t="shared" si="891"/>
        <v>Indiana</v>
      </c>
      <c r="S7108" t="str">
        <f t="shared" si="892"/>
        <v>2021-10</v>
      </c>
      <c r="T7108">
        <f>IF(AND(COUNTIF(Calculs!$Q$2:$Q$12,$O7108)&gt;0,COUNTIF(Calculs!$S$2:$S$12,$E7108)&gt;0,COUNTIF(Calculs!$U$2:$U$12,$H7108)&gt;0),1,0)</f>
        <v>1</v>
      </c>
      <c r="U7108">
        <f t="shared" si="893"/>
        <v>3984</v>
      </c>
      <c r="V7108">
        <f t="shared" si="894"/>
        <v>83</v>
      </c>
      <c r="W7108">
        <f t="shared" si="895"/>
        <v>2111.52</v>
      </c>
    </row>
    <row r="7109" spans="1:23" ht="15.75" customHeight="1" x14ac:dyDescent="0.3">
      <c r="A7109" s="2" t="s">
        <v>29</v>
      </c>
      <c r="B7109" s="2">
        <v>1185732</v>
      </c>
      <c r="C7109" s="3">
        <v>44510</v>
      </c>
      <c r="D7109" s="12" t="str" cm="1">
        <f t="array" ref="D7109">_xlfn.SWITCH(WEEKDAY(C7109,2), 1, "Lundi", 2, "Mardi", 3, "Mercredi", 4, "Jeudi", 5, "Vendredi", 6, "Samedi", 7, "Dimanche", "Erreur")</f>
        <v>Mercredi</v>
      </c>
      <c r="E7109" s="2" t="s">
        <v>35</v>
      </c>
      <c r="F7109" s="2" t="s">
        <v>115</v>
      </c>
      <c r="G7109" s="2" t="s">
        <v>116</v>
      </c>
      <c r="H7109" s="4" t="s">
        <v>16</v>
      </c>
      <c r="I7109" s="5">
        <v>41</v>
      </c>
      <c r="J7109" s="6">
        <v>123</v>
      </c>
      <c r="K7109" s="7">
        <v>5043</v>
      </c>
      <c r="L7109" s="7">
        <v>2571.9299999999998</v>
      </c>
      <c r="M7109" s="8">
        <v>0.51</v>
      </c>
      <c r="N7109" s="2" t="s">
        <v>82</v>
      </c>
      <c r="O7109">
        <f t="shared" si="888"/>
        <v>2021</v>
      </c>
      <c r="P7109">
        <f t="shared" si="889"/>
        <v>11</v>
      </c>
      <c r="Q7109" t="str">
        <f t="shared" si="890"/>
        <v>nov</v>
      </c>
      <c r="R7109" t="str">
        <f t="shared" si="891"/>
        <v>Indiana</v>
      </c>
      <c r="S7109" t="str">
        <f t="shared" si="892"/>
        <v>2021-11</v>
      </c>
      <c r="T7109">
        <f>IF(AND(COUNTIF(Calculs!$Q$2:$Q$12,$O7109)&gt;0,COUNTIF(Calculs!$S$2:$S$12,$E7109)&gt;0,COUNTIF(Calculs!$U$2:$U$12,$H7109)&gt;0),1,0)</f>
        <v>1</v>
      </c>
      <c r="U7109">
        <f t="shared" si="893"/>
        <v>5043</v>
      </c>
      <c r="V7109">
        <f t="shared" si="894"/>
        <v>123</v>
      </c>
      <c r="W7109">
        <f t="shared" si="895"/>
        <v>2571.9299999999998</v>
      </c>
    </row>
    <row r="7110" spans="1:23" ht="15.75" customHeight="1" x14ac:dyDescent="0.3">
      <c r="A7110" s="2" t="s">
        <v>29</v>
      </c>
      <c r="B7110" s="2">
        <v>1185732</v>
      </c>
      <c r="C7110" s="3">
        <v>44510</v>
      </c>
      <c r="D7110" s="12" t="str" cm="1">
        <f t="array" ref="D7110">_xlfn.SWITCH(WEEKDAY(C7110,2), 1, "Lundi", 2, "Mardi", 3, "Mercredi", 4, "Jeudi", 5, "Vendredi", 6, "Samedi", 7, "Dimanche", "Erreur")</f>
        <v>Mercredi</v>
      </c>
      <c r="E7110" s="2" t="s">
        <v>35</v>
      </c>
      <c r="F7110" s="2" t="s">
        <v>115</v>
      </c>
      <c r="G7110" s="2" t="s">
        <v>116</v>
      </c>
      <c r="H7110" s="4" t="s">
        <v>18</v>
      </c>
      <c r="I7110" s="5">
        <v>33</v>
      </c>
      <c r="J7110" s="6">
        <v>98</v>
      </c>
      <c r="K7110" s="7">
        <v>3234</v>
      </c>
      <c r="L7110" s="7">
        <v>1778.7</v>
      </c>
      <c r="M7110" s="8">
        <v>0.55000000000000004</v>
      </c>
      <c r="N7110" s="2" t="s">
        <v>82</v>
      </c>
      <c r="O7110">
        <f t="shared" si="888"/>
        <v>2021</v>
      </c>
      <c r="P7110">
        <f t="shared" si="889"/>
        <v>11</v>
      </c>
      <c r="Q7110" t="str">
        <f t="shared" si="890"/>
        <v>nov</v>
      </c>
      <c r="R7110" t="str">
        <f t="shared" si="891"/>
        <v>Indiana</v>
      </c>
      <c r="S7110" t="str">
        <f t="shared" si="892"/>
        <v>2021-11</v>
      </c>
      <c r="T7110">
        <f>IF(AND(COUNTIF(Calculs!$Q$2:$Q$12,$O7110)&gt;0,COUNTIF(Calculs!$S$2:$S$12,$E7110)&gt;0,COUNTIF(Calculs!$U$2:$U$12,$H7110)&gt;0),1,0)</f>
        <v>1</v>
      </c>
      <c r="U7110">
        <f t="shared" si="893"/>
        <v>3234</v>
      </c>
      <c r="V7110">
        <f t="shared" si="894"/>
        <v>98</v>
      </c>
      <c r="W7110">
        <f t="shared" si="895"/>
        <v>1778.7</v>
      </c>
    </row>
    <row r="7111" spans="1:23" ht="15.75" customHeight="1" x14ac:dyDescent="0.3">
      <c r="A7111" s="2" t="s">
        <v>29</v>
      </c>
      <c r="B7111" s="2">
        <v>1185732</v>
      </c>
      <c r="C7111" s="3">
        <v>44510</v>
      </c>
      <c r="D7111" s="12" t="str" cm="1">
        <f t="array" ref="D7111">_xlfn.SWITCH(WEEKDAY(C7111,2), 1, "Lundi", 2, "Mardi", 3, "Mercredi", 4, "Jeudi", 5, "Vendredi", 6, "Samedi", 7, "Dimanche", "Erreur")</f>
        <v>Mercredi</v>
      </c>
      <c r="E7111" s="2" t="s">
        <v>35</v>
      </c>
      <c r="F7111" s="2" t="s">
        <v>115</v>
      </c>
      <c r="G7111" s="2" t="s">
        <v>116</v>
      </c>
      <c r="H7111" s="4" t="s">
        <v>19</v>
      </c>
      <c r="I7111" s="5">
        <v>32</v>
      </c>
      <c r="J7111" s="6">
        <v>81</v>
      </c>
      <c r="K7111" s="7">
        <v>2592</v>
      </c>
      <c r="L7111" s="7">
        <v>1244.1599999999999</v>
      </c>
      <c r="M7111" s="8">
        <v>0.48</v>
      </c>
      <c r="N7111" s="2" t="s">
        <v>82</v>
      </c>
      <c r="O7111">
        <f t="shared" si="888"/>
        <v>2021</v>
      </c>
      <c r="P7111">
        <f t="shared" si="889"/>
        <v>11</v>
      </c>
      <c r="Q7111" t="str">
        <f t="shared" si="890"/>
        <v>nov</v>
      </c>
      <c r="R7111" t="str">
        <f t="shared" si="891"/>
        <v>Indiana</v>
      </c>
      <c r="S7111" t="str">
        <f t="shared" si="892"/>
        <v>2021-11</v>
      </c>
      <c r="T7111">
        <f>IF(AND(COUNTIF(Calculs!$Q$2:$Q$12,$O7111)&gt;0,COUNTIF(Calculs!$S$2:$S$12,$E7111)&gt;0,COUNTIF(Calculs!$U$2:$U$12,$H7111)&gt;0),1,0)</f>
        <v>1</v>
      </c>
      <c r="U7111">
        <f t="shared" si="893"/>
        <v>2592</v>
      </c>
      <c r="V7111">
        <f t="shared" si="894"/>
        <v>81</v>
      </c>
      <c r="W7111">
        <f t="shared" si="895"/>
        <v>1244.1599999999999</v>
      </c>
    </row>
    <row r="7112" spans="1:23" ht="15.75" customHeight="1" x14ac:dyDescent="0.3">
      <c r="A7112" s="2" t="s">
        <v>29</v>
      </c>
      <c r="B7112" s="2">
        <v>1185732</v>
      </c>
      <c r="C7112" s="3">
        <v>44510</v>
      </c>
      <c r="D7112" s="12" t="str" cm="1">
        <f t="array" ref="D7112">_xlfn.SWITCH(WEEKDAY(C7112,2), 1, "Lundi", 2, "Mardi", 3, "Mercredi", 4, "Jeudi", 5, "Vendredi", 6, "Samedi", 7, "Dimanche", "Erreur")</f>
        <v>Mercredi</v>
      </c>
      <c r="E7112" s="2" t="s">
        <v>35</v>
      </c>
      <c r="F7112" s="2" t="s">
        <v>115</v>
      </c>
      <c r="G7112" s="2" t="s">
        <v>116</v>
      </c>
      <c r="H7112" s="4" t="s">
        <v>20</v>
      </c>
      <c r="I7112" s="5">
        <v>34</v>
      </c>
      <c r="J7112" s="6">
        <v>83</v>
      </c>
      <c r="K7112" s="7">
        <v>2822</v>
      </c>
      <c r="L7112" s="7">
        <v>1411</v>
      </c>
      <c r="M7112" s="8">
        <v>0.5</v>
      </c>
      <c r="N7112" s="2" t="s">
        <v>82</v>
      </c>
      <c r="O7112">
        <f t="shared" si="888"/>
        <v>2021</v>
      </c>
      <c r="P7112">
        <f t="shared" si="889"/>
        <v>11</v>
      </c>
      <c r="Q7112" t="str">
        <f t="shared" si="890"/>
        <v>nov</v>
      </c>
      <c r="R7112" t="str">
        <f t="shared" si="891"/>
        <v>Indiana</v>
      </c>
      <c r="S7112" t="str">
        <f t="shared" si="892"/>
        <v>2021-11</v>
      </c>
      <c r="T7112">
        <f>IF(AND(COUNTIF(Calculs!$Q$2:$Q$12,$O7112)&gt;0,COUNTIF(Calculs!$S$2:$S$12,$E7112)&gt;0,COUNTIF(Calculs!$U$2:$U$12,$H7112)&gt;0),1,0)</f>
        <v>1</v>
      </c>
      <c r="U7112">
        <f t="shared" si="893"/>
        <v>2822</v>
      </c>
      <c r="V7112">
        <f t="shared" si="894"/>
        <v>83</v>
      </c>
      <c r="W7112">
        <f t="shared" si="895"/>
        <v>1411</v>
      </c>
    </row>
    <row r="7113" spans="1:23" ht="15.75" customHeight="1" x14ac:dyDescent="0.3">
      <c r="A7113" s="2" t="s">
        <v>29</v>
      </c>
      <c r="B7113" s="2">
        <v>1185732</v>
      </c>
      <c r="C7113" s="3">
        <v>44510</v>
      </c>
      <c r="D7113" s="12" t="str" cm="1">
        <f t="array" ref="D7113">_xlfn.SWITCH(WEEKDAY(C7113,2), 1, "Lundi", 2, "Mardi", 3, "Mercredi", 4, "Jeudi", 5, "Vendredi", 6, "Samedi", 7, "Dimanche", "Erreur")</f>
        <v>Mercredi</v>
      </c>
      <c r="E7113" s="2" t="s">
        <v>35</v>
      </c>
      <c r="F7113" s="2" t="s">
        <v>115</v>
      </c>
      <c r="G7113" s="2" t="s">
        <v>116</v>
      </c>
      <c r="H7113" s="4" t="s">
        <v>21</v>
      </c>
      <c r="I7113" s="5">
        <v>55</v>
      </c>
      <c r="J7113" s="6">
        <v>75</v>
      </c>
      <c r="K7113" s="7">
        <v>4125</v>
      </c>
      <c r="L7113" s="7">
        <v>1650</v>
      </c>
      <c r="M7113" s="8">
        <v>0.4</v>
      </c>
      <c r="N7113" s="2" t="s">
        <v>82</v>
      </c>
      <c r="O7113">
        <f t="shared" si="888"/>
        <v>2021</v>
      </c>
      <c r="P7113">
        <f t="shared" si="889"/>
        <v>11</v>
      </c>
      <c r="Q7113" t="str">
        <f t="shared" si="890"/>
        <v>nov</v>
      </c>
      <c r="R7113" t="str">
        <f t="shared" si="891"/>
        <v>Indiana</v>
      </c>
      <c r="S7113" t="str">
        <f t="shared" si="892"/>
        <v>2021-11</v>
      </c>
      <c r="T7113">
        <f>IF(AND(COUNTIF(Calculs!$Q$2:$Q$12,$O7113)&gt;0,COUNTIF(Calculs!$S$2:$S$12,$E7113)&gt;0,COUNTIF(Calculs!$U$2:$U$12,$H7113)&gt;0),1,0)</f>
        <v>1</v>
      </c>
      <c r="U7113">
        <f t="shared" si="893"/>
        <v>4125</v>
      </c>
      <c r="V7113">
        <f t="shared" si="894"/>
        <v>75</v>
      </c>
      <c r="W7113">
        <f t="shared" si="895"/>
        <v>1650</v>
      </c>
    </row>
    <row r="7114" spans="1:23" ht="15.75" customHeight="1" x14ac:dyDescent="0.3">
      <c r="A7114" s="2" t="s">
        <v>29</v>
      </c>
      <c r="B7114" s="2">
        <v>1185732</v>
      </c>
      <c r="C7114" s="3">
        <v>44510</v>
      </c>
      <c r="D7114" s="12" t="str" cm="1">
        <f t="array" ref="D7114">_xlfn.SWITCH(WEEKDAY(C7114,2), 1, "Lundi", 2, "Mardi", 3, "Mercredi", 4, "Jeudi", 5, "Vendredi", 6, "Samedi", 7, "Dimanche", "Erreur")</f>
        <v>Mercredi</v>
      </c>
      <c r="E7114" s="2" t="s">
        <v>35</v>
      </c>
      <c r="F7114" s="2" t="s">
        <v>115</v>
      </c>
      <c r="G7114" s="2" t="s">
        <v>116</v>
      </c>
      <c r="H7114" s="4" t="s">
        <v>22</v>
      </c>
      <c r="I7114" s="5">
        <v>61</v>
      </c>
      <c r="J7114" s="6">
        <v>91</v>
      </c>
      <c r="K7114" s="7">
        <v>5551</v>
      </c>
      <c r="L7114" s="7">
        <v>2997.5400000000004</v>
      </c>
      <c r="M7114" s="8">
        <v>0.54</v>
      </c>
      <c r="N7114" s="2" t="s">
        <v>82</v>
      </c>
      <c r="O7114">
        <f t="shared" si="888"/>
        <v>2021</v>
      </c>
      <c r="P7114">
        <f t="shared" si="889"/>
        <v>11</v>
      </c>
      <c r="Q7114" t="str">
        <f t="shared" si="890"/>
        <v>nov</v>
      </c>
      <c r="R7114" t="str">
        <f t="shared" si="891"/>
        <v>Indiana</v>
      </c>
      <c r="S7114" t="str">
        <f t="shared" si="892"/>
        <v>2021-11</v>
      </c>
      <c r="T7114">
        <f>IF(AND(COUNTIF(Calculs!$Q$2:$Q$12,$O7114)&gt;0,COUNTIF(Calculs!$S$2:$S$12,$E7114)&gt;0,COUNTIF(Calculs!$U$2:$U$12,$H7114)&gt;0),1,0)</f>
        <v>1</v>
      </c>
      <c r="U7114">
        <f t="shared" si="893"/>
        <v>5551</v>
      </c>
      <c r="V7114">
        <f t="shared" si="894"/>
        <v>91</v>
      </c>
      <c r="W7114">
        <f t="shared" si="895"/>
        <v>2997.5400000000004</v>
      </c>
    </row>
    <row r="7115" spans="1:23" ht="15.75" customHeight="1" x14ac:dyDescent="0.3">
      <c r="A7115" s="2" t="s">
        <v>29</v>
      </c>
      <c r="B7115" s="2">
        <v>1185732</v>
      </c>
      <c r="C7115" s="3">
        <v>44539</v>
      </c>
      <c r="D7115" s="12" t="str" cm="1">
        <f t="array" ref="D7115">_xlfn.SWITCH(WEEKDAY(C7115,2), 1, "Lundi", 2, "Mardi", 3, "Mercredi", 4, "Jeudi", 5, "Vendredi", 6, "Samedi", 7, "Dimanche", "Erreur")</f>
        <v>Jeudi</v>
      </c>
      <c r="E7115" s="2" t="s">
        <v>35</v>
      </c>
      <c r="F7115" s="2" t="s">
        <v>115</v>
      </c>
      <c r="G7115" s="2" t="s">
        <v>116</v>
      </c>
      <c r="H7115" s="4" t="s">
        <v>16</v>
      </c>
      <c r="I7115" s="5">
        <v>58</v>
      </c>
      <c r="J7115" s="6">
        <v>150</v>
      </c>
      <c r="K7115" s="7">
        <v>8700</v>
      </c>
      <c r="L7115" s="7">
        <v>4437</v>
      </c>
      <c r="M7115" s="8">
        <v>0.51</v>
      </c>
      <c r="N7115" s="2" t="s">
        <v>82</v>
      </c>
      <c r="O7115">
        <f t="shared" si="888"/>
        <v>2021</v>
      </c>
      <c r="P7115">
        <f t="shared" si="889"/>
        <v>12</v>
      </c>
      <c r="Q7115" t="str">
        <f t="shared" si="890"/>
        <v>déc</v>
      </c>
      <c r="R7115" t="str">
        <f t="shared" si="891"/>
        <v>Indiana</v>
      </c>
      <c r="S7115" t="str">
        <f t="shared" si="892"/>
        <v>2021-12</v>
      </c>
      <c r="T7115">
        <f>IF(AND(COUNTIF(Calculs!$Q$2:$Q$12,$O7115)&gt;0,COUNTIF(Calculs!$S$2:$S$12,$E7115)&gt;0,COUNTIF(Calculs!$U$2:$U$12,$H7115)&gt;0),1,0)</f>
        <v>1</v>
      </c>
      <c r="U7115">
        <f t="shared" si="893"/>
        <v>8700</v>
      </c>
      <c r="V7115">
        <f t="shared" si="894"/>
        <v>150</v>
      </c>
      <c r="W7115">
        <f t="shared" si="895"/>
        <v>4437</v>
      </c>
    </row>
    <row r="7116" spans="1:23" ht="15.75" customHeight="1" x14ac:dyDescent="0.3">
      <c r="A7116" s="2" t="s">
        <v>29</v>
      </c>
      <c r="B7116" s="2">
        <v>1185732</v>
      </c>
      <c r="C7116" s="3">
        <v>44539</v>
      </c>
      <c r="D7116" s="12" t="str" cm="1">
        <f t="array" ref="D7116">_xlfn.SWITCH(WEEKDAY(C7116,2), 1, "Lundi", 2, "Mardi", 3, "Mercredi", 4, "Jeudi", 5, "Vendredi", 6, "Samedi", 7, "Dimanche", "Erreur")</f>
        <v>Jeudi</v>
      </c>
      <c r="E7116" s="2" t="s">
        <v>35</v>
      </c>
      <c r="F7116" s="2" t="s">
        <v>115</v>
      </c>
      <c r="G7116" s="2" t="s">
        <v>116</v>
      </c>
      <c r="H7116" s="4" t="s">
        <v>18</v>
      </c>
      <c r="I7116" s="5">
        <v>49</v>
      </c>
      <c r="J7116" s="6">
        <v>108</v>
      </c>
      <c r="K7116" s="7">
        <v>5292</v>
      </c>
      <c r="L7116" s="7">
        <v>2910.6000000000004</v>
      </c>
      <c r="M7116" s="8">
        <v>0.55000000000000004</v>
      </c>
      <c r="N7116" s="2" t="s">
        <v>82</v>
      </c>
      <c r="O7116">
        <f t="shared" si="888"/>
        <v>2021</v>
      </c>
      <c r="P7116">
        <f t="shared" si="889"/>
        <v>12</v>
      </c>
      <c r="Q7116" t="str">
        <f t="shared" si="890"/>
        <v>déc</v>
      </c>
      <c r="R7116" t="str">
        <f t="shared" si="891"/>
        <v>Indiana</v>
      </c>
      <c r="S7116" t="str">
        <f t="shared" si="892"/>
        <v>2021-12</v>
      </c>
      <c r="T7116">
        <f>IF(AND(COUNTIF(Calculs!$Q$2:$Q$12,$O7116)&gt;0,COUNTIF(Calculs!$S$2:$S$12,$E7116)&gt;0,COUNTIF(Calculs!$U$2:$U$12,$H7116)&gt;0),1,0)</f>
        <v>1</v>
      </c>
      <c r="U7116">
        <f t="shared" si="893"/>
        <v>5292</v>
      </c>
      <c r="V7116">
        <f t="shared" si="894"/>
        <v>108</v>
      </c>
      <c r="W7116">
        <f t="shared" si="895"/>
        <v>2910.6000000000004</v>
      </c>
    </row>
    <row r="7117" spans="1:23" ht="15.75" customHeight="1" x14ac:dyDescent="0.3">
      <c r="A7117" s="2" t="s">
        <v>29</v>
      </c>
      <c r="B7117" s="2">
        <v>1185732</v>
      </c>
      <c r="C7117" s="3">
        <v>44539</v>
      </c>
      <c r="D7117" s="12" t="str" cm="1">
        <f t="array" ref="D7117">_xlfn.SWITCH(WEEKDAY(C7117,2), 1, "Lundi", 2, "Mardi", 3, "Mercredi", 4, "Jeudi", 5, "Vendredi", 6, "Samedi", 7, "Dimanche", "Erreur")</f>
        <v>Jeudi</v>
      </c>
      <c r="E7117" s="2" t="s">
        <v>35</v>
      </c>
      <c r="F7117" s="2" t="s">
        <v>115</v>
      </c>
      <c r="G7117" s="2" t="s">
        <v>116</v>
      </c>
      <c r="H7117" s="4" t="s">
        <v>19</v>
      </c>
      <c r="I7117" s="5">
        <v>49</v>
      </c>
      <c r="J7117" s="6">
        <v>105</v>
      </c>
      <c r="K7117" s="7">
        <v>5145</v>
      </c>
      <c r="L7117" s="7">
        <v>2366.6999999999998</v>
      </c>
      <c r="M7117" s="8">
        <v>0.45999999999999996</v>
      </c>
      <c r="N7117" s="2" t="s">
        <v>82</v>
      </c>
      <c r="O7117">
        <f t="shared" si="888"/>
        <v>2021</v>
      </c>
      <c r="P7117">
        <f t="shared" si="889"/>
        <v>12</v>
      </c>
      <c r="Q7117" t="str">
        <f t="shared" si="890"/>
        <v>déc</v>
      </c>
      <c r="R7117" t="str">
        <f t="shared" si="891"/>
        <v>Indiana</v>
      </c>
      <c r="S7117" t="str">
        <f t="shared" si="892"/>
        <v>2021-12</v>
      </c>
      <c r="T7117">
        <f>IF(AND(COUNTIF(Calculs!$Q$2:$Q$12,$O7117)&gt;0,COUNTIF(Calculs!$S$2:$S$12,$E7117)&gt;0,COUNTIF(Calculs!$U$2:$U$12,$H7117)&gt;0),1,0)</f>
        <v>1</v>
      </c>
      <c r="U7117">
        <f t="shared" si="893"/>
        <v>5145</v>
      </c>
      <c r="V7117">
        <f t="shared" si="894"/>
        <v>105</v>
      </c>
      <c r="W7117">
        <f t="shared" si="895"/>
        <v>2366.6999999999998</v>
      </c>
    </row>
    <row r="7118" spans="1:23" ht="15.75" customHeight="1" x14ac:dyDescent="0.3">
      <c r="A7118" s="2" t="s">
        <v>29</v>
      </c>
      <c r="B7118" s="2">
        <v>1185732</v>
      </c>
      <c r="C7118" s="3">
        <v>44539</v>
      </c>
      <c r="D7118" s="12" t="str" cm="1">
        <f t="array" ref="D7118">_xlfn.SWITCH(WEEKDAY(C7118,2), 1, "Lundi", 2, "Mardi", 3, "Mercredi", 4, "Jeudi", 5, "Vendredi", 6, "Samedi", 7, "Dimanche", "Erreur")</f>
        <v>Jeudi</v>
      </c>
      <c r="E7118" s="2" t="s">
        <v>35</v>
      </c>
      <c r="F7118" s="2" t="s">
        <v>115</v>
      </c>
      <c r="G7118" s="2" t="s">
        <v>116</v>
      </c>
      <c r="H7118" s="4" t="s">
        <v>20</v>
      </c>
      <c r="I7118" s="5">
        <v>45</v>
      </c>
      <c r="J7118" s="6">
        <v>87</v>
      </c>
      <c r="K7118" s="7">
        <v>3915</v>
      </c>
      <c r="L7118" s="7">
        <v>1957.5</v>
      </c>
      <c r="M7118" s="8">
        <v>0.5</v>
      </c>
      <c r="N7118" s="2" t="s">
        <v>82</v>
      </c>
      <c r="O7118">
        <f t="shared" si="888"/>
        <v>2021</v>
      </c>
      <c r="P7118">
        <f t="shared" si="889"/>
        <v>12</v>
      </c>
      <c r="Q7118" t="str">
        <f t="shared" si="890"/>
        <v>déc</v>
      </c>
      <c r="R7118" t="str">
        <f t="shared" si="891"/>
        <v>Indiana</v>
      </c>
      <c r="S7118" t="str">
        <f t="shared" si="892"/>
        <v>2021-12</v>
      </c>
      <c r="T7118">
        <f>IF(AND(COUNTIF(Calculs!$Q$2:$Q$12,$O7118)&gt;0,COUNTIF(Calculs!$S$2:$S$12,$E7118)&gt;0,COUNTIF(Calculs!$U$2:$U$12,$H7118)&gt;0),1,0)</f>
        <v>1</v>
      </c>
      <c r="U7118">
        <f t="shared" si="893"/>
        <v>3915</v>
      </c>
      <c r="V7118">
        <f t="shared" si="894"/>
        <v>87</v>
      </c>
      <c r="W7118">
        <f t="shared" si="895"/>
        <v>1957.5</v>
      </c>
    </row>
    <row r="7119" spans="1:23" ht="15.75" customHeight="1" x14ac:dyDescent="0.3">
      <c r="A7119" s="2" t="s">
        <v>29</v>
      </c>
      <c r="B7119" s="2">
        <v>1185732</v>
      </c>
      <c r="C7119" s="3">
        <v>44539</v>
      </c>
      <c r="D7119" s="12" t="str" cm="1">
        <f t="array" ref="D7119">_xlfn.SWITCH(WEEKDAY(C7119,2), 1, "Lundi", 2, "Mardi", 3, "Mercredi", 4, "Jeudi", 5, "Vendredi", 6, "Samedi", 7, "Dimanche", "Erreur")</f>
        <v>Jeudi</v>
      </c>
      <c r="E7119" s="2" t="s">
        <v>35</v>
      </c>
      <c r="F7119" s="2" t="s">
        <v>115</v>
      </c>
      <c r="G7119" s="2" t="s">
        <v>116</v>
      </c>
      <c r="H7119" s="4" t="s">
        <v>21</v>
      </c>
      <c r="I7119" s="5">
        <v>54</v>
      </c>
      <c r="J7119" s="6">
        <v>84</v>
      </c>
      <c r="K7119" s="7">
        <v>4536</v>
      </c>
      <c r="L7119" s="7">
        <v>1950.48</v>
      </c>
      <c r="M7119" s="8">
        <v>0.43</v>
      </c>
      <c r="N7119" s="2" t="s">
        <v>82</v>
      </c>
      <c r="O7119">
        <f t="shared" si="888"/>
        <v>2021</v>
      </c>
      <c r="P7119">
        <f t="shared" si="889"/>
        <v>12</v>
      </c>
      <c r="Q7119" t="str">
        <f t="shared" si="890"/>
        <v>déc</v>
      </c>
      <c r="R7119" t="str">
        <f t="shared" si="891"/>
        <v>Indiana</v>
      </c>
      <c r="S7119" t="str">
        <f t="shared" si="892"/>
        <v>2021-12</v>
      </c>
      <c r="T7119">
        <f>IF(AND(COUNTIF(Calculs!$Q$2:$Q$12,$O7119)&gt;0,COUNTIF(Calculs!$S$2:$S$12,$E7119)&gt;0,COUNTIF(Calculs!$U$2:$U$12,$H7119)&gt;0),1,0)</f>
        <v>1</v>
      </c>
      <c r="U7119">
        <f t="shared" si="893"/>
        <v>4536</v>
      </c>
      <c r="V7119">
        <f t="shared" si="894"/>
        <v>84</v>
      </c>
      <c r="W7119">
        <f t="shared" si="895"/>
        <v>1950.48</v>
      </c>
    </row>
    <row r="7120" spans="1:23" ht="15.75" customHeight="1" x14ac:dyDescent="0.3">
      <c r="A7120" s="2" t="s">
        <v>29</v>
      </c>
      <c r="B7120" s="2">
        <v>1185732</v>
      </c>
      <c r="C7120" s="3">
        <v>44539</v>
      </c>
      <c r="D7120" s="12" t="str" cm="1">
        <f t="array" ref="D7120">_xlfn.SWITCH(WEEKDAY(C7120,2), 1, "Lundi", 2, "Mardi", 3, "Mercredi", 4, "Jeudi", 5, "Vendredi", 6, "Samedi", 7, "Dimanche", "Erreur")</f>
        <v>Jeudi</v>
      </c>
      <c r="E7120" s="2" t="s">
        <v>35</v>
      </c>
      <c r="F7120" s="2" t="s">
        <v>115</v>
      </c>
      <c r="G7120" s="2" t="s">
        <v>116</v>
      </c>
      <c r="H7120" s="4" t="s">
        <v>22</v>
      </c>
      <c r="I7120" s="5">
        <v>62</v>
      </c>
      <c r="J7120" s="6">
        <v>120</v>
      </c>
      <c r="K7120" s="7">
        <v>7440</v>
      </c>
      <c r="L7120" s="7">
        <v>3720</v>
      </c>
      <c r="M7120" s="8">
        <v>0.5</v>
      </c>
      <c r="N7120" s="2" t="s">
        <v>82</v>
      </c>
      <c r="O7120">
        <f t="shared" si="888"/>
        <v>2021</v>
      </c>
      <c r="P7120">
        <f t="shared" si="889"/>
        <v>12</v>
      </c>
      <c r="Q7120" t="str">
        <f t="shared" si="890"/>
        <v>déc</v>
      </c>
      <c r="R7120" t="str">
        <f t="shared" si="891"/>
        <v>Indiana</v>
      </c>
      <c r="S7120" t="str">
        <f t="shared" si="892"/>
        <v>2021-12</v>
      </c>
      <c r="T7120">
        <f>IF(AND(COUNTIF(Calculs!$Q$2:$Q$12,$O7120)&gt;0,COUNTIF(Calculs!$S$2:$S$12,$E7120)&gt;0,COUNTIF(Calculs!$U$2:$U$12,$H7120)&gt;0),1,0)</f>
        <v>1</v>
      </c>
      <c r="U7120">
        <f t="shared" si="893"/>
        <v>7440</v>
      </c>
      <c r="V7120">
        <f t="shared" si="894"/>
        <v>120</v>
      </c>
      <c r="W7120">
        <f t="shared" si="895"/>
        <v>3720</v>
      </c>
    </row>
    <row r="7121" spans="1:23" ht="15.75" customHeight="1" x14ac:dyDescent="0.3">
      <c r="A7121" s="2" t="s">
        <v>29</v>
      </c>
      <c r="B7121" s="2">
        <v>1185732</v>
      </c>
      <c r="C7121" s="3">
        <v>44213</v>
      </c>
      <c r="D7121" s="12" t="str" cm="1">
        <f t="array" ref="D7121">_xlfn.SWITCH(WEEKDAY(C7121,2), 1, "Lundi", 2, "Mardi", 3, "Mercredi", 4, "Jeudi", 5, "Vendredi", 6, "Samedi", 7, "Dimanche", "Erreur")</f>
        <v>Dimanche</v>
      </c>
      <c r="E7121" s="2" t="s">
        <v>35</v>
      </c>
      <c r="F7121" s="2" t="s">
        <v>115</v>
      </c>
      <c r="G7121" s="2" t="s">
        <v>116</v>
      </c>
      <c r="H7121" s="4" t="s">
        <v>16</v>
      </c>
      <c r="I7121" s="5">
        <v>32</v>
      </c>
      <c r="J7121" s="6">
        <v>125</v>
      </c>
      <c r="K7121" s="7">
        <v>4000</v>
      </c>
      <c r="L7121" s="7">
        <v>2080</v>
      </c>
      <c r="M7121" s="8">
        <v>0.52</v>
      </c>
      <c r="N7121" s="2" t="s">
        <v>82</v>
      </c>
      <c r="O7121">
        <f t="shared" si="888"/>
        <v>2021</v>
      </c>
      <c r="P7121">
        <f t="shared" si="889"/>
        <v>1</v>
      </c>
      <c r="Q7121" t="str">
        <f t="shared" si="890"/>
        <v>janv</v>
      </c>
      <c r="R7121" t="str">
        <f t="shared" si="891"/>
        <v>Indiana</v>
      </c>
      <c r="S7121" t="str">
        <f t="shared" si="892"/>
        <v>2021-01</v>
      </c>
      <c r="T7121">
        <f>IF(AND(COUNTIF(Calculs!$Q$2:$Q$12,$O7121)&gt;0,COUNTIF(Calculs!$S$2:$S$12,$E7121)&gt;0,COUNTIF(Calculs!$U$2:$U$12,$H7121)&gt;0),1,0)</f>
        <v>1</v>
      </c>
      <c r="U7121">
        <f t="shared" si="893"/>
        <v>4000</v>
      </c>
      <c r="V7121">
        <f t="shared" si="894"/>
        <v>125</v>
      </c>
      <c r="W7121">
        <f t="shared" si="895"/>
        <v>2080</v>
      </c>
    </row>
    <row r="7122" spans="1:23" ht="15.75" customHeight="1" x14ac:dyDescent="0.3">
      <c r="A7122" s="2" t="s">
        <v>29</v>
      </c>
      <c r="B7122" s="2">
        <v>1185732</v>
      </c>
      <c r="C7122" s="3">
        <v>44213</v>
      </c>
      <c r="D7122" s="12" t="str" cm="1">
        <f t="array" ref="D7122">_xlfn.SWITCH(WEEKDAY(C7122,2), 1, "Lundi", 2, "Mardi", 3, "Mercredi", 4, "Jeudi", 5, "Vendredi", 6, "Samedi", 7, "Dimanche", "Erreur")</f>
        <v>Dimanche</v>
      </c>
      <c r="E7122" s="2" t="s">
        <v>35</v>
      </c>
      <c r="F7122" s="2" t="s">
        <v>115</v>
      </c>
      <c r="G7122" s="2" t="s">
        <v>116</v>
      </c>
      <c r="H7122" s="4" t="s">
        <v>18</v>
      </c>
      <c r="I7122" s="5">
        <v>32</v>
      </c>
      <c r="J7122" s="6">
        <v>75</v>
      </c>
      <c r="K7122" s="7">
        <v>2400</v>
      </c>
      <c r="L7122" s="7">
        <v>1320</v>
      </c>
      <c r="M7122" s="8">
        <v>0.55000000000000004</v>
      </c>
      <c r="N7122" s="2" t="s">
        <v>82</v>
      </c>
      <c r="O7122">
        <f t="shared" si="888"/>
        <v>2021</v>
      </c>
      <c r="P7122">
        <f t="shared" si="889"/>
        <v>1</v>
      </c>
      <c r="Q7122" t="str">
        <f t="shared" si="890"/>
        <v>janv</v>
      </c>
      <c r="R7122" t="str">
        <f t="shared" si="891"/>
        <v>Indiana</v>
      </c>
      <c r="S7122" t="str">
        <f t="shared" si="892"/>
        <v>2021-01</v>
      </c>
      <c r="T7122">
        <f>IF(AND(COUNTIF(Calculs!$Q$2:$Q$12,$O7122)&gt;0,COUNTIF(Calculs!$S$2:$S$12,$E7122)&gt;0,COUNTIF(Calculs!$U$2:$U$12,$H7122)&gt;0),1,0)</f>
        <v>1</v>
      </c>
      <c r="U7122">
        <f t="shared" si="893"/>
        <v>2400</v>
      </c>
      <c r="V7122">
        <f t="shared" si="894"/>
        <v>75</v>
      </c>
      <c r="W7122">
        <f t="shared" si="895"/>
        <v>1320</v>
      </c>
    </row>
    <row r="7123" spans="1:23" ht="15.75" customHeight="1" x14ac:dyDescent="0.3">
      <c r="A7123" s="2" t="s">
        <v>29</v>
      </c>
      <c r="B7123" s="2">
        <v>1185732</v>
      </c>
      <c r="C7123" s="3">
        <v>44213</v>
      </c>
      <c r="D7123" s="12" t="str" cm="1">
        <f t="array" ref="D7123">_xlfn.SWITCH(WEEKDAY(C7123,2), 1, "Lundi", 2, "Mardi", 3, "Mercredi", 4, "Jeudi", 5, "Vendredi", 6, "Samedi", 7, "Dimanche", "Erreur")</f>
        <v>Dimanche</v>
      </c>
      <c r="E7123" s="2" t="s">
        <v>35</v>
      </c>
      <c r="F7123" s="2" t="s">
        <v>115</v>
      </c>
      <c r="G7123" s="2" t="s">
        <v>116</v>
      </c>
      <c r="H7123" s="4" t="s">
        <v>19</v>
      </c>
      <c r="I7123" s="5">
        <v>25</v>
      </c>
      <c r="J7123" s="6">
        <v>87</v>
      </c>
      <c r="K7123" s="7">
        <v>2175</v>
      </c>
      <c r="L7123" s="7">
        <v>1196.25</v>
      </c>
      <c r="M7123" s="8">
        <v>0.55000000000000004</v>
      </c>
      <c r="N7123" s="2" t="s">
        <v>82</v>
      </c>
      <c r="O7123">
        <f t="shared" si="888"/>
        <v>2021</v>
      </c>
      <c r="P7123">
        <f t="shared" si="889"/>
        <v>1</v>
      </c>
      <c r="Q7123" t="str">
        <f t="shared" si="890"/>
        <v>janv</v>
      </c>
      <c r="R7123" t="str">
        <f t="shared" si="891"/>
        <v>Indiana</v>
      </c>
      <c r="S7123" t="str">
        <f t="shared" si="892"/>
        <v>2021-01</v>
      </c>
      <c r="T7123">
        <f>IF(AND(COUNTIF(Calculs!$Q$2:$Q$12,$O7123)&gt;0,COUNTIF(Calculs!$S$2:$S$12,$E7123)&gt;0,COUNTIF(Calculs!$U$2:$U$12,$H7123)&gt;0),1,0)</f>
        <v>1</v>
      </c>
      <c r="U7123">
        <f t="shared" si="893"/>
        <v>2175</v>
      </c>
      <c r="V7123">
        <f t="shared" si="894"/>
        <v>87</v>
      </c>
      <c r="W7123">
        <f t="shared" si="895"/>
        <v>1196.25</v>
      </c>
    </row>
    <row r="7124" spans="1:23" ht="15.75" customHeight="1" x14ac:dyDescent="0.3">
      <c r="A7124" s="2" t="s">
        <v>29</v>
      </c>
      <c r="B7124" s="2">
        <v>1185732</v>
      </c>
      <c r="C7124" s="3">
        <v>44213</v>
      </c>
      <c r="D7124" s="12" t="str" cm="1">
        <f t="array" ref="D7124">_xlfn.SWITCH(WEEKDAY(C7124,2), 1, "Lundi", 2, "Mardi", 3, "Mercredi", 4, "Jeudi", 5, "Vendredi", 6, "Samedi", 7, "Dimanche", "Erreur")</f>
        <v>Dimanche</v>
      </c>
      <c r="E7124" s="2" t="s">
        <v>35</v>
      </c>
      <c r="F7124" s="2" t="s">
        <v>115</v>
      </c>
      <c r="G7124" s="2" t="s">
        <v>116</v>
      </c>
      <c r="H7124" s="4" t="s">
        <v>20</v>
      </c>
      <c r="I7124" s="5">
        <v>29</v>
      </c>
      <c r="J7124" s="6">
        <v>45</v>
      </c>
      <c r="K7124" s="7">
        <v>1305</v>
      </c>
      <c r="L7124" s="7">
        <v>704.7</v>
      </c>
      <c r="M7124" s="8">
        <v>0.54</v>
      </c>
      <c r="N7124" s="2" t="s">
        <v>82</v>
      </c>
      <c r="O7124">
        <f t="shared" si="888"/>
        <v>2021</v>
      </c>
      <c r="P7124">
        <f t="shared" si="889"/>
        <v>1</v>
      </c>
      <c r="Q7124" t="str">
        <f t="shared" si="890"/>
        <v>janv</v>
      </c>
      <c r="R7124" t="str">
        <f t="shared" si="891"/>
        <v>Indiana</v>
      </c>
      <c r="S7124" t="str">
        <f t="shared" si="892"/>
        <v>2021-01</v>
      </c>
      <c r="T7124">
        <f>IF(AND(COUNTIF(Calculs!$Q$2:$Q$12,$O7124)&gt;0,COUNTIF(Calculs!$S$2:$S$12,$E7124)&gt;0,COUNTIF(Calculs!$U$2:$U$12,$H7124)&gt;0),1,0)</f>
        <v>1</v>
      </c>
      <c r="U7124">
        <f t="shared" si="893"/>
        <v>1305</v>
      </c>
      <c r="V7124">
        <f t="shared" si="894"/>
        <v>45</v>
      </c>
      <c r="W7124">
        <f t="shared" si="895"/>
        <v>704.7</v>
      </c>
    </row>
    <row r="7125" spans="1:23" ht="15.75" customHeight="1" x14ac:dyDescent="0.3">
      <c r="A7125" s="2" t="s">
        <v>29</v>
      </c>
      <c r="B7125" s="2">
        <v>1185732</v>
      </c>
      <c r="C7125" s="3">
        <v>44213</v>
      </c>
      <c r="D7125" s="12" t="str" cm="1">
        <f t="array" ref="D7125">_xlfn.SWITCH(WEEKDAY(C7125,2), 1, "Lundi", 2, "Mardi", 3, "Mercredi", 4, "Jeudi", 5, "Vendredi", 6, "Samedi", 7, "Dimanche", "Erreur")</f>
        <v>Dimanche</v>
      </c>
      <c r="E7125" s="2" t="s">
        <v>35</v>
      </c>
      <c r="F7125" s="2" t="s">
        <v>115</v>
      </c>
      <c r="G7125" s="2" t="s">
        <v>116</v>
      </c>
      <c r="H7125" s="4" t="s">
        <v>21</v>
      </c>
      <c r="I7125" s="5">
        <v>41</v>
      </c>
      <c r="J7125" s="6">
        <v>54</v>
      </c>
      <c r="K7125" s="7">
        <v>2214</v>
      </c>
      <c r="L7125" s="7">
        <v>1129.1400000000001</v>
      </c>
      <c r="M7125" s="8">
        <v>0.51</v>
      </c>
      <c r="N7125" s="2" t="s">
        <v>82</v>
      </c>
      <c r="O7125">
        <f t="shared" si="888"/>
        <v>2021</v>
      </c>
      <c r="P7125">
        <f t="shared" si="889"/>
        <v>1</v>
      </c>
      <c r="Q7125" t="str">
        <f t="shared" si="890"/>
        <v>janv</v>
      </c>
      <c r="R7125" t="str">
        <f t="shared" si="891"/>
        <v>Indiana</v>
      </c>
      <c r="S7125" t="str">
        <f t="shared" si="892"/>
        <v>2021-01</v>
      </c>
      <c r="T7125">
        <f>IF(AND(COUNTIF(Calculs!$Q$2:$Q$12,$O7125)&gt;0,COUNTIF(Calculs!$S$2:$S$12,$E7125)&gt;0,COUNTIF(Calculs!$U$2:$U$12,$H7125)&gt;0),1,0)</f>
        <v>1</v>
      </c>
      <c r="U7125">
        <f t="shared" si="893"/>
        <v>2214</v>
      </c>
      <c r="V7125">
        <f t="shared" si="894"/>
        <v>54</v>
      </c>
      <c r="W7125">
        <f t="shared" si="895"/>
        <v>1129.1400000000001</v>
      </c>
    </row>
    <row r="7126" spans="1:23" ht="15.75" customHeight="1" x14ac:dyDescent="0.3">
      <c r="A7126" s="2" t="s">
        <v>29</v>
      </c>
      <c r="B7126" s="2">
        <v>1185732</v>
      </c>
      <c r="C7126" s="3">
        <v>44213</v>
      </c>
      <c r="D7126" s="12" t="str" cm="1">
        <f t="array" ref="D7126">_xlfn.SWITCH(WEEKDAY(C7126,2), 1, "Lundi", 2, "Mardi", 3, "Mercredi", 4, "Jeudi", 5, "Vendredi", 6, "Samedi", 7, "Dimanche", "Erreur")</f>
        <v>Dimanche</v>
      </c>
      <c r="E7126" s="2" t="s">
        <v>35</v>
      </c>
      <c r="F7126" s="2" t="s">
        <v>115</v>
      </c>
      <c r="G7126" s="2" t="s">
        <v>116</v>
      </c>
      <c r="H7126" s="4" t="s">
        <v>22</v>
      </c>
      <c r="I7126" s="5">
        <v>34</v>
      </c>
      <c r="J7126" s="6">
        <v>75</v>
      </c>
      <c r="K7126" s="7">
        <v>2550</v>
      </c>
      <c r="L7126" s="7">
        <v>1275</v>
      </c>
      <c r="M7126" s="8">
        <v>0.5</v>
      </c>
      <c r="N7126" s="2" t="s">
        <v>82</v>
      </c>
      <c r="O7126">
        <f t="shared" si="888"/>
        <v>2021</v>
      </c>
      <c r="P7126">
        <f t="shared" si="889"/>
        <v>1</v>
      </c>
      <c r="Q7126" t="str">
        <f t="shared" si="890"/>
        <v>janv</v>
      </c>
      <c r="R7126" t="str">
        <f t="shared" si="891"/>
        <v>Indiana</v>
      </c>
      <c r="S7126" t="str">
        <f t="shared" si="892"/>
        <v>2021-01</v>
      </c>
      <c r="T7126">
        <f>IF(AND(COUNTIF(Calculs!$Q$2:$Q$12,$O7126)&gt;0,COUNTIF(Calculs!$S$2:$S$12,$E7126)&gt;0,COUNTIF(Calculs!$U$2:$U$12,$H7126)&gt;0),1,0)</f>
        <v>1</v>
      </c>
      <c r="U7126">
        <f t="shared" si="893"/>
        <v>2550</v>
      </c>
      <c r="V7126">
        <f t="shared" si="894"/>
        <v>75</v>
      </c>
      <c r="W7126">
        <f t="shared" si="895"/>
        <v>1275</v>
      </c>
    </row>
    <row r="7127" spans="1:23" ht="15.75" customHeight="1" x14ac:dyDescent="0.3">
      <c r="A7127" s="2" t="s">
        <v>29</v>
      </c>
      <c r="B7127" s="2">
        <v>1185732</v>
      </c>
      <c r="C7127" s="3">
        <v>44244</v>
      </c>
      <c r="D7127" s="12" t="str" cm="1">
        <f t="array" ref="D7127">_xlfn.SWITCH(WEEKDAY(C7127,2), 1, "Lundi", 2, "Mardi", 3, "Mercredi", 4, "Jeudi", 5, "Vendredi", 6, "Samedi", 7, "Dimanche", "Erreur")</f>
        <v>Mercredi</v>
      </c>
      <c r="E7127" s="2" t="s">
        <v>35</v>
      </c>
      <c r="F7127" s="2" t="s">
        <v>115</v>
      </c>
      <c r="G7127" s="2" t="s">
        <v>116</v>
      </c>
      <c r="H7127" s="4" t="s">
        <v>16</v>
      </c>
      <c r="I7127" s="5">
        <v>33</v>
      </c>
      <c r="J7127" s="6">
        <v>149</v>
      </c>
      <c r="K7127" s="7">
        <v>4917</v>
      </c>
      <c r="L7127" s="7">
        <v>2655.1800000000003</v>
      </c>
      <c r="M7127" s="8">
        <v>0.54</v>
      </c>
      <c r="N7127" s="2" t="s">
        <v>82</v>
      </c>
      <c r="O7127">
        <f t="shared" si="888"/>
        <v>2021</v>
      </c>
      <c r="P7127">
        <f t="shared" si="889"/>
        <v>2</v>
      </c>
      <c r="Q7127" t="str">
        <f t="shared" si="890"/>
        <v>févr</v>
      </c>
      <c r="R7127" t="str">
        <f t="shared" si="891"/>
        <v>Indiana</v>
      </c>
      <c r="S7127" t="str">
        <f t="shared" si="892"/>
        <v>2021-02</v>
      </c>
      <c r="T7127">
        <f>IF(AND(COUNTIF(Calculs!$Q$2:$Q$12,$O7127)&gt;0,COUNTIF(Calculs!$S$2:$S$12,$E7127)&gt;0,COUNTIF(Calculs!$U$2:$U$12,$H7127)&gt;0),1,0)</f>
        <v>1</v>
      </c>
      <c r="U7127">
        <f t="shared" si="893"/>
        <v>4917</v>
      </c>
      <c r="V7127">
        <f t="shared" si="894"/>
        <v>149</v>
      </c>
      <c r="W7127">
        <f t="shared" si="895"/>
        <v>2655.1800000000003</v>
      </c>
    </row>
    <row r="7128" spans="1:23" ht="15.75" customHeight="1" x14ac:dyDescent="0.3">
      <c r="A7128" s="2" t="s">
        <v>29</v>
      </c>
      <c r="B7128" s="2">
        <v>1185732</v>
      </c>
      <c r="C7128" s="3">
        <v>44244</v>
      </c>
      <c r="D7128" s="12" t="str" cm="1">
        <f t="array" ref="D7128">_xlfn.SWITCH(WEEKDAY(C7128,2), 1, "Lundi", 2, "Mardi", 3, "Mercredi", 4, "Jeudi", 5, "Vendredi", 6, "Samedi", 7, "Dimanche", "Erreur")</f>
        <v>Mercredi</v>
      </c>
      <c r="E7128" s="2" t="s">
        <v>35</v>
      </c>
      <c r="F7128" s="2" t="s">
        <v>115</v>
      </c>
      <c r="G7128" s="2" t="s">
        <v>116</v>
      </c>
      <c r="H7128" s="4" t="s">
        <v>18</v>
      </c>
      <c r="I7128" s="5">
        <v>38</v>
      </c>
      <c r="J7128" s="6">
        <v>50</v>
      </c>
      <c r="K7128" s="7">
        <v>1900</v>
      </c>
      <c r="L7128" s="7">
        <v>1045</v>
      </c>
      <c r="M7128" s="8">
        <v>0.55000000000000004</v>
      </c>
      <c r="N7128" s="2" t="s">
        <v>82</v>
      </c>
      <c r="O7128">
        <f t="shared" si="888"/>
        <v>2021</v>
      </c>
      <c r="P7128">
        <f t="shared" si="889"/>
        <v>2</v>
      </c>
      <c r="Q7128" t="str">
        <f t="shared" si="890"/>
        <v>févr</v>
      </c>
      <c r="R7128" t="str">
        <f t="shared" si="891"/>
        <v>Indiana</v>
      </c>
      <c r="S7128" t="str">
        <f t="shared" si="892"/>
        <v>2021-02</v>
      </c>
      <c r="T7128">
        <f>IF(AND(COUNTIF(Calculs!$Q$2:$Q$12,$O7128)&gt;0,COUNTIF(Calculs!$S$2:$S$12,$E7128)&gt;0,COUNTIF(Calculs!$U$2:$U$12,$H7128)&gt;0),1,0)</f>
        <v>1</v>
      </c>
      <c r="U7128">
        <f t="shared" si="893"/>
        <v>1900</v>
      </c>
      <c r="V7128">
        <f t="shared" si="894"/>
        <v>50</v>
      </c>
      <c r="W7128">
        <f t="shared" si="895"/>
        <v>1045</v>
      </c>
    </row>
    <row r="7129" spans="1:23" ht="15.75" customHeight="1" x14ac:dyDescent="0.3">
      <c r="A7129" s="2" t="s">
        <v>29</v>
      </c>
      <c r="B7129" s="2">
        <v>1185732</v>
      </c>
      <c r="C7129" s="3">
        <v>44244</v>
      </c>
      <c r="D7129" s="12" t="str" cm="1">
        <f t="array" ref="D7129">_xlfn.SWITCH(WEEKDAY(C7129,2), 1, "Lundi", 2, "Mardi", 3, "Mercredi", 4, "Jeudi", 5, "Vendredi", 6, "Samedi", 7, "Dimanche", "Erreur")</f>
        <v>Mercredi</v>
      </c>
      <c r="E7129" s="2" t="s">
        <v>35</v>
      </c>
      <c r="F7129" s="2" t="s">
        <v>115</v>
      </c>
      <c r="G7129" s="2" t="s">
        <v>116</v>
      </c>
      <c r="H7129" s="4" t="s">
        <v>19</v>
      </c>
      <c r="I7129" s="5">
        <v>27</v>
      </c>
      <c r="J7129" s="6">
        <v>75</v>
      </c>
      <c r="K7129" s="7">
        <v>2025</v>
      </c>
      <c r="L7129" s="7">
        <v>1032.75</v>
      </c>
      <c r="M7129" s="8">
        <v>0.51</v>
      </c>
      <c r="N7129" s="2" t="s">
        <v>82</v>
      </c>
      <c r="O7129">
        <f t="shared" si="888"/>
        <v>2021</v>
      </c>
      <c r="P7129">
        <f t="shared" si="889"/>
        <v>2</v>
      </c>
      <c r="Q7129" t="str">
        <f t="shared" si="890"/>
        <v>févr</v>
      </c>
      <c r="R7129" t="str">
        <f t="shared" si="891"/>
        <v>Indiana</v>
      </c>
      <c r="S7129" t="str">
        <f t="shared" si="892"/>
        <v>2021-02</v>
      </c>
      <c r="T7129">
        <f>IF(AND(COUNTIF(Calculs!$Q$2:$Q$12,$O7129)&gt;0,COUNTIF(Calculs!$S$2:$S$12,$E7129)&gt;0,COUNTIF(Calculs!$U$2:$U$12,$H7129)&gt;0),1,0)</f>
        <v>1</v>
      </c>
      <c r="U7129">
        <f t="shared" si="893"/>
        <v>2025</v>
      </c>
      <c r="V7129">
        <f t="shared" si="894"/>
        <v>75</v>
      </c>
      <c r="W7129">
        <f t="shared" si="895"/>
        <v>1032.75</v>
      </c>
    </row>
    <row r="7130" spans="1:23" ht="15.75" customHeight="1" x14ac:dyDescent="0.3">
      <c r="A7130" s="2" t="s">
        <v>29</v>
      </c>
      <c r="B7130" s="2">
        <v>1185732</v>
      </c>
      <c r="C7130" s="3">
        <v>44244</v>
      </c>
      <c r="D7130" s="12" t="str" cm="1">
        <f t="array" ref="D7130">_xlfn.SWITCH(WEEKDAY(C7130,2), 1, "Lundi", 2, "Mardi", 3, "Mercredi", 4, "Jeudi", 5, "Vendredi", 6, "Samedi", 7, "Dimanche", "Erreur")</f>
        <v>Mercredi</v>
      </c>
      <c r="E7130" s="2" t="s">
        <v>14</v>
      </c>
      <c r="F7130" s="2" t="s">
        <v>117</v>
      </c>
      <c r="G7130" s="2" t="s">
        <v>92</v>
      </c>
      <c r="H7130" s="4" t="s">
        <v>20</v>
      </c>
      <c r="I7130" s="5">
        <v>34</v>
      </c>
      <c r="J7130" s="6">
        <v>49</v>
      </c>
      <c r="K7130" s="7">
        <v>1666</v>
      </c>
      <c r="L7130" s="7">
        <v>882.98</v>
      </c>
      <c r="M7130" s="8">
        <v>0.53</v>
      </c>
      <c r="N7130" s="2" t="s">
        <v>82</v>
      </c>
      <c r="O7130">
        <f t="shared" si="888"/>
        <v>2021</v>
      </c>
      <c r="P7130">
        <f t="shared" si="889"/>
        <v>2</v>
      </c>
      <c r="Q7130" t="str">
        <f t="shared" si="890"/>
        <v>févr</v>
      </c>
      <c r="R7130" t="str">
        <f t="shared" si="891"/>
        <v>West Virginia</v>
      </c>
      <c r="S7130" t="str">
        <f t="shared" si="892"/>
        <v>2021-02</v>
      </c>
      <c r="T7130">
        <f>IF(AND(COUNTIF(Calculs!$Q$2:$Q$12,$O7130)&gt;0,COUNTIF(Calculs!$S$2:$S$12,$E7130)&gt;0,COUNTIF(Calculs!$U$2:$U$12,$H7130)&gt;0),1,0)</f>
        <v>1</v>
      </c>
      <c r="U7130">
        <f t="shared" si="893"/>
        <v>1666</v>
      </c>
      <c r="V7130">
        <f t="shared" si="894"/>
        <v>49</v>
      </c>
      <c r="W7130">
        <f t="shared" si="895"/>
        <v>882.98</v>
      </c>
    </row>
    <row r="7131" spans="1:23" ht="15.75" customHeight="1" x14ac:dyDescent="0.3">
      <c r="A7131" s="2" t="s">
        <v>29</v>
      </c>
      <c r="B7131" s="2">
        <v>1185732</v>
      </c>
      <c r="C7131" s="3">
        <v>44244</v>
      </c>
      <c r="D7131" s="12" t="str" cm="1">
        <f t="array" ref="D7131">_xlfn.SWITCH(WEEKDAY(C7131,2), 1, "Lundi", 2, "Mardi", 3, "Mercredi", 4, "Jeudi", 5, "Vendredi", 6, "Samedi", 7, "Dimanche", "Erreur")</f>
        <v>Mercredi</v>
      </c>
      <c r="E7131" s="2" t="s">
        <v>14</v>
      </c>
      <c r="F7131" s="2" t="s">
        <v>117</v>
      </c>
      <c r="G7131" s="2" t="s">
        <v>92</v>
      </c>
      <c r="H7131" s="4" t="s">
        <v>21</v>
      </c>
      <c r="I7131" s="5">
        <v>48</v>
      </c>
      <c r="J7131" s="6">
        <v>65</v>
      </c>
      <c r="K7131" s="7">
        <v>3120</v>
      </c>
      <c r="L7131" s="7">
        <v>1653.6000000000001</v>
      </c>
      <c r="M7131" s="8">
        <v>0.53</v>
      </c>
      <c r="N7131" s="2" t="s">
        <v>82</v>
      </c>
      <c r="O7131">
        <f t="shared" si="888"/>
        <v>2021</v>
      </c>
      <c r="P7131">
        <f t="shared" si="889"/>
        <v>2</v>
      </c>
      <c r="Q7131" t="str">
        <f t="shared" si="890"/>
        <v>févr</v>
      </c>
      <c r="R7131" t="str">
        <f t="shared" si="891"/>
        <v>West Virginia</v>
      </c>
      <c r="S7131" t="str">
        <f t="shared" si="892"/>
        <v>2021-02</v>
      </c>
      <c r="T7131">
        <f>IF(AND(COUNTIF(Calculs!$Q$2:$Q$12,$O7131)&gt;0,COUNTIF(Calculs!$S$2:$S$12,$E7131)&gt;0,COUNTIF(Calculs!$U$2:$U$12,$H7131)&gt;0),1,0)</f>
        <v>1</v>
      </c>
      <c r="U7131">
        <f t="shared" si="893"/>
        <v>3120</v>
      </c>
      <c r="V7131">
        <f t="shared" si="894"/>
        <v>65</v>
      </c>
      <c r="W7131">
        <f t="shared" si="895"/>
        <v>1653.6000000000001</v>
      </c>
    </row>
    <row r="7132" spans="1:23" ht="15.75" customHeight="1" x14ac:dyDescent="0.3">
      <c r="A7132" s="2" t="s">
        <v>29</v>
      </c>
      <c r="B7132" s="2">
        <v>1185732</v>
      </c>
      <c r="C7132" s="3">
        <v>44244</v>
      </c>
      <c r="D7132" s="12" t="str" cm="1">
        <f t="array" ref="D7132">_xlfn.SWITCH(WEEKDAY(C7132,2), 1, "Lundi", 2, "Mardi", 3, "Mercredi", 4, "Jeudi", 5, "Vendredi", 6, "Samedi", 7, "Dimanche", "Erreur")</f>
        <v>Mercredi</v>
      </c>
      <c r="E7132" s="2" t="s">
        <v>14</v>
      </c>
      <c r="F7132" s="2" t="s">
        <v>117</v>
      </c>
      <c r="G7132" s="2" t="s">
        <v>92</v>
      </c>
      <c r="H7132" s="4" t="s">
        <v>22</v>
      </c>
      <c r="I7132" s="5">
        <v>24</v>
      </c>
      <c r="J7132" s="6">
        <v>105</v>
      </c>
      <c r="K7132" s="7">
        <v>2520</v>
      </c>
      <c r="L7132" s="7">
        <v>1360.8000000000002</v>
      </c>
      <c r="M7132" s="8">
        <v>0.54</v>
      </c>
      <c r="N7132" s="2" t="s">
        <v>82</v>
      </c>
      <c r="O7132">
        <f t="shared" si="888"/>
        <v>2021</v>
      </c>
      <c r="P7132">
        <f t="shared" si="889"/>
        <v>2</v>
      </c>
      <c r="Q7132" t="str">
        <f t="shared" si="890"/>
        <v>févr</v>
      </c>
      <c r="R7132" t="str">
        <f t="shared" si="891"/>
        <v>West Virginia</v>
      </c>
      <c r="S7132" t="str">
        <f t="shared" si="892"/>
        <v>2021-02</v>
      </c>
      <c r="T7132">
        <f>IF(AND(COUNTIF(Calculs!$Q$2:$Q$12,$O7132)&gt;0,COUNTIF(Calculs!$S$2:$S$12,$E7132)&gt;0,COUNTIF(Calculs!$U$2:$U$12,$H7132)&gt;0),1,0)</f>
        <v>1</v>
      </c>
      <c r="U7132">
        <f t="shared" si="893"/>
        <v>2520</v>
      </c>
      <c r="V7132">
        <f t="shared" si="894"/>
        <v>105</v>
      </c>
      <c r="W7132">
        <f t="shared" si="895"/>
        <v>1360.8000000000002</v>
      </c>
    </row>
    <row r="7133" spans="1:23" ht="15.75" customHeight="1" x14ac:dyDescent="0.3">
      <c r="A7133" s="2" t="s">
        <v>29</v>
      </c>
      <c r="B7133" s="2">
        <v>1185732</v>
      </c>
      <c r="C7133" s="3">
        <v>44271</v>
      </c>
      <c r="D7133" s="12" t="str" cm="1">
        <f t="array" ref="D7133">_xlfn.SWITCH(WEEKDAY(C7133,2), 1, "Lundi", 2, "Mardi", 3, "Mercredi", 4, "Jeudi", 5, "Vendredi", 6, "Samedi", 7, "Dimanche", "Erreur")</f>
        <v>Mardi</v>
      </c>
      <c r="E7133" s="2" t="s">
        <v>14</v>
      </c>
      <c r="F7133" s="2" t="s">
        <v>117</v>
      </c>
      <c r="G7133" s="2" t="s">
        <v>92</v>
      </c>
      <c r="H7133" s="4" t="s">
        <v>16</v>
      </c>
      <c r="I7133" s="5">
        <v>28</v>
      </c>
      <c r="J7133" s="6">
        <v>165</v>
      </c>
      <c r="K7133" s="7">
        <v>4620</v>
      </c>
      <c r="L7133" s="7">
        <v>2356.1999999999998</v>
      </c>
      <c r="M7133" s="8">
        <v>0.51</v>
      </c>
      <c r="N7133" s="2" t="s">
        <v>82</v>
      </c>
      <c r="O7133">
        <f t="shared" si="888"/>
        <v>2021</v>
      </c>
      <c r="P7133">
        <f t="shared" si="889"/>
        <v>3</v>
      </c>
      <c r="Q7133" t="str">
        <f t="shared" si="890"/>
        <v>mars</v>
      </c>
      <c r="R7133" t="str">
        <f t="shared" si="891"/>
        <v>West Virginia</v>
      </c>
      <c r="S7133" t="str">
        <f t="shared" si="892"/>
        <v>2021-03</v>
      </c>
      <c r="T7133">
        <f>IF(AND(COUNTIF(Calculs!$Q$2:$Q$12,$O7133)&gt;0,COUNTIF(Calculs!$S$2:$S$12,$E7133)&gt;0,COUNTIF(Calculs!$U$2:$U$12,$H7133)&gt;0),1,0)</f>
        <v>1</v>
      </c>
      <c r="U7133">
        <f t="shared" si="893"/>
        <v>4620</v>
      </c>
      <c r="V7133">
        <f t="shared" si="894"/>
        <v>165</v>
      </c>
      <c r="W7133">
        <f t="shared" si="895"/>
        <v>2356.1999999999998</v>
      </c>
    </row>
    <row r="7134" spans="1:23" ht="15.75" customHeight="1" x14ac:dyDescent="0.3">
      <c r="A7134" s="2" t="s">
        <v>29</v>
      </c>
      <c r="B7134" s="2">
        <v>1185732</v>
      </c>
      <c r="C7134" s="3">
        <v>44271</v>
      </c>
      <c r="D7134" s="12" t="str" cm="1">
        <f t="array" ref="D7134">_xlfn.SWITCH(WEEKDAY(C7134,2), 1, "Lundi", 2, "Mardi", 3, "Mercredi", 4, "Jeudi", 5, "Vendredi", 6, "Samedi", 7, "Dimanche", "Erreur")</f>
        <v>Mardi</v>
      </c>
      <c r="E7134" s="2" t="s">
        <v>14</v>
      </c>
      <c r="F7134" s="2" t="s">
        <v>117</v>
      </c>
      <c r="G7134" s="2" t="s">
        <v>92</v>
      </c>
      <c r="H7134" s="4" t="s">
        <v>18</v>
      </c>
      <c r="I7134" s="5">
        <v>27</v>
      </c>
      <c r="J7134" s="6">
        <v>69</v>
      </c>
      <c r="K7134" s="7">
        <v>1863</v>
      </c>
      <c r="L7134" s="7">
        <v>1006.0200000000001</v>
      </c>
      <c r="M7134" s="8">
        <v>0.54</v>
      </c>
      <c r="N7134" s="2" t="s">
        <v>82</v>
      </c>
      <c r="O7134">
        <f t="shared" si="888"/>
        <v>2021</v>
      </c>
      <c r="P7134">
        <f t="shared" si="889"/>
        <v>3</v>
      </c>
      <c r="Q7134" t="str">
        <f t="shared" si="890"/>
        <v>mars</v>
      </c>
      <c r="R7134" t="str">
        <f t="shared" si="891"/>
        <v>West Virginia</v>
      </c>
      <c r="S7134" t="str">
        <f t="shared" si="892"/>
        <v>2021-03</v>
      </c>
      <c r="T7134">
        <f>IF(AND(COUNTIF(Calculs!$Q$2:$Q$12,$O7134)&gt;0,COUNTIF(Calculs!$S$2:$S$12,$E7134)&gt;0,COUNTIF(Calculs!$U$2:$U$12,$H7134)&gt;0),1,0)</f>
        <v>1</v>
      </c>
      <c r="U7134">
        <f t="shared" si="893"/>
        <v>1863</v>
      </c>
      <c r="V7134">
        <f t="shared" si="894"/>
        <v>69</v>
      </c>
      <c r="W7134">
        <f t="shared" si="895"/>
        <v>1006.0200000000001</v>
      </c>
    </row>
    <row r="7135" spans="1:23" ht="15.75" customHeight="1" x14ac:dyDescent="0.3">
      <c r="A7135" s="2" t="s">
        <v>29</v>
      </c>
      <c r="B7135" s="2">
        <v>1185732</v>
      </c>
      <c r="C7135" s="3">
        <v>44271</v>
      </c>
      <c r="D7135" s="12" t="str" cm="1">
        <f t="array" ref="D7135">_xlfn.SWITCH(WEEKDAY(C7135,2), 1, "Lundi", 2, "Mardi", 3, "Mercredi", 4, "Jeudi", 5, "Vendredi", 6, "Samedi", 7, "Dimanche", "Erreur")</f>
        <v>Mardi</v>
      </c>
      <c r="E7135" s="2" t="s">
        <v>14</v>
      </c>
      <c r="F7135" s="2" t="s">
        <v>117</v>
      </c>
      <c r="G7135" s="2" t="s">
        <v>92</v>
      </c>
      <c r="H7135" s="4" t="s">
        <v>19</v>
      </c>
      <c r="I7135" s="5">
        <v>19</v>
      </c>
      <c r="J7135" s="6">
        <v>91</v>
      </c>
      <c r="K7135" s="7">
        <v>1729</v>
      </c>
      <c r="L7135" s="7">
        <v>933.66000000000008</v>
      </c>
      <c r="M7135" s="8">
        <v>0.54</v>
      </c>
      <c r="N7135" s="2" t="s">
        <v>82</v>
      </c>
      <c r="O7135">
        <f t="shared" si="888"/>
        <v>2021</v>
      </c>
      <c r="P7135">
        <f t="shared" si="889"/>
        <v>3</v>
      </c>
      <c r="Q7135" t="str">
        <f t="shared" si="890"/>
        <v>mars</v>
      </c>
      <c r="R7135" t="str">
        <f t="shared" si="891"/>
        <v>West Virginia</v>
      </c>
      <c r="S7135" t="str">
        <f t="shared" si="892"/>
        <v>2021-03</v>
      </c>
      <c r="T7135">
        <f>IF(AND(COUNTIF(Calculs!$Q$2:$Q$12,$O7135)&gt;0,COUNTIF(Calculs!$S$2:$S$12,$E7135)&gt;0,COUNTIF(Calculs!$U$2:$U$12,$H7135)&gt;0),1,0)</f>
        <v>1</v>
      </c>
      <c r="U7135">
        <f t="shared" si="893"/>
        <v>1729</v>
      </c>
      <c r="V7135">
        <f t="shared" si="894"/>
        <v>91</v>
      </c>
      <c r="W7135">
        <f t="shared" si="895"/>
        <v>933.66000000000008</v>
      </c>
    </row>
    <row r="7136" spans="1:23" ht="15.75" customHeight="1" x14ac:dyDescent="0.3">
      <c r="A7136" s="2" t="s">
        <v>29</v>
      </c>
      <c r="B7136" s="2">
        <v>1185732</v>
      </c>
      <c r="C7136" s="3">
        <v>44271</v>
      </c>
      <c r="D7136" s="12" t="str" cm="1">
        <f t="array" ref="D7136">_xlfn.SWITCH(WEEKDAY(C7136,2), 1, "Lundi", 2, "Mardi", 3, "Mercredi", 4, "Jeudi", 5, "Vendredi", 6, "Samedi", 7, "Dimanche", "Erreur")</f>
        <v>Mardi</v>
      </c>
      <c r="E7136" s="2" t="s">
        <v>14</v>
      </c>
      <c r="F7136" s="2" t="s">
        <v>117</v>
      </c>
      <c r="G7136" s="2" t="s">
        <v>92</v>
      </c>
      <c r="H7136" s="4" t="s">
        <v>20</v>
      </c>
      <c r="I7136" s="5">
        <v>23</v>
      </c>
      <c r="J7136" s="6">
        <v>49</v>
      </c>
      <c r="K7136" s="7">
        <v>1127</v>
      </c>
      <c r="L7136" s="7">
        <v>597.31000000000006</v>
      </c>
      <c r="M7136" s="8">
        <v>0.53</v>
      </c>
      <c r="N7136" s="2" t="s">
        <v>82</v>
      </c>
      <c r="O7136">
        <f t="shared" si="888"/>
        <v>2021</v>
      </c>
      <c r="P7136">
        <f t="shared" si="889"/>
        <v>3</v>
      </c>
      <c r="Q7136" t="str">
        <f t="shared" si="890"/>
        <v>mars</v>
      </c>
      <c r="R7136" t="str">
        <f t="shared" si="891"/>
        <v>West Virginia</v>
      </c>
      <c r="S7136" t="str">
        <f t="shared" si="892"/>
        <v>2021-03</v>
      </c>
      <c r="T7136">
        <f>IF(AND(COUNTIF(Calculs!$Q$2:$Q$12,$O7136)&gt;0,COUNTIF(Calculs!$S$2:$S$12,$E7136)&gt;0,COUNTIF(Calculs!$U$2:$U$12,$H7136)&gt;0),1,0)</f>
        <v>1</v>
      </c>
      <c r="U7136">
        <f t="shared" si="893"/>
        <v>1127</v>
      </c>
      <c r="V7136">
        <f t="shared" si="894"/>
        <v>49</v>
      </c>
      <c r="W7136">
        <f t="shared" si="895"/>
        <v>597.31000000000006</v>
      </c>
    </row>
    <row r="7137" spans="1:23" ht="15.75" customHeight="1" x14ac:dyDescent="0.3">
      <c r="A7137" s="2" t="s">
        <v>29</v>
      </c>
      <c r="B7137" s="2">
        <v>1185732</v>
      </c>
      <c r="C7137" s="3">
        <v>44271</v>
      </c>
      <c r="D7137" s="12" t="str" cm="1">
        <f t="array" ref="D7137">_xlfn.SWITCH(WEEKDAY(C7137,2), 1, "Lundi", 2, "Mardi", 3, "Mercredi", 4, "Jeudi", 5, "Vendredi", 6, "Samedi", 7, "Dimanche", "Erreur")</f>
        <v>Mardi</v>
      </c>
      <c r="E7137" s="2" t="s">
        <v>14</v>
      </c>
      <c r="F7137" s="2" t="s">
        <v>117</v>
      </c>
      <c r="G7137" s="2" t="s">
        <v>92</v>
      </c>
      <c r="H7137" s="4" t="s">
        <v>21</v>
      </c>
      <c r="I7137" s="5">
        <v>37</v>
      </c>
      <c r="J7137" s="6">
        <v>59</v>
      </c>
      <c r="K7137" s="7">
        <v>2183</v>
      </c>
      <c r="L7137" s="7">
        <v>1091.5</v>
      </c>
      <c r="M7137" s="8">
        <v>0.5</v>
      </c>
      <c r="N7137" s="2" t="s">
        <v>82</v>
      </c>
      <c r="O7137">
        <f t="shared" si="888"/>
        <v>2021</v>
      </c>
      <c r="P7137">
        <f t="shared" si="889"/>
        <v>3</v>
      </c>
      <c r="Q7137" t="str">
        <f t="shared" si="890"/>
        <v>mars</v>
      </c>
      <c r="R7137" t="str">
        <f t="shared" si="891"/>
        <v>West Virginia</v>
      </c>
      <c r="S7137" t="str">
        <f t="shared" si="892"/>
        <v>2021-03</v>
      </c>
      <c r="T7137">
        <f>IF(AND(COUNTIF(Calculs!$Q$2:$Q$12,$O7137)&gt;0,COUNTIF(Calculs!$S$2:$S$12,$E7137)&gt;0,COUNTIF(Calculs!$U$2:$U$12,$H7137)&gt;0),1,0)</f>
        <v>1</v>
      </c>
      <c r="U7137">
        <f t="shared" si="893"/>
        <v>2183</v>
      </c>
      <c r="V7137">
        <f t="shared" si="894"/>
        <v>59</v>
      </c>
      <c r="W7137">
        <f t="shared" si="895"/>
        <v>1091.5</v>
      </c>
    </row>
    <row r="7138" spans="1:23" ht="15.75" customHeight="1" x14ac:dyDescent="0.3">
      <c r="A7138" s="2" t="s">
        <v>29</v>
      </c>
      <c r="B7138" s="2">
        <v>1185732</v>
      </c>
      <c r="C7138" s="3">
        <v>44271</v>
      </c>
      <c r="D7138" s="12" t="str" cm="1">
        <f t="array" ref="D7138">_xlfn.SWITCH(WEEKDAY(C7138,2), 1, "Lundi", 2, "Mardi", 3, "Mercredi", 4, "Jeudi", 5, "Vendredi", 6, "Samedi", 7, "Dimanche", "Erreur")</f>
        <v>Mardi</v>
      </c>
      <c r="E7138" s="2" t="s">
        <v>14</v>
      </c>
      <c r="F7138" s="2" t="s">
        <v>117</v>
      </c>
      <c r="G7138" s="2" t="s">
        <v>92</v>
      </c>
      <c r="H7138" s="4" t="s">
        <v>22</v>
      </c>
      <c r="I7138" s="5">
        <v>29</v>
      </c>
      <c r="J7138" s="6">
        <v>81</v>
      </c>
      <c r="K7138" s="7">
        <v>2349</v>
      </c>
      <c r="L7138" s="7">
        <v>1268.46</v>
      </c>
      <c r="M7138" s="8">
        <v>0.54</v>
      </c>
      <c r="N7138" s="2" t="s">
        <v>82</v>
      </c>
      <c r="O7138">
        <f t="shared" si="888"/>
        <v>2021</v>
      </c>
      <c r="P7138">
        <f t="shared" si="889"/>
        <v>3</v>
      </c>
      <c r="Q7138" t="str">
        <f t="shared" si="890"/>
        <v>mars</v>
      </c>
      <c r="R7138" t="str">
        <f t="shared" si="891"/>
        <v>West Virginia</v>
      </c>
      <c r="S7138" t="str">
        <f t="shared" si="892"/>
        <v>2021-03</v>
      </c>
      <c r="T7138">
        <f>IF(AND(COUNTIF(Calculs!$Q$2:$Q$12,$O7138)&gt;0,COUNTIF(Calculs!$S$2:$S$12,$E7138)&gt;0,COUNTIF(Calculs!$U$2:$U$12,$H7138)&gt;0),1,0)</f>
        <v>1</v>
      </c>
      <c r="U7138">
        <f t="shared" si="893"/>
        <v>2349</v>
      </c>
      <c r="V7138">
        <f t="shared" si="894"/>
        <v>81</v>
      </c>
      <c r="W7138">
        <f t="shared" si="895"/>
        <v>1268.46</v>
      </c>
    </row>
    <row r="7139" spans="1:23" ht="15.75" customHeight="1" x14ac:dyDescent="0.3">
      <c r="A7139" s="2" t="s">
        <v>29</v>
      </c>
      <c r="B7139" s="2">
        <v>1185732</v>
      </c>
      <c r="C7139" s="3">
        <v>44303</v>
      </c>
      <c r="D7139" s="12" t="str" cm="1">
        <f t="array" ref="D7139">_xlfn.SWITCH(WEEKDAY(C7139,2), 1, "Lundi", 2, "Mardi", 3, "Mercredi", 4, "Jeudi", 5, "Vendredi", 6, "Samedi", 7, "Dimanche", "Erreur")</f>
        <v>Samedi</v>
      </c>
      <c r="E7139" s="2" t="s">
        <v>14</v>
      </c>
      <c r="F7139" s="2" t="s">
        <v>117</v>
      </c>
      <c r="G7139" s="2" t="s">
        <v>92</v>
      </c>
      <c r="H7139" s="4" t="s">
        <v>16</v>
      </c>
      <c r="I7139" s="5">
        <v>27</v>
      </c>
      <c r="J7139" s="6">
        <v>143</v>
      </c>
      <c r="K7139" s="7">
        <v>3861</v>
      </c>
      <c r="L7139" s="7">
        <v>1969.1100000000001</v>
      </c>
      <c r="M7139" s="8">
        <v>0.51</v>
      </c>
      <c r="N7139" s="2" t="s">
        <v>82</v>
      </c>
      <c r="O7139">
        <f t="shared" si="888"/>
        <v>2021</v>
      </c>
      <c r="P7139">
        <f t="shared" si="889"/>
        <v>4</v>
      </c>
      <c r="Q7139" t="str">
        <f t="shared" si="890"/>
        <v>avr</v>
      </c>
      <c r="R7139" t="str">
        <f t="shared" si="891"/>
        <v>West Virginia</v>
      </c>
      <c r="S7139" t="str">
        <f t="shared" si="892"/>
        <v>2021-04</v>
      </c>
      <c r="T7139">
        <f>IF(AND(COUNTIF(Calculs!$Q$2:$Q$12,$O7139)&gt;0,COUNTIF(Calculs!$S$2:$S$12,$E7139)&gt;0,COUNTIF(Calculs!$U$2:$U$12,$H7139)&gt;0),1,0)</f>
        <v>1</v>
      </c>
      <c r="U7139">
        <f t="shared" si="893"/>
        <v>3861</v>
      </c>
      <c r="V7139">
        <f t="shared" si="894"/>
        <v>143</v>
      </c>
      <c r="W7139">
        <f t="shared" si="895"/>
        <v>1969.1100000000001</v>
      </c>
    </row>
    <row r="7140" spans="1:23" ht="15.75" customHeight="1" x14ac:dyDescent="0.3">
      <c r="A7140" s="2" t="s">
        <v>29</v>
      </c>
      <c r="B7140" s="2">
        <v>1185732</v>
      </c>
      <c r="C7140" s="3">
        <v>44303</v>
      </c>
      <c r="D7140" s="12" t="str" cm="1">
        <f t="array" ref="D7140">_xlfn.SWITCH(WEEKDAY(C7140,2), 1, "Lundi", 2, "Mardi", 3, "Mercredi", 4, "Jeudi", 5, "Vendredi", 6, "Samedi", 7, "Dimanche", "Erreur")</f>
        <v>Samedi</v>
      </c>
      <c r="E7140" s="2" t="s">
        <v>14</v>
      </c>
      <c r="F7140" s="2" t="s">
        <v>117</v>
      </c>
      <c r="G7140" s="2" t="s">
        <v>92</v>
      </c>
      <c r="H7140" s="4" t="s">
        <v>18</v>
      </c>
      <c r="I7140" s="5">
        <v>28</v>
      </c>
      <c r="J7140" s="6">
        <v>75</v>
      </c>
      <c r="K7140" s="7">
        <v>2100</v>
      </c>
      <c r="L7140" s="7">
        <v>1155</v>
      </c>
      <c r="M7140" s="8">
        <v>0.55000000000000004</v>
      </c>
      <c r="N7140" s="2" t="s">
        <v>82</v>
      </c>
      <c r="O7140">
        <f t="shared" si="888"/>
        <v>2021</v>
      </c>
      <c r="P7140">
        <f t="shared" si="889"/>
        <v>4</v>
      </c>
      <c r="Q7140" t="str">
        <f t="shared" si="890"/>
        <v>avr</v>
      </c>
      <c r="R7140" t="str">
        <f t="shared" si="891"/>
        <v>West Virginia</v>
      </c>
      <c r="S7140" t="str">
        <f t="shared" si="892"/>
        <v>2021-04</v>
      </c>
      <c r="T7140">
        <f>IF(AND(COUNTIF(Calculs!$Q$2:$Q$12,$O7140)&gt;0,COUNTIF(Calculs!$S$2:$S$12,$E7140)&gt;0,COUNTIF(Calculs!$U$2:$U$12,$H7140)&gt;0),1,0)</f>
        <v>1</v>
      </c>
      <c r="U7140">
        <f t="shared" si="893"/>
        <v>2100</v>
      </c>
      <c r="V7140">
        <f t="shared" si="894"/>
        <v>75</v>
      </c>
      <c r="W7140">
        <f t="shared" si="895"/>
        <v>1155</v>
      </c>
    </row>
    <row r="7141" spans="1:23" ht="15.75" customHeight="1" x14ac:dyDescent="0.3">
      <c r="A7141" s="2" t="s">
        <v>29</v>
      </c>
      <c r="B7141" s="2">
        <v>1185732</v>
      </c>
      <c r="C7141" s="3">
        <v>44303</v>
      </c>
      <c r="D7141" s="12" t="str" cm="1">
        <f t="array" ref="D7141">_xlfn.SWITCH(WEEKDAY(C7141,2), 1, "Lundi", 2, "Mardi", 3, "Mercredi", 4, "Jeudi", 5, "Vendredi", 6, "Samedi", 7, "Dimanche", "Erreur")</f>
        <v>Samedi</v>
      </c>
      <c r="E7141" s="2" t="s">
        <v>14</v>
      </c>
      <c r="F7141" s="2" t="s">
        <v>117</v>
      </c>
      <c r="G7141" s="2" t="s">
        <v>92</v>
      </c>
      <c r="H7141" s="4" t="s">
        <v>19</v>
      </c>
      <c r="I7141" s="5">
        <v>19</v>
      </c>
      <c r="J7141" s="6">
        <v>68</v>
      </c>
      <c r="K7141" s="7">
        <v>1292</v>
      </c>
      <c r="L7141" s="7">
        <v>697.68000000000006</v>
      </c>
      <c r="M7141" s="8">
        <v>0.54</v>
      </c>
      <c r="N7141" s="2" t="s">
        <v>82</v>
      </c>
      <c r="O7141">
        <f t="shared" si="888"/>
        <v>2021</v>
      </c>
      <c r="P7141">
        <f t="shared" si="889"/>
        <v>4</v>
      </c>
      <c r="Q7141" t="str">
        <f t="shared" si="890"/>
        <v>avr</v>
      </c>
      <c r="R7141" t="str">
        <f t="shared" si="891"/>
        <v>West Virginia</v>
      </c>
      <c r="S7141" t="str">
        <f t="shared" si="892"/>
        <v>2021-04</v>
      </c>
      <c r="T7141">
        <f>IF(AND(COUNTIF(Calculs!$Q$2:$Q$12,$O7141)&gt;0,COUNTIF(Calculs!$S$2:$S$12,$E7141)&gt;0,COUNTIF(Calculs!$U$2:$U$12,$H7141)&gt;0),1,0)</f>
        <v>1</v>
      </c>
      <c r="U7141">
        <f t="shared" si="893"/>
        <v>1292</v>
      </c>
      <c r="V7141">
        <f t="shared" si="894"/>
        <v>68</v>
      </c>
      <c r="W7141">
        <f t="shared" si="895"/>
        <v>697.68000000000006</v>
      </c>
    </row>
    <row r="7142" spans="1:23" ht="15.75" customHeight="1" x14ac:dyDescent="0.3">
      <c r="A7142" s="2" t="s">
        <v>29</v>
      </c>
      <c r="B7142" s="2">
        <v>1185732</v>
      </c>
      <c r="C7142" s="3">
        <v>44303</v>
      </c>
      <c r="D7142" s="12" t="str" cm="1">
        <f t="array" ref="D7142">_xlfn.SWITCH(WEEKDAY(C7142,2), 1, "Lundi", 2, "Mardi", 3, "Mercredi", 4, "Jeudi", 5, "Vendredi", 6, "Samedi", 7, "Dimanche", "Erreur")</f>
        <v>Samedi</v>
      </c>
      <c r="E7142" s="2" t="s">
        <v>14</v>
      </c>
      <c r="F7142" s="2" t="s">
        <v>117</v>
      </c>
      <c r="G7142" s="2" t="s">
        <v>92</v>
      </c>
      <c r="H7142" s="4" t="s">
        <v>20</v>
      </c>
      <c r="I7142" s="5">
        <v>25</v>
      </c>
      <c r="J7142" s="6">
        <v>47</v>
      </c>
      <c r="K7142" s="7">
        <v>1175</v>
      </c>
      <c r="L7142" s="7">
        <v>611</v>
      </c>
      <c r="M7142" s="8">
        <v>0.52</v>
      </c>
      <c r="N7142" s="2" t="s">
        <v>82</v>
      </c>
      <c r="O7142">
        <f t="shared" si="888"/>
        <v>2021</v>
      </c>
      <c r="P7142">
        <f t="shared" si="889"/>
        <v>4</v>
      </c>
      <c r="Q7142" t="str">
        <f t="shared" si="890"/>
        <v>avr</v>
      </c>
      <c r="R7142" t="str">
        <f t="shared" si="891"/>
        <v>West Virginia</v>
      </c>
      <c r="S7142" t="str">
        <f t="shared" si="892"/>
        <v>2021-04</v>
      </c>
      <c r="T7142">
        <f>IF(AND(COUNTIF(Calculs!$Q$2:$Q$12,$O7142)&gt;0,COUNTIF(Calculs!$S$2:$S$12,$E7142)&gt;0,COUNTIF(Calculs!$U$2:$U$12,$H7142)&gt;0),1,0)</f>
        <v>1</v>
      </c>
      <c r="U7142">
        <f t="shared" si="893"/>
        <v>1175</v>
      </c>
      <c r="V7142">
        <f t="shared" si="894"/>
        <v>47</v>
      </c>
      <c r="W7142">
        <f t="shared" si="895"/>
        <v>611</v>
      </c>
    </row>
    <row r="7143" spans="1:23" ht="15.75" customHeight="1" x14ac:dyDescent="0.3">
      <c r="A7143" s="2" t="s">
        <v>29</v>
      </c>
      <c r="B7143" s="2">
        <v>1185732</v>
      </c>
      <c r="C7143" s="3">
        <v>44303</v>
      </c>
      <c r="D7143" s="12" t="str" cm="1">
        <f t="array" ref="D7143">_xlfn.SWITCH(WEEKDAY(C7143,2), 1, "Lundi", 2, "Mardi", 3, "Mercredi", 4, "Jeudi", 5, "Vendredi", 6, "Samedi", 7, "Dimanche", "Erreur")</f>
        <v>Samedi</v>
      </c>
      <c r="E7143" s="2" t="s">
        <v>14</v>
      </c>
      <c r="F7143" s="2" t="s">
        <v>117</v>
      </c>
      <c r="G7143" s="2" t="s">
        <v>92</v>
      </c>
      <c r="H7143" s="4" t="s">
        <v>21</v>
      </c>
      <c r="I7143" s="5">
        <v>60</v>
      </c>
      <c r="J7143" s="6">
        <v>56</v>
      </c>
      <c r="K7143" s="7">
        <v>3360</v>
      </c>
      <c r="L7143" s="7">
        <v>1848.0000000000002</v>
      </c>
      <c r="M7143" s="8">
        <v>0.55000000000000004</v>
      </c>
      <c r="N7143" s="2" t="s">
        <v>82</v>
      </c>
      <c r="O7143">
        <f t="shared" si="888"/>
        <v>2021</v>
      </c>
      <c r="P7143">
        <f t="shared" si="889"/>
        <v>4</v>
      </c>
      <c r="Q7143" t="str">
        <f t="shared" si="890"/>
        <v>avr</v>
      </c>
      <c r="R7143" t="str">
        <f t="shared" si="891"/>
        <v>West Virginia</v>
      </c>
      <c r="S7143" t="str">
        <f t="shared" si="892"/>
        <v>2021-04</v>
      </c>
      <c r="T7143">
        <f>IF(AND(COUNTIF(Calculs!$Q$2:$Q$12,$O7143)&gt;0,COUNTIF(Calculs!$S$2:$S$12,$E7143)&gt;0,COUNTIF(Calculs!$U$2:$U$12,$H7143)&gt;0),1,0)</f>
        <v>1</v>
      </c>
      <c r="U7143">
        <f t="shared" si="893"/>
        <v>3360</v>
      </c>
      <c r="V7143">
        <f t="shared" si="894"/>
        <v>56</v>
      </c>
      <c r="W7143">
        <f t="shared" si="895"/>
        <v>1848.0000000000002</v>
      </c>
    </row>
    <row r="7144" spans="1:23" ht="15.75" customHeight="1" x14ac:dyDescent="0.3">
      <c r="A7144" s="2" t="s">
        <v>29</v>
      </c>
      <c r="B7144" s="2">
        <v>1185732</v>
      </c>
      <c r="C7144" s="3">
        <v>44303</v>
      </c>
      <c r="D7144" s="12" t="str" cm="1">
        <f t="array" ref="D7144">_xlfn.SWITCH(WEEKDAY(C7144,2), 1, "Lundi", 2, "Mardi", 3, "Mercredi", 4, "Jeudi", 5, "Vendredi", 6, "Samedi", 7, "Dimanche", "Erreur")</f>
        <v>Samedi</v>
      </c>
      <c r="E7144" s="2" t="s">
        <v>14</v>
      </c>
      <c r="F7144" s="2" t="s">
        <v>117</v>
      </c>
      <c r="G7144" s="2" t="s">
        <v>92</v>
      </c>
      <c r="H7144" s="4" t="s">
        <v>22</v>
      </c>
      <c r="I7144" s="5">
        <v>47</v>
      </c>
      <c r="J7144" s="6">
        <v>94</v>
      </c>
      <c r="K7144" s="7">
        <v>4418</v>
      </c>
      <c r="L7144" s="7">
        <v>2253.1799999999998</v>
      </c>
      <c r="M7144" s="8">
        <v>0.51</v>
      </c>
      <c r="N7144" s="2" t="s">
        <v>82</v>
      </c>
      <c r="O7144">
        <f t="shared" si="888"/>
        <v>2021</v>
      </c>
      <c r="P7144">
        <f t="shared" si="889"/>
        <v>4</v>
      </c>
      <c r="Q7144" t="str">
        <f t="shared" si="890"/>
        <v>avr</v>
      </c>
      <c r="R7144" t="str">
        <f t="shared" si="891"/>
        <v>West Virginia</v>
      </c>
      <c r="S7144" t="str">
        <f t="shared" si="892"/>
        <v>2021-04</v>
      </c>
      <c r="T7144">
        <f>IF(AND(COUNTIF(Calculs!$Q$2:$Q$12,$O7144)&gt;0,COUNTIF(Calculs!$S$2:$S$12,$E7144)&gt;0,COUNTIF(Calculs!$U$2:$U$12,$H7144)&gt;0),1,0)</f>
        <v>1</v>
      </c>
      <c r="U7144">
        <f t="shared" si="893"/>
        <v>4418</v>
      </c>
      <c r="V7144">
        <f t="shared" si="894"/>
        <v>94</v>
      </c>
      <c r="W7144">
        <f t="shared" si="895"/>
        <v>2253.1799999999998</v>
      </c>
    </row>
    <row r="7145" spans="1:23" ht="15.75" customHeight="1" x14ac:dyDescent="0.3">
      <c r="A7145" s="2" t="s">
        <v>29</v>
      </c>
      <c r="B7145" s="2">
        <v>1185732</v>
      </c>
      <c r="C7145" s="3">
        <v>44334</v>
      </c>
      <c r="D7145" s="12" t="str" cm="1">
        <f t="array" ref="D7145">_xlfn.SWITCH(WEEKDAY(C7145,2), 1, "Lundi", 2, "Mardi", 3, "Mercredi", 4, "Jeudi", 5, "Vendredi", 6, "Samedi", 7, "Dimanche", "Erreur")</f>
        <v>Mardi</v>
      </c>
      <c r="E7145" s="2" t="s">
        <v>14</v>
      </c>
      <c r="F7145" s="2" t="s">
        <v>117</v>
      </c>
      <c r="G7145" s="2" t="s">
        <v>92</v>
      </c>
      <c r="H7145" s="4" t="s">
        <v>16</v>
      </c>
      <c r="I7145" s="5">
        <v>58</v>
      </c>
      <c r="J7145" s="6">
        <v>179</v>
      </c>
      <c r="K7145" s="7">
        <v>10382</v>
      </c>
      <c r="L7145" s="7">
        <v>5398.64</v>
      </c>
      <c r="M7145" s="8">
        <v>0.52</v>
      </c>
      <c r="N7145" s="2" t="s">
        <v>82</v>
      </c>
      <c r="O7145">
        <f t="shared" si="888"/>
        <v>2021</v>
      </c>
      <c r="P7145">
        <f t="shared" si="889"/>
        <v>5</v>
      </c>
      <c r="Q7145" t="str">
        <f t="shared" si="890"/>
        <v>mai</v>
      </c>
      <c r="R7145" t="str">
        <f t="shared" si="891"/>
        <v>West Virginia</v>
      </c>
      <c r="S7145" t="str">
        <f t="shared" si="892"/>
        <v>2021-05</v>
      </c>
      <c r="T7145">
        <f>IF(AND(COUNTIF(Calculs!$Q$2:$Q$12,$O7145)&gt;0,COUNTIF(Calculs!$S$2:$S$12,$E7145)&gt;0,COUNTIF(Calculs!$U$2:$U$12,$H7145)&gt;0),1,0)</f>
        <v>1</v>
      </c>
      <c r="U7145">
        <f t="shared" si="893"/>
        <v>10382</v>
      </c>
      <c r="V7145">
        <f t="shared" si="894"/>
        <v>179</v>
      </c>
      <c r="W7145">
        <f t="shared" si="895"/>
        <v>5398.64</v>
      </c>
    </row>
    <row r="7146" spans="1:23" ht="15.75" customHeight="1" x14ac:dyDescent="0.3">
      <c r="A7146" s="2" t="s">
        <v>29</v>
      </c>
      <c r="B7146" s="2">
        <v>1185732</v>
      </c>
      <c r="C7146" s="3">
        <v>44334</v>
      </c>
      <c r="D7146" s="12" t="str" cm="1">
        <f t="array" ref="D7146">_xlfn.SWITCH(WEEKDAY(C7146,2), 1, "Lundi", 2, "Mardi", 3, "Mercredi", 4, "Jeudi", 5, "Vendredi", 6, "Samedi", 7, "Dimanche", "Erreur")</f>
        <v>Mardi</v>
      </c>
      <c r="E7146" s="2" t="s">
        <v>14</v>
      </c>
      <c r="F7146" s="2" t="s">
        <v>117</v>
      </c>
      <c r="G7146" s="2" t="s">
        <v>92</v>
      </c>
      <c r="H7146" s="4" t="s">
        <v>18</v>
      </c>
      <c r="I7146" s="5">
        <v>37</v>
      </c>
      <c r="J7146" s="6">
        <v>87</v>
      </c>
      <c r="K7146" s="7">
        <v>3219</v>
      </c>
      <c r="L7146" s="7">
        <v>1641.69</v>
      </c>
      <c r="M7146" s="8">
        <v>0.51</v>
      </c>
      <c r="N7146" s="2" t="s">
        <v>82</v>
      </c>
      <c r="O7146">
        <f t="shared" si="888"/>
        <v>2021</v>
      </c>
      <c r="P7146">
        <f t="shared" si="889"/>
        <v>5</v>
      </c>
      <c r="Q7146" t="str">
        <f t="shared" si="890"/>
        <v>mai</v>
      </c>
      <c r="R7146" t="str">
        <f t="shared" si="891"/>
        <v>West Virginia</v>
      </c>
      <c r="S7146" t="str">
        <f t="shared" si="892"/>
        <v>2021-05</v>
      </c>
      <c r="T7146">
        <f>IF(AND(COUNTIF(Calculs!$Q$2:$Q$12,$O7146)&gt;0,COUNTIF(Calculs!$S$2:$S$12,$E7146)&gt;0,COUNTIF(Calculs!$U$2:$U$12,$H7146)&gt;0),1,0)</f>
        <v>1</v>
      </c>
      <c r="U7146">
        <f t="shared" si="893"/>
        <v>3219</v>
      </c>
      <c r="V7146">
        <f t="shared" si="894"/>
        <v>87</v>
      </c>
      <c r="W7146">
        <f t="shared" si="895"/>
        <v>1641.69</v>
      </c>
    </row>
    <row r="7147" spans="1:23" ht="15.75" customHeight="1" x14ac:dyDescent="0.3">
      <c r="A7147" s="2" t="s">
        <v>29</v>
      </c>
      <c r="B7147" s="2">
        <v>1185732</v>
      </c>
      <c r="C7147" s="3">
        <v>44334</v>
      </c>
      <c r="D7147" s="12" t="str" cm="1">
        <f t="array" ref="D7147">_xlfn.SWITCH(WEEKDAY(C7147,2), 1, "Lundi", 2, "Mardi", 3, "Mercredi", 4, "Jeudi", 5, "Vendredi", 6, "Samedi", 7, "Dimanche", "Erreur")</f>
        <v>Mardi</v>
      </c>
      <c r="E7147" s="2" t="s">
        <v>14</v>
      </c>
      <c r="F7147" s="2" t="s">
        <v>117</v>
      </c>
      <c r="G7147" s="2" t="s">
        <v>92</v>
      </c>
      <c r="H7147" s="4" t="s">
        <v>19</v>
      </c>
      <c r="I7147" s="5">
        <v>32</v>
      </c>
      <c r="J7147" s="6">
        <v>77</v>
      </c>
      <c r="K7147" s="7">
        <v>2464</v>
      </c>
      <c r="L7147" s="7">
        <v>1355.2</v>
      </c>
      <c r="M7147" s="8">
        <v>0.55000000000000004</v>
      </c>
      <c r="N7147" s="2" t="s">
        <v>82</v>
      </c>
      <c r="O7147">
        <f t="shared" si="888"/>
        <v>2021</v>
      </c>
      <c r="P7147">
        <f t="shared" si="889"/>
        <v>5</v>
      </c>
      <c r="Q7147" t="str">
        <f t="shared" si="890"/>
        <v>mai</v>
      </c>
      <c r="R7147" t="str">
        <f t="shared" si="891"/>
        <v>West Virginia</v>
      </c>
      <c r="S7147" t="str">
        <f t="shared" si="892"/>
        <v>2021-05</v>
      </c>
      <c r="T7147">
        <f>IF(AND(COUNTIF(Calculs!$Q$2:$Q$12,$O7147)&gt;0,COUNTIF(Calculs!$S$2:$S$12,$E7147)&gt;0,COUNTIF(Calculs!$U$2:$U$12,$H7147)&gt;0),1,0)</f>
        <v>1</v>
      </c>
      <c r="U7147">
        <f t="shared" si="893"/>
        <v>2464</v>
      </c>
      <c r="V7147">
        <f t="shared" si="894"/>
        <v>77</v>
      </c>
      <c r="W7147">
        <f t="shared" si="895"/>
        <v>1355.2</v>
      </c>
    </row>
    <row r="7148" spans="1:23" ht="15.75" customHeight="1" x14ac:dyDescent="0.3">
      <c r="A7148" s="2" t="s">
        <v>29</v>
      </c>
      <c r="B7148" s="2">
        <v>1185732</v>
      </c>
      <c r="C7148" s="3">
        <v>44334</v>
      </c>
      <c r="D7148" s="12" t="str" cm="1">
        <f t="array" ref="D7148">_xlfn.SWITCH(WEEKDAY(C7148,2), 1, "Lundi", 2, "Mardi", 3, "Mercredi", 4, "Jeudi", 5, "Vendredi", 6, "Samedi", 7, "Dimanche", "Erreur")</f>
        <v>Mardi</v>
      </c>
      <c r="E7148" s="2" t="s">
        <v>14</v>
      </c>
      <c r="F7148" s="2" t="s">
        <v>117</v>
      </c>
      <c r="G7148" s="2" t="s">
        <v>92</v>
      </c>
      <c r="H7148" s="4" t="s">
        <v>20</v>
      </c>
      <c r="I7148" s="5">
        <v>33</v>
      </c>
      <c r="J7148" s="6">
        <v>50</v>
      </c>
      <c r="K7148" s="7">
        <v>1650</v>
      </c>
      <c r="L7148" s="7">
        <v>907.50000000000011</v>
      </c>
      <c r="M7148" s="8">
        <v>0.55000000000000004</v>
      </c>
      <c r="N7148" s="2" t="s">
        <v>82</v>
      </c>
      <c r="O7148">
        <f t="shared" si="888"/>
        <v>2021</v>
      </c>
      <c r="P7148">
        <f t="shared" si="889"/>
        <v>5</v>
      </c>
      <c r="Q7148" t="str">
        <f t="shared" si="890"/>
        <v>mai</v>
      </c>
      <c r="R7148" t="str">
        <f t="shared" si="891"/>
        <v>West Virginia</v>
      </c>
      <c r="S7148" t="str">
        <f t="shared" si="892"/>
        <v>2021-05</v>
      </c>
      <c r="T7148">
        <f>IF(AND(COUNTIF(Calculs!$Q$2:$Q$12,$O7148)&gt;0,COUNTIF(Calculs!$S$2:$S$12,$E7148)&gt;0,COUNTIF(Calculs!$U$2:$U$12,$H7148)&gt;0),1,0)</f>
        <v>1</v>
      </c>
      <c r="U7148">
        <f t="shared" si="893"/>
        <v>1650</v>
      </c>
      <c r="V7148">
        <f t="shared" si="894"/>
        <v>50</v>
      </c>
      <c r="W7148">
        <f t="shared" si="895"/>
        <v>907.50000000000011</v>
      </c>
    </row>
    <row r="7149" spans="1:23" ht="15.75" customHeight="1" x14ac:dyDescent="0.3">
      <c r="A7149" s="2" t="s">
        <v>29</v>
      </c>
      <c r="B7149" s="2">
        <v>1185732</v>
      </c>
      <c r="C7149" s="3">
        <v>44334</v>
      </c>
      <c r="D7149" s="12" t="str" cm="1">
        <f t="array" ref="D7149">_xlfn.SWITCH(WEEKDAY(C7149,2), 1, "Lundi", 2, "Mardi", 3, "Mercredi", 4, "Jeudi", 5, "Vendredi", 6, "Samedi", 7, "Dimanche", "Erreur")</f>
        <v>Mardi</v>
      </c>
      <c r="E7149" s="2" t="s">
        <v>14</v>
      </c>
      <c r="F7149" s="2" t="s">
        <v>117</v>
      </c>
      <c r="G7149" s="2" t="s">
        <v>92</v>
      </c>
      <c r="H7149" s="4" t="s">
        <v>21</v>
      </c>
      <c r="I7149" s="5">
        <v>42</v>
      </c>
      <c r="J7149" s="6">
        <v>68</v>
      </c>
      <c r="K7149" s="7">
        <v>2856</v>
      </c>
      <c r="L7149" s="7">
        <v>1542.24</v>
      </c>
      <c r="M7149" s="8">
        <v>0.54</v>
      </c>
      <c r="N7149" s="2" t="s">
        <v>82</v>
      </c>
      <c r="O7149">
        <f t="shared" si="888"/>
        <v>2021</v>
      </c>
      <c r="P7149">
        <f t="shared" si="889"/>
        <v>5</v>
      </c>
      <c r="Q7149" t="str">
        <f t="shared" si="890"/>
        <v>mai</v>
      </c>
      <c r="R7149" t="str">
        <f t="shared" si="891"/>
        <v>West Virginia</v>
      </c>
      <c r="S7149" t="str">
        <f t="shared" si="892"/>
        <v>2021-05</v>
      </c>
      <c r="T7149">
        <f>IF(AND(COUNTIF(Calculs!$Q$2:$Q$12,$O7149)&gt;0,COUNTIF(Calculs!$S$2:$S$12,$E7149)&gt;0,COUNTIF(Calculs!$U$2:$U$12,$H7149)&gt;0),1,0)</f>
        <v>1</v>
      </c>
      <c r="U7149">
        <f t="shared" si="893"/>
        <v>2856</v>
      </c>
      <c r="V7149">
        <f t="shared" si="894"/>
        <v>68</v>
      </c>
      <c r="W7149">
        <f t="shared" si="895"/>
        <v>1542.24</v>
      </c>
    </row>
    <row r="7150" spans="1:23" ht="15.75" customHeight="1" x14ac:dyDescent="0.3">
      <c r="A7150" s="2" t="s">
        <v>29</v>
      </c>
      <c r="B7150" s="2">
        <v>1185732</v>
      </c>
      <c r="C7150" s="3">
        <v>44334</v>
      </c>
      <c r="D7150" s="12" t="str" cm="1">
        <f t="array" ref="D7150">_xlfn.SWITCH(WEEKDAY(C7150,2), 1, "Lundi", 2, "Mardi", 3, "Mercredi", 4, "Jeudi", 5, "Vendredi", 6, "Samedi", 7, "Dimanche", "Erreur")</f>
        <v>Mardi</v>
      </c>
      <c r="E7150" s="2" t="s">
        <v>14</v>
      </c>
      <c r="F7150" s="2" t="s">
        <v>117</v>
      </c>
      <c r="G7150" s="2" t="s">
        <v>92</v>
      </c>
      <c r="H7150" s="4" t="s">
        <v>22</v>
      </c>
      <c r="I7150" s="5">
        <v>52</v>
      </c>
      <c r="J7150" s="6">
        <v>95</v>
      </c>
      <c r="K7150" s="7">
        <v>4940</v>
      </c>
      <c r="L7150" s="7">
        <v>2717</v>
      </c>
      <c r="M7150" s="8">
        <v>0.55000000000000004</v>
      </c>
      <c r="N7150" s="2" t="s">
        <v>82</v>
      </c>
      <c r="O7150">
        <f t="shared" si="888"/>
        <v>2021</v>
      </c>
      <c r="P7150">
        <f t="shared" si="889"/>
        <v>5</v>
      </c>
      <c r="Q7150" t="str">
        <f t="shared" si="890"/>
        <v>mai</v>
      </c>
      <c r="R7150" t="str">
        <f t="shared" si="891"/>
        <v>West Virginia</v>
      </c>
      <c r="S7150" t="str">
        <f t="shared" si="892"/>
        <v>2021-05</v>
      </c>
      <c r="T7150">
        <f>IF(AND(COUNTIF(Calculs!$Q$2:$Q$12,$O7150)&gt;0,COUNTIF(Calculs!$S$2:$S$12,$E7150)&gt;0,COUNTIF(Calculs!$U$2:$U$12,$H7150)&gt;0),1,0)</f>
        <v>1</v>
      </c>
      <c r="U7150">
        <f t="shared" si="893"/>
        <v>4940</v>
      </c>
      <c r="V7150">
        <f t="shared" si="894"/>
        <v>95</v>
      </c>
      <c r="W7150">
        <f t="shared" si="895"/>
        <v>2717</v>
      </c>
    </row>
    <row r="7151" spans="1:23" ht="15.75" customHeight="1" x14ac:dyDescent="0.3">
      <c r="A7151" s="2" t="s">
        <v>29</v>
      </c>
      <c r="B7151" s="2">
        <v>1185732</v>
      </c>
      <c r="C7151" s="3">
        <v>44364</v>
      </c>
      <c r="D7151" s="12" t="str" cm="1">
        <f t="array" ref="D7151">_xlfn.SWITCH(WEEKDAY(C7151,2), 1, "Lundi", 2, "Mardi", 3, "Mercredi", 4, "Jeudi", 5, "Vendredi", 6, "Samedi", 7, "Dimanche", "Erreur")</f>
        <v>Jeudi</v>
      </c>
      <c r="E7151" s="2" t="s">
        <v>14</v>
      </c>
      <c r="F7151" s="2" t="s">
        <v>117</v>
      </c>
      <c r="G7151" s="2" t="s">
        <v>92</v>
      </c>
      <c r="H7151" s="4" t="s">
        <v>16</v>
      </c>
      <c r="I7151" s="5">
        <v>43</v>
      </c>
      <c r="J7151" s="6">
        <v>150</v>
      </c>
      <c r="K7151" s="7">
        <v>6450</v>
      </c>
      <c r="L7151" s="7">
        <v>3354</v>
      </c>
      <c r="M7151" s="8">
        <v>0.52</v>
      </c>
      <c r="N7151" s="2" t="s">
        <v>82</v>
      </c>
      <c r="O7151">
        <f t="shared" si="888"/>
        <v>2021</v>
      </c>
      <c r="P7151">
        <f t="shared" si="889"/>
        <v>6</v>
      </c>
      <c r="Q7151" t="str">
        <f t="shared" si="890"/>
        <v>juin</v>
      </c>
      <c r="R7151" t="str">
        <f t="shared" si="891"/>
        <v>West Virginia</v>
      </c>
      <c r="S7151" t="str">
        <f t="shared" si="892"/>
        <v>2021-06</v>
      </c>
      <c r="T7151">
        <f>IF(AND(COUNTIF(Calculs!$Q$2:$Q$12,$O7151)&gt;0,COUNTIF(Calculs!$S$2:$S$12,$E7151)&gt;0,COUNTIF(Calculs!$U$2:$U$12,$H7151)&gt;0),1,0)</f>
        <v>1</v>
      </c>
      <c r="U7151">
        <f t="shared" si="893"/>
        <v>6450</v>
      </c>
      <c r="V7151">
        <f t="shared" si="894"/>
        <v>150</v>
      </c>
      <c r="W7151">
        <f t="shared" si="895"/>
        <v>3354</v>
      </c>
    </row>
    <row r="7152" spans="1:23" ht="15.75" customHeight="1" x14ac:dyDescent="0.3">
      <c r="A7152" s="2" t="s">
        <v>29</v>
      </c>
      <c r="B7152" s="2">
        <v>1185732</v>
      </c>
      <c r="C7152" s="3">
        <v>44364</v>
      </c>
      <c r="D7152" s="12" t="str" cm="1">
        <f t="array" ref="D7152">_xlfn.SWITCH(WEEKDAY(C7152,2), 1, "Lundi", 2, "Mardi", 3, "Mercredi", 4, "Jeudi", 5, "Vendredi", 6, "Samedi", 7, "Dimanche", "Erreur")</f>
        <v>Jeudi</v>
      </c>
      <c r="E7152" s="2" t="s">
        <v>14</v>
      </c>
      <c r="F7152" s="2" t="s">
        <v>117</v>
      </c>
      <c r="G7152" s="2" t="s">
        <v>92</v>
      </c>
      <c r="H7152" s="4" t="s">
        <v>18</v>
      </c>
      <c r="I7152" s="5">
        <v>37</v>
      </c>
      <c r="J7152" s="6">
        <v>119</v>
      </c>
      <c r="K7152" s="7">
        <v>4403</v>
      </c>
      <c r="L7152" s="7">
        <v>2201.5</v>
      </c>
      <c r="M7152" s="8">
        <v>0.5</v>
      </c>
      <c r="N7152" s="2" t="s">
        <v>82</v>
      </c>
      <c r="O7152">
        <f t="shared" si="888"/>
        <v>2021</v>
      </c>
      <c r="P7152">
        <f t="shared" si="889"/>
        <v>6</v>
      </c>
      <c r="Q7152" t="str">
        <f t="shared" si="890"/>
        <v>juin</v>
      </c>
      <c r="R7152" t="str">
        <f t="shared" si="891"/>
        <v>West Virginia</v>
      </c>
      <c r="S7152" t="str">
        <f t="shared" si="892"/>
        <v>2021-06</v>
      </c>
      <c r="T7152">
        <f>IF(AND(COUNTIF(Calculs!$Q$2:$Q$12,$O7152)&gt;0,COUNTIF(Calculs!$S$2:$S$12,$E7152)&gt;0,COUNTIF(Calculs!$U$2:$U$12,$H7152)&gt;0),1,0)</f>
        <v>1</v>
      </c>
      <c r="U7152">
        <f t="shared" si="893"/>
        <v>4403</v>
      </c>
      <c r="V7152">
        <f t="shared" si="894"/>
        <v>119</v>
      </c>
      <c r="W7152">
        <f t="shared" si="895"/>
        <v>2201.5</v>
      </c>
    </row>
    <row r="7153" spans="1:23" ht="15.75" customHeight="1" x14ac:dyDescent="0.3">
      <c r="A7153" s="2" t="s">
        <v>29</v>
      </c>
      <c r="B7153" s="2">
        <v>1185732</v>
      </c>
      <c r="C7153" s="3">
        <v>44364</v>
      </c>
      <c r="D7153" s="12" t="str" cm="1">
        <f t="array" ref="D7153">_xlfn.SWITCH(WEEKDAY(C7153,2), 1, "Lundi", 2, "Mardi", 3, "Mercredi", 4, "Jeudi", 5, "Vendredi", 6, "Samedi", 7, "Dimanche", "Erreur")</f>
        <v>Jeudi</v>
      </c>
      <c r="E7153" s="2" t="s">
        <v>14</v>
      </c>
      <c r="F7153" s="2" t="s">
        <v>117</v>
      </c>
      <c r="G7153" s="2" t="s">
        <v>92</v>
      </c>
      <c r="H7153" s="4" t="s">
        <v>19</v>
      </c>
      <c r="I7153" s="5">
        <v>33</v>
      </c>
      <c r="J7153" s="6">
        <v>81</v>
      </c>
      <c r="K7153" s="7">
        <v>2673</v>
      </c>
      <c r="L7153" s="7">
        <v>1443.42</v>
      </c>
      <c r="M7153" s="8">
        <v>0.54</v>
      </c>
      <c r="N7153" s="2" t="s">
        <v>82</v>
      </c>
      <c r="O7153">
        <f t="shared" si="888"/>
        <v>2021</v>
      </c>
      <c r="P7153">
        <f t="shared" si="889"/>
        <v>6</v>
      </c>
      <c r="Q7153" t="str">
        <f t="shared" si="890"/>
        <v>juin</v>
      </c>
      <c r="R7153" t="str">
        <f t="shared" si="891"/>
        <v>West Virginia</v>
      </c>
      <c r="S7153" t="str">
        <f t="shared" si="892"/>
        <v>2021-06</v>
      </c>
      <c r="T7153">
        <f>IF(AND(COUNTIF(Calculs!$Q$2:$Q$12,$O7153)&gt;0,COUNTIF(Calculs!$S$2:$S$12,$E7153)&gt;0,COUNTIF(Calculs!$U$2:$U$12,$H7153)&gt;0),1,0)</f>
        <v>1</v>
      </c>
      <c r="U7153">
        <f t="shared" si="893"/>
        <v>2673</v>
      </c>
      <c r="V7153">
        <f t="shared" si="894"/>
        <v>81</v>
      </c>
      <c r="W7153">
        <f t="shared" si="895"/>
        <v>1443.42</v>
      </c>
    </row>
    <row r="7154" spans="1:23" ht="15.75" customHeight="1" x14ac:dyDescent="0.3">
      <c r="A7154" s="2" t="s">
        <v>29</v>
      </c>
      <c r="B7154" s="2">
        <v>1185732</v>
      </c>
      <c r="C7154" s="3">
        <v>44364</v>
      </c>
      <c r="D7154" s="12" t="str" cm="1">
        <f t="array" ref="D7154">_xlfn.SWITCH(WEEKDAY(C7154,2), 1, "Lundi", 2, "Mardi", 3, "Mercredi", 4, "Jeudi", 5, "Vendredi", 6, "Samedi", 7, "Dimanche", "Erreur")</f>
        <v>Jeudi</v>
      </c>
      <c r="E7154" s="2" t="s">
        <v>14</v>
      </c>
      <c r="F7154" s="2" t="s">
        <v>117</v>
      </c>
      <c r="G7154" s="2" t="s">
        <v>92</v>
      </c>
      <c r="H7154" s="4" t="s">
        <v>20</v>
      </c>
      <c r="I7154" s="5">
        <v>33</v>
      </c>
      <c r="J7154" s="6">
        <v>69</v>
      </c>
      <c r="K7154" s="7">
        <v>2277</v>
      </c>
      <c r="L7154" s="7">
        <v>1184.04</v>
      </c>
      <c r="M7154" s="8">
        <v>0.52</v>
      </c>
      <c r="N7154" s="2" t="s">
        <v>82</v>
      </c>
      <c r="O7154">
        <f t="shared" si="888"/>
        <v>2021</v>
      </c>
      <c r="P7154">
        <f t="shared" si="889"/>
        <v>6</v>
      </c>
      <c r="Q7154" t="str">
        <f t="shared" si="890"/>
        <v>juin</v>
      </c>
      <c r="R7154" t="str">
        <f t="shared" si="891"/>
        <v>West Virginia</v>
      </c>
      <c r="S7154" t="str">
        <f t="shared" si="892"/>
        <v>2021-06</v>
      </c>
      <c r="T7154">
        <f>IF(AND(COUNTIF(Calculs!$Q$2:$Q$12,$O7154)&gt;0,COUNTIF(Calculs!$S$2:$S$12,$E7154)&gt;0,COUNTIF(Calculs!$U$2:$U$12,$H7154)&gt;0),1,0)</f>
        <v>1</v>
      </c>
      <c r="U7154">
        <f t="shared" si="893"/>
        <v>2277</v>
      </c>
      <c r="V7154">
        <f t="shared" si="894"/>
        <v>69</v>
      </c>
      <c r="W7154">
        <f t="shared" si="895"/>
        <v>1184.04</v>
      </c>
    </row>
    <row r="7155" spans="1:23" ht="15.75" customHeight="1" x14ac:dyDescent="0.3">
      <c r="A7155" s="2" t="s">
        <v>29</v>
      </c>
      <c r="B7155" s="2">
        <v>1185732</v>
      </c>
      <c r="C7155" s="3">
        <v>44364</v>
      </c>
      <c r="D7155" s="12" t="str" cm="1">
        <f t="array" ref="D7155">_xlfn.SWITCH(WEEKDAY(C7155,2), 1, "Lundi", 2, "Mardi", 3, "Mercredi", 4, "Jeudi", 5, "Vendredi", 6, "Samedi", 7, "Dimanche", "Erreur")</f>
        <v>Jeudi</v>
      </c>
      <c r="E7155" s="2" t="s">
        <v>14</v>
      </c>
      <c r="F7155" s="2" t="s">
        <v>117</v>
      </c>
      <c r="G7155" s="2" t="s">
        <v>92</v>
      </c>
      <c r="H7155" s="4" t="s">
        <v>21</v>
      </c>
      <c r="I7155" s="5">
        <v>41</v>
      </c>
      <c r="J7155" s="6">
        <v>74</v>
      </c>
      <c r="K7155" s="7">
        <v>3034</v>
      </c>
      <c r="L7155" s="7">
        <v>1668.7</v>
      </c>
      <c r="M7155" s="8">
        <v>0.55000000000000004</v>
      </c>
      <c r="N7155" s="2" t="s">
        <v>82</v>
      </c>
      <c r="O7155">
        <f t="shared" si="888"/>
        <v>2021</v>
      </c>
      <c r="P7155">
        <f t="shared" si="889"/>
        <v>6</v>
      </c>
      <c r="Q7155" t="str">
        <f t="shared" si="890"/>
        <v>juin</v>
      </c>
      <c r="R7155" t="str">
        <f t="shared" si="891"/>
        <v>West Virginia</v>
      </c>
      <c r="S7155" t="str">
        <f t="shared" si="892"/>
        <v>2021-06</v>
      </c>
      <c r="T7155">
        <f>IF(AND(COUNTIF(Calculs!$Q$2:$Q$12,$O7155)&gt;0,COUNTIF(Calculs!$S$2:$S$12,$E7155)&gt;0,COUNTIF(Calculs!$U$2:$U$12,$H7155)&gt;0),1,0)</f>
        <v>1</v>
      </c>
      <c r="U7155">
        <f t="shared" si="893"/>
        <v>3034</v>
      </c>
      <c r="V7155">
        <f t="shared" si="894"/>
        <v>74</v>
      </c>
      <c r="W7155">
        <f t="shared" si="895"/>
        <v>1668.7</v>
      </c>
    </row>
    <row r="7156" spans="1:23" ht="15.75" customHeight="1" x14ac:dyDescent="0.3">
      <c r="A7156" s="2" t="s">
        <v>29</v>
      </c>
      <c r="B7156" s="2">
        <v>1185732</v>
      </c>
      <c r="C7156" s="3">
        <v>44364</v>
      </c>
      <c r="D7156" s="12" t="str" cm="1">
        <f t="array" ref="D7156">_xlfn.SWITCH(WEEKDAY(C7156,2), 1, "Lundi", 2, "Mardi", 3, "Mercredi", 4, "Jeudi", 5, "Vendredi", 6, "Samedi", 7, "Dimanche", "Erreur")</f>
        <v>Jeudi</v>
      </c>
      <c r="E7156" s="2" t="s">
        <v>14</v>
      </c>
      <c r="F7156" s="2" t="s">
        <v>117</v>
      </c>
      <c r="G7156" s="2" t="s">
        <v>92</v>
      </c>
      <c r="H7156" s="4" t="s">
        <v>22</v>
      </c>
      <c r="I7156" s="5">
        <v>59</v>
      </c>
      <c r="J7156" s="6">
        <v>115</v>
      </c>
      <c r="K7156" s="7">
        <v>6785</v>
      </c>
      <c r="L7156" s="7">
        <v>3528.2000000000003</v>
      </c>
      <c r="M7156" s="8">
        <v>0.52</v>
      </c>
      <c r="N7156" s="2" t="s">
        <v>82</v>
      </c>
      <c r="O7156">
        <f t="shared" si="888"/>
        <v>2021</v>
      </c>
      <c r="P7156">
        <f t="shared" si="889"/>
        <v>6</v>
      </c>
      <c r="Q7156" t="str">
        <f t="shared" si="890"/>
        <v>juin</v>
      </c>
      <c r="R7156" t="str">
        <f t="shared" si="891"/>
        <v>West Virginia</v>
      </c>
      <c r="S7156" t="str">
        <f t="shared" si="892"/>
        <v>2021-06</v>
      </c>
      <c r="T7156">
        <f>IF(AND(COUNTIF(Calculs!$Q$2:$Q$12,$O7156)&gt;0,COUNTIF(Calculs!$S$2:$S$12,$E7156)&gt;0,COUNTIF(Calculs!$U$2:$U$12,$H7156)&gt;0),1,0)</f>
        <v>1</v>
      </c>
      <c r="U7156">
        <f t="shared" si="893"/>
        <v>6785</v>
      </c>
      <c r="V7156">
        <f t="shared" si="894"/>
        <v>115</v>
      </c>
      <c r="W7156">
        <f t="shared" si="895"/>
        <v>3528.2000000000003</v>
      </c>
    </row>
    <row r="7157" spans="1:23" ht="15.75" customHeight="1" x14ac:dyDescent="0.3">
      <c r="A7157" s="2" t="s">
        <v>29</v>
      </c>
      <c r="B7157" s="2">
        <v>1185732</v>
      </c>
      <c r="C7157" s="3">
        <v>44393</v>
      </c>
      <c r="D7157" s="12" t="str" cm="1">
        <f t="array" ref="D7157">_xlfn.SWITCH(WEEKDAY(C7157,2), 1, "Lundi", 2, "Mardi", 3, "Mercredi", 4, "Jeudi", 5, "Vendredi", 6, "Samedi", 7, "Dimanche", "Erreur")</f>
        <v>Vendredi</v>
      </c>
      <c r="E7157" s="2" t="s">
        <v>14</v>
      </c>
      <c r="F7157" s="2" t="s">
        <v>117</v>
      </c>
      <c r="G7157" s="2" t="s">
        <v>92</v>
      </c>
      <c r="H7157" s="4" t="s">
        <v>16</v>
      </c>
      <c r="I7157" s="5">
        <v>55</v>
      </c>
      <c r="J7157" s="6">
        <v>182</v>
      </c>
      <c r="K7157" s="7">
        <v>10010</v>
      </c>
      <c r="L7157" s="7">
        <v>5205.2</v>
      </c>
      <c r="M7157" s="8">
        <v>0.52</v>
      </c>
      <c r="N7157" s="2" t="s">
        <v>82</v>
      </c>
      <c r="O7157">
        <f t="shared" si="888"/>
        <v>2021</v>
      </c>
      <c r="P7157">
        <f t="shared" si="889"/>
        <v>7</v>
      </c>
      <c r="Q7157" t="str">
        <f t="shared" si="890"/>
        <v>juil</v>
      </c>
      <c r="R7157" t="str">
        <f t="shared" si="891"/>
        <v>West Virginia</v>
      </c>
      <c r="S7157" t="str">
        <f t="shared" si="892"/>
        <v>2021-07</v>
      </c>
      <c r="T7157">
        <f>IF(AND(COUNTIF(Calculs!$Q$2:$Q$12,$O7157)&gt;0,COUNTIF(Calculs!$S$2:$S$12,$E7157)&gt;0,COUNTIF(Calculs!$U$2:$U$12,$H7157)&gt;0),1,0)</f>
        <v>1</v>
      </c>
      <c r="U7157">
        <f t="shared" si="893"/>
        <v>10010</v>
      </c>
      <c r="V7157">
        <f t="shared" si="894"/>
        <v>182</v>
      </c>
      <c r="W7157">
        <f t="shared" si="895"/>
        <v>5205.2</v>
      </c>
    </row>
    <row r="7158" spans="1:23" ht="15.75" customHeight="1" x14ac:dyDescent="0.3">
      <c r="A7158" s="2" t="s">
        <v>29</v>
      </c>
      <c r="B7158" s="2">
        <v>1185732</v>
      </c>
      <c r="C7158" s="3">
        <v>44393</v>
      </c>
      <c r="D7158" s="12" t="str" cm="1">
        <f t="array" ref="D7158">_xlfn.SWITCH(WEEKDAY(C7158,2), 1, "Lundi", 2, "Mardi", 3, "Mercredi", 4, "Jeudi", 5, "Vendredi", 6, "Samedi", 7, "Dimanche", "Erreur")</f>
        <v>Vendredi</v>
      </c>
      <c r="E7158" s="2" t="s">
        <v>14</v>
      </c>
      <c r="F7158" s="2" t="s">
        <v>117</v>
      </c>
      <c r="G7158" s="2" t="s">
        <v>92</v>
      </c>
      <c r="H7158" s="4" t="s">
        <v>18</v>
      </c>
      <c r="I7158" s="5">
        <v>50</v>
      </c>
      <c r="J7158" s="6">
        <v>116</v>
      </c>
      <c r="K7158" s="7">
        <v>5800</v>
      </c>
      <c r="L7158" s="7">
        <v>3074</v>
      </c>
      <c r="M7158" s="8">
        <v>0.53</v>
      </c>
      <c r="N7158" s="2" t="s">
        <v>82</v>
      </c>
      <c r="O7158">
        <f t="shared" si="888"/>
        <v>2021</v>
      </c>
      <c r="P7158">
        <f t="shared" si="889"/>
        <v>7</v>
      </c>
      <c r="Q7158" t="str">
        <f t="shared" si="890"/>
        <v>juil</v>
      </c>
      <c r="R7158" t="str">
        <f t="shared" si="891"/>
        <v>West Virginia</v>
      </c>
      <c r="S7158" t="str">
        <f t="shared" si="892"/>
        <v>2021-07</v>
      </c>
      <c r="T7158">
        <f>IF(AND(COUNTIF(Calculs!$Q$2:$Q$12,$O7158)&gt;0,COUNTIF(Calculs!$S$2:$S$12,$E7158)&gt;0,COUNTIF(Calculs!$U$2:$U$12,$H7158)&gt;0),1,0)</f>
        <v>1</v>
      </c>
      <c r="U7158">
        <f t="shared" si="893"/>
        <v>5800</v>
      </c>
      <c r="V7158">
        <f t="shared" si="894"/>
        <v>116</v>
      </c>
      <c r="W7158">
        <f t="shared" si="895"/>
        <v>3074</v>
      </c>
    </row>
    <row r="7159" spans="1:23" ht="15.75" customHeight="1" x14ac:dyDescent="0.3">
      <c r="A7159" s="2" t="s">
        <v>29</v>
      </c>
      <c r="B7159" s="2">
        <v>1185732</v>
      </c>
      <c r="C7159" s="3">
        <v>44393</v>
      </c>
      <c r="D7159" s="12" t="str" cm="1">
        <f t="array" ref="D7159">_xlfn.SWITCH(WEEKDAY(C7159,2), 1, "Lundi", 2, "Mardi", 3, "Mercredi", 4, "Jeudi", 5, "Vendredi", 6, "Samedi", 7, "Dimanche", "Erreur")</f>
        <v>Vendredi</v>
      </c>
      <c r="E7159" s="2" t="s">
        <v>14</v>
      </c>
      <c r="F7159" s="2" t="s">
        <v>117</v>
      </c>
      <c r="G7159" s="2" t="s">
        <v>92</v>
      </c>
      <c r="H7159" s="4" t="s">
        <v>19</v>
      </c>
      <c r="I7159" s="5">
        <v>49</v>
      </c>
      <c r="J7159" s="6">
        <v>98</v>
      </c>
      <c r="K7159" s="7">
        <v>4802</v>
      </c>
      <c r="L7159" s="7">
        <v>2545.06</v>
      </c>
      <c r="M7159" s="8">
        <v>0.53</v>
      </c>
      <c r="N7159" s="2" t="s">
        <v>82</v>
      </c>
      <c r="O7159">
        <f t="shared" si="888"/>
        <v>2021</v>
      </c>
      <c r="P7159">
        <f t="shared" si="889"/>
        <v>7</v>
      </c>
      <c r="Q7159" t="str">
        <f t="shared" si="890"/>
        <v>juil</v>
      </c>
      <c r="R7159" t="str">
        <f t="shared" si="891"/>
        <v>West Virginia</v>
      </c>
      <c r="S7159" t="str">
        <f t="shared" si="892"/>
        <v>2021-07</v>
      </c>
      <c r="T7159">
        <f>IF(AND(COUNTIF(Calculs!$Q$2:$Q$12,$O7159)&gt;0,COUNTIF(Calculs!$S$2:$S$12,$E7159)&gt;0,COUNTIF(Calculs!$U$2:$U$12,$H7159)&gt;0),1,0)</f>
        <v>1</v>
      </c>
      <c r="U7159">
        <f t="shared" si="893"/>
        <v>4802</v>
      </c>
      <c r="V7159">
        <f t="shared" si="894"/>
        <v>98</v>
      </c>
      <c r="W7159">
        <f t="shared" si="895"/>
        <v>2545.06</v>
      </c>
    </row>
    <row r="7160" spans="1:23" ht="15.75" customHeight="1" x14ac:dyDescent="0.3">
      <c r="A7160" s="2" t="s">
        <v>29</v>
      </c>
      <c r="B7160" s="2">
        <v>1185732</v>
      </c>
      <c r="C7160" s="3">
        <v>44393</v>
      </c>
      <c r="D7160" s="12" t="str" cm="1">
        <f t="array" ref="D7160">_xlfn.SWITCH(WEEKDAY(C7160,2), 1, "Lundi", 2, "Mardi", 3, "Mercredi", 4, "Jeudi", 5, "Vendredi", 6, "Samedi", 7, "Dimanche", "Erreur")</f>
        <v>Vendredi</v>
      </c>
      <c r="E7160" s="2" t="s">
        <v>14</v>
      </c>
      <c r="F7160" s="2" t="s">
        <v>117</v>
      </c>
      <c r="G7160" s="2" t="s">
        <v>92</v>
      </c>
      <c r="H7160" s="4" t="s">
        <v>20</v>
      </c>
      <c r="I7160" s="5">
        <v>48</v>
      </c>
      <c r="J7160" s="6">
        <v>77</v>
      </c>
      <c r="K7160" s="7">
        <v>3696</v>
      </c>
      <c r="L7160" s="7">
        <v>1884.96</v>
      </c>
      <c r="M7160" s="8">
        <v>0.51</v>
      </c>
      <c r="N7160" s="2" t="s">
        <v>82</v>
      </c>
      <c r="O7160">
        <f t="shared" si="888"/>
        <v>2021</v>
      </c>
      <c r="P7160">
        <f t="shared" si="889"/>
        <v>7</v>
      </c>
      <c r="Q7160" t="str">
        <f t="shared" si="890"/>
        <v>juil</v>
      </c>
      <c r="R7160" t="str">
        <f t="shared" si="891"/>
        <v>West Virginia</v>
      </c>
      <c r="S7160" t="str">
        <f t="shared" si="892"/>
        <v>2021-07</v>
      </c>
      <c r="T7160">
        <f>IF(AND(COUNTIF(Calculs!$Q$2:$Q$12,$O7160)&gt;0,COUNTIF(Calculs!$S$2:$S$12,$E7160)&gt;0,COUNTIF(Calculs!$U$2:$U$12,$H7160)&gt;0),1,0)</f>
        <v>1</v>
      </c>
      <c r="U7160">
        <f t="shared" si="893"/>
        <v>3696</v>
      </c>
      <c r="V7160">
        <f t="shared" si="894"/>
        <v>77</v>
      </c>
      <c r="W7160">
        <f t="shared" si="895"/>
        <v>1884.96</v>
      </c>
    </row>
    <row r="7161" spans="1:23" ht="15.75" customHeight="1" x14ac:dyDescent="0.3">
      <c r="A7161" s="2" t="s">
        <v>29</v>
      </c>
      <c r="B7161" s="2">
        <v>1185732</v>
      </c>
      <c r="C7161" s="3">
        <v>44393</v>
      </c>
      <c r="D7161" s="12" t="str" cm="1">
        <f t="array" ref="D7161">_xlfn.SWITCH(WEEKDAY(C7161,2), 1, "Lundi", 2, "Mardi", 3, "Mercredi", 4, "Jeudi", 5, "Vendredi", 6, "Samedi", 7, "Dimanche", "Erreur")</f>
        <v>Vendredi</v>
      </c>
      <c r="E7161" s="2" t="s">
        <v>14</v>
      </c>
      <c r="F7161" s="2" t="s">
        <v>117</v>
      </c>
      <c r="G7161" s="2" t="s">
        <v>92</v>
      </c>
      <c r="H7161" s="4" t="s">
        <v>21</v>
      </c>
      <c r="I7161" s="5">
        <v>54</v>
      </c>
      <c r="J7161" s="6">
        <v>87</v>
      </c>
      <c r="K7161" s="7">
        <v>4698</v>
      </c>
      <c r="L7161" s="7">
        <v>2536.92</v>
      </c>
      <c r="M7161" s="8">
        <v>0.54</v>
      </c>
      <c r="N7161" s="2" t="s">
        <v>82</v>
      </c>
      <c r="O7161">
        <f t="shared" si="888"/>
        <v>2021</v>
      </c>
      <c r="P7161">
        <f t="shared" si="889"/>
        <v>7</v>
      </c>
      <c r="Q7161" t="str">
        <f t="shared" si="890"/>
        <v>juil</v>
      </c>
      <c r="R7161" t="str">
        <f t="shared" si="891"/>
        <v>West Virginia</v>
      </c>
      <c r="S7161" t="str">
        <f t="shared" si="892"/>
        <v>2021-07</v>
      </c>
      <c r="T7161">
        <f>IF(AND(COUNTIF(Calculs!$Q$2:$Q$12,$O7161)&gt;0,COUNTIF(Calculs!$S$2:$S$12,$E7161)&gt;0,COUNTIF(Calculs!$U$2:$U$12,$H7161)&gt;0),1,0)</f>
        <v>1</v>
      </c>
      <c r="U7161">
        <f t="shared" si="893"/>
        <v>4698</v>
      </c>
      <c r="V7161">
        <f t="shared" si="894"/>
        <v>87</v>
      </c>
      <c r="W7161">
        <f t="shared" si="895"/>
        <v>2536.92</v>
      </c>
    </row>
    <row r="7162" spans="1:23" ht="15.75" customHeight="1" x14ac:dyDescent="0.3">
      <c r="A7162" s="2" t="s">
        <v>29</v>
      </c>
      <c r="B7162" s="2">
        <v>1185732</v>
      </c>
      <c r="C7162" s="3">
        <v>44393</v>
      </c>
      <c r="D7162" s="12" t="str" cm="1">
        <f t="array" ref="D7162">_xlfn.SWITCH(WEEKDAY(C7162,2), 1, "Lundi", 2, "Mardi", 3, "Mercredi", 4, "Jeudi", 5, "Vendredi", 6, "Samedi", 7, "Dimanche", "Erreur")</f>
        <v>Vendredi</v>
      </c>
      <c r="E7162" s="2" t="s">
        <v>14</v>
      </c>
      <c r="F7162" s="2" t="s">
        <v>117</v>
      </c>
      <c r="G7162" s="2" t="s">
        <v>92</v>
      </c>
      <c r="H7162" s="4" t="s">
        <v>22</v>
      </c>
      <c r="I7162" s="5">
        <v>63</v>
      </c>
      <c r="J7162" s="6">
        <v>133</v>
      </c>
      <c r="K7162" s="7">
        <v>8379</v>
      </c>
      <c r="L7162" s="7">
        <v>4524.66</v>
      </c>
      <c r="M7162" s="8">
        <v>0.54</v>
      </c>
      <c r="N7162" s="2" t="s">
        <v>82</v>
      </c>
      <c r="O7162">
        <f t="shared" si="888"/>
        <v>2021</v>
      </c>
      <c r="P7162">
        <f t="shared" si="889"/>
        <v>7</v>
      </c>
      <c r="Q7162" t="str">
        <f t="shared" si="890"/>
        <v>juil</v>
      </c>
      <c r="R7162" t="str">
        <f t="shared" si="891"/>
        <v>West Virginia</v>
      </c>
      <c r="S7162" t="str">
        <f t="shared" si="892"/>
        <v>2021-07</v>
      </c>
      <c r="T7162">
        <f>IF(AND(COUNTIF(Calculs!$Q$2:$Q$12,$O7162)&gt;0,COUNTIF(Calculs!$S$2:$S$12,$E7162)&gt;0,COUNTIF(Calculs!$U$2:$U$12,$H7162)&gt;0),1,0)</f>
        <v>1</v>
      </c>
      <c r="U7162">
        <f t="shared" si="893"/>
        <v>8379</v>
      </c>
      <c r="V7162">
        <f t="shared" si="894"/>
        <v>133</v>
      </c>
      <c r="W7162">
        <f t="shared" si="895"/>
        <v>4524.66</v>
      </c>
    </row>
    <row r="7163" spans="1:23" ht="15.75" customHeight="1" x14ac:dyDescent="0.3">
      <c r="A7163" s="2" t="s">
        <v>29</v>
      </c>
      <c r="B7163" s="2">
        <v>1185732</v>
      </c>
      <c r="C7163" s="3">
        <v>44425</v>
      </c>
      <c r="D7163" s="12" t="str" cm="1">
        <f t="array" ref="D7163">_xlfn.SWITCH(WEEKDAY(C7163,2), 1, "Lundi", 2, "Mardi", 3, "Mercredi", 4, "Jeudi", 5, "Vendredi", 6, "Samedi", 7, "Dimanche", "Erreur")</f>
        <v>Mardi</v>
      </c>
      <c r="E7163" s="2" t="s">
        <v>14</v>
      </c>
      <c r="F7163" s="2" t="s">
        <v>117</v>
      </c>
      <c r="G7163" s="2" t="s">
        <v>92</v>
      </c>
      <c r="H7163" s="4" t="s">
        <v>16</v>
      </c>
      <c r="I7163" s="5">
        <v>46</v>
      </c>
      <c r="J7163" s="6">
        <v>131</v>
      </c>
      <c r="K7163" s="7">
        <v>6026</v>
      </c>
      <c r="L7163" s="7">
        <v>3133.52</v>
      </c>
      <c r="M7163" s="8">
        <v>0.52</v>
      </c>
      <c r="N7163" s="2" t="s">
        <v>82</v>
      </c>
      <c r="O7163">
        <f t="shared" si="888"/>
        <v>2021</v>
      </c>
      <c r="P7163">
        <f t="shared" si="889"/>
        <v>8</v>
      </c>
      <c r="Q7163" t="str">
        <f t="shared" si="890"/>
        <v>août</v>
      </c>
      <c r="R7163" t="str">
        <f t="shared" si="891"/>
        <v>West Virginia</v>
      </c>
      <c r="S7163" t="str">
        <f t="shared" si="892"/>
        <v>2021-08</v>
      </c>
      <c r="T7163">
        <f>IF(AND(COUNTIF(Calculs!$Q$2:$Q$12,$O7163)&gt;0,COUNTIF(Calculs!$S$2:$S$12,$E7163)&gt;0,COUNTIF(Calculs!$U$2:$U$12,$H7163)&gt;0),1,0)</f>
        <v>1</v>
      </c>
      <c r="U7163">
        <f t="shared" si="893"/>
        <v>6026</v>
      </c>
      <c r="V7163">
        <f t="shared" si="894"/>
        <v>131</v>
      </c>
      <c r="W7163">
        <f t="shared" si="895"/>
        <v>3133.52</v>
      </c>
    </row>
    <row r="7164" spans="1:23" ht="15.75" customHeight="1" x14ac:dyDescent="0.3">
      <c r="A7164" s="2" t="s">
        <v>29</v>
      </c>
      <c r="B7164" s="2">
        <v>1185732</v>
      </c>
      <c r="C7164" s="3">
        <v>44425</v>
      </c>
      <c r="D7164" s="12" t="str" cm="1">
        <f t="array" ref="D7164">_xlfn.SWITCH(WEEKDAY(C7164,2), 1, "Lundi", 2, "Mardi", 3, "Mercredi", 4, "Jeudi", 5, "Vendredi", 6, "Samedi", 7, "Dimanche", "Erreur")</f>
        <v>Mardi</v>
      </c>
      <c r="E7164" s="2" t="s">
        <v>14</v>
      </c>
      <c r="F7164" s="2" t="s">
        <v>117</v>
      </c>
      <c r="G7164" s="2" t="s">
        <v>92</v>
      </c>
      <c r="H7164" s="4" t="s">
        <v>18</v>
      </c>
      <c r="I7164" s="5">
        <v>42</v>
      </c>
      <c r="J7164" s="6">
        <v>90</v>
      </c>
      <c r="K7164" s="7">
        <v>3780</v>
      </c>
      <c r="L7164" s="7">
        <v>2079</v>
      </c>
      <c r="M7164" s="8">
        <v>0.55000000000000004</v>
      </c>
      <c r="N7164" s="2" t="s">
        <v>82</v>
      </c>
      <c r="O7164">
        <f t="shared" si="888"/>
        <v>2021</v>
      </c>
      <c r="P7164">
        <f t="shared" si="889"/>
        <v>8</v>
      </c>
      <c r="Q7164" t="str">
        <f t="shared" si="890"/>
        <v>août</v>
      </c>
      <c r="R7164" t="str">
        <f t="shared" si="891"/>
        <v>West Virginia</v>
      </c>
      <c r="S7164" t="str">
        <f t="shared" si="892"/>
        <v>2021-08</v>
      </c>
      <c r="T7164">
        <f>IF(AND(COUNTIF(Calculs!$Q$2:$Q$12,$O7164)&gt;0,COUNTIF(Calculs!$S$2:$S$12,$E7164)&gt;0,COUNTIF(Calculs!$U$2:$U$12,$H7164)&gt;0),1,0)</f>
        <v>1</v>
      </c>
      <c r="U7164">
        <f t="shared" si="893"/>
        <v>3780</v>
      </c>
      <c r="V7164">
        <f t="shared" si="894"/>
        <v>90</v>
      </c>
      <c r="W7164">
        <f t="shared" si="895"/>
        <v>2079</v>
      </c>
    </row>
    <row r="7165" spans="1:23" ht="15.75" customHeight="1" x14ac:dyDescent="0.3">
      <c r="A7165" s="2" t="s">
        <v>29</v>
      </c>
      <c r="B7165" s="2">
        <v>1185732</v>
      </c>
      <c r="C7165" s="3">
        <v>44425</v>
      </c>
      <c r="D7165" s="12" t="str" cm="1">
        <f t="array" ref="D7165">_xlfn.SWITCH(WEEKDAY(C7165,2), 1, "Lundi", 2, "Mardi", 3, "Mercredi", 4, "Jeudi", 5, "Vendredi", 6, "Samedi", 7, "Dimanche", "Erreur")</f>
        <v>Mardi</v>
      </c>
      <c r="E7165" s="2" t="s">
        <v>14</v>
      </c>
      <c r="F7165" s="2" t="s">
        <v>117</v>
      </c>
      <c r="G7165" s="2" t="s">
        <v>92</v>
      </c>
      <c r="H7165" s="4" t="s">
        <v>19</v>
      </c>
      <c r="I7165" s="5">
        <v>38</v>
      </c>
      <c r="J7165" s="6">
        <v>87</v>
      </c>
      <c r="K7165" s="7">
        <v>3306</v>
      </c>
      <c r="L7165" s="7">
        <v>1719.1200000000001</v>
      </c>
      <c r="M7165" s="8">
        <v>0.52</v>
      </c>
      <c r="N7165" s="2" t="s">
        <v>82</v>
      </c>
      <c r="O7165">
        <f t="shared" si="888"/>
        <v>2021</v>
      </c>
      <c r="P7165">
        <f t="shared" si="889"/>
        <v>8</v>
      </c>
      <c r="Q7165" t="str">
        <f t="shared" si="890"/>
        <v>août</v>
      </c>
      <c r="R7165" t="str">
        <f t="shared" si="891"/>
        <v>West Virginia</v>
      </c>
      <c r="S7165" t="str">
        <f t="shared" si="892"/>
        <v>2021-08</v>
      </c>
      <c r="T7165">
        <f>IF(AND(COUNTIF(Calculs!$Q$2:$Q$12,$O7165)&gt;0,COUNTIF(Calculs!$S$2:$S$12,$E7165)&gt;0,COUNTIF(Calculs!$U$2:$U$12,$H7165)&gt;0),1,0)</f>
        <v>1</v>
      </c>
      <c r="U7165">
        <f t="shared" si="893"/>
        <v>3306</v>
      </c>
      <c r="V7165">
        <f t="shared" si="894"/>
        <v>87</v>
      </c>
      <c r="W7165">
        <f t="shared" si="895"/>
        <v>1719.1200000000001</v>
      </c>
    </row>
    <row r="7166" spans="1:23" ht="15.75" customHeight="1" x14ac:dyDescent="0.3">
      <c r="A7166" s="2" t="s">
        <v>29</v>
      </c>
      <c r="B7166" s="2">
        <v>1185732</v>
      </c>
      <c r="C7166" s="3">
        <v>44425</v>
      </c>
      <c r="D7166" s="12" t="str" cm="1">
        <f t="array" ref="D7166">_xlfn.SWITCH(WEEKDAY(C7166,2), 1, "Lundi", 2, "Mardi", 3, "Mercredi", 4, "Jeudi", 5, "Vendredi", 6, "Samedi", 7, "Dimanche", "Erreur")</f>
        <v>Mardi</v>
      </c>
      <c r="E7166" s="2" t="s">
        <v>14</v>
      </c>
      <c r="F7166" s="2" t="s">
        <v>117</v>
      </c>
      <c r="G7166" s="2" t="s">
        <v>92</v>
      </c>
      <c r="H7166" s="4" t="s">
        <v>20</v>
      </c>
      <c r="I7166" s="5">
        <v>36</v>
      </c>
      <c r="J7166" s="6">
        <v>72</v>
      </c>
      <c r="K7166" s="7">
        <v>2592</v>
      </c>
      <c r="L7166" s="7">
        <v>1321.92</v>
      </c>
      <c r="M7166" s="8">
        <v>0.51</v>
      </c>
      <c r="N7166" s="2" t="s">
        <v>82</v>
      </c>
      <c r="O7166">
        <f t="shared" si="888"/>
        <v>2021</v>
      </c>
      <c r="P7166">
        <f t="shared" si="889"/>
        <v>8</v>
      </c>
      <c r="Q7166" t="str">
        <f t="shared" si="890"/>
        <v>août</v>
      </c>
      <c r="R7166" t="str">
        <f t="shared" si="891"/>
        <v>West Virginia</v>
      </c>
      <c r="S7166" t="str">
        <f t="shared" si="892"/>
        <v>2021-08</v>
      </c>
      <c r="T7166">
        <f>IF(AND(COUNTIF(Calculs!$Q$2:$Q$12,$O7166)&gt;0,COUNTIF(Calculs!$S$2:$S$12,$E7166)&gt;0,COUNTIF(Calculs!$U$2:$U$12,$H7166)&gt;0),1,0)</f>
        <v>1</v>
      </c>
      <c r="U7166">
        <f t="shared" si="893"/>
        <v>2592</v>
      </c>
      <c r="V7166">
        <f t="shared" si="894"/>
        <v>72</v>
      </c>
      <c r="W7166">
        <f t="shared" si="895"/>
        <v>1321.92</v>
      </c>
    </row>
    <row r="7167" spans="1:23" ht="15.75" customHeight="1" x14ac:dyDescent="0.3">
      <c r="A7167" s="2" t="s">
        <v>29</v>
      </c>
      <c r="B7167" s="2">
        <v>1185732</v>
      </c>
      <c r="C7167" s="3">
        <v>44425</v>
      </c>
      <c r="D7167" s="12" t="str" cm="1">
        <f t="array" ref="D7167">_xlfn.SWITCH(WEEKDAY(C7167,2), 1, "Lundi", 2, "Mardi", 3, "Mercredi", 4, "Jeudi", 5, "Vendredi", 6, "Samedi", 7, "Dimanche", "Erreur")</f>
        <v>Mardi</v>
      </c>
      <c r="E7167" s="2" t="s">
        <v>14</v>
      </c>
      <c r="F7167" s="2" t="s">
        <v>117</v>
      </c>
      <c r="G7167" s="2" t="s">
        <v>92</v>
      </c>
      <c r="H7167" s="4" t="s">
        <v>21</v>
      </c>
      <c r="I7167" s="5">
        <v>49</v>
      </c>
      <c r="J7167" s="6">
        <v>68</v>
      </c>
      <c r="K7167" s="7">
        <v>3332</v>
      </c>
      <c r="L7167" s="7">
        <v>1799.2800000000002</v>
      </c>
      <c r="M7167" s="8">
        <v>0.54</v>
      </c>
      <c r="N7167" s="2" t="s">
        <v>82</v>
      </c>
      <c r="O7167">
        <f t="shared" si="888"/>
        <v>2021</v>
      </c>
      <c r="P7167">
        <f t="shared" si="889"/>
        <v>8</v>
      </c>
      <c r="Q7167" t="str">
        <f t="shared" si="890"/>
        <v>août</v>
      </c>
      <c r="R7167" t="str">
        <f t="shared" si="891"/>
        <v>West Virginia</v>
      </c>
      <c r="S7167" t="str">
        <f t="shared" si="892"/>
        <v>2021-08</v>
      </c>
      <c r="T7167">
        <f>IF(AND(COUNTIF(Calculs!$Q$2:$Q$12,$O7167)&gt;0,COUNTIF(Calculs!$S$2:$S$12,$E7167)&gt;0,COUNTIF(Calculs!$U$2:$U$12,$H7167)&gt;0),1,0)</f>
        <v>1</v>
      </c>
      <c r="U7167">
        <f t="shared" si="893"/>
        <v>3332</v>
      </c>
      <c r="V7167">
        <f t="shared" si="894"/>
        <v>68</v>
      </c>
      <c r="W7167">
        <f t="shared" si="895"/>
        <v>1799.2800000000002</v>
      </c>
    </row>
    <row r="7168" spans="1:23" ht="15.75" customHeight="1" x14ac:dyDescent="0.3">
      <c r="A7168" s="2" t="s">
        <v>29</v>
      </c>
      <c r="B7168" s="2">
        <v>1185732</v>
      </c>
      <c r="C7168" s="3">
        <v>44425</v>
      </c>
      <c r="D7168" s="12" t="str" cm="1">
        <f t="array" ref="D7168">_xlfn.SWITCH(WEEKDAY(C7168,2), 1, "Lundi", 2, "Mardi", 3, "Mercredi", 4, "Jeudi", 5, "Vendredi", 6, "Samedi", 7, "Dimanche", "Erreur")</f>
        <v>Mardi</v>
      </c>
      <c r="E7168" s="2" t="s">
        <v>14</v>
      </c>
      <c r="F7168" s="2" t="s">
        <v>117</v>
      </c>
      <c r="G7168" s="2" t="s">
        <v>92</v>
      </c>
      <c r="H7168" s="4" t="s">
        <v>22</v>
      </c>
      <c r="I7168" s="5">
        <v>54</v>
      </c>
      <c r="J7168" s="6">
        <v>115</v>
      </c>
      <c r="K7168" s="7">
        <v>6210</v>
      </c>
      <c r="L7168" s="7">
        <v>3353.4</v>
      </c>
      <c r="M7168" s="8">
        <v>0.54</v>
      </c>
      <c r="N7168" s="2" t="s">
        <v>82</v>
      </c>
      <c r="O7168">
        <f t="shared" si="888"/>
        <v>2021</v>
      </c>
      <c r="P7168">
        <f t="shared" si="889"/>
        <v>8</v>
      </c>
      <c r="Q7168" t="str">
        <f t="shared" si="890"/>
        <v>août</v>
      </c>
      <c r="R7168" t="str">
        <f t="shared" si="891"/>
        <v>West Virginia</v>
      </c>
      <c r="S7168" t="str">
        <f t="shared" si="892"/>
        <v>2021-08</v>
      </c>
      <c r="T7168">
        <f>IF(AND(COUNTIF(Calculs!$Q$2:$Q$12,$O7168)&gt;0,COUNTIF(Calculs!$S$2:$S$12,$E7168)&gt;0,COUNTIF(Calculs!$U$2:$U$12,$H7168)&gt;0),1,0)</f>
        <v>1</v>
      </c>
      <c r="U7168">
        <f t="shared" si="893"/>
        <v>6210</v>
      </c>
      <c r="V7168">
        <f t="shared" si="894"/>
        <v>115</v>
      </c>
      <c r="W7168">
        <f t="shared" si="895"/>
        <v>3353.4</v>
      </c>
    </row>
    <row r="7169" spans="1:23" ht="15.75" customHeight="1" x14ac:dyDescent="0.3">
      <c r="A7169" s="2" t="s">
        <v>29</v>
      </c>
      <c r="B7169" s="2">
        <v>1185732</v>
      </c>
      <c r="C7169" s="3">
        <v>44457</v>
      </c>
      <c r="D7169" s="12" t="str" cm="1">
        <f t="array" ref="D7169">_xlfn.SWITCH(WEEKDAY(C7169,2), 1, "Lundi", 2, "Mardi", 3, "Mercredi", 4, "Jeudi", 5, "Vendredi", 6, "Samedi", 7, "Dimanche", "Erreur")</f>
        <v>Samedi</v>
      </c>
      <c r="E7169" s="2" t="s">
        <v>14</v>
      </c>
      <c r="F7169" s="2" t="s">
        <v>117</v>
      </c>
      <c r="G7169" s="2" t="s">
        <v>92</v>
      </c>
      <c r="H7169" s="4" t="s">
        <v>16</v>
      </c>
      <c r="I7169" s="5">
        <v>34</v>
      </c>
      <c r="J7169" s="6">
        <v>154</v>
      </c>
      <c r="K7169" s="7">
        <v>5236</v>
      </c>
      <c r="L7169" s="7">
        <v>2670.36</v>
      </c>
      <c r="M7169" s="8">
        <v>0.51</v>
      </c>
      <c r="N7169" s="2" t="s">
        <v>82</v>
      </c>
      <c r="O7169">
        <f t="shared" si="888"/>
        <v>2021</v>
      </c>
      <c r="P7169">
        <f t="shared" si="889"/>
        <v>9</v>
      </c>
      <c r="Q7169" t="str">
        <f t="shared" si="890"/>
        <v>sept</v>
      </c>
      <c r="R7169" t="str">
        <f t="shared" si="891"/>
        <v>West Virginia</v>
      </c>
      <c r="S7169" t="str">
        <f t="shared" si="892"/>
        <v>2021-09</v>
      </c>
      <c r="T7169">
        <f>IF(AND(COUNTIF(Calculs!$Q$2:$Q$12,$O7169)&gt;0,COUNTIF(Calculs!$S$2:$S$12,$E7169)&gt;0,COUNTIF(Calculs!$U$2:$U$12,$H7169)&gt;0),1,0)</f>
        <v>1</v>
      </c>
      <c r="U7169">
        <f t="shared" si="893"/>
        <v>5236</v>
      </c>
      <c r="V7169">
        <f t="shared" si="894"/>
        <v>154</v>
      </c>
      <c r="W7169">
        <f t="shared" si="895"/>
        <v>2670.36</v>
      </c>
    </row>
    <row r="7170" spans="1:23" ht="15.75" customHeight="1" x14ac:dyDescent="0.3">
      <c r="A7170" s="2" t="s">
        <v>29</v>
      </c>
      <c r="B7170" s="2">
        <v>1185732</v>
      </c>
      <c r="C7170" s="3">
        <v>44457</v>
      </c>
      <c r="D7170" s="12" t="str" cm="1">
        <f t="array" ref="D7170">_xlfn.SWITCH(WEEKDAY(C7170,2), 1, "Lundi", 2, "Mardi", 3, "Mercredi", 4, "Jeudi", 5, "Vendredi", 6, "Samedi", 7, "Dimanche", "Erreur")</f>
        <v>Samedi</v>
      </c>
      <c r="E7170" s="2" t="s">
        <v>14</v>
      </c>
      <c r="F7170" s="2" t="s">
        <v>117</v>
      </c>
      <c r="G7170" s="2" t="s">
        <v>92</v>
      </c>
      <c r="H7170" s="4" t="s">
        <v>18</v>
      </c>
      <c r="I7170" s="5">
        <v>29</v>
      </c>
      <c r="J7170" s="6">
        <v>91</v>
      </c>
      <c r="K7170" s="7">
        <v>2639</v>
      </c>
      <c r="L7170" s="7">
        <v>1398.67</v>
      </c>
      <c r="M7170" s="8">
        <v>0.53</v>
      </c>
      <c r="N7170" s="2" t="s">
        <v>82</v>
      </c>
      <c r="O7170">
        <f t="shared" si="888"/>
        <v>2021</v>
      </c>
      <c r="P7170">
        <f t="shared" si="889"/>
        <v>9</v>
      </c>
      <c r="Q7170" t="str">
        <f t="shared" si="890"/>
        <v>sept</v>
      </c>
      <c r="R7170" t="str">
        <f t="shared" si="891"/>
        <v>West Virginia</v>
      </c>
      <c r="S7170" t="str">
        <f t="shared" si="892"/>
        <v>2021-09</v>
      </c>
      <c r="T7170">
        <f>IF(AND(COUNTIF(Calculs!$Q$2:$Q$12,$O7170)&gt;0,COUNTIF(Calculs!$S$2:$S$12,$E7170)&gt;0,COUNTIF(Calculs!$U$2:$U$12,$H7170)&gt;0),1,0)</f>
        <v>1</v>
      </c>
      <c r="U7170">
        <f t="shared" si="893"/>
        <v>2639</v>
      </c>
      <c r="V7170">
        <f t="shared" si="894"/>
        <v>91</v>
      </c>
      <c r="W7170">
        <f t="shared" si="895"/>
        <v>1398.67</v>
      </c>
    </row>
    <row r="7171" spans="1:23" ht="15.75" customHeight="1" x14ac:dyDescent="0.3">
      <c r="A7171" s="2" t="s">
        <v>29</v>
      </c>
      <c r="B7171" s="2">
        <v>1185732</v>
      </c>
      <c r="C7171" s="3">
        <v>44457</v>
      </c>
      <c r="D7171" s="12" t="str" cm="1">
        <f t="array" ref="D7171">_xlfn.SWITCH(WEEKDAY(C7171,2), 1, "Lundi", 2, "Mardi", 3, "Mercredi", 4, "Jeudi", 5, "Vendredi", 6, "Samedi", 7, "Dimanche", "Erreur")</f>
        <v>Samedi</v>
      </c>
      <c r="E7171" s="2" t="s">
        <v>14</v>
      </c>
      <c r="F7171" s="2" t="s">
        <v>117</v>
      </c>
      <c r="G7171" s="2" t="s">
        <v>92</v>
      </c>
      <c r="H7171" s="4" t="s">
        <v>19</v>
      </c>
      <c r="I7171" s="5">
        <v>24</v>
      </c>
      <c r="J7171" s="6">
        <v>68</v>
      </c>
      <c r="K7171" s="7">
        <v>1632</v>
      </c>
      <c r="L7171" s="7">
        <v>881.28000000000009</v>
      </c>
      <c r="M7171" s="8">
        <v>0.54</v>
      </c>
      <c r="N7171" s="2" t="s">
        <v>82</v>
      </c>
      <c r="O7171">
        <f t="shared" ref="O7171:O7234" si="896">YEAR($C7171)</f>
        <v>2021</v>
      </c>
      <c r="P7171">
        <f t="shared" ref="P7171:P7234" si="897">MONTH($C7171)</f>
        <v>9</v>
      </c>
      <c r="Q7171" t="str">
        <f t="shared" ref="Q7171:Q7234" si="898">TEXT($C7171,"mmm")</f>
        <v>sept</v>
      </c>
      <c r="R7171" t="str">
        <f t="shared" ref="R7171:R7234" si="899">SUBSTITUTE(SUBSTITUTE($F7171,"Sud ","South "),"Ouest ","West ")</f>
        <v>West Virginia</v>
      </c>
      <c r="S7171" t="str">
        <f t="shared" ref="S7171:S7234" si="900">TEXT($C7171,"aaaa-mm")</f>
        <v>2021-09</v>
      </c>
      <c r="T7171">
        <f>IF(AND(COUNTIF(Calculs!$Q$2:$Q$12,$O7171)&gt;0,COUNTIF(Calculs!$S$2:$S$12,$E7171)&gt;0,COUNTIF(Calculs!$U$2:$U$12,$H7171)&gt;0),1,0)</f>
        <v>1</v>
      </c>
      <c r="U7171">
        <f t="shared" ref="U7171:U7234" si="901">$K7171*$T7171</f>
        <v>1632</v>
      </c>
      <c r="V7171">
        <f t="shared" ref="V7171:V7234" si="902">$J7171*$T7171</f>
        <v>68</v>
      </c>
      <c r="W7171">
        <f t="shared" ref="W7171:W7234" si="903">$L7171*$T7171</f>
        <v>881.28000000000009</v>
      </c>
    </row>
    <row r="7172" spans="1:23" ht="15.75" customHeight="1" x14ac:dyDescent="0.3">
      <c r="A7172" s="2" t="s">
        <v>29</v>
      </c>
      <c r="B7172" s="2">
        <v>1185732</v>
      </c>
      <c r="C7172" s="3">
        <v>44457</v>
      </c>
      <c r="D7172" s="12" t="str" cm="1">
        <f t="array" ref="D7172">_xlfn.SWITCH(WEEKDAY(C7172,2), 1, "Lundi", 2, "Mardi", 3, "Mercredi", 4, "Jeudi", 5, "Vendredi", 6, "Samedi", 7, "Dimanche", "Erreur")</f>
        <v>Samedi</v>
      </c>
      <c r="E7172" s="2" t="s">
        <v>14</v>
      </c>
      <c r="F7172" s="2" t="s">
        <v>117</v>
      </c>
      <c r="G7172" s="2" t="s">
        <v>92</v>
      </c>
      <c r="H7172" s="4" t="s">
        <v>20</v>
      </c>
      <c r="I7172" s="5">
        <v>23</v>
      </c>
      <c r="J7172" s="6">
        <v>59</v>
      </c>
      <c r="K7172" s="7">
        <v>1357</v>
      </c>
      <c r="L7172" s="7">
        <v>678.5</v>
      </c>
      <c r="M7172" s="8">
        <v>0.5</v>
      </c>
      <c r="N7172" s="2" t="s">
        <v>82</v>
      </c>
      <c r="O7172">
        <f t="shared" si="896"/>
        <v>2021</v>
      </c>
      <c r="P7172">
        <f t="shared" si="897"/>
        <v>9</v>
      </c>
      <c r="Q7172" t="str">
        <f t="shared" si="898"/>
        <v>sept</v>
      </c>
      <c r="R7172" t="str">
        <f t="shared" si="899"/>
        <v>West Virginia</v>
      </c>
      <c r="S7172" t="str">
        <f t="shared" si="900"/>
        <v>2021-09</v>
      </c>
      <c r="T7172">
        <f>IF(AND(COUNTIF(Calculs!$Q$2:$Q$12,$O7172)&gt;0,COUNTIF(Calculs!$S$2:$S$12,$E7172)&gt;0,COUNTIF(Calculs!$U$2:$U$12,$H7172)&gt;0),1,0)</f>
        <v>1</v>
      </c>
      <c r="U7172">
        <f t="shared" si="901"/>
        <v>1357</v>
      </c>
      <c r="V7172">
        <f t="shared" si="902"/>
        <v>59</v>
      </c>
      <c r="W7172">
        <f t="shared" si="903"/>
        <v>678.5</v>
      </c>
    </row>
    <row r="7173" spans="1:23" ht="15.75" customHeight="1" x14ac:dyDescent="0.3">
      <c r="A7173" s="2" t="s">
        <v>29</v>
      </c>
      <c r="B7173" s="2">
        <v>1185732</v>
      </c>
      <c r="C7173" s="3">
        <v>44457</v>
      </c>
      <c r="D7173" s="12" t="str" cm="1">
        <f t="array" ref="D7173">_xlfn.SWITCH(WEEKDAY(C7173,2), 1, "Lundi", 2, "Mardi", 3, "Mercredi", 4, "Jeudi", 5, "Vendredi", 6, "Samedi", 7, "Dimanche", "Erreur")</f>
        <v>Samedi</v>
      </c>
      <c r="E7173" s="2" t="s">
        <v>14</v>
      </c>
      <c r="F7173" s="2" t="s">
        <v>117</v>
      </c>
      <c r="G7173" s="2" t="s">
        <v>92</v>
      </c>
      <c r="H7173" s="4" t="s">
        <v>21</v>
      </c>
      <c r="I7173" s="5">
        <v>32</v>
      </c>
      <c r="J7173" s="6">
        <v>61</v>
      </c>
      <c r="K7173" s="7">
        <v>1952</v>
      </c>
      <c r="L7173" s="7">
        <v>1015.0400000000001</v>
      </c>
      <c r="M7173" s="8">
        <v>0.52</v>
      </c>
      <c r="N7173" s="2" t="s">
        <v>82</v>
      </c>
      <c r="O7173">
        <f t="shared" si="896"/>
        <v>2021</v>
      </c>
      <c r="P7173">
        <f t="shared" si="897"/>
        <v>9</v>
      </c>
      <c r="Q7173" t="str">
        <f t="shared" si="898"/>
        <v>sept</v>
      </c>
      <c r="R7173" t="str">
        <f t="shared" si="899"/>
        <v>West Virginia</v>
      </c>
      <c r="S7173" t="str">
        <f t="shared" si="900"/>
        <v>2021-09</v>
      </c>
      <c r="T7173">
        <f>IF(AND(COUNTIF(Calculs!$Q$2:$Q$12,$O7173)&gt;0,COUNTIF(Calculs!$S$2:$S$12,$E7173)&gt;0,COUNTIF(Calculs!$U$2:$U$12,$H7173)&gt;0),1,0)</f>
        <v>1</v>
      </c>
      <c r="U7173">
        <f t="shared" si="901"/>
        <v>1952</v>
      </c>
      <c r="V7173">
        <f t="shared" si="902"/>
        <v>61</v>
      </c>
      <c r="W7173">
        <f t="shared" si="903"/>
        <v>1015.0400000000001</v>
      </c>
    </row>
    <row r="7174" spans="1:23" ht="15.75" customHeight="1" x14ac:dyDescent="0.3">
      <c r="A7174" s="2" t="s">
        <v>29</v>
      </c>
      <c r="B7174" s="2">
        <v>1185732</v>
      </c>
      <c r="C7174" s="3">
        <v>44457</v>
      </c>
      <c r="D7174" s="12" t="str" cm="1">
        <f t="array" ref="D7174">_xlfn.SWITCH(WEEKDAY(C7174,2), 1, "Lundi", 2, "Mardi", 3, "Mercredi", 4, "Jeudi", 5, "Vendredi", 6, "Samedi", 7, "Dimanche", "Erreur")</f>
        <v>Samedi</v>
      </c>
      <c r="E7174" s="2" t="s">
        <v>14</v>
      </c>
      <c r="F7174" s="2" t="s">
        <v>117</v>
      </c>
      <c r="G7174" s="2" t="s">
        <v>92</v>
      </c>
      <c r="H7174" s="4" t="s">
        <v>22</v>
      </c>
      <c r="I7174" s="5">
        <v>36</v>
      </c>
      <c r="J7174" s="6">
        <v>75</v>
      </c>
      <c r="K7174" s="7">
        <v>2700</v>
      </c>
      <c r="L7174" s="7">
        <v>1377</v>
      </c>
      <c r="M7174" s="8">
        <v>0.51</v>
      </c>
      <c r="N7174" s="2" t="s">
        <v>82</v>
      </c>
      <c r="O7174">
        <f t="shared" si="896"/>
        <v>2021</v>
      </c>
      <c r="P7174">
        <f t="shared" si="897"/>
        <v>9</v>
      </c>
      <c r="Q7174" t="str">
        <f t="shared" si="898"/>
        <v>sept</v>
      </c>
      <c r="R7174" t="str">
        <f t="shared" si="899"/>
        <v>West Virginia</v>
      </c>
      <c r="S7174" t="str">
        <f t="shared" si="900"/>
        <v>2021-09</v>
      </c>
      <c r="T7174">
        <f>IF(AND(COUNTIF(Calculs!$Q$2:$Q$12,$O7174)&gt;0,COUNTIF(Calculs!$S$2:$S$12,$E7174)&gt;0,COUNTIF(Calculs!$U$2:$U$12,$H7174)&gt;0),1,0)</f>
        <v>1</v>
      </c>
      <c r="U7174">
        <f t="shared" si="901"/>
        <v>2700</v>
      </c>
      <c r="V7174">
        <f t="shared" si="902"/>
        <v>75</v>
      </c>
      <c r="W7174">
        <f t="shared" si="903"/>
        <v>1377</v>
      </c>
    </row>
    <row r="7175" spans="1:23" ht="15.75" customHeight="1" x14ac:dyDescent="0.3">
      <c r="A7175" s="2" t="s">
        <v>29</v>
      </c>
      <c r="B7175" s="2">
        <v>1185732</v>
      </c>
      <c r="C7175" s="3">
        <v>44486</v>
      </c>
      <c r="D7175" s="12" t="str" cm="1">
        <f t="array" ref="D7175">_xlfn.SWITCH(WEEKDAY(C7175,2), 1, "Lundi", 2, "Mardi", 3, "Mercredi", 4, "Jeudi", 5, "Vendredi", 6, "Samedi", 7, "Dimanche", "Erreur")</f>
        <v>Dimanche</v>
      </c>
      <c r="E7175" s="2" t="s">
        <v>14</v>
      </c>
      <c r="F7175" s="2" t="s">
        <v>117</v>
      </c>
      <c r="G7175" s="2" t="s">
        <v>92</v>
      </c>
      <c r="H7175" s="4" t="s">
        <v>16</v>
      </c>
      <c r="I7175" s="5">
        <v>41</v>
      </c>
      <c r="J7175" s="6">
        <v>115</v>
      </c>
      <c r="K7175" s="7">
        <v>4715</v>
      </c>
      <c r="L7175" s="7">
        <v>2546.1000000000004</v>
      </c>
      <c r="M7175" s="8">
        <v>0.54</v>
      </c>
      <c r="N7175" s="2" t="s">
        <v>82</v>
      </c>
      <c r="O7175">
        <f t="shared" si="896"/>
        <v>2021</v>
      </c>
      <c r="P7175">
        <f t="shared" si="897"/>
        <v>10</v>
      </c>
      <c r="Q7175" t="str">
        <f t="shared" si="898"/>
        <v>oct</v>
      </c>
      <c r="R7175" t="str">
        <f t="shared" si="899"/>
        <v>West Virginia</v>
      </c>
      <c r="S7175" t="str">
        <f t="shared" si="900"/>
        <v>2021-10</v>
      </c>
      <c r="T7175">
        <f>IF(AND(COUNTIF(Calculs!$Q$2:$Q$12,$O7175)&gt;0,COUNTIF(Calculs!$S$2:$S$12,$E7175)&gt;0,COUNTIF(Calculs!$U$2:$U$12,$H7175)&gt;0),1,0)</f>
        <v>1</v>
      </c>
      <c r="U7175">
        <f t="shared" si="901"/>
        <v>4715</v>
      </c>
      <c r="V7175">
        <f t="shared" si="902"/>
        <v>115</v>
      </c>
      <c r="W7175">
        <f t="shared" si="903"/>
        <v>2546.1000000000004</v>
      </c>
    </row>
    <row r="7176" spans="1:23" ht="15.75" customHeight="1" x14ac:dyDescent="0.3">
      <c r="A7176" s="2" t="s">
        <v>29</v>
      </c>
      <c r="B7176" s="2">
        <v>1185732</v>
      </c>
      <c r="C7176" s="3">
        <v>44486</v>
      </c>
      <c r="D7176" s="12" t="str" cm="1">
        <f t="array" ref="D7176">_xlfn.SWITCH(WEEKDAY(C7176,2), 1, "Lundi", 2, "Mardi", 3, "Mercredi", 4, "Jeudi", 5, "Vendredi", 6, "Samedi", 7, "Dimanche", "Erreur")</f>
        <v>Dimanche</v>
      </c>
      <c r="E7176" s="2" t="s">
        <v>14</v>
      </c>
      <c r="F7176" s="2" t="s">
        <v>117</v>
      </c>
      <c r="G7176" s="2" t="s">
        <v>92</v>
      </c>
      <c r="H7176" s="4" t="s">
        <v>18</v>
      </c>
      <c r="I7176" s="5">
        <v>32</v>
      </c>
      <c r="J7176" s="6">
        <v>80</v>
      </c>
      <c r="K7176" s="7">
        <v>2560</v>
      </c>
      <c r="L7176" s="7">
        <v>1331.2</v>
      </c>
      <c r="M7176" s="8">
        <v>0.52</v>
      </c>
      <c r="N7176" s="2" t="s">
        <v>82</v>
      </c>
      <c r="O7176">
        <f t="shared" si="896"/>
        <v>2021</v>
      </c>
      <c r="P7176">
        <f t="shared" si="897"/>
        <v>10</v>
      </c>
      <c r="Q7176" t="str">
        <f t="shared" si="898"/>
        <v>oct</v>
      </c>
      <c r="R7176" t="str">
        <f t="shared" si="899"/>
        <v>West Virginia</v>
      </c>
      <c r="S7176" t="str">
        <f t="shared" si="900"/>
        <v>2021-10</v>
      </c>
      <c r="T7176">
        <f>IF(AND(COUNTIF(Calculs!$Q$2:$Q$12,$O7176)&gt;0,COUNTIF(Calculs!$S$2:$S$12,$E7176)&gt;0,COUNTIF(Calculs!$U$2:$U$12,$H7176)&gt;0),1,0)</f>
        <v>1</v>
      </c>
      <c r="U7176">
        <f t="shared" si="901"/>
        <v>2560</v>
      </c>
      <c r="V7176">
        <f t="shared" si="902"/>
        <v>80</v>
      </c>
      <c r="W7176">
        <f t="shared" si="903"/>
        <v>1331.2</v>
      </c>
    </row>
    <row r="7177" spans="1:23" ht="15.75" customHeight="1" x14ac:dyDescent="0.3">
      <c r="A7177" s="2" t="s">
        <v>29</v>
      </c>
      <c r="B7177" s="2">
        <v>1185732</v>
      </c>
      <c r="C7177" s="3">
        <v>44486</v>
      </c>
      <c r="D7177" s="12" t="str" cm="1">
        <f t="array" ref="D7177">_xlfn.SWITCH(WEEKDAY(C7177,2), 1, "Lundi", 2, "Mardi", 3, "Mercredi", 4, "Jeudi", 5, "Vendredi", 6, "Samedi", 7, "Dimanche", "Erreur")</f>
        <v>Dimanche</v>
      </c>
      <c r="E7177" s="2" t="s">
        <v>14</v>
      </c>
      <c r="F7177" s="2" t="s">
        <v>117</v>
      </c>
      <c r="G7177" s="2" t="s">
        <v>92</v>
      </c>
      <c r="H7177" s="4" t="s">
        <v>19</v>
      </c>
      <c r="I7177" s="5">
        <v>33</v>
      </c>
      <c r="J7177" s="6">
        <v>44</v>
      </c>
      <c r="K7177" s="7">
        <v>1452</v>
      </c>
      <c r="L7177" s="7">
        <v>769.56000000000006</v>
      </c>
      <c r="M7177" s="8">
        <v>0.53</v>
      </c>
      <c r="N7177" s="2" t="s">
        <v>82</v>
      </c>
      <c r="O7177">
        <f t="shared" si="896"/>
        <v>2021</v>
      </c>
      <c r="P7177">
        <f t="shared" si="897"/>
        <v>10</v>
      </c>
      <c r="Q7177" t="str">
        <f t="shared" si="898"/>
        <v>oct</v>
      </c>
      <c r="R7177" t="str">
        <f t="shared" si="899"/>
        <v>West Virginia</v>
      </c>
      <c r="S7177" t="str">
        <f t="shared" si="900"/>
        <v>2021-10</v>
      </c>
      <c r="T7177">
        <f>IF(AND(COUNTIF(Calculs!$Q$2:$Q$12,$O7177)&gt;0,COUNTIF(Calculs!$S$2:$S$12,$E7177)&gt;0,COUNTIF(Calculs!$U$2:$U$12,$H7177)&gt;0),1,0)</f>
        <v>1</v>
      </c>
      <c r="U7177">
        <f t="shared" si="901"/>
        <v>1452</v>
      </c>
      <c r="V7177">
        <f t="shared" si="902"/>
        <v>44</v>
      </c>
      <c r="W7177">
        <f t="shared" si="903"/>
        <v>769.56000000000006</v>
      </c>
    </row>
    <row r="7178" spans="1:23" ht="15.75" customHeight="1" x14ac:dyDescent="0.3">
      <c r="A7178" s="2" t="s">
        <v>29</v>
      </c>
      <c r="B7178" s="2">
        <v>1185732</v>
      </c>
      <c r="C7178" s="3">
        <v>44486</v>
      </c>
      <c r="D7178" s="12" t="str" cm="1">
        <f t="array" ref="D7178">_xlfn.SWITCH(WEEKDAY(C7178,2), 1, "Lundi", 2, "Mardi", 3, "Mercredi", 4, "Jeudi", 5, "Vendredi", 6, "Samedi", 7, "Dimanche", "Erreur")</f>
        <v>Dimanche</v>
      </c>
      <c r="E7178" s="2" t="s">
        <v>14</v>
      </c>
      <c r="F7178" s="2" t="s">
        <v>117</v>
      </c>
      <c r="G7178" s="2" t="s">
        <v>92</v>
      </c>
      <c r="H7178" s="4" t="s">
        <v>20</v>
      </c>
      <c r="I7178" s="5">
        <v>32</v>
      </c>
      <c r="J7178" s="6">
        <v>47</v>
      </c>
      <c r="K7178" s="7">
        <v>1504</v>
      </c>
      <c r="L7178" s="7">
        <v>797.12</v>
      </c>
      <c r="M7178" s="8">
        <v>0.53</v>
      </c>
      <c r="N7178" s="2" t="s">
        <v>82</v>
      </c>
      <c r="O7178">
        <f t="shared" si="896"/>
        <v>2021</v>
      </c>
      <c r="P7178">
        <f t="shared" si="897"/>
        <v>10</v>
      </c>
      <c r="Q7178" t="str">
        <f t="shared" si="898"/>
        <v>oct</v>
      </c>
      <c r="R7178" t="str">
        <f t="shared" si="899"/>
        <v>West Virginia</v>
      </c>
      <c r="S7178" t="str">
        <f t="shared" si="900"/>
        <v>2021-10</v>
      </c>
      <c r="T7178">
        <f>IF(AND(COUNTIF(Calculs!$Q$2:$Q$12,$O7178)&gt;0,COUNTIF(Calculs!$S$2:$S$12,$E7178)&gt;0,COUNTIF(Calculs!$U$2:$U$12,$H7178)&gt;0),1,0)</f>
        <v>1</v>
      </c>
      <c r="U7178">
        <f t="shared" si="901"/>
        <v>1504</v>
      </c>
      <c r="V7178">
        <f t="shared" si="902"/>
        <v>47</v>
      </c>
      <c r="W7178">
        <f t="shared" si="903"/>
        <v>797.12</v>
      </c>
    </row>
    <row r="7179" spans="1:23" ht="15.75" customHeight="1" x14ac:dyDescent="0.3">
      <c r="A7179" s="2" t="s">
        <v>29</v>
      </c>
      <c r="B7179" s="2">
        <v>1185732</v>
      </c>
      <c r="C7179" s="3">
        <v>44486</v>
      </c>
      <c r="D7179" s="12" t="str" cm="1">
        <f t="array" ref="D7179">_xlfn.SWITCH(WEEKDAY(C7179,2), 1, "Lundi", 2, "Mardi", 3, "Mercredi", 4, "Jeudi", 5, "Vendredi", 6, "Samedi", 7, "Dimanche", "Erreur")</f>
        <v>Dimanche</v>
      </c>
      <c r="E7179" s="2" t="s">
        <v>14</v>
      </c>
      <c r="F7179" s="2" t="s">
        <v>117</v>
      </c>
      <c r="G7179" s="2" t="s">
        <v>92</v>
      </c>
      <c r="H7179" s="4" t="s">
        <v>21</v>
      </c>
      <c r="I7179" s="5">
        <v>41</v>
      </c>
      <c r="J7179" s="6">
        <v>53</v>
      </c>
      <c r="K7179" s="7">
        <v>2173</v>
      </c>
      <c r="L7179" s="7">
        <v>1195.1500000000001</v>
      </c>
      <c r="M7179" s="8">
        <v>0.55000000000000004</v>
      </c>
      <c r="N7179" s="2" t="s">
        <v>82</v>
      </c>
      <c r="O7179">
        <f t="shared" si="896"/>
        <v>2021</v>
      </c>
      <c r="P7179">
        <f t="shared" si="897"/>
        <v>10</v>
      </c>
      <c r="Q7179" t="str">
        <f t="shared" si="898"/>
        <v>oct</v>
      </c>
      <c r="R7179" t="str">
        <f t="shared" si="899"/>
        <v>West Virginia</v>
      </c>
      <c r="S7179" t="str">
        <f t="shared" si="900"/>
        <v>2021-10</v>
      </c>
      <c r="T7179">
        <f>IF(AND(COUNTIF(Calculs!$Q$2:$Q$12,$O7179)&gt;0,COUNTIF(Calculs!$S$2:$S$12,$E7179)&gt;0,COUNTIF(Calculs!$U$2:$U$12,$H7179)&gt;0),1,0)</f>
        <v>1</v>
      </c>
      <c r="U7179">
        <f t="shared" si="901"/>
        <v>2173</v>
      </c>
      <c r="V7179">
        <f t="shared" si="902"/>
        <v>53</v>
      </c>
      <c r="W7179">
        <f t="shared" si="903"/>
        <v>1195.1500000000001</v>
      </c>
    </row>
    <row r="7180" spans="1:23" ht="15.75" customHeight="1" x14ac:dyDescent="0.3">
      <c r="A7180" s="2" t="s">
        <v>13</v>
      </c>
      <c r="B7180" s="2">
        <v>1185732</v>
      </c>
      <c r="C7180" s="3">
        <v>44486</v>
      </c>
      <c r="D7180" s="12" t="str" cm="1">
        <f t="array" ref="D7180">_xlfn.SWITCH(WEEKDAY(C7180,2), 1, "Lundi", 2, "Mardi", 3, "Mercredi", 4, "Jeudi", 5, "Vendredi", 6, "Samedi", 7, "Dimanche", "Erreur")</f>
        <v>Dimanche</v>
      </c>
      <c r="E7180" s="2" t="s">
        <v>14</v>
      </c>
      <c r="F7180" s="2" t="s">
        <v>117</v>
      </c>
      <c r="G7180" s="2" t="s">
        <v>92</v>
      </c>
      <c r="H7180" s="4" t="s">
        <v>22</v>
      </c>
      <c r="I7180" s="5">
        <v>47</v>
      </c>
      <c r="J7180" s="6">
        <v>84</v>
      </c>
      <c r="K7180" s="7">
        <v>3948</v>
      </c>
      <c r="L7180" s="7">
        <v>1974</v>
      </c>
      <c r="M7180" s="8">
        <v>0.5</v>
      </c>
      <c r="N7180" s="2" t="s">
        <v>82</v>
      </c>
      <c r="O7180">
        <f t="shared" si="896"/>
        <v>2021</v>
      </c>
      <c r="P7180">
        <f t="shared" si="897"/>
        <v>10</v>
      </c>
      <c r="Q7180" t="str">
        <f t="shared" si="898"/>
        <v>oct</v>
      </c>
      <c r="R7180" t="str">
        <f t="shared" si="899"/>
        <v>West Virginia</v>
      </c>
      <c r="S7180" t="str">
        <f t="shared" si="900"/>
        <v>2021-10</v>
      </c>
      <c r="T7180">
        <f>IF(AND(COUNTIF(Calculs!$Q$2:$Q$12,$O7180)&gt;0,COUNTIF(Calculs!$S$2:$S$12,$E7180)&gt;0,COUNTIF(Calculs!$U$2:$U$12,$H7180)&gt;0),1,0)</f>
        <v>1</v>
      </c>
      <c r="U7180">
        <f t="shared" si="901"/>
        <v>3948</v>
      </c>
      <c r="V7180">
        <f t="shared" si="902"/>
        <v>84</v>
      </c>
      <c r="W7180">
        <f t="shared" si="903"/>
        <v>1974</v>
      </c>
    </row>
    <row r="7181" spans="1:23" ht="15.75" customHeight="1" x14ac:dyDescent="0.3">
      <c r="A7181" s="2" t="s">
        <v>13</v>
      </c>
      <c r="B7181" s="2">
        <v>1185732</v>
      </c>
      <c r="C7181" s="3">
        <v>44517</v>
      </c>
      <c r="D7181" s="12" t="str" cm="1">
        <f t="array" ref="D7181">_xlfn.SWITCH(WEEKDAY(C7181,2), 1, "Lundi", 2, "Mardi", 3, "Mercredi", 4, "Jeudi", 5, "Vendredi", 6, "Samedi", 7, "Dimanche", "Erreur")</f>
        <v>Mercredi</v>
      </c>
      <c r="E7181" s="2" t="s">
        <v>14</v>
      </c>
      <c r="F7181" s="2" t="s">
        <v>117</v>
      </c>
      <c r="G7181" s="2" t="s">
        <v>92</v>
      </c>
      <c r="H7181" s="4" t="s">
        <v>16</v>
      </c>
      <c r="I7181" s="5">
        <v>44</v>
      </c>
      <c r="J7181" s="6">
        <v>117</v>
      </c>
      <c r="K7181" s="7">
        <v>5148</v>
      </c>
      <c r="L7181" s="7">
        <v>2676.96</v>
      </c>
      <c r="M7181" s="8">
        <v>0.52</v>
      </c>
      <c r="N7181" s="2" t="s">
        <v>82</v>
      </c>
      <c r="O7181">
        <f t="shared" si="896"/>
        <v>2021</v>
      </c>
      <c r="P7181">
        <f t="shared" si="897"/>
        <v>11</v>
      </c>
      <c r="Q7181" t="str">
        <f t="shared" si="898"/>
        <v>nov</v>
      </c>
      <c r="R7181" t="str">
        <f t="shared" si="899"/>
        <v>West Virginia</v>
      </c>
      <c r="S7181" t="str">
        <f t="shared" si="900"/>
        <v>2021-11</v>
      </c>
      <c r="T7181">
        <f>IF(AND(COUNTIF(Calculs!$Q$2:$Q$12,$O7181)&gt;0,COUNTIF(Calculs!$S$2:$S$12,$E7181)&gt;0,COUNTIF(Calculs!$U$2:$U$12,$H7181)&gt;0),1,0)</f>
        <v>1</v>
      </c>
      <c r="U7181">
        <f t="shared" si="901"/>
        <v>5148</v>
      </c>
      <c r="V7181">
        <f t="shared" si="902"/>
        <v>117</v>
      </c>
      <c r="W7181">
        <f t="shared" si="903"/>
        <v>2676.96</v>
      </c>
    </row>
    <row r="7182" spans="1:23" ht="15.75" customHeight="1" x14ac:dyDescent="0.3">
      <c r="A7182" s="2" t="s">
        <v>13</v>
      </c>
      <c r="B7182" s="2">
        <v>1185732</v>
      </c>
      <c r="C7182" s="3">
        <v>44517</v>
      </c>
      <c r="D7182" s="12" t="str" cm="1">
        <f t="array" ref="D7182">_xlfn.SWITCH(WEEKDAY(C7182,2), 1, "Lundi", 2, "Mardi", 3, "Mercredi", 4, "Jeudi", 5, "Vendredi", 6, "Samedi", 7, "Dimanche", "Erreur")</f>
        <v>Mercredi</v>
      </c>
      <c r="E7182" s="2" t="s">
        <v>14</v>
      </c>
      <c r="F7182" s="2" t="s">
        <v>117</v>
      </c>
      <c r="G7182" s="2" t="s">
        <v>92</v>
      </c>
      <c r="H7182" s="4" t="s">
        <v>18</v>
      </c>
      <c r="I7182" s="5">
        <v>33</v>
      </c>
      <c r="J7182" s="6">
        <v>95</v>
      </c>
      <c r="K7182" s="7">
        <v>3135</v>
      </c>
      <c r="L7182" s="7">
        <v>1661.5500000000002</v>
      </c>
      <c r="M7182" s="8">
        <v>0.53</v>
      </c>
      <c r="N7182" s="2" t="s">
        <v>82</v>
      </c>
      <c r="O7182">
        <f t="shared" si="896"/>
        <v>2021</v>
      </c>
      <c r="P7182">
        <f t="shared" si="897"/>
        <v>11</v>
      </c>
      <c r="Q7182" t="str">
        <f t="shared" si="898"/>
        <v>nov</v>
      </c>
      <c r="R7182" t="str">
        <f t="shared" si="899"/>
        <v>West Virginia</v>
      </c>
      <c r="S7182" t="str">
        <f t="shared" si="900"/>
        <v>2021-11</v>
      </c>
      <c r="T7182">
        <f>IF(AND(COUNTIF(Calculs!$Q$2:$Q$12,$O7182)&gt;0,COUNTIF(Calculs!$S$2:$S$12,$E7182)&gt;0,COUNTIF(Calculs!$U$2:$U$12,$H7182)&gt;0),1,0)</f>
        <v>1</v>
      </c>
      <c r="U7182">
        <f t="shared" si="901"/>
        <v>3135</v>
      </c>
      <c r="V7182">
        <f t="shared" si="902"/>
        <v>95</v>
      </c>
      <c r="W7182">
        <f t="shared" si="903"/>
        <v>1661.5500000000002</v>
      </c>
    </row>
    <row r="7183" spans="1:23" ht="15.75" customHeight="1" x14ac:dyDescent="0.3">
      <c r="A7183" s="2" t="s">
        <v>13</v>
      </c>
      <c r="B7183" s="2">
        <v>1185732</v>
      </c>
      <c r="C7183" s="3">
        <v>44517</v>
      </c>
      <c r="D7183" s="12" t="str" cm="1">
        <f t="array" ref="D7183">_xlfn.SWITCH(WEEKDAY(C7183,2), 1, "Lundi", 2, "Mardi", 3, "Mercredi", 4, "Jeudi", 5, "Vendredi", 6, "Samedi", 7, "Dimanche", "Erreur")</f>
        <v>Mercredi</v>
      </c>
      <c r="E7183" s="2" t="s">
        <v>14</v>
      </c>
      <c r="F7183" s="2" t="s">
        <v>117</v>
      </c>
      <c r="G7183" s="2" t="s">
        <v>92</v>
      </c>
      <c r="H7183" s="4" t="s">
        <v>19</v>
      </c>
      <c r="I7183" s="5">
        <v>32</v>
      </c>
      <c r="J7183" s="6">
        <v>77</v>
      </c>
      <c r="K7183" s="7">
        <v>2464</v>
      </c>
      <c r="L7183" s="7">
        <v>1232</v>
      </c>
      <c r="M7183" s="8">
        <v>0.5</v>
      </c>
      <c r="N7183" s="2" t="s">
        <v>82</v>
      </c>
      <c r="O7183">
        <f t="shared" si="896"/>
        <v>2021</v>
      </c>
      <c r="P7183">
        <f t="shared" si="897"/>
        <v>11</v>
      </c>
      <c r="Q7183" t="str">
        <f t="shared" si="898"/>
        <v>nov</v>
      </c>
      <c r="R7183" t="str">
        <f t="shared" si="899"/>
        <v>West Virginia</v>
      </c>
      <c r="S7183" t="str">
        <f t="shared" si="900"/>
        <v>2021-11</v>
      </c>
      <c r="T7183">
        <f>IF(AND(COUNTIF(Calculs!$Q$2:$Q$12,$O7183)&gt;0,COUNTIF(Calculs!$S$2:$S$12,$E7183)&gt;0,COUNTIF(Calculs!$U$2:$U$12,$H7183)&gt;0),1,0)</f>
        <v>1</v>
      </c>
      <c r="U7183">
        <f t="shared" si="901"/>
        <v>2464</v>
      </c>
      <c r="V7183">
        <f t="shared" si="902"/>
        <v>77</v>
      </c>
      <c r="W7183">
        <f t="shared" si="903"/>
        <v>1232</v>
      </c>
    </row>
    <row r="7184" spans="1:23" ht="15.75" customHeight="1" x14ac:dyDescent="0.3">
      <c r="A7184" s="2" t="s">
        <v>13</v>
      </c>
      <c r="B7184" s="2">
        <v>1185732</v>
      </c>
      <c r="C7184" s="3">
        <v>44517</v>
      </c>
      <c r="D7184" s="12" t="str" cm="1">
        <f t="array" ref="D7184">_xlfn.SWITCH(WEEKDAY(C7184,2), 1, "Lundi", 2, "Mardi", 3, "Mercredi", 4, "Jeudi", 5, "Vendredi", 6, "Samedi", 7, "Dimanche", "Erreur")</f>
        <v>Mercredi</v>
      </c>
      <c r="E7184" s="2" t="s">
        <v>14</v>
      </c>
      <c r="F7184" s="2" t="s">
        <v>117</v>
      </c>
      <c r="G7184" s="2" t="s">
        <v>92</v>
      </c>
      <c r="H7184" s="4" t="s">
        <v>20</v>
      </c>
      <c r="I7184" s="5">
        <v>38</v>
      </c>
      <c r="J7184" s="6">
        <v>91</v>
      </c>
      <c r="K7184" s="7">
        <v>3458</v>
      </c>
      <c r="L7184" s="7">
        <v>1901.9</v>
      </c>
      <c r="M7184" s="8">
        <v>0.55000000000000004</v>
      </c>
      <c r="N7184" s="2" t="s">
        <v>82</v>
      </c>
      <c r="O7184">
        <f t="shared" si="896"/>
        <v>2021</v>
      </c>
      <c r="P7184">
        <f t="shared" si="897"/>
        <v>11</v>
      </c>
      <c r="Q7184" t="str">
        <f t="shared" si="898"/>
        <v>nov</v>
      </c>
      <c r="R7184" t="str">
        <f t="shared" si="899"/>
        <v>West Virginia</v>
      </c>
      <c r="S7184" t="str">
        <f t="shared" si="900"/>
        <v>2021-11</v>
      </c>
      <c r="T7184">
        <f>IF(AND(COUNTIF(Calculs!$Q$2:$Q$12,$O7184)&gt;0,COUNTIF(Calculs!$S$2:$S$12,$E7184)&gt;0,COUNTIF(Calculs!$U$2:$U$12,$H7184)&gt;0),1,0)</f>
        <v>1</v>
      </c>
      <c r="U7184">
        <f t="shared" si="901"/>
        <v>3458</v>
      </c>
      <c r="V7184">
        <f t="shared" si="902"/>
        <v>91</v>
      </c>
      <c r="W7184">
        <f t="shared" si="903"/>
        <v>1901.9</v>
      </c>
    </row>
    <row r="7185" spans="1:23" ht="15.75" customHeight="1" x14ac:dyDescent="0.3">
      <c r="A7185" s="2" t="s">
        <v>13</v>
      </c>
      <c r="B7185" s="2">
        <v>1185732</v>
      </c>
      <c r="C7185" s="3">
        <v>44517</v>
      </c>
      <c r="D7185" s="12" t="str" cm="1">
        <f t="array" ref="D7185">_xlfn.SWITCH(WEEKDAY(C7185,2), 1, "Lundi", 2, "Mardi", 3, "Mercredi", 4, "Jeudi", 5, "Vendredi", 6, "Samedi", 7, "Dimanche", "Erreur")</f>
        <v>Mercredi</v>
      </c>
      <c r="E7185" s="2" t="s">
        <v>14</v>
      </c>
      <c r="F7185" s="2" t="s">
        <v>117</v>
      </c>
      <c r="G7185" s="2" t="s">
        <v>92</v>
      </c>
      <c r="H7185" s="4" t="s">
        <v>21</v>
      </c>
      <c r="I7185" s="5">
        <v>62</v>
      </c>
      <c r="J7185" s="6">
        <v>78</v>
      </c>
      <c r="K7185" s="7">
        <v>4836</v>
      </c>
      <c r="L7185" s="7">
        <v>2563.08</v>
      </c>
      <c r="M7185" s="8">
        <v>0.53</v>
      </c>
      <c r="N7185" s="2" t="s">
        <v>82</v>
      </c>
      <c r="O7185">
        <f t="shared" si="896"/>
        <v>2021</v>
      </c>
      <c r="P7185">
        <f t="shared" si="897"/>
        <v>11</v>
      </c>
      <c r="Q7185" t="str">
        <f t="shared" si="898"/>
        <v>nov</v>
      </c>
      <c r="R7185" t="str">
        <f t="shared" si="899"/>
        <v>West Virginia</v>
      </c>
      <c r="S7185" t="str">
        <f t="shared" si="900"/>
        <v>2021-11</v>
      </c>
      <c r="T7185">
        <f>IF(AND(COUNTIF(Calculs!$Q$2:$Q$12,$O7185)&gt;0,COUNTIF(Calculs!$S$2:$S$12,$E7185)&gt;0,COUNTIF(Calculs!$U$2:$U$12,$H7185)&gt;0),1,0)</f>
        <v>1</v>
      </c>
      <c r="U7185">
        <f t="shared" si="901"/>
        <v>4836</v>
      </c>
      <c r="V7185">
        <f t="shared" si="902"/>
        <v>78</v>
      </c>
      <c r="W7185">
        <f t="shared" si="903"/>
        <v>2563.08</v>
      </c>
    </row>
    <row r="7186" spans="1:23" ht="15.75" customHeight="1" x14ac:dyDescent="0.3">
      <c r="A7186" s="2" t="s">
        <v>13</v>
      </c>
      <c r="B7186" s="2">
        <v>1185732</v>
      </c>
      <c r="C7186" s="3">
        <v>44517</v>
      </c>
      <c r="D7186" s="12" t="str" cm="1">
        <f t="array" ref="D7186">_xlfn.SWITCH(WEEKDAY(C7186,2), 1, "Lundi", 2, "Mardi", 3, "Mercredi", 4, "Jeudi", 5, "Vendredi", 6, "Samedi", 7, "Dimanche", "Erreur")</f>
        <v>Mercredi</v>
      </c>
      <c r="E7186" s="2" t="s">
        <v>14</v>
      </c>
      <c r="F7186" s="2" t="s">
        <v>117</v>
      </c>
      <c r="G7186" s="2" t="s">
        <v>92</v>
      </c>
      <c r="H7186" s="4" t="s">
        <v>22</v>
      </c>
      <c r="I7186" s="5">
        <v>64</v>
      </c>
      <c r="J7186" s="6">
        <v>100</v>
      </c>
      <c r="K7186" s="7">
        <v>6400</v>
      </c>
      <c r="L7186" s="7">
        <v>3264</v>
      </c>
      <c r="M7186" s="8">
        <v>0.51</v>
      </c>
      <c r="N7186" s="2" t="s">
        <v>82</v>
      </c>
      <c r="O7186">
        <f t="shared" si="896"/>
        <v>2021</v>
      </c>
      <c r="P7186">
        <f t="shared" si="897"/>
        <v>11</v>
      </c>
      <c r="Q7186" t="str">
        <f t="shared" si="898"/>
        <v>nov</v>
      </c>
      <c r="R7186" t="str">
        <f t="shared" si="899"/>
        <v>West Virginia</v>
      </c>
      <c r="S7186" t="str">
        <f t="shared" si="900"/>
        <v>2021-11</v>
      </c>
      <c r="T7186">
        <f>IF(AND(COUNTIF(Calculs!$Q$2:$Q$12,$O7186)&gt;0,COUNTIF(Calculs!$S$2:$S$12,$E7186)&gt;0,COUNTIF(Calculs!$U$2:$U$12,$H7186)&gt;0),1,0)</f>
        <v>1</v>
      </c>
      <c r="U7186">
        <f t="shared" si="901"/>
        <v>6400</v>
      </c>
      <c r="V7186">
        <f t="shared" si="902"/>
        <v>100</v>
      </c>
      <c r="W7186">
        <f t="shared" si="903"/>
        <v>3264</v>
      </c>
    </row>
    <row r="7187" spans="1:23" ht="15.75" customHeight="1" x14ac:dyDescent="0.3">
      <c r="A7187" s="2" t="s">
        <v>13</v>
      </c>
      <c r="B7187" s="2">
        <v>1185732</v>
      </c>
      <c r="C7187" s="3">
        <v>44546</v>
      </c>
      <c r="D7187" s="12" t="str" cm="1">
        <f t="array" ref="D7187">_xlfn.SWITCH(WEEKDAY(C7187,2), 1, "Lundi", 2, "Mardi", 3, "Mercredi", 4, "Jeudi", 5, "Vendredi", 6, "Samedi", 7, "Dimanche", "Erreur")</f>
        <v>Jeudi</v>
      </c>
      <c r="E7187" s="2" t="s">
        <v>14</v>
      </c>
      <c r="F7187" s="2" t="s">
        <v>117</v>
      </c>
      <c r="G7187" s="2" t="s">
        <v>92</v>
      </c>
      <c r="H7187" s="4" t="s">
        <v>16</v>
      </c>
      <c r="I7187" s="5">
        <v>60</v>
      </c>
      <c r="J7187" s="6">
        <v>176</v>
      </c>
      <c r="K7187" s="7">
        <v>10560</v>
      </c>
      <c r="L7187" s="7">
        <v>5491.2</v>
      </c>
      <c r="M7187" s="8">
        <v>0.52</v>
      </c>
      <c r="N7187" s="2" t="s">
        <v>82</v>
      </c>
      <c r="O7187">
        <f t="shared" si="896"/>
        <v>2021</v>
      </c>
      <c r="P7187">
        <f t="shared" si="897"/>
        <v>12</v>
      </c>
      <c r="Q7187" t="str">
        <f t="shared" si="898"/>
        <v>déc</v>
      </c>
      <c r="R7187" t="str">
        <f t="shared" si="899"/>
        <v>West Virginia</v>
      </c>
      <c r="S7187" t="str">
        <f t="shared" si="900"/>
        <v>2021-12</v>
      </c>
      <c r="T7187">
        <f>IF(AND(COUNTIF(Calculs!$Q$2:$Q$12,$O7187)&gt;0,COUNTIF(Calculs!$S$2:$S$12,$E7187)&gt;0,COUNTIF(Calculs!$U$2:$U$12,$H7187)&gt;0),1,0)</f>
        <v>1</v>
      </c>
      <c r="U7187">
        <f t="shared" si="901"/>
        <v>10560</v>
      </c>
      <c r="V7187">
        <f t="shared" si="902"/>
        <v>176</v>
      </c>
      <c r="W7187">
        <f t="shared" si="903"/>
        <v>5491.2</v>
      </c>
    </row>
    <row r="7188" spans="1:23" ht="15.75" customHeight="1" x14ac:dyDescent="0.3">
      <c r="A7188" s="2" t="s">
        <v>13</v>
      </c>
      <c r="B7188" s="2">
        <v>1185732</v>
      </c>
      <c r="C7188" s="3">
        <v>44546</v>
      </c>
      <c r="D7188" s="12" t="str" cm="1">
        <f t="array" ref="D7188">_xlfn.SWITCH(WEEKDAY(C7188,2), 1, "Lundi", 2, "Mardi", 3, "Mercredi", 4, "Jeudi", 5, "Vendredi", 6, "Samedi", 7, "Dimanche", "Erreur")</f>
        <v>Jeudi</v>
      </c>
      <c r="E7188" s="2" t="s">
        <v>14</v>
      </c>
      <c r="F7188" s="2" t="s">
        <v>117</v>
      </c>
      <c r="G7188" s="2" t="s">
        <v>92</v>
      </c>
      <c r="H7188" s="4" t="s">
        <v>18</v>
      </c>
      <c r="I7188" s="5">
        <v>52</v>
      </c>
      <c r="J7188" s="6">
        <v>135</v>
      </c>
      <c r="K7188" s="7">
        <v>7020</v>
      </c>
      <c r="L7188" s="7">
        <v>3650.4</v>
      </c>
      <c r="M7188" s="8">
        <v>0.52</v>
      </c>
      <c r="N7188" s="2" t="s">
        <v>82</v>
      </c>
      <c r="O7188">
        <f t="shared" si="896"/>
        <v>2021</v>
      </c>
      <c r="P7188">
        <f t="shared" si="897"/>
        <v>12</v>
      </c>
      <c r="Q7188" t="str">
        <f t="shared" si="898"/>
        <v>déc</v>
      </c>
      <c r="R7188" t="str">
        <f t="shared" si="899"/>
        <v>West Virginia</v>
      </c>
      <c r="S7188" t="str">
        <f t="shared" si="900"/>
        <v>2021-12</v>
      </c>
      <c r="T7188">
        <f>IF(AND(COUNTIF(Calculs!$Q$2:$Q$12,$O7188)&gt;0,COUNTIF(Calculs!$S$2:$S$12,$E7188)&gt;0,COUNTIF(Calculs!$U$2:$U$12,$H7188)&gt;0),1,0)</f>
        <v>1</v>
      </c>
      <c r="U7188">
        <f t="shared" si="901"/>
        <v>7020</v>
      </c>
      <c r="V7188">
        <f t="shared" si="902"/>
        <v>135</v>
      </c>
      <c r="W7188">
        <f t="shared" si="903"/>
        <v>3650.4</v>
      </c>
    </row>
    <row r="7189" spans="1:23" ht="15.75" customHeight="1" x14ac:dyDescent="0.3">
      <c r="A7189" s="2" t="s">
        <v>29</v>
      </c>
      <c r="B7189" s="2">
        <v>1185732</v>
      </c>
      <c r="C7189" s="3">
        <v>44546</v>
      </c>
      <c r="D7189" s="12" t="str" cm="1">
        <f t="array" ref="D7189">_xlfn.SWITCH(WEEKDAY(C7189,2), 1, "Lundi", 2, "Mardi", 3, "Mercredi", 4, "Jeudi", 5, "Vendredi", 6, "Samedi", 7, "Dimanche", "Erreur")</f>
        <v>Jeudi</v>
      </c>
      <c r="E7189" s="2" t="s">
        <v>14</v>
      </c>
      <c r="F7189" s="2" t="s">
        <v>117</v>
      </c>
      <c r="G7189" s="2" t="s">
        <v>92</v>
      </c>
      <c r="H7189" s="4" t="s">
        <v>19</v>
      </c>
      <c r="I7189" s="5">
        <v>50</v>
      </c>
      <c r="J7189" s="6">
        <v>112</v>
      </c>
      <c r="K7189" s="7">
        <v>5600</v>
      </c>
      <c r="L7189" s="7">
        <v>2968</v>
      </c>
      <c r="M7189" s="8">
        <v>0.53</v>
      </c>
      <c r="N7189" s="2" t="s">
        <v>82</v>
      </c>
      <c r="O7189">
        <f t="shared" si="896"/>
        <v>2021</v>
      </c>
      <c r="P7189">
        <f t="shared" si="897"/>
        <v>12</v>
      </c>
      <c r="Q7189" t="str">
        <f t="shared" si="898"/>
        <v>déc</v>
      </c>
      <c r="R7189" t="str">
        <f t="shared" si="899"/>
        <v>West Virginia</v>
      </c>
      <c r="S7189" t="str">
        <f t="shared" si="900"/>
        <v>2021-12</v>
      </c>
      <c r="T7189">
        <f>IF(AND(COUNTIF(Calculs!$Q$2:$Q$12,$O7189)&gt;0,COUNTIF(Calculs!$S$2:$S$12,$E7189)&gt;0,COUNTIF(Calculs!$U$2:$U$12,$H7189)&gt;0),1,0)</f>
        <v>1</v>
      </c>
      <c r="U7189">
        <f t="shared" si="901"/>
        <v>5600</v>
      </c>
      <c r="V7189">
        <f t="shared" si="902"/>
        <v>112</v>
      </c>
      <c r="W7189">
        <f t="shared" si="903"/>
        <v>2968</v>
      </c>
    </row>
    <row r="7190" spans="1:23" ht="15.75" customHeight="1" x14ac:dyDescent="0.3">
      <c r="A7190" s="2" t="s">
        <v>13</v>
      </c>
      <c r="B7190" s="2">
        <v>1185732</v>
      </c>
      <c r="C7190" s="3">
        <v>44546</v>
      </c>
      <c r="D7190" s="12" t="str" cm="1">
        <f t="array" ref="D7190">_xlfn.SWITCH(WEEKDAY(C7190,2), 1, "Lundi", 2, "Mardi", 3, "Mercredi", 4, "Jeudi", 5, "Vendredi", 6, "Samedi", 7, "Dimanche", "Erreur")</f>
        <v>Jeudi</v>
      </c>
      <c r="E7190" s="2" t="s">
        <v>14</v>
      </c>
      <c r="F7190" s="2" t="s">
        <v>117</v>
      </c>
      <c r="G7190" s="2" t="s">
        <v>92</v>
      </c>
      <c r="H7190" s="4" t="s">
        <v>20</v>
      </c>
      <c r="I7190" s="5">
        <v>53</v>
      </c>
      <c r="J7190" s="6">
        <v>102</v>
      </c>
      <c r="K7190" s="7">
        <v>5406</v>
      </c>
      <c r="L7190" s="7">
        <v>2757.06</v>
      </c>
      <c r="M7190" s="8">
        <v>0.51</v>
      </c>
      <c r="N7190" s="2" t="s">
        <v>82</v>
      </c>
      <c r="O7190">
        <f t="shared" si="896"/>
        <v>2021</v>
      </c>
      <c r="P7190">
        <f t="shared" si="897"/>
        <v>12</v>
      </c>
      <c r="Q7190" t="str">
        <f t="shared" si="898"/>
        <v>déc</v>
      </c>
      <c r="R7190" t="str">
        <f t="shared" si="899"/>
        <v>West Virginia</v>
      </c>
      <c r="S7190" t="str">
        <f t="shared" si="900"/>
        <v>2021-12</v>
      </c>
      <c r="T7190">
        <f>IF(AND(COUNTIF(Calculs!$Q$2:$Q$12,$O7190)&gt;0,COUNTIF(Calculs!$S$2:$S$12,$E7190)&gt;0,COUNTIF(Calculs!$U$2:$U$12,$H7190)&gt;0),1,0)</f>
        <v>1</v>
      </c>
      <c r="U7190">
        <f t="shared" si="901"/>
        <v>5406</v>
      </c>
      <c r="V7190">
        <f t="shared" si="902"/>
        <v>102</v>
      </c>
      <c r="W7190">
        <f t="shared" si="903"/>
        <v>2757.06</v>
      </c>
    </row>
    <row r="7191" spans="1:23" ht="15.75" customHeight="1" x14ac:dyDescent="0.3">
      <c r="A7191" s="2" t="s">
        <v>13</v>
      </c>
      <c r="B7191" s="2">
        <v>1185732</v>
      </c>
      <c r="C7191" s="3">
        <v>44546</v>
      </c>
      <c r="D7191" s="12" t="str" cm="1">
        <f t="array" ref="D7191">_xlfn.SWITCH(WEEKDAY(C7191,2), 1, "Lundi", 2, "Mardi", 3, "Mercredi", 4, "Jeudi", 5, "Vendredi", 6, "Samedi", 7, "Dimanche", "Erreur")</f>
        <v>Jeudi</v>
      </c>
      <c r="E7191" s="2" t="s">
        <v>14</v>
      </c>
      <c r="F7191" s="2" t="s">
        <v>117</v>
      </c>
      <c r="G7191" s="2" t="s">
        <v>92</v>
      </c>
      <c r="H7191" s="4" t="s">
        <v>21</v>
      </c>
      <c r="I7191" s="5">
        <v>61</v>
      </c>
      <c r="J7191" s="6">
        <v>95</v>
      </c>
      <c r="K7191" s="7">
        <v>5795</v>
      </c>
      <c r="L7191" s="7">
        <v>2897.5</v>
      </c>
      <c r="M7191" s="8">
        <v>0.5</v>
      </c>
      <c r="N7191" s="2" t="s">
        <v>82</v>
      </c>
      <c r="O7191">
        <f t="shared" si="896"/>
        <v>2021</v>
      </c>
      <c r="P7191">
        <f t="shared" si="897"/>
        <v>12</v>
      </c>
      <c r="Q7191" t="str">
        <f t="shared" si="898"/>
        <v>déc</v>
      </c>
      <c r="R7191" t="str">
        <f t="shared" si="899"/>
        <v>West Virginia</v>
      </c>
      <c r="S7191" t="str">
        <f t="shared" si="900"/>
        <v>2021-12</v>
      </c>
      <c r="T7191">
        <f>IF(AND(COUNTIF(Calculs!$Q$2:$Q$12,$O7191)&gt;0,COUNTIF(Calculs!$S$2:$S$12,$E7191)&gt;0,COUNTIF(Calculs!$U$2:$U$12,$H7191)&gt;0),1,0)</f>
        <v>1</v>
      </c>
      <c r="U7191">
        <f t="shared" si="901"/>
        <v>5795</v>
      </c>
      <c r="V7191">
        <f t="shared" si="902"/>
        <v>95</v>
      </c>
      <c r="W7191">
        <f t="shared" si="903"/>
        <v>2897.5</v>
      </c>
    </row>
    <row r="7192" spans="1:23" ht="15.75" customHeight="1" x14ac:dyDescent="0.3">
      <c r="A7192" s="2" t="s">
        <v>13</v>
      </c>
      <c r="B7192" s="2">
        <v>1185732</v>
      </c>
      <c r="C7192" s="3">
        <v>44546</v>
      </c>
      <c r="D7192" s="12" t="str" cm="1">
        <f t="array" ref="D7192">_xlfn.SWITCH(WEEKDAY(C7192,2), 1, "Lundi", 2, "Mardi", 3, "Mercredi", 4, "Jeudi", 5, "Vendredi", 6, "Samedi", 7, "Dimanche", "Erreur")</f>
        <v>Jeudi</v>
      </c>
      <c r="E7192" s="2" t="s">
        <v>14</v>
      </c>
      <c r="F7192" s="2" t="s">
        <v>117</v>
      </c>
      <c r="G7192" s="2" t="s">
        <v>92</v>
      </c>
      <c r="H7192" s="4" t="s">
        <v>22</v>
      </c>
      <c r="I7192" s="5">
        <v>68</v>
      </c>
      <c r="J7192" s="6">
        <v>122</v>
      </c>
      <c r="K7192" s="7">
        <v>8296</v>
      </c>
      <c r="L7192" s="7">
        <v>4562.8</v>
      </c>
      <c r="M7192" s="8">
        <v>0.55000000000000004</v>
      </c>
      <c r="N7192" s="2" t="s">
        <v>82</v>
      </c>
      <c r="O7192">
        <f t="shared" si="896"/>
        <v>2021</v>
      </c>
      <c r="P7192">
        <f t="shared" si="897"/>
        <v>12</v>
      </c>
      <c r="Q7192" t="str">
        <f t="shared" si="898"/>
        <v>déc</v>
      </c>
      <c r="R7192" t="str">
        <f t="shared" si="899"/>
        <v>West Virginia</v>
      </c>
      <c r="S7192" t="str">
        <f t="shared" si="900"/>
        <v>2021-12</v>
      </c>
      <c r="T7192">
        <f>IF(AND(COUNTIF(Calculs!$Q$2:$Q$12,$O7192)&gt;0,COUNTIF(Calculs!$S$2:$S$12,$E7192)&gt;0,COUNTIF(Calculs!$U$2:$U$12,$H7192)&gt;0),1,0)</f>
        <v>1</v>
      </c>
      <c r="U7192">
        <f t="shared" si="901"/>
        <v>8296</v>
      </c>
      <c r="V7192">
        <f t="shared" si="902"/>
        <v>122</v>
      </c>
      <c r="W7192">
        <f t="shared" si="903"/>
        <v>4562.8</v>
      </c>
    </row>
    <row r="7193" spans="1:23" ht="15.75" customHeight="1" x14ac:dyDescent="0.3">
      <c r="A7193" s="2" t="s">
        <v>13</v>
      </c>
      <c r="B7193" s="2">
        <v>1185732</v>
      </c>
      <c r="C7193" s="3">
        <v>44220</v>
      </c>
      <c r="D7193" s="12" t="str" cm="1">
        <f t="array" ref="D7193">_xlfn.SWITCH(WEEKDAY(C7193,2), 1, "Lundi", 2, "Mardi", 3, "Mercredi", 4, "Jeudi", 5, "Vendredi", 6, "Samedi", 7, "Dimanche", "Erreur")</f>
        <v>Dimanche</v>
      </c>
      <c r="E7193" s="2" t="s">
        <v>14</v>
      </c>
      <c r="F7193" s="2" t="s">
        <v>117</v>
      </c>
      <c r="G7193" s="2" t="s">
        <v>92</v>
      </c>
      <c r="H7193" s="4" t="s">
        <v>16</v>
      </c>
      <c r="I7193" s="5">
        <v>33</v>
      </c>
      <c r="J7193" s="6">
        <v>106</v>
      </c>
      <c r="K7193" s="7">
        <v>3498</v>
      </c>
      <c r="L7193" s="7">
        <v>1749</v>
      </c>
      <c r="M7193" s="8">
        <v>0.5</v>
      </c>
      <c r="N7193" s="2" t="s">
        <v>82</v>
      </c>
      <c r="O7193">
        <f t="shared" si="896"/>
        <v>2021</v>
      </c>
      <c r="P7193">
        <f t="shared" si="897"/>
        <v>1</v>
      </c>
      <c r="Q7193" t="str">
        <f t="shared" si="898"/>
        <v>janv</v>
      </c>
      <c r="R7193" t="str">
        <f t="shared" si="899"/>
        <v>West Virginia</v>
      </c>
      <c r="S7193" t="str">
        <f t="shared" si="900"/>
        <v>2021-01</v>
      </c>
      <c r="T7193">
        <f>IF(AND(COUNTIF(Calculs!$Q$2:$Q$12,$O7193)&gt;0,COUNTIF(Calculs!$S$2:$S$12,$E7193)&gt;0,COUNTIF(Calculs!$U$2:$U$12,$H7193)&gt;0),1,0)</f>
        <v>1</v>
      </c>
      <c r="U7193">
        <f t="shared" si="901"/>
        <v>3498</v>
      </c>
      <c r="V7193">
        <f t="shared" si="902"/>
        <v>106</v>
      </c>
      <c r="W7193">
        <f t="shared" si="903"/>
        <v>1749</v>
      </c>
    </row>
    <row r="7194" spans="1:23" ht="15.75" customHeight="1" x14ac:dyDescent="0.3">
      <c r="A7194" s="2" t="s">
        <v>13</v>
      </c>
      <c r="B7194" s="2">
        <v>1185732</v>
      </c>
      <c r="C7194" s="3">
        <v>44220</v>
      </c>
      <c r="D7194" s="12" t="str" cm="1">
        <f t="array" ref="D7194">_xlfn.SWITCH(WEEKDAY(C7194,2), 1, "Lundi", 2, "Mardi", 3, "Mercredi", 4, "Jeudi", 5, "Vendredi", 6, "Samedi", 7, "Dimanche", "Erreur")</f>
        <v>Dimanche</v>
      </c>
      <c r="E7194" s="2" t="s">
        <v>14</v>
      </c>
      <c r="F7194" s="2" t="s">
        <v>117</v>
      </c>
      <c r="G7194" s="2" t="s">
        <v>92</v>
      </c>
      <c r="H7194" s="4" t="s">
        <v>18</v>
      </c>
      <c r="I7194" s="5">
        <v>34</v>
      </c>
      <c r="J7194" s="6">
        <v>68</v>
      </c>
      <c r="K7194" s="7">
        <v>2312</v>
      </c>
      <c r="L7194" s="7">
        <v>1086.6399999999999</v>
      </c>
      <c r="M7194" s="8">
        <v>0.47</v>
      </c>
      <c r="N7194" s="2" t="s">
        <v>82</v>
      </c>
      <c r="O7194">
        <f t="shared" si="896"/>
        <v>2021</v>
      </c>
      <c r="P7194">
        <f t="shared" si="897"/>
        <v>1</v>
      </c>
      <c r="Q7194" t="str">
        <f t="shared" si="898"/>
        <v>janv</v>
      </c>
      <c r="R7194" t="str">
        <f t="shared" si="899"/>
        <v>West Virginia</v>
      </c>
      <c r="S7194" t="str">
        <f t="shared" si="900"/>
        <v>2021-01</v>
      </c>
      <c r="T7194">
        <f>IF(AND(COUNTIF(Calculs!$Q$2:$Q$12,$O7194)&gt;0,COUNTIF(Calculs!$S$2:$S$12,$E7194)&gt;0,COUNTIF(Calculs!$U$2:$U$12,$H7194)&gt;0),1,0)</f>
        <v>1</v>
      </c>
      <c r="U7194">
        <f t="shared" si="901"/>
        <v>2312</v>
      </c>
      <c r="V7194">
        <f t="shared" si="902"/>
        <v>68</v>
      </c>
      <c r="W7194">
        <f t="shared" si="903"/>
        <v>1086.6399999999999</v>
      </c>
    </row>
    <row r="7195" spans="1:23" ht="15.75" customHeight="1" x14ac:dyDescent="0.3">
      <c r="A7195" s="2" t="s">
        <v>13</v>
      </c>
      <c r="B7195" s="2">
        <v>1185732</v>
      </c>
      <c r="C7195" s="3">
        <v>44220</v>
      </c>
      <c r="D7195" s="12" t="str" cm="1">
        <f t="array" ref="D7195">_xlfn.SWITCH(WEEKDAY(C7195,2), 1, "Lundi", 2, "Mardi", 3, "Mercredi", 4, "Jeudi", 5, "Vendredi", 6, "Samedi", 7, "Dimanche", "Erreur")</f>
        <v>Dimanche</v>
      </c>
      <c r="E7195" s="2" t="s">
        <v>14</v>
      </c>
      <c r="F7195" s="2" t="s">
        <v>117</v>
      </c>
      <c r="G7195" s="2" t="s">
        <v>92</v>
      </c>
      <c r="H7195" s="4" t="s">
        <v>19</v>
      </c>
      <c r="I7195" s="5">
        <v>24</v>
      </c>
      <c r="J7195" s="6">
        <v>63</v>
      </c>
      <c r="K7195" s="7">
        <v>1512</v>
      </c>
      <c r="L7195" s="7">
        <v>695.52</v>
      </c>
      <c r="M7195" s="8">
        <v>0.45999999999999996</v>
      </c>
      <c r="N7195" s="2" t="s">
        <v>82</v>
      </c>
      <c r="O7195">
        <f t="shared" si="896"/>
        <v>2021</v>
      </c>
      <c r="P7195">
        <f t="shared" si="897"/>
        <v>1</v>
      </c>
      <c r="Q7195" t="str">
        <f t="shared" si="898"/>
        <v>janv</v>
      </c>
      <c r="R7195" t="str">
        <f t="shared" si="899"/>
        <v>West Virginia</v>
      </c>
      <c r="S7195" t="str">
        <f t="shared" si="900"/>
        <v>2021-01</v>
      </c>
      <c r="T7195">
        <f>IF(AND(COUNTIF(Calculs!$Q$2:$Q$12,$O7195)&gt;0,COUNTIF(Calculs!$S$2:$S$12,$E7195)&gt;0,COUNTIF(Calculs!$U$2:$U$12,$H7195)&gt;0),1,0)</f>
        <v>1</v>
      </c>
      <c r="U7195">
        <f t="shared" si="901"/>
        <v>1512</v>
      </c>
      <c r="V7195">
        <f t="shared" si="902"/>
        <v>63</v>
      </c>
      <c r="W7195">
        <f t="shared" si="903"/>
        <v>695.52</v>
      </c>
    </row>
    <row r="7196" spans="1:23" ht="15.75" customHeight="1" x14ac:dyDescent="0.3">
      <c r="A7196" s="2" t="s">
        <v>13</v>
      </c>
      <c r="B7196" s="2">
        <v>1185732</v>
      </c>
      <c r="C7196" s="3">
        <v>44220</v>
      </c>
      <c r="D7196" s="12" t="str" cm="1">
        <f t="array" ref="D7196">_xlfn.SWITCH(WEEKDAY(C7196,2), 1, "Lundi", 2, "Mardi", 3, "Mercredi", 4, "Jeudi", 5, "Vendredi", 6, "Samedi", 7, "Dimanche", "Erreur")</f>
        <v>Dimanche</v>
      </c>
      <c r="E7196" s="2" t="s">
        <v>14</v>
      </c>
      <c r="F7196" s="2" t="s">
        <v>117</v>
      </c>
      <c r="G7196" s="2" t="s">
        <v>92</v>
      </c>
      <c r="H7196" s="4" t="s">
        <v>20</v>
      </c>
      <c r="I7196" s="5">
        <v>28</v>
      </c>
      <c r="J7196" s="6">
        <v>20</v>
      </c>
      <c r="K7196" s="7">
        <v>560</v>
      </c>
      <c r="L7196" s="7">
        <v>280</v>
      </c>
      <c r="M7196" s="8">
        <v>0.5</v>
      </c>
      <c r="N7196" s="2" t="s">
        <v>82</v>
      </c>
      <c r="O7196">
        <f t="shared" si="896"/>
        <v>2021</v>
      </c>
      <c r="P7196">
        <f t="shared" si="897"/>
        <v>1</v>
      </c>
      <c r="Q7196" t="str">
        <f t="shared" si="898"/>
        <v>janv</v>
      </c>
      <c r="R7196" t="str">
        <f t="shared" si="899"/>
        <v>West Virginia</v>
      </c>
      <c r="S7196" t="str">
        <f t="shared" si="900"/>
        <v>2021-01</v>
      </c>
      <c r="T7196">
        <f>IF(AND(COUNTIF(Calculs!$Q$2:$Q$12,$O7196)&gt;0,COUNTIF(Calculs!$S$2:$S$12,$E7196)&gt;0,COUNTIF(Calculs!$U$2:$U$12,$H7196)&gt;0),1,0)</f>
        <v>1</v>
      </c>
      <c r="U7196">
        <f t="shared" si="901"/>
        <v>560</v>
      </c>
      <c r="V7196">
        <f t="shared" si="902"/>
        <v>20</v>
      </c>
      <c r="W7196">
        <f t="shared" si="903"/>
        <v>280</v>
      </c>
    </row>
    <row r="7197" spans="1:23" ht="15.75" customHeight="1" x14ac:dyDescent="0.3">
      <c r="A7197" s="2" t="s">
        <v>13</v>
      </c>
      <c r="B7197" s="2">
        <v>1185732</v>
      </c>
      <c r="C7197" s="3">
        <v>44220</v>
      </c>
      <c r="D7197" s="12" t="str" cm="1">
        <f t="array" ref="D7197">_xlfn.SWITCH(WEEKDAY(C7197,2), 1, "Lundi", 2, "Mardi", 3, "Mercredi", 4, "Jeudi", 5, "Vendredi", 6, "Samedi", 7, "Dimanche", "Erreur")</f>
        <v>Dimanche</v>
      </c>
      <c r="E7197" s="2" t="s">
        <v>14</v>
      </c>
      <c r="F7197" s="2" t="s">
        <v>117</v>
      </c>
      <c r="G7197" s="2" t="s">
        <v>92</v>
      </c>
      <c r="H7197" s="4" t="s">
        <v>21</v>
      </c>
      <c r="I7197" s="5">
        <v>42</v>
      </c>
      <c r="J7197" s="6">
        <v>33</v>
      </c>
      <c r="K7197" s="7">
        <v>1386</v>
      </c>
      <c r="L7197" s="7">
        <v>595.98</v>
      </c>
      <c r="M7197" s="8">
        <v>0.43</v>
      </c>
      <c r="N7197" s="2" t="s">
        <v>82</v>
      </c>
      <c r="O7197">
        <f t="shared" si="896"/>
        <v>2021</v>
      </c>
      <c r="P7197">
        <f t="shared" si="897"/>
        <v>1</v>
      </c>
      <c r="Q7197" t="str">
        <f t="shared" si="898"/>
        <v>janv</v>
      </c>
      <c r="R7197" t="str">
        <f t="shared" si="899"/>
        <v>West Virginia</v>
      </c>
      <c r="S7197" t="str">
        <f t="shared" si="900"/>
        <v>2021-01</v>
      </c>
      <c r="T7197">
        <f>IF(AND(COUNTIF(Calculs!$Q$2:$Q$12,$O7197)&gt;0,COUNTIF(Calculs!$S$2:$S$12,$E7197)&gt;0,COUNTIF(Calculs!$U$2:$U$12,$H7197)&gt;0),1,0)</f>
        <v>1</v>
      </c>
      <c r="U7197">
        <f t="shared" si="901"/>
        <v>1386</v>
      </c>
      <c r="V7197">
        <f t="shared" si="902"/>
        <v>33</v>
      </c>
      <c r="W7197">
        <f t="shared" si="903"/>
        <v>595.98</v>
      </c>
    </row>
    <row r="7198" spans="1:23" ht="15.75" customHeight="1" x14ac:dyDescent="0.3">
      <c r="A7198" s="2" t="s">
        <v>13</v>
      </c>
      <c r="B7198" s="2">
        <v>1185732</v>
      </c>
      <c r="C7198" s="3">
        <v>44220</v>
      </c>
      <c r="D7198" s="12" t="str" cm="1">
        <f t="array" ref="D7198">_xlfn.SWITCH(WEEKDAY(C7198,2), 1, "Lundi", 2, "Mardi", 3, "Mercredi", 4, "Jeudi", 5, "Vendredi", 6, "Samedi", 7, "Dimanche", "Erreur")</f>
        <v>Dimanche</v>
      </c>
      <c r="E7198" s="2" t="s">
        <v>14</v>
      </c>
      <c r="F7198" s="2" t="s">
        <v>117</v>
      </c>
      <c r="G7198" s="2" t="s">
        <v>92</v>
      </c>
      <c r="H7198" s="4" t="s">
        <v>22</v>
      </c>
      <c r="I7198" s="5">
        <v>33</v>
      </c>
      <c r="J7198" s="6">
        <v>59</v>
      </c>
      <c r="K7198" s="7">
        <v>1947</v>
      </c>
      <c r="L7198" s="7">
        <v>778.80000000000007</v>
      </c>
      <c r="M7198" s="8">
        <v>0.4</v>
      </c>
      <c r="N7198" s="2" t="s">
        <v>82</v>
      </c>
      <c r="O7198">
        <f t="shared" si="896"/>
        <v>2021</v>
      </c>
      <c r="P7198">
        <f t="shared" si="897"/>
        <v>1</v>
      </c>
      <c r="Q7198" t="str">
        <f t="shared" si="898"/>
        <v>janv</v>
      </c>
      <c r="R7198" t="str">
        <f t="shared" si="899"/>
        <v>West Virginia</v>
      </c>
      <c r="S7198" t="str">
        <f t="shared" si="900"/>
        <v>2021-01</v>
      </c>
      <c r="T7198">
        <f>IF(AND(COUNTIF(Calculs!$Q$2:$Q$12,$O7198)&gt;0,COUNTIF(Calculs!$S$2:$S$12,$E7198)&gt;0,COUNTIF(Calculs!$U$2:$U$12,$H7198)&gt;0),1,0)</f>
        <v>1</v>
      </c>
      <c r="U7198">
        <f t="shared" si="901"/>
        <v>1947</v>
      </c>
      <c r="V7198">
        <f t="shared" si="902"/>
        <v>59</v>
      </c>
      <c r="W7198">
        <f t="shared" si="903"/>
        <v>778.80000000000007</v>
      </c>
    </row>
    <row r="7199" spans="1:23" ht="15.75" customHeight="1" x14ac:dyDescent="0.3">
      <c r="A7199" s="2" t="s">
        <v>13</v>
      </c>
      <c r="B7199" s="2">
        <v>1185732</v>
      </c>
      <c r="C7199" s="3">
        <v>44249</v>
      </c>
      <c r="D7199" s="12" t="str" cm="1">
        <f t="array" ref="D7199">_xlfn.SWITCH(WEEKDAY(C7199,2), 1, "Lundi", 2, "Mardi", 3, "Mercredi", 4, "Jeudi", 5, "Vendredi", 6, "Samedi", 7, "Dimanche", "Erreur")</f>
        <v>Lundi</v>
      </c>
      <c r="E7199" s="2" t="s">
        <v>14</v>
      </c>
      <c r="F7199" s="2" t="s">
        <v>117</v>
      </c>
      <c r="G7199" s="2" t="s">
        <v>92</v>
      </c>
      <c r="H7199" s="4" t="s">
        <v>16</v>
      </c>
      <c r="I7199" s="5">
        <v>32</v>
      </c>
      <c r="J7199" s="6">
        <v>138</v>
      </c>
      <c r="K7199" s="7">
        <v>4416</v>
      </c>
      <c r="L7199" s="7">
        <v>2340.48</v>
      </c>
      <c r="M7199" s="8">
        <v>0.53</v>
      </c>
      <c r="N7199" s="2" t="s">
        <v>82</v>
      </c>
      <c r="O7199">
        <f t="shared" si="896"/>
        <v>2021</v>
      </c>
      <c r="P7199">
        <f t="shared" si="897"/>
        <v>2</v>
      </c>
      <c r="Q7199" t="str">
        <f t="shared" si="898"/>
        <v>févr</v>
      </c>
      <c r="R7199" t="str">
        <f t="shared" si="899"/>
        <v>West Virginia</v>
      </c>
      <c r="S7199" t="str">
        <f t="shared" si="900"/>
        <v>2021-02</v>
      </c>
      <c r="T7199">
        <f>IF(AND(COUNTIF(Calculs!$Q$2:$Q$12,$O7199)&gt;0,COUNTIF(Calculs!$S$2:$S$12,$E7199)&gt;0,COUNTIF(Calculs!$U$2:$U$12,$H7199)&gt;0),1,0)</f>
        <v>1</v>
      </c>
      <c r="U7199">
        <f t="shared" si="901"/>
        <v>4416</v>
      </c>
      <c r="V7199">
        <f t="shared" si="902"/>
        <v>138</v>
      </c>
      <c r="W7199">
        <f t="shared" si="903"/>
        <v>2340.48</v>
      </c>
    </row>
    <row r="7200" spans="1:23" ht="15.75" customHeight="1" x14ac:dyDescent="0.3">
      <c r="A7200" s="2" t="s">
        <v>29</v>
      </c>
      <c r="B7200" s="2">
        <v>1185732</v>
      </c>
      <c r="C7200" s="3">
        <v>44249</v>
      </c>
      <c r="D7200" s="12" t="str" cm="1">
        <f t="array" ref="D7200">_xlfn.SWITCH(WEEKDAY(C7200,2), 1, "Lundi", 2, "Mardi", 3, "Mercredi", 4, "Jeudi", 5, "Vendredi", 6, "Samedi", 7, "Dimanche", "Erreur")</f>
        <v>Lundi</v>
      </c>
      <c r="E7200" s="2" t="s">
        <v>14</v>
      </c>
      <c r="F7200" s="2" t="s">
        <v>117</v>
      </c>
      <c r="G7200" s="2" t="s">
        <v>92</v>
      </c>
      <c r="H7200" s="4" t="s">
        <v>18</v>
      </c>
      <c r="I7200" s="5">
        <v>34</v>
      </c>
      <c r="J7200" s="6">
        <v>38</v>
      </c>
      <c r="K7200" s="7">
        <v>1292</v>
      </c>
      <c r="L7200" s="7">
        <v>594.31999999999994</v>
      </c>
      <c r="M7200" s="8">
        <v>0.45999999999999996</v>
      </c>
      <c r="N7200" s="2" t="s">
        <v>82</v>
      </c>
      <c r="O7200">
        <f t="shared" si="896"/>
        <v>2021</v>
      </c>
      <c r="P7200">
        <f t="shared" si="897"/>
        <v>2</v>
      </c>
      <c r="Q7200" t="str">
        <f t="shared" si="898"/>
        <v>févr</v>
      </c>
      <c r="R7200" t="str">
        <f t="shared" si="899"/>
        <v>West Virginia</v>
      </c>
      <c r="S7200" t="str">
        <f t="shared" si="900"/>
        <v>2021-02</v>
      </c>
      <c r="T7200">
        <f>IF(AND(COUNTIF(Calculs!$Q$2:$Q$12,$O7200)&gt;0,COUNTIF(Calculs!$S$2:$S$12,$E7200)&gt;0,COUNTIF(Calculs!$U$2:$U$12,$H7200)&gt;0),1,0)</f>
        <v>1</v>
      </c>
      <c r="U7200">
        <f t="shared" si="901"/>
        <v>1292</v>
      </c>
      <c r="V7200">
        <f t="shared" si="902"/>
        <v>38</v>
      </c>
      <c r="W7200">
        <f t="shared" si="903"/>
        <v>594.31999999999994</v>
      </c>
    </row>
    <row r="7201" spans="1:23" ht="15.75" customHeight="1" x14ac:dyDescent="0.3">
      <c r="A7201" s="2" t="s">
        <v>29</v>
      </c>
      <c r="B7201" s="2">
        <v>1185732</v>
      </c>
      <c r="C7201" s="3">
        <v>44249</v>
      </c>
      <c r="D7201" s="12" t="str" cm="1">
        <f t="array" ref="D7201">_xlfn.SWITCH(WEEKDAY(C7201,2), 1, "Lundi", 2, "Mardi", 3, "Mercredi", 4, "Jeudi", 5, "Vendredi", 6, "Samedi", 7, "Dimanche", "Erreur")</f>
        <v>Lundi</v>
      </c>
      <c r="E7201" s="2" t="s">
        <v>14</v>
      </c>
      <c r="F7201" s="2" t="s">
        <v>117</v>
      </c>
      <c r="G7201" s="2" t="s">
        <v>92</v>
      </c>
      <c r="H7201" s="4" t="s">
        <v>19</v>
      </c>
      <c r="I7201" s="5">
        <v>24</v>
      </c>
      <c r="J7201" s="6">
        <v>46</v>
      </c>
      <c r="K7201" s="7">
        <v>1104</v>
      </c>
      <c r="L7201" s="7">
        <v>518.88</v>
      </c>
      <c r="M7201" s="8">
        <v>0.47</v>
      </c>
      <c r="N7201" s="2" t="s">
        <v>82</v>
      </c>
      <c r="O7201">
        <f t="shared" si="896"/>
        <v>2021</v>
      </c>
      <c r="P7201">
        <f t="shared" si="897"/>
        <v>2</v>
      </c>
      <c r="Q7201" t="str">
        <f t="shared" si="898"/>
        <v>févr</v>
      </c>
      <c r="R7201" t="str">
        <f t="shared" si="899"/>
        <v>West Virginia</v>
      </c>
      <c r="S7201" t="str">
        <f t="shared" si="900"/>
        <v>2021-02</v>
      </c>
      <c r="T7201">
        <f>IF(AND(COUNTIF(Calculs!$Q$2:$Q$12,$O7201)&gt;0,COUNTIF(Calculs!$S$2:$S$12,$E7201)&gt;0,COUNTIF(Calculs!$U$2:$U$12,$H7201)&gt;0),1,0)</f>
        <v>1</v>
      </c>
      <c r="U7201">
        <f t="shared" si="901"/>
        <v>1104</v>
      </c>
      <c r="V7201">
        <f t="shared" si="902"/>
        <v>46</v>
      </c>
      <c r="W7201">
        <f t="shared" si="903"/>
        <v>518.88</v>
      </c>
    </row>
    <row r="7202" spans="1:23" ht="15.75" customHeight="1" x14ac:dyDescent="0.3">
      <c r="A7202" s="2" t="s">
        <v>29</v>
      </c>
      <c r="B7202" s="2">
        <v>1185732</v>
      </c>
      <c r="C7202" s="3">
        <v>44249</v>
      </c>
      <c r="D7202" s="12" t="str" cm="1">
        <f t="array" ref="D7202">_xlfn.SWITCH(WEEKDAY(C7202,2), 1, "Lundi", 2, "Mardi", 3, "Mercredi", 4, "Jeudi", 5, "Vendredi", 6, "Samedi", 7, "Dimanche", "Erreur")</f>
        <v>Lundi</v>
      </c>
      <c r="E7202" s="2" t="s">
        <v>14</v>
      </c>
      <c r="F7202" s="2" t="s">
        <v>118</v>
      </c>
      <c r="G7202" s="2" t="s">
        <v>119</v>
      </c>
      <c r="H7202" s="4" t="s">
        <v>20</v>
      </c>
      <c r="I7202" s="5">
        <v>28</v>
      </c>
      <c r="J7202" s="6">
        <v>14</v>
      </c>
      <c r="K7202" s="7">
        <v>392</v>
      </c>
      <c r="L7202" s="7">
        <v>196</v>
      </c>
      <c r="M7202" s="8">
        <v>0.5</v>
      </c>
      <c r="N7202" s="2" t="s">
        <v>82</v>
      </c>
      <c r="O7202">
        <f t="shared" si="896"/>
        <v>2021</v>
      </c>
      <c r="P7202">
        <f t="shared" si="897"/>
        <v>2</v>
      </c>
      <c r="Q7202" t="str">
        <f t="shared" si="898"/>
        <v>févr</v>
      </c>
      <c r="R7202" t="str">
        <f t="shared" si="899"/>
        <v>Maryland</v>
      </c>
      <c r="S7202" t="str">
        <f t="shared" si="900"/>
        <v>2021-02</v>
      </c>
      <c r="T7202">
        <f>IF(AND(COUNTIF(Calculs!$Q$2:$Q$12,$O7202)&gt;0,COUNTIF(Calculs!$S$2:$S$12,$E7202)&gt;0,COUNTIF(Calculs!$U$2:$U$12,$H7202)&gt;0),1,0)</f>
        <v>1</v>
      </c>
      <c r="U7202">
        <f t="shared" si="901"/>
        <v>392</v>
      </c>
      <c r="V7202">
        <f t="shared" si="902"/>
        <v>14</v>
      </c>
      <c r="W7202">
        <f t="shared" si="903"/>
        <v>196</v>
      </c>
    </row>
    <row r="7203" spans="1:23" ht="15.75" customHeight="1" x14ac:dyDescent="0.3">
      <c r="A7203" s="2" t="s">
        <v>29</v>
      </c>
      <c r="B7203" s="2">
        <v>1185732</v>
      </c>
      <c r="C7203" s="3">
        <v>44249</v>
      </c>
      <c r="D7203" s="12" t="str" cm="1">
        <f t="array" ref="D7203">_xlfn.SWITCH(WEEKDAY(C7203,2), 1, "Lundi", 2, "Mardi", 3, "Mercredi", 4, "Jeudi", 5, "Vendredi", 6, "Samedi", 7, "Dimanche", "Erreur")</f>
        <v>Lundi</v>
      </c>
      <c r="E7203" s="2" t="s">
        <v>14</v>
      </c>
      <c r="F7203" s="2" t="s">
        <v>118</v>
      </c>
      <c r="G7203" s="2" t="s">
        <v>119</v>
      </c>
      <c r="H7203" s="4" t="s">
        <v>21</v>
      </c>
      <c r="I7203" s="5">
        <v>41</v>
      </c>
      <c r="J7203" s="6">
        <v>31</v>
      </c>
      <c r="K7203" s="7">
        <v>1271</v>
      </c>
      <c r="L7203" s="7">
        <v>571.94999999999993</v>
      </c>
      <c r="M7203" s="8">
        <v>0.44999999999999996</v>
      </c>
      <c r="N7203" s="2" t="s">
        <v>82</v>
      </c>
      <c r="O7203">
        <f t="shared" si="896"/>
        <v>2021</v>
      </c>
      <c r="P7203">
        <f t="shared" si="897"/>
        <v>2</v>
      </c>
      <c r="Q7203" t="str">
        <f t="shared" si="898"/>
        <v>févr</v>
      </c>
      <c r="R7203" t="str">
        <f t="shared" si="899"/>
        <v>Maryland</v>
      </c>
      <c r="S7203" t="str">
        <f t="shared" si="900"/>
        <v>2021-02</v>
      </c>
      <c r="T7203">
        <f>IF(AND(COUNTIF(Calculs!$Q$2:$Q$12,$O7203)&gt;0,COUNTIF(Calculs!$S$2:$S$12,$E7203)&gt;0,COUNTIF(Calculs!$U$2:$U$12,$H7203)&gt;0),1,0)</f>
        <v>1</v>
      </c>
      <c r="U7203">
        <f t="shared" si="901"/>
        <v>1271</v>
      </c>
      <c r="V7203">
        <f t="shared" si="902"/>
        <v>31</v>
      </c>
      <c r="W7203">
        <f t="shared" si="903"/>
        <v>571.94999999999993</v>
      </c>
    </row>
    <row r="7204" spans="1:23" ht="15.75" customHeight="1" x14ac:dyDescent="0.3">
      <c r="A7204" s="2" t="s">
        <v>29</v>
      </c>
      <c r="B7204" s="2">
        <v>1185732</v>
      </c>
      <c r="C7204" s="3">
        <v>44249</v>
      </c>
      <c r="D7204" s="12" t="str" cm="1">
        <f t="array" ref="D7204">_xlfn.SWITCH(WEEKDAY(C7204,2), 1, "Lundi", 2, "Mardi", 3, "Mercredi", 4, "Jeudi", 5, "Vendredi", 6, "Samedi", 7, "Dimanche", "Erreur")</f>
        <v>Lundi</v>
      </c>
      <c r="E7204" s="2" t="s">
        <v>14</v>
      </c>
      <c r="F7204" s="2" t="s">
        <v>118</v>
      </c>
      <c r="G7204" s="2" t="s">
        <v>119</v>
      </c>
      <c r="H7204" s="4" t="s">
        <v>22</v>
      </c>
      <c r="I7204" s="5">
        <v>34</v>
      </c>
      <c r="J7204" s="6">
        <v>63</v>
      </c>
      <c r="K7204" s="7">
        <v>2142</v>
      </c>
      <c r="L7204" s="7">
        <v>921.06</v>
      </c>
      <c r="M7204" s="8">
        <v>0.43</v>
      </c>
      <c r="N7204" s="2" t="s">
        <v>82</v>
      </c>
      <c r="O7204">
        <f t="shared" si="896"/>
        <v>2021</v>
      </c>
      <c r="P7204">
        <f t="shared" si="897"/>
        <v>2</v>
      </c>
      <c r="Q7204" t="str">
        <f t="shared" si="898"/>
        <v>févr</v>
      </c>
      <c r="R7204" t="str">
        <f t="shared" si="899"/>
        <v>Maryland</v>
      </c>
      <c r="S7204" t="str">
        <f t="shared" si="900"/>
        <v>2021-02</v>
      </c>
      <c r="T7204">
        <f>IF(AND(COUNTIF(Calculs!$Q$2:$Q$12,$O7204)&gt;0,COUNTIF(Calculs!$S$2:$S$12,$E7204)&gt;0,COUNTIF(Calculs!$U$2:$U$12,$H7204)&gt;0),1,0)</f>
        <v>1</v>
      </c>
      <c r="U7204">
        <f t="shared" si="901"/>
        <v>2142</v>
      </c>
      <c r="V7204">
        <f t="shared" si="902"/>
        <v>63</v>
      </c>
      <c r="W7204">
        <f t="shared" si="903"/>
        <v>921.06</v>
      </c>
    </row>
    <row r="7205" spans="1:23" ht="15.75" customHeight="1" x14ac:dyDescent="0.3">
      <c r="A7205" s="2" t="s">
        <v>29</v>
      </c>
      <c r="B7205" s="2">
        <v>1185732</v>
      </c>
      <c r="C7205" s="3">
        <v>44275</v>
      </c>
      <c r="D7205" s="12" t="str" cm="1">
        <f t="array" ref="D7205">_xlfn.SWITCH(WEEKDAY(C7205,2), 1, "Lundi", 2, "Mardi", 3, "Mercredi", 4, "Jeudi", 5, "Vendredi", 6, "Samedi", 7, "Dimanche", "Erreur")</f>
        <v>Samedi</v>
      </c>
      <c r="E7205" s="2" t="s">
        <v>14</v>
      </c>
      <c r="F7205" s="2" t="s">
        <v>118</v>
      </c>
      <c r="G7205" s="2" t="s">
        <v>119</v>
      </c>
      <c r="H7205" s="4" t="s">
        <v>16</v>
      </c>
      <c r="I7205" s="5">
        <v>32</v>
      </c>
      <c r="J7205" s="6">
        <v>125</v>
      </c>
      <c r="K7205" s="7">
        <v>4000</v>
      </c>
      <c r="L7205" s="7">
        <v>2120</v>
      </c>
      <c r="M7205" s="8">
        <v>0.53</v>
      </c>
      <c r="N7205" s="2" t="s">
        <v>82</v>
      </c>
      <c r="O7205">
        <f t="shared" si="896"/>
        <v>2021</v>
      </c>
      <c r="P7205">
        <f t="shared" si="897"/>
        <v>3</v>
      </c>
      <c r="Q7205" t="str">
        <f t="shared" si="898"/>
        <v>mars</v>
      </c>
      <c r="R7205" t="str">
        <f t="shared" si="899"/>
        <v>Maryland</v>
      </c>
      <c r="S7205" t="str">
        <f t="shared" si="900"/>
        <v>2021-03</v>
      </c>
      <c r="T7205">
        <f>IF(AND(COUNTIF(Calculs!$Q$2:$Q$12,$O7205)&gt;0,COUNTIF(Calculs!$S$2:$S$12,$E7205)&gt;0,COUNTIF(Calculs!$U$2:$U$12,$H7205)&gt;0),1,0)</f>
        <v>1</v>
      </c>
      <c r="U7205">
        <f t="shared" si="901"/>
        <v>4000</v>
      </c>
      <c r="V7205">
        <f t="shared" si="902"/>
        <v>125</v>
      </c>
      <c r="W7205">
        <f t="shared" si="903"/>
        <v>2120</v>
      </c>
    </row>
    <row r="7206" spans="1:23" ht="15.75" customHeight="1" x14ac:dyDescent="0.3">
      <c r="A7206" s="2" t="s">
        <v>29</v>
      </c>
      <c r="B7206" s="2">
        <v>1185732</v>
      </c>
      <c r="C7206" s="3">
        <v>44275</v>
      </c>
      <c r="D7206" s="12" t="str" cm="1">
        <f t="array" ref="D7206">_xlfn.SWITCH(WEEKDAY(C7206,2), 1, "Lundi", 2, "Mardi", 3, "Mercredi", 4, "Jeudi", 5, "Vendredi", 6, "Samedi", 7, "Dimanche", "Erreur")</f>
        <v>Samedi</v>
      </c>
      <c r="E7206" s="2" t="s">
        <v>14</v>
      </c>
      <c r="F7206" s="2" t="s">
        <v>118</v>
      </c>
      <c r="G7206" s="2" t="s">
        <v>119</v>
      </c>
      <c r="H7206" s="4" t="s">
        <v>18</v>
      </c>
      <c r="I7206" s="5">
        <v>34</v>
      </c>
      <c r="J7206" s="6">
        <v>39</v>
      </c>
      <c r="K7206" s="7">
        <v>1326</v>
      </c>
      <c r="L7206" s="7">
        <v>623.21999999999991</v>
      </c>
      <c r="M7206" s="8">
        <v>0.47</v>
      </c>
      <c r="N7206" s="2" t="s">
        <v>82</v>
      </c>
      <c r="O7206">
        <f t="shared" si="896"/>
        <v>2021</v>
      </c>
      <c r="P7206">
        <f t="shared" si="897"/>
        <v>3</v>
      </c>
      <c r="Q7206" t="str">
        <f t="shared" si="898"/>
        <v>mars</v>
      </c>
      <c r="R7206" t="str">
        <f t="shared" si="899"/>
        <v>Maryland</v>
      </c>
      <c r="S7206" t="str">
        <f t="shared" si="900"/>
        <v>2021-03</v>
      </c>
      <c r="T7206">
        <f>IF(AND(COUNTIF(Calculs!$Q$2:$Q$12,$O7206)&gt;0,COUNTIF(Calculs!$S$2:$S$12,$E7206)&gt;0,COUNTIF(Calculs!$U$2:$U$12,$H7206)&gt;0),1,0)</f>
        <v>1</v>
      </c>
      <c r="U7206">
        <f t="shared" si="901"/>
        <v>1326</v>
      </c>
      <c r="V7206">
        <f t="shared" si="902"/>
        <v>39</v>
      </c>
      <c r="W7206">
        <f t="shared" si="903"/>
        <v>623.21999999999991</v>
      </c>
    </row>
    <row r="7207" spans="1:23" ht="15.75" customHeight="1" x14ac:dyDescent="0.3">
      <c r="A7207" s="2" t="s">
        <v>29</v>
      </c>
      <c r="B7207" s="2">
        <v>1185732</v>
      </c>
      <c r="C7207" s="3">
        <v>44275</v>
      </c>
      <c r="D7207" s="12" t="str" cm="1">
        <f t="array" ref="D7207">_xlfn.SWITCH(WEEKDAY(C7207,2), 1, "Lundi", 2, "Mardi", 3, "Mercredi", 4, "Jeudi", 5, "Vendredi", 6, "Samedi", 7, "Dimanche", "Erreur")</f>
        <v>Samedi</v>
      </c>
      <c r="E7207" s="2" t="s">
        <v>14</v>
      </c>
      <c r="F7207" s="2" t="s">
        <v>118</v>
      </c>
      <c r="G7207" s="2" t="s">
        <v>119</v>
      </c>
      <c r="H7207" s="4" t="s">
        <v>19</v>
      </c>
      <c r="I7207" s="5">
        <v>24</v>
      </c>
      <c r="J7207" s="6">
        <v>53</v>
      </c>
      <c r="K7207" s="7">
        <v>1272</v>
      </c>
      <c r="L7207" s="7">
        <v>623.28</v>
      </c>
      <c r="M7207" s="8">
        <v>0.49</v>
      </c>
      <c r="N7207" s="2" t="s">
        <v>82</v>
      </c>
      <c r="O7207">
        <f t="shared" si="896"/>
        <v>2021</v>
      </c>
      <c r="P7207">
        <f t="shared" si="897"/>
        <v>3</v>
      </c>
      <c r="Q7207" t="str">
        <f t="shared" si="898"/>
        <v>mars</v>
      </c>
      <c r="R7207" t="str">
        <f t="shared" si="899"/>
        <v>Maryland</v>
      </c>
      <c r="S7207" t="str">
        <f t="shared" si="900"/>
        <v>2021-03</v>
      </c>
      <c r="T7207">
        <f>IF(AND(COUNTIF(Calculs!$Q$2:$Q$12,$O7207)&gt;0,COUNTIF(Calculs!$S$2:$S$12,$E7207)&gt;0,COUNTIF(Calculs!$U$2:$U$12,$H7207)&gt;0),1,0)</f>
        <v>1</v>
      </c>
      <c r="U7207">
        <f t="shared" si="901"/>
        <v>1272</v>
      </c>
      <c r="V7207">
        <f t="shared" si="902"/>
        <v>53</v>
      </c>
      <c r="W7207">
        <f t="shared" si="903"/>
        <v>623.28</v>
      </c>
    </row>
    <row r="7208" spans="1:23" ht="15.75" customHeight="1" x14ac:dyDescent="0.3">
      <c r="A7208" s="2" t="s">
        <v>29</v>
      </c>
      <c r="B7208" s="2">
        <v>1185732</v>
      </c>
      <c r="C7208" s="3">
        <v>44275</v>
      </c>
      <c r="D7208" s="12" t="str" cm="1">
        <f t="array" ref="D7208">_xlfn.SWITCH(WEEKDAY(C7208,2), 1, "Lundi", 2, "Mardi", 3, "Mercredi", 4, "Jeudi", 5, "Vendredi", 6, "Samedi", 7, "Dimanche", "Erreur")</f>
        <v>Samedi</v>
      </c>
      <c r="E7208" s="2" t="s">
        <v>14</v>
      </c>
      <c r="F7208" s="2" t="s">
        <v>118</v>
      </c>
      <c r="G7208" s="2" t="s">
        <v>119</v>
      </c>
      <c r="H7208" s="4" t="s">
        <v>20</v>
      </c>
      <c r="I7208" s="5">
        <v>29</v>
      </c>
      <c r="J7208" s="6">
        <v>7</v>
      </c>
      <c r="K7208" s="7">
        <v>203</v>
      </c>
      <c r="L7208" s="7">
        <v>93.38</v>
      </c>
      <c r="M7208" s="8">
        <v>0.45999999999999996</v>
      </c>
      <c r="N7208" s="2" t="s">
        <v>82</v>
      </c>
      <c r="O7208">
        <f t="shared" si="896"/>
        <v>2021</v>
      </c>
      <c r="P7208">
        <f t="shared" si="897"/>
        <v>3</v>
      </c>
      <c r="Q7208" t="str">
        <f t="shared" si="898"/>
        <v>mars</v>
      </c>
      <c r="R7208" t="str">
        <f t="shared" si="899"/>
        <v>Maryland</v>
      </c>
      <c r="S7208" t="str">
        <f t="shared" si="900"/>
        <v>2021-03</v>
      </c>
      <c r="T7208">
        <f>IF(AND(COUNTIF(Calculs!$Q$2:$Q$12,$O7208)&gt;0,COUNTIF(Calculs!$S$2:$S$12,$E7208)&gt;0,COUNTIF(Calculs!$U$2:$U$12,$H7208)&gt;0),1,0)</f>
        <v>1</v>
      </c>
      <c r="U7208">
        <f t="shared" si="901"/>
        <v>203</v>
      </c>
      <c r="V7208">
        <f t="shared" si="902"/>
        <v>7</v>
      </c>
      <c r="W7208">
        <f t="shared" si="903"/>
        <v>93.38</v>
      </c>
    </row>
    <row r="7209" spans="1:23" ht="15.75" customHeight="1" x14ac:dyDescent="0.3">
      <c r="A7209" s="2" t="s">
        <v>29</v>
      </c>
      <c r="B7209" s="2">
        <v>1185732</v>
      </c>
      <c r="C7209" s="3">
        <v>44275</v>
      </c>
      <c r="D7209" s="12" t="str" cm="1">
        <f t="array" ref="D7209">_xlfn.SWITCH(WEEKDAY(C7209,2), 1, "Lundi", 2, "Mardi", 3, "Mercredi", 4, "Jeudi", 5, "Vendredi", 6, "Samedi", 7, "Dimanche", "Erreur")</f>
        <v>Samedi</v>
      </c>
      <c r="E7209" s="2" t="s">
        <v>14</v>
      </c>
      <c r="F7209" s="2" t="s">
        <v>118</v>
      </c>
      <c r="G7209" s="2" t="s">
        <v>119</v>
      </c>
      <c r="H7209" s="4" t="s">
        <v>21</v>
      </c>
      <c r="I7209" s="5">
        <v>43</v>
      </c>
      <c r="J7209" s="6">
        <v>22</v>
      </c>
      <c r="K7209" s="7">
        <v>946</v>
      </c>
      <c r="L7209" s="7">
        <v>406.78</v>
      </c>
      <c r="M7209" s="8">
        <v>0.43</v>
      </c>
      <c r="N7209" s="2" t="s">
        <v>82</v>
      </c>
      <c r="O7209">
        <f t="shared" si="896"/>
        <v>2021</v>
      </c>
      <c r="P7209">
        <f t="shared" si="897"/>
        <v>3</v>
      </c>
      <c r="Q7209" t="str">
        <f t="shared" si="898"/>
        <v>mars</v>
      </c>
      <c r="R7209" t="str">
        <f t="shared" si="899"/>
        <v>Maryland</v>
      </c>
      <c r="S7209" t="str">
        <f t="shared" si="900"/>
        <v>2021-03</v>
      </c>
      <c r="T7209">
        <f>IF(AND(COUNTIF(Calculs!$Q$2:$Q$12,$O7209)&gt;0,COUNTIF(Calculs!$S$2:$S$12,$E7209)&gt;0,COUNTIF(Calculs!$U$2:$U$12,$H7209)&gt;0),1,0)</f>
        <v>1</v>
      </c>
      <c r="U7209">
        <f t="shared" si="901"/>
        <v>946</v>
      </c>
      <c r="V7209">
        <f t="shared" si="902"/>
        <v>22</v>
      </c>
      <c r="W7209">
        <f t="shared" si="903"/>
        <v>406.78</v>
      </c>
    </row>
    <row r="7210" spans="1:23" ht="15.75" customHeight="1" x14ac:dyDescent="0.3">
      <c r="A7210" s="2" t="s">
        <v>29</v>
      </c>
      <c r="B7210" s="2">
        <v>1185732</v>
      </c>
      <c r="C7210" s="3">
        <v>44275</v>
      </c>
      <c r="D7210" s="12" t="str" cm="1">
        <f t="array" ref="D7210">_xlfn.SWITCH(WEEKDAY(C7210,2), 1, "Lundi", 2, "Mardi", 3, "Mercredi", 4, "Jeudi", 5, "Vendredi", 6, "Samedi", 7, "Dimanche", "Erreur")</f>
        <v>Samedi</v>
      </c>
      <c r="E7210" s="2" t="s">
        <v>14</v>
      </c>
      <c r="F7210" s="2" t="s">
        <v>118</v>
      </c>
      <c r="G7210" s="2" t="s">
        <v>119</v>
      </c>
      <c r="H7210" s="4" t="s">
        <v>22</v>
      </c>
      <c r="I7210" s="5">
        <v>33</v>
      </c>
      <c r="J7210" s="6">
        <v>49</v>
      </c>
      <c r="K7210" s="7">
        <v>1617</v>
      </c>
      <c r="L7210" s="7">
        <v>727.65</v>
      </c>
      <c r="M7210" s="8">
        <v>0.44999999999999996</v>
      </c>
      <c r="N7210" s="2" t="s">
        <v>82</v>
      </c>
      <c r="O7210">
        <f t="shared" si="896"/>
        <v>2021</v>
      </c>
      <c r="P7210">
        <f t="shared" si="897"/>
        <v>3</v>
      </c>
      <c r="Q7210" t="str">
        <f t="shared" si="898"/>
        <v>mars</v>
      </c>
      <c r="R7210" t="str">
        <f t="shared" si="899"/>
        <v>Maryland</v>
      </c>
      <c r="S7210" t="str">
        <f t="shared" si="900"/>
        <v>2021-03</v>
      </c>
      <c r="T7210">
        <f>IF(AND(COUNTIF(Calculs!$Q$2:$Q$12,$O7210)&gt;0,COUNTIF(Calculs!$S$2:$S$12,$E7210)&gt;0,COUNTIF(Calculs!$U$2:$U$12,$H7210)&gt;0),1,0)</f>
        <v>1</v>
      </c>
      <c r="U7210">
        <f t="shared" si="901"/>
        <v>1617</v>
      </c>
      <c r="V7210">
        <f t="shared" si="902"/>
        <v>49</v>
      </c>
      <c r="W7210">
        <f t="shared" si="903"/>
        <v>727.65</v>
      </c>
    </row>
    <row r="7211" spans="1:23" ht="15.75" customHeight="1" x14ac:dyDescent="0.3">
      <c r="A7211" s="2" t="s">
        <v>29</v>
      </c>
      <c r="B7211" s="2">
        <v>1185732</v>
      </c>
      <c r="C7211" s="3">
        <v>44307</v>
      </c>
      <c r="D7211" s="12" t="str" cm="1">
        <f t="array" ref="D7211">_xlfn.SWITCH(WEEKDAY(C7211,2), 1, "Lundi", 2, "Mardi", 3, "Mercredi", 4, "Jeudi", 5, "Vendredi", 6, "Samedi", 7, "Dimanche", "Erreur")</f>
        <v>Mercredi</v>
      </c>
      <c r="E7211" s="2" t="s">
        <v>14</v>
      </c>
      <c r="F7211" s="2" t="s">
        <v>118</v>
      </c>
      <c r="G7211" s="2" t="s">
        <v>119</v>
      </c>
      <c r="H7211" s="4" t="s">
        <v>16</v>
      </c>
      <c r="I7211" s="5">
        <v>33</v>
      </c>
      <c r="J7211" s="6">
        <v>128</v>
      </c>
      <c r="K7211" s="7">
        <v>4224</v>
      </c>
      <c r="L7211" s="7">
        <v>2154.2400000000002</v>
      </c>
      <c r="M7211" s="8">
        <v>0.51</v>
      </c>
      <c r="N7211" s="2" t="s">
        <v>82</v>
      </c>
      <c r="O7211">
        <f t="shared" si="896"/>
        <v>2021</v>
      </c>
      <c r="P7211">
        <f t="shared" si="897"/>
        <v>4</v>
      </c>
      <c r="Q7211" t="str">
        <f t="shared" si="898"/>
        <v>avr</v>
      </c>
      <c r="R7211" t="str">
        <f t="shared" si="899"/>
        <v>Maryland</v>
      </c>
      <c r="S7211" t="str">
        <f t="shared" si="900"/>
        <v>2021-04</v>
      </c>
      <c r="T7211">
        <f>IF(AND(COUNTIF(Calculs!$Q$2:$Q$12,$O7211)&gt;0,COUNTIF(Calculs!$S$2:$S$12,$E7211)&gt;0,COUNTIF(Calculs!$U$2:$U$12,$H7211)&gt;0),1,0)</f>
        <v>1</v>
      </c>
      <c r="U7211">
        <f t="shared" si="901"/>
        <v>4224</v>
      </c>
      <c r="V7211">
        <f t="shared" si="902"/>
        <v>128</v>
      </c>
      <c r="W7211">
        <f t="shared" si="903"/>
        <v>2154.2400000000002</v>
      </c>
    </row>
    <row r="7212" spans="1:23" ht="15.75" customHeight="1" x14ac:dyDescent="0.3">
      <c r="A7212" s="2" t="s">
        <v>29</v>
      </c>
      <c r="B7212" s="2">
        <v>1185732</v>
      </c>
      <c r="C7212" s="3">
        <v>44307</v>
      </c>
      <c r="D7212" s="12" t="str" cm="1">
        <f t="array" ref="D7212">_xlfn.SWITCH(WEEKDAY(C7212,2), 1, "Lundi", 2, "Mardi", 3, "Mercredi", 4, "Jeudi", 5, "Vendredi", 6, "Samedi", 7, "Dimanche", "Erreur")</f>
        <v>Mercredi</v>
      </c>
      <c r="E7212" s="2" t="s">
        <v>14</v>
      </c>
      <c r="F7212" s="2" t="s">
        <v>118</v>
      </c>
      <c r="G7212" s="2" t="s">
        <v>119</v>
      </c>
      <c r="H7212" s="4" t="s">
        <v>18</v>
      </c>
      <c r="I7212" s="5">
        <v>32</v>
      </c>
      <c r="J7212" s="6">
        <v>31</v>
      </c>
      <c r="K7212" s="7">
        <v>992</v>
      </c>
      <c r="L7212" s="7">
        <v>466.23999999999995</v>
      </c>
      <c r="M7212" s="8">
        <v>0.47</v>
      </c>
      <c r="N7212" s="2" t="s">
        <v>82</v>
      </c>
      <c r="O7212">
        <f t="shared" si="896"/>
        <v>2021</v>
      </c>
      <c r="P7212">
        <f t="shared" si="897"/>
        <v>4</v>
      </c>
      <c r="Q7212" t="str">
        <f t="shared" si="898"/>
        <v>avr</v>
      </c>
      <c r="R7212" t="str">
        <f t="shared" si="899"/>
        <v>Maryland</v>
      </c>
      <c r="S7212" t="str">
        <f t="shared" si="900"/>
        <v>2021-04</v>
      </c>
      <c r="T7212">
        <f>IF(AND(COUNTIF(Calculs!$Q$2:$Q$12,$O7212)&gt;0,COUNTIF(Calculs!$S$2:$S$12,$E7212)&gt;0,COUNTIF(Calculs!$U$2:$U$12,$H7212)&gt;0),1,0)</f>
        <v>1</v>
      </c>
      <c r="U7212">
        <f t="shared" si="901"/>
        <v>992</v>
      </c>
      <c r="V7212">
        <f t="shared" si="902"/>
        <v>31</v>
      </c>
      <c r="W7212">
        <f t="shared" si="903"/>
        <v>466.23999999999995</v>
      </c>
    </row>
    <row r="7213" spans="1:23" ht="15.75" customHeight="1" x14ac:dyDescent="0.3">
      <c r="A7213" s="2" t="s">
        <v>29</v>
      </c>
      <c r="B7213" s="2">
        <v>1185732</v>
      </c>
      <c r="C7213" s="3">
        <v>44307</v>
      </c>
      <c r="D7213" s="12" t="str" cm="1">
        <f t="array" ref="D7213">_xlfn.SWITCH(WEEKDAY(C7213,2), 1, "Lundi", 2, "Mardi", 3, "Mercredi", 4, "Jeudi", 5, "Vendredi", 6, "Samedi", 7, "Dimanche", "Erreur")</f>
        <v>Mercredi</v>
      </c>
      <c r="E7213" s="2" t="s">
        <v>14</v>
      </c>
      <c r="F7213" s="2" t="s">
        <v>118</v>
      </c>
      <c r="G7213" s="2" t="s">
        <v>119</v>
      </c>
      <c r="H7213" s="4" t="s">
        <v>19</v>
      </c>
      <c r="I7213" s="5">
        <v>24</v>
      </c>
      <c r="J7213" s="6">
        <v>33</v>
      </c>
      <c r="K7213" s="7">
        <v>792</v>
      </c>
      <c r="L7213" s="7">
        <v>388.08</v>
      </c>
      <c r="M7213" s="8">
        <v>0.49</v>
      </c>
      <c r="N7213" s="2" t="s">
        <v>82</v>
      </c>
      <c r="O7213">
        <f t="shared" si="896"/>
        <v>2021</v>
      </c>
      <c r="P7213">
        <f t="shared" si="897"/>
        <v>4</v>
      </c>
      <c r="Q7213" t="str">
        <f t="shared" si="898"/>
        <v>avr</v>
      </c>
      <c r="R7213" t="str">
        <f t="shared" si="899"/>
        <v>Maryland</v>
      </c>
      <c r="S7213" t="str">
        <f t="shared" si="900"/>
        <v>2021-04</v>
      </c>
      <c r="T7213">
        <f>IF(AND(COUNTIF(Calculs!$Q$2:$Q$12,$O7213)&gt;0,COUNTIF(Calculs!$S$2:$S$12,$E7213)&gt;0,COUNTIF(Calculs!$U$2:$U$12,$H7213)&gt;0),1,0)</f>
        <v>1</v>
      </c>
      <c r="U7213">
        <f t="shared" si="901"/>
        <v>792</v>
      </c>
      <c r="V7213">
        <f t="shared" si="902"/>
        <v>33</v>
      </c>
      <c r="W7213">
        <f t="shared" si="903"/>
        <v>388.08</v>
      </c>
    </row>
    <row r="7214" spans="1:23" ht="15.75" customHeight="1" x14ac:dyDescent="0.3">
      <c r="A7214" s="2" t="s">
        <v>29</v>
      </c>
      <c r="B7214" s="2">
        <v>1185732</v>
      </c>
      <c r="C7214" s="3">
        <v>44307</v>
      </c>
      <c r="D7214" s="12" t="str" cm="1">
        <f t="array" ref="D7214">_xlfn.SWITCH(WEEKDAY(C7214,2), 1, "Lundi", 2, "Mardi", 3, "Mercredi", 4, "Jeudi", 5, "Vendredi", 6, "Samedi", 7, "Dimanche", "Erreur")</f>
        <v>Mercredi</v>
      </c>
      <c r="E7214" s="2" t="s">
        <v>14</v>
      </c>
      <c r="F7214" s="2" t="s">
        <v>118</v>
      </c>
      <c r="G7214" s="2" t="s">
        <v>119</v>
      </c>
      <c r="H7214" s="4" t="s">
        <v>20</v>
      </c>
      <c r="I7214" s="5">
        <v>27</v>
      </c>
      <c r="J7214" s="6">
        <v>13</v>
      </c>
      <c r="K7214" s="7">
        <v>351</v>
      </c>
      <c r="L7214" s="7">
        <v>164.97</v>
      </c>
      <c r="M7214" s="8">
        <v>0.47</v>
      </c>
      <c r="N7214" s="2" t="s">
        <v>82</v>
      </c>
      <c r="O7214">
        <f t="shared" si="896"/>
        <v>2021</v>
      </c>
      <c r="P7214">
        <f t="shared" si="897"/>
        <v>4</v>
      </c>
      <c r="Q7214" t="str">
        <f t="shared" si="898"/>
        <v>avr</v>
      </c>
      <c r="R7214" t="str">
        <f t="shared" si="899"/>
        <v>Maryland</v>
      </c>
      <c r="S7214" t="str">
        <f t="shared" si="900"/>
        <v>2021-04</v>
      </c>
      <c r="T7214">
        <f>IF(AND(COUNTIF(Calculs!$Q$2:$Q$12,$O7214)&gt;0,COUNTIF(Calculs!$S$2:$S$12,$E7214)&gt;0,COUNTIF(Calculs!$U$2:$U$12,$H7214)&gt;0),1,0)</f>
        <v>1</v>
      </c>
      <c r="U7214">
        <f t="shared" si="901"/>
        <v>351</v>
      </c>
      <c r="V7214">
        <f t="shared" si="902"/>
        <v>13</v>
      </c>
      <c r="W7214">
        <f t="shared" si="903"/>
        <v>164.97</v>
      </c>
    </row>
    <row r="7215" spans="1:23" ht="15.75" customHeight="1" x14ac:dyDescent="0.3">
      <c r="A7215" s="2" t="s">
        <v>29</v>
      </c>
      <c r="B7215" s="2">
        <v>1185732</v>
      </c>
      <c r="C7215" s="3">
        <v>44307</v>
      </c>
      <c r="D7215" s="12" t="str" cm="1">
        <f t="array" ref="D7215">_xlfn.SWITCH(WEEKDAY(C7215,2), 1, "Lundi", 2, "Mardi", 3, "Mercredi", 4, "Jeudi", 5, "Vendredi", 6, "Samedi", 7, "Dimanche", "Erreur")</f>
        <v>Mercredi</v>
      </c>
      <c r="E7215" s="2" t="s">
        <v>14</v>
      </c>
      <c r="F7215" s="2" t="s">
        <v>118</v>
      </c>
      <c r="G7215" s="2" t="s">
        <v>119</v>
      </c>
      <c r="H7215" s="4" t="s">
        <v>21</v>
      </c>
      <c r="I7215" s="5">
        <v>41</v>
      </c>
      <c r="J7215" s="6">
        <v>15</v>
      </c>
      <c r="K7215" s="7">
        <v>615</v>
      </c>
      <c r="L7215" s="7">
        <v>276.75</v>
      </c>
      <c r="M7215" s="8">
        <v>0.44999999999999996</v>
      </c>
      <c r="N7215" s="2" t="s">
        <v>82</v>
      </c>
      <c r="O7215">
        <f t="shared" si="896"/>
        <v>2021</v>
      </c>
      <c r="P7215">
        <f t="shared" si="897"/>
        <v>4</v>
      </c>
      <c r="Q7215" t="str">
        <f t="shared" si="898"/>
        <v>avr</v>
      </c>
      <c r="R7215" t="str">
        <f t="shared" si="899"/>
        <v>Maryland</v>
      </c>
      <c r="S7215" t="str">
        <f t="shared" si="900"/>
        <v>2021-04</v>
      </c>
      <c r="T7215">
        <f>IF(AND(COUNTIF(Calculs!$Q$2:$Q$12,$O7215)&gt;0,COUNTIF(Calculs!$S$2:$S$12,$E7215)&gt;0,COUNTIF(Calculs!$U$2:$U$12,$H7215)&gt;0),1,0)</f>
        <v>1</v>
      </c>
      <c r="U7215">
        <f t="shared" si="901"/>
        <v>615</v>
      </c>
      <c r="V7215">
        <f t="shared" si="902"/>
        <v>15</v>
      </c>
      <c r="W7215">
        <f t="shared" si="903"/>
        <v>276.75</v>
      </c>
    </row>
    <row r="7216" spans="1:23" ht="15.75" customHeight="1" x14ac:dyDescent="0.3">
      <c r="A7216" s="2" t="s">
        <v>29</v>
      </c>
      <c r="B7216" s="2">
        <v>1185732</v>
      </c>
      <c r="C7216" s="3">
        <v>44307</v>
      </c>
      <c r="D7216" s="12" t="str" cm="1">
        <f t="array" ref="D7216">_xlfn.SWITCH(WEEKDAY(C7216,2), 1, "Lundi", 2, "Mardi", 3, "Mercredi", 4, "Jeudi", 5, "Vendredi", 6, "Samedi", 7, "Dimanche", "Erreur")</f>
        <v>Mercredi</v>
      </c>
      <c r="E7216" s="2" t="s">
        <v>14</v>
      </c>
      <c r="F7216" s="2" t="s">
        <v>118</v>
      </c>
      <c r="G7216" s="2" t="s">
        <v>119</v>
      </c>
      <c r="H7216" s="4" t="s">
        <v>22</v>
      </c>
      <c r="I7216" s="5">
        <v>32</v>
      </c>
      <c r="J7216" s="6">
        <v>52</v>
      </c>
      <c r="K7216" s="7">
        <v>1664</v>
      </c>
      <c r="L7216" s="7">
        <v>732.16</v>
      </c>
      <c r="M7216" s="8">
        <v>0.44</v>
      </c>
      <c r="N7216" s="2" t="s">
        <v>82</v>
      </c>
      <c r="O7216">
        <f t="shared" si="896"/>
        <v>2021</v>
      </c>
      <c r="P7216">
        <f t="shared" si="897"/>
        <v>4</v>
      </c>
      <c r="Q7216" t="str">
        <f t="shared" si="898"/>
        <v>avr</v>
      </c>
      <c r="R7216" t="str">
        <f t="shared" si="899"/>
        <v>Maryland</v>
      </c>
      <c r="S7216" t="str">
        <f t="shared" si="900"/>
        <v>2021-04</v>
      </c>
      <c r="T7216">
        <f>IF(AND(COUNTIF(Calculs!$Q$2:$Q$12,$O7216)&gt;0,COUNTIF(Calculs!$S$2:$S$12,$E7216)&gt;0,COUNTIF(Calculs!$U$2:$U$12,$H7216)&gt;0),1,0)</f>
        <v>1</v>
      </c>
      <c r="U7216">
        <f t="shared" si="901"/>
        <v>1664</v>
      </c>
      <c r="V7216">
        <f t="shared" si="902"/>
        <v>52</v>
      </c>
      <c r="W7216">
        <f t="shared" si="903"/>
        <v>732.16</v>
      </c>
    </row>
    <row r="7217" spans="1:23" ht="15.75" customHeight="1" x14ac:dyDescent="0.3">
      <c r="A7217" s="2" t="s">
        <v>29</v>
      </c>
      <c r="B7217" s="2">
        <v>1185732</v>
      </c>
      <c r="C7217" s="3">
        <v>44336</v>
      </c>
      <c r="D7217" s="12" t="str" cm="1">
        <f t="array" ref="D7217">_xlfn.SWITCH(WEEKDAY(C7217,2), 1, "Lundi", 2, "Mardi", 3, "Mercredi", 4, "Jeudi", 5, "Vendredi", 6, "Samedi", 7, "Dimanche", "Erreur")</f>
        <v>Jeudi</v>
      </c>
      <c r="E7217" s="2" t="s">
        <v>14</v>
      </c>
      <c r="F7217" s="2" t="s">
        <v>118</v>
      </c>
      <c r="G7217" s="2" t="s">
        <v>119</v>
      </c>
      <c r="H7217" s="4" t="s">
        <v>16</v>
      </c>
      <c r="I7217" s="5">
        <v>49</v>
      </c>
      <c r="J7217" s="6">
        <v>118</v>
      </c>
      <c r="K7217" s="7">
        <v>5782</v>
      </c>
      <c r="L7217" s="7">
        <v>3006.6400000000003</v>
      </c>
      <c r="M7217" s="8">
        <v>0.52</v>
      </c>
      <c r="N7217" s="2" t="s">
        <v>82</v>
      </c>
      <c r="O7217">
        <f t="shared" si="896"/>
        <v>2021</v>
      </c>
      <c r="P7217">
        <f t="shared" si="897"/>
        <v>5</v>
      </c>
      <c r="Q7217" t="str">
        <f t="shared" si="898"/>
        <v>mai</v>
      </c>
      <c r="R7217" t="str">
        <f t="shared" si="899"/>
        <v>Maryland</v>
      </c>
      <c r="S7217" t="str">
        <f t="shared" si="900"/>
        <v>2021-05</v>
      </c>
      <c r="T7217">
        <f>IF(AND(COUNTIF(Calculs!$Q$2:$Q$12,$O7217)&gt;0,COUNTIF(Calculs!$S$2:$S$12,$E7217)&gt;0,COUNTIF(Calculs!$U$2:$U$12,$H7217)&gt;0),1,0)</f>
        <v>1</v>
      </c>
      <c r="U7217">
        <f t="shared" si="901"/>
        <v>5782</v>
      </c>
      <c r="V7217">
        <f t="shared" si="902"/>
        <v>118</v>
      </c>
      <c r="W7217">
        <f t="shared" si="903"/>
        <v>3006.6400000000003</v>
      </c>
    </row>
    <row r="7218" spans="1:23" ht="15.75" customHeight="1" x14ac:dyDescent="0.3">
      <c r="A7218" s="2" t="s">
        <v>29</v>
      </c>
      <c r="B7218" s="2">
        <v>1185732</v>
      </c>
      <c r="C7218" s="3">
        <v>44336</v>
      </c>
      <c r="D7218" s="12" t="str" cm="1">
        <f t="array" ref="D7218">_xlfn.SWITCH(WEEKDAY(C7218,2), 1, "Lundi", 2, "Mardi", 3, "Mercredi", 4, "Jeudi", 5, "Vendredi", 6, "Samedi", 7, "Dimanche", "Erreur")</f>
        <v>Jeudi</v>
      </c>
      <c r="E7218" s="2" t="s">
        <v>14</v>
      </c>
      <c r="F7218" s="2" t="s">
        <v>118</v>
      </c>
      <c r="G7218" s="2" t="s">
        <v>119</v>
      </c>
      <c r="H7218" s="4" t="s">
        <v>18</v>
      </c>
      <c r="I7218" s="5">
        <v>42</v>
      </c>
      <c r="J7218" s="6">
        <v>47</v>
      </c>
      <c r="K7218" s="7">
        <v>1974</v>
      </c>
      <c r="L7218" s="7">
        <v>908.04</v>
      </c>
      <c r="M7218" s="8">
        <v>0.45999999999999996</v>
      </c>
      <c r="N7218" s="2" t="s">
        <v>82</v>
      </c>
      <c r="O7218">
        <f t="shared" si="896"/>
        <v>2021</v>
      </c>
      <c r="P7218">
        <f t="shared" si="897"/>
        <v>5</v>
      </c>
      <c r="Q7218" t="str">
        <f t="shared" si="898"/>
        <v>mai</v>
      </c>
      <c r="R7218" t="str">
        <f t="shared" si="899"/>
        <v>Maryland</v>
      </c>
      <c r="S7218" t="str">
        <f t="shared" si="900"/>
        <v>2021-05</v>
      </c>
      <c r="T7218">
        <f>IF(AND(COUNTIF(Calculs!$Q$2:$Q$12,$O7218)&gt;0,COUNTIF(Calculs!$S$2:$S$12,$E7218)&gt;0,COUNTIF(Calculs!$U$2:$U$12,$H7218)&gt;0),1,0)</f>
        <v>1</v>
      </c>
      <c r="U7218">
        <f t="shared" si="901"/>
        <v>1974</v>
      </c>
      <c r="V7218">
        <f t="shared" si="902"/>
        <v>47</v>
      </c>
      <c r="W7218">
        <f t="shared" si="903"/>
        <v>908.04</v>
      </c>
    </row>
    <row r="7219" spans="1:23" ht="15.75" customHeight="1" x14ac:dyDescent="0.3">
      <c r="A7219" s="2" t="s">
        <v>29</v>
      </c>
      <c r="B7219" s="2">
        <v>1185732</v>
      </c>
      <c r="C7219" s="3">
        <v>44336</v>
      </c>
      <c r="D7219" s="12" t="str" cm="1">
        <f t="array" ref="D7219">_xlfn.SWITCH(WEEKDAY(C7219,2), 1, "Lundi", 2, "Mardi", 3, "Mercredi", 4, "Jeudi", 5, "Vendredi", 6, "Samedi", 7, "Dimanche", "Erreur")</f>
        <v>Jeudi</v>
      </c>
      <c r="E7219" s="2" t="s">
        <v>14</v>
      </c>
      <c r="F7219" s="2" t="s">
        <v>118</v>
      </c>
      <c r="G7219" s="2" t="s">
        <v>119</v>
      </c>
      <c r="H7219" s="4" t="s">
        <v>19</v>
      </c>
      <c r="I7219" s="5">
        <v>36</v>
      </c>
      <c r="J7219" s="6">
        <v>38</v>
      </c>
      <c r="K7219" s="7">
        <v>1368</v>
      </c>
      <c r="L7219" s="7">
        <v>656.64</v>
      </c>
      <c r="M7219" s="8">
        <v>0.48</v>
      </c>
      <c r="N7219" s="2" t="s">
        <v>82</v>
      </c>
      <c r="O7219">
        <f t="shared" si="896"/>
        <v>2021</v>
      </c>
      <c r="P7219">
        <f t="shared" si="897"/>
        <v>5</v>
      </c>
      <c r="Q7219" t="str">
        <f t="shared" si="898"/>
        <v>mai</v>
      </c>
      <c r="R7219" t="str">
        <f t="shared" si="899"/>
        <v>Maryland</v>
      </c>
      <c r="S7219" t="str">
        <f t="shared" si="900"/>
        <v>2021-05</v>
      </c>
      <c r="T7219">
        <f>IF(AND(COUNTIF(Calculs!$Q$2:$Q$12,$O7219)&gt;0,COUNTIF(Calculs!$S$2:$S$12,$E7219)&gt;0,COUNTIF(Calculs!$U$2:$U$12,$H7219)&gt;0),1,0)</f>
        <v>1</v>
      </c>
      <c r="U7219">
        <f t="shared" si="901"/>
        <v>1368</v>
      </c>
      <c r="V7219">
        <f t="shared" si="902"/>
        <v>38</v>
      </c>
      <c r="W7219">
        <f t="shared" si="903"/>
        <v>656.64</v>
      </c>
    </row>
    <row r="7220" spans="1:23" ht="15.75" customHeight="1" x14ac:dyDescent="0.3">
      <c r="A7220" s="2" t="s">
        <v>29</v>
      </c>
      <c r="B7220" s="2">
        <v>1185732</v>
      </c>
      <c r="C7220" s="3">
        <v>44336</v>
      </c>
      <c r="D7220" s="12" t="str" cm="1">
        <f t="array" ref="D7220">_xlfn.SWITCH(WEEKDAY(C7220,2), 1, "Lundi", 2, "Mardi", 3, "Mercredi", 4, "Jeudi", 5, "Vendredi", 6, "Samedi", 7, "Dimanche", "Erreur")</f>
        <v>Jeudi</v>
      </c>
      <c r="E7220" s="2" t="s">
        <v>14</v>
      </c>
      <c r="F7220" s="2" t="s">
        <v>118</v>
      </c>
      <c r="G7220" s="2" t="s">
        <v>119</v>
      </c>
      <c r="H7220" s="4" t="s">
        <v>20</v>
      </c>
      <c r="I7220" s="5">
        <v>37</v>
      </c>
      <c r="J7220" s="6">
        <v>30</v>
      </c>
      <c r="K7220" s="7">
        <v>1110</v>
      </c>
      <c r="L7220" s="7">
        <v>532.79999999999995</v>
      </c>
      <c r="M7220" s="8">
        <v>0.48</v>
      </c>
      <c r="N7220" s="2" t="s">
        <v>82</v>
      </c>
      <c r="O7220">
        <f t="shared" si="896"/>
        <v>2021</v>
      </c>
      <c r="P7220">
        <f t="shared" si="897"/>
        <v>5</v>
      </c>
      <c r="Q7220" t="str">
        <f t="shared" si="898"/>
        <v>mai</v>
      </c>
      <c r="R7220" t="str">
        <f t="shared" si="899"/>
        <v>Maryland</v>
      </c>
      <c r="S7220" t="str">
        <f t="shared" si="900"/>
        <v>2021-05</v>
      </c>
      <c r="T7220">
        <f>IF(AND(COUNTIF(Calculs!$Q$2:$Q$12,$O7220)&gt;0,COUNTIF(Calculs!$S$2:$S$12,$E7220)&gt;0,COUNTIF(Calculs!$U$2:$U$12,$H7220)&gt;0),1,0)</f>
        <v>1</v>
      </c>
      <c r="U7220">
        <f t="shared" si="901"/>
        <v>1110</v>
      </c>
      <c r="V7220">
        <f t="shared" si="902"/>
        <v>30</v>
      </c>
      <c r="W7220">
        <f t="shared" si="903"/>
        <v>532.79999999999995</v>
      </c>
    </row>
    <row r="7221" spans="1:23" ht="15.75" customHeight="1" x14ac:dyDescent="0.3">
      <c r="A7221" s="2" t="s">
        <v>29</v>
      </c>
      <c r="B7221" s="2">
        <v>1185732</v>
      </c>
      <c r="C7221" s="3">
        <v>44336</v>
      </c>
      <c r="D7221" s="12" t="str" cm="1">
        <f t="array" ref="D7221">_xlfn.SWITCH(WEEKDAY(C7221,2), 1, "Lundi", 2, "Mardi", 3, "Mercredi", 4, "Jeudi", 5, "Vendredi", 6, "Samedi", 7, "Dimanche", "Erreur")</f>
        <v>Jeudi</v>
      </c>
      <c r="E7221" s="2" t="s">
        <v>14</v>
      </c>
      <c r="F7221" s="2" t="s">
        <v>118</v>
      </c>
      <c r="G7221" s="2" t="s">
        <v>119</v>
      </c>
      <c r="H7221" s="4" t="s">
        <v>21</v>
      </c>
      <c r="I7221" s="5">
        <v>49</v>
      </c>
      <c r="J7221" s="6">
        <v>36</v>
      </c>
      <c r="K7221" s="7">
        <v>1764</v>
      </c>
      <c r="L7221" s="7">
        <v>740.88</v>
      </c>
      <c r="M7221" s="8">
        <v>0.42</v>
      </c>
      <c r="N7221" s="2" t="s">
        <v>82</v>
      </c>
      <c r="O7221">
        <f t="shared" si="896"/>
        <v>2021</v>
      </c>
      <c r="P7221">
        <f t="shared" si="897"/>
        <v>5</v>
      </c>
      <c r="Q7221" t="str">
        <f t="shared" si="898"/>
        <v>mai</v>
      </c>
      <c r="R7221" t="str">
        <f t="shared" si="899"/>
        <v>Maryland</v>
      </c>
      <c r="S7221" t="str">
        <f t="shared" si="900"/>
        <v>2021-05</v>
      </c>
      <c r="T7221">
        <f>IF(AND(COUNTIF(Calculs!$Q$2:$Q$12,$O7221)&gt;0,COUNTIF(Calculs!$S$2:$S$12,$E7221)&gt;0,COUNTIF(Calculs!$U$2:$U$12,$H7221)&gt;0),1,0)</f>
        <v>1</v>
      </c>
      <c r="U7221">
        <f t="shared" si="901"/>
        <v>1764</v>
      </c>
      <c r="V7221">
        <f t="shared" si="902"/>
        <v>36</v>
      </c>
      <c r="W7221">
        <f t="shared" si="903"/>
        <v>740.88</v>
      </c>
    </row>
    <row r="7222" spans="1:23" ht="15.75" customHeight="1" x14ac:dyDescent="0.3">
      <c r="A7222" s="2" t="s">
        <v>29</v>
      </c>
      <c r="B7222" s="2">
        <v>1185732</v>
      </c>
      <c r="C7222" s="3">
        <v>44336</v>
      </c>
      <c r="D7222" s="12" t="str" cm="1">
        <f t="array" ref="D7222">_xlfn.SWITCH(WEEKDAY(C7222,2), 1, "Lundi", 2, "Mardi", 3, "Mercredi", 4, "Jeudi", 5, "Vendredi", 6, "Samedi", 7, "Dimanche", "Erreur")</f>
        <v>Jeudi</v>
      </c>
      <c r="E7222" s="2" t="s">
        <v>14</v>
      </c>
      <c r="F7222" s="2" t="s">
        <v>118</v>
      </c>
      <c r="G7222" s="2" t="s">
        <v>119</v>
      </c>
      <c r="H7222" s="4" t="s">
        <v>22</v>
      </c>
      <c r="I7222" s="5">
        <v>52</v>
      </c>
      <c r="J7222" s="6">
        <v>63</v>
      </c>
      <c r="K7222" s="7">
        <v>3276</v>
      </c>
      <c r="L7222" s="7">
        <v>1343.1599999999999</v>
      </c>
      <c r="M7222" s="8">
        <v>0.41</v>
      </c>
      <c r="N7222" s="2" t="s">
        <v>82</v>
      </c>
      <c r="O7222">
        <f t="shared" si="896"/>
        <v>2021</v>
      </c>
      <c r="P7222">
        <f t="shared" si="897"/>
        <v>5</v>
      </c>
      <c r="Q7222" t="str">
        <f t="shared" si="898"/>
        <v>mai</v>
      </c>
      <c r="R7222" t="str">
        <f t="shared" si="899"/>
        <v>Maryland</v>
      </c>
      <c r="S7222" t="str">
        <f t="shared" si="900"/>
        <v>2021-05</v>
      </c>
      <c r="T7222">
        <f>IF(AND(COUNTIF(Calculs!$Q$2:$Q$12,$O7222)&gt;0,COUNTIF(Calculs!$S$2:$S$12,$E7222)&gt;0,COUNTIF(Calculs!$U$2:$U$12,$H7222)&gt;0),1,0)</f>
        <v>1</v>
      </c>
      <c r="U7222">
        <f t="shared" si="901"/>
        <v>3276</v>
      </c>
      <c r="V7222">
        <f t="shared" si="902"/>
        <v>63</v>
      </c>
      <c r="W7222">
        <f t="shared" si="903"/>
        <v>1343.1599999999999</v>
      </c>
    </row>
    <row r="7223" spans="1:23" ht="15.75" customHeight="1" x14ac:dyDescent="0.3">
      <c r="A7223" s="2" t="s">
        <v>29</v>
      </c>
      <c r="B7223" s="2">
        <v>1185732</v>
      </c>
      <c r="C7223" s="3">
        <v>44369</v>
      </c>
      <c r="D7223" s="12" t="str" cm="1">
        <f t="array" ref="D7223">_xlfn.SWITCH(WEEKDAY(C7223,2), 1, "Lundi", 2, "Mardi", 3, "Mercredi", 4, "Jeudi", 5, "Vendredi", 6, "Samedi", 7, "Dimanche", "Erreur")</f>
        <v>Mardi</v>
      </c>
      <c r="E7223" s="2" t="s">
        <v>14</v>
      </c>
      <c r="F7223" s="2" t="s">
        <v>118</v>
      </c>
      <c r="G7223" s="2" t="s">
        <v>119</v>
      </c>
      <c r="H7223" s="4" t="s">
        <v>16</v>
      </c>
      <c r="I7223" s="5">
        <v>47</v>
      </c>
      <c r="J7223" s="6">
        <v>125</v>
      </c>
      <c r="K7223" s="7">
        <v>5875</v>
      </c>
      <c r="L7223" s="7">
        <v>2937.5</v>
      </c>
      <c r="M7223" s="8">
        <v>0.5</v>
      </c>
      <c r="N7223" s="2" t="s">
        <v>82</v>
      </c>
      <c r="O7223">
        <f t="shared" si="896"/>
        <v>2021</v>
      </c>
      <c r="P7223">
        <f t="shared" si="897"/>
        <v>6</v>
      </c>
      <c r="Q7223" t="str">
        <f t="shared" si="898"/>
        <v>juin</v>
      </c>
      <c r="R7223" t="str">
        <f t="shared" si="899"/>
        <v>Maryland</v>
      </c>
      <c r="S7223" t="str">
        <f t="shared" si="900"/>
        <v>2021-06</v>
      </c>
      <c r="T7223">
        <f>IF(AND(COUNTIF(Calculs!$Q$2:$Q$12,$O7223)&gt;0,COUNTIF(Calculs!$S$2:$S$12,$E7223)&gt;0,COUNTIF(Calculs!$U$2:$U$12,$H7223)&gt;0),1,0)</f>
        <v>1</v>
      </c>
      <c r="U7223">
        <f t="shared" si="901"/>
        <v>5875</v>
      </c>
      <c r="V7223">
        <f t="shared" si="902"/>
        <v>125</v>
      </c>
      <c r="W7223">
        <f t="shared" si="903"/>
        <v>2937.5</v>
      </c>
    </row>
    <row r="7224" spans="1:23" ht="15.75" customHeight="1" x14ac:dyDescent="0.3">
      <c r="A7224" s="2" t="s">
        <v>29</v>
      </c>
      <c r="B7224" s="2">
        <v>1185732</v>
      </c>
      <c r="C7224" s="3">
        <v>44369</v>
      </c>
      <c r="D7224" s="12" t="str" cm="1">
        <f t="array" ref="D7224">_xlfn.SWITCH(WEEKDAY(C7224,2), 1, "Lundi", 2, "Mardi", 3, "Mercredi", 4, "Jeudi", 5, "Vendredi", 6, "Samedi", 7, "Dimanche", "Erreur")</f>
        <v>Mardi</v>
      </c>
      <c r="E7224" s="2" t="s">
        <v>14</v>
      </c>
      <c r="F7224" s="2" t="s">
        <v>118</v>
      </c>
      <c r="G7224" s="2" t="s">
        <v>119</v>
      </c>
      <c r="H7224" s="4" t="s">
        <v>18</v>
      </c>
      <c r="I7224" s="5">
        <v>41</v>
      </c>
      <c r="J7224" s="6">
        <v>75</v>
      </c>
      <c r="K7224" s="7">
        <v>3075</v>
      </c>
      <c r="L7224" s="7">
        <v>1445.25</v>
      </c>
      <c r="M7224" s="8">
        <v>0.47</v>
      </c>
      <c r="N7224" s="2" t="s">
        <v>82</v>
      </c>
      <c r="O7224">
        <f t="shared" si="896"/>
        <v>2021</v>
      </c>
      <c r="P7224">
        <f t="shared" si="897"/>
        <v>6</v>
      </c>
      <c r="Q7224" t="str">
        <f t="shared" si="898"/>
        <v>juin</v>
      </c>
      <c r="R7224" t="str">
        <f t="shared" si="899"/>
        <v>Maryland</v>
      </c>
      <c r="S7224" t="str">
        <f t="shared" si="900"/>
        <v>2021-06</v>
      </c>
      <c r="T7224">
        <f>IF(AND(COUNTIF(Calculs!$Q$2:$Q$12,$O7224)&gt;0,COUNTIF(Calculs!$S$2:$S$12,$E7224)&gt;0,COUNTIF(Calculs!$U$2:$U$12,$H7224)&gt;0),1,0)</f>
        <v>1</v>
      </c>
      <c r="U7224">
        <f t="shared" si="901"/>
        <v>3075</v>
      </c>
      <c r="V7224">
        <f t="shared" si="902"/>
        <v>75</v>
      </c>
      <c r="W7224">
        <f t="shared" si="903"/>
        <v>1445.25</v>
      </c>
    </row>
    <row r="7225" spans="1:23" ht="15.75" customHeight="1" x14ac:dyDescent="0.3">
      <c r="A7225" s="2" t="s">
        <v>13</v>
      </c>
      <c r="B7225" s="2">
        <v>1185732</v>
      </c>
      <c r="C7225" s="3">
        <v>44369</v>
      </c>
      <c r="D7225" s="12" t="str" cm="1">
        <f t="array" ref="D7225">_xlfn.SWITCH(WEEKDAY(C7225,2), 1, "Lundi", 2, "Mardi", 3, "Mercredi", 4, "Jeudi", 5, "Vendredi", 6, "Samedi", 7, "Dimanche", "Erreur")</f>
        <v>Mardi</v>
      </c>
      <c r="E7225" s="2" t="s">
        <v>14</v>
      </c>
      <c r="F7225" s="2" t="s">
        <v>118</v>
      </c>
      <c r="G7225" s="2" t="s">
        <v>119</v>
      </c>
      <c r="H7225" s="4" t="s">
        <v>19</v>
      </c>
      <c r="I7225" s="5">
        <v>37</v>
      </c>
      <c r="J7225" s="6">
        <v>47</v>
      </c>
      <c r="K7225" s="7">
        <v>1739</v>
      </c>
      <c r="L7225" s="7">
        <v>869.5</v>
      </c>
      <c r="M7225" s="8">
        <v>0.5</v>
      </c>
      <c r="N7225" s="2" t="s">
        <v>82</v>
      </c>
      <c r="O7225">
        <f t="shared" si="896"/>
        <v>2021</v>
      </c>
      <c r="P7225">
        <f t="shared" si="897"/>
        <v>6</v>
      </c>
      <c r="Q7225" t="str">
        <f t="shared" si="898"/>
        <v>juin</v>
      </c>
      <c r="R7225" t="str">
        <f t="shared" si="899"/>
        <v>Maryland</v>
      </c>
      <c r="S7225" t="str">
        <f t="shared" si="900"/>
        <v>2021-06</v>
      </c>
      <c r="T7225">
        <f>IF(AND(COUNTIF(Calculs!$Q$2:$Q$12,$O7225)&gt;0,COUNTIF(Calculs!$S$2:$S$12,$E7225)&gt;0,COUNTIF(Calculs!$U$2:$U$12,$H7225)&gt;0),1,0)</f>
        <v>1</v>
      </c>
      <c r="U7225">
        <f t="shared" si="901"/>
        <v>1739</v>
      </c>
      <c r="V7225">
        <f t="shared" si="902"/>
        <v>47</v>
      </c>
      <c r="W7225">
        <f t="shared" si="903"/>
        <v>869.5</v>
      </c>
    </row>
    <row r="7226" spans="1:23" ht="15.75" customHeight="1" x14ac:dyDescent="0.3">
      <c r="A7226" s="2" t="s">
        <v>13</v>
      </c>
      <c r="B7226" s="2">
        <v>1185732</v>
      </c>
      <c r="C7226" s="3">
        <v>44369</v>
      </c>
      <c r="D7226" s="12" t="str" cm="1">
        <f t="array" ref="D7226">_xlfn.SWITCH(WEEKDAY(C7226,2), 1, "Lundi", 2, "Mardi", 3, "Mercredi", 4, "Jeudi", 5, "Vendredi", 6, "Samedi", 7, "Dimanche", "Erreur")</f>
        <v>Mardi</v>
      </c>
      <c r="E7226" s="2" t="s">
        <v>14</v>
      </c>
      <c r="F7226" s="2" t="s">
        <v>118</v>
      </c>
      <c r="G7226" s="2" t="s">
        <v>119</v>
      </c>
      <c r="H7226" s="4" t="s">
        <v>20</v>
      </c>
      <c r="I7226" s="5">
        <v>37</v>
      </c>
      <c r="J7226" s="6">
        <v>44</v>
      </c>
      <c r="K7226" s="7">
        <v>1628</v>
      </c>
      <c r="L7226" s="7">
        <v>814</v>
      </c>
      <c r="M7226" s="8">
        <v>0.5</v>
      </c>
      <c r="N7226" s="2" t="s">
        <v>82</v>
      </c>
      <c r="O7226">
        <f t="shared" si="896"/>
        <v>2021</v>
      </c>
      <c r="P7226">
        <f t="shared" si="897"/>
        <v>6</v>
      </c>
      <c r="Q7226" t="str">
        <f t="shared" si="898"/>
        <v>juin</v>
      </c>
      <c r="R7226" t="str">
        <f t="shared" si="899"/>
        <v>Maryland</v>
      </c>
      <c r="S7226" t="str">
        <f t="shared" si="900"/>
        <v>2021-06</v>
      </c>
      <c r="T7226">
        <f>IF(AND(COUNTIF(Calculs!$Q$2:$Q$12,$O7226)&gt;0,COUNTIF(Calculs!$S$2:$S$12,$E7226)&gt;0,COUNTIF(Calculs!$U$2:$U$12,$H7226)&gt;0),1,0)</f>
        <v>1</v>
      </c>
      <c r="U7226">
        <f t="shared" si="901"/>
        <v>1628</v>
      </c>
      <c r="V7226">
        <f t="shared" si="902"/>
        <v>44</v>
      </c>
      <c r="W7226">
        <f t="shared" si="903"/>
        <v>814</v>
      </c>
    </row>
    <row r="7227" spans="1:23" ht="15.75" customHeight="1" x14ac:dyDescent="0.3">
      <c r="A7227" s="2" t="s">
        <v>13</v>
      </c>
      <c r="B7227" s="2">
        <v>1185732</v>
      </c>
      <c r="C7227" s="3">
        <v>44369</v>
      </c>
      <c r="D7227" s="12" t="str" cm="1">
        <f t="array" ref="D7227">_xlfn.SWITCH(WEEKDAY(C7227,2), 1, "Lundi", 2, "Mardi", 3, "Mercredi", 4, "Jeudi", 5, "Vendredi", 6, "Samedi", 7, "Dimanche", "Erreur")</f>
        <v>Mardi</v>
      </c>
      <c r="E7227" s="2" t="s">
        <v>14</v>
      </c>
      <c r="F7227" s="2" t="s">
        <v>118</v>
      </c>
      <c r="G7227" s="2" t="s">
        <v>119</v>
      </c>
      <c r="H7227" s="4" t="s">
        <v>21</v>
      </c>
      <c r="I7227" s="5">
        <v>49</v>
      </c>
      <c r="J7227" s="6">
        <v>42</v>
      </c>
      <c r="K7227" s="7">
        <v>2058</v>
      </c>
      <c r="L7227" s="7">
        <v>905.52</v>
      </c>
      <c r="M7227" s="8">
        <v>0.44</v>
      </c>
      <c r="N7227" s="2" t="s">
        <v>82</v>
      </c>
      <c r="O7227">
        <f t="shared" si="896"/>
        <v>2021</v>
      </c>
      <c r="P7227">
        <f t="shared" si="897"/>
        <v>6</v>
      </c>
      <c r="Q7227" t="str">
        <f t="shared" si="898"/>
        <v>juin</v>
      </c>
      <c r="R7227" t="str">
        <f t="shared" si="899"/>
        <v>Maryland</v>
      </c>
      <c r="S7227" t="str">
        <f t="shared" si="900"/>
        <v>2021-06</v>
      </c>
      <c r="T7227">
        <f>IF(AND(COUNTIF(Calculs!$Q$2:$Q$12,$O7227)&gt;0,COUNTIF(Calculs!$S$2:$S$12,$E7227)&gt;0,COUNTIF(Calculs!$U$2:$U$12,$H7227)&gt;0),1,0)</f>
        <v>1</v>
      </c>
      <c r="U7227">
        <f t="shared" si="901"/>
        <v>2058</v>
      </c>
      <c r="V7227">
        <f t="shared" si="902"/>
        <v>42</v>
      </c>
      <c r="W7227">
        <f t="shared" si="903"/>
        <v>905.52</v>
      </c>
    </row>
    <row r="7228" spans="1:23" ht="15.75" customHeight="1" x14ac:dyDescent="0.3">
      <c r="A7228" s="2" t="s">
        <v>13</v>
      </c>
      <c r="B7228" s="2">
        <v>1185732</v>
      </c>
      <c r="C7228" s="3">
        <v>44369</v>
      </c>
      <c r="D7228" s="12" t="str" cm="1">
        <f t="array" ref="D7228">_xlfn.SWITCH(WEEKDAY(C7228,2), 1, "Lundi", 2, "Mardi", 3, "Mercredi", 4, "Jeudi", 5, "Vendredi", 6, "Samedi", 7, "Dimanche", "Erreur")</f>
        <v>Mardi</v>
      </c>
      <c r="E7228" s="2" t="s">
        <v>14</v>
      </c>
      <c r="F7228" s="2" t="s">
        <v>118</v>
      </c>
      <c r="G7228" s="2" t="s">
        <v>119</v>
      </c>
      <c r="H7228" s="4" t="s">
        <v>22</v>
      </c>
      <c r="I7228" s="5">
        <v>53</v>
      </c>
      <c r="J7228" s="6">
        <v>84</v>
      </c>
      <c r="K7228" s="7">
        <v>4452</v>
      </c>
      <c r="L7228" s="7">
        <v>2003.3999999999999</v>
      </c>
      <c r="M7228" s="8">
        <v>0.44999999999999996</v>
      </c>
      <c r="N7228" s="2" t="s">
        <v>82</v>
      </c>
      <c r="O7228">
        <f t="shared" si="896"/>
        <v>2021</v>
      </c>
      <c r="P7228">
        <f t="shared" si="897"/>
        <v>6</v>
      </c>
      <c r="Q7228" t="str">
        <f t="shared" si="898"/>
        <v>juin</v>
      </c>
      <c r="R7228" t="str">
        <f t="shared" si="899"/>
        <v>Maryland</v>
      </c>
      <c r="S7228" t="str">
        <f t="shared" si="900"/>
        <v>2021-06</v>
      </c>
      <c r="T7228">
        <f>IF(AND(COUNTIF(Calculs!$Q$2:$Q$12,$O7228)&gt;0,COUNTIF(Calculs!$S$2:$S$12,$E7228)&gt;0,COUNTIF(Calculs!$U$2:$U$12,$H7228)&gt;0),1,0)</f>
        <v>1</v>
      </c>
      <c r="U7228">
        <f t="shared" si="901"/>
        <v>4452</v>
      </c>
      <c r="V7228">
        <f t="shared" si="902"/>
        <v>84</v>
      </c>
      <c r="W7228">
        <f t="shared" si="903"/>
        <v>2003.3999999999999</v>
      </c>
    </row>
    <row r="7229" spans="1:23" ht="15.75" customHeight="1" x14ac:dyDescent="0.3">
      <c r="A7229" s="2" t="s">
        <v>13</v>
      </c>
      <c r="B7229" s="2">
        <v>1185732</v>
      </c>
      <c r="C7229" s="3">
        <v>44397</v>
      </c>
      <c r="D7229" s="12" t="str" cm="1">
        <f t="array" ref="D7229">_xlfn.SWITCH(WEEKDAY(C7229,2), 1, "Lundi", 2, "Mardi", 3, "Mercredi", 4, "Jeudi", 5, "Vendredi", 6, "Samedi", 7, "Dimanche", "Erreur")</f>
        <v>Mardi</v>
      </c>
      <c r="E7229" s="2" t="s">
        <v>14</v>
      </c>
      <c r="F7229" s="2" t="s">
        <v>118</v>
      </c>
      <c r="G7229" s="2" t="s">
        <v>119</v>
      </c>
      <c r="H7229" s="4" t="s">
        <v>16</v>
      </c>
      <c r="I7229" s="5">
        <v>49</v>
      </c>
      <c r="J7229" s="6">
        <v>131</v>
      </c>
      <c r="K7229" s="7">
        <v>6419</v>
      </c>
      <c r="L7229" s="7">
        <v>3337.88</v>
      </c>
      <c r="M7229" s="8">
        <v>0.52</v>
      </c>
      <c r="N7229" s="2" t="s">
        <v>82</v>
      </c>
      <c r="O7229">
        <f t="shared" si="896"/>
        <v>2021</v>
      </c>
      <c r="P7229">
        <f t="shared" si="897"/>
        <v>7</v>
      </c>
      <c r="Q7229" t="str">
        <f t="shared" si="898"/>
        <v>juil</v>
      </c>
      <c r="R7229" t="str">
        <f t="shared" si="899"/>
        <v>Maryland</v>
      </c>
      <c r="S7229" t="str">
        <f t="shared" si="900"/>
        <v>2021-07</v>
      </c>
      <c r="T7229">
        <f>IF(AND(COUNTIF(Calculs!$Q$2:$Q$12,$O7229)&gt;0,COUNTIF(Calculs!$S$2:$S$12,$E7229)&gt;0,COUNTIF(Calculs!$U$2:$U$12,$H7229)&gt;0),1,0)</f>
        <v>1</v>
      </c>
      <c r="U7229">
        <f t="shared" si="901"/>
        <v>6419</v>
      </c>
      <c r="V7229">
        <f t="shared" si="902"/>
        <v>131</v>
      </c>
      <c r="W7229">
        <f t="shared" si="903"/>
        <v>3337.88</v>
      </c>
    </row>
    <row r="7230" spans="1:23" ht="15.75" customHeight="1" x14ac:dyDescent="0.3">
      <c r="A7230" s="2" t="s">
        <v>25</v>
      </c>
      <c r="B7230" s="2">
        <v>1185732</v>
      </c>
      <c r="C7230" s="3">
        <v>44397</v>
      </c>
      <c r="D7230" s="12" t="str" cm="1">
        <f t="array" ref="D7230">_xlfn.SWITCH(WEEKDAY(C7230,2), 1, "Lundi", 2, "Mardi", 3, "Mercredi", 4, "Jeudi", 5, "Vendredi", 6, "Samedi", 7, "Dimanche", "Erreur")</f>
        <v>Mardi</v>
      </c>
      <c r="E7230" s="2" t="s">
        <v>14</v>
      </c>
      <c r="F7230" s="2" t="s">
        <v>118</v>
      </c>
      <c r="G7230" s="2" t="s">
        <v>119</v>
      </c>
      <c r="H7230" s="4" t="s">
        <v>18</v>
      </c>
      <c r="I7230" s="5">
        <v>42</v>
      </c>
      <c r="J7230" s="6">
        <v>72</v>
      </c>
      <c r="K7230" s="7">
        <v>3024</v>
      </c>
      <c r="L7230" s="7">
        <v>1451.52</v>
      </c>
      <c r="M7230" s="8">
        <v>0.48</v>
      </c>
      <c r="N7230" s="2" t="s">
        <v>82</v>
      </c>
      <c r="O7230">
        <f t="shared" si="896"/>
        <v>2021</v>
      </c>
      <c r="P7230">
        <f t="shared" si="897"/>
        <v>7</v>
      </c>
      <c r="Q7230" t="str">
        <f t="shared" si="898"/>
        <v>juil</v>
      </c>
      <c r="R7230" t="str">
        <f t="shared" si="899"/>
        <v>Maryland</v>
      </c>
      <c r="S7230" t="str">
        <f t="shared" si="900"/>
        <v>2021-07</v>
      </c>
      <c r="T7230">
        <f>IF(AND(COUNTIF(Calculs!$Q$2:$Q$12,$O7230)&gt;0,COUNTIF(Calculs!$S$2:$S$12,$E7230)&gt;0,COUNTIF(Calculs!$U$2:$U$12,$H7230)&gt;0),1,0)</f>
        <v>1</v>
      </c>
      <c r="U7230">
        <f t="shared" si="901"/>
        <v>3024</v>
      </c>
      <c r="V7230">
        <f t="shared" si="902"/>
        <v>72</v>
      </c>
      <c r="W7230">
        <f t="shared" si="903"/>
        <v>1451.52</v>
      </c>
    </row>
    <row r="7231" spans="1:23" ht="15.75" customHeight="1" x14ac:dyDescent="0.3">
      <c r="A7231" s="2" t="s">
        <v>25</v>
      </c>
      <c r="B7231" s="2">
        <v>1185732</v>
      </c>
      <c r="C7231" s="3">
        <v>44397</v>
      </c>
      <c r="D7231" s="12" t="str" cm="1">
        <f t="array" ref="D7231">_xlfn.SWITCH(WEEKDAY(C7231,2), 1, "Lundi", 2, "Mardi", 3, "Mercredi", 4, "Jeudi", 5, "Vendredi", 6, "Samedi", 7, "Dimanche", "Erreur")</f>
        <v>Mardi</v>
      </c>
      <c r="E7231" s="2" t="s">
        <v>14</v>
      </c>
      <c r="F7231" s="2" t="s">
        <v>118</v>
      </c>
      <c r="G7231" s="2" t="s">
        <v>119</v>
      </c>
      <c r="H7231" s="4" t="s">
        <v>19</v>
      </c>
      <c r="I7231" s="5">
        <v>37</v>
      </c>
      <c r="J7231" s="6">
        <v>60</v>
      </c>
      <c r="K7231" s="7">
        <v>2220</v>
      </c>
      <c r="L7231" s="7">
        <v>1087.8</v>
      </c>
      <c r="M7231" s="8">
        <v>0.49</v>
      </c>
      <c r="N7231" s="2" t="s">
        <v>82</v>
      </c>
      <c r="O7231">
        <f t="shared" si="896"/>
        <v>2021</v>
      </c>
      <c r="P7231">
        <f t="shared" si="897"/>
        <v>7</v>
      </c>
      <c r="Q7231" t="str">
        <f t="shared" si="898"/>
        <v>juil</v>
      </c>
      <c r="R7231" t="str">
        <f t="shared" si="899"/>
        <v>Maryland</v>
      </c>
      <c r="S7231" t="str">
        <f t="shared" si="900"/>
        <v>2021-07</v>
      </c>
      <c r="T7231">
        <f>IF(AND(COUNTIF(Calculs!$Q$2:$Q$12,$O7231)&gt;0,COUNTIF(Calculs!$S$2:$S$12,$E7231)&gt;0,COUNTIF(Calculs!$U$2:$U$12,$H7231)&gt;0),1,0)</f>
        <v>1</v>
      </c>
      <c r="U7231">
        <f t="shared" si="901"/>
        <v>2220</v>
      </c>
      <c r="V7231">
        <f t="shared" si="902"/>
        <v>60</v>
      </c>
      <c r="W7231">
        <f t="shared" si="903"/>
        <v>1087.8</v>
      </c>
    </row>
    <row r="7232" spans="1:23" ht="15.75" customHeight="1" x14ac:dyDescent="0.3">
      <c r="A7232" s="2" t="s">
        <v>25</v>
      </c>
      <c r="B7232" s="2">
        <v>1185732</v>
      </c>
      <c r="C7232" s="3">
        <v>44397</v>
      </c>
      <c r="D7232" s="12" t="str" cm="1">
        <f t="array" ref="D7232">_xlfn.SWITCH(WEEKDAY(C7232,2), 1, "Lundi", 2, "Mardi", 3, "Mercredi", 4, "Jeudi", 5, "Vendredi", 6, "Samedi", 7, "Dimanche", "Erreur")</f>
        <v>Mardi</v>
      </c>
      <c r="E7232" s="2" t="s">
        <v>14</v>
      </c>
      <c r="F7232" s="2" t="s">
        <v>118</v>
      </c>
      <c r="G7232" s="2" t="s">
        <v>119</v>
      </c>
      <c r="H7232" s="4" t="s">
        <v>20</v>
      </c>
      <c r="I7232" s="5">
        <v>36</v>
      </c>
      <c r="J7232" s="6">
        <v>45</v>
      </c>
      <c r="K7232" s="7">
        <v>1620</v>
      </c>
      <c r="L7232" s="7">
        <v>761.4</v>
      </c>
      <c r="M7232" s="8">
        <v>0.47</v>
      </c>
      <c r="N7232" s="2" t="s">
        <v>82</v>
      </c>
      <c r="O7232">
        <f t="shared" si="896"/>
        <v>2021</v>
      </c>
      <c r="P7232">
        <f t="shared" si="897"/>
        <v>7</v>
      </c>
      <c r="Q7232" t="str">
        <f t="shared" si="898"/>
        <v>juil</v>
      </c>
      <c r="R7232" t="str">
        <f t="shared" si="899"/>
        <v>Maryland</v>
      </c>
      <c r="S7232" t="str">
        <f t="shared" si="900"/>
        <v>2021-07</v>
      </c>
      <c r="T7232">
        <f>IF(AND(COUNTIF(Calculs!$Q$2:$Q$12,$O7232)&gt;0,COUNTIF(Calculs!$S$2:$S$12,$E7232)&gt;0,COUNTIF(Calculs!$U$2:$U$12,$H7232)&gt;0),1,0)</f>
        <v>1</v>
      </c>
      <c r="U7232">
        <f t="shared" si="901"/>
        <v>1620</v>
      </c>
      <c r="V7232">
        <f t="shared" si="902"/>
        <v>45</v>
      </c>
      <c r="W7232">
        <f t="shared" si="903"/>
        <v>761.4</v>
      </c>
    </row>
    <row r="7233" spans="1:23" ht="15.75" customHeight="1" x14ac:dyDescent="0.3">
      <c r="A7233" s="2" t="s">
        <v>25</v>
      </c>
      <c r="B7233" s="2">
        <v>1185732</v>
      </c>
      <c r="C7233" s="3">
        <v>44397</v>
      </c>
      <c r="D7233" s="12" t="str" cm="1">
        <f t="array" ref="D7233">_xlfn.SWITCH(WEEKDAY(C7233,2), 1, "Lundi", 2, "Mardi", 3, "Mercredi", 4, "Jeudi", 5, "Vendredi", 6, "Samedi", 7, "Dimanche", "Erreur")</f>
        <v>Mardi</v>
      </c>
      <c r="E7233" s="2" t="s">
        <v>14</v>
      </c>
      <c r="F7233" s="2" t="s">
        <v>118</v>
      </c>
      <c r="G7233" s="2" t="s">
        <v>119</v>
      </c>
      <c r="H7233" s="4" t="s">
        <v>21</v>
      </c>
      <c r="I7233" s="5">
        <v>46</v>
      </c>
      <c r="J7233" s="6">
        <v>51</v>
      </c>
      <c r="K7233" s="7">
        <v>2346</v>
      </c>
      <c r="L7233" s="7">
        <v>1055.6999999999998</v>
      </c>
      <c r="M7233" s="8">
        <v>0.44999999999999996</v>
      </c>
      <c r="N7233" s="2" t="s">
        <v>82</v>
      </c>
      <c r="O7233">
        <f t="shared" si="896"/>
        <v>2021</v>
      </c>
      <c r="P7233">
        <f t="shared" si="897"/>
        <v>7</v>
      </c>
      <c r="Q7233" t="str">
        <f t="shared" si="898"/>
        <v>juil</v>
      </c>
      <c r="R7233" t="str">
        <f t="shared" si="899"/>
        <v>Maryland</v>
      </c>
      <c r="S7233" t="str">
        <f t="shared" si="900"/>
        <v>2021-07</v>
      </c>
      <c r="T7233">
        <f>IF(AND(COUNTIF(Calculs!$Q$2:$Q$12,$O7233)&gt;0,COUNTIF(Calculs!$S$2:$S$12,$E7233)&gt;0,COUNTIF(Calculs!$U$2:$U$12,$H7233)&gt;0),1,0)</f>
        <v>1</v>
      </c>
      <c r="U7233">
        <f t="shared" si="901"/>
        <v>2346</v>
      </c>
      <c r="V7233">
        <f t="shared" si="902"/>
        <v>51</v>
      </c>
      <c r="W7233">
        <f t="shared" si="903"/>
        <v>1055.6999999999998</v>
      </c>
    </row>
    <row r="7234" spans="1:23" ht="15.75" customHeight="1" x14ac:dyDescent="0.3">
      <c r="A7234" s="2" t="s">
        <v>25</v>
      </c>
      <c r="B7234" s="2">
        <v>1185732</v>
      </c>
      <c r="C7234" s="3">
        <v>44397</v>
      </c>
      <c r="D7234" s="12" t="str" cm="1">
        <f t="array" ref="D7234">_xlfn.SWITCH(WEEKDAY(C7234,2), 1, "Lundi", 2, "Mardi", 3, "Mercredi", 4, "Jeudi", 5, "Vendredi", 6, "Samedi", 7, "Dimanche", "Erreur")</f>
        <v>Mardi</v>
      </c>
      <c r="E7234" s="2" t="s">
        <v>14</v>
      </c>
      <c r="F7234" s="2" t="s">
        <v>118</v>
      </c>
      <c r="G7234" s="2" t="s">
        <v>119</v>
      </c>
      <c r="H7234" s="4" t="s">
        <v>22</v>
      </c>
      <c r="I7234" s="5">
        <v>54</v>
      </c>
      <c r="J7234" s="6">
        <v>102</v>
      </c>
      <c r="K7234" s="7">
        <v>5508</v>
      </c>
      <c r="L7234" s="7">
        <v>2313.36</v>
      </c>
      <c r="M7234" s="8">
        <v>0.42</v>
      </c>
      <c r="N7234" s="2" t="s">
        <v>82</v>
      </c>
      <c r="O7234">
        <f t="shared" si="896"/>
        <v>2021</v>
      </c>
      <c r="P7234">
        <f t="shared" si="897"/>
        <v>7</v>
      </c>
      <c r="Q7234" t="str">
        <f t="shared" si="898"/>
        <v>juil</v>
      </c>
      <c r="R7234" t="str">
        <f t="shared" si="899"/>
        <v>Maryland</v>
      </c>
      <c r="S7234" t="str">
        <f t="shared" si="900"/>
        <v>2021-07</v>
      </c>
      <c r="T7234">
        <f>IF(AND(COUNTIF(Calculs!$Q$2:$Q$12,$O7234)&gt;0,COUNTIF(Calculs!$S$2:$S$12,$E7234)&gt;0,COUNTIF(Calculs!$U$2:$U$12,$H7234)&gt;0),1,0)</f>
        <v>1</v>
      </c>
      <c r="U7234">
        <f t="shared" si="901"/>
        <v>5508</v>
      </c>
      <c r="V7234">
        <f t="shared" si="902"/>
        <v>102</v>
      </c>
      <c r="W7234">
        <f t="shared" si="903"/>
        <v>2313.36</v>
      </c>
    </row>
    <row r="7235" spans="1:23" ht="15.75" customHeight="1" x14ac:dyDescent="0.3">
      <c r="A7235" s="2" t="s">
        <v>25</v>
      </c>
      <c r="B7235" s="2">
        <v>1185732</v>
      </c>
      <c r="C7235" s="3">
        <v>44429</v>
      </c>
      <c r="D7235" s="12" t="str" cm="1">
        <f t="array" ref="D7235">_xlfn.SWITCH(WEEKDAY(C7235,2), 1, "Lundi", 2, "Mardi", 3, "Mercredi", 4, "Jeudi", 5, "Vendredi", 6, "Samedi", 7, "Dimanche", "Erreur")</f>
        <v>Samedi</v>
      </c>
      <c r="E7235" s="2" t="s">
        <v>14</v>
      </c>
      <c r="F7235" s="2" t="s">
        <v>118</v>
      </c>
      <c r="G7235" s="2" t="s">
        <v>119</v>
      </c>
      <c r="H7235" s="4" t="s">
        <v>16</v>
      </c>
      <c r="I7235" s="5">
        <v>48</v>
      </c>
      <c r="J7235" s="6">
        <v>135</v>
      </c>
      <c r="K7235" s="7">
        <v>6480</v>
      </c>
      <c r="L7235" s="7">
        <v>3434.4</v>
      </c>
      <c r="M7235" s="8">
        <v>0.53</v>
      </c>
      <c r="N7235" s="2" t="s">
        <v>82</v>
      </c>
      <c r="O7235">
        <f t="shared" ref="O7235:O7298" si="904">YEAR($C7235)</f>
        <v>2021</v>
      </c>
      <c r="P7235">
        <f t="shared" ref="P7235:P7298" si="905">MONTH($C7235)</f>
        <v>8</v>
      </c>
      <c r="Q7235" t="str">
        <f t="shared" ref="Q7235:Q7298" si="906">TEXT($C7235,"mmm")</f>
        <v>août</v>
      </c>
      <c r="R7235" t="str">
        <f t="shared" ref="R7235:R7298" si="907">SUBSTITUTE(SUBSTITUTE($F7235,"Sud ","South "),"Ouest ","West ")</f>
        <v>Maryland</v>
      </c>
      <c r="S7235" t="str">
        <f t="shared" ref="S7235:S7298" si="908">TEXT($C7235,"aaaa-mm")</f>
        <v>2021-08</v>
      </c>
      <c r="T7235">
        <f>IF(AND(COUNTIF(Calculs!$Q$2:$Q$12,$O7235)&gt;0,COUNTIF(Calculs!$S$2:$S$12,$E7235)&gt;0,COUNTIF(Calculs!$U$2:$U$12,$H7235)&gt;0),1,0)</f>
        <v>1</v>
      </c>
      <c r="U7235">
        <f t="shared" ref="U7235:U7298" si="909">$K7235*$T7235</f>
        <v>6480</v>
      </c>
      <c r="V7235">
        <f t="shared" ref="V7235:V7298" si="910">$J7235*$T7235</f>
        <v>135</v>
      </c>
      <c r="W7235">
        <f t="shared" ref="W7235:W7298" si="911">$L7235*$T7235</f>
        <v>3434.4</v>
      </c>
    </row>
    <row r="7236" spans="1:23" ht="15.75" customHeight="1" x14ac:dyDescent="0.3">
      <c r="A7236" s="2" t="s">
        <v>25</v>
      </c>
      <c r="B7236" s="2">
        <v>1185732</v>
      </c>
      <c r="C7236" s="3">
        <v>44429</v>
      </c>
      <c r="D7236" s="12" t="str" cm="1">
        <f t="array" ref="D7236">_xlfn.SWITCH(WEEKDAY(C7236,2), 1, "Lundi", 2, "Mardi", 3, "Mercredi", 4, "Jeudi", 5, "Vendredi", 6, "Samedi", 7, "Dimanche", "Erreur")</f>
        <v>Samedi</v>
      </c>
      <c r="E7236" s="2" t="s">
        <v>14</v>
      </c>
      <c r="F7236" s="2" t="s">
        <v>118</v>
      </c>
      <c r="G7236" s="2" t="s">
        <v>119</v>
      </c>
      <c r="H7236" s="4" t="s">
        <v>18</v>
      </c>
      <c r="I7236" s="5">
        <v>41</v>
      </c>
      <c r="J7236" s="6">
        <v>83</v>
      </c>
      <c r="K7236" s="7">
        <v>3403</v>
      </c>
      <c r="L7236" s="7">
        <v>1701.5</v>
      </c>
      <c r="M7236" s="8">
        <v>0.5</v>
      </c>
      <c r="N7236" s="2" t="s">
        <v>82</v>
      </c>
      <c r="O7236">
        <f t="shared" si="904"/>
        <v>2021</v>
      </c>
      <c r="P7236">
        <f t="shared" si="905"/>
        <v>8</v>
      </c>
      <c r="Q7236" t="str">
        <f t="shared" si="906"/>
        <v>août</v>
      </c>
      <c r="R7236" t="str">
        <f t="shared" si="907"/>
        <v>Maryland</v>
      </c>
      <c r="S7236" t="str">
        <f t="shared" si="908"/>
        <v>2021-08</v>
      </c>
      <c r="T7236">
        <f>IF(AND(COUNTIF(Calculs!$Q$2:$Q$12,$O7236)&gt;0,COUNTIF(Calculs!$S$2:$S$12,$E7236)&gt;0,COUNTIF(Calculs!$U$2:$U$12,$H7236)&gt;0),1,0)</f>
        <v>1</v>
      </c>
      <c r="U7236">
        <f t="shared" si="909"/>
        <v>3403</v>
      </c>
      <c r="V7236">
        <f t="shared" si="910"/>
        <v>83</v>
      </c>
      <c r="W7236">
        <f t="shared" si="911"/>
        <v>1701.5</v>
      </c>
    </row>
    <row r="7237" spans="1:23" ht="15.75" customHeight="1" x14ac:dyDescent="0.3">
      <c r="A7237" s="2" t="s">
        <v>25</v>
      </c>
      <c r="B7237" s="2">
        <v>1185732</v>
      </c>
      <c r="C7237" s="3">
        <v>44429</v>
      </c>
      <c r="D7237" s="12" t="str" cm="1">
        <f t="array" ref="D7237">_xlfn.SWITCH(WEEKDAY(C7237,2), 1, "Lundi", 2, "Mardi", 3, "Mercredi", 4, "Jeudi", 5, "Vendredi", 6, "Samedi", 7, "Dimanche", "Erreur")</f>
        <v>Samedi</v>
      </c>
      <c r="E7237" s="2" t="s">
        <v>14</v>
      </c>
      <c r="F7237" s="2" t="s">
        <v>118</v>
      </c>
      <c r="G7237" s="2" t="s">
        <v>119</v>
      </c>
      <c r="H7237" s="4" t="s">
        <v>19</v>
      </c>
      <c r="I7237" s="5">
        <v>39</v>
      </c>
      <c r="J7237" s="6">
        <v>60</v>
      </c>
      <c r="K7237" s="7">
        <v>2340</v>
      </c>
      <c r="L7237" s="7">
        <v>1170</v>
      </c>
      <c r="M7237" s="8">
        <v>0.5</v>
      </c>
      <c r="N7237" s="2" t="s">
        <v>82</v>
      </c>
      <c r="O7237">
        <f t="shared" si="904"/>
        <v>2021</v>
      </c>
      <c r="P7237">
        <f t="shared" si="905"/>
        <v>8</v>
      </c>
      <c r="Q7237" t="str">
        <f t="shared" si="906"/>
        <v>août</v>
      </c>
      <c r="R7237" t="str">
        <f t="shared" si="907"/>
        <v>Maryland</v>
      </c>
      <c r="S7237" t="str">
        <f t="shared" si="908"/>
        <v>2021-08</v>
      </c>
      <c r="T7237">
        <f>IF(AND(COUNTIF(Calculs!$Q$2:$Q$12,$O7237)&gt;0,COUNTIF(Calculs!$S$2:$S$12,$E7237)&gt;0,COUNTIF(Calculs!$U$2:$U$12,$H7237)&gt;0),1,0)</f>
        <v>1</v>
      </c>
      <c r="U7237">
        <f t="shared" si="909"/>
        <v>2340</v>
      </c>
      <c r="V7237">
        <f t="shared" si="910"/>
        <v>60</v>
      </c>
      <c r="W7237">
        <f t="shared" si="911"/>
        <v>1170</v>
      </c>
    </row>
    <row r="7238" spans="1:23" ht="15.75" customHeight="1" x14ac:dyDescent="0.3">
      <c r="A7238" s="2" t="s">
        <v>25</v>
      </c>
      <c r="B7238" s="2">
        <v>1185732</v>
      </c>
      <c r="C7238" s="3">
        <v>44429</v>
      </c>
      <c r="D7238" s="12" t="str" cm="1">
        <f t="array" ref="D7238">_xlfn.SWITCH(WEEKDAY(C7238,2), 1, "Lundi", 2, "Mardi", 3, "Mercredi", 4, "Jeudi", 5, "Vendredi", 6, "Samedi", 7, "Dimanche", "Erreur")</f>
        <v>Samedi</v>
      </c>
      <c r="E7238" s="2" t="s">
        <v>14</v>
      </c>
      <c r="F7238" s="2" t="s">
        <v>118</v>
      </c>
      <c r="G7238" s="2" t="s">
        <v>119</v>
      </c>
      <c r="H7238" s="4" t="s">
        <v>20</v>
      </c>
      <c r="I7238" s="5">
        <v>37</v>
      </c>
      <c r="J7238" s="6">
        <v>44</v>
      </c>
      <c r="K7238" s="7">
        <v>1628</v>
      </c>
      <c r="L7238" s="7">
        <v>748.88</v>
      </c>
      <c r="M7238" s="8">
        <v>0.45999999999999996</v>
      </c>
      <c r="N7238" s="2" t="s">
        <v>82</v>
      </c>
      <c r="O7238">
        <f t="shared" si="904"/>
        <v>2021</v>
      </c>
      <c r="P7238">
        <f t="shared" si="905"/>
        <v>8</v>
      </c>
      <c r="Q7238" t="str">
        <f t="shared" si="906"/>
        <v>août</v>
      </c>
      <c r="R7238" t="str">
        <f t="shared" si="907"/>
        <v>Maryland</v>
      </c>
      <c r="S7238" t="str">
        <f t="shared" si="908"/>
        <v>2021-08</v>
      </c>
      <c r="T7238">
        <f>IF(AND(COUNTIF(Calculs!$Q$2:$Q$12,$O7238)&gt;0,COUNTIF(Calculs!$S$2:$S$12,$E7238)&gt;0,COUNTIF(Calculs!$U$2:$U$12,$H7238)&gt;0),1,0)</f>
        <v>1</v>
      </c>
      <c r="U7238">
        <f t="shared" si="909"/>
        <v>1628</v>
      </c>
      <c r="V7238">
        <f t="shared" si="910"/>
        <v>44</v>
      </c>
      <c r="W7238">
        <f t="shared" si="911"/>
        <v>748.88</v>
      </c>
    </row>
    <row r="7239" spans="1:23" ht="15.75" customHeight="1" x14ac:dyDescent="0.3">
      <c r="A7239" s="2" t="s">
        <v>25</v>
      </c>
      <c r="B7239" s="2">
        <v>1185732</v>
      </c>
      <c r="C7239" s="3">
        <v>44429</v>
      </c>
      <c r="D7239" s="12" t="str" cm="1">
        <f t="array" ref="D7239">_xlfn.SWITCH(WEEKDAY(C7239,2), 1, "Lundi", 2, "Mardi", 3, "Mercredi", 4, "Jeudi", 5, "Vendredi", 6, "Samedi", 7, "Dimanche", "Erreur")</f>
        <v>Samedi</v>
      </c>
      <c r="E7239" s="2" t="s">
        <v>14</v>
      </c>
      <c r="F7239" s="2" t="s">
        <v>118</v>
      </c>
      <c r="G7239" s="2" t="s">
        <v>119</v>
      </c>
      <c r="H7239" s="4" t="s">
        <v>21</v>
      </c>
      <c r="I7239" s="5">
        <v>47</v>
      </c>
      <c r="J7239" s="6">
        <v>38</v>
      </c>
      <c r="K7239" s="7">
        <v>1786</v>
      </c>
      <c r="L7239" s="7">
        <v>803.69999999999993</v>
      </c>
      <c r="M7239" s="8">
        <v>0.44999999999999996</v>
      </c>
      <c r="N7239" s="2" t="s">
        <v>82</v>
      </c>
      <c r="O7239">
        <f t="shared" si="904"/>
        <v>2021</v>
      </c>
      <c r="P7239">
        <f t="shared" si="905"/>
        <v>8</v>
      </c>
      <c r="Q7239" t="str">
        <f t="shared" si="906"/>
        <v>août</v>
      </c>
      <c r="R7239" t="str">
        <f t="shared" si="907"/>
        <v>Maryland</v>
      </c>
      <c r="S7239" t="str">
        <f t="shared" si="908"/>
        <v>2021-08</v>
      </c>
      <c r="T7239">
        <f>IF(AND(COUNTIF(Calculs!$Q$2:$Q$12,$O7239)&gt;0,COUNTIF(Calculs!$S$2:$S$12,$E7239)&gt;0,COUNTIF(Calculs!$U$2:$U$12,$H7239)&gt;0),1,0)</f>
        <v>1</v>
      </c>
      <c r="U7239">
        <f t="shared" si="909"/>
        <v>1786</v>
      </c>
      <c r="V7239">
        <f t="shared" si="910"/>
        <v>38</v>
      </c>
      <c r="W7239">
        <f t="shared" si="911"/>
        <v>803.69999999999993</v>
      </c>
    </row>
    <row r="7240" spans="1:23" ht="15.75" customHeight="1" x14ac:dyDescent="0.3">
      <c r="A7240" s="2" t="s">
        <v>25</v>
      </c>
      <c r="B7240" s="2">
        <v>1185732</v>
      </c>
      <c r="C7240" s="3">
        <v>44429</v>
      </c>
      <c r="D7240" s="12" t="str" cm="1">
        <f t="array" ref="D7240">_xlfn.SWITCH(WEEKDAY(C7240,2), 1, "Lundi", 2, "Mardi", 3, "Mercredi", 4, "Jeudi", 5, "Vendredi", 6, "Samedi", 7, "Dimanche", "Erreur")</f>
        <v>Samedi</v>
      </c>
      <c r="E7240" s="2" t="s">
        <v>14</v>
      </c>
      <c r="F7240" s="2" t="s">
        <v>118</v>
      </c>
      <c r="G7240" s="2" t="s">
        <v>119</v>
      </c>
      <c r="H7240" s="4" t="s">
        <v>22</v>
      </c>
      <c r="I7240" s="5">
        <v>53</v>
      </c>
      <c r="J7240" s="6">
        <v>81</v>
      </c>
      <c r="K7240" s="7">
        <v>4293</v>
      </c>
      <c r="L7240" s="7">
        <v>1845.99</v>
      </c>
      <c r="M7240" s="8">
        <v>0.43</v>
      </c>
      <c r="N7240" s="2" t="s">
        <v>82</v>
      </c>
      <c r="O7240">
        <f t="shared" si="904"/>
        <v>2021</v>
      </c>
      <c r="P7240">
        <f t="shared" si="905"/>
        <v>8</v>
      </c>
      <c r="Q7240" t="str">
        <f t="shared" si="906"/>
        <v>août</v>
      </c>
      <c r="R7240" t="str">
        <f t="shared" si="907"/>
        <v>Maryland</v>
      </c>
      <c r="S7240" t="str">
        <f t="shared" si="908"/>
        <v>2021-08</v>
      </c>
      <c r="T7240">
        <f>IF(AND(COUNTIF(Calculs!$Q$2:$Q$12,$O7240)&gt;0,COUNTIF(Calculs!$S$2:$S$12,$E7240)&gt;0,COUNTIF(Calculs!$U$2:$U$12,$H7240)&gt;0),1,0)</f>
        <v>1</v>
      </c>
      <c r="U7240">
        <f t="shared" si="909"/>
        <v>4293</v>
      </c>
      <c r="V7240">
        <f t="shared" si="910"/>
        <v>81</v>
      </c>
      <c r="W7240">
        <f t="shared" si="911"/>
        <v>1845.99</v>
      </c>
    </row>
    <row r="7241" spans="1:23" ht="15.75" customHeight="1" x14ac:dyDescent="0.3">
      <c r="A7241" s="2" t="s">
        <v>25</v>
      </c>
      <c r="B7241" s="2">
        <v>1185732</v>
      </c>
      <c r="C7241" s="3">
        <v>44459</v>
      </c>
      <c r="D7241" s="12" t="str" cm="1">
        <f t="array" ref="D7241">_xlfn.SWITCH(WEEKDAY(C7241,2), 1, "Lundi", 2, "Mardi", 3, "Mercredi", 4, "Jeudi", 5, "Vendredi", 6, "Samedi", 7, "Dimanche", "Erreur")</f>
        <v>Lundi</v>
      </c>
      <c r="E7241" s="2" t="s">
        <v>14</v>
      </c>
      <c r="F7241" s="2" t="s">
        <v>118</v>
      </c>
      <c r="G7241" s="2" t="s">
        <v>119</v>
      </c>
      <c r="H7241" s="4" t="s">
        <v>16</v>
      </c>
      <c r="I7241" s="5">
        <v>49</v>
      </c>
      <c r="J7241" s="6">
        <v>128</v>
      </c>
      <c r="K7241" s="7">
        <v>6272</v>
      </c>
      <c r="L7241" s="7">
        <v>3198.7200000000003</v>
      </c>
      <c r="M7241" s="8">
        <v>0.51</v>
      </c>
      <c r="N7241" s="2" t="s">
        <v>82</v>
      </c>
      <c r="O7241">
        <f t="shared" si="904"/>
        <v>2021</v>
      </c>
      <c r="P7241">
        <f t="shared" si="905"/>
        <v>9</v>
      </c>
      <c r="Q7241" t="str">
        <f t="shared" si="906"/>
        <v>sept</v>
      </c>
      <c r="R7241" t="str">
        <f t="shared" si="907"/>
        <v>Maryland</v>
      </c>
      <c r="S7241" t="str">
        <f t="shared" si="908"/>
        <v>2021-09</v>
      </c>
      <c r="T7241">
        <f>IF(AND(COUNTIF(Calculs!$Q$2:$Q$12,$O7241)&gt;0,COUNTIF(Calculs!$S$2:$S$12,$E7241)&gt;0,COUNTIF(Calculs!$U$2:$U$12,$H7241)&gt;0),1,0)</f>
        <v>1</v>
      </c>
      <c r="U7241">
        <f t="shared" si="909"/>
        <v>6272</v>
      </c>
      <c r="V7241">
        <f t="shared" si="910"/>
        <v>128</v>
      </c>
      <c r="W7241">
        <f t="shared" si="911"/>
        <v>3198.7200000000003</v>
      </c>
    </row>
    <row r="7242" spans="1:23" ht="15.75" customHeight="1" x14ac:dyDescent="0.3">
      <c r="A7242" s="2" t="s">
        <v>25</v>
      </c>
      <c r="B7242" s="2">
        <v>1185732</v>
      </c>
      <c r="C7242" s="3">
        <v>44459</v>
      </c>
      <c r="D7242" s="12" t="str" cm="1">
        <f t="array" ref="D7242">_xlfn.SWITCH(WEEKDAY(C7242,2), 1, "Lundi", 2, "Mardi", 3, "Mercredi", 4, "Jeudi", 5, "Vendredi", 6, "Samedi", 7, "Dimanche", "Erreur")</f>
        <v>Lundi</v>
      </c>
      <c r="E7242" s="2" t="s">
        <v>14</v>
      </c>
      <c r="F7242" s="2" t="s">
        <v>118</v>
      </c>
      <c r="G7242" s="2" t="s">
        <v>119</v>
      </c>
      <c r="H7242" s="4" t="s">
        <v>18</v>
      </c>
      <c r="I7242" s="5">
        <v>44</v>
      </c>
      <c r="J7242" s="6">
        <v>63</v>
      </c>
      <c r="K7242" s="7">
        <v>2772</v>
      </c>
      <c r="L7242" s="7">
        <v>1247.3999999999999</v>
      </c>
      <c r="M7242" s="8">
        <v>0.44999999999999996</v>
      </c>
      <c r="N7242" s="2" t="s">
        <v>82</v>
      </c>
      <c r="O7242">
        <f t="shared" si="904"/>
        <v>2021</v>
      </c>
      <c r="P7242">
        <f t="shared" si="905"/>
        <v>9</v>
      </c>
      <c r="Q7242" t="str">
        <f t="shared" si="906"/>
        <v>sept</v>
      </c>
      <c r="R7242" t="str">
        <f t="shared" si="907"/>
        <v>Maryland</v>
      </c>
      <c r="S7242" t="str">
        <f t="shared" si="908"/>
        <v>2021-09</v>
      </c>
      <c r="T7242">
        <f>IF(AND(COUNTIF(Calculs!$Q$2:$Q$12,$O7242)&gt;0,COUNTIF(Calculs!$S$2:$S$12,$E7242)&gt;0,COUNTIF(Calculs!$U$2:$U$12,$H7242)&gt;0),1,0)</f>
        <v>1</v>
      </c>
      <c r="U7242">
        <f t="shared" si="909"/>
        <v>2772</v>
      </c>
      <c r="V7242">
        <f t="shared" si="910"/>
        <v>63</v>
      </c>
      <c r="W7242">
        <f t="shared" si="911"/>
        <v>1247.3999999999999</v>
      </c>
    </row>
    <row r="7243" spans="1:23" ht="15.75" customHeight="1" x14ac:dyDescent="0.3">
      <c r="A7243" s="2" t="s">
        <v>25</v>
      </c>
      <c r="B7243" s="2">
        <v>1185732</v>
      </c>
      <c r="C7243" s="3">
        <v>44459</v>
      </c>
      <c r="D7243" s="12" t="str" cm="1">
        <f t="array" ref="D7243">_xlfn.SWITCH(WEEKDAY(C7243,2), 1, "Lundi", 2, "Mardi", 3, "Mercredi", 4, "Jeudi", 5, "Vendredi", 6, "Samedi", 7, "Dimanche", "Erreur")</f>
        <v>Lundi</v>
      </c>
      <c r="E7243" s="2" t="s">
        <v>14</v>
      </c>
      <c r="F7243" s="2" t="s">
        <v>118</v>
      </c>
      <c r="G7243" s="2" t="s">
        <v>119</v>
      </c>
      <c r="H7243" s="4" t="s">
        <v>19</v>
      </c>
      <c r="I7243" s="5">
        <v>38</v>
      </c>
      <c r="J7243" s="6">
        <v>36</v>
      </c>
      <c r="K7243" s="7">
        <v>1368</v>
      </c>
      <c r="L7243" s="7">
        <v>684</v>
      </c>
      <c r="M7243" s="8">
        <v>0.5</v>
      </c>
      <c r="N7243" s="2" t="s">
        <v>82</v>
      </c>
      <c r="O7243">
        <f t="shared" si="904"/>
        <v>2021</v>
      </c>
      <c r="P7243">
        <f t="shared" si="905"/>
        <v>9</v>
      </c>
      <c r="Q7243" t="str">
        <f t="shared" si="906"/>
        <v>sept</v>
      </c>
      <c r="R7243" t="str">
        <f t="shared" si="907"/>
        <v>Maryland</v>
      </c>
      <c r="S7243" t="str">
        <f t="shared" si="908"/>
        <v>2021-09</v>
      </c>
      <c r="T7243">
        <f>IF(AND(COUNTIF(Calculs!$Q$2:$Q$12,$O7243)&gt;0,COUNTIF(Calculs!$S$2:$S$12,$E7243)&gt;0,COUNTIF(Calculs!$U$2:$U$12,$H7243)&gt;0),1,0)</f>
        <v>1</v>
      </c>
      <c r="U7243">
        <f t="shared" si="909"/>
        <v>1368</v>
      </c>
      <c r="V7243">
        <f t="shared" si="910"/>
        <v>36</v>
      </c>
      <c r="W7243">
        <f t="shared" si="911"/>
        <v>684</v>
      </c>
    </row>
    <row r="7244" spans="1:23" ht="15.75" customHeight="1" x14ac:dyDescent="0.3">
      <c r="A7244" s="2" t="s">
        <v>25</v>
      </c>
      <c r="B7244" s="2">
        <v>1185732</v>
      </c>
      <c r="C7244" s="3">
        <v>44459</v>
      </c>
      <c r="D7244" s="12" t="str" cm="1">
        <f t="array" ref="D7244">_xlfn.SWITCH(WEEKDAY(C7244,2), 1, "Lundi", 2, "Mardi", 3, "Mercredi", 4, "Jeudi", 5, "Vendredi", 6, "Samedi", 7, "Dimanche", "Erreur")</f>
        <v>Lundi</v>
      </c>
      <c r="E7244" s="2" t="s">
        <v>14</v>
      </c>
      <c r="F7244" s="2" t="s">
        <v>118</v>
      </c>
      <c r="G7244" s="2" t="s">
        <v>119</v>
      </c>
      <c r="H7244" s="4" t="s">
        <v>20</v>
      </c>
      <c r="I7244" s="5">
        <v>36</v>
      </c>
      <c r="J7244" s="6">
        <v>25</v>
      </c>
      <c r="K7244" s="7">
        <v>900</v>
      </c>
      <c r="L7244" s="7">
        <v>404.99999999999994</v>
      </c>
      <c r="M7244" s="8">
        <v>0.44999999999999996</v>
      </c>
      <c r="N7244" s="2" t="s">
        <v>82</v>
      </c>
      <c r="O7244">
        <f t="shared" si="904"/>
        <v>2021</v>
      </c>
      <c r="P7244">
        <f t="shared" si="905"/>
        <v>9</v>
      </c>
      <c r="Q7244" t="str">
        <f t="shared" si="906"/>
        <v>sept</v>
      </c>
      <c r="R7244" t="str">
        <f t="shared" si="907"/>
        <v>Maryland</v>
      </c>
      <c r="S7244" t="str">
        <f t="shared" si="908"/>
        <v>2021-09</v>
      </c>
      <c r="T7244">
        <f>IF(AND(COUNTIF(Calculs!$Q$2:$Q$12,$O7244)&gt;0,COUNTIF(Calculs!$S$2:$S$12,$E7244)&gt;0,COUNTIF(Calculs!$U$2:$U$12,$H7244)&gt;0),1,0)</f>
        <v>1</v>
      </c>
      <c r="U7244">
        <f t="shared" si="909"/>
        <v>900</v>
      </c>
      <c r="V7244">
        <f t="shared" si="910"/>
        <v>25</v>
      </c>
      <c r="W7244">
        <f t="shared" si="911"/>
        <v>404.99999999999994</v>
      </c>
    </row>
    <row r="7245" spans="1:23" ht="15.75" customHeight="1" x14ac:dyDescent="0.3">
      <c r="A7245" s="2" t="s">
        <v>25</v>
      </c>
      <c r="B7245" s="2">
        <v>1185732</v>
      </c>
      <c r="C7245" s="3">
        <v>44459</v>
      </c>
      <c r="D7245" s="12" t="str" cm="1">
        <f t="array" ref="D7245">_xlfn.SWITCH(WEEKDAY(C7245,2), 1, "Lundi", 2, "Mardi", 3, "Mercredi", 4, "Jeudi", 5, "Vendredi", 6, "Samedi", 7, "Dimanche", "Erreur")</f>
        <v>Lundi</v>
      </c>
      <c r="E7245" s="2" t="s">
        <v>14</v>
      </c>
      <c r="F7245" s="2" t="s">
        <v>118</v>
      </c>
      <c r="G7245" s="2" t="s">
        <v>119</v>
      </c>
      <c r="H7245" s="4" t="s">
        <v>21</v>
      </c>
      <c r="I7245" s="5">
        <v>48</v>
      </c>
      <c r="J7245" s="6">
        <v>30</v>
      </c>
      <c r="K7245" s="7">
        <v>1440</v>
      </c>
      <c r="L7245" s="7">
        <v>619.20000000000005</v>
      </c>
      <c r="M7245" s="8">
        <v>0.43</v>
      </c>
      <c r="N7245" s="2" t="s">
        <v>82</v>
      </c>
      <c r="O7245">
        <f t="shared" si="904"/>
        <v>2021</v>
      </c>
      <c r="P7245">
        <f t="shared" si="905"/>
        <v>9</v>
      </c>
      <c r="Q7245" t="str">
        <f t="shared" si="906"/>
        <v>sept</v>
      </c>
      <c r="R7245" t="str">
        <f t="shared" si="907"/>
        <v>Maryland</v>
      </c>
      <c r="S7245" t="str">
        <f t="shared" si="908"/>
        <v>2021-09</v>
      </c>
      <c r="T7245">
        <f>IF(AND(COUNTIF(Calculs!$Q$2:$Q$12,$O7245)&gt;0,COUNTIF(Calculs!$S$2:$S$12,$E7245)&gt;0,COUNTIF(Calculs!$U$2:$U$12,$H7245)&gt;0),1,0)</f>
        <v>1</v>
      </c>
      <c r="U7245">
        <f t="shared" si="909"/>
        <v>1440</v>
      </c>
      <c r="V7245">
        <f t="shared" si="910"/>
        <v>30</v>
      </c>
      <c r="W7245">
        <f t="shared" si="911"/>
        <v>619.20000000000005</v>
      </c>
    </row>
    <row r="7246" spans="1:23" ht="15.75" customHeight="1" x14ac:dyDescent="0.3">
      <c r="A7246" s="2" t="s">
        <v>25</v>
      </c>
      <c r="B7246" s="2">
        <v>1185732</v>
      </c>
      <c r="C7246" s="3">
        <v>44459</v>
      </c>
      <c r="D7246" s="12" t="str" cm="1">
        <f t="array" ref="D7246">_xlfn.SWITCH(WEEKDAY(C7246,2), 1, "Lundi", 2, "Mardi", 3, "Mercredi", 4, "Jeudi", 5, "Vendredi", 6, "Samedi", 7, "Dimanche", "Erreur")</f>
        <v>Lundi</v>
      </c>
      <c r="E7246" s="2" t="s">
        <v>14</v>
      </c>
      <c r="F7246" s="2" t="s">
        <v>118</v>
      </c>
      <c r="G7246" s="2" t="s">
        <v>119</v>
      </c>
      <c r="H7246" s="4" t="s">
        <v>22</v>
      </c>
      <c r="I7246" s="5">
        <v>54</v>
      </c>
      <c r="J7246" s="6">
        <v>50</v>
      </c>
      <c r="K7246" s="7">
        <v>2700</v>
      </c>
      <c r="L7246" s="7">
        <v>1080</v>
      </c>
      <c r="M7246" s="8">
        <v>0.4</v>
      </c>
      <c r="N7246" s="2" t="s">
        <v>82</v>
      </c>
      <c r="O7246">
        <f t="shared" si="904"/>
        <v>2021</v>
      </c>
      <c r="P7246">
        <f t="shared" si="905"/>
        <v>9</v>
      </c>
      <c r="Q7246" t="str">
        <f t="shared" si="906"/>
        <v>sept</v>
      </c>
      <c r="R7246" t="str">
        <f t="shared" si="907"/>
        <v>Maryland</v>
      </c>
      <c r="S7246" t="str">
        <f t="shared" si="908"/>
        <v>2021-09</v>
      </c>
      <c r="T7246">
        <f>IF(AND(COUNTIF(Calculs!$Q$2:$Q$12,$O7246)&gt;0,COUNTIF(Calculs!$S$2:$S$12,$E7246)&gt;0,COUNTIF(Calculs!$U$2:$U$12,$H7246)&gt;0),1,0)</f>
        <v>1</v>
      </c>
      <c r="U7246">
        <f t="shared" si="909"/>
        <v>2700</v>
      </c>
      <c r="V7246">
        <f t="shared" si="910"/>
        <v>50</v>
      </c>
      <c r="W7246">
        <f t="shared" si="911"/>
        <v>1080</v>
      </c>
    </row>
    <row r="7247" spans="1:23" ht="15.75" customHeight="1" x14ac:dyDescent="0.3">
      <c r="A7247" s="2" t="s">
        <v>25</v>
      </c>
      <c r="B7247" s="2">
        <v>1185732</v>
      </c>
      <c r="C7247" s="3">
        <v>44491</v>
      </c>
      <c r="D7247" s="12" t="str" cm="1">
        <f t="array" ref="D7247">_xlfn.SWITCH(WEEKDAY(C7247,2), 1, "Lundi", 2, "Mardi", 3, "Mercredi", 4, "Jeudi", 5, "Vendredi", 6, "Samedi", 7, "Dimanche", "Erreur")</f>
        <v>Vendredi</v>
      </c>
      <c r="E7247" s="2" t="s">
        <v>14</v>
      </c>
      <c r="F7247" s="2" t="s">
        <v>118</v>
      </c>
      <c r="G7247" s="2" t="s">
        <v>119</v>
      </c>
      <c r="H7247" s="4" t="s">
        <v>16</v>
      </c>
      <c r="I7247" s="5">
        <v>52</v>
      </c>
      <c r="J7247" s="6">
        <v>113</v>
      </c>
      <c r="K7247" s="7">
        <v>5876</v>
      </c>
      <c r="L7247" s="7">
        <v>3173.0400000000004</v>
      </c>
      <c r="M7247" s="8">
        <v>0.54</v>
      </c>
      <c r="N7247" s="2" t="s">
        <v>82</v>
      </c>
      <c r="O7247">
        <f t="shared" si="904"/>
        <v>2021</v>
      </c>
      <c r="P7247">
        <f t="shared" si="905"/>
        <v>10</v>
      </c>
      <c r="Q7247" t="str">
        <f t="shared" si="906"/>
        <v>oct</v>
      </c>
      <c r="R7247" t="str">
        <f t="shared" si="907"/>
        <v>Maryland</v>
      </c>
      <c r="S7247" t="str">
        <f t="shared" si="908"/>
        <v>2021-10</v>
      </c>
      <c r="T7247">
        <f>IF(AND(COUNTIF(Calculs!$Q$2:$Q$12,$O7247)&gt;0,COUNTIF(Calculs!$S$2:$S$12,$E7247)&gt;0,COUNTIF(Calculs!$U$2:$U$12,$H7247)&gt;0),1,0)</f>
        <v>1</v>
      </c>
      <c r="U7247">
        <f t="shared" si="909"/>
        <v>5876</v>
      </c>
      <c r="V7247">
        <f t="shared" si="910"/>
        <v>113</v>
      </c>
      <c r="W7247">
        <f t="shared" si="911"/>
        <v>3173.0400000000004</v>
      </c>
    </row>
    <row r="7248" spans="1:23" ht="15.75" customHeight="1" x14ac:dyDescent="0.3">
      <c r="A7248" s="2" t="s">
        <v>25</v>
      </c>
      <c r="B7248" s="2">
        <v>1185732</v>
      </c>
      <c r="C7248" s="3">
        <v>44491</v>
      </c>
      <c r="D7248" s="12" t="str" cm="1">
        <f t="array" ref="D7248">_xlfn.SWITCH(WEEKDAY(C7248,2), 1, "Lundi", 2, "Mardi", 3, "Mercredi", 4, "Jeudi", 5, "Vendredi", 6, "Samedi", 7, "Dimanche", "Erreur")</f>
        <v>Vendredi</v>
      </c>
      <c r="E7248" s="2" t="s">
        <v>14</v>
      </c>
      <c r="F7248" s="2" t="s">
        <v>118</v>
      </c>
      <c r="G7248" s="2" t="s">
        <v>119</v>
      </c>
      <c r="H7248" s="4" t="s">
        <v>18</v>
      </c>
      <c r="I7248" s="5">
        <v>48</v>
      </c>
      <c r="J7248" s="6">
        <v>58</v>
      </c>
      <c r="K7248" s="7">
        <v>2784</v>
      </c>
      <c r="L7248" s="7">
        <v>1280.6399999999999</v>
      </c>
      <c r="M7248" s="8">
        <v>0.45999999999999996</v>
      </c>
      <c r="N7248" s="2" t="s">
        <v>82</v>
      </c>
      <c r="O7248">
        <f t="shared" si="904"/>
        <v>2021</v>
      </c>
      <c r="P7248">
        <f t="shared" si="905"/>
        <v>10</v>
      </c>
      <c r="Q7248" t="str">
        <f t="shared" si="906"/>
        <v>oct</v>
      </c>
      <c r="R7248" t="str">
        <f t="shared" si="907"/>
        <v>Maryland</v>
      </c>
      <c r="S7248" t="str">
        <f t="shared" si="908"/>
        <v>2021-10</v>
      </c>
      <c r="T7248">
        <f>IF(AND(COUNTIF(Calculs!$Q$2:$Q$12,$O7248)&gt;0,COUNTIF(Calculs!$S$2:$S$12,$E7248)&gt;0,COUNTIF(Calculs!$U$2:$U$12,$H7248)&gt;0),1,0)</f>
        <v>1</v>
      </c>
      <c r="U7248">
        <f t="shared" si="909"/>
        <v>2784</v>
      </c>
      <c r="V7248">
        <f t="shared" si="910"/>
        <v>58</v>
      </c>
      <c r="W7248">
        <f t="shared" si="911"/>
        <v>1280.6399999999999</v>
      </c>
    </row>
    <row r="7249" spans="1:23" ht="15.75" customHeight="1" x14ac:dyDescent="0.3">
      <c r="A7249" s="2" t="s">
        <v>25</v>
      </c>
      <c r="B7249" s="2">
        <v>1185732</v>
      </c>
      <c r="C7249" s="3">
        <v>44491</v>
      </c>
      <c r="D7249" s="12" t="str" cm="1">
        <f t="array" ref="D7249">_xlfn.SWITCH(WEEKDAY(C7249,2), 1, "Lundi", 2, "Mardi", 3, "Mercredi", 4, "Jeudi", 5, "Vendredi", 6, "Samedi", 7, "Dimanche", "Erreur")</f>
        <v>Vendredi</v>
      </c>
      <c r="E7249" s="2" t="s">
        <v>14</v>
      </c>
      <c r="F7249" s="2" t="s">
        <v>118</v>
      </c>
      <c r="G7249" s="2" t="s">
        <v>119</v>
      </c>
      <c r="H7249" s="4" t="s">
        <v>19</v>
      </c>
      <c r="I7249" s="5">
        <v>49</v>
      </c>
      <c r="J7249" s="6">
        <v>25</v>
      </c>
      <c r="K7249" s="7">
        <v>1225</v>
      </c>
      <c r="L7249" s="7">
        <v>563.5</v>
      </c>
      <c r="M7249" s="8">
        <v>0.45999999999999996</v>
      </c>
      <c r="N7249" s="2" t="s">
        <v>82</v>
      </c>
      <c r="O7249">
        <f t="shared" si="904"/>
        <v>2021</v>
      </c>
      <c r="P7249">
        <f t="shared" si="905"/>
        <v>10</v>
      </c>
      <c r="Q7249" t="str">
        <f t="shared" si="906"/>
        <v>oct</v>
      </c>
      <c r="R7249" t="str">
        <f t="shared" si="907"/>
        <v>Maryland</v>
      </c>
      <c r="S7249" t="str">
        <f t="shared" si="908"/>
        <v>2021-10</v>
      </c>
      <c r="T7249">
        <f>IF(AND(COUNTIF(Calculs!$Q$2:$Q$12,$O7249)&gt;0,COUNTIF(Calculs!$S$2:$S$12,$E7249)&gt;0,COUNTIF(Calculs!$U$2:$U$12,$H7249)&gt;0),1,0)</f>
        <v>1</v>
      </c>
      <c r="U7249">
        <f t="shared" si="909"/>
        <v>1225</v>
      </c>
      <c r="V7249">
        <f t="shared" si="910"/>
        <v>25</v>
      </c>
      <c r="W7249">
        <f t="shared" si="911"/>
        <v>563.5</v>
      </c>
    </row>
    <row r="7250" spans="1:23" ht="15.75" customHeight="1" x14ac:dyDescent="0.3">
      <c r="A7250" s="2" t="s">
        <v>13</v>
      </c>
      <c r="B7250" s="2">
        <v>1185732</v>
      </c>
      <c r="C7250" s="3">
        <v>44491</v>
      </c>
      <c r="D7250" s="12" t="str" cm="1">
        <f t="array" ref="D7250">_xlfn.SWITCH(WEEKDAY(C7250,2), 1, "Lundi", 2, "Mardi", 3, "Mercredi", 4, "Jeudi", 5, "Vendredi", 6, "Samedi", 7, "Dimanche", "Erreur")</f>
        <v>Vendredi</v>
      </c>
      <c r="E7250" s="2" t="s">
        <v>14</v>
      </c>
      <c r="F7250" s="2" t="s">
        <v>118</v>
      </c>
      <c r="G7250" s="2" t="s">
        <v>119</v>
      </c>
      <c r="H7250" s="4" t="s">
        <v>20</v>
      </c>
      <c r="I7250" s="5">
        <v>49</v>
      </c>
      <c r="J7250" s="6">
        <v>21</v>
      </c>
      <c r="K7250" s="7">
        <v>1029</v>
      </c>
      <c r="L7250" s="7">
        <v>514.5</v>
      </c>
      <c r="M7250" s="8">
        <v>0.5</v>
      </c>
      <c r="N7250" s="2" t="s">
        <v>82</v>
      </c>
      <c r="O7250">
        <f t="shared" si="904"/>
        <v>2021</v>
      </c>
      <c r="P7250">
        <f t="shared" si="905"/>
        <v>10</v>
      </c>
      <c r="Q7250" t="str">
        <f t="shared" si="906"/>
        <v>oct</v>
      </c>
      <c r="R7250" t="str">
        <f t="shared" si="907"/>
        <v>Maryland</v>
      </c>
      <c r="S7250" t="str">
        <f t="shared" si="908"/>
        <v>2021-10</v>
      </c>
      <c r="T7250">
        <f>IF(AND(COUNTIF(Calculs!$Q$2:$Q$12,$O7250)&gt;0,COUNTIF(Calculs!$S$2:$S$12,$E7250)&gt;0,COUNTIF(Calculs!$U$2:$U$12,$H7250)&gt;0),1,0)</f>
        <v>1</v>
      </c>
      <c r="U7250">
        <f t="shared" si="909"/>
        <v>1029</v>
      </c>
      <c r="V7250">
        <f t="shared" si="910"/>
        <v>21</v>
      </c>
      <c r="W7250">
        <f t="shared" si="911"/>
        <v>514.5</v>
      </c>
    </row>
    <row r="7251" spans="1:23" ht="15.75" customHeight="1" x14ac:dyDescent="0.3">
      <c r="A7251" s="2" t="s">
        <v>13</v>
      </c>
      <c r="B7251" s="2">
        <v>1185732</v>
      </c>
      <c r="C7251" s="3">
        <v>44491</v>
      </c>
      <c r="D7251" s="12" t="str" cm="1">
        <f t="array" ref="D7251">_xlfn.SWITCH(WEEKDAY(C7251,2), 1, "Lundi", 2, "Mardi", 3, "Mercredi", 4, "Jeudi", 5, "Vendredi", 6, "Samedi", 7, "Dimanche", "Erreur")</f>
        <v>Vendredi</v>
      </c>
      <c r="E7251" s="2" t="s">
        <v>14</v>
      </c>
      <c r="F7251" s="2" t="s">
        <v>118</v>
      </c>
      <c r="G7251" s="2" t="s">
        <v>119</v>
      </c>
      <c r="H7251" s="4" t="s">
        <v>21</v>
      </c>
      <c r="I7251" s="5">
        <v>56</v>
      </c>
      <c r="J7251" s="6">
        <v>20</v>
      </c>
      <c r="K7251" s="7">
        <v>1120</v>
      </c>
      <c r="L7251" s="7">
        <v>448</v>
      </c>
      <c r="M7251" s="8">
        <v>0.4</v>
      </c>
      <c r="N7251" s="2" t="s">
        <v>82</v>
      </c>
      <c r="O7251">
        <f t="shared" si="904"/>
        <v>2021</v>
      </c>
      <c r="P7251">
        <f t="shared" si="905"/>
        <v>10</v>
      </c>
      <c r="Q7251" t="str">
        <f t="shared" si="906"/>
        <v>oct</v>
      </c>
      <c r="R7251" t="str">
        <f t="shared" si="907"/>
        <v>Maryland</v>
      </c>
      <c r="S7251" t="str">
        <f t="shared" si="908"/>
        <v>2021-10</v>
      </c>
      <c r="T7251">
        <f>IF(AND(COUNTIF(Calculs!$Q$2:$Q$12,$O7251)&gt;0,COUNTIF(Calculs!$S$2:$S$12,$E7251)&gt;0,COUNTIF(Calculs!$U$2:$U$12,$H7251)&gt;0),1,0)</f>
        <v>1</v>
      </c>
      <c r="U7251">
        <f t="shared" si="909"/>
        <v>1120</v>
      </c>
      <c r="V7251">
        <f t="shared" si="910"/>
        <v>20</v>
      </c>
      <c r="W7251">
        <f t="shared" si="911"/>
        <v>448</v>
      </c>
    </row>
    <row r="7252" spans="1:23" ht="15.75" customHeight="1" x14ac:dyDescent="0.3">
      <c r="A7252" s="2" t="s">
        <v>13</v>
      </c>
      <c r="B7252" s="2">
        <v>1185732</v>
      </c>
      <c r="C7252" s="3">
        <v>44491</v>
      </c>
      <c r="D7252" s="12" t="str" cm="1">
        <f t="array" ref="D7252">_xlfn.SWITCH(WEEKDAY(C7252,2), 1, "Lundi", 2, "Mardi", 3, "Mercredi", 4, "Jeudi", 5, "Vendredi", 6, "Samedi", 7, "Dimanche", "Erreur")</f>
        <v>Vendredi</v>
      </c>
      <c r="E7252" s="2" t="s">
        <v>14</v>
      </c>
      <c r="F7252" s="2" t="s">
        <v>118</v>
      </c>
      <c r="G7252" s="2" t="s">
        <v>119</v>
      </c>
      <c r="H7252" s="4" t="s">
        <v>22</v>
      </c>
      <c r="I7252" s="5">
        <v>60</v>
      </c>
      <c r="J7252" s="6">
        <v>52</v>
      </c>
      <c r="K7252" s="7">
        <v>3120</v>
      </c>
      <c r="L7252" s="7">
        <v>1248</v>
      </c>
      <c r="M7252" s="8">
        <v>0.4</v>
      </c>
      <c r="N7252" s="2" t="s">
        <v>82</v>
      </c>
      <c r="O7252">
        <f t="shared" si="904"/>
        <v>2021</v>
      </c>
      <c r="P7252">
        <f t="shared" si="905"/>
        <v>10</v>
      </c>
      <c r="Q7252" t="str">
        <f t="shared" si="906"/>
        <v>oct</v>
      </c>
      <c r="R7252" t="str">
        <f t="shared" si="907"/>
        <v>Maryland</v>
      </c>
      <c r="S7252" t="str">
        <f t="shared" si="908"/>
        <v>2021-10</v>
      </c>
      <c r="T7252">
        <f>IF(AND(COUNTIF(Calculs!$Q$2:$Q$12,$O7252)&gt;0,COUNTIF(Calculs!$S$2:$S$12,$E7252)&gt;0,COUNTIF(Calculs!$U$2:$U$12,$H7252)&gt;0),1,0)</f>
        <v>1</v>
      </c>
      <c r="U7252">
        <f t="shared" si="909"/>
        <v>3120</v>
      </c>
      <c r="V7252">
        <f t="shared" si="910"/>
        <v>52</v>
      </c>
      <c r="W7252">
        <f t="shared" si="911"/>
        <v>1248</v>
      </c>
    </row>
    <row r="7253" spans="1:23" ht="15.75" customHeight="1" x14ac:dyDescent="0.3">
      <c r="A7253" s="2" t="s">
        <v>13</v>
      </c>
      <c r="B7253" s="2">
        <v>1185732</v>
      </c>
      <c r="C7253" s="3">
        <v>44521</v>
      </c>
      <c r="D7253" s="12" t="str" cm="1">
        <f t="array" ref="D7253">_xlfn.SWITCH(WEEKDAY(C7253,2), 1, "Lundi", 2, "Mardi", 3, "Mercredi", 4, "Jeudi", 5, "Vendredi", 6, "Samedi", 7, "Dimanche", "Erreur")</f>
        <v>Dimanche</v>
      </c>
      <c r="E7253" s="2" t="s">
        <v>14</v>
      </c>
      <c r="F7253" s="2" t="s">
        <v>118</v>
      </c>
      <c r="G7253" s="2" t="s">
        <v>119</v>
      </c>
      <c r="H7253" s="4" t="s">
        <v>16</v>
      </c>
      <c r="I7253" s="5">
        <v>58</v>
      </c>
      <c r="J7253" s="6">
        <v>88</v>
      </c>
      <c r="K7253" s="7">
        <v>5104</v>
      </c>
      <c r="L7253" s="7">
        <v>2807.2000000000003</v>
      </c>
      <c r="M7253" s="8">
        <v>0.55000000000000004</v>
      </c>
      <c r="N7253" s="2" t="s">
        <v>82</v>
      </c>
      <c r="O7253">
        <f t="shared" si="904"/>
        <v>2021</v>
      </c>
      <c r="P7253">
        <f t="shared" si="905"/>
        <v>11</v>
      </c>
      <c r="Q7253" t="str">
        <f t="shared" si="906"/>
        <v>nov</v>
      </c>
      <c r="R7253" t="str">
        <f t="shared" si="907"/>
        <v>Maryland</v>
      </c>
      <c r="S7253" t="str">
        <f t="shared" si="908"/>
        <v>2021-11</v>
      </c>
      <c r="T7253">
        <f>IF(AND(COUNTIF(Calculs!$Q$2:$Q$12,$O7253)&gt;0,COUNTIF(Calculs!$S$2:$S$12,$E7253)&gt;0,COUNTIF(Calculs!$U$2:$U$12,$H7253)&gt;0),1,0)</f>
        <v>1</v>
      </c>
      <c r="U7253">
        <f t="shared" si="909"/>
        <v>5104</v>
      </c>
      <c r="V7253">
        <f t="shared" si="910"/>
        <v>88</v>
      </c>
      <c r="W7253">
        <f t="shared" si="911"/>
        <v>2807.2000000000003</v>
      </c>
    </row>
    <row r="7254" spans="1:23" ht="15.75" customHeight="1" x14ac:dyDescent="0.3">
      <c r="A7254" s="2" t="s">
        <v>13</v>
      </c>
      <c r="B7254" s="2">
        <v>1185732</v>
      </c>
      <c r="C7254" s="3">
        <v>44521</v>
      </c>
      <c r="D7254" s="12" t="str" cm="1">
        <f t="array" ref="D7254">_xlfn.SWITCH(WEEKDAY(C7254,2), 1, "Lundi", 2, "Mardi", 3, "Mercredi", 4, "Jeudi", 5, "Vendredi", 6, "Samedi", 7, "Dimanche", "Erreur")</f>
        <v>Dimanche</v>
      </c>
      <c r="E7254" s="2" t="s">
        <v>14</v>
      </c>
      <c r="F7254" s="2" t="s">
        <v>118</v>
      </c>
      <c r="G7254" s="2" t="s">
        <v>119</v>
      </c>
      <c r="H7254" s="4" t="s">
        <v>18</v>
      </c>
      <c r="I7254" s="5">
        <v>45</v>
      </c>
      <c r="J7254" s="6">
        <v>51</v>
      </c>
      <c r="K7254" s="7">
        <v>2295</v>
      </c>
      <c r="L7254" s="7">
        <v>1078.6499999999999</v>
      </c>
      <c r="M7254" s="8">
        <v>0.47</v>
      </c>
      <c r="N7254" s="2" t="s">
        <v>82</v>
      </c>
      <c r="O7254">
        <f t="shared" si="904"/>
        <v>2021</v>
      </c>
      <c r="P7254">
        <f t="shared" si="905"/>
        <v>11</v>
      </c>
      <c r="Q7254" t="str">
        <f t="shared" si="906"/>
        <v>nov</v>
      </c>
      <c r="R7254" t="str">
        <f t="shared" si="907"/>
        <v>Maryland</v>
      </c>
      <c r="S7254" t="str">
        <f t="shared" si="908"/>
        <v>2021-11</v>
      </c>
      <c r="T7254">
        <f>IF(AND(COUNTIF(Calculs!$Q$2:$Q$12,$O7254)&gt;0,COUNTIF(Calculs!$S$2:$S$12,$E7254)&gt;0,COUNTIF(Calculs!$U$2:$U$12,$H7254)&gt;0),1,0)</f>
        <v>1</v>
      </c>
      <c r="U7254">
        <f t="shared" si="909"/>
        <v>2295</v>
      </c>
      <c r="V7254">
        <f t="shared" si="910"/>
        <v>51</v>
      </c>
      <c r="W7254">
        <f t="shared" si="911"/>
        <v>1078.6499999999999</v>
      </c>
    </row>
    <row r="7255" spans="1:23" ht="15.75" customHeight="1" x14ac:dyDescent="0.3">
      <c r="A7255" s="2" t="s">
        <v>13</v>
      </c>
      <c r="B7255" s="2">
        <v>1185732</v>
      </c>
      <c r="C7255" s="3">
        <v>44521</v>
      </c>
      <c r="D7255" s="12" t="str" cm="1">
        <f t="array" ref="D7255">_xlfn.SWITCH(WEEKDAY(C7255,2), 1, "Lundi", 2, "Mardi", 3, "Mercredi", 4, "Jeudi", 5, "Vendredi", 6, "Samedi", 7, "Dimanche", "Erreur")</f>
        <v>Dimanche</v>
      </c>
      <c r="E7255" s="2" t="s">
        <v>14</v>
      </c>
      <c r="F7255" s="2" t="s">
        <v>118</v>
      </c>
      <c r="G7255" s="2" t="s">
        <v>119</v>
      </c>
      <c r="H7255" s="4" t="s">
        <v>19</v>
      </c>
      <c r="I7255" s="5">
        <v>49</v>
      </c>
      <c r="J7255" s="6">
        <v>48</v>
      </c>
      <c r="K7255" s="7">
        <v>2352</v>
      </c>
      <c r="L7255" s="7">
        <v>1176</v>
      </c>
      <c r="M7255" s="8">
        <v>0.5</v>
      </c>
      <c r="N7255" s="2" t="s">
        <v>82</v>
      </c>
      <c r="O7255">
        <f t="shared" si="904"/>
        <v>2021</v>
      </c>
      <c r="P7255">
        <f t="shared" si="905"/>
        <v>11</v>
      </c>
      <c r="Q7255" t="str">
        <f t="shared" si="906"/>
        <v>nov</v>
      </c>
      <c r="R7255" t="str">
        <f t="shared" si="907"/>
        <v>Maryland</v>
      </c>
      <c r="S7255" t="str">
        <f t="shared" si="908"/>
        <v>2021-11</v>
      </c>
      <c r="T7255">
        <f>IF(AND(COUNTIF(Calculs!$Q$2:$Q$12,$O7255)&gt;0,COUNTIF(Calculs!$S$2:$S$12,$E7255)&gt;0,COUNTIF(Calculs!$U$2:$U$12,$H7255)&gt;0),1,0)</f>
        <v>1</v>
      </c>
      <c r="U7255">
        <f t="shared" si="909"/>
        <v>2352</v>
      </c>
      <c r="V7255">
        <f t="shared" si="910"/>
        <v>48</v>
      </c>
      <c r="W7255">
        <f t="shared" si="911"/>
        <v>1176</v>
      </c>
    </row>
    <row r="7256" spans="1:23" ht="15.75" customHeight="1" x14ac:dyDescent="0.3">
      <c r="A7256" s="2" t="s">
        <v>13</v>
      </c>
      <c r="B7256" s="2">
        <v>1185732</v>
      </c>
      <c r="C7256" s="3">
        <v>44521</v>
      </c>
      <c r="D7256" s="12" t="str" cm="1">
        <f t="array" ref="D7256">_xlfn.SWITCH(WEEKDAY(C7256,2), 1, "Lundi", 2, "Mardi", 3, "Mercredi", 4, "Jeudi", 5, "Vendredi", 6, "Samedi", 7, "Dimanche", "Erreur")</f>
        <v>Dimanche</v>
      </c>
      <c r="E7256" s="2" t="s">
        <v>14</v>
      </c>
      <c r="F7256" s="2" t="s">
        <v>118</v>
      </c>
      <c r="G7256" s="2" t="s">
        <v>119</v>
      </c>
      <c r="H7256" s="4" t="s">
        <v>20</v>
      </c>
      <c r="I7256" s="5">
        <v>48</v>
      </c>
      <c r="J7256" s="6">
        <v>41</v>
      </c>
      <c r="K7256" s="7">
        <v>1968</v>
      </c>
      <c r="L7256" s="7">
        <v>905.28</v>
      </c>
      <c r="M7256" s="8">
        <v>0.45999999999999996</v>
      </c>
      <c r="N7256" s="2" t="s">
        <v>82</v>
      </c>
      <c r="O7256">
        <f t="shared" si="904"/>
        <v>2021</v>
      </c>
      <c r="P7256">
        <f t="shared" si="905"/>
        <v>11</v>
      </c>
      <c r="Q7256" t="str">
        <f t="shared" si="906"/>
        <v>nov</v>
      </c>
      <c r="R7256" t="str">
        <f t="shared" si="907"/>
        <v>Maryland</v>
      </c>
      <c r="S7256" t="str">
        <f t="shared" si="908"/>
        <v>2021-11</v>
      </c>
      <c r="T7256">
        <f>IF(AND(COUNTIF(Calculs!$Q$2:$Q$12,$O7256)&gt;0,COUNTIF(Calculs!$S$2:$S$12,$E7256)&gt;0,COUNTIF(Calculs!$U$2:$U$12,$H7256)&gt;0),1,0)</f>
        <v>1</v>
      </c>
      <c r="U7256">
        <f t="shared" si="909"/>
        <v>1968</v>
      </c>
      <c r="V7256">
        <f t="shared" si="910"/>
        <v>41</v>
      </c>
      <c r="W7256">
        <f t="shared" si="911"/>
        <v>905.28</v>
      </c>
    </row>
    <row r="7257" spans="1:23" ht="15.75" customHeight="1" x14ac:dyDescent="0.3">
      <c r="A7257" s="2" t="s">
        <v>13</v>
      </c>
      <c r="B7257" s="2">
        <v>1185732</v>
      </c>
      <c r="C7257" s="3">
        <v>44521</v>
      </c>
      <c r="D7257" s="12" t="str" cm="1">
        <f t="array" ref="D7257">_xlfn.SWITCH(WEEKDAY(C7257,2), 1, "Lundi", 2, "Mardi", 3, "Mercredi", 4, "Jeudi", 5, "Vendredi", 6, "Samedi", 7, "Dimanche", "Erreur")</f>
        <v>Dimanche</v>
      </c>
      <c r="E7257" s="2" t="s">
        <v>14</v>
      </c>
      <c r="F7257" s="2" t="s">
        <v>118</v>
      </c>
      <c r="G7257" s="2" t="s">
        <v>119</v>
      </c>
      <c r="H7257" s="4" t="s">
        <v>21</v>
      </c>
      <c r="I7257" s="5">
        <v>56</v>
      </c>
      <c r="J7257" s="6">
        <v>31</v>
      </c>
      <c r="K7257" s="7">
        <v>1736</v>
      </c>
      <c r="L7257" s="7">
        <v>763.84</v>
      </c>
      <c r="M7257" s="8">
        <v>0.44</v>
      </c>
      <c r="N7257" s="2" t="s">
        <v>82</v>
      </c>
      <c r="O7257">
        <f t="shared" si="904"/>
        <v>2021</v>
      </c>
      <c r="P7257">
        <f t="shared" si="905"/>
        <v>11</v>
      </c>
      <c r="Q7257" t="str">
        <f t="shared" si="906"/>
        <v>nov</v>
      </c>
      <c r="R7257" t="str">
        <f t="shared" si="907"/>
        <v>Maryland</v>
      </c>
      <c r="S7257" t="str">
        <f t="shared" si="908"/>
        <v>2021-11</v>
      </c>
      <c r="T7257">
        <f>IF(AND(COUNTIF(Calculs!$Q$2:$Q$12,$O7257)&gt;0,COUNTIF(Calculs!$S$2:$S$12,$E7257)&gt;0,COUNTIF(Calculs!$U$2:$U$12,$H7257)&gt;0),1,0)</f>
        <v>1</v>
      </c>
      <c r="U7257">
        <f t="shared" si="909"/>
        <v>1736</v>
      </c>
      <c r="V7257">
        <f t="shared" si="910"/>
        <v>31</v>
      </c>
      <c r="W7257">
        <f t="shared" si="911"/>
        <v>763.84</v>
      </c>
    </row>
    <row r="7258" spans="1:23" ht="15.75" customHeight="1" x14ac:dyDescent="0.3">
      <c r="A7258" s="2" t="s">
        <v>13</v>
      </c>
      <c r="B7258" s="2">
        <v>1185732</v>
      </c>
      <c r="C7258" s="3">
        <v>44521</v>
      </c>
      <c r="D7258" s="12" t="str" cm="1">
        <f t="array" ref="D7258">_xlfn.SWITCH(WEEKDAY(C7258,2), 1, "Lundi", 2, "Mardi", 3, "Mercredi", 4, "Jeudi", 5, "Vendredi", 6, "Samedi", 7, "Dimanche", "Erreur")</f>
        <v>Dimanche</v>
      </c>
      <c r="E7258" s="2" t="s">
        <v>14</v>
      </c>
      <c r="F7258" s="2" t="s">
        <v>118</v>
      </c>
      <c r="G7258" s="2" t="s">
        <v>119</v>
      </c>
      <c r="H7258" s="4" t="s">
        <v>22</v>
      </c>
      <c r="I7258" s="5">
        <v>62</v>
      </c>
      <c r="J7258" s="6">
        <v>63</v>
      </c>
      <c r="K7258" s="7">
        <v>3906</v>
      </c>
      <c r="L7258" s="7">
        <v>1679.58</v>
      </c>
      <c r="M7258" s="8">
        <v>0.43</v>
      </c>
      <c r="N7258" s="2" t="s">
        <v>82</v>
      </c>
      <c r="O7258">
        <f t="shared" si="904"/>
        <v>2021</v>
      </c>
      <c r="P7258">
        <f t="shared" si="905"/>
        <v>11</v>
      </c>
      <c r="Q7258" t="str">
        <f t="shared" si="906"/>
        <v>nov</v>
      </c>
      <c r="R7258" t="str">
        <f t="shared" si="907"/>
        <v>Maryland</v>
      </c>
      <c r="S7258" t="str">
        <f t="shared" si="908"/>
        <v>2021-11</v>
      </c>
      <c r="T7258">
        <f>IF(AND(COUNTIF(Calculs!$Q$2:$Q$12,$O7258)&gt;0,COUNTIF(Calculs!$S$2:$S$12,$E7258)&gt;0,COUNTIF(Calculs!$U$2:$U$12,$H7258)&gt;0),1,0)</f>
        <v>1</v>
      </c>
      <c r="U7258">
        <f t="shared" si="909"/>
        <v>3906</v>
      </c>
      <c r="V7258">
        <f t="shared" si="910"/>
        <v>63</v>
      </c>
      <c r="W7258">
        <f t="shared" si="911"/>
        <v>1679.58</v>
      </c>
    </row>
    <row r="7259" spans="1:23" ht="15.75" customHeight="1" x14ac:dyDescent="0.3">
      <c r="A7259" s="2" t="s">
        <v>13</v>
      </c>
      <c r="B7259" s="2">
        <v>1185732</v>
      </c>
      <c r="C7259" s="3">
        <v>44550</v>
      </c>
      <c r="D7259" s="12" t="str" cm="1">
        <f t="array" ref="D7259">_xlfn.SWITCH(WEEKDAY(C7259,2), 1, "Lundi", 2, "Mardi", 3, "Mercredi", 4, "Jeudi", 5, "Vendredi", 6, "Samedi", 7, "Dimanche", "Erreur")</f>
        <v>Lundi</v>
      </c>
      <c r="E7259" s="2" t="s">
        <v>14</v>
      </c>
      <c r="F7259" s="2" t="s">
        <v>118</v>
      </c>
      <c r="G7259" s="2" t="s">
        <v>119</v>
      </c>
      <c r="H7259" s="4" t="s">
        <v>16</v>
      </c>
      <c r="I7259" s="5">
        <v>57</v>
      </c>
      <c r="J7259" s="6">
        <v>122</v>
      </c>
      <c r="K7259" s="7">
        <v>6954</v>
      </c>
      <c r="L7259" s="7">
        <v>3477</v>
      </c>
      <c r="M7259" s="8">
        <v>0.5</v>
      </c>
      <c r="N7259" s="2" t="s">
        <v>82</v>
      </c>
      <c r="O7259">
        <f t="shared" si="904"/>
        <v>2021</v>
      </c>
      <c r="P7259">
        <f t="shared" si="905"/>
        <v>12</v>
      </c>
      <c r="Q7259" t="str">
        <f t="shared" si="906"/>
        <v>déc</v>
      </c>
      <c r="R7259" t="str">
        <f t="shared" si="907"/>
        <v>Maryland</v>
      </c>
      <c r="S7259" t="str">
        <f t="shared" si="908"/>
        <v>2021-12</v>
      </c>
      <c r="T7259">
        <f>IF(AND(COUNTIF(Calculs!$Q$2:$Q$12,$O7259)&gt;0,COUNTIF(Calculs!$S$2:$S$12,$E7259)&gt;0,COUNTIF(Calculs!$U$2:$U$12,$H7259)&gt;0),1,0)</f>
        <v>1</v>
      </c>
      <c r="U7259">
        <f t="shared" si="909"/>
        <v>6954</v>
      </c>
      <c r="V7259">
        <f t="shared" si="910"/>
        <v>122</v>
      </c>
      <c r="W7259">
        <f t="shared" si="911"/>
        <v>3477</v>
      </c>
    </row>
    <row r="7260" spans="1:23" ht="15.75" customHeight="1" x14ac:dyDescent="0.3">
      <c r="A7260" s="2" t="s">
        <v>13</v>
      </c>
      <c r="B7260" s="2">
        <v>1185732</v>
      </c>
      <c r="C7260" s="3">
        <v>44550</v>
      </c>
      <c r="D7260" s="12" t="str" cm="1">
        <f t="array" ref="D7260">_xlfn.SWITCH(WEEKDAY(C7260,2), 1, "Lundi", 2, "Mardi", 3, "Mercredi", 4, "Jeudi", 5, "Vendredi", 6, "Samedi", 7, "Dimanche", "Erreur")</f>
        <v>Lundi</v>
      </c>
      <c r="E7260" s="2" t="s">
        <v>14</v>
      </c>
      <c r="F7260" s="2" t="s">
        <v>118</v>
      </c>
      <c r="G7260" s="2" t="s">
        <v>119</v>
      </c>
      <c r="H7260" s="4" t="s">
        <v>18</v>
      </c>
      <c r="I7260" s="5">
        <v>46</v>
      </c>
      <c r="J7260" s="6">
        <v>65</v>
      </c>
      <c r="K7260" s="7">
        <v>2990</v>
      </c>
      <c r="L7260" s="7">
        <v>1495</v>
      </c>
      <c r="M7260" s="8">
        <v>0.5</v>
      </c>
      <c r="N7260" s="2" t="s">
        <v>82</v>
      </c>
      <c r="O7260">
        <f t="shared" si="904"/>
        <v>2021</v>
      </c>
      <c r="P7260">
        <f t="shared" si="905"/>
        <v>12</v>
      </c>
      <c r="Q7260" t="str">
        <f t="shared" si="906"/>
        <v>déc</v>
      </c>
      <c r="R7260" t="str">
        <f t="shared" si="907"/>
        <v>Maryland</v>
      </c>
      <c r="S7260" t="str">
        <f t="shared" si="908"/>
        <v>2021-12</v>
      </c>
      <c r="T7260">
        <f>IF(AND(COUNTIF(Calculs!$Q$2:$Q$12,$O7260)&gt;0,COUNTIF(Calculs!$S$2:$S$12,$E7260)&gt;0,COUNTIF(Calculs!$U$2:$U$12,$H7260)&gt;0),1,0)</f>
        <v>1</v>
      </c>
      <c r="U7260">
        <f t="shared" si="909"/>
        <v>2990</v>
      </c>
      <c r="V7260">
        <f t="shared" si="910"/>
        <v>65</v>
      </c>
      <c r="W7260">
        <f t="shared" si="911"/>
        <v>1495</v>
      </c>
    </row>
    <row r="7261" spans="1:23" ht="15.75" customHeight="1" x14ac:dyDescent="0.3">
      <c r="A7261" s="2" t="s">
        <v>13</v>
      </c>
      <c r="B7261" s="2">
        <v>1185732</v>
      </c>
      <c r="C7261" s="3">
        <v>44550</v>
      </c>
      <c r="D7261" s="12" t="str" cm="1">
        <f t="array" ref="D7261">_xlfn.SWITCH(WEEKDAY(C7261,2), 1, "Lundi", 2, "Mardi", 3, "Mercredi", 4, "Jeudi", 5, "Vendredi", 6, "Samedi", 7, "Dimanche", "Erreur")</f>
        <v>Lundi</v>
      </c>
      <c r="E7261" s="2" t="s">
        <v>14</v>
      </c>
      <c r="F7261" s="2" t="s">
        <v>118</v>
      </c>
      <c r="G7261" s="2" t="s">
        <v>119</v>
      </c>
      <c r="H7261" s="4" t="s">
        <v>19</v>
      </c>
      <c r="I7261" s="5">
        <v>45</v>
      </c>
      <c r="J7261" s="6">
        <v>65</v>
      </c>
      <c r="K7261" s="7">
        <v>2925</v>
      </c>
      <c r="L7261" s="7">
        <v>1374.75</v>
      </c>
      <c r="M7261" s="8">
        <v>0.47</v>
      </c>
      <c r="N7261" s="2" t="s">
        <v>82</v>
      </c>
      <c r="O7261">
        <f t="shared" si="904"/>
        <v>2021</v>
      </c>
      <c r="P7261">
        <f t="shared" si="905"/>
        <v>12</v>
      </c>
      <c r="Q7261" t="str">
        <f t="shared" si="906"/>
        <v>déc</v>
      </c>
      <c r="R7261" t="str">
        <f t="shared" si="907"/>
        <v>Maryland</v>
      </c>
      <c r="S7261" t="str">
        <f t="shared" si="908"/>
        <v>2021-12</v>
      </c>
      <c r="T7261">
        <f>IF(AND(COUNTIF(Calculs!$Q$2:$Q$12,$O7261)&gt;0,COUNTIF(Calculs!$S$2:$S$12,$E7261)&gt;0,COUNTIF(Calculs!$U$2:$U$12,$H7261)&gt;0),1,0)</f>
        <v>1</v>
      </c>
      <c r="U7261">
        <f t="shared" si="909"/>
        <v>2925</v>
      </c>
      <c r="V7261">
        <f t="shared" si="910"/>
        <v>65</v>
      </c>
      <c r="W7261">
        <f t="shared" si="911"/>
        <v>1374.75</v>
      </c>
    </row>
    <row r="7262" spans="1:23" ht="15.75" customHeight="1" x14ac:dyDescent="0.3">
      <c r="A7262" s="2" t="s">
        <v>13</v>
      </c>
      <c r="B7262" s="2">
        <v>1185732</v>
      </c>
      <c r="C7262" s="3">
        <v>44550</v>
      </c>
      <c r="D7262" s="12" t="str" cm="1">
        <f t="array" ref="D7262">_xlfn.SWITCH(WEEKDAY(C7262,2), 1, "Lundi", 2, "Mardi", 3, "Mercredi", 4, "Jeudi", 5, "Vendredi", 6, "Samedi", 7, "Dimanche", "Erreur")</f>
        <v>Lundi</v>
      </c>
      <c r="E7262" s="2" t="s">
        <v>14</v>
      </c>
      <c r="F7262" s="2" t="s">
        <v>118</v>
      </c>
      <c r="G7262" s="2" t="s">
        <v>119</v>
      </c>
      <c r="H7262" s="4" t="s">
        <v>20</v>
      </c>
      <c r="I7262" s="5">
        <v>49</v>
      </c>
      <c r="J7262" s="6">
        <v>44</v>
      </c>
      <c r="K7262" s="7">
        <v>2156</v>
      </c>
      <c r="L7262" s="7">
        <v>1013.3199999999999</v>
      </c>
      <c r="M7262" s="8">
        <v>0.47</v>
      </c>
      <c r="N7262" s="2" t="s">
        <v>82</v>
      </c>
      <c r="O7262">
        <f t="shared" si="904"/>
        <v>2021</v>
      </c>
      <c r="P7262">
        <f t="shared" si="905"/>
        <v>12</v>
      </c>
      <c r="Q7262" t="str">
        <f t="shared" si="906"/>
        <v>déc</v>
      </c>
      <c r="R7262" t="str">
        <f t="shared" si="907"/>
        <v>Maryland</v>
      </c>
      <c r="S7262" t="str">
        <f t="shared" si="908"/>
        <v>2021-12</v>
      </c>
      <c r="T7262">
        <f>IF(AND(COUNTIF(Calculs!$Q$2:$Q$12,$O7262)&gt;0,COUNTIF(Calculs!$S$2:$S$12,$E7262)&gt;0,COUNTIF(Calculs!$U$2:$U$12,$H7262)&gt;0),1,0)</f>
        <v>1</v>
      </c>
      <c r="U7262">
        <f t="shared" si="909"/>
        <v>2156</v>
      </c>
      <c r="V7262">
        <f t="shared" si="910"/>
        <v>44</v>
      </c>
      <c r="W7262">
        <f t="shared" si="911"/>
        <v>1013.3199999999999</v>
      </c>
    </row>
    <row r="7263" spans="1:23" ht="15.75" customHeight="1" x14ac:dyDescent="0.3">
      <c r="A7263" s="2" t="s">
        <v>13</v>
      </c>
      <c r="B7263" s="2">
        <v>1185732</v>
      </c>
      <c r="C7263" s="3">
        <v>44550</v>
      </c>
      <c r="D7263" s="12" t="str" cm="1">
        <f t="array" ref="D7263">_xlfn.SWITCH(WEEKDAY(C7263,2), 1, "Lundi", 2, "Mardi", 3, "Mercredi", 4, "Jeudi", 5, "Vendredi", 6, "Samedi", 7, "Dimanche", "Erreur")</f>
        <v>Lundi</v>
      </c>
      <c r="E7263" s="2" t="s">
        <v>14</v>
      </c>
      <c r="F7263" s="2" t="s">
        <v>118</v>
      </c>
      <c r="G7263" s="2" t="s">
        <v>119</v>
      </c>
      <c r="H7263" s="4" t="s">
        <v>21</v>
      </c>
      <c r="I7263" s="5">
        <v>54</v>
      </c>
      <c r="J7263" s="6">
        <v>51</v>
      </c>
      <c r="K7263" s="7">
        <v>2754</v>
      </c>
      <c r="L7263" s="7">
        <v>1129.1399999999999</v>
      </c>
      <c r="M7263" s="8">
        <v>0.41</v>
      </c>
      <c r="N7263" s="2" t="s">
        <v>82</v>
      </c>
      <c r="O7263">
        <f t="shared" si="904"/>
        <v>2021</v>
      </c>
      <c r="P7263">
        <f t="shared" si="905"/>
        <v>12</v>
      </c>
      <c r="Q7263" t="str">
        <f t="shared" si="906"/>
        <v>déc</v>
      </c>
      <c r="R7263" t="str">
        <f t="shared" si="907"/>
        <v>Maryland</v>
      </c>
      <c r="S7263" t="str">
        <f t="shared" si="908"/>
        <v>2021-12</v>
      </c>
      <c r="T7263">
        <f>IF(AND(COUNTIF(Calculs!$Q$2:$Q$12,$O7263)&gt;0,COUNTIF(Calculs!$S$2:$S$12,$E7263)&gt;0,COUNTIF(Calculs!$U$2:$U$12,$H7263)&gt;0),1,0)</f>
        <v>1</v>
      </c>
      <c r="U7263">
        <f t="shared" si="909"/>
        <v>2754</v>
      </c>
      <c r="V7263">
        <f t="shared" si="910"/>
        <v>51</v>
      </c>
      <c r="W7263">
        <f t="shared" si="911"/>
        <v>1129.1399999999999</v>
      </c>
    </row>
    <row r="7264" spans="1:23" ht="15.75" customHeight="1" x14ac:dyDescent="0.3">
      <c r="A7264" s="2" t="s">
        <v>13</v>
      </c>
      <c r="B7264" s="2">
        <v>1185732</v>
      </c>
      <c r="C7264" s="3">
        <v>44550</v>
      </c>
      <c r="D7264" s="12" t="str" cm="1">
        <f t="array" ref="D7264">_xlfn.SWITCH(WEEKDAY(C7264,2), 1, "Lundi", 2, "Mardi", 3, "Mercredi", 4, "Jeudi", 5, "Vendredi", 6, "Samedi", 7, "Dimanche", "Erreur")</f>
        <v>Lundi</v>
      </c>
      <c r="E7264" s="2" t="s">
        <v>14</v>
      </c>
      <c r="F7264" s="2" t="s">
        <v>118</v>
      </c>
      <c r="G7264" s="2" t="s">
        <v>119</v>
      </c>
      <c r="H7264" s="4" t="s">
        <v>22</v>
      </c>
      <c r="I7264" s="5">
        <v>61</v>
      </c>
      <c r="J7264" s="6">
        <v>72</v>
      </c>
      <c r="K7264" s="7">
        <v>4392</v>
      </c>
      <c r="L7264" s="7">
        <v>1844.6399999999999</v>
      </c>
      <c r="M7264" s="8">
        <v>0.42</v>
      </c>
      <c r="N7264" s="2" t="s">
        <v>82</v>
      </c>
      <c r="O7264">
        <f t="shared" si="904"/>
        <v>2021</v>
      </c>
      <c r="P7264">
        <f t="shared" si="905"/>
        <v>12</v>
      </c>
      <c r="Q7264" t="str">
        <f t="shared" si="906"/>
        <v>déc</v>
      </c>
      <c r="R7264" t="str">
        <f t="shared" si="907"/>
        <v>Maryland</v>
      </c>
      <c r="S7264" t="str">
        <f t="shared" si="908"/>
        <v>2021-12</v>
      </c>
      <c r="T7264">
        <f>IF(AND(COUNTIF(Calculs!$Q$2:$Q$12,$O7264)&gt;0,COUNTIF(Calculs!$S$2:$S$12,$E7264)&gt;0,COUNTIF(Calculs!$U$2:$U$12,$H7264)&gt;0),1,0)</f>
        <v>1</v>
      </c>
      <c r="U7264">
        <f t="shared" si="909"/>
        <v>4392</v>
      </c>
      <c r="V7264">
        <f t="shared" si="910"/>
        <v>72</v>
      </c>
      <c r="W7264">
        <f t="shared" si="911"/>
        <v>1844.6399999999999</v>
      </c>
    </row>
    <row r="7265" spans="1:23" ht="15.75" customHeight="1" x14ac:dyDescent="0.3">
      <c r="A7265" s="2" t="s">
        <v>13</v>
      </c>
      <c r="B7265" s="2">
        <v>1185732</v>
      </c>
      <c r="C7265" s="3">
        <v>44213</v>
      </c>
      <c r="D7265" s="12" t="str" cm="1">
        <f t="array" ref="D7265">_xlfn.SWITCH(WEEKDAY(C7265,2), 1, "Lundi", 2, "Mardi", 3, "Mercredi", 4, "Jeudi", 5, "Vendredi", 6, "Samedi", 7, "Dimanche", "Erreur")</f>
        <v>Dimanche</v>
      </c>
      <c r="E7265" s="2" t="s">
        <v>14</v>
      </c>
      <c r="F7265" s="2" t="s">
        <v>118</v>
      </c>
      <c r="G7265" s="2" t="s">
        <v>119</v>
      </c>
      <c r="H7265" s="4" t="s">
        <v>16</v>
      </c>
      <c r="I7265" s="5">
        <v>36</v>
      </c>
      <c r="J7265" s="6">
        <v>137</v>
      </c>
      <c r="K7265" s="7">
        <v>4932</v>
      </c>
      <c r="L7265" s="7">
        <v>2219.3999999999996</v>
      </c>
      <c r="M7265" s="8">
        <v>0.44999999999999996</v>
      </c>
      <c r="N7265" s="2" t="s">
        <v>82</v>
      </c>
      <c r="O7265">
        <f t="shared" si="904"/>
        <v>2021</v>
      </c>
      <c r="P7265">
        <f t="shared" si="905"/>
        <v>1</v>
      </c>
      <c r="Q7265" t="str">
        <f t="shared" si="906"/>
        <v>janv</v>
      </c>
      <c r="R7265" t="str">
        <f t="shared" si="907"/>
        <v>Maryland</v>
      </c>
      <c r="S7265" t="str">
        <f t="shared" si="908"/>
        <v>2021-01</v>
      </c>
      <c r="T7265">
        <f>IF(AND(COUNTIF(Calculs!$Q$2:$Q$12,$O7265)&gt;0,COUNTIF(Calculs!$S$2:$S$12,$E7265)&gt;0,COUNTIF(Calculs!$U$2:$U$12,$H7265)&gt;0),1,0)</f>
        <v>1</v>
      </c>
      <c r="U7265">
        <f t="shared" si="909"/>
        <v>4932</v>
      </c>
      <c r="V7265">
        <f t="shared" si="910"/>
        <v>137</v>
      </c>
      <c r="W7265">
        <f t="shared" si="911"/>
        <v>2219.3999999999996</v>
      </c>
    </row>
    <row r="7266" spans="1:23" ht="15.75" customHeight="1" x14ac:dyDescent="0.3">
      <c r="A7266" s="2" t="s">
        <v>13</v>
      </c>
      <c r="B7266" s="2">
        <v>1185732</v>
      </c>
      <c r="C7266" s="3">
        <v>44213</v>
      </c>
      <c r="D7266" s="12" t="str" cm="1">
        <f t="array" ref="D7266">_xlfn.SWITCH(WEEKDAY(C7266,2), 1, "Lundi", 2, "Mardi", 3, "Mercredi", 4, "Jeudi", 5, "Vendredi", 6, "Samedi", 7, "Dimanche", "Erreur")</f>
        <v>Dimanche</v>
      </c>
      <c r="E7266" s="2" t="s">
        <v>14</v>
      </c>
      <c r="F7266" s="2" t="s">
        <v>118</v>
      </c>
      <c r="G7266" s="2" t="s">
        <v>119</v>
      </c>
      <c r="H7266" s="4" t="s">
        <v>18</v>
      </c>
      <c r="I7266" s="5">
        <v>38</v>
      </c>
      <c r="J7266" s="6">
        <v>81</v>
      </c>
      <c r="K7266" s="7">
        <v>3078</v>
      </c>
      <c r="L7266" s="7">
        <v>1539</v>
      </c>
      <c r="M7266" s="8">
        <v>0.5</v>
      </c>
      <c r="N7266" s="2" t="s">
        <v>82</v>
      </c>
      <c r="O7266">
        <f t="shared" si="904"/>
        <v>2021</v>
      </c>
      <c r="P7266">
        <f t="shared" si="905"/>
        <v>1</v>
      </c>
      <c r="Q7266" t="str">
        <f t="shared" si="906"/>
        <v>janv</v>
      </c>
      <c r="R7266" t="str">
        <f t="shared" si="907"/>
        <v>Maryland</v>
      </c>
      <c r="S7266" t="str">
        <f t="shared" si="908"/>
        <v>2021-01</v>
      </c>
      <c r="T7266">
        <f>IF(AND(COUNTIF(Calculs!$Q$2:$Q$12,$O7266)&gt;0,COUNTIF(Calculs!$S$2:$S$12,$E7266)&gt;0,COUNTIF(Calculs!$U$2:$U$12,$H7266)&gt;0),1,0)</f>
        <v>1</v>
      </c>
      <c r="U7266">
        <f t="shared" si="909"/>
        <v>3078</v>
      </c>
      <c r="V7266">
        <f t="shared" si="910"/>
        <v>81</v>
      </c>
      <c r="W7266">
        <f t="shared" si="911"/>
        <v>1539</v>
      </c>
    </row>
    <row r="7267" spans="1:23" ht="15.75" customHeight="1" x14ac:dyDescent="0.3">
      <c r="A7267" s="2" t="s">
        <v>13</v>
      </c>
      <c r="B7267" s="2">
        <v>1185732</v>
      </c>
      <c r="C7267" s="3">
        <v>44213</v>
      </c>
      <c r="D7267" s="12" t="str" cm="1">
        <f t="array" ref="D7267">_xlfn.SWITCH(WEEKDAY(C7267,2), 1, "Lundi", 2, "Mardi", 3, "Mercredi", 4, "Jeudi", 5, "Vendredi", 6, "Samedi", 7, "Dimanche", "Erreur")</f>
        <v>Dimanche</v>
      </c>
      <c r="E7267" s="2" t="s">
        <v>14</v>
      </c>
      <c r="F7267" s="2" t="s">
        <v>118</v>
      </c>
      <c r="G7267" s="2" t="s">
        <v>119</v>
      </c>
      <c r="H7267" s="4" t="s">
        <v>19</v>
      </c>
      <c r="I7267" s="5">
        <v>29</v>
      </c>
      <c r="J7267" s="6">
        <v>91</v>
      </c>
      <c r="K7267" s="7">
        <v>2639</v>
      </c>
      <c r="L7267" s="7">
        <v>1398.67</v>
      </c>
      <c r="M7267" s="8">
        <v>0.53</v>
      </c>
      <c r="N7267" s="2" t="s">
        <v>82</v>
      </c>
      <c r="O7267">
        <f t="shared" si="904"/>
        <v>2021</v>
      </c>
      <c r="P7267">
        <f t="shared" si="905"/>
        <v>1</v>
      </c>
      <c r="Q7267" t="str">
        <f t="shared" si="906"/>
        <v>janv</v>
      </c>
      <c r="R7267" t="str">
        <f t="shared" si="907"/>
        <v>Maryland</v>
      </c>
      <c r="S7267" t="str">
        <f t="shared" si="908"/>
        <v>2021-01</v>
      </c>
      <c r="T7267">
        <f>IF(AND(COUNTIF(Calculs!$Q$2:$Q$12,$O7267)&gt;0,COUNTIF(Calculs!$S$2:$S$12,$E7267)&gt;0,COUNTIF(Calculs!$U$2:$U$12,$H7267)&gt;0),1,0)</f>
        <v>1</v>
      </c>
      <c r="U7267">
        <f t="shared" si="909"/>
        <v>2639</v>
      </c>
      <c r="V7267">
        <f t="shared" si="910"/>
        <v>91</v>
      </c>
      <c r="W7267">
        <f t="shared" si="911"/>
        <v>1398.67</v>
      </c>
    </row>
    <row r="7268" spans="1:23" ht="15.75" customHeight="1" x14ac:dyDescent="0.3">
      <c r="A7268" s="2" t="s">
        <v>13</v>
      </c>
      <c r="B7268" s="2">
        <v>1185732</v>
      </c>
      <c r="C7268" s="3">
        <v>44213</v>
      </c>
      <c r="D7268" s="12" t="str" cm="1">
        <f t="array" ref="D7268">_xlfn.SWITCH(WEEKDAY(C7268,2), 1, "Lundi", 2, "Mardi", 3, "Mercredi", 4, "Jeudi", 5, "Vendredi", 6, "Samedi", 7, "Dimanche", "Erreur")</f>
        <v>Dimanche</v>
      </c>
      <c r="E7268" s="2" t="s">
        <v>14</v>
      </c>
      <c r="F7268" s="2" t="s">
        <v>118</v>
      </c>
      <c r="G7268" s="2" t="s">
        <v>119</v>
      </c>
      <c r="H7268" s="4" t="s">
        <v>20</v>
      </c>
      <c r="I7268" s="5">
        <v>32</v>
      </c>
      <c r="J7268" s="6">
        <v>47</v>
      </c>
      <c r="K7268" s="7">
        <v>1504</v>
      </c>
      <c r="L7268" s="7">
        <v>827.2</v>
      </c>
      <c r="M7268" s="8">
        <v>0.55000000000000004</v>
      </c>
      <c r="N7268" s="2" t="s">
        <v>82</v>
      </c>
      <c r="O7268">
        <f t="shared" si="904"/>
        <v>2021</v>
      </c>
      <c r="P7268">
        <f t="shared" si="905"/>
        <v>1</v>
      </c>
      <c r="Q7268" t="str">
        <f t="shared" si="906"/>
        <v>janv</v>
      </c>
      <c r="R7268" t="str">
        <f t="shared" si="907"/>
        <v>Maryland</v>
      </c>
      <c r="S7268" t="str">
        <f t="shared" si="908"/>
        <v>2021-01</v>
      </c>
      <c r="T7268">
        <f>IF(AND(COUNTIF(Calculs!$Q$2:$Q$12,$O7268)&gt;0,COUNTIF(Calculs!$S$2:$S$12,$E7268)&gt;0,COUNTIF(Calculs!$U$2:$U$12,$H7268)&gt;0),1,0)</f>
        <v>1</v>
      </c>
      <c r="U7268">
        <f t="shared" si="909"/>
        <v>1504</v>
      </c>
      <c r="V7268">
        <f t="shared" si="910"/>
        <v>47</v>
      </c>
      <c r="W7268">
        <f t="shared" si="911"/>
        <v>827.2</v>
      </c>
    </row>
    <row r="7269" spans="1:23" ht="15.75" customHeight="1" x14ac:dyDescent="0.3">
      <c r="A7269" s="2" t="s">
        <v>13</v>
      </c>
      <c r="B7269" s="2">
        <v>1185732</v>
      </c>
      <c r="C7269" s="3">
        <v>44213</v>
      </c>
      <c r="D7269" s="12" t="str" cm="1">
        <f t="array" ref="D7269">_xlfn.SWITCH(WEEKDAY(C7269,2), 1, "Lundi", 2, "Mardi", 3, "Mercredi", 4, "Jeudi", 5, "Vendredi", 6, "Samedi", 7, "Dimanche", "Erreur")</f>
        <v>Dimanche</v>
      </c>
      <c r="E7269" s="2" t="s">
        <v>14</v>
      </c>
      <c r="F7269" s="2" t="s">
        <v>118</v>
      </c>
      <c r="G7269" s="2" t="s">
        <v>119</v>
      </c>
      <c r="H7269" s="4" t="s">
        <v>21</v>
      </c>
      <c r="I7269" s="5">
        <v>49</v>
      </c>
      <c r="J7269" s="6">
        <v>59</v>
      </c>
      <c r="K7269" s="7">
        <v>2891</v>
      </c>
      <c r="L7269" s="7">
        <v>1214.22</v>
      </c>
      <c r="M7269" s="8">
        <v>0.42</v>
      </c>
      <c r="N7269" s="2" t="s">
        <v>82</v>
      </c>
      <c r="O7269">
        <f t="shared" si="904"/>
        <v>2021</v>
      </c>
      <c r="P7269">
        <f t="shared" si="905"/>
        <v>1</v>
      </c>
      <c r="Q7269" t="str">
        <f t="shared" si="906"/>
        <v>janv</v>
      </c>
      <c r="R7269" t="str">
        <f t="shared" si="907"/>
        <v>Maryland</v>
      </c>
      <c r="S7269" t="str">
        <f t="shared" si="908"/>
        <v>2021-01</v>
      </c>
      <c r="T7269">
        <f>IF(AND(COUNTIF(Calculs!$Q$2:$Q$12,$O7269)&gt;0,COUNTIF(Calculs!$S$2:$S$12,$E7269)&gt;0,COUNTIF(Calculs!$U$2:$U$12,$H7269)&gt;0),1,0)</f>
        <v>1</v>
      </c>
      <c r="U7269">
        <f t="shared" si="909"/>
        <v>2891</v>
      </c>
      <c r="V7269">
        <f t="shared" si="910"/>
        <v>59</v>
      </c>
      <c r="W7269">
        <f t="shared" si="911"/>
        <v>1214.22</v>
      </c>
    </row>
    <row r="7270" spans="1:23" ht="15.75" customHeight="1" x14ac:dyDescent="0.3">
      <c r="A7270" s="2" t="s">
        <v>13</v>
      </c>
      <c r="B7270" s="2">
        <v>1185732</v>
      </c>
      <c r="C7270" s="3">
        <v>44213</v>
      </c>
      <c r="D7270" s="12" t="str" cm="1">
        <f t="array" ref="D7270">_xlfn.SWITCH(WEEKDAY(C7270,2), 1, "Lundi", 2, "Mardi", 3, "Mercredi", 4, "Jeudi", 5, "Vendredi", 6, "Samedi", 7, "Dimanche", "Erreur")</f>
        <v>Dimanche</v>
      </c>
      <c r="E7270" s="2" t="s">
        <v>14</v>
      </c>
      <c r="F7270" s="2" t="s">
        <v>118</v>
      </c>
      <c r="G7270" s="2" t="s">
        <v>119</v>
      </c>
      <c r="H7270" s="4" t="s">
        <v>22</v>
      </c>
      <c r="I7270" s="5">
        <v>36</v>
      </c>
      <c r="J7270" s="6">
        <v>81</v>
      </c>
      <c r="K7270" s="7">
        <v>2916</v>
      </c>
      <c r="L7270" s="7">
        <v>1487.16</v>
      </c>
      <c r="M7270" s="8">
        <v>0.51</v>
      </c>
      <c r="N7270" s="2" t="s">
        <v>82</v>
      </c>
      <c r="O7270">
        <f t="shared" si="904"/>
        <v>2021</v>
      </c>
      <c r="P7270">
        <f t="shared" si="905"/>
        <v>1</v>
      </c>
      <c r="Q7270" t="str">
        <f t="shared" si="906"/>
        <v>janv</v>
      </c>
      <c r="R7270" t="str">
        <f t="shared" si="907"/>
        <v>Maryland</v>
      </c>
      <c r="S7270" t="str">
        <f t="shared" si="908"/>
        <v>2021-01</v>
      </c>
      <c r="T7270">
        <f>IF(AND(COUNTIF(Calculs!$Q$2:$Q$12,$O7270)&gt;0,COUNTIF(Calculs!$S$2:$S$12,$E7270)&gt;0,COUNTIF(Calculs!$U$2:$U$12,$H7270)&gt;0),1,0)</f>
        <v>1</v>
      </c>
      <c r="U7270">
        <f t="shared" si="909"/>
        <v>2916</v>
      </c>
      <c r="V7270">
        <f t="shared" si="910"/>
        <v>81</v>
      </c>
      <c r="W7270">
        <f t="shared" si="911"/>
        <v>1487.16</v>
      </c>
    </row>
    <row r="7271" spans="1:23" ht="15.75" customHeight="1" x14ac:dyDescent="0.3">
      <c r="A7271" s="2" t="s">
        <v>13</v>
      </c>
      <c r="B7271" s="2">
        <v>1185732</v>
      </c>
      <c r="C7271" s="3">
        <v>44242</v>
      </c>
      <c r="D7271" s="12" t="str" cm="1">
        <f t="array" ref="D7271">_xlfn.SWITCH(WEEKDAY(C7271,2), 1, "Lundi", 2, "Mardi", 3, "Mercredi", 4, "Jeudi", 5, "Vendredi", 6, "Samedi", 7, "Dimanche", "Erreur")</f>
        <v>Lundi</v>
      </c>
      <c r="E7271" s="2" t="s">
        <v>14</v>
      </c>
      <c r="F7271" s="2" t="s">
        <v>118</v>
      </c>
      <c r="G7271" s="2" t="s">
        <v>119</v>
      </c>
      <c r="H7271" s="4" t="s">
        <v>16</v>
      </c>
      <c r="I7271" s="5">
        <v>39</v>
      </c>
      <c r="J7271" s="6">
        <v>144</v>
      </c>
      <c r="K7271" s="7">
        <v>5616</v>
      </c>
      <c r="L7271" s="7">
        <v>2808</v>
      </c>
      <c r="M7271" s="8">
        <v>0.5</v>
      </c>
      <c r="N7271" s="2" t="s">
        <v>82</v>
      </c>
      <c r="O7271">
        <f t="shared" si="904"/>
        <v>2021</v>
      </c>
      <c r="P7271">
        <f t="shared" si="905"/>
        <v>2</v>
      </c>
      <c r="Q7271" t="str">
        <f t="shared" si="906"/>
        <v>févr</v>
      </c>
      <c r="R7271" t="str">
        <f t="shared" si="907"/>
        <v>Maryland</v>
      </c>
      <c r="S7271" t="str">
        <f t="shared" si="908"/>
        <v>2021-02</v>
      </c>
      <c r="T7271">
        <f>IF(AND(COUNTIF(Calculs!$Q$2:$Q$12,$O7271)&gt;0,COUNTIF(Calculs!$S$2:$S$12,$E7271)&gt;0,COUNTIF(Calculs!$U$2:$U$12,$H7271)&gt;0),1,0)</f>
        <v>1</v>
      </c>
      <c r="U7271">
        <f t="shared" si="909"/>
        <v>5616</v>
      </c>
      <c r="V7271">
        <f t="shared" si="910"/>
        <v>144</v>
      </c>
      <c r="W7271">
        <f t="shared" si="911"/>
        <v>2808</v>
      </c>
    </row>
    <row r="7272" spans="1:23" ht="15.75" customHeight="1" x14ac:dyDescent="0.3">
      <c r="A7272" s="2" t="s">
        <v>13</v>
      </c>
      <c r="B7272" s="2">
        <v>1185732</v>
      </c>
      <c r="C7272" s="3">
        <v>44242</v>
      </c>
      <c r="D7272" s="12" t="str" cm="1">
        <f t="array" ref="D7272">_xlfn.SWITCH(WEEKDAY(C7272,2), 1, "Lundi", 2, "Mardi", 3, "Mercredi", 4, "Jeudi", 5, "Vendredi", 6, "Samedi", 7, "Dimanche", "Erreur")</f>
        <v>Lundi</v>
      </c>
      <c r="E7272" s="2" t="s">
        <v>14</v>
      </c>
      <c r="F7272" s="2" t="s">
        <v>118</v>
      </c>
      <c r="G7272" s="2" t="s">
        <v>119</v>
      </c>
      <c r="H7272" s="4" t="s">
        <v>18</v>
      </c>
      <c r="I7272" s="5">
        <v>37</v>
      </c>
      <c r="J7272" s="6">
        <v>61</v>
      </c>
      <c r="K7272" s="7">
        <v>2257</v>
      </c>
      <c r="L7272" s="7">
        <v>1038.22</v>
      </c>
      <c r="M7272" s="8">
        <v>0.45999999999999996</v>
      </c>
      <c r="N7272" s="2" t="s">
        <v>82</v>
      </c>
      <c r="O7272">
        <f t="shared" si="904"/>
        <v>2021</v>
      </c>
      <c r="P7272">
        <f t="shared" si="905"/>
        <v>2</v>
      </c>
      <c r="Q7272" t="str">
        <f t="shared" si="906"/>
        <v>févr</v>
      </c>
      <c r="R7272" t="str">
        <f t="shared" si="907"/>
        <v>Maryland</v>
      </c>
      <c r="S7272" t="str">
        <f t="shared" si="908"/>
        <v>2021-02</v>
      </c>
      <c r="T7272">
        <f>IF(AND(COUNTIF(Calculs!$Q$2:$Q$12,$O7272)&gt;0,COUNTIF(Calculs!$S$2:$S$12,$E7272)&gt;0,COUNTIF(Calculs!$U$2:$U$12,$H7272)&gt;0),1,0)</f>
        <v>1</v>
      </c>
      <c r="U7272">
        <f t="shared" si="909"/>
        <v>2257</v>
      </c>
      <c r="V7272">
        <f t="shared" si="910"/>
        <v>61</v>
      </c>
      <c r="W7272">
        <f t="shared" si="911"/>
        <v>1038.22</v>
      </c>
    </row>
    <row r="7273" spans="1:23" ht="15.75" customHeight="1" x14ac:dyDescent="0.3">
      <c r="A7273" s="2" t="s">
        <v>13</v>
      </c>
      <c r="B7273" s="2">
        <v>1185732</v>
      </c>
      <c r="C7273" s="3">
        <v>44242</v>
      </c>
      <c r="D7273" s="12" t="str" cm="1">
        <f t="array" ref="D7273">_xlfn.SWITCH(WEEKDAY(C7273,2), 1, "Lundi", 2, "Mardi", 3, "Mercredi", 4, "Jeudi", 5, "Vendredi", 6, "Samedi", 7, "Dimanche", "Erreur")</f>
        <v>Lundi</v>
      </c>
      <c r="E7273" s="2" t="s">
        <v>14</v>
      </c>
      <c r="F7273" s="2" t="s">
        <v>118</v>
      </c>
      <c r="G7273" s="2" t="s">
        <v>119</v>
      </c>
      <c r="H7273" s="4" t="s">
        <v>19</v>
      </c>
      <c r="I7273" s="5">
        <v>27</v>
      </c>
      <c r="J7273" s="6">
        <v>69</v>
      </c>
      <c r="K7273" s="7">
        <v>1863</v>
      </c>
      <c r="L7273" s="7">
        <v>950.13</v>
      </c>
      <c r="M7273" s="8">
        <v>0.51</v>
      </c>
      <c r="N7273" s="2" t="s">
        <v>82</v>
      </c>
      <c r="O7273">
        <f t="shared" si="904"/>
        <v>2021</v>
      </c>
      <c r="P7273">
        <f t="shared" si="905"/>
        <v>2</v>
      </c>
      <c r="Q7273" t="str">
        <f t="shared" si="906"/>
        <v>févr</v>
      </c>
      <c r="R7273" t="str">
        <f t="shared" si="907"/>
        <v>Maryland</v>
      </c>
      <c r="S7273" t="str">
        <f t="shared" si="908"/>
        <v>2021-02</v>
      </c>
      <c r="T7273">
        <f>IF(AND(COUNTIF(Calculs!$Q$2:$Q$12,$O7273)&gt;0,COUNTIF(Calculs!$S$2:$S$12,$E7273)&gt;0,COUNTIF(Calculs!$U$2:$U$12,$H7273)&gt;0),1,0)</f>
        <v>1</v>
      </c>
      <c r="U7273">
        <f t="shared" si="909"/>
        <v>1863</v>
      </c>
      <c r="V7273">
        <f t="shared" si="910"/>
        <v>69</v>
      </c>
      <c r="W7273">
        <f t="shared" si="911"/>
        <v>950.13</v>
      </c>
    </row>
    <row r="7274" spans="1:23" ht="15.75" customHeight="1" x14ac:dyDescent="0.3">
      <c r="A7274" s="2" t="s">
        <v>13</v>
      </c>
      <c r="B7274" s="2">
        <v>1185732</v>
      </c>
      <c r="C7274" s="3">
        <v>44242</v>
      </c>
      <c r="D7274" s="12" t="str" cm="1">
        <f t="array" ref="D7274">_xlfn.SWITCH(WEEKDAY(C7274,2), 1, "Lundi", 2, "Mardi", 3, "Mercredi", 4, "Jeudi", 5, "Vendredi", 6, "Samedi", 7, "Dimanche", "Erreur")</f>
        <v>Lundi</v>
      </c>
      <c r="E7274" s="2" t="s">
        <v>14</v>
      </c>
      <c r="F7274" s="2" t="s">
        <v>120</v>
      </c>
      <c r="G7274" s="2" t="s">
        <v>121</v>
      </c>
      <c r="H7274" s="4" t="s">
        <v>20</v>
      </c>
      <c r="I7274" s="5">
        <v>33</v>
      </c>
      <c r="J7274" s="6">
        <v>45</v>
      </c>
      <c r="K7274" s="7">
        <v>1485</v>
      </c>
      <c r="L7274" s="7">
        <v>816.75000000000011</v>
      </c>
      <c r="M7274" s="8">
        <v>0.55000000000000004</v>
      </c>
      <c r="N7274" s="2" t="s">
        <v>82</v>
      </c>
      <c r="O7274">
        <f t="shared" si="904"/>
        <v>2021</v>
      </c>
      <c r="P7274">
        <f t="shared" si="905"/>
        <v>2</v>
      </c>
      <c r="Q7274" t="str">
        <f t="shared" si="906"/>
        <v>févr</v>
      </c>
      <c r="R7274" t="str">
        <f t="shared" si="907"/>
        <v>Delaware</v>
      </c>
      <c r="S7274" t="str">
        <f t="shared" si="908"/>
        <v>2021-02</v>
      </c>
      <c r="T7274">
        <f>IF(AND(COUNTIF(Calculs!$Q$2:$Q$12,$O7274)&gt;0,COUNTIF(Calculs!$S$2:$S$12,$E7274)&gt;0,COUNTIF(Calculs!$U$2:$U$12,$H7274)&gt;0),1,0)</f>
        <v>1</v>
      </c>
      <c r="U7274">
        <f t="shared" si="909"/>
        <v>1485</v>
      </c>
      <c r="V7274">
        <f t="shared" si="910"/>
        <v>45</v>
      </c>
      <c r="W7274">
        <f t="shared" si="911"/>
        <v>816.75000000000011</v>
      </c>
    </row>
    <row r="7275" spans="1:23" ht="15.75" customHeight="1" x14ac:dyDescent="0.3">
      <c r="A7275" s="2" t="s">
        <v>13</v>
      </c>
      <c r="B7275" s="2">
        <v>1185732</v>
      </c>
      <c r="C7275" s="3">
        <v>44242</v>
      </c>
      <c r="D7275" s="12" t="str" cm="1">
        <f t="array" ref="D7275">_xlfn.SWITCH(WEEKDAY(C7275,2), 1, "Lundi", 2, "Mardi", 3, "Mercredi", 4, "Jeudi", 5, "Vendredi", 6, "Samedi", 7, "Dimanche", "Erreur")</f>
        <v>Lundi</v>
      </c>
      <c r="E7275" s="2" t="s">
        <v>14</v>
      </c>
      <c r="F7275" s="2" t="s">
        <v>120</v>
      </c>
      <c r="G7275" s="2" t="s">
        <v>121</v>
      </c>
      <c r="H7275" s="4" t="s">
        <v>21</v>
      </c>
      <c r="I7275" s="5">
        <v>45</v>
      </c>
      <c r="J7275" s="6">
        <v>65</v>
      </c>
      <c r="K7275" s="7">
        <v>2925</v>
      </c>
      <c r="L7275" s="7">
        <v>1199.25</v>
      </c>
      <c r="M7275" s="8">
        <v>0.41</v>
      </c>
      <c r="N7275" s="2" t="s">
        <v>82</v>
      </c>
      <c r="O7275">
        <f t="shared" si="904"/>
        <v>2021</v>
      </c>
      <c r="P7275">
        <f t="shared" si="905"/>
        <v>2</v>
      </c>
      <c r="Q7275" t="str">
        <f t="shared" si="906"/>
        <v>févr</v>
      </c>
      <c r="R7275" t="str">
        <f t="shared" si="907"/>
        <v>Delaware</v>
      </c>
      <c r="S7275" t="str">
        <f t="shared" si="908"/>
        <v>2021-02</v>
      </c>
      <c r="T7275">
        <f>IF(AND(COUNTIF(Calculs!$Q$2:$Q$12,$O7275)&gt;0,COUNTIF(Calculs!$S$2:$S$12,$E7275)&gt;0,COUNTIF(Calculs!$U$2:$U$12,$H7275)&gt;0),1,0)</f>
        <v>1</v>
      </c>
      <c r="U7275">
        <f t="shared" si="909"/>
        <v>2925</v>
      </c>
      <c r="V7275">
        <f t="shared" si="910"/>
        <v>65</v>
      </c>
      <c r="W7275">
        <f t="shared" si="911"/>
        <v>1199.25</v>
      </c>
    </row>
    <row r="7276" spans="1:23" ht="15.75" customHeight="1" x14ac:dyDescent="0.3">
      <c r="A7276" s="2" t="s">
        <v>13</v>
      </c>
      <c r="B7276" s="2">
        <v>1185732</v>
      </c>
      <c r="C7276" s="3">
        <v>44242</v>
      </c>
      <c r="D7276" s="12" t="str" cm="1">
        <f t="array" ref="D7276">_xlfn.SWITCH(WEEKDAY(C7276,2), 1, "Lundi", 2, "Mardi", 3, "Mercredi", 4, "Jeudi", 5, "Vendredi", 6, "Samedi", 7, "Dimanche", "Erreur")</f>
        <v>Lundi</v>
      </c>
      <c r="E7276" s="2" t="s">
        <v>14</v>
      </c>
      <c r="F7276" s="2" t="s">
        <v>120</v>
      </c>
      <c r="G7276" s="2" t="s">
        <v>121</v>
      </c>
      <c r="H7276" s="4" t="s">
        <v>22</v>
      </c>
      <c r="I7276" s="5">
        <v>39</v>
      </c>
      <c r="J7276" s="6">
        <v>98</v>
      </c>
      <c r="K7276" s="7">
        <v>3822</v>
      </c>
      <c r="L7276" s="7">
        <v>2025.66</v>
      </c>
      <c r="M7276" s="8">
        <v>0.53</v>
      </c>
      <c r="N7276" s="2" t="s">
        <v>82</v>
      </c>
      <c r="O7276">
        <f t="shared" si="904"/>
        <v>2021</v>
      </c>
      <c r="P7276">
        <f t="shared" si="905"/>
        <v>2</v>
      </c>
      <c r="Q7276" t="str">
        <f t="shared" si="906"/>
        <v>févr</v>
      </c>
      <c r="R7276" t="str">
        <f t="shared" si="907"/>
        <v>Delaware</v>
      </c>
      <c r="S7276" t="str">
        <f t="shared" si="908"/>
        <v>2021-02</v>
      </c>
      <c r="T7276">
        <f>IF(AND(COUNTIF(Calculs!$Q$2:$Q$12,$O7276)&gt;0,COUNTIF(Calculs!$S$2:$S$12,$E7276)&gt;0,COUNTIF(Calculs!$U$2:$U$12,$H7276)&gt;0),1,0)</f>
        <v>1</v>
      </c>
      <c r="U7276">
        <f t="shared" si="909"/>
        <v>3822</v>
      </c>
      <c r="V7276">
        <f t="shared" si="910"/>
        <v>98</v>
      </c>
      <c r="W7276">
        <f t="shared" si="911"/>
        <v>2025.66</v>
      </c>
    </row>
    <row r="7277" spans="1:23" ht="15.75" customHeight="1" x14ac:dyDescent="0.3">
      <c r="A7277" s="2" t="s">
        <v>13</v>
      </c>
      <c r="B7277" s="2">
        <v>1185732</v>
      </c>
      <c r="C7277" s="3">
        <v>44268</v>
      </c>
      <c r="D7277" s="12" t="str" cm="1">
        <f t="array" ref="D7277">_xlfn.SWITCH(WEEKDAY(C7277,2), 1, "Lundi", 2, "Mardi", 3, "Mercredi", 4, "Jeudi", 5, "Vendredi", 6, "Samedi", 7, "Dimanche", "Erreur")</f>
        <v>Samedi</v>
      </c>
      <c r="E7277" s="2" t="s">
        <v>14</v>
      </c>
      <c r="F7277" s="2" t="s">
        <v>120</v>
      </c>
      <c r="G7277" s="2" t="s">
        <v>121</v>
      </c>
      <c r="H7277" s="4" t="s">
        <v>16</v>
      </c>
      <c r="I7277" s="5">
        <v>36</v>
      </c>
      <c r="J7277" s="6">
        <v>158</v>
      </c>
      <c r="K7277" s="7">
        <v>5688</v>
      </c>
      <c r="L7277" s="7">
        <v>2616.48</v>
      </c>
      <c r="M7277" s="8">
        <v>0.45999999999999996</v>
      </c>
      <c r="N7277" s="2" t="s">
        <v>82</v>
      </c>
      <c r="O7277">
        <f t="shared" si="904"/>
        <v>2021</v>
      </c>
      <c r="P7277">
        <f t="shared" si="905"/>
        <v>3</v>
      </c>
      <c r="Q7277" t="str">
        <f t="shared" si="906"/>
        <v>mars</v>
      </c>
      <c r="R7277" t="str">
        <f t="shared" si="907"/>
        <v>Delaware</v>
      </c>
      <c r="S7277" t="str">
        <f t="shared" si="908"/>
        <v>2021-03</v>
      </c>
      <c r="T7277">
        <f>IF(AND(COUNTIF(Calculs!$Q$2:$Q$12,$O7277)&gt;0,COUNTIF(Calculs!$S$2:$S$12,$E7277)&gt;0,COUNTIF(Calculs!$U$2:$U$12,$H7277)&gt;0),1,0)</f>
        <v>1</v>
      </c>
      <c r="U7277">
        <f t="shared" si="909"/>
        <v>5688</v>
      </c>
      <c r="V7277">
        <f t="shared" si="910"/>
        <v>158</v>
      </c>
      <c r="W7277">
        <f t="shared" si="911"/>
        <v>2616.48</v>
      </c>
    </row>
    <row r="7278" spans="1:23" ht="15.75" customHeight="1" x14ac:dyDescent="0.3">
      <c r="A7278" s="2" t="s">
        <v>13</v>
      </c>
      <c r="B7278" s="2">
        <v>1185732</v>
      </c>
      <c r="C7278" s="3">
        <v>44268</v>
      </c>
      <c r="D7278" s="12" t="str" cm="1">
        <f t="array" ref="D7278">_xlfn.SWITCH(WEEKDAY(C7278,2), 1, "Lundi", 2, "Mardi", 3, "Mercredi", 4, "Jeudi", 5, "Vendredi", 6, "Samedi", 7, "Dimanche", "Erreur")</f>
        <v>Samedi</v>
      </c>
      <c r="E7278" s="2" t="s">
        <v>14</v>
      </c>
      <c r="F7278" s="2" t="s">
        <v>120</v>
      </c>
      <c r="G7278" s="2" t="s">
        <v>121</v>
      </c>
      <c r="H7278" s="4" t="s">
        <v>18</v>
      </c>
      <c r="I7278" s="5">
        <v>39</v>
      </c>
      <c r="J7278" s="6">
        <v>68</v>
      </c>
      <c r="K7278" s="7">
        <v>2652</v>
      </c>
      <c r="L7278" s="7">
        <v>1193.3999999999999</v>
      </c>
      <c r="M7278" s="8">
        <v>0.44999999999999996</v>
      </c>
      <c r="N7278" s="2" t="s">
        <v>82</v>
      </c>
      <c r="O7278">
        <f t="shared" si="904"/>
        <v>2021</v>
      </c>
      <c r="P7278">
        <f t="shared" si="905"/>
        <v>3</v>
      </c>
      <c r="Q7278" t="str">
        <f t="shared" si="906"/>
        <v>mars</v>
      </c>
      <c r="R7278" t="str">
        <f t="shared" si="907"/>
        <v>Delaware</v>
      </c>
      <c r="S7278" t="str">
        <f t="shared" si="908"/>
        <v>2021-03</v>
      </c>
      <c r="T7278">
        <f>IF(AND(COUNTIF(Calculs!$Q$2:$Q$12,$O7278)&gt;0,COUNTIF(Calculs!$S$2:$S$12,$E7278)&gt;0,COUNTIF(Calculs!$U$2:$U$12,$H7278)&gt;0),1,0)</f>
        <v>1</v>
      </c>
      <c r="U7278">
        <f t="shared" si="909"/>
        <v>2652</v>
      </c>
      <c r="V7278">
        <f t="shared" si="910"/>
        <v>68</v>
      </c>
      <c r="W7278">
        <f t="shared" si="911"/>
        <v>1193.3999999999999</v>
      </c>
    </row>
    <row r="7279" spans="1:23" ht="15.75" customHeight="1" x14ac:dyDescent="0.3">
      <c r="A7279" s="2" t="s">
        <v>13</v>
      </c>
      <c r="B7279" s="2">
        <v>1185732</v>
      </c>
      <c r="C7279" s="3">
        <v>44268</v>
      </c>
      <c r="D7279" s="12" t="str" cm="1">
        <f t="array" ref="D7279">_xlfn.SWITCH(WEEKDAY(C7279,2), 1, "Lundi", 2, "Mardi", 3, "Mercredi", 4, "Jeudi", 5, "Vendredi", 6, "Samedi", 7, "Dimanche", "Erreur")</f>
        <v>Samedi</v>
      </c>
      <c r="E7279" s="2" t="s">
        <v>14</v>
      </c>
      <c r="F7279" s="2" t="s">
        <v>120</v>
      </c>
      <c r="G7279" s="2" t="s">
        <v>121</v>
      </c>
      <c r="H7279" s="4" t="s">
        <v>19</v>
      </c>
      <c r="I7279" s="5">
        <v>29</v>
      </c>
      <c r="J7279" s="6">
        <v>69</v>
      </c>
      <c r="K7279" s="7">
        <v>2001</v>
      </c>
      <c r="L7279" s="7">
        <v>1080.54</v>
      </c>
      <c r="M7279" s="8">
        <v>0.54</v>
      </c>
      <c r="N7279" s="2" t="s">
        <v>82</v>
      </c>
      <c r="O7279">
        <f t="shared" si="904"/>
        <v>2021</v>
      </c>
      <c r="P7279">
        <f t="shared" si="905"/>
        <v>3</v>
      </c>
      <c r="Q7279" t="str">
        <f t="shared" si="906"/>
        <v>mars</v>
      </c>
      <c r="R7279" t="str">
        <f t="shared" si="907"/>
        <v>Delaware</v>
      </c>
      <c r="S7279" t="str">
        <f t="shared" si="908"/>
        <v>2021-03</v>
      </c>
      <c r="T7279">
        <f>IF(AND(COUNTIF(Calculs!$Q$2:$Q$12,$O7279)&gt;0,COUNTIF(Calculs!$S$2:$S$12,$E7279)&gt;0,COUNTIF(Calculs!$U$2:$U$12,$H7279)&gt;0),1,0)</f>
        <v>1</v>
      </c>
      <c r="U7279">
        <f t="shared" si="909"/>
        <v>2001</v>
      </c>
      <c r="V7279">
        <f t="shared" si="910"/>
        <v>69</v>
      </c>
      <c r="W7279">
        <f t="shared" si="911"/>
        <v>1080.54</v>
      </c>
    </row>
    <row r="7280" spans="1:23" ht="15.75" customHeight="1" x14ac:dyDescent="0.3">
      <c r="A7280" s="2" t="s">
        <v>13</v>
      </c>
      <c r="B7280" s="2">
        <v>1185732</v>
      </c>
      <c r="C7280" s="3">
        <v>44268</v>
      </c>
      <c r="D7280" s="12" t="str" cm="1">
        <f t="array" ref="D7280">_xlfn.SWITCH(WEEKDAY(C7280,2), 1, "Lundi", 2, "Mardi", 3, "Mercredi", 4, "Jeudi", 5, "Vendredi", 6, "Samedi", 7, "Dimanche", "Erreur")</f>
        <v>Samedi</v>
      </c>
      <c r="E7280" s="2" t="s">
        <v>14</v>
      </c>
      <c r="F7280" s="2" t="s">
        <v>120</v>
      </c>
      <c r="G7280" s="2" t="s">
        <v>121</v>
      </c>
      <c r="H7280" s="4" t="s">
        <v>20</v>
      </c>
      <c r="I7280" s="5">
        <v>32</v>
      </c>
      <c r="J7280" s="6">
        <v>31</v>
      </c>
      <c r="K7280" s="7">
        <v>992</v>
      </c>
      <c r="L7280" s="7">
        <v>525.76</v>
      </c>
      <c r="M7280" s="8">
        <v>0.53</v>
      </c>
      <c r="N7280" s="2" t="s">
        <v>82</v>
      </c>
      <c r="O7280">
        <f t="shared" si="904"/>
        <v>2021</v>
      </c>
      <c r="P7280">
        <f t="shared" si="905"/>
        <v>3</v>
      </c>
      <c r="Q7280" t="str">
        <f t="shared" si="906"/>
        <v>mars</v>
      </c>
      <c r="R7280" t="str">
        <f t="shared" si="907"/>
        <v>Delaware</v>
      </c>
      <c r="S7280" t="str">
        <f t="shared" si="908"/>
        <v>2021-03</v>
      </c>
      <c r="T7280">
        <f>IF(AND(COUNTIF(Calculs!$Q$2:$Q$12,$O7280)&gt;0,COUNTIF(Calculs!$S$2:$S$12,$E7280)&gt;0,COUNTIF(Calculs!$U$2:$U$12,$H7280)&gt;0),1,0)</f>
        <v>1</v>
      </c>
      <c r="U7280">
        <f t="shared" si="909"/>
        <v>992</v>
      </c>
      <c r="V7280">
        <f t="shared" si="910"/>
        <v>31</v>
      </c>
      <c r="W7280">
        <f t="shared" si="911"/>
        <v>525.76</v>
      </c>
    </row>
    <row r="7281" spans="1:23" ht="15.75" customHeight="1" x14ac:dyDescent="0.3">
      <c r="A7281" s="2" t="s">
        <v>13</v>
      </c>
      <c r="B7281" s="2">
        <v>1185732</v>
      </c>
      <c r="C7281" s="3">
        <v>44268</v>
      </c>
      <c r="D7281" s="12" t="str" cm="1">
        <f t="array" ref="D7281">_xlfn.SWITCH(WEEKDAY(C7281,2), 1, "Lundi", 2, "Mardi", 3, "Mercredi", 4, "Jeudi", 5, "Vendredi", 6, "Samedi", 7, "Dimanche", "Erreur")</f>
        <v>Samedi</v>
      </c>
      <c r="E7281" s="2" t="s">
        <v>14</v>
      </c>
      <c r="F7281" s="2" t="s">
        <v>120</v>
      </c>
      <c r="G7281" s="2" t="s">
        <v>121</v>
      </c>
      <c r="H7281" s="4" t="s">
        <v>21</v>
      </c>
      <c r="I7281" s="5">
        <v>46</v>
      </c>
      <c r="J7281" s="6">
        <v>49</v>
      </c>
      <c r="K7281" s="7">
        <v>2254</v>
      </c>
      <c r="L7281" s="7">
        <v>924.14</v>
      </c>
      <c r="M7281" s="8">
        <v>0.41</v>
      </c>
      <c r="N7281" s="2" t="s">
        <v>82</v>
      </c>
      <c r="O7281">
        <f t="shared" si="904"/>
        <v>2021</v>
      </c>
      <c r="P7281">
        <f t="shared" si="905"/>
        <v>3</v>
      </c>
      <c r="Q7281" t="str">
        <f t="shared" si="906"/>
        <v>mars</v>
      </c>
      <c r="R7281" t="str">
        <f t="shared" si="907"/>
        <v>Delaware</v>
      </c>
      <c r="S7281" t="str">
        <f t="shared" si="908"/>
        <v>2021-03</v>
      </c>
      <c r="T7281">
        <f>IF(AND(COUNTIF(Calculs!$Q$2:$Q$12,$O7281)&gt;0,COUNTIF(Calculs!$S$2:$S$12,$E7281)&gt;0,COUNTIF(Calculs!$U$2:$U$12,$H7281)&gt;0),1,0)</f>
        <v>1</v>
      </c>
      <c r="U7281">
        <f t="shared" si="909"/>
        <v>2254</v>
      </c>
      <c r="V7281">
        <f t="shared" si="910"/>
        <v>49</v>
      </c>
      <c r="W7281">
        <f t="shared" si="911"/>
        <v>924.14</v>
      </c>
    </row>
    <row r="7282" spans="1:23" ht="15.75" customHeight="1" x14ac:dyDescent="0.3">
      <c r="A7282" s="2" t="s">
        <v>13</v>
      </c>
      <c r="B7282" s="2">
        <v>1185732</v>
      </c>
      <c r="C7282" s="3">
        <v>44268</v>
      </c>
      <c r="D7282" s="12" t="str" cm="1">
        <f t="array" ref="D7282">_xlfn.SWITCH(WEEKDAY(C7282,2), 1, "Lundi", 2, "Mardi", 3, "Mercredi", 4, "Jeudi", 5, "Vendredi", 6, "Samedi", 7, "Dimanche", "Erreur")</f>
        <v>Samedi</v>
      </c>
      <c r="E7282" s="2" t="s">
        <v>14</v>
      </c>
      <c r="F7282" s="2" t="s">
        <v>120</v>
      </c>
      <c r="G7282" s="2" t="s">
        <v>121</v>
      </c>
      <c r="H7282" s="4" t="s">
        <v>22</v>
      </c>
      <c r="I7282" s="5">
        <v>39</v>
      </c>
      <c r="J7282" s="6">
        <v>72</v>
      </c>
      <c r="K7282" s="7">
        <v>2808</v>
      </c>
      <c r="L7282" s="7">
        <v>1404</v>
      </c>
      <c r="M7282" s="8">
        <v>0.5</v>
      </c>
      <c r="N7282" s="2" t="s">
        <v>82</v>
      </c>
      <c r="O7282">
        <f t="shared" si="904"/>
        <v>2021</v>
      </c>
      <c r="P7282">
        <f t="shared" si="905"/>
        <v>3</v>
      </c>
      <c r="Q7282" t="str">
        <f t="shared" si="906"/>
        <v>mars</v>
      </c>
      <c r="R7282" t="str">
        <f t="shared" si="907"/>
        <v>Delaware</v>
      </c>
      <c r="S7282" t="str">
        <f t="shared" si="908"/>
        <v>2021-03</v>
      </c>
      <c r="T7282">
        <f>IF(AND(COUNTIF(Calculs!$Q$2:$Q$12,$O7282)&gt;0,COUNTIF(Calculs!$S$2:$S$12,$E7282)&gt;0,COUNTIF(Calculs!$U$2:$U$12,$H7282)&gt;0),1,0)</f>
        <v>1</v>
      </c>
      <c r="U7282">
        <f t="shared" si="909"/>
        <v>2808</v>
      </c>
      <c r="V7282">
        <f t="shared" si="910"/>
        <v>72</v>
      </c>
      <c r="W7282">
        <f t="shared" si="911"/>
        <v>1404</v>
      </c>
    </row>
    <row r="7283" spans="1:23" ht="15.75" customHeight="1" x14ac:dyDescent="0.3">
      <c r="A7283" s="2" t="s">
        <v>13</v>
      </c>
      <c r="B7283" s="2">
        <v>1185732</v>
      </c>
      <c r="C7283" s="3">
        <v>44300</v>
      </c>
      <c r="D7283" s="12" t="str" cm="1">
        <f t="array" ref="D7283">_xlfn.SWITCH(WEEKDAY(C7283,2), 1, "Lundi", 2, "Mardi", 3, "Mercredi", 4, "Jeudi", 5, "Vendredi", 6, "Samedi", 7, "Dimanche", "Erreur")</f>
        <v>Mercredi</v>
      </c>
      <c r="E7283" s="2" t="s">
        <v>14</v>
      </c>
      <c r="F7283" s="2" t="s">
        <v>120</v>
      </c>
      <c r="G7283" s="2" t="s">
        <v>121</v>
      </c>
      <c r="H7283" s="4" t="s">
        <v>16</v>
      </c>
      <c r="I7283" s="5">
        <v>36</v>
      </c>
      <c r="J7283" s="6">
        <v>131</v>
      </c>
      <c r="K7283" s="7">
        <v>4716</v>
      </c>
      <c r="L7283" s="7">
        <v>2358</v>
      </c>
      <c r="M7283" s="8">
        <v>0.5</v>
      </c>
      <c r="N7283" s="2" t="s">
        <v>82</v>
      </c>
      <c r="O7283">
        <f t="shared" si="904"/>
        <v>2021</v>
      </c>
      <c r="P7283">
        <f t="shared" si="905"/>
        <v>4</v>
      </c>
      <c r="Q7283" t="str">
        <f t="shared" si="906"/>
        <v>avr</v>
      </c>
      <c r="R7283" t="str">
        <f t="shared" si="907"/>
        <v>Delaware</v>
      </c>
      <c r="S7283" t="str">
        <f t="shared" si="908"/>
        <v>2021-04</v>
      </c>
      <c r="T7283">
        <f>IF(AND(COUNTIF(Calculs!$Q$2:$Q$12,$O7283)&gt;0,COUNTIF(Calculs!$S$2:$S$12,$E7283)&gt;0,COUNTIF(Calculs!$U$2:$U$12,$H7283)&gt;0),1,0)</f>
        <v>1</v>
      </c>
      <c r="U7283">
        <f t="shared" si="909"/>
        <v>4716</v>
      </c>
      <c r="V7283">
        <f t="shared" si="910"/>
        <v>131</v>
      </c>
      <c r="W7283">
        <f t="shared" si="911"/>
        <v>2358</v>
      </c>
    </row>
    <row r="7284" spans="1:23" ht="15.75" customHeight="1" x14ac:dyDescent="0.3">
      <c r="A7284" s="2" t="s">
        <v>13</v>
      </c>
      <c r="B7284" s="2">
        <v>1185732</v>
      </c>
      <c r="C7284" s="3">
        <v>44300</v>
      </c>
      <c r="D7284" s="12" t="str" cm="1">
        <f t="array" ref="D7284">_xlfn.SWITCH(WEEKDAY(C7284,2), 1, "Lundi", 2, "Mardi", 3, "Mercredi", 4, "Jeudi", 5, "Vendredi", 6, "Samedi", 7, "Dimanche", "Erreur")</f>
        <v>Mercredi</v>
      </c>
      <c r="E7284" s="2" t="s">
        <v>14</v>
      </c>
      <c r="F7284" s="2" t="s">
        <v>120</v>
      </c>
      <c r="G7284" s="2" t="s">
        <v>121</v>
      </c>
      <c r="H7284" s="4" t="s">
        <v>18</v>
      </c>
      <c r="I7284" s="5">
        <v>38</v>
      </c>
      <c r="J7284" s="6">
        <v>61</v>
      </c>
      <c r="K7284" s="7">
        <v>2318</v>
      </c>
      <c r="L7284" s="7">
        <v>1089.46</v>
      </c>
      <c r="M7284" s="8">
        <v>0.47</v>
      </c>
      <c r="N7284" s="2" t="s">
        <v>82</v>
      </c>
      <c r="O7284">
        <f t="shared" si="904"/>
        <v>2021</v>
      </c>
      <c r="P7284">
        <f t="shared" si="905"/>
        <v>4</v>
      </c>
      <c r="Q7284" t="str">
        <f t="shared" si="906"/>
        <v>avr</v>
      </c>
      <c r="R7284" t="str">
        <f t="shared" si="907"/>
        <v>Delaware</v>
      </c>
      <c r="S7284" t="str">
        <f t="shared" si="908"/>
        <v>2021-04</v>
      </c>
      <c r="T7284">
        <f>IF(AND(COUNTIF(Calculs!$Q$2:$Q$12,$O7284)&gt;0,COUNTIF(Calculs!$S$2:$S$12,$E7284)&gt;0,COUNTIF(Calculs!$U$2:$U$12,$H7284)&gt;0),1,0)</f>
        <v>1</v>
      </c>
      <c r="U7284">
        <f t="shared" si="909"/>
        <v>2318</v>
      </c>
      <c r="V7284">
        <f t="shared" si="910"/>
        <v>61</v>
      </c>
      <c r="W7284">
        <f t="shared" si="911"/>
        <v>1089.46</v>
      </c>
    </row>
    <row r="7285" spans="1:23" ht="15.75" customHeight="1" x14ac:dyDescent="0.3">
      <c r="A7285" s="2" t="s">
        <v>13</v>
      </c>
      <c r="B7285" s="2">
        <v>1185732</v>
      </c>
      <c r="C7285" s="3">
        <v>44300</v>
      </c>
      <c r="D7285" s="12" t="str" cm="1">
        <f t="array" ref="D7285">_xlfn.SWITCH(WEEKDAY(C7285,2), 1, "Lundi", 2, "Mardi", 3, "Mercredi", 4, "Jeudi", 5, "Vendredi", 6, "Samedi", 7, "Dimanche", "Erreur")</f>
        <v>Mercredi</v>
      </c>
      <c r="E7285" s="2" t="s">
        <v>14</v>
      </c>
      <c r="F7285" s="2" t="s">
        <v>120</v>
      </c>
      <c r="G7285" s="2" t="s">
        <v>121</v>
      </c>
      <c r="H7285" s="4" t="s">
        <v>19</v>
      </c>
      <c r="I7285" s="5">
        <v>27</v>
      </c>
      <c r="J7285" s="6">
        <v>59</v>
      </c>
      <c r="K7285" s="7">
        <v>1593</v>
      </c>
      <c r="L7285" s="7">
        <v>876.15000000000009</v>
      </c>
      <c r="M7285" s="8">
        <v>0.55000000000000004</v>
      </c>
      <c r="N7285" s="2" t="s">
        <v>82</v>
      </c>
      <c r="O7285">
        <f t="shared" si="904"/>
        <v>2021</v>
      </c>
      <c r="P7285">
        <f t="shared" si="905"/>
        <v>4</v>
      </c>
      <c r="Q7285" t="str">
        <f t="shared" si="906"/>
        <v>avr</v>
      </c>
      <c r="R7285" t="str">
        <f t="shared" si="907"/>
        <v>Delaware</v>
      </c>
      <c r="S7285" t="str">
        <f t="shared" si="908"/>
        <v>2021-04</v>
      </c>
      <c r="T7285">
        <f>IF(AND(COUNTIF(Calculs!$Q$2:$Q$12,$O7285)&gt;0,COUNTIF(Calculs!$S$2:$S$12,$E7285)&gt;0,COUNTIF(Calculs!$U$2:$U$12,$H7285)&gt;0),1,0)</f>
        <v>1</v>
      </c>
      <c r="U7285">
        <f t="shared" si="909"/>
        <v>1593</v>
      </c>
      <c r="V7285">
        <f t="shared" si="910"/>
        <v>59</v>
      </c>
      <c r="W7285">
        <f t="shared" si="911"/>
        <v>876.15000000000009</v>
      </c>
    </row>
    <row r="7286" spans="1:23" ht="15.75" customHeight="1" x14ac:dyDescent="0.3">
      <c r="A7286" s="2" t="s">
        <v>13</v>
      </c>
      <c r="B7286" s="2">
        <v>1185732</v>
      </c>
      <c r="C7286" s="3">
        <v>44300</v>
      </c>
      <c r="D7286" s="12" t="str" cm="1">
        <f t="array" ref="D7286">_xlfn.SWITCH(WEEKDAY(C7286,2), 1, "Lundi", 2, "Mardi", 3, "Mercredi", 4, "Jeudi", 5, "Vendredi", 6, "Samedi", 7, "Dimanche", "Erreur")</f>
        <v>Mercredi</v>
      </c>
      <c r="E7286" s="2" t="s">
        <v>14</v>
      </c>
      <c r="F7286" s="2" t="s">
        <v>120</v>
      </c>
      <c r="G7286" s="2" t="s">
        <v>121</v>
      </c>
      <c r="H7286" s="4" t="s">
        <v>20</v>
      </c>
      <c r="I7286" s="5">
        <v>32</v>
      </c>
      <c r="J7286" s="6">
        <v>44</v>
      </c>
      <c r="K7286" s="7">
        <v>1408</v>
      </c>
      <c r="L7286" s="7">
        <v>718.08</v>
      </c>
      <c r="M7286" s="8">
        <v>0.51</v>
      </c>
      <c r="N7286" s="2" t="s">
        <v>82</v>
      </c>
      <c r="O7286">
        <f t="shared" si="904"/>
        <v>2021</v>
      </c>
      <c r="P7286">
        <f t="shared" si="905"/>
        <v>4</v>
      </c>
      <c r="Q7286" t="str">
        <f t="shared" si="906"/>
        <v>avr</v>
      </c>
      <c r="R7286" t="str">
        <f t="shared" si="907"/>
        <v>Delaware</v>
      </c>
      <c r="S7286" t="str">
        <f t="shared" si="908"/>
        <v>2021-04</v>
      </c>
      <c r="T7286">
        <f>IF(AND(COUNTIF(Calculs!$Q$2:$Q$12,$O7286)&gt;0,COUNTIF(Calculs!$S$2:$S$12,$E7286)&gt;0,COUNTIF(Calculs!$U$2:$U$12,$H7286)&gt;0),1,0)</f>
        <v>1</v>
      </c>
      <c r="U7286">
        <f t="shared" si="909"/>
        <v>1408</v>
      </c>
      <c r="V7286">
        <f t="shared" si="910"/>
        <v>44</v>
      </c>
      <c r="W7286">
        <f t="shared" si="911"/>
        <v>718.08</v>
      </c>
    </row>
    <row r="7287" spans="1:23" ht="15.75" customHeight="1" x14ac:dyDescent="0.3">
      <c r="A7287" s="2" t="s">
        <v>13</v>
      </c>
      <c r="B7287" s="2">
        <v>1185732</v>
      </c>
      <c r="C7287" s="3">
        <v>44300</v>
      </c>
      <c r="D7287" s="12" t="str" cm="1">
        <f t="array" ref="D7287">_xlfn.SWITCH(WEEKDAY(C7287,2), 1, "Lundi", 2, "Mardi", 3, "Mercredi", 4, "Jeudi", 5, "Vendredi", 6, "Samedi", 7, "Dimanche", "Erreur")</f>
        <v>Mercredi</v>
      </c>
      <c r="E7287" s="2" t="s">
        <v>14</v>
      </c>
      <c r="F7287" s="2" t="s">
        <v>120</v>
      </c>
      <c r="G7287" s="2" t="s">
        <v>121</v>
      </c>
      <c r="H7287" s="4" t="s">
        <v>21</v>
      </c>
      <c r="I7287" s="5">
        <v>47</v>
      </c>
      <c r="J7287" s="6">
        <v>45</v>
      </c>
      <c r="K7287" s="7">
        <v>2115</v>
      </c>
      <c r="L7287" s="7">
        <v>951.74999999999989</v>
      </c>
      <c r="M7287" s="8">
        <v>0.44999999999999996</v>
      </c>
      <c r="N7287" s="2" t="s">
        <v>82</v>
      </c>
      <c r="O7287">
        <f t="shared" si="904"/>
        <v>2021</v>
      </c>
      <c r="P7287">
        <f t="shared" si="905"/>
        <v>4</v>
      </c>
      <c r="Q7287" t="str">
        <f t="shared" si="906"/>
        <v>avr</v>
      </c>
      <c r="R7287" t="str">
        <f t="shared" si="907"/>
        <v>Delaware</v>
      </c>
      <c r="S7287" t="str">
        <f t="shared" si="908"/>
        <v>2021-04</v>
      </c>
      <c r="T7287">
        <f>IF(AND(COUNTIF(Calculs!$Q$2:$Q$12,$O7287)&gt;0,COUNTIF(Calculs!$S$2:$S$12,$E7287)&gt;0,COUNTIF(Calculs!$U$2:$U$12,$H7287)&gt;0),1,0)</f>
        <v>1</v>
      </c>
      <c r="U7287">
        <f t="shared" si="909"/>
        <v>2115</v>
      </c>
      <c r="V7287">
        <f t="shared" si="910"/>
        <v>45</v>
      </c>
      <c r="W7287">
        <f t="shared" si="911"/>
        <v>951.74999999999989</v>
      </c>
    </row>
    <row r="7288" spans="1:23" ht="15.75" customHeight="1" x14ac:dyDescent="0.3">
      <c r="A7288" s="2" t="s">
        <v>13</v>
      </c>
      <c r="B7288" s="2">
        <v>1185732</v>
      </c>
      <c r="C7288" s="3">
        <v>44300</v>
      </c>
      <c r="D7288" s="12" t="str" cm="1">
        <f t="array" ref="D7288">_xlfn.SWITCH(WEEKDAY(C7288,2), 1, "Lundi", 2, "Mardi", 3, "Mercredi", 4, "Jeudi", 5, "Vendredi", 6, "Samedi", 7, "Dimanche", "Erreur")</f>
        <v>Mercredi</v>
      </c>
      <c r="E7288" s="2" t="s">
        <v>14</v>
      </c>
      <c r="F7288" s="2" t="s">
        <v>120</v>
      </c>
      <c r="G7288" s="2" t="s">
        <v>121</v>
      </c>
      <c r="H7288" s="4" t="s">
        <v>22</v>
      </c>
      <c r="I7288" s="5">
        <v>38</v>
      </c>
      <c r="J7288" s="6">
        <v>78</v>
      </c>
      <c r="K7288" s="7">
        <v>2964</v>
      </c>
      <c r="L7288" s="7">
        <v>1600.5600000000002</v>
      </c>
      <c r="M7288" s="8">
        <v>0.54</v>
      </c>
      <c r="N7288" s="2" t="s">
        <v>82</v>
      </c>
      <c r="O7288">
        <f t="shared" si="904"/>
        <v>2021</v>
      </c>
      <c r="P7288">
        <f t="shared" si="905"/>
        <v>4</v>
      </c>
      <c r="Q7288" t="str">
        <f t="shared" si="906"/>
        <v>avr</v>
      </c>
      <c r="R7288" t="str">
        <f t="shared" si="907"/>
        <v>Delaware</v>
      </c>
      <c r="S7288" t="str">
        <f t="shared" si="908"/>
        <v>2021-04</v>
      </c>
      <c r="T7288">
        <f>IF(AND(COUNTIF(Calculs!$Q$2:$Q$12,$O7288)&gt;0,COUNTIF(Calculs!$S$2:$S$12,$E7288)&gt;0,COUNTIF(Calculs!$U$2:$U$12,$H7288)&gt;0),1,0)</f>
        <v>1</v>
      </c>
      <c r="U7288">
        <f t="shared" si="909"/>
        <v>2964</v>
      </c>
      <c r="V7288">
        <f t="shared" si="910"/>
        <v>78</v>
      </c>
      <c r="W7288">
        <f t="shared" si="911"/>
        <v>1600.5600000000002</v>
      </c>
    </row>
    <row r="7289" spans="1:23" ht="15.75" customHeight="1" x14ac:dyDescent="0.3">
      <c r="A7289" s="2" t="s">
        <v>13</v>
      </c>
      <c r="B7289" s="2">
        <v>1185732</v>
      </c>
      <c r="C7289" s="3">
        <v>44329</v>
      </c>
      <c r="D7289" s="12" t="str" cm="1">
        <f t="array" ref="D7289">_xlfn.SWITCH(WEEKDAY(C7289,2), 1, "Lundi", 2, "Mardi", 3, "Mercredi", 4, "Jeudi", 5, "Vendredi", 6, "Samedi", 7, "Dimanche", "Erreur")</f>
        <v>Jeudi</v>
      </c>
      <c r="E7289" s="2" t="s">
        <v>14</v>
      </c>
      <c r="F7289" s="2" t="s">
        <v>120</v>
      </c>
      <c r="G7289" s="2" t="s">
        <v>121</v>
      </c>
      <c r="H7289" s="4" t="s">
        <v>16</v>
      </c>
      <c r="I7289" s="5">
        <v>51</v>
      </c>
      <c r="J7289" s="6">
        <v>160</v>
      </c>
      <c r="K7289" s="7">
        <v>8160</v>
      </c>
      <c r="L7289" s="7">
        <v>3916.7999999999997</v>
      </c>
      <c r="M7289" s="8">
        <v>0.48</v>
      </c>
      <c r="N7289" s="2" t="s">
        <v>82</v>
      </c>
      <c r="O7289">
        <f t="shared" si="904"/>
        <v>2021</v>
      </c>
      <c r="P7289">
        <f t="shared" si="905"/>
        <v>5</v>
      </c>
      <c r="Q7289" t="str">
        <f t="shared" si="906"/>
        <v>mai</v>
      </c>
      <c r="R7289" t="str">
        <f t="shared" si="907"/>
        <v>Delaware</v>
      </c>
      <c r="S7289" t="str">
        <f t="shared" si="908"/>
        <v>2021-05</v>
      </c>
      <c r="T7289">
        <f>IF(AND(COUNTIF(Calculs!$Q$2:$Q$12,$O7289)&gt;0,COUNTIF(Calculs!$S$2:$S$12,$E7289)&gt;0,COUNTIF(Calculs!$U$2:$U$12,$H7289)&gt;0),1,0)</f>
        <v>1</v>
      </c>
      <c r="U7289">
        <f t="shared" si="909"/>
        <v>8160</v>
      </c>
      <c r="V7289">
        <f t="shared" si="910"/>
        <v>160</v>
      </c>
      <c r="W7289">
        <f t="shared" si="911"/>
        <v>3916.7999999999997</v>
      </c>
    </row>
    <row r="7290" spans="1:23" ht="15.75" customHeight="1" x14ac:dyDescent="0.3">
      <c r="A7290" s="2" t="s">
        <v>13</v>
      </c>
      <c r="B7290" s="2">
        <v>1185732</v>
      </c>
      <c r="C7290" s="3">
        <v>44329</v>
      </c>
      <c r="D7290" s="12" t="str" cm="1">
        <f t="array" ref="D7290">_xlfn.SWITCH(WEEKDAY(C7290,2), 1, "Lundi", 2, "Mardi", 3, "Mercredi", 4, "Jeudi", 5, "Vendredi", 6, "Samedi", 7, "Dimanche", "Erreur")</f>
        <v>Jeudi</v>
      </c>
      <c r="E7290" s="2" t="s">
        <v>14</v>
      </c>
      <c r="F7290" s="2" t="s">
        <v>120</v>
      </c>
      <c r="G7290" s="2" t="s">
        <v>121</v>
      </c>
      <c r="H7290" s="4" t="s">
        <v>18</v>
      </c>
      <c r="I7290" s="5">
        <v>47</v>
      </c>
      <c r="J7290" s="6">
        <v>69</v>
      </c>
      <c r="K7290" s="7">
        <v>3243</v>
      </c>
      <c r="L7290" s="7">
        <v>1459.35</v>
      </c>
      <c r="M7290" s="8">
        <v>0.44999999999999996</v>
      </c>
      <c r="N7290" s="2" t="s">
        <v>82</v>
      </c>
      <c r="O7290">
        <f t="shared" si="904"/>
        <v>2021</v>
      </c>
      <c r="P7290">
        <f t="shared" si="905"/>
        <v>5</v>
      </c>
      <c r="Q7290" t="str">
        <f t="shared" si="906"/>
        <v>mai</v>
      </c>
      <c r="R7290" t="str">
        <f t="shared" si="907"/>
        <v>Delaware</v>
      </c>
      <c r="S7290" t="str">
        <f t="shared" si="908"/>
        <v>2021-05</v>
      </c>
      <c r="T7290">
        <f>IF(AND(COUNTIF(Calculs!$Q$2:$Q$12,$O7290)&gt;0,COUNTIF(Calculs!$S$2:$S$12,$E7290)&gt;0,COUNTIF(Calculs!$U$2:$U$12,$H7290)&gt;0),1,0)</f>
        <v>1</v>
      </c>
      <c r="U7290">
        <f t="shared" si="909"/>
        <v>3243</v>
      </c>
      <c r="V7290">
        <f t="shared" si="910"/>
        <v>69</v>
      </c>
      <c r="W7290">
        <f t="shared" si="911"/>
        <v>1459.35</v>
      </c>
    </row>
    <row r="7291" spans="1:23" ht="15.75" customHeight="1" x14ac:dyDescent="0.3">
      <c r="A7291" s="2" t="s">
        <v>13</v>
      </c>
      <c r="B7291" s="2">
        <v>1185732</v>
      </c>
      <c r="C7291" s="3">
        <v>44329</v>
      </c>
      <c r="D7291" s="12" t="str" cm="1">
        <f t="array" ref="D7291">_xlfn.SWITCH(WEEKDAY(C7291,2), 1, "Lundi", 2, "Mardi", 3, "Mercredi", 4, "Jeudi", 5, "Vendredi", 6, "Samedi", 7, "Dimanche", "Erreur")</f>
        <v>Jeudi</v>
      </c>
      <c r="E7291" s="2" t="s">
        <v>14</v>
      </c>
      <c r="F7291" s="2" t="s">
        <v>120</v>
      </c>
      <c r="G7291" s="2" t="s">
        <v>121</v>
      </c>
      <c r="H7291" s="4" t="s">
        <v>19</v>
      </c>
      <c r="I7291" s="5">
        <v>41</v>
      </c>
      <c r="J7291" s="6">
        <v>81</v>
      </c>
      <c r="K7291" s="7">
        <v>3321</v>
      </c>
      <c r="L7291" s="7">
        <v>1726.92</v>
      </c>
      <c r="M7291" s="8">
        <v>0.52</v>
      </c>
      <c r="N7291" s="2" t="s">
        <v>82</v>
      </c>
      <c r="O7291">
        <f t="shared" si="904"/>
        <v>2021</v>
      </c>
      <c r="P7291">
        <f t="shared" si="905"/>
        <v>5</v>
      </c>
      <c r="Q7291" t="str">
        <f t="shared" si="906"/>
        <v>mai</v>
      </c>
      <c r="R7291" t="str">
        <f t="shared" si="907"/>
        <v>Delaware</v>
      </c>
      <c r="S7291" t="str">
        <f t="shared" si="908"/>
        <v>2021-05</v>
      </c>
      <c r="T7291">
        <f>IF(AND(COUNTIF(Calculs!$Q$2:$Q$12,$O7291)&gt;0,COUNTIF(Calculs!$S$2:$S$12,$E7291)&gt;0,COUNTIF(Calculs!$U$2:$U$12,$H7291)&gt;0),1,0)</f>
        <v>1</v>
      </c>
      <c r="U7291">
        <f t="shared" si="909"/>
        <v>3321</v>
      </c>
      <c r="V7291">
        <f t="shared" si="910"/>
        <v>81</v>
      </c>
      <c r="W7291">
        <f t="shared" si="911"/>
        <v>1726.92</v>
      </c>
    </row>
    <row r="7292" spans="1:23" ht="15.75" customHeight="1" x14ac:dyDescent="0.3">
      <c r="A7292" s="2" t="s">
        <v>13</v>
      </c>
      <c r="B7292" s="2">
        <v>1185732</v>
      </c>
      <c r="C7292" s="3">
        <v>44329</v>
      </c>
      <c r="D7292" s="12" t="str" cm="1">
        <f t="array" ref="D7292">_xlfn.SWITCH(WEEKDAY(C7292,2), 1, "Lundi", 2, "Mardi", 3, "Mercredi", 4, "Jeudi", 5, "Vendredi", 6, "Samedi", 7, "Dimanche", "Erreur")</f>
        <v>Jeudi</v>
      </c>
      <c r="E7292" s="2" t="s">
        <v>14</v>
      </c>
      <c r="F7292" s="2" t="s">
        <v>120</v>
      </c>
      <c r="G7292" s="2" t="s">
        <v>121</v>
      </c>
      <c r="H7292" s="4" t="s">
        <v>20</v>
      </c>
      <c r="I7292" s="5">
        <v>41</v>
      </c>
      <c r="J7292" s="6">
        <v>65</v>
      </c>
      <c r="K7292" s="7">
        <v>2665</v>
      </c>
      <c r="L7292" s="7">
        <v>1385.8</v>
      </c>
      <c r="M7292" s="8">
        <v>0.52</v>
      </c>
      <c r="N7292" s="2" t="s">
        <v>82</v>
      </c>
      <c r="O7292">
        <f t="shared" si="904"/>
        <v>2021</v>
      </c>
      <c r="P7292">
        <f t="shared" si="905"/>
        <v>5</v>
      </c>
      <c r="Q7292" t="str">
        <f t="shared" si="906"/>
        <v>mai</v>
      </c>
      <c r="R7292" t="str">
        <f t="shared" si="907"/>
        <v>Delaware</v>
      </c>
      <c r="S7292" t="str">
        <f t="shared" si="908"/>
        <v>2021-05</v>
      </c>
      <c r="T7292">
        <f>IF(AND(COUNTIF(Calculs!$Q$2:$Q$12,$O7292)&gt;0,COUNTIF(Calculs!$S$2:$S$12,$E7292)&gt;0,COUNTIF(Calculs!$U$2:$U$12,$H7292)&gt;0),1,0)</f>
        <v>1</v>
      </c>
      <c r="U7292">
        <f t="shared" si="909"/>
        <v>2665</v>
      </c>
      <c r="V7292">
        <f t="shared" si="910"/>
        <v>65</v>
      </c>
      <c r="W7292">
        <f t="shared" si="911"/>
        <v>1385.8</v>
      </c>
    </row>
    <row r="7293" spans="1:23" ht="15.75" customHeight="1" x14ac:dyDescent="0.3">
      <c r="A7293" s="2" t="s">
        <v>13</v>
      </c>
      <c r="B7293" s="2">
        <v>1185732</v>
      </c>
      <c r="C7293" s="3">
        <v>44329</v>
      </c>
      <c r="D7293" s="12" t="str" cm="1">
        <f t="array" ref="D7293">_xlfn.SWITCH(WEEKDAY(C7293,2), 1, "Lundi", 2, "Mardi", 3, "Mercredi", 4, "Jeudi", 5, "Vendredi", 6, "Samedi", 7, "Dimanche", "Erreur")</f>
        <v>Jeudi</v>
      </c>
      <c r="E7293" s="2" t="s">
        <v>14</v>
      </c>
      <c r="F7293" s="2" t="s">
        <v>120</v>
      </c>
      <c r="G7293" s="2" t="s">
        <v>121</v>
      </c>
      <c r="H7293" s="4" t="s">
        <v>21</v>
      </c>
      <c r="I7293" s="5">
        <v>50</v>
      </c>
      <c r="J7293" s="6">
        <v>74</v>
      </c>
      <c r="K7293" s="7">
        <v>3700</v>
      </c>
      <c r="L7293" s="7">
        <v>1554</v>
      </c>
      <c r="M7293" s="8">
        <v>0.42</v>
      </c>
      <c r="N7293" s="2" t="s">
        <v>82</v>
      </c>
      <c r="O7293">
        <f t="shared" si="904"/>
        <v>2021</v>
      </c>
      <c r="P7293">
        <f t="shared" si="905"/>
        <v>5</v>
      </c>
      <c r="Q7293" t="str">
        <f t="shared" si="906"/>
        <v>mai</v>
      </c>
      <c r="R7293" t="str">
        <f t="shared" si="907"/>
        <v>Delaware</v>
      </c>
      <c r="S7293" t="str">
        <f t="shared" si="908"/>
        <v>2021-05</v>
      </c>
      <c r="T7293">
        <f>IF(AND(COUNTIF(Calculs!$Q$2:$Q$12,$O7293)&gt;0,COUNTIF(Calculs!$S$2:$S$12,$E7293)&gt;0,COUNTIF(Calculs!$U$2:$U$12,$H7293)&gt;0),1,0)</f>
        <v>1</v>
      </c>
      <c r="U7293">
        <f t="shared" si="909"/>
        <v>3700</v>
      </c>
      <c r="V7293">
        <f t="shared" si="910"/>
        <v>74</v>
      </c>
      <c r="W7293">
        <f t="shared" si="911"/>
        <v>1554</v>
      </c>
    </row>
    <row r="7294" spans="1:23" ht="15.75" customHeight="1" x14ac:dyDescent="0.3">
      <c r="A7294" s="2" t="s">
        <v>13</v>
      </c>
      <c r="B7294" s="2">
        <v>1185732</v>
      </c>
      <c r="C7294" s="3">
        <v>44329</v>
      </c>
      <c r="D7294" s="12" t="str" cm="1">
        <f t="array" ref="D7294">_xlfn.SWITCH(WEEKDAY(C7294,2), 1, "Lundi", 2, "Mardi", 3, "Mercredi", 4, "Jeudi", 5, "Vendredi", 6, "Samedi", 7, "Dimanche", "Erreur")</f>
        <v>Jeudi</v>
      </c>
      <c r="E7294" s="2" t="s">
        <v>14</v>
      </c>
      <c r="F7294" s="2" t="s">
        <v>120</v>
      </c>
      <c r="G7294" s="2" t="s">
        <v>121</v>
      </c>
      <c r="H7294" s="4" t="s">
        <v>22</v>
      </c>
      <c r="I7294" s="5">
        <v>54</v>
      </c>
      <c r="J7294" s="6">
        <v>104</v>
      </c>
      <c r="K7294" s="7">
        <v>5616</v>
      </c>
      <c r="L7294" s="7">
        <v>3088.8</v>
      </c>
      <c r="M7294" s="8">
        <v>0.55000000000000004</v>
      </c>
      <c r="N7294" s="2" t="s">
        <v>82</v>
      </c>
      <c r="O7294">
        <f t="shared" si="904"/>
        <v>2021</v>
      </c>
      <c r="P7294">
        <f t="shared" si="905"/>
        <v>5</v>
      </c>
      <c r="Q7294" t="str">
        <f t="shared" si="906"/>
        <v>mai</v>
      </c>
      <c r="R7294" t="str">
        <f t="shared" si="907"/>
        <v>Delaware</v>
      </c>
      <c r="S7294" t="str">
        <f t="shared" si="908"/>
        <v>2021-05</v>
      </c>
      <c r="T7294">
        <f>IF(AND(COUNTIF(Calculs!$Q$2:$Q$12,$O7294)&gt;0,COUNTIF(Calculs!$S$2:$S$12,$E7294)&gt;0,COUNTIF(Calculs!$U$2:$U$12,$H7294)&gt;0),1,0)</f>
        <v>1</v>
      </c>
      <c r="U7294">
        <f t="shared" si="909"/>
        <v>5616</v>
      </c>
      <c r="V7294">
        <f t="shared" si="910"/>
        <v>104</v>
      </c>
      <c r="W7294">
        <f t="shared" si="911"/>
        <v>3088.8</v>
      </c>
    </row>
    <row r="7295" spans="1:23" ht="15.75" customHeight="1" x14ac:dyDescent="0.3">
      <c r="A7295" s="2" t="s">
        <v>13</v>
      </c>
      <c r="B7295" s="2">
        <v>1185732</v>
      </c>
      <c r="C7295" s="3">
        <v>44362</v>
      </c>
      <c r="D7295" s="12" t="str" cm="1">
        <f t="array" ref="D7295">_xlfn.SWITCH(WEEKDAY(C7295,2), 1, "Lundi", 2, "Mardi", 3, "Mercredi", 4, "Jeudi", 5, "Vendredi", 6, "Samedi", 7, "Dimanche", "Erreur")</f>
        <v>Mardi</v>
      </c>
      <c r="E7295" s="2" t="s">
        <v>14</v>
      </c>
      <c r="F7295" s="2" t="s">
        <v>120</v>
      </c>
      <c r="G7295" s="2" t="s">
        <v>121</v>
      </c>
      <c r="H7295" s="4" t="s">
        <v>16</v>
      </c>
      <c r="I7295" s="5">
        <v>51</v>
      </c>
      <c r="J7295" s="6">
        <v>189</v>
      </c>
      <c r="K7295" s="7">
        <v>9639</v>
      </c>
      <c r="L7295" s="7">
        <v>4433.9399999999996</v>
      </c>
      <c r="M7295" s="8">
        <v>0.45999999999999996</v>
      </c>
      <c r="N7295" s="2" t="s">
        <v>82</v>
      </c>
      <c r="O7295">
        <f t="shared" si="904"/>
        <v>2021</v>
      </c>
      <c r="P7295">
        <f t="shared" si="905"/>
        <v>6</v>
      </c>
      <c r="Q7295" t="str">
        <f t="shared" si="906"/>
        <v>juin</v>
      </c>
      <c r="R7295" t="str">
        <f t="shared" si="907"/>
        <v>Delaware</v>
      </c>
      <c r="S7295" t="str">
        <f t="shared" si="908"/>
        <v>2021-06</v>
      </c>
      <c r="T7295">
        <f>IF(AND(COUNTIF(Calculs!$Q$2:$Q$12,$O7295)&gt;0,COUNTIF(Calculs!$S$2:$S$12,$E7295)&gt;0,COUNTIF(Calculs!$U$2:$U$12,$H7295)&gt;0),1,0)</f>
        <v>1</v>
      </c>
      <c r="U7295">
        <f t="shared" si="909"/>
        <v>9639</v>
      </c>
      <c r="V7295">
        <f t="shared" si="910"/>
        <v>189</v>
      </c>
      <c r="W7295">
        <f t="shared" si="911"/>
        <v>4433.9399999999996</v>
      </c>
    </row>
    <row r="7296" spans="1:23" ht="15.75" customHeight="1" x14ac:dyDescent="0.3">
      <c r="A7296" s="2" t="s">
        <v>13</v>
      </c>
      <c r="B7296" s="2">
        <v>1185732</v>
      </c>
      <c r="C7296" s="3">
        <v>44362</v>
      </c>
      <c r="D7296" s="12" t="str" cm="1">
        <f t="array" ref="D7296">_xlfn.SWITCH(WEEKDAY(C7296,2), 1, "Lundi", 2, "Mardi", 3, "Mercredi", 4, "Jeudi", 5, "Vendredi", 6, "Samedi", 7, "Dimanche", "Erreur")</f>
        <v>Mardi</v>
      </c>
      <c r="E7296" s="2" t="s">
        <v>14</v>
      </c>
      <c r="F7296" s="2" t="s">
        <v>120</v>
      </c>
      <c r="G7296" s="2" t="s">
        <v>121</v>
      </c>
      <c r="H7296" s="4" t="s">
        <v>18</v>
      </c>
      <c r="I7296" s="5">
        <v>48</v>
      </c>
      <c r="J7296" s="6">
        <v>120</v>
      </c>
      <c r="K7296" s="7">
        <v>5760</v>
      </c>
      <c r="L7296" s="7">
        <v>2591.9999999999995</v>
      </c>
      <c r="M7296" s="8">
        <v>0.44999999999999996</v>
      </c>
      <c r="N7296" s="2" t="s">
        <v>82</v>
      </c>
      <c r="O7296">
        <f t="shared" si="904"/>
        <v>2021</v>
      </c>
      <c r="P7296">
        <f t="shared" si="905"/>
        <v>6</v>
      </c>
      <c r="Q7296" t="str">
        <f t="shared" si="906"/>
        <v>juin</v>
      </c>
      <c r="R7296" t="str">
        <f t="shared" si="907"/>
        <v>Delaware</v>
      </c>
      <c r="S7296" t="str">
        <f t="shared" si="908"/>
        <v>2021-06</v>
      </c>
      <c r="T7296">
        <f>IF(AND(COUNTIF(Calculs!$Q$2:$Q$12,$O7296)&gt;0,COUNTIF(Calculs!$S$2:$S$12,$E7296)&gt;0,COUNTIF(Calculs!$U$2:$U$12,$H7296)&gt;0),1,0)</f>
        <v>1</v>
      </c>
      <c r="U7296">
        <f t="shared" si="909"/>
        <v>5760</v>
      </c>
      <c r="V7296">
        <f t="shared" si="910"/>
        <v>120</v>
      </c>
      <c r="W7296">
        <f t="shared" si="911"/>
        <v>2591.9999999999995</v>
      </c>
    </row>
    <row r="7297" spans="1:23" ht="15.75" customHeight="1" x14ac:dyDescent="0.3">
      <c r="A7297" s="2" t="s">
        <v>13</v>
      </c>
      <c r="B7297" s="2">
        <v>1185732</v>
      </c>
      <c r="C7297" s="3">
        <v>44362</v>
      </c>
      <c r="D7297" s="12" t="str" cm="1">
        <f t="array" ref="D7297">_xlfn.SWITCH(WEEKDAY(C7297,2), 1, "Lundi", 2, "Mardi", 3, "Mercredi", 4, "Jeudi", 5, "Vendredi", 6, "Samedi", 7, "Dimanche", "Erreur")</f>
        <v>Mardi</v>
      </c>
      <c r="E7297" s="2" t="s">
        <v>14</v>
      </c>
      <c r="F7297" s="2" t="s">
        <v>120</v>
      </c>
      <c r="G7297" s="2" t="s">
        <v>121</v>
      </c>
      <c r="H7297" s="4" t="s">
        <v>19</v>
      </c>
      <c r="I7297" s="5">
        <v>43</v>
      </c>
      <c r="J7297" s="6">
        <v>85</v>
      </c>
      <c r="K7297" s="7">
        <v>3655</v>
      </c>
      <c r="L7297" s="7">
        <v>1937.15</v>
      </c>
      <c r="M7297" s="8">
        <v>0.53</v>
      </c>
      <c r="N7297" s="2" t="s">
        <v>82</v>
      </c>
      <c r="O7297">
        <f t="shared" si="904"/>
        <v>2021</v>
      </c>
      <c r="P7297">
        <f t="shared" si="905"/>
        <v>6</v>
      </c>
      <c r="Q7297" t="str">
        <f t="shared" si="906"/>
        <v>juin</v>
      </c>
      <c r="R7297" t="str">
        <f t="shared" si="907"/>
        <v>Delaware</v>
      </c>
      <c r="S7297" t="str">
        <f t="shared" si="908"/>
        <v>2021-06</v>
      </c>
      <c r="T7297">
        <f>IF(AND(COUNTIF(Calculs!$Q$2:$Q$12,$O7297)&gt;0,COUNTIF(Calculs!$S$2:$S$12,$E7297)&gt;0,COUNTIF(Calculs!$U$2:$U$12,$H7297)&gt;0),1,0)</f>
        <v>1</v>
      </c>
      <c r="U7297">
        <f t="shared" si="909"/>
        <v>3655</v>
      </c>
      <c r="V7297">
        <f t="shared" si="910"/>
        <v>85</v>
      </c>
      <c r="W7297">
        <f t="shared" si="911"/>
        <v>1937.15</v>
      </c>
    </row>
    <row r="7298" spans="1:23" ht="15.75" customHeight="1" x14ac:dyDescent="0.3">
      <c r="A7298" s="2" t="s">
        <v>13</v>
      </c>
      <c r="B7298" s="2">
        <v>1185732</v>
      </c>
      <c r="C7298" s="3">
        <v>44362</v>
      </c>
      <c r="D7298" s="12" t="str" cm="1">
        <f t="array" ref="D7298">_xlfn.SWITCH(WEEKDAY(C7298,2), 1, "Lundi", 2, "Mardi", 3, "Mercredi", 4, "Jeudi", 5, "Vendredi", 6, "Samedi", 7, "Dimanche", "Erreur")</f>
        <v>Mardi</v>
      </c>
      <c r="E7298" s="2" t="s">
        <v>14</v>
      </c>
      <c r="F7298" s="2" t="s">
        <v>120</v>
      </c>
      <c r="G7298" s="2" t="s">
        <v>121</v>
      </c>
      <c r="H7298" s="4" t="s">
        <v>20</v>
      </c>
      <c r="I7298" s="5">
        <v>41</v>
      </c>
      <c r="J7298" s="6">
        <v>75</v>
      </c>
      <c r="K7298" s="7">
        <v>3075</v>
      </c>
      <c r="L7298" s="7">
        <v>1691.2500000000002</v>
      </c>
      <c r="M7298" s="8">
        <v>0.55000000000000004</v>
      </c>
      <c r="N7298" s="2" t="s">
        <v>82</v>
      </c>
      <c r="O7298">
        <f t="shared" si="904"/>
        <v>2021</v>
      </c>
      <c r="P7298">
        <f t="shared" si="905"/>
        <v>6</v>
      </c>
      <c r="Q7298" t="str">
        <f t="shared" si="906"/>
        <v>juin</v>
      </c>
      <c r="R7298" t="str">
        <f t="shared" si="907"/>
        <v>Delaware</v>
      </c>
      <c r="S7298" t="str">
        <f t="shared" si="908"/>
        <v>2021-06</v>
      </c>
      <c r="T7298">
        <f>IF(AND(COUNTIF(Calculs!$Q$2:$Q$12,$O7298)&gt;0,COUNTIF(Calculs!$S$2:$S$12,$E7298)&gt;0,COUNTIF(Calculs!$U$2:$U$12,$H7298)&gt;0),1,0)</f>
        <v>1</v>
      </c>
      <c r="U7298">
        <f t="shared" si="909"/>
        <v>3075</v>
      </c>
      <c r="V7298">
        <f t="shared" si="910"/>
        <v>75</v>
      </c>
      <c r="W7298">
        <f t="shared" si="911"/>
        <v>1691.2500000000002</v>
      </c>
    </row>
    <row r="7299" spans="1:23" ht="15.75" customHeight="1" x14ac:dyDescent="0.3">
      <c r="A7299" s="2" t="s">
        <v>13</v>
      </c>
      <c r="B7299" s="2">
        <v>1185732</v>
      </c>
      <c r="C7299" s="3">
        <v>44362</v>
      </c>
      <c r="D7299" s="12" t="str" cm="1">
        <f t="array" ref="D7299">_xlfn.SWITCH(WEEKDAY(C7299,2), 1, "Lundi", 2, "Mardi", 3, "Mercredi", 4, "Jeudi", 5, "Vendredi", 6, "Samedi", 7, "Dimanche", "Erreur")</f>
        <v>Mardi</v>
      </c>
      <c r="E7299" s="2" t="s">
        <v>14</v>
      </c>
      <c r="F7299" s="2" t="s">
        <v>120</v>
      </c>
      <c r="G7299" s="2" t="s">
        <v>121</v>
      </c>
      <c r="H7299" s="4" t="s">
        <v>21</v>
      </c>
      <c r="I7299" s="5">
        <v>50</v>
      </c>
      <c r="J7299" s="6">
        <v>75</v>
      </c>
      <c r="K7299" s="7">
        <v>3750</v>
      </c>
      <c r="L7299" s="7">
        <v>1500</v>
      </c>
      <c r="M7299" s="8">
        <v>0.4</v>
      </c>
      <c r="N7299" s="2" t="s">
        <v>82</v>
      </c>
      <c r="O7299">
        <f t="shared" ref="O7299:O7362" si="912">YEAR($C7299)</f>
        <v>2021</v>
      </c>
      <c r="P7299">
        <f t="shared" ref="P7299:P7362" si="913">MONTH($C7299)</f>
        <v>6</v>
      </c>
      <c r="Q7299" t="str">
        <f t="shared" ref="Q7299:Q7362" si="914">TEXT($C7299,"mmm")</f>
        <v>juin</v>
      </c>
      <c r="R7299" t="str">
        <f t="shared" ref="R7299:R7362" si="915">SUBSTITUTE(SUBSTITUTE($F7299,"Sud ","South "),"Ouest ","West ")</f>
        <v>Delaware</v>
      </c>
      <c r="S7299" t="str">
        <f t="shared" ref="S7299:S7362" si="916">TEXT($C7299,"aaaa-mm")</f>
        <v>2021-06</v>
      </c>
      <c r="T7299">
        <f>IF(AND(COUNTIF(Calculs!$Q$2:$Q$12,$O7299)&gt;0,COUNTIF(Calculs!$S$2:$S$12,$E7299)&gt;0,COUNTIF(Calculs!$U$2:$U$12,$H7299)&gt;0),1,0)</f>
        <v>1</v>
      </c>
      <c r="U7299">
        <f t="shared" ref="U7299:U7362" si="917">$K7299*$T7299</f>
        <v>3750</v>
      </c>
      <c r="V7299">
        <f t="shared" ref="V7299:V7362" si="918">$J7299*$T7299</f>
        <v>75</v>
      </c>
      <c r="W7299">
        <f t="shared" ref="W7299:W7362" si="919">$L7299*$T7299</f>
        <v>1500</v>
      </c>
    </row>
    <row r="7300" spans="1:23" ht="15.75" customHeight="1" x14ac:dyDescent="0.3">
      <c r="A7300" s="2" t="s">
        <v>13</v>
      </c>
      <c r="B7300" s="2">
        <v>1185732</v>
      </c>
      <c r="C7300" s="3">
        <v>44362</v>
      </c>
      <c r="D7300" s="12" t="str" cm="1">
        <f t="array" ref="D7300">_xlfn.SWITCH(WEEKDAY(C7300,2), 1, "Lundi", 2, "Mardi", 3, "Mercredi", 4, "Jeudi", 5, "Vendredi", 6, "Samedi", 7, "Dimanche", "Erreur")</f>
        <v>Mardi</v>
      </c>
      <c r="E7300" s="2" t="s">
        <v>14</v>
      </c>
      <c r="F7300" s="2" t="s">
        <v>120</v>
      </c>
      <c r="G7300" s="2" t="s">
        <v>121</v>
      </c>
      <c r="H7300" s="4" t="s">
        <v>22</v>
      </c>
      <c r="I7300" s="5">
        <v>56</v>
      </c>
      <c r="J7300" s="6">
        <v>135</v>
      </c>
      <c r="K7300" s="7">
        <v>7560</v>
      </c>
      <c r="L7300" s="7">
        <v>4006.8</v>
      </c>
      <c r="M7300" s="8">
        <v>0.53</v>
      </c>
      <c r="N7300" s="2" t="s">
        <v>82</v>
      </c>
      <c r="O7300">
        <f t="shared" si="912"/>
        <v>2021</v>
      </c>
      <c r="P7300">
        <f t="shared" si="913"/>
        <v>6</v>
      </c>
      <c r="Q7300" t="str">
        <f t="shared" si="914"/>
        <v>juin</v>
      </c>
      <c r="R7300" t="str">
        <f t="shared" si="915"/>
        <v>Delaware</v>
      </c>
      <c r="S7300" t="str">
        <f t="shared" si="916"/>
        <v>2021-06</v>
      </c>
      <c r="T7300">
        <f>IF(AND(COUNTIF(Calculs!$Q$2:$Q$12,$O7300)&gt;0,COUNTIF(Calculs!$S$2:$S$12,$E7300)&gt;0,COUNTIF(Calculs!$U$2:$U$12,$H7300)&gt;0),1,0)</f>
        <v>1</v>
      </c>
      <c r="U7300">
        <f t="shared" si="917"/>
        <v>7560</v>
      </c>
      <c r="V7300">
        <f t="shared" si="918"/>
        <v>135</v>
      </c>
      <c r="W7300">
        <f t="shared" si="919"/>
        <v>4006.8</v>
      </c>
    </row>
    <row r="7301" spans="1:23" ht="15.75" customHeight="1" x14ac:dyDescent="0.3">
      <c r="A7301" s="2" t="s">
        <v>13</v>
      </c>
      <c r="B7301" s="2">
        <v>1185732</v>
      </c>
      <c r="C7301" s="3">
        <v>44390</v>
      </c>
      <c r="D7301" s="12" t="str" cm="1">
        <f t="array" ref="D7301">_xlfn.SWITCH(WEEKDAY(C7301,2), 1, "Lundi", 2, "Mardi", 3, "Mercredi", 4, "Jeudi", 5, "Vendredi", 6, "Samedi", 7, "Dimanche", "Erreur")</f>
        <v>Mardi</v>
      </c>
      <c r="E7301" s="2" t="s">
        <v>14</v>
      </c>
      <c r="F7301" s="2" t="s">
        <v>120</v>
      </c>
      <c r="G7301" s="2" t="s">
        <v>121</v>
      </c>
      <c r="H7301" s="4" t="s">
        <v>16</v>
      </c>
      <c r="I7301" s="5">
        <v>53</v>
      </c>
      <c r="J7301" s="6">
        <v>182</v>
      </c>
      <c r="K7301" s="7">
        <v>9646</v>
      </c>
      <c r="L7301" s="7">
        <v>4823</v>
      </c>
      <c r="M7301" s="8">
        <v>0.5</v>
      </c>
      <c r="N7301" s="2" t="s">
        <v>82</v>
      </c>
      <c r="O7301">
        <f t="shared" si="912"/>
        <v>2021</v>
      </c>
      <c r="P7301">
        <f t="shared" si="913"/>
        <v>7</v>
      </c>
      <c r="Q7301" t="str">
        <f t="shared" si="914"/>
        <v>juil</v>
      </c>
      <c r="R7301" t="str">
        <f t="shared" si="915"/>
        <v>Delaware</v>
      </c>
      <c r="S7301" t="str">
        <f t="shared" si="916"/>
        <v>2021-07</v>
      </c>
      <c r="T7301">
        <f>IF(AND(COUNTIF(Calculs!$Q$2:$Q$12,$O7301)&gt;0,COUNTIF(Calculs!$S$2:$S$12,$E7301)&gt;0,COUNTIF(Calculs!$U$2:$U$12,$H7301)&gt;0),1,0)</f>
        <v>1</v>
      </c>
      <c r="U7301">
        <f t="shared" si="917"/>
        <v>9646</v>
      </c>
      <c r="V7301">
        <f t="shared" si="918"/>
        <v>182</v>
      </c>
      <c r="W7301">
        <f t="shared" si="919"/>
        <v>4823</v>
      </c>
    </row>
    <row r="7302" spans="1:23" ht="15.75" customHeight="1" x14ac:dyDescent="0.3">
      <c r="A7302" s="2" t="s">
        <v>13</v>
      </c>
      <c r="B7302" s="2">
        <v>1185732</v>
      </c>
      <c r="C7302" s="3">
        <v>44390</v>
      </c>
      <c r="D7302" s="12" t="str" cm="1">
        <f t="array" ref="D7302">_xlfn.SWITCH(WEEKDAY(C7302,2), 1, "Lundi", 2, "Mardi", 3, "Mercredi", 4, "Jeudi", 5, "Vendredi", 6, "Samedi", 7, "Dimanche", "Erreur")</f>
        <v>Mardi</v>
      </c>
      <c r="E7302" s="2" t="s">
        <v>14</v>
      </c>
      <c r="F7302" s="2" t="s">
        <v>120</v>
      </c>
      <c r="G7302" s="2" t="s">
        <v>121</v>
      </c>
      <c r="H7302" s="4" t="s">
        <v>18</v>
      </c>
      <c r="I7302" s="5">
        <v>47</v>
      </c>
      <c r="J7302" s="6">
        <v>119</v>
      </c>
      <c r="K7302" s="7">
        <v>5593</v>
      </c>
      <c r="L7302" s="7">
        <v>2516.85</v>
      </c>
      <c r="M7302" s="8">
        <v>0.44999999999999996</v>
      </c>
      <c r="N7302" s="2" t="s">
        <v>82</v>
      </c>
      <c r="O7302">
        <f t="shared" si="912"/>
        <v>2021</v>
      </c>
      <c r="P7302">
        <f t="shared" si="913"/>
        <v>7</v>
      </c>
      <c r="Q7302" t="str">
        <f t="shared" si="914"/>
        <v>juil</v>
      </c>
      <c r="R7302" t="str">
        <f t="shared" si="915"/>
        <v>Delaware</v>
      </c>
      <c r="S7302" t="str">
        <f t="shared" si="916"/>
        <v>2021-07</v>
      </c>
      <c r="T7302">
        <f>IF(AND(COUNTIF(Calculs!$Q$2:$Q$12,$O7302)&gt;0,COUNTIF(Calculs!$S$2:$S$12,$E7302)&gt;0,COUNTIF(Calculs!$U$2:$U$12,$H7302)&gt;0),1,0)</f>
        <v>1</v>
      </c>
      <c r="U7302">
        <f t="shared" si="917"/>
        <v>5593</v>
      </c>
      <c r="V7302">
        <f t="shared" si="918"/>
        <v>119</v>
      </c>
      <c r="W7302">
        <f t="shared" si="919"/>
        <v>2516.85</v>
      </c>
    </row>
    <row r="7303" spans="1:23" ht="15.75" customHeight="1" x14ac:dyDescent="0.3">
      <c r="A7303" s="2" t="s">
        <v>13</v>
      </c>
      <c r="B7303" s="2">
        <v>1185732</v>
      </c>
      <c r="C7303" s="3">
        <v>44390</v>
      </c>
      <c r="D7303" s="12" t="str" cm="1">
        <f t="array" ref="D7303">_xlfn.SWITCH(WEEKDAY(C7303,2), 1, "Lundi", 2, "Mardi", 3, "Mercredi", 4, "Jeudi", 5, "Vendredi", 6, "Samedi", 7, "Dimanche", "Erreur")</f>
        <v>Mardi</v>
      </c>
      <c r="E7303" s="2" t="s">
        <v>14</v>
      </c>
      <c r="F7303" s="2" t="s">
        <v>120</v>
      </c>
      <c r="G7303" s="2" t="s">
        <v>121</v>
      </c>
      <c r="H7303" s="4" t="s">
        <v>19</v>
      </c>
      <c r="I7303" s="5">
        <v>41</v>
      </c>
      <c r="J7303" s="6">
        <v>102</v>
      </c>
      <c r="K7303" s="7">
        <v>4182</v>
      </c>
      <c r="L7303" s="7">
        <v>2258.2800000000002</v>
      </c>
      <c r="M7303" s="8">
        <v>0.54</v>
      </c>
      <c r="N7303" s="2" t="s">
        <v>82</v>
      </c>
      <c r="O7303">
        <f t="shared" si="912"/>
        <v>2021</v>
      </c>
      <c r="P7303">
        <f t="shared" si="913"/>
        <v>7</v>
      </c>
      <c r="Q7303" t="str">
        <f t="shared" si="914"/>
        <v>juil</v>
      </c>
      <c r="R7303" t="str">
        <f t="shared" si="915"/>
        <v>Delaware</v>
      </c>
      <c r="S7303" t="str">
        <f t="shared" si="916"/>
        <v>2021-07</v>
      </c>
      <c r="T7303">
        <f>IF(AND(COUNTIF(Calculs!$Q$2:$Q$12,$O7303)&gt;0,COUNTIF(Calculs!$S$2:$S$12,$E7303)&gt;0,COUNTIF(Calculs!$U$2:$U$12,$H7303)&gt;0),1,0)</f>
        <v>1</v>
      </c>
      <c r="U7303">
        <f t="shared" si="917"/>
        <v>4182</v>
      </c>
      <c r="V7303">
        <f t="shared" si="918"/>
        <v>102</v>
      </c>
      <c r="W7303">
        <f t="shared" si="919"/>
        <v>2258.2800000000002</v>
      </c>
    </row>
    <row r="7304" spans="1:23" ht="15.75" customHeight="1" x14ac:dyDescent="0.3">
      <c r="A7304" s="2" t="s">
        <v>13</v>
      </c>
      <c r="B7304" s="2">
        <v>1185732</v>
      </c>
      <c r="C7304" s="3">
        <v>44390</v>
      </c>
      <c r="D7304" s="12" t="str" cm="1">
        <f t="array" ref="D7304">_xlfn.SWITCH(WEEKDAY(C7304,2), 1, "Lundi", 2, "Mardi", 3, "Mercredi", 4, "Jeudi", 5, "Vendredi", 6, "Samedi", 7, "Dimanche", "Erreur")</f>
        <v>Mardi</v>
      </c>
      <c r="E7304" s="2" t="s">
        <v>14</v>
      </c>
      <c r="F7304" s="2" t="s">
        <v>120</v>
      </c>
      <c r="G7304" s="2" t="s">
        <v>121</v>
      </c>
      <c r="H7304" s="4" t="s">
        <v>20</v>
      </c>
      <c r="I7304" s="5">
        <v>43</v>
      </c>
      <c r="J7304" s="6">
        <v>90</v>
      </c>
      <c r="K7304" s="7">
        <v>3870</v>
      </c>
      <c r="L7304" s="7">
        <v>2051.1</v>
      </c>
      <c r="M7304" s="8">
        <v>0.53</v>
      </c>
      <c r="N7304" s="2" t="s">
        <v>82</v>
      </c>
      <c r="O7304">
        <f t="shared" si="912"/>
        <v>2021</v>
      </c>
      <c r="P7304">
        <f t="shared" si="913"/>
        <v>7</v>
      </c>
      <c r="Q7304" t="str">
        <f t="shared" si="914"/>
        <v>juil</v>
      </c>
      <c r="R7304" t="str">
        <f t="shared" si="915"/>
        <v>Delaware</v>
      </c>
      <c r="S7304" t="str">
        <f t="shared" si="916"/>
        <v>2021-07</v>
      </c>
      <c r="T7304">
        <f>IF(AND(COUNTIF(Calculs!$Q$2:$Q$12,$O7304)&gt;0,COUNTIF(Calculs!$S$2:$S$12,$E7304)&gt;0,COUNTIF(Calculs!$U$2:$U$12,$H7304)&gt;0),1,0)</f>
        <v>1</v>
      </c>
      <c r="U7304">
        <f t="shared" si="917"/>
        <v>3870</v>
      </c>
      <c r="V7304">
        <f t="shared" si="918"/>
        <v>90</v>
      </c>
      <c r="W7304">
        <f t="shared" si="919"/>
        <v>2051.1</v>
      </c>
    </row>
    <row r="7305" spans="1:23" ht="15.75" customHeight="1" x14ac:dyDescent="0.3">
      <c r="A7305" s="2" t="s">
        <v>13</v>
      </c>
      <c r="B7305" s="2">
        <v>1185732</v>
      </c>
      <c r="C7305" s="3">
        <v>44390</v>
      </c>
      <c r="D7305" s="12" t="str" cm="1">
        <f t="array" ref="D7305">_xlfn.SWITCH(WEEKDAY(C7305,2), 1, "Lundi", 2, "Mardi", 3, "Mercredi", 4, "Jeudi", 5, "Vendredi", 6, "Samedi", 7, "Dimanche", "Erreur")</f>
        <v>Mardi</v>
      </c>
      <c r="E7305" s="2" t="s">
        <v>14</v>
      </c>
      <c r="F7305" s="2" t="s">
        <v>120</v>
      </c>
      <c r="G7305" s="2" t="s">
        <v>121</v>
      </c>
      <c r="H7305" s="4" t="s">
        <v>21</v>
      </c>
      <c r="I7305" s="5">
        <v>51</v>
      </c>
      <c r="J7305" s="6">
        <v>94</v>
      </c>
      <c r="K7305" s="7">
        <v>4794</v>
      </c>
      <c r="L7305" s="7">
        <v>1965.54</v>
      </c>
      <c r="M7305" s="8">
        <v>0.41</v>
      </c>
      <c r="N7305" s="2" t="s">
        <v>82</v>
      </c>
      <c r="O7305">
        <f t="shared" si="912"/>
        <v>2021</v>
      </c>
      <c r="P7305">
        <f t="shared" si="913"/>
        <v>7</v>
      </c>
      <c r="Q7305" t="str">
        <f t="shared" si="914"/>
        <v>juil</v>
      </c>
      <c r="R7305" t="str">
        <f t="shared" si="915"/>
        <v>Delaware</v>
      </c>
      <c r="S7305" t="str">
        <f t="shared" si="916"/>
        <v>2021-07</v>
      </c>
      <c r="T7305">
        <f>IF(AND(COUNTIF(Calculs!$Q$2:$Q$12,$O7305)&gt;0,COUNTIF(Calculs!$S$2:$S$12,$E7305)&gt;0,COUNTIF(Calculs!$U$2:$U$12,$H7305)&gt;0),1,0)</f>
        <v>1</v>
      </c>
      <c r="U7305">
        <f t="shared" si="917"/>
        <v>4794</v>
      </c>
      <c r="V7305">
        <f t="shared" si="918"/>
        <v>94</v>
      </c>
      <c r="W7305">
        <f t="shared" si="919"/>
        <v>1965.54</v>
      </c>
    </row>
    <row r="7306" spans="1:23" ht="15.75" customHeight="1" x14ac:dyDescent="0.3">
      <c r="A7306" s="2" t="s">
        <v>13</v>
      </c>
      <c r="B7306" s="2">
        <v>1185732</v>
      </c>
      <c r="C7306" s="3">
        <v>44390</v>
      </c>
      <c r="D7306" s="12" t="str" cm="1">
        <f t="array" ref="D7306">_xlfn.SWITCH(WEEKDAY(C7306,2), 1, "Lundi", 2, "Mardi", 3, "Mercredi", 4, "Jeudi", 5, "Vendredi", 6, "Samedi", 7, "Dimanche", "Erreur")</f>
        <v>Mardi</v>
      </c>
      <c r="E7306" s="2" t="s">
        <v>14</v>
      </c>
      <c r="F7306" s="2" t="s">
        <v>120</v>
      </c>
      <c r="G7306" s="2" t="s">
        <v>121</v>
      </c>
      <c r="H7306" s="4" t="s">
        <v>22</v>
      </c>
      <c r="I7306" s="5">
        <v>55</v>
      </c>
      <c r="J7306" s="6">
        <v>145</v>
      </c>
      <c r="K7306" s="7">
        <v>7975</v>
      </c>
      <c r="L7306" s="7">
        <v>3987.5</v>
      </c>
      <c r="M7306" s="8">
        <v>0.5</v>
      </c>
      <c r="N7306" s="2" t="s">
        <v>82</v>
      </c>
      <c r="O7306">
        <f t="shared" si="912"/>
        <v>2021</v>
      </c>
      <c r="P7306">
        <f t="shared" si="913"/>
        <v>7</v>
      </c>
      <c r="Q7306" t="str">
        <f t="shared" si="914"/>
        <v>juil</v>
      </c>
      <c r="R7306" t="str">
        <f t="shared" si="915"/>
        <v>Delaware</v>
      </c>
      <c r="S7306" t="str">
        <f t="shared" si="916"/>
        <v>2021-07</v>
      </c>
      <c r="T7306">
        <f>IF(AND(COUNTIF(Calculs!$Q$2:$Q$12,$O7306)&gt;0,COUNTIF(Calculs!$S$2:$S$12,$E7306)&gt;0,COUNTIF(Calculs!$U$2:$U$12,$H7306)&gt;0),1,0)</f>
        <v>1</v>
      </c>
      <c r="U7306">
        <f t="shared" si="917"/>
        <v>7975</v>
      </c>
      <c r="V7306">
        <f t="shared" si="918"/>
        <v>145</v>
      </c>
      <c r="W7306">
        <f t="shared" si="919"/>
        <v>3987.5</v>
      </c>
    </row>
    <row r="7307" spans="1:23" ht="15.75" customHeight="1" x14ac:dyDescent="0.3">
      <c r="A7307" s="2" t="s">
        <v>13</v>
      </c>
      <c r="B7307" s="2">
        <v>1185732</v>
      </c>
      <c r="C7307" s="3">
        <v>44422</v>
      </c>
      <c r="D7307" s="12" t="str" cm="1">
        <f t="array" ref="D7307">_xlfn.SWITCH(WEEKDAY(C7307,2), 1, "Lundi", 2, "Mardi", 3, "Mercredi", 4, "Jeudi", 5, "Vendredi", 6, "Samedi", 7, "Dimanche", "Erreur")</f>
        <v>Samedi</v>
      </c>
      <c r="E7307" s="2" t="s">
        <v>14</v>
      </c>
      <c r="F7307" s="2" t="s">
        <v>120</v>
      </c>
      <c r="G7307" s="2" t="s">
        <v>121</v>
      </c>
      <c r="H7307" s="4" t="s">
        <v>16</v>
      </c>
      <c r="I7307" s="5">
        <v>50</v>
      </c>
      <c r="J7307" s="6">
        <v>163</v>
      </c>
      <c r="K7307" s="7">
        <v>8150</v>
      </c>
      <c r="L7307" s="7">
        <v>3993.5</v>
      </c>
      <c r="M7307" s="8">
        <v>0.49</v>
      </c>
      <c r="N7307" s="2" t="s">
        <v>82</v>
      </c>
      <c r="O7307">
        <f t="shared" si="912"/>
        <v>2021</v>
      </c>
      <c r="P7307">
        <f t="shared" si="913"/>
        <v>8</v>
      </c>
      <c r="Q7307" t="str">
        <f t="shared" si="914"/>
        <v>août</v>
      </c>
      <c r="R7307" t="str">
        <f t="shared" si="915"/>
        <v>Delaware</v>
      </c>
      <c r="S7307" t="str">
        <f t="shared" si="916"/>
        <v>2021-08</v>
      </c>
      <c r="T7307">
        <f>IF(AND(COUNTIF(Calculs!$Q$2:$Q$12,$O7307)&gt;0,COUNTIF(Calculs!$S$2:$S$12,$E7307)&gt;0,COUNTIF(Calculs!$U$2:$U$12,$H7307)&gt;0),1,0)</f>
        <v>1</v>
      </c>
      <c r="U7307">
        <f t="shared" si="917"/>
        <v>8150</v>
      </c>
      <c r="V7307">
        <f t="shared" si="918"/>
        <v>163</v>
      </c>
      <c r="W7307">
        <f t="shared" si="919"/>
        <v>3993.5</v>
      </c>
    </row>
    <row r="7308" spans="1:23" ht="15.75" customHeight="1" x14ac:dyDescent="0.3">
      <c r="A7308" s="2" t="s">
        <v>13</v>
      </c>
      <c r="B7308" s="2">
        <v>1185732</v>
      </c>
      <c r="C7308" s="3">
        <v>44422</v>
      </c>
      <c r="D7308" s="12" t="str" cm="1">
        <f t="array" ref="D7308">_xlfn.SWITCH(WEEKDAY(C7308,2), 1, "Lundi", 2, "Mardi", 3, "Mercredi", 4, "Jeudi", 5, "Vendredi", 6, "Samedi", 7, "Dimanche", "Erreur")</f>
        <v>Samedi</v>
      </c>
      <c r="E7308" s="2" t="s">
        <v>14</v>
      </c>
      <c r="F7308" s="2" t="s">
        <v>120</v>
      </c>
      <c r="G7308" s="2" t="s">
        <v>121</v>
      </c>
      <c r="H7308" s="4" t="s">
        <v>18</v>
      </c>
      <c r="I7308" s="5">
        <v>47</v>
      </c>
      <c r="J7308" s="6">
        <v>128</v>
      </c>
      <c r="K7308" s="7">
        <v>6016</v>
      </c>
      <c r="L7308" s="7">
        <v>2767.3599999999997</v>
      </c>
      <c r="M7308" s="8">
        <v>0.45999999999999996</v>
      </c>
      <c r="N7308" s="2" t="s">
        <v>82</v>
      </c>
      <c r="O7308">
        <f t="shared" si="912"/>
        <v>2021</v>
      </c>
      <c r="P7308">
        <f t="shared" si="913"/>
        <v>8</v>
      </c>
      <c r="Q7308" t="str">
        <f t="shared" si="914"/>
        <v>août</v>
      </c>
      <c r="R7308" t="str">
        <f t="shared" si="915"/>
        <v>Delaware</v>
      </c>
      <c r="S7308" t="str">
        <f t="shared" si="916"/>
        <v>2021-08</v>
      </c>
      <c r="T7308">
        <f>IF(AND(COUNTIF(Calculs!$Q$2:$Q$12,$O7308)&gt;0,COUNTIF(Calculs!$S$2:$S$12,$E7308)&gt;0,COUNTIF(Calculs!$U$2:$U$12,$H7308)&gt;0),1,0)</f>
        <v>1</v>
      </c>
      <c r="U7308">
        <f t="shared" si="917"/>
        <v>6016</v>
      </c>
      <c r="V7308">
        <f t="shared" si="918"/>
        <v>128</v>
      </c>
      <c r="W7308">
        <f t="shared" si="919"/>
        <v>2767.3599999999997</v>
      </c>
    </row>
    <row r="7309" spans="1:23" ht="15.75" customHeight="1" x14ac:dyDescent="0.3">
      <c r="A7309" s="2" t="s">
        <v>13</v>
      </c>
      <c r="B7309" s="2">
        <v>1185732</v>
      </c>
      <c r="C7309" s="3">
        <v>44422</v>
      </c>
      <c r="D7309" s="12" t="str" cm="1">
        <f t="array" ref="D7309">_xlfn.SWITCH(WEEKDAY(C7309,2), 1, "Lundi", 2, "Mardi", 3, "Mercredi", 4, "Jeudi", 5, "Vendredi", 6, "Samedi", 7, "Dimanche", "Erreur")</f>
        <v>Samedi</v>
      </c>
      <c r="E7309" s="2" t="s">
        <v>14</v>
      </c>
      <c r="F7309" s="2" t="s">
        <v>120</v>
      </c>
      <c r="G7309" s="2" t="s">
        <v>121</v>
      </c>
      <c r="H7309" s="4" t="s">
        <v>19</v>
      </c>
      <c r="I7309" s="5">
        <v>42</v>
      </c>
      <c r="J7309" s="6">
        <v>105</v>
      </c>
      <c r="K7309" s="7">
        <v>4410</v>
      </c>
      <c r="L7309" s="7">
        <v>2205</v>
      </c>
      <c r="M7309" s="8">
        <v>0.5</v>
      </c>
      <c r="N7309" s="2" t="s">
        <v>82</v>
      </c>
      <c r="O7309">
        <f t="shared" si="912"/>
        <v>2021</v>
      </c>
      <c r="P7309">
        <f t="shared" si="913"/>
        <v>8</v>
      </c>
      <c r="Q7309" t="str">
        <f t="shared" si="914"/>
        <v>août</v>
      </c>
      <c r="R7309" t="str">
        <f t="shared" si="915"/>
        <v>Delaware</v>
      </c>
      <c r="S7309" t="str">
        <f t="shared" si="916"/>
        <v>2021-08</v>
      </c>
      <c r="T7309">
        <f>IF(AND(COUNTIF(Calculs!$Q$2:$Q$12,$O7309)&gt;0,COUNTIF(Calculs!$S$2:$S$12,$E7309)&gt;0,COUNTIF(Calculs!$U$2:$U$12,$H7309)&gt;0),1,0)</f>
        <v>1</v>
      </c>
      <c r="U7309">
        <f t="shared" si="917"/>
        <v>4410</v>
      </c>
      <c r="V7309">
        <f t="shared" si="918"/>
        <v>105</v>
      </c>
      <c r="W7309">
        <f t="shared" si="919"/>
        <v>2205</v>
      </c>
    </row>
    <row r="7310" spans="1:23" ht="15.75" customHeight="1" x14ac:dyDescent="0.3">
      <c r="A7310" s="2" t="s">
        <v>13</v>
      </c>
      <c r="B7310" s="2">
        <v>1185732</v>
      </c>
      <c r="C7310" s="3">
        <v>44422</v>
      </c>
      <c r="D7310" s="12" t="str" cm="1">
        <f t="array" ref="D7310">_xlfn.SWITCH(WEEKDAY(C7310,2), 1, "Lundi", 2, "Mardi", 3, "Mercredi", 4, "Jeudi", 5, "Vendredi", 6, "Samedi", 7, "Dimanche", "Erreur")</f>
        <v>Samedi</v>
      </c>
      <c r="E7310" s="2" t="s">
        <v>14</v>
      </c>
      <c r="F7310" s="2" t="s">
        <v>120</v>
      </c>
      <c r="G7310" s="2" t="s">
        <v>121</v>
      </c>
      <c r="H7310" s="4" t="s">
        <v>20</v>
      </c>
      <c r="I7310" s="5">
        <v>41</v>
      </c>
      <c r="J7310" s="6">
        <v>63</v>
      </c>
      <c r="K7310" s="7">
        <v>2583</v>
      </c>
      <c r="L7310" s="7">
        <v>1291.5</v>
      </c>
      <c r="M7310" s="8">
        <v>0.5</v>
      </c>
      <c r="N7310" s="2" t="s">
        <v>82</v>
      </c>
      <c r="O7310">
        <f t="shared" si="912"/>
        <v>2021</v>
      </c>
      <c r="P7310">
        <f t="shared" si="913"/>
        <v>8</v>
      </c>
      <c r="Q7310" t="str">
        <f t="shared" si="914"/>
        <v>août</v>
      </c>
      <c r="R7310" t="str">
        <f t="shared" si="915"/>
        <v>Delaware</v>
      </c>
      <c r="S7310" t="str">
        <f t="shared" si="916"/>
        <v>2021-08</v>
      </c>
      <c r="T7310">
        <f>IF(AND(COUNTIF(Calculs!$Q$2:$Q$12,$O7310)&gt;0,COUNTIF(Calculs!$S$2:$S$12,$E7310)&gt;0,COUNTIF(Calculs!$U$2:$U$12,$H7310)&gt;0),1,0)</f>
        <v>1</v>
      </c>
      <c r="U7310">
        <f t="shared" si="917"/>
        <v>2583</v>
      </c>
      <c r="V7310">
        <f t="shared" si="918"/>
        <v>63</v>
      </c>
      <c r="W7310">
        <f t="shared" si="919"/>
        <v>1291.5</v>
      </c>
    </row>
    <row r="7311" spans="1:23" ht="15.75" customHeight="1" x14ac:dyDescent="0.3">
      <c r="A7311" s="2" t="s">
        <v>13</v>
      </c>
      <c r="B7311" s="2">
        <v>1185732</v>
      </c>
      <c r="C7311" s="3">
        <v>44422</v>
      </c>
      <c r="D7311" s="12" t="str" cm="1">
        <f t="array" ref="D7311">_xlfn.SWITCH(WEEKDAY(C7311,2), 1, "Lundi", 2, "Mardi", 3, "Mercredi", 4, "Jeudi", 5, "Vendredi", 6, "Samedi", 7, "Dimanche", "Erreur")</f>
        <v>Samedi</v>
      </c>
      <c r="E7311" s="2" t="s">
        <v>14</v>
      </c>
      <c r="F7311" s="2" t="s">
        <v>120</v>
      </c>
      <c r="G7311" s="2" t="s">
        <v>121</v>
      </c>
      <c r="H7311" s="4" t="s">
        <v>21</v>
      </c>
      <c r="I7311" s="5">
        <v>50</v>
      </c>
      <c r="J7311" s="6">
        <v>63</v>
      </c>
      <c r="K7311" s="7">
        <v>3150</v>
      </c>
      <c r="L7311" s="7">
        <v>1417.4999999999998</v>
      </c>
      <c r="M7311" s="8">
        <v>0.44999999999999996</v>
      </c>
      <c r="N7311" s="2" t="s">
        <v>82</v>
      </c>
      <c r="O7311">
        <f t="shared" si="912"/>
        <v>2021</v>
      </c>
      <c r="P7311">
        <f t="shared" si="913"/>
        <v>8</v>
      </c>
      <c r="Q7311" t="str">
        <f t="shared" si="914"/>
        <v>août</v>
      </c>
      <c r="R7311" t="str">
        <f t="shared" si="915"/>
        <v>Delaware</v>
      </c>
      <c r="S7311" t="str">
        <f t="shared" si="916"/>
        <v>2021-08</v>
      </c>
      <c r="T7311">
        <f>IF(AND(COUNTIF(Calculs!$Q$2:$Q$12,$O7311)&gt;0,COUNTIF(Calculs!$S$2:$S$12,$E7311)&gt;0,COUNTIF(Calculs!$U$2:$U$12,$H7311)&gt;0),1,0)</f>
        <v>1</v>
      </c>
      <c r="U7311">
        <f t="shared" si="917"/>
        <v>3150</v>
      </c>
      <c r="V7311">
        <f t="shared" si="918"/>
        <v>63</v>
      </c>
      <c r="W7311">
        <f t="shared" si="919"/>
        <v>1417.4999999999998</v>
      </c>
    </row>
    <row r="7312" spans="1:23" ht="15.75" customHeight="1" x14ac:dyDescent="0.3">
      <c r="A7312" s="2" t="s">
        <v>13</v>
      </c>
      <c r="B7312" s="2">
        <v>1185732</v>
      </c>
      <c r="C7312" s="3">
        <v>44422</v>
      </c>
      <c r="D7312" s="12" t="str" cm="1">
        <f t="array" ref="D7312">_xlfn.SWITCH(WEEKDAY(C7312,2), 1, "Lundi", 2, "Mardi", 3, "Mercredi", 4, "Jeudi", 5, "Vendredi", 6, "Samedi", 7, "Dimanche", "Erreur")</f>
        <v>Samedi</v>
      </c>
      <c r="E7312" s="2" t="s">
        <v>14</v>
      </c>
      <c r="F7312" s="2" t="s">
        <v>120</v>
      </c>
      <c r="G7312" s="2" t="s">
        <v>121</v>
      </c>
      <c r="H7312" s="4" t="s">
        <v>22</v>
      </c>
      <c r="I7312" s="5">
        <v>59</v>
      </c>
      <c r="J7312" s="6">
        <v>120</v>
      </c>
      <c r="K7312" s="7">
        <v>7080</v>
      </c>
      <c r="L7312" s="7">
        <v>3681.6</v>
      </c>
      <c r="M7312" s="8">
        <v>0.52</v>
      </c>
      <c r="N7312" s="2" t="s">
        <v>82</v>
      </c>
      <c r="O7312">
        <f t="shared" si="912"/>
        <v>2021</v>
      </c>
      <c r="P7312">
        <f t="shared" si="913"/>
        <v>8</v>
      </c>
      <c r="Q7312" t="str">
        <f t="shared" si="914"/>
        <v>août</v>
      </c>
      <c r="R7312" t="str">
        <f t="shared" si="915"/>
        <v>Delaware</v>
      </c>
      <c r="S7312" t="str">
        <f t="shared" si="916"/>
        <v>2021-08</v>
      </c>
      <c r="T7312">
        <f>IF(AND(COUNTIF(Calculs!$Q$2:$Q$12,$O7312)&gt;0,COUNTIF(Calculs!$S$2:$S$12,$E7312)&gt;0,COUNTIF(Calculs!$U$2:$U$12,$H7312)&gt;0),1,0)</f>
        <v>1</v>
      </c>
      <c r="U7312">
        <f t="shared" si="917"/>
        <v>7080</v>
      </c>
      <c r="V7312">
        <f t="shared" si="918"/>
        <v>120</v>
      </c>
      <c r="W7312">
        <f t="shared" si="919"/>
        <v>3681.6</v>
      </c>
    </row>
    <row r="7313" spans="1:23" ht="15.75" customHeight="1" x14ac:dyDescent="0.3">
      <c r="A7313" s="2" t="s">
        <v>13</v>
      </c>
      <c r="B7313" s="2">
        <v>1185732</v>
      </c>
      <c r="C7313" s="3">
        <v>44452</v>
      </c>
      <c r="D7313" s="12" t="str" cm="1">
        <f t="array" ref="D7313">_xlfn.SWITCH(WEEKDAY(C7313,2), 1, "Lundi", 2, "Mardi", 3, "Mercredi", 4, "Jeudi", 5, "Vendredi", 6, "Samedi", 7, "Dimanche", "Erreur")</f>
        <v>Lundi</v>
      </c>
      <c r="E7313" s="2" t="s">
        <v>14</v>
      </c>
      <c r="F7313" s="2" t="s">
        <v>120</v>
      </c>
      <c r="G7313" s="2" t="s">
        <v>121</v>
      </c>
      <c r="H7313" s="4" t="s">
        <v>16</v>
      </c>
      <c r="I7313" s="5">
        <v>50</v>
      </c>
      <c r="J7313" s="6">
        <v>142</v>
      </c>
      <c r="K7313" s="7">
        <v>7100</v>
      </c>
      <c r="L7313" s="7">
        <v>3479</v>
      </c>
      <c r="M7313" s="8">
        <v>0.49</v>
      </c>
      <c r="N7313" s="2" t="s">
        <v>82</v>
      </c>
      <c r="O7313">
        <f t="shared" si="912"/>
        <v>2021</v>
      </c>
      <c r="P7313">
        <f t="shared" si="913"/>
        <v>9</v>
      </c>
      <c r="Q7313" t="str">
        <f t="shared" si="914"/>
        <v>sept</v>
      </c>
      <c r="R7313" t="str">
        <f t="shared" si="915"/>
        <v>Delaware</v>
      </c>
      <c r="S7313" t="str">
        <f t="shared" si="916"/>
        <v>2021-09</v>
      </c>
      <c r="T7313">
        <f>IF(AND(COUNTIF(Calculs!$Q$2:$Q$12,$O7313)&gt;0,COUNTIF(Calculs!$S$2:$S$12,$E7313)&gt;0,COUNTIF(Calculs!$U$2:$U$12,$H7313)&gt;0),1,0)</f>
        <v>1</v>
      </c>
      <c r="U7313">
        <f t="shared" si="917"/>
        <v>7100</v>
      </c>
      <c r="V7313">
        <f t="shared" si="918"/>
        <v>142</v>
      </c>
      <c r="W7313">
        <f t="shared" si="919"/>
        <v>3479</v>
      </c>
    </row>
    <row r="7314" spans="1:23" ht="15.75" customHeight="1" x14ac:dyDescent="0.3">
      <c r="A7314" s="2" t="s">
        <v>13</v>
      </c>
      <c r="B7314" s="2">
        <v>1185732</v>
      </c>
      <c r="C7314" s="3">
        <v>44452</v>
      </c>
      <c r="D7314" s="12" t="str" cm="1">
        <f t="array" ref="D7314">_xlfn.SWITCH(WEEKDAY(C7314,2), 1, "Lundi", 2, "Mardi", 3, "Mercredi", 4, "Jeudi", 5, "Vendredi", 6, "Samedi", 7, "Dimanche", "Erreur")</f>
        <v>Lundi</v>
      </c>
      <c r="E7314" s="2" t="s">
        <v>14</v>
      </c>
      <c r="F7314" s="2" t="s">
        <v>120</v>
      </c>
      <c r="G7314" s="2" t="s">
        <v>121</v>
      </c>
      <c r="H7314" s="4" t="s">
        <v>18</v>
      </c>
      <c r="I7314" s="5">
        <v>47</v>
      </c>
      <c r="J7314" s="6">
        <v>85</v>
      </c>
      <c r="K7314" s="7">
        <v>3995</v>
      </c>
      <c r="L7314" s="7">
        <v>1797.7499999999998</v>
      </c>
      <c r="M7314" s="8">
        <v>0.44999999999999996</v>
      </c>
      <c r="N7314" s="2" t="s">
        <v>82</v>
      </c>
      <c r="O7314">
        <f t="shared" si="912"/>
        <v>2021</v>
      </c>
      <c r="P7314">
        <f t="shared" si="913"/>
        <v>9</v>
      </c>
      <c r="Q7314" t="str">
        <f t="shared" si="914"/>
        <v>sept</v>
      </c>
      <c r="R7314" t="str">
        <f t="shared" si="915"/>
        <v>Delaware</v>
      </c>
      <c r="S7314" t="str">
        <f t="shared" si="916"/>
        <v>2021-09</v>
      </c>
      <c r="T7314">
        <f>IF(AND(COUNTIF(Calculs!$Q$2:$Q$12,$O7314)&gt;0,COUNTIF(Calculs!$S$2:$S$12,$E7314)&gt;0,COUNTIF(Calculs!$U$2:$U$12,$H7314)&gt;0),1,0)</f>
        <v>1</v>
      </c>
      <c r="U7314">
        <f t="shared" si="917"/>
        <v>3995</v>
      </c>
      <c r="V7314">
        <f t="shared" si="918"/>
        <v>85</v>
      </c>
      <c r="W7314">
        <f t="shared" si="919"/>
        <v>1797.7499999999998</v>
      </c>
    </row>
    <row r="7315" spans="1:23" ht="15.75" customHeight="1" x14ac:dyDescent="0.3">
      <c r="A7315" s="2" t="s">
        <v>13</v>
      </c>
      <c r="B7315" s="2">
        <v>1185732</v>
      </c>
      <c r="C7315" s="3">
        <v>44452</v>
      </c>
      <c r="D7315" s="12" t="str" cm="1">
        <f t="array" ref="D7315">_xlfn.SWITCH(WEEKDAY(C7315,2), 1, "Lundi", 2, "Mardi", 3, "Mercredi", 4, "Jeudi", 5, "Vendredi", 6, "Samedi", 7, "Dimanche", "Erreur")</f>
        <v>Lundi</v>
      </c>
      <c r="E7315" s="2" t="s">
        <v>14</v>
      </c>
      <c r="F7315" s="2" t="s">
        <v>120</v>
      </c>
      <c r="G7315" s="2" t="s">
        <v>121</v>
      </c>
      <c r="H7315" s="4" t="s">
        <v>19</v>
      </c>
      <c r="I7315" s="5">
        <v>43</v>
      </c>
      <c r="J7315" s="6">
        <v>61</v>
      </c>
      <c r="K7315" s="7">
        <v>2623</v>
      </c>
      <c r="L7315" s="7">
        <v>1337.73</v>
      </c>
      <c r="M7315" s="8">
        <v>0.51</v>
      </c>
      <c r="N7315" s="2" t="s">
        <v>82</v>
      </c>
      <c r="O7315">
        <f t="shared" si="912"/>
        <v>2021</v>
      </c>
      <c r="P7315">
        <f t="shared" si="913"/>
        <v>9</v>
      </c>
      <c r="Q7315" t="str">
        <f t="shared" si="914"/>
        <v>sept</v>
      </c>
      <c r="R7315" t="str">
        <f t="shared" si="915"/>
        <v>Delaware</v>
      </c>
      <c r="S7315" t="str">
        <f t="shared" si="916"/>
        <v>2021-09</v>
      </c>
      <c r="T7315">
        <f>IF(AND(COUNTIF(Calculs!$Q$2:$Q$12,$O7315)&gt;0,COUNTIF(Calculs!$S$2:$S$12,$E7315)&gt;0,COUNTIF(Calculs!$U$2:$U$12,$H7315)&gt;0),1,0)</f>
        <v>1</v>
      </c>
      <c r="U7315">
        <f t="shared" si="917"/>
        <v>2623</v>
      </c>
      <c r="V7315">
        <f t="shared" si="918"/>
        <v>61</v>
      </c>
      <c r="W7315">
        <f t="shared" si="919"/>
        <v>1337.73</v>
      </c>
    </row>
    <row r="7316" spans="1:23" ht="15.75" customHeight="1" x14ac:dyDescent="0.3">
      <c r="A7316" s="2" t="s">
        <v>13</v>
      </c>
      <c r="B7316" s="2">
        <v>1185732</v>
      </c>
      <c r="C7316" s="3">
        <v>44452</v>
      </c>
      <c r="D7316" s="12" t="str" cm="1">
        <f t="array" ref="D7316">_xlfn.SWITCH(WEEKDAY(C7316,2), 1, "Lundi", 2, "Mardi", 3, "Mercredi", 4, "Jeudi", 5, "Vendredi", 6, "Samedi", 7, "Dimanche", "Erreur")</f>
        <v>Lundi</v>
      </c>
      <c r="E7316" s="2" t="s">
        <v>14</v>
      </c>
      <c r="F7316" s="2" t="s">
        <v>120</v>
      </c>
      <c r="G7316" s="2" t="s">
        <v>121</v>
      </c>
      <c r="H7316" s="4" t="s">
        <v>20</v>
      </c>
      <c r="I7316" s="5">
        <v>41</v>
      </c>
      <c r="J7316" s="6">
        <v>60</v>
      </c>
      <c r="K7316" s="7">
        <v>2460</v>
      </c>
      <c r="L7316" s="7">
        <v>1254.5999999999999</v>
      </c>
      <c r="M7316" s="8">
        <v>0.51</v>
      </c>
      <c r="N7316" s="2" t="s">
        <v>82</v>
      </c>
      <c r="O7316">
        <f t="shared" si="912"/>
        <v>2021</v>
      </c>
      <c r="P7316">
        <f t="shared" si="913"/>
        <v>9</v>
      </c>
      <c r="Q7316" t="str">
        <f t="shared" si="914"/>
        <v>sept</v>
      </c>
      <c r="R7316" t="str">
        <f t="shared" si="915"/>
        <v>Delaware</v>
      </c>
      <c r="S7316" t="str">
        <f t="shared" si="916"/>
        <v>2021-09</v>
      </c>
      <c r="T7316">
        <f>IF(AND(COUNTIF(Calculs!$Q$2:$Q$12,$O7316)&gt;0,COUNTIF(Calculs!$S$2:$S$12,$E7316)&gt;0,COUNTIF(Calculs!$U$2:$U$12,$H7316)&gt;0),1,0)</f>
        <v>1</v>
      </c>
      <c r="U7316">
        <f t="shared" si="917"/>
        <v>2460</v>
      </c>
      <c r="V7316">
        <f t="shared" si="918"/>
        <v>60</v>
      </c>
      <c r="W7316">
        <f t="shared" si="919"/>
        <v>1254.5999999999999</v>
      </c>
    </row>
    <row r="7317" spans="1:23" ht="15.75" customHeight="1" x14ac:dyDescent="0.3">
      <c r="A7317" s="2" t="s">
        <v>13</v>
      </c>
      <c r="B7317" s="2">
        <v>1185732</v>
      </c>
      <c r="C7317" s="3">
        <v>44452</v>
      </c>
      <c r="D7317" s="12" t="str" cm="1">
        <f t="array" ref="D7317">_xlfn.SWITCH(WEEKDAY(C7317,2), 1, "Lundi", 2, "Mardi", 3, "Mercredi", 4, "Jeudi", 5, "Vendredi", 6, "Samedi", 7, "Dimanche", "Erreur")</f>
        <v>Lundi</v>
      </c>
      <c r="E7317" s="2" t="s">
        <v>14</v>
      </c>
      <c r="F7317" s="2" t="s">
        <v>120</v>
      </c>
      <c r="G7317" s="2" t="s">
        <v>121</v>
      </c>
      <c r="H7317" s="4" t="s">
        <v>21</v>
      </c>
      <c r="I7317" s="5">
        <v>50</v>
      </c>
      <c r="J7317" s="6">
        <v>60</v>
      </c>
      <c r="K7317" s="7">
        <v>3000</v>
      </c>
      <c r="L7317" s="7">
        <v>1320</v>
      </c>
      <c r="M7317" s="8">
        <v>0.44</v>
      </c>
      <c r="N7317" s="2" t="s">
        <v>82</v>
      </c>
      <c r="O7317">
        <f t="shared" si="912"/>
        <v>2021</v>
      </c>
      <c r="P7317">
        <f t="shared" si="913"/>
        <v>9</v>
      </c>
      <c r="Q7317" t="str">
        <f t="shared" si="914"/>
        <v>sept</v>
      </c>
      <c r="R7317" t="str">
        <f t="shared" si="915"/>
        <v>Delaware</v>
      </c>
      <c r="S7317" t="str">
        <f t="shared" si="916"/>
        <v>2021-09</v>
      </c>
      <c r="T7317">
        <f>IF(AND(COUNTIF(Calculs!$Q$2:$Q$12,$O7317)&gt;0,COUNTIF(Calculs!$S$2:$S$12,$E7317)&gt;0,COUNTIF(Calculs!$U$2:$U$12,$H7317)&gt;0),1,0)</f>
        <v>1</v>
      </c>
      <c r="U7317">
        <f t="shared" si="917"/>
        <v>3000</v>
      </c>
      <c r="V7317">
        <f t="shared" si="918"/>
        <v>60</v>
      </c>
      <c r="W7317">
        <f t="shared" si="919"/>
        <v>1320</v>
      </c>
    </row>
    <row r="7318" spans="1:23" ht="15.75" customHeight="1" x14ac:dyDescent="0.3">
      <c r="A7318" s="2" t="s">
        <v>13</v>
      </c>
      <c r="B7318" s="2">
        <v>1185732</v>
      </c>
      <c r="C7318" s="3">
        <v>44452</v>
      </c>
      <c r="D7318" s="12" t="str" cm="1">
        <f t="array" ref="D7318">_xlfn.SWITCH(WEEKDAY(C7318,2), 1, "Lundi", 2, "Mardi", 3, "Mercredi", 4, "Jeudi", 5, "Vendredi", 6, "Samedi", 7, "Dimanche", "Erreur")</f>
        <v>Lundi</v>
      </c>
      <c r="E7318" s="2" t="s">
        <v>14</v>
      </c>
      <c r="F7318" s="2" t="s">
        <v>120</v>
      </c>
      <c r="G7318" s="2" t="s">
        <v>121</v>
      </c>
      <c r="H7318" s="4" t="s">
        <v>22</v>
      </c>
      <c r="I7318" s="5">
        <v>58</v>
      </c>
      <c r="J7318" s="6">
        <v>84</v>
      </c>
      <c r="K7318" s="7">
        <v>4872</v>
      </c>
      <c r="L7318" s="7">
        <v>2630.88</v>
      </c>
      <c r="M7318" s="8">
        <v>0.54</v>
      </c>
      <c r="N7318" s="2" t="s">
        <v>82</v>
      </c>
      <c r="O7318">
        <f t="shared" si="912"/>
        <v>2021</v>
      </c>
      <c r="P7318">
        <f t="shared" si="913"/>
        <v>9</v>
      </c>
      <c r="Q7318" t="str">
        <f t="shared" si="914"/>
        <v>sept</v>
      </c>
      <c r="R7318" t="str">
        <f t="shared" si="915"/>
        <v>Delaware</v>
      </c>
      <c r="S7318" t="str">
        <f t="shared" si="916"/>
        <v>2021-09</v>
      </c>
      <c r="T7318">
        <f>IF(AND(COUNTIF(Calculs!$Q$2:$Q$12,$O7318)&gt;0,COUNTIF(Calculs!$S$2:$S$12,$E7318)&gt;0,COUNTIF(Calculs!$U$2:$U$12,$H7318)&gt;0),1,0)</f>
        <v>1</v>
      </c>
      <c r="U7318">
        <f t="shared" si="917"/>
        <v>4872</v>
      </c>
      <c r="V7318">
        <f t="shared" si="918"/>
        <v>84</v>
      </c>
      <c r="W7318">
        <f t="shared" si="919"/>
        <v>2630.88</v>
      </c>
    </row>
    <row r="7319" spans="1:23" ht="15.75" customHeight="1" x14ac:dyDescent="0.3">
      <c r="A7319" s="2" t="s">
        <v>13</v>
      </c>
      <c r="B7319" s="2">
        <v>1185732</v>
      </c>
      <c r="C7319" s="3">
        <v>44484</v>
      </c>
      <c r="D7319" s="12" t="str" cm="1">
        <f t="array" ref="D7319">_xlfn.SWITCH(WEEKDAY(C7319,2), 1, "Lundi", 2, "Mardi", 3, "Mercredi", 4, "Jeudi", 5, "Vendredi", 6, "Samedi", 7, "Dimanche", "Erreur")</f>
        <v>Vendredi</v>
      </c>
      <c r="E7319" s="2" t="s">
        <v>14</v>
      </c>
      <c r="F7319" s="2" t="s">
        <v>120</v>
      </c>
      <c r="G7319" s="2" t="s">
        <v>121</v>
      </c>
      <c r="H7319" s="4" t="s">
        <v>16</v>
      </c>
      <c r="I7319" s="5">
        <v>56</v>
      </c>
      <c r="J7319" s="6">
        <v>128</v>
      </c>
      <c r="K7319" s="7">
        <v>7168</v>
      </c>
      <c r="L7319" s="7">
        <v>3225.5999999999995</v>
      </c>
      <c r="M7319" s="8">
        <v>0.44999999999999996</v>
      </c>
      <c r="N7319" s="2" t="s">
        <v>82</v>
      </c>
      <c r="O7319">
        <f t="shared" si="912"/>
        <v>2021</v>
      </c>
      <c r="P7319">
        <f t="shared" si="913"/>
        <v>10</v>
      </c>
      <c r="Q7319" t="str">
        <f t="shared" si="914"/>
        <v>oct</v>
      </c>
      <c r="R7319" t="str">
        <f t="shared" si="915"/>
        <v>Delaware</v>
      </c>
      <c r="S7319" t="str">
        <f t="shared" si="916"/>
        <v>2021-10</v>
      </c>
      <c r="T7319">
        <f>IF(AND(COUNTIF(Calculs!$Q$2:$Q$12,$O7319)&gt;0,COUNTIF(Calculs!$S$2:$S$12,$E7319)&gt;0,COUNTIF(Calculs!$U$2:$U$12,$H7319)&gt;0),1,0)</f>
        <v>1</v>
      </c>
      <c r="U7319">
        <f t="shared" si="917"/>
        <v>7168</v>
      </c>
      <c r="V7319">
        <f t="shared" si="918"/>
        <v>128</v>
      </c>
      <c r="W7319">
        <f t="shared" si="919"/>
        <v>3225.5999999999995</v>
      </c>
    </row>
    <row r="7320" spans="1:23" ht="15.75" customHeight="1" x14ac:dyDescent="0.3">
      <c r="A7320" s="2" t="s">
        <v>13</v>
      </c>
      <c r="B7320" s="2">
        <v>1185732</v>
      </c>
      <c r="C7320" s="3">
        <v>44484</v>
      </c>
      <c r="D7320" s="12" t="str" cm="1">
        <f t="array" ref="D7320">_xlfn.SWITCH(WEEKDAY(C7320,2), 1, "Lundi", 2, "Mardi", 3, "Mercredi", 4, "Jeudi", 5, "Vendredi", 6, "Samedi", 7, "Dimanche", "Erreur")</f>
        <v>Vendredi</v>
      </c>
      <c r="E7320" s="2" t="s">
        <v>14</v>
      </c>
      <c r="F7320" s="2" t="s">
        <v>120</v>
      </c>
      <c r="G7320" s="2" t="s">
        <v>121</v>
      </c>
      <c r="H7320" s="4" t="s">
        <v>18</v>
      </c>
      <c r="I7320" s="5">
        <v>51</v>
      </c>
      <c r="J7320" s="6">
        <v>90</v>
      </c>
      <c r="K7320" s="7">
        <v>4590</v>
      </c>
      <c r="L7320" s="7">
        <v>2111.3999999999996</v>
      </c>
      <c r="M7320" s="8">
        <v>0.45999999999999996</v>
      </c>
      <c r="N7320" s="2" t="s">
        <v>82</v>
      </c>
      <c r="O7320">
        <f t="shared" si="912"/>
        <v>2021</v>
      </c>
      <c r="P7320">
        <f t="shared" si="913"/>
        <v>10</v>
      </c>
      <c r="Q7320" t="str">
        <f t="shared" si="914"/>
        <v>oct</v>
      </c>
      <c r="R7320" t="str">
        <f t="shared" si="915"/>
        <v>Delaware</v>
      </c>
      <c r="S7320" t="str">
        <f t="shared" si="916"/>
        <v>2021-10</v>
      </c>
      <c r="T7320">
        <f>IF(AND(COUNTIF(Calculs!$Q$2:$Q$12,$O7320)&gt;0,COUNTIF(Calculs!$S$2:$S$12,$E7320)&gt;0,COUNTIF(Calculs!$U$2:$U$12,$H7320)&gt;0),1,0)</f>
        <v>1</v>
      </c>
      <c r="U7320">
        <f t="shared" si="917"/>
        <v>4590</v>
      </c>
      <c r="V7320">
        <f t="shared" si="918"/>
        <v>90</v>
      </c>
      <c r="W7320">
        <f t="shared" si="919"/>
        <v>2111.3999999999996</v>
      </c>
    </row>
    <row r="7321" spans="1:23" ht="15.75" customHeight="1" x14ac:dyDescent="0.3">
      <c r="A7321" s="2" t="s">
        <v>13</v>
      </c>
      <c r="B7321" s="2">
        <v>1185732</v>
      </c>
      <c r="C7321" s="3">
        <v>44484</v>
      </c>
      <c r="D7321" s="12" t="str" cm="1">
        <f t="array" ref="D7321">_xlfn.SWITCH(WEEKDAY(C7321,2), 1, "Lundi", 2, "Mardi", 3, "Mercredi", 4, "Jeudi", 5, "Vendredi", 6, "Samedi", 7, "Dimanche", "Erreur")</f>
        <v>Vendredi</v>
      </c>
      <c r="E7321" s="2" t="s">
        <v>14</v>
      </c>
      <c r="F7321" s="2" t="s">
        <v>120</v>
      </c>
      <c r="G7321" s="2" t="s">
        <v>121</v>
      </c>
      <c r="H7321" s="4" t="s">
        <v>19</v>
      </c>
      <c r="I7321" s="5">
        <v>50</v>
      </c>
      <c r="J7321" s="6">
        <v>52</v>
      </c>
      <c r="K7321" s="7">
        <v>2600</v>
      </c>
      <c r="L7321" s="7">
        <v>1430.0000000000002</v>
      </c>
      <c r="M7321" s="8">
        <v>0.55000000000000004</v>
      </c>
      <c r="N7321" s="2" t="s">
        <v>82</v>
      </c>
      <c r="O7321">
        <f t="shared" si="912"/>
        <v>2021</v>
      </c>
      <c r="P7321">
        <f t="shared" si="913"/>
        <v>10</v>
      </c>
      <c r="Q7321" t="str">
        <f t="shared" si="914"/>
        <v>oct</v>
      </c>
      <c r="R7321" t="str">
        <f t="shared" si="915"/>
        <v>Delaware</v>
      </c>
      <c r="S7321" t="str">
        <f t="shared" si="916"/>
        <v>2021-10</v>
      </c>
      <c r="T7321">
        <f>IF(AND(COUNTIF(Calculs!$Q$2:$Q$12,$O7321)&gt;0,COUNTIF(Calculs!$S$2:$S$12,$E7321)&gt;0,COUNTIF(Calculs!$U$2:$U$12,$H7321)&gt;0),1,0)</f>
        <v>1</v>
      </c>
      <c r="U7321">
        <f t="shared" si="917"/>
        <v>2600</v>
      </c>
      <c r="V7321">
        <f t="shared" si="918"/>
        <v>52</v>
      </c>
      <c r="W7321">
        <f t="shared" si="919"/>
        <v>1430.0000000000002</v>
      </c>
    </row>
    <row r="7322" spans="1:23" ht="15.75" customHeight="1" x14ac:dyDescent="0.3">
      <c r="A7322" s="2" t="s">
        <v>13</v>
      </c>
      <c r="B7322" s="2">
        <v>1185732</v>
      </c>
      <c r="C7322" s="3">
        <v>44484</v>
      </c>
      <c r="D7322" s="12" t="str" cm="1">
        <f t="array" ref="D7322">_xlfn.SWITCH(WEEKDAY(C7322,2), 1, "Lundi", 2, "Mardi", 3, "Mercredi", 4, "Jeudi", 5, "Vendredi", 6, "Samedi", 7, "Dimanche", "Erreur")</f>
        <v>Vendredi</v>
      </c>
      <c r="E7322" s="2" t="s">
        <v>14</v>
      </c>
      <c r="F7322" s="2" t="s">
        <v>120</v>
      </c>
      <c r="G7322" s="2" t="s">
        <v>121</v>
      </c>
      <c r="H7322" s="4" t="s">
        <v>20</v>
      </c>
      <c r="I7322" s="5">
        <v>52</v>
      </c>
      <c r="J7322" s="6">
        <v>44</v>
      </c>
      <c r="K7322" s="7">
        <v>2288</v>
      </c>
      <c r="L7322" s="7">
        <v>1144</v>
      </c>
      <c r="M7322" s="8">
        <v>0.5</v>
      </c>
      <c r="N7322" s="2" t="s">
        <v>82</v>
      </c>
      <c r="O7322">
        <f t="shared" si="912"/>
        <v>2021</v>
      </c>
      <c r="P7322">
        <f t="shared" si="913"/>
        <v>10</v>
      </c>
      <c r="Q7322" t="str">
        <f t="shared" si="914"/>
        <v>oct</v>
      </c>
      <c r="R7322" t="str">
        <f t="shared" si="915"/>
        <v>Delaware</v>
      </c>
      <c r="S7322" t="str">
        <f t="shared" si="916"/>
        <v>2021-10</v>
      </c>
      <c r="T7322">
        <f>IF(AND(COUNTIF(Calculs!$Q$2:$Q$12,$O7322)&gt;0,COUNTIF(Calculs!$S$2:$S$12,$E7322)&gt;0,COUNTIF(Calculs!$U$2:$U$12,$H7322)&gt;0),1,0)</f>
        <v>1</v>
      </c>
      <c r="U7322">
        <f t="shared" si="917"/>
        <v>2288</v>
      </c>
      <c r="V7322">
        <f t="shared" si="918"/>
        <v>44</v>
      </c>
      <c r="W7322">
        <f t="shared" si="919"/>
        <v>1144</v>
      </c>
    </row>
    <row r="7323" spans="1:23" ht="15.75" customHeight="1" x14ac:dyDescent="0.3">
      <c r="A7323" s="2" t="s">
        <v>13</v>
      </c>
      <c r="B7323" s="2">
        <v>1185732</v>
      </c>
      <c r="C7323" s="3">
        <v>44484</v>
      </c>
      <c r="D7323" s="12" t="str" cm="1">
        <f t="array" ref="D7323">_xlfn.SWITCH(WEEKDAY(C7323,2), 1, "Lundi", 2, "Mardi", 3, "Mercredi", 4, "Jeudi", 5, "Vendredi", 6, "Samedi", 7, "Dimanche", "Erreur")</f>
        <v>Vendredi</v>
      </c>
      <c r="E7323" s="2" t="s">
        <v>14</v>
      </c>
      <c r="F7323" s="2" t="s">
        <v>120</v>
      </c>
      <c r="G7323" s="2" t="s">
        <v>121</v>
      </c>
      <c r="H7323" s="4" t="s">
        <v>21</v>
      </c>
      <c r="I7323" s="5">
        <v>62</v>
      </c>
      <c r="J7323" s="6">
        <v>49</v>
      </c>
      <c r="K7323" s="7">
        <v>3038</v>
      </c>
      <c r="L7323" s="7">
        <v>1215.2</v>
      </c>
      <c r="M7323" s="8">
        <v>0.4</v>
      </c>
      <c r="N7323" s="2" t="s">
        <v>82</v>
      </c>
      <c r="O7323">
        <f t="shared" si="912"/>
        <v>2021</v>
      </c>
      <c r="P7323">
        <f t="shared" si="913"/>
        <v>10</v>
      </c>
      <c r="Q7323" t="str">
        <f t="shared" si="914"/>
        <v>oct</v>
      </c>
      <c r="R7323" t="str">
        <f t="shared" si="915"/>
        <v>Delaware</v>
      </c>
      <c r="S7323" t="str">
        <f t="shared" si="916"/>
        <v>2021-10</v>
      </c>
      <c r="T7323">
        <f>IF(AND(COUNTIF(Calculs!$Q$2:$Q$12,$O7323)&gt;0,COUNTIF(Calculs!$S$2:$S$12,$E7323)&gt;0,COUNTIF(Calculs!$U$2:$U$12,$H7323)&gt;0),1,0)</f>
        <v>1</v>
      </c>
      <c r="U7323">
        <f t="shared" si="917"/>
        <v>3038</v>
      </c>
      <c r="V7323">
        <f t="shared" si="918"/>
        <v>49</v>
      </c>
      <c r="W7323">
        <f t="shared" si="919"/>
        <v>1215.2</v>
      </c>
    </row>
    <row r="7324" spans="1:23" ht="15.75" customHeight="1" x14ac:dyDescent="0.3">
      <c r="A7324" s="2" t="s">
        <v>33</v>
      </c>
      <c r="B7324" s="2">
        <v>1185732</v>
      </c>
      <c r="C7324" s="3">
        <v>44484</v>
      </c>
      <c r="D7324" s="12" t="str" cm="1">
        <f t="array" ref="D7324">_xlfn.SWITCH(WEEKDAY(C7324,2), 1, "Lundi", 2, "Mardi", 3, "Mercredi", 4, "Jeudi", 5, "Vendredi", 6, "Samedi", 7, "Dimanche", "Erreur")</f>
        <v>Vendredi</v>
      </c>
      <c r="E7324" s="2" t="s">
        <v>14</v>
      </c>
      <c r="F7324" s="2" t="s">
        <v>120</v>
      </c>
      <c r="G7324" s="2" t="s">
        <v>121</v>
      </c>
      <c r="H7324" s="4" t="s">
        <v>22</v>
      </c>
      <c r="I7324" s="5">
        <v>63</v>
      </c>
      <c r="J7324" s="6">
        <v>78</v>
      </c>
      <c r="K7324" s="7">
        <v>4914</v>
      </c>
      <c r="L7324" s="7">
        <v>2702.7000000000003</v>
      </c>
      <c r="M7324" s="8">
        <v>0.55000000000000004</v>
      </c>
      <c r="N7324" s="2" t="s">
        <v>82</v>
      </c>
      <c r="O7324">
        <f t="shared" si="912"/>
        <v>2021</v>
      </c>
      <c r="P7324">
        <f t="shared" si="913"/>
        <v>10</v>
      </c>
      <c r="Q7324" t="str">
        <f t="shared" si="914"/>
        <v>oct</v>
      </c>
      <c r="R7324" t="str">
        <f t="shared" si="915"/>
        <v>Delaware</v>
      </c>
      <c r="S7324" t="str">
        <f t="shared" si="916"/>
        <v>2021-10</v>
      </c>
      <c r="T7324">
        <f>IF(AND(COUNTIF(Calculs!$Q$2:$Q$12,$O7324)&gt;0,COUNTIF(Calculs!$S$2:$S$12,$E7324)&gt;0,COUNTIF(Calculs!$U$2:$U$12,$H7324)&gt;0),1,0)</f>
        <v>1</v>
      </c>
      <c r="U7324">
        <f t="shared" si="917"/>
        <v>4914</v>
      </c>
      <c r="V7324">
        <f t="shared" si="918"/>
        <v>78</v>
      </c>
      <c r="W7324">
        <f t="shared" si="919"/>
        <v>2702.7000000000003</v>
      </c>
    </row>
    <row r="7325" spans="1:23" ht="15.75" customHeight="1" x14ac:dyDescent="0.3">
      <c r="A7325" s="2" t="s">
        <v>33</v>
      </c>
      <c r="B7325" s="2">
        <v>1185732</v>
      </c>
      <c r="C7325" s="3">
        <v>44514</v>
      </c>
      <c r="D7325" s="12" t="str" cm="1">
        <f t="array" ref="D7325">_xlfn.SWITCH(WEEKDAY(C7325,2), 1, "Lundi", 2, "Mardi", 3, "Mercredi", 4, "Jeudi", 5, "Vendredi", 6, "Samedi", 7, "Dimanche", "Erreur")</f>
        <v>Dimanche</v>
      </c>
      <c r="E7325" s="2" t="s">
        <v>14</v>
      </c>
      <c r="F7325" s="2" t="s">
        <v>120</v>
      </c>
      <c r="G7325" s="2" t="s">
        <v>121</v>
      </c>
      <c r="H7325" s="4" t="s">
        <v>16</v>
      </c>
      <c r="I7325" s="5">
        <v>60</v>
      </c>
      <c r="J7325" s="6">
        <v>135</v>
      </c>
      <c r="K7325" s="7">
        <v>8100</v>
      </c>
      <c r="L7325" s="7">
        <v>3807</v>
      </c>
      <c r="M7325" s="8">
        <v>0.47</v>
      </c>
      <c r="N7325" s="2" t="s">
        <v>82</v>
      </c>
      <c r="O7325">
        <f t="shared" si="912"/>
        <v>2021</v>
      </c>
      <c r="P7325">
        <f t="shared" si="913"/>
        <v>11</v>
      </c>
      <c r="Q7325" t="str">
        <f t="shared" si="914"/>
        <v>nov</v>
      </c>
      <c r="R7325" t="str">
        <f t="shared" si="915"/>
        <v>Delaware</v>
      </c>
      <c r="S7325" t="str">
        <f t="shared" si="916"/>
        <v>2021-11</v>
      </c>
      <c r="T7325">
        <f>IF(AND(COUNTIF(Calculs!$Q$2:$Q$12,$O7325)&gt;0,COUNTIF(Calculs!$S$2:$S$12,$E7325)&gt;0,COUNTIF(Calculs!$U$2:$U$12,$H7325)&gt;0),1,0)</f>
        <v>1</v>
      </c>
      <c r="U7325">
        <f t="shared" si="917"/>
        <v>8100</v>
      </c>
      <c r="V7325">
        <f t="shared" si="918"/>
        <v>135</v>
      </c>
      <c r="W7325">
        <f t="shared" si="919"/>
        <v>3807</v>
      </c>
    </row>
    <row r="7326" spans="1:23" ht="15.75" customHeight="1" x14ac:dyDescent="0.3">
      <c r="A7326" s="2" t="s">
        <v>33</v>
      </c>
      <c r="B7326" s="2">
        <v>1185732</v>
      </c>
      <c r="C7326" s="3">
        <v>44514</v>
      </c>
      <c r="D7326" s="12" t="str" cm="1">
        <f t="array" ref="D7326">_xlfn.SWITCH(WEEKDAY(C7326,2), 1, "Lundi", 2, "Mardi", 3, "Mercredi", 4, "Jeudi", 5, "Vendredi", 6, "Samedi", 7, "Dimanche", "Erreur")</f>
        <v>Dimanche</v>
      </c>
      <c r="E7326" s="2" t="s">
        <v>14</v>
      </c>
      <c r="F7326" s="2" t="s">
        <v>120</v>
      </c>
      <c r="G7326" s="2" t="s">
        <v>121</v>
      </c>
      <c r="H7326" s="4" t="s">
        <v>18</v>
      </c>
      <c r="I7326" s="5">
        <v>53</v>
      </c>
      <c r="J7326" s="6">
        <v>85</v>
      </c>
      <c r="K7326" s="7">
        <v>4505</v>
      </c>
      <c r="L7326" s="7">
        <v>2072.2999999999997</v>
      </c>
      <c r="M7326" s="8">
        <v>0.45999999999999996</v>
      </c>
      <c r="N7326" s="2" t="s">
        <v>82</v>
      </c>
      <c r="O7326">
        <f t="shared" si="912"/>
        <v>2021</v>
      </c>
      <c r="P7326">
        <f t="shared" si="913"/>
        <v>11</v>
      </c>
      <c r="Q7326" t="str">
        <f t="shared" si="914"/>
        <v>nov</v>
      </c>
      <c r="R7326" t="str">
        <f t="shared" si="915"/>
        <v>Delaware</v>
      </c>
      <c r="S7326" t="str">
        <f t="shared" si="916"/>
        <v>2021-11</v>
      </c>
      <c r="T7326">
        <f>IF(AND(COUNTIF(Calculs!$Q$2:$Q$12,$O7326)&gt;0,COUNTIF(Calculs!$S$2:$S$12,$E7326)&gt;0,COUNTIF(Calculs!$U$2:$U$12,$H7326)&gt;0),1,0)</f>
        <v>1</v>
      </c>
      <c r="U7326">
        <f t="shared" si="917"/>
        <v>4505</v>
      </c>
      <c r="V7326">
        <f t="shared" si="918"/>
        <v>85</v>
      </c>
      <c r="W7326">
        <f t="shared" si="919"/>
        <v>2072.2999999999997</v>
      </c>
    </row>
    <row r="7327" spans="1:23" ht="15.75" customHeight="1" x14ac:dyDescent="0.3">
      <c r="A7327" s="2" t="s">
        <v>33</v>
      </c>
      <c r="B7327" s="2">
        <v>1185732</v>
      </c>
      <c r="C7327" s="3">
        <v>44514</v>
      </c>
      <c r="D7327" s="12" t="str" cm="1">
        <f t="array" ref="D7327">_xlfn.SWITCH(WEEKDAY(C7327,2), 1, "Lundi", 2, "Mardi", 3, "Mercredi", 4, "Jeudi", 5, "Vendredi", 6, "Samedi", 7, "Dimanche", "Erreur")</f>
        <v>Dimanche</v>
      </c>
      <c r="E7327" s="2" t="s">
        <v>14</v>
      </c>
      <c r="F7327" s="2" t="s">
        <v>120</v>
      </c>
      <c r="G7327" s="2" t="s">
        <v>121</v>
      </c>
      <c r="H7327" s="4" t="s">
        <v>19</v>
      </c>
      <c r="I7327" s="5">
        <v>52</v>
      </c>
      <c r="J7327" s="6">
        <v>86</v>
      </c>
      <c r="K7327" s="7">
        <v>4472</v>
      </c>
      <c r="L7327" s="7">
        <v>2280.7200000000003</v>
      </c>
      <c r="M7327" s="8">
        <v>0.51</v>
      </c>
      <c r="N7327" s="2" t="s">
        <v>82</v>
      </c>
      <c r="O7327">
        <f t="shared" si="912"/>
        <v>2021</v>
      </c>
      <c r="P7327">
        <f t="shared" si="913"/>
        <v>11</v>
      </c>
      <c r="Q7327" t="str">
        <f t="shared" si="914"/>
        <v>nov</v>
      </c>
      <c r="R7327" t="str">
        <f t="shared" si="915"/>
        <v>Delaware</v>
      </c>
      <c r="S7327" t="str">
        <f t="shared" si="916"/>
        <v>2021-11</v>
      </c>
      <c r="T7327">
        <f>IF(AND(COUNTIF(Calculs!$Q$2:$Q$12,$O7327)&gt;0,COUNTIF(Calculs!$S$2:$S$12,$E7327)&gt;0,COUNTIF(Calculs!$U$2:$U$12,$H7327)&gt;0),1,0)</f>
        <v>1</v>
      </c>
      <c r="U7327">
        <f t="shared" si="917"/>
        <v>4472</v>
      </c>
      <c r="V7327">
        <f t="shared" si="918"/>
        <v>86</v>
      </c>
      <c r="W7327">
        <f t="shared" si="919"/>
        <v>2280.7200000000003</v>
      </c>
    </row>
    <row r="7328" spans="1:23" ht="15.75" customHeight="1" x14ac:dyDescent="0.3">
      <c r="A7328" s="2" t="s">
        <v>33</v>
      </c>
      <c r="B7328" s="2">
        <v>1185732</v>
      </c>
      <c r="C7328" s="3">
        <v>44514</v>
      </c>
      <c r="D7328" s="12" t="str" cm="1">
        <f t="array" ref="D7328">_xlfn.SWITCH(WEEKDAY(C7328,2), 1, "Lundi", 2, "Mardi", 3, "Mercredi", 4, "Jeudi", 5, "Vendredi", 6, "Samedi", 7, "Dimanche", "Erreur")</f>
        <v>Dimanche</v>
      </c>
      <c r="E7328" s="2" t="s">
        <v>14</v>
      </c>
      <c r="F7328" s="2" t="s">
        <v>120</v>
      </c>
      <c r="G7328" s="2" t="s">
        <v>121</v>
      </c>
      <c r="H7328" s="4" t="s">
        <v>20</v>
      </c>
      <c r="I7328" s="5">
        <v>51</v>
      </c>
      <c r="J7328" s="6">
        <v>84</v>
      </c>
      <c r="K7328" s="7">
        <v>4284</v>
      </c>
      <c r="L7328" s="7">
        <v>2270.52</v>
      </c>
      <c r="M7328" s="8">
        <v>0.53</v>
      </c>
      <c r="N7328" s="2" t="s">
        <v>82</v>
      </c>
      <c r="O7328">
        <f t="shared" si="912"/>
        <v>2021</v>
      </c>
      <c r="P7328">
        <f t="shared" si="913"/>
        <v>11</v>
      </c>
      <c r="Q7328" t="str">
        <f t="shared" si="914"/>
        <v>nov</v>
      </c>
      <c r="R7328" t="str">
        <f t="shared" si="915"/>
        <v>Delaware</v>
      </c>
      <c r="S7328" t="str">
        <f t="shared" si="916"/>
        <v>2021-11</v>
      </c>
      <c r="T7328">
        <f>IF(AND(COUNTIF(Calculs!$Q$2:$Q$12,$O7328)&gt;0,COUNTIF(Calculs!$S$2:$S$12,$E7328)&gt;0,COUNTIF(Calculs!$U$2:$U$12,$H7328)&gt;0),1,0)</f>
        <v>1</v>
      </c>
      <c r="U7328">
        <f t="shared" si="917"/>
        <v>4284</v>
      </c>
      <c r="V7328">
        <f t="shared" si="918"/>
        <v>84</v>
      </c>
      <c r="W7328">
        <f t="shared" si="919"/>
        <v>2270.52</v>
      </c>
    </row>
    <row r="7329" spans="1:23" ht="15.75" customHeight="1" x14ac:dyDescent="0.3">
      <c r="A7329" s="2" t="s">
        <v>33</v>
      </c>
      <c r="B7329" s="2">
        <v>1185732</v>
      </c>
      <c r="C7329" s="3">
        <v>44514</v>
      </c>
      <c r="D7329" s="12" t="str" cm="1">
        <f t="array" ref="D7329">_xlfn.SWITCH(WEEKDAY(C7329,2), 1, "Lundi", 2, "Mardi", 3, "Mercredi", 4, "Jeudi", 5, "Vendredi", 6, "Samedi", 7, "Dimanche", "Erreur")</f>
        <v>Dimanche</v>
      </c>
      <c r="E7329" s="2" t="s">
        <v>14</v>
      </c>
      <c r="F7329" s="2" t="s">
        <v>120</v>
      </c>
      <c r="G7329" s="2" t="s">
        <v>121</v>
      </c>
      <c r="H7329" s="4" t="s">
        <v>21</v>
      </c>
      <c r="I7329" s="5">
        <v>60</v>
      </c>
      <c r="J7329" s="6">
        <v>72</v>
      </c>
      <c r="K7329" s="7">
        <v>4320</v>
      </c>
      <c r="L7329" s="7">
        <v>1728</v>
      </c>
      <c r="M7329" s="8">
        <v>0.4</v>
      </c>
      <c r="N7329" s="2" t="s">
        <v>82</v>
      </c>
      <c r="O7329">
        <f t="shared" si="912"/>
        <v>2021</v>
      </c>
      <c r="P7329">
        <f t="shared" si="913"/>
        <v>11</v>
      </c>
      <c r="Q7329" t="str">
        <f t="shared" si="914"/>
        <v>nov</v>
      </c>
      <c r="R7329" t="str">
        <f t="shared" si="915"/>
        <v>Delaware</v>
      </c>
      <c r="S7329" t="str">
        <f t="shared" si="916"/>
        <v>2021-11</v>
      </c>
      <c r="T7329">
        <f>IF(AND(COUNTIF(Calculs!$Q$2:$Q$12,$O7329)&gt;0,COUNTIF(Calculs!$S$2:$S$12,$E7329)&gt;0,COUNTIF(Calculs!$U$2:$U$12,$H7329)&gt;0),1,0)</f>
        <v>1</v>
      </c>
      <c r="U7329">
        <f t="shared" si="917"/>
        <v>4320</v>
      </c>
      <c r="V7329">
        <f t="shared" si="918"/>
        <v>72</v>
      </c>
      <c r="W7329">
        <f t="shared" si="919"/>
        <v>1728</v>
      </c>
    </row>
    <row r="7330" spans="1:23" ht="15.75" customHeight="1" x14ac:dyDescent="0.3">
      <c r="A7330" s="2" t="s">
        <v>33</v>
      </c>
      <c r="B7330" s="2">
        <v>1185732</v>
      </c>
      <c r="C7330" s="3">
        <v>44514</v>
      </c>
      <c r="D7330" s="12" t="str" cm="1">
        <f t="array" ref="D7330">_xlfn.SWITCH(WEEKDAY(C7330,2), 1, "Lundi", 2, "Mardi", 3, "Mercredi", 4, "Jeudi", 5, "Vendredi", 6, "Samedi", 7, "Dimanche", "Erreur")</f>
        <v>Dimanche</v>
      </c>
      <c r="E7330" s="2" t="s">
        <v>14</v>
      </c>
      <c r="F7330" s="2" t="s">
        <v>120</v>
      </c>
      <c r="G7330" s="2" t="s">
        <v>121</v>
      </c>
      <c r="H7330" s="4" t="s">
        <v>22</v>
      </c>
      <c r="I7330" s="5">
        <v>64</v>
      </c>
      <c r="J7330" s="6">
        <v>98</v>
      </c>
      <c r="K7330" s="7">
        <v>6272</v>
      </c>
      <c r="L7330" s="7">
        <v>3449.6000000000004</v>
      </c>
      <c r="M7330" s="8">
        <v>0.55000000000000004</v>
      </c>
      <c r="N7330" s="2" t="s">
        <v>82</v>
      </c>
      <c r="O7330">
        <f t="shared" si="912"/>
        <v>2021</v>
      </c>
      <c r="P7330">
        <f t="shared" si="913"/>
        <v>11</v>
      </c>
      <c r="Q7330" t="str">
        <f t="shared" si="914"/>
        <v>nov</v>
      </c>
      <c r="R7330" t="str">
        <f t="shared" si="915"/>
        <v>Delaware</v>
      </c>
      <c r="S7330" t="str">
        <f t="shared" si="916"/>
        <v>2021-11</v>
      </c>
      <c r="T7330">
        <f>IF(AND(COUNTIF(Calculs!$Q$2:$Q$12,$O7330)&gt;0,COUNTIF(Calculs!$S$2:$S$12,$E7330)&gt;0,COUNTIF(Calculs!$U$2:$U$12,$H7330)&gt;0),1,0)</f>
        <v>1</v>
      </c>
      <c r="U7330">
        <f t="shared" si="917"/>
        <v>6272</v>
      </c>
      <c r="V7330">
        <f t="shared" si="918"/>
        <v>98</v>
      </c>
      <c r="W7330">
        <f t="shared" si="919"/>
        <v>3449.6000000000004</v>
      </c>
    </row>
    <row r="7331" spans="1:23" ht="15.75" customHeight="1" x14ac:dyDescent="0.3">
      <c r="A7331" s="2" t="s">
        <v>33</v>
      </c>
      <c r="B7331" s="2">
        <v>1185732</v>
      </c>
      <c r="C7331" s="3">
        <v>44543</v>
      </c>
      <c r="D7331" s="12" t="str" cm="1">
        <f t="array" ref="D7331">_xlfn.SWITCH(WEEKDAY(C7331,2), 1, "Lundi", 2, "Mardi", 3, "Mercredi", 4, "Jeudi", 5, "Vendredi", 6, "Samedi", 7, "Dimanche", "Erreur")</f>
        <v>Lundi</v>
      </c>
      <c r="E7331" s="2" t="s">
        <v>14</v>
      </c>
      <c r="F7331" s="2" t="s">
        <v>120</v>
      </c>
      <c r="G7331" s="2" t="s">
        <v>121</v>
      </c>
      <c r="H7331" s="4" t="s">
        <v>16</v>
      </c>
      <c r="I7331" s="5">
        <v>62</v>
      </c>
      <c r="J7331" s="6">
        <v>168</v>
      </c>
      <c r="K7331" s="7">
        <v>10416</v>
      </c>
      <c r="L7331" s="7">
        <v>4895.5199999999995</v>
      </c>
      <c r="M7331" s="8">
        <v>0.47</v>
      </c>
      <c r="N7331" s="2" t="s">
        <v>82</v>
      </c>
      <c r="O7331">
        <f t="shared" si="912"/>
        <v>2021</v>
      </c>
      <c r="P7331">
        <f t="shared" si="913"/>
        <v>12</v>
      </c>
      <c r="Q7331" t="str">
        <f t="shared" si="914"/>
        <v>déc</v>
      </c>
      <c r="R7331" t="str">
        <f t="shared" si="915"/>
        <v>Delaware</v>
      </c>
      <c r="S7331" t="str">
        <f t="shared" si="916"/>
        <v>2021-12</v>
      </c>
      <c r="T7331">
        <f>IF(AND(COUNTIF(Calculs!$Q$2:$Q$12,$O7331)&gt;0,COUNTIF(Calculs!$S$2:$S$12,$E7331)&gt;0,COUNTIF(Calculs!$U$2:$U$12,$H7331)&gt;0),1,0)</f>
        <v>1</v>
      </c>
      <c r="U7331">
        <f t="shared" si="917"/>
        <v>10416</v>
      </c>
      <c r="V7331">
        <f t="shared" si="918"/>
        <v>168</v>
      </c>
      <c r="W7331">
        <f t="shared" si="919"/>
        <v>4895.5199999999995</v>
      </c>
    </row>
    <row r="7332" spans="1:23" ht="15.75" customHeight="1" x14ac:dyDescent="0.3">
      <c r="A7332" s="2" t="s">
        <v>33</v>
      </c>
      <c r="B7332" s="2">
        <v>1185732</v>
      </c>
      <c r="C7332" s="3">
        <v>44543</v>
      </c>
      <c r="D7332" s="12" t="str" cm="1">
        <f t="array" ref="D7332">_xlfn.SWITCH(WEEKDAY(C7332,2), 1, "Lundi", 2, "Mardi", 3, "Mercredi", 4, "Jeudi", 5, "Vendredi", 6, "Samedi", 7, "Dimanche", "Erreur")</f>
        <v>Lundi</v>
      </c>
      <c r="E7332" s="2" t="s">
        <v>14</v>
      </c>
      <c r="F7332" s="2" t="s">
        <v>120</v>
      </c>
      <c r="G7332" s="2" t="s">
        <v>121</v>
      </c>
      <c r="H7332" s="4" t="s">
        <v>18</v>
      </c>
      <c r="I7332" s="5">
        <v>50</v>
      </c>
      <c r="J7332" s="6">
        <v>100</v>
      </c>
      <c r="K7332" s="7">
        <v>5000</v>
      </c>
      <c r="L7332" s="7">
        <v>2400</v>
      </c>
      <c r="M7332" s="8">
        <v>0.48</v>
      </c>
      <c r="N7332" s="2" t="s">
        <v>82</v>
      </c>
      <c r="O7332">
        <f t="shared" si="912"/>
        <v>2021</v>
      </c>
      <c r="P7332">
        <f t="shared" si="913"/>
        <v>12</v>
      </c>
      <c r="Q7332" t="str">
        <f t="shared" si="914"/>
        <v>déc</v>
      </c>
      <c r="R7332" t="str">
        <f t="shared" si="915"/>
        <v>Delaware</v>
      </c>
      <c r="S7332" t="str">
        <f t="shared" si="916"/>
        <v>2021-12</v>
      </c>
      <c r="T7332">
        <f>IF(AND(COUNTIF(Calculs!$Q$2:$Q$12,$O7332)&gt;0,COUNTIF(Calculs!$S$2:$S$12,$E7332)&gt;0,COUNTIF(Calculs!$U$2:$U$12,$H7332)&gt;0),1,0)</f>
        <v>1</v>
      </c>
      <c r="U7332">
        <f t="shared" si="917"/>
        <v>5000</v>
      </c>
      <c r="V7332">
        <f t="shared" si="918"/>
        <v>100</v>
      </c>
      <c r="W7332">
        <f t="shared" si="919"/>
        <v>2400</v>
      </c>
    </row>
    <row r="7333" spans="1:23" ht="15.75" customHeight="1" x14ac:dyDescent="0.3">
      <c r="A7333" s="2" t="s">
        <v>33</v>
      </c>
      <c r="B7333" s="2">
        <v>1185732</v>
      </c>
      <c r="C7333" s="3">
        <v>44543</v>
      </c>
      <c r="D7333" s="12" t="str" cm="1">
        <f t="array" ref="D7333">_xlfn.SWITCH(WEEKDAY(C7333,2), 1, "Lundi", 2, "Mardi", 3, "Mercredi", 4, "Jeudi", 5, "Vendredi", 6, "Samedi", 7, "Dimanche", "Erreur")</f>
        <v>Lundi</v>
      </c>
      <c r="E7333" s="2" t="s">
        <v>14</v>
      </c>
      <c r="F7333" s="2" t="s">
        <v>120</v>
      </c>
      <c r="G7333" s="2" t="s">
        <v>121</v>
      </c>
      <c r="H7333" s="4" t="s">
        <v>19</v>
      </c>
      <c r="I7333" s="5">
        <v>50</v>
      </c>
      <c r="J7333" s="6">
        <v>109</v>
      </c>
      <c r="K7333" s="7">
        <v>5450</v>
      </c>
      <c r="L7333" s="7">
        <v>2943</v>
      </c>
      <c r="M7333" s="8">
        <v>0.54</v>
      </c>
      <c r="N7333" s="2" t="s">
        <v>82</v>
      </c>
      <c r="O7333">
        <f t="shared" si="912"/>
        <v>2021</v>
      </c>
      <c r="P7333">
        <f t="shared" si="913"/>
        <v>12</v>
      </c>
      <c r="Q7333" t="str">
        <f t="shared" si="914"/>
        <v>déc</v>
      </c>
      <c r="R7333" t="str">
        <f t="shared" si="915"/>
        <v>Delaware</v>
      </c>
      <c r="S7333" t="str">
        <f t="shared" si="916"/>
        <v>2021-12</v>
      </c>
      <c r="T7333">
        <f>IF(AND(COUNTIF(Calculs!$Q$2:$Q$12,$O7333)&gt;0,COUNTIF(Calculs!$S$2:$S$12,$E7333)&gt;0,COUNTIF(Calculs!$U$2:$U$12,$H7333)&gt;0),1,0)</f>
        <v>1</v>
      </c>
      <c r="U7333">
        <f t="shared" si="917"/>
        <v>5450</v>
      </c>
      <c r="V7333">
        <f t="shared" si="918"/>
        <v>109</v>
      </c>
      <c r="W7333">
        <f t="shared" si="919"/>
        <v>2943</v>
      </c>
    </row>
    <row r="7334" spans="1:23" ht="15.75" customHeight="1" x14ac:dyDescent="0.3">
      <c r="A7334" s="2" t="s">
        <v>33</v>
      </c>
      <c r="B7334" s="2">
        <v>1185732</v>
      </c>
      <c r="C7334" s="3">
        <v>44543</v>
      </c>
      <c r="D7334" s="12" t="str" cm="1">
        <f t="array" ref="D7334">_xlfn.SWITCH(WEEKDAY(C7334,2), 1, "Lundi", 2, "Mardi", 3, "Mercredi", 4, "Jeudi", 5, "Vendredi", 6, "Samedi", 7, "Dimanche", "Erreur")</f>
        <v>Lundi</v>
      </c>
      <c r="E7334" s="2" t="s">
        <v>14</v>
      </c>
      <c r="F7334" s="2" t="s">
        <v>120</v>
      </c>
      <c r="G7334" s="2" t="s">
        <v>121</v>
      </c>
      <c r="H7334" s="4" t="s">
        <v>20</v>
      </c>
      <c r="I7334" s="5">
        <v>53</v>
      </c>
      <c r="J7334" s="6">
        <v>98</v>
      </c>
      <c r="K7334" s="7">
        <v>5194</v>
      </c>
      <c r="L7334" s="7">
        <v>2804.76</v>
      </c>
      <c r="M7334" s="8">
        <v>0.54</v>
      </c>
      <c r="N7334" s="2" t="s">
        <v>82</v>
      </c>
      <c r="O7334">
        <f t="shared" si="912"/>
        <v>2021</v>
      </c>
      <c r="P7334">
        <f t="shared" si="913"/>
        <v>12</v>
      </c>
      <c r="Q7334" t="str">
        <f t="shared" si="914"/>
        <v>déc</v>
      </c>
      <c r="R7334" t="str">
        <f t="shared" si="915"/>
        <v>Delaware</v>
      </c>
      <c r="S7334" t="str">
        <f t="shared" si="916"/>
        <v>2021-12</v>
      </c>
      <c r="T7334">
        <f>IF(AND(COUNTIF(Calculs!$Q$2:$Q$12,$O7334)&gt;0,COUNTIF(Calculs!$S$2:$S$12,$E7334)&gt;0,COUNTIF(Calculs!$U$2:$U$12,$H7334)&gt;0),1,0)</f>
        <v>1</v>
      </c>
      <c r="U7334">
        <f t="shared" si="917"/>
        <v>5194</v>
      </c>
      <c r="V7334">
        <f t="shared" si="918"/>
        <v>98</v>
      </c>
      <c r="W7334">
        <f t="shared" si="919"/>
        <v>2804.76</v>
      </c>
    </row>
    <row r="7335" spans="1:23" ht="15.75" customHeight="1" x14ac:dyDescent="0.3">
      <c r="A7335" s="2" t="s">
        <v>33</v>
      </c>
      <c r="B7335" s="2">
        <v>1185732</v>
      </c>
      <c r="C7335" s="3">
        <v>44543</v>
      </c>
      <c r="D7335" s="12" t="str" cm="1">
        <f t="array" ref="D7335">_xlfn.SWITCH(WEEKDAY(C7335,2), 1, "Lundi", 2, "Mardi", 3, "Mercredi", 4, "Jeudi", 5, "Vendredi", 6, "Samedi", 7, "Dimanche", "Erreur")</f>
        <v>Lundi</v>
      </c>
      <c r="E7335" s="2" t="s">
        <v>14</v>
      </c>
      <c r="F7335" s="2" t="s">
        <v>120</v>
      </c>
      <c r="G7335" s="2" t="s">
        <v>121</v>
      </c>
      <c r="H7335" s="4" t="s">
        <v>21</v>
      </c>
      <c r="I7335" s="5">
        <v>61</v>
      </c>
      <c r="J7335" s="6">
        <v>91</v>
      </c>
      <c r="K7335" s="7">
        <v>5551</v>
      </c>
      <c r="L7335" s="7">
        <v>2220.4</v>
      </c>
      <c r="M7335" s="8">
        <v>0.4</v>
      </c>
      <c r="N7335" s="2" t="s">
        <v>82</v>
      </c>
      <c r="O7335">
        <f t="shared" si="912"/>
        <v>2021</v>
      </c>
      <c r="P7335">
        <f t="shared" si="913"/>
        <v>12</v>
      </c>
      <c r="Q7335" t="str">
        <f t="shared" si="914"/>
        <v>déc</v>
      </c>
      <c r="R7335" t="str">
        <f t="shared" si="915"/>
        <v>Delaware</v>
      </c>
      <c r="S7335" t="str">
        <f t="shared" si="916"/>
        <v>2021-12</v>
      </c>
      <c r="T7335">
        <f>IF(AND(COUNTIF(Calculs!$Q$2:$Q$12,$O7335)&gt;0,COUNTIF(Calculs!$S$2:$S$12,$E7335)&gt;0,COUNTIF(Calculs!$U$2:$U$12,$H7335)&gt;0),1,0)</f>
        <v>1</v>
      </c>
      <c r="U7335">
        <f t="shared" si="917"/>
        <v>5551</v>
      </c>
      <c r="V7335">
        <f t="shared" si="918"/>
        <v>91</v>
      </c>
      <c r="W7335">
        <f t="shared" si="919"/>
        <v>2220.4</v>
      </c>
    </row>
    <row r="7336" spans="1:23" ht="15.75" customHeight="1" x14ac:dyDescent="0.3">
      <c r="A7336" s="2" t="s">
        <v>33</v>
      </c>
      <c r="B7336" s="2">
        <v>1185732</v>
      </c>
      <c r="C7336" s="3">
        <v>44543</v>
      </c>
      <c r="D7336" s="12" t="str" cm="1">
        <f t="array" ref="D7336">_xlfn.SWITCH(WEEKDAY(C7336,2), 1, "Lundi", 2, "Mardi", 3, "Mercredi", 4, "Jeudi", 5, "Vendredi", 6, "Samedi", 7, "Dimanche", "Erreur")</f>
        <v>Lundi</v>
      </c>
      <c r="E7336" s="2" t="s">
        <v>14</v>
      </c>
      <c r="F7336" s="2" t="s">
        <v>120</v>
      </c>
      <c r="G7336" s="2" t="s">
        <v>121</v>
      </c>
      <c r="H7336" s="4" t="s">
        <v>22</v>
      </c>
      <c r="I7336" s="5">
        <v>65</v>
      </c>
      <c r="J7336" s="6">
        <v>123</v>
      </c>
      <c r="K7336" s="7">
        <v>7995</v>
      </c>
      <c r="L7336" s="7">
        <v>3997.5</v>
      </c>
      <c r="M7336" s="8">
        <v>0.5</v>
      </c>
      <c r="N7336" s="2" t="s">
        <v>82</v>
      </c>
      <c r="O7336">
        <f t="shared" si="912"/>
        <v>2021</v>
      </c>
      <c r="P7336">
        <f t="shared" si="913"/>
        <v>12</v>
      </c>
      <c r="Q7336" t="str">
        <f t="shared" si="914"/>
        <v>déc</v>
      </c>
      <c r="R7336" t="str">
        <f t="shared" si="915"/>
        <v>Delaware</v>
      </c>
      <c r="S7336" t="str">
        <f t="shared" si="916"/>
        <v>2021-12</v>
      </c>
      <c r="T7336">
        <f>IF(AND(COUNTIF(Calculs!$Q$2:$Q$12,$O7336)&gt;0,COUNTIF(Calculs!$S$2:$S$12,$E7336)&gt;0,COUNTIF(Calculs!$U$2:$U$12,$H7336)&gt;0),1,0)</f>
        <v>1</v>
      </c>
      <c r="U7336">
        <f t="shared" si="917"/>
        <v>7995</v>
      </c>
      <c r="V7336">
        <f t="shared" si="918"/>
        <v>123</v>
      </c>
      <c r="W7336">
        <f t="shared" si="919"/>
        <v>3997.5</v>
      </c>
    </row>
    <row r="7337" spans="1:23" ht="15.75" customHeight="1" x14ac:dyDescent="0.3">
      <c r="A7337" s="2" t="s">
        <v>33</v>
      </c>
      <c r="B7337" s="2">
        <v>1185732</v>
      </c>
      <c r="C7337" s="3">
        <v>44206</v>
      </c>
      <c r="D7337" s="12" t="str" cm="1">
        <f t="array" ref="D7337">_xlfn.SWITCH(WEEKDAY(C7337,2), 1, "Lundi", 2, "Mardi", 3, "Mercredi", 4, "Jeudi", 5, "Vendredi", 6, "Samedi", 7, "Dimanche", "Erreur")</f>
        <v>Dimanche</v>
      </c>
      <c r="E7337" s="2" t="s">
        <v>14</v>
      </c>
      <c r="F7337" s="2" t="s">
        <v>120</v>
      </c>
      <c r="G7337" s="2" t="s">
        <v>121</v>
      </c>
      <c r="H7337" s="4" t="s">
        <v>16</v>
      </c>
      <c r="I7337" s="5">
        <v>32</v>
      </c>
      <c r="J7337" s="6">
        <v>138</v>
      </c>
      <c r="K7337" s="7">
        <v>4416</v>
      </c>
      <c r="L7337" s="7">
        <v>2208</v>
      </c>
      <c r="M7337" s="8">
        <v>0.5</v>
      </c>
      <c r="N7337" s="2" t="s">
        <v>82</v>
      </c>
      <c r="O7337">
        <f t="shared" si="912"/>
        <v>2021</v>
      </c>
      <c r="P7337">
        <f t="shared" si="913"/>
        <v>1</v>
      </c>
      <c r="Q7337" t="str">
        <f t="shared" si="914"/>
        <v>janv</v>
      </c>
      <c r="R7337" t="str">
        <f t="shared" si="915"/>
        <v>Delaware</v>
      </c>
      <c r="S7337" t="str">
        <f t="shared" si="916"/>
        <v>2021-01</v>
      </c>
      <c r="T7337">
        <f>IF(AND(COUNTIF(Calculs!$Q$2:$Q$12,$O7337)&gt;0,COUNTIF(Calculs!$S$2:$S$12,$E7337)&gt;0,COUNTIF(Calculs!$U$2:$U$12,$H7337)&gt;0),1,0)</f>
        <v>1</v>
      </c>
      <c r="U7337">
        <f t="shared" si="917"/>
        <v>4416</v>
      </c>
      <c r="V7337">
        <f t="shared" si="918"/>
        <v>138</v>
      </c>
      <c r="W7337">
        <f t="shared" si="919"/>
        <v>2208</v>
      </c>
    </row>
    <row r="7338" spans="1:23" ht="15.75" customHeight="1" x14ac:dyDescent="0.3">
      <c r="A7338" s="2" t="s">
        <v>33</v>
      </c>
      <c r="B7338" s="2">
        <v>1185732</v>
      </c>
      <c r="C7338" s="3">
        <v>44206</v>
      </c>
      <c r="D7338" s="12" t="str" cm="1">
        <f t="array" ref="D7338">_xlfn.SWITCH(WEEKDAY(C7338,2), 1, "Lundi", 2, "Mardi", 3, "Mercredi", 4, "Jeudi", 5, "Vendredi", 6, "Samedi", 7, "Dimanche", "Erreur")</f>
        <v>Dimanche</v>
      </c>
      <c r="E7338" s="2" t="s">
        <v>14</v>
      </c>
      <c r="F7338" s="2" t="s">
        <v>120</v>
      </c>
      <c r="G7338" s="2" t="s">
        <v>121</v>
      </c>
      <c r="H7338" s="4" t="s">
        <v>18</v>
      </c>
      <c r="I7338" s="5">
        <v>33</v>
      </c>
      <c r="J7338" s="6">
        <v>77</v>
      </c>
      <c r="K7338" s="7">
        <v>2541</v>
      </c>
      <c r="L7338" s="7">
        <v>1194.27</v>
      </c>
      <c r="M7338" s="8">
        <v>0.47</v>
      </c>
      <c r="N7338" s="2" t="s">
        <v>82</v>
      </c>
      <c r="O7338">
        <f t="shared" si="912"/>
        <v>2021</v>
      </c>
      <c r="P7338">
        <f t="shared" si="913"/>
        <v>1</v>
      </c>
      <c r="Q7338" t="str">
        <f t="shared" si="914"/>
        <v>janv</v>
      </c>
      <c r="R7338" t="str">
        <f t="shared" si="915"/>
        <v>Delaware</v>
      </c>
      <c r="S7338" t="str">
        <f t="shared" si="916"/>
        <v>2021-01</v>
      </c>
      <c r="T7338">
        <f>IF(AND(COUNTIF(Calculs!$Q$2:$Q$12,$O7338)&gt;0,COUNTIF(Calculs!$S$2:$S$12,$E7338)&gt;0,COUNTIF(Calculs!$U$2:$U$12,$H7338)&gt;0),1,0)</f>
        <v>1</v>
      </c>
      <c r="U7338">
        <f t="shared" si="917"/>
        <v>2541</v>
      </c>
      <c r="V7338">
        <f t="shared" si="918"/>
        <v>77</v>
      </c>
      <c r="W7338">
        <f t="shared" si="919"/>
        <v>1194.27</v>
      </c>
    </row>
    <row r="7339" spans="1:23" ht="15.75" customHeight="1" x14ac:dyDescent="0.3">
      <c r="A7339" s="2" t="s">
        <v>33</v>
      </c>
      <c r="B7339" s="2">
        <v>1185732</v>
      </c>
      <c r="C7339" s="3">
        <v>44206</v>
      </c>
      <c r="D7339" s="12" t="str" cm="1">
        <f t="array" ref="D7339">_xlfn.SWITCH(WEEKDAY(C7339,2), 1, "Lundi", 2, "Mardi", 3, "Mercredi", 4, "Jeudi", 5, "Vendredi", 6, "Samedi", 7, "Dimanche", "Erreur")</f>
        <v>Dimanche</v>
      </c>
      <c r="E7339" s="2" t="s">
        <v>14</v>
      </c>
      <c r="F7339" s="2" t="s">
        <v>120</v>
      </c>
      <c r="G7339" s="2" t="s">
        <v>121</v>
      </c>
      <c r="H7339" s="4" t="s">
        <v>19</v>
      </c>
      <c r="I7339" s="5">
        <v>24</v>
      </c>
      <c r="J7339" s="6">
        <v>72</v>
      </c>
      <c r="K7339" s="7">
        <v>1728</v>
      </c>
      <c r="L7339" s="7">
        <v>881.28</v>
      </c>
      <c r="M7339" s="8">
        <v>0.51</v>
      </c>
      <c r="N7339" s="2" t="s">
        <v>82</v>
      </c>
      <c r="O7339">
        <f t="shared" si="912"/>
        <v>2021</v>
      </c>
      <c r="P7339">
        <f t="shared" si="913"/>
        <v>1</v>
      </c>
      <c r="Q7339" t="str">
        <f t="shared" si="914"/>
        <v>janv</v>
      </c>
      <c r="R7339" t="str">
        <f t="shared" si="915"/>
        <v>Delaware</v>
      </c>
      <c r="S7339" t="str">
        <f t="shared" si="916"/>
        <v>2021-01</v>
      </c>
      <c r="T7339">
        <f>IF(AND(COUNTIF(Calculs!$Q$2:$Q$12,$O7339)&gt;0,COUNTIF(Calculs!$S$2:$S$12,$E7339)&gt;0,COUNTIF(Calculs!$U$2:$U$12,$H7339)&gt;0),1,0)</f>
        <v>1</v>
      </c>
      <c r="U7339">
        <f t="shared" si="917"/>
        <v>1728</v>
      </c>
      <c r="V7339">
        <f t="shared" si="918"/>
        <v>72</v>
      </c>
      <c r="W7339">
        <f t="shared" si="919"/>
        <v>881.28</v>
      </c>
    </row>
    <row r="7340" spans="1:23" ht="15.75" customHeight="1" x14ac:dyDescent="0.3">
      <c r="A7340" s="2" t="s">
        <v>33</v>
      </c>
      <c r="B7340" s="2">
        <v>1185732</v>
      </c>
      <c r="C7340" s="3">
        <v>44206</v>
      </c>
      <c r="D7340" s="12" t="str" cm="1">
        <f t="array" ref="D7340">_xlfn.SWITCH(WEEKDAY(C7340,2), 1, "Lundi", 2, "Mardi", 3, "Mercredi", 4, "Jeudi", 5, "Vendredi", 6, "Samedi", 7, "Dimanche", "Erreur")</f>
        <v>Dimanche</v>
      </c>
      <c r="E7340" s="2" t="s">
        <v>14</v>
      </c>
      <c r="F7340" s="2" t="s">
        <v>120</v>
      </c>
      <c r="G7340" s="2" t="s">
        <v>121</v>
      </c>
      <c r="H7340" s="4" t="s">
        <v>20</v>
      </c>
      <c r="I7340" s="5">
        <v>27</v>
      </c>
      <c r="J7340" s="6">
        <v>38</v>
      </c>
      <c r="K7340" s="7">
        <v>1026</v>
      </c>
      <c r="L7340" s="7">
        <v>513</v>
      </c>
      <c r="M7340" s="8">
        <v>0.5</v>
      </c>
      <c r="N7340" s="2" t="s">
        <v>82</v>
      </c>
      <c r="O7340">
        <f t="shared" si="912"/>
        <v>2021</v>
      </c>
      <c r="P7340">
        <f t="shared" si="913"/>
        <v>1</v>
      </c>
      <c r="Q7340" t="str">
        <f t="shared" si="914"/>
        <v>janv</v>
      </c>
      <c r="R7340" t="str">
        <f t="shared" si="915"/>
        <v>Delaware</v>
      </c>
      <c r="S7340" t="str">
        <f t="shared" si="916"/>
        <v>2021-01</v>
      </c>
      <c r="T7340">
        <f>IF(AND(COUNTIF(Calculs!$Q$2:$Q$12,$O7340)&gt;0,COUNTIF(Calculs!$S$2:$S$12,$E7340)&gt;0,COUNTIF(Calculs!$U$2:$U$12,$H7340)&gt;0),1,0)</f>
        <v>1</v>
      </c>
      <c r="U7340">
        <f t="shared" si="917"/>
        <v>1026</v>
      </c>
      <c r="V7340">
        <f t="shared" si="918"/>
        <v>38</v>
      </c>
      <c r="W7340">
        <f t="shared" si="919"/>
        <v>513</v>
      </c>
    </row>
    <row r="7341" spans="1:23" ht="15.75" customHeight="1" x14ac:dyDescent="0.3">
      <c r="A7341" s="2" t="s">
        <v>33</v>
      </c>
      <c r="B7341" s="2">
        <v>1185732</v>
      </c>
      <c r="C7341" s="3">
        <v>44206</v>
      </c>
      <c r="D7341" s="12" t="str" cm="1">
        <f t="array" ref="D7341">_xlfn.SWITCH(WEEKDAY(C7341,2), 1, "Lundi", 2, "Mardi", 3, "Mercredi", 4, "Jeudi", 5, "Vendredi", 6, "Samedi", 7, "Dimanche", "Erreur")</f>
        <v>Dimanche</v>
      </c>
      <c r="E7341" s="2" t="s">
        <v>14</v>
      </c>
      <c r="F7341" s="2" t="s">
        <v>120</v>
      </c>
      <c r="G7341" s="2" t="s">
        <v>121</v>
      </c>
      <c r="H7341" s="4" t="s">
        <v>21</v>
      </c>
      <c r="I7341" s="5">
        <v>41</v>
      </c>
      <c r="J7341" s="6">
        <v>47</v>
      </c>
      <c r="K7341" s="7">
        <v>1927</v>
      </c>
      <c r="L7341" s="7">
        <v>770.80000000000007</v>
      </c>
      <c r="M7341" s="8">
        <v>0.4</v>
      </c>
      <c r="N7341" s="2" t="s">
        <v>82</v>
      </c>
      <c r="O7341">
        <f t="shared" si="912"/>
        <v>2021</v>
      </c>
      <c r="P7341">
        <f t="shared" si="913"/>
        <v>1</v>
      </c>
      <c r="Q7341" t="str">
        <f t="shared" si="914"/>
        <v>janv</v>
      </c>
      <c r="R7341" t="str">
        <f t="shared" si="915"/>
        <v>Delaware</v>
      </c>
      <c r="S7341" t="str">
        <f t="shared" si="916"/>
        <v>2021-01</v>
      </c>
      <c r="T7341">
        <f>IF(AND(COUNTIF(Calculs!$Q$2:$Q$12,$O7341)&gt;0,COUNTIF(Calculs!$S$2:$S$12,$E7341)&gt;0,COUNTIF(Calculs!$U$2:$U$12,$H7341)&gt;0),1,0)</f>
        <v>1</v>
      </c>
      <c r="U7341">
        <f t="shared" si="917"/>
        <v>1927</v>
      </c>
      <c r="V7341">
        <f t="shared" si="918"/>
        <v>47</v>
      </c>
      <c r="W7341">
        <f t="shared" si="919"/>
        <v>770.80000000000007</v>
      </c>
    </row>
    <row r="7342" spans="1:23" ht="15.75" customHeight="1" x14ac:dyDescent="0.3">
      <c r="A7342" s="2" t="s">
        <v>33</v>
      </c>
      <c r="B7342" s="2">
        <v>1185732</v>
      </c>
      <c r="C7342" s="3">
        <v>44206</v>
      </c>
      <c r="D7342" s="12" t="str" cm="1">
        <f t="array" ref="D7342">_xlfn.SWITCH(WEEKDAY(C7342,2), 1, "Lundi", 2, "Mardi", 3, "Mercredi", 4, "Jeudi", 5, "Vendredi", 6, "Samedi", 7, "Dimanche", "Erreur")</f>
        <v>Dimanche</v>
      </c>
      <c r="E7342" s="2" t="s">
        <v>14</v>
      </c>
      <c r="F7342" s="2" t="s">
        <v>120</v>
      </c>
      <c r="G7342" s="2" t="s">
        <v>121</v>
      </c>
      <c r="H7342" s="4" t="s">
        <v>22</v>
      </c>
      <c r="I7342" s="5">
        <v>33</v>
      </c>
      <c r="J7342" s="6">
        <v>69</v>
      </c>
      <c r="K7342" s="7">
        <v>2277</v>
      </c>
      <c r="L7342" s="7">
        <v>1252.3500000000001</v>
      </c>
      <c r="M7342" s="8">
        <v>0.55000000000000004</v>
      </c>
      <c r="N7342" s="2" t="s">
        <v>82</v>
      </c>
      <c r="O7342">
        <f t="shared" si="912"/>
        <v>2021</v>
      </c>
      <c r="P7342">
        <f t="shared" si="913"/>
        <v>1</v>
      </c>
      <c r="Q7342" t="str">
        <f t="shared" si="914"/>
        <v>janv</v>
      </c>
      <c r="R7342" t="str">
        <f t="shared" si="915"/>
        <v>Delaware</v>
      </c>
      <c r="S7342" t="str">
        <f t="shared" si="916"/>
        <v>2021-01</v>
      </c>
      <c r="T7342">
        <f>IF(AND(COUNTIF(Calculs!$Q$2:$Q$12,$O7342)&gt;0,COUNTIF(Calculs!$S$2:$S$12,$E7342)&gt;0,COUNTIF(Calculs!$U$2:$U$12,$H7342)&gt;0),1,0)</f>
        <v>1</v>
      </c>
      <c r="U7342">
        <f t="shared" si="917"/>
        <v>2277</v>
      </c>
      <c r="V7342">
        <f t="shared" si="918"/>
        <v>69</v>
      </c>
      <c r="W7342">
        <f t="shared" si="919"/>
        <v>1252.3500000000001</v>
      </c>
    </row>
    <row r="7343" spans="1:23" ht="15.75" customHeight="1" x14ac:dyDescent="0.3">
      <c r="A7343" s="2" t="s">
        <v>33</v>
      </c>
      <c r="B7343" s="2">
        <v>1185732</v>
      </c>
      <c r="C7343" s="3">
        <v>44235</v>
      </c>
      <c r="D7343" s="12" t="str" cm="1">
        <f t="array" ref="D7343">_xlfn.SWITCH(WEEKDAY(C7343,2), 1, "Lundi", 2, "Mardi", 3, "Mercredi", 4, "Jeudi", 5, "Vendredi", 6, "Samedi", 7, "Dimanche", "Erreur")</f>
        <v>Lundi</v>
      </c>
      <c r="E7343" s="2" t="s">
        <v>14</v>
      </c>
      <c r="F7343" s="2" t="s">
        <v>120</v>
      </c>
      <c r="G7343" s="2" t="s">
        <v>121</v>
      </c>
      <c r="H7343" s="4" t="s">
        <v>16</v>
      </c>
      <c r="I7343" s="5">
        <v>34</v>
      </c>
      <c r="J7343" s="6">
        <v>147</v>
      </c>
      <c r="K7343" s="7">
        <v>4998</v>
      </c>
      <c r="L7343" s="7">
        <v>2399.04</v>
      </c>
      <c r="M7343" s="8">
        <v>0.48</v>
      </c>
      <c r="N7343" s="2" t="s">
        <v>82</v>
      </c>
      <c r="O7343">
        <f t="shared" si="912"/>
        <v>2021</v>
      </c>
      <c r="P7343">
        <f t="shared" si="913"/>
        <v>2</v>
      </c>
      <c r="Q7343" t="str">
        <f t="shared" si="914"/>
        <v>févr</v>
      </c>
      <c r="R7343" t="str">
        <f t="shared" si="915"/>
        <v>Delaware</v>
      </c>
      <c r="S7343" t="str">
        <f t="shared" si="916"/>
        <v>2021-02</v>
      </c>
      <c r="T7343">
        <f>IF(AND(COUNTIF(Calculs!$Q$2:$Q$12,$O7343)&gt;0,COUNTIF(Calculs!$S$2:$S$12,$E7343)&gt;0,COUNTIF(Calculs!$U$2:$U$12,$H7343)&gt;0),1,0)</f>
        <v>1</v>
      </c>
      <c r="U7343">
        <f t="shared" si="917"/>
        <v>4998</v>
      </c>
      <c r="V7343">
        <f t="shared" si="918"/>
        <v>147</v>
      </c>
      <c r="W7343">
        <f t="shared" si="919"/>
        <v>2399.04</v>
      </c>
    </row>
    <row r="7344" spans="1:23" ht="15.75" customHeight="1" x14ac:dyDescent="0.3">
      <c r="A7344" s="2" t="s">
        <v>33</v>
      </c>
      <c r="B7344" s="2">
        <v>1185732</v>
      </c>
      <c r="C7344" s="3">
        <v>44235</v>
      </c>
      <c r="D7344" s="12" t="str" cm="1">
        <f t="array" ref="D7344">_xlfn.SWITCH(WEEKDAY(C7344,2), 1, "Lundi", 2, "Mardi", 3, "Mercredi", 4, "Jeudi", 5, "Vendredi", 6, "Samedi", 7, "Dimanche", "Erreur")</f>
        <v>Lundi</v>
      </c>
      <c r="E7344" s="2" t="s">
        <v>14</v>
      </c>
      <c r="F7344" s="2" t="s">
        <v>120</v>
      </c>
      <c r="G7344" s="2" t="s">
        <v>121</v>
      </c>
      <c r="H7344" s="4" t="s">
        <v>18</v>
      </c>
      <c r="I7344" s="5">
        <v>32</v>
      </c>
      <c r="J7344" s="6">
        <v>53</v>
      </c>
      <c r="K7344" s="7">
        <v>1696</v>
      </c>
      <c r="L7344" s="7">
        <v>848</v>
      </c>
      <c r="M7344" s="8">
        <v>0.5</v>
      </c>
      <c r="N7344" s="2" t="s">
        <v>82</v>
      </c>
      <c r="O7344">
        <f t="shared" si="912"/>
        <v>2021</v>
      </c>
      <c r="P7344">
        <f t="shared" si="913"/>
        <v>2</v>
      </c>
      <c r="Q7344" t="str">
        <f t="shared" si="914"/>
        <v>févr</v>
      </c>
      <c r="R7344" t="str">
        <f t="shared" si="915"/>
        <v>Delaware</v>
      </c>
      <c r="S7344" t="str">
        <f t="shared" si="916"/>
        <v>2021-02</v>
      </c>
      <c r="T7344">
        <f>IF(AND(COUNTIF(Calculs!$Q$2:$Q$12,$O7344)&gt;0,COUNTIF(Calculs!$S$2:$S$12,$E7344)&gt;0,COUNTIF(Calculs!$U$2:$U$12,$H7344)&gt;0),1,0)</f>
        <v>1</v>
      </c>
      <c r="U7344">
        <f t="shared" si="917"/>
        <v>1696</v>
      </c>
      <c r="V7344">
        <f t="shared" si="918"/>
        <v>53</v>
      </c>
      <c r="W7344">
        <f t="shared" si="919"/>
        <v>848</v>
      </c>
    </row>
    <row r="7345" spans="1:23" ht="15.75" customHeight="1" x14ac:dyDescent="0.3">
      <c r="A7345" s="2" t="s">
        <v>33</v>
      </c>
      <c r="B7345" s="2">
        <v>1185732</v>
      </c>
      <c r="C7345" s="3">
        <v>44235</v>
      </c>
      <c r="D7345" s="12" t="str" cm="1">
        <f t="array" ref="D7345">_xlfn.SWITCH(WEEKDAY(C7345,2), 1, "Lundi", 2, "Mardi", 3, "Mercredi", 4, "Jeudi", 5, "Vendredi", 6, "Samedi", 7, "Dimanche", "Erreur")</f>
        <v>Lundi</v>
      </c>
      <c r="E7345" s="2" t="s">
        <v>14</v>
      </c>
      <c r="F7345" s="2" t="s">
        <v>120</v>
      </c>
      <c r="G7345" s="2" t="s">
        <v>121</v>
      </c>
      <c r="H7345" s="4" t="s">
        <v>19</v>
      </c>
      <c r="I7345" s="5">
        <v>24</v>
      </c>
      <c r="J7345" s="6">
        <v>63</v>
      </c>
      <c r="K7345" s="7">
        <v>1512</v>
      </c>
      <c r="L7345" s="7">
        <v>771.12</v>
      </c>
      <c r="M7345" s="8">
        <v>0.51</v>
      </c>
      <c r="N7345" s="2" t="s">
        <v>82</v>
      </c>
      <c r="O7345">
        <f t="shared" si="912"/>
        <v>2021</v>
      </c>
      <c r="P7345">
        <f t="shared" si="913"/>
        <v>2</v>
      </c>
      <c r="Q7345" t="str">
        <f t="shared" si="914"/>
        <v>févr</v>
      </c>
      <c r="R7345" t="str">
        <f t="shared" si="915"/>
        <v>Delaware</v>
      </c>
      <c r="S7345" t="str">
        <f t="shared" si="916"/>
        <v>2021-02</v>
      </c>
      <c r="T7345">
        <f>IF(AND(COUNTIF(Calculs!$Q$2:$Q$12,$O7345)&gt;0,COUNTIF(Calculs!$S$2:$S$12,$E7345)&gt;0,COUNTIF(Calculs!$U$2:$U$12,$H7345)&gt;0),1,0)</f>
        <v>1</v>
      </c>
      <c r="U7345">
        <f t="shared" si="917"/>
        <v>1512</v>
      </c>
      <c r="V7345">
        <f t="shared" si="918"/>
        <v>63</v>
      </c>
      <c r="W7345">
        <f t="shared" si="919"/>
        <v>771.12</v>
      </c>
    </row>
    <row r="7346" spans="1:23" ht="15.75" customHeight="1" x14ac:dyDescent="0.3">
      <c r="A7346" s="2" t="s">
        <v>33</v>
      </c>
      <c r="B7346" s="2">
        <v>1185732</v>
      </c>
      <c r="C7346" s="3">
        <v>44235</v>
      </c>
      <c r="D7346" s="12" t="str" cm="1">
        <f t="array" ref="D7346">_xlfn.SWITCH(WEEKDAY(C7346,2), 1, "Lundi", 2, "Mardi", 3, "Mercredi", 4, "Jeudi", 5, "Vendredi", 6, "Samedi", 7, "Dimanche", "Erreur")</f>
        <v>Lundi</v>
      </c>
      <c r="E7346" s="2" t="s">
        <v>14</v>
      </c>
      <c r="F7346" s="2" t="s">
        <v>122</v>
      </c>
      <c r="G7346" s="2" t="s">
        <v>123</v>
      </c>
      <c r="H7346" s="4" t="s">
        <v>20</v>
      </c>
      <c r="I7346" s="5">
        <v>29</v>
      </c>
      <c r="J7346" s="6">
        <v>30</v>
      </c>
      <c r="K7346" s="7">
        <v>870</v>
      </c>
      <c r="L7346" s="7">
        <v>461.1</v>
      </c>
      <c r="M7346" s="8">
        <v>0.53</v>
      </c>
      <c r="N7346" s="2" t="s">
        <v>82</v>
      </c>
      <c r="O7346">
        <f t="shared" si="912"/>
        <v>2021</v>
      </c>
      <c r="P7346">
        <f t="shared" si="913"/>
        <v>2</v>
      </c>
      <c r="Q7346" t="str">
        <f t="shared" si="914"/>
        <v>févr</v>
      </c>
      <c r="R7346" t="str">
        <f t="shared" si="915"/>
        <v>New Jersey</v>
      </c>
      <c r="S7346" t="str">
        <f t="shared" si="916"/>
        <v>2021-02</v>
      </c>
      <c r="T7346">
        <f>IF(AND(COUNTIF(Calculs!$Q$2:$Q$12,$O7346)&gt;0,COUNTIF(Calculs!$S$2:$S$12,$E7346)&gt;0,COUNTIF(Calculs!$U$2:$U$12,$H7346)&gt;0),1,0)</f>
        <v>1</v>
      </c>
      <c r="U7346">
        <f t="shared" si="917"/>
        <v>870</v>
      </c>
      <c r="V7346">
        <f t="shared" si="918"/>
        <v>30</v>
      </c>
      <c r="W7346">
        <f t="shared" si="919"/>
        <v>461.1</v>
      </c>
    </row>
    <row r="7347" spans="1:23" ht="15.75" customHeight="1" x14ac:dyDescent="0.3">
      <c r="A7347" s="2" t="s">
        <v>33</v>
      </c>
      <c r="B7347" s="2">
        <v>1185732</v>
      </c>
      <c r="C7347" s="3">
        <v>44235</v>
      </c>
      <c r="D7347" s="12" t="str" cm="1">
        <f t="array" ref="D7347">_xlfn.SWITCH(WEEKDAY(C7347,2), 1, "Lundi", 2, "Mardi", 3, "Mercredi", 4, "Jeudi", 5, "Vendredi", 6, "Samedi", 7, "Dimanche", "Erreur")</f>
        <v>Lundi</v>
      </c>
      <c r="E7347" s="2" t="s">
        <v>14</v>
      </c>
      <c r="F7347" s="2" t="s">
        <v>122</v>
      </c>
      <c r="G7347" s="2" t="s">
        <v>123</v>
      </c>
      <c r="H7347" s="4" t="s">
        <v>21</v>
      </c>
      <c r="I7347" s="5">
        <v>41</v>
      </c>
      <c r="J7347" s="6">
        <v>47</v>
      </c>
      <c r="K7347" s="7">
        <v>1927</v>
      </c>
      <c r="L7347" s="7">
        <v>770.80000000000007</v>
      </c>
      <c r="M7347" s="8">
        <v>0.4</v>
      </c>
      <c r="N7347" s="2" t="s">
        <v>82</v>
      </c>
      <c r="O7347">
        <f t="shared" si="912"/>
        <v>2021</v>
      </c>
      <c r="P7347">
        <f t="shared" si="913"/>
        <v>2</v>
      </c>
      <c r="Q7347" t="str">
        <f t="shared" si="914"/>
        <v>févr</v>
      </c>
      <c r="R7347" t="str">
        <f t="shared" si="915"/>
        <v>New Jersey</v>
      </c>
      <c r="S7347" t="str">
        <f t="shared" si="916"/>
        <v>2021-02</v>
      </c>
      <c r="T7347">
        <f>IF(AND(COUNTIF(Calculs!$Q$2:$Q$12,$O7347)&gt;0,COUNTIF(Calculs!$S$2:$S$12,$E7347)&gt;0,COUNTIF(Calculs!$U$2:$U$12,$H7347)&gt;0),1,0)</f>
        <v>1</v>
      </c>
      <c r="U7347">
        <f t="shared" si="917"/>
        <v>1927</v>
      </c>
      <c r="V7347">
        <f t="shared" si="918"/>
        <v>47</v>
      </c>
      <c r="W7347">
        <f t="shared" si="919"/>
        <v>770.80000000000007</v>
      </c>
    </row>
    <row r="7348" spans="1:23" ht="15.75" customHeight="1" x14ac:dyDescent="0.3">
      <c r="A7348" s="2" t="s">
        <v>33</v>
      </c>
      <c r="B7348" s="2">
        <v>1185732</v>
      </c>
      <c r="C7348" s="3">
        <v>44235</v>
      </c>
      <c r="D7348" s="12" t="str" cm="1">
        <f t="array" ref="D7348">_xlfn.SWITCH(WEEKDAY(C7348,2), 1, "Lundi", 2, "Mardi", 3, "Mercredi", 4, "Jeudi", 5, "Vendredi", 6, "Samedi", 7, "Dimanche", "Erreur")</f>
        <v>Lundi</v>
      </c>
      <c r="E7348" s="2" t="s">
        <v>14</v>
      </c>
      <c r="F7348" s="2" t="s">
        <v>122</v>
      </c>
      <c r="G7348" s="2" t="s">
        <v>123</v>
      </c>
      <c r="H7348" s="4" t="s">
        <v>22</v>
      </c>
      <c r="I7348" s="5">
        <v>32</v>
      </c>
      <c r="J7348" s="6">
        <v>74</v>
      </c>
      <c r="K7348" s="7">
        <v>2368</v>
      </c>
      <c r="L7348" s="7">
        <v>1255.04</v>
      </c>
      <c r="M7348" s="8">
        <v>0.53</v>
      </c>
      <c r="N7348" s="2" t="s">
        <v>82</v>
      </c>
      <c r="O7348">
        <f t="shared" si="912"/>
        <v>2021</v>
      </c>
      <c r="P7348">
        <f t="shared" si="913"/>
        <v>2</v>
      </c>
      <c r="Q7348" t="str">
        <f t="shared" si="914"/>
        <v>févr</v>
      </c>
      <c r="R7348" t="str">
        <f t="shared" si="915"/>
        <v>New Jersey</v>
      </c>
      <c r="S7348" t="str">
        <f t="shared" si="916"/>
        <v>2021-02</v>
      </c>
      <c r="T7348">
        <f>IF(AND(COUNTIF(Calculs!$Q$2:$Q$12,$O7348)&gt;0,COUNTIF(Calculs!$S$2:$S$12,$E7348)&gt;0,COUNTIF(Calculs!$U$2:$U$12,$H7348)&gt;0),1,0)</f>
        <v>1</v>
      </c>
      <c r="U7348">
        <f t="shared" si="917"/>
        <v>2368</v>
      </c>
      <c r="V7348">
        <f t="shared" si="918"/>
        <v>74</v>
      </c>
      <c r="W7348">
        <f t="shared" si="919"/>
        <v>1255.04</v>
      </c>
    </row>
    <row r="7349" spans="1:23" ht="15.75" customHeight="1" x14ac:dyDescent="0.3">
      <c r="A7349" s="2" t="s">
        <v>33</v>
      </c>
      <c r="B7349" s="2">
        <v>1185732</v>
      </c>
      <c r="C7349" s="3">
        <v>44261</v>
      </c>
      <c r="D7349" s="12" t="str" cm="1">
        <f t="array" ref="D7349">_xlfn.SWITCH(WEEKDAY(C7349,2), 1, "Lundi", 2, "Mardi", 3, "Mercredi", 4, "Jeudi", 5, "Vendredi", 6, "Samedi", 7, "Dimanche", "Erreur")</f>
        <v>Samedi</v>
      </c>
      <c r="E7349" s="2" t="s">
        <v>14</v>
      </c>
      <c r="F7349" s="2" t="s">
        <v>122</v>
      </c>
      <c r="G7349" s="2" t="s">
        <v>123</v>
      </c>
      <c r="H7349" s="4" t="s">
        <v>16</v>
      </c>
      <c r="I7349" s="5">
        <v>32</v>
      </c>
      <c r="J7349" s="6">
        <v>144</v>
      </c>
      <c r="K7349" s="7">
        <v>4608</v>
      </c>
      <c r="L7349" s="7">
        <v>2119.6799999999998</v>
      </c>
      <c r="M7349" s="8">
        <v>0.45999999999999996</v>
      </c>
      <c r="N7349" s="2" t="s">
        <v>82</v>
      </c>
      <c r="O7349">
        <f t="shared" si="912"/>
        <v>2021</v>
      </c>
      <c r="P7349">
        <f t="shared" si="913"/>
        <v>3</v>
      </c>
      <c r="Q7349" t="str">
        <f t="shared" si="914"/>
        <v>mars</v>
      </c>
      <c r="R7349" t="str">
        <f t="shared" si="915"/>
        <v>New Jersey</v>
      </c>
      <c r="S7349" t="str">
        <f t="shared" si="916"/>
        <v>2021-03</v>
      </c>
      <c r="T7349">
        <f>IF(AND(COUNTIF(Calculs!$Q$2:$Q$12,$O7349)&gt;0,COUNTIF(Calculs!$S$2:$S$12,$E7349)&gt;0,COUNTIF(Calculs!$U$2:$U$12,$H7349)&gt;0),1,0)</f>
        <v>1</v>
      </c>
      <c r="U7349">
        <f t="shared" si="917"/>
        <v>4608</v>
      </c>
      <c r="V7349">
        <f t="shared" si="918"/>
        <v>144</v>
      </c>
      <c r="W7349">
        <f t="shared" si="919"/>
        <v>2119.6799999999998</v>
      </c>
    </row>
    <row r="7350" spans="1:23" ht="15.75" customHeight="1" x14ac:dyDescent="0.3">
      <c r="A7350" s="2" t="s">
        <v>33</v>
      </c>
      <c r="B7350" s="2">
        <v>1185732</v>
      </c>
      <c r="C7350" s="3">
        <v>44261</v>
      </c>
      <c r="D7350" s="12" t="str" cm="1">
        <f t="array" ref="D7350">_xlfn.SWITCH(WEEKDAY(C7350,2), 1, "Lundi", 2, "Mardi", 3, "Mercredi", 4, "Jeudi", 5, "Vendredi", 6, "Samedi", 7, "Dimanche", "Erreur")</f>
        <v>Samedi</v>
      </c>
      <c r="E7350" s="2" t="s">
        <v>14</v>
      </c>
      <c r="F7350" s="2" t="s">
        <v>122</v>
      </c>
      <c r="G7350" s="2" t="s">
        <v>123</v>
      </c>
      <c r="H7350" s="4" t="s">
        <v>18</v>
      </c>
      <c r="I7350" s="5">
        <v>32</v>
      </c>
      <c r="J7350" s="6">
        <v>58</v>
      </c>
      <c r="K7350" s="7">
        <v>1856</v>
      </c>
      <c r="L7350" s="7">
        <v>909.43999999999994</v>
      </c>
      <c r="M7350" s="8">
        <v>0.49</v>
      </c>
      <c r="N7350" s="2" t="s">
        <v>82</v>
      </c>
      <c r="O7350">
        <f t="shared" si="912"/>
        <v>2021</v>
      </c>
      <c r="P7350">
        <f t="shared" si="913"/>
        <v>3</v>
      </c>
      <c r="Q7350" t="str">
        <f t="shared" si="914"/>
        <v>mars</v>
      </c>
      <c r="R7350" t="str">
        <f t="shared" si="915"/>
        <v>New Jersey</v>
      </c>
      <c r="S7350" t="str">
        <f t="shared" si="916"/>
        <v>2021-03</v>
      </c>
      <c r="T7350">
        <f>IF(AND(COUNTIF(Calculs!$Q$2:$Q$12,$O7350)&gt;0,COUNTIF(Calculs!$S$2:$S$12,$E7350)&gt;0,COUNTIF(Calculs!$U$2:$U$12,$H7350)&gt;0),1,0)</f>
        <v>1</v>
      </c>
      <c r="U7350">
        <f t="shared" si="917"/>
        <v>1856</v>
      </c>
      <c r="V7350">
        <f t="shared" si="918"/>
        <v>58</v>
      </c>
      <c r="W7350">
        <f t="shared" si="919"/>
        <v>909.43999999999994</v>
      </c>
    </row>
    <row r="7351" spans="1:23" ht="15.75" customHeight="1" x14ac:dyDescent="0.3">
      <c r="A7351" s="2" t="s">
        <v>33</v>
      </c>
      <c r="B7351" s="2">
        <v>1185732</v>
      </c>
      <c r="C7351" s="3">
        <v>44261</v>
      </c>
      <c r="D7351" s="12" t="str" cm="1">
        <f t="array" ref="D7351">_xlfn.SWITCH(WEEKDAY(C7351,2), 1, "Lundi", 2, "Mardi", 3, "Mercredi", 4, "Jeudi", 5, "Vendredi", 6, "Samedi", 7, "Dimanche", "Erreur")</f>
        <v>Samedi</v>
      </c>
      <c r="E7351" s="2" t="s">
        <v>14</v>
      </c>
      <c r="F7351" s="2" t="s">
        <v>122</v>
      </c>
      <c r="G7351" s="2" t="s">
        <v>123</v>
      </c>
      <c r="H7351" s="4" t="s">
        <v>19</v>
      </c>
      <c r="I7351" s="5">
        <v>24</v>
      </c>
      <c r="J7351" s="6">
        <v>59</v>
      </c>
      <c r="K7351" s="7">
        <v>1416</v>
      </c>
      <c r="L7351" s="7">
        <v>750.48</v>
      </c>
      <c r="M7351" s="8">
        <v>0.53</v>
      </c>
      <c r="N7351" s="2" t="s">
        <v>82</v>
      </c>
      <c r="O7351">
        <f t="shared" si="912"/>
        <v>2021</v>
      </c>
      <c r="P7351">
        <f t="shared" si="913"/>
        <v>3</v>
      </c>
      <c r="Q7351" t="str">
        <f t="shared" si="914"/>
        <v>mars</v>
      </c>
      <c r="R7351" t="str">
        <f t="shared" si="915"/>
        <v>New Jersey</v>
      </c>
      <c r="S7351" t="str">
        <f t="shared" si="916"/>
        <v>2021-03</v>
      </c>
      <c r="T7351">
        <f>IF(AND(COUNTIF(Calculs!$Q$2:$Q$12,$O7351)&gt;0,COUNTIF(Calculs!$S$2:$S$12,$E7351)&gt;0,COUNTIF(Calculs!$U$2:$U$12,$H7351)&gt;0),1,0)</f>
        <v>1</v>
      </c>
      <c r="U7351">
        <f t="shared" si="917"/>
        <v>1416</v>
      </c>
      <c r="V7351">
        <f t="shared" si="918"/>
        <v>59</v>
      </c>
      <c r="W7351">
        <f t="shared" si="919"/>
        <v>750.48</v>
      </c>
    </row>
    <row r="7352" spans="1:23" ht="15.75" customHeight="1" x14ac:dyDescent="0.3">
      <c r="A7352" s="2" t="s">
        <v>33</v>
      </c>
      <c r="B7352" s="2">
        <v>1185732</v>
      </c>
      <c r="C7352" s="3">
        <v>44261</v>
      </c>
      <c r="D7352" s="12" t="str" cm="1">
        <f t="array" ref="D7352">_xlfn.SWITCH(WEEKDAY(C7352,2), 1, "Lundi", 2, "Mardi", 3, "Mercredi", 4, "Jeudi", 5, "Vendredi", 6, "Samedi", 7, "Dimanche", "Erreur")</f>
        <v>Samedi</v>
      </c>
      <c r="E7352" s="2" t="s">
        <v>14</v>
      </c>
      <c r="F7352" s="2" t="s">
        <v>122</v>
      </c>
      <c r="G7352" s="2" t="s">
        <v>123</v>
      </c>
      <c r="H7352" s="4" t="s">
        <v>20</v>
      </c>
      <c r="I7352" s="5">
        <v>27</v>
      </c>
      <c r="J7352" s="6">
        <v>22</v>
      </c>
      <c r="K7352" s="7">
        <v>594</v>
      </c>
      <c r="L7352" s="7">
        <v>308.88</v>
      </c>
      <c r="M7352" s="8">
        <v>0.52</v>
      </c>
      <c r="N7352" s="2" t="s">
        <v>82</v>
      </c>
      <c r="O7352">
        <f t="shared" si="912"/>
        <v>2021</v>
      </c>
      <c r="P7352">
        <f t="shared" si="913"/>
        <v>3</v>
      </c>
      <c r="Q7352" t="str">
        <f t="shared" si="914"/>
        <v>mars</v>
      </c>
      <c r="R7352" t="str">
        <f t="shared" si="915"/>
        <v>New Jersey</v>
      </c>
      <c r="S7352" t="str">
        <f t="shared" si="916"/>
        <v>2021-03</v>
      </c>
      <c r="T7352">
        <f>IF(AND(COUNTIF(Calculs!$Q$2:$Q$12,$O7352)&gt;0,COUNTIF(Calculs!$S$2:$S$12,$E7352)&gt;0,COUNTIF(Calculs!$U$2:$U$12,$H7352)&gt;0),1,0)</f>
        <v>1</v>
      </c>
      <c r="U7352">
        <f t="shared" si="917"/>
        <v>594</v>
      </c>
      <c r="V7352">
        <f t="shared" si="918"/>
        <v>22</v>
      </c>
      <c r="W7352">
        <f t="shared" si="919"/>
        <v>308.88</v>
      </c>
    </row>
    <row r="7353" spans="1:23" ht="15.75" customHeight="1" x14ac:dyDescent="0.3">
      <c r="A7353" s="2" t="s">
        <v>33</v>
      </c>
      <c r="B7353" s="2">
        <v>1185732</v>
      </c>
      <c r="C7353" s="3">
        <v>44261</v>
      </c>
      <c r="D7353" s="12" t="str" cm="1">
        <f t="array" ref="D7353">_xlfn.SWITCH(WEEKDAY(C7353,2), 1, "Lundi", 2, "Mardi", 3, "Mercredi", 4, "Jeudi", 5, "Vendredi", 6, "Samedi", 7, "Dimanche", "Erreur")</f>
        <v>Samedi</v>
      </c>
      <c r="E7353" s="2" t="s">
        <v>14</v>
      </c>
      <c r="F7353" s="2" t="s">
        <v>122</v>
      </c>
      <c r="G7353" s="2" t="s">
        <v>123</v>
      </c>
      <c r="H7353" s="4" t="s">
        <v>21</v>
      </c>
      <c r="I7353" s="5">
        <v>43</v>
      </c>
      <c r="J7353" s="6">
        <v>34</v>
      </c>
      <c r="K7353" s="7">
        <v>1462</v>
      </c>
      <c r="L7353" s="7">
        <v>657.9</v>
      </c>
      <c r="M7353" s="8">
        <v>0.44999999999999996</v>
      </c>
      <c r="N7353" s="2" t="s">
        <v>82</v>
      </c>
      <c r="O7353">
        <f t="shared" si="912"/>
        <v>2021</v>
      </c>
      <c r="P7353">
        <f t="shared" si="913"/>
        <v>3</v>
      </c>
      <c r="Q7353" t="str">
        <f t="shared" si="914"/>
        <v>mars</v>
      </c>
      <c r="R7353" t="str">
        <f t="shared" si="915"/>
        <v>New Jersey</v>
      </c>
      <c r="S7353" t="str">
        <f t="shared" si="916"/>
        <v>2021-03</v>
      </c>
      <c r="T7353">
        <f>IF(AND(COUNTIF(Calculs!$Q$2:$Q$12,$O7353)&gt;0,COUNTIF(Calculs!$S$2:$S$12,$E7353)&gt;0,COUNTIF(Calculs!$U$2:$U$12,$H7353)&gt;0),1,0)</f>
        <v>1</v>
      </c>
      <c r="U7353">
        <f t="shared" si="917"/>
        <v>1462</v>
      </c>
      <c r="V7353">
        <f t="shared" si="918"/>
        <v>34</v>
      </c>
      <c r="W7353">
        <f t="shared" si="919"/>
        <v>657.9</v>
      </c>
    </row>
    <row r="7354" spans="1:23" ht="15.75" customHeight="1" x14ac:dyDescent="0.3">
      <c r="A7354" s="2" t="s">
        <v>33</v>
      </c>
      <c r="B7354" s="2">
        <v>1185732</v>
      </c>
      <c r="C7354" s="3">
        <v>44261</v>
      </c>
      <c r="D7354" s="12" t="str" cm="1">
        <f t="array" ref="D7354">_xlfn.SWITCH(WEEKDAY(C7354,2), 1, "Lundi", 2, "Mardi", 3, "Mercredi", 4, "Jeudi", 5, "Vendredi", 6, "Samedi", 7, "Dimanche", "Erreur")</f>
        <v>Samedi</v>
      </c>
      <c r="E7354" s="2" t="s">
        <v>14</v>
      </c>
      <c r="F7354" s="2" t="s">
        <v>122</v>
      </c>
      <c r="G7354" s="2" t="s">
        <v>123</v>
      </c>
      <c r="H7354" s="4" t="s">
        <v>22</v>
      </c>
      <c r="I7354" s="5">
        <v>32</v>
      </c>
      <c r="J7354" s="6">
        <v>61</v>
      </c>
      <c r="K7354" s="7">
        <v>1952</v>
      </c>
      <c r="L7354" s="7">
        <v>976</v>
      </c>
      <c r="M7354" s="8">
        <v>0.5</v>
      </c>
      <c r="N7354" s="2" t="s">
        <v>82</v>
      </c>
      <c r="O7354">
        <f t="shared" si="912"/>
        <v>2021</v>
      </c>
      <c r="P7354">
        <f t="shared" si="913"/>
        <v>3</v>
      </c>
      <c r="Q7354" t="str">
        <f t="shared" si="914"/>
        <v>mars</v>
      </c>
      <c r="R7354" t="str">
        <f t="shared" si="915"/>
        <v>New Jersey</v>
      </c>
      <c r="S7354" t="str">
        <f t="shared" si="916"/>
        <v>2021-03</v>
      </c>
      <c r="T7354">
        <f>IF(AND(COUNTIF(Calculs!$Q$2:$Q$12,$O7354)&gt;0,COUNTIF(Calculs!$S$2:$S$12,$E7354)&gt;0,COUNTIF(Calculs!$U$2:$U$12,$H7354)&gt;0),1,0)</f>
        <v>1</v>
      </c>
      <c r="U7354">
        <f t="shared" si="917"/>
        <v>1952</v>
      </c>
      <c r="V7354">
        <f t="shared" si="918"/>
        <v>61</v>
      </c>
      <c r="W7354">
        <f t="shared" si="919"/>
        <v>976</v>
      </c>
    </row>
    <row r="7355" spans="1:23" ht="15.75" customHeight="1" x14ac:dyDescent="0.3">
      <c r="A7355" s="2" t="s">
        <v>33</v>
      </c>
      <c r="B7355" s="2">
        <v>1185732</v>
      </c>
      <c r="C7355" s="3">
        <v>44293</v>
      </c>
      <c r="D7355" s="12" t="str" cm="1">
        <f t="array" ref="D7355">_xlfn.SWITCH(WEEKDAY(C7355,2), 1, "Lundi", 2, "Mardi", 3, "Mercredi", 4, "Jeudi", 5, "Vendredi", 6, "Samedi", 7, "Dimanche", "Erreur")</f>
        <v>Mercredi</v>
      </c>
      <c r="E7355" s="2" t="s">
        <v>14</v>
      </c>
      <c r="F7355" s="2" t="s">
        <v>122</v>
      </c>
      <c r="G7355" s="2" t="s">
        <v>123</v>
      </c>
      <c r="H7355" s="4" t="s">
        <v>16</v>
      </c>
      <c r="I7355" s="5">
        <v>34</v>
      </c>
      <c r="J7355" s="6">
        <v>133</v>
      </c>
      <c r="K7355" s="7">
        <v>4522</v>
      </c>
      <c r="L7355" s="7">
        <v>2261</v>
      </c>
      <c r="M7355" s="8">
        <v>0.5</v>
      </c>
      <c r="N7355" s="2" t="s">
        <v>82</v>
      </c>
      <c r="O7355">
        <f t="shared" si="912"/>
        <v>2021</v>
      </c>
      <c r="P7355">
        <f t="shared" si="913"/>
        <v>4</v>
      </c>
      <c r="Q7355" t="str">
        <f t="shared" si="914"/>
        <v>avr</v>
      </c>
      <c r="R7355" t="str">
        <f t="shared" si="915"/>
        <v>New Jersey</v>
      </c>
      <c r="S7355" t="str">
        <f t="shared" si="916"/>
        <v>2021-04</v>
      </c>
      <c r="T7355">
        <f>IF(AND(COUNTIF(Calculs!$Q$2:$Q$12,$O7355)&gt;0,COUNTIF(Calculs!$S$2:$S$12,$E7355)&gt;0,COUNTIF(Calculs!$U$2:$U$12,$H7355)&gt;0),1,0)</f>
        <v>1</v>
      </c>
      <c r="U7355">
        <f t="shared" si="917"/>
        <v>4522</v>
      </c>
      <c r="V7355">
        <f t="shared" si="918"/>
        <v>133</v>
      </c>
      <c r="W7355">
        <f t="shared" si="919"/>
        <v>2261</v>
      </c>
    </row>
    <row r="7356" spans="1:23" ht="15.75" customHeight="1" x14ac:dyDescent="0.3">
      <c r="A7356" s="2" t="s">
        <v>33</v>
      </c>
      <c r="B7356" s="2">
        <v>1185732</v>
      </c>
      <c r="C7356" s="3">
        <v>44293</v>
      </c>
      <c r="D7356" s="12" t="str" cm="1">
        <f t="array" ref="D7356">_xlfn.SWITCH(WEEKDAY(C7356,2), 1, "Lundi", 2, "Mardi", 3, "Mercredi", 4, "Jeudi", 5, "Vendredi", 6, "Samedi", 7, "Dimanche", "Erreur")</f>
        <v>Mercredi</v>
      </c>
      <c r="E7356" s="2" t="s">
        <v>14</v>
      </c>
      <c r="F7356" s="2" t="s">
        <v>122</v>
      </c>
      <c r="G7356" s="2" t="s">
        <v>123</v>
      </c>
      <c r="H7356" s="4" t="s">
        <v>18</v>
      </c>
      <c r="I7356" s="5">
        <v>33</v>
      </c>
      <c r="J7356" s="6">
        <v>51</v>
      </c>
      <c r="K7356" s="7">
        <v>1683</v>
      </c>
      <c r="L7356" s="7">
        <v>774.18</v>
      </c>
      <c r="M7356" s="8">
        <v>0.45999999999999996</v>
      </c>
      <c r="N7356" s="2" t="s">
        <v>82</v>
      </c>
      <c r="O7356">
        <f t="shared" si="912"/>
        <v>2021</v>
      </c>
      <c r="P7356">
        <f t="shared" si="913"/>
        <v>4</v>
      </c>
      <c r="Q7356" t="str">
        <f t="shared" si="914"/>
        <v>avr</v>
      </c>
      <c r="R7356" t="str">
        <f t="shared" si="915"/>
        <v>New Jersey</v>
      </c>
      <c r="S7356" t="str">
        <f t="shared" si="916"/>
        <v>2021-04</v>
      </c>
      <c r="T7356">
        <f>IF(AND(COUNTIF(Calculs!$Q$2:$Q$12,$O7356)&gt;0,COUNTIF(Calculs!$S$2:$S$12,$E7356)&gt;0,COUNTIF(Calculs!$U$2:$U$12,$H7356)&gt;0),1,0)</f>
        <v>1</v>
      </c>
      <c r="U7356">
        <f t="shared" si="917"/>
        <v>1683</v>
      </c>
      <c r="V7356">
        <f t="shared" si="918"/>
        <v>51</v>
      </c>
      <c r="W7356">
        <f t="shared" si="919"/>
        <v>774.18</v>
      </c>
    </row>
    <row r="7357" spans="1:23" ht="15.75" customHeight="1" x14ac:dyDescent="0.3">
      <c r="A7357" s="2" t="s">
        <v>33</v>
      </c>
      <c r="B7357" s="2">
        <v>1185732</v>
      </c>
      <c r="C7357" s="3">
        <v>44293</v>
      </c>
      <c r="D7357" s="12" t="str" cm="1">
        <f t="array" ref="D7357">_xlfn.SWITCH(WEEKDAY(C7357,2), 1, "Lundi", 2, "Mardi", 3, "Mercredi", 4, "Jeudi", 5, "Vendredi", 6, "Samedi", 7, "Dimanche", "Erreur")</f>
        <v>Mercredi</v>
      </c>
      <c r="E7357" s="2" t="s">
        <v>14</v>
      </c>
      <c r="F7357" s="2" t="s">
        <v>122</v>
      </c>
      <c r="G7357" s="2" t="s">
        <v>123</v>
      </c>
      <c r="H7357" s="4" t="s">
        <v>19</v>
      </c>
      <c r="I7357" s="5">
        <v>24</v>
      </c>
      <c r="J7357" s="6">
        <v>51</v>
      </c>
      <c r="K7357" s="7">
        <v>1224</v>
      </c>
      <c r="L7357" s="7">
        <v>612</v>
      </c>
      <c r="M7357" s="8">
        <v>0.5</v>
      </c>
      <c r="N7357" s="2" t="s">
        <v>82</v>
      </c>
      <c r="O7357">
        <f t="shared" si="912"/>
        <v>2021</v>
      </c>
      <c r="P7357">
        <f t="shared" si="913"/>
        <v>4</v>
      </c>
      <c r="Q7357" t="str">
        <f t="shared" si="914"/>
        <v>avr</v>
      </c>
      <c r="R7357" t="str">
        <f t="shared" si="915"/>
        <v>New Jersey</v>
      </c>
      <c r="S7357" t="str">
        <f t="shared" si="916"/>
        <v>2021-04</v>
      </c>
      <c r="T7357">
        <f>IF(AND(COUNTIF(Calculs!$Q$2:$Q$12,$O7357)&gt;0,COUNTIF(Calculs!$S$2:$S$12,$E7357)&gt;0,COUNTIF(Calculs!$U$2:$U$12,$H7357)&gt;0),1,0)</f>
        <v>1</v>
      </c>
      <c r="U7357">
        <f t="shared" si="917"/>
        <v>1224</v>
      </c>
      <c r="V7357">
        <f t="shared" si="918"/>
        <v>51</v>
      </c>
      <c r="W7357">
        <f t="shared" si="919"/>
        <v>612</v>
      </c>
    </row>
    <row r="7358" spans="1:23" ht="15.75" customHeight="1" x14ac:dyDescent="0.3">
      <c r="A7358" s="2" t="s">
        <v>33</v>
      </c>
      <c r="B7358" s="2">
        <v>1185732</v>
      </c>
      <c r="C7358" s="3">
        <v>44293</v>
      </c>
      <c r="D7358" s="12" t="str" cm="1">
        <f t="array" ref="D7358">_xlfn.SWITCH(WEEKDAY(C7358,2), 1, "Lundi", 2, "Mardi", 3, "Mercredi", 4, "Jeudi", 5, "Vendredi", 6, "Samedi", 7, "Dimanche", "Erreur")</f>
        <v>Mercredi</v>
      </c>
      <c r="E7358" s="2" t="s">
        <v>14</v>
      </c>
      <c r="F7358" s="2" t="s">
        <v>122</v>
      </c>
      <c r="G7358" s="2" t="s">
        <v>123</v>
      </c>
      <c r="H7358" s="4" t="s">
        <v>20</v>
      </c>
      <c r="I7358" s="5">
        <v>27</v>
      </c>
      <c r="J7358" s="6">
        <v>27</v>
      </c>
      <c r="K7358" s="7">
        <v>729</v>
      </c>
      <c r="L7358" s="7">
        <v>371.79</v>
      </c>
      <c r="M7358" s="8">
        <v>0.51</v>
      </c>
      <c r="N7358" s="2" t="s">
        <v>82</v>
      </c>
      <c r="O7358">
        <f t="shared" si="912"/>
        <v>2021</v>
      </c>
      <c r="P7358">
        <f t="shared" si="913"/>
        <v>4</v>
      </c>
      <c r="Q7358" t="str">
        <f t="shared" si="914"/>
        <v>avr</v>
      </c>
      <c r="R7358" t="str">
        <f t="shared" si="915"/>
        <v>New Jersey</v>
      </c>
      <c r="S7358" t="str">
        <f t="shared" si="916"/>
        <v>2021-04</v>
      </c>
      <c r="T7358">
        <f>IF(AND(COUNTIF(Calculs!$Q$2:$Q$12,$O7358)&gt;0,COUNTIF(Calculs!$S$2:$S$12,$E7358)&gt;0,COUNTIF(Calculs!$U$2:$U$12,$H7358)&gt;0),1,0)</f>
        <v>1</v>
      </c>
      <c r="U7358">
        <f t="shared" si="917"/>
        <v>729</v>
      </c>
      <c r="V7358">
        <f t="shared" si="918"/>
        <v>27</v>
      </c>
      <c r="W7358">
        <f t="shared" si="919"/>
        <v>371.79</v>
      </c>
    </row>
    <row r="7359" spans="1:23" ht="15.75" customHeight="1" x14ac:dyDescent="0.3">
      <c r="A7359" s="2" t="s">
        <v>33</v>
      </c>
      <c r="B7359" s="2">
        <v>1185732</v>
      </c>
      <c r="C7359" s="3">
        <v>44293</v>
      </c>
      <c r="D7359" s="12" t="str" cm="1">
        <f t="array" ref="D7359">_xlfn.SWITCH(WEEKDAY(C7359,2), 1, "Lundi", 2, "Mardi", 3, "Mercredi", 4, "Jeudi", 5, "Vendredi", 6, "Samedi", 7, "Dimanche", "Erreur")</f>
        <v>Mercredi</v>
      </c>
      <c r="E7359" s="2" t="s">
        <v>14</v>
      </c>
      <c r="F7359" s="2" t="s">
        <v>122</v>
      </c>
      <c r="G7359" s="2" t="s">
        <v>123</v>
      </c>
      <c r="H7359" s="4" t="s">
        <v>21</v>
      </c>
      <c r="I7359" s="5">
        <v>44</v>
      </c>
      <c r="J7359" s="6">
        <v>27</v>
      </c>
      <c r="K7359" s="7">
        <v>1188</v>
      </c>
      <c r="L7359" s="7">
        <v>522.72</v>
      </c>
      <c r="M7359" s="8">
        <v>0.44</v>
      </c>
      <c r="N7359" s="2" t="s">
        <v>82</v>
      </c>
      <c r="O7359">
        <f t="shared" si="912"/>
        <v>2021</v>
      </c>
      <c r="P7359">
        <f t="shared" si="913"/>
        <v>4</v>
      </c>
      <c r="Q7359" t="str">
        <f t="shared" si="914"/>
        <v>avr</v>
      </c>
      <c r="R7359" t="str">
        <f t="shared" si="915"/>
        <v>New Jersey</v>
      </c>
      <c r="S7359" t="str">
        <f t="shared" si="916"/>
        <v>2021-04</v>
      </c>
      <c r="T7359">
        <f>IF(AND(COUNTIF(Calculs!$Q$2:$Q$12,$O7359)&gt;0,COUNTIF(Calculs!$S$2:$S$12,$E7359)&gt;0,COUNTIF(Calculs!$U$2:$U$12,$H7359)&gt;0),1,0)</f>
        <v>1</v>
      </c>
      <c r="U7359">
        <f t="shared" si="917"/>
        <v>1188</v>
      </c>
      <c r="V7359">
        <f t="shared" si="918"/>
        <v>27</v>
      </c>
      <c r="W7359">
        <f t="shared" si="919"/>
        <v>522.72</v>
      </c>
    </row>
    <row r="7360" spans="1:23" ht="15.75" customHeight="1" x14ac:dyDescent="0.3">
      <c r="A7360" s="2" t="s">
        <v>33</v>
      </c>
      <c r="B7360" s="2">
        <v>1185732</v>
      </c>
      <c r="C7360" s="3">
        <v>44293</v>
      </c>
      <c r="D7360" s="12" t="str" cm="1">
        <f t="array" ref="D7360">_xlfn.SWITCH(WEEKDAY(C7360,2), 1, "Lundi", 2, "Mardi", 3, "Mercredi", 4, "Jeudi", 5, "Vendredi", 6, "Samedi", 7, "Dimanche", "Erreur")</f>
        <v>Mercredi</v>
      </c>
      <c r="E7360" s="2" t="s">
        <v>14</v>
      </c>
      <c r="F7360" s="2" t="s">
        <v>122</v>
      </c>
      <c r="G7360" s="2" t="s">
        <v>123</v>
      </c>
      <c r="H7360" s="4" t="s">
        <v>22</v>
      </c>
      <c r="I7360" s="5">
        <v>33</v>
      </c>
      <c r="J7360" s="6">
        <v>68</v>
      </c>
      <c r="K7360" s="7">
        <v>2244</v>
      </c>
      <c r="L7360" s="7">
        <v>1211.76</v>
      </c>
      <c r="M7360" s="8">
        <v>0.54</v>
      </c>
      <c r="N7360" s="2" t="s">
        <v>82</v>
      </c>
      <c r="O7360">
        <f t="shared" si="912"/>
        <v>2021</v>
      </c>
      <c r="P7360">
        <f t="shared" si="913"/>
        <v>4</v>
      </c>
      <c r="Q7360" t="str">
        <f t="shared" si="914"/>
        <v>avr</v>
      </c>
      <c r="R7360" t="str">
        <f t="shared" si="915"/>
        <v>New Jersey</v>
      </c>
      <c r="S7360" t="str">
        <f t="shared" si="916"/>
        <v>2021-04</v>
      </c>
      <c r="T7360">
        <f>IF(AND(COUNTIF(Calculs!$Q$2:$Q$12,$O7360)&gt;0,COUNTIF(Calculs!$S$2:$S$12,$E7360)&gt;0,COUNTIF(Calculs!$U$2:$U$12,$H7360)&gt;0),1,0)</f>
        <v>1</v>
      </c>
      <c r="U7360">
        <f t="shared" si="917"/>
        <v>2244</v>
      </c>
      <c r="V7360">
        <f t="shared" si="918"/>
        <v>68</v>
      </c>
      <c r="W7360">
        <f t="shared" si="919"/>
        <v>1211.76</v>
      </c>
    </row>
    <row r="7361" spans="1:23" ht="15.75" customHeight="1" x14ac:dyDescent="0.3">
      <c r="A7361" s="2" t="s">
        <v>33</v>
      </c>
      <c r="B7361" s="2">
        <v>1185732</v>
      </c>
      <c r="C7361" s="3">
        <v>44322</v>
      </c>
      <c r="D7361" s="12" t="str" cm="1">
        <f t="array" ref="D7361">_xlfn.SWITCH(WEEKDAY(C7361,2), 1, "Lundi", 2, "Mardi", 3, "Mercredi", 4, "Jeudi", 5, "Vendredi", 6, "Samedi", 7, "Dimanche", "Erreur")</f>
        <v>Jeudi</v>
      </c>
      <c r="E7361" s="2" t="s">
        <v>14</v>
      </c>
      <c r="F7361" s="2" t="s">
        <v>122</v>
      </c>
      <c r="G7361" s="2" t="s">
        <v>123</v>
      </c>
      <c r="H7361" s="4" t="s">
        <v>16</v>
      </c>
      <c r="I7361" s="5">
        <v>48</v>
      </c>
      <c r="J7361" s="6">
        <v>130</v>
      </c>
      <c r="K7361" s="7">
        <v>6240</v>
      </c>
      <c r="L7361" s="7">
        <v>2932.7999999999997</v>
      </c>
      <c r="M7361" s="8">
        <v>0.47</v>
      </c>
      <c r="N7361" s="2" t="s">
        <v>82</v>
      </c>
      <c r="O7361">
        <f t="shared" si="912"/>
        <v>2021</v>
      </c>
      <c r="P7361">
        <f t="shared" si="913"/>
        <v>5</v>
      </c>
      <c r="Q7361" t="str">
        <f t="shared" si="914"/>
        <v>mai</v>
      </c>
      <c r="R7361" t="str">
        <f t="shared" si="915"/>
        <v>New Jersey</v>
      </c>
      <c r="S7361" t="str">
        <f t="shared" si="916"/>
        <v>2021-05</v>
      </c>
      <c r="T7361">
        <f>IF(AND(COUNTIF(Calculs!$Q$2:$Q$12,$O7361)&gt;0,COUNTIF(Calculs!$S$2:$S$12,$E7361)&gt;0,COUNTIF(Calculs!$U$2:$U$12,$H7361)&gt;0),1,0)</f>
        <v>1</v>
      </c>
      <c r="U7361">
        <f t="shared" si="917"/>
        <v>6240</v>
      </c>
      <c r="V7361">
        <f t="shared" si="918"/>
        <v>130</v>
      </c>
      <c r="W7361">
        <f t="shared" si="919"/>
        <v>2932.7999999999997</v>
      </c>
    </row>
    <row r="7362" spans="1:23" ht="15.75" customHeight="1" x14ac:dyDescent="0.3">
      <c r="A7362" s="2" t="s">
        <v>33</v>
      </c>
      <c r="B7362" s="2">
        <v>1185732</v>
      </c>
      <c r="C7362" s="3">
        <v>44322</v>
      </c>
      <c r="D7362" s="12" t="str" cm="1">
        <f t="array" ref="D7362">_xlfn.SWITCH(WEEKDAY(C7362,2), 1, "Lundi", 2, "Mardi", 3, "Mercredi", 4, "Jeudi", 5, "Vendredi", 6, "Samedi", 7, "Dimanche", "Erreur")</f>
        <v>Jeudi</v>
      </c>
      <c r="E7362" s="2" t="s">
        <v>14</v>
      </c>
      <c r="F7362" s="2" t="s">
        <v>122</v>
      </c>
      <c r="G7362" s="2" t="s">
        <v>123</v>
      </c>
      <c r="H7362" s="4" t="s">
        <v>18</v>
      </c>
      <c r="I7362" s="5">
        <v>41</v>
      </c>
      <c r="J7362" s="6">
        <v>68</v>
      </c>
      <c r="K7362" s="7">
        <v>2788</v>
      </c>
      <c r="L7362" s="7">
        <v>1394</v>
      </c>
      <c r="M7362" s="8">
        <v>0.5</v>
      </c>
      <c r="N7362" s="2" t="s">
        <v>82</v>
      </c>
      <c r="O7362">
        <f t="shared" si="912"/>
        <v>2021</v>
      </c>
      <c r="P7362">
        <f t="shared" si="913"/>
        <v>5</v>
      </c>
      <c r="Q7362" t="str">
        <f t="shared" si="914"/>
        <v>mai</v>
      </c>
      <c r="R7362" t="str">
        <f t="shared" si="915"/>
        <v>New Jersey</v>
      </c>
      <c r="S7362" t="str">
        <f t="shared" si="916"/>
        <v>2021-05</v>
      </c>
      <c r="T7362">
        <f>IF(AND(COUNTIF(Calculs!$Q$2:$Q$12,$O7362)&gt;0,COUNTIF(Calculs!$S$2:$S$12,$E7362)&gt;0,COUNTIF(Calculs!$U$2:$U$12,$H7362)&gt;0),1,0)</f>
        <v>1</v>
      </c>
      <c r="U7362">
        <f t="shared" si="917"/>
        <v>2788</v>
      </c>
      <c r="V7362">
        <f t="shared" si="918"/>
        <v>68</v>
      </c>
      <c r="W7362">
        <f t="shared" si="919"/>
        <v>1394</v>
      </c>
    </row>
    <row r="7363" spans="1:23" ht="15.75" customHeight="1" x14ac:dyDescent="0.3">
      <c r="A7363" s="2" t="s">
        <v>33</v>
      </c>
      <c r="B7363" s="2">
        <v>1185732</v>
      </c>
      <c r="C7363" s="3">
        <v>44322</v>
      </c>
      <c r="D7363" s="12" t="str" cm="1">
        <f t="array" ref="D7363">_xlfn.SWITCH(WEEKDAY(C7363,2), 1, "Lundi", 2, "Mardi", 3, "Mercredi", 4, "Jeudi", 5, "Vendredi", 6, "Samedi", 7, "Dimanche", "Erreur")</f>
        <v>Jeudi</v>
      </c>
      <c r="E7363" s="2" t="s">
        <v>14</v>
      </c>
      <c r="F7363" s="2" t="s">
        <v>122</v>
      </c>
      <c r="G7363" s="2" t="s">
        <v>123</v>
      </c>
      <c r="H7363" s="4" t="s">
        <v>19</v>
      </c>
      <c r="I7363" s="5">
        <v>38</v>
      </c>
      <c r="J7363" s="6">
        <v>75</v>
      </c>
      <c r="K7363" s="7">
        <v>2850</v>
      </c>
      <c r="L7363" s="7">
        <v>1425</v>
      </c>
      <c r="M7363" s="8">
        <v>0.5</v>
      </c>
      <c r="N7363" s="2" t="s">
        <v>82</v>
      </c>
      <c r="O7363">
        <f t="shared" ref="O7363:O7426" si="920">YEAR($C7363)</f>
        <v>2021</v>
      </c>
      <c r="P7363">
        <f t="shared" ref="P7363:P7426" si="921">MONTH($C7363)</f>
        <v>5</v>
      </c>
      <c r="Q7363" t="str">
        <f t="shared" ref="Q7363:Q7426" si="922">TEXT($C7363,"mmm")</f>
        <v>mai</v>
      </c>
      <c r="R7363" t="str">
        <f t="shared" ref="R7363:R7426" si="923">SUBSTITUTE(SUBSTITUTE($F7363,"Sud ","South "),"Ouest ","West ")</f>
        <v>New Jersey</v>
      </c>
      <c r="S7363" t="str">
        <f t="shared" ref="S7363:S7426" si="924">TEXT($C7363,"aaaa-mm")</f>
        <v>2021-05</v>
      </c>
      <c r="T7363">
        <f>IF(AND(COUNTIF(Calculs!$Q$2:$Q$12,$O7363)&gt;0,COUNTIF(Calculs!$S$2:$S$12,$E7363)&gt;0,COUNTIF(Calculs!$U$2:$U$12,$H7363)&gt;0),1,0)</f>
        <v>1</v>
      </c>
      <c r="U7363">
        <f t="shared" ref="U7363:U7426" si="925">$K7363*$T7363</f>
        <v>2850</v>
      </c>
      <c r="V7363">
        <f t="shared" ref="V7363:V7426" si="926">$J7363*$T7363</f>
        <v>75</v>
      </c>
      <c r="W7363">
        <f t="shared" ref="W7363:W7426" si="927">$L7363*$T7363</f>
        <v>1425</v>
      </c>
    </row>
    <row r="7364" spans="1:23" ht="15.75" customHeight="1" x14ac:dyDescent="0.3">
      <c r="A7364" s="2" t="s">
        <v>33</v>
      </c>
      <c r="B7364" s="2">
        <v>1185732</v>
      </c>
      <c r="C7364" s="3">
        <v>44322</v>
      </c>
      <c r="D7364" s="12" t="str" cm="1">
        <f t="array" ref="D7364">_xlfn.SWITCH(WEEKDAY(C7364,2), 1, "Lundi", 2, "Mardi", 3, "Mercredi", 4, "Jeudi", 5, "Vendredi", 6, "Samedi", 7, "Dimanche", "Erreur")</f>
        <v>Jeudi</v>
      </c>
      <c r="E7364" s="2" t="s">
        <v>14</v>
      </c>
      <c r="F7364" s="2" t="s">
        <v>122</v>
      </c>
      <c r="G7364" s="2" t="s">
        <v>123</v>
      </c>
      <c r="H7364" s="4" t="s">
        <v>20</v>
      </c>
      <c r="I7364" s="5">
        <v>38</v>
      </c>
      <c r="J7364" s="6">
        <v>56</v>
      </c>
      <c r="K7364" s="7">
        <v>2128</v>
      </c>
      <c r="L7364" s="7">
        <v>1064</v>
      </c>
      <c r="M7364" s="8">
        <v>0.5</v>
      </c>
      <c r="N7364" s="2" t="s">
        <v>82</v>
      </c>
      <c r="O7364">
        <f t="shared" si="920"/>
        <v>2021</v>
      </c>
      <c r="P7364">
        <f t="shared" si="921"/>
        <v>5</v>
      </c>
      <c r="Q7364" t="str">
        <f t="shared" si="922"/>
        <v>mai</v>
      </c>
      <c r="R7364" t="str">
        <f t="shared" si="923"/>
        <v>New Jersey</v>
      </c>
      <c r="S7364" t="str">
        <f t="shared" si="924"/>
        <v>2021-05</v>
      </c>
      <c r="T7364">
        <f>IF(AND(COUNTIF(Calculs!$Q$2:$Q$12,$O7364)&gt;0,COUNTIF(Calculs!$S$2:$S$12,$E7364)&gt;0,COUNTIF(Calculs!$U$2:$U$12,$H7364)&gt;0),1,0)</f>
        <v>1</v>
      </c>
      <c r="U7364">
        <f t="shared" si="925"/>
        <v>2128</v>
      </c>
      <c r="V7364">
        <f t="shared" si="926"/>
        <v>56</v>
      </c>
      <c r="W7364">
        <f t="shared" si="927"/>
        <v>1064</v>
      </c>
    </row>
    <row r="7365" spans="1:23" ht="15.75" customHeight="1" x14ac:dyDescent="0.3">
      <c r="A7365" s="2" t="s">
        <v>33</v>
      </c>
      <c r="B7365" s="2">
        <v>1185732</v>
      </c>
      <c r="C7365" s="3">
        <v>44322</v>
      </c>
      <c r="D7365" s="12" t="str" cm="1">
        <f t="array" ref="D7365">_xlfn.SWITCH(WEEKDAY(C7365,2), 1, "Lundi", 2, "Mardi", 3, "Mercredi", 4, "Jeudi", 5, "Vendredi", 6, "Samedi", 7, "Dimanche", "Erreur")</f>
        <v>Jeudi</v>
      </c>
      <c r="E7365" s="2" t="s">
        <v>14</v>
      </c>
      <c r="F7365" s="2" t="s">
        <v>122</v>
      </c>
      <c r="G7365" s="2" t="s">
        <v>123</v>
      </c>
      <c r="H7365" s="4" t="s">
        <v>21</v>
      </c>
      <c r="I7365" s="5">
        <v>47</v>
      </c>
      <c r="J7365" s="6">
        <v>68</v>
      </c>
      <c r="K7365" s="7">
        <v>3196</v>
      </c>
      <c r="L7365" s="7">
        <v>1310.3599999999999</v>
      </c>
      <c r="M7365" s="8">
        <v>0.41</v>
      </c>
      <c r="N7365" s="2" t="s">
        <v>82</v>
      </c>
      <c r="O7365">
        <f t="shared" si="920"/>
        <v>2021</v>
      </c>
      <c r="P7365">
        <f t="shared" si="921"/>
        <v>5</v>
      </c>
      <c r="Q7365" t="str">
        <f t="shared" si="922"/>
        <v>mai</v>
      </c>
      <c r="R7365" t="str">
        <f t="shared" si="923"/>
        <v>New Jersey</v>
      </c>
      <c r="S7365" t="str">
        <f t="shared" si="924"/>
        <v>2021-05</v>
      </c>
      <c r="T7365">
        <f>IF(AND(COUNTIF(Calculs!$Q$2:$Q$12,$O7365)&gt;0,COUNTIF(Calculs!$S$2:$S$12,$E7365)&gt;0,COUNTIF(Calculs!$U$2:$U$12,$H7365)&gt;0),1,0)</f>
        <v>1</v>
      </c>
      <c r="U7365">
        <f t="shared" si="925"/>
        <v>3196</v>
      </c>
      <c r="V7365">
        <f t="shared" si="926"/>
        <v>68</v>
      </c>
      <c r="W7365">
        <f t="shared" si="927"/>
        <v>1310.3599999999999</v>
      </c>
    </row>
    <row r="7366" spans="1:23" ht="15.75" customHeight="1" x14ac:dyDescent="0.3">
      <c r="A7366" s="2" t="s">
        <v>33</v>
      </c>
      <c r="B7366" s="2">
        <v>1185732</v>
      </c>
      <c r="C7366" s="3">
        <v>44322</v>
      </c>
      <c r="D7366" s="12" t="str" cm="1">
        <f t="array" ref="D7366">_xlfn.SWITCH(WEEKDAY(C7366,2), 1, "Lundi", 2, "Mardi", 3, "Mercredi", 4, "Jeudi", 5, "Vendredi", 6, "Samedi", 7, "Dimanche", "Erreur")</f>
        <v>Jeudi</v>
      </c>
      <c r="E7366" s="2" t="s">
        <v>14</v>
      </c>
      <c r="F7366" s="2" t="s">
        <v>122</v>
      </c>
      <c r="G7366" s="2" t="s">
        <v>123</v>
      </c>
      <c r="H7366" s="4" t="s">
        <v>22</v>
      </c>
      <c r="I7366" s="5">
        <v>51</v>
      </c>
      <c r="J7366" s="6">
        <v>102</v>
      </c>
      <c r="K7366" s="7">
        <v>5202</v>
      </c>
      <c r="L7366" s="7">
        <v>2705.04</v>
      </c>
      <c r="M7366" s="8">
        <v>0.52</v>
      </c>
      <c r="N7366" s="2" t="s">
        <v>82</v>
      </c>
      <c r="O7366">
        <f t="shared" si="920"/>
        <v>2021</v>
      </c>
      <c r="P7366">
        <f t="shared" si="921"/>
        <v>5</v>
      </c>
      <c r="Q7366" t="str">
        <f t="shared" si="922"/>
        <v>mai</v>
      </c>
      <c r="R7366" t="str">
        <f t="shared" si="923"/>
        <v>New Jersey</v>
      </c>
      <c r="S7366" t="str">
        <f t="shared" si="924"/>
        <v>2021-05</v>
      </c>
      <c r="T7366">
        <f>IF(AND(COUNTIF(Calculs!$Q$2:$Q$12,$O7366)&gt;0,COUNTIF(Calculs!$S$2:$S$12,$E7366)&gt;0,COUNTIF(Calculs!$U$2:$U$12,$H7366)&gt;0),1,0)</f>
        <v>1</v>
      </c>
      <c r="U7366">
        <f t="shared" si="925"/>
        <v>5202</v>
      </c>
      <c r="V7366">
        <f t="shared" si="926"/>
        <v>102</v>
      </c>
      <c r="W7366">
        <f t="shared" si="927"/>
        <v>2705.04</v>
      </c>
    </row>
    <row r="7367" spans="1:23" ht="15.75" customHeight="1" x14ac:dyDescent="0.3">
      <c r="A7367" s="2" t="s">
        <v>33</v>
      </c>
      <c r="B7367" s="2">
        <v>1185732</v>
      </c>
      <c r="C7367" s="3">
        <v>44355</v>
      </c>
      <c r="D7367" s="12" t="str" cm="1">
        <f t="array" ref="D7367">_xlfn.SWITCH(WEEKDAY(C7367,2), 1, "Lundi", 2, "Mardi", 3, "Mercredi", 4, "Jeudi", 5, "Vendredi", 6, "Samedi", 7, "Dimanche", "Erreur")</f>
        <v>Mardi</v>
      </c>
      <c r="E7367" s="2" t="s">
        <v>14</v>
      </c>
      <c r="F7367" s="2" t="s">
        <v>122</v>
      </c>
      <c r="G7367" s="2" t="s">
        <v>123</v>
      </c>
      <c r="H7367" s="4" t="s">
        <v>16</v>
      </c>
      <c r="I7367" s="5">
        <v>45</v>
      </c>
      <c r="J7367" s="6">
        <v>156</v>
      </c>
      <c r="K7367" s="7">
        <v>7020</v>
      </c>
      <c r="L7367" s="7">
        <v>3229.2</v>
      </c>
      <c r="M7367" s="8">
        <v>0.45999999999999996</v>
      </c>
      <c r="N7367" s="2" t="s">
        <v>82</v>
      </c>
      <c r="O7367">
        <f t="shared" si="920"/>
        <v>2021</v>
      </c>
      <c r="P7367">
        <f t="shared" si="921"/>
        <v>6</v>
      </c>
      <c r="Q7367" t="str">
        <f t="shared" si="922"/>
        <v>juin</v>
      </c>
      <c r="R7367" t="str">
        <f t="shared" si="923"/>
        <v>New Jersey</v>
      </c>
      <c r="S7367" t="str">
        <f t="shared" si="924"/>
        <v>2021-06</v>
      </c>
      <c r="T7367">
        <f>IF(AND(COUNTIF(Calculs!$Q$2:$Q$12,$O7367)&gt;0,COUNTIF(Calculs!$S$2:$S$12,$E7367)&gt;0,COUNTIF(Calculs!$U$2:$U$12,$H7367)&gt;0),1,0)</f>
        <v>1</v>
      </c>
      <c r="U7367">
        <f t="shared" si="925"/>
        <v>7020</v>
      </c>
      <c r="V7367">
        <f t="shared" si="926"/>
        <v>156</v>
      </c>
      <c r="W7367">
        <f t="shared" si="927"/>
        <v>3229.2</v>
      </c>
    </row>
    <row r="7368" spans="1:23" ht="15.75" customHeight="1" x14ac:dyDescent="0.3">
      <c r="A7368" s="2" t="s">
        <v>33</v>
      </c>
      <c r="B7368" s="2">
        <v>1185732</v>
      </c>
      <c r="C7368" s="3">
        <v>44355</v>
      </c>
      <c r="D7368" s="12" t="str" cm="1">
        <f t="array" ref="D7368">_xlfn.SWITCH(WEEKDAY(C7368,2), 1, "Lundi", 2, "Mardi", 3, "Mercredi", 4, "Jeudi", 5, "Vendredi", 6, "Samedi", 7, "Dimanche", "Erreur")</f>
        <v>Mardi</v>
      </c>
      <c r="E7368" s="2" t="s">
        <v>14</v>
      </c>
      <c r="F7368" s="2" t="s">
        <v>122</v>
      </c>
      <c r="G7368" s="2" t="s">
        <v>123</v>
      </c>
      <c r="H7368" s="4" t="s">
        <v>18</v>
      </c>
      <c r="I7368" s="5">
        <v>44</v>
      </c>
      <c r="J7368" s="6">
        <v>105</v>
      </c>
      <c r="K7368" s="7">
        <v>4620</v>
      </c>
      <c r="L7368" s="7">
        <v>2125.1999999999998</v>
      </c>
      <c r="M7368" s="8">
        <v>0.45999999999999996</v>
      </c>
      <c r="N7368" s="2" t="s">
        <v>82</v>
      </c>
      <c r="O7368">
        <f t="shared" si="920"/>
        <v>2021</v>
      </c>
      <c r="P7368">
        <f t="shared" si="921"/>
        <v>6</v>
      </c>
      <c r="Q7368" t="str">
        <f t="shared" si="922"/>
        <v>juin</v>
      </c>
      <c r="R7368" t="str">
        <f t="shared" si="923"/>
        <v>New Jersey</v>
      </c>
      <c r="S7368" t="str">
        <f t="shared" si="924"/>
        <v>2021-06</v>
      </c>
      <c r="T7368">
        <f>IF(AND(COUNTIF(Calculs!$Q$2:$Q$12,$O7368)&gt;0,COUNTIF(Calculs!$S$2:$S$12,$E7368)&gt;0,COUNTIF(Calculs!$U$2:$U$12,$H7368)&gt;0),1,0)</f>
        <v>1</v>
      </c>
      <c r="U7368">
        <f t="shared" si="925"/>
        <v>4620</v>
      </c>
      <c r="V7368">
        <f t="shared" si="926"/>
        <v>105</v>
      </c>
      <c r="W7368">
        <f t="shared" si="927"/>
        <v>2125.1999999999998</v>
      </c>
    </row>
    <row r="7369" spans="1:23" ht="15.75" customHeight="1" x14ac:dyDescent="0.3">
      <c r="A7369" s="2" t="s">
        <v>33</v>
      </c>
      <c r="B7369" s="2">
        <v>1185732</v>
      </c>
      <c r="C7369" s="3">
        <v>44355</v>
      </c>
      <c r="D7369" s="12" t="str" cm="1">
        <f t="array" ref="D7369">_xlfn.SWITCH(WEEKDAY(C7369,2), 1, "Lundi", 2, "Mardi", 3, "Mercredi", 4, "Jeudi", 5, "Vendredi", 6, "Samedi", 7, "Dimanche", "Erreur")</f>
        <v>Mardi</v>
      </c>
      <c r="E7369" s="2" t="s">
        <v>14</v>
      </c>
      <c r="F7369" s="2" t="s">
        <v>122</v>
      </c>
      <c r="G7369" s="2" t="s">
        <v>123</v>
      </c>
      <c r="H7369" s="4" t="s">
        <v>19</v>
      </c>
      <c r="I7369" s="5">
        <v>38</v>
      </c>
      <c r="J7369" s="6">
        <v>69</v>
      </c>
      <c r="K7369" s="7">
        <v>2622</v>
      </c>
      <c r="L7369" s="7">
        <v>1389.66</v>
      </c>
      <c r="M7369" s="8">
        <v>0.53</v>
      </c>
      <c r="N7369" s="2" t="s">
        <v>82</v>
      </c>
      <c r="O7369">
        <f t="shared" si="920"/>
        <v>2021</v>
      </c>
      <c r="P7369">
        <f t="shared" si="921"/>
        <v>6</v>
      </c>
      <c r="Q7369" t="str">
        <f t="shared" si="922"/>
        <v>juin</v>
      </c>
      <c r="R7369" t="str">
        <f t="shared" si="923"/>
        <v>New Jersey</v>
      </c>
      <c r="S7369" t="str">
        <f t="shared" si="924"/>
        <v>2021-06</v>
      </c>
      <c r="T7369">
        <f>IF(AND(COUNTIF(Calculs!$Q$2:$Q$12,$O7369)&gt;0,COUNTIF(Calculs!$S$2:$S$12,$E7369)&gt;0,COUNTIF(Calculs!$U$2:$U$12,$H7369)&gt;0),1,0)</f>
        <v>1</v>
      </c>
      <c r="U7369">
        <f t="shared" si="925"/>
        <v>2622</v>
      </c>
      <c r="V7369">
        <f t="shared" si="926"/>
        <v>69</v>
      </c>
      <c r="W7369">
        <f t="shared" si="927"/>
        <v>1389.66</v>
      </c>
    </row>
    <row r="7370" spans="1:23" ht="15.75" customHeight="1" x14ac:dyDescent="0.3">
      <c r="A7370" s="2" t="s">
        <v>33</v>
      </c>
      <c r="B7370" s="2">
        <v>1185732</v>
      </c>
      <c r="C7370" s="3">
        <v>44355</v>
      </c>
      <c r="D7370" s="12" t="str" cm="1">
        <f t="array" ref="D7370">_xlfn.SWITCH(WEEKDAY(C7370,2), 1, "Lundi", 2, "Mardi", 3, "Mercredi", 4, "Jeudi", 5, "Vendredi", 6, "Samedi", 7, "Dimanche", "Erreur")</f>
        <v>Mardi</v>
      </c>
      <c r="E7370" s="2" t="s">
        <v>14</v>
      </c>
      <c r="F7370" s="2" t="s">
        <v>122</v>
      </c>
      <c r="G7370" s="2" t="s">
        <v>123</v>
      </c>
      <c r="H7370" s="4" t="s">
        <v>20</v>
      </c>
      <c r="I7370" s="5">
        <v>39</v>
      </c>
      <c r="J7370" s="6">
        <v>65</v>
      </c>
      <c r="K7370" s="7">
        <v>2535</v>
      </c>
      <c r="L7370" s="7">
        <v>1368.9</v>
      </c>
      <c r="M7370" s="8">
        <v>0.54</v>
      </c>
      <c r="N7370" s="2" t="s">
        <v>82</v>
      </c>
      <c r="O7370">
        <f t="shared" si="920"/>
        <v>2021</v>
      </c>
      <c r="P7370">
        <f t="shared" si="921"/>
        <v>6</v>
      </c>
      <c r="Q7370" t="str">
        <f t="shared" si="922"/>
        <v>juin</v>
      </c>
      <c r="R7370" t="str">
        <f t="shared" si="923"/>
        <v>New Jersey</v>
      </c>
      <c r="S7370" t="str">
        <f t="shared" si="924"/>
        <v>2021-06</v>
      </c>
      <c r="T7370">
        <f>IF(AND(COUNTIF(Calculs!$Q$2:$Q$12,$O7370)&gt;0,COUNTIF(Calculs!$S$2:$S$12,$E7370)&gt;0,COUNTIF(Calculs!$U$2:$U$12,$H7370)&gt;0),1,0)</f>
        <v>1</v>
      </c>
      <c r="U7370">
        <f t="shared" si="925"/>
        <v>2535</v>
      </c>
      <c r="V7370">
        <f t="shared" si="926"/>
        <v>65</v>
      </c>
      <c r="W7370">
        <f t="shared" si="927"/>
        <v>1368.9</v>
      </c>
    </row>
    <row r="7371" spans="1:23" ht="15.75" customHeight="1" x14ac:dyDescent="0.3">
      <c r="A7371" s="2" t="s">
        <v>33</v>
      </c>
      <c r="B7371" s="2">
        <v>1185732</v>
      </c>
      <c r="C7371" s="3">
        <v>44355</v>
      </c>
      <c r="D7371" s="12" t="str" cm="1">
        <f t="array" ref="D7371">_xlfn.SWITCH(WEEKDAY(C7371,2), 1, "Lundi", 2, "Mardi", 3, "Mercredi", 4, "Jeudi", 5, "Vendredi", 6, "Samedi", 7, "Dimanche", "Erreur")</f>
        <v>Mardi</v>
      </c>
      <c r="E7371" s="2" t="s">
        <v>14</v>
      </c>
      <c r="F7371" s="2" t="s">
        <v>122</v>
      </c>
      <c r="G7371" s="2" t="s">
        <v>123</v>
      </c>
      <c r="H7371" s="4" t="s">
        <v>21</v>
      </c>
      <c r="I7371" s="5">
        <v>46</v>
      </c>
      <c r="J7371" s="6">
        <v>65</v>
      </c>
      <c r="K7371" s="7">
        <v>2990</v>
      </c>
      <c r="L7371" s="7">
        <v>1345.4999999999998</v>
      </c>
      <c r="M7371" s="8">
        <v>0.44999999999999996</v>
      </c>
      <c r="N7371" s="2" t="s">
        <v>82</v>
      </c>
      <c r="O7371">
        <f t="shared" si="920"/>
        <v>2021</v>
      </c>
      <c r="P7371">
        <f t="shared" si="921"/>
        <v>6</v>
      </c>
      <c r="Q7371" t="str">
        <f t="shared" si="922"/>
        <v>juin</v>
      </c>
      <c r="R7371" t="str">
        <f t="shared" si="923"/>
        <v>New Jersey</v>
      </c>
      <c r="S7371" t="str">
        <f t="shared" si="924"/>
        <v>2021-06</v>
      </c>
      <c r="T7371">
        <f>IF(AND(COUNTIF(Calculs!$Q$2:$Q$12,$O7371)&gt;0,COUNTIF(Calculs!$S$2:$S$12,$E7371)&gt;0,COUNTIF(Calculs!$U$2:$U$12,$H7371)&gt;0),1,0)</f>
        <v>1</v>
      </c>
      <c r="U7371">
        <f t="shared" si="925"/>
        <v>2990</v>
      </c>
      <c r="V7371">
        <f t="shared" si="926"/>
        <v>65</v>
      </c>
      <c r="W7371">
        <f t="shared" si="927"/>
        <v>1345.4999999999998</v>
      </c>
    </row>
    <row r="7372" spans="1:23" ht="15.75" customHeight="1" x14ac:dyDescent="0.3">
      <c r="A7372" s="2" t="s">
        <v>33</v>
      </c>
      <c r="B7372" s="2">
        <v>1185732</v>
      </c>
      <c r="C7372" s="3">
        <v>44355</v>
      </c>
      <c r="D7372" s="12" t="str" cm="1">
        <f t="array" ref="D7372">_xlfn.SWITCH(WEEKDAY(C7372,2), 1, "Lundi", 2, "Mardi", 3, "Mercredi", 4, "Jeudi", 5, "Vendredi", 6, "Samedi", 7, "Dimanche", "Erreur")</f>
        <v>Mardi</v>
      </c>
      <c r="E7372" s="2" t="s">
        <v>14</v>
      </c>
      <c r="F7372" s="2" t="s">
        <v>122</v>
      </c>
      <c r="G7372" s="2" t="s">
        <v>123</v>
      </c>
      <c r="H7372" s="4" t="s">
        <v>22</v>
      </c>
      <c r="I7372" s="5">
        <v>50</v>
      </c>
      <c r="J7372" s="6">
        <v>120</v>
      </c>
      <c r="K7372" s="7">
        <v>6000</v>
      </c>
      <c r="L7372" s="7">
        <v>3000</v>
      </c>
      <c r="M7372" s="8">
        <v>0.5</v>
      </c>
      <c r="N7372" s="2" t="s">
        <v>82</v>
      </c>
      <c r="O7372">
        <f t="shared" si="920"/>
        <v>2021</v>
      </c>
      <c r="P7372">
        <f t="shared" si="921"/>
        <v>6</v>
      </c>
      <c r="Q7372" t="str">
        <f t="shared" si="922"/>
        <v>juin</v>
      </c>
      <c r="R7372" t="str">
        <f t="shared" si="923"/>
        <v>New Jersey</v>
      </c>
      <c r="S7372" t="str">
        <f t="shared" si="924"/>
        <v>2021-06</v>
      </c>
      <c r="T7372">
        <f>IF(AND(COUNTIF(Calculs!$Q$2:$Q$12,$O7372)&gt;0,COUNTIF(Calculs!$S$2:$S$12,$E7372)&gt;0,COUNTIF(Calculs!$U$2:$U$12,$H7372)&gt;0),1,0)</f>
        <v>1</v>
      </c>
      <c r="U7372">
        <f t="shared" si="925"/>
        <v>6000</v>
      </c>
      <c r="V7372">
        <f t="shared" si="926"/>
        <v>120</v>
      </c>
      <c r="W7372">
        <f t="shared" si="927"/>
        <v>3000</v>
      </c>
    </row>
    <row r="7373" spans="1:23" ht="15.75" customHeight="1" x14ac:dyDescent="0.3">
      <c r="A7373" s="2" t="s">
        <v>33</v>
      </c>
      <c r="B7373" s="2">
        <v>1185732</v>
      </c>
      <c r="C7373" s="3">
        <v>44383</v>
      </c>
      <c r="D7373" s="12" t="str" cm="1">
        <f t="array" ref="D7373">_xlfn.SWITCH(WEEKDAY(C7373,2), 1, "Lundi", 2, "Mardi", 3, "Mercredi", 4, "Jeudi", 5, "Vendredi", 6, "Samedi", 7, "Dimanche", "Erreur")</f>
        <v>Mardi</v>
      </c>
      <c r="E7373" s="2" t="s">
        <v>14</v>
      </c>
      <c r="F7373" s="2" t="s">
        <v>122</v>
      </c>
      <c r="G7373" s="2" t="s">
        <v>123</v>
      </c>
      <c r="H7373" s="4" t="s">
        <v>16</v>
      </c>
      <c r="I7373" s="5">
        <v>47</v>
      </c>
      <c r="J7373" s="6">
        <v>188</v>
      </c>
      <c r="K7373" s="7">
        <v>8836</v>
      </c>
      <c r="L7373" s="7">
        <v>4152.92</v>
      </c>
      <c r="M7373" s="8">
        <v>0.47</v>
      </c>
      <c r="N7373" s="2" t="s">
        <v>82</v>
      </c>
      <c r="O7373">
        <f t="shared" si="920"/>
        <v>2021</v>
      </c>
      <c r="P7373">
        <f t="shared" si="921"/>
        <v>7</v>
      </c>
      <c r="Q7373" t="str">
        <f t="shared" si="922"/>
        <v>juil</v>
      </c>
      <c r="R7373" t="str">
        <f t="shared" si="923"/>
        <v>New Jersey</v>
      </c>
      <c r="S7373" t="str">
        <f t="shared" si="924"/>
        <v>2021-07</v>
      </c>
      <c r="T7373">
        <f>IF(AND(COUNTIF(Calculs!$Q$2:$Q$12,$O7373)&gt;0,COUNTIF(Calculs!$S$2:$S$12,$E7373)&gt;0,COUNTIF(Calculs!$U$2:$U$12,$H7373)&gt;0),1,0)</f>
        <v>1</v>
      </c>
      <c r="U7373">
        <f t="shared" si="925"/>
        <v>8836</v>
      </c>
      <c r="V7373">
        <f t="shared" si="926"/>
        <v>188</v>
      </c>
      <c r="W7373">
        <f t="shared" si="927"/>
        <v>4152.92</v>
      </c>
    </row>
    <row r="7374" spans="1:23" ht="15.75" customHeight="1" x14ac:dyDescent="0.3">
      <c r="A7374" s="2" t="s">
        <v>33</v>
      </c>
      <c r="B7374" s="2">
        <v>1185732</v>
      </c>
      <c r="C7374" s="3">
        <v>44383</v>
      </c>
      <c r="D7374" s="12" t="str" cm="1">
        <f t="array" ref="D7374">_xlfn.SWITCH(WEEKDAY(C7374,2), 1, "Lundi", 2, "Mardi", 3, "Mercredi", 4, "Jeudi", 5, "Vendredi", 6, "Samedi", 7, "Dimanche", "Erreur")</f>
        <v>Mardi</v>
      </c>
      <c r="E7374" s="2" t="s">
        <v>14</v>
      </c>
      <c r="F7374" s="2" t="s">
        <v>122</v>
      </c>
      <c r="G7374" s="2" t="s">
        <v>123</v>
      </c>
      <c r="H7374" s="4" t="s">
        <v>18</v>
      </c>
      <c r="I7374" s="5">
        <v>42</v>
      </c>
      <c r="J7374" s="6">
        <v>98</v>
      </c>
      <c r="K7374" s="7">
        <v>4116</v>
      </c>
      <c r="L7374" s="7">
        <v>2058</v>
      </c>
      <c r="M7374" s="8">
        <v>0.5</v>
      </c>
      <c r="N7374" s="2" t="s">
        <v>82</v>
      </c>
      <c r="O7374">
        <f t="shared" si="920"/>
        <v>2021</v>
      </c>
      <c r="P7374">
        <f t="shared" si="921"/>
        <v>7</v>
      </c>
      <c r="Q7374" t="str">
        <f t="shared" si="922"/>
        <v>juil</v>
      </c>
      <c r="R7374" t="str">
        <f t="shared" si="923"/>
        <v>New Jersey</v>
      </c>
      <c r="S7374" t="str">
        <f t="shared" si="924"/>
        <v>2021-07</v>
      </c>
      <c r="T7374">
        <f>IF(AND(COUNTIF(Calculs!$Q$2:$Q$12,$O7374)&gt;0,COUNTIF(Calculs!$S$2:$S$12,$E7374)&gt;0,COUNTIF(Calculs!$U$2:$U$12,$H7374)&gt;0),1,0)</f>
        <v>1</v>
      </c>
      <c r="U7374">
        <f t="shared" si="925"/>
        <v>4116</v>
      </c>
      <c r="V7374">
        <f t="shared" si="926"/>
        <v>98</v>
      </c>
      <c r="W7374">
        <f t="shared" si="927"/>
        <v>2058</v>
      </c>
    </row>
    <row r="7375" spans="1:23" ht="15.75" customHeight="1" x14ac:dyDescent="0.3">
      <c r="A7375" s="2" t="s">
        <v>33</v>
      </c>
      <c r="B7375" s="2">
        <v>1185732</v>
      </c>
      <c r="C7375" s="3">
        <v>44383</v>
      </c>
      <c r="D7375" s="12" t="str" cm="1">
        <f t="array" ref="D7375">_xlfn.SWITCH(WEEKDAY(C7375,2), 1, "Lundi", 2, "Mardi", 3, "Mercredi", 4, "Jeudi", 5, "Vendredi", 6, "Samedi", 7, "Dimanche", "Erreur")</f>
        <v>Mardi</v>
      </c>
      <c r="E7375" s="2" t="s">
        <v>14</v>
      </c>
      <c r="F7375" s="2" t="s">
        <v>122</v>
      </c>
      <c r="G7375" s="2" t="s">
        <v>123</v>
      </c>
      <c r="H7375" s="4" t="s">
        <v>19</v>
      </c>
      <c r="I7375" s="5">
        <v>37</v>
      </c>
      <c r="J7375" s="6">
        <v>81</v>
      </c>
      <c r="K7375" s="7">
        <v>2997</v>
      </c>
      <c r="L7375" s="7">
        <v>1558.44</v>
      </c>
      <c r="M7375" s="8">
        <v>0.52</v>
      </c>
      <c r="N7375" s="2" t="s">
        <v>82</v>
      </c>
      <c r="O7375">
        <f t="shared" si="920"/>
        <v>2021</v>
      </c>
      <c r="P7375">
        <f t="shared" si="921"/>
        <v>7</v>
      </c>
      <c r="Q7375" t="str">
        <f t="shared" si="922"/>
        <v>juil</v>
      </c>
      <c r="R7375" t="str">
        <f t="shared" si="923"/>
        <v>New Jersey</v>
      </c>
      <c r="S7375" t="str">
        <f t="shared" si="924"/>
        <v>2021-07</v>
      </c>
      <c r="T7375">
        <f>IF(AND(COUNTIF(Calculs!$Q$2:$Q$12,$O7375)&gt;0,COUNTIF(Calculs!$S$2:$S$12,$E7375)&gt;0,COUNTIF(Calculs!$U$2:$U$12,$H7375)&gt;0),1,0)</f>
        <v>1</v>
      </c>
      <c r="U7375">
        <f t="shared" si="925"/>
        <v>2997</v>
      </c>
      <c r="V7375">
        <f t="shared" si="926"/>
        <v>81</v>
      </c>
      <c r="W7375">
        <f t="shared" si="927"/>
        <v>1558.44</v>
      </c>
    </row>
    <row r="7376" spans="1:23" ht="15.75" customHeight="1" x14ac:dyDescent="0.3">
      <c r="A7376" s="2" t="s">
        <v>33</v>
      </c>
      <c r="B7376" s="2">
        <v>1185732</v>
      </c>
      <c r="C7376" s="3">
        <v>44383</v>
      </c>
      <c r="D7376" s="12" t="str" cm="1">
        <f t="array" ref="D7376">_xlfn.SWITCH(WEEKDAY(C7376,2), 1, "Lundi", 2, "Mardi", 3, "Mercredi", 4, "Jeudi", 5, "Vendredi", 6, "Samedi", 7, "Dimanche", "Erreur")</f>
        <v>Mardi</v>
      </c>
      <c r="E7376" s="2" t="s">
        <v>14</v>
      </c>
      <c r="F7376" s="2" t="s">
        <v>122</v>
      </c>
      <c r="G7376" s="2" t="s">
        <v>123</v>
      </c>
      <c r="H7376" s="4" t="s">
        <v>20</v>
      </c>
      <c r="I7376" s="5">
        <v>36</v>
      </c>
      <c r="J7376" s="6">
        <v>63</v>
      </c>
      <c r="K7376" s="7">
        <v>2268</v>
      </c>
      <c r="L7376" s="7">
        <v>1224.72</v>
      </c>
      <c r="M7376" s="8">
        <v>0.54</v>
      </c>
      <c r="N7376" s="2" t="s">
        <v>82</v>
      </c>
      <c r="O7376">
        <f t="shared" si="920"/>
        <v>2021</v>
      </c>
      <c r="P7376">
        <f t="shared" si="921"/>
        <v>7</v>
      </c>
      <c r="Q7376" t="str">
        <f t="shared" si="922"/>
        <v>juil</v>
      </c>
      <c r="R7376" t="str">
        <f t="shared" si="923"/>
        <v>New Jersey</v>
      </c>
      <c r="S7376" t="str">
        <f t="shared" si="924"/>
        <v>2021-07</v>
      </c>
      <c r="T7376">
        <f>IF(AND(COUNTIF(Calculs!$Q$2:$Q$12,$O7376)&gt;0,COUNTIF(Calculs!$S$2:$S$12,$E7376)&gt;0,COUNTIF(Calculs!$U$2:$U$12,$H7376)&gt;0),1,0)</f>
        <v>1</v>
      </c>
      <c r="U7376">
        <f t="shared" si="925"/>
        <v>2268</v>
      </c>
      <c r="V7376">
        <f t="shared" si="926"/>
        <v>63</v>
      </c>
      <c r="W7376">
        <f t="shared" si="927"/>
        <v>1224.72</v>
      </c>
    </row>
    <row r="7377" spans="1:23" ht="15.75" customHeight="1" x14ac:dyDescent="0.3">
      <c r="A7377" s="2" t="s">
        <v>33</v>
      </c>
      <c r="B7377" s="2">
        <v>1185732</v>
      </c>
      <c r="C7377" s="3">
        <v>44383</v>
      </c>
      <c r="D7377" s="12" t="str" cm="1">
        <f t="array" ref="D7377">_xlfn.SWITCH(WEEKDAY(C7377,2), 1, "Lundi", 2, "Mardi", 3, "Mercredi", 4, "Jeudi", 5, "Vendredi", 6, "Samedi", 7, "Dimanche", "Erreur")</f>
        <v>Mardi</v>
      </c>
      <c r="E7377" s="2" t="s">
        <v>14</v>
      </c>
      <c r="F7377" s="2" t="s">
        <v>122</v>
      </c>
      <c r="G7377" s="2" t="s">
        <v>123</v>
      </c>
      <c r="H7377" s="4" t="s">
        <v>21</v>
      </c>
      <c r="I7377" s="5">
        <v>48</v>
      </c>
      <c r="J7377" s="6">
        <v>74</v>
      </c>
      <c r="K7377" s="7">
        <v>3552</v>
      </c>
      <c r="L7377" s="7">
        <v>1527.36</v>
      </c>
      <c r="M7377" s="8">
        <v>0.43</v>
      </c>
      <c r="N7377" s="2" t="s">
        <v>82</v>
      </c>
      <c r="O7377">
        <f t="shared" si="920"/>
        <v>2021</v>
      </c>
      <c r="P7377">
        <f t="shared" si="921"/>
        <v>7</v>
      </c>
      <c r="Q7377" t="str">
        <f t="shared" si="922"/>
        <v>juil</v>
      </c>
      <c r="R7377" t="str">
        <f t="shared" si="923"/>
        <v>New Jersey</v>
      </c>
      <c r="S7377" t="str">
        <f t="shared" si="924"/>
        <v>2021-07</v>
      </c>
      <c r="T7377">
        <f>IF(AND(COUNTIF(Calculs!$Q$2:$Q$12,$O7377)&gt;0,COUNTIF(Calculs!$S$2:$S$12,$E7377)&gt;0,COUNTIF(Calculs!$U$2:$U$12,$H7377)&gt;0),1,0)</f>
        <v>1</v>
      </c>
      <c r="U7377">
        <f t="shared" si="925"/>
        <v>3552</v>
      </c>
      <c r="V7377">
        <f t="shared" si="926"/>
        <v>74</v>
      </c>
      <c r="W7377">
        <f t="shared" si="927"/>
        <v>1527.36</v>
      </c>
    </row>
    <row r="7378" spans="1:23" ht="15.75" customHeight="1" x14ac:dyDescent="0.3">
      <c r="A7378" s="2" t="s">
        <v>33</v>
      </c>
      <c r="B7378" s="2">
        <v>1185732</v>
      </c>
      <c r="C7378" s="3">
        <v>44383</v>
      </c>
      <c r="D7378" s="12" t="str" cm="1">
        <f t="array" ref="D7378">_xlfn.SWITCH(WEEKDAY(C7378,2), 1, "Lundi", 2, "Mardi", 3, "Mercredi", 4, "Jeudi", 5, "Vendredi", 6, "Samedi", 7, "Dimanche", "Erreur")</f>
        <v>Mardi</v>
      </c>
      <c r="E7378" s="2" t="s">
        <v>14</v>
      </c>
      <c r="F7378" s="2" t="s">
        <v>122</v>
      </c>
      <c r="G7378" s="2" t="s">
        <v>123</v>
      </c>
      <c r="H7378" s="4" t="s">
        <v>22</v>
      </c>
      <c r="I7378" s="5">
        <v>54</v>
      </c>
      <c r="J7378" s="6">
        <v>131</v>
      </c>
      <c r="K7378" s="7">
        <v>7074</v>
      </c>
      <c r="L7378" s="7">
        <v>3749.2200000000003</v>
      </c>
      <c r="M7378" s="8">
        <v>0.53</v>
      </c>
      <c r="N7378" s="2" t="s">
        <v>82</v>
      </c>
      <c r="O7378">
        <f t="shared" si="920"/>
        <v>2021</v>
      </c>
      <c r="P7378">
        <f t="shared" si="921"/>
        <v>7</v>
      </c>
      <c r="Q7378" t="str">
        <f t="shared" si="922"/>
        <v>juil</v>
      </c>
      <c r="R7378" t="str">
        <f t="shared" si="923"/>
        <v>New Jersey</v>
      </c>
      <c r="S7378" t="str">
        <f t="shared" si="924"/>
        <v>2021-07</v>
      </c>
      <c r="T7378">
        <f>IF(AND(COUNTIF(Calculs!$Q$2:$Q$12,$O7378)&gt;0,COUNTIF(Calculs!$S$2:$S$12,$E7378)&gt;0,COUNTIF(Calculs!$U$2:$U$12,$H7378)&gt;0),1,0)</f>
        <v>1</v>
      </c>
      <c r="U7378">
        <f t="shared" si="925"/>
        <v>7074</v>
      </c>
      <c r="V7378">
        <f t="shared" si="926"/>
        <v>131</v>
      </c>
      <c r="W7378">
        <f t="shared" si="927"/>
        <v>3749.2200000000003</v>
      </c>
    </row>
    <row r="7379" spans="1:23" ht="15.75" customHeight="1" x14ac:dyDescent="0.3">
      <c r="A7379" s="2" t="s">
        <v>33</v>
      </c>
      <c r="B7379" s="2">
        <v>1185732</v>
      </c>
      <c r="C7379" s="3">
        <v>44415</v>
      </c>
      <c r="D7379" s="12" t="str" cm="1">
        <f t="array" ref="D7379">_xlfn.SWITCH(WEEKDAY(C7379,2), 1, "Lundi", 2, "Mardi", 3, "Mercredi", 4, "Jeudi", 5, "Vendredi", 6, "Samedi", 7, "Dimanche", "Erreur")</f>
        <v>Samedi</v>
      </c>
      <c r="E7379" s="2" t="s">
        <v>14</v>
      </c>
      <c r="F7379" s="2" t="s">
        <v>122</v>
      </c>
      <c r="G7379" s="2" t="s">
        <v>123</v>
      </c>
      <c r="H7379" s="4" t="s">
        <v>16</v>
      </c>
      <c r="I7379" s="5">
        <v>47</v>
      </c>
      <c r="J7379" s="6">
        <v>180</v>
      </c>
      <c r="K7379" s="7">
        <v>8460</v>
      </c>
      <c r="L7379" s="7">
        <v>4060.7999999999997</v>
      </c>
      <c r="M7379" s="8">
        <v>0.48</v>
      </c>
      <c r="N7379" s="2" t="s">
        <v>82</v>
      </c>
      <c r="O7379">
        <f t="shared" si="920"/>
        <v>2021</v>
      </c>
      <c r="P7379">
        <f t="shared" si="921"/>
        <v>8</v>
      </c>
      <c r="Q7379" t="str">
        <f t="shared" si="922"/>
        <v>août</v>
      </c>
      <c r="R7379" t="str">
        <f t="shared" si="923"/>
        <v>New Jersey</v>
      </c>
      <c r="S7379" t="str">
        <f t="shared" si="924"/>
        <v>2021-08</v>
      </c>
      <c r="T7379">
        <f>IF(AND(COUNTIF(Calculs!$Q$2:$Q$12,$O7379)&gt;0,COUNTIF(Calculs!$S$2:$S$12,$E7379)&gt;0,COUNTIF(Calculs!$U$2:$U$12,$H7379)&gt;0),1,0)</f>
        <v>1</v>
      </c>
      <c r="U7379">
        <f t="shared" si="925"/>
        <v>8460</v>
      </c>
      <c r="V7379">
        <f t="shared" si="926"/>
        <v>180</v>
      </c>
      <c r="W7379">
        <f t="shared" si="927"/>
        <v>4060.7999999999997</v>
      </c>
    </row>
    <row r="7380" spans="1:23" ht="15.75" customHeight="1" x14ac:dyDescent="0.3">
      <c r="A7380" s="2" t="s">
        <v>33</v>
      </c>
      <c r="B7380" s="2">
        <v>1185732</v>
      </c>
      <c r="C7380" s="3">
        <v>44415</v>
      </c>
      <c r="D7380" s="12" t="str" cm="1">
        <f t="array" ref="D7380">_xlfn.SWITCH(WEEKDAY(C7380,2), 1, "Lundi", 2, "Mardi", 3, "Mercredi", 4, "Jeudi", 5, "Vendredi", 6, "Samedi", 7, "Dimanche", "Erreur")</f>
        <v>Samedi</v>
      </c>
      <c r="E7380" s="2" t="s">
        <v>14</v>
      </c>
      <c r="F7380" s="2" t="s">
        <v>122</v>
      </c>
      <c r="G7380" s="2" t="s">
        <v>123</v>
      </c>
      <c r="H7380" s="4" t="s">
        <v>18</v>
      </c>
      <c r="I7380" s="5">
        <v>42</v>
      </c>
      <c r="J7380" s="6">
        <v>101</v>
      </c>
      <c r="K7380" s="7">
        <v>4242</v>
      </c>
      <c r="L7380" s="7">
        <v>1993.7399999999998</v>
      </c>
      <c r="M7380" s="8">
        <v>0.47</v>
      </c>
      <c r="N7380" s="2" t="s">
        <v>82</v>
      </c>
      <c r="O7380">
        <f t="shared" si="920"/>
        <v>2021</v>
      </c>
      <c r="P7380">
        <f t="shared" si="921"/>
        <v>8</v>
      </c>
      <c r="Q7380" t="str">
        <f t="shared" si="922"/>
        <v>août</v>
      </c>
      <c r="R7380" t="str">
        <f t="shared" si="923"/>
        <v>New Jersey</v>
      </c>
      <c r="S7380" t="str">
        <f t="shared" si="924"/>
        <v>2021-08</v>
      </c>
      <c r="T7380">
        <f>IF(AND(COUNTIF(Calculs!$Q$2:$Q$12,$O7380)&gt;0,COUNTIF(Calculs!$S$2:$S$12,$E7380)&gt;0,COUNTIF(Calculs!$U$2:$U$12,$H7380)&gt;0),1,0)</f>
        <v>1</v>
      </c>
      <c r="U7380">
        <f t="shared" si="925"/>
        <v>4242</v>
      </c>
      <c r="V7380">
        <f t="shared" si="926"/>
        <v>101</v>
      </c>
      <c r="W7380">
        <f t="shared" si="927"/>
        <v>1993.7399999999998</v>
      </c>
    </row>
    <row r="7381" spans="1:23" ht="15.75" customHeight="1" x14ac:dyDescent="0.3">
      <c r="A7381" s="2" t="s">
        <v>33</v>
      </c>
      <c r="B7381" s="2">
        <v>1185732</v>
      </c>
      <c r="C7381" s="3">
        <v>44415</v>
      </c>
      <c r="D7381" s="12" t="str" cm="1">
        <f t="array" ref="D7381">_xlfn.SWITCH(WEEKDAY(C7381,2), 1, "Lundi", 2, "Mardi", 3, "Mercredi", 4, "Jeudi", 5, "Vendredi", 6, "Samedi", 7, "Dimanche", "Erreur")</f>
        <v>Samedi</v>
      </c>
      <c r="E7381" s="2" t="s">
        <v>14</v>
      </c>
      <c r="F7381" s="2" t="s">
        <v>122</v>
      </c>
      <c r="G7381" s="2" t="s">
        <v>123</v>
      </c>
      <c r="H7381" s="4" t="s">
        <v>19</v>
      </c>
      <c r="I7381" s="5">
        <v>37</v>
      </c>
      <c r="J7381" s="6">
        <v>75</v>
      </c>
      <c r="K7381" s="7">
        <v>2775</v>
      </c>
      <c r="L7381" s="7">
        <v>1498.5</v>
      </c>
      <c r="M7381" s="8">
        <v>0.54</v>
      </c>
      <c r="N7381" s="2" t="s">
        <v>82</v>
      </c>
      <c r="O7381">
        <f t="shared" si="920"/>
        <v>2021</v>
      </c>
      <c r="P7381">
        <f t="shared" si="921"/>
        <v>8</v>
      </c>
      <c r="Q7381" t="str">
        <f t="shared" si="922"/>
        <v>août</v>
      </c>
      <c r="R7381" t="str">
        <f t="shared" si="923"/>
        <v>New Jersey</v>
      </c>
      <c r="S7381" t="str">
        <f t="shared" si="924"/>
        <v>2021-08</v>
      </c>
      <c r="T7381">
        <f>IF(AND(COUNTIF(Calculs!$Q$2:$Q$12,$O7381)&gt;0,COUNTIF(Calculs!$S$2:$S$12,$E7381)&gt;0,COUNTIF(Calculs!$U$2:$U$12,$H7381)&gt;0),1,0)</f>
        <v>1</v>
      </c>
      <c r="U7381">
        <f t="shared" si="925"/>
        <v>2775</v>
      </c>
      <c r="V7381">
        <f t="shared" si="926"/>
        <v>75</v>
      </c>
      <c r="W7381">
        <f t="shared" si="927"/>
        <v>1498.5</v>
      </c>
    </row>
    <row r="7382" spans="1:23" ht="15.75" customHeight="1" x14ac:dyDescent="0.3">
      <c r="A7382" s="2" t="s">
        <v>33</v>
      </c>
      <c r="B7382" s="2">
        <v>1185732</v>
      </c>
      <c r="C7382" s="3">
        <v>44415</v>
      </c>
      <c r="D7382" s="12" t="str" cm="1">
        <f t="array" ref="D7382">_xlfn.SWITCH(WEEKDAY(C7382,2), 1, "Lundi", 2, "Mardi", 3, "Mercredi", 4, "Jeudi", 5, "Vendredi", 6, "Samedi", 7, "Dimanche", "Erreur")</f>
        <v>Samedi</v>
      </c>
      <c r="E7382" s="2" t="s">
        <v>14</v>
      </c>
      <c r="F7382" s="2" t="s">
        <v>122</v>
      </c>
      <c r="G7382" s="2" t="s">
        <v>123</v>
      </c>
      <c r="H7382" s="4" t="s">
        <v>20</v>
      </c>
      <c r="I7382" s="5">
        <v>36</v>
      </c>
      <c r="J7382" s="6">
        <v>52</v>
      </c>
      <c r="K7382" s="7">
        <v>1872</v>
      </c>
      <c r="L7382" s="7">
        <v>954.72</v>
      </c>
      <c r="M7382" s="8">
        <v>0.51</v>
      </c>
      <c r="N7382" s="2" t="s">
        <v>82</v>
      </c>
      <c r="O7382">
        <f t="shared" si="920"/>
        <v>2021</v>
      </c>
      <c r="P7382">
        <f t="shared" si="921"/>
        <v>8</v>
      </c>
      <c r="Q7382" t="str">
        <f t="shared" si="922"/>
        <v>août</v>
      </c>
      <c r="R7382" t="str">
        <f t="shared" si="923"/>
        <v>New Jersey</v>
      </c>
      <c r="S7382" t="str">
        <f t="shared" si="924"/>
        <v>2021-08</v>
      </c>
      <c r="T7382">
        <f>IF(AND(COUNTIF(Calculs!$Q$2:$Q$12,$O7382)&gt;0,COUNTIF(Calculs!$S$2:$S$12,$E7382)&gt;0,COUNTIF(Calculs!$U$2:$U$12,$H7382)&gt;0),1,0)</f>
        <v>1</v>
      </c>
      <c r="U7382">
        <f t="shared" si="925"/>
        <v>1872</v>
      </c>
      <c r="V7382">
        <f t="shared" si="926"/>
        <v>52</v>
      </c>
      <c r="W7382">
        <f t="shared" si="927"/>
        <v>954.72</v>
      </c>
    </row>
    <row r="7383" spans="1:23" ht="15.75" customHeight="1" x14ac:dyDescent="0.3">
      <c r="A7383" s="2" t="s">
        <v>33</v>
      </c>
      <c r="B7383" s="2">
        <v>1185732</v>
      </c>
      <c r="C7383" s="3">
        <v>44415</v>
      </c>
      <c r="D7383" s="12" t="str" cm="1">
        <f t="array" ref="D7383">_xlfn.SWITCH(WEEKDAY(C7383,2), 1, "Lundi", 2, "Mardi", 3, "Mercredi", 4, "Jeudi", 5, "Vendredi", 6, "Samedi", 7, "Dimanche", "Erreur")</f>
        <v>Samedi</v>
      </c>
      <c r="E7383" s="2" t="s">
        <v>14</v>
      </c>
      <c r="F7383" s="2" t="s">
        <v>122</v>
      </c>
      <c r="G7383" s="2" t="s">
        <v>123</v>
      </c>
      <c r="H7383" s="4" t="s">
        <v>21</v>
      </c>
      <c r="I7383" s="5">
        <v>46</v>
      </c>
      <c r="J7383" s="6">
        <v>46</v>
      </c>
      <c r="K7383" s="7">
        <v>2116</v>
      </c>
      <c r="L7383" s="7">
        <v>909.88</v>
      </c>
      <c r="M7383" s="8">
        <v>0.43</v>
      </c>
      <c r="N7383" s="2" t="s">
        <v>82</v>
      </c>
      <c r="O7383">
        <f t="shared" si="920"/>
        <v>2021</v>
      </c>
      <c r="P7383">
        <f t="shared" si="921"/>
        <v>8</v>
      </c>
      <c r="Q7383" t="str">
        <f t="shared" si="922"/>
        <v>août</v>
      </c>
      <c r="R7383" t="str">
        <f t="shared" si="923"/>
        <v>New Jersey</v>
      </c>
      <c r="S7383" t="str">
        <f t="shared" si="924"/>
        <v>2021-08</v>
      </c>
      <c r="T7383">
        <f>IF(AND(COUNTIF(Calculs!$Q$2:$Q$12,$O7383)&gt;0,COUNTIF(Calculs!$S$2:$S$12,$E7383)&gt;0,COUNTIF(Calculs!$U$2:$U$12,$H7383)&gt;0),1,0)</f>
        <v>1</v>
      </c>
      <c r="U7383">
        <f t="shared" si="925"/>
        <v>2116</v>
      </c>
      <c r="V7383">
        <f t="shared" si="926"/>
        <v>46</v>
      </c>
      <c r="W7383">
        <f t="shared" si="927"/>
        <v>909.88</v>
      </c>
    </row>
    <row r="7384" spans="1:23" ht="15.75" customHeight="1" x14ac:dyDescent="0.3">
      <c r="A7384" s="2" t="s">
        <v>33</v>
      </c>
      <c r="B7384" s="2">
        <v>1185732</v>
      </c>
      <c r="C7384" s="3">
        <v>44415</v>
      </c>
      <c r="D7384" s="12" t="str" cm="1">
        <f t="array" ref="D7384">_xlfn.SWITCH(WEEKDAY(C7384,2), 1, "Lundi", 2, "Mardi", 3, "Mercredi", 4, "Jeudi", 5, "Vendredi", 6, "Samedi", 7, "Dimanche", "Erreur")</f>
        <v>Samedi</v>
      </c>
      <c r="E7384" s="2" t="s">
        <v>14</v>
      </c>
      <c r="F7384" s="2" t="s">
        <v>122</v>
      </c>
      <c r="G7384" s="2" t="s">
        <v>123</v>
      </c>
      <c r="H7384" s="4" t="s">
        <v>22</v>
      </c>
      <c r="I7384" s="5">
        <v>52</v>
      </c>
      <c r="J7384" s="6">
        <v>105</v>
      </c>
      <c r="K7384" s="7">
        <v>5460</v>
      </c>
      <c r="L7384" s="7">
        <v>2893.8</v>
      </c>
      <c r="M7384" s="8">
        <v>0.53</v>
      </c>
      <c r="N7384" s="2" t="s">
        <v>82</v>
      </c>
      <c r="O7384">
        <f t="shared" si="920"/>
        <v>2021</v>
      </c>
      <c r="P7384">
        <f t="shared" si="921"/>
        <v>8</v>
      </c>
      <c r="Q7384" t="str">
        <f t="shared" si="922"/>
        <v>août</v>
      </c>
      <c r="R7384" t="str">
        <f t="shared" si="923"/>
        <v>New Jersey</v>
      </c>
      <c r="S7384" t="str">
        <f t="shared" si="924"/>
        <v>2021-08</v>
      </c>
      <c r="T7384">
        <f>IF(AND(COUNTIF(Calculs!$Q$2:$Q$12,$O7384)&gt;0,COUNTIF(Calculs!$S$2:$S$12,$E7384)&gt;0,COUNTIF(Calculs!$U$2:$U$12,$H7384)&gt;0),1,0)</f>
        <v>1</v>
      </c>
      <c r="U7384">
        <f t="shared" si="925"/>
        <v>5460</v>
      </c>
      <c r="V7384">
        <f t="shared" si="926"/>
        <v>105</v>
      </c>
      <c r="W7384">
        <f t="shared" si="927"/>
        <v>2893.8</v>
      </c>
    </row>
    <row r="7385" spans="1:23" ht="15.75" customHeight="1" x14ac:dyDescent="0.3">
      <c r="A7385" s="2" t="s">
        <v>33</v>
      </c>
      <c r="B7385" s="2">
        <v>1185732</v>
      </c>
      <c r="C7385" s="3">
        <v>44445</v>
      </c>
      <c r="D7385" s="12" t="str" cm="1">
        <f t="array" ref="D7385">_xlfn.SWITCH(WEEKDAY(C7385,2), 1, "Lundi", 2, "Mardi", 3, "Mercredi", 4, "Jeudi", 5, "Vendredi", 6, "Samedi", 7, "Dimanche", "Erreur")</f>
        <v>Lundi</v>
      </c>
      <c r="E7385" s="2" t="s">
        <v>14</v>
      </c>
      <c r="F7385" s="2" t="s">
        <v>122</v>
      </c>
      <c r="G7385" s="2" t="s">
        <v>123</v>
      </c>
      <c r="H7385" s="4" t="s">
        <v>16</v>
      </c>
      <c r="I7385" s="5">
        <v>46</v>
      </c>
      <c r="J7385" s="6">
        <v>124</v>
      </c>
      <c r="K7385" s="7">
        <v>5704</v>
      </c>
      <c r="L7385" s="7">
        <v>2794.96</v>
      </c>
      <c r="M7385" s="8">
        <v>0.49</v>
      </c>
      <c r="N7385" s="2" t="s">
        <v>82</v>
      </c>
      <c r="O7385">
        <f t="shared" si="920"/>
        <v>2021</v>
      </c>
      <c r="P7385">
        <f t="shared" si="921"/>
        <v>9</v>
      </c>
      <c r="Q7385" t="str">
        <f t="shared" si="922"/>
        <v>sept</v>
      </c>
      <c r="R7385" t="str">
        <f t="shared" si="923"/>
        <v>New Jersey</v>
      </c>
      <c r="S7385" t="str">
        <f t="shared" si="924"/>
        <v>2021-09</v>
      </c>
      <c r="T7385">
        <f>IF(AND(COUNTIF(Calculs!$Q$2:$Q$12,$O7385)&gt;0,COUNTIF(Calculs!$S$2:$S$12,$E7385)&gt;0,COUNTIF(Calculs!$U$2:$U$12,$H7385)&gt;0),1,0)</f>
        <v>1</v>
      </c>
      <c r="U7385">
        <f t="shared" si="925"/>
        <v>5704</v>
      </c>
      <c r="V7385">
        <f t="shared" si="926"/>
        <v>124</v>
      </c>
      <c r="W7385">
        <f t="shared" si="927"/>
        <v>2794.96</v>
      </c>
    </row>
    <row r="7386" spans="1:23" ht="15.75" customHeight="1" x14ac:dyDescent="0.3">
      <c r="A7386" s="2" t="s">
        <v>33</v>
      </c>
      <c r="B7386" s="2">
        <v>1185732</v>
      </c>
      <c r="C7386" s="3">
        <v>44445</v>
      </c>
      <c r="D7386" s="12" t="str" cm="1">
        <f t="array" ref="D7386">_xlfn.SWITCH(WEEKDAY(C7386,2), 1, "Lundi", 2, "Mardi", 3, "Mercredi", 4, "Jeudi", 5, "Vendredi", 6, "Samedi", 7, "Dimanche", "Erreur")</f>
        <v>Lundi</v>
      </c>
      <c r="E7386" s="2" t="s">
        <v>14</v>
      </c>
      <c r="F7386" s="2" t="s">
        <v>122</v>
      </c>
      <c r="G7386" s="2" t="s">
        <v>123</v>
      </c>
      <c r="H7386" s="4" t="s">
        <v>18</v>
      </c>
      <c r="I7386" s="5">
        <v>41</v>
      </c>
      <c r="J7386" s="6">
        <v>72</v>
      </c>
      <c r="K7386" s="7">
        <v>2952</v>
      </c>
      <c r="L7386" s="7">
        <v>1476</v>
      </c>
      <c r="M7386" s="8">
        <v>0.5</v>
      </c>
      <c r="N7386" s="2" t="s">
        <v>82</v>
      </c>
      <c r="O7386">
        <f t="shared" si="920"/>
        <v>2021</v>
      </c>
      <c r="P7386">
        <f t="shared" si="921"/>
        <v>9</v>
      </c>
      <c r="Q7386" t="str">
        <f t="shared" si="922"/>
        <v>sept</v>
      </c>
      <c r="R7386" t="str">
        <f t="shared" si="923"/>
        <v>New Jersey</v>
      </c>
      <c r="S7386" t="str">
        <f t="shared" si="924"/>
        <v>2021-09</v>
      </c>
      <c r="T7386">
        <f>IF(AND(COUNTIF(Calculs!$Q$2:$Q$12,$O7386)&gt;0,COUNTIF(Calculs!$S$2:$S$12,$E7386)&gt;0,COUNTIF(Calculs!$U$2:$U$12,$H7386)&gt;0),1,0)</f>
        <v>1</v>
      </c>
      <c r="U7386">
        <f t="shared" si="925"/>
        <v>2952</v>
      </c>
      <c r="V7386">
        <f t="shared" si="926"/>
        <v>72</v>
      </c>
      <c r="W7386">
        <f t="shared" si="927"/>
        <v>1476</v>
      </c>
    </row>
    <row r="7387" spans="1:23" ht="15.75" customHeight="1" x14ac:dyDescent="0.3">
      <c r="A7387" s="2" t="s">
        <v>33</v>
      </c>
      <c r="B7387" s="2">
        <v>1185732</v>
      </c>
      <c r="C7387" s="3">
        <v>44445</v>
      </c>
      <c r="D7387" s="12" t="str" cm="1">
        <f t="array" ref="D7387">_xlfn.SWITCH(WEEKDAY(C7387,2), 1, "Lundi", 2, "Mardi", 3, "Mercredi", 4, "Jeudi", 5, "Vendredi", 6, "Samedi", 7, "Dimanche", "Erreur")</f>
        <v>Lundi</v>
      </c>
      <c r="E7387" s="2" t="s">
        <v>14</v>
      </c>
      <c r="F7387" s="2" t="s">
        <v>122</v>
      </c>
      <c r="G7387" s="2" t="s">
        <v>123</v>
      </c>
      <c r="H7387" s="4" t="s">
        <v>19</v>
      </c>
      <c r="I7387" s="5">
        <v>39</v>
      </c>
      <c r="J7387" s="6">
        <v>51</v>
      </c>
      <c r="K7387" s="7">
        <v>1989</v>
      </c>
      <c r="L7387" s="7">
        <v>1054.17</v>
      </c>
      <c r="M7387" s="8">
        <v>0.53</v>
      </c>
      <c r="N7387" s="2" t="s">
        <v>82</v>
      </c>
      <c r="O7387">
        <f t="shared" si="920"/>
        <v>2021</v>
      </c>
      <c r="P7387">
        <f t="shared" si="921"/>
        <v>9</v>
      </c>
      <c r="Q7387" t="str">
        <f t="shared" si="922"/>
        <v>sept</v>
      </c>
      <c r="R7387" t="str">
        <f t="shared" si="923"/>
        <v>New Jersey</v>
      </c>
      <c r="S7387" t="str">
        <f t="shared" si="924"/>
        <v>2021-09</v>
      </c>
      <c r="T7387">
        <f>IF(AND(COUNTIF(Calculs!$Q$2:$Q$12,$O7387)&gt;0,COUNTIF(Calculs!$S$2:$S$12,$E7387)&gt;0,COUNTIF(Calculs!$U$2:$U$12,$H7387)&gt;0),1,0)</f>
        <v>1</v>
      </c>
      <c r="U7387">
        <f t="shared" si="925"/>
        <v>1989</v>
      </c>
      <c r="V7387">
        <f t="shared" si="926"/>
        <v>51</v>
      </c>
      <c r="W7387">
        <f t="shared" si="927"/>
        <v>1054.17</v>
      </c>
    </row>
    <row r="7388" spans="1:23" ht="15.75" customHeight="1" x14ac:dyDescent="0.3">
      <c r="A7388" s="2" t="s">
        <v>33</v>
      </c>
      <c r="B7388" s="2">
        <v>1185732</v>
      </c>
      <c r="C7388" s="3">
        <v>44445</v>
      </c>
      <c r="D7388" s="12" t="str" cm="1">
        <f t="array" ref="D7388">_xlfn.SWITCH(WEEKDAY(C7388,2), 1, "Lundi", 2, "Mardi", 3, "Mercredi", 4, "Jeudi", 5, "Vendredi", 6, "Samedi", 7, "Dimanche", "Erreur")</f>
        <v>Lundi</v>
      </c>
      <c r="E7388" s="2" t="s">
        <v>14</v>
      </c>
      <c r="F7388" s="2" t="s">
        <v>122</v>
      </c>
      <c r="G7388" s="2" t="s">
        <v>123</v>
      </c>
      <c r="H7388" s="4" t="s">
        <v>20</v>
      </c>
      <c r="I7388" s="5">
        <v>37</v>
      </c>
      <c r="J7388" s="6">
        <v>38</v>
      </c>
      <c r="K7388" s="7">
        <v>1406</v>
      </c>
      <c r="L7388" s="7">
        <v>745.18000000000006</v>
      </c>
      <c r="M7388" s="8">
        <v>0.53</v>
      </c>
      <c r="N7388" s="2" t="s">
        <v>82</v>
      </c>
      <c r="O7388">
        <f t="shared" si="920"/>
        <v>2021</v>
      </c>
      <c r="P7388">
        <f t="shared" si="921"/>
        <v>9</v>
      </c>
      <c r="Q7388" t="str">
        <f t="shared" si="922"/>
        <v>sept</v>
      </c>
      <c r="R7388" t="str">
        <f t="shared" si="923"/>
        <v>New Jersey</v>
      </c>
      <c r="S7388" t="str">
        <f t="shared" si="924"/>
        <v>2021-09</v>
      </c>
      <c r="T7388">
        <f>IF(AND(COUNTIF(Calculs!$Q$2:$Q$12,$O7388)&gt;0,COUNTIF(Calculs!$S$2:$S$12,$E7388)&gt;0,COUNTIF(Calculs!$U$2:$U$12,$H7388)&gt;0),1,0)</f>
        <v>1</v>
      </c>
      <c r="U7388">
        <f t="shared" si="925"/>
        <v>1406</v>
      </c>
      <c r="V7388">
        <f t="shared" si="926"/>
        <v>38</v>
      </c>
      <c r="W7388">
        <f t="shared" si="927"/>
        <v>745.18000000000006</v>
      </c>
    </row>
    <row r="7389" spans="1:23" ht="15.75" customHeight="1" x14ac:dyDescent="0.3">
      <c r="A7389" s="2" t="s">
        <v>33</v>
      </c>
      <c r="B7389" s="2">
        <v>1185732</v>
      </c>
      <c r="C7389" s="3">
        <v>44445</v>
      </c>
      <c r="D7389" s="12" t="str" cm="1">
        <f t="array" ref="D7389">_xlfn.SWITCH(WEEKDAY(C7389,2), 1, "Lundi", 2, "Mardi", 3, "Mercredi", 4, "Jeudi", 5, "Vendredi", 6, "Samedi", 7, "Dimanche", "Erreur")</f>
        <v>Lundi</v>
      </c>
      <c r="E7389" s="2" t="s">
        <v>14</v>
      </c>
      <c r="F7389" s="2" t="s">
        <v>122</v>
      </c>
      <c r="G7389" s="2" t="s">
        <v>123</v>
      </c>
      <c r="H7389" s="4" t="s">
        <v>21</v>
      </c>
      <c r="I7389" s="5">
        <v>47</v>
      </c>
      <c r="J7389" s="6">
        <v>41</v>
      </c>
      <c r="K7389" s="7">
        <v>1927</v>
      </c>
      <c r="L7389" s="7">
        <v>790.06999999999994</v>
      </c>
      <c r="M7389" s="8">
        <v>0.41</v>
      </c>
      <c r="N7389" s="2" t="s">
        <v>82</v>
      </c>
      <c r="O7389">
        <f t="shared" si="920"/>
        <v>2021</v>
      </c>
      <c r="P7389">
        <f t="shared" si="921"/>
        <v>9</v>
      </c>
      <c r="Q7389" t="str">
        <f t="shared" si="922"/>
        <v>sept</v>
      </c>
      <c r="R7389" t="str">
        <f t="shared" si="923"/>
        <v>New Jersey</v>
      </c>
      <c r="S7389" t="str">
        <f t="shared" si="924"/>
        <v>2021-09</v>
      </c>
      <c r="T7389">
        <f>IF(AND(COUNTIF(Calculs!$Q$2:$Q$12,$O7389)&gt;0,COUNTIF(Calculs!$S$2:$S$12,$E7389)&gt;0,COUNTIF(Calculs!$U$2:$U$12,$H7389)&gt;0),1,0)</f>
        <v>1</v>
      </c>
      <c r="U7389">
        <f t="shared" si="925"/>
        <v>1927</v>
      </c>
      <c r="V7389">
        <f t="shared" si="926"/>
        <v>41</v>
      </c>
      <c r="W7389">
        <f t="shared" si="927"/>
        <v>790.06999999999994</v>
      </c>
    </row>
    <row r="7390" spans="1:23" ht="15.75" customHeight="1" x14ac:dyDescent="0.3">
      <c r="A7390" s="2" t="s">
        <v>33</v>
      </c>
      <c r="B7390" s="2">
        <v>1185732</v>
      </c>
      <c r="C7390" s="3">
        <v>44445</v>
      </c>
      <c r="D7390" s="12" t="str" cm="1">
        <f t="array" ref="D7390">_xlfn.SWITCH(WEEKDAY(C7390,2), 1, "Lundi", 2, "Mardi", 3, "Mercredi", 4, "Jeudi", 5, "Vendredi", 6, "Samedi", 7, "Dimanche", "Erreur")</f>
        <v>Lundi</v>
      </c>
      <c r="E7390" s="2" t="s">
        <v>14</v>
      </c>
      <c r="F7390" s="2" t="s">
        <v>122</v>
      </c>
      <c r="G7390" s="2" t="s">
        <v>123</v>
      </c>
      <c r="H7390" s="4" t="s">
        <v>22</v>
      </c>
      <c r="I7390" s="5">
        <v>50</v>
      </c>
      <c r="J7390" s="6">
        <v>73</v>
      </c>
      <c r="K7390" s="7">
        <v>3650</v>
      </c>
      <c r="L7390" s="7">
        <v>1934.5</v>
      </c>
      <c r="M7390" s="8">
        <v>0.53</v>
      </c>
      <c r="N7390" s="2" t="s">
        <v>82</v>
      </c>
      <c r="O7390">
        <f t="shared" si="920"/>
        <v>2021</v>
      </c>
      <c r="P7390">
        <f t="shared" si="921"/>
        <v>9</v>
      </c>
      <c r="Q7390" t="str">
        <f t="shared" si="922"/>
        <v>sept</v>
      </c>
      <c r="R7390" t="str">
        <f t="shared" si="923"/>
        <v>New Jersey</v>
      </c>
      <c r="S7390" t="str">
        <f t="shared" si="924"/>
        <v>2021-09</v>
      </c>
      <c r="T7390">
        <f>IF(AND(COUNTIF(Calculs!$Q$2:$Q$12,$O7390)&gt;0,COUNTIF(Calculs!$S$2:$S$12,$E7390)&gt;0,COUNTIF(Calculs!$U$2:$U$12,$H7390)&gt;0),1,0)</f>
        <v>1</v>
      </c>
      <c r="U7390">
        <f t="shared" si="925"/>
        <v>3650</v>
      </c>
      <c r="V7390">
        <f t="shared" si="926"/>
        <v>73</v>
      </c>
      <c r="W7390">
        <f t="shared" si="927"/>
        <v>1934.5</v>
      </c>
    </row>
    <row r="7391" spans="1:23" ht="15.75" customHeight="1" x14ac:dyDescent="0.3">
      <c r="A7391" s="2" t="s">
        <v>33</v>
      </c>
      <c r="B7391" s="2">
        <v>1185732</v>
      </c>
      <c r="C7391" s="3">
        <v>44477</v>
      </c>
      <c r="D7391" s="12" t="str" cm="1">
        <f t="array" ref="D7391">_xlfn.SWITCH(WEEKDAY(C7391,2), 1, "Lundi", 2, "Mardi", 3, "Mercredi", 4, "Jeudi", 5, "Vendredi", 6, "Samedi", 7, "Dimanche", "Erreur")</f>
        <v>Vendredi</v>
      </c>
      <c r="E7391" s="2" t="s">
        <v>14</v>
      </c>
      <c r="F7391" s="2" t="s">
        <v>122</v>
      </c>
      <c r="G7391" s="2" t="s">
        <v>123</v>
      </c>
      <c r="H7391" s="4" t="s">
        <v>16</v>
      </c>
      <c r="I7391" s="5">
        <v>53</v>
      </c>
      <c r="J7391" s="6">
        <v>119</v>
      </c>
      <c r="K7391" s="7">
        <v>6307</v>
      </c>
      <c r="L7391" s="7">
        <v>2901.22</v>
      </c>
      <c r="M7391" s="8">
        <v>0.45999999999999996</v>
      </c>
      <c r="N7391" s="2" t="s">
        <v>82</v>
      </c>
      <c r="O7391">
        <f t="shared" si="920"/>
        <v>2021</v>
      </c>
      <c r="P7391">
        <f t="shared" si="921"/>
        <v>10</v>
      </c>
      <c r="Q7391" t="str">
        <f t="shared" si="922"/>
        <v>oct</v>
      </c>
      <c r="R7391" t="str">
        <f t="shared" si="923"/>
        <v>New Jersey</v>
      </c>
      <c r="S7391" t="str">
        <f t="shared" si="924"/>
        <v>2021-10</v>
      </c>
      <c r="T7391">
        <f>IF(AND(COUNTIF(Calculs!$Q$2:$Q$12,$O7391)&gt;0,COUNTIF(Calculs!$S$2:$S$12,$E7391)&gt;0,COUNTIF(Calculs!$U$2:$U$12,$H7391)&gt;0),1,0)</f>
        <v>1</v>
      </c>
      <c r="U7391">
        <f t="shared" si="925"/>
        <v>6307</v>
      </c>
      <c r="V7391">
        <f t="shared" si="926"/>
        <v>119</v>
      </c>
      <c r="W7391">
        <f t="shared" si="927"/>
        <v>2901.22</v>
      </c>
    </row>
    <row r="7392" spans="1:23" ht="15.75" customHeight="1" x14ac:dyDescent="0.3">
      <c r="A7392" s="2" t="s">
        <v>33</v>
      </c>
      <c r="B7392" s="2">
        <v>1185732</v>
      </c>
      <c r="C7392" s="3">
        <v>44477</v>
      </c>
      <c r="D7392" s="12" t="str" cm="1">
        <f t="array" ref="D7392">_xlfn.SWITCH(WEEKDAY(C7392,2), 1, "Lundi", 2, "Mardi", 3, "Mercredi", 4, "Jeudi", 5, "Vendredi", 6, "Samedi", 7, "Dimanche", "Erreur")</f>
        <v>Vendredi</v>
      </c>
      <c r="E7392" s="2" t="s">
        <v>14</v>
      </c>
      <c r="F7392" s="2" t="s">
        <v>122</v>
      </c>
      <c r="G7392" s="2" t="s">
        <v>123</v>
      </c>
      <c r="H7392" s="4" t="s">
        <v>18</v>
      </c>
      <c r="I7392" s="5">
        <v>48</v>
      </c>
      <c r="J7392" s="6">
        <v>63</v>
      </c>
      <c r="K7392" s="7">
        <v>3024</v>
      </c>
      <c r="L7392" s="7">
        <v>1512</v>
      </c>
      <c r="M7392" s="8">
        <v>0.5</v>
      </c>
      <c r="N7392" s="2" t="s">
        <v>82</v>
      </c>
      <c r="O7392">
        <f t="shared" si="920"/>
        <v>2021</v>
      </c>
      <c r="P7392">
        <f t="shared" si="921"/>
        <v>10</v>
      </c>
      <c r="Q7392" t="str">
        <f t="shared" si="922"/>
        <v>oct</v>
      </c>
      <c r="R7392" t="str">
        <f t="shared" si="923"/>
        <v>New Jersey</v>
      </c>
      <c r="S7392" t="str">
        <f t="shared" si="924"/>
        <v>2021-10</v>
      </c>
      <c r="T7392">
        <f>IF(AND(COUNTIF(Calculs!$Q$2:$Q$12,$O7392)&gt;0,COUNTIF(Calculs!$S$2:$S$12,$E7392)&gt;0,COUNTIF(Calculs!$U$2:$U$12,$H7392)&gt;0),1,0)</f>
        <v>1</v>
      </c>
      <c r="U7392">
        <f t="shared" si="925"/>
        <v>3024</v>
      </c>
      <c r="V7392">
        <f t="shared" si="926"/>
        <v>63</v>
      </c>
      <c r="W7392">
        <f t="shared" si="927"/>
        <v>1512</v>
      </c>
    </row>
    <row r="7393" spans="1:23" ht="15.75" customHeight="1" x14ac:dyDescent="0.3">
      <c r="A7393" s="2" t="s">
        <v>33</v>
      </c>
      <c r="B7393" s="2">
        <v>1185732</v>
      </c>
      <c r="C7393" s="3">
        <v>44477</v>
      </c>
      <c r="D7393" s="12" t="str" cm="1">
        <f t="array" ref="D7393">_xlfn.SWITCH(WEEKDAY(C7393,2), 1, "Lundi", 2, "Mardi", 3, "Mercredi", 4, "Jeudi", 5, "Vendredi", 6, "Samedi", 7, "Dimanche", "Erreur")</f>
        <v>Vendredi</v>
      </c>
      <c r="E7393" s="2" t="s">
        <v>14</v>
      </c>
      <c r="F7393" s="2" t="s">
        <v>122</v>
      </c>
      <c r="G7393" s="2" t="s">
        <v>123</v>
      </c>
      <c r="H7393" s="4" t="s">
        <v>19</v>
      </c>
      <c r="I7393" s="5">
        <v>46</v>
      </c>
      <c r="J7393" s="6">
        <v>42</v>
      </c>
      <c r="K7393" s="7">
        <v>1932</v>
      </c>
      <c r="L7393" s="7">
        <v>966</v>
      </c>
      <c r="M7393" s="8">
        <v>0.5</v>
      </c>
      <c r="N7393" s="2" t="s">
        <v>82</v>
      </c>
      <c r="O7393">
        <f t="shared" si="920"/>
        <v>2021</v>
      </c>
      <c r="P7393">
        <f t="shared" si="921"/>
        <v>10</v>
      </c>
      <c r="Q7393" t="str">
        <f t="shared" si="922"/>
        <v>oct</v>
      </c>
      <c r="R7393" t="str">
        <f t="shared" si="923"/>
        <v>New Jersey</v>
      </c>
      <c r="S7393" t="str">
        <f t="shared" si="924"/>
        <v>2021-10</v>
      </c>
      <c r="T7393">
        <f>IF(AND(COUNTIF(Calculs!$Q$2:$Q$12,$O7393)&gt;0,COUNTIF(Calculs!$S$2:$S$12,$E7393)&gt;0,COUNTIF(Calculs!$U$2:$U$12,$H7393)&gt;0),1,0)</f>
        <v>1</v>
      </c>
      <c r="U7393">
        <f t="shared" si="925"/>
        <v>1932</v>
      </c>
      <c r="V7393">
        <f t="shared" si="926"/>
        <v>42</v>
      </c>
      <c r="W7393">
        <f t="shared" si="927"/>
        <v>966</v>
      </c>
    </row>
    <row r="7394" spans="1:23" ht="15.75" customHeight="1" x14ac:dyDescent="0.3">
      <c r="A7394" s="2" t="s">
        <v>33</v>
      </c>
      <c r="B7394" s="2">
        <v>1185732</v>
      </c>
      <c r="C7394" s="3">
        <v>44477</v>
      </c>
      <c r="D7394" s="12" t="str" cm="1">
        <f t="array" ref="D7394">_xlfn.SWITCH(WEEKDAY(C7394,2), 1, "Lundi", 2, "Mardi", 3, "Mercredi", 4, "Jeudi", 5, "Vendredi", 6, "Samedi", 7, "Dimanche", "Erreur")</f>
        <v>Vendredi</v>
      </c>
      <c r="E7394" s="2" t="s">
        <v>14</v>
      </c>
      <c r="F7394" s="2" t="s">
        <v>122</v>
      </c>
      <c r="G7394" s="2" t="s">
        <v>123</v>
      </c>
      <c r="H7394" s="4" t="s">
        <v>20</v>
      </c>
      <c r="I7394" s="5">
        <v>48</v>
      </c>
      <c r="J7394" s="6">
        <v>31</v>
      </c>
      <c r="K7394" s="7">
        <v>1488</v>
      </c>
      <c r="L7394" s="7">
        <v>773.76</v>
      </c>
      <c r="M7394" s="8">
        <v>0.52</v>
      </c>
      <c r="N7394" s="2" t="s">
        <v>82</v>
      </c>
      <c r="O7394">
        <f t="shared" si="920"/>
        <v>2021</v>
      </c>
      <c r="P7394">
        <f t="shared" si="921"/>
        <v>10</v>
      </c>
      <c r="Q7394" t="str">
        <f t="shared" si="922"/>
        <v>oct</v>
      </c>
      <c r="R7394" t="str">
        <f t="shared" si="923"/>
        <v>New Jersey</v>
      </c>
      <c r="S7394" t="str">
        <f t="shared" si="924"/>
        <v>2021-10</v>
      </c>
      <c r="T7394">
        <f>IF(AND(COUNTIF(Calculs!$Q$2:$Q$12,$O7394)&gt;0,COUNTIF(Calculs!$S$2:$S$12,$E7394)&gt;0,COUNTIF(Calculs!$U$2:$U$12,$H7394)&gt;0),1,0)</f>
        <v>1</v>
      </c>
      <c r="U7394">
        <f t="shared" si="925"/>
        <v>1488</v>
      </c>
      <c r="V7394">
        <f t="shared" si="926"/>
        <v>31</v>
      </c>
      <c r="W7394">
        <f t="shared" si="927"/>
        <v>773.76</v>
      </c>
    </row>
    <row r="7395" spans="1:23" ht="15.75" customHeight="1" x14ac:dyDescent="0.3">
      <c r="A7395" s="2" t="s">
        <v>33</v>
      </c>
      <c r="B7395" s="2">
        <v>1185732</v>
      </c>
      <c r="C7395" s="3">
        <v>44477</v>
      </c>
      <c r="D7395" s="12" t="str" cm="1">
        <f t="array" ref="D7395">_xlfn.SWITCH(WEEKDAY(C7395,2), 1, "Lundi", 2, "Mardi", 3, "Mercredi", 4, "Jeudi", 5, "Vendredi", 6, "Samedi", 7, "Dimanche", "Erreur")</f>
        <v>Vendredi</v>
      </c>
      <c r="E7395" s="2" t="s">
        <v>14</v>
      </c>
      <c r="F7395" s="2" t="s">
        <v>122</v>
      </c>
      <c r="G7395" s="2" t="s">
        <v>123</v>
      </c>
      <c r="H7395" s="4" t="s">
        <v>21</v>
      </c>
      <c r="I7395" s="5">
        <v>58</v>
      </c>
      <c r="J7395" s="6">
        <v>38</v>
      </c>
      <c r="K7395" s="7">
        <v>2204</v>
      </c>
      <c r="L7395" s="7">
        <v>903.64</v>
      </c>
      <c r="M7395" s="8">
        <v>0.41</v>
      </c>
      <c r="N7395" s="2" t="s">
        <v>82</v>
      </c>
      <c r="O7395">
        <f t="shared" si="920"/>
        <v>2021</v>
      </c>
      <c r="P7395">
        <f t="shared" si="921"/>
        <v>10</v>
      </c>
      <c r="Q7395" t="str">
        <f t="shared" si="922"/>
        <v>oct</v>
      </c>
      <c r="R7395" t="str">
        <f t="shared" si="923"/>
        <v>New Jersey</v>
      </c>
      <c r="S7395" t="str">
        <f t="shared" si="924"/>
        <v>2021-10</v>
      </c>
      <c r="T7395">
        <f>IF(AND(COUNTIF(Calculs!$Q$2:$Q$12,$O7395)&gt;0,COUNTIF(Calculs!$S$2:$S$12,$E7395)&gt;0,COUNTIF(Calculs!$U$2:$U$12,$H7395)&gt;0),1,0)</f>
        <v>1</v>
      </c>
      <c r="U7395">
        <f t="shared" si="925"/>
        <v>2204</v>
      </c>
      <c r="V7395">
        <f t="shared" si="926"/>
        <v>38</v>
      </c>
      <c r="W7395">
        <f t="shared" si="927"/>
        <v>903.64</v>
      </c>
    </row>
    <row r="7396" spans="1:23" ht="15.75" customHeight="1" x14ac:dyDescent="0.3">
      <c r="A7396" s="2" t="s">
        <v>25</v>
      </c>
      <c r="B7396" s="2">
        <v>1185732</v>
      </c>
      <c r="C7396" s="3">
        <v>44477</v>
      </c>
      <c r="D7396" s="12" t="str" cm="1">
        <f t="array" ref="D7396">_xlfn.SWITCH(WEEKDAY(C7396,2), 1, "Lundi", 2, "Mardi", 3, "Mercredi", 4, "Jeudi", 5, "Vendredi", 6, "Samedi", 7, "Dimanche", "Erreur")</f>
        <v>Vendredi</v>
      </c>
      <c r="E7396" s="2" t="s">
        <v>14</v>
      </c>
      <c r="F7396" s="2" t="s">
        <v>122</v>
      </c>
      <c r="G7396" s="2" t="s">
        <v>123</v>
      </c>
      <c r="H7396" s="4" t="s">
        <v>22</v>
      </c>
      <c r="I7396" s="5">
        <v>62</v>
      </c>
      <c r="J7396" s="6">
        <v>68</v>
      </c>
      <c r="K7396" s="7">
        <v>4216</v>
      </c>
      <c r="L7396" s="7">
        <v>2234.48</v>
      </c>
      <c r="M7396" s="8">
        <v>0.53</v>
      </c>
      <c r="N7396" s="2" t="s">
        <v>82</v>
      </c>
      <c r="O7396">
        <f t="shared" si="920"/>
        <v>2021</v>
      </c>
      <c r="P7396">
        <f t="shared" si="921"/>
        <v>10</v>
      </c>
      <c r="Q7396" t="str">
        <f t="shared" si="922"/>
        <v>oct</v>
      </c>
      <c r="R7396" t="str">
        <f t="shared" si="923"/>
        <v>New Jersey</v>
      </c>
      <c r="S7396" t="str">
        <f t="shared" si="924"/>
        <v>2021-10</v>
      </c>
      <c r="T7396">
        <f>IF(AND(COUNTIF(Calculs!$Q$2:$Q$12,$O7396)&gt;0,COUNTIF(Calculs!$S$2:$S$12,$E7396)&gt;0,COUNTIF(Calculs!$U$2:$U$12,$H7396)&gt;0),1,0)</f>
        <v>1</v>
      </c>
      <c r="U7396">
        <f t="shared" si="925"/>
        <v>4216</v>
      </c>
      <c r="V7396">
        <f t="shared" si="926"/>
        <v>68</v>
      </c>
      <c r="W7396">
        <f t="shared" si="927"/>
        <v>2234.48</v>
      </c>
    </row>
    <row r="7397" spans="1:23" ht="15.75" customHeight="1" x14ac:dyDescent="0.3">
      <c r="A7397" s="2" t="s">
        <v>25</v>
      </c>
      <c r="B7397" s="2">
        <v>1185732</v>
      </c>
      <c r="C7397" s="3">
        <v>44507</v>
      </c>
      <c r="D7397" s="12" t="str" cm="1">
        <f t="array" ref="D7397">_xlfn.SWITCH(WEEKDAY(C7397,2), 1, "Lundi", 2, "Mardi", 3, "Mercredi", 4, "Jeudi", 5, "Vendredi", 6, "Samedi", 7, "Dimanche", "Erreur")</f>
        <v>Dimanche</v>
      </c>
      <c r="E7397" s="2" t="s">
        <v>14</v>
      </c>
      <c r="F7397" s="2" t="s">
        <v>122</v>
      </c>
      <c r="G7397" s="2" t="s">
        <v>123</v>
      </c>
      <c r="H7397" s="4" t="s">
        <v>16</v>
      </c>
      <c r="I7397" s="5">
        <v>59</v>
      </c>
      <c r="J7397" s="6">
        <v>108</v>
      </c>
      <c r="K7397" s="7">
        <v>6372</v>
      </c>
      <c r="L7397" s="7">
        <v>3058.56</v>
      </c>
      <c r="M7397" s="8">
        <v>0.48</v>
      </c>
      <c r="N7397" s="2" t="s">
        <v>82</v>
      </c>
      <c r="O7397">
        <f t="shared" si="920"/>
        <v>2021</v>
      </c>
      <c r="P7397">
        <f t="shared" si="921"/>
        <v>11</v>
      </c>
      <c r="Q7397" t="str">
        <f t="shared" si="922"/>
        <v>nov</v>
      </c>
      <c r="R7397" t="str">
        <f t="shared" si="923"/>
        <v>New Jersey</v>
      </c>
      <c r="S7397" t="str">
        <f t="shared" si="924"/>
        <v>2021-11</v>
      </c>
      <c r="T7397">
        <f>IF(AND(COUNTIF(Calculs!$Q$2:$Q$12,$O7397)&gt;0,COUNTIF(Calculs!$S$2:$S$12,$E7397)&gt;0,COUNTIF(Calculs!$U$2:$U$12,$H7397)&gt;0),1,0)</f>
        <v>1</v>
      </c>
      <c r="U7397">
        <f t="shared" si="925"/>
        <v>6372</v>
      </c>
      <c r="V7397">
        <f t="shared" si="926"/>
        <v>108</v>
      </c>
      <c r="W7397">
        <f t="shared" si="927"/>
        <v>3058.56</v>
      </c>
    </row>
    <row r="7398" spans="1:23" ht="15.75" customHeight="1" x14ac:dyDescent="0.3">
      <c r="A7398" s="2" t="s">
        <v>25</v>
      </c>
      <c r="B7398" s="2">
        <v>1185732</v>
      </c>
      <c r="C7398" s="3">
        <v>44507</v>
      </c>
      <c r="D7398" s="12" t="str" cm="1">
        <f t="array" ref="D7398">_xlfn.SWITCH(WEEKDAY(C7398,2), 1, "Lundi", 2, "Mardi", 3, "Mercredi", 4, "Jeudi", 5, "Vendredi", 6, "Samedi", 7, "Dimanche", "Erreur")</f>
        <v>Dimanche</v>
      </c>
      <c r="E7398" s="2" t="s">
        <v>14</v>
      </c>
      <c r="F7398" s="2" t="s">
        <v>122</v>
      </c>
      <c r="G7398" s="2" t="s">
        <v>123</v>
      </c>
      <c r="H7398" s="4" t="s">
        <v>18</v>
      </c>
      <c r="I7398" s="5">
        <v>46</v>
      </c>
      <c r="J7398" s="6">
        <v>80</v>
      </c>
      <c r="K7398" s="7">
        <v>3680</v>
      </c>
      <c r="L7398" s="7">
        <v>1803.2</v>
      </c>
      <c r="M7398" s="8">
        <v>0.49</v>
      </c>
      <c r="N7398" s="2" t="s">
        <v>82</v>
      </c>
      <c r="O7398">
        <f t="shared" si="920"/>
        <v>2021</v>
      </c>
      <c r="P7398">
        <f t="shared" si="921"/>
        <v>11</v>
      </c>
      <c r="Q7398" t="str">
        <f t="shared" si="922"/>
        <v>nov</v>
      </c>
      <c r="R7398" t="str">
        <f t="shared" si="923"/>
        <v>New Jersey</v>
      </c>
      <c r="S7398" t="str">
        <f t="shared" si="924"/>
        <v>2021-11</v>
      </c>
      <c r="T7398">
        <f>IF(AND(COUNTIF(Calculs!$Q$2:$Q$12,$O7398)&gt;0,COUNTIF(Calculs!$S$2:$S$12,$E7398)&gt;0,COUNTIF(Calculs!$U$2:$U$12,$H7398)&gt;0),1,0)</f>
        <v>1</v>
      </c>
      <c r="U7398">
        <f t="shared" si="925"/>
        <v>3680</v>
      </c>
      <c r="V7398">
        <f t="shared" si="926"/>
        <v>80</v>
      </c>
      <c r="W7398">
        <f t="shared" si="927"/>
        <v>1803.2</v>
      </c>
    </row>
    <row r="7399" spans="1:23" ht="15.75" customHeight="1" x14ac:dyDescent="0.3">
      <c r="A7399" s="2" t="s">
        <v>25</v>
      </c>
      <c r="B7399" s="2">
        <v>1185732</v>
      </c>
      <c r="C7399" s="3">
        <v>44507</v>
      </c>
      <c r="D7399" s="12" t="str" cm="1">
        <f t="array" ref="D7399">_xlfn.SWITCH(WEEKDAY(C7399,2), 1, "Lundi", 2, "Mardi", 3, "Mercredi", 4, "Jeudi", 5, "Vendredi", 6, "Samedi", 7, "Dimanche", "Erreur")</f>
        <v>Dimanche</v>
      </c>
      <c r="E7399" s="2" t="s">
        <v>14</v>
      </c>
      <c r="F7399" s="2" t="s">
        <v>122</v>
      </c>
      <c r="G7399" s="2" t="s">
        <v>123</v>
      </c>
      <c r="H7399" s="4" t="s">
        <v>19</v>
      </c>
      <c r="I7399" s="5">
        <v>48</v>
      </c>
      <c r="J7399" s="6">
        <v>68</v>
      </c>
      <c r="K7399" s="7">
        <v>3264</v>
      </c>
      <c r="L7399" s="7">
        <v>1664.64</v>
      </c>
      <c r="M7399" s="8">
        <v>0.51</v>
      </c>
      <c r="N7399" s="2" t="s">
        <v>82</v>
      </c>
      <c r="O7399">
        <f t="shared" si="920"/>
        <v>2021</v>
      </c>
      <c r="P7399">
        <f t="shared" si="921"/>
        <v>11</v>
      </c>
      <c r="Q7399" t="str">
        <f t="shared" si="922"/>
        <v>nov</v>
      </c>
      <c r="R7399" t="str">
        <f t="shared" si="923"/>
        <v>New Jersey</v>
      </c>
      <c r="S7399" t="str">
        <f t="shared" si="924"/>
        <v>2021-11</v>
      </c>
      <c r="T7399">
        <f>IF(AND(COUNTIF(Calculs!$Q$2:$Q$12,$O7399)&gt;0,COUNTIF(Calculs!$S$2:$S$12,$E7399)&gt;0,COUNTIF(Calculs!$U$2:$U$12,$H7399)&gt;0),1,0)</f>
        <v>1</v>
      </c>
      <c r="U7399">
        <f t="shared" si="925"/>
        <v>3264</v>
      </c>
      <c r="V7399">
        <f t="shared" si="926"/>
        <v>68</v>
      </c>
      <c r="W7399">
        <f t="shared" si="927"/>
        <v>1664.64</v>
      </c>
    </row>
    <row r="7400" spans="1:23" ht="15.75" customHeight="1" x14ac:dyDescent="0.3">
      <c r="A7400" s="2" t="s">
        <v>25</v>
      </c>
      <c r="B7400" s="2">
        <v>1185732</v>
      </c>
      <c r="C7400" s="3">
        <v>44507</v>
      </c>
      <c r="D7400" s="12" t="str" cm="1">
        <f t="array" ref="D7400">_xlfn.SWITCH(WEEKDAY(C7400,2), 1, "Lundi", 2, "Mardi", 3, "Mercredi", 4, "Jeudi", 5, "Vendredi", 6, "Samedi", 7, "Dimanche", "Erreur")</f>
        <v>Dimanche</v>
      </c>
      <c r="E7400" s="2" t="s">
        <v>14</v>
      </c>
      <c r="F7400" s="2" t="s">
        <v>122</v>
      </c>
      <c r="G7400" s="2" t="s">
        <v>123</v>
      </c>
      <c r="H7400" s="4" t="s">
        <v>20</v>
      </c>
      <c r="I7400" s="5">
        <v>49</v>
      </c>
      <c r="J7400" s="6">
        <v>65</v>
      </c>
      <c r="K7400" s="7">
        <v>3185</v>
      </c>
      <c r="L7400" s="7">
        <v>1751.7500000000002</v>
      </c>
      <c r="M7400" s="8">
        <v>0.55000000000000004</v>
      </c>
      <c r="N7400" s="2" t="s">
        <v>82</v>
      </c>
      <c r="O7400">
        <f t="shared" si="920"/>
        <v>2021</v>
      </c>
      <c r="P7400">
        <f t="shared" si="921"/>
        <v>11</v>
      </c>
      <c r="Q7400" t="str">
        <f t="shared" si="922"/>
        <v>nov</v>
      </c>
      <c r="R7400" t="str">
        <f t="shared" si="923"/>
        <v>New Jersey</v>
      </c>
      <c r="S7400" t="str">
        <f t="shared" si="924"/>
        <v>2021-11</v>
      </c>
      <c r="T7400">
        <f>IF(AND(COUNTIF(Calculs!$Q$2:$Q$12,$O7400)&gt;0,COUNTIF(Calculs!$S$2:$S$12,$E7400)&gt;0,COUNTIF(Calculs!$U$2:$U$12,$H7400)&gt;0),1,0)</f>
        <v>1</v>
      </c>
      <c r="U7400">
        <f t="shared" si="925"/>
        <v>3185</v>
      </c>
      <c r="V7400">
        <f t="shared" si="926"/>
        <v>65</v>
      </c>
      <c r="W7400">
        <f t="shared" si="927"/>
        <v>1751.7500000000002</v>
      </c>
    </row>
    <row r="7401" spans="1:23" ht="15.75" customHeight="1" x14ac:dyDescent="0.3">
      <c r="A7401" s="2" t="s">
        <v>25</v>
      </c>
      <c r="B7401" s="2">
        <v>1185732</v>
      </c>
      <c r="C7401" s="3">
        <v>44507</v>
      </c>
      <c r="D7401" s="12" t="str" cm="1">
        <f t="array" ref="D7401">_xlfn.SWITCH(WEEKDAY(C7401,2), 1, "Lundi", 2, "Mardi", 3, "Mercredi", 4, "Jeudi", 5, "Vendredi", 6, "Samedi", 7, "Dimanche", "Erreur")</f>
        <v>Dimanche</v>
      </c>
      <c r="E7401" s="2" t="s">
        <v>14</v>
      </c>
      <c r="F7401" s="2" t="s">
        <v>122</v>
      </c>
      <c r="G7401" s="2" t="s">
        <v>123</v>
      </c>
      <c r="H7401" s="4" t="s">
        <v>21</v>
      </c>
      <c r="I7401" s="5">
        <v>55</v>
      </c>
      <c r="J7401" s="6">
        <v>59</v>
      </c>
      <c r="K7401" s="7">
        <v>3245</v>
      </c>
      <c r="L7401" s="7">
        <v>1427.8</v>
      </c>
      <c r="M7401" s="8">
        <v>0.44</v>
      </c>
      <c r="N7401" s="2" t="s">
        <v>82</v>
      </c>
      <c r="O7401">
        <f t="shared" si="920"/>
        <v>2021</v>
      </c>
      <c r="P7401">
        <f t="shared" si="921"/>
        <v>11</v>
      </c>
      <c r="Q7401" t="str">
        <f t="shared" si="922"/>
        <v>nov</v>
      </c>
      <c r="R7401" t="str">
        <f t="shared" si="923"/>
        <v>New Jersey</v>
      </c>
      <c r="S7401" t="str">
        <f t="shared" si="924"/>
        <v>2021-11</v>
      </c>
      <c r="T7401">
        <f>IF(AND(COUNTIF(Calculs!$Q$2:$Q$12,$O7401)&gt;0,COUNTIF(Calculs!$S$2:$S$12,$E7401)&gt;0,COUNTIF(Calculs!$U$2:$U$12,$H7401)&gt;0),1,0)</f>
        <v>1</v>
      </c>
      <c r="U7401">
        <f t="shared" si="925"/>
        <v>3245</v>
      </c>
      <c r="V7401">
        <f t="shared" si="926"/>
        <v>59</v>
      </c>
      <c r="W7401">
        <f t="shared" si="927"/>
        <v>1427.8</v>
      </c>
    </row>
    <row r="7402" spans="1:23" ht="15.75" customHeight="1" x14ac:dyDescent="0.3">
      <c r="A7402" s="2" t="s">
        <v>25</v>
      </c>
      <c r="B7402" s="2">
        <v>1185732</v>
      </c>
      <c r="C7402" s="3">
        <v>44507</v>
      </c>
      <c r="D7402" s="12" t="str" cm="1">
        <f t="array" ref="D7402">_xlfn.SWITCH(WEEKDAY(C7402,2), 1, "Lundi", 2, "Mardi", 3, "Mercredi", 4, "Jeudi", 5, "Vendredi", 6, "Samedi", 7, "Dimanche", "Erreur")</f>
        <v>Dimanche</v>
      </c>
      <c r="E7402" s="2" t="s">
        <v>14</v>
      </c>
      <c r="F7402" s="2" t="s">
        <v>122</v>
      </c>
      <c r="G7402" s="2" t="s">
        <v>123</v>
      </c>
      <c r="H7402" s="4" t="s">
        <v>22</v>
      </c>
      <c r="I7402" s="5">
        <v>59</v>
      </c>
      <c r="J7402" s="6">
        <v>91</v>
      </c>
      <c r="K7402" s="7">
        <v>5369</v>
      </c>
      <c r="L7402" s="7">
        <v>2845.57</v>
      </c>
      <c r="M7402" s="8">
        <v>0.53</v>
      </c>
      <c r="N7402" s="2" t="s">
        <v>82</v>
      </c>
      <c r="O7402">
        <f t="shared" si="920"/>
        <v>2021</v>
      </c>
      <c r="P7402">
        <f t="shared" si="921"/>
        <v>11</v>
      </c>
      <c r="Q7402" t="str">
        <f t="shared" si="922"/>
        <v>nov</v>
      </c>
      <c r="R7402" t="str">
        <f t="shared" si="923"/>
        <v>New Jersey</v>
      </c>
      <c r="S7402" t="str">
        <f t="shared" si="924"/>
        <v>2021-11</v>
      </c>
      <c r="T7402">
        <f>IF(AND(COUNTIF(Calculs!$Q$2:$Q$12,$O7402)&gt;0,COUNTIF(Calculs!$S$2:$S$12,$E7402)&gt;0,COUNTIF(Calculs!$U$2:$U$12,$H7402)&gt;0),1,0)</f>
        <v>1</v>
      </c>
      <c r="U7402">
        <f t="shared" si="925"/>
        <v>5369</v>
      </c>
      <c r="V7402">
        <f t="shared" si="926"/>
        <v>91</v>
      </c>
      <c r="W7402">
        <f t="shared" si="927"/>
        <v>2845.57</v>
      </c>
    </row>
    <row r="7403" spans="1:23" ht="15.75" customHeight="1" x14ac:dyDescent="0.3">
      <c r="A7403" s="2" t="s">
        <v>25</v>
      </c>
      <c r="B7403" s="2">
        <v>1185732</v>
      </c>
      <c r="C7403" s="3">
        <v>44536</v>
      </c>
      <c r="D7403" s="12" t="str" cm="1">
        <f t="array" ref="D7403">_xlfn.SWITCH(WEEKDAY(C7403,2), 1, "Lundi", 2, "Mardi", 3, "Mercredi", 4, "Jeudi", 5, "Vendredi", 6, "Samedi", 7, "Dimanche", "Erreur")</f>
        <v>Lundi</v>
      </c>
      <c r="E7403" s="2" t="s">
        <v>14</v>
      </c>
      <c r="F7403" s="2" t="s">
        <v>122</v>
      </c>
      <c r="G7403" s="2" t="s">
        <v>123</v>
      </c>
      <c r="H7403" s="4" t="s">
        <v>16</v>
      </c>
      <c r="I7403" s="5">
        <v>55</v>
      </c>
      <c r="J7403" s="6">
        <v>149</v>
      </c>
      <c r="K7403" s="7">
        <v>8195</v>
      </c>
      <c r="L7403" s="7">
        <v>3933.6</v>
      </c>
      <c r="M7403" s="8">
        <v>0.48</v>
      </c>
      <c r="N7403" s="2" t="s">
        <v>82</v>
      </c>
      <c r="O7403">
        <f t="shared" si="920"/>
        <v>2021</v>
      </c>
      <c r="P7403">
        <f t="shared" si="921"/>
        <v>12</v>
      </c>
      <c r="Q7403" t="str">
        <f t="shared" si="922"/>
        <v>déc</v>
      </c>
      <c r="R7403" t="str">
        <f t="shared" si="923"/>
        <v>New Jersey</v>
      </c>
      <c r="S7403" t="str">
        <f t="shared" si="924"/>
        <v>2021-12</v>
      </c>
      <c r="T7403">
        <f>IF(AND(COUNTIF(Calculs!$Q$2:$Q$12,$O7403)&gt;0,COUNTIF(Calculs!$S$2:$S$12,$E7403)&gt;0,COUNTIF(Calculs!$U$2:$U$12,$H7403)&gt;0),1,0)</f>
        <v>1</v>
      </c>
      <c r="U7403">
        <f t="shared" si="925"/>
        <v>8195</v>
      </c>
      <c r="V7403">
        <f t="shared" si="926"/>
        <v>149</v>
      </c>
      <c r="W7403">
        <f t="shared" si="927"/>
        <v>3933.6</v>
      </c>
    </row>
    <row r="7404" spans="1:23" ht="15.75" customHeight="1" x14ac:dyDescent="0.3">
      <c r="A7404" s="2" t="s">
        <v>25</v>
      </c>
      <c r="B7404" s="2">
        <v>1185732</v>
      </c>
      <c r="C7404" s="3">
        <v>44536</v>
      </c>
      <c r="D7404" s="12" t="str" cm="1">
        <f t="array" ref="D7404">_xlfn.SWITCH(WEEKDAY(C7404,2), 1, "Lundi", 2, "Mardi", 3, "Mercredi", 4, "Jeudi", 5, "Vendredi", 6, "Samedi", 7, "Dimanche", "Erreur")</f>
        <v>Lundi</v>
      </c>
      <c r="E7404" s="2" t="s">
        <v>14</v>
      </c>
      <c r="F7404" s="2" t="s">
        <v>122</v>
      </c>
      <c r="G7404" s="2" t="s">
        <v>123</v>
      </c>
      <c r="H7404" s="4" t="s">
        <v>18</v>
      </c>
      <c r="I7404" s="5">
        <v>49</v>
      </c>
      <c r="J7404" s="6">
        <v>105</v>
      </c>
      <c r="K7404" s="7">
        <v>5145</v>
      </c>
      <c r="L7404" s="7">
        <v>2469.6</v>
      </c>
      <c r="M7404" s="8">
        <v>0.48</v>
      </c>
      <c r="N7404" s="2" t="s">
        <v>82</v>
      </c>
      <c r="O7404">
        <f t="shared" si="920"/>
        <v>2021</v>
      </c>
      <c r="P7404">
        <f t="shared" si="921"/>
        <v>12</v>
      </c>
      <c r="Q7404" t="str">
        <f t="shared" si="922"/>
        <v>déc</v>
      </c>
      <c r="R7404" t="str">
        <f t="shared" si="923"/>
        <v>New Jersey</v>
      </c>
      <c r="S7404" t="str">
        <f t="shared" si="924"/>
        <v>2021-12</v>
      </c>
      <c r="T7404">
        <f>IF(AND(COUNTIF(Calculs!$Q$2:$Q$12,$O7404)&gt;0,COUNTIF(Calculs!$S$2:$S$12,$E7404)&gt;0,COUNTIF(Calculs!$U$2:$U$12,$H7404)&gt;0),1,0)</f>
        <v>1</v>
      </c>
      <c r="U7404">
        <f t="shared" si="925"/>
        <v>5145</v>
      </c>
      <c r="V7404">
        <f t="shared" si="926"/>
        <v>105</v>
      </c>
      <c r="W7404">
        <f t="shared" si="927"/>
        <v>2469.6</v>
      </c>
    </row>
    <row r="7405" spans="1:23" ht="15.75" customHeight="1" x14ac:dyDescent="0.3">
      <c r="A7405" s="2" t="s">
        <v>25</v>
      </c>
      <c r="B7405" s="2">
        <v>1185732</v>
      </c>
      <c r="C7405" s="3">
        <v>44536</v>
      </c>
      <c r="D7405" s="12" t="str" cm="1">
        <f t="array" ref="D7405">_xlfn.SWITCH(WEEKDAY(C7405,2), 1, "Lundi", 2, "Mardi", 3, "Mercredi", 4, "Jeudi", 5, "Vendredi", 6, "Samedi", 7, "Dimanche", "Erreur")</f>
        <v>Lundi</v>
      </c>
      <c r="E7405" s="2" t="s">
        <v>14</v>
      </c>
      <c r="F7405" s="2" t="s">
        <v>122</v>
      </c>
      <c r="G7405" s="2" t="s">
        <v>123</v>
      </c>
      <c r="H7405" s="4" t="s">
        <v>19</v>
      </c>
      <c r="I7405" s="5">
        <v>49</v>
      </c>
      <c r="J7405" s="6">
        <v>91</v>
      </c>
      <c r="K7405" s="7">
        <v>4459</v>
      </c>
      <c r="L7405" s="7">
        <v>2229.5</v>
      </c>
      <c r="M7405" s="8">
        <v>0.5</v>
      </c>
      <c r="N7405" s="2" t="s">
        <v>82</v>
      </c>
      <c r="O7405">
        <f t="shared" si="920"/>
        <v>2021</v>
      </c>
      <c r="P7405">
        <f t="shared" si="921"/>
        <v>12</v>
      </c>
      <c r="Q7405" t="str">
        <f t="shared" si="922"/>
        <v>déc</v>
      </c>
      <c r="R7405" t="str">
        <f t="shared" si="923"/>
        <v>New Jersey</v>
      </c>
      <c r="S7405" t="str">
        <f t="shared" si="924"/>
        <v>2021-12</v>
      </c>
      <c r="T7405">
        <f>IF(AND(COUNTIF(Calculs!$Q$2:$Q$12,$O7405)&gt;0,COUNTIF(Calculs!$S$2:$S$12,$E7405)&gt;0,COUNTIF(Calculs!$U$2:$U$12,$H7405)&gt;0),1,0)</f>
        <v>1</v>
      </c>
      <c r="U7405">
        <f t="shared" si="925"/>
        <v>4459</v>
      </c>
      <c r="V7405">
        <f t="shared" si="926"/>
        <v>91</v>
      </c>
      <c r="W7405">
        <f t="shared" si="927"/>
        <v>2229.5</v>
      </c>
    </row>
    <row r="7406" spans="1:23" ht="15.75" customHeight="1" x14ac:dyDescent="0.3">
      <c r="A7406" s="2" t="s">
        <v>25</v>
      </c>
      <c r="B7406" s="2">
        <v>1185732</v>
      </c>
      <c r="C7406" s="3">
        <v>44536</v>
      </c>
      <c r="D7406" s="12" t="str" cm="1">
        <f t="array" ref="D7406">_xlfn.SWITCH(WEEKDAY(C7406,2), 1, "Lundi", 2, "Mardi", 3, "Mercredi", 4, "Jeudi", 5, "Vendredi", 6, "Samedi", 7, "Dimanche", "Erreur")</f>
        <v>Lundi</v>
      </c>
      <c r="E7406" s="2" t="s">
        <v>14</v>
      </c>
      <c r="F7406" s="2" t="s">
        <v>122</v>
      </c>
      <c r="G7406" s="2" t="s">
        <v>123</v>
      </c>
      <c r="H7406" s="4" t="s">
        <v>20</v>
      </c>
      <c r="I7406" s="5">
        <v>47</v>
      </c>
      <c r="J7406" s="6">
        <v>83</v>
      </c>
      <c r="K7406" s="7">
        <v>3901</v>
      </c>
      <c r="L7406" s="7">
        <v>1989.51</v>
      </c>
      <c r="M7406" s="8">
        <v>0.51</v>
      </c>
      <c r="N7406" s="2" t="s">
        <v>82</v>
      </c>
      <c r="O7406">
        <f t="shared" si="920"/>
        <v>2021</v>
      </c>
      <c r="P7406">
        <f t="shared" si="921"/>
        <v>12</v>
      </c>
      <c r="Q7406" t="str">
        <f t="shared" si="922"/>
        <v>déc</v>
      </c>
      <c r="R7406" t="str">
        <f t="shared" si="923"/>
        <v>New Jersey</v>
      </c>
      <c r="S7406" t="str">
        <f t="shared" si="924"/>
        <v>2021-12</v>
      </c>
      <c r="T7406">
        <f>IF(AND(COUNTIF(Calculs!$Q$2:$Q$12,$O7406)&gt;0,COUNTIF(Calculs!$S$2:$S$12,$E7406)&gt;0,COUNTIF(Calculs!$U$2:$U$12,$H7406)&gt;0),1,0)</f>
        <v>1</v>
      </c>
      <c r="U7406">
        <f t="shared" si="925"/>
        <v>3901</v>
      </c>
      <c r="V7406">
        <f t="shared" si="926"/>
        <v>83</v>
      </c>
      <c r="W7406">
        <f t="shared" si="927"/>
        <v>1989.51</v>
      </c>
    </row>
    <row r="7407" spans="1:23" ht="15.75" customHeight="1" x14ac:dyDescent="0.3">
      <c r="A7407" s="2" t="s">
        <v>25</v>
      </c>
      <c r="B7407" s="2">
        <v>1185732</v>
      </c>
      <c r="C7407" s="3">
        <v>44536</v>
      </c>
      <c r="D7407" s="12" t="str" cm="1">
        <f t="array" ref="D7407">_xlfn.SWITCH(WEEKDAY(C7407,2), 1, "Lundi", 2, "Mardi", 3, "Mercredi", 4, "Jeudi", 5, "Vendredi", 6, "Samedi", 7, "Dimanche", "Erreur")</f>
        <v>Lundi</v>
      </c>
      <c r="E7407" s="2" t="s">
        <v>14</v>
      </c>
      <c r="F7407" s="2" t="s">
        <v>122</v>
      </c>
      <c r="G7407" s="2" t="s">
        <v>123</v>
      </c>
      <c r="H7407" s="4" t="s">
        <v>21</v>
      </c>
      <c r="I7407" s="5">
        <v>55</v>
      </c>
      <c r="J7407" s="6">
        <v>83</v>
      </c>
      <c r="K7407" s="7">
        <v>4565</v>
      </c>
      <c r="L7407" s="7">
        <v>2054.25</v>
      </c>
      <c r="M7407" s="8">
        <v>0.44999999999999996</v>
      </c>
      <c r="N7407" s="2" t="s">
        <v>82</v>
      </c>
      <c r="O7407">
        <f t="shared" si="920"/>
        <v>2021</v>
      </c>
      <c r="P7407">
        <f t="shared" si="921"/>
        <v>12</v>
      </c>
      <c r="Q7407" t="str">
        <f t="shared" si="922"/>
        <v>déc</v>
      </c>
      <c r="R7407" t="str">
        <f t="shared" si="923"/>
        <v>New Jersey</v>
      </c>
      <c r="S7407" t="str">
        <f t="shared" si="924"/>
        <v>2021-12</v>
      </c>
      <c r="T7407">
        <f>IF(AND(COUNTIF(Calculs!$Q$2:$Q$12,$O7407)&gt;0,COUNTIF(Calculs!$S$2:$S$12,$E7407)&gt;0,COUNTIF(Calculs!$U$2:$U$12,$H7407)&gt;0),1,0)</f>
        <v>1</v>
      </c>
      <c r="U7407">
        <f t="shared" si="925"/>
        <v>4565</v>
      </c>
      <c r="V7407">
        <f t="shared" si="926"/>
        <v>83</v>
      </c>
      <c r="W7407">
        <f t="shared" si="927"/>
        <v>2054.25</v>
      </c>
    </row>
    <row r="7408" spans="1:23" ht="15.75" customHeight="1" x14ac:dyDescent="0.3">
      <c r="A7408" s="2" t="s">
        <v>25</v>
      </c>
      <c r="B7408" s="2">
        <v>1185732</v>
      </c>
      <c r="C7408" s="3">
        <v>44536</v>
      </c>
      <c r="D7408" s="12" t="str" cm="1">
        <f t="array" ref="D7408">_xlfn.SWITCH(WEEKDAY(C7408,2), 1, "Lundi", 2, "Mardi", 3, "Mercredi", 4, "Jeudi", 5, "Vendredi", 6, "Samedi", 7, "Dimanche", "Erreur")</f>
        <v>Lundi</v>
      </c>
      <c r="E7408" s="2" t="s">
        <v>14</v>
      </c>
      <c r="F7408" s="2" t="s">
        <v>122</v>
      </c>
      <c r="G7408" s="2" t="s">
        <v>123</v>
      </c>
      <c r="H7408" s="4" t="s">
        <v>22</v>
      </c>
      <c r="I7408" s="5">
        <v>59</v>
      </c>
      <c r="J7408" s="6">
        <v>101</v>
      </c>
      <c r="K7408" s="7">
        <v>5959</v>
      </c>
      <c r="L7408" s="7">
        <v>3217.86</v>
      </c>
      <c r="M7408" s="8">
        <v>0.54</v>
      </c>
      <c r="N7408" s="2" t="s">
        <v>82</v>
      </c>
      <c r="O7408">
        <f t="shared" si="920"/>
        <v>2021</v>
      </c>
      <c r="P7408">
        <f t="shared" si="921"/>
        <v>12</v>
      </c>
      <c r="Q7408" t="str">
        <f t="shared" si="922"/>
        <v>déc</v>
      </c>
      <c r="R7408" t="str">
        <f t="shared" si="923"/>
        <v>New Jersey</v>
      </c>
      <c r="S7408" t="str">
        <f t="shared" si="924"/>
        <v>2021-12</v>
      </c>
      <c r="T7408">
        <f>IF(AND(COUNTIF(Calculs!$Q$2:$Q$12,$O7408)&gt;0,COUNTIF(Calculs!$S$2:$S$12,$E7408)&gt;0,COUNTIF(Calculs!$U$2:$U$12,$H7408)&gt;0),1,0)</f>
        <v>1</v>
      </c>
      <c r="U7408">
        <f t="shared" si="925"/>
        <v>5959</v>
      </c>
      <c r="V7408">
        <f t="shared" si="926"/>
        <v>101</v>
      </c>
      <c r="W7408">
        <f t="shared" si="927"/>
        <v>3217.86</v>
      </c>
    </row>
    <row r="7409" spans="1:23" ht="15.75" customHeight="1" x14ac:dyDescent="0.3">
      <c r="A7409" s="2" t="s">
        <v>25</v>
      </c>
      <c r="B7409" s="2">
        <v>1185732</v>
      </c>
      <c r="C7409" s="3">
        <v>44203</v>
      </c>
      <c r="D7409" s="12" t="str" cm="1">
        <f t="array" ref="D7409">_xlfn.SWITCH(WEEKDAY(C7409,2), 1, "Lundi", 2, "Mardi", 3, "Mercredi", 4, "Jeudi", 5, "Vendredi", 6, "Samedi", 7, "Dimanche", "Erreur")</f>
        <v>Jeudi</v>
      </c>
      <c r="E7409" s="2" t="s">
        <v>14</v>
      </c>
      <c r="F7409" s="2" t="s">
        <v>122</v>
      </c>
      <c r="G7409" s="2" t="s">
        <v>123</v>
      </c>
      <c r="H7409" s="4" t="s">
        <v>16</v>
      </c>
      <c r="I7409" s="5">
        <v>38</v>
      </c>
      <c r="J7409" s="6">
        <v>125</v>
      </c>
      <c r="K7409" s="7">
        <v>4750</v>
      </c>
      <c r="L7409" s="7">
        <v>2422.5</v>
      </c>
      <c r="M7409" s="8">
        <v>0.51</v>
      </c>
      <c r="N7409" s="2" t="s">
        <v>82</v>
      </c>
      <c r="O7409">
        <f t="shared" si="920"/>
        <v>2021</v>
      </c>
      <c r="P7409">
        <f t="shared" si="921"/>
        <v>1</v>
      </c>
      <c r="Q7409" t="str">
        <f t="shared" si="922"/>
        <v>janv</v>
      </c>
      <c r="R7409" t="str">
        <f t="shared" si="923"/>
        <v>New Jersey</v>
      </c>
      <c r="S7409" t="str">
        <f t="shared" si="924"/>
        <v>2021-01</v>
      </c>
      <c r="T7409">
        <f>IF(AND(COUNTIF(Calculs!$Q$2:$Q$12,$O7409)&gt;0,COUNTIF(Calculs!$S$2:$S$12,$E7409)&gt;0,COUNTIF(Calculs!$U$2:$U$12,$H7409)&gt;0),1,0)</f>
        <v>1</v>
      </c>
      <c r="U7409">
        <f t="shared" si="925"/>
        <v>4750</v>
      </c>
      <c r="V7409">
        <f t="shared" si="926"/>
        <v>125</v>
      </c>
      <c r="W7409">
        <f t="shared" si="927"/>
        <v>2422.5</v>
      </c>
    </row>
    <row r="7410" spans="1:23" ht="15.75" customHeight="1" x14ac:dyDescent="0.3">
      <c r="A7410" s="2" t="s">
        <v>25</v>
      </c>
      <c r="B7410" s="2">
        <v>1185732</v>
      </c>
      <c r="C7410" s="3">
        <v>44203</v>
      </c>
      <c r="D7410" s="12" t="str" cm="1">
        <f t="array" ref="D7410">_xlfn.SWITCH(WEEKDAY(C7410,2), 1, "Lundi", 2, "Mardi", 3, "Mercredi", 4, "Jeudi", 5, "Vendredi", 6, "Samedi", 7, "Dimanche", "Erreur")</f>
        <v>Jeudi</v>
      </c>
      <c r="E7410" s="2" t="s">
        <v>14</v>
      </c>
      <c r="F7410" s="2" t="s">
        <v>122</v>
      </c>
      <c r="G7410" s="2" t="s">
        <v>123</v>
      </c>
      <c r="H7410" s="4" t="s">
        <v>18</v>
      </c>
      <c r="I7410" s="5">
        <v>37</v>
      </c>
      <c r="J7410" s="6">
        <v>87</v>
      </c>
      <c r="K7410" s="7">
        <v>3219</v>
      </c>
      <c r="L7410" s="7">
        <v>1673.88</v>
      </c>
      <c r="M7410" s="8">
        <v>0.52</v>
      </c>
      <c r="N7410" s="2" t="s">
        <v>82</v>
      </c>
      <c r="O7410">
        <f t="shared" si="920"/>
        <v>2021</v>
      </c>
      <c r="P7410">
        <f t="shared" si="921"/>
        <v>1</v>
      </c>
      <c r="Q7410" t="str">
        <f t="shared" si="922"/>
        <v>janv</v>
      </c>
      <c r="R7410" t="str">
        <f t="shared" si="923"/>
        <v>New Jersey</v>
      </c>
      <c r="S7410" t="str">
        <f t="shared" si="924"/>
        <v>2021-01</v>
      </c>
      <c r="T7410">
        <f>IF(AND(COUNTIF(Calculs!$Q$2:$Q$12,$O7410)&gt;0,COUNTIF(Calculs!$S$2:$S$12,$E7410)&gt;0,COUNTIF(Calculs!$U$2:$U$12,$H7410)&gt;0),1,0)</f>
        <v>1</v>
      </c>
      <c r="U7410">
        <f t="shared" si="925"/>
        <v>3219</v>
      </c>
      <c r="V7410">
        <f t="shared" si="926"/>
        <v>87</v>
      </c>
      <c r="W7410">
        <f t="shared" si="927"/>
        <v>1673.88</v>
      </c>
    </row>
    <row r="7411" spans="1:23" ht="15.75" customHeight="1" x14ac:dyDescent="0.3">
      <c r="A7411" s="2" t="s">
        <v>25</v>
      </c>
      <c r="B7411" s="2">
        <v>1185732</v>
      </c>
      <c r="C7411" s="3">
        <v>44203</v>
      </c>
      <c r="D7411" s="12" t="str" cm="1">
        <f t="array" ref="D7411">_xlfn.SWITCH(WEEKDAY(C7411,2), 1, "Lundi", 2, "Mardi", 3, "Mercredi", 4, "Jeudi", 5, "Vendredi", 6, "Samedi", 7, "Dimanche", "Erreur")</f>
        <v>Jeudi</v>
      </c>
      <c r="E7411" s="2" t="s">
        <v>14</v>
      </c>
      <c r="F7411" s="2" t="s">
        <v>122</v>
      </c>
      <c r="G7411" s="2" t="s">
        <v>123</v>
      </c>
      <c r="H7411" s="4" t="s">
        <v>19</v>
      </c>
      <c r="I7411" s="5">
        <v>28</v>
      </c>
      <c r="J7411" s="6">
        <v>90</v>
      </c>
      <c r="K7411" s="7">
        <v>2520</v>
      </c>
      <c r="L7411" s="7">
        <v>1008</v>
      </c>
      <c r="M7411" s="8">
        <v>0.4</v>
      </c>
      <c r="N7411" s="2" t="s">
        <v>82</v>
      </c>
      <c r="O7411">
        <f t="shared" si="920"/>
        <v>2021</v>
      </c>
      <c r="P7411">
        <f t="shared" si="921"/>
        <v>1</v>
      </c>
      <c r="Q7411" t="str">
        <f t="shared" si="922"/>
        <v>janv</v>
      </c>
      <c r="R7411" t="str">
        <f t="shared" si="923"/>
        <v>New Jersey</v>
      </c>
      <c r="S7411" t="str">
        <f t="shared" si="924"/>
        <v>2021-01</v>
      </c>
      <c r="T7411">
        <f>IF(AND(COUNTIF(Calculs!$Q$2:$Q$12,$O7411)&gt;0,COUNTIF(Calculs!$S$2:$S$12,$E7411)&gt;0,COUNTIF(Calculs!$U$2:$U$12,$H7411)&gt;0),1,0)</f>
        <v>1</v>
      </c>
      <c r="U7411">
        <f t="shared" si="925"/>
        <v>2520</v>
      </c>
      <c r="V7411">
        <f t="shared" si="926"/>
        <v>90</v>
      </c>
      <c r="W7411">
        <f t="shared" si="927"/>
        <v>1008</v>
      </c>
    </row>
    <row r="7412" spans="1:23" ht="15.75" customHeight="1" x14ac:dyDescent="0.3">
      <c r="A7412" s="2" t="s">
        <v>25</v>
      </c>
      <c r="B7412" s="2">
        <v>1185732</v>
      </c>
      <c r="C7412" s="3">
        <v>44203</v>
      </c>
      <c r="D7412" s="12" t="str" cm="1">
        <f t="array" ref="D7412">_xlfn.SWITCH(WEEKDAY(C7412,2), 1, "Lundi", 2, "Mardi", 3, "Mercredi", 4, "Jeudi", 5, "Vendredi", 6, "Samedi", 7, "Dimanche", "Erreur")</f>
        <v>Jeudi</v>
      </c>
      <c r="E7412" s="2" t="s">
        <v>14</v>
      </c>
      <c r="F7412" s="2" t="s">
        <v>122</v>
      </c>
      <c r="G7412" s="2" t="s">
        <v>123</v>
      </c>
      <c r="H7412" s="4" t="s">
        <v>20</v>
      </c>
      <c r="I7412" s="5">
        <v>33</v>
      </c>
      <c r="J7412" s="6">
        <v>42</v>
      </c>
      <c r="K7412" s="7">
        <v>1386</v>
      </c>
      <c r="L7412" s="7">
        <v>609.84</v>
      </c>
      <c r="M7412" s="8">
        <v>0.44</v>
      </c>
      <c r="N7412" s="2" t="s">
        <v>82</v>
      </c>
      <c r="O7412">
        <f t="shared" si="920"/>
        <v>2021</v>
      </c>
      <c r="P7412">
        <f t="shared" si="921"/>
        <v>1</v>
      </c>
      <c r="Q7412" t="str">
        <f t="shared" si="922"/>
        <v>janv</v>
      </c>
      <c r="R7412" t="str">
        <f t="shared" si="923"/>
        <v>New Jersey</v>
      </c>
      <c r="S7412" t="str">
        <f t="shared" si="924"/>
        <v>2021-01</v>
      </c>
      <c r="T7412">
        <f>IF(AND(COUNTIF(Calculs!$Q$2:$Q$12,$O7412)&gt;0,COUNTIF(Calculs!$S$2:$S$12,$E7412)&gt;0,COUNTIF(Calculs!$U$2:$U$12,$H7412)&gt;0),1,0)</f>
        <v>1</v>
      </c>
      <c r="U7412">
        <f t="shared" si="925"/>
        <v>1386</v>
      </c>
      <c r="V7412">
        <f t="shared" si="926"/>
        <v>42</v>
      </c>
      <c r="W7412">
        <f t="shared" si="927"/>
        <v>609.84</v>
      </c>
    </row>
    <row r="7413" spans="1:23" ht="15.75" customHeight="1" x14ac:dyDescent="0.3">
      <c r="A7413" s="2" t="s">
        <v>25</v>
      </c>
      <c r="B7413" s="2">
        <v>1185732</v>
      </c>
      <c r="C7413" s="3">
        <v>44203</v>
      </c>
      <c r="D7413" s="12" t="str" cm="1">
        <f t="array" ref="D7413">_xlfn.SWITCH(WEEKDAY(C7413,2), 1, "Lundi", 2, "Mardi", 3, "Mercredi", 4, "Jeudi", 5, "Vendredi", 6, "Samedi", 7, "Dimanche", "Erreur")</f>
        <v>Jeudi</v>
      </c>
      <c r="E7413" s="2" t="s">
        <v>14</v>
      </c>
      <c r="F7413" s="2" t="s">
        <v>122</v>
      </c>
      <c r="G7413" s="2" t="s">
        <v>123</v>
      </c>
      <c r="H7413" s="4" t="s">
        <v>21</v>
      </c>
      <c r="I7413" s="5">
        <v>49</v>
      </c>
      <c r="J7413" s="6">
        <v>60</v>
      </c>
      <c r="K7413" s="7">
        <v>2940</v>
      </c>
      <c r="L7413" s="7">
        <v>1205.3999999999999</v>
      </c>
      <c r="M7413" s="8">
        <v>0.41</v>
      </c>
      <c r="N7413" s="2" t="s">
        <v>82</v>
      </c>
      <c r="O7413">
        <f t="shared" si="920"/>
        <v>2021</v>
      </c>
      <c r="P7413">
        <f t="shared" si="921"/>
        <v>1</v>
      </c>
      <c r="Q7413" t="str">
        <f t="shared" si="922"/>
        <v>janv</v>
      </c>
      <c r="R7413" t="str">
        <f t="shared" si="923"/>
        <v>New Jersey</v>
      </c>
      <c r="S7413" t="str">
        <f t="shared" si="924"/>
        <v>2021-01</v>
      </c>
      <c r="T7413">
        <f>IF(AND(COUNTIF(Calculs!$Q$2:$Q$12,$O7413)&gt;0,COUNTIF(Calculs!$S$2:$S$12,$E7413)&gt;0,COUNTIF(Calculs!$U$2:$U$12,$H7413)&gt;0),1,0)</f>
        <v>1</v>
      </c>
      <c r="U7413">
        <f t="shared" si="925"/>
        <v>2940</v>
      </c>
      <c r="V7413">
        <f t="shared" si="926"/>
        <v>60</v>
      </c>
      <c r="W7413">
        <f t="shared" si="927"/>
        <v>1205.3999999999999</v>
      </c>
    </row>
    <row r="7414" spans="1:23" ht="15.75" customHeight="1" x14ac:dyDescent="0.3">
      <c r="A7414" s="2" t="s">
        <v>25</v>
      </c>
      <c r="B7414" s="2">
        <v>1185732</v>
      </c>
      <c r="C7414" s="3">
        <v>44203</v>
      </c>
      <c r="D7414" s="12" t="str" cm="1">
        <f t="array" ref="D7414">_xlfn.SWITCH(WEEKDAY(C7414,2), 1, "Lundi", 2, "Mardi", 3, "Mercredi", 4, "Jeudi", 5, "Vendredi", 6, "Samedi", 7, "Dimanche", "Erreur")</f>
        <v>Jeudi</v>
      </c>
      <c r="E7414" s="2" t="s">
        <v>14</v>
      </c>
      <c r="F7414" s="2" t="s">
        <v>122</v>
      </c>
      <c r="G7414" s="2" t="s">
        <v>123</v>
      </c>
      <c r="H7414" s="4" t="s">
        <v>22</v>
      </c>
      <c r="I7414" s="5">
        <v>37</v>
      </c>
      <c r="J7414" s="6">
        <v>81</v>
      </c>
      <c r="K7414" s="7">
        <v>2997</v>
      </c>
      <c r="L7414" s="7">
        <v>1498.5</v>
      </c>
      <c r="M7414" s="8">
        <v>0.5</v>
      </c>
      <c r="N7414" s="2" t="s">
        <v>82</v>
      </c>
      <c r="O7414">
        <f t="shared" si="920"/>
        <v>2021</v>
      </c>
      <c r="P7414">
        <f t="shared" si="921"/>
        <v>1</v>
      </c>
      <c r="Q7414" t="str">
        <f t="shared" si="922"/>
        <v>janv</v>
      </c>
      <c r="R7414" t="str">
        <f t="shared" si="923"/>
        <v>New Jersey</v>
      </c>
      <c r="S7414" t="str">
        <f t="shared" si="924"/>
        <v>2021-01</v>
      </c>
      <c r="T7414">
        <f>IF(AND(COUNTIF(Calculs!$Q$2:$Q$12,$O7414)&gt;0,COUNTIF(Calculs!$S$2:$S$12,$E7414)&gt;0,COUNTIF(Calculs!$U$2:$U$12,$H7414)&gt;0),1,0)</f>
        <v>1</v>
      </c>
      <c r="U7414">
        <f t="shared" si="925"/>
        <v>2997</v>
      </c>
      <c r="V7414">
        <f t="shared" si="926"/>
        <v>81</v>
      </c>
      <c r="W7414">
        <f t="shared" si="927"/>
        <v>1498.5</v>
      </c>
    </row>
    <row r="7415" spans="1:23" ht="15.75" customHeight="1" x14ac:dyDescent="0.3">
      <c r="A7415" s="2" t="s">
        <v>25</v>
      </c>
      <c r="B7415" s="2">
        <v>1185732</v>
      </c>
      <c r="C7415" s="3">
        <v>44232</v>
      </c>
      <c r="D7415" s="12" t="str" cm="1">
        <f t="array" ref="D7415">_xlfn.SWITCH(WEEKDAY(C7415,2), 1, "Lundi", 2, "Mardi", 3, "Mercredi", 4, "Jeudi", 5, "Vendredi", 6, "Samedi", 7, "Dimanche", "Erreur")</f>
        <v>Vendredi</v>
      </c>
      <c r="E7415" s="2" t="s">
        <v>14</v>
      </c>
      <c r="F7415" s="2" t="s">
        <v>122</v>
      </c>
      <c r="G7415" s="2" t="s">
        <v>123</v>
      </c>
      <c r="H7415" s="4" t="s">
        <v>16</v>
      </c>
      <c r="I7415" s="5">
        <v>39</v>
      </c>
      <c r="J7415" s="6">
        <v>149</v>
      </c>
      <c r="K7415" s="7">
        <v>5811</v>
      </c>
      <c r="L7415" s="7">
        <v>2905.5</v>
      </c>
      <c r="M7415" s="8">
        <v>0.5</v>
      </c>
      <c r="N7415" s="2" t="s">
        <v>82</v>
      </c>
      <c r="O7415">
        <f t="shared" si="920"/>
        <v>2021</v>
      </c>
      <c r="P7415">
        <f t="shared" si="921"/>
        <v>2</v>
      </c>
      <c r="Q7415" t="str">
        <f t="shared" si="922"/>
        <v>févr</v>
      </c>
      <c r="R7415" t="str">
        <f t="shared" si="923"/>
        <v>New Jersey</v>
      </c>
      <c r="S7415" t="str">
        <f t="shared" si="924"/>
        <v>2021-02</v>
      </c>
      <c r="T7415">
        <f>IF(AND(COUNTIF(Calculs!$Q$2:$Q$12,$O7415)&gt;0,COUNTIF(Calculs!$S$2:$S$12,$E7415)&gt;0,COUNTIF(Calculs!$U$2:$U$12,$H7415)&gt;0),1,0)</f>
        <v>1</v>
      </c>
      <c r="U7415">
        <f t="shared" si="925"/>
        <v>5811</v>
      </c>
      <c r="V7415">
        <f t="shared" si="926"/>
        <v>149</v>
      </c>
      <c r="W7415">
        <f t="shared" si="927"/>
        <v>2905.5</v>
      </c>
    </row>
    <row r="7416" spans="1:23" ht="15.75" customHeight="1" x14ac:dyDescent="0.3">
      <c r="A7416" s="2" t="s">
        <v>25</v>
      </c>
      <c r="B7416" s="2">
        <v>1185732</v>
      </c>
      <c r="C7416" s="3">
        <v>44232</v>
      </c>
      <c r="D7416" s="12" t="str" cm="1">
        <f t="array" ref="D7416">_xlfn.SWITCH(WEEKDAY(C7416,2), 1, "Lundi", 2, "Mardi", 3, "Mercredi", 4, "Jeudi", 5, "Vendredi", 6, "Samedi", 7, "Dimanche", "Erreur")</f>
        <v>Vendredi</v>
      </c>
      <c r="E7416" s="2" t="s">
        <v>14</v>
      </c>
      <c r="F7416" s="2" t="s">
        <v>122</v>
      </c>
      <c r="G7416" s="2" t="s">
        <v>123</v>
      </c>
      <c r="H7416" s="4" t="s">
        <v>18</v>
      </c>
      <c r="I7416" s="5">
        <v>37</v>
      </c>
      <c r="J7416" s="6">
        <v>54</v>
      </c>
      <c r="K7416" s="7">
        <v>1998</v>
      </c>
      <c r="L7416" s="7">
        <v>999</v>
      </c>
      <c r="M7416" s="8">
        <v>0.5</v>
      </c>
      <c r="N7416" s="2" t="s">
        <v>82</v>
      </c>
      <c r="O7416">
        <f t="shared" si="920"/>
        <v>2021</v>
      </c>
      <c r="P7416">
        <f t="shared" si="921"/>
        <v>2</v>
      </c>
      <c r="Q7416" t="str">
        <f t="shared" si="922"/>
        <v>févr</v>
      </c>
      <c r="R7416" t="str">
        <f t="shared" si="923"/>
        <v>New Jersey</v>
      </c>
      <c r="S7416" t="str">
        <f t="shared" si="924"/>
        <v>2021-02</v>
      </c>
      <c r="T7416">
        <f>IF(AND(COUNTIF(Calculs!$Q$2:$Q$12,$O7416)&gt;0,COUNTIF(Calculs!$S$2:$S$12,$E7416)&gt;0,COUNTIF(Calculs!$U$2:$U$12,$H7416)&gt;0),1,0)</f>
        <v>1</v>
      </c>
      <c r="U7416">
        <f t="shared" si="925"/>
        <v>1998</v>
      </c>
      <c r="V7416">
        <f t="shared" si="926"/>
        <v>54</v>
      </c>
      <c r="W7416">
        <f t="shared" si="927"/>
        <v>999</v>
      </c>
    </row>
    <row r="7417" spans="1:23" ht="15.75" customHeight="1" x14ac:dyDescent="0.3">
      <c r="A7417" s="2" t="s">
        <v>25</v>
      </c>
      <c r="B7417" s="2">
        <v>1185732</v>
      </c>
      <c r="C7417" s="3">
        <v>44232</v>
      </c>
      <c r="D7417" s="12" t="str" cm="1">
        <f t="array" ref="D7417">_xlfn.SWITCH(WEEKDAY(C7417,2), 1, "Lundi", 2, "Mardi", 3, "Mercredi", 4, "Jeudi", 5, "Vendredi", 6, "Samedi", 7, "Dimanche", "Erreur")</f>
        <v>Vendredi</v>
      </c>
      <c r="E7417" s="2" t="s">
        <v>14</v>
      </c>
      <c r="F7417" s="2" t="s">
        <v>122</v>
      </c>
      <c r="G7417" s="2" t="s">
        <v>123</v>
      </c>
      <c r="H7417" s="4" t="s">
        <v>19</v>
      </c>
      <c r="I7417" s="5">
        <v>29</v>
      </c>
      <c r="J7417" s="6">
        <v>65</v>
      </c>
      <c r="K7417" s="7">
        <v>1885</v>
      </c>
      <c r="L7417" s="7">
        <v>848.24999999999989</v>
      </c>
      <c r="M7417" s="8">
        <v>0.44999999999999996</v>
      </c>
      <c r="N7417" s="2" t="s">
        <v>82</v>
      </c>
      <c r="O7417">
        <f t="shared" si="920"/>
        <v>2021</v>
      </c>
      <c r="P7417">
        <f t="shared" si="921"/>
        <v>2</v>
      </c>
      <c r="Q7417" t="str">
        <f t="shared" si="922"/>
        <v>févr</v>
      </c>
      <c r="R7417" t="str">
        <f t="shared" si="923"/>
        <v>New Jersey</v>
      </c>
      <c r="S7417" t="str">
        <f t="shared" si="924"/>
        <v>2021-02</v>
      </c>
      <c r="T7417">
        <f>IF(AND(COUNTIF(Calculs!$Q$2:$Q$12,$O7417)&gt;0,COUNTIF(Calculs!$S$2:$S$12,$E7417)&gt;0,COUNTIF(Calculs!$U$2:$U$12,$H7417)&gt;0),1,0)</f>
        <v>1</v>
      </c>
      <c r="U7417">
        <f t="shared" si="925"/>
        <v>1885</v>
      </c>
      <c r="V7417">
        <f t="shared" si="926"/>
        <v>65</v>
      </c>
      <c r="W7417">
        <f t="shared" si="927"/>
        <v>848.24999999999989</v>
      </c>
    </row>
    <row r="7418" spans="1:23" ht="15.75" customHeight="1" x14ac:dyDescent="0.3">
      <c r="A7418" s="2" t="s">
        <v>25</v>
      </c>
      <c r="B7418" s="2">
        <v>1185732</v>
      </c>
      <c r="C7418" s="3">
        <v>44232</v>
      </c>
      <c r="D7418" s="12" t="str" cm="1">
        <f t="array" ref="D7418">_xlfn.SWITCH(WEEKDAY(C7418,2), 1, "Lundi", 2, "Mardi", 3, "Mercredi", 4, "Jeudi", 5, "Vendredi", 6, "Samedi", 7, "Dimanche", "Erreur")</f>
        <v>Vendredi</v>
      </c>
      <c r="E7418" s="2" t="s">
        <v>14</v>
      </c>
      <c r="F7418" s="2" t="s">
        <v>124</v>
      </c>
      <c r="G7418" s="2" t="s">
        <v>125</v>
      </c>
      <c r="H7418" s="4" t="s">
        <v>20</v>
      </c>
      <c r="I7418" s="5">
        <v>32</v>
      </c>
      <c r="J7418" s="6">
        <v>34</v>
      </c>
      <c r="K7418" s="7">
        <v>1088</v>
      </c>
      <c r="L7418" s="7">
        <v>478.72</v>
      </c>
      <c r="M7418" s="8">
        <v>0.44</v>
      </c>
      <c r="N7418" s="2" t="s">
        <v>82</v>
      </c>
      <c r="O7418">
        <f t="shared" si="920"/>
        <v>2021</v>
      </c>
      <c r="P7418">
        <f t="shared" si="921"/>
        <v>2</v>
      </c>
      <c r="Q7418" t="str">
        <f t="shared" si="922"/>
        <v>févr</v>
      </c>
      <c r="R7418" t="str">
        <f t="shared" si="923"/>
        <v>Connecticut</v>
      </c>
      <c r="S7418" t="str">
        <f t="shared" si="924"/>
        <v>2021-02</v>
      </c>
      <c r="T7418">
        <f>IF(AND(COUNTIF(Calculs!$Q$2:$Q$12,$O7418)&gt;0,COUNTIF(Calculs!$S$2:$S$12,$E7418)&gt;0,COUNTIF(Calculs!$U$2:$U$12,$H7418)&gt;0),1,0)</f>
        <v>1</v>
      </c>
      <c r="U7418">
        <f t="shared" si="925"/>
        <v>1088</v>
      </c>
      <c r="V7418">
        <f t="shared" si="926"/>
        <v>34</v>
      </c>
      <c r="W7418">
        <f t="shared" si="927"/>
        <v>478.72</v>
      </c>
    </row>
    <row r="7419" spans="1:23" ht="15.75" customHeight="1" x14ac:dyDescent="0.3">
      <c r="A7419" s="2" t="s">
        <v>25</v>
      </c>
      <c r="B7419" s="2">
        <v>1185732</v>
      </c>
      <c r="C7419" s="3">
        <v>44232</v>
      </c>
      <c r="D7419" s="12" t="str" cm="1">
        <f t="array" ref="D7419">_xlfn.SWITCH(WEEKDAY(C7419,2), 1, "Lundi", 2, "Mardi", 3, "Mercredi", 4, "Jeudi", 5, "Vendredi", 6, "Samedi", 7, "Dimanche", "Erreur")</f>
        <v>Vendredi</v>
      </c>
      <c r="E7419" s="2" t="s">
        <v>14</v>
      </c>
      <c r="F7419" s="2" t="s">
        <v>124</v>
      </c>
      <c r="G7419" s="2" t="s">
        <v>125</v>
      </c>
      <c r="H7419" s="4" t="s">
        <v>21</v>
      </c>
      <c r="I7419" s="5">
        <v>49</v>
      </c>
      <c r="J7419" s="6">
        <v>60</v>
      </c>
      <c r="K7419" s="7">
        <v>2940</v>
      </c>
      <c r="L7419" s="7">
        <v>1293.5999999999999</v>
      </c>
      <c r="M7419" s="8">
        <v>0.44</v>
      </c>
      <c r="N7419" s="2" t="s">
        <v>82</v>
      </c>
      <c r="O7419">
        <f t="shared" si="920"/>
        <v>2021</v>
      </c>
      <c r="P7419">
        <f t="shared" si="921"/>
        <v>2</v>
      </c>
      <c r="Q7419" t="str">
        <f t="shared" si="922"/>
        <v>févr</v>
      </c>
      <c r="R7419" t="str">
        <f t="shared" si="923"/>
        <v>Connecticut</v>
      </c>
      <c r="S7419" t="str">
        <f t="shared" si="924"/>
        <v>2021-02</v>
      </c>
      <c r="T7419">
        <f>IF(AND(COUNTIF(Calculs!$Q$2:$Q$12,$O7419)&gt;0,COUNTIF(Calculs!$S$2:$S$12,$E7419)&gt;0,COUNTIF(Calculs!$U$2:$U$12,$H7419)&gt;0),1,0)</f>
        <v>1</v>
      </c>
      <c r="U7419">
        <f t="shared" si="925"/>
        <v>2940</v>
      </c>
      <c r="V7419">
        <f t="shared" si="926"/>
        <v>60</v>
      </c>
      <c r="W7419">
        <f t="shared" si="927"/>
        <v>1293.5999999999999</v>
      </c>
    </row>
    <row r="7420" spans="1:23" ht="15.75" customHeight="1" x14ac:dyDescent="0.3">
      <c r="A7420" s="2" t="s">
        <v>25</v>
      </c>
      <c r="B7420" s="2">
        <v>1185732</v>
      </c>
      <c r="C7420" s="3">
        <v>44232</v>
      </c>
      <c r="D7420" s="12" t="str" cm="1">
        <f t="array" ref="D7420">_xlfn.SWITCH(WEEKDAY(C7420,2), 1, "Lundi", 2, "Mardi", 3, "Mercredi", 4, "Jeudi", 5, "Vendredi", 6, "Samedi", 7, "Dimanche", "Erreur")</f>
        <v>Vendredi</v>
      </c>
      <c r="E7420" s="2" t="s">
        <v>14</v>
      </c>
      <c r="F7420" s="2" t="s">
        <v>124</v>
      </c>
      <c r="G7420" s="2" t="s">
        <v>125</v>
      </c>
      <c r="H7420" s="4" t="s">
        <v>22</v>
      </c>
      <c r="I7420" s="5">
        <v>39</v>
      </c>
      <c r="J7420" s="6">
        <v>84</v>
      </c>
      <c r="K7420" s="7">
        <v>3276</v>
      </c>
      <c r="L7420" s="7">
        <v>1474.1999999999998</v>
      </c>
      <c r="M7420" s="8">
        <v>0.44999999999999996</v>
      </c>
      <c r="N7420" s="2" t="s">
        <v>82</v>
      </c>
      <c r="O7420">
        <f t="shared" si="920"/>
        <v>2021</v>
      </c>
      <c r="P7420">
        <f t="shared" si="921"/>
        <v>2</v>
      </c>
      <c r="Q7420" t="str">
        <f t="shared" si="922"/>
        <v>févr</v>
      </c>
      <c r="R7420" t="str">
        <f t="shared" si="923"/>
        <v>Connecticut</v>
      </c>
      <c r="S7420" t="str">
        <f t="shared" si="924"/>
        <v>2021-02</v>
      </c>
      <c r="T7420">
        <f>IF(AND(COUNTIF(Calculs!$Q$2:$Q$12,$O7420)&gt;0,COUNTIF(Calculs!$S$2:$S$12,$E7420)&gt;0,COUNTIF(Calculs!$U$2:$U$12,$H7420)&gt;0),1,0)</f>
        <v>1</v>
      </c>
      <c r="U7420">
        <f t="shared" si="925"/>
        <v>3276</v>
      </c>
      <c r="V7420">
        <f t="shared" si="926"/>
        <v>84</v>
      </c>
      <c r="W7420">
        <f t="shared" si="927"/>
        <v>1474.1999999999998</v>
      </c>
    </row>
    <row r="7421" spans="1:23" ht="15.75" customHeight="1" x14ac:dyDescent="0.3">
      <c r="A7421" s="2" t="s">
        <v>25</v>
      </c>
      <c r="B7421" s="2">
        <v>1185732</v>
      </c>
      <c r="C7421" s="3">
        <v>44258</v>
      </c>
      <c r="D7421" s="12" t="str" cm="1">
        <f t="array" ref="D7421">_xlfn.SWITCH(WEEKDAY(C7421,2), 1, "Lundi", 2, "Mardi", 3, "Mercredi", 4, "Jeudi", 5, "Vendredi", 6, "Samedi", 7, "Dimanche", "Erreur")</f>
        <v>Mercredi</v>
      </c>
      <c r="E7421" s="2" t="s">
        <v>14</v>
      </c>
      <c r="F7421" s="2" t="s">
        <v>124</v>
      </c>
      <c r="G7421" s="2" t="s">
        <v>125</v>
      </c>
      <c r="H7421" s="4" t="s">
        <v>16</v>
      </c>
      <c r="I7421" s="5">
        <v>39</v>
      </c>
      <c r="J7421" s="6">
        <v>130</v>
      </c>
      <c r="K7421" s="7">
        <v>5070</v>
      </c>
      <c r="L7421" s="7">
        <v>2535</v>
      </c>
      <c r="M7421" s="8">
        <v>0.5</v>
      </c>
      <c r="N7421" s="2" t="s">
        <v>82</v>
      </c>
      <c r="O7421">
        <f t="shared" si="920"/>
        <v>2021</v>
      </c>
      <c r="P7421">
        <f t="shared" si="921"/>
        <v>3</v>
      </c>
      <c r="Q7421" t="str">
        <f t="shared" si="922"/>
        <v>mars</v>
      </c>
      <c r="R7421" t="str">
        <f t="shared" si="923"/>
        <v>Connecticut</v>
      </c>
      <c r="S7421" t="str">
        <f t="shared" si="924"/>
        <v>2021-03</v>
      </c>
      <c r="T7421">
        <f>IF(AND(COUNTIF(Calculs!$Q$2:$Q$12,$O7421)&gt;0,COUNTIF(Calculs!$S$2:$S$12,$E7421)&gt;0,COUNTIF(Calculs!$U$2:$U$12,$H7421)&gt;0),1,0)</f>
        <v>1</v>
      </c>
      <c r="U7421">
        <f t="shared" si="925"/>
        <v>5070</v>
      </c>
      <c r="V7421">
        <f t="shared" si="926"/>
        <v>130</v>
      </c>
      <c r="W7421">
        <f t="shared" si="927"/>
        <v>2535</v>
      </c>
    </row>
    <row r="7422" spans="1:23" ht="15.75" customHeight="1" x14ac:dyDescent="0.3">
      <c r="A7422" s="2" t="s">
        <v>25</v>
      </c>
      <c r="B7422" s="2">
        <v>1185732</v>
      </c>
      <c r="C7422" s="3">
        <v>44258</v>
      </c>
      <c r="D7422" s="12" t="str" cm="1">
        <f t="array" ref="D7422">_xlfn.SWITCH(WEEKDAY(C7422,2), 1, "Lundi", 2, "Mardi", 3, "Mercredi", 4, "Jeudi", 5, "Vendredi", 6, "Samedi", 7, "Dimanche", "Erreur")</f>
        <v>Mercredi</v>
      </c>
      <c r="E7422" s="2" t="s">
        <v>14</v>
      </c>
      <c r="F7422" s="2" t="s">
        <v>124</v>
      </c>
      <c r="G7422" s="2" t="s">
        <v>125</v>
      </c>
      <c r="H7422" s="4" t="s">
        <v>18</v>
      </c>
      <c r="I7422" s="5">
        <v>38</v>
      </c>
      <c r="J7422" s="6">
        <v>56</v>
      </c>
      <c r="K7422" s="7">
        <v>2128</v>
      </c>
      <c r="L7422" s="7">
        <v>1149.1200000000001</v>
      </c>
      <c r="M7422" s="8">
        <v>0.54</v>
      </c>
      <c r="N7422" s="2" t="s">
        <v>82</v>
      </c>
      <c r="O7422">
        <f t="shared" si="920"/>
        <v>2021</v>
      </c>
      <c r="P7422">
        <f t="shared" si="921"/>
        <v>3</v>
      </c>
      <c r="Q7422" t="str">
        <f t="shared" si="922"/>
        <v>mars</v>
      </c>
      <c r="R7422" t="str">
        <f t="shared" si="923"/>
        <v>Connecticut</v>
      </c>
      <c r="S7422" t="str">
        <f t="shared" si="924"/>
        <v>2021-03</v>
      </c>
      <c r="T7422">
        <f>IF(AND(COUNTIF(Calculs!$Q$2:$Q$12,$O7422)&gt;0,COUNTIF(Calculs!$S$2:$S$12,$E7422)&gt;0,COUNTIF(Calculs!$U$2:$U$12,$H7422)&gt;0),1,0)</f>
        <v>1</v>
      </c>
      <c r="U7422">
        <f t="shared" si="925"/>
        <v>2128</v>
      </c>
      <c r="V7422">
        <f t="shared" si="926"/>
        <v>56</v>
      </c>
      <c r="W7422">
        <f t="shared" si="927"/>
        <v>1149.1200000000001</v>
      </c>
    </row>
    <row r="7423" spans="1:23" ht="15.75" customHeight="1" x14ac:dyDescent="0.3">
      <c r="A7423" s="2" t="s">
        <v>25</v>
      </c>
      <c r="B7423" s="2">
        <v>1185732</v>
      </c>
      <c r="C7423" s="3">
        <v>44258</v>
      </c>
      <c r="D7423" s="12" t="str" cm="1">
        <f t="array" ref="D7423">_xlfn.SWITCH(WEEKDAY(C7423,2), 1, "Lundi", 2, "Mardi", 3, "Mercredi", 4, "Jeudi", 5, "Vendredi", 6, "Samedi", 7, "Dimanche", "Erreur")</f>
        <v>Mercredi</v>
      </c>
      <c r="E7423" s="2" t="s">
        <v>14</v>
      </c>
      <c r="F7423" s="2" t="s">
        <v>124</v>
      </c>
      <c r="G7423" s="2" t="s">
        <v>125</v>
      </c>
      <c r="H7423" s="4" t="s">
        <v>19</v>
      </c>
      <c r="I7423" s="5">
        <v>29</v>
      </c>
      <c r="J7423" s="6">
        <v>68</v>
      </c>
      <c r="K7423" s="7">
        <v>1972</v>
      </c>
      <c r="L7423" s="7">
        <v>887.39999999999986</v>
      </c>
      <c r="M7423" s="8">
        <v>0.44999999999999996</v>
      </c>
      <c r="N7423" s="2" t="s">
        <v>82</v>
      </c>
      <c r="O7423">
        <f t="shared" si="920"/>
        <v>2021</v>
      </c>
      <c r="P7423">
        <f t="shared" si="921"/>
        <v>3</v>
      </c>
      <c r="Q7423" t="str">
        <f t="shared" si="922"/>
        <v>mars</v>
      </c>
      <c r="R7423" t="str">
        <f t="shared" si="923"/>
        <v>Connecticut</v>
      </c>
      <c r="S7423" t="str">
        <f t="shared" si="924"/>
        <v>2021-03</v>
      </c>
      <c r="T7423">
        <f>IF(AND(COUNTIF(Calculs!$Q$2:$Q$12,$O7423)&gt;0,COUNTIF(Calculs!$S$2:$S$12,$E7423)&gt;0,COUNTIF(Calculs!$U$2:$U$12,$H7423)&gt;0),1,0)</f>
        <v>1</v>
      </c>
      <c r="U7423">
        <f t="shared" si="925"/>
        <v>1972</v>
      </c>
      <c r="V7423">
        <f t="shared" si="926"/>
        <v>68</v>
      </c>
      <c r="W7423">
        <f t="shared" si="927"/>
        <v>887.39999999999986</v>
      </c>
    </row>
    <row r="7424" spans="1:23" ht="15.75" customHeight="1" x14ac:dyDescent="0.3">
      <c r="A7424" s="2" t="s">
        <v>25</v>
      </c>
      <c r="B7424" s="2">
        <v>1185732</v>
      </c>
      <c r="C7424" s="3">
        <v>44258</v>
      </c>
      <c r="D7424" s="12" t="str" cm="1">
        <f t="array" ref="D7424">_xlfn.SWITCH(WEEKDAY(C7424,2), 1, "Lundi", 2, "Mardi", 3, "Mercredi", 4, "Jeudi", 5, "Vendredi", 6, "Samedi", 7, "Dimanche", "Erreur")</f>
        <v>Mercredi</v>
      </c>
      <c r="E7424" s="2" t="s">
        <v>14</v>
      </c>
      <c r="F7424" s="2" t="s">
        <v>124</v>
      </c>
      <c r="G7424" s="2" t="s">
        <v>125</v>
      </c>
      <c r="H7424" s="4" t="s">
        <v>20</v>
      </c>
      <c r="I7424" s="5">
        <v>32</v>
      </c>
      <c r="J7424" s="6">
        <v>30</v>
      </c>
      <c r="K7424" s="7">
        <v>960</v>
      </c>
      <c r="L7424" s="7">
        <v>403.2</v>
      </c>
      <c r="M7424" s="8">
        <v>0.42</v>
      </c>
      <c r="N7424" s="2" t="s">
        <v>82</v>
      </c>
      <c r="O7424">
        <f t="shared" si="920"/>
        <v>2021</v>
      </c>
      <c r="P7424">
        <f t="shared" si="921"/>
        <v>3</v>
      </c>
      <c r="Q7424" t="str">
        <f t="shared" si="922"/>
        <v>mars</v>
      </c>
      <c r="R7424" t="str">
        <f t="shared" si="923"/>
        <v>Connecticut</v>
      </c>
      <c r="S7424" t="str">
        <f t="shared" si="924"/>
        <v>2021-03</v>
      </c>
      <c r="T7424">
        <f>IF(AND(COUNTIF(Calculs!$Q$2:$Q$12,$O7424)&gt;0,COUNTIF(Calculs!$S$2:$S$12,$E7424)&gt;0,COUNTIF(Calculs!$U$2:$U$12,$H7424)&gt;0),1,0)</f>
        <v>1</v>
      </c>
      <c r="U7424">
        <f t="shared" si="925"/>
        <v>960</v>
      </c>
      <c r="V7424">
        <f t="shared" si="926"/>
        <v>30</v>
      </c>
      <c r="W7424">
        <f t="shared" si="927"/>
        <v>403.2</v>
      </c>
    </row>
    <row r="7425" spans="1:23" ht="15.75" customHeight="1" x14ac:dyDescent="0.3">
      <c r="A7425" s="2" t="s">
        <v>25</v>
      </c>
      <c r="B7425" s="2">
        <v>1185732</v>
      </c>
      <c r="C7425" s="3">
        <v>44258</v>
      </c>
      <c r="D7425" s="12" t="str" cm="1">
        <f t="array" ref="D7425">_xlfn.SWITCH(WEEKDAY(C7425,2), 1, "Lundi", 2, "Mardi", 3, "Mercredi", 4, "Jeudi", 5, "Vendredi", 6, "Samedi", 7, "Dimanche", "Erreur")</f>
        <v>Mercredi</v>
      </c>
      <c r="E7425" s="2" t="s">
        <v>14</v>
      </c>
      <c r="F7425" s="2" t="s">
        <v>124</v>
      </c>
      <c r="G7425" s="2" t="s">
        <v>125</v>
      </c>
      <c r="H7425" s="4" t="s">
        <v>21</v>
      </c>
      <c r="I7425" s="5">
        <v>48</v>
      </c>
      <c r="J7425" s="6">
        <v>39</v>
      </c>
      <c r="K7425" s="7">
        <v>1872</v>
      </c>
      <c r="L7425" s="7">
        <v>748.80000000000007</v>
      </c>
      <c r="M7425" s="8">
        <v>0.4</v>
      </c>
      <c r="N7425" s="2" t="s">
        <v>82</v>
      </c>
      <c r="O7425">
        <f t="shared" si="920"/>
        <v>2021</v>
      </c>
      <c r="P7425">
        <f t="shared" si="921"/>
        <v>3</v>
      </c>
      <c r="Q7425" t="str">
        <f t="shared" si="922"/>
        <v>mars</v>
      </c>
      <c r="R7425" t="str">
        <f t="shared" si="923"/>
        <v>Connecticut</v>
      </c>
      <c r="S7425" t="str">
        <f t="shared" si="924"/>
        <v>2021-03</v>
      </c>
      <c r="T7425">
        <f>IF(AND(COUNTIF(Calculs!$Q$2:$Q$12,$O7425)&gt;0,COUNTIF(Calculs!$S$2:$S$12,$E7425)&gt;0,COUNTIF(Calculs!$U$2:$U$12,$H7425)&gt;0),1,0)</f>
        <v>1</v>
      </c>
      <c r="U7425">
        <f t="shared" si="925"/>
        <v>1872</v>
      </c>
      <c r="V7425">
        <f t="shared" si="926"/>
        <v>39</v>
      </c>
      <c r="W7425">
        <f t="shared" si="927"/>
        <v>748.80000000000007</v>
      </c>
    </row>
    <row r="7426" spans="1:23" ht="15.75" customHeight="1" x14ac:dyDescent="0.3">
      <c r="A7426" s="2" t="s">
        <v>25</v>
      </c>
      <c r="B7426" s="2">
        <v>1185732</v>
      </c>
      <c r="C7426" s="3">
        <v>44258</v>
      </c>
      <c r="D7426" s="12" t="str" cm="1">
        <f t="array" ref="D7426">_xlfn.SWITCH(WEEKDAY(C7426,2), 1, "Lundi", 2, "Mardi", 3, "Mercredi", 4, "Jeudi", 5, "Vendredi", 6, "Samedi", 7, "Dimanche", "Erreur")</f>
        <v>Mercredi</v>
      </c>
      <c r="E7426" s="2" t="s">
        <v>14</v>
      </c>
      <c r="F7426" s="2" t="s">
        <v>124</v>
      </c>
      <c r="G7426" s="2" t="s">
        <v>125</v>
      </c>
      <c r="H7426" s="4" t="s">
        <v>22</v>
      </c>
      <c r="I7426" s="5">
        <v>38</v>
      </c>
      <c r="J7426" s="6">
        <v>73</v>
      </c>
      <c r="K7426" s="7">
        <v>2774</v>
      </c>
      <c r="L7426" s="7">
        <v>1359.26</v>
      </c>
      <c r="M7426" s="8">
        <v>0.49</v>
      </c>
      <c r="N7426" s="2" t="s">
        <v>82</v>
      </c>
      <c r="O7426">
        <f t="shared" si="920"/>
        <v>2021</v>
      </c>
      <c r="P7426">
        <f t="shared" si="921"/>
        <v>3</v>
      </c>
      <c r="Q7426" t="str">
        <f t="shared" si="922"/>
        <v>mars</v>
      </c>
      <c r="R7426" t="str">
        <f t="shared" si="923"/>
        <v>Connecticut</v>
      </c>
      <c r="S7426" t="str">
        <f t="shared" si="924"/>
        <v>2021-03</v>
      </c>
      <c r="T7426">
        <f>IF(AND(COUNTIF(Calculs!$Q$2:$Q$12,$O7426)&gt;0,COUNTIF(Calculs!$S$2:$S$12,$E7426)&gt;0,COUNTIF(Calculs!$U$2:$U$12,$H7426)&gt;0),1,0)</f>
        <v>1</v>
      </c>
      <c r="U7426">
        <f t="shared" si="925"/>
        <v>2774</v>
      </c>
      <c r="V7426">
        <f t="shared" si="926"/>
        <v>73</v>
      </c>
      <c r="W7426">
        <f t="shared" si="927"/>
        <v>1359.26</v>
      </c>
    </row>
    <row r="7427" spans="1:23" ht="15.75" customHeight="1" x14ac:dyDescent="0.3">
      <c r="A7427" s="2" t="s">
        <v>25</v>
      </c>
      <c r="B7427" s="2">
        <v>1185732</v>
      </c>
      <c r="C7427" s="3">
        <v>44290</v>
      </c>
      <c r="D7427" s="12" t="str" cm="1">
        <f t="array" ref="D7427">_xlfn.SWITCH(WEEKDAY(C7427,2), 1, "Lundi", 2, "Mardi", 3, "Mercredi", 4, "Jeudi", 5, "Vendredi", 6, "Samedi", 7, "Dimanche", "Erreur")</f>
        <v>Dimanche</v>
      </c>
      <c r="E7427" s="2" t="s">
        <v>14</v>
      </c>
      <c r="F7427" s="2" t="s">
        <v>124</v>
      </c>
      <c r="G7427" s="2" t="s">
        <v>125</v>
      </c>
      <c r="H7427" s="4" t="s">
        <v>16</v>
      </c>
      <c r="I7427" s="5">
        <v>36</v>
      </c>
      <c r="J7427" s="6">
        <v>150</v>
      </c>
      <c r="K7427" s="7">
        <v>5400</v>
      </c>
      <c r="L7427" s="7">
        <v>2700</v>
      </c>
      <c r="M7427" s="8">
        <v>0.5</v>
      </c>
      <c r="N7427" s="2" t="s">
        <v>82</v>
      </c>
      <c r="O7427">
        <f t="shared" ref="O7427:O7490" si="928">YEAR($C7427)</f>
        <v>2021</v>
      </c>
      <c r="P7427">
        <f t="shared" ref="P7427:P7490" si="929">MONTH($C7427)</f>
        <v>4</v>
      </c>
      <c r="Q7427" t="str">
        <f t="shared" ref="Q7427:Q7490" si="930">TEXT($C7427,"mmm")</f>
        <v>avr</v>
      </c>
      <c r="R7427" t="str">
        <f t="shared" ref="R7427:R7490" si="931">SUBSTITUTE(SUBSTITUTE($F7427,"Sud ","South "),"Ouest ","West ")</f>
        <v>Connecticut</v>
      </c>
      <c r="S7427" t="str">
        <f t="shared" ref="S7427:S7490" si="932">TEXT($C7427,"aaaa-mm")</f>
        <v>2021-04</v>
      </c>
      <c r="T7427">
        <f>IF(AND(COUNTIF(Calculs!$Q$2:$Q$12,$O7427)&gt;0,COUNTIF(Calculs!$S$2:$S$12,$E7427)&gt;0,COUNTIF(Calculs!$U$2:$U$12,$H7427)&gt;0),1,0)</f>
        <v>1</v>
      </c>
      <c r="U7427">
        <f t="shared" ref="U7427:U7490" si="933">$K7427*$T7427</f>
        <v>5400</v>
      </c>
      <c r="V7427">
        <f t="shared" ref="V7427:V7490" si="934">$J7427*$T7427</f>
        <v>150</v>
      </c>
      <c r="W7427">
        <f t="shared" ref="W7427:W7490" si="935">$L7427*$T7427</f>
        <v>2700</v>
      </c>
    </row>
    <row r="7428" spans="1:23" ht="15.75" customHeight="1" x14ac:dyDescent="0.3">
      <c r="A7428" s="2" t="s">
        <v>25</v>
      </c>
      <c r="B7428" s="2">
        <v>1185732</v>
      </c>
      <c r="C7428" s="3">
        <v>44290</v>
      </c>
      <c r="D7428" s="12" t="str" cm="1">
        <f t="array" ref="D7428">_xlfn.SWITCH(WEEKDAY(C7428,2), 1, "Lundi", 2, "Mardi", 3, "Mercredi", 4, "Jeudi", 5, "Vendredi", 6, "Samedi", 7, "Dimanche", "Erreur")</f>
        <v>Dimanche</v>
      </c>
      <c r="E7428" s="2" t="s">
        <v>14</v>
      </c>
      <c r="F7428" s="2" t="s">
        <v>124</v>
      </c>
      <c r="G7428" s="2" t="s">
        <v>125</v>
      </c>
      <c r="H7428" s="4" t="s">
        <v>18</v>
      </c>
      <c r="I7428" s="5">
        <v>38</v>
      </c>
      <c r="J7428" s="6">
        <v>58</v>
      </c>
      <c r="K7428" s="7">
        <v>2204</v>
      </c>
      <c r="L7428" s="7">
        <v>1212.2</v>
      </c>
      <c r="M7428" s="8">
        <v>0.55000000000000004</v>
      </c>
      <c r="N7428" s="2" t="s">
        <v>82</v>
      </c>
      <c r="O7428">
        <f t="shared" si="928"/>
        <v>2021</v>
      </c>
      <c r="P7428">
        <f t="shared" si="929"/>
        <v>4</v>
      </c>
      <c r="Q7428" t="str">
        <f t="shared" si="930"/>
        <v>avr</v>
      </c>
      <c r="R7428" t="str">
        <f t="shared" si="931"/>
        <v>Connecticut</v>
      </c>
      <c r="S7428" t="str">
        <f t="shared" si="932"/>
        <v>2021-04</v>
      </c>
      <c r="T7428">
        <f>IF(AND(COUNTIF(Calculs!$Q$2:$Q$12,$O7428)&gt;0,COUNTIF(Calculs!$S$2:$S$12,$E7428)&gt;0,COUNTIF(Calculs!$U$2:$U$12,$H7428)&gt;0),1,0)</f>
        <v>1</v>
      </c>
      <c r="U7428">
        <f t="shared" si="933"/>
        <v>2204</v>
      </c>
      <c r="V7428">
        <f t="shared" si="934"/>
        <v>58</v>
      </c>
      <c r="W7428">
        <f t="shared" si="935"/>
        <v>1212.2</v>
      </c>
    </row>
    <row r="7429" spans="1:23" ht="15.75" customHeight="1" x14ac:dyDescent="0.3">
      <c r="A7429" s="2" t="s">
        <v>25</v>
      </c>
      <c r="B7429" s="2">
        <v>1185732</v>
      </c>
      <c r="C7429" s="3">
        <v>44290</v>
      </c>
      <c r="D7429" s="12" t="str" cm="1">
        <f t="array" ref="D7429">_xlfn.SWITCH(WEEKDAY(C7429,2), 1, "Lundi", 2, "Mardi", 3, "Mercredi", 4, "Jeudi", 5, "Vendredi", 6, "Samedi", 7, "Dimanche", "Erreur")</f>
        <v>Dimanche</v>
      </c>
      <c r="E7429" s="2" t="s">
        <v>14</v>
      </c>
      <c r="F7429" s="2" t="s">
        <v>124</v>
      </c>
      <c r="G7429" s="2" t="s">
        <v>125</v>
      </c>
      <c r="H7429" s="4" t="s">
        <v>19</v>
      </c>
      <c r="I7429" s="5">
        <v>29</v>
      </c>
      <c r="J7429" s="6">
        <v>56</v>
      </c>
      <c r="K7429" s="7">
        <v>1624</v>
      </c>
      <c r="L7429" s="7">
        <v>698.31999999999994</v>
      </c>
      <c r="M7429" s="8">
        <v>0.43</v>
      </c>
      <c r="N7429" s="2" t="s">
        <v>82</v>
      </c>
      <c r="O7429">
        <f t="shared" si="928"/>
        <v>2021</v>
      </c>
      <c r="P7429">
        <f t="shared" si="929"/>
        <v>4</v>
      </c>
      <c r="Q7429" t="str">
        <f t="shared" si="930"/>
        <v>avr</v>
      </c>
      <c r="R7429" t="str">
        <f t="shared" si="931"/>
        <v>Connecticut</v>
      </c>
      <c r="S7429" t="str">
        <f t="shared" si="932"/>
        <v>2021-04</v>
      </c>
      <c r="T7429">
        <f>IF(AND(COUNTIF(Calculs!$Q$2:$Q$12,$O7429)&gt;0,COUNTIF(Calculs!$S$2:$S$12,$E7429)&gt;0,COUNTIF(Calculs!$U$2:$U$12,$H7429)&gt;0),1,0)</f>
        <v>1</v>
      </c>
      <c r="U7429">
        <f t="shared" si="933"/>
        <v>1624</v>
      </c>
      <c r="V7429">
        <f t="shared" si="934"/>
        <v>56</v>
      </c>
      <c r="W7429">
        <f t="shared" si="935"/>
        <v>698.31999999999994</v>
      </c>
    </row>
    <row r="7430" spans="1:23" ht="15.75" customHeight="1" x14ac:dyDescent="0.3">
      <c r="A7430" s="2" t="s">
        <v>25</v>
      </c>
      <c r="B7430" s="2">
        <v>1185732</v>
      </c>
      <c r="C7430" s="3">
        <v>44290</v>
      </c>
      <c r="D7430" s="12" t="str" cm="1">
        <f t="array" ref="D7430">_xlfn.SWITCH(WEEKDAY(C7430,2), 1, "Lundi", 2, "Mardi", 3, "Mercredi", 4, "Jeudi", 5, "Vendredi", 6, "Samedi", 7, "Dimanche", "Erreur")</f>
        <v>Dimanche</v>
      </c>
      <c r="E7430" s="2" t="s">
        <v>14</v>
      </c>
      <c r="F7430" s="2" t="s">
        <v>124</v>
      </c>
      <c r="G7430" s="2" t="s">
        <v>125</v>
      </c>
      <c r="H7430" s="4" t="s">
        <v>20</v>
      </c>
      <c r="I7430" s="5">
        <v>32</v>
      </c>
      <c r="J7430" s="6">
        <v>38</v>
      </c>
      <c r="K7430" s="7">
        <v>1216</v>
      </c>
      <c r="L7430" s="7">
        <v>547.19999999999993</v>
      </c>
      <c r="M7430" s="8">
        <v>0.44999999999999996</v>
      </c>
      <c r="N7430" s="2" t="s">
        <v>82</v>
      </c>
      <c r="O7430">
        <f t="shared" si="928"/>
        <v>2021</v>
      </c>
      <c r="P7430">
        <f t="shared" si="929"/>
        <v>4</v>
      </c>
      <c r="Q7430" t="str">
        <f t="shared" si="930"/>
        <v>avr</v>
      </c>
      <c r="R7430" t="str">
        <f t="shared" si="931"/>
        <v>Connecticut</v>
      </c>
      <c r="S7430" t="str">
        <f t="shared" si="932"/>
        <v>2021-04</v>
      </c>
      <c r="T7430">
        <f>IF(AND(COUNTIF(Calculs!$Q$2:$Q$12,$O7430)&gt;0,COUNTIF(Calculs!$S$2:$S$12,$E7430)&gt;0,COUNTIF(Calculs!$U$2:$U$12,$H7430)&gt;0),1,0)</f>
        <v>1</v>
      </c>
      <c r="U7430">
        <f t="shared" si="933"/>
        <v>1216</v>
      </c>
      <c r="V7430">
        <f t="shared" si="934"/>
        <v>38</v>
      </c>
      <c r="W7430">
        <f t="shared" si="935"/>
        <v>547.19999999999993</v>
      </c>
    </row>
    <row r="7431" spans="1:23" ht="15.75" customHeight="1" x14ac:dyDescent="0.3">
      <c r="A7431" s="2" t="s">
        <v>25</v>
      </c>
      <c r="B7431" s="2">
        <v>1185732</v>
      </c>
      <c r="C7431" s="3">
        <v>44290</v>
      </c>
      <c r="D7431" s="12" t="str" cm="1">
        <f t="array" ref="D7431">_xlfn.SWITCH(WEEKDAY(C7431,2), 1, "Lundi", 2, "Mardi", 3, "Mercredi", 4, "Jeudi", 5, "Vendredi", 6, "Samedi", 7, "Dimanche", "Erreur")</f>
        <v>Dimanche</v>
      </c>
      <c r="E7431" s="2" t="s">
        <v>14</v>
      </c>
      <c r="F7431" s="2" t="s">
        <v>124</v>
      </c>
      <c r="G7431" s="2" t="s">
        <v>125</v>
      </c>
      <c r="H7431" s="4" t="s">
        <v>21</v>
      </c>
      <c r="I7431" s="5">
        <v>46</v>
      </c>
      <c r="J7431" s="6">
        <v>35</v>
      </c>
      <c r="K7431" s="7">
        <v>1610</v>
      </c>
      <c r="L7431" s="7">
        <v>724.49999999999989</v>
      </c>
      <c r="M7431" s="8">
        <v>0.44999999999999996</v>
      </c>
      <c r="N7431" s="2" t="s">
        <v>82</v>
      </c>
      <c r="O7431">
        <f t="shared" si="928"/>
        <v>2021</v>
      </c>
      <c r="P7431">
        <f t="shared" si="929"/>
        <v>4</v>
      </c>
      <c r="Q7431" t="str">
        <f t="shared" si="930"/>
        <v>avr</v>
      </c>
      <c r="R7431" t="str">
        <f t="shared" si="931"/>
        <v>Connecticut</v>
      </c>
      <c r="S7431" t="str">
        <f t="shared" si="932"/>
        <v>2021-04</v>
      </c>
      <c r="T7431">
        <f>IF(AND(COUNTIF(Calculs!$Q$2:$Q$12,$O7431)&gt;0,COUNTIF(Calculs!$S$2:$S$12,$E7431)&gt;0,COUNTIF(Calculs!$U$2:$U$12,$H7431)&gt;0),1,0)</f>
        <v>1</v>
      </c>
      <c r="U7431">
        <f t="shared" si="933"/>
        <v>1610</v>
      </c>
      <c r="V7431">
        <f t="shared" si="934"/>
        <v>35</v>
      </c>
      <c r="W7431">
        <f t="shared" si="935"/>
        <v>724.49999999999989</v>
      </c>
    </row>
    <row r="7432" spans="1:23" ht="15.75" customHeight="1" x14ac:dyDescent="0.3">
      <c r="A7432" s="2" t="s">
        <v>25</v>
      </c>
      <c r="B7432" s="2">
        <v>1185732</v>
      </c>
      <c r="C7432" s="3">
        <v>44290</v>
      </c>
      <c r="D7432" s="12" t="str" cm="1">
        <f t="array" ref="D7432">_xlfn.SWITCH(WEEKDAY(C7432,2), 1, "Lundi", 2, "Mardi", 3, "Mercredi", 4, "Jeudi", 5, "Vendredi", 6, "Samedi", 7, "Dimanche", "Erreur")</f>
        <v>Dimanche</v>
      </c>
      <c r="E7432" s="2" t="s">
        <v>14</v>
      </c>
      <c r="F7432" s="2" t="s">
        <v>124</v>
      </c>
      <c r="G7432" s="2" t="s">
        <v>125</v>
      </c>
      <c r="H7432" s="4" t="s">
        <v>22</v>
      </c>
      <c r="I7432" s="5">
        <v>36</v>
      </c>
      <c r="J7432" s="6">
        <v>69</v>
      </c>
      <c r="K7432" s="7">
        <v>2484</v>
      </c>
      <c r="L7432" s="7">
        <v>1242</v>
      </c>
      <c r="M7432" s="8">
        <v>0.5</v>
      </c>
      <c r="N7432" s="2" t="s">
        <v>82</v>
      </c>
      <c r="O7432">
        <f t="shared" si="928"/>
        <v>2021</v>
      </c>
      <c r="P7432">
        <f t="shared" si="929"/>
        <v>4</v>
      </c>
      <c r="Q7432" t="str">
        <f t="shared" si="930"/>
        <v>avr</v>
      </c>
      <c r="R7432" t="str">
        <f t="shared" si="931"/>
        <v>Connecticut</v>
      </c>
      <c r="S7432" t="str">
        <f t="shared" si="932"/>
        <v>2021-04</v>
      </c>
      <c r="T7432">
        <f>IF(AND(COUNTIF(Calculs!$Q$2:$Q$12,$O7432)&gt;0,COUNTIF(Calculs!$S$2:$S$12,$E7432)&gt;0,COUNTIF(Calculs!$U$2:$U$12,$H7432)&gt;0),1,0)</f>
        <v>1</v>
      </c>
      <c r="U7432">
        <f t="shared" si="933"/>
        <v>2484</v>
      </c>
      <c r="V7432">
        <f t="shared" si="934"/>
        <v>69</v>
      </c>
      <c r="W7432">
        <f t="shared" si="935"/>
        <v>1242</v>
      </c>
    </row>
    <row r="7433" spans="1:23" ht="15.75" customHeight="1" x14ac:dyDescent="0.3">
      <c r="A7433" s="2" t="s">
        <v>25</v>
      </c>
      <c r="B7433" s="2">
        <v>1185732</v>
      </c>
      <c r="C7433" s="3">
        <v>44319</v>
      </c>
      <c r="D7433" s="12" t="str" cm="1">
        <f t="array" ref="D7433">_xlfn.SWITCH(WEEKDAY(C7433,2), 1, "Lundi", 2, "Mardi", 3, "Mercredi", 4, "Jeudi", 5, "Vendredi", 6, "Samedi", 7, "Dimanche", "Erreur")</f>
        <v>Lundi</v>
      </c>
      <c r="E7433" s="2" t="s">
        <v>14</v>
      </c>
      <c r="F7433" s="2" t="s">
        <v>124</v>
      </c>
      <c r="G7433" s="2" t="s">
        <v>125</v>
      </c>
      <c r="H7433" s="4" t="s">
        <v>16</v>
      </c>
      <c r="I7433" s="5">
        <v>54</v>
      </c>
      <c r="J7433" s="6">
        <v>142</v>
      </c>
      <c r="K7433" s="7">
        <v>7668</v>
      </c>
      <c r="L7433" s="7">
        <v>3910.6800000000003</v>
      </c>
      <c r="M7433" s="8">
        <v>0.51</v>
      </c>
      <c r="N7433" s="2" t="s">
        <v>82</v>
      </c>
      <c r="O7433">
        <f t="shared" si="928"/>
        <v>2021</v>
      </c>
      <c r="P7433">
        <f t="shared" si="929"/>
        <v>5</v>
      </c>
      <c r="Q7433" t="str">
        <f t="shared" si="930"/>
        <v>mai</v>
      </c>
      <c r="R7433" t="str">
        <f t="shared" si="931"/>
        <v>Connecticut</v>
      </c>
      <c r="S7433" t="str">
        <f t="shared" si="932"/>
        <v>2021-05</v>
      </c>
      <c r="T7433">
        <f>IF(AND(COUNTIF(Calculs!$Q$2:$Q$12,$O7433)&gt;0,COUNTIF(Calculs!$S$2:$S$12,$E7433)&gt;0,COUNTIF(Calculs!$U$2:$U$12,$H7433)&gt;0),1,0)</f>
        <v>1</v>
      </c>
      <c r="U7433">
        <f t="shared" si="933"/>
        <v>7668</v>
      </c>
      <c r="V7433">
        <f t="shared" si="934"/>
        <v>142</v>
      </c>
      <c r="W7433">
        <f t="shared" si="935"/>
        <v>3910.6800000000003</v>
      </c>
    </row>
    <row r="7434" spans="1:23" ht="15.75" customHeight="1" x14ac:dyDescent="0.3">
      <c r="A7434" s="2" t="s">
        <v>25</v>
      </c>
      <c r="B7434" s="2">
        <v>1185732</v>
      </c>
      <c r="C7434" s="3">
        <v>44319</v>
      </c>
      <c r="D7434" s="12" t="str" cm="1">
        <f t="array" ref="D7434">_xlfn.SWITCH(WEEKDAY(C7434,2), 1, "Lundi", 2, "Mardi", 3, "Mercredi", 4, "Jeudi", 5, "Vendredi", 6, "Samedi", 7, "Dimanche", "Erreur")</f>
        <v>Lundi</v>
      </c>
      <c r="E7434" s="2" t="s">
        <v>14</v>
      </c>
      <c r="F7434" s="2" t="s">
        <v>124</v>
      </c>
      <c r="G7434" s="2" t="s">
        <v>125</v>
      </c>
      <c r="H7434" s="4" t="s">
        <v>18</v>
      </c>
      <c r="I7434" s="5">
        <v>48</v>
      </c>
      <c r="J7434" s="6">
        <v>73</v>
      </c>
      <c r="K7434" s="7">
        <v>3504</v>
      </c>
      <c r="L7434" s="7">
        <v>1857.1200000000001</v>
      </c>
      <c r="M7434" s="8">
        <v>0.53</v>
      </c>
      <c r="N7434" s="2" t="s">
        <v>82</v>
      </c>
      <c r="O7434">
        <f t="shared" si="928"/>
        <v>2021</v>
      </c>
      <c r="P7434">
        <f t="shared" si="929"/>
        <v>5</v>
      </c>
      <c r="Q7434" t="str">
        <f t="shared" si="930"/>
        <v>mai</v>
      </c>
      <c r="R7434" t="str">
        <f t="shared" si="931"/>
        <v>Connecticut</v>
      </c>
      <c r="S7434" t="str">
        <f t="shared" si="932"/>
        <v>2021-05</v>
      </c>
      <c r="T7434">
        <f>IF(AND(COUNTIF(Calculs!$Q$2:$Q$12,$O7434)&gt;0,COUNTIF(Calculs!$S$2:$S$12,$E7434)&gt;0,COUNTIF(Calculs!$U$2:$U$12,$H7434)&gt;0),1,0)</f>
        <v>1</v>
      </c>
      <c r="U7434">
        <f t="shared" si="933"/>
        <v>3504</v>
      </c>
      <c r="V7434">
        <f t="shared" si="934"/>
        <v>73</v>
      </c>
      <c r="W7434">
        <f t="shared" si="935"/>
        <v>1857.1200000000001</v>
      </c>
    </row>
    <row r="7435" spans="1:23" ht="15.75" customHeight="1" x14ac:dyDescent="0.3">
      <c r="A7435" s="2" t="s">
        <v>25</v>
      </c>
      <c r="B7435" s="2">
        <v>1185732</v>
      </c>
      <c r="C7435" s="3">
        <v>44319</v>
      </c>
      <c r="D7435" s="12" t="str" cm="1">
        <f t="array" ref="D7435">_xlfn.SWITCH(WEEKDAY(C7435,2), 1, "Lundi", 2, "Mardi", 3, "Mercredi", 4, "Jeudi", 5, "Vendredi", 6, "Samedi", 7, "Dimanche", "Erreur")</f>
        <v>Lundi</v>
      </c>
      <c r="E7435" s="2" t="s">
        <v>14</v>
      </c>
      <c r="F7435" s="2" t="s">
        <v>124</v>
      </c>
      <c r="G7435" s="2" t="s">
        <v>125</v>
      </c>
      <c r="H7435" s="4" t="s">
        <v>19</v>
      </c>
      <c r="I7435" s="5">
        <v>43</v>
      </c>
      <c r="J7435" s="6">
        <v>74</v>
      </c>
      <c r="K7435" s="7">
        <v>3182</v>
      </c>
      <c r="L7435" s="7">
        <v>1272.8000000000002</v>
      </c>
      <c r="M7435" s="8">
        <v>0.4</v>
      </c>
      <c r="N7435" s="2" t="s">
        <v>82</v>
      </c>
      <c r="O7435">
        <f t="shared" si="928"/>
        <v>2021</v>
      </c>
      <c r="P7435">
        <f t="shared" si="929"/>
        <v>5</v>
      </c>
      <c r="Q7435" t="str">
        <f t="shared" si="930"/>
        <v>mai</v>
      </c>
      <c r="R7435" t="str">
        <f t="shared" si="931"/>
        <v>Connecticut</v>
      </c>
      <c r="S7435" t="str">
        <f t="shared" si="932"/>
        <v>2021-05</v>
      </c>
      <c r="T7435">
        <f>IF(AND(COUNTIF(Calculs!$Q$2:$Q$12,$O7435)&gt;0,COUNTIF(Calculs!$S$2:$S$12,$E7435)&gt;0,COUNTIF(Calculs!$U$2:$U$12,$H7435)&gt;0),1,0)</f>
        <v>1</v>
      </c>
      <c r="U7435">
        <f t="shared" si="933"/>
        <v>3182</v>
      </c>
      <c r="V7435">
        <f t="shared" si="934"/>
        <v>74</v>
      </c>
      <c r="W7435">
        <f t="shared" si="935"/>
        <v>1272.8000000000002</v>
      </c>
    </row>
    <row r="7436" spans="1:23" ht="15.75" customHeight="1" x14ac:dyDescent="0.3">
      <c r="A7436" s="2" t="s">
        <v>25</v>
      </c>
      <c r="B7436" s="2">
        <v>1185732</v>
      </c>
      <c r="C7436" s="3">
        <v>44319</v>
      </c>
      <c r="D7436" s="12" t="str" cm="1">
        <f t="array" ref="D7436">_xlfn.SWITCH(WEEKDAY(C7436,2), 1, "Lundi", 2, "Mardi", 3, "Mercredi", 4, "Jeudi", 5, "Vendredi", 6, "Samedi", 7, "Dimanche", "Erreur")</f>
        <v>Lundi</v>
      </c>
      <c r="E7436" s="2" t="s">
        <v>14</v>
      </c>
      <c r="F7436" s="2" t="s">
        <v>124</v>
      </c>
      <c r="G7436" s="2" t="s">
        <v>125</v>
      </c>
      <c r="H7436" s="4" t="s">
        <v>20</v>
      </c>
      <c r="I7436" s="5">
        <v>44</v>
      </c>
      <c r="J7436" s="6">
        <v>63</v>
      </c>
      <c r="K7436" s="7">
        <v>2772</v>
      </c>
      <c r="L7436" s="7">
        <v>1136.52</v>
      </c>
      <c r="M7436" s="8">
        <v>0.41</v>
      </c>
      <c r="N7436" s="2" t="s">
        <v>82</v>
      </c>
      <c r="O7436">
        <f t="shared" si="928"/>
        <v>2021</v>
      </c>
      <c r="P7436">
        <f t="shared" si="929"/>
        <v>5</v>
      </c>
      <c r="Q7436" t="str">
        <f t="shared" si="930"/>
        <v>mai</v>
      </c>
      <c r="R7436" t="str">
        <f t="shared" si="931"/>
        <v>Connecticut</v>
      </c>
      <c r="S7436" t="str">
        <f t="shared" si="932"/>
        <v>2021-05</v>
      </c>
      <c r="T7436">
        <f>IF(AND(COUNTIF(Calculs!$Q$2:$Q$12,$O7436)&gt;0,COUNTIF(Calculs!$S$2:$S$12,$E7436)&gt;0,COUNTIF(Calculs!$U$2:$U$12,$H7436)&gt;0),1,0)</f>
        <v>1</v>
      </c>
      <c r="U7436">
        <f t="shared" si="933"/>
        <v>2772</v>
      </c>
      <c r="V7436">
        <f t="shared" si="934"/>
        <v>63</v>
      </c>
      <c r="W7436">
        <f t="shared" si="935"/>
        <v>1136.52</v>
      </c>
    </row>
    <row r="7437" spans="1:23" ht="15.75" customHeight="1" x14ac:dyDescent="0.3">
      <c r="A7437" s="2" t="s">
        <v>25</v>
      </c>
      <c r="B7437" s="2">
        <v>1185732</v>
      </c>
      <c r="C7437" s="3">
        <v>44319</v>
      </c>
      <c r="D7437" s="12" t="str" cm="1">
        <f t="array" ref="D7437">_xlfn.SWITCH(WEEKDAY(C7437,2), 1, "Lundi", 2, "Mardi", 3, "Mercredi", 4, "Jeudi", 5, "Vendredi", 6, "Samedi", 7, "Dimanche", "Erreur")</f>
        <v>Lundi</v>
      </c>
      <c r="E7437" s="2" t="s">
        <v>14</v>
      </c>
      <c r="F7437" s="2" t="s">
        <v>124</v>
      </c>
      <c r="G7437" s="2" t="s">
        <v>125</v>
      </c>
      <c r="H7437" s="4" t="s">
        <v>21</v>
      </c>
      <c r="I7437" s="5">
        <v>50</v>
      </c>
      <c r="J7437" s="6">
        <v>70</v>
      </c>
      <c r="K7437" s="7">
        <v>3500</v>
      </c>
      <c r="L7437" s="7">
        <v>1540</v>
      </c>
      <c r="M7437" s="8">
        <v>0.44</v>
      </c>
      <c r="N7437" s="2" t="s">
        <v>82</v>
      </c>
      <c r="O7437">
        <f t="shared" si="928"/>
        <v>2021</v>
      </c>
      <c r="P7437">
        <f t="shared" si="929"/>
        <v>5</v>
      </c>
      <c r="Q7437" t="str">
        <f t="shared" si="930"/>
        <v>mai</v>
      </c>
      <c r="R7437" t="str">
        <f t="shared" si="931"/>
        <v>Connecticut</v>
      </c>
      <c r="S7437" t="str">
        <f t="shared" si="932"/>
        <v>2021-05</v>
      </c>
      <c r="T7437">
        <f>IF(AND(COUNTIF(Calculs!$Q$2:$Q$12,$O7437)&gt;0,COUNTIF(Calculs!$S$2:$S$12,$E7437)&gt;0,COUNTIF(Calculs!$U$2:$U$12,$H7437)&gt;0),1,0)</f>
        <v>1</v>
      </c>
      <c r="U7437">
        <f t="shared" si="933"/>
        <v>3500</v>
      </c>
      <c r="V7437">
        <f t="shared" si="934"/>
        <v>70</v>
      </c>
      <c r="W7437">
        <f t="shared" si="935"/>
        <v>1540</v>
      </c>
    </row>
    <row r="7438" spans="1:23" ht="15.75" customHeight="1" x14ac:dyDescent="0.3">
      <c r="A7438" s="2" t="s">
        <v>25</v>
      </c>
      <c r="B7438" s="2">
        <v>1185732</v>
      </c>
      <c r="C7438" s="3">
        <v>44319</v>
      </c>
      <c r="D7438" s="12" t="str" cm="1">
        <f t="array" ref="D7438">_xlfn.SWITCH(WEEKDAY(C7438,2), 1, "Lundi", 2, "Mardi", 3, "Mercredi", 4, "Jeudi", 5, "Vendredi", 6, "Samedi", 7, "Dimanche", "Erreur")</f>
        <v>Lundi</v>
      </c>
      <c r="E7438" s="2" t="s">
        <v>14</v>
      </c>
      <c r="F7438" s="2" t="s">
        <v>124</v>
      </c>
      <c r="G7438" s="2" t="s">
        <v>125</v>
      </c>
      <c r="H7438" s="4" t="s">
        <v>22</v>
      </c>
      <c r="I7438" s="5">
        <v>55</v>
      </c>
      <c r="J7438" s="6">
        <v>113</v>
      </c>
      <c r="K7438" s="7">
        <v>6215</v>
      </c>
      <c r="L7438" s="7">
        <v>3045.35</v>
      </c>
      <c r="M7438" s="8">
        <v>0.49</v>
      </c>
      <c r="N7438" s="2" t="s">
        <v>82</v>
      </c>
      <c r="O7438">
        <f t="shared" si="928"/>
        <v>2021</v>
      </c>
      <c r="P7438">
        <f t="shared" si="929"/>
        <v>5</v>
      </c>
      <c r="Q7438" t="str">
        <f t="shared" si="930"/>
        <v>mai</v>
      </c>
      <c r="R7438" t="str">
        <f t="shared" si="931"/>
        <v>Connecticut</v>
      </c>
      <c r="S7438" t="str">
        <f t="shared" si="932"/>
        <v>2021-05</v>
      </c>
      <c r="T7438">
        <f>IF(AND(COUNTIF(Calculs!$Q$2:$Q$12,$O7438)&gt;0,COUNTIF(Calculs!$S$2:$S$12,$E7438)&gt;0,COUNTIF(Calculs!$U$2:$U$12,$H7438)&gt;0),1,0)</f>
        <v>1</v>
      </c>
      <c r="U7438">
        <f t="shared" si="933"/>
        <v>6215</v>
      </c>
      <c r="V7438">
        <f t="shared" si="934"/>
        <v>113</v>
      </c>
      <c r="W7438">
        <f t="shared" si="935"/>
        <v>3045.35</v>
      </c>
    </row>
    <row r="7439" spans="1:23" ht="15.75" customHeight="1" x14ac:dyDescent="0.3">
      <c r="A7439" s="2" t="s">
        <v>25</v>
      </c>
      <c r="B7439" s="2">
        <v>1185732</v>
      </c>
      <c r="C7439" s="3">
        <v>44352</v>
      </c>
      <c r="D7439" s="12" t="str" cm="1">
        <f t="array" ref="D7439">_xlfn.SWITCH(WEEKDAY(C7439,2), 1, "Lundi", 2, "Mardi", 3, "Mercredi", 4, "Jeudi", 5, "Vendredi", 6, "Samedi", 7, "Dimanche", "Erreur")</f>
        <v>Samedi</v>
      </c>
      <c r="E7439" s="2" t="s">
        <v>14</v>
      </c>
      <c r="F7439" s="2" t="s">
        <v>124</v>
      </c>
      <c r="G7439" s="2" t="s">
        <v>125</v>
      </c>
      <c r="H7439" s="4" t="s">
        <v>16</v>
      </c>
      <c r="I7439" s="5">
        <v>50</v>
      </c>
      <c r="J7439" s="6">
        <v>175</v>
      </c>
      <c r="K7439" s="7">
        <v>8750</v>
      </c>
      <c r="L7439" s="7">
        <v>4812.5</v>
      </c>
      <c r="M7439" s="8">
        <v>0.55000000000000004</v>
      </c>
      <c r="N7439" s="2" t="s">
        <v>82</v>
      </c>
      <c r="O7439">
        <f t="shared" si="928"/>
        <v>2021</v>
      </c>
      <c r="P7439">
        <f t="shared" si="929"/>
        <v>6</v>
      </c>
      <c r="Q7439" t="str">
        <f t="shared" si="930"/>
        <v>juin</v>
      </c>
      <c r="R7439" t="str">
        <f t="shared" si="931"/>
        <v>Connecticut</v>
      </c>
      <c r="S7439" t="str">
        <f t="shared" si="932"/>
        <v>2021-06</v>
      </c>
      <c r="T7439">
        <f>IF(AND(COUNTIF(Calculs!$Q$2:$Q$12,$O7439)&gt;0,COUNTIF(Calculs!$S$2:$S$12,$E7439)&gt;0,COUNTIF(Calculs!$U$2:$U$12,$H7439)&gt;0),1,0)</f>
        <v>1</v>
      </c>
      <c r="U7439">
        <f t="shared" si="933"/>
        <v>8750</v>
      </c>
      <c r="V7439">
        <f t="shared" si="934"/>
        <v>175</v>
      </c>
      <c r="W7439">
        <f t="shared" si="935"/>
        <v>4812.5</v>
      </c>
    </row>
    <row r="7440" spans="1:23" ht="15.75" customHeight="1" x14ac:dyDescent="0.3">
      <c r="A7440" s="2" t="s">
        <v>25</v>
      </c>
      <c r="B7440" s="2">
        <v>1185732</v>
      </c>
      <c r="C7440" s="3">
        <v>44352</v>
      </c>
      <c r="D7440" s="12" t="str" cm="1">
        <f t="array" ref="D7440">_xlfn.SWITCH(WEEKDAY(C7440,2), 1, "Lundi", 2, "Mardi", 3, "Mercredi", 4, "Jeudi", 5, "Vendredi", 6, "Samedi", 7, "Dimanche", "Erreur")</f>
        <v>Samedi</v>
      </c>
      <c r="E7440" s="2" t="s">
        <v>14</v>
      </c>
      <c r="F7440" s="2" t="s">
        <v>124</v>
      </c>
      <c r="G7440" s="2" t="s">
        <v>125</v>
      </c>
      <c r="H7440" s="4" t="s">
        <v>18</v>
      </c>
      <c r="I7440" s="5">
        <v>48</v>
      </c>
      <c r="J7440" s="6">
        <v>94</v>
      </c>
      <c r="K7440" s="7">
        <v>4512</v>
      </c>
      <c r="L7440" s="7">
        <v>2256</v>
      </c>
      <c r="M7440" s="8">
        <v>0.5</v>
      </c>
      <c r="N7440" s="2" t="s">
        <v>82</v>
      </c>
      <c r="O7440">
        <f t="shared" si="928"/>
        <v>2021</v>
      </c>
      <c r="P7440">
        <f t="shared" si="929"/>
        <v>6</v>
      </c>
      <c r="Q7440" t="str">
        <f t="shared" si="930"/>
        <v>juin</v>
      </c>
      <c r="R7440" t="str">
        <f t="shared" si="931"/>
        <v>Connecticut</v>
      </c>
      <c r="S7440" t="str">
        <f t="shared" si="932"/>
        <v>2021-06</v>
      </c>
      <c r="T7440">
        <f>IF(AND(COUNTIF(Calculs!$Q$2:$Q$12,$O7440)&gt;0,COUNTIF(Calculs!$S$2:$S$12,$E7440)&gt;0,COUNTIF(Calculs!$U$2:$U$12,$H7440)&gt;0),1,0)</f>
        <v>1</v>
      </c>
      <c r="U7440">
        <f t="shared" si="933"/>
        <v>4512</v>
      </c>
      <c r="V7440">
        <f t="shared" si="934"/>
        <v>94</v>
      </c>
      <c r="W7440">
        <f t="shared" si="935"/>
        <v>2256</v>
      </c>
    </row>
    <row r="7441" spans="1:23" ht="15.75" customHeight="1" x14ac:dyDescent="0.3">
      <c r="A7441" s="2" t="s">
        <v>25</v>
      </c>
      <c r="B7441" s="2">
        <v>1185732</v>
      </c>
      <c r="C7441" s="3">
        <v>44352</v>
      </c>
      <c r="D7441" s="12" t="str" cm="1">
        <f t="array" ref="D7441">_xlfn.SWITCH(WEEKDAY(C7441,2), 1, "Lundi", 2, "Mardi", 3, "Mercredi", 4, "Jeudi", 5, "Vendredi", 6, "Samedi", 7, "Dimanche", "Erreur")</f>
        <v>Samedi</v>
      </c>
      <c r="E7441" s="2" t="s">
        <v>14</v>
      </c>
      <c r="F7441" s="2" t="s">
        <v>124</v>
      </c>
      <c r="G7441" s="2" t="s">
        <v>125</v>
      </c>
      <c r="H7441" s="4" t="s">
        <v>19</v>
      </c>
      <c r="I7441" s="5">
        <v>42</v>
      </c>
      <c r="J7441" s="6">
        <v>87</v>
      </c>
      <c r="K7441" s="7">
        <v>3654</v>
      </c>
      <c r="L7441" s="7">
        <v>1644.2999999999997</v>
      </c>
      <c r="M7441" s="8">
        <v>0.44999999999999996</v>
      </c>
      <c r="N7441" s="2" t="s">
        <v>82</v>
      </c>
      <c r="O7441">
        <f t="shared" si="928"/>
        <v>2021</v>
      </c>
      <c r="P7441">
        <f t="shared" si="929"/>
        <v>6</v>
      </c>
      <c r="Q7441" t="str">
        <f t="shared" si="930"/>
        <v>juin</v>
      </c>
      <c r="R7441" t="str">
        <f t="shared" si="931"/>
        <v>Connecticut</v>
      </c>
      <c r="S7441" t="str">
        <f t="shared" si="932"/>
        <v>2021-06</v>
      </c>
      <c r="T7441">
        <f>IF(AND(COUNTIF(Calculs!$Q$2:$Q$12,$O7441)&gt;0,COUNTIF(Calculs!$S$2:$S$12,$E7441)&gt;0,COUNTIF(Calculs!$U$2:$U$12,$H7441)&gt;0),1,0)</f>
        <v>1</v>
      </c>
      <c r="U7441">
        <f t="shared" si="933"/>
        <v>3654</v>
      </c>
      <c r="V7441">
        <f t="shared" si="934"/>
        <v>87</v>
      </c>
      <c r="W7441">
        <f t="shared" si="935"/>
        <v>1644.2999999999997</v>
      </c>
    </row>
    <row r="7442" spans="1:23" ht="15.75" customHeight="1" x14ac:dyDescent="0.3">
      <c r="A7442" s="2" t="s">
        <v>25</v>
      </c>
      <c r="B7442" s="2">
        <v>1185732</v>
      </c>
      <c r="C7442" s="3">
        <v>44352</v>
      </c>
      <c r="D7442" s="12" t="str" cm="1">
        <f t="array" ref="D7442">_xlfn.SWITCH(WEEKDAY(C7442,2), 1, "Lundi", 2, "Mardi", 3, "Mercredi", 4, "Jeudi", 5, "Vendredi", 6, "Samedi", 7, "Dimanche", "Erreur")</f>
        <v>Samedi</v>
      </c>
      <c r="E7442" s="2" t="s">
        <v>14</v>
      </c>
      <c r="F7442" s="2" t="s">
        <v>124</v>
      </c>
      <c r="G7442" s="2" t="s">
        <v>125</v>
      </c>
      <c r="H7442" s="4" t="s">
        <v>20</v>
      </c>
      <c r="I7442" s="5">
        <v>42</v>
      </c>
      <c r="J7442" s="6">
        <v>80</v>
      </c>
      <c r="K7442" s="7">
        <v>3360</v>
      </c>
      <c r="L7442" s="7">
        <v>1411.2</v>
      </c>
      <c r="M7442" s="8">
        <v>0.42</v>
      </c>
      <c r="N7442" s="2" t="s">
        <v>82</v>
      </c>
      <c r="O7442">
        <f t="shared" si="928"/>
        <v>2021</v>
      </c>
      <c r="P7442">
        <f t="shared" si="929"/>
        <v>6</v>
      </c>
      <c r="Q7442" t="str">
        <f t="shared" si="930"/>
        <v>juin</v>
      </c>
      <c r="R7442" t="str">
        <f t="shared" si="931"/>
        <v>Connecticut</v>
      </c>
      <c r="S7442" t="str">
        <f t="shared" si="932"/>
        <v>2021-06</v>
      </c>
      <c r="T7442">
        <f>IF(AND(COUNTIF(Calculs!$Q$2:$Q$12,$O7442)&gt;0,COUNTIF(Calculs!$S$2:$S$12,$E7442)&gt;0,COUNTIF(Calculs!$U$2:$U$12,$H7442)&gt;0),1,0)</f>
        <v>1</v>
      </c>
      <c r="U7442">
        <f t="shared" si="933"/>
        <v>3360</v>
      </c>
      <c r="V7442">
        <f t="shared" si="934"/>
        <v>80</v>
      </c>
      <c r="W7442">
        <f t="shared" si="935"/>
        <v>1411.2</v>
      </c>
    </row>
    <row r="7443" spans="1:23" ht="15.75" customHeight="1" x14ac:dyDescent="0.3">
      <c r="A7443" s="2" t="s">
        <v>25</v>
      </c>
      <c r="B7443" s="2">
        <v>1185732</v>
      </c>
      <c r="C7443" s="3">
        <v>44352</v>
      </c>
      <c r="D7443" s="12" t="str" cm="1">
        <f t="array" ref="D7443">_xlfn.SWITCH(WEEKDAY(C7443,2), 1, "Lundi", 2, "Mardi", 3, "Mercredi", 4, "Jeudi", 5, "Vendredi", 6, "Samedi", 7, "Dimanche", "Erreur")</f>
        <v>Samedi</v>
      </c>
      <c r="E7443" s="2" t="s">
        <v>14</v>
      </c>
      <c r="F7443" s="2" t="s">
        <v>124</v>
      </c>
      <c r="G7443" s="2" t="s">
        <v>125</v>
      </c>
      <c r="H7443" s="4" t="s">
        <v>21</v>
      </c>
      <c r="I7443" s="5">
        <v>53</v>
      </c>
      <c r="J7443" s="6">
        <v>74</v>
      </c>
      <c r="K7443" s="7">
        <v>3922</v>
      </c>
      <c r="L7443" s="7">
        <v>1725.68</v>
      </c>
      <c r="M7443" s="8">
        <v>0.44</v>
      </c>
      <c r="N7443" s="2" t="s">
        <v>82</v>
      </c>
      <c r="O7443">
        <f t="shared" si="928"/>
        <v>2021</v>
      </c>
      <c r="P7443">
        <f t="shared" si="929"/>
        <v>6</v>
      </c>
      <c r="Q7443" t="str">
        <f t="shared" si="930"/>
        <v>juin</v>
      </c>
      <c r="R7443" t="str">
        <f t="shared" si="931"/>
        <v>Connecticut</v>
      </c>
      <c r="S7443" t="str">
        <f t="shared" si="932"/>
        <v>2021-06</v>
      </c>
      <c r="T7443">
        <f>IF(AND(COUNTIF(Calculs!$Q$2:$Q$12,$O7443)&gt;0,COUNTIF(Calculs!$S$2:$S$12,$E7443)&gt;0,COUNTIF(Calculs!$U$2:$U$12,$H7443)&gt;0),1,0)</f>
        <v>1</v>
      </c>
      <c r="U7443">
        <f t="shared" si="933"/>
        <v>3922</v>
      </c>
      <c r="V7443">
        <f t="shared" si="934"/>
        <v>74</v>
      </c>
      <c r="W7443">
        <f t="shared" si="935"/>
        <v>1725.68</v>
      </c>
    </row>
    <row r="7444" spans="1:23" ht="15.75" customHeight="1" x14ac:dyDescent="0.3">
      <c r="A7444" s="2" t="s">
        <v>25</v>
      </c>
      <c r="B7444" s="2">
        <v>1185732</v>
      </c>
      <c r="C7444" s="3">
        <v>44352</v>
      </c>
      <c r="D7444" s="12" t="str" cm="1">
        <f t="array" ref="D7444">_xlfn.SWITCH(WEEKDAY(C7444,2), 1, "Lundi", 2, "Mardi", 3, "Mercredi", 4, "Jeudi", 5, "Vendredi", 6, "Samedi", 7, "Dimanche", "Erreur")</f>
        <v>Samedi</v>
      </c>
      <c r="E7444" s="2" t="s">
        <v>14</v>
      </c>
      <c r="F7444" s="2" t="s">
        <v>124</v>
      </c>
      <c r="G7444" s="2" t="s">
        <v>125</v>
      </c>
      <c r="H7444" s="4" t="s">
        <v>22</v>
      </c>
      <c r="I7444" s="5">
        <v>56</v>
      </c>
      <c r="J7444" s="6">
        <v>123</v>
      </c>
      <c r="K7444" s="7">
        <v>6888</v>
      </c>
      <c r="L7444" s="7">
        <v>3375.12</v>
      </c>
      <c r="M7444" s="8">
        <v>0.49</v>
      </c>
      <c r="N7444" s="2" t="s">
        <v>82</v>
      </c>
      <c r="O7444">
        <f t="shared" si="928"/>
        <v>2021</v>
      </c>
      <c r="P7444">
        <f t="shared" si="929"/>
        <v>6</v>
      </c>
      <c r="Q7444" t="str">
        <f t="shared" si="930"/>
        <v>juin</v>
      </c>
      <c r="R7444" t="str">
        <f t="shared" si="931"/>
        <v>Connecticut</v>
      </c>
      <c r="S7444" t="str">
        <f t="shared" si="932"/>
        <v>2021-06</v>
      </c>
      <c r="T7444">
        <f>IF(AND(COUNTIF(Calculs!$Q$2:$Q$12,$O7444)&gt;0,COUNTIF(Calculs!$S$2:$S$12,$E7444)&gt;0,COUNTIF(Calculs!$U$2:$U$12,$H7444)&gt;0),1,0)</f>
        <v>1</v>
      </c>
      <c r="U7444">
        <f t="shared" si="933"/>
        <v>6888</v>
      </c>
      <c r="V7444">
        <f t="shared" si="934"/>
        <v>123</v>
      </c>
      <c r="W7444">
        <f t="shared" si="935"/>
        <v>3375.12</v>
      </c>
    </row>
    <row r="7445" spans="1:23" ht="15.75" customHeight="1" x14ac:dyDescent="0.3">
      <c r="A7445" s="2" t="s">
        <v>25</v>
      </c>
      <c r="B7445" s="2">
        <v>1185732</v>
      </c>
      <c r="C7445" s="3">
        <v>44380</v>
      </c>
      <c r="D7445" s="12" t="str" cm="1">
        <f t="array" ref="D7445">_xlfn.SWITCH(WEEKDAY(C7445,2), 1, "Lundi", 2, "Mardi", 3, "Mercredi", 4, "Jeudi", 5, "Vendredi", 6, "Samedi", 7, "Dimanche", "Erreur")</f>
        <v>Samedi</v>
      </c>
      <c r="E7445" s="2" t="s">
        <v>14</v>
      </c>
      <c r="F7445" s="2" t="s">
        <v>124</v>
      </c>
      <c r="G7445" s="2" t="s">
        <v>125</v>
      </c>
      <c r="H7445" s="4" t="s">
        <v>16</v>
      </c>
      <c r="I7445" s="5">
        <v>54</v>
      </c>
      <c r="J7445" s="6">
        <v>189</v>
      </c>
      <c r="K7445" s="7">
        <v>10206</v>
      </c>
      <c r="L7445" s="7">
        <v>5511.2400000000007</v>
      </c>
      <c r="M7445" s="8">
        <v>0.54</v>
      </c>
      <c r="N7445" s="2" t="s">
        <v>82</v>
      </c>
      <c r="O7445">
        <f t="shared" si="928"/>
        <v>2021</v>
      </c>
      <c r="P7445">
        <f t="shared" si="929"/>
        <v>7</v>
      </c>
      <c r="Q7445" t="str">
        <f t="shared" si="930"/>
        <v>juil</v>
      </c>
      <c r="R7445" t="str">
        <f t="shared" si="931"/>
        <v>Connecticut</v>
      </c>
      <c r="S7445" t="str">
        <f t="shared" si="932"/>
        <v>2021-07</v>
      </c>
      <c r="T7445">
        <f>IF(AND(COUNTIF(Calculs!$Q$2:$Q$12,$O7445)&gt;0,COUNTIF(Calculs!$S$2:$S$12,$E7445)&gt;0,COUNTIF(Calculs!$U$2:$U$12,$H7445)&gt;0),1,0)</f>
        <v>1</v>
      </c>
      <c r="U7445">
        <f t="shared" si="933"/>
        <v>10206</v>
      </c>
      <c r="V7445">
        <f t="shared" si="934"/>
        <v>189</v>
      </c>
      <c r="W7445">
        <f t="shared" si="935"/>
        <v>5511.2400000000007</v>
      </c>
    </row>
    <row r="7446" spans="1:23" ht="15.75" customHeight="1" x14ac:dyDescent="0.3">
      <c r="A7446" s="2" t="s">
        <v>25</v>
      </c>
      <c r="B7446" s="2">
        <v>1185732</v>
      </c>
      <c r="C7446" s="3">
        <v>44380</v>
      </c>
      <c r="D7446" s="12" t="str" cm="1">
        <f t="array" ref="D7446">_xlfn.SWITCH(WEEKDAY(C7446,2), 1, "Lundi", 2, "Mardi", 3, "Mercredi", 4, "Jeudi", 5, "Vendredi", 6, "Samedi", 7, "Dimanche", "Erreur")</f>
        <v>Samedi</v>
      </c>
      <c r="E7446" s="2" t="s">
        <v>14</v>
      </c>
      <c r="F7446" s="2" t="s">
        <v>124</v>
      </c>
      <c r="G7446" s="2" t="s">
        <v>125</v>
      </c>
      <c r="H7446" s="4" t="s">
        <v>18</v>
      </c>
      <c r="I7446" s="5">
        <v>48</v>
      </c>
      <c r="J7446" s="6">
        <v>112</v>
      </c>
      <c r="K7446" s="7">
        <v>5376</v>
      </c>
      <c r="L7446" s="7">
        <v>2849.28</v>
      </c>
      <c r="M7446" s="8">
        <v>0.53</v>
      </c>
      <c r="N7446" s="2" t="s">
        <v>82</v>
      </c>
      <c r="O7446">
        <f t="shared" si="928"/>
        <v>2021</v>
      </c>
      <c r="P7446">
        <f t="shared" si="929"/>
        <v>7</v>
      </c>
      <c r="Q7446" t="str">
        <f t="shared" si="930"/>
        <v>juil</v>
      </c>
      <c r="R7446" t="str">
        <f t="shared" si="931"/>
        <v>Connecticut</v>
      </c>
      <c r="S7446" t="str">
        <f t="shared" si="932"/>
        <v>2021-07</v>
      </c>
      <c r="T7446">
        <f>IF(AND(COUNTIF(Calculs!$Q$2:$Q$12,$O7446)&gt;0,COUNTIF(Calculs!$S$2:$S$12,$E7446)&gt;0,COUNTIF(Calculs!$U$2:$U$12,$H7446)&gt;0),1,0)</f>
        <v>1</v>
      </c>
      <c r="U7446">
        <f t="shared" si="933"/>
        <v>5376</v>
      </c>
      <c r="V7446">
        <f t="shared" si="934"/>
        <v>112</v>
      </c>
      <c r="W7446">
        <f t="shared" si="935"/>
        <v>2849.28</v>
      </c>
    </row>
    <row r="7447" spans="1:23" ht="15.75" customHeight="1" x14ac:dyDescent="0.3">
      <c r="A7447" s="2" t="s">
        <v>25</v>
      </c>
      <c r="B7447" s="2">
        <v>1185732</v>
      </c>
      <c r="C7447" s="3">
        <v>44380</v>
      </c>
      <c r="D7447" s="12" t="str" cm="1">
        <f t="array" ref="D7447">_xlfn.SWITCH(WEEKDAY(C7447,2), 1, "Lundi", 2, "Mardi", 3, "Mercredi", 4, "Jeudi", 5, "Vendredi", 6, "Samedi", 7, "Dimanche", "Erreur")</f>
        <v>Samedi</v>
      </c>
      <c r="E7447" s="2" t="s">
        <v>14</v>
      </c>
      <c r="F7447" s="2" t="s">
        <v>124</v>
      </c>
      <c r="G7447" s="2" t="s">
        <v>125</v>
      </c>
      <c r="H7447" s="4" t="s">
        <v>19</v>
      </c>
      <c r="I7447" s="5">
        <v>44</v>
      </c>
      <c r="J7447" s="6">
        <v>81</v>
      </c>
      <c r="K7447" s="7">
        <v>3564</v>
      </c>
      <c r="L7447" s="7">
        <v>1568.16</v>
      </c>
      <c r="M7447" s="8">
        <v>0.44</v>
      </c>
      <c r="N7447" s="2" t="s">
        <v>82</v>
      </c>
      <c r="O7447">
        <f t="shared" si="928"/>
        <v>2021</v>
      </c>
      <c r="P7447">
        <f t="shared" si="929"/>
        <v>7</v>
      </c>
      <c r="Q7447" t="str">
        <f t="shared" si="930"/>
        <v>juil</v>
      </c>
      <c r="R7447" t="str">
        <f t="shared" si="931"/>
        <v>Connecticut</v>
      </c>
      <c r="S7447" t="str">
        <f t="shared" si="932"/>
        <v>2021-07</v>
      </c>
      <c r="T7447">
        <f>IF(AND(COUNTIF(Calculs!$Q$2:$Q$12,$O7447)&gt;0,COUNTIF(Calculs!$S$2:$S$12,$E7447)&gt;0,COUNTIF(Calculs!$U$2:$U$12,$H7447)&gt;0),1,0)</f>
        <v>1</v>
      </c>
      <c r="U7447">
        <f t="shared" si="933"/>
        <v>3564</v>
      </c>
      <c r="V7447">
        <f t="shared" si="934"/>
        <v>81</v>
      </c>
      <c r="W7447">
        <f t="shared" si="935"/>
        <v>1568.16</v>
      </c>
    </row>
    <row r="7448" spans="1:23" ht="15.75" customHeight="1" x14ac:dyDescent="0.3">
      <c r="A7448" s="2" t="s">
        <v>25</v>
      </c>
      <c r="B7448" s="2">
        <v>1185732</v>
      </c>
      <c r="C7448" s="3">
        <v>44380</v>
      </c>
      <c r="D7448" s="12" t="str" cm="1">
        <f t="array" ref="D7448">_xlfn.SWITCH(WEEKDAY(C7448,2), 1, "Lundi", 2, "Mardi", 3, "Mercredi", 4, "Jeudi", 5, "Vendredi", 6, "Samedi", 7, "Dimanche", "Erreur")</f>
        <v>Samedi</v>
      </c>
      <c r="E7448" s="2" t="s">
        <v>14</v>
      </c>
      <c r="F7448" s="2" t="s">
        <v>124</v>
      </c>
      <c r="G7448" s="2" t="s">
        <v>125</v>
      </c>
      <c r="H7448" s="4" t="s">
        <v>20</v>
      </c>
      <c r="I7448" s="5">
        <v>42</v>
      </c>
      <c r="J7448" s="6">
        <v>80</v>
      </c>
      <c r="K7448" s="7">
        <v>3360</v>
      </c>
      <c r="L7448" s="7">
        <v>1478.4</v>
      </c>
      <c r="M7448" s="8">
        <v>0.44</v>
      </c>
      <c r="N7448" s="2" t="s">
        <v>82</v>
      </c>
      <c r="O7448">
        <f t="shared" si="928"/>
        <v>2021</v>
      </c>
      <c r="P7448">
        <f t="shared" si="929"/>
        <v>7</v>
      </c>
      <c r="Q7448" t="str">
        <f t="shared" si="930"/>
        <v>juil</v>
      </c>
      <c r="R7448" t="str">
        <f t="shared" si="931"/>
        <v>Connecticut</v>
      </c>
      <c r="S7448" t="str">
        <f t="shared" si="932"/>
        <v>2021-07</v>
      </c>
      <c r="T7448">
        <f>IF(AND(COUNTIF(Calculs!$Q$2:$Q$12,$O7448)&gt;0,COUNTIF(Calculs!$S$2:$S$12,$E7448)&gt;0,COUNTIF(Calculs!$U$2:$U$12,$H7448)&gt;0),1,0)</f>
        <v>1</v>
      </c>
      <c r="U7448">
        <f t="shared" si="933"/>
        <v>3360</v>
      </c>
      <c r="V7448">
        <f t="shared" si="934"/>
        <v>80</v>
      </c>
      <c r="W7448">
        <f t="shared" si="935"/>
        <v>1478.4</v>
      </c>
    </row>
    <row r="7449" spans="1:23" ht="15.75" customHeight="1" x14ac:dyDescent="0.3">
      <c r="A7449" s="2" t="s">
        <v>25</v>
      </c>
      <c r="B7449" s="2">
        <v>1185732</v>
      </c>
      <c r="C7449" s="3">
        <v>44380</v>
      </c>
      <c r="D7449" s="12" t="str" cm="1">
        <f t="array" ref="D7449">_xlfn.SWITCH(WEEKDAY(C7449,2), 1, "Lundi", 2, "Mardi", 3, "Mercredi", 4, "Jeudi", 5, "Vendredi", 6, "Samedi", 7, "Dimanche", "Erreur")</f>
        <v>Samedi</v>
      </c>
      <c r="E7449" s="2" t="s">
        <v>14</v>
      </c>
      <c r="F7449" s="2" t="s">
        <v>124</v>
      </c>
      <c r="G7449" s="2" t="s">
        <v>125</v>
      </c>
      <c r="H7449" s="4" t="s">
        <v>21</v>
      </c>
      <c r="I7449" s="5">
        <v>53</v>
      </c>
      <c r="J7449" s="6">
        <v>81</v>
      </c>
      <c r="K7449" s="7">
        <v>4293</v>
      </c>
      <c r="L7449" s="7">
        <v>1888.92</v>
      </c>
      <c r="M7449" s="8">
        <v>0.44</v>
      </c>
      <c r="N7449" s="2" t="s">
        <v>82</v>
      </c>
      <c r="O7449">
        <f t="shared" si="928"/>
        <v>2021</v>
      </c>
      <c r="P7449">
        <f t="shared" si="929"/>
        <v>7</v>
      </c>
      <c r="Q7449" t="str">
        <f t="shared" si="930"/>
        <v>juil</v>
      </c>
      <c r="R7449" t="str">
        <f t="shared" si="931"/>
        <v>Connecticut</v>
      </c>
      <c r="S7449" t="str">
        <f t="shared" si="932"/>
        <v>2021-07</v>
      </c>
      <c r="T7449">
        <f>IF(AND(COUNTIF(Calculs!$Q$2:$Q$12,$O7449)&gt;0,COUNTIF(Calculs!$S$2:$S$12,$E7449)&gt;0,COUNTIF(Calculs!$U$2:$U$12,$H7449)&gt;0),1,0)</f>
        <v>1</v>
      </c>
      <c r="U7449">
        <f t="shared" si="933"/>
        <v>4293</v>
      </c>
      <c r="V7449">
        <f t="shared" si="934"/>
        <v>81</v>
      </c>
      <c r="W7449">
        <f t="shared" si="935"/>
        <v>1888.92</v>
      </c>
    </row>
    <row r="7450" spans="1:23" ht="15.75" customHeight="1" x14ac:dyDescent="0.3">
      <c r="A7450" s="2" t="s">
        <v>25</v>
      </c>
      <c r="B7450" s="2">
        <v>1185732</v>
      </c>
      <c r="C7450" s="3">
        <v>44380</v>
      </c>
      <c r="D7450" s="12" t="str" cm="1">
        <f t="array" ref="D7450">_xlfn.SWITCH(WEEKDAY(C7450,2), 1, "Lundi", 2, "Mardi", 3, "Mercredi", 4, "Jeudi", 5, "Vendredi", 6, "Samedi", 7, "Dimanche", "Erreur")</f>
        <v>Samedi</v>
      </c>
      <c r="E7450" s="2" t="s">
        <v>14</v>
      </c>
      <c r="F7450" s="2" t="s">
        <v>124</v>
      </c>
      <c r="G7450" s="2" t="s">
        <v>125</v>
      </c>
      <c r="H7450" s="4" t="s">
        <v>22</v>
      </c>
      <c r="I7450" s="5">
        <v>56</v>
      </c>
      <c r="J7450" s="6">
        <v>143</v>
      </c>
      <c r="K7450" s="7">
        <v>8008</v>
      </c>
      <c r="L7450" s="7">
        <v>3843.8399999999997</v>
      </c>
      <c r="M7450" s="8">
        <v>0.48</v>
      </c>
      <c r="N7450" s="2" t="s">
        <v>82</v>
      </c>
      <c r="O7450">
        <f t="shared" si="928"/>
        <v>2021</v>
      </c>
      <c r="P7450">
        <f t="shared" si="929"/>
        <v>7</v>
      </c>
      <c r="Q7450" t="str">
        <f t="shared" si="930"/>
        <v>juil</v>
      </c>
      <c r="R7450" t="str">
        <f t="shared" si="931"/>
        <v>Connecticut</v>
      </c>
      <c r="S7450" t="str">
        <f t="shared" si="932"/>
        <v>2021-07</v>
      </c>
      <c r="T7450">
        <f>IF(AND(COUNTIF(Calculs!$Q$2:$Q$12,$O7450)&gt;0,COUNTIF(Calculs!$S$2:$S$12,$E7450)&gt;0,COUNTIF(Calculs!$U$2:$U$12,$H7450)&gt;0),1,0)</f>
        <v>1</v>
      </c>
      <c r="U7450">
        <f t="shared" si="933"/>
        <v>8008</v>
      </c>
      <c r="V7450">
        <f t="shared" si="934"/>
        <v>143</v>
      </c>
      <c r="W7450">
        <f t="shared" si="935"/>
        <v>3843.8399999999997</v>
      </c>
    </row>
    <row r="7451" spans="1:23" ht="15.75" customHeight="1" x14ac:dyDescent="0.3">
      <c r="A7451" s="2" t="s">
        <v>25</v>
      </c>
      <c r="B7451" s="2">
        <v>1185732</v>
      </c>
      <c r="C7451" s="3">
        <v>44412</v>
      </c>
      <c r="D7451" s="12" t="str" cm="1">
        <f t="array" ref="D7451">_xlfn.SWITCH(WEEKDAY(C7451,2), 1, "Lundi", 2, "Mardi", 3, "Mercredi", 4, "Jeudi", 5, "Vendredi", 6, "Samedi", 7, "Dimanche", "Erreur")</f>
        <v>Mercredi</v>
      </c>
      <c r="E7451" s="2" t="s">
        <v>14</v>
      </c>
      <c r="F7451" s="2" t="s">
        <v>124</v>
      </c>
      <c r="G7451" s="2" t="s">
        <v>125</v>
      </c>
      <c r="H7451" s="4" t="s">
        <v>16</v>
      </c>
      <c r="I7451" s="5">
        <v>51</v>
      </c>
      <c r="J7451" s="6">
        <v>163</v>
      </c>
      <c r="K7451" s="7">
        <v>8313</v>
      </c>
      <c r="L7451" s="7">
        <v>4572.1500000000005</v>
      </c>
      <c r="M7451" s="8">
        <v>0.55000000000000004</v>
      </c>
      <c r="N7451" s="2" t="s">
        <v>82</v>
      </c>
      <c r="O7451">
        <f t="shared" si="928"/>
        <v>2021</v>
      </c>
      <c r="P7451">
        <f t="shared" si="929"/>
        <v>8</v>
      </c>
      <c r="Q7451" t="str">
        <f t="shared" si="930"/>
        <v>août</v>
      </c>
      <c r="R7451" t="str">
        <f t="shared" si="931"/>
        <v>Connecticut</v>
      </c>
      <c r="S7451" t="str">
        <f t="shared" si="932"/>
        <v>2021-08</v>
      </c>
      <c r="T7451">
        <f>IF(AND(COUNTIF(Calculs!$Q$2:$Q$12,$O7451)&gt;0,COUNTIF(Calculs!$S$2:$S$12,$E7451)&gt;0,COUNTIF(Calculs!$U$2:$U$12,$H7451)&gt;0),1,0)</f>
        <v>1</v>
      </c>
      <c r="U7451">
        <f t="shared" si="933"/>
        <v>8313</v>
      </c>
      <c r="V7451">
        <f t="shared" si="934"/>
        <v>163</v>
      </c>
      <c r="W7451">
        <f t="shared" si="935"/>
        <v>4572.1500000000005</v>
      </c>
    </row>
    <row r="7452" spans="1:23" ht="15.75" customHeight="1" x14ac:dyDescent="0.3">
      <c r="A7452" s="2" t="s">
        <v>25</v>
      </c>
      <c r="B7452" s="2">
        <v>1185732</v>
      </c>
      <c r="C7452" s="3">
        <v>44412</v>
      </c>
      <c r="D7452" s="12" t="str" cm="1">
        <f t="array" ref="D7452">_xlfn.SWITCH(WEEKDAY(C7452,2), 1, "Lundi", 2, "Mardi", 3, "Mercredi", 4, "Jeudi", 5, "Vendredi", 6, "Samedi", 7, "Dimanche", "Erreur")</f>
        <v>Mercredi</v>
      </c>
      <c r="E7452" s="2" t="s">
        <v>14</v>
      </c>
      <c r="F7452" s="2" t="s">
        <v>124</v>
      </c>
      <c r="G7452" s="2" t="s">
        <v>125</v>
      </c>
      <c r="H7452" s="4" t="s">
        <v>18</v>
      </c>
      <c r="I7452" s="5">
        <v>48</v>
      </c>
      <c r="J7452" s="6">
        <v>108</v>
      </c>
      <c r="K7452" s="7">
        <v>5184</v>
      </c>
      <c r="L7452" s="7">
        <v>2851.2000000000003</v>
      </c>
      <c r="M7452" s="8">
        <v>0.55000000000000004</v>
      </c>
      <c r="N7452" s="2" t="s">
        <v>82</v>
      </c>
      <c r="O7452">
        <f t="shared" si="928"/>
        <v>2021</v>
      </c>
      <c r="P7452">
        <f t="shared" si="929"/>
        <v>8</v>
      </c>
      <c r="Q7452" t="str">
        <f t="shared" si="930"/>
        <v>août</v>
      </c>
      <c r="R7452" t="str">
        <f t="shared" si="931"/>
        <v>Connecticut</v>
      </c>
      <c r="S7452" t="str">
        <f t="shared" si="932"/>
        <v>2021-08</v>
      </c>
      <c r="T7452">
        <f>IF(AND(COUNTIF(Calculs!$Q$2:$Q$12,$O7452)&gt;0,COUNTIF(Calculs!$S$2:$S$12,$E7452)&gt;0,COUNTIF(Calculs!$U$2:$U$12,$H7452)&gt;0),1,0)</f>
        <v>1</v>
      </c>
      <c r="U7452">
        <f t="shared" si="933"/>
        <v>5184</v>
      </c>
      <c r="V7452">
        <f t="shared" si="934"/>
        <v>108</v>
      </c>
      <c r="W7452">
        <f t="shared" si="935"/>
        <v>2851.2000000000003</v>
      </c>
    </row>
    <row r="7453" spans="1:23" ht="15.75" customHeight="1" x14ac:dyDescent="0.3">
      <c r="A7453" s="2" t="s">
        <v>25</v>
      </c>
      <c r="B7453" s="2">
        <v>1185732</v>
      </c>
      <c r="C7453" s="3">
        <v>44412</v>
      </c>
      <c r="D7453" s="12" t="str" cm="1">
        <f t="array" ref="D7453">_xlfn.SWITCH(WEEKDAY(C7453,2), 1, "Lundi", 2, "Mardi", 3, "Mercredi", 4, "Jeudi", 5, "Vendredi", 6, "Samedi", 7, "Dimanche", "Erreur")</f>
        <v>Mercredi</v>
      </c>
      <c r="E7453" s="2" t="s">
        <v>14</v>
      </c>
      <c r="F7453" s="2" t="s">
        <v>124</v>
      </c>
      <c r="G7453" s="2" t="s">
        <v>125</v>
      </c>
      <c r="H7453" s="4" t="s">
        <v>19</v>
      </c>
      <c r="I7453" s="5">
        <v>41</v>
      </c>
      <c r="J7453" s="6">
        <v>85</v>
      </c>
      <c r="K7453" s="7">
        <v>3485</v>
      </c>
      <c r="L7453" s="7">
        <v>1463.7</v>
      </c>
      <c r="M7453" s="8">
        <v>0.42</v>
      </c>
      <c r="N7453" s="2" t="s">
        <v>82</v>
      </c>
      <c r="O7453">
        <f t="shared" si="928"/>
        <v>2021</v>
      </c>
      <c r="P7453">
        <f t="shared" si="929"/>
        <v>8</v>
      </c>
      <c r="Q7453" t="str">
        <f t="shared" si="930"/>
        <v>août</v>
      </c>
      <c r="R7453" t="str">
        <f t="shared" si="931"/>
        <v>Connecticut</v>
      </c>
      <c r="S7453" t="str">
        <f t="shared" si="932"/>
        <v>2021-08</v>
      </c>
      <c r="T7453">
        <f>IF(AND(COUNTIF(Calculs!$Q$2:$Q$12,$O7453)&gt;0,COUNTIF(Calculs!$S$2:$S$12,$E7453)&gt;0,COUNTIF(Calculs!$U$2:$U$12,$H7453)&gt;0),1,0)</f>
        <v>1</v>
      </c>
      <c r="U7453">
        <f t="shared" si="933"/>
        <v>3485</v>
      </c>
      <c r="V7453">
        <f t="shared" si="934"/>
        <v>85</v>
      </c>
      <c r="W7453">
        <f t="shared" si="935"/>
        <v>1463.7</v>
      </c>
    </row>
    <row r="7454" spans="1:23" ht="15.75" customHeight="1" x14ac:dyDescent="0.3">
      <c r="A7454" s="2" t="s">
        <v>25</v>
      </c>
      <c r="B7454" s="2">
        <v>1185732</v>
      </c>
      <c r="C7454" s="3">
        <v>44412</v>
      </c>
      <c r="D7454" s="12" t="str" cm="1">
        <f t="array" ref="D7454">_xlfn.SWITCH(WEEKDAY(C7454,2), 1, "Lundi", 2, "Mardi", 3, "Mercredi", 4, "Jeudi", 5, "Vendredi", 6, "Samedi", 7, "Dimanche", "Erreur")</f>
        <v>Mercredi</v>
      </c>
      <c r="E7454" s="2" t="s">
        <v>14</v>
      </c>
      <c r="F7454" s="2" t="s">
        <v>124</v>
      </c>
      <c r="G7454" s="2" t="s">
        <v>125</v>
      </c>
      <c r="H7454" s="4" t="s">
        <v>20</v>
      </c>
      <c r="I7454" s="5">
        <v>41</v>
      </c>
      <c r="J7454" s="6">
        <v>68</v>
      </c>
      <c r="K7454" s="7">
        <v>2788</v>
      </c>
      <c r="L7454" s="7">
        <v>1143.08</v>
      </c>
      <c r="M7454" s="8">
        <v>0.41</v>
      </c>
      <c r="N7454" s="2" t="s">
        <v>82</v>
      </c>
      <c r="O7454">
        <f t="shared" si="928"/>
        <v>2021</v>
      </c>
      <c r="P7454">
        <f t="shared" si="929"/>
        <v>8</v>
      </c>
      <c r="Q7454" t="str">
        <f t="shared" si="930"/>
        <v>août</v>
      </c>
      <c r="R7454" t="str">
        <f t="shared" si="931"/>
        <v>Connecticut</v>
      </c>
      <c r="S7454" t="str">
        <f t="shared" si="932"/>
        <v>2021-08</v>
      </c>
      <c r="T7454">
        <f>IF(AND(COUNTIF(Calculs!$Q$2:$Q$12,$O7454)&gt;0,COUNTIF(Calculs!$S$2:$S$12,$E7454)&gt;0,COUNTIF(Calculs!$U$2:$U$12,$H7454)&gt;0),1,0)</f>
        <v>1</v>
      </c>
      <c r="U7454">
        <f t="shared" si="933"/>
        <v>2788</v>
      </c>
      <c r="V7454">
        <f t="shared" si="934"/>
        <v>68</v>
      </c>
      <c r="W7454">
        <f t="shared" si="935"/>
        <v>1143.08</v>
      </c>
    </row>
    <row r="7455" spans="1:23" ht="15.75" customHeight="1" x14ac:dyDescent="0.3">
      <c r="A7455" s="2" t="s">
        <v>25</v>
      </c>
      <c r="B7455" s="2">
        <v>1185732</v>
      </c>
      <c r="C7455" s="3">
        <v>44412</v>
      </c>
      <c r="D7455" s="12" t="str" cm="1">
        <f t="array" ref="D7455">_xlfn.SWITCH(WEEKDAY(C7455,2), 1, "Lundi", 2, "Mardi", 3, "Mercredi", 4, "Jeudi", 5, "Vendredi", 6, "Samedi", 7, "Dimanche", "Erreur")</f>
        <v>Mercredi</v>
      </c>
      <c r="E7455" s="2" t="s">
        <v>14</v>
      </c>
      <c r="F7455" s="2" t="s">
        <v>124</v>
      </c>
      <c r="G7455" s="2" t="s">
        <v>125</v>
      </c>
      <c r="H7455" s="4" t="s">
        <v>21</v>
      </c>
      <c r="I7455" s="5">
        <v>51</v>
      </c>
      <c r="J7455" s="6">
        <v>52</v>
      </c>
      <c r="K7455" s="7">
        <v>2652</v>
      </c>
      <c r="L7455" s="7">
        <v>1166.8800000000001</v>
      </c>
      <c r="M7455" s="8">
        <v>0.44</v>
      </c>
      <c r="N7455" s="2" t="s">
        <v>82</v>
      </c>
      <c r="O7455">
        <f t="shared" si="928"/>
        <v>2021</v>
      </c>
      <c r="P7455">
        <f t="shared" si="929"/>
        <v>8</v>
      </c>
      <c r="Q7455" t="str">
        <f t="shared" si="930"/>
        <v>août</v>
      </c>
      <c r="R7455" t="str">
        <f t="shared" si="931"/>
        <v>Connecticut</v>
      </c>
      <c r="S7455" t="str">
        <f t="shared" si="932"/>
        <v>2021-08</v>
      </c>
      <c r="T7455">
        <f>IF(AND(COUNTIF(Calculs!$Q$2:$Q$12,$O7455)&gt;0,COUNTIF(Calculs!$S$2:$S$12,$E7455)&gt;0,COUNTIF(Calculs!$U$2:$U$12,$H7455)&gt;0),1,0)</f>
        <v>1</v>
      </c>
      <c r="U7455">
        <f t="shared" si="933"/>
        <v>2652</v>
      </c>
      <c r="V7455">
        <f t="shared" si="934"/>
        <v>52</v>
      </c>
      <c r="W7455">
        <f t="shared" si="935"/>
        <v>1166.8800000000001</v>
      </c>
    </row>
    <row r="7456" spans="1:23" ht="15.75" customHeight="1" x14ac:dyDescent="0.3">
      <c r="A7456" s="2" t="s">
        <v>25</v>
      </c>
      <c r="B7456" s="2">
        <v>1185732</v>
      </c>
      <c r="C7456" s="3">
        <v>44412</v>
      </c>
      <c r="D7456" s="12" t="str" cm="1">
        <f t="array" ref="D7456">_xlfn.SWITCH(WEEKDAY(C7456,2), 1, "Lundi", 2, "Mardi", 3, "Mercredi", 4, "Jeudi", 5, "Vendredi", 6, "Samedi", 7, "Dimanche", "Erreur")</f>
        <v>Mercredi</v>
      </c>
      <c r="E7456" s="2" t="s">
        <v>14</v>
      </c>
      <c r="F7456" s="2" t="s">
        <v>124</v>
      </c>
      <c r="G7456" s="2" t="s">
        <v>125</v>
      </c>
      <c r="H7456" s="4" t="s">
        <v>22</v>
      </c>
      <c r="I7456" s="5">
        <v>55</v>
      </c>
      <c r="J7456" s="6">
        <v>105</v>
      </c>
      <c r="K7456" s="7">
        <v>5775</v>
      </c>
      <c r="L7456" s="7">
        <v>2887.5</v>
      </c>
      <c r="M7456" s="8">
        <v>0.5</v>
      </c>
      <c r="N7456" s="2" t="s">
        <v>82</v>
      </c>
      <c r="O7456">
        <f t="shared" si="928"/>
        <v>2021</v>
      </c>
      <c r="P7456">
        <f t="shared" si="929"/>
        <v>8</v>
      </c>
      <c r="Q7456" t="str">
        <f t="shared" si="930"/>
        <v>août</v>
      </c>
      <c r="R7456" t="str">
        <f t="shared" si="931"/>
        <v>Connecticut</v>
      </c>
      <c r="S7456" t="str">
        <f t="shared" si="932"/>
        <v>2021-08</v>
      </c>
      <c r="T7456">
        <f>IF(AND(COUNTIF(Calculs!$Q$2:$Q$12,$O7456)&gt;0,COUNTIF(Calculs!$S$2:$S$12,$E7456)&gt;0,COUNTIF(Calculs!$U$2:$U$12,$H7456)&gt;0),1,0)</f>
        <v>1</v>
      </c>
      <c r="U7456">
        <f t="shared" si="933"/>
        <v>5775</v>
      </c>
      <c r="V7456">
        <f t="shared" si="934"/>
        <v>105</v>
      </c>
      <c r="W7456">
        <f t="shared" si="935"/>
        <v>2887.5</v>
      </c>
    </row>
    <row r="7457" spans="1:23" ht="15.75" customHeight="1" x14ac:dyDescent="0.3">
      <c r="A7457" s="2" t="s">
        <v>25</v>
      </c>
      <c r="B7457" s="2">
        <v>1185732</v>
      </c>
      <c r="C7457" s="3">
        <v>44442</v>
      </c>
      <c r="D7457" s="12" t="str" cm="1">
        <f t="array" ref="D7457">_xlfn.SWITCH(WEEKDAY(C7457,2), 1, "Lundi", 2, "Mardi", 3, "Mercredi", 4, "Jeudi", 5, "Vendredi", 6, "Samedi", 7, "Dimanche", "Erreur")</f>
        <v>Vendredi</v>
      </c>
      <c r="E7457" s="2" t="s">
        <v>14</v>
      </c>
      <c r="F7457" s="2" t="s">
        <v>124</v>
      </c>
      <c r="G7457" s="2" t="s">
        <v>125</v>
      </c>
      <c r="H7457" s="4" t="s">
        <v>16</v>
      </c>
      <c r="I7457" s="5">
        <v>52</v>
      </c>
      <c r="J7457" s="6">
        <v>125</v>
      </c>
      <c r="K7457" s="7">
        <v>6500</v>
      </c>
      <c r="L7457" s="7">
        <v>3510.0000000000005</v>
      </c>
      <c r="M7457" s="8">
        <v>0.54</v>
      </c>
      <c r="N7457" s="2" t="s">
        <v>82</v>
      </c>
      <c r="O7457">
        <f t="shared" si="928"/>
        <v>2021</v>
      </c>
      <c r="P7457">
        <f t="shared" si="929"/>
        <v>9</v>
      </c>
      <c r="Q7457" t="str">
        <f t="shared" si="930"/>
        <v>sept</v>
      </c>
      <c r="R7457" t="str">
        <f t="shared" si="931"/>
        <v>Connecticut</v>
      </c>
      <c r="S7457" t="str">
        <f t="shared" si="932"/>
        <v>2021-09</v>
      </c>
      <c r="T7457">
        <f>IF(AND(COUNTIF(Calculs!$Q$2:$Q$12,$O7457)&gt;0,COUNTIF(Calculs!$S$2:$S$12,$E7457)&gt;0,COUNTIF(Calculs!$U$2:$U$12,$H7457)&gt;0),1,0)</f>
        <v>1</v>
      </c>
      <c r="U7457">
        <f t="shared" si="933"/>
        <v>6500</v>
      </c>
      <c r="V7457">
        <f t="shared" si="934"/>
        <v>125</v>
      </c>
      <c r="W7457">
        <f t="shared" si="935"/>
        <v>3510.0000000000005</v>
      </c>
    </row>
    <row r="7458" spans="1:23" ht="15.75" customHeight="1" x14ac:dyDescent="0.3">
      <c r="A7458" s="2" t="s">
        <v>25</v>
      </c>
      <c r="B7458" s="2">
        <v>1185732</v>
      </c>
      <c r="C7458" s="3">
        <v>44442</v>
      </c>
      <c r="D7458" s="12" t="str" cm="1">
        <f t="array" ref="D7458">_xlfn.SWITCH(WEEKDAY(C7458,2), 1, "Lundi", 2, "Mardi", 3, "Mercredi", 4, "Jeudi", 5, "Vendredi", 6, "Samedi", 7, "Dimanche", "Erreur")</f>
        <v>Vendredi</v>
      </c>
      <c r="E7458" s="2" t="s">
        <v>14</v>
      </c>
      <c r="F7458" s="2" t="s">
        <v>124</v>
      </c>
      <c r="G7458" s="2" t="s">
        <v>125</v>
      </c>
      <c r="H7458" s="4" t="s">
        <v>18</v>
      </c>
      <c r="I7458" s="5">
        <v>47</v>
      </c>
      <c r="J7458" s="6">
        <v>75</v>
      </c>
      <c r="K7458" s="7">
        <v>3525</v>
      </c>
      <c r="L7458" s="7">
        <v>1833</v>
      </c>
      <c r="M7458" s="8">
        <v>0.52</v>
      </c>
      <c r="N7458" s="2" t="s">
        <v>82</v>
      </c>
      <c r="O7458">
        <f t="shared" si="928"/>
        <v>2021</v>
      </c>
      <c r="P7458">
        <f t="shared" si="929"/>
        <v>9</v>
      </c>
      <c r="Q7458" t="str">
        <f t="shared" si="930"/>
        <v>sept</v>
      </c>
      <c r="R7458" t="str">
        <f t="shared" si="931"/>
        <v>Connecticut</v>
      </c>
      <c r="S7458" t="str">
        <f t="shared" si="932"/>
        <v>2021-09</v>
      </c>
      <c r="T7458">
        <f>IF(AND(COUNTIF(Calculs!$Q$2:$Q$12,$O7458)&gt;0,COUNTIF(Calculs!$S$2:$S$12,$E7458)&gt;0,COUNTIF(Calculs!$U$2:$U$12,$H7458)&gt;0),1,0)</f>
        <v>1</v>
      </c>
      <c r="U7458">
        <f t="shared" si="933"/>
        <v>3525</v>
      </c>
      <c r="V7458">
        <f t="shared" si="934"/>
        <v>75</v>
      </c>
      <c r="W7458">
        <f t="shared" si="935"/>
        <v>1833</v>
      </c>
    </row>
    <row r="7459" spans="1:23" ht="15.75" customHeight="1" x14ac:dyDescent="0.3">
      <c r="A7459" s="2" t="s">
        <v>25</v>
      </c>
      <c r="B7459" s="2">
        <v>1185732</v>
      </c>
      <c r="C7459" s="3">
        <v>44442</v>
      </c>
      <c r="D7459" s="12" t="str" cm="1">
        <f t="array" ref="D7459">_xlfn.SWITCH(WEEKDAY(C7459,2), 1, "Lundi", 2, "Mardi", 3, "Mercredi", 4, "Jeudi", 5, "Vendredi", 6, "Samedi", 7, "Dimanche", "Erreur")</f>
        <v>Vendredi</v>
      </c>
      <c r="E7459" s="2" t="s">
        <v>14</v>
      </c>
      <c r="F7459" s="2" t="s">
        <v>124</v>
      </c>
      <c r="G7459" s="2" t="s">
        <v>125</v>
      </c>
      <c r="H7459" s="4" t="s">
        <v>19</v>
      </c>
      <c r="I7459" s="5">
        <v>41</v>
      </c>
      <c r="J7459" s="6">
        <v>60</v>
      </c>
      <c r="K7459" s="7">
        <v>2460</v>
      </c>
      <c r="L7459" s="7">
        <v>1082.4000000000001</v>
      </c>
      <c r="M7459" s="8">
        <v>0.44</v>
      </c>
      <c r="N7459" s="2" t="s">
        <v>82</v>
      </c>
      <c r="O7459">
        <f t="shared" si="928"/>
        <v>2021</v>
      </c>
      <c r="P7459">
        <f t="shared" si="929"/>
        <v>9</v>
      </c>
      <c r="Q7459" t="str">
        <f t="shared" si="930"/>
        <v>sept</v>
      </c>
      <c r="R7459" t="str">
        <f t="shared" si="931"/>
        <v>Connecticut</v>
      </c>
      <c r="S7459" t="str">
        <f t="shared" si="932"/>
        <v>2021-09</v>
      </c>
      <c r="T7459">
        <f>IF(AND(COUNTIF(Calculs!$Q$2:$Q$12,$O7459)&gt;0,COUNTIF(Calculs!$S$2:$S$12,$E7459)&gt;0,COUNTIF(Calculs!$U$2:$U$12,$H7459)&gt;0),1,0)</f>
        <v>1</v>
      </c>
      <c r="U7459">
        <f t="shared" si="933"/>
        <v>2460</v>
      </c>
      <c r="V7459">
        <f t="shared" si="934"/>
        <v>60</v>
      </c>
      <c r="W7459">
        <f t="shared" si="935"/>
        <v>1082.4000000000001</v>
      </c>
    </row>
    <row r="7460" spans="1:23" ht="15.75" customHeight="1" x14ac:dyDescent="0.3">
      <c r="A7460" s="2" t="s">
        <v>25</v>
      </c>
      <c r="B7460" s="2">
        <v>1185732</v>
      </c>
      <c r="C7460" s="3">
        <v>44442</v>
      </c>
      <c r="D7460" s="12" t="str" cm="1">
        <f t="array" ref="D7460">_xlfn.SWITCH(WEEKDAY(C7460,2), 1, "Lundi", 2, "Mardi", 3, "Mercredi", 4, "Jeudi", 5, "Vendredi", 6, "Samedi", 7, "Dimanche", "Erreur")</f>
        <v>Vendredi</v>
      </c>
      <c r="E7460" s="2" t="s">
        <v>14</v>
      </c>
      <c r="F7460" s="2" t="s">
        <v>124</v>
      </c>
      <c r="G7460" s="2" t="s">
        <v>125</v>
      </c>
      <c r="H7460" s="4" t="s">
        <v>20</v>
      </c>
      <c r="I7460" s="5">
        <v>41</v>
      </c>
      <c r="J7460" s="6">
        <v>46</v>
      </c>
      <c r="K7460" s="7">
        <v>1886</v>
      </c>
      <c r="L7460" s="7">
        <v>848.69999999999993</v>
      </c>
      <c r="M7460" s="8">
        <v>0.44999999999999996</v>
      </c>
      <c r="N7460" s="2" t="s">
        <v>82</v>
      </c>
      <c r="O7460">
        <f t="shared" si="928"/>
        <v>2021</v>
      </c>
      <c r="P7460">
        <f t="shared" si="929"/>
        <v>9</v>
      </c>
      <c r="Q7460" t="str">
        <f t="shared" si="930"/>
        <v>sept</v>
      </c>
      <c r="R7460" t="str">
        <f t="shared" si="931"/>
        <v>Connecticut</v>
      </c>
      <c r="S7460" t="str">
        <f t="shared" si="932"/>
        <v>2021-09</v>
      </c>
      <c r="T7460">
        <f>IF(AND(COUNTIF(Calculs!$Q$2:$Q$12,$O7460)&gt;0,COUNTIF(Calculs!$S$2:$S$12,$E7460)&gt;0,COUNTIF(Calculs!$U$2:$U$12,$H7460)&gt;0),1,0)</f>
        <v>1</v>
      </c>
      <c r="U7460">
        <f t="shared" si="933"/>
        <v>1886</v>
      </c>
      <c r="V7460">
        <f t="shared" si="934"/>
        <v>46</v>
      </c>
      <c r="W7460">
        <f t="shared" si="935"/>
        <v>848.69999999999993</v>
      </c>
    </row>
    <row r="7461" spans="1:23" ht="15.75" customHeight="1" x14ac:dyDescent="0.3">
      <c r="A7461" s="2" t="s">
        <v>25</v>
      </c>
      <c r="B7461" s="2">
        <v>1185732</v>
      </c>
      <c r="C7461" s="3">
        <v>44442</v>
      </c>
      <c r="D7461" s="12" t="str" cm="1">
        <f t="array" ref="D7461">_xlfn.SWITCH(WEEKDAY(C7461,2), 1, "Lundi", 2, "Mardi", 3, "Mercredi", 4, "Jeudi", 5, "Vendredi", 6, "Samedi", 7, "Dimanche", "Erreur")</f>
        <v>Vendredi</v>
      </c>
      <c r="E7461" s="2" t="s">
        <v>14</v>
      </c>
      <c r="F7461" s="2" t="s">
        <v>124</v>
      </c>
      <c r="G7461" s="2" t="s">
        <v>125</v>
      </c>
      <c r="H7461" s="4" t="s">
        <v>21</v>
      </c>
      <c r="I7461" s="5">
        <v>50</v>
      </c>
      <c r="J7461" s="6">
        <v>51</v>
      </c>
      <c r="K7461" s="7">
        <v>2550</v>
      </c>
      <c r="L7461" s="7">
        <v>1071</v>
      </c>
      <c r="M7461" s="8">
        <v>0.42</v>
      </c>
      <c r="N7461" s="2" t="s">
        <v>82</v>
      </c>
      <c r="O7461">
        <f t="shared" si="928"/>
        <v>2021</v>
      </c>
      <c r="P7461">
        <f t="shared" si="929"/>
        <v>9</v>
      </c>
      <c r="Q7461" t="str">
        <f t="shared" si="930"/>
        <v>sept</v>
      </c>
      <c r="R7461" t="str">
        <f t="shared" si="931"/>
        <v>Connecticut</v>
      </c>
      <c r="S7461" t="str">
        <f t="shared" si="932"/>
        <v>2021-09</v>
      </c>
      <c r="T7461">
        <f>IF(AND(COUNTIF(Calculs!$Q$2:$Q$12,$O7461)&gt;0,COUNTIF(Calculs!$S$2:$S$12,$E7461)&gt;0,COUNTIF(Calculs!$U$2:$U$12,$H7461)&gt;0),1,0)</f>
        <v>1</v>
      </c>
      <c r="U7461">
        <f t="shared" si="933"/>
        <v>2550</v>
      </c>
      <c r="V7461">
        <f t="shared" si="934"/>
        <v>51</v>
      </c>
      <c r="W7461">
        <f t="shared" si="935"/>
        <v>1071</v>
      </c>
    </row>
    <row r="7462" spans="1:23" ht="15.75" customHeight="1" x14ac:dyDescent="0.3">
      <c r="A7462" s="2" t="s">
        <v>25</v>
      </c>
      <c r="B7462" s="2">
        <v>1185732</v>
      </c>
      <c r="C7462" s="3">
        <v>44442</v>
      </c>
      <c r="D7462" s="12" t="str" cm="1">
        <f t="array" ref="D7462">_xlfn.SWITCH(WEEKDAY(C7462,2), 1, "Lundi", 2, "Mardi", 3, "Mercredi", 4, "Jeudi", 5, "Vendredi", 6, "Samedi", 7, "Dimanche", "Erreur")</f>
        <v>Vendredi</v>
      </c>
      <c r="E7462" s="2" t="s">
        <v>14</v>
      </c>
      <c r="F7462" s="2" t="s">
        <v>124</v>
      </c>
      <c r="G7462" s="2" t="s">
        <v>125</v>
      </c>
      <c r="H7462" s="4" t="s">
        <v>22</v>
      </c>
      <c r="I7462" s="5">
        <v>54</v>
      </c>
      <c r="J7462" s="6">
        <v>83</v>
      </c>
      <c r="K7462" s="7">
        <v>4482</v>
      </c>
      <c r="L7462" s="7">
        <v>2196.1799999999998</v>
      </c>
      <c r="M7462" s="8">
        <v>0.49</v>
      </c>
      <c r="N7462" s="2" t="s">
        <v>82</v>
      </c>
      <c r="O7462">
        <f t="shared" si="928"/>
        <v>2021</v>
      </c>
      <c r="P7462">
        <f t="shared" si="929"/>
        <v>9</v>
      </c>
      <c r="Q7462" t="str">
        <f t="shared" si="930"/>
        <v>sept</v>
      </c>
      <c r="R7462" t="str">
        <f t="shared" si="931"/>
        <v>Connecticut</v>
      </c>
      <c r="S7462" t="str">
        <f t="shared" si="932"/>
        <v>2021-09</v>
      </c>
      <c r="T7462">
        <f>IF(AND(COUNTIF(Calculs!$Q$2:$Q$12,$O7462)&gt;0,COUNTIF(Calculs!$S$2:$S$12,$E7462)&gt;0,COUNTIF(Calculs!$U$2:$U$12,$H7462)&gt;0),1,0)</f>
        <v>1</v>
      </c>
      <c r="U7462">
        <f t="shared" si="933"/>
        <v>4482</v>
      </c>
      <c r="V7462">
        <f t="shared" si="934"/>
        <v>83</v>
      </c>
      <c r="W7462">
        <f t="shared" si="935"/>
        <v>2196.1799999999998</v>
      </c>
    </row>
    <row r="7463" spans="1:23" ht="15.75" customHeight="1" x14ac:dyDescent="0.3">
      <c r="A7463" s="2" t="s">
        <v>25</v>
      </c>
      <c r="B7463" s="2">
        <v>1185732</v>
      </c>
      <c r="C7463" s="3">
        <v>44474</v>
      </c>
      <c r="D7463" s="12" t="str" cm="1">
        <f t="array" ref="D7463">_xlfn.SWITCH(WEEKDAY(C7463,2), 1, "Lundi", 2, "Mardi", 3, "Mercredi", 4, "Jeudi", 5, "Vendredi", 6, "Samedi", 7, "Dimanche", "Erreur")</f>
        <v>Mardi</v>
      </c>
      <c r="E7463" s="2" t="s">
        <v>14</v>
      </c>
      <c r="F7463" s="2" t="s">
        <v>124</v>
      </c>
      <c r="G7463" s="2" t="s">
        <v>125</v>
      </c>
      <c r="H7463" s="4" t="s">
        <v>16</v>
      </c>
      <c r="I7463" s="5">
        <v>59</v>
      </c>
      <c r="J7463" s="6">
        <v>113</v>
      </c>
      <c r="K7463" s="7">
        <v>6667</v>
      </c>
      <c r="L7463" s="7">
        <v>3666.8500000000004</v>
      </c>
      <c r="M7463" s="8">
        <v>0.55000000000000004</v>
      </c>
      <c r="N7463" s="2" t="s">
        <v>82</v>
      </c>
      <c r="O7463">
        <f t="shared" si="928"/>
        <v>2021</v>
      </c>
      <c r="P7463">
        <f t="shared" si="929"/>
        <v>10</v>
      </c>
      <c r="Q7463" t="str">
        <f t="shared" si="930"/>
        <v>oct</v>
      </c>
      <c r="R7463" t="str">
        <f t="shared" si="931"/>
        <v>Connecticut</v>
      </c>
      <c r="S7463" t="str">
        <f t="shared" si="932"/>
        <v>2021-10</v>
      </c>
      <c r="T7463">
        <f>IF(AND(COUNTIF(Calculs!$Q$2:$Q$12,$O7463)&gt;0,COUNTIF(Calculs!$S$2:$S$12,$E7463)&gt;0,COUNTIF(Calculs!$U$2:$U$12,$H7463)&gt;0),1,0)</f>
        <v>1</v>
      </c>
      <c r="U7463">
        <f t="shared" si="933"/>
        <v>6667</v>
      </c>
      <c r="V7463">
        <f t="shared" si="934"/>
        <v>113</v>
      </c>
      <c r="W7463">
        <f t="shared" si="935"/>
        <v>3666.8500000000004</v>
      </c>
    </row>
    <row r="7464" spans="1:23" ht="15.75" customHeight="1" x14ac:dyDescent="0.3">
      <c r="A7464" s="2" t="s">
        <v>25</v>
      </c>
      <c r="B7464" s="2">
        <v>1185732</v>
      </c>
      <c r="C7464" s="3">
        <v>44474</v>
      </c>
      <c r="D7464" s="12" t="str" cm="1">
        <f t="array" ref="D7464">_xlfn.SWITCH(WEEKDAY(C7464,2), 1, "Lundi", 2, "Mardi", 3, "Mercredi", 4, "Jeudi", 5, "Vendredi", 6, "Samedi", 7, "Dimanche", "Erreur")</f>
        <v>Mardi</v>
      </c>
      <c r="E7464" s="2" t="s">
        <v>14</v>
      </c>
      <c r="F7464" s="2" t="s">
        <v>124</v>
      </c>
      <c r="G7464" s="2" t="s">
        <v>125</v>
      </c>
      <c r="H7464" s="4" t="s">
        <v>18</v>
      </c>
      <c r="I7464" s="5">
        <v>52</v>
      </c>
      <c r="J7464" s="6">
        <v>72</v>
      </c>
      <c r="K7464" s="7">
        <v>3744</v>
      </c>
      <c r="L7464" s="7">
        <v>1872</v>
      </c>
      <c r="M7464" s="8">
        <v>0.5</v>
      </c>
      <c r="N7464" s="2" t="s">
        <v>82</v>
      </c>
      <c r="O7464">
        <f t="shared" si="928"/>
        <v>2021</v>
      </c>
      <c r="P7464">
        <f t="shared" si="929"/>
        <v>10</v>
      </c>
      <c r="Q7464" t="str">
        <f t="shared" si="930"/>
        <v>oct</v>
      </c>
      <c r="R7464" t="str">
        <f t="shared" si="931"/>
        <v>Connecticut</v>
      </c>
      <c r="S7464" t="str">
        <f t="shared" si="932"/>
        <v>2021-10</v>
      </c>
      <c r="T7464">
        <f>IF(AND(COUNTIF(Calculs!$Q$2:$Q$12,$O7464)&gt;0,COUNTIF(Calculs!$S$2:$S$12,$E7464)&gt;0,COUNTIF(Calculs!$U$2:$U$12,$H7464)&gt;0),1,0)</f>
        <v>1</v>
      </c>
      <c r="U7464">
        <f t="shared" si="933"/>
        <v>3744</v>
      </c>
      <c r="V7464">
        <f t="shared" si="934"/>
        <v>72</v>
      </c>
      <c r="W7464">
        <f t="shared" si="935"/>
        <v>1872</v>
      </c>
    </row>
    <row r="7465" spans="1:23" ht="15.75" customHeight="1" x14ac:dyDescent="0.3">
      <c r="A7465" s="2" t="s">
        <v>25</v>
      </c>
      <c r="B7465" s="2">
        <v>1185732</v>
      </c>
      <c r="C7465" s="3">
        <v>44474</v>
      </c>
      <c r="D7465" s="12" t="str" cm="1">
        <f t="array" ref="D7465">_xlfn.SWITCH(WEEKDAY(C7465,2), 1, "Lundi", 2, "Mardi", 3, "Mercredi", 4, "Jeudi", 5, "Vendredi", 6, "Samedi", 7, "Dimanche", "Erreur")</f>
        <v>Mardi</v>
      </c>
      <c r="E7465" s="2" t="s">
        <v>14</v>
      </c>
      <c r="F7465" s="2" t="s">
        <v>124</v>
      </c>
      <c r="G7465" s="2" t="s">
        <v>125</v>
      </c>
      <c r="H7465" s="4" t="s">
        <v>19</v>
      </c>
      <c r="I7465" s="5">
        <v>53</v>
      </c>
      <c r="J7465" s="6">
        <v>49</v>
      </c>
      <c r="K7465" s="7">
        <v>2597</v>
      </c>
      <c r="L7465" s="7">
        <v>1116.71</v>
      </c>
      <c r="M7465" s="8">
        <v>0.43</v>
      </c>
      <c r="N7465" s="2" t="s">
        <v>82</v>
      </c>
      <c r="O7465">
        <f t="shared" si="928"/>
        <v>2021</v>
      </c>
      <c r="P7465">
        <f t="shared" si="929"/>
        <v>10</v>
      </c>
      <c r="Q7465" t="str">
        <f t="shared" si="930"/>
        <v>oct</v>
      </c>
      <c r="R7465" t="str">
        <f t="shared" si="931"/>
        <v>Connecticut</v>
      </c>
      <c r="S7465" t="str">
        <f t="shared" si="932"/>
        <v>2021-10</v>
      </c>
      <c r="T7465">
        <f>IF(AND(COUNTIF(Calculs!$Q$2:$Q$12,$O7465)&gt;0,COUNTIF(Calculs!$S$2:$S$12,$E7465)&gt;0,COUNTIF(Calculs!$U$2:$U$12,$H7465)&gt;0),1,0)</f>
        <v>1</v>
      </c>
      <c r="U7465">
        <f t="shared" si="933"/>
        <v>2597</v>
      </c>
      <c r="V7465">
        <f t="shared" si="934"/>
        <v>49</v>
      </c>
      <c r="W7465">
        <f t="shared" si="935"/>
        <v>1116.71</v>
      </c>
    </row>
    <row r="7466" spans="1:23" ht="15.75" customHeight="1" x14ac:dyDescent="0.3">
      <c r="A7466" s="2" t="s">
        <v>25</v>
      </c>
      <c r="B7466" s="2">
        <v>1185732</v>
      </c>
      <c r="C7466" s="3">
        <v>44474</v>
      </c>
      <c r="D7466" s="12" t="str" cm="1">
        <f t="array" ref="D7466">_xlfn.SWITCH(WEEKDAY(C7466,2), 1, "Lundi", 2, "Mardi", 3, "Mercredi", 4, "Jeudi", 5, "Vendredi", 6, "Samedi", 7, "Dimanche", "Erreur")</f>
        <v>Mardi</v>
      </c>
      <c r="E7466" s="2" t="s">
        <v>14</v>
      </c>
      <c r="F7466" s="2" t="s">
        <v>124</v>
      </c>
      <c r="G7466" s="2" t="s">
        <v>125</v>
      </c>
      <c r="H7466" s="4" t="s">
        <v>20</v>
      </c>
      <c r="I7466" s="5">
        <v>50</v>
      </c>
      <c r="J7466" s="6">
        <v>38</v>
      </c>
      <c r="K7466" s="7">
        <v>1900</v>
      </c>
      <c r="L7466" s="7">
        <v>760</v>
      </c>
      <c r="M7466" s="8">
        <v>0.4</v>
      </c>
      <c r="N7466" s="2" t="s">
        <v>82</v>
      </c>
      <c r="O7466">
        <f t="shared" si="928"/>
        <v>2021</v>
      </c>
      <c r="P7466">
        <f t="shared" si="929"/>
        <v>10</v>
      </c>
      <c r="Q7466" t="str">
        <f t="shared" si="930"/>
        <v>oct</v>
      </c>
      <c r="R7466" t="str">
        <f t="shared" si="931"/>
        <v>Connecticut</v>
      </c>
      <c r="S7466" t="str">
        <f t="shared" si="932"/>
        <v>2021-10</v>
      </c>
      <c r="T7466">
        <f>IF(AND(COUNTIF(Calculs!$Q$2:$Q$12,$O7466)&gt;0,COUNTIF(Calculs!$S$2:$S$12,$E7466)&gt;0,COUNTIF(Calculs!$U$2:$U$12,$H7466)&gt;0),1,0)</f>
        <v>1</v>
      </c>
      <c r="U7466">
        <f t="shared" si="933"/>
        <v>1900</v>
      </c>
      <c r="V7466">
        <f t="shared" si="934"/>
        <v>38</v>
      </c>
      <c r="W7466">
        <f t="shared" si="935"/>
        <v>760</v>
      </c>
    </row>
    <row r="7467" spans="1:23" ht="15.75" customHeight="1" x14ac:dyDescent="0.3">
      <c r="A7467" s="2" t="s">
        <v>25</v>
      </c>
      <c r="B7467" s="2">
        <v>1185732</v>
      </c>
      <c r="C7467" s="3">
        <v>44474</v>
      </c>
      <c r="D7467" s="12" t="str" cm="1">
        <f t="array" ref="D7467">_xlfn.SWITCH(WEEKDAY(C7467,2), 1, "Lundi", 2, "Mardi", 3, "Mercredi", 4, "Jeudi", 5, "Vendredi", 6, "Samedi", 7, "Dimanche", "Erreur")</f>
        <v>Mardi</v>
      </c>
      <c r="E7467" s="2" t="s">
        <v>14</v>
      </c>
      <c r="F7467" s="2" t="s">
        <v>124</v>
      </c>
      <c r="G7467" s="2" t="s">
        <v>125</v>
      </c>
      <c r="H7467" s="4" t="s">
        <v>21</v>
      </c>
      <c r="I7467" s="5">
        <v>64</v>
      </c>
      <c r="J7467" s="6">
        <v>42</v>
      </c>
      <c r="K7467" s="7">
        <v>2688</v>
      </c>
      <c r="L7467" s="7">
        <v>1128.96</v>
      </c>
      <c r="M7467" s="8">
        <v>0.42</v>
      </c>
      <c r="N7467" s="2" t="s">
        <v>82</v>
      </c>
      <c r="O7467">
        <f t="shared" si="928"/>
        <v>2021</v>
      </c>
      <c r="P7467">
        <f t="shared" si="929"/>
        <v>10</v>
      </c>
      <c r="Q7467" t="str">
        <f t="shared" si="930"/>
        <v>oct</v>
      </c>
      <c r="R7467" t="str">
        <f t="shared" si="931"/>
        <v>Connecticut</v>
      </c>
      <c r="S7467" t="str">
        <f t="shared" si="932"/>
        <v>2021-10</v>
      </c>
      <c r="T7467">
        <f>IF(AND(COUNTIF(Calculs!$Q$2:$Q$12,$O7467)&gt;0,COUNTIF(Calculs!$S$2:$S$12,$E7467)&gt;0,COUNTIF(Calculs!$U$2:$U$12,$H7467)&gt;0),1,0)</f>
        <v>1</v>
      </c>
      <c r="U7467">
        <f t="shared" si="933"/>
        <v>2688</v>
      </c>
      <c r="V7467">
        <f t="shared" si="934"/>
        <v>42</v>
      </c>
      <c r="W7467">
        <f t="shared" si="935"/>
        <v>1128.96</v>
      </c>
    </row>
    <row r="7468" spans="1:23" ht="15.75" customHeight="1" x14ac:dyDescent="0.3">
      <c r="A7468" s="2" t="s">
        <v>13</v>
      </c>
      <c r="B7468" s="2">
        <v>1185732</v>
      </c>
      <c r="C7468" s="3">
        <v>44474</v>
      </c>
      <c r="D7468" s="12" t="str" cm="1">
        <f t="array" ref="D7468">_xlfn.SWITCH(WEEKDAY(C7468,2), 1, "Lundi", 2, "Mardi", 3, "Mercredi", 4, "Jeudi", 5, "Vendredi", 6, "Samedi", 7, "Dimanche", "Erreur")</f>
        <v>Mardi</v>
      </c>
      <c r="E7468" s="2" t="s">
        <v>14</v>
      </c>
      <c r="F7468" s="2" t="s">
        <v>124</v>
      </c>
      <c r="G7468" s="2" t="s">
        <v>125</v>
      </c>
      <c r="H7468" s="4" t="s">
        <v>22</v>
      </c>
      <c r="I7468" s="5">
        <v>63</v>
      </c>
      <c r="J7468" s="6">
        <v>74</v>
      </c>
      <c r="K7468" s="7">
        <v>4662</v>
      </c>
      <c r="L7468" s="7">
        <v>2331</v>
      </c>
      <c r="M7468" s="8">
        <v>0.5</v>
      </c>
      <c r="N7468" s="2" t="s">
        <v>82</v>
      </c>
      <c r="O7468">
        <f t="shared" si="928"/>
        <v>2021</v>
      </c>
      <c r="P7468">
        <f t="shared" si="929"/>
        <v>10</v>
      </c>
      <c r="Q7468" t="str">
        <f t="shared" si="930"/>
        <v>oct</v>
      </c>
      <c r="R7468" t="str">
        <f t="shared" si="931"/>
        <v>Connecticut</v>
      </c>
      <c r="S7468" t="str">
        <f t="shared" si="932"/>
        <v>2021-10</v>
      </c>
      <c r="T7468">
        <f>IF(AND(COUNTIF(Calculs!$Q$2:$Q$12,$O7468)&gt;0,COUNTIF(Calculs!$S$2:$S$12,$E7468)&gt;0,COUNTIF(Calculs!$U$2:$U$12,$H7468)&gt;0),1,0)</f>
        <v>1</v>
      </c>
      <c r="U7468">
        <f t="shared" si="933"/>
        <v>4662</v>
      </c>
      <c r="V7468">
        <f t="shared" si="934"/>
        <v>74</v>
      </c>
      <c r="W7468">
        <f t="shared" si="935"/>
        <v>2331</v>
      </c>
    </row>
    <row r="7469" spans="1:23" ht="15.75" customHeight="1" x14ac:dyDescent="0.3">
      <c r="A7469" s="2" t="s">
        <v>13</v>
      </c>
      <c r="B7469" s="2">
        <v>1185732</v>
      </c>
      <c r="C7469" s="3">
        <v>44504</v>
      </c>
      <c r="D7469" s="12" t="str" cm="1">
        <f t="array" ref="D7469">_xlfn.SWITCH(WEEKDAY(C7469,2), 1, "Lundi", 2, "Mardi", 3, "Mercredi", 4, "Jeudi", 5, "Vendredi", 6, "Samedi", 7, "Dimanche", "Erreur")</f>
        <v>Jeudi</v>
      </c>
      <c r="E7469" s="2" t="s">
        <v>14</v>
      </c>
      <c r="F7469" s="2" t="s">
        <v>124</v>
      </c>
      <c r="G7469" s="2" t="s">
        <v>125</v>
      </c>
      <c r="H7469" s="4" t="s">
        <v>16</v>
      </c>
      <c r="I7469" s="5">
        <v>60</v>
      </c>
      <c r="J7469" s="6">
        <v>111</v>
      </c>
      <c r="K7469" s="7">
        <v>6660</v>
      </c>
      <c r="L7469" s="7">
        <v>3330</v>
      </c>
      <c r="M7469" s="8">
        <v>0.5</v>
      </c>
      <c r="N7469" s="2" t="s">
        <v>82</v>
      </c>
      <c r="O7469">
        <f t="shared" si="928"/>
        <v>2021</v>
      </c>
      <c r="P7469">
        <f t="shared" si="929"/>
        <v>11</v>
      </c>
      <c r="Q7469" t="str">
        <f t="shared" si="930"/>
        <v>nov</v>
      </c>
      <c r="R7469" t="str">
        <f t="shared" si="931"/>
        <v>Connecticut</v>
      </c>
      <c r="S7469" t="str">
        <f t="shared" si="932"/>
        <v>2021-11</v>
      </c>
      <c r="T7469">
        <f>IF(AND(COUNTIF(Calculs!$Q$2:$Q$12,$O7469)&gt;0,COUNTIF(Calculs!$S$2:$S$12,$E7469)&gt;0,COUNTIF(Calculs!$U$2:$U$12,$H7469)&gt;0),1,0)</f>
        <v>1</v>
      </c>
      <c r="U7469">
        <f t="shared" si="933"/>
        <v>6660</v>
      </c>
      <c r="V7469">
        <f t="shared" si="934"/>
        <v>111</v>
      </c>
      <c r="W7469">
        <f t="shared" si="935"/>
        <v>3330</v>
      </c>
    </row>
    <row r="7470" spans="1:23" ht="15.75" customHeight="1" x14ac:dyDescent="0.3">
      <c r="A7470" s="2" t="s">
        <v>13</v>
      </c>
      <c r="B7470" s="2">
        <v>1185732</v>
      </c>
      <c r="C7470" s="3">
        <v>44504</v>
      </c>
      <c r="D7470" s="12" t="str" cm="1">
        <f t="array" ref="D7470">_xlfn.SWITCH(WEEKDAY(C7470,2), 1, "Lundi", 2, "Mardi", 3, "Mercredi", 4, "Jeudi", 5, "Vendredi", 6, "Samedi", 7, "Dimanche", "Erreur")</f>
        <v>Jeudi</v>
      </c>
      <c r="E7470" s="2" t="s">
        <v>14</v>
      </c>
      <c r="F7470" s="2" t="s">
        <v>124</v>
      </c>
      <c r="G7470" s="2" t="s">
        <v>125</v>
      </c>
      <c r="H7470" s="4" t="s">
        <v>18</v>
      </c>
      <c r="I7470" s="5">
        <v>51</v>
      </c>
      <c r="J7470" s="6">
        <v>84</v>
      </c>
      <c r="K7470" s="7">
        <v>4284</v>
      </c>
      <c r="L7470" s="7">
        <v>2227.6800000000003</v>
      </c>
      <c r="M7470" s="8">
        <v>0.52</v>
      </c>
      <c r="N7470" s="2" t="s">
        <v>82</v>
      </c>
      <c r="O7470">
        <f t="shared" si="928"/>
        <v>2021</v>
      </c>
      <c r="P7470">
        <f t="shared" si="929"/>
        <v>11</v>
      </c>
      <c r="Q7470" t="str">
        <f t="shared" si="930"/>
        <v>nov</v>
      </c>
      <c r="R7470" t="str">
        <f t="shared" si="931"/>
        <v>Connecticut</v>
      </c>
      <c r="S7470" t="str">
        <f t="shared" si="932"/>
        <v>2021-11</v>
      </c>
      <c r="T7470">
        <f>IF(AND(COUNTIF(Calculs!$Q$2:$Q$12,$O7470)&gt;0,COUNTIF(Calculs!$S$2:$S$12,$E7470)&gt;0,COUNTIF(Calculs!$U$2:$U$12,$H7470)&gt;0),1,0)</f>
        <v>1</v>
      </c>
      <c r="U7470">
        <f t="shared" si="933"/>
        <v>4284</v>
      </c>
      <c r="V7470">
        <f t="shared" si="934"/>
        <v>84</v>
      </c>
      <c r="W7470">
        <f t="shared" si="935"/>
        <v>2227.6800000000003</v>
      </c>
    </row>
    <row r="7471" spans="1:23" ht="15.75" customHeight="1" x14ac:dyDescent="0.3">
      <c r="A7471" s="2" t="s">
        <v>13</v>
      </c>
      <c r="B7471" s="2">
        <v>1185732</v>
      </c>
      <c r="C7471" s="3">
        <v>44504</v>
      </c>
      <c r="D7471" s="12" t="str" cm="1">
        <f t="array" ref="D7471">_xlfn.SWITCH(WEEKDAY(C7471,2), 1, "Lundi", 2, "Mardi", 3, "Mercredi", 4, "Jeudi", 5, "Vendredi", 6, "Samedi", 7, "Dimanche", "Erreur")</f>
        <v>Jeudi</v>
      </c>
      <c r="E7471" s="2" t="s">
        <v>14</v>
      </c>
      <c r="F7471" s="2" t="s">
        <v>124</v>
      </c>
      <c r="G7471" s="2" t="s">
        <v>125</v>
      </c>
      <c r="H7471" s="4" t="s">
        <v>19</v>
      </c>
      <c r="I7471" s="5">
        <v>51</v>
      </c>
      <c r="J7471" s="6">
        <v>80</v>
      </c>
      <c r="K7471" s="7">
        <v>4080</v>
      </c>
      <c r="L7471" s="7">
        <v>1835.9999999999998</v>
      </c>
      <c r="M7471" s="8">
        <v>0.44999999999999996</v>
      </c>
      <c r="N7471" s="2" t="s">
        <v>82</v>
      </c>
      <c r="O7471">
        <f t="shared" si="928"/>
        <v>2021</v>
      </c>
      <c r="P7471">
        <f t="shared" si="929"/>
        <v>11</v>
      </c>
      <c r="Q7471" t="str">
        <f t="shared" si="930"/>
        <v>nov</v>
      </c>
      <c r="R7471" t="str">
        <f t="shared" si="931"/>
        <v>Connecticut</v>
      </c>
      <c r="S7471" t="str">
        <f t="shared" si="932"/>
        <v>2021-11</v>
      </c>
      <c r="T7471">
        <f>IF(AND(COUNTIF(Calculs!$Q$2:$Q$12,$O7471)&gt;0,COUNTIF(Calculs!$S$2:$S$12,$E7471)&gt;0,COUNTIF(Calculs!$U$2:$U$12,$H7471)&gt;0),1,0)</f>
        <v>1</v>
      </c>
      <c r="U7471">
        <f t="shared" si="933"/>
        <v>4080</v>
      </c>
      <c r="V7471">
        <f t="shared" si="934"/>
        <v>80</v>
      </c>
      <c r="W7471">
        <f t="shared" si="935"/>
        <v>1835.9999999999998</v>
      </c>
    </row>
    <row r="7472" spans="1:23" ht="15.75" customHeight="1" x14ac:dyDescent="0.3">
      <c r="A7472" s="2" t="s">
        <v>13</v>
      </c>
      <c r="B7472" s="2">
        <v>1185732</v>
      </c>
      <c r="C7472" s="3">
        <v>44504</v>
      </c>
      <c r="D7472" s="12" t="str" cm="1">
        <f t="array" ref="D7472">_xlfn.SWITCH(WEEKDAY(C7472,2), 1, "Lundi", 2, "Mardi", 3, "Mercredi", 4, "Jeudi", 5, "Vendredi", 6, "Samedi", 7, "Dimanche", "Erreur")</f>
        <v>Jeudi</v>
      </c>
      <c r="E7472" s="2" t="s">
        <v>14</v>
      </c>
      <c r="F7472" s="2" t="s">
        <v>124</v>
      </c>
      <c r="G7472" s="2" t="s">
        <v>125</v>
      </c>
      <c r="H7472" s="4" t="s">
        <v>20</v>
      </c>
      <c r="I7472" s="5">
        <v>50</v>
      </c>
      <c r="J7472" s="6">
        <v>80</v>
      </c>
      <c r="K7472" s="7">
        <v>4000</v>
      </c>
      <c r="L7472" s="7">
        <v>1680</v>
      </c>
      <c r="M7472" s="8">
        <v>0.42</v>
      </c>
      <c r="N7472" s="2" t="s">
        <v>82</v>
      </c>
      <c r="O7472">
        <f t="shared" si="928"/>
        <v>2021</v>
      </c>
      <c r="P7472">
        <f t="shared" si="929"/>
        <v>11</v>
      </c>
      <c r="Q7472" t="str">
        <f t="shared" si="930"/>
        <v>nov</v>
      </c>
      <c r="R7472" t="str">
        <f t="shared" si="931"/>
        <v>Connecticut</v>
      </c>
      <c r="S7472" t="str">
        <f t="shared" si="932"/>
        <v>2021-11</v>
      </c>
      <c r="T7472">
        <f>IF(AND(COUNTIF(Calculs!$Q$2:$Q$12,$O7472)&gt;0,COUNTIF(Calculs!$S$2:$S$12,$E7472)&gt;0,COUNTIF(Calculs!$U$2:$U$12,$H7472)&gt;0),1,0)</f>
        <v>1</v>
      </c>
      <c r="U7472">
        <f t="shared" si="933"/>
        <v>4000</v>
      </c>
      <c r="V7472">
        <f t="shared" si="934"/>
        <v>80</v>
      </c>
      <c r="W7472">
        <f t="shared" si="935"/>
        <v>1680</v>
      </c>
    </row>
    <row r="7473" spans="1:23" ht="15.75" customHeight="1" x14ac:dyDescent="0.3">
      <c r="A7473" s="2" t="s">
        <v>13</v>
      </c>
      <c r="B7473" s="2">
        <v>1185732</v>
      </c>
      <c r="C7473" s="3">
        <v>44504</v>
      </c>
      <c r="D7473" s="12" t="str" cm="1">
        <f t="array" ref="D7473">_xlfn.SWITCH(WEEKDAY(C7473,2), 1, "Lundi", 2, "Mardi", 3, "Mercredi", 4, "Jeudi", 5, "Vendredi", 6, "Samedi", 7, "Dimanche", "Erreur")</f>
        <v>Jeudi</v>
      </c>
      <c r="E7473" s="2" t="s">
        <v>14</v>
      </c>
      <c r="F7473" s="2" t="s">
        <v>124</v>
      </c>
      <c r="G7473" s="2" t="s">
        <v>125</v>
      </c>
      <c r="H7473" s="4" t="s">
        <v>21</v>
      </c>
      <c r="I7473" s="5">
        <v>60</v>
      </c>
      <c r="J7473" s="6">
        <v>68</v>
      </c>
      <c r="K7473" s="7">
        <v>4080</v>
      </c>
      <c r="L7473" s="7">
        <v>1795.2</v>
      </c>
      <c r="M7473" s="8">
        <v>0.44</v>
      </c>
      <c r="N7473" s="2" t="s">
        <v>82</v>
      </c>
      <c r="O7473">
        <f t="shared" si="928"/>
        <v>2021</v>
      </c>
      <c r="P7473">
        <f t="shared" si="929"/>
        <v>11</v>
      </c>
      <c r="Q7473" t="str">
        <f t="shared" si="930"/>
        <v>nov</v>
      </c>
      <c r="R7473" t="str">
        <f t="shared" si="931"/>
        <v>Connecticut</v>
      </c>
      <c r="S7473" t="str">
        <f t="shared" si="932"/>
        <v>2021-11</v>
      </c>
      <c r="T7473">
        <f>IF(AND(COUNTIF(Calculs!$Q$2:$Q$12,$O7473)&gt;0,COUNTIF(Calculs!$S$2:$S$12,$E7473)&gt;0,COUNTIF(Calculs!$U$2:$U$12,$H7473)&gt;0),1,0)</f>
        <v>1</v>
      </c>
      <c r="U7473">
        <f t="shared" si="933"/>
        <v>4080</v>
      </c>
      <c r="V7473">
        <f t="shared" si="934"/>
        <v>68</v>
      </c>
      <c r="W7473">
        <f t="shared" si="935"/>
        <v>1795.2</v>
      </c>
    </row>
    <row r="7474" spans="1:23" ht="15.75" customHeight="1" x14ac:dyDescent="0.3">
      <c r="A7474" s="2" t="s">
        <v>13</v>
      </c>
      <c r="B7474" s="2">
        <v>1185732</v>
      </c>
      <c r="C7474" s="3">
        <v>44504</v>
      </c>
      <c r="D7474" s="12" t="str" cm="1">
        <f t="array" ref="D7474">_xlfn.SWITCH(WEEKDAY(C7474,2), 1, "Lundi", 2, "Mardi", 3, "Mercredi", 4, "Jeudi", 5, "Vendredi", 6, "Samedi", 7, "Dimanche", "Erreur")</f>
        <v>Jeudi</v>
      </c>
      <c r="E7474" s="2" t="s">
        <v>14</v>
      </c>
      <c r="F7474" s="2" t="s">
        <v>124</v>
      </c>
      <c r="G7474" s="2" t="s">
        <v>125</v>
      </c>
      <c r="H7474" s="4" t="s">
        <v>22</v>
      </c>
      <c r="I7474" s="5">
        <v>67</v>
      </c>
      <c r="J7474" s="6">
        <v>95</v>
      </c>
      <c r="K7474" s="7">
        <v>6365</v>
      </c>
      <c r="L7474" s="7">
        <v>2991.5499999999997</v>
      </c>
      <c r="M7474" s="8">
        <v>0.47</v>
      </c>
      <c r="N7474" s="2" t="s">
        <v>82</v>
      </c>
      <c r="O7474">
        <f t="shared" si="928"/>
        <v>2021</v>
      </c>
      <c r="P7474">
        <f t="shared" si="929"/>
        <v>11</v>
      </c>
      <c r="Q7474" t="str">
        <f t="shared" si="930"/>
        <v>nov</v>
      </c>
      <c r="R7474" t="str">
        <f t="shared" si="931"/>
        <v>Connecticut</v>
      </c>
      <c r="S7474" t="str">
        <f t="shared" si="932"/>
        <v>2021-11</v>
      </c>
      <c r="T7474">
        <f>IF(AND(COUNTIF(Calculs!$Q$2:$Q$12,$O7474)&gt;0,COUNTIF(Calculs!$S$2:$S$12,$E7474)&gt;0,COUNTIF(Calculs!$U$2:$U$12,$H7474)&gt;0),1,0)</f>
        <v>1</v>
      </c>
      <c r="U7474">
        <f t="shared" si="933"/>
        <v>6365</v>
      </c>
      <c r="V7474">
        <f t="shared" si="934"/>
        <v>95</v>
      </c>
      <c r="W7474">
        <f t="shared" si="935"/>
        <v>2991.5499999999997</v>
      </c>
    </row>
    <row r="7475" spans="1:23" ht="15.75" customHeight="1" x14ac:dyDescent="0.3">
      <c r="A7475" s="2" t="s">
        <v>13</v>
      </c>
      <c r="B7475" s="2">
        <v>1185732</v>
      </c>
      <c r="C7475" s="3">
        <v>44533</v>
      </c>
      <c r="D7475" s="12" t="str" cm="1">
        <f t="array" ref="D7475">_xlfn.SWITCH(WEEKDAY(C7475,2), 1, "Lundi", 2, "Mardi", 3, "Mercredi", 4, "Jeudi", 5, "Vendredi", 6, "Samedi", 7, "Dimanche", "Erreur")</f>
        <v>Vendredi</v>
      </c>
      <c r="E7475" s="2" t="s">
        <v>14</v>
      </c>
      <c r="F7475" s="2" t="s">
        <v>124</v>
      </c>
      <c r="G7475" s="2" t="s">
        <v>125</v>
      </c>
      <c r="H7475" s="4" t="s">
        <v>16</v>
      </c>
      <c r="I7475" s="5">
        <v>59</v>
      </c>
      <c r="J7475" s="6">
        <v>150</v>
      </c>
      <c r="K7475" s="7">
        <v>8850</v>
      </c>
      <c r="L7475" s="7">
        <v>4513.5</v>
      </c>
      <c r="M7475" s="8">
        <v>0.51</v>
      </c>
      <c r="N7475" s="2" t="s">
        <v>82</v>
      </c>
      <c r="O7475">
        <f t="shared" si="928"/>
        <v>2021</v>
      </c>
      <c r="P7475">
        <f t="shared" si="929"/>
        <v>12</v>
      </c>
      <c r="Q7475" t="str">
        <f t="shared" si="930"/>
        <v>déc</v>
      </c>
      <c r="R7475" t="str">
        <f t="shared" si="931"/>
        <v>Connecticut</v>
      </c>
      <c r="S7475" t="str">
        <f t="shared" si="932"/>
        <v>2021-12</v>
      </c>
      <c r="T7475">
        <f>IF(AND(COUNTIF(Calculs!$Q$2:$Q$12,$O7475)&gt;0,COUNTIF(Calculs!$S$2:$S$12,$E7475)&gt;0,COUNTIF(Calculs!$U$2:$U$12,$H7475)&gt;0),1,0)</f>
        <v>1</v>
      </c>
      <c r="U7475">
        <f t="shared" si="933"/>
        <v>8850</v>
      </c>
      <c r="V7475">
        <f t="shared" si="934"/>
        <v>150</v>
      </c>
      <c r="W7475">
        <f t="shared" si="935"/>
        <v>4513.5</v>
      </c>
    </row>
    <row r="7476" spans="1:23" ht="15.75" customHeight="1" x14ac:dyDescent="0.3">
      <c r="A7476" s="2" t="s">
        <v>13</v>
      </c>
      <c r="B7476" s="2">
        <v>1185732</v>
      </c>
      <c r="C7476" s="3">
        <v>44533</v>
      </c>
      <c r="D7476" s="12" t="str" cm="1">
        <f t="array" ref="D7476">_xlfn.SWITCH(WEEKDAY(C7476,2), 1, "Lundi", 2, "Mardi", 3, "Mercredi", 4, "Jeudi", 5, "Vendredi", 6, "Samedi", 7, "Dimanche", "Erreur")</f>
        <v>Vendredi</v>
      </c>
      <c r="E7476" s="2" t="s">
        <v>14</v>
      </c>
      <c r="F7476" s="2" t="s">
        <v>124</v>
      </c>
      <c r="G7476" s="2" t="s">
        <v>125</v>
      </c>
      <c r="H7476" s="4" t="s">
        <v>18</v>
      </c>
      <c r="I7476" s="5">
        <v>51</v>
      </c>
      <c r="J7476" s="6">
        <v>101</v>
      </c>
      <c r="K7476" s="7">
        <v>5151</v>
      </c>
      <c r="L7476" s="7">
        <v>2627.01</v>
      </c>
      <c r="M7476" s="8">
        <v>0.51</v>
      </c>
      <c r="N7476" s="2" t="s">
        <v>82</v>
      </c>
      <c r="O7476">
        <f t="shared" si="928"/>
        <v>2021</v>
      </c>
      <c r="P7476">
        <f t="shared" si="929"/>
        <v>12</v>
      </c>
      <c r="Q7476" t="str">
        <f t="shared" si="930"/>
        <v>déc</v>
      </c>
      <c r="R7476" t="str">
        <f t="shared" si="931"/>
        <v>Connecticut</v>
      </c>
      <c r="S7476" t="str">
        <f t="shared" si="932"/>
        <v>2021-12</v>
      </c>
      <c r="T7476">
        <f>IF(AND(COUNTIF(Calculs!$Q$2:$Q$12,$O7476)&gt;0,COUNTIF(Calculs!$S$2:$S$12,$E7476)&gt;0,COUNTIF(Calculs!$U$2:$U$12,$H7476)&gt;0),1,0)</f>
        <v>1</v>
      </c>
      <c r="U7476">
        <f t="shared" si="933"/>
        <v>5151</v>
      </c>
      <c r="V7476">
        <f t="shared" si="934"/>
        <v>101</v>
      </c>
      <c r="W7476">
        <f t="shared" si="935"/>
        <v>2627.01</v>
      </c>
    </row>
    <row r="7477" spans="1:23" ht="15.75" customHeight="1" x14ac:dyDescent="0.3">
      <c r="A7477" s="2" t="s">
        <v>13</v>
      </c>
      <c r="B7477" s="2">
        <v>1185732</v>
      </c>
      <c r="C7477" s="3">
        <v>44533</v>
      </c>
      <c r="D7477" s="12" t="str" cm="1">
        <f t="array" ref="D7477">_xlfn.SWITCH(WEEKDAY(C7477,2), 1, "Lundi", 2, "Mardi", 3, "Mercredi", 4, "Jeudi", 5, "Vendredi", 6, "Samedi", 7, "Dimanche", "Erreur")</f>
        <v>Vendredi</v>
      </c>
      <c r="E7477" s="2" t="s">
        <v>14</v>
      </c>
      <c r="F7477" s="2" t="s">
        <v>124</v>
      </c>
      <c r="G7477" s="2" t="s">
        <v>125</v>
      </c>
      <c r="H7477" s="4" t="s">
        <v>19</v>
      </c>
      <c r="I7477" s="5">
        <v>50</v>
      </c>
      <c r="J7477" s="6">
        <v>88</v>
      </c>
      <c r="K7477" s="7">
        <v>4400</v>
      </c>
      <c r="L7477" s="7">
        <v>1979.9999999999998</v>
      </c>
      <c r="M7477" s="8">
        <v>0.44999999999999996</v>
      </c>
      <c r="N7477" s="2" t="s">
        <v>82</v>
      </c>
      <c r="O7477">
        <f t="shared" si="928"/>
        <v>2021</v>
      </c>
      <c r="P7477">
        <f t="shared" si="929"/>
        <v>12</v>
      </c>
      <c r="Q7477" t="str">
        <f t="shared" si="930"/>
        <v>déc</v>
      </c>
      <c r="R7477" t="str">
        <f t="shared" si="931"/>
        <v>Connecticut</v>
      </c>
      <c r="S7477" t="str">
        <f t="shared" si="932"/>
        <v>2021-12</v>
      </c>
      <c r="T7477">
        <f>IF(AND(COUNTIF(Calculs!$Q$2:$Q$12,$O7477)&gt;0,COUNTIF(Calculs!$S$2:$S$12,$E7477)&gt;0,COUNTIF(Calculs!$U$2:$U$12,$H7477)&gt;0),1,0)</f>
        <v>1</v>
      </c>
      <c r="U7477">
        <f t="shared" si="933"/>
        <v>4400</v>
      </c>
      <c r="V7477">
        <f t="shared" si="934"/>
        <v>88</v>
      </c>
      <c r="W7477">
        <f t="shared" si="935"/>
        <v>1979.9999999999998</v>
      </c>
    </row>
    <row r="7478" spans="1:23" ht="15.75" customHeight="1" x14ac:dyDescent="0.3">
      <c r="A7478" s="2" t="s">
        <v>13</v>
      </c>
      <c r="B7478" s="2">
        <v>1185732</v>
      </c>
      <c r="C7478" s="3">
        <v>44533</v>
      </c>
      <c r="D7478" s="12" t="str" cm="1">
        <f t="array" ref="D7478">_xlfn.SWITCH(WEEKDAY(C7478,2), 1, "Lundi", 2, "Mardi", 3, "Mercredi", 4, "Jeudi", 5, "Vendredi", 6, "Samedi", 7, "Dimanche", "Erreur")</f>
        <v>Vendredi</v>
      </c>
      <c r="E7478" s="2" t="s">
        <v>14</v>
      </c>
      <c r="F7478" s="2" t="s">
        <v>124</v>
      </c>
      <c r="G7478" s="2" t="s">
        <v>125</v>
      </c>
      <c r="H7478" s="4" t="s">
        <v>20</v>
      </c>
      <c r="I7478" s="5">
        <v>53</v>
      </c>
      <c r="J7478" s="6">
        <v>87</v>
      </c>
      <c r="K7478" s="7">
        <v>4611</v>
      </c>
      <c r="L7478" s="7">
        <v>1936.62</v>
      </c>
      <c r="M7478" s="8">
        <v>0.42</v>
      </c>
      <c r="N7478" s="2" t="s">
        <v>82</v>
      </c>
      <c r="O7478">
        <f t="shared" si="928"/>
        <v>2021</v>
      </c>
      <c r="P7478">
        <f t="shared" si="929"/>
        <v>12</v>
      </c>
      <c r="Q7478" t="str">
        <f t="shared" si="930"/>
        <v>déc</v>
      </c>
      <c r="R7478" t="str">
        <f t="shared" si="931"/>
        <v>Connecticut</v>
      </c>
      <c r="S7478" t="str">
        <f t="shared" si="932"/>
        <v>2021-12</v>
      </c>
      <c r="T7478">
        <f>IF(AND(COUNTIF(Calculs!$Q$2:$Q$12,$O7478)&gt;0,COUNTIF(Calculs!$S$2:$S$12,$E7478)&gt;0,COUNTIF(Calculs!$U$2:$U$12,$H7478)&gt;0),1,0)</f>
        <v>1</v>
      </c>
      <c r="U7478">
        <f t="shared" si="933"/>
        <v>4611</v>
      </c>
      <c r="V7478">
        <f t="shared" si="934"/>
        <v>87</v>
      </c>
      <c r="W7478">
        <f t="shared" si="935"/>
        <v>1936.62</v>
      </c>
    </row>
    <row r="7479" spans="1:23" ht="15.75" customHeight="1" x14ac:dyDescent="0.3">
      <c r="A7479" s="2" t="s">
        <v>13</v>
      </c>
      <c r="B7479" s="2">
        <v>1185732</v>
      </c>
      <c r="C7479" s="3">
        <v>44533</v>
      </c>
      <c r="D7479" s="12" t="str" cm="1">
        <f t="array" ref="D7479">_xlfn.SWITCH(WEEKDAY(C7479,2), 1, "Lundi", 2, "Mardi", 3, "Mercredi", 4, "Jeudi", 5, "Vendredi", 6, "Samedi", 7, "Dimanche", "Erreur")</f>
        <v>Vendredi</v>
      </c>
      <c r="E7479" s="2" t="s">
        <v>14</v>
      </c>
      <c r="F7479" s="2" t="s">
        <v>124</v>
      </c>
      <c r="G7479" s="2" t="s">
        <v>125</v>
      </c>
      <c r="H7479" s="4" t="s">
        <v>21</v>
      </c>
      <c r="I7479" s="5">
        <v>60</v>
      </c>
      <c r="J7479" s="6">
        <v>78</v>
      </c>
      <c r="K7479" s="7">
        <v>4680</v>
      </c>
      <c r="L7479" s="7">
        <v>2106</v>
      </c>
      <c r="M7479" s="8">
        <v>0.44999999999999996</v>
      </c>
      <c r="N7479" s="2" t="s">
        <v>82</v>
      </c>
      <c r="O7479">
        <f t="shared" si="928"/>
        <v>2021</v>
      </c>
      <c r="P7479">
        <f t="shared" si="929"/>
        <v>12</v>
      </c>
      <c r="Q7479" t="str">
        <f t="shared" si="930"/>
        <v>déc</v>
      </c>
      <c r="R7479" t="str">
        <f t="shared" si="931"/>
        <v>Connecticut</v>
      </c>
      <c r="S7479" t="str">
        <f t="shared" si="932"/>
        <v>2021-12</v>
      </c>
      <c r="T7479">
        <f>IF(AND(COUNTIF(Calculs!$Q$2:$Q$12,$O7479)&gt;0,COUNTIF(Calculs!$S$2:$S$12,$E7479)&gt;0,COUNTIF(Calculs!$U$2:$U$12,$H7479)&gt;0),1,0)</f>
        <v>1</v>
      </c>
      <c r="U7479">
        <f t="shared" si="933"/>
        <v>4680</v>
      </c>
      <c r="V7479">
        <f t="shared" si="934"/>
        <v>78</v>
      </c>
      <c r="W7479">
        <f t="shared" si="935"/>
        <v>2106</v>
      </c>
    </row>
    <row r="7480" spans="1:23" ht="15.75" customHeight="1" x14ac:dyDescent="0.3">
      <c r="A7480" s="2" t="s">
        <v>13</v>
      </c>
      <c r="B7480" s="2">
        <v>1185732</v>
      </c>
      <c r="C7480" s="3">
        <v>44533</v>
      </c>
      <c r="D7480" s="12" t="str" cm="1">
        <f t="array" ref="D7480">_xlfn.SWITCH(WEEKDAY(C7480,2), 1, "Lundi", 2, "Mardi", 3, "Mercredi", 4, "Jeudi", 5, "Vendredi", 6, "Samedi", 7, "Dimanche", "Erreur")</f>
        <v>Vendredi</v>
      </c>
      <c r="E7480" s="2" t="s">
        <v>14</v>
      </c>
      <c r="F7480" s="2" t="s">
        <v>124</v>
      </c>
      <c r="G7480" s="2" t="s">
        <v>125</v>
      </c>
      <c r="H7480" s="4" t="s">
        <v>22</v>
      </c>
      <c r="I7480" s="5">
        <v>67</v>
      </c>
      <c r="J7480" s="6">
        <v>112</v>
      </c>
      <c r="K7480" s="7">
        <v>7504</v>
      </c>
      <c r="L7480" s="7">
        <v>3451.8399999999997</v>
      </c>
      <c r="M7480" s="8">
        <v>0.45999999999999996</v>
      </c>
      <c r="N7480" s="2" t="s">
        <v>82</v>
      </c>
      <c r="O7480">
        <f t="shared" si="928"/>
        <v>2021</v>
      </c>
      <c r="P7480">
        <f t="shared" si="929"/>
        <v>12</v>
      </c>
      <c r="Q7480" t="str">
        <f t="shared" si="930"/>
        <v>déc</v>
      </c>
      <c r="R7480" t="str">
        <f t="shared" si="931"/>
        <v>Connecticut</v>
      </c>
      <c r="S7480" t="str">
        <f t="shared" si="932"/>
        <v>2021-12</v>
      </c>
      <c r="T7480">
        <f>IF(AND(COUNTIF(Calculs!$Q$2:$Q$12,$O7480)&gt;0,COUNTIF(Calculs!$S$2:$S$12,$E7480)&gt;0,COUNTIF(Calculs!$U$2:$U$12,$H7480)&gt;0),1,0)</f>
        <v>1</v>
      </c>
      <c r="U7480">
        <f t="shared" si="933"/>
        <v>7504</v>
      </c>
      <c r="V7480">
        <f t="shared" si="934"/>
        <v>112</v>
      </c>
      <c r="W7480">
        <f t="shared" si="935"/>
        <v>3451.8399999999997</v>
      </c>
    </row>
    <row r="7481" spans="1:23" ht="15.75" customHeight="1" x14ac:dyDescent="0.3">
      <c r="A7481" s="2" t="s">
        <v>13</v>
      </c>
      <c r="B7481" s="2">
        <v>1185732</v>
      </c>
      <c r="C7481" s="3">
        <v>44206</v>
      </c>
      <c r="D7481" s="12" t="str" cm="1">
        <f t="array" ref="D7481">_xlfn.SWITCH(WEEKDAY(C7481,2), 1, "Lundi", 2, "Mardi", 3, "Mercredi", 4, "Jeudi", 5, "Vendredi", 6, "Samedi", 7, "Dimanche", "Erreur")</f>
        <v>Dimanche</v>
      </c>
      <c r="E7481" s="2" t="s">
        <v>14</v>
      </c>
      <c r="F7481" s="2" t="s">
        <v>124</v>
      </c>
      <c r="G7481" s="2" t="s">
        <v>125</v>
      </c>
      <c r="H7481" s="4" t="s">
        <v>16</v>
      </c>
      <c r="I7481" s="5">
        <v>34</v>
      </c>
      <c r="J7481" s="6">
        <v>115</v>
      </c>
      <c r="K7481" s="7">
        <v>3910</v>
      </c>
      <c r="L7481" s="7">
        <v>1798.6</v>
      </c>
      <c r="M7481" s="8">
        <v>0.45999999999999996</v>
      </c>
      <c r="N7481" s="2" t="s">
        <v>82</v>
      </c>
      <c r="O7481">
        <f t="shared" si="928"/>
        <v>2021</v>
      </c>
      <c r="P7481">
        <f t="shared" si="929"/>
        <v>1</v>
      </c>
      <c r="Q7481" t="str">
        <f t="shared" si="930"/>
        <v>janv</v>
      </c>
      <c r="R7481" t="str">
        <f t="shared" si="931"/>
        <v>Connecticut</v>
      </c>
      <c r="S7481" t="str">
        <f t="shared" si="932"/>
        <v>2021-01</v>
      </c>
      <c r="T7481">
        <f>IF(AND(COUNTIF(Calculs!$Q$2:$Q$12,$O7481)&gt;0,COUNTIF(Calculs!$S$2:$S$12,$E7481)&gt;0,COUNTIF(Calculs!$U$2:$U$12,$H7481)&gt;0),1,0)</f>
        <v>1</v>
      </c>
      <c r="U7481">
        <f t="shared" si="933"/>
        <v>3910</v>
      </c>
      <c r="V7481">
        <f t="shared" si="934"/>
        <v>115</v>
      </c>
      <c r="W7481">
        <f t="shared" si="935"/>
        <v>1798.6</v>
      </c>
    </row>
    <row r="7482" spans="1:23" ht="15.75" customHeight="1" x14ac:dyDescent="0.3">
      <c r="A7482" s="2" t="s">
        <v>13</v>
      </c>
      <c r="B7482" s="2">
        <v>1185732</v>
      </c>
      <c r="C7482" s="3">
        <v>44206</v>
      </c>
      <c r="D7482" s="12" t="str" cm="1">
        <f t="array" ref="D7482">_xlfn.SWITCH(WEEKDAY(C7482,2), 1, "Lundi", 2, "Mardi", 3, "Mercredi", 4, "Jeudi", 5, "Vendredi", 6, "Samedi", 7, "Dimanche", "Erreur")</f>
        <v>Dimanche</v>
      </c>
      <c r="E7482" s="2" t="s">
        <v>14</v>
      </c>
      <c r="F7482" s="2" t="s">
        <v>124</v>
      </c>
      <c r="G7482" s="2" t="s">
        <v>125</v>
      </c>
      <c r="H7482" s="4" t="s">
        <v>18</v>
      </c>
      <c r="I7482" s="5">
        <v>34</v>
      </c>
      <c r="J7482" s="6">
        <v>63</v>
      </c>
      <c r="K7482" s="7">
        <v>2142</v>
      </c>
      <c r="L7482" s="7">
        <v>963.89999999999986</v>
      </c>
      <c r="M7482" s="8">
        <v>0.44999999999999996</v>
      </c>
      <c r="N7482" s="2" t="s">
        <v>82</v>
      </c>
      <c r="O7482">
        <f t="shared" si="928"/>
        <v>2021</v>
      </c>
      <c r="P7482">
        <f t="shared" si="929"/>
        <v>1</v>
      </c>
      <c r="Q7482" t="str">
        <f t="shared" si="930"/>
        <v>janv</v>
      </c>
      <c r="R7482" t="str">
        <f t="shared" si="931"/>
        <v>Connecticut</v>
      </c>
      <c r="S7482" t="str">
        <f t="shared" si="932"/>
        <v>2021-01</v>
      </c>
      <c r="T7482">
        <f>IF(AND(COUNTIF(Calculs!$Q$2:$Q$12,$O7482)&gt;0,COUNTIF(Calculs!$S$2:$S$12,$E7482)&gt;0,COUNTIF(Calculs!$U$2:$U$12,$H7482)&gt;0),1,0)</f>
        <v>1</v>
      </c>
      <c r="U7482">
        <f t="shared" si="933"/>
        <v>2142</v>
      </c>
      <c r="V7482">
        <f t="shared" si="934"/>
        <v>63</v>
      </c>
      <c r="W7482">
        <f t="shared" si="935"/>
        <v>963.89999999999986</v>
      </c>
    </row>
    <row r="7483" spans="1:23" ht="15.75" customHeight="1" x14ac:dyDescent="0.3">
      <c r="A7483" s="2" t="s">
        <v>13</v>
      </c>
      <c r="B7483" s="2">
        <v>1185732</v>
      </c>
      <c r="C7483" s="3">
        <v>44206</v>
      </c>
      <c r="D7483" s="12" t="str" cm="1">
        <f t="array" ref="D7483">_xlfn.SWITCH(WEEKDAY(C7483,2), 1, "Lundi", 2, "Mardi", 3, "Mercredi", 4, "Jeudi", 5, "Vendredi", 6, "Samedi", 7, "Dimanche", "Erreur")</f>
        <v>Dimanche</v>
      </c>
      <c r="E7483" s="2" t="s">
        <v>14</v>
      </c>
      <c r="F7483" s="2" t="s">
        <v>124</v>
      </c>
      <c r="G7483" s="2" t="s">
        <v>125</v>
      </c>
      <c r="H7483" s="4" t="s">
        <v>19</v>
      </c>
      <c r="I7483" s="5">
        <v>24</v>
      </c>
      <c r="J7483" s="6">
        <v>63</v>
      </c>
      <c r="K7483" s="7">
        <v>1512</v>
      </c>
      <c r="L7483" s="7">
        <v>831.6</v>
      </c>
      <c r="M7483" s="8">
        <v>0.55000000000000004</v>
      </c>
      <c r="N7483" s="2" t="s">
        <v>82</v>
      </c>
      <c r="O7483">
        <f t="shared" si="928"/>
        <v>2021</v>
      </c>
      <c r="P7483">
        <f t="shared" si="929"/>
        <v>1</v>
      </c>
      <c r="Q7483" t="str">
        <f t="shared" si="930"/>
        <v>janv</v>
      </c>
      <c r="R7483" t="str">
        <f t="shared" si="931"/>
        <v>Connecticut</v>
      </c>
      <c r="S7483" t="str">
        <f t="shared" si="932"/>
        <v>2021-01</v>
      </c>
      <c r="T7483">
        <f>IF(AND(COUNTIF(Calculs!$Q$2:$Q$12,$O7483)&gt;0,COUNTIF(Calculs!$S$2:$S$12,$E7483)&gt;0,COUNTIF(Calculs!$U$2:$U$12,$H7483)&gt;0),1,0)</f>
        <v>1</v>
      </c>
      <c r="U7483">
        <f t="shared" si="933"/>
        <v>1512</v>
      </c>
      <c r="V7483">
        <f t="shared" si="934"/>
        <v>63</v>
      </c>
      <c r="W7483">
        <f t="shared" si="935"/>
        <v>831.6</v>
      </c>
    </row>
    <row r="7484" spans="1:23" ht="15.75" customHeight="1" x14ac:dyDescent="0.3">
      <c r="A7484" s="2" t="s">
        <v>13</v>
      </c>
      <c r="B7484" s="2">
        <v>1185732</v>
      </c>
      <c r="C7484" s="3">
        <v>44206</v>
      </c>
      <c r="D7484" s="12" t="str" cm="1">
        <f t="array" ref="D7484">_xlfn.SWITCH(WEEKDAY(C7484,2), 1, "Lundi", 2, "Mardi", 3, "Mercredi", 4, "Jeudi", 5, "Vendredi", 6, "Samedi", 7, "Dimanche", "Erreur")</f>
        <v>Dimanche</v>
      </c>
      <c r="E7484" s="2" t="s">
        <v>14</v>
      </c>
      <c r="F7484" s="2" t="s">
        <v>124</v>
      </c>
      <c r="G7484" s="2" t="s">
        <v>125</v>
      </c>
      <c r="H7484" s="4" t="s">
        <v>20</v>
      </c>
      <c r="I7484" s="5">
        <v>29</v>
      </c>
      <c r="J7484" s="6">
        <v>20</v>
      </c>
      <c r="K7484" s="7">
        <v>580</v>
      </c>
      <c r="L7484" s="7">
        <v>307.40000000000003</v>
      </c>
      <c r="M7484" s="8">
        <v>0.53</v>
      </c>
      <c r="N7484" s="2" t="s">
        <v>82</v>
      </c>
      <c r="O7484">
        <f t="shared" si="928"/>
        <v>2021</v>
      </c>
      <c r="P7484">
        <f t="shared" si="929"/>
        <v>1</v>
      </c>
      <c r="Q7484" t="str">
        <f t="shared" si="930"/>
        <v>janv</v>
      </c>
      <c r="R7484" t="str">
        <f t="shared" si="931"/>
        <v>Connecticut</v>
      </c>
      <c r="S7484" t="str">
        <f t="shared" si="932"/>
        <v>2021-01</v>
      </c>
      <c r="T7484">
        <f>IF(AND(COUNTIF(Calculs!$Q$2:$Q$12,$O7484)&gt;0,COUNTIF(Calculs!$S$2:$S$12,$E7484)&gt;0,COUNTIF(Calculs!$U$2:$U$12,$H7484)&gt;0),1,0)</f>
        <v>1</v>
      </c>
      <c r="U7484">
        <f t="shared" si="933"/>
        <v>580</v>
      </c>
      <c r="V7484">
        <f t="shared" si="934"/>
        <v>20</v>
      </c>
      <c r="W7484">
        <f t="shared" si="935"/>
        <v>307.40000000000003</v>
      </c>
    </row>
    <row r="7485" spans="1:23" ht="15.75" customHeight="1" x14ac:dyDescent="0.3">
      <c r="A7485" s="2" t="s">
        <v>13</v>
      </c>
      <c r="B7485" s="2">
        <v>1185732</v>
      </c>
      <c r="C7485" s="3">
        <v>44206</v>
      </c>
      <c r="D7485" s="12" t="str" cm="1">
        <f t="array" ref="D7485">_xlfn.SWITCH(WEEKDAY(C7485,2), 1, "Lundi", 2, "Mardi", 3, "Mercredi", 4, "Jeudi", 5, "Vendredi", 6, "Samedi", 7, "Dimanche", "Erreur")</f>
        <v>Dimanche</v>
      </c>
      <c r="E7485" s="2" t="s">
        <v>14</v>
      </c>
      <c r="F7485" s="2" t="s">
        <v>124</v>
      </c>
      <c r="G7485" s="2" t="s">
        <v>125</v>
      </c>
      <c r="H7485" s="4" t="s">
        <v>21</v>
      </c>
      <c r="I7485" s="5">
        <v>44</v>
      </c>
      <c r="J7485" s="6">
        <v>33</v>
      </c>
      <c r="K7485" s="7">
        <v>1452</v>
      </c>
      <c r="L7485" s="7">
        <v>580.80000000000007</v>
      </c>
      <c r="M7485" s="8">
        <v>0.4</v>
      </c>
      <c r="N7485" s="2" t="s">
        <v>82</v>
      </c>
      <c r="O7485">
        <f t="shared" si="928"/>
        <v>2021</v>
      </c>
      <c r="P7485">
        <f t="shared" si="929"/>
        <v>1</v>
      </c>
      <c r="Q7485" t="str">
        <f t="shared" si="930"/>
        <v>janv</v>
      </c>
      <c r="R7485" t="str">
        <f t="shared" si="931"/>
        <v>Connecticut</v>
      </c>
      <c r="S7485" t="str">
        <f t="shared" si="932"/>
        <v>2021-01</v>
      </c>
      <c r="T7485">
        <f>IF(AND(COUNTIF(Calculs!$Q$2:$Q$12,$O7485)&gt;0,COUNTIF(Calculs!$S$2:$S$12,$E7485)&gt;0,COUNTIF(Calculs!$U$2:$U$12,$H7485)&gt;0),1,0)</f>
        <v>1</v>
      </c>
      <c r="U7485">
        <f t="shared" si="933"/>
        <v>1452</v>
      </c>
      <c r="V7485">
        <f t="shared" si="934"/>
        <v>33</v>
      </c>
      <c r="W7485">
        <f t="shared" si="935"/>
        <v>580.80000000000007</v>
      </c>
    </row>
    <row r="7486" spans="1:23" ht="15.75" customHeight="1" x14ac:dyDescent="0.3">
      <c r="A7486" s="2" t="s">
        <v>13</v>
      </c>
      <c r="B7486" s="2">
        <v>1185732</v>
      </c>
      <c r="C7486" s="3">
        <v>44206</v>
      </c>
      <c r="D7486" s="12" t="str" cm="1">
        <f t="array" ref="D7486">_xlfn.SWITCH(WEEKDAY(C7486,2), 1, "Lundi", 2, "Mardi", 3, "Mercredi", 4, "Jeudi", 5, "Vendredi", 6, "Samedi", 7, "Dimanche", "Erreur")</f>
        <v>Dimanche</v>
      </c>
      <c r="E7486" s="2" t="s">
        <v>14</v>
      </c>
      <c r="F7486" s="2" t="s">
        <v>124</v>
      </c>
      <c r="G7486" s="2" t="s">
        <v>125</v>
      </c>
      <c r="H7486" s="4" t="s">
        <v>22</v>
      </c>
      <c r="I7486" s="5">
        <v>33</v>
      </c>
      <c r="J7486" s="6">
        <v>63</v>
      </c>
      <c r="K7486" s="7">
        <v>2079</v>
      </c>
      <c r="L7486" s="7">
        <v>1122.6600000000001</v>
      </c>
      <c r="M7486" s="8">
        <v>0.54</v>
      </c>
      <c r="N7486" s="2" t="s">
        <v>82</v>
      </c>
      <c r="O7486">
        <f t="shared" si="928"/>
        <v>2021</v>
      </c>
      <c r="P7486">
        <f t="shared" si="929"/>
        <v>1</v>
      </c>
      <c r="Q7486" t="str">
        <f t="shared" si="930"/>
        <v>janv</v>
      </c>
      <c r="R7486" t="str">
        <f t="shared" si="931"/>
        <v>Connecticut</v>
      </c>
      <c r="S7486" t="str">
        <f t="shared" si="932"/>
        <v>2021-01</v>
      </c>
      <c r="T7486">
        <f>IF(AND(COUNTIF(Calculs!$Q$2:$Q$12,$O7486)&gt;0,COUNTIF(Calculs!$S$2:$S$12,$E7486)&gt;0,COUNTIF(Calculs!$U$2:$U$12,$H7486)&gt;0),1,0)</f>
        <v>1</v>
      </c>
      <c r="U7486">
        <f t="shared" si="933"/>
        <v>2079</v>
      </c>
      <c r="V7486">
        <f t="shared" si="934"/>
        <v>63</v>
      </c>
      <c r="W7486">
        <f t="shared" si="935"/>
        <v>1122.6600000000001</v>
      </c>
    </row>
    <row r="7487" spans="1:23" ht="15.75" customHeight="1" x14ac:dyDescent="0.3">
      <c r="A7487" s="2" t="s">
        <v>13</v>
      </c>
      <c r="B7487" s="2">
        <v>1185732</v>
      </c>
      <c r="C7487" s="3">
        <v>44235</v>
      </c>
      <c r="D7487" s="12" t="str" cm="1">
        <f t="array" ref="D7487">_xlfn.SWITCH(WEEKDAY(C7487,2), 1, "Lundi", 2, "Mardi", 3, "Mercredi", 4, "Jeudi", 5, "Vendredi", 6, "Samedi", 7, "Dimanche", "Erreur")</f>
        <v>Lundi</v>
      </c>
      <c r="E7487" s="2" t="s">
        <v>14</v>
      </c>
      <c r="F7487" s="2" t="s">
        <v>124</v>
      </c>
      <c r="G7487" s="2" t="s">
        <v>125</v>
      </c>
      <c r="H7487" s="4" t="s">
        <v>16</v>
      </c>
      <c r="I7487" s="5">
        <v>34</v>
      </c>
      <c r="J7487" s="6">
        <v>119</v>
      </c>
      <c r="K7487" s="7">
        <v>4046</v>
      </c>
      <c r="L7487" s="7">
        <v>1982.54</v>
      </c>
      <c r="M7487" s="8">
        <v>0.49</v>
      </c>
      <c r="N7487" s="2" t="s">
        <v>82</v>
      </c>
      <c r="O7487">
        <f t="shared" si="928"/>
        <v>2021</v>
      </c>
      <c r="P7487">
        <f t="shared" si="929"/>
        <v>2</v>
      </c>
      <c r="Q7487" t="str">
        <f t="shared" si="930"/>
        <v>févr</v>
      </c>
      <c r="R7487" t="str">
        <f t="shared" si="931"/>
        <v>Connecticut</v>
      </c>
      <c r="S7487" t="str">
        <f t="shared" si="932"/>
        <v>2021-02</v>
      </c>
      <c r="T7487">
        <f>IF(AND(COUNTIF(Calculs!$Q$2:$Q$12,$O7487)&gt;0,COUNTIF(Calculs!$S$2:$S$12,$E7487)&gt;0,COUNTIF(Calculs!$U$2:$U$12,$H7487)&gt;0),1,0)</f>
        <v>1</v>
      </c>
      <c r="U7487">
        <f t="shared" si="933"/>
        <v>4046</v>
      </c>
      <c r="V7487">
        <f t="shared" si="934"/>
        <v>119</v>
      </c>
      <c r="W7487">
        <f t="shared" si="935"/>
        <v>1982.54</v>
      </c>
    </row>
    <row r="7488" spans="1:23" ht="15.75" customHeight="1" x14ac:dyDescent="0.3">
      <c r="A7488" s="2" t="s">
        <v>13</v>
      </c>
      <c r="B7488" s="2">
        <v>1185732</v>
      </c>
      <c r="C7488" s="3">
        <v>44235</v>
      </c>
      <c r="D7488" s="12" t="str" cm="1">
        <f t="array" ref="D7488">_xlfn.SWITCH(WEEKDAY(C7488,2), 1, "Lundi", 2, "Mardi", 3, "Mercredi", 4, "Jeudi", 5, "Vendredi", 6, "Samedi", 7, "Dimanche", "Erreur")</f>
        <v>Lundi</v>
      </c>
      <c r="E7488" s="2" t="s">
        <v>14</v>
      </c>
      <c r="F7488" s="2" t="s">
        <v>124</v>
      </c>
      <c r="G7488" s="2" t="s">
        <v>125</v>
      </c>
      <c r="H7488" s="4" t="s">
        <v>18</v>
      </c>
      <c r="I7488" s="5">
        <v>34</v>
      </c>
      <c r="J7488" s="6">
        <v>36</v>
      </c>
      <c r="K7488" s="7">
        <v>1224</v>
      </c>
      <c r="L7488" s="7">
        <v>575.28</v>
      </c>
      <c r="M7488" s="8">
        <v>0.47</v>
      </c>
      <c r="N7488" s="2" t="s">
        <v>82</v>
      </c>
      <c r="O7488">
        <f t="shared" si="928"/>
        <v>2021</v>
      </c>
      <c r="P7488">
        <f t="shared" si="929"/>
        <v>2</v>
      </c>
      <c r="Q7488" t="str">
        <f t="shared" si="930"/>
        <v>févr</v>
      </c>
      <c r="R7488" t="str">
        <f t="shared" si="931"/>
        <v>Connecticut</v>
      </c>
      <c r="S7488" t="str">
        <f t="shared" si="932"/>
        <v>2021-02</v>
      </c>
      <c r="T7488">
        <f>IF(AND(COUNTIF(Calculs!$Q$2:$Q$12,$O7488)&gt;0,COUNTIF(Calculs!$S$2:$S$12,$E7488)&gt;0,COUNTIF(Calculs!$U$2:$U$12,$H7488)&gt;0),1,0)</f>
        <v>1</v>
      </c>
      <c r="U7488">
        <f t="shared" si="933"/>
        <v>1224</v>
      </c>
      <c r="V7488">
        <f t="shared" si="934"/>
        <v>36</v>
      </c>
      <c r="W7488">
        <f t="shared" si="935"/>
        <v>575.28</v>
      </c>
    </row>
    <row r="7489" spans="1:23" ht="15.75" customHeight="1" x14ac:dyDescent="0.3">
      <c r="A7489" s="2" t="s">
        <v>13</v>
      </c>
      <c r="B7489" s="2">
        <v>1185732</v>
      </c>
      <c r="C7489" s="3">
        <v>44235</v>
      </c>
      <c r="D7489" s="12" t="str" cm="1">
        <f t="array" ref="D7489">_xlfn.SWITCH(WEEKDAY(C7489,2), 1, "Lundi", 2, "Mardi", 3, "Mercredi", 4, "Jeudi", 5, "Vendredi", 6, "Samedi", 7, "Dimanche", "Erreur")</f>
        <v>Lundi</v>
      </c>
      <c r="E7489" s="2" t="s">
        <v>14</v>
      </c>
      <c r="F7489" s="2" t="s">
        <v>124</v>
      </c>
      <c r="G7489" s="2" t="s">
        <v>125</v>
      </c>
      <c r="H7489" s="4" t="s">
        <v>19</v>
      </c>
      <c r="I7489" s="5">
        <v>24</v>
      </c>
      <c r="J7489" s="6">
        <v>49</v>
      </c>
      <c r="K7489" s="7">
        <v>1176</v>
      </c>
      <c r="L7489" s="7">
        <v>588</v>
      </c>
      <c r="M7489" s="8">
        <v>0.5</v>
      </c>
      <c r="N7489" s="2" t="s">
        <v>82</v>
      </c>
      <c r="O7489">
        <f t="shared" si="928"/>
        <v>2021</v>
      </c>
      <c r="P7489">
        <f t="shared" si="929"/>
        <v>2</v>
      </c>
      <c r="Q7489" t="str">
        <f t="shared" si="930"/>
        <v>févr</v>
      </c>
      <c r="R7489" t="str">
        <f t="shared" si="931"/>
        <v>Connecticut</v>
      </c>
      <c r="S7489" t="str">
        <f t="shared" si="932"/>
        <v>2021-02</v>
      </c>
      <c r="T7489">
        <f>IF(AND(COUNTIF(Calculs!$Q$2:$Q$12,$O7489)&gt;0,COUNTIF(Calculs!$S$2:$S$12,$E7489)&gt;0,COUNTIF(Calculs!$U$2:$U$12,$H7489)&gt;0),1,0)</f>
        <v>1</v>
      </c>
      <c r="U7489">
        <f t="shared" si="933"/>
        <v>1176</v>
      </c>
      <c r="V7489">
        <f t="shared" si="934"/>
        <v>49</v>
      </c>
      <c r="W7489">
        <f t="shared" si="935"/>
        <v>588</v>
      </c>
    </row>
    <row r="7490" spans="1:23" ht="15.75" customHeight="1" x14ac:dyDescent="0.3">
      <c r="A7490" s="2" t="s">
        <v>13</v>
      </c>
      <c r="B7490" s="2">
        <v>1185732</v>
      </c>
      <c r="C7490" s="3">
        <v>44235</v>
      </c>
      <c r="D7490" s="12" t="str" cm="1">
        <f t="array" ref="D7490">_xlfn.SWITCH(WEEKDAY(C7490,2), 1, "Lundi", 2, "Mardi", 3, "Mercredi", 4, "Jeudi", 5, "Vendredi", 6, "Samedi", 7, "Dimanche", "Erreur")</f>
        <v>Lundi</v>
      </c>
      <c r="E7490" s="2" t="s">
        <v>14</v>
      </c>
      <c r="F7490" s="2" t="s">
        <v>126</v>
      </c>
      <c r="G7490" s="2" t="s">
        <v>127</v>
      </c>
      <c r="H7490" s="4" t="s">
        <v>20</v>
      </c>
      <c r="I7490" s="5">
        <v>29</v>
      </c>
      <c r="J7490" s="6">
        <v>13</v>
      </c>
      <c r="K7490" s="7">
        <v>377</v>
      </c>
      <c r="L7490" s="7">
        <v>203.58</v>
      </c>
      <c r="M7490" s="8">
        <v>0.54</v>
      </c>
      <c r="N7490" s="2" t="s">
        <v>82</v>
      </c>
      <c r="O7490">
        <f t="shared" si="928"/>
        <v>2021</v>
      </c>
      <c r="P7490">
        <f t="shared" si="929"/>
        <v>2</v>
      </c>
      <c r="Q7490" t="str">
        <f t="shared" si="930"/>
        <v>févr</v>
      </c>
      <c r="R7490" t="str">
        <f t="shared" si="931"/>
        <v>Rhode Island</v>
      </c>
      <c r="S7490" t="str">
        <f t="shared" si="932"/>
        <v>2021-02</v>
      </c>
      <c r="T7490">
        <f>IF(AND(COUNTIF(Calculs!$Q$2:$Q$12,$O7490)&gt;0,COUNTIF(Calculs!$S$2:$S$12,$E7490)&gt;0,COUNTIF(Calculs!$U$2:$U$12,$H7490)&gt;0),1,0)</f>
        <v>1</v>
      </c>
      <c r="U7490">
        <f t="shared" si="933"/>
        <v>377</v>
      </c>
      <c r="V7490">
        <f t="shared" si="934"/>
        <v>13</v>
      </c>
      <c r="W7490">
        <f t="shared" si="935"/>
        <v>203.58</v>
      </c>
    </row>
    <row r="7491" spans="1:23" ht="15.75" customHeight="1" x14ac:dyDescent="0.3">
      <c r="A7491" s="2" t="s">
        <v>13</v>
      </c>
      <c r="B7491" s="2">
        <v>1185732</v>
      </c>
      <c r="C7491" s="3">
        <v>44235</v>
      </c>
      <c r="D7491" s="12" t="str" cm="1">
        <f t="array" ref="D7491">_xlfn.SWITCH(WEEKDAY(C7491,2), 1, "Lundi", 2, "Mardi", 3, "Mercredi", 4, "Jeudi", 5, "Vendredi", 6, "Samedi", 7, "Dimanche", "Erreur")</f>
        <v>Lundi</v>
      </c>
      <c r="E7491" s="2" t="s">
        <v>14</v>
      </c>
      <c r="F7491" s="2" t="s">
        <v>126</v>
      </c>
      <c r="G7491" s="2" t="s">
        <v>127</v>
      </c>
      <c r="H7491" s="4" t="s">
        <v>21</v>
      </c>
      <c r="I7491" s="5">
        <v>41</v>
      </c>
      <c r="J7491" s="6">
        <v>35</v>
      </c>
      <c r="K7491" s="7">
        <v>1435</v>
      </c>
      <c r="L7491" s="7">
        <v>588.34999999999991</v>
      </c>
      <c r="M7491" s="8">
        <v>0.41</v>
      </c>
      <c r="N7491" s="2" t="s">
        <v>82</v>
      </c>
      <c r="O7491">
        <f t="shared" ref="O7491:O7554" si="936">YEAR($C7491)</f>
        <v>2021</v>
      </c>
      <c r="P7491">
        <f t="shared" ref="P7491:P7554" si="937">MONTH($C7491)</f>
        <v>2</v>
      </c>
      <c r="Q7491" t="str">
        <f t="shared" ref="Q7491:Q7554" si="938">TEXT($C7491,"mmm")</f>
        <v>févr</v>
      </c>
      <c r="R7491" t="str">
        <f t="shared" ref="R7491:R7554" si="939">SUBSTITUTE(SUBSTITUTE($F7491,"Sud ","South "),"Ouest ","West ")</f>
        <v>Rhode Island</v>
      </c>
      <c r="S7491" t="str">
        <f t="shared" ref="S7491:S7554" si="940">TEXT($C7491,"aaaa-mm")</f>
        <v>2021-02</v>
      </c>
      <c r="T7491">
        <f>IF(AND(COUNTIF(Calculs!$Q$2:$Q$12,$O7491)&gt;0,COUNTIF(Calculs!$S$2:$S$12,$E7491)&gt;0,COUNTIF(Calculs!$U$2:$U$12,$H7491)&gt;0),1,0)</f>
        <v>1</v>
      </c>
      <c r="U7491">
        <f t="shared" ref="U7491:U7554" si="941">$K7491*$T7491</f>
        <v>1435</v>
      </c>
      <c r="V7491">
        <f t="shared" ref="V7491:V7554" si="942">$J7491*$T7491</f>
        <v>35</v>
      </c>
      <c r="W7491">
        <f t="shared" ref="W7491:W7554" si="943">$L7491*$T7491</f>
        <v>588.34999999999991</v>
      </c>
    </row>
    <row r="7492" spans="1:23" ht="15.75" customHeight="1" x14ac:dyDescent="0.3">
      <c r="A7492" s="2" t="s">
        <v>13</v>
      </c>
      <c r="B7492" s="2">
        <v>1185732</v>
      </c>
      <c r="C7492" s="3">
        <v>44235</v>
      </c>
      <c r="D7492" s="12" t="str" cm="1">
        <f t="array" ref="D7492">_xlfn.SWITCH(WEEKDAY(C7492,2), 1, "Lundi", 2, "Mardi", 3, "Mercredi", 4, "Jeudi", 5, "Vendredi", 6, "Samedi", 7, "Dimanche", "Erreur")</f>
        <v>Lundi</v>
      </c>
      <c r="E7492" s="2" t="s">
        <v>14</v>
      </c>
      <c r="F7492" s="2" t="s">
        <v>126</v>
      </c>
      <c r="G7492" s="2" t="s">
        <v>127</v>
      </c>
      <c r="H7492" s="4" t="s">
        <v>22</v>
      </c>
      <c r="I7492" s="5">
        <v>33</v>
      </c>
      <c r="J7492" s="6">
        <v>65</v>
      </c>
      <c r="K7492" s="7">
        <v>2145</v>
      </c>
      <c r="L7492" s="7">
        <v>1136.8500000000001</v>
      </c>
      <c r="M7492" s="8">
        <v>0.53</v>
      </c>
      <c r="N7492" s="2" t="s">
        <v>82</v>
      </c>
      <c r="O7492">
        <f t="shared" si="936"/>
        <v>2021</v>
      </c>
      <c r="P7492">
        <f t="shared" si="937"/>
        <v>2</v>
      </c>
      <c r="Q7492" t="str">
        <f t="shared" si="938"/>
        <v>févr</v>
      </c>
      <c r="R7492" t="str">
        <f t="shared" si="939"/>
        <v>Rhode Island</v>
      </c>
      <c r="S7492" t="str">
        <f t="shared" si="940"/>
        <v>2021-02</v>
      </c>
      <c r="T7492">
        <f>IF(AND(COUNTIF(Calculs!$Q$2:$Q$12,$O7492)&gt;0,COUNTIF(Calculs!$S$2:$S$12,$E7492)&gt;0,COUNTIF(Calculs!$U$2:$U$12,$H7492)&gt;0),1,0)</f>
        <v>1</v>
      </c>
      <c r="U7492">
        <f t="shared" si="941"/>
        <v>2145</v>
      </c>
      <c r="V7492">
        <f t="shared" si="942"/>
        <v>65</v>
      </c>
      <c r="W7492">
        <f t="shared" si="943"/>
        <v>1136.8500000000001</v>
      </c>
    </row>
    <row r="7493" spans="1:23" ht="15.75" customHeight="1" x14ac:dyDescent="0.3">
      <c r="A7493" s="2" t="s">
        <v>13</v>
      </c>
      <c r="B7493" s="2">
        <v>1185732</v>
      </c>
      <c r="C7493" s="3">
        <v>44261</v>
      </c>
      <c r="D7493" s="12" t="str" cm="1">
        <f t="array" ref="D7493">_xlfn.SWITCH(WEEKDAY(C7493,2), 1, "Lundi", 2, "Mardi", 3, "Mercredi", 4, "Jeudi", 5, "Vendredi", 6, "Samedi", 7, "Dimanche", "Erreur")</f>
        <v>Samedi</v>
      </c>
      <c r="E7493" s="2" t="s">
        <v>14</v>
      </c>
      <c r="F7493" s="2" t="s">
        <v>126</v>
      </c>
      <c r="G7493" s="2" t="s">
        <v>127</v>
      </c>
      <c r="H7493" s="4" t="s">
        <v>16</v>
      </c>
      <c r="I7493" s="5">
        <v>34</v>
      </c>
      <c r="J7493" s="6">
        <v>111</v>
      </c>
      <c r="K7493" s="7">
        <v>3774</v>
      </c>
      <c r="L7493" s="7">
        <v>1887</v>
      </c>
      <c r="M7493" s="8">
        <v>0.5</v>
      </c>
      <c r="N7493" s="2" t="s">
        <v>82</v>
      </c>
      <c r="O7493">
        <f t="shared" si="936"/>
        <v>2021</v>
      </c>
      <c r="P7493">
        <f t="shared" si="937"/>
        <v>3</v>
      </c>
      <c r="Q7493" t="str">
        <f t="shared" si="938"/>
        <v>mars</v>
      </c>
      <c r="R7493" t="str">
        <f t="shared" si="939"/>
        <v>Rhode Island</v>
      </c>
      <c r="S7493" t="str">
        <f t="shared" si="940"/>
        <v>2021-03</v>
      </c>
      <c r="T7493">
        <f>IF(AND(COUNTIF(Calculs!$Q$2:$Q$12,$O7493)&gt;0,COUNTIF(Calculs!$S$2:$S$12,$E7493)&gt;0,COUNTIF(Calculs!$U$2:$U$12,$H7493)&gt;0),1,0)</f>
        <v>1</v>
      </c>
      <c r="U7493">
        <f t="shared" si="941"/>
        <v>3774</v>
      </c>
      <c r="V7493">
        <f t="shared" si="942"/>
        <v>111</v>
      </c>
      <c r="W7493">
        <f t="shared" si="943"/>
        <v>1887</v>
      </c>
    </row>
    <row r="7494" spans="1:23" ht="15.75" customHeight="1" x14ac:dyDescent="0.3">
      <c r="A7494" s="2" t="s">
        <v>13</v>
      </c>
      <c r="B7494" s="2">
        <v>1185732</v>
      </c>
      <c r="C7494" s="3">
        <v>44261</v>
      </c>
      <c r="D7494" s="12" t="str" cm="1">
        <f t="array" ref="D7494">_xlfn.SWITCH(WEEKDAY(C7494,2), 1, "Lundi", 2, "Mardi", 3, "Mercredi", 4, "Jeudi", 5, "Vendredi", 6, "Samedi", 7, "Dimanche", "Erreur")</f>
        <v>Samedi</v>
      </c>
      <c r="E7494" s="2" t="s">
        <v>14</v>
      </c>
      <c r="F7494" s="2" t="s">
        <v>126</v>
      </c>
      <c r="G7494" s="2" t="s">
        <v>127</v>
      </c>
      <c r="H7494" s="4" t="s">
        <v>18</v>
      </c>
      <c r="I7494" s="5">
        <v>34</v>
      </c>
      <c r="J7494" s="6">
        <v>44</v>
      </c>
      <c r="K7494" s="7">
        <v>1496</v>
      </c>
      <c r="L7494" s="7">
        <v>673.19999999999993</v>
      </c>
      <c r="M7494" s="8">
        <v>0.44999999999999996</v>
      </c>
      <c r="N7494" s="2" t="s">
        <v>82</v>
      </c>
      <c r="O7494">
        <f t="shared" si="936"/>
        <v>2021</v>
      </c>
      <c r="P7494">
        <f t="shared" si="937"/>
        <v>3</v>
      </c>
      <c r="Q7494" t="str">
        <f t="shared" si="938"/>
        <v>mars</v>
      </c>
      <c r="R7494" t="str">
        <f t="shared" si="939"/>
        <v>Rhode Island</v>
      </c>
      <c r="S7494" t="str">
        <f t="shared" si="940"/>
        <v>2021-03</v>
      </c>
      <c r="T7494">
        <f>IF(AND(COUNTIF(Calculs!$Q$2:$Q$12,$O7494)&gt;0,COUNTIF(Calculs!$S$2:$S$12,$E7494)&gt;0,COUNTIF(Calculs!$U$2:$U$12,$H7494)&gt;0),1,0)</f>
        <v>1</v>
      </c>
      <c r="U7494">
        <f t="shared" si="941"/>
        <v>1496</v>
      </c>
      <c r="V7494">
        <f t="shared" si="942"/>
        <v>44</v>
      </c>
      <c r="W7494">
        <f t="shared" si="943"/>
        <v>673.19999999999993</v>
      </c>
    </row>
    <row r="7495" spans="1:23" ht="15.75" customHeight="1" x14ac:dyDescent="0.3">
      <c r="A7495" s="2" t="s">
        <v>13</v>
      </c>
      <c r="B7495" s="2">
        <v>1185732</v>
      </c>
      <c r="C7495" s="3">
        <v>44261</v>
      </c>
      <c r="D7495" s="12" t="str" cm="1">
        <f t="array" ref="D7495">_xlfn.SWITCH(WEEKDAY(C7495,2), 1, "Lundi", 2, "Mardi", 3, "Mercredi", 4, "Jeudi", 5, "Vendredi", 6, "Samedi", 7, "Dimanche", "Erreur")</f>
        <v>Samedi</v>
      </c>
      <c r="E7495" s="2" t="s">
        <v>14</v>
      </c>
      <c r="F7495" s="2" t="s">
        <v>126</v>
      </c>
      <c r="G7495" s="2" t="s">
        <v>127</v>
      </c>
      <c r="H7495" s="4" t="s">
        <v>19</v>
      </c>
      <c r="I7495" s="5">
        <v>23</v>
      </c>
      <c r="J7495" s="6">
        <v>51</v>
      </c>
      <c r="K7495" s="7">
        <v>1173</v>
      </c>
      <c r="L7495" s="7">
        <v>609.96</v>
      </c>
      <c r="M7495" s="8">
        <v>0.52</v>
      </c>
      <c r="N7495" s="2" t="s">
        <v>82</v>
      </c>
      <c r="O7495">
        <f t="shared" si="936"/>
        <v>2021</v>
      </c>
      <c r="P7495">
        <f t="shared" si="937"/>
        <v>3</v>
      </c>
      <c r="Q7495" t="str">
        <f t="shared" si="938"/>
        <v>mars</v>
      </c>
      <c r="R7495" t="str">
        <f t="shared" si="939"/>
        <v>Rhode Island</v>
      </c>
      <c r="S7495" t="str">
        <f t="shared" si="940"/>
        <v>2021-03</v>
      </c>
      <c r="T7495">
        <f>IF(AND(COUNTIF(Calculs!$Q$2:$Q$12,$O7495)&gt;0,COUNTIF(Calculs!$S$2:$S$12,$E7495)&gt;0,COUNTIF(Calculs!$U$2:$U$12,$H7495)&gt;0),1,0)</f>
        <v>1</v>
      </c>
      <c r="U7495">
        <f t="shared" si="941"/>
        <v>1173</v>
      </c>
      <c r="V7495">
        <f t="shared" si="942"/>
        <v>51</v>
      </c>
      <c r="W7495">
        <f t="shared" si="943"/>
        <v>609.96</v>
      </c>
    </row>
    <row r="7496" spans="1:23" ht="15.75" customHeight="1" x14ac:dyDescent="0.3">
      <c r="A7496" s="2" t="s">
        <v>13</v>
      </c>
      <c r="B7496" s="2">
        <v>1185732</v>
      </c>
      <c r="C7496" s="3">
        <v>44261</v>
      </c>
      <c r="D7496" s="12" t="str" cm="1">
        <f t="array" ref="D7496">_xlfn.SWITCH(WEEKDAY(C7496,2), 1, "Lundi", 2, "Mardi", 3, "Mercredi", 4, "Jeudi", 5, "Vendredi", 6, "Samedi", 7, "Dimanche", "Erreur")</f>
        <v>Samedi</v>
      </c>
      <c r="E7496" s="2" t="s">
        <v>14</v>
      </c>
      <c r="F7496" s="2" t="s">
        <v>126</v>
      </c>
      <c r="G7496" s="2" t="s">
        <v>127</v>
      </c>
      <c r="H7496" s="4" t="s">
        <v>20</v>
      </c>
      <c r="I7496" s="5">
        <v>29</v>
      </c>
      <c r="J7496" s="6">
        <v>8</v>
      </c>
      <c r="K7496" s="7">
        <v>232</v>
      </c>
      <c r="L7496" s="7">
        <v>116</v>
      </c>
      <c r="M7496" s="8">
        <v>0.5</v>
      </c>
      <c r="N7496" s="2" t="s">
        <v>82</v>
      </c>
      <c r="O7496">
        <f t="shared" si="936"/>
        <v>2021</v>
      </c>
      <c r="P7496">
        <f t="shared" si="937"/>
        <v>3</v>
      </c>
      <c r="Q7496" t="str">
        <f t="shared" si="938"/>
        <v>mars</v>
      </c>
      <c r="R7496" t="str">
        <f t="shared" si="939"/>
        <v>Rhode Island</v>
      </c>
      <c r="S7496" t="str">
        <f t="shared" si="940"/>
        <v>2021-03</v>
      </c>
      <c r="T7496">
        <f>IF(AND(COUNTIF(Calculs!$Q$2:$Q$12,$O7496)&gt;0,COUNTIF(Calculs!$S$2:$S$12,$E7496)&gt;0,COUNTIF(Calculs!$U$2:$U$12,$H7496)&gt;0),1,0)</f>
        <v>1</v>
      </c>
      <c r="U7496">
        <f t="shared" si="941"/>
        <v>232</v>
      </c>
      <c r="V7496">
        <f t="shared" si="942"/>
        <v>8</v>
      </c>
      <c r="W7496">
        <f t="shared" si="943"/>
        <v>116</v>
      </c>
    </row>
    <row r="7497" spans="1:23" ht="15.75" customHeight="1" x14ac:dyDescent="0.3">
      <c r="A7497" s="2" t="s">
        <v>13</v>
      </c>
      <c r="B7497" s="2">
        <v>1185732</v>
      </c>
      <c r="C7497" s="3">
        <v>44261</v>
      </c>
      <c r="D7497" s="12" t="str" cm="1">
        <f t="array" ref="D7497">_xlfn.SWITCH(WEEKDAY(C7497,2), 1, "Lundi", 2, "Mardi", 3, "Mercredi", 4, "Jeudi", 5, "Vendredi", 6, "Samedi", 7, "Dimanche", "Erreur")</f>
        <v>Samedi</v>
      </c>
      <c r="E7497" s="2" t="s">
        <v>14</v>
      </c>
      <c r="F7497" s="2" t="s">
        <v>126</v>
      </c>
      <c r="G7497" s="2" t="s">
        <v>127</v>
      </c>
      <c r="H7497" s="4" t="s">
        <v>21</v>
      </c>
      <c r="I7497" s="5">
        <v>44</v>
      </c>
      <c r="J7497" s="6">
        <v>20</v>
      </c>
      <c r="K7497" s="7">
        <v>880</v>
      </c>
      <c r="L7497" s="7">
        <v>395.99999999999994</v>
      </c>
      <c r="M7497" s="8">
        <v>0.44999999999999996</v>
      </c>
      <c r="N7497" s="2" t="s">
        <v>82</v>
      </c>
      <c r="O7497">
        <f t="shared" si="936"/>
        <v>2021</v>
      </c>
      <c r="P7497">
        <f t="shared" si="937"/>
        <v>3</v>
      </c>
      <c r="Q7497" t="str">
        <f t="shared" si="938"/>
        <v>mars</v>
      </c>
      <c r="R7497" t="str">
        <f t="shared" si="939"/>
        <v>Rhode Island</v>
      </c>
      <c r="S7497" t="str">
        <f t="shared" si="940"/>
        <v>2021-03</v>
      </c>
      <c r="T7497">
        <f>IF(AND(COUNTIF(Calculs!$Q$2:$Q$12,$O7497)&gt;0,COUNTIF(Calculs!$S$2:$S$12,$E7497)&gt;0,COUNTIF(Calculs!$U$2:$U$12,$H7497)&gt;0),1,0)</f>
        <v>1</v>
      </c>
      <c r="U7497">
        <f t="shared" si="941"/>
        <v>880</v>
      </c>
      <c r="V7497">
        <f t="shared" si="942"/>
        <v>20</v>
      </c>
      <c r="W7497">
        <f t="shared" si="943"/>
        <v>395.99999999999994</v>
      </c>
    </row>
    <row r="7498" spans="1:23" ht="15.75" customHeight="1" x14ac:dyDescent="0.3">
      <c r="A7498" s="2" t="s">
        <v>13</v>
      </c>
      <c r="B7498" s="2">
        <v>1185732</v>
      </c>
      <c r="C7498" s="3">
        <v>44261</v>
      </c>
      <c r="D7498" s="12" t="str" cm="1">
        <f t="array" ref="D7498">_xlfn.SWITCH(WEEKDAY(C7498,2), 1, "Lundi", 2, "Mardi", 3, "Mercredi", 4, "Jeudi", 5, "Vendredi", 6, "Samedi", 7, "Dimanche", "Erreur")</f>
        <v>Samedi</v>
      </c>
      <c r="E7498" s="2" t="s">
        <v>14</v>
      </c>
      <c r="F7498" s="2" t="s">
        <v>126</v>
      </c>
      <c r="G7498" s="2" t="s">
        <v>127</v>
      </c>
      <c r="H7498" s="4" t="s">
        <v>22</v>
      </c>
      <c r="I7498" s="5">
        <v>32</v>
      </c>
      <c r="J7498" s="6">
        <v>51</v>
      </c>
      <c r="K7498" s="7">
        <v>1632</v>
      </c>
      <c r="L7498" s="7">
        <v>881.28000000000009</v>
      </c>
      <c r="M7498" s="8">
        <v>0.54</v>
      </c>
      <c r="N7498" s="2" t="s">
        <v>82</v>
      </c>
      <c r="O7498">
        <f t="shared" si="936"/>
        <v>2021</v>
      </c>
      <c r="P7498">
        <f t="shared" si="937"/>
        <v>3</v>
      </c>
      <c r="Q7498" t="str">
        <f t="shared" si="938"/>
        <v>mars</v>
      </c>
      <c r="R7498" t="str">
        <f t="shared" si="939"/>
        <v>Rhode Island</v>
      </c>
      <c r="S7498" t="str">
        <f t="shared" si="940"/>
        <v>2021-03</v>
      </c>
      <c r="T7498">
        <f>IF(AND(COUNTIF(Calculs!$Q$2:$Q$12,$O7498)&gt;0,COUNTIF(Calculs!$S$2:$S$12,$E7498)&gt;0,COUNTIF(Calculs!$U$2:$U$12,$H7498)&gt;0),1,0)</f>
        <v>1</v>
      </c>
      <c r="U7498">
        <f t="shared" si="941"/>
        <v>1632</v>
      </c>
      <c r="V7498">
        <f t="shared" si="942"/>
        <v>51</v>
      </c>
      <c r="W7498">
        <f t="shared" si="943"/>
        <v>881.28000000000009</v>
      </c>
    </row>
    <row r="7499" spans="1:23" ht="15.75" customHeight="1" x14ac:dyDescent="0.3">
      <c r="A7499" s="2" t="s">
        <v>13</v>
      </c>
      <c r="B7499" s="2">
        <v>1185732</v>
      </c>
      <c r="C7499" s="3">
        <v>44293</v>
      </c>
      <c r="D7499" s="12" t="str" cm="1">
        <f t="array" ref="D7499">_xlfn.SWITCH(WEEKDAY(C7499,2), 1, "Lundi", 2, "Mardi", 3, "Mercredi", 4, "Jeudi", 5, "Vendredi", 6, "Samedi", 7, "Dimanche", "Erreur")</f>
        <v>Mercredi</v>
      </c>
      <c r="E7499" s="2" t="s">
        <v>14</v>
      </c>
      <c r="F7499" s="2" t="s">
        <v>126</v>
      </c>
      <c r="G7499" s="2" t="s">
        <v>127</v>
      </c>
      <c r="H7499" s="4" t="s">
        <v>16</v>
      </c>
      <c r="I7499" s="5">
        <v>32</v>
      </c>
      <c r="J7499" s="6">
        <v>111</v>
      </c>
      <c r="K7499" s="7">
        <v>3552</v>
      </c>
      <c r="L7499" s="7">
        <v>1740.48</v>
      </c>
      <c r="M7499" s="8">
        <v>0.49</v>
      </c>
      <c r="N7499" s="2" t="s">
        <v>82</v>
      </c>
      <c r="O7499">
        <f t="shared" si="936"/>
        <v>2021</v>
      </c>
      <c r="P7499">
        <f t="shared" si="937"/>
        <v>4</v>
      </c>
      <c r="Q7499" t="str">
        <f t="shared" si="938"/>
        <v>avr</v>
      </c>
      <c r="R7499" t="str">
        <f t="shared" si="939"/>
        <v>Rhode Island</v>
      </c>
      <c r="S7499" t="str">
        <f t="shared" si="940"/>
        <v>2021-04</v>
      </c>
      <c r="T7499">
        <f>IF(AND(COUNTIF(Calculs!$Q$2:$Q$12,$O7499)&gt;0,COUNTIF(Calculs!$S$2:$S$12,$E7499)&gt;0,COUNTIF(Calculs!$U$2:$U$12,$H7499)&gt;0),1,0)</f>
        <v>1</v>
      </c>
      <c r="U7499">
        <f t="shared" si="941"/>
        <v>3552</v>
      </c>
      <c r="V7499">
        <f t="shared" si="942"/>
        <v>111</v>
      </c>
      <c r="W7499">
        <f t="shared" si="943"/>
        <v>1740.48</v>
      </c>
    </row>
    <row r="7500" spans="1:23" ht="15.75" customHeight="1" x14ac:dyDescent="0.3">
      <c r="A7500" s="2" t="s">
        <v>13</v>
      </c>
      <c r="B7500" s="2">
        <v>1185732</v>
      </c>
      <c r="C7500" s="3">
        <v>44293</v>
      </c>
      <c r="D7500" s="12" t="str" cm="1">
        <f t="array" ref="D7500">_xlfn.SWITCH(WEEKDAY(C7500,2), 1, "Lundi", 2, "Mardi", 3, "Mercredi", 4, "Jeudi", 5, "Vendredi", 6, "Samedi", 7, "Dimanche", "Erreur")</f>
        <v>Mercredi</v>
      </c>
      <c r="E7500" s="2" t="s">
        <v>14</v>
      </c>
      <c r="F7500" s="2" t="s">
        <v>126</v>
      </c>
      <c r="G7500" s="2" t="s">
        <v>127</v>
      </c>
      <c r="H7500" s="4" t="s">
        <v>18</v>
      </c>
      <c r="I7500" s="5">
        <v>32</v>
      </c>
      <c r="J7500" s="6">
        <v>33</v>
      </c>
      <c r="K7500" s="7">
        <v>1056</v>
      </c>
      <c r="L7500" s="7">
        <v>528</v>
      </c>
      <c r="M7500" s="8">
        <v>0.5</v>
      </c>
      <c r="N7500" s="2" t="s">
        <v>82</v>
      </c>
      <c r="O7500">
        <f t="shared" si="936"/>
        <v>2021</v>
      </c>
      <c r="P7500">
        <f t="shared" si="937"/>
        <v>4</v>
      </c>
      <c r="Q7500" t="str">
        <f t="shared" si="938"/>
        <v>avr</v>
      </c>
      <c r="R7500" t="str">
        <f t="shared" si="939"/>
        <v>Rhode Island</v>
      </c>
      <c r="S7500" t="str">
        <f t="shared" si="940"/>
        <v>2021-04</v>
      </c>
      <c r="T7500">
        <f>IF(AND(COUNTIF(Calculs!$Q$2:$Q$12,$O7500)&gt;0,COUNTIF(Calculs!$S$2:$S$12,$E7500)&gt;0,COUNTIF(Calculs!$U$2:$U$12,$H7500)&gt;0),1,0)</f>
        <v>1</v>
      </c>
      <c r="U7500">
        <f t="shared" si="941"/>
        <v>1056</v>
      </c>
      <c r="V7500">
        <f t="shared" si="942"/>
        <v>33</v>
      </c>
      <c r="W7500">
        <f t="shared" si="943"/>
        <v>528</v>
      </c>
    </row>
    <row r="7501" spans="1:23" ht="15.75" customHeight="1" x14ac:dyDescent="0.3">
      <c r="A7501" s="2" t="s">
        <v>13</v>
      </c>
      <c r="B7501" s="2">
        <v>1185732</v>
      </c>
      <c r="C7501" s="3">
        <v>44293</v>
      </c>
      <c r="D7501" s="12" t="str" cm="1">
        <f t="array" ref="D7501">_xlfn.SWITCH(WEEKDAY(C7501,2), 1, "Lundi", 2, "Mardi", 3, "Mercredi", 4, "Jeudi", 5, "Vendredi", 6, "Samedi", 7, "Dimanche", "Erreur")</f>
        <v>Mercredi</v>
      </c>
      <c r="E7501" s="2" t="s">
        <v>14</v>
      </c>
      <c r="F7501" s="2" t="s">
        <v>126</v>
      </c>
      <c r="G7501" s="2" t="s">
        <v>127</v>
      </c>
      <c r="H7501" s="4" t="s">
        <v>19</v>
      </c>
      <c r="I7501" s="5">
        <v>24</v>
      </c>
      <c r="J7501" s="6">
        <v>36</v>
      </c>
      <c r="K7501" s="7">
        <v>864</v>
      </c>
      <c r="L7501" s="7">
        <v>449.28000000000003</v>
      </c>
      <c r="M7501" s="8">
        <v>0.52</v>
      </c>
      <c r="N7501" s="2" t="s">
        <v>82</v>
      </c>
      <c r="O7501">
        <f t="shared" si="936"/>
        <v>2021</v>
      </c>
      <c r="P7501">
        <f t="shared" si="937"/>
        <v>4</v>
      </c>
      <c r="Q7501" t="str">
        <f t="shared" si="938"/>
        <v>avr</v>
      </c>
      <c r="R7501" t="str">
        <f t="shared" si="939"/>
        <v>Rhode Island</v>
      </c>
      <c r="S7501" t="str">
        <f t="shared" si="940"/>
        <v>2021-04</v>
      </c>
      <c r="T7501">
        <f>IF(AND(COUNTIF(Calculs!$Q$2:$Q$12,$O7501)&gt;0,COUNTIF(Calculs!$S$2:$S$12,$E7501)&gt;0,COUNTIF(Calculs!$U$2:$U$12,$H7501)&gt;0),1,0)</f>
        <v>1</v>
      </c>
      <c r="U7501">
        <f t="shared" si="941"/>
        <v>864</v>
      </c>
      <c r="V7501">
        <f t="shared" si="942"/>
        <v>36</v>
      </c>
      <c r="W7501">
        <f t="shared" si="943"/>
        <v>449.28000000000003</v>
      </c>
    </row>
    <row r="7502" spans="1:23" ht="15.75" customHeight="1" x14ac:dyDescent="0.3">
      <c r="A7502" s="2" t="s">
        <v>13</v>
      </c>
      <c r="B7502" s="2">
        <v>1185732</v>
      </c>
      <c r="C7502" s="3">
        <v>44293</v>
      </c>
      <c r="D7502" s="12" t="str" cm="1">
        <f t="array" ref="D7502">_xlfn.SWITCH(WEEKDAY(C7502,2), 1, "Lundi", 2, "Mardi", 3, "Mercredi", 4, "Jeudi", 5, "Vendredi", 6, "Samedi", 7, "Dimanche", "Erreur")</f>
        <v>Mercredi</v>
      </c>
      <c r="E7502" s="2" t="s">
        <v>14</v>
      </c>
      <c r="F7502" s="2" t="s">
        <v>126</v>
      </c>
      <c r="G7502" s="2" t="s">
        <v>127</v>
      </c>
      <c r="H7502" s="4" t="s">
        <v>20</v>
      </c>
      <c r="I7502" s="5">
        <v>29</v>
      </c>
      <c r="J7502" s="6">
        <v>13</v>
      </c>
      <c r="K7502" s="7">
        <v>377</v>
      </c>
      <c r="L7502" s="7">
        <v>199.81</v>
      </c>
      <c r="M7502" s="8">
        <v>0.53</v>
      </c>
      <c r="N7502" s="2" t="s">
        <v>82</v>
      </c>
      <c r="O7502">
        <f t="shared" si="936"/>
        <v>2021</v>
      </c>
      <c r="P7502">
        <f t="shared" si="937"/>
        <v>4</v>
      </c>
      <c r="Q7502" t="str">
        <f t="shared" si="938"/>
        <v>avr</v>
      </c>
      <c r="R7502" t="str">
        <f t="shared" si="939"/>
        <v>Rhode Island</v>
      </c>
      <c r="S7502" t="str">
        <f t="shared" si="940"/>
        <v>2021-04</v>
      </c>
      <c r="T7502">
        <f>IF(AND(COUNTIF(Calculs!$Q$2:$Q$12,$O7502)&gt;0,COUNTIF(Calculs!$S$2:$S$12,$E7502)&gt;0,COUNTIF(Calculs!$U$2:$U$12,$H7502)&gt;0),1,0)</f>
        <v>1</v>
      </c>
      <c r="U7502">
        <f t="shared" si="941"/>
        <v>377</v>
      </c>
      <c r="V7502">
        <f t="shared" si="942"/>
        <v>13</v>
      </c>
      <c r="W7502">
        <f t="shared" si="943"/>
        <v>199.81</v>
      </c>
    </row>
    <row r="7503" spans="1:23" ht="15.75" customHeight="1" x14ac:dyDescent="0.3">
      <c r="A7503" s="2" t="s">
        <v>13</v>
      </c>
      <c r="B7503" s="2">
        <v>1185732</v>
      </c>
      <c r="C7503" s="3">
        <v>44293</v>
      </c>
      <c r="D7503" s="12" t="str" cm="1">
        <f t="array" ref="D7503">_xlfn.SWITCH(WEEKDAY(C7503,2), 1, "Lundi", 2, "Mardi", 3, "Mercredi", 4, "Jeudi", 5, "Vendredi", 6, "Samedi", 7, "Dimanche", "Erreur")</f>
        <v>Mercredi</v>
      </c>
      <c r="E7503" s="2" t="s">
        <v>14</v>
      </c>
      <c r="F7503" s="2" t="s">
        <v>126</v>
      </c>
      <c r="G7503" s="2" t="s">
        <v>127</v>
      </c>
      <c r="H7503" s="4" t="s">
        <v>21</v>
      </c>
      <c r="I7503" s="5">
        <v>44</v>
      </c>
      <c r="J7503" s="6">
        <v>15</v>
      </c>
      <c r="K7503" s="7">
        <v>660</v>
      </c>
      <c r="L7503" s="7">
        <v>264</v>
      </c>
      <c r="M7503" s="8">
        <v>0.4</v>
      </c>
      <c r="N7503" s="2" t="s">
        <v>82</v>
      </c>
      <c r="O7503">
        <f t="shared" si="936"/>
        <v>2021</v>
      </c>
      <c r="P7503">
        <f t="shared" si="937"/>
        <v>4</v>
      </c>
      <c r="Q7503" t="str">
        <f t="shared" si="938"/>
        <v>avr</v>
      </c>
      <c r="R7503" t="str">
        <f t="shared" si="939"/>
        <v>Rhode Island</v>
      </c>
      <c r="S7503" t="str">
        <f t="shared" si="940"/>
        <v>2021-04</v>
      </c>
      <c r="T7503">
        <f>IF(AND(COUNTIF(Calculs!$Q$2:$Q$12,$O7503)&gt;0,COUNTIF(Calculs!$S$2:$S$12,$E7503)&gt;0,COUNTIF(Calculs!$U$2:$U$12,$H7503)&gt;0),1,0)</f>
        <v>1</v>
      </c>
      <c r="U7503">
        <f t="shared" si="941"/>
        <v>660</v>
      </c>
      <c r="V7503">
        <f t="shared" si="942"/>
        <v>15</v>
      </c>
      <c r="W7503">
        <f t="shared" si="943"/>
        <v>264</v>
      </c>
    </row>
    <row r="7504" spans="1:23" ht="15.75" customHeight="1" x14ac:dyDescent="0.3">
      <c r="A7504" s="2" t="s">
        <v>13</v>
      </c>
      <c r="B7504" s="2">
        <v>1185732</v>
      </c>
      <c r="C7504" s="3">
        <v>44293</v>
      </c>
      <c r="D7504" s="12" t="str" cm="1">
        <f t="array" ref="D7504">_xlfn.SWITCH(WEEKDAY(C7504,2), 1, "Lundi", 2, "Mardi", 3, "Mercredi", 4, "Jeudi", 5, "Vendredi", 6, "Samedi", 7, "Dimanche", "Erreur")</f>
        <v>Mercredi</v>
      </c>
      <c r="E7504" s="2" t="s">
        <v>14</v>
      </c>
      <c r="F7504" s="2" t="s">
        <v>126</v>
      </c>
      <c r="G7504" s="2" t="s">
        <v>127</v>
      </c>
      <c r="H7504" s="4" t="s">
        <v>22</v>
      </c>
      <c r="I7504" s="5">
        <v>33</v>
      </c>
      <c r="J7504" s="6">
        <v>50</v>
      </c>
      <c r="K7504" s="7">
        <v>1650</v>
      </c>
      <c r="L7504" s="7">
        <v>858</v>
      </c>
      <c r="M7504" s="8">
        <v>0.52</v>
      </c>
      <c r="N7504" s="2" t="s">
        <v>82</v>
      </c>
      <c r="O7504">
        <f t="shared" si="936"/>
        <v>2021</v>
      </c>
      <c r="P7504">
        <f t="shared" si="937"/>
        <v>4</v>
      </c>
      <c r="Q7504" t="str">
        <f t="shared" si="938"/>
        <v>avr</v>
      </c>
      <c r="R7504" t="str">
        <f t="shared" si="939"/>
        <v>Rhode Island</v>
      </c>
      <c r="S7504" t="str">
        <f t="shared" si="940"/>
        <v>2021-04</v>
      </c>
      <c r="T7504">
        <f>IF(AND(COUNTIF(Calculs!$Q$2:$Q$12,$O7504)&gt;0,COUNTIF(Calculs!$S$2:$S$12,$E7504)&gt;0,COUNTIF(Calculs!$U$2:$U$12,$H7504)&gt;0),1,0)</f>
        <v>1</v>
      </c>
      <c r="U7504">
        <f t="shared" si="941"/>
        <v>1650</v>
      </c>
      <c r="V7504">
        <f t="shared" si="942"/>
        <v>50</v>
      </c>
      <c r="W7504">
        <f t="shared" si="943"/>
        <v>858</v>
      </c>
    </row>
    <row r="7505" spans="1:23" ht="15.75" customHeight="1" x14ac:dyDescent="0.3">
      <c r="A7505" s="2" t="s">
        <v>13</v>
      </c>
      <c r="B7505" s="2">
        <v>1185732</v>
      </c>
      <c r="C7505" s="3">
        <v>44322</v>
      </c>
      <c r="D7505" s="12" t="str" cm="1">
        <f t="array" ref="D7505">_xlfn.SWITCH(WEEKDAY(C7505,2), 1, "Lundi", 2, "Mardi", 3, "Mercredi", 4, "Jeudi", 5, "Vendredi", 6, "Samedi", 7, "Dimanche", "Erreur")</f>
        <v>Jeudi</v>
      </c>
      <c r="E7505" s="2" t="s">
        <v>14</v>
      </c>
      <c r="F7505" s="2" t="s">
        <v>126</v>
      </c>
      <c r="G7505" s="2" t="s">
        <v>127</v>
      </c>
      <c r="H7505" s="4" t="s">
        <v>16</v>
      </c>
      <c r="I7505" s="5">
        <v>49</v>
      </c>
      <c r="J7505" s="6">
        <v>122</v>
      </c>
      <c r="K7505" s="7">
        <v>5978</v>
      </c>
      <c r="L7505" s="7">
        <v>2989</v>
      </c>
      <c r="M7505" s="8">
        <v>0.5</v>
      </c>
      <c r="N7505" s="2" t="s">
        <v>82</v>
      </c>
      <c r="O7505">
        <f t="shared" si="936"/>
        <v>2021</v>
      </c>
      <c r="P7505">
        <f t="shared" si="937"/>
        <v>5</v>
      </c>
      <c r="Q7505" t="str">
        <f t="shared" si="938"/>
        <v>mai</v>
      </c>
      <c r="R7505" t="str">
        <f t="shared" si="939"/>
        <v>Rhode Island</v>
      </c>
      <c r="S7505" t="str">
        <f t="shared" si="940"/>
        <v>2021-05</v>
      </c>
      <c r="T7505">
        <f>IF(AND(COUNTIF(Calculs!$Q$2:$Q$12,$O7505)&gt;0,COUNTIF(Calculs!$S$2:$S$12,$E7505)&gt;0,COUNTIF(Calculs!$U$2:$U$12,$H7505)&gt;0),1,0)</f>
        <v>1</v>
      </c>
      <c r="U7505">
        <f t="shared" si="941"/>
        <v>5978</v>
      </c>
      <c r="V7505">
        <f t="shared" si="942"/>
        <v>122</v>
      </c>
      <c r="W7505">
        <f t="shared" si="943"/>
        <v>2989</v>
      </c>
    </row>
    <row r="7506" spans="1:23" ht="15.75" customHeight="1" x14ac:dyDescent="0.3">
      <c r="A7506" s="2" t="s">
        <v>13</v>
      </c>
      <c r="B7506" s="2">
        <v>1185732</v>
      </c>
      <c r="C7506" s="3">
        <v>44322</v>
      </c>
      <c r="D7506" s="12" t="str" cm="1">
        <f t="array" ref="D7506">_xlfn.SWITCH(WEEKDAY(C7506,2), 1, "Lundi", 2, "Mardi", 3, "Mercredi", 4, "Jeudi", 5, "Vendredi", 6, "Samedi", 7, "Dimanche", "Erreur")</f>
        <v>Jeudi</v>
      </c>
      <c r="E7506" s="2" t="s">
        <v>14</v>
      </c>
      <c r="F7506" s="2" t="s">
        <v>126</v>
      </c>
      <c r="G7506" s="2" t="s">
        <v>127</v>
      </c>
      <c r="H7506" s="4" t="s">
        <v>18</v>
      </c>
      <c r="I7506" s="5">
        <v>43</v>
      </c>
      <c r="J7506" s="6">
        <v>49</v>
      </c>
      <c r="K7506" s="7">
        <v>2107</v>
      </c>
      <c r="L7506" s="7">
        <v>948.14999999999986</v>
      </c>
      <c r="M7506" s="8">
        <v>0.44999999999999996</v>
      </c>
      <c r="N7506" s="2" t="s">
        <v>82</v>
      </c>
      <c r="O7506">
        <f t="shared" si="936"/>
        <v>2021</v>
      </c>
      <c r="P7506">
        <f t="shared" si="937"/>
        <v>5</v>
      </c>
      <c r="Q7506" t="str">
        <f t="shared" si="938"/>
        <v>mai</v>
      </c>
      <c r="R7506" t="str">
        <f t="shared" si="939"/>
        <v>Rhode Island</v>
      </c>
      <c r="S7506" t="str">
        <f t="shared" si="940"/>
        <v>2021-05</v>
      </c>
      <c r="T7506">
        <f>IF(AND(COUNTIF(Calculs!$Q$2:$Q$12,$O7506)&gt;0,COUNTIF(Calculs!$S$2:$S$12,$E7506)&gt;0,COUNTIF(Calculs!$U$2:$U$12,$H7506)&gt;0),1,0)</f>
        <v>1</v>
      </c>
      <c r="U7506">
        <f t="shared" si="941"/>
        <v>2107</v>
      </c>
      <c r="V7506">
        <f t="shared" si="942"/>
        <v>49</v>
      </c>
      <c r="W7506">
        <f t="shared" si="943"/>
        <v>948.14999999999986</v>
      </c>
    </row>
    <row r="7507" spans="1:23" ht="15.75" customHeight="1" x14ac:dyDescent="0.3">
      <c r="A7507" s="2" t="s">
        <v>13</v>
      </c>
      <c r="B7507" s="2">
        <v>1185732</v>
      </c>
      <c r="C7507" s="3">
        <v>44322</v>
      </c>
      <c r="D7507" s="12" t="str" cm="1">
        <f t="array" ref="D7507">_xlfn.SWITCH(WEEKDAY(C7507,2), 1, "Lundi", 2, "Mardi", 3, "Mercredi", 4, "Jeudi", 5, "Vendredi", 6, "Samedi", 7, "Dimanche", "Erreur")</f>
        <v>Jeudi</v>
      </c>
      <c r="E7507" s="2" t="s">
        <v>14</v>
      </c>
      <c r="F7507" s="2" t="s">
        <v>126</v>
      </c>
      <c r="G7507" s="2" t="s">
        <v>127</v>
      </c>
      <c r="H7507" s="4" t="s">
        <v>19</v>
      </c>
      <c r="I7507" s="5">
        <v>39</v>
      </c>
      <c r="J7507" s="6">
        <v>60</v>
      </c>
      <c r="K7507" s="7">
        <v>2340</v>
      </c>
      <c r="L7507" s="7">
        <v>1263.6000000000001</v>
      </c>
      <c r="M7507" s="8">
        <v>0.54</v>
      </c>
      <c r="N7507" s="2" t="s">
        <v>82</v>
      </c>
      <c r="O7507">
        <f t="shared" si="936"/>
        <v>2021</v>
      </c>
      <c r="P7507">
        <f t="shared" si="937"/>
        <v>5</v>
      </c>
      <c r="Q7507" t="str">
        <f t="shared" si="938"/>
        <v>mai</v>
      </c>
      <c r="R7507" t="str">
        <f t="shared" si="939"/>
        <v>Rhode Island</v>
      </c>
      <c r="S7507" t="str">
        <f t="shared" si="940"/>
        <v>2021-05</v>
      </c>
      <c r="T7507">
        <f>IF(AND(COUNTIF(Calculs!$Q$2:$Q$12,$O7507)&gt;0,COUNTIF(Calculs!$S$2:$S$12,$E7507)&gt;0,COUNTIF(Calculs!$U$2:$U$12,$H7507)&gt;0),1,0)</f>
        <v>1</v>
      </c>
      <c r="U7507">
        <f t="shared" si="941"/>
        <v>2340</v>
      </c>
      <c r="V7507">
        <f t="shared" si="942"/>
        <v>60</v>
      </c>
      <c r="W7507">
        <f t="shared" si="943"/>
        <v>1263.6000000000001</v>
      </c>
    </row>
    <row r="7508" spans="1:23" ht="15.75" customHeight="1" x14ac:dyDescent="0.3">
      <c r="A7508" s="2" t="s">
        <v>13</v>
      </c>
      <c r="B7508" s="2">
        <v>1185732</v>
      </c>
      <c r="C7508" s="3">
        <v>44322</v>
      </c>
      <c r="D7508" s="12" t="str" cm="1">
        <f t="array" ref="D7508">_xlfn.SWITCH(WEEKDAY(C7508,2), 1, "Lundi", 2, "Mardi", 3, "Mercredi", 4, "Jeudi", 5, "Vendredi", 6, "Samedi", 7, "Dimanche", "Erreur")</f>
        <v>Jeudi</v>
      </c>
      <c r="E7508" s="2" t="s">
        <v>14</v>
      </c>
      <c r="F7508" s="2" t="s">
        <v>126</v>
      </c>
      <c r="G7508" s="2" t="s">
        <v>127</v>
      </c>
      <c r="H7508" s="4" t="s">
        <v>20</v>
      </c>
      <c r="I7508" s="5">
        <v>39</v>
      </c>
      <c r="J7508" s="6">
        <v>44</v>
      </c>
      <c r="K7508" s="7">
        <v>1716</v>
      </c>
      <c r="L7508" s="7">
        <v>892.32</v>
      </c>
      <c r="M7508" s="8">
        <v>0.52</v>
      </c>
      <c r="N7508" s="2" t="s">
        <v>82</v>
      </c>
      <c r="O7508">
        <f t="shared" si="936"/>
        <v>2021</v>
      </c>
      <c r="P7508">
        <f t="shared" si="937"/>
        <v>5</v>
      </c>
      <c r="Q7508" t="str">
        <f t="shared" si="938"/>
        <v>mai</v>
      </c>
      <c r="R7508" t="str">
        <f t="shared" si="939"/>
        <v>Rhode Island</v>
      </c>
      <c r="S7508" t="str">
        <f t="shared" si="940"/>
        <v>2021-05</v>
      </c>
      <c r="T7508">
        <f>IF(AND(COUNTIF(Calculs!$Q$2:$Q$12,$O7508)&gt;0,COUNTIF(Calculs!$S$2:$S$12,$E7508)&gt;0,COUNTIF(Calculs!$U$2:$U$12,$H7508)&gt;0),1,0)</f>
        <v>1</v>
      </c>
      <c r="U7508">
        <f t="shared" si="941"/>
        <v>1716</v>
      </c>
      <c r="V7508">
        <f t="shared" si="942"/>
        <v>44</v>
      </c>
      <c r="W7508">
        <f t="shared" si="943"/>
        <v>892.32</v>
      </c>
    </row>
    <row r="7509" spans="1:23" ht="15.75" customHeight="1" x14ac:dyDescent="0.3">
      <c r="A7509" s="2" t="s">
        <v>13</v>
      </c>
      <c r="B7509" s="2">
        <v>1185732</v>
      </c>
      <c r="C7509" s="3">
        <v>44322</v>
      </c>
      <c r="D7509" s="12" t="str" cm="1">
        <f t="array" ref="D7509">_xlfn.SWITCH(WEEKDAY(C7509,2), 1, "Lundi", 2, "Mardi", 3, "Mercredi", 4, "Jeudi", 5, "Vendredi", 6, "Samedi", 7, "Dimanche", "Erreur")</f>
        <v>Jeudi</v>
      </c>
      <c r="E7509" s="2" t="s">
        <v>14</v>
      </c>
      <c r="F7509" s="2" t="s">
        <v>126</v>
      </c>
      <c r="G7509" s="2" t="s">
        <v>127</v>
      </c>
      <c r="H7509" s="4" t="s">
        <v>21</v>
      </c>
      <c r="I7509" s="5">
        <v>49</v>
      </c>
      <c r="J7509" s="6">
        <v>46</v>
      </c>
      <c r="K7509" s="7">
        <v>2254</v>
      </c>
      <c r="L7509" s="7">
        <v>901.6</v>
      </c>
      <c r="M7509" s="8">
        <v>0.4</v>
      </c>
      <c r="N7509" s="2" t="s">
        <v>82</v>
      </c>
      <c r="O7509">
        <f t="shared" si="936"/>
        <v>2021</v>
      </c>
      <c r="P7509">
        <f t="shared" si="937"/>
        <v>5</v>
      </c>
      <c r="Q7509" t="str">
        <f t="shared" si="938"/>
        <v>mai</v>
      </c>
      <c r="R7509" t="str">
        <f t="shared" si="939"/>
        <v>Rhode Island</v>
      </c>
      <c r="S7509" t="str">
        <f t="shared" si="940"/>
        <v>2021-05</v>
      </c>
      <c r="T7509">
        <f>IF(AND(COUNTIF(Calculs!$Q$2:$Q$12,$O7509)&gt;0,COUNTIF(Calculs!$S$2:$S$12,$E7509)&gt;0,COUNTIF(Calculs!$U$2:$U$12,$H7509)&gt;0),1,0)</f>
        <v>1</v>
      </c>
      <c r="U7509">
        <f t="shared" si="941"/>
        <v>2254</v>
      </c>
      <c r="V7509">
        <f t="shared" si="942"/>
        <v>46</v>
      </c>
      <c r="W7509">
        <f t="shared" si="943"/>
        <v>901.6</v>
      </c>
    </row>
    <row r="7510" spans="1:23" ht="15.75" customHeight="1" x14ac:dyDescent="0.3">
      <c r="A7510" s="2" t="s">
        <v>13</v>
      </c>
      <c r="B7510" s="2">
        <v>1185732</v>
      </c>
      <c r="C7510" s="3">
        <v>44322</v>
      </c>
      <c r="D7510" s="12" t="str" cm="1">
        <f t="array" ref="D7510">_xlfn.SWITCH(WEEKDAY(C7510,2), 1, "Lundi", 2, "Mardi", 3, "Mercredi", 4, "Jeudi", 5, "Vendredi", 6, "Samedi", 7, "Dimanche", "Erreur")</f>
        <v>Jeudi</v>
      </c>
      <c r="E7510" s="2" t="s">
        <v>14</v>
      </c>
      <c r="F7510" s="2" t="s">
        <v>126</v>
      </c>
      <c r="G7510" s="2" t="s">
        <v>127</v>
      </c>
      <c r="H7510" s="4" t="s">
        <v>22</v>
      </c>
      <c r="I7510" s="5">
        <v>52</v>
      </c>
      <c r="J7510" s="6">
        <v>81</v>
      </c>
      <c r="K7510" s="7">
        <v>4212</v>
      </c>
      <c r="L7510" s="7">
        <v>2232.36</v>
      </c>
      <c r="M7510" s="8">
        <v>0.53</v>
      </c>
      <c r="N7510" s="2" t="s">
        <v>82</v>
      </c>
      <c r="O7510">
        <f t="shared" si="936"/>
        <v>2021</v>
      </c>
      <c r="P7510">
        <f t="shared" si="937"/>
        <v>5</v>
      </c>
      <c r="Q7510" t="str">
        <f t="shared" si="938"/>
        <v>mai</v>
      </c>
      <c r="R7510" t="str">
        <f t="shared" si="939"/>
        <v>Rhode Island</v>
      </c>
      <c r="S7510" t="str">
        <f t="shared" si="940"/>
        <v>2021-05</v>
      </c>
      <c r="T7510">
        <f>IF(AND(COUNTIF(Calculs!$Q$2:$Q$12,$O7510)&gt;0,COUNTIF(Calculs!$S$2:$S$12,$E7510)&gt;0,COUNTIF(Calculs!$U$2:$U$12,$H7510)&gt;0),1,0)</f>
        <v>1</v>
      </c>
      <c r="U7510">
        <f t="shared" si="941"/>
        <v>4212</v>
      </c>
      <c r="V7510">
        <f t="shared" si="942"/>
        <v>81</v>
      </c>
      <c r="W7510">
        <f t="shared" si="943"/>
        <v>2232.36</v>
      </c>
    </row>
    <row r="7511" spans="1:23" ht="15.75" customHeight="1" x14ac:dyDescent="0.3">
      <c r="A7511" s="2" t="s">
        <v>13</v>
      </c>
      <c r="B7511" s="2">
        <v>1185732</v>
      </c>
      <c r="C7511" s="3">
        <v>44355</v>
      </c>
      <c r="D7511" s="12" t="str" cm="1">
        <f t="array" ref="D7511">_xlfn.SWITCH(WEEKDAY(C7511,2), 1, "Lundi", 2, "Mardi", 3, "Mercredi", 4, "Jeudi", 5, "Vendredi", 6, "Samedi", 7, "Dimanche", "Erreur")</f>
        <v>Mardi</v>
      </c>
      <c r="E7511" s="2" t="s">
        <v>14</v>
      </c>
      <c r="F7511" s="2" t="s">
        <v>126</v>
      </c>
      <c r="G7511" s="2" t="s">
        <v>127</v>
      </c>
      <c r="H7511" s="4" t="s">
        <v>16</v>
      </c>
      <c r="I7511" s="5">
        <v>47</v>
      </c>
      <c r="J7511" s="6">
        <v>138</v>
      </c>
      <c r="K7511" s="7">
        <v>6486</v>
      </c>
      <c r="L7511" s="7">
        <v>2918.7</v>
      </c>
      <c r="M7511" s="8">
        <v>0.44999999999999996</v>
      </c>
      <c r="N7511" s="2" t="s">
        <v>82</v>
      </c>
      <c r="O7511">
        <f t="shared" si="936"/>
        <v>2021</v>
      </c>
      <c r="P7511">
        <f t="shared" si="937"/>
        <v>6</v>
      </c>
      <c r="Q7511" t="str">
        <f t="shared" si="938"/>
        <v>juin</v>
      </c>
      <c r="R7511" t="str">
        <f t="shared" si="939"/>
        <v>Rhode Island</v>
      </c>
      <c r="S7511" t="str">
        <f t="shared" si="940"/>
        <v>2021-06</v>
      </c>
      <c r="T7511">
        <f>IF(AND(COUNTIF(Calculs!$Q$2:$Q$12,$O7511)&gt;0,COUNTIF(Calculs!$S$2:$S$12,$E7511)&gt;0,COUNTIF(Calculs!$U$2:$U$12,$H7511)&gt;0),1,0)</f>
        <v>1</v>
      </c>
      <c r="U7511">
        <f t="shared" si="941"/>
        <v>6486</v>
      </c>
      <c r="V7511">
        <f t="shared" si="942"/>
        <v>138</v>
      </c>
      <c r="W7511">
        <f t="shared" si="943"/>
        <v>2918.7</v>
      </c>
    </row>
    <row r="7512" spans="1:23" ht="15.75" customHeight="1" x14ac:dyDescent="0.3">
      <c r="A7512" s="2" t="s">
        <v>13</v>
      </c>
      <c r="B7512" s="2">
        <v>1185732</v>
      </c>
      <c r="C7512" s="3">
        <v>44355</v>
      </c>
      <c r="D7512" s="12" t="str" cm="1">
        <f t="array" ref="D7512">_xlfn.SWITCH(WEEKDAY(C7512,2), 1, "Lundi", 2, "Mardi", 3, "Mercredi", 4, "Jeudi", 5, "Vendredi", 6, "Samedi", 7, "Dimanche", "Erreur")</f>
        <v>Mardi</v>
      </c>
      <c r="E7512" s="2" t="s">
        <v>14</v>
      </c>
      <c r="F7512" s="2" t="s">
        <v>126</v>
      </c>
      <c r="G7512" s="2" t="s">
        <v>127</v>
      </c>
      <c r="H7512" s="4" t="s">
        <v>18</v>
      </c>
      <c r="I7512" s="5">
        <v>41</v>
      </c>
      <c r="J7512" s="6">
        <v>90</v>
      </c>
      <c r="K7512" s="7">
        <v>3690</v>
      </c>
      <c r="L7512" s="7">
        <v>1808.1</v>
      </c>
      <c r="M7512" s="8">
        <v>0.49</v>
      </c>
      <c r="N7512" s="2" t="s">
        <v>82</v>
      </c>
      <c r="O7512">
        <f t="shared" si="936"/>
        <v>2021</v>
      </c>
      <c r="P7512">
        <f t="shared" si="937"/>
        <v>6</v>
      </c>
      <c r="Q7512" t="str">
        <f t="shared" si="938"/>
        <v>juin</v>
      </c>
      <c r="R7512" t="str">
        <f t="shared" si="939"/>
        <v>Rhode Island</v>
      </c>
      <c r="S7512" t="str">
        <f t="shared" si="940"/>
        <v>2021-06</v>
      </c>
      <c r="T7512">
        <f>IF(AND(COUNTIF(Calculs!$Q$2:$Q$12,$O7512)&gt;0,COUNTIF(Calculs!$S$2:$S$12,$E7512)&gt;0,COUNTIF(Calculs!$U$2:$U$12,$H7512)&gt;0),1,0)</f>
        <v>1</v>
      </c>
      <c r="U7512">
        <f t="shared" si="941"/>
        <v>3690</v>
      </c>
      <c r="V7512">
        <f t="shared" si="942"/>
        <v>90</v>
      </c>
      <c r="W7512">
        <f t="shared" si="943"/>
        <v>1808.1</v>
      </c>
    </row>
    <row r="7513" spans="1:23" ht="15.75" customHeight="1" x14ac:dyDescent="0.3">
      <c r="A7513" s="2" t="s">
        <v>13</v>
      </c>
      <c r="B7513" s="2">
        <v>1185732</v>
      </c>
      <c r="C7513" s="3">
        <v>44355</v>
      </c>
      <c r="D7513" s="12" t="str" cm="1">
        <f t="array" ref="D7513">_xlfn.SWITCH(WEEKDAY(C7513,2), 1, "Lundi", 2, "Mardi", 3, "Mercredi", 4, "Jeudi", 5, "Vendredi", 6, "Samedi", 7, "Dimanche", "Erreur")</f>
        <v>Mardi</v>
      </c>
      <c r="E7513" s="2" t="s">
        <v>14</v>
      </c>
      <c r="F7513" s="2" t="s">
        <v>126</v>
      </c>
      <c r="G7513" s="2" t="s">
        <v>127</v>
      </c>
      <c r="H7513" s="4" t="s">
        <v>19</v>
      </c>
      <c r="I7513" s="5">
        <v>39</v>
      </c>
      <c r="J7513" s="6">
        <v>65</v>
      </c>
      <c r="K7513" s="7">
        <v>2535</v>
      </c>
      <c r="L7513" s="7">
        <v>1394.25</v>
      </c>
      <c r="M7513" s="8">
        <v>0.55000000000000004</v>
      </c>
      <c r="N7513" s="2" t="s">
        <v>82</v>
      </c>
      <c r="O7513">
        <f t="shared" si="936"/>
        <v>2021</v>
      </c>
      <c r="P7513">
        <f t="shared" si="937"/>
        <v>6</v>
      </c>
      <c r="Q7513" t="str">
        <f t="shared" si="938"/>
        <v>juin</v>
      </c>
      <c r="R7513" t="str">
        <f t="shared" si="939"/>
        <v>Rhode Island</v>
      </c>
      <c r="S7513" t="str">
        <f t="shared" si="940"/>
        <v>2021-06</v>
      </c>
      <c r="T7513">
        <f>IF(AND(COUNTIF(Calculs!$Q$2:$Q$12,$O7513)&gt;0,COUNTIF(Calculs!$S$2:$S$12,$E7513)&gt;0,COUNTIF(Calculs!$U$2:$U$12,$H7513)&gt;0),1,0)</f>
        <v>1</v>
      </c>
      <c r="U7513">
        <f t="shared" si="941"/>
        <v>2535</v>
      </c>
      <c r="V7513">
        <f t="shared" si="942"/>
        <v>65</v>
      </c>
      <c r="W7513">
        <f t="shared" si="943"/>
        <v>1394.25</v>
      </c>
    </row>
    <row r="7514" spans="1:23" ht="15.75" customHeight="1" x14ac:dyDescent="0.3">
      <c r="A7514" s="2" t="s">
        <v>13</v>
      </c>
      <c r="B7514" s="2">
        <v>1185732</v>
      </c>
      <c r="C7514" s="3">
        <v>44355</v>
      </c>
      <c r="D7514" s="12" t="str" cm="1">
        <f t="array" ref="D7514">_xlfn.SWITCH(WEEKDAY(C7514,2), 1, "Lundi", 2, "Mardi", 3, "Mercredi", 4, "Jeudi", 5, "Vendredi", 6, "Samedi", 7, "Dimanche", "Erreur")</f>
        <v>Mardi</v>
      </c>
      <c r="E7514" s="2" t="s">
        <v>14</v>
      </c>
      <c r="F7514" s="2" t="s">
        <v>126</v>
      </c>
      <c r="G7514" s="2" t="s">
        <v>127</v>
      </c>
      <c r="H7514" s="4" t="s">
        <v>20</v>
      </c>
      <c r="I7514" s="5">
        <v>39</v>
      </c>
      <c r="J7514" s="6">
        <v>60</v>
      </c>
      <c r="K7514" s="7">
        <v>2340</v>
      </c>
      <c r="L7514" s="7">
        <v>1263.6000000000001</v>
      </c>
      <c r="M7514" s="8">
        <v>0.54</v>
      </c>
      <c r="N7514" s="2" t="s">
        <v>82</v>
      </c>
      <c r="O7514">
        <f t="shared" si="936"/>
        <v>2021</v>
      </c>
      <c r="P7514">
        <f t="shared" si="937"/>
        <v>6</v>
      </c>
      <c r="Q7514" t="str">
        <f t="shared" si="938"/>
        <v>juin</v>
      </c>
      <c r="R7514" t="str">
        <f t="shared" si="939"/>
        <v>Rhode Island</v>
      </c>
      <c r="S7514" t="str">
        <f t="shared" si="940"/>
        <v>2021-06</v>
      </c>
      <c r="T7514">
        <f>IF(AND(COUNTIF(Calculs!$Q$2:$Q$12,$O7514)&gt;0,COUNTIF(Calculs!$S$2:$S$12,$E7514)&gt;0,COUNTIF(Calculs!$U$2:$U$12,$H7514)&gt;0),1,0)</f>
        <v>1</v>
      </c>
      <c r="U7514">
        <f t="shared" si="941"/>
        <v>2340</v>
      </c>
      <c r="V7514">
        <f t="shared" si="942"/>
        <v>60</v>
      </c>
      <c r="W7514">
        <f t="shared" si="943"/>
        <v>1263.6000000000001</v>
      </c>
    </row>
    <row r="7515" spans="1:23" ht="15.75" customHeight="1" x14ac:dyDescent="0.3">
      <c r="A7515" s="2" t="s">
        <v>13</v>
      </c>
      <c r="B7515" s="2">
        <v>1185732</v>
      </c>
      <c r="C7515" s="3">
        <v>44355</v>
      </c>
      <c r="D7515" s="12" t="str" cm="1">
        <f t="array" ref="D7515">_xlfn.SWITCH(WEEKDAY(C7515,2), 1, "Lundi", 2, "Mardi", 3, "Mercredi", 4, "Jeudi", 5, "Vendredi", 6, "Samedi", 7, "Dimanche", "Erreur")</f>
        <v>Mardi</v>
      </c>
      <c r="E7515" s="2" t="s">
        <v>14</v>
      </c>
      <c r="F7515" s="2" t="s">
        <v>126</v>
      </c>
      <c r="G7515" s="2" t="s">
        <v>127</v>
      </c>
      <c r="H7515" s="4" t="s">
        <v>21</v>
      </c>
      <c r="I7515" s="5">
        <v>48</v>
      </c>
      <c r="J7515" s="6">
        <v>58</v>
      </c>
      <c r="K7515" s="7">
        <v>2784</v>
      </c>
      <c r="L7515" s="7">
        <v>1141.4399999999998</v>
      </c>
      <c r="M7515" s="8">
        <v>0.41</v>
      </c>
      <c r="N7515" s="2" t="s">
        <v>82</v>
      </c>
      <c r="O7515">
        <f t="shared" si="936"/>
        <v>2021</v>
      </c>
      <c r="P7515">
        <f t="shared" si="937"/>
        <v>6</v>
      </c>
      <c r="Q7515" t="str">
        <f t="shared" si="938"/>
        <v>juin</v>
      </c>
      <c r="R7515" t="str">
        <f t="shared" si="939"/>
        <v>Rhode Island</v>
      </c>
      <c r="S7515" t="str">
        <f t="shared" si="940"/>
        <v>2021-06</v>
      </c>
      <c r="T7515">
        <f>IF(AND(COUNTIF(Calculs!$Q$2:$Q$12,$O7515)&gt;0,COUNTIF(Calculs!$S$2:$S$12,$E7515)&gt;0,COUNTIF(Calculs!$U$2:$U$12,$H7515)&gt;0),1,0)</f>
        <v>1</v>
      </c>
      <c r="U7515">
        <f t="shared" si="941"/>
        <v>2784</v>
      </c>
      <c r="V7515">
        <f t="shared" si="942"/>
        <v>58</v>
      </c>
      <c r="W7515">
        <f t="shared" si="943"/>
        <v>1141.4399999999998</v>
      </c>
    </row>
    <row r="7516" spans="1:23" ht="15.75" customHeight="1" x14ac:dyDescent="0.3">
      <c r="A7516" s="2" t="s">
        <v>13</v>
      </c>
      <c r="B7516" s="2">
        <v>1185732</v>
      </c>
      <c r="C7516" s="3">
        <v>44355</v>
      </c>
      <c r="D7516" s="12" t="str" cm="1">
        <f t="array" ref="D7516">_xlfn.SWITCH(WEEKDAY(C7516,2), 1, "Lundi", 2, "Mardi", 3, "Mercredi", 4, "Jeudi", 5, "Vendredi", 6, "Samedi", 7, "Dimanche", "Erreur")</f>
        <v>Mardi</v>
      </c>
      <c r="E7516" s="2" t="s">
        <v>14</v>
      </c>
      <c r="F7516" s="2" t="s">
        <v>126</v>
      </c>
      <c r="G7516" s="2" t="s">
        <v>127</v>
      </c>
      <c r="H7516" s="4" t="s">
        <v>22</v>
      </c>
      <c r="I7516" s="5">
        <v>51</v>
      </c>
      <c r="J7516" s="6">
        <v>88</v>
      </c>
      <c r="K7516" s="7">
        <v>4488</v>
      </c>
      <c r="L7516" s="7">
        <v>2288.88</v>
      </c>
      <c r="M7516" s="8">
        <v>0.51</v>
      </c>
      <c r="N7516" s="2" t="s">
        <v>82</v>
      </c>
      <c r="O7516">
        <f t="shared" si="936"/>
        <v>2021</v>
      </c>
      <c r="P7516">
        <f t="shared" si="937"/>
        <v>6</v>
      </c>
      <c r="Q7516" t="str">
        <f t="shared" si="938"/>
        <v>juin</v>
      </c>
      <c r="R7516" t="str">
        <f t="shared" si="939"/>
        <v>Rhode Island</v>
      </c>
      <c r="S7516" t="str">
        <f t="shared" si="940"/>
        <v>2021-06</v>
      </c>
      <c r="T7516">
        <f>IF(AND(COUNTIF(Calculs!$Q$2:$Q$12,$O7516)&gt;0,COUNTIF(Calculs!$S$2:$S$12,$E7516)&gt;0,COUNTIF(Calculs!$U$2:$U$12,$H7516)&gt;0),1,0)</f>
        <v>1</v>
      </c>
      <c r="U7516">
        <f t="shared" si="941"/>
        <v>4488</v>
      </c>
      <c r="V7516">
        <f t="shared" si="942"/>
        <v>88</v>
      </c>
      <c r="W7516">
        <f t="shared" si="943"/>
        <v>2288.88</v>
      </c>
    </row>
    <row r="7517" spans="1:23" ht="15.75" customHeight="1" x14ac:dyDescent="0.3">
      <c r="A7517" s="2" t="s">
        <v>13</v>
      </c>
      <c r="B7517" s="2">
        <v>1185732</v>
      </c>
      <c r="C7517" s="3">
        <v>44383</v>
      </c>
      <c r="D7517" s="12" t="str" cm="1">
        <f t="array" ref="D7517">_xlfn.SWITCH(WEEKDAY(C7517,2), 1, "Lundi", 2, "Mardi", 3, "Mercredi", 4, "Jeudi", 5, "Vendredi", 6, "Samedi", 7, "Dimanche", "Erreur")</f>
        <v>Mardi</v>
      </c>
      <c r="E7517" s="2" t="s">
        <v>14</v>
      </c>
      <c r="F7517" s="2" t="s">
        <v>126</v>
      </c>
      <c r="G7517" s="2" t="s">
        <v>127</v>
      </c>
      <c r="H7517" s="4" t="s">
        <v>16</v>
      </c>
      <c r="I7517" s="5">
        <v>46</v>
      </c>
      <c r="J7517" s="6">
        <v>167</v>
      </c>
      <c r="K7517" s="7">
        <v>7682</v>
      </c>
      <c r="L7517" s="7">
        <v>3456.8999999999996</v>
      </c>
      <c r="M7517" s="8">
        <v>0.44999999999999996</v>
      </c>
      <c r="N7517" s="2" t="s">
        <v>82</v>
      </c>
      <c r="O7517">
        <f t="shared" si="936"/>
        <v>2021</v>
      </c>
      <c r="P7517">
        <f t="shared" si="937"/>
        <v>7</v>
      </c>
      <c r="Q7517" t="str">
        <f t="shared" si="938"/>
        <v>juil</v>
      </c>
      <c r="R7517" t="str">
        <f t="shared" si="939"/>
        <v>Rhode Island</v>
      </c>
      <c r="S7517" t="str">
        <f t="shared" si="940"/>
        <v>2021-07</v>
      </c>
      <c r="T7517">
        <f>IF(AND(COUNTIF(Calculs!$Q$2:$Q$12,$O7517)&gt;0,COUNTIF(Calculs!$S$2:$S$12,$E7517)&gt;0,COUNTIF(Calculs!$U$2:$U$12,$H7517)&gt;0),1,0)</f>
        <v>1</v>
      </c>
      <c r="U7517">
        <f t="shared" si="941"/>
        <v>7682</v>
      </c>
      <c r="V7517">
        <f t="shared" si="942"/>
        <v>167</v>
      </c>
      <c r="W7517">
        <f t="shared" si="943"/>
        <v>3456.8999999999996</v>
      </c>
    </row>
    <row r="7518" spans="1:23" ht="15.75" customHeight="1" x14ac:dyDescent="0.3">
      <c r="A7518" s="2" t="s">
        <v>13</v>
      </c>
      <c r="B7518" s="2">
        <v>1185732</v>
      </c>
      <c r="C7518" s="3">
        <v>44383</v>
      </c>
      <c r="D7518" s="12" t="str" cm="1">
        <f t="array" ref="D7518">_xlfn.SWITCH(WEEKDAY(C7518,2), 1, "Lundi", 2, "Mardi", 3, "Mercredi", 4, "Jeudi", 5, "Vendredi", 6, "Samedi", 7, "Dimanche", "Erreur")</f>
        <v>Mardi</v>
      </c>
      <c r="E7518" s="2" t="s">
        <v>14</v>
      </c>
      <c r="F7518" s="2" t="s">
        <v>126</v>
      </c>
      <c r="G7518" s="2" t="s">
        <v>127</v>
      </c>
      <c r="H7518" s="4" t="s">
        <v>18</v>
      </c>
      <c r="I7518" s="5">
        <v>41</v>
      </c>
      <c r="J7518" s="6">
        <v>81</v>
      </c>
      <c r="K7518" s="7">
        <v>3321</v>
      </c>
      <c r="L7518" s="7">
        <v>1660.5</v>
      </c>
      <c r="M7518" s="8">
        <v>0.5</v>
      </c>
      <c r="N7518" s="2" t="s">
        <v>82</v>
      </c>
      <c r="O7518">
        <f t="shared" si="936"/>
        <v>2021</v>
      </c>
      <c r="P7518">
        <f t="shared" si="937"/>
        <v>7</v>
      </c>
      <c r="Q7518" t="str">
        <f t="shared" si="938"/>
        <v>juil</v>
      </c>
      <c r="R7518" t="str">
        <f t="shared" si="939"/>
        <v>Rhode Island</v>
      </c>
      <c r="S7518" t="str">
        <f t="shared" si="940"/>
        <v>2021-07</v>
      </c>
      <c r="T7518">
        <f>IF(AND(COUNTIF(Calculs!$Q$2:$Q$12,$O7518)&gt;0,COUNTIF(Calculs!$S$2:$S$12,$E7518)&gt;0,COUNTIF(Calculs!$U$2:$U$12,$H7518)&gt;0),1,0)</f>
        <v>1</v>
      </c>
      <c r="U7518">
        <f t="shared" si="941"/>
        <v>3321</v>
      </c>
      <c r="V7518">
        <f t="shared" si="942"/>
        <v>81</v>
      </c>
      <c r="W7518">
        <f t="shared" si="943"/>
        <v>1660.5</v>
      </c>
    </row>
    <row r="7519" spans="1:23" ht="15.75" customHeight="1" x14ac:dyDescent="0.3">
      <c r="A7519" s="2" t="s">
        <v>13</v>
      </c>
      <c r="B7519" s="2">
        <v>1185732</v>
      </c>
      <c r="C7519" s="3">
        <v>44383</v>
      </c>
      <c r="D7519" s="12" t="str" cm="1">
        <f t="array" ref="D7519">_xlfn.SWITCH(WEEKDAY(C7519,2), 1, "Lundi", 2, "Mardi", 3, "Mercredi", 4, "Jeudi", 5, "Vendredi", 6, "Samedi", 7, "Dimanche", "Erreur")</f>
        <v>Mardi</v>
      </c>
      <c r="E7519" s="2" t="s">
        <v>14</v>
      </c>
      <c r="F7519" s="2" t="s">
        <v>126</v>
      </c>
      <c r="G7519" s="2" t="s">
        <v>127</v>
      </c>
      <c r="H7519" s="4" t="s">
        <v>19</v>
      </c>
      <c r="I7519" s="5">
        <v>37</v>
      </c>
      <c r="J7519" s="6">
        <v>65</v>
      </c>
      <c r="K7519" s="7">
        <v>2405</v>
      </c>
      <c r="L7519" s="7">
        <v>1250.6000000000001</v>
      </c>
      <c r="M7519" s="8">
        <v>0.52</v>
      </c>
      <c r="N7519" s="2" t="s">
        <v>82</v>
      </c>
      <c r="O7519">
        <f t="shared" si="936"/>
        <v>2021</v>
      </c>
      <c r="P7519">
        <f t="shared" si="937"/>
        <v>7</v>
      </c>
      <c r="Q7519" t="str">
        <f t="shared" si="938"/>
        <v>juil</v>
      </c>
      <c r="R7519" t="str">
        <f t="shared" si="939"/>
        <v>Rhode Island</v>
      </c>
      <c r="S7519" t="str">
        <f t="shared" si="940"/>
        <v>2021-07</v>
      </c>
      <c r="T7519">
        <f>IF(AND(COUNTIF(Calculs!$Q$2:$Q$12,$O7519)&gt;0,COUNTIF(Calculs!$S$2:$S$12,$E7519)&gt;0,COUNTIF(Calculs!$U$2:$U$12,$H7519)&gt;0),1,0)</f>
        <v>1</v>
      </c>
      <c r="U7519">
        <f t="shared" si="941"/>
        <v>2405</v>
      </c>
      <c r="V7519">
        <f t="shared" si="942"/>
        <v>65</v>
      </c>
      <c r="W7519">
        <f t="shared" si="943"/>
        <v>1250.6000000000001</v>
      </c>
    </row>
    <row r="7520" spans="1:23" ht="15.75" customHeight="1" x14ac:dyDescent="0.3">
      <c r="A7520" s="2" t="s">
        <v>13</v>
      </c>
      <c r="B7520" s="2">
        <v>1185732</v>
      </c>
      <c r="C7520" s="3">
        <v>44383</v>
      </c>
      <c r="D7520" s="12" t="str" cm="1">
        <f t="array" ref="D7520">_xlfn.SWITCH(WEEKDAY(C7520,2), 1, "Lundi", 2, "Mardi", 3, "Mercredi", 4, "Jeudi", 5, "Vendredi", 6, "Samedi", 7, "Dimanche", "Erreur")</f>
        <v>Mardi</v>
      </c>
      <c r="E7520" s="2" t="s">
        <v>14</v>
      </c>
      <c r="F7520" s="2" t="s">
        <v>126</v>
      </c>
      <c r="G7520" s="2" t="s">
        <v>127</v>
      </c>
      <c r="H7520" s="4" t="s">
        <v>20</v>
      </c>
      <c r="I7520" s="5">
        <v>37</v>
      </c>
      <c r="J7520" s="6">
        <v>58</v>
      </c>
      <c r="K7520" s="7">
        <v>2146</v>
      </c>
      <c r="L7520" s="7">
        <v>1115.92</v>
      </c>
      <c r="M7520" s="8">
        <v>0.52</v>
      </c>
      <c r="N7520" s="2" t="s">
        <v>82</v>
      </c>
      <c r="O7520">
        <f t="shared" si="936"/>
        <v>2021</v>
      </c>
      <c r="P7520">
        <f t="shared" si="937"/>
        <v>7</v>
      </c>
      <c r="Q7520" t="str">
        <f t="shared" si="938"/>
        <v>juil</v>
      </c>
      <c r="R7520" t="str">
        <f t="shared" si="939"/>
        <v>Rhode Island</v>
      </c>
      <c r="S7520" t="str">
        <f t="shared" si="940"/>
        <v>2021-07</v>
      </c>
      <c r="T7520">
        <f>IF(AND(COUNTIF(Calculs!$Q$2:$Q$12,$O7520)&gt;0,COUNTIF(Calculs!$S$2:$S$12,$E7520)&gt;0,COUNTIF(Calculs!$U$2:$U$12,$H7520)&gt;0),1,0)</f>
        <v>1</v>
      </c>
      <c r="U7520">
        <f t="shared" si="941"/>
        <v>2146</v>
      </c>
      <c r="V7520">
        <f t="shared" si="942"/>
        <v>58</v>
      </c>
      <c r="W7520">
        <f t="shared" si="943"/>
        <v>1115.92</v>
      </c>
    </row>
    <row r="7521" spans="1:23" ht="15.75" customHeight="1" x14ac:dyDescent="0.3">
      <c r="A7521" s="2" t="s">
        <v>13</v>
      </c>
      <c r="B7521" s="2">
        <v>1185732</v>
      </c>
      <c r="C7521" s="3">
        <v>44383</v>
      </c>
      <c r="D7521" s="12" t="str" cm="1">
        <f t="array" ref="D7521">_xlfn.SWITCH(WEEKDAY(C7521,2), 1, "Lundi", 2, "Mardi", 3, "Mercredi", 4, "Jeudi", 5, "Vendredi", 6, "Samedi", 7, "Dimanche", "Erreur")</f>
        <v>Mardi</v>
      </c>
      <c r="E7521" s="2" t="s">
        <v>14</v>
      </c>
      <c r="F7521" s="2" t="s">
        <v>126</v>
      </c>
      <c r="G7521" s="2" t="s">
        <v>127</v>
      </c>
      <c r="H7521" s="4" t="s">
        <v>21</v>
      </c>
      <c r="I7521" s="5">
        <v>47</v>
      </c>
      <c r="J7521" s="6">
        <v>63</v>
      </c>
      <c r="K7521" s="7">
        <v>2961</v>
      </c>
      <c r="L7521" s="7">
        <v>1184.4000000000001</v>
      </c>
      <c r="M7521" s="8">
        <v>0.4</v>
      </c>
      <c r="N7521" s="2" t="s">
        <v>82</v>
      </c>
      <c r="O7521">
        <f t="shared" si="936"/>
        <v>2021</v>
      </c>
      <c r="P7521">
        <f t="shared" si="937"/>
        <v>7</v>
      </c>
      <c r="Q7521" t="str">
        <f t="shared" si="938"/>
        <v>juil</v>
      </c>
      <c r="R7521" t="str">
        <f t="shared" si="939"/>
        <v>Rhode Island</v>
      </c>
      <c r="S7521" t="str">
        <f t="shared" si="940"/>
        <v>2021-07</v>
      </c>
      <c r="T7521">
        <f>IF(AND(COUNTIF(Calculs!$Q$2:$Q$12,$O7521)&gt;0,COUNTIF(Calculs!$S$2:$S$12,$E7521)&gt;0,COUNTIF(Calculs!$U$2:$U$12,$H7521)&gt;0),1,0)</f>
        <v>1</v>
      </c>
      <c r="U7521">
        <f t="shared" si="941"/>
        <v>2961</v>
      </c>
      <c r="V7521">
        <f t="shared" si="942"/>
        <v>63</v>
      </c>
      <c r="W7521">
        <f t="shared" si="943"/>
        <v>1184.4000000000001</v>
      </c>
    </row>
    <row r="7522" spans="1:23" ht="15.75" customHeight="1" x14ac:dyDescent="0.3">
      <c r="A7522" s="2" t="s">
        <v>13</v>
      </c>
      <c r="B7522" s="2">
        <v>1185732</v>
      </c>
      <c r="C7522" s="3">
        <v>44383</v>
      </c>
      <c r="D7522" s="12" t="str" cm="1">
        <f t="array" ref="D7522">_xlfn.SWITCH(WEEKDAY(C7522,2), 1, "Lundi", 2, "Mardi", 3, "Mercredi", 4, "Jeudi", 5, "Vendredi", 6, "Samedi", 7, "Dimanche", "Erreur")</f>
        <v>Mardi</v>
      </c>
      <c r="E7522" s="2" t="s">
        <v>14</v>
      </c>
      <c r="F7522" s="2" t="s">
        <v>126</v>
      </c>
      <c r="G7522" s="2" t="s">
        <v>127</v>
      </c>
      <c r="H7522" s="4" t="s">
        <v>22</v>
      </c>
      <c r="I7522" s="5">
        <v>50</v>
      </c>
      <c r="J7522" s="6">
        <v>116</v>
      </c>
      <c r="K7522" s="7">
        <v>5800</v>
      </c>
      <c r="L7522" s="7">
        <v>2900</v>
      </c>
      <c r="M7522" s="8">
        <v>0.5</v>
      </c>
      <c r="N7522" s="2" t="s">
        <v>82</v>
      </c>
      <c r="O7522">
        <f t="shared" si="936"/>
        <v>2021</v>
      </c>
      <c r="P7522">
        <f t="shared" si="937"/>
        <v>7</v>
      </c>
      <c r="Q7522" t="str">
        <f t="shared" si="938"/>
        <v>juil</v>
      </c>
      <c r="R7522" t="str">
        <f t="shared" si="939"/>
        <v>Rhode Island</v>
      </c>
      <c r="S7522" t="str">
        <f t="shared" si="940"/>
        <v>2021-07</v>
      </c>
      <c r="T7522">
        <f>IF(AND(COUNTIF(Calculs!$Q$2:$Q$12,$O7522)&gt;0,COUNTIF(Calculs!$S$2:$S$12,$E7522)&gt;0,COUNTIF(Calculs!$U$2:$U$12,$H7522)&gt;0),1,0)</f>
        <v>1</v>
      </c>
      <c r="U7522">
        <f t="shared" si="941"/>
        <v>5800</v>
      </c>
      <c r="V7522">
        <f t="shared" si="942"/>
        <v>116</v>
      </c>
      <c r="W7522">
        <f t="shared" si="943"/>
        <v>2900</v>
      </c>
    </row>
    <row r="7523" spans="1:23" ht="15.75" customHeight="1" x14ac:dyDescent="0.3">
      <c r="A7523" s="2" t="s">
        <v>13</v>
      </c>
      <c r="B7523" s="2">
        <v>1185732</v>
      </c>
      <c r="C7523" s="3">
        <v>44415</v>
      </c>
      <c r="D7523" s="12" t="str" cm="1">
        <f t="array" ref="D7523">_xlfn.SWITCH(WEEKDAY(C7523,2), 1, "Lundi", 2, "Mardi", 3, "Mercredi", 4, "Jeudi", 5, "Vendredi", 6, "Samedi", 7, "Dimanche", "Erreur")</f>
        <v>Samedi</v>
      </c>
      <c r="E7523" s="2" t="s">
        <v>14</v>
      </c>
      <c r="F7523" s="2" t="s">
        <v>126</v>
      </c>
      <c r="G7523" s="2" t="s">
        <v>127</v>
      </c>
      <c r="H7523" s="4" t="s">
        <v>16</v>
      </c>
      <c r="I7523" s="5">
        <v>46</v>
      </c>
      <c r="J7523" s="6">
        <v>143</v>
      </c>
      <c r="K7523" s="7">
        <v>6578</v>
      </c>
      <c r="L7523" s="7">
        <v>3157.44</v>
      </c>
      <c r="M7523" s="8">
        <v>0.48</v>
      </c>
      <c r="N7523" s="2" t="s">
        <v>82</v>
      </c>
      <c r="O7523">
        <f t="shared" si="936"/>
        <v>2021</v>
      </c>
      <c r="P7523">
        <f t="shared" si="937"/>
        <v>8</v>
      </c>
      <c r="Q7523" t="str">
        <f t="shared" si="938"/>
        <v>août</v>
      </c>
      <c r="R7523" t="str">
        <f t="shared" si="939"/>
        <v>Rhode Island</v>
      </c>
      <c r="S7523" t="str">
        <f t="shared" si="940"/>
        <v>2021-08</v>
      </c>
      <c r="T7523">
        <f>IF(AND(COUNTIF(Calculs!$Q$2:$Q$12,$O7523)&gt;0,COUNTIF(Calculs!$S$2:$S$12,$E7523)&gt;0,COUNTIF(Calculs!$U$2:$U$12,$H7523)&gt;0),1,0)</f>
        <v>1</v>
      </c>
      <c r="U7523">
        <f t="shared" si="941"/>
        <v>6578</v>
      </c>
      <c r="V7523">
        <f t="shared" si="942"/>
        <v>143</v>
      </c>
      <c r="W7523">
        <f t="shared" si="943"/>
        <v>3157.44</v>
      </c>
    </row>
    <row r="7524" spans="1:23" ht="15.75" customHeight="1" x14ac:dyDescent="0.3">
      <c r="A7524" s="2" t="s">
        <v>13</v>
      </c>
      <c r="B7524" s="2">
        <v>1185732</v>
      </c>
      <c r="C7524" s="3">
        <v>44415</v>
      </c>
      <c r="D7524" s="12" t="str" cm="1">
        <f t="array" ref="D7524">_xlfn.SWITCH(WEEKDAY(C7524,2), 1, "Lundi", 2, "Mardi", 3, "Mercredi", 4, "Jeudi", 5, "Vendredi", 6, "Samedi", 7, "Dimanche", "Erreur")</f>
        <v>Samedi</v>
      </c>
      <c r="E7524" s="2" t="s">
        <v>14</v>
      </c>
      <c r="F7524" s="2" t="s">
        <v>126</v>
      </c>
      <c r="G7524" s="2" t="s">
        <v>127</v>
      </c>
      <c r="H7524" s="4" t="s">
        <v>18</v>
      </c>
      <c r="I7524" s="5">
        <v>42</v>
      </c>
      <c r="J7524" s="6">
        <v>91</v>
      </c>
      <c r="K7524" s="7">
        <v>3822</v>
      </c>
      <c r="L7524" s="7">
        <v>1796.34</v>
      </c>
      <c r="M7524" s="8">
        <v>0.47</v>
      </c>
      <c r="N7524" s="2" t="s">
        <v>82</v>
      </c>
      <c r="O7524">
        <f t="shared" si="936"/>
        <v>2021</v>
      </c>
      <c r="P7524">
        <f t="shared" si="937"/>
        <v>8</v>
      </c>
      <c r="Q7524" t="str">
        <f t="shared" si="938"/>
        <v>août</v>
      </c>
      <c r="R7524" t="str">
        <f t="shared" si="939"/>
        <v>Rhode Island</v>
      </c>
      <c r="S7524" t="str">
        <f t="shared" si="940"/>
        <v>2021-08</v>
      </c>
      <c r="T7524">
        <f>IF(AND(COUNTIF(Calculs!$Q$2:$Q$12,$O7524)&gt;0,COUNTIF(Calculs!$S$2:$S$12,$E7524)&gt;0,COUNTIF(Calculs!$U$2:$U$12,$H7524)&gt;0),1,0)</f>
        <v>1</v>
      </c>
      <c r="U7524">
        <f t="shared" si="941"/>
        <v>3822</v>
      </c>
      <c r="V7524">
        <f t="shared" si="942"/>
        <v>91</v>
      </c>
      <c r="W7524">
        <f t="shared" si="943"/>
        <v>1796.34</v>
      </c>
    </row>
    <row r="7525" spans="1:23" ht="15.75" customHeight="1" x14ac:dyDescent="0.3">
      <c r="A7525" s="2" t="s">
        <v>13</v>
      </c>
      <c r="B7525" s="2">
        <v>1185732</v>
      </c>
      <c r="C7525" s="3">
        <v>44415</v>
      </c>
      <c r="D7525" s="12" t="str" cm="1">
        <f t="array" ref="D7525">_xlfn.SWITCH(WEEKDAY(C7525,2), 1, "Lundi", 2, "Mardi", 3, "Mercredi", 4, "Jeudi", 5, "Vendredi", 6, "Samedi", 7, "Dimanche", "Erreur")</f>
        <v>Samedi</v>
      </c>
      <c r="E7525" s="2" t="s">
        <v>14</v>
      </c>
      <c r="F7525" s="2" t="s">
        <v>126</v>
      </c>
      <c r="G7525" s="2" t="s">
        <v>127</v>
      </c>
      <c r="H7525" s="4" t="s">
        <v>19</v>
      </c>
      <c r="I7525" s="5">
        <v>38</v>
      </c>
      <c r="J7525" s="6">
        <v>75</v>
      </c>
      <c r="K7525" s="7">
        <v>2850</v>
      </c>
      <c r="L7525" s="7">
        <v>1567.5000000000002</v>
      </c>
      <c r="M7525" s="8">
        <v>0.55000000000000004</v>
      </c>
      <c r="N7525" s="2" t="s">
        <v>82</v>
      </c>
      <c r="O7525">
        <f t="shared" si="936"/>
        <v>2021</v>
      </c>
      <c r="P7525">
        <f t="shared" si="937"/>
        <v>8</v>
      </c>
      <c r="Q7525" t="str">
        <f t="shared" si="938"/>
        <v>août</v>
      </c>
      <c r="R7525" t="str">
        <f t="shared" si="939"/>
        <v>Rhode Island</v>
      </c>
      <c r="S7525" t="str">
        <f t="shared" si="940"/>
        <v>2021-08</v>
      </c>
      <c r="T7525">
        <f>IF(AND(COUNTIF(Calculs!$Q$2:$Q$12,$O7525)&gt;0,COUNTIF(Calculs!$S$2:$S$12,$E7525)&gt;0,COUNTIF(Calculs!$U$2:$U$12,$H7525)&gt;0),1,0)</f>
        <v>1</v>
      </c>
      <c r="U7525">
        <f t="shared" si="941"/>
        <v>2850</v>
      </c>
      <c r="V7525">
        <f t="shared" si="942"/>
        <v>75</v>
      </c>
      <c r="W7525">
        <f t="shared" si="943"/>
        <v>1567.5000000000002</v>
      </c>
    </row>
    <row r="7526" spans="1:23" ht="15.75" customHeight="1" x14ac:dyDescent="0.3">
      <c r="A7526" s="2" t="s">
        <v>13</v>
      </c>
      <c r="B7526" s="2">
        <v>1185732</v>
      </c>
      <c r="C7526" s="3">
        <v>44415</v>
      </c>
      <c r="D7526" s="12" t="str" cm="1">
        <f t="array" ref="D7526">_xlfn.SWITCH(WEEKDAY(C7526,2), 1, "Lundi", 2, "Mardi", 3, "Mercredi", 4, "Jeudi", 5, "Vendredi", 6, "Samedi", 7, "Dimanche", "Erreur")</f>
        <v>Samedi</v>
      </c>
      <c r="E7526" s="2" t="s">
        <v>14</v>
      </c>
      <c r="F7526" s="2" t="s">
        <v>126</v>
      </c>
      <c r="G7526" s="2" t="s">
        <v>127</v>
      </c>
      <c r="H7526" s="4" t="s">
        <v>20</v>
      </c>
      <c r="I7526" s="5">
        <v>37</v>
      </c>
      <c r="J7526" s="6">
        <v>39</v>
      </c>
      <c r="K7526" s="7">
        <v>1443</v>
      </c>
      <c r="L7526" s="7">
        <v>764.79000000000008</v>
      </c>
      <c r="M7526" s="8">
        <v>0.53</v>
      </c>
      <c r="N7526" s="2" t="s">
        <v>82</v>
      </c>
      <c r="O7526">
        <f t="shared" si="936"/>
        <v>2021</v>
      </c>
      <c r="P7526">
        <f t="shared" si="937"/>
        <v>8</v>
      </c>
      <c r="Q7526" t="str">
        <f t="shared" si="938"/>
        <v>août</v>
      </c>
      <c r="R7526" t="str">
        <f t="shared" si="939"/>
        <v>Rhode Island</v>
      </c>
      <c r="S7526" t="str">
        <f t="shared" si="940"/>
        <v>2021-08</v>
      </c>
      <c r="T7526">
        <f>IF(AND(COUNTIF(Calculs!$Q$2:$Q$12,$O7526)&gt;0,COUNTIF(Calculs!$S$2:$S$12,$E7526)&gt;0,COUNTIF(Calculs!$U$2:$U$12,$H7526)&gt;0),1,0)</f>
        <v>1</v>
      </c>
      <c r="U7526">
        <f t="shared" si="941"/>
        <v>1443</v>
      </c>
      <c r="V7526">
        <f t="shared" si="942"/>
        <v>39</v>
      </c>
      <c r="W7526">
        <f t="shared" si="943"/>
        <v>764.79000000000008</v>
      </c>
    </row>
    <row r="7527" spans="1:23" ht="15.75" customHeight="1" x14ac:dyDescent="0.3">
      <c r="A7527" s="2" t="s">
        <v>13</v>
      </c>
      <c r="B7527" s="2">
        <v>1185732</v>
      </c>
      <c r="C7527" s="3">
        <v>44415</v>
      </c>
      <c r="D7527" s="12" t="str" cm="1">
        <f t="array" ref="D7527">_xlfn.SWITCH(WEEKDAY(C7527,2), 1, "Lundi", 2, "Mardi", 3, "Mercredi", 4, "Jeudi", 5, "Vendredi", 6, "Samedi", 7, "Dimanche", "Erreur")</f>
        <v>Samedi</v>
      </c>
      <c r="E7527" s="2" t="s">
        <v>14</v>
      </c>
      <c r="F7527" s="2" t="s">
        <v>126</v>
      </c>
      <c r="G7527" s="2" t="s">
        <v>127</v>
      </c>
      <c r="H7527" s="4" t="s">
        <v>21</v>
      </c>
      <c r="I7527" s="5">
        <v>45</v>
      </c>
      <c r="J7527" s="6">
        <v>31</v>
      </c>
      <c r="K7527" s="7">
        <v>1395</v>
      </c>
      <c r="L7527" s="7">
        <v>558</v>
      </c>
      <c r="M7527" s="8">
        <v>0.4</v>
      </c>
      <c r="N7527" s="2" t="s">
        <v>82</v>
      </c>
      <c r="O7527">
        <f t="shared" si="936"/>
        <v>2021</v>
      </c>
      <c r="P7527">
        <f t="shared" si="937"/>
        <v>8</v>
      </c>
      <c r="Q7527" t="str">
        <f t="shared" si="938"/>
        <v>août</v>
      </c>
      <c r="R7527" t="str">
        <f t="shared" si="939"/>
        <v>Rhode Island</v>
      </c>
      <c r="S7527" t="str">
        <f t="shared" si="940"/>
        <v>2021-08</v>
      </c>
      <c r="T7527">
        <f>IF(AND(COUNTIF(Calculs!$Q$2:$Q$12,$O7527)&gt;0,COUNTIF(Calculs!$S$2:$S$12,$E7527)&gt;0,COUNTIF(Calculs!$U$2:$U$12,$H7527)&gt;0),1,0)</f>
        <v>1</v>
      </c>
      <c r="U7527">
        <f t="shared" si="941"/>
        <v>1395</v>
      </c>
      <c r="V7527">
        <f t="shared" si="942"/>
        <v>31</v>
      </c>
      <c r="W7527">
        <f t="shared" si="943"/>
        <v>558</v>
      </c>
    </row>
    <row r="7528" spans="1:23" ht="15.75" customHeight="1" x14ac:dyDescent="0.3">
      <c r="A7528" s="2" t="s">
        <v>13</v>
      </c>
      <c r="B7528" s="2">
        <v>1185732</v>
      </c>
      <c r="C7528" s="3">
        <v>44415</v>
      </c>
      <c r="D7528" s="12" t="str" cm="1">
        <f t="array" ref="D7528">_xlfn.SWITCH(WEEKDAY(C7528,2), 1, "Lundi", 2, "Mardi", 3, "Mercredi", 4, "Jeudi", 5, "Vendredi", 6, "Samedi", 7, "Dimanche", "Erreur")</f>
        <v>Samedi</v>
      </c>
      <c r="E7528" s="2" t="s">
        <v>14</v>
      </c>
      <c r="F7528" s="2" t="s">
        <v>126</v>
      </c>
      <c r="G7528" s="2" t="s">
        <v>127</v>
      </c>
      <c r="H7528" s="4" t="s">
        <v>22</v>
      </c>
      <c r="I7528" s="5">
        <v>52</v>
      </c>
      <c r="J7528" s="6">
        <v>87</v>
      </c>
      <c r="K7528" s="7">
        <v>4524</v>
      </c>
      <c r="L7528" s="7">
        <v>2442.96</v>
      </c>
      <c r="M7528" s="8">
        <v>0.54</v>
      </c>
      <c r="N7528" s="2" t="s">
        <v>82</v>
      </c>
      <c r="O7528">
        <f t="shared" si="936"/>
        <v>2021</v>
      </c>
      <c r="P7528">
        <f t="shared" si="937"/>
        <v>8</v>
      </c>
      <c r="Q7528" t="str">
        <f t="shared" si="938"/>
        <v>août</v>
      </c>
      <c r="R7528" t="str">
        <f t="shared" si="939"/>
        <v>Rhode Island</v>
      </c>
      <c r="S7528" t="str">
        <f t="shared" si="940"/>
        <v>2021-08</v>
      </c>
      <c r="T7528">
        <f>IF(AND(COUNTIF(Calculs!$Q$2:$Q$12,$O7528)&gt;0,COUNTIF(Calculs!$S$2:$S$12,$E7528)&gt;0,COUNTIF(Calculs!$U$2:$U$12,$H7528)&gt;0),1,0)</f>
        <v>1</v>
      </c>
      <c r="U7528">
        <f t="shared" si="941"/>
        <v>4524</v>
      </c>
      <c r="V7528">
        <f t="shared" si="942"/>
        <v>87</v>
      </c>
      <c r="W7528">
        <f t="shared" si="943"/>
        <v>2442.96</v>
      </c>
    </row>
    <row r="7529" spans="1:23" ht="15.75" customHeight="1" x14ac:dyDescent="0.3">
      <c r="A7529" s="2" t="s">
        <v>13</v>
      </c>
      <c r="B7529" s="2">
        <v>1185732</v>
      </c>
      <c r="C7529" s="3">
        <v>44445</v>
      </c>
      <c r="D7529" s="12" t="str" cm="1">
        <f t="array" ref="D7529">_xlfn.SWITCH(WEEKDAY(C7529,2), 1, "Lundi", 2, "Mardi", 3, "Mercredi", 4, "Jeudi", 5, "Vendredi", 6, "Samedi", 7, "Dimanche", "Erreur")</f>
        <v>Lundi</v>
      </c>
      <c r="E7529" s="2" t="s">
        <v>14</v>
      </c>
      <c r="F7529" s="2" t="s">
        <v>126</v>
      </c>
      <c r="G7529" s="2" t="s">
        <v>127</v>
      </c>
      <c r="H7529" s="4" t="s">
        <v>16</v>
      </c>
      <c r="I7529" s="5">
        <v>45</v>
      </c>
      <c r="J7529" s="6">
        <v>111</v>
      </c>
      <c r="K7529" s="7">
        <v>4995</v>
      </c>
      <c r="L7529" s="7">
        <v>2247.75</v>
      </c>
      <c r="M7529" s="8">
        <v>0.44999999999999996</v>
      </c>
      <c r="N7529" s="2" t="s">
        <v>82</v>
      </c>
      <c r="O7529">
        <f t="shared" si="936"/>
        <v>2021</v>
      </c>
      <c r="P7529">
        <f t="shared" si="937"/>
        <v>9</v>
      </c>
      <c r="Q7529" t="str">
        <f t="shared" si="938"/>
        <v>sept</v>
      </c>
      <c r="R7529" t="str">
        <f t="shared" si="939"/>
        <v>Rhode Island</v>
      </c>
      <c r="S7529" t="str">
        <f t="shared" si="940"/>
        <v>2021-09</v>
      </c>
      <c r="T7529">
        <f>IF(AND(COUNTIF(Calculs!$Q$2:$Q$12,$O7529)&gt;0,COUNTIF(Calculs!$S$2:$S$12,$E7529)&gt;0,COUNTIF(Calculs!$U$2:$U$12,$H7529)&gt;0),1,0)</f>
        <v>1</v>
      </c>
      <c r="U7529">
        <f t="shared" si="941"/>
        <v>4995</v>
      </c>
      <c r="V7529">
        <f t="shared" si="942"/>
        <v>111</v>
      </c>
      <c r="W7529">
        <f t="shared" si="943"/>
        <v>2247.75</v>
      </c>
    </row>
    <row r="7530" spans="1:23" ht="15.75" customHeight="1" x14ac:dyDescent="0.3">
      <c r="A7530" s="2" t="s">
        <v>13</v>
      </c>
      <c r="B7530" s="2">
        <v>1185732</v>
      </c>
      <c r="C7530" s="3">
        <v>44445</v>
      </c>
      <c r="D7530" s="12" t="str" cm="1">
        <f t="array" ref="D7530">_xlfn.SWITCH(WEEKDAY(C7530,2), 1, "Lundi", 2, "Mardi", 3, "Mercredi", 4, "Jeudi", 5, "Vendredi", 6, "Samedi", 7, "Dimanche", "Erreur")</f>
        <v>Lundi</v>
      </c>
      <c r="E7530" s="2" t="s">
        <v>14</v>
      </c>
      <c r="F7530" s="2" t="s">
        <v>126</v>
      </c>
      <c r="G7530" s="2" t="s">
        <v>127</v>
      </c>
      <c r="H7530" s="4" t="s">
        <v>18</v>
      </c>
      <c r="I7530" s="5">
        <v>43</v>
      </c>
      <c r="J7530" s="6">
        <v>56</v>
      </c>
      <c r="K7530" s="7">
        <v>2408</v>
      </c>
      <c r="L7530" s="7">
        <v>1155.8399999999999</v>
      </c>
      <c r="M7530" s="8">
        <v>0.48</v>
      </c>
      <c r="N7530" s="2" t="s">
        <v>82</v>
      </c>
      <c r="O7530">
        <f t="shared" si="936"/>
        <v>2021</v>
      </c>
      <c r="P7530">
        <f t="shared" si="937"/>
        <v>9</v>
      </c>
      <c r="Q7530" t="str">
        <f t="shared" si="938"/>
        <v>sept</v>
      </c>
      <c r="R7530" t="str">
        <f t="shared" si="939"/>
        <v>Rhode Island</v>
      </c>
      <c r="S7530" t="str">
        <f t="shared" si="940"/>
        <v>2021-09</v>
      </c>
      <c r="T7530">
        <f>IF(AND(COUNTIF(Calculs!$Q$2:$Q$12,$O7530)&gt;0,COUNTIF(Calculs!$S$2:$S$12,$E7530)&gt;0,COUNTIF(Calculs!$U$2:$U$12,$H7530)&gt;0),1,0)</f>
        <v>1</v>
      </c>
      <c r="U7530">
        <f t="shared" si="941"/>
        <v>2408</v>
      </c>
      <c r="V7530">
        <f t="shared" si="942"/>
        <v>56</v>
      </c>
      <c r="W7530">
        <f t="shared" si="943"/>
        <v>1155.8399999999999</v>
      </c>
    </row>
    <row r="7531" spans="1:23" ht="15.75" customHeight="1" x14ac:dyDescent="0.3">
      <c r="A7531" s="2" t="s">
        <v>13</v>
      </c>
      <c r="B7531" s="2">
        <v>1185732</v>
      </c>
      <c r="C7531" s="3">
        <v>44445</v>
      </c>
      <c r="D7531" s="12" t="str" cm="1">
        <f t="array" ref="D7531">_xlfn.SWITCH(WEEKDAY(C7531,2), 1, "Lundi", 2, "Mardi", 3, "Mercredi", 4, "Jeudi", 5, "Vendredi", 6, "Samedi", 7, "Dimanche", "Erreur")</f>
        <v>Lundi</v>
      </c>
      <c r="E7531" s="2" t="s">
        <v>14</v>
      </c>
      <c r="F7531" s="2" t="s">
        <v>126</v>
      </c>
      <c r="G7531" s="2" t="s">
        <v>127</v>
      </c>
      <c r="H7531" s="4" t="s">
        <v>19</v>
      </c>
      <c r="I7531" s="5">
        <v>36</v>
      </c>
      <c r="J7531" s="6">
        <v>38</v>
      </c>
      <c r="K7531" s="7">
        <v>1368</v>
      </c>
      <c r="L7531" s="7">
        <v>697.68000000000006</v>
      </c>
      <c r="M7531" s="8">
        <v>0.51</v>
      </c>
      <c r="N7531" s="2" t="s">
        <v>82</v>
      </c>
      <c r="O7531">
        <f t="shared" si="936"/>
        <v>2021</v>
      </c>
      <c r="P7531">
        <f t="shared" si="937"/>
        <v>9</v>
      </c>
      <c r="Q7531" t="str">
        <f t="shared" si="938"/>
        <v>sept</v>
      </c>
      <c r="R7531" t="str">
        <f t="shared" si="939"/>
        <v>Rhode Island</v>
      </c>
      <c r="S7531" t="str">
        <f t="shared" si="940"/>
        <v>2021-09</v>
      </c>
      <c r="T7531">
        <f>IF(AND(COUNTIF(Calculs!$Q$2:$Q$12,$O7531)&gt;0,COUNTIF(Calculs!$S$2:$S$12,$E7531)&gt;0,COUNTIF(Calculs!$U$2:$U$12,$H7531)&gt;0),1,0)</f>
        <v>1</v>
      </c>
      <c r="U7531">
        <f t="shared" si="941"/>
        <v>1368</v>
      </c>
      <c r="V7531">
        <f t="shared" si="942"/>
        <v>38</v>
      </c>
      <c r="W7531">
        <f t="shared" si="943"/>
        <v>697.68000000000006</v>
      </c>
    </row>
    <row r="7532" spans="1:23" ht="15.75" customHeight="1" x14ac:dyDescent="0.3">
      <c r="A7532" s="2" t="s">
        <v>13</v>
      </c>
      <c r="B7532" s="2">
        <v>1185732</v>
      </c>
      <c r="C7532" s="3">
        <v>44445</v>
      </c>
      <c r="D7532" s="12" t="str" cm="1">
        <f t="array" ref="D7532">_xlfn.SWITCH(WEEKDAY(C7532,2), 1, "Lundi", 2, "Mardi", 3, "Mercredi", 4, "Jeudi", 5, "Vendredi", 6, "Samedi", 7, "Dimanche", "Erreur")</f>
        <v>Lundi</v>
      </c>
      <c r="E7532" s="2" t="s">
        <v>14</v>
      </c>
      <c r="F7532" s="2" t="s">
        <v>126</v>
      </c>
      <c r="G7532" s="2" t="s">
        <v>127</v>
      </c>
      <c r="H7532" s="4" t="s">
        <v>20</v>
      </c>
      <c r="I7532" s="5">
        <v>39</v>
      </c>
      <c r="J7532" s="6">
        <v>27</v>
      </c>
      <c r="K7532" s="7">
        <v>1053</v>
      </c>
      <c r="L7532" s="7">
        <v>568.62</v>
      </c>
      <c r="M7532" s="8">
        <v>0.54</v>
      </c>
      <c r="N7532" s="2" t="s">
        <v>82</v>
      </c>
      <c r="O7532">
        <f t="shared" si="936"/>
        <v>2021</v>
      </c>
      <c r="P7532">
        <f t="shared" si="937"/>
        <v>9</v>
      </c>
      <c r="Q7532" t="str">
        <f t="shared" si="938"/>
        <v>sept</v>
      </c>
      <c r="R7532" t="str">
        <f t="shared" si="939"/>
        <v>Rhode Island</v>
      </c>
      <c r="S7532" t="str">
        <f t="shared" si="940"/>
        <v>2021-09</v>
      </c>
      <c r="T7532">
        <f>IF(AND(COUNTIF(Calculs!$Q$2:$Q$12,$O7532)&gt;0,COUNTIF(Calculs!$S$2:$S$12,$E7532)&gt;0,COUNTIF(Calculs!$U$2:$U$12,$H7532)&gt;0),1,0)</f>
        <v>1</v>
      </c>
      <c r="U7532">
        <f t="shared" si="941"/>
        <v>1053</v>
      </c>
      <c r="V7532">
        <f t="shared" si="942"/>
        <v>27</v>
      </c>
      <c r="W7532">
        <f t="shared" si="943"/>
        <v>568.62</v>
      </c>
    </row>
    <row r="7533" spans="1:23" ht="15.75" customHeight="1" x14ac:dyDescent="0.3">
      <c r="A7533" s="2" t="s">
        <v>13</v>
      </c>
      <c r="B7533" s="2">
        <v>1185732</v>
      </c>
      <c r="C7533" s="3">
        <v>44445</v>
      </c>
      <c r="D7533" s="12" t="str" cm="1">
        <f t="array" ref="D7533">_xlfn.SWITCH(WEEKDAY(C7533,2), 1, "Lundi", 2, "Mardi", 3, "Mercredi", 4, "Jeudi", 5, "Vendredi", 6, "Samedi", 7, "Dimanche", "Erreur")</f>
        <v>Lundi</v>
      </c>
      <c r="E7533" s="2" t="s">
        <v>14</v>
      </c>
      <c r="F7533" s="2" t="s">
        <v>126</v>
      </c>
      <c r="G7533" s="2" t="s">
        <v>127</v>
      </c>
      <c r="H7533" s="4" t="s">
        <v>21</v>
      </c>
      <c r="I7533" s="5">
        <v>47</v>
      </c>
      <c r="J7533" s="6">
        <v>27</v>
      </c>
      <c r="K7533" s="7">
        <v>1269</v>
      </c>
      <c r="L7533" s="7">
        <v>520.29</v>
      </c>
      <c r="M7533" s="8">
        <v>0.41</v>
      </c>
      <c r="N7533" s="2" t="s">
        <v>82</v>
      </c>
      <c r="O7533">
        <f t="shared" si="936"/>
        <v>2021</v>
      </c>
      <c r="P7533">
        <f t="shared" si="937"/>
        <v>9</v>
      </c>
      <c r="Q7533" t="str">
        <f t="shared" si="938"/>
        <v>sept</v>
      </c>
      <c r="R7533" t="str">
        <f t="shared" si="939"/>
        <v>Rhode Island</v>
      </c>
      <c r="S7533" t="str">
        <f t="shared" si="940"/>
        <v>2021-09</v>
      </c>
      <c r="T7533">
        <f>IF(AND(COUNTIF(Calculs!$Q$2:$Q$12,$O7533)&gt;0,COUNTIF(Calculs!$S$2:$S$12,$E7533)&gt;0,COUNTIF(Calculs!$U$2:$U$12,$H7533)&gt;0),1,0)</f>
        <v>1</v>
      </c>
      <c r="U7533">
        <f t="shared" si="941"/>
        <v>1269</v>
      </c>
      <c r="V7533">
        <f t="shared" si="942"/>
        <v>27</v>
      </c>
      <c r="W7533">
        <f t="shared" si="943"/>
        <v>520.29</v>
      </c>
    </row>
    <row r="7534" spans="1:23" ht="15.75" customHeight="1" x14ac:dyDescent="0.3">
      <c r="A7534" s="2" t="s">
        <v>13</v>
      </c>
      <c r="B7534" s="2">
        <v>1185732</v>
      </c>
      <c r="C7534" s="3">
        <v>44445</v>
      </c>
      <c r="D7534" s="12" t="str" cm="1">
        <f t="array" ref="D7534">_xlfn.SWITCH(WEEKDAY(C7534,2), 1, "Lundi", 2, "Mardi", 3, "Mercredi", 4, "Jeudi", 5, "Vendredi", 6, "Samedi", 7, "Dimanche", "Erreur")</f>
        <v>Lundi</v>
      </c>
      <c r="E7534" s="2" t="s">
        <v>14</v>
      </c>
      <c r="F7534" s="2" t="s">
        <v>126</v>
      </c>
      <c r="G7534" s="2" t="s">
        <v>127</v>
      </c>
      <c r="H7534" s="4" t="s">
        <v>22</v>
      </c>
      <c r="I7534" s="5">
        <v>52</v>
      </c>
      <c r="J7534" s="6">
        <v>58</v>
      </c>
      <c r="K7534" s="7">
        <v>3016</v>
      </c>
      <c r="L7534" s="7">
        <v>1538.16</v>
      </c>
      <c r="M7534" s="8">
        <v>0.51</v>
      </c>
      <c r="N7534" s="2" t="s">
        <v>82</v>
      </c>
      <c r="O7534">
        <f t="shared" si="936"/>
        <v>2021</v>
      </c>
      <c r="P7534">
        <f t="shared" si="937"/>
        <v>9</v>
      </c>
      <c r="Q7534" t="str">
        <f t="shared" si="938"/>
        <v>sept</v>
      </c>
      <c r="R7534" t="str">
        <f t="shared" si="939"/>
        <v>Rhode Island</v>
      </c>
      <c r="S7534" t="str">
        <f t="shared" si="940"/>
        <v>2021-09</v>
      </c>
      <c r="T7534">
        <f>IF(AND(COUNTIF(Calculs!$Q$2:$Q$12,$O7534)&gt;0,COUNTIF(Calculs!$S$2:$S$12,$E7534)&gt;0,COUNTIF(Calculs!$U$2:$U$12,$H7534)&gt;0),1,0)</f>
        <v>1</v>
      </c>
      <c r="U7534">
        <f t="shared" si="941"/>
        <v>3016</v>
      </c>
      <c r="V7534">
        <f t="shared" si="942"/>
        <v>58</v>
      </c>
      <c r="W7534">
        <f t="shared" si="943"/>
        <v>1538.16</v>
      </c>
    </row>
    <row r="7535" spans="1:23" ht="15.75" customHeight="1" x14ac:dyDescent="0.3">
      <c r="A7535" s="2" t="s">
        <v>13</v>
      </c>
      <c r="B7535" s="2">
        <v>1185732</v>
      </c>
      <c r="C7535" s="3">
        <v>44477</v>
      </c>
      <c r="D7535" s="12" t="str" cm="1">
        <f t="array" ref="D7535">_xlfn.SWITCH(WEEKDAY(C7535,2), 1, "Lundi", 2, "Mardi", 3, "Mercredi", 4, "Jeudi", 5, "Vendredi", 6, "Samedi", 7, "Dimanche", "Erreur")</f>
        <v>Vendredi</v>
      </c>
      <c r="E7535" s="2" t="s">
        <v>14</v>
      </c>
      <c r="F7535" s="2" t="s">
        <v>126</v>
      </c>
      <c r="G7535" s="2" t="s">
        <v>127</v>
      </c>
      <c r="H7535" s="4" t="s">
        <v>16</v>
      </c>
      <c r="I7535" s="5">
        <v>53</v>
      </c>
      <c r="J7535" s="6">
        <v>94</v>
      </c>
      <c r="K7535" s="7">
        <v>4982</v>
      </c>
      <c r="L7535" s="7">
        <v>2491</v>
      </c>
      <c r="M7535" s="8">
        <v>0.5</v>
      </c>
      <c r="N7535" s="2" t="s">
        <v>82</v>
      </c>
      <c r="O7535">
        <f t="shared" si="936"/>
        <v>2021</v>
      </c>
      <c r="P7535">
        <f t="shared" si="937"/>
        <v>10</v>
      </c>
      <c r="Q7535" t="str">
        <f t="shared" si="938"/>
        <v>oct</v>
      </c>
      <c r="R7535" t="str">
        <f t="shared" si="939"/>
        <v>Rhode Island</v>
      </c>
      <c r="S7535" t="str">
        <f t="shared" si="940"/>
        <v>2021-10</v>
      </c>
      <c r="T7535">
        <f>IF(AND(COUNTIF(Calculs!$Q$2:$Q$12,$O7535)&gt;0,COUNTIF(Calculs!$S$2:$S$12,$E7535)&gt;0,COUNTIF(Calculs!$U$2:$U$12,$H7535)&gt;0),1,0)</f>
        <v>1</v>
      </c>
      <c r="U7535">
        <f t="shared" si="941"/>
        <v>4982</v>
      </c>
      <c r="V7535">
        <f t="shared" si="942"/>
        <v>94</v>
      </c>
      <c r="W7535">
        <f t="shared" si="943"/>
        <v>2491</v>
      </c>
    </row>
    <row r="7536" spans="1:23" ht="15.75" customHeight="1" x14ac:dyDescent="0.3">
      <c r="A7536" s="2" t="s">
        <v>13</v>
      </c>
      <c r="B7536" s="2">
        <v>1185732</v>
      </c>
      <c r="C7536" s="3">
        <v>44477</v>
      </c>
      <c r="D7536" s="12" t="str" cm="1">
        <f t="array" ref="D7536">_xlfn.SWITCH(WEEKDAY(C7536,2), 1, "Lundi", 2, "Mardi", 3, "Mercredi", 4, "Jeudi", 5, "Vendredi", 6, "Samedi", 7, "Dimanche", "Erreur")</f>
        <v>Vendredi</v>
      </c>
      <c r="E7536" s="2" t="s">
        <v>14</v>
      </c>
      <c r="F7536" s="2" t="s">
        <v>126</v>
      </c>
      <c r="G7536" s="2" t="s">
        <v>127</v>
      </c>
      <c r="H7536" s="4" t="s">
        <v>18</v>
      </c>
      <c r="I7536" s="5">
        <v>46</v>
      </c>
      <c r="J7536" s="6">
        <v>56</v>
      </c>
      <c r="K7536" s="7">
        <v>2576</v>
      </c>
      <c r="L7536" s="7">
        <v>1262.24</v>
      </c>
      <c r="M7536" s="8">
        <v>0.49</v>
      </c>
      <c r="N7536" s="2" t="s">
        <v>82</v>
      </c>
      <c r="O7536">
        <f t="shared" si="936"/>
        <v>2021</v>
      </c>
      <c r="P7536">
        <f t="shared" si="937"/>
        <v>10</v>
      </c>
      <c r="Q7536" t="str">
        <f t="shared" si="938"/>
        <v>oct</v>
      </c>
      <c r="R7536" t="str">
        <f t="shared" si="939"/>
        <v>Rhode Island</v>
      </c>
      <c r="S7536" t="str">
        <f t="shared" si="940"/>
        <v>2021-10</v>
      </c>
      <c r="T7536">
        <f>IF(AND(COUNTIF(Calculs!$Q$2:$Q$12,$O7536)&gt;0,COUNTIF(Calculs!$S$2:$S$12,$E7536)&gt;0,COUNTIF(Calculs!$U$2:$U$12,$H7536)&gt;0),1,0)</f>
        <v>1</v>
      </c>
      <c r="U7536">
        <f t="shared" si="941"/>
        <v>2576</v>
      </c>
      <c r="V7536">
        <f t="shared" si="942"/>
        <v>56</v>
      </c>
      <c r="W7536">
        <f t="shared" si="943"/>
        <v>1262.24</v>
      </c>
    </row>
    <row r="7537" spans="1:23" ht="15.75" customHeight="1" x14ac:dyDescent="0.3">
      <c r="A7537" s="2" t="s">
        <v>13</v>
      </c>
      <c r="B7537" s="2">
        <v>1185732</v>
      </c>
      <c r="C7537" s="3">
        <v>44477</v>
      </c>
      <c r="D7537" s="12" t="str" cm="1">
        <f t="array" ref="D7537">_xlfn.SWITCH(WEEKDAY(C7537,2), 1, "Lundi", 2, "Mardi", 3, "Mercredi", 4, "Jeudi", 5, "Vendredi", 6, "Samedi", 7, "Dimanche", "Erreur")</f>
        <v>Vendredi</v>
      </c>
      <c r="E7537" s="2" t="s">
        <v>14</v>
      </c>
      <c r="F7537" s="2" t="s">
        <v>126</v>
      </c>
      <c r="G7537" s="2" t="s">
        <v>127</v>
      </c>
      <c r="H7537" s="4" t="s">
        <v>19</v>
      </c>
      <c r="I7537" s="5">
        <v>45</v>
      </c>
      <c r="J7537" s="6">
        <v>29</v>
      </c>
      <c r="K7537" s="7">
        <v>1305</v>
      </c>
      <c r="L7537" s="7">
        <v>678.6</v>
      </c>
      <c r="M7537" s="8">
        <v>0.52</v>
      </c>
      <c r="N7537" s="2" t="s">
        <v>82</v>
      </c>
      <c r="O7537">
        <f t="shared" si="936"/>
        <v>2021</v>
      </c>
      <c r="P7537">
        <f t="shared" si="937"/>
        <v>10</v>
      </c>
      <c r="Q7537" t="str">
        <f t="shared" si="938"/>
        <v>oct</v>
      </c>
      <c r="R7537" t="str">
        <f t="shared" si="939"/>
        <v>Rhode Island</v>
      </c>
      <c r="S7537" t="str">
        <f t="shared" si="940"/>
        <v>2021-10</v>
      </c>
      <c r="T7537">
        <f>IF(AND(COUNTIF(Calculs!$Q$2:$Q$12,$O7537)&gt;0,COUNTIF(Calculs!$S$2:$S$12,$E7537)&gt;0,COUNTIF(Calculs!$U$2:$U$12,$H7537)&gt;0),1,0)</f>
        <v>1</v>
      </c>
      <c r="U7537">
        <f t="shared" si="941"/>
        <v>1305</v>
      </c>
      <c r="V7537">
        <f t="shared" si="942"/>
        <v>29</v>
      </c>
      <c r="W7537">
        <f t="shared" si="943"/>
        <v>678.6</v>
      </c>
    </row>
    <row r="7538" spans="1:23" ht="15.75" customHeight="1" x14ac:dyDescent="0.3">
      <c r="A7538" s="2" t="s">
        <v>13</v>
      </c>
      <c r="B7538" s="2">
        <v>1185732</v>
      </c>
      <c r="C7538" s="3">
        <v>44477</v>
      </c>
      <c r="D7538" s="12" t="str" cm="1">
        <f t="array" ref="D7538">_xlfn.SWITCH(WEEKDAY(C7538,2), 1, "Lundi", 2, "Mardi", 3, "Mercredi", 4, "Jeudi", 5, "Vendredi", 6, "Samedi", 7, "Dimanche", "Erreur")</f>
        <v>Vendredi</v>
      </c>
      <c r="E7538" s="2" t="s">
        <v>14</v>
      </c>
      <c r="F7538" s="2" t="s">
        <v>126</v>
      </c>
      <c r="G7538" s="2" t="s">
        <v>127</v>
      </c>
      <c r="H7538" s="4" t="s">
        <v>20</v>
      </c>
      <c r="I7538" s="5">
        <v>47</v>
      </c>
      <c r="J7538" s="6">
        <v>23</v>
      </c>
      <c r="K7538" s="7">
        <v>1081</v>
      </c>
      <c r="L7538" s="7">
        <v>540.5</v>
      </c>
      <c r="M7538" s="8">
        <v>0.5</v>
      </c>
      <c r="N7538" s="2" t="s">
        <v>82</v>
      </c>
      <c r="O7538">
        <f t="shared" si="936"/>
        <v>2021</v>
      </c>
      <c r="P7538">
        <f t="shared" si="937"/>
        <v>10</v>
      </c>
      <c r="Q7538" t="str">
        <f t="shared" si="938"/>
        <v>oct</v>
      </c>
      <c r="R7538" t="str">
        <f t="shared" si="939"/>
        <v>Rhode Island</v>
      </c>
      <c r="S7538" t="str">
        <f t="shared" si="940"/>
        <v>2021-10</v>
      </c>
      <c r="T7538">
        <f>IF(AND(COUNTIF(Calculs!$Q$2:$Q$12,$O7538)&gt;0,COUNTIF(Calculs!$S$2:$S$12,$E7538)&gt;0,COUNTIF(Calculs!$U$2:$U$12,$H7538)&gt;0),1,0)</f>
        <v>1</v>
      </c>
      <c r="U7538">
        <f t="shared" si="941"/>
        <v>1081</v>
      </c>
      <c r="V7538">
        <f t="shared" si="942"/>
        <v>23</v>
      </c>
      <c r="W7538">
        <f t="shared" si="943"/>
        <v>540.5</v>
      </c>
    </row>
    <row r="7539" spans="1:23" ht="15.75" customHeight="1" x14ac:dyDescent="0.3">
      <c r="A7539" s="2" t="s">
        <v>13</v>
      </c>
      <c r="B7539" s="2">
        <v>1185732</v>
      </c>
      <c r="C7539" s="3">
        <v>44477</v>
      </c>
      <c r="D7539" s="12" t="str" cm="1">
        <f t="array" ref="D7539">_xlfn.SWITCH(WEEKDAY(C7539,2), 1, "Lundi", 2, "Mardi", 3, "Mercredi", 4, "Jeudi", 5, "Vendredi", 6, "Samedi", 7, "Dimanche", "Erreur")</f>
        <v>Vendredi</v>
      </c>
      <c r="E7539" s="2" t="s">
        <v>14</v>
      </c>
      <c r="F7539" s="2" t="s">
        <v>126</v>
      </c>
      <c r="G7539" s="2" t="s">
        <v>127</v>
      </c>
      <c r="H7539" s="4" t="s">
        <v>21</v>
      </c>
      <c r="I7539" s="5">
        <v>55</v>
      </c>
      <c r="J7539" s="6">
        <v>19</v>
      </c>
      <c r="K7539" s="7">
        <v>1045</v>
      </c>
      <c r="L7539" s="7">
        <v>418</v>
      </c>
      <c r="M7539" s="8">
        <v>0.4</v>
      </c>
      <c r="N7539" s="2" t="s">
        <v>82</v>
      </c>
      <c r="O7539">
        <f t="shared" si="936"/>
        <v>2021</v>
      </c>
      <c r="P7539">
        <f t="shared" si="937"/>
        <v>10</v>
      </c>
      <c r="Q7539" t="str">
        <f t="shared" si="938"/>
        <v>oct</v>
      </c>
      <c r="R7539" t="str">
        <f t="shared" si="939"/>
        <v>Rhode Island</v>
      </c>
      <c r="S7539" t="str">
        <f t="shared" si="940"/>
        <v>2021-10</v>
      </c>
      <c r="T7539">
        <f>IF(AND(COUNTIF(Calculs!$Q$2:$Q$12,$O7539)&gt;0,COUNTIF(Calculs!$S$2:$S$12,$E7539)&gt;0,COUNTIF(Calculs!$U$2:$U$12,$H7539)&gt;0),1,0)</f>
        <v>1</v>
      </c>
      <c r="U7539">
        <f t="shared" si="941"/>
        <v>1045</v>
      </c>
      <c r="V7539">
        <f t="shared" si="942"/>
        <v>19</v>
      </c>
      <c r="W7539">
        <f t="shared" si="943"/>
        <v>418</v>
      </c>
    </row>
    <row r="7540" spans="1:23" ht="15.75" customHeight="1" x14ac:dyDescent="0.3">
      <c r="A7540" s="2" t="s">
        <v>25</v>
      </c>
      <c r="B7540" s="2">
        <v>1185732</v>
      </c>
      <c r="C7540" s="3">
        <v>44477</v>
      </c>
      <c r="D7540" s="12" t="str" cm="1">
        <f t="array" ref="D7540">_xlfn.SWITCH(WEEKDAY(C7540,2), 1, "Lundi", 2, "Mardi", 3, "Mercredi", 4, "Jeudi", 5, "Vendredi", 6, "Samedi", 7, "Dimanche", "Erreur")</f>
        <v>Vendredi</v>
      </c>
      <c r="E7540" s="2" t="s">
        <v>14</v>
      </c>
      <c r="F7540" s="2" t="s">
        <v>126</v>
      </c>
      <c r="G7540" s="2" t="s">
        <v>127</v>
      </c>
      <c r="H7540" s="4" t="s">
        <v>22</v>
      </c>
      <c r="I7540" s="5">
        <v>64</v>
      </c>
      <c r="J7540" s="6">
        <v>58</v>
      </c>
      <c r="K7540" s="7">
        <v>3712</v>
      </c>
      <c r="L7540" s="7">
        <v>1893.1200000000001</v>
      </c>
      <c r="M7540" s="8">
        <v>0.51</v>
      </c>
      <c r="N7540" s="2" t="s">
        <v>82</v>
      </c>
      <c r="O7540">
        <f t="shared" si="936"/>
        <v>2021</v>
      </c>
      <c r="P7540">
        <f t="shared" si="937"/>
        <v>10</v>
      </c>
      <c r="Q7540" t="str">
        <f t="shared" si="938"/>
        <v>oct</v>
      </c>
      <c r="R7540" t="str">
        <f t="shared" si="939"/>
        <v>Rhode Island</v>
      </c>
      <c r="S7540" t="str">
        <f t="shared" si="940"/>
        <v>2021-10</v>
      </c>
      <c r="T7540">
        <f>IF(AND(COUNTIF(Calculs!$Q$2:$Q$12,$O7540)&gt;0,COUNTIF(Calculs!$S$2:$S$12,$E7540)&gt;0,COUNTIF(Calculs!$U$2:$U$12,$H7540)&gt;0),1,0)</f>
        <v>1</v>
      </c>
      <c r="U7540">
        <f t="shared" si="941"/>
        <v>3712</v>
      </c>
      <c r="V7540">
        <f t="shared" si="942"/>
        <v>58</v>
      </c>
      <c r="W7540">
        <f t="shared" si="943"/>
        <v>1893.1200000000001</v>
      </c>
    </row>
    <row r="7541" spans="1:23" ht="15.75" customHeight="1" x14ac:dyDescent="0.3">
      <c r="A7541" s="2" t="s">
        <v>25</v>
      </c>
      <c r="B7541" s="2">
        <v>1185732</v>
      </c>
      <c r="C7541" s="3">
        <v>44507</v>
      </c>
      <c r="D7541" s="12" t="str" cm="1">
        <f t="array" ref="D7541">_xlfn.SWITCH(WEEKDAY(C7541,2), 1, "Lundi", 2, "Mardi", 3, "Mercredi", 4, "Jeudi", 5, "Vendredi", 6, "Samedi", 7, "Dimanche", "Erreur")</f>
        <v>Dimanche</v>
      </c>
      <c r="E7541" s="2" t="s">
        <v>14</v>
      </c>
      <c r="F7541" s="2" t="s">
        <v>126</v>
      </c>
      <c r="G7541" s="2" t="s">
        <v>127</v>
      </c>
      <c r="H7541" s="4" t="s">
        <v>16</v>
      </c>
      <c r="I7541" s="5">
        <v>55</v>
      </c>
      <c r="J7541" s="6">
        <v>95</v>
      </c>
      <c r="K7541" s="7">
        <v>5225</v>
      </c>
      <c r="L7541" s="7">
        <v>2560.25</v>
      </c>
      <c r="M7541" s="8">
        <v>0.49</v>
      </c>
      <c r="N7541" s="2" t="s">
        <v>82</v>
      </c>
      <c r="O7541">
        <f t="shared" si="936"/>
        <v>2021</v>
      </c>
      <c r="P7541">
        <f t="shared" si="937"/>
        <v>11</v>
      </c>
      <c r="Q7541" t="str">
        <f t="shared" si="938"/>
        <v>nov</v>
      </c>
      <c r="R7541" t="str">
        <f t="shared" si="939"/>
        <v>Rhode Island</v>
      </c>
      <c r="S7541" t="str">
        <f t="shared" si="940"/>
        <v>2021-11</v>
      </c>
      <c r="T7541">
        <f>IF(AND(COUNTIF(Calculs!$Q$2:$Q$12,$O7541)&gt;0,COUNTIF(Calculs!$S$2:$S$12,$E7541)&gt;0,COUNTIF(Calculs!$U$2:$U$12,$H7541)&gt;0),1,0)</f>
        <v>1</v>
      </c>
      <c r="U7541">
        <f t="shared" si="941"/>
        <v>5225</v>
      </c>
      <c r="V7541">
        <f t="shared" si="942"/>
        <v>95</v>
      </c>
      <c r="W7541">
        <f t="shared" si="943"/>
        <v>2560.25</v>
      </c>
    </row>
    <row r="7542" spans="1:23" ht="15.75" customHeight="1" x14ac:dyDescent="0.3">
      <c r="A7542" s="2" t="s">
        <v>25</v>
      </c>
      <c r="B7542" s="2">
        <v>1185732</v>
      </c>
      <c r="C7542" s="3">
        <v>44507</v>
      </c>
      <c r="D7542" s="12" t="str" cm="1">
        <f t="array" ref="D7542">_xlfn.SWITCH(WEEKDAY(C7542,2), 1, "Lundi", 2, "Mardi", 3, "Mercredi", 4, "Jeudi", 5, "Vendredi", 6, "Samedi", 7, "Dimanche", "Erreur")</f>
        <v>Dimanche</v>
      </c>
      <c r="E7542" s="2" t="s">
        <v>14</v>
      </c>
      <c r="F7542" s="2" t="s">
        <v>126</v>
      </c>
      <c r="G7542" s="2" t="s">
        <v>127</v>
      </c>
      <c r="H7542" s="4" t="s">
        <v>18</v>
      </c>
      <c r="I7542" s="5">
        <v>46</v>
      </c>
      <c r="J7542" s="6">
        <v>63</v>
      </c>
      <c r="K7542" s="7">
        <v>2898</v>
      </c>
      <c r="L7542" s="7">
        <v>1304.0999999999999</v>
      </c>
      <c r="M7542" s="8">
        <v>0.44999999999999996</v>
      </c>
      <c r="N7542" s="2" t="s">
        <v>82</v>
      </c>
      <c r="O7542">
        <f t="shared" si="936"/>
        <v>2021</v>
      </c>
      <c r="P7542">
        <f t="shared" si="937"/>
        <v>11</v>
      </c>
      <c r="Q7542" t="str">
        <f t="shared" si="938"/>
        <v>nov</v>
      </c>
      <c r="R7542" t="str">
        <f t="shared" si="939"/>
        <v>Rhode Island</v>
      </c>
      <c r="S7542" t="str">
        <f t="shared" si="940"/>
        <v>2021-11</v>
      </c>
      <c r="T7542">
        <f>IF(AND(COUNTIF(Calculs!$Q$2:$Q$12,$O7542)&gt;0,COUNTIF(Calculs!$S$2:$S$12,$E7542)&gt;0,COUNTIF(Calculs!$U$2:$U$12,$H7542)&gt;0),1,0)</f>
        <v>1</v>
      </c>
      <c r="U7542">
        <f t="shared" si="941"/>
        <v>2898</v>
      </c>
      <c r="V7542">
        <f t="shared" si="942"/>
        <v>63</v>
      </c>
      <c r="W7542">
        <f t="shared" si="943"/>
        <v>1304.0999999999999</v>
      </c>
    </row>
    <row r="7543" spans="1:23" ht="15.75" customHeight="1" x14ac:dyDescent="0.3">
      <c r="A7543" s="2" t="s">
        <v>25</v>
      </c>
      <c r="B7543" s="2">
        <v>1185732</v>
      </c>
      <c r="C7543" s="3">
        <v>44507</v>
      </c>
      <c r="D7543" s="12" t="str" cm="1">
        <f t="array" ref="D7543">_xlfn.SWITCH(WEEKDAY(C7543,2), 1, "Lundi", 2, "Mardi", 3, "Mercredi", 4, "Jeudi", 5, "Vendredi", 6, "Samedi", 7, "Dimanche", "Erreur")</f>
        <v>Dimanche</v>
      </c>
      <c r="E7543" s="2" t="s">
        <v>14</v>
      </c>
      <c r="F7543" s="2" t="s">
        <v>126</v>
      </c>
      <c r="G7543" s="2" t="s">
        <v>127</v>
      </c>
      <c r="H7543" s="4" t="s">
        <v>19</v>
      </c>
      <c r="I7543" s="5">
        <v>48</v>
      </c>
      <c r="J7543" s="6">
        <v>64</v>
      </c>
      <c r="K7543" s="7">
        <v>3072</v>
      </c>
      <c r="L7543" s="7">
        <v>1658.88</v>
      </c>
      <c r="M7543" s="8">
        <v>0.54</v>
      </c>
      <c r="N7543" s="2" t="s">
        <v>82</v>
      </c>
      <c r="O7543">
        <f t="shared" si="936"/>
        <v>2021</v>
      </c>
      <c r="P7543">
        <f t="shared" si="937"/>
        <v>11</v>
      </c>
      <c r="Q7543" t="str">
        <f t="shared" si="938"/>
        <v>nov</v>
      </c>
      <c r="R7543" t="str">
        <f t="shared" si="939"/>
        <v>Rhode Island</v>
      </c>
      <c r="S7543" t="str">
        <f t="shared" si="940"/>
        <v>2021-11</v>
      </c>
      <c r="T7543">
        <f>IF(AND(COUNTIF(Calculs!$Q$2:$Q$12,$O7543)&gt;0,COUNTIF(Calculs!$S$2:$S$12,$E7543)&gt;0,COUNTIF(Calculs!$U$2:$U$12,$H7543)&gt;0),1,0)</f>
        <v>1</v>
      </c>
      <c r="U7543">
        <f t="shared" si="941"/>
        <v>3072</v>
      </c>
      <c r="V7543">
        <f t="shared" si="942"/>
        <v>64</v>
      </c>
      <c r="W7543">
        <f t="shared" si="943"/>
        <v>1658.88</v>
      </c>
    </row>
    <row r="7544" spans="1:23" ht="15.75" customHeight="1" x14ac:dyDescent="0.3">
      <c r="A7544" s="2" t="s">
        <v>25</v>
      </c>
      <c r="B7544" s="2">
        <v>1185732</v>
      </c>
      <c r="C7544" s="3">
        <v>44507</v>
      </c>
      <c r="D7544" s="12" t="str" cm="1">
        <f t="array" ref="D7544">_xlfn.SWITCH(WEEKDAY(C7544,2), 1, "Lundi", 2, "Mardi", 3, "Mercredi", 4, "Jeudi", 5, "Vendredi", 6, "Samedi", 7, "Dimanche", "Erreur")</f>
        <v>Dimanche</v>
      </c>
      <c r="E7544" s="2" t="s">
        <v>14</v>
      </c>
      <c r="F7544" s="2" t="s">
        <v>126</v>
      </c>
      <c r="G7544" s="2" t="s">
        <v>127</v>
      </c>
      <c r="H7544" s="4" t="s">
        <v>20</v>
      </c>
      <c r="I7544" s="5">
        <v>48</v>
      </c>
      <c r="J7544" s="6">
        <v>58</v>
      </c>
      <c r="K7544" s="7">
        <v>2784</v>
      </c>
      <c r="L7544" s="7">
        <v>1531.2</v>
      </c>
      <c r="M7544" s="8">
        <v>0.55000000000000004</v>
      </c>
      <c r="N7544" s="2" t="s">
        <v>82</v>
      </c>
      <c r="O7544">
        <f t="shared" si="936"/>
        <v>2021</v>
      </c>
      <c r="P7544">
        <f t="shared" si="937"/>
        <v>11</v>
      </c>
      <c r="Q7544" t="str">
        <f t="shared" si="938"/>
        <v>nov</v>
      </c>
      <c r="R7544" t="str">
        <f t="shared" si="939"/>
        <v>Rhode Island</v>
      </c>
      <c r="S7544" t="str">
        <f t="shared" si="940"/>
        <v>2021-11</v>
      </c>
      <c r="T7544">
        <f>IF(AND(COUNTIF(Calculs!$Q$2:$Q$12,$O7544)&gt;0,COUNTIF(Calculs!$S$2:$S$12,$E7544)&gt;0,COUNTIF(Calculs!$U$2:$U$12,$H7544)&gt;0),1,0)</f>
        <v>1</v>
      </c>
      <c r="U7544">
        <f t="shared" si="941"/>
        <v>2784</v>
      </c>
      <c r="V7544">
        <f t="shared" si="942"/>
        <v>58</v>
      </c>
      <c r="W7544">
        <f t="shared" si="943"/>
        <v>1531.2</v>
      </c>
    </row>
    <row r="7545" spans="1:23" ht="15.75" customHeight="1" x14ac:dyDescent="0.3">
      <c r="A7545" s="2" t="s">
        <v>25</v>
      </c>
      <c r="B7545" s="2">
        <v>1185732</v>
      </c>
      <c r="C7545" s="3">
        <v>44507</v>
      </c>
      <c r="D7545" s="12" t="str" cm="1">
        <f t="array" ref="D7545">_xlfn.SWITCH(WEEKDAY(C7545,2), 1, "Lundi", 2, "Mardi", 3, "Mercredi", 4, "Jeudi", 5, "Vendredi", 6, "Samedi", 7, "Dimanche", "Erreur")</f>
        <v>Dimanche</v>
      </c>
      <c r="E7545" s="2" t="s">
        <v>14</v>
      </c>
      <c r="F7545" s="2" t="s">
        <v>126</v>
      </c>
      <c r="G7545" s="2" t="s">
        <v>127</v>
      </c>
      <c r="H7545" s="4" t="s">
        <v>21</v>
      </c>
      <c r="I7545" s="5">
        <v>58</v>
      </c>
      <c r="J7545" s="6">
        <v>44</v>
      </c>
      <c r="K7545" s="7">
        <v>2552</v>
      </c>
      <c r="L7545" s="7">
        <v>1122.8800000000001</v>
      </c>
      <c r="M7545" s="8">
        <v>0.44</v>
      </c>
      <c r="N7545" s="2" t="s">
        <v>82</v>
      </c>
      <c r="O7545">
        <f t="shared" si="936"/>
        <v>2021</v>
      </c>
      <c r="P7545">
        <f t="shared" si="937"/>
        <v>11</v>
      </c>
      <c r="Q7545" t="str">
        <f t="shared" si="938"/>
        <v>nov</v>
      </c>
      <c r="R7545" t="str">
        <f t="shared" si="939"/>
        <v>Rhode Island</v>
      </c>
      <c r="S7545" t="str">
        <f t="shared" si="940"/>
        <v>2021-11</v>
      </c>
      <c r="T7545">
        <f>IF(AND(COUNTIF(Calculs!$Q$2:$Q$12,$O7545)&gt;0,COUNTIF(Calculs!$S$2:$S$12,$E7545)&gt;0,COUNTIF(Calculs!$U$2:$U$12,$H7545)&gt;0),1,0)</f>
        <v>1</v>
      </c>
      <c r="U7545">
        <f t="shared" si="941"/>
        <v>2552</v>
      </c>
      <c r="V7545">
        <f t="shared" si="942"/>
        <v>44</v>
      </c>
      <c r="W7545">
        <f t="shared" si="943"/>
        <v>1122.8800000000001</v>
      </c>
    </row>
    <row r="7546" spans="1:23" ht="15.75" customHeight="1" x14ac:dyDescent="0.3">
      <c r="A7546" s="2" t="s">
        <v>25</v>
      </c>
      <c r="B7546" s="2">
        <v>1185732</v>
      </c>
      <c r="C7546" s="3">
        <v>44507</v>
      </c>
      <c r="D7546" s="12" t="str" cm="1">
        <f t="array" ref="D7546">_xlfn.SWITCH(WEEKDAY(C7546,2), 1, "Lundi", 2, "Mardi", 3, "Mercredi", 4, "Jeudi", 5, "Vendredi", 6, "Samedi", 7, "Dimanche", "Erreur")</f>
        <v>Dimanche</v>
      </c>
      <c r="E7546" s="2" t="s">
        <v>14</v>
      </c>
      <c r="F7546" s="2" t="s">
        <v>126</v>
      </c>
      <c r="G7546" s="2" t="s">
        <v>127</v>
      </c>
      <c r="H7546" s="4" t="s">
        <v>22</v>
      </c>
      <c r="I7546" s="5">
        <v>60</v>
      </c>
      <c r="J7546" s="6">
        <v>77</v>
      </c>
      <c r="K7546" s="7">
        <v>4620</v>
      </c>
      <c r="L7546" s="7">
        <v>2402.4</v>
      </c>
      <c r="M7546" s="8">
        <v>0.52</v>
      </c>
      <c r="N7546" s="2" t="s">
        <v>82</v>
      </c>
      <c r="O7546">
        <f t="shared" si="936"/>
        <v>2021</v>
      </c>
      <c r="P7546">
        <f t="shared" si="937"/>
        <v>11</v>
      </c>
      <c r="Q7546" t="str">
        <f t="shared" si="938"/>
        <v>nov</v>
      </c>
      <c r="R7546" t="str">
        <f t="shared" si="939"/>
        <v>Rhode Island</v>
      </c>
      <c r="S7546" t="str">
        <f t="shared" si="940"/>
        <v>2021-11</v>
      </c>
      <c r="T7546">
        <f>IF(AND(COUNTIF(Calculs!$Q$2:$Q$12,$O7546)&gt;0,COUNTIF(Calculs!$S$2:$S$12,$E7546)&gt;0,COUNTIF(Calculs!$U$2:$U$12,$H7546)&gt;0),1,0)</f>
        <v>1</v>
      </c>
      <c r="U7546">
        <f t="shared" si="941"/>
        <v>4620</v>
      </c>
      <c r="V7546">
        <f t="shared" si="942"/>
        <v>77</v>
      </c>
      <c r="W7546">
        <f t="shared" si="943"/>
        <v>2402.4</v>
      </c>
    </row>
    <row r="7547" spans="1:23" ht="15.75" customHeight="1" x14ac:dyDescent="0.3">
      <c r="A7547" s="2" t="s">
        <v>25</v>
      </c>
      <c r="B7547" s="2">
        <v>1185732</v>
      </c>
      <c r="C7547" s="3">
        <v>44536</v>
      </c>
      <c r="D7547" s="12" t="str" cm="1">
        <f t="array" ref="D7547">_xlfn.SWITCH(WEEKDAY(C7547,2), 1, "Lundi", 2, "Mardi", 3, "Mercredi", 4, "Jeudi", 5, "Vendredi", 6, "Samedi", 7, "Dimanche", "Erreur")</f>
        <v>Lundi</v>
      </c>
      <c r="E7547" s="2" t="s">
        <v>14</v>
      </c>
      <c r="F7547" s="2" t="s">
        <v>126</v>
      </c>
      <c r="G7547" s="2" t="s">
        <v>127</v>
      </c>
      <c r="H7547" s="4" t="s">
        <v>16</v>
      </c>
      <c r="I7547" s="5">
        <v>54</v>
      </c>
      <c r="J7547" s="6">
        <v>135</v>
      </c>
      <c r="K7547" s="7">
        <v>7290</v>
      </c>
      <c r="L7547" s="7">
        <v>3645</v>
      </c>
      <c r="M7547" s="8">
        <v>0.5</v>
      </c>
      <c r="N7547" s="2" t="s">
        <v>82</v>
      </c>
      <c r="O7547">
        <f t="shared" si="936"/>
        <v>2021</v>
      </c>
      <c r="P7547">
        <f t="shared" si="937"/>
        <v>12</v>
      </c>
      <c r="Q7547" t="str">
        <f t="shared" si="938"/>
        <v>déc</v>
      </c>
      <c r="R7547" t="str">
        <f t="shared" si="939"/>
        <v>Rhode Island</v>
      </c>
      <c r="S7547" t="str">
        <f t="shared" si="940"/>
        <v>2021-12</v>
      </c>
      <c r="T7547">
        <f>IF(AND(COUNTIF(Calculs!$Q$2:$Q$12,$O7547)&gt;0,COUNTIF(Calculs!$S$2:$S$12,$E7547)&gt;0,COUNTIF(Calculs!$U$2:$U$12,$H7547)&gt;0),1,0)</f>
        <v>1</v>
      </c>
      <c r="U7547">
        <f t="shared" si="941"/>
        <v>7290</v>
      </c>
      <c r="V7547">
        <f t="shared" si="942"/>
        <v>135</v>
      </c>
      <c r="W7547">
        <f t="shared" si="943"/>
        <v>3645</v>
      </c>
    </row>
    <row r="7548" spans="1:23" ht="15.75" customHeight="1" x14ac:dyDescent="0.3">
      <c r="A7548" s="2" t="s">
        <v>25</v>
      </c>
      <c r="B7548" s="2">
        <v>1185732</v>
      </c>
      <c r="C7548" s="3">
        <v>44536</v>
      </c>
      <c r="D7548" s="12" t="str" cm="1">
        <f t="array" ref="D7548">_xlfn.SWITCH(WEEKDAY(C7548,2), 1, "Lundi", 2, "Mardi", 3, "Mercredi", 4, "Jeudi", 5, "Vendredi", 6, "Samedi", 7, "Dimanche", "Erreur")</f>
        <v>Lundi</v>
      </c>
      <c r="E7548" s="2" t="s">
        <v>14</v>
      </c>
      <c r="F7548" s="2" t="s">
        <v>126</v>
      </c>
      <c r="G7548" s="2" t="s">
        <v>127</v>
      </c>
      <c r="H7548" s="4" t="s">
        <v>18</v>
      </c>
      <c r="I7548" s="5">
        <v>45</v>
      </c>
      <c r="J7548" s="6">
        <v>78</v>
      </c>
      <c r="K7548" s="7">
        <v>3510</v>
      </c>
      <c r="L7548" s="7">
        <v>1684.8</v>
      </c>
      <c r="M7548" s="8">
        <v>0.48</v>
      </c>
      <c r="N7548" s="2" t="s">
        <v>82</v>
      </c>
      <c r="O7548">
        <f t="shared" si="936"/>
        <v>2021</v>
      </c>
      <c r="P7548">
        <f t="shared" si="937"/>
        <v>12</v>
      </c>
      <c r="Q7548" t="str">
        <f t="shared" si="938"/>
        <v>déc</v>
      </c>
      <c r="R7548" t="str">
        <f t="shared" si="939"/>
        <v>Rhode Island</v>
      </c>
      <c r="S7548" t="str">
        <f t="shared" si="940"/>
        <v>2021-12</v>
      </c>
      <c r="T7548">
        <f>IF(AND(COUNTIF(Calculs!$Q$2:$Q$12,$O7548)&gt;0,COUNTIF(Calculs!$S$2:$S$12,$E7548)&gt;0,COUNTIF(Calculs!$U$2:$U$12,$H7548)&gt;0),1,0)</f>
        <v>1</v>
      </c>
      <c r="U7548">
        <f t="shared" si="941"/>
        <v>3510</v>
      </c>
      <c r="V7548">
        <f t="shared" si="942"/>
        <v>78</v>
      </c>
      <c r="W7548">
        <f t="shared" si="943"/>
        <v>1684.8</v>
      </c>
    </row>
    <row r="7549" spans="1:23" ht="15.75" customHeight="1" x14ac:dyDescent="0.3">
      <c r="A7549" s="2" t="s">
        <v>25</v>
      </c>
      <c r="B7549" s="2">
        <v>1185732</v>
      </c>
      <c r="C7549" s="3">
        <v>44536</v>
      </c>
      <c r="D7549" s="12" t="str" cm="1">
        <f t="array" ref="D7549">_xlfn.SWITCH(WEEKDAY(C7549,2), 1, "Lundi", 2, "Mardi", 3, "Mercredi", 4, "Jeudi", 5, "Vendredi", 6, "Samedi", 7, "Dimanche", "Erreur")</f>
        <v>Lundi</v>
      </c>
      <c r="E7549" s="2" t="s">
        <v>14</v>
      </c>
      <c r="F7549" s="2" t="s">
        <v>126</v>
      </c>
      <c r="G7549" s="2" t="s">
        <v>127</v>
      </c>
      <c r="H7549" s="4" t="s">
        <v>19</v>
      </c>
      <c r="I7549" s="5">
        <v>47</v>
      </c>
      <c r="J7549" s="6">
        <v>74</v>
      </c>
      <c r="K7549" s="7">
        <v>3478</v>
      </c>
      <c r="L7549" s="7">
        <v>1773.78</v>
      </c>
      <c r="M7549" s="8">
        <v>0.51</v>
      </c>
      <c r="N7549" s="2" t="s">
        <v>82</v>
      </c>
      <c r="O7549">
        <f t="shared" si="936"/>
        <v>2021</v>
      </c>
      <c r="P7549">
        <f t="shared" si="937"/>
        <v>12</v>
      </c>
      <c r="Q7549" t="str">
        <f t="shared" si="938"/>
        <v>déc</v>
      </c>
      <c r="R7549" t="str">
        <f t="shared" si="939"/>
        <v>Rhode Island</v>
      </c>
      <c r="S7549" t="str">
        <f t="shared" si="940"/>
        <v>2021-12</v>
      </c>
      <c r="T7549">
        <f>IF(AND(COUNTIF(Calculs!$Q$2:$Q$12,$O7549)&gt;0,COUNTIF(Calculs!$S$2:$S$12,$E7549)&gt;0,COUNTIF(Calculs!$U$2:$U$12,$H7549)&gt;0),1,0)</f>
        <v>1</v>
      </c>
      <c r="U7549">
        <f t="shared" si="941"/>
        <v>3478</v>
      </c>
      <c r="V7549">
        <f t="shared" si="942"/>
        <v>74</v>
      </c>
      <c r="W7549">
        <f t="shared" si="943"/>
        <v>1773.78</v>
      </c>
    </row>
    <row r="7550" spans="1:23" ht="15.75" customHeight="1" x14ac:dyDescent="0.3">
      <c r="A7550" s="2" t="s">
        <v>25</v>
      </c>
      <c r="B7550" s="2">
        <v>1185732</v>
      </c>
      <c r="C7550" s="3">
        <v>44536</v>
      </c>
      <c r="D7550" s="12" t="str" cm="1">
        <f t="array" ref="D7550">_xlfn.SWITCH(WEEKDAY(C7550,2), 1, "Lundi", 2, "Mardi", 3, "Mercredi", 4, "Jeudi", 5, "Vendredi", 6, "Samedi", 7, "Dimanche", "Erreur")</f>
        <v>Lundi</v>
      </c>
      <c r="E7550" s="2" t="s">
        <v>14</v>
      </c>
      <c r="F7550" s="2" t="s">
        <v>126</v>
      </c>
      <c r="G7550" s="2" t="s">
        <v>127</v>
      </c>
      <c r="H7550" s="4" t="s">
        <v>20</v>
      </c>
      <c r="I7550" s="5">
        <v>48</v>
      </c>
      <c r="J7550" s="6">
        <v>65</v>
      </c>
      <c r="K7550" s="7">
        <v>3120</v>
      </c>
      <c r="L7550" s="7">
        <v>1560</v>
      </c>
      <c r="M7550" s="8">
        <v>0.5</v>
      </c>
      <c r="N7550" s="2" t="s">
        <v>82</v>
      </c>
      <c r="O7550">
        <f t="shared" si="936"/>
        <v>2021</v>
      </c>
      <c r="P7550">
        <f t="shared" si="937"/>
        <v>12</v>
      </c>
      <c r="Q7550" t="str">
        <f t="shared" si="938"/>
        <v>déc</v>
      </c>
      <c r="R7550" t="str">
        <f t="shared" si="939"/>
        <v>Rhode Island</v>
      </c>
      <c r="S7550" t="str">
        <f t="shared" si="940"/>
        <v>2021-12</v>
      </c>
      <c r="T7550">
        <f>IF(AND(COUNTIF(Calculs!$Q$2:$Q$12,$O7550)&gt;0,COUNTIF(Calculs!$S$2:$S$12,$E7550)&gt;0,COUNTIF(Calculs!$U$2:$U$12,$H7550)&gt;0),1,0)</f>
        <v>1</v>
      </c>
      <c r="U7550">
        <f t="shared" si="941"/>
        <v>3120</v>
      </c>
      <c r="V7550">
        <f t="shared" si="942"/>
        <v>65</v>
      </c>
      <c r="W7550">
        <f t="shared" si="943"/>
        <v>1560</v>
      </c>
    </row>
    <row r="7551" spans="1:23" ht="15.75" customHeight="1" x14ac:dyDescent="0.3">
      <c r="A7551" s="2" t="s">
        <v>25</v>
      </c>
      <c r="B7551" s="2">
        <v>1185732</v>
      </c>
      <c r="C7551" s="3">
        <v>44536</v>
      </c>
      <c r="D7551" s="12" t="str" cm="1">
        <f t="array" ref="D7551">_xlfn.SWITCH(WEEKDAY(C7551,2), 1, "Lundi", 2, "Mardi", 3, "Mercredi", 4, "Jeudi", 5, "Vendredi", 6, "Samedi", 7, "Dimanche", "Erreur")</f>
        <v>Lundi</v>
      </c>
      <c r="E7551" s="2" t="s">
        <v>14</v>
      </c>
      <c r="F7551" s="2" t="s">
        <v>126</v>
      </c>
      <c r="G7551" s="2" t="s">
        <v>127</v>
      </c>
      <c r="H7551" s="4" t="s">
        <v>21</v>
      </c>
      <c r="I7551" s="5">
        <v>56</v>
      </c>
      <c r="J7551" s="6">
        <v>68</v>
      </c>
      <c r="K7551" s="7">
        <v>3808</v>
      </c>
      <c r="L7551" s="7">
        <v>1637.44</v>
      </c>
      <c r="M7551" s="8">
        <v>0.43</v>
      </c>
      <c r="N7551" s="2" t="s">
        <v>82</v>
      </c>
      <c r="O7551">
        <f t="shared" si="936"/>
        <v>2021</v>
      </c>
      <c r="P7551">
        <f t="shared" si="937"/>
        <v>12</v>
      </c>
      <c r="Q7551" t="str">
        <f t="shared" si="938"/>
        <v>déc</v>
      </c>
      <c r="R7551" t="str">
        <f t="shared" si="939"/>
        <v>Rhode Island</v>
      </c>
      <c r="S7551" t="str">
        <f t="shared" si="940"/>
        <v>2021-12</v>
      </c>
      <c r="T7551">
        <f>IF(AND(COUNTIF(Calculs!$Q$2:$Q$12,$O7551)&gt;0,COUNTIF(Calculs!$S$2:$S$12,$E7551)&gt;0,COUNTIF(Calculs!$U$2:$U$12,$H7551)&gt;0),1,0)</f>
        <v>1</v>
      </c>
      <c r="U7551">
        <f t="shared" si="941"/>
        <v>3808</v>
      </c>
      <c r="V7551">
        <f t="shared" si="942"/>
        <v>68</v>
      </c>
      <c r="W7551">
        <f t="shared" si="943"/>
        <v>1637.44</v>
      </c>
    </row>
    <row r="7552" spans="1:23" ht="15.75" customHeight="1" x14ac:dyDescent="0.3">
      <c r="A7552" s="2" t="s">
        <v>25</v>
      </c>
      <c r="B7552" s="2">
        <v>1185732</v>
      </c>
      <c r="C7552" s="3">
        <v>44536</v>
      </c>
      <c r="D7552" s="12" t="str" cm="1">
        <f t="array" ref="D7552">_xlfn.SWITCH(WEEKDAY(C7552,2), 1, "Lundi", 2, "Mardi", 3, "Mercredi", 4, "Jeudi", 5, "Vendredi", 6, "Samedi", 7, "Dimanche", "Erreur")</f>
        <v>Lundi</v>
      </c>
      <c r="E7552" s="2" t="s">
        <v>14</v>
      </c>
      <c r="F7552" s="2" t="s">
        <v>126</v>
      </c>
      <c r="G7552" s="2" t="s">
        <v>127</v>
      </c>
      <c r="H7552" s="4" t="s">
        <v>22</v>
      </c>
      <c r="I7552" s="5">
        <v>60</v>
      </c>
      <c r="J7552" s="6">
        <v>85</v>
      </c>
      <c r="K7552" s="7">
        <v>5100</v>
      </c>
      <c r="L7552" s="7">
        <v>2805</v>
      </c>
      <c r="M7552" s="8">
        <v>0.55000000000000004</v>
      </c>
      <c r="N7552" s="2" t="s">
        <v>82</v>
      </c>
      <c r="O7552">
        <f t="shared" si="936"/>
        <v>2021</v>
      </c>
      <c r="P7552">
        <f t="shared" si="937"/>
        <v>12</v>
      </c>
      <c r="Q7552" t="str">
        <f t="shared" si="938"/>
        <v>déc</v>
      </c>
      <c r="R7552" t="str">
        <f t="shared" si="939"/>
        <v>Rhode Island</v>
      </c>
      <c r="S7552" t="str">
        <f t="shared" si="940"/>
        <v>2021-12</v>
      </c>
      <c r="T7552">
        <f>IF(AND(COUNTIF(Calculs!$Q$2:$Q$12,$O7552)&gt;0,COUNTIF(Calculs!$S$2:$S$12,$E7552)&gt;0,COUNTIF(Calculs!$U$2:$U$12,$H7552)&gt;0),1,0)</f>
        <v>1</v>
      </c>
      <c r="U7552">
        <f t="shared" si="941"/>
        <v>5100</v>
      </c>
      <c r="V7552">
        <f t="shared" si="942"/>
        <v>85</v>
      </c>
      <c r="W7552">
        <f t="shared" si="943"/>
        <v>2805</v>
      </c>
    </row>
    <row r="7553" spans="1:23" ht="15.75" customHeight="1" x14ac:dyDescent="0.3">
      <c r="A7553" s="2" t="s">
        <v>25</v>
      </c>
      <c r="B7553" s="2">
        <v>1185732</v>
      </c>
      <c r="C7553" s="3">
        <v>44213</v>
      </c>
      <c r="D7553" s="12" t="str" cm="1">
        <f t="array" ref="D7553">_xlfn.SWITCH(WEEKDAY(C7553,2), 1, "Lundi", 2, "Mardi", 3, "Mercredi", 4, "Jeudi", 5, "Vendredi", 6, "Samedi", 7, "Dimanche", "Erreur")</f>
        <v>Dimanche</v>
      </c>
      <c r="E7553" s="2" t="s">
        <v>14</v>
      </c>
      <c r="F7553" s="2" t="s">
        <v>126</v>
      </c>
      <c r="G7553" s="2" t="s">
        <v>127</v>
      </c>
      <c r="H7553" s="4" t="s">
        <v>16</v>
      </c>
      <c r="I7553" s="5">
        <v>38</v>
      </c>
      <c r="J7553" s="6">
        <v>126</v>
      </c>
      <c r="K7553" s="7">
        <v>4788</v>
      </c>
      <c r="L7553" s="7">
        <v>2058.84</v>
      </c>
      <c r="M7553" s="8">
        <v>0.43</v>
      </c>
      <c r="N7553" s="2" t="s">
        <v>82</v>
      </c>
      <c r="O7553">
        <f t="shared" si="936"/>
        <v>2021</v>
      </c>
      <c r="P7553">
        <f t="shared" si="937"/>
        <v>1</v>
      </c>
      <c r="Q7553" t="str">
        <f t="shared" si="938"/>
        <v>janv</v>
      </c>
      <c r="R7553" t="str">
        <f t="shared" si="939"/>
        <v>Rhode Island</v>
      </c>
      <c r="S7553" t="str">
        <f t="shared" si="940"/>
        <v>2021-01</v>
      </c>
      <c r="T7553">
        <f>IF(AND(COUNTIF(Calculs!$Q$2:$Q$12,$O7553)&gt;0,COUNTIF(Calculs!$S$2:$S$12,$E7553)&gt;0,COUNTIF(Calculs!$U$2:$U$12,$H7553)&gt;0),1,0)</f>
        <v>1</v>
      </c>
      <c r="U7553">
        <f t="shared" si="941"/>
        <v>4788</v>
      </c>
      <c r="V7553">
        <f t="shared" si="942"/>
        <v>126</v>
      </c>
      <c r="W7553">
        <f t="shared" si="943"/>
        <v>2058.84</v>
      </c>
    </row>
    <row r="7554" spans="1:23" ht="15.75" customHeight="1" x14ac:dyDescent="0.3">
      <c r="A7554" s="2" t="s">
        <v>25</v>
      </c>
      <c r="B7554" s="2">
        <v>1185732</v>
      </c>
      <c r="C7554" s="3">
        <v>44213</v>
      </c>
      <c r="D7554" s="12" t="str" cm="1">
        <f t="array" ref="D7554">_xlfn.SWITCH(WEEKDAY(C7554,2), 1, "Lundi", 2, "Mardi", 3, "Mercredi", 4, "Jeudi", 5, "Vendredi", 6, "Samedi", 7, "Dimanche", "Erreur")</f>
        <v>Dimanche</v>
      </c>
      <c r="E7554" s="2" t="s">
        <v>14</v>
      </c>
      <c r="F7554" s="2" t="s">
        <v>126</v>
      </c>
      <c r="G7554" s="2" t="s">
        <v>127</v>
      </c>
      <c r="H7554" s="4" t="s">
        <v>18</v>
      </c>
      <c r="I7554" s="5">
        <v>38</v>
      </c>
      <c r="J7554" s="6">
        <v>68</v>
      </c>
      <c r="K7554" s="7">
        <v>2584</v>
      </c>
      <c r="L7554" s="7">
        <v>1136.96</v>
      </c>
      <c r="M7554" s="8">
        <v>0.44</v>
      </c>
      <c r="N7554" s="2" t="s">
        <v>82</v>
      </c>
      <c r="O7554">
        <f t="shared" si="936"/>
        <v>2021</v>
      </c>
      <c r="P7554">
        <f t="shared" si="937"/>
        <v>1</v>
      </c>
      <c r="Q7554" t="str">
        <f t="shared" si="938"/>
        <v>janv</v>
      </c>
      <c r="R7554" t="str">
        <f t="shared" si="939"/>
        <v>Rhode Island</v>
      </c>
      <c r="S7554" t="str">
        <f t="shared" si="940"/>
        <v>2021-01</v>
      </c>
      <c r="T7554">
        <f>IF(AND(COUNTIF(Calculs!$Q$2:$Q$12,$O7554)&gt;0,COUNTIF(Calculs!$S$2:$S$12,$E7554)&gt;0,COUNTIF(Calculs!$U$2:$U$12,$H7554)&gt;0),1,0)</f>
        <v>1</v>
      </c>
      <c r="U7554">
        <f t="shared" si="941"/>
        <v>2584</v>
      </c>
      <c r="V7554">
        <f t="shared" si="942"/>
        <v>68</v>
      </c>
      <c r="W7554">
        <f t="shared" si="943"/>
        <v>1136.96</v>
      </c>
    </row>
    <row r="7555" spans="1:23" ht="15.75" customHeight="1" x14ac:dyDescent="0.3">
      <c r="A7555" s="2" t="s">
        <v>25</v>
      </c>
      <c r="B7555" s="2">
        <v>1185732</v>
      </c>
      <c r="C7555" s="3">
        <v>44213</v>
      </c>
      <c r="D7555" s="12" t="str" cm="1">
        <f t="array" ref="D7555">_xlfn.SWITCH(WEEKDAY(C7555,2), 1, "Lundi", 2, "Mardi", 3, "Mercredi", 4, "Jeudi", 5, "Vendredi", 6, "Samedi", 7, "Dimanche", "Erreur")</f>
        <v>Dimanche</v>
      </c>
      <c r="E7555" s="2" t="s">
        <v>14</v>
      </c>
      <c r="F7555" s="2" t="s">
        <v>126</v>
      </c>
      <c r="G7555" s="2" t="s">
        <v>127</v>
      </c>
      <c r="H7555" s="4" t="s">
        <v>19</v>
      </c>
      <c r="I7555" s="5">
        <v>27</v>
      </c>
      <c r="J7555" s="6">
        <v>73</v>
      </c>
      <c r="K7555" s="7">
        <v>1971</v>
      </c>
      <c r="L7555" s="7">
        <v>709.56</v>
      </c>
      <c r="M7555" s="8">
        <v>0.36</v>
      </c>
      <c r="N7555" s="2" t="s">
        <v>82</v>
      </c>
      <c r="O7555">
        <f t="shared" ref="O7555:O7618" si="944">YEAR($C7555)</f>
        <v>2021</v>
      </c>
      <c r="P7555">
        <f t="shared" ref="P7555:P7618" si="945">MONTH($C7555)</f>
        <v>1</v>
      </c>
      <c r="Q7555" t="str">
        <f t="shared" ref="Q7555:Q7618" si="946">TEXT($C7555,"mmm")</f>
        <v>janv</v>
      </c>
      <c r="R7555" t="str">
        <f t="shared" ref="R7555:R7618" si="947">SUBSTITUTE(SUBSTITUTE($F7555,"Sud ","South "),"Ouest ","West ")</f>
        <v>Rhode Island</v>
      </c>
      <c r="S7555" t="str">
        <f t="shared" ref="S7555:S7618" si="948">TEXT($C7555,"aaaa-mm")</f>
        <v>2021-01</v>
      </c>
      <c r="T7555">
        <f>IF(AND(COUNTIF(Calculs!$Q$2:$Q$12,$O7555)&gt;0,COUNTIF(Calculs!$S$2:$S$12,$E7555)&gt;0,COUNTIF(Calculs!$U$2:$U$12,$H7555)&gt;0),1,0)</f>
        <v>1</v>
      </c>
      <c r="U7555">
        <f t="shared" ref="U7555:U7618" si="949">$K7555*$T7555</f>
        <v>1971</v>
      </c>
      <c r="V7555">
        <f t="shared" ref="V7555:V7618" si="950">$J7555*$T7555</f>
        <v>73</v>
      </c>
      <c r="W7555">
        <f t="shared" ref="W7555:W7618" si="951">$L7555*$T7555</f>
        <v>709.56</v>
      </c>
    </row>
    <row r="7556" spans="1:23" ht="15.75" customHeight="1" x14ac:dyDescent="0.3">
      <c r="A7556" s="2" t="s">
        <v>25</v>
      </c>
      <c r="B7556" s="2">
        <v>1185732</v>
      </c>
      <c r="C7556" s="3">
        <v>44213</v>
      </c>
      <c r="D7556" s="12" t="str" cm="1">
        <f t="array" ref="D7556">_xlfn.SWITCH(WEEKDAY(C7556,2), 1, "Lundi", 2, "Mardi", 3, "Mercredi", 4, "Jeudi", 5, "Vendredi", 6, "Samedi", 7, "Dimanche", "Erreur")</f>
        <v>Dimanche</v>
      </c>
      <c r="E7556" s="2" t="s">
        <v>14</v>
      </c>
      <c r="F7556" s="2" t="s">
        <v>126</v>
      </c>
      <c r="G7556" s="2" t="s">
        <v>127</v>
      </c>
      <c r="H7556" s="4" t="s">
        <v>20</v>
      </c>
      <c r="I7556" s="5">
        <v>34</v>
      </c>
      <c r="J7556" s="6">
        <v>26</v>
      </c>
      <c r="K7556" s="7">
        <v>884</v>
      </c>
      <c r="L7556" s="7">
        <v>335.92</v>
      </c>
      <c r="M7556" s="8">
        <v>0.38</v>
      </c>
      <c r="N7556" s="2" t="s">
        <v>82</v>
      </c>
      <c r="O7556">
        <f t="shared" si="944"/>
        <v>2021</v>
      </c>
      <c r="P7556">
        <f t="shared" si="945"/>
        <v>1</v>
      </c>
      <c r="Q7556" t="str">
        <f t="shared" si="946"/>
        <v>janv</v>
      </c>
      <c r="R7556" t="str">
        <f t="shared" si="947"/>
        <v>Rhode Island</v>
      </c>
      <c r="S7556" t="str">
        <f t="shared" si="948"/>
        <v>2021-01</v>
      </c>
      <c r="T7556">
        <f>IF(AND(COUNTIF(Calculs!$Q$2:$Q$12,$O7556)&gt;0,COUNTIF(Calculs!$S$2:$S$12,$E7556)&gt;0,COUNTIF(Calculs!$U$2:$U$12,$H7556)&gt;0),1,0)</f>
        <v>1</v>
      </c>
      <c r="U7556">
        <f t="shared" si="949"/>
        <v>884</v>
      </c>
      <c r="V7556">
        <f t="shared" si="950"/>
        <v>26</v>
      </c>
      <c r="W7556">
        <f t="shared" si="951"/>
        <v>335.92</v>
      </c>
    </row>
    <row r="7557" spans="1:23" ht="15.75" customHeight="1" x14ac:dyDescent="0.3">
      <c r="A7557" s="2" t="s">
        <v>25</v>
      </c>
      <c r="B7557" s="2">
        <v>1185732</v>
      </c>
      <c r="C7557" s="3">
        <v>44213</v>
      </c>
      <c r="D7557" s="12" t="str" cm="1">
        <f t="array" ref="D7557">_xlfn.SWITCH(WEEKDAY(C7557,2), 1, "Lundi", 2, "Mardi", 3, "Mercredi", 4, "Jeudi", 5, "Vendredi", 6, "Samedi", 7, "Dimanche", "Erreur")</f>
        <v>Dimanche</v>
      </c>
      <c r="E7557" s="2" t="s">
        <v>14</v>
      </c>
      <c r="F7557" s="2" t="s">
        <v>126</v>
      </c>
      <c r="G7557" s="2" t="s">
        <v>127</v>
      </c>
      <c r="H7557" s="4" t="s">
        <v>21</v>
      </c>
      <c r="I7557" s="5">
        <v>48</v>
      </c>
      <c r="J7557" s="6">
        <v>41</v>
      </c>
      <c r="K7557" s="7">
        <v>1968</v>
      </c>
      <c r="L7557" s="7">
        <v>767.52</v>
      </c>
      <c r="M7557" s="8">
        <v>0.39</v>
      </c>
      <c r="N7557" s="2" t="s">
        <v>82</v>
      </c>
      <c r="O7557">
        <f t="shared" si="944"/>
        <v>2021</v>
      </c>
      <c r="P7557">
        <f t="shared" si="945"/>
        <v>1</v>
      </c>
      <c r="Q7557" t="str">
        <f t="shared" si="946"/>
        <v>janv</v>
      </c>
      <c r="R7557" t="str">
        <f t="shared" si="947"/>
        <v>Rhode Island</v>
      </c>
      <c r="S7557" t="str">
        <f t="shared" si="948"/>
        <v>2021-01</v>
      </c>
      <c r="T7557">
        <f>IF(AND(COUNTIF(Calculs!$Q$2:$Q$12,$O7557)&gt;0,COUNTIF(Calculs!$S$2:$S$12,$E7557)&gt;0,COUNTIF(Calculs!$U$2:$U$12,$H7557)&gt;0),1,0)</f>
        <v>1</v>
      </c>
      <c r="U7557">
        <f t="shared" si="949"/>
        <v>1968</v>
      </c>
      <c r="V7557">
        <f t="shared" si="950"/>
        <v>41</v>
      </c>
      <c r="W7557">
        <f t="shared" si="951"/>
        <v>767.52</v>
      </c>
    </row>
    <row r="7558" spans="1:23" ht="15.75" customHeight="1" x14ac:dyDescent="0.3">
      <c r="A7558" s="2" t="s">
        <v>25</v>
      </c>
      <c r="B7558" s="2">
        <v>1185732</v>
      </c>
      <c r="C7558" s="3">
        <v>44213</v>
      </c>
      <c r="D7558" s="12" t="str" cm="1">
        <f t="array" ref="D7558">_xlfn.SWITCH(WEEKDAY(C7558,2), 1, "Lundi", 2, "Mardi", 3, "Mercredi", 4, "Jeudi", 5, "Vendredi", 6, "Samedi", 7, "Dimanche", "Erreur")</f>
        <v>Dimanche</v>
      </c>
      <c r="E7558" s="2" t="s">
        <v>14</v>
      </c>
      <c r="F7558" s="2" t="s">
        <v>126</v>
      </c>
      <c r="G7558" s="2" t="s">
        <v>127</v>
      </c>
      <c r="H7558" s="4" t="s">
        <v>22</v>
      </c>
      <c r="I7558" s="5">
        <v>38</v>
      </c>
      <c r="J7558" s="6">
        <v>70</v>
      </c>
      <c r="K7558" s="7">
        <v>2660</v>
      </c>
      <c r="L7558" s="7">
        <v>1090.5999999999999</v>
      </c>
      <c r="M7558" s="8">
        <v>0.41</v>
      </c>
      <c r="N7558" s="2" t="s">
        <v>82</v>
      </c>
      <c r="O7558">
        <f t="shared" si="944"/>
        <v>2021</v>
      </c>
      <c r="P7558">
        <f t="shared" si="945"/>
        <v>1</v>
      </c>
      <c r="Q7558" t="str">
        <f t="shared" si="946"/>
        <v>janv</v>
      </c>
      <c r="R7558" t="str">
        <f t="shared" si="947"/>
        <v>Rhode Island</v>
      </c>
      <c r="S7558" t="str">
        <f t="shared" si="948"/>
        <v>2021-01</v>
      </c>
      <c r="T7558">
        <f>IF(AND(COUNTIF(Calculs!$Q$2:$Q$12,$O7558)&gt;0,COUNTIF(Calculs!$S$2:$S$12,$E7558)&gt;0,COUNTIF(Calculs!$U$2:$U$12,$H7558)&gt;0),1,0)</f>
        <v>1</v>
      </c>
      <c r="U7558">
        <f t="shared" si="949"/>
        <v>2660</v>
      </c>
      <c r="V7558">
        <f t="shared" si="950"/>
        <v>70</v>
      </c>
      <c r="W7558">
        <f t="shared" si="951"/>
        <v>1090.5999999999999</v>
      </c>
    </row>
    <row r="7559" spans="1:23" ht="15.75" customHeight="1" x14ac:dyDescent="0.3">
      <c r="A7559" s="2" t="s">
        <v>25</v>
      </c>
      <c r="B7559" s="2">
        <v>1185732</v>
      </c>
      <c r="C7559" s="3">
        <v>44242</v>
      </c>
      <c r="D7559" s="12" t="str" cm="1">
        <f t="array" ref="D7559">_xlfn.SWITCH(WEEKDAY(C7559,2), 1, "Lundi", 2, "Mardi", 3, "Mercredi", 4, "Jeudi", 5, "Vendredi", 6, "Samedi", 7, "Dimanche", "Erreur")</f>
        <v>Lundi</v>
      </c>
      <c r="E7559" s="2" t="s">
        <v>14</v>
      </c>
      <c r="F7559" s="2" t="s">
        <v>126</v>
      </c>
      <c r="G7559" s="2" t="s">
        <v>127</v>
      </c>
      <c r="H7559" s="4" t="s">
        <v>16</v>
      </c>
      <c r="I7559" s="5">
        <v>36</v>
      </c>
      <c r="J7559" s="6">
        <v>140</v>
      </c>
      <c r="K7559" s="7">
        <v>5040</v>
      </c>
      <c r="L7559" s="7">
        <v>2066.4</v>
      </c>
      <c r="M7559" s="8">
        <v>0.41</v>
      </c>
      <c r="N7559" s="2" t="s">
        <v>82</v>
      </c>
      <c r="O7559">
        <f t="shared" si="944"/>
        <v>2021</v>
      </c>
      <c r="P7559">
        <f t="shared" si="945"/>
        <v>2</v>
      </c>
      <c r="Q7559" t="str">
        <f t="shared" si="946"/>
        <v>févr</v>
      </c>
      <c r="R7559" t="str">
        <f t="shared" si="947"/>
        <v>Rhode Island</v>
      </c>
      <c r="S7559" t="str">
        <f t="shared" si="948"/>
        <v>2021-02</v>
      </c>
      <c r="T7559">
        <f>IF(AND(COUNTIF(Calculs!$Q$2:$Q$12,$O7559)&gt;0,COUNTIF(Calculs!$S$2:$S$12,$E7559)&gt;0,COUNTIF(Calculs!$U$2:$U$12,$H7559)&gt;0),1,0)</f>
        <v>1</v>
      </c>
      <c r="U7559">
        <f t="shared" si="949"/>
        <v>5040</v>
      </c>
      <c r="V7559">
        <f t="shared" si="950"/>
        <v>140</v>
      </c>
      <c r="W7559">
        <f t="shared" si="951"/>
        <v>2066.4</v>
      </c>
    </row>
    <row r="7560" spans="1:23" ht="15.75" customHeight="1" x14ac:dyDescent="0.3">
      <c r="A7560" s="2" t="s">
        <v>25</v>
      </c>
      <c r="B7560" s="2">
        <v>1185732</v>
      </c>
      <c r="C7560" s="3">
        <v>44242</v>
      </c>
      <c r="D7560" s="12" t="str" cm="1">
        <f t="array" ref="D7560">_xlfn.SWITCH(WEEKDAY(C7560,2), 1, "Lundi", 2, "Mardi", 3, "Mercredi", 4, "Jeudi", 5, "Vendredi", 6, "Samedi", 7, "Dimanche", "Erreur")</f>
        <v>Lundi</v>
      </c>
      <c r="E7560" s="2" t="s">
        <v>14</v>
      </c>
      <c r="F7560" s="2" t="s">
        <v>126</v>
      </c>
      <c r="G7560" s="2" t="s">
        <v>127</v>
      </c>
      <c r="H7560" s="4" t="s">
        <v>18</v>
      </c>
      <c r="I7560" s="5">
        <v>38</v>
      </c>
      <c r="J7560" s="6">
        <v>41</v>
      </c>
      <c r="K7560" s="7">
        <v>1558</v>
      </c>
      <c r="L7560" s="7">
        <v>654.36</v>
      </c>
      <c r="M7560" s="8">
        <v>0.42</v>
      </c>
      <c r="N7560" s="2" t="s">
        <v>82</v>
      </c>
      <c r="O7560">
        <f t="shared" si="944"/>
        <v>2021</v>
      </c>
      <c r="P7560">
        <f t="shared" si="945"/>
        <v>2</v>
      </c>
      <c r="Q7560" t="str">
        <f t="shared" si="946"/>
        <v>févr</v>
      </c>
      <c r="R7560" t="str">
        <f t="shared" si="947"/>
        <v>Rhode Island</v>
      </c>
      <c r="S7560" t="str">
        <f t="shared" si="948"/>
        <v>2021-02</v>
      </c>
      <c r="T7560">
        <f>IF(AND(COUNTIF(Calculs!$Q$2:$Q$12,$O7560)&gt;0,COUNTIF(Calculs!$S$2:$S$12,$E7560)&gt;0,COUNTIF(Calculs!$U$2:$U$12,$H7560)&gt;0),1,0)</f>
        <v>1</v>
      </c>
      <c r="U7560">
        <f t="shared" si="949"/>
        <v>1558</v>
      </c>
      <c r="V7560">
        <f t="shared" si="950"/>
        <v>41</v>
      </c>
      <c r="W7560">
        <f t="shared" si="951"/>
        <v>654.36</v>
      </c>
    </row>
    <row r="7561" spans="1:23" ht="15.75" customHeight="1" x14ac:dyDescent="0.3">
      <c r="A7561" s="2" t="s">
        <v>25</v>
      </c>
      <c r="B7561" s="2">
        <v>1185732</v>
      </c>
      <c r="C7561" s="3">
        <v>44242</v>
      </c>
      <c r="D7561" s="12" t="str" cm="1">
        <f t="array" ref="D7561">_xlfn.SWITCH(WEEKDAY(C7561,2), 1, "Lundi", 2, "Mardi", 3, "Mercredi", 4, "Jeudi", 5, "Vendredi", 6, "Samedi", 7, "Dimanche", "Erreur")</f>
        <v>Lundi</v>
      </c>
      <c r="E7561" s="2" t="s">
        <v>14</v>
      </c>
      <c r="F7561" s="2" t="s">
        <v>126</v>
      </c>
      <c r="G7561" s="2" t="s">
        <v>127</v>
      </c>
      <c r="H7561" s="4" t="s">
        <v>19</v>
      </c>
      <c r="I7561" s="5">
        <v>29</v>
      </c>
      <c r="J7561" s="6">
        <v>60</v>
      </c>
      <c r="K7561" s="7">
        <v>1740</v>
      </c>
      <c r="L7561" s="7">
        <v>661.2</v>
      </c>
      <c r="M7561" s="8">
        <v>0.38</v>
      </c>
      <c r="N7561" s="2" t="s">
        <v>82</v>
      </c>
      <c r="O7561">
        <f t="shared" si="944"/>
        <v>2021</v>
      </c>
      <c r="P7561">
        <f t="shared" si="945"/>
        <v>2</v>
      </c>
      <c r="Q7561" t="str">
        <f t="shared" si="946"/>
        <v>févr</v>
      </c>
      <c r="R7561" t="str">
        <f t="shared" si="947"/>
        <v>Rhode Island</v>
      </c>
      <c r="S7561" t="str">
        <f t="shared" si="948"/>
        <v>2021-02</v>
      </c>
      <c r="T7561">
        <f>IF(AND(COUNTIF(Calculs!$Q$2:$Q$12,$O7561)&gt;0,COUNTIF(Calculs!$S$2:$S$12,$E7561)&gt;0,COUNTIF(Calculs!$U$2:$U$12,$H7561)&gt;0),1,0)</f>
        <v>1</v>
      </c>
      <c r="U7561">
        <f t="shared" si="949"/>
        <v>1740</v>
      </c>
      <c r="V7561">
        <f t="shared" si="950"/>
        <v>60</v>
      </c>
      <c r="W7561">
        <f t="shared" si="951"/>
        <v>661.2</v>
      </c>
    </row>
    <row r="7562" spans="1:23" ht="15.75" customHeight="1" x14ac:dyDescent="0.3">
      <c r="A7562" s="2" t="s">
        <v>25</v>
      </c>
      <c r="B7562" s="2">
        <v>1185732</v>
      </c>
      <c r="C7562" s="3">
        <v>44242</v>
      </c>
      <c r="D7562" s="12" t="str" cm="1">
        <f t="array" ref="D7562">_xlfn.SWITCH(WEEKDAY(C7562,2), 1, "Lundi", 2, "Mardi", 3, "Mercredi", 4, "Jeudi", 5, "Vendredi", 6, "Samedi", 7, "Dimanche", "Erreur")</f>
        <v>Lundi</v>
      </c>
      <c r="E7562" s="2" t="s">
        <v>14</v>
      </c>
      <c r="F7562" s="2" t="s">
        <v>128</v>
      </c>
      <c r="G7562" s="2" t="s">
        <v>129</v>
      </c>
      <c r="H7562" s="4" t="s">
        <v>20</v>
      </c>
      <c r="I7562" s="5">
        <v>32</v>
      </c>
      <c r="J7562" s="6">
        <v>68</v>
      </c>
      <c r="K7562" s="7">
        <v>2176</v>
      </c>
      <c r="L7562" s="7">
        <v>826.88</v>
      </c>
      <c r="M7562" s="8">
        <v>0.38</v>
      </c>
      <c r="N7562" s="2" t="s">
        <v>82</v>
      </c>
      <c r="O7562">
        <f t="shared" si="944"/>
        <v>2021</v>
      </c>
      <c r="P7562">
        <f t="shared" si="945"/>
        <v>2</v>
      </c>
      <c r="Q7562" t="str">
        <f t="shared" si="946"/>
        <v>févr</v>
      </c>
      <c r="R7562" t="str">
        <f t="shared" si="947"/>
        <v>Massachusetts</v>
      </c>
      <c r="S7562" t="str">
        <f t="shared" si="948"/>
        <v>2021-02</v>
      </c>
      <c r="T7562">
        <f>IF(AND(COUNTIF(Calculs!$Q$2:$Q$12,$O7562)&gt;0,COUNTIF(Calculs!$S$2:$S$12,$E7562)&gt;0,COUNTIF(Calculs!$U$2:$U$12,$H7562)&gt;0),1,0)</f>
        <v>1</v>
      </c>
      <c r="U7562">
        <f t="shared" si="949"/>
        <v>2176</v>
      </c>
      <c r="V7562">
        <f t="shared" si="950"/>
        <v>68</v>
      </c>
      <c r="W7562">
        <f t="shared" si="951"/>
        <v>826.88</v>
      </c>
    </row>
    <row r="7563" spans="1:23" ht="15.75" customHeight="1" x14ac:dyDescent="0.3">
      <c r="A7563" s="2" t="s">
        <v>25</v>
      </c>
      <c r="B7563" s="2">
        <v>1185732</v>
      </c>
      <c r="C7563" s="3">
        <v>44242</v>
      </c>
      <c r="D7563" s="12" t="str" cm="1">
        <f t="array" ref="D7563">_xlfn.SWITCH(WEEKDAY(C7563,2), 1, "Lundi", 2, "Mardi", 3, "Mercredi", 4, "Jeudi", 5, "Vendredi", 6, "Samedi", 7, "Dimanche", "Erreur")</f>
        <v>Lundi</v>
      </c>
      <c r="E7563" s="2" t="s">
        <v>14</v>
      </c>
      <c r="F7563" s="2" t="s">
        <v>128</v>
      </c>
      <c r="G7563" s="2" t="s">
        <v>129</v>
      </c>
      <c r="H7563" s="4" t="s">
        <v>21</v>
      </c>
      <c r="I7563" s="5">
        <v>48</v>
      </c>
      <c r="J7563" s="6">
        <v>41</v>
      </c>
      <c r="K7563" s="7">
        <v>1968</v>
      </c>
      <c r="L7563" s="7">
        <v>747.84</v>
      </c>
      <c r="M7563" s="8">
        <v>0.38</v>
      </c>
      <c r="N7563" s="2" t="s">
        <v>82</v>
      </c>
      <c r="O7563">
        <f t="shared" si="944"/>
        <v>2021</v>
      </c>
      <c r="P7563">
        <f t="shared" si="945"/>
        <v>2</v>
      </c>
      <c r="Q7563" t="str">
        <f t="shared" si="946"/>
        <v>févr</v>
      </c>
      <c r="R7563" t="str">
        <f t="shared" si="947"/>
        <v>Massachusetts</v>
      </c>
      <c r="S7563" t="str">
        <f t="shared" si="948"/>
        <v>2021-02</v>
      </c>
      <c r="T7563">
        <f>IF(AND(COUNTIF(Calculs!$Q$2:$Q$12,$O7563)&gt;0,COUNTIF(Calculs!$S$2:$S$12,$E7563)&gt;0,COUNTIF(Calculs!$U$2:$U$12,$H7563)&gt;0),1,0)</f>
        <v>1</v>
      </c>
      <c r="U7563">
        <f t="shared" si="949"/>
        <v>1968</v>
      </c>
      <c r="V7563">
        <f t="shared" si="950"/>
        <v>41</v>
      </c>
      <c r="W7563">
        <f t="shared" si="951"/>
        <v>747.84</v>
      </c>
    </row>
    <row r="7564" spans="1:23" ht="15.75" customHeight="1" x14ac:dyDescent="0.3">
      <c r="A7564" s="2" t="s">
        <v>25</v>
      </c>
      <c r="B7564" s="2">
        <v>1185732</v>
      </c>
      <c r="C7564" s="3">
        <v>44242</v>
      </c>
      <c r="D7564" s="12" t="str" cm="1">
        <f t="array" ref="D7564">_xlfn.SWITCH(WEEKDAY(C7564,2), 1, "Lundi", 2, "Mardi", 3, "Mercredi", 4, "Jeudi", 5, "Vendredi", 6, "Samedi", 7, "Dimanche", "Erreur")</f>
        <v>Lundi</v>
      </c>
      <c r="E7564" s="2" t="s">
        <v>14</v>
      </c>
      <c r="F7564" s="2" t="s">
        <v>128</v>
      </c>
      <c r="G7564" s="2" t="s">
        <v>129</v>
      </c>
      <c r="H7564" s="4" t="s">
        <v>22</v>
      </c>
      <c r="I7564" s="5">
        <v>38</v>
      </c>
      <c r="J7564" s="6">
        <v>75</v>
      </c>
      <c r="K7564" s="7">
        <v>2850</v>
      </c>
      <c r="L7564" s="7">
        <v>1254</v>
      </c>
      <c r="M7564" s="8">
        <v>0.44</v>
      </c>
      <c r="N7564" s="2" t="s">
        <v>82</v>
      </c>
      <c r="O7564">
        <f t="shared" si="944"/>
        <v>2021</v>
      </c>
      <c r="P7564">
        <f t="shared" si="945"/>
        <v>2</v>
      </c>
      <c r="Q7564" t="str">
        <f t="shared" si="946"/>
        <v>févr</v>
      </c>
      <c r="R7564" t="str">
        <f t="shared" si="947"/>
        <v>Massachusetts</v>
      </c>
      <c r="S7564" t="str">
        <f t="shared" si="948"/>
        <v>2021-02</v>
      </c>
      <c r="T7564">
        <f>IF(AND(COUNTIF(Calculs!$Q$2:$Q$12,$O7564)&gt;0,COUNTIF(Calculs!$S$2:$S$12,$E7564)&gt;0,COUNTIF(Calculs!$U$2:$U$12,$H7564)&gt;0),1,0)</f>
        <v>1</v>
      </c>
      <c r="U7564">
        <f t="shared" si="949"/>
        <v>2850</v>
      </c>
      <c r="V7564">
        <f t="shared" si="950"/>
        <v>75</v>
      </c>
      <c r="W7564">
        <f t="shared" si="951"/>
        <v>1254</v>
      </c>
    </row>
    <row r="7565" spans="1:23" ht="15.75" customHeight="1" x14ac:dyDescent="0.3">
      <c r="A7565" s="2" t="s">
        <v>25</v>
      </c>
      <c r="B7565" s="2">
        <v>1185732</v>
      </c>
      <c r="C7565" s="3">
        <v>44268</v>
      </c>
      <c r="D7565" s="12" t="str" cm="1">
        <f t="array" ref="D7565">_xlfn.SWITCH(WEEKDAY(C7565,2), 1, "Lundi", 2, "Mardi", 3, "Mercredi", 4, "Jeudi", 5, "Vendredi", 6, "Samedi", 7, "Dimanche", "Erreur")</f>
        <v>Samedi</v>
      </c>
      <c r="E7565" s="2" t="s">
        <v>14</v>
      </c>
      <c r="F7565" s="2" t="s">
        <v>128</v>
      </c>
      <c r="G7565" s="2" t="s">
        <v>129</v>
      </c>
      <c r="H7565" s="4" t="s">
        <v>16</v>
      </c>
      <c r="I7565" s="5">
        <v>38</v>
      </c>
      <c r="J7565" s="6">
        <v>127</v>
      </c>
      <c r="K7565" s="7">
        <v>4826</v>
      </c>
      <c r="L7565" s="7">
        <v>2123.44</v>
      </c>
      <c r="M7565" s="8">
        <v>0.44</v>
      </c>
      <c r="N7565" s="2" t="s">
        <v>82</v>
      </c>
      <c r="O7565">
        <f t="shared" si="944"/>
        <v>2021</v>
      </c>
      <c r="P7565">
        <f t="shared" si="945"/>
        <v>3</v>
      </c>
      <c r="Q7565" t="str">
        <f t="shared" si="946"/>
        <v>mars</v>
      </c>
      <c r="R7565" t="str">
        <f t="shared" si="947"/>
        <v>Massachusetts</v>
      </c>
      <c r="S7565" t="str">
        <f t="shared" si="948"/>
        <v>2021-03</v>
      </c>
      <c r="T7565">
        <f>IF(AND(COUNTIF(Calculs!$Q$2:$Q$12,$O7565)&gt;0,COUNTIF(Calculs!$S$2:$S$12,$E7565)&gt;0,COUNTIF(Calculs!$U$2:$U$12,$H7565)&gt;0),1,0)</f>
        <v>1</v>
      </c>
      <c r="U7565">
        <f t="shared" si="949"/>
        <v>4826</v>
      </c>
      <c r="V7565">
        <f t="shared" si="950"/>
        <v>127</v>
      </c>
      <c r="W7565">
        <f t="shared" si="951"/>
        <v>2123.44</v>
      </c>
    </row>
    <row r="7566" spans="1:23" ht="15.75" customHeight="1" x14ac:dyDescent="0.3">
      <c r="A7566" s="2" t="s">
        <v>25</v>
      </c>
      <c r="B7566" s="2">
        <v>1185732</v>
      </c>
      <c r="C7566" s="3">
        <v>44268</v>
      </c>
      <c r="D7566" s="12" t="str" cm="1">
        <f t="array" ref="D7566">_xlfn.SWITCH(WEEKDAY(C7566,2), 1, "Lundi", 2, "Mardi", 3, "Mercredi", 4, "Jeudi", 5, "Vendredi", 6, "Samedi", 7, "Dimanche", "Erreur")</f>
        <v>Samedi</v>
      </c>
      <c r="E7566" s="2" t="s">
        <v>14</v>
      </c>
      <c r="F7566" s="2" t="s">
        <v>128</v>
      </c>
      <c r="G7566" s="2" t="s">
        <v>129</v>
      </c>
      <c r="H7566" s="4" t="s">
        <v>18</v>
      </c>
      <c r="I7566" s="5">
        <v>38</v>
      </c>
      <c r="J7566" s="6">
        <v>47</v>
      </c>
      <c r="K7566" s="7">
        <v>1786</v>
      </c>
      <c r="L7566" s="7">
        <v>803.69999999999993</v>
      </c>
      <c r="M7566" s="8">
        <v>0.44999999999999996</v>
      </c>
      <c r="N7566" s="2" t="s">
        <v>82</v>
      </c>
      <c r="O7566">
        <f t="shared" si="944"/>
        <v>2021</v>
      </c>
      <c r="P7566">
        <f t="shared" si="945"/>
        <v>3</v>
      </c>
      <c r="Q7566" t="str">
        <f t="shared" si="946"/>
        <v>mars</v>
      </c>
      <c r="R7566" t="str">
        <f t="shared" si="947"/>
        <v>Massachusetts</v>
      </c>
      <c r="S7566" t="str">
        <f t="shared" si="948"/>
        <v>2021-03</v>
      </c>
      <c r="T7566">
        <f>IF(AND(COUNTIF(Calculs!$Q$2:$Q$12,$O7566)&gt;0,COUNTIF(Calculs!$S$2:$S$12,$E7566)&gt;0,COUNTIF(Calculs!$U$2:$U$12,$H7566)&gt;0),1,0)</f>
        <v>1</v>
      </c>
      <c r="U7566">
        <f t="shared" si="949"/>
        <v>1786</v>
      </c>
      <c r="V7566">
        <f t="shared" si="950"/>
        <v>47</v>
      </c>
      <c r="W7566">
        <f t="shared" si="951"/>
        <v>803.69999999999993</v>
      </c>
    </row>
    <row r="7567" spans="1:23" ht="15.75" customHeight="1" x14ac:dyDescent="0.3">
      <c r="A7567" s="2" t="s">
        <v>25</v>
      </c>
      <c r="B7567" s="2">
        <v>1185732</v>
      </c>
      <c r="C7567" s="3">
        <v>44268</v>
      </c>
      <c r="D7567" s="12" t="str" cm="1">
        <f t="array" ref="D7567">_xlfn.SWITCH(WEEKDAY(C7567,2), 1, "Lundi", 2, "Mardi", 3, "Mercredi", 4, "Jeudi", 5, "Vendredi", 6, "Samedi", 7, "Dimanche", "Erreur")</f>
        <v>Samedi</v>
      </c>
      <c r="E7567" s="2" t="s">
        <v>14</v>
      </c>
      <c r="F7567" s="2" t="s">
        <v>128</v>
      </c>
      <c r="G7567" s="2" t="s">
        <v>129</v>
      </c>
      <c r="H7567" s="4" t="s">
        <v>19</v>
      </c>
      <c r="I7567" s="5">
        <v>28</v>
      </c>
      <c r="J7567" s="6">
        <v>50</v>
      </c>
      <c r="K7567" s="7">
        <v>1400</v>
      </c>
      <c r="L7567" s="7">
        <v>546</v>
      </c>
      <c r="M7567" s="8">
        <v>0.39</v>
      </c>
      <c r="N7567" s="2" t="s">
        <v>82</v>
      </c>
      <c r="O7567">
        <f t="shared" si="944"/>
        <v>2021</v>
      </c>
      <c r="P7567">
        <f t="shared" si="945"/>
        <v>3</v>
      </c>
      <c r="Q7567" t="str">
        <f t="shared" si="946"/>
        <v>mars</v>
      </c>
      <c r="R7567" t="str">
        <f t="shared" si="947"/>
        <v>Massachusetts</v>
      </c>
      <c r="S7567" t="str">
        <f t="shared" si="948"/>
        <v>2021-03</v>
      </c>
      <c r="T7567">
        <f>IF(AND(COUNTIF(Calculs!$Q$2:$Q$12,$O7567)&gt;0,COUNTIF(Calculs!$S$2:$S$12,$E7567)&gt;0,COUNTIF(Calculs!$U$2:$U$12,$H7567)&gt;0),1,0)</f>
        <v>1</v>
      </c>
      <c r="U7567">
        <f t="shared" si="949"/>
        <v>1400</v>
      </c>
      <c r="V7567">
        <f t="shared" si="950"/>
        <v>50</v>
      </c>
      <c r="W7567">
        <f t="shared" si="951"/>
        <v>546</v>
      </c>
    </row>
    <row r="7568" spans="1:23" ht="15.75" customHeight="1" x14ac:dyDescent="0.3">
      <c r="A7568" s="2" t="s">
        <v>25</v>
      </c>
      <c r="B7568" s="2">
        <v>1185732</v>
      </c>
      <c r="C7568" s="3">
        <v>44268</v>
      </c>
      <c r="D7568" s="12" t="str" cm="1">
        <f t="array" ref="D7568">_xlfn.SWITCH(WEEKDAY(C7568,2), 1, "Lundi", 2, "Mardi", 3, "Mercredi", 4, "Jeudi", 5, "Vendredi", 6, "Samedi", 7, "Dimanche", "Erreur")</f>
        <v>Samedi</v>
      </c>
      <c r="E7568" s="2" t="s">
        <v>14</v>
      </c>
      <c r="F7568" s="2" t="s">
        <v>128</v>
      </c>
      <c r="G7568" s="2" t="s">
        <v>129</v>
      </c>
      <c r="H7568" s="4" t="s">
        <v>20</v>
      </c>
      <c r="I7568" s="5">
        <v>34</v>
      </c>
      <c r="J7568" s="6">
        <v>87</v>
      </c>
      <c r="K7568" s="7">
        <v>2958</v>
      </c>
      <c r="L7568" s="7">
        <v>1064.8799999999999</v>
      </c>
      <c r="M7568" s="8">
        <v>0.36</v>
      </c>
      <c r="N7568" s="2" t="s">
        <v>82</v>
      </c>
      <c r="O7568">
        <f t="shared" si="944"/>
        <v>2021</v>
      </c>
      <c r="P7568">
        <f t="shared" si="945"/>
        <v>3</v>
      </c>
      <c r="Q7568" t="str">
        <f t="shared" si="946"/>
        <v>mars</v>
      </c>
      <c r="R7568" t="str">
        <f t="shared" si="947"/>
        <v>Massachusetts</v>
      </c>
      <c r="S7568" t="str">
        <f t="shared" si="948"/>
        <v>2021-03</v>
      </c>
      <c r="T7568">
        <f>IF(AND(COUNTIF(Calculs!$Q$2:$Q$12,$O7568)&gt;0,COUNTIF(Calculs!$S$2:$S$12,$E7568)&gt;0,COUNTIF(Calculs!$U$2:$U$12,$H7568)&gt;0),1,0)</f>
        <v>1</v>
      </c>
      <c r="U7568">
        <f t="shared" si="949"/>
        <v>2958</v>
      </c>
      <c r="V7568">
        <f t="shared" si="950"/>
        <v>87</v>
      </c>
      <c r="W7568">
        <f t="shared" si="951"/>
        <v>1064.8799999999999</v>
      </c>
    </row>
    <row r="7569" spans="1:23" ht="15.75" customHeight="1" x14ac:dyDescent="0.3">
      <c r="A7569" s="2" t="s">
        <v>25</v>
      </c>
      <c r="B7569" s="2">
        <v>1185732</v>
      </c>
      <c r="C7569" s="3">
        <v>44268</v>
      </c>
      <c r="D7569" s="12" t="str" cm="1">
        <f t="array" ref="D7569">_xlfn.SWITCH(WEEKDAY(C7569,2), 1, "Lundi", 2, "Mardi", 3, "Mercredi", 4, "Jeudi", 5, "Vendredi", 6, "Samedi", 7, "Dimanche", "Erreur")</f>
        <v>Samedi</v>
      </c>
      <c r="E7569" s="2" t="s">
        <v>14</v>
      </c>
      <c r="F7569" s="2" t="s">
        <v>128</v>
      </c>
      <c r="G7569" s="2" t="s">
        <v>129</v>
      </c>
      <c r="H7569" s="4" t="s">
        <v>21</v>
      </c>
      <c r="I7569" s="5">
        <v>46</v>
      </c>
      <c r="J7569" s="6">
        <v>29</v>
      </c>
      <c r="K7569" s="7">
        <v>1334</v>
      </c>
      <c r="L7569" s="7">
        <v>520.26</v>
      </c>
      <c r="M7569" s="8">
        <v>0.39</v>
      </c>
      <c r="N7569" s="2" t="s">
        <v>82</v>
      </c>
      <c r="O7569">
        <f t="shared" si="944"/>
        <v>2021</v>
      </c>
      <c r="P7569">
        <f t="shared" si="945"/>
        <v>3</v>
      </c>
      <c r="Q7569" t="str">
        <f t="shared" si="946"/>
        <v>mars</v>
      </c>
      <c r="R7569" t="str">
        <f t="shared" si="947"/>
        <v>Massachusetts</v>
      </c>
      <c r="S7569" t="str">
        <f t="shared" si="948"/>
        <v>2021-03</v>
      </c>
      <c r="T7569">
        <f>IF(AND(COUNTIF(Calculs!$Q$2:$Q$12,$O7569)&gt;0,COUNTIF(Calculs!$S$2:$S$12,$E7569)&gt;0,COUNTIF(Calculs!$U$2:$U$12,$H7569)&gt;0),1,0)</f>
        <v>1</v>
      </c>
      <c r="U7569">
        <f t="shared" si="949"/>
        <v>1334</v>
      </c>
      <c r="V7569">
        <f t="shared" si="950"/>
        <v>29</v>
      </c>
      <c r="W7569">
        <f t="shared" si="951"/>
        <v>520.26</v>
      </c>
    </row>
    <row r="7570" spans="1:23" ht="15.75" customHeight="1" x14ac:dyDescent="0.3">
      <c r="A7570" s="2" t="s">
        <v>25</v>
      </c>
      <c r="B7570" s="2">
        <v>1185732</v>
      </c>
      <c r="C7570" s="3">
        <v>44268</v>
      </c>
      <c r="D7570" s="12" t="str" cm="1">
        <f t="array" ref="D7570">_xlfn.SWITCH(WEEKDAY(C7570,2), 1, "Lundi", 2, "Mardi", 3, "Mercredi", 4, "Jeudi", 5, "Vendredi", 6, "Samedi", 7, "Dimanche", "Erreur")</f>
        <v>Samedi</v>
      </c>
      <c r="E7570" s="2" t="s">
        <v>14</v>
      </c>
      <c r="F7570" s="2" t="s">
        <v>128</v>
      </c>
      <c r="G7570" s="2" t="s">
        <v>129</v>
      </c>
      <c r="H7570" s="4" t="s">
        <v>22</v>
      </c>
      <c r="I7570" s="5">
        <v>39</v>
      </c>
      <c r="J7570" s="6">
        <v>54</v>
      </c>
      <c r="K7570" s="7">
        <v>2106</v>
      </c>
      <c r="L7570" s="7">
        <v>863.45999999999992</v>
      </c>
      <c r="M7570" s="8">
        <v>0.41</v>
      </c>
      <c r="N7570" s="2" t="s">
        <v>82</v>
      </c>
      <c r="O7570">
        <f t="shared" si="944"/>
        <v>2021</v>
      </c>
      <c r="P7570">
        <f t="shared" si="945"/>
        <v>3</v>
      </c>
      <c r="Q7570" t="str">
        <f t="shared" si="946"/>
        <v>mars</v>
      </c>
      <c r="R7570" t="str">
        <f t="shared" si="947"/>
        <v>Massachusetts</v>
      </c>
      <c r="S7570" t="str">
        <f t="shared" si="948"/>
        <v>2021-03</v>
      </c>
      <c r="T7570">
        <f>IF(AND(COUNTIF(Calculs!$Q$2:$Q$12,$O7570)&gt;0,COUNTIF(Calculs!$S$2:$S$12,$E7570)&gt;0,COUNTIF(Calculs!$U$2:$U$12,$H7570)&gt;0),1,0)</f>
        <v>1</v>
      </c>
      <c r="U7570">
        <f t="shared" si="949"/>
        <v>2106</v>
      </c>
      <c r="V7570">
        <f t="shared" si="950"/>
        <v>54</v>
      </c>
      <c r="W7570">
        <f t="shared" si="951"/>
        <v>863.45999999999992</v>
      </c>
    </row>
    <row r="7571" spans="1:23" ht="15.75" customHeight="1" x14ac:dyDescent="0.3">
      <c r="A7571" s="2" t="s">
        <v>25</v>
      </c>
      <c r="B7571" s="2">
        <v>1185732</v>
      </c>
      <c r="C7571" s="3">
        <v>44300</v>
      </c>
      <c r="D7571" s="12" t="str" cm="1">
        <f t="array" ref="D7571">_xlfn.SWITCH(WEEKDAY(C7571,2), 1, "Lundi", 2, "Mardi", 3, "Mercredi", 4, "Jeudi", 5, "Vendredi", 6, "Samedi", 7, "Dimanche", "Erreur")</f>
        <v>Mercredi</v>
      </c>
      <c r="E7571" s="2" t="s">
        <v>14</v>
      </c>
      <c r="F7571" s="2" t="s">
        <v>128</v>
      </c>
      <c r="G7571" s="2" t="s">
        <v>129</v>
      </c>
      <c r="H7571" s="4" t="s">
        <v>16</v>
      </c>
      <c r="I7571" s="5">
        <v>38</v>
      </c>
      <c r="J7571" s="6">
        <v>117</v>
      </c>
      <c r="K7571" s="7">
        <v>4446</v>
      </c>
      <c r="L7571" s="7">
        <v>2000.6999999999998</v>
      </c>
      <c r="M7571" s="8">
        <v>0.44999999999999996</v>
      </c>
      <c r="N7571" s="2" t="s">
        <v>82</v>
      </c>
      <c r="O7571">
        <f t="shared" si="944"/>
        <v>2021</v>
      </c>
      <c r="P7571">
        <f t="shared" si="945"/>
        <v>4</v>
      </c>
      <c r="Q7571" t="str">
        <f t="shared" si="946"/>
        <v>avr</v>
      </c>
      <c r="R7571" t="str">
        <f t="shared" si="947"/>
        <v>Massachusetts</v>
      </c>
      <c r="S7571" t="str">
        <f t="shared" si="948"/>
        <v>2021-04</v>
      </c>
      <c r="T7571">
        <f>IF(AND(COUNTIF(Calculs!$Q$2:$Q$12,$O7571)&gt;0,COUNTIF(Calculs!$S$2:$S$12,$E7571)&gt;0,COUNTIF(Calculs!$U$2:$U$12,$H7571)&gt;0),1,0)</f>
        <v>1</v>
      </c>
      <c r="U7571">
        <f t="shared" si="949"/>
        <v>4446</v>
      </c>
      <c r="V7571">
        <f t="shared" si="950"/>
        <v>117</v>
      </c>
      <c r="W7571">
        <f t="shared" si="951"/>
        <v>2000.6999999999998</v>
      </c>
    </row>
    <row r="7572" spans="1:23" ht="15.75" customHeight="1" x14ac:dyDescent="0.3">
      <c r="A7572" s="2" t="s">
        <v>25</v>
      </c>
      <c r="B7572" s="2">
        <v>1185732</v>
      </c>
      <c r="C7572" s="3">
        <v>44300</v>
      </c>
      <c r="D7572" s="12" t="str" cm="1">
        <f t="array" ref="D7572">_xlfn.SWITCH(WEEKDAY(C7572,2), 1, "Lundi", 2, "Mardi", 3, "Mercredi", 4, "Jeudi", 5, "Vendredi", 6, "Samedi", 7, "Dimanche", "Erreur")</f>
        <v>Mercredi</v>
      </c>
      <c r="E7572" s="2" t="s">
        <v>14</v>
      </c>
      <c r="F7572" s="2" t="s">
        <v>128</v>
      </c>
      <c r="G7572" s="2" t="s">
        <v>129</v>
      </c>
      <c r="H7572" s="4" t="s">
        <v>18</v>
      </c>
      <c r="I7572" s="5">
        <v>37</v>
      </c>
      <c r="J7572" s="6">
        <v>45</v>
      </c>
      <c r="K7572" s="7">
        <v>1665</v>
      </c>
      <c r="L7572" s="7">
        <v>732.6</v>
      </c>
      <c r="M7572" s="8">
        <v>0.44</v>
      </c>
      <c r="N7572" s="2" t="s">
        <v>82</v>
      </c>
      <c r="O7572">
        <f t="shared" si="944"/>
        <v>2021</v>
      </c>
      <c r="P7572">
        <f t="shared" si="945"/>
        <v>4</v>
      </c>
      <c r="Q7572" t="str">
        <f t="shared" si="946"/>
        <v>avr</v>
      </c>
      <c r="R7572" t="str">
        <f t="shared" si="947"/>
        <v>Massachusetts</v>
      </c>
      <c r="S7572" t="str">
        <f t="shared" si="948"/>
        <v>2021-04</v>
      </c>
      <c r="T7572">
        <f>IF(AND(COUNTIF(Calculs!$Q$2:$Q$12,$O7572)&gt;0,COUNTIF(Calculs!$S$2:$S$12,$E7572)&gt;0,COUNTIF(Calculs!$U$2:$U$12,$H7572)&gt;0),1,0)</f>
        <v>1</v>
      </c>
      <c r="U7572">
        <f t="shared" si="949"/>
        <v>1665</v>
      </c>
      <c r="V7572">
        <f t="shared" si="950"/>
        <v>45</v>
      </c>
      <c r="W7572">
        <f t="shared" si="951"/>
        <v>732.6</v>
      </c>
    </row>
    <row r="7573" spans="1:23" ht="15.75" customHeight="1" x14ac:dyDescent="0.3">
      <c r="A7573" s="2" t="s">
        <v>25</v>
      </c>
      <c r="B7573" s="2">
        <v>1185732</v>
      </c>
      <c r="C7573" s="3">
        <v>44300</v>
      </c>
      <c r="D7573" s="12" t="str" cm="1">
        <f t="array" ref="D7573">_xlfn.SWITCH(WEEKDAY(C7573,2), 1, "Lundi", 2, "Mardi", 3, "Mercredi", 4, "Jeudi", 5, "Vendredi", 6, "Samedi", 7, "Dimanche", "Erreur")</f>
        <v>Mercredi</v>
      </c>
      <c r="E7573" s="2" t="s">
        <v>14</v>
      </c>
      <c r="F7573" s="2" t="s">
        <v>128</v>
      </c>
      <c r="G7573" s="2" t="s">
        <v>129</v>
      </c>
      <c r="H7573" s="4" t="s">
        <v>19</v>
      </c>
      <c r="I7573" s="5">
        <v>29</v>
      </c>
      <c r="J7573" s="6">
        <v>41</v>
      </c>
      <c r="K7573" s="7">
        <v>1189</v>
      </c>
      <c r="L7573" s="7">
        <v>416.15</v>
      </c>
      <c r="M7573" s="8">
        <v>0.35</v>
      </c>
      <c r="N7573" s="2" t="s">
        <v>82</v>
      </c>
      <c r="O7573">
        <f t="shared" si="944"/>
        <v>2021</v>
      </c>
      <c r="P7573">
        <f t="shared" si="945"/>
        <v>4</v>
      </c>
      <c r="Q7573" t="str">
        <f t="shared" si="946"/>
        <v>avr</v>
      </c>
      <c r="R7573" t="str">
        <f t="shared" si="947"/>
        <v>Massachusetts</v>
      </c>
      <c r="S7573" t="str">
        <f t="shared" si="948"/>
        <v>2021-04</v>
      </c>
      <c r="T7573">
        <f>IF(AND(COUNTIF(Calculs!$Q$2:$Q$12,$O7573)&gt;0,COUNTIF(Calculs!$S$2:$S$12,$E7573)&gt;0,COUNTIF(Calculs!$U$2:$U$12,$H7573)&gt;0),1,0)</f>
        <v>1</v>
      </c>
      <c r="U7573">
        <f t="shared" si="949"/>
        <v>1189</v>
      </c>
      <c r="V7573">
        <f t="shared" si="950"/>
        <v>41</v>
      </c>
      <c r="W7573">
        <f t="shared" si="951"/>
        <v>416.15</v>
      </c>
    </row>
    <row r="7574" spans="1:23" ht="15.75" customHeight="1" x14ac:dyDescent="0.3">
      <c r="A7574" s="2" t="s">
        <v>25</v>
      </c>
      <c r="B7574" s="2">
        <v>1185732</v>
      </c>
      <c r="C7574" s="3">
        <v>44300</v>
      </c>
      <c r="D7574" s="12" t="str" cm="1">
        <f t="array" ref="D7574">_xlfn.SWITCH(WEEKDAY(C7574,2), 1, "Lundi", 2, "Mardi", 3, "Mercredi", 4, "Jeudi", 5, "Vendredi", 6, "Samedi", 7, "Dimanche", "Erreur")</f>
        <v>Mercredi</v>
      </c>
      <c r="E7574" s="2" t="s">
        <v>14</v>
      </c>
      <c r="F7574" s="2" t="s">
        <v>128</v>
      </c>
      <c r="G7574" s="2" t="s">
        <v>129</v>
      </c>
      <c r="H7574" s="4" t="s">
        <v>20</v>
      </c>
      <c r="I7574" s="5">
        <v>32</v>
      </c>
      <c r="J7574" s="6">
        <v>35</v>
      </c>
      <c r="K7574" s="7">
        <v>1120</v>
      </c>
      <c r="L7574" s="7">
        <v>436.8</v>
      </c>
      <c r="M7574" s="8">
        <v>0.39</v>
      </c>
      <c r="N7574" s="2" t="s">
        <v>82</v>
      </c>
      <c r="O7574">
        <f t="shared" si="944"/>
        <v>2021</v>
      </c>
      <c r="P7574">
        <f t="shared" si="945"/>
        <v>4</v>
      </c>
      <c r="Q7574" t="str">
        <f t="shared" si="946"/>
        <v>avr</v>
      </c>
      <c r="R7574" t="str">
        <f t="shared" si="947"/>
        <v>Massachusetts</v>
      </c>
      <c r="S7574" t="str">
        <f t="shared" si="948"/>
        <v>2021-04</v>
      </c>
      <c r="T7574">
        <f>IF(AND(COUNTIF(Calculs!$Q$2:$Q$12,$O7574)&gt;0,COUNTIF(Calculs!$S$2:$S$12,$E7574)&gt;0,COUNTIF(Calculs!$U$2:$U$12,$H7574)&gt;0),1,0)</f>
        <v>1</v>
      </c>
      <c r="U7574">
        <f t="shared" si="949"/>
        <v>1120</v>
      </c>
      <c r="V7574">
        <f t="shared" si="950"/>
        <v>35</v>
      </c>
      <c r="W7574">
        <f t="shared" si="951"/>
        <v>436.8</v>
      </c>
    </row>
    <row r="7575" spans="1:23" ht="15.75" customHeight="1" x14ac:dyDescent="0.3">
      <c r="A7575" s="2" t="s">
        <v>25</v>
      </c>
      <c r="B7575" s="2">
        <v>1185732</v>
      </c>
      <c r="C7575" s="3">
        <v>44300</v>
      </c>
      <c r="D7575" s="12" t="str" cm="1">
        <f t="array" ref="D7575">_xlfn.SWITCH(WEEKDAY(C7575,2), 1, "Lundi", 2, "Mardi", 3, "Mercredi", 4, "Jeudi", 5, "Vendredi", 6, "Samedi", 7, "Dimanche", "Erreur")</f>
        <v>Mercredi</v>
      </c>
      <c r="E7575" s="2" t="s">
        <v>14</v>
      </c>
      <c r="F7575" s="2" t="s">
        <v>128</v>
      </c>
      <c r="G7575" s="2" t="s">
        <v>129</v>
      </c>
      <c r="H7575" s="4" t="s">
        <v>21</v>
      </c>
      <c r="I7575" s="5">
        <v>49</v>
      </c>
      <c r="J7575" s="6">
        <v>33</v>
      </c>
      <c r="K7575" s="7">
        <v>1617</v>
      </c>
      <c r="L7575" s="7">
        <v>614.46</v>
      </c>
      <c r="M7575" s="8">
        <v>0.38</v>
      </c>
      <c r="N7575" s="2" t="s">
        <v>82</v>
      </c>
      <c r="O7575">
        <f t="shared" si="944"/>
        <v>2021</v>
      </c>
      <c r="P7575">
        <f t="shared" si="945"/>
        <v>4</v>
      </c>
      <c r="Q7575" t="str">
        <f t="shared" si="946"/>
        <v>avr</v>
      </c>
      <c r="R7575" t="str">
        <f t="shared" si="947"/>
        <v>Massachusetts</v>
      </c>
      <c r="S7575" t="str">
        <f t="shared" si="948"/>
        <v>2021-04</v>
      </c>
      <c r="T7575">
        <f>IF(AND(COUNTIF(Calculs!$Q$2:$Q$12,$O7575)&gt;0,COUNTIF(Calculs!$S$2:$S$12,$E7575)&gt;0,COUNTIF(Calculs!$U$2:$U$12,$H7575)&gt;0),1,0)</f>
        <v>1</v>
      </c>
      <c r="U7575">
        <f t="shared" si="949"/>
        <v>1617</v>
      </c>
      <c r="V7575">
        <f t="shared" si="950"/>
        <v>33</v>
      </c>
      <c r="W7575">
        <f t="shared" si="951"/>
        <v>614.46</v>
      </c>
    </row>
    <row r="7576" spans="1:23" ht="15.75" customHeight="1" x14ac:dyDescent="0.3">
      <c r="A7576" s="2" t="s">
        <v>25</v>
      </c>
      <c r="B7576" s="2">
        <v>1185732</v>
      </c>
      <c r="C7576" s="3">
        <v>44300</v>
      </c>
      <c r="D7576" s="12" t="str" cm="1">
        <f t="array" ref="D7576">_xlfn.SWITCH(WEEKDAY(C7576,2), 1, "Lundi", 2, "Mardi", 3, "Mercredi", 4, "Jeudi", 5, "Vendredi", 6, "Samedi", 7, "Dimanche", "Erreur")</f>
        <v>Mercredi</v>
      </c>
      <c r="E7576" s="2" t="s">
        <v>14</v>
      </c>
      <c r="F7576" s="2" t="s">
        <v>128</v>
      </c>
      <c r="G7576" s="2" t="s">
        <v>129</v>
      </c>
      <c r="H7576" s="4" t="s">
        <v>22</v>
      </c>
      <c r="I7576" s="5">
        <v>39</v>
      </c>
      <c r="J7576" s="6">
        <v>83</v>
      </c>
      <c r="K7576" s="7">
        <v>3237</v>
      </c>
      <c r="L7576" s="7">
        <v>1424.28</v>
      </c>
      <c r="M7576" s="8">
        <v>0.44</v>
      </c>
      <c r="N7576" s="2" t="s">
        <v>82</v>
      </c>
      <c r="O7576">
        <f t="shared" si="944"/>
        <v>2021</v>
      </c>
      <c r="P7576">
        <f t="shared" si="945"/>
        <v>4</v>
      </c>
      <c r="Q7576" t="str">
        <f t="shared" si="946"/>
        <v>avr</v>
      </c>
      <c r="R7576" t="str">
        <f t="shared" si="947"/>
        <v>Massachusetts</v>
      </c>
      <c r="S7576" t="str">
        <f t="shared" si="948"/>
        <v>2021-04</v>
      </c>
      <c r="T7576">
        <f>IF(AND(COUNTIF(Calculs!$Q$2:$Q$12,$O7576)&gt;0,COUNTIF(Calculs!$S$2:$S$12,$E7576)&gt;0,COUNTIF(Calculs!$U$2:$U$12,$H7576)&gt;0),1,0)</f>
        <v>1</v>
      </c>
      <c r="U7576">
        <f t="shared" si="949"/>
        <v>3237</v>
      </c>
      <c r="V7576">
        <f t="shared" si="950"/>
        <v>83</v>
      </c>
      <c r="W7576">
        <f t="shared" si="951"/>
        <v>1424.28</v>
      </c>
    </row>
    <row r="7577" spans="1:23" ht="15.75" customHeight="1" x14ac:dyDescent="0.3">
      <c r="A7577" s="2" t="s">
        <v>25</v>
      </c>
      <c r="B7577" s="2">
        <v>1185732</v>
      </c>
      <c r="C7577" s="3">
        <v>44329</v>
      </c>
      <c r="D7577" s="12" t="str" cm="1">
        <f t="array" ref="D7577">_xlfn.SWITCH(WEEKDAY(C7577,2), 1, "Lundi", 2, "Mardi", 3, "Mercredi", 4, "Jeudi", 5, "Vendredi", 6, "Samedi", 7, "Dimanche", "Erreur")</f>
        <v>Jeudi</v>
      </c>
      <c r="E7577" s="2" t="s">
        <v>14</v>
      </c>
      <c r="F7577" s="2" t="s">
        <v>128</v>
      </c>
      <c r="G7577" s="2" t="s">
        <v>129</v>
      </c>
      <c r="H7577" s="4" t="s">
        <v>16</v>
      </c>
      <c r="I7577" s="5">
        <v>53</v>
      </c>
      <c r="J7577" s="6">
        <v>129</v>
      </c>
      <c r="K7577" s="7">
        <v>6837</v>
      </c>
      <c r="L7577" s="7">
        <v>2939.91</v>
      </c>
      <c r="M7577" s="8">
        <v>0.43</v>
      </c>
      <c r="N7577" s="2" t="s">
        <v>82</v>
      </c>
      <c r="O7577">
        <f t="shared" si="944"/>
        <v>2021</v>
      </c>
      <c r="P7577">
        <f t="shared" si="945"/>
        <v>5</v>
      </c>
      <c r="Q7577" t="str">
        <f t="shared" si="946"/>
        <v>mai</v>
      </c>
      <c r="R7577" t="str">
        <f t="shared" si="947"/>
        <v>Massachusetts</v>
      </c>
      <c r="S7577" t="str">
        <f t="shared" si="948"/>
        <v>2021-05</v>
      </c>
      <c r="T7577">
        <f>IF(AND(COUNTIF(Calculs!$Q$2:$Q$12,$O7577)&gt;0,COUNTIF(Calculs!$S$2:$S$12,$E7577)&gt;0,COUNTIF(Calculs!$U$2:$U$12,$H7577)&gt;0),1,0)</f>
        <v>1</v>
      </c>
      <c r="U7577">
        <f t="shared" si="949"/>
        <v>6837</v>
      </c>
      <c r="V7577">
        <f t="shared" si="950"/>
        <v>129</v>
      </c>
      <c r="W7577">
        <f t="shared" si="951"/>
        <v>2939.91</v>
      </c>
    </row>
    <row r="7578" spans="1:23" ht="15.75" customHeight="1" x14ac:dyDescent="0.3">
      <c r="A7578" s="2" t="s">
        <v>25</v>
      </c>
      <c r="B7578" s="2">
        <v>1185732</v>
      </c>
      <c r="C7578" s="3">
        <v>44329</v>
      </c>
      <c r="D7578" s="12" t="str" cm="1">
        <f t="array" ref="D7578">_xlfn.SWITCH(WEEKDAY(C7578,2), 1, "Lundi", 2, "Mardi", 3, "Mercredi", 4, "Jeudi", 5, "Vendredi", 6, "Samedi", 7, "Dimanche", "Erreur")</f>
        <v>Jeudi</v>
      </c>
      <c r="E7578" s="2" t="s">
        <v>14</v>
      </c>
      <c r="F7578" s="2" t="s">
        <v>128</v>
      </c>
      <c r="G7578" s="2" t="s">
        <v>129</v>
      </c>
      <c r="H7578" s="4" t="s">
        <v>18</v>
      </c>
      <c r="I7578" s="5">
        <v>47</v>
      </c>
      <c r="J7578" s="6">
        <v>54</v>
      </c>
      <c r="K7578" s="7">
        <v>2538</v>
      </c>
      <c r="L7578" s="7">
        <v>1091.3399999999999</v>
      </c>
      <c r="M7578" s="8">
        <v>0.43</v>
      </c>
      <c r="N7578" s="2" t="s">
        <v>82</v>
      </c>
      <c r="O7578">
        <f t="shared" si="944"/>
        <v>2021</v>
      </c>
      <c r="P7578">
        <f t="shared" si="945"/>
        <v>5</v>
      </c>
      <c r="Q7578" t="str">
        <f t="shared" si="946"/>
        <v>mai</v>
      </c>
      <c r="R7578" t="str">
        <f t="shared" si="947"/>
        <v>Massachusetts</v>
      </c>
      <c r="S7578" t="str">
        <f t="shared" si="948"/>
        <v>2021-05</v>
      </c>
      <c r="T7578">
        <f>IF(AND(COUNTIF(Calculs!$Q$2:$Q$12,$O7578)&gt;0,COUNTIF(Calculs!$S$2:$S$12,$E7578)&gt;0,COUNTIF(Calculs!$U$2:$U$12,$H7578)&gt;0),1,0)</f>
        <v>1</v>
      </c>
      <c r="U7578">
        <f t="shared" si="949"/>
        <v>2538</v>
      </c>
      <c r="V7578">
        <f t="shared" si="950"/>
        <v>54</v>
      </c>
      <c r="W7578">
        <f t="shared" si="951"/>
        <v>1091.3399999999999</v>
      </c>
    </row>
    <row r="7579" spans="1:23" ht="15.75" customHeight="1" x14ac:dyDescent="0.3">
      <c r="A7579" s="2" t="s">
        <v>25</v>
      </c>
      <c r="B7579" s="2">
        <v>1185732</v>
      </c>
      <c r="C7579" s="3">
        <v>44329</v>
      </c>
      <c r="D7579" s="12" t="str" cm="1">
        <f t="array" ref="D7579">_xlfn.SWITCH(WEEKDAY(C7579,2), 1, "Lundi", 2, "Mardi", 3, "Mercredi", 4, "Jeudi", 5, "Vendredi", 6, "Samedi", 7, "Dimanche", "Erreur")</f>
        <v>Jeudi</v>
      </c>
      <c r="E7579" s="2" t="s">
        <v>14</v>
      </c>
      <c r="F7579" s="2" t="s">
        <v>128</v>
      </c>
      <c r="G7579" s="2" t="s">
        <v>129</v>
      </c>
      <c r="H7579" s="4" t="s">
        <v>19</v>
      </c>
      <c r="I7579" s="5">
        <v>41</v>
      </c>
      <c r="J7579" s="6">
        <v>56</v>
      </c>
      <c r="K7579" s="7">
        <v>2296</v>
      </c>
      <c r="L7579" s="7">
        <v>918.40000000000009</v>
      </c>
      <c r="M7579" s="8">
        <v>0.4</v>
      </c>
      <c r="N7579" s="2" t="s">
        <v>82</v>
      </c>
      <c r="O7579">
        <f t="shared" si="944"/>
        <v>2021</v>
      </c>
      <c r="P7579">
        <f t="shared" si="945"/>
        <v>5</v>
      </c>
      <c r="Q7579" t="str">
        <f t="shared" si="946"/>
        <v>mai</v>
      </c>
      <c r="R7579" t="str">
        <f t="shared" si="947"/>
        <v>Massachusetts</v>
      </c>
      <c r="S7579" t="str">
        <f t="shared" si="948"/>
        <v>2021-05</v>
      </c>
      <c r="T7579">
        <f>IF(AND(COUNTIF(Calculs!$Q$2:$Q$12,$O7579)&gt;0,COUNTIF(Calculs!$S$2:$S$12,$E7579)&gt;0,COUNTIF(Calculs!$U$2:$U$12,$H7579)&gt;0),1,0)</f>
        <v>1</v>
      </c>
      <c r="U7579">
        <f t="shared" si="949"/>
        <v>2296</v>
      </c>
      <c r="V7579">
        <f t="shared" si="950"/>
        <v>56</v>
      </c>
      <c r="W7579">
        <f t="shared" si="951"/>
        <v>918.40000000000009</v>
      </c>
    </row>
    <row r="7580" spans="1:23" ht="15.75" customHeight="1" x14ac:dyDescent="0.3">
      <c r="A7580" s="2" t="s">
        <v>25</v>
      </c>
      <c r="B7580" s="2">
        <v>1185732</v>
      </c>
      <c r="C7580" s="3">
        <v>44329</v>
      </c>
      <c r="D7580" s="12" t="str" cm="1">
        <f t="array" ref="D7580">_xlfn.SWITCH(WEEKDAY(C7580,2), 1, "Lundi", 2, "Mardi", 3, "Mercredi", 4, "Jeudi", 5, "Vendredi", 6, "Samedi", 7, "Dimanche", "Erreur")</f>
        <v>Jeudi</v>
      </c>
      <c r="E7580" s="2" t="s">
        <v>14</v>
      </c>
      <c r="F7580" s="2" t="s">
        <v>128</v>
      </c>
      <c r="G7580" s="2" t="s">
        <v>129</v>
      </c>
      <c r="H7580" s="4" t="s">
        <v>20</v>
      </c>
      <c r="I7580" s="5">
        <v>44</v>
      </c>
      <c r="J7580" s="6">
        <v>47</v>
      </c>
      <c r="K7580" s="7">
        <v>2068</v>
      </c>
      <c r="L7580" s="7">
        <v>806.52</v>
      </c>
      <c r="M7580" s="8">
        <v>0.39</v>
      </c>
      <c r="N7580" s="2" t="s">
        <v>82</v>
      </c>
      <c r="O7580">
        <f t="shared" si="944"/>
        <v>2021</v>
      </c>
      <c r="P7580">
        <f t="shared" si="945"/>
        <v>5</v>
      </c>
      <c r="Q7580" t="str">
        <f t="shared" si="946"/>
        <v>mai</v>
      </c>
      <c r="R7580" t="str">
        <f t="shared" si="947"/>
        <v>Massachusetts</v>
      </c>
      <c r="S7580" t="str">
        <f t="shared" si="948"/>
        <v>2021-05</v>
      </c>
      <c r="T7580">
        <f>IF(AND(COUNTIF(Calculs!$Q$2:$Q$12,$O7580)&gt;0,COUNTIF(Calculs!$S$2:$S$12,$E7580)&gt;0,COUNTIF(Calculs!$U$2:$U$12,$H7580)&gt;0),1,0)</f>
        <v>1</v>
      </c>
      <c r="U7580">
        <f t="shared" si="949"/>
        <v>2068</v>
      </c>
      <c r="V7580">
        <f t="shared" si="950"/>
        <v>47</v>
      </c>
      <c r="W7580">
        <f t="shared" si="951"/>
        <v>806.52</v>
      </c>
    </row>
    <row r="7581" spans="1:23" ht="15.75" customHeight="1" x14ac:dyDescent="0.3">
      <c r="A7581" s="2" t="s">
        <v>25</v>
      </c>
      <c r="B7581" s="2">
        <v>1185732</v>
      </c>
      <c r="C7581" s="3">
        <v>44329</v>
      </c>
      <c r="D7581" s="12" t="str" cm="1">
        <f t="array" ref="D7581">_xlfn.SWITCH(WEEKDAY(C7581,2), 1, "Lundi", 2, "Mardi", 3, "Mercredi", 4, "Jeudi", 5, "Vendredi", 6, "Samedi", 7, "Dimanche", "Erreur")</f>
        <v>Jeudi</v>
      </c>
      <c r="E7581" s="2" t="s">
        <v>14</v>
      </c>
      <c r="F7581" s="2" t="s">
        <v>128</v>
      </c>
      <c r="G7581" s="2" t="s">
        <v>129</v>
      </c>
      <c r="H7581" s="4" t="s">
        <v>21</v>
      </c>
      <c r="I7581" s="5">
        <v>50</v>
      </c>
      <c r="J7581" s="6">
        <v>54</v>
      </c>
      <c r="K7581" s="7">
        <v>2700</v>
      </c>
      <c r="L7581" s="7">
        <v>1026</v>
      </c>
      <c r="M7581" s="8">
        <v>0.38</v>
      </c>
      <c r="N7581" s="2" t="s">
        <v>82</v>
      </c>
      <c r="O7581">
        <f t="shared" si="944"/>
        <v>2021</v>
      </c>
      <c r="P7581">
        <f t="shared" si="945"/>
        <v>5</v>
      </c>
      <c r="Q7581" t="str">
        <f t="shared" si="946"/>
        <v>mai</v>
      </c>
      <c r="R7581" t="str">
        <f t="shared" si="947"/>
        <v>Massachusetts</v>
      </c>
      <c r="S7581" t="str">
        <f t="shared" si="948"/>
        <v>2021-05</v>
      </c>
      <c r="T7581">
        <f>IF(AND(COUNTIF(Calculs!$Q$2:$Q$12,$O7581)&gt;0,COUNTIF(Calculs!$S$2:$S$12,$E7581)&gt;0,COUNTIF(Calculs!$U$2:$U$12,$H7581)&gt;0),1,0)</f>
        <v>1</v>
      </c>
      <c r="U7581">
        <f t="shared" si="949"/>
        <v>2700</v>
      </c>
      <c r="V7581">
        <f t="shared" si="950"/>
        <v>54</v>
      </c>
      <c r="W7581">
        <f t="shared" si="951"/>
        <v>1026</v>
      </c>
    </row>
    <row r="7582" spans="1:23" ht="15.75" customHeight="1" x14ac:dyDescent="0.3">
      <c r="A7582" s="2" t="s">
        <v>25</v>
      </c>
      <c r="B7582" s="2">
        <v>1185732</v>
      </c>
      <c r="C7582" s="3">
        <v>44329</v>
      </c>
      <c r="D7582" s="12" t="str" cm="1">
        <f t="array" ref="D7582">_xlfn.SWITCH(WEEKDAY(C7582,2), 1, "Lundi", 2, "Mardi", 3, "Mercredi", 4, "Jeudi", 5, "Vendredi", 6, "Samedi", 7, "Dimanche", "Erreur")</f>
        <v>Jeudi</v>
      </c>
      <c r="E7582" s="2" t="s">
        <v>14</v>
      </c>
      <c r="F7582" s="2" t="s">
        <v>128</v>
      </c>
      <c r="G7582" s="2" t="s">
        <v>129</v>
      </c>
      <c r="H7582" s="4" t="s">
        <v>22</v>
      </c>
      <c r="I7582" s="5">
        <v>55</v>
      </c>
      <c r="J7582" s="6">
        <v>88</v>
      </c>
      <c r="K7582" s="7">
        <v>4840</v>
      </c>
      <c r="L7582" s="7">
        <v>1984.3999999999999</v>
      </c>
      <c r="M7582" s="8">
        <v>0.41</v>
      </c>
      <c r="N7582" s="2" t="s">
        <v>82</v>
      </c>
      <c r="O7582">
        <f t="shared" si="944"/>
        <v>2021</v>
      </c>
      <c r="P7582">
        <f t="shared" si="945"/>
        <v>5</v>
      </c>
      <c r="Q7582" t="str">
        <f t="shared" si="946"/>
        <v>mai</v>
      </c>
      <c r="R7582" t="str">
        <f t="shared" si="947"/>
        <v>Massachusetts</v>
      </c>
      <c r="S7582" t="str">
        <f t="shared" si="948"/>
        <v>2021-05</v>
      </c>
      <c r="T7582">
        <f>IF(AND(COUNTIF(Calculs!$Q$2:$Q$12,$O7582)&gt;0,COUNTIF(Calculs!$S$2:$S$12,$E7582)&gt;0,COUNTIF(Calculs!$U$2:$U$12,$H7582)&gt;0),1,0)</f>
        <v>1</v>
      </c>
      <c r="U7582">
        <f t="shared" si="949"/>
        <v>4840</v>
      </c>
      <c r="V7582">
        <f t="shared" si="950"/>
        <v>88</v>
      </c>
      <c r="W7582">
        <f t="shared" si="951"/>
        <v>1984.3999999999999</v>
      </c>
    </row>
    <row r="7583" spans="1:23" ht="15.75" customHeight="1" x14ac:dyDescent="0.3">
      <c r="A7583" s="2" t="s">
        <v>25</v>
      </c>
      <c r="B7583" s="2">
        <v>1185732</v>
      </c>
      <c r="C7583" s="3">
        <v>44362</v>
      </c>
      <c r="D7583" s="12" t="str" cm="1">
        <f t="array" ref="D7583">_xlfn.SWITCH(WEEKDAY(C7583,2), 1, "Lundi", 2, "Mardi", 3, "Mercredi", 4, "Jeudi", 5, "Vendredi", 6, "Samedi", 7, "Dimanche", "Erreur")</f>
        <v>Mardi</v>
      </c>
      <c r="E7583" s="2" t="s">
        <v>14</v>
      </c>
      <c r="F7583" s="2" t="s">
        <v>128</v>
      </c>
      <c r="G7583" s="2" t="s">
        <v>129</v>
      </c>
      <c r="H7583" s="4" t="s">
        <v>16</v>
      </c>
      <c r="I7583" s="5">
        <v>51</v>
      </c>
      <c r="J7583" s="6">
        <v>155</v>
      </c>
      <c r="K7583" s="7">
        <v>7905</v>
      </c>
      <c r="L7583" s="7">
        <v>3320.1</v>
      </c>
      <c r="M7583" s="8">
        <v>0.42</v>
      </c>
      <c r="N7583" s="2" t="s">
        <v>82</v>
      </c>
      <c r="O7583">
        <f t="shared" si="944"/>
        <v>2021</v>
      </c>
      <c r="P7583">
        <f t="shared" si="945"/>
        <v>6</v>
      </c>
      <c r="Q7583" t="str">
        <f t="shared" si="946"/>
        <v>juin</v>
      </c>
      <c r="R7583" t="str">
        <f t="shared" si="947"/>
        <v>Massachusetts</v>
      </c>
      <c r="S7583" t="str">
        <f t="shared" si="948"/>
        <v>2021-06</v>
      </c>
      <c r="T7583">
        <f>IF(AND(COUNTIF(Calculs!$Q$2:$Q$12,$O7583)&gt;0,COUNTIF(Calculs!$S$2:$S$12,$E7583)&gt;0,COUNTIF(Calculs!$U$2:$U$12,$H7583)&gt;0),1,0)</f>
        <v>1</v>
      </c>
      <c r="U7583">
        <f t="shared" si="949"/>
        <v>7905</v>
      </c>
      <c r="V7583">
        <f t="shared" si="950"/>
        <v>155</v>
      </c>
      <c r="W7583">
        <f t="shared" si="951"/>
        <v>3320.1</v>
      </c>
    </row>
    <row r="7584" spans="1:23" ht="15.75" customHeight="1" x14ac:dyDescent="0.3">
      <c r="A7584" s="2" t="s">
        <v>25</v>
      </c>
      <c r="B7584" s="2">
        <v>1185732</v>
      </c>
      <c r="C7584" s="3">
        <v>44362</v>
      </c>
      <c r="D7584" s="12" t="str" cm="1">
        <f t="array" ref="D7584">_xlfn.SWITCH(WEEKDAY(C7584,2), 1, "Lundi", 2, "Mardi", 3, "Mercredi", 4, "Jeudi", 5, "Vendredi", 6, "Samedi", 7, "Dimanche", "Erreur")</f>
        <v>Mardi</v>
      </c>
      <c r="E7584" s="2" t="s">
        <v>14</v>
      </c>
      <c r="F7584" s="2" t="s">
        <v>128</v>
      </c>
      <c r="G7584" s="2" t="s">
        <v>129</v>
      </c>
      <c r="H7584" s="4" t="s">
        <v>18</v>
      </c>
      <c r="I7584" s="5">
        <v>47</v>
      </c>
      <c r="J7584" s="6">
        <v>94</v>
      </c>
      <c r="K7584" s="7">
        <v>4418</v>
      </c>
      <c r="L7584" s="7">
        <v>1855.56</v>
      </c>
      <c r="M7584" s="8">
        <v>0.42</v>
      </c>
      <c r="N7584" s="2" t="s">
        <v>82</v>
      </c>
      <c r="O7584">
        <f t="shared" si="944"/>
        <v>2021</v>
      </c>
      <c r="P7584">
        <f t="shared" si="945"/>
        <v>6</v>
      </c>
      <c r="Q7584" t="str">
        <f t="shared" si="946"/>
        <v>juin</v>
      </c>
      <c r="R7584" t="str">
        <f t="shared" si="947"/>
        <v>Massachusetts</v>
      </c>
      <c r="S7584" t="str">
        <f t="shared" si="948"/>
        <v>2021-06</v>
      </c>
      <c r="T7584">
        <f>IF(AND(COUNTIF(Calculs!$Q$2:$Q$12,$O7584)&gt;0,COUNTIF(Calculs!$S$2:$S$12,$E7584)&gt;0,COUNTIF(Calculs!$U$2:$U$12,$H7584)&gt;0),1,0)</f>
        <v>1</v>
      </c>
      <c r="U7584">
        <f t="shared" si="949"/>
        <v>4418</v>
      </c>
      <c r="V7584">
        <f t="shared" si="950"/>
        <v>94</v>
      </c>
      <c r="W7584">
        <f t="shared" si="951"/>
        <v>1855.56</v>
      </c>
    </row>
    <row r="7585" spans="1:23" ht="15.75" customHeight="1" x14ac:dyDescent="0.3">
      <c r="A7585" s="2" t="s">
        <v>25</v>
      </c>
      <c r="B7585" s="2">
        <v>1185732</v>
      </c>
      <c r="C7585" s="3">
        <v>44362</v>
      </c>
      <c r="D7585" s="12" t="str" cm="1">
        <f t="array" ref="D7585">_xlfn.SWITCH(WEEKDAY(C7585,2), 1, "Lundi", 2, "Mardi", 3, "Mercredi", 4, "Jeudi", 5, "Vendredi", 6, "Samedi", 7, "Dimanche", "Erreur")</f>
        <v>Mardi</v>
      </c>
      <c r="E7585" s="2" t="s">
        <v>14</v>
      </c>
      <c r="F7585" s="2" t="s">
        <v>128</v>
      </c>
      <c r="G7585" s="2" t="s">
        <v>129</v>
      </c>
      <c r="H7585" s="4" t="s">
        <v>19</v>
      </c>
      <c r="I7585" s="5">
        <v>42</v>
      </c>
      <c r="J7585" s="6">
        <v>68</v>
      </c>
      <c r="K7585" s="7">
        <v>2856</v>
      </c>
      <c r="L7585" s="7">
        <v>1028.1599999999999</v>
      </c>
      <c r="M7585" s="8">
        <v>0.36</v>
      </c>
      <c r="N7585" s="2" t="s">
        <v>82</v>
      </c>
      <c r="O7585">
        <f t="shared" si="944"/>
        <v>2021</v>
      </c>
      <c r="P7585">
        <f t="shared" si="945"/>
        <v>6</v>
      </c>
      <c r="Q7585" t="str">
        <f t="shared" si="946"/>
        <v>juin</v>
      </c>
      <c r="R7585" t="str">
        <f t="shared" si="947"/>
        <v>Massachusetts</v>
      </c>
      <c r="S7585" t="str">
        <f t="shared" si="948"/>
        <v>2021-06</v>
      </c>
      <c r="T7585">
        <f>IF(AND(COUNTIF(Calculs!$Q$2:$Q$12,$O7585)&gt;0,COUNTIF(Calculs!$S$2:$S$12,$E7585)&gt;0,COUNTIF(Calculs!$U$2:$U$12,$H7585)&gt;0),1,0)</f>
        <v>1</v>
      </c>
      <c r="U7585">
        <f t="shared" si="949"/>
        <v>2856</v>
      </c>
      <c r="V7585">
        <f t="shared" si="950"/>
        <v>68</v>
      </c>
      <c r="W7585">
        <f t="shared" si="951"/>
        <v>1028.1599999999999</v>
      </c>
    </row>
    <row r="7586" spans="1:23" ht="15.75" customHeight="1" x14ac:dyDescent="0.3">
      <c r="A7586" s="2" t="s">
        <v>25</v>
      </c>
      <c r="B7586" s="2">
        <v>1185732</v>
      </c>
      <c r="C7586" s="3">
        <v>44362</v>
      </c>
      <c r="D7586" s="12" t="str" cm="1">
        <f t="array" ref="D7586">_xlfn.SWITCH(WEEKDAY(C7586,2), 1, "Lundi", 2, "Mardi", 3, "Mercredi", 4, "Jeudi", 5, "Vendredi", 6, "Samedi", 7, "Dimanche", "Erreur")</f>
        <v>Mardi</v>
      </c>
      <c r="E7586" s="2" t="s">
        <v>14</v>
      </c>
      <c r="F7586" s="2" t="s">
        <v>128</v>
      </c>
      <c r="G7586" s="2" t="s">
        <v>129</v>
      </c>
      <c r="H7586" s="4" t="s">
        <v>20</v>
      </c>
      <c r="I7586" s="5">
        <v>41</v>
      </c>
      <c r="J7586" s="6">
        <v>65</v>
      </c>
      <c r="K7586" s="7">
        <v>2665</v>
      </c>
      <c r="L7586" s="7">
        <v>932.74999999999989</v>
      </c>
      <c r="M7586" s="8">
        <v>0.35</v>
      </c>
      <c r="N7586" s="2" t="s">
        <v>82</v>
      </c>
      <c r="O7586">
        <f t="shared" si="944"/>
        <v>2021</v>
      </c>
      <c r="P7586">
        <f t="shared" si="945"/>
        <v>6</v>
      </c>
      <c r="Q7586" t="str">
        <f t="shared" si="946"/>
        <v>juin</v>
      </c>
      <c r="R7586" t="str">
        <f t="shared" si="947"/>
        <v>Massachusetts</v>
      </c>
      <c r="S7586" t="str">
        <f t="shared" si="948"/>
        <v>2021-06</v>
      </c>
      <c r="T7586">
        <f>IF(AND(COUNTIF(Calculs!$Q$2:$Q$12,$O7586)&gt;0,COUNTIF(Calculs!$S$2:$S$12,$E7586)&gt;0,COUNTIF(Calculs!$U$2:$U$12,$H7586)&gt;0),1,0)</f>
        <v>1</v>
      </c>
      <c r="U7586">
        <f t="shared" si="949"/>
        <v>2665</v>
      </c>
      <c r="V7586">
        <f t="shared" si="950"/>
        <v>65</v>
      </c>
      <c r="W7586">
        <f t="shared" si="951"/>
        <v>932.74999999999989</v>
      </c>
    </row>
    <row r="7587" spans="1:23" ht="15.75" customHeight="1" x14ac:dyDescent="0.3">
      <c r="A7587" s="2" t="s">
        <v>25</v>
      </c>
      <c r="B7587" s="2">
        <v>1185732</v>
      </c>
      <c r="C7587" s="3">
        <v>44362</v>
      </c>
      <c r="D7587" s="12" t="str" cm="1">
        <f t="array" ref="D7587">_xlfn.SWITCH(WEEKDAY(C7587,2), 1, "Lundi", 2, "Mardi", 3, "Mercredi", 4, "Jeudi", 5, "Vendredi", 6, "Samedi", 7, "Dimanche", "Erreur")</f>
        <v>Mardi</v>
      </c>
      <c r="E7587" s="2" t="s">
        <v>14</v>
      </c>
      <c r="F7587" s="2" t="s">
        <v>128</v>
      </c>
      <c r="G7587" s="2" t="s">
        <v>129</v>
      </c>
      <c r="H7587" s="4" t="s">
        <v>21</v>
      </c>
      <c r="I7587" s="5">
        <v>51</v>
      </c>
      <c r="J7587" s="6">
        <v>59</v>
      </c>
      <c r="K7587" s="7">
        <v>3009</v>
      </c>
      <c r="L7587" s="7">
        <v>1143.42</v>
      </c>
      <c r="M7587" s="8">
        <v>0.38</v>
      </c>
      <c r="N7587" s="2" t="s">
        <v>82</v>
      </c>
      <c r="O7587">
        <f t="shared" si="944"/>
        <v>2021</v>
      </c>
      <c r="P7587">
        <f t="shared" si="945"/>
        <v>6</v>
      </c>
      <c r="Q7587" t="str">
        <f t="shared" si="946"/>
        <v>juin</v>
      </c>
      <c r="R7587" t="str">
        <f t="shared" si="947"/>
        <v>Massachusetts</v>
      </c>
      <c r="S7587" t="str">
        <f t="shared" si="948"/>
        <v>2021-06</v>
      </c>
      <c r="T7587">
        <f>IF(AND(COUNTIF(Calculs!$Q$2:$Q$12,$O7587)&gt;0,COUNTIF(Calculs!$S$2:$S$12,$E7587)&gt;0,COUNTIF(Calculs!$U$2:$U$12,$H7587)&gt;0),1,0)</f>
        <v>1</v>
      </c>
      <c r="U7587">
        <f t="shared" si="949"/>
        <v>3009</v>
      </c>
      <c r="V7587">
        <f t="shared" si="950"/>
        <v>59</v>
      </c>
      <c r="W7587">
        <f t="shared" si="951"/>
        <v>1143.42</v>
      </c>
    </row>
    <row r="7588" spans="1:23" ht="15.75" customHeight="1" x14ac:dyDescent="0.3">
      <c r="A7588" s="2" t="s">
        <v>25</v>
      </c>
      <c r="B7588" s="2">
        <v>1185732</v>
      </c>
      <c r="C7588" s="3">
        <v>44362</v>
      </c>
      <c r="D7588" s="12" t="str" cm="1">
        <f t="array" ref="D7588">_xlfn.SWITCH(WEEKDAY(C7588,2), 1, "Lundi", 2, "Mardi", 3, "Mercredi", 4, "Jeudi", 5, "Vendredi", 6, "Samedi", 7, "Dimanche", "Erreur")</f>
        <v>Mardi</v>
      </c>
      <c r="E7588" s="2" t="s">
        <v>14</v>
      </c>
      <c r="F7588" s="2" t="s">
        <v>128</v>
      </c>
      <c r="G7588" s="2" t="s">
        <v>129</v>
      </c>
      <c r="H7588" s="4" t="s">
        <v>22</v>
      </c>
      <c r="I7588" s="5">
        <v>54</v>
      </c>
      <c r="J7588" s="6">
        <v>101</v>
      </c>
      <c r="K7588" s="7">
        <v>5454</v>
      </c>
      <c r="L7588" s="7">
        <v>2181.6</v>
      </c>
      <c r="M7588" s="8">
        <v>0.4</v>
      </c>
      <c r="N7588" s="2" t="s">
        <v>82</v>
      </c>
      <c r="O7588">
        <f t="shared" si="944"/>
        <v>2021</v>
      </c>
      <c r="P7588">
        <f t="shared" si="945"/>
        <v>6</v>
      </c>
      <c r="Q7588" t="str">
        <f t="shared" si="946"/>
        <v>juin</v>
      </c>
      <c r="R7588" t="str">
        <f t="shared" si="947"/>
        <v>Massachusetts</v>
      </c>
      <c r="S7588" t="str">
        <f t="shared" si="948"/>
        <v>2021-06</v>
      </c>
      <c r="T7588">
        <f>IF(AND(COUNTIF(Calculs!$Q$2:$Q$12,$O7588)&gt;0,COUNTIF(Calculs!$S$2:$S$12,$E7588)&gt;0,COUNTIF(Calculs!$U$2:$U$12,$H7588)&gt;0),1,0)</f>
        <v>1</v>
      </c>
      <c r="U7588">
        <f t="shared" si="949"/>
        <v>5454</v>
      </c>
      <c r="V7588">
        <f t="shared" si="950"/>
        <v>101</v>
      </c>
      <c r="W7588">
        <f t="shared" si="951"/>
        <v>2181.6</v>
      </c>
    </row>
    <row r="7589" spans="1:23" ht="15.75" customHeight="1" x14ac:dyDescent="0.3">
      <c r="A7589" s="2" t="s">
        <v>25</v>
      </c>
      <c r="B7589" s="2">
        <v>1185732</v>
      </c>
      <c r="C7589" s="3">
        <v>44390</v>
      </c>
      <c r="D7589" s="12" t="str" cm="1">
        <f t="array" ref="D7589">_xlfn.SWITCH(WEEKDAY(C7589,2), 1, "Lundi", 2, "Mardi", 3, "Mercredi", 4, "Jeudi", 5, "Vendredi", 6, "Samedi", 7, "Dimanche", "Erreur")</f>
        <v>Mardi</v>
      </c>
      <c r="E7589" s="2" t="s">
        <v>14</v>
      </c>
      <c r="F7589" s="2" t="s">
        <v>128</v>
      </c>
      <c r="G7589" s="2" t="s">
        <v>129</v>
      </c>
      <c r="H7589" s="4" t="s">
        <v>16</v>
      </c>
      <c r="I7589" s="5">
        <v>52</v>
      </c>
      <c r="J7589" s="6">
        <v>150</v>
      </c>
      <c r="K7589" s="7">
        <v>7800</v>
      </c>
      <c r="L7589" s="7">
        <v>3276</v>
      </c>
      <c r="M7589" s="8">
        <v>0.42</v>
      </c>
      <c r="N7589" s="2" t="s">
        <v>82</v>
      </c>
      <c r="O7589">
        <f t="shared" si="944"/>
        <v>2021</v>
      </c>
      <c r="P7589">
        <f t="shared" si="945"/>
        <v>7</v>
      </c>
      <c r="Q7589" t="str">
        <f t="shared" si="946"/>
        <v>juil</v>
      </c>
      <c r="R7589" t="str">
        <f t="shared" si="947"/>
        <v>Massachusetts</v>
      </c>
      <c r="S7589" t="str">
        <f t="shared" si="948"/>
        <v>2021-07</v>
      </c>
      <c r="T7589">
        <f>IF(AND(COUNTIF(Calculs!$Q$2:$Q$12,$O7589)&gt;0,COUNTIF(Calculs!$S$2:$S$12,$E7589)&gt;0,COUNTIF(Calculs!$U$2:$U$12,$H7589)&gt;0),1,0)</f>
        <v>1</v>
      </c>
      <c r="U7589">
        <f t="shared" si="949"/>
        <v>7800</v>
      </c>
      <c r="V7589">
        <f t="shared" si="950"/>
        <v>150</v>
      </c>
      <c r="W7589">
        <f t="shared" si="951"/>
        <v>3276</v>
      </c>
    </row>
    <row r="7590" spans="1:23" ht="15.75" customHeight="1" x14ac:dyDescent="0.3">
      <c r="A7590" s="2" t="s">
        <v>25</v>
      </c>
      <c r="B7590" s="2">
        <v>1185732</v>
      </c>
      <c r="C7590" s="3">
        <v>44390</v>
      </c>
      <c r="D7590" s="12" t="str" cm="1">
        <f t="array" ref="D7590">_xlfn.SWITCH(WEEKDAY(C7590,2), 1, "Lundi", 2, "Mardi", 3, "Mercredi", 4, "Jeudi", 5, "Vendredi", 6, "Samedi", 7, "Dimanche", "Erreur")</f>
        <v>Mardi</v>
      </c>
      <c r="E7590" s="2" t="s">
        <v>14</v>
      </c>
      <c r="F7590" s="2" t="s">
        <v>128</v>
      </c>
      <c r="G7590" s="2" t="s">
        <v>129</v>
      </c>
      <c r="H7590" s="4" t="s">
        <v>18</v>
      </c>
      <c r="I7590" s="5">
        <v>49</v>
      </c>
      <c r="J7590" s="6">
        <v>105</v>
      </c>
      <c r="K7590" s="7">
        <v>5145</v>
      </c>
      <c r="L7590" s="7">
        <v>2212.35</v>
      </c>
      <c r="M7590" s="8">
        <v>0.43</v>
      </c>
      <c r="N7590" s="2" t="s">
        <v>82</v>
      </c>
      <c r="O7590">
        <f t="shared" si="944"/>
        <v>2021</v>
      </c>
      <c r="P7590">
        <f t="shared" si="945"/>
        <v>7</v>
      </c>
      <c r="Q7590" t="str">
        <f t="shared" si="946"/>
        <v>juil</v>
      </c>
      <c r="R7590" t="str">
        <f t="shared" si="947"/>
        <v>Massachusetts</v>
      </c>
      <c r="S7590" t="str">
        <f t="shared" si="948"/>
        <v>2021-07</v>
      </c>
      <c r="T7590">
        <f>IF(AND(COUNTIF(Calculs!$Q$2:$Q$12,$O7590)&gt;0,COUNTIF(Calculs!$S$2:$S$12,$E7590)&gt;0,COUNTIF(Calculs!$U$2:$U$12,$H7590)&gt;0),1,0)</f>
        <v>1</v>
      </c>
      <c r="U7590">
        <f t="shared" si="949"/>
        <v>5145</v>
      </c>
      <c r="V7590">
        <f t="shared" si="950"/>
        <v>105</v>
      </c>
      <c r="W7590">
        <f t="shared" si="951"/>
        <v>2212.35</v>
      </c>
    </row>
    <row r="7591" spans="1:23" ht="15.75" customHeight="1" x14ac:dyDescent="0.3">
      <c r="A7591" s="2" t="s">
        <v>25</v>
      </c>
      <c r="B7591" s="2">
        <v>1185732</v>
      </c>
      <c r="C7591" s="3">
        <v>44390</v>
      </c>
      <c r="D7591" s="12" t="str" cm="1">
        <f t="array" ref="D7591">_xlfn.SWITCH(WEEKDAY(C7591,2), 1, "Lundi", 2, "Mardi", 3, "Mercredi", 4, "Jeudi", 5, "Vendredi", 6, "Samedi", 7, "Dimanche", "Erreur")</f>
        <v>Mardi</v>
      </c>
      <c r="E7591" s="2" t="s">
        <v>14</v>
      </c>
      <c r="F7591" s="2" t="s">
        <v>128</v>
      </c>
      <c r="G7591" s="2" t="s">
        <v>129</v>
      </c>
      <c r="H7591" s="4" t="s">
        <v>19</v>
      </c>
      <c r="I7591" s="5">
        <v>41</v>
      </c>
      <c r="J7591" s="6">
        <v>77</v>
      </c>
      <c r="K7591" s="7">
        <v>3157</v>
      </c>
      <c r="L7591" s="7">
        <v>1168.0899999999999</v>
      </c>
      <c r="M7591" s="8">
        <v>0.37</v>
      </c>
      <c r="N7591" s="2" t="s">
        <v>82</v>
      </c>
      <c r="O7591">
        <f t="shared" si="944"/>
        <v>2021</v>
      </c>
      <c r="P7591">
        <f t="shared" si="945"/>
        <v>7</v>
      </c>
      <c r="Q7591" t="str">
        <f t="shared" si="946"/>
        <v>juil</v>
      </c>
      <c r="R7591" t="str">
        <f t="shared" si="947"/>
        <v>Massachusetts</v>
      </c>
      <c r="S7591" t="str">
        <f t="shared" si="948"/>
        <v>2021-07</v>
      </c>
      <c r="T7591">
        <f>IF(AND(COUNTIF(Calculs!$Q$2:$Q$12,$O7591)&gt;0,COUNTIF(Calculs!$S$2:$S$12,$E7591)&gt;0,COUNTIF(Calculs!$U$2:$U$12,$H7591)&gt;0),1,0)</f>
        <v>1</v>
      </c>
      <c r="U7591">
        <f t="shared" si="949"/>
        <v>3157</v>
      </c>
      <c r="V7591">
        <f t="shared" si="950"/>
        <v>77</v>
      </c>
      <c r="W7591">
        <f t="shared" si="951"/>
        <v>1168.0899999999999</v>
      </c>
    </row>
    <row r="7592" spans="1:23" ht="15.75" customHeight="1" x14ac:dyDescent="0.3">
      <c r="A7592" s="2" t="s">
        <v>25</v>
      </c>
      <c r="B7592" s="2">
        <v>1185732</v>
      </c>
      <c r="C7592" s="3">
        <v>44390</v>
      </c>
      <c r="D7592" s="12" t="str" cm="1">
        <f t="array" ref="D7592">_xlfn.SWITCH(WEEKDAY(C7592,2), 1, "Lundi", 2, "Mardi", 3, "Mercredi", 4, "Jeudi", 5, "Vendredi", 6, "Samedi", 7, "Dimanche", "Erreur")</f>
        <v>Mardi</v>
      </c>
      <c r="E7592" s="2" t="s">
        <v>14</v>
      </c>
      <c r="F7592" s="2" t="s">
        <v>128</v>
      </c>
      <c r="G7592" s="2" t="s">
        <v>129</v>
      </c>
      <c r="H7592" s="4" t="s">
        <v>20</v>
      </c>
      <c r="I7592" s="5">
        <v>44</v>
      </c>
      <c r="J7592" s="6">
        <v>56</v>
      </c>
      <c r="K7592" s="7">
        <v>2464</v>
      </c>
      <c r="L7592" s="7">
        <v>887.04</v>
      </c>
      <c r="M7592" s="8">
        <v>0.36</v>
      </c>
      <c r="N7592" s="2" t="s">
        <v>82</v>
      </c>
      <c r="O7592">
        <f t="shared" si="944"/>
        <v>2021</v>
      </c>
      <c r="P7592">
        <f t="shared" si="945"/>
        <v>7</v>
      </c>
      <c r="Q7592" t="str">
        <f t="shared" si="946"/>
        <v>juil</v>
      </c>
      <c r="R7592" t="str">
        <f t="shared" si="947"/>
        <v>Massachusetts</v>
      </c>
      <c r="S7592" t="str">
        <f t="shared" si="948"/>
        <v>2021-07</v>
      </c>
      <c r="T7592">
        <f>IF(AND(COUNTIF(Calculs!$Q$2:$Q$12,$O7592)&gt;0,COUNTIF(Calculs!$S$2:$S$12,$E7592)&gt;0,COUNTIF(Calculs!$U$2:$U$12,$H7592)&gt;0),1,0)</f>
        <v>1</v>
      </c>
      <c r="U7592">
        <f t="shared" si="949"/>
        <v>2464</v>
      </c>
      <c r="V7592">
        <f t="shared" si="950"/>
        <v>56</v>
      </c>
      <c r="W7592">
        <f t="shared" si="951"/>
        <v>887.04</v>
      </c>
    </row>
    <row r="7593" spans="1:23" ht="15.75" customHeight="1" x14ac:dyDescent="0.3">
      <c r="A7593" s="2" t="s">
        <v>25</v>
      </c>
      <c r="B7593" s="2">
        <v>1185732</v>
      </c>
      <c r="C7593" s="3">
        <v>44390</v>
      </c>
      <c r="D7593" s="12" t="str" cm="1">
        <f t="array" ref="D7593">_xlfn.SWITCH(WEEKDAY(C7593,2), 1, "Lundi", 2, "Mardi", 3, "Mercredi", 4, "Jeudi", 5, "Vendredi", 6, "Samedi", 7, "Dimanche", "Erreur")</f>
        <v>Mardi</v>
      </c>
      <c r="E7593" s="2" t="s">
        <v>14</v>
      </c>
      <c r="F7593" s="2" t="s">
        <v>128</v>
      </c>
      <c r="G7593" s="2" t="s">
        <v>129</v>
      </c>
      <c r="H7593" s="4" t="s">
        <v>21</v>
      </c>
      <c r="I7593" s="5">
        <v>53</v>
      </c>
      <c r="J7593" s="6">
        <v>68</v>
      </c>
      <c r="K7593" s="7">
        <v>3604</v>
      </c>
      <c r="L7593" s="7">
        <v>1405.56</v>
      </c>
      <c r="M7593" s="8">
        <v>0.39</v>
      </c>
      <c r="N7593" s="2" t="s">
        <v>82</v>
      </c>
      <c r="O7593">
        <f t="shared" si="944"/>
        <v>2021</v>
      </c>
      <c r="P7593">
        <f t="shared" si="945"/>
        <v>7</v>
      </c>
      <c r="Q7593" t="str">
        <f t="shared" si="946"/>
        <v>juil</v>
      </c>
      <c r="R7593" t="str">
        <f t="shared" si="947"/>
        <v>Massachusetts</v>
      </c>
      <c r="S7593" t="str">
        <f t="shared" si="948"/>
        <v>2021-07</v>
      </c>
      <c r="T7593">
        <f>IF(AND(COUNTIF(Calculs!$Q$2:$Q$12,$O7593)&gt;0,COUNTIF(Calculs!$S$2:$S$12,$E7593)&gt;0,COUNTIF(Calculs!$U$2:$U$12,$H7593)&gt;0),1,0)</f>
        <v>1</v>
      </c>
      <c r="U7593">
        <f t="shared" si="949"/>
        <v>3604</v>
      </c>
      <c r="V7593">
        <f t="shared" si="950"/>
        <v>68</v>
      </c>
      <c r="W7593">
        <f t="shared" si="951"/>
        <v>1405.56</v>
      </c>
    </row>
    <row r="7594" spans="1:23" ht="15.75" customHeight="1" x14ac:dyDescent="0.3">
      <c r="A7594" s="2" t="s">
        <v>25</v>
      </c>
      <c r="B7594" s="2">
        <v>1185732</v>
      </c>
      <c r="C7594" s="3">
        <v>44390</v>
      </c>
      <c r="D7594" s="12" t="str" cm="1">
        <f t="array" ref="D7594">_xlfn.SWITCH(WEEKDAY(C7594,2), 1, "Lundi", 2, "Mardi", 3, "Mercredi", 4, "Jeudi", 5, "Vendredi", 6, "Samedi", 7, "Dimanche", "Erreur")</f>
        <v>Mardi</v>
      </c>
      <c r="E7594" s="2" t="s">
        <v>14</v>
      </c>
      <c r="F7594" s="2" t="s">
        <v>128</v>
      </c>
      <c r="G7594" s="2" t="s">
        <v>129</v>
      </c>
      <c r="H7594" s="4" t="s">
        <v>22</v>
      </c>
      <c r="I7594" s="5">
        <v>55</v>
      </c>
      <c r="J7594" s="6">
        <v>128</v>
      </c>
      <c r="K7594" s="7">
        <v>7040</v>
      </c>
      <c r="L7594" s="7">
        <v>2956.7999999999997</v>
      </c>
      <c r="M7594" s="8">
        <v>0.42</v>
      </c>
      <c r="N7594" s="2" t="s">
        <v>82</v>
      </c>
      <c r="O7594">
        <f t="shared" si="944"/>
        <v>2021</v>
      </c>
      <c r="P7594">
        <f t="shared" si="945"/>
        <v>7</v>
      </c>
      <c r="Q7594" t="str">
        <f t="shared" si="946"/>
        <v>juil</v>
      </c>
      <c r="R7594" t="str">
        <f t="shared" si="947"/>
        <v>Massachusetts</v>
      </c>
      <c r="S7594" t="str">
        <f t="shared" si="948"/>
        <v>2021-07</v>
      </c>
      <c r="T7594">
        <f>IF(AND(COUNTIF(Calculs!$Q$2:$Q$12,$O7594)&gt;0,COUNTIF(Calculs!$S$2:$S$12,$E7594)&gt;0,COUNTIF(Calculs!$U$2:$U$12,$H7594)&gt;0),1,0)</f>
        <v>1</v>
      </c>
      <c r="U7594">
        <f t="shared" si="949"/>
        <v>7040</v>
      </c>
      <c r="V7594">
        <f t="shared" si="950"/>
        <v>128</v>
      </c>
      <c r="W7594">
        <f t="shared" si="951"/>
        <v>2956.7999999999997</v>
      </c>
    </row>
    <row r="7595" spans="1:23" ht="15.75" customHeight="1" x14ac:dyDescent="0.3">
      <c r="A7595" s="2" t="s">
        <v>25</v>
      </c>
      <c r="B7595" s="2">
        <v>1185732</v>
      </c>
      <c r="C7595" s="3">
        <v>44422</v>
      </c>
      <c r="D7595" s="12" t="str" cm="1">
        <f t="array" ref="D7595">_xlfn.SWITCH(WEEKDAY(C7595,2), 1, "Lundi", 2, "Mardi", 3, "Mercredi", 4, "Jeudi", 5, "Vendredi", 6, "Samedi", 7, "Dimanche", "Erreur")</f>
        <v>Samedi</v>
      </c>
      <c r="E7595" s="2" t="s">
        <v>14</v>
      </c>
      <c r="F7595" s="2" t="s">
        <v>128</v>
      </c>
      <c r="G7595" s="2" t="s">
        <v>129</v>
      </c>
      <c r="H7595" s="4" t="s">
        <v>16</v>
      </c>
      <c r="I7595" s="5">
        <v>50</v>
      </c>
      <c r="J7595" s="6">
        <v>161</v>
      </c>
      <c r="K7595" s="7">
        <v>8050</v>
      </c>
      <c r="L7595" s="7">
        <v>3542</v>
      </c>
      <c r="M7595" s="8">
        <v>0.44</v>
      </c>
      <c r="N7595" s="2" t="s">
        <v>82</v>
      </c>
      <c r="O7595">
        <f t="shared" si="944"/>
        <v>2021</v>
      </c>
      <c r="P7595">
        <f t="shared" si="945"/>
        <v>8</v>
      </c>
      <c r="Q7595" t="str">
        <f t="shared" si="946"/>
        <v>août</v>
      </c>
      <c r="R7595" t="str">
        <f t="shared" si="947"/>
        <v>Massachusetts</v>
      </c>
      <c r="S7595" t="str">
        <f t="shared" si="948"/>
        <v>2021-08</v>
      </c>
      <c r="T7595">
        <f>IF(AND(COUNTIF(Calculs!$Q$2:$Q$12,$O7595)&gt;0,COUNTIF(Calculs!$S$2:$S$12,$E7595)&gt;0,COUNTIF(Calculs!$U$2:$U$12,$H7595)&gt;0),1,0)</f>
        <v>1</v>
      </c>
      <c r="U7595">
        <f t="shared" si="949"/>
        <v>8050</v>
      </c>
      <c r="V7595">
        <f t="shared" si="950"/>
        <v>161</v>
      </c>
      <c r="W7595">
        <f t="shared" si="951"/>
        <v>3542</v>
      </c>
    </row>
    <row r="7596" spans="1:23" ht="15.75" customHeight="1" x14ac:dyDescent="0.3">
      <c r="A7596" s="2" t="s">
        <v>25</v>
      </c>
      <c r="B7596" s="2">
        <v>1185732</v>
      </c>
      <c r="C7596" s="3">
        <v>44422</v>
      </c>
      <c r="D7596" s="12" t="str" cm="1">
        <f t="array" ref="D7596">_xlfn.SWITCH(WEEKDAY(C7596,2), 1, "Lundi", 2, "Mardi", 3, "Mercredi", 4, "Jeudi", 5, "Vendredi", 6, "Samedi", 7, "Dimanche", "Erreur")</f>
        <v>Samedi</v>
      </c>
      <c r="E7596" s="2" t="s">
        <v>14</v>
      </c>
      <c r="F7596" s="2" t="s">
        <v>128</v>
      </c>
      <c r="G7596" s="2" t="s">
        <v>129</v>
      </c>
      <c r="H7596" s="4" t="s">
        <v>18</v>
      </c>
      <c r="I7596" s="5">
        <v>47</v>
      </c>
      <c r="J7596" s="6">
        <v>88</v>
      </c>
      <c r="K7596" s="7">
        <v>4136</v>
      </c>
      <c r="L7596" s="7">
        <v>1695.76</v>
      </c>
      <c r="M7596" s="8">
        <v>0.41</v>
      </c>
      <c r="N7596" s="2" t="s">
        <v>82</v>
      </c>
      <c r="O7596">
        <f t="shared" si="944"/>
        <v>2021</v>
      </c>
      <c r="P7596">
        <f t="shared" si="945"/>
        <v>8</v>
      </c>
      <c r="Q7596" t="str">
        <f t="shared" si="946"/>
        <v>août</v>
      </c>
      <c r="R7596" t="str">
        <f t="shared" si="947"/>
        <v>Massachusetts</v>
      </c>
      <c r="S7596" t="str">
        <f t="shared" si="948"/>
        <v>2021-08</v>
      </c>
      <c r="T7596">
        <f>IF(AND(COUNTIF(Calculs!$Q$2:$Q$12,$O7596)&gt;0,COUNTIF(Calculs!$S$2:$S$12,$E7596)&gt;0,COUNTIF(Calculs!$U$2:$U$12,$H7596)&gt;0),1,0)</f>
        <v>1</v>
      </c>
      <c r="U7596">
        <f t="shared" si="949"/>
        <v>4136</v>
      </c>
      <c r="V7596">
        <f t="shared" si="950"/>
        <v>88</v>
      </c>
      <c r="W7596">
        <f t="shared" si="951"/>
        <v>1695.76</v>
      </c>
    </row>
    <row r="7597" spans="1:23" ht="15.75" customHeight="1" x14ac:dyDescent="0.3">
      <c r="A7597" s="2" t="s">
        <v>25</v>
      </c>
      <c r="B7597" s="2">
        <v>1185732</v>
      </c>
      <c r="C7597" s="3">
        <v>44422</v>
      </c>
      <c r="D7597" s="12" t="str" cm="1">
        <f t="array" ref="D7597">_xlfn.SWITCH(WEEKDAY(C7597,2), 1, "Lundi", 2, "Mardi", 3, "Mercredi", 4, "Jeudi", 5, "Vendredi", 6, "Samedi", 7, "Dimanche", "Erreur")</f>
        <v>Samedi</v>
      </c>
      <c r="E7597" s="2" t="s">
        <v>14</v>
      </c>
      <c r="F7597" s="2" t="s">
        <v>128</v>
      </c>
      <c r="G7597" s="2" t="s">
        <v>129</v>
      </c>
      <c r="H7597" s="4" t="s">
        <v>19</v>
      </c>
      <c r="I7597" s="5">
        <v>42</v>
      </c>
      <c r="J7597" s="6">
        <v>69</v>
      </c>
      <c r="K7597" s="7">
        <v>2898</v>
      </c>
      <c r="L7597" s="7">
        <v>1014.3</v>
      </c>
      <c r="M7597" s="8">
        <v>0.35</v>
      </c>
      <c r="N7597" s="2" t="s">
        <v>82</v>
      </c>
      <c r="O7597">
        <f t="shared" si="944"/>
        <v>2021</v>
      </c>
      <c r="P7597">
        <f t="shared" si="945"/>
        <v>8</v>
      </c>
      <c r="Q7597" t="str">
        <f t="shared" si="946"/>
        <v>août</v>
      </c>
      <c r="R7597" t="str">
        <f t="shared" si="947"/>
        <v>Massachusetts</v>
      </c>
      <c r="S7597" t="str">
        <f t="shared" si="948"/>
        <v>2021-08</v>
      </c>
      <c r="T7597">
        <f>IF(AND(COUNTIF(Calculs!$Q$2:$Q$12,$O7597)&gt;0,COUNTIF(Calculs!$S$2:$S$12,$E7597)&gt;0,COUNTIF(Calculs!$U$2:$U$12,$H7597)&gt;0),1,0)</f>
        <v>1</v>
      </c>
      <c r="U7597">
        <f t="shared" si="949"/>
        <v>2898</v>
      </c>
      <c r="V7597">
        <f t="shared" si="950"/>
        <v>69</v>
      </c>
      <c r="W7597">
        <f t="shared" si="951"/>
        <v>1014.3</v>
      </c>
    </row>
    <row r="7598" spans="1:23" ht="15.75" customHeight="1" x14ac:dyDescent="0.3">
      <c r="A7598" s="2" t="s">
        <v>25</v>
      </c>
      <c r="B7598" s="2">
        <v>1185732</v>
      </c>
      <c r="C7598" s="3">
        <v>44422</v>
      </c>
      <c r="D7598" s="12" t="str" cm="1">
        <f t="array" ref="D7598">_xlfn.SWITCH(WEEKDAY(C7598,2), 1, "Lundi", 2, "Mardi", 3, "Mercredi", 4, "Jeudi", 5, "Vendredi", 6, "Samedi", 7, "Dimanche", "Erreur")</f>
        <v>Samedi</v>
      </c>
      <c r="E7598" s="2" t="s">
        <v>14</v>
      </c>
      <c r="F7598" s="2" t="s">
        <v>128</v>
      </c>
      <c r="G7598" s="2" t="s">
        <v>129</v>
      </c>
      <c r="H7598" s="4" t="s">
        <v>20</v>
      </c>
      <c r="I7598" s="5">
        <v>42</v>
      </c>
      <c r="J7598" s="6">
        <v>51</v>
      </c>
      <c r="K7598" s="7">
        <v>2142</v>
      </c>
      <c r="L7598" s="7">
        <v>771.12</v>
      </c>
      <c r="M7598" s="8">
        <v>0.36</v>
      </c>
      <c r="N7598" s="2" t="s">
        <v>82</v>
      </c>
      <c r="O7598">
        <f t="shared" si="944"/>
        <v>2021</v>
      </c>
      <c r="P7598">
        <f t="shared" si="945"/>
        <v>8</v>
      </c>
      <c r="Q7598" t="str">
        <f t="shared" si="946"/>
        <v>août</v>
      </c>
      <c r="R7598" t="str">
        <f t="shared" si="947"/>
        <v>Massachusetts</v>
      </c>
      <c r="S7598" t="str">
        <f t="shared" si="948"/>
        <v>2021-08</v>
      </c>
      <c r="T7598">
        <f>IF(AND(COUNTIF(Calculs!$Q$2:$Q$12,$O7598)&gt;0,COUNTIF(Calculs!$S$2:$S$12,$E7598)&gt;0,COUNTIF(Calculs!$U$2:$U$12,$H7598)&gt;0),1,0)</f>
        <v>1</v>
      </c>
      <c r="U7598">
        <f t="shared" si="949"/>
        <v>2142</v>
      </c>
      <c r="V7598">
        <f t="shared" si="950"/>
        <v>51</v>
      </c>
      <c r="W7598">
        <f t="shared" si="951"/>
        <v>771.12</v>
      </c>
    </row>
    <row r="7599" spans="1:23" ht="15.75" customHeight="1" x14ac:dyDescent="0.3">
      <c r="A7599" s="2" t="s">
        <v>25</v>
      </c>
      <c r="B7599" s="2">
        <v>1185732</v>
      </c>
      <c r="C7599" s="3">
        <v>44422</v>
      </c>
      <c r="D7599" s="12" t="str" cm="1">
        <f t="array" ref="D7599">_xlfn.SWITCH(WEEKDAY(C7599,2), 1, "Lundi", 2, "Mardi", 3, "Mercredi", 4, "Jeudi", 5, "Vendredi", 6, "Samedi", 7, "Dimanche", "Erreur")</f>
        <v>Samedi</v>
      </c>
      <c r="E7599" s="2" t="s">
        <v>14</v>
      </c>
      <c r="F7599" s="2" t="s">
        <v>128</v>
      </c>
      <c r="G7599" s="2" t="s">
        <v>129</v>
      </c>
      <c r="H7599" s="4" t="s">
        <v>21</v>
      </c>
      <c r="I7599" s="5">
        <v>50</v>
      </c>
      <c r="J7599" s="6">
        <v>44</v>
      </c>
      <c r="K7599" s="7">
        <v>2200</v>
      </c>
      <c r="L7599" s="7">
        <v>814</v>
      </c>
      <c r="M7599" s="8">
        <v>0.37</v>
      </c>
      <c r="N7599" s="2" t="s">
        <v>82</v>
      </c>
      <c r="O7599">
        <f t="shared" si="944"/>
        <v>2021</v>
      </c>
      <c r="P7599">
        <f t="shared" si="945"/>
        <v>8</v>
      </c>
      <c r="Q7599" t="str">
        <f t="shared" si="946"/>
        <v>août</v>
      </c>
      <c r="R7599" t="str">
        <f t="shared" si="947"/>
        <v>Massachusetts</v>
      </c>
      <c r="S7599" t="str">
        <f t="shared" si="948"/>
        <v>2021-08</v>
      </c>
      <c r="T7599">
        <f>IF(AND(COUNTIF(Calculs!$Q$2:$Q$12,$O7599)&gt;0,COUNTIF(Calculs!$S$2:$S$12,$E7599)&gt;0,COUNTIF(Calculs!$U$2:$U$12,$H7599)&gt;0),1,0)</f>
        <v>1</v>
      </c>
      <c r="U7599">
        <f t="shared" si="949"/>
        <v>2200</v>
      </c>
      <c r="V7599">
        <f t="shared" si="950"/>
        <v>44</v>
      </c>
      <c r="W7599">
        <f t="shared" si="951"/>
        <v>814</v>
      </c>
    </row>
    <row r="7600" spans="1:23" ht="15.75" customHeight="1" x14ac:dyDescent="0.3">
      <c r="A7600" s="2" t="s">
        <v>25</v>
      </c>
      <c r="B7600" s="2">
        <v>1185732</v>
      </c>
      <c r="C7600" s="3">
        <v>44422</v>
      </c>
      <c r="D7600" s="12" t="str" cm="1">
        <f t="array" ref="D7600">_xlfn.SWITCH(WEEKDAY(C7600,2), 1, "Lundi", 2, "Mardi", 3, "Mercredi", 4, "Jeudi", 5, "Vendredi", 6, "Samedi", 7, "Dimanche", "Erreur")</f>
        <v>Samedi</v>
      </c>
      <c r="E7600" s="2" t="s">
        <v>14</v>
      </c>
      <c r="F7600" s="2" t="s">
        <v>128</v>
      </c>
      <c r="G7600" s="2" t="s">
        <v>129</v>
      </c>
      <c r="H7600" s="4" t="s">
        <v>22</v>
      </c>
      <c r="I7600" s="5">
        <v>58</v>
      </c>
      <c r="J7600" s="6">
        <v>91</v>
      </c>
      <c r="K7600" s="7">
        <v>5278</v>
      </c>
      <c r="L7600" s="7">
        <v>2375.1</v>
      </c>
      <c r="M7600" s="8">
        <v>0.44999999999999996</v>
      </c>
      <c r="N7600" s="2" t="s">
        <v>82</v>
      </c>
      <c r="O7600">
        <f t="shared" si="944"/>
        <v>2021</v>
      </c>
      <c r="P7600">
        <f t="shared" si="945"/>
        <v>8</v>
      </c>
      <c r="Q7600" t="str">
        <f t="shared" si="946"/>
        <v>août</v>
      </c>
      <c r="R7600" t="str">
        <f t="shared" si="947"/>
        <v>Massachusetts</v>
      </c>
      <c r="S7600" t="str">
        <f t="shared" si="948"/>
        <v>2021-08</v>
      </c>
      <c r="T7600">
        <f>IF(AND(COUNTIF(Calculs!$Q$2:$Q$12,$O7600)&gt;0,COUNTIF(Calculs!$S$2:$S$12,$E7600)&gt;0,COUNTIF(Calculs!$U$2:$U$12,$H7600)&gt;0),1,0)</f>
        <v>1</v>
      </c>
      <c r="U7600">
        <f t="shared" si="949"/>
        <v>5278</v>
      </c>
      <c r="V7600">
        <f t="shared" si="950"/>
        <v>91</v>
      </c>
      <c r="W7600">
        <f t="shared" si="951"/>
        <v>2375.1</v>
      </c>
    </row>
    <row r="7601" spans="1:23" ht="15.75" customHeight="1" x14ac:dyDescent="0.3">
      <c r="A7601" s="2" t="s">
        <v>25</v>
      </c>
      <c r="B7601" s="2">
        <v>1185732</v>
      </c>
      <c r="C7601" s="3">
        <v>44452</v>
      </c>
      <c r="D7601" s="12" t="str" cm="1">
        <f t="array" ref="D7601">_xlfn.SWITCH(WEEKDAY(C7601,2), 1, "Lundi", 2, "Mardi", 3, "Mercredi", 4, "Jeudi", 5, "Vendredi", 6, "Samedi", 7, "Dimanche", "Erreur")</f>
        <v>Lundi</v>
      </c>
      <c r="E7601" s="2" t="s">
        <v>14</v>
      </c>
      <c r="F7601" s="2" t="s">
        <v>128</v>
      </c>
      <c r="G7601" s="2" t="s">
        <v>129</v>
      </c>
      <c r="H7601" s="4" t="s">
        <v>16</v>
      </c>
      <c r="I7601" s="5">
        <v>53</v>
      </c>
      <c r="J7601" s="6">
        <v>135</v>
      </c>
      <c r="K7601" s="7">
        <v>7155</v>
      </c>
      <c r="L7601" s="7">
        <v>3005.1</v>
      </c>
      <c r="M7601" s="8">
        <v>0.42</v>
      </c>
      <c r="N7601" s="2" t="s">
        <v>82</v>
      </c>
      <c r="O7601">
        <f t="shared" si="944"/>
        <v>2021</v>
      </c>
      <c r="P7601">
        <f t="shared" si="945"/>
        <v>9</v>
      </c>
      <c r="Q7601" t="str">
        <f t="shared" si="946"/>
        <v>sept</v>
      </c>
      <c r="R7601" t="str">
        <f t="shared" si="947"/>
        <v>Massachusetts</v>
      </c>
      <c r="S7601" t="str">
        <f t="shared" si="948"/>
        <v>2021-09</v>
      </c>
      <c r="T7601">
        <f>IF(AND(COUNTIF(Calculs!$Q$2:$Q$12,$O7601)&gt;0,COUNTIF(Calculs!$S$2:$S$12,$E7601)&gt;0,COUNTIF(Calculs!$U$2:$U$12,$H7601)&gt;0),1,0)</f>
        <v>1</v>
      </c>
      <c r="U7601">
        <f t="shared" si="949"/>
        <v>7155</v>
      </c>
      <c r="V7601">
        <f t="shared" si="950"/>
        <v>135</v>
      </c>
      <c r="W7601">
        <f t="shared" si="951"/>
        <v>3005.1</v>
      </c>
    </row>
    <row r="7602" spans="1:23" ht="15.75" customHeight="1" x14ac:dyDescent="0.3">
      <c r="A7602" s="2" t="s">
        <v>25</v>
      </c>
      <c r="B7602" s="2">
        <v>1185732</v>
      </c>
      <c r="C7602" s="3">
        <v>44452</v>
      </c>
      <c r="D7602" s="12" t="str" cm="1">
        <f t="array" ref="D7602">_xlfn.SWITCH(WEEKDAY(C7602,2), 1, "Lundi", 2, "Mardi", 3, "Mercredi", 4, "Jeudi", 5, "Vendredi", 6, "Samedi", 7, "Dimanche", "Erreur")</f>
        <v>Lundi</v>
      </c>
      <c r="E7602" s="2" t="s">
        <v>14</v>
      </c>
      <c r="F7602" s="2" t="s">
        <v>128</v>
      </c>
      <c r="G7602" s="2" t="s">
        <v>129</v>
      </c>
      <c r="H7602" s="4" t="s">
        <v>18</v>
      </c>
      <c r="I7602" s="5">
        <v>49</v>
      </c>
      <c r="J7602" s="6">
        <v>63</v>
      </c>
      <c r="K7602" s="7">
        <v>3087</v>
      </c>
      <c r="L7602" s="7">
        <v>1234.8000000000002</v>
      </c>
      <c r="M7602" s="8">
        <v>0.4</v>
      </c>
      <c r="N7602" s="2" t="s">
        <v>82</v>
      </c>
      <c r="O7602">
        <f t="shared" si="944"/>
        <v>2021</v>
      </c>
      <c r="P7602">
        <f t="shared" si="945"/>
        <v>9</v>
      </c>
      <c r="Q7602" t="str">
        <f t="shared" si="946"/>
        <v>sept</v>
      </c>
      <c r="R7602" t="str">
        <f t="shared" si="947"/>
        <v>Massachusetts</v>
      </c>
      <c r="S7602" t="str">
        <f t="shared" si="948"/>
        <v>2021-09</v>
      </c>
      <c r="T7602">
        <f>IF(AND(COUNTIF(Calculs!$Q$2:$Q$12,$O7602)&gt;0,COUNTIF(Calculs!$S$2:$S$12,$E7602)&gt;0,COUNTIF(Calculs!$U$2:$U$12,$H7602)&gt;0),1,0)</f>
        <v>1</v>
      </c>
      <c r="U7602">
        <f t="shared" si="949"/>
        <v>3087</v>
      </c>
      <c r="V7602">
        <f t="shared" si="950"/>
        <v>63</v>
      </c>
      <c r="W7602">
        <f t="shared" si="951"/>
        <v>1234.8000000000002</v>
      </c>
    </row>
    <row r="7603" spans="1:23" ht="15.75" customHeight="1" x14ac:dyDescent="0.3">
      <c r="A7603" s="2" t="s">
        <v>25</v>
      </c>
      <c r="B7603" s="2">
        <v>1185732</v>
      </c>
      <c r="C7603" s="3">
        <v>44452</v>
      </c>
      <c r="D7603" s="12" t="str" cm="1">
        <f t="array" ref="D7603">_xlfn.SWITCH(WEEKDAY(C7603,2), 1, "Lundi", 2, "Mardi", 3, "Mercredi", 4, "Jeudi", 5, "Vendredi", 6, "Samedi", 7, "Dimanche", "Erreur")</f>
        <v>Lundi</v>
      </c>
      <c r="E7603" s="2" t="s">
        <v>14</v>
      </c>
      <c r="F7603" s="2" t="s">
        <v>128</v>
      </c>
      <c r="G7603" s="2" t="s">
        <v>129</v>
      </c>
      <c r="H7603" s="4" t="s">
        <v>19</v>
      </c>
      <c r="I7603" s="5">
        <v>41</v>
      </c>
      <c r="J7603" s="6">
        <v>39</v>
      </c>
      <c r="K7603" s="7">
        <v>1599</v>
      </c>
      <c r="L7603" s="7">
        <v>591.63</v>
      </c>
      <c r="M7603" s="8">
        <v>0.37</v>
      </c>
      <c r="N7603" s="2" t="s">
        <v>82</v>
      </c>
      <c r="O7603">
        <f t="shared" si="944"/>
        <v>2021</v>
      </c>
      <c r="P7603">
        <f t="shared" si="945"/>
        <v>9</v>
      </c>
      <c r="Q7603" t="str">
        <f t="shared" si="946"/>
        <v>sept</v>
      </c>
      <c r="R7603" t="str">
        <f t="shared" si="947"/>
        <v>Massachusetts</v>
      </c>
      <c r="S7603" t="str">
        <f t="shared" si="948"/>
        <v>2021-09</v>
      </c>
      <c r="T7603">
        <f>IF(AND(COUNTIF(Calculs!$Q$2:$Q$12,$O7603)&gt;0,COUNTIF(Calculs!$S$2:$S$12,$E7603)&gt;0,COUNTIF(Calculs!$U$2:$U$12,$H7603)&gt;0),1,0)</f>
        <v>1</v>
      </c>
      <c r="U7603">
        <f t="shared" si="949"/>
        <v>1599</v>
      </c>
      <c r="V7603">
        <f t="shared" si="950"/>
        <v>39</v>
      </c>
      <c r="W7603">
        <f t="shared" si="951"/>
        <v>591.63</v>
      </c>
    </row>
    <row r="7604" spans="1:23" ht="15.75" customHeight="1" x14ac:dyDescent="0.3">
      <c r="A7604" s="2" t="s">
        <v>25</v>
      </c>
      <c r="B7604" s="2">
        <v>1185732</v>
      </c>
      <c r="C7604" s="3">
        <v>44452</v>
      </c>
      <c r="D7604" s="12" t="str" cm="1">
        <f t="array" ref="D7604">_xlfn.SWITCH(WEEKDAY(C7604,2), 1, "Lundi", 2, "Mardi", 3, "Mercredi", 4, "Jeudi", 5, "Vendredi", 6, "Samedi", 7, "Dimanche", "Erreur")</f>
        <v>Lundi</v>
      </c>
      <c r="E7604" s="2" t="s">
        <v>14</v>
      </c>
      <c r="F7604" s="2" t="s">
        <v>128</v>
      </c>
      <c r="G7604" s="2" t="s">
        <v>129</v>
      </c>
      <c r="H7604" s="4" t="s">
        <v>20</v>
      </c>
      <c r="I7604" s="5">
        <v>42</v>
      </c>
      <c r="J7604" s="6">
        <v>36</v>
      </c>
      <c r="K7604" s="7">
        <v>1512</v>
      </c>
      <c r="L7604" s="7">
        <v>604.80000000000007</v>
      </c>
      <c r="M7604" s="8">
        <v>0.4</v>
      </c>
      <c r="N7604" s="2" t="s">
        <v>82</v>
      </c>
      <c r="O7604">
        <f t="shared" si="944"/>
        <v>2021</v>
      </c>
      <c r="P7604">
        <f t="shared" si="945"/>
        <v>9</v>
      </c>
      <c r="Q7604" t="str">
        <f t="shared" si="946"/>
        <v>sept</v>
      </c>
      <c r="R7604" t="str">
        <f t="shared" si="947"/>
        <v>Massachusetts</v>
      </c>
      <c r="S7604" t="str">
        <f t="shared" si="948"/>
        <v>2021-09</v>
      </c>
      <c r="T7604">
        <f>IF(AND(COUNTIF(Calculs!$Q$2:$Q$12,$O7604)&gt;0,COUNTIF(Calculs!$S$2:$S$12,$E7604)&gt;0,COUNTIF(Calculs!$U$2:$U$12,$H7604)&gt;0),1,0)</f>
        <v>1</v>
      </c>
      <c r="U7604">
        <f t="shared" si="949"/>
        <v>1512</v>
      </c>
      <c r="V7604">
        <f t="shared" si="950"/>
        <v>36</v>
      </c>
      <c r="W7604">
        <f t="shared" si="951"/>
        <v>604.80000000000007</v>
      </c>
    </row>
    <row r="7605" spans="1:23" ht="15.75" customHeight="1" x14ac:dyDescent="0.3">
      <c r="A7605" s="2" t="s">
        <v>25</v>
      </c>
      <c r="B7605" s="2">
        <v>1185732</v>
      </c>
      <c r="C7605" s="3">
        <v>44452</v>
      </c>
      <c r="D7605" s="12" t="str" cm="1">
        <f t="array" ref="D7605">_xlfn.SWITCH(WEEKDAY(C7605,2), 1, "Lundi", 2, "Mardi", 3, "Mercredi", 4, "Jeudi", 5, "Vendredi", 6, "Samedi", 7, "Dimanche", "Erreur")</f>
        <v>Lundi</v>
      </c>
      <c r="E7605" s="2" t="s">
        <v>14</v>
      </c>
      <c r="F7605" s="2" t="s">
        <v>128</v>
      </c>
      <c r="G7605" s="2" t="s">
        <v>129</v>
      </c>
      <c r="H7605" s="4" t="s">
        <v>21</v>
      </c>
      <c r="I7605" s="5">
        <v>52</v>
      </c>
      <c r="J7605" s="6">
        <v>34</v>
      </c>
      <c r="K7605" s="7">
        <v>1768</v>
      </c>
      <c r="L7605" s="7">
        <v>636.48</v>
      </c>
      <c r="M7605" s="8">
        <v>0.36</v>
      </c>
      <c r="N7605" s="2" t="s">
        <v>82</v>
      </c>
      <c r="O7605">
        <f t="shared" si="944"/>
        <v>2021</v>
      </c>
      <c r="P7605">
        <f t="shared" si="945"/>
        <v>9</v>
      </c>
      <c r="Q7605" t="str">
        <f t="shared" si="946"/>
        <v>sept</v>
      </c>
      <c r="R7605" t="str">
        <f t="shared" si="947"/>
        <v>Massachusetts</v>
      </c>
      <c r="S7605" t="str">
        <f t="shared" si="948"/>
        <v>2021-09</v>
      </c>
      <c r="T7605">
        <f>IF(AND(COUNTIF(Calculs!$Q$2:$Q$12,$O7605)&gt;0,COUNTIF(Calculs!$S$2:$S$12,$E7605)&gt;0,COUNTIF(Calculs!$U$2:$U$12,$H7605)&gt;0),1,0)</f>
        <v>1</v>
      </c>
      <c r="U7605">
        <f t="shared" si="949"/>
        <v>1768</v>
      </c>
      <c r="V7605">
        <f t="shared" si="950"/>
        <v>34</v>
      </c>
      <c r="W7605">
        <f t="shared" si="951"/>
        <v>636.48</v>
      </c>
    </row>
    <row r="7606" spans="1:23" ht="15.75" customHeight="1" x14ac:dyDescent="0.3">
      <c r="A7606" s="2" t="s">
        <v>25</v>
      </c>
      <c r="B7606" s="2">
        <v>1185732</v>
      </c>
      <c r="C7606" s="3">
        <v>44452</v>
      </c>
      <c r="D7606" s="12" t="str" cm="1">
        <f t="array" ref="D7606">_xlfn.SWITCH(WEEKDAY(C7606,2), 1, "Lundi", 2, "Mardi", 3, "Mercredi", 4, "Jeudi", 5, "Vendredi", 6, "Samedi", 7, "Dimanche", "Erreur")</f>
        <v>Lundi</v>
      </c>
      <c r="E7606" s="2" t="s">
        <v>14</v>
      </c>
      <c r="F7606" s="2" t="s">
        <v>128</v>
      </c>
      <c r="G7606" s="2" t="s">
        <v>129</v>
      </c>
      <c r="H7606" s="4" t="s">
        <v>22</v>
      </c>
      <c r="I7606" s="5">
        <v>57</v>
      </c>
      <c r="J7606" s="6">
        <v>63</v>
      </c>
      <c r="K7606" s="7">
        <v>3591</v>
      </c>
      <c r="L7606" s="7">
        <v>1615.9499999999998</v>
      </c>
      <c r="M7606" s="8">
        <v>0.44999999999999996</v>
      </c>
      <c r="N7606" s="2" t="s">
        <v>82</v>
      </c>
      <c r="O7606">
        <f t="shared" si="944"/>
        <v>2021</v>
      </c>
      <c r="P7606">
        <f t="shared" si="945"/>
        <v>9</v>
      </c>
      <c r="Q7606" t="str">
        <f t="shared" si="946"/>
        <v>sept</v>
      </c>
      <c r="R7606" t="str">
        <f t="shared" si="947"/>
        <v>Massachusetts</v>
      </c>
      <c r="S7606" t="str">
        <f t="shared" si="948"/>
        <v>2021-09</v>
      </c>
      <c r="T7606">
        <f>IF(AND(COUNTIF(Calculs!$Q$2:$Q$12,$O7606)&gt;0,COUNTIF(Calculs!$S$2:$S$12,$E7606)&gt;0,COUNTIF(Calculs!$U$2:$U$12,$H7606)&gt;0),1,0)</f>
        <v>1</v>
      </c>
      <c r="U7606">
        <f t="shared" si="949"/>
        <v>3591</v>
      </c>
      <c r="V7606">
        <f t="shared" si="950"/>
        <v>63</v>
      </c>
      <c r="W7606">
        <f t="shared" si="951"/>
        <v>1615.9499999999998</v>
      </c>
    </row>
    <row r="7607" spans="1:23" ht="15.75" customHeight="1" x14ac:dyDescent="0.3">
      <c r="A7607" s="2" t="s">
        <v>25</v>
      </c>
      <c r="B7607" s="2">
        <v>1185732</v>
      </c>
      <c r="C7607" s="3">
        <v>44484</v>
      </c>
      <c r="D7607" s="12" t="str" cm="1">
        <f t="array" ref="D7607">_xlfn.SWITCH(WEEKDAY(C7607,2), 1, "Lundi", 2, "Mardi", 3, "Mercredi", 4, "Jeudi", 5, "Vendredi", 6, "Samedi", 7, "Dimanche", "Erreur")</f>
        <v>Vendredi</v>
      </c>
      <c r="E7607" s="2" t="s">
        <v>14</v>
      </c>
      <c r="F7607" s="2" t="s">
        <v>128</v>
      </c>
      <c r="G7607" s="2" t="s">
        <v>129</v>
      </c>
      <c r="H7607" s="4" t="s">
        <v>16</v>
      </c>
      <c r="I7607" s="5">
        <v>57</v>
      </c>
      <c r="J7607" s="6">
        <v>120</v>
      </c>
      <c r="K7607" s="7">
        <v>6840</v>
      </c>
      <c r="L7607" s="7">
        <v>3077.9999999999995</v>
      </c>
      <c r="M7607" s="8">
        <v>0.44999999999999996</v>
      </c>
      <c r="N7607" s="2" t="s">
        <v>82</v>
      </c>
      <c r="O7607">
        <f t="shared" si="944"/>
        <v>2021</v>
      </c>
      <c r="P7607">
        <f t="shared" si="945"/>
        <v>10</v>
      </c>
      <c r="Q7607" t="str">
        <f t="shared" si="946"/>
        <v>oct</v>
      </c>
      <c r="R7607" t="str">
        <f t="shared" si="947"/>
        <v>Massachusetts</v>
      </c>
      <c r="S7607" t="str">
        <f t="shared" si="948"/>
        <v>2021-10</v>
      </c>
      <c r="T7607">
        <f>IF(AND(COUNTIF(Calculs!$Q$2:$Q$12,$O7607)&gt;0,COUNTIF(Calculs!$S$2:$S$12,$E7607)&gt;0,COUNTIF(Calculs!$U$2:$U$12,$H7607)&gt;0),1,0)</f>
        <v>1</v>
      </c>
      <c r="U7607">
        <f t="shared" si="949"/>
        <v>6840</v>
      </c>
      <c r="V7607">
        <f t="shared" si="950"/>
        <v>120</v>
      </c>
      <c r="W7607">
        <f t="shared" si="951"/>
        <v>3077.9999999999995</v>
      </c>
    </row>
    <row r="7608" spans="1:23" ht="15.75" customHeight="1" x14ac:dyDescent="0.3">
      <c r="A7608" s="2" t="s">
        <v>25</v>
      </c>
      <c r="B7608" s="2">
        <v>1185732</v>
      </c>
      <c r="C7608" s="3">
        <v>44484</v>
      </c>
      <c r="D7608" s="12" t="str" cm="1">
        <f t="array" ref="D7608">_xlfn.SWITCH(WEEKDAY(C7608,2), 1, "Lundi", 2, "Mardi", 3, "Mercredi", 4, "Jeudi", 5, "Vendredi", 6, "Samedi", 7, "Dimanche", "Erreur")</f>
        <v>Vendredi</v>
      </c>
      <c r="E7608" s="2" t="s">
        <v>14</v>
      </c>
      <c r="F7608" s="2" t="s">
        <v>128</v>
      </c>
      <c r="G7608" s="2" t="s">
        <v>129</v>
      </c>
      <c r="H7608" s="4" t="s">
        <v>18</v>
      </c>
      <c r="I7608" s="5">
        <v>53</v>
      </c>
      <c r="J7608" s="6">
        <v>56</v>
      </c>
      <c r="K7608" s="7">
        <v>2968</v>
      </c>
      <c r="L7608" s="7">
        <v>1335.6</v>
      </c>
      <c r="M7608" s="8">
        <v>0.44999999999999996</v>
      </c>
      <c r="N7608" s="2" t="s">
        <v>82</v>
      </c>
      <c r="O7608">
        <f t="shared" si="944"/>
        <v>2021</v>
      </c>
      <c r="P7608">
        <f t="shared" si="945"/>
        <v>10</v>
      </c>
      <c r="Q7608" t="str">
        <f t="shared" si="946"/>
        <v>oct</v>
      </c>
      <c r="R7608" t="str">
        <f t="shared" si="947"/>
        <v>Massachusetts</v>
      </c>
      <c r="S7608" t="str">
        <f t="shared" si="948"/>
        <v>2021-10</v>
      </c>
      <c r="T7608">
        <f>IF(AND(COUNTIF(Calculs!$Q$2:$Q$12,$O7608)&gt;0,COUNTIF(Calculs!$S$2:$S$12,$E7608)&gt;0,COUNTIF(Calculs!$U$2:$U$12,$H7608)&gt;0),1,0)</f>
        <v>1</v>
      </c>
      <c r="U7608">
        <f t="shared" si="949"/>
        <v>2968</v>
      </c>
      <c r="V7608">
        <f t="shared" si="950"/>
        <v>56</v>
      </c>
      <c r="W7608">
        <f t="shared" si="951"/>
        <v>1335.6</v>
      </c>
    </row>
    <row r="7609" spans="1:23" ht="15.75" customHeight="1" x14ac:dyDescent="0.3">
      <c r="A7609" s="2" t="s">
        <v>25</v>
      </c>
      <c r="B7609" s="2">
        <v>1185732</v>
      </c>
      <c r="C7609" s="3">
        <v>44484</v>
      </c>
      <c r="D7609" s="12" t="str" cm="1">
        <f t="array" ref="D7609">_xlfn.SWITCH(WEEKDAY(C7609,2), 1, "Lundi", 2, "Mardi", 3, "Mercredi", 4, "Jeudi", 5, "Vendredi", 6, "Samedi", 7, "Dimanche", "Erreur")</f>
        <v>Vendredi</v>
      </c>
      <c r="E7609" s="2" t="s">
        <v>14</v>
      </c>
      <c r="F7609" s="2" t="s">
        <v>128</v>
      </c>
      <c r="G7609" s="2" t="s">
        <v>129</v>
      </c>
      <c r="H7609" s="4" t="s">
        <v>19</v>
      </c>
      <c r="I7609" s="5">
        <v>53</v>
      </c>
      <c r="J7609" s="6">
        <v>34</v>
      </c>
      <c r="K7609" s="7">
        <v>1802</v>
      </c>
      <c r="L7609" s="7">
        <v>630.69999999999993</v>
      </c>
      <c r="M7609" s="8">
        <v>0.35</v>
      </c>
      <c r="N7609" s="2" t="s">
        <v>82</v>
      </c>
      <c r="O7609">
        <f t="shared" si="944"/>
        <v>2021</v>
      </c>
      <c r="P7609">
        <f t="shared" si="945"/>
        <v>10</v>
      </c>
      <c r="Q7609" t="str">
        <f t="shared" si="946"/>
        <v>oct</v>
      </c>
      <c r="R7609" t="str">
        <f t="shared" si="947"/>
        <v>Massachusetts</v>
      </c>
      <c r="S7609" t="str">
        <f t="shared" si="948"/>
        <v>2021-10</v>
      </c>
      <c r="T7609">
        <f>IF(AND(COUNTIF(Calculs!$Q$2:$Q$12,$O7609)&gt;0,COUNTIF(Calculs!$S$2:$S$12,$E7609)&gt;0,COUNTIF(Calculs!$U$2:$U$12,$H7609)&gt;0),1,0)</f>
        <v>1</v>
      </c>
      <c r="U7609">
        <f t="shared" si="949"/>
        <v>1802</v>
      </c>
      <c r="V7609">
        <f t="shared" si="950"/>
        <v>34</v>
      </c>
      <c r="W7609">
        <f t="shared" si="951"/>
        <v>630.69999999999993</v>
      </c>
    </row>
    <row r="7610" spans="1:23" ht="15.75" customHeight="1" x14ac:dyDescent="0.3">
      <c r="A7610" s="2" t="s">
        <v>25</v>
      </c>
      <c r="B7610" s="2">
        <v>1185732</v>
      </c>
      <c r="C7610" s="3">
        <v>44484</v>
      </c>
      <c r="D7610" s="12" t="str" cm="1">
        <f t="array" ref="D7610">_xlfn.SWITCH(WEEKDAY(C7610,2), 1, "Lundi", 2, "Mardi", 3, "Mercredi", 4, "Jeudi", 5, "Vendredi", 6, "Samedi", 7, "Dimanche", "Erreur")</f>
        <v>Vendredi</v>
      </c>
      <c r="E7610" s="2" t="s">
        <v>14</v>
      </c>
      <c r="F7610" s="2" t="s">
        <v>128</v>
      </c>
      <c r="G7610" s="2" t="s">
        <v>129</v>
      </c>
      <c r="H7610" s="4" t="s">
        <v>20</v>
      </c>
      <c r="I7610" s="5">
        <v>54</v>
      </c>
      <c r="J7610" s="6">
        <v>27</v>
      </c>
      <c r="K7610" s="7">
        <v>1458</v>
      </c>
      <c r="L7610" s="7">
        <v>554.04</v>
      </c>
      <c r="M7610" s="8">
        <v>0.38</v>
      </c>
      <c r="N7610" s="2" t="s">
        <v>82</v>
      </c>
      <c r="O7610">
        <f t="shared" si="944"/>
        <v>2021</v>
      </c>
      <c r="P7610">
        <f t="shared" si="945"/>
        <v>10</v>
      </c>
      <c r="Q7610" t="str">
        <f t="shared" si="946"/>
        <v>oct</v>
      </c>
      <c r="R7610" t="str">
        <f t="shared" si="947"/>
        <v>Massachusetts</v>
      </c>
      <c r="S7610" t="str">
        <f t="shared" si="948"/>
        <v>2021-10</v>
      </c>
      <c r="T7610">
        <f>IF(AND(COUNTIF(Calculs!$Q$2:$Q$12,$O7610)&gt;0,COUNTIF(Calculs!$S$2:$S$12,$E7610)&gt;0,COUNTIF(Calculs!$U$2:$U$12,$H7610)&gt;0),1,0)</f>
        <v>1</v>
      </c>
      <c r="U7610">
        <f t="shared" si="949"/>
        <v>1458</v>
      </c>
      <c r="V7610">
        <f t="shared" si="950"/>
        <v>27</v>
      </c>
      <c r="W7610">
        <f t="shared" si="951"/>
        <v>554.04</v>
      </c>
    </row>
    <row r="7611" spans="1:23" ht="15.75" customHeight="1" x14ac:dyDescent="0.3">
      <c r="A7611" s="2" t="s">
        <v>25</v>
      </c>
      <c r="B7611" s="2">
        <v>1185732</v>
      </c>
      <c r="C7611" s="3">
        <v>44484</v>
      </c>
      <c r="D7611" s="12" t="str" cm="1">
        <f t="array" ref="D7611">_xlfn.SWITCH(WEEKDAY(C7611,2), 1, "Lundi", 2, "Mardi", 3, "Mercredi", 4, "Jeudi", 5, "Vendredi", 6, "Samedi", 7, "Dimanche", "Erreur")</f>
        <v>Vendredi</v>
      </c>
      <c r="E7611" s="2" t="s">
        <v>14</v>
      </c>
      <c r="F7611" s="2" t="s">
        <v>128</v>
      </c>
      <c r="G7611" s="2" t="s">
        <v>129</v>
      </c>
      <c r="H7611" s="4" t="s">
        <v>21</v>
      </c>
      <c r="I7611" s="5">
        <v>62</v>
      </c>
      <c r="J7611" s="6">
        <v>27</v>
      </c>
      <c r="K7611" s="7">
        <v>1674</v>
      </c>
      <c r="L7611" s="7">
        <v>585.9</v>
      </c>
      <c r="M7611" s="8">
        <v>0.35</v>
      </c>
      <c r="N7611" s="2" t="s">
        <v>82</v>
      </c>
      <c r="O7611">
        <f t="shared" si="944"/>
        <v>2021</v>
      </c>
      <c r="P7611">
        <f t="shared" si="945"/>
        <v>10</v>
      </c>
      <c r="Q7611" t="str">
        <f t="shared" si="946"/>
        <v>oct</v>
      </c>
      <c r="R7611" t="str">
        <f t="shared" si="947"/>
        <v>Massachusetts</v>
      </c>
      <c r="S7611" t="str">
        <f t="shared" si="948"/>
        <v>2021-10</v>
      </c>
      <c r="T7611">
        <f>IF(AND(COUNTIF(Calculs!$Q$2:$Q$12,$O7611)&gt;0,COUNTIF(Calculs!$S$2:$S$12,$E7611)&gt;0,COUNTIF(Calculs!$U$2:$U$12,$H7611)&gt;0),1,0)</f>
        <v>1</v>
      </c>
      <c r="U7611">
        <f t="shared" si="949"/>
        <v>1674</v>
      </c>
      <c r="V7611">
        <f t="shared" si="950"/>
        <v>27</v>
      </c>
      <c r="W7611">
        <f t="shared" si="951"/>
        <v>585.9</v>
      </c>
    </row>
    <row r="7612" spans="1:23" ht="15.75" customHeight="1" x14ac:dyDescent="0.3">
      <c r="A7612" s="2" t="s">
        <v>60</v>
      </c>
      <c r="B7612" s="2">
        <v>1185732</v>
      </c>
      <c r="C7612" s="3">
        <v>44484</v>
      </c>
      <c r="D7612" s="12" t="str" cm="1">
        <f t="array" ref="D7612">_xlfn.SWITCH(WEEKDAY(C7612,2), 1, "Lundi", 2, "Mardi", 3, "Mercredi", 4, "Jeudi", 5, "Vendredi", 6, "Samedi", 7, "Dimanche", "Erreur")</f>
        <v>Vendredi</v>
      </c>
      <c r="E7612" s="2" t="s">
        <v>14</v>
      </c>
      <c r="F7612" s="2" t="s">
        <v>128</v>
      </c>
      <c r="G7612" s="2" t="s">
        <v>129</v>
      </c>
      <c r="H7612" s="4" t="s">
        <v>22</v>
      </c>
      <c r="I7612" s="5">
        <v>66</v>
      </c>
      <c r="J7612" s="6">
        <v>65</v>
      </c>
      <c r="K7612" s="7">
        <v>4290</v>
      </c>
      <c r="L7612" s="7">
        <v>1887.6</v>
      </c>
      <c r="M7612" s="8">
        <v>0.44</v>
      </c>
      <c r="N7612" s="2" t="s">
        <v>82</v>
      </c>
      <c r="O7612">
        <f t="shared" si="944"/>
        <v>2021</v>
      </c>
      <c r="P7612">
        <f t="shared" si="945"/>
        <v>10</v>
      </c>
      <c r="Q7612" t="str">
        <f t="shared" si="946"/>
        <v>oct</v>
      </c>
      <c r="R7612" t="str">
        <f t="shared" si="947"/>
        <v>Massachusetts</v>
      </c>
      <c r="S7612" t="str">
        <f t="shared" si="948"/>
        <v>2021-10</v>
      </c>
      <c r="T7612">
        <f>IF(AND(COUNTIF(Calculs!$Q$2:$Q$12,$O7612)&gt;0,COUNTIF(Calculs!$S$2:$S$12,$E7612)&gt;0,COUNTIF(Calculs!$U$2:$U$12,$H7612)&gt;0),1,0)</f>
        <v>1</v>
      </c>
      <c r="U7612">
        <f t="shared" si="949"/>
        <v>4290</v>
      </c>
      <c r="V7612">
        <f t="shared" si="950"/>
        <v>65</v>
      </c>
      <c r="W7612">
        <f t="shared" si="951"/>
        <v>1887.6</v>
      </c>
    </row>
    <row r="7613" spans="1:23" ht="15.75" customHeight="1" x14ac:dyDescent="0.3">
      <c r="A7613" s="2" t="s">
        <v>60</v>
      </c>
      <c r="B7613" s="2">
        <v>1185732</v>
      </c>
      <c r="C7613" s="3">
        <v>44514</v>
      </c>
      <c r="D7613" s="12" t="str" cm="1">
        <f t="array" ref="D7613">_xlfn.SWITCH(WEEKDAY(C7613,2), 1, "Lundi", 2, "Mardi", 3, "Mercredi", 4, "Jeudi", 5, "Vendredi", 6, "Samedi", 7, "Dimanche", "Erreur")</f>
        <v>Dimanche</v>
      </c>
      <c r="E7613" s="2" t="s">
        <v>14</v>
      </c>
      <c r="F7613" s="2" t="s">
        <v>128</v>
      </c>
      <c r="G7613" s="2" t="s">
        <v>129</v>
      </c>
      <c r="H7613" s="4" t="s">
        <v>16</v>
      </c>
      <c r="I7613" s="5">
        <v>62</v>
      </c>
      <c r="J7613" s="6">
        <v>113</v>
      </c>
      <c r="K7613" s="7">
        <v>7006</v>
      </c>
      <c r="L7613" s="7">
        <v>3012.58</v>
      </c>
      <c r="M7613" s="8">
        <v>0.43</v>
      </c>
      <c r="N7613" s="2" t="s">
        <v>82</v>
      </c>
      <c r="O7613">
        <f t="shared" si="944"/>
        <v>2021</v>
      </c>
      <c r="P7613">
        <f t="shared" si="945"/>
        <v>11</v>
      </c>
      <c r="Q7613" t="str">
        <f t="shared" si="946"/>
        <v>nov</v>
      </c>
      <c r="R7613" t="str">
        <f t="shared" si="947"/>
        <v>Massachusetts</v>
      </c>
      <c r="S7613" t="str">
        <f t="shared" si="948"/>
        <v>2021-11</v>
      </c>
      <c r="T7613">
        <f>IF(AND(COUNTIF(Calculs!$Q$2:$Q$12,$O7613)&gt;0,COUNTIF(Calculs!$S$2:$S$12,$E7613)&gt;0,COUNTIF(Calculs!$U$2:$U$12,$H7613)&gt;0),1,0)</f>
        <v>1</v>
      </c>
      <c r="U7613">
        <f t="shared" si="949"/>
        <v>7006</v>
      </c>
      <c r="V7613">
        <f t="shared" si="950"/>
        <v>113</v>
      </c>
      <c r="W7613">
        <f t="shared" si="951"/>
        <v>3012.58</v>
      </c>
    </row>
    <row r="7614" spans="1:23" ht="15.75" customHeight="1" x14ac:dyDescent="0.3">
      <c r="A7614" s="2" t="s">
        <v>60</v>
      </c>
      <c r="B7614" s="2">
        <v>1185732</v>
      </c>
      <c r="C7614" s="3">
        <v>44514</v>
      </c>
      <c r="D7614" s="12" t="str" cm="1">
        <f t="array" ref="D7614">_xlfn.SWITCH(WEEKDAY(C7614,2), 1, "Lundi", 2, "Mardi", 3, "Mercredi", 4, "Jeudi", 5, "Vendredi", 6, "Samedi", 7, "Dimanche", "Erreur")</f>
        <v>Dimanche</v>
      </c>
      <c r="E7614" s="2" t="s">
        <v>14</v>
      </c>
      <c r="F7614" s="2" t="s">
        <v>128</v>
      </c>
      <c r="G7614" s="2" t="s">
        <v>129</v>
      </c>
      <c r="H7614" s="4" t="s">
        <v>18</v>
      </c>
      <c r="I7614" s="5">
        <v>52</v>
      </c>
      <c r="J7614" s="6">
        <v>90</v>
      </c>
      <c r="K7614" s="7">
        <v>4680</v>
      </c>
      <c r="L7614" s="7">
        <v>2059.1999999999998</v>
      </c>
      <c r="M7614" s="8">
        <v>0.44</v>
      </c>
      <c r="N7614" s="2" t="s">
        <v>82</v>
      </c>
      <c r="O7614">
        <f t="shared" si="944"/>
        <v>2021</v>
      </c>
      <c r="P7614">
        <f t="shared" si="945"/>
        <v>11</v>
      </c>
      <c r="Q7614" t="str">
        <f t="shared" si="946"/>
        <v>nov</v>
      </c>
      <c r="R7614" t="str">
        <f t="shared" si="947"/>
        <v>Massachusetts</v>
      </c>
      <c r="S7614" t="str">
        <f t="shared" si="948"/>
        <v>2021-11</v>
      </c>
      <c r="T7614">
        <f>IF(AND(COUNTIF(Calculs!$Q$2:$Q$12,$O7614)&gt;0,COUNTIF(Calculs!$S$2:$S$12,$E7614)&gt;0,COUNTIF(Calculs!$U$2:$U$12,$H7614)&gt;0),1,0)</f>
        <v>1</v>
      </c>
      <c r="U7614">
        <f t="shared" si="949"/>
        <v>4680</v>
      </c>
      <c r="V7614">
        <f t="shared" si="950"/>
        <v>90</v>
      </c>
      <c r="W7614">
        <f t="shared" si="951"/>
        <v>2059.1999999999998</v>
      </c>
    </row>
    <row r="7615" spans="1:23" ht="15.75" customHeight="1" x14ac:dyDescent="0.3">
      <c r="A7615" s="2" t="s">
        <v>60</v>
      </c>
      <c r="B7615" s="2">
        <v>1185732</v>
      </c>
      <c r="C7615" s="3">
        <v>44514</v>
      </c>
      <c r="D7615" s="12" t="str" cm="1">
        <f t="array" ref="D7615">_xlfn.SWITCH(WEEKDAY(C7615,2), 1, "Lundi", 2, "Mardi", 3, "Mercredi", 4, "Jeudi", 5, "Vendredi", 6, "Samedi", 7, "Dimanche", "Erreur")</f>
        <v>Dimanche</v>
      </c>
      <c r="E7615" s="2" t="s">
        <v>14</v>
      </c>
      <c r="F7615" s="2" t="s">
        <v>128</v>
      </c>
      <c r="G7615" s="2" t="s">
        <v>129</v>
      </c>
      <c r="H7615" s="4" t="s">
        <v>19</v>
      </c>
      <c r="I7615" s="5">
        <v>50</v>
      </c>
      <c r="J7615" s="6">
        <v>83</v>
      </c>
      <c r="K7615" s="7">
        <v>4150</v>
      </c>
      <c r="L7615" s="7">
        <v>1494</v>
      </c>
      <c r="M7615" s="8">
        <v>0.36</v>
      </c>
      <c r="N7615" s="2" t="s">
        <v>82</v>
      </c>
      <c r="O7615">
        <f t="shared" si="944"/>
        <v>2021</v>
      </c>
      <c r="P7615">
        <f t="shared" si="945"/>
        <v>11</v>
      </c>
      <c r="Q7615" t="str">
        <f t="shared" si="946"/>
        <v>nov</v>
      </c>
      <c r="R7615" t="str">
        <f t="shared" si="947"/>
        <v>Massachusetts</v>
      </c>
      <c r="S7615" t="str">
        <f t="shared" si="948"/>
        <v>2021-11</v>
      </c>
      <c r="T7615">
        <f>IF(AND(COUNTIF(Calculs!$Q$2:$Q$12,$O7615)&gt;0,COUNTIF(Calculs!$S$2:$S$12,$E7615)&gt;0,COUNTIF(Calculs!$U$2:$U$12,$H7615)&gt;0),1,0)</f>
        <v>1</v>
      </c>
      <c r="U7615">
        <f t="shared" si="949"/>
        <v>4150</v>
      </c>
      <c r="V7615">
        <f t="shared" si="950"/>
        <v>83</v>
      </c>
      <c r="W7615">
        <f t="shared" si="951"/>
        <v>1494</v>
      </c>
    </row>
    <row r="7616" spans="1:23" ht="15.75" customHeight="1" x14ac:dyDescent="0.3">
      <c r="A7616" s="2" t="s">
        <v>60</v>
      </c>
      <c r="B7616" s="2">
        <v>1185732</v>
      </c>
      <c r="C7616" s="3">
        <v>44514</v>
      </c>
      <c r="D7616" s="12" t="str" cm="1">
        <f t="array" ref="D7616">_xlfn.SWITCH(WEEKDAY(C7616,2), 1, "Lundi", 2, "Mardi", 3, "Mercredi", 4, "Jeudi", 5, "Vendredi", 6, "Samedi", 7, "Dimanche", "Erreur")</f>
        <v>Dimanche</v>
      </c>
      <c r="E7616" s="2" t="s">
        <v>14</v>
      </c>
      <c r="F7616" s="2" t="s">
        <v>128</v>
      </c>
      <c r="G7616" s="2" t="s">
        <v>129</v>
      </c>
      <c r="H7616" s="4" t="s">
        <v>20</v>
      </c>
      <c r="I7616" s="5">
        <v>51</v>
      </c>
      <c r="J7616" s="6">
        <v>80</v>
      </c>
      <c r="K7616" s="7">
        <v>4080</v>
      </c>
      <c r="L7616" s="7">
        <v>1591.2</v>
      </c>
      <c r="M7616" s="8">
        <v>0.39</v>
      </c>
      <c r="N7616" s="2" t="s">
        <v>82</v>
      </c>
      <c r="O7616">
        <f t="shared" si="944"/>
        <v>2021</v>
      </c>
      <c r="P7616">
        <f t="shared" si="945"/>
        <v>11</v>
      </c>
      <c r="Q7616" t="str">
        <f t="shared" si="946"/>
        <v>nov</v>
      </c>
      <c r="R7616" t="str">
        <f t="shared" si="947"/>
        <v>Massachusetts</v>
      </c>
      <c r="S7616" t="str">
        <f t="shared" si="948"/>
        <v>2021-11</v>
      </c>
      <c r="T7616">
        <f>IF(AND(COUNTIF(Calculs!$Q$2:$Q$12,$O7616)&gt;0,COUNTIF(Calculs!$S$2:$S$12,$E7616)&gt;0,COUNTIF(Calculs!$U$2:$U$12,$H7616)&gt;0),1,0)</f>
        <v>1</v>
      </c>
      <c r="U7616">
        <f t="shared" si="949"/>
        <v>4080</v>
      </c>
      <c r="V7616">
        <f t="shared" si="950"/>
        <v>80</v>
      </c>
      <c r="W7616">
        <f t="shared" si="951"/>
        <v>1591.2</v>
      </c>
    </row>
    <row r="7617" spans="1:23" ht="15.75" customHeight="1" x14ac:dyDescent="0.3">
      <c r="A7617" s="2" t="s">
        <v>60</v>
      </c>
      <c r="B7617" s="2">
        <v>1185732</v>
      </c>
      <c r="C7617" s="3">
        <v>44514</v>
      </c>
      <c r="D7617" s="12" t="str" cm="1">
        <f t="array" ref="D7617">_xlfn.SWITCH(WEEKDAY(C7617,2), 1, "Lundi", 2, "Mardi", 3, "Mercredi", 4, "Jeudi", 5, "Vendredi", 6, "Samedi", 7, "Dimanche", "Erreur")</f>
        <v>Dimanche</v>
      </c>
      <c r="E7617" s="2" t="s">
        <v>14</v>
      </c>
      <c r="F7617" s="2" t="s">
        <v>128</v>
      </c>
      <c r="G7617" s="2" t="s">
        <v>129</v>
      </c>
      <c r="H7617" s="4" t="s">
        <v>21</v>
      </c>
      <c r="I7617" s="5">
        <v>63</v>
      </c>
      <c r="J7617" s="6">
        <v>70</v>
      </c>
      <c r="K7617" s="7">
        <v>4410</v>
      </c>
      <c r="L7617" s="7">
        <v>1675.8</v>
      </c>
      <c r="M7617" s="8">
        <v>0.38</v>
      </c>
      <c r="N7617" s="2" t="s">
        <v>82</v>
      </c>
      <c r="O7617">
        <f t="shared" si="944"/>
        <v>2021</v>
      </c>
      <c r="P7617">
        <f t="shared" si="945"/>
        <v>11</v>
      </c>
      <c r="Q7617" t="str">
        <f t="shared" si="946"/>
        <v>nov</v>
      </c>
      <c r="R7617" t="str">
        <f t="shared" si="947"/>
        <v>Massachusetts</v>
      </c>
      <c r="S7617" t="str">
        <f t="shared" si="948"/>
        <v>2021-11</v>
      </c>
      <c r="T7617">
        <f>IF(AND(COUNTIF(Calculs!$Q$2:$Q$12,$O7617)&gt;0,COUNTIF(Calculs!$S$2:$S$12,$E7617)&gt;0,COUNTIF(Calculs!$U$2:$U$12,$H7617)&gt;0),1,0)</f>
        <v>1</v>
      </c>
      <c r="U7617">
        <f t="shared" si="949"/>
        <v>4410</v>
      </c>
      <c r="V7617">
        <f t="shared" si="950"/>
        <v>70</v>
      </c>
      <c r="W7617">
        <f t="shared" si="951"/>
        <v>1675.8</v>
      </c>
    </row>
    <row r="7618" spans="1:23" ht="15.75" customHeight="1" x14ac:dyDescent="0.3">
      <c r="A7618" s="2" t="s">
        <v>60</v>
      </c>
      <c r="B7618" s="2">
        <v>1185732</v>
      </c>
      <c r="C7618" s="3">
        <v>44514</v>
      </c>
      <c r="D7618" s="12" t="str" cm="1">
        <f t="array" ref="D7618">_xlfn.SWITCH(WEEKDAY(C7618,2), 1, "Lundi", 2, "Mardi", 3, "Mercredi", 4, "Jeudi", 5, "Vendredi", 6, "Samedi", 7, "Dimanche", "Erreur")</f>
        <v>Dimanche</v>
      </c>
      <c r="E7618" s="2" t="s">
        <v>14</v>
      </c>
      <c r="F7618" s="2" t="s">
        <v>128</v>
      </c>
      <c r="G7618" s="2" t="s">
        <v>129</v>
      </c>
      <c r="H7618" s="4" t="s">
        <v>22</v>
      </c>
      <c r="I7618" s="5">
        <v>64</v>
      </c>
      <c r="J7618" s="6">
        <v>98</v>
      </c>
      <c r="K7618" s="7">
        <v>6272</v>
      </c>
      <c r="L7618" s="7">
        <v>2822.3999999999996</v>
      </c>
      <c r="M7618" s="8">
        <v>0.44999999999999996</v>
      </c>
      <c r="N7618" s="2" t="s">
        <v>82</v>
      </c>
      <c r="O7618">
        <f t="shared" si="944"/>
        <v>2021</v>
      </c>
      <c r="P7618">
        <f t="shared" si="945"/>
        <v>11</v>
      </c>
      <c r="Q7618" t="str">
        <f t="shared" si="946"/>
        <v>nov</v>
      </c>
      <c r="R7618" t="str">
        <f t="shared" si="947"/>
        <v>Massachusetts</v>
      </c>
      <c r="S7618" t="str">
        <f t="shared" si="948"/>
        <v>2021-11</v>
      </c>
      <c r="T7618">
        <f>IF(AND(COUNTIF(Calculs!$Q$2:$Q$12,$O7618)&gt;0,COUNTIF(Calculs!$S$2:$S$12,$E7618)&gt;0,COUNTIF(Calculs!$U$2:$U$12,$H7618)&gt;0),1,0)</f>
        <v>1</v>
      </c>
      <c r="U7618">
        <f t="shared" si="949"/>
        <v>6272</v>
      </c>
      <c r="V7618">
        <f t="shared" si="950"/>
        <v>98</v>
      </c>
      <c r="W7618">
        <f t="shared" si="951"/>
        <v>2822.3999999999996</v>
      </c>
    </row>
    <row r="7619" spans="1:23" ht="15.75" customHeight="1" x14ac:dyDescent="0.3">
      <c r="A7619" s="2" t="s">
        <v>60</v>
      </c>
      <c r="B7619" s="2">
        <v>1185732</v>
      </c>
      <c r="C7619" s="3">
        <v>44543</v>
      </c>
      <c r="D7619" s="12" t="str" cm="1">
        <f t="array" ref="D7619">_xlfn.SWITCH(WEEKDAY(C7619,2), 1, "Lundi", 2, "Mardi", 3, "Mercredi", 4, "Jeudi", 5, "Vendredi", 6, "Samedi", 7, "Dimanche", "Erreur")</f>
        <v>Lundi</v>
      </c>
      <c r="E7619" s="2" t="s">
        <v>14</v>
      </c>
      <c r="F7619" s="2" t="s">
        <v>128</v>
      </c>
      <c r="G7619" s="2" t="s">
        <v>129</v>
      </c>
      <c r="H7619" s="4" t="s">
        <v>16</v>
      </c>
      <c r="I7619" s="5">
        <v>64</v>
      </c>
      <c r="J7619" s="6">
        <v>150</v>
      </c>
      <c r="K7619" s="7">
        <v>9600</v>
      </c>
      <c r="L7619" s="7">
        <v>3935.9999999999995</v>
      </c>
      <c r="M7619" s="8">
        <v>0.41</v>
      </c>
      <c r="N7619" s="2" t="s">
        <v>82</v>
      </c>
      <c r="O7619">
        <f t="shared" ref="O7619:O7682" si="952">YEAR($C7619)</f>
        <v>2021</v>
      </c>
      <c r="P7619">
        <f t="shared" ref="P7619:P7682" si="953">MONTH($C7619)</f>
        <v>12</v>
      </c>
      <c r="Q7619" t="str">
        <f t="shared" ref="Q7619:Q7682" si="954">TEXT($C7619,"mmm")</f>
        <v>déc</v>
      </c>
      <c r="R7619" t="str">
        <f t="shared" ref="R7619:R7682" si="955">SUBSTITUTE(SUBSTITUTE($F7619,"Sud ","South "),"Ouest ","West ")</f>
        <v>Massachusetts</v>
      </c>
      <c r="S7619" t="str">
        <f t="shared" ref="S7619:S7682" si="956">TEXT($C7619,"aaaa-mm")</f>
        <v>2021-12</v>
      </c>
      <c r="T7619">
        <f>IF(AND(COUNTIF(Calculs!$Q$2:$Q$12,$O7619)&gt;0,COUNTIF(Calculs!$S$2:$S$12,$E7619)&gt;0,COUNTIF(Calculs!$U$2:$U$12,$H7619)&gt;0),1,0)</f>
        <v>1</v>
      </c>
      <c r="U7619">
        <f t="shared" ref="U7619:U7682" si="957">$K7619*$T7619</f>
        <v>9600</v>
      </c>
      <c r="V7619">
        <f t="shared" ref="V7619:V7682" si="958">$J7619*$T7619</f>
        <v>150</v>
      </c>
      <c r="W7619">
        <f t="shared" ref="W7619:W7682" si="959">$L7619*$T7619</f>
        <v>3935.9999999999995</v>
      </c>
    </row>
    <row r="7620" spans="1:23" ht="15.75" customHeight="1" x14ac:dyDescent="0.3">
      <c r="A7620" s="2" t="s">
        <v>60</v>
      </c>
      <c r="B7620" s="2">
        <v>1185732</v>
      </c>
      <c r="C7620" s="3">
        <v>44543</v>
      </c>
      <c r="D7620" s="12" t="str" cm="1">
        <f t="array" ref="D7620">_xlfn.SWITCH(WEEKDAY(C7620,2), 1, "Lundi", 2, "Mardi", 3, "Mercredi", 4, "Jeudi", 5, "Vendredi", 6, "Samedi", 7, "Dimanche", "Erreur")</f>
        <v>Lundi</v>
      </c>
      <c r="E7620" s="2" t="s">
        <v>14</v>
      </c>
      <c r="F7620" s="2" t="s">
        <v>128</v>
      </c>
      <c r="G7620" s="2" t="s">
        <v>129</v>
      </c>
      <c r="H7620" s="4" t="s">
        <v>18</v>
      </c>
      <c r="I7620" s="5">
        <v>53</v>
      </c>
      <c r="J7620" s="6">
        <v>105</v>
      </c>
      <c r="K7620" s="7">
        <v>5565</v>
      </c>
      <c r="L7620" s="7">
        <v>2226</v>
      </c>
      <c r="M7620" s="8">
        <v>0.4</v>
      </c>
      <c r="N7620" s="2" t="s">
        <v>82</v>
      </c>
      <c r="O7620">
        <f t="shared" si="952"/>
        <v>2021</v>
      </c>
      <c r="P7620">
        <f t="shared" si="953"/>
        <v>12</v>
      </c>
      <c r="Q7620" t="str">
        <f t="shared" si="954"/>
        <v>déc</v>
      </c>
      <c r="R7620" t="str">
        <f t="shared" si="955"/>
        <v>Massachusetts</v>
      </c>
      <c r="S7620" t="str">
        <f t="shared" si="956"/>
        <v>2021-12</v>
      </c>
      <c r="T7620">
        <f>IF(AND(COUNTIF(Calculs!$Q$2:$Q$12,$O7620)&gt;0,COUNTIF(Calculs!$S$2:$S$12,$E7620)&gt;0,COUNTIF(Calculs!$U$2:$U$12,$H7620)&gt;0),1,0)</f>
        <v>1</v>
      </c>
      <c r="U7620">
        <f t="shared" si="957"/>
        <v>5565</v>
      </c>
      <c r="V7620">
        <f t="shared" si="958"/>
        <v>105</v>
      </c>
      <c r="W7620">
        <f t="shared" si="959"/>
        <v>2226</v>
      </c>
    </row>
    <row r="7621" spans="1:23" ht="15.75" customHeight="1" x14ac:dyDescent="0.3">
      <c r="A7621" s="2" t="s">
        <v>60</v>
      </c>
      <c r="B7621" s="2">
        <v>1185732</v>
      </c>
      <c r="C7621" s="3">
        <v>44543</v>
      </c>
      <c r="D7621" s="12" t="str" cm="1">
        <f t="array" ref="D7621">_xlfn.SWITCH(WEEKDAY(C7621,2), 1, "Lundi", 2, "Mardi", 3, "Mercredi", 4, "Jeudi", 5, "Vendredi", 6, "Samedi", 7, "Dimanche", "Erreur")</f>
        <v>Lundi</v>
      </c>
      <c r="E7621" s="2" t="s">
        <v>14</v>
      </c>
      <c r="F7621" s="2" t="s">
        <v>128</v>
      </c>
      <c r="G7621" s="2" t="s">
        <v>129</v>
      </c>
      <c r="H7621" s="4" t="s">
        <v>19</v>
      </c>
      <c r="I7621" s="5">
        <v>51</v>
      </c>
      <c r="J7621" s="6">
        <v>98</v>
      </c>
      <c r="K7621" s="7">
        <v>4998</v>
      </c>
      <c r="L7621" s="7">
        <v>1949.22</v>
      </c>
      <c r="M7621" s="8">
        <v>0.39</v>
      </c>
      <c r="N7621" s="2" t="s">
        <v>82</v>
      </c>
      <c r="O7621">
        <f t="shared" si="952"/>
        <v>2021</v>
      </c>
      <c r="P7621">
        <f t="shared" si="953"/>
        <v>12</v>
      </c>
      <c r="Q7621" t="str">
        <f t="shared" si="954"/>
        <v>déc</v>
      </c>
      <c r="R7621" t="str">
        <f t="shared" si="955"/>
        <v>Massachusetts</v>
      </c>
      <c r="S7621" t="str">
        <f t="shared" si="956"/>
        <v>2021-12</v>
      </c>
      <c r="T7621">
        <f>IF(AND(COUNTIF(Calculs!$Q$2:$Q$12,$O7621)&gt;0,COUNTIF(Calculs!$S$2:$S$12,$E7621)&gt;0,COUNTIF(Calculs!$U$2:$U$12,$H7621)&gt;0),1,0)</f>
        <v>1</v>
      </c>
      <c r="U7621">
        <f t="shared" si="957"/>
        <v>4998</v>
      </c>
      <c r="V7621">
        <f t="shared" si="958"/>
        <v>98</v>
      </c>
      <c r="W7621">
        <f t="shared" si="959"/>
        <v>1949.22</v>
      </c>
    </row>
    <row r="7622" spans="1:23" ht="15.75" customHeight="1" x14ac:dyDescent="0.3">
      <c r="A7622" s="2" t="s">
        <v>60</v>
      </c>
      <c r="B7622" s="2">
        <v>1185732</v>
      </c>
      <c r="C7622" s="3">
        <v>44543</v>
      </c>
      <c r="D7622" s="12" t="str" cm="1">
        <f t="array" ref="D7622">_xlfn.SWITCH(WEEKDAY(C7622,2), 1, "Lundi", 2, "Mardi", 3, "Mercredi", 4, "Jeudi", 5, "Vendredi", 6, "Samedi", 7, "Dimanche", "Erreur")</f>
        <v>Lundi</v>
      </c>
      <c r="E7622" s="2" t="s">
        <v>14</v>
      </c>
      <c r="F7622" s="2" t="s">
        <v>128</v>
      </c>
      <c r="G7622" s="2" t="s">
        <v>129</v>
      </c>
      <c r="H7622" s="4" t="s">
        <v>20</v>
      </c>
      <c r="I7622" s="5">
        <v>52</v>
      </c>
      <c r="J7622" s="6">
        <v>75</v>
      </c>
      <c r="K7622" s="7">
        <v>3900</v>
      </c>
      <c r="L7622" s="7">
        <v>1482</v>
      </c>
      <c r="M7622" s="8">
        <v>0.38</v>
      </c>
      <c r="N7622" s="2" t="s">
        <v>82</v>
      </c>
      <c r="O7622">
        <f t="shared" si="952"/>
        <v>2021</v>
      </c>
      <c r="P7622">
        <f t="shared" si="953"/>
        <v>12</v>
      </c>
      <c r="Q7622" t="str">
        <f t="shared" si="954"/>
        <v>déc</v>
      </c>
      <c r="R7622" t="str">
        <f t="shared" si="955"/>
        <v>Massachusetts</v>
      </c>
      <c r="S7622" t="str">
        <f t="shared" si="956"/>
        <v>2021-12</v>
      </c>
      <c r="T7622">
        <f>IF(AND(COUNTIF(Calculs!$Q$2:$Q$12,$O7622)&gt;0,COUNTIF(Calculs!$S$2:$S$12,$E7622)&gt;0,COUNTIF(Calculs!$U$2:$U$12,$H7622)&gt;0),1,0)</f>
        <v>1</v>
      </c>
      <c r="U7622">
        <f t="shared" si="957"/>
        <v>3900</v>
      </c>
      <c r="V7622">
        <f t="shared" si="958"/>
        <v>75</v>
      </c>
      <c r="W7622">
        <f t="shared" si="959"/>
        <v>1482</v>
      </c>
    </row>
    <row r="7623" spans="1:23" ht="15.75" customHeight="1" x14ac:dyDescent="0.3">
      <c r="A7623" s="2" t="s">
        <v>60</v>
      </c>
      <c r="B7623" s="2">
        <v>1185732</v>
      </c>
      <c r="C7623" s="3">
        <v>44543</v>
      </c>
      <c r="D7623" s="12" t="str" cm="1">
        <f t="array" ref="D7623">_xlfn.SWITCH(WEEKDAY(C7623,2), 1, "Lundi", 2, "Mardi", 3, "Mercredi", 4, "Jeudi", 5, "Vendredi", 6, "Samedi", 7, "Dimanche", "Erreur")</f>
        <v>Lundi</v>
      </c>
      <c r="E7623" s="2" t="s">
        <v>14</v>
      </c>
      <c r="F7623" s="2" t="s">
        <v>128</v>
      </c>
      <c r="G7623" s="2" t="s">
        <v>129</v>
      </c>
      <c r="H7623" s="4" t="s">
        <v>21</v>
      </c>
      <c r="I7623" s="5">
        <v>62</v>
      </c>
      <c r="J7623" s="6">
        <v>84</v>
      </c>
      <c r="K7623" s="7">
        <v>5208</v>
      </c>
      <c r="L7623" s="7">
        <v>2031.1200000000001</v>
      </c>
      <c r="M7623" s="8">
        <v>0.39</v>
      </c>
      <c r="N7623" s="2" t="s">
        <v>82</v>
      </c>
      <c r="O7623">
        <f t="shared" si="952"/>
        <v>2021</v>
      </c>
      <c r="P7623">
        <f t="shared" si="953"/>
        <v>12</v>
      </c>
      <c r="Q7623" t="str">
        <f t="shared" si="954"/>
        <v>déc</v>
      </c>
      <c r="R7623" t="str">
        <f t="shared" si="955"/>
        <v>Massachusetts</v>
      </c>
      <c r="S7623" t="str">
        <f t="shared" si="956"/>
        <v>2021-12</v>
      </c>
      <c r="T7623">
        <f>IF(AND(COUNTIF(Calculs!$Q$2:$Q$12,$O7623)&gt;0,COUNTIF(Calculs!$S$2:$S$12,$E7623)&gt;0,COUNTIF(Calculs!$U$2:$U$12,$H7623)&gt;0),1,0)</f>
        <v>1</v>
      </c>
      <c r="U7623">
        <f t="shared" si="957"/>
        <v>5208</v>
      </c>
      <c r="V7623">
        <f t="shared" si="958"/>
        <v>84</v>
      </c>
      <c r="W7623">
        <f t="shared" si="959"/>
        <v>2031.1200000000001</v>
      </c>
    </row>
    <row r="7624" spans="1:23" ht="15.75" customHeight="1" x14ac:dyDescent="0.3">
      <c r="A7624" s="2" t="s">
        <v>60</v>
      </c>
      <c r="B7624" s="2">
        <v>1185732</v>
      </c>
      <c r="C7624" s="3">
        <v>44543</v>
      </c>
      <c r="D7624" s="12" t="str" cm="1">
        <f t="array" ref="D7624">_xlfn.SWITCH(WEEKDAY(C7624,2), 1, "Lundi", 2, "Mardi", 3, "Mercredi", 4, "Jeudi", 5, "Vendredi", 6, "Samedi", 7, "Dimanche", "Erreur")</f>
        <v>Lundi</v>
      </c>
      <c r="E7624" s="2" t="s">
        <v>14</v>
      </c>
      <c r="F7624" s="2" t="s">
        <v>128</v>
      </c>
      <c r="G7624" s="2" t="s">
        <v>129</v>
      </c>
      <c r="H7624" s="4" t="s">
        <v>22</v>
      </c>
      <c r="I7624" s="5">
        <v>65</v>
      </c>
      <c r="J7624" s="6">
        <v>112</v>
      </c>
      <c r="K7624" s="7">
        <v>7280</v>
      </c>
      <c r="L7624" s="7">
        <v>3203.2</v>
      </c>
      <c r="M7624" s="8">
        <v>0.44</v>
      </c>
      <c r="N7624" s="2" t="s">
        <v>82</v>
      </c>
      <c r="O7624">
        <f t="shared" si="952"/>
        <v>2021</v>
      </c>
      <c r="P7624">
        <f t="shared" si="953"/>
        <v>12</v>
      </c>
      <c r="Q7624" t="str">
        <f t="shared" si="954"/>
        <v>déc</v>
      </c>
      <c r="R7624" t="str">
        <f t="shared" si="955"/>
        <v>Massachusetts</v>
      </c>
      <c r="S7624" t="str">
        <f t="shared" si="956"/>
        <v>2021-12</v>
      </c>
      <c r="T7624">
        <f>IF(AND(COUNTIF(Calculs!$Q$2:$Q$12,$O7624)&gt;0,COUNTIF(Calculs!$S$2:$S$12,$E7624)&gt;0,COUNTIF(Calculs!$U$2:$U$12,$H7624)&gt;0),1,0)</f>
        <v>1</v>
      </c>
      <c r="U7624">
        <f t="shared" si="957"/>
        <v>7280</v>
      </c>
      <c r="V7624">
        <f t="shared" si="958"/>
        <v>112</v>
      </c>
      <c r="W7624">
        <f t="shared" si="959"/>
        <v>3203.2</v>
      </c>
    </row>
    <row r="7625" spans="1:23" ht="15.75" customHeight="1" x14ac:dyDescent="0.3">
      <c r="A7625" s="2" t="s">
        <v>60</v>
      </c>
      <c r="B7625" s="2">
        <v>1185732</v>
      </c>
      <c r="C7625" s="3">
        <v>44210</v>
      </c>
      <c r="D7625" s="12" t="str" cm="1">
        <f t="array" ref="D7625">_xlfn.SWITCH(WEEKDAY(C7625,2), 1, "Lundi", 2, "Mardi", 3, "Mercredi", 4, "Jeudi", 5, "Vendredi", 6, "Samedi", 7, "Dimanche", "Erreur")</f>
        <v>Jeudi</v>
      </c>
      <c r="E7625" s="2" t="s">
        <v>14</v>
      </c>
      <c r="F7625" s="2" t="s">
        <v>128</v>
      </c>
      <c r="G7625" s="2" t="s">
        <v>129</v>
      </c>
      <c r="H7625" s="4" t="s">
        <v>16</v>
      </c>
      <c r="I7625" s="5">
        <v>44</v>
      </c>
      <c r="J7625" s="6">
        <v>152</v>
      </c>
      <c r="K7625" s="7">
        <v>6688</v>
      </c>
      <c r="L7625" s="7">
        <v>3678.4</v>
      </c>
      <c r="M7625" s="8">
        <v>0.55000000000000004</v>
      </c>
      <c r="N7625" s="2" t="s">
        <v>82</v>
      </c>
      <c r="O7625">
        <f t="shared" si="952"/>
        <v>2021</v>
      </c>
      <c r="P7625">
        <f t="shared" si="953"/>
        <v>1</v>
      </c>
      <c r="Q7625" t="str">
        <f t="shared" si="954"/>
        <v>janv</v>
      </c>
      <c r="R7625" t="str">
        <f t="shared" si="955"/>
        <v>Massachusetts</v>
      </c>
      <c r="S7625" t="str">
        <f t="shared" si="956"/>
        <v>2021-01</v>
      </c>
      <c r="T7625">
        <f>IF(AND(COUNTIF(Calculs!$Q$2:$Q$12,$O7625)&gt;0,COUNTIF(Calculs!$S$2:$S$12,$E7625)&gt;0,COUNTIF(Calculs!$U$2:$U$12,$H7625)&gt;0),1,0)</f>
        <v>1</v>
      </c>
      <c r="U7625">
        <f t="shared" si="957"/>
        <v>6688</v>
      </c>
      <c r="V7625">
        <f t="shared" si="958"/>
        <v>152</v>
      </c>
      <c r="W7625">
        <f t="shared" si="959"/>
        <v>3678.4</v>
      </c>
    </row>
    <row r="7626" spans="1:23" ht="15.75" customHeight="1" x14ac:dyDescent="0.3">
      <c r="A7626" s="2" t="s">
        <v>60</v>
      </c>
      <c r="B7626" s="2">
        <v>1185732</v>
      </c>
      <c r="C7626" s="3">
        <v>44210</v>
      </c>
      <c r="D7626" s="12" t="str" cm="1">
        <f t="array" ref="D7626">_xlfn.SWITCH(WEEKDAY(C7626,2), 1, "Lundi", 2, "Mardi", 3, "Mercredi", 4, "Jeudi", 5, "Vendredi", 6, "Samedi", 7, "Dimanche", "Erreur")</f>
        <v>Jeudi</v>
      </c>
      <c r="E7626" s="2" t="s">
        <v>14</v>
      </c>
      <c r="F7626" s="2" t="s">
        <v>128</v>
      </c>
      <c r="G7626" s="2" t="s">
        <v>129</v>
      </c>
      <c r="H7626" s="4" t="s">
        <v>18</v>
      </c>
      <c r="I7626" s="5">
        <v>42</v>
      </c>
      <c r="J7626" s="6">
        <v>94</v>
      </c>
      <c r="K7626" s="7">
        <v>3948</v>
      </c>
      <c r="L7626" s="7">
        <v>2368.7999999999997</v>
      </c>
      <c r="M7626" s="8">
        <v>0.6</v>
      </c>
      <c r="N7626" s="2" t="s">
        <v>82</v>
      </c>
      <c r="O7626">
        <f t="shared" si="952"/>
        <v>2021</v>
      </c>
      <c r="P7626">
        <f t="shared" si="953"/>
        <v>1</v>
      </c>
      <c r="Q7626" t="str">
        <f t="shared" si="954"/>
        <v>janv</v>
      </c>
      <c r="R7626" t="str">
        <f t="shared" si="955"/>
        <v>Massachusetts</v>
      </c>
      <c r="S7626" t="str">
        <f t="shared" si="956"/>
        <v>2021-01</v>
      </c>
      <c r="T7626">
        <f>IF(AND(COUNTIF(Calculs!$Q$2:$Q$12,$O7626)&gt;0,COUNTIF(Calculs!$S$2:$S$12,$E7626)&gt;0,COUNTIF(Calculs!$U$2:$U$12,$H7626)&gt;0),1,0)</f>
        <v>1</v>
      </c>
      <c r="U7626">
        <f t="shared" si="957"/>
        <v>3948</v>
      </c>
      <c r="V7626">
        <f t="shared" si="958"/>
        <v>94</v>
      </c>
      <c r="W7626">
        <f t="shared" si="959"/>
        <v>2368.7999999999997</v>
      </c>
    </row>
    <row r="7627" spans="1:23" ht="15.75" customHeight="1" x14ac:dyDescent="0.3">
      <c r="A7627" s="2" t="s">
        <v>60</v>
      </c>
      <c r="B7627" s="2">
        <v>1185732</v>
      </c>
      <c r="C7627" s="3">
        <v>44210</v>
      </c>
      <c r="D7627" s="12" t="str" cm="1">
        <f t="array" ref="D7627">_xlfn.SWITCH(WEEKDAY(C7627,2), 1, "Lundi", 2, "Mardi", 3, "Mercredi", 4, "Jeudi", 5, "Vendredi", 6, "Samedi", 7, "Dimanche", "Erreur")</f>
        <v>Jeudi</v>
      </c>
      <c r="E7627" s="2" t="s">
        <v>14</v>
      </c>
      <c r="F7627" s="2" t="s">
        <v>128</v>
      </c>
      <c r="G7627" s="2" t="s">
        <v>129</v>
      </c>
      <c r="H7627" s="4" t="s">
        <v>19</v>
      </c>
      <c r="I7627" s="5">
        <v>32</v>
      </c>
      <c r="J7627" s="6">
        <v>91</v>
      </c>
      <c r="K7627" s="7">
        <v>2912</v>
      </c>
      <c r="L7627" s="7">
        <v>1310.3999999999999</v>
      </c>
      <c r="M7627" s="8">
        <v>0.44999999999999996</v>
      </c>
      <c r="N7627" s="2" t="s">
        <v>82</v>
      </c>
      <c r="O7627">
        <f t="shared" si="952"/>
        <v>2021</v>
      </c>
      <c r="P7627">
        <f t="shared" si="953"/>
        <v>1</v>
      </c>
      <c r="Q7627" t="str">
        <f t="shared" si="954"/>
        <v>janv</v>
      </c>
      <c r="R7627" t="str">
        <f t="shared" si="955"/>
        <v>Massachusetts</v>
      </c>
      <c r="S7627" t="str">
        <f t="shared" si="956"/>
        <v>2021-01</v>
      </c>
      <c r="T7627">
        <f>IF(AND(COUNTIF(Calculs!$Q$2:$Q$12,$O7627)&gt;0,COUNTIF(Calculs!$S$2:$S$12,$E7627)&gt;0,COUNTIF(Calculs!$U$2:$U$12,$H7627)&gt;0),1,0)</f>
        <v>1</v>
      </c>
      <c r="U7627">
        <f t="shared" si="957"/>
        <v>2912</v>
      </c>
      <c r="V7627">
        <f t="shared" si="958"/>
        <v>91</v>
      </c>
      <c r="W7627">
        <f t="shared" si="959"/>
        <v>1310.3999999999999</v>
      </c>
    </row>
    <row r="7628" spans="1:23" ht="15.75" customHeight="1" x14ac:dyDescent="0.3">
      <c r="A7628" s="2" t="s">
        <v>60</v>
      </c>
      <c r="B7628" s="2">
        <v>1185732</v>
      </c>
      <c r="C7628" s="3">
        <v>44210</v>
      </c>
      <c r="D7628" s="12" t="str" cm="1">
        <f t="array" ref="D7628">_xlfn.SWITCH(WEEKDAY(C7628,2), 1, "Lundi", 2, "Mardi", 3, "Mercredi", 4, "Jeudi", 5, "Vendredi", 6, "Samedi", 7, "Dimanche", "Erreur")</f>
        <v>Jeudi</v>
      </c>
      <c r="E7628" s="2" t="s">
        <v>14</v>
      </c>
      <c r="F7628" s="2" t="s">
        <v>128</v>
      </c>
      <c r="G7628" s="2" t="s">
        <v>129</v>
      </c>
      <c r="H7628" s="4" t="s">
        <v>20</v>
      </c>
      <c r="I7628" s="5">
        <v>39</v>
      </c>
      <c r="J7628" s="6">
        <v>44</v>
      </c>
      <c r="K7628" s="7">
        <v>1716</v>
      </c>
      <c r="L7628" s="7">
        <v>840.84</v>
      </c>
      <c r="M7628" s="8">
        <v>0.49</v>
      </c>
      <c r="N7628" s="2" t="s">
        <v>82</v>
      </c>
      <c r="O7628">
        <f t="shared" si="952"/>
        <v>2021</v>
      </c>
      <c r="P7628">
        <f t="shared" si="953"/>
        <v>1</v>
      </c>
      <c r="Q7628" t="str">
        <f t="shared" si="954"/>
        <v>janv</v>
      </c>
      <c r="R7628" t="str">
        <f t="shared" si="955"/>
        <v>Massachusetts</v>
      </c>
      <c r="S7628" t="str">
        <f t="shared" si="956"/>
        <v>2021-01</v>
      </c>
      <c r="T7628">
        <f>IF(AND(COUNTIF(Calculs!$Q$2:$Q$12,$O7628)&gt;0,COUNTIF(Calculs!$S$2:$S$12,$E7628)&gt;0,COUNTIF(Calculs!$U$2:$U$12,$H7628)&gt;0),1,0)</f>
        <v>1</v>
      </c>
      <c r="U7628">
        <f t="shared" si="957"/>
        <v>1716</v>
      </c>
      <c r="V7628">
        <f t="shared" si="958"/>
        <v>44</v>
      </c>
      <c r="W7628">
        <f t="shared" si="959"/>
        <v>840.84</v>
      </c>
    </row>
    <row r="7629" spans="1:23" ht="15.75" customHeight="1" x14ac:dyDescent="0.3">
      <c r="A7629" s="2" t="s">
        <v>60</v>
      </c>
      <c r="B7629" s="2">
        <v>1185732</v>
      </c>
      <c r="C7629" s="3">
        <v>44210</v>
      </c>
      <c r="D7629" s="12" t="str" cm="1">
        <f t="array" ref="D7629">_xlfn.SWITCH(WEEKDAY(C7629,2), 1, "Lundi", 2, "Mardi", 3, "Mercredi", 4, "Jeudi", 5, "Vendredi", 6, "Samedi", 7, "Dimanche", "Erreur")</f>
        <v>Jeudi</v>
      </c>
      <c r="E7629" s="2" t="s">
        <v>14</v>
      </c>
      <c r="F7629" s="2" t="s">
        <v>128</v>
      </c>
      <c r="G7629" s="2" t="s">
        <v>129</v>
      </c>
      <c r="H7629" s="4" t="s">
        <v>21</v>
      </c>
      <c r="I7629" s="5">
        <v>52</v>
      </c>
      <c r="J7629" s="6">
        <v>68</v>
      </c>
      <c r="K7629" s="7">
        <v>3536</v>
      </c>
      <c r="L7629" s="7">
        <v>1661.9199999999998</v>
      </c>
      <c r="M7629" s="8">
        <v>0.47</v>
      </c>
      <c r="N7629" s="2" t="s">
        <v>82</v>
      </c>
      <c r="O7629">
        <f t="shared" si="952"/>
        <v>2021</v>
      </c>
      <c r="P7629">
        <f t="shared" si="953"/>
        <v>1</v>
      </c>
      <c r="Q7629" t="str">
        <f t="shared" si="954"/>
        <v>janv</v>
      </c>
      <c r="R7629" t="str">
        <f t="shared" si="955"/>
        <v>Massachusetts</v>
      </c>
      <c r="S7629" t="str">
        <f t="shared" si="956"/>
        <v>2021-01</v>
      </c>
      <c r="T7629">
        <f>IF(AND(COUNTIF(Calculs!$Q$2:$Q$12,$O7629)&gt;0,COUNTIF(Calculs!$S$2:$S$12,$E7629)&gt;0,COUNTIF(Calculs!$U$2:$U$12,$H7629)&gt;0),1,0)</f>
        <v>1</v>
      </c>
      <c r="U7629">
        <f t="shared" si="957"/>
        <v>3536</v>
      </c>
      <c r="V7629">
        <f t="shared" si="958"/>
        <v>68</v>
      </c>
      <c r="W7629">
        <f t="shared" si="959"/>
        <v>1661.9199999999998</v>
      </c>
    </row>
    <row r="7630" spans="1:23" ht="15.75" customHeight="1" x14ac:dyDescent="0.3">
      <c r="A7630" s="2" t="s">
        <v>60</v>
      </c>
      <c r="B7630" s="2">
        <v>1185732</v>
      </c>
      <c r="C7630" s="3">
        <v>44210</v>
      </c>
      <c r="D7630" s="12" t="str" cm="1">
        <f t="array" ref="D7630">_xlfn.SWITCH(WEEKDAY(C7630,2), 1, "Lundi", 2, "Mardi", 3, "Mercredi", 4, "Jeudi", 5, "Vendredi", 6, "Samedi", 7, "Dimanche", "Erreur")</f>
        <v>Jeudi</v>
      </c>
      <c r="E7630" s="2" t="s">
        <v>14</v>
      </c>
      <c r="F7630" s="2" t="s">
        <v>128</v>
      </c>
      <c r="G7630" s="2" t="s">
        <v>129</v>
      </c>
      <c r="H7630" s="4" t="s">
        <v>22</v>
      </c>
      <c r="I7630" s="5">
        <v>44</v>
      </c>
      <c r="J7630" s="6">
        <v>98</v>
      </c>
      <c r="K7630" s="7">
        <v>4312</v>
      </c>
      <c r="L7630" s="7">
        <v>2199.12</v>
      </c>
      <c r="M7630" s="8">
        <v>0.51</v>
      </c>
      <c r="N7630" s="2" t="s">
        <v>82</v>
      </c>
      <c r="O7630">
        <f t="shared" si="952"/>
        <v>2021</v>
      </c>
      <c r="P7630">
        <f t="shared" si="953"/>
        <v>1</v>
      </c>
      <c r="Q7630" t="str">
        <f t="shared" si="954"/>
        <v>janv</v>
      </c>
      <c r="R7630" t="str">
        <f t="shared" si="955"/>
        <v>Massachusetts</v>
      </c>
      <c r="S7630" t="str">
        <f t="shared" si="956"/>
        <v>2021-01</v>
      </c>
      <c r="T7630">
        <f>IF(AND(COUNTIF(Calculs!$Q$2:$Q$12,$O7630)&gt;0,COUNTIF(Calculs!$S$2:$S$12,$E7630)&gt;0,COUNTIF(Calculs!$U$2:$U$12,$H7630)&gt;0),1,0)</f>
        <v>1</v>
      </c>
      <c r="U7630">
        <f t="shared" si="957"/>
        <v>4312</v>
      </c>
      <c r="V7630">
        <f t="shared" si="958"/>
        <v>98</v>
      </c>
      <c r="W7630">
        <f t="shared" si="959"/>
        <v>2199.12</v>
      </c>
    </row>
    <row r="7631" spans="1:23" ht="15.75" customHeight="1" x14ac:dyDescent="0.3">
      <c r="A7631" s="2" t="s">
        <v>60</v>
      </c>
      <c r="B7631" s="2">
        <v>1185732</v>
      </c>
      <c r="C7631" s="3">
        <v>44239</v>
      </c>
      <c r="D7631" s="12" t="str" cm="1">
        <f t="array" ref="D7631">_xlfn.SWITCH(WEEKDAY(C7631,2), 1, "Lundi", 2, "Mardi", 3, "Mercredi", 4, "Jeudi", 5, "Vendredi", 6, "Samedi", 7, "Dimanche", "Erreur")</f>
        <v>Vendredi</v>
      </c>
      <c r="E7631" s="2" t="s">
        <v>14</v>
      </c>
      <c r="F7631" s="2" t="s">
        <v>128</v>
      </c>
      <c r="G7631" s="2" t="s">
        <v>129</v>
      </c>
      <c r="H7631" s="4" t="s">
        <v>16</v>
      </c>
      <c r="I7631" s="5">
        <v>41</v>
      </c>
      <c r="J7631" s="6">
        <v>167</v>
      </c>
      <c r="K7631" s="7">
        <v>6847</v>
      </c>
      <c r="L7631" s="7">
        <v>3834.32</v>
      </c>
      <c r="M7631" s="8">
        <v>0.56000000000000005</v>
      </c>
      <c r="N7631" s="2" t="s">
        <v>82</v>
      </c>
      <c r="O7631">
        <f t="shared" si="952"/>
        <v>2021</v>
      </c>
      <c r="P7631">
        <f t="shared" si="953"/>
        <v>2</v>
      </c>
      <c r="Q7631" t="str">
        <f t="shared" si="954"/>
        <v>févr</v>
      </c>
      <c r="R7631" t="str">
        <f t="shared" si="955"/>
        <v>Massachusetts</v>
      </c>
      <c r="S7631" t="str">
        <f t="shared" si="956"/>
        <v>2021-02</v>
      </c>
      <c r="T7631">
        <f>IF(AND(COUNTIF(Calculs!$Q$2:$Q$12,$O7631)&gt;0,COUNTIF(Calculs!$S$2:$S$12,$E7631)&gt;0,COUNTIF(Calculs!$U$2:$U$12,$H7631)&gt;0),1,0)</f>
        <v>1</v>
      </c>
      <c r="U7631">
        <f t="shared" si="957"/>
        <v>6847</v>
      </c>
      <c r="V7631">
        <f t="shared" si="958"/>
        <v>167</v>
      </c>
      <c r="W7631">
        <f t="shared" si="959"/>
        <v>3834.32</v>
      </c>
    </row>
    <row r="7632" spans="1:23" ht="15.75" customHeight="1" x14ac:dyDescent="0.3">
      <c r="A7632" s="2" t="s">
        <v>60</v>
      </c>
      <c r="B7632" s="2">
        <v>1185732</v>
      </c>
      <c r="C7632" s="3">
        <v>44239</v>
      </c>
      <c r="D7632" s="12" t="str" cm="1">
        <f t="array" ref="D7632">_xlfn.SWITCH(WEEKDAY(C7632,2), 1, "Lundi", 2, "Mardi", 3, "Mercredi", 4, "Jeudi", 5, "Vendredi", 6, "Samedi", 7, "Dimanche", "Erreur")</f>
        <v>Vendredi</v>
      </c>
      <c r="E7632" s="2" t="s">
        <v>14</v>
      </c>
      <c r="F7632" s="2" t="s">
        <v>128</v>
      </c>
      <c r="G7632" s="2" t="s">
        <v>129</v>
      </c>
      <c r="H7632" s="4" t="s">
        <v>18</v>
      </c>
      <c r="I7632" s="5">
        <v>44</v>
      </c>
      <c r="J7632" s="6">
        <v>61</v>
      </c>
      <c r="K7632" s="7">
        <v>2684</v>
      </c>
      <c r="L7632" s="7">
        <v>1610.3999999999999</v>
      </c>
      <c r="M7632" s="8">
        <v>0.6</v>
      </c>
      <c r="N7632" s="2" t="s">
        <v>82</v>
      </c>
      <c r="O7632">
        <f t="shared" si="952"/>
        <v>2021</v>
      </c>
      <c r="P7632">
        <f t="shared" si="953"/>
        <v>2</v>
      </c>
      <c r="Q7632" t="str">
        <f t="shared" si="954"/>
        <v>févr</v>
      </c>
      <c r="R7632" t="str">
        <f t="shared" si="955"/>
        <v>Massachusetts</v>
      </c>
      <c r="S7632" t="str">
        <f t="shared" si="956"/>
        <v>2021-02</v>
      </c>
      <c r="T7632">
        <f>IF(AND(COUNTIF(Calculs!$Q$2:$Q$12,$O7632)&gt;0,COUNTIF(Calculs!$S$2:$S$12,$E7632)&gt;0,COUNTIF(Calculs!$U$2:$U$12,$H7632)&gt;0),1,0)</f>
        <v>1</v>
      </c>
      <c r="U7632">
        <f t="shared" si="957"/>
        <v>2684</v>
      </c>
      <c r="V7632">
        <f t="shared" si="958"/>
        <v>61</v>
      </c>
      <c r="W7632">
        <f t="shared" si="959"/>
        <v>1610.3999999999999</v>
      </c>
    </row>
    <row r="7633" spans="1:23" ht="15.75" customHeight="1" x14ac:dyDescent="0.3">
      <c r="A7633" s="2" t="s">
        <v>60</v>
      </c>
      <c r="B7633" s="2">
        <v>1185732</v>
      </c>
      <c r="C7633" s="3">
        <v>44239</v>
      </c>
      <c r="D7633" s="12" t="str" cm="1">
        <f t="array" ref="D7633">_xlfn.SWITCH(WEEKDAY(C7633,2), 1, "Lundi", 2, "Mardi", 3, "Mercredi", 4, "Jeudi", 5, "Vendredi", 6, "Samedi", 7, "Dimanche", "Erreur")</f>
        <v>Vendredi</v>
      </c>
      <c r="E7633" s="2" t="s">
        <v>14</v>
      </c>
      <c r="F7633" s="2" t="s">
        <v>128</v>
      </c>
      <c r="G7633" s="2" t="s">
        <v>129</v>
      </c>
      <c r="H7633" s="4" t="s">
        <v>19</v>
      </c>
      <c r="I7633" s="5">
        <v>33</v>
      </c>
      <c r="J7633" s="6">
        <v>74</v>
      </c>
      <c r="K7633" s="7">
        <v>2442</v>
      </c>
      <c r="L7633" s="7">
        <v>1221</v>
      </c>
      <c r="M7633" s="8">
        <v>0.5</v>
      </c>
      <c r="N7633" s="2" t="s">
        <v>82</v>
      </c>
      <c r="O7633">
        <f t="shared" si="952"/>
        <v>2021</v>
      </c>
      <c r="P7633">
        <f t="shared" si="953"/>
        <v>2</v>
      </c>
      <c r="Q7633" t="str">
        <f t="shared" si="954"/>
        <v>févr</v>
      </c>
      <c r="R7633" t="str">
        <f t="shared" si="955"/>
        <v>Massachusetts</v>
      </c>
      <c r="S7633" t="str">
        <f t="shared" si="956"/>
        <v>2021-02</v>
      </c>
      <c r="T7633">
        <f>IF(AND(COUNTIF(Calculs!$Q$2:$Q$12,$O7633)&gt;0,COUNTIF(Calculs!$S$2:$S$12,$E7633)&gt;0,COUNTIF(Calculs!$U$2:$U$12,$H7633)&gt;0),1,0)</f>
        <v>1</v>
      </c>
      <c r="U7633">
        <f t="shared" si="957"/>
        <v>2442</v>
      </c>
      <c r="V7633">
        <f t="shared" si="958"/>
        <v>74</v>
      </c>
      <c r="W7633">
        <f t="shared" si="959"/>
        <v>1221</v>
      </c>
    </row>
    <row r="7634" spans="1:23" ht="15.75" customHeight="1" x14ac:dyDescent="0.3">
      <c r="A7634" s="2" t="s">
        <v>60</v>
      </c>
      <c r="B7634" s="2">
        <v>1185732</v>
      </c>
      <c r="C7634" s="3">
        <v>44239</v>
      </c>
      <c r="D7634" s="12" t="str" cm="1">
        <f t="array" ref="D7634">_xlfn.SWITCH(WEEKDAY(C7634,2), 1, "Lundi", 2, "Mardi", 3, "Mercredi", 4, "Jeudi", 5, "Vendredi", 6, "Samedi", 7, "Dimanche", "Erreur")</f>
        <v>Vendredi</v>
      </c>
      <c r="E7634" s="2" t="s">
        <v>14</v>
      </c>
      <c r="F7634" s="2" t="s">
        <v>130</v>
      </c>
      <c r="G7634" s="2" t="s">
        <v>131</v>
      </c>
      <c r="H7634" s="4" t="s">
        <v>20</v>
      </c>
      <c r="I7634" s="5">
        <v>36</v>
      </c>
      <c r="J7634" s="6">
        <v>45</v>
      </c>
      <c r="K7634" s="7">
        <v>1620</v>
      </c>
      <c r="L7634" s="7">
        <v>745.19999999999993</v>
      </c>
      <c r="M7634" s="8">
        <v>0.45999999999999996</v>
      </c>
      <c r="N7634" s="2" t="s">
        <v>82</v>
      </c>
      <c r="O7634">
        <f t="shared" si="952"/>
        <v>2021</v>
      </c>
      <c r="P7634">
        <f t="shared" si="953"/>
        <v>2</v>
      </c>
      <c r="Q7634" t="str">
        <f t="shared" si="954"/>
        <v>févr</v>
      </c>
      <c r="R7634" t="str">
        <f t="shared" si="955"/>
        <v>Vermont</v>
      </c>
      <c r="S7634" t="str">
        <f t="shared" si="956"/>
        <v>2021-02</v>
      </c>
      <c r="T7634">
        <f>IF(AND(COUNTIF(Calculs!$Q$2:$Q$12,$O7634)&gt;0,COUNTIF(Calculs!$S$2:$S$12,$E7634)&gt;0,COUNTIF(Calculs!$U$2:$U$12,$H7634)&gt;0),1,0)</f>
        <v>1</v>
      </c>
      <c r="U7634">
        <f t="shared" si="957"/>
        <v>1620</v>
      </c>
      <c r="V7634">
        <f t="shared" si="958"/>
        <v>45</v>
      </c>
      <c r="W7634">
        <f t="shared" si="959"/>
        <v>745.19999999999993</v>
      </c>
    </row>
    <row r="7635" spans="1:23" ht="15.75" customHeight="1" x14ac:dyDescent="0.3">
      <c r="A7635" s="2" t="s">
        <v>60</v>
      </c>
      <c r="B7635" s="2">
        <v>1185732</v>
      </c>
      <c r="C7635" s="3">
        <v>44239</v>
      </c>
      <c r="D7635" s="12" t="str" cm="1">
        <f t="array" ref="D7635">_xlfn.SWITCH(WEEKDAY(C7635,2), 1, "Lundi", 2, "Mardi", 3, "Mercredi", 4, "Jeudi", 5, "Vendredi", 6, "Samedi", 7, "Dimanche", "Erreur")</f>
        <v>Vendredi</v>
      </c>
      <c r="E7635" s="2" t="s">
        <v>14</v>
      </c>
      <c r="F7635" s="2" t="s">
        <v>130</v>
      </c>
      <c r="G7635" s="2" t="s">
        <v>131</v>
      </c>
      <c r="H7635" s="4" t="s">
        <v>21</v>
      </c>
      <c r="I7635" s="5">
        <v>54</v>
      </c>
      <c r="J7635" s="6">
        <v>63</v>
      </c>
      <c r="K7635" s="7">
        <v>3402</v>
      </c>
      <c r="L7635" s="7">
        <v>1701</v>
      </c>
      <c r="M7635" s="8">
        <v>0.5</v>
      </c>
      <c r="N7635" s="2" t="s">
        <v>82</v>
      </c>
      <c r="O7635">
        <f t="shared" si="952"/>
        <v>2021</v>
      </c>
      <c r="P7635">
        <f t="shared" si="953"/>
        <v>2</v>
      </c>
      <c r="Q7635" t="str">
        <f t="shared" si="954"/>
        <v>févr</v>
      </c>
      <c r="R7635" t="str">
        <f t="shared" si="955"/>
        <v>Vermont</v>
      </c>
      <c r="S7635" t="str">
        <f t="shared" si="956"/>
        <v>2021-02</v>
      </c>
      <c r="T7635">
        <f>IF(AND(COUNTIF(Calculs!$Q$2:$Q$12,$O7635)&gt;0,COUNTIF(Calculs!$S$2:$S$12,$E7635)&gt;0,COUNTIF(Calculs!$U$2:$U$12,$H7635)&gt;0),1,0)</f>
        <v>1</v>
      </c>
      <c r="U7635">
        <f t="shared" si="957"/>
        <v>3402</v>
      </c>
      <c r="V7635">
        <f t="shared" si="958"/>
        <v>63</v>
      </c>
      <c r="W7635">
        <f t="shared" si="959"/>
        <v>1701</v>
      </c>
    </row>
    <row r="7636" spans="1:23" ht="15.75" customHeight="1" x14ac:dyDescent="0.3">
      <c r="A7636" s="2" t="s">
        <v>60</v>
      </c>
      <c r="B7636" s="2">
        <v>1185732</v>
      </c>
      <c r="C7636" s="3">
        <v>44239</v>
      </c>
      <c r="D7636" s="12" t="str" cm="1">
        <f t="array" ref="D7636">_xlfn.SWITCH(WEEKDAY(C7636,2), 1, "Lundi", 2, "Mardi", 3, "Mercredi", 4, "Jeudi", 5, "Vendredi", 6, "Samedi", 7, "Dimanche", "Erreur")</f>
        <v>Vendredi</v>
      </c>
      <c r="E7636" s="2" t="s">
        <v>14</v>
      </c>
      <c r="F7636" s="2" t="s">
        <v>130</v>
      </c>
      <c r="G7636" s="2" t="s">
        <v>131</v>
      </c>
      <c r="H7636" s="4" t="s">
        <v>22</v>
      </c>
      <c r="I7636" s="5">
        <v>43</v>
      </c>
      <c r="J7636" s="6">
        <v>85</v>
      </c>
      <c r="K7636" s="7">
        <v>3655</v>
      </c>
      <c r="L7636" s="7">
        <v>1973.7</v>
      </c>
      <c r="M7636" s="8">
        <v>0.54</v>
      </c>
      <c r="N7636" s="2" t="s">
        <v>82</v>
      </c>
      <c r="O7636">
        <f t="shared" si="952"/>
        <v>2021</v>
      </c>
      <c r="P7636">
        <f t="shared" si="953"/>
        <v>2</v>
      </c>
      <c r="Q7636" t="str">
        <f t="shared" si="954"/>
        <v>févr</v>
      </c>
      <c r="R7636" t="str">
        <f t="shared" si="955"/>
        <v>Vermont</v>
      </c>
      <c r="S7636" t="str">
        <f t="shared" si="956"/>
        <v>2021-02</v>
      </c>
      <c r="T7636">
        <f>IF(AND(COUNTIF(Calculs!$Q$2:$Q$12,$O7636)&gt;0,COUNTIF(Calculs!$S$2:$S$12,$E7636)&gt;0,COUNTIF(Calculs!$U$2:$U$12,$H7636)&gt;0),1,0)</f>
        <v>1</v>
      </c>
      <c r="U7636">
        <f t="shared" si="957"/>
        <v>3655</v>
      </c>
      <c r="V7636">
        <f t="shared" si="958"/>
        <v>85</v>
      </c>
      <c r="W7636">
        <f t="shared" si="959"/>
        <v>1973.7</v>
      </c>
    </row>
    <row r="7637" spans="1:23" ht="15.75" customHeight="1" x14ac:dyDescent="0.3">
      <c r="A7637" s="2" t="s">
        <v>60</v>
      </c>
      <c r="B7637" s="2">
        <v>1185732</v>
      </c>
      <c r="C7637" s="3">
        <v>44265</v>
      </c>
      <c r="D7637" s="12" t="str" cm="1">
        <f t="array" ref="D7637">_xlfn.SWITCH(WEEKDAY(C7637,2), 1, "Lundi", 2, "Mardi", 3, "Mercredi", 4, "Jeudi", 5, "Vendredi", 6, "Samedi", 7, "Dimanche", "Erreur")</f>
        <v>Mercredi</v>
      </c>
      <c r="E7637" s="2" t="s">
        <v>14</v>
      </c>
      <c r="F7637" s="2" t="s">
        <v>130</v>
      </c>
      <c r="G7637" s="2" t="s">
        <v>131</v>
      </c>
      <c r="H7637" s="4" t="s">
        <v>16</v>
      </c>
      <c r="I7637" s="5">
        <v>44</v>
      </c>
      <c r="J7637" s="6">
        <v>142</v>
      </c>
      <c r="K7637" s="7">
        <v>6248</v>
      </c>
      <c r="L7637" s="7">
        <v>3748.7999999999997</v>
      </c>
      <c r="M7637" s="8">
        <v>0.6</v>
      </c>
      <c r="N7637" s="2" t="s">
        <v>82</v>
      </c>
      <c r="O7637">
        <f t="shared" si="952"/>
        <v>2021</v>
      </c>
      <c r="P7637">
        <f t="shared" si="953"/>
        <v>3</v>
      </c>
      <c r="Q7637" t="str">
        <f t="shared" si="954"/>
        <v>mars</v>
      </c>
      <c r="R7637" t="str">
        <f t="shared" si="955"/>
        <v>Vermont</v>
      </c>
      <c r="S7637" t="str">
        <f t="shared" si="956"/>
        <v>2021-03</v>
      </c>
      <c r="T7637">
        <f>IF(AND(COUNTIF(Calculs!$Q$2:$Q$12,$O7637)&gt;0,COUNTIF(Calculs!$S$2:$S$12,$E7637)&gt;0,COUNTIF(Calculs!$U$2:$U$12,$H7637)&gt;0),1,0)</f>
        <v>1</v>
      </c>
      <c r="U7637">
        <f t="shared" si="957"/>
        <v>6248</v>
      </c>
      <c r="V7637">
        <f t="shared" si="958"/>
        <v>142</v>
      </c>
      <c r="W7637">
        <f t="shared" si="959"/>
        <v>3748.7999999999997</v>
      </c>
    </row>
    <row r="7638" spans="1:23" ht="15.75" customHeight="1" x14ac:dyDescent="0.3">
      <c r="A7638" s="2" t="s">
        <v>60</v>
      </c>
      <c r="B7638" s="2">
        <v>1185732</v>
      </c>
      <c r="C7638" s="3">
        <v>44265</v>
      </c>
      <c r="D7638" s="12" t="str" cm="1">
        <f t="array" ref="D7638">_xlfn.SWITCH(WEEKDAY(C7638,2), 1, "Lundi", 2, "Mardi", 3, "Mercredi", 4, "Jeudi", 5, "Vendredi", 6, "Samedi", 7, "Dimanche", "Erreur")</f>
        <v>Mercredi</v>
      </c>
      <c r="E7638" s="2" t="s">
        <v>14</v>
      </c>
      <c r="F7638" s="2" t="s">
        <v>130</v>
      </c>
      <c r="G7638" s="2" t="s">
        <v>131</v>
      </c>
      <c r="H7638" s="4" t="s">
        <v>18</v>
      </c>
      <c r="I7638" s="5">
        <v>42</v>
      </c>
      <c r="J7638" s="6">
        <v>70</v>
      </c>
      <c r="K7638" s="7">
        <v>2940</v>
      </c>
      <c r="L7638" s="7">
        <v>1675.8000000000002</v>
      </c>
      <c r="M7638" s="8">
        <v>0.57000000000000006</v>
      </c>
      <c r="N7638" s="2" t="s">
        <v>82</v>
      </c>
      <c r="O7638">
        <f t="shared" si="952"/>
        <v>2021</v>
      </c>
      <c r="P7638">
        <f t="shared" si="953"/>
        <v>3</v>
      </c>
      <c r="Q7638" t="str">
        <f t="shared" si="954"/>
        <v>mars</v>
      </c>
      <c r="R7638" t="str">
        <f t="shared" si="955"/>
        <v>Vermont</v>
      </c>
      <c r="S7638" t="str">
        <f t="shared" si="956"/>
        <v>2021-03</v>
      </c>
      <c r="T7638">
        <f>IF(AND(COUNTIF(Calculs!$Q$2:$Q$12,$O7638)&gt;0,COUNTIF(Calculs!$S$2:$S$12,$E7638)&gt;0,COUNTIF(Calculs!$U$2:$U$12,$H7638)&gt;0),1,0)</f>
        <v>1</v>
      </c>
      <c r="U7638">
        <f t="shared" si="957"/>
        <v>2940</v>
      </c>
      <c r="V7638">
        <f t="shared" si="958"/>
        <v>70</v>
      </c>
      <c r="W7638">
        <f t="shared" si="959"/>
        <v>1675.8000000000002</v>
      </c>
    </row>
    <row r="7639" spans="1:23" ht="15.75" customHeight="1" x14ac:dyDescent="0.3">
      <c r="A7639" s="2" t="s">
        <v>60</v>
      </c>
      <c r="B7639" s="2">
        <v>1185732</v>
      </c>
      <c r="C7639" s="3">
        <v>44265</v>
      </c>
      <c r="D7639" s="12" t="str" cm="1">
        <f t="array" ref="D7639">_xlfn.SWITCH(WEEKDAY(C7639,2), 1, "Lundi", 2, "Mardi", 3, "Mercredi", 4, "Jeudi", 5, "Vendredi", 6, "Samedi", 7, "Dimanche", "Erreur")</f>
        <v>Mercredi</v>
      </c>
      <c r="E7639" s="2" t="s">
        <v>14</v>
      </c>
      <c r="F7639" s="2" t="s">
        <v>130</v>
      </c>
      <c r="G7639" s="2" t="s">
        <v>131</v>
      </c>
      <c r="H7639" s="4" t="s">
        <v>19</v>
      </c>
      <c r="I7639" s="5">
        <v>34</v>
      </c>
      <c r="J7639" s="6">
        <v>77</v>
      </c>
      <c r="K7639" s="7">
        <v>2618</v>
      </c>
      <c r="L7639" s="7">
        <v>1282.82</v>
      </c>
      <c r="M7639" s="8">
        <v>0.49</v>
      </c>
      <c r="N7639" s="2" t="s">
        <v>82</v>
      </c>
      <c r="O7639">
        <f t="shared" si="952"/>
        <v>2021</v>
      </c>
      <c r="P7639">
        <f t="shared" si="953"/>
        <v>3</v>
      </c>
      <c r="Q7639" t="str">
        <f t="shared" si="954"/>
        <v>mars</v>
      </c>
      <c r="R7639" t="str">
        <f t="shared" si="955"/>
        <v>Vermont</v>
      </c>
      <c r="S7639" t="str">
        <f t="shared" si="956"/>
        <v>2021-03</v>
      </c>
      <c r="T7639">
        <f>IF(AND(COUNTIF(Calculs!$Q$2:$Q$12,$O7639)&gt;0,COUNTIF(Calculs!$S$2:$S$12,$E7639)&gt;0,COUNTIF(Calculs!$U$2:$U$12,$H7639)&gt;0),1,0)</f>
        <v>1</v>
      </c>
      <c r="U7639">
        <f t="shared" si="957"/>
        <v>2618</v>
      </c>
      <c r="V7639">
        <f t="shared" si="958"/>
        <v>77</v>
      </c>
      <c r="W7639">
        <f t="shared" si="959"/>
        <v>1282.82</v>
      </c>
    </row>
    <row r="7640" spans="1:23" ht="15.75" customHeight="1" x14ac:dyDescent="0.3">
      <c r="A7640" s="2" t="s">
        <v>60</v>
      </c>
      <c r="B7640" s="2">
        <v>1185732</v>
      </c>
      <c r="C7640" s="3">
        <v>44265</v>
      </c>
      <c r="D7640" s="12" t="str" cm="1">
        <f t="array" ref="D7640">_xlfn.SWITCH(WEEKDAY(C7640,2), 1, "Lundi", 2, "Mardi", 3, "Mercredi", 4, "Jeudi", 5, "Vendredi", 6, "Samedi", 7, "Dimanche", "Erreur")</f>
        <v>Mercredi</v>
      </c>
      <c r="E7640" s="2" t="s">
        <v>14</v>
      </c>
      <c r="F7640" s="2" t="s">
        <v>130</v>
      </c>
      <c r="G7640" s="2" t="s">
        <v>131</v>
      </c>
      <c r="H7640" s="4" t="s">
        <v>20</v>
      </c>
      <c r="I7640" s="5">
        <v>36</v>
      </c>
      <c r="J7640" s="6">
        <v>38</v>
      </c>
      <c r="K7640" s="7">
        <v>1368</v>
      </c>
      <c r="L7640" s="7">
        <v>670.31999999999994</v>
      </c>
      <c r="M7640" s="8">
        <v>0.49</v>
      </c>
      <c r="N7640" s="2" t="s">
        <v>82</v>
      </c>
      <c r="O7640">
        <f t="shared" si="952"/>
        <v>2021</v>
      </c>
      <c r="P7640">
        <f t="shared" si="953"/>
        <v>3</v>
      </c>
      <c r="Q7640" t="str">
        <f t="shared" si="954"/>
        <v>mars</v>
      </c>
      <c r="R7640" t="str">
        <f t="shared" si="955"/>
        <v>Vermont</v>
      </c>
      <c r="S7640" t="str">
        <f t="shared" si="956"/>
        <v>2021-03</v>
      </c>
      <c r="T7640">
        <f>IF(AND(COUNTIF(Calculs!$Q$2:$Q$12,$O7640)&gt;0,COUNTIF(Calculs!$S$2:$S$12,$E7640)&gt;0,COUNTIF(Calculs!$U$2:$U$12,$H7640)&gt;0),1,0)</f>
        <v>1</v>
      </c>
      <c r="U7640">
        <f t="shared" si="957"/>
        <v>1368</v>
      </c>
      <c r="V7640">
        <f t="shared" si="958"/>
        <v>38</v>
      </c>
      <c r="W7640">
        <f t="shared" si="959"/>
        <v>670.31999999999994</v>
      </c>
    </row>
    <row r="7641" spans="1:23" ht="15.75" customHeight="1" x14ac:dyDescent="0.3">
      <c r="A7641" s="2" t="s">
        <v>60</v>
      </c>
      <c r="B7641" s="2">
        <v>1185732</v>
      </c>
      <c r="C7641" s="3">
        <v>44265</v>
      </c>
      <c r="D7641" s="12" t="str" cm="1">
        <f t="array" ref="D7641">_xlfn.SWITCH(WEEKDAY(C7641,2), 1, "Lundi", 2, "Mardi", 3, "Mercredi", 4, "Jeudi", 5, "Vendredi", 6, "Samedi", 7, "Dimanche", "Erreur")</f>
        <v>Mercredi</v>
      </c>
      <c r="E7641" s="2" t="s">
        <v>14</v>
      </c>
      <c r="F7641" s="2" t="s">
        <v>130</v>
      </c>
      <c r="G7641" s="2" t="s">
        <v>131</v>
      </c>
      <c r="H7641" s="4" t="s">
        <v>21</v>
      </c>
      <c r="I7641" s="5">
        <v>51</v>
      </c>
      <c r="J7641" s="6">
        <v>47</v>
      </c>
      <c r="K7641" s="7">
        <v>2397</v>
      </c>
      <c r="L7641" s="7">
        <v>1174.53</v>
      </c>
      <c r="M7641" s="8">
        <v>0.49</v>
      </c>
      <c r="N7641" s="2" t="s">
        <v>82</v>
      </c>
      <c r="O7641">
        <f t="shared" si="952"/>
        <v>2021</v>
      </c>
      <c r="P7641">
        <f t="shared" si="953"/>
        <v>3</v>
      </c>
      <c r="Q7641" t="str">
        <f t="shared" si="954"/>
        <v>mars</v>
      </c>
      <c r="R7641" t="str">
        <f t="shared" si="955"/>
        <v>Vermont</v>
      </c>
      <c r="S7641" t="str">
        <f t="shared" si="956"/>
        <v>2021-03</v>
      </c>
      <c r="T7641">
        <f>IF(AND(COUNTIF(Calculs!$Q$2:$Q$12,$O7641)&gt;0,COUNTIF(Calculs!$S$2:$S$12,$E7641)&gt;0,COUNTIF(Calculs!$U$2:$U$12,$H7641)&gt;0),1,0)</f>
        <v>1</v>
      </c>
      <c r="U7641">
        <f t="shared" si="957"/>
        <v>2397</v>
      </c>
      <c r="V7641">
        <f t="shared" si="958"/>
        <v>47</v>
      </c>
      <c r="W7641">
        <f t="shared" si="959"/>
        <v>1174.53</v>
      </c>
    </row>
    <row r="7642" spans="1:23" ht="15.75" customHeight="1" x14ac:dyDescent="0.3">
      <c r="A7642" s="2" t="s">
        <v>60</v>
      </c>
      <c r="B7642" s="2">
        <v>1185732</v>
      </c>
      <c r="C7642" s="3">
        <v>44265</v>
      </c>
      <c r="D7642" s="12" t="str" cm="1">
        <f t="array" ref="D7642">_xlfn.SWITCH(WEEKDAY(C7642,2), 1, "Lundi", 2, "Mardi", 3, "Mercredi", 4, "Jeudi", 5, "Vendredi", 6, "Samedi", 7, "Dimanche", "Erreur")</f>
        <v>Mercredi</v>
      </c>
      <c r="E7642" s="2" t="s">
        <v>14</v>
      </c>
      <c r="F7642" s="2" t="s">
        <v>130</v>
      </c>
      <c r="G7642" s="2" t="s">
        <v>131</v>
      </c>
      <c r="H7642" s="4" t="s">
        <v>22</v>
      </c>
      <c r="I7642" s="5">
        <v>41</v>
      </c>
      <c r="J7642" s="6">
        <v>80</v>
      </c>
      <c r="K7642" s="7">
        <v>3280</v>
      </c>
      <c r="L7642" s="7">
        <v>1803.9999999999998</v>
      </c>
      <c r="M7642" s="8">
        <v>0.54999999999999993</v>
      </c>
      <c r="N7642" s="2" t="s">
        <v>82</v>
      </c>
      <c r="O7642">
        <f t="shared" si="952"/>
        <v>2021</v>
      </c>
      <c r="P7642">
        <f t="shared" si="953"/>
        <v>3</v>
      </c>
      <c r="Q7642" t="str">
        <f t="shared" si="954"/>
        <v>mars</v>
      </c>
      <c r="R7642" t="str">
        <f t="shared" si="955"/>
        <v>Vermont</v>
      </c>
      <c r="S7642" t="str">
        <f t="shared" si="956"/>
        <v>2021-03</v>
      </c>
      <c r="T7642">
        <f>IF(AND(COUNTIF(Calculs!$Q$2:$Q$12,$O7642)&gt;0,COUNTIF(Calculs!$S$2:$S$12,$E7642)&gt;0,COUNTIF(Calculs!$U$2:$U$12,$H7642)&gt;0),1,0)</f>
        <v>1</v>
      </c>
      <c r="U7642">
        <f t="shared" si="957"/>
        <v>3280</v>
      </c>
      <c r="V7642">
        <f t="shared" si="958"/>
        <v>80</v>
      </c>
      <c r="W7642">
        <f t="shared" si="959"/>
        <v>1803.9999999999998</v>
      </c>
    </row>
    <row r="7643" spans="1:23" ht="15.75" customHeight="1" x14ac:dyDescent="0.3">
      <c r="A7643" s="2" t="s">
        <v>60</v>
      </c>
      <c r="B7643" s="2">
        <v>1185732</v>
      </c>
      <c r="C7643" s="3">
        <v>44297</v>
      </c>
      <c r="D7643" s="12" t="str" cm="1">
        <f t="array" ref="D7643">_xlfn.SWITCH(WEEKDAY(C7643,2), 1, "Lundi", 2, "Mardi", 3, "Mercredi", 4, "Jeudi", 5, "Vendredi", 6, "Samedi", 7, "Dimanche", "Erreur")</f>
        <v>Dimanche</v>
      </c>
      <c r="E7643" s="2" t="s">
        <v>14</v>
      </c>
      <c r="F7643" s="2" t="s">
        <v>130</v>
      </c>
      <c r="G7643" s="2" t="s">
        <v>131</v>
      </c>
      <c r="H7643" s="4" t="s">
        <v>16</v>
      </c>
      <c r="I7643" s="5">
        <v>41</v>
      </c>
      <c r="J7643" s="6">
        <v>137</v>
      </c>
      <c r="K7643" s="7">
        <v>5617</v>
      </c>
      <c r="L7643" s="7">
        <v>3145.5200000000004</v>
      </c>
      <c r="M7643" s="8">
        <v>0.56000000000000005</v>
      </c>
      <c r="N7643" s="2" t="s">
        <v>82</v>
      </c>
      <c r="O7643">
        <f t="shared" si="952"/>
        <v>2021</v>
      </c>
      <c r="P7643">
        <f t="shared" si="953"/>
        <v>4</v>
      </c>
      <c r="Q7643" t="str">
        <f t="shared" si="954"/>
        <v>avr</v>
      </c>
      <c r="R7643" t="str">
        <f t="shared" si="955"/>
        <v>Vermont</v>
      </c>
      <c r="S7643" t="str">
        <f t="shared" si="956"/>
        <v>2021-04</v>
      </c>
      <c r="T7643">
        <f>IF(AND(COUNTIF(Calculs!$Q$2:$Q$12,$O7643)&gt;0,COUNTIF(Calculs!$S$2:$S$12,$E7643)&gt;0,COUNTIF(Calculs!$U$2:$U$12,$H7643)&gt;0),1,0)</f>
        <v>1</v>
      </c>
      <c r="U7643">
        <f t="shared" si="957"/>
        <v>5617</v>
      </c>
      <c r="V7643">
        <f t="shared" si="958"/>
        <v>137</v>
      </c>
      <c r="W7643">
        <f t="shared" si="959"/>
        <v>3145.5200000000004</v>
      </c>
    </row>
    <row r="7644" spans="1:23" ht="15.75" customHeight="1" x14ac:dyDescent="0.3">
      <c r="A7644" s="2" t="s">
        <v>60</v>
      </c>
      <c r="B7644" s="2">
        <v>1185732</v>
      </c>
      <c r="C7644" s="3">
        <v>44297</v>
      </c>
      <c r="D7644" s="12" t="str" cm="1">
        <f t="array" ref="D7644">_xlfn.SWITCH(WEEKDAY(C7644,2), 1, "Lundi", 2, "Mardi", 3, "Mercredi", 4, "Jeudi", 5, "Vendredi", 6, "Samedi", 7, "Dimanche", "Erreur")</f>
        <v>Dimanche</v>
      </c>
      <c r="E7644" s="2" t="s">
        <v>14</v>
      </c>
      <c r="F7644" s="2" t="s">
        <v>130</v>
      </c>
      <c r="G7644" s="2" t="s">
        <v>131</v>
      </c>
      <c r="H7644" s="4" t="s">
        <v>18</v>
      </c>
      <c r="I7644" s="5">
        <v>43</v>
      </c>
      <c r="J7644" s="6">
        <v>56</v>
      </c>
      <c r="K7644" s="7">
        <v>2408</v>
      </c>
      <c r="L7644" s="7">
        <v>1396.64</v>
      </c>
      <c r="M7644" s="8">
        <v>0.58000000000000007</v>
      </c>
      <c r="N7644" s="2" t="s">
        <v>82</v>
      </c>
      <c r="O7644">
        <f t="shared" si="952"/>
        <v>2021</v>
      </c>
      <c r="P7644">
        <f t="shared" si="953"/>
        <v>4</v>
      </c>
      <c r="Q7644" t="str">
        <f t="shared" si="954"/>
        <v>avr</v>
      </c>
      <c r="R7644" t="str">
        <f t="shared" si="955"/>
        <v>Vermont</v>
      </c>
      <c r="S7644" t="str">
        <f t="shared" si="956"/>
        <v>2021-04</v>
      </c>
      <c r="T7644">
        <f>IF(AND(COUNTIF(Calculs!$Q$2:$Q$12,$O7644)&gt;0,COUNTIF(Calculs!$S$2:$S$12,$E7644)&gt;0,COUNTIF(Calculs!$U$2:$U$12,$H7644)&gt;0),1,0)</f>
        <v>1</v>
      </c>
      <c r="U7644">
        <f t="shared" si="957"/>
        <v>2408</v>
      </c>
      <c r="V7644">
        <f t="shared" si="958"/>
        <v>56</v>
      </c>
      <c r="W7644">
        <f t="shared" si="959"/>
        <v>1396.64</v>
      </c>
    </row>
    <row r="7645" spans="1:23" ht="15.75" customHeight="1" x14ac:dyDescent="0.3">
      <c r="A7645" s="2" t="s">
        <v>60</v>
      </c>
      <c r="B7645" s="2">
        <v>1185732</v>
      </c>
      <c r="C7645" s="3">
        <v>44297</v>
      </c>
      <c r="D7645" s="12" t="str" cm="1">
        <f t="array" ref="D7645">_xlfn.SWITCH(WEEKDAY(C7645,2), 1, "Lundi", 2, "Mardi", 3, "Mercredi", 4, "Jeudi", 5, "Vendredi", 6, "Samedi", 7, "Dimanche", "Erreur")</f>
        <v>Dimanche</v>
      </c>
      <c r="E7645" s="2" t="s">
        <v>14</v>
      </c>
      <c r="F7645" s="2" t="s">
        <v>130</v>
      </c>
      <c r="G7645" s="2" t="s">
        <v>131</v>
      </c>
      <c r="H7645" s="4" t="s">
        <v>19</v>
      </c>
      <c r="I7645" s="5">
        <v>32</v>
      </c>
      <c r="J7645" s="6">
        <v>65</v>
      </c>
      <c r="K7645" s="7">
        <v>2080</v>
      </c>
      <c r="L7645" s="7">
        <v>1040</v>
      </c>
      <c r="M7645" s="8">
        <v>0.5</v>
      </c>
      <c r="N7645" s="2" t="s">
        <v>82</v>
      </c>
      <c r="O7645">
        <f t="shared" si="952"/>
        <v>2021</v>
      </c>
      <c r="P7645">
        <f t="shared" si="953"/>
        <v>4</v>
      </c>
      <c r="Q7645" t="str">
        <f t="shared" si="954"/>
        <v>avr</v>
      </c>
      <c r="R7645" t="str">
        <f t="shared" si="955"/>
        <v>Vermont</v>
      </c>
      <c r="S7645" t="str">
        <f t="shared" si="956"/>
        <v>2021-04</v>
      </c>
      <c r="T7645">
        <f>IF(AND(COUNTIF(Calculs!$Q$2:$Q$12,$O7645)&gt;0,COUNTIF(Calculs!$S$2:$S$12,$E7645)&gt;0,COUNTIF(Calculs!$U$2:$U$12,$H7645)&gt;0),1,0)</f>
        <v>1</v>
      </c>
      <c r="U7645">
        <f t="shared" si="957"/>
        <v>2080</v>
      </c>
      <c r="V7645">
        <f t="shared" si="958"/>
        <v>65</v>
      </c>
      <c r="W7645">
        <f t="shared" si="959"/>
        <v>1040</v>
      </c>
    </row>
    <row r="7646" spans="1:23" ht="15.75" customHeight="1" x14ac:dyDescent="0.3">
      <c r="A7646" s="2" t="s">
        <v>60</v>
      </c>
      <c r="B7646" s="2">
        <v>1185732</v>
      </c>
      <c r="C7646" s="3">
        <v>44297</v>
      </c>
      <c r="D7646" s="12" t="str" cm="1">
        <f t="array" ref="D7646">_xlfn.SWITCH(WEEKDAY(C7646,2), 1, "Lundi", 2, "Mardi", 3, "Mercredi", 4, "Jeudi", 5, "Vendredi", 6, "Samedi", 7, "Dimanche", "Erreur")</f>
        <v>Dimanche</v>
      </c>
      <c r="E7646" s="2" t="s">
        <v>14</v>
      </c>
      <c r="F7646" s="2" t="s">
        <v>130</v>
      </c>
      <c r="G7646" s="2" t="s">
        <v>131</v>
      </c>
      <c r="H7646" s="4" t="s">
        <v>20</v>
      </c>
      <c r="I7646" s="5">
        <v>36</v>
      </c>
      <c r="J7646" s="6">
        <v>44</v>
      </c>
      <c r="K7646" s="7">
        <v>1584</v>
      </c>
      <c r="L7646" s="7">
        <v>792</v>
      </c>
      <c r="M7646" s="8">
        <v>0.5</v>
      </c>
      <c r="N7646" s="2" t="s">
        <v>82</v>
      </c>
      <c r="O7646">
        <f t="shared" si="952"/>
        <v>2021</v>
      </c>
      <c r="P7646">
        <f t="shared" si="953"/>
        <v>4</v>
      </c>
      <c r="Q7646" t="str">
        <f t="shared" si="954"/>
        <v>avr</v>
      </c>
      <c r="R7646" t="str">
        <f t="shared" si="955"/>
        <v>Vermont</v>
      </c>
      <c r="S7646" t="str">
        <f t="shared" si="956"/>
        <v>2021-04</v>
      </c>
      <c r="T7646">
        <f>IF(AND(COUNTIF(Calculs!$Q$2:$Q$12,$O7646)&gt;0,COUNTIF(Calculs!$S$2:$S$12,$E7646)&gt;0,COUNTIF(Calculs!$U$2:$U$12,$H7646)&gt;0),1,0)</f>
        <v>1</v>
      </c>
      <c r="U7646">
        <f t="shared" si="957"/>
        <v>1584</v>
      </c>
      <c r="V7646">
        <f t="shared" si="958"/>
        <v>44</v>
      </c>
      <c r="W7646">
        <f t="shared" si="959"/>
        <v>792</v>
      </c>
    </row>
    <row r="7647" spans="1:23" ht="15.75" customHeight="1" x14ac:dyDescent="0.3">
      <c r="A7647" s="2" t="s">
        <v>60</v>
      </c>
      <c r="B7647" s="2">
        <v>1185732</v>
      </c>
      <c r="C7647" s="3">
        <v>44297</v>
      </c>
      <c r="D7647" s="12" t="str" cm="1">
        <f t="array" ref="D7647">_xlfn.SWITCH(WEEKDAY(C7647,2), 1, "Lundi", 2, "Mardi", 3, "Mercredi", 4, "Jeudi", 5, "Vendredi", 6, "Samedi", 7, "Dimanche", "Erreur")</f>
        <v>Dimanche</v>
      </c>
      <c r="E7647" s="2" t="s">
        <v>14</v>
      </c>
      <c r="F7647" s="2" t="s">
        <v>130</v>
      </c>
      <c r="G7647" s="2" t="s">
        <v>131</v>
      </c>
      <c r="H7647" s="4" t="s">
        <v>21</v>
      </c>
      <c r="I7647" s="5">
        <v>51</v>
      </c>
      <c r="J7647" s="6">
        <v>38</v>
      </c>
      <c r="K7647" s="7">
        <v>1938</v>
      </c>
      <c r="L7647" s="7">
        <v>891.4799999999999</v>
      </c>
      <c r="M7647" s="8">
        <v>0.45999999999999996</v>
      </c>
      <c r="N7647" s="2" t="s">
        <v>82</v>
      </c>
      <c r="O7647">
        <f t="shared" si="952"/>
        <v>2021</v>
      </c>
      <c r="P7647">
        <f t="shared" si="953"/>
        <v>4</v>
      </c>
      <c r="Q7647" t="str">
        <f t="shared" si="954"/>
        <v>avr</v>
      </c>
      <c r="R7647" t="str">
        <f t="shared" si="955"/>
        <v>Vermont</v>
      </c>
      <c r="S7647" t="str">
        <f t="shared" si="956"/>
        <v>2021-04</v>
      </c>
      <c r="T7647">
        <f>IF(AND(COUNTIF(Calculs!$Q$2:$Q$12,$O7647)&gt;0,COUNTIF(Calculs!$S$2:$S$12,$E7647)&gt;0,COUNTIF(Calculs!$U$2:$U$12,$H7647)&gt;0),1,0)</f>
        <v>1</v>
      </c>
      <c r="U7647">
        <f t="shared" si="957"/>
        <v>1938</v>
      </c>
      <c r="V7647">
        <f t="shared" si="958"/>
        <v>38</v>
      </c>
      <c r="W7647">
        <f t="shared" si="959"/>
        <v>891.4799999999999</v>
      </c>
    </row>
    <row r="7648" spans="1:23" ht="15.75" customHeight="1" x14ac:dyDescent="0.3">
      <c r="A7648" s="2" t="s">
        <v>60</v>
      </c>
      <c r="B7648" s="2">
        <v>1185732</v>
      </c>
      <c r="C7648" s="3">
        <v>44297</v>
      </c>
      <c r="D7648" s="12" t="str" cm="1">
        <f t="array" ref="D7648">_xlfn.SWITCH(WEEKDAY(C7648,2), 1, "Lundi", 2, "Mardi", 3, "Mercredi", 4, "Jeudi", 5, "Vendredi", 6, "Samedi", 7, "Dimanche", "Erreur")</f>
        <v>Dimanche</v>
      </c>
      <c r="E7648" s="2" t="s">
        <v>14</v>
      </c>
      <c r="F7648" s="2" t="s">
        <v>130</v>
      </c>
      <c r="G7648" s="2" t="s">
        <v>131</v>
      </c>
      <c r="H7648" s="4" t="s">
        <v>22</v>
      </c>
      <c r="I7648" s="5">
        <v>44</v>
      </c>
      <c r="J7648" s="6">
        <v>90</v>
      </c>
      <c r="K7648" s="7">
        <v>3960</v>
      </c>
      <c r="L7648" s="7">
        <v>2019.6000000000001</v>
      </c>
      <c r="M7648" s="8">
        <v>0.51</v>
      </c>
      <c r="N7648" s="2" t="s">
        <v>82</v>
      </c>
      <c r="O7648">
        <f t="shared" si="952"/>
        <v>2021</v>
      </c>
      <c r="P7648">
        <f t="shared" si="953"/>
        <v>4</v>
      </c>
      <c r="Q7648" t="str">
        <f t="shared" si="954"/>
        <v>avr</v>
      </c>
      <c r="R7648" t="str">
        <f t="shared" si="955"/>
        <v>Vermont</v>
      </c>
      <c r="S7648" t="str">
        <f t="shared" si="956"/>
        <v>2021-04</v>
      </c>
      <c r="T7648">
        <f>IF(AND(COUNTIF(Calculs!$Q$2:$Q$12,$O7648)&gt;0,COUNTIF(Calculs!$S$2:$S$12,$E7648)&gt;0,COUNTIF(Calculs!$U$2:$U$12,$H7648)&gt;0),1,0)</f>
        <v>1</v>
      </c>
      <c r="U7648">
        <f t="shared" si="957"/>
        <v>3960</v>
      </c>
      <c r="V7648">
        <f t="shared" si="958"/>
        <v>90</v>
      </c>
      <c r="W7648">
        <f t="shared" si="959"/>
        <v>2019.6000000000001</v>
      </c>
    </row>
    <row r="7649" spans="1:23" ht="15.75" customHeight="1" x14ac:dyDescent="0.3">
      <c r="A7649" s="2" t="s">
        <v>60</v>
      </c>
      <c r="B7649" s="2">
        <v>1185732</v>
      </c>
      <c r="C7649" s="3">
        <v>44326</v>
      </c>
      <c r="D7649" s="12" t="str" cm="1">
        <f t="array" ref="D7649">_xlfn.SWITCH(WEEKDAY(C7649,2), 1, "Lundi", 2, "Mardi", 3, "Mercredi", 4, "Jeudi", 5, "Vendredi", 6, "Samedi", 7, "Dimanche", "Erreur")</f>
        <v>Lundi</v>
      </c>
      <c r="E7649" s="2" t="s">
        <v>14</v>
      </c>
      <c r="F7649" s="2" t="s">
        <v>130</v>
      </c>
      <c r="G7649" s="2" t="s">
        <v>131</v>
      </c>
      <c r="H7649" s="4" t="s">
        <v>16</v>
      </c>
      <c r="I7649" s="5">
        <v>55</v>
      </c>
      <c r="J7649" s="6">
        <v>154</v>
      </c>
      <c r="K7649" s="7">
        <v>8470</v>
      </c>
      <c r="L7649" s="7">
        <v>4827.9000000000005</v>
      </c>
      <c r="M7649" s="8">
        <v>0.57000000000000006</v>
      </c>
      <c r="N7649" s="2" t="s">
        <v>82</v>
      </c>
      <c r="O7649">
        <f t="shared" si="952"/>
        <v>2021</v>
      </c>
      <c r="P7649">
        <f t="shared" si="953"/>
        <v>5</v>
      </c>
      <c r="Q7649" t="str">
        <f t="shared" si="954"/>
        <v>mai</v>
      </c>
      <c r="R7649" t="str">
        <f t="shared" si="955"/>
        <v>Vermont</v>
      </c>
      <c r="S7649" t="str">
        <f t="shared" si="956"/>
        <v>2021-05</v>
      </c>
      <c r="T7649">
        <f>IF(AND(COUNTIF(Calculs!$Q$2:$Q$12,$O7649)&gt;0,COUNTIF(Calculs!$S$2:$S$12,$E7649)&gt;0,COUNTIF(Calculs!$U$2:$U$12,$H7649)&gt;0),1,0)</f>
        <v>1</v>
      </c>
      <c r="U7649">
        <f t="shared" si="957"/>
        <v>8470</v>
      </c>
      <c r="V7649">
        <f t="shared" si="958"/>
        <v>154</v>
      </c>
      <c r="W7649">
        <f t="shared" si="959"/>
        <v>4827.9000000000005</v>
      </c>
    </row>
    <row r="7650" spans="1:23" ht="15.75" customHeight="1" x14ac:dyDescent="0.3">
      <c r="A7650" s="2" t="s">
        <v>60</v>
      </c>
      <c r="B7650" s="2">
        <v>1185732</v>
      </c>
      <c r="C7650" s="3">
        <v>44326</v>
      </c>
      <c r="D7650" s="12" t="str" cm="1">
        <f t="array" ref="D7650">_xlfn.SWITCH(WEEKDAY(C7650,2), 1, "Lundi", 2, "Mardi", 3, "Mercredi", 4, "Jeudi", 5, "Vendredi", 6, "Samedi", 7, "Dimanche", "Erreur")</f>
        <v>Lundi</v>
      </c>
      <c r="E7650" s="2" t="s">
        <v>14</v>
      </c>
      <c r="F7650" s="2" t="s">
        <v>130</v>
      </c>
      <c r="G7650" s="2" t="s">
        <v>131</v>
      </c>
      <c r="H7650" s="4" t="s">
        <v>18</v>
      </c>
      <c r="I7650" s="5">
        <v>54</v>
      </c>
      <c r="J7650" s="6">
        <v>80</v>
      </c>
      <c r="K7650" s="7">
        <v>4320</v>
      </c>
      <c r="L7650" s="7">
        <v>2419.2000000000003</v>
      </c>
      <c r="M7650" s="8">
        <v>0.56000000000000005</v>
      </c>
      <c r="N7650" s="2" t="s">
        <v>82</v>
      </c>
      <c r="O7650">
        <f t="shared" si="952"/>
        <v>2021</v>
      </c>
      <c r="P7650">
        <f t="shared" si="953"/>
        <v>5</v>
      </c>
      <c r="Q7650" t="str">
        <f t="shared" si="954"/>
        <v>mai</v>
      </c>
      <c r="R7650" t="str">
        <f t="shared" si="955"/>
        <v>Vermont</v>
      </c>
      <c r="S7650" t="str">
        <f t="shared" si="956"/>
        <v>2021-05</v>
      </c>
      <c r="T7650">
        <f>IF(AND(COUNTIF(Calculs!$Q$2:$Q$12,$O7650)&gt;0,COUNTIF(Calculs!$S$2:$S$12,$E7650)&gt;0,COUNTIF(Calculs!$U$2:$U$12,$H7650)&gt;0),1,0)</f>
        <v>1</v>
      </c>
      <c r="U7650">
        <f t="shared" si="957"/>
        <v>4320</v>
      </c>
      <c r="V7650">
        <f t="shared" si="958"/>
        <v>80</v>
      </c>
      <c r="W7650">
        <f t="shared" si="959"/>
        <v>2419.2000000000003</v>
      </c>
    </row>
    <row r="7651" spans="1:23" ht="15.75" customHeight="1" x14ac:dyDescent="0.3">
      <c r="A7651" s="2" t="s">
        <v>60</v>
      </c>
      <c r="B7651" s="2">
        <v>1185732</v>
      </c>
      <c r="C7651" s="3">
        <v>44326</v>
      </c>
      <c r="D7651" s="12" t="str" cm="1">
        <f t="array" ref="D7651">_xlfn.SWITCH(WEEKDAY(C7651,2), 1, "Lundi", 2, "Mardi", 3, "Mercredi", 4, "Jeudi", 5, "Vendredi", 6, "Samedi", 7, "Dimanche", "Erreur")</f>
        <v>Lundi</v>
      </c>
      <c r="E7651" s="2" t="s">
        <v>14</v>
      </c>
      <c r="F7651" s="2" t="s">
        <v>130</v>
      </c>
      <c r="G7651" s="2" t="s">
        <v>131</v>
      </c>
      <c r="H7651" s="4" t="s">
        <v>19</v>
      </c>
      <c r="I7651" s="5">
        <v>49</v>
      </c>
      <c r="J7651" s="6">
        <v>75</v>
      </c>
      <c r="K7651" s="7">
        <v>3675</v>
      </c>
      <c r="L7651" s="7">
        <v>1690.4999999999998</v>
      </c>
      <c r="M7651" s="8">
        <v>0.45999999999999996</v>
      </c>
      <c r="N7651" s="2" t="s">
        <v>82</v>
      </c>
      <c r="O7651">
        <f t="shared" si="952"/>
        <v>2021</v>
      </c>
      <c r="P7651">
        <f t="shared" si="953"/>
        <v>5</v>
      </c>
      <c r="Q7651" t="str">
        <f t="shared" si="954"/>
        <v>mai</v>
      </c>
      <c r="R7651" t="str">
        <f t="shared" si="955"/>
        <v>Vermont</v>
      </c>
      <c r="S7651" t="str">
        <f t="shared" si="956"/>
        <v>2021-05</v>
      </c>
      <c r="T7651">
        <f>IF(AND(COUNTIF(Calculs!$Q$2:$Q$12,$O7651)&gt;0,COUNTIF(Calculs!$S$2:$S$12,$E7651)&gt;0,COUNTIF(Calculs!$U$2:$U$12,$H7651)&gt;0),1,0)</f>
        <v>1</v>
      </c>
      <c r="U7651">
        <f t="shared" si="957"/>
        <v>3675</v>
      </c>
      <c r="V7651">
        <f t="shared" si="958"/>
        <v>75</v>
      </c>
      <c r="W7651">
        <f t="shared" si="959"/>
        <v>1690.4999999999998</v>
      </c>
    </row>
    <row r="7652" spans="1:23" ht="15.75" customHeight="1" x14ac:dyDescent="0.3">
      <c r="A7652" s="2" t="s">
        <v>60</v>
      </c>
      <c r="B7652" s="2">
        <v>1185732</v>
      </c>
      <c r="C7652" s="3">
        <v>44326</v>
      </c>
      <c r="D7652" s="12" t="str" cm="1">
        <f t="array" ref="D7652">_xlfn.SWITCH(WEEKDAY(C7652,2), 1, "Lundi", 2, "Mardi", 3, "Mercredi", 4, "Jeudi", 5, "Vendredi", 6, "Samedi", 7, "Dimanche", "Erreur")</f>
        <v>Lundi</v>
      </c>
      <c r="E7652" s="2" t="s">
        <v>14</v>
      </c>
      <c r="F7652" s="2" t="s">
        <v>130</v>
      </c>
      <c r="G7652" s="2" t="s">
        <v>131</v>
      </c>
      <c r="H7652" s="4" t="s">
        <v>20</v>
      </c>
      <c r="I7652" s="5">
        <v>46</v>
      </c>
      <c r="J7652" s="6">
        <v>65</v>
      </c>
      <c r="K7652" s="7">
        <v>2990</v>
      </c>
      <c r="L7652" s="7">
        <v>1405.3</v>
      </c>
      <c r="M7652" s="8">
        <v>0.47</v>
      </c>
      <c r="N7652" s="2" t="s">
        <v>82</v>
      </c>
      <c r="O7652">
        <f t="shared" si="952"/>
        <v>2021</v>
      </c>
      <c r="P7652">
        <f t="shared" si="953"/>
        <v>5</v>
      </c>
      <c r="Q7652" t="str">
        <f t="shared" si="954"/>
        <v>mai</v>
      </c>
      <c r="R7652" t="str">
        <f t="shared" si="955"/>
        <v>Vermont</v>
      </c>
      <c r="S7652" t="str">
        <f t="shared" si="956"/>
        <v>2021-05</v>
      </c>
      <c r="T7652">
        <f>IF(AND(COUNTIF(Calculs!$Q$2:$Q$12,$O7652)&gt;0,COUNTIF(Calculs!$S$2:$S$12,$E7652)&gt;0,COUNTIF(Calculs!$U$2:$U$12,$H7652)&gt;0),1,0)</f>
        <v>1</v>
      </c>
      <c r="U7652">
        <f t="shared" si="957"/>
        <v>2990</v>
      </c>
      <c r="V7652">
        <f t="shared" si="958"/>
        <v>65</v>
      </c>
      <c r="W7652">
        <f t="shared" si="959"/>
        <v>1405.3</v>
      </c>
    </row>
    <row r="7653" spans="1:23" ht="15.75" customHeight="1" x14ac:dyDescent="0.3">
      <c r="A7653" s="2" t="s">
        <v>60</v>
      </c>
      <c r="B7653" s="2">
        <v>1185732</v>
      </c>
      <c r="C7653" s="3">
        <v>44326</v>
      </c>
      <c r="D7653" s="12" t="str" cm="1">
        <f t="array" ref="D7653">_xlfn.SWITCH(WEEKDAY(C7653,2), 1, "Lundi", 2, "Mardi", 3, "Mercredi", 4, "Jeudi", 5, "Vendredi", 6, "Samedi", 7, "Dimanche", "Erreur")</f>
        <v>Lundi</v>
      </c>
      <c r="E7653" s="2" t="s">
        <v>14</v>
      </c>
      <c r="F7653" s="2" t="s">
        <v>130</v>
      </c>
      <c r="G7653" s="2" t="s">
        <v>131</v>
      </c>
      <c r="H7653" s="4" t="s">
        <v>21</v>
      </c>
      <c r="I7653" s="5">
        <v>55</v>
      </c>
      <c r="J7653" s="6">
        <v>72</v>
      </c>
      <c r="K7653" s="7">
        <v>3960</v>
      </c>
      <c r="L7653" s="7">
        <v>1861.1999999999998</v>
      </c>
      <c r="M7653" s="8">
        <v>0.47</v>
      </c>
      <c r="N7653" s="2" t="s">
        <v>82</v>
      </c>
      <c r="O7653">
        <f t="shared" si="952"/>
        <v>2021</v>
      </c>
      <c r="P7653">
        <f t="shared" si="953"/>
        <v>5</v>
      </c>
      <c r="Q7653" t="str">
        <f t="shared" si="954"/>
        <v>mai</v>
      </c>
      <c r="R7653" t="str">
        <f t="shared" si="955"/>
        <v>Vermont</v>
      </c>
      <c r="S7653" t="str">
        <f t="shared" si="956"/>
        <v>2021-05</v>
      </c>
      <c r="T7653">
        <f>IF(AND(COUNTIF(Calculs!$Q$2:$Q$12,$O7653)&gt;0,COUNTIF(Calculs!$S$2:$S$12,$E7653)&gt;0,COUNTIF(Calculs!$U$2:$U$12,$H7653)&gt;0),1,0)</f>
        <v>1</v>
      </c>
      <c r="U7653">
        <f t="shared" si="957"/>
        <v>3960</v>
      </c>
      <c r="V7653">
        <f t="shared" si="958"/>
        <v>72</v>
      </c>
      <c r="W7653">
        <f t="shared" si="959"/>
        <v>1861.1999999999998</v>
      </c>
    </row>
    <row r="7654" spans="1:23" ht="15.75" customHeight="1" x14ac:dyDescent="0.3">
      <c r="A7654" s="2" t="s">
        <v>60</v>
      </c>
      <c r="B7654" s="2">
        <v>1185732</v>
      </c>
      <c r="C7654" s="3">
        <v>44326</v>
      </c>
      <c r="D7654" s="12" t="str" cm="1">
        <f t="array" ref="D7654">_xlfn.SWITCH(WEEKDAY(C7654,2), 1, "Lundi", 2, "Mardi", 3, "Mercredi", 4, "Jeudi", 5, "Vendredi", 6, "Samedi", 7, "Dimanche", "Erreur")</f>
        <v>Lundi</v>
      </c>
      <c r="E7654" s="2" t="s">
        <v>14</v>
      </c>
      <c r="F7654" s="2" t="s">
        <v>130</v>
      </c>
      <c r="G7654" s="2" t="s">
        <v>131</v>
      </c>
      <c r="H7654" s="4" t="s">
        <v>22</v>
      </c>
      <c r="I7654" s="5">
        <v>60</v>
      </c>
      <c r="J7654" s="6">
        <v>120</v>
      </c>
      <c r="K7654" s="7">
        <v>7200</v>
      </c>
      <c r="L7654" s="7">
        <v>3744</v>
      </c>
      <c r="M7654" s="8">
        <v>0.52</v>
      </c>
      <c r="N7654" s="2" t="s">
        <v>82</v>
      </c>
      <c r="O7654">
        <f t="shared" si="952"/>
        <v>2021</v>
      </c>
      <c r="P7654">
        <f t="shared" si="953"/>
        <v>5</v>
      </c>
      <c r="Q7654" t="str">
        <f t="shared" si="954"/>
        <v>mai</v>
      </c>
      <c r="R7654" t="str">
        <f t="shared" si="955"/>
        <v>Vermont</v>
      </c>
      <c r="S7654" t="str">
        <f t="shared" si="956"/>
        <v>2021-05</v>
      </c>
      <c r="T7654">
        <f>IF(AND(COUNTIF(Calculs!$Q$2:$Q$12,$O7654)&gt;0,COUNTIF(Calculs!$S$2:$S$12,$E7654)&gt;0,COUNTIF(Calculs!$U$2:$U$12,$H7654)&gt;0),1,0)</f>
        <v>1</v>
      </c>
      <c r="U7654">
        <f t="shared" si="957"/>
        <v>7200</v>
      </c>
      <c r="V7654">
        <f t="shared" si="958"/>
        <v>120</v>
      </c>
      <c r="W7654">
        <f t="shared" si="959"/>
        <v>3744</v>
      </c>
    </row>
    <row r="7655" spans="1:23" ht="15.75" customHeight="1" x14ac:dyDescent="0.3">
      <c r="A7655" s="2" t="s">
        <v>60</v>
      </c>
      <c r="B7655" s="2">
        <v>1185732</v>
      </c>
      <c r="C7655" s="3">
        <v>44359</v>
      </c>
      <c r="D7655" s="12" t="str" cm="1">
        <f t="array" ref="D7655">_xlfn.SWITCH(WEEKDAY(C7655,2), 1, "Lundi", 2, "Mardi", 3, "Mercredi", 4, "Jeudi", 5, "Vendredi", 6, "Samedi", 7, "Dimanche", "Erreur")</f>
        <v>Samedi</v>
      </c>
      <c r="E7655" s="2" t="s">
        <v>14</v>
      </c>
      <c r="F7655" s="2" t="s">
        <v>130</v>
      </c>
      <c r="G7655" s="2" t="s">
        <v>131</v>
      </c>
      <c r="H7655" s="4" t="s">
        <v>16</v>
      </c>
      <c r="I7655" s="5">
        <v>58</v>
      </c>
      <c r="J7655" s="6">
        <v>163</v>
      </c>
      <c r="K7655" s="7">
        <v>9454</v>
      </c>
      <c r="L7655" s="7">
        <v>5483.3200000000006</v>
      </c>
      <c r="M7655" s="8">
        <v>0.58000000000000007</v>
      </c>
      <c r="N7655" s="2" t="s">
        <v>82</v>
      </c>
      <c r="O7655">
        <f t="shared" si="952"/>
        <v>2021</v>
      </c>
      <c r="P7655">
        <f t="shared" si="953"/>
        <v>6</v>
      </c>
      <c r="Q7655" t="str">
        <f t="shared" si="954"/>
        <v>juin</v>
      </c>
      <c r="R7655" t="str">
        <f t="shared" si="955"/>
        <v>Vermont</v>
      </c>
      <c r="S7655" t="str">
        <f t="shared" si="956"/>
        <v>2021-06</v>
      </c>
      <c r="T7655">
        <f>IF(AND(COUNTIF(Calculs!$Q$2:$Q$12,$O7655)&gt;0,COUNTIF(Calculs!$S$2:$S$12,$E7655)&gt;0,COUNTIF(Calculs!$U$2:$U$12,$H7655)&gt;0),1,0)</f>
        <v>1</v>
      </c>
      <c r="U7655">
        <f t="shared" si="957"/>
        <v>9454</v>
      </c>
      <c r="V7655">
        <f t="shared" si="958"/>
        <v>163</v>
      </c>
      <c r="W7655">
        <f t="shared" si="959"/>
        <v>5483.3200000000006</v>
      </c>
    </row>
    <row r="7656" spans="1:23" ht="15.75" customHeight="1" x14ac:dyDescent="0.3">
      <c r="A7656" s="2" t="s">
        <v>60</v>
      </c>
      <c r="B7656" s="2">
        <v>1185732</v>
      </c>
      <c r="C7656" s="3">
        <v>44359</v>
      </c>
      <c r="D7656" s="12" t="str" cm="1">
        <f t="array" ref="D7656">_xlfn.SWITCH(WEEKDAY(C7656,2), 1, "Lundi", 2, "Mardi", 3, "Mercredi", 4, "Jeudi", 5, "Vendredi", 6, "Samedi", 7, "Dimanche", "Erreur")</f>
        <v>Samedi</v>
      </c>
      <c r="E7656" s="2" t="s">
        <v>14</v>
      </c>
      <c r="F7656" s="2" t="s">
        <v>130</v>
      </c>
      <c r="G7656" s="2" t="s">
        <v>131</v>
      </c>
      <c r="H7656" s="4" t="s">
        <v>18</v>
      </c>
      <c r="I7656" s="5">
        <v>53</v>
      </c>
      <c r="J7656" s="6">
        <v>116</v>
      </c>
      <c r="K7656" s="7">
        <v>6148</v>
      </c>
      <c r="L7656" s="7">
        <v>3627.3200000000006</v>
      </c>
      <c r="M7656" s="8">
        <v>0.59000000000000008</v>
      </c>
      <c r="N7656" s="2" t="s">
        <v>82</v>
      </c>
      <c r="O7656">
        <f t="shared" si="952"/>
        <v>2021</v>
      </c>
      <c r="P7656">
        <f t="shared" si="953"/>
        <v>6</v>
      </c>
      <c r="Q7656" t="str">
        <f t="shared" si="954"/>
        <v>juin</v>
      </c>
      <c r="R7656" t="str">
        <f t="shared" si="955"/>
        <v>Vermont</v>
      </c>
      <c r="S7656" t="str">
        <f t="shared" si="956"/>
        <v>2021-06</v>
      </c>
      <c r="T7656">
        <f>IF(AND(COUNTIF(Calculs!$Q$2:$Q$12,$O7656)&gt;0,COUNTIF(Calculs!$S$2:$S$12,$E7656)&gt;0,COUNTIF(Calculs!$U$2:$U$12,$H7656)&gt;0),1,0)</f>
        <v>1</v>
      </c>
      <c r="U7656">
        <f t="shared" si="957"/>
        <v>6148</v>
      </c>
      <c r="V7656">
        <f t="shared" si="958"/>
        <v>116</v>
      </c>
      <c r="W7656">
        <f t="shared" si="959"/>
        <v>3627.3200000000006</v>
      </c>
    </row>
    <row r="7657" spans="1:23" ht="15.75" customHeight="1" x14ac:dyDescent="0.3">
      <c r="A7657" s="2" t="s">
        <v>60</v>
      </c>
      <c r="B7657" s="2">
        <v>1185732</v>
      </c>
      <c r="C7657" s="3">
        <v>44359</v>
      </c>
      <c r="D7657" s="12" t="str" cm="1">
        <f t="array" ref="D7657">_xlfn.SWITCH(WEEKDAY(C7657,2), 1, "Lundi", 2, "Mardi", 3, "Mercredi", 4, "Jeudi", 5, "Vendredi", 6, "Samedi", 7, "Dimanche", "Erreur")</f>
        <v>Samedi</v>
      </c>
      <c r="E7657" s="2" t="s">
        <v>14</v>
      </c>
      <c r="F7657" s="2" t="s">
        <v>130</v>
      </c>
      <c r="G7657" s="2" t="s">
        <v>131</v>
      </c>
      <c r="H7657" s="4" t="s">
        <v>19</v>
      </c>
      <c r="I7657" s="5">
        <v>45</v>
      </c>
      <c r="J7657" s="6">
        <v>81</v>
      </c>
      <c r="K7657" s="7">
        <v>3645</v>
      </c>
      <c r="L7657" s="7">
        <v>1713.1499999999999</v>
      </c>
      <c r="M7657" s="8">
        <v>0.47</v>
      </c>
      <c r="N7657" s="2" t="s">
        <v>82</v>
      </c>
      <c r="O7657">
        <f t="shared" si="952"/>
        <v>2021</v>
      </c>
      <c r="P7657">
        <f t="shared" si="953"/>
        <v>6</v>
      </c>
      <c r="Q7657" t="str">
        <f t="shared" si="954"/>
        <v>juin</v>
      </c>
      <c r="R7657" t="str">
        <f t="shared" si="955"/>
        <v>Vermont</v>
      </c>
      <c r="S7657" t="str">
        <f t="shared" si="956"/>
        <v>2021-06</v>
      </c>
      <c r="T7657">
        <f>IF(AND(COUNTIF(Calculs!$Q$2:$Q$12,$O7657)&gt;0,COUNTIF(Calculs!$S$2:$S$12,$E7657)&gt;0,COUNTIF(Calculs!$U$2:$U$12,$H7657)&gt;0),1,0)</f>
        <v>1</v>
      </c>
      <c r="U7657">
        <f t="shared" si="957"/>
        <v>3645</v>
      </c>
      <c r="V7657">
        <f t="shared" si="958"/>
        <v>81</v>
      </c>
      <c r="W7657">
        <f t="shared" si="959"/>
        <v>1713.1499999999999</v>
      </c>
    </row>
    <row r="7658" spans="1:23" ht="15.75" customHeight="1" x14ac:dyDescent="0.3">
      <c r="A7658" s="2" t="s">
        <v>60</v>
      </c>
      <c r="B7658" s="2">
        <v>1185732</v>
      </c>
      <c r="C7658" s="3">
        <v>44359</v>
      </c>
      <c r="D7658" s="12" t="str" cm="1">
        <f t="array" ref="D7658">_xlfn.SWITCH(WEEKDAY(C7658,2), 1, "Lundi", 2, "Mardi", 3, "Mercredi", 4, "Jeudi", 5, "Vendredi", 6, "Samedi", 7, "Dimanche", "Erreur")</f>
        <v>Samedi</v>
      </c>
      <c r="E7658" s="2" t="s">
        <v>14</v>
      </c>
      <c r="F7658" s="2" t="s">
        <v>130</v>
      </c>
      <c r="G7658" s="2" t="s">
        <v>131</v>
      </c>
      <c r="H7658" s="4" t="s">
        <v>20</v>
      </c>
      <c r="I7658" s="5">
        <v>47</v>
      </c>
      <c r="J7658" s="6">
        <v>90</v>
      </c>
      <c r="K7658" s="7">
        <v>4230</v>
      </c>
      <c r="L7658" s="7">
        <v>1903.4999999999998</v>
      </c>
      <c r="M7658" s="8">
        <v>0.44999999999999996</v>
      </c>
      <c r="N7658" s="2" t="s">
        <v>82</v>
      </c>
      <c r="O7658">
        <f t="shared" si="952"/>
        <v>2021</v>
      </c>
      <c r="P7658">
        <f t="shared" si="953"/>
        <v>6</v>
      </c>
      <c r="Q7658" t="str">
        <f t="shared" si="954"/>
        <v>juin</v>
      </c>
      <c r="R7658" t="str">
        <f t="shared" si="955"/>
        <v>Vermont</v>
      </c>
      <c r="S7658" t="str">
        <f t="shared" si="956"/>
        <v>2021-06</v>
      </c>
      <c r="T7658">
        <f>IF(AND(COUNTIF(Calculs!$Q$2:$Q$12,$O7658)&gt;0,COUNTIF(Calculs!$S$2:$S$12,$E7658)&gt;0,COUNTIF(Calculs!$U$2:$U$12,$H7658)&gt;0),1,0)</f>
        <v>1</v>
      </c>
      <c r="U7658">
        <f t="shared" si="957"/>
        <v>4230</v>
      </c>
      <c r="V7658">
        <f t="shared" si="958"/>
        <v>90</v>
      </c>
      <c r="W7658">
        <f t="shared" si="959"/>
        <v>1903.4999999999998</v>
      </c>
    </row>
    <row r="7659" spans="1:23" ht="15.75" customHeight="1" x14ac:dyDescent="0.3">
      <c r="A7659" s="2" t="s">
        <v>60</v>
      </c>
      <c r="B7659" s="2">
        <v>1185732</v>
      </c>
      <c r="C7659" s="3">
        <v>44359</v>
      </c>
      <c r="D7659" s="12" t="str" cm="1">
        <f t="array" ref="D7659">_xlfn.SWITCH(WEEKDAY(C7659,2), 1, "Lundi", 2, "Mardi", 3, "Mercredi", 4, "Jeudi", 5, "Vendredi", 6, "Samedi", 7, "Dimanche", "Erreur")</f>
        <v>Samedi</v>
      </c>
      <c r="E7659" s="2" t="s">
        <v>14</v>
      </c>
      <c r="F7659" s="2" t="s">
        <v>130</v>
      </c>
      <c r="G7659" s="2" t="s">
        <v>131</v>
      </c>
      <c r="H7659" s="4" t="s">
        <v>21</v>
      </c>
      <c r="I7659" s="5">
        <v>58</v>
      </c>
      <c r="J7659" s="6">
        <v>81</v>
      </c>
      <c r="K7659" s="7">
        <v>4698</v>
      </c>
      <c r="L7659" s="7">
        <v>2349</v>
      </c>
      <c r="M7659" s="8">
        <v>0.5</v>
      </c>
      <c r="N7659" s="2" t="s">
        <v>82</v>
      </c>
      <c r="O7659">
        <f t="shared" si="952"/>
        <v>2021</v>
      </c>
      <c r="P7659">
        <f t="shared" si="953"/>
        <v>6</v>
      </c>
      <c r="Q7659" t="str">
        <f t="shared" si="954"/>
        <v>juin</v>
      </c>
      <c r="R7659" t="str">
        <f t="shared" si="955"/>
        <v>Vermont</v>
      </c>
      <c r="S7659" t="str">
        <f t="shared" si="956"/>
        <v>2021-06</v>
      </c>
      <c r="T7659">
        <f>IF(AND(COUNTIF(Calculs!$Q$2:$Q$12,$O7659)&gt;0,COUNTIF(Calculs!$S$2:$S$12,$E7659)&gt;0,COUNTIF(Calculs!$U$2:$U$12,$H7659)&gt;0),1,0)</f>
        <v>1</v>
      </c>
      <c r="U7659">
        <f t="shared" si="957"/>
        <v>4698</v>
      </c>
      <c r="V7659">
        <f t="shared" si="958"/>
        <v>81</v>
      </c>
      <c r="W7659">
        <f t="shared" si="959"/>
        <v>2349</v>
      </c>
    </row>
    <row r="7660" spans="1:23" ht="15.75" customHeight="1" x14ac:dyDescent="0.3">
      <c r="A7660" s="2" t="s">
        <v>60</v>
      </c>
      <c r="B7660" s="2">
        <v>1185732</v>
      </c>
      <c r="C7660" s="3">
        <v>44359</v>
      </c>
      <c r="D7660" s="12" t="str" cm="1">
        <f t="array" ref="D7660">_xlfn.SWITCH(WEEKDAY(C7660,2), 1, "Lundi", 2, "Mardi", 3, "Mercredi", 4, "Jeudi", 5, "Vendredi", 6, "Samedi", 7, "Dimanche", "Erreur")</f>
        <v>Samedi</v>
      </c>
      <c r="E7660" s="2" t="s">
        <v>14</v>
      </c>
      <c r="F7660" s="2" t="s">
        <v>130</v>
      </c>
      <c r="G7660" s="2" t="s">
        <v>131</v>
      </c>
      <c r="H7660" s="4" t="s">
        <v>22</v>
      </c>
      <c r="I7660" s="5">
        <v>62</v>
      </c>
      <c r="J7660" s="6">
        <v>117</v>
      </c>
      <c r="K7660" s="7">
        <v>7254</v>
      </c>
      <c r="L7660" s="7">
        <v>3772.08</v>
      </c>
      <c r="M7660" s="8">
        <v>0.52</v>
      </c>
      <c r="N7660" s="2" t="s">
        <v>82</v>
      </c>
      <c r="O7660">
        <f t="shared" si="952"/>
        <v>2021</v>
      </c>
      <c r="P7660">
        <f t="shared" si="953"/>
        <v>6</v>
      </c>
      <c r="Q7660" t="str">
        <f t="shared" si="954"/>
        <v>juin</v>
      </c>
      <c r="R7660" t="str">
        <f t="shared" si="955"/>
        <v>Vermont</v>
      </c>
      <c r="S7660" t="str">
        <f t="shared" si="956"/>
        <v>2021-06</v>
      </c>
      <c r="T7660">
        <f>IF(AND(COUNTIF(Calculs!$Q$2:$Q$12,$O7660)&gt;0,COUNTIF(Calculs!$S$2:$S$12,$E7660)&gt;0,COUNTIF(Calculs!$U$2:$U$12,$H7660)&gt;0),1,0)</f>
        <v>1</v>
      </c>
      <c r="U7660">
        <f t="shared" si="957"/>
        <v>7254</v>
      </c>
      <c r="V7660">
        <f t="shared" si="958"/>
        <v>117</v>
      </c>
      <c r="W7660">
        <f t="shared" si="959"/>
        <v>3772.08</v>
      </c>
    </row>
    <row r="7661" spans="1:23" ht="15.75" customHeight="1" x14ac:dyDescent="0.3">
      <c r="A7661" s="2" t="s">
        <v>60</v>
      </c>
      <c r="B7661" s="2">
        <v>1185732</v>
      </c>
      <c r="C7661" s="3">
        <v>44387</v>
      </c>
      <c r="D7661" s="12" t="str" cm="1">
        <f t="array" ref="D7661">_xlfn.SWITCH(WEEKDAY(C7661,2), 1, "Lundi", 2, "Mardi", 3, "Mercredi", 4, "Jeudi", 5, "Vendredi", 6, "Samedi", 7, "Dimanche", "Erreur")</f>
        <v>Samedi</v>
      </c>
      <c r="E7661" s="2" t="s">
        <v>14</v>
      </c>
      <c r="F7661" s="2" t="s">
        <v>130</v>
      </c>
      <c r="G7661" s="2" t="s">
        <v>131</v>
      </c>
      <c r="H7661" s="4" t="s">
        <v>16</v>
      </c>
      <c r="I7661" s="5">
        <v>54</v>
      </c>
      <c r="J7661" s="6">
        <v>182</v>
      </c>
      <c r="K7661" s="7">
        <v>9828</v>
      </c>
      <c r="L7661" s="7">
        <v>5601.9600000000009</v>
      </c>
      <c r="M7661" s="8">
        <v>0.57000000000000006</v>
      </c>
      <c r="N7661" s="2" t="s">
        <v>82</v>
      </c>
      <c r="O7661">
        <f t="shared" si="952"/>
        <v>2021</v>
      </c>
      <c r="P7661">
        <f t="shared" si="953"/>
        <v>7</v>
      </c>
      <c r="Q7661" t="str">
        <f t="shared" si="954"/>
        <v>juil</v>
      </c>
      <c r="R7661" t="str">
        <f t="shared" si="955"/>
        <v>Vermont</v>
      </c>
      <c r="S7661" t="str">
        <f t="shared" si="956"/>
        <v>2021-07</v>
      </c>
      <c r="T7661">
        <f>IF(AND(COUNTIF(Calculs!$Q$2:$Q$12,$O7661)&gt;0,COUNTIF(Calculs!$S$2:$S$12,$E7661)&gt;0,COUNTIF(Calculs!$U$2:$U$12,$H7661)&gt;0),1,0)</f>
        <v>1</v>
      </c>
      <c r="U7661">
        <f t="shared" si="957"/>
        <v>9828</v>
      </c>
      <c r="V7661">
        <f t="shared" si="958"/>
        <v>182</v>
      </c>
      <c r="W7661">
        <f t="shared" si="959"/>
        <v>5601.9600000000009</v>
      </c>
    </row>
    <row r="7662" spans="1:23" ht="15.75" customHeight="1" x14ac:dyDescent="0.3">
      <c r="A7662" s="2" t="s">
        <v>60</v>
      </c>
      <c r="B7662" s="2">
        <v>1185732</v>
      </c>
      <c r="C7662" s="3">
        <v>44387</v>
      </c>
      <c r="D7662" s="12" t="str" cm="1">
        <f t="array" ref="D7662">_xlfn.SWITCH(WEEKDAY(C7662,2), 1, "Lundi", 2, "Mardi", 3, "Mercredi", 4, "Jeudi", 5, "Vendredi", 6, "Samedi", 7, "Dimanche", "Erreur")</f>
        <v>Samedi</v>
      </c>
      <c r="E7662" s="2" t="s">
        <v>14</v>
      </c>
      <c r="F7662" s="2" t="s">
        <v>130</v>
      </c>
      <c r="G7662" s="2" t="s">
        <v>131</v>
      </c>
      <c r="H7662" s="4" t="s">
        <v>18</v>
      </c>
      <c r="I7662" s="5">
        <v>51</v>
      </c>
      <c r="J7662" s="6">
        <v>115</v>
      </c>
      <c r="K7662" s="7">
        <v>5865</v>
      </c>
      <c r="L7662" s="7">
        <v>3284.4</v>
      </c>
      <c r="M7662" s="8">
        <v>0.56000000000000005</v>
      </c>
      <c r="N7662" s="2" t="s">
        <v>82</v>
      </c>
      <c r="O7662">
        <f t="shared" si="952"/>
        <v>2021</v>
      </c>
      <c r="P7662">
        <f t="shared" si="953"/>
        <v>7</v>
      </c>
      <c r="Q7662" t="str">
        <f t="shared" si="954"/>
        <v>juil</v>
      </c>
      <c r="R7662" t="str">
        <f t="shared" si="955"/>
        <v>Vermont</v>
      </c>
      <c r="S7662" t="str">
        <f t="shared" si="956"/>
        <v>2021-07</v>
      </c>
      <c r="T7662">
        <f>IF(AND(COUNTIF(Calculs!$Q$2:$Q$12,$O7662)&gt;0,COUNTIF(Calculs!$S$2:$S$12,$E7662)&gt;0,COUNTIF(Calculs!$U$2:$U$12,$H7662)&gt;0),1,0)</f>
        <v>1</v>
      </c>
      <c r="U7662">
        <f t="shared" si="957"/>
        <v>5865</v>
      </c>
      <c r="V7662">
        <f t="shared" si="958"/>
        <v>115</v>
      </c>
      <c r="W7662">
        <f t="shared" si="959"/>
        <v>3284.4</v>
      </c>
    </row>
    <row r="7663" spans="1:23" ht="15.75" customHeight="1" x14ac:dyDescent="0.3">
      <c r="A7663" s="2" t="s">
        <v>60</v>
      </c>
      <c r="B7663" s="2">
        <v>1185732</v>
      </c>
      <c r="C7663" s="3">
        <v>44387</v>
      </c>
      <c r="D7663" s="12" t="str" cm="1">
        <f t="array" ref="D7663">_xlfn.SWITCH(WEEKDAY(C7663,2), 1, "Lundi", 2, "Mardi", 3, "Mercredi", 4, "Jeudi", 5, "Vendredi", 6, "Samedi", 7, "Dimanche", "Erreur")</f>
        <v>Samedi</v>
      </c>
      <c r="E7663" s="2" t="s">
        <v>14</v>
      </c>
      <c r="F7663" s="2" t="s">
        <v>130</v>
      </c>
      <c r="G7663" s="2" t="s">
        <v>131</v>
      </c>
      <c r="H7663" s="4" t="s">
        <v>19</v>
      </c>
      <c r="I7663" s="5">
        <v>46</v>
      </c>
      <c r="J7663" s="6">
        <v>98</v>
      </c>
      <c r="K7663" s="7">
        <v>4508</v>
      </c>
      <c r="L7663" s="7">
        <v>2163.84</v>
      </c>
      <c r="M7663" s="8">
        <v>0.48</v>
      </c>
      <c r="N7663" s="2" t="s">
        <v>82</v>
      </c>
      <c r="O7663">
        <f t="shared" si="952"/>
        <v>2021</v>
      </c>
      <c r="P7663">
        <f t="shared" si="953"/>
        <v>7</v>
      </c>
      <c r="Q7663" t="str">
        <f t="shared" si="954"/>
        <v>juil</v>
      </c>
      <c r="R7663" t="str">
        <f t="shared" si="955"/>
        <v>Vermont</v>
      </c>
      <c r="S7663" t="str">
        <f t="shared" si="956"/>
        <v>2021-07</v>
      </c>
      <c r="T7663">
        <f>IF(AND(COUNTIF(Calculs!$Q$2:$Q$12,$O7663)&gt;0,COUNTIF(Calculs!$S$2:$S$12,$E7663)&gt;0,COUNTIF(Calculs!$U$2:$U$12,$H7663)&gt;0),1,0)</f>
        <v>1</v>
      </c>
      <c r="U7663">
        <f t="shared" si="957"/>
        <v>4508</v>
      </c>
      <c r="V7663">
        <f t="shared" si="958"/>
        <v>98</v>
      </c>
      <c r="W7663">
        <f t="shared" si="959"/>
        <v>2163.84</v>
      </c>
    </row>
    <row r="7664" spans="1:23" ht="15.75" customHeight="1" x14ac:dyDescent="0.3">
      <c r="A7664" s="2" t="s">
        <v>60</v>
      </c>
      <c r="B7664" s="2">
        <v>1185732</v>
      </c>
      <c r="C7664" s="3">
        <v>44387</v>
      </c>
      <c r="D7664" s="12" t="str" cm="1">
        <f t="array" ref="D7664">_xlfn.SWITCH(WEEKDAY(C7664,2), 1, "Lundi", 2, "Mardi", 3, "Mercredi", 4, "Jeudi", 5, "Vendredi", 6, "Samedi", 7, "Dimanche", "Erreur")</f>
        <v>Samedi</v>
      </c>
      <c r="E7664" s="2" t="s">
        <v>14</v>
      </c>
      <c r="F7664" s="2" t="s">
        <v>130</v>
      </c>
      <c r="G7664" s="2" t="s">
        <v>131</v>
      </c>
      <c r="H7664" s="4" t="s">
        <v>20</v>
      </c>
      <c r="I7664" s="5">
        <v>46</v>
      </c>
      <c r="J7664" s="6">
        <v>90</v>
      </c>
      <c r="K7664" s="7">
        <v>4140</v>
      </c>
      <c r="L7664" s="7">
        <v>2028.6</v>
      </c>
      <c r="M7664" s="8">
        <v>0.49</v>
      </c>
      <c r="N7664" s="2" t="s">
        <v>82</v>
      </c>
      <c r="O7664">
        <f t="shared" si="952"/>
        <v>2021</v>
      </c>
      <c r="P7664">
        <f t="shared" si="953"/>
        <v>7</v>
      </c>
      <c r="Q7664" t="str">
        <f t="shared" si="954"/>
        <v>juil</v>
      </c>
      <c r="R7664" t="str">
        <f t="shared" si="955"/>
        <v>Vermont</v>
      </c>
      <c r="S7664" t="str">
        <f t="shared" si="956"/>
        <v>2021-07</v>
      </c>
      <c r="T7664">
        <f>IF(AND(COUNTIF(Calculs!$Q$2:$Q$12,$O7664)&gt;0,COUNTIF(Calculs!$S$2:$S$12,$E7664)&gt;0,COUNTIF(Calculs!$U$2:$U$12,$H7664)&gt;0),1,0)</f>
        <v>1</v>
      </c>
      <c r="U7664">
        <f t="shared" si="957"/>
        <v>4140</v>
      </c>
      <c r="V7664">
        <f t="shared" si="958"/>
        <v>90</v>
      </c>
      <c r="W7664">
        <f t="shared" si="959"/>
        <v>2028.6</v>
      </c>
    </row>
    <row r="7665" spans="1:23" ht="15.75" customHeight="1" x14ac:dyDescent="0.3">
      <c r="A7665" s="2" t="s">
        <v>60</v>
      </c>
      <c r="B7665" s="2">
        <v>1185732</v>
      </c>
      <c r="C7665" s="3">
        <v>44387</v>
      </c>
      <c r="D7665" s="12" t="str" cm="1">
        <f t="array" ref="D7665">_xlfn.SWITCH(WEEKDAY(C7665,2), 1, "Lundi", 2, "Mardi", 3, "Mercredi", 4, "Jeudi", 5, "Vendredi", 6, "Samedi", 7, "Dimanche", "Erreur")</f>
        <v>Samedi</v>
      </c>
      <c r="E7665" s="2" t="s">
        <v>14</v>
      </c>
      <c r="F7665" s="2" t="s">
        <v>130</v>
      </c>
      <c r="G7665" s="2" t="s">
        <v>131</v>
      </c>
      <c r="H7665" s="4" t="s">
        <v>21</v>
      </c>
      <c r="I7665" s="5">
        <v>54</v>
      </c>
      <c r="J7665" s="6">
        <v>94</v>
      </c>
      <c r="K7665" s="7">
        <v>5076</v>
      </c>
      <c r="L7665" s="7">
        <v>2385.7199999999998</v>
      </c>
      <c r="M7665" s="8">
        <v>0.47</v>
      </c>
      <c r="N7665" s="2" t="s">
        <v>82</v>
      </c>
      <c r="O7665">
        <f t="shared" si="952"/>
        <v>2021</v>
      </c>
      <c r="P7665">
        <f t="shared" si="953"/>
        <v>7</v>
      </c>
      <c r="Q7665" t="str">
        <f t="shared" si="954"/>
        <v>juil</v>
      </c>
      <c r="R7665" t="str">
        <f t="shared" si="955"/>
        <v>Vermont</v>
      </c>
      <c r="S7665" t="str">
        <f t="shared" si="956"/>
        <v>2021-07</v>
      </c>
      <c r="T7665">
        <f>IF(AND(COUNTIF(Calculs!$Q$2:$Q$12,$O7665)&gt;0,COUNTIF(Calculs!$S$2:$S$12,$E7665)&gt;0,COUNTIF(Calculs!$U$2:$U$12,$H7665)&gt;0),1,0)</f>
        <v>1</v>
      </c>
      <c r="U7665">
        <f t="shared" si="957"/>
        <v>5076</v>
      </c>
      <c r="V7665">
        <f t="shared" si="958"/>
        <v>94</v>
      </c>
      <c r="W7665">
        <f t="shared" si="959"/>
        <v>2385.7199999999998</v>
      </c>
    </row>
    <row r="7666" spans="1:23" ht="15.75" customHeight="1" x14ac:dyDescent="0.3">
      <c r="A7666" s="2" t="s">
        <v>60</v>
      </c>
      <c r="B7666" s="2">
        <v>1185732</v>
      </c>
      <c r="C7666" s="3">
        <v>44387</v>
      </c>
      <c r="D7666" s="12" t="str" cm="1">
        <f t="array" ref="D7666">_xlfn.SWITCH(WEEKDAY(C7666,2), 1, "Lundi", 2, "Mardi", 3, "Mercredi", 4, "Jeudi", 5, "Vendredi", 6, "Samedi", 7, "Dimanche", "Erreur")</f>
        <v>Samedi</v>
      </c>
      <c r="E7666" s="2" t="s">
        <v>14</v>
      </c>
      <c r="F7666" s="2" t="s">
        <v>130</v>
      </c>
      <c r="G7666" s="2" t="s">
        <v>131</v>
      </c>
      <c r="H7666" s="4" t="s">
        <v>22</v>
      </c>
      <c r="I7666" s="5">
        <v>61</v>
      </c>
      <c r="J7666" s="6">
        <v>125</v>
      </c>
      <c r="K7666" s="7">
        <v>7625</v>
      </c>
      <c r="L7666" s="7">
        <v>3965</v>
      </c>
      <c r="M7666" s="8">
        <v>0.52</v>
      </c>
      <c r="N7666" s="2" t="s">
        <v>82</v>
      </c>
      <c r="O7666">
        <f t="shared" si="952"/>
        <v>2021</v>
      </c>
      <c r="P7666">
        <f t="shared" si="953"/>
        <v>7</v>
      </c>
      <c r="Q7666" t="str">
        <f t="shared" si="954"/>
        <v>juil</v>
      </c>
      <c r="R7666" t="str">
        <f t="shared" si="955"/>
        <v>Vermont</v>
      </c>
      <c r="S7666" t="str">
        <f t="shared" si="956"/>
        <v>2021-07</v>
      </c>
      <c r="T7666">
        <f>IF(AND(COUNTIF(Calculs!$Q$2:$Q$12,$O7666)&gt;0,COUNTIF(Calculs!$S$2:$S$12,$E7666)&gt;0,COUNTIF(Calculs!$U$2:$U$12,$H7666)&gt;0),1,0)</f>
        <v>1</v>
      </c>
      <c r="U7666">
        <f t="shared" si="957"/>
        <v>7625</v>
      </c>
      <c r="V7666">
        <f t="shared" si="958"/>
        <v>125</v>
      </c>
      <c r="W7666">
        <f t="shared" si="959"/>
        <v>3965</v>
      </c>
    </row>
    <row r="7667" spans="1:23" ht="15.75" customHeight="1" x14ac:dyDescent="0.3">
      <c r="A7667" s="2" t="s">
        <v>60</v>
      </c>
      <c r="B7667" s="2">
        <v>1185732</v>
      </c>
      <c r="C7667" s="3">
        <v>44419</v>
      </c>
      <c r="D7667" s="12" t="str" cm="1">
        <f t="array" ref="D7667">_xlfn.SWITCH(WEEKDAY(C7667,2), 1, "Lundi", 2, "Mardi", 3, "Mercredi", 4, "Jeudi", 5, "Vendredi", 6, "Samedi", 7, "Dimanche", "Erreur")</f>
        <v>Mercredi</v>
      </c>
      <c r="E7667" s="2" t="s">
        <v>14</v>
      </c>
      <c r="F7667" s="2" t="s">
        <v>130</v>
      </c>
      <c r="G7667" s="2" t="s">
        <v>131</v>
      </c>
      <c r="H7667" s="4" t="s">
        <v>16</v>
      </c>
      <c r="I7667" s="5">
        <v>58</v>
      </c>
      <c r="J7667" s="6">
        <v>176</v>
      </c>
      <c r="K7667" s="7">
        <v>10208</v>
      </c>
      <c r="L7667" s="7">
        <v>6124.8</v>
      </c>
      <c r="M7667" s="8">
        <v>0.6</v>
      </c>
      <c r="N7667" s="2" t="s">
        <v>82</v>
      </c>
      <c r="O7667">
        <f t="shared" si="952"/>
        <v>2021</v>
      </c>
      <c r="P7667">
        <f t="shared" si="953"/>
        <v>8</v>
      </c>
      <c r="Q7667" t="str">
        <f t="shared" si="954"/>
        <v>août</v>
      </c>
      <c r="R7667" t="str">
        <f t="shared" si="955"/>
        <v>Vermont</v>
      </c>
      <c r="S7667" t="str">
        <f t="shared" si="956"/>
        <v>2021-08</v>
      </c>
      <c r="T7667">
        <f>IF(AND(COUNTIF(Calculs!$Q$2:$Q$12,$O7667)&gt;0,COUNTIF(Calculs!$S$2:$S$12,$E7667)&gt;0,COUNTIF(Calculs!$U$2:$U$12,$H7667)&gt;0),1,0)</f>
        <v>1</v>
      </c>
      <c r="U7667">
        <f t="shared" si="957"/>
        <v>10208</v>
      </c>
      <c r="V7667">
        <f t="shared" si="958"/>
        <v>176</v>
      </c>
      <c r="W7667">
        <f t="shared" si="959"/>
        <v>6124.8</v>
      </c>
    </row>
    <row r="7668" spans="1:23" ht="15.75" customHeight="1" x14ac:dyDescent="0.3">
      <c r="A7668" s="2" t="s">
        <v>60</v>
      </c>
      <c r="B7668" s="2">
        <v>1185732</v>
      </c>
      <c r="C7668" s="3">
        <v>44419</v>
      </c>
      <c r="D7668" s="12" t="str" cm="1">
        <f t="array" ref="D7668">_xlfn.SWITCH(WEEKDAY(C7668,2), 1, "Lundi", 2, "Mardi", 3, "Mercredi", 4, "Jeudi", 5, "Vendredi", 6, "Samedi", 7, "Dimanche", "Erreur")</f>
        <v>Mercredi</v>
      </c>
      <c r="E7668" s="2" t="s">
        <v>14</v>
      </c>
      <c r="F7668" s="2" t="s">
        <v>130</v>
      </c>
      <c r="G7668" s="2" t="s">
        <v>131</v>
      </c>
      <c r="H7668" s="4" t="s">
        <v>18</v>
      </c>
      <c r="I7668" s="5">
        <v>53</v>
      </c>
      <c r="J7668" s="6">
        <v>106</v>
      </c>
      <c r="K7668" s="7">
        <v>5618</v>
      </c>
      <c r="L7668" s="7">
        <v>3314.6200000000003</v>
      </c>
      <c r="M7668" s="8">
        <v>0.59000000000000008</v>
      </c>
      <c r="N7668" s="2" t="s">
        <v>82</v>
      </c>
      <c r="O7668">
        <f t="shared" si="952"/>
        <v>2021</v>
      </c>
      <c r="P7668">
        <f t="shared" si="953"/>
        <v>8</v>
      </c>
      <c r="Q7668" t="str">
        <f t="shared" si="954"/>
        <v>août</v>
      </c>
      <c r="R7668" t="str">
        <f t="shared" si="955"/>
        <v>Vermont</v>
      </c>
      <c r="S7668" t="str">
        <f t="shared" si="956"/>
        <v>2021-08</v>
      </c>
      <c r="T7668">
        <f>IF(AND(COUNTIF(Calculs!$Q$2:$Q$12,$O7668)&gt;0,COUNTIF(Calculs!$S$2:$S$12,$E7668)&gt;0,COUNTIF(Calculs!$U$2:$U$12,$H7668)&gt;0),1,0)</f>
        <v>1</v>
      </c>
      <c r="U7668">
        <f t="shared" si="957"/>
        <v>5618</v>
      </c>
      <c r="V7668">
        <f t="shared" si="958"/>
        <v>106</v>
      </c>
      <c r="W7668">
        <f t="shared" si="959"/>
        <v>3314.6200000000003</v>
      </c>
    </row>
    <row r="7669" spans="1:23" ht="15.75" customHeight="1" x14ac:dyDescent="0.3">
      <c r="A7669" s="2" t="s">
        <v>60</v>
      </c>
      <c r="B7669" s="2">
        <v>1185732</v>
      </c>
      <c r="C7669" s="3">
        <v>44419</v>
      </c>
      <c r="D7669" s="12" t="str" cm="1">
        <f t="array" ref="D7669">_xlfn.SWITCH(WEEKDAY(C7669,2), 1, "Lundi", 2, "Mardi", 3, "Mercredi", 4, "Jeudi", 5, "Vendredi", 6, "Samedi", 7, "Dimanche", "Erreur")</f>
        <v>Mercredi</v>
      </c>
      <c r="E7669" s="2" t="s">
        <v>14</v>
      </c>
      <c r="F7669" s="2" t="s">
        <v>130</v>
      </c>
      <c r="G7669" s="2" t="s">
        <v>131</v>
      </c>
      <c r="H7669" s="4" t="s">
        <v>19</v>
      </c>
      <c r="I7669" s="5">
        <v>48</v>
      </c>
      <c r="J7669" s="6">
        <v>105</v>
      </c>
      <c r="K7669" s="7">
        <v>5040</v>
      </c>
      <c r="L7669" s="7">
        <v>2318.3999999999996</v>
      </c>
      <c r="M7669" s="8">
        <v>0.45999999999999996</v>
      </c>
      <c r="N7669" s="2" t="s">
        <v>82</v>
      </c>
      <c r="O7669">
        <f t="shared" si="952"/>
        <v>2021</v>
      </c>
      <c r="P7669">
        <f t="shared" si="953"/>
        <v>8</v>
      </c>
      <c r="Q7669" t="str">
        <f t="shared" si="954"/>
        <v>août</v>
      </c>
      <c r="R7669" t="str">
        <f t="shared" si="955"/>
        <v>Vermont</v>
      </c>
      <c r="S7669" t="str">
        <f t="shared" si="956"/>
        <v>2021-08</v>
      </c>
      <c r="T7669">
        <f>IF(AND(COUNTIF(Calculs!$Q$2:$Q$12,$O7669)&gt;0,COUNTIF(Calculs!$S$2:$S$12,$E7669)&gt;0,COUNTIF(Calculs!$U$2:$U$12,$H7669)&gt;0),1,0)</f>
        <v>1</v>
      </c>
      <c r="U7669">
        <f t="shared" si="957"/>
        <v>5040</v>
      </c>
      <c r="V7669">
        <f t="shared" si="958"/>
        <v>105</v>
      </c>
      <c r="W7669">
        <f t="shared" si="959"/>
        <v>2318.3999999999996</v>
      </c>
    </row>
    <row r="7670" spans="1:23" ht="15.75" customHeight="1" x14ac:dyDescent="0.3">
      <c r="A7670" s="2" t="s">
        <v>60</v>
      </c>
      <c r="B7670" s="2">
        <v>1185732</v>
      </c>
      <c r="C7670" s="3">
        <v>44419</v>
      </c>
      <c r="D7670" s="12" t="str" cm="1">
        <f t="array" ref="D7670">_xlfn.SWITCH(WEEKDAY(C7670,2), 1, "Lundi", 2, "Mardi", 3, "Mercredi", 4, "Jeudi", 5, "Vendredi", 6, "Samedi", 7, "Dimanche", "Erreur")</f>
        <v>Mercredi</v>
      </c>
      <c r="E7670" s="2" t="s">
        <v>14</v>
      </c>
      <c r="F7670" s="2" t="s">
        <v>130</v>
      </c>
      <c r="G7670" s="2" t="s">
        <v>131</v>
      </c>
      <c r="H7670" s="4" t="s">
        <v>20</v>
      </c>
      <c r="I7670" s="5">
        <v>49</v>
      </c>
      <c r="J7670" s="6">
        <v>68</v>
      </c>
      <c r="K7670" s="7">
        <v>3332</v>
      </c>
      <c r="L7670" s="7">
        <v>1566.04</v>
      </c>
      <c r="M7670" s="8">
        <v>0.47</v>
      </c>
      <c r="N7670" s="2" t="s">
        <v>82</v>
      </c>
      <c r="O7670">
        <f t="shared" si="952"/>
        <v>2021</v>
      </c>
      <c r="P7670">
        <f t="shared" si="953"/>
        <v>8</v>
      </c>
      <c r="Q7670" t="str">
        <f t="shared" si="954"/>
        <v>août</v>
      </c>
      <c r="R7670" t="str">
        <f t="shared" si="955"/>
        <v>Vermont</v>
      </c>
      <c r="S7670" t="str">
        <f t="shared" si="956"/>
        <v>2021-08</v>
      </c>
      <c r="T7670">
        <f>IF(AND(COUNTIF(Calculs!$Q$2:$Q$12,$O7670)&gt;0,COUNTIF(Calculs!$S$2:$S$12,$E7670)&gt;0,COUNTIF(Calculs!$U$2:$U$12,$H7670)&gt;0),1,0)</f>
        <v>1</v>
      </c>
      <c r="U7670">
        <f t="shared" si="957"/>
        <v>3332</v>
      </c>
      <c r="V7670">
        <f t="shared" si="958"/>
        <v>68</v>
      </c>
      <c r="W7670">
        <f t="shared" si="959"/>
        <v>1566.04</v>
      </c>
    </row>
    <row r="7671" spans="1:23" ht="15.75" customHeight="1" x14ac:dyDescent="0.3">
      <c r="A7671" s="2" t="s">
        <v>60</v>
      </c>
      <c r="B7671" s="2">
        <v>1185732</v>
      </c>
      <c r="C7671" s="3">
        <v>44419</v>
      </c>
      <c r="D7671" s="12" t="str" cm="1">
        <f t="array" ref="D7671">_xlfn.SWITCH(WEEKDAY(C7671,2), 1, "Lundi", 2, "Mardi", 3, "Mercredi", 4, "Jeudi", 5, "Vendredi", 6, "Samedi", 7, "Dimanche", "Erreur")</f>
        <v>Mercredi</v>
      </c>
      <c r="E7671" s="2" t="s">
        <v>14</v>
      </c>
      <c r="F7671" s="2" t="s">
        <v>130</v>
      </c>
      <c r="G7671" s="2" t="s">
        <v>131</v>
      </c>
      <c r="H7671" s="4" t="s">
        <v>21</v>
      </c>
      <c r="I7671" s="5">
        <v>57</v>
      </c>
      <c r="J7671" s="6">
        <v>65</v>
      </c>
      <c r="K7671" s="7">
        <v>3705</v>
      </c>
      <c r="L7671" s="7">
        <v>1815.45</v>
      </c>
      <c r="M7671" s="8">
        <v>0.49</v>
      </c>
      <c r="N7671" s="2" t="s">
        <v>82</v>
      </c>
      <c r="O7671">
        <f t="shared" si="952"/>
        <v>2021</v>
      </c>
      <c r="P7671">
        <f t="shared" si="953"/>
        <v>8</v>
      </c>
      <c r="Q7671" t="str">
        <f t="shared" si="954"/>
        <v>août</v>
      </c>
      <c r="R7671" t="str">
        <f t="shared" si="955"/>
        <v>Vermont</v>
      </c>
      <c r="S7671" t="str">
        <f t="shared" si="956"/>
        <v>2021-08</v>
      </c>
      <c r="T7671">
        <f>IF(AND(COUNTIF(Calculs!$Q$2:$Q$12,$O7671)&gt;0,COUNTIF(Calculs!$S$2:$S$12,$E7671)&gt;0,COUNTIF(Calculs!$U$2:$U$12,$H7671)&gt;0),1,0)</f>
        <v>1</v>
      </c>
      <c r="U7671">
        <f t="shared" si="957"/>
        <v>3705</v>
      </c>
      <c r="V7671">
        <f t="shared" si="958"/>
        <v>65</v>
      </c>
      <c r="W7671">
        <f t="shared" si="959"/>
        <v>1815.45</v>
      </c>
    </row>
    <row r="7672" spans="1:23" ht="15.75" customHeight="1" x14ac:dyDescent="0.3">
      <c r="A7672" s="2" t="s">
        <v>60</v>
      </c>
      <c r="B7672" s="2">
        <v>1185732</v>
      </c>
      <c r="C7672" s="3">
        <v>44419</v>
      </c>
      <c r="D7672" s="12" t="str" cm="1">
        <f t="array" ref="D7672">_xlfn.SWITCH(WEEKDAY(C7672,2), 1, "Lundi", 2, "Mardi", 3, "Mercredi", 4, "Jeudi", 5, "Vendredi", 6, "Samedi", 7, "Dimanche", "Erreur")</f>
        <v>Mercredi</v>
      </c>
      <c r="E7672" s="2" t="s">
        <v>14</v>
      </c>
      <c r="F7672" s="2" t="s">
        <v>130</v>
      </c>
      <c r="G7672" s="2" t="s">
        <v>131</v>
      </c>
      <c r="H7672" s="4" t="s">
        <v>22</v>
      </c>
      <c r="I7672" s="5">
        <v>61</v>
      </c>
      <c r="J7672" s="6">
        <v>104</v>
      </c>
      <c r="K7672" s="7">
        <v>6344</v>
      </c>
      <c r="L7672" s="7">
        <v>3235.44</v>
      </c>
      <c r="M7672" s="8">
        <v>0.51</v>
      </c>
      <c r="N7672" s="2" t="s">
        <v>82</v>
      </c>
      <c r="O7672">
        <f t="shared" si="952"/>
        <v>2021</v>
      </c>
      <c r="P7672">
        <f t="shared" si="953"/>
        <v>8</v>
      </c>
      <c r="Q7672" t="str">
        <f t="shared" si="954"/>
        <v>août</v>
      </c>
      <c r="R7672" t="str">
        <f t="shared" si="955"/>
        <v>Vermont</v>
      </c>
      <c r="S7672" t="str">
        <f t="shared" si="956"/>
        <v>2021-08</v>
      </c>
      <c r="T7672">
        <f>IF(AND(COUNTIF(Calculs!$Q$2:$Q$12,$O7672)&gt;0,COUNTIF(Calculs!$S$2:$S$12,$E7672)&gt;0,COUNTIF(Calculs!$U$2:$U$12,$H7672)&gt;0),1,0)</f>
        <v>1</v>
      </c>
      <c r="U7672">
        <f t="shared" si="957"/>
        <v>6344</v>
      </c>
      <c r="V7672">
        <f t="shared" si="958"/>
        <v>104</v>
      </c>
      <c r="W7672">
        <f t="shared" si="959"/>
        <v>3235.44</v>
      </c>
    </row>
    <row r="7673" spans="1:23" ht="15.75" customHeight="1" x14ac:dyDescent="0.3">
      <c r="A7673" s="2" t="s">
        <v>60</v>
      </c>
      <c r="B7673" s="2">
        <v>1185732</v>
      </c>
      <c r="C7673" s="3">
        <v>44449</v>
      </c>
      <c r="D7673" s="12" t="str" cm="1">
        <f t="array" ref="D7673">_xlfn.SWITCH(WEEKDAY(C7673,2), 1, "Lundi", 2, "Mardi", 3, "Mercredi", 4, "Jeudi", 5, "Vendredi", 6, "Samedi", 7, "Dimanche", "Erreur")</f>
        <v>Vendredi</v>
      </c>
      <c r="E7673" s="2" t="s">
        <v>14</v>
      </c>
      <c r="F7673" s="2" t="s">
        <v>130</v>
      </c>
      <c r="G7673" s="2" t="s">
        <v>131</v>
      </c>
      <c r="H7673" s="4" t="s">
        <v>16</v>
      </c>
      <c r="I7673" s="5">
        <v>56</v>
      </c>
      <c r="J7673" s="6">
        <v>137</v>
      </c>
      <c r="K7673" s="7">
        <v>7672</v>
      </c>
      <c r="L7673" s="7">
        <v>4373.0400000000009</v>
      </c>
      <c r="M7673" s="8">
        <v>0.57000000000000006</v>
      </c>
      <c r="N7673" s="2" t="s">
        <v>82</v>
      </c>
      <c r="O7673">
        <f t="shared" si="952"/>
        <v>2021</v>
      </c>
      <c r="P7673">
        <f t="shared" si="953"/>
        <v>9</v>
      </c>
      <c r="Q7673" t="str">
        <f t="shared" si="954"/>
        <v>sept</v>
      </c>
      <c r="R7673" t="str">
        <f t="shared" si="955"/>
        <v>Vermont</v>
      </c>
      <c r="S7673" t="str">
        <f t="shared" si="956"/>
        <v>2021-09</v>
      </c>
      <c r="T7673">
        <f>IF(AND(COUNTIF(Calculs!$Q$2:$Q$12,$O7673)&gt;0,COUNTIF(Calculs!$S$2:$S$12,$E7673)&gt;0,COUNTIF(Calculs!$U$2:$U$12,$H7673)&gt;0),1,0)</f>
        <v>1</v>
      </c>
      <c r="U7673">
        <f t="shared" si="957"/>
        <v>7672</v>
      </c>
      <c r="V7673">
        <f t="shared" si="958"/>
        <v>137</v>
      </c>
      <c r="W7673">
        <f t="shared" si="959"/>
        <v>4373.0400000000009</v>
      </c>
    </row>
    <row r="7674" spans="1:23" ht="15.75" customHeight="1" x14ac:dyDescent="0.3">
      <c r="A7674" s="2" t="s">
        <v>60</v>
      </c>
      <c r="B7674" s="2">
        <v>1185732</v>
      </c>
      <c r="C7674" s="3">
        <v>44449</v>
      </c>
      <c r="D7674" s="12" t="str" cm="1">
        <f t="array" ref="D7674">_xlfn.SWITCH(WEEKDAY(C7674,2), 1, "Lundi", 2, "Mardi", 3, "Mercredi", 4, "Jeudi", 5, "Vendredi", 6, "Samedi", 7, "Dimanche", "Erreur")</f>
        <v>Vendredi</v>
      </c>
      <c r="E7674" s="2" t="s">
        <v>14</v>
      </c>
      <c r="F7674" s="2" t="s">
        <v>130</v>
      </c>
      <c r="G7674" s="2" t="s">
        <v>131</v>
      </c>
      <c r="H7674" s="4" t="s">
        <v>18</v>
      </c>
      <c r="I7674" s="5">
        <v>50</v>
      </c>
      <c r="J7674" s="6">
        <v>85</v>
      </c>
      <c r="K7674" s="7">
        <v>4250</v>
      </c>
      <c r="L7674" s="7">
        <v>2550</v>
      </c>
      <c r="M7674" s="8">
        <v>0.6</v>
      </c>
      <c r="N7674" s="2" t="s">
        <v>82</v>
      </c>
      <c r="O7674">
        <f t="shared" si="952"/>
        <v>2021</v>
      </c>
      <c r="P7674">
        <f t="shared" si="953"/>
        <v>9</v>
      </c>
      <c r="Q7674" t="str">
        <f t="shared" si="954"/>
        <v>sept</v>
      </c>
      <c r="R7674" t="str">
        <f t="shared" si="955"/>
        <v>Vermont</v>
      </c>
      <c r="S7674" t="str">
        <f t="shared" si="956"/>
        <v>2021-09</v>
      </c>
      <c r="T7674">
        <f>IF(AND(COUNTIF(Calculs!$Q$2:$Q$12,$O7674)&gt;0,COUNTIF(Calculs!$S$2:$S$12,$E7674)&gt;0,COUNTIF(Calculs!$U$2:$U$12,$H7674)&gt;0),1,0)</f>
        <v>1</v>
      </c>
      <c r="U7674">
        <f t="shared" si="957"/>
        <v>4250</v>
      </c>
      <c r="V7674">
        <f t="shared" si="958"/>
        <v>85</v>
      </c>
      <c r="W7674">
        <f t="shared" si="959"/>
        <v>2550</v>
      </c>
    </row>
    <row r="7675" spans="1:23" ht="15.75" customHeight="1" x14ac:dyDescent="0.3">
      <c r="A7675" s="2" t="s">
        <v>60</v>
      </c>
      <c r="B7675" s="2">
        <v>1185732</v>
      </c>
      <c r="C7675" s="3">
        <v>44449</v>
      </c>
      <c r="D7675" s="12" t="str" cm="1">
        <f t="array" ref="D7675">_xlfn.SWITCH(WEEKDAY(C7675,2), 1, "Lundi", 2, "Mardi", 3, "Mercredi", 4, "Jeudi", 5, "Vendredi", 6, "Samedi", 7, "Dimanche", "Erreur")</f>
        <v>Vendredi</v>
      </c>
      <c r="E7675" s="2" t="s">
        <v>14</v>
      </c>
      <c r="F7675" s="2" t="s">
        <v>130</v>
      </c>
      <c r="G7675" s="2" t="s">
        <v>131</v>
      </c>
      <c r="H7675" s="4" t="s">
        <v>19</v>
      </c>
      <c r="I7675" s="5">
        <v>46</v>
      </c>
      <c r="J7675" s="6">
        <v>56</v>
      </c>
      <c r="K7675" s="7">
        <v>2576</v>
      </c>
      <c r="L7675" s="7">
        <v>1288</v>
      </c>
      <c r="M7675" s="8">
        <v>0.5</v>
      </c>
      <c r="N7675" s="2" t="s">
        <v>82</v>
      </c>
      <c r="O7675">
        <f t="shared" si="952"/>
        <v>2021</v>
      </c>
      <c r="P7675">
        <f t="shared" si="953"/>
        <v>9</v>
      </c>
      <c r="Q7675" t="str">
        <f t="shared" si="954"/>
        <v>sept</v>
      </c>
      <c r="R7675" t="str">
        <f t="shared" si="955"/>
        <v>Vermont</v>
      </c>
      <c r="S7675" t="str">
        <f t="shared" si="956"/>
        <v>2021-09</v>
      </c>
      <c r="T7675">
        <f>IF(AND(COUNTIF(Calculs!$Q$2:$Q$12,$O7675)&gt;0,COUNTIF(Calculs!$S$2:$S$12,$E7675)&gt;0,COUNTIF(Calculs!$U$2:$U$12,$H7675)&gt;0),1,0)</f>
        <v>1</v>
      </c>
      <c r="U7675">
        <f t="shared" si="957"/>
        <v>2576</v>
      </c>
      <c r="V7675">
        <f t="shared" si="958"/>
        <v>56</v>
      </c>
      <c r="W7675">
        <f t="shared" si="959"/>
        <v>1288</v>
      </c>
    </row>
    <row r="7676" spans="1:23" ht="15.75" customHeight="1" x14ac:dyDescent="0.3">
      <c r="A7676" s="2" t="s">
        <v>60</v>
      </c>
      <c r="B7676" s="2">
        <v>1185732</v>
      </c>
      <c r="C7676" s="3">
        <v>44449</v>
      </c>
      <c r="D7676" s="12" t="str" cm="1">
        <f t="array" ref="D7676">_xlfn.SWITCH(WEEKDAY(C7676,2), 1, "Lundi", 2, "Mardi", 3, "Mercredi", 4, "Jeudi", 5, "Vendredi", 6, "Samedi", 7, "Dimanche", "Erreur")</f>
        <v>Vendredi</v>
      </c>
      <c r="E7676" s="2" t="s">
        <v>14</v>
      </c>
      <c r="F7676" s="2" t="s">
        <v>130</v>
      </c>
      <c r="G7676" s="2" t="s">
        <v>131</v>
      </c>
      <c r="H7676" s="4" t="s">
        <v>20</v>
      </c>
      <c r="I7676" s="5">
        <v>45</v>
      </c>
      <c r="J7676" s="6">
        <v>52</v>
      </c>
      <c r="K7676" s="7">
        <v>2340</v>
      </c>
      <c r="L7676" s="7">
        <v>1146.5999999999999</v>
      </c>
      <c r="M7676" s="8">
        <v>0.49</v>
      </c>
      <c r="N7676" s="2" t="s">
        <v>82</v>
      </c>
      <c r="O7676">
        <f t="shared" si="952"/>
        <v>2021</v>
      </c>
      <c r="P7676">
        <f t="shared" si="953"/>
        <v>9</v>
      </c>
      <c r="Q7676" t="str">
        <f t="shared" si="954"/>
        <v>sept</v>
      </c>
      <c r="R7676" t="str">
        <f t="shared" si="955"/>
        <v>Vermont</v>
      </c>
      <c r="S7676" t="str">
        <f t="shared" si="956"/>
        <v>2021-09</v>
      </c>
      <c r="T7676">
        <f>IF(AND(COUNTIF(Calculs!$Q$2:$Q$12,$O7676)&gt;0,COUNTIF(Calculs!$S$2:$S$12,$E7676)&gt;0,COUNTIF(Calculs!$U$2:$U$12,$H7676)&gt;0),1,0)</f>
        <v>1</v>
      </c>
      <c r="U7676">
        <f t="shared" si="957"/>
        <v>2340</v>
      </c>
      <c r="V7676">
        <f t="shared" si="958"/>
        <v>52</v>
      </c>
      <c r="W7676">
        <f t="shared" si="959"/>
        <v>1146.5999999999999</v>
      </c>
    </row>
    <row r="7677" spans="1:23" ht="15.75" customHeight="1" x14ac:dyDescent="0.3">
      <c r="A7677" s="2" t="s">
        <v>60</v>
      </c>
      <c r="B7677" s="2">
        <v>1185732</v>
      </c>
      <c r="C7677" s="3">
        <v>44449</v>
      </c>
      <c r="D7677" s="12" t="str" cm="1">
        <f t="array" ref="D7677">_xlfn.SWITCH(WEEKDAY(C7677,2), 1, "Lundi", 2, "Mardi", 3, "Mercredi", 4, "Jeudi", 5, "Vendredi", 6, "Samedi", 7, "Dimanche", "Erreur")</f>
        <v>Vendredi</v>
      </c>
      <c r="E7677" s="2" t="s">
        <v>14</v>
      </c>
      <c r="F7677" s="2" t="s">
        <v>130</v>
      </c>
      <c r="G7677" s="2" t="s">
        <v>131</v>
      </c>
      <c r="H7677" s="4" t="s">
        <v>21</v>
      </c>
      <c r="I7677" s="5">
        <v>58</v>
      </c>
      <c r="J7677" s="6">
        <v>50</v>
      </c>
      <c r="K7677" s="7">
        <v>2900</v>
      </c>
      <c r="L7677" s="7">
        <v>1363</v>
      </c>
      <c r="M7677" s="8">
        <v>0.47</v>
      </c>
      <c r="N7677" s="2" t="s">
        <v>82</v>
      </c>
      <c r="O7677">
        <f t="shared" si="952"/>
        <v>2021</v>
      </c>
      <c r="P7677">
        <f t="shared" si="953"/>
        <v>9</v>
      </c>
      <c r="Q7677" t="str">
        <f t="shared" si="954"/>
        <v>sept</v>
      </c>
      <c r="R7677" t="str">
        <f t="shared" si="955"/>
        <v>Vermont</v>
      </c>
      <c r="S7677" t="str">
        <f t="shared" si="956"/>
        <v>2021-09</v>
      </c>
      <c r="T7677">
        <f>IF(AND(COUNTIF(Calculs!$Q$2:$Q$12,$O7677)&gt;0,COUNTIF(Calculs!$S$2:$S$12,$E7677)&gt;0,COUNTIF(Calculs!$U$2:$U$12,$H7677)&gt;0),1,0)</f>
        <v>1</v>
      </c>
      <c r="U7677">
        <f t="shared" si="957"/>
        <v>2900</v>
      </c>
      <c r="V7677">
        <f t="shared" si="958"/>
        <v>50</v>
      </c>
      <c r="W7677">
        <f t="shared" si="959"/>
        <v>1363</v>
      </c>
    </row>
    <row r="7678" spans="1:23" ht="15.75" customHeight="1" x14ac:dyDescent="0.3">
      <c r="A7678" s="2" t="s">
        <v>60</v>
      </c>
      <c r="B7678" s="2">
        <v>1185732</v>
      </c>
      <c r="C7678" s="3">
        <v>44449</v>
      </c>
      <c r="D7678" s="12" t="str" cm="1">
        <f t="array" ref="D7678">_xlfn.SWITCH(WEEKDAY(C7678,2), 1, "Lundi", 2, "Mardi", 3, "Mercredi", 4, "Jeudi", 5, "Vendredi", 6, "Samedi", 7, "Dimanche", "Erreur")</f>
        <v>Vendredi</v>
      </c>
      <c r="E7678" s="2" t="s">
        <v>14</v>
      </c>
      <c r="F7678" s="2" t="s">
        <v>130</v>
      </c>
      <c r="G7678" s="2" t="s">
        <v>131</v>
      </c>
      <c r="H7678" s="4" t="s">
        <v>22</v>
      </c>
      <c r="I7678" s="5">
        <v>59</v>
      </c>
      <c r="J7678" s="6">
        <v>78</v>
      </c>
      <c r="K7678" s="7">
        <v>4602</v>
      </c>
      <c r="L7678" s="7">
        <v>2531.1</v>
      </c>
      <c r="M7678" s="8">
        <v>0.54999999999999993</v>
      </c>
      <c r="N7678" s="2" t="s">
        <v>82</v>
      </c>
      <c r="O7678">
        <f t="shared" si="952"/>
        <v>2021</v>
      </c>
      <c r="P7678">
        <f t="shared" si="953"/>
        <v>9</v>
      </c>
      <c r="Q7678" t="str">
        <f t="shared" si="954"/>
        <v>sept</v>
      </c>
      <c r="R7678" t="str">
        <f t="shared" si="955"/>
        <v>Vermont</v>
      </c>
      <c r="S7678" t="str">
        <f t="shared" si="956"/>
        <v>2021-09</v>
      </c>
      <c r="T7678">
        <f>IF(AND(COUNTIF(Calculs!$Q$2:$Q$12,$O7678)&gt;0,COUNTIF(Calculs!$S$2:$S$12,$E7678)&gt;0,COUNTIF(Calculs!$U$2:$U$12,$H7678)&gt;0),1,0)</f>
        <v>1</v>
      </c>
      <c r="U7678">
        <f t="shared" si="957"/>
        <v>4602</v>
      </c>
      <c r="V7678">
        <f t="shared" si="958"/>
        <v>78</v>
      </c>
      <c r="W7678">
        <f t="shared" si="959"/>
        <v>2531.1</v>
      </c>
    </row>
    <row r="7679" spans="1:23" ht="15.75" customHeight="1" x14ac:dyDescent="0.3">
      <c r="A7679" s="2" t="s">
        <v>60</v>
      </c>
      <c r="B7679" s="2">
        <v>1185732</v>
      </c>
      <c r="C7679" s="3">
        <v>44481</v>
      </c>
      <c r="D7679" s="12" t="str" cm="1">
        <f t="array" ref="D7679">_xlfn.SWITCH(WEEKDAY(C7679,2), 1, "Lundi", 2, "Mardi", 3, "Mercredi", 4, "Jeudi", 5, "Vendredi", 6, "Samedi", 7, "Dimanche", "Erreur")</f>
        <v>Mardi</v>
      </c>
      <c r="E7679" s="2" t="s">
        <v>14</v>
      </c>
      <c r="F7679" s="2" t="s">
        <v>130</v>
      </c>
      <c r="G7679" s="2" t="s">
        <v>131</v>
      </c>
      <c r="H7679" s="4" t="s">
        <v>16</v>
      </c>
      <c r="I7679" s="5">
        <v>62</v>
      </c>
      <c r="J7679" s="6">
        <v>133</v>
      </c>
      <c r="K7679" s="7">
        <v>8246</v>
      </c>
      <c r="L7679" s="7">
        <v>4947.5999999999995</v>
      </c>
      <c r="M7679" s="8">
        <v>0.6</v>
      </c>
      <c r="N7679" s="2" t="s">
        <v>82</v>
      </c>
      <c r="O7679">
        <f t="shared" si="952"/>
        <v>2021</v>
      </c>
      <c r="P7679">
        <f t="shared" si="953"/>
        <v>10</v>
      </c>
      <c r="Q7679" t="str">
        <f t="shared" si="954"/>
        <v>oct</v>
      </c>
      <c r="R7679" t="str">
        <f t="shared" si="955"/>
        <v>Vermont</v>
      </c>
      <c r="S7679" t="str">
        <f t="shared" si="956"/>
        <v>2021-10</v>
      </c>
      <c r="T7679">
        <f>IF(AND(COUNTIF(Calculs!$Q$2:$Q$12,$O7679)&gt;0,COUNTIF(Calculs!$S$2:$S$12,$E7679)&gt;0,COUNTIF(Calculs!$U$2:$U$12,$H7679)&gt;0),1,0)</f>
        <v>1</v>
      </c>
      <c r="U7679">
        <f t="shared" si="957"/>
        <v>8246</v>
      </c>
      <c r="V7679">
        <f t="shared" si="958"/>
        <v>133</v>
      </c>
      <c r="W7679">
        <f t="shared" si="959"/>
        <v>4947.5999999999995</v>
      </c>
    </row>
    <row r="7680" spans="1:23" ht="15.75" customHeight="1" x14ac:dyDescent="0.3">
      <c r="A7680" s="2" t="s">
        <v>60</v>
      </c>
      <c r="B7680" s="2">
        <v>1185732</v>
      </c>
      <c r="C7680" s="3">
        <v>44481</v>
      </c>
      <c r="D7680" s="12" t="str" cm="1">
        <f t="array" ref="D7680">_xlfn.SWITCH(WEEKDAY(C7680,2), 1, "Lundi", 2, "Mardi", 3, "Mercredi", 4, "Jeudi", 5, "Vendredi", 6, "Samedi", 7, "Dimanche", "Erreur")</f>
        <v>Mardi</v>
      </c>
      <c r="E7680" s="2" t="s">
        <v>14</v>
      </c>
      <c r="F7680" s="2" t="s">
        <v>130</v>
      </c>
      <c r="G7680" s="2" t="s">
        <v>131</v>
      </c>
      <c r="H7680" s="4" t="s">
        <v>18</v>
      </c>
      <c r="I7680" s="5">
        <v>54</v>
      </c>
      <c r="J7680" s="6">
        <v>75</v>
      </c>
      <c r="K7680" s="7">
        <v>4050</v>
      </c>
      <c r="L7680" s="7">
        <v>2389.5000000000005</v>
      </c>
      <c r="M7680" s="8">
        <v>0.59000000000000008</v>
      </c>
      <c r="N7680" s="2" t="s">
        <v>82</v>
      </c>
      <c r="O7680">
        <f t="shared" si="952"/>
        <v>2021</v>
      </c>
      <c r="P7680">
        <f t="shared" si="953"/>
        <v>10</v>
      </c>
      <c r="Q7680" t="str">
        <f t="shared" si="954"/>
        <v>oct</v>
      </c>
      <c r="R7680" t="str">
        <f t="shared" si="955"/>
        <v>Vermont</v>
      </c>
      <c r="S7680" t="str">
        <f t="shared" si="956"/>
        <v>2021-10</v>
      </c>
      <c r="T7680">
        <f>IF(AND(COUNTIF(Calculs!$Q$2:$Q$12,$O7680)&gt;0,COUNTIF(Calculs!$S$2:$S$12,$E7680)&gt;0,COUNTIF(Calculs!$U$2:$U$12,$H7680)&gt;0),1,0)</f>
        <v>1</v>
      </c>
      <c r="U7680">
        <f t="shared" si="957"/>
        <v>4050</v>
      </c>
      <c r="V7680">
        <f t="shared" si="958"/>
        <v>75</v>
      </c>
      <c r="W7680">
        <f t="shared" si="959"/>
        <v>2389.5000000000005</v>
      </c>
    </row>
    <row r="7681" spans="1:23" ht="15.75" customHeight="1" x14ac:dyDescent="0.3">
      <c r="A7681" s="2" t="s">
        <v>60</v>
      </c>
      <c r="B7681" s="2">
        <v>1185732</v>
      </c>
      <c r="C7681" s="3">
        <v>44481</v>
      </c>
      <c r="D7681" s="12" t="str" cm="1">
        <f t="array" ref="D7681">_xlfn.SWITCH(WEEKDAY(C7681,2), 1, "Lundi", 2, "Mardi", 3, "Mercredi", 4, "Jeudi", 5, "Vendredi", 6, "Samedi", 7, "Dimanche", "Erreur")</f>
        <v>Mardi</v>
      </c>
      <c r="E7681" s="2" t="s">
        <v>14</v>
      </c>
      <c r="F7681" s="2" t="s">
        <v>130</v>
      </c>
      <c r="G7681" s="2" t="s">
        <v>131</v>
      </c>
      <c r="H7681" s="4" t="s">
        <v>19</v>
      </c>
      <c r="I7681" s="5">
        <v>59</v>
      </c>
      <c r="J7681" s="6">
        <v>54</v>
      </c>
      <c r="K7681" s="7">
        <v>3186</v>
      </c>
      <c r="L7681" s="7">
        <v>1593</v>
      </c>
      <c r="M7681" s="8">
        <v>0.5</v>
      </c>
      <c r="N7681" s="2" t="s">
        <v>82</v>
      </c>
      <c r="O7681">
        <f t="shared" si="952"/>
        <v>2021</v>
      </c>
      <c r="P7681">
        <f t="shared" si="953"/>
        <v>10</v>
      </c>
      <c r="Q7681" t="str">
        <f t="shared" si="954"/>
        <v>oct</v>
      </c>
      <c r="R7681" t="str">
        <f t="shared" si="955"/>
        <v>Vermont</v>
      </c>
      <c r="S7681" t="str">
        <f t="shared" si="956"/>
        <v>2021-10</v>
      </c>
      <c r="T7681">
        <f>IF(AND(COUNTIF(Calculs!$Q$2:$Q$12,$O7681)&gt;0,COUNTIF(Calculs!$S$2:$S$12,$E7681)&gt;0,COUNTIF(Calculs!$U$2:$U$12,$H7681)&gt;0),1,0)</f>
        <v>1</v>
      </c>
      <c r="U7681">
        <f t="shared" si="957"/>
        <v>3186</v>
      </c>
      <c r="V7681">
        <f t="shared" si="958"/>
        <v>54</v>
      </c>
      <c r="W7681">
        <f t="shared" si="959"/>
        <v>1593</v>
      </c>
    </row>
    <row r="7682" spans="1:23" ht="15.75" customHeight="1" x14ac:dyDescent="0.3">
      <c r="A7682" s="2" t="s">
        <v>60</v>
      </c>
      <c r="B7682" s="2">
        <v>1185732</v>
      </c>
      <c r="C7682" s="3">
        <v>44481</v>
      </c>
      <c r="D7682" s="12" t="str" cm="1">
        <f t="array" ref="D7682">_xlfn.SWITCH(WEEKDAY(C7682,2), 1, "Lundi", 2, "Mardi", 3, "Mercredi", 4, "Jeudi", 5, "Vendredi", 6, "Samedi", 7, "Dimanche", "Erreur")</f>
        <v>Mardi</v>
      </c>
      <c r="E7682" s="2" t="s">
        <v>14</v>
      </c>
      <c r="F7682" s="2" t="s">
        <v>130</v>
      </c>
      <c r="G7682" s="2" t="s">
        <v>131</v>
      </c>
      <c r="H7682" s="4" t="s">
        <v>20</v>
      </c>
      <c r="I7682" s="5">
        <v>55</v>
      </c>
      <c r="J7682" s="6">
        <v>46</v>
      </c>
      <c r="K7682" s="7">
        <v>2530</v>
      </c>
      <c r="L7682" s="7">
        <v>1214.3999999999999</v>
      </c>
      <c r="M7682" s="8">
        <v>0.48</v>
      </c>
      <c r="N7682" s="2" t="s">
        <v>82</v>
      </c>
      <c r="O7682">
        <f t="shared" si="952"/>
        <v>2021</v>
      </c>
      <c r="P7682">
        <f t="shared" si="953"/>
        <v>10</v>
      </c>
      <c r="Q7682" t="str">
        <f t="shared" si="954"/>
        <v>oct</v>
      </c>
      <c r="R7682" t="str">
        <f t="shared" si="955"/>
        <v>Vermont</v>
      </c>
      <c r="S7682" t="str">
        <f t="shared" si="956"/>
        <v>2021-10</v>
      </c>
      <c r="T7682">
        <f>IF(AND(COUNTIF(Calculs!$Q$2:$Q$12,$O7682)&gt;0,COUNTIF(Calculs!$S$2:$S$12,$E7682)&gt;0,COUNTIF(Calculs!$U$2:$U$12,$H7682)&gt;0),1,0)</f>
        <v>1</v>
      </c>
      <c r="U7682">
        <f t="shared" si="957"/>
        <v>2530</v>
      </c>
      <c r="V7682">
        <f t="shared" si="958"/>
        <v>46</v>
      </c>
      <c r="W7682">
        <f t="shared" si="959"/>
        <v>1214.3999999999999</v>
      </c>
    </row>
    <row r="7683" spans="1:23" ht="15.75" customHeight="1" x14ac:dyDescent="0.3">
      <c r="A7683" s="2" t="s">
        <v>60</v>
      </c>
      <c r="B7683" s="2">
        <v>1185732</v>
      </c>
      <c r="C7683" s="3">
        <v>44481</v>
      </c>
      <c r="D7683" s="12" t="str" cm="1">
        <f t="array" ref="D7683">_xlfn.SWITCH(WEEKDAY(C7683,2), 1, "Lundi", 2, "Mardi", 3, "Mercredi", 4, "Jeudi", 5, "Vendredi", 6, "Samedi", 7, "Dimanche", "Erreur")</f>
        <v>Mardi</v>
      </c>
      <c r="E7683" s="2" t="s">
        <v>14</v>
      </c>
      <c r="F7683" s="2" t="s">
        <v>130</v>
      </c>
      <c r="G7683" s="2" t="s">
        <v>131</v>
      </c>
      <c r="H7683" s="4" t="s">
        <v>21</v>
      </c>
      <c r="I7683" s="5">
        <v>66</v>
      </c>
      <c r="J7683" s="6">
        <v>51</v>
      </c>
      <c r="K7683" s="7">
        <v>3366</v>
      </c>
      <c r="L7683" s="7">
        <v>1615.6799999999998</v>
      </c>
      <c r="M7683" s="8">
        <v>0.48</v>
      </c>
      <c r="N7683" s="2" t="s">
        <v>82</v>
      </c>
      <c r="O7683">
        <f t="shared" ref="O7683:O7746" si="960">YEAR($C7683)</f>
        <v>2021</v>
      </c>
      <c r="P7683">
        <f t="shared" ref="P7683:P7746" si="961">MONTH($C7683)</f>
        <v>10</v>
      </c>
      <c r="Q7683" t="str">
        <f t="shared" ref="Q7683:Q7746" si="962">TEXT($C7683,"mmm")</f>
        <v>oct</v>
      </c>
      <c r="R7683" t="str">
        <f t="shared" ref="R7683:R7746" si="963">SUBSTITUTE(SUBSTITUTE($F7683,"Sud ","South "),"Ouest ","West ")</f>
        <v>Vermont</v>
      </c>
      <c r="S7683" t="str">
        <f t="shared" ref="S7683:S7746" si="964">TEXT($C7683,"aaaa-mm")</f>
        <v>2021-10</v>
      </c>
      <c r="T7683">
        <f>IF(AND(COUNTIF(Calculs!$Q$2:$Q$12,$O7683)&gt;0,COUNTIF(Calculs!$S$2:$S$12,$E7683)&gt;0,COUNTIF(Calculs!$U$2:$U$12,$H7683)&gt;0),1,0)</f>
        <v>1</v>
      </c>
      <c r="U7683">
        <f t="shared" ref="U7683:U7746" si="965">$K7683*$T7683</f>
        <v>3366</v>
      </c>
      <c r="V7683">
        <f t="shared" ref="V7683:V7746" si="966">$J7683*$T7683</f>
        <v>51</v>
      </c>
      <c r="W7683">
        <f t="shared" ref="W7683:W7746" si="967">$L7683*$T7683</f>
        <v>1615.6799999999998</v>
      </c>
    </row>
    <row r="7684" spans="1:23" ht="15.75" customHeight="1" x14ac:dyDescent="0.3">
      <c r="A7684" s="2" t="s">
        <v>29</v>
      </c>
      <c r="B7684" s="2">
        <v>1185732</v>
      </c>
      <c r="C7684" s="3">
        <v>44481</v>
      </c>
      <c r="D7684" s="12" t="str" cm="1">
        <f t="array" ref="D7684">_xlfn.SWITCH(WEEKDAY(C7684,2), 1, "Lundi", 2, "Mardi", 3, "Mercredi", 4, "Jeudi", 5, "Vendredi", 6, "Samedi", 7, "Dimanche", "Erreur")</f>
        <v>Mardi</v>
      </c>
      <c r="E7684" s="2" t="s">
        <v>14</v>
      </c>
      <c r="F7684" s="2" t="s">
        <v>130</v>
      </c>
      <c r="G7684" s="2" t="s">
        <v>131</v>
      </c>
      <c r="H7684" s="4" t="s">
        <v>22</v>
      </c>
      <c r="I7684" s="5">
        <v>71</v>
      </c>
      <c r="J7684" s="6">
        <v>81</v>
      </c>
      <c r="K7684" s="7">
        <v>5751</v>
      </c>
      <c r="L7684" s="7">
        <v>3048.03</v>
      </c>
      <c r="M7684" s="8">
        <v>0.53</v>
      </c>
      <c r="N7684" s="2" t="s">
        <v>82</v>
      </c>
      <c r="O7684">
        <f t="shared" si="960"/>
        <v>2021</v>
      </c>
      <c r="P7684">
        <f t="shared" si="961"/>
        <v>10</v>
      </c>
      <c r="Q7684" t="str">
        <f t="shared" si="962"/>
        <v>oct</v>
      </c>
      <c r="R7684" t="str">
        <f t="shared" si="963"/>
        <v>Vermont</v>
      </c>
      <c r="S7684" t="str">
        <f t="shared" si="964"/>
        <v>2021-10</v>
      </c>
      <c r="T7684">
        <f>IF(AND(COUNTIF(Calculs!$Q$2:$Q$12,$O7684)&gt;0,COUNTIF(Calculs!$S$2:$S$12,$E7684)&gt;0,COUNTIF(Calculs!$U$2:$U$12,$H7684)&gt;0),1,0)</f>
        <v>1</v>
      </c>
      <c r="U7684">
        <f t="shared" si="965"/>
        <v>5751</v>
      </c>
      <c r="V7684">
        <f t="shared" si="966"/>
        <v>81</v>
      </c>
      <c r="W7684">
        <f t="shared" si="967"/>
        <v>3048.03</v>
      </c>
    </row>
    <row r="7685" spans="1:23" ht="15.75" customHeight="1" x14ac:dyDescent="0.3">
      <c r="A7685" s="2" t="s">
        <v>29</v>
      </c>
      <c r="B7685" s="2">
        <v>1185732</v>
      </c>
      <c r="C7685" s="3">
        <v>44511</v>
      </c>
      <c r="D7685" s="12" t="str" cm="1">
        <f t="array" ref="D7685">_xlfn.SWITCH(WEEKDAY(C7685,2), 1, "Lundi", 2, "Mardi", 3, "Mercredi", 4, "Jeudi", 5, "Vendredi", 6, "Samedi", 7, "Dimanche", "Erreur")</f>
        <v>Jeudi</v>
      </c>
      <c r="E7685" s="2" t="s">
        <v>14</v>
      </c>
      <c r="F7685" s="2" t="s">
        <v>130</v>
      </c>
      <c r="G7685" s="2" t="s">
        <v>131</v>
      </c>
      <c r="H7685" s="4" t="s">
        <v>16</v>
      </c>
      <c r="I7685" s="5">
        <v>64</v>
      </c>
      <c r="J7685" s="6">
        <v>126</v>
      </c>
      <c r="K7685" s="7">
        <v>8064</v>
      </c>
      <c r="L7685" s="7">
        <v>4838.3999999999996</v>
      </c>
      <c r="M7685" s="8">
        <v>0.6</v>
      </c>
      <c r="N7685" s="2" t="s">
        <v>82</v>
      </c>
      <c r="O7685">
        <f t="shared" si="960"/>
        <v>2021</v>
      </c>
      <c r="P7685">
        <f t="shared" si="961"/>
        <v>11</v>
      </c>
      <c r="Q7685" t="str">
        <f t="shared" si="962"/>
        <v>nov</v>
      </c>
      <c r="R7685" t="str">
        <f t="shared" si="963"/>
        <v>Vermont</v>
      </c>
      <c r="S7685" t="str">
        <f t="shared" si="964"/>
        <v>2021-11</v>
      </c>
      <c r="T7685">
        <f>IF(AND(COUNTIF(Calculs!$Q$2:$Q$12,$O7685)&gt;0,COUNTIF(Calculs!$S$2:$S$12,$E7685)&gt;0,COUNTIF(Calculs!$U$2:$U$12,$H7685)&gt;0),1,0)</f>
        <v>1</v>
      </c>
      <c r="U7685">
        <f t="shared" si="965"/>
        <v>8064</v>
      </c>
      <c r="V7685">
        <f t="shared" si="966"/>
        <v>126</v>
      </c>
      <c r="W7685">
        <f t="shared" si="967"/>
        <v>4838.3999999999996</v>
      </c>
    </row>
    <row r="7686" spans="1:23" ht="15.75" customHeight="1" x14ac:dyDescent="0.3">
      <c r="A7686" s="2" t="s">
        <v>29</v>
      </c>
      <c r="B7686" s="2">
        <v>1185732</v>
      </c>
      <c r="C7686" s="3">
        <v>44511</v>
      </c>
      <c r="D7686" s="12" t="str" cm="1">
        <f t="array" ref="D7686">_xlfn.SWITCH(WEEKDAY(C7686,2), 1, "Lundi", 2, "Mardi", 3, "Mercredi", 4, "Jeudi", 5, "Vendredi", 6, "Samedi", 7, "Dimanche", "Erreur")</f>
        <v>Jeudi</v>
      </c>
      <c r="E7686" s="2" t="s">
        <v>14</v>
      </c>
      <c r="F7686" s="2" t="s">
        <v>130</v>
      </c>
      <c r="G7686" s="2" t="s">
        <v>131</v>
      </c>
      <c r="H7686" s="4" t="s">
        <v>18</v>
      </c>
      <c r="I7686" s="5">
        <v>55</v>
      </c>
      <c r="J7686" s="6">
        <v>81</v>
      </c>
      <c r="K7686" s="7">
        <v>4455</v>
      </c>
      <c r="L7686" s="7">
        <v>2583.9</v>
      </c>
      <c r="M7686" s="8">
        <v>0.58000000000000007</v>
      </c>
      <c r="N7686" s="2" t="s">
        <v>82</v>
      </c>
      <c r="O7686">
        <f t="shared" si="960"/>
        <v>2021</v>
      </c>
      <c r="P7686">
        <f t="shared" si="961"/>
        <v>11</v>
      </c>
      <c r="Q7686" t="str">
        <f t="shared" si="962"/>
        <v>nov</v>
      </c>
      <c r="R7686" t="str">
        <f t="shared" si="963"/>
        <v>Vermont</v>
      </c>
      <c r="S7686" t="str">
        <f t="shared" si="964"/>
        <v>2021-11</v>
      </c>
      <c r="T7686">
        <f>IF(AND(COUNTIF(Calculs!$Q$2:$Q$12,$O7686)&gt;0,COUNTIF(Calculs!$S$2:$S$12,$E7686)&gt;0,COUNTIF(Calculs!$U$2:$U$12,$H7686)&gt;0),1,0)</f>
        <v>1</v>
      </c>
      <c r="U7686">
        <f t="shared" si="965"/>
        <v>4455</v>
      </c>
      <c r="V7686">
        <f t="shared" si="966"/>
        <v>81</v>
      </c>
      <c r="W7686">
        <f t="shared" si="967"/>
        <v>2583.9</v>
      </c>
    </row>
    <row r="7687" spans="1:23" ht="15.75" customHeight="1" x14ac:dyDescent="0.3">
      <c r="A7687" s="2" t="s">
        <v>29</v>
      </c>
      <c r="B7687" s="2">
        <v>1185732</v>
      </c>
      <c r="C7687" s="3">
        <v>44511</v>
      </c>
      <c r="D7687" s="12" t="str" cm="1">
        <f t="array" ref="D7687">_xlfn.SWITCH(WEEKDAY(C7687,2), 1, "Lundi", 2, "Mardi", 3, "Mercredi", 4, "Jeudi", 5, "Vendredi", 6, "Samedi", 7, "Dimanche", "Erreur")</f>
        <v>Jeudi</v>
      </c>
      <c r="E7687" s="2" t="s">
        <v>14</v>
      </c>
      <c r="F7687" s="2" t="s">
        <v>130</v>
      </c>
      <c r="G7687" s="2" t="s">
        <v>131</v>
      </c>
      <c r="H7687" s="4" t="s">
        <v>19</v>
      </c>
      <c r="I7687" s="5">
        <v>57</v>
      </c>
      <c r="J7687" s="6">
        <v>96</v>
      </c>
      <c r="K7687" s="7">
        <v>5472</v>
      </c>
      <c r="L7687" s="7">
        <v>2626.56</v>
      </c>
      <c r="M7687" s="8">
        <v>0.48</v>
      </c>
      <c r="N7687" s="2" t="s">
        <v>82</v>
      </c>
      <c r="O7687">
        <f t="shared" si="960"/>
        <v>2021</v>
      </c>
      <c r="P7687">
        <f t="shared" si="961"/>
        <v>11</v>
      </c>
      <c r="Q7687" t="str">
        <f t="shared" si="962"/>
        <v>nov</v>
      </c>
      <c r="R7687" t="str">
        <f t="shared" si="963"/>
        <v>Vermont</v>
      </c>
      <c r="S7687" t="str">
        <f t="shared" si="964"/>
        <v>2021-11</v>
      </c>
      <c r="T7687">
        <f>IF(AND(COUNTIF(Calculs!$Q$2:$Q$12,$O7687)&gt;0,COUNTIF(Calculs!$S$2:$S$12,$E7687)&gt;0,COUNTIF(Calculs!$U$2:$U$12,$H7687)&gt;0),1,0)</f>
        <v>1</v>
      </c>
      <c r="U7687">
        <f t="shared" si="965"/>
        <v>5472</v>
      </c>
      <c r="V7687">
        <f t="shared" si="966"/>
        <v>96</v>
      </c>
      <c r="W7687">
        <f t="shared" si="967"/>
        <v>2626.56</v>
      </c>
    </row>
    <row r="7688" spans="1:23" ht="15.75" customHeight="1" x14ac:dyDescent="0.3">
      <c r="A7688" s="2" t="s">
        <v>60</v>
      </c>
      <c r="B7688" s="2">
        <v>1185732</v>
      </c>
      <c r="C7688" s="3">
        <v>44511</v>
      </c>
      <c r="D7688" s="12" t="str" cm="1">
        <f t="array" ref="D7688">_xlfn.SWITCH(WEEKDAY(C7688,2), 1, "Lundi", 2, "Mardi", 3, "Mercredi", 4, "Jeudi", 5, "Vendredi", 6, "Samedi", 7, "Dimanche", "Erreur")</f>
        <v>Jeudi</v>
      </c>
      <c r="E7688" s="2" t="s">
        <v>14</v>
      </c>
      <c r="F7688" s="2" t="s">
        <v>130</v>
      </c>
      <c r="G7688" s="2" t="s">
        <v>131</v>
      </c>
      <c r="H7688" s="4" t="s">
        <v>20</v>
      </c>
      <c r="I7688" s="5">
        <v>55</v>
      </c>
      <c r="J7688" s="6">
        <v>75</v>
      </c>
      <c r="K7688" s="7">
        <v>4125</v>
      </c>
      <c r="L7688" s="7">
        <v>2062.5</v>
      </c>
      <c r="M7688" s="8">
        <v>0.5</v>
      </c>
      <c r="N7688" s="2" t="s">
        <v>82</v>
      </c>
      <c r="O7688">
        <f t="shared" si="960"/>
        <v>2021</v>
      </c>
      <c r="P7688">
        <f t="shared" si="961"/>
        <v>11</v>
      </c>
      <c r="Q7688" t="str">
        <f t="shared" si="962"/>
        <v>nov</v>
      </c>
      <c r="R7688" t="str">
        <f t="shared" si="963"/>
        <v>Vermont</v>
      </c>
      <c r="S7688" t="str">
        <f t="shared" si="964"/>
        <v>2021-11</v>
      </c>
      <c r="T7688">
        <f>IF(AND(COUNTIF(Calculs!$Q$2:$Q$12,$O7688)&gt;0,COUNTIF(Calculs!$S$2:$S$12,$E7688)&gt;0,COUNTIF(Calculs!$U$2:$U$12,$H7688)&gt;0),1,0)</f>
        <v>1</v>
      </c>
      <c r="U7688">
        <f t="shared" si="965"/>
        <v>4125</v>
      </c>
      <c r="V7688">
        <f t="shared" si="966"/>
        <v>75</v>
      </c>
      <c r="W7688">
        <f t="shared" si="967"/>
        <v>2062.5</v>
      </c>
    </row>
    <row r="7689" spans="1:23" ht="15.75" customHeight="1" x14ac:dyDescent="0.3">
      <c r="A7689" s="2" t="s">
        <v>60</v>
      </c>
      <c r="B7689" s="2">
        <v>1185732</v>
      </c>
      <c r="C7689" s="3">
        <v>44511</v>
      </c>
      <c r="D7689" s="12" t="str" cm="1">
        <f t="array" ref="D7689">_xlfn.SWITCH(WEEKDAY(C7689,2), 1, "Lundi", 2, "Mardi", 3, "Mercredi", 4, "Jeudi", 5, "Vendredi", 6, "Samedi", 7, "Dimanche", "Erreur")</f>
        <v>Jeudi</v>
      </c>
      <c r="E7689" s="2" t="s">
        <v>14</v>
      </c>
      <c r="F7689" s="2" t="s">
        <v>130</v>
      </c>
      <c r="G7689" s="2" t="s">
        <v>131</v>
      </c>
      <c r="H7689" s="4" t="s">
        <v>21</v>
      </c>
      <c r="I7689" s="5">
        <v>67</v>
      </c>
      <c r="J7689" s="6">
        <v>80</v>
      </c>
      <c r="K7689" s="7">
        <v>5360</v>
      </c>
      <c r="L7689" s="7">
        <v>2680</v>
      </c>
      <c r="M7689" s="8">
        <v>0.5</v>
      </c>
      <c r="N7689" s="2" t="s">
        <v>82</v>
      </c>
      <c r="O7689">
        <f t="shared" si="960"/>
        <v>2021</v>
      </c>
      <c r="P7689">
        <f t="shared" si="961"/>
        <v>11</v>
      </c>
      <c r="Q7689" t="str">
        <f t="shared" si="962"/>
        <v>nov</v>
      </c>
      <c r="R7689" t="str">
        <f t="shared" si="963"/>
        <v>Vermont</v>
      </c>
      <c r="S7689" t="str">
        <f t="shared" si="964"/>
        <v>2021-11</v>
      </c>
      <c r="T7689">
        <f>IF(AND(COUNTIF(Calculs!$Q$2:$Q$12,$O7689)&gt;0,COUNTIF(Calculs!$S$2:$S$12,$E7689)&gt;0,COUNTIF(Calculs!$U$2:$U$12,$H7689)&gt;0),1,0)</f>
        <v>1</v>
      </c>
      <c r="U7689">
        <f t="shared" si="965"/>
        <v>5360</v>
      </c>
      <c r="V7689">
        <f t="shared" si="966"/>
        <v>80</v>
      </c>
      <c r="W7689">
        <f t="shared" si="967"/>
        <v>2680</v>
      </c>
    </row>
    <row r="7690" spans="1:23" ht="15.75" customHeight="1" x14ac:dyDescent="0.3">
      <c r="A7690" s="2" t="s">
        <v>60</v>
      </c>
      <c r="B7690" s="2">
        <v>1185732</v>
      </c>
      <c r="C7690" s="3">
        <v>44511</v>
      </c>
      <c r="D7690" s="12" t="str" cm="1">
        <f t="array" ref="D7690">_xlfn.SWITCH(WEEKDAY(C7690,2), 1, "Lundi", 2, "Mardi", 3, "Mercredi", 4, "Jeudi", 5, "Vendredi", 6, "Samedi", 7, "Dimanche", "Erreur")</f>
        <v>Jeudi</v>
      </c>
      <c r="E7690" s="2" t="s">
        <v>14</v>
      </c>
      <c r="F7690" s="2" t="s">
        <v>130</v>
      </c>
      <c r="G7690" s="2" t="s">
        <v>131</v>
      </c>
      <c r="H7690" s="4" t="s">
        <v>22</v>
      </c>
      <c r="I7690" s="5">
        <v>70</v>
      </c>
      <c r="J7690" s="6">
        <v>94</v>
      </c>
      <c r="K7690" s="7">
        <v>6580</v>
      </c>
      <c r="L7690" s="7">
        <v>3487.4</v>
      </c>
      <c r="M7690" s="8">
        <v>0.53</v>
      </c>
      <c r="N7690" s="2" t="s">
        <v>82</v>
      </c>
      <c r="O7690">
        <f t="shared" si="960"/>
        <v>2021</v>
      </c>
      <c r="P7690">
        <f t="shared" si="961"/>
        <v>11</v>
      </c>
      <c r="Q7690" t="str">
        <f t="shared" si="962"/>
        <v>nov</v>
      </c>
      <c r="R7690" t="str">
        <f t="shared" si="963"/>
        <v>Vermont</v>
      </c>
      <c r="S7690" t="str">
        <f t="shared" si="964"/>
        <v>2021-11</v>
      </c>
      <c r="T7690">
        <f>IF(AND(COUNTIF(Calculs!$Q$2:$Q$12,$O7690)&gt;0,COUNTIF(Calculs!$S$2:$S$12,$E7690)&gt;0,COUNTIF(Calculs!$U$2:$U$12,$H7690)&gt;0),1,0)</f>
        <v>1</v>
      </c>
      <c r="U7690">
        <f t="shared" si="965"/>
        <v>6580</v>
      </c>
      <c r="V7690">
        <f t="shared" si="966"/>
        <v>94</v>
      </c>
      <c r="W7690">
        <f t="shared" si="967"/>
        <v>3487.4</v>
      </c>
    </row>
    <row r="7691" spans="1:23" ht="15.75" customHeight="1" x14ac:dyDescent="0.3">
      <c r="A7691" s="2" t="s">
        <v>60</v>
      </c>
      <c r="B7691" s="2">
        <v>1185732</v>
      </c>
      <c r="C7691" s="3">
        <v>44540</v>
      </c>
      <c r="D7691" s="12" t="str" cm="1">
        <f t="array" ref="D7691">_xlfn.SWITCH(WEEKDAY(C7691,2), 1, "Lundi", 2, "Mardi", 3, "Mercredi", 4, "Jeudi", 5, "Vendredi", 6, "Samedi", 7, "Dimanche", "Erreur")</f>
        <v>Vendredi</v>
      </c>
      <c r="E7691" s="2" t="s">
        <v>14</v>
      </c>
      <c r="F7691" s="2" t="s">
        <v>130</v>
      </c>
      <c r="G7691" s="2" t="s">
        <v>131</v>
      </c>
      <c r="H7691" s="4" t="s">
        <v>16</v>
      </c>
      <c r="I7691" s="5">
        <v>64</v>
      </c>
      <c r="J7691" s="6">
        <v>168</v>
      </c>
      <c r="K7691" s="7">
        <v>10752</v>
      </c>
      <c r="L7691" s="7">
        <v>6451.2</v>
      </c>
      <c r="M7691" s="8">
        <v>0.6</v>
      </c>
      <c r="N7691" s="2" t="s">
        <v>82</v>
      </c>
      <c r="O7691">
        <f t="shared" si="960"/>
        <v>2021</v>
      </c>
      <c r="P7691">
        <f t="shared" si="961"/>
        <v>12</v>
      </c>
      <c r="Q7691" t="str">
        <f t="shared" si="962"/>
        <v>déc</v>
      </c>
      <c r="R7691" t="str">
        <f t="shared" si="963"/>
        <v>Vermont</v>
      </c>
      <c r="S7691" t="str">
        <f t="shared" si="964"/>
        <v>2021-12</v>
      </c>
      <c r="T7691">
        <f>IF(AND(COUNTIF(Calculs!$Q$2:$Q$12,$O7691)&gt;0,COUNTIF(Calculs!$S$2:$S$12,$E7691)&gt;0,COUNTIF(Calculs!$U$2:$U$12,$H7691)&gt;0),1,0)</f>
        <v>1</v>
      </c>
      <c r="U7691">
        <f t="shared" si="965"/>
        <v>10752</v>
      </c>
      <c r="V7691">
        <f t="shared" si="966"/>
        <v>168</v>
      </c>
      <c r="W7691">
        <f t="shared" si="967"/>
        <v>6451.2</v>
      </c>
    </row>
    <row r="7692" spans="1:23" ht="15.75" customHeight="1" x14ac:dyDescent="0.3">
      <c r="A7692" s="2" t="s">
        <v>60</v>
      </c>
      <c r="B7692" s="2">
        <v>1185732</v>
      </c>
      <c r="C7692" s="3">
        <v>44540</v>
      </c>
      <c r="D7692" s="12" t="str" cm="1">
        <f t="array" ref="D7692">_xlfn.SWITCH(WEEKDAY(C7692,2), 1, "Lundi", 2, "Mardi", 3, "Mercredi", 4, "Jeudi", 5, "Vendredi", 6, "Samedi", 7, "Dimanche", "Erreur")</f>
        <v>Vendredi</v>
      </c>
      <c r="E7692" s="2" t="s">
        <v>14</v>
      </c>
      <c r="F7692" s="2" t="s">
        <v>130</v>
      </c>
      <c r="G7692" s="2" t="s">
        <v>131</v>
      </c>
      <c r="H7692" s="4" t="s">
        <v>18</v>
      </c>
      <c r="I7692" s="5">
        <v>55</v>
      </c>
      <c r="J7692" s="6">
        <v>100</v>
      </c>
      <c r="K7692" s="7">
        <v>5500</v>
      </c>
      <c r="L7692" s="7">
        <v>3025.0000000000005</v>
      </c>
      <c r="M7692" s="8">
        <v>0.55000000000000004</v>
      </c>
      <c r="N7692" s="2" t="s">
        <v>82</v>
      </c>
      <c r="O7692">
        <f t="shared" si="960"/>
        <v>2021</v>
      </c>
      <c r="P7692">
        <f t="shared" si="961"/>
        <v>12</v>
      </c>
      <c r="Q7692" t="str">
        <f t="shared" si="962"/>
        <v>déc</v>
      </c>
      <c r="R7692" t="str">
        <f t="shared" si="963"/>
        <v>Vermont</v>
      </c>
      <c r="S7692" t="str">
        <f t="shared" si="964"/>
        <v>2021-12</v>
      </c>
      <c r="T7692">
        <f>IF(AND(COUNTIF(Calculs!$Q$2:$Q$12,$O7692)&gt;0,COUNTIF(Calculs!$S$2:$S$12,$E7692)&gt;0,COUNTIF(Calculs!$U$2:$U$12,$H7692)&gt;0),1,0)</f>
        <v>1</v>
      </c>
      <c r="U7692">
        <f t="shared" si="965"/>
        <v>5500</v>
      </c>
      <c r="V7692">
        <f t="shared" si="966"/>
        <v>100</v>
      </c>
      <c r="W7692">
        <f t="shared" si="967"/>
        <v>3025.0000000000005</v>
      </c>
    </row>
    <row r="7693" spans="1:23" ht="15.75" customHeight="1" x14ac:dyDescent="0.3">
      <c r="A7693" s="2" t="s">
        <v>60</v>
      </c>
      <c r="B7693" s="2">
        <v>1185732</v>
      </c>
      <c r="C7693" s="3">
        <v>44540</v>
      </c>
      <c r="D7693" s="12" t="str" cm="1">
        <f t="array" ref="D7693">_xlfn.SWITCH(WEEKDAY(C7693,2), 1, "Lundi", 2, "Mardi", 3, "Mercredi", 4, "Jeudi", 5, "Vendredi", 6, "Samedi", 7, "Dimanche", "Erreur")</f>
        <v>Vendredi</v>
      </c>
      <c r="E7693" s="2" t="s">
        <v>14</v>
      </c>
      <c r="F7693" s="2" t="s">
        <v>130</v>
      </c>
      <c r="G7693" s="2" t="s">
        <v>131</v>
      </c>
      <c r="H7693" s="4" t="s">
        <v>19</v>
      </c>
      <c r="I7693" s="5">
        <v>55</v>
      </c>
      <c r="J7693" s="6">
        <v>113</v>
      </c>
      <c r="K7693" s="7">
        <v>6215</v>
      </c>
      <c r="L7693" s="7">
        <v>2921.0499999999997</v>
      </c>
      <c r="M7693" s="8">
        <v>0.47</v>
      </c>
      <c r="N7693" s="2" t="s">
        <v>82</v>
      </c>
      <c r="O7693">
        <f t="shared" si="960"/>
        <v>2021</v>
      </c>
      <c r="P7693">
        <f t="shared" si="961"/>
        <v>12</v>
      </c>
      <c r="Q7693" t="str">
        <f t="shared" si="962"/>
        <v>déc</v>
      </c>
      <c r="R7693" t="str">
        <f t="shared" si="963"/>
        <v>Vermont</v>
      </c>
      <c r="S7693" t="str">
        <f t="shared" si="964"/>
        <v>2021-12</v>
      </c>
      <c r="T7693">
        <f>IF(AND(COUNTIF(Calculs!$Q$2:$Q$12,$O7693)&gt;0,COUNTIF(Calculs!$S$2:$S$12,$E7693)&gt;0,COUNTIF(Calculs!$U$2:$U$12,$H7693)&gt;0),1,0)</f>
        <v>1</v>
      </c>
      <c r="U7693">
        <f t="shared" si="965"/>
        <v>6215</v>
      </c>
      <c r="V7693">
        <f t="shared" si="966"/>
        <v>113</v>
      </c>
      <c r="W7693">
        <f t="shared" si="967"/>
        <v>2921.0499999999997</v>
      </c>
    </row>
    <row r="7694" spans="1:23" ht="15.75" customHeight="1" x14ac:dyDescent="0.3">
      <c r="A7694" s="2" t="s">
        <v>60</v>
      </c>
      <c r="B7694" s="2">
        <v>1185732</v>
      </c>
      <c r="C7694" s="3">
        <v>44540</v>
      </c>
      <c r="D7694" s="12" t="str" cm="1">
        <f t="array" ref="D7694">_xlfn.SWITCH(WEEKDAY(C7694,2), 1, "Lundi", 2, "Mardi", 3, "Mercredi", 4, "Jeudi", 5, "Vendredi", 6, "Samedi", 7, "Dimanche", "Erreur")</f>
        <v>Vendredi</v>
      </c>
      <c r="E7694" s="2" t="s">
        <v>14</v>
      </c>
      <c r="F7694" s="2" t="s">
        <v>130</v>
      </c>
      <c r="G7694" s="2" t="s">
        <v>131</v>
      </c>
      <c r="H7694" s="4" t="s">
        <v>20</v>
      </c>
      <c r="I7694" s="5">
        <v>56</v>
      </c>
      <c r="J7694" s="6">
        <v>81</v>
      </c>
      <c r="K7694" s="7">
        <v>4536</v>
      </c>
      <c r="L7694" s="7">
        <v>2041.1999999999998</v>
      </c>
      <c r="M7694" s="8">
        <v>0.44999999999999996</v>
      </c>
      <c r="N7694" s="2" t="s">
        <v>82</v>
      </c>
      <c r="O7694">
        <f t="shared" si="960"/>
        <v>2021</v>
      </c>
      <c r="P7694">
        <f t="shared" si="961"/>
        <v>12</v>
      </c>
      <c r="Q7694" t="str">
        <f t="shared" si="962"/>
        <v>déc</v>
      </c>
      <c r="R7694" t="str">
        <f t="shared" si="963"/>
        <v>Vermont</v>
      </c>
      <c r="S7694" t="str">
        <f t="shared" si="964"/>
        <v>2021-12</v>
      </c>
      <c r="T7694">
        <f>IF(AND(COUNTIF(Calculs!$Q$2:$Q$12,$O7694)&gt;0,COUNTIF(Calculs!$S$2:$S$12,$E7694)&gt;0,COUNTIF(Calculs!$U$2:$U$12,$H7694)&gt;0),1,0)</f>
        <v>1</v>
      </c>
      <c r="U7694">
        <f t="shared" si="965"/>
        <v>4536</v>
      </c>
      <c r="V7694">
        <f t="shared" si="966"/>
        <v>81</v>
      </c>
      <c r="W7694">
        <f t="shared" si="967"/>
        <v>2041.1999999999998</v>
      </c>
    </row>
    <row r="7695" spans="1:23" ht="15.75" customHeight="1" x14ac:dyDescent="0.3">
      <c r="A7695" s="2" t="s">
        <v>60</v>
      </c>
      <c r="B7695" s="2">
        <v>1185732</v>
      </c>
      <c r="C7695" s="3">
        <v>44540</v>
      </c>
      <c r="D7695" s="12" t="str" cm="1">
        <f t="array" ref="D7695">_xlfn.SWITCH(WEEKDAY(C7695,2), 1, "Lundi", 2, "Mardi", 3, "Mercredi", 4, "Jeudi", 5, "Vendredi", 6, "Samedi", 7, "Dimanche", "Erreur")</f>
        <v>Vendredi</v>
      </c>
      <c r="E7695" s="2" t="s">
        <v>14</v>
      </c>
      <c r="F7695" s="2" t="s">
        <v>130</v>
      </c>
      <c r="G7695" s="2" t="s">
        <v>131</v>
      </c>
      <c r="H7695" s="4" t="s">
        <v>21</v>
      </c>
      <c r="I7695" s="5">
        <v>67</v>
      </c>
      <c r="J7695" s="6">
        <v>81</v>
      </c>
      <c r="K7695" s="7">
        <v>5427</v>
      </c>
      <c r="L7695" s="7">
        <v>2604.96</v>
      </c>
      <c r="M7695" s="8">
        <v>0.48</v>
      </c>
      <c r="N7695" s="2" t="s">
        <v>82</v>
      </c>
      <c r="O7695">
        <f t="shared" si="960"/>
        <v>2021</v>
      </c>
      <c r="P7695">
        <f t="shared" si="961"/>
        <v>12</v>
      </c>
      <c r="Q7695" t="str">
        <f t="shared" si="962"/>
        <v>déc</v>
      </c>
      <c r="R7695" t="str">
        <f t="shared" si="963"/>
        <v>Vermont</v>
      </c>
      <c r="S7695" t="str">
        <f t="shared" si="964"/>
        <v>2021-12</v>
      </c>
      <c r="T7695">
        <f>IF(AND(COUNTIF(Calculs!$Q$2:$Q$12,$O7695)&gt;0,COUNTIF(Calculs!$S$2:$S$12,$E7695)&gt;0,COUNTIF(Calculs!$U$2:$U$12,$H7695)&gt;0),1,0)</f>
        <v>1</v>
      </c>
      <c r="U7695">
        <f t="shared" si="965"/>
        <v>5427</v>
      </c>
      <c r="V7695">
        <f t="shared" si="966"/>
        <v>81</v>
      </c>
      <c r="W7695">
        <f t="shared" si="967"/>
        <v>2604.96</v>
      </c>
    </row>
    <row r="7696" spans="1:23" ht="15.75" customHeight="1" x14ac:dyDescent="0.3">
      <c r="A7696" s="2" t="s">
        <v>60</v>
      </c>
      <c r="B7696" s="2">
        <v>1185732</v>
      </c>
      <c r="C7696" s="3">
        <v>44540</v>
      </c>
      <c r="D7696" s="12" t="str" cm="1">
        <f t="array" ref="D7696">_xlfn.SWITCH(WEEKDAY(C7696,2), 1, "Lundi", 2, "Mardi", 3, "Mercredi", 4, "Jeudi", 5, "Vendredi", 6, "Samedi", 7, "Dimanche", "Erreur")</f>
        <v>Vendredi</v>
      </c>
      <c r="E7696" s="2" t="s">
        <v>14</v>
      </c>
      <c r="F7696" s="2" t="s">
        <v>130</v>
      </c>
      <c r="G7696" s="2" t="s">
        <v>131</v>
      </c>
      <c r="H7696" s="4" t="s">
        <v>22</v>
      </c>
      <c r="I7696" s="5">
        <v>68</v>
      </c>
      <c r="J7696" s="6">
        <v>106</v>
      </c>
      <c r="K7696" s="7">
        <v>7208</v>
      </c>
      <c r="L7696" s="7">
        <v>3748.1600000000003</v>
      </c>
      <c r="M7696" s="8">
        <v>0.52</v>
      </c>
      <c r="N7696" s="2" t="s">
        <v>82</v>
      </c>
      <c r="O7696">
        <f t="shared" si="960"/>
        <v>2021</v>
      </c>
      <c r="P7696">
        <f t="shared" si="961"/>
        <v>12</v>
      </c>
      <c r="Q7696" t="str">
        <f t="shared" si="962"/>
        <v>déc</v>
      </c>
      <c r="R7696" t="str">
        <f t="shared" si="963"/>
        <v>Vermont</v>
      </c>
      <c r="S7696" t="str">
        <f t="shared" si="964"/>
        <v>2021-12</v>
      </c>
      <c r="T7696">
        <f>IF(AND(COUNTIF(Calculs!$Q$2:$Q$12,$O7696)&gt;0,COUNTIF(Calculs!$S$2:$S$12,$E7696)&gt;0,COUNTIF(Calculs!$U$2:$U$12,$H7696)&gt;0),1,0)</f>
        <v>1</v>
      </c>
      <c r="U7696">
        <f t="shared" si="965"/>
        <v>7208</v>
      </c>
      <c r="V7696">
        <f t="shared" si="966"/>
        <v>106</v>
      </c>
      <c r="W7696">
        <f t="shared" si="967"/>
        <v>3748.1600000000003</v>
      </c>
    </row>
    <row r="7697" spans="1:23" ht="15.75" customHeight="1" x14ac:dyDescent="0.3">
      <c r="A7697" s="2" t="s">
        <v>60</v>
      </c>
      <c r="B7697" s="2">
        <v>1185732</v>
      </c>
      <c r="C7697" s="3">
        <v>44217</v>
      </c>
      <c r="D7697" s="12" t="str" cm="1">
        <f t="array" ref="D7697">_xlfn.SWITCH(WEEKDAY(C7697,2), 1, "Lundi", 2, "Mardi", 3, "Mercredi", 4, "Jeudi", 5, "Vendredi", 6, "Samedi", 7, "Dimanche", "Erreur")</f>
        <v>Jeudi</v>
      </c>
      <c r="E7697" s="2" t="s">
        <v>14</v>
      </c>
      <c r="F7697" s="2" t="s">
        <v>130</v>
      </c>
      <c r="G7697" s="2" t="s">
        <v>131</v>
      </c>
      <c r="H7697" s="4" t="s">
        <v>16</v>
      </c>
      <c r="I7697" s="5">
        <v>49</v>
      </c>
      <c r="J7697" s="6">
        <v>131</v>
      </c>
      <c r="K7697" s="7">
        <v>6419</v>
      </c>
      <c r="L7697" s="7">
        <v>3530.4500000000003</v>
      </c>
      <c r="M7697" s="8">
        <v>0.55000000000000004</v>
      </c>
      <c r="N7697" s="2" t="s">
        <v>82</v>
      </c>
      <c r="O7697">
        <f t="shared" si="960"/>
        <v>2021</v>
      </c>
      <c r="P7697">
        <f t="shared" si="961"/>
        <v>1</v>
      </c>
      <c r="Q7697" t="str">
        <f t="shared" si="962"/>
        <v>janv</v>
      </c>
      <c r="R7697" t="str">
        <f t="shared" si="963"/>
        <v>Vermont</v>
      </c>
      <c r="S7697" t="str">
        <f t="shared" si="964"/>
        <v>2021-01</v>
      </c>
      <c r="T7697">
        <f>IF(AND(COUNTIF(Calculs!$Q$2:$Q$12,$O7697)&gt;0,COUNTIF(Calculs!$S$2:$S$12,$E7697)&gt;0,COUNTIF(Calculs!$U$2:$U$12,$H7697)&gt;0),1,0)</f>
        <v>1</v>
      </c>
      <c r="U7697">
        <f t="shared" si="965"/>
        <v>6419</v>
      </c>
      <c r="V7697">
        <f t="shared" si="966"/>
        <v>131</v>
      </c>
      <c r="W7697">
        <f t="shared" si="967"/>
        <v>3530.4500000000003</v>
      </c>
    </row>
    <row r="7698" spans="1:23" ht="15.75" customHeight="1" x14ac:dyDescent="0.3">
      <c r="A7698" s="2" t="s">
        <v>60</v>
      </c>
      <c r="B7698" s="2">
        <v>1185732</v>
      </c>
      <c r="C7698" s="3">
        <v>44217</v>
      </c>
      <c r="D7698" s="12" t="str" cm="1">
        <f t="array" ref="D7698">_xlfn.SWITCH(WEEKDAY(C7698,2), 1, "Lundi", 2, "Mardi", 3, "Mercredi", 4, "Jeudi", 5, "Vendredi", 6, "Samedi", 7, "Dimanche", "Erreur")</f>
        <v>Jeudi</v>
      </c>
      <c r="E7698" s="2" t="s">
        <v>14</v>
      </c>
      <c r="F7698" s="2" t="s">
        <v>130</v>
      </c>
      <c r="G7698" s="2" t="s">
        <v>131</v>
      </c>
      <c r="H7698" s="4" t="s">
        <v>18</v>
      </c>
      <c r="I7698" s="5">
        <v>45</v>
      </c>
      <c r="J7698" s="6">
        <v>91</v>
      </c>
      <c r="K7698" s="7">
        <v>4095</v>
      </c>
      <c r="L7698" s="7">
        <v>2170.35</v>
      </c>
      <c r="M7698" s="8">
        <v>0.53</v>
      </c>
      <c r="N7698" s="2" t="s">
        <v>82</v>
      </c>
      <c r="O7698">
        <f t="shared" si="960"/>
        <v>2021</v>
      </c>
      <c r="P7698">
        <f t="shared" si="961"/>
        <v>1</v>
      </c>
      <c r="Q7698" t="str">
        <f t="shared" si="962"/>
        <v>janv</v>
      </c>
      <c r="R7698" t="str">
        <f t="shared" si="963"/>
        <v>Vermont</v>
      </c>
      <c r="S7698" t="str">
        <f t="shared" si="964"/>
        <v>2021-01</v>
      </c>
      <c r="T7698">
        <f>IF(AND(COUNTIF(Calculs!$Q$2:$Q$12,$O7698)&gt;0,COUNTIF(Calculs!$S$2:$S$12,$E7698)&gt;0,COUNTIF(Calculs!$U$2:$U$12,$H7698)&gt;0),1,0)</f>
        <v>1</v>
      </c>
      <c r="U7698">
        <f t="shared" si="965"/>
        <v>4095</v>
      </c>
      <c r="V7698">
        <f t="shared" si="966"/>
        <v>91</v>
      </c>
      <c r="W7698">
        <f t="shared" si="967"/>
        <v>2170.35</v>
      </c>
    </row>
    <row r="7699" spans="1:23" ht="15.75" customHeight="1" x14ac:dyDescent="0.3">
      <c r="A7699" s="2" t="s">
        <v>60</v>
      </c>
      <c r="B7699" s="2">
        <v>1185732</v>
      </c>
      <c r="C7699" s="3">
        <v>44217</v>
      </c>
      <c r="D7699" s="12" t="str" cm="1">
        <f t="array" ref="D7699">_xlfn.SWITCH(WEEKDAY(C7699,2), 1, "Lundi", 2, "Mardi", 3, "Mercredi", 4, "Jeudi", 5, "Vendredi", 6, "Samedi", 7, "Dimanche", "Erreur")</f>
        <v>Jeudi</v>
      </c>
      <c r="E7699" s="2" t="s">
        <v>14</v>
      </c>
      <c r="F7699" s="2" t="s">
        <v>130</v>
      </c>
      <c r="G7699" s="2" t="s">
        <v>131</v>
      </c>
      <c r="H7699" s="4" t="s">
        <v>19</v>
      </c>
      <c r="I7699" s="5">
        <v>38</v>
      </c>
      <c r="J7699" s="6">
        <v>81</v>
      </c>
      <c r="K7699" s="7">
        <v>3078</v>
      </c>
      <c r="L7699" s="7">
        <v>1385.1</v>
      </c>
      <c r="M7699" s="8">
        <v>0.44999999999999996</v>
      </c>
      <c r="N7699" s="2" t="s">
        <v>82</v>
      </c>
      <c r="O7699">
        <f t="shared" si="960"/>
        <v>2021</v>
      </c>
      <c r="P7699">
        <f t="shared" si="961"/>
        <v>1</v>
      </c>
      <c r="Q7699" t="str">
        <f t="shared" si="962"/>
        <v>janv</v>
      </c>
      <c r="R7699" t="str">
        <f t="shared" si="963"/>
        <v>Vermont</v>
      </c>
      <c r="S7699" t="str">
        <f t="shared" si="964"/>
        <v>2021-01</v>
      </c>
      <c r="T7699">
        <f>IF(AND(COUNTIF(Calculs!$Q$2:$Q$12,$O7699)&gt;0,COUNTIF(Calculs!$S$2:$S$12,$E7699)&gt;0,COUNTIF(Calculs!$U$2:$U$12,$H7699)&gt;0),1,0)</f>
        <v>1</v>
      </c>
      <c r="U7699">
        <f t="shared" si="965"/>
        <v>3078</v>
      </c>
      <c r="V7699">
        <f t="shared" si="966"/>
        <v>81</v>
      </c>
      <c r="W7699">
        <f t="shared" si="967"/>
        <v>1385.1</v>
      </c>
    </row>
    <row r="7700" spans="1:23" ht="15.75" customHeight="1" x14ac:dyDescent="0.3">
      <c r="A7700" s="2" t="s">
        <v>60</v>
      </c>
      <c r="B7700" s="2">
        <v>1185732</v>
      </c>
      <c r="C7700" s="3">
        <v>44217</v>
      </c>
      <c r="D7700" s="12" t="str" cm="1">
        <f t="array" ref="D7700">_xlfn.SWITCH(WEEKDAY(C7700,2), 1, "Lundi", 2, "Mardi", 3, "Mercredi", 4, "Jeudi", 5, "Vendredi", 6, "Samedi", 7, "Dimanche", "Erreur")</f>
        <v>Jeudi</v>
      </c>
      <c r="E7700" s="2" t="s">
        <v>14</v>
      </c>
      <c r="F7700" s="2" t="s">
        <v>130</v>
      </c>
      <c r="G7700" s="2" t="s">
        <v>131</v>
      </c>
      <c r="H7700" s="4" t="s">
        <v>20</v>
      </c>
      <c r="I7700" s="5">
        <v>43</v>
      </c>
      <c r="J7700" s="6">
        <v>46</v>
      </c>
      <c r="K7700" s="7">
        <v>1978</v>
      </c>
      <c r="L7700" s="7">
        <v>791.2</v>
      </c>
      <c r="M7700" s="8">
        <v>0.4</v>
      </c>
      <c r="N7700" s="2" t="s">
        <v>82</v>
      </c>
      <c r="O7700">
        <f t="shared" si="960"/>
        <v>2021</v>
      </c>
      <c r="P7700">
        <f t="shared" si="961"/>
        <v>1</v>
      </c>
      <c r="Q7700" t="str">
        <f t="shared" si="962"/>
        <v>janv</v>
      </c>
      <c r="R7700" t="str">
        <f t="shared" si="963"/>
        <v>Vermont</v>
      </c>
      <c r="S7700" t="str">
        <f t="shared" si="964"/>
        <v>2021-01</v>
      </c>
      <c r="T7700">
        <f>IF(AND(COUNTIF(Calculs!$Q$2:$Q$12,$O7700)&gt;0,COUNTIF(Calculs!$S$2:$S$12,$E7700)&gt;0,COUNTIF(Calculs!$U$2:$U$12,$H7700)&gt;0),1,0)</f>
        <v>1</v>
      </c>
      <c r="U7700">
        <f t="shared" si="965"/>
        <v>1978</v>
      </c>
      <c r="V7700">
        <f t="shared" si="966"/>
        <v>46</v>
      </c>
      <c r="W7700">
        <f t="shared" si="967"/>
        <v>791.2</v>
      </c>
    </row>
    <row r="7701" spans="1:23" ht="15.75" customHeight="1" x14ac:dyDescent="0.3">
      <c r="A7701" s="2" t="s">
        <v>60</v>
      </c>
      <c r="B7701" s="2">
        <v>1185732</v>
      </c>
      <c r="C7701" s="3">
        <v>44217</v>
      </c>
      <c r="D7701" s="12" t="str" cm="1">
        <f t="array" ref="D7701">_xlfn.SWITCH(WEEKDAY(C7701,2), 1, "Lundi", 2, "Mardi", 3, "Mercredi", 4, "Jeudi", 5, "Vendredi", 6, "Samedi", 7, "Dimanche", "Erreur")</f>
        <v>Jeudi</v>
      </c>
      <c r="E7701" s="2" t="s">
        <v>14</v>
      </c>
      <c r="F7701" s="2" t="s">
        <v>130</v>
      </c>
      <c r="G7701" s="2" t="s">
        <v>131</v>
      </c>
      <c r="H7701" s="4" t="s">
        <v>21</v>
      </c>
      <c r="I7701" s="5">
        <v>59</v>
      </c>
      <c r="J7701" s="6">
        <v>56</v>
      </c>
      <c r="K7701" s="7">
        <v>3304</v>
      </c>
      <c r="L7701" s="7">
        <v>1453.76</v>
      </c>
      <c r="M7701" s="8">
        <v>0.44</v>
      </c>
      <c r="N7701" s="2" t="s">
        <v>82</v>
      </c>
      <c r="O7701">
        <f t="shared" si="960"/>
        <v>2021</v>
      </c>
      <c r="P7701">
        <f t="shared" si="961"/>
        <v>1</v>
      </c>
      <c r="Q7701" t="str">
        <f t="shared" si="962"/>
        <v>janv</v>
      </c>
      <c r="R7701" t="str">
        <f t="shared" si="963"/>
        <v>Vermont</v>
      </c>
      <c r="S7701" t="str">
        <f t="shared" si="964"/>
        <v>2021-01</v>
      </c>
      <c r="T7701">
        <f>IF(AND(COUNTIF(Calculs!$Q$2:$Q$12,$O7701)&gt;0,COUNTIF(Calculs!$S$2:$S$12,$E7701)&gt;0,COUNTIF(Calculs!$U$2:$U$12,$H7701)&gt;0),1,0)</f>
        <v>1</v>
      </c>
      <c r="U7701">
        <f t="shared" si="965"/>
        <v>3304</v>
      </c>
      <c r="V7701">
        <f t="shared" si="966"/>
        <v>56</v>
      </c>
      <c r="W7701">
        <f t="shared" si="967"/>
        <v>1453.76</v>
      </c>
    </row>
    <row r="7702" spans="1:23" ht="15.75" customHeight="1" x14ac:dyDescent="0.3">
      <c r="A7702" s="2" t="s">
        <v>60</v>
      </c>
      <c r="B7702" s="2">
        <v>1185732</v>
      </c>
      <c r="C7702" s="3">
        <v>44217</v>
      </c>
      <c r="D7702" s="12" t="str" cm="1">
        <f t="array" ref="D7702">_xlfn.SWITCH(WEEKDAY(C7702,2), 1, "Lundi", 2, "Mardi", 3, "Mercredi", 4, "Jeudi", 5, "Vendredi", 6, "Samedi", 7, "Dimanche", "Erreur")</f>
        <v>Jeudi</v>
      </c>
      <c r="E7702" s="2" t="s">
        <v>14</v>
      </c>
      <c r="F7702" s="2" t="s">
        <v>130</v>
      </c>
      <c r="G7702" s="2" t="s">
        <v>131</v>
      </c>
      <c r="H7702" s="4" t="s">
        <v>22</v>
      </c>
      <c r="I7702" s="5">
        <v>49</v>
      </c>
      <c r="J7702" s="6">
        <v>88</v>
      </c>
      <c r="K7702" s="7">
        <v>4312</v>
      </c>
      <c r="L7702" s="7">
        <v>1940.3999999999999</v>
      </c>
      <c r="M7702" s="8">
        <v>0.44999999999999996</v>
      </c>
      <c r="N7702" s="2" t="s">
        <v>82</v>
      </c>
      <c r="O7702">
        <f t="shared" si="960"/>
        <v>2021</v>
      </c>
      <c r="P7702">
        <f t="shared" si="961"/>
        <v>1</v>
      </c>
      <c r="Q7702" t="str">
        <f t="shared" si="962"/>
        <v>janv</v>
      </c>
      <c r="R7702" t="str">
        <f t="shared" si="963"/>
        <v>Vermont</v>
      </c>
      <c r="S7702" t="str">
        <f t="shared" si="964"/>
        <v>2021-01</v>
      </c>
      <c r="T7702">
        <f>IF(AND(COUNTIF(Calculs!$Q$2:$Q$12,$O7702)&gt;0,COUNTIF(Calculs!$S$2:$S$12,$E7702)&gt;0,COUNTIF(Calculs!$U$2:$U$12,$H7702)&gt;0),1,0)</f>
        <v>1</v>
      </c>
      <c r="U7702">
        <f t="shared" si="965"/>
        <v>4312</v>
      </c>
      <c r="V7702">
        <f t="shared" si="966"/>
        <v>88</v>
      </c>
      <c r="W7702">
        <f t="shared" si="967"/>
        <v>1940.3999999999999</v>
      </c>
    </row>
    <row r="7703" spans="1:23" ht="15.75" customHeight="1" x14ac:dyDescent="0.3">
      <c r="A7703" s="2" t="s">
        <v>60</v>
      </c>
      <c r="B7703" s="2">
        <v>1185732</v>
      </c>
      <c r="C7703" s="3">
        <v>44246</v>
      </c>
      <c r="D7703" s="12" t="str" cm="1">
        <f t="array" ref="D7703">_xlfn.SWITCH(WEEKDAY(C7703,2), 1, "Lundi", 2, "Mardi", 3, "Mercredi", 4, "Jeudi", 5, "Vendredi", 6, "Samedi", 7, "Dimanche", "Erreur")</f>
        <v>Vendredi</v>
      </c>
      <c r="E7703" s="2" t="s">
        <v>14</v>
      </c>
      <c r="F7703" s="2" t="s">
        <v>130</v>
      </c>
      <c r="G7703" s="2" t="s">
        <v>131</v>
      </c>
      <c r="H7703" s="4" t="s">
        <v>16</v>
      </c>
      <c r="I7703" s="5">
        <v>49</v>
      </c>
      <c r="J7703" s="6">
        <v>180</v>
      </c>
      <c r="K7703" s="7">
        <v>8820</v>
      </c>
      <c r="L7703" s="7">
        <v>4674.6000000000004</v>
      </c>
      <c r="M7703" s="8">
        <v>0.53</v>
      </c>
      <c r="N7703" s="2" t="s">
        <v>82</v>
      </c>
      <c r="O7703">
        <f t="shared" si="960"/>
        <v>2021</v>
      </c>
      <c r="P7703">
        <f t="shared" si="961"/>
        <v>2</v>
      </c>
      <c r="Q7703" t="str">
        <f t="shared" si="962"/>
        <v>févr</v>
      </c>
      <c r="R7703" t="str">
        <f t="shared" si="963"/>
        <v>Vermont</v>
      </c>
      <c r="S7703" t="str">
        <f t="shared" si="964"/>
        <v>2021-02</v>
      </c>
      <c r="T7703">
        <f>IF(AND(COUNTIF(Calculs!$Q$2:$Q$12,$O7703)&gt;0,COUNTIF(Calculs!$S$2:$S$12,$E7703)&gt;0,COUNTIF(Calculs!$U$2:$U$12,$H7703)&gt;0),1,0)</f>
        <v>1</v>
      </c>
      <c r="U7703">
        <f t="shared" si="965"/>
        <v>8820</v>
      </c>
      <c r="V7703">
        <f t="shared" si="966"/>
        <v>180</v>
      </c>
      <c r="W7703">
        <f t="shared" si="967"/>
        <v>4674.6000000000004</v>
      </c>
    </row>
    <row r="7704" spans="1:23" ht="15.75" customHeight="1" x14ac:dyDescent="0.3">
      <c r="A7704" s="2" t="s">
        <v>60</v>
      </c>
      <c r="B7704" s="2">
        <v>1185732</v>
      </c>
      <c r="C7704" s="3">
        <v>44246</v>
      </c>
      <c r="D7704" s="12" t="str" cm="1">
        <f t="array" ref="D7704">_xlfn.SWITCH(WEEKDAY(C7704,2), 1, "Lundi", 2, "Mardi", 3, "Mercredi", 4, "Jeudi", 5, "Vendredi", 6, "Samedi", 7, "Dimanche", "Erreur")</f>
        <v>Vendredi</v>
      </c>
      <c r="E7704" s="2" t="s">
        <v>14</v>
      </c>
      <c r="F7704" s="2" t="s">
        <v>130</v>
      </c>
      <c r="G7704" s="2" t="s">
        <v>131</v>
      </c>
      <c r="H7704" s="4" t="s">
        <v>18</v>
      </c>
      <c r="I7704" s="5">
        <v>45</v>
      </c>
      <c r="J7704" s="6">
        <v>75</v>
      </c>
      <c r="K7704" s="7">
        <v>3375</v>
      </c>
      <c r="L7704" s="7">
        <v>1721.25</v>
      </c>
      <c r="M7704" s="8">
        <v>0.51</v>
      </c>
      <c r="N7704" s="2" t="s">
        <v>82</v>
      </c>
      <c r="O7704">
        <f t="shared" si="960"/>
        <v>2021</v>
      </c>
      <c r="P7704">
        <f t="shared" si="961"/>
        <v>2</v>
      </c>
      <c r="Q7704" t="str">
        <f t="shared" si="962"/>
        <v>févr</v>
      </c>
      <c r="R7704" t="str">
        <f t="shared" si="963"/>
        <v>Vermont</v>
      </c>
      <c r="S7704" t="str">
        <f t="shared" si="964"/>
        <v>2021-02</v>
      </c>
      <c r="T7704">
        <f>IF(AND(COUNTIF(Calculs!$Q$2:$Q$12,$O7704)&gt;0,COUNTIF(Calculs!$S$2:$S$12,$E7704)&gt;0,COUNTIF(Calculs!$U$2:$U$12,$H7704)&gt;0),1,0)</f>
        <v>1</v>
      </c>
      <c r="U7704">
        <f t="shared" si="965"/>
        <v>3375</v>
      </c>
      <c r="V7704">
        <f t="shared" si="966"/>
        <v>75</v>
      </c>
      <c r="W7704">
        <f t="shared" si="967"/>
        <v>1721.25</v>
      </c>
    </row>
    <row r="7705" spans="1:23" ht="15.75" customHeight="1" x14ac:dyDescent="0.3">
      <c r="A7705" s="2" t="s">
        <v>60</v>
      </c>
      <c r="B7705" s="2">
        <v>1185732</v>
      </c>
      <c r="C7705" s="3">
        <v>44246</v>
      </c>
      <c r="D7705" s="12" t="str" cm="1">
        <f t="array" ref="D7705">_xlfn.SWITCH(WEEKDAY(C7705,2), 1, "Lundi", 2, "Mardi", 3, "Mercredi", 4, "Jeudi", 5, "Vendredi", 6, "Samedi", 7, "Dimanche", "Erreur")</f>
        <v>Vendredi</v>
      </c>
      <c r="E7705" s="2" t="s">
        <v>14</v>
      </c>
      <c r="F7705" s="2" t="s">
        <v>130</v>
      </c>
      <c r="G7705" s="2" t="s">
        <v>131</v>
      </c>
      <c r="H7705" s="4" t="s">
        <v>19</v>
      </c>
      <c r="I7705" s="5">
        <v>39</v>
      </c>
      <c r="J7705" s="6">
        <v>90</v>
      </c>
      <c r="K7705" s="7">
        <v>3510</v>
      </c>
      <c r="L7705" s="7">
        <v>1544.4</v>
      </c>
      <c r="M7705" s="8">
        <v>0.44</v>
      </c>
      <c r="N7705" s="2" t="s">
        <v>82</v>
      </c>
      <c r="O7705">
        <f t="shared" si="960"/>
        <v>2021</v>
      </c>
      <c r="P7705">
        <f t="shared" si="961"/>
        <v>2</v>
      </c>
      <c r="Q7705" t="str">
        <f t="shared" si="962"/>
        <v>févr</v>
      </c>
      <c r="R7705" t="str">
        <f t="shared" si="963"/>
        <v>Vermont</v>
      </c>
      <c r="S7705" t="str">
        <f t="shared" si="964"/>
        <v>2021-02</v>
      </c>
      <c r="T7705">
        <f>IF(AND(COUNTIF(Calculs!$Q$2:$Q$12,$O7705)&gt;0,COUNTIF(Calculs!$S$2:$S$12,$E7705)&gt;0,COUNTIF(Calculs!$U$2:$U$12,$H7705)&gt;0),1,0)</f>
        <v>1</v>
      </c>
      <c r="U7705">
        <f t="shared" si="965"/>
        <v>3510</v>
      </c>
      <c r="V7705">
        <f t="shared" si="966"/>
        <v>90</v>
      </c>
      <c r="W7705">
        <f t="shared" si="967"/>
        <v>1544.4</v>
      </c>
    </row>
    <row r="7706" spans="1:23" ht="15.75" customHeight="1" x14ac:dyDescent="0.3">
      <c r="A7706" s="2" t="s">
        <v>60</v>
      </c>
      <c r="B7706" s="2">
        <v>1185732</v>
      </c>
      <c r="C7706" s="3">
        <v>44246</v>
      </c>
      <c r="D7706" s="12" t="str" cm="1">
        <f t="array" ref="D7706">_xlfn.SWITCH(WEEKDAY(C7706,2), 1, "Lundi", 2, "Mardi", 3, "Mercredi", 4, "Jeudi", 5, "Vendredi", 6, "Samedi", 7, "Dimanche", "Erreur")</f>
        <v>Vendredi</v>
      </c>
      <c r="E7706" s="2" t="s">
        <v>14</v>
      </c>
      <c r="F7706" s="2" t="s">
        <v>132</v>
      </c>
      <c r="G7706" s="2" t="s">
        <v>133</v>
      </c>
      <c r="H7706" s="4" t="s">
        <v>20</v>
      </c>
      <c r="I7706" s="5">
        <v>42</v>
      </c>
      <c r="J7706" s="6">
        <v>58</v>
      </c>
      <c r="K7706" s="7">
        <v>2436</v>
      </c>
      <c r="L7706" s="7">
        <v>1047.48</v>
      </c>
      <c r="M7706" s="8">
        <v>0.43</v>
      </c>
      <c r="N7706" s="2" t="s">
        <v>82</v>
      </c>
      <c r="O7706">
        <f t="shared" si="960"/>
        <v>2021</v>
      </c>
      <c r="P7706">
        <f t="shared" si="961"/>
        <v>2</v>
      </c>
      <c r="Q7706" t="str">
        <f t="shared" si="962"/>
        <v>févr</v>
      </c>
      <c r="R7706" t="str">
        <f t="shared" si="963"/>
        <v>New Hampshire</v>
      </c>
      <c r="S7706" t="str">
        <f t="shared" si="964"/>
        <v>2021-02</v>
      </c>
      <c r="T7706">
        <f>IF(AND(COUNTIF(Calculs!$Q$2:$Q$12,$O7706)&gt;0,COUNTIF(Calculs!$S$2:$S$12,$E7706)&gt;0,COUNTIF(Calculs!$U$2:$U$12,$H7706)&gt;0),1,0)</f>
        <v>1</v>
      </c>
      <c r="U7706">
        <f t="shared" si="965"/>
        <v>2436</v>
      </c>
      <c r="V7706">
        <f t="shared" si="966"/>
        <v>58</v>
      </c>
      <c r="W7706">
        <f t="shared" si="967"/>
        <v>1047.48</v>
      </c>
    </row>
    <row r="7707" spans="1:23" ht="15.75" customHeight="1" x14ac:dyDescent="0.3">
      <c r="A7707" s="2" t="s">
        <v>60</v>
      </c>
      <c r="B7707" s="2">
        <v>1185732</v>
      </c>
      <c r="C7707" s="3">
        <v>44246</v>
      </c>
      <c r="D7707" s="12" t="str" cm="1">
        <f t="array" ref="D7707">_xlfn.SWITCH(WEEKDAY(C7707,2), 1, "Lundi", 2, "Mardi", 3, "Mercredi", 4, "Jeudi", 5, "Vendredi", 6, "Samedi", 7, "Dimanche", "Erreur")</f>
        <v>Vendredi</v>
      </c>
      <c r="E7707" s="2" t="s">
        <v>14</v>
      </c>
      <c r="F7707" s="2" t="s">
        <v>132</v>
      </c>
      <c r="G7707" s="2" t="s">
        <v>133</v>
      </c>
      <c r="H7707" s="4" t="s">
        <v>21</v>
      </c>
      <c r="I7707" s="5">
        <v>56</v>
      </c>
      <c r="J7707" s="6">
        <v>83</v>
      </c>
      <c r="K7707" s="7">
        <v>4648</v>
      </c>
      <c r="L7707" s="7">
        <v>1998.6399999999999</v>
      </c>
      <c r="M7707" s="8">
        <v>0.43</v>
      </c>
      <c r="N7707" s="2" t="s">
        <v>82</v>
      </c>
      <c r="O7707">
        <f t="shared" si="960"/>
        <v>2021</v>
      </c>
      <c r="P7707">
        <f t="shared" si="961"/>
        <v>2</v>
      </c>
      <c r="Q7707" t="str">
        <f t="shared" si="962"/>
        <v>févr</v>
      </c>
      <c r="R7707" t="str">
        <f t="shared" si="963"/>
        <v>New Hampshire</v>
      </c>
      <c r="S7707" t="str">
        <f t="shared" si="964"/>
        <v>2021-02</v>
      </c>
      <c r="T7707">
        <f>IF(AND(COUNTIF(Calculs!$Q$2:$Q$12,$O7707)&gt;0,COUNTIF(Calculs!$S$2:$S$12,$E7707)&gt;0,COUNTIF(Calculs!$U$2:$U$12,$H7707)&gt;0),1,0)</f>
        <v>1</v>
      </c>
      <c r="U7707">
        <f t="shared" si="965"/>
        <v>4648</v>
      </c>
      <c r="V7707">
        <f t="shared" si="966"/>
        <v>83</v>
      </c>
      <c r="W7707">
        <f t="shared" si="967"/>
        <v>1998.6399999999999</v>
      </c>
    </row>
    <row r="7708" spans="1:23" ht="15.75" customHeight="1" x14ac:dyDescent="0.3">
      <c r="A7708" s="2" t="s">
        <v>60</v>
      </c>
      <c r="B7708" s="2">
        <v>1185732</v>
      </c>
      <c r="C7708" s="3">
        <v>44246</v>
      </c>
      <c r="D7708" s="12" t="str" cm="1">
        <f t="array" ref="D7708">_xlfn.SWITCH(WEEKDAY(C7708,2), 1, "Lundi", 2, "Mardi", 3, "Mercredi", 4, "Jeudi", 5, "Vendredi", 6, "Samedi", 7, "Dimanche", "Erreur")</f>
        <v>Vendredi</v>
      </c>
      <c r="E7708" s="2" t="s">
        <v>14</v>
      </c>
      <c r="F7708" s="2" t="s">
        <v>132</v>
      </c>
      <c r="G7708" s="2" t="s">
        <v>133</v>
      </c>
      <c r="H7708" s="4" t="s">
        <v>22</v>
      </c>
      <c r="I7708" s="5">
        <v>46</v>
      </c>
      <c r="J7708" s="6">
        <v>98</v>
      </c>
      <c r="K7708" s="7">
        <v>4508</v>
      </c>
      <c r="L7708" s="7">
        <v>2163.84</v>
      </c>
      <c r="M7708" s="8">
        <v>0.48</v>
      </c>
      <c r="N7708" s="2" t="s">
        <v>82</v>
      </c>
      <c r="O7708">
        <f t="shared" si="960"/>
        <v>2021</v>
      </c>
      <c r="P7708">
        <f t="shared" si="961"/>
        <v>2</v>
      </c>
      <c r="Q7708" t="str">
        <f t="shared" si="962"/>
        <v>févr</v>
      </c>
      <c r="R7708" t="str">
        <f t="shared" si="963"/>
        <v>New Hampshire</v>
      </c>
      <c r="S7708" t="str">
        <f t="shared" si="964"/>
        <v>2021-02</v>
      </c>
      <c r="T7708">
        <f>IF(AND(COUNTIF(Calculs!$Q$2:$Q$12,$O7708)&gt;0,COUNTIF(Calculs!$S$2:$S$12,$E7708)&gt;0,COUNTIF(Calculs!$U$2:$U$12,$H7708)&gt;0),1,0)</f>
        <v>1</v>
      </c>
      <c r="U7708">
        <f t="shared" si="965"/>
        <v>4508</v>
      </c>
      <c r="V7708">
        <f t="shared" si="966"/>
        <v>98</v>
      </c>
      <c r="W7708">
        <f t="shared" si="967"/>
        <v>2163.84</v>
      </c>
    </row>
    <row r="7709" spans="1:23" ht="15.75" customHeight="1" x14ac:dyDescent="0.3">
      <c r="A7709" s="2" t="s">
        <v>60</v>
      </c>
      <c r="B7709" s="2">
        <v>1185732</v>
      </c>
      <c r="C7709" s="3">
        <v>44272</v>
      </c>
      <c r="D7709" s="12" t="str" cm="1">
        <f t="array" ref="D7709">_xlfn.SWITCH(WEEKDAY(C7709,2), 1, "Lundi", 2, "Mardi", 3, "Mercredi", 4, "Jeudi", 5, "Vendredi", 6, "Samedi", 7, "Dimanche", "Erreur")</f>
        <v>Mercredi</v>
      </c>
      <c r="E7709" s="2" t="s">
        <v>14</v>
      </c>
      <c r="F7709" s="2" t="s">
        <v>132</v>
      </c>
      <c r="G7709" s="2" t="s">
        <v>133</v>
      </c>
      <c r="H7709" s="4" t="s">
        <v>16</v>
      </c>
      <c r="I7709" s="5">
        <v>49</v>
      </c>
      <c r="J7709" s="6">
        <v>165</v>
      </c>
      <c r="K7709" s="7">
        <v>8085</v>
      </c>
      <c r="L7709" s="7">
        <v>4042.5</v>
      </c>
      <c r="M7709" s="8">
        <v>0.5</v>
      </c>
      <c r="N7709" s="2" t="s">
        <v>82</v>
      </c>
      <c r="O7709">
        <f t="shared" si="960"/>
        <v>2021</v>
      </c>
      <c r="P7709">
        <f t="shared" si="961"/>
        <v>3</v>
      </c>
      <c r="Q7709" t="str">
        <f t="shared" si="962"/>
        <v>mars</v>
      </c>
      <c r="R7709" t="str">
        <f t="shared" si="963"/>
        <v>New Hampshire</v>
      </c>
      <c r="S7709" t="str">
        <f t="shared" si="964"/>
        <v>2021-03</v>
      </c>
      <c r="T7709">
        <f>IF(AND(COUNTIF(Calculs!$Q$2:$Q$12,$O7709)&gt;0,COUNTIF(Calculs!$S$2:$S$12,$E7709)&gt;0,COUNTIF(Calculs!$U$2:$U$12,$H7709)&gt;0),1,0)</f>
        <v>1</v>
      </c>
      <c r="U7709">
        <f t="shared" si="965"/>
        <v>8085</v>
      </c>
      <c r="V7709">
        <f t="shared" si="966"/>
        <v>165</v>
      </c>
      <c r="W7709">
        <f t="shared" si="967"/>
        <v>4042.5</v>
      </c>
    </row>
    <row r="7710" spans="1:23" ht="15.75" customHeight="1" x14ac:dyDescent="0.3">
      <c r="A7710" s="2" t="s">
        <v>60</v>
      </c>
      <c r="B7710" s="2">
        <v>1185732</v>
      </c>
      <c r="C7710" s="3">
        <v>44272</v>
      </c>
      <c r="D7710" s="12" t="str" cm="1">
        <f t="array" ref="D7710">_xlfn.SWITCH(WEEKDAY(C7710,2), 1, "Lundi", 2, "Mardi", 3, "Mercredi", 4, "Jeudi", 5, "Vendredi", 6, "Samedi", 7, "Dimanche", "Erreur")</f>
        <v>Mercredi</v>
      </c>
      <c r="E7710" s="2" t="s">
        <v>14</v>
      </c>
      <c r="F7710" s="2" t="s">
        <v>132</v>
      </c>
      <c r="G7710" s="2" t="s">
        <v>133</v>
      </c>
      <c r="H7710" s="4" t="s">
        <v>18</v>
      </c>
      <c r="I7710" s="5">
        <v>49</v>
      </c>
      <c r="J7710" s="6">
        <v>69</v>
      </c>
      <c r="K7710" s="7">
        <v>3381</v>
      </c>
      <c r="L7710" s="7">
        <v>1724.31</v>
      </c>
      <c r="M7710" s="8">
        <v>0.51</v>
      </c>
      <c r="N7710" s="2" t="s">
        <v>82</v>
      </c>
      <c r="O7710">
        <f t="shared" si="960"/>
        <v>2021</v>
      </c>
      <c r="P7710">
        <f t="shared" si="961"/>
        <v>3</v>
      </c>
      <c r="Q7710" t="str">
        <f t="shared" si="962"/>
        <v>mars</v>
      </c>
      <c r="R7710" t="str">
        <f t="shared" si="963"/>
        <v>New Hampshire</v>
      </c>
      <c r="S7710" t="str">
        <f t="shared" si="964"/>
        <v>2021-03</v>
      </c>
      <c r="T7710">
        <f>IF(AND(COUNTIF(Calculs!$Q$2:$Q$12,$O7710)&gt;0,COUNTIF(Calculs!$S$2:$S$12,$E7710)&gt;0,COUNTIF(Calculs!$U$2:$U$12,$H7710)&gt;0),1,0)</f>
        <v>1</v>
      </c>
      <c r="U7710">
        <f t="shared" si="965"/>
        <v>3381</v>
      </c>
      <c r="V7710">
        <f t="shared" si="966"/>
        <v>69</v>
      </c>
      <c r="W7710">
        <f t="shared" si="967"/>
        <v>1724.31</v>
      </c>
    </row>
    <row r="7711" spans="1:23" ht="15.75" customHeight="1" x14ac:dyDescent="0.3">
      <c r="A7711" s="2" t="s">
        <v>60</v>
      </c>
      <c r="B7711" s="2">
        <v>1185732</v>
      </c>
      <c r="C7711" s="3">
        <v>44272</v>
      </c>
      <c r="D7711" s="12" t="str" cm="1">
        <f t="array" ref="D7711">_xlfn.SWITCH(WEEKDAY(C7711,2), 1, "Lundi", 2, "Mardi", 3, "Mercredi", 4, "Jeudi", 5, "Vendredi", 6, "Samedi", 7, "Dimanche", "Erreur")</f>
        <v>Mercredi</v>
      </c>
      <c r="E7711" s="2" t="s">
        <v>14</v>
      </c>
      <c r="F7711" s="2" t="s">
        <v>132</v>
      </c>
      <c r="G7711" s="2" t="s">
        <v>133</v>
      </c>
      <c r="H7711" s="4" t="s">
        <v>19</v>
      </c>
      <c r="I7711" s="5">
        <v>38</v>
      </c>
      <c r="J7711" s="6">
        <v>75</v>
      </c>
      <c r="K7711" s="7">
        <v>2850</v>
      </c>
      <c r="L7711" s="7">
        <v>1168.5</v>
      </c>
      <c r="M7711" s="8">
        <v>0.41</v>
      </c>
      <c r="N7711" s="2" t="s">
        <v>82</v>
      </c>
      <c r="O7711">
        <f t="shared" si="960"/>
        <v>2021</v>
      </c>
      <c r="P7711">
        <f t="shared" si="961"/>
        <v>3</v>
      </c>
      <c r="Q7711" t="str">
        <f t="shared" si="962"/>
        <v>mars</v>
      </c>
      <c r="R7711" t="str">
        <f t="shared" si="963"/>
        <v>New Hampshire</v>
      </c>
      <c r="S7711" t="str">
        <f t="shared" si="964"/>
        <v>2021-03</v>
      </c>
      <c r="T7711">
        <f>IF(AND(COUNTIF(Calculs!$Q$2:$Q$12,$O7711)&gt;0,COUNTIF(Calculs!$S$2:$S$12,$E7711)&gt;0,COUNTIF(Calculs!$U$2:$U$12,$H7711)&gt;0),1,0)</f>
        <v>1</v>
      </c>
      <c r="U7711">
        <f t="shared" si="965"/>
        <v>2850</v>
      </c>
      <c r="V7711">
        <f t="shared" si="966"/>
        <v>75</v>
      </c>
      <c r="W7711">
        <f t="shared" si="967"/>
        <v>1168.5</v>
      </c>
    </row>
    <row r="7712" spans="1:23" ht="15.75" customHeight="1" x14ac:dyDescent="0.3">
      <c r="A7712" s="2" t="s">
        <v>60</v>
      </c>
      <c r="B7712" s="2">
        <v>1185732</v>
      </c>
      <c r="C7712" s="3">
        <v>44272</v>
      </c>
      <c r="D7712" s="12" t="str" cm="1">
        <f t="array" ref="D7712">_xlfn.SWITCH(WEEKDAY(C7712,2), 1, "Lundi", 2, "Mardi", 3, "Mercredi", 4, "Jeudi", 5, "Vendredi", 6, "Samedi", 7, "Dimanche", "Erreur")</f>
        <v>Mercredi</v>
      </c>
      <c r="E7712" s="2" t="s">
        <v>14</v>
      </c>
      <c r="F7712" s="2" t="s">
        <v>132</v>
      </c>
      <c r="G7712" s="2" t="s">
        <v>133</v>
      </c>
      <c r="H7712" s="4" t="s">
        <v>20</v>
      </c>
      <c r="I7712" s="5">
        <v>44</v>
      </c>
      <c r="J7712" s="6">
        <v>38</v>
      </c>
      <c r="K7712" s="7">
        <v>1672</v>
      </c>
      <c r="L7712" s="7">
        <v>702.24</v>
      </c>
      <c r="M7712" s="8">
        <v>0.42</v>
      </c>
      <c r="N7712" s="2" t="s">
        <v>82</v>
      </c>
      <c r="O7712">
        <f t="shared" si="960"/>
        <v>2021</v>
      </c>
      <c r="P7712">
        <f t="shared" si="961"/>
        <v>3</v>
      </c>
      <c r="Q7712" t="str">
        <f t="shared" si="962"/>
        <v>mars</v>
      </c>
      <c r="R7712" t="str">
        <f t="shared" si="963"/>
        <v>New Hampshire</v>
      </c>
      <c r="S7712" t="str">
        <f t="shared" si="964"/>
        <v>2021-03</v>
      </c>
      <c r="T7712">
        <f>IF(AND(COUNTIF(Calculs!$Q$2:$Q$12,$O7712)&gt;0,COUNTIF(Calculs!$S$2:$S$12,$E7712)&gt;0,COUNTIF(Calculs!$U$2:$U$12,$H7712)&gt;0),1,0)</f>
        <v>1</v>
      </c>
      <c r="U7712">
        <f t="shared" si="965"/>
        <v>1672</v>
      </c>
      <c r="V7712">
        <f t="shared" si="966"/>
        <v>38</v>
      </c>
      <c r="W7712">
        <f t="shared" si="967"/>
        <v>702.24</v>
      </c>
    </row>
    <row r="7713" spans="1:23" ht="15.75" customHeight="1" x14ac:dyDescent="0.3">
      <c r="A7713" s="2" t="s">
        <v>60</v>
      </c>
      <c r="B7713" s="2">
        <v>1185732</v>
      </c>
      <c r="C7713" s="3">
        <v>44272</v>
      </c>
      <c r="D7713" s="12" t="str" cm="1">
        <f t="array" ref="D7713">_xlfn.SWITCH(WEEKDAY(C7713,2), 1, "Lundi", 2, "Mardi", 3, "Mercredi", 4, "Jeudi", 5, "Vendredi", 6, "Samedi", 7, "Dimanche", "Erreur")</f>
        <v>Mercredi</v>
      </c>
      <c r="E7713" s="2" t="s">
        <v>14</v>
      </c>
      <c r="F7713" s="2" t="s">
        <v>132</v>
      </c>
      <c r="G7713" s="2" t="s">
        <v>133</v>
      </c>
      <c r="H7713" s="4" t="s">
        <v>21</v>
      </c>
      <c r="I7713" s="5">
        <v>58</v>
      </c>
      <c r="J7713" s="6">
        <v>60</v>
      </c>
      <c r="K7713" s="7">
        <v>3480</v>
      </c>
      <c r="L7713" s="7">
        <v>1565.9999999999998</v>
      </c>
      <c r="M7713" s="8">
        <v>0.44999999999999996</v>
      </c>
      <c r="N7713" s="2" t="s">
        <v>82</v>
      </c>
      <c r="O7713">
        <f t="shared" si="960"/>
        <v>2021</v>
      </c>
      <c r="P7713">
        <f t="shared" si="961"/>
        <v>3</v>
      </c>
      <c r="Q7713" t="str">
        <f t="shared" si="962"/>
        <v>mars</v>
      </c>
      <c r="R7713" t="str">
        <f t="shared" si="963"/>
        <v>New Hampshire</v>
      </c>
      <c r="S7713" t="str">
        <f t="shared" si="964"/>
        <v>2021-03</v>
      </c>
      <c r="T7713">
        <f>IF(AND(COUNTIF(Calculs!$Q$2:$Q$12,$O7713)&gt;0,COUNTIF(Calculs!$S$2:$S$12,$E7713)&gt;0,COUNTIF(Calculs!$U$2:$U$12,$H7713)&gt;0),1,0)</f>
        <v>1</v>
      </c>
      <c r="U7713">
        <f t="shared" si="965"/>
        <v>3480</v>
      </c>
      <c r="V7713">
        <f t="shared" si="966"/>
        <v>60</v>
      </c>
      <c r="W7713">
        <f t="shared" si="967"/>
        <v>1565.9999999999998</v>
      </c>
    </row>
    <row r="7714" spans="1:23" ht="15.75" customHeight="1" x14ac:dyDescent="0.3">
      <c r="A7714" s="2" t="s">
        <v>60</v>
      </c>
      <c r="B7714" s="2">
        <v>1185732</v>
      </c>
      <c r="C7714" s="3">
        <v>44272</v>
      </c>
      <c r="D7714" s="12" t="str" cm="1">
        <f t="array" ref="D7714">_xlfn.SWITCH(WEEKDAY(C7714,2), 1, "Lundi", 2, "Mardi", 3, "Mercredi", 4, "Jeudi", 5, "Vendredi", 6, "Samedi", 7, "Dimanche", "Erreur")</f>
        <v>Mercredi</v>
      </c>
      <c r="E7714" s="2" t="s">
        <v>14</v>
      </c>
      <c r="F7714" s="2" t="s">
        <v>132</v>
      </c>
      <c r="G7714" s="2" t="s">
        <v>133</v>
      </c>
      <c r="H7714" s="4" t="s">
        <v>22</v>
      </c>
      <c r="I7714" s="5">
        <v>45</v>
      </c>
      <c r="J7714" s="6">
        <v>75</v>
      </c>
      <c r="K7714" s="7">
        <v>3375</v>
      </c>
      <c r="L7714" s="7">
        <v>1586.25</v>
      </c>
      <c r="M7714" s="8">
        <v>0.47</v>
      </c>
      <c r="N7714" s="2" t="s">
        <v>82</v>
      </c>
      <c r="O7714">
        <f t="shared" si="960"/>
        <v>2021</v>
      </c>
      <c r="P7714">
        <f t="shared" si="961"/>
        <v>3</v>
      </c>
      <c r="Q7714" t="str">
        <f t="shared" si="962"/>
        <v>mars</v>
      </c>
      <c r="R7714" t="str">
        <f t="shared" si="963"/>
        <v>New Hampshire</v>
      </c>
      <c r="S7714" t="str">
        <f t="shared" si="964"/>
        <v>2021-03</v>
      </c>
      <c r="T7714">
        <f>IF(AND(COUNTIF(Calculs!$Q$2:$Q$12,$O7714)&gt;0,COUNTIF(Calculs!$S$2:$S$12,$E7714)&gt;0,COUNTIF(Calculs!$U$2:$U$12,$H7714)&gt;0),1,0)</f>
        <v>1</v>
      </c>
      <c r="U7714">
        <f t="shared" si="965"/>
        <v>3375</v>
      </c>
      <c r="V7714">
        <f t="shared" si="966"/>
        <v>75</v>
      </c>
      <c r="W7714">
        <f t="shared" si="967"/>
        <v>1586.25</v>
      </c>
    </row>
    <row r="7715" spans="1:23" ht="15.75" customHeight="1" x14ac:dyDescent="0.3">
      <c r="A7715" s="2" t="s">
        <v>60</v>
      </c>
      <c r="B7715" s="2">
        <v>1185732</v>
      </c>
      <c r="C7715" s="3">
        <v>44304</v>
      </c>
      <c r="D7715" s="12" t="str" cm="1">
        <f t="array" ref="D7715">_xlfn.SWITCH(WEEKDAY(C7715,2), 1, "Lundi", 2, "Mardi", 3, "Mercredi", 4, "Jeudi", 5, "Vendredi", 6, "Samedi", 7, "Dimanche", "Erreur")</f>
        <v>Dimanche</v>
      </c>
      <c r="E7715" s="2" t="s">
        <v>14</v>
      </c>
      <c r="F7715" s="2" t="s">
        <v>132</v>
      </c>
      <c r="G7715" s="2" t="s">
        <v>133</v>
      </c>
      <c r="H7715" s="4" t="s">
        <v>16</v>
      </c>
      <c r="I7715" s="5">
        <v>48</v>
      </c>
      <c r="J7715" s="6">
        <v>154</v>
      </c>
      <c r="K7715" s="7">
        <v>7392</v>
      </c>
      <c r="L7715" s="7">
        <v>3917.76</v>
      </c>
      <c r="M7715" s="8">
        <v>0.53</v>
      </c>
      <c r="N7715" s="2" t="s">
        <v>82</v>
      </c>
      <c r="O7715">
        <f t="shared" si="960"/>
        <v>2021</v>
      </c>
      <c r="P7715">
        <f t="shared" si="961"/>
        <v>4</v>
      </c>
      <c r="Q7715" t="str">
        <f t="shared" si="962"/>
        <v>avr</v>
      </c>
      <c r="R7715" t="str">
        <f t="shared" si="963"/>
        <v>New Hampshire</v>
      </c>
      <c r="S7715" t="str">
        <f t="shared" si="964"/>
        <v>2021-04</v>
      </c>
      <c r="T7715">
        <f>IF(AND(COUNTIF(Calculs!$Q$2:$Q$12,$O7715)&gt;0,COUNTIF(Calculs!$S$2:$S$12,$E7715)&gt;0,COUNTIF(Calculs!$U$2:$U$12,$H7715)&gt;0),1,0)</f>
        <v>1</v>
      </c>
      <c r="U7715">
        <f t="shared" si="965"/>
        <v>7392</v>
      </c>
      <c r="V7715">
        <f t="shared" si="966"/>
        <v>154</v>
      </c>
      <c r="W7715">
        <f t="shared" si="967"/>
        <v>3917.76</v>
      </c>
    </row>
    <row r="7716" spans="1:23" ht="15.75" customHeight="1" x14ac:dyDescent="0.3">
      <c r="A7716" s="2" t="s">
        <v>60</v>
      </c>
      <c r="B7716" s="2">
        <v>1185732</v>
      </c>
      <c r="C7716" s="3">
        <v>44304</v>
      </c>
      <c r="D7716" s="12" t="str" cm="1">
        <f t="array" ref="D7716">_xlfn.SWITCH(WEEKDAY(C7716,2), 1, "Lundi", 2, "Mardi", 3, "Mercredi", 4, "Jeudi", 5, "Vendredi", 6, "Samedi", 7, "Dimanche", "Erreur")</f>
        <v>Dimanche</v>
      </c>
      <c r="E7716" s="2" t="s">
        <v>14</v>
      </c>
      <c r="F7716" s="2" t="s">
        <v>132</v>
      </c>
      <c r="G7716" s="2" t="s">
        <v>133</v>
      </c>
      <c r="H7716" s="4" t="s">
        <v>18</v>
      </c>
      <c r="I7716" s="5">
        <v>49</v>
      </c>
      <c r="J7716" s="6">
        <v>68</v>
      </c>
      <c r="K7716" s="7">
        <v>3332</v>
      </c>
      <c r="L7716" s="7">
        <v>1832.6000000000001</v>
      </c>
      <c r="M7716" s="8">
        <v>0.55000000000000004</v>
      </c>
      <c r="N7716" s="2" t="s">
        <v>82</v>
      </c>
      <c r="O7716">
        <f t="shared" si="960"/>
        <v>2021</v>
      </c>
      <c r="P7716">
        <f t="shared" si="961"/>
        <v>4</v>
      </c>
      <c r="Q7716" t="str">
        <f t="shared" si="962"/>
        <v>avr</v>
      </c>
      <c r="R7716" t="str">
        <f t="shared" si="963"/>
        <v>New Hampshire</v>
      </c>
      <c r="S7716" t="str">
        <f t="shared" si="964"/>
        <v>2021-04</v>
      </c>
      <c r="T7716">
        <f>IF(AND(COUNTIF(Calculs!$Q$2:$Q$12,$O7716)&gt;0,COUNTIF(Calculs!$S$2:$S$12,$E7716)&gt;0,COUNTIF(Calculs!$U$2:$U$12,$H7716)&gt;0),1,0)</f>
        <v>1</v>
      </c>
      <c r="U7716">
        <f t="shared" si="965"/>
        <v>3332</v>
      </c>
      <c r="V7716">
        <f t="shared" si="966"/>
        <v>68</v>
      </c>
      <c r="W7716">
        <f t="shared" si="967"/>
        <v>1832.6000000000001</v>
      </c>
    </row>
    <row r="7717" spans="1:23" ht="15.75" customHeight="1" x14ac:dyDescent="0.3">
      <c r="A7717" s="2" t="s">
        <v>60</v>
      </c>
      <c r="B7717" s="2">
        <v>1185732</v>
      </c>
      <c r="C7717" s="3">
        <v>44304</v>
      </c>
      <c r="D7717" s="12" t="str" cm="1">
        <f t="array" ref="D7717">_xlfn.SWITCH(WEEKDAY(C7717,2), 1, "Lundi", 2, "Mardi", 3, "Mercredi", 4, "Jeudi", 5, "Vendredi", 6, "Samedi", 7, "Dimanche", "Erreur")</f>
        <v>Dimanche</v>
      </c>
      <c r="E7717" s="2" t="s">
        <v>14</v>
      </c>
      <c r="F7717" s="2" t="s">
        <v>132</v>
      </c>
      <c r="G7717" s="2" t="s">
        <v>133</v>
      </c>
      <c r="H7717" s="4" t="s">
        <v>19</v>
      </c>
      <c r="I7717" s="5">
        <v>38</v>
      </c>
      <c r="J7717" s="6">
        <v>73</v>
      </c>
      <c r="K7717" s="7">
        <v>2774</v>
      </c>
      <c r="L7717" s="7">
        <v>1220.56</v>
      </c>
      <c r="M7717" s="8">
        <v>0.44</v>
      </c>
      <c r="N7717" s="2" t="s">
        <v>82</v>
      </c>
      <c r="O7717">
        <f t="shared" si="960"/>
        <v>2021</v>
      </c>
      <c r="P7717">
        <f t="shared" si="961"/>
        <v>4</v>
      </c>
      <c r="Q7717" t="str">
        <f t="shared" si="962"/>
        <v>avr</v>
      </c>
      <c r="R7717" t="str">
        <f t="shared" si="963"/>
        <v>New Hampshire</v>
      </c>
      <c r="S7717" t="str">
        <f t="shared" si="964"/>
        <v>2021-04</v>
      </c>
      <c r="T7717">
        <f>IF(AND(COUNTIF(Calculs!$Q$2:$Q$12,$O7717)&gt;0,COUNTIF(Calculs!$S$2:$S$12,$E7717)&gt;0,COUNTIF(Calculs!$U$2:$U$12,$H7717)&gt;0),1,0)</f>
        <v>1</v>
      </c>
      <c r="U7717">
        <f t="shared" si="965"/>
        <v>2774</v>
      </c>
      <c r="V7717">
        <f t="shared" si="966"/>
        <v>73</v>
      </c>
      <c r="W7717">
        <f t="shared" si="967"/>
        <v>1220.56</v>
      </c>
    </row>
    <row r="7718" spans="1:23" ht="15.75" customHeight="1" x14ac:dyDescent="0.3">
      <c r="A7718" s="2" t="s">
        <v>60</v>
      </c>
      <c r="B7718" s="2">
        <v>1185732</v>
      </c>
      <c r="C7718" s="3">
        <v>44304</v>
      </c>
      <c r="D7718" s="12" t="str" cm="1">
        <f t="array" ref="D7718">_xlfn.SWITCH(WEEKDAY(C7718,2), 1, "Lundi", 2, "Mardi", 3, "Mercredi", 4, "Jeudi", 5, "Vendredi", 6, "Samedi", 7, "Dimanche", "Erreur")</f>
        <v>Dimanche</v>
      </c>
      <c r="E7718" s="2" t="s">
        <v>14</v>
      </c>
      <c r="F7718" s="2" t="s">
        <v>132</v>
      </c>
      <c r="G7718" s="2" t="s">
        <v>133</v>
      </c>
      <c r="H7718" s="4" t="s">
        <v>20</v>
      </c>
      <c r="I7718" s="5">
        <v>44</v>
      </c>
      <c r="J7718" s="6">
        <v>49</v>
      </c>
      <c r="K7718" s="7">
        <v>2156</v>
      </c>
      <c r="L7718" s="7">
        <v>883.95999999999992</v>
      </c>
      <c r="M7718" s="8">
        <v>0.41</v>
      </c>
      <c r="N7718" s="2" t="s">
        <v>82</v>
      </c>
      <c r="O7718">
        <f t="shared" si="960"/>
        <v>2021</v>
      </c>
      <c r="P7718">
        <f t="shared" si="961"/>
        <v>4</v>
      </c>
      <c r="Q7718" t="str">
        <f t="shared" si="962"/>
        <v>avr</v>
      </c>
      <c r="R7718" t="str">
        <f t="shared" si="963"/>
        <v>New Hampshire</v>
      </c>
      <c r="S7718" t="str">
        <f t="shared" si="964"/>
        <v>2021-04</v>
      </c>
      <c r="T7718">
        <f>IF(AND(COUNTIF(Calculs!$Q$2:$Q$12,$O7718)&gt;0,COUNTIF(Calculs!$S$2:$S$12,$E7718)&gt;0,COUNTIF(Calculs!$U$2:$U$12,$H7718)&gt;0),1,0)</f>
        <v>1</v>
      </c>
      <c r="U7718">
        <f t="shared" si="965"/>
        <v>2156</v>
      </c>
      <c r="V7718">
        <f t="shared" si="966"/>
        <v>49</v>
      </c>
      <c r="W7718">
        <f t="shared" si="967"/>
        <v>883.95999999999992</v>
      </c>
    </row>
    <row r="7719" spans="1:23" ht="15.75" customHeight="1" x14ac:dyDescent="0.3">
      <c r="A7719" s="2" t="s">
        <v>60</v>
      </c>
      <c r="B7719" s="2">
        <v>1185732</v>
      </c>
      <c r="C7719" s="3">
        <v>44304</v>
      </c>
      <c r="D7719" s="12" t="str" cm="1">
        <f t="array" ref="D7719">_xlfn.SWITCH(WEEKDAY(C7719,2), 1, "Lundi", 2, "Mardi", 3, "Mercredi", 4, "Jeudi", 5, "Vendredi", 6, "Samedi", 7, "Dimanche", "Erreur")</f>
        <v>Dimanche</v>
      </c>
      <c r="E7719" s="2" t="s">
        <v>14</v>
      </c>
      <c r="F7719" s="2" t="s">
        <v>132</v>
      </c>
      <c r="G7719" s="2" t="s">
        <v>133</v>
      </c>
      <c r="H7719" s="4" t="s">
        <v>21</v>
      </c>
      <c r="I7719" s="5">
        <v>57</v>
      </c>
      <c r="J7719" s="6">
        <v>53</v>
      </c>
      <c r="K7719" s="7">
        <v>3021</v>
      </c>
      <c r="L7719" s="7">
        <v>1359.4499999999998</v>
      </c>
      <c r="M7719" s="8">
        <v>0.44999999999999996</v>
      </c>
      <c r="N7719" s="2" t="s">
        <v>82</v>
      </c>
      <c r="O7719">
        <f t="shared" si="960"/>
        <v>2021</v>
      </c>
      <c r="P7719">
        <f t="shared" si="961"/>
        <v>4</v>
      </c>
      <c r="Q7719" t="str">
        <f t="shared" si="962"/>
        <v>avr</v>
      </c>
      <c r="R7719" t="str">
        <f t="shared" si="963"/>
        <v>New Hampshire</v>
      </c>
      <c r="S7719" t="str">
        <f t="shared" si="964"/>
        <v>2021-04</v>
      </c>
      <c r="T7719">
        <f>IF(AND(COUNTIF(Calculs!$Q$2:$Q$12,$O7719)&gt;0,COUNTIF(Calculs!$S$2:$S$12,$E7719)&gt;0,COUNTIF(Calculs!$U$2:$U$12,$H7719)&gt;0),1,0)</f>
        <v>1</v>
      </c>
      <c r="U7719">
        <f t="shared" si="965"/>
        <v>3021</v>
      </c>
      <c r="V7719">
        <f t="shared" si="966"/>
        <v>53</v>
      </c>
      <c r="W7719">
        <f t="shared" si="967"/>
        <v>1359.4499999999998</v>
      </c>
    </row>
    <row r="7720" spans="1:23" ht="15.75" customHeight="1" x14ac:dyDescent="0.3">
      <c r="A7720" s="2" t="s">
        <v>60</v>
      </c>
      <c r="B7720" s="2">
        <v>1185732</v>
      </c>
      <c r="C7720" s="3">
        <v>44304</v>
      </c>
      <c r="D7720" s="12" t="str" cm="1">
        <f t="array" ref="D7720">_xlfn.SWITCH(WEEKDAY(C7720,2), 1, "Lundi", 2, "Mardi", 3, "Mercredi", 4, "Jeudi", 5, "Vendredi", 6, "Samedi", 7, "Dimanche", "Erreur")</f>
        <v>Dimanche</v>
      </c>
      <c r="E7720" s="2" t="s">
        <v>14</v>
      </c>
      <c r="F7720" s="2" t="s">
        <v>132</v>
      </c>
      <c r="G7720" s="2" t="s">
        <v>133</v>
      </c>
      <c r="H7720" s="4" t="s">
        <v>22</v>
      </c>
      <c r="I7720" s="5">
        <v>46</v>
      </c>
      <c r="J7720" s="6">
        <v>98</v>
      </c>
      <c r="K7720" s="7">
        <v>4508</v>
      </c>
      <c r="L7720" s="7">
        <v>2073.6799999999998</v>
      </c>
      <c r="M7720" s="8">
        <v>0.45999999999999996</v>
      </c>
      <c r="N7720" s="2" t="s">
        <v>82</v>
      </c>
      <c r="O7720">
        <f t="shared" si="960"/>
        <v>2021</v>
      </c>
      <c r="P7720">
        <f t="shared" si="961"/>
        <v>4</v>
      </c>
      <c r="Q7720" t="str">
        <f t="shared" si="962"/>
        <v>avr</v>
      </c>
      <c r="R7720" t="str">
        <f t="shared" si="963"/>
        <v>New Hampshire</v>
      </c>
      <c r="S7720" t="str">
        <f t="shared" si="964"/>
        <v>2021-04</v>
      </c>
      <c r="T7720">
        <f>IF(AND(COUNTIF(Calculs!$Q$2:$Q$12,$O7720)&gt;0,COUNTIF(Calculs!$S$2:$S$12,$E7720)&gt;0,COUNTIF(Calculs!$U$2:$U$12,$H7720)&gt;0),1,0)</f>
        <v>1</v>
      </c>
      <c r="U7720">
        <f t="shared" si="965"/>
        <v>4508</v>
      </c>
      <c r="V7720">
        <f t="shared" si="966"/>
        <v>98</v>
      </c>
      <c r="W7720">
        <f t="shared" si="967"/>
        <v>2073.6799999999998</v>
      </c>
    </row>
    <row r="7721" spans="1:23" ht="15.75" customHeight="1" x14ac:dyDescent="0.3">
      <c r="A7721" s="2" t="s">
        <v>60</v>
      </c>
      <c r="B7721" s="2">
        <v>1185732</v>
      </c>
      <c r="C7721" s="3">
        <v>44333</v>
      </c>
      <c r="D7721" s="12" t="str" cm="1">
        <f t="array" ref="D7721">_xlfn.SWITCH(WEEKDAY(C7721,2), 1, "Lundi", 2, "Mardi", 3, "Mercredi", 4, "Jeudi", 5, "Vendredi", 6, "Samedi", 7, "Dimanche", "Erreur")</f>
        <v>Lundi</v>
      </c>
      <c r="E7721" s="2" t="s">
        <v>14</v>
      </c>
      <c r="F7721" s="2" t="s">
        <v>132</v>
      </c>
      <c r="G7721" s="2" t="s">
        <v>133</v>
      </c>
      <c r="H7721" s="4" t="s">
        <v>16</v>
      </c>
      <c r="I7721" s="5">
        <v>64</v>
      </c>
      <c r="J7721" s="6">
        <v>173</v>
      </c>
      <c r="K7721" s="7">
        <v>11072</v>
      </c>
      <c r="L7721" s="7">
        <v>5868.16</v>
      </c>
      <c r="M7721" s="8">
        <v>0.53</v>
      </c>
      <c r="N7721" s="2" t="s">
        <v>82</v>
      </c>
      <c r="O7721">
        <f t="shared" si="960"/>
        <v>2021</v>
      </c>
      <c r="P7721">
        <f t="shared" si="961"/>
        <v>5</v>
      </c>
      <c r="Q7721" t="str">
        <f t="shared" si="962"/>
        <v>mai</v>
      </c>
      <c r="R7721" t="str">
        <f t="shared" si="963"/>
        <v>New Hampshire</v>
      </c>
      <c r="S7721" t="str">
        <f t="shared" si="964"/>
        <v>2021-05</v>
      </c>
      <c r="T7721">
        <f>IF(AND(COUNTIF(Calculs!$Q$2:$Q$12,$O7721)&gt;0,COUNTIF(Calculs!$S$2:$S$12,$E7721)&gt;0,COUNTIF(Calculs!$U$2:$U$12,$H7721)&gt;0),1,0)</f>
        <v>1</v>
      </c>
      <c r="U7721">
        <f t="shared" si="965"/>
        <v>11072</v>
      </c>
      <c r="V7721">
        <f t="shared" si="966"/>
        <v>173</v>
      </c>
      <c r="W7721">
        <f t="shared" si="967"/>
        <v>5868.16</v>
      </c>
    </row>
    <row r="7722" spans="1:23" ht="15.75" customHeight="1" x14ac:dyDescent="0.3">
      <c r="A7722" s="2" t="s">
        <v>60</v>
      </c>
      <c r="B7722" s="2">
        <v>1185732</v>
      </c>
      <c r="C7722" s="3">
        <v>44333</v>
      </c>
      <c r="D7722" s="12" t="str" cm="1">
        <f t="array" ref="D7722">_xlfn.SWITCH(WEEKDAY(C7722,2), 1, "Lundi", 2, "Mardi", 3, "Mercredi", 4, "Jeudi", 5, "Vendredi", 6, "Samedi", 7, "Dimanche", "Erreur")</f>
        <v>Lundi</v>
      </c>
      <c r="E7722" s="2" t="s">
        <v>14</v>
      </c>
      <c r="F7722" s="2" t="s">
        <v>132</v>
      </c>
      <c r="G7722" s="2" t="s">
        <v>133</v>
      </c>
      <c r="H7722" s="4" t="s">
        <v>18</v>
      </c>
      <c r="I7722" s="5">
        <v>54</v>
      </c>
      <c r="J7722" s="6">
        <v>87</v>
      </c>
      <c r="K7722" s="7">
        <v>4698</v>
      </c>
      <c r="L7722" s="7">
        <v>2536.92</v>
      </c>
      <c r="M7722" s="8">
        <v>0.54</v>
      </c>
      <c r="N7722" s="2" t="s">
        <v>82</v>
      </c>
      <c r="O7722">
        <f t="shared" si="960"/>
        <v>2021</v>
      </c>
      <c r="P7722">
        <f t="shared" si="961"/>
        <v>5</v>
      </c>
      <c r="Q7722" t="str">
        <f t="shared" si="962"/>
        <v>mai</v>
      </c>
      <c r="R7722" t="str">
        <f t="shared" si="963"/>
        <v>New Hampshire</v>
      </c>
      <c r="S7722" t="str">
        <f t="shared" si="964"/>
        <v>2021-05</v>
      </c>
      <c r="T7722">
        <f>IF(AND(COUNTIF(Calculs!$Q$2:$Q$12,$O7722)&gt;0,COUNTIF(Calculs!$S$2:$S$12,$E7722)&gt;0,COUNTIF(Calculs!$U$2:$U$12,$H7722)&gt;0),1,0)</f>
        <v>1</v>
      </c>
      <c r="U7722">
        <f t="shared" si="965"/>
        <v>4698</v>
      </c>
      <c r="V7722">
        <f t="shared" si="966"/>
        <v>87</v>
      </c>
      <c r="W7722">
        <f t="shared" si="967"/>
        <v>2536.92</v>
      </c>
    </row>
    <row r="7723" spans="1:23" ht="15.75" customHeight="1" x14ac:dyDescent="0.3">
      <c r="A7723" s="2" t="s">
        <v>60</v>
      </c>
      <c r="B7723" s="2">
        <v>1185732</v>
      </c>
      <c r="C7723" s="3">
        <v>44333</v>
      </c>
      <c r="D7723" s="12" t="str" cm="1">
        <f t="array" ref="D7723">_xlfn.SWITCH(WEEKDAY(C7723,2), 1, "Lundi", 2, "Mardi", 3, "Mercredi", 4, "Jeudi", 5, "Vendredi", 6, "Samedi", 7, "Dimanche", "Erreur")</f>
        <v>Lundi</v>
      </c>
      <c r="E7723" s="2" t="s">
        <v>14</v>
      </c>
      <c r="F7723" s="2" t="s">
        <v>132</v>
      </c>
      <c r="G7723" s="2" t="s">
        <v>133</v>
      </c>
      <c r="H7723" s="4" t="s">
        <v>19</v>
      </c>
      <c r="I7723" s="5">
        <v>51</v>
      </c>
      <c r="J7723" s="6">
        <v>98</v>
      </c>
      <c r="K7723" s="7">
        <v>4998</v>
      </c>
      <c r="L7723" s="7">
        <v>2099.16</v>
      </c>
      <c r="M7723" s="8">
        <v>0.42</v>
      </c>
      <c r="N7723" s="2" t="s">
        <v>82</v>
      </c>
      <c r="O7723">
        <f t="shared" si="960"/>
        <v>2021</v>
      </c>
      <c r="P7723">
        <f t="shared" si="961"/>
        <v>5</v>
      </c>
      <c r="Q7723" t="str">
        <f t="shared" si="962"/>
        <v>mai</v>
      </c>
      <c r="R7723" t="str">
        <f t="shared" si="963"/>
        <v>New Hampshire</v>
      </c>
      <c r="S7723" t="str">
        <f t="shared" si="964"/>
        <v>2021-05</v>
      </c>
      <c r="T7723">
        <f>IF(AND(COUNTIF(Calculs!$Q$2:$Q$12,$O7723)&gt;0,COUNTIF(Calculs!$S$2:$S$12,$E7723)&gt;0,COUNTIF(Calculs!$U$2:$U$12,$H7723)&gt;0),1,0)</f>
        <v>1</v>
      </c>
      <c r="U7723">
        <f t="shared" si="965"/>
        <v>4998</v>
      </c>
      <c r="V7723">
        <f t="shared" si="966"/>
        <v>98</v>
      </c>
      <c r="W7723">
        <f t="shared" si="967"/>
        <v>2099.16</v>
      </c>
    </row>
    <row r="7724" spans="1:23" ht="15.75" customHeight="1" x14ac:dyDescent="0.3">
      <c r="A7724" s="2" t="s">
        <v>60</v>
      </c>
      <c r="B7724" s="2">
        <v>1185732</v>
      </c>
      <c r="C7724" s="3">
        <v>44333</v>
      </c>
      <c r="D7724" s="12" t="str" cm="1">
        <f t="array" ref="D7724">_xlfn.SWITCH(WEEKDAY(C7724,2), 1, "Lundi", 2, "Mardi", 3, "Mercredi", 4, "Jeudi", 5, "Vendredi", 6, "Samedi", 7, "Dimanche", "Erreur")</f>
        <v>Lundi</v>
      </c>
      <c r="E7724" s="2" t="s">
        <v>14</v>
      </c>
      <c r="F7724" s="2" t="s">
        <v>132</v>
      </c>
      <c r="G7724" s="2" t="s">
        <v>133</v>
      </c>
      <c r="H7724" s="4" t="s">
        <v>20</v>
      </c>
      <c r="I7724" s="5">
        <v>52</v>
      </c>
      <c r="J7724" s="6">
        <v>80</v>
      </c>
      <c r="K7724" s="7">
        <v>4160</v>
      </c>
      <c r="L7724" s="7">
        <v>1664</v>
      </c>
      <c r="M7724" s="8">
        <v>0.4</v>
      </c>
      <c r="N7724" s="2" t="s">
        <v>82</v>
      </c>
      <c r="O7724">
        <f t="shared" si="960"/>
        <v>2021</v>
      </c>
      <c r="P7724">
        <f t="shared" si="961"/>
        <v>5</v>
      </c>
      <c r="Q7724" t="str">
        <f t="shared" si="962"/>
        <v>mai</v>
      </c>
      <c r="R7724" t="str">
        <f t="shared" si="963"/>
        <v>New Hampshire</v>
      </c>
      <c r="S7724" t="str">
        <f t="shared" si="964"/>
        <v>2021-05</v>
      </c>
      <c r="T7724">
        <f>IF(AND(COUNTIF(Calculs!$Q$2:$Q$12,$O7724)&gt;0,COUNTIF(Calculs!$S$2:$S$12,$E7724)&gt;0,COUNTIF(Calculs!$U$2:$U$12,$H7724)&gt;0),1,0)</f>
        <v>1</v>
      </c>
      <c r="U7724">
        <f t="shared" si="965"/>
        <v>4160</v>
      </c>
      <c r="V7724">
        <f t="shared" si="966"/>
        <v>80</v>
      </c>
      <c r="W7724">
        <f t="shared" si="967"/>
        <v>1664</v>
      </c>
    </row>
    <row r="7725" spans="1:23" ht="15.75" customHeight="1" x14ac:dyDescent="0.3">
      <c r="A7725" s="2" t="s">
        <v>60</v>
      </c>
      <c r="B7725" s="2">
        <v>1185732</v>
      </c>
      <c r="C7725" s="3">
        <v>44333</v>
      </c>
      <c r="D7725" s="12" t="str" cm="1">
        <f t="array" ref="D7725">_xlfn.SWITCH(WEEKDAY(C7725,2), 1, "Lundi", 2, "Mardi", 3, "Mercredi", 4, "Jeudi", 5, "Vendredi", 6, "Samedi", 7, "Dimanche", "Erreur")</f>
        <v>Lundi</v>
      </c>
      <c r="E7725" s="2" t="s">
        <v>14</v>
      </c>
      <c r="F7725" s="2" t="s">
        <v>132</v>
      </c>
      <c r="G7725" s="2" t="s">
        <v>133</v>
      </c>
      <c r="H7725" s="4" t="s">
        <v>21</v>
      </c>
      <c r="I7725" s="5">
        <v>63</v>
      </c>
      <c r="J7725" s="6">
        <v>78</v>
      </c>
      <c r="K7725" s="7">
        <v>4914</v>
      </c>
      <c r="L7725" s="7">
        <v>2211.2999999999997</v>
      </c>
      <c r="M7725" s="8">
        <v>0.44999999999999996</v>
      </c>
      <c r="N7725" s="2" t="s">
        <v>82</v>
      </c>
      <c r="O7725">
        <f t="shared" si="960"/>
        <v>2021</v>
      </c>
      <c r="P7725">
        <f t="shared" si="961"/>
        <v>5</v>
      </c>
      <c r="Q7725" t="str">
        <f t="shared" si="962"/>
        <v>mai</v>
      </c>
      <c r="R7725" t="str">
        <f t="shared" si="963"/>
        <v>New Hampshire</v>
      </c>
      <c r="S7725" t="str">
        <f t="shared" si="964"/>
        <v>2021-05</v>
      </c>
      <c r="T7725">
        <f>IF(AND(COUNTIF(Calculs!$Q$2:$Q$12,$O7725)&gt;0,COUNTIF(Calculs!$S$2:$S$12,$E7725)&gt;0,COUNTIF(Calculs!$U$2:$U$12,$H7725)&gt;0),1,0)</f>
        <v>1</v>
      </c>
      <c r="U7725">
        <f t="shared" si="965"/>
        <v>4914</v>
      </c>
      <c r="V7725">
        <f t="shared" si="966"/>
        <v>78</v>
      </c>
      <c r="W7725">
        <f t="shared" si="967"/>
        <v>2211.2999999999997</v>
      </c>
    </row>
    <row r="7726" spans="1:23" ht="15.75" customHeight="1" x14ac:dyDescent="0.3">
      <c r="A7726" s="2" t="s">
        <v>60</v>
      </c>
      <c r="B7726" s="2">
        <v>1185732</v>
      </c>
      <c r="C7726" s="3">
        <v>44333</v>
      </c>
      <c r="D7726" s="12" t="str" cm="1">
        <f t="array" ref="D7726">_xlfn.SWITCH(WEEKDAY(C7726,2), 1, "Lundi", 2, "Mardi", 3, "Mercredi", 4, "Jeudi", 5, "Vendredi", 6, "Samedi", 7, "Dimanche", "Erreur")</f>
        <v>Lundi</v>
      </c>
      <c r="E7726" s="2" t="s">
        <v>14</v>
      </c>
      <c r="F7726" s="2" t="s">
        <v>132</v>
      </c>
      <c r="G7726" s="2" t="s">
        <v>133</v>
      </c>
      <c r="H7726" s="4" t="s">
        <v>22</v>
      </c>
      <c r="I7726" s="5">
        <v>65</v>
      </c>
      <c r="J7726" s="6">
        <v>115</v>
      </c>
      <c r="K7726" s="7">
        <v>7475</v>
      </c>
      <c r="L7726" s="7">
        <v>3438.4999999999995</v>
      </c>
      <c r="M7726" s="8">
        <v>0.45999999999999996</v>
      </c>
      <c r="N7726" s="2" t="s">
        <v>82</v>
      </c>
      <c r="O7726">
        <f t="shared" si="960"/>
        <v>2021</v>
      </c>
      <c r="P7726">
        <f t="shared" si="961"/>
        <v>5</v>
      </c>
      <c r="Q7726" t="str">
        <f t="shared" si="962"/>
        <v>mai</v>
      </c>
      <c r="R7726" t="str">
        <f t="shared" si="963"/>
        <v>New Hampshire</v>
      </c>
      <c r="S7726" t="str">
        <f t="shared" si="964"/>
        <v>2021-05</v>
      </c>
      <c r="T7726">
        <f>IF(AND(COUNTIF(Calculs!$Q$2:$Q$12,$O7726)&gt;0,COUNTIF(Calculs!$S$2:$S$12,$E7726)&gt;0,COUNTIF(Calculs!$U$2:$U$12,$H7726)&gt;0),1,0)</f>
        <v>1</v>
      </c>
      <c r="U7726">
        <f t="shared" si="965"/>
        <v>7475</v>
      </c>
      <c r="V7726">
        <f t="shared" si="966"/>
        <v>115</v>
      </c>
      <c r="W7726">
        <f t="shared" si="967"/>
        <v>3438.4999999999995</v>
      </c>
    </row>
    <row r="7727" spans="1:23" ht="15.75" customHeight="1" x14ac:dyDescent="0.3">
      <c r="A7727" s="2" t="s">
        <v>60</v>
      </c>
      <c r="B7727" s="2">
        <v>1185732</v>
      </c>
      <c r="C7727" s="3">
        <v>44366</v>
      </c>
      <c r="D7727" s="12" t="str" cm="1">
        <f t="array" ref="D7727">_xlfn.SWITCH(WEEKDAY(C7727,2), 1, "Lundi", 2, "Mardi", 3, "Mercredi", 4, "Jeudi", 5, "Vendredi", 6, "Samedi", 7, "Dimanche", "Erreur")</f>
        <v>Samedi</v>
      </c>
      <c r="E7727" s="2" t="s">
        <v>14</v>
      </c>
      <c r="F7727" s="2" t="s">
        <v>132</v>
      </c>
      <c r="G7727" s="2" t="s">
        <v>133</v>
      </c>
      <c r="H7727" s="4" t="s">
        <v>16</v>
      </c>
      <c r="I7727" s="5">
        <v>59</v>
      </c>
      <c r="J7727" s="6">
        <v>169</v>
      </c>
      <c r="K7727" s="7">
        <v>9971</v>
      </c>
      <c r="L7727" s="7">
        <v>5284.63</v>
      </c>
      <c r="M7727" s="8">
        <v>0.53</v>
      </c>
      <c r="N7727" s="2" t="s">
        <v>82</v>
      </c>
      <c r="O7727">
        <f t="shared" si="960"/>
        <v>2021</v>
      </c>
      <c r="P7727">
        <f t="shared" si="961"/>
        <v>6</v>
      </c>
      <c r="Q7727" t="str">
        <f t="shared" si="962"/>
        <v>juin</v>
      </c>
      <c r="R7727" t="str">
        <f t="shared" si="963"/>
        <v>New Hampshire</v>
      </c>
      <c r="S7727" t="str">
        <f t="shared" si="964"/>
        <v>2021-06</v>
      </c>
      <c r="T7727">
        <f>IF(AND(COUNTIF(Calculs!$Q$2:$Q$12,$O7727)&gt;0,COUNTIF(Calculs!$S$2:$S$12,$E7727)&gt;0,COUNTIF(Calculs!$U$2:$U$12,$H7727)&gt;0),1,0)</f>
        <v>1</v>
      </c>
      <c r="U7727">
        <f t="shared" si="965"/>
        <v>9971</v>
      </c>
      <c r="V7727">
        <f t="shared" si="966"/>
        <v>169</v>
      </c>
      <c r="W7727">
        <f t="shared" si="967"/>
        <v>5284.63</v>
      </c>
    </row>
    <row r="7728" spans="1:23" ht="15.75" customHeight="1" x14ac:dyDescent="0.3">
      <c r="A7728" s="2" t="s">
        <v>60</v>
      </c>
      <c r="B7728" s="2">
        <v>1185732</v>
      </c>
      <c r="C7728" s="3">
        <v>44366</v>
      </c>
      <c r="D7728" s="12" t="str" cm="1">
        <f t="array" ref="D7728">_xlfn.SWITCH(WEEKDAY(C7728,2), 1, "Lundi", 2, "Mardi", 3, "Mercredi", 4, "Jeudi", 5, "Vendredi", 6, "Samedi", 7, "Dimanche", "Erreur")</f>
        <v>Samedi</v>
      </c>
      <c r="E7728" s="2" t="s">
        <v>14</v>
      </c>
      <c r="F7728" s="2" t="s">
        <v>132</v>
      </c>
      <c r="G7728" s="2" t="s">
        <v>133</v>
      </c>
      <c r="H7728" s="4" t="s">
        <v>18</v>
      </c>
      <c r="I7728" s="5">
        <v>56</v>
      </c>
      <c r="J7728" s="6">
        <v>123</v>
      </c>
      <c r="K7728" s="7">
        <v>6888</v>
      </c>
      <c r="L7728" s="7">
        <v>3512.88</v>
      </c>
      <c r="M7728" s="8">
        <v>0.51</v>
      </c>
      <c r="N7728" s="2" t="s">
        <v>82</v>
      </c>
      <c r="O7728">
        <f t="shared" si="960"/>
        <v>2021</v>
      </c>
      <c r="P7728">
        <f t="shared" si="961"/>
        <v>6</v>
      </c>
      <c r="Q7728" t="str">
        <f t="shared" si="962"/>
        <v>juin</v>
      </c>
      <c r="R7728" t="str">
        <f t="shared" si="963"/>
        <v>New Hampshire</v>
      </c>
      <c r="S7728" t="str">
        <f t="shared" si="964"/>
        <v>2021-06</v>
      </c>
      <c r="T7728">
        <f>IF(AND(COUNTIF(Calculs!$Q$2:$Q$12,$O7728)&gt;0,COUNTIF(Calculs!$S$2:$S$12,$E7728)&gt;0,COUNTIF(Calculs!$U$2:$U$12,$H7728)&gt;0),1,0)</f>
        <v>1</v>
      </c>
      <c r="U7728">
        <f t="shared" si="965"/>
        <v>6888</v>
      </c>
      <c r="V7728">
        <f t="shared" si="966"/>
        <v>123</v>
      </c>
      <c r="W7728">
        <f t="shared" si="967"/>
        <v>3512.88</v>
      </c>
    </row>
    <row r="7729" spans="1:23" ht="15.75" customHeight="1" x14ac:dyDescent="0.3">
      <c r="A7729" s="2" t="s">
        <v>60</v>
      </c>
      <c r="B7729" s="2">
        <v>1185732</v>
      </c>
      <c r="C7729" s="3">
        <v>44366</v>
      </c>
      <c r="D7729" s="12" t="str" cm="1">
        <f t="array" ref="D7729">_xlfn.SWITCH(WEEKDAY(C7729,2), 1, "Lundi", 2, "Mardi", 3, "Mercredi", 4, "Jeudi", 5, "Vendredi", 6, "Samedi", 7, "Dimanche", "Erreur")</f>
        <v>Samedi</v>
      </c>
      <c r="E7729" s="2" t="s">
        <v>14</v>
      </c>
      <c r="F7729" s="2" t="s">
        <v>132</v>
      </c>
      <c r="G7729" s="2" t="s">
        <v>133</v>
      </c>
      <c r="H7729" s="4" t="s">
        <v>19</v>
      </c>
      <c r="I7729" s="5">
        <v>53</v>
      </c>
      <c r="J7729" s="6">
        <v>88</v>
      </c>
      <c r="K7729" s="7">
        <v>4664</v>
      </c>
      <c r="L7729" s="7">
        <v>2052.16</v>
      </c>
      <c r="M7729" s="8">
        <v>0.44</v>
      </c>
      <c r="N7729" s="2" t="s">
        <v>82</v>
      </c>
      <c r="O7729">
        <f t="shared" si="960"/>
        <v>2021</v>
      </c>
      <c r="P7729">
        <f t="shared" si="961"/>
        <v>6</v>
      </c>
      <c r="Q7729" t="str">
        <f t="shared" si="962"/>
        <v>juin</v>
      </c>
      <c r="R7729" t="str">
        <f t="shared" si="963"/>
        <v>New Hampshire</v>
      </c>
      <c r="S7729" t="str">
        <f t="shared" si="964"/>
        <v>2021-06</v>
      </c>
      <c r="T7729">
        <f>IF(AND(COUNTIF(Calculs!$Q$2:$Q$12,$O7729)&gt;0,COUNTIF(Calculs!$S$2:$S$12,$E7729)&gt;0,COUNTIF(Calculs!$U$2:$U$12,$H7729)&gt;0),1,0)</f>
        <v>1</v>
      </c>
      <c r="U7729">
        <f t="shared" si="965"/>
        <v>4664</v>
      </c>
      <c r="V7729">
        <f t="shared" si="966"/>
        <v>88</v>
      </c>
      <c r="W7729">
        <f t="shared" si="967"/>
        <v>2052.16</v>
      </c>
    </row>
    <row r="7730" spans="1:23" ht="15.75" customHeight="1" x14ac:dyDescent="0.3">
      <c r="A7730" s="2" t="s">
        <v>60</v>
      </c>
      <c r="B7730" s="2">
        <v>1185732</v>
      </c>
      <c r="C7730" s="3">
        <v>44366</v>
      </c>
      <c r="D7730" s="12" t="str" cm="1">
        <f t="array" ref="D7730">_xlfn.SWITCH(WEEKDAY(C7730,2), 1, "Lundi", 2, "Mardi", 3, "Mercredi", 4, "Jeudi", 5, "Vendredi", 6, "Samedi", 7, "Dimanche", "Erreur")</f>
        <v>Samedi</v>
      </c>
      <c r="E7730" s="2" t="s">
        <v>14</v>
      </c>
      <c r="F7730" s="2" t="s">
        <v>132</v>
      </c>
      <c r="G7730" s="2" t="s">
        <v>133</v>
      </c>
      <c r="H7730" s="4" t="s">
        <v>20</v>
      </c>
      <c r="I7730" s="5">
        <v>52</v>
      </c>
      <c r="J7730" s="6">
        <v>91</v>
      </c>
      <c r="K7730" s="7">
        <v>4732</v>
      </c>
      <c r="L7730" s="7">
        <v>1987.4399999999998</v>
      </c>
      <c r="M7730" s="8">
        <v>0.42</v>
      </c>
      <c r="N7730" s="2" t="s">
        <v>82</v>
      </c>
      <c r="O7730">
        <f t="shared" si="960"/>
        <v>2021</v>
      </c>
      <c r="P7730">
        <f t="shared" si="961"/>
        <v>6</v>
      </c>
      <c r="Q7730" t="str">
        <f t="shared" si="962"/>
        <v>juin</v>
      </c>
      <c r="R7730" t="str">
        <f t="shared" si="963"/>
        <v>New Hampshire</v>
      </c>
      <c r="S7730" t="str">
        <f t="shared" si="964"/>
        <v>2021-06</v>
      </c>
      <c r="T7730">
        <f>IF(AND(COUNTIF(Calculs!$Q$2:$Q$12,$O7730)&gt;0,COUNTIF(Calculs!$S$2:$S$12,$E7730)&gt;0,COUNTIF(Calculs!$U$2:$U$12,$H7730)&gt;0),1,0)</f>
        <v>1</v>
      </c>
      <c r="U7730">
        <f t="shared" si="965"/>
        <v>4732</v>
      </c>
      <c r="V7730">
        <f t="shared" si="966"/>
        <v>91</v>
      </c>
      <c r="W7730">
        <f t="shared" si="967"/>
        <v>1987.4399999999998</v>
      </c>
    </row>
    <row r="7731" spans="1:23" ht="15.75" customHeight="1" x14ac:dyDescent="0.3">
      <c r="A7731" s="2" t="s">
        <v>60</v>
      </c>
      <c r="B7731" s="2">
        <v>1185732</v>
      </c>
      <c r="C7731" s="3">
        <v>44366</v>
      </c>
      <c r="D7731" s="12" t="str" cm="1">
        <f t="array" ref="D7731">_xlfn.SWITCH(WEEKDAY(C7731,2), 1, "Lundi", 2, "Mardi", 3, "Mercredi", 4, "Jeudi", 5, "Vendredi", 6, "Samedi", 7, "Dimanche", "Erreur")</f>
        <v>Samedi</v>
      </c>
      <c r="E7731" s="2" t="s">
        <v>14</v>
      </c>
      <c r="F7731" s="2" t="s">
        <v>132</v>
      </c>
      <c r="G7731" s="2" t="s">
        <v>133</v>
      </c>
      <c r="H7731" s="4" t="s">
        <v>21</v>
      </c>
      <c r="I7731" s="5">
        <v>60</v>
      </c>
      <c r="J7731" s="6">
        <v>94</v>
      </c>
      <c r="K7731" s="7">
        <v>5640</v>
      </c>
      <c r="L7731" s="7">
        <v>2425.1999999999998</v>
      </c>
      <c r="M7731" s="8">
        <v>0.43</v>
      </c>
      <c r="N7731" s="2" t="s">
        <v>82</v>
      </c>
      <c r="O7731">
        <f t="shared" si="960"/>
        <v>2021</v>
      </c>
      <c r="P7731">
        <f t="shared" si="961"/>
        <v>6</v>
      </c>
      <c r="Q7731" t="str">
        <f t="shared" si="962"/>
        <v>juin</v>
      </c>
      <c r="R7731" t="str">
        <f t="shared" si="963"/>
        <v>New Hampshire</v>
      </c>
      <c r="S7731" t="str">
        <f t="shared" si="964"/>
        <v>2021-06</v>
      </c>
      <c r="T7731">
        <f>IF(AND(COUNTIF(Calculs!$Q$2:$Q$12,$O7731)&gt;0,COUNTIF(Calculs!$S$2:$S$12,$E7731)&gt;0,COUNTIF(Calculs!$U$2:$U$12,$H7731)&gt;0),1,0)</f>
        <v>1</v>
      </c>
      <c r="U7731">
        <f t="shared" si="965"/>
        <v>5640</v>
      </c>
      <c r="V7731">
        <f t="shared" si="966"/>
        <v>94</v>
      </c>
      <c r="W7731">
        <f t="shared" si="967"/>
        <v>2425.1999999999998</v>
      </c>
    </row>
    <row r="7732" spans="1:23" ht="15.75" customHeight="1" x14ac:dyDescent="0.3">
      <c r="A7732" s="2" t="s">
        <v>60</v>
      </c>
      <c r="B7732" s="2">
        <v>1185732</v>
      </c>
      <c r="C7732" s="3">
        <v>44366</v>
      </c>
      <c r="D7732" s="12" t="str" cm="1">
        <f t="array" ref="D7732">_xlfn.SWITCH(WEEKDAY(C7732,2), 1, "Lundi", 2, "Mardi", 3, "Mercredi", 4, "Jeudi", 5, "Vendredi", 6, "Samedi", 7, "Dimanche", "Erreur")</f>
        <v>Samedi</v>
      </c>
      <c r="E7732" s="2" t="s">
        <v>14</v>
      </c>
      <c r="F7732" s="2" t="s">
        <v>132</v>
      </c>
      <c r="G7732" s="2" t="s">
        <v>133</v>
      </c>
      <c r="H7732" s="4" t="s">
        <v>22</v>
      </c>
      <c r="I7732" s="5">
        <v>66</v>
      </c>
      <c r="J7732" s="6">
        <v>138</v>
      </c>
      <c r="K7732" s="7">
        <v>9108</v>
      </c>
      <c r="L7732" s="7">
        <v>4280.7599999999993</v>
      </c>
      <c r="M7732" s="8">
        <v>0.47</v>
      </c>
      <c r="N7732" s="2" t="s">
        <v>82</v>
      </c>
      <c r="O7732">
        <f t="shared" si="960"/>
        <v>2021</v>
      </c>
      <c r="P7732">
        <f t="shared" si="961"/>
        <v>6</v>
      </c>
      <c r="Q7732" t="str">
        <f t="shared" si="962"/>
        <v>juin</v>
      </c>
      <c r="R7732" t="str">
        <f t="shared" si="963"/>
        <v>New Hampshire</v>
      </c>
      <c r="S7732" t="str">
        <f t="shared" si="964"/>
        <v>2021-06</v>
      </c>
      <c r="T7732">
        <f>IF(AND(COUNTIF(Calculs!$Q$2:$Q$12,$O7732)&gt;0,COUNTIF(Calculs!$S$2:$S$12,$E7732)&gt;0,COUNTIF(Calculs!$U$2:$U$12,$H7732)&gt;0),1,0)</f>
        <v>1</v>
      </c>
      <c r="U7732">
        <f t="shared" si="965"/>
        <v>9108</v>
      </c>
      <c r="V7732">
        <f t="shared" si="966"/>
        <v>138</v>
      </c>
      <c r="W7732">
        <f t="shared" si="967"/>
        <v>4280.7599999999993</v>
      </c>
    </row>
    <row r="7733" spans="1:23" ht="15.75" customHeight="1" x14ac:dyDescent="0.3">
      <c r="A7733" s="2" t="s">
        <v>60</v>
      </c>
      <c r="B7733" s="2">
        <v>1185732</v>
      </c>
      <c r="C7733" s="3">
        <v>44394</v>
      </c>
      <c r="D7733" s="12" t="str" cm="1">
        <f t="array" ref="D7733">_xlfn.SWITCH(WEEKDAY(C7733,2), 1, "Lundi", 2, "Mardi", 3, "Mercredi", 4, "Jeudi", 5, "Vendredi", 6, "Samedi", 7, "Dimanche", "Erreur")</f>
        <v>Samedi</v>
      </c>
      <c r="E7733" s="2" t="s">
        <v>14</v>
      </c>
      <c r="F7733" s="2" t="s">
        <v>132</v>
      </c>
      <c r="G7733" s="2" t="s">
        <v>133</v>
      </c>
      <c r="H7733" s="4" t="s">
        <v>16</v>
      </c>
      <c r="I7733" s="5">
        <v>64</v>
      </c>
      <c r="J7733" s="6">
        <v>196</v>
      </c>
      <c r="K7733" s="7">
        <v>12544</v>
      </c>
      <c r="L7733" s="7">
        <v>6648.3200000000006</v>
      </c>
      <c r="M7733" s="8">
        <v>0.53</v>
      </c>
      <c r="N7733" s="2" t="s">
        <v>82</v>
      </c>
      <c r="O7733">
        <f t="shared" si="960"/>
        <v>2021</v>
      </c>
      <c r="P7733">
        <f t="shared" si="961"/>
        <v>7</v>
      </c>
      <c r="Q7733" t="str">
        <f t="shared" si="962"/>
        <v>juil</v>
      </c>
      <c r="R7733" t="str">
        <f t="shared" si="963"/>
        <v>New Hampshire</v>
      </c>
      <c r="S7733" t="str">
        <f t="shared" si="964"/>
        <v>2021-07</v>
      </c>
      <c r="T7733">
        <f>IF(AND(COUNTIF(Calculs!$Q$2:$Q$12,$O7733)&gt;0,COUNTIF(Calculs!$S$2:$S$12,$E7733)&gt;0,COUNTIF(Calculs!$U$2:$U$12,$H7733)&gt;0),1,0)</f>
        <v>1</v>
      </c>
      <c r="U7733">
        <f t="shared" si="965"/>
        <v>12544</v>
      </c>
      <c r="V7733">
        <f t="shared" si="966"/>
        <v>196</v>
      </c>
      <c r="W7733">
        <f t="shared" si="967"/>
        <v>6648.3200000000006</v>
      </c>
    </row>
    <row r="7734" spans="1:23" ht="15.75" customHeight="1" x14ac:dyDescent="0.3">
      <c r="A7734" s="2" t="s">
        <v>60</v>
      </c>
      <c r="B7734" s="2">
        <v>1185732</v>
      </c>
      <c r="C7734" s="3">
        <v>44394</v>
      </c>
      <c r="D7734" s="12" t="str" cm="1">
        <f t="array" ref="D7734">_xlfn.SWITCH(WEEKDAY(C7734,2), 1, "Lundi", 2, "Mardi", 3, "Mercredi", 4, "Jeudi", 5, "Vendredi", 6, "Samedi", 7, "Dimanche", "Erreur")</f>
        <v>Samedi</v>
      </c>
      <c r="E7734" s="2" t="s">
        <v>14</v>
      </c>
      <c r="F7734" s="2" t="s">
        <v>132</v>
      </c>
      <c r="G7734" s="2" t="s">
        <v>133</v>
      </c>
      <c r="H7734" s="4" t="s">
        <v>18</v>
      </c>
      <c r="I7734" s="5">
        <v>55</v>
      </c>
      <c r="J7734" s="6">
        <v>131</v>
      </c>
      <c r="K7734" s="7">
        <v>7205</v>
      </c>
      <c r="L7734" s="7">
        <v>3602.5</v>
      </c>
      <c r="M7734" s="8">
        <v>0.5</v>
      </c>
      <c r="N7734" s="2" t="s">
        <v>82</v>
      </c>
      <c r="O7734">
        <f t="shared" si="960"/>
        <v>2021</v>
      </c>
      <c r="P7734">
        <f t="shared" si="961"/>
        <v>7</v>
      </c>
      <c r="Q7734" t="str">
        <f t="shared" si="962"/>
        <v>juil</v>
      </c>
      <c r="R7734" t="str">
        <f t="shared" si="963"/>
        <v>New Hampshire</v>
      </c>
      <c r="S7734" t="str">
        <f t="shared" si="964"/>
        <v>2021-07</v>
      </c>
      <c r="T7734">
        <f>IF(AND(COUNTIF(Calculs!$Q$2:$Q$12,$O7734)&gt;0,COUNTIF(Calculs!$S$2:$S$12,$E7734)&gt;0,COUNTIF(Calculs!$U$2:$U$12,$H7734)&gt;0),1,0)</f>
        <v>1</v>
      </c>
      <c r="U7734">
        <f t="shared" si="965"/>
        <v>7205</v>
      </c>
      <c r="V7734">
        <f t="shared" si="966"/>
        <v>131</v>
      </c>
      <c r="W7734">
        <f t="shared" si="967"/>
        <v>3602.5</v>
      </c>
    </row>
    <row r="7735" spans="1:23" ht="15.75" customHeight="1" x14ac:dyDescent="0.3">
      <c r="A7735" s="2" t="s">
        <v>60</v>
      </c>
      <c r="B7735" s="2">
        <v>1185732</v>
      </c>
      <c r="C7735" s="3">
        <v>44394</v>
      </c>
      <c r="D7735" s="12" t="str" cm="1">
        <f t="array" ref="D7735">_xlfn.SWITCH(WEEKDAY(C7735,2), 1, "Lundi", 2, "Mardi", 3, "Mercredi", 4, "Jeudi", 5, "Vendredi", 6, "Samedi", 7, "Dimanche", "Erreur")</f>
        <v>Samedi</v>
      </c>
      <c r="E7735" s="2" t="s">
        <v>14</v>
      </c>
      <c r="F7735" s="2" t="s">
        <v>132</v>
      </c>
      <c r="G7735" s="2" t="s">
        <v>133</v>
      </c>
      <c r="H7735" s="4" t="s">
        <v>19</v>
      </c>
      <c r="I7735" s="5">
        <v>54</v>
      </c>
      <c r="J7735" s="6">
        <v>109</v>
      </c>
      <c r="K7735" s="7">
        <v>5886</v>
      </c>
      <c r="L7735" s="7">
        <v>2413.2599999999998</v>
      </c>
      <c r="M7735" s="8">
        <v>0.41</v>
      </c>
      <c r="N7735" s="2" t="s">
        <v>82</v>
      </c>
      <c r="O7735">
        <f t="shared" si="960"/>
        <v>2021</v>
      </c>
      <c r="P7735">
        <f t="shared" si="961"/>
        <v>7</v>
      </c>
      <c r="Q7735" t="str">
        <f t="shared" si="962"/>
        <v>juil</v>
      </c>
      <c r="R7735" t="str">
        <f t="shared" si="963"/>
        <v>New Hampshire</v>
      </c>
      <c r="S7735" t="str">
        <f t="shared" si="964"/>
        <v>2021-07</v>
      </c>
      <c r="T7735">
        <f>IF(AND(COUNTIF(Calculs!$Q$2:$Q$12,$O7735)&gt;0,COUNTIF(Calculs!$S$2:$S$12,$E7735)&gt;0,COUNTIF(Calculs!$U$2:$U$12,$H7735)&gt;0),1,0)</f>
        <v>1</v>
      </c>
      <c r="U7735">
        <f t="shared" si="965"/>
        <v>5886</v>
      </c>
      <c r="V7735">
        <f t="shared" si="966"/>
        <v>109</v>
      </c>
      <c r="W7735">
        <f t="shared" si="967"/>
        <v>2413.2599999999998</v>
      </c>
    </row>
    <row r="7736" spans="1:23" ht="15.75" customHeight="1" x14ac:dyDescent="0.3">
      <c r="A7736" s="2" t="s">
        <v>60</v>
      </c>
      <c r="B7736" s="2">
        <v>1185732</v>
      </c>
      <c r="C7736" s="3">
        <v>44394</v>
      </c>
      <c r="D7736" s="12" t="str" cm="1">
        <f t="array" ref="D7736">_xlfn.SWITCH(WEEKDAY(C7736,2), 1, "Lundi", 2, "Mardi", 3, "Mercredi", 4, "Jeudi", 5, "Vendredi", 6, "Samedi", 7, "Dimanche", "Erreur")</f>
        <v>Samedi</v>
      </c>
      <c r="E7736" s="2" t="s">
        <v>14</v>
      </c>
      <c r="F7736" s="2" t="s">
        <v>132</v>
      </c>
      <c r="G7736" s="2" t="s">
        <v>133</v>
      </c>
      <c r="H7736" s="4" t="s">
        <v>20</v>
      </c>
      <c r="I7736" s="5">
        <v>53</v>
      </c>
      <c r="J7736" s="6">
        <v>85</v>
      </c>
      <c r="K7736" s="7">
        <v>4505</v>
      </c>
      <c r="L7736" s="7">
        <v>1982.2</v>
      </c>
      <c r="M7736" s="8">
        <v>0.44</v>
      </c>
      <c r="N7736" s="2" t="s">
        <v>82</v>
      </c>
      <c r="O7736">
        <f t="shared" si="960"/>
        <v>2021</v>
      </c>
      <c r="P7736">
        <f t="shared" si="961"/>
        <v>7</v>
      </c>
      <c r="Q7736" t="str">
        <f t="shared" si="962"/>
        <v>juil</v>
      </c>
      <c r="R7736" t="str">
        <f t="shared" si="963"/>
        <v>New Hampshire</v>
      </c>
      <c r="S7736" t="str">
        <f t="shared" si="964"/>
        <v>2021-07</v>
      </c>
      <c r="T7736">
        <f>IF(AND(COUNTIF(Calculs!$Q$2:$Q$12,$O7736)&gt;0,COUNTIF(Calculs!$S$2:$S$12,$E7736)&gt;0,COUNTIF(Calculs!$U$2:$U$12,$H7736)&gt;0),1,0)</f>
        <v>1</v>
      </c>
      <c r="U7736">
        <f t="shared" si="965"/>
        <v>4505</v>
      </c>
      <c r="V7736">
        <f t="shared" si="966"/>
        <v>85</v>
      </c>
      <c r="W7736">
        <f t="shared" si="967"/>
        <v>1982.2</v>
      </c>
    </row>
    <row r="7737" spans="1:23" ht="15.75" customHeight="1" x14ac:dyDescent="0.3">
      <c r="A7737" s="2" t="s">
        <v>60</v>
      </c>
      <c r="B7737" s="2">
        <v>1185732</v>
      </c>
      <c r="C7737" s="3">
        <v>44394</v>
      </c>
      <c r="D7737" s="12" t="str" cm="1">
        <f t="array" ref="D7737">_xlfn.SWITCH(WEEKDAY(C7737,2), 1, "Lundi", 2, "Mardi", 3, "Mercredi", 4, "Jeudi", 5, "Vendredi", 6, "Samedi", 7, "Dimanche", "Erreur")</f>
        <v>Samedi</v>
      </c>
      <c r="E7737" s="2" t="s">
        <v>14</v>
      </c>
      <c r="F7737" s="2" t="s">
        <v>132</v>
      </c>
      <c r="G7737" s="2" t="s">
        <v>133</v>
      </c>
      <c r="H7737" s="4" t="s">
        <v>21</v>
      </c>
      <c r="I7737" s="5">
        <v>60</v>
      </c>
      <c r="J7737" s="6">
        <v>102</v>
      </c>
      <c r="K7737" s="7">
        <v>6120</v>
      </c>
      <c r="L7737" s="7">
        <v>2509.1999999999998</v>
      </c>
      <c r="M7737" s="8">
        <v>0.41</v>
      </c>
      <c r="N7737" s="2" t="s">
        <v>82</v>
      </c>
      <c r="O7737">
        <f t="shared" si="960"/>
        <v>2021</v>
      </c>
      <c r="P7737">
        <f t="shared" si="961"/>
        <v>7</v>
      </c>
      <c r="Q7737" t="str">
        <f t="shared" si="962"/>
        <v>juil</v>
      </c>
      <c r="R7737" t="str">
        <f t="shared" si="963"/>
        <v>New Hampshire</v>
      </c>
      <c r="S7737" t="str">
        <f t="shared" si="964"/>
        <v>2021-07</v>
      </c>
      <c r="T7737">
        <f>IF(AND(COUNTIF(Calculs!$Q$2:$Q$12,$O7737)&gt;0,COUNTIF(Calculs!$S$2:$S$12,$E7737)&gt;0,COUNTIF(Calculs!$U$2:$U$12,$H7737)&gt;0),1,0)</f>
        <v>1</v>
      </c>
      <c r="U7737">
        <f t="shared" si="965"/>
        <v>6120</v>
      </c>
      <c r="V7737">
        <f t="shared" si="966"/>
        <v>102</v>
      </c>
      <c r="W7737">
        <f t="shared" si="967"/>
        <v>2509.1999999999998</v>
      </c>
    </row>
    <row r="7738" spans="1:23" ht="15.75" customHeight="1" x14ac:dyDescent="0.3">
      <c r="A7738" s="2" t="s">
        <v>60</v>
      </c>
      <c r="B7738" s="2">
        <v>1185732</v>
      </c>
      <c r="C7738" s="3">
        <v>44394</v>
      </c>
      <c r="D7738" s="12" t="str" cm="1">
        <f t="array" ref="D7738">_xlfn.SWITCH(WEEKDAY(C7738,2), 1, "Lundi", 2, "Mardi", 3, "Mercredi", 4, "Jeudi", 5, "Vendredi", 6, "Samedi", 7, "Dimanche", "Erreur")</f>
        <v>Samedi</v>
      </c>
      <c r="E7738" s="2" t="s">
        <v>14</v>
      </c>
      <c r="F7738" s="2" t="s">
        <v>132</v>
      </c>
      <c r="G7738" s="2" t="s">
        <v>133</v>
      </c>
      <c r="H7738" s="4" t="s">
        <v>22</v>
      </c>
      <c r="I7738" s="5">
        <v>64</v>
      </c>
      <c r="J7738" s="6">
        <v>137</v>
      </c>
      <c r="K7738" s="7">
        <v>8768</v>
      </c>
      <c r="L7738" s="7">
        <v>4296.32</v>
      </c>
      <c r="M7738" s="8">
        <v>0.49</v>
      </c>
      <c r="N7738" s="2" t="s">
        <v>82</v>
      </c>
      <c r="O7738">
        <f t="shared" si="960"/>
        <v>2021</v>
      </c>
      <c r="P7738">
        <f t="shared" si="961"/>
        <v>7</v>
      </c>
      <c r="Q7738" t="str">
        <f t="shared" si="962"/>
        <v>juil</v>
      </c>
      <c r="R7738" t="str">
        <f t="shared" si="963"/>
        <v>New Hampshire</v>
      </c>
      <c r="S7738" t="str">
        <f t="shared" si="964"/>
        <v>2021-07</v>
      </c>
      <c r="T7738">
        <f>IF(AND(COUNTIF(Calculs!$Q$2:$Q$12,$O7738)&gt;0,COUNTIF(Calculs!$S$2:$S$12,$E7738)&gt;0,COUNTIF(Calculs!$U$2:$U$12,$H7738)&gt;0),1,0)</f>
        <v>1</v>
      </c>
      <c r="U7738">
        <f t="shared" si="965"/>
        <v>8768</v>
      </c>
      <c r="V7738">
        <f t="shared" si="966"/>
        <v>137</v>
      </c>
      <c r="W7738">
        <f t="shared" si="967"/>
        <v>4296.32</v>
      </c>
    </row>
    <row r="7739" spans="1:23" ht="15.75" customHeight="1" x14ac:dyDescent="0.3">
      <c r="A7739" s="2" t="s">
        <v>60</v>
      </c>
      <c r="B7739" s="2">
        <v>1185732</v>
      </c>
      <c r="C7739" s="3">
        <v>44426</v>
      </c>
      <c r="D7739" s="12" t="str" cm="1">
        <f t="array" ref="D7739">_xlfn.SWITCH(WEEKDAY(C7739,2), 1, "Lundi", 2, "Mardi", 3, "Mercredi", 4, "Jeudi", 5, "Vendredi", 6, "Samedi", 7, "Dimanche", "Erreur")</f>
        <v>Mercredi</v>
      </c>
      <c r="E7739" s="2" t="s">
        <v>14</v>
      </c>
      <c r="F7739" s="2" t="s">
        <v>132</v>
      </c>
      <c r="G7739" s="2" t="s">
        <v>133</v>
      </c>
      <c r="H7739" s="4" t="s">
        <v>16</v>
      </c>
      <c r="I7739" s="5">
        <v>60</v>
      </c>
      <c r="J7739" s="6">
        <v>196</v>
      </c>
      <c r="K7739" s="7">
        <v>11760</v>
      </c>
      <c r="L7739" s="7">
        <v>5997.6</v>
      </c>
      <c r="M7739" s="8">
        <v>0.51</v>
      </c>
      <c r="N7739" s="2" t="s">
        <v>82</v>
      </c>
      <c r="O7739">
        <f t="shared" si="960"/>
        <v>2021</v>
      </c>
      <c r="P7739">
        <f t="shared" si="961"/>
        <v>8</v>
      </c>
      <c r="Q7739" t="str">
        <f t="shared" si="962"/>
        <v>août</v>
      </c>
      <c r="R7739" t="str">
        <f t="shared" si="963"/>
        <v>New Hampshire</v>
      </c>
      <c r="S7739" t="str">
        <f t="shared" si="964"/>
        <v>2021-08</v>
      </c>
      <c r="T7739">
        <f>IF(AND(COUNTIF(Calculs!$Q$2:$Q$12,$O7739)&gt;0,COUNTIF(Calculs!$S$2:$S$12,$E7739)&gt;0,COUNTIF(Calculs!$U$2:$U$12,$H7739)&gt;0),1,0)</f>
        <v>1</v>
      </c>
      <c r="U7739">
        <f t="shared" si="965"/>
        <v>11760</v>
      </c>
      <c r="V7739">
        <f t="shared" si="966"/>
        <v>196</v>
      </c>
      <c r="W7739">
        <f t="shared" si="967"/>
        <v>5997.6</v>
      </c>
    </row>
    <row r="7740" spans="1:23" ht="15.75" customHeight="1" x14ac:dyDescent="0.3">
      <c r="A7740" s="2" t="s">
        <v>60</v>
      </c>
      <c r="B7740" s="2">
        <v>1185732</v>
      </c>
      <c r="C7740" s="3">
        <v>44426</v>
      </c>
      <c r="D7740" s="12" t="str" cm="1">
        <f t="array" ref="D7740">_xlfn.SWITCH(WEEKDAY(C7740,2), 1, "Lundi", 2, "Mardi", 3, "Mercredi", 4, "Jeudi", 5, "Vendredi", 6, "Samedi", 7, "Dimanche", "Erreur")</f>
        <v>Mercredi</v>
      </c>
      <c r="E7740" s="2" t="s">
        <v>14</v>
      </c>
      <c r="F7740" s="2" t="s">
        <v>132</v>
      </c>
      <c r="G7740" s="2" t="s">
        <v>133</v>
      </c>
      <c r="H7740" s="4" t="s">
        <v>18</v>
      </c>
      <c r="I7740" s="5">
        <v>58</v>
      </c>
      <c r="J7740" s="6">
        <v>135</v>
      </c>
      <c r="K7740" s="7">
        <v>7830</v>
      </c>
      <c r="L7740" s="7">
        <v>4228.2000000000007</v>
      </c>
      <c r="M7740" s="8">
        <v>0.54</v>
      </c>
      <c r="N7740" s="2" t="s">
        <v>82</v>
      </c>
      <c r="O7740">
        <f t="shared" si="960"/>
        <v>2021</v>
      </c>
      <c r="P7740">
        <f t="shared" si="961"/>
        <v>8</v>
      </c>
      <c r="Q7740" t="str">
        <f t="shared" si="962"/>
        <v>août</v>
      </c>
      <c r="R7740" t="str">
        <f t="shared" si="963"/>
        <v>New Hampshire</v>
      </c>
      <c r="S7740" t="str">
        <f t="shared" si="964"/>
        <v>2021-08</v>
      </c>
      <c r="T7740">
        <f>IF(AND(COUNTIF(Calculs!$Q$2:$Q$12,$O7740)&gt;0,COUNTIF(Calculs!$S$2:$S$12,$E7740)&gt;0,COUNTIF(Calculs!$U$2:$U$12,$H7740)&gt;0),1,0)</f>
        <v>1</v>
      </c>
      <c r="U7740">
        <f t="shared" si="965"/>
        <v>7830</v>
      </c>
      <c r="V7740">
        <f t="shared" si="966"/>
        <v>135</v>
      </c>
      <c r="W7740">
        <f t="shared" si="967"/>
        <v>4228.2000000000007</v>
      </c>
    </row>
    <row r="7741" spans="1:23" ht="15.75" customHeight="1" x14ac:dyDescent="0.3">
      <c r="A7741" s="2" t="s">
        <v>60</v>
      </c>
      <c r="B7741" s="2">
        <v>1185732</v>
      </c>
      <c r="C7741" s="3">
        <v>44426</v>
      </c>
      <c r="D7741" s="12" t="str" cm="1">
        <f t="array" ref="D7741">_xlfn.SWITCH(WEEKDAY(C7741,2), 1, "Lundi", 2, "Mardi", 3, "Mercredi", 4, "Jeudi", 5, "Vendredi", 6, "Samedi", 7, "Dimanche", "Erreur")</f>
        <v>Mercredi</v>
      </c>
      <c r="E7741" s="2" t="s">
        <v>14</v>
      </c>
      <c r="F7741" s="2" t="s">
        <v>132</v>
      </c>
      <c r="G7741" s="2" t="s">
        <v>133</v>
      </c>
      <c r="H7741" s="4" t="s">
        <v>19</v>
      </c>
      <c r="I7741" s="5">
        <v>52</v>
      </c>
      <c r="J7741" s="6">
        <v>105</v>
      </c>
      <c r="K7741" s="7">
        <v>5460</v>
      </c>
      <c r="L7741" s="7">
        <v>2456.9999999999995</v>
      </c>
      <c r="M7741" s="8">
        <v>0.44999999999999996</v>
      </c>
      <c r="N7741" s="2" t="s">
        <v>82</v>
      </c>
      <c r="O7741">
        <f t="shared" si="960"/>
        <v>2021</v>
      </c>
      <c r="P7741">
        <f t="shared" si="961"/>
        <v>8</v>
      </c>
      <c r="Q7741" t="str">
        <f t="shared" si="962"/>
        <v>août</v>
      </c>
      <c r="R7741" t="str">
        <f t="shared" si="963"/>
        <v>New Hampshire</v>
      </c>
      <c r="S7741" t="str">
        <f t="shared" si="964"/>
        <v>2021-08</v>
      </c>
      <c r="T7741">
        <f>IF(AND(COUNTIF(Calculs!$Q$2:$Q$12,$O7741)&gt;0,COUNTIF(Calculs!$S$2:$S$12,$E7741)&gt;0,COUNTIF(Calculs!$U$2:$U$12,$H7741)&gt;0),1,0)</f>
        <v>1</v>
      </c>
      <c r="U7741">
        <f t="shared" si="965"/>
        <v>5460</v>
      </c>
      <c r="V7741">
        <f t="shared" si="966"/>
        <v>105</v>
      </c>
      <c r="W7741">
        <f t="shared" si="967"/>
        <v>2456.9999999999995</v>
      </c>
    </row>
    <row r="7742" spans="1:23" ht="15.75" customHeight="1" x14ac:dyDescent="0.3">
      <c r="A7742" s="2" t="s">
        <v>60</v>
      </c>
      <c r="B7742" s="2">
        <v>1185732</v>
      </c>
      <c r="C7742" s="3">
        <v>44426</v>
      </c>
      <c r="D7742" s="12" t="str" cm="1">
        <f t="array" ref="D7742">_xlfn.SWITCH(WEEKDAY(C7742,2), 1, "Lundi", 2, "Mardi", 3, "Mercredi", 4, "Jeudi", 5, "Vendredi", 6, "Samedi", 7, "Dimanche", "Erreur")</f>
        <v>Mercredi</v>
      </c>
      <c r="E7742" s="2" t="s">
        <v>14</v>
      </c>
      <c r="F7742" s="2" t="s">
        <v>132</v>
      </c>
      <c r="G7742" s="2" t="s">
        <v>133</v>
      </c>
      <c r="H7742" s="4" t="s">
        <v>20</v>
      </c>
      <c r="I7742" s="5">
        <v>51</v>
      </c>
      <c r="J7742" s="6">
        <v>72</v>
      </c>
      <c r="K7742" s="7">
        <v>3672</v>
      </c>
      <c r="L7742" s="7">
        <v>1542.24</v>
      </c>
      <c r="M7742" s="8">
        <v>0.42</v>
      </c>
      <c r="N7742" s="2" t="s">
        <v>82</v>
      </c>
      <c r="O7742">
        <f t="shared" si="960"/>
        <v>2021</v>
      </c>
      <c r="P7742">
        <f t="shared" si="961"/>
        <v>8</v>
      </c>
      <c r="Q7742" t="str">
        <f t="shared" si="962"/>
        <v>août</v>
      </c>
      <c r="R7742" t="str">
        <f t="shared" si="963"/>
        <v>New Hampshire</v>
      </c>
      <c r="S7742" t="str">
        <f t="shared" si="964"/>
        <v>2021-08</v>
      </c>
      <c r="T7742">
        <f>IF(AND(COUNTIF(Calculs!$Q$2:$Q$12,$O7742)&gt;0,COUNTIF(Calculs!$S$2:$S$12,$E7742)&gt;0,COUNTIF(Calculs!$U$2:$U$12,$H7742)&gt;0),1,0)</f>
        <v>1</v>
      </c>
      <c r="U7742">
        <f t="shared" si="965"/>
        <v>3672</v>
      </c>
      <c r="V7742">
        <f t="shared" si="966"/>
        <v>72</v>
      </c>
      <c r="W7742">
        <f t="shared" si="967"/>
        <v>1542.24</v>
      </c>
    </row>
    <row r="7743" spans="1:23" ht="15.75" customHeight="1" x14ac:dyDescent="0.3">
      <c r="A7743" s="2" t="s">
        <v>60</v>
      </c>
      <c r="B7743" s="2">
        <v>1185732</v>
      </c>
      <c r="C7743" s="3">
        <v>44426</v>
      </c>
      <c r="D7743" s="12" t="str" cm="1">
        <f t="array" ref="D7743">_xlfn.SWITCH(WEEKDAY(C7743,2), 1, "Lundi", 2, "Mardi", 3, "Mercredi", 4, "Jeudi", 5, "Vendredi", 6, "Samedi", 7, "Dimanche", "Erreur")</f>
        <v>Mercredi</v>
      </c>
      <c r="E7743" s="2" t="s">
        <v>14</v>
      </c>
      <c r="F7743" s="2" t="s">
        <v>132</v>
      </c>
      <c r="G7743" s="2" t="s">
        <v>133</v>
      </c>
      <c r="H7743" s="4" t="s">
        <v>21</v>
      </c>
      <c r="I7743" s="5">
        <v>59</v>
      </c>
      <c r="J7743" s="6">
        <v>73</v>
      </c>
      <c r="K7743" s="7">
        <v>4307</v>
      </c>
      <c r="L7743" s="7">
        <v>1938.1499999999999</v>
      </c>
      <c r="M7743" s="8">
        <v>0.44999999999999996</v>
      </c>
      <c r="N7743" s="2" t="s">
        <v>82</v>
      </c>
      <c r="O7743">
        <f t="shared" si="960"/>
        <v>2021</v>
      </c>
      <c r="P7743">
        <f t="shared" si="961"/>
        <v>8</v>
      </c>
      <c r="Q7743" t="str">
        <f t="shared" si="962"/>
        <v>août</v>
      </c>
      <c r="R7743" t="str">
        <f t="shared" si="963"/>
        <v>New Hampshire</v>
      </c>
      <c r="S7743" t="str">
        <f t="shared" si="964"/>
        <v>2021-08</v>
      </c>
      <c r="T7743">
        <f>IF(AND(COUNTIF(Calculs!$Q$2:$Q$12,$O7743)&gt;0,COUNTIF(Calculs!$S$2:$S$12,$E7743)&gt;0,COUNTIF(Calculs!$U$2:$U$12,$H7743)&gt;0),1,0)</f>
        <v>1</v>
      </c>
      <c r="U7743">
        <f t="shared" si="965"/>
        <v>4307</v>
      </c>
      <c r="V7743">
        <f t="shared" si="966"/>
        <v>73</v>
      </c>
      <c r="W7743">
        <f t="shared" si="967"/>
        <v>1938.1499999999999</v>
      </c>
    </row>
    <row r="7744" spans="1:23" ht="15.75" customHeight="1" x14ac:dyDescent="0.3">
      <c r="A7744" s="2" t="s">
        <v>60</v>
      </c>
      <c r="B7744" s="2">
        <v>1185732</v>
      </c>
      <c r="C7744" s="3">
        <v>44426</v>
      </c>
      <c r="D7744" s="12" t="str" cm="1">
        <f t="array" ref="D7744">_xlfn.SWITCH(WEEKDAY(C7744,2), 1, "Lundi", 2, "Mardi", 3, "Mercredi", 4, "Jeudi", 5, "Vendredi", 6, "Samedi", 7, "Dimanche", "Erreur")</f>
        <v>Mercredi</v>
      </c>
      <c r="E7744" s="2" t="s">
        <v>14</v>
      </c>
      <c r="F7744" s="2" t="s">
        <v>132</v>
      </c>
      <c r="G7744" s="2" t="s">
        <v>133</v>
      </c>
      <c r="H7744" s="4" t="s">
        <v>22</v>
      </c>
      <c r="I7744" s="5">
        <v>64</v>
      </c>
      <c r="J7744" s="6">
        <v>106</v>
      </c>
      <c r="K7744" s="7">
        <v>6784</v>
      </c>
      <c r="L7744" s="7">
        <v>3188.48</v>
      </c>
      <c r="M7744" s="8">
        <v>0.47</v>
      </c>
      <c r="N7744" s="2" t="s">
        <v>82</v>
      </c>
      <c r="O7744">
        <f t="shared" si="960"/>
        <v>2021</v>
      </c>
      <c r="P7744">
        <f t="shared" si="961"/>
        <v>8</v>
      </c>
      <c r="Q7744" t="str">
        <f t="shared" si="962"/>
        <v>août</v>
      </c>
      <c r="R7744" t="str">
        <f t="shared" si="963"/>
        <v>New Hampshire</v>
      </c>
      <c r="S7744" t="str">
        <f t="shared" si="964"/>
        <v>2021-08</v>
      </c>
      <c r="T7744">
        <f>IF(AND(COUNTIF(Calculs!$Q$2:$Q$12,$O7744)&gt;0,COUNTIF(Calculs!$S$2:$S$12,$E7744)&gt;0,COUNTIF(Calculs!$U$2:$U$12,$H7744)&gt;0),1,0)</f>
        <v>1</v>
      </c>
      <c r="U7744">
        <f t="shared" si="965"/>
        <v>6784</v>
      </c>
      <c r="V7744">
        <f t="shared" si="966"/>
        <v>106</v>
      </c>
      <c r="W7744">
        <f t="shared" si="967"/>
        <v>3188.48</v>
      </c>
    </row>
    <row r="7745" spans="1:23" ht="15.75" customHeight="1" x14ac:dyDescent="0.3">
      <c r="A7745" s="2" t="s">
        <v>60</v>
      </c>
      <c r="B7745" s="2">
        <v>1185732</v>
      </c>
      <c r="C7745" s="3">
        <v>44456</v>
      </c>
      <c r="D7745" s="12" t="str" cm="1">
        <f t="array" ref="D7745">_xlfn.SWITCH(WEEKDAY(C7745,2), 1, "Lundi", 2, "Mardi", 3, "Mercredi", 4, "Jeudi", 5, "Vendredi", 6, "Samedi", 7, "Dimanche", "Erreur")</f>
        <v>Vendredi</v>
      </c>
      <c r="E7745" s="2" t="s">
        <v>14</v>
      </c>
      <c r="F7745" s="2" t="s">
        <v>132</v>
      </c>
      <c r="G7745" s="2" t="s">
        <v>133</v>
      </c>
      <c r="H7745" s="4" t="s">
        <v>16</v>
      </c>
      <c r="I7745" s="5">
        <v>59</v>
      </c>
      <c r="J7745" s="6">
        <v>154</v>
      </c>
      <c r="K7745" s="7">
        <v>9086</v>
      </c>
      <c r="L7745" s="7">
        <v>4724.72</v>
      </c>
      <c r="M7745" s="8">
        <v>0.52</v>
      </c>
      <c r="N7745" s="2" t="s">
        <v>82</v>
      </c>
      <c r="O7745">
        <f t="shared" si="960"/>
        <v>2021</v>
      </c>
      <c r="P7745">
        <f t="shared" si="961"/>
        <v>9</v>
      </c>
      <c r="Q7745" t="str">
        <f t="shared" si="962"/>
        <v>sept</v>
      </c>
      <c r="R7745" t="str">
        <f t="shared" si="963"/>
        <v>New Hampshire</v>
      </c>
      <c r="S7745" t="str">
        <f t="shared" si="964"/>
        <v>2021-09</v>
      </c>
      <c r="T7745">
        <f>IF(AND(COUNTIF(Calculs!$Q$2:$Q$12,$O7745)&gt;0,COUNTIF(Calculs!$S$2:$S$12,$E7745)&gt;0,COUNTIF(Calculs!$U$2:$U$12,$H7745)&gt;0),1,0)</f>
        <v>1</v>
      </c>
      <c r="U7745">
        <f t="shared" si="965"/>
        <v>9086</v>
      </c>
      <c r="V7745">
        <f t="shared" si="966"/>
        <v>154</v>
      </c>
      <c r="W7745">
        <f t="shared" si="967"/>
        <v>4724.72</v>
      </c>
    </row>
    <row r="7746" spans="1:23" ht="15.75" customHeight="1" x14ac:dyDescent="0.3">
      <c r="A7746" s="2" t="s">
        <v>60</v>
      </c>
      <c r="B7746" s="2">
        <v>1185732</v>
      </c>
      <c r="C7746" s="3">
        <v>44456</v>
      </c>
      <c r="D7746" s="12" t="str" cm="1">
        <f t="array" ref="D7746">_xlfn.SWITCH(WEEKDAY(C7746,2), 1, "Lundi", 2, "Mardi", 3, "Mercredi", 4, "Jeudi", 5, "Vendredi", 6, "Samedi", 7, "Dimanche", "Erreur")</f>
        <v>Vendredi</v>
      </c>
      <c r="E7746" s="2" t="s">
        <v>14</v>
      </c>
      <c r="F7746" s="2" t="s">
        <v>132</v>
      </c>
      <c r="G7746" s="2" t="s">
        <v>133</v>
      </c>
      <c r="H7746" s="4" t="s">
        <v>18</v>
      </c>
      <c r="I7746" s="5">
        <v>54</v>
      </c>
      <c r="J7746" s="6">
        <v>95</v>
      </c>
      <c r="K7746" s="7">
        <v>5130</v>
      </c>
      <c r="L7746" s="7">
        <v>2667.6</v>
      </c>
      <c r="M7746" s="8">
        <v>0.52</v>
      </c>
      <c r="N7746" s="2" t="s">
        <v>82</v>
      </c>
      <c r="O7746">
        <f t="shared" si="960"/>
        <v>2021</v>
      </c>
      <c r="P7746">
        <f t="shared" si="961"/>
        <v>9</v>
      </c>
      <c r="Q7746" t="str">
        <f t="shared" si="962"/>
        <v>sept</v>
      </c>
      <c r="R7746" t="str">
        <f t="shared" si="963"/>
        <v>New Hampshire</v>
      </c>
      <c r="S7746" t="str">
        <f t="shared" si="964"/>
        <v>2021-09</v>
      </c>
      <c r="T7746">
        <f>IF(AND(COUNTIF(Calculs!$Q$2:$Q$12,$O7746)&gt;0,COUNTIF(Calculs!$S$2:$S$12,$E7746)&gt;0,COUNTIF(Calculs!$U$2:$U$12,$H7746)&gt;0),1,0)</f>
        <v>1</v>
      </c>
      <c r="U7746">
        <f t="shared" si="965"/>
        <v>5130</v>
      </c>
      <c r="V7746">
        <f t="shared" si="966"/>
        <v>95</v>
      </c>
      <c r="W7746">
        <f t="shared" si="967"/>
        <v>2667.6</v>
      </c>
    </row>
    <row r="7747" spans="1:23" ht="15.75" customHeight="1" x14ac:dyDescent="0.3">
      <c r="A7747" s="2" t="s">
        <v>60</v>
      </c>
      <c r="B7747" s="2">
        <v>1185732</v>
      </c>
      <c r="C7747" s="3">
        <v>44456</v>
      </c>
      <c r="D7747" s="12" t="str" cm="1">
        <f t="array" ref="D7747">_xlfn.SWITCH(WEEKDAY(C7747,2), 1, "Lundi", 2, "Mardi", 3, "Mercredi", 4, "Jeudi", 5, "Vendredi", 6, "Samedi", 7, "Dimanche", "Erreur")</f>
        <v>Vendredi</v>
      </c>
      <c r="E7747" s="2" t="s">
        <v>14</v>
      </c>
      <c r="F7747" s="2" t="s">
        <v>132</v>
      </c>
      <c r="G7747" s="2" t="s">
        <v>133</v>
      </c>
      <c r="H7747" s="4" t="s">
        <v>19</v>
      </c>
      <c r="I7747" s="5">
        <v>52</v>
      </c>
      <c r="J7747" s="6">
        <v>75</v>
      </c>
      <c r="K7747" s="7">
        <v>3900</v>
      </c>
      <c r="L7747" s="7">
        <v>1677</v>
      </c>
      <c r="M7747" s="8">
        <v>0.43</v>
      </c>
      <c r="N7747" s="2" t="s">
        <v>82</v>
      </c>
      <c r="O7747">
        <f t="shared" ref="O7747:O7810" si="968">YEAR($C7747)</f>
        <v>2021</v>
      </c>
      <c r="P7747">
        <f t="shared" ref="P7747:P7810" si="969">MONTH($C7747)</f>
        <v>9</v>
      </c>
      <c r="Q7747" t="str">
        <f t="shared" ref="Q7747:Q7810" si="970">TEXT($C7747,"mmm")</f>
        <v>sept</v>
      </c>
      <c r="R7747" t="str">
        <f t="shared" ref="R7747:R7810" si="971">SUBSTITUTE(SUBSTITUTE($F7747,"Sud ","South "),"Ouest ","West ")</f>
        <v>New Hampshire</v>
      </c>
      <c r="S7747" t="str">
        <f t="shared" ref="S7747:S7810" si="972">TEXT($C7747,"aaaa-mm")</f>
        <v>2021-09</v>
      </c>
      <c r="T7747">
        <f>IF(AND(COUNTIF(Calculs!$Q$2:$Q$12,$O7747)&gt;0,COUNTIF(Calculs!$S$2:$S$12,$E7747)&gt;0,COUNTIF(Calculs!$U$2:$U$12,$H7747)&gt;0),1,0)</f>
        <v>1</v>
      </c>
      <c r="U7747">
        <f t="shared" ref="U7747:U7810" si="973">$K7747*$T7747</f>
        <v>3900</v>
      </c>
      <c r="V7747">
        <f t="shared" ref="V7747:V7810" si="974">$J7747*$T7747</f>
        <v>75</v>
      </c>
      <c r="W7747">
        <f t="shared" ref="W7747:W7810" si="975">$L7747*$T7747</f>
        <v>1677</v>
      </c>
    </row>
    <row r="7748" spans="1:23" ht="15.75" customHeight="1" x14ac:dyDescent="0.3">
      <c r="A7748" s="2" t="s">
        <v>60</v>
      </c>
      <c r="B7748" s="2">
        <v>1185732</v>
      </c>
      <c r="C7748" s="3">
        <v>44456</v>
      </c>
      <c r="D7748" s="12" t="str" cm="1">
        <f t="array" ref="D7748">_xlfn.SWITCH(WEEKDAY(C7748,2), 1, "Lundi", 2, "Mardi", 3, "Mercredi", 4, "Jeudi", 5, "Vendredi", 6, "Samedi", 7, "Dimanche", "Erreur")</f>
        <v>Vendredi</v>
      </c>
      <c r="E7748" s="2" t="s">
        <v>14</v>
      </c>
      <c r="F7748" s="2" t="s">
        <v>132</v>
      </c>
      <c r="G7748" s="2" t="s">
        <v>133</v>
      </c>
      <c r="H7748" s="4" t="s">
        <v>20</v>
      </c>
      <c r="I7748" s="5">
        <v>53</v>
      </c>
      <c r="J7748" s="6">
        <v>56</v>
      </c>
      <c r="K7748" s="7">
        <v>2968</v>
      </c>
      <c r="L7748" s="7">
        <v>1246.56</v>
      </c>
      <c r="M7748" s="8">
        <v>0.42</v>
      </c>
      <c r="N7748" s="2" t="s">
        <v>82</v>
      </c>
      <c r="O7748">
        <f t="shared" si="968"/>
        <v>2021</v>
      </c>
      <c r="P7748">
        <f t="shared" si="969"/>
        <v>9</v>
      </c>
      <c r="Q7748" t="str">
        <f t="shared" si="970"/>
        <v>sept</v>
      </c>
      <c r="R7748" t="str">
        <f t="shared" si="971"/>
        <v>New Hampshire</v>
      </c>
      <c r="S7748" t="str">
        <f t="shared" si="972"/>
        <v>2021-09</v>
      </c>
      <c r="T7748">
        <f>IF(AND(COUNTIF(Calculs!$Q$2:$Q$12,$O7748)&gt;0,COUNTIF(Calculs!$S$2:$S$12,$E7748)&gt;0,COUNTIF(Calculs!$U$2:$U$12,$H7748)&gt;0),1,0)</f>
        <v>1</v>
      </c>
      <c r="U7748">
        <f t="shared" si="973"/>
        <v>2968</v>
      </c>
      <c r="V7748">
        <f t="shared" si="974"/>
        <v>56</v>
      </c>
      <c r="W7748">
        <f t="shared" si="975"/>
        <v>1246.56</v>
      </c>
    </row>
    <row r="7749" spans="1:23" ht="15.75" customHeight="1" x14ac:dyDescent="0.3">
      <c r="A7749" s="2" t="s">
        <v>60</v>
      </c>
      <c r="B7749" s="2">
        <v>1185732</v>
      </c>
      <c r="C7749" s="3">
        <v>44456</v>
      </c>
      <c r="D7749" s="12" t="str" cm="1">
        <f t="array" ref="D7749">_xlfn.SWITCH(WEEKDAY(C7749,2), 1, "Lundi", 2, "Mardi", 3, "Mercredi", 4, "Jeudi", 5, "Vendredi", 6, "Samedi", 7, "Dimanche", "Erreur")</f>
        <v>Vendredi</v>
      </c>
      <c r="E7749" s="2" t="s">
        <v>14</v>
      </c>
      <c r="F7749" s="2" t="s">
        <v>132</v>
      </c>
      <c r="G7749" s="2" t="s">
        <v>133</v>
      </c>
      <c r="H7749" s="4" t="s">
        <v>21</v>
      </c>
      <c r="I7749" s="5">
        <v>64</v>
      </c>
      <c r="J7749" s="6">
        <v>63</v>
      </c>
      <c r="K7749" s="7">
        <v>4032</v>
      </c>
      <c r="L7749" s="7">
        <v>1733.76</v>
      </c>
      <c r="M7749" s="8">
        <v>0.43</v>
      </c>
      <c r="N7749" s="2" t="s">
        <v>82</v>
      </c>
      <c r="O7749">
        <f t="shared" si="968"/>
        <v>2021</v>
      </c>
      <c r="P7749">
        <f t="shared" si="969"/>
        <v>9</v>
      </c>
      <c r="Q7749" t="str">
        <f t="shared" si="970"/>
        <v>sept</v>
      </c>
      <c r="R7749" t="str">
        <f t="shared" si="971"/>
        <v>New Hampshire</v>
      </c>
      <c r="S7749" t="str">
        <f t="shared" si="972"/>
        <v>2021-09</v>
      </c>
      <c r="T7749">
        <f>IF(AND(COUNTIF(Calculs!$Q$2:$Q$12,$O7749)&gt;0,COUNTIF(Calculs!$S$2:$S$12,$E7749)&gt;0,COUNTIF(Calculs!$U$2:$U$12,$H7749)&gt;0),1,0)</f>
        <v>1</v>
      </c>
      <c r="U7749">
        <f t="shared" si="973"/>
        <v>4032</v>
      </c>
      <c r="V7749">
        <f t="shared" si="974"/>
        <v>63</v>
      </c>
      <c r="W7749">
        <f t="shared" si="975"/>
        <v>1733.76</v>
      </c>
    </row>
    <row r="7750" spans="1:23" ht="15.75" customHeight="1" x14ac:dyDescent="0.3">
      <c r="A7750" s="2" t="s">
        <v>60</v>
      </c>
      <c r="B7750" s="2">
        <v>1185732</v>
      </c>
      <c r="C7750" s="3">
        <v>44456</v>
      </c>
      <c r="D7750" s="12" t="str" cm="1">
        <f t="array" ref="D7750">_xlfn.SWITCH(WEEKDAY(C7750,2), 1, "Lundi", 2, "Mardi", 3, "Mercredi", 4, "Jeudi", 5, "Vendredi", 6, "Samedi", 7, "Dimanche", "Erreur")</f>
        <v>Vendredi</v>
      </c>
      <c r="E7750" s="2" t="s">
        <v>14</v>
      </c>
      <c r="F7750" s="2" t="s">
        <v>132</v>
      </c>
      <c r="G7750" s="2" t="s">
        <v>133</v>
      </c>
      <c r="H7750" s="4" t="s">
        <v>22</v>
      </c>
      <c r="I7750" s="5">
        <v>68</v>
      </c>
      <c r="J7750" s="6">
        <v>98</v>
      </c>
      <c r="K7750" s="7">
        <v>6664</v>
      </c>
      <c r="L7750" s="7">
        <v>3065.4399999999996</v>
      </c>
      <c r="M7750" s="8">
        <v>0.45999999999999996</v>
      </c>
      <c r="N7750" s="2" t="s">
        <v>82</v>
      </c>
      <c r="O7750">
        <f t="shared" si="968"/>
        <v>2021</v>
      </c>
      <c r="P7750">
        <f t="shared" si="969"/>
        <v>9</v>
      </c>
      <c r="Q7750" t="str">
        <f t="shared" si="970"/>
        <v>sept</v>
      </c>
      <c r="R7750" t="str">
        <f t="shared" si="971"/>
        <v>New Hampshire</v>
      </c>
      <c r="S7750" t="str">
        <f t="shared" si="972"/>
        <v>2021-09</v>
      </c>
      <c r="T7750">
        <f>IF(AND(COUNTIF(Calculs!$Q$2:$Q$12,$O7750)&gt;0,COUNTIF(Calculs!$S$2:$S$12,$E7750)&gt;0,COUNTIF(Calculs!$U$2:$U$12,$H7750)&gt;0),1,0)</f>
        <v>1</v>
      </c>
      <c r="U7750">
        <f t="shared" si="973"/>
        <v>6664</v>
      </c>
      <c r="V7750">
        <f t="shared" si="974"/>
        <v>98</v>
      </c>
      <c r="W7750">
        <f t="shared" si="975"/>
        <v>3065.4399999999996</v>
      </c>
    </row>
    <row r="7751" spans="1:23" ht="15.75" customHeight="1" x14ac:dyDescent="0.3">
      <c r="A7751" s="2" t="s">
        <v>13</v>
      </c>
      <c r="B7751" s="2">
        <v>1185732</v>
      </c>
      <c r="C7751" s="3">
        <v>44488</v>
      </c>
      <c r="D7751" s="12" t="str" cm="1">
        <f t="array" ref="D7751">_xlfn.SWITCH(WEEKDAY(C7751,2), 1, "Lundi", 2, "Mardi", 3, "Mercredi", 4, "Jeudi", 5, "Vendredi", 6, "Samedi", 7, "Dimanche", "Erreur")</f>
        <v>Mardi</v>
      </c>
      <c r="E7751" s="2" t="s">
        <v>14</v>
      </c>
      <c r="F7751" s="2" t="s">
        <v>132</v>
      </c>
      <c r="G7751" s="2" t="s">
        <v>133</v>
      </c>
      <c r="H7751" s="4" t="s">
        <v>16</v>
      </c>
      <c r="I7751" s="5">
        <v>64</v>
      </c>
      <c r="J7751" s="6">
        <v>119</v>
      </c>
      <c r="K7751" s="7">
        <v>7616</v>
      </c>
      <c r="L7751" s="7">
        <v>4036.48</v>
      </c>
      <c r="M7751" s="8">
        <v>0.53</v>
      </c>
      <c r="N7751" s="2" t="s">
        <v>82</v>
      </c>
      <c r="O7751">
        <f t="shared" si="968"/>
        <v>2021</v>
      </c>
      <c r="P7751">
        <f t="shared" si="969"/>
        <v>10</v>
      </c>
      <c r="Q7751" t="str">
        <f t="shared" si="970"/>
        <v>oct</v>
      </c>
      <c r="R7751" t="str">
        <f t="shared" si="971"/>
        <v>New Hampshire</v>
      </c>
      <c r="S7751" t="str">
        <f t="shared" si="972"/>
        <v>2021-10</v>
      </c>
      <c r="T7751">
        <f>IF(AND(COUNTIF(Calculs!$Q$2:$Q$12,$O7751)&gt;0,COUNTIF(Calculs!$S$2:$S$12,$E7751)&gt;0,COUNTIF(Calculs!$U$2:$U$12,$H7751)&gt;0),1,0)</f>
        <v>1</v>
      </c>
      <c r="U7751">
        <f t="shared" si="973"/>
        <v>7616</v>
      </c>
      <c r="V7751">
        <f t="shared" si="974"/>
        <v>119</v>
      </c>
      <c r="W7751">
        <f t="shared" si="975"/>
        <v>4036.48</v>
      </c>
    </row>
    <row r="7752" spans="1:23" ht="15.75" customHeight="1" x14ac:dyDescent="0.3">
      <c r="A7752" s="2" t="s">
        <v>13</v>
      </c>
      <c r="B7752" s="2">
        <v>1185732</v>
      </c>
      <c r="C7752" s="3">
        <v>44488</v>
      </c>
      <c r="D7752" s="12" t="str" cm="1">
        <f t="array" ref="D7752">_xlfn.SWITCH(WEEKDAY(C7752,2), 1, "Lundi", 2, "Mardi", 3, "Mercredi", 4, "Jeudi", 5, "Vendredi", 6, "Samedi", 7, "Dimanche", "Erreur")</f>
        <v>Mardi</v>
      </c>
      <c r="E7752" s="2" t="s">
        <v>14</v>
      </c>
      <c r="F7752" s="2" t="s">
        <v>132</v>
      </c>
      <c r="G7752" s="2" t="s">
        <v>133</v>
      </c>
      <c r="H7752" s="4" t="s">
        <v>18</v>
      </c>
      <c r="I7752" s="5">
        <v>62</v>
      </c>
      <c r="J7752" s="6">
        <v>84</v>
      </c>
      <c r="K7752" s="7">
        <v>5208</v>
      </c>
      <c r="L7752" s="7">
        <v>2760.2400000000002</v>
      </c>
      <c r="M7752" s="8">
        <v>0.53</v>
      </c>
      <c r="N7752" s="2" t="s">
        <v>82</v>
      </c>
      <c r="O7752">
        <f t="shared" si="968"/>
        <v>2021</v>
      </c>
      <c r="P7752">
        <f t="shared" si="969"/>
        <v>10</v>
      </c>
      <c r="Q7752" t="str">
        <f t="shared" si="970"/>
        <v>oct</v>
      </c>
      <c r="R7752" t="str">
        <f t="shared" si="971"/>
        <v>New Hampshire</v>
      </c>
      <c r="S7752" t="str">
        <f t="shared" si="972"/>
        <v>2021-10</v>
      </c>
      <c r="T7752">
        <f>IF(AND(COUNTIF(Calculs!$Q$2:$Q$12,$O7752)&gt;0,COUNTIF(Calculs!$S$2:$S$12,$E7752)&gt;0,COUNTIF(Calculs!$U$2:$U$12,$H7752)&gt;0),1,0)</f>
        <v>1</v>
      </c>
      <c r="U7752">
        <f t="shared" si="973"/>
        <v>5208</v>
      </c>
      <c r="V7752">
        <f t="shared" si="974"/>
        <v>84</v>
      </c>
      <c r="W7752">
        <f t="shared" si="975"/>
        <v>2760.2400000000002</v>
      </c>
    </row>
    <row r="7753" spans="1:23" ht="15.75" customHeight="1" x14ac:dyDescent="0.3">
      <c r="A7753" s="2" t="s">
        <v>13</v>
      </c>
      <c r="B7753" s="2">
        <v>1185732</v>
      </c>
      <c r="C7753" s="3">
        <v>44488</v>
      </c>
      <c r="D7753" s="12" t="str" cm="1">
        <f t="array" ref="D7753">_xlfn.SWITCH(WEEKDAY(C7753,2), 1, "Lundi", 2, "Mardi", 3, "Mercredi", 4, "Jeudi", 5, "Vendredi", 6, "Samedi", 7, "Dimanche", "Erreur")</f>
        <v>Mardi</v>
      </c>
      <c r="E7753" s="2" t="s">
        <v>14</v>
      </c>
      <c r="F7753" s="2" t="s">
        <v>132</v>
      </c>
      <c r="G7753" s="2" t="s">
        <v>133</v>
      </c>
      <c r="H7753" s="4" t="s">
        <v>19</v>
      </c>
      <c r="I7753" s="5">
        <v>59</v>
      </c>
      <c r="J7753" s="6">
        <v>54</v>
      </c>
      <c r="K7753" s="7">
        <v>3186</v>
      </c>
      <c r="L7753" s="7">
        <v>1401.84</v>
      </c>
      <c r="M7753" s="8">
        <v>0.44</v>
      </c>
      <c r="N7753" s="2" t="s">
        <v>82</v>
      </c>
      <c r="O7753">
        <f t="shared" si="968"/>
        <v>2021</v>
      </c>
      <c r="P7753">
        <f t="shared" si="969"/>
        <v>10</v>
      </c>
      <c r="Q7753" t="str">
        <f t="shared" si="970"/>
        <v>oct</v>
      </c>
      <c r="R7753" t="str">
        <f t="shared" si="971"/>
        <v>New Hampshire</v>
      </c>
      <c r="S7753" t="str">
        <f t="shared" si="972"/>
        <v>2021-10</v>
      </c>
      <c r="T7753">
        <f>IF(AND(COUNTIF(Calculs!$Q$2:$Q$12,$O7753)&gt;0,COUNTIF(Calculs!$S$2:$S$12,$E7753)&gt;0,COUNTIF(Calculs!$U$2:$U$12,$H7753)&gt;0),1,0)</f>
        <v>1</v>
      </c>
      <c r="U7753">
        <f t="shared" si="973"/>
        <v>3186</v>
      </c>
      <c r="V7753">
        <f t="shared" si="974"/>
        <v>54</v>
      </c>
      <c r="W7753">
        <f t="shared" si="975"/>
        <v>1401.84</v>
      </c>
    </row>
    <row r="7754" spans="1:23" ht="15.75" customHeight="1" x14ac:dyDescent="0.3">
      <c r="A7754" s="2" t="s">
        <v>13</v>
      </c>
      <c r="B7754" s="2">
        <v>1185732</v>
      </c>
      <c r="C7754" s="3">
        <v>44488</v>
      </c>
      <c r="D7754" s="12" t="str" cm="1">
        <f t="array" ref="D7754">_xlfn.SWITCH(WEEKDAY(C7754,2), 1, "Lundi", 2, "Mardi", 3, "Mercredi", 4, "Jeudi", 5, "Vendredi", 6, "Samedi", 7, "Dimanche", "Erreur")</f>
        <v>Mardi</v>
      </c>
      <c r="E7754" s="2" t="s">
        <v>14</v>
      </c>
      <c r="F7754" s="2" t="s">
        <v>132</v>
      </c>
      <c r="G7754" s="2" t="s">
        <v>133</v>
      </c>
      <c r="H7754" s="4" t="s">
        <v>20</v>
      </c>
      <c r="I7754" s="5">
        <v>62</v>
      </c>
      <c r="J7754" s="6">
        <v>47</v>
      </c>
      <c r="K7754" s="7">
        <v>2914</v>
      </c>
      <c r="L7754" s="7">
        <v>1253.02</v>
      </c>
      <c r="M7754" s="8">
        <v>0.43</v>
      </c>
      <c r="N7754" s="2" t="s">
        <v>82</v>
      </c>
      <c r="O7754">
        <f t="shared" si="968"/>
        <v>2021</v>
      </c>
      <c r="P7754">
        <f t="shared" si="969"/>
        <v>10</v>
      </c>
      <c r="Q7754" t="str">
        <f t="shared" si="970"/>
        <v>oct</v>
      </c>
      <c r="R7754" t="str">
        <f t="shared" si="971"/>
        <v>New Hampshire</v>
      </c>
      <c r="S7754" t="str">
        <f t="shared" si="972"/>
        <v>2021-10</v>
      </c>
      <c r="T7754">
        <f>IF(AND(COUNTIF(Calculs!$Q$2:$Q$12,$O7754)&gt;0,COUNTIF(Calculs!$S$2:$S$12,$E7754)&gt;0,COUNTIF(Calculs!$U$2:$U$12,$H7754)&gt;0),1,0)</f>
        <v>1</v>
      </c>
      <c r="U7754">
        <f t="shared" si="973"/>
        <v>2914</v>
      </c>
      <c r="V7754">
        <f t="shared" si="974"/>
        <v>47</v>
      </c>
      <c r="W7754">
        <f t="shared" si="975"/>
        <v>1253.02</v>
      </c>
    </row>
    <row r="7755" spans="1:23" ht="15.75" customHeight="1" x14ac:dyDescent="0.3">
      <c r="A7755" s="2" t="s">
        <v>13</v>
      </c>
      <c r="B7755" s="2">
        <v>1185732</v>
      </c>
      <c r="C7755" s="3">
        <v>44488</v>
      </c>
      <c r="D7755" s="12" t="str" cm="1">
        <f t="array" ref="D7755">_xlfn.SWITCH(WEEKDAY(C7755,2), 1, "Lundi", 2, "Mardi", 3, "Mercredi", 4, "Jeudi", 5, "Vendredi", 6, "Samedi", 7, "Dimanche", "Erreur")</f>
        <v>Mardi</v>
      </c>
      <c r="E7755" s="2" t="s">
        <v>14</v>
      </c>
      <c r="F7755" s="2" t="s">
        <v>132</v>
      </c>
      <c r="G7755" s="2" t="s">
        <v>133</v>
      </c>
      <c r="H7755" s="4" t="s">
        <v>21</v>
      </c>
      <c r="I7755" s="5">
        <v>71</v>
      </c>
      <c r="J7755" s="6">
        <v>46</v>
      </c>
      <c r="K7755" s="7">
        <v>3266</v>
      </c>
      <c r="L7755" s="7">
        <v>1404.3799999999999</v>
      </c>
      <c r="M7755" s="8">
        <v>0.43</v>
      </c>
      <c r="N7755" s="2" t="s">
        <v>82</v>
      </c>
      <c r="O7755">
        <f t="shared" si="968"/>
        <v>2021</v>
      </c>
      <c r="P7755">
        <f t="shared" si="969"/>
        <v>10</v>
      </c>
      <c r="Q7755" t="str">
        <f t="shared" si="970"/>
        <v>oct</v>
      </c>
      <c r="R7755" t="str">
        <f t="shared" si="971"/>
        <v>New Hampshire</v>
      </c>
      <c r="S7755" t="str">
        <f t="shared" si="972"/>
        <v>2021-10</v>
      </c>
      <c r="T7755">
        <f>IF(AND(COUNTIF(Calculs!$Q$2:$Q$12,$O7755)&gt;0,COUNTIF(Calculs!$S$2:$S$12,$E7755)&gt;0,COUNTIF(Calculs!$U$2:$U$12,$H7755)&gt;0),1,0)</f>
        <v>1</v>
      </c>
      <c r="U7755">
        <f t="shared" si="973"/>
        <v>3266</v>
      </c>
      <c r="V7755">
        <f t="shared" si="974"/>
        <v>46</v>
      </c>
      <c r="W7755">
        <f t="shared" si="975"/>
        <v>1404.3799999999999</v>
      </c>
    </row>
    <row r="7756" spans="1:23" ht="15.75" customHeight="1" x14ac:dyDescent="0.3">
      <c r="A7756" s="2" t="s">
        <v>13</v>
      </c>
      <c r="B7756" s="2">
        <v>1185732</v>
      </c>
      <c r="C7756" s="3">
        <v>44488</v>
      </c>
      <c r="D7756" s="12" t="str" cm="1">
        <f t="array" ref="D7756">_xlfn.SWITCH(WEEKDAY(C7756,2), 1, "Lundi", 2, "Mardi", 3, "Mercredi", 4, "Jeudi", 5, "Vendredi", 6, "Samedi", 7, "Dimanche", "Erreur")</f>
        <v>Mardi</v>
      </c>
      <c r="E7756" s="2" t="s">
        <v>14</v>
      </c>
      <c r="F7756" s="2" t="s">
        <v>132</v>
      </c>
      <c r="G7756" s="2" t="s">
        <v>133</v>
      </c>
      <c r="H7756" s="4" t="s">
        <v>22</v>
      </c>
      <c r="I7756" s="5">
        <v>72</v>
      </c>
      <c r="J7756" s="6">
        <v>81</v>
      </c>
      <c r="K7756" s="7">
        <v>5832</v>
      </c>
      <c r="L7756" s="7">
        <v>2799.3599999999997</v>
      </c>
      <c r="M7756" s="8">
        <v>0.48</v>
      </c>
      <c r="N7756" s="2" t="s">
        <v>82</v>
      </c>
      <c r="O7756">
        <f t="shared" si="968"/>
        <v>2021</v>
      </c>
      <c r="P7756">
        <f t="shared" si="969"/>
        <v>10</v>
      </c>
      <c r="Q7756" t="str">
        <f t="shared" si="970"/>
        <v>oct</v>
      </c>
      <c r="R7756" t="str">
        <f t="shared" si="971"/>
        <v>New Hampshire</v>
      </c>
      <c r="S7756" t="str">
        <f t="shared" si="972"/>
        <v>2021-10</v>
      </c>
      <c r="T7756">
        <f>IF(AND(COUNTIF(Calculs!$Q$2:$Q$12,$O7756)&gt;0,COUNTIF(Calculs!$S$2:$S$12,$E7756)&gt;0,COUNTIF(Calculs!$U$2:$U$12,$H7756)&gt;0),1,0)</f>
        <v>1</v>
      </c>
      <c r="U7756">
        <f t="shared" si="973"/>
        <v>5832</v>
      </c>
      <c r="V7756">
        <f t="shared" si="974"/>
        <v>81</v>
      </c>
      <c r="W7756">
        <f t="shared" si="975"/>
        <v>2799.3599999999997</v>
      </c>
    </row>
    <row r="7757" spans="1:23" ht="15.75" customHeight="1" x14ac:dyDescent="0.3">
      <c r="A7757" s="2" t="s">
        <v>13</v>
      </c>
      <c r="B7757" s="2">
        <v>1185732</v>
      </c>
      <c r="C7757" s="3">
        <v>44518</v>
      </c>
      <c r="D7757" s="12" t="str" cm="1">
        <f t="array" ref="D7757">_xlfn.SWITCH(WEEKDAY(C7757,2), 1, "Lundi", 2, "Mardi", 3, "Mercredi", 4, "Jeudi", 5, "Vendredi", 6, "Samedi", 7, "Dimanche", "Erreur")</f>
        <v>Jeudi</v>
      </c>
      <c r="E7757" s="2" t="s">
        <v>14</v>
      </c>
      <c r="F7757" s="2" t="s">
        <v>132</v>
      </c>
      <c r="G7757" s="2" t="s">
        <v>133</v>
      </c>
      <c r="H7757" s="4" t="s">
        <v>16</v>
      </c>
      <c r="I7757" s="5">
        <v>68</v>
      </c>
      <c r="J7757" s="6">
        <v>117</v>
      </c>
      <c r="K7757" s="7">
        <v>7956</v>
      </c>
      <c r="L7757" s="7">
        <v>4216.68</v>
      </c>
      <c r="M7757" s="8">
        <v>0.53</v>
      </c>
      <c r="N7757" s="2" t="s">
        <v>82</v>
      </c>
      <c r="O7757">
        <f t="shared" si="968"/>
        <v>2021</v>
      </c>
      <c r="P7757">
        <f t="shared" si="969"/>
        <v>11</v>
      </c>
      <c r="Q7757" t="str">
        <f t="shared" si="970"/>
        <v>nov</v>
      </c>
      <c r="R7757" t="str">
        <f t="shared" si="971"/>
        <v>New Hampshire</v>
      </c>
      <c r="S7757" t="str">
        <f t="shared" si="972"/>
        <v>2021-11</v>
      </c>
      <c r="T7757">
        <f>IF(AND(COUNTIF(Calculs!$Q$2:$Q$12,$O7757)&gt;0,COUNTIF(Calculs!$S$2:$S$12,$E7757)&gt;0,COUNTIF(Calculs!$U$2:$U$12,$H7757)&gt;0),1,0)</f>
        <v>1</v>
      </c>
      <c r="U7757">
        <f t="shared" si="973"/>
        <v>7956</v>
      </c>
      <c r="V7757">
        <f t="shared" si="974"/>
        <v>117</v>
      </c>
      <c r="W7757">
        <f t="shared" si="975"/>
        <v>4216.68</v>
      </c>
    </row>
    <row r="7758" spans="1:23" ht="15.75" customHeight="1" x14ac:dyDescent="0.3">
      <c r="A7758" s="2" t="s">
        <v>13</v>
      </c>
      <c r="B7758" s="2">
        <v>1185732</v>
      </c>
      <c r="C7758" s="3">
        <v>44518</v>
      </c>
      <c r="D7758" s="12" t="str" cm="1">
        <f t="array" ref="D7758">_xlfn.SWITCH(WEEKDAY(C7758,2), 1, "Lundi", 2, "Mardi", 3, "Mercredi", 4, "Jeudi", 5, "Vendredi", 6, "Samedi", 7, "Dimanche", "Erreur")</f>
        <v>Jeudi</v>
      </c>
      <c r="E7758" s="2" t="s">
        <v>14</v>
      </c>
      <c r="F7758" s="2" t="s">
        <v>132</v>
      </c>
      <c r="G7758" s="2" t="s">
        <v>133</v>
      </c>
      <c r="H7758" s="4" t="s">
        <v>18</v>
      </c>
      <c r="I7758" s="5">
        <v>62</v>
      </c>
      <c r="J7758" s="6">
        <v>98</v>
      </c>
      <c r="K7758" s="7">
        <v>6076</v>
      </c>
      <c r="L7758" s="7">
        <v>3159.52</v>
      </c>
      <c r="M7758" s="8">
        <v>0.52</v>
      </c>
      <c r="N7758" s="2" t="s">
        <v>82</v>
      </c>
      <c r="O7758">
        <f t="shared" si="968"/>
        <v>2021</v>
      </c>
      <c r="P7758">
        <f t="shared" si="969"/>
        <v>11</v>
      </c>
      <c r="Q7758" t="str">
        <f t="shared" si="970"/>
        <v>nov</v>
      </c>
      <c r="R7758" t="str">
        <f t="shared" si="971"/>
        <v>New Hampshire</v>
      </c>
      <c r="S7758" t="str">
        <f t="shared" si="972"/>
        <v>2021-11</v>
      </c>
      <c r="T7758">
        <f>IF(AND(COUNTIF(Calculs!$Q$2:$Q$12,$O7758)&gt;0,COUNTIF(Calculs!$S$2:$S$12,$E7758)&gt;0,COUNTIF(Calculs!$U$2:$U$12,$H7758)&gt;0),1,0)</f>
        <v>1</v>
      </c>
      <c r="U7758">
        <f t="shared" si="973"/>
        <v>6076</v>
      </c>
      <c r="V7758">
        <f t="shared" si="974"/>
        <v>98</v>
      </c>
      <c r="W7758">
        <f t="shared" si="975"/>
        <v>3159.52</v>
      </c>
    </row>
    <row r="7759" spans="1:23" ht="15.75" customHeight="1" x14ac:dyDescent="0.3">
      <c r="A7759" s="2" t="s">
        <v>13</v>
      </c>
      <c r="B7759" s="2">
        <v>1185732</v>
      </c>
      <c r="C7759" s="3">
        <v>44518</v>
      </c>
      <c r="D7759" s="12" t="str" cm="1">
        <f t="array" ref="D7759">_xlfn.SWITCH(WEEKDAY(C7759,2), 1, "Lundi", 2, "Mardi", 3, "Mercredi", 4, "Jeudi", 5, "Vendredi", 6, "Samedi", 7, "Dimanche", "Erreur")</f>
        <v>Jeudi</v>
      </c>
      <c r="E7759" s="2" t="s">
        <v>14</v>
      </c>
      <c r="F7759" s="2" t="s">
        <v>132</v>
      </c>
      <c r="G7759" s="2" t="s">
        <v>133</v>
      </c>
      <c r="H7759" s="4" t="s">
        <v>19</v>
      </c>
      <c r="I7759" s="5">
        <v>63</v>
      </c>
      <c r="J7759" s="6">
        <v>104</v>
      </c>
      <c r="K7759" s="7">
        <v>6552</v>
      </c>
      <c r="L7759" s="7">
        <v>2948.3999999999996</v>
      </c>
      <c r="M7759" s="8">
        <v>0.44999999999999996</v>
      </c>
      <c r="N7759" s="2" t="s">
        <v>82</v>
      </c>
      <c r="O7759">
        <f t="shared" si="968"/>
        <v>2021</v>
      </c>
      <c r="P7759">
        <f t="shared" si="969"/>
        <v>11</v>
      </c>
      <c r="Q7759" t="str">
        <f t="shared" si="970"/>
        <v>nov</v>
      </c>
      <c r="R7759" t="str">
        <f t="shared" si="971"/>
        <v>New Hampshire</v>
      </c>
      <c r="S7759" t="str">
        <f t="shared" si="972"/>
        <v>2021-11</v>
      </c>
      <c r="T7759">
        <f>IF(AND(COUNTIF(Calculs!$Q$2:$Q$12,$O7759)&gt;0,COUNTIF(Calculs!$S$2:$S$12,$E7759)&gt;0,COUNTIF(Calculs!$U$2:$U$12,$H7759)&gt;0),1,0)</f>
        <v>1</v>
      </c>
      <c r="U7759">
        <f t="shared" si="973"/>
        <v>6552</v>
      </c>
      <c r="V7759">
        <f t="shared" si="974"/>
        <v>104</v>
      </c>
      <c r="W7759">
        <f t="shared" si="975"/>
        <v>2948.3999999999996</v>
      </c>
    </row>
    <row r="7760" spans="1:23" ht="15.75" customHeight="1" x14ac:dyDescent="0.3">
      <c r="A7760" s="2" t="s">
        <v>13</v>
      </c>
      <c r="B7760" s="2">
        <v>1185732</v>
      </c>
      <c r="C7760" s="3">
        <v>44518</v>
      </c>
      <c r="D7760" s="12" t="str" cm="1">
        <f t="array" ref="D7760">_xlfn.SWITCH(WEEKDAY(C7760,2), 1, "Lundi", 2, "Mardi", 3, "Mercredi", 4, "Jeudi", 5, "Vendredi", 6, "Samedi", 7, "Dimanche", "Erreur")</f>
        <v>Jeudi</v>
      </c>
      <c r="E7760" s="2" t="s">
        <v>14</v>
      </c>
      <c r="F7760" s="2" t="s">
        <v>132</v>
      </c>
      <c r="G7760" s="2" t="s">
        <v>133</v>
      </c>
      <c r="H7760" s="4" t="s">
        <v>20</v>
      </c>
      <c r="I7760" s="5">
        <v>64</v>
      </c>
      <c r="J7760" s="6">
        <v>85</v>
      </c>
      <c r="K7760" s="7">
        <v>5440</v>
      </c>
      <c r="L7760" s="7">
        <v>2176</v>
      </c>
      <c r="M7760" s="8">
        <v>0.4</v>
      </c>
      <c r="N7760" s="2" t="s">
        <v>82</v>
      </c>
      <c r="O7760">
        <f t="shared" si="968"/>
        <v>2021</v>
      </c>
      <c r="P7760">
        <f t="shared" si="969"/>
        <v>11</v>
      </c>
      <c r="Q7760" t="str">
        <f t="shared" si="970"/>
        <v>nov</v>
      </c>
      <c r="R7760" t="str">
        <f t="shared" si="971"/>
        <v>New Hampshire</v>
      </c>
      <c r="S7760" t="str">
        <f t="shared" si="972"/>
        <v>2021-11</v>
      </c>
      <c r="T7760">
        <f>IF(AND(COUNTIF(Calculs!$Q$2:$Q$12,$O7760)&gt;0,COUNTIF(Calculs!$S$2:$S$12,$E7760)&gt;0,COUNTIF(Calculs!$U$2:$U$12,$H7760)&gt;0),1,0)</f>
        <v>1</v>
      </c>
      <c r="U7760">
        <f t="shared" si="973"/>
        <v>5440</v>
      </c>
      <c r="V7760">
        <f t="shared" si="974"/>
        <v>85</v>
      </c>
      <c r="W7760">
        <f t="shared" si="975"/>
        <v>2176</v>
      </c>
    </row>
    <row r="7761" spans="1:23" ht="15.75" customHeight="1" x14ac:dyDescent="0.3">
      <c r="A7761" s="2" t="s">
        <v>13</v>
      </c>
      <c r="B7761" s="2">
        <v>1185732</v>
      </c>
      <c r="C7761" s="3">
        <v>44518</v>
      </c>
      <c r="D7761" s="12" t="str" cm="1">
        <f t="array" ref="D7761">_xlfn.SWITCH(WEEKDAY(C7761,2), 1, "Lundi", 2, "Mardi", 3, "Mercredi", 4, "Jeudi", 5, "Vendredi", 6, "Samedi", 7, "Dimanche", "Erreur")</f>
        <v>Jeudi</v>
      </c>
      <c r="E7761" s="2" t="s">
        <v>14</v>
      </c>
      <c r="F7761" s="2" t="s">
        <v>132</v>
      </c>
      <c r="G7761" s="2" t="s">
        <v>133</v>
      </c>
      <c r="H7761" s="4" t="s">
        <v>21</v>
      </c>
      <c r="I7761" s="5">
        <v>71</v>
      </c>
      <c r="J7761" s="6">
        <v>81</v>
      </c>
      <c r="K7761" s="7">
        <v>5751</v>
      </c>
      <c r="L7761" s="7">
        <v>2415.42</v>
      </c>
      <c r="M7761" s="8">
        <v>0.42</v>
      </c>
      <c r="N7761" s="2" t="s">
        <v>82</v>
      </c>
      <c r="O7761">
        <f t="shared" si="968"/>
        <v>2021</v>
      </c>
      <c r="P7761">
        <f t="shared" si="969"/>
        <v>11</v>
      </c>
      <c r="Q7761" t="str">
        <f t="shared" si="970"/>
        <v>nov</v>
      </c>
      <c r="R7761" t="str">
        <f t="shared" si="971"/>
        <v>New Hampshire</v>
      </c>
      <c r="S7761" t="str">
        <f t="shared" si="972"/>
        <v>2021-11</v>
      </c>
      <c r="T7761">
        <f>IF(AND(COUNTIF(Calculs!$Q$2:$Q$12,$O7761)&gt;0,COUNTIF(Calculs!$S$2:$S$12,$E7761)&gt;0,COUNTIF(Calculs!$U$2:$U$12,$H7761)&gt;0),1,0)</f>
        <v>1</v>
      </c>
      <c r="U7761">
        <f t="shared" si="973"/>
        <v>5751</v>
      </c>
      <c r="V7761">
        <f t="shared" si="974"/>
        <v>81</v>
      </c>
      <c r="W7761">
        <f t="shared" si="975"/>
        <v>2415.42</v>
      </c>
    </row>
    <row r="7762" spans="1:23" ht="15.75" customHeight="1" x14ac:dyDescent="0.3">
      <c r="A7762" s="2" t="s">
        <v>13</v>
      </c>
      <c r="B7762" s="2">
        <v>1185732</v>
      </c>
      <c r="C7762" s="3">
        <v>44518</v>
      </c>
      <c r="D7762" s="12" t="str" cm="1">
        <f t="array" ref="D7762">_xlfn.SWITCH(WEEKDAY(C7762,2), 1, "Lundi", 2, "Mardi", 3, "Mercredi", 4, "Jeudi", 5, "Vendredi", 6, "Samedi", 7, "Dimanche", "Erreur")</f>
        <v>Jeudi</v>
      </c>
      <c r="E7762" s="2" t="s">
        <v>14</v>
      </c>
      <c r="F7762" s="2" t="s">
        <v>132</v>
      </c>
      <c r="G7762" s="2" t="s">
        <v>133</v>
      </c>
      <c r="H7762" s="4" t="s">
        <v>22</v>
      </c>
      <c r="I7762" s="5">
        <v>78</v>
      </c>
      <c r="J7762" s="6">
        <v>116</v>
      </c>
      <c r="K7762" s="7">
        <v>9048</v>
      </c>
      <c r="L7762" s="7">
        <v>4252.5599999999995</v>
      </c>
      <c r="M7762" s="8">
        <v>0.47</v>
      </c>
      <c r="N7762" s="2" t="s">
        <v>82</v>
      </c>
      <c r="O7762">
        <f t="shared" si="968"/>
        <v>2021</v>
      </c>
      <c r="P7762">
        <f t="shared" si="969"/>
        <v>11</v>
      </c>
      <c r="Q7762" t="str">
        <f t="shared" si="970"/>
        <v>nov</v>
      </c>
      <c r="R7762" t="str">
        <f t="shared" si="971"/>
        <v>New Hampshire</v>
      </c>
      <c r="S7762" t="str">
        <f t="shared" si="972"/>
        <v>2021-11</v>
      </c>
      <c r="T7762">
        <f>IF(AND(COUNTIF(Calculs!$Q$2:$Q$12,$O7762)&gt;0,COUNTIF(Calculs!$S$2:$S$12,$E7762)&gt;0,COUNTIF(Calculs!$U$2:$U$12,$H7762)&gt;0),1,0)</f>
        <v>1</v>
      </c>
      <c r="U7762">
        <f t="shared" si="973"/>
        <v>9048</v>
      </c>
      <c r="V7762">
        <f t="shared" si="974"/>
        <v>116</v>
      </c>
      <c r="W7762">
        <f t="shared" si="975"/>
        <v>4252.5599999999995</v>
      </c>
    </row>
    <row r="7763" spans="1:23" ht="15.75" customHeight="1" x14ac:dyDescent="0.3">
      <c r="A7763" s="2" t="s">
        <v>13</v>
      </c>
      <c r="B7763" s="2">
        <v>1185732</v>
      </c>
      <c r="C7763" s="3">
        <v>44547</v>
      </c>
      <c r="D7763" s="12" t="str" cm="1">
        <f t="array" ref="D7763">_xlfn.SWITCH(WEEKDAY(C7763,2), 1, "Lundi", 2, "Mardi", 3, "Mercredi", 4, "Jeudi", 5, "Vendredi", 6, "Samedi", 7, "Dimanche", "Erreur")</f>
        <v>Vendredi</v>
      </c>
      <c r="E7763" s="2" t="s">
        <v>14</v>
      </c>
      <c r="F7763" s="2" t="s">
        <v>132</v>
      </c>
      <c r="G7763" s="2" t="s">
        <v>133</v>
      </c>
      <c r="H7763" s="4" t="s">
        <v>16</v>
      </c>
      <c r="I7763" s="5">
        <v>71</v>
      </c>
      <c r="J7763" s="6">
        <v>169</v>
      </c>
      <c r="K7763" s="7">
        <v>11999</v>
      </c>
      <c r="L7763" s="7">
        <v>6599.4500000000007</v>
      </c>
      <c r="M7763" s="8">
        <v>0.55000000000000004</v>
      </c>
      <c r="N7763" s="2" t="s">
        <v>82</v>
      </c>
      <c r="O7763">
        <f t="shared" si="968"/>
        <v>2021</v>
      </c>
      <c r="P7763">
        <f t="shared" si="969"/>
        <v>12</v>
      </c>
      <c r="Q7763" t="str">
        <f t="shared" si="970"/>
        <v>déc</v>
      </c>
      <c r="R7763" t="str">
        <f t="shared" si="971"/>
        <v>New Hampshire</v>
      </c>
      <c r="S7763" t="str">
        <f t="shared" si="972"/>
        <v>2021-12</v>
      </c>
      <c r="T7763">
        <f>IF(AND(COUNTIF(Calculs!$Q$2:$Q$12,$O7763)&gt;0,COUNTIF(Calculs!$S$2:$S$12,$E7763)&gt;0,COUNTIF(Calculs!$U$2:$U$12,$H7763)&gt;0),1,0)</f>
        <v>1</v>
      </c>
      <c r="U7763">
        <f t="shared" si="973"/>
        <v>11999</v>
      </c>
      <c r="V7763">
        <f t="shared" si="974"/>
        <v>169</v>
      </c>
      <c r="W7763">
        <f t="shared" si="975"/>
        <v>6599.4500000000007</v>
      </c>
    </row>
    <row r="7764" spans="1:23" ht="15.75" customHeight="1" x14ac:dyDescent="0.3">
      <c r="A7764" s="2" t="s">
        <v>13</v>
      </c>
      <c r="B7764" s="2">
        <v>1185732</v>
      </c>
      <c r="C7764" s="3">
        <v>44547</v>
      </c>
      <c r="D7764" s="12" t="str" cm="1">
        <f t="array" ref="D7764">_xlfn.SWITCH(WEEKDAY(C7764,2), 1, "Lundi", 2, "Mardi", 3, "Mercredi", 4, "Jeudi", 5, "Vendredi", 6, "Samedi", 7, "Dimanche", "Erreur")</f>
        <v>Vendredi</v>
      </c>
      <c r="E7764" s="2" t="s">
        <v>14</v>
      </c>
      <c r="F7764" s="2" t="s">
        <v>132</v>
      </c>
      <c r="G7764" s="2" t="s">
        <v>133</v>
      </c>
      <c r="H7764" s="4" t="s">
        <v>18</v>
      </c>
      <c r="I7764" s="5">
        <v>59</v>
      </c>
      <c r="J7764" s="6">
        <v>115</v>
      </c>
      <c r="K7764" s="7">
        <v>6785</v>
      </c>
      <c r="L7764" s="7">
        <v>3731.7500000000005</v>
      </c>
      <c r="M7764" s="8">
        <v>0.55000000000000004</v>
      </c>
      <c r="N7764" s="2" t="s">
        <v>82</v>
      </c>
      <c r="O7764">
        <f t="shared" si="968"/>
        <v>2021</v>
      </c>
      <c r="P7764">
        <f t="shared" si="969"/>
        <v>12</v>
      </c>
      <c r="Q7764" t="str">
        <f t="shared" si="970"/>
        <v>déc</v>
      </c>
      <c r="R7764" t="str">
        <f t="shared" si="971"/>
        <v>New Hampshire</v>
      </c>
      <c r="S7764" t="str">
        <f t="shared" si="972"/>
        <v>2021-12</v>
      </c>
      <c r="T7764">
        <f>IF(AND(COUNTIF(Calculs!$Q$2:$Q$12,$O7764)&gt;0,COUNTIF(Calculs!$S$2:$S$12,$E7764)&gt;0,COUNTIF(Calculs!$U$2:$U$12,$H7764)&gt;0),1,0)</f>
        <v>1</v>
      </c>
      <c r="U7764">
        <f t="shared" si="973"/>
        <v>6785</v>
      </c>
      <c r="V7764">
        <f t="shared" si="974"/>
        <v>115</v>
      </c>
      <c r="W7764">
        <f t="shared" si="975"/>
        <v>3731.7500000000005</v>
      </c>
    </row>
    <row r="7765" spans="1:23" ht="15.75" customHeight="1" x14ac:dyDescent="0.3">
      <c r="A7765" s="2" t="s">
        <v>13</v>
      </c>
      <c r="B7765" s="2">
        <v>1185732</v>
      </c>
      <c r="C7765" s="3">
        <v>44547</v>
      </c>
      <c r="D7765" s="12" t="str" cm="1">
        <f t="array" ref="D7765">_xlfn.SWITCH(WEEKDAY(C7765,2), 1, "Lundi", 2, "Mardi", 3, "Mercredi", 4, "Jeudi", 5, "Vendredi", 6, "Samedi", 7, "Dimanche", "Erreur")</f>
        <v>Vendredi</v>
      </c>
      <c r="E7765" s="2" t="s">
        <v>14</v>
      </c>
      <c r="F7765" s="2" t="s">
        <v>132</v>
      </c>
      <c r="G7765" s="2" t="s">
        <v>133</v>
      </c>
      <c r="H7765" s="4" t="s">
        <v>19</v>
      </c>
      <c r="I7765" s="5">
        <v>62</v>
      </c>
      <c r="J7765" s="6">
        <v>108</v>
      </c>
      <c r="K7765" s="7">
        <v>6696</v>
      </c>
      <c r="L7765" s="7">
        <v>2812.3199999999997</v>
      </c>
      <c r="M7765" s="8">
        <v>0.42</v>
      </c>
      <c r="N7765" s="2" t="s">
        <v>82</v>
      </c>
      <c r="O7765">
        <f t="shared" si="968"/>
        <v>2021</v>
      </c>
      <c r="P7765">
        <f t="shared" si="969"/>
        <v>12</v>
      </c>
      <c r="Q7765" t="str">
        <f t="shared" si="970"/>
        <v>déc</v>
      </c>
      <c r="R7765" t="str">
        <f t="shared" si="971"/>
        <v>New Hampshire</v>
      </c>
      <c r="S7765" t="str">
        <f t="shared" si="972"/>
        <v>2021-12</v>
      </c>
      <c r="T7765">
        <f>IF(AND(COUNTIF(Calculs!$Q$2:$Q$12,$O7765)&gt;0,COUNTIF(Calculs!$S$2:$S$12,$E7765)&gt;0,COUNTIF(Calculs!$U$2:$U$12,$H7765)&gt;0),1,0)</f>
        <v>1</v>
      </c>
      <c r="U7765">
        <f t="shared" si="973"/>
        <v>6696</v>
      </c>
      <c r="V7765">
        <f t="shared" si="974"/>
        <v>108</v>
      </c>
      <c r="W7765">
        <f t="shared" si="975"/>
        <v>2812.3199999999997</v>
      </c>
    </row>
    <row r="7766" spans="1:23" ht="15.75" customHeight="1" x14ac:dyDescent="0.3">
      <c r="A7766" s="2" t="s">
        <v>13</v>
      </c>
      <c r="B7766" s="2">
        <v>1185732</v>
      </c>
      <c r="C7766" s="3">
        <v>44547</v>
      </c>
      <c r="D7766" s="12" t="str" cm="1">
        <f t="array" ref="D7766">_xlfn.SWITCH(WEEKDAY(C7766,2), 1, "Lundi", 2, "Mardi", 3, "Mercredi", 4, "Jeudi", 5, "Vendredi", 6, "Samedi", 7, "Dimanche", "Erreur")</f>
        <v>Vendredi</v>
      </c>
      <c r="E7766" s="2" t="s">
        <v>14</v>
      </c>
      <c r="F7766" s="2" t="s">
        <v>132</v>
      </c>
      <c r="G7766" s="2" t="s">
        <v>133</v>
      </c>
      <c r="H7766" s="4" t="s">
        <v>20</v>
      </c>
      <c r="I7766" s="5">
        <v>62</v>
      </c>
      <c r="J7766" s="6">
        <v>88</v>
      </c>
      <c r="K7766" s="7">
        <v>5456</v>
      </c>
      <c r="L7766" s="7">
        <v>2400.64</v>
      </c>
      <c r="M7766" s="8">
        <v>0.44</v>
      </c>
      <c r="N7766" s="2" t="s">
        <v>82</v>
      </c>
      <c r="O7766">
        <f t="shared" si="968"/>
        <v>2021</v>
      </c>
      <c r="P7766">
        <f t="shared" si="969"/>
        <v>12</v>
      </c>
      <c r="Q7766" t="str">
        <f t="shared" si="970"/>
        <v>déc</v>
      </c>
      <c r="R7766" t="str">
        <f t="shared" si="971"/>
        <v>New Hampshire</v>
      </c>
      <c r="S7766" t="str">
        <f t="shared" si="972"/>
        <v>2021-12</v>
      </c>
      <c r="T7766">
        <f>IF(AND(COUNTIF(Calculs!$Q$2:$Q$12,$O7766)&gt;0,COUNTIF(Calculs!$S$2:$S$12,$E7766)&gt;0,COUNTIF(Calculs!$U$2:$U$12,$H7766)&gt;0),1,0)</f>
        <v>1</v>
      </c>
      <c r="U7766">
        <f t="shared" si="973"/>
        <v>5456</v>
      </c>
      <c r="V7766">
        <f t="shared" si="974"/>
        <v>88</v>
      </c>
      <c r="W7766">
        <f t="shared" si="975"/>
        <v>2400.64</v>
      </c>
    </row>
    <row r="7767" spans="1:23" ht="15.75" customHeight="1" x14ac:dyDescent="0.3">
      <c r="A7767" s="2" t="s">
        <v>13</v>
      </c>
      <c r="B7767" s="2">
        <v>1185732</v>
      </c>
      <c r="C7767" s="3">
        <v>44547</v>
      </c>
      <c r="D7767" s="12" t="str" cm="1">
        <f t="array" ref="D7767">_xlfn.SWITCH(WEEKDAY(C7767,2), 1, "Lundi", 2, "Mardi", 3, "Mercredi", 4, "Jeudi", 5, "Vendredi", 6, "Samedi", 7, "Dimanche", "Erreur")</f>
        <v>Vendredi</v>
      </c>
      <c r="E7767" s="2" t="s">
        <v>14</v>
      </c>
      <c r="F7767" s="2" t="s">
        <v>132</v>
      </c>
      <c r="G7767" s="2" t="s">
        <v>133</v>
      </c>
      <c r="H7767" s="4" t="s">
        <v>21</v>
      </c>
      <c r="I7767" s="5">
        <v>74</v>
      </c>
      <c r="J7767" s="6">
        <v>105</v>
      </c>
      <c r="K7767" s="7">
        <v>7770</v>
      </c>
      <c r="L7767" s="7">
        <v>3341.1</v>
      </c>
      <c r="M7767" s="8">
        <v>0.43</v>
      </c>
      <c r="N7767" s="2" t="s">
        <v>82</v>
      </c>
      <c r="O7767">
        <f t="shared" si="968"/>
        <v>2021</v>
      </c>
      <c r="P7767">
        <f t="shared" si="969"/>
        <v>12</v>
      </c>
      <c r="Q7767" t="str">
        <f t="shared" si="970"/>
        <v>déc</v>
      </c>
      <c r="R7767" t="str">
        <f t="shared" si="971"/>
        <v>New Hampshire</v>
      </c>
      <c r="S7767" t="str">
        <f t="shared" si="972"/>
        <v>2021-12</v>
      </c>
      <c r="T7767">
        <f>IF(AND(COUNTIF(Calculs!$Q$2:$Q$12,$O7767)&gt;0,COUNTIF(Calculs!$S$2:$S$12,$E7767)&gt;0,COUNTIF(Calculs!$U$2:$U$12,$H7767)&gt;0),1,0)</f>
        <v>1</v>
      </c>
      <c r="U7767">
        <f t="shared" si="973"/>
        <v>7770</v>
      </c>
      <c r="V7767">
        <f t="shared" si="974"/>
        <v>105</v>
      </c>
      <c r="W7767">
        <f t="shared" si="975"/>
        <v>3341.1</v>
      </c>
    </row>
    <row r="7768" spans="1:23" ht="15.75" customHeight="1" x14ac:dyDescent="0.3">
      <c r="A7768" s="2" t="s">
        <v>13</v>
      </c>
      <c r="B7768" s="2">
        <v>1185732</v>
      </c>
      <c r="C7768" s="3">
        <v>44547</v>
      </c>
      <c r="D7768" s="12" t="str" cm="1">
        <f t="array" ref="D7768">_xlfn.SWITCH(WEEKDAY(C7768,2), 1, "Lundi", 2, "Mardi", 3, "Mercredi", 4, "Jeudi", 5, "Vendredi", 6, "Samedi", 7, "Dimanche", "Erreur")</f>
        <v>Vendredi</v>
      </c>
      <c r="E7768" s="2" t="s">
        <v>14</v>
      </c>
      <c r="F7768" s="2" t="s">
        <v>132</v>
      </c>
      <c r="G7768" s="2" t="s">
        <v>133</v>
      </c>
      <c r="H7768" s="4" t="s">
        <v>22</v>
      </c>
      <c r="I7768" s="5">
        <v>74</v>
      </c>
      <c r="J7768" s="6">
        <v>117</v>
      </c>
      <c r="K7768" s="7">
        <v>8658</v>
      </c>
      <c r="L7768" s="7">
        <v>4242.42</v>
      </c>
      <c r="M7768" s="8">
        <v>0.49</v>
      </c>
      <c r="N7768" s="2" t="s">
        <v>82</v>
      </c>
      <c r="O7768">
        <f t="shared" si="968"/>
        <v>2021</v>
      </c>
      <c r="P7768">
        <f t="shared" si="969"/>
        <v>12</v>
      </c>
      <c r="Q7768" t="str">
        <f t="shared" si="970"/>
        <v>déc</v>
      </c>
      <c r="R7768" t="str">
        <f t="shared" si="971"/>
        <v>New Hampshire</v>
      </c>
      <c r="S7768" t="str">
        <f t="shared" si="972"/>
        <v>2021-12</v>
      </c>
      <c r="T7768">
        <f>IF(AND(COUNTIF(Calculs!$Q$2:$Q$12,$O7768)&gt;0,COUNTIF(Calculs!$S$2:$S$12,$E7768)&gt;0,COUNTIF(Calculs!$U$2:$U$12,$H7768)&gt;0),1,0)</f>
        <v>1</v>
      </c>
      <c r="U7768">
        <f t="shared" si="973"/>
        <v>8658</v>
      </c>
      <c r="V7768">
        <f t="shared" si="974"/>
        <v>117</v>
      </c>
      <c r="W7768">
        <f t="shared" si="975"/>
        <v>4242.42</v>
      </c>
    </row>
    <row r="7769" spans="1:23" ht="15.75" customHeight="1" x14ac:dyDescent="0.3">
      <c r="A7769" s="2" t="s">
        <v>13</v>
      </c>
      <c r="B7769" s="2">
        <v>1185732</v>
      </c>
      <c r="C7769" s="3">
        <v>44220</v>
      </c>
      <c r="D7769" s="12" t="str" cm="1">
        <f t="array" ref="D7769">_xlfn.SWITCH(WEEKDAY(C7769,2), 1, "Lundi", 2, "Mardi", 3, "Mercredi", 4, "Jeudi", 5, "Vendredi", 6, "Samedi", 7, "Dimanche", "Erreur")</f>
        <v>Dimanche</v>
      </c>
      <c r="E7769" s="2" t="s">
        <v>14</v>
      </c>
      <c r="F7769" s="2" t="s">
        <v>132</v>
      </c>
      <c r="G7769" s="2" t="s">
        <v>133</v>
      </c>
      <c r="H7769" s="4" t="s">
        <v>16</v>
      </c>
      <c r="I7769" s="5">
        <v>52</v>
      </c>
      <c r="J7769" s="6">
        <v>145</v>
      </c>
      <c r="K7769" s="7">
        <v>7540</v>
      </c>
      <c r="L7769" s="7">
        <v>3468.4</v>
      </c>
      <c r="M7769" s="8">
        <v>0.46</v>
      </c>
      <c r="N7769" s="2" t="s">
        <v>82</v>
      </c>
      <c r="O7769">
        <f t="shared" si="968"/>
        <v>2021</v>
      </c>
      <c r="P7769">
        <f t="shared" si="969"/>
        <v>1</v>
      </c>
      <c r="Q7769" t="str">
        <f t="shared" si="970"/>
        <v>janv</v>
      </c>
      <c r="R7769" t="str">
        <f t="shared" si="971"/>
        <v>New Hampshire</v>
      </c>
      <c r="S7769" t="str">
        <f t="shared" si="972"/>
        <v>2021-01</v>
      </c>
      <c r="T7769">
        <f>IF(AND(COUNTIF(Calculs!$Q$2:$Q$12,$O7769)&gt;0,COUNTIF(Calculs!$S$2:$S$12,$E7769)&gt;0,COUNTIF(Calculs!$U$2:$U$12,$H7769)&gt;0),1,0)</f>
        <v>1</v>
      </c>
      <c r="U7769">
        <f t="shared" si="973"/>
        <v>7540</v>
      </c>
      <c r="V7769">
        <f t="shared" si="974"/>
        <v>145</v>
      </c>
      <c r="W7769">
        <f t="shared" si="975"/>
        <v>3468.4</v>
      </c>
    </row>
    <row r="7770" spans="1:23" ht="15.75" customHeight="1" x14ac:dyDescent="0.3">
      <c r="A7770" s="2" t="s">
        <v>13</v>
      </c>
      <c r="B7770" s="2">
        <v>1185732</v>
      </c>
      <c r="C7770" s="3">
        <v>44220</v>
      </c>
      <c r="D7770" s="12" t="str" cm="1">
        <f t="array" ref="D7770">_xlfn.SWITCH(WEEKDAY(C7770,2), 1, "Lundi", 2, "Mardi", 3, "Mercredi", 4, "Jeudi", 5, "Vendredi", 6, "Samedi", 7, "Dimanche", "Erreur")</f>
        <v>Dimanche</v>
      </c>
      <c r="E7770" s="2" t="s">
        <v>14</v>
      </c>
      <c r="F7770" s="2" t="s">
        <v>132</v>
      </c>
      <c r="G7770" s="2" t="s">
        <v>133</v>
      </c>
      <c r="H7770" s="4" t="s">
        <v>18</v>
      </c>
      <c r="I7770" s="5">
        <v>50</v>
      </c>
      <c r="J7770" s="6">
        <v>84</v>
      </c>
      <c r="K7770" s="7">
        <v>4200</v>
      </c>
      <c r="L7770" s="7">
        <v>1974.0000000000002</v>
      </c>
      <c r="M7770" s="8">
        <v>0.47000000000000003</v>
      </c>
      <c r="N7770" s="2" t="s">
        <v>82</v>
      </c>
      <c r="O7770">
        <f t="shared" si="968"/>
        <v>2021</v>
      </c>
      <c r="P7770">
        <f t="shared" si="969"/>
        <v>1</v>
      </c>
      <c r="Q7770" t="str">
        <f t="shared" si="970"/>
        <v>janv</v>
      </c>
      <c r="R7770" t="str">
        <f t="shared" si="971"/>
        <v>New Hampshire</v>
      </c>
      <c r="S7770" t="str">
        <f t="shared" si="972"/>
        <v>2021-01</v>
      </c>
      <c r="T7770">
        <f>IF(AND(COUNTIF(Calculs!$Q$2:$Q$12,$O7770)&gt;0,COUNTIF(Calculs!$S$2:$S$12,$E7770)&gt;0,COUNTIF(Calculs!$U$2:$U$12,$H7770)&gt;0),1,0)</f>
        <v>1</v>
      </c>
      <c r="U7770">
        <f t="shared" si="973"/>
        <v>4200</v>
      </c>
      <c r="V7770">
        <f t="shared" si="974"/>
        <v>84</v>
      </c>
      <c r="W7770">
        <f t="shared" si="975"/>
        <v>1974.0000000000002</v>
      </c>
    </row>
    <row r="7771" spans="1:23" ht="15.75" customHeight="1" x14ac:dyDescent="0.3">
      <c r="A7771" s="2" t="s">
        <v>13</v>
      </c>
      <c r="B7771" s="2">
        <v>1185732</v>
      </c>
      <c r="C7771" s="3">
        <v>44220</v>
      </c>
      <c r="D7771" s="12" t="str" cm="1">
        <f t="array" ref="D7771">_xlfn.SWITCH(WEEKDAY(C7771,2), 1, "Lundi", 2, "Mardi", 3, "Mercredi", 4, "Jeudi", 5, "Vendredi", 6, "Samedi", 7, "Dimanche", "Erreur")</f>
        <v>Dimanche</v>
      </c>
      <c r="E7771" s="2" t="s">
        <v>14</v>
      </c>
      <c r="F7771" s="2" t="s">
        <v>132</v>
      </c>
      <c r="G7771" s="2" t="s">
        <v>133</v>
      </c>
      <c r="H7771" s="4" t="s">
        <v>19</v>
      </c>
      <c r="I7771" s="5">
        <v>44</v>
      </c>
      <c r="J7771" s="6">
        <v>90</v>
      </c>
      <c r="K7771" s="7">
        <v>3960</v>
      </c>
      <c r="L7771" s="7">
        <v>1386</v>
      </c>
      <c r="M7771" s="8">
        <v>0.35</v>
      </c>
      <c r="N7771" s="2" t="s">
        <v>82</v>
      </c>
      <c r="O7771">
        <f t="shared" si="968"/>
        <v>2021</v>
      </c>
      <c r="P7771">
        <f t="shared" si="969"/>
        <v>1</v>
      </c>
      <c r="Q7771" t="str">
        <f t="shared" si="970"/>
        <v>janv</v>
      </c>
      <c r="R7771" t="str">
        <f t="shared" si="971"/>
        <v>New Hampshire</v>
      </c>
      <c r="S7771" t="str">
        <f t="shared" si="972"/>
        <v>2021-01</v>
      </c>
      <c r="T7771">
        <f>IF(AND(COUNTIF(Calculs!$Q$2:$Q$12,$O7771)&gt;0,COUNTIF(Calculs!$S$2:$S$12,$E7771)&gt;0,COUNTIF(Calculs!$U$2:$U$12,$H7771)&gt;0),1,0)</f>
        <v>1</v>
      </c>
      <c r="U7771">
        <f t="shared" si="973"/>
        <v>3960</v>
      </c>
      <c r="V7771">
        <f t="shared" si="974"/>
        <v>90</v>
      </c>
      <c r="W7771">
        <f t="shared" si="975"/>
        <v>1386</v>
      </c>
    </row>
    <row r="7772" spans="1:23" ht="15.75" customHeight="1" x14ac:dyDescent="0.3">
      <c r="A7772" s="2" t="s">
        <v>13</v>
      </c>
      <c r="B7772" s="2">
        <v>1185732</v>
      </c>
      <c r="C7772" s="3">
        <v>44220</v>
      </c>
      <c r="D7772" s="12" t="str" cm="1">
        <f t="array" ref="D7772">_xlfn.SWITCH(WEEKDAY(C7772,2), 1, "Lundi", 2, "Mardi", 3, "Mercredi", 4, "Jeudi", 5, "Vendredi", 6, "Samedi", 7, "Dimanche", "Erreur")</f>
        <v>Dimanche</v>
      </c>
      <c r="E7772" s="2" t="s">
        <v>14</v>
      </c>
      <c r="F7772" s="2" t="s">
        <v>132</v>
      </c>
      <c r="G7772" s="2" t="s">
        <v>133</v>
      </c>
      <c r="H7772" s="4" t="s">
        <v>20</v>
      </c>
      <c r="I7772" s="5">
        <v>49</v>
      </c>
      <c r="J7772" s="6">
        <v>39</v>
      </c>
      <c r="K7772" s="7">
        <v>1911</v>
      </c>
      <c r="L7772" s="7">
        <v>707.06999999999994</v>
      </c>
      <c r="M7772" s="8">
        <v>0.37</v>
      </c>
      <c r="N7772" s="2" t="s">
        <v>82</v>
      </c>
      <c r="O7772">
        <f t="shared" si="968"/>
        <v>2021</v>
      </c>
      <c r="P7772">
        <f t="shared" si="969"/>
        <v>1</v>
      </c>
      <c r="Q7772" t="str">
        <f t="shared" si="970"/>
        <v>janv</v>
      </c>
      <c r="R7772" t="str">
        <f t="shared" si="971"/>
        <v>New Hampshire</v>
      </c>
      <c r="S7772" t="str">
        <f t="shared" si="972"/>
        <v>2021-01</v>
      </c>
      <c r="T7772">
        <f>IF(AND(COUNTIF(Calculs!$Q$2:$Q$12,$O7772)&gt;0,COUNTIF(Calculs!$S$2:$S$12,$E7772)&gt;0,COUNTIF(Calculs!$U$2:$U$12,$H7772)&gt;0),1,0)</f>
        <v>1</v>
      </c>
      <c r="U7772">
        <f t="shared" si="973"/>
        <v>1911</v>
      </c>
      <c r="V7772">
        <f t="shared" si="974"/>
        <v>39</v>
      </c>
      <c r="W7772">
        <f t="shared" si="975"/>
        <v>707.06999999999994</v>
      </c>
    </row>
    <row r="7773" spans="1:23" ht="15.75" customHeight="1" x14ac:dyDescent="0.3">
      <c r="A7773" s="2" t="s">
        <v>13</v>
      </c>
      <c r="B7773" s="2">
        <v>1185732</v>
      </c>
      <c r="C7773" s="3">
        <v>44220</v>
      </c>
      <c r="D7773" s="12" t="str" cm="1">
        <f t="array" ref="D7773">_xlfn.SWITCH(WEEKDAY(C7773,2), 1, "Lundi", 2, "Mardi", 3, "Mercredi", 4, "Jeudi", 5, "Vendredi", 6, "Samedi", 7, "Dimanche", "Erreur")</f>
        <v>Dimanche</v>
      </c>
      <c r="E7773" s="2" t="s">
        <v>14</v>
      </c>
      <c r="F7773" s="2" t="s">
        <v>132</v>
      </c>
      <c r="G7773" s="2" t="s">
        <v>133</v>
      </c>
      <c r="H7773" s="4" t="s">
        <v>21</v>
      </c>
      <c r="I7773" s="5">
        <v>60</v>
      </c>
      <c r="J7773" s="6">
        <v>54</v>
      </c>
      <c r="K7773" s="7">
        <v>3240</v>
      </c>
      <c r="L7773" s="7">
        <v>1198.8</v>
      </c>
      <c r="M7773" s="8">
        <v>0.37</v>
      </c>
      <c r="N7773" s="2" t="s">
        <v>82</v>
      </c>
      <c r="O7773">
        <f t="shared" si="968"/>
        <v>2021</v>
      </c>
      <c r="P7773">
        <f t="shared" si="969"/>
        <v>1</v>
      </c>
      <c r="Q7773" t="str">
        <f t="shared" si="970"/>
        <v>janv</v>
      </c>
      <c r="R7773" t="str">
        <f t="shared" si="971"/>
        <v>New Hampshire</v>
      </c>
      <c r="S7773" t="str">
        <f t="shared" si="972"/>
        <v>2021-01</v>
      </c>
      <c r="T7773">
        <f>IF(AND(COUNTIF(Calculs!$Q$2:$Q$12,$O7773)&gt;0,COUNTIF(Calculs!$S$2:$S$12,$E7773)&gt;0,COUNTIF(Calculs!$U$2:$U$12,$H7773)&gt;0),1,0)</f>
        <v>1</v>
      </c>
      <c r="U7773">
        <f t="shared" si="973"/>
        <v>3240</v>
      </c>
      <c r="V7773">
        <f t="shared" si="974"/>
        <v>54</v>
      </c>
      <c r="W7773">
        <f t="shared" si="975"/>
        <v>1198.8</v>
      </c>
    </row>
    <row r="7774" spans="1:23" ht="15.75" customHeight="1" x14ac:dyDescent="0.3">
      <c r="A7774" s="2" t="s">
        <v>13</v>
      </c>
      <c r="B7774" s="2">
        <v>1185732</v>
      </c>
      <c r="C7774" s="3">
        <v>44220</v>
      </c>
      <c r="D7774" s="12" t="str" cm="1">
        <f t="array" ref="D7774">_xlfn.SWITCH(WEEKDAY(C7774,2), 1, "Lundi", 2, "Mardi", 3, "Mercredi", 4, "Jeudi", 5, "Vendredi", 6, "Samedi", 7, "Dimanche", "Erreur")</f>
        <v>Dimanche</v>
      </c>
      <c r="E7774" s="2" t="s">
        <v>14</v>
      </c>
      <c r="F7774" s="2" t="s">
        <v>132</v>
      </c>
      <c r="G7774" s="2" t="s">
        <v>133</v>
      </c>
      <c r="H7774" s="4" t="s">
        <v>22</v>
      </c>
      <c r="I7774" s="5">
        <v>54</v>
      </c>
      <c r="J7774" s="6">
        <v>78</v>
      </c>
      <c r="K7774" s="7">
        <v>4212</v>
      </c>
      <c r="L7774" s="7">
        <v>1895.3999999999999</v>
      </c>
      <c r="M7774" s="8">
        <v>0.44999999999999996</v>
      </c>
      <c r="N7774" s="2" t="s">
        <v>82</v>
      </c>
      <c r="O7774">
        <f t="shared" si="968"/>
        <v>2021</v>
      </c>
      <c r="P7774">
        <f t="shared" si="969"/>
        <v>1</v>
      </c>
      <c r="Q7774" t="str">
        <f t="shared" si="970"/>
        <v>janv</v>
      </c>
      <c r="R7774" t="str">
        <f t="shared" si="971"/>
        <v>New Hampshire</v>
      </c>
      <c r="S7774" t="str">
        <f t="shared" si="972"/>
        <v>2021-01</v>
      </c>
      <c r="T7774">
        <f>IF(AND(COUNTIF(Calculs!$Q$2:$Q$12,$O7774)&gt;0,COUNTIF(Calculs!$S$2:$S$12,$E7774)&gt;0,COUNTIF(Calculs!$U$2:$U$12,$H7774)&gt;0),1,0)</f>
        <v>1</v>
      </c>
      <c r="U7774">
        <f t="shared" si="973"/>
        <v>4212</v>
      </c>
      <c r="V7774">
        <f t="shared" si="974"/>
        <v>78</v>
      </c>
      <c r="W7774">
        <f t="shared" si="975"/>
        <v>1895.3999999999999</v>
      </c>
    </row>
    <row r="7775" spans="1:23" ht="15.75" customHeight="1" x14ac:dyDescent="0.3">
      <c r="A7775" s="2" t="s">
        <v>13</v>
      </c>
      <c r="B7775" s="2">
        <v>1185732</v>
      </c>
      <c r="C7775" s="3">
        <v>44249</v>
      </c>
      <c r="D7775" s="12" t="str" cm="1">
        <f t="array" ref="D7775">_xlfn.SWITCH(WEEKDAY(C7775,2), 1, "Lundi", 2, "Mardi", 3, "Mercredi", 4, "Jeudi", 5, "Vendredi", 6, "Samedi", 7, "Dimanche", "Erreur")</f>
        <v>Lundi</v>
      </c>
      <c r="E7775" s="2" t="s">
        <v>14</v>
      </c>
      <c r="F7775" s="2" t="s">
        <v>132</v>
      </c>
      <c r="G7775" s="2" t="s">
        <v>133</v>
      </c>
      <c r="H7775" s="4" t="s">
        <v>16</v>
      </c>
      <c r="I7775" s="5">
        <v>52</v>
      </c>
      <c r="J7775" s="6">
        <v>173</v>
      </c>
      <c r="K7775" s="7">
        <v>8996</v>
      </c>
      <c r="L7775" s="7">
        <v>4048.2000000000007</v>
      </c>
      <c r="M7775" s="8">
        <v>0.45000000000000007</v>
      </c>
      <c r="N7775" s="2" t="s">
        <v>82</v>
      </c>
      <c r="O7775">
        <f t="shared" si="968"/>
        <v>2021</v>
      </c>
      <c r="P7775">
        <f t="shared" si="969"/>
        <v>2</v>
      </c>
      <c r="Q7775" t="str">
        <f t="shared" si="970"/>
        <v>févr</v>
      </c>
      <c r="R7775" t="str">
        <f t="shared" si="971"/>
        <v>New Hampshire</v>
      </c>
      <c r="S7775" t="str">
        <f t="shared" si="972"/>
        <v>2021-02</v>
      </c>
      <c r="T7775">
        <f>IF(AND(COUNTIF(Calculs!$Q$2:$Q$12,$O7775)&gt;0,COUNTIF(Calculs!$S$2:$S$12,$E7775)&gt;0,COUNTIF(Calculs!$U$2:$U$12,$H7775)&gt;0),1,0)</f>
        <v>1</v>
      </c>
      <c r="U7775">
        <f t="shared" si="973"/>
        <v>8996</v>
      </c>
      <c r="V7775">
        <f t="shared" si="974"/>
        <v>173</v>
      </c>
      <c r="W7775">
        <f t="shared" si="975"/>
        <v>4048.2000000000007</v>
      </c>
    </row>
    <row r="7776" spans="1:23" ht="15.75" customHeight="1" x14ac:dyDescent="0.3">
      <c r="A7776" s="2" t="s">
        <v>13</v>
      </c>
      <c r="B7776" s="2">
        <v>1185732</v>
      </c>
      <c r="C7776" s="3">
        <v>44249</v>
      </c>
      <c r="D7776" s="12" t="str" cm="1">
        <f t="array" ref="D7776">_xlfn.SWITCH(WEEKDAY(C7776,2), 1, "Lundi", 2, "Mardi", 3, "Mercredi", 4, "Jeudi", 5, "Vendredi", 6, "Samedi", 7, "Dimanche", "Erreur")</f>
        <v>Lundi</v>
      </c>
      <c r="E7776" s="2" t="s">
        <v>14</v>
      </c>
      <c r="F7776" s="2" t="s">
        <v>132</v>
      </c>
      <c r="G7776" s="2" t="s">
        <v>133</v>
      </c>
      <c r="H7776" s="4" t="s">
        <v>18</v>
      </c>
      <c r="I7776" s="5">
        <v>53</v>
      </c>
      <c r="J7776" s="6">
        <v>59</v>
      </c>
      <c r="K7776" s="7">
        <v>3127</v>
      </c>
      <c r="L7776" s="7">
        <v>1438.42</v>
      </c>
      <c r="M7776" s="8">
        <v>0.46</v>
      </c>
      <c r="N7776" s="2" t="s">
        <v>82</v>
      </c>
      <c r="O7776">
        <f t="shared" si="968"/>
        <v>2021</v>
      </c>
      <c r="P7776">
        <f t="shared" si="969"/>
        <v>2</v>
      </c>
      <c r="Q7776" t="str">
        <f t="shared" si="970"/>
        <v>févr</v>
      </c>
      <c r="R7776" t="str">
        <f t="shared" si="971"/>
        <v>New Hampshire</v>
      </c>
      <c r="S7776" t="str">
        <f t="shared" si="972"/>
        <v>2021-02</v>
      </c>
      <c r="T7776">
        <f>IF(AND(COUNTIF(Calculs!$Q$2:$Q$12,$O7776)&gt;0,COUNTIF(Calculs!$S$2:$S$12,$E7776)&gt;0,COUNTIF(Calculs!$U$2:$U$12,$H7776)&gt;0),1,0)</f>
        <v>1</v>
      </c>
      <c r="U7776">
        <f t="shared" si="973"/>
        <v>3127</v>
      </c>
      <c r="V7776">
        <f t="shared" si="974"/>
        <v>59</v>
      </c>
      <c r="W7776">
        <f t="shared" si="975"/>
        <v>1438.42</v>
      </c>
    </row>
    <row r="7777" spans="1:23" ht="15.75" customHeight="1" x14ac:dyDescent="0.3">
      <c r="A7777" s="2" t="s">
        <v>13</v>
      </c>
      <c r="B7777" s="2">
        <v>1185732</v>
      </c>
      <c r="C7777" s="3">
        <v>44249</v>
      </c>
      <c r="D7777" s="12" t="str" cm="1">
        <f t="array" ref="D7777">_xlfn.SWITCH(WEEKDAY(C7777,2), 1, "Lundi", 2, "Mardi", 3, "Mercredi", 4, "Jeudi", 5, "Vendredi", 6, "Samedi", 7, "Dimanche", "Erreur")</f>
        <v>Lundi</v>
      </c>
      <c r="E7777" s="2" t="s">
        <v>14</v>
      </c>
      <c r="F7777" s="2" t="s">
        <v>132</v>
      </c>
      <c r="G7777" s="2" t="s">
        <v>133</v>
      </c>
      <c r="H7777" s="4" t="s">
        <v>19</v>
      </c>
      <c r="I7777" s="5">
        <v>43</v>
      </c>
      <c r="J7777" s="6">
        <v>83</v>
      </c>
      <c r="K7777" s="7">
        <v>3569</v>
      </c>
      <c r="L7777" s="7">
        <v>1427.6000000000001</v>
      </c>
      <c r="M7777" s="8">
        <v>0.4</v>
      </c>
      <c r="N7777" s="2" t="s">
        <v>82</v>
      </c>
      <c r="O7777">
        <f t="shared" si="968"/>
        <v>2021</v>
      </c>
      <c r="P7777">
        <f t="shared" si="969"/>
        <v>2</v>
      </c>
      <c r="Q7777" t="str">
        <f t="shared" si="970"/>
        <v>févr</v>
      </c>
      <c r="R7777" t="str">
        <f t="shared" si="971"/>
        <v>New Hampshire</v>
      </c>
      <c r="S7777" t="str">
        <f t="shared" si="972"/>
        <v>2021-02</v>
      </c>
      <c r="T7777">
        <f>IF(AND(COUNTIF(Calculs!$Q$2:$Q$12,$O7777)&gt;0,COUNTIF(Calculs!$S$2:$S$12,$E7777)&gt;0,COUNTIF(Calculs!$U$2:$U$12,$H7777)&gt;0),1,0)</f>
        <v>1</v>
      </c>
      <c r="U7777">
        <f t="shared" si="973"/>
        <v>3569</v>
      </c>
      <c r="V7777">
        <f t="shared" si="974"/>
        <v>83</v>
      </c>
      <c r="W7777">
        <f t="shared" si="975"/>
        <v>1427.6000000000001</v>
      </c>
    </row>
    <row r="7778" spans="1:23" ht="15.75" customHeight="1" x14ac:dyDescent="0.3">
      <c r="A7778" s="2" t="s">
        <v>13</v>
      </c>
      <c r="B7778" s="2">
        <v>1185732</v>
      </c>
      <c r="C7778" s="3">
        <v>43831</v>
      </c>
      <c r="D7778" s="12" t="str" cm="1">
        <f t="array" ref="D7778">_xlfn.SWITCH(WEEKDAY(C7778,2), 1, "Lundi", 2, "Mardi", 3, "Mercredi", 4, "Jeudi", 5, "Vendredi", 6, "Samedi", 7, "Dimanche", "Erreur")</f>
        <v>Mercredi</v>
      </c>
      <c r="E7778" s="2" t="s">
        <v>14</v>
      </c>
      <c r="F7778" s="2" t="s">
        <v>15</v>
      </c>
      <c r="G7778" s="2" t="s">
        <v>15</v>
      </c>
      <c r="H7778" s="4" t="s">
        <v>16</v>
      </c>
      <c r="I7778" s="5">
        <v>34</v>
      </c>
      <c r="J7778" s="6">
        <v>384</v>
      </c>
      <c r="K7778" s="7">
        <v>13056</v>
      </c>
      <c r="L7778" s="7">
        <v>6789.12</v>
      </c>
      <c r="M7778" s="8">
        <v>0.52</v>
      </c>
      <c r="N7778" s="2" t="s">
        <v>23</v>
      </c>
      <c r="O7778">
        <f t="shared" si="968"/>
        <v>2020</v>
      </c>
      <c r="P7778">
        <f t="shared" si="969"/>
        <v>1</v>
      </c>
      <c r="Q7778" t="str">
        <f t="shared" si="970"/>
        <v>janv</v>
      </c>
      <c r="R7778" t="str">
        <f t="shared" si="971"/>
        <v>New York</v>
      </c>
      <c r="S7778" t="str">
        <f t="shared" si="972"/>
        <v>2020-01</v>
      </c>
      <c r="T7778">
        <f>IF(AND(COUNTIF(Calculs!$Q$2:$Q$12,$O7778)&gt;0,COUNTIF(Calculs!$S$2:$S$12,$E7778)&gt;0,COUNTIF(Calculs!$U$2:$U$12,$H7778)&gt;0),1,0)</f>
        <v>1</v>
      </c>
      <c r="U7778">
        <f t="shared" si="973"/>
        <v>13056</v>
      </c>
      <c r="V7778">
        <f t="shared" si="974"/>
        <v>384</v>
      </c>
      <c r="W7778">
        <f t="shared" si="975"/>
        <v>6789.12</v>
      </c>
    </row>
    <row r="7779" spans="1:23" ht="15.75" customHeight="1" x14ac:dyDescent="0.3">
      <c r="A7779" s="2" t="s">
        <v>13</v>
      </c>
      <c r="B7779" s="2">
        <v>1185732</v>
      </c>
      <c r="C7779" s="3">
        <v>43832</v>
      </c>
      <c r="D7779" s="12" t="str" cm="1">
        <f t="array" ref="D7779">_xlfn.SWITCH(WEEKDAY(C7779,2), 1, "Lundi", 2, "Mardi", 3, "Mercredi", 4, "Jeudi", 5, "Vendredi", 6, "Samedi", 7, "Dimanche", "Erreur")</f>
        <v>Jeudi</v>
      </c>
      <c r="E7779" s="2" t="s">
        <v>14</v>
      </c>
      <c r="F7779" s="2" t="s">
        <v>15</v>
      </c>
      <c r="G7779" s="2" t="s">
        <v>15</v>
      </c>
      <c r="H7779" s="4" t="s">
        <v>18</v>
      </c>
      <c r="I7779" s="5">
        <v>36</v>
      </c>
      <c r="J7779" s="6">
        <v>320</v>
      </c>
      <c r="K7779" s="7">
        <v>11520</v>
      </c>
      <c r="L7779" s="7">
        <v>4031.9999999999995</v>
      </c>
      <c r="M7779" s="8">
        <v>0.35</v>
      </c>
      <c r="N7779" s="2" t="s">
        <v>23</v>
      </c>
      <c r="O7779">
        <f t="shared" si="968"/>
        <v>2020</v>
      </c>
      <c r="P7779">
        <f t="shared" si="969"/>
        <v>1</v>
      </c>
      <c r="Q7779" t="str">
        <f t="shared" si="970"/>
        <v>janv</v>
      </c>
      <c r="R7779" t="str">
        <f t="shared" si="971"/>
        <v>New York</v>
      </c>
      <c r="S7779" t="str">
        <f t="shared" si="972"/>
        <v>2020-01</v>
      </c>
      <c r="T7779">
        <f>IF(AND(COUNTIF(Calculs!$Q$2:$Q$12,$O7779)&gt;0,COUNTIF(Calculs!$S$2:$S$12,$E7779)&gt;0,COUNTIF(Calculs!$U$2:$U$12,$H7779)&gt;0),1,0)</f>
        <v>1</v>
      </c>
      <c r="U7779">
        <f t="shared" si="973"/>
        <v>11520</v>
      </c>
      <c r="V7779">
        <f t="shared" si="974"/>
        <v>320</v>
      </c>
      <c r="W7779">
        <f t="shared" si="975"/>
        <v>4031.9999999999995</v>
      </c>
    </row>
    <row r="7780" spans="1:23" ht="15.75" customHeight="1" x14ac:dyDescent="0.3">
      <c r="A7780" s="2" t="s">
        <v>13</v>
      </c>
      <c r="B7780" s="2">
        <v>1185732</v>
      </c>
      <c r="C7780" s="3">
        <v>43833</v>
      </c>
      <c r="D7780" s="12" t="str" cm="1">
        <f t="array" ref="D7780">_xlfn.SWITCH(WEEKDAY(C7780,2), 1, "Lundi", 2, "Mardi", 3, "Mercredi", 4, "Jeudi", 5, "Vendredi", 6, "Samedi", 7, "Dimanche", "Erreur")</f>
        <v>Vendredi</v>
      </c>
      <c r="E7780" s="2" t="s">
        <v>14</v>
      </c>
      <c r="F7780" s="2" t="s">
        <v>15</v>
      </c>
      <c r="G7780" s="2" t="s">
        <v>15</v>
      </c>
      <c r="H7780" s="4" t="s">
        <v>19</v>
      </c>
      <c r="I7780" s="5">
        <v>32</v>
      </c>
      <c r="J7780" s="6">
        <v>350</v>
      </c>
      <c r="K7780" s="7">
        <v>11200</v>
      </c>
      <c r="L7780" s="7">
        <v>4144</v>
      </c>
      <c r="M7780" s="8">
        <v>0.37</v>
      </c>
      <c r="N7780" s="2" t="s">
        <v>23</v>
      </c>
      <c r="O7780">
        <f t="shared" si="968"/>
        <v>2020</v>
      </c>
      <c r="P7780">
        <f t="shared" si="969"/>
        <v>1</v>
      </c>
      <c r="Q7780" t="str">
        <f t="shared" si="970"/>
        <v>janv</v>
      </c>
      <c r="R7780" t="str">
        <f t="shared" si="971"/>
        <v>New York</v>
      </c>
      <c r="S7780" t="str">
        <f t="shared" si="972"/>
        <v>2020-01</v>
      </c>
      <c r="T7780">
        <f>IF(AND(COUNTIF(Calculs!$Q$2:$Q$12,$O7780)&gt;0,COUNTIF(Calculs!$S$2:$S$12,$E7780)&gt;0,COUNTIF(Calculs!$U$2:$U$12,$H7780)&gt;0),1,0)</f>
        <v>1</v>
      </c>
      <c r="U7780">
        <f t="shared" si="973"/>
        <v>11200</v>
      </c>
      <c r="V7780">
        <f t="shared" si="974"/>
        <v>350</v>
      </c>
      <c r="W7780">
        <f t="shared" si="975"/>
        <v>4144</v>
      </c>
    </row>
    <row r="7781" spans="1:23" ht="15.75" customHeight="1" x14ac:dyDescent="0.3">
      <c r="A7781" s="2" t="s">
        <v>13</v>
      </c>
      <c r="B7781" s="2">
        <v>1185732</v>
      </c>
      <c r="C7781" s="3">
        <v>43834</v>
      </c>
      <c r="D7781" s="12" t="str" cm="1">
        <f t="array" ref="D7781">_xlfn.SWITCH(WEEKDAY(C7781,2), 1, "Lundi", 2, "Mardi", 3, "Mercredi", 4, "Jeudi", 5, "Vendredi", 6, "Samedi", 7, "Dimanche", "Erreur")</f>
        <v>Samedi</v>
      </c>
      <c r="E7781" s="2" t="s">
        <v>14</v>
      </c>
      <c r="F7781" s="2" t="s">
        <v>15</v>
      </c>
      <c r="G7781" s="2" t="s">
        <v>15</v>
      </c>
      <c r="H7781" s="4" t="s">
        <v>20</v>
      </c>
      <c r="I7781" s="5">
        <v>36</v>
      </c>
      <c r="J7781" s="6">
        <v>281</v>
      </c>
      <c r="K7781" s="7">
        <v>10116</v>
      </c>
      <c r="L7781" s="7">
        <v>3742.92</v>
      </c>
      <c r="M7781" s="8">
        <v>0.37</v>
      </c>
      <c r="N7781" s="2" t="s">
        <v>23</v>
      </c>
      <c r="O7781">
        <f t="shared" si="968"/>
        <v>2020</v>
      </c>
      <c r="P7781">
        <f t="shared" si="969"/>
        <v>1</v>
      </c>
      <c r="Q7781" t="str">
        <f t="shared" si="970"/>
        <v>janv</v>
      </c>
      <c r="R7781" t="str">
        <f t="shared" si="971"/>
        <v>New York</v>
      </c>
      <c r="S7781" t="str">
        <f t="shared" si="972"/>
        <v>2020-01</v>
      </c>
      <c r="T7781">
        <f>IF(AND(COUNTIF(Calculs!$Q$2:$Q$12,$O7781)&gt;0,COUNTIF(Calculs!$S$2:$S$12,$E7781)&gt;0,COUNTIF(Calculs!$U$2:$U$12,$H7781)&gt;0),1,0)</f>
        <v>1</v>
      </c>
      <c r="U7781">
        <f t="shared" si="973"/>
        <v>10116</v>
      </c>
      <c r="V7781">
        <f t="shared" si="974"/>
        <v>281</v>
      </c>
      <c r="W7781">
        <f t="shared" si="975"/>
        <v>3742.92</v>
      </c>
    </row>
    <row r="7782" spans="1:23" ht="15.75" customHeight="1" x14ac:dyDescent="0.3">
      <c r="A7782" s="2" t="s">
        <v>13</v>
      </c>
      <c r="B7782" s="2">
        <v>1185732</v>
      </c>
      <c r="C7782" s="3">
        <v>43835</v>
      </c>
      <c r="D7782" s="12" t="str" cm="1">
        <f t="array" ref="D7782">_xlfn.SWITCH(WEEKDAY(C7782,2), 1, "Lundi", 2, "Mardi", 3, "Mercredi", 4, "Jeudi", 5, "Vendredi", 6, "Samedi", 7, "Dimanche", "Erreur")</f>
        <v>Dimanche</v>
      </c>
      <c r="E7782" s="2" t="s">
        <v>14</v>
      </c>
      <c r="F7782" s="2" t="s">
        <v>15</v>
      </c>
      <c r="G7782" s="2" t="s">
        <v>15</v>
      </c>
      <c r="H7782" s="4" t="s">
        <v>21</v>
      </c>
      <c r="I7782" s="5">
        <v>43</v>
      </c>
      <c r="J7782" s="6">
        <v>306</v>
      </c>
      <c r="K7782" s="7">
        <v>13158</v>
      </c>
      <c r="L7782" s="7">
        <v>4868.46</v>
      </c>
      <c r="M7782" s="8">
        <v>0.37</v>
      </c>
      <c r="N7782" s="2" t="s">
        <v>23</v>
      </c>
      <c r="O7782">
        <f t="shared" si="968"/>
        <v>2020</v>
      </c>
      <c r="P7782">
        <f t="shared" si="969"/>
        <v>1</v>
      </c>
      <c r="Q7782" t="str">
        <f t="shared" si="970"/>
        <v>janv</v>
      </c>
      <c r="R7782" t="str">
        <f t="shared" si="971"/>
        <v>New York</v>
      </c>
      <c r="S7782" t="str">
        <f t="shared" si="972"/>
        <v>2020-01</v>
      </c>
      <c r="T7782">
        <f>IF(AND(COUNTIF(Calculs!$Q$2:$Q$12,$O7782)&gt;0,COUNTIF(Calculs!$S$2:$S$12,$E7782)&gt;0,COUNTIF(Calculs!$U$2:$U$12,$H7782)&gt;0),1,0)</f>
        <v>1</v>
      </c>
      <c r="U7782">
        <f t="shared" si="973"/>
        <v>13158</v>
      </c>
      <c r="V7782">
        <f t="shared" si="974"/>
        <v>306</v>
      </c>
      <c r="W7782">
        <f t="shared" si="975"/>
        <v>4868.46</v>
      </c>
    </row>
    <row r="7783" spans="1:23" ht="15.75" customHeight="1" x14ac:dyDescent="0.3">
      <c r="A7783" s="2" t="s">
        <v>13</v>
      </c>
      <c r="B7783" s="2">
        <v>1185732</v>
      </c>
      <c r="C7783" s="3">
        <v>43836</v>
      </c>
      <c r="D7783" s="12" t="str" cm="1">
        <f t="array" ref="D7783">_xlfn.SWITCH(WEEKDAY(C7783,2), 1, "Lundi", 2, "Mardi", 3, "Mercredi", 4, "Jeudi", 5, "Vendredi", 6, "Samedi", 7, "Dimanche", "Erreur")</f>
        <v>Lundi</v>
      </c>
      <c r="E7783" s="2" t="s">
        <v>14</v>
      </c>
      <c r="F7783" s="2" t="s">
        <v>15</v>
      </c>
      <c r="G7783" s="2" t="s">
        <v>15</v>
      </c>
      <c r="H7783" s="4" t="s">
        <v>22</v>
      </c>
      <c r="I7783" s="5">
        <v>38</v>
      </c>
      <c r="J7783" s="6">
        <v>330</v>
      </c>
      <c r="K7783" s="7">
        <v>12540</v>
      </c>
      <c r="L7783" s="7">
        <v>4012.8</v>
      </c>
      <c r="M7783" s="8">
        <v>0.32</v>
      </c>
      <c r="N7783" s="2" t="s">
        <v>23</v>
      </c>
      <c r="O7783">
        <f t="shared" si="968"/>
        <v>2020</v>
      </c>
      <c r="P7783">
        <f t="shared" si="969"/>
        <v>1</v>
      </c>
      <c r="Q7783" t="str">
        <f t="shared" si="970"/>
        <v>janv</v>
      </c>
      <c r="R7783" t="str">
        <f t="shared" si="971"/>
        <v>New York</v>
      </c>
      <c r="S7783" t="str">
        <f t="shared" si="972"/>
        <v>2020-01</v>
      </c>
      <c r="T7783">
        <f>IF(AND(COUNTIF(Calculs!$Q$2:$Q$12,$O7783)&gt;0,COUNTIF(Calculs!$S$2:$S$12,$E7783)&gt;0,COUNTIF(Calculs!$U$2:$U$12,$H7783)&gt;0),1,0)</f>
        <v>1</v>
      </c>
      <c r="U7783">
        <f t="shared" si="973"/>
        <v>12540</v>
      </c>
      <c r="V7783">
        <f t="shared" si="974"/>
        <v>330</v>
      </c>
      <c r="W7783">
        <f t="shared" si="975"/>
        <v>4012.8</v>
      </c>
    </row>
    <row r="7784" spans="1:23" ht="15.75" customHeight="1" x14ac:dyDescent="0.3">
      <c r="A7784" s="2" t="s">
        <v>13</v>
      </c>
      <c r="B7784" s="2">
        <v>1185732</v>
      </c>
      <c r="C7784" s="3">
        <v>43837</v>
      </c>
      <c r="D7784" s="12" t="str" cm="1">
        <f t="array" ref="D7784">_xlfn.SWITCH(WEEKDAY(C7784,2), 1, "Lundi", 2, "Mardi", 3, "Mercredi", 4, "Jeudi", 5, "Vendredi", 6, "Samedi", 7, "Dimanche", "Erreur")</f>
        <v>Mardi</v>
      </c>
      <c r="E7784" s="2" t="s">
        <v>14</v>
      </c>
      <c r="F7784" s="2" t="s">
        <v>15</v>
      </c>
      <c r="G7784" s="2" t="s">
        <v>15</v>
      </c>
      <c r="H7784" s="4" t="s">
        <v>16</v>
      </c>
      <c r="I7784" s="5">
        <v>33</v>
      </c>
      <c r="J7784" s="6">
        <v>388</v>
      </c>
      <c r="K7784" s="7">
        <v>12804</v>
      </c>
      <c r="L7784" s="7">
        <v>6658.08</v>
      </c>
      <c r="M7784" s="8">
        <v>0.52</v>
      </c>
      <c r="N7784" s="2" t="s">
        <v>23</v>
      </c>
      <c r="O7784">
        <f t="shared" si="968"/>
        <v>2020</v>
      </c>
      <c r="P7784">
        <f t="shared" si="969"/>
        <v>1</v>
      </c>
      <c r="Q7784" t="str">
        <f t="shared" si="970"/>
        <v>janv</v>
      </c>
      <c r="R7784" t="str">
        <f t="shared" si="971"/>
        <v>New York</v>
      </c>
      <c r="S7784" t="str">
        <f t="shared" si="972"/>
        <v>2020-01</v>
      </c>
      <c r="T7784">
        <f>IF(AND(COUNTIF(Calculs!$Q$2:$Q$12,$O7784)&gt;0,COUNTIF(Calculs!$S$2:$S$12,$E7784)&gt;0,COUNTIF(Calculs!$U$2:$U$12,$H7784)&gt;0),1,0)</f>
        <v>1</v>
      </c>
      <c r="U7784">
        <f t="shared" si="973"/>
        <v>12804</v>
      </c>
      <c r="V7784">
        <f t="shared" si="974"/>
        <v>388</v>
      </c>
      <c r="W7784">
        <f t="shared" si="975"/>
        <v>6658.08</v>
      </c>
    </row>
    <row r="7785" spans="1:23" ht="15.75" customHeight="1" x14ac:dyDescent="0.3">
      <c r="A7785" s="2" t="s">
        <v>13</v>
      </c>
      <c r="B7785" s="2">
        <v>1185732</v>
      </c>
      <c r="C7785" s="3">
        <v>43838</v>
      </c>
      <c r="D7785" s="12" t="str" cm="1">
        <f t="array" ref="D7785">_xlfn.SWITCH(WEEKDAY(C7785,2), 1, "Lundi", 2, "Mardi", 3, "Mercredi", 4, "Jeudi", 5, "Vendredi", 6, "Samedi", 7, "Dimanche", "Erreur")</f>
        <v>Mercredi</v>
      </c>
      <c r="E7785" s="2" t="s">
        <v>14</v>
      </c>
      <c r="F7785" s="2" t="s">
        <v>15</v>
      </c>
      <c r="G7785" s="2" t="s">
        <v>15</v>
      </c>
      <c r="H7785" s="4" t="s">
        <v>18</v>
      </c>
      <c r="I7785" s="5">
        <v>39</v>
      </c>
      <c r="J7785" s="6">
        <v>315</v>
      </c>
      <c r="K7785" s="7">
        <v>12285</v>
      </c>
      <c r="L7785" s="7">
        <v>4054.0499999999997</v>
      </c>
      <c r="M7785" s="8">
        <v>0.32999999999999996</v>
      </c>
      <c r="N7785" s="2" t="s">
        <v>23</v>
      </c>
      <c r="O7785">
        <f t="shared" si="968"/>
        <v>2020</v>
      </c>
      <c r="P7785">
        <f t="shared" si="969"/>
        <v>1</v>
      </c>
      <c r="Q7785" t="str">
        <f t="shared" si="970"/>
        <v>janv</v>
      </c>
      <c r="R7785" t="str">
        <f t="shared" si="971"/>
        <v>New York</v>
      </c>
      <c r="S7785" t="str">
        <f t="shared" si="972"/>
        <v>2020-01</v>
      </c>
      <c r="T7785">
        <f>IF(AND(COUNTIF(Calculs!$Q$2:$Q$12,$O7785)&gt;0,COUNTIF(Calculs!$S$2:$S$12,$E7785)&gt;0,COUNTIF(Calculs!$U$2:$U$12,$H7785)&gt;0),1,0)</f>
        <v>1</v>
      </c>
      <c r="U7785">
        <f t="shared" si="973"/>
        <v>12285</v>
      </c>
      <c r="V7785">
        <f t="shared" si="974"/>
        <v>315</v>
      </c>
      <c r="W7785">
        <f t="shared" si="975"/>
        <v>4054.0499999999997</v>
      </c>
    </row>
    <row r="7786" spans="1:23" ht="15.75" customHeight="1" x14ac:dyDescent="0.3">
      <c r="A7786" s="2" t="s">
        <v>13</v>
      </c>
      <c r="B7786" s="2">
        <v>1185732</v>
      </c>
      <c r="C7786" s="3">
        <v>43851</v>
      </c>
      <c r="D7786" s="12" t="str" cm="1">
        <f t="array" ref="D7786">_xlfn.SWITCH(WEEKDAY(C7786,2), 1, "Lundi", 2, "Mardi", 3, "Mercredi", 4, "Jeudi", 5, "Vendredi", 6, "Samedi", 7, "Dimanche", "Erreur")</f>
        <v>Mardi</v>
      </c>
      <c r="E7786" s="2" t="s">
        <v>14</v>
      </c>
      <c r="F7786" s="2" t="s">
        <v>15</v>
      </c>
      <c r="G7786" s="2" t="s">
        <v>15</v>
      </c>
      <c r="H7786" s="4" t="s">
        <v>19</v>
      </c>
      <c r="I7786" s="5">
        <v>32</v>
      </c>
      <c r="J7786" s="6">
        <v>323</v>
      </c>
      <c r="K7786" s="7">
        <v>10336</v>
      </c>
      <c r="L7786" s="7">
        <v>3927.68</v>
      </c>
      <c r="M7786" s="8">
        <v>0.38</v>
      </c>
      <c r="N7786" s="2" t="s">
        <v>23</v>
      </c>
      <c r="O7786">
        <f t="shared" si="968"/>
        <v>2020</v>
      </c>
      <c r="P7786">
        <f t="shared" si="969"/>
        <v>1</v>
      </c>
      <c r="Q7786" t="str">
        <f t="shared" si="970"/>
        <v>janv</v>
      </c>
      <c r="R7786" t="str">
        <f t="shared" si="971"/>
        <v>New York</v>
      </c>
      <c r="S7786" t="str">
        <f t="shared" si="972"/>
        <v>2020-01</v>
      </c>
      <c r="T7786">
        <f>IF(AND(COUNTIF(Calculs!$Q$2:$Q$12,$O7786)&gt;0,COUNTIF(Calculs!$S$2:$S$12,$E7786)&gt;0,COUNTIF(Calculs!$U$2:$U$12,$H7786)&gt;0),1,0)</f>
        <v>1</v>
      </c>
      <c r="U7786">
        <f t="shared" si="973"/>
        <v>10336</v>
      </c>
      <c r="V7786">
        <f t="shared" si="974"/>
        <v>323</v>
      </c>
      <c r="W7786">
        <f t="shared" si="975"/>
        <v>3927.68</v>
      </c>
    </row>
    <row r="7787" spans="1:23" ht="15.75" customHeight="1" x14ac:dyDescent="0.3">
      <c r="A7787" s="2" t="s">
        <v>13</v>
      </c>
      <c r="B7787" s="2">
        <v>1185732</v>
      </c>
      <c r="C7787" s="3">
        <v>43852</v>
      </c>
      <c r="D7787" s="12" t="str" cm="1">
        <f t="array" ref="D7787">_xlfn.SWITCH(WEEKDAY(C7787,2), 1, "Lundi", 2, "Mardi", 3, "Mercredi", 4, "Jeudi", 5, "Vendredi", 6, "Samedi", 7, "Dimanche", "Erreur")</f>
        <v>Mercredi</v>
      </c>
      <c r="E7787" s="2" t="s">
        <v>14</v>
      </c>
      <c r="F7787" s="2" t="s">
        <v>15</v>
      </c>
      <c r="G7787" s="2" t="s">
        <v>15</v>
      </c>
      <c r="H7787" s="4" t="s">
        <v>20</v>
      </c>
      <c r="I7787" s="5">
        <v>32</v>
      </c>
      <c r="J7787" s="6">
        <v>248</v>
      </c>
      <c r="K7787" s="7">
        <v>7936</v>
      </c>
      <c r="L7787" s="7">
        <v>3015.68</v>
      </c>
      <c r="M7787" s="8">
        <v>0.38</v>
      </c>
      <c r="N7787" s="2" t="s">
        <v>23</v>
      </c>
      <c r="O7787">
        <f t="shared" si="968"/>
        <v>2020</v>
      </c>
      <c r="P7787">
        <f t="shared" si="969"/>
        <v>1</v>
      </c>
      <c r="Q7787" t="str">
        <f t="shared" si="970"/>
        <v>janv</v>
      </c>
      <c r="R7787" t="str">
        <f t="shared" si="971"/>
        <v>New York</v>
      </c>
      <c r="S7787" t="str">
        <f t="shared" si="972"/>
        <v>2020-01</v>
      </c>
      <c r="T7787">
        <f>IF(AND(COUNTIF(Calculs!$Q$2:$Q$12,$O7787)&gt;0,COUNTIF(Calculs!$S$2:$S$12,$E7787)&gt;0,COUNTIF(Calculs!$U$2:$U$12,$H7787)&gt;0),1,0)</f>
        <v>1</v>
      </c>
      <c r="U7787">
        <f t="shared" si="973"/>
        <v>7936</v>
      </c>
      <c r="V7787">
        <f t="shared" si="974"/>
        <v>248</v>
      </c>
      <c r="W7787">
        <f t="shared" si="975"/>
        <v>3015.68</v>
      </c>
    </row>
    <row r="7788" spans="1:23" ht="15.75" customHeight="1" x14ac:dyDescent="0.3">
      <c r="A7788" s="2" t="s">
        <v>13</v>
      </c>
      <c r="B7788" s="2">
        <v>1185732</v>
      </c>
      <c r="C7788" s="3">
        <v>43853</v>
      </c>
      <c r="D7788" s="12" t="str" cm="1">
        <f t="array" ref="D7788">_xlfn.SWITCH(WEEKDAY(C7788,2), 1, "Lundi", 2, "Mardi", 3, "Mercredi", 4, "Jeudi", 5, "Vendredi", 6, "Samedi", 7, "Dimanche", "Erreur")</f>
        <v>Jeudi</v>
      </c>
      <c r="E7788" s="2" t="s">
        <v>14</v>
      </c>
      <c r="F7788" s="2" t="s">
        <v>15</v>
      </c>
      <c r="G7788" s="2" t="s">
        <v>15</v>
      </c>
      <c r="H7788" s="4" t="s">
        <v>21</v>
      </c>
      <c r="I7788" s="5">
        <v>43</v>
      </c>
      <c r="J7788" s="6">
        <v>306</v>
      </c>
      <c r="K7788" s="7">
        <v>13158</v>
      </c>
      <c r="L7788" s="7">
        <v>4605.2999999999993</v>
      </c>
      <c r="M7788" s="8">
        <v>0.35</v>
      </c>
      <c r="N7788" s="2" t="s">
        <v>23</v>
      </c>
      <c r="O7788">
        <f t="shared" si="968"/>
        <v>2020</v>
      </c>
      <c r="P7788">
        <f t="shared" si="969"/>
        <v>1</v>
      </c>
      <c r="Q7788" t="str">
        <f t="shared" si="970"/>
        <v>janv</v>
      </c>
      <c r="R7788" t="str">
        <f t="shared" si="971"/>
        <v>New York</v>
      </c>
      <c r="S7788" t="str">
        <f t="shared" si="972"/>
        <v>2020-01</v>
      </c>
      <c r="T7788">
        <f>IF(AND(COUNTIF(Calculs!$Q$2:$Q$12,$O7788)&gt;0,COUNTIF(Calculs!$S$2:$S$12,$E7788)&gt;0,COUNTIF(Calculs!$U$2:$U$12,$H7788)&gt;0),1,0)</f>
        <v>1</v>
      </c>
      <c r="U7788">
        <f t="shared" si="973"/>
        <v>13158</v>
      </c>
      <c r="V7788">
        <f t="shared" si="974"/>
        <v>306</v>
      </c>
      <c r="W7788">
        <f t="shared" si="975"/>
        <v>4605.2999999999993</v>
      </c>
    </row>
    <row r="7789" spans="1:23" ht="15.75" customHeight="1" x14ac:dyDescent="0.3">
      <c r="A7789" s="2" t="s">
        <v>13</v>
      </c>
      <c r="B7789" s="2">
        <v>1185732</v>
      </c>
      <c r="C7789" s="3">
        <v>43854</v>
      </c>
      <c r="D7789" s="12" t="str" cm="1">
        <f t="array" ref="D7789">_xlfn.SWITCH(WEEKDAY(C7789,2), 1, "Lundi", 2, "Mardi", 3, "Mercredi", 4, "Jeudi", 5, "Vendredi", 6, "Samedi", 7, "Dimanche", "Erreur")</f>
        <v>Vendredi</v>
      </c>
      <c r="E7789" s="2" t="s">
        <v>14</v>
      </c>
      <c r="F7789" s="2" t="s">
        <v>15</v>
      </c>
      <c r="G7789" s="2" t="s">
        <v>15</v>
      </c>
      <c r="H7789" s="4" t="s">
        <v>22</v>
      </c>
      <c r="I7789" s="5">
        <v>36</v>
      </c>
      <c r="J7789" s="6">
        <v>350</v>
      </c>
      <c r="K7789" s="7">
        <v>12600</v>
      </c>
      <c r="L7789" s="7">
        <v>3653.9999999999995</v>
      </c>
      <c r="M7789" s="8">
        <v>0.28999999999999998</v>
      </c>
      <c r="N7789" s="2" t="s">
        <v>23</v>
      </c>
      <c r="O7789">
        <f t="shared" si="968"/>
        <v>2020</v>
      </c>
      <c r="P7789">
        <f t="shared" si="969"/>
        <v>1</v>
      </c>
      <c r="Q7789" t="str">
        <f t="shared" si="970"/>
        <v>janv</v>
      </c>
      <c r="R7789" t="str">
        <f t="shared" si="971"/>
        <v>New York</v>
      </c>
      <c r="S7789" t="str">
        <f t="shared" si="972"/>
        <v>2020-01</v>
      </c>
      <c r="T7789">
        <f>IF(AND(COUNTIF(Calculs!$Q$2:$Q$12,$O7789)&gt;0,COUNTIF(Calculs!$S$2:$S$12,$E7789)&gt;0,COUNTIF(Calculs!$U$2:$U$12,$H7789)&gt;0),1,0)</f>
        <v>1</v>
      </c>
      <c r="U7789">
        <f t="shared" si="973"/>
        <v>12600</v>
      </c>
      <c r="V7789">
        <f t="shared" si="974"/>
        <v>350</v>
      </c>
      <c r="W7789">
        <f t="shared" si="975"/>
        <v>3653.9999999999995</v>
      </c>
    </row>
    <row r="7790" spans="1:23" ht="15.75" customHeight="1" x14ac:dyDescent="0.3">
      <c r="A7790" s="2" t="s">
        <v>13</v>
      </c>
      <c r="B7790" s="2">
        <v>1185732</v>
      </c>
      <c r="C7790" s="3">
        <v>43855</v>
      </c>
      <c r="D7790" s="12" t="str" cm="1">
        <f t="array" ref="D7790">_xlfn.SWITCH(WEEKDAY(C7790,2), 1, "Lundi", 2, "Mardi", 3, "Mercredi", 4, "Jeudi", 5, "Vendredi", 6, "Samedi", 7, "Dimanche", "Erreur")</f>
        <v>Samedi</v>
      </c>
      <c r="E7790" s="2" t="s">
        <v>14</v>
      </c>
      <c r="F7790" s="2" t="s">
        <v>15</v>
      </c>
      <c r="G7790" s="2" t="s">
        <v>15</v>
      </c>
      <c r="H7790" s="4" t="s">
        <v>16</v>
      </c>
      <c r="I7790" s="5">
        <v>40</v>
      </c>
      <c r="J7790" s="6">
        <v>390</v>
      </c>
      <c r="K7790" s="7">
        <v>15600</v>
      </c>
      <c r="L7790" s="7">
        <v>8112</v>
      </c>
      <c r="M7790" s="8">
        <v>0.52</v>
      </c>
      <c r="N7790" s="2" t="s">
        <v>23</v>
      </c>
      <c r="O7790">
        <f t="shared" si="968"/>
        <v>2020</v>
      </c>
      <c r="P7790">
        <f t="shared" si="969"/>
        <v>1</v>
      </c>
      <c r="Q7790" t="str">
        <f t="shared" si="970"/>
        <v>janv</v>
      </c>
      <c r="R7790" t="str">
        <f t="shared" si="971"/>
        <v>New York</v>
      </c>
      <c r="S7790" t="str">
        <f t="shared" si="972"/>
        <v>2020-01</v>
      </c>
      <c r="T7790">
        <f>IF(AND(COUNTIF(Calculs!$Q$2:$Q$12,$O7790)&gt;0,COUNTIF(Calculs!$S$2:$S$12,$E7790)&gt;0,COUNTIF(Calculs!$U$2:$U$12,$H7790)&gt;0),1,0)</f>
        <v>1</v>
      </c>
      <c r="U7790">
        <f t="shared" si="973"/>
        <v>15600</v>
      </c>
      <c r="V7790">
        <f t="shared" si="974"/>
        <v>390</v>
      </c>
      <c r="W7790">
        <f t="shared" si="975"/>
        <v>8112</v>
      </c>
    </row>
    <row r="7791" spans="1:23" ht="15.75" customHeight="1" x14ac:dyDescent="0.3">
      <c r="A7791" s="2" t="s">
        <v>13</v>
      </c>
      <c r="B7791" s="2">
        <v>1185732</v>
      </c>
      <c r="C7791" s="3">
        <v>43856</v>
      </c>
      <c r="D7791" s="12" t="str" cm="1">
        <f t="array" ref="D7791">_xlfn.SWITCH(WEEKDAY(C7791,2), 1, "Lundi", 2, "Mardi", 3, "Mercredi", 4, "Jeudi", 5, "Vendredi", 6, "Samedi", 7, "Dimanche", "Erreur")</f>
        <v>Dimanche</v>
      </c>
      <c r="E7791" s="2" t="s">
        <v>14</v>
      </c>
      <c r="F7791" s="2" t="s">
        <v>15</v>
      </c>
      <c r="G7791" s="2" t="s">
        <v>15</v>
      </c>
      <c r="H7791" s="4" t="s">
        <v>18</v>
      </c>
      <c r="I7791" s="5">
        <v>35</v>
      </c>
      <c r="J7791" s="6">
        <v>315</v>
      </c>
      <c r="K7791" s="7">
        <v>11025</v>
      </c>
      <c r="L7791" s="7">
        <v>3969</v>
      </c>
      <c r="M7791" s="8">
        <v>0.36</v>
      </c>
      <c r="N7791" s="2" t="s">
        <v>23</v>
      </c>
      <c r="O7791">
        <f t="shared" si="968"/>
        <v>2020</v>
      </c>
      <c r="P7791">
        <f t="shared" si="969"/>
        <v>1</v>
      </c>
      <c r="Q7791" t="str">
        <f t="shared" si="970"/>
        <v>janv</v>
      </c>
      <c r="R7791" t="str">
        <f t="shared" si="971"/>
        <v>New York</v>
      </c>
      <c r="S7791" t="str">
        <f t="shared" si="972"/>
        <v>2020-01</v>
      </c>
      <c r="T7791">
        <f>IF(AND(COUNTIF(Calculs!$Q$2:$Q$12,$O7791)&gt;0,COUNTIF(Calculs!$S$2:$S$12,$E7791)&gt;0,COUNTIF(Calculs!$U$2:$U$12,$H7791)&gt;0),1,0)</f>
        <v>1</v>
      </c>
      <c r="U7791">
        <f t="shared" si="973"/>
        <v>11025</v>
      </c>
      <c r="V7791">
        <f t="shared" si="974"/>
        <v>315</v>
      </c>
      <c r="W7791">
        <f t="shared" si="975"/>
        <v>3969</v>
      </c>
    </row>
    <row r="7792" spans="1:23" ht="15.75" customHeight="1" x14ac:dyDescent="0.3">
      <c r="A7792" s="2" t="s">
        <v>13</v>
      </c>
      <c r="B7792" s="2">
        <v>1185732</v>
      </c>
      <c r="C7792" s="3">
        <v>43857</v>
      </c>
      <c r="D7792" s="12" t="str" cm="1">
        <f t="array" ref="D7792">_xlfn.SWITCH(WEEKDAY(C7792,2), 1, "Lundi", 2, "Mardi", 3, "Mercredi", 4, "Jeudi", 5, "Vendredi", 6, "Samedi", 7, "Dimanche", "Erreur")</f>
        <v>Lundi</v>
      </c>
      <c r="E7792" s="2" t="s">
        <v>14</v>
      </c>
      <c r="F7792" s="2" t="s">
        <v>15</v>
      </c>
      <c r="G7792" s="2" t="s">
        <v>15</v>
      </c>
      <c r="H7792" s="4" t="s">
        <v>19</v>
      </c>
      <c r="I7792" s="5">
        <v>27</v>
      </c>
      <c r="J7792" s="6">
        <v>314</v>
      </c>
      <c r="K7792" s="7">
        <v>8478</v>
      </c>
      <c r="L7792" s="7">
        <v>3475.98</v>
      </c>
      <c r="M7792" s="8">
        <v>0.41</v>
      </c>
      <c r="N7792" s="2" t="s">
        <v>23</v>
      </c>
      <c r="O7792">
        <f t="shared" si="968"/>
        <v>2020</v>
      </c>
      <c r="P7792">
        <f t="shared" si="969"/>
        <v>1</v>
      </c>
      <c r="Q7792" t="str">
        <f t="shared" si="970"/>
        <v>janv</v>
      </c>
      <c r="R7792" t="str">
        <f t="shared" si="971"/>
        <v>New York</v>
      </c>
      <c r="S7792" t="str">
        <f t="shared" si="972"/>
        <v>2020-01</v>
      </c>
      <c r="T7792">
        <f>IF(AND(COUNTIF(Calculs!$Q$2:$Q$12,$O7792)&gt;0,COUNTIF(Calculs!$S$2:$S$12,$E7792)&gt;0,COUNTIF(Calculs!$U$2:$U$12,$H7792)&gt;0),1,0)</f>
        <v>1</v>
      </c>
      <c r="U7792">
        <f t="shared" si="973"/>
        <v>8478</v>
      </c>
      <c r="V7792">
        <f t="shared" si="974"/>
        <v>314</v>
      </c>
      <c r="W7792">
        <f t="shared" si="975"/>
        <v>3475.98</v>
      </c>
    </row>
    <row r="7793" spans="1:23" ht="15.75" customHeight="1" x14ac:dyDescent="0.3">
      <c r="A7793" s="2" t="s">
        <v>13</v>
      </c>
      <c r="B7793" s="2">
        <v>1185732</v>
      </c>
      <c r="C7793" s="3">
        <v>43858</v>
      </c>
      <c r="D7793" s="12" t="str" cm="1">
        <f t="array" ref="D7793">_xlfn.SWITCH(WEEKDAY(C7793,2), 1, "Lundi", 2, "Mardi", 3, "Mercredi", 4, "Jeudi", 5, "Vendredi", 6, "Samedi", 7, "Dimanche", "Erreur")</f>
        <v>Mardi</v>
      </c>
      <c r="E7793" s="2" t="s">
        <v>14</v>
      </c>
      <c r="F7793" s="2" t="s">
        <v>15</v>
      </c>
      <c r="G7793" s="2" t="s">
        <v>15</v>
      </c>
      <c r="H7793" s="4" t="s">
        <v>20</v>
      </c>
      <c r="I7793" s="5">
        <v>31</v>
      </c>
      <c r="J7793" s="6">
        <v>240</v>
      </c>
      <c r="K7793" s="7">
        <v>7440</v>
      </c>
      <c r="L7793" s="7">
        <v>2975.9999999999995</v>
      </c>
      <c r="M7793" s="8">
        <v>0.39999999999999997</v>
      </c>
      <c r="N7793" s="2" t="s">
        <v>23</v>
      </c>
      <c r="O7793">
        <f t="shared" si="968"/>
        <v>2020</v>
      </c>
      <c r="P7793">
        <f t="shared" si="969"/>
        <v>1</v>
      </c>
      <c r="Q7793" t="str">
        <f t="shared" si="970"/>
        <v>janv</v>
      </c>
      <c r="R7793" t="str">
        <f t="shared" si="971"/>
        <v>New York</v>
      </c>
      <c r="S7793" t="str">
        <f t="shared" si="972"/>
        <v>2020-01</v>
      </c>
      <c r="T7793">
        <f>IF(AND(COUNTIF(Calculs!$Q$2:$Q$12,$O7793)&gt;0,COUNTIF(Calculs!$S$2:$S$12,$E7793)&gt;0,COUNTIF(Calculs!$U$2:$U$12,$H7793)&gt;0),1,0)</f>
        <v>1</v>
      </c>
      <c r="U7793">
        <f t="shared" si="973"/>
        <v>7440</v>
      </c>
      <c r="V7793">
        <f t="shared" si="974"/>
        <v>240</v>
      </c>
      <c r="W7793">
        <f t="shared" si="975"/>
        <v>2975.9999999999995</v>
      </c>
    </row>
    <row r="7794" spans="1:23" ht="15.75" customHeight="1" x14ac:dyDescent="0.3">
      <c r="A7794" s="2" t="s">
        <v>13</v>
      </c>
      <c r="B7794" s="2">
        <v>1185732</v>
      </c>
      <c r="C7794" s="3">
        <v>43859</v>
      </c>
      <c r="D7794" s="12" t="str" cm="1">
        <f t="array" ref="D7794">_xlfn.SWITCH(WEEKDAY(C7794,2), 1, "Lundi", 2, "Mardi", 3, "Mercredi", 4, "Jeudi", 5, "Vendredi", 6, "Samedi", 7, "Dimanche", "Erreur")</f>
        <v>Mercredi</v>
      </c>
      <c r="E7794" s="2" t="s">
        <v>14</v>
      </c>
      <c r="F7794" s="2" t="s">
        <v>15</v>
      </c>
      <c r="G7794" s="2" t="s">
        <v>15</v>
      </c>
      <c r="H7794" s="4" t="s">
        <v>21</v>
      </c>
      <c r="I7794" s="5">
        <v>43</v>
      </c>
      <c r="J7794" s="6">
        <v>289</v>
      </c>
      <c r="K7794" s="7">
        <v>12427</v>
      </c>
      <c r="L7794" s="7">
        <v>3976.64</v>
      </c>
      <c r="M7794" s="8">
        <v>0.32</v>
      </c>
      <c r="N7794" s="2" t="s">
        <v>23</v>
      </c>
      <c r="O7794">
        <f t="shared" si="968"/>
        <v>2020</v>
      </c>
      <c r="P7794">
        <f t="shared" si="969"/>
        <v>1</v>
      </c>
      <c r="Q7794" t="str">
        <f t="shared" si="970"/>
        <v>janv</v>
      </c>
      <c r="R7794" t="str">
        <f t="shared" si="971"/>
        <v>New York</v>
      </c>
      <c r="S7794" t="str">
        <f t="shared" si="972"/>
        <v>2020-01</v>
      </c>
      <c r="T7794">
        <f>IF(AND(COUNTIF(Calculs!$Q$2:$Q$12,$O7794)&gt;0,COUNTIF(Calculs!$S$2:$S$12,$E7794)&gt;0,COUNTIF(Calculs!$U$2:$U$12,$H7794)&gt;0),1,0)</f>
        <v>1</v>
      </c>
      <c r="U7794">
        <f t="shared" si="973"/>
        <v>12427</v>
      </c>
      <c r="V7794">
        <f t="shared" si="974"/>
        <v>289</v>
      </c>
      <c r="W7794">
        <f t="shared" si="975"/>
        <v>3976.64</v>
      </c>
    </row>
    <row r="7795" spans="1:23" ht="15.75" customHeight="1" x14ac:dyDescent="0.3">
      <c r="A7795" s="2" t="s">
        <v>13</v>
      </c>
      <c r="B7795" s="2">
        <v>1185732</v>
      </c>
      <c r="C7795" s="3">
        <v>43860</v>
      </c>
      <c r="D7795" s="12" t="str" cm="1">
        <f t="array" ref="D7795">_xlfn.SWITCH(WEEKDAY(C7795,2), 1, "Lundi", 2, "Mardi", 3, "Mercredi", 4, "Jeudi", 5, "Vendredi", 6, "Samedi", 7, "Dimanche", "Erreur")</f>
        <v>Jeudi</v>
      </c>
      <c r="E7795" s="2" t="s">
        <v>14</v>
      </c>
      <c r="F7795" s="2" t="s">
        <v>15</v>
      </c>
      <c r="G7795" s="2" t="s">
        <v>15</v>
      </c>
      <c r="H7795" s="4" t="s">
        <v>22</v>
      </c>
      <c r="I7795" s="5">
        <v>36</v>
      </c>
      <c r="J7795" s="6">
        <v>323</v>
      </c>
      <c r="K7795" s="7">
        <v>11628</v>
      </c>
      <c r="L7795" s="7">
        <v>3139.5600000000004</v>
      </c>
      <c r="M7795" s="8">
        <v>0.27</v>
      </c>
      <c r="N7795" s="2" t="s">
        <v>23</v>
      </c>
      <c r="O7795">
        <f t="shared" si="968"/>
        <v>2020</v>
      </c>
      <c r="P7795">
        <f t="shared" si="969"/>
        <v>1</v>
      </c>
      <c r="Q7795" t="str">
        <f t="shared" si="970"/>
        <v>janv</v>
      </c>
      <c r="R7795" t="str">
        <f t="shared" si="971"/>
        <v>New York</v>
      </c>
      <c r="S7795" t="str">
        <f t="shared" si="972"/>
        <v>2020-01</v>
      </c>
      <c r="T7795">
        <f>IF(AND(COUNTIF(Calculs!$Q$2:$Q$12,$O7795)&gt;0,COUNTIF(Calculs!$S$2:$S$12,$E7795)&gt;0,COUNTIF(Calculs!$U$2:$U$12,$H7795)&gt;0),1,0)</f>
        <v>1</v>
      </c>
      <c r="U7795">
        <f t="shared" si="973"/>
        <v>11628</v>
      </c>
      <c r="V7795">
        <f t="shared" si="974"/>
        <v>323</v>
      </c>
      <c r="W7795">
        <f t="shared" si="975"/>
        <v>3139.5600000000004</v>
      </c>
    </row>
    <row r="7796" spans="1:23" ht="15.75" customHeight="1" x14ac:dyDescent="0.3">
      <c r="A7796" s="2" t="s">
        <v>13</v>
      </c>
      <c r="B7796" s="2">
        <v>1185732</v>
      </c>
      <c r="C7796" s="3">
        <v>43861</v>
      </c>
      <c r="D7796" s="12" t="str" cm="1">
        <f t="array" ref="D7796">_xlfn.SWITCH(WEEKDAY(C7796,2), 1, "Lundi", 2, "Mardi", 3, "Mercredi", 4, "Jeudi", 5, "Vendredi", 6, "Samedi", 7, "Dimanche", "Erreur")</f>
        <v>Vendredi</v>
      </c>
      <c r="E7796" s="2" t="s">
        <v>14</v>
      </c>
      <c r="F7796" s="2" t="s">
        <v>15</v>
      </c>
      <c r="G7796" s="2" t="s">
        <v>15</v>
      </c>
      <c r="H7796" s="4" t="s">
        <v>16</v>
      </c>
      <c r="I7796" s="5">
        <v>33</v>
      </c>
      <c r="J7796" s="6">
        <v>372</v>
      </c>
      <c r="K7796" s="7">
        <v>12276</v>
      </c>
      <c r="L7796" s="7">
        <v>6629.0400000000009</v>
      </c>
      <c r="M7796" s="8">
        <v>0.54</v>
      </c>
      <c r="N7796" s="2" t="s">
        <v>23</v>
      </c>
      <c r="O7796">
        <f t="shared" si="968"/>
        <v>2020</v>
      </c>
      <c r="P7796">
        <f t="shared" si="969"/>
        <v>1</v>
      </c>
      <c r="Q7796" t="str">
        <f t="shared" si="970"/>
        <v>janv</v>
      </c>
      <c r="R7796" t="str">
        <f t="shared" si="971"/>
        <v>New York</v>
      </c>
      <c r="S7796" t="str">
        <f t="shared" si="972"/>
        <v>2020-01</v>
      </c>
      <c r="T7796">
        <f>IF(AND(COUNTIF(Calculs!$Q$2:$Q$12,$O7796)&gt;0,COUNTIF(Calculs!$S$2:$S$12,$E7796)&gt;0,COUNTIF(Calculs!$U$2:$U$12,$H7796)&gt;0),1,0)</f>
        <v>1</v>
      </c>
      <c r="U7796">
        <f t="shared" si="973"/>
        <v>12276</v>
      </c>
      <c r="V7796">
        <f t="shared" si="974"/>
        <v>372</v>
      </c>
      <c r="W7796">
        <f t="shared" si="975"/>
        <v>6629.0400000000009</v>
      </c>
    </row>
    <row r="7797" spans="1:23" ht="15.75" customHeight="1" x14ac:dyDescent="0.3">
      <c r="A7797" s="2" t="s">
        <v>13</v>
      </c>
      <c r="B7797" s="2">
        <v>1185732</v>
      </c>
      <c r="C7797" s="3">
        <v>43862</v>
      </c>
      <c r="D7797" s="12" t="str" cm="1">
        <f t="array" ref="D7797">_xlfn.SWITCH(WEEKDAY(C7797,2), 1, "Lundi", 2, "Mardi", 3, "Mercredi", 4, "Jeudi", 5, "Vendredi", 6, "Samedi", 7, "Dimanche", "Erreur")</f>
        <v>Samedi</v>
      </c>
      <c r="E7797" s="2" t="s">
        <v>14</v>
      </c>
      <c r="F7797" s="2" t="s">
        <v>15</v>
      </c>
      <c r="G7797" s="2" t="s">
        <v>15</v>
      </c>
      <c r="H7797" s="4" t="s">
        <v>18</v>
      </c>
      <c r="I7797" s="5">
        <v>35</v>
      </c>
      <c r="J7797" s="6">
        <v>315</v>
      </c>
      <c r="K7797" s="7">
        <v>11025</v>
      </c>
      <c r="L7797" s="7">
        <v>3638.2499999999995</v>
      </c>
      <c r="M7797" s="8">
        <v>0.32999999999999996</v>
      </c>
      <c r="N7797" s="2" t="s">
        <v>23</v>
      </c>
      <c r="O7797">
        <f t="shared" si="968"/>
        <v>2020</v>
      </c>
      <c r="P7797">
        <f t="shared" si="969"/>
        <v>2</v>
      </c>
      <c r="Q7797" t="str">
        <f t="shared" si="970"/>
        <v>févr</v>
      </c>
      <c r="R7797" t="str">
        <f t="shared" si="971"/>
        <v>New York</v>
      </c>
      <c r="S7797" t="str">
        <f t="shared" si="972"/>
        <v>2020-02</v>
      </c>
      <c r="T7797">
        <f>IF(AND(COUNTIF(Calculs!$Q$2:$Q$12,$O7797)&gt;0,COUNTIF(Calculs!$S$2:$S$12,$E7797)&gt;0,COUNTIF(Calculs!$U$2:$U$12,$H7797)&gt;0),1,0)</f>
        <v>1</v>
      </c>
      <c r="U7797">
        <f t="shared" si="973"/>
        <v>11025</v>
      </c>
      <c r="V7797">
        <f t="shared" si="974"/>
        <v>315</v>
      </c>
      <c r="W7797">
        <f t="shared" si="975"/>
        <v>3638.2499999999995</v>
      </c>
    </row>
    <row r="7798" spans="1:23" ht="15.75" customHeight="1" x14ac:dyDescent="0.3">
      <c r="A7798" s="2" t="s">
        <v>13</v>
      </c>
      <c r="B7798" s="2">
        <v>1185732</v>
      </c>
      <c r="C7798" s="3">
        <v>43863</v>
      </c>
      <c r="D7798" s="12" t="str" cm="1">
        <f t="array" ref="D7798">_xlfn.SWITCH(WEEKDAY(C7798,2), 1, "Lundi", 2, "Mardi", 3, "Mercredi", 4, "Jeudi", 5, "Vendredi", 6, "Samedi", 7, "Dimanche", "Erreur")</f>
        <v>Dimanche</v>
      </c>
      <c r="E7798" s="2" t="s">
        <v>14</v>
      </c>
      <c r="F7798" s="2" t="s">
        <v>15</v>
      </c>
      <c r="G7798" s="2" t="s">
        <v>15</v>
      </c>
      <c r="H7798" s="4" t="s">
        <v>19</v>
      </c>
      <c r="I7798" s="5">
        <v>28</v>
      </c>
      <c r="J7798" s="6">
        <v>315</v>
      </c>
      <c r="K7798" s="7">
        <v>8820</v>
      </c>
      <c r="L7798" s="7">
        <v>3351.6</v>
      </c>
      <c r="M7798" s="8">
        <v>0.38</v>
      </c>
      <c r="N7798" s="2" t="s">
        <v>23</v>
      </c>
      <c r="O7798">
        <f t="shared" si="968"/>
        <v>2020</v>
      </c>
      <c r="P7798">
        <f t="shared" si="969"/>
        <v>2</v>
      </c>
      <c r="Q7798" t="str">
        <f t="shared" si="970"/>
        <v>févr</v>
      </c>
      <c r="R7798" t="str">
        <f t="shared" si="971"/>
        <v>New York</v>
      </c>
      <c r="S7798" t="str">
        <f t="shared" si="972"/>
        <v>2020-02</v>
      </c>
      <c r="T7798">
        <f>IF(AND(COUNTIF(Calculs!$Q$2:$Q$12,$O7798)&gt;0,COUNTIF(Calculs!$S$2:$S$12,$E7798)&gt;0,COUNTIF(Calculs!$U$2:$U$12,$H7798)&gt;0),1,0)</f>
        <v>1</v>
      </c>
      <c r="U7798">
        <f t="shared" si="973"/>
        <v>8820</v>
      </c>
      <c r="V7798">
        <f t="shared" si="974"/>
        <v>315</v>
      </c>
      <c r="W7798">
        <f t="shared" si="975"/>
        <v>3351.6</v>
      </c>
    </row>
    <row r="7799" spans="1:23" ht="15.75" customHeight="1" x14ac:dyDescent="0.3">
      <c r="A7799" s="2" t="s">
        <v>13</v>
      </c>
      <c r="B7799" s="2">
        <v>1185732</v>
      </c>
      <c r="C7799" s="3">
        <v>43864</v>
      </c>
      <c r="D7799" s="12" t="str" cm="1">
        <f t="array" ref="D7799">_xlfn.SWITCH(WEEKDAY(C7799,2), 1, "Lundi", 2, "Mardi", 3, "Mercredi", 4, "Jeudi", 5, "Vendredi", 6, "Samedi", 7, "Dimanche", "Erreur")</f>
        <v>Lundi</v>
      </c>
      <c r="E7799" s="2" t="s">
        <v>14</v>
      </c>
      <c r="F7799" s="2" t="s">
        <v>15</v>
      </c>
      <c r="G7799" s="2" t="s">
        <v>15</v>
      </c>
      <c r="H7799" s="4" t="s">
        <v>20</v>
      </c>
      <c r="I7799" s="5">
        <v>31</v>
      </c>
      <c r="J7799" s="6">
        <v>289</v>
      </c>
      <c r="K7799" s="7">
        <v>8959</v>
      </c>
      <c r="L7799" s="7">
        <v>3314.83</v>
      </c>
      <c r="M7799" s="8">
        <v>0.37</v>
      </c>
      <c r="N7799" s="2" t="s">
        <v>23</v>
      </c>
      <c r="O7799">
        <f t="shared" si="968"/>
        <v>2020</v>
      </c>
      <c r="P7799">
        <f t="shared" si="969"/>
        <v>2</v>
      </c>
      <c r="Q7799" t="str">
        <f t="shared" si="970"/>
        <v>févr</v>
      </c>
      <c r="R7799" t="str">
        <f t="shared" si="971"/>
        <v>New York</v>
      </c>
      <c r="S7799" t="str">
        <f t="shared" si="972"/>
        <v>2020-02</v>
      </c>
      <c r="T7799">
        <f>IF(AND(COUNTIF(Calculs!$Q$2:$Q$12,$O7799)&gt;0,COUNTIF(Calculs!$S$2:$S$12,$E7799)&gt;0,COUNTIF(Calculs!$U$2:$U$12,$H7799)&gt;0),1,0)</f>
        <v>1</v>
      </c>
      <c r="U7799">
        <f t="shared" si="973"/>
        <v>8959</v>
      </c>
      <c r="V7799">
        <f t="shared" si="974"/>
        <v>289</v>
      </c>
      <c r="W7799">
        <f t="shared" si="975"/>
        <v>3314.83</v>
      </c>
    </row>
    <row r="7800" spans="1:23" ht="15.75" customHeight="1" x14ac:dyDescent="0.3">
      <c r="A7800" s="2" t="s">
        <v>13</v>
      </c>
      <c r="B7800" s="2">
        <v>1185732</v>
      </c>
      <c r="C7800" s="3">
        <v>43865</v>
      </c>
      <c r="D7800" s="12" t="str" cm="1">
        <f t="array" ref="D7800">_xlfn.SWITCH(WEEKDAY(C7800,2), 1, "Lundi", 2, "Mardi", 3, "Mercredi", 4, "Jeudi", 5, "Vendredi", 6, "Samedi", 7, "Dimanche", "Erreur")</f>
        <v>Mardi</v>
      </c>
      <c r="E7800" s="2" t="s">
        <v>14</v>
      </c>
      <c r="F7800" s="2" t="s">
        <v>15</v>
      </c>
      <c r="G7800" s="2" t="s">
        <v>15</v>
      </c>
      <c r="H7800" s="4" t="s">
        <v>21</v>
      </c>
      <c r="I7800" s="5">
        <v>44</v>
      </c>
      <c r="J7800" s="6">
        <v>281</v>
      </c>
      <c r="K7800" s="7">
        <v>12364</v>
      </c>
      <c r="L7800" s="7">
        <v>4451.04</v>
      </c>
      <c r="M7800" s="8">
        <v>0.36</v>
      </c>
      <c r="N7800" s="2" t="s">
        <v>23</v>
      </c>
      <c r="O7800">
        <f t="shared" si="968"/>
        <v>2020</v>
      </c>
      <c r="P7800">
        <f t="shared" si="969"/>
        <v>2</v>
      </c>
      <c r="Q7800" t="str">
        <f t="shared" si="970"/>
        <v>févr</v>
      </c>
      <c r="R7800" t="str">
        <f t="shared" si="971"/>
        <v>New York</v>
      </c>
      <c r="S7800" t="str">
        <f t="shared" si="972"/>
        <v>2020-02</v>
      </c>
      <c r="T7800">
        <f>IF(AND(COUNTIF(Calculs!$Q$2:$Q$12,$O7800)&gt;0,COUNTIF(Calculs!$S$2:$S$12,$E7800)&gt;0,COUNTIF(Calculs!$U$2:$U$12,$H7800)&gt;0),1,0)</f>
        <v>1</v>
      </c>
      <c r="U7800">
        <f t="shared" si="973"/>
        <v>12364</v>
      </c>
      <c r="V7800">
        <f t="shared" si="974"/>
        <v>281</v>
      </c>
      <c r="W7800">
        <f t="shared" si="975"/>
        <v>4451.04</v>
      </c>
    </row>
    <row r="7801" spans="1:23" ht="15.75" customHeight="1" x14ac:dyDescent="0.3">
      <c r="A7801" s="2" t="s">
        <v>13</v>
      </c>
      <c r="B7801" s="2">
        <v>1185732</v>
      </c>
      <c r="C7801" s="3">
        <v>43866</v>
      </c>
      <c r="D7801" s="12" t="str" cm="1">
        <f t="array" ref="D7801">_xlfn.SWITCH(WEEKDAY(C7801,2), 1, "Lundi", 2, "Mardi", 3, "Mercredi", 4, "Jeudi", 5, "Vendredi", 6, "Samedi", 7, "Dimanche", "Erreur")</f>
        <v>Mercredi</v>
      </c>
      <c r="E7801" s="2" t="s">
        <v>14</v>
      </c>
      <c r="F7801" s="2" t="s">
        <v>15</v>
      </c>
      <c r="G7801" s="2" t="s">
        <v>15</v>
      </c>
      <c r="H7801" s="4" t="s">
        <v>22</v>
      </c>
      <c r="I7801" s="5">
        <v>39</v>
      </c>
      <c r="J7801" s="6">
        <v>333</v>
      </c>
      <c r="K7801" s="7">
        <v>12987</v>
      </c>
      <c r="L7801" s="7">
        <v>3506.4900000000002</v>
      </c>
      <c r="M7801" s="8">
        <v>0.27</v>
      </c>
      <c r="N7801" s="2" t="s">
        <v>23</v>
      </c>
      <c r="O7801">
        <f t="shared" si="968"/>
        <v>2020</v>
      </c>
      <c r="P7801">
        <f t="shared" si="969"/>
        <v>2</v>
      </c>
      <c r="Q7801" t="str">
        <f t="shared" si="970"/>
        <v>févr</v>
      </c>
      <c r="R7801" t="str">
        <f t="shared" si="971"/>
        <v>New York</v>
      </c>
      <c r="S7801" t="str">
        <f t="shared" si="972"/>
        <v>2020-02</v>
      </c>
      <c r="T7801">
        <f>IF(AND(COUNTIF(Calculs!$Q$2:$Q$12,$O7801)&gt;0,COUNTIF(Calculs!$S$2:$S$12,$E7801)&gt;0,COUNTIF(Calculs!$U$2:$U$12,$H7801)&gt;0),1,0)</f>
        <v>1</v>
      </c>
      <c r="U7801">
        <f t="shared" si="973"/>
        <v>12987</v>
      </c>
      <c r="V7801">
        <f t="shared" si="974"/>
        <v>333</v>
      </c>
      <c r="W7801">
        <f t="shared" si="975"/>
        <v>3506.4900000000002</v>
      </c>
    </row>
    <row r="7802" spans="1:23" ht="15.75" customHeight="1" x14ac:dyDescent="0.3">
      <c r="A7802" s="2" t="s">
        <v>13</v>
      </c>
      <c r="B7802" s="2">
        <v>1185732</v>
      </c>
      <c r="C7802" s="3">
        <v>43867</v>
      </c>
      <c r="D7802" s="12" t="str" cm="1">
        <f t="array" ref="D7802">_xlfn.SWITCH(WEEKDAY(C7802,2), 1, "Lundi", 2, "Mardi", 3, "Mercredi", 4, "Jeudi", 5, "Vendredi", 6, "Samedi", 7, "Dimanche", "Erreur")</f>
        <v>Jeudi</v>
      </c>
      <c r="E7802" s="2" t="s">
        <v>14</v>
      </c>
      <c r="F7802" s="2" t="s">
        <v>15</v>
      </c>
      <c r="G7802" s="2" t="s">
        <v>15</v>
      </c>
      <c r="H7802" s="4" t="s">
        <v>16</v>
      </c>
      <c r="I7802" s="5">
        <v>44</v>
      </c>
      <c r="J7802" s="6">
        <v>366</v>
      </c>
      <c r="K7802" s="7">
        <v>16104</v>
      </c>
      <c r="L7802" s="7">
        <v>8374.08</v>
      </c>
      <c r="M7802" s="8">
        <v>0.52</v>
      </c>
      <c r="N7802" s="2" t="s">
        <v>23</v>
      </c>
      <c r="O7802">
        <f t="shared" si="968"/>
        <v>2020</v>
      </c>
      <c r="P7802">
        <f t="shared" si="969"/>
        <v>2</v>
      </c>
      <c r="Q7802" t="str">
        <f t="shared" si="970"/>
        <v>févr</v>
      </c>
      <c r="R7802" t="str">
        <f t="shared" si="971"/>
        <v>New York</v>
      </c>
      <c r="S7802" t="str">
        <f t="shared" si="972"/>
        <v>2020-02</v>
      </c>
      <c r="T7802">
        <f>IF(AND(COUNTIF(Calculs!$Q$2:$Q$12,$O7802)&gt;0,COUNTIF(Calculs!$S$2:$S$12,$E7802)&gt;0,COUNTIF(Calculs!$U$2:$U$12,$H7802)&gt;0),1,0)</f>
        <v>1</v>
      </c>
      <c r="U7802">
        <f t="shared" si="973"/>
        <v>16104</v>
      </c>
      <c r="V7802">
        <f t="shared" si="974"/>
        <v>366</v>
      </c>
      <c r="W7802">
        <f t="shared" si="975"/>
        <v>8374.08</v>
      </c>
    </row>
    <row r="7803" spans="1:23" ht="15.75" customHeight="1" x14ac:dyDescent="0.3">
      <c r="A7803" s="2" t="s">
        <v>13</v>
      </c>
      <c r="B7803" s="2">
        <v>1185732</v>
      </c>
      <c r="C7803" s="3">
        <v>43868</v>
      </c>
      <c r="D7803" s="12" t="str" cm="1">
        <f t="array" ref="D7803">_xlfn.SWITCH(WEEKDAY(C7803,2), 1, "Lundi", 2, "Mardi", 3, "Mercredi", 4, "Jeudi", 5, "Vendredi", 6, "Samedi", 7, "Dimanche", "Erreur")</f>
        <v>Vendredi</v>
      </c>
      <c r="E7803" s="2" t="s">
        <v>14</v>
      </c>
      <c r="F7803" s="2" t="s">
        <v>15</v>
      </c>
      <c r="G7803" s="2" t="s">
        <v>15</v>
      </c>
      <c r="H7803" s="4" t="s">
        <v>18</v>
      </c>
      <c r="I7803" s="5">
        <v>37</v>
      </c>
      <c r="J7803" s="6">
        <v>296</v>
      </c>
      <c r="K7803" s="7">
        <v>10952</v>
      </c>
      <c r="L7803" s="7">
        <v>3833.2</v>
      </c>
      <c r="M7803" s="8">
        <v>0.35</v>
      </c>
      <c r="N7803" s="2" t="s">
        <v>23</v>
      </c>
      <c r="O7803">
        <f t="shared" si="968"/>
        <v>2020</v>
      </c>
      <c r="P7803">
        <f t="shared" si="969"/>
        <v>2</v>
      </c>
      <c r="Q7803" t="str">
        <f t="shared" si="970"/>
        <v>févr</v>
      </c>
      <c r="R7803" t="str">
        <f t="shared" si="971"/>
        <v>New York</v>
      </c>
      <c r="S7803" t="str">
        <f t="shared" si="972"/>
        <v>2020-02</v>
      </c>
      <c r="T7803">
        <f>IF(AND(COUNTIF(Calculs!$Q$2:$Q$12,$O7803)&gt;0,COUNTIF(Calculs!$S$2:$S$12,$E7803)&gt;0,COUNTIF(Calculs!$U$2:$U$12,$H7803)&gt;0),1,0)</f>
        <v>1</v>
      </c>
      <c r="U7803">
        <f t="shared" si="973"/>
        <v>10952</v>
      </c>
      <c r="V7803">
        <f t="shared" si="974"/>
        <v>296</v>
      </c>
      <c r="W7803">
        <f t="shared" si="975"/>
        <v>3833.2</v>
      </c>
    </row>
    <row r="7804" spans="1:23" ht="15.75" customHeight="1" x14ac:dyDescent="0.3">
      <c r="A7804" s="2" t="s">
        <v>13</v>
      </c>
      <c r="B7804" s="2">
        <v>1185732</v>
      </c>
      <c r="C7804" s="3">
        <v>43869</v>
      </c>
      <c r="D7804" s="12" t="str" cm="1">
        <f t="array" ref="D7804">_xlfn.SWITCH(WEEKDAY(C7804,2), 1, "Lundi", 2, "Mardi", 3, "Mercredi", 4, "Jeudi", 5, "Vendredi", 6, "Samedi", 7, "Dimanche", "Erreur")</f>
        <v>Samedi</v>
      </c>
      <c r="E7804" s="2" t="s">
        <v>14</v>
      </c>
      <c r="F7804" s="2" t="s">
        <v>15</v>
      </c>
      <c r="G7804" s="2" t="s">
        <v>15</v>
      </c>
      <c r="H7804" s="4" t="s">
        <v>19</v>
      </c>
      <c r="I7804" s="5">
        <v>36</v>
      </c>
      <c r="J7804" s="6">
        <v>288</v>
      </c>
      <c r="K7804" s="7">
        <v>10368</v>
      </c>
      <c r="L7804" s="7">
        <v>4354.5599999999995</v>
      </c>
      <c r="M7804" s="8">
        <v>0.42</v>
      </c>
      <c r="N7804" s="2" t="s">
        <v>23</v>
      </c>
      <c r="O7804">
        <f t="shared" si="968"/>
        <v>2020</v>
      </c>
      <c r="P7804">
        <f t="shared" si="969"/>
        <v>2</v>
      </c>
      <c r="Q7804" t="str">
        <f t="shared" si="970"/>
        <v>févr</v>
      </c>
      <c r="R7804" t="str">
        <f t="shared" si="971"/>
        <v>New York</v>
      </c>
      <c r="S7804" t="str">
        <f t="shared" si="972"/>
        <v>2020-02</v>
      </c>
      <c r="T7804">
        <f>IF(AND(COUNTIF(Calculs!$Q$2:$Q$12,$O7804)&gt;0,COUNTIF(Calculs!$S$2:$S$12,$E7804)&gt;0,COUNTIF(Calculs!$U$2:$U$12,$H7804)&gt;0),1,0)</f>
        <v>1</v>
      </c>
      <c r="U7804">
        <f t="shared" si="973"/>
        <v>10368</v>
      </c>
      <c r="V7804">
        <f t="shared" si="974"/>
        <v>288</v>
      </c>
      <c r="W7804">
        <f t="shared" si="975"/>
        <v>4354.5599999999995</v>
      </c>
    </row>
    <row r="7805" spans="1:23" ht="15.75" customHeight="1" x14ac:dyDescent="0.3">
      <c r="A7805" s="2" t="s">
        <v>13</v>
      </c>
      <c r="B7805" s="2">
        <v>1185732</v>
      </c>
      <c r="C7805" s="3">
        <v>43870</v>
      </c>
      <c r="D7805" s="12" t="str" cm="1">
        <f t="array" ref="D7805">_xlfn.SWITCH(WEEKDAY(C7805,2), 1, "Lundi", 2, "Mardi", 3, "Mercredi", 4, "Jeudi", 5, "Vendredi", 6, "Samedi", 7, "Dimanche", "Erreur")</f>
        <v>Dimanche</v>
      </c>
      <c r="E7805" s="2" t="s">
        <v>14</v>
      </c>
      <c r="F7805" s="2" t="s">
        <v>15</v>
      </c>
      <c r="G7805" s="2" t="s">
        <v>15</v>
      </c>
      <c r="H7805" s="4" t="s">
        <v>20</v>
      </c>
      <c r="I7805" s="5">
        <v>33</v>
      </c>
      <c r="J7805" s="6">
        <v>289</v>
      </c>
      <c r="K7805" s="7">
        <v>9537</v>
      </c>
      <c r="L7805" s="7">
        <v>3814.7999999999997</v>
      </c>
      <c r="M7805" s="8">
        <v>0.39999999999999997</v>
      </c>
      <c r="N7805" s="2" t="s">
        <v>23</v>
      </c>
      <c r="O7805">
        <f t="shared" si="968"/>
        <v>2020</v>
      </c>
      <c r="P7805">
        <f t="shared" si="969"/>
        <v>2</v>
      </c>
      <c r="Q7805" t="str">
        <f t="shared" si="970"/>
        <v>févr</v>
      </c>
      <c r="R7805" t="str">
        <f t="shared" si="971"/>
        <v>New York</v>
      </c>
      <c r="S7805" t="str">
        <f t="shared" si="972"/>
        <v>2020-02</v>
      </c>
      <c r="T7805">
        <f>IF(AND(COUNTIF(Calculs!$Q$2:$Q$12,$O7805)&gt;0,COUNTIF(Calculs!$S$2:$S$12,$E7805)&gt;0,COUNTIF(Calculs!$U$2:$U$12,$H7805)&gt;0),1,0)</f>
        <v>1</v>
      </c>
      <c r="U7805">
        <f t="shared" si="973"/>
        <v>9537</v>
      </c>
      <c r="V7805">
        <f t="shared" si="974"/>
        <v>289</v>
      </c>
      <c r="W7805">
        <f t="shared" si="975"/>
        <v>3814.7999999999997</v>
      </c>
    </row>
    <row r="7806" spans="1:23" ht="15.75" customHeight="1" x14ac:dyDescent="0.3">
      <c r="A7806" s="2" t="s">
        <v>13</v>
      </c>
      <c r="B7806" s="2">
        <v>1185732</v>
      </c>
      <c r="C7806" s="3">
        <v>43871</v>
      </c>
      <c r="D7806" s="12" t="str" cm="1">
        <f t="array" ref="D7806">_xlfn.SWITCH(WEEKDAY(C7806,2), 1, "Lundi", 2, "Mardi", 3, "Mercredi", 4, "Jeudi", 5, "Vendredi", 6, "Samedi", 7, "Dimanche", "Erreur")</f>
        <v>Lundi</v>
      </c>
      <c r="E7806" s="2" t="s">
        <v>14</v>
      </c>
      <c r="F7806" s="2" t="s">
        <v>15</v>
      </c>
      <c r="G7806" s="2" t="s">
        <v>15</v>
      </c>
      <c r="H7806" s="4" t="s">
        <v>21</v>
      </c>
      <c r="I7806" s="5">
        <v>47</v>
      </c>
      <c r="J7806" s="6">
        <v>280</v>
      </c>
      <c r="K7806" s="7">
        <v>13160</v>
      </c>
      <c r="L7806" s="7">
        <v>4606</v>
      </c>
      <c r="M7806" s="8">
        <v>0.35</v>
      </c>
      <c r="N7806" s="2" t="s">
        <v>23</v>
      </c>
      <c r="O7806">
        <f t="shared" si="968"/>
        <v>2020</v>
      </c>
      <c r="P7806">
        <f t="shared" si="969"/>
        <v>2</v>
      </c>
      <c r="Q7806" t="str">
        <f t="shared" si="970"/>
        <v>févr</v>
      </c>
      <c r="R7806" t="str">
        <f t="shared" si="971"/>
        <v>New York</v>
      </c>
      <c r="S7806" t="str">
        <f t="shared" si="972"/>
        <v>2020-02</v>
      </c>
      <c r="T7806">
        <f>IF(AND(COUNTIF(Calculs!$Q$2:$Q$12,$O7806)&gt;0,COUNTIF(Calculs!$S$2:$S$12,$E7806)&gt;0,COUNTIF(Calculs!$U$2:$U$12,$H7806)&gt;0),1,0)</f>
        <v>1</v>
      </c>
      <c r="U7806">
        <f t="shared" si="973"/>
        <v>13160</v>
      </c>
      <c r="V7806">
        <f t="shared" si="974"/>
        <v>280</v>
      </c>
      <c r="W7806">
        <f t="shared" si="975"/>
        <v>4606</v>
      </c>
    </row>
    <row r="7807" spans="1:23" ht="15.75" customHeight="1" x14ac:dyDescent="0.3">
      <c r="A7807" s="2" t="s">
        <v>13</v>
      </c>
      <c r="B7807" s="2">
        <v>1185732</v>
      </c>
      <c r="C7807" s="3">
        <v>43893</v>
      </c>
      <c r="D7807" s="12" t="str" cm="1">
        <f t="array" ref="D7807">_xlfn.SWITCH(WEEKDAY(C7807,2), 1, "Lundi", 2, "Mardi", 3, "Mercredi", 4, "Jeudi", 5, "Vendredi", 6, "Samedi", 7, "Dimanche", "Erreur")</f>
        <v>Mardi</v>
      </c>
      <c r="E7807" s="2" t="s">
        <v>14</v>
      </c>
      <c r="F7807" s="2" t="s">
        <v>15</v>
      </c>
      <c r="G7807" s="2" t="s">
        <v>15</v>
      </c>
      <c r="H7807" s="4" t="s">
        <v>22</v>
      </c>
      <c r="I7807" s="5">
        <v>44</v>
      </c>
      <c r="J7807" s="6">
        <v>320</v>
      </c>
      <c r="K7807" s="7">
        <v>14080</v>
      </c>
      <c r="L7807" s="7">
        <v>4083.2</v>
      </c>
      <c r="M7807" s="8">
        <v>0.28999999999999998</v>
      </c>
      <c r="N7807" s="2" t="s">
        <v>23</v>
      </c>
      <c r="O7807">
        <f t="shared" si="968"/>
        <v>2020</v>
      </c>
      <c r="P7807">
        <f t="shared" si="969"/>
        <v>3</v>
      </c>
      <c r="Q7807" t="str">
        <f t="shared" si="970"/>
        <v>mars</v>
      </c>
      <c r="R7807" t="str">
        <f t="shared" si="971"/>
        <v>New York</v>
      </c>
      <c r="S7807" t="str">
        <f t="shared" si="972"/>
        <v>2020-03</v>
      </c>
      <c r="T7807">
        <f>IF(AND(COUNTIF(Calculs!$Q$2:$Q$12,$O7807)&gt;0,COUNTIF(Calculs!$S$2:$S$12,$E7807)&gt;0,COUNTIF(Calculs!$U$2:$U$12,$H7807)&gt;0),1,0)</f>
        <v>1</v>
      </c>
      <c r="U7807">
        <f t="shared" si="973"/>
        <v>14080</v>
      </c>
      <c r="V7807">
        <f t="shared" si="974"/>
        <v>320</v>
      </c>
      <c r="W7807">
        <f t="shared" si="975"/>
        <v>4083.2</v>
      </c>
    </row>
    <row r="7808" spans="1:23" ht="15.75" customHeight="1" x14ac:dyDescent="0.3">
      <c r="A7808" s="2" t="s">
        <v>13</v>
      </c>
      <c r="B7808" s="2">
        <v>1185732</v>
      </c>
      <c r="C7808" s="3">
        <v>43894</v>
      </c>
      <c r="D7808" s="12" t="str" cm="1">
        <f t="array" ref="D7808">_xlfn.SWITCH(WEEKDAY(C7808,2), 1, "Lundi", 2, "Mardi", 3, "Mercredi", 4, "Jeudi", 5, "Vendredi", 6, "Samedi", 7, "Dimanche", "Erreur")</f>
        <v>Mercredi</v>
      </c>
      <c r="E7808" s="2" t="s">
        <v>14</v>
      </c>
      <c r="F7808" s="2" t="s">
        <v>15</v>
      </c>
      <c r="G7808" s="2" t="s">
        <v>15</v>
      </c>
      <c r="H7808" s="4" t="s">
        <v>16</v>
      </c>
      <c r="I7808" s="5">
        <v>47</v>
      </c>
      <c r="J7808" s="6">
        <v>400</v>
      </c>
      <c r="K7808" s="7">
        <v>18800</v>
      </c>
      <c r="L7808" s="7">
        <v>9776</v>
      </c>
      <c r="M7808" s="8">
        <v>0.52</v>
      </c>
      <c r="N7808" s="2" t="s">
        <v>23</v>
      </c>
      <c r="O7808">
        <f t="shared" si="968"/>
        <v>2020</v>
      </c>
      <c r="P7808">
        <f t="shared" si="969"/>
        <v>3</v>
      </c>
      <c r="Q7808" t="str">
        <f t="shared" si="970"/>
        <v>mars</v>
      </c>
      <c r="R7808" t="str">
        <f t="shared" si="971"/>
        <v>New York</v>
      </c>
      <c r="S7808" t="str">
        <f t="shared" si="972"/>
        <v>2020-03</v>
      </c>
      <c r="T7808">
        <f>IF(AND(COUNTIF(Calculs!$Q$2:$Q$12,$O7808)&gt;0,COUNTIF(Calculs!$S$2:$S$12,$E7808)&gt;0,COUNTIF(Calculs!$U$2:$U$12,$H7808)&gt;0),1,0)</f>
        <v>1</v>
      </c>
      <c r="U7808">
        <f t="shared" si="973"/>
        <v>18800</v>
      </c>
      <c r="V7808">
        <f t="shared" si="974"/>
        <v>400</v>
      </c>
      <c r="W7808">
        <f t="shared" si="975"/>
        <v>9776</v>
      </c>
    </row>
    <row r="7809" spans="1:23" ht="15.75" customHeight="1" x14ac:dyDescent="0.3">
      <c r="A7809" s="2" t="s">
        <v>13</v>
      </c>
      <c r="B7809" s="2">
        <v>1185732</v>
      </c>
      <c r="C7809" s="3">
        <v>43895</v>
      </c>
      <c r="D7809" s="12" t="str" cm="1">
        <f t="array" ref="D7809">_xlfn.SWITCH(WEEKDAY(C7809,2), 1, "Lundi", 2, "Mardi", 3, "Mercredi", 4, "Jeudi", 5, "Vendredi", 6, "Samedi", 7, "Dimanche", "Erreur")</f>
        <v>Jeudi</v>
      </c>
      <c r="E7809" s="2" t="s">
        <v>14</v>
      </c>
      <c r="F7809" s="2" t="s">
        <v>15</v>
      </c>
      <c r="G7809" s="2" t="s">
        <v>15</v>
      </c>
      <c r="H7809" s="4" t="s">
        <v>18</v>
      </c>
      <c r="I7809" s="5">
        <v>41</v>
      </c>
      <c r="J7809" s="6">
        <v>340</v>
      </c>
      <c r="K7809" s="7">
        <v>13940</v>
      </c>
      <c r="L7809" s="7">
        <v>4739.5999999999995</v>
      </c>
      <c r="M7809" s="8">
        <v>0.33999999999999997</v>
      </c>
      <c r="N7809" s="2" t="s">
        <v>23</v>
      </c>
      <c r="O7809">
        <f t="shared" si="968"/>
        <v>2020</v>
      </c>
      <c r="P7809">
        <f t="shared" si="969"/>
        <v>3</v>
      </c>
      <c r="Q7809" t="str">
        <f t="shared" si="970"/>
        <v>mars</v>
      </c>
      <c r="R7809" t="str">
        <f t="shared" si="971"/>
        <v>New York</v>
      </c>
      <c r="S7809" t="str">
        <f t="shared" si="972"/>
        <v>2020-03</v>
      </c>
      <c r="T7809">
        <f>IF(AND(COUNTIF(Calculs!$Q$2:$Q$12,$O7809)&gt;0,COUNTIF(Calculs!$S$2:$S$12,$E7809)&gt;0,COUNTIF(Calculs!$U$2:$U$12,$H7809)&gt;0),1,0)</f>
        <v>1</v>
      </c>
      <c r="U7809">
        <f t="shared" si="973"/>
        <v>13940</v>
      </c>
      <c r="V7809">
        <f t="shared" si="974"/>
        <v>340</v>
      </c>
      <c r="W7809">
        <f t="shared" si="975"/>
        <v>4739.5999999999995</v>
      </c>
    </row>
    <row r="7810" spans="1:23" ht="15.75" customHeight="1" x14ac:dyDescent="0.3">
      <c r="A7810" s="2" t="s">
        <v>13</v>
      </c>
      <c r="B7810" s="2">
        <v>1185732</v>
      </c>
      <c r="C7810" s="3">
        <v>43896</v>
      </c>
      <c r="D7810" s="12" t="str" cm="1">
        <f t="array" ref="D7810">_xlfn.SWITCH(WEEKDAY(C7810,2), 1, "Lundi", 2, "Mardi", 3, "Mercredi", 4, "Jeudi", 5, "Vendredi", 6, "Samedi", 7, "Dimanche", "Erreur")</f>
        <v>Vendredi</v>
      </c>
      <c r="E7810" s="2" t="s">
        <v>14</v>
      </c>
      <c r="F7810" s="2" t="s">
        <v>15</v>
      </c>
      <c r="G7810" s="2" t="s">
        <v>15</v>
      </c>
      <c r="H7810" s="4" t="s">
        <v>19</v>
      </c>
      <c r="I7810" s="5">
        <v>37</v>
      </c>
      <c r="J7810" s="6">
        <v>296</v>
      </c>
      <c r="K7810" s="7">
        <v>10952</v>
      </c>
      <c r="L7810" s="7">
        <v>4490.32</v>
      </c>
      <c r="M7810" s="8">
        <v>0.41</v>
      </c>
      <c r="N7810" s="2" t="s">
        <v>23</v>
      </c>
      <c r="O7810">
        <f t="shared" si="968"/>
        <v>2020</v>
      </c>
      <c r="P7810">
        <f t="shared" si="969"/>
        <v>3</v>
      </c>
      <c r="Q7810" t="str">
        <f t="shared" si="970"/>
        <v>mars</v>
      </c>
      <c r="R7810" t="str">
        <f t="shared" si="971"/>
        <v>New York</v>
      </c>
      <c r="S7810" t="str">
        <f t="shared" si="972"/>
        <v>2020-03</v>
      </c>
      <c r="T7810">
        <f>IF(AND(COUNTIF(Calculs!$Q$2:$Q$12,$O7810)&gt;0,COUNTIF(Calculs!$S$2:$S$12,$E7810)&gt;0,COUNTIF(Calculs!$U$2:$U$12,$H7810)&gt;0),1,0)</f>
        <v>1</v>
      </c>
      <c r="U7810">
        <f t="shared" si="973"/>
        <v>10952</v>
      </c>
      <c r="V7810">
        <f t="shared" si="974"/>
        <v>296</v>
      </c>
      <c r="W7810">
        <f t="shared" si="975"/>
        <v>4490.32</v>
      </c>
    </row>
    <row r="7811" spans="1:23" ht="15.75" customHeight="1" x14ac:dyDescent="0.3">
      <c r="A7811" s="2" t="s">
        <v>13</v>
      </c>
      <c r="B7811" s="2">
        <v>1185732</v>
      </c>
      <c r="C7811" s="3">
        <v>43897</v>
      </c>
      <c r="D7811" s="12" t="str" cm="1">
        <f t="array" ref="D7811">_xlfn.SWITCH(WEEKDAY(C7811,2), 1, "Lundi", 2, "Mardi", 3, "Mercredi", 4, "Jeudi", 5, "Vendredi", 6, "Samedi", 7, "Dimanche", "Erreur")</f>
        <v>Samedi</v>
      </c>
      <c r="E7811" s="2" t="s">
        <v>14</v>
      </c>
      <c r="F7811" s="2" t="s">
        <v>15</v>
      </c>
      <c r="G7811" s="2" t="s">
        <v>15</v>
      </c>
      <c r="H7811" s="4" t="s">
        <v>20</v>
      </c>
      <c r="I7811" s="5">
        <v>38</v>
      </c>
      <c r="J7811" s="6">
        <v>297</v>
      </c>
      <c r="K7811" s="7">
        <v>11286</v>
      </c>
      <c r="L7811" s="7">
        <v>4288.68</v>
      </c>
      <c r="M7811" s="8">
        <v>0.38</v>
      </c>
      <c r="N7811" s="2" t="s">
        <v>23</v>
      </c>
      <c r="O7811">
        <f t="shared" ref="O7811:O7874" si="976">YEAR($C7811)</f>
        <v>2020</v>
      </c>
      <c r="P7811">
        <f t="shared" ref="P7811:P7874" si="977">MONTH($C7811)</f>
        <v>3</v>
      </c>
      <c r="Q7811" t="str">
        <f t="shared" ref="Q7811:Q7874" si="978">TEXT($C7811,"mmm")</f>
        <v>mars</v>
      </c>
      <c r="R7811" t="str">
        <f t="shared" ref="R7811:R7874" si="979">SUBSTITUTE(SUBSTITUTE($F7811,"Sud ","South "),"Ouest ","West ")</f>
        <v>New York</v>
      </c>
      <c r="S7811" t="str">
        <f t="shared" ref="S7811:S7874" si="980">TEXT($C7811,"aaaa-mm")</f>
        <v>2020-03</v>
      </c>
      <c r="T7811">
        <f>IF(AND(COUNTIF(Calculs!$Q$2:$Q$12,$O7811)&gt;0,COUNTIF(Calculs!$S$2:$S$12,$E7811)&gt;0,COUNTIF(Calculs!$U$2:$U$12,$H7811)&gt;0),1,0)</f>
        <v>1</v>
      </c>
      <c r="U7811">
        <f t="shared" ref="U7811:U7874" si="981">$K7811*$T7811</f>
        <v>11286</v>
      </c>
      <c r="V7811">
        <f t="shared" ref="V7811:V7874" si="982">$J7811*$T7811</f>
        <v>297</v>
      </c>
      <c r="W7811">
        <f t="shared" ref="W7811:W7874" si="983">$L7811*$T7811</f>
        <v>4288.68</v>
      </c>
    </row>
    <row r="7812" spans="1:23" ht="15.75" customHeight="1" x14ac:dyDescent="0.3">
      <c r="A7812" s="2" t="s">
        <v>13</v>
      </c>
      <c r="B7812" s="2">
        <v>1185732</v>
      </c>
      <c r="C7812" s="3">
        <v>43898</v>
      </c>
      <c r="D7812" s="12" t="str" cm="1">
        <f t="array" ref="D7812">_xlfn.SWITCH(WEEKDAY(C7812,2), 1, "Lundi", 2, "Mardi", 3, "Mercredi", 4, "Jeudi", 5, "Vendredi", 6, "Samedi", 7, "Dimanche", "Erreur")</f>
        <v>Dimanche</v>
      </c>
      <c r="E7812" s="2" t="s">
        <v>14</v>
      </c>
      <c r="F7812" s="2" t="s">
        <v>15</v>
      </c>
      <c r="G7812" s="2" t="s">
        <v>15</v>
      </c>
      <c r="H7812" s="4" t="s">
        <v>21</v>
      </c>
      <c r="I7812" s="5">
        <v>45</v>
      </c>
      <c r="J7812" s="6">
        <v>288</v>
      </c>
      <c r="K7812" s="7">
        <v>12960</v>
      </c>
      <c r="L7812" s="7">
        <v>4406.3999999999996</v>
      </c>
      <c r="M7812" s="8">
        <v>0.33999999999999997</v>
      </c>
      <c r="N7812" s="2" t="s">
        <v>23</v>
      </c>
      <c r="O7812">
        <f t="shared" si="976"/>
        <v>2020</v>
      </c>
      <c r="P7812">
        <f t="shared" si="977"/>
        <v>3</v>
      </c>
      <c r="Q7812" t="str">
        <f t="shared" si="978"/>
        <v>mars</v>
      </c>
      <c r="R7812" t="str">
        <f t="shared" si="979"/>
        <v>New York</v>
      </c>
      <c r="S7812" t="str">
        <f t="shared" si="980"/>
        <v>2020-03</v>
      </c>
      <c r="T7812">
        <f>IF(AND(COUNTIF(Calculs!$Q$2:$Q$12,$O7812)&gt;0,COUNTIF(Calculs!$S$2:$S$12,$E7812)&gt;0,COUNTIF(Calculs!$U$2:$U$12,$H7812)&gt;0),1,0)</f>
        <v>1</v>
      </c>
      <c r="U7812">
        <f t="shared" si="981"/>
        <v>12960</v>
      </c>
      <c r="V7812">
        <f t="shared" si="982"/>
        <v>288</v>
      </c>
      <c r="W7812">
        <f t="shared" si="983"/>
        <v>4406.3999999999996</v>
      </c>
    </row>
    <row r="7813" spans="1:23" ht="15.75" customHeight="1" x14ac:dyDescent="0.3">
      <c r="A7813" s="2" t="s">
        <v>13</v>
      </c>
      <c r="B7813" s="2">
        <v>1185732</v>
      </c>
      <c r="C7813" s="3">
        <v>43899</v>
      </c>
      <c r="D7813" s="12" t="str" cm="1">
        <f t="array" ref="D7813">_xlfn.SWITCH(WEEKDAY(C7813,2), 1, "Lundi", 2, "Mardi", 3, "Mercredi", 4, "Jeudi", 5, "Vendredi", 6, "Samedi", 7, "Dimanche", "Erreur")</f>
        <v>Lundi</v>
      </c>
      <c r="E7813" s="2" t="s">
        <v>14</v>
      </c>
      <c r="F7813" s="2" t="s">
        <v>15</v>
      </c>
      <c r="G7813" s="2" t="s">
        <v>15</v>
      </c>
      <c r="H7813" s="4" t="s">
        <v>22</v>
      </c>
      <c r="I7813" s="5">
        <v>46</v>
      </c>
      <c r="J7813" s="6">
        <v>347</v>
      </c>
      <c r="K7813" s="7">
        <v>15962</v>
      </c>
      <c r="L7813" s="7">
        <v>5107.84</v>
      </c>
      <c r="M7813" s="8">
        <v>0.32</v>
      </c>
      <c r="N7813" s="2" t="s">
        <v>23</v>
      </c>
      <c r="O7813">
        <f t="shared" si="976"/>
        <v>2020</v>
      </c>
      <c r="P7813">
        <f t="shared" si="977"/>
        <v>3</v>
      </c>
      <c r="Q7813" t="str">
        <f t="shared" si="978"/>
        <v>mars</v>
      </c>
      <c r="R7813" t="str">
        <f t="shared" si="979"/>
        <v>New York</v>
      </c>
      <c r="S7813" t="str">
        <f t="shared" si="980"/>
        <v>2020-03</v>
      </c>
      <c r="T7813">
        <f>IF(AND(COUNTIF(Calculs!$Q$2:$Q$12,$O7813)&gt;0,COUNTIF(Calculs!$S$2:$S$12,$E7813)&gt;0,COUNTIF(Calculs!$U$2:$U$12,$H7813)&gt;0),1,0)</f>
        <v>1</v>
      </c>
      <c r="U7813">
        <f t="shared" si="981"/>
        <v>15962</v>
      </c>
      <c r="V7813">
        <f t="shared" si="982"/>
        <v>347</v>
      </c>
      <c r="W7813">
        <f t="shared" si="983"/>
        <v>5107.84</v>
      </c>
    </row>
    <row r="7814" spans="1:23" ht="15.75" customHeight="1" x14ac:dyDescent="0.3">
      <c r="A7814" s="2" t="s">
        <v>13</v>
      </c>
      <c r="B7814" s="2">
        <v>1185732</v>
      </c>
      <c r="C7814" s="3">
        <v>43900</v>
      </c>
      <c r="D7814" s="12" t="str" cm="1">
        <f t="array" ref="D7814">_xlfn.SWITCH(WEEKDAY(C7814,2), 1, "Lundi", 2, "Mardi", 3, "Mercredi", 4, "Jeudi", 5, "Vendredi", 6, "Samedi", 7, "Dimanche", "Erreur")</f>
        <v>Mardi</v>
      </c>
      <c r="E7814" s="2" t="s">
        <v>14</v>
      </c>
      <c r="F7814" s="2" t="s">
        <v>15</v>
      </c>
      <c r="G7814" s="2" t="s">
        <v>15</v>
      </c>
      <c r="H7814" s="4" t="s">
        <v>16</v>
      </c>
      <c r="I7814" s="5">
        <v>44</v>
      </c>
      <c r="J7814" s="6">
        <v>434</v>
      </c>
      <c r="K7814" s="7">
        <v>19096</v>
      </c>
      <c r="L7814" s="7">
        <v>9929.92</v>
      </c>
      <c r="M7814" s="8">
        <v>0.52</v>
      </c>
      <c r="N7814" s="2" t="s">
        <v>23</v>
      </c>
      <c r="O7814">
        <f t="shared" si="976"/>
        <v>2020</v>
      </c>
      <c r="P7814">
        <f t="shared" si="977"/>
        <v>3</v>
      </c>
      <c r="Q7814" t="str">
        <f t="shared" si="978"/>
        <v>mars</v>
      </c>
      <c r="R7814" t="str">
        <f t="shared" si="979"/>
        <v>New York</v>
      </c>
      <c r="S7814" t="str">
        <f t="shared" si="980"/>
        <v>2020-03</v>
      </c>
      <c r="T7814">
        <f>IF(AND(COUNTIF(Calculs!$Q$2:$Q$12,$O7814)&gt;0,COUNTIF(Calculs!$S$2:$S$12,$E7814)&gt;0,COUNTIF(Calculs!$U$2:$U$12,$H7814)&gt;0),1,0)</f>
        <v>1</v>
      </c>
      <c r="U7814">
        <f t="shared" si="981"/>
        <v>19096</v>
      </c>
      <c r="V7814">
        <f t="shared" si="982"/>
        <v>434</v>
      </c>
      <c r="W7814">
        <f t="shared" si="983"/>
        <v>9929.92</v>
      </c>
    </row>
    <row r="7815" spans="1:23" ht="15.75" customHeight="1" x14ac:dyDescent="0.3">
      <c r="A7815" s="2" t="s">
        <v>13</v>
      </c>
      <c r="B7815" s="2">
        <v>1185732</v>
      </c>
      <c r="C7815" s="3">
        <v>43901</v>
      </c>
      <c r="D7815" s="12" t="str" cm="1">
        <f t="array" ref="D7815">_xlfn.SWITCH(WEEKDAY(C7815,2), 1, "Lundi", 2, "Mardi", 3, "Mercredi", 4, "Jeudi", 5, "Vendredi", 6, "Samedi", 7, "Dimanche", "Erreur")</f>
        <v>Mercredi</v>
      </c>
      <c r="E7815" s="2" t="s">
        <v>14</v>
      </c>
      <c r="F7815" s="2" t="s">
        <v>15</v>
      </c>
      <c r="G7815" s="2" t="s">
        <v>15</v>
      </c>
      <c r="H7815" s="4" t="s">
        <v>18</v>
      </c>
      <c r="I7815" s="5">
        <v>41</v>
      </c>
      <c r="J7815" s="6">
        <v>318</v>
      </c>
      <c r="K7815" s="7">
        <v>13038</v>
      </c>
      <c r="L7815" s="7">
        <v>4824.0599999999995</v>
      </c>
      <c r="M7815" s="8">
        <v>0.37</v>
      </c>
      <c r="N7815" s="2" t="s">
        <v>23</v>
      </c>
      <c r="O7815">
        <f t="shared" si="976"/>
        <v>2020</v>
      </c>
      <c r="P7815">
        <f t="shared" si="977"/>
        <v>3</v>
      </c>
      <c r="Q7815" t="str">
        <f t="shared" si="978"/>
        <v>mars</v>
      </c>
      <c r="R7815" t="str">
        <f t="shared" si="979"/>
        <v>New York</v>
      </c>
      <c r="S7815" t="str">
        <f t="shared" si="980"/>
        <v>2020-03</v>
      </c>
      <c r="T7815">
        <f>IF(AND(COUNTIF(Calculs!$Q$2:$Q$12,$O7815)&gt;0,COUNTIF(Calculs!$S$2:$S$12,$E7815)&gt;0,COUNTIF(Calculs!$U$2:$U$12,$H7815)&gt;0),1,0)</f>
        <v>1</v>
      </c>
      <c r="U7815">
        <f t="shared" si="981"/>
        <v>13038</v>
      </c>
      <c r="V7815">
        <f t="shared" si="982"/>
        <v>318</v>
      </c>
      <c r="W7815">
        <f t="shared" si="983"/>
        <v>4824.0599999999995</v>
      </c>
    </row>
    <row r="7816" spans="1:23" ht="15.75" customHeight="1" x14ac:dyDescent="0.3">
      <c r="A7816" s="2" t="s">
        <v>13</v>
      </c>
      <c r="B7816" s="2">
        <v>1185732</v>
      </c>
      <c r="C7816" s="3">
        <v>43902</v>
      </c>
      <c r="D7816" s="12" t="str" cm="1">
        <f t="array" ref="D7816">_xlfn.SWITCH(WEEKDAY(C7816,2), 1, "Lundi", 2, "Mardi", 3, "Mercredi", 4, "Jeudi", 5, "Vendredi", 6, "Samedi", 7, "Dimanche", "Erreur")</f>
        <v>Jeudi</v>
      </c>
      <c r="E7816" s="2" t="s">
        <v>14</v>
      </c>
      <c r="F7816" s="2" t="s">
        <v>15</v>
      </c>
      <c r="G7816" s="2" t="s">
        <v>15</v>
      </c>
      <c r="H7816" s="4" t="s">
        <v>19</v>
      </c>
      <c r="I7816" s="5">
        <v>35</v>
      </c>
      <c r="J7816" s="6">
        <v>295</v>
      </c>
      <c r="K7816" s="7">
        <v>10325</v>
      </c>
      <c r="L7816" s="7">
        <v>4336.5</v>
      </c>
      <c r="M7816" s="8">
        <v>0.42</v>
      </c>
      <c r="N7816" s="2" t="s">
        <v>23</v>
      </c>
      <c r="O7816">
        <f t="shared" si="976"/>
        <v>2020</v>
      </c>
      <c r="P7816">
        <f t="shared" si="977"/>
        <v>3</v>
      </c>
      <c r="Q7816" t="str">
        <f t="shared" si="978"/>
        <v>mars</v>
      </c>
      <c r="R7816" t="str">
        <f t="shared" si="979"/>
        <v>New York</v>
      </c>
      <c r="S7816" t="str">
        <f t="shared" si="980"/>
        <v>2020-03</v>
      </c>
      <c r="T7816">
        <f>IF(AND(COUNTIF(Calculs!$Q$2:$Q$12,$O7816)&gt;0,COUNTIF(Calculs!$S$2:$S$12,$E7816)&gt;0,COUNTIF(Calculs!$U$2:$U$12,$H7816)&gt;0),1,0)</f>
        <v>1</v>
      </c>
      <c r="U7816">
        <f t="shared" si="981"/>
        <v>10325</v>
      </c>
      <c r="V7816">
        <f t="shared" si="982"/>
        <v>295</v>
      </c>
      <c r="W7816">
        <f t="shared" si="983"/>
        <v>4336.5</v>
      </c>
    </row>
    <row r="7817" spans="1:23" ht="15.75" customHeight="1" x14ac:dyDescent="0.3">
      <c r="A7817" s="2" t="s">
        <v>13</v>
      </c>
      <c r="B7817" s="2">
        <v>1185732</v>
      </c>
      <c r="C7817" s="3">
        <v>43903</v>
      </c>
      <c r="D7817" s="12" t="str" cm="1">
        <f t="array" ref="D7817">_xlfn.SWITCH(WEEKDAY(C7817,2), 1, "Lundi", 2, "Mardi", 3, "Mercredi", 4, "Jeudi", 5, "Vendredi", 6, "Samedi", 7, "Dimanche", "Erreur")</f>
        <v>Vendredi</v>
      </c>
      <c r="E7817" s="2" t="s">
        <v>14</v>
      </c>
      <c r="F7817" s="2" t="s">
        <v>15</v>
      </c>
      <c r="G7817" s="2" t="s">
        <v>15</v>
      </c>
      <c r="H7817" s="4" t="s">
        <v>20</v>
      </c>
      <c r="I7817" s="5">
        <v>35</v>
      </c>
      <c r="J7817" s="6">
        <v>270</v>
      </c>
      <c r="K7817" s="7">
        <v>9450</v>
      </c>
      <c r="L7817" s="7">
        <v>3496.5</v>
      </c>
      <c r="M7817" s="8">
        <v>0.37</v>
      </c>
      <c r="N7817" s="2" t="s">
        <v>23</v>
      </c>
      <c r="O7817">
        <f t="shared" si="976"/>
        <v>2020</v>
      </c>
      <c r="P7817">
        <f t="shared" si="977"/>
        <v>3</v>
      </c>
      <c r="Q7817" t="str">
        <f t="shared" si="978"/>
        <v>mars</v>
      </c>
      <c r="R7817" t="str">
        <f t="shared" si="979"/>
        <v>New York</v>
      </c>
      <c r="S7817" t="str">
        <f t="shared" si="980"/>
        <v>2020-03</v>
      </c>
      <c r="T7817">
        <f>IF(AND(COUNTIF(Calculs!$Q$2:$Q$12,$O7817)&gt;0,COUNTIF(Calculs!$S$2:$S$12,$E7817)&gt;0,COUNTIF(Calculs!$U$2:$U$12,$H7817)&gt;0),1,0)</f>
        <v>1</v>
      </c>
      <c r="U7817">
        <f t="shared" si="981"/>
        <v>9450</v>
      </c>
      <c r="V7817">
        <f t="shared" si="982"/>
        <v>270</v>
      </c>
      <c r="W7817">
        <f t="shared" si="983"/>
        <v>3496.5</v>
      </c>
    </row>
    <row r="7818" spans="1:23" ht="15.75" customHeight="1" x14ac:dyDescent="0.3">
      <c r="A7818" s="2" t="s">
        <v>13</v>
      </c>
      <c r="B7818" s="2">
        <v>1185732</v>
      </c>
      <c r="C7818" s="3">
        <v>43904</v>
      </c>
      <c r="D7818" s="12" t="str" cm="1">
        <f t="array" ref="D7818">_xlfn.SWITCH(WEEKDAY(C7818,2), 1, "Lundi", 2, "Mardi", 3, "Mercredi", 4, "Jeudi", 5, "Vendredi", 6, "Samedi", 7, "Dimanche", "Erreur")</f>
        <v>Samedi</v>
      </c>
      <c r="E7818" s="2" t="s">
        <v>14</v>
      </c>
      <c r="F7818" s="2" t="s">
        <v>15</v>
      </c>
      <c r="G7818" s="2" t="s">
        <v>15</v>
      </c>
      <c r="H7818" s="4" t="s">
        <v>21</v>
      </c>
      <c r="I7818" s="5">
        <v>46</v>
      </c>
      <c r="J7818" s="6">
        <v>278</v>
      </c>
      <c r="K7818" s="7">
        <v>12788</v>
      </c>
      <c r="L7818" s="7">
        <v>4347.9199999999992</v>
      </c>
      <c r="M7818" s="8">
        <v>0.33999999999999997</v>
      </c>
      <c r="N7818" s="2" t="s">
        <v>23</v>
      </c>
      <c r="O7818">
        <f t="shared" si="976"/>
        <v>2020</v>
      </c>
      <c r="P7818">
        <f t="shared" si="977"/>
        <v>3</v>
      </c>
      <c r="Q7818" t="str">
        <f t="shared" si="978"/>
        <v>mars</v>
      </c>
      <c r="R7818" t="str">
        <f t="shared" si="979"/>
        <v>New York</v>
      </c>
      <c r="S7818" t="str">
        <f t="shared" si="980"/>
        <v>2020-03</v>
      </c>
      <c r="T7818">
        <f>IF(AND(COUNTIF(Calculs!$Q$2:$Q$12,$O7818)&gt;0,COUNTIF(Calculs!$S$2:$S$12,$E7818)&gt;0,COUNTIF(Calculs!$U$2:$U$12,$H7818)&gt;0),1,0)</f>
        <v>1</v>
      </c>
      <c r="U7818">
        <f t="shared" si="981"/>
        <v>12788</v>
      </c>
      <c r="V7818">
        <f t="shared" si="982"/>
        <v>278</v>
      </c>
      <c r="W7818">
        <f t="shared" si="983"/>
        <v>4347.9199999999992</v>
      </c>
    </row>
    <row r="7819" spans="1:23" ht="15.75" customHeight="1" x14ac:dyDescent="0.3">
      <c r="A7819" s="2" t="s">
        <v>13</v>
      </c>
      <c r="B7819" s="2">
        <v>1185732</v>
      </c>
      <c r="C7819" s="3">
        <v>43905</v>
      </c>
      <c r="D7819" s="12" t="str" cm="1">
        <f t="array" ref="D7819">_xlfn.SWITCH(WEEKDAY(C7819,2), 1, "Lundi", 2, "Mardi", 3, "Mercredi", 4, "Jeudi", 5, "Vendredi", 6, "Samedi", 7, "Dimanche", "Erreur")</f>
        <v>Dimanche</v>
      </c>
      <c r="E7819" s="2" t="s">
        <v>14</v>
      </c>
      <c r="F7819" s="2" t="s">
        <v>15</v>
      </c>
      <c r="G7819" s="2" t="s">
        <v>15</v>
      </c>
      <c r="H7819" s="4" t="s">
        <v>22</v>
      </c>
      <c r="I7819" s="5">
        <v>47</v>
      </c>
      <c r="J7819" s="6">
        <v>352</v>
      </c>
      <c r="K7819" s="7">
        <v>16544</v>
      </c>
      <c r="L7819" s="7">
        <v>4466.88</v>
      </c>
      <c r="M7819" s="8">
        <v>0.27</v>
      </c>
      <c r="N7819" s="2" t="s">
        <v>23</v>
      </c>
      <c r="O7819">
        <f t="shared" si="976"/>
        <v>2020</v>
      </c>
      <c r="P7819">
        <f t="shared" si="977"/>
        <v>3</v>
      </c>
      <c r="Q7819" t="str">
        <f t="shared" si="978"/>
        <v>mars</v>
      </c>
      <c r="R7819" t="str">
        <f t="shared" si="979"/>
        <v>New York</v>
      </c>
      <c r="S7819" t="str">
        <f t="shared" si="980"/>
        <v>2020-03</v>
      </c>
      <c r="T7819">
        <f>IF(AND(COUNTIF(Calculs!$Q$2:$Q$12,$O7819)&gt;0,COUNTIF(Calculs!$S$2:$S$12,$E7819)&gt;0,COUNTIF(Calculs!$U$2:$U$12,$H7819)&gt;0),1,0)</f>
        <v>1</v>
      </c>
      <c r="U7819">
        <f t="shared" si="981"/>
        <v>16544</v>
      </c>
      <c r="V7819">
        <f t="shared" si="982"/>
        <v>352</v>
      </c>
      <c r="W7819">
        <f t="shared" si="983"/>
        <v>4466.88</v>
      </c>
    </row>
    <row r="7820" spans="1:23" ht="15.75" customHeight="1" x14ac:dyDescent="0.3">
      <c r="A7820" s="2" t="s">
        <v>13</v>
      </c>
      <c r="B7820" s="2">
        <v>1185732</v>
      </c>
      <c r="C7820" s="3">
        <v>43906</v>
      </c>
      <c r="D7820" s="12" t="str" cm="1">
        <f t="array" ref="D7820">_xlfn.SWITCH(WEEKDAY(C7820,2), 1, "Lundi", 2, "Mardi", 3, "Mercredi", 4, "Jeudi", 5, "Vendredi", 6, "Samedi", 7, "Dimanche", "Erreur")</f>
        <v>Lundi</v>
      </c>
      <c r="E7820" s="2" t="s">
        <v>14</v>
      </c>
      <c r="F7820" s="2" t="s">
        <v>15</v>
      </c>
      <c r="G7820" s="2" t="s">
        <v>15</v>
      </c>
      <c r="H7820" s="4" t="s">
        <v>16</v>
      </c>
      <c r="I7820" s="5">
        <v>41</v>
      </c>
      <c r="J7820" s="6">
        <v>375</v>
      </c>
      <c r="K7820" s="7">
        <v>15375</v>
      </c>
      <c r="L7820" s="7">
        <v>7995</v>
      </c>
      <c r="M7820" s="8">
        <v>0.52</v>
      </c>
      <c r="N7820" s="2" t="s">
        <v>23</v>
      </c>
      <c r="O7820">
        <f t="shared" si="976"/>
        <v>2020</v>
      </c>
      <c r="P7820">
        <f t="shared" si="977"/>
        <v>3</v>
      </c>
      <c r="Q7820" t="str">
        <f t="shared" si="978"/>
        <v>mars</v>
      </c>
      <c r="R7820" t="str">
        <f t="shared" si="979"/>
        <v>New York</v>
      </c>
      <c r="S7820" t="str">
        <f t="shared" si="980"/>
        <v>2020-03</v>
      </c>
      <c r="T7820">
        <f>IF(AND(COUNTIF(Calculs!$Q$2:$Q$12,$O7820)&gt;0,COUNTIF(Calculs!$S$2:$S$12,$E7820)&gt;0,COUNTIF(Calculs!$U$2:$U$12,$H7820)&gt;0),1,0)</f>
        <v>1</v>
      </c>
      <c r="U7820">
        <f t="shared" si="981"/>
        <v>15375</v>
      </c>
      <c r="V7820">
        <f t="shared" si="982"/>
        <v>375</v>
      </c>
      <c r="W7820">
        <f t="shared" si="983"/>
        <v>7995</v>
      </c>
    </row>
    <row r="7821" spans="1:23" ht="15.75" customHeight="1" x14ac:dyDescent="0.3">
      <c r="A7821" s="2" t="s">
        <v>13</v>
      </c>
      <c r="B7821" s="2">
        <v>1185732</v>
      </c>
      <c r="C7821" s="3">
        <v>43907</v>
      </c>
      <c r="D7821" s="12" t="str" cm="1">
        <f t="array" ref="D7821">_xlfn.SWITCH(WEEKDAY(C7821,2), 1, "Lundi", 2, "Mardi", 3, "Mercredi", 4, "Jeudi", 5, "Vendredi", 6, "Samedi", 7, "Dimanche", "Erreur")</f>
        <v>Mardi</v>
      </c>
      <c r="E7821" s="2" t="s">
        <v>14</v>
      </c>
      <c r="F7821" s="2" t="s">
        <v>15</v>
      </c>
      <c r="G7821" s="2" t="s">
        <v>15</v>
      </c>
      <c r="H7821" s="4" t="s">
        <v>18</v>
      </c>
      <c r="I7821" s="5">
        <v>37</v>
      </c>
      <c r="J7821" s="6">
        <v>359</v>
      </c>
      <c r="K7821" s="7">
        <v>13283</v>
      </c>
      <c r="L7821" s="7">
        <v>4516.2199999999993</v>
      </c>
      <c r="M7821" s="8">
        <v>0.33999999999999997</v>
      </c>
      <c r="N7821" s="2" t="s">
        <v>23</v>
      </c>
      <c r="O7821">
        <f t="shared" si="976"/>
        <v>2020</v>
      </c>
      <c r="P7821">
        <f t="shared" si="977"/>
        <v>3</v>
      </c>
      <c r="Q7821" t="str">
        <f t="shared" si="978"/>
        <v>mars</v>
      </c>
      <c r="R7821" t="str">
        <f t="shared" si="979"/>
        <v>New York</v>
      </c>
      <c r="S7821" t="str">
        <f t="shared" si="980"/>
        <v>2020-03</v>
      </c>
      <c r="T7821">
        <f>IF(AND(COUNTIF(Calculs!$Q$2:$Q$12,$O7821)&gt;0,COUNTIF(Calculs!$S$2:$S$12,$E7821)&gt;0,COUNTIF(Calculs!$U$2:$U$12,$H7821)&gt;0),1,0)</f>
        <v>1</v>
      </c>
      <c r="U7821">
        <f t="shared" si="981"/>
        <v>13283</v>
      </c>
      <c r="V7821">
        <f t="shared" si="982"/>
        <v>359</v>
      </c>
      <c r="W7821">
        <f t="shared" si="983"/>
        <v>4516.2199999999993</v>
      </c>
    </row>
    <row r="7822" spans="1:23" ht="15.75" customHeight="1" x14ac:dyDescent="0.3">
      <c r="A7822" s="2" t="s">
        <v>13</v>
      </c>
      <c r="B7822" s="2">
        <v>1185732</v>
      </c>
      <c r="C7822" s="3">
        <v>43908</v>
      </c>
      <c r="D7822" s="12" t="str" cm="1">
        <f t="array" ref="D7822">_xlfn.SWITCH(WEEKDAY(C7822,2), 1, "Lundi", 2, "Mardi", 3, "Mercredi", 4, "Jeudi", 5, "Vendredi", 6, "Samedi", 7, "Dimanche", "Erreur")</f>
        <v>Mercredi</v>
      </c>
      <c r="E7822" s="2" t="s">
        <v>14</v>
      </c>
      <c r="F7822" s="2" t="s">
        <v>15</v>
      </c>
      <c r="G7822" s="2" t="s">
        <v>15</v>
      </c>
      <c r="H7822" s="4" t="s">
        <v>19</v>
      </c>
      <c r="I7822" s="5">
        <v>37</v>
      </c>
      <c r="J7822" s="6">
        <v>314</v>
      </c>
      <c r="K7822" s="7">
        <v>11618</v>
      </c>
      <c r="L7822" s="7">
        <v>4298.66</v>
      </c>
      <c r="M7822" s="8">
        <v>0.37</v>
      </c>
      <c r="N7822" s="2" t="s">
        <v>23</v>
      </c>
      <c r="O7822">
        <f t="shared" si="976"/>
        <v>2020</v>
      </c>
      <c r="P7822">
        <f t="shared" si="977"/>
        <v>3</v>
      </c>
      <c r="Q7822" t="str">
        <f t="shared" si="978"/>
        <v>mars</v>
      </c>
      <c r="R7822" t="str">
        <f t="shared" si="979"/>
        <v>New York</v>
      </c>
      <c r="S7822" t="str">
        <f t="shared" si="980"/>
        <v>2020-03</v>
      </c>
      <c r="T7822">
        <f>IF(AND(COUNTIF(Calculs!$Q$2:$Q$12,$O7822)&gt;0,COUNTIF(Calculs!$S$2:$S$12,$E7822)&gt;0,COUNTIF(Calculs!$U$2:$U$12,$H7822)&gt;0),1,0)</f>
        <v>1</v>
      </c>
      <c r="U7822">
        <f t="shared" si="981"/>
        <v>11618</v>
      </c>
      <c r="V7822">
        <f t="shared" si="982"/>
        <v>314</v>
      </c>
      <c r="W7822">
        <f t="shared" si="983"/>
        <v>4298.66</v>
      </c>
    </row>
    <row r="7823" spans="1:23" ht="15.75" customHeight="1" x14ac:dyDescent="0.3">
      <c r="A7823" s="2" t="s">
        <v>13</v>
      </c>
      <c r="B7823" s="2">
        <v>1185732</v>
      </c>
      <c r="C7823" s="3">
        <v>43921</v>
      </c>
      <c r="D7823" s="12" t="str" cm="1">
        <f t="array" ref="D7823">_xlfn.SWITCH(WEEKDAY(C7823,2), 1, "Lundi", 2, "Mardi", 3, "Mercredi", 4, "Jeudi", 5, "Vendredi", 6, "Samedi", 7, "Dimanche", "Erreur")</f>
        <v>Mardi</v>
      </c>
      <c r="E7823" s="2" t="s">
        <v>14</v>
      </c>
      <c r="F7823" s="2" t="s">
        <v>15</v>
      </c>
      <c r="G7823" s="2" t="s">
        <v>15</v>
      </c>
      <c r="H7823" s="4" t="s">
        <v>20</v>
      </c>
      <c r="I7823" s="5">
        <v>40</v>
      </c>
      <c r="J7823" s="6">
        <v>324</v>
      </c>
      <c r="K7823" s="7">
        <v>12960</v>
      </c>
      <c r="L7823" s="7">
        <v>5184</v>
      </c>
      <c r="M7823" s="8">
        <v>0.39999999999999997</v>
      </c>
      <c r="N7823" s="2" t="s">
        <v>23</v>
      </c>
      <c r="O7823">
        <f t="shared" si="976"/>
        <v>2020</v>
      </c>
      <c r="P7823">
        <f t="shared" si="977"/>
        <v>3</v>
      </c>
      <c r="Q7823" t="str">
        <f t="shared" si="978"/>
        <v>mars</v>
      </c>
      <c r="R7823" t="str">
        <f t="shared" si="979"/>
        <v>New York</v>
      </c>
      <c r="S7823" t="str">
        <f t="shared" si="980"/>
        <v>2020-03</v>
      </c>
      <c r="T7823">
        <f>IF(AND(COUNTIF(Calculs!$Q$2:$Q$12,$O7823)&gt;0,COUNTIF(Calculs!$S$2:$S$12,$E7823)&gt;0,COUNTIF(Calculs!$U$2:$U$12,$H7823)&gt;0),1,0)</f>
        <v>1</v>
      </c>
      <c r="U7823">
        <f t="shared" si="981"/>
        <v>12960</v>
      </c>
      <c r="V7823">
        <f t="shared" si="982"/>
        <v>324</v>
      </c>
      <c r="W7823">
        <f t="shared" si="983"/>
        <v>5184</v>
      </c>
    </row>
    <row r="7824" spans="1:23" ht="15.75" customHeight="1" x14ac:dyDescent="0.3">
      <c r="A7824" s="2" t="s">
        <v>24</v>
      </c>
      <c r="B7824" s="2">
        <v>1185732</v>
      </c>
      <c r="C7824" s="3">
        <v>43938</v>
      </c>
      <c r="D7824" s="12" t="str" cm="1">
        <f t="array" ref="D7824">_xlfn.SWITCH(WEEKDAY(C7824,2), 1, "Lundi", 2, "Mardi", 3, "Mercredi", 4, "Jeudi", 5, "Vendredi", 6, "Samedi", 7, "Dimanche", "Erreur")</f>
        <v>Vendredi</v>
      </c>
      <c r="E7824" s="2" t="s">
        <v>14</v>
      </c>
      <c r="F7824" s="2" t="s">
        <v>15</v>
      </c>
      <c r="G7824" s="2" t="s">
        <v>15</v>
      </c>
      <c r="H7824" s="4" t="s">
        <v>21</v>
      </c>
      <c r="I7824" s="5">
        <v>43</v>
      </c>
      <c r="J7824" s="6">
        <v>279</v>
      </c>
      <c r="K7824" s="7">
        <v>11997</v>
      </c>
      <c r="L7824" s="7">
        <v>3959.0099999999993</v>
      </c>
      <c r="M7824" s="8">
        <v>0.32999999999999996</v>
      </c>
      <c r="N7824" s="2" t="s">
        <v>23</v>
      </c>
      <c r="O7824">
        <f t="shared" si="976"/>
        <v>2020</v>
      </c>
      <c r="P7824">
        <f t="shared" si="977"/>
        <v>4</v>
      </c>
      <c r="Q7824" t="str">
        <f t="shared" si="978"/>
        <v>avr</v>
      </c>
      <c r="R7824" t="str">
        <f t="shared" si="979"/>
        <v>New York</v>
      </c>
      <c r="S7824" t="str">
        <f t="shared" si="980"/>
        <v>2020-04</v>
      </c>
      <c r="T7824">
        <f>IF(AND(COUNTIF(Calculs!$Q$2:$Q$12,$O7824)&gt;0,COUNTIF(Calculs!$S$2:$S$12,$E7824)&gt;0,COUNTIF(Calculs!$U$2:$U$12,$H7824)&gt;0),1,0)</f>
        <v>1</v>
      </c>
      <c r="U7824">
        <f t="shared" si="981"/>
        <v>11997</v>
      </c>
      <c r="V7824">
        <f t="shared" si="982"/>
        <v>279</v>
      </c>
      <c r="W7824">
        <f t="shared" si="983"/>
        <v>3959.0099999999993</v>
      </c>
    </row>
    <row r="7825" spans="1:23" ht="15.75" customHeight="1" x14ac:dyDescent="0.3">
      <c r="A7825" s="2" t="s">
        <v>24</v>
      </c>
      <c r="B7825" s="2">
        <v>1185732</v>
      </c>
      <c r="C7825" s="3">
        <v>43939</v>
      </c>
      <c r="D7825" s="12" t="str" cm="1">
        <f t="array" ref="D7825">_xlfn.SWITCH(WEEKDAY(C7825,2), 1, "Lundi", 2, "Mardi", 3, "Mercredi", 4, "Jeudi", 5, "Vendredi", 6, "Samedi", 7, "Dimanche", "Erreur")</f>
        <v>Samedi</v>
      </c>
      <c r="E7825" s="2" t="s">
        <v>14</v>
      </c>
      <c r="F7825" s="2" t="s">
        <v>15</v>
      </c>
      <c r="G7825" s="2" t="s">
        <v>15</v>
      </c>
      <c r="H7825" s="4" t="s">
        <v>22</v>
      </c>
      <c r="I7825" s="5">
        <v>48</v>
      </c>
      <c r="J7825" s="6">
        <v>355</v>
      </c>
      <c r="K7825" s="7">
        <v>17040</v>
      </c>
      <c r="L7825" s="7">
        <v>5112</v>
      </c>
      <c r="M7825" s="8">
        <v>0.3</v>
      </c>
      <c r="N7825" s="2" t="s">
        <v>23</v>
      </c>
      <c r="O7825">
        <f t="shared" si="976"/>
        <v>2020</v>
      </c>
      <c r="P7825">
        <f t="shared" si="977"/>
        <v>4</v>
      </c>
      <c r="Q7825" t="str">
        <f t="shared" si="978"/>
        <v>avr</v>
      </c>
      <c r="R7825" t="str">
        <f t="shared" si="979"/>
        <v>New York</v>
      </c>
      <c r="S7825" t="str">
        <f t="shared" si="980"/>
        <v>2020-04</v>
      </c>
      <c r="T7825">
        <f>IF(AND(COUNTIF(Calculs!$Q$2:$Q$12,$O7825)&gt;0,COUNTIF(Calculs!$S$2:$S$12,$E7825)&gt;0,COUNTIF(Calculs!$U$2:$U$12,$H7825)&gt;0),1,0)</f>
        <v>1</v>
      </c>
      <c r="U7825">
        <f t="shared" si="981"/>
        <v>17040</v>
      </c>
      <c r="V7825">
        <f t="shared" si="982"/>
        <v>355</v>
      </c>
      <c r="W7825">
        <f t="shared" si="983"/>
        <v>5112</v>
      </c>
    </row>
    <row r="7826" spans="1:23" ht="15.75" customHeight="1" x14ac:dyDescent="0.3">
      <c r="A7826" s="2" t="s">
        <v>24</v>
      </c>
      <c r="B7826" s="2">
        <v>1185732</v>
      </c>
      <c r="C7826" s="3">
        <v>43940</v>
      </c>
      <c r="D7826" s="12" t="str" cm="1">
        <f t="array" ref="D7826">_xlfn.SWITCH(WEEKDAY(C7826,2), 1, "Lundi", 2, "Mardi", 3, "Mercredi", 4, "Jeudi", 5, "Vendredi", 6, "Samedi", 7, "Dimanche", "Erreur")</f>
        <v>Dimanche</v>
      </c>
      <c r="E7826" s="2" t="s">
        <v>14</v>
      </c>
      <c r="F7826" s="2" t="s">
        <v>15</v>
      </c>
      <c r="G7826" s="2" t="s">
        <v>15</v>
      </c>
      <c r="H7826" s="4" t="s">
        <v>16</v>
      </c>
      <c r="I7826" s="5">
        <v>39</v>
      </c>
      <c r="J7826" s="6">
        <v>408</v>
      </c>
      <c r="K7826" s="7">
        <v>15912</v>
      </c>
      <c r="L7826" s="7">
        <v>8751.6</v>
      </c>
      <c r="M7826" s="8">
        <v>0.55000000000000004</v>
      </c>
      <c r="N7826" s="2" t="s">
        <v>23</v>
      </c>
      <c r="O7826">
        <f t="shared" si="976"/>
        <v>2020</v>
      </c>
      <c r="P7826">
        <f t="shared" si="977"/>
        <v>4</v>
      </c>
      <c r="Q7826" t="str">
        <f t="shared" si="978"/>
        <v>avr</v>
      </c>
      <c r="R7826" t="str">
        <f t="shared" si="979"/>
        <v>New York</v>
      </c>
      <c r="S7826" t="str">
        <f t="shared" si="980"/>
        <v>2020-04</v>
      </c>
      <c r="T7826">
        <f>IF(AND(COUNTIF(Calculs!$Q$2:$Q$12,$O7826)&gt;0,COUNTIF(Calculs!$S$2:$S$12,$E7826)&gt;0,COUNTIF(Calculs!$U$2:$U$12,$H7826)&gt;0),1,0)</f>
        <v>1</v>
      </c>
      <c r="U7826">
        <f t="shared" si="981"/>
        <v>15912</v>
      </c>
      <c r="V7826">
        <f t="shared" si="982"/>
        <v>408</v>
      </c>
      <c r="W7826">
        <f t="shared" si="983"/>
        <v>8751.6</v>
      </c>
    </row>
    <row r="7827" spans="1:23" ht="15.75" customHeight="1" x14ac:dyDescent="0.3">
      <c r="A7827" s="2" t="s">
        <v>24</v>
      </c>
      <c r="B7827" s="2">
        <v>1185732</v>
      </c>
      <c r="C7827" s="3">
        <v>43941</v>
      </c>
      <c r="D7827" s="12" t="str" cm="1">
        <f t="array" ref="D7827">_xlfn.SWITCH(WEEKDAY(C7827,2), 1, "Lundi", 2, "Mardi", 3, "Mercredi", 4, "Jeudi", 5, "Vendredi", 6, "Samedi", 7, "Dimanche", "Erreur")</f>
        <v>Lundi</v>
      </c>
      <c r="E7827" s="2" t="s">
        <v>14</v>
      </c>
      <c r="F7827" s="2" t="s">
        <v>15</v>
      </c>
      <c r="G7827" s="2" t="s">
        <v>15</v>
      </c>
      <c r="H7827" s="4" t="s">
        <v>18</v>
      </c>
      <c r="I7827" s="5">
        <v>43</v>
      </c>
      <c r="J7827" s="6">
        <v>350</v>
      </c>
      <c r="K7827" s="7">
        <v>15050</v>
      </c>
      <c r="L7827" s="7">
        <v>4966.4999999999991</v>
      </c>
      <c r="M7827" s="8">
        <v>0.32999999999999996</v>
      </c>
      <c r="N7827" s="2" t="s">
        <v>23</v>
      </c>
      <c r="O7827">
        <f t="shared" si="976"/>
        <v>2020</v>
      </c>
      <c r="P7827">
        <f t="shared" si="977"/>
        <v>4</v>
      </c>
      <c r="Q7827" t="str">
        <f t="shared" si="978"/>
        <v>avr</v>
      </c>
      <c r="R7827" t="str">
        <f t="shared" si="979"/>
        <v>New York</v>
      </c>
      <c r="S7827" t="str">
        <f t="shared" si="980"/>
        <v>2020-04</v>
      </c>
      <c r="T7827">
        <f>IF(AND(COUNTIF(Calculs!$Q$2:$Q$12,$O7827)&gt;0,COUNTIF(Calculs!$S$2:$S$12,$E7827)&gt;0,COUNTIF(Calculs!$U$2:$U$12,$H7827)&gt;0),1,0)</f>
        <v>1</v>
      </c>
      <c r="U7827">
        <f t="shared" si="981"/>
        <v>15050</v>
      </c>
      <c r="V7827">
        <f t="shared" si="982"/>
        <v>350</v>
      </c>
      <c r="W7827">
        <f t="shared" si="983"/>
        <v>4966.4999999999991</v>
      </c>
    </row>
    <row r="7828" spans="1:23" ht="15.75" customHeight="1" x14ac:dyDescent="0.3">
      <c r="A7828" s="2" t="s">
        <v>24</v>
      </c>
      <c r="B7828" s="2">
        <v>1185732</v>
      </c>
      <c r="C7828" s="3">
        <v>43942</v>
      </c>
      <c r="D7828" s="12" t="str" cm="1">
        <f t="array" ref="D7828">_xlfn.SWITCH(WEEKDAY(C7828,2), 1, "Lundi", 2, "Mardi", 3, "Mercredi", 4, "Jeudi", 5, "Vendredi", 6, "Samedi", 7, "Dimanche", "Erreur")</f>
        <v>Mardi</v>
      </c>
      <c r="E7828" s="2" t="s">
        <v>14</v>
      </c>
      <c r="F7828" s="2" t="s">
        <v>15</v>
      </c>
      <c r="G7828" s="2" t="s">
        <v>15</v>
      </c>
      <c r="H7828" s="4" t="s">
        <v>19</v>
      </c>
      <c r="I7828" s="5">
        <v>36</v>
      </c>
      <c r="J7828" s="6">
        <v>315</v>
      </c>
      <c r="K7828" s="7">
        <v>11340</v>
      </c>
      <c r="L7828" s="7">
        <v>4422.5999999999995</v>
      </c>
      <c r="M7828" s="8">
        <v>0.38999999999999996</v>
      </c>
      <c r="N7828" s="2" t="s">
        <v>23</v>
      </c>
      <c r="O7828">
        <f t="shared" si="976"/>
        <v>2020</v>
      </c>
      <c r="P7828">
        <f t="shared" si="977"/>
        <v>4</v>
      </c>
      <c r="Q7828" t="str">
        <f t="shared" si="978"/>
        <v>avr</v>
      </c>
      <c r="R7828" t="str">
        <f t="shared" si="979"/>
        <v>New York</v>
      </c>
      <c r="S7828" t="str">
        <f t="shared" si="980"/>
        <v>2020-04</v>
      </c>
      <c r="T7828">
        <f>IF(AND(COUNTIF(Calculs!$Q$2:$Q$12,$O7828)&gt;0,COUNTIF(Calculs!$S$2:$S$12,$E7828)&gt;0,COUNTIF(Calculs!$U$2:$U$12,$H7828)&gt;0),1,0)</f>
        <v>1</v>
      </c>
      <c r="U7828">
        <f t="shared" si="981"/>
        <v>11340</v>
      </c>
      <c r="V7828">
        <f t="shared" si="982"/>
        <v>315</v>
      </c>
      <c r="W7828">
        <f t="shared" si="983"/>
        <v>4422.5999999999995</v>
      </c>
    </row>
    <row r="7829" spans="1:23" ht="15.75" customHeight="1" x14ac:dyDescent="0.3">
      <c r="A7829" s="2" t="s">
        <v>24</v>
      </c>
      <c r="B7829" s="2">
        <v>1185732</v>
      </c>
      <c r="C7829" s="3">
        <v>43943</v>
      </c>
      <c r="D7829" s="12" t="str" cm="1">
        <f t="array" ref="D7829">_xlfn.SWITCH(WEEKDAY(C7829,2), 1, "Lundi", 2, "Mardi", 3, "Mercredi", 4, "Jeudi", 5, "Vendredi", 6, "Samedi", 7, "Dimanche", "Erreur")</f>
        <v>Mercredi</v>
      </c>
      <c r="E7829" s="2" t="s">
        <v>14</v>
      </c>
      <c r="F7829" s="2" t="s">
        <v>15</v>
      </c>
      <c r="G7829" s="2" t="s">
        <v>15</v>
      </c>
      <c r="H7829" s="4" t="s">
        <v>20</v>
      </c>
      <c r="I7829" s="5">
        <v>34</v>
      </c>
      <c r="J7829" s="6">
        <v>306</v>
      </c>
      <c r="K7829" s="7">
        <v>10404</v>
      </c>
      <c r="L7829" s="7">
        <v>4057.5599999999995</v>
      </c>
      <c r="M7829" s="8">
        <v>0.38999999999999996</v>
      </c>
      <c r="N7829" s="2" t="s">
        <v>23</v>
      </c>
      <c r="O7829">
        <f t="shared" si="976"/>
        <v>2020</v>
      </c>
      <c r="P7829">
        <f t="shared" si="977"/>
        <v>4</v>
      </c>
      <c r="Q7829" t="str">
        <f t="shared" si="978"/>
        <v>avr</v>
      </c>
      <c r="R7829" t="str">
        <f t="shared" si="979"/>
        <v>New York</v>
      </c>
      <c r="S7829" t="str">
        <f t="shared" si="980"/>
        <v>2020-04</v>
      </c>
      <c r="T7829">
        <f>IF(AND(COUNTIF(Calculs!$Q$2:$Q$12,$O7829)&gt;0,COUNTIF(Calculs!$S$2:$S$12,$E7829)&gt;0,COUNTIF(Calculs!$U$2:$U$12,$H7829)&gt;0),1,0)</f>
        <v>1</v>
      </c>
      <c r="U7829">
        <f t="shared" si="981"/>
        <v>10404</v>
      </c>
      <c r="V7829">
        <f t="shared" si="982"/>
        <v>306</v>
      </c>
      <c r="W7829">
        <f t="shared" si="983"/>
        <v>4057.5599999999995</v>
      </c>
    </row>
    <row r="7830" spans="1:23" ht="15.75" customHeight="1" x14ac:dyDescent="0.3">
      <c r="A7830" s="2" t="s">
        <v>24</v>
      </c>
      <c r="B7830" s="2">
        <v>1185732</v>
      </c>
      <c r="C7830" s="3">
        <v>43944</v>
      </c>
      <c r="D7830" s="12" t="str" cm="1">
        <f t="array" ref="D7830">_xlfn.SWITCH(WEEKDAY(C7830,2), 1, "Lundi", 2, "Mardi", 3, "Mercredi", 4, "Jeudi", 5, "Vendredi", 6, "Samedi", 7, "Dimanche", "Erreur")</f>
        <v>Jeudi</v>
      </c>
      <c r="E7830" s="2" t="s">
        <v>14</v>
      </c>
      <c r="F7830" s="2" t="s">
        <v>15</v>
      </c>
      <c r="G7830" s="2" t="s">
        <v>15</v>
      </c>
      <c r="H7830" s="4" t="s">
        <v>21</v>
      </c>
      <c r="I7830" s="5">
        <v>44</v>
      </c>
      <c r="J7830" s="6">
        <v>315</v>
      </c>
      <c r="K7830" s="7">
        <v>13860</v>
      </c>
      <c r="L7830" s="7">
        <v>5128.2</v>
      </c>
      <c r="M7830" s="8">
        <v>0.37</v>
      </c>
      <c r="N7830" s="2" t="s">
        <v>23</v>
      </c>
      <c r="O7830">
        <f t="shared" si="976"/>
        <v>2020</v>
      </c>
      <c r="P7830">
        <f t="shared" si="977"/>
        <v>4</v>
      </c>
      <c r="Q7830" t="str">
        <f t="shared" si="978"/>
        <v>avr</v>
      </c>
      <c r="R7830" t="str">
        <f t="shared" si="979"/>
        <v>New York</v>
      </c>
      <c r="S7830" t="str">
        <f t="shared" si="980"/>
        <v>2020-04</v>
      </c>
      <c r="T7830">
        <f>IF(AND(COUNTIF(Calculs!$Q$2:$Q$12,$O7830)&gt;0,COUNTIF(Calculs!$S$2:$S$12,$E7830)&gt;0,COUNTIF(Calculs!$U$2:$U$12,$H7830)&gt;0),1,0)</f>
        <v>1</v>
      </c>
      <c r="U7830">
        <f t="shared" si="981"/>
        <v>13860</v>
      </c>
      <c r="V7830">
        <f t="shared" si="982"/>
        <v>315</v>
      </c>
      <c r="W7830">
        <f t="shared" si="983"/>
        <v>5128.2</v>
      </c>
    </row>
    <row r="7831" spans="1:23" ht="15.75" customHeight="1" x14ac:dyDescent="0.3">
      <c r="A7831" s="2" t="s">
        <v>24</v>
      </c>
      <c r="B7831" s="2">
        <v>1185732</v>
      </c>
      <c r="C7831" s="3">
        <v>43945</v>
      </c>
      <c r="D7831" s="12" t="str" cm="1">
        <f t="array" ref="D7831">_xlfn.SWITCH(WEEKDAY(C7831,2), 1, "Lundi", 2, "Mardi", 3, "Mercredi", 4, "Jeudi", 5, "Vendredi", 6, "Samedi", 7, "Dimanche", "Erreur")</f>
        <v>Vendredi</v>
      </c>
      <c r="E7831" s="2" t="s">
        <v>14</v>
      </c>
      <c r="F7831" s="2" t="s">
        <v>15</v>
      </c>
      <c r="G7831" s="2" t="s">
        <v>15</v>
      </c>
      <c r="H7831" s="4" t="s">
        <v>22</v>
      </c>
      <c r="I7831" s="5">
        <v>45</v>
      </c>
      <c r="J7831" s="6">
        <v>350</v>
      </c>
      <c r="K7831" s="7">
        <v>15750</v>
      </c>
      <c r="L7831" s="7">
        <v>4725</v>
      </c>
      <c r="M7831" s="8">
        <v>0.3</v>
      </c>
      <c r="N7831" s="2" t="s">
        <v>23</v>
      </c>
      <c r="O7831">
        <f t="shared" si="976"/>
        <v>2020</v>
      </c>
      <c r="P7831">
        <f t="shared" si="977"/>
        <v>4</v>
      </c>
      <c r="Q7831" t="str">
        <f t="shared" si="978"/>
        <v>avr</v>
      </c>
      <c r="R7831" t="str">
        <f t="shared" si="979"/>
        <v>New York</v>
      </c>
      <c r="S7831" t="str">
        <f t="shared" si="980"/>
        <v>2020-04</v>
      </c>
      <c r="T7831">
        <f>IF(AND(COUNTIF(Calculs!$Q$2:$Q$12,$O7831)&gt;0,COUNTIF(Calculs!$S$2:$S$12,$E7831)&gt;0,COUNTIF(Calculs!$U$2:$U$12,$H7831)&gt;0),1,0)</f>
        <v>1</v>
      </c>
      <c r="U7831">
        <f t="shared" si="981"/>
        <v>15750</v>
      </c>
      <c r="V7831">
        <f t="shared" si="982"/>
        <v>350</v>
      </c>
      <c r="W7831">
        <f t="shared" si="983"/>
        <v>4725</v>
      </c>
    </row>
    <row r="7832" spans="1:23" ht="15.75" customHeight="1" x14ac:dyDescent="0.3">
      <c r="A7832" s="2" t="s">
        <v>24</v>
      </c>
      <c r="B7832" s="2">
        <v>1185732</v>
      </c>
      <c r="C7832" s="3">
        <v>43946</v>
      </c>
      <c r="D7832" s="12" t="str" cm="1">
        <f t="array" ref="D7832">_xlfn.SWITCH(WEEKDAY(C7832,2), 1, "Lundi", 2, "Mardi", 3, "Mercredi", 4, "Jeudi", 5, "Vendredi", 6, "Samedi", 7, "Dimanche", "Erreur")</f>
        <v>Samedi</v>
      </c>
      <c r="E7832" s="2" t="s">
        <v>14</v>
      </c>
      <c r="F7832" s="2" t="s">
        <v>15</v>
      </c>
      <c r="G7832" s="2" t="s">
        <v>15</v>
      </c>
      <c r="H7832" s="4" t="s">
        <v>21</v>
      </c>
      <c r="I7832" s="5">
        <v>51</v>
      </c>
      <c r="J7832" s="6">
        <v>289</v>
      </c>
      <c r="K7832" s="7">
        <v>14739</v>
      </c>
      <c r="L7832" s="7">
        <v>4716.4800000000005</v>
      </c>
      <c r="M7832" s="8">
        <v>0.32</v>
      </c>
      <c r="N7832" s="2" t="s">
        <v>23</v>
      </c>
      <c r="O7832">
        <f t="shared" si="976"/>
        <v>2020</v>
      </c>
      <c r="P7832">
        <f t="shared" si="977"/>
        <v>4</v>
      </c>
      <c r="Q7832" t="str">
        <f t="shared" si="978"/>
        <v>avr</v>
      </c>
      <c r="R7832" t="str">
        <f t="shared" si="979"/>
        <v>New York</v>
      </c>
      <c r="S7832" t="str">
        <f t="shared" si="980"/>
        <v>2020-04</v>
      </c>
      <c r="T7832">
        <f>IF(AND(COUNTIF(Calculs!$Q$2:$Q$12,$O7832)&gt;0,COUNTIF(Calculs!$S$2:$S$12,$E7832)&gt;0,COUNTIF(Calculs!$U$2:$U$12,$H7832)&gt;0),1,0)</f>
        <v>1</v>
      </c>
      <c r="U7832">
        <f t="shared" si="981"/>
        <v>14739</v>
      </c>
      <c r="V7832">
        <f t="shared" si="982"/>
        <v>289</v>
      </c>
      <c r="W7832">
        <f t="shared" si="983"/>
        <v>4716.4800000000005</v>
      </c>
    </row>
    <row r="7833" spans="1:23" ht="15.75" customHeight="1" x14ac:dyDescent="0.3">
      <c r="A7833" s="2" t="s">
        <v>24</v>
      </c>
      <c r="B7833" s="2">
        <v>1185732</v>
      </c>
      <c r="C7833" s="3">
        <v>43947</v>
      </c>
      <c r="D7833" s="12" t="str" cm="1">
        <f t="array" ref="D7833">_xlfn.SWITCH(WEEKDAY(C7833,2), 1, "Lundi", 2, "Mardi", 3, "Mercredi", 4, "Jeudi", 5, "Vendredi", 6, "Samedi", 7, "Dimanche", "Erreur")</f>
        <v>Dimanche</v>
      </c>
      <c r="E7833" s="2" t="s">
        <v>14</v>
      </c>
      <c r="F7833" s="2" t="s">
        <v>15</v>
      </c>
      <c r="G7833" s="2" t="s">
        <v>15</v>
      </c>
      <c r="H7833" s="4" t="s">
        <v>22</v>
      </c>
      <c r="I7833" s="5">
        <v>50</v>
      </c>
      <c r="J7833" s="6">
        <v>330</v>
      </c>
      <c r="K7833" s="7">
        <v>16500</v>
      </c>
      <c r="L7833" s="7">
        <v>4620</v>
      </c>
      <c r="M7833" s="8">
        <v>0.28000000000000003</v>
      </c>
      <c r="N7833" s="2" t="s">
        <v>23</v>
      </c>
      <c r="O7833">
        <f t="shared" si="976"/>
        <v>2020</v>
      </c>
      <c r="P7833">
        <f t="shared" si="977"/>
        <v>4</v>
      </c>
      <c r="Q7833" t="str">
        <f t="shared" si="978"/>
        <v>avr</v>
      </c>
      <c r="R7833" t="str">
        <f t="shared" si="979"/>
        <v>New York</v>
      </c>
      <c r="S7833" t="str">
        <f t="shared" si="980"/>
        <v>2020-04</v>
      </c>
      <c r="T7833">
        <f>IF(AND(COUNTIF(Calculs!$Q$2:$Q$12,$O7833)&gt;0,COUNTIF(Calculs!$S$2:$S$12,$E7833)&gt;0,COUNTIF(Calculs!$U$2:$U$12,$H7833)&gt;0),1,0)</f>
        <v>1</v>
      </c>
      <c r="U7833">
        <f t="shared" si="981"/>
        <v>16500</v>
      </c>
      <c r="V7833">
        <f t="shared" si="982"/>
        <v>330</v>
      </c>
      <c r="W7833">
        <f t="shared" si="983"/>
        <v>4620</v>
      </c>
    </row>
    <row r="7834" spans="1:23" ht="15.75" customHeight="1" x14ac:dyDescent="0.3">
      <c r="A7834" s="2" t="s">
        <v>24</v>
      </c>
      <c r="B7834" s="2">
        <v>1185732</v>
      </c>
      <c r="C7834" s="3">
        <v>43948</v>
      </c>
      <c r="D7834" s="12" t="str" cm="1">
        <f t="array" ref="D7834">_xlfn.SWITCH(WEEKDAY(C7834,2), 1, "Lundi", 2, "Mardi", 3, "Mercredi", 4, "Jeudi", 5, "Vendredi", 6, "Samedi", 7, "Dimanche", "Erreur")</f>
        <v>Lundi</v>
      </c>
      <c r="E7834" s="2" t="s">
        <v>14</v>
      </c>
      <c r="F7834" s="2" t="s">
        <v>15</v>
      </c>
      <c r="G7834" s="2" t="s">
        <v>15</v>
      </c>
      <c r="H7834" s="4" t="s">
        <v>16</v>
      </c>
      <c r="I7834" s="5">
        <v>46</v>
      </c>
      <c r="J7834" s="6">
        <v>403</v>
      </c>
      <c r="K7834" s="7">
        <v>18538</v>
      </c>
      <c r="L7834" s="7">
        <v>10381.280000000001</v>
      </c>
      <c r="M7834" s="8">
        <v>0.56000000000000005</v>
      </c>
      <c r="N7834" s="2" t="s">
        <v>23</v>
      </c>
      <c r="O7834">
        <f t="shared" si="976"/>
        <v>2020</v>
      </c>
      <c r="P7834">
        <f t="shared" si="977"/>
        <v>4</v>
      </c>
      <c r="Q7834" t="str">
        <f t="shared" si="978"/>
        <v>avr</v>
      </c>
      <c r="R7834" t="str">
        <f t="shared" si="979"/>
        <v>New York</v>
      </c>
      <c r="S7834" t="str">
        <f t="shared" si="980"/>
        <v>2020-04</v>
      </c>
      <c r="T7834">
        <f>IF(AND(COUNTIF(Calculs!$Q$2:$Q$12,$O7834)&gt;0,COUNTIF(Calculs!$S$2:$S$12,$E7834)&gt;0,COUNTIF(Calculs!$U$2:$U$12,$H7834)&gt;0),1,0)</f>
        <v>1</v>
      </c>
      <c r="U7834">
        <f t="shared" si="981"/>
        <v>18538</v>
      </c>
      <c r="V7834">
        <f t="shared" si="982"/>
        <v>403</v>
      </c>
      <c r="W7834">
        <f t="shared" si="983"/>
        <v>10381.280000000001</v>
      </c>
    </row>
    <row r="7835" spans="1:23" ht="15.75" customHeight="1" x14ac:dyDescent="0.3">
      <c r="A7835" s="2" t="s">
        <v>24</v>
      </c>
      <c r="B7835" s="2">
        <v>1185732</v>
      </c>
      <c r="C7835" s="3">
        <v>43949</v>
      </c>
      <c r="D7835" s="12" t="str" cm="1">
        <f t="array" ref="D7835">_xlfn.SWITCH(WEEKDAY(C7835,2), 1, "Lundi", 2, "Mardi", 3, "Mercredi", 4, "Jeudi", 5, "Vendredi", 6, "Samedi", 7, "Dimanche", "Erreur")</f>
        <v>Mardi</v>
      </c>
      <c r="E7835" s="2" t="s">
        <v>14</v>
      </c>
      <c r="F7835" s="2" t="s">
        <v>15</v>
      </c>
      <c r="G7835" s="2" t="s">
        <v>15</v>
      </c>
      <c r="H7835" s="4" t="s">
        <v>18</v>
      </c>
      <c r="I7835" s="5">
        <v>40</v>
      </c>
      <c r="J7835" s="6">
        <v>312</v>
      </c>
      <c r="K7835" s="7">
        <v>12480</v>
      </c>
      <c r="L7835" s="7">
        <v>4492.8</v>
      </c>
      <c r="M7835" s="8">
        <v>0.36</v>
      </c>
      <c r="N7835" s="2" t="s">
        <v>23</v>
      </c>
      <c r="O7835">
        <f t="shared" si="976"/>
        <v>2020</v>
      </c>
      <c r="P7835">
        <f t="shared" si="977"/>
        <v>4</v>
      </c>
      <c r="Q7835" t="str">
        <f t="shared" si="978"/>
        <v>avr</v>
      </c>
      <c r="R7835" t="str">
        <f t="shared" si="979"/>
        <v>New York</v>
      </c>
      <c r="S7835" t="str">
        <f t="shared" si="980"/>
        <v>2020-04</v>
      </c>
      <c r="T7835">
        <f>IF(AND(COUNTIF(Calculs!$Q$2:$Q$12,$O7835)&gt;0,COUNTIF(Calculs!$S$2:$S$12,$E7835)&gt;0,COUNTIF(Calculs!$U$2:$U$12,$H7835)&gt;0),1,0)</f>
        <v>1</v>
      </c>
      <c r="U7835">
        <f t="shared" si="981"/>
        <v>12480</v>
      </c>
      <c r="V7835">
        <f t="shared" si="982"/>
        <v>312</v>
      </c>
      <c r="W7835">
        <f t="shared" si="983"/>
        <v>4492.8</v>
      </c>
    </row>
    <row r="7836" spans="1:23" ht="15.75" customHeight="1" x14ac:dyDescent="0.3">
      <c r="A7836" s="2" t="s">
        <v>24</v>
      </c>
      <c r="B7836" s="2">
        <v>1185732</v>
      </c>
      <c r="C7836" s="3">
        <v>43950</v>
      </c>
      <c r="D7836" s="12" t="str" cm="1">
        <f t="array" ref="D7836">_xlfn.SWITCH(WEEKDAY(C7836,2), 1, "Lundi", 2, "Mardi", 3, "Mercredi", 4, "Jeudi", 5, "Vendredi", 6, "Samedi", 7, "Dimanche", "Erreur")</f>
        <v>Mercredi</v>
      </c>
      <c r="E7836" s="2" t="s">
        <v>14</v>
      </c>
      <c r="F7836" s="2" t="s">
        <v>15</v>
      </c>
      <c r="G7836" s="2" t="s">
        <v>15</v>
      </c>
      <c r="H7836" s="4" t="s">
        <v>19</v>
      </c>
      <c r="I7836" s="5">
        <v>43</v>
      </c>
      <c r="J7836" s="6">
        <v>294</v>
      </c>
      <c r="K7836" s="7">
        <v>12642</v>
      </c>
      <c r="L7836" s="7">
        <v>5309.6399999999994</v>
      </c>
      <c r="M7836" s="8">
        <v>0.42</v>
      </c>
      <c r="N7836" s="2" t="s">
        <v>23</v>
      </c>
      <c r="O7836">
        <f t="shared" si="976"/>
        <v>2020</v>
      </c>
      <c r="P7836">
        <f t="shared" si="977"/>
        <v>4</v>
      </c>
      <c r="Q7836" t="str">
        <f t="shared" si="978"/>
        <v>avr</v>
      </c>
      <c r="R7836" t="str">
        <f t="shared" si="979"/>
        <v>New York</v>
      </c>
      <c r="S7836" t="str">
        <f t="shared" si="980"/>
        <v>2020-04</v>
      </c>
      <c r="T7836">
        <f>IF(AND(COUNTIF(Calculs!$Q$2:$Q$12,$O7836)&gt;0,COUNTIF(Calculs!$S$2:$S$12,$E7836)&gt;0,COUNTIF(Calculs!$U$2:$U$12,$H7836)&gt;0),1,0)</f>
        <v>1</v>
      </c>
      <c r="U7836">
        <f t="shared" si="981"/>
        <v>12642</v>
      </c>
      <c r="V7836">
        <f t="shared" si="982"/>
        <v>294</v>
      </c>
      <c r="W7836">
        <f t="shared" si="983"/>
        <v>5309.6399999999994</v>
      </c>
    </row>
    <row r="7837" spans="1:23" ht="15.75" customHeight="1" x14ac:dyDescent="0.3">
      <c r="A7837" s="2" t="s">
        <v>24</v>
      </c>
      <c r="B7837" s="2">
        <v>1185732</v>
      </c>
      <c r="C7837" s="3">
        <v>43951</v>
      </c>
      <c r="D7837" s="12" t="str" cm="1">
        <f t="array" ref="D7837">_xlfn.SWITCH(WEEKDAY(C7837,2), 1, "Lundi", 2, "Mardi", 3, "Mercredi", 4, "Jeudi", 5, "Vendredi", 6, "Samedi", 7, "Dimanche", "Erreur")</f>
        <v>Jeudi</v>
      </c>
      <c r="E7837" s="2" t="s">
        <v>14</v>
      </c>
      <c r="F7837" s="2" t="s">
        <v>15</v>
      </c>
      <c r="G7837" s="2" t="s">
        <v>15</v>
      </c>
      <c r="H7837" s="4" t="s">
        <v>20</v>
      </c>
      <c r="I7837" s="5">
        <v>41</v>
      </c>
      <c r="J7837" s="6">
        <v>270</v>
      </c>
      <c r="K7837" s="7">
        <v>11070</v>
      </c>
      <c r="L7837" s="7">
        <v>4095.9</v>
      </c>
      <c r="M7837" s="8">
        <v>0.37</v>
      </c>
      <c r="N7837" s="2" t="s">
        <v>23</v>
      </c>
      <c r="O7837">
        <f t="shared" si="976"/>
        <v>2020</v>
      </c>
      <c r="P7837">
        <f t="shared" si="977"/>
        <v>4</v>
      </c>
      <c r="Q7837" t="str">
        <f t="shared" si="978"/>
        <v>avr</v>
      </c>
      <c r="R7837" t="str">
        <f t="shared" si="979"/>
        <v>New York</v>
      </c>
      <c r="S7837" t="str">
        <f t="shared" si="980"/>
        <v>2020-04</v>
      </c>
      <c r="T7837">
        <f>IF(AND(COUNTIF(Calculs!$Q$2:$Q$12,$O7837)&gt;0,COUNTIF(Calculs!$S$2:$S$12,$E7837)&gt;0,COUNTIF(Calculs!$U$2:$U$12,$H7837)&gt;0),1,0)</f>
        <v>1</v>
      </c>
      <c r="U7837">
        <f t="shared" si="981"/>
        <v>11070</v>
      </c>
      <c r="V7837">
        <f t="shared" si="982"/>
        <v>270</v>
      </c>
      <c r="W7837">
        <f t="shared" si="983"/>
        <v>4095.9</v>
      </c>
    </row>
    <row r="7838" spans="1:23" ht="15.75" customHeight="1" x14ac:dyDescent="0.3">
      <c r="A7838" s="2" t="s">
        <v>24</v>
      </c>
      <c r="B7838" s="2">
        <v>1185732</v>
      </c>
      <c r="C7838" s="3">
        <v>43952</v>
      </c>
      <c r="D7838" s="12" t="str" cm="1">
        <f t="array" ref="D7838">_xlfn.SWITCH(WEEKDAY(C7838,2), 1, "Lundi", 2, "Mardi", 3, "Mercredi", 4, "Jeudi", 5, "Vendredi", 6, "Samedi", 7, "Dimanche", "Erreur")</f>
        <v>Vendredi</v>
      </c>
      <c r="E7838" s="2" t="s">
        <v>14</v>
      </c>
      <c r="F7838" s="2" t="s">
        <v>15</v>
      </c>
      <c r="G7838" s="2" t="s">
        <v>15</v>
      </c>
      <c r="H7838" s="4" t="s">
        <v>21</v>
      </c>
      <c r="I7838" s="5">
        <v>47</v>
      </c>
      <c r="J7838" s="6">
        <v>280</v>
      </c>
      <c r="K7838" s="7">
        <v>13160</v>
      </c>
      <c r="L7838" s="7">
        <v>4737.5999999999995</v>
      </c>
      <c r="M7838" s="8">
        <v>0.36</v>
      </c>
      <c r="N7838" s="2" t="s">
        <v>23</v>
      </c>
      <c r="O7838">
        <f t="shared" si="976"/>
        <v>2020</v>
      </c>
      <c r="P7838">
        <f t="shared" si="977"/>
        <v>5</v>
      </c>
      <c r="Q7838" t="str">
        <f t="shared" si="978"/>
        <v>mai</v>
      </c>
      <c r="R7838" t="str">
        <f t="shared" si="979"/>
        <v>New York</v>
      </c>
      <c r="S7838" t="str">
        <f t="shared" si="980"/>
        <v>2020-05</v>
      </c>
      <c r="T7838">
        <f>IF(AND(COUNTIF(Calculs!$Q$2:$Q$12,$O7838)&gt;0,COUNTIF(Calculs!$S$2:$S$12,$E7838)&gt;0,COUNTIF(Calculs!$U$2:$U$12,$H7838)&gt;0),1,0)</f>
        <v>1</v>
      </c>
      <c r="U7838">
        <f t="shared" si="981"/>
        <v>13160</v>
      </c>
      <c r="V7838">
        <f t="shared" si="982"/>
        <v>280</v>
      </c>
      <c r="W7838">
        <f t="shared" si="983"/>
        <v>4737.5999999999995</v>
      </c>
    </row>
    <row r="7839" spans="1:23" ht="15.75" customHeight="1" x14ac:dyDescent="0.3">
      <c r="A7839" s="2" t="s">
        <v>24</v>
      </c>
      <c r="B7839" s="2">
        <v>1185732</v>
      </c>
      <c r="C7839" s="3">
        <v>43953</v>
      </c>
      <c r="D7839" s="12" t="str" cm="1">
        <f t="array" ref="D7839">_xlfn.SWITCH(WEEKDAY(C7839,2), 1, "Lundi", 2, "Mardi", 3, "Mercredi", 4, "Jeudi", 5, "Vendredi", 6, "Samedi", 7, "Dimanche", "Erreur")</f>
        <v>Samedi</v>
      </c>
      <c r="E7839" s="2" t="s">
        <v>14</v>
      </c>
      <c r="F7839" s="2" t="s">
        <v>15</v>
      </c>
      <c r="G7839" s="2" t="s">
        <v>15</v>
      </c>
      <c r="H7839" s="4" t="s">
        <v>22</v>
      </c>
      <c r="I7839" s="5">
        <v>53</v>
      </c>
      <c r="J7839" s="6">
        <v>322</v>
      </c>
      <c r="K7839" s="7">
        <v>17066</v>
      </c>
      <c r="L7839" s="7">
        <v>4778.4800000000005</v>
      </c>
      <c r="M7839" s="8">
        <v>0.28000000000000003</v>
      </c>
      <c r="N7839" s="2" t="s">
        <v>23</v>
      </c>
      <c r="O7839">
        <f t="shared" si="976"/>
        <v>2020</v>
      </c>
      <c r="P7839">
        <f t="shared" si="977"/>
        <v>5</v>
      </c>
      <c r="Q7839" t="str">
        <f t="shared" si="978"/>
        <v>mai</v>
      </c>
      <c r="R7839" t="str">
        <f t="shared" si="979"/>
        <v>New York</v>
      </c>
      <c r="S7839" t="str">
        <f t="shared" si="980"/>
        <v>2020-05</v>
      </c>
      <c r="T7839">
        <f>IF(AND(COUNTIF(Calculs!$Q$2:$Q$12,$O7839)&gt;0,COUNTIF(Calculs!$S$2:$S$12,$E7839)&gt;0,COUNTIF(Calculs!$U$2:$U$12,$H7839)&gt;0),1,0)</f>
        <v>1</v>
      </c>
      <c r="U7839">
        <f t="shared" si="981"/>
        <v>17066</v>
      </c>
      <c r="V7839">
        <f t="shared" si="982"/>
        <v>322</v>
      </c>
      <c r="W7839">
        <f t="shared" si="983"/>
        <v>4778.4800000000005</v>
      </c>
    </row>
    <row r="7840" spans="1:23" ht="15.75" customHeight="1" x14ac:dyDescent="0.3">
      <c r="A7840" s="2" t="s">
        <v>24</v>
      </c>
      <c r="B7840" s="2">
        <v>1185732</v>
      </c>
      <c r="C7840" s="3">
        <v>43954</v>
      </c>
      <c r="D7840" s="12" t="str" cm="1">
        <f t="array" ref="D7840">_xlfn.SWITCH(WEEKDAY(C7840,2), 1, "Lundi", 2, "Mardi", 3, "Mercredi", 4, "Jeudi", 5, "Vendredi", 6, "Samedi", 7, "Dimanche", "Erreur")</f>
        <v>Dimanche</v>
      </c>
      <c r="E7840" s="2" t="s">
        <v>14</v>
      </c>
      <c r="F7840" s="2" t="s">
        <v>15</v>
      </c>
      <c r="G7840" s="2" t="s">
        <v>15</v>
      </c>
      <c r="H7840" s="4" t="s">
        <v>16</v>
      </c>
      <c r="I7840" s="5">
        <v>48</v>
      </c>
      <c r="J7840" s="6">
        <v>420</v>
      </c>
      <c r="K7840" s="7">
        <v>20160</v>
      </c>
      <c r="L7840" s="7">
        <v>11289.6</v>
      </c>
      <c r="M7840" s="8">
        <v>0.56000000000000005</v>
      </c>
      <c r="N7840" s="2" t="s">
        <v>23</v>
      </c>
      <c r="O7840">
        <f t="shared" si="976"/>
        <v>2020</v>
      </c>
      <c r="P7840">
        <f t="shared" si="977"/>
        <v>5</v>
      </c>
      <c r="Q7840" t="str">
        <f t="shared" si="978"/>
        <v>mai</v>
      </c>
      <c r="R7840" t="str">
        <f t="shared" si="979"/>
        <v>New York</v>
      </c>
      <c r="S7840" t="str">
        <f t="shared" si="980"/>
        <v>2020-05</v>
      </c>
      <c r="T7840">
        <f>IF(AND(COUNTIF(Calculs!$Q$2:$Q$12,$O7840)&gt;0,COUNTIF(Calculs!$S$2:$S$12,$E7840)&gt;0,COUNTIF(Calculs!$U$2:$U$12,$H7840)&gt;0),1,0)</f>
        <v>1</v>
      </c>
      <c r="U7840">
        <f t="shared" si="981"/>
        <v>20160</v>
      </c>
      <c r="V7840">
        <f t="shared" si="982"/>
        <v>420</v>
      </c>
      <c r="W7840">
        <f t="shared" si="983"/>
        <v>11289.6</v>
      </c>
    </row>
    <row r="7841" spans="1:23" ht="15.75" customHeight="1" x14ac:dyDescent="0.3">
      <c r="A7841" s="2" t="s">
        <v>24</v>
      </c>
      <c r="B7841" s="2">
        <v>1185732</v>
      </c>
      <c r="C7841" s="3">
        <v>43955</v>
      </c>
      <c r="D7841" s="12" t="str" cm="1">
        <f t="array" ref="D7841">_xlfn.SWITCH(WEEKDAY(C7841,2), 1, "Lundi", 2, "Mardi", 3, "Mercredi", 4, "Jeudi", 5, "Vendredi", 6, "Samedi", 7, "Dimanche", "Erreur")</f>
        <v>Lundi</v>
      </c>
      <c r="E7841" s="2" t="s">
        <v>14</v>
      </c>
      <c r="F7841" s="2" t="s">
        <v>15</v>
      </c>
      <c r="G7841" s="2" t="s">
        <v>15</v>
      </c>
      <c r="H7841" s="4" t="s">
        <v>18</v>
      </c>
      <c r="I7841" s="5">
        <v>43</v>
      </c>
      <c r="J7841" s="6">
        <v>310</v>
      </c>
      <c r="K7841" s="7">
        <v>13330</v>
      </c>
      <c r="L7841" s="7">
        <v>4665.5</v>
      </c>
      <c r="M7841" s="8">
        <v>0.35</v>
      </c>
      <c r="N7841" s="2" t="s">
        <v>23</v>
      </c>
      <c r="O7841">
        <f t="shared" si="976"/>
        <v>2020</v>
      </c>
      <c r="P7841">
        <f t="shared" si="977"/>
        <v>5</v>
      </c>
      <c r="Q7841" t="str">
        <f t="shared" si="978"/>
        <v>mai</v>
      </c>
      <c r="R7841" t="str">
        <f t="shared" si="979"/>
        <v>New York</v>
      </c>
      <c r="S7841" t="str">
        <f t="shared" si="980"/>
        <v>2020-05</v>
      </c>
      <c r="T7841">
        <f>IF(AND(COUNTIF(Calculs!$Q$2:$Q$12,$O7841)&gt;0,COUNTIF(Calculs!$S$2:$S$12,$E7841)&gt;0,COUNTIF(Calculs!$U$2:$U$12,$H7841)&gt;0),1,0)</f>
        <v>1</v>
      </c>
      <c r="U7841">
        <f t="shared" si="981"/>
        <v>13330</v>
      </c>
      <c r="V7841">
        <f t="shared" si="982"/>
        <v>310</v>
      </c>
      <c r="W7841">
        <f t="shared" si="983"/>
        <v>4665.5</v>
      </c>
    </row>
    <row r="7842" spans="1:23" ht="15.75" customHeight="1" x14ac:dyDescent="0.3">
      <c r="A7842" s="2" t="s">
        <v>24</v>
      </c>
      <c r="B7842" s="2">
        <v>1185732</v>
      </c>
      <c r="C7842" s="3">
        <v>43956</v>
      </c>
      <c r="D7842" s="12" t="str" cm="1">
        <f t="array" ref="D7842">_xlfn.SWITCH(WEEKDAY(C7842,2), 1, "Lundi", 2, "Mardi", 3, "Mercredi", 4, "Jeudi", 5, "Vendredi", 6, "Samedi", 7, "Dimanche", "Erreur")</f>
        <v>Mardi</v>
      </c>
      <c r="E7842" s="2" t="s">
        <v>14</v>
      </c>
      <c r="F7842" s="2" t="s">
        <v>15</v>
      </c>
      <c r="G7842" s="2" t="s">
        <v>15</v>
      </c>
      <c r="H7842" s="4" t="s">
        <v>19</v>
      </c>
      <c r="I7842" s="5">
        <v>42</v>
      </c>
      <c r="J7842" s="6">
        <v>333</v>
      </c>
      <c r="K7842" s="7">
        <v>13986</v>
      </c>
      <c r="L7842" s="7">
        <v>5594.4</v>
      </c>
      <c r="M7842" s="8">
        <v>0.39999999999999997</v>
      </c>
      <c r="N7842" s="2" t="s">
        <v>23</v>
      </c>
      <c r="O7842">
        <f t="shared" si="976"/>
        <v>2020</v>
      </c>
      <c r="P7842">
        <f t="shared" si="977"/>
        <v>5</v>
      </c>
      <c r="Q7842" t="str">
        <f t="shared" si="978"/>
        <v>mai</v>
      </c>
      <c r="R7842" t="str">
        <f t="shared" si="979"/>
        <v>New York</v>
      </c>
      <c r="S7842" t="str">
        <f t="shared" si="980"/>
        <v>2020-05</v>
      </c>
      <c r="T7842">
        <f>IF(AND(COUNTIF(Calculs!$Q$2:$Q$12,$O7842)&gt;0,COUNTIF(Calculs!$S$2:$S$12,$E7842)&gt;0,COUNTIF(Calculs!$U$2:$U$12,$H7842)&gt;0),1,0)</f>
        <v>1</v>
      </c>
      <c r="U7842">
        <f t="shared" si="981"/>
        <v>13986</v>
      </c>
      <c r="V7842">
        <f t="shared" si="982"/>
        <v>333</v>
      </c>
      <c r="W7842">
        <f t="shared" si="983"/>
        <v>5594.4</v>
      </c>
    </row>
    <row r="7843" spans="1:23" ht="15.75" customHeight="1" x14ac:dyDescent="0.3">
      <c r="A7843" s="2" t="s">
        <v>24</v>
      </c>
      <c r="B7843" s="2">
        <v>1185732</v>
      </c>
      <c r="C7843" s="3">
        <v>43957</v>
      </c>
      <c r="D7843" s="12" t="str" cm="1">
        <f t="array" ref="D7843">_xlfn.SWITCH(WEEKDAY(C7843,2), 1, "Lundi", 2, "Mardi", 3, "Mercredi", 4, "Jeudi", 5, "Vendredi", 6, "Samedi", 7, "Dimanche", "Erreur")</f>
        <v>Mercredi</v>
      </c>
      <c r="E7843" s="2" t="s">
        <v>14</v>
      </c>
      <c r="F7843" s="2" t="s">
        <v>15</v>
      </c>
      <c r="G7843" s="2" t="s">
        <v>15</v>
      </c>
      <c r="H7843" s="4" t="s">
        <v>20</v>
      </c>
      <c r="I7843" s="5">
        <v>41</v>
      </c>
      <c r="J7843" s="6">
        <v>306</v>
      </c>
      <c r="K7843" s="7">
        <v>12546</v>
      </c>
      <c r="L7843" s="7">
        <v>5018.3999999999996</v>
      </c>
      <c r="M7843" s="8">
        <v>0.39999999999999997</v>
      </c>
      <c r="N7843" s="2" t="s">
        <v>23</v>
      </c>
      <c r="O7843">
        <f t="shared" si="976"/>
        <v>2020</v>
      </c>
      <c r="P7843">
        <f t="shared" si="977"/>
        <v>5</v>
      </c>
      <c r="Q7843" t="str">
        <f t="shared" si="978"/>
        <v>mai</v>
      </c>
      <c r="R7843" t="str">
        <f t="shared" si="979"/>
        <v>New York</v>
      </c>
      <c r="S7843" t="str">
        <f t="shared" si="980"/>
        <v>2020-05</v>
      </c>
      <c r="T7843">
        <f>IF(AND(COUNTIF(Calculs!$Q$2:$Q$12,$O7843)&gt;0,COUNTIF(Calculs!$S$2:$S$12,$E7843)&gt;0,COUNTIF(Calculs!$U$2:$U$12,$H7843)&gt;0),1,0)</f>
        <v>1</v>
      </c>
      <c r="U7843">
        <f t="shared" si="981"/>
        <v>12546</v>
      </c>
      <c r="V7843">
        <f t="shared" si="982"/>
        <v>306</v>
      </c>
      <c r="W7843">
        <f t="shared" si="983"/>
        <v>5018.3999999999996</v>
      </c>
    </row>
    <row r="7844" spans="1:23" ht="15.75" customHeight="1" x14ac:dyDescent="0.3">
      <c r="A7844" s="2" t="s">
        <v>24</v>
      </c>
      <c r="B7844" s="2">
        <v>1185732</v>
      </c>
      <c r="C7844" s="3">
        <v>43958</v>
      </c>
      <c r="D7844" s="12" t="str" cm="1">
        <f t="array" ref="D7844">_xlfn.SWITCH(WEEKDAY(C7844,2), 1, "Lundi", 2, "Mardi", 3, "Mercredi", 4, "Jeudi", 5, "Vendredi", 6, "Samedi", 7, "Dimanche", "Erreur")</f>
        <v>Jeudi</v>
      </c>
      <c r="E7844" s="2" t="s">
        <v>14</v>
      </c>
      <c r="F7844" s="2" t="s">
        <v>15</v>
      </c>
      <c r="G7844" s="2" t="s">
        <v>15</v>
      </c>
      <c r="H7844" s="4" t="s">
        <v>21</v>
      </c>
      <c r="I7844" s="5">
        <v>48</v>
      </c>
      <c r="J7844" s="6">
        <v>279</v>
      </c>
      <c r="K7844" s="7">
        <v>13392</v>
      </c>
      <c r="L7844" s="7">
        <v>4955.04</v>
      </c>
      <c r="M7844" s="8">
        <v>0.37</v>
      </c>
      <c r="N7844" s="2" t="s">
        <v>23</v>
      </c>
      <c r="O7844">
        <f t="shared" si="976"/>
        <v>2020</v>
      </c>
      <c r="P7844">
        <f t="shared" si="977"/>
        <v>5</v>
      </c>
      <c r="Q7844" t="str">
        <f t="shared" si="978"/>
        <v>mai</v>
      </c>
      <c r="R7844" t="str">
        <f t="shared" si="979"/>
        <v>New York</v>
      </c>
      <c r="S7844" t="str">
        <f t="shared" si="980"/>
        <v>2020-05</v>
      </c>
      <c r="T7844">
        <f>IF(AND(COUNTIF(Calculs!$Q$2:$Q$12,$O7844)&gt;0,COUNTIF(Calculs!$S$2:$S$12,$E7844)&gt;0,COUNTIF(Calculs!$U$2:$U$12,$H7844)&gt;0),1,0)</f>
        <v>1</v>
      </c>
      <c r="U7844">
        <f t="shared" si="981"/>
        <v>13392</v>
      </c>
      <c r="V7844">
        <f t="shared" si="982"/>
        <v>279</v>
      </c>
      <c r="W7844">
        <f t="shared" si="983"/>
        <v>4955.04</v>
      </c>
    </row>
    <row r="7845" spans="1:23" ht="15.75" customHeight="1" x14ac:dyDescent="0.3">
      <c r="A7845" s="2" t="s">
        <v>24</v>
      </c>
      <c r="B7845" s="2">
        <v>1185732</v>
      </c>
      <c r="C7845" s="3">
        <v>44030</v>
      </c>
      <c r="D7845" s="12" t="str" cm="1">
        <f t="array" ref="D7845">_xlfn.SWITCH(WEEKDAY(C7845,2), 1, "Lundi", 2, "Mardi", 3, "Mercredi", 4, "Jeudi", 5, "Vendredi", 6, "Samedi", 7, "Dimanche", "Erreur")</f>
        <v>Samedi</v>
      </c>
      <c r="E7845" s="2" t="s">
        <v>14</v>
      </c>
      <c r="F7845" s="2" t="s">
        <v>15</v>
      </c>
      <c r="G7845" s="2" t="s">
        <v>15</v>
      </c>
      <c r="H7845" s="4" t="s">
        <v>22</v>
      </c>
      <c r="I7845" s="5">
        <v>48</v>
      </c>
      <c r="J7845" s="6">
        <v>340</v>
      </c>
      <c r="K7845" s="7">
        <v>16320</v>
      </c>
      <c r="L7845" s="7">
        <v>4896</v>
      </c>
      <c r="M7845" s="8">
        <v>0.3</v>
      </c>
      <c r="N7845" s="2" t="s">
        <v>23</v>
      </c>
      <c r="O7845">
        <f t="shared" si="976"/>
        <v>2020</v>
      </c>
      <c r="P7845">
        <f t="shared" si="977"/>
        <v>7</v>
      </c>
      <c r="Q7845" t="str">
        <f t="shared" si="978"/>
        <v>juil</v>
      </c>
      <c r="R7845" t="str">
        <f t="shared" si="979"/>
        <v>New York</v>
      </c>
      <c r="S7845" t="str">
        <f t="shared" si="980"/>
        <v>2020-07</v>
      </c>
      <c r="T7845">
        <f>IF(AND(COUNTIF(Calculs!$Q$2:$Q$12,$O7845)&gt;0,COUNTIF(Calculs!$S$2:$S$12,$E7845)&gt;0,COUNTIF(Calculs!$U$2:$U$12,$H7845)&gt;0),1,0)</f>
        <v>1</v>
      </c>
      <c r="U7845">
        <f t="shared" si="981"/>
        <v>16320</v>
      </c>
      <c r="V7845">
        <f t="shared" si="982"/>
        <v>340</v>
      </c>
      <c r="W7845">
        <f t="shared" si="983"/>
        <v>4896</v>
      </c>
    </row>
    <row r="7846" spans="1:23" ht="15.75" customHeight="1" x14ac:dyDescent="0.3">
      <c r="A7846" s="2" t="s">
        <v>25</v>
      </c>
      <c r="B7846" s="2">
        <v>1197831</v>
      </c>
      <c r="C7846" s="3">
        <v>44031</v>
      </c>
      <c r="D7846" s="12" t="str" cm="1">
        <f t="array" ref="D7846">_xlfn.SWITCH(WEEKDAY(C7846,2), 1, "Lundi", 2, "Mardi", 3, "Mercredi", 4, "Jeudi", 5, "Vendredi", 6, "Samedi", 7, "Dimanche", "Erreur")</f>
        <v>Dimanche</v>
      </c>
      <c r="E7846" s="2" t="s">
        <v>14</v>
      </c>
      <c r="F7846" s="2" t="s">
        <v>15</v>
      </c>
      <c r="G7846" s="2" t="s">
        <v>15</v>
      </c>
      <c r="H7846" s="4" t="s">
        <v>16</v>
      </c>
      <c r="I7846" s="5">
        <v>20</v>
      </c>
      <c r="J7846" s="6">
        <v>270</v>
      </c>
      <c r="K7846" s="7">
        <v>5400</v>
      </c>
      <c r="L7846" s="7">
        <v>2105.9999999999995</v>
      </c>
      <c r="M7846" s="8">
        <v>0.38999999999999996</v>
      </c>
      <c r="N7846" s="2" t="s">
        <v>23</v>
      </c>
      <c r="O7846">
        <f t="shared" si="976"/>
        <v>2020</v>
      </c>
      <c r="P7846">
        <f t="shared" si="977"/>
        <v>7</v>
      </c>
      <c r="Q7846" t="str">
        <f t="shared" si="978"/>
        <v>juil</v>
      </c>
      <c r="R7846" t="str">
        <f t="shared" si="979"/>
        <v>New York</v>
      </c>
      <c r="S7846" t="str">
        <f t="shared" si="980"/>
        <v>2020-07</v>
      </c>
      <c r="T7846">
        <f>IF(AND(COUNTIF(Calculs!$Q$2:$Q$12,$O7846)&gt;0,COUNTIF(Calculs!$S$2:$S$12,$E7846)&gt;0,COUNTIF(Calculs!$U$2:$U$12,$H7846)&gt;0),1,0)</f>
        <v>1</v>
      </c>
      <c r="U7846">
        <f t="shared" si="981"/>
        <v>5400</v>
      </c>
      <c r="V7846">
        <f t="shared" si="982"/>
        <v>270</v>
      </c>
      <c r="W7846">
        <f t="shared" si="983"/>
        <v>2105.9999999999995</v>
      </c>
    </row>
    <row r="7847" spans="1:23" ht="15.75" customHeight="1" x14ac:dyDescent="0.3">
      <c r="A7847" s="2" t="s">
        <v>25</v>
      </c>
      <c r="B7847" s="2">
        <v>1197831</v>
      </c>
      <c r="C7847" s="3">
        <v>44032</v>
      </c>
      <c r="D7847" s="12" t="str" cm="1">
        <f t="array" ref="D7847">_xlfn.SWITCH(WEEKDAY(C7847,2), 1, "Lundi", 2, "Mardi", 3, "Mercredi", 4, "Jeudi", 5, "Vendredi", 6, "Samedi", 7, "Dimanche", "Erreur")</f>
        <v>Lundi</v>
      </c>
      <c r="E7847" s="2" t="s">
        <v>14</v>
      </c>
      <c r="F7847" s="2" t="s">
        <v>15</v>
      </c>
      <c r="G7847" s="2" t="s">
        <v>15</v>
      </c>
      <c r="H7847" s="4" t="s">
        <v>18</v>
      </c>
      <c r="I7847" s="5">
        <v>26</v>
      </c>
      <c r="J7847" s="6">
        <v>270</v>
      </c>
      <c r="K7847" s="7">
        <v>7020</v>
      </c>
      <c r="L7847" s="7">
        <v>2597.4</v>
      </c>
      <c r="M7847" s="8">
        <v>0.37</v>
      </c>
      <c r="N7847" s="2" t="s">
        <v>23</v>
      </c>
      <c r="O7847">
        <f t="shared" si="976"/>
        <v>2020</v>
      </c>
      <c r="P7847">
        <f t="shared" si="977"/>
        <v>7</v>
      </c>
      <c r="Q7847" t="str">
        <f t="shared" si="978"/>
        <v>juil</v>
      </c>
      <c r="R7847" t="str">
        <f t="shared" si="979"/>
        <v>New York</v>
      </c>
      <c r="S7847" t="str">
        <f t="shared" si="980"/>
        <v>2020-07</v>
      </c>
      <c r="T7847">
        <f>IF(AND(COUNTIF(Calculs!$Q$2:$Q$12,$O7847)&gt;0,COUNTIF(Calculs!$S$2:$S$12,$E7847)&gt;0,COUNTIF(Calculs!$U$2:$U$12,$H7847)&gt;0),1,0)</f>
        <v>1</v>
      </c>
      <c r="U7847">
        <f t="shared" si="981"/>
        <v>7020</v>
      </c>
      <c r="V7847">
        <f t="shared" si="982"/>
        <v>270</v>
      </c>
      <c r="W7847">
        <f t="shared" si="983"/>
        <v>2597.4</v>
      </c>
    </row>
    <row r="7848" spans="1:23" ht="15.75" customHeight="1" x14ac:dyDescent="0.3">
      <c r="A7848" s="2" t="s">
        <v>25</v>
      </c>
      <c r="B7848" s="2">
        <v>1197831</v>
      </c>
      <c r="C7848" s="3">
        <v>44033</v>
      </c>
      <c r="D7848" s="12" t="str" cm="1">
        <f t="array" ref="D7848">_xlfn.SWITCH(WEEKDAY(C7848,2), 1, "Lundi", 2, "Mardi", 3, "Mercredi", 4, "Jeudi", 5, "Vendredi", 6, "Samedi", 7, "Dimanche", "Erreur")</f>
        <v>Mardi</v>
      </c>
      <c r="E7848" s="2" t="s">
        <v>14</v>
      </c>
      <c r="F7848" s="2" t="s">
        <v>15</v>
      </c>
      <c r="G7848" s="2" t="s">
        <v>15</v>
      </c>
      <c r="H7848" s="4" t="s">
        <v>19</v>
      </c>
      <c r="I7848" s="5">
        <v>27</v>
      </c>
      <c r="J7848" s="6">
        <v>238</v>
      </c>
      <c r="K7848" s="7">
        <v>6426</v>
      </c>
      <c r="L7848" s="7">
        <v>2506.14</v>
      </c>
      <c r="M7848" s="8">
        <v>0.38999999999999996</v>
      </c>
      <c r="N7848" s="2" t="s">
        <v>23</v>
      </c>
      <c r="O7848">
        <f t="shared" si="976"/>
        <v>2020</v>
      </c>
      <c r="P7848">
        <f t="shared" si="977"/>
        <v>7</v>
      </c>
      <c r="Q7848" t="str">
        <f t="shared" si="978"/>
        <v>juil</v>
      </c>
      <c r="R7848" t="str">
        <f t="shared" si="979"/>
        <v>New York</v>
      </c>
      <c r="S7848" t="str">
        <f t="shared" si="980"/>
        <v>2020-07</v>
      </c>
      <c r="T7848">
        <f>IF(AND(COUNTIF(Calculs!$Q$2:$Q$12,$O7848)&gt;0,COUNTIF(Calculs!$S$2:$S$12,$E7848)&gt;0,COUNTIF(Calculs!$U$2:$U$12,$H7848)&gt;0),1,0)</f>
        <v>1</v>
      </c>
      <c r="U7848">
        <f t="shared" si="981"/>
        <v>6426</v>
      </c>
      <c r="V7848">
        <f t="shared" si="982"/>
        <v>238</v>
      </c>
      <c r="W7848">
        <f t="shared" si="983"/>
        <v>2506.14</v>
      </c>
    </row>
    <row r="7849" spans="1:23" ht="15.75" customHeight="1" x14ac:dyDescent="0.3">
      <c r="A7849" s="2" t="s">
        <v>25</v>
      </c>
      <c r="B7849" s="2">
        <v>1197831</v>
      </c>
      <c r="C7849" s="3">
        <v>44034</v>
      </c>
      <c r="D7849" s="12" t="str" cm="1">
        <f t="array" ref="D7849">_xlfn.SWITCH(WEEKDAY(C7849,2), 1, "Lundi", 2, "Mardi", 3, "Mercredi", 4, "Jeudi", 5, "Vendredi", 6, "Samedi", 7, "Dimanche", "Erreur")</f>
        <v>Mercredi</v>
      </c>
      <c r="E7849" s="2" t="s">
        <v>14</v>
      </c>
      <c r="F7849" s="2" t="s">
        <v>15</v>
      </c>
      <c r="G7849" s="2" t="s">
        <v>15</v>
      </c>
      <c r="H7849" s="4" t="s">
        <v>20</v>
      </c>
      <c r="I7849" s="5">
        <v>27</v>
      </c>
      <c r="J7849" s="6">
        <v>210</v>
      </c>
      <c r="K7849" s="7">
        <v>5670</v>
      </c>
      <c r="L7849" s="7">
        <v>2948.4</v>
      </c>
      <c r="M7849" s="8">
        <v>0.52</v>
      </c>
      <c r="N7849" s="2" t="s">
        <v>23</v>
      </c>
      <c r="O7849">
        <f t="shared" si="976"/>
        <v>2020</v>
      </c>
      <c r="P7849">
        <f t="shared" si="977"/>
        <v>7</v>
      </c>
      <c r="Q7849" t="str">
        <f t="shared" si="978"/>
        <v>juil</v>
      </c>
      <c r="R7849" t="str">
        <f t="shared" si="979"/>
        <v>New York</v>
      </c>
      <c r="S7849" t="str">
        <f t="shared" si="980"/>
        <v>2020-07</v>
      </c>
      <c r="T7849">
        <f>IF(AND(COUNTIF(Calculs!$Q$2:$Q$12,$O7849)&gt;0,COUNTIF(Calculs!$S$2:$S$12,$E7849)&gt;0,COUNTIF(Calculs!$U$2:$U$12,$H7849)&gt;0),1,0)</f>
        <v>1</v>
      </c>
      <c r="U7849">
        <f t="shared" si="981"/>
        <v>5670</v>
      </c>
      <c r="V7849">
        <f t="shared" si="982"/>
        <v>210</v>
      </c>
      <c r="W7849">
        <f t="shared" si="983"/>
        <v>2948.4</v>
      </c>
    </row>
    <row r="7850" spans="1:23" ht="15.75" customHeight="1" x14ac:dyDescent="0.3">
      <c r="A7850" s="2" t="s">
        <v>25</v>
      </c>
      <c r="B7850" s="2">
        <v>1197831</v>
      </c>
      <c r="C7850" s="3">
        <v>44035</v>
      </c>
      <c r="D7850" s="12" t="str" cm="1">
        <f t="array" ref="D7850">_xlfn.SWITCH(WEEKDAY(C7850,2), 1, "Lundi", 2, "Mardi", 3, "Mercredi", 4, "Jeudi", 5, "Vendredi", 6, "Samedi", 7, "Dimanche", "Erreur")</f>
        <v>Jeudi</v>
      </c>
      <c r="E7850" s="2" t="s">
        <v>26</v>
      </c>
      <c r="F7850" s="2" t="s">
        <v>27</v>
      </c>
      <c r="G7850" s="2" t="s">
        <v>28</v>
      </c>
      <c r="H7850" s="4" t="s">
        <v>21</v>
      </c>
      <c r="I7850" s="5">
        <v>26</v>
      </c>
      <c r="J7850" s="6">
        <v>176</v>
      </c>
      <c r="K7850" s="7">
        <v>4576</v>
      </c>
      <c r="L7850" s="7">
        <v>1555.84</v>
      </c>
      <c r="M7850" s="8">
        <v>0.33999999999999997</v>
      </c>
      <c r="N7850" s="2" t="s">
        <v>23</v>
      </c>
      <c r="O7850">
        <f t="shared" si="976"/>
        <v>2020</v>
      </c>
      <c r="P7850">
        <f t="shared" si="977"/>
        <v>7</v>
      </c>
      <c r="Q7850" t="str">
        <f t="shared" si="978"/>
        <v>juil</v>
      </c>
      <c r="R7850" t="str">
        <f t="shared" si="979"/>
        <v>Texas</v>
      </c>
      <c r="S7850" t="str">
        <f t="shared" si="980"/>
        <v>2020-07</v>
      </c>
      <c r="T7850">
        <f>IF(AND(COUNTIF(Calculs!$Q$2:$Q$12,$O7850)&gt;0,COUNTIF(Calculs!$S$2:$S$12,$E7850)&gt;0,COUNTIF(Calculs!$U$2:$U$12,$H7850)&gt;0),1,0)</f>
        <v>1</v>
      </c>
      <c r="U7850">
        <f t="shared" si="981"/>
        <v>4576</v>
      </c>
      <c r="V7850">
        <f t="shared" si="982"/>
        <v>176</v>
      </c>
      <c r="W7850">
        <f t="shared" si="983"/>
        <v>1555.84</v>
      </c>
    </row>
    <row r="7851" spans="1:23" ht="15.75" customHeight="1" x14ac:dyDescent="0.3">
      <c r="A7851" s="2" t="s">
        <v>25</v>
      </c>
      <c r="B7851" s="2">
        <v>1197831</v>
      </c>
      <c r="C7851" s="3">
        <v>44036</v>
      </c>
      <c r="D7851" s="12" t="str" cm="1">
        <f t="array" ref="D7851">_xlfn.SWITCH(WEEKDAY(C7851,2), 1, "Lundi", 2, "Mardi", 3, "Mercredi", 4, "Jeudi", 5, "Vendredi", 6, "Samedi", 7, "Dimanche", "Erreur")</f>
        <v>Vendredi</v>
      </c>
      <c r="E7851" s="2" t="s">
        <v>26</v>
      </c>
      <c r="F7851" s="2" t="s">
        <v>27</v>
      </c>
      <c r="G7851" s="2" t="s">
        <v>28</v>
      </c>
      <c r="H7851" s="4" t="s">
        <v>22</v>
      </c>
      <c r="I7851" s="5">
        <v>25</v>
      </c>
      <c r="J7851" s="6">
        <v>224</v>
      </c>
      <c r="K7851" s="7">
        <v>5600</v>
      </c>
      <c r="L7851" s="7">
        <v>3136.0000000000005</v>
      </c>
      <c r="M7851" s="8">
        <v>0.56000000000000005</v>
      </c>
      <c r="N7851" s="2" t="s">
        <v>23</v>
      </c>
      <c r="O7851">
        <f t="shared" si="976"/>
        <v>2020</v>
      </c>
      <c r="P7851">
        <f t="shared" si="977"/>
        <v>7</v>
      </c>
      <c r="Q7851" t="str">
        <f t="shared" si="978"/>
        <v>juil</v>
      </c>
      <c r="R7851" t="str">
        <f t="shared" si="979"/>
        <v>Texas</v>
      </c>
      <c r="S7851" t="str">
        <f t="shared" si="980"/>
        <v>2020-07</v>
      </c>
      <c r="T7851">
        <f>IF(AND(COUNTIF(Calculs!$Q$2:$Q$12,$O7851)&gt;0,COUNTIF(Calculs!$S$2:$S$12,$E7851)&gt;0,COUNTIF(Calculs!$U$2:$U$12,$H7851)&gt;0),1,0)</f>
        <v>1</v>
      </c>
      <c r="U7851">
        <f t="shared" si="981"/>
        <v>5600</v>
      </c>
      <c r="V7851">
        <f t="shared" si="982"/>
        <v>224</v>
      </c>
      <c r="W7851">
        <f t="shared" si="983"/>
        <v>3136.0000000000005</v>
      </c>
    </row>
    <row r="7852" spans="1:23" ht="15.75" customHeight="1" x14ac:dyDescent="0.3">
      <c r="A7852" s="2" t="s">
        <v>25</v>
      </c>
      <c r="B7852" s="2">
        <v>1197831</v>
      </c>
      <c r="C7852" s="3">
        <v>44037</v>
      </c>
      <c r="D7852" s="12" t="str" cm="1">
        <f t="array" ref="D7852">_xlfn.SWITCH(WEEKDAY(C7852,2), 1, "Lundi", 2, "Mardi", 3, "Mercredi", 4, "Jeudi", 5, "Vendredi", 6, "Samedi", 7, "Dimanche", "Erreur")</f>
        <v>Samedi</v>
      </c>
      <c r="E7852" s="2" t="s">
        <v>26</v>
      </c>
      <c r="F7852" s="2" t="s">
        <v>27</v>
      </c>
      <c r="G7852" s="2" t="s">
        <v>28</v>
      </c>
      <c r="H7852" s="4" t="s">
        <v>16</v>
      </c>
      <c r="I7852" s="5">
        <v>20</v>
      </c>
      <c r="J7852" s="6">
        <v>255</v>
      </c>
      <c r="K7852" s="7">
        <v>5100</v>
      </c>
      <c r="L7852" s="7">
        <v>2091</v>
      </c>
      <c r="M7852" s="8">
        <v>0.41</v>
      </c>
      <c r="N7852" s="2" t="s">
        <v>23</v>
      </c>
      <c r="O7852">
        <f t="shared" si="976"/>
        <v>2020</v>
      </c>
      <c r="P7852">
        <f t="shared" si="977"/>
        <v>7</v>
      </c>
      <c r="Q7852" t="str">
        <f t="shared" si="978"/>
        <v>juil</v>
      </c>
      <c r="R7852" t="str">
        <f t="shared" si="979"/>
        <v>Texas</v>
      </c>
      <c r="S7852" t="str">
        <f t="shared" si="980"/>
        <v>2020-07</v>
      </c>
      <c r="T7852">
        <f>IF(AND(COUNTIF(Calculs!$Q$2:$Q$12,$O7852)&gt;0,COUNTIF(Calculs!$S$2:$S$12,$E7852)&gt;0,COUNTIF(Calculs!$U$2:$U$12,$H7852)&gt;0),1,0)</f>
        <v>1</v>
      </c>
      <c r="U7852">
        <f t="shared" si="981"/>
        <v>5100</v>
      </c>
      <c r="V7852">
        <f t="shared" si="982"/>
        <v>255</v>
      </c>
      <c r="W7852">
        <f t="shared" si="983"/>
        <v>2091</v>
      </c>
    </row>
    <row r="7853" spans="1:23" ht="15.75" customHeight="1" x14ac:dyDescent="0.3">
      <c r="A7853" s="2" t="s">
        <v>25</v>
      </c>
      <c r="B7853" s="2">
        <v>1197831</v>
      </c>
      <c r="C7853" s="3">
        <v>44038</v>
      </c>
      <c r="D7853" s="12" t="str" cm="1">
        <f t="array" ref="D7853">_xlfn.SWITCH(WEEKDAY(C7853,2), 1, "Lundi", 2, "Mardi", 3, "Mercredi", 4, "Jeudi", 5, "Vendredi", 6, "Samedi", 7, "Dimanche", "Erreur")</f>
        <v>Dimanche</v>
      </c>
      <c r="E7853" s="2" t="s">
        <v>26</v>
      </c>
      <c r="F7853" s="2" t="s">
        <v>27</v>
      </c>
      <c r="G7853" s="2" t="s">
        <v>28</v>
      </c>
      <c r="H7853" s="4" t="s">
        <v>18</v>
      </c>
      <c r="I7853" s="5">
        <v>23</v>
      </c>
      <c r="J7853" s="6">
        <v>289</v>
      </c>
      <c r="K7853" s="7">
        <v>6647</v>
      </c>
      <c r="L7853" s="7">
        <v>2791.74</v>
      </c>
      <c r="M7853" s="8">
        <v>0.42</v>
      </c>
      <c r="N7853" s="2" t="s">
        <v>23</v>
      </c>
      <c r="O7853">
        <f t="shared" si="976"/>
        <v>2020</v>
      </c>
      <c r="P7853">
        <f t="shared" si="977"/>
        <v>7</v>
      </c>
      <c r="Q7853" t="str">
        <f t="shared" si="978"/>
        <v>juil</v>
      </c>
      <c r="R7853" t="str">
        <f t="shared" si="979"/>
        <v>Texas</v>
      </c>
      <c r="S7853" t="str">
        <f t="shared" si="980"/>
        <v>2020-07</v>
      </c>
      <c r="T7853">
        <f>IF(AND(COUNTIF(Calculs!$Q$2:$Q$12,$O7853)&gt;0,COUNTIF(Calculs!$S$2:$S$12,$E7853)&gt;0,COUNTIF(Calculs!$U$2:$U$12,$H7853)&gt;0),1,0)</f>
        <v>1</v>
      </c>
      <c r="U7853">
        <f t="shared" si="981"/>
        <v>6647</v>
      </c>
      <c r="V7853">
        <f t="shared" si="982"/>
        <v>289</v>
      </c>
      <c r="W7853">
        <f t="shared" si="983"/>
        <v>2791.74</v>
      </c>
    </row>
    <row r="7854" spans="1:23" ht="15.75" customHeight="1" x14ac:dyDescent="0.3">
      <c r="A7854" s="2" t="s">
        <v>25</v>
      </c>
      <c r="B7854" s="2">
        <v>1197831</v>
      </c>
      <c r="C7854" s="3">
        <v>44039</v>
      </c>
      <c r="D7854" s="12" t="str" cm="1">
        <f t="array" ref="D7854">_xlfn.SWITCH(WEEKDAY(C7854,2), 1, "Lundi", 2, "Mardi", 3, "Mercredi", 4, "Jeudi", 5, "Vendredi", 6, "Samedi", 7, "Dimanche", "Erreur")</f>
        <v>Lundi</v>
      </c>
      <c r="E7854" s="2" t="s">
        <v>26</v>
      </c>
      <c r="F7854" s="2" t="s">
        <v>27</v>
      </c>
      <c r="G7854" s="2" t="s">
        <v>28</v>
      </c>
      <c r="H7854" s="4" t="s">
        <v>19</v>
      </c>
      <c r="I7854" s="5">
        <v>27</v>
      </c>
      <c r="J7854" s="6">
        <v>236</v>
      </c>
      <c r="K7854" s="7">
        <v>6372</v>
      </c>
      <c r="L7854" s="7">
        <v>2612.52</v>
      </c>
      <c r="M7854" s="8">
        <v>0.41</v>
      </c>
      <c r="N7854" s="2" t="s">
        <v>23</v>
      </c>
      <c r="O7854">
        <f t="shared" si="976"/>
        <v>2020</v>
      </c>
      <c r="P7854">
        <f t="shared" si="977"/>
        <v>7</v>
      </c>
      <c r="Q7854" t="str">
        <f t="shared" si="978"/>
        <v>juil</v>
      </c>
      <c r="R7854" t="str">
        <f t="shared" si="979"/>
        <v>Texas</v>
      </c>
      <c r="S7854" t="str">
        <f t="shared" si="980"/>
        <v>2020-07</v>
      </c>
      <c r="T7854">
        <f>IF(AND(COUNTIF(Calculs!$Q$2:$Q$12,$O7854)&gt;0,COUNTIF(Calculs!$S$2:$S$12,$E7854)&gt;0,COUNTIF(Calculs!$U$2:$U$12,$H7854)&gt;0),1,0)</f>
        <v>1</v>
      </c>
      <c r="U7854">
        <f t="shared" si="981"/>
        <v>6372</v>
      </c>
      <c r="V7854">
        <f t="shared" si="982"/>
        <v>236</v>
      </c>
      <c r="W7854">
        <f t="shared" si="983"/>
        <v>2612.52</v>
      </c>
    </row>
    <row r="7855" spans="1:23" ht="15.75" customHeight="1" x14ac:dyDescent="0.3">
      <c r="A7855" s="2" t="s">
        <v>25</v>
      </c>
      <c r="B7855" s="2">
        <v>1197831</v>
      </c>
      <c r="C7855" s="3">
        <v>44040</v>
      </c>
      <c r="D7855" s="12" t="str" cm="1">
        <f t="array" ref="D7855">_xlfn.SWITCH(WEEKDAY(C7855,2), 1, "Lundi", 2, "Mardi", 3, "Mercredi", 4, "Jeudi", 5, "Vendredi", 6, "Samedi", 7, "Dimanche", "Erreur")</f>
        <v>Mardi</v>
      </c>
      <c r="E7855" s="2" t="s">
        <v>26</v>
      </c>
      <c r="F7855" s="2" t="s">
        <v>27</v>
      </c>
      <c r="G7855" s="2" t="s">
        <v>28</v>
      </c>
      <c r="H7855" s="4" t="s">
        <v>20</v>
      </c>
      <c r="I7855" s="5">
        <v>26</v>
      </c>
      <c r="J7855" s="6">
        <v>213</v>
      </c>
      <c r="K7855" s="7">
        <v>5538</v>
      </c>
      <c r="L7855" s="7">
        <v>2769</v>
      </c>
      <c r="M7855" s="8">
        <v>0.5</v>
      </c>
      <c r="N7855" s="2" t="s">
        <v>23</v>
      </c>
      <c r="O7855">
        <f t="shared" si="976"/>
        <v>2020</v>
      </c>
      <c r="P7855">
        <f t="shared" si="977"/>
        <v>7</v>
      </c>
      <c r="Q7855" t="str">
        <f t="shared" si="978"/>
        <v>juil</v>
      </c>
      <c r="R7855" t="str">
        <f t="shared" si="979"/>
        <v>Texas</v>
      </c>
      <c r="S7855" t="str">
        <f t="shared" si="980"/>
        <v>2020-07</v>
      </c>
      <c r="T7855">
        <f>IF(AND(COUNTIF(Calculs!$Q$2:$Q$12,$O7855)&gt;0,COUNTIF(Calculs!$S$2:$S$12,$E7855)&gt;0,COUNTIF(Calculs!$U$2:$U$12,$H7855)&gt;0),1,0)</f>
        <v>1</v>
      </c>
      <c r="U7855">
        <f t="shared" si="981"/>
        <v>5538</v>
      </c>
      <c r="V7855">
        <f t="shared" si="982"/>
        <v>213</v>
      </c>
      <c r="W7855">
        <f t="shared" si="983"/>
        <v>2769</v>
      </c>
    </row>
    <row r="7856" spans="1:23" ht="15.75" customHeight="1" x14ac:dyDescent="0.3">
      <c r="A7856" s="2" t="s">
        <v>25</v>
      </c>
      <c r="B7856" s="2">
        <v>1197831</v>
      </c>
      <c r="C7856" s="3">
        <v>44041</v>
      </c>
      <c r="D7856" s="12" t="str" cm="1">
        <f t="array" ref="D7856">_xlfn.SWITCH(WEEKDAY(C7856,2), 1, "Lundi", 2, "Mardi", 3, "Mercredi", 4, "Jeudi", 5, "Vendredi", 6, "Samedi", 7, "Dimanche", "Erreur")</f>
        <v>Mercredi</v>
      </c>
      <c r="E7856" s="2" t="s">
        <v>26</v>
      </c>
      <c r="F7856" s="2" t="s">
        <v>27</v>
      </c>
      <c r="G7856" s="2" t="s">
        <v>28</v>
      </c>
      <c r="H7856" s="4" t="s">
        <v>21</v>
      </c>
      <c r="I7856" s="5">
        <v>28</v>
      </c>
      <c r="J7856" s="6">
        <v>160</v>
      </c>
      <c r="K7856" s="7">
        <v>4480</v>
      </c>
      <c r="L7856" s="7">
        <v>1478.3999999999999</v>
      </c>
      <c r="M7856" s="8">
        <v>0.32999999999999996</v>
      </c>
      <c r="N7856" s="2" t="s">
        <v>23</v>
      </c>
      <c r="O7856">
        <f t="shared" si="976"/>
        <v>2020</v>
      </c>
      <c r="P7856">
        <f t="shared" si="977"/>
        <v>7</v>
      </c>
      <c r="Q7856" t="str">
        <f t="shared" si="978"/>
        <v>juil</v>
      </c>
      <c r="R7856" t="str">
        <f t="shared" si="979"/>
        <v>Texas</v>
      </c>
      <c r="S7856" t="str">
        <f t="shared" si="980"/>
        <v>2020-07</v>
      </c>
      <c r="T7856">
        <f>IF(AND(COUNTIF(Calculs!$Q$2:$Q$12,$O7856)&gt;0,COUNTIF(Calculs!$S$2:$S$12,$E7856)&gt;0,COUNTIF(Calculs!$U$2:$U$12,$H7856)&gt;0),1,0)</f>
        <v>1</v>
      </c>
      <c r="U7856">
        <f t="shared" si="981"/>
        <v>4480</v>
      </c>
      <c r="V7856">
        <f t="shared" si="982"/>
        <v>160</v>
      </c>
      <c r="W7856">
        <f t="shared" si="983"/>
        <v>1478.3999999999999</v>
      </c>
    </row>
    <row r="7857" spans="1:23" ht="15.75" customHeight="1" x14ac:dyDescent="0.3">
      <c r="A7857" s="2" t="s">
        <v>25</v>
      </c>
      <c r="B7857" s="2">
        <v>1197831</v>
      </c>
      <c r="C7857" s="3">
        <v>44042</v>
      </c>
      <c r="D7857" s="12" t="str" cm="1">
        <f t="array" ref="D7857">_xlfn.SWITCH(WEEKDAY(C7857,2), 1, "Lundi", 2, "Mardi", 3, "Mercredi", 4, "Jeudi", 5, "Vendredi", 6, "Samedi", 7, "Dimanche", "Erreur")</f>
        <v>Jeudi</v>
      </c>
      <c r="E7857" s="2" t="s">
        <v>26</v>
      </c>
      <c r="F7857" s="2" t="s">
        <v>27</v>
      </c>
      <c r="G7857" s="2" t="s">
        <v>28</v>
      </c>
      <c r="H7857" s="4" t="s">
        <v>22</v>
      </c>
      <c r="I7857" s="5">
        <v>26</v>
      </c>
      <c r="J7857" s="6">
        <v>231</v>
      </c>
      <c r="K7857" s="7">
        <v>6006</v>
      </c>
      <c r="L7857" s="7">
        <v>3303.3</v>
      </c>
      <c r="M7857" s="8">
        <v>0.55000000000000004</v>
      </c>
      <c r="N7857" s="2" t="s">
        <v>23</v>
      </c>
      <c r="O7857">
        <f t="shared" si="976"/>
        <v>2020</v>
      </c>
      <c r="P7857">
        <f t="shared" si="977"/>
        <v>7</v>
      </c>
      <c r="Q7857" t="str">
        <f t="shared" si="978"/>
        <v>juil</v>
      </c>
      <c r="R7857" t="str">
        <f t="shared" si="979"/>
        <v>Texas</v>
      </c>
      <c r="S7857" t="str">
        <f t="shared" si="980"/>
        <v>2020-07</v>
      </c>
      <c r="T7857">
        <f>IF(AND(COUNTIF(Calculs!$Q$2:$Q$12,$O7857)&gt;0,COUNTIF(Calculs!$S$2:$S$12,$E7857)&gt;0,COUNTIF(Calculs!$U$2:$U$12,$H7857)&gt;0),1,0)</f>
        <v>1</v>
      </c>
      <c r="U7857">
        <f t="shared" si="981"/>
        <v>6006</v>
      </c>
      <c r="V7857">
        <f t="shared" si="982"/>
        <v>231</v>
      </c>
      <c r="W7857">
        <f t="shared" si="983"/>
        <v>3303.3</v>
      </c>
    </row>
    <row r="7858" spans="1:23" ht="15.75" customHeight="1" x14ac:dyDescent="0.3">
      <c r="A7858" s="2" t="s">
        <v>25</v>
      </c>
      <c r="B7858" s="2">
        <v>1197831</v>
      </c>
      <c r="C7858" s="3">
        <v>44043</v>
      </c>
      <c r="D7858" s="12" t="str" cm="1">
        <f t="array" ref="D7858">_xlfn.SWITCH(WEEKDAY(C7858,2), 1, "Lundi", 2, "Mardi", 3, "Mercredi", 4, "Jeudi", 5, "Vendredi", 6, "Samedi", 7, "Dimanche", "Erreur")</f>
        <v>Vendredi</v>
      </c>
      <c r="E7858" s="2" t="s">
        <v>26</v>
      </c>
      <c r="F7858" s="2" t="s">
        <v>27</v>
      </c>
      <c r="G7858" s="2" t="s">
        <v>28</v>
      </c>
      <c r="H7858" s="4" t="s">
        <v>16</v>
      </c>
      <c r="I7858" s="5">
        <v>20</v>
      </c>
      <c r="J7858" s="6">
        <v>306</v>
      </c>
      <c r="K7858" s="7">
        <v>6120</v>
      </c>
      <c r="L7858" s="7">
        <v>2570.4</v>
      </c>
      <c r="M7858" s="8">
        <v>0.42</v>
      </c>
      <c r="N7858" s="2" t="s">
        <v>23</v>
      </c>
      <c r="O7858">
        <f t="shared" si="976"/>
        <v>2020</v>
      </c>
      <c r="P7858">
        <f t="shared" si="977"/>
        <v>7</v>
      </c>
      <c r="Q7858" t="str">
        <f t="shared" si="978"/>
        <v>juil</v>
      </c>
      <c r="R7858" t="str">
        <f t="shared" si="979"/>
        <v>Texas</v>
      </c>
      <c r="S7858" t="str">
        <f t="shared" si="980"/>
        <v>2020-07</v>
      </c>
      <c r="T7858">
        <f>IF(AND(COUNTIF(Calculs!$Q$2:$Q$12,$O7858)&gt;0,COUNTIF(Calculs!$S$2:$S$12,$E7858)&gt;0,COUNTIF(Calculs!$U$2:$U$12,$H7858)&gt;0),1,0)</f>
        <v>1</v>
      </c>
      <c r="U7858">
        <f t="shared" si="981"/>
        <v>6120</v>
      </c>
      <c r="V7858">
        <f t="shared" si="982"/>
        <v>306</v>
      </c>
      <c r="W7858">
        <f t="shared" si="983"/>
        <v>2570.4</v>
      </c>
    </row>
    <row r="7859" spans="1:23" ht="15.75" customHeight="1" x14ac:dyDescent="0.3">
      <c r="A7859" s="2" t="s">
        <v>25</v>
      </c>
      <c r="B7859" s="2">
        <v>1197831</v>
      </c>
      <c r="C7859" s="3">
        <v>44044</v>
      </c>
      <c r="D7859" s="12" t="str" cm="1">
        <f t="array" ref="D7859">_xlfn.SWITCH(WEEKDAY(C7859,2), 1, "Lundi", 2, "Mardi", 3, "Mercredi", 4, "Jeudi", 5, "Vendredi", 6, "Samedi", 7, "Dimanche", "Erreur")</f>
        <v>Samedi</v>
      </c>
      <c r="E7859" s="2" t="s">
        <v>26</v>
      </c>
      <c r="F7859" s="2" t="s">
        <v>27</v>
      </c>
      <c r="G7859" s="2" t="s">
        <v>28</v>
      </c>
      <c r="H7859" s="4" t="s">
        <v>18</v>
      </c>
      <c r="I7859" s="5">
        <v>30</v>
      </c>
      <c r="J7859" s="6">
        <v>263</v>
      </c>
      <c r="K7859" s="7">
        <v>7890</v>
      </c>
      <c r="L7859" s="7">
        <v>3077.0999999999995</v>
      </c>
      <c r="M7859" s="8">
        <v>0.38999999999999996</v>
      </c>
      <c r="N7859" s="2" t="s">
        <v>23</v>
      </c>
      <c r="O7859">
        <f t="shared" si="976"/>
        <v>2020</v>
      </c>
      <c r="P7859">
        <f t="shared" si="977"/>
        <v>8</v>
      </c>
      <c r="Q7859" t="str">
        <f t="shared" si="978"/>
        <v>août</v>
      </c>
      <c r="R7859" t="str">
        <f t="shared" si="979"/>
        <v>Texas</v>
      </c>
      <c r="S7859" t="str">
        <f t="shared" si="980"/>
        <v>2020-08</v>
      </c>
      <c r="T7859">
        <f>IF(AND(COUNTIF(Calculs!$Q$2:$Q$12,$O7859)&gt;0,COUNTIF(Calculs!$S$2:$S$12,$E7859)&gt;0,COUNTIF(Calculs!$U$2:$U$12,$H7859)&gt;0),1,0)</f>
        <v>1</v>
      </c>
      <c r="U7859">
        <f t="shared" si="981"/>
        <v>7890</v>
      </c>
      <c r="V7859">
        <f t="shared" si="982"/>
        <v>263</v>
      </c>
      <c r="W7859">
        <f t="shared" si="983"/>
        <v>3077.0999999999995</v>
      </c>
    </row>
    <row r="7860" spans="1:23" ht="15.75" customHeight="1" x14ac:dyDescent="0.3">
      <c r="A7860" s="2" t="s">
        <v>25</v>
      </c>
      <c r="B7860" s="2">
        <v>1197831</v>
      </c>
      <c r="C7860" s="3">
        <v>44045</v>
      </c>
      <c r="D7860" s="12" t="str" cm="1">
        <f t="array" ref="D7860">_xlfn.SWITCH(WEEKDAY(C7860,2), 1, "Lundi", 2, "Mardi", 3, "Mercredi", 4, "Jeudi", 5, "Vendredi", 6, "Samedi", 7, "Dimanche", "Erreur")</f>
        <v>Dimanche</v>
      </c>
      <c r="E7860" s="2" t="s">
        <v>26</v>
      </c>
      <c r="F7860" s="2" t="s">
        <v>27</v>
      </c>
      <c r="G7860" s="2" t="s">
        <v>28</v>
      </c>
      <c r="H7860" s="4" t="s">
        <v>19</v>
      </c>
      <c r="I7860" s="5">
        <v>23</v>
      </c>
      <c r="J7860" s="6">
        <v>224</v>
      </c>
      <c r="K7860" s="7">
        <v>5152</v>
      </c>
      <c r="L7860" s="7">
        <v>2163.84</v>
      </c>
      <c r="M7860" s="8">
        <v>0.42</v>
      </c>
      <c r="N7860" s="2" t="s">
        <v>23</v>
      </c>
      <c r="O7860">
        <f t="shared" si="976"/>
        <v>2020</v>
      </c>
      <c r="P7860">
        <f t="shared" si="977"/>
        <v>8</v>
      </c>
      <c r="Q7860" t="str">
        <f t="shared" si="978"/>
        <v>août</v>
      </c>
      <c r="R7860" t="str">
        <f t="shared" si="979"/>
        <v>Texas</v>
      </c>
      <c r="S7860" t="str">
        <f t="shared" si="980"/>
        <v>2020-08</v>
      </c>
      <c r="T7860">
        <f>IF(AND(COUNTIF(Calculs!$Q$2:$Q$12,$O7860)&gt;0,COUNTIF(Calculs!$S$2:$S$12,$E7860)&gt;0,COUNTIF(Calculs!$U$2:$U$12,$H7860)&gt;0),1,0)</f>
        <v>1</v>
      </c>
      <c r="U7860">
        <f t="shared" si="981"/>
        <v>5152</v>
      </c>
      <c r="V7860">
        <f t="shared" si="982"/>
        <v>224</v>
      </c>
      <c r="W7860">
        <f t="shared" si="983"/>
        <v>2163.84</v>
      </c>
    </row>
    <row r="7861" spans="1:23" ht="15.75" customHeight="1" x14ac:dyDescent="0.3">
      <c r="A7861" s="2" t="s">
        <v>25</v>
      </c>
      <c r="B7861" s="2">
        <v>1197831</v>
      </c>
      <c r="C7861" s="3">
        <v>44046</v>
      </c>
      <c r="D7861" s="12" t="str" cm="1">
        <f t="array" ref="D7861">_xlfn.SWITCH(WEEKDAY(C7861,2), 1, "Lundi", 2, "Mardi", 3, "Mercredi", 4, "Jeudi", 5, "Vendredi", 6, "Samedi", 7, "Dimanche", "Erreur")</f>
        <v>Lundi</v>
      </c>
      <c r="E7861" s="2" t="s">
        <v>26</v>
      </c>
      <c r="F7861" s="2" t="s">
        <v>27</v>
      </c>
      <c r="G7861" s="2" t="s">
        <v>28</v>
      </c>
      <c r="H7861" s="4" t="s">
        <v>20</v>
      </c>
      <c r="I7861" s="5">
        <v>30</v>
      </c>
      <c r="J7861" s="6">
        <v>204</v>
      </c>
      <c r="K7861" s="7">
        <v>6120</v>
      </c>
      <c r="L7861" s="7">
        <v>2937.6</v>
      </c>
      <c r="M7861" s="8">
        <v>0.48</v>
      </c>
      <c r="N7861" s="2" t="s">
        <v>23</v>
      </c>
      <c r="O7861">
        <f t="shared" si="976"/>
        <v>2020</v>
      </c>
      <c r="P7861">
        <f t="shared" si="977"/>
        <v>8</v>
      </c>
      <c r="Q7861" t="str">
        <f t="shared" si="978"/>
        <v>août</v>
      </c>
      <c r="R7861" t="str">
        <f t="shared" si="979"/>
        <v>Texas</v>
      </c>
      <c r="S7861" t="str">
        <f t="shared" si="980"/>
        <v>2020-08</v>
      </c>
      <c r="T7861">
        <f>IF(AND(COUNTIF(Calculs!$Q$2:$Q$12,$O7861)&gt;0,COUNTIF(Calculs!$S$2:$S$12,$E7861)&gt;0,COUNTIF(Calculs!$U$2:$U$12,$H7861)&gt;0),1,0)</f>
        <v>1</v>
      </c>
      <c r="U7861">
        <f t="shared" si="981"/>
        <v>6120</v>
      </c>
      <c r="V7861">
        <f t="shared" si="982"/>
        <v>204</v>
      </c>
      <c r="W7861">
        <f t="shared" si="983"/>
        <v>2937.6</v>
      </c>
    </row>
    <row r="7862" spans="1:23" ht="15.75" customHeight="1" x14ac:dyDescent="0.3">
      <c r="A7862" s="2" t="s">
        <v>25</v>
      </c>
      <c r="B7862" s="2">
        <v>1197831</v>
      </c>
      <c r="C7862" s="3">
        <v>44047</v>
      </c>
      <c r="D7862" s="12" t="str" cm="1">
        <f t="array" ref="D7862">_xlfn.SWITCH(WEEKDAY(C7862,2), 1, "Lundi", 2, "Mardi", 3, "Mercredi", 4, "Jeudi", 5, "Vendredi", 6, "Samedi", 7, "Dimanche", "Erreur")</f>
        <v>Mardi</v>
      </c>
      <c r="E7862" s="2" t="s">
        <v>26</v>
      </c>
      <c r="F7862" s="2" t="s">
        <v>27</v>
      </c>
      <c r="G7862" s="2" t="s">
        <v>28</v>
      </c>
      <c r="H7862" s="4" t="s">
        <v>21</v>
      </c>
      <c r="I7862" s="5">
        <v>35</v>
      </c>
      <c r="J7862" s="6">
        <v>155</v>
      </c>
      <c r="K7862" s="7">
        <v>5425</v>
      </c>
      <c r="L7862" s="7">
        <v>1736</v>
      </c>
      <c r="M7862" s="8">
        <v>0.32</v>
      </c>
      <c r="N7862" s="2" t="s">
        <v>23</v>
      </c>
      <c r="O7862">
        <f t="shared" si="976"/>
        <v>2020</v>
      </c>
      <c r="P7862">
        <f t="shared" si="977"/>
        <v>8</v>
      </c>
      <c r="Q7862" t="str">
        <f t="shared" si="978"/>
        <v>août</v>
      </c>
      <c r="R7862" t="str">
        <f t="shared" si="979"/>
        <v>Texas</v>
      </c>
      <c r="S7862" t="str">
        <f t="shared" si="980"/>
        <v>2020-08</v>
      </c>
      <c r="T7862">
        <f>IF(AND(COUNTIF(Calculs!$Q$2:$Q$12,$O7862)&gt;0,COUNTIF(Calculs!$S$2:$S$12,$E7862)&gt;0,COUNTIF(Calculs!$U$2:$U$12,$H7862)&gt;0),1,0)</f>
        <v>1</v>
      </c>
      <c r="U7862">
        <f t="shared" si="981"/>
        <v>5425</v>
      </c>
      <c r="V7862">
        <f t="shared" si="982"/>
        <v>155</v>
      </c>
      <c r="W7862">
        <f t="shared" si="983"/>
        <v>1736</v>
      </c>
    </row>
    <row r="7863" spans="1:23" ht="15.75" customHeight="1" x14ac:dyDescent="0.3">
      <c r="A7863" s="2" t="s">
        <v>25</v>
      </c>
      <c r="B7863" s="2">
        <v>1197831</v>
      </c>
      <c r="C7863" s="3">
        <v>44048</v>
      </c>
      <c r="D7863" s="12" t="str" cm="1">
        <f t="array" ref="D7863">_xlfn.SWITCH(WEEKDAY(C7863,2), 1, "Lundi", 2, "Mardi", 3, "Mercredi", 4, "Jeudi", 5, "Vendredi", 6, "Samedi", 7, "Dimanche", "Erreur")</f>
        <v>Mercredi</v>
      </c>
      <c r="E7863" s="2" t="s">
        <v>26</v>
      </c>
      <c r="F7863" s="2" t="s">
        <v>27</v>
      </c>
      <c r="G7863" s="2" t="s">
        <v>28</v>
      </c>
      <c r="H7863" s="4" t="s">
        <v>22</v>
      </c>
      <c r="I7863" s="5">
        <v>29</v>
      </c>
      <c r="J7863" s="6">
        <v>228</v>
      </c>
      <c r="K7863" s="7">
        <v>6612</v>
      </c>
      <c r="L7863" s="7">
        <v>3636.6000000000004</v>
      </c>
      <c r="M7863" s="8">
        <v>0.55000000000000004</v>
      </c>
      <c r="N7863" s="2" t="s">
        <v>23</v>
      </c>
      <c r="O7863">
        <f t="shared" si="976"/>
        <v>2020</v>
      </c>
      <c r="P7863">
        <f t="shared" si="977"/>
        <v>8</v>
      </c>
      <c r="Q7863" t="str">
        <f t="shared" si="978"/>
        <v>août</v>
      </c>
      <c r="R7863" t="str">
        <f t="shared" si="979"/>
        <v>Texas</v>
      </c>
      <c r="S7863" t="str">
        <f t="shared" si="980"/>
        <v>2020-08</v>
      </c>
      <c r="T7863">
        <f>IF(AND(COUNTIF(Calculs!$Q$2:$Q$12,$O7863)&gt;0,COUNTIF(Calculs!$S$2:$S$12,$E7863)&gt;0,COUNTIF(Calculs!$U$2:$U$12,$H7863)&gt;0),1,0)</f>
        <v>1</v>
      </c>
      <c r="U7863">
        <f t="shared" si="981"/>
        <v>6612</v>
      </c>
      <c r="V7863">
        <f t="shared" si="982"/>
        <v>228</v>
      </c>
      <c r="W7863">
        <f t="shared" si="983"/>
        <v>3636.6000000000004</v>
      </c>
    </row>
    <row r="7864" spans="1:23" ht="15.75" customHeight="1" x14ac:dyDescent="0.3">
      <c r="A7864" s="2" t="s">
        <v>25</v>
      </c>
      <c r="B7864" s="2">
        <v>1197831</v>
      </c>
      <c r="C7864" s="3">
        <v>44049</v>
      </c>
      <c r="D7864" s="12" t="str" cm="1">
        <f t="array" ref="D7864">_xlfn.SWITCH(WEEKDAY(C7864,2), 1, "Lundi", 2, "Mardi", 3, "Mercredi", 4, "Jeudi", 5, "Vendredi", 6, "Samedi", 7, "Dimanche", "Erreur")</f>
        <v>Jeudi</v>
      </c>
      <c r="E7864" s="2" t="s">
        <v>26</v>
      </c>
      <c r="F7864" s="2" t="s">
        <v>27</v>
      </c>
      <c r="G7864" s="2" t="s">
        <v>28</v>
      </c>
      <c r="H7864" s="4" t="s">
        <v>16</v>
      </c>
      <c r="I7864" s="5">
        <v>23</v>
      </c>
      <c r="J7864" s="6">
        <v>306</v>
      </c>
      <c r="K7864" s="7">
        <v>7038</v>
      </c>
      <c r="L7864" s="7">
        <v>2604.06</v>
      </c>
      <c r="M7864" s="8">
        <v>0.37</v>
      </c>
      <c r="N7864" s="2" t="s">
        <v>23</v>
      </c>
      <c r="O7864">
        <f t="shared" si="976"/>
        <v>2020</v>
      </c>
      <c r="P7864">
        <f t="shared" si="977"/>
        <v>8</v>
      </c>
      <c r="Q7864" t="str">
        <f t="shared" si="978"/>
        <v>août</v>
      </c>
      <c r="R7864" t="str">
        <f t="shared" si="979"/>
        <v>Texas</v>
      </c>
      <c r="S7864" t="str">
        <f t="shared" si="980"/>
        <v>2020-08</v>
      </c>
      <c r="T7864">
        <f>IF(AND(COUNTIF(Calculs!$Q$2:$Q$12,$O7864)&gt;0,COUNTIF(Calculs!$S$2:$S$12,$E7864)&gt;0,COUNTIF(Calculs!$U$2:$U$12,$H7864)&gt;0),1,0)</f>
        <v>1</v>
      </c>
      <c r="U7864">
        <f t="shared" si="981"/>
        <v>7038</v>
      </c>
      <c r="V7864">
        <f t="shared" si="982"/>
        <v>306</v>
      </c>
      <c r="W7864">
        <f t="shared" si="983"/>
        <v>2604.06</v>
      </c>
    </row>
    <row r="7865" spans="1:23" ht="15.75" customHeight="1" x14ac:dyDescent="0.3">
      <c r="A7865" s="2" t="s">
        <v>25</v>
      </c>
      <c r="B7865" s="2">
        <v>1197831</v>
      </c>
      <c r="C7865" s="3">
        <v>44050</v>
      </c>
      <c r="D7865" s="12" t="str" cm="1">
        <f t="array" ref="D7865">_xlfn.SWITCH(WEEKDAY(C7865,2), 1, "Lundi", 2, "Mardi", 3, "Mercredi", 4, "Jeudi", 5, "Vendredi", 6, "Samedi", 7, "Dimanche", "Erreur")</f>
        <v>Vendredi</v>
      </c>
      <c r="E7865" s="2" t="s">
        <v>26</v>
      </c>
      <c r="F7865" s="2" t="s">
        <v>27</v>
      </c>
      <c r="G7865" s="2" t="s">
        <v>28</v>
      </c>
      <c r="H7865" s="4" t="s">
        <v>18</v>
      </c>
      <c r="I7865" s="5">
        <v>29</v>
      </c>
      <c r="J7865" s="6">
        <v>306</v>
      </c>
      <c r="K7865" s="7">
        <v>8874</v>
      </c>
      <c r="L7865" s="7">
        <v>3638.3399999999997</v>
      </c>
      <c r="M7865" s="8">
        <v>0.41</v>
      </c>
      <c r="N7865" s="2" t="s">
        <v>23</v>
      </c>
      <c r="O7865">
        <f t="shared" si="976"/>
        <v>2020</v>
      </c>
      <c r="P7865">
        <f t="shared" si="977"/>
        <v>8</v>
      </c>
      <c r="Q7865" t="str">
        <f t="shared" si="978"/>
        <v>août</v>
      </c>
      <c r="R7865" t="str">
        <f t="shared" si="979"/>
        <v>Texas</v>
      </c>
      <c r="S7865" t="str">
        <f t="shared" si="980"/>
        <v>2020-08</v>
      </c>
      <c r="T7865">
        <f>IF(AND(COUNTIF(Calculs!$Q$2:$Q$12,$O7865)&gt;0,COUNTIF(Calculs!$S$2:$S$12,$E7865)&gt;0,COUNTIF(Calculs!$U$2:$U$12,$H7865)&gt;0),1,0)</f>
        <v>1</v>
      </c>
      <c r="U7865">
        <f t="shared" si="981"/>
        <v>8874</v>
      </c>
      <c r="V7865">
        <f t="shared" si="982"/>
        <v>306</v>
      </c>
      <c r="W7865">
        <f t="shared" si="983"/>
        <v>3638.3399999999997</v>
      </c>
    </row>
    <row r="7866" spans="1:23" ht="15.75" customHeight="1" x14ac:dyDescent="0.3">
      <c r="A7866" s="2" t="s">
        <v>25</v>
      </c>
      <c r="B7866" s="2">
        <v>1197831</v>
      </c>
      <c r="C7866" s="3">
        <v>44051</v>
      </c>
      <c r="D7866" s="12" t="str" cm="1">
        <f t="array" ref="D7866">_xlfn.SWITCH(WEEKDAY(C7866,2), 1, "Lundi", 2, "Mardi", 3, "Mercredi", 4, "Jeudi", 5, "Vendredi", 6, "Samedi", 7, "Dimanche", "Erreur")</f>
        <v>Samedi</v>
      </c>
      <c r="E7866" s="2" t="s">
        <v>26</v>
      </c>
      <c r="F7866" s="2" t="s">
        <v>27</v>
      </c>
      <c r="G7866" s="2" t="s">
        <v>28</v>
      </c>
      <c r="H7866" s="4" t="s">
        <v>19</v>
      </c>
      <c r="I7866" s="5">
        <v>24</v>
      </c>
      <c r="J7866" s="6">
        <v>232</v>
      </c>
      <c r="K7866" s="7">
        <v>5568</v>
      </c>
      <c r="L7866" s="7">
        <v>2060.16</v>
      </c>
      <c r="M7866" s="8">
        <v>0.37</v>
      </c>
      <c r="N7866" s="2" t="s">
        <v>23</v>
      </c>
      <c r="O7866">
        <f t="shared" si="976"/>
        <v>2020</v>
      </c>
      <c r="P7866">
        <f t="shared" si="977"/>
        <v>8</v>
      </c>
      <c r="Q7866" t="str">
        <f t="shared" si="978"/>
        <v>août</v>
      </c>
      <c r="R7866" t="str">
        <f t="shared" si="979"/>
        <v>Texas</v>
      </c>
      <c r="S7866" t="str">
        <f t="shared" si="980"/>
        <v>2020-08</v>
      </c>
      <c r="T7866">
        <f>IF(AND(COUNTIF(Calculs!$Q$2:$Q$12,$O7866)&gt;0,COUNTIF(Calculs!$S$2:$S$12,$E7866)&gt;0,COUNTIF(Calculs!$U$2:$U$12,$H7866)&gt;0),1,0)</f>
        <v>1</v>
      </c>
      <c r="U7866">
        <f t="shared" si="981"/>
        <v>5568</v>
      </c>
      <c r="V7866">
        <f t="shared" si="982"/>
        <v>232</v>
      </c>
      <c r="W7866">
        <f t="shared" si="983"/>
        <v>2060.16</v>
      </c>
    </row>
    <row r="7867" spans="1:23" ht="15.75" customHeight="1" x14ac:dyDescent="0.3">
      <c r="A7867" s="2" t="s">
        <v>25</v>
      </c>
      <c r="B7867" s="2">
        <v>1197831</v>
      </c>
      <c r="C7867" s="3">
        <v>44052</v>
      </c>
      <c r="D7867" s="12" t="str" cm="1">
        <f t="array" ref="D7867">_xlfn.SWITCH(WEEKDAY(C7867,2), 1, "Lundi", 2, "Mardi", 3, "Mercredi", 4, "Jeudi", 5, "Vendredi", 6, "Samedi", 7, "Dimanche", "Erreur")</f>
        <v>Dimanche</v>
      </c>
      <c r="E7867" s="2" t="s">
        <v>26</v>
      </c>
      <c r="F7867" s="2" t="s">
        <v>27</v>
      </c>
      <c r="G7867" s="2" t="s">
        <v>28</v>
      </c>
      <c r="H7867" s="4" t="s">
        <v>20</v>
      </c>
      <c r="I7867" s="5">
        <v>28</v>
      </c>
      <c r="J7867" s="6">
        <v>213</v>
      </c>
      <c r="K7867" s="7">
        <v>5964</v>
      </c>
      <c r="L7867" s="7">
        <v>2862.72</v>
      </c>
      <c r="M7867" s="8">
        <v>0.48</v>
      </c>
      <c r="N7867" s="2" t="s">
        <v>23</v>
      </c>
      <c r="O7867">
        <f t="shared" si="976"/>
        <v>2020</v>
      </c>
      <c r="P7867">
        <f t="shared" si="977"/>
        <v>8</v>
      </c>
      <c r="Q7867" t="str">
        <f t="shared" si="978"/>
        <v>août</v>
      </c>
      <c r="R7867" t="str">
        <f t="shared" si="979"/>
        <v>Texas</v>
      </c>
      <c r="S7867" t="str">
        <f t="shared" si="980"/>
        <v>2020-08</v>
      </c>
      <c r="T7867">
        <f>IF(AND(COUNTIF(Calculs!$Q$2:$Q$12,$O7867)&gt;0,COUNTIF(Calculs!$S$2:$S$12,$E7867)&gt;0,COUNTIF(Calculs!$U$2:$U$12,$H7867)&gt;0),1,0)</f>
        <v>1</v>
      </c>
      <c r="U7867">
        <f t="shared" si="981"/>
        <v>5964</v>
      </c>
      <c r="V7867">
        <f t="shared" si="982"/>
        <v>213</v>
      </c>
      <c r="W7867">
        <f t="shared" si="983"/>
        <v>2862.72</v>
      </c>
    </row>
    <row r="7868" spans="1:23" ht="15.75" customHeight="1" x14ac:dyDescent="0.3">
      <c r="A7868" s="2" t="s">
        <v>24</v>
      </c>
      <c r="B7868" s="2">
        <v>1197831</v>
      </c>
      <c r="C7868" s="3">
        <v>44053</v>
      </c>
      <c r="D7868" s="12" t="str" cm="1">
        <f t="array" ref="D7868">_xlfn.SWITCH(WEEKDAY(C7868,2), 1, "Lundi", 2, "Mardi", 3, "Mercredi", 4, "Jeudi", 5, "Vendredi", 6, "Samedi", 7, "Dimanche", "Erreur")</f>
        <v>Lundi</v>
      </c>
      <c r="E7868" s="2" t="s">
        <v>26</v>
      </c>
      <c r="F7868" s="2" t="s">
        <v>27</v>
      </c>
      <c r="G7868" s="2" t="s">
        <v>28</v>
      </c>
      <c r="H7868" s="4" t="s">
        <v>21</v>
      </c>
      <c r="I7868" s="5">
        <v>34</v>
      </c>
      <c r="J7868" s="6">
        <v>179</v>
      </c>
      <c r="K7868" s="7">
        <v>6086</v>
      </c>
      <c r="L7868" s="7">
        <v>2069.2399999999998</v>
      </c>
      <c r="M7868" s="8">
        <v>0.33999999999999997</v>
      </c>
      <c r="N7868" s="2" t="s">
        <v>23</v>
      </c>
      <c r="O7868">
        <f t="shared" si="976"/>
        <v>2020</v>
      </c>
      <c r="P7868">
        <f t="shared" si="977"/>
        <v>8</v>
      </c>
      <c r="Q7868" t="str">
        <f t="shared" si="978"/>
        <v>août</v>
      </c>
      <c r="R7868" t="str">
        <f t="shared" si="979"/>
        <v>Texas</v>
      </c>
      <c r="S7868" t="str">
        <f t="shared" si="980"/>
        <v>2020-08</v>
      </c>
      <c r="T7868">
        <f>IF(AND(COUNTIF(Calculs!$Q$2:$Q$12,$O7868)&gt;0,COUNTIF(Calculs!$S$2:$S$12,$E7868)&gt;0,COUNTIF(Calculs!$U$2:$U$12,$H7868)&gt;0),1,0)</f>
        <v>1</v>
      </c>
      <c r="U7868">
        <f t="shared" si="981"/>
        <v>6086</v>
      </c>
      <c r="V7868">
        <f t="shared" si="982"/>
        <v>179</v>
      </c>
      <c r="W7868">
        <f t="shared" si="983"/>
        <v>2069.2399999999998</v>
      </c>
    </row>
    <row r="7869" spans="1:23" ht="15.75" customHeight="1" x14ac:dyDescent="0.3">
      <c r="A7869" s="2" t="s">
        <v>24</v>
      </c>
      <c r="B7869" s="2">
        <v>1197831</v>
      </c>
      <c r="C7869" s="3">
        <v>44054</v>
      </c>
      <c r="D7869" s="12" t="str" cm="1">
        <f t="array" ref="D7869">_xlfn.SWITCH(WEEKDAY(C7869,2), 1, "Lundi", 2, "Mardi", 3, "Mercredi", 4, "Jeudi", 5, "Vendredi", 6, "Samedi", 7, "Dimanche", "Erreur")</f>
        <v>Mardi</v>
      </c>
      <c r="E7869" s="2" t="s">
        <v>26</v>
      </c>
      <c r="F7869" s="2" t="s">
        <v>27</v>
      </c>
      <c r="G7869" s="2" t="s">
        <v>28</v>
      </c>
      <c r="H7869" s="4" t="s">
        <v>22</v>
      </c>
      <c r="I7869" s="5">
        <v>27</v>
      </c>
      <c r="J7869" s="6">
        <v>272</v>
      </c>
      <c r="K7869" s="7">
        <v>7344</v>
      </c>
      <c r="L7869" s="7">
        <v>4039.2000000000003</v>
      </c>
      <c r="M7869" s="8">
        <v>0.55000000000000004</v>
      </c>
      <c r="N7869" s="2" t="s">
        <v>23</v>
      </c>
      <c r="O7869">
        <f t="shared" si="976"/>
        <v>2020</v>
      </c>
      <c r="P7869">
        <f t="shared" si="977"/>
        <v>8</v>
      </c>
      <c r="Q7869" t="str">
        <f t="shared" si="978"/>
        <v>août</v>
      </c>
      <c r="R7869" t="str">
        <f t="shared" si="979"/>
        <v>Texas</v>
      </c>
      <c r="S7869" t="str">
        <f t="shared" si="980"/>
        <v>2020-08</v>
      </c>
      <c r="T7869">
        <f>IF(AND(COUNTIF(Calculs!$Q$2:$Q$12,$O7869)&gt;0,COUNTIF(Calculs!$S$2:$S$12,$E7869)&gt;0,COUNTIF(Calculs!$U$2:$U$12,$H7869)&gt;0),1,0)</f>
        <v>1</v>
      </c>
      <c r="U7869">
        <f t="shared" si="981"/>
        <v>7344</v>
      </c>
      <c r="V7869">
        <f t="shared" si="982"/>
        <v>272</v>
      </c>
      <c r="W7869">
        <f t="shared" si="983"/>
        <v>4039.2000000000003</v>
      </c>
    </row>
    <row r="7870" spans="1:23" ht="15.75" customHeight="1" x14ac:dyDescent="0.3">
      <c r="A7870" s="2" t="s">
        <v>24</v>
      </c>
      <c r="B7870" s="2">
        <v>1197831</v>
      </c>
      <c r="C7870" s="3">
        <v>44055</v>
      </c>
      <c r="D7870" s="12" t="str" cm="1">
        <f t="array" ref="D7870">_xlfn.SWITCH(WEEKDAY(C7870,2), 1, "Lundi", 2, "Mardi", 3, "Mercredi", 4, "Jeudi", 5, "Vendredi", 6, "Samedi", 7, "Dimanche", "Erreur")</f>
        <v>Mercredi</v>
      </c>
      <c r="E7870" s="2" t="s">
        <v>26</v>
      </c>
      <c r="F7870" s="2" t="s">
        <v>27</v>
      </c>
      <c r="G7870" s="2" t="s">
        <v>28</v>
      </c>
      <c r="H7870" s="4" t="s">
        <v>16</v>
      </c>
      <c r="I7870" s="5">
        <v>24</v>
      </c>
      <c r="J7870" s="6">
        <v>315</v>
      </c>
      <c r="K7870" s="7">
        <v>7560</v>
      </c>
      <c r="L7870" s="7">
        <v>2948.3999999999996</v>
      </c>
      <c r="M7870" s="8">
        <v>0.38999999999999996</v>
      </c>
      <c r="N7870" s="2" t="s">
        <v>23</v>
      </c>
      <c r="O7870">
        <f t="shared" si="976"/>
        <v>2020</v>
      </c>
      <c r="P7870">
        <f t="shared" si="977"/>
        <v>8</v>
      </c>
      <c r="Q7870" t="str">
        <f t="shared" si="978"/>
        <v>août</v>
      </c>
      <c r="R7870" t="str">
        <f t="shared" si="979"/>
        <v>Texas</v>
      </c>
      <c r="S7870" t="str">
        <f t="shared" si="980"/>
        <v>2020-08</v>
      </c>
      <c r="T7870">
        <f>IF(AND(COUNTIF(Calculs!$Q$2:$Q$12,$O7870)&gt;0,COUNTIF(Calculs!$S$2:$S$12,$E7870)&gt;0,COUNTIF(Calculs!$U$2:$U$12,$H7870)&gt;0),1,0)</f>
        <v>1</v>
      </c>
      <c r="U7870">
        <f t="shared" si="981"/>
        <v>7560</v>
      </c>
      <c r="V7870">
        <f t="shared" si="982"/>
        <v>315</v>
      </c>
      <c r="W7870">
        <f t="shared" si="983"/>
        <v>2948.3999999999996</v>
      </c>
    </row>
    <row r="7871" spans="1:23" ht="15.75" customHeight="1" x14ac:dyDescent="0.3">
      <c r="A7871" s="2" t="s">
        <v>24</v>
      </c>
      <c r="B7871" s="2">
        <v>1197831</v>
      </c>
      <c r="C7871" s="3">
        <v>44056</v>
      </c>
      <c r="D7871" s="12" t="str" cm="1">
        <f t="array" ref="D7871">_xlfn.SWITCH(WEEKDAY(C7871,2), 1, "Lundi", 2, "Mardi", 3, "Mercredi", 4, "Jeudi", 5, "Vendredi", 6, "Samedi", 7, "Dimanche", "Erreur")</f>
        <v>Jeudi</v>
      </c>
      <c r="E7871" s="2" t="s">
        <v>26</v>
      </c>
      <c r="F7871" s="2" t="s">
        <v>27</v>
      </c>
      <c r="G7871" s="2" t="s">
        <v>28</v>
      </c>
      <c r="H7871" s="4" t="s">
        <v>18</v>
      </c>
      <c r="I7871" s="5">
        <v>30</v>
      </c>
      <c r="J7871" s="6">
        <v>287</v>
      </c>
      <c r="K7871" s="7">
        <v>8610</v>
      </c>
      <c r="L7871" s="7">
        <v>3616.2</v>
      </c>
      <c r="M7871" s="8">
        <v>0.42</v>
      </c>
      <c r="N7871" s="2" t="s">
        <v>23</v>
      </c>
      <c r="O7871">
        <f t="shared" si="976"/>
        <v>2020</v>
      </c>
      <c r="P7871">
        <f t="shared" si="977"/>
        <v>8</v>
      </c>
      <c r="Q7871" t="str">
        <f t="shared" si="978"/>
        <v>août</v>
      </c>
      <c r="R7871" t="str">
        <f t="shared" si="979"/>
        <v>Texas</v>
      </c>
      <c r="S7871" t="str">
        <f t="shared" si="980"/>
        <v>2020-08</v>
      </c>
      <c r="T7871">
        <f>IF(AND(COUNTIF(Calculs!$Q$2:$Q$12,$O7871)&gt;0,COUNTIF(Calculs!$S$2:$S$12,$E7871)&gt;0,COUNTIF(Calculs!$U$2:$U$12,$H7871)&gt;0),1,0)</f>
        <v>1</v>
      </c>
      <c r="U7871">
        <f t="shared" si="981"/>
        <v>8610</v>
      </c>
      <c r="V7871">
        <f t="shared" si="982"/>
        <v>287</v>
      </c>
      <c r="W7871">
        <f t="shared" si="983"/>
        <v>3616.2</v>
      </c>
    </row>
    <row r="7872" spans="1:23" ht="15.75" customHeight="1" x14ac:dyDescent="0.3">
      <c r="A7872" s="2" t="s">
        <v>24</v>
      </c>
      <c r="B7872" s="2">
        <v>1197831</v>
      </c>
      <c r="C7872" s="3">
        <v>44057</v>
      </c>
      <c r="D7872" s="12" t="str" cm="1">
        <f t="array" ref="D7872">_xlfn.SWITCH(WEEKDAY(C7872,2), 1, "Lundi", 2, "Mardi", 3, "Mercredi", 4, "Jeudi", 5, "Vendredi", 6, "Samedi", 7, "Dimanche", "Erreur")</f>
        <v>Vendredi</v>
      </c>
      <c r="E7872" s="2" t="s">
        <v>26</v>
      </c>
      <c r="F7872" s="2" t="s">
        <v>27</v>
      </c>
      <c r="G7872" s="2" t="s">
        <v>28</v>
      </c>
      <c r="H7872" s="4" t="s">
        <v>19</v>
      </c>
      <c r="I7872" s="5">
        <v>23</v>
      </c>
      <c r="J7872" s="6">
        <v>240</v>
      </c>
      <c r="K7872" s="7">
        <v>5520</v>
      </c>
      <c r="L7872" s="7">
        <v>2042.3999999999999</v>
      </c>
      <c r="M7872" s="8">
        <v>0.37</v>
      </c>
      <c r="N7872" s="2" t="s">
        <v>23</v>
      </c>
      <c r="O7872">
        <f t="shared" si="976"/>
        <v>2020</v>
      </c>
      <c r="P7872">
        <f t="shared" si="977"/>
        <v>8</v>
      </c>
      <c r="Q7872" t="str">
        <f t="shared" si="978"/>
        <v>août</v>
      </c>
      <c r="R7872" t="str">
        <f t="shared" si="979"/>
        <v>Texas</v>
      </c>
      <c r="S7872" t="str">
        <f t="shared" si="980"/>
        <v>2020-08</v>
      </c>
      <c r="T7872">
        <f>IF(AND(COUNTIF(Calculs!$Q$2:$Q$12,$O7872)&gt;0,COUNTIF(Calculs!$S$2:$S$12,$E7872)&gt;0,COUNTIF(Calculs!$U$2:$U$12,$H7872)&gt;0),1,0)</f>
        <v>1</v>
      </c>
      <c r="U7872">
        <f t="shared" si="981"/>
        <v>5520</v>
      </c>
      <c r="V7872">
        <f t="shared" si="982"/>
        <v>240</v>
      </c>
      <c r="W7872">
        <f t="shared" si="983"/>
        <v>2042.3999999999999</v>
      </c>
    </row>
    <row r="7873" spans="1:23" ht="15.75" customHeight="1" x14ac:dyDescent="0.3">
      <c r="A7873" s="2" t="s">
        <v>24</v>
      </c>
      <c r="B7873" s="2">
        <v>1197831</v>
      </c>
      <c r="C7873" s="3">
        <v>44058</v>
      </c>
      <c r="D7873" s="12" t="str" cm="1">
        <f t="array" ref="D7873">_xlfn.SWITCH(WEEKDAY(C7873,2), 1, "Lundi", 2, "Mardi", 3, "Mercredi", 4, "Jeudi", 5, "Vendredi", 6, "Samedi", 7, "Dimanche", "Erreur")</f>
        <v>Samedi</v>
      </c>
      <c r="E7873" s="2" t="s">
        <v>26</v>
      </c>
      <c r="F7873" s="2" t="s">
        <v>27</v>
      </c>
      <c r="G7873" s="2" t="s">
        <v>28</v>
      </c>
      <c r="H7873" s="4" t="s">
        <v>20</v>
      </c>
      <c r="I7873" s="5">
        <v>31</v>
      </c>
      <c r="J7873" s="6">
        <v>245</v>
      </c>
      <c r="K7873" s="7">
        <v>7595</v>
      </c>
      <c r="L7873" s="7">
        <v>3873.4500000000003</v>
      </c>
      <c r="M7873" s="8">
        <v>0.51</v>
      </c>
      <c r="N7873" s="2" t="s">
        <v>23</v>
      </c>
      <c r="O7873">
        <f t="shared" si="976"/>
        <v>2020</v>
      </c>
      <c r="P7873">
        <f t="shared" si="977"/>
        <v>8</v>
      </c>
      <c r="Q7873" t="str">
        <f t="shared" si="978"/>
        <v>août</v>
      </c>
      <c r="R7873" t="str">
        <f t="shared" si="979"/>
        <v>Texas</v>
      </c>
      <c r="S7873" t="str">
        <f t="shared" si="980"/>
        <v>2020-08</v>
      </c>
      <c r="T7873">
        <f>IF(AND(COUNTIF(Calculs!$Q$2:$Q$12,$O7873)&gt;0,COUNTIF(Calculs!$S$2:$S$12,$E7873)&gt;0,COUNTIF(Calculs!$U$2:$U$12,$H7873)&gt;0),1,0)</f>
        <v>1</v>
      </c>
      <c r="U7873">
        <f t="shared" si="981"/>
        <v>7595</v>
      </c>
      <c r="V7873">
        <f t="shared" si="982"/>
        <v>245</v>
      </c>
      <c r="W7873">
        <f t="shared" si="983"/>
        <v>3873.4500000000003</v>
      </c>
    </row>
    <row r="7874" spans="1:23" ht="15.75" customHeight="1" x14ac:dyDescent="0.3">
      <c r="A7874" s="2" t="s">
        <v>24</v>
      </c>
      <c r="B7874" s="2">
        <v>1197831</v>
      </c>
      <c r="C7874" s="3">
        <v>44059</v>
      </c>
      <c r="D7874" s="12" t="str" cm="1">
        <f t="array" ref="D7874">_xlfn.SWITCH(WEEKDAY(C7874,2), 1, "Lundi", 2, "Mardi", 3, "Mercredi", 4, "Jeudi", 5, "Vendredi", 6, "Samedi", 7, "Dimanche", "Erreur")</f>
        <v>Dimanche</v>
      </c>
      <c r="E7874" s="2" t="s">
        <v>26</v>
      </c>
      <c r="F7874" s="2" t="s">
        <v>27</v>
      </c>
      <c r="G7874" s="2" t="s">
        <v>28</v>
      </c>
      <c r="H7874" s="4" t="s">
        <v>21</v>
      </c>
      <c r="I7874" s="5">
        <v>35</v>
      </c>
      <c r="J7874" s="6">
        <v>180</v>
      </c>
      <c r="K7874" s="7">
        <v>6300</v>
      </c>
      <c r="L7874" s="7">
        <v>2205</v>
      </c>
      <c r="M7874" s="8">
        <v>0.35</v>
      </c>
      <c r="N7874" s="2" t="s">
        <v>23</v>
      </c>
      <c r="O7874">
        <f t="shared" si="976"/>
        <v>2020</v>
      </c>
      <c r="P7874">
        <f t="shared" si="977"/>
        <v>8</v>
      </c>
      <c r="Q7874" t="str">
        <f t="shared" si="978"/>
        <v>août</v>
      </c>
      <c r="R7874" t="str">
        <f t="shared" si="979"/>
        <v>Texas</v>
      </c>
      <c r="S7874" t="str">
        <f t="shared" si="980"/>
        <v>2020-08</v>
      </c>
      <c r="T7874">
        <f>IF(AND(COUNTIF(Calculs!$Q$2:$Q$12,$O7874)&gt;0,COUNTIF(Calculs!$S$2:$S$12,$E7874)&gt;0,COUNTIF(Calculs!$U$2:$U$12,$H7874)&gt;0),1,0)</f>
        <v>1</v>
      </c>
      <c r="U7874">
        <f t="shared" si="981"/>
        <v>6300</v>
      </c>
      <c r="V7874">
        <f t="shared" si="982"/>
        <v>180</v>
      </c>
      <c r="W7874">
        <f t="shared" si="983"/>
        <v>2205</v>
      </c>
    </row>
    <row r="7875" spans="1:23" ht="15.75" customHeight="1" x14ac:dyDescent="0.3">
      <c r="A7875" s="2" t="s">
        <v>24</v>
      </c>
      <c r="B7875" s="2">
        <v>1197831</v>
      </c>
      <c r="C7875" s="3">
        <v>44060</v>
      </c>
      <c r="D7875" s="12" t="str" cm="1">
        <f t="array" ref="D7875">_xlfn.SWITCH(WEEKDAY(C7875,2), 1, "Lundi", 2, "Mardi", 3, "Mercredi", 4, "Jeudi", 5, "Vendredi", 6, "Samedi", 7, "Dimanche", "Erreur")</f>
        <v>Lundi</v>
      </c>
      <c r="E7875" s="2" t="s">
        <v>26</v>
      </c>
      <c r="F7875" s="2" t="s">
        <v>27</v>
      </c>
      <c r="G7875" s="2" t="s">
        <v>28</v>
      </c>
      <c r="H7875" s="4" t="s">
        <v>22</v>
      </c>
      <c r="I7875" s="5">
        <v>32</v>
      </c>
      <c r="J7875" s="6">
        <v>295</v>
      </c>
      <c r="K7875" s="7">
        <v>9440</v>
      </c>
      <c r="L7875" s="7">
        <v>5380.8</v>
      </c>
      <c r="M7875" s="8">
        <v>0.57000000000000006</v>
      </c>
      <c r="N7875" s="2" t="s">
        <v>23</v>
      </c>
      <c r="O7875">
        <f t="shared" ref="O7875:O7938" si="984">YEAR($C7875)</f>
        <v>2020</v>
      </c>
      <c r="P7875">
        <f t="shared" ref="P7875:P7938" si="985">MONTH($C7875)</f>
        <v>8</v>
      </c>
      <c r="Q7875" t="str">
        <f t="shared" ref="Q7875:Q7938" si="986">TEXT($C7875,"mmm")</f>
        <v>août</v>
      </c>
      <c r="R7875" t="str">
        <f t="shared" ref="R7875:R7938" si="987">SUBSTITUTE(SUBSTITUTE($F7875,"Sud ","South "),"Ouest ","West ")</f>
        <v>Texas</v>
      </c>
      <c r="S7875" t="str">
        <f t="shared" ref="S7875:S7938" si="988">TEXT($C7875,"aaaa-mm")</f>
        <v>2020-08</v>
      </c>
      <c r="T7875">
        <f>IF(AND(COUNTIF(Calculs!$Q$2:$Q$12,$O7875)&gt;0,COUNTIF(Calculs!$S$2:$S$12,$E7875)&gt;0,COUNTIF(Calculs!$U$2:$U$12,$H7875)&gt;0),1,0)</f>
        <v>1</v>
      </c>
      <c r="U7875">
        <f t="shared" ref="U7875:U7938" si="989">$K7875*$T7875</f>
        <v>9440</v>
      </c>
      <c r="V7875">
        <f t="shared" ref="V7875:V7938" si="990">$J7875*$T7875</f>
        <v>295</v>
      </c>
      <c r="W7875">
        <f t="shared" ref="W7875:W7938" si="991">$L7875*$T7875</f>
        <v>5380.8</v>
      </c>
    </row>
    <row r="7876" spans="1:23" ht="15.75" customHeight="1" x14ac:dyDescent="0.3">
      <c r="A7876" s="2" t="s">
        <v>24</v>
      </c>
      <c r="B7876" s="2">
        <v>1197831</v>
      </c>
      <c r="C7876" s="3">
        <v>44061</v>
      </c>
      <c r="D7876" s="12" t="str" cm="1">
        <f t="array" ref="D7876">_xlfn.SWITCH(WEEKDAY(C7876,2), 1, "Lundi", 2, "Mardi", 3, "Mercredi", 4, "Jeudi", 5, "Vendredi", 6, "Samedi", 7, "Dimanche", "Erreur")</f>
        <v>Mardi</v>
      </c>
      <c r="E7876" s="2" t="s">
        <v>26</v>
      </c>
      <c r="F7876" s="2" t="s">
        <v>27</v>
      </c>
      <c r="G7876" s="2" t="s">
        <v>28</v>
      </c>
      <c r="H7876" s="4" t="s">
        <v>16</v>
      </c>
      <c r="I7876" s="5">
        <v>28</v>
      </c>
      <c r="J7876" s="6">
        <v>295</v>
      </c>
      <c r="K7876" s="7">
        <v>8260</v>
      </c>
      <c r="L7876" s="7">
        <v>3386.6</v>
      </c>
      <c r="M7876" s="8">
        <v>0.41</v>
      </c>
      <c r="N7876" s="2" t="s">
        <v>23</v>
      </c>
      <c r="O7876">
        <f t="shared" si="984"/>
        <v>2020</v>
      </c>
      <c r="P7876">
        <f t="shared" si="985"/>
        <v>8</v>
      </c>
      <c r="Q7876" t="str">
        <f t="shared" si="986"/>
        <v>août</v>
      </c>
      <c r="R7876" t="str">
        <f t="shared" si="987"/>
        <v>Texas</v>
      </c>
      <c r="S7876" t="str">
        <f t="shared" si="988"/>
        <v>2020-08</v>
      </c>
      <c r="T7876">
        <f>IF(AND(COUNTIF(Calculs!$Q$2:$Q$12,$O7876)&gt;0,COUNTIF(Calculs!$S$2:$S$12,$E7876)&gt;0,COUNTIF(Calculs!$U$2:$U$12,$H7876)&gt;0),1,0)</f>
        <v>1</v>
      </c>
      <c r="U7876">
        <f t="shared" si="989"/>
        <v>8260</v>
      </c>
      <c r="V7876">
        <f t="shared" si="990"/>
        <v>295</v>
      </c>
      <c r="W7876">
        <f t="shared" si="991"/>
        <v>3386.6</v>
      </c>
    </row>
    <row r="7877" spans="1:23" ht="15.75" customHeight="1" x14ac:dyDescent="0.3">
      <c r="A7877" s="2" t="s">
        <v>24</v>
      </c>
      <c r="B7877" s="2">
        <v>1197831</v>
      </c>
      <c r="C7877" s="3">
        <v>44062</v>
      </c>
      <c r="D7877" s="12" t="str" cm="1">
        <f t="array" ref="D7877">_xlfn.SWITCH(WEEKDAY(C7877,2), 1, "Lundi", 2, "Mardi", 3, "Mercredi", 4, "Jeudi", 5, "Vendredi", 6, "Samedi", 7, "Dimanche", "Erreur")</f>
        <v>Mercredi</v>
      </c>
      <c r="E7877" s="2" t="s">
        <v>26</v>
      </c>
      <c r="F7877" s="2" t="s">
        <v>27</v>
      </c>
      <c r="G7877" s="2" t="s">
        <v>28</v>
      </c>
      <c r="H7877" s="4" t="s">
        <v>18</v>
      </c>
      <c r="I7877" s="5">
        <v>33</v>
      </c>
      <c r="J7877" s="6">
        <v>323</v>
      </c>
      <c r="K7877" s="7">
        <v>10659</v>
      </c>
      <c r="L7877" s="7">
        <v>4476.78</v>
      </c>
      <c r="M7877" s="8">
        <v>0.42</v>
      </c>
      <c r="N7877" s="2" t="s">
        <v>23</v>
      </c>
      <c r="O7877">
        <f t="shared" si="984"/>
        <v>2020</v>
      </c>
      <c r="P7877">
        <f t="shared" si="985"/>
        <v>8</v>
      </c>
      <c r="Q7877" t="str">
        <f t="shared" si="986"/>
        <v>août</v>
      </c>
      <c r="R7877" t="str">
        <f t="shared" si="987"/>
        <v>Texas</v>
      </c>
      <c r="S7877" t="str">
        <f t="shared" si="988"/>
        <v>2020-08</v>
      </c>
      <c r="T7877">
        <f>IF(AND(COUNTIF(Calculs!$Q$2:$Q$12,$O7877)&gt;0,COUNTIF(Calculs!$S$2:$S$12,$E7877)&gt;0,COUNTIF(Calculs!$U$2:$U$12,$H7877)&gt;0),1,0)</f>
        <v>1</v>
      </c>
      <c r="U7877">
        <f t="shared" si="989"/>
        <v>10659</v>
      </c>
      <c r="V7877">
        <f t="shared" si="990"/>
        <v>323</v>
      </c>
      <c r="W7877">
        <f t="shared" si="991"/>
        <v>4476.78</v>
      </c>
    </row>
    <row r="7878" spans="1:23" ht="15.75" customHeight="1" x14ac:dyDescent="0.3">
      <c r="A7878" s="2" t="s">
        <v>24</v>
      </c>
      <c r="B7878" s="2">
        <v>1197831</v>
      </c>
      <c r="C7878" s="3">
        <v>44063</v>
      </c>
      <c r="D7878" s="12" t="str" cm="1">
        <f t="array" ref="D7878">_xlfn.SWITCH(WEEKDAY(C7878,2), 1, "Lundi", 2, "Mardi", 3, "Mercredi", 4, "Jeudi", 5, "Vendredi", 6, "Samedi", 7, "Dimanche", "Erreur")</f>
        <v>Jeudi</v>
      </c>
      <c r="E7878" s="2" t="s">
        <v>26</v>
      </c>
      <c r="F7878" s="2" t="s">
        <v>27</v>
      </c>
      <c r="G7878" s="2" t="s">
        <v>28</v>
      </c>
      <c r="H7878" s="4" t="s">
        <v>19</v>
      </c>
      <c r="I7878" s="5">
        <v>27</v>
      </c>
      <c r="J7878" s="6">
        <v>264</v>
      </c>
      <c r="K7878" s="7">
        <v>7128</v>
      </c>
      <c r="L7878" s="7">
        <v>2851.2</v>
      </c>
      <c r="M7878" s="8">
        <v>0.39999999999999997</v>
      </c>
      <c r="N7878" s="2" t="s">
        <v>23</v>
      </c>
      <c r="O7878">
        <f t="shared" si="984"/>
        <v>2020</v>
      </c>
      <c r="P7878">
        <f t="shared" si="985"/>
        <v>8</v>
      </c>
      <c r="Q7878" t="str">
        <f t="shared" si="986"/>
        <v>août</v>
      </c>
      <c r="R7878" t="str">
        <f t="shared" si="987"/>
        <v>Texas</v>
      </c>
      <c r="S7878" t="str">
        <f t="shared" si="988"/>
        <v>2020-08</v>
      </c>
      <c r="T7878">
        <f>IF(AND(COUNTIF(Calculs!$Q$2:$Q$12,$O7878)&gt;0,COUNTIF(Calculs!$S$2:$S$12,$E7878)&gt;0,COUNTIF(Calculs!$U$2:$U$12,$H7878)&gt;0),1,0)</f>
        <v>1</v>
      </c>
      <c r="U7878">
        <f t="shared" si="989"/>
        <v>7128</v>
      </c>
      <c r="V7878">
        <f t="shared" si="990"/>
        <v>264</v>
      </c>
      <c r="W7878">
        <f t="shared" si="991"/>
        <v>2851.2</v>
      </c>
    </row>
    <row r="7879" spans="1:23" ht="15.75" customHeight="1" x14ac:dyDescent="0.3">
      <c r="A7879" s="2" t="s">
        <v>24</v>
      </c>
      <c r="B7879" s="2">
        <v>1197831</v>
      </c>
      <c r="C7879" s="3">
        <v>44064</v>
      </c>
      <c r="D7879" s="12" t="str" cm="1">
        <f t="array" ref="D7879">_xlfn.SWITCH(WEEKDAY(C7879,2), 1, "Lundi", 2, "Mardi", 3, "Mercredi", 4, "Jeudi", 5, "Vendredi", 6, "Samedi", 7, "Dimanche", "Erreur")</f>
        <v>Vendredi</v>
      </c>
      <c r="E7879" s="2" t="s">
        <v>26</v>
      </c>
      <c r="F7879" s="2" t="s">
        <v>27</v>
      </c>
      <c r="G7879" s="2" t="s">
        <v>28</v>
      </c>
      <c r="H7879" s="4" t="s">
        <v>20</v>
      </c>
      <c r="I7879" s="5">
        <v>26</v>
      </c>
      <c r="J7879" s="6">
        <v>263</v>
      </c>
      <c r="K7879" s="7">
        <v>6838</v>
      </c>
      <c r="L7879" s="7">
        <v>3282.24</v>
      </c>
      <c r="M7879" s="8">
        <v>0.48</v>
      </c>
      <c r="N7879" s="2" t="s">
        <v>23</v>
      </c>
      <c r="O7879">
        <f t="shared" si="984"/>
        <v>2020</v>
      </c>
      <c r="P7879">
        <f t="shared" si="985"/>
        <v>8</v>
      </c>
      <c r="Q7879" t="str">
        <f t="shared" si="986"/>
        <v>août</v>
      </c>
      <c r="R7879" t="str">
        <f t="shared" si="987"/>
        <v>Texas</v>
      </c>
      <c r="S7879" t="str">
        <f t="shared" si="988"/>
        <v>2020-08</v>
      </c>
      <c r="T7879">
        <f>IF(AND(COUNTIF(Calculs!$Q$2:$Q$12,$O7879)&gt;0,COUNTIF(Calculs!$S$2:$S$12,$E7879)&gt;0,COUNTIF(Calculs!$U$2:$U$12,$H7879)&gt;0),1,0)</f>
        <v>1</v>
      </c>
      <c r="U7879">
        <f t="shared" si="989"/>
        <v>6838</v>
      </c>
      <c r="V7879">
        <f t="shared" si="990"/>
        <v>263</v>
      </c>
      <c r="W7879">
        <f t="shared" si="991"/>
        <v>3282.24</v>
      </c>
    </row>
    <row r="7880" spans="1:23" ht="15.75" customHeight="1" x14ac:dyDescent="0.3">
      <c r="A7880" s="2" t="s">
        <v>24</v>
      </c>
      <c r="B7880" s="2">
        <v>1197831</v>
      </c>
      <c r="C7880" s="3">
        <v>44065</v>
      </c>
      <c r="D7880" s="12" t="str" cm="1">
        <f t="array" ref="D7880">_xlfn.SWITCH(WEEKDAY(C7880,2), 1, "Lundi", 2, "Mardi", 3, "Mercredi", 4, "Jeudi", 5, "Vendredi", 6, "Samedi", 7, "Dimanche", "Erreur")</f>
        <v>Samedi</v>
      </c>
      <c r="E7880" s="2" t="s">
        <v>26</v>
      </c>
      <c r="F7880" s="2" t="s">
        <v>27</v>
      </c>
      <c r="G7880" s="2" t="s">
        <v>28</v>
      </c>
      <c r="H7880" s="4" t="s">
        <v>21</v>
      </c>
      <c r="I7880" s="5">
        <v>29</v>
      </c>
      <c r="J7880" s="6">
        <v>221</v>
      </c>
      <c r="K7880" s="7">
        <v>6409</v>
      </c>
      <c r="L7880" s="7">
        <v>2050.88</v>
      </c>
      <c r="M7880" s="8">
        <v>0.32</v>
      </c>
      <c r="N7880" s="2" t="s">
        <v>23</v>
      </c>
      <c r="O7880">
        <f t="shared" si="984"/>
        <v>2020</v>
      </c>
      <c r="P7880">
        <f t="shared" si="985"/>
        <v>8</v>
      </c>
      <c r="Q7880" t="str">
        <f t="shared" si="986"/>
        <v>août</v>
      </c>
      <c r="R7880" t="str">
        <f t="shared" si="987"/>
        <v>Texas</v>
      </c>
      <c r="S7880" t="str">
        <f t="shared" si="988"/>
        <v>2020-08</v>
      </c>
      <c r="T7880">
        <f>IF(AND(COUNTIF(Calculs!$Q$2:$Q$12,$O7880)&gt;0,COUNTIF(Calculs!$S$2:$S$12,$E7880)&gt;0,COUNTIF(Calculs!$U$2:$U$12,$H7880)&gt;0),1,0)</f>
        <v>1</v>
      </c>
      <c r="U7880">
        <f t="shared" si="989"/>
        <v>6409</v>
      </c>
      <c r="V7880">
        <f t="shared" si="990"/>
        <v>221</v>
      </c>
      <c r="W7880">
        <f t="shared" si="991"/>
        <v>2050.88</v>
      </c>
    </row>
    <row r="7881" spans="1:23" ht="15.75" customHeight="1" x14ac:dyDescent="0.3">
      <c r="A7881" s="2" t="s">
        <v>24</v>
      </c>
      <c r="B7881" s="2">
        <v>1197831</v>
      </c>
      <c r="C7881" s="3">
        <v>44066</v>
      </c>
      <c r="D7881" s="12" t="str" cm="1">
        <f t="array" ref="D7881">_xlfn.SWITCH(WEEKDAY(C7881,2), 1, "Lundi", 2, "Mardi", 3, "Mercredi", 4, "Jeudi", 5, "Vendredi", 6, "Samedi", 7, "Dimanche", "Erreur")</f>
        <v>Dimanche</v>
      </c>
      <c r="E7881" s="2" t="s">
        <v>26</v>
      </c>
      <c r="F7881" s="2" t="s">
        <v>27</v>
      </c>
      <c r="G7881" s="2" t="s">
        <v>28</v>
      </c>
      <c r="H7881" s="4" t="s">
        <v>22</v>
      </c>
      <c r="I7881" s="5">
        <v>38</v>
      </c>
      <c r="J7881" s="6">
        <v>350</v>
      </c>
      <c r="K7881" s="7">
        <v>13300</v>
      </c>
      <c r="L7881" s="7">
        <v>7581.0000000000009</v>
      </c>
      <c r="M7881" s="8">
        <v>0.57000000000000006</v>
      </c>
      <c r="N7881" s="2" t="s">
        <v>23</v>
      </c>
      <c r="O7881">
        <f t="shared" si="984"/>
        <v>2020</v>
      </c>
      <c r="P7881">
        <f t="shared" si="985"/>
        <v>8</v>
      </c>
      <c r="Q7881" t="str">
        <f t="shared" si="986"/>
        <v>août</v>
      </c>
      <c r="R7881" t="str">
        <f t="shared" si="987"/>
        <v>Texas</v>
      </c>
      <c r="S7881" t="str">
        <f t="shared" si="988"/>
        <v>2020-08</v>
      </c>
      <c r="T7881">
        <f>IF(AND(COUNTIF(Calculs!$Q$2:$Q$12,$O7881)&gt;0,COUNTIF(Calculs!$S$2:$S$12,$E7881)&gt;0,COUNTIF(Calculs!$U$2:$U$12,$H7881)&gt;0),1,0)</f>
        <v>1</v>
      </c>
      <c r="U7881">
        <f t="shared" si="989"/>
        <v>13300</v>
      </c>
      <c r="V7881">
        <f t="shared" si="990"/>
        <v>350</v>
      </c>
      <c r="W7881">
        <f t="shared" si="991"/>
        <v>7581.0000000000009</v>
      </c>
    </row>
    <row r="7882" spans="1:23" ht="15.75" customHeight="1" x14ac:dyDescent="0.3">
      <c r="A7882" s="2" t="s">
        <v>24</v>
      </c>
      <c r="B7882" s="2">
        <v>1197831</v>
      </c>
      <c r="C7882" s="3">
        <v>44067</v>
      </c>
      <c r="D7882" s="12" t="str" cm="1">
        <f t="array" ref="D7882">_xlfn.SWITCH(WEEKDAY(C7882,2), 1, "Lundi", 2, "Mardi", 3, "Mercredi", 4, "Jeudi", 5, "Vendredi", 6, "Samedi", 7, "Dimanche", "Erreur")</f>
        <v>Lundi</v>
      </c>
      <c r="E7882" s="2" t="s">
        <v>26</v>
      </c>
      <c r="F7882" s="2" t="s">
        <v>27</v>
      </c>
      <c r="G7882" s="2" t="s">
        <v>28</v>
      </c>
      <c r="H7882" s="4" t="s">
        <v>16</v>
      </c>
      <c r="I7882" s="5">
        <v>29</v>
      </c>
      <c r="J7882" s="6">
        <v>295</v>
      </c>
      <c r="K7882" s="7">
        <v>8555</v>
      </c>
      <c r="L7882" s="7">
        <v>3421.9999999999995</v>
      </c>
      <c r="M7882" s="8">
        <v>0.39999999999999997</v>
      </c>
      <c r="N7882" s="2" t="s">
        <v>23</v>
      </c>
      <c r="O7882">
        <f t="shared" si="984"/>
        <v>2020</v>
      </c>
      <c r="P7882">
        <f t="shared" si="985"/>
        <v>8</v>
      </c>
      <c r="Q7882" t="str">
        <f t="shared" si="986"/>
        <v>août</v>
      </c>
      <c r="R7882" t="str">
        <f t="shared" si="987"/>
        <v>Texas</v>
      </c>
      <c r="S7882" t="str">
        <f t="shared" si="988"/>
        <v>2020-08</v>
      </c>
      <c r="T7882">
        <f>IF(AND(COUNTIF(Calculs!$Q$2:$Q$12,$O7882)&gt;0,COUNTIF(Calculs!$S$2:$S$12,$E7882)&gt;0,COUNTIF(Calculs!$U$2:$U$12,$H7882)&gt;0),1,0)</f>
        <v>1</v>
      </c>
      <c r="U7882">
        <f t="shared" si="989"/>
        <v>8555</v>
      </c>
      <c r="V7882">
        <f t="shared" si="990"/>
        <v>295</v>
      </c>
      <c r="W7882">
        <f t="shared" si="991"/>
        <v>3421.9999999999995</v>
      </c>
    </row>
    <row r="7883" spans="1:23" ht="15.75" customHeight="1" x14ac:dyDescent="0.3">
      <c r="A7883" s="2" t="s">
        <v>24</v>
      </c>
      <c r="B7883" s="2">
        <v>1197831</v>
      </c>
      <c r="C7883" s="3">
        <v>44068</v>
      </c>
      <c r="D7883" s="12" t="str" cm="1">
        <f t="array" ref="D7883">_xlfn.SWITCH(WEEKDAY(C7883,2), 1, "Lundi", 2, "Mardi", 3, "Mercredi", 4, "Jeudi", 5, "Vendredi", 6, "Samedi", 7, "Dimanche", "Erreur")</f>
        <v>Mardi</v>
      </c>
      <c r="E7883" s="2" t="s">
        <v>26</v>
      </c>
      <c r="F7883" s="2" t="s">
        <v>27</v>
      </c>
      <c r="G7883" s="2" t="s">
        <v>28</v>
      </c>
      <c r="H7883" s="4" t="s">
        <v>18</v>
      </c>
      <c r="I7883" s="5">
        <v>32</v>
      </c>
      <c r="J7883" s="6">
        <v>285</v>
      </c>
      <c r="K7883" s="7">
        <v>9120</v>
      </c>
      <c r="L7883" s="7">
        <v>3830.3999999999996</v>
      </c>
      <c r="M7883" s="8">
        <v>0.42</v>
      </c>
      <c r="N7883" s="2" t="s">
        <v>23</v>
      </c>
      <c r="O7883">
        <f t="shared" si="984"/>
        <v>2020</v>
      </c>
      <c r="P7883">
        <f t="shared" si="985"/>
        <v>8</v>
      </c>
      <c r="Q7883" t="str">
        <f t="shared" si="986"/>
        <v>août</v>
      </c>
      <c r="R7883" t="str">
        <f t="shared" si="987"/>
        <v>Texas</v>
      </c>
      <c r="S7883" t="str">
        <f t="shared" si="988"/>
        <v>2020-08</v>
      </c>
      <c r="T7883">
        <f>IF(AND(COUNTIF(Calculs!$Q$2:$Q$12,$O7883)&gt;0,COUNTIF(Calculs!$S$2:$S$12,$E7883)&gt;0,COUNTIF(Calculs!$U$2:$U$12,$H7883)&gt;0),1,0)</f>
        <v>1</v>
      </c>
      <c r="U7883">
        <f t="shared" si="989"/>
        <v>9120</v>
      </c>
      <c r="V7883">
        <f t="shared" si="990"/>
        <v>285</v>
      </c>
      <c r="W7883">
        <f t="shared" si="991"/>
        <v>3830.3999999999996</v>
      </c>
    </row>
    <row r="7884" spans="1:23" ht="15.75" customHeight="1" x14ac:dyDescent="0.3">
      <c r="A7884" s="2" t="s">
        <v>24</v>
      </c>
      <c r="B7884" s="2">
        <v>1197831</v>
      </c>
      <c r="C7884" s="3">
        <v>44069</v>
      </c>
      <c r="D7884" s="12" t="str" cm="1">
        <f t="array" ref="D7884">_xlfn.SWITCH(WEEKDAY(C7884,2), 1, "Lundi", 2, "Mardi", 3, "Mercredi", 4, "Jeudi", 5, "Vendredi", 6, "Samedi", 7, "Dimanche", "Erreur")</f>
        <v>Mercredi</v>
      </c>
      <c r="E7884" s="2" t="s">
        <v>26</v>
      </c>
      <c r="F7884" s="2" t="s">
        <v>27</v>
      </c>
      <c r="G7884" s="2" t="s">
        <v>28</v>
      </c>
      <c r="H7884" s="4" t="s">
        <v>19</v>
      </c>
      <c r="I7884" s="5">
        <v>29</v>
      </c>
      <c r="J7884" s="6">
        <v>374</v>
      </c>
      <c r="K7884" s="7">
        <v>10846</v>
      </c>
      <c r="L7884" s="7">
        <v>4446.8599999999997</v>
      </c>
      <c r="M7884" s="8">
        <v>0.41</v>
      </c>
      <c r="N7884" s="2" t="s">
        <v>23</v>
      </c>
      <c r="O7884">
        <f t="shared" si="984"/>
        <v>2020</v>
      </c>
      <c r="P7884">
        <f t="shared" si="985"/>
        <v>8</v>
      </c>
      <c r="Q7884" t="str">
        <f t="shared" si="986"/>
        <v>août</v>
      </c>
      <c r="R7884" t="str">
        <f t="shared" si="987"/>
        <v>Texas</v>
      </c>
      <c r="S7884" t="str">
        <f t="shared" si="988"/>
        <v>2020-08</v>
      </c>
      <c r="T7884">
        <f>IF(AND(COUNTIF(Calculs!$Q$2:$Q$12,$O7884)&gt;0,COUNTIF(Calculs!$S$2:$S$12,$E7884)&gt;0,COUNTIF(Calculs!$U$2:$U$12,$H7884)&gt;0),1,0)</f>
        <v>1</v>
      </c>
      <c r="U7884">
        <f t="shared" si="989"/>
        <v>10846</v>
      </c>
      <c r="V7884">
        <f t="shared" si="990"/>
        <v>374</v>
      </c>
      <c r="W7884">
        <f t="shared" si="991"/>
        <v>4446.8599999999997</v>
      </c>
    </row>
    <row r="7885" spans="1:23" ht="15.75" customHeight="1" x14ac:dyDescent="0.3">
      <c r="A7885" s="2" t="s">
        <v>24</v>
      </c>
      <c r="B7885" s="2">
        <v>1197831</v>
      </c>
      <c r="C7885" s="3">
        <v>44070</v>
      </c>
      <c r="D7885" s="12" t="str" cm="1">
        <f t="array" ref="D7885">_xlfn.SWITCH(WEEKDAY(C7885,2), 1, "Lundi", 2, "Mardi", 3, "Mercredi", 4, "Jeudi", 5, "Vendredi", 6, "Samedi", 7, "Dimanche", "Erreur")</f>
        <v>Jeudi</v>
      </c>
      <c r="E7885" s="2" t="s">
        <v>26</v>
      </c>
      <c r="F7885" s="2" t="s">
        <v>27</v>
      </c>
      <c r="G7885" s="2" t="s">
        <v>28</v>
      </c>
      <c r="H7885" s="4" t="s">
        <v>20</v>
      </c>
      <c r="I7885" s="5">
        <v>28</v>
      </c>
      <c r="J7885" s="6">
        <v>224</v>
      </c>
      <c r="K7885" s="7">
        <v>6272</v>
      </c>
      <c r="L7885" s="7">
        <v>3261.44</v>
      </c>
      <c r="M7885" s="8">
        <v>0.52</v>
      </c>
      <c r="N7885" s="2" t="s">
        <v>23</v>
      </c>
      <c r="O7885">
        <f t="shared" si="984"/>
        <v>2020</v>
      </c>
      <c r="P7885">
        <f t="shared" si="985"/>
        <v>8</v>
      </c>
      <c r="Q7885" t="str">
        <f t="shared" si="986"/>
        <v>août</v>
      </c>
      <c r="R7885" t="str">
        <f t="shared" si="987"/>
        <v>Texas</v>
      </c>
      <c r="S7885" t="str">
        <f t="shared" si="988"/>
        <v>2020-08</v>
      </c>
      <c r="T7885">
        <f>IF(AND(COUNTIF(Calculs!$Q$2:$Q$12,$O7885)&gt;0,COUNTIF(Calculs!$S$2:$S$12,$E7885)&gt;0,COUNTIF(Calculs!$U$2:$U$12,$H7885)&gt;0),1,0)</f>
        <v>1</v>
      </c>
      <c r="U7885">
        <f t="shared" si="989"/>
        <v>6272</v>
      </c>
      <c r="V7885">
        <f t="shared" si="990"/>
        <v>224</v>
      </c>
      <c r="W7885">
        <f t="shared" si="991"/>
        <v>3261.44</v>
      </c>
    </row>
    <row r="7886" spans="1:23" ht="15.75" customHeight="1" x14ac:dyDescent="0.3">
      <c r="A7886" s="2" t="s">
        <v>24</v>
      </c>
      <c r="B7886" s="2">
        <v>1197831</v>
      </c>
      <c r="C7886" s="3">
        <v>44071</v>
      </c>
      <c r="D7886" s="12" t="str" cm="1">
        <f t="array" ref="D7886">_xlfn.SWITCH(WEEKDAY(C7886,2), 1, "Lundi", 2, "Mardi", 3, "Mercredi", 4, "Jeudi", 5, "Vendredi", 6, "Samedi", 7, "Dimanche", "Erreur")</f>
        <v>Vendredi</v>
      </c>
      <c r="E7886" s="2" t="s">
        <v>26</v>
      </c>
      <c r="F7886" s="2" t="s">
        <v>27</v>
      </c>
      <c r="G7886" s="2" t="s">
        <v>28</v>
      </c>
      <c r="H7886" s="4" t="s">
        <v>21</v>
      </c>
      <c r="I7886" s="5">
        <v>33</v>
      </c>
      <c r="J7886" s="6">
        <v>217</v>
      </c>
      <c r="K7886" s="7">
        <v>7161</v>
      </c>
      <c r="L7886" s="7">
        <v>2577.96</v>
      </c>
      <c r="M7886" s="8">
        <v>0.36</v>
      </c>
      <c r="N7886" s="2" t="s">
        <v>23</v>
      </c>
      <c r="O7886">
        <f t="shared" si="984"/>
        <v>2020</v>
      </c>
      <c r="P7886">
        <f t="shared" si="985"/>
        <v>8</v>
      </c>
      <c r="Q7886" t="str">
        <f t="shared" si="986"/>
        <v>août</v>
      </c>
      <c r="R7886" t="str">
        <f t="shared" si="987"/>
        <v>Texas</v>
      </c>
      <c r="S7886" t="str">
        <f t="shared" si="988"/>
        <v>2020-08</v>
      </c>
      <c r="T7886">
        <f>IF(AND(COUNTIF(Calculs!$Q$2:$Q$12,$O7886)&gt;0,COUNTIF(Calculs!$S$2:$S$12,$E7886)&gt;0,COUNTIF(Calculs!$U$2:$U$12,$H7886)&gt;0),1,0)</f>
        <v>1</v>
      </c>
      <c r="U7886">
        <f t="shared" si="989"/>
        <v>7161</v>
      </c>
      <c r="V7886">
        <f t="shared" si="990"/>
        <v>217</v>
      </c>
      <c r="W7886">
        <f t="shared" si="991"/>
        <v>2577.96</v>
      </c>
    </row>
    <row r="7887" spans="1:23" ht="15.75" customHeight="1" x14ac:dyDescent="0.3">
      <c r="A7887" s="2" t="s">
        <v>24</v>
      </c>
      <c r="B7887" s="2">
        <v>1197831</v>
      </c>
      <c r="C7887" s="3">
        <v>44072</v>
      </c>
      <c r="D7887" s="12" t="str" cm="1">
        <f t="array" ref="D7887">_xlfn.SWITCH(WEEKDAY(C7887,2), 1, "Lundi", 2, "Mardi", 3, "Mercredi", 4, "Jeudi", 5, "Vendredi", 6, "Samedi", 7, "Dimanche", "Erreur")</f>
        <v>Samedi</v>
      </c>
      <c r="E7887" s="2" t="s">
        <v>26</v>
      </c>
      <c r="F7887" s="2" t="s">
        <v>27</v>
      </c>
      <c r="G7887" s="2" t="s">
        <v>28</v>
      </c>
      <c r="H7887" s="4" t="s">
        <v>22</v>
      </c>
      <c r="I7887" s="5">
        <v>36</v>
      </c>
      <c r="J7887" s="6">
        <v>302</v>
      </c>
      <c r="K7887" s="7">
        <v>10872</v>
      </c>
      <c r="L7887" s="7">
        <v>5653.4400000000005</v>
      </c>
      <c r="M7887" s="8">
        <v>0.52</v>
      </c>
      <c r="N7887" s="2" t="s">
        <v>23</v>
      </c>
      <c r="O7887">
        <f t="shared" si="984"/>
        <v>2020</v>
      </c>
      <c r="P7887">
        <f t="shared" si="985"/>
        <v>8</v>
      </c>
      <c r="Q7887" t="str">
        <f t="shared" si="986"/>
        <v>août</v>
      </c>
      <c r="R7887" t="str">
        <f t="shared" si="987"/>
        <v>Texas</v>
      </c>
      <c r="S7887" t="str">
        <f t="shared" si="988"/>
        <v>2020-08</v>
      </c>
      <c r="T7887">
        <f>IF(AND(COUNTIF(Calculs!$Q$2:$Q$12,$O7887)&gt;0,COUNTIF(Calculs!$S$2:$S$12,$E7887)&gt;0,COUNTIF(Calculs!$U$2:$U$12,$H7887)&gt;0),1,0)</f>
        <v>1</v>
      </c>
      <c r="U7887">
        <f t="shared" si="989"/>
        <v>10872</v>
      </c>
      <c r="V7887">
        <f t="shared" si="990"/>
        <v>302</v>
      </c>
      <c r="W7887">
        <f t="shared" si="991"/>
        <v>5653.4400000000005</v>
      </c>
    </row>
    <row r="7888" spans="1:23" ht="15.75" customHeight="1" x14ac:dyDescent="0.3">
      <c r="A7888" s="2" t="s">
        <v>24</v>
      </c>
      <c r="B7888" s="2">
        <v>1197831</v>
      </c>
      <c r="C7888" s="3">
        <v>44073</v>
      </c>
      <c r="D7888" s="12" t="str" cm="1">
        <f t="array" ref="D7888">_xlfn.SWITCH(WEEKDAY(C7888,2), 1, "Lundi", 2, "Mardi", 3, "Mercredi", 4, "Jeudi", 5, "Vendredi", 6, "Samedi", 7, "Dimanche", "Erreur")</f>
        <v>Dimanche</v>
      </c>
      <c r="E7888" s="2" t="s">
        <v>26</v>
      </c>
      <c r="F7888" s="2" t="s">
        <v>27</v>
      </c>
      <c r="G7888" s="2" t="s">
        <v>28</v>
      </c>
      <c r="H7888" s="4" t="s">
        <v>16</v>
      </c>
      <c r="I7888" s="5">
        <v>27</v>
      </c>
      <c r="J7888" s="6">
        <v>305</v>
      </c>
      <c r="K7888" s="7">
        <v>8235</v>
      </c>
      <c r="L7888" s="7">
        <v>3046.95</v>
      </c>
      <c r="M7888" s="8">
        <v>0.37</v>
      </c>
      <c r="N7888" s="2" t="s">
        <v>23</v>
      </c>
      <c r="O7888">
        <f t="shared" si="984"/>
        <v>2020</v>
      </c>
      <c r="P7888">
        <f t="shared" si="985"/>
        <v>8</v>
      </c>
      <c r="Q7888" t="str">
        <f t="shared" si="986"/>
        <v>août</v>
      </c>
      <c r="R7888" t="str">
        <f t="shared" si="987"/>
        <v>Texas</v>
      </c>
      <c r="S7888" t="str">
        <f t="shared" si="988"/>
        <v>2020-08</v>
      </c>
      <c r="T7888">
        <f>IF(AND(COUNTIF(Calculs!$Q$2:$Q$12,$O7888)&gt;0,COUNTIF(Calculs!$S$2:$S$12,$E7888)&gt;0,COUNTIF(Calculs!$U$2:$U$12,$H7888)&gt;0),1,0)</f>
        <v>1</v>
      </c>
      <c r="U7888">
        <f t="shared" si="989"/>
        <v>8235</v>
      </c>
      <c r="V7888">
        <f t="shared" si="990"/>
        <v>305</v>
      </c>
      <c r="W7888">
        <f t="shared" si="991"/>
        <v>3046.95</v>
      </c>
    </row>
    <row r="7889" spans="1:23" ht="15.75" customHeight="1" x14ac:dyDescent="0.3">
      <c r="A7889" s="2" t="s">
        <v>24</v>
      </c>
      <c r="B7889" s="2">
        <v>1197831</v>
      </c>
      <c r="C7889" s="3">
        <v>44074</v>
      </c>
      <c r="D7889" s="12" t="str" cm="1">
        <f t="array" ref="D7889">_xlfn.SWITCH(WEEKDAY(C7889,2), 1, "Lundi", 2, "Mardi", 3, "Mercredi", 4, "Jeudi", 5, "Vendredi", 6, "Samedi", 7, "Dimanche", "Erreur")</f>
        <v>Lundi</v>
      </c>
      <c r="E7889" s="2" t="s">
        <v>26</v>
      </c>
      <c r="F7889" s="2" t="s">
        <v>27</v>
      </c>
      <c r="G7889" s="2" t="s">
        <v>28</v>
      </c>
      <c r="H7889" s="4" t="s">
        <v>18</v>
      </c>
      <c r="I7889" s="5">
        <v>33</v>
      </c>
      <c r="J7889" s="6">
        <v>305</v>
      </c>
      <c r="K7889" s="7">
        <v>10065</v>
      </c>
      <c r="L7889" s="7">
        <v>3824.7</v>
      </c>
      <c r="M7889" s="8">
        <v>0.38</v>
      </c>
      <c r="N7889" s="2" t="s">
        <v>23</v>
      </c>
      <c r="O7889">
        <f t="shared" si="984"/>
        <v>2020</v>
      </c>
      <c r="P7889">
        <f t="shared" si="985"/>
        <v>8</v>
      </c>
      <c r="Q7889" t="str">
        <f t="shared" si="986"/>
        <v>août</v>
      </c>
      <c r="R7889" t="str">
        <f t="shared" si="987"/>
        <v>Texas</v>
      </c>
      <c r="S7889" t="str">
        <f t="shared" si="988"/>
        <v>2020-08</v>
      </c>
      <c r="T7889">
        <f>IF(AND(COUNTIF(Calculs!$Q$2:$Q$12,$O7889)&gt;0,COUNTIF(Calculs!$S$2:$S$12,$E7889)&gt;0,COUNTIF(Calculs!$U$2:$U$12,$H7889)&gt;0),1,0)</f>
        <v>1</v>
      </c>
      <c r="U7889">
        <f t="shared" si="989"/>
        <v>10065</v>
      </c>
      <c r="V7889">
        <f t="shared" si="990"/>
        <v>305</v>
      </c>
      <c r="W7889">
        <f t="shared" si="991"/>
        <v>3824.7</v>
      </c>
    </row>
    <row r="7890" spans="1:23" ht="15.75" customHeight="1" x14ac:dyDescent="0.3">
      <c r="A7890" s="2" t="s">
        <v>24</v>
      </c>
      <c r="B7890" s="2">
        <v>1197831</v>
      </c>
      <c r="C7890" s="3">
        <v>44075</v>
      </c>
      <c r="D7890" s="12" t="str" cm="1">
        <f t="array" ref="D7890">_xlfn.SWITCH(WEEKDAY(C7890,2), 1, "Lundi", 2, "Mardi", 3, "Mercredi", 4, "Jeudi", 5, "Vendredi", 6, "Samedi", 7, "Dimanche", "Erreur")</f>
        <v>Mardi</v>
      </c>
      <c r="E7890" s="2" t="s">
        <v>26</v>
      </c>
      <c r="F7890" s="2" t="s">
        <v>27</v>
      </c>
      <c r="G7890" s="2" t="s">
        <v>28</v>
      </c>
      <c r="H7890" s="4" t="s">
        <v>19</v>
      </c>
      <c r="I7890" s="5">
        <v>29</v>
      </c>
      <c r="J7890" s="6">
        <v>374</v>
      </c>
      <c r="K7890" s="7">
        <v>10846</v>
      </c>
      <c r="L7890" s="7">
        <v>4446.8599999999997</v>
      </c>
      <c r="M7890" s="8">
        <v>0.41</v>
      </c>
      <c r="N7890" s="2" t="s">
        <v>23</v>
      </c>
      <c r="O7890">
        <f t="shared" si="984"/>
        <v>2020</v>
      </c>
      <c r="P7890">
        <f t="shared" si="985"/>
        <v>9</v>
      </c>
      <c r="Q7890" t="str">
        <f t="shared" si="986"/>
        <v>sept</v>
      </c>
      <c r="R7890" t="str">
        <f t="shared" si="987"/>
        <v>Texas</v>
      </c>
      <c r="S7890" t="str">
        <f t="shared" si="988"/>
        <v>2020-09</v>
      </c>
      <c r="T7890">
        <f>IF(AND(COUNTIF(Calculs!$Q$2:$Q$12,$O7890)&gt;0,COUNTIF(Calculs!$S$2:$S$12,$E7890)&gt;0,COUNTIF(Calculs!$U$2:$U$12,$H7890)&gt;0),1,0)</f>
        <v>1</v>
      </c>
      <c r="U7890">
        <f t="shared" si="989"/>
        <v>10846</v>
      </c>
      <c r="V7890">
        <f t="shared" si="990"/>
        <v>374</v>
      </c>
      <c r="W7890">
        <f t="shared" si="991"/>
        <v>4446.8599999999997</v>
      </c>
    </row>
    <row r="7891" spans="1:23" ht="15.75" customHeight="1" x14ac:dyDescent="0.3">
      <c r="A7891" s="2" t="s">
        <v>24</v>
      </c>
      <c r="B7891" s="2">
        <v>1197831</v>
      </c>
      <c r="C7891" s="3">
        <v>44076</v>
      </c>
      <c r="D7891" s="12" t="str" cm="1">
        <f t="array" ref="D7891">_xlfn.SWITCH(WEEKDAY(C7891,2), 1, "Lundi", 2, "Mardi", 3, "Mercredi", 4, "Jeudi", 5, "Vendredi", 6, "Samedi", 7, "Dimanche", "Erreur")</f>
        <v>Mercredi</v>
      </c>
      <c r="E7891" s="2" t="s">
        <v>26</v>
      </c>
      <c r="F7891" s="2" t="s">
        <v>27</v>
      </c>
      <c r="G7891" s="2" t="s">
        <v>28</v>
      </c>
      <c r="H7891" s="4" t="s">
        <v>20</v>
      </c>
      <c r="I7891" s="5">
        <v>30</v>
      </c>
      <c r="J7891" s="6">
        <v>215</v>
      </c>
      <c r="K7891" s="7">
        <v>6450</v>
      </c>
      <c r="L7891" s="7">
        <v>3096</v>
      </c>
      <c r="M7891" s="8">
        <v>0.48</v>
      </c>
      <c r="N7891" s="2" t="s">
        <v>23</v>
      </c>
      <c r="O7891">
        <f t="shared" si="984"/>
        <v>2020</v>
      </c>
      <c r="P7891">
        <f t="shared" si="985"/>
        <v>9</v>
      </c>
      <c r="Q7891" t="str">
        <f t="shared" si="986"/>
        <v>sept</v>
      </c>
      <c r="R7891" t="str">
        <f t="shared" si="987"/>
        <v>Texas</v>
      </c>
      <c r="S7891" t="str">
        <f t="shared" si="988"/>
        <v>2020-09</v>
      </c>
      <c r="T7891">
        <f>IF(AND(COUNTIF(Calculs!$Q$2:$Q$12,$O7891)&gt;0,COUNTIF(Calculs!$S$2:$S$12,$E7891)&gt;0,COUNTIF(Calculs!$U$2:$U$12,$H7891)&gt;0),1,0)</f>
        <v>1</v>
      </c>
      <c r="U7891">
        <f t="shared" si="989"/>
        <v>6450</v>
      </c>
      <c r="V7891">
        <f t="shared" si="990"/>
        <v>215</v>
      </c>
      <c r="W7891">
        <f t="shared" si="991"/>
        <v>3096</v>
      </c>
    </row>
    <row r="7892" spans="1:23" ht="15.75" customHeight="1" x14ac:dyDescent="0.3">
      <c r="A7892" s="2" t="s">
        <v>24</v>
      </c>
      <c r="B7892" s="2">
        <v>1197831</v>
      </c>
      <c r="C7892" s="3">
        <v>44077</v>
      </c>
      <c r="D7892" s="12" t="str" cm="1">
        <f t="array" ref="D7892">_xlfn.SWITCH(WEEKDAY(C7892,2), 1, "Lundi", 2, "Mardi", 3, "Mercredi", 4, "Jeudi", 5, "Vendredi", 6, "Samedi", 7, "Dimanche", "Erreur")</f>
        <v>Jeudi</v>
      </c>
      <c r="E7892" s="2" t="s">
        <v>26</v>
      </c>
      <c r="F7892" s="2" t="s">
        <v>27</v>
      </c>
      <c r="G7892" s="2" t="s">
        <v>28</v>
      </c>
      <c r="H7892" s="4" t="s">
        <v>21</v>
      </c>
      <c r="I7892" s="5">
        <v>35</v>
      </c>
      <c r="J7892" s="6">
        <v>228</v>
      </c>
      <c r="K7892" s="7">
        <v>7980</v>
      </c>
      <c r="L7892" s="7">
        <v>2713.2</v>
      </c>
      <c r="M7892" s="8">
        <v>0.33999999999999997</v>
      </c>
      <c r="N7892" s="2" t="s">
        <v>23</v>
      </c>
      <c r="O7892">
        <f t="shared" si="984"/>
        <v>2020</v>
      </c>
      <c r="P7892">
        <f t="shared" si="985"/>
        <v>9</v>
      </c>
      <c r="Q7892" t="str">
        <f t="shared" si="986"/>
        <v>sept</v>
      </c>
      <c r="R7892" t="str">
        <f t="shared" si="987"/>
        <v>Texas</v>
      </c>
      <c r="S7892" t="str">
        <f t="shared" si="988"/>
        <v>2020-09</v>
      </c>
      <c r="T7892">
        <f>IF(AND(COUNTIF(Calculs!$Q$2:$Q$12,$O7892)&gt;0,COUNTIF(Calculs!$S$2:$S$12,$E7892)&gt;0,COUNTIF(Calculs!$U$2:$U$12,$H7892)&gt;0),1,0)</f>
        <v>1</v>
      </c>
      <c r="U7892">
        <f t="shared" si="989"/>
        <v>7980</v>
      </c>
      <c r="V7892">
        <f t="shared" si="990"/>
        <v>228</v>
      </c>
      <c r="W7892">
        <f t="shared" si="991"/>
        <v>2713.2</v>
      </c>
    </row>
    <row r="7893" spans="1:23" ht="15.75" customHeight="1" x14ac:dyDescent="0.3">
      <c r="A7893" s="2" t="s">
        <v>24</v>
      </c>
      <c r="B7893" s="2">
        <v>1197831</v>
      </c>
      <c r="C7893" s="3">
        <v>44078</v>
      </c>
      <c r="D7893" s="12" t="str" cm="1">
        <f t="array" ref="D7893">_xlfn.SWITCH(WEEKDAY(C7893,2), 1, "Lundi", 2, "Mardi", 3, "Mercredi", 4, "Jeudi", 5, "Vendredi", 6, "Samedi", 7, "Dimanche", "Erreur")</f>
        <v>Vendredi</v>
      </c>
      <c r="E7893" s="2" t="s">
        <v>26</v>
      </c>
      <c r="F7893" s="2" t="s">
        <v>27</v>
      </c>
      <c r="G7893" s="2" t="s">
        <v>28</v>
      </c>
      <c r="H7893" s="4" t="s">
        <v>22</v>
      </c>
      <c r="I7893" s="5">
        <v>39</v>
      </c>
      <c r="J7893" s="6">
        <v>270</v>
      </c>
      <c r="K7893" s="7">
        <v>10530</v>
      </c>
      <c r="L7893" s="7">
        <v>5686.2000000000007</v>
      </c>
      <c r="M7893" s="8">
        <v>0.54</v>
      </c>
      <c r="N7893" s="2" t="s">
        <v>23</v>
      </c>
      <c r="O7893">
        <f t="shared" si="984"/>
        <v>2020</v>
      </c>
      <c r="P7893">
        <f t="shared" si="985"/>
        <v>9</v>
      </c>
      <c r="Q7893" t="str">
        <f t="shared" si="986"/>
        <v>sept</v>
      </c>
      <c r="R7893" t="str">
        <f t="shared" si="987"/>
        <v>Texas</v>
      </c>
      <c r="S7893" t="str">
        <f t="shared" si="988"/>
        <v>2020-09</v>
      </c>
      <c r="T7893">
        <f>IF(AND(COUNTIF(Calculs!$Q$2:$Q$12,$O7893)&gt;0,COUNTIF(Calculs!$S$2:$S$12,$E7893)&gt;0,COUNTIF(Calculs!$U$2:$U$12,$H7893)&gt;0),1,0)</f>
        <v>1</v>
      </c>
      <c r="U7893">
        <f t="shared" si="989"/>
        <v>10530</v>
      </c>
      <c r="V7893">
        <f t="shared" si="990"/>
        <v>270</v>
      </c>
      <c r="W7893">
        <f t="shared" si="991"/>
        <v>5686.2000000000007</v>
      </c>
    </row>
    <row r="7894" spans="1:23" ht="15.75" customHeight="1" x14ac:dyDescent="0.3">
      <c r="A7894" s="2" t="s">
        <v>24</v>
      </c>
      <c r="B7894" s="2">
        <v>1197831</v>
      </c>
      <c r="C7894" s="3">
        <v>44079</v>
      </c>
      <c r="D7894" s="12" t="str" cm="1">
        <f t="array" ref="D7894">_xlfn.SWITCH(WEEKDAY(C7894,2), 1, "Lundi", 2, "Mardi", 3, "Mercredi", 4, "Jeudi", 5, "Vendredi", 6, "Samedi", 7, "Dimanche", "Erreur")</f>
        <v>Samedi</v>
      </c>
      <c r="E7894" s="2" t="s">
        <v>26</v>
      </c>
      <c r="F7894" s="2" t="s">
        <v>27</v>
      </c>
      <c r="G7894" s="2" t="s">
        <v>28</v>
      </c>
      <c r="H7894" s="4" t="s">
        <v>16</v>
      </c>
      <c r="I7894" s="5">
        <v>33</v>
      </c>
      <c r="J7894" s="6">
        <v>264</v>
      </c>
      <c r="K7894" s="7">
        <v>8712</v>
      </c>
      <c r="L7894" s="7">
        <v>3659.04</v>
      </c>
      <c r="M7894" s="8">
        <v>0.42</v>
      </c>
      <c r="N7894" s="2" t="s">
        <v>23</v>
      </c>
      <c r="O7894">
        <f t="shared" si="984"/>
        <v>2020</v>
      </c>
      <c r="P7894">
        <f t="shared" si="985"/>
        <v>9</v>
      </c>
      <c r="Q7894" t="str">
        <f t="shared" si="986"/>
        <v>sept</v>
      </c>
      <c r="R7894" t="str">
        <f t="shared" si="987"/>
        <v>Texas</v>
      </c>
      <c r="S7894" t="str">
        <f t="shared" si="988"/>
        <v>2020-09</v>
      </c>
      <c r="T7894">
        <f>IF(AND(COUNTIF(Calculs!$Q$2:$Q$12,$O7894)&gt;0,COUNTIF(Calculs!$S$2:$S$12,$E7894)&gt;0,COUNTIF(Calculs!$U$2:$U$12,$H7894)&gt;0),1,0)</f>
        <v>1</v>
      </c>
      <c r="U7894">
        <f t="shared" si="989"/>
        <v>8712</v>
      </c>
      <c r="V7894">
        <f t="shared" si="990"/>
        <v>264</v>
      </c>
      <c r="W7894">
        <f t="shared" si="991"/>
        <v>3659.04</v>
      </c>
    </row>
    <row r="7895" spans="1:23" ht="15.75" customHeight="1" x14ac:dyDescent="0.3">
      <c r="A7895" s="2" t="s">
        <v>24</v>
      </c>
      <c r="B7895" s="2">
        <v>1197831</v>
      </c>
      <c r="C7895" s="3">
        <v>44080</v>
      </c>
      <c r="D7895" s="12" t="str" cm="1">
        <f t="array" ref="D7895">_xlfn.SWITCH(WEEKDAY(C7895,2), 1, "Lundi", 2, "Mardi", 3, "Mercredi", 4, "Jeudi", 5, "Vendredi", 6, "Samedi", 7, "Dimanche", "Erreur")</f>
        <v>Dimanche</v>
      </c>
      <c r="E7895" s="2" t="s">
        <v>26</v>
      </c>
      <c r="F7895" s="2" t="s">
        <v>27</v>
      </c>
      <c r="G7895" s="2" t="s">
        <v>28</v>
      </c>
      <c r="H7895" s="4" t="s">
        <v>18</v>
      </c>
      <c r="I7895" s="5">
        <v>32</v>
      </c>
      <c r="J7895" s="6">
        <v>255</v>
      </c>
      <c r="K7895" s="7">
        <v>8160</v>
      </c>
      <c r="L7895" s="7">
        <v>3019.2</v>
      </c>
      <c r="M7895" s="8">
        <v>0.37</v>
      </c>
      <c r="N7895" s="2" t="s">
        <v>23</v>
      </c>
      <c r="O7895">
        <f t="shared" si="984"/>
        <v>2020</v>
      </c>
      <c r="P7895">
        <f t="shared" si="985"/>
        <v>9</v>
      </c>
      <c r="Q7895" t="str">
        <f t="shared" si="986"/>
        <v>sept</v>
      </c>
      <c r="R7895" t="str">
        <f t="shared" si="987"/>
        <v>Texas</v>
      </c>
      <c r="S7895" t="str">
        <f t="shared" si="988"/>
        <v>2020-09</v>
      </c>
      <c r="T7895">
        <f>IF(AND(COUNTIF(Calculs!$Q$2:$Q$12,$O7895)&gt;0,COUNTIF(Calculs!$S$2:$S$12,$E7895)&gt;0,COUNTIF(Calculs!$U$2:$U$12,$H7895)&gt;0),1,0)</f>
        <v>1</v>
      </c>
      <c r="U7895">
        <f t="shared" si="989"/>
        <v>8160</v>
      </c>
      <c r="V7895">
        <f t="shared" si="990"/>
        <v>255</v>
      </c>
      <c r="W7895">
        <f t="shared" si="991"/>
        <v>3019.2</v>
      </c>
    </row>
    <row r="7896" spans="1:23" ht="15.75" customHeight="1" x14ac:dyDescent="0.3">
      <c r="A7896" s="2" t="s">
        <v>24</v>
      </c>
      <c r="B7896" s="2">
        <v>1197831</v>
      </c>
      <c r="C7896" s="3">
        <v>44081</v>
      </c>
      <c r="D7896" s="12" t="str" cm="1">
        <f t="array" ref="D7896">_xlfn.SWITCH(WEEKDAY(C7896,2), 1, "Lundi", 2, "Mardi", 3, "Mercredi", 4, "Jeudi", 5, "Vendredi", 6, "Samedi", 7, "Dimanche", "Erreur")</f>
        <v>Lundi</v>
      </c>
      <c r="E7896" s="2" t="s">
        <v>26</v>
      </c>
      <c r="F7896" s="2" t="s">
        <v>27</v>
      </c>
      <c r="G7896" s="2" t="s">
        <v>28</v>
      </c>
      <c r="H7896" s="4" t="s">
        <v>19</v>
      </c>
      <c r="I7896" s="5">
        <v>36</v>
      </c>
      <c r="J7896" s="6">
        <v>315</v>
      </c>
      <c r="K7896" s="7">
        <v>11340</v>
      </c>
      <c r="L7896" s="7">
        <v>4309.2</v>
      </c>
      <c r="M7896" s="8">
        <v>0.38</v>
      </c>
      <c r="N7896" s="2" t="s">
        <v>23</v>
      </c>
      <c r="O7896">
        <f t="shared" si="984"/>
        <v>2020</v>
      </c>
      <c r="P7896">
        <f t="shared" si="985"/>
        <v>9</v>
      </c>
      <c r="Q7896" t="str">
        <f t="shared" si="986"/>
        <v>sept</v>
      </c>
      <c r="R7896" t="str">
        <f t="shared" si="987"/>
        <v>Texas</v>
      </c>
      <c r="S7896" t="str">
        <f t="shared" si="988"/>
        <v>2020-09</v>
      </c>
      <c r="T7896">
        <f>IF(AND(COUNTIF(Calculs!$Q$2:$Q$12,$O7896)&gt;0,COUNTIF(Calculs!$S$2:$S$12,$E7896)&gt;0,COUNTIF(Calculs!$U$2:$U$12,$H7896)&gt;0),1,0)</f>
        <v>1</v>
      </c>
      <c r="U7896">
        <f t="shared" si="989"/>
        <v>11340</v>
      </c>
      <c r="V7896">
        <f t="shared" si="990"/>
        <v>315</v>
      </c>
      <c r="W7896">
        <f t="shared" si="991"/>
        <v>4309.2</v>
      </c>
    </row>
    <row r="7897" spans="1:23" ht="15.75" customHeight="1" x14ac:dyDescent="0.3">
      <c r="A7897" s="2" t="s">
        <v>24</v>
      </c>
      <c r="B7897" s="2">
        <v>1197831</v>
      </c>
      <c r="C7897" s="3">
        <v>44082</v>
      </c>
      <c r="D7897" s="12" t="str" cm="1">
        <f t="array" ref="D7897">_xlfn.SWITCH(WEEKDAY(C7897,2), 1, "Lundi", 2, "Mardi", 3, "Mercredi", 4, "Jeudi", 5, "Vendredi", 6, "Samedi", 7, "Dimanche", "Erreur")</f>
        <v>Mardi</v>
      </c>
      <c r="E7897" s="2" t="s">
        <v>26</v>
      </c>
      <c r="F7897" s="2" t="s">
        <v>27</v>
      </c>
      <c r="G7897" s="2" t="s">
        <v>28</v>
      </c>
      <c r="H7897" s="4" t="s">
        <v>20</v>
      </c>
      <c r="I7897" s="5">
        <v>37</v>
      </c>
      <c r="J7897" s="6">
        <v>200</v>
      </c>
      <c r="K7897" s="7">
        <v>7400</v>
      </c>
      <c r="L7897" s="7">
        <v>3700</v>
      </c>
      <c r="M7897" s="8">
        <v>0.5</v>
      </c>
      <c r="N7897" s="2" t="s">
        <v>23</v>
      </c>
      <c r="O7897">
        <f t="shared" si="984"/>
        <v>2020</v>
      </c>
      <c r="P7897">
        <f t="shared" si="985"/>
        <v>9</v>
      </c>
      <c r="Q7897" t="str">
        <f t="shared" si="986"/>
        <v>sept</v>
      </c>
      <c r="R7897" t="str">
        <f t="shared" si="987"/>
        <v>Texas</v>
      </c>
      <c r="S7897" t="str">
        <f t="shared" si="988"/>
        <v>2020-09</v>
      </c>
      <c r="T7897">
        <f>IF(AND(COUNTIF(Calculs!$Q$2:$Q$12,$O7897)&gt;0,COUNTIF(Calculs!$S$2:$S$12,$E7897)&gt;0,COUNTIF(Calculs!$U$2:$U$12,$H7897)&gt;0),1,0)</f>
        <v>1</v>
      </c>
      <c r="U7897">
        <f t="shared" si="989"/>
        <v>7400</v>
      </c>
      <c r="V7897">
        <f t="shared" si="990"/>
        <v>200</v>
      </c>
      <c r="W7897">
        <f t="shared" si="991"/>
        <v>3700</v>
      </c>
    </row>
    <row r="7898" spans="1:23" ht="15.75" customHeight="1" x14ac:dyDescent="0.3">
      <c r="A7898" s="2" t="s">
        <v>24</v>
      </c>
      <c r="B7898" s="2">
        <v>1197831</v>
      </c>
      <c r="C7898" s="3">
        <v>44083</v>
      </c>
      <c r="D7898" s="12" t="str" cm="1">
        <f t="array" ref="D7898">_xlfn.SWITCH(WEEKDAY(C7898,2), 1, "Lundi", 2, "Mardi", 3, "Mercredi", 4, "Jeudi", 5, "Vendredi", 6, "Samedi", 7, "Dimanche", "Erreur")</f>
        <v>Mercredi</v>
      </c>
      <c r="E7898" s="2" t="s">
        <v>26</v>
      </c>
      <c r="F7898" s="2" t="s">
        <v>27</v>
      </c>
      <c r="G7898" s="2" t="s">
        <v>28</v>
      </c>
      <c r="H7898" s="4" t="s">
        <v>21</v>
      </c>
      <c r="I7898" s="5">
        <v>36</v>
      </c>
      <c r="J7898" s="6">
        <v>206</v>
      </c>
      <c r="K7898" s="7">
        <v>7416</v>
      </c>
      <c r="L7898" s="7">
        <v>2669.7599999999998</v>
      </c>
      <c r="M7898" s="8">
        <v>0.36</v>
      </c>
      <c r="N7898" s="2" t="s">
        <v>23</v>
      </c>
      <c r="O7898">
        <f t="shared" si="984"/>
        <v>2020</v>
      </c>
      <c r="P7898">
        <f t="shared" si="985"/>
        <v>9</v>
      </c>
      <c r="Q7898" t="str">
        <f t="shared" si="986"/>
        <v>sept</v>
      </c>
      <c r="R7898" t="str">
        <f t="shared" si="987"/>
        <v>Texas</v>
      </c>
      <c r="S7898" t="str">
        <f t="shared" si="988"/>
        <v>2020-09</v>
      </c>
      <c r="T7898">
        <f>IF(AND(COUNTIF(Calculs!$Q$2:$Q$12,$O7898)&gt;0,COUNTIF(Calculs!$S$2:$S$12,$E7898)&gt;0,COUNTIF(Calculs!$U$2:$U$12,$H7898)&gt;0),1,0)</f>
        <v>1</v>
      </c>
      <c r="U7898">
        <f t="shared" si="989"/>
        <v>7416</v>
      </c>
      <c r="V7898">
        <f t="shared" si="990"/>
        <v>206</v>
      </c>
      <c r="W7898">
        <f t="shared" si="991"/>
        <v>2669.7599999999998</v>
      </c>
    </row>
    <row r="7899" spans="1:23" ht="15.75" customHeight="1" x14ac:dyDescent="0.3">
      <c r="A7899" s="2" t="s">
        <v>24</v>
      </c>
      <c r="B7899" s="2">
        <v>1197831</v>
      </c>
      <c r="C7899" s="3">
        <v>44084</v>
      </c>
      <c r="D7899" s="12" t="str" cm="1">
        <f t="array" ref="D7899">_xlfn.SWITCH(WEEKDAY(C7899,2), 1, "Lundi", 2, "Mardi", 3, "Mercredi", 4, "Jeudi", 5, "Vendredi", 6, "Samedi", 7, "Dimanche", "Erreur")</f>
        <v>Jeudi</v>
      </c>
      <c r="E7899" s="2" t="s">
        <v>26</v>
      </c>
      <c r="F7899" s="2" t="s">
        <v>27</v>
      </c>
      <c r="G7899" s="2" t="s">
        <v>28</v>
      </c>
      <c r="H7899" s="4" t="s">
        <v>22</v>
      </c>
      <c r="I7899" s="5">
        <v>42</v>
      </c>
      <c r="J7899" s="6">
        <v>298</v>
      </c>
      <c r="K7899" s="7">
        <v>12516</v>
      </c>
      <c r="L7899" s="7">
        <v>7134.1200000000008</v>
      </c>
      <c r="M7899" s="8">
        <v>0.57000000000000006</v>
      </c>
      <c r="N7899" s="2" t="s">
        <v>23</v>
      </c>
      <c r="O7899">
        <f t="shared" si="984"/>
        <v>2020</v>
      </c>
      <c r="P7899">
        <f t="shared" si="985"/>
        <v>9</v>
      </c>
      <c r="Q7899" t="str">
        <f t="shared" si="986"/>
        <v>sept</v>
      </c>
      <c r="R7899" t="str">
        <f t="shared" si="987"/>
        <v>Texas</v>
      </c>
      <c r="S7899" t="str">
        <f t="shared" si="988"/>
        <v>2020-09</v>
      </c>
      <c r="T7899">
        <f>IF(AND(COUNTIF(Calculs!$Q$2:$Q$12,$O7899)&gt;0,COUNTIF(Calculs!$S$2:$S$12,$E7899)&gt;0,COUNTIF(Calculs!$U$2:$U$12,$H7899)&gt;0),1,0)</f>
        <v>1</v>
      </c>
      <c r="U7899">
        <f t="shared" si="989"/>
        <v>12516</v>
      </c>
      <c r="V7899">
        <f t="shared" si="990"/>
        <v>298</v>
      </c>
      <c r="W7899">
        <f t="shared" si="991"/>
        <v>7134.1200000000008</v>
      </c>
    </row>
    <row r="7900" spans="1:23" ht="15.75" customHeight="1" x14ac:dyDescent="0.3">
      <c r="A7900" s="2" t="s">
        <v>24</v>
      </c>
      <c r="B7900" s="2">
        <v>1197831</v>
      </c>
      <c r="C7900" s="3">
        <v>44085</v>
      </c>
      <c r="D7900" s="12" t="str" cm="1">
        <f t="array" ref="D7900">_xlfn.SWITCH(WEEKDAY(C7900,2), 1, "Lundi", 2, "Mardi", 3, "Mercredi", 4, "Jeudi", 5, "Vendredi", 6, "Samedi", 7, "Dimanche", "Erreur")</f>
        <v>Vendredi</v>
      </c>
      <c r="E7900" s="2" t="s">
        <v>26</v>
      </c>
      <c r="F7900" s="2" t="s">
        <v>27</v>
      </c>
      <c r="G7900" s="2" t="s">
        <v>28</v>
      </c>
      <c r="H7900" s="4" t="s">
        <v>16</v>
      </c>
      <c r="I7900" s="5">
        <v>31</v>
      </c>
      <c r="J7900" s="6">
        <v>272</v>
      </c>
      <c r="K7900" s="7">
        <v>8432</v>
      </c>
      <c r="L7900" s="7">
        <v>3288.4799999999996</v>
      </c>
      <c r="M7900" s="8">
        <v>0.38999999999999996</v>
      </c>
      <c r="N7900" s="2" t="s">
        <v>23</v>
      </c>
      <c r="O7900">
        <f t="shared" si="984"/>
        <v>2020</v>
      </c>
      <c r="P7900">
        <f t="shared" si="985"/>
        <v>9</v>
      </c>
      <c r="Q7900" t="str">
        <f t="shared" si="986"/>
        <v>sept</v>
      </c>
      <c r="R7900" t="str">
        <f t="shared" si="987"/>
        <v>Texas</v>
      </c>
      <c r="S7900" t="str">
        <f t="shared" si="988"/>
        <v>2020-09</v>
      </c>
      <c r="T7900">
        <f>IF(AND(COUNTIF(Calculs!$Q$2:$Q$12,$O7900)&gt;0,COUNTIF(Calculs!$S$2:$S$12,$E7900)&gt;0,COUNTIF(Calculs!$U$2:$U$12,$H7900)&gt;0),1,0)</f>
        <v>1</v>
      </c>
      <c r="U7900">
        <f t="shared" si="989"/>
        <v>8432</v>
      </c>
      <c r="V7900">
        <f t="shared" si="990"/>
        <v>272</v>
      </c>
      <c r="W7900">
        <f t="shared" si="991"/>
        <v>3288.4799999999996</v>
      </c>
    </row>
    <row r="7901" spans="1:23" ht="15.75" customHeight="1" x14ac:dyDescent="0.3">
      <c r="A7901" s="2" t="s">
        <v>24</v>
      </c>
      <c r="B7901" s="2">
        <v>1197831</v>
      </c>
      <c r="C7901" s="3">
        <v>44086</v>
      </c>
      <c r="D7901" s="12" t="str" cm="1">
        <f t="array" ref="D7901">_xlfn.SWITCH(WEEKDAY(C7901,2), 1, "Lundi", 2, "Mardi", 3, "Mercredi", 4, "Jeudi", 5, "Vendredi", 6, "Samedi", 7, "Dimanche", "Erreur")</f>
        <v>Samedi</v>
      </c>
      <c r="E7901" s="2" t="s">
        <v>26</v>
      </c>
      <c r="F7901" s="2" t="s">
        <v>27</v>
      </c>
      <c r="G7901" s="2" t="s">
        <v>28</v>
      </c>
      <c r="H7901" s="4" t="s">
        <v>18</v>
      </c>
      <c r="I7901" s="5">
        <v>29</v>
      </c>
      <c r="J7901" s="6">
        <v>248</v>
      </c>
      <c r="K7901" s="7">
        <v>7192</v>
      </c>
      <c r="L7901" s="7">
        <v>2804.8799999999997</v>
      </c>
      <c r="M7901" s="8">
        <v>0.38999999999999996</v>
      </c>
      <c r="N7901" s="2" t="s">
        <v>23</v>
      </c>
      <c r="O7901">
        <f t="shared" si="984"/>
        <v>2020</v>
      </c>
      <c r="P7901">
        <f t="shared" si="985"/>
        <v>9</v>
      </c>
      <c r="Q7901" t="str">
        <f t="shared" si="986"/>
        <v>sept</v>
      </c>
      <c r="R7901" t="str">
        <f t="shared" si="987"/>
        <v>Texas</v>
      </c>
      <c r="S7901" t="str">
        <f t="shared" si="988"/>
        <v>2020-09</v>
      </c>
      <c r="T7901">
        <f>IF(AND(COUNTIF(Calculs!$Q$2:$Q$12,$O7901)&gt;0,COUNTIF(Calculs!$S$2:$S$12,$E7901)&gt;0,COUNTIF(Calculs!$U$2:$U$12,$H7901)&gt;0),1,0)</f>
        <v>1</v>
      </c>
      <c r="U7901">
        <f t="shared" si="989"/>
        <v>7192</v>
      </c>
      <c r="V7901">
        <f t="shared" si="990"/>
        <v>248</v>
      </c>
      <c r="W7901">
        <f t="shared" si="991"/>
        <v>2804.8799999999997</v>
      </c>
    </row>
    <row r="7902" spans="1:23" ht="15.75" customHeight="1" x14ac:dyDescent="0.3">
      <c r="A7902" s="2" t="s">
        <v>24</v>
      </c>
      <c r="B7902" s="2">
        <v>1197831</v>
      </c>
      <c r="C7902" s="3">
        <v>44087</v>
      </c>
      <c r="D7902" s="12" t="str" cm="1">
        <f t="array" ref="D7902">_xlfn.SWITCH(WEEKDAY(C7902,2), 1, "Lundi", 2, "Mardi", 3, "Mercredi", 4, "Jeudi", 5, "Vendredi", 6, "Samedi", 7, "Dimanche", "Erreur")</f>
        <v>Dimanche</v>
      </c>
      <c r="E7902" s="2" t="s">
        <v>26</v>
      </c>
      <c r="F7902" s="2" t="s">
        <v>27</v>
      </c>
      <c r="G7902" s="2" t="s">
        <v>28</v>
      </c>
      <c r="H7902" s="4" t="s">
        <v>19</v>
      </c>
      <c r="I7902" s="5">
        <v>39</v>
      </c>
      <c r="J7902" s="6">
        <v>255</v>
      </c>
      <c r="K7902" s="7">
        <v>9945</v>
      </c>
      <c r="L7902" s="7">
        <v>3679.65</v>
      </c>
      <c r="M7902" s="8">
        <v>0.37</v>
      </c>
      <c r="N7902" s="2" t="s">
        <v>23</v>
      </c>
      <c r="O7902">
        <f t="shared" si="984"/>
        <v>2020</v>
      </c>
      <c r="P7902">
        <f t="shared" si="985"/>
        <v>9</v>
      </c>
      <c r="Q7902" t="str">
        <f t="shared" si="986"/>
        <v>sept</v>
      </c>
      <c r="R7902" t="str">
        <f t="shared" si="987"/>
        <v>Texas</v>
      </c>
      <c r="S7902" t="str">
        <f t="shared" si="988"/>
        <v>2020-09</v>
      </c>
      <c r="T7902">
        <f>IF(AND(COUNTIF(Calculs!$Q$2:$Q$12,$O7902)&gt;0,COUNTIF(Calculs!$S$2:$S$12,$E7902)&gt;0,COUNTIF(Calculs!$U$2:$U$12,$H7902)&gt;0),1,0)</f>
        <v>1</v>
      </c>
      <c r="U7902">
        <f t="shared" si="989"/>
        <v>9945</v>
      </c>
      <c r="V7902">
        <f t="shared" si="990"/>
        <v>255</v>
      </c>
      <c r="W7902">
        <f t="shared" si="991"/>
        <v>3679.65</v>
      </c>
    </row>
    <row r="7903" spans="1:23" ht="15.75" customHeight="1" x14ac:dyDescent="0.3">
      <c r="A7903" s="2" t="s">
        <v>24</v>
      </c>
      <c r="B7903" s="2">
        <v>1197831</v>
      </c>
      <c r="C7903" s="3">
        <v>44088</v>
      </c>
      <c r="D7903" s="12" t="str" cm="1">
        <f t="array" ref="D7903">_xlfn.SWITCH(WEEKDAY(C7903,2), 1, "Lundi", 2, "Mardi", 3, "Mercredi", 4, "Jeudi", 5, "Vendredi", 6, "Samedi", 7, "Dimanche", "Erreur")</f>
        <v>Lundi</v>
      </c>
      <c r="E7903" s="2" t="s">
        <v>26</v>
      </c>
      <c r="F7903" s="2" t="s">
        <v>27</v>
      </c>
      <c r="G7903" s="2" t="s">
        <v>28</v>
      </c>
      <c r="H7903" s="4" t="s">
        <v>20</v>
      </c>
      <c r="I7903" s="5">
        <v>36</v>
      </c>
      <c r="J7903" s="6">
        <v>204</v>
      </c>
      <c r="K7903" s="7">
        <v>7344</v>
      </c>
      <c r="L7903" s="7">
        <v>3451.6800000000003</v>
      </c>
      <c r="M7903" s="8">
        <v>0.47000000000000003</v>
      </c>
      <c r="N7903" s="2" t="s">
        <v>23</v>
      </c>
      <c r="O7903">
        <f t="shared" si="984"/>
        <v>2020</v>
      </c>
      <c r="P7903">
        <f t="shared" si="985"/>
        <v>9</v>
      </c>
      <c r="Q7903" t="str">
        <f t="shared" si="986"/>
        <v>sept</v>
      </c>
      <c r="R7903" t="str">
        <f t="shared" si="987"/>
        <v>Texas</v>
      </c>
      <c r="S7903" t="str">
        <f t="shared" si="988"/>
        <v>2020-09</v>
      </c>
      <c r="T7903">
        <f>IF(AND(COUNTIF(Calculs!$Q$2:$Q$12,$O7903)&gt;0,COUNTIF(Calculs!$S$2:$S$12,$E7903)&gt;0,COUNTIF(Calculs!$U$2:$U$12,$H7903)&gt;0),1,0)</f>
        <v>1</v>
      </c>
      <c r="U7903">
        <f t="shared" si="989"/>
        <v>7344</v>
      </c>
      <c r="V7903">
        <f t="shared" si="990"/>
        <v>204</v>
      </c>
      <c r="W7903">
        <f t="shared" si="991"/>
        <v>3451.6800000000003</v>
      </c>
    </row>
    <row r="7904" spans="1:23" ht="15.75" customHeight="1" x14ac:dyDescent="0.3">
      <c r="A7904" s="2" t="s">
        <v>24</v>
      </c>
      <c r="B7904" s="2">
        <v>1197831</v>
      </c>
      <c r="C7904" s="3">
        <v>44089</v>
      </c>
      <c r="D7904" s="12" t="str" cm="1">
        <f t="array" ref="D7904">_xlfn.SWITCH(WEEKDAY(C7904,2), 1, "Lundi", 2, "Mardi", 3, "Mercredi", 4, "Jeudi", 5, "Vendredi", 6, "Samedi", 7, "Dimanche", "Erreur")</f>
        <v>Mardi</v>
      </c>
      <c r="E7904" s="2" t="s">
        <v>26</v>
      </c>
      <c r="F7904" s="2" t="s">
        <v>27</v>
      </c>
      <c r="G7904" s="2" t="s">
        <v>28</v>
      </c>
      <c r="H7904" s="4" t="s">
        <v>21</v>
      </c>
      <c r="I7904" s="5">
        <v>35</v>
      </c>
      <c r="J7904" s="6">
        <v>184</v>
      </c>
      <c r="K7904" s="7">
        <v>6440</v>
      </c>
      <c r="L7904" s="7">
        <v>2382.8000000000002</v>
      </c>
      <c r="M7904" s="8">
        <v>0.37</v>
      </c>
      <c r="N7904" s="2" t="s">
        <v>23</v>
      </c>
      <c r="O7904">
        <f t="shared" si="984"/>
        <v>2020</v>
      </c>
      <c r="P7904">
        <f t="shared" si="985"/>
        <v>9</v>
      </c>
      <c r="Q7904" t="str">
        <f t="shared" si="986"/>
        <v>sept</v>
      </c>
      <c r="R7904" t="str">
        <f t="shared" si="987"/>
        <v>Texas</v>
      </c>
      <c r="S7904" t="str">
        <f t="shared" si="988"/>
        <v>2020-09</v>
      </c>
      <c r="T7904">
        <f>IF(AND(COUNTIF(Calculs!$Q$2:$Q$12,$O7904)&gt;0,COUNTIF(Calculs!$S$2:$S$12,$E7904)&gt;0,COUNTIF(Calculs!$U$2:$U$12,$H7904)&gt;0),1,0)</f>
        <v>1</v>
      </c>
      <c r="U7904">
        <f t="shared" si="989"/>
        <v>6440</v>
      </c>
      <c r="V7904">
        <f t="shared" si="990"/>
        <v>184</v>
      </c>
      <c r="W7904">
        <f t="shared" si="991"/>
        <v>2382.8000000000002</v>
      </c>
    </row>
    <row r="7905" spans="1:23" ht="15.75" customHeight="1" x14ac:dyDescent="0.3">
      <c r="A7905" s="2" t="s">
        <v>24</v>
      </c>
      <c r="B7905" s="2">
        <v>1197831</v>
      </c>
      <c r="C7905" s="3">
        <v>44090</v>
      </c>
      <c r="D7905" s="12" t="str" cm="1">
        <f t="array" ref="D7905">_xlfn.SWITCH(WEEKDAY(C7905,2), 1, "Lundi", 2, "Mardi", 3, "Mercredi", 4, "Jeudi", 5, "Vendredi", 6, "Samedi", 7, "Dimanche", "Erreur")</f>
        <v>Mercredi</v>
      </c>
      <c r="E7905" s="2" t="s">
        <v>26</v>
      </c>
      <c r="F7905" s="2" t="s">
        <v>27</v>
      </c>
      <c r="G7905" s="2" t="s">
        <v>28</v>
      </c>
      <c r="H7905" s="4" t="s">
        <v>22</v>
      </c>
      <c r="I7905" s="5">
        <v>43</v>
      </c>
      <c r="J7905" s="6">
        <v>233</v>
      </c>
      <c r="K7905" s="7">
        <v>10019</v>
      </c>
      <c r="L7905" s="7">
        <v>5410.26</v>
      </c>
      <c r="M7905" s="8">
        <v>0.54</v>
      </c>
      <c r="N7905" s="2" t="s">
        <v>23</v>
      </c>
      <c r="O7905">
        <f t="shared" si="984"/>
        <v>2020</v>
      </c>
      <c r="P7905">
        <f t="shared" si="985"/>
        <v>9</v>
      </c>
      <c r="Q7905" t="str">
        <f t="shared" si="986"/>
        <v>sept</v>
      </c>
      <c r="R7905" t="str">
        <f t="shared" si="987"/>
        <v>Texas</v>
      </c>
      <c r="S7905" t="str">
        <f t="shared" si="988"/>
        <v>2020-09</v>
      </c>
      <c r="T7905">
        <f>IF(AND(COUNTIF(Calculs!$Q$2:$Q$12,$O7905)&gt;0,COUNTIF(Calculs!$S$2:$S$12,$E7905)&gt;0,COUNTIF(Calculs!$U$2:$U$12,$H7905)&gt;0),1,0)</f>
        <v>1</v>
      </c>
      <c r="U7905">
        <f t="shared" si="989"/>
        <v>10019</v>
      </c>
      <c r="V7905">
        <f t="shared" si="990"/>
        <v>233</v>
      </c>
      <c r="W7905">
        <f t="shared" si="991"/>
        <v>5410.26</v>
      </c>
    </row>
    <row r="7906" spans="1:23" ht="15.75" customHeight="1" x14ac:dyDescent="0.3">
      <c r="A7906" s="2" t="s">
        <v>24</v>
      </c>
      <c r="B7906" s="2">
        <v>1197831</v>
      </c>
      <c r="C7906" s="3">
        <v>44124</v>
      </c>
      <c r="D7906" s="12" t="str" cm="1">
        <f t="array" ref="D7906">_xlfn.SWITCH(WEEKDAY(C7906,2), 1, "Lundi", 2, "Mardi", 3, "Mercredi", 4, "Jeudi", 5, "Vendredi", 6, "Samedi", 7, "Dimanche", "Erreur")</f>
        <v>Mardi</v>
      </c>
      <c r="E7906" s="2" t="s">
        <v>26</v>
      </c>
      <c r="F7906" s="2" t="s">
        <v>27</v>
      </c>
      <c r="G7906" s="2" t="s">
        <v>28</v>
      </c>
      <c r="H7906" s="4" t="s">
        <v>16</v>
      </c>
      <c r="I7906" s="5">
        <v>34</v>
      </c>
      <c r="J7906" s="6">
        <v>270</v>
      </c>
      <c r="K7906" s="7">
        <v>9180</v>
      </c>
      <c r="L7906" s="7">
        <v>3488.4</v>
      </c>
      <c r="M7906" s="8">
        <v>0.38</v>
      </c>
      <c r="N7906" s="2" t="s">
        <v>23</v>
      </c>
      <c r="O7906">
        <f t="shared" si="984"/>
        <v>2020</v>
      </c>
      <c r="P7906">
        <f t="shared" si="985"/>
        <v>10</v>
      </c>
      <c r="Q7906" t="str">
        <f t="shared" si="986"/>
        <v>oct</v>
      </c>
      <c r="R7906" t="str">
        <f t="shared" si="987"/>
        <v>Texas</v>
      </c>
      <c r="S7906" t="str">
        <f t="shared" si="988"/>
        <v>2020-10</v>
      </c>
      <c r="T7906">
        <f>IF(AND(COUNTIF(Calculs!$Q$2:$Q$12,$O7906)&gt;0,COUNTIF(Calculs!$S$2:$S$12,$E7906)&gt;0,COUNTIF(Calculs!$U$2:$U$12,$H7906)&gt;0),1,0)</f>
        <v>1</v>
      </c>
      <c r="U7906">
        <f t="shared" si="989"/>
        <v>9180</v>
      </c>
      <c r="V7906">
        <f t="shared" si="990"/>
        <v>270</v>
      </c>
      <c r="W7906">
        <f t="shared" si="991"/>
        <v>3488.4</v>
      </c>
    </row>
    <row r="7907" spans="1:23" ht="15.75" customHeight="1" x14ac:dyDescent="0.3">
      <c r="A7907" s="2" t="s">
        <v>24</v>
      </c>
      <c r="B7907" s="2">
        <v>1197831</v>
      </c>
      <c r="C7907" s="3">
        <v>44125</v>
      </c>
      <c r="D7907" s="12" t="str" cm="1">
        <f t="array" ref="D7907">_xlfn.SWITCH(WEEKDAY(C7907,2), 1, "Lundi", 2, "Mardi", 3, "Mercredi", 4, "Jeudi", 5, "Vendredi", 6, "Samedi", 7, "Dimanche", "Erreur")</f>
        <v>Mercredi</v>
      </c>
      <c r="E7907" s="2" t="s">
        <v>26</v>
      </c>
      <c r="F7907" s="2" t="s">
        <v>27</v>
      </c>
      <c r="G7907" s="2" t="s">
        <v>28</v>
      </c>
      <c r="H7907" s="4" t="s">
        <v>18</v>
      </c>
      <c r="I7907" s="5">
        <v>31</v>
      </c>
      <c r="J7907" s="6">
        <v>306</v>
      </c>
      <c r="K7907" s="7">
        <v>9486</v>
      </c>
      <c r="L7907" s="7">
        <v>3794.3999999999996</v>
      </c>
      <c r="M7907" s="8">
        <v>0.39999999999999997</v>
      </c>
      <c r="N7907" s="2" t="s">
        <v>23</v>
      </c>
      <c r="O7907">
        <f t="shared" si="984"/>
        <v>2020</v>
      </c>
      <c r="P7907">
        <f t="shared" si="985"/>
        <v>10</v>
      </c>
      <c r="Q7907" t="str">
        <f t="shared" si="986"/>
        <v>oct</v>
      </c>
      <c r="R7907" t="str">
        <f t="shared" si="987"/>
        <v>Texas</v>
      </c>
      <c r="S7907" t="str">
        <f t="shared" si="988"/>
        <v>2020-10</v>
      </c>
      <c r="T7907">
        <f>IF(AND(COUNTIF(Calculs!$Q$2:$Q$12,$O7907)&gt;0,COUNTIF(Calculs!$S$2:$S$12,$E7907)&gt;0,COUNTIF(Calculs!$U$2:$U$12,$H7907)&gt;0),1,0)</f>
        <v>1</v>
      </c>
      <c r="U7907">
        <f t="shared" si="989"/>
        <v>9486</v>
      </c>
      <c r="V7907">
        <f t="shared" si="990"/>
        <v>306</v>
      </c>
      <c r="W7907">
        <f t="shared" si="991"/>
        <v>3794.3999999999996</v>
      </c>
    </row>
    <row r="7908" spans="1:23" ht="15.75" customHeight="1" x14ac:dyDescent="0.3">
      <c r="A7908" s="2" t="s">
        <v>24</v>
      </c>
      <c r="B7908" s="2">
        <v>1197831</v>
      </c>
      <c r="C7908" s="3">
        <v>44126</v>
      </c>
      <c r="D7908" s="12" t="str" cm="1">
        <f t="array" ref="D7908">_xlfn.SWITCH(WEEKDAY(C7908,2), 1, "Lundi", 2, "Mardi", 3, "Mercredi", 4, "Jeudi", 5, "Vendredi", 6, "Samedi", 7, "Dimanche", "Erreur")</f>
        <v>Jeudi</v>
      </c>
      <c r="E7908" s="2" t="s">
        <v>26</v>
      </c>
      <c r="F7908" s="2" t="s">
        <v>27</v>
      </c>
      <c r="G7908" s="2" t="s">
        <v>28</v>
      </c>
      <c r="H7908" s="4" t="s">
        <v>19</v>
      </c>
      <c r="I7908" s="5">
        <v>34</v>
      </c>
      <c r="J7908" s="6">
        <v>281</v>
      </c>
      <c r="K7908" s="7">
        <v>9554</v>
      </c>
      <c r="L7908" s="7">
        <v>3726.0599999999995</v>
      </c>
      <c r="M7908" s="8">
        <v>0.38999999999999996</v>
      </c>
      <c r="N7908" s="2" t="s">
        <v>23</v>
      </c>
      <c r="O7908">
        <f t="shared" si="984"/>
        <v>2020</v>
      </c>
      <c r="P7908">
        <f t="shared" si="985"/>
        <v>10</v>
      </c>
      <c r="Q7908" t="str">
        <f t="shared" si="986"/>
        <v>oct</v>
      </c>
      <c r="R7908" t="str">
        <f t="shared" si="987"/>
        <v>Texas</v>
      </c>
      <c r="S7908" t="str">
        <f t="shared" si="988"/>
        <v>2020-10</v>
      </c>
      <c r="T7908">
        <f>IF(AND(COUNTIF(Calculs!$Q$2:$Q$12,$O7908)&gt;0,COUNTIF(Calculs!$S$2:$S$12,$E7908)&gt;0,COUNTIF(Calculs!$U$2:$U$12,$H7908)&gt;0),1,0)</f>
        <v>1</v>
      </c>
      <c r="U7908">
        <f t="shared" si="989"/>
        <v>9554</v>
      </c>
      <c r="V7908">
        <f t="shared" si="990"/>
        <v>281</v>
      </c>
      <c r="W7908">
        <f t="shared" si="991"/>
        <v>3726.0599999999995</v>
      </c>
    </row>
    <row r="7909" spans="1:23" ht="15.75" customHeight="1" x14ac:dyDescent="0.3">
      <c r="A7909" s="2" t="s">
        <v>24</v>
      </c>
      <c r="B7909" s="2">
        <v>1197831</v>
      </c>
      <c r="C7909" s="3">
        <v>44127</v>
      </c>
      <c r="D7909" s="12" t="str" cm="1">
        <f t="array" ref="D7909">_xlfn.SWITCH(WEEKDAY(C7909,2), 1, "Lundi", 2, "Mardi", 3, "Mercredi", 4, "Jeudi", 5, "Vendredi", 6, "Samedi", 7, "Dimanche", "Erreur")</f>
        <v>Vendredi</v>
      </c>
      <c r="E7909" s="2" t="s">
        <v>26</v>
      </c>
      <c r="F7909" s="2" t="s">
        <v>27</v>
      </c>
      <c r="G7909" s="2" t="s">
        <v>28</v>
      </c>
      <c r="H7909" s="4" t="s">
        <v>20</v>
      </c>
      <c r="I7909" s="5">
        <v>36</v>
      </c>
      <c r="J7909" s="6">
        <v>230</v>
      </c>
      <c r="K7909" s="7">
        <v>8280</v>
      </c>
      <c r="L7909" s="7">
        <v>4140</v>
      </c>
      <c r="M7909" s="8">
        <v>0.5</v>
      </c>
      <c r="N7909" s="2" t="s">
        <v>23</v>
      </c>
      <c r="O7909">
        <f t="shared" si="984"/>
        <v>2020</v>
      </c>
      <c r="P7909">
        <f t="shared" si="985"/>
        <v>10</v>
      </c>
      <c r="Q7909" t="str">
        <f t="shared" si="986"/>
        <v>oct</v>
      </c>
      <c r="R7909" t="str">
        <f t="shared" si="987"/>
        <v>Texas</v>
      </c>
      <c r="S7909" t="str">
        <f t="shared" si="988"/>
        <v>2020-10</v>
      </c>
      <c r="T7909">
        <f>IF(AND(COUNTIF(Calculs!$Q$2:$Q$12,$O7909)&gt;0,COUNTIF(Calculs!$S$2:$S$12,$E7909)&gt;0,COUNTIF(Calculs!$U$2:$U$12,$H7909)&gt;0),1,0)</f>
        <v>1</v>
      </c>
      <c r="U7909">
        <f t="shared" si="989"/>
        <v>8280</v>
      </c>
      <c r="V7909">
        <f t="shared" si="990"/>
        <v>230</v>
      </c>
      <c r="W7909">
        <f t="shared" si="991"/>
        <v>4140</v>
      </c>
    </row>
    <row r="7910" spans="1:23" ht="15.75" customHeight="1" x14ac:dyDescent="0.3">
      <c r="A7910" s="2" t="s">
        <v>24</v>
      </c>
      <c r="B7910" s="2">
        <v>1197831</v>
      </c>
      <c r="C7910" s="3">
        <v>44128</v>
      </c>
      <c r="D7910" s="12" t="str" cm="1">
        <f t="array" ref="D7910">_xlfn.SWITCH(WEEKDAY(C7910,2), 1, "Lundi", 2, "Mardi", 3, "Mercredi", 4, "Jeudi", 5, "Vendredi", 6, "Samedi", 7, "Dimanche", "Erreur")</f>
        <v>Samedi</v>
      </c>
      <c r="E7910" s="2" t="s">
        <v>26</v>
      </c>
      <c r="F7910" s="2" t="s">
        <v>27</v>
      </c>
      <c r="G7910" s="2" t="s">
        <v>28</v>
      </c>
      <c r="H7910" s="4" t="s">
        <v>21</v>
      </c>
      <c r="I7910" s="5">
        <v>30</v>
      </c>
      <c r="J7910" s="6">
        <v>195</v>
      </c>
      <c r="K7910" s="7">
        <v>5850</v>
      </c>
      <c r="L7910" s="7">
        <v>1872</v>
      </c>
      <c r="M7910" s="8">
        <v>0.32</v>
      </c>
      <c r="N7910" s="2" t="s">
        <v>23</v>
      </c>
      <c r="O7910">
        <f t="shared" si="984"/>
        <v>2020</v>
      </c>
      <c r="P7910">
        <f t="shared" si="985"/>
        <v>10</v>
      </c>
      <c r="Q7910" t="str">
        <f t="shared" si="986"/>
        <v>oct</v>
      </c>
      <c r="R7910" t="str">
        <f t="shared" si="987"/>
        <v>Texas</v>
      </c>
      <c r="S7910" t="str">
        <f t="shared" si="988"/>
        <v>2020-10</v>
      </c>
      <c r="T7910">
        <f>IF(AND(COUNTIF(Calculs!$Q$2:$Q$12,$O7910)&gt;0,COUNTIF(Calculs!$S$2:$S$12,$E7910)&gt;0,COUNTIF(Calculs!$U$2:$U$12,$H7910)&gt;0),1,0)</f>
        <v>1</v>
      </c>
      <c r="U7910">
        <f t="shared" si="989"/>
        <v>5850</v>
      </c>
      <c r="V7910">
        <f t="shared" si="990"/>
        <v>195</v>
      </c>
      <c r="W7910">
        <f t="shared" si="991"/>
        <v>1872</v>
      </c>
    </row>
    <row r="7911" spans="1:23" ht="15.75" customHeight="1" x14ac:dyDescent="0.3">
      <c r="A7911" s="2" t="s">
        <v>24</v>
      </c>
      <c r="B7911" s="2">
        <v>1197831</v>
      </c>
      <c r="C7911" s="3">
        <v>44129</v>
      </c>
      <c r="D7911" s="12" t="str" cm="1">
        <f t="array" ref="D7911">_xlfn.SWITCH(WEEKDAY(C7911,2), 1, "Lundi", 2, "Mardi", 3, "Mercredi", 4, "Jeudi", 5, "Vendredi", 6, "Samedi", 7, "Dimanche", "Erreur")</f>
        <v>Dimanche</v>
      </c>
      <c r="E7911" s="2" t="s">
        <v>26</v>
      </c>
      <c r="F7911" s="2" t="s">
        <v>27</v>
      </c>
      <c r="G7911" s="2" t="s">
        <v>28</v>
      </c>
      <c r="H7911" s="4" t="s">
        <v>22</v>
      </c>
      <c r="I7911" s="5">
        <v>44</v>
      </c>
      <c r="J7911" s="6">
        <v>289</v>
      </c>
      <c r="K7911" s="7">
        <v>12716</v>
      </c>
      <c r="L7911" s="7">
        <v>7248.1200000000008</v>
      </c>
      <c r="M7911" s="8">
        <v>0.57000000000000006</v>
      </c>
      <c r="N7911" s="2" t="s">
        <v>23</v>
      </c>
      <c r="O7911">
        <f t="shared" si="984"/>
        <v>2020</v>
      </c>
      <c r="P7911">
        <f t="shared" si="985"/>
        <v>10</v>
      </c>
      <c r="Q7911" t="str">
        <f t="shared" si="986"/>
        <v>oct</v>
      </c>
      <c r="R7911" t="str">
        <f t="shared" si="987"/>
        <v>Texas</v>
      </c>
      <c r="S7911" t="str">
        <f t="shared" si="988"/>
        <v>2020-10</v>
      </c>
      <c r="T7911">
        <f>IF(AND(COUNTIF(Calculs!$Q$2:$Q$12,$O7911)&gt;0,COUNTIF(Calculs!$S$2:$S$12,$E7911)&gt;0,COUNTIF(Calculs!$U$2:$U$12,$H7911)&gt;0),1,0)</f>
        <v>1</v>
      </c>
      <c r="U7911">
        <f t="shared" si="989"/>
        <v>12716</v>
      </c>
      <c r="V7911">
        <f t="shared" si="990"/>
        <v>289</v>
      </c>
      <c r="W7911">
        <f t="shared" si="991"/>
        <v>7248.1200000000008</v>
      </c>
    </row>
    <row r="7912" spans="1:23" ht="15.75" customHeight="1" x14ac:dyDescent="0.3">
      <c r="A7912" s="2" t="s">
        <v>24</v>
      </c>
      <c r="B7912" s="2">
        <v>1197831</v>
      </c>
      <c r="C7912" s="3">
        <v>44130</v>
      </c>
      <c r="D7912" s="12" t="str" cm="1">
        <f t="array" ref="D7912">_xlfn.SWITCH(WEEKDAY(C7912,2), 1, "Lundi", 2, "Mardi", 3, "Mercredi", 4, "Jeudi", 5, "Vendredi", 6, "Samedi", 7, "Dimanche", "Erreur")</f>
        <v>Lundi</v>
      </c>
      <c r="E7912" s="2" t="s">
        <v>26</v>
      </c>
      <c r="F7912" s="2" t="s">
        <v>27</v>
      </c>
      <c r="G7912" s="2" t="s">
        <v>28</v>
      </c>
      <c r="H7912" s="4" t="s">
        <v>16</v>
      </c>
      <c r="I7912" s="5">
        <v>32</v>
      </c>
      <c r="J7912" s="6">
        <v>333</v>
      </c>
      <c r="K7912" s="7">
        <v>10656</v>
      </c>
      <c r="L7912" s="7">
        <v>4262.3999999999996</v>
      </c>
      <c r="M7912" s="8">
        <v>0.39999999999999997</v>
      </c>
      <c r="N7912" s="2" t="s">
        <v>23</v>
      </c>
      <c r="O7912">
        <f t="shared" si="984"/>
        <v>2020</v>
      </c>
      <c r="P7912">
        <f t="shared" si="985"/>
        <v>10</v>
      </c>
      <c r="Q7912" t="str">
        <f t="shared" si="986"/>
        <v>oct</v>
      </c>
      <c r="R7912" t="str">
        <f t="shared" si="987"/>
        <v>Texas</v>
      </c>
      <c r="S7912" t="str">
        <f t="shared" si="988"/>
        <v>2020-10</v>
      </c>
      <c r="T7912">
        <f>IF(AND(COUNTIF(Calculs!$Q$2:$Q$12,$O7912)&gt;0,COUNTIF(Calculs!$S$2:$S$12,$E7912)&gt;0,COUNTIF(Calculs!$U$2:$U$12,$H7912)&gt;0),1,0)</f>
        <v>1</v>
      </c>
      <c r="U7912">
        <f t="shared" si="989"/>
        <v>10656</v>
      </c>
      <c r="V7912">
        <f t="shared" si="990"/>
        <v>333</v>
      </c>
      <c r="W7912">
        <f t="shared" si="991"/>
        <v>4262.3999999999996</v>
      </c>
    </row>
    <row r="7913" spans="1:23" ht="15.75" customHeight="1" x14ac:dyDescent="0.3">
      <c r="A7913" s="2" t="s">
        <v>24</v>
      </c>
      <c r="B7913" s="2">
        <v>1197831</v>
      </c>
      <c r="C7913" s="3">
        <v>44131</v>
      </c>
      <c r="D7913" s="12" t="str" cm="1">
        <f t="array" ref="D7913">_xlfn.SWITCH(WEEKDAY(C7913,2), 1, "Lundi", 2, "Mardi", 3, "Mercredi", 4, "Jeudi", 5, "Vendredi", 6, "Samedi", 7, "Dimanche", "Erreur")</f>
        <v>Mardi</v>
      </c>
      <c r="E7913" s="2" t="s">
        <v>26</v>
      </c>
      <c r="F7913" s="2" t="s">
        <v>27</v>
      </c>
      <c r="G7913" s="2" t="s">
        <v>28</v>
      </c>
      <c r="H7913" s="4" t="s">
        <v>18</v>
      </c>
      <c r="I7913" s="5">
        <v>34</v>
      </c>
      <c r="J7913" s="6">
        <v>333</v>
      </c>
      <c r="K7913" s="7">
        <v>11322</v>
      </c>
      <c r="L7913" s="7">
        <v>4755.24</v>
      </c>
      <c r="M7913" s="8">
        <v>0.42</v>
      </c>
      <c r="N7913" s="2" t="s">
        <v>23</v>
      </c>
      <c r="O7913">
        <f t="shared" si="984"/>
        <v>2020</v>
      </c>
      <c r="P7913">
        <f t="shared" si="985"/>
        <v>10</v>
      </c>
      <c r="Q7913" t="str">
        <f t="shared" si="986"/>
        <v>oct</v>
      </c>
      <c r="R7913" t="str">
        <f t="shared" si="987"/>
        <v>Texas</v>
      </c>
      <c r="S7913" t="str">
        <f t="shared" si="988"/>
        <v>2020-10</v>
      </c>
      <c r="T7913">
        <f>IF(AND(COUNTIF(Calculs!$Q$2:$Q$12,$O7913)&gt;0,COUNTIF(Calculs!$S$2:$S$12,$E7913)&gt;0,COUNTIF(Calculs!$U$2:$U$12,$H7913)&gt;0),1,0)</f>
        <v>1</v>
      </c>
      <c r="U7913">
        <f t="shared" si="989"/>
        <v>11322</v>
      </c>
      <c r="V7913">
        <f t="shared" si="990"/>
        <v>333</v>
      </c>
      <c r="W7913">
        <f t="shared" si="991"/>
        <v>4755.24</v>
      </c>
    </row>
    <row r="7914" spans="1:23" ht="15.75" customHeight="1" x14ac:dyDescent="0.3">
      <c r="A7914" s="2" t="s">
        <v>24</v>
      </c>
      <c r="B7914" s="2">
        <v>1197831</v>
      </c>
      <c r="C7914" s="3">
        <v>44132</v>
      </c>
      <c r="D7914" s="12" t="str" cm="1">
        <f t="array" ref="D7914">_xlfn.SWITCH(WEEKDAY(C7914,2), 1, "Lundi", 2, "Mardi", 3, "Mercredi", 4, "Jeudi", 5, "Vendredi", 6, "Samedi", 7, "Dimanche", "Erreur")</f>
        <v>Mercredi</v>
      </c>
      <c r="E7914" s="2" t="s">
        <v>26</v>
      </c>
      <c r="F7914" s="2" t="s">
        <v>27</v>
      </c>
      <c r="G7914" s="2" t="s">
        <v>28</v>
      </c>
      <c r="H7914" s="4" t="s">
        <v>19</v>
      </c>
      <c r="I7914" s="5">
        <v>38</v>
      </c>
      <c r="J7914" s="6">
        <v>298</v>
      </c>
      <c r="K7914" s="7">
        <v>11324</v>
      </c>
      <c r="L7914" s="7">
        <v>4303.12</v>
      </c>
      <c r="M7914" s="8">
        <v>0.38</v>
      </c>
      <c r="N7914" s="2" t="s">
        <v>23</v>
      </c>
      <c r="O7914">
        <f t="shared" si="984"/>
        <v>2020</v>
      </c>
      <c r="P7914">
        <f t="shared" si="985"/>
        <v>10</v>
      </c>
      <c r="Q7914" t="str">
        <f t="shared" si="986"/>
        <v>oct</v>
      </c>
      <c r="R7914" t="str">
        <f t="shared" si="987"/>
        <v>Texas</v>
      </c>
      <c r="S7914" t="str">
        <f t="shared" si="988"/>
        <v>2020-10</v>
      </c>
      <c r="T7914">
        <f>IF(AND(COUNTIF(Calculs!$Q$2:$Q$12,$O7914)&gt;0,COUNTIF(Calculs!$S$2:$S$12,$E7914)&gt;0,COUNTIF(Calculs!$U$2:$U$12,$H7914)&gt;0),1,0)</f>
        <v>1</v>
      </c>
      <c r="U7914">
        <f t="shared" si="989"/>
        <v>11324</v>
      </c>
      <c r="V7914">
        <f t="shared" si="990"/>
        <v>298</v>
      </c>
      <c r="W7914">
        <f t="shared" si="991"/>
        <v>4303.12</v>
      </c>
    </row>
    <row r="7915" spans="1:23" ht="15.75" customHeight="1" x14ac:dyDescent="0.3">
      <c r="A7915" s="2" t="s">
        <v>24</v>
      </c>
      <c r="B7915" s="2">
        <v>1197831</v>
      </c>
      <c r="C7915" s="3">
        <v>44133</v>
      </c>
      <c r="D7915" s="12" t="str" cm="1">
        <f t="array" ref="D7915">_xlfn.SWITCH(WEEKDAY(C7915,2), 1, "Lundi", 2, "Mardi", 3, "Mercredi", 4, "Jeudi", 5, "Vendredi", 6, "Samedi", 7, "Dimanche", "Erreur")</f>
        <v>Jeudi</v>
      </c>
      <c r="E7915" s="2" t="s">
        <v>26</v>
      </c>
      <c r="F7915" s="2" t="s">
        <v>27</v>
      </c>
      <c r="G7915" s="2" t="s">
        <v>28</v>
      </c>
      <c r="H7915" s="4" t="s">
        <v>20</v>
      </c>
      <c r="I7915" s="5">
        <v>36</v>
      </c>
      <c r="J7915" s="6">
        <v>210</v>
      </c>
      <c r="K7915" s="7">
        <v>7560</v>
      </c>
      <c r="L7915" s="7">
        <v>3931.2000000000003</v>
      </c>
      <c r="M7915" s="8">
        <v>0.52</v>
      </c>
      <c r="N7915" s="2" t="s">
        <v>23</v>
      </c>
      <c r="O7915">
        <f t="shared" si="984"/>
        <v>2020</v>
      </c>
      <c r="P7915">
        <f t="shared" si="985"/>
        <v>10</v>
      </c>
      <c r="Q7915" t="str">
        <f t="shared" si="986"/>
        <v>oct</v>
      </c>
      <c r="R7915" t="str">
        <f t="shared" si="987"/>
        <v>Texas</v>
      </c>
      <c r="S7915" t="str">
        <f t="shared" si="988"/>
        <v>2020-10</v>
      </c>
      <c r="T7915">
        <f>IF(AND(COUNTIF(Calculs!$Q$2:$Q$12,$O7915)&gt;0,COUNTIF(Calculs!$S$2:$S$12,$E7915)&gt;0,COUNTIF(Calculs!$U$2:$U$12,$H7915)&gt;0),1,0)</f>
        <v>1</v>
      </c>
      <c r="U7915">
        <f t="shared" si="989"/>
        <v>7560</v>
      </c>
      <c r="V7915">
        <f t="shared" si="990"/>
        <v>210</v>
      </c>
      <c r="W7915">
        <f t="shared" si="991"/>
        <v>3931.2000000000003</v>
      </c>
    </row>
    <row r="7916" spans="1:23" ht="15.75" customHeight="1" x14ac:dyDescent="0.3">
      <c r="A7916" s="2" t="s">
        <v>24</v>
      </c>
      <c r="B7916" s="2">
        <v>1197831</v>
      </c>
      <c r="C7916" s="3">
        <v>44134</v>
      </c>
      <c r="D7916" s="12" t="str" cm="1">
        <f t="array" ref="D7916">_xlfn.SWITCH(WEEKDAY(C7916,2), 1, "Lundi", 2, "Mardi", 3, "Mercredi", 4, "Jeudi", 5, "Vendredi", 6, "Samedi", 7, "Dimanche", "Erreur")</f>
        <v>Vendredi</v>
      </c>
      <c r="E7916" s="2" t="s">
        <v>26</v>
      </c>
      <c r="F7916" s="2" t="s">
        <v>27</v>
      </c>
      <c r="G7916" s="2" t="s">
        <v>28</v>
      </c>
      <c r="H7916" s="4" t="s">
        <v>21</v>
      </c>
      <c r="I7916" s="5">
        <v>30</v>
      </c>
      <c r="J7916" s="6">
        <v>208</v>
      </c>
      <c r="K7916" s="7">
        <v>6240</v>
      </c>
      <c r="L7916" s="7">
        <v>2246.4</v>
      </c>
      <c r="M7916" s="8">
        <v>0.36</v>
      </c>
      <c r="N7916" s="2" t="s">
        <v>23</v>
      </c>
      <c r="O7916">
        <f t="shared" si="984"/>
        <v>2020</v>
      </c>
      <c r="P7916">
        <f t="shared" si="985"/>
        <v>10</v>
      </c>
      <c r="Q7916" t="str">
        <f t="shared" si="986"/>
        <v>oct</v>
      </c>
      <c r="R7916" t="str">
        <f t="shared" si="987"/>
        <v>Texas</v>
      </c>
      <c r="S7916" t="str">
        <f t="shared" si="988"/>
        <v>2020-10</v>
      </c>
      <c r="T7916">
        <f>IF(AND(COUNTIF(Calculs!$Q$2:$Q$12,$O7916)&gt;0,COUNTIF(Calculs!$S$2:$S$12,$E7916)&gt;0,COUNTIF(Calculs!$U$2:$U$12,$H7916)&gt;0),1,0)</f>
        <v>1</v>
      </c>
      <c r="U7916">
        <f t="shared" si="989"/>
        <v>6240</v>
      </c>
      <c r="V7916">
        <f t="shared" si="990"/>
        <v>208</v>
      </c>
      <c r="W7916">
        <f t="shared" si="991"/>
        <v>2246.4</v>
      </c>
    </row>
    <row r="7917" spans="1:23" ht="15.75" customHeight="1" x14ac:dyDescent="0.3">
      <c r="A7917" s="2" t="s">
        <v>24</v>
      </c>
      <c r="B7917" s="2">
        <v>1197831</v>
      </c>
      <c r="C7917" s="3">
        <v>44135</v>
      </c>
      <c r="D7917" s="12" t="str" cm="1">
        <f t="array" ref="D7917">_xlfn.SWITCH(WEEKDAY(C7917,2), 1, "Lundi", 2, "Mardi", 3, "Mercredi", 4, "Jeudi", 5, "Vendredi", 6, "Samedi", 7, "Dimanche", "Erreur")</f>
        <v>Samedi</v>
      </c>
      <c r="E7917" s="2" t="s">
        <v>26</v>
      </c>
      <c r="F7917" s="2" t="s">
        <v>27</v>
      </c>
      <c r="G7917" s="2" t="s">
        <v>28</v>
      </c>
      <c r="H7917" s="4" t="s">
        <v>22</v>
      </c>
      <c r="I7917" s="5">
        <v>41</v>
      </c>
      <c r="J7917" s="6">
        <v>306</v>
      </c>
      <c r="K7917" s="7">
        <v>12546</v>
      </c>
      <c r="L7917" s="7">
        <v>6900.3</v>
      </c>
      <c r="M7917" s="8">
        <v>0.55000000000000004</v>
      </c>
      <c r="N7917" s="2" t="s">
        <v>23</v>
      </c>
      <c r="O7917">
        <f t="shared" si="984"/>
        <v>2020</v>
      </c>
      <c r="P7917">
        <f t="shared" si="985"/>
        <v>10</v>
      </c>
      <c r="Q7917" t="str">
        <f t="shared" si="986"/>
        <v>oct</v>
      </c>
      <c r="R7917" t="str">
        <f t="shared" si="987"/>
        <v>Texas</v>
      </c>
      <c r="S7917" t="str">
        <f t="shared" si="988"/>
        <v>2020-10</v>
      </c>
      <c r="T7917">
        <f>IF(AND(COUNTIF(Calculs!$Q$2:$Q$12,$O7917)&gt;0,COUNTIF(Calculs!$S$2:$S$12,$E7917)&gt;0,COUNTIF(Calculs!$U$2:$U$12,$H7917)&gt;0),1,0)</f>
        <v>1</v>
      </c>
      <c r="U7917">
        <f t="shared" si="989"/>
        <v>12546</v>
      </c>
      <c r="V7917">
        <f t="shared" si="990"/>
        <v>306</v>
      </c>
      <c r="W7917">
        <f t="shared" si="991"/>
        <v>6900.3</v>
      </c>
    </row>
    <row r="7918" spans="1:23" ht="15.75" customHeight="1" x14ac:dyDescent="0.3">
      <c r="A7918" s="2" t="s">
        <v>29</v>
      </c>
      <c r="B7918" s="2">
        <v>1128299</v>
      </c>
      <c r="C7918" s="3">
        <v>44136</v>
      </c>
      <c r="D7918" s="12" t="str" cm="1">
        <f t="array" ref="D7918">_xlfn.SWITCH(WEEKDAY(C7918,2), 1, "Lundi", 2, "Mardi", 3, "Mercredi", 4, "Jeudi", 5, "Vendredi", 6, "Samedi", 7, "Dimanche", "Erreur")</f>
        <v>Dimanche</v>
      </c>
      <c r="E7918" s="2" t="s">
        <v>26</v>
      </c>
      <c r="F7918" s="2" t="s">
        <v>27</v>
      </c>
      <c r="G7918" s="2" t="s">
        <v>28</v>
      </c>
      <c r="H7918" s="4" t="s">
        <v>16</v>
      </c>
      <c r="I7918" s="5">
        <v>30</v>
      </c>
      <c r="J7918" s="6">
        <v>264</v>
      </c>
      <c r="K7918" s="7">
        <v>7920</v>
      </c>
      <c r="L7918" s="7">
        <v>3088.8</v>
      </c>
      <c r="M7918" s="8">
        <v>0.39</v>
      </c>
      <c r="N7918" s="2" t="s">
        <v>23</v>
      </c>
      <c r="O7918">
        <f t="shared" si="984"/>
        <v>2020</v>
      </c>
      <c r="P7918">
        <f t="shared" si="985"/>
        <v>11</v>
      </c>
      <c r="Q7918" t="str">
        <f t="shared" si="986"/>
        <v>nov</v>
      </c>
      <c r="R7918" t="str">
        <f t="shared" si="987"/>
        <v>Texas</v>
      </c>
      <c r="S7918" t="str">
        <f t="shared" si="988"/>
        <v>2020-11</v>
      </c>
      <c r="T7918">
        <f>IF(AND(COUNTIF(Calculs!$Q$2:$Q$12,$O7918)&gt;0,COUNTIF(Calculs!$S$2:$S$12,$E7918)&gt;0,COUNTIF(Calculs!$U$2:$U$12,$H7918)&gt;0),1,0)</f>
        <v>1</v>
      </c>
      <c r="U7918">
        <f t="shared" si="989"/>
        <v>7920</v>
      </c>
      <c r="V7918">
        <f t="shared" si="990"/>
        <v>264</v>
      </c>
      <c r="W7918">
        <f t="shared" si="991"/>
        <v>3088.8</v>
      </c>
    </row>
    <row r="7919" spans="1:23" ht="15.75" customHeight="1" x14ac:dyDescent="0.3">
      <c r="A7919" s="2" t="s">
        <v>29</v>
      </c>
      <c r="B7919" s="2">
        <v>1128299</v>
      </c>
      <c r="C7919" s="3">
        <v>44137</v>
      </c>
      <c r="D7919" s="12" t="str" cm="1">
        <f t="array" ref="D7919">_xlfn.SWITCH(WEEKDAY(C7919,2), 1, "Lundi", 2, "Mardi", 3, "Mercredi", 4, "Jeudi", 5, "Vendredi", 6, "Samedi", 7, "Dimanche", "Erreur")</f>
        <v>Lundi</v>
      </c>
      <c r="E7919" s="2" t="s">
        <v>26</v>
      </c>
      <c r="F7919" s="2" t="s">
        <v>27</v>
      </c>
      <c r="G7919" s="2" t="s">
        <v>28</v>
      </c>
      <c r="H7919" s="4" t="s">
        <v>18</v>
      </c>
      <c r="I7919" s="5">
        <v>33</v>
      </c>
      <c r="J7919" s="6">
        <v>248</v>
      </c>
      <c r="K7919" s="7">
        <v>8184</v>
      </c>
      <c r="L7919" s="7">
        <v>1882.3200000000002</v>
      </c>
      <c r="M7919" s="8">
        <v>0.23</v>
      </c>
      <c r="N7919" s="2" t="s">
        <v>23</v>
      </c>
      <c r="O7919">
        <f t="shared" si="984"/>
        <v>2020</v>
      </c>
      <c r="P7919">
        <f t="shared" si="985"/>
        <v>11</v>
      </c>
      <c r="Q7919" t="str">
        <f t="shared" si="986"/>
        <v>nov</v>
      </c>
      <c r="R7919" t="str">
        <f t="shared" si="987"/>
        <v>Texas</v>
      </c>
      <c r="S7919" t="str">
        <f t="shared" si="988"/>
        <v>2020-11</v>
      </c>
      <c r="T7919">
        <f>IF(AND(COUNTIF(Calculs!$Q$2:$Q$12,$O7919)&gt;0,COUNTIF(Calculs!$S$2:$S$12,$E7919)&gt;0,COUNTIF(Calculs!$U$2:$U$12,$H7919)&gt;0),1,0)</f>
        <v>1</v>
      </c>
      <c r="U7919">
        <f t="shared" si="989"/>
        <v>8184</v>
      </c>
      <c r="V7919">
        <f t="shared" si="990"/>
        <v>248</v>
      </c>
      <c r="W7919">
        <f t="shared" si="991"/>
        <v>1882.3200000000002</v>
      </c>
    </row>
    <row r="7920" spans="1:23" ht="15.75" customHeight="1" x14ac:dyDescent="0.3">
      <c r="A7920" s="2" t="s">
        <v>29</v>
      </c>
      <c r="B7920" s="2">
        <v>1128299</v>
      </c>
      <c r="C7920" s="3">
        <v>44138</v>
      </c>
      <c r="D7920" s="12" t="str" cm="1">
        <f t="array" ref="D7920">_xlfn.SWITCH(WEEKDAY(C7920,2), 1, "Lundi", 2, "Mardi", 3, "Mercredi", 4, "Jeudi", 5, "Vendredi", 6, "Samedi", 7, "Dimanche", "Erreur")</f>
        <v>Mardi</v>
      </c>
      <c r="E7920" s="2" t="s">
        <v>26</v>
      </c>
      <c r="F7920" s="2" t="s">
        <v>27</v>
      </c>
      <c r="G7920" s="2" t="s">
        <v>28</v>
      </c>
      <c r="H7920" s="4" t="s">
        <v>19</v>
      </c>
      <c r="I7920" s="5">
        <v>33</v>
      </c>
      <c r="J7920" s="6">
        <v>271</v>
      </c>
      <c r="K7920" s="7">
        <v>8943</v>
      </c>
      <c r="L7920" s="7">
        <v>3756.0600000000004</v>
      </c>
      <c r="M7920" s="8">
        <v>0.42000000000000004</v>
      </c>
      <c r="N7920" s="2" t="s">
        <v>23</v>
      </c>
      <c r="O7920">
        <f t="shared" si="984"/>
        <v>2020</v>
      </c>
      <c r="P7920">
        <f t="shared" si="985"/>
        <v>11</v>
      </c>
      <c r="Q7920" t="str">
        <f t="shared" si="986"/>
        <v>nov</v>
      </c>
      <c r="R7920" t="str">
        <f t="shared" si="987"/>
        <v>Texas</v>
      </c>
      <c r="S7920" t="str">
        <f t="shared" si="988"/>
        <v>2020-11</v>
      </c>
      <c r="T7920">
        <f>IF(AND(COUNTIF(Calculs!$Q$2:$Q$12,$O7920)&gt;0,COUNTIF(Calculs!$S$2:$S$12,$E7920)&gt;0,COUNTIF(Calculs!$U$2:$U$12,$H7920)&gt;0),1,0)</f>
        <v>1</v>
      </c>
      <c r="U7920">
        <f t="shared" si="989"/>
        <v>8943</v>
      </c>
      <c r="V7920">
        <f t="shared" si="990"/>
        <v>271</v>
      </c>
      <c r="W7920">
        <f t="shared" si="991"/>
        <v>3756.0600000000004</v>
      </c>
    </row>
    <row r="7921" spans="1:23" ht="15.75" customHeight="1" x14ac:dyDescent="0.3">
      <c r="A7921" s="2" t="s">
        <v>29</v>
      </c>
      <c r="B7921" s="2">
        <v>1128299</v>
      </c>
      <c r="C7921" s="3">
        <v>44139</v>
      </c>
      <c r="D7921" s="12" t="str" cm="1">
        <f t="array" ref="D7921">_xlfn.SWITCH(WEEKDAY(C7921,2), 1, "Lundi", 2, "Mardi", 3, "Mercredi", 4, "Jeudi", 5, "Vendredi", 6, "Samedi", 7, "Dimanche", "Erreur")</f>
        <v>Mercredi</v>
      </c>
      <c r="E7921" s="2" t="s">
        <v>26</v>
      </c>
      <c r="F7921" s="2" t="s">
        <v>27</v>
      </c>
      <c r="G7921" s="2" t="s">
        <v>28</v>
      </c>
      <c r="H7921" s="4" t="s">
        <v>20</v>
      </c>
      <c r="I7921" s="5">
        <v>35</v>
      </c>
      <c r="J7921" s="6">
        <v>219</v>
      </c>
      <c r="K7921" s="7">
        <v>7665</v>
      </c>
      <c r="L7921" s="7">
        <v>2759.4</v>
      </c>
      <c r="M7921" s="8">
        <v>0.36</v>
      </c>
      <c r="N7921" s="2" t="s">
        <v>23</v>
      </c>
      <c r="O7921">
        <f t="shared" si="984"/>
        <v>2020</v>
      </c>
      <c r="P7921">
        <f t="shared" si="985"/>
        <v>11</v>
      </c>
      <c r="Q7921" t="str">
        <f t="shared" si="986"/>
        <v>nov</v>
      </c>
      <c r="R7921" t="str">
        <f t="shared" si="987"/>
        <v>Texas</v>
      </c>
      <c r="S7921" t="str">
        <f t="shared" si="988"/>
        <v>2020-11</v>
      </c>
      <c r="T7921">
        <f>IF(AND(COUNTIF(Calculs!$Q$2:$Q$12,$O7921)&gt;0,COUNTIF(Calculs!$S$2:$S$12,$E7921)&gt;0,COUNTIF(Calculs!$U$2:$U$12,$H7921)&gt;0),1,0)</f>
        <v>1</v>
      </c>
      <c r="U7921">
        <f t="shared" si="989"/>
        <v>7665</v>
      </c>
      <c r="V7921">
        <f t="shared" si="990"/>
        <v>219</v>
      </c>
      <c r="W7921">
        <f t="shared" si="991"/>
        <v>2759.4</v>
      </c>
    </row>
    <row r="7922" spans="1:23" ht="15.75" customHeight="1" x14ac:dyDescent="0.3">
      <c r="A7922" s="2" t="s">
        <v>29</v>
      </c>
      <c r="B7922" s="2">
        <v>1128299</v>
      </c>
      <c r="C7922" s="3">
        <v>44140</v>
      </c>
      <c r="D7922" s="12" t="str" cm="1">
        <f t="array" ref="D7922">_xlfn.SWITCH(WEEKDAY(C7922,2), 1, "Lundi", 2, "Mardi", 3, "Mercredi", 4, "Jeudi", 5, "Vendredi", 6, "Samedi", 7, "Dimanche", "Erreur")</f>
        <v>Jeudi</v>
      </c>
      <c r="E7922" s="2" t="s">
        <v>30</v>
      </c>
      <c r="F7922" s="2" t="s">
        <v>31</v>
      </c>
      <c r="G7922" s="2" t="s">
        <v>32</v>
      </c>
      <c r="H7922" s="4" t="s">
        <v>21</v>
      </c>
      <c r="I7922" s="5">
        <v>38</v>
      </c>
      <c r="J7922" s="6">
        <v>173</v>
      </c>
      <c r="K7922" s="7">
        <v>6574</v>
      </c>
      <c r="L7922" s="7">
        <v>3549.96</v>
      </c>
      <c r="M7922" s="8">
        <v>0.54</v>
      </c>
      <c r="N7922" s="2" t="s">
        <v>23</v>
      </c>
      <c r="O7922">
        <f t="shared" si="984"/>
        <v>2020</v>
      </c>
      <c r="P7922">
        <f t="shared" si="985"/>
        <v>11</v>
      </c>
      <c r="Q7922" t="str">
        <f t="shared" si="986"/>
        <v>nov</v>
      </c>
      <c r="R7922" t="str">
        <f t="shared" si="987"/>
        <v>California</v>
      </c>
      <c r="S7922" t="str">
        <f t="shared" si="988"/>
        <v>2020-11</v>
      </c>
      <c r="T7922">
        <f>IF(AND(COUNTIF(Calculs!$Q$2:$Q$12,$O7922)&gt;0,COUNTIF(Calculs!$S$2:$S$12,$E7922)&gt;0,COUNTIF(Calculs!$U$2:$U$12,$H7922)&gt;0),1,0)</f>
        <v>1</v>
      </c>
      <c r="U7922">
        <f t="shared" si="989"/>
        <v>6574</v>
      </c>
      <c r="V7922">
        <f t="shared" si="990"/>
        <v>173</v>
      </c>
      <c r="W7922">
        <f t="shared" si="991"/>
        <v>3549.96</v>
      </c>
    </row>
    <row r="7923" spans="1:23" ht="15.75" customHeight="1" x14ac:dyDescent="0.3">
      <c r="A7923" s="2" t="s">
        <v>29</v>
      </c>
      <c r="B7923" s="2">
        <v>1128299</v>
      </c>
      <c r="C7923" s="3">
        <v>44141</v>
      </c>
      <c r="D7923" s="12" t="str" cm="1">
        <f t="array" ref="D7923">_xlfn.SWITCH(WEEKDAY(C7923,2), 1, "Lundi", 2, "Mardi", 3, "Mercredi", 4, "Jeudi", 5, "Vendredi", 6, "Samedi", 7, "Dimanche", "Erreur")</f>
        <v>Vendredi</v>
      </c>
      <c r="E7923" s="2" t="s">
        <v>30</v>
      </c>
      <c r="F7923" s="2" t="s">
        <v>31</v>
      </c>
      <c r="G7923" s="2" t="s">
        <v>32</v>
      </c>
      <c r="H7923" s="4" t="s">
        <v>22</v>
      </c>
      <c r="I7923" s="5">
        <v>36</v>
      </c>
      <c r="J7923" s="6">
        <v>233</v>
      </c>
      <c r="K7923" s="7">
        <v>8388</v>
      </c>
      <c r="L7923" s="7">
        <v>1761.4800000000002</v>
      </c>
      <c r="M7923" s="8">
        <v>0.21000000000000002</v>
      </c>
      <c r="N7923" s="2" t="s">
        <v>23</v>
      </c>
      <c r="O7923">
        <f t="shared" si="984"/>
        <v>2020</v>
      </c>
      <c r="P7923">
        <f t="shared" si="985"/>
        <v>11</v>
      </c>
      <c r="Q7923" t="str">
        <f t="shared" si="986"/>
        <v>nov</v>
      </c>
      <c r="R7923" t="str">
        <f t="shared" si="987"/>
        <v>California</v>
      </c>
      <c r="S7923" t="str">
        <f t="shared" si="988"/>
        <v>2020-11</v>
      </c>
      <c r="T7923">
        <f>IF(AND(COUNTIF(Calculs!$Q$2:$Q$12,$O7923)&gt;0,COUNTIF(Calculs!$S$2:$S$12,$E7923)&gt;0,COUNTIF(Calculs!$U$2:$U$12,$H7923)&gt;0),1,0)</f>
        <v>1</v>
      </c>
      <c r="U7923">
        <f t="shared" si="989"/>
        <v>8388</v>
      </c>
      <c r="V7923">
        <f t="shared" si="990"/>
        <v>233</v>
      </c>
      <c r="W7923">
        <f t="shared" si="991"/>
        <v>1761.4800000000002</v>
      </c>
    </row>
    <row r="7924" spans="1:23" ht="15.75" customHeight="1" x14ac:dyDescent="0.3">
      <c r="A7924" s="2" t="s">
        <v>29</v>
      </c>
      <c r="B7924" s="2">
        <v>1128299</v>
      </c>
      <c r="C7924" s="3">
        <v>44142</v>
      </c>
      <c r="D7924" s="12" t="str" cm="1">
        <f t="array" ref="D7924">_xlfn.SWITCH(WEEKDAY(C7924,2), 1, "Lundi", 2, "Mardi", 3, "Mercredi", 4, "Jeudi", 5, "Vendredi", 6, "Samedi", 7, "Dimanche", "Erreur")</f>
        <v>Samedi</v>
      </c>
      <c r="E7924" s="2" t="s">
        <v>30</v>
      </c>
      <c r="F7924" s="2" t="s">
        <v>31</v>
      </c>
      <c r="G7924" s="2" t="s">
        <v>32</v>
      </c>
      <c r="H7924" s="4" t="s">
        <v>16</v>
      </c>
      <c r="I7924" s="5">
        <v>28</v>
      </c>
      <c r="J7924" s="6">
        <v>289</v>
      </c>
      <c r="K7924" s="7">
        <v>8092</v>
      </c>
      <c r="L7924" s="7">
        <v>3398.6400000000003</v>
      </c>
      <c r="M7924" s="8">
        <v>0.42000000000000004</v>
      </c>
      <c r="N7924" s="2" t="s">
        <v>23</v>
      </c>
      <c r="O7924">
        <f t="shared" si="984"/>
        <v>2020</v>
      </c>
      <c r="P7924">
        <f t="shared" si="985"/>
        <v>11</v>
      </c>
      <c r="Q7924" t="str">
        <f t="shared" si="986"/>
        <v>nov</v>
      </c>
      <c r="R7924" t="str">
        <f t="shared" si="987"/>
        <v>California</v>
      </c>
      <c r="S7924" t="str">
        <f t="shared" si="988"/>
        <v>2020-11</v>
      </c>
      <c r="T7924">
        <f>IF(AND(COUNTIF(Calculs!$Q$2:$Q$12,$O7924)&gt;0,COUNTIF(Calculs!$S$2:$S$12,$E7924)&gt;0,COUNTIF(Calculs!$U$2:$U$12,$H7924)&gt;0),1,0)</f>
        <v>1</v>
      </c>
      <c r="U7924">
        <f t="shared" si="989"/>
        <v>8092</v>
      </c>
      <c r="V7924">
        <f t="shared" si="990"/>
        <v>289</v>
      </c>
      <c r="W7924">
        <f t="shared" si="991"/>
        <v>3398.6400000000003</v>
      </c>
    </row>
    <row r="7925" spans="1:23" ht="15.75" customHeight="1" x14ac:dyDescent="0.3">
      <c r="A7925" s="2" t="s">
        <v>29</v>
      </c>
      <c r="B7925" s="2">
        <v>1128299</v>
      </c>
      <c r="C7925" s="3">
        <v>44143</v>
      </c>
      <c r="D7925" s="12" t="str" cm="1">
        <f t="array" ref="D7925">_xlfn.SWITCH(WEEKDAY(C7925,2), 1, "Lundi", 2, "Mardi", 3, "Mercredi", 4, "Jeudi", 5, "Vendredi", 6, "Samedi", 7, "Dimanche", "Erreur")</f>
        <v>Dimanche</v>
      </c>
      <c r="E7925" s="2" t="s">
        <v>30</v>
      </c>
      <c r="F7925" s="2" t="s">
        <v>31</v>
      </c>
      <c r="G7925" s="2" t="s">
        <v>32</v>
      </c>
      <c r="H7925" s="4" t="s">
        <v>18</v>
      </c>
      <c r="I7925" s="5">
        <v>36</v>
      </c>
      <c r="J7925" s="6">
        <v>239</v>
      </c>
      <c r="K7925" s="7">
        <v>8604</v>
      </c>
      <c r="L7925" s="7">
        <v>2151</v>
      </c>
      <c r="M7925" s="8">
        <v>0.25</v>
      </c>
      <c r="N7925" s="2" t="s">
        <v>23</v>
      </c>
      <c r="O7925">
        <f t="shared" si="984"/>
        <v>2020</v>
      </c>
      <c r="P7925">
        <f t="shared" si="985"/>
        <v>11</v>
      </c>
      <c r="Q7925" t="str">
        <f t="shared" si="986"/>
        <v>nov</v>
      </c>
      <c r="R7925" t="str">
        <f t="shared" si="987"/>
        <v>California</v>
      </c>
      <c r="S7925" t="str">
        <f t="shared" si="988"/>
        <v>2020-11</v>
      </c>
      <c r="T7925">
        <f>IF(AND(COUNTIF(Calculs!$Q$2:$Q$12,$O7925)&gt;0,COUNTIF(Calculs!$S$2:$S$12,$E7925)&gt;0,COUNTIF(Calculs!$U$2:$U$12,$H7925)&gt;0),1,0)</f>
        <v>1</v>
      </c>
      <c r="U7925">
        <f t="shared" si="989"/>
        <v>8604</v>
      </c>
      <c r="V7925">
        <f t="shared" si="990"/>
        <v>239</v>
      </c>
      <c r="W7925">
        <f t="shared" si="991"/>
        <v>2151</v>
      </c>
    </row>
    <row r="7926" spans="1:23" ht="15.75" customHeight="1" x14ac:dyDescent="0.3">
      <c r="A7926" s="2" t="s">
        <v>29</v>
      </c>
      <c r="B7926" s="2">
        <v>1128299</v>
      </c>
      <c r="C7926" s="3">
        <v>44144</v>
      </c>
      <c r="D7926" s="12" t="str" cm="1">
        <f t="array" ref="D7926">_xlfn.SWITCH(WEEKDAY(C7926,2), 1, "Lundi", 2, "Mardi", 3, "Mercredi", 4, "Jeudi", 5, "Vendredi", 6, "Samedi", 7, "Dimanche", "Erreur")</f>
        <v>Lundi</v>
      </c>
      <c r="E7926" s="2" t="s">
        <v>30</v>
      </c>
      <c r="F7926" s="2" t="s">
        <v>31</v>
      </c>
      <c r="G7926" s="2" t="s">
        <v>32</v>
      </c>
      <c r="H7926" s="4" t="s">
        <v>19</v>
      </c>
      <c r="I7926" s="5">
        <v>40</v>
      </c>
      <c r="J7926" s="6">
        <v>247</v>
      </c>
      <c r="K7926" s="7">
        <v>9880</v>
      </c>
      <c r="L7926" s="7">
        <v>4050.8</v>
      </c>
      <c r="M7926" s="8">
        <v>0.41000000000000003</v>
      </c>
      <c r="N7926" s="2" t="s">
        <v>23</v>
      </c>
      <c r="O7926">
        <f t="shared" si="984"/>
        <v>2020</v>
      </c>
      <c r="P7926">
        <f t="shared" si="985"/>
        <v>11</v>
      </c>
      <c r="Q7926" t="str">
        <f t="shared" si="986"/>
        <v>nov</v>
      </c>
      <c r="R7926" t="str">
        <f t="shared" si="987"/>
        <v>California</v>
      </c>
      <c r="S7926" t="str">
        <f t="shared" si="988"/>
        <v>2020-11</v>
      </c>
      <c r="T7926">
        <f>IF(AND(COUNTIF(Calculs!$Q$2:$Q$12,$O7926)&gt;0,COUNTIF(Calculs!$S$2:$S$12,$E7926)&gt;0,COUNTIF(Calculs!$U$2:$U$12,$H7926)&gt;0),1,0)</f>
        <v>1</v>
      </c>
      <c r="U7926">
        <f t="shared" si="989"/>
        <v>9880</v>
      </c>
      <c r="V7926">
        <f t="shared" si="990"/>
        <v>247</v>
      </c>
      <c r="W7926">
        <f t="shared" si="991"/>
        <v>4050.8</v>
      </c>
    </row>
    <row r="7927" spans="1:23" ht="15.75" customHeight="1" x14ac:dyDescent="0.3">
      <c r="A7927" s="2" t="s">
        <v>29</v>
      </c>
      <c r="B7927" s="2">
        <v>1128299</v>
      </c>
      <c r="C7927" s="3">
        <v>44145</v>
      </c>
      <c r="D7927" s="12" t="str" cm="1">
        <f t="array" ref="D7927">_xlfn.SWITCH(WEEKDAY(C7927,2), 1, "Lundi", 2, "Mardi", 3, "Mercredi", 4, "Jeudi", 5, "Vendredi", 6, "Samedi", 7, "Dimanche", "Erreur")</f>
        <v>Mardi</v>
      </c>
      <c r="E7927" s="2" t="s">
        <v>30</v>
      </c>
      <c r="F7927" s="2" t="s">
        <v>31</v>
      </c>
      <c r="G7927" s="2" t="s">
        <v>32</v>
      </c>
      <c r="H7927" s="4" t="s">
        <v>20</v>
      </c>
      <c r="I7927" s="5">
        <v>39</v>
      </c>
      <c r="J7927" s="6">
        <v>190</v>
      </c>
      <c r="K7927" s="7">
        <v>7410</v>
      </c>
      <c r="L7927" s="7">
        <v>2519.3999999999996</v>
      </c>
      <c r="M7927" s="8">
        <v>0.33999999999999997</v>
      </c>
      <c r="N7927" s="2" t="s">
        <v>23</v>
      </c>
      <c r="O7927">
        <f t="shared" si="984"/>
        <v>2020</v>
      </c>
      <c r="P7927">
        <f t="shared" si="985"/>
        <v>11</v>
      </c>
      <c r="Q7927" t="str">
        <f t="shared" si="986"/>
        <v>nov</v>
      </c>
      <c r="R7927" t="str">
        <f t="shared" si="987"/>
        <v>California</v>
      </c>
      <c r="S7927" t="str">
        <f t="shared" si="988"/>
        <v>2020-11</v>
      </c>
      <c r="T7927">
        <f>IF(AND(COUNTIF(Calculs!$Q$2:$Q$12,$O7927)&gt;0,COUNTIF(Calculs!$S$2:$S$12,$E7927)&gt;0,COUNTIF(Calculs!$U$2:$U$12,$H7927)&gt;0),1,0)</f>
        <v>1</v>
      </c>
      <c r="U7927">
        <f t="shared" si="989"/>
        <v>7410</v>
      </c>
      <c r="V7927">
        <f t="shared" si="990"/>
        <v>190</v>
      </c>
      <c r="W7927">
        <f t="shared" si="991"/>
        <v>2519.3999999999996</v>
      </c>
    </row>
    <row r="7928" spans="1:23" ht="15.75" customHeight="1" x14ac:dyDescent="0.3">
      <c r="A7928" s="2" t="s">
        <v>29</v>
      </c>
      <c r="B7928" s="2">
        <v>1128299</v>
      </c>
      <c r="C7928" s="3">
        <v>44146</v>
      </c>
      <c r="D7928" s="12" t="str" cm="1">
        <f t="array" ref="D7928">_xlfn.SWITCH(WEEKDAY(C7928,2), 1, "Lundi", 2, "Mardi", 3, "Mercredi", 4, "Jeudi", 5, "Vendredi", 6, "Samedi", 7, "Dimanche", "Erreur")</f>
        <v>Mercredi</v>
      </c>
      <c r="E7928" s="2" t="s">
        <v>30</v>
      </c>
      <c r="F7928" s="2" t="s">
        <v>31</v>
      </c>
      <c r="G7928" s="2" t="s">
        <v>32</v>
      </c>
      <c r="H7928" s="4" t="s">
        <v>21</v>
      </c>
      <c r="I7928" s="5">
        <v>42</v>
      </c>
      <c r="J7928" s="6">
        <v>165</v>
      </c>
      <c r="K7928" s="7">
        <v>6930</v>
      </c>
      <c r="L7928" s="7">
        <v>3950.1000000000004</v>
      </c>
      <c r="M7928" s="8">
        <v>0.57000000000000006</v>
      </c>
      <c r="N7928" s="2" t="s">
        <v>23</v>
      </c>
      <c r="O7928">
        <f t="shared" si="984"/>
        <v>2020</v>
      </c>
      <c r="P7928">
        <f t="shared" si="985"/>
        <v>11</v>
      </c>
      <c r="Q7928" t="str">
        <f t="shared" si="986"/>
        <v>nov</v>
      </c>
      <c r="R7928" t="str">
        <f t="shared" si="987"/>
        <v>California</v>
      </c>
      <c r="S7928" t="str">
        <f t="shared" si="988"/>
        <v>2020-11</v>
      </c>
      <c r="T7928">
        <f>IF(AND(COUNTIF(Calculs!$Q$2:$Q$12,$O7928)&gt;0,COUNTIF(Calculs!$S$2:$S$12,$E7928)&gt;0,COUNTIF(Calculs!$U$2:$U$12,$H7928)&gt;0),1,0)</f>
        <v>1</v>
      </c>
      <c r="U7928">
        <f t="shared" si="989"/>
        <v>6930</v>
      </c>
      <c r="V7928">
        <f t="shared" si="990"/>
        <v>165</v>
      </c>
      <c r="W7928">
        <f t="shared" si="991"/>
        <v>3950.1000000000004</v>
      </c>
    </row>
    <row r="7929" spans="1:23" ht="15.75" customHeight="1" x14ac:dyDescent="0.3">
      <c r="A7929" s="2" t="s">
        <v>29</v>
      </c>
      <c r="B7929" s="2">
        <v>1128299</v>
      </c>
      <c r="C7929" s="3">
        <v>44147</v>
      </c>
      <c r="D7929" s="12" t="str" cm="1">
        <f t="array" ref="D7929">_xlfn.SWITCH(WEEKDAY(C7929,2), 1, "Lundi", 2, "Mardi", 3, "Mercredi", 4, "Jeudi", 5, "Vendredi", 6, "Samedi", 7, "Dimanche", "Erreur")</f>
        <v>Jeudi</v>
      </c>
      <c r="E7929" s="2" t="s">
        <v>30</v>
      </c>
      <c r="F7929" s="2" t="s">
        <v>31</v>
      </c>
      <c r="G7929" s="2" t="s">
        <v>32</v>
      </c>
      <c r="H7929" s="4" t="s">
        <v>22</v>
      </c>
      <c r="I7929" s="5">
        <v>33</v>
      </c>
      <c r="J7929" s="6">
        <v>210</v>
      </c>
      <c r="K7929" s="7">
        <v>6930</v>
      </c>
      <c r="L7929" s="7">
        <v>1524.6000000000001</v>
      </c>
      <c r="M7929" s="8">
        <v>0.22000000000000003</v>
      </c>
      <c r="N7929" s="2" t="s">
        <v>23</v>
      </c>
      <c r="O7929">
        <f t="shared" si="984"/>
        <v>2020</v>
      </c>
      <c r="P7929">
        <f t="shared" si="985"/>
        <v>11</v>
      </c>
      <c r="Q7929" t="str">
        <f t="shared" si="986"/>
        <v>nov</v>
      </c>
      <c r="R7929" t="str">
        <f t="shared" si="987"/>
        <v>California</v>
      </c>
      <c r="S7929" t="str">
        <f t="shared" si="988"/>
        <v>2020-11</v>
      </c>
      <c r="T7929">
        <f>IF(AND(COUNTIF(Calculs!$Q$2:$Q$12,$O7929)&gt;0,COUNTIF(Calculs!$S$2:$S$12,$E7929)&gt;0,COUNTIF(Calculs!$U$2:$U$12,$H7929)&gt;0),1,0)</f>
        <v>1</v>
      </c>
      <c r="U7929">
        <f t="shared" si="989"/>
        <v>6930</v>
      </c>
      <c r="V7929">
        <f t="shared" si="990"/>
        <v>210</v>
      </c>
      <c r="W7929">
        <f t="shared" si="991"/>
        <v>1524.6000000000001</v>
      </c>
    </row>
    <row r="7930" spans="1:23" ht="15.75" customHeight="1" x14ac:dyDescent="0.3">
      <c r="A7930" s="2" t="s">
        <v>29</v>
      </c>
      <c r="B7930" s="2">
        <v>1128299</v>
      </c>
      <c r="C7930" s="3">
        <v>44148</v>
      </c>
      <c r="D7930" s="12" t="str" cm="1">
        <f t="array" ref="D7930">_xlfn.SWITCH(WEEKDAY(C7930,2), 1, "Lundi", 2, "Mardi", 3, "Mercredi", 4, "Jeudi", 5, "Vendredi", 6, "Samedi", 7, "Dimanche", "Erreur")</f>
        <v>Vendredi</v>
      </c>
      <c r="E7930" s="2" t="s">
        <v>30</v>
      </c>
      <c r="F7930" s="2" t="s">
        <v>31</v>
      </c>
      <c r="G7930" s="2" t="s">
        <v>32</v>
      </c>
      <c r="H7930" s="4" t="s">
        <v>16</v>
      </c>
      <c r="I7930" s="5">
        <v>36</v>
      </c>
      <c r="J7930" s="6">
        <v>272</v>
      </c>
      <c r="K7930" s="7">
        <v>9792</v>
      </c>
      <c r="L7930" s="7">
        <v>3818.88</v>
      </c>
      <c r="M7930" s="8">
        <v>0.39</v>
      </c>
      <c r="N7930" s="2" t="s">
        <v>23</v>
      </c>
      <c r="O7930">
        <f t="shared" si="984"/>
        <v>2020</v>
      </c>
      <c r="P7930">
        <f t="shared" si="985"/>
        <v>11</v>
      </c>
      <c r="Q7930" t="str">
        <f t="shared" si="986"/>
        <v>nov</v>
      </c>
      <c r="R7930" t="str">
        <f t="shared" si="987"/>
        <v>California</v>
      </c>
      <c r="S7930" t="str">
        <f t="shared" si="988"/>
        <v>2020-11</v>
      </c>
      <c r="T7930">
        <f>IF(AND(COUNTIF(Calculs!$Q$2:$Q$12,$O7930)&gt;0,COUNTIF(Calculs!$S$2:$S$12,$E7930)&gt;0,COUNTIF(Calculs!$U$2:$U$12,$H7930)&gt;0),1,0)</f>
        <v>1</v>
      </c>
      <c r="U7930">
        <f t="shared" si="989"/>
        <v>9792</v>
      </c>
      <c r="V7930">
        <f t="shared" si="990"/>
        <v>272</v>
      </c>
      <c r="W7930">
        <f t="shared" si="991"/>
        <v>3818.88</v>
      </c>
    </row>
    <row r="7931" spans="1:23" ht="15.75" customHeight="1" x14ac:dyDescent="0.3">
      <c r="A7931" s="2" t="s">
        <v>29</v>
      </c>
      <c r="B7931" s="2">
        <v>1128299</v>
      </c>
      <c r="C7931" s="3">
        <v>44149</v>
      </c>
      <c r="D7931" s="12" t="str" cm="1">
        <f t="array" ref="D7931">_xlfn.SWITCH(WEEKDAY(C7931,2), 1, "Lundi", 2, "Mardi", 3, "Mercredi", 4, "Jeudi", 5, "Vendredi", 6, "Samedi", 7, "Dimanche", "Erreur")</f>
        <v>Samedi</v>
      </c>
      <c r="E7931" s="2" t="s">
        <v>30</v>
      </c>
      <c r="F7931" s="2" t="s">
        <v>31</v>
      </c>
      <c r="G7931" s="2" t="s">
        <v>32</v>
      </c>
      <c r="H7931" s="4" t="s">
        <v>18</v>
      </c>
      <c r="I7931" s="5">
        <v>39</v>
      </c>
      <c r="J7931" s="6">
        <v>231</v>
      </c>
      <c r="K7931" s="7">
        <v>9009</v>
      </c>
      <c r="L7931" s="7">
        <v>2072.0700000000002</v>
      </c>
      <c r="M7931" s="8">
        <v>0.23</v>
      </c>
      <c r="N7931" s="2" t="s">
        <v>23</v>
      </c>
      <c r="O7931">
        <f t="shared" si="984"/>
        <v>2020</v>
      </c>
      <c r="P7931">
        <f t="shared" si="985"/>
        <v>11</v>
      </c>
      <c r="Q7931" t="str">
        <f t="shared" si="986"/>
        <v>nov</v>
      </c>
      <c r="R7931" t="str">
        <f t="shared" si="987"/>
        <v>California</v>
      </c>
      <c r="S7931" t="str">
        <f t="shared" si="988"/>
        <v>2020-11</v>
      </c>
      <c r="T7931">
        <f>IF(AND(COUNTIF(Calculs!$Q$2:$Q$12,$O7931)&gt;0,COUNTIF(Calculs!$S$2:$S$12,$E7931)&gt;0,COUNTIF(Calculs!$U$2:$U$12,$H7931)&gt;0),1,0)</f>
        <v>1</v>
      </c>
      <c r="U7931">
        <f t="shared" si="989"/>
        <v>9009</v>
      </c>
      <c r="V7931">
        <f t="shared" si="990"/>
        <v>231</v>
      </c>
      <c r="W7931">
        <f t="shared" si="991"/>
        <v>2072.0700000000002</v>
      </c>
    </row>
    <row r="7932" spans="1:23" ht="15.75" customHeight="1" x14ac:dyDescent="0.3">
      <c r="A7932" s="2" t="s">
        <v>29</v>
      </c>
      <c r="B7932" s="2">
        <v>1128299</v>
      </c>
      <c r="C7932" s="3">
        <v>44150</v>
      </c>
      <c r="D7932" s="12" t="str" cm="1">
        <f t="array" ref="D7932">_xlfn.SWITCH(WEEKDAY(C7932,2), 1, "Lundi", 2, "Mardi", 3, "Mercredi", 4, "Jeudi", 5, "Vendredi", 6, "Samedi", 7, "Dimanche", "Erreur")</f>
        <v>Dimanche</v>
      </c>
      <c r="E7932" s="2" t="s">
        <v>30</v>
      </c>
      <c r="F7932" s="2" t="s">
        <v>31</v>
      </c>
      <c r="G7932" s="2" t="s">
        <v>32</v>
      </c>
      <c r="H7932" s="4" t="s">
        <v>19</v>
      </c>
      <c r="I7932" s="5">
        <v>47</v>
      </c>
      <c r="J7932" s="6">
        <v>210</v>
      </c>
      <c r="K7932" s="7">
        <v>9870</v>
      </c>
      <c r="L7932" s="7">
        <v>4145.4000000000005</v>
      </c>
      <c r="M7932" s="8">
        <v>0.42000000000000004</v>
      </c>
      <c r="N7932" s="2" t="s">
        <v>23</v>
      </c>
      <c r="O7932">
        <f t="shared" si="984"/>
        <v>2020</v>
      </c>
      <c r="P7932">
        <f t="shared" si="985"/>
        <v>11</v>
      </c>
      <c r="Q7932" t="str">
        <f t="shared" si="986"/>
        <v>nov</v>
      </c>
      <c r="R7932" t="str">
        <f t="shared" si="987"/>
        <v>California</v>
      </c>
      <c r="S7932" t="str">
        <f t="shared" si="988"/>
        <v>2020-11</v>
      </c>
      <c r="T7932">
        <f>IF(AND(COUNTIF(Calculs!$Q$2:$Q$12,$O7932)&gt;0,COUNTIF(Calculs!$S$2:$S$12,$E7932)&gt;0,COUNTIF(Calculs!$U$2:$U$12,$H7932)&gt;0),1,0)</f>
        <v>1</v>
      </c>
      <c r="U7932">
        <f t="shared" si="989"/>
        <v>9870</v>
      </c>
      <c r="V7932">
        <f t="shared" si="990"/>
        <v>210</v>
      </c>
      <c r="W7932">
        <f t="shared" si="991"/>
        <v>4145.4000000000005</v>
      </c>
    </row>
    <row r="7933" spans="1:23" ht="15.75" customHeight="1" x14ac:dyDescent="0.3">
      <c r="A7933" s="2" t="s">
        <v>29</v>
      </c>
      <c r="B7933" s="2">
        <v>1128299</v>
      </c>
      <c r="C7933" s="3">
        <v>44187</v>
      </c>
      <c r="D7933" s="12" t="str" cm="1">
        <f t="array" ref="D7933">_xlfn.SWITCH(WEEKDAY(C7933,2), 1, "Lundi", 2, "Mardi", 3, "Mercredi", 4, "Jeudi", 5, "Vendredi", 6, "Samedi", 7, "Dimanche", "Erreur")</f>
        <v>Mardi</v>
      </c>
      <c r="E7933" s="2" t="s">
        <v>30</v>
      </c>
      <c r="F7933" s="2" t="s">
        <v>31</v>
      </c>
      <c r="G7933" s="2" t="s">
        <v>32</v>
      </c>
      <c r="H7933" s="4" t="s">
        <v>20</v>
      </c>
      <c r="I7933" s="5">
        <v>48</v>
      </c>
      <c r="J7933" s="6">
        <v>204</v>
      </c>
      <c r="K7933" s="7">
        <v>9792</v>
      </c>
      <c r="L7933" s="7">
        <v>3133.44</v>
      </c>
      <c r="M7933" s="8">
        <v>0.32</v>
      </c>
      <c r="N7933" s="2" t="s">
        <v>23</v>
      </c>
      <c r="O7933">
        <f t="shared" si="984"/>
        <v>2020</v>
      </c>
      <c r="P7933">
        <f t="shared" si="985"/>
        <v>12</v>
      </c>
      <c r="Q7933" t="str">
        <f t="shared" si="986"/>
        <v>déc</v>
      </c>
      <c r="R7933" t="str">
        <f t="shared" si="987"/>
        <v>California</v>
      </c>
      <c r="S7933" t="str">
        <f t="shared" si="988"/>
        <v>2020-12</v>
      </c>
      <c r="T7933">
        <f>IF(AND(COUNTIF(Calculs!$Q$2:$Q$12,$O7933)&gt;0,COUNTIF(Calculs!$S$2:$S$12,$E7933)&gt;0,COUNTIF(Calculs!$U$2:$U$12,$H7933)&gt;0),1,0)</f>
        <v>1</v>
      </c>
      <c r="U7933">
        <f t="shared" si="989"/>
        <v>9792</v>
      </c>
      <c r="V7933">
        <f t="shared" si="990"/>
        <v>204</v>
      </c>
      <c r="W7933">
        <f t="shared" si="991"/>
        <v>3133.44</v>
      </c>
    </row>
    <row r="7934" spans="1:23" ht="15.75" customHeight="1" x14ac:dyDescent="0.3">
      <c r="A7934" s="2" t="s">
        <v>29</v>
      </c>
      <c r="B7934" s="2">
        <v>1128299</v>
      </c>
      <c r="C7934" s="3">
        <v>44188</v>
      </c>
      <c r="D7934" s="12" t="str" cm="1">
        <f t="array" ref="D7934">_xlfn.SWITCH(WEEKDAY(C7934,2), 1, "Lundi", 2, "Mardi", 3, "Mercredi", 4, "Jeudi", 5, "Vendredi", 6, "Samedi", 7, "Dimanche", "Erreur")</f>
        <v>Mercredi</v>
      </c>
      <c r="E7934" s="2" t="s">
        <v>30</v>
      </c>
      <c r="F7934" s="2" t="s">
        <v>31</v>
      </c>
      <c r="G7934" s="2" t="s">
        <v>32</v>
      </c>
      <c r="H7934" s="4" t="s">
        <v>21</v>
      </c>
      <c r="I7934" s="5">
        <v>51</v>
      </c>
      <c r="J7934" s="6">
        <v>170</v>
      </c>
      <c r="K7934" s="7">
        <v>8670</v>
      </c>
      <c r="L7934" s="7">
        <v>4681.8</v>
      </c>
      <c r="M7934" s="8">
        <v>0.54</v>
      </c>
      <c r="N7934" s="2" t="s">
        <v>23</v>
      </c>
      <c r="O7934">
        <f t="shared" si="984"/>
        <v>2020</v>
      </c>
      <c r="P7934">
        <f t="shared" si="985"/>
        <v>12</v>
      </c>
      <c r="Q7934" t="str">
        <f t="shared" si="986"/>
        <v>déc</v>
      </c>
      <c r="R7934" t="str">
        <f t="shared" si="987"/>
        <v>California</v>
      </c>
      <c r="S7934" t="str">
        <f t="shared" si="988"/>
        <v>2020-12</v>
      </c>
      <c r="T7934">
        <f>IF(AND(COUNTIF(Calculs!$Q$2:$Q$12,$O7934)&gt;0,COUNTIF(Calculs!$S$2:$S$12,$E7934)&gt;0,COUNTIF(Calculs!$U$2:$U$12,$H7934)&gt;0),1,0)</f>
        <v>1</v>
      </c>
      <c r="U7934">
        <f t="shared" si="989"/>
        <v>8670</v>
      </c>
      <c r="V7934">
        <f t="shared" si="990"/>
        <v>170</v>
      </c>
      <c r="W7934">
        <f t="shared" si="991"/>
        <v>4681.8</v>
      </c>
    </row>
    <row r="7935" spans="1:23" ht="15.75" customHeight="1" x14ac:dyDescent="0.3">
      <c r="A7935" s="2" t="s">
        <v>29</v>
      </c>
      <c r="B7935" s="2">
        <v>1128299</v>
      </c>
      <c r="C7935" s="3">
        <v>44189</v>
      </c>
      <c r="D7935" s="12" t="str" cm="1">
        <f t="array" ref="D7935">_xlfn.SWITCH(WEEKDAY(C7935,2), 1, "Lundi", 2, "Mardi", 3, "Mercredi", 4, "Jeudi", 5, "Vendredi", 6, "Samedi", 7, "Dimanche", "Erreur")</f>
        <v>Jeudi</v>
      </c>
      <c r="E7935" s="2" t="s">
        <v>30</v>
      </c>
      <c r="F7935" s="2" t="s">
        <v>31</v>
      </c>
      <c r="G7935" s="2" t="s">
        <v>32</v>
      </c>
      <c r="H7935" s="4" t="s">
        <v>22</v>
      </c>
      <c r="I7935" s="5">
        <v>41</v>
      </c>
      <c r="J7935" s="6">
        <v>245</v>
      </c>
      <c r="K7935" s="7">
        <v>10045</v>
      </c>
      <c r="L7935" s="7">
        <v>2009</v>
      </c>
      <c r="M7935" s="8">
        <v>0.2</v>
      </c>
      <c r="N7935" s="2" t="s">
        <v>23</v>
      </c>
      <c r="O7935">
        <f t="shared" si="984"/>
        <v>2020</v>
      </c>
      <c r="P7935">
        <f t="shared" si="985"/>
        <v>12</v>
      </c>
      <c r="Q7935" t="str">
        <f t="shared" si="986"/>
        <v>déc</v>
      </c>
      <c r="R7935" t="str">
        <f t="shared" si="987"/>
        <v>California</v>
      </c>
      <c r="S7935" t="str">
        <f t="shared" si="988"/>
        <v>2020-12</v>
      </c>
      <c r="T7935">
        <f>IF(AND(COUNTIF(Calculs!$Q$2:$Q$12,$O7935)&gt;0,COUNTIF(Calculs!$S$2:$S$12,$E7935)&gt;0,COUNTIF(Calculs!$U$2:$U$12,$H7935)&gt;0),1,0)</f>
        <v>1</v>
      </c>
      <c r="U7935">
        <f t="shared" si="989"/>
        <v>10045</v>
      </c>
      <c r="V7935">
        <f t="shared" si="990"/>
        <v>245</v>
      </c>
      <c r="W7935">
        <f t="shared" si="991"/>
        <v>2009</v>
      </c>
    </row>
    <row r="7936" spans="1:23" ht="15.75" customHeight="1" x14ac:dyDescent="0.3">
      <c r="A7936" s="2" t="s">
        <v>29</v>
      </c>
      <c r="B7936" s="2">
        <v>1128299</v>
      </c>
      <c r="C7936" s="3">
        <v>44190</v>
      </c>
      <c r="D7936" s="12" t="str" cm="1">
        <f t="array" ref="D7936">_xlfn.SWITCH(WEEKDAY(C7936,2), 1, "Lundi", 2, "Mardi", 3, "Mercredi", 4, "Jeudi", 5, "Vendredi", 6, "Samedi", 7, "Dimanche", "Erreur")</f>
        <v>Vendredi</v>
      </c>
      <c r="E7936" s="2" t="s">
        <v>30</v>
      </c>
      <c r="F7936" s="2" t="s">
        <v>31</v>
      </c>
      <c r="G7936" s="2" t="s">
        <v>32</v>
      </c>
      <c r="H7936" s="4" t="s">
        <v>16</v>
      </c>
      <c r="I7936" s="5">
        <v>40</v>
      </c>
      <c r="J7936" s="6">
        <v>271</v>
      </c>
      <c r="K7936" s="7">
        <v>10840</v>
      </c>
      <c r="L7936" s="7">
        <v>4119.2</v>
      </c>
      <c r="M7936" s="8">
        <v>0.38</v>
      </c>
      <c r="N7936" s="2" t="s">
        <v>23</v>
      </c>
      <c r="O7936">
        <f t="shared" si="984"/>
        <v>2020</v>
      </c>
      <c r="P7936">
        <f t="shared" si="985"/>
        <v>12</v>
      </c>
      <c r="Q7936" t="str">
        <f t="shared" si="986"/>
        <v>déc</v>
      </c>
      <c r="R7936" t="str">
        <f t="shared" si="987"/>
        <v>California</v>
      </c>
      <c r="S7936" t="str">
        <f t="shared" si="988"/>
        <v>2020-12</v>
      </c>
      <c r="T7936">
        <f>IF(AND(COUNTIF(Calculs!$Q$2:$Q$12,$O7936)&gt;0,COUNTIF(Calculs!$S$2:$S$12,$E7936)&gt;0,COUNTIF(Calculs!$U$2:$U$12,$H7936)&gt;0),1,0)</f>
        <v>1</v>
      </c>
      <c r="U7936">
        <f t="shared" si="989"/>
        <v>10840</v>
      </c>
      <c r="V7936">
        <f t="shared" si="990"/>
        <v>271</v>
      </c>
      <c r="W7936">
        <f t="shared" si="991"/>
        <v>4119.2</v>
      </c>
    </row>
    <row r="7937" spans="1:23" ht="15.75" customHeight="1" x14ac:dyDescent="0.3">
      <c r="A7937" s="2" t="s">
        <v>29</v>
      </c>
      <c r="B7937" s="2">
        <v>1128299</v>
      </c>
      <c r="C7937" s="3">
        <v>44191</v>
      </c>
      <c r="D7937" s="12" t="str" cm="1">
        <f t="array" ref="D7937">_xlfn.SWITCH(WEEKDAY(C7937,2), 1, "Lundi", 2, "Mardi", 3, "Mercredi", 4, "Jeudi", 5, "Vendredi", 6, "Samedi", 7, "Dimanche", "Erreur")</f>
        <v>Samedi</v>
      </c>
      <c r="E7937" s="2" t="s">
        <v>30</v>
      </c>
      <c r="F7937" s="2" t="s">
        <v>31</v>
      </c>
      <c r="G7937" s="2" t="s">
        <v>32</v>
      </c>
      <c r="H7937" s="4" t="s">
        <v>18</v>
      </c>
      <c r="I7937" s="5">
        <v>51</v>
      </c>
      <c r="J7937" s="6">
        <v>216</v>
      </c>
      <c r="K7937" s="7">
        <v>11016</v>
      </c>
      <c r="L7937" s="7">
        <v>2754</v>
      </c>
      <c r="M7937" s="8">
        <v>0.25</v>
      </c>
      <c r="N7937" s="2" t="s">
        <v>23</v>
      </c>
      <c r="O7937">
        <f t="shared" si="984"/>
        <v>2020</v>
      </c>
      <c r="P7937">
        <f t="shared" si="985"/>
        <v>12</v>
      </c>
      <c r="Q7937" t="str">
        <f t="shared" si="986"/>
        <v>déc</v>
      </c>
      <c r="R7937" t="str">
        <f t="shared" si="987"/>
        <v>California</v>
      </c>
      <c r="S7937" t="str">
        <f t="shared" si="988"/>
        <v>2020-12</v>
      </c>
      <c r="T7937">
        <f>IF(AND(COUNTIF(Calculs!$Q$2:$Q$12,$O7937)&gt;0,COUNTIF(Calculs!$S$2:$S$12,$E7937)&gt;0,COUNTIF(Calculs!$U$2:$U$12,$H7937)&gt;0),1,0)</f>
        <v>1</v>
      </c>
      <c r="U7937">
        <f t="shared" si="989"/>
        <v>11016</v>
      </c>
      <c r="V7937">
        <f t="shared" si="990"/>
        <v>216</v>
      </c>
      <c r="W7937">
        <f t="shared" si="991"/>
        <v>2754</v>
      </c>
    </row>
    <row r="7938" spans="1:23" ht="15.75" customHeight="1" x14ac:dyDescent="0.3">
      <c r="A7938" s="2" t="s">
        <v>29</v>
      </c>
      <c r="B7938" s="2">
        <v>1128299</v>
      </c>
      <c r="C7938" s="3">
        <v>44192</v>
      </c>
      <c r="D7938" s="12" t="str" cm="1">
        <f t="array" ref="D7938">_xlfn.SWITCH(WEEKDAY(C7938,2), 1, "Lundi", 2, "Mardi", 3, "Mercredi", 4, "Jeudi", 5, "Vendredi", 6, "Samedi", 7, "Dimanche", "Erreur")</f>
        <v>Dimanche</v>
      </c>
      <c r="E7938" s="2" t="s">
        <v>30</v>
      </c>
      <c r="F7938" s="2" t="s">
        <v>31</v>
      </c>
      <c r="G7938" s="2" t="s">
        <v>32</v>
      </c>
      <c r="H7938" s="4" t="s">
        <v>19</v>
      </c>
      <c r="I7938" s="5">
        <v>46</v>
      </c>
      <c r="J7938" s="6">
        <v>254</v>
      </c>
      <c r="K7938" s="7">
        <v>11684</v>
      </c>
      <c r="L7938" s="7">
        <v>4556.76</v>
      </c>
      <c r="M7938" s="8">
        <v>0.39</v>
      </c>
      <c r="N7938" s="2" t="s">
        <v>23</v>
      </c>
      <c r="O7938">
        <f t="shared" si="984"/>
        <v>2020</v>
      </c>
      <c r="P7938">
        <f t="shared" si="985"/>
        <v>12</v>
      </c>
      <c r="Q7938" t="str">
        <f t="shared" si="986"/>
        <v>déc</v>
      </c>
      <c r="R7938" t="str">
        <f t="shared" si="987"/>
        <v>California</v>
      </c>
      <c r="S7938" t="str">
        <f t="shared" si="988"/>
        <v>2020-12</v>
      </c>
      <c r="T7938">
        <f>IF(AND(COUNTIF(Calculs!$Q$2:$Q$12,$O7938)&gt;0,COUNTIF(Calculs!$S$2:$S$12,$E7938)&gt;0,COUNTIF(Calculs!$U$2:$U$12,$H7938)&gt;0),1,0)</f>
        <v>1</v>
      </c>
      <c r="U7938">
        <f t="shared" si="989"/>
        <v>11684</v>
      </c>
      <c r="V7938">
        <f t="shared" si="990"/>
        <v>254</v>
      </c>
      <c r="W7938">
        <f t="shared" si="991"/>
        <v>4556.76</v>
      </c>
    </row>
    <row r="7939" spans="1:23" ht="15.75" customHeight="1" x14ac:dyDescent="0.3">
      <c r="A7939" s="2" t="s">
        <v>29</v>
      </c>
      <c r="B7939" s="2">
        <v>1128299</v>
      </c>
      <c r="C7939" s="3">
        <v>44193</v>
      </c>
      <c r="D7939" s="12" t="str" cm="1">
        <f t="array" ref="D7939">_xlfn.SWITCH(WEEKDAY(C7939,2), 1, "Lundi", 2, "Mardi", 3, "Mercredi", 4, "Jeudi", 5, "Vendredi", 6, "Samedi", 7, "Dimanche", "Erreur")</f>
        <v>Lundi</v>
      </c>
      <c r="E7939" s="2" t="s">
        <v>30</v>
      </c>
      <c r="F7939" s="2" t="s">
        <v>31</v>
      </c>
      <c r="G7939" s="2" t="s">
        <v>32</v>
      </c>
      <c r="H7939" s="4" t="s">
        <v>20</v>
      </c>
      <c r="I7939" s="5">
        <v>48</v>
      </c>
      <c r="J7939" s="6">
        <v>188</v>
      </c>
      <c r="K7939" s="7">
        <v>9024</v>
      </c>
      <c r="L7939" s="7">
        <v>3068.16</v>
      </c>
      <c r="M7939" s="8">
        <v>0.33999999999999997</v>
      </c>
      <c r="N7939" s="2" t="s">
        <v>23</v>
      </c>
      <c r="O7939">
        <f t="shared" ref="O7939:O8002" si="992">YEAR($C7939)</f>
        <v>2020</v>
      </c>
      <c r="P7939">
        <f t="shared" ref="P7939:P8002" si="993">MONTH($C7939)</f>
        <v>12</v>
      </c>
      <c r="Q7939" t="str">
        <f t="shared" ref="Q7939:Q8002" si="994">TEXT($C7939,"mmm")</f>
        <v>déc</v>
      </c>
      <c r="R7939" t="str">
        <f t="shared" ref="R7939:R8002" si="995">SUBSTITUTE(SUBSTITUTE($F7939,"Sud ","South "),"Ouest ","West ")</f>
        <v>California</v>
      </c>
      <c r="S7939" t="str">
        <f t="shared" ref="S7939:S8002" si="996">TEXT($C7939,"aaaa-mm")</f>
        <v>2020-12</v>
      </c>
      <c r="T7939">
        <f>IF(AND(COUNTIF(Calculs!$Q$2:$Q$12,$O7939)&gt;0,COUNTIF(Calculs!$S$2:$S$12,$E7939)&gt;0,COUNTIF(Calculs!$U$2:$U$12,$H7939)&gt;0),1,0)</f>
        <v>1</v>
      </c>
      <c r="U7939">
        <f t="shared" ref="U7939:U8002" si="997">$K7939*$T7939</f>
        <v>9024</v>
      </c>
      <c r="V7939">
        <f t="shared" ref="V7939:V8002" si="998">$J7939*$T7939</f>
        <v>188</v>
      </c>
      <c r="W7939">
        <f t="shared" ref="W7939:W8002" si="999">$L7939*$T7939</f>
        <v>3068.16</v>
      </c>
    </row>
    <row r="7940" spans="1:23" ht="15.75" customHeight="1" x14ac:dyDescent="0.3">
      <c r="A7940" s="2" t="s">
        <v>29</v>
      </c>
      <c r="B7940" s="2">
        <v>1128299</v>
      </c>
      <c r="C7940" s="3">
        <v>44194</v>
      </c>
      <c r="D7940" s="12" t="str" cm="1">
        <f t="array" ref="D7940">_xlfn.SWITCH(WEEKDAY(C7940,2), 1, "Lundi", 2, "Mardi", 3, "Mercredi", 4, "Jeudi", 5, "Vendredi", 6, "Samedi", 7, "Dimanche", "Erreur")</f>
        <v>Mardi</v>
      </c>
      <c r="E7940" s="2" t="s">
        <v>30</v>
      </c>
      <c r="F7940" s="2" t="s">
        <v>31</v>
      </c>
      <c r="G7940" s="2" t="s">
        <v>32</v>
      </c>
      <c r="H7940" s="4" t="s">
        <v>21</v>
      </c>
      <c r="I7940" s="5">
        <v>47</v>
      </c>
      <c r="J7940" s="6">
        <v>158</v>
      </c>
      <c r="K7940" s="7">
        <v>7426</v>
      </c>
      <c r="L7940" s="7">
        <v>4158.5600000000004</v>
      </c>
      <c r="M7940" s="8">
        <v>0.56000000000000005</v>
      </c>
      <c r="N7940" s="2" t="s">
        <v>23</v>
      </c>
      <c r="O7940">
        <f t="shared" si="992"/>
        <v>2020</v>
      </c>
      <c r="P7940">
        <f t="shared" si="993"/>
        <v>12</v>
      </c>
      <c r="Q7940" t="str">
        <f t="shared" si="994"/>
        <v>déc</v>
      </c>
      <c r="R7940" t="str">
        <f t="shared" si="995"/>
        <v>California</v>
      </c>
      <c r="S7940" t="str">
        <f t="shared" si="996"/>
        <v>2020-12</v>
      </c>
      <c r="T7940">
        <f>IF(AND(COUNTIF(Calculs!$Q$2:$Q$12,$O7940)&gt;0,COUNTIF(Calculs!$S$2:$S$12,$E7940)&gt;0,COUNTIF(Calculs!$U$2:$U$12,$H7940)&gt;0),1,0)</f>
        <v>1</v>
      </c>
      <c r="U7940">
        <f t="shared" si="997"/>
        <v>7426</v>
      </c>
      <c r="V7940">
        <f t="shared" si="998"/>
        <v>158</v>
      </c>
      <c r="W7940">
        <f t="shared" si="999"/>
        <v>4158.5600000000004</v>
      </c>
    </row>
    <row r="7941" spans="1:23" ht="15.75" customHeight="1" x14ac:dyDescent="0.3">
      <c r="A7941" s="2" t="s">
        <v>29</v>
      </c>
      <c r="B7941" s="2">
        <v>1128299</v>
      </c>
      <c r="C7941" s="3">
        <v>44195</v>
      </c>
      <c r="D7941" s="12" t="str" cm="1">
        <f t="array" ref="D7941">_xlfn.SWITCH(WEEKDAY(C7941,2), 1, "Lundi", 2, "Mardi", 3, "Mercredi", 4, "Jeudi", 5, "Vendredi", 6, "Samedi", 7, "Dimanche", "Erreur")</f>
        <v>Mercredi</v>
      </c>
      <c r="E7941" s="2" t="s">
        <v>30</v>
      </c>
      <c r="F7941" s="2" t="s">
        <v>31</v>
      </c>
      <c r="G7941" s="2" t="s">
        <v>32</v>
      </c>
      <c r="H7941" s="4" t="s">
        <v>22</v>
      </c>
      <c r="I7941" s="5">
        <v>62</v>
      </c>
      <c r="J7941" s="6">
        <v>245</v>
      </c>
      <c r="K7941" s="7">
        <v>15190</v>
      </c>
      <c r="L7941" s="7">
        <v>2886.1000000000004</v>
      </c>
      <c r="M7941" s="8">
        <v>0.19000000000000003</v>
      </c>
      <c r="N7941" s="2" t="s">
        <v>23</v>
      </c>
      <c r="O7941">
        <f t="shared" si="992"/>
        <v>2020</v>
      </c>
      <c r="P7941">
        <f t="shared" si="993"/>
        <v>12</v>
      </c>
      <c r="Q7941" t="str">
        <f t="shared" si="994"/>
        <v>déc</v>
      </c>
      <c r="R7941" t="str">
        <f t="shared" si="995"/>
        <v>California</v>
      </c>
      <c r="S7941" t="str">
        <f t="shared" si="996"/>
        <v>2020-12</v>
      </c>
      <c r="T7941">
        <f>IF(AND(COUNTIF(Calculs!$Q$2:$Q$12,$O7941)&gt;0,COUNTIF(Calculs!$S$2:$S$12,$E7941)&gt;0,COUNTIF(Calculs!$U$2:$U$12,$H7941)&gt;0),1,0)</f>
        <v>1</v>
      </c>
      <c r="U7941">
        <f t="shared" si="997"/>
        <v>15190</v>
      </c>
      <c r="V7941">
        <f t="shared" si="998"/>
        <v>245</v>
      </c>
      <c r="W7941">
        <f t="shared" si="999"/>
        <v>2886.1000000000004</v>
      </c>
    </row>
    <row r="7942" spans="1:23" ht="15.75" customHeight="1" x14ac:dyDescent="0.3">
      <c r="A7942" s="2" t="s">
        <v>29</v>
      </c>
      <c r="B7942" s="2">
        <v>1128299</v>
      </c>
      <c r="C7942" s="3">
        <v>44196</v>
      </c>
      <c r="D7942" s="12" t="str" cm="1">
        <f t="array" ref="D7942">_xlfn.SWITCH(WEEKDAY(C7942,2), 1, "Lundi", 2, "Mardi", 3, "Mercredi", 4, "Jeudi", 5, "Vendredi", 6, "Samedi", 7, "Dimanche", "Erreur")</f>
        <v>Jeudi</v>
      </c>
      <c r="E7942" s="2" t="s">
        <v>30</v>
      </c>
      <c r="F7942" s="2" t="s">
        <v>31</v>
      </c>
      <c r="G7942" s="2" t="s">
        <v>32</v>
      </c>
      <c r="H7942" s="4" t="s">
        <v>16</v>
      </c>
      <c r="I7942" s="5">
        <v>44</v>
      </c>
      <c r="J7942" s="6">
        <v>270</v>
      </c>
      <c r="K7942" s="7">
        <v>11880</v>
      </c>
      <c r="L7942" s="7">
        <v>5227.2</v>
      </c>
      <c r="M7942" s="8">
        <v>0.44</v>
      </c>
      <c r="N7942" s="2" t="s">
        <v>23</v>
      </c>
      <c r="O7942">
        <f t="shared" si="992"/>
        <v>2020</v>
      </c>
      <c r="P7942">
        <f t="shared" si="993"/>
        <v>12</v>
      </c>
      <c r="Q7942" t="str">
        <f t="shared" si="994"/>
        <v>déc</v>
      </c>
      <c r="R7942" t="str">
        <f t="shared" si="995"/>
        <v>California</v>
      </c>
      <c r="S7942" t="str">
        <f t="shared" si="996"/>
        <v>2020-12</v>
      </c>
      <c r="T7942">
        <f>IF(AND(COUNTIF(Calculs!$Q$2:$Q$12,$O7942)&gt;0,COUNTIF(Calculs!$S$2:$S$12,$E7942)&gt;0,COUNTIF(Calculs!$U$2:$U$12,$H7942)&gt;0),1,0)</f>
        <v>1</v>
      </c>
      <c r="U7942">
        <f t="shared" si="997"/>
        <v>11880</v>
      </c>
      <c r="V7942">
        <f t="shared" si="998"/>
        <v>270</v>
      </c>
      <c r="W7942">
        <f t="shared" si="999"/>
        <v>5227.2</v>
      </c>
    </row>
    <row r="7943" spans="1:23" ht="15.75" customHeight="1" x14ac:dyDescent="0.3">
      <c r="A7943" s="2" t="s">
        <v>29</v>
      </c>
      <c r="B7943" s="2">
        <v>1128299</v>
      </c>
      <c r="C7943" s="3">
        <v>44197</v>
      </c>
      <c r="D7943" s="12" t="str" cm="1">
        <f t="array" ref="D7943">_xlfn.SWITCH(WEEKDAY(C7943,2), 1, "Lundi", 2, "Mardi", 3, "Mercredi", 4, "Jeudi", 5, "Vendredi", 6, "Samedi", 7, "Dimanche", "Erreur")</f>
        <v>Vendredi</v>
      </c>
      <c r="E7943" s="2" t="s">
        <v>30</v>
      </c>
      <c r="F7943" s="2" t="s">
        <v>31</v>
      </c>
      <c r="G7943" s="2" t="s">
        <v>32</v>
      </c>
      <c r="H7943" s="4" t="s">
        <v>18</v>
      </c>
      <c r="I7943" s="5">
        <v>51</v>
      </c>
      <c r="J7943" s="6">
        <v>233</v>
      </c>
      <c r="K7943" s="7">
        <v>11883</v>
      </c>
      <c r="L7943" s="7">
        <v>3208.4100000000003</v>
      </c>
      <c r="M7943" s="8">
        <v>0.27</v>
      </c>
      <c r="N7943" s="2" t="s">
        <v>23</v>
      </c>
      <c r="O7943">
        <f t="shared" si="992"/>
        <v>2021</v>
      </c>
      <c r="P7943">
        <f t="shared" si="993"/>
        <v>1</v>
      </c>
      <c r="Q7943" t="str">
        <f t="shared" si="994"/>
        <v>janv</v>
      </c>
      <c r="R7943" t="str">
        <f t="shared" si="995"/>
        <v>California</v>
      </c>
      <c r="S7943" t="str">
        <f t="shared" si="996"/>
        <v>2021-01</v>
      </c>
      <c r="T7943">
        <f>IF(AND(COUNTIF(Calculs!$Q$2:$Q$12,$O7943)&gt;0,COUNTIF(Calculs!$S$2:$S$12,$E7943)&gt;0,COUNTIF(Calculs!$U$2:$U$12,$H7943)&gt;0),1,0)</f>
        <v>1</v>
      </c>
      <c r="U7943">
        <f t="shared" si="997"/>
        <v>11883</v>
      </c>
      <c r="V7943">
        <f t="shared" si="998"/>
        <v>233</v>
      </c>
      <c r="W7943">
        <f t="shared" si="999"/>
        <v>3208.4100000000003</v>
      </c>
    </row>
    <row r="7944" spans="1:23" ht="15.75" customHeight="1" x14ac:dyDescent="0.3">
      <c r="A7944" s="2" t="s">
        <v>29</v>
      </c>
      <c r="B7944" s="2">
        <v>1128299</v>
      </c>
      <c r="C7944" s="3">
        <v>44198</v>
      </c>
      <c r="D7944" s="12" t="str" cm="1">
        <f t="array" ref="D7944">_xlfn.SWITCH(WEEKDAY(C7944,2), 1, "Lundi", 2, "Mardi", 3, "Mercredi", 4, "Jeudi", 5, "Vendredi", 6, "Samedi", 7, "Dimanche", "Erreur")</f>
        <v>Samedi</v>
      </c>
      <c r="E7944" s="2" t="s">
        <v>30</v>
      </c>
      <c r="F7944" s="2" t="s">
        <v>31</v>
      </c>
      <c r="G7944" s="2" t="s">
        <v>32</v>
      </c>
      <c r="H7944" s="4" t="s">
        <v>19</v>
      </c>
      <c r="I7944" s="5">
        <v>46</v>
      </c>
      <c r="J7944" s="6">
        <v>225</v>
      </c>
      <c r="K7944" s="7">
        <v>10350</v>
      </c>
      <c r="L7944" s="7">
        <v>4554</v>
      </c>
      <c r="M7944" s="8">
        <v>0.44</v>
      </c>
      <c r="N7944" s="2" t="s">
        <v>23</v>
      </c>
      <c r="O7944">
        <f t="shared" si="992"/>
        <v>2021</v>
      </c>
      <c r="P7944">
        <f t="shared" si="993"/>
        <v>1</v>
      </c>
      <c r="Q7944" t="str">
        <f t="shared" si="994"/>
        <v>janv</v>
      </c>
      <c r="R7944" t="str">
        <f t="shared" si="995"/>
        <v>California</v>
      </c>
      <c r="S7944" t="str">
        <f t="shared" si="996"/>
        <v>2021-01</v>
      </c>
      <c r="T7944">
        <f>IF(AND(COUNTIF(Calculs!$Q$2:$Q$12,$O7944)&gt;0,COUNTIF(Calculs!$S$2:$S$12,$E7944)&gt;0,COUNTIF(Calculs!$U$2:$U$12,$H7944)&gt;0),1,0)</f>
        <v>1</v>
      </c>
      <c r="U7944">
        <f t="shared" si="997"/>
        <v>10350</v>
      </c>
      <c r="V7944">
        <f t="shared" si="998"/>
        <v>225</v>
      </c>
      <c r="W7944">
        <f t="shared" si="999"/>
        <v>4554</v>
      </c>
    </row>
    <row r="7945" spans="1:23" ht="15.75" customHeight="1" x14ac:dyDescent="0.3">
      <c r="A7945" s="2" t="s">
        <v>29</v>
      </c>
      <c r="B7945" s="2">
        <v>1128299</v>
      </c>
      <c r="C7945" s="3">
        <v>44199</v>
      </c>
      <c r="D7945" s="12" t="str" cm="1">
        <f t="array" ref="D7945">_xlfn.SWITCH(WEEKDAY(C7945,2), 1, "Lundi", 2, "Mardi", 3, "Mercredi", 4, "Jeudi", 5, "Vendredi", 6, "Samedi", 7, "Dimanche", "Erreur")</f>
        <v>Dimanche</v>
      </c>
      <c r="E7945" s="2" t="s">
        <v>30</v>
      </c>
      <c r="F7945" s="2" t="s">
        <v>31</v>
      </c>
      <c r="G7945" s="2" t="s">
        <v>32</v>
      </c>
      <c r="H7945" s="4" t="s">
        <v>20</v>
      </c>
      <c r="I7945" s="5">
        <v>42</v>
      </c>
      <c r="J7945" s="6">
        <v>228</v>
      </c>
      <c r="K7945" s="7">
        <v>9576</v>
      </c>
      <c r="L7945" s="7">
        <v>4021.92</v>
      </c>
      <c r="M7945" s="8">
        <v>0.42</v>
      </c>
      <c r="N7945" s="2" t="s">
        <v>23</v>
      </c>
      <c r="O7945">
        <f t="shared" si="992"/>
        <v>2021</v>
      </c>
      <c r="P7945">
        <f t="shared" si="993"/>
        <v>1</v>
      </c>
      <c r="Q7945" t="str">
        <f t="shared" si="994"/>
        <v>janv</v>
      </c>
      <c r="R7945" t="str">
        <f t="shared" si="995"/>
        <v>California</v>
      </c>
      <c r="S7945" t="str">
        <f t="shared" si="996"/>
        <v>2021-01</v>
      </c>
      <c r="T7945">
        <f>IF(AND(COUNTIF(Calculs!$Q$2:$Q$12,$O7945)&gt;0,COUNTIF(Calculs!$S$2:$S$12,$E7945)&gt;0,COUNTIF(Calculs!$U$2:$U$12,$H7945)&gt;0),1,0)</f>
        <v>1</v>
      </c>
      <c r="U7945">
        <f t="shared" si="997"/>
        <v>9576</v>
      </c>
      <c r="V7945">
        <f t="shared" si="998"/>
        <v>228</v>
      </c>
      <c r="W7945">
        <f t="shared" si="999"/>
        <v>4021.92</v>
      </c>
    </row>
    <row r="7946" spans="1:23" ht="15.75" customHeight="1" x14ac:dyDescent="0.3">
      <c r="A7946" s="2" t="s">
        <v>29</v>
      </c>
      <c r="B7946" s="2">
        <v>1128299</v>
      </c>
      <c r="C7946" s="3">
        <v>44200</v>
      </c>
      <c r="D7946" s="12" t="str" cm="1">
        <f t="array" ref="D7946">_xlfn.SWITCH(WEEKDAY(C7946,2), 1, "Lundi", 2, "Mardi", 3, "Mercredi", 4, "Jeudi", 5, "Vendredi", 6, "Samedi", 7, "Dimanche", "Erreur")</f>
        <v>Lundi</v>
      </c>
      <c r="E7946" s="2" t="s">
        <v>30</v>
      </c>
      <c r="F7946" s="2" t="s">
        <v>31</v>
      </c>
      <c r="G7946" s="2" t="s">
        <v>32</v>
      </c>
      <c r="H7946" s="4" t="s">
        <v>21</v>
      </c>
      <c r="I7946" s="5">
        <v>49</v>
      </c>
      <c r="J7946" s="6">
        <v>182</v>
      </c>
      <c r="K7946" s="7">
        <v>8918</v>
      </c>
      <c r="L7946" s="7">
        <v>5083.26</v>
      </c>
      <c r="M7946" s="8">
        <v>0.57000000000000006</v>
      </c>
      <c r="N7946" s="2" t="s">
        <v>23</v>
      </c>
      <c r="O7946">
        <f t="shared" si="992"/>
        <v>2021</v>
      </c>
      <c r="P7946">
        <f t="shared" si="993"/>
        <v>1</v>
      </c>
      <c r="Q7946" t="str">
        <f t="shared" si="994"/>
        <v>janv</v>
      </c>
      <c r="R7946" t="str">
        <f t="shared" si="995"/>
        <v>California</v>
      </c>
      <c r="S7946" t="str">
        <f t="shared" si="996"/>
        <v>2021-01</v>
      </c>
      <c r="T7946">
        <f>IF(AND(COUNTIF(Calculs!$Q$2:$Q$12,$O7946)&gt;0,COUNTIF(Calculs!$S$2:$S$12,$E7946)&gt;0,COUNTIF(Calculs!$U$2:$U$12,$H7946)&gt;0),1,0)</f>
        <v>1</v>
      </c>
      <c r="U7946">
        <f t="shared" si="997"/>
        <v>8918</v>
      </c>
      <c r="V7946">
        <f t="shared" si="998"/>
        <v>182</v>
      </c>
      <c r="W7946">
        <f t="shared" si="999"/>
        <v>5083.26</v>
      </c>
    </row>
    <row r="7947" spans="1:23" ht="15.75" customHeight="1" x14ac:dyDescent="0.3">
      <c r="A7947" s="2" t="s">
        <v>29</v>
      </c>
      <c r="B7947" s="2">
        <v>1128299</v>
      </c>
      <c r="C7947" s="3">
        <v>44201</v>
      </c>
      <c r="D7947" s="12" t="str" cm="1">
        <f t="array" ref="D7947">_xlfn.SWITCH(WEEKDAY(C7947,2), 1, "Lundi", 2, "Mardi", 3, "Mercredi", 4, "Jeudi", 5, "Vendredi", 6, "Samedi", 7, "Dimanche", "Erreur")</f>
        <v>Mardi</v>
      </c>
      <c r="E7947" s="2" t="s">
        <v>30</v>
      </c>
      <c r="F7947" s="2" t="s">
        <v>31</v>
      </c>
      <c r="G7947" s="2" t="s">
        <v>32</v>
      </c>
      <c r="H7947" s="4" t="s">
        <v>22</v>
      </c>
      <c r="I7947" s="5">
        <v>58</v>
      </c>
      <c r="J7947" s="6">
        <v>225</v>
      </c>
      <c r="K7947" s="7">
        <v>13050</v>
      </c>
      <c r="L7947" s="7">
        <v>3001.5</v>
      </c>
      <c r="M7947" s="8">
        <v>0.23</v>
      </c>
      <c r="N7947" s="2" t="s">
        <v>23</v>
      </c>
      <c r="O7947">
        <f t="shared" si="992"/>
        <v>2021</v>
      </c>
      <c r="P7947">
        <f t="shared" si="993"/>
        <v>1</v>
      </c>
      <c r="Q7947" t="str">
        <f t="shared" si="994"/>
        <v>janv</v>
      </c>
      <c r="R7947" t="str">
        <f t="shared" si="995"/>
        <v>California</v>
      </c>
      <c r="S7947" t="str">
        <f t="shared" si="996"/>
        <v>2021-01</v>
      </c>
      <c r="T7947">
        <f>IF(AND(COUNTIF(Calculs!$Q$2:$Q$12,$O7947)&gt;0,COUNTIF(Calculs!$S$2:$S$12,$E7947)&gt;0,COUNTIF(Calculs!$U$2:$U$12,$H7947)&gt;0),1,0)</f>
        <v>1</v>
      </c>
      <c r="U7947">
        <f t="shared" si="997"/>
        <v>13050</v>
      </c>
      <c r="V7947">
        <f t="shared" si="998"/>
        <v>225</v>
      </c>
      <c r="W7947">
        <f t="shared" si="999"/>
        <v>3001.5</v>
      </c>
    </row>
    <row r="7948" spans="1:23" ht="15.75" customHeight="1" x14ac:dyDescent="0.3">
      <c r="A7948" s="2" t="s">
        <v>29</v>
      </c>
      <c r="B7948" s="2">
        <v>1128299</v>
      </c>
      <c r="C7948" s="3">
        <v>44202</v>
      </c>
      <c r="D7948" s="12" t="str" cm="1">
        <f t="array" ref="D7948">_xlfn.SWITCH(WEEKDAY(C7948,2), 1, "Lundi", 2, "Mardi", 3, "Mercredi", 4, "Jeudi", 5, "Vendredi", 6, "Samedi", 7, "Dimanche", "Erreur")</f>
        <v>Mercredi</v>
      </c>
      <c r="E7948" s="2" t="s">
        <v>30</v>
      </c>
      <c r="F7948" s="2" t="s">
        <v>31</v>
      </c>
      <c r="G7948" s="2" t="s">
        <v>32</v>
      </c>
      <c r="H7948" s="4" t="s">
        <v>16</v>
      </c>
      <c r="I7948" s="5">
        <v>41</v>
      </c>
      <c r="J7948" s="6">
        <v>341</v>
      </c>
      <c r="K7948" s="7">
        <v>13981</v>
      </c>
      <c r="L7948" s="7">
        <v>6011.8300000000008</v>
      </c>
      <c r="M7948" s="8">
        <v>0.43000000000000005</v>
      </c>
      <c r="N7948" s="2" t="s">
        <v>23</v>
      </c>
      <c r="O7948">
        <f t="shared" si="992"/>
        <v>2021</v>
      </c>
      <c r="P7948">
        <f t="shared" si="993"/>
        <v>1</v>
      </c>
      <c r="Q7948" t="str">
        <f t="shared" si="994"/>
        <v>janv</v>
      </c>
      <c r="R7948" t="str">
        <f t="shared" si="995"/>
        <v>California</v>
      </c>
      <c r="S7948" t="str">
        <f t="shared" si="996"/>
        <v>2021-01</v>
      </c>
      <c r="T7948">
        <f>IF(AND(COUNTIF(Calculs!$Q$2:$Q$12,$O7948)&gt;0,COUNTIF(Calculs!$S$2:$S$12,$E7948)&gt;0,COUNTIF(Calculs!$U$2:$U$12,$H7948)&gt;0),1,0)</f>
        <v>1</v>
      </c>
      <c r="U7948">
        <f t="shared" si="997"/>
        <v>13981</v>
      </c>
      <c r="V7948">
        <f t="shared" si="998"/>
        <v>341</v>
      </c>
      <c r="W7948">
        <f t="shared" si="999"/>
        <v>6011.8300000000008</v>
      </c>
    </row>
    <row r="7949" spans="1:23" ht="15.75" customHeight="1" x14ac:dyDescent="0.3">
      <c r="A7949" s="2" t="s">
        <v>29</v>
      </c>
      <c r="B7949" s="2">
        <v>1128299</v>
      </c>
      <c r="C7949" s="3">
        <v>44203</v>
      </c>
      <c r="D7949" s="12" t="str" cm="1">
        <f t="array" ref="D7949">_xlfn.SWITCH(WEEKDAY(C7949,2), 1, "Lundi", 2, "Mardi", 3, "Mercredi", 4, "Jeudi", 5, "Vendredi", 6, "Samedi", 7, "Dimanche", "Erreur")</f>
        <v>Jeudi</v>
      </c>
      <c r="E7949" s="2" t="s">
        <v>30</v>
      </c>
      <c r="F7949" s="2" t="s">
        <v>31</v>
      </c>
      <c r="G7949" s="2" t="s">
        <v>32</v>
      </c>
      <c r="H7949" s="4" t="s">
        <v>18</v>
      </c>
      <c r="I7949" s="5">
        <v>50</v>
      </c>
      <c r="J7949" s="6">
        <v>256</v>
      </c>
      <c r="K7949" s="7">
        <v>12800</v>
      </c>
      <c r="L7949" s="7">
        <v>3840</v>
      </c>
      <c r="M7949" s="8">
        <v>0.3</v>
      </c>
      <c r="N7949" s="2" t="s">
        <v>23</v>
      </c>
      <c r="O7949">
        <f t="shared" si="992"/>
        <v>2021</v>
      </c>
      <c r="P7949">
        <f t="shared" si="993"/>
        <v>1</v>
      </c>
      <c r="Q7949" t="str">
        <f t="shared" si="994"/>
        <v>janv</v>
      </c>
      <c r="R7949" t="str">
        <f t="shared" si="995"/>
        <v>California</v>
      </c>
      <c r="S7949" t="str">
        <f t="shared" si="996"/>
        <v>2021-01</v>
      </c>
      <c r="T7949">
        <f>IF(AND(COUNTIF(Calculs!$Q$2:$Q$12,$O7949)&gt;0,COUNTIF(Calculs!$S$2:$S$12,$E7949)&gt;0,COUNTIF(Calculs!$U$2:$U$12,$H7949)&gt;0),1,0)</f>
        <v>1</v>
      </c>
      <c r="U7949">
        <f t="shared" si="997"/>
        <v>12800</v>
      </c>
      <c r="V7949">
        <f t="shared" si="998"/>
        <v>256</v>
      </c>
      <c r="W7949">
        <f t="shared" si="999"/>
        <v>3840</v>
      </c>
    </row>
    <row r="7950" spans="1:23" ht="15.75" customHeight="1" x14ac:dyDescent="0.3">
      <c r="A7950" s="2" t="s">
        <v>29</v>
      </c>
      <c r="B7950" s="2">
        <v>1128299</v>
      </c>
      <c r="C7950" s="3">
        <v>44204</v>
      </c>
      <c r="D7950" s="12" t="str" cm="1">
        <f t="array" ref="D7950">_xlfn.SWITCH(WEEKDAY(C7950,2), 1, "Lundi", 2, "Mardi", 3, "Mercredi", 4, "Jeudi", 5, "Vendredi", 6, "Samedi", 7, "Dimanche", "Erreur")</f>
        <v>Vendredi</v>
      </c>
      <c r="E7950" s="2" t="s">
        <v>30</v>
      </c>
      <c r="F7950" s="2" t="s">
        <v>31</v>
      </c>
      <c r="G7950" s="2" t="s">
        <v>32</v>
      </c>
      <c r="H7950" s="4" t="s">
        <v>19</v>
      </c>
      <c r="I7950" s="5">
        <v>42</v>
      </c>
      <c r="J7950" s="6">
        <v>281</v>
      </c>
      <c r="K7950" s="7">
        <v>11802</v>
      </c>
      <c r="L7950" s="7">
        <v>5310.9000000000005</v>
      </c>
      <c r="M7950" s="8">
        <v>0.45</v>
      </c>
      <c r="N7950" s="2" t="s">
        <v>23</v>
      </c>
      <c r="O7950">
        <f t="shared" si="992"/>
        <v>2021</v>
      </c>
      <c r="P7950">
        <f t="shared" si="993"/>
        <v>1</v>
      </c>
      <c r="Q7950" t="str">
        <f t="shared" si="994"/>
        <v>janv</v>
      </c>
      <c r="R7950" t="str">
        <f t="shared" si="995"/>
        <v>California</v>
      </c>
      <c r="S7950" t="str">
        <f t="shared" si="996"/>
        <v>2021-01</v>
      </c>
      <c r="T7950">
        <f>IF(AND(COUNTIF(Calculs!$Q$2:$Q$12,$O7950)&gt;0,COUNTIF(Calculs!$S$2:$S$12,$E7950)&gt;0,COUNTIF(Calculs!$U$2:$U$12,$H7950)&gt;0),1,0)</f>
        <v>1</v>
      </c>
      <c r="U7950">
        <f t="shared" si="997"/>
        <v>11802</v>
      </c>
      <c r="V7950">
        <f t="shared" si="998"/>
        <v>281</v>
      </c>
      <c r="W7950">
        <f t="shared" si="999"/>
        <v>5310.9000000000005</v>
      </c>
    </row>
    <row r="7951" spans="1:23" ht="15.75" customHeight="1" x14ac:dyDescent="0.3">
      <c r="A7951" s="2" t="s">
        <v>29</v>
      </c>
      <c r="B7951" s="2">
        <v>1128299</v>
      </c>
      <c r="C7951" s="3">
        <v>44205</v>
      </c>
      <c r="D7951" s="12" t="str" cm="1">
        <f t="array" ref="D7951">_xlfn.SWITCH(WEEKDAY(C7951,2), 1, "Lundi", 2, "Mardi", 3, "Mercredi", 4, "Jeudi", 5, "Vendredi", 6, "Samedi", 7, "Dimanche", "Erreur")</f>
        <v>Samedi</v>
      </c>
      <c r="E7951" s="2" t="s">
        <v>30</v>
      </c>
      <c r="F7951" s="2" t="s">
        <v>31</v>
      </c>
      <c r="G7951" s="2" t="s">
        <v>32</v>
      </c>
      <c r="H7951" s="4" t="s">
        <v>20</v>
      </c>
      <c r="I7951" s="5">
        <v>41</v>
      </c>
      <c r="J7951" s="6">
        <v>224</v>
      </c>
      <c r="K7951" s="7">
        <v>9184</v>
      </c>
      <c r="L7951" s="7">
        <v>3765.4399999999996</v>
      </c>
      <c r="M7951" s="8">
        <v>0.41</v>
      </c>
      <c r="N7951" s="2" t="s">
        <v>23</v>
      </c>
      <c r="O7951">
        <f t="shared" si="992"/>
        <v>2021</v>
      </c>
      <c r="P7951">
        <f t="shared" si="993"/>
        <v>1</v>
      </c>
      <c r="Q7951" t="str">
        <f t="shared" si="994"/>
        <v>janv</v>
      </c>
      <c r="R7951" t="str">
        <f t="shared" si="995"/>
        <v>California</v>
      </c>
      <c r="S7951" t="str">
        <f t="shared" si="996"/>
        <v>2021-01</v>
      </c>
      <c r="T7951">
        <f>IF(AND(COUNTIF(Calculs!$Q$2:$Q$12,$O7951)&gt;0,COUNTIF(Calculs!$S$2:$S$12,$E7951)&gt;0,COUNTIF(Calculs!$U$2:$U$12,$H7951)&gt;0),1,0)</f>
        <v>1</v>
      </c>
      <c r="U7951">
        <f t="shared" si="997"/>
        <v>9184</v>
      </c>
      <c r="V7951">
        <f t="shared" si="998"/>
        <v>224</v>
      </c>
      <c r="W7951">
        <f t="shared" si="999"/>
        <v>3765.4399999999996</v>
      </c>
    </row>
    <row r="7952" spans="1:23" ht="15.75" customHeight="1" x14ac:dyDescent="0.3">
      <c r="A7952" s="2" t="s">
        <v>29</v>
      </c>
      <c r="B7952" s="2">
        <v>1128299</v>
      </c>
      <c r="C7952" s="3">
        <v>44206</v>
      </c>
      <c r="D7952" s="12" t="str" cm="1">
        <f t="array" ref="D7952">_xlfn.SWITCH(WEEKDAY(C7952,2), 1, "Lundi", 2, "Mardi", 3, "Mercredi", 4, "Jeudi", 5, "Vendredi", 6, "Samedi", 7, "Dimanche", "Erreur")</f>
        <v>Dimanche</v>
      </c>
      <c r="E7952" s="2" t="s">
        <v>30</v>
      </c>
      <c r="F7952" s="2" t="s">
        <v>31</v>
      </c>
      <c r="G7952" s="2" t="s">
        <v>32</v>
      </c>
      <c r="H7952" s="4" t="s">
        <v>21</v>
      </c>
      <c r="I7952" s="5">
        <v>44</v>
      </c>
      <c r="J7952" s="6">
        <v>196</v>
      </c>
      <c r="K7952" s="7">
        <v>8624</v>
      </c>
      <c r="L7952" s="7">
        <v>5260.6400000000012</v>
      </c>
      <c r="M7952" s="8">
        <v>0.6100000000000001</v>
      </c>
      <c r="N7952" s="2" t="s">
        <v>23</v>
      </c>
      <c r="O7952">
        <f t="shared" si="992"/>
        <v>2021</v>
      </c>
      <c r="P7952">
        <f t="shared" si="993"/>
        <v>1</v>
      </c>
      <c r="Q7952" t="str">
        <f t="shared" si="994"/>
        <v>janv</v>
      </c>
      <c r="R7952" t="str">
        <f t="shared" si="995"/>
        <v>California</v>
      </c>
      <c r="S7952" t="str">
        <f t="shared" si="996"/>
        <v>2021-01</v>
      </c>
      <c r="T7952">
        <f>IF(AND(COUNTIF(Calculs!$Q$2:$Q$12,$O7952)&gt;0,COUNTIF(Calculs!$S$2:$S$12,$E7952)&gt;0,COUNTIF(Calculs!$U$2:$U$12,$H7952)&gt;0),1,0)</f>
        <v>1</v>
      </c>
      <c r="U7952">
        <f t="shared" si="997"/>
        <v>8624</v>
      </c>
      <c r="V7952">
        <f t="shared" si="998"/>
        <v>196</v>
      </c>
      <c r="W7952">
        <f t="shared" si="999"/>
        <v>5260.6400000000012</v>
      </c>
    </row>
    <row r="7953" spans="1:23" ht="15.75" customHeight="1" x14ac:dyDescent="0.3">
      <c r="A7953" s="2" t="s">
        <v>29</v>
      </c>
      <c r="B7953" s="2">
        <v>1128299</v>
      </c>
      <c r="C7953" s="3">
        <v>44207</v>
      </c>
      <c r="D7953" s="12" t="str" cm="1">
        <f t="array" ref="D7953">_xlfn.SWITCH(WEEKDAY(C7953,2), 1, "Lundi", 2, "Mardi", 3, "Mercredi", 4, "Jeudi", 5, "Vendredi", 6, "Samedi", 7, "Dimanche", "Erreur")</f>
        <v>Lundi</v>
      </c>
      <c r="E7953" s="2" t="s">
        <v>30</v>
      </c>
      <c r="F7953" s="2" t="s">
        <v>31</v>
      </c>
      <c r="G7953" s="2" t="s">
        <v>32</v>
      </c>
      <c r="H7953" s="4" t="s">
        <v>22</v>
      </c>
      <c r="I7953" s="5">
        <v>60</v>
      </c>
      <c r="J7953" s="6">
        <v>306</v>
      </c>
      <c r="K7953" s="7">
        <v>18360</v>
      </c>
      <c r="L7953" s="7">
        <v>4773.6000000000004</v>
      </c>
      <c r="M7953" s="8">
        <v>0.26</v>
      </c>
      <c r="N7953" s="2" t="s">
        <v>23</v>
      </c>
      <c r="O7953">
        <f t="shared" si="992"/>
        <v>2021</v>
      </c>
      <c r="P7953">
        <f t="shared" si="993"/>
        <v>1</v>
      </c>
      <c r="Q7953" t="str">
        <f t="shared" si="994"/>
        <v>janv</v>
      </c>
      <c r="R7953" t="str">
        <f t="shared" si="995"/>
        <v>California</v>
      </c>
      <c r="S7953" t="str">
        <f t="shared" si="996"/>
        <v>2021-01</v>
      </c>
      <c r="T7953">
        <f>IF(AND(COUNTIF(Calculs!$Q$2:$Q$12,$O7953)&gt;0,COUNTIF(Calculs!$S$2:$S$12,$E7953)&gt;0,COUNTIF(Calculs!$U$2:$U$12,$H7953)&gt;0),1,0)</f>
        <v>1</v>
      </c>
      <c r="U7953">
        <f t="shared" si="997"/>
        <v>18360</v>
      </c>
      <c r="V7953">
        <f t="shared" si="998"/>
        <v>306</v>
      </c>
      <c r="W7953">
        <f t="shared" si="999"/>
        <v>4773.6000000000004</v>
      </c>
    </row>
    <row r="7954" spans="1:23" ht="15.75" customHeight="1" x14ac:dyDescent="0.3">
      <c r="A7954" s="2" t="s">
        <v>29</v>
      </c>
      <c r="B7954" s="2">
        <v>1128299</v>
      </c>
      <c r="C7954" s="3">
        <v>44208</v>
      </c>
      <c r="D7954" s="12" t="str" cm="1">
        <f t="array" ref="D7954">_xlfn.SWITCH(WEEKDAY(C7954,2), 1, "Lundi", 2, "Mardi", 3, "Mercredi", 4, "Jeudi", 5, "Vendredi", 6, "Samedi", 7, "Dimanche", "Erreur")</f>
        <v>Mardi</v>
      </c>
      <c r="E7954" s="2" t="s">
        <v>30</v>
      </c>
      <c r="F7954" s="2" t="s">
        <v>31</v>
      </c>
      <c r="G7954" s="2" t="s">
        <v>32</v>
      </c>
      <c r="H7954" s="4" t="s">
        <v>16</v>
      </c>
      <c r="I7954" s="5">
        <v>41</v>
      </c>
      <c r="J7954" s="6">
        <v>338</v>
      </c>
      <c r="K7954" s="7">
        <v>13858</v>
      </c>
      <c r="L7954" s="7">
        <v>5266.04</v>
      </c>
      <c r="M7954" s="8">
        <v>0.38</v>
      </c>
      <c r="N7954" s="2" t="s">
        <v>23</v>
      </c>
      <c r="O7954">
        <f t="shared" si="992"/>
        <v>2021</v>
      </c>
      <c r="P7954">
        <f t="shared" si="993"/>
        <v>1</v>
      </c>
      <c r="Q7954" t="str">
        <f t="shared" si="994"/>
        <v>janv</v>
      </c>
      <c r="R7954" t="str">
        <f t="shared" si="995"/>
        <v>California</v>
      </c>
      <c r="S7954" t="str">
        <f t="shared" si="996"/>
        <v>2021-01</v>
      </c>
      <c r="T7954">
        <f>IF(AND(COUNTIF(Calculs!$Q$2:$Q$12,$O7954)&gt;0,COUNTIF(Calculs!$S$2:$S$12,$E7954)&gt;0,COUNTIF(Calculs!$U$2:$U$12,$H7954)&gt;0),1,0)</f>
        <v>1</v>
      </c>
      <c r="U7954">
        <f t="shared" si="997"/>
        <v>13858</v>
      </c>
      <c r="V7954">
        <f t="shared" si="998"/>
        <v>338</v>
      </c>
      <c r="W7954">
        <f t="shared" si="999"/>
        <v>5266.04</v>
      </c>
    </row>
    <row r="7955" spans="1:23" ht="15.75" customHeight="1" x14ac:dyDescent="0.3">
      <c r="A7955" s="2" t="s">
        <v>29</v>
      </c>
      <c r="B7955" s="2">
        <v>1128299</v>
      </c>
      <c r="C7955" s="3">
        <v>44209</v>
      </c>
      <c r="D7955" s="12" t="str" cm="1">
        <f t="array" ref="D7955">_xlfn.SWITCH(WEEKDAY(C7955,2), 1, "Lundi", 2, "Mardi", 3, "Mercredi", 4, "Jeudi", 5, "Vendredi", 6, "Samedi", 7, "Dimanche", "Erreur")</f>
        <v>Mercredi</v>
      </c>
      <c r="E7955" s="2" t="s">
        <v>30</v>
      </c>
      <c r="F7955" s="2" t="s">
        <v>31</v>
      </c>
      <c r="G7955" s="2" t="s">
        <v>32</v>
      </c>
      <c r="H7955" s="4" t="s">
        <v>18</v>
      </c>
      <c r="I7955" s="5">
        <v>49</v>
      </c>
      <c r="J7955" s="6">
        <v>263</v>
      </c>
      <c r="K7955" s="7">
        <v>12887</v>
      </c>
      <c r="L7955" s="7">
        <v>3092.88</v>
      </c>
      <c r="M7955" s="8">
        <v>0.24000000000000002</v>
      </c>
      <c r="N7955" s="2" t="s">
        <v>23</v>
      </c>
      <c r="O7955">
        <f t="shared" si="992"/>
        <v>2021</v>
      </c>
      <c r="P7955">
        <f t="shared" si="993"/>
        <v>1</v>
      </c>
      <c r="Q7955" t="str">
        <f t="shared" si="994"/>
        <v>janv</v>
      </c>
      <c r="R7955" t="str">
        <f t="shared" si="995"/>
        <v>California</v>
      </c>
      <c r="S7955" t="str">
        <f t="shared" si="996"/>
        <v>2021-01</v>
      </c>
      <c r="T7955">
        <f>IF(AND(COUNTIF(Calculs!$Q$2:$Q$12,$O7955)&gt;0,COUNTIF(Calculs!$S$2:$S$12,$E7955)&gt;0,COUNTIF(Calculs!$U$2:$U$12,$H7955)&gt;0),1,0)</f>
        <v>1</v>
      </c>
      <c r="U7955">
        <f t="shared" si="997"/>
        <v>12887</v>
      </c>
      <c r="V7955">
        <f t="shared" si="998"/>
        <v>263</v>
      </c>
      <c r="W7955">
        <f t="shared" si="999"/>
        <v>3092.88</v>
      </c>
    </row>
    <row r="7956" spans="1:23" ht="15.75" customHeight="1" x14ac:dyDescent="0.3">
      <c r="A7956" s="2" t="s">
        <v>29</v>
      </c>
      <c r="B7956" s="2">
        <v>1128299</v>
      </c>
      <c r="C7956" s="3">
        <v>44210</v>
      </c>
      <c r="D7956" s="12" t="str" cm="1">
        <f t="array" ref="D7956">_xlfn.SWITCH(WEEKDAY(C7956,2), 1, "Lundi", 2, "Mardi", 3, "Mercredi", 4, "Jeudi", 5, "Vendredi", 6, "Samedi", 7, "Dimanche", "Erreur")</f>
        <v>Jeudi</v>
      </c>
      <c r="E7956" s="2" t="s">
        <v>30</v>
      </c>
      <c r="F7956" s="2" t="s">
        <v>31</v>
      </c>
      <c r="G7956" s="2" t="s">
        <v>32</v>
      </c>
      <c r="H7956" s="4" t="s">
        <v>19</v>
      </c>
      <c r="I7956" s="5">
        <v>46</v>
      </c>
      <c r="J7956" s="6">
        <v>264</v>
      </c>
      <c r="K7956" s="7">
        <v>12144</v>
      </c>
      <c r="L7956" s="7">
        <v>4857.6000000000004</v>
      </c>
      <c r="M7956" s="8">
        <v>0.4</v>
      </c>
      <c r="N7956" s="2" t="s">
        <v>23</v>
      </c>
      <c r="O7956">
        <f t="shared" si="992"/>
        <v>2021</v>
      </c>
      <c r="P7956">
        <f t="shared" si="993"/>
        <v>1</v>
      </c>
      <c r="Q7956" t="str">
        <f t="shared" si="994"/>
        <v>janv</v>
      </c>
      <c r="R7956" t="str">
        <f t="shared" si="995"/>
        <v>California</v>
      </c>
      <c r="S7956" t="str">
        <f t="shared" si="996"/>
        <v>2021-01</v>
      </c>
      <c r="T7956">
        <f>IF(AND(COUNTIF(Calculs!$Q$2:$Q$12,$O7956)&gt;0,COUNTIF(Calculs!$S$2:$S$12,$E7956)&gt;0,COUNTIF(Calculs!$U$2:$U$12,$H7956)&gt;0),1,0)</f>
        <v>1</v>
      </c>
      <c r="U7956">
        <f t="shared" si="997"/>
        <v>12144</v>
      </c>
      <c r="V7956">
        <f t="shared" si="998"/>
        <v>264</v>
      </c>
      <c r="W7956">
        <f t="shared" si="999"/>
        <v>4857.6000000000004</v>
      </c>
    </row>
    <row r="7957" spans="1:23" ht="15.75" customHeight="1" x14ac:dyDescent="0.3">
      <c r="A7957" s="2" t="s">
        <v>29</v>
      </c>
      <c r="B7957" s="2">
        <v>1128299</v>
      </c>
      <c r="C7957" s="3">
        <v>44211</v>
      </c>
      <c r="D7957" s="12" t="str" cm="1">
        <f t="array" ref="D7957">_xlfn.SWITCH(WEEKDAY(C7957,2), 1, "Lundi", 2, "Mardi", 3, "Mercredi", 4, "Jeudi", 5, "Vendredi", 6, "Samedi", 7, "Dimanche", "Erreur")</f>
        <v>Vendredi</v>
      </c>
      <c r="E7957" s="2" t="s">
        <v>30</v>
      </c>
      <c r="F7957" s="2" t="s">
        <v>31</v>
      </c>
      <c r="G7957" s="2" t="s">
        <v>32</v>
      </c>
      <c r="H7957" s="4" t="s">
        <v>20</v>
      </c>
      <c r="I7957" s="5">
        <v>46</v>
      </c>
      <c r="J7957" s="6">
        <v>247</v>
      </c>
      <c r="K7957" s="7">
        <v>11362</v>
      </c>
      <c r="L7957" s="7">
        <v>4090.3199999999997</v>
      </c>
      <c r="M7957" s="8">
        <v>0.36</v>
      </c>
      <c r="N7957" s="2" t="s">
        <v>23</v>
      </c>
      <c r="O7957">
        <f t="shared" si="992"/>
        <v>2021</v>
      </c>
      <c r="P7957">
        <f t="shared" si="993"/>
        <v>1</v>
      </c>
      <c r="Q7957" t="str">
        <f t="shared" si="994"/>
        <v>janv</v>
      </c>
      <c r="R7957" t="str">
        <f t="shared" si="995"/>
        <v>California</v>
      </c>
      <c r="S7957" t="str">
        <f t="shared" si="996"/>
        <v>2021-01</v>
      </c>
      <c r="T7957">
        <f>IF(AND(COUNTIF(Calculs!$Q$2:$Q$12,$O7957)&gt;0,COUNTIF(Calculs!$S$2:$S$12,$E7957)&gt;0,COUNTIF(Calculs!$U$2:$U$12,$H7957)&gt;0),1,0)</f>
        <v>1</v>
      </c>
      <c r="U7957">
        <f t="shared" si="997"/>
        <v>11362</v>
      </c>
      <c r="V7957">
        <f t="shared" si="998"/>
        <v>247</v>
      </c>
      <c r="W7957">
        <f t="shared" si="999"/>
        <v>4090.3199999999997</v>
      </c>
    </row>
    <row r="7958" spans="1:23" ht="15.75" customHeight="1" x14ac:dyDescent="0.3">
      <c r="A7958" s="2" t="s">
        <v>29</v>
      </c>
      <c r="B7958" s="2">
        <v>1128299</v>
      </c>
      <c r="C7958" s="3">
        <v>44212</v>
      </c>
      <c r="D7958" s="12" t="str" cm="1">
        <f t="array" ref="D7958">_xlfn.SWITCH(WEEKDAY(C7958,2), 1, "Lundi", 2, "Mardi", 3, "Mercredi", 4, "Jeudi", 5, "Vendredi", 6, "Samedi", 7, "Dimanche", "Erreur")</f>
        <v>Samedi</v>
      </c>
      <c r="E7958" s="2" t="s">
        <v>30</v>
      </c>
      <c r="F7958" s="2" t="s">
        <v>31</v>
      </c>
      <c r="G7958" s="2" t="s">
        <v>32</v>
      </c>
      <c r="H7958" s="4" t="s">
        <v>21</v>
      </c>
      <c r="I7958" s="5">
        <v>44</v>
      </c>
      <c r="J7958" s="6">
        <v>240</v>
      </c>
      <c r="K7958" s="7">
        <v>10560</v>
      </c>
      <c r="L7958" s="7">
        <v>5913.6</v>
      </c>
      <c r="M7958" s="8">
        <v>0.56000000000000005</v>
      </c>
      <c r="N7958" s="2" t="s">
        <v>23</v>
      </c>
      <c r="O7958">
        <f t="shared" si="992"/>
        <v>2021</v>
      </c>
      <c r="P7958">
        <f t="shared" si="993"/>
        <v>1</v>
      </c>
      <c r="Q7958" t="str">
        <f t="shared" si="994"/>
        <v>janv</v>
      </c>
      <c r="R7958" t="str">
        <f t="shared" si="995"/>
        <v>California</v>
      </c>
      <c r="S7958" t="str">
        <f t="shared" si="996"/>
        <v>2021-01</v>
      </c>
      <c r="T7958">
        <f>IF(AND(COUNTIF(Calculs!$Q$2:$Q$12,$O7958)&gt;0,COUNTIF(Calculs!$S$2:$S$12,$E7958)&gt;0,COUNTIF(Calculs!$U$2:$U$12,$H7958)&gt;0),1,0)</f>
        <v>1</v>
      </c>
      <c r="U7958">
        <f t="shared" si="997"/>
        <v>10560</v>
      </c>
      <c r="V7958">
        <f t="shared" si="998"/>
        <v>240</v>
      </c>
      <c r="W7958">
        <f t="shared" si="999"/>
        <v>5913.6</v>
      </c>
    </row>
    <row r="7959" spans="1:23" ht="15.75" customHeight="1" x14ac:dyDescent="0.3">
      <c r="A7959" s="2" t="s">
        <v>29</v>
      </c>
      <c r="B7959" s="2">
        <v>1128299</v>
      </c>
      <c r="C7959" s="3">
        <v>44213</v>
      </c>
      <c r="D7959" s="12" t="str" cm="1">
        <f t="array" ref="D7959">_xlfn.SWITCH(WEEKDAY(C7959,2), 1, "Lundi", 2, "Mardi", 3, "Mercredi", 4, "Jeudi", 5, "Vendredi", 6, "Samedi", 7, "Dimanche", "Erreur")</f>
        <v>Dimanche</v>
      </c>
      <c r="E7959" s="2" t="s">
        <v>30</v>
      </c>
      <c r="F7959" s="2" t="s">
        <v>31</v>
      </c>
      <c r="G7959" s="2" t="s">
        <v>32</v>
      </c>
      <c r="H7959" s="4" t="s">
        <v>22</v>
      </c>
      <c r="I7959" s="5">
        <v>56</v>
      </c>
      <c r="J7959" s="6">
        <v>264</v>
      </c>
      <c r="K7959" s="7">
        <v>14784</v>
      </c>
      <c r="L7959" s="7">
        <v>2808.9600000000005</v>
      </c>
      <c r="M7959" s="8">
        <v>0.19000000000000003</v>
      </c>
      <c r="N7959" s="2" t="s">
        <v>23</v>
      </c>
      <c r="O7959">
        <f t="shared" si="992"/>
        <v>2021</v>
      </c>
      <c r="P7959">
        <f t="shared" si="993"/>
        <v>1</v>
      </c>
      <c r="Q7959" t="str">
        <f t="shared" si="994"/>
        <v>janv</v>
      </c>
      <c r="R7959" t="str">
        <f t="shared" si="995"/>
        <v>California</v>
      </c>
      <c r="S7959" t="str">
        <f t="shared" si="996"/>
        <v>2021-01</v>
      </c>
      <c r="T7959">
        <f>IF(AND(COUNTIF(Calculs!$Q$2:$Q$12,$O7959)&gt;0,COUNTIF(Calculs!$S$2:$S$12,$E7959)&gt;0,COUNTIF(Calculs!$U$2:$U$12,$H7959)&gt;0),1,0)</f>
        <v>1</v>
      </c>
      <c r="U7959">
        <f t="shared" si="997"/>
        <v>14784</v>
      </c>
      <c r="V7959">
        <f t="shared" si="998"/>
        <v>264</v>
      </c>
      <c r="W7959">
        <f t="shared" si="999"/>
        <v>2808.9600000000005</v>
      </c>
    </row>
    <row r="7960" spans="1:23" ht="15.75" customHeight="1" x14ac:dyDescent="0.3">
      <c r="A7960" s="2" t="s">
        <v>29</v>
      </c>
      <c r="B7960" s="2">
        <v>1128299</v>
      </c>
      <c r="C7960" s="3">
        <v>44214</v>
      </c>
      <c r="D7960" s="12" t="str" cm="1">
        <f t="array" ref="D7960">_xlfn.SWITCH(WEEKDAY(C7960,2), 1, "Lundi", 2, "Mardi", 3, "Mercredi", 4, "Jeudi", 5, "Vendredi", 6, "Samedi", 7, "Dimanche", "Erreur")</f>
        <v>Lundi</v>
      </c>
      <c r="E7960" s="2" t="s">
        <v>30</v>
      </c>
      <c r="F7960" s="2" t="s">
        <v>31</v>
      </c>
      <c r="G7960" s="2" t="s">
        <v>32</v>
      </c>
      <c r="H7960" s="4" t="s">
        <v>16</v>
      </c>
      <c r="I7960" s="5">
        <v>45</v>
      </c>
      <c r="J7960" s="6">
        <v>302</v>
      </c>
      <c r="K7960" s="7">
        <v>13590</v>
      </c>
      <c r="L7960" s="7">
        <v>5436</v>
      </c>
      <c r="M7960" s="8">
        <v>0.4</v>
      </c>
      <c r="N7960" s="2" t="s">
        <v>23</v>
      </c>
      <c r="O7960">
        <f t="shared" si="992"/>
        <v>2021</v>
      </c>
      <c r="P7960">
        <f t="shared" si="993"/>
        <v>1</v>
      </c>
      <c r="Q7960" t="str">
        <f t="shared" si="994"/>
        <v>janv</v>
      </c>
      <c r="R7960" t="str">
        <f t="shared" si="995"/>
        <v>California</v>
      </c>
      <c r="S7960" t="str">
        <f t="shared" si="996"/>
        <v>2021-01</v>
      </c>
      <c r="T7960">
        <f>IF(AND(COUNTIF(Calculs!$Q$2:$Q$12,$O7960)&gt;0,COUNTIF(Calculs!$S$2:$S$12,$E7960)&gt;0,COUNTIF(Calculs!$U$2:$U$12,$H7960)&gt;0),1,0)</f>
        <v>1</v>
      </c>
      <c r="U7960">
        <f t="shared" si="997"/>
        <v>13590</v>
      </c>
      <c r="V7960">
        <f t="shared" si="998"/>
        <v>302</v>
      </c>
      <c r="W7960">
        <f t="shared" si="999"/>
        <v>5436</v>
      </c>
    </row>
    <row r="7961" spans="1:23" ht="15.75" customHeight="1" x14ac:dyDescent="0.3">
      <c r="A7961" s="2" t="s">
        <v>29</v>
      </c>
      <c r="B7961" s="2">
        <v>1128299</v>
      </c>
      <c r="C7961" s="3">
        <v>44215</v>
      </c>
      <c r="D7961" s="12" t="str" cm="1">
        <f t="array" ref="D7961">_xlfn.SWITCH(WEEKDAY(C7961,2), 1, "Lundi", 2, "Mardi", 3, "Mercredi", 4, "Jeudi", 5, "Vendredi", 6, "Samedi", 7, "Dimanche", "Erreur")</f>
        <v>Mardi</v>
      </c>
      <c r="E7961" s="2" t="s">
        <v>30</v>
      </c>
      <c r="F7961" s="2" t="s">
        <v>31</v>
      </c>
      <c r="G7961" s="2" t="s">
        <v>32</v>
      </c>
      <c r="H7961" s="4" t="s">
        <v>18</v>
      </c>
      <c r="I7961" s="5">
        <v>47</v>
      </c>
      <c r="J7961" s="6">
        <v>278</v>
      </c>
      <c r="K7961" s="7">
        <v>13066</v>
      </c>
      <c r="L7961" s="7">
        <v>2874.52</v>
      </c>
      <c r="M7961" s="8">
        <v>0.22</v>
      </c>
      <c r="N7961" s="2" t="s">
        <v>23</v>
      </c>
      <c r="O7961">
        <f t="shared" si="992"/>
        <v>2021</v>
      </c>
      <c r="P7961">
        <f t="shared" si="993"/>
        <v>1</v>
      </c>
      <c r="Q7961" t="str">
        <f t="shared" si="994"/>
        <v>janv</v>
      </c>
      <c r="R7961" t="str">
        <f t="shared" si="995"/>
        <v>California</v>
      </c>
      <c r="S7961" t="str">
        <f t="shared" si="996"/>
        <v>2021-01</v>
      </c>
      <c r="T7961">
        <f>IF(AND(COUNTIF(Calculs!$Q$2:$Q$12,$O7961)&gt;0,COUNTIF(Calculs!$S$2:$S$12,$E7961)&gt;0,COUNTIF(Calculs!$U$2:$U$12,$H7961)&gt;0),1,0)</f>
        <v>1</v>
      </c>
      <c r="U7961">
        <f t="shared" si="997"/>
        <v>13066</v>
      </c>
      <c r="V7961">
        <f t="shared" si="998"/>
        <v>278</v>
      </c>
      <c r="W7961">
        <f t="shared" si="999"/>
        <v>2874.52</v>
      </c>
    </row>
    <row r="7962" spans="1:23" ht="15.75" customHeight="1" x14ac:dyDescent="0.3">
      <c r="A7962" s="2" t="s">
        <v>29</v>
      </c>
      <c r="B7962" s="2">
        <v>1128299</v>
      </c>
      <c r="C7962" s="3">
        <v>44216</v>
      </c>
      <c r="D7962" s="12" t="str" cm="1">
        <f t="array" ref="D7962">_xlfn.SWITCH(WEEKDAY(C7962,2), 1, "Lundi", 2, "Mardi", 3, "Mercredi", 4, "Jeudi", 5, "Vendredi", 6, "Samedi", 7, "Dimanche", "Erreur")</f>
        <v>Mercredi</v>
      </c>
      <c r="E7962" s="2" t="s">
        <v>30</v>
      </c>
      <c r="F7962" s="2" t="s">
        <v>31</v>
      </c>
      <c r="G7962" s="2" t="s">
        <v>32</v>
      </c>
      <c r="H7962" s="4" t="s">
        <v>19</v>
      </c>
      <c r="I7962" s="5">
        <v>51</v>
      </c>
      <c r="J7962" s="6">
        <v>248</v>
      </c>
      <c r="K7962" s="7">
        <v>12648</v>
      </c>
      <c r="L7962" s="7">
        <v>4932.72</v>
      </c>
      <c r="M7962" s="8">
        <v>0.39</v>
      </c>
      <c r="N7962" s="2" t="s">
        <v>23</v>
      </c>
      <c r="O7962">
        <f t="shared" si="992"/>
        <v>2021</v>
      </c>
      <c r="P7962">
        <f t="shared" si="993"/>
        <v>1</v>
      </c>
      <c r="Q7962" t="str">
        <f t="shared" si="994"/>
        <v>janv</v>
      </c>
      <c r="R7962" t="str">
        <f t="shared" si="995"/>
        <v>California</v>
      </c>
      <c r="S7962" t="str">
        <f t="shared" si="996"/>
        <v>2021-01</v>
      </c>
      <c r="T7962">
        <f>IF(AND(COUNTIF(Calculs!$Q$2:$Q$12,$O7962)&gt;0,COUNTIF(Calculs!$S$2:$S$12,$E7962)&gt;0,COUNTIF(Calculs!$U$2:$U$12,$H7962)&gt;0),1,0)</f>
        <v>1</v>
      </c>
      <c r="U7962">
        <f t="shared" si="997"/>
        <v>12648</v>
      </c>
      <c r="V7962">
        <f t="shared" si="998"/>
        <v>248</v>
      </c>
      <c r="W7962">
        <f t="shared" si="999"/>
        <v>4932.72</v>
      </c>
    </row>
    <row r="7963" spans="1:23" ht="15.75" customHeight="1" x14ac:dyDescent="0.3">
      <c r="A7963" s="2" t="s">
        <v>29</v>
      </c>
      <c r="B7963" s="2">
        <v>1128299</v>
      </c>
      <c r="C7963" s="3">
        <v>44217</v>
      </c>
      <c r="D7963" s="12" t="str" cm="1">
        <f t="array" ref="D7963">_xlfn.SWITCH(WEEKDAY(C7963,2), 1, "Lundi", 2, "Mardi", 3, "Mercredi", 4, "Jeudi", 5, "Vendredi", 6, "Samedi", 7, "Dimanche", "Erreur")</f>
        <v>Jeudi</v>
      </c>
      <c r="E7963" s="2" t="s">
        <v>30</v>
      </c>
      <c r="F7963" s="2" t="s">
        <v>31</v>
      </c>
      <c r="G7963" s="2" t="s">
        <v>32</v>
      </c>
      <c r="H7963" s="4" t="s">
        <v>20</v>
      </c>
      <c r="I7963" s="5">
        <v>52</v>
      </c>
      <c r="J7963" s="6">
        <v>255</v>
      </c>
      <c r="K7963" s="7">
        <v>13260</v>
      </c>
      <c r="L7963" s="7">
        <v>4508.3999999999996</v>
      </c>
      <c r="M7963" s="8">
        <v>0.33999999999999997</v>
      </c>
      <c r="N7963" s="2" t="s">
        <v>23</v>
      </c>
      <c r="O7963">
        <f t="shared" si="992"/>
        <v>2021</v>
      </c>
      <c r="P7963">
        <f t="shared" si="993"/>
        <v>1</v>
      </c>
      <c r="Q7963" t="str">
        <f t="shared" si="994"/>
        <v>janv</v>
      </c>
      <c r="R7963" t="str">
        <f t="shared" si="995"/>
        <v>California</v>
      </c>
      <c r="S7963" t="str">
        <f t="shared" si="996"/>
        <v>2021-01</v>
      </c>
      <c r="T7963">
        <f>IF(AND(COUNTIF(Calculs!$Q$2:$Q$12,$O7963)&gt;0,COUNTIF(Calculs!$S$2:$S$12,$E7963)&gt;0,COUNTIF(Calculs!$U$2:$U$12,$H7963)&gt;0),1,0)</f>
        <v>1</v>
      </c>
      <c r="U7963">
        <f t="shared" si="997"/>
        <v>13260</v>
      </c>
      <c r="V7963">
        <f t="shared" si="998"/>
        <v>255</v>
      </c>
      <c r="W7963">
        <f t="shared" si="999"/>
        <v>4508.3999999999996</v>
      </c>
    </row>
    <row r="7964" spans="1:23" ht="15.75" customHeight="1" x14ac:dyDescent="0.3">
      <c r="A7964" s="2" t="s">
        <v>29</v>
      </c>
      <c r="B7964" s="2">
        <v>1128299</v>
      </c>
      <c r="C7964" s="3">
        <v>44218</v>
      </c>
      <c r="D7964" s="12" t="str" cm="1">
        <f t="array" ref="D7964">_xlfn.SWITCH(WEEKDAY(C7964,2), 1, "Lundi", 2, "Mardi", 3, "Mercredi", 4, "Jeudi", 5, "Vendredi", 6, "Samedi", 7, "Dimanche", "Erreur")</f>
        <v>Vendredi</v>
      </c>
      <c r="E7964" s="2" t="s">
        <v>30</v>
      </c>
      <c r="F7964" s="2" t="s">
        <v>31</v>
      </c>
      <c r="G7964" s="2" t="s">
        <v>32</v>
      </c>
      <c r="H7964" s="4" t="s">
        <v>21</v>
      </c>
      <c r="I7964" s="5">
        <v>59</v>
      </c>
      <c r="J7964" s="6">
        <v>263</v>
      </c>
      <c r="K7964" s="7">
        <v>15517</v>
      </c>
      <c r="L7964" s="7">
        <v>8844.69</v>
      </c>
      <c r="M7964" s="8">
        <v>0.57000000000000006</v>
      </c>
      <c r="N7964" s="2" t="s">
        <v>23</v>
      </c>
      <c r="O7964">
        <f t="shared" si="992"/>
        <v>2021</v>
      </c>
      <c r="P7964">
        <f t="shared" si="993"/>
        <v>1</v>
      </c>
      <c r="Q7964" t="str">
        <f t="shared" si="994"/>
        <v>janv</v>
      </c>
      <c r="R7964" t="str">
        <f t="shared" si="995"/>
        <v>California</v>
      </c>
      <c r="S7964" t="str">
        <f t="shared" si="996"/>
        <v>2021-01</v>
      </c>
      <c r="T7964">
        <f>IF(AND(COUNTIF(Calculs!$Q$2:$Q$12,$O7964)&gt;0,COUNTIF(Calculs!$S$2:$S$12,$E7964)&gt;0,COUNTIF(Calculs!$U$2:$U$12,$H7964)&gt;0),1,0)</f>
        <v>1</v>
      </c>
      <c r="U7964">
        <f t="shared" si="997"/>
        <v>15517</v>
      </c>
      <c r="V7964">
        <f t="shared" si="998"/>
        <v>263</v>
      </c>
      <c r="W7964">
        <f t="shared" si="999"/>
        <v>8844.69</v>
      </c>
    </row>
    <row r="7965" spans="1:23" ht="15.75" customHeight="1" x14ac:dyDescent="0.3">
      <c r="A7965" s="2" t="s">
        <v>29</v>
      </c>
      <c r="B7965" s="2">
        <v>1128299</v>
      </c>
      <c r="C7965" s="3">
        <v>44219</v>
      </c>
      <c r="D7965" s="12" t="str" cm="1">
        <f t="array" ref="D7965">_xlfn.SWITCH(WEEKDAY(C7965,2), 1, "Lundi", 2, "Mardi", 3, "Mercredi", 4, "Jeudi", 5, "Vendredi", 6, "Samedi", 7, "Dimanche", "Erreur")</f>
        <v>Samedi</v>
      </c>
      <c r="E7965" s="2" t="s">
        <v>30</v>
      </c>
      <c r="F7965" s="2" t="s">
        <v>31</v>
      </c>
      <c r="G7965" s="2" t="s">
        <v>32</v>
      </c>
      <c r="H7965" s="4" t="s">
        <v>22</v>
      </c>
      <c r="I7965" s="5">
        <v>60</v>
      </c>
      <c r="J7965" s="6">
        <v>254</v>
      </c>
      <c r="K7965" s="7">
        <v>15240</v>
      </c>
      <c r="L7965" s="7">
        <v>3352.8000000000006</v>
      </c>
      <c r="M7965" s="8">
        <v>0.22000000000000003</v>
      </c>
      <c r="N7965" s="2" t="s">
        <v>23</v>
      </c>
      <c r="O7965">
        <f t="shared" si="992"/>
        <v>2021</v>
      </c>
      <c r="P7965">
        <f t="shared" si="993"/>
        <v>1</v>
      </c>
      <c r="Q7965" t="str">
        <f t="shared" si="994"/>
        <v>janv</v>
      </c>
      <c r="R7965" t="str">
        <f t="shared" si="995"/>
        <v>California</v>
      </c>
      <c r="S7965" t="str">
        <f t="shared" si="996"/>
        <v>2021-01</v>
      </c>
      <c r="T7965">
        <f>IF(AND(COUNTIF(Calculs!$Q$2:$Q$12,$O7965)&gt;0,COUNTIF(Calculs!$S$2:$S$12,$E7965)&gt;0,COUNTIF(Calculs!$U$2:$U$12,$H7965)&gt;0),1,0)</f>
        <v>1</v>
      </c>
      <c r="U7965">
        <f t="shared" si="997"/>
        <v>15240</v>
      </c>
      <c r="V7965">
        <f t="shared" si="998"/>
        <v>254</v>
      </c>
      <c r="W7965">
        <f t="shared" si="999"/>
        <v>3352.8000000000006</v>
      </c>
    </row>
    <row r="7966" spans="1:23" ht="15.75" customHeight="1" x14ac:dyDescent="0.3">
      <c r="A7966" s="2" t="s">
        <v>29</v>
      </c>
      <c r="B7966" s="2">
        <v>1128299</v>
      </c>
      <c r="C7966" s="3">
        <v>44220</v>
      </c>
      <c r="D7966" s="12" t="str" cm="1">
        <f t="array" ref="D7966">_xlfn.SWITCH(WEEKDAY(C7966,2), 1, "Lundi", 2, "Mardi", 3, "Mercredi", 4, "Jeudi", 5, "Vendredi", 6, "Samedi", 7, "Dimanche", "Erreur")</f>
        <v>Dimanche</v>
      </c>
      <c r="E7966" s="2" t="s">
        <v>30</v>
      </c>
      <c r="F7966" s="2" t="s">
        <v>31</v>
      </c>
      <c r="G7966" s="2" t="s">
        <v>32</v>
      </c>
      <c r="H7966" s="4" t="s">
        <v>16</v>
      </c>
      <c r="I7966" s="5">
        <v>40</v>
      </c>
      <c r="J7966" s="6">
        <v>287</v>
      </c>
      <c r="K7966" s="7">
        <v>11480</v>
      </c>
      <c r="L7966" s="7">
        <v>4018.0000000000005</v>
      </c>
      <c r="M7966" s="8">
        <v>0.35000000000000003</v>
      </c>
      <c r="N7966" s="2" t="s">
        <v>23</v>
      </c>
      <c r="O7966">
        <f t="shared" si="992"/>
        <v>2021</v>
      </c>
      <c r="P7966">
        <f t="shared" si="993"/>
        <v>1</v>
      </c>
      <c r="Q7966" t="str">
        <f t="shared" si="994"/>
        <v>janv</v>
      </c>
      <c r="R7966" t="str">
        <f t="shared" si="995"/>
        <v>California</v>
      </c>
      <c r="S7966" t="str">
        <f t="shared" si="996"/>
        <v>2021-01</v>
      </c>
      <c r="T7966">
        <f>IF(AND(COUNTIF(Calculs!$Q$2:$Q$12,$O7966)&gt;0,COUNTIF(Calculs!$S$2:$S$12,$E7966)&gt;0,COUNTIF(Calculs!$U$2:$U$12,$H7966)&gt;0),1,0)</f>
        <v>1</v>
      </c>
      <c r="U7966">
        <f t="shared" si="997"/>
        <v>11480</v>
      </c>
      <c r="V7966">
        <f t="shared" si="998"/>
        <v>287</v>
      </c>
      <c r="W7966">
        <f t="shared" si="999"/>
        <v>4018.0000000000005</v>
      </c>
    </row>
    <row r="7967" spans="1:23" ht="15.75" customHeight="1" x14ac:dyDescent="0.3">
      <c r="A7967" s="2" t="s">
        <v>29</v>
      </c>
      <c r="B7967" s="2">
        <v>1128299</v>
      </c>
      <c r="C7967" s="3">
        <v>44221</v>
      </c>
      <c r="D7967" s="12" t="str" cm="1">
        <f t="array" ref="D7967">_xlfn.SWITCH(WEEKDAY(C7967,2), 1, "Lundi", 2, "Mardi", 3, "Mercredi", 4, "Jeudi", 5, "Vendredi", 6, "Samedi", 7, "Dimanche", "Erreur")</f>
        <v>Lundi</v>
      </c>
      <c r="E7967" s="2" t="s">
        <v>30</v>
      </c>
      <c r="F7967" s="2" t="s">
        <v>31</v>
      </c>
      <c r="G7967" s="2" t="s">
        <v>32</v>
      </c>
      <c r="H7967" s="4" t="s">
        <v>18</v>
      </c>
      <c r="I7967" s="5">
        <v>42</v>
      </c>
      <c r="J7967" s="6">
        <v>287</v>
      </c>
      <c r="K7967" s="7">
        <v>12054</v>
      </c>
      <c r="L7967" s="7">
        <v>2049.1799999999998</v>
      </c>
      <c r="M7967" s="8">
        <v>0.16999999999999998</v>
      </c>
      <c r="N7967" s="2" t="s">
        <v>23</v>
      </c>
      <c r="O7967">
        <f t="shared" si="992"/>
        <v>2021</v>
      </c>
      <c r="P7967">
        <f t="shared" si="993"/>
        <v>1</v>
      </c>
      <c r="Q7967" t="str">
        <f t="shared" si="994"/>
        <v>janv</v>
      </c>
      <c r="R7967" t="str">
        <f t="shared" si="995"/>
        <v>California</v>
      </c>
      <c r="S7967" t="str">
        <f t="shared" si="996"/>
        <v>2021-01</v>
      </c>
      <c r="T7967">
        <f>IF(AND(COUNTIF(Calculs!$Q$2:$Q$12,$O7967)&gt;0,COUNTIF(Calculs!$S$2:$S$12,$E7967)&gt;0,COUNTIF(Calculs!$U$2:$U$12,$H7967)&gt;0),1,0)</f>
        <v>1</v>
      </c>
      <c r="U7967">
        <f t="shared" si="997"/>
        <v>12054</v>
      </c>
      <c r="V7967">
        <f t="shared" si="998"/>
        <v>287</v>
      </c>
      <c r="W7967">
        <f t="shared" si="999"/>
        <v>2049.1799999999998</v>
      </c>
    </row>
    <row r="7968" spans="1:23" ht="15.75" customHeight="1" x14ac:dyDescent="0.3">
      <c r="A7968" s="2" t="s">
        <v>29</v>
      </c>
      <c r="B7968" s="2">
        <v>1128299</v>
      </c>
      <c r="C7968" s="3">
        <v>44222</v>
      </c>
      <c r="D7968" s="12" t="str" cm="1">
        <f t="array" ref="D7968">_xlfn.SWITCH(WEEKDAY(C7968,2), 1, "Lundi", 2, "Mardi", 3, "Mercredi", 4, "Jeudi", 5, "Vendredi", 6, "Samedi", 7, "Dimanche", "Erreur")</f>
        <v>Mardi</v>
      </c>
      <c r="E7968" s="2" t="s">
        <v>30</v>
      </c>
      <c r="F7968" s="2" t="s">
        <v>31</v>
      </c>
      <c r="G7968" s="2" t="s">
        <v>32</v>
      </c>
      <c r="H7968" s="4" t="s">
        <v>19</v>
      </c>
      <c r="I7968" s="5">
        <v>39</v>
      </c>
      <c r="J7968" s="6">
        <v>248</v>
      </c>
      <c r="K7968" s="7">
        <v>9672</v>
      </c>
      <c r="L7968" s="7">
        <v>3288.48</v>
      </c>
      <c r="M7968" s="8">
        <v>0.34</v>
      </c>
      <c r="N7968" s="2" t="s">
        <v>23</v>
      </c>
      <c r="O7968">
        <f t="shared" si="992"/>
        <v>2021</v>
      </c>
      <c r="P7968">
        <f t="shared" si="993"/>
        <v>1</v>
      </c>
      <c r="Q7968" t="str">
        <f t="shared" si="994"/>
        <v>janv</v>
      </c>
      <c r="R7968" t="str">
        <f t="shared" si="995"/>
        <v>California</v>
      </c>
      <c r="S7968" t="str">
        <f t="shared" si="996"/>
        <v>2021-01</v>
      </c>
      <c r="T7968">
        <f>IF(AND(COUNTIF(Calculs!$Q$2:$Q$12,$O7968)&gt;0,COUNTIF(Calculs!$S$2:$S$12,$E7968)&gt;0,COUNTIF(Calculs!$U$2:$U$12,$H7968)&gt;0),1,0)</f>
        <v>1</v>
      </c>
      <c r="U7968">
        <f t="shared" si="997"/>
        <v>9672</v>
      </c>
      <c r="V7968">
        <f t="shared" si="998"/>
        <v>248</v>
      </c>
      <c r="W7968">
        <f t="shared" si="999"/>
        <v>3288.48</v>
      </c>
    </row>
    <row r="7969" spans="1:23" ht="15.75" customHeight="1" x14ac:dyDescent="0.3">
      <c r="A7969" s="2" t="s">
        <v>29</v>
      </c>
      <c r="B7969" s="2">
        <v>1128299</v>
      </c>
      <c r="C7969" s="3">
        <v>44223</v>
      </c>
      <c r="D7969" s="12" t="str" cm="1">
        <f t="array" ref="D7969">_xlfn.SWITCH(WEEKDAY(C7969,2), 1, "Lundi", 2, "Mardi", 3, "Mercredi", 4, "Jeudi", 5, "Vendredi", 6, "Samedi", 7, "Dimanche", "Erreur")</f>
        <v>Mercredi</v>
      </c>
      <c r="E7969" s="2" t="s">
        <v>30</v>
      </c>
      <c r="F7969" s="2" t="s">
        <v>31</v>
      </c>
      <c r="G7969" s="2" t="s">
        <v>32</v>
      </c>
      <c r="H7969" s="4" t="s">
        <v>20</v>
      </c>
      <c r="I7969" s="5">
        <v>39</v>
      </c>
      <c r="J7969" s="6">
        <v>247</v>
      </c>
      <c r="K7969" s="7">
        <v>9633</v>
      </c>
      <c r="L7969" s="7">
        <v>2600.91</v>
      </c>
      <c r="M7969" s="8">
        <v>0.26999999999999996</v>
      </c>
      <c r="N7969" s="2" t="s">
        <v>23</v>
      </c>
      <c r="O7969">
        <f t="shared" si="992"/>
        <v>2021</v>
      </c>
      <c r="P7969">
        <f t="shared" si="993"/>
        <v>1</v>
      </c>
      <c r="Q7969" t="str">
        <f t="shared" si="994"/>
        <v>janv</v>
      </c>
      <c r="R7969" t="str">
        <f t="shared" si="995"/>
        <v>California</v>
      </c>
      <c r="S7969" t="str">
        <f t="shared" si="996"/>
        <v>2021-01</v>
      </c>
      <c r="T7969">
        <f>IF(AND(COUNTIF(Calculs!$Q$2:$Q$12,$O7969)&gt;0,COUNTIF(Calculs!$S$2:$S$12,$E7969)&gt;0,COUNTIF(Calculs!$U$2:$U$12,$H7969)&gt;0),1,0)</f>
        <v>1</v>
      </c>
      <c r="U7969">
        <f t="shared" si="997"/>
        <v>9633</v>
      </c>
      <c r="V7969">
        <f t="shared" si="998"/>
        <v>247</v>
      </c>
      <c r="W7969">
        <f t="shared" si="999"/>
        <v>2600.91</v>
      </c>
    </row>
    <row r="7970" spans="1:23" ht="15.75" customHeight="1" x14ac:dyDescent="0.3">
      <c r="A7970" s="2" t="s">
        <v>29</v>
      </c>
      <c r="B7970" s="2">
        <v>1128299</v>
      </c>
      <c r="C7970" s="3">
        <v>44224</v>
      </c>
      <c r="D7970" s="12" t="str" cm="1">
        <f t="array" ref="D7970">_xlfn.SWITCH(WEEKDAY(C7970,2), 1, "Lundi", 2, "Mardi", 3, "Mercredi", 4, "Jeudi", 5, "Vendredi", 6, "Samedi", 7, "Dimanche", "Erreur")</f>
        <v>Jeudi</v>
      </c>
      <c r="E7970" s="2" t="s">
        <v>30</v>
      </c>
      <c r="F7970" s="2" t="s">
        <v>31</v>
      </c>
      <c r="G7970" s="2" t="s">
        <v>32</v>
      </c>
      <c r="H7970" s="4" t="s">
        <v>21</v>
      </c>
      <c r="I7970" s="5">
        <v>43</v>
      </c>
      <c r="J7970" s="6">
        <v>225</v>
      </c>
      <c r="K7970" s="7">
        <v>9675</v>
      </c>
      <c r="L7970" s="7">
        <v>4644.0000000000009</v>
      </c>
      <c r="M7970" s="8">
        <v>0.48000000000000009</v>
      </c>
      <c r="N7970" s="2" t="s">
        <v>23</v>
      </c>
      <c r="O7970">
        <f t="shared" si="992"/>
        <v>2021</v>
      </c>
      <c r="P7970">
        <f t="shared" si="993"/>
        <v>1</v>
      </c>
      <c r="Q7970" t="str">
        <f t="shared" si="994"/>
        <v>janv</v>
      </c>
      <c r="R7970" t="str">
        <f t="shared" si="995"/>
        <v>California</v>
      </c>
      <c r="S7970" t="str">
        <f t="shared" si="996"/>
        <v>2021-01</v>
      </c>
      <c r="T7970">
        <f>IF(AND(COUNTIF(Calculs!$Q$2:$Q$12,$O7970)&gt;0,COUNTIF(Calculs!$S$2:$S$12,$E7970)&gt;0,COUNTIF(Calculs!$U$2:$U$12,$H7970)&gt;0),1,0)</f>
        <v>1</v>
      </c>
      <c r="U7970">
        <f t="shared" si="997"/>
        <v>9675</v>
      </c>
      <c r="V7970">
        <f t="shared" si="998"/>
        <v>225</v>
      </c>
      <c r="W7970">
        <f t="shared" si="999"/>
        <v>4644.0000000000009</v>
      </c>
    </row>
    <row r="7971" spans="1:23" ht="15.75" customHeight="1" x14ac:dyDescent="0.3">
      <c r="A7971" s="2" t="s">
        <v>29</v>
      </c>
      <c r="B7971" s="2">
        <v>1128299</v>
      </c>
      <c r="C7971" s="3">
        <v>44225</v>
      </c>
      <c r="D7971" s="12" t="str" cm="1">
        <f t="array" ref="D7971">_xlfn.SWITCH(WEEKDAY(C7971,2), 1, "Lundi", 2, "Mardi", 3, "Mercredi", 4, "Jeudi", 5, "Vendredi", 6, "Samedi", 7, "Dimanche", "Erreur")</f>
        <v>Vendredi</v>
      </c>
      <c r="E7971" s="2" t="s">
        <v>30</v>
      </c>
      <c r="F7971" s="2" t="s">
        <v>31</v>
      </c>
      <c r="G7971" s="2" t="s">
        <v>32</v>
      </c>
      <c r="H7971" s="4" t="s">
        <v>22</v>
      </c>
      <c r="I7971" s="5">
        <v>51</v>
      </c>
      <c r="J7971" s="6">
        <v>264</v>
      </c>
      <c r="K7971" s="7">
        <v>13464</v>
      </c>
      <c r="L7971" s="7">
        <v>2019.6000000000004</v>
      </c>
      <c r="M7971" s="8">
        <v>0.15000000000000002</v>
      </c>
      <c r="N7971" s="2" t="s">
        <v>23</v>
      </c>
      <c r="O7971">
        <f t="shared" si="992"/>
        <v>2021</v>
      </c>
      <c r="P7971">
        <f t="shared" si="993"/>
        <v>1</v>
      </c>
      <c r="Q7971" t="str">
        <f t="shared" si="994"/>
        <v>janv</v>
      </c>
      <c r="R7971" t="str">
        <f t="shared" si="995"/>
        <v>California</v>
      </c>
      <c r="S7971" t="str">
        <f t="shared" si="996"/>
        <v>2021-01</v>
      </c>
      <c r="T7971">
        <f>IF(AND(COUNTIF(Calculs!$Q$2:$Q$12,$O7971)&gt;0,COUNTIF(Calculs!$S$2:$S$12,$E7971)&gt;0,COUNTIF(Calculs!$U$2:$U$12,$H7971)&gt;0),1,0)</f>
        <v>1</v>
      </c>
      <c r="U7971">
        <f t="shared" si="997"/>
        <v>13464</v>
      </c>
      <c r="V7971">
        <f t="shared" si="998"/>
        <v>264</v>
      </c>
      <c r="W7971">
        <f t="shared" si="999"/>
        <v>2019.6000000000004</v>
      </c>
    </row>
    <row r="7972" spans="1:23" ht="15.75" customHeight="1" x14ac:dyDescent="0.3">
      <c r="A7972" s="2" t="s">
        <v>29</v>
      </c>
      <c r="B7972" s="2">
        <v>1128299</v>
      </c>
      <c r="C7972" s="3">
        <v>44226</v>
      </c>
      <c r="D7972" s="12" t="str" cm="1">
        <f t="array" ref="D7972">_xlfn.SWITCH(WEEKDAY(C7972,2), 1, "Lundi", 2, "Mardi", 3, "Mercredi", 4, "Jeudi", 5, "Vendredi", 6, "Samedi", 7, "Dimanche", "Erreur")</f>
        <v>Samedi</v>
      </c>
      <c r="E7972" s="2" t="s">
        <v>30</v>
      </c>
      <c r="F7972" s="2" t="s">
        <v>31</v>
      </c>
      <c r="G7972" s="2" t="s">
        <v>32</v>
      </c>
      <c r="H7972" s="4" t="s">
        <v>16</v>
      </c>
      <c r="I7972" s="5">
        <v>36</v>
      </c>
      <c r="J7972" s="6">
        <v>289</v>
      </c>
      <c r="K7972" s="7">
        <v>10404</v>
      </c>
      <c r="L7972" s="7">
        <v>3433.3200000000006</v>
      </c>
      <c r="M7972" s="8">
        <v>0.33000000000000007</v>
      </c>
      <c r="N7972" s="2" t="s">
        <v>23</v>
      </c>
      <c r="O7972">
        <f t="shared" si="992"/>
        <v>2021</v>
      </c>
      <c r="P7972">
        <f t="shared" si="993"/>
        <v>1</v>
      </c>
      <c r="Q7972" t="str">
        <f t="shared" si="994"/>
        <v>janv</v>
      </c>
      <c r="R7972" t="str">
        <f t="shared" si="995"/>
        <v>California</v>
      </c>
      <c r="S7972" t="str">
        <f t="shared" si="996"/>
        <v>2021-01</v>
      </c>
      <c r="T7972">
        <f>IF(AND(COUNTIF(Calculs!$Q$2:$Q$12,$O7972)&gt;0,COUNTIF(Calculs!$S$2:$S$12,$E7972)&gt;0,COUNTIF(Calculs!$U$2:$U$12,$H7972)&gt;0),1,0)</f>
        <v>1</v>
      </c>
      <c r="U7972">
        <f t="shared" si="997"/>
        <v>10404</v>
      </c>
      <c r="V7972">
        <f t="shared" si="998"/>
        <v>289</v>
      </c>
      <c r="W7972">
        <f t="shared" si="999"/>
        <v>3433.3200000000006</v>
      </c>
    </row>
    <row r="7973" spans="1:23" ht="15.75" customHeight="1" x14ac:dyDescent="0.3">
      <c r="A7973" s="2" t="s">
        <v>29</v>
      </c>
      <c r="B7973" s="2">
        <v>1128299</v>
      </c>
      <c r="C7973" s="3">
        <v>44227</v>
      </c>
      <c r="D7973" s="12" t="str" cm="1">
        <f t="array" ref="D7973">_xlfn.SWITCH(WEEKDAY(C7973,2), 1, "Lundi", 2, "Mardi", 3, "Mercredi", 4, "Jeudi", 5, "Vendredi", 6, "Samedi", 7, "Dimanche", "Erreur")</f>
        <v>Dimanche</v>
      </c>
      <c r="E7973" s="2" t="s">
        <v>30</v>
      </c>
      <c r="F7973" s="2" t="s">
        <v>31</v>
      </c>
      <c r="G7973" s="2" t="s">
        <v>32</v>
      </c>
      <c r="H7973" s="4" t="s">
        <v>18</v>
      </c>
      <c r="I7973" s="5">
        <v>39</v>
      </c>
      <c r="J7973" s="6">
        <v>280</v>
      </c>
      <c r="K7973" s="7">
        <v>10920</v>
      </c>
      <c r="L7973" s="7">
        <v>1965.6</v>
      </c>
      <c r="M7973" s="8">
        <v>0.18</v>
      </c>
      <c r="N7973" s="2" t="s">
        <v>23</v>
      </c>
      <c r="O7973">
        <f t="shared" si="992"/>
        <v>2021</v>
      </c>
      <c r="P7973">
        <f t="shared" si="993"/>
        <v>1</v>
      </c>
      <c r="Q7973" t="str">
        <f t="shared" si="994"/>
        <v>janv</v>
      </c>
      <c r="R7973" t="str">
        <f t="shared" si="995"/>
        <v>California</v>
      </c>
      <c r="S7973" t="str">
        <f t="shared" si="996"/>
        <v>2021-01</v>
      </c>
      <c r="T7973">
        <f>IF(AND(COUNTIF(Calculs!$Q$2:$Q$12,$O7973)&gt;0,COUNTIF(Calculs!$S$2:$S$12,$E7973)&gt;0,COUNTIF(Calculs!$U$2:$U$12,$H7973)&gt;0),1,0)</f>
        <v>1</v>
      </c>
      <c r="U7973">
        <f t="shared" si="997"/>
        <v>10920</v>
      </c>
      <c r="V7973">
        <f t="shared" si="998"/>
        <v>280</v>
      </c>
      <c r="W7973">
        <f t="shared" si="999"/>
        <v>1965.6</v>
      </c>
    </row>
    <row r="7974" spans="1:23" ht="15.75" customHeight="1" x14ac:dyDescent="0.3">
      <c r="A7974" s="2" t="s">
        <v>29</v>
      </c>
      <c r="B7974" s="2">
        <v>1128299</v>
      </c>
      <c r="C7974" s="3">
        <v>44228</v>
      </c>
      <c r="D7974" s="12" t="str" cm="1">
        <f t="array" ref="D7974">_xlfn.SWITCH(WEEKDAY(C7974,2), 1, "Lundi", 2, "Mardi", 3, "Mercredi", 4, "Jeudi", 5, "Vendredi", 6, "Samedi", 7, "Dimanche", "Erreur")</f>
        <v>Lundi</v>
      </c>
      <c r="E7974" s="2" t="s">
        <v>30</v>
      </c>
      <c r="F7974" s="2" t="s">
        <v>31</v>
      </c>
      <c r="G7974" s="2" t="s">
        <v>32</v>
      </c>
      <c r="H7974" s="4" t="s">
        <v>19</v>
      </c>
      <c r="I7974" s="5">
        <v>42</v>
      </c>
      <c r="J7974" s="6">
        <v>210</v>
      </c>
      <c r="K7974" s="7">
        <v>8820</v>
      </c>
      <c r="L7974" s="7">
        <v>2910.6000000000008</v>
      </c>
      <c r="M7974" s="8">
        <v>0.33000000000000007</v>
      </c>
      <c r="N7974" s="2" t="s">
        <v>23</v>
      </c>
      <c r="O7974">
        <f t="shared" si="992"/>
        <v>2021</v>
      </c>
      <c r="P7974">
        <f t="shared" si="993"/>
        <v>2</v>
      </c>
      <c r="Q7974" t="str">
        <f t="shared" si="994"/>
        <v>févr</v>
      </c>
      <c r="R7974" t="str">
        <f t="shared" si="995"/>
        <v>California</v>
      </c>
      <c r="S7974" t="str">
        <f t="shared" si="996"/>
        <v>2021-02</v>
      </c>
      <c r="T7974">
        <f>IF(AND(COUNTIF(Calculs!$Q$2:$Q$12,$O7974)&gt;0,COUNTIF(Calculs!$S$2:$S$12,$E7974)&gt;0,COUNTIF(Calculs!$U$2:$U$12,$H7974)&gt;0),1,0)</f>
        <v>1</v>
      </c>
      <c r="U7974">
        <f t="shared" si="997"/>
        <v>8820</v>
      </c>
      <c r="V7974">
        <f t="shared" si="998"/>
        <v>210</v>
      </c>
      <c r="W7974">
        <f t="shared" si="999"/>
        <v>2910.6000000000008</v>
      </c>
    </row>
    <row r="7975" spans="1:23" ht="15.75" customHeight="1" x14ac:dyDescent="0.3">
      <c r="A7975" s="2" t="s">
        <v>29</v>
      </c>
      <c r="B7975" s="2">
        <v>1128299</v>
      </c>
      <c r="C7975" s="3">
        <v>44229</v>
      </c>
      <c r="D7975" s="12" t="str" cm="1">
        <f t="array" ref="D7975">_xlfn.SWITCH(WEEKDAY(C7975,2), 1, "Lundi", 2, "Mardi", 3, "Mercredi", 4, "Jeudi", 5, "Vendredi", 6, "Samedi", 7, "Dimanche", "Erreur")</f>
        <v>Mardi</v>
      </c>
      <c r="E7975" s="2" t="s">
        <v>30</v>
      </c>
      <c r="F7975" s="2" t="s">
        <v>31</v>
      </c>
      <c r="G7975" s="2" t="s">
        <v>32</v>
      </c>
      <c r="H7975" s="4" t="s">
        <v>20</v>
      </c>
      <c r="I7975" s="5">
        <v>42</v>
      </c>
      <c r="J7975" s="6">
        <v>223</v>
      </c>
      <c r="K7975" s="7">
        <v>9366</v>
      </c>
      <c r="L7975" s="7">
        <v>2903.4599999999996</v>
      </c>
      <c r="M7975" s="8">
        <v>0.30999999999999994</v>
      </c>
      <c r="N7975" s="2" t="s">
        <v>23</v>
      </c>
      <c r="O7975">
        <f t="shared" si="992"/>
        <v>2021</v>
      </c>
      <c r="P7975">
        <f t="shared" si="993"/>
        <v>2</v>
      </c>
      <c r="Q7975" t="str">
        <f t="shared" si="994"/>
        <v>févr</v>
      </c>
      <c r="R7975" t="str">
        <f t="shared" si="995"/>
        <v>California</v>
      </c>
      <c r="S7975" t="str">
        <f t="shared" si="996"/>
        <v>2021-02</v>
      </c>
      <c r="T7975">
        <f>IF(AND(COUNTIF(Calculs!$Q$2:$Q$12,$O7975)&gt;0,COUNTIF(Calculs!$S$2:$S$12,$E7975)&gt;0,COUNTIF(Calculs!$U$2:$U$12,$H7975)&gt;0),1,0)</f>
        <v>1</v>
      </c>
      <c r="U7975">
        <f t="shared" si="997"/>
        <v>9366</v>
      </c>
      <c r="V7975">
        <f t="shared" si="998"/>
        <v>223</v>
      </c>
      <c r="W7975">
        <f t="shared" si="999"/>
        <v>2903.4599999999996</v>
      </c>
    </row>
    <row r="7976" spans="1:23" ht="15.75" customHeight="1" x14ac:dyDescent="0.3">
      <c r="A7976" s="2" t="s">
        <v>29</v>
      </c>
      <c r="B7976" s="2">
        <v>1128299</v>
      </c>
      <c r="C7976" s="3">
        <v>44230</v>
      </c>
      <c r="D7976" s="12" t="str" cm="1">
        <f t="array" ref="D7976">_xlfn.SWITCH(WEEKDAY(C7976,2), 1, "Lundi", 2, "Mardi", 3, "Mercredi", 4, "Jeudi", 5, "Vendredi", 6, "Samedi", 7, "Dimanche", "Erreur")</f>
        <v>Mercredi</v>
      </c>
      <c r="E7976" s="2" t="s">
        <v>30</v>
      </c>
      <c r="F7976" s="2" t="s">
        <v>31</v>
      </c>
      <c r="G7976" s="2" t="s">
        <v>32</v>
      </c>
      <c r="H7976" s="4" t="s">
        <v>21</v>
      </c>
      <c r="I7976" s="5">
        <v>50</v>
      </c>
      <c r="J7976" s="6">
        <v>221</v>
      </c>
      <c r="K7976" s="7">
        <v>11050</v>
      </c>
      <c r="L7976" s="7">
        <v>5193.5000000000009</v>
      </c>
      <c r="M7976" s="8">
        <v>0.47000000000000008</v>
      </c>
      <c r="N7976" s="2" t="s">
        <v>23</v>
      </c>
      <c r="O7976">
        <f t="shared" si="992"/>
        <v>2021</v>
      </c>
      <c r="P7976">
        <f t="shared" si="993"/>
        <v>2</v>
      </c>
      <c r="Q7976" t="str">
        <f t="shared" si="994"/>
        <v>févr</v>
      </c>
      <c r="R7976" t="str">
        <f t="shared" si="995"/>
        <v>California</v>
      </c>
      <c r="S7976" t="str">
        <f t="shared" si="996"/>
        <v>2021-02</v>
      </c>
      <c r="T7976">
        <f>IF(AND(COUNTIF(Calculs!$Q$2:$Q$12,$O7976)&gt;0,COUNTIF(Calculs!$S$2:$S$12,$E7976)&gt;0,COUNTIF(Calculs!$U$2:$U$12,$H7976)&gt;0),1,0)</f>
        <v>1</v>
      </c>
      <c r="U7976">
        <f t="shared" si="997"/>
        <v>11050</v>
      </c>
      <c r="V7976">
        <f t="shared" si="998"/>
        <v>221</v>
      </c>
      <c r="W7976">
        <f t="shared" si="999"/>
        <v>5193.5000000000009</v>
      </c>
    </row>
    <row r="7977" spans="1:23" ht="15.75" customHeight="1" x14ac:dyDescent="0.3">
      <c r="A7977" s="2" t="s">
        <v>29</v>
      </c>
      <c r="B7977" s="2">
        <v>1128299</v>
      </c>
      <c r="C7977" s="3">
        <v>44231</v>
      </c>
      <c r="D7977" s="12" t="str" cm="1">
        <f t="array" ref="D7977">_xlfn.SWITCH(WEEKDAY(C7977,2), 1, "Lundi", 2, "Mardi", 3, "Mercredi", 4, "Jeudi", 5, "Vendredi", 6, "Samedi", 7, "Dimanche", "Erreur")</f>
        <v>Jeudi</v>
      </c>
      <c r="E7977" s="2" t="s">
        <v>30</v>
      </c>
      <c r="F7977" s="2" t="s">
        <v>31</v>
      </c>
      <c r="G7977" s="2" t="s">
        <v>32</v>
      </c>
      <c r="H7977" s="4" t="s">
        <v>22</v>
      </c>
      <c r="I7977" s="5">
        <v>46</v>
      </c>
      <c r="J7977" s="6">
        <v>224</v>
      </c>
      <c r="K7977" s="7">
        <v>10304</v>
      </c>
      <c r="L7977" s="7">
        <v>1236.48</v>
      </c>
      <c r="M7977" s="8">
        <v>0.12000000000000001</v>
      </c>
      <c r="N7977" s="2" t="s">
        <v>23</v>
      </c>
      <c r="O7977">
        <f t="shared" si="992"/>
        <v>2021</v>
      </c>
      <c r="P7977">
        <f t="shared" si="993"/>
        <v>2</v>
      </c>
      <c r="Q7977" t="str">
        <f t="shared" si="994"/>
        <v>févr</v>
      </c>
      <c r="R7977" t="str">
        <f t="shared" si="995"/>
        <v>California</v>
      </c>
      <c r="S7977" t="str">
        <f t="shared" si="996"/>
        <v>2021-02</v>
      </c>
      <c r="T7977">
        <f>IF(AND(COUNTIF(Calculs!$Q$2:$Q$12,$O7977)&gt;0,COUNTIF(Calculs!$S$2:$S$12,$E7977)&gt;0,COUNTIF(Calculs!$U$2:$U$12,$H7977)&gt;0),1,0)</f>
        <v>1</v>
      </c>
      <c r="U7977">
        <f t="shared" si="997"/>
        <v>10304</v>
      </c>
      <c r="V7977">
        <f t="shared" si="998"/>
        <v>224</v>
      </c>
      <c r="W7977">
        <f t="shared" si="999"/>
        <v>1236.48</v>
      </c>
    </row>
    <row r="7978" spans="1:23" ht="15.75" customHeight="1" x14ac:dyDescent="0.3">
      <c r="A7978" s="2" t="s">
        <v>29</v>
      </c>
      <c r="B7978" s="2">
        <v>1128299</v>
      </c>
      <c r="C7978" s="3">
        <v>44232</v>
      </c>
      <c r="D7978" s="12" t="str" cm="1">
        <f t="array" ref="D7978">_xlfn.SWITCH(WEEKDAY(C7978,2), 1, "Lundi", 2, "Mardi", 3, "Mercredi", 4, "Jeudi", 5, "Vendredi", 6, "Samedi", 7, "Dimanche", "Erreur")</f>
        <v>Vendredi</v>
      </c>
      <c r="E7978" s="2" t="s">
        <v>30</v>
      </c>
      <c r="F7978" s="2" t="s">
        <v>31</v>
      </c>
      <c r="G7978" s="2" t="s">
        <v>32</v>
      </c>
      <c r="H7978" s="4" t="s">
        <v>16</v>
      </c>
      <c r="I7978" s="5">
        <v>39</v>
      </c>
      <c r="J7978" s="6">
        <v>263</v>
      </c>
      <c r="K7978" s="7">
        <v>10257</v>
      </c>
      <c r="L7978" s="7">
        <v>3589.9500000000003</v>
      </c>
      <c r="M7978" s="8">
        <v>0.35000000000000003</v>
      </c>
      <c r="N7978" s="2" t="s">
        <v>23</v>
      </c>
      <c r="O7978">
        <f t="shared" si="992"/>
        <v>2021</v>
      </c>
      <c r="P7978">
        <f t="shared" si="993"/>
        <v>2</v>
      </c>
      <c r="Q7978" t="str">
        <f t="shared" si="994"/>
        <v>févr</v>
      </c>
      <c r="R7978" t="str">
        <f t="shared" si="995"/>
        <v>California</v>
      </c>
      <c r="S7978" t="str">
        <f t="shared" si="996"/>
        <v>2021-02</v>
      </c>
      <c r="T7978">
        <f>IF(AND(COUNTIF(Calculs!$Q$2:$Q$12,$O7978)&gt;0,COUNTIF(Calculs!$S$2:$S$12,$E7978)&gt;0,COUNTIF(Calculs!$U$2:$U$12,$H7978)&gt;0),1,0)</f>
        <v>1</v>
      </c>
      <c r="U7978">
        <f t="shared" si="997"/>
        <v>10257</v>
      </c>
      <c r="V7978">
        <f t="shared" si="998"/>
        <v>263</v>
      </c>
      <c r="W7978">
        <f t="shared" si="999"/>
        <v>3589.9500000000003</v>
      </c>
    </row>
    <row r="7979" spans="1:23" ht="15.75" customHeight="1" x14ac:dyDescent="0.3">
      <c r="A7979" s="2" t="s">
        <v>29</v>
      </c>
      <c r="B7979" s="2">
        <v>1128299</v>
      </c>
      <c r="C7979" s="3">
        <v>44233</v>
      </c>
      <c r="D7979" s="12" t="str" cm="1">
        <f t="array" ref="D7979">_xlfn.SWITCH(WEEKDAY(C7979,2), 1, "Lundi", 2, "Mardi", 3, "Mercredi", 4, "Jeudi", 5, "Vendredi", 6, "Samedi", 7, "Dimanche", "Erreur")</f>
        <v>Samedi</v>
      </c>
      <c r="E7979" s="2" t="s">
        <v>30</v>
      </c>
      <c r="F7979" s="2" t="s">
        <v>31</v>
      </c>
      <c r="G7979" s="2" t="s">
        <v>32</v>
      </c>
      <c r="H7979" s="4" t="s">
        <v>18</v>
      </c>
      <c r="I7979" s="5">
        <v>46</v>
      </c>
      <c r="J7979" s="6">
        <v>306</v>
      </c>
      <c r="K7979" s="7">
        <v>14076</v>
      </c>
      <c r="L7979" s="7">
        <v>2815.2000000000003</v>
      </c>
      <c r="M7979" s="8">
        <v>0.2</v>
      </c>
      <c r="N7979" s="2" t="s">
        <v>23</v>
      </c>
      <c r="O7979">
        <f t="shared" si="992"/>
        <v>2021</v>
      </c>
      <c r="P7979">
        <f t="shared" si="993"/>
        <v>2</v>
      </c>
      <c r="Q7979" t="str">
        <f t="shared" si="994"/>
        <v>févr</v>
      </c>
      <c r="R7979" t="str">
        <f t="shared" si="995"/>
        <v>California</v>
      </c>
      <c r="S7979" t="str">
        <f t="shared" si="996"/>
        <v>2021-02</v>
      </c>
      <c r="T7979">
        <f>IF(AND(COUNTIF(Calculs!$Q$2:$Q$12,$O7979)&gt;0,COUNTIF(Calculs!$S$2:$S$12,$E7979)&gt;0,COUNTIF(Calculs!$U$2:$U$12,$H7979)&gt;0),1,0)</f>
        <v>1</v>
      </c>
      <c r="U7979">
        <f t="shared" si="997"/>
        <v>14076</v>
      </c>
      <c r="V7979">
        <f t="shared" si="998"/>
        <v>306</v>
      </c>
      <c r="W7979">
        <f t="shared" si="999"/>
        <v>2815.2000000000003</v>
      </c>
    </row>
    <row r="7980" spans="1:23" ht="15.75" customHeight="1" x14ac:dyDescent="0.3">
      <c r="A7980" s="2" t="s">
        <v>29</v>
      </c>
      <c r="B7980" s="2">
        <v>1128299</v>
      </c>
      <c r="C7980" s="3">
        <v>44234</v>
      </c>
      <c r="D7980" s="12" t="str" cm="1">
        <f t="array" ref="D7980">_xlfn.SWITCH(WEEKDAY(C7980,2), 1, "Lundi", 2, "Mardi", 3, "Mercredi", 4, "Jeudi", 5, "Vendredi", 6, "Samedi", 7, "Dimanche", "Erreur")</f>
        <v>Dimanche</v>
      </c>
      <c r="E7980" s="2" t="s">
        <v>30</v>
      </c>
      <c r="F7980" s="2" t="s">
        <v>31</v>
      </c>
      <c r="G7980" s="2" t="s">
        <v>32</v>
      </c>
      <c r="H7980" s="4" t="s">
        <v>19</v>
      </c>
      <c r="I7980" s="5">
        <v>40</v>
      </c>
      <c r="J7980" s="6">
        <v>247</v>
      </c>
      <c r="K7980" s="7">
        <v>9880</v>
      </c>
      <c r="L7980" s="7">
        <v>3359.2000000000003</v>
      </c>
      <c r="M7980" s="8">
        <v>0.34</v>
      </c>
      <c r="N7980" s="2" t="s">
        <v>23</v>
      </c>
      <c r="O7980">
        <f t="shared" si="992"/>
        <v>2021</v>
      </c>
      <c r="P7980">
        <f t="shared" si="993"/>
        <v>2</v>
      </c>
      <c r="Q7980" t="str">
        <f t="shared" si="994"/>
        <v>févr</v>
      </c>
      <c r="R7980" t="str">
        <f t="shared" si="995"/>
        <v>California</v>
      </c>
      <c r="S7980" t="str">
        <f t="shared" si="996"/>
        <v>2021-02</v>
      </c>
      <c r="T7980">
        <f>IF(AND(COUNTIF(Calculs!$Q$2:$Q$12,$O7980)&gt;0,COUNTIF(Calculs!$S$2:$S$12,$E7980)&gt;0,COUNTIF(Calculs!$U$2:$U$12,$H7980)&gt;0),1,0)</f>
        <v>1</v>
      </c>
      <c r="U7980">
        <f t="shared" si="997"/>
        <v>9880</v>
      </c>
      <c r="V7980">
        <f t="shared" si="998"/>
        <v>247</v>
      </c>
      <c r="W7980">
        <f t="shared" si="999"/>
        <v>3359.2000000000003</v>
      </c>
    </row>
    <row r="7981" spans="1:23" ht="15.75" customHeight="1" x14ac:dyDescent="0.3">
      <c r="A7981" s="2" t="s">
        <v>29</v>
      </c>
      <c r="B7981" s="2">
        <v>1128299</v>
      </c>
      <c r="C7981" s="3">
        <v>44235</v>
      </c>
      <c r="D7981" s="12" t="str" cm="1">
        <f t="array" ref="D7981">_xlfn.SWITCH(WEEKDAY(C7981,2), 1, "Lundi", 2, "Mardi", 3, "Mercredi", 4, "Jeudi", 5, "Vendredi", 6, "Samedi", 7, "Dimanche", "Erreur")</f>
        <v>Lundi</v>
      </c>
      <c r="E7981" s="2" t="s">
        <v>30</v>
      </c>
      <c r="F7981" s="2" t="s">
        <v>31</v>
      </c>
      <c r="G7981" s="2" t="s">
        <v>32</v>
      </c>
      <c r="H7981" s="4" t="s">
        <v>20</v>
      </c>
      <c r="I7981" s="5">
        <v>37</v>
      </c>
      <c r="J7981" s="6">
        <v>210</v>
      </c>
      <c r="K7981" s="7">
        <v>7770</v>
      </c>
      <c r="L7981" s="7">
        <v>2253.2999999999997</v>
      </c>
      <c r="M7981" s="8">
        <v>0.28999999999999998</v>
      </c>
      <c r="N7981" s="2" t="s">
        <v>23</v>
      </c>
      <c r="O7981">
        <f t="shared" si="992"/>
        <v>2021</v>
      </c>
      <c r="P7981">
        <f t="shared" si="993"/>
        <v>2</v>
      </c>
      <c r="Q7981" t="str">
        <f t="shared" si="994"/>
        <v>févr</v>
      </c>
      <c r="R7981" t="str">
        <f t="shared" si="995"/>
        <v>California</v>
      </c>
      <c r="S7981" t="str">
        <f t="shared" si="996"/>
        <v>2021-02</v>
      </c>
      <c r="T7981">
        <f>IF(AND(COUNTIF(Calculs!$Q$2:$Q$12,$O7981)&gt;0,COUNTIF(Calculs!$S$2:$S$12,$E7981)&gt;0,COUNTIF(Calculs!$U$2:$U$12,$H7981)&gt;0),1,0)</f>
        <v>1</v>
      </c>
      <c r="U7981">
        <f t="shared" si="997"/>
        <v>7770</v>
      </c>
      <c r="V7981">
        <f t="shared" si="998"/>
        <v>210</v>
      </c>
      <c r="W7981">
        <f t="shared" si="999"/>
        <v>2253.2999999999997</v>
      </c>
    </row>
    <row r="7982" spans="1:23" ht="15.75" customHeight="1" x14ac:dyDescent="0.3">
      <c r="A7982" s="2" t="s">
        <v>29</v>
      </c>
      <c r="B7982" s="2">
        <v>1128299</v>
      </c>
      <c r="C7982" s="3">
        <v>44236</v>
      </c>
      <c r="D7982" s="12" t="str" cm="1">
        <f t="array" ref="D7982">_xlfn.SWITCH(WEEKDAY(C7982,2), 1, "Lundi", 2, "Mardi", 3, "Mercredi", 4, "Jeudi", 5, "Vendredi", 6, "Samedi", 7, "Dimanche", "Erreur")</f>
        <v>Mardi</v>
      </c>
      <c r="E7982" s="2" t="s">
        <v>30</v>
      </c>
      <c r="F7982" s="2" t="s">
        <v>31</v>
      </c>
      <c r="G7982" s="2" t="s">
        <v>32</v>
      </c>
      <c r="H7982" s="4" t="s">
        <v>21</v>
      </c>
      <c r="I7982" s="5">
        <v>51</v>
      </c>
      <c r="J7982" s="6">
        <v>228</v>
      </c>
      <c r="K7982" s="7">
        <v>11628</v>
      </c>
      <c r="L7982" s="7">
        <v>5465.1600000000008</v>
      </c>
      <c r="M7982" s="8">
        <v>0.47000000000000008</v>
      </c>
      <c r="N7982" s="2" t="s">
        <v>23</v>
      </c>
      <c r="O7982">
        <f t="shared" si="992"/>
        <v>2021</v>
      </c>
      <c r="P7982">
        <f t="shared" si="993"/>
        <v>2</v>
      </c>
      <c r="Q7982" t="str">
        <f t="shared" si="994"/>
        <v>févr</v>
      </c>
      <c r="R7982" t="str">
        <f t="shared" si="995"/>
        <v>California</v>
      </c>
      <c r="S7982" t="str">
        <f t="shared" si="996"/>
        <v>2021-02</v>
      </c>
      <c r="T7982">
        <f>IF(AND(COUNTIF(Calculs!$Q$2:$Q$12,$O7982)&gt;0,COUNTIF(Calculs!$S$2:$S$12,$E7982)&gt;0,COUNTIF(Calculs!$U$2:$U$12,$H7982)&gt;0),1,0)</f>
        <v>1</v>
      </c>
      <c r="U7982">
        <f t="shared" si="997"/>
        <v>11628</v>
      </c>
      <c r="V7982">
        <f t="shared" si="998"/>
        <v>228</v>
      </c>
      <c r="W7982">
        <f t="shared" si="999"/>
        <v>5465.1600000000008</v>
      </c>
    </row>
    <row r="7983" spans="1:23" ht="15.75" customHeight="1" x14ac:dyDescent="0.3">
      <c r="A7983" s="2" t="s">
        <v>29</v>
      </c>
      <c r="B7983" s="2">
        <v>1128299</v>
      </c>
      <c r="C7983" s="3">
        <v>44237</v>
      </c>
      <c r="D7983" s="12" t="str" cm="1">
        <f t="array" ref="D7983">_xlfn.SWITCH(WEEKDAY(C7983,2), 1, "Lundi", 2, "Mardi", 3, "Mercredi", 4, "Jeudi", 5, "Vendredi", 6, "Samedi", 7, "Dimanche", "Erreur")</f>
        <v>Mercredi</v>
      </c>
      <c r="E7983" s="2" t="s">
        <v>30</v>
      </c>
      <c r="F7983" s="2" t="s">
        <v>31</v>
      </c>
      <c r="G7983" s="2" t="s">
        <v>32</v>
      </c>
      <c r="H7983" s="4" t="s">
        <v>22</v>
      </c>
      <c r="I7983" s="5">
        <v>56</v>
      </c>
      <c r="J7983" s="6">
        <v>256</v>
      </c>
      <c r="K7983" s="7">
        <v>14336</v>
      </c>
      <c r="L7983" s="7">
        <v>2150.4000000000005</v>
      </c>
      <c r="M7983" s="8">
        <v>0.15000000000000002</v>
      </c>
      <c r="N7983" s="2" t="s">
        <v>23</v>
      </c>
      <c r="O7983">
        <f t="shared" si="992"/>
        <v>2021</v>
      </c>
      <c r="P7983">
        <f t="shared" si="993"/>
        <v>2</v>
      </c>
      <c r="Q7983" t="str">
        <f t="shared" si="994"/>
        <v>févr</v>
      </c>
      <c r="R7983" t="str">
        <f t="shared" si="995"/>
        <v>California</v>
      </c>
      <c r="S7983" t="str">
        <f t="shared" si="996"/>
        <v>2021-02</v>
      </c>
      <c r="T7983">
        <f>IF(AND(COUNTIF(Calculs!$Q$2:$Q$12,$O7983)&gt;0,COUNTIF(Calculs!$S$2:$S$12,$E7983)&gt;0,COUNTIF(Calculs!$U$2:$U$12,$H7983)&gt;0),1,0)</f>
        <v>1</v>
      </c>
      <c r="U7983">
        <f t="shared" si="997"/>
        <v>14336</v>
      </c>
      <c r="V7983">
        <f t="shared" si="998"/>
        <v>256</v>
      </c>
      <c r="W7983">
        <f t="shared" si="999"/>
        <v>2150.4000000000005</v>
      </c>
    </row>
    <row r="7984" spans="1:23" ht="15.75" customHeight="1" x14ac:dyDescent="0.3">
      <c r="A7984" s="2" t="s">
        <v>29</v>
      </c>
      <c r="B7984" s="2">
        <v>1128299</v>
      </c>
      <c r="C7984" s="3">
        <v>44238</v>
      </c>
      <c r="D7984" s="12" t="str" cm="1">
        <f t="array" ref="D7984">_xlfn.SWITCH(WEEKDAY(C7984,2), 1, "Lundi", 2, "Mardi", 3, "Mercredi", 4, "Jeudi", 5, "Vendredi", 6, "Samedi", 7, "Dimanche", "Erreur")</f>
        <v>Jeudi</v>
      </c>
      <c r="E7984" s="2" t="s">
        <v>30</v>
      </c>
      <c r="F7984" s="2" t="s">
        <v>31</v>
      </c>
      <c r="G7984" s="2" t="s">
        <v>32</v>
      </c>
      <c r="H7984" s="4" t="s">
        <v>16</v>
      </c>
      <c r="I7984" s="5">
        <v>40</v>
      </c>
      <c r="J7984" s="6">
        <v>322</v>
      </c>
      <c r="K7984" s="7">
        <v>12880</v>
      </c>
      <c r="L7984" s="7">
        <v>4250.4000000000005</v>
      </c>
      <c r="M7984" s="8">
        <v>0.33000000000000007</v>
      </c>
      <c r="N7984" s="2" t="s">
        <v>23</v>
      </c>
      <c r="O7984">
        <f t="shared" si="992"/>
        <v>2021</v>
      </c>
      <c r="P7984">
        <f t="shared" si="993"/>
        <v>2</v>
      </c>
      <c r="Q7984" t="str">
        <f t="shared" si="994"/>
        <v>févr</v>
      </c>
      <c r="R7984" t="str">
        <f t="shared" si="995"/>
        <v>California</v>
      </c>
      <c r="S7984" t="str">
        <f t="shared" si="996"/>
        <v>2021-02</v>
      </c>
      <c r="T7984">
        <f>IF(AND(COUNTIF(Calculs!$Q$2:$Q$12,$O7984)&gt;0,COUNTIF(Calculs!$S$2:$S$12,$E7984)&gt;0,COUNTIF(Calculs!$U$2:$U$12,$H7984)&gt;0),1,0)</f>
        <v>1</v>
      </c>
      <c r="U7984">
        <f t="shared" si="997"/>
        <v>12880</v>
      </c>
      <c r="V7984">
        <f t="shared" si="998"/>
        <v>322</v>
      </c>
      <c r="W7984">
        <f t="shared" si="999"/>
        <v>4250.4000000000005</v>
      </c>
    </row>
    <row r="7985" spans="1:23" ht="15.75" customHeight="1" x14ac:dyDescent="0.3">
      <c r="A7985" s="2" t="s">
        <v>29</v>
      </c>
      <c r="B7985" s="2">
        <v>1128299</v>
      </c>
      <c r="C7985" s="3">
        <v>44239</v>
      </c>
      <c r="D7985" s="12" t="str" cm="1">
        <f t="array" ref="D7985">_xlfn.SWITCH(WEEKDAY(C7985,2), 1, "Lundi", 2, "Mardi", 3, "Mercredi", 4, "Jeudi", 5, "Vendredi", 6, "Samedi", 7, "Dimanche", "Erreur")</f>
        <v>Vendredi</v>
      </c>
      <c r="E7985" s="2" t="s">
        <v>30</v>
      </c>
      <c r="F7985" s="2" t="s">
        <v>31</v>
      </c>
      <c r="G7985" s="2" t="s">
        <v>32</v>
      </c>
      <c r="H7985" s="4" t="s">
        <v>18</v>
      </c>
      <c r="I7985" s="5">
        <v>46</v>
      </c>
      <c r="J7985" s="6">
        <v>332</v>
      </c>
      <c r="K7985" s="7">
        <v>15272</v>
      </c>
      <c r="L7985" s="7">
        <v>3207.12</v>
      </c>
      <c r="M7985" s="8">
        <v>0.21</v>
      </c>
      <c r="N7985" s="2" t="s">
        <v>23</v>
      </c>
      <c r="O7985">
        <f t="shared" si="992"/>
        <v>2021</v>
      </c>
      <c r="P7985">
        <f t="shared" si="993"/>
        <v>2</v>
      </c>
      <c r="Q7985" t="str">
        <f t="shared" si="994"/>
        <v>févr</v>
      </c>
      <c r="R7985" t="str">
        <f t="shared" si="995"/>
        <v>California</v>
      </c>
      <c r="S7985" t="str">
        <f t="shared" si="996"/>
        <v>2021-02</v>
      </c>
      <c r="T7985">
        <f>IF(AND(COUNTIF(Calculs!$Q$2:$Q$12,$O7985)&gt;0,COUNTIF(Calculs!$S$2:$S$12,$E7985)&gt;0,COUNTIF(Calculs!$U$2:$U$12,$H7985)&gt;0),1,0)</f>
        <v>1</v>
      </c>
      <c r="U7985">
        <f t="shared" si="997"/>
        <v>15272</v>
      </c>
      <c r="V7985">
        <f t="shared" si="998"/>
        <v>332</v>
      </c>
      <c r="W7985">
        <f t="shared" si="999"/>
        <v>3207.12</v>
      </c>
    </row>
    <row r="7986" spans="1:23" ht="15.75" customHeight="1" x14ac:dyDescent="0.3">
      <c r="A7986" s="2" t="s">
        <v>29</v>
      </c>
      <c r="B7986" s="2">
        <v>1128299</v>
      </c>
      <c r="C7986" s="3">
        <v>44240</v>
      </c>
      <c r="D7986" s="12" t="str" cm="1">
        <f t="array" ref="D7986">_xlfn.SWITCH(WEEKDAY(C7986,2), 1, "Lundi", 2, "Mardi", 3, "Mercredi", 4, "Jeudi", 5, "Vendredi", 6, "Samedi", 7, "Dimanche", "Erreur")</f>
        <v>Samedi</v>
      </c>
      <c r="E7986" s="2" t="s">
        <v>30</v>
      </c>
      <c r="F7986" s="2" t="s">
        <v>31</v>
      </c>
      <c r="G7986" s="2" t="s">
        <v>32</v>
      </c>
      <c r="H7986" s="4" t="s">
        <v>19</v>
      </c>
      <c r="I7986" s="5">
        <v>44</v>
      </c>
      <c r="J7986" s="6">
        <v>256</v>
      </c>
      <c r="K7986" s="7">
        <v>11264</v>
      </c>
      <c r="L7986" s="7">
        <v>3717.1200000000008</v>
      </c>
      <c r="M7986" s="8">
        <v>0.33000000000000007</v>
      </c>
      <c r="N7986" s="2" t="s">
        <v>23</v>
      </c>
      <c r="O7986">
        <f t="shared" si="992"/>
        <v>2021</v>
      </c>
      <c r="P7986">
        <f t="shared" si="993"/>
        <v>2</v>
      </c>
      <c r="Q7986" t="str">
        <f t="shared" si="994"/>
        <v>févr</v>
      </c>
      <c r="R7986" t="str">
        <f t="shared" si="995"/>
        <v>California</v>
      </c>
      <c r="S7986" t="str">
        <f t="shared" si="996"/>
        <v>2021-02</v>
      </c>
      <c r="T7986">
        <f>IF(AND(COUNTIF(Calculs!$Q$2:$Q$12,$O7986)&gt;0,COUNTIF(Calculs!$S$2:$S$12,$E7986)&gt;0,COUNTIF(Calculs!$U$2:$U$12,$H7986)&gt;0),1,0)</f>
        <v>1</v>
      </c>
      <c r="U7986">
        <f t="shared" si="997"/>
        <v>11264</v>
      </c>
      <c r="V7986">
        <f t="shared" si="998"/>
        <v>256</v>
      </c>
      <c r="W7986">
        <f t="shared" si="999"/>
        <v>3717.1200000000008</v>
      </c>
    </row>
    <row r="7987" spans="1:23" ht="15.75" customHeight="1" x14ac:dyDescent="0.3">
      <c r="A7987" s="2" t="s">
        <v>29</v>
      </c>
      <c r="B7987" s="2">
        <v>1128299</v>
      </c>
      <c r="C7987" s="3">
        <v>44241</v>
      </c>
      <c r="D7987" s="12" t="str" cm="1">
        <f t="array" ref="D7987">_xlfn.SWITCH(WEEKDAY(C7987,2), 1, "Lundi", 2, "Mardi", 3, "Mercredi", 4, "Jeudi", 5, "Vendredi", 6, "Samedi", 7, "Dimanche", "Erreur")</f>
        <v>Dimanche</v>
      </c>
      <c r="E7987" s="2" t="s">
        <v>30</v>
      </c>
      <c r="F7987" s="2" t="s">
        <v>31</v>
      </c>
      <c r="G7987" s="2" t="s">
        <v>32</v>
      </c>
      <c r="H7987" s="4" t="s">
        <v>20</v>
      </c>
      <c r="I7987" s="5">
        <v>40</v>
      </c>
      <c r="J7987" s="6">
        <v>271</v>
      </c>
      <c r="K7987" s="7">
        <v>10840</v>
      </c>
      <c r="L7987" s="7">
        <v>3252</v>
      </c>
      <c r="M7987" s="8">
        <v>0.3</v>
      </c>
      <c r="N7987" s="2" t="s">
        <v>23</v>
      </c>
      <c r="O7987">
        <f t="shared" si="992"/>
        <v>2021</v>
      </c>
      <c r="P7987">
        <f t="shared" si="993"/>
        <v>2</v>
      </c>
      <c r="Q7987" t="str">
        <f t="shared" si="994"/>
        <v>févr</v>
      </c>
      <c r="R7987" t="str">
        <f t="shared" si="995"/>
        <v>California</v>
      </c>
      <c r="S7987" t="str">
        <f t="shared" si="996"/>
        <v>2021-02</v>
      </c>
      <c r="T7987">
        <f>IF(AND(COUNTIF(Calculs!$Q$2:$Q$12,$O7987)&gt;0,COUNTIF(Calculs!$S$2:$S$12,$E7987)&gt;0,COUNTIF(Calculs!$U$2:$U$12,$H7987)&gt;0),1,0)</f>
        <v>1</v>
      </c>
      <c r="U7987">
        <f t="shared" si="997"/>
        <v>10840</v>
      </c>
      <c r="V7987">
        <f t="shared" si="998"/>
        <v>271</v>
      </c>
      <c r="W7987">
        <f t="shared" si="999"/>
        <v>3252</v>
      </c>
    </row>
    <row r="7988" spans="1:23" ht="15.75" customHeight="1" x14ac:dyDescent="0.3">
      <c r="A7988" s="2" t="s">
        <v>29</v>
      </c>
      <c r="B7988" s="2">
        <v>1128299</v>
      </c>
      <c r="C7988" s="3">
        <v>44242</v>
      </c>
      <c r="D7988" s="12" t="str" cm="1">
        <f t="array" ref="D7988">_xlfn.SWITCH(WEEKDAY(C7988,2), 1, "Lundi", 2, "Mardi", 3, "Mercredi", 4, "Jeudi", 5, "Vendredi", 6, "Samedi", 7, "Dimanche", "Erreur")</f>
        <v>Lundi</v>
      </c>
      <c r="E7988" s="2" t="s">
        <v>30</v>
      </c>
      <c r="F7988" s="2" t="s">
        <v>31</v>
      </c>
      <c r="G7988" s="2" t="s">
        <v>32</v>
      </c>
      <c r="H7988" s="4" t="s">
        <v>21</v>
      </c>
      <c r="I7988" s="5">
        <v>43</v>
      </c>
      <c r="J7988" s="6">
        <v>245</v>
      </c>
      <c r="K7988" s="7">
        <v>10535</v>
      </c>
      <c r="L7988" s="7">
        <v>5478.2</v>
      </c>
      <c r="M7988" s="8">
        <v>0.52</v>
      </c>
      <c r="N7988" s="2" t="s">
        <v>23</v>
      </c>
      <c r="O7988">
        <f t="shared" si="992"/>
        <v>2021</v>
      </c>
      <c r="P7988">
        <f t="shared" si="993"/>
        <v>2</v>
      </c>
      <c r="Q7988" t="str">
        <f t="shared" si="994"/>
        <v>févr</v>
      </c>
      <c r="R7988" t="str">
        <f t="shared" si="995"/>
        <v>California</v>
      </c>
      <c r="S7988" t="str">
        <f t="shared" si="996"/>
        <v>2021-02</v>
      </c>
      <c r="T7988">
        <f>IF(AND(COUNTIF(Calculs!$Q$2:$Q$12,$O7988)&gt;0,COUNTIF(Calculs!$S$2:$S$12,$E7988)&gt;0,COUNTIF(Calculs!$U$2:$U$12,$H7988)&gt;0),1,0)</f>
        <v>1</v>
      </c>
      <c r="U7988">
        <f t="shared" si="997"/>
        <v>10535</v>
      </c>
      <c r="V7988">
        <f t="shared" si="998"/>
        <v>245</v>
      </c>
      <c r="W7988">
        <f t="shared" si="999"/>
        <v>5478.2</v>
      </c>
    </row>
    <row r="7989" spans="1:23" ht="15.75" customHeight="1" x14ac:dyDescent="0.3">
      <c r="A7989" s="2" t="s">
        <v>29</v>
      </c>
      <c r="B7989" s="2">
        <v>1128299</v>
      </c>
      <c r="C7989" s="3">
        <v>44243</v>
      </c>
      <c r="D7989" s="12" t="str" cm="1">
        <f t="array" ref="D7989">_xlfn.SWITCH(WEEKDAY(C7989,2), 1, "Lundi", 2, "Mardi", 3, "Mercredi", 4, "Jeudi", 5, "Vendredi", 6, "Samedi", 7, "Dimanche", "Erreur")</f>
        <v>Mardi</v>
      </c>
      <c r="E7989" s="2" t="s">
        <v>30</v>
      </c>
      <c r="F7989" s="2" t="s">
        <v>31</v>
      </c>
      <c r="G7989" s="2" t="s">
        <v>32</v>
      </c>
      <c r="H7989" s="4" t="s">
        <v>22</v>
      </c>
      <c r="I7989" s="5">
        <v>50</v>
      </c>
      <c r="J7989" s="6">
        <v>256</v>
      </c>
      <c r="K7989" s="7">
        <v>12800</v>
      </c>
      <c r="L7989" s="7">
        <v>2176</v>
      </c>
      <c r="M7989" s="8">
        <v>0.17</v>
      </c>
      <c r="N7989" s="2" t="s">
        <v>23</v>
      </c>
      <c r="O7989">
        <f t="shared" si="992"/>
        <v>2021</v>
      </c>
      <c r="P7989">
        <f t="shared" si="993"/>
        <v>2</v>
      </c>
      <c r="Q7989" t="str">
        <f t="shared" si="994"/>
        <v>févr</v>
      </c>
      <c r="R7989" t="str">
        <f t="shared" si="995"/>
        <v>California</v>
      </c>
      <c r="S7989" t="str">
        <f t="shared" si="996"/>
        <v>2021-02</v>
      </c>
      <c r="T7989">
        <f>IF(AND(COUNTIF(Calculs!$Q$2:$Q$12,$O7989)&gt;0,COUNTIF(Calculs!$S$2:$S$12,$E7989)&gt;0,COUNTIF(Calculs!$U$2:$U$12,$H7989)&gt;0),1,0)</f>
        <v>1</v>
      </c>
      <c r="U7989">
        <f t="shared" si="997"/>
        <v>12800</v>
      </c>
      <c r="V7989">
        <f t="shared" si="998"/>
        <v>256</v>
      </c>
      <c r="W7989">
        <f t="shared" si="999"/>
        <v>2176</v>
      </c>
    </row>
    <row r="7990" spans="1:23" ht="15.75" customHeight="1" x14ac:dyDescent="0.3">
      <c r="A7990" s="2" t="s">
        <v>33</v>
      </c>
      <c r="B7990" s="2">
        <v>1189833</v>
      </c>
      <c r="C7990" s="3">
        <v>44244</v>
      </c>
      <c r="D7990" s="12" t="str" cm="1">
        <f t="array" ref="D7990">_xlfn.SWITCH(WEEKDAY(C7990,2), 1, "Lundi", 2, "Mardi", 3, "Mercredi", 4, "Jeudi", 5, "Vendredi", 6, "Samedi", 7, "Dimanche", "Erreur")</f>
        <v>Mercredi</v>
      </c>
      <c r="E7990" s="2" t="s">
        <v>30</v>
      </c>
      <c r="F7990" s="2" t="s">
        <v>31</v>
      </c>
      <c r="G7990" s="2" t="s">
        <v>32</v>
      </c>
      <c r="H7990" s="4" t="s">
        <v>16</v>
      </c>
      <c r="I7990" s="5">
        <v>26</v>
      </c>
      <c r="J7990" s="6">
        <v>224</v>
      </c>
      <c r="K7990" s="7">
        <v>5824</v>
      </c>
      <c r="L7990" s="7">
        <v>2504.3200000000002</v>
      </c>
      <c r="M7990" s="8">
        <v>0.43000000000000005</v>
      </c>
      <c r="N7990" s="2" t="s">
        <v>23</v>
      </c>
      <c r="O7990">
        <f t="shared" si="992"/>
        <v>2021</v>
      </c>
      <c r="P7990">
        <f t="shared" si="993"/>
        <v>2</v>
      </c>
      <c r="Q7990" t="str">
        <f t="shared" si="994"/>
        <v>févr</v>
      </c>
      <c r="R7990" t="str">
        <f t="shared" si="995"/>
        <v>California</v>
      </c>
      <c r="S7990" t="str">
        <f t="shared" si="996"/>
        <v>2021-02</v>
      </c>
      <c r="T7990">
        <f>IF(AND(COUNTIF(Calculs!$Q$2:$Q$12,$O7990)&gt;0,COUNTIF(Calculs!$S$2:$S$12,$E7990)&gt;0,COUNTIF(Calculs!$U$2:$U$12,$H7990)&gt;0),1,0)</f>
        <v>1</v>
      </c>
      <c r="U7990">
        <f t="shared" si="997"/>
        <v>5824</v>
      </c>
      <c r="V7990">
        <f t="shared" si="998"/>
        <v>224</v>
      </c>
      <c r="W7990">
        <f t="shared" si="999"/>
        <v>2504.3200000000002</v>
      </c>
    </row>
    <row r="7991" spans="1:23" ht="15.75" customHeight="1" x14ac:dyDescent="0.3">
      <c r="A7991" s="2" t="s">
        <v>33</v>
      </c>
      <c r="B7991" s="2">
        <v>1189833</v>
      </c>
      <c r="C7991" s="3">
        <v>44245</v>
      </c>
      <c r="D7991" s="12" t="str" cm="1">
        <f t="array" ref="D7991">_xlfn.SWITCH(WEEKDAY(C7991,2), 1, "Lundi", 2, "Mardi", 3, "Mercredi", 4, "Jeudi", 5, "Vendredi", 6, "Samedi", 7, "Dimanche", "Erreur")</f>
        <v>Jeudi</v>
      </c>
      <c r="E7991" s="2" t="s">
        <v>30</v>
      </c>
      <c r="F7991" s="2" t="s">
        <v>31</v>
      </c>
      <c r="G7991" s="2" t="s">
        <v>32</v>
      </c>
      <c r="H7991" s="4" t="s">
        <v>18</v>
      </c>
      <c r="I7991" s="5">
        <v>35</v>
      </c>
      <c r="J7991" s="6">
        <v>224</v>
      </c>
      <c r="K7991" s="7">
        <v>7840</v>
      </c>
      <c r="L7991" s="7">
        <v>2352</v>
      </c>
      <c r="M7991" s="8">
        <v>0.3</v>
      </c>
      <c r="N7991" s="2" t="s">
        <v>23</v>
      </c>
      <c r="O7991">
        <f t="shared" si="992"/>
        <v>2021</v>
      </c>
      <c r="P7991">
        <f t="shared" si="993"/>
        <v>2</v>
      </c>
      <c r="Q7991" t="str">
        <f t="shared" si="994"/>
        <v>févr</v>
      </c>
      <c r="R7991" t="str">
        <f t="shared" si="995"/>
        <v>California</v>
      </c>
      <c r="S7991" t="str">
        <f t="shared" si="996"/>
        <v>2021-02</v>
      </c>
      <c r="T7991">
        <f>IF(AND(COUNTIF(Calculs!$Q$2:$Q$12,$O7991)&gt;0,COUNTIF(Calculs!$S$2:$S$12,$E7991)&gt;0,COUNTIF(Calculs!$U$2:$U$12,$H7991)&gt;0),1,0)</f>
        <v>1</v>
      </c>
      <c r="U7991">
        <f t="shared" si="997"/>
        <v>7840</v>
      </c>
      <c r="V7991">
        <f t="shared" si="998"/>
        <v>224</v>
      </c>
      <c r="W7991">
        <f t="shared" si="999"/>
        <v>2352</v>
      </c>
    </row>
    <row r="7992" spans="1:23" ht="15.75" customHeight="1" x14ac:dyDescent="0.3">
      <c r="A7992" s="2" t="s">
        <v>33</v>
      </c>
      <c r="B7992" s="2">
        <v>1189833</v>
      </c>
      <c r="C7992" s="3">
        <v>44264</v>
      </c>
      <c r="D7992" s="12" t="str" cm="1">
        <f t="array" ref="D7992">_xlfn.SWITCH(WEEKDAY(C7992,2), 1, "Lundi", 2, "Mardi", 3, "Mercredi", 4, "Jeudi", 5, "Vendredi", 6, "Samedi", 7, "Dimanche", "Erreur")</f>
        <v>Mardi</v>
      </c>
      <c r="E7992" s="2" t="s">
        <v>30</v>
      </c>
      <c r="F7992" s="2" t="s">
        <v>31</v>
      </c>
      <c r="G7992" s="2" t="s">
        <v>32</v>
      </c>
      <c r="H7992" s="4" t="s">
        <v>19</v>
      </c>
      <c r="I7992" s="5">
        <v>36</v>
      </c>
      <c r="J7992" s="6">
        <v>217</v>
      </c>
      <c r="K7992" s="7">
        <v>7812</v>
      </c>
      <c r="L7992" s="7">
        <v>3281.0400000000004</v>
      </c>
      <c r="M7992" s="8">
        <v>0.42000000000000004</v>
      </c>
      <c r="N7992" s="2" t="s">
        <v>23</v>
      </c>
      <c r="O7992">
        <f t="shared" si="992"/>
        <v>2021</v>
      </c>
      <c r="P7992">
        <f t="shared" si="993"/>
        <v>3</v>
      </c>
      <c r="Q7992" t="str">
        <f t="shared" si="994"/>
        <v>mars</v>
      </c>
      <c r="R7992" t="str">
        <f t="shared" si="995"/>
        <v>California</v>
      </c>
      <c r="S7992" t="str">
        <f t="shared" si="996"/>
        <v>2021-03</v>
      </c>
      <c r="T7992">
        <f>IF(AND(COUNTIF(Calculs!$Q$2:$Q$12,$O7992)&gt;0,COUNTIF(Calculs!$S$2:$S$12,$E7992)&gt;0,COUNTIF(Calculs!$U$2:$U$12,$H7992)&gt;0),1,0)</f>
        <v>1</v>
      </c>
      <c r="U7992">
        <f t="shared" si="997"/>
        <v>7812</v>
      </c>
      <c r="V7992">
        <f t="shared" si="998"/>
        <v>217</v>
      </c>
      <c r="W7992">
        <f t="shared" si="999"/>
        <v>3281.0400000000004</v>
      </c>
    </row>
    <row r="7993" spans="1:23" ht="15.75" customHeight="1" x14ac:dyDescent="0.3">
      <c r="A7993" s="2" t="s">
        <v>33</v>
      </c>
      <c r="B7993" s="2">
        <v>1189833</v>
      </c>
      <c r="C7993" s="3">
        <v>44265</v>
      </c>
      <c r="D7993" s="12" t="str" cm="1">
        <f t="array" ref="D7993">_xlfn.SWITCH(WEEKDAY(C7993,2), 1, "Lundi", 2, "Mardi", 3, "Mercredi", 4, "Jeudi", 5, "Vendredi", 6, "Samedi", 7, "Dimanche", "Erreur")</f>
        <v>Mercredi</v>
      </c>
      <c r="E7993" s="2" t="s">
        <v>30</v>
      </c>
      <c r="F7993" s="2" t="s">
        <v>31</v>
      </c>
      <c r="G7993" s="2" t="s">
        <v>32</v>
      </c>
      <c r="H7993" s="4" t="s">
        <v>20</v>
      </c>
      <c r="I7993" s="5">
        <v>33</v>
      </c>
      <c r="J7993" s="6">
        <v>182</v>
      </c>
      <c r="K7993" s="7">
        <v>6006</v>
      </c>
      <c r="L7993" s="7">
        <v>2282.2800000000002</v>
      </c>
      <c r="M7993" s="8">
        <v>0.38</v>
      </c>
      <c r="N7993" s="2" t="s">
        <v>23</v>
      </c>
      <c r="O7993">
        <f t="shared" si="992"/>
        <v>2021</v>
      </c>
      <c r="P7993">
        <f t="shared" si="993"/>
        <v>3</v>
      </c>
      <c r="Q7993" t="str">
        <f t="shared" si="994"/>
        <v>mars</v>
      </c>
      <c r="R7993" t="str">
        <f t="shared" si="995"/>
        <v>California</v>
      </c>
      <c r="S7993" t="str">
        <f t="shared" si="996"/>
        <v>2021-03</v>
      </c>
      <c r="T7993">
        <f>IF(AND(COUNTIF(Calculs!$Q$2:$Q$12,$O7993)&gt;0,COUNTIF(Calculs!$S$2:$S$12,$E7993)&gt;0,COUNTIF(Calculs!$U$2:$U$12,$H7993)&gt;0),1,0)</f>
        <v>1</v>
      </c>
      <c r="U7993">
        <f t="shared" si="997"/>
        <v>6006</v>
      </c>
      <c r="V7993">
        <f t="shared" si="998"/>
        <v>182</v>
      </c>
      <c r="W7993">
        <f t="shared" si="999"/>
        <v>2282.2800000000002</v>
      </c>
    </row>
    <row r="7994" spans="1:23" ht="15.75" customHeight="1" x14ac:dyDescent="0.3">
      <c r="A7994" s="2" t="s">
        <v>33</v>
      </c>
      <c r="B7994" s="2">
        <v>1189833</v>
      </c>
      <c r="C7994" s="3">
        <v>44266</v>
      </c>
      <c r="D7994" s="12" t="str" cm="1">
        <f t="array" ref="D7994">_xlfn.SWITCH(WEEKDAY(C7994,2), 1, "Lundi", 2, "Mardi", 3, "Mercredi", 4, "Jeudi", 5, "Vendredi", 6, "Samedi", 7, "Dimanche", "Erreur")</f>
        <v>Jeudi</v>
      </c>
      <c r="E7994" s="2" t="s">
        <v>30</v>
      </c>
      <c r="F7994" s="2" t="s">
        <v>31</v>
      </c>
      <c r="G7994" s="2" t="s">
        <v>34</v>
      </c>
      <c r="H7994" s="4" t="s">
        <v>21</v>
      </c>
      <c r="I7994" s="5">
        <v>36</v>
      </c>
      <c r="J7994" s="6">
        <v>155</v>
      </c>
      <c r="K7994" s="7">
        <v>5580</v>
      </c>
      <c r="L7994" s="7">
        <v>3292.2000000000003</v>
      </c>
      <c r="M7994" s="8">
        <v>0.59000000000000008</v>
      </c>
      <c r="N7994" s="2" t="s">
        <v>23</v>
      </c>
      <c r="O7994">
        <f t="shared" si="992"/>
        <v>2021</v>
      </c>
      <c r="P7994">
        <f t="shared" si="993"/>
        <v>3</v>
      </c>
      <c r="Q7994" t="str">
        <f t="shared" si="994"/>
        <v>mars</v>
      </c>
      <c r="R7994" t="str">
        <f t="shared" si="995"/>
        <v>California</v>
      </c>
      <c r="S7994" t="str">
        <f t="shared" si="996"/>
        <v>2021-03</v>
      </c>
      <c r="T7994">
        <f>IF(AND(COUNTIF(Calculs!$Q$2:$Q$12,$O7994)&gt;0,COUNTIF(Calculs!$S$2:$S$12,$E7994)&gt;0,COUNTIF(Calculs!$U$2:$U$12,$H7994)&gt;0),1,0)</f>
        <v>1</v>
      </c>
      <c r="U7994">
        <f t="shared" si="997"/>
        <v>5580</v>
      </c>
      <c r="V7994">
        <f t="shared" si="998"/>
        <v>155</v>
      </c>
      <c r="W7994">
        <f t="shared" si="999"/>
        <v>3292.2000000000003</v>
      </c>
    </row>
    <row r="7995" spans="1:23" ht="15.75" customHeight="1" x14ac:dyDescent="0.3">
      <c r="A7995" s="2" t="s">
        <v>33</v>
      </c>
      <c r="B7995" s="2">
        <v>1189833</v>
      </c>
      <c r="C7995" s="3">
        <v>44267</v>
      </c>
      <c r="D7995" s="12" t="str" cm="1">
        <f t="array" ref="D7995">_xlfn.SWITCH(WEEKDAY(C7995,2), 1, "Lundi", 2, "Mardi", 3, "Mercredi", 4, "Jeudi", 5, "Vendredi", 6, "Samedi", 7, "Dimanche", "Erreur")</f>
        <v>Vendredi</v>
      </c>
      <c r="E7995" s="2" t="s">
        <v>30</v>
      </c>
      <c r="F7995" s="2" t="s">
        <v>31</v>
      </c>
      <c r="G7995" s="2" t="s">
        <v>34</v>
      </c>
      <c r="H7995" s="4" t="s">
        <v>22</v>
      </c>
      <c r="I7995" s="5">
        <v>29</v>
      </c>
      <c r="J7995" s="6">
        <v>210</v>
      </c>
      <c r="K7995" s="7">
        <v>6090</v>
      </c>
      <c r="L7995" s="7">
        <v>1400.7</v>
      </c>
      <c r="M7995" s="8">
        <v>0.23</v>
      </c>
      <c r="N7995" s="2" t="s">
        <v>23</v>
      </c>
      <c r="O7995">
        <f t="shared" si="992"/>
        <v>2021</v>
      </c>
      <c r="P7995">
        <f t="shared" si="993"/>
        <v>3</v>
      </c>
      <c r="Q7995" t="str">
        <f t="shared" si="994"/>
        <v>mars</v>
      </c>
      <c r="R7995" t="str">
        <f t="shared" si="995"/>
        <v>California</v>
      </c>
      <c r="S7995" t="str">
        <f t="shared" si="996"/>
        <v>2021-03</v>
      </c>
      <c r="T7995">
        <f>IF(AND(COUNTIF(Calculs!$Q$2:$Q$12,$O7995)&gt;0,COUNTIF(Calculs!$S$2:$S$12,$E7995)&gt;0,COUNTIF(Calculs!$U$2:$U$12,$H7995)&gt;0),1,0)</f>
        <v>1</v>
      </c>
      <c r="U7995">
        <f t="shared" si="997"/>
        <v>6090</v>
      </c>
      <c r="V7995">
        <f t="shared" si="998"/>
        <v>210</v>
      </c>
      <c r="W7995">
        <f t="shared" si="999"/>
        <v>1400.7</v>
      </c>
    </row>
    <row r="7996" spans="1:23" ht="15.75" customHeight="1" x14ac:dyDescent="0.3">
      <c r="A7996" s="2" t="s">
        <v>33</v>
      </c>
      <c r="B7996" s="2">
        <v>1189833</v>
      </c>
      <c r="C7996" s="3">
        <v>44268</v>
      </c>
      <c r="D7996" s="12" t="str" cm="1">
        <f t="array" ref="D7996">_xlfn.SWITCH(WEEKDAY(C7996,2), 1, "Lundi", 2, "Mardi", 3, "Mercredi", 4, "Jeudi", 5, "Vendredi", 6, "Samedi", 7, "Dimanche", "Erreur")</f>
        <v>Samedi</v>
      </c>
      <c r="E7996" s="2" t="s">
        <v>30</v>
      </c>
      <c r="F7996" s="2" t="s">
        <v>31</v>
      </c>
      <c r="G7996" s="2" t="s">
        <v>34</v>
      </c>
      <c r="H7996" s="4" t="s">
        <v>16</v>
      </c>
      <c r="I7996" s="5">
        <v>28</v>
      </c>
      <c r="J7996" s="6">
        <v>240</v>
      </c>
      <c r="K7996" s="7">
        <v>6720</v>
      </c>
      <c r="L7996" s="7">
        <v>3091.2000000000003</v>
      </c>
      <c r="M7996" s="8">
        <v>0.46</v>
      </c>
      <c r="N7996" s="2" t="s">
        <v>23</v>
      </c>
      <c r="O7996">
        <f t="shared" si="992"/>
        <v>2021</v>
      </c>
      <c r="P7996">
        <f t="shared" si="993"/>
        <v>3</v>
      </c>
      <c r="Q7996" t="str">
        <f t="shared" si="994"/>
        <v>mars</v>
      </c>
      <c r="R7996" t="str">
        <f t="shared" si="995"/>
        <v>California</v>
      </c>
      <c r="S7996" t="str">
        <f t="shared" si="996"/>
        <v>2021-03</v>
      </c>
      <c r="T7996">
        <f>IF(AND(COUNTIF(Calculs!$Q$2:$Q$12,$O7996)&gt;0,COUNTIF(Calculs!$S$2:$S$12,$E7996)&gt;0,COUNTIF(Calculs!$U$2:$U$12,$H7996)&gt;0),1,0)</f>
        <v>1</v>
      </c>
      <c r="U7996">
        <f t="shared" si="997"/>
        <v>6720</v>
      </c>
      <c r="V7996">
        <f t="shared" si="998"/>
        <v>240</v>
      </c>
      <c r="W7996">
        <f t="shared" si="999"/>
        <v>3091.2000000000003</v>
      </c>
    </row>
    <row r="7997" spans="1:23" ht="15.75" customHeight="1" x14ac:dyDescent="0.3">
      <c r="A7997" s="2" t="s">
        <v>33</v>
      </c>
      <c r="B7997" s="2">
        <v>1189833</v>
      </c>
      <c r="C7997" s="3">
        <v>44269</v>
      </c>
      <c r="D7997" s="12" t="str" cm="1">
        <f t="array" ref="D7997">_xlfn.SWITCH(WEEKDAY(C7997,2), 1, "Lundi", 2, "Mardi", 3, "Mercredi", 4, "Jeudi", 5, "Vendredi", 6, "Samedi", 7, "Dimanche", "Erreur")</f>
        <v>Dimanche</v>
      </c>
      <c r="E7997" s="2" t="s">
        <v>30</v>
      </c>
      <c r="F7997" s="2" t="s">
        <v>31</v>
      </c>
      <c r="G7997" s="2" t="s">
        <v>34</v>
      </c>
      <c r="H7997" s="4" t="s">
        <v>18</v>
      </c>
      <c r="I7997" s="5">
        <v>30</v>
      </c>
      <c r="J7997" s="6">
        <v>215</v>
      </c>
      <c r="K7997" s="7">
        <v>6450</v>
      </c>
      <c r="L7997" s="7">
        <v>1999.5</v>
      </c>
      <c r="M7997" s="8">
        <v>0.31</v>
      </c>
      <c r="N7997" s="2" t="s">
        <v>23</v>
      </c>
      <c r="O7997">
        <f t="shared" si="992"/>
        <v>2021</v>
      </c>
      <c r="P7997">
        <f t="shared" si="993"/>
        <v>3</v>
      </c>
      <c r="Q7997" t="str">
        <f t="shared" si="994"/>
        <v>mars</v>
      </c>
      <c r="R7997" t="str">
        <f t="shared" si="995"/>
        <v>California</v>
      </c>
      <c r="S7997" t="str">
        <f t="shared" si="996"/>
        <v>2021-03</v>
      </c>
      <c r="T7997">
        <f>IF(AND(COUNTIF(Calculs!$Q$2:$Q$12,$O7997)&gt;0,COUNTIF(Calculs!$S$2:$S$12,$E7997)&gt;0,COUNTIF(Calculs!$U$2:$U$12,$H7997)&gt;0),1,0)</f>
        <v>1</v>
      </c>
      <c r="U7997">
        <f t="shared" si="997"/>
        <v>6450</v>
      </c>
      <c r="V7997">
        <f t="shared" si="998"/>
        <v>215</v>
      </c>
      <c r="W7997">
        <f t="shared" si="999"/>
        <v>1999.5</v>
      </c>
    </row>
    <row r="7998" spans="1:23" ht="15.75" customHeight="1" x14ac:dyDescent="0.3">
      <c r="A7998" s="2" t="s">
        <v>33</v>
      </c>
      <c r="B7998" s="2">
        <v>1189833</v>
      </c>
      <c r="C7998" s="3">
        <v>44270</v>
      </c>
      <c r="D7998" s="12" t="str" cm="1">
        <f t="array" ref="D7998">_xlfn.SWITCH(WEEKDAY(C7998,2), 1, "Lundi", 2, "Mardi", 3, "Mercredi", 4, "Jeudi", 5, "Vendredi", 6, "Samedi", 7, "Dimanche", "Erreur")</f>
        <v>Lundi</v>
      </c>
      <c r="E7998" s="2" t="s">
        <v>30</v>
      </c>
      <c r="F7998" s="2" t="s">
        <v>31</v>
      </c>
      <c r="G7998" s="2" t="s">
        <v>34</v>
      </c>
      <c r="H7998" s="4" t="s">
        <v>19</v>
      </c>
      <c r="I7998" s="5">
        <v>33</v>
      </c>
      <c r="J7998" s="6">
        <v>223</v>
      </c>
      <c r="K7998" s="7">
        <v>7359</v>
      </c>
      <c r="L7998" s="7">
        <v>3090.78</v>
      </c>
      <c r="M7998" s="8">
        <v>0.42000000000000004</v>
      </c>
      <c r="N7998" s="2" t="s">
        <v>23</v>
      </c>
      <c r="O7998">
        <f t="shared" si="992"/>
        <v>2021</v>
      </c>
      <c r="P7998">
        <f t="shared" si="993"/>
        <v>3</v>
      </c>
      <c r="Q7998" t="str">
        <f t="shared" si="994"/>
        <v>mars</v>
      </c>
      <c r="R7998" t="str">
        <f t="shared" si="995"/>
        <v>California</v>
      </c>
      <c r="S7998" t="str">
        <f t="shared" si="996"/>
        <v>2021-03</v>
      </c>
      <c r="T7998">
        <f>IF(AND(COUNTIF(Calculs!$Q$2:$Q$12,$O7998)&gt;0,COUNTIF(Calculs!$S$2:$S$12,$E7998)&gt;0,COUNTIF(Calculs!$U$2:$U$12,$H7998)&gt;0),1,0)</f>
        <v>1</v>
      </c>
      <c r="U7998">
        <f t="shared" si="997"/>
        <v>7359</v>
      </c>
      <c r="V7998">
        <f t="shared" si="998"/>
        <v>223</v>
      </c>
      <c r="W7998">
        <f t="shared" si="999"/>
        <v>3090.78</v>
      </c>
    </row>
    <row r="7999" spans="1:23" ht="15.75" customHeight="1" x14ac:dyDescent="0.3">
      <c r="A7999" s="2" t="s">
        <v>33</v>
      </c>
      <c r="B7999" s="2">
        <v>1189833</v>
      </c>
      <c r="C7999" s="3">
        <v>44271</v>
      </c>
      <c r="D7999" s="12" t="str" cm="1">
        <f t="array" ref="D7999">_xlfn.SWITCH(WEEKDAY(C7999,2), 1, "Lundi", 2, "Mardi", 3, "Mercredi", 4, "Jeudi", 5, "Vendredi", 6, "Samedi", 7, "Dimanche", "Erreur")</f>
        <v>Mardi</v>
      </c>
      <c r="E7999" s="2" t="s">
        <v>30</v>
      </c>
      <c r="F7999" s="2" t="s">
        <v>31</v>
      </c>
      <c r="G7999" s="2" t="s">
        <v>34</v>
      </c>
      <c r="H7999" s="4" t="s">
        <v>20</v>
      </c>
      <c r="I7999" s="5">
        <v>34</v>
      </c>
      <c r="J7999" s="6">
        <v>179</v>
      </c>
      <c r="K7999" s="7">
        <v>6086</v>
      </c>
      <c r="L7999" s="7">
        <v>2495.2599999999998</v>
      </c>
      <c r="M7999" s="8">
        <v>0.41</v>
      </c>
      <c r="N7999" s="2" t="s">
        <v>23</v>
      </c>
      <c r="O7999">
        <f t="shared" si="992"/>
        <v>2021</v>
      </c>
      <c r="P7999">
        <f t="shared" si="993"/>
        <v>3</v>
      </c>
      <c r="Q7999" t="str">
        <f t="shared" si="994"/>
        <v>mars</v>
      </c>
      <c r="R7999" t="str">
        <f t="shared" si="995"/>
        <v>California</v>
      </c>
      <c r="S7999" t="str">
        <f t="shared" si="996"/>
        <v>2021-03</v>
      </c>
      <c r="T7999">
        <f>IF(AND(COUNTIF(Calculs!$Q$2:$Q$12,$O7999)&gt;0,COUNTIF(Calculs!$S$2:$S$12,$E7999)&gt;0,COUNTIF(Calculs!$U$2:$U$12,$H7999)&gt;0),1,0)</f>
        <v>1</v>
      </c>
      <c r="U7999">
        <f t="shared" si="997"/>
        <v>6086</v>
      </c>
      <c r="V7999">
        <f t="shared" si="998"/>
        <v>179</v>
      </c>
      <c r="W7999">
        <f t="shared" si="999"/>
        <v>2495.2599999999998</v>
      </c>
    </row>
    <row r="8000" spans="1:23" ht="15.75" customHeight="1" x14ac:dyDescent="0.3">
      <c r="A8000" s="2" t="s">
        <v>33</v>
      </c>
      <c r="B8000" s="2">
        <v>1189833</v>
      </c>
      <c r="C8000" s="3">
        <v>44272</v>
      </c>
      <c r="D8000" s="12" t="str" cm="1">
        <f t="array" ref="D8000">_xlfn.SWITCH(WEEKDAY(C8000,2), 1, "Lundi", 2, "Mardi", 3, "Mercredi", 4, "Jeudi", 5, "Vendredi", 6, "Samedi", 7, "Dimanche", "Erreur")</f>
        <v>Mercredi</v>
      </c>
      <c r="E8000" s="2" t="s">
        <v>30</v>
      </c>
      <c r="F8000" s="2" t="s">
        <v>31</v>
      </c>
      <c r="G8000" s="2" t="s">
        <v>34</v>
      </c>
      <c r="H8000" s="4" t="s">
        <v>21</v>
      </c>
      <c r="I8000" s="5">
        <v>40</v>
      </c>
      <c r="J8000" s="6">
        <v>140</v>
      </c>
      <c r="K8000" s="7">
        <v>5600</v>
      </c>
      <c r="L8000" s="7">
        <v>3192.0000000000005</v>
      </c>
      <c r="M8000" s="8">
        <v>0.57000000000000006</v>
      </c>
      <c r="N8000" s="2" t="s">
        <v>23</v>
      </c>
      <c r="O8000">
        <f t="shared" si="992"/>
        <v>2021</v>
      </c>
      <c r="P8000">
        <f t="shared" si="993"/>
        <v>3</v>
      </c>
      <c r="Q8000" t="str">
        <f t="shared" si="994"/>
        <v>mars</v>
      </c>
      <c r="R8000" t="str">
        <f t="shared" si="995"/>
        <v>California</v>
      </c>
      <c r="S8000" t="str">
        <f t="shared" si="996"/>
        <v>2021-03</v>
      </c>
      <c r="T8000">
        <f>IF(AND(COUNTIF(Calculs!$Q$2:$Q$12,$O8000)&gt;0,COUNTIF(Calculs!$S$2:$S$12,$E8000)&gt;0,COUNTIF(Calculs!$U$2:$U$12,$H8000)&gt;0),1,0)</f>
        <v>1</v>
      </c>
      <c r="U8000">
        <f t="shared" si="997"/>
        <v>5600</v>
      </c>
      <c r="V8000">
        <f t="shared" si="998"/>
        <v>140</v>
      </c>
      <c r="W8000">
        <f t="shared" si="999"/>
        <v>3192.0000000000005</v>
      </c>
    </row>
    <row r="8001" spans="1:23" ht="15.75" customHeight="1" x14ac:dyDescent="0.3">
      <c r="A8001" s="2" t="s">
        <v>33</v>
      </c>
      <c r="B8001" s="2">
        <v>1189833</v>
      </c>
      <c r="C8001" s="3">
        <v>44273</v>
      </c>
      <c r="D8001" s="12" t="str" cm="1">
        <f t="array" ref="D8001">_xlfn.SWITCH(WEEKDAY(C8001,2), 1, "Lundi", 2, "Mardi", 3, "Mercredi", 4, "Jeudi", 5, "Vendredi", 6, "Samedi", 7, "Dimanche", "Erreur")</f>
        <v>Jeudi</v>
      </c>
      <c r="E8001" s="2" t="s">
        <v>30</v>
      </c>
      <c r="F8001" s="2" t="s">
        <v>31</v>
      </c>
      <c r="G8001" s="2" t="s">
        <v>34</v>
      </c>
      <c r="H8001" s="4" t="s">
        <v>22</v>
      </c>
      <c r="I8001" s="5">
        <v>32</v>
      </c>
      <c r="J8001" s="6">
        <v>208</v>
      </c>
      <c r="K8001" s="7">
        <v>6656</v>
      </c>
      <c r="L8001" s="7">
        <v>1730.56</v>
      </c>
      <c r="M8001" s="8">
        <v>0.26</v>
      </c>
      <c r="N8001" s="2" t="s">
        <v>23</v>
      </c>
      <c r="O8001">
        <f t="shared" si="992"/>
        <v>2021</v>
      </c>
      <c r="P8001">
        <f t="shared" si="993"/>
        <v>3</v>
      </c>
      <c r="Q8001" t="str">
        <f t="shared" si="994"/>
        <v>mars</v>
      </c>
      <c r="R8001" t="str">
        <f t="shared" si="995"/>
        <v>California</v>
      </c>
      <c r="S8001" t="str">
        <f t="shared" si="996"/>
        <v>2021-03</v>
      </c>
      <c r="T8001">
        <f>IF(AND(COUNTIF(Calculs!$Q$2:$Q$12,$O8001)&gt;0,COUNTIF(Calculs!$S$2:$S$12,$E8001)&gt;0,COUNTIF(Calculs!$U$2:$U$12,$H8001)&gt;0),1,0)</f>
        <v>1</v>
      </c>
      <c r="U8001">
        <f t="shared" si="997"/>
        <v>6656</v>
      </c>
      <c r="V8001">
        <f t="shared" si="998"/>
        <v>208</v>
      </c>
      <c r="W8001">
        <f t="shared" si="999"/>
        <v>1730.56</v>
      </c>
    </row>
    <row r="8002" spans="1:23" ht="15.75" customHeight="1" x14ac:dyDescent="0.3">
      <c r="A8002" s="2" t="s">
        <v>33</v>
      </c>
      <c r="B8002" s="2">
        <v>1189833</v>
      </c>
      <c r="C8002" s="3">
        <v>44274</v>
      </c>
      <c r="D8002" s="12" t="str" cm="1">
        <f t="array" ref="D8002">_xlfn.SWITCH(WEEKDAY(C8002,2), 1, "Lundi", 2, "Mardi", 3, "Mercredi", 4, "Jeudi", 5, "Vendredi", 6, "Samedi", 7, "Dimanche", "Erreur")</f>
        <v>Vendredi</v>
      </c>
      <c r="E8002" s="2" t="s">
        <v>30</v>
      </c>
      <c r="F8002" s="2" t="s">
        <v>31</v>
      </c>
      <c r="G8002" s="2" t="s">
        <v>34</v>
      </c>
      <c r="H8002" s="4" t="s">
        <v>16</v>
      </c>
      <c r="I8002" s="5">
        <v>24</v>
      </c>
      <c r="J8002" s="6">
        <v>264</v>
      </c>
      <c r="K8002" s="7">
        <v>6336</v>
      </c>
      <c r="L8002" s="7">
        <v>2787.84</v>
      </c>
      <c r="M8002" s="8">
        <v>0.44</v>
      </c>
      <c r="N8002" s="2" t="s">
        <v>23</v>
      </c>
      <c r="O8002">
        <f t="shared" si="992"/>
        <v>2021</v>
      </c>
      <c r="P8002">
        <f t="shared" si="993"/>
        <v>3</v>
      </c>
      <c r="Q8002" t="str">
        <f t="shared" si="994"/>
        <v>mars</v>
      </c>
      <c r="R8002" t="str">
        <f t="shared" si="995"/>
        <v>California</v>
      </c>
      <c r="S8002" t="str">
        <f t="shared" si="996"/>
        <v>2021-03</v>
      </c>
      <c r="T8002">
        <f>IF(AND(COUNTIF(Calculs!$Q$2:$Q$12,$O8002)&gt;0,COUNTIF(Calculs!$S$2:$S$12,$E8002)&gt;0,COUNTIF(Calculs!$U$2:$U$12,$H8002)&gt;0),1,0)</f>
        <v>1</v>
      </c>
      <c r="U8002">
        <f t="shared" si="997"/>
        <v>6336</v>
      </c>
      <c r="V8002">
        <f t="shared" si="998"/>
        <v>264</v>
      </c>
      <c r="W8002">
        <f t="shared" si="999"/>
        <v>2787.84</v>
      </c>
    </row>
    <row r="8003" spans="1:23" ht="15.75" customHeight="1" x14ac:dyDescent="0.3">
      <c r="A8003" s="2" t="s">
        <v>33</v>
      </c>
      <c r="B8003" s="2">
        <v>1189833</v>
      </c>
      <c r="C8003" s="3">
        <v>44275</v>
      </c>
      <c r="D8003" s="12" t="str" cm="1">
        <f t="array" ref="D8003">_xlfn.SWITCH(WEEKDAY(C8003,2), 1, "Lundi", 2, "Mardi", 3, "Mercredi", 4, "Jeudi", 5, "Vendredi", 6, "Samedi", 7, "Dimanche", "Erreur")</f>
        <v>Samedi</v>
      </c>
      <c r="E8003" s="2" t="s">
        <v>30</v>
      </c>
      <c r="F8003" s="2" t="s">
        <v>31</v>
      </c>
      <c r="G8003" s="2" t="s">
        <v>34</v>
      </c>
      <c r="H8003" s="4" t="s">
        <v>18</v>
      </c>
      <c r="I8003" s="5">
        <v>36</v>
      </c>
      <c r="J8003" s="6">
        <v>228</v>
      </c>
      <c r="K8003" s="7">
        <v>8208</v>
      </c>
      <c r="L8003" s="7">
        <v>2298.2400000000002</v>
      </c>
      <c r="M8003" s="8">
        <v>0.28000000000000003</v>
      </c>
      <c r="N8003" s="2" t="s">
        <v>23</v>
      </c>
      <c r="O8003">
        <f t="shared" ref="O8003:O8066" si="1000">YEAR($C8003)</f>
        <v>2021</v>
      </c>
      <c r="P8003">
        <f t="shared" ref="P8003:P8066" si="1001">MONTH($C8003)</f>
        <v>3</v>
      </c>
      <c r="Q8003" t="str">
        <f t="shared" ref="Q8003:Q8066" si="1002">TEXT($C8003,"mmm")</f>
        <v>mars</v>
      </c>
      <c r="R8003" t="str">
        <f t="shared" ref="R8003:R8066" si="1003">SUBSTITUTE(SUBSTITUTE($F8003,"Sud ","South "),"Ouest ","West ")</f>
        <v>California</v>
      </c>
      <c r="S8003" t="str">
        <f t="shared" ref="S8003:S8066" si="1004">TEXT($C8003,"aaaa-mm")</f>
        <v>2021-03</v>
      </c>
      <c r="T8003">
        <f>IF(AND(COUNTIF(Calculs!$Q$2:$Q$12,$O8003)&gt;0,COUNTIF(Calculs!$S$2:$S$12,$E8003)&gt;0,COUNTIF(Calculs!$U$2:$U$12,$H8003)&gt;0),1,0)</f>
        <v>1</v>
      </c>
      <c r="U8003">
        <f t="shared" ref="U8003:U8066" si="1005">$K8003*$T8003</f>
        <v>8208</v>
      </c>
      <c r="V8003">
        <f t="shared" ref="V8003:V8066" si="1006">$J8003*$T8003</f>
        <v>228</v>
      </c>
      <c r="W8003">
        <f t="shared" ref="W8003:W8066" si="1007">$L8003*$T8003</f>
        <v>2298.2400000000002</v>
      </c>
    </row>
    <row r="8004" spans="1:23" ht="15.75" customHeight="1" x14ac:dyDescent="0.3">
      <c r="A8004" s="2" t="s">
        <v>33</v>
      </c>
      <c r="B8004" s="2">
        <v>1189833</v>
      </c>
      <c r="C8004" s="3">
        <v>44276</v>
      </c>
      <c r="D8004" s="12" t="str" cm="1">
        <f t="array" ref="D8004">_xlfn.SWITCH(WEEKDAY(C8004,2), 1, "Lundi", 2, "Mardi", 3, "Mercredi", 4, "Jeudi", 5, "Vendredi", 6, "Samedi", 7, "Dimanche", "Erreur")</f>
        <v>Dimanche</v>
      </c>
      <c r="E8004" s="2" t="s">
        <v>30</v>
      </c>
      <c r="F8004" s="2" t="s">
        <v>31</v>
      </c>
      <c r="G8004" s="2" t="s">
        <v>34</v>
      </c>
      <c r="H8004" s="4" t="s">
        <v>19</v>
      </c>
      <c r="I8004" s="5">
        <v>33</v>
      </c>
      <c r="J8004" s="6">
        <v>221</v>
      </c>
      <c r="K8004" s="7">
        <v>7293</v>
      </c>
      <c r="L8004" s="7">
        <v>3354.78</v>
      </c>
      <c r="M8004" s="8">
        <v>0.46</v>
      </c>
      <c r="N8004" s="2" t="s">
        <v>23</v>
      </c>
      <c r="O8004">
        <f t="shared" si="1000"/>
        <v>2021</v>
      </c>
      <c r="P8004">
        <f t="shared" si="1001"/>
        <v>3</v>
      </c>
      <c r="Q8004" t="str">
        <f t="shared" si="1002"/>
        <v>mars</v>
      </c>
      <c r="R8004" t="str">
        <f t="shared" si="1003"/>
        <v>California</v>
      </c>
      <c r="S8004" t="str">
        <f t="shared" si="1004"/>
        <v>2021-03</v>
      </c>
      <c r="T8004">
        <f>IF(AND(COUNTIF(Calculs!$Q$2:$Q$12,$O8004)&gt;0,COUNTIF(Calculs!$S$2:$S$12,$E8004)&gt;0,COUNTIF(Calculs!$U$2:$U$12,$H8004)&gt;0),1,0)</f>
        <v>1</v>
      </c>
      <c r="U8004">
        <f t="shared" si="1005"/>
        <v>7293</v>
      </c>
      <c r="V8004">
        <f t="shared" si="1006"/>
        <v>221</v>
      </c>
      <c r="W8004">
        <f t="shared" si="1007"/>
        <v>3354.78</v>
      </c>
    </row>
    <row r="8005" spans="1:23" ht="15.75" customHeight="1" x14ac:dyDescent="0.3">
      <c r="A8005" s="2" t="s">
        <v>33</v>
      </c>
      <c r="B8005" s="2">
        <v>1189833</v>
      </c>
      <c r="C8005" s="3">
        <v>44277</v>
      </c>
      <c r="D8005" s="12" t="str" cm="1">
        <f t="array" ref="D8005">_xlfn.SWITCH(WEEKDAY(C8005,2), 1, "Lundi", 2, "Mardi", 3, "Mercredi", 4, "Jeudi", 5, "Vendredi", 6, "Samedi", 7, "Dimanche", "Erreur")</f>
        <v>Lundi</v>
      </c>
      <c r="E8005" s="2" t="s">
        <v>30</v>
      </c>
      <c r="F8005" s="2" t="s">
        <v>31</v>
      </c>
      <c r="G8005" s="2" t="s">
        <v>34</v>
      </c>
      <c r="H8005" s="4" t="s">
        <v>20</v>
      </c>
      <c r="I8005" s="5">
        <v>36</v>
      </c>
      <c r="J8005" s="6">
        <v>176</v>
      </c>
      <c r="K8005" s="7">
        <v>6336</v>
      </c>
      <c r="L8005" s="7">
        <v>2471.0399999999995</v>
      </c>
      <c r="M8005" s="8">
        <v>0.38999999999999996</v>
      </c>
      <c r="N8005" s="2" t="s">
        <v>23</v>
      </c>
      <c r="O8005">
        <f t="shared" si="1000"/>
        <v>2021</v>
      </c>
      <c r="P8005">
        <f t="shared" si="1001"/>
        <v>3</v>
      </c>
      <c r="Q8005" t="str">
        <f t="shared" si="1002"/>
        <v>mars</v>
      </c>
      <c r="R8005" t="str">
        <f t="shared" si="1003"/>
        <v>California</v>
      </c>
      <c r="S8005" t="str">
        <f t="shared" si="1004"/>
        <v>2021-03</v>
      </c>
      <c r="T8005">
        <f>IF(AND(COUNTIF(Calculs!$Q$2:$Q$12,$O8005)&gt;0,COUNTIF(Calculs!$S$2:$S$12,$E8005)&gt;0,COUNTIF(Calculs!$U$2:$U$12,$H8005)&gt;0),1,0)</f>
        <v>1</v>
      </c>
      <c r="U8005">
        <f t="shared" si="1005"/>
        <v>6336</v>
      </c>
      <c r="V8005">
        <f t="shared" si="1006"/>
        <v>176</v>
      </c>
      <c r="W8005">
        <f t="shared" si="1007"/>
        <v>2471.0399999999995</v>
      </c>
    </row>
    <row r="8006" spans="1:23" ht="15.75" customHeight="1" x14ac:dyDescent="0.3">
      <c r="A8006" s="2" t="s">
        <v>33</v>
      </c>
      <c r="B8006" s="2">
        <v>1189833</v>
      </c>
      <c r="C8006" s="3">
        <v>44278</v>
      </c>
      <c r="D8006" s="12" t="str" cm="1">
        <f t="array" ref="D8006">_xlfn.SWITCH(WEEKDAY(C8006,2), 1, "Lundi", 2, "Mardi", 3, "Mercredi", 4, "Jeudi", 5, "Vendredi", 6, "Samedi", 7, "Dimanche", "Erreur")</f>
        <v>Mardi</v>
      </c>
      <c r="E8006" s="2" t="s">
        <v>30</v>
      </c>
      <c r="F8006" s="2" t="s">
        <v>31</v>
      </c>
      <c r="G8006" s="2" t="s">
        <v>34</v>
      </c>
      <c r="H8006" s="4" t="s">
        <v>21</v>
      </c>
      <c r="I8006" s="5">
        <v>36</v>
      </c>
      <c r="J8006" s="6">
        <v>128</v>
      </c>
      <c r="K8006" s="7">
        <v>4608</v>
      </c>
      <c r="L8006" s="7">
        <v>2718.7200000000003</v>
      </c>
      <c r="M8006" s="8">
        <v>0.59000000000000008</v>
      </c>
      <c r="N8006" s="2" t="s">
        <v>23</v>
      </c>
      <c r="O8006">
        <f t="shared" si="1000"/>
        <v>2021</v>
      </c>
      <c r="P8006">
        <f t="shared" si="1001"/>
        <v>3</v>
      </c>
      <c r="Q8006" t="str">
        <f t="shared" si="1002"/>
        <v>mars</v>
      </c>
      <c r="R8006" t="str">
        <f t="shared" si="1003"/>
        <v>California</v>
      </c>
      <c r="S8006" t="str">
        <f t="shared" si="1004"/>
        <v>2021-03</v>
      </c>
      <c r="T8006">
        <f>IF(AND(COUNTIF(Calculs!$Q$2:$Q$12,$O8006)&gt;0,COUNTIF(Calculs!$S$2:$S$12,$E8006)&gt;0,COUNTIF(Calculs!$U$2:$U$12,$H8006)&gt;0),1,0)</f>
        <v>1</v>
      </c>
      <c r="U8006">
        <f t="shared" si="1005"/>
        <v>4608</v>
      </c>
      <c r="V8006">
        <f t="shared" si="1006"/>
        <v>128</v>
      </c>
      <c r="W8006">
        <f t="shared" si="1007"/>
        <v>2718.7200000000003</v>
      </c>
    </row>
    <row r="8007" spans="1:23" ht="15.75" customHeight="1" x14ac:dyDescent="0.3">
      <c r="A8007" s="2" t="s">
        <v>33</v>
      </c>
      <c r="B8007" s="2">
        <v>1189833</v>
      </c>
      <c r="C8007" s="3">
        <v>44292</v>
      </c>
      <c r="D8007" s="12" t="str" cm="1">
        <f t="array" ref="D8007">_xlfn.SWITCH(WEEKDAY(C8007,2), 1, "Lundi", 2, "Mardi", 3, "Mercredi", 4, "Jeudi", 5, "Vendredi", 6, "Samedi", 7, "Dimanche", "Erreur")</f>
        <v>Mardi</v>
      </c>
      <c r="E8007" s="2" t="s">
        <v>30</v>
      </c>
      <c r="F8007" s="2" t="s">
        <v>31</v>
      </c>
      <c r="G8007" s="2" t="s">
        <v>34</v>
      </c>
      <c r="H8007" s="4" t="s">
        <v>22</v>
      </c>
      <c r="I8007" s="5">
        <v>33</v>
      </c>
      <c r="J8007" s="6">
        <v>194</v>
      </c>
      <c r="K8007" s="7">
        <v>6402</v>
      </c>
      <c r="L8007" s="7">
        <v>1472.46</v>
      </c>
      <c r="M8007" s="8">
        <v>0.23</v>
      </c>
      <c r="N8007" s="2" t="s">
        <v>23</v>
      </c>
      <c r="O8007">
        <f t="shared" si="1000"/>
        <v>2021</v>
      </c>
      <c r="P8007">
        <f t="shared" si="1001"/>
        <v>4</v>
      </c>
      <c r="Q8007" t="str">
        <f t="shared" si="1002"/>
        <v>avr</v>
      </c>
      <c r="R8007" t="str">
        <f t="shared" si="1003"/>
        <v>California</v>
      </c>
      <c r="S8007" t="str">
        <f t="shared" si="1004"/>
        <v>2021-04</v>
      </c>
      <c r="T8007">
        <f>IF(AND(COUNTIF(Calculs!$Q$2:$Q$12,$O8007)&gt;0,COUNTIF(Calculs!$S$2:$S$12,$E8007)&gt;0,COUNTIF(Calculs!$U$2:$U$12,$H8007)&gt;0),1,0)</f>
        <v>1</v>
      </c>
      <c r="U8007">
        <f t="shared" si="1005"/>
        <v>6402</v>
      </c>
      <c r="V8007">
        <f t="shared" si="1006"/>
        <v>194</v>
      </c>
      <c r="W8007">
        <f t="shared" si="1007"/>
        <v>1472.46</v>
      </c>
    </row>
    <row r="8008" spans="1:23" ht="15.75" customHeight="1" x14ac:dyDescent="0.3">
      <c r="A8008" s="2" t="s">
        <v>33</v>
      </c>
      <c r="B8008" s="2">
        <v>1189833</v>
      </c>
      <c r="C8008" s="3">
        <v>44293</v>
      </c>
      <c r="D8008" s="12" t="str" cm="1">
        <f t="array" ref="D8008">_xlfn.SWITCH(WEEKDAY(C8008,2), 1, "Lundi", 2, "Mardi", 3, "Mercredi", 4, "Jeudi", 5, "Vendredi", 6, "Samedi", 7, "Dimanche", "Erreur")</f>
        <v>Mercredi</v>
      </c>
      <c r="E8008" s="2" t="s">
        <v>30</v>
      </c>
      <c r="F8008" s="2" t="s">
        <v>31</v>
      </c>
      <c r="G8008" s="2" t="s">
        <v>34</v>
      </c>
      <c r="H8008" s="4" t="s">
        <v>16</v>
      </c>
      <c r="I8008" s="5">
        <v>31</v>
      </c>
      <c r="J8008" s="6">
        <v>248</v>
      </c>
      <c r="K8008" s="7">
        <v>7688</v>
      </c>
      <c r="L8008" s="7">
        <v>3536.48</v>
      </c>
      <c r="M8008" s="8">
        <v>0.46</v>
      </c>
      <c r="N8008" s="2" t="s">
        <v>23</v>
      </c>
      <c r="O8008">
        <f t="shared" si="1000"/>
        <v>2021</v>
      </c>
      <c r="P8008">
        <f t="shared" si="1001"/>
        <v>4</v>
      </c>
      <c r="Q8008" t="str">
        <f t="shared" si="1002"/>
        <v>avr</v>
      </c>
      <c r="R8008" t="str">
        <f t="shared" si="1003"/>
        <v>California</v>
      </c>
      <c r="S8008" t="str">
        <f t="shared" si="1004"/>
        <v>2021-04</v>
      </c>
      <c r="T8008">
        <f>IF(AND(COUNTIF(Calculs!$Q$2:$Q$12,$O8008)&gt;0,COUNTIF(Calculs!$S$2:$S$12,$E8008)&gt;0,COUNTIF(Calculs!$U$2:$U$12,$H8008)&gt;0),1,0)</f>
        <v>1</v>
      </c>
      <c r="U8008">
        <f t="shared" si="1005"/>
        <v>7688</v>
      </c>
      <c r="V8008">
        <f t="shared" si="1006"/>
        <v>248</v>
      </c>
      <c r="W8008">
        <f t="shared" si="1007"/>
        <v>3536.48</v>
      </c>
    </row>
    <row r="8009" spans="1:23" ht="15.75" customHeight="1" x14ac:dyDescent="0.3">
      <c r="A8009" s="2" t="s">
        <v>33</v>
      </c>
      <c r="B8009" s="2">
        <v>1189833</v>
      </c>
      <c r="C8009" s="3">
        <v>44294</v>
      </c>
      <c r="D8009" s="12" t="str" cm="1">
        <f t="array" ref="D8009">_xlfn.SWITCH(WEEKDAY(C8009,2), 1, "Lundi", 2, "Mardi", 3, "Mercredi", 4, "Jeudi", 5, "Vendredi", 6, "Samedi", 7, "Dimanche", "Erreur")</f>
        <v>Jeudi</v>
      </c>
      <c r="E8009" s="2" t="s">
        <v>30</v>
      </c>
      <c r="F8009" s="2" t="s">
        <v>31</v>
      </c>
      <c r="G8009" s="2" t="s">
        <v>34</v>
      </c>
      <c r="H8009" s="4" t="s">
        <v>18</v>
      </c>
      <c r="I8009" s="5">
        <v>34</v>
      </c>
      <c r="J8009" s="6">
        <v>210</v>
      </c>
      <c r="K8009" s="7">
        <v>7140</v>
      </c>
      <c r="L8009" s="7">
        <v>2070.6</v>
      </c>
      <c r="M8009" s="8">
        <v>0.28999999999999998</v>
      </c>
      <c r="N8009" s="2" t="s">
        <v>23</v>
      </c>
      <c r="O8009">
        <f t="shared" si="1000"/>
        <v>2021</v>
      </c>
      <c r="P8009">
        <f t="shared" si="1001"/>
        <v>4</v>
      </c>
      <c r="Q8009" t="str">
        <f t="shared" si="1002"/>
        <v>avr</v>
      </c>
      <c r="R8009" t="str">
        <f t="shared" si="1003"/>
        <v>California</v>
      </c>
      <c r="S8009" t="str">
        <f t="shared" si="1004"/>
        <v>2021-04</v>
      </c>
      <c r="T8009">
        <f>IF(AND(COUNTIF(Calculs!$Q$2:$Q$12,$O8009)&gt;0,COUNTIF(Calculs!$S$2:$S$12,$E8009)&gt;0,COUNTIF(Calculs!$U$2:$U$12,$H8009)&gt;0),1,0)</f>
        <v>1</v>
      </c>
      <c r="U8009">
        <f t="shared" si="1005"/>
        <v>7140</v>
      </c>
      <c r="V8009">
        <f t="shared" si="1006"/>
        <v>210</v>
      </c>
      <c r="W8009">
        <f t="shared" si="1007"/>
        <v>2070.6</v>
      </c>
    </row>
    <row r="8010" spans="1:23" ht="15.75" customHeight="1" x14ac:dyDescent="0.3">
      <c r="A8010" s="2" t="s">
        <v>33</v>
      </c>
      <c r="B8010" s="2">
        <v>1189833</v>
      </c>
      <c r="C8010" s="3">
        <v>44295</v>
      </c>
      <c r="D8010" s="12" t="str" cm="1">
        <f t="array" ref="D8010">_xlfn.SWITCH(WEEKDAY(C8010,2), 1, "Lundi", 2, "Mardi", 3, "Mercredi", 4, "Jeudi", 5, "Vendredi", 6, "Samedi", 7, "Dimanche", "Erreur")</f>
        <v>Vendredi</v>
      </c>
      <c r="E8010" s="2" t="s">
        <v>30</v>
      </c>
      <c r="F8010" s="2" t="s">
        <v>31</v>
      </c>
      <c r="G8010" s="2" t="s">
        <v>34</v>
      </c>
      <c r="H8010" s="4" t="s">
        <v>19</v>
      </c>
      <c r="I8010" s="5">
        <v>38</v>
      </c>
      <c r="J8010" s="6">
        <v>206</v>
      </c>
      <c r="K8010" s="7">
        <v>7828</v>
      </c>
      <c r="L8010" s="7">
        <v>3679.1600000000003</v>
      </c>
      <c r="M8010" s="8">
        <v>0.47000000000000003</v>
      </c>
      <c r="N8010" s="2" t="s">
        <v>23</v>
      </c>
      <c r="O8010">
        <f t="shared" si="1000"/>
        <v>2021</v>
      </c>
      <c r="P8010">
        <f t="shared" si="1001"/>
        <v>4</v>
      </c>
      <c r="Q8010" t="str">
        <f t="shared" si="1002"/>
        <v>avr</v>
      </c>
      <c r="R8010" t="str">
        <f t="shared" si="1003"/>
        <v>California</v>
      </c>
      <c r="S8010" t="str">
        <f t="shared" si="1004"/>
        <v>2021-04</v>
      </c>
      <c r="T8010">
        <f>IF(AND(COUNTIF(Calculs!$Q$2:$Q$12,$O8010)&gt;0,COUNTIF(Calculs!$S$2:$S$12,$E8010)&gt;0,COUNTIF(Calculs!$U$2:$U$12,$H8010)&gt;0),1,0)</f>
        <v>1</v>
      </c>
      <c r="U8010">
        <f t="shared" si="1005"/>
        <v>7828</v>
      </c>
      <c r="V8010">
        <f t="shared" si="1006"/>
        <v>206</v>
      </c>
      <c r="W8010">
        <f t="shared" si="1007"/>
        <v>3679.1600000000003</v>
      </c>
    </row>
    <row r="8011" spans="1:23" ht="15.75" customHeight="1" x14ac:dyDescent="0.3">
      <c r="A8011" s="2" t="s">
        <v>33</v>
      </c>
      <c r="B8011" s="2">
        <v>1189833</v>
      </c>
      <c r="C8011" s="3">
        <v>44296</v>
      </c>
      <c r="D8011" s="12" t="str" cm="1">
        <f t="array" ref="D8011">_xlfn.SWITCH(WEEKDAY(C8011,2), 1, "Lundi", 2, "Mardi", 3, "Mercredi", 4, "Jeudi", 5, "Vendredi", 6, "Samedi", 7, "Dimanche", "Erreur")</f>
        <v>Samedi</v>
      </c>
      <c r="E8011" s="2" t="s">
        <v>30</v>
      </c>
      <c r="F8011" s="2" t="s">
        <v>31</v>
      </c>
      <c r="G8011" s="2" t="s">
        <v>34</v>
      </c>
      <c r="H8011" s="4" t="s">
        <v>20</v>
      </c>
      <c r="I8011" s="5">
        <v>31</v>
      </c>
      <c r="J8011" s="6">
        <v>173</v>
      </c>
      <c r="K8011" s="7">
        <v>5363</v>
      </c>
      <c r="L8011" s="7">
        <v>2037.94</v>
      </c>
      <c r="M8011" s="8">
        <v>0.38</v>
      </c>
      <c r="N8011" s="2" t="s">
        <v>23</v>
      </c>
      <c r="O8011">
        <f t="shared" si="1000"/>
        <v>2021</v>
      </c>
      <c r="P8011">
        <f t="shared" si="1001"/>
        <v>4</v>
      </c>
      <c r="Q8011" t="str">
        <f t="shared" si="1002"/>
        <v>avr</v>
      </c>
      <c r="R8011" t="str">
        <f t="shared" si="1003"/>
        <v>California</v>
      </c>
      <c r="S8011" t="str">
        <f t="shared" si="1004"/>
        <v>2021-04</v>
      </c>
      <c r="T8011">
        <f>IF(AND(COUNTIF(Calculs!$Q$2:$Q$12,$O8011)&gt;0,COUNTIF(Calculs!$S$2:$S$12,$E8011)&gt;0,COUNTIF(Calculs!$U$2:$U$12,$H8011)&gt;0),1,0)</f>
        <v>1</v>
      </c>
      <c r="U8011">
        <f t="shared" si="1005"/>
        <v>5363</v>
      </c>
      <c r="V8011">
        <f t="shared" si="1006"/>
        <v>173</v>
      </c>
      <c r="W8011">
        <f t="shared" si="1007"/>
        <v>2037.94</v>
      </c>
    </row>
    <row r="8012" spans="1:23" ht="15.75" customHeight="1" x14ac:dyDescent="0.3">
      <c r="A8012" s="2" t="s">
        <v>33</v>
      </c>
      <c r="B8012" s="2">
        <v>1189833</v>
      </c>
      <c r="C8012" s="3">
        <v>44297</v>
      </c>
      <c r="D8012" s="12" t="str" cm="1">
        <f t="array" ref="D8012">_xlfn.SWITCH(WEEKDAY(C8012,2), 1, "Lundi", 2, "Mardi", 3, "Mercredi", 4, "Jeudi", 5, "Vendredi", 6, "Samedi", 7, "Dimanche", "Erreur")</f>
        <v>Dimanche</v>
      </c>
      <c r="E8012" s="2" t="s">
        <v>30</v>
      </c>
      <c r="F8012" s="2" t="s">
        <v>31</v>
      </c>
      <c r="G8012" s="2" t="s">
        <v>34</v>
      </c>
      <c r="H8012" s="4" t="s">
        <v>21</v>
      </c>
      <c r="I8012" s="5">
        <v>38</v>
      </c>
      <c r="J8012" s="6">
        <v>149</v>
      </c>
      <c r="K8012" s="7">
        <v>5662</v>
      </c>
      <c r="L8012" s="7">
        <v>3453.8200000000006</v>
      </c>
      <c r="M8012" s="8">
        <v>0.6100000000000001</v>
      </c>
      <c r="N8012" s="2" t="s">
        <v>23</v>
      </c>
      <c r="O8012">
        <f t="shared" si="1000"/>
        <v>2021</v>
      </c>
      <c r="P8012">
        <f t="shared" si="1001"/>
        <v>4</v>
      </c>
      <c r="Q8012" t="str">
        <f t="shared" si="1002"/>
        <v>avr</v>
      </c>
      <c r="R8012" t="str">
        <f t="shared" si="1003"/>
        <v>California</v>
      </c>
      <c r="S8012" t="str">
        <f t="shared" si="1004"/>
        <v>2021-04</v>
      </c>
      <c r="T8012">
        <f>IF(AND(COUNTIF(Calculs!$Q$2:$Q$12,$O8012)&gt;0,COUNTIF(Calculs!$S$2:$S$12,$E8012)&gt;0,COUNTIF(Calculs!$U$2:$U$12,$H8012)&gt;0),1,0)</f>
        <v>1</v>
      </c>
      <c r="U8012">
        <f t="shared" si="1005"/>
        <v>5662</v>
      </c>
      <c r="V8012">
        <f t="shared" si="1006"/>
        <v>149</v>
      </c>
      <c r="W8012">
        <f t="shared" si="1007"/>
        <v>3453.8200000000006</v>
      </c>
    </row>
    <row r="8013" spans="1:23" ht="15.75" customHeight="1" x14ac:dyDescent="0.3">
      <c r="A8013" s="2" t="s">
        <v>33</v>
      </c>
      <c r="B8013" s="2">
        <v>1189833</v>
      </c>
      <c r="C8013" s="3">
        <v>44298</v>
      </c>
      <c r="D8013" s="12" t="str" cm="1">
        <f t="array" ref="D8013">_xlfn.SWITCH(WEEKDAY(C8013,2), 1, "Lundi", 2, "Mardi", 3, "Mercredi", 4, "Jeudi", 5, "Vendredi", 6, "Samedi", 7, "Dimanche", "Erreur")</f>
        <v>Lundi</v>
      </c>
      <c r="E8013" s="2" t="s">
        <v>30</v>
      </c>
      <c r="F8013" s="2" t="s">
        <v>31</v>
      </c>
      <c r="G8013" s="2" t="s">
        <v>34</v>
      </c>
      <c r="H8013" s="4" t="s">
        <v>22</v>
      </c>
      <c r="I8013" s="5">
        <v>49</v>
      </c>
      <c r="J8013" s="6">
        <v>198</v>
      </c>
      <c r="K8013" s="7">
        <v>9702</v>
      </c>
      <c r="L8013" s="7">
        <v>2619.54</v>
      </c>
      <c r="M8013" s="8">
        <v>0.27</v>
      </c>
      <c r="N8013" s="2" t="s">
        <v>23</v>
      </c>
      <c r="O8013">
        <f t="shared" si="1000"/>
        <v>2021</v>
      </c>
      <c r="P8013">
        <f t="shared" si="1001"/>
        <v>4</v>
      </c>
      <c r="Q8013" t="str">
        <f t="shared" si="1002"/>
        <v>avr</v>
      </c>
      <c r="R8013" t="str">
        <f t="shared" si="1003"/>
        <v>California</v>
      </c>
      <c r="S8013" t="str">
        <f t="shared" si="1004"/>
        <v>2021-04</v>
      </c>
      <c r="T8013">
        <f>IF(AND(COUNTIF(Calculs!$Q$2:$Q$12,$O8013)&gt;0,COUNTIF(Calculs!$S$2:$S$12,$E8013)&gt;0,COUNTIF(Calculs!$U$2:$U$12,$H8013)&gt;0),1,0)</f>
        <v>1</v>
      </c>
      <c r="U8013">
        <f t="shared" si="1005"/>
        <v>9702</v>
      </c>
      <c r="V8013">
        <f t="shared" si="1006"/>
        <v>198</v>
      </c>
      <c r="W8013">
        <f t="shared" si="1007"/>
        <v>2619.54</v>
      </c>
    </row>
    <row r="8014" spans="1:23" ht="15.75" customHeight="1" x14ac:dyDescent="0.3">
      <c r="A8014" s="2" t="s">
        <v>33</v>
      </c>
      <c r="B8014" s="2">
        <v>1189833</v>
      </c>
      <c r="C8014" s="3">
        <v>44299</v>
      </c>
      <c r="D8014" s="12" t="str" cm="1">
        <f t="array" ref="D8014">_xlfn.SWITCH(WEEKDAY(C8014,2), 1, "Lundi", 2, "Mardi", 3, "Mercredi", 4, "Jeudi", 5, "Vendredi", 6, "Samedi", 7, "Dimanche", "Erreur")</f>
        <v>Mardi</v>
      </c>
      <c r="E8014" s="2" t="s">
        <v>30</v>
      </c>
      <c r="F8014" s="2" t="s">
        <v>31</v>
      </c>
      <c r="G8014" s="2" t="s">
        <v>34</v>
      </c>
      <c r="H8014" s="4" t="s">
        <v>16</v>
      </c>
      <c r="I8014" s="5">
        <v>32</v>
      </c>
      <c r="J8014" s="6">
        <v>240</v>
      </c>
      <c r="K8014" s="7">
        <v>7680</v>
      </c>
      <c r="L8014" s="7">
        <v>3609.6000000000004</v>
      </c>
      <c r="M8014" s="8">
        <v>0.47000000000000003</v>
      </c>
      <c r="N8014" s="2" t="s">
        <v>23</v>
      </c>
      <c r="O8014">
        <f t="shared" si="1000"/>
        <v>2021</v>
      </c>
      <c r="P8014">
        <f t="shared" si="1001"/>
        <v>4</v>
      </c>
      <c r="Q8014" t="str">
        <f t="shared" si="1002"/>
        <v>avr</v>
      </c>
      <c r="R8014" t="str">
        <f t="shared" si="1003"/>
        <v>California</v>
      </c>
      <c r="S8014" t="str">
        <f t="shared" si="1004"/>
        <v>2021-04</v>
      </c>
      <c r="T8014">
        <f>IF(AND(COUNTIF(Calculs!$Q$2:$Q$12,$O8014)&gt;0,COUNTIF(Calculs!$S$2:$S$12,$E8014)&gt;0,COUNTIF(Calculs!$U$2:$U$12,$H8014)&gt;0),1,0)</f>
        <v>1</v>
      </c>
      <c r="U8014">
        <f t="shared" si="1005"/>
        <v>7680</v>
      </c>
      <c r="V8014">
        <f t="shared" si="1006"/>
        <v>240</v>
      </c>
      <c r="W8014">
        <f t="shared" si="1007"/>
        <v>3609.6000000000004</v>
      </c>
    </row>
    <row r="8015" spans="1:23" ht="15.75" customHeight="1" x14ac:dyDescent="0.3">
      <c r="A8015" s="2" t="s">
        <v>33</v>
      </c>
      <c r="B8015" s="2">
        <v>1189833</v>
      </c>
      <c r="C8015" s="3">
        <v>44300</v>
      </c>
      <c r="D8015" s="12" t="str" cm="1">
        <f t="array" ref="D8015">_xlfn.SWITCH(WEEKDAY(C8015,2), 1, "Lundi", 2, "Mardi", 3, "Mercredi", 4, "Jeudi", 5, "Vendredi", 6, "Samedi", 7, "Dimanche", "Erreur")</f>
        <v>Mercredi</v>
      </c>
      <c r="E8015" s="2" t="s">
        <v>30</v>
      </c>
      <c r="F8015" s="2" t="s">
        <v>31</v>
      </c>
      <c r="G8015" s="2" t="s">
        <v>34</v>
      </c>
      <c r="H8015" s="4" t="s">
        <v>18</v>
      </c>
      <c r="I8015" s="5">
        <v>34</v>
      </c>
      <c r="J8015" s="6">
        <v>221</v>
      </c>
      <c r="K8015" s="7">
        <v>7514</v>
      </c>
      <c r="L8015" s="7">
        <v>2254.1999999999998</v>
      </c>
      <c r="M8015" s="8">
        <v>0.3</v>
      </c>
      <c r="N8015" s="2" t="s">
        <v>23</v>
      </c>
      <c r="O8015">
        <f t="shared" si="1000"/>
        <v>2021</v>
      </c>
      <c r="P8015">
        <f t="shared" si="1001"/>
        <v>4</v>
      </c>
      <c r="Q8015" t="str">
        <f t="shared" si="1002"/>
        <v>avr</v>
      </c>
      <c r="R8015" t="str">
        <f t="shared" si="1003"/>
        <v>California</v>
      </c>
      <c r="S8015" t="str">
        <f t="shared" si="1004"/>
        <v>2021-04</v>
      </c>
      <c r="T8015">
        <f>IF(AND(COUNTIF(Calculs!$Q$2:$Q$12,$O8015)&gt;0,COUNTIF(Calculs!$S$2:$S$12,$E8015)&gt;0,COUNTIF(Calculs!$U$2:$U$12,$H8015)&gt;0),1,0)</f>
        <v>1</v>
      </c>
      <c r="U8015">
        <f t="shared" si="1005"/>
        <v>7514</v>
      </c>
      <c r="V8015">
        <f t="shared" si="1006"/>
        <v>221</v>
      </c>
      <c r="W8015">
        <f t="shared" si="1007"/>
        <v>2254.1999999999998</v>
      </c>
    </row>
    <row r="8016" spans="1:23" ht="15.75" customHeight="1" x14ac:dyDescent="0.3">
      <c r="A8016" s="2" t="s">
        <v>33</v>
      </c>
      <c r="B8016" s="2">
        <v>1189833</v>
      </c>
      <c r="C8016" s="3">
        <v>44301</v>
      </c>
      <c r="D8016" s="12" t="str" cm="1">
        <f t="array" ref="D8016">_xlfn.SWITCH(WEEKDAY(C8016,2), 1, "Lundi", 2, "Mardi", 3, "Mercredi", 4, "Jeudi", 5, "Vendredi", 6, "Samedi", 7, "Dimanche", "Erreur")</f>
        <v>Jeudi</v>
      </c>
      <c r="E8016" s="2" t="s">
        <v>30</v>
      </c>
      <c r="F8016" s="2" t="s">
        <v>31</v>
      </c>
      <c r="G8016" s="2" t="s">
        <v>34</v>
      </c>
      <c r="H8016" s="4" t="s">
        <v>19</v>
      </c>
      <c r="I8016" s="5">
        <v>36</v>
      </c>
      <c r="J8016" s="6">
        <v>215</v>
      </c>
      <c r="K8016" s="7">
        <v>7740</v>
      </c>
      <c r="L8016" s="7">
        <v>3483</v>
      </c>
      <c r="M8016" s="8">
        <v>0.45</v>
      </c>
      <c r="N8016" s="2" t="s">
        <v>23</v>
      </c>
      <c r="O8016">
        <f t="shared" si="1000"/>
        <v>2021</v>
      </c>
      <c r="P8016">
        <f t="shared" si="1001"/>
        <v>4</v>
      </c>
      <c r="Q8016" t="str">
        <f t="shared" si="1002"/>
        <v>avr</v>
      </c>
      <c r="R8016" t="str">
        <f t="shared" si="1003"/>
        <v>California</v>
      </c>
      <c r="S8016" t="str">
        <f t="shared" si="1004"/>
        <v>2021-04</v>
      </c>
      <c r="T8016">
        <f>IF(AND(COUNTIF(Calculs!$Q$2:$Q$12,$O8016)&gt;0,COUNTIF(Calculs!$S$2:$S$12,$E8016)&gt;0,COUNTIF(Calculs!$U$2:$U$12,$H8016)&gt;0),1,0)</f>
        <v>1</v>
      </c>
      <c r="U8016">
        <f t="shared" si="1005"/>
        <v>7740</v>
      </c>
      <c r="V8016">
        <f t="shared" si="1006"/>
        <v>215</v>
      </c>
      <c r="W8016">
        <f t="shared" si="1007"/>
        <v>3483</v>
      </c>
    </row>
    <row r="8017" spans="1:23" ht="15.75" customHeight="1" x14ac:dyDescent="0.3">
      <c r="A8017" s="2" t="s">
        <v>33</v>
      </c>
      <c r="B8017" s="2">
        <v>1189833</v>
      </c>
      <c r="C8017" s="3">
        <v>44302</v>
      </c>
      <c r="D8017" s="12" t="str" cm="1">
        <f t="array" ref="D8017">_xlfn.SWITCH(WEEKDAY(C8017,2), 1, "Lundi", 2, "Mardi", 3, "Mercredi", 4, "Jeudi", 5, "Vendredi", 6, "Samedi", 7, "Dimanche", "Erreur")</f>
        <v>Vendredi</v>
      </c>
      <c r="E8017" s="2" t="s">
        <v>30</v>
      </c>
      <c r="F8017" s="2" t="s">
        <v>31</v>
      </c>
      <c r="G8017" s="2" t="s">
        <v>34</v>
      </c>
      <c r="H8017" s="4" t="s">
        <v>20</v>
      </c>
      <c r="I8017" s="5">
        <v>33</v>
      </c>
      <c r="J8017" s="6">
        <v>193</v>
      </c>
      <c r="K8017" s="7">
        <v>6369</v>
      </c>
      <c r="L8017" s="7">
        <v>2420.2200000000003</v>
      </c>
      <c r="M8017" s="8">
        <v>0.38</v>
      </c>
      <c r="N8017" s="2" t="s">
        <v>23</v>
      </c>
      <c r="O8017">
        <f t="shared" si="1000"/>
        <v>2021</v>
      </c>
      <c r="P8017">
        <f t="shared" si="1001"/>
        <v>4</v>
      </c>
      <c r="Q8017" t="str">
        <f t="shared" si="1002"/>
        <v>avr</v>
      </c>
      <c r="R8017" t="str">
        <f t="shared" si="1003"/>
        <v>California</v>
      </c>
      <c r="S8017" t="str">
        <f t="shared" si="1004"/>
        <v>2021-04</v>
      </c>
      <c r="T8017">
        <f>IF(AND(COUNTIF(Calculs!$Q$2:$Q$12,$O8017)&gt;0,COUNTIF(Calculs!$S$2:$S$12,$E8017)&gt;0,COUNTIF(Calculs!$U$2:$U$12,$H8017)&gt;0),1,0)</f>
        <v>1</v>
      </c>
      <c r="U8017">
        <f t="shared" si="1005"/>
        <v>6369</v>
      </c>
      <c r="V8017">
        <f t="shared" si="1006"/>
        <v>193</v>
      </c>
      <c r="W8017">
        <f t="shared" si="1007"/>
        <v>2420.2200000000003</v>
      </c>
    </row>
    <row r="8018" spans="1:23" ht="15.75" customHeight="1" x14ac:dyDescent="0.3">
      <c r="A8018" s="2" t="s">
        <v>33</v>
      </c>
      <c r="B8018" s="2">
        <v>1189833</v>
      </c>
      <c r="C8018" s="3">
        <v>44303</v>
      </c>
      <c r="D8018" s="12" t="str" cm="1">
        <f t="array" ref="D8018">_xlfn.SWITCH(WEEKDAY(C8018,2), 1, "Lundi", 2, "Mardi", 3, "Mercredi", 4, "Jeudi", 5, "Vendredi", 6, "Samedi", 7, "Dimanche", "Erreur")</f>
        <v>Samedi</v>
      </c>
      <c r="E8018" s="2" t="s">
        <v>30</v>
      </c>
      <c r="F8018" s="2" t="s">
        <v>31</v>
      </c>
      <c r="G8018" s="2" t="s">
        <v>34</v>
      </c>
      <c r="H8018" s="4" t="s">
        <v>21</v>
      </c>
      <c r="I8018" s="5">
        <v>38</v>
      </c>
      <c r="J8018" s="6">
        <v>140</v>
      </c>
      <c r="K8018" s="7">
        <v>5320</v>
      </c>
      <c r="L8018" s="7">
        <v>3138.8000000000006</v>
      </c>
      <c r="M8018" s="8">
        <v>0.59000000000000008</v>
      </c>
      <c r="N8018" s="2" t="s">
        <v>23</v>
      </c>
      <c r="O8018">
        <f t="shared" si="1000"/>
        <v>2021</v>
      </c>
      <c r="P8018">
        <f t="shared" si="1001"/>
        <v>4</v>
      </c>
      <c r="Q8018" t="str">
        <f t="shared" si="1002"/>
        <v>avr</v>
      </c>
      <c r="R8018" t="str">
        <f t="shared" si="1003"/>
        <v>California</v>
      </c>
      <c r="S8018" t="str">
        <f t="shared" si="1004"/>
        <v>2021-04</v>
      </c>
      <c r="T8018">
        <f>IF(AND(COUNTIF(Calculs!$Q$2:$Q$12,$O8018)&gt;0,COUNTIF(Calculs!$S$2:$S$12,$E8018)&gt;0,COUNTIF(Calculs!$U$2:$U$12,$H8018)&gt;0),1,0)</f>
        <v>1</v>
      </c>
      <c r="U8018">
        <f t="shared" si="1005"/>
        <v>5320</v>
      </c>
      <c r="V8018">
        <f t="shared" si="1006"/>
        <v>140</v>
      </c>
      <c r="W8018">
        <f t="shared" si="1007"/>
        <v>3138.8000000000006</v>
      </c>
    </row>
    <row r="8019" spans="1:23" ht="15.75" customHeight="1" x14ac:dyDescent="0.3">
      <c r="A8019" s="2" t="s">
        <v>33</v>
      </c>
      <c r="B8019" s="2">
        <v>1189833</v>
      </c>
      <c r="C8019" s="3">
        <v>44304</v>
      </c>
      <c r="D8019" s="12" t="str" cm="1">
        <f t="array" ref="D8019">_xlfn.SWITCH(WEEKDAY(C8019,2), 1, "Lundi", 2, "Mardi", 3, "Mercredi", 4, "Jeudi", 5, "Vendredi", 6, "Samedi", 7, "Dimanche", "Erreur")</f>
        <v>Dimanche</v>
      </c>
      <c r="E8019" s="2" t="s">
        <v>30</v>
      </c>
      <c r="F8019" s="2" t="s">
        <v>31</v>
      </c>
      <c r="G8019" s="2" t="s">
        <v>34</v>
      </c>
      <c r="H8019" s="4" t="s">
        <v>22</v>
      </c>
      <c r="I8019" s="5">
        <v>43</v>
      </c>
      <c r="J8019" s="6">
        <v>206</v>
      </c>
      <c r="K8019" s="7">
        <v>8858</v>
      </c>
      <c r="L8019" s="7">
        <v>1948.76</v>
      </c>
      <c r="M8019" s="8">
        <v>0.22</v>
      </c>
      <c r="N8019" s="2" t="s">
        <v>23</v>
      </c>
      <c r="O8019">
        <f t="shared" si="1000"/>
        <v>2021</v>
      </c>
      <c r="P8019">
        <f t="shared" si="1001"/>
        <v>4</v>
      </c>
      <c r="Q8019" t="str">
        <f t="shared" si="1002"/>
        <v>avr</v>
      </c>
      <c r="R8019" t="str">
        <f t="shared" si="1003"/>
        <v>California</v>
      </c>
      <c r="S8019" t="str">
        <f t="shared" si="1004"/>
        <v>2021-04</v>
      </c>
      <c r="T8019">
        <f>IF(AND(COUNTIF(Calculs!$Q$2:$Q$12,$O8019)&gt;0,COUNTIF(Calculs!$S$2:$S$12,$E8019)&gt;0,COUNTIF(Calculs!$U$2:$U$12,$H8019)&gt;0),1,0)</f>
        <v>1</v>
      </c>
      <c r="U8019">
        <f t="shared" si="1005"/>
        <v>8858</v>
      </c>
      <c r="V8019">
        <f t="shared" si="1006"/>
        <v>206</v>
      </c>
      <c r="W8019">
        <f t="shared" si="1007"/>
        <v>1948.76</v>
      </c>
    </row>
    <row r="8020" spans="1:23" ht="15.75" customHeight="1" x14ac:dyDescent="0.3">
      <c r="A8020" s="2" t="s">
        <v>33</v>
      </c>
      <c r="B8020" s="2">
        <v>1189833</v>
      </c>
      <c r="C8020" s="3">
        <v>44305</v>
      </c>
      <c r="D8020" s="12" t="str" cm="1">
        <f t="array" ref="D8020">_xlfn.SWITCH(WEEKDAY(C8020,2), 1, "Lundi", 2, "Mardi", 3, "Mercredi", 4, "Jeudi", 5, "Vendredi", 6, "Samedi", 7, "Dimanche", "Erreur")</f>
        <v>Lundi</v>
      </c>
      <c r="E8020" s="2" t="s">
        <v>30</v>
      </c>
      <c r="F8020" s="2" t="s">
        <v>31</v>
      </c>
      <c r="G8020" s="2" t="s">
        <v>34</v>
      </c>
      <c r="H8020" s="4" t="s">
        <v>16</v>
      </c>
      <c r="I8020" s="5">
        <v>36</v>
      </c>
      <c r="J8020" s="6">
        <v>297</v>
      </c>
      <c r="K8020" s="7">
        <v>10692</v>
      </c>
      <c r="L8020" s="7">
        <v>4704.4800000000005</v>
      </c>
      <c r="M8020" s="8">
        <v>0.44</v>
      </c>
      <c r="N8020" s="2" t="s">
        <v>23</v>
      </c>
      <c r="O8020">
        <f t="shared" si="1000"/>
        <v>2021</v>
      </c>
      <c r="P8020">
        <f t="shared" si="1001"/>
        <v>4</v>
      </c>
      <c r="Q8020" t="str">
        <f t="shared" si="1002"/>
        <v>avr</v>
      </c>
      <c r="R8020" t="str">
        <f t="shared" si="1003"/>
        <v>California</v>
      </c>
      <c r="S8020" t="str">
        <f t="shared" si="1004"/>
        <v>2021-04</v>
      </c>
      <c r="T8020">
        <f>IF(AND(COUNTIF(Calculs!$Q$2:$Q$12,$O8020)&gt;0,COUNTIF(Calculs!$S$2:$S$12,$E8020)&gt;0,COUNTIF(Calculs!$U$2:$U$12,$H8020)&gt;0),1,0)</f>
        <v>1</v>
      </c>
      <c r="U8020">
        <f t="shared" si="1005"/>
        <v>10692</v>
      </c>
      <c r="V8020">
        <f t="shared" si="1006"/>
        <v>297</v>
      </c>
      <c r="W8020">
        <f t="shared" si="1007"/>
        <v>4704.4800000000005</v>
      </c>
    </row>
    <row r="8021" spans="1:23" ht="15.75" customHeight="1" x14ac:dyDescent="0.3">
      <c r="A8021" s="2" t="s">
        <v>33</v>
      </c>
      <c r="B8021" s="2">
        <v>1189833</v>
      </c>
      <c r="C8021" s="3">
        <v>44306</v>
      </c>
      <c r="D8021" s="12" t="str" cm="1">
        <f t="array" ref="D8021">_xlfn.SWITCH(WEEKDAY(C8021,2), 1, "Lundi", 2, "Mardi", 3, "Mercredi", 4, "Jeudi", 5, "Vendredi", 6, "Samedi", 7, "Dimanche", "Erreur")</f>
        <v>Mardi</v>
      </c>
      <c r="E8021" s="2" t="s">
        <v>30</v>
      </c>
      <c r="F8021" s="2" t="s">
        <v>31</v>
      </c>
      <c r="G8021" s="2" t="s">
        <v>34</v>
      </c>
      <c r="H8021" s="4" t="s">
        <v>18</v>
      </c>
      <c r="I8021" s="5">
        <v>35</v>
      </c>
      <c r="J8021" s="6">
        <v>225</v>
      </c>
      <c r="K8021" s="7">
        <v>7875</v>
      </c>
      <c r="L8021" s="7">
        <v>2362.5</v>
      </c>
      <c r="M8021" s="8">
        <v>0.3</v>
      </c>
      <c r="N8021" s="2" t="s">
        <v>23</v>
      </c>
      <c r="O8021">
        <f t="shared" si="1000"/>
        <v>2021</v>
      </c>
      <c r="P8021">
        <f t="shared" si="1001"/>
        <v>4</v>
      </c>
      <c r="Q8021" t="str">
        <f t="shared" si="1002"/>
        <v>avr</v>
      </c>
      <c r="R8021" t="str">
        <f t="shared" si="1003"/>
        <v>California</v>
      </c>
      <c r="S8021" t="str">
        <f t="shared" si="1004"/>
        <v>2021-04</v>
      </c>
      <c r="T8021">
        <f>IF(AND(COUNTIF(Calculs!$Q$2:$Q$12,$O8021)&gt;0,COUNTIF(Calculs!$S$2:$S$12,$E8021)&gt;0,COUNTIF(Calculs!$U$2:$U$12,$H8021)&gt;0),1,0)</f>
        <v>1</v>
      </c>
      <c r="U8021">
        <f t="shared" si="1005"/>
        <v>7875</v>
      </c>
      <c r="V8021">
        <f t="shared" si="1006"/>
        <v>225</v>
      </c>
      <c r="W8021">
        <f t="shared" si="1007"/>
        <v>2362.5</v>
      </c>
    </row>
    <row r="8022" spans="1:23" ht="15.75" customHeight="1" x14ac:dyDescent="0.3">
      <c r="A8022" s="2" t="s">
        <v>33</v>
      </c>
      <c r="B8022" s="2">
        <v>1189833</v>
      </c>
      <c r="C8022" s="3">
        <v>44307</v>
      </c>
      <c r="D8022" s="12" t="str" cm="1">
        <f t="array" ref="D8022">_xlfn.SWITCH(WEEKDAY(C8022,2), 1, "Lundi", 2, "Mardi", 3, "Mercredi", 4, "Jeudi", 5, "Vendredi", 6, "Samedi", 7, "Dimanche", "Erreur")</f>
        <v>Mercredi</v>
      </c>
      <c r="E8022" s="2" t="s">
        <v>30</v>
      </c>
      <c r="F8022" s="2" t="s">
        <v>31</v>
      </c>
      <c r="G8022" s="2" t="s">
        <v>34</v>
      </c>
      <c r="H8022" s="4" t="s">
        <v>19</v>
      </c>
      <c r="I8022" s="5">
        <v>35</v>
      </c>
      <c r="J8022" s="6">
        <v>233</v>
      </c>
      <c r="K8022" s="7">
        <v>8155</v>
      </c>
      <c r="L8022" s="7">
        <v>3425.1000000000004</v>
      </c>
      <c r="M8022" s="8">
        <v>0.42000000000000004</v>
      </c>
      <c r="N8022" s="2" t="s">
        <v>23</v>
      </c>
      <c r="O8022">
        <f t="shared" si="1000"/>
        <v>2021</v>
      </c>
      <c r="P8022">
        <f t="shared" si="1001"/>
        <v>4</v>
      </c>
      <c r="Q8022" t="str">
        <f t="shared" si="1002"/>
        <v>avr</v>
      </c>
      <c r="R8022" t="str">
        <f t="shared" si="1003"/>
        <v>California</v>
      </c>
      <c r="S8022" t="str">
        <f t="shared" si="1004"/>
        <v>2021-04</v>
      </c>
      <c r="T8022">
        <f>IF(AND(COUNTIF(Calculs!$Q$2:$Q$12,$O8022)&gt;0,COUNTIF(Calculs!$S$2:$S$12,$E8022)&gt;0,COUNTIF(Calculs!$U$2:$U$12,$H8022)&gt;0),1,0)</f>
        <v>1</v>
      </c>
      <c r="U8022">
        <f t="shared" si="1005"/>
        <v>8155</v>
      </c>
      <c r="V8022">
        <f t="shared" si="1006"/>
        <v>233</v>
      </c>
      <c r="W8022">
        <f t="shared" si="1007"/>
        <v>3425.1000000000004</v>
      </c>
    </row>
    <row r="8023" spans="1:23" ht="15.75" customHeight="1" x14ac:dyDescent="0.3">
      <c r="A8023" s="2" t="s">
        <v>33</v>
      </c>
      <c r="B8023" s="2">
        <v>1189833</v>
      </c>
      <c r="C8023" s="3">
        <v>44308</v>
      </c>
      <c r="D8023" s="12" t="str" cm="1">
        <f t="array" ref="D8023">_xlfn.SWITCH(WEEKDAY(C8023,2), 1, "Lundi", 2, "Mardi", 3, "Mercredi", 4, "Jeudi", 5, "Vendredi", 6, "Samedi", 7, "Dimanche", "Erreur")</f>
        <v>Jeudi</v>
      </c>
      <c r="E8023" s="2" t="s">
        <v>30</v>
      </c>
      <c r="F8023" s="2" t="s">
        <v>31</v>
      </c>
      <c r="G8023" s="2" t="s">
        <v>34</v>
      </c>
      <c r="H8023" s="4" t="s">
        <v>20</v>
      </c>
      <c r="I8023" s="5">
        <v>32</v>
      </c>
      <c r="J8023" s="6">
        <v>194</v>
      </c>
      <c r="K8023" s="7">
        <v>6208</v>
      </c>
      <c r="L8023" s="7">
        <v>2296.96</v>
      </c>
      <c r="M8023" s="8">
        <v>0.37</v>
      </c>
      <c r="N8023" s="2" t="s">
        <v>23</v>
      </c>
      <c r="O8023">
        <f t="shared" si="1000"/>
        <v>2021</v>
      </c>
      <c r="P8023">
        <f t="shared" si="1001"/>
        <v>4</v>
      </c>
      <c r="Q8023" t="str">
        <f t="shared" si="1002"/>
        <v>avr</v>
      </c>
      <c r="R8023" t="str">
        <f t="shared" si="1003"/>
        <v>California</v>
      </c>
      <c r="S8023" t="str">
        <f t="shared" si="1004"/>
        <v>2021-04</v>
      </c>
      <c r="T8023">
        <f>IF(AND(COUNTIF(Calculs!$Q$2:$Q$12,$O8023)&gt;0,COUNTIF(Calculs!$S$2:$S$12,$E8023)&gt;0,COUNTIF(Calculs!$U$2:$U$12,$H8023)&gt;0),1,0)</f>
        <v>1</v>
      </c>
      <c r="U8023">
        <f t="shared" si="1005"/>
        <v>6208</v>
      </c>
      <c r="V8023">
        <f t="shared" si="1006"/>
        <v>194</v>
      </c>
      <c r="W8023">
        <f t="shared" si="1007"/>
        <v>2296.96</v>
      </c>
    </row>
    <row r="8024" spans="1:23" ht="15.75" customHeight="1" x14ac:dyDescent="0.3">
      <c r="A8024" s="2" t="s">
        <v>33</v>
      </c>
      <c r="B8024" s="2">
        <v>1189833</v>
      </c>
      <c r="C8024" s="3">
        <v>44309</v>
      </c>
      <c r="D8024" s="12" t="str" cm="1">
        <f t="array" ref="D8024">_xlfn.SWITCH(WEEKDAY(C8024,2), 1, "Lundi", 2, "Mardi", 3, "Mercredi", 4, "Jeudi", 5, "Vendredi", 6, "Samedi", 7, "Dimanche", "Erreur")</f>
        <v>Vendredi</v>
      </c>
      <c r="E8024" s="2" t="s">
        <v>30</v>
      </c>
      <c r="F8024" s="2" t="s">
        <v>31</v>
      </c>
      <c r="G8024" s="2" t="s">
        <v>34</v>
      </c>
      <c r="H8024" s="4" t="s">
        <v>21</v>
      </c>
      <c r="I8024" s="5">
        <v>39</v>
      </c>
      <c r="J8024" s="6">
        <v>165</v>
      </c>
      <c r="K8024" s="7">
        <v>6435</v>
      </c>
      <c r="L8024" s="7">
        <v>3861.0000000000005</v>
      </c>
      <c r="M8024" s="8">
        <v>0.60000000000000009</v>
      </c>
      <c r="N8024" s="2" t="s">
        <v>23</v>
      </c>
      <c r="O8024">
        <f t="shared" si="1000"/>
        <v>2021</v>
      </c>
      <c r="P8024">
        <f t="shared" si="1001"/>
        <v>4</v>
      </c>
      <c r="Q8024" t="str">
        <f t="shared" si="1002"/>
        <v>avr</v>
      </c>
      <c r="R8024" t="str">
        <f t="shared" si="1003"/>
        <v>California</v>
      </c>
      <c r="S8024" t="str">
        <f t="shared" si="1004"/>
        <v>2021-04</v>
      </c>
      <c r="T8024">
        <f>IF(AND(COUNTIF(Calculs!$Q$2:$Q$12,$O8024)&gt;0,COUNTIF(Calculs!$S$2:$S$12,$E8024)&gt;0,COUNTIF(Calculs!$U$2:$U$12,$H8024)&gt;0),1,0)</f>
        <v>1</v>
      </c>
      <c r="U8024">
        <f t="shared" si="1005"/>
        <v>6435</v>
      </c>
      <c r="V8024">
        <f t="shared" si="1006"/>
        <v>165</v>
      </c>
      <c r="W8024">
        <f t="shared" si="1007"/>
        <v>3861.0000000000005</v>
      </c>
    </row>
    <row r="8025" spans="1:23" ht="15.75" customHeight="1" x14ac:dyDescent="0.3">
      <c r="A8025" s="2" t="s">
        <v>33</v>
      </c>
      <c r="B8025" s="2">
        <v>1189833</v>
      </c>
      <c r="C8025" s="3">
        <v>44310</v>
      </c>
      <c r="D8025" s="12" t="str" cm="1">
        <f t="array" ref="D8025">_xlfn.SWITCH(WEEKDAY(C8025,2), 1, "Lundi", 2, "Mardi", 3, "Mercredi", 4, "Jeudi", 5, "Vendredi", 6, "Samedi", 7, "Dimanche", "Erreur")</f>
        <v>Samedi</v>
      </c>
      <c r="E8025" s="2" t="s">
        <v>30</v>
      </c>
      <c r="F8025" s="2" t="s">
        <v>31</v>
      </c>
      <c r="G8025" s="2" t="s">
        <v>34</v>
      </c>
      <c r="H8025" s="4" t="s">
        <v>22</v>
      </c>
      <c r="I8025" s="5">
        <v>48</v>
      </c>
      <c r="J8025" s="6">
        <v>264</v>
      </c>
      <c r="K8025" s="7">
        <v>12672</v>
      </c>
      <c r="L8025" s="7">
        <v>2787.84</v>
      </c>
      <c r="M8025" s="8">
        <v>0.22</v>
      </c>
      <c r="N8025" s="2" t="s">
        <v>23</v>
      </c>
      <c r="O8025">
        <f t="shared" si="1000"/>
        <v>2021</v>
      </c>
      <c r="P8025">
        <f t="shared" si="1001"/>
        <v>4</v>
      </c>
      <c r="Q8025" t="str">
        <f t="shared" si="1002"/>
        <v>avr</v>
      </c>
      <c r="R8025" t="str">
        <f t="shared" si="1003"/>
        <v>California</v>
      </c>
      <c r="S8025" t="str">
        <f t="shared" si="1004"/>
        <v>2021-04</v>
      </c>
      <c r="T8025">
        <f>IF(AND(COUNTIF(Calculs!$Q$2:$Q$12,$O8025)&gt;0,COUNTIF(Calculs!$S$2:$S$12,$E8025)&gt;0,COUNTIF(Calculs!$U$2:$U$12,$H8025)&gt;0),1,0)</f>
        <v>1</v>
      </c>
      <c r="U8025">
        <f t="shared" si="1005"/>
        <v>12672</v>
      </c>
      <c r="V8025">
        <f t="shared" si="1006"/>
        <v>264</v>
      </c>
      <c r="W8025">
        <f t="shared" si="1007"/>
        <v>2787.84</v>
      </c>
    </row>
    <row r="8026" spans="1:23" ht="15.75" customHeight="1" x14ac:dyDescent="0.3">
      <c r="A8026" s="2" t="s">
        <v>33</v>
      </c>
      <c r="B8026" s="2">
        <v>1189833</v>
      </c>
      <c r="C8026" s="3">
        <v>44311</v>
      </c>
      <c r="D8026" s="12" t="str" cm="1">
        <f t="array" ref="D8026">_xlfn.SWITCH(WEEKDAY(C8026,2), 1, "Lundi", 2, "Mardi", 3, "Mercredi", 4, "Jeudi", 5, "Vendredi", 6, "Samedi", 7, "Dimanche", "Erreur")</f>
        <v>Dimanche</v>
      </c>
      <c r="E8026" s="2" t="s">
        <v>30</v>
      </c>
      <c r="F8026" s="2" t="s">
        <v>31</v>
      </c>
      <c r="G8026" s="2" t="s">
        <v>34</v>
      </c>
      <c r="H8026" s="4" t="s">
        <v>16</v>
      </c>
      <c r="I8026" s="5">
        <v>30</v>
      </c>
      <c r="J8026" s="6">
        <v>285</v>
      </c>
      <c r="K8026" s="7">
        <v>8550</v>
      </c>
      <c r="L8026" s="7">
        <v>4018.5000000000005</v>
      </c>
      <c r="M8026" s="8">
        <v>0.47000000000000003</v>
      </c>
      <c r="N8026" s="2" t="s">
        <v>23</v>
      </c>
      <c r="O8026">
        <f t="shared" si="1000"/>
        <v>2021</v>
      </c>
      <c r="P8026">
        <f t="shared" si="1001"/>
        <v>4</v>
      </c>
      <c r="Q8026" t="str">
        <f t="shared" si="1002"/>
        <v>avr</v>
      </c>
      <c r="R8026" t="str">
        <f t="shared" si="1003"/>
        <v>California</v>
      </c>
      <c r="S8026" t="str">
        <f t="shared" si="1004"/>
        <v>2021-04</v>
      </c>
      <c r="T8026">
        <f>IF(AND(COUNTIF(Calculs!$Q$2:$Q$12,$O8026)&gt;0,COUNTIF(Calculs!$S$2:$S$12,$E8026)&gt;0,COUNTIF(Calculs!$U$2:$U$12,$H8026)&gt;0),1,0)</f>
        <v>1</v>
      </c>
      <c r="U8026">
        <f t="shared" si="1005"/>
        <v>8550</v>
      </c>
      <c r="V8026">
        <f t="shared" si="1006"/>
        <v>285</v>
      </c>
      <c r="W8026">
        <f t="shared" si="1007"/>
        <v>4018.5000000000005</v>
      </c>
    </row>
    <row r="8027" spans="1:23" ht="15.75" customHeight="1" x14ac:dyDescent="0.3">
      <c r="A8027" s="2" t="s">
        <v>33</v>
      </c>
      <c r="B8027" s="2">
        <v>1189833</v>
      </c>
      <c r="C8027" s="3">
        <v>44312</v>
      </c>
      <c r="D8027" s="12" t="str" cm="1">
        <f t="array" ref="D8027">_xlfn.SWITCH(WEEKDAY(C8027,2), 1, "Lundi", 2, "Mardi", 3, "Mercredi", 4, "Jeudi", 5, "Vendredi", 6, "Samedi", 7, "Dimanche", "Erreur")</f>
        <v>Lundi</v>
      </c>
      <c r="E8027" s="2" t="s">
        <v>30</v>
      </c>
      <c r="F8027" s="2" t="s">
        <v>31</v>
      </c>
      <c r="G8027" s="2" t="s">
        <v>34</v>
      </c>
      <c r="H8027" s="4" t="s">
        <v>18</v>
      </c>
      <c r="I8027" s="5">
        <v>37</v>
      </c>
      <c r="J8027" s="6">
        <v>272</v>
      </c>
      <c r="K8027" s="7">
        <v>10064</v>
      </c>
      <c r="L8027" s="7">
        <v>2918.56</v>
      </c>
      <c r="M8027" s="8">
        <v>0.28999999999999998</v>
      </c>
      <c r="N8027" s="2" t="s">
        <v>23</v>
      </c>
      <c r="O8027">
        <f t="shared" si="1000"/>
        <v>2021</v>
      </c>
      <c r="P8027">
        <f t="shared" si="1001"/>
        <v>4</v>
      </c>
      <c r="Q8027" t="str">
        <f t="shared" si="1002"/>
        <v>avr</v>
      </c>
      <c r="R8027" t="str">
        <f t="shared" si="1003"/>
        <v>California</v>
      </c>
      <c r="S8027" t="str">
        <f t="shared" si="1004"/>
        <v>2021-04</v>
      </c>
      <c r="T8027">
        <f>IF(AND(COUNTIF(Calculs!$Q$2:$Q$12,$O8027)&gt;0,COUNTIF(Calculs!$S$2:$S$12,$E8027)&gt;0,COUNTIF(Calculs!$U$2:$U$12,$H8027)&gt;0),1,0)</f>
        <v>1</v>
      </c>
      <c r="U8027">
        <f t="shared" si="1005"/>
        <v>10064</v>
      </c>
      <c r="V8027">
        <f t="shared" si="1006"/>
        <v>272</v>
      </c>
      <c r="W8027">
        <f t="shared" si="1007"/>
        <v>2918.56</v>
      </c>
    </row>
    <row r="8028" spans="1:23" ht="15.75" customHeight="1" x14ac:dyDescent="0.3">
      <c r="A8028" s="2" t="s">
        <v>33</v>
      </c>
      <c r="B8028" s="2">
        <v>1189833</v>
      </c>
      <c r="C8028" s="3">
        <v>44313</v>
      </c>
      <c r="D8028" s="12" t="str" cm="1">
        <f t="array" ref="D8028">_xlfn.SWITCH(WEEKDAY(C8028,2), 1, "Lundi", 2, "Mardi", 3, "Mercredi", 4, "Jeudi", 5, "Vendredi", 6, "Samedi", 7, "Dimanche", "Erreur")</f>
        <v>Mardi</v>
      </c>
      <c r="E8028" s="2" t="s">
        <v>30</v>
      </c>
      <c r="F8028" s="2" t="s">
        <v>31</v>
      </c>
      <c r="G8028" s="2" t="s">
        <v>34</v>
      </c>
      <c r="H8028" s="4" t="s">
        <v>19</v>
      </c>
      <c r="I8028" s="5">
        <v>33</v>
      </c>
      <c r="J8028" s="6">
        <v>240</v>
      </c>
      <c r="K8028" s="7">
        <v>7920</v>
      </c>
      <c r="L8028" s="7">
        <v>3643.2000000000003</v>
      </c>
      <c r="M8028" s="8">
        <v>0.46</v>
      </c>
      <c r="N8028" s="2" t="s">
        <v>23</v>
      </c>
      <c r="O8028">
        <f t="shared" si="1000"/>
        <v>2021</v>
      </c>
      <c r="P8028">
        <f t="shared" si="1001"/>
        <v>4</v>
      </c>
      <c r="Q8028" t="str">
        <f t="shared" si="1002"/>
        <v>avr</v>
      </c>
      <c r="R8028" t="str">
        <f t="shared" si="1003"/>
        <v>California</v>
      </c>
      <c r="S8028" t="str">
        <f t="shared" si="1004"/>
        <v>2021-04</v>
      </c>
      <c r="T8028">
        <f>IF(AND(COUNTIF(Calculs!$Q$2:$Q$12,$O8028)&gt;0,COUNTIF(Calculs!$S$2:$S$12,$E8028)&gt;0,COUNTIF(Calculs!$U$2:$U$12,$H8028)&gt;0),1,0)</f>
        <v>1</v>
      </c>
      <c r="U8028">
        <f t="shared" si="1005"/>
        <v>7920</v>
      </c>
      <c r="V8028">
        <f t="shared" si="1006"/>
        <v>240</v>
      </c>
      <c r="W8028">
        <f t="shared" si="1007"/>
        <v>3643.2000000000003</v>
      </c>
    </row>
    <row r="8029" spans="1:23" ht="15.75" customHeight="1" x14ac:dyDescent="0.3">
      <c r="A8029" s="2" t="s">
        <v>33</v>
      </c>
      <c r="B8029" s="2">
        <v>1189833</v>
      </c>
      <c r="C8029" s="3">
        <v>44314</v>
      </c>
      <c r="D8029" s="12" t="str" cm="1">
        <f t="array" ref="D8029">_xlfn.SWITCH(WEEKDAY(C8029,2), 1, "Lundi", 2, "Mardi", 3, "Mercredi", 4, "Jeudi", 5, "Vendredi", 6, "Samedi", 7, "Dimanche", "Erreur")</f>
        <v>Mercredi</v>
      </c>
      <c r="E8029" s="2" t="s">
        <v>30</v>
      </c>
      <c r="F8029" s="2" t="s">
        <v>31</v>
      </c>
      <c r="G8029" s="2" t="s">
        <v>34</v>
      </c>
      <c r="H8029" s="4" t="s">
        <v>20</v>
      </c>
      <c r="I8029" s="5">
        <v>29</v>
      </c>
      <c r="J8029" s="6">
        <v>228</v>
      </c>
      <c r="K8029" s="7">
        <v>6612</v>
      </c>
      <c r="L8029" s="7">
        <v>2644.7999999999997</v>
      </c>
      <c r="M8029" s="8">
        <v>0.39999999999999997</v>
      </c>
      <c r="N8029" s="2" t="s">
        <v>23</v>
      </c>
      <c r="O8029">
        <f t="shared" si="1000"/>
        <v>2021</v>
      </c>
      <c r="P8029">
        <f t="shared" si="1001"/>
        <v>4</v>
      </c>
      <c r="Q8029" t="str">
        <f t="shared" si="1002"/>
        <v>avr</v>
      </c>
      <c r="R8029" t="str">
        <f t="shared" si="1003"/>
        <v>California</v>
      </c>
      <c r="S8029" t="str">
        <f t="shared" si="1004"/>
        <v>2021-04</v>
      </c>
      <c r="T8029">
        <f>IF(AND(COUNTIF(Calculs!$Q$2:$Q$12,$O8029)&gt;0,COUNTIF(Calculs!$S$2:$S$12,$E8029)&gt;0,COUNTIF(Calculs!$U$2:$U$12,$H8029)&gt;0),1,0)</f>
        <v>1</v>
      </c>
      <c r="U8029">
        <f t="shared" si="1005"/>
        <v>6612</v>
      </c>
      <c r="V8029">
        <f t="shared" si="1006"/>
        <v>228</v>
      </c>
      <c r="W8029">
        <f t="shared" si="1007"/>
        <v>2644.7999999999997</v>
      </c>
    </row>
    <row r="8030" spans="1:23" ht="15.75" customHeight="1" x14ac:dyDescent="0.3">
      <c r="A8030" s="2" t="s">
        <v>33</v>
      </c>
      <c r="B8030" s="2">
        <v>1189833</v>
      </c>
      <c r="C8030" s="3">
        <v>44315</v>
      </c>
      <c r="D8030" s="12" t="str" cm="1">
        <f t="array" ref="D8030">_xlfn.SWITCH(WEEKDAY(C8030,2), 1, "Lundi", 2, "Mardi", 3, "Mercredi", 4, "Jeudi", 5, "Vendredi", 6, "Samedi", 7, "Dimanche", "Erreur")</f>
        <v>Jeudi</v>
      </c>
      <c r="E8030" s="2" t="s">
        <v>30</v>
      </c>
      <c r="F8030" s="2" t="s">
        <v>31</v>
      </c>
      <c r="G8030" s="2" t="s">
        <v>34</v>
      </c>
      <c r="H8030" s="4" t="s">
        <v>21</v>
      </c>
      <c r="I8030" s="5">
        <v>38</v>
      </c>
      <c r="J8030" s="6">
        <v>224</v>
      </c>
      <c r="K8030" s="7">
        <v>8512</v>
      </c>
      <c r="L8030" s="7">
        <v>5107.2000000000007</v>
      </c>
      <c r="M8030" s="8">
        <v>0.60000000000000009</v>
      </c>
      <c r="N8030" s="2" t="s">
        <v>23</v>
      </c>
      <c r="O8030">
        <f t="shared" si="1000"/>
        <v>2021</v>
      </c>
      <c r="P8030">
        <f t="shared" si="1001"/>
        <v>4</v>
      </c>
      <c r="Q8030" t="str">
        <f t="shared" si="1002"/>
        <v>avr</v>
      </c>
      <c r="R8030" t="str">
        <f t="shared" si="1003"/>
        <v>California</v>
      </c>
      <c r="S8030" t="str">
        <f t="shared" si="1004"/>
        <v>2021-04</v>
      </c>
      <c r="T8030">
        <f>IF(AND(COUNTIF(Calculs!$Q$2:$Q$12,$O8030)&gt;0,COUNTIF(Calculs!$S$2:$S$12,$E8030)&gt;0,COUNTIF(Calculs!$U$2:$U$12,$H8030)&gt;0),1,0)</f>
        <v>1</v>
      </c>
      <c r="U8030">
        <f t="shared" si="1005"/>
        <v>8512</v>
      </c>
      <c r="V8030">
        <f t="shared" si="1006"/>
        <v>224</v>
      </c>
      <c r="W8030">
        <f t="shared" si="1007"/>
        <v>5107.2000000000007</v>
      </c>
    </row>
    <row r="8031" spans="1:23" ht="15.75" customHeight="1" x14ac:dyDescent="0.3">
      <c r="A8031" s="2" t="s">
        <v>33</v>
      </c>
      <c r="B8031" s="2">
        <v>1189833</v>
      </c>
      <c r="C8031" s="3">
        <v>44316</v>
      </c>
      <c r="D8031" s="12" t="str" cm="1">
        <f t="array" ref="D8031">_xlfn.SWITCH(WEEKDAY(C8031,2), 1, "Lundi", 2, "Mardi", 3, "Mercredi", 4, "Jeudi", 5, "Vendredi", 6, "Samedi", 7, "Dimanche", "Erreur")</f>
        <v>Vendredi</v>
      </c>
      <c r="E8031" s="2" t="s">
        <v>30</v>
      </c>
      <c r="F8031" s="2" t="s">
        <v>31</v>
      </c>
      <c r="G8031" s="2" t="s">
        <v>34</v>
      </c>
      <c r="H8031" s="4" t="s">
        <v>22</v>
      </c>
      <c r="I8031" s="5">
        <v>51</v>
      </c>
      <c r="J8031" s="6">
        <v>224</v>
      </c>
      <c r="K8031" s="7">
        <v>11424</v>
      </c>
      <c r="L8031" s="7">
        <v>2627.52</v>
      </c>
      <c r="M8031" s="8">
        <v>0.23</v>
      </c>
      <c r="N8031" s="2" t="s">
        <v>23</v>
      </c>
      <c r="O8031">
        <f t="shared" si="1000"/>
        <v>2021</v>
      </c>
      <c r="P8031">
        <f t="shared" si="1001"/>
        <v>4</v>
      </c>
      <c r="Q8031" t="str">
        <f t="shared" si="1002"/>
        <v>avr</v>
      </c>
      <c r="R8031" t="str">
        <f t="shared" si="1003"/>
        <v>California</v>
      </c>
      <c r="S8031" t="str">
        <f t="shared" si="1004"/>
        <v>2021-04</v>
      </c>
      <c r="T8031">
        <f>IF(AND(COUNTIF(Calculs!$Q$2:$Q$12,$O8031)&gt;0,COUNTIF(Calculs!$S$2:$S$12,$E8031)&gt;0,COUNTIF(Calculs!$U$2:$U$12,$H8031)&gt;0),1,0)</f>
        <v>1</v>
      </c>
      <c r="U8031">
        <f t="shared" si="1005"/>
        <v>11424</v>
      </c>
      <c r="V8031">
        <f t="shared" si="1006"/>
        <v>224</v>
      </c>
      <c r="W8031">
        <f t="shared" si="1007"/>
        <v>2627.52</v>
      </c>
    </row>
    <row r="8032" spans="1:23" ht="15.75" customHeight="1" x14ac:dyDescent="0.3">
      <c r="A8032" s="2" t="s">
        <v>33</v>
      </c>
      <c r="B8032" s="2">
        <v>1189833</v>
      </c>
      <c r="C8032" s="3">
        <v>44317</v>
      </c>
      <c r="D8032" s="12" t="str" cm="1">
        <f t="array" ref="D8032">_xlfn.SWITCH(WEEKDAY(C8032,2), 1, "Lundi", 2, "Mardi", 3, "Mercredi", 4, "Jeudi", 5, "Vendredi", 6, "Samedi", 7, "Dimanche", "Erreur")</f>
        <v>Samedi</v>
      </c>
      <c r="E8032" s="2" t="s">
        <v>30</v>
      </c>
      <c r="F8032" s="2" t="s">
        <v>31</v>
      </c>
      <c r="G8032" s="2" t="s">
        <v>34</v>
      </c>
      <c r="H8032" s="4" t="s">
        <v>16</v>
      </c>
      <c r="I8032" s="5">
        <v>36</v>
      </c>
      <c r="J8032" s="6">
        <v>306</v>
      </c>
      <c r="K8032" s="7">
        <v>11016</v>
      </c>
      <c r="L8032" s="7">
        <v>4957.2</v>
      </c>
      <c r="M8032" s="8">
        <v>0.45</v>
      </c>
      <c r="N8032" s="2" t="s">
        <v>23</v>
      </c>
      <c r="O8032">
        <f t="shared" si="1000"/>
        <v>2021</v>
      </c>
      <c r="P8032">
        <f t="shared" si="1001"/>
        <v>5</v>
      </c>
      <c r="Q8032" t="str">
        <f t="shared" si="1002"/>
        <v>mai</v>
      </c>
      <c r="R8032" t="str">
        <f t="shared" si="1003"/>
        <v>California</v>
      </c>
      <c r="S8032" t="str">
        <f t="shared" si="1004"/>
        <v>2021-05</v>
      </c>
      <c r="T8032">
        <f>IF(AND(COUNTIF(Calculs!$Q$2:$Q$12,$O8032)&gt;0,COUNTIF(Calculs!$S$2:$S$12,$E8032)&gt;0,COUNTIF(Calculs!$U$2:$U$12,$H8032)&gt;0),1,0)</f>
        <v>1</v>
      </c>
      <c r="U8032">
        <f t="shared" si="1005"/>
        <v>11016</v>
      </c>
      <c r="V8032">
        <f t="shared" si="1006"/>
        <v>306</v>
      </c>
      <c r="W8032">
        <f t="shared" si="1007"/>
        <v>4957.2</v>
      </c>
    </row>
    <row r="8033" spans="1:23" ht="15.75" customHeight="1" x14ac:dyDescent="0.3">
      <c r="A8033" s="2" t="s">
        <v>33</v>
      </c>
      <c r="B8033" s="2">
        <v>1189833</v>
      </c>
      <c r="C8033" s="3">
        <v>44318</v>
      </c>
      <c r="D8033" s="12" t="str" cm="1">
        <f t="array" ref="D8033">_xlfn.SWITCH(WEEKDAY(C8033,2), 1, "Lundi", 2, "Mardi", 3, "Mercredi", 4, "Jeudi", 5, "Vendredi", 6, "Samedi", 7, "Dimanche", "Erreur")</f>
        <v>Dimanche</v>
      </c>
      <c r="E8033" s="2" t="s">
        <v>30</v>
      </c>
      <c r="F8033" s="2" t="s">
        <v>31</v>
      </c>
      <c r="G8033" s="2" t="s">
        <v>34</v>
      </c>
      <c r="H8033" s="4" t="s">
        <v>18</v>
      </c>
      <c r="I8033" s="5">
        <v>41</v>
      </c>
      <c r="J8033" s="6">
        <v>264</v>
      </c>
      <c r="K8033" s="7">
        <v>10824</v>
      </c>
      <c r="L8033" s="7">
        <v>3355.44</v>
      </c>
      <c r="M8033" s="8">
        <v>0.31</v>
      </c>
      <c r="N8033" s="2" t="s">
        <v>23</v>
      </c>
      <c r="O8033">
        <f t="shared" si="1000"/>
        <v>2021</v>
      </c>
      <c r="P8033">
        <f t="shared" si="1001"/>
        <v>5</v>
      </c>
      <c r="Q8033" t="str">
        <f t="shared" si="1002"/>
        <v>mai</v>
      </c>
      <c r="R8033" t="str">
        <f t="shared" si="1003"/>
        <v>California</v>
      </c>
      <c r="S8033" t="str">
        <f t="shared" si="1004"/>
        <v>2021-05</v>
      </c>
      <c r="T8033">
        <f>IF(AND(COUNTIF(Calculs!$Q$2:$Q$12,$O8033)&gt;0,COUNTIF(Calculs!$S$2:$S$12,$E8033)&gt;0,COUNTIF(Calculs!$U$2:$U$12,$H8033)&gt;0),1,0)</f>
        <v>1</v>
      </c>
      <c r="U8033">
        <f t="shared" si="1005"/>
        <v>10824</v>
      </c>
      <c r="V8033">
        <f t="shared" si="1006"/>
        <v>264</v>
      </c>
      <c r="W8033">
        <f t="shared" si="1007"/>
        <v>3355.44</v>
      </c>
    </row>
    <row r="8034" spans="1:23" ht="15.75" customHeight="1" x14ac:dyDescent="0.3">
      <c r="A8034" s="2" t="s">
        <v>33</v>
      </c>
      <c r="B8034" s="2">
        <v>1189833</v>
      </c>
      <c r="C8034" s="3">
        <v>44319</v>
      </c>
      <c r="D8034" s="12" t="str" cm="1">
        <f t="array" ref="D8034">_xlfn.SWITCH(WEEKDAY(C8034,2), 1, "Lundi", 2, "Mardi", 3, "Mercredi", 4, "Jeudi", 5, "Vendredi", 6, "Samedi", 7, "Dimanche", "Erreur")</f>
        <v>Lundi</v>
      </c>
      <c r="E8034" s="2" t="s">
        <v>30</v>
      </c>
      <c r="F8034" s="2" t="s">
        <v>31</v>
      </c>
      <c r="G8034" s="2" t="s">
        <v>34</v>
      </c>
      <c r="H8034" s="4" t="s">
        <v>19</v>
      </c>
      <c r="I8034" s="5">
        <v>34</v>
      </c>
      <c r="J8034" s="6">
        <v>232</v>
      </c>
      <c r="K8034" s="7">
        <v>7888</v>
      </c>
      <c r="L8034" s="7">
        <v>3470.72</v>
      </c>
      <c r="M8034" s="8">
        <v>0.44</v>
      </c>
      <c r="N8034" s="2" t="s">
        <v>23</v>
      </c>
      <c r="O8034">
        <f t="shared" si="1000"/>
        <v>2021</v>
      </c>
      <c r="P8034">
        <f t="shared" si="1001"/>
        <v>5</v>
      </c>
      <c r="Q8034" t="str">
        <f t="shared" si="1002"/>
        <v>mai</v>
      </c>
      <c r="R8034" t="str">
        <f t="shared" si="1003"/>
        <v>California</v>
      </c>
      <c r="S8034" t="str">
        <f t="shared" si="1004"/>
        <v>2021-05</v>
      </c>
      <c r="T8034">
        <f>IF(AND(COUNTIF(Calculs!$Q$2:$Q$12,$O8034)&gt;0,COUNTIF(Calculs!$S$2:$S$12,$E8034)&gt;0,COUNTIF(Calculs!$U$2:$U$12,$H8034)&gt;0),1,0)</f>
        <v>1</v>
      </c>
      <c r="U8034">
        <f t="shared" si="1005"/>
        <v>7888</v>
      </c>
      <c r="V8034">
        <f t="shared" si="1006"/>
        <v>232</v>
      </c>
      <c r="W8034">
        <f t="shared" si="1007"/>
        <v>3470.72</v>
      </c>
    </row>
    <row r="8035" spans="1:23" ht="15.75" customHeight="1" x14ac:dyDescent="0.3">
      <c r="A8035" s="2" t="s">
        <v>33</v>
      </c>
      <c r="B8035" s="2">
        <v>1189833</v>
      </c>
      <c r="C8035" s="3">
        <v>44320</v>
      </c>
      <c r="D8035" s="12" t="str" cm="1">
        <f t="array" ref="D8035">_xlfn.SWITCH(WEEKDAY(C8035,2), 1, "Lundi", 2, "Mardi", 3, "Mercredi", 4, "Jeudi", 5, "Vendredi", 6, "Samedi", 7, "Dimanche", "Erreur")</f>
        <v>Mardi</v>
      </c>
      <c r="E8035" s="2" t="s">
        <v>30</v>
      </c>
      <c r="F8035" s="2" t="s">
        <v>31</v>
      </c>
      <c r="G8035" s="2" t="s">
        <v>34</v>
      </c>
      <c r="H8035" s="4" t="s">
        <v>20</v>
      </c>
      <c r="I8035" s="5">
        <v>36</v>
      </c>
      <c r="J8035" s="6">
        <v>223</v>
      </c>
      <c r="K8035" s="7">
        <v>8028</v>
      </c>
      <c r="L8035" s="7">
        <v>3050.64</v>
      </c>
      <c r="M8035" s="8">
        <v>0.38</v>
      </c>
      <c r="N8035" s="2" t="s">
        <v>23</v>
      </c>
      <c r="O8035">
        <f t="shared" si="1000"/>
        <v>2021</v>
      </c>
      <c r="P8035">
        <f t="shared" si="1001"/>
        <v>5</v>
      </c>
      <c r="Q8035" t="str">
        <f t="shared" si="1002"/>
        <v>mai</v>
      </c>
      <c r="R8035" t="str">
        <f t="shared" si="1003"/>
        <v>California</v>
      </c>
      <c r="S8035" t="str">
        <f t="shared" si="1004"/>
        <v>2021-05</v>
      </c>
      <c r="T8035">
        <f>IF(AND(COUNTIF(Calculs!$Q$2:$Q$12,$O8035)&gt;0,COUNTIF(Calculs!$S$2:$S$12,$E8035)&gt;0,COUNTIF(Calculs!$U$2:$U$12,$H8035)&gt;0),1,0)</f>
        <v>1</v>
      </c>
      <c r="U8035">
        <f t="shared" si="1005"/>
        <v>8028</v>
      </c>
      <c r="V8035">
        <f t="shared" si="1006"/>
        <v>223</v>
      </c>
      <c r="W8035">
        <f t="shared" si="1007"/>
        <v>3050.64</v>
      </c>
    </row>
    <row r="8036" spans="1:23" ht="15.75" customHeight="1" x14ac:dyDescent="0.3">
      <c r="A8036" s="2" t="s">
        <v>33</v>
      </c>
      <c r="B8036" s="2">
        <v>1189833</v>
      </c>
      <c r="C8036" s="3">
        <v>44321</v>
      </c>
      <c r="D8036" s="12" t="str" cm="1">
        <f t="array" ref="D8036">_xlfn.SWITCH(WEEKDAY(C8036,2), 1, "Lundi", 2, "Mardi", 3, "Mercredi", 4, "Jeudi", 5, "Vendredi", 6, "Samedi", 7, "Dimanche", "Erreur")</f>
        <v>Mercredi</v>
      </c>
      <c r="E8036" s="2" t="s">
        <v>30</v>
      </c>
      <c r="F8036" s="2" t="s">
        <v>31</v>
      </c>
      <c r="G8036" s="2" t="s">
        <v>34</v>
      </c>
      <c r="H8036" s="4" t="s">
        <v>21</v>
      </c>
      <c r="I8036" s="5">
        <v>43</v>
      </c>
      <c r="J8036" s="6">
        <v>230</v>
      </c>
      <c r="K8036" s="7">
        <v>9890</v>
      </c>
      <c r="L8036" s="7">
        <v>6131.8000000000011</v>
      </c>
      <c r="M8036" s="8">
        <v>0.62000000000000011</v>
      </c>
      <c r="N8036" s="2" t="s">
        <v>23</v>
      </c>
      <c r="O8036">
        <f t="shared" si="1000"/>
        <v>2021</v>
      </c>
      <c r="P8036">
        <f t="shared" si="1001"/>
        <v>5</v>
      </c>
      <c r="Q8036" t="str">
        <f t="shared" si="1002"/>
        <v>mai</v>
      </c>
      <c r="R8036" t="str">
        <f t="shared" si="1003"/>
        <v>California</v>
      </c>
      <c r="S8036" t="str">
        <f t="shared" si="1004"/>
        <v>2021-05</v>
      </c>
      <c r="T8036">
        <f>IF(AND(COUNTIF(Calculs!$Q$2:$Q$12,$O8036)&gt;0,COUNTIF(Calculs!$S$2:$S$12,$E8036)&gt;0,COUNTIF(Calculs!$U$2:$U$12,$H8036)&gt;0),1,0)</f>
        <v>1</v>
      </c>
      <c r="U8036">
        <f t="shared" si="1005"/>
        <v>9890</v>
      </c>
      <c r="V8036">
        <f t="shared" si="1006"/>
        <v>230</v>
      </c>
      <c r="W8036">
        <f t="shared" si="1007"/>
        <v>6131.8000000000011</v>
      </c>
    </row>
    <row r="8037" spans="1:23" ht="15.75" customHeight="1" x14ac:dyDescent="0.3">
      <c r="A8037" s="2" t="s">
        <v>33</v>
      </c>
      <c r="B8037" s="2">
        <v>1189833</v>
      </c>
      <c r="C8037" s="3">
        <v>44322</v>
      </c>
      <c r="D8037" s="12" t="str" cm="1">
        <f t="array" ref="D8037">_xlfn.SWITCH(WEEKDAY(C8037,2), 1, "Lundi", 2, "Mardi", 3, "Mercredi", 4, "Jeudi", 5, "Vendredi", 6, "Samedi", 7, "Dimanche", "Erreur")</f>
        <v>Jeudi</v>
      </c>
      <c r="E8037" s="2" t="s">
        <v>30</v>
      </c>
      <c r="F8037" s="2" t="s">
        <v>31</v>
      </c>
      <c r="G8037" s="2" t="s">
        <v>34</v>
      </c>
      <c r="H8037" s="4" t="s">
        <v>22</v>
      </c>
      <c r="I8037" s="5">
        <v>46</v>
      </c>
      <c r="J8037" s="6">
        <v>208</v>
      </c>
      <c r="K8037" s="7">
        <v>9568</v>
      </c>
      <c r="L8037" s="7">
        <v>2200.64</v>
      </c>
      <c r="M8037" s="8">
        <v>0.23</v>
      </c>
      <c r="N8037" s="2" t="s">
        <v>23</v>
      </c>
      <c r="O8037">
        <f t="shared" si="1000"/>
        <v>2021</v>
      </c>
      <c r="P8037">
        <f t="shared" si="1001"/>
        <v>5</v>
      </c>
      <c r="Q8037" t="str">
        <f t="shared" si="1002"/>
        <v>mai</v>
      </c>
      <c r="R8037" t="str">
        <f t="shared" si="1003"/>
        <v>California</v>
      </c>
      <c r="S8037" t="str">
        <f t="shared" si="1004"/>
        <v>2021-05</v>
      </c>
      <c r="T8037">
        <f>IF(AND(COUNTIF(Calculs!$Q$2:$Q$12,$O8037)&gt;0,COUNTIF(Calculs!$S$2:$S$12,$E8037)&gt;0,COUNTIF(Calculs!$U$2:$U$12,$H8037)&gt;0),1,0)</f>
        <v>1</v>
      </c>
      <c r="U8037">
        <f t="shared" si="1005"/>
        <v>9568</v>
      </c>
      <c r="V8037">
        <f t="shared" si="1006"/>
        <v>208</v>
      </c>
      <c r="W8037">
        <f t="shared" si="1007"/>
        <v>2200.64</v>
      </c>
    </row>
    <row r="8038" spans="1:23" ht="15.75" customHeight="1" x14ac:dyDescent="0.3">
      <c r="A8038" s="2" t="s">
        <v>33</v>
      </c>
      <c r="B8038" s="2">
        <v>1189833</v>
      </c>
      <c r="C8038" s="3">
        <v>44323</v>
      </c>
      <c r="D8038" s="12" t="str" cm="1">
        <f t="array" ref="D8038">_xlfn.SWITCH(WEEKDAY(C8038,2), 1, "Lundi", 2, "Mardi", 3, "Mercredi", 4, "Jeudi", 5, "Vendredi", 6, "Samedi", 7, "Dimanche", "Erreur")</f>
        <v>Vendredi</v>
      </c>
      <c r="E8038" s="2" t="s">
        <v>30</v>
      </c>
      <c r="F8038" s="2" t="s">
        <v>31</v>
      </c>
      <c r="G8038" s="2" t="s">
        <v>34</v>
      </c>
      <c r="H8038" s="4" t="s">
        <v>16</v>
      </c>
      <c r="I8038" s="5">
        <v>38</v>
      </c>
      <c r="J8038" s="6">
        <v>289</v>
      </c>
      <c r="K8038" s="7">
        <v>10982</v>
      </c>
      <c r="L8038" s="7">
        <v>5051.72</v>
      </c>
      <c r="M8038" s="8">
        <v>0.46</v>
      </c>
      <c r="N8038" s="2" t="s">
        <v>23</v>
      </c>
      <c r="O8038">
        <f t="shared" si="1000"/>
        <v>2021</v>
      </c>
      <c r="P8038">
        <f t="shared" si="1001"/>
        <v>5</v>
      </c>
      <c r="Q8038" t="str">
        <f t="shared" si="1002"/>
        <v>mai</v>
      </c>
      <c r="R8038" t="str">
        <f t="shared" si="1003"/>
        <v>California</v>
      </c>
      <c r="S8038" t="str">
        <f t="shared" si="1004"/>
        <v>2021-05</v>
      </c>
      <c r="T8038">
        <f>IF(AND(COUNTIF(Calculs!$Q$2:$Q$12,$O8038)&gt;0,COUNTIF(Calculs!$S$2:$S$12,$E8038)&gt;0,COUNTIF(Calculs!$U$2:$U$12,$H8038)&gt;0),1,0)</f>
        <v>1</v>
      </c>
      <c r="U8038">
        <f t="shared" si="1005"/>
        <v>10982</v>
      </c>
      <c r="V8038">
        <f t="shared" si="1006"/>
        <v>289</v>
      </c>
      <c r="W8038">
        <f t="shared" si="1007"/>
        <v>5051.72</v>
      </c>
    </row>
    <row r="8039" spans="1:23" ht="15.75" customHeight="1" x14ac:dyDescent="0.3">
      <c r="A8039" s="2" t="s">
        <v>33</v>
      </c>
      <c r="B8039" s="2">
        <v>1189833</v>
      </c>
      <c r="C8039" s="3">
        <v>44324</v>
      </c>
      <c r="D8039" s="12" t="str" cm="1">
        <f t="array" ref="D8039">_xlfn.SWITCH(WEEKDAY(C8039,2), 1, "Lundi", 2, "Mardi", 3, "Mercredi", 4, "Jeudi", 5, "Vendredi", 6, "Samedi", 7, "Dimanche", "Erreur")</f>
        <v>Samedi</v>
      </c>
      <c r="E8039" s="2" t="s">
        <v>30</v>
      </c>
      <c r="F8039" s="2" t="s">
        <v>31</v>
      </c>
      <c r="G8039" s="2" t="s">
        <v>34</v>
      </c>
      <c r="H8039" s="4" t="s">
        <v>18</v>
      </c>
      <c r="I8039" s="5">
        <v>39</v>
      </c>
      <c r="J8039" s="6">
        <v>264</v>
      </c>
      <c r="K8039" s="7">
        <v>10296</v>
      </c>
      <c r="L8039" s="7">
        <v>2779.92</v>
      </c>
      <c r="M8039" s="8">
        <v>0.27</v>
      </c>
      <c r="N8039" s="2" t="s">
        <v>23</v>
      </c>
      <c r="O8039">
        <f t="shared" si="1000"/>
        <v>2021</v>
      </c>
      <c r="P8039">
        <f t="shared" si="1001"/>
        <v>5</v>
      </c>
      <c r="Q8039" t="str">
        <f t="shared" si="1002"/>
        <v>mai</v>
      </c>
      <c r="R8039" t="str">
        <f t="shared" si="1003"/>
        <v>California</v>
      </c>
      <c r="S8039" t="str">
        <f t="shared" si="1004"/>
        <v>2021-05</v>
      </c>
      <c r="T8039">
        <f>IF(AND(COUNTIF(Calculs!$Q$2:$Q$12,$O8039)&gt;0,COUNTIF(Calculs!$S$2:$S$12,$E8039)&gt;0,COUNTIF(Calculs!$U$2:$U$12,$H8039)&gt;0),1,0)</f>
        <v>1</v>
      </c>
      <c r="U8039">
        <f t="shared" si="1005"/>
        <v>10296</v>
      </c>
      <c r="V8039">
        <f t="shared" si="1006"/>
        <v>264</v>
      </c>
      <c r="W8039">
        <f t="shared" si="1007"/>
        <v>2779.92</v>
      </c>
    </row>
    <row r="8040" spans="1:23" ht="15.75" customHeight="1" x14ac:dyDescent="0.3">
      <c r="A8040" s="2" t="s">
        <v>33</v>
      </c>
      <c r="B8040" s="2">
        <v>1189833</v>
      </c>
      <c r="C8040" s="3">
        <v>44325</v>
      </c>
      <c r="D8040" s="12" t="str" cm="1">
        <f t="array" ref="D8040">_xlfn.SWITCH(WEEKDAY(C8040,2), 1, "Lundi", 2, "Mardi", 3, "Mercredi", 4, "Jeudi", 5, "Vendredi", 6, "Samedi", 7, "Dimanche", "Erreur")</f>
        <v>Dimanche</v>
      </c>
      <c r="E8040" s="2" t="s">
        <v>30</v>
      </c>
      <c r="F8040" s="2" t="s">
        <v>31</v>
      </c>
      <c r="G8040" s="2" t="s">
        <v>34</v>
      </c>
      <c r="H8040" s="4" t="s">
        <v>19</v>
      </c>
      <c r="I8040" s="5">
        <v>38</v>
      </c>
      <c r="J8040" s="6">
        <v>210</v>
      </c>
      <c r="K8040" s="7">
        <v>7980</v>
      </c>
      <c r="L8040" s="7">
        <v>3591</v>
      </c>
      <c r="M8040" s="8">
        <v>0.45</v>
      </c>
      <c r="N8040" s="2" t="s">
        <v>23</v>
      </c>
      <c r="O8040">
        <f t="shared" si="1000"/>
        <v>2021</v>
      </c>
      <c r="P8040">
        <f t="shared" si="1001"/>
        <v>5</v>
      </c>
      <c r="Q8040" t="str">
        <f t="shared" si="1002"/>
        <v>mai</v>
      </c>
      <c r="R8040" t="str">
        <f t="shared" si="1003"/>
        <v>California</v>
      </c>
      <c r="S8040" t="str">
        <f t="shared" si="1004"/>
        <v>2021-05</v>
      </c>
      <c r="T8040">
        <f>IF(AND(COUNTIF(Calculs!$Q$2:$Q$12,$O8040)&gt;0,COUNTIF(Calculs!$S$2:$S$12,$E8040)&gt;0,COUNTIF(Calculs!$U$2:$U$12,$H8040)&gt;0),1,0)</f>
        <v>1</v>
      </c>
      <c r="U8040">
        <f t="shared" si="1005"/>
        <v>7980</v>
      </c>
      <c r="V8040">
        <f t="shared" si="1006"/>
        <v>210</v>
      </c>
      <c r="W8040">
        <f t="shared" si="1007"/>
        <v>3591</v>
      </c>
    </row>
    <row r="8041" spans="1:23" ht="15.75" customHeight="1" x14ac:dyDescent="0.3">
      <c r="A8041" s="2" t="s">
        <v>33</v>
      </c>
      <c r="B8041" s="2">
        <v>1189833</v>
      </c>
      <c r="C8041" s="3">
        <v>44326</v>
      </c>
      <c r="D8041" s="12" t="str" cm="1">
        <f t="array" ref="D8041">_xlfn.SWITCH(WEEKDAY(C8041,2), 1, "Lundi", 2, "Mardi", 3, "Mercredi", 4, "Jeudi", 5, "Vendredi", 6, "Samedi", 7, "Dimanche", "Erreur")</f>
        <v>Lundi</v>
      </c>
      <c r="E8041" s="2" t="s">
        <v>30</v>
      </c>
      <c r="F8041" s="2" t="s">
        <v>31</v>
      </c>
      <c r="G8041" s="2" t="s">
        <v>34</v>
      </c>
      <c r="H8041" s="4" t="s">
        <v>20</v>
      </c>
      <c r="I8041" s="5">
        <v>39</v>
      </c>
      <c r="J8041" s="6">
        <v>195</v>
      </c>
      <c r="K8041" s="7">
        <v>7605</v>
      </c>
      <c r="L8041" s="7">
        <v>3041.9999999999995</v>
      </c>
      <c r="M8041" s="8">
        <v>0.39999999999999997</v>
      </c>
      <c r="N8041" s="2" t="s">
        <v>23</v>
      </c>
      <c r="O8041">
        <f t="shared" si="1000"/>
        <v>2021</v>
      </c>
      <c r="P8041">
        <f t="shared" si="1001"/>
        <v>5</v>
      </c>
      <c r="Q8041" t="str">
        <f t="shared" si="1002"/>
        <v>mai</v>
      </c>
      <c r="R8041" t="str">
        <f t="shared" si="1003"/>
        <v>California</v>
      </c>
      <c r="S8041" t="str">
        <f t="shared" si="1004"/>
        <v>2021-05</v>
      </c>
      <c r="T8041">
        <f>IF(AND(COUNTIF(Calculs!$Q$2:$Q$12,$O8041)&gt;0,COUNTIF(Calculs!$S$2:$S$12,$E8041)&gt;0,COUNTIF(Calculs!$U$2:$U$12,$H8041)&gt;0),1,0)</f>
        <v>1</v>
      </c>
      <c r="U8041">
        <f t="shared" si="1005"/>
        <v>7605</v>
      </c>
      <c r="V8041">
        <f t="shared" si="1006"/>
        <v>195</v>
      </c>
      <c r="W8041">
        <f t="shared" si="1007"/>
        <v>3041.9999999999995</v>
      </c>
    </row>
    <row r="8042" spans="1:23" ht="15.75" customHeight="1" x14ac:dyDescent="0.3">
      <c r="A8042" s="2" t="s">
        <v>33</v>
      </c>
      <c r="B8042" s="2">
        <v>1189833</v>
      </c>
      <c r="C8042" s="3">
        <v>44327</v>
      </c>
      <c r="D8042" s="12" t="str" cm="1">
        <f t="array" ref="D8042">_xlfn.SWITCH(WEEKDAY(C8042,2), 1, "Lundi", 2, "Mardi", 3, "Mercredi", 4, "Jeudi", 5, "Vendredi", 6, "Samedi", 7, "Dimanche", "Erreur")</f>
        <v>Mardi</v>
      </c>
      <c r="E8042" s="2" t="s">
        <v>30</v>
      </c>
      <c r="F8042" s="2" t="s">
        <v>31</v>
      </c>
      <c r="G8042" s="2" t="s">
        <v>34</v>
      </c>
      <c r="H8042" s="4" t="s">
        <v>21</v>
      </c>
      <c r="I8042" s="5">
        <v>44</v>
      </c>
      <c r="J8042" s="6">
        <v>195</v>
      </c>
      <c r="K8042" s="7">
        <v>8580</v>
      </c>
      <c r="L8042" s="7">
        <v>5319.6000000000013</v>
      </c>
      <c r="M8042" s="8">
        <v>0.62000000000000011</v>
      </c>
      <c r="N8042" s="2" t="s">
        <v>23</v>
      </c>
      <c r="O8042">
        <f t="shared" si="1000"/>
        <v>2021</v>
      </c>
      <c r="P8042">
        <f t="shared" si="1001"/>
        <v>5</v>
      </c>
      <c r="Q8042" t="str">
        <f t="shared" si="1002"/>
        <v>mai</v>
      </c>
      <c r="R8042" t="str">
        <f t="shared" si="1003"/>
        <v>California</v>
      </c>
      <c r="S8042" t="str">
        <f t="shared" si="1004"/>
        <v>2021-05</v>
      </c>
      <c r="T8042">
        <f>IF(AND(COUNTIF(Calculs!$Q$2:$Q$12,$O8042)&gt;0,COUNTIF(Calculs!$S$2:$S$12,$E8042)&gt;0,COUNTIF(Calculs!$U$2:$U$12,$H8042)&gt;0),1,0)</f>
        <v>1</v>
      </c>
      <c r="U8042">
        <f t="shared" si="1005"/>
        <v>8580</v>
      </c>
      <c r="V8042">
        <f t="shared" si="1006"/>
        <v>195</v>
      </c>
      <c r="W8042">
        <f t="shared" si="1007"/>
        <v>5319.6000000000013</v>
      </c>
    </row>
    <row r="8043" spans="1:23" ht="15.75" customHeight="1" x14ac:dyDescent="0.3">
      <c r="A8043" s="2" t="s">
        <v>33</v>
      </c>
      <c r="B8043" s="2">
        <v>1189833</v>
      </c>
      <c r="C8043" s="3">
        <v>44328</v>
      </c>
      <c r="D8043" s="12" t="str" cm="1">
        <f t="array" ref="D8043">_xlfn.SWITCH(WEEKDAY(C8043,2), 1, "Lundi", 2, "Mardi", 3, "Mercredi", 4, "Jeudi", 5, "Vendredi", 6, "Samedi", 7, "Dimanche", "Erreur")</f>
        <v>Mercredi</v>
      </c>
      <c r="E8043" s="2" t="s">
        <v>30</v>
      </c>
      <c r="F8043" s="2" t="s">
        <v>31</v>
      </c>
      <c r="G8043" s="2" t="s">
        <v>34</v>
      </c>
      <c r="H8043" s="4" t="s">
        <v>22</v>
      </c>
      <c r="I8043" s="5">
        <v>49</v>
      </c>
      <c r="J8043" s="6">
        <v>210</v>
      </c>
      <c r="K8043" s="7">
        <v>10290</v>
      </c>
      <c r="L8043" s="7">
        <v>2263.8000000000002</v>
      </c>
      <c r="M8043" s="8">
        <v>0.22</v>
      </c>
      <c r="N8043" s="2" t="s">
        <v>23</v>
      </c>
      <c r="O8043">
        <f t="shared" si="1000"/>
        <v>2021</v>
      </c>
      <c r="P8043">
        <f t="shared" si="1001"/>
        <v>5</v>
      </c>
      <c r="Q8043" t="str">
        <f t="shared" si="1002"/>
        <v>mai</v>
      </c>
      <c r="R8043" t="str">
        <f t="shared" si="1003"/>
        <v>California</v>
      </c>
      <c r="S8043" t="str">
        <f t="shared" si="1004"/>
        <v>2021-05</v>
      </c>
      <c r="T8043">
        <f>IF(AND(COUNTIF(Calculs!$Q$2:$Q$12,$O8043)&gt;0,COUNTIF(Calculs!$S$2:$S$12,$E8043)&gt;0,COUNTIF(Calculs!$U$2:$U$12,$H8043)&gt;0),1,0)</f>
        <v>1</v>
      </c>
      <c r="U8043">
        <f t="shared" si="1005"/>
        <v>10290</v>
      </c>
      <c r="V8043">
        <f t="shared" si="1006"/>
        <v>210</v>
      </c>
      <c r="W8043">
        <f t="shared" si="1007"/>
        <v>2263.8000000000002</v>
      </c>
    </row>
    <row r="8044" spans="1:23" ht="15.75" customHeight="1" x14ac:dyDescent="0.3">
      <c r="A8044" s="2" t="s">
        <v>33</v>
      </c>
      <c r="B8044" s="2">
        <v>1189833</v>
      </c>
      <c r="C8044" s="3">
        <v>44329</v>
      </c>
      <c r="D8044" s="12" t="str" cm="1">
        <f t="array" ref="D8044">_xlfn.SWITCH(WEEKDAY(C8044,2), 1, "Lundi", 2, "Mardi", 3, "Mercredi", 4, "Jeudi", 5, "Vendredi", 6, "Samedi", 7, "Dimanche", "Erreur")</f>
        <v>Jeudi</v>
      </c>
      <c r="E8044" s="2" t="s">
        <v>30</v>
      </c>
      <c r="F8044" s="2" t="s">
        <v>31</v>
      </c>
      <c r="G8044" s="2" t="s">
        <v>34</v>
      </c>
      <c r="H8044" s="4" t="s">
        <v>16</v>
      </c>
      <c r="I8044" s="5">
        <v>36</v>
      </c>
      <c r="J8044" s="6">
        <v>256</v>
      </c>
      <c r="K8044" s="7">
        <v>9216</v>
      </c>
      <c r="L8044" s="7">
        <v>4331.5200000000004</v>
      </c>
      <c r="M8044" s="8">
        <v>0.47000000000000003</v>
      </c>
      <c r="N8044" s="2" t="s">
        <v>23</v>
      </c>
      <c r="O8044">
        <f t="shared" si="1000"/>
        <v>2021</v>
      </c>
      <c r="P8044">
        <f t="shared" si="1001"/>
        <v>5</v>
      </c>
      <c r="Q8044" t="str">
        <f t="shared" si="1002"/>
        <v>mai</v>
      </c>
      <c r="R8044" t="str">
        <f t="shared" si="1003"/>
        <v>California</v>
      </c>
      <c r="S8044" t="str">
        <f t="shared" si="1004"/>
        <v>2021-05</v>
      </c>
      <c r="T8044">
        <f>IF(AND(COUNTIF(Calculs!$Q$2:$Q$12,$O8044)&gt;0,COUNTIF(Calculs!$S$2:$S$12,$E8044)&gt;0,COUNTIF(Calculs!$U$2:$U$12,$H8044)&gt;0),1,0)</f>
        <v>1</v>
      </c>
      <c r="U8044">
        <f t="shared" si="1005"/>
        <v>9216</v>
      </c>
      <c r="V8044">
        <f t="shared" si="1006"/>
        <v>256</v>
      </c>
      <c r="W8044">
        <f t="shared" si="1007"/>
        <v>4331.5200000000004</v>
      </c>
    </row>
    <row r="8045" spans="1:23" ht="15.75" customHeight="1" x14ac:dyDescent="0.3">
      <c r="A8045" s="2" t="s">
        <v>33</v>
      </c>
      <c r="B8045" s="2">
        <v>1189833</v>
      </c>
      <c r="C8045" s="3">
        <v>44330</v>
      </c>
      <c r="D8045" s="12" t="str" cm="1">
        <f t="array" ref="D8045">_xlfn.SWITCH(WEEKDAY(C8045,2), 1, "Lundi", 2, "Mardi", 3, "Mercredi", 4, "Jeudi", 5, "Vendredi", 6, "Samedi", 7, "Dimanche", "Erreur")</f>
        <v>Vendredi</v>
      </c>
      <c r="E8045" s="2" t="s">
        <v>30</v>
      </c>
      <c r="F8045" s="2" t="s">
        <v>31</v>
      </c>
      <c r="G8045" s="2" t="s">
        <v>34</v>
      </c>
      <c r="H8045" s="4" t="s">
        <v>18</v>
      </c>
      <c r="I8045" s="5">
        <v>43</v>
      </c>
      <c r="J8045" s="6">
        <v>264</v>
      </c>
      <c r="K8045" s="7">
        <v>11352</v>
      </c>
      <c r="L8045" s="7">
        <v>3405.6</v>
      </c>
      <c r="M8045" s="8">
        <v>0.3</v>
      </c>
      <c r="N8045" s="2" t="s">
        <v>23</v>
      </c>
      <c r="O8045">
        <f t="shared" si="1000"/>
        <v>2021</v>
      </c>
      <c r="P8045">
        <f t="shared" si="1001"/>
        <v>5</v>
      </c>
      <c r="Q8045" t="str">
        <f t="shared" si="1002"/>
        <v>mai</v>
      </c>
      <c r="R8045" t="str">
        <f t="shared" si="1003"/>
        <v>California</v>
      </c>
      <c r="S8045" t="str">
        <f t="shared" si="1004"/>
        <v>2021-05</v>
      </c>
      <c r="T8045">
        <f>IF(AND(COUNTIF(Calculs!$Q$2:$Q$12,$O8045)&gt;0,COUNTIF(Calculs!$S$2:$S$12,$E8045)&gt;0,COUNTIF(Calculs!$U$2:$U$12,$H8045)&gt;0),1,0)</f>
        <v>1</v>
      </c>
      <c r="U8045">
        <f t="shared" si="1005"/>
        <v>11352</v>
      </c>
      <c r="V8045">
        <f t="shared" si="1006"/>
        <v>264</v>
      </c>
      <c r="W8045">
        <f t="shared" si="1007"/>
        <v>3405.6</v>
      </c>
    </row>
    <row r="8046" spans="1:23" ht="15.75" customHeight="1" x14ac:dyDescent="0.3">
      <c r="A8046" s="2" t="s">
        <v>33</v>
      </c>
      <c r="B8046" s="2">
        <v>1189833</v>
      </c>
      <c r="C8046" s="3">
        <v>44331</v>
      </c>
      <c r="D8046" s="12" t="str" cm="1">
        <f t="array" ref="D8046">_xlfn.SWITCH(WEEKDAY(C8046,2), 1, "Lundi", 2, "Mardi", 3, "Mercredi", 4, "Jeudi", 5, "Vendredi", 6, "Samedi", 7, "Dimanche", "Erreur")</f>
        <v>Samedi</v>
      </c>
      <c r="E8046" s="2" t="s">
        <v>30</v>
      </c>
      <c r="F8046" s="2" t="s">
        <v>31</v>
      </c>
      <c r="G8046" s="2" t="s">
        <v>34</v>
      </c>
      <c r="H8046" s="4" t="s">
        <v>19</v>
      </c>
      <c r="I8046" s="5">
        <v>33</v>
      </c>
      <c r="J8046" s="6">
        <v>208</v>
      </c>
      <c r="K8046" s="7">
        <v>6864</v>
      </c>
      <c r="L8046" s="7">
        <v>2882.88</v>
      </c>
      <c r="M8046" s="8">
        <v>0.42000000000000004</v>
      </c>
      <c r="N8046" s="2" t="s">
        <v>23</v>
      </c>
      <c r="O8046">
        <f t="shared" si="1000"/>
        <v>2021</v>
      </c>
      <c r="P8046">
        <f t="shared" si="1001"/>
        <v>5</v>
      </c>
      <c r="Q8046" t="str">
        <f t="shared" si="1002"/>
        <v>mai</v>
      </c>
      <c r="R8046" t="str">
        <f t="shared" si="1003"/>
        <v>California</v>
      </c>
      <c r="S8046" t="str">
        <f t="shared" si="1004"/>
        <v>2021-05</v>
      </c>
      <c r="T8046">
        <f>IF(AND(COUNTIF(Calculs!$Q$2:$Q$12,$O8046)&gt;0,COUNTIF(Calculs!$S$2:$S$12,$E8046)&gt;0,COUNTIF(Calculs!$U$2:$U$12,$H8046)&gt;0),1,0)</f>
        <v>1</v>
      </c>
      <c r="U8046">
        <f t="shared" si="1005"/>
        <v>6864</v>
      </c>
      <c r="V8046">
        <f t="shared" si="1006"/>
        <v>208</v>
      </c>
      <c r="W8046">
        <f t="shared" si="1007"/>
        <v>2882.88</v>
      </c>
    </row>
    <row r="8047" spans="1:23" ht="15.75" customHeight="1" x14ac:dyDescent="0.3">
      <c r="A8047" s="2" t="s">
        <v>33</v>
      </c>
      <c r="B8047" s="2">
        <v>1189833</v>
      </c>
      <c r="C8047" s="3">
        <v>44332</v>
      </c>
      <c r="D8047" s="12" t="str" cm="1">
        <f t="array" ref="D8047">_xlfn.SWITCH(WEEKDAY(C8047,2), 1, "Lundi", 2, "Mardi", 3, "Mercredi", 4, "Jeudi", 5, "Vendredi", 6, "Samedi", 7, "Dimanche", "Erreur")</f>
        <v>Dimanche</v>
      </c>
      <c r="E8047" s="2" t="s">
        <v>30</v>
      </c>
      <c r="F8047" s="2" t="s">
        <v>31</v>
      </c>
      <c r="G8047" s="2" t="s">
        <v>34</v>
      </c>
      <c r="H8047" s="4" t="s">
        <v>20</v>
      </c>
      <c r="I8047" s="5">
        <v>33</v>
      </c>
      <c r="J8047" s="6">
        <v>213</v>
      </c>
      <c r="K8047" s="7">
        <v>7029</v>
      </c>
      <c r="L8047" s="7">
        <v>2952.18</v>
      </c>
      <c r="M8047" s="8">
        <v>0.42</v>
      </c>
      <c r="N8047" s="2" t="s">
        <v>23</v>
      </c>
      <c r="O8047">
        <f t="shared" si="1000"/>
        <v>2021</v>
      </c>
      <c r="P8047">
        <f t="shared" si="1001"/>
        <v>5</v>
      </c>
      <c r="Q8047" t="str">
        <f t="shared" si="1002"/>
        <v>mai</v>
      </c>
      <c r="R8047" t="str">
        <f t="shared" si="1003"/>
        <v>California</v>
      </c>
      <c r="S8047" t="str">
        <f t="shared" si="1004"/>
        <v>2021-05</v>
      </c>
      <c r="T8047">
        <f>IF(AND(COUNTIF(Calculs!$Q$2:$Q$12,$O8047)&gt;0,COUNTIF(Calculs!$S$2:$S$12,$E8047)&gt;0,COUNTIF(Calculs!$U$2:$U$12,$H8047)&gt;0),1,0)</f>
        <v>1</v>
      </c>
      <c r="U8047">
        <f t="shared" si="1005"/>
        <v>7029</v>
      </c>
      <c r="V8047">
        <f t="shared" si="1006"/>
        <v>213</v>
      </c>
      <c r="W8047">
        <f t="shared" si="1007"/>
        <v>2952.18</v>
      </c>
    </row>
    <row r="8048" spans="1:23" ht="15.75" customHeight="1" x14ac:dyDescent="0.3">
      <c r="A8048" s="2" t="s">
        <v>33</v>
      </c>
      <c r="B8048" s="2">
        <v>1189833</v>
      </c>
      <c r="C8048" s="3">
        <v>44333</v>
      </c>
      <c r="D8048" s="12" t="str" cm="1">
        <f t="array" ref="D8048">_xlfn.SWITCH(WEEKDAY(C8048,2), 1, "Lundi", 2, "Mardi", 3, "Mercredi", 4, "Jeudi", 5, "Vendredi", 6, "Samedi", 7, "Dimanche", "Erreur")</f>
        <v>Lundi</v>
      </c>
      <c r="E8048" s="2" t="s">
        <v>30</v>
      </c>
      <c r="F8048" s="2" t="s">
        <v>31</v>
      </c>
      <c r="G8048" s="2" t="s">
        <v>34</v>
      </c>
      <c r="H8048" s="4" t="s">
        <v>21</v>
      </c>
      <c r="I8048" s="5">
        <v>46</v>
      </c>
      <c r="J8048" s="6">
        <v>210</v>
      </c>
      <c r="K8048" s="7">
        <v>9660</v>
      </c>
      <c r="L8048" s="7">
        <v>5989.2000000000007</v>
      </c>
      <c r="M8048" s="8">
        <v>0.62000000000000011</v>
      </c>
      <c r="N8048" s="2" t="s">
        <v>23</v>
      </c>
      <c r="O8048">
        <f t="shared" si="1000"/>
        <v>2021</v>
      </c>
      <c r="P8048">
        <f t="shared" si="1001"/>
        <v>5</v>
      </c>
      <c r="Q8048" t="str">
        <f t="shared" si="1002"/>
        <v>mai</v>
      </c>
      <c r="R8048" t="str">
        <f t="shared" si="1003"/>
        <v>California</v>
      </c>
      <c r="S8048" t="str">
        <f t="shared" si="1004"/>
        <v>2021-05</v>
      </c>
      <c r="T8048">
        <f>IF(AND(COUNTIF(Calculs!$Q$2:$Q$12,$O8048)&gt;0,COUNTIF(Calculs!$S$2:$S$12,$E8048)&gt;0,COUNTIF(Calculs!$U$2:$U$12,$H8048)&gt;0),1,0)</f>
        <v>1</v>
      </c>
      <c r="U8048">
        <f t="shared" si="1005"/>
        <v>9660</v>
      </c>
      <c r="V8048">
        <f t="shared" si="1006"/>
        <v>210</v>
      </c>
      <c r="W8048">
        <f t="shared" si="1007"/>
        <v>5989.2000000000007</v>
      </c>
    </row>
    <row r="8049" spans="1:23" ht="15.75" customHeight="1" x14ac:dyDescent="0.3">
      <c r="A8049" s="2" t="s">
        <v>33</v>
      </c>
      <c r="B8049" s="2">
        <v>1189833</v>
      </c>
      <c r="C8049" s="3">
        <v>44334</v>
      </c>
      <c r="D8049" s="12" t="str" cm="1">
        <f t="array" ref="D8049">_xlfn.SWITCH(WEEKDAY(C8049,2), 1, "Lundi", 2, "Mardi", 3, "Mercredi", 4, "Jeudi", 5, "Vendredi", 6, "Samedi", 7, "Dimanche", "Erreur")</f>
        <v>Mardi</v>
      </c>
      <c r="E8049" s="2" t="s">
        <v>30</v>
      </c>
      <c r="F8049" s="2" t="s">
        <v>31</v>
      </c>
      <c r="G8049" s="2" t="s">
        <v>34</v>
      </c>
      <c r="H8049" s="4" t="s">
        <v>22</v>
      </c>
      <c r="I8049" s="5">
        <v>46</v>
      </c>
      <c r="J8049" s="6">
        <v>208</v>
      </c>
      <c r="K8049" s="7">
        <v>9568</v>
      </c>
      <c r="L8049" s="7">
        <v>2296.3200000000002</v>
      </c>
      <c r="M8049" s="8">
        <v>0.24000000000000002</v>
      </c>
      <c r="N8049" s="2" t="s">
        <v>23</v>
      </c>
      <c r="O8049">
        <f t="shared" si="1000"/>
        <v>2021</v>
      </c>
      <c r="P8049">
        <f t="shared" si="1001"/>
        <v>5</v>
      </c>
      <c r="Q8049" t="str">
        <f t="shared" si="1002"/>
        <v>mai</v>
      </c>
      <c r="R8049" t="str">
        <f t="shared" si="1003"/>
        <v>California</v>
      </c>
      <c r="S8049" t="str">
        <f t="shared" si="1004"/>
        <v>2021-05</v>
      </c>
      <c r="T8049">
        <f>IF(AND(COUNTIF(Calculs!$Q$2:$Q$12,$O8049)&gt;0,COUNTIF(Calculs!$S$2:$S$12,$E8049)&gt;0,COUNTIF(Calculs!$U$2:$U$12,$H8049)&gt;0),1,0)</f>
        <v>1</v>
      </c>
      <c r="U8049">
        <f t="shared" si="1005"/>
        <v>9568</v>
      </c>
      <c r="V8049">
        <f t="shared" si="1006"/>
        <v>208</v>
      </c>
      <c r="W8049">
        <f t="shared" si="1007"/>
        <v>2296.3200000000002</v>
      </c>
    </row>
    <row r="8050" spans="1:23" ht="15.75" customHeight="1" x14ac:dyDescent="0.3">
      <c r="A8050" s="2" t="s">
        <v>33</v>
      </c>
      <c r="B8050" s="2">
        <v>1189833</v>
      </c>
      <c r="C8050" s="3">
        <v>44335</v>
      </c>
      <c r="D8050" s="12" t="str" cm="1">
        <f t="array" ref="D8050">_xlfn.SWITCH(WEEKDAY(C8050,2), 1, "Lundi", 2, "Mardi", 3, "Mercredi", 4, "Jeudi", 5, "Vendredi", 6, "Samedi", 7, "Dimanche", "Erreur")</f>
        <v>Mercredi</v>
      </c>
      <c r="E8050" s="2" t="s">
        <v>30</v>
      </c>
      <c r="F8050" s="2" t="s">
        <v>31</v>
      </c>
      <c r="G8050" s="2" t="s">
        <v>34</v>
      </c>
      <c r="H8050" s="4" t="s">
        <v>16</v>
      </c>
      <c r="I8050" s="5">
        <v>40</v>
      </c>
      <c r="J8050" s="6">
        <v>272</v>
      </c>
      <c r="K8050" s="7">
        <v>10880</v>
      </c>
      <c r="L8050" s="7">
        <v>5004.8</v>
      </c>
      <c r="M8050" s="8">
        <v>0.46</v>
      </c>
      <c r="N8050" s="2" t="s">
        <v>23</v>
      </c>
      <c r="O8050">
        <f t="shared" si="1000"/>
        <v>2021</v>
      </c>
      <c r="P8050">
        <f t="shared" si="1001"/>
        <v>5</v>
      </c>
      <c r="Q8050" t="str">
        <f t="shared" si="1002"/>
        <v>mai</v>
      </c>
      <c r="R8050" t="str">
        <f t="shared" si="1003"/>
        <v>California</v>
      </c>
      <c r="S8050" t="str">
        <f t="shared" si="1004"/>
        <v>2021-05</v>
      </c>
      <c r="T8050">
        <f>IF(AND(COUNTIF(Calculs!$Q$2:$Q$12,$O8050)&gt;0,COUNTIF(Calculs!$S$2:$S$12,$E8050)&gt;0,COUNTIF(Calculs!$U$2:$U$12,$H8050)&gt;0),1,0)</f>
        <v>1</v>
      </c>
      <c r="U8050">
        <f t="shared" si="1005"/>
        <v>10880</v>
      </c>
      <c r="V8050">
        <f t="shared" si="1006"/>
        <v>272</v>
      </c>
      <c r="W8050">
        <f t="shared" si="1007"/>
        <v>5004.8</v>
      </c>
    </row>
    <row r="8051" spans="1:23" ht="15.75" customHeight="1" x14ac:dyDescent="0.3">
      <c r="A8051" s="2" t="s">
        <v>33</v>
      </c>
      <c r="B8051" s="2">
        <v>1189833</v>
      </c>
      <c r="C8051" s="3">
        <v>44336</v>
      </c>
      <c r="D8051" s="12" t="str" cm="1">
        <f t="array" ref="D8051">_xlfn.SWITCH(WEEKDAY(C8051,2), 1, "Lundi", 2, "Mardi", 3, "Mercredi", 4, "Jeudi", 5, "Vendredi", 6, "Samedi", 7, "Dimanche", "Erreur")</f>
        <v>Jeudi</v>
      </c>
      <c r="E8051" s="2" t="s">
        <v>30</v>
      </c>
      <c r="F8051" s="2" t="s">
        <v>31</v>
      </c>
      <c r="G8051" s="2" t="s">
        <v>34</v>
      </c>
      <c r="H8051" s="4" t="s">
        <v>18</v>
      </c>
      <c r="I8051" s="5">
        <v>42</v>
      </c>
      <c r="J8051" s="6">
        <v>264</v>
      </c>
      <c r="K8051" s="7">
        <v>11088</v>
      </c>
      <c r="L8051" s="7">
        <v>3326.4</v>
      </c>
      <c r="M8051" s="8">
        <v>0.3</v>
      </c>
      <c r="N8051" s="2" t="s">
        <v>23</v>
      </c>
      <c r="O8051">
        <f t="shared" si="1000"/>
        <v>2021</v>
      </c>
      <c r="P8051">
        <f t="shared" si="1001"/>
        <v>5</v>
      </c>
      <c r="Q8051" t="str">
        <f t="shared" si="1002"/>
        <v>mai</v>
      </c>
      <c r="R8051" t="str">
        <f t="shared" si="1003"/>
        <v>California</v>
      </c>
      <c r="S8051" t="str">
        <f t="shared" si="1004"/>
        <v>2021-05</v>
      </c>
      <c r="T8051">
        <f>IF(AND(COUNTIF(Calculs!$Q$2:$Q$12,$O8051)&gt;0,COUNTIF(Calculs!$S$2:$S$12,$E8051)&gt;0,COUNTIF(Calculs!$U$2:$U$12,$H8051)&gt;0),1,0)</f>
        <v>1</v>
      </c>
      <c r="U8051">
        <f t="shared" si="1005"/>
        <v>11088</v>
      </c>
      <c r="V8051">
        <f t="shared" si="1006"/>
        <v>264</v>
      </c>
      <c r="W8051">
        <f t="shared" si="1007"/>
        <v>3326.4</v>
      </c>
    </row>
    <row r="8052" spans="1:23" ht="15.75" customHeight="1" x14ac:dyDescent="0.3">
      <c r="A8052" s="2" t="s">
        <v>33</v>
      </c>
      <c r="B8052" s="2">
        <v>1189833</v>
      </c>
      <c r="C8052" s="3">
        <v>44337</v>
      </c>
      <c r="D8052" s="12" t="str" cm="1">
        <f t="array" ref="D8052">_xlfn.SWITCH(WEEKDAY(C8052,2), 1, "Lundi", 2, "Mardi", 3, "Mercredi", 4, "Jeudi", 5, "Vendredi", 6, "Samedi", 7, "Dimanche", "Erreur")</f>
        <v>Vendredi</v>
      </c>
      <c r="E8052" s="2" t="s">
        <v>30</v>
      </c>
      <c r="F8052" s="2" t="s">
        <v>31</v>
      </c>
      <c r="G8052" s="2" t="s">
        <v>34</v>
      </c>
      <c r="H8052" s="4" t="s">
        <v>19</v>
      </c>
      <c r="I8052" s="5">
        <v>35</v>
      </c>
      <c r="J8052" s="6">
        <v>223</v>
      </c>
      <c r="K8052" s="7">
        <v>7805</v>
      </c>
      <c r="L8052" s="7">
        <v>3590.3</v>
      </c>
      <c r="M8052" s="8">
        <v>0.46</v>
      </c>
      <c r="N8052" s="2" t="s">
        <v>23</v>
      </c>
      <c r="O8052">
        <f t="shared" si="1000"/>
        <v>2021</v>
      </c>
      <c r="P8052">
        <f t="shared" si="1001"/>
        <v>5</v>
      </c>
      <c r="Q8052" t="str">
        <f t="shared" si="1002"/>
        <v>mai</v>
      </c>
      <c r="R8052" t="str">
        <f t="shared" si="1003"/>
        <v>California</v>
      </c>
      <c r="S8052" t="str">
        <f t="shared" si="1004"/>
        <v>2021-05</v>
      </c>
      <c r="T8052">
        <f>IF(AND(COUNTIF(Calculs!$Q$2:$Q$12,$O8052)&gt;0,COUNTIF(Calculs!$S$2:$S$12,$E8052)&gt;0,COUNTIF(Calculs!$U$2:$U$12,$H8052)&gt;0),1,0)</f>
        <v>1</v>
      </c>
      <c r="U8052">
        <f t="shared" si="1005"/>
        <v>7805</v>
      </c>
      <c r="V8052">
        <f t="shared" si="1006"/>
        <v>223</v>
      </c>
      <c r="W8052">
        <f t="shared" si="1007"/>
        <v>3590.3</v>
      </c>
    </row>
    <row r="8053" spans="1:23" ht="15.75" customHeight="1" x14ac:dyDescent="0.3">
      <c r="A8053" s="2" t="s">
        <v>33</v>
      </c>
      <c r="B8053" s="2">
        <v>1189833</v>
      </c>
      <c r="C8053" s="3">
        <v>44338</v>
      </c>
      <c r="D8053" s="12" t="str" cm="1">
        <f t="array" ref="D8053">_xlfn.SWITCH(WEEKDAY(C8053,2), 1, "Lundi", 2, "Mardi", 3, "Mercredi", 4, "Jeudi", 5, "Vendredi", 6, "Samedi", 7, "Dimanche", "Erreur")</f>
        <v>Samedi</v>
      </c>
      <c r="E8053" s="2" t="s">
        <v>30</v>
      </c>
      <c r="F8053" s="2" t="s">
        <v>31</v>
      </c>
      <c r="G8053" s="2" t="s">
        <v>34</v>
      </c>
      <c r="H8053" s="4" t="s">
        <v>20</v>
      </c>
      <c r="I8053" s="5">
        <v>33</v>
      </c>
      <c r="J8053" s="6">
        <v>221</v>
      </c>
      <c r="K8053" s="7">
        <v>7293</v>
      </c>
      <c r="L8053" s="7">
        <v>3063.06</v>
      </c>
      <c r="M8053" s="8">
        <v>0.42</v>
      </c>
      <c r="N8053" s="2" t="s">
        <v>23</v>
      </c>
      <c r="O8053">
        <f t="shared" si="1000"/>
        <v>2021</v>
      </c>
      <c r="P8053">
        <f t="shared" si="1001"/>
        <v>5</v>
      </c>
      <c r="Q8053" t="str">
        <f t="shared" si="1002"/>
        <v>mai</v>
      </c>
      <c r="R8053" t="str">
        <f t="shared" si="1003"/>
        <v>California</v>
      </c>
      <c r="S8053" t="str">
        <f t="shared" si="1004"/>
        <v>2021-05</v>
      </c>
      <c r="T8053">
        <f>IF(AND(COUNTIF(Calculs!$Q$2:$Q$12,$O8053)&gt;0,COUNTIF(Calculs!$S$2:$S$12,$E8053)&gt;0,COUNTIF(Calculs!$U$2:$U$12,$H8053)&gt;0),1,0)</f>
        <v>1</v>
      </c>
      <c r="U8053">
        <f t="shared" si="1005"/>
        <v>7293</v>
      </c>
      <c r="V8053">
        <f t="shared" si="1006"/>
        <v>221</v>
      </c>
      <c r="W8053">
        <f t="shared" si="1007"/>
        <v>3063.06</v>
      </c>
    </row>
    <row r="8054" spans="1:23" ht="15.75" customHeight="1" x14ac:dyDescent="0.3">
      <c r="A8054" s="2" t="s">
        <v>33</v>
      </c>
      <c r="B8054" s="2">
        <v>1189833</v>
      </c>
      <c r="C8054" s="3">
        <v>44339</v>
      </c>
      <c r="D8054" s="12" t="str" cm="1">
        <f t="array" ref="D8054">_xlfn.SWITCH(WEEKDAY(C8054,2), 1, "Lundi", 2, "Mardi", 3, "Mercredi", 4, "Jeudi", 5, "Vendredi", 6, "Samedi", 7, "Dimanche", "Erreur")</f>
        <v>Dimanche</v>
      </c>
      <c r="E8054" s="2" t="s">
        <v>30</v>
      </c>
      <c r="F8054" s="2" t="s">
        <v>31</v>
      </c>
      <c r="G8054" s="2" t="s">
        <v>34</v>
      </c>
      <c r="H8054" s="4" t="s">
        <v>21</v>
      </c>
      <c r="I8054" s="5">
        <v>46</v>
      </c>
      <c r="J8054" s="6">
        <v>204</v>
      </c>
      <c r="K8054" s="7">
        <v>9384</v>
      </c>
      <c r="L8054" s="7">
        <v>5348.880000000001</v>
      </c>
      <c r="M8054" s="8">
        <v>0.57000000000000006</v>
      </c>
      <c r="N8054" s="2" t="s">
        <v>23</v>
      </c>
      <c r="O8054">
        <f t="shared" si="1000"/>
        <v>2021</v>
      </c>
      <c r="P8054">
        <f t="shared" si="1001"/>
        <v>5</v>
      </c>
      <c r="Q8054" t="str">
        <f t="shared" si="1002"/>
        <v>mai</v>
      </c>
      <c r="R8054" t="str">
        <f t="shared" si="1003"/>
        <v>California</v>
      </c>
      <c r="S8054" t="str">
        <f t="shared" si="1004"/>
        <v>2021-05</v>
      </c>
      <c r="T8054">
        <f>IF(AND(COUNTIF(Calculs!$Q$2:$Q$12,$O8054)&gt;0,COUNTIF(Calculs!$S$2:$S$12,$E8054)&gt;0,COUNTIF(Calculs!$U$2:$U$12,$H8054)&gt;0),1,0)</f>
        <v>1</v>
      </c>
      <c r="U8054">
        <f t="shared" si="1005"/>
        <v>9384</v>
      </c>
      <c r="V8054">
        <f t="shared" si="1006"/>
        <v>204</v>
      </c>
      <c r="W8054">
        <f t="shared" si="1007"/>
        <v>5348.880000000001</v>
      </c>
    </row>
    <row r="8055" spans="1:23" ht="15.75" customHeight="1" x14ac:dyDescent="0.3">
      <c r="A8055" s="2" t="s">
        <v>33</v>
      </c>
      <c r="B8055" s="2">
        <v>1189833</v>
      </c>
      <c r="C8055" s="3">
        <v>44340</v>
      </c>
      <c r="D8055" s="12" t="str" cm="1">
        <f t="array" ref="D8055">_xlfn.SWITCH(WEEKDAY(C8055,2), 1, "Lundi", 2, "Mardi", 3, "Mercredi", 4, "Jeudi", 5, "Vendredi", 6, "Samedi", 7, "Dimanche", "Erreur")</f>
        <v>Lundi</v>
      </c>
      <c r="E8055" s="2" t="s">
        <v>30</v>
      </c>
      <c r="F8055" s="2" t="s">
        <v>31</v>
      </c>
      <c r="G8055" s="2" t="s">
        <v>34</v>
      </c>
      <c r="H8055" s="4" t="s">
        <v>22</v>
      </c>
      <c r="I8055" s="5">
        <v>49</v>
      </c>
      <c r="J8055" s="6">
        <v>238</v>
      </c>
      <c r="K8055" s="7">
        <v>11662</v>
      </c>
      <c r="L8055" s="7">
        <v>2798.88</v>
      </c>
      <c r="M8055" s="8">
        <v>0.24000000000000002</v>
      </c>
      <c r="N8055" s="2" t="s">
        <v>23</v>
      </c>
      <c r="O8055">
        <f t="shared" si="1000"/>
        <v>2021</v>
      </c>
      <c r="P8055">
        <f t="shared" si="1001"/>
        <v>5</v>
      </c>
      <c r="Q8055" t="str">
        <f t="shared" si="1002"/>
        <v>mai</v>
      </c>
      <c r="R8055" t="str">
        <f t="shared" si="1003"/>
        <v>California</v>
      </c>
      <c r="S8055" t="str">
        <f t="shared" si="1004"/>
        <v>2021-05</v>
      </c>
      <c r="T8055">
        <f>IF(AND(COUNTIF(Calculs!$Q$2:$Q$12,$O8055)&gt;0,COUNTIF(Calculs!$S$2:$S$12,$E8055)&gt;0,COUNTIF(Calculs!$U$2:$U$12,$H8055)&gt;0),1,0)</f>
        <v>1</v>
      </c>
      <c r="U8055">
        <f t="shared" si="1005"/>
        <v>11662</v>
      </c>
      <c r="V8055">
        <f t="shared" si="1006"/>
        <v>238</v>
      </c>
      <c r="W8055">
        <f t="shared" si="1007"/>
        <v>2798.88</v>
      </c>
    </row>
    <row r="8056" spans="1:23" ht="15.75" customHeight="1" x14ac:dyDescent="0.3">
      <c r="A8056" s="2" t="s">
        <v>33</v>
      </c>
      <c r="B8056" s="2">
        <v>1189833</v>
      </c>
      <c r="C8056" s="3">
        <v>44341</v>
      </c>
      <c r="D8056" s="12" t="str" cm="1">
        <f t="array" ref="D8056">_xlfn.SWITCH(WEEKDAY(C8056,2), 1, "Lundi", 2, "Mardi", 3, "Mercredi", 4, "Jeudi", 5, "Vendredi", 6, "Samedi", 7, "Dimanche", "Erreur")</f>
        <v>Mardi</v>
      </c>
      <c r="E8056" s="2" t="s">
        <v>30</v>
      </c>
      <c r="F8056" s="2" t="s">
        <v>31</v>
      </c>
      <c r="G8056" s="2" t="s">
        <v>34</v>
      </c>
      <c r="H8056" s="4" t="s">
        <v>16</v>
      </c>
      <c r="I8056" s="5">
        <v>39</v>
      </c>
      <c r="J8056" s="6">
        <v>315</v>
      </c>
      <c r="K8056" s="7">
        <v>12285</v>
      </c>
      <c r="L8056" s="7">
        <v>5651.1</v>
      </c>
      <c r="M8056" s="8">
        <v>0.46</v>
      </c>
      <c r="N8056" s="2" t="s">
        <v>23</v>
      </c>
      <c r="O8056">
        <f t="shared" si="1000"/>
        <v>2021</v>
      </c>
      <c r="P8056">
        <f t="shared" si="1001"/>
        <v>5</v>
      </c>
      <c r="Q8056" t="str">
        <f t="shared" si="1002"/>
        <v>mai</v>
      </c>
      <c r="R8056" t="str">
        <f t="shared" si="1003"/>
        <v>California</v>
      </c>
      <c r="S8056" t="str">
        <f t="shared" si="1004"/>
        <v>2021-05</v>
      </c>
      <c r="T8056">
        <f>IF(AND(COUNTIF(Calculs!$Q$2:$Q$12,$O8056)&gt;0,COUNTIF(Calculs!$S$2:$S$12,$E8056)&gt;0,COUNTIF(Calculs!$U$2:$U$12,$H8056)&gt;0),1,0)</f>
        <v>1</v>
      </c>
      <c r="U8056">
        <f t="shared" si="1005"/>
        <v>12285</v>
      </c>
      <c r="V8056">
        <f t="shared" si="1006"/>
        <v>315</v>
      </c>
      <c r="W8056">
        <f t="shared" si="1007"/>
        <v>5651.1</v>
      </c>
    </row>
    <row r="8057" spans="1:23" ht="15.75" customHeight="1" x14ac:dyDescent="0.3">
      <c r="A8057" s="2" t="s">
        <v>33</v>
      </c>
      <c r="B8057" s="2">
        <v>1189833</v>
      </c>
      <c r="C8057" s="3">
        <v>44342</v>
      </c>
      <c r="D8057" s="12" t="str" cm="1">
        <f t="array" ref="D8057">_xlfn.SWITCH(WEEKDAY(C8057,2), 1, "Lundi", 2, "Mardi", 3, "Mercredi", 4, "Jeudi", 5, "Vendredi", 6, "Samedi", 7, "Dimanche", "Erreur")</f>
        <v>Mercredi</v>
      </c>
      <c r="E8057" s="2" t="s">
        <v>30</v>
      </c>
      <c r="F8057" s="2" t="s">
        <v>31</v>
      </c>
      <c r="G8057" s="2" t="s">
        <v>34</v>
      </c>
      <c r="H8057" s="4" t="s">
        <v>18</v>
      </c>
      <c r="I8057" s="5">
        <v>42</v>
      </c>
      <c r="J8057" s="6">
        <v>288</v>
      </c>
      <c r="K8057" s="7">
        <v>12096</v>
      </c>
      <c r="L8057" s="7">
        <v>3386.88</v>
      </c>
      <c r="M8057" s="8">
        <v>0.28000000000000003</v>
      </c>
      <c r="N8057" s="2" t="s">
        <v>23</v>
      </c>
      <c r="O8057">
        <f t="shared" si="1000"/>
        <v>2021</v>
      </c>
      <c r="P8057">
        <f t="shared" si="1001"/>
        <v>5</v>
      </c>
      <c r="Q8057" t="str">
        <f t="shared" si="1002"/>
        <v>mai</v>
      </c>
      <c r="R8057" t="str">
        <f t="shared" si="1003"/>
        <v>California</v>
      </c>
      <c r="S8057" t="str">
        <f t="shared" si="1004"/>
        <v>2021-05</v>
      </c>
      <c r="T8057">
        <f>IF(AND(COUNTIF(Calculs!$Q$2:$Q$12,$O8057)&gt;0,COUNTIF(Calculs!$S$2:$S$12,$E8057)&gt;0,COUNTIF(Calculs!$U$2:$U$12,$H8057)&gt;0),1,0)</f>
        <v>1</v>
      </c>
      <c r="U8057">
        <f t="shared" si="1005"/>
        <v>12096</v>
      </c>
      <c r="V8057">
        <f t="shared" si="1006"/>
        <v>288</v>
      </c>
      <c r="W8057">
        <f t="shared" si="1007"/>
        <v>3386.88</v>
      </c>
    </row>
    <row r="8058" spans="1:23" ht="15.75" customHeight="1" x14ac:dyDescent="0.3">
      <c r="A8058" s="2" t="s">
        <v>33</v>
      </c>
      <c r="B8058" s="2">
        <v>1189833</v>
      </c>
      <c r="C8058" s="3">
        <v>44343</v>
      </c>
      <c r="D8058" s="12" t="str" cm="1">
        <f t="array" ref="D8058">_xlfn.SWITCH(WEEKDAY(C8058,2), 1, "Lundi", 2, "Mardi", 3, "Mercredi", 4, "Jeudi", 5, "Vendredi", 6, "Samedi", 7, "Dimanche", "Erreur")</f>
        <v>Jeudi</v>
      </c>
      <c r="E8058" s="2" t="s">
        <v>30</v>
      </c>
      <c r="F8058" s="2" t="s">
        <v>31</v>
      </c>
      <c r="G8058" s="2" t="s">
        <v>34</v>
      </c>
      <c r="H8058" s="4" t="s">
        <v>19</v>
      </c>
      <c r="I8058" s="5">
        <v>39</v>
      </c>
      <c r="J8058" s="6">
        <v>231</v>
      </c>
      <c r="K8058" s="7">
        <v>9009</v>
      </c>
      <c r="L8058" s="7">
        <v>4144.1400000000003</v>
      </c>
      <c r="M8058" s="8">
        <v>0.46</v>
      </c>
      <c r="N8058" s="2" t="s">
        <v>23</v>
      </c>
      <c r="O8058">
        <f t="shared" si="1000"/>
        <v>2021</v>
      </c>
      <c r="P8058">
        <f t="shared" si="1001"/>
        <v>5</v>
      </c>
      <c r="Q8058" t="str">
        <f t="shared" si="1002"/>
        <v>mai</v>
      </c>
      <c r="R8058" t="str">
        <f t="shared" si="1003"/>
        <v>California</v>
      </c>
      <c r="S8058" t="str">
        <f t="shared" si="1004"/>
        <v>2021-05</v>
      </c>
      <c r="T8058">
        <f>IF(AND(COUNTIF(Calculs!$Q$2:$Q$12,$O8058)&gt;0,COUNTIF(Calculs!$S$2:$S$12,$E8058)&gt;0,COUNTIF(Calculs!$U$2:$U$12,$H8058)&gt;0),1,0)</f>
        <v>1</v>
      </c>
      <c r="U8058">
        <f t="shared" si="1005"/>
        <v>9009</v>
      </c>
      <c r="V8058">
        <f t="shared" si="1006"/>
        <v>231</v>
      </c>
      <c r="W8058">
        <f t="shared" si="1007"/>
        <v>4144.1400000000003</v>
      </c>
    </row>
    <row r="8059" spans="1:23" ht="15.75" customHeight="1" x14ac:dyDescent="0.3">
      <c r="A8059" s="2" t="s">
        <v>33</v>
      </c>
      <c r="B8059" s="2">
        <v>1189833</v>
      </c>
      <c r="C8059" s="3">
        <v>44344</v>
      </c>
      <c r="D8059" s="12" t="str" cm="1">
        <f t="array" ref="D8059">_xlfn.SWITCH(WEEKDAY(C8059,2), 1, "Lundi", 2, "Mardi", 3, "Mercredi", 4, "Jeudi", 5, "Vendredi", 6, "Samedi", 7, "Dimanche", "Erreur")</f>
        <v>Vendredi</v>
      </c>
      <c r="E8059" s="2" t="s">
        <v>30</v>
      </c>
      <c r="F8059" s="2" t="s">
        <v>31</v>
      </c>
      <c r="G8059" s="2" t="s">
        <v>34</v>
      </c>
      <c r="H8059" s="4" t="s">
        <v>20</v>
      </c>
      <c r="I8059" s="5">
        <v>35</v>
      </c>
      <c r="J8059" s="6">
        <v>224</v>
      </c>
      <c r="K8059" s="7">
        <v>7840</v>
      </c>
      <c r="L8059" s="7">
        <v>3135.9999999999995</v>
      </c>
      <c r="M8059" s="8">
        <v>0.39999999999999997</v>
      </c>
      <c r="N8059" s="2" t="s">
        <v>23</v>
      </c>
      <c r="O8059">
        <f t="shared" si="1000"/>
        <v>2021</v>
      </c>
      <c r="P8059">
        <f t="shared" si="1001"/>
        <v>5</v>
      </c>
      <c r="Q8059" t="str">
        <f t="shared" si="1002"/>
        <v>mai</v>
      </c>
      <c r="R8059" t="str">
        <f t="shared" si="1003"/>
        <v>California</v>
      </c>
      <c r="S8059" t="str">
        <f t="shared" si="1004"/>
        <v>2021-05</v>
      </c>
      <c r="T8059">
        <f>IF(AND(COUNTIF(Calculs!$Q$2:$Q$12,$O8059)&gt;0,COUNTIF(Calculs!$S$2:$S$12,$E8059)&gt;0,COUNTIF(Calculs!$U$2:$U$12,$H8059)&gt;0),1,0)</f>
        <v>1</v>
      </c>
      <c r="U8059">
        <f t="shared" si="1005"/>
        <v>7840</v>
      </c>
      <c r="V8059">
        <f t="shared" si="1006"/>
        <v>224</v>
      </c>
      <c r="W8059">
        <f t="shared" si="1007"/>
        <v>3135.9999999999995</v>
      </c>
    </row>
    <row r="8060" spans="1:23" ht="15.75" customHeight="1" x14ac:dyDescent="0.3">
      <c r="A8060" s="2" t="s">
        <v>33</v>
      </c>
      <c r="B8060" s="2">
        <v>1189833</v>
      </c>
      <c r="C8060" s="3">
        <v>44345</v>
      </c>
      <c r="D8060" s="12" t="str" cm="1">
        <f t="array" ref="D8060">_xlfn.SWITCH(WEEKDAY(C8060,2), 1, "Lundi", 2, "Mardi", 3, "Mercredi", 4, "Jeudi", 5, "Vendredi", 6, "Samedi", 7, "Dimanche", "Erreur")</f>
        <v>Samedi</v>
      </c>
      <c r="E8060" s="2" t="s">
        <v>30</v>
      </c>
      <c r="F8060" s="2" t="s">
        <v>31</v>
      </c>
      <c r="G8060" s="2" t="s">
        <v>34</v>
      </c>
      <c r="H8060" s="4" t="s">
        <v>21</v>
      </c>
      <c r="I8060" s="5">
        <v>43</v>
      </c>
      <c r="J8060" s="6">
        <v>219</v>
      </c>
      <c r="K8060" s="7">
        <v>9417</v>
      </c>
      <c r="L8060" s="7">
        <v>5838.5400000000009</v>
      </c>
      <c r="M8060" s="8">
        <v>0.62000000000000011</v>
      </c>
      <c r="N8060" s="2" t="s">
        <v>23</v>
      </c>
      <c r="O8060">
        <f t="shared" si="1000"/>
        <v>2021</v>
      </c>
      <c r="P8060">
        <f t="shared" si="1001"/>
        <v>5</v>
      </c>
      <c r="Q8060" t="str">
        <f t="shared" si="1002"/>
        <v>mai</v>
      </c>
      <c r="R8060" t="str">
        <f t="shared" si="1003"/>
        <v>California</v>
      </c>
      <c r="S8060" t="str">
        <f t="shared" si="1004"/>
        <v>2021-05</v>
      </c>
      <c r="T8060">
        <f>IF(AND(COUNTIF(Calculs!$Q$2:$Q$12,$O8060)&gt;0,COUNTIF(Calculs!$S$2:$S$12,$E8060)&gt;0,COUNTIF(Calculs!$U$2:$U$12,$H8060)&gt;0),1,0)</f>
        <v>1</v>
      </c>
      <c r="U8060">
        <f t="shared" si="1005"/>
        <v>9417</v>
      </c>
      <c r="V8060">
        <f t="shared" si="1006"/>
        <v>219</v>
      </c>
      <c r="W8060">
        <f t="shared" si="1007"/>
        <v>5838.5400000000009</v>
      </c>
    </row>
    <row r="8061" spans="1:23" ht="15.75" customHeight="1" x14ac:dyDescent="0.3">
      <c r="A8061" s="2" t="s">
        <v>33</v>
      </c>
      <c r="B8061" s="2">
        <v>1189833</v>
      </c>
      <c r="C8061" s="3">
        <v>44346</v>
      </c>
      <c r="D8061" s="12" t="str" cm="1">
        <f t="array" ref="D8061">_xlfn.SWITCH(WEEKDAY(C8061,2), 1, "Lundi", 2, "Mardi", 3, "Mercredi", 4, "Jeudi", 5, "Vendredi", 6, "Samedi", 7, "Dimanche", "Erreur")</f>
        <v>Dimanche</v>
      </c>
      <c r="E8061" s="2" t="s">
        <v>30</v>
      </c>
      <c r="F8061" s="2" t="s">
        <v>31</v>
      </c>
      <c r="G8061" s="2" t="s">
        <v>34</v>
      </c>
      <c r="H8061" s="4" t="s">
        <v>22</v>
      </c>
      <c r="I8061" s="5">
        <v>44</v>
      </c>
      <c r="J8061" s="6">
        <v>232</v>
      </c>
      <c r="K8061" s="7">
        <v>10208</v>
      </c>
      <c r="L8061" s="7">
        <v>2552</v>
      </c>
      <c r="M8061" s="8">
        <v>0.25</v>
      </c>
      <c r="N8061" s="2" t="s">
        <v>23</v>
      </c>
      <c r="O8061">
        <f t="shared" si="1000"/>
        <v>2021</v>
      </c>
      <c r="P8061">
        <f t="shared" si="1001"/>
        <v>5</v>
      </c>
      <c r="Q8061" t="str">
        <f t="shared" si="1002"/>
        <v>mai</v>
      </c>
      <c r="R8061" t="str">
        <f t="shared" si="1003"/>
        <v>California</v>
      </c>
      <c r="S8061" t="str">
        <f t="shared" si="1004"/>
        <v>2021-05</v>
      </c>
      <c r="T8061">
        <f>IF(AND(COUNTIF(Calculs!$Q$2:$Q$12,$O8061)&gt;0,COUNTIF(Calculs!$S$2:$S$12,$E8061)&gt;0,COUNTIF(Calculs!$U$2:$U$12,$H8061)&gt;0),1,0)</f>
        <v>1</v>
      </c>
      <c r="U8061">
        <f t="shared" si="1005"/>
        <v>10208</v>
      </c>
      <c r="V8061">
        <f t="shared" si="1006"/>
        <v>232</v>
      </c>
      <c r="W8061">
        <f t="shared" si="1007"/>
        <v>2552</v>
      </c>
    </row>
    <row r="8062" spans="1:23" ht="15.75" customHeight="1" x14ac:dyDescent="0.3">
      <c r="A8062" s="2" t="s">
        <v>13</v>
      </c>
      <c r="B8062" s="2">
        <v>1185732</v>
      </c>
      <c r="C8062" s="3">
        <v>44347</v>
      </c>
      <c r="D8062" s="12" t="str" cm="1">
        <f t="array" ref="D8062">_xlfn.SWITCH(WEEKDAY(C8062,2), 1, "Lundi", 2, "Mardi", 3, "Mercredi", 4, "Jeudi", 5, "Vendredi", 6, "Samedi", 7, "Dimanche", "Erreur")</f>
        <v>Lundi</v>
      </c>
      <c r="E8062" s="2" t="s">
        <v>30</v>
      </c>
      <c r="F8062" s="2" t="s">
        <v>31</v>
      </c>
      <c r="G8062" s="2" t="s">
        <v>34</v>
      </c>
      <c r="H8062" s="4" t="s">
        <v>16</v>
      </c>
      <c r="I8062" s="5">
        <v>36</v>
      </c>
      <c r="J8062" s="6">
        <v>147</v>
      </c>
      <c r="K8062" s="7">
        <v>5292</v>
      </c>
      <c r="L8062" s="7">
        <v>2381.4</v>
      </c>
      <c r="M8062" s="8">
        <v>0.45</v>
      </c>
      <c r="N8062" s="2" t="s">
        <v>23</v>
      </c>
      <c r="O8062">
        <f t="shared" si="1000"/>
        <v>2021</v>
      </c>
      <c r="P8062">
        <f t="shared" si="1001"/>
        <v>5</v>
      </c>
      <c r="Q8062" t="str">
        <f t="shared" si="1002"/>
        <v>mai</v>
      </c>
      <c r="R8062" t="str">
        <f t="shared" si="1003"/>
        <v>California</v>
      </c>
      <c r="S8062" t="str">
        <f t="shared" si="1004"/>
        <v>2021-05</v>
      </c>
      <c r="T8062">
        <f>IF(AND(COUNTIF(Calculs!$Q$2:$Q$12,$O8062)&gt;0,COUNTIF(Calculs!$S$2:$S$12,$E8062)&gt;0,COUNTIF(Calculs!$U$2:$U$12,$H8062)&gt;0),1,0)</f>
        <v>1</v>
      </c>
      <c r="U8062">
        <f t="shared" si="1005"/>
        <v>5292</v>
      </c>
      <c r="V8062">
        <f t="shared" si="1006"/>
        <v>147</v>
      </c>
      <c r="W8062">
        <f t="shared" si="1007"/>
        <v>2381.4</v>
      </c>
    </row>
    <row r="8063" spans="1:23" ht="15.75" customHeight="1" x14ac:dyDescent="0.3">
      <c r="A8063" s="2" t="s">
        <v>13</v>
      </c>
      <c r="B8063" s="2">
        <v>1185732</v>
      </c>
      <c r="C8063" s="3">
        <v>44348</v>
      </c>
      <c r="D8063" s="12" t="str" cm="1">
        <f t="array" ref="D8063">_xlfn.SWITCH(WEEKDAY(C8063,2), 1, "Lundi", 2, "Mardi", 3, "Mercredi", 4, "Jeudi", 5, "Vendredi", 6, "Samedi", 7, "Dimanche", "Erreur")</f>
        <v>Mardi</v>
      </c>
      <c r="E8063" s="2" t="s">
        <v>30</v>
      </c>
      <c r="F8063" s="2" t="s">
        <v>31</v>
      </c>
      <c r="G8063" s="2" t="s">
        <v>34</v>
      </c>
      <c r="H8063" s="4" t="s">
        <v>18</v>
      </c>
      <c r="I8063" s="5">
        <v>31</v>
      </c>
      <c r="J8063" s="6">
        <v>91</v>
      </c>
      <c r="K8063" s="7">
        <v>2821</v>
      </c>
      <c r="L8063" s="7">
        <v>1156.6099999999999</v>
      </c>
      <c r="M8063" s="8">
        <v>0.41</v>
      </c>
      <c r="N8063" s="2" t="s">
        <v>23</v>
      </c>
      <c r="O8063">
        <f t="shared" si="1000"/>
        <v>2021</v>
      </c>
      <c r="P8063">
        <f t="shared" si="1001"/>
        <v>6</v>
      </c>
      <c r="Q8063" t="str">
        <f t="shared" si="1002"/>
        <v>juin</v>
      </c>
      <c r="R8063" t="str">
        <f t="shared" si="1003"/>
        <v>California</v>
      </c>
      <c r="S8063" t="str">
        <f t="shared" si="1004"/>
        <v>2021-06</v>
      </c>
      <c r="T8063">
        <f>IF(AND(COUNTIF(Calculs!$Q$2:$Q$12,$O8063)&gt;0,COUNTIF(Calculs!$S$2:$S$12,$E8063)&gt;0,COUNTIF(Calculs!$U$2:$U$12,$H8063)&gt;0),1,0)</f>
        <v>1</v>
      </c>
      <c r="U8063">
        <f t="shared" si="1005"/>
        <v>2821</v>
      </c>
      <c r="V8063">
        <f t="shared" si="1006"/>
        <v>91</v>
      </c>
      <c r="W8063">
        <f t="shared" si="1007"/>
        <v>1156.6099999999999</v>
      </c>
    </row>
    <row r="8064" spans="1:23" ht="15.75" customHeight="1" x14ac:dyDescent="0.3">
      <c r="A8064" s="2" t="s">
        <v>13</v>
      </c>
      <c r="B8064" s="2">
        <v>1185732</v>
      </c>
      <c r="C8064" s="3">
        <v>44349</v>
      </c>
      <c r="D8064" s="12" t="str" cm="1">
        <f t="array" ref="D8064">_xlfn.SWITCH(WEEKDAY(C8064,2), 1, "Lundi", 2, "Mardi", 3, "Mercredi", 4, "Jeudi", 5, "Vendredi", 6, "Samedi", 7, "Dimanche", "Erreur")</f>
        <v>Mercredi</v>
      </c>
      <c r="E8064" s="2" t="s">
        <v>30</v>
      </c>
      <c r="F8064" s="2" t="s">
        <v>31</v>
      </c>
      <c r="G8064" s="2" t="s">
        <v>34</v>
      </c>
      <c r="H8064" s="4" t="s">
        <v>19</v>
      </c>
      <c r="I8064" s="5">
        <v>24</v>
      </c>
      <c r="J8064" s="6">
        <v>94</v>
      </c>
      <c r="K8064" s="7">
        <v>2256</v>
      </c>
      <c r="L8064" s="7">
        <v>879.83999999999992</v>
      </c>
      <c r="M8064" s="8">
        <v>0.38999999999999996</v>
      </c>
      <c r="N8064" s="2" t="s">
        <v>23</v>
      </c>
      <c r="O8064">
        <f t="shared" si="1000"/>
        <v>2021</v>
      </c>
      <c r="P8064">
        <f t="shared" si="1001"/>
        <v>6</v>
      </c>
      <c r="Q8064" t="str">
        <f t="shared" si="1002"/>
        <v>juin</v>
      </c>
      <c r="R8064" t="str">
        <f t="shared" si="1003"/>
        <v>California</v>
      </c>
      <c r="S8064" t="str">
        <f t="shared" si="1004"/>
        <v>2021-06</v>
      </c>
      <c r="T8064">
        <f>IF(AND(COUNTIF(Calculs!$Q$2:$Q$12,$O8064)&gt;0,COUNTIF(Calculs!$S$2:$S$12,$E8064)&gt;0,COUNTIF(Calculs!$U$2:$U$12,$H8064)&gt;0),1,0)</f>
        <v>1</v>
      </c>
      <c r="U8064">
        <f t="shared" si="1005"/>
        <v>2256</v>
      </c>
      <c r="V8064">
        <f t="shared" si="1006"/>
        <v>94</v>
      </c>
      <c r="W8064">
        <f t="shared" si="1007"/>
        <v>879.83999999999992</v>
      </c>
    </row>
    <row r="8065" spans="1:23" ht="15.75" customHeight="1" x14ac:dyDescent="0.3">
      <c r="A8065" s="2" t="s">
        <v>13</v>
      </c>
      <c r="B8065" s="2">
        <v>1185732</v>
      </c>
      <c r="C8065" s="3">
        <v>44350</v>
      </c>
      <c r="D8065" s="12" t="str" cm="1">
        <f t="array" ref="D8065">_xlfn.SWITCH(WEEKDAY(C8065,2), 1, "Lundi", 2, "Mardi", 3, "Mercredi", 4, "Jeudi", 5, "Vendredi", 6, "Samedi", 7, "Dimanche", "Erreur")</f>
        <v>Jeudi</v>
      </c>
      <c r="E8065" s="2" t="s">
        <v>30</v>
      </c>
      <c r="F8065" s="2" t="s">
        <v>31</v>
      </c>
      <c r="G8065" s="2" t="s">
        <v>34</v>
      </c>
      <c r="H8065" s="4" t="s">
        <v>20</v>
      </c>
      <c r="I8065" s="5">
        <v>27</v>
      </c>
      <c r="J8065" s="6">
        <v>41</v>
      </c>
      <c r="K8065" s="7">
        <v>1107</v>
      </c>
      <c r="L8065" s="7">
        <v>509.22</v>
      </c>
      <c r="M8065" s="8">
        <v>0.46</v>
      </c>
      <c r="N8065" s="2" t="s">
        <v>23</v>
      </c>
      <c r="O8065">
        <f t="shared" si="1000"/>
        <v>2021</v>
      </c>
      <c r="P8065">
        <f t="shared" si="1001"/>
        <v>6</v>
      </c>
      <c r="Q8065" t="str">
        <f t="shared" si="1002"/>
        <v>juin</v>
      </c>
      <c r="R8065" t="str">
        <f t="shared" si="1003"/>
        <v>California</v>
      </c>
      <c r="S8065" t="str">
        <f t="shared" si="1004"/>
        <v>2021-06</v>
      </c>
      <c r="T8065">
        <f>IF(AND(COUNTIF(Calculs!$Q$2:$Q$12,$O8065)&gt;0,COUNTIF(Calculs!$S$2:$S$12,$E8065)&gt;0,COUNTIF(Calculs!$U$2:$U$12,$H8065)&gt;0),1,0)</f>
        <v>1</v>
      </c>
      <c r="U8065">
        <f t="shared" si="1005"/>
        <v>1107</v>
      </c>
      <c r="V8065">
        <f t="shared" si="1006"/>
        <v>41</v>
      </c>
      <c r="W8065">
        <f t="shared" si="1007"/>
        <v>509.22</v>
      </c>
    </row>
    <row r="8066" spans="1:23" ht="15.75" customHeight="1" x14ac:dyDescent="0.3">
      <c r="A8066" s="2" t="s">
        <v>25</v>
      </c>
      <c r="B8066" s="2">
        <v>1197831</v>
      </c>
      <c r="C8066" s="3">
        <v>44423</v>
      </c>
      <c r="D8066" s="12" t="str" cm="1">
        <f t="array" ref="D8066">_xlfn.SWITCH(WEEKDAY(C8066,2), 1, "Lundi", 2, "Mardi", 3, "Mercredi", 4, "Jeudi", 5, "Vendredi", 6, "Samedi", 7, "Dimanche", "Erreur")</f>
        <v>Dimanche</v>
      </c>
      <c r="E8066" s="2" t="s">
        <v>26</v>
      </c>
      <c r="F8066" s="2" t="s">
        <v>27</v>
      </c>
      <c r="G8066" s="2" t="s">
        <v>38</v>
      </c>
      <c r="H8066" s="4" t="s">
        <v>21</v>
      </c>
      <c r="I8066" s="5">
        <v>26</v>
      </c>
      <c r="J8066" s="6">
        <v>113</v>
      </c>
      <c r="K8066" s="7">
        <v>2938</v>
      </c>
      <c r="L8066" s="7">
        <v>793.2600000000001</v>
      </c>
      <c r="M8066" s="8">
        <v>0.27</v>
      </c>
      <c r="N8066" s="2" t="s">
        <v>23</v>
      </c>
      <c r="O8066">
        <f t="shared" si="1000"/>
        <v>2021</v>
      </c>
      <c r="P8066">
        <f t="shared" si="1001"/>
        <v>8</v>
      </c>
      <c r="Q8066" t="str">
        <f t="shared" si="1002"/>
        <v>août</v>
      </c>
      <c r="R8066" t="str">
        <f t="shared" si="1003"/>
        <v>Texas</v>
      </c>
      <c r="S8066" t="str">
        <f t="shared" si="1004"/>
        <v>2021-08</v>
      </c>
      <c r="T8066">
        <f>IF(AND(COUNTIF(Calculs!$Q$2:$Q$12,$O8066)&gt;0,COUNTIF(Calculs!$S$2:$S$12,$E8066)&gt;0,COUNTIF(Calculs!$U$2:$U$12,$H8066)&gt;0),1,0)</f>
        <v>1</v>
      </c>
      <c r="U8066">
        <f t="shared" si="1005"/>
        <v>2938</v>
      </c>
      <c r="V8066">
        <f t="shared" si="1006"/>
        <v>113</v>
      </c>
      <c r="W8066">
        <f t="shared" si="1007"/>
        <v>793.2600000000001</v>
      </c>
    </row>
    <row r="8067" spans="1:23" ht="15.75" customHeight="1" x14ac:dyDescent="0.3">
      <c r="A8067" s="2" t="s">
        <v>25</v>
      </c>
      <c r="B8067" s="2">
        <v>1197831</v>
      </c>
      <c r="C8067" s="3">
        <v>44424</v>
      </c>
      <c r="D8067" s="12" t="str" cm="1">
        <f t="array" ref="D8067">_xlfn.SWITCH(WEEKDAY(C8067,2), 1, "Lundi", 2, "Mardi", 3, "Mercredi", 4, "Jeudi", 5, "Vendredi", 6, "Samedi", 7, "Dimanche", "Erreur")</f>
        <v>Lundi</v>
      </c>
      <c r="E8067" s="2" t="s">
        <v>26</v>
      </c>
      <c r="F8067" s="2" t="s">
        <v>27</v>
      </c>
      <c r="G8067" s="2" t="s">
        <v>38</v>
      </c>
      <c r="H8067" s="4" t="s">
        <v>22</v>
      </c>
      <c r="I8067" s="5">
        <v>24</v>
      </c>
      <c r="J8067" s="6">
        <v>163</v>
      </c>
      <c r="K8067" s="7">
        <v>3912</v>
      </c>
      <c r="L8067" s="7">
        <v>1877.76</v>
      </c>
      <c r="M8067" s="8">
        <v>0.48</v>
      </c>
      <c r="N8067" s="2" t="s">
        <v>23</v>
      </c>
      <c r="O8067">
        <f t="shared" ref="O8067:O8130" si="1008">YEAR($C8067)</f>
        <v>2021</v>
      </c>
      <c r="P8067">
        <f t="shared" ref="P8067:P8130" si="1009">MONTH($C8067)</f>
        <v>8</v>
      </c>
      <c r="Q8067" t="str">
        <f t="shared" ref="Q8067:Q8130" si="1010">TEXT($C8067,"mmm")</f>
        <v>août</v>
      </c>
      <c r="R8067" t="str">
        <f t="shared" ref="R8067:R8130" si="1011">SUBSTITUTE(SUBSTITUTE($F8067,"Sud ","South "),"Ouest ","West ")</f>
        <v>Texas</v>
      </c>
      <c r="S8067" t="str">
        <f t="shared" ref="S8067:S8130" si="1012">TEXT($C8067,"aaaa-mm")</f>
        <v>2021-08</v>
      </c>
      <c r="T8067">
        <f>IF(AND(COUNTIF(Calculs!$Q$2:$Q$12,$O8067)&gt;0,COUNTIF(Calculs!$S$2:$S$12,$E8067)&gt;0,COUNTIF(Calculs!$U$2:$U$12,$H8067)&gt;0),1,0)</f>
        <v>1</v>
      </c>
      <c r="U8067">
        <f t="shared" ref="U8067:U8130" si="1013">$K8067*$T8067</f>
        <v>3912</v>
      </c>
      <c r="V8067">
        <f t="shared" ref="V8067:V8130" si="1014">$J8067*$T8067</f>
        <v>163</v>
      </c>
      <c r="W8067">
        <f t="shared" ref="W8067:W8130" si="1015">$L8067*$T8067</f>
        <v>1877.76</v>
      </c>
    </row>
    <row r="8068" spans="1:23" ht="15.75" customHeight="1" x14ac:dyDescent="0.3">
      <c r="A8068" s="2" t="s">
        <v>25</v>
      </c>
      <c r="B8068" s="2">
        <v>1197831</v>
      </c>
      <c r="C8068" s="3">
        <v>44425</v>
      </c>
      <c r="D8068" s="12" t="str" cm="1">
        <f t="array" ref="D8068">_xlfn.SWITCH(WEEKDAY(C8068,2), 1, "Lundi", 2, "Mardi", 3, "Mercredi", 4, "Jeudi", 5, "Vendredi", 6, "Samedi", 7, "Dimanche", "Erreur")</f>
        <v>Mardi</v>
      </c>
      <c r="E8068" s="2" t="s">
        <v>26</v>
      </c>
      <c r="F8068" s="2" t="s">
        <v>27</v>
      </c>
      <c r="G8068" s="2" t="s">
        <v>38</v>
      </c>
      <c r="H8068" s="4" t="s">
        <v>16</v>
      </c>
      <c r="I8068" s="5">
        <v>19</v>
      </c>
      <c r="J8068" s="6">
        <v>230</v>
      </c>
      <c r="K8068" s="7">
        <v>4370</v>
      </c>
      <c r="L8068" s="7">
        <v>1398.4</v>
      </c>
      <c r="M8068" s="8">
        <v>0.32</v>
      </c>
      <c r="N8068" s="2" t="s">
        <v>23</v>
      </c>
      <c r="O8068">
        <f t="shared" si="1008"/>
        <v>2021</v>
      </c>
      <c r="P8068">
        <f t="shared" si="1009"/>
        <v>8</v>
      </c>
      <c r="Q8068" t="str">
        <f t="shared" si="1010"/>
        <v>août</v>
      </c>
      <c r="R8068" t="str">
        <f t="shared" si="1011"/>
        <v>Texas</v>
      </c>
      <c r="S8068" t="str">
        <f t="shared" si="1012"/>
        <v>2021-08</v>
      </c>
      <c r="T8068">
        <f>IF(AND(COUNTIF(Calculs!$Q$2:$Q$12,$O8068)&gt;0,COUNTIF(Calculs!$S$2:$S$12,$E8068)&gt;0,COUNTIF(Calculs!$U$2:$U$12,$H8068)&gt;0),1,0)</f>
        <v>1</v>
      </c>
      <c r="U8068">
        <f t="shared" si="1013"/>
        <v>4370</v>
      </c>
      <c r="V8068">
        <f t="shared" si="1014"/>
        <v>230</v>
      </c>
      <c r="W8068">
        <f t="shared" si="1015"/>
        <v>1398.4</v>
      </c>
    </row>
    <row r="8069" spans="1:23" ht="15.75" customHeight="1" x14ac:dyDescent="0.3">
      <c r="A8069" s="2" t="s">
        <v>25</v>
      </c>
      <c r="B8069" s="2">
        <v>1197831</v>
      </c>
      <c r="C8069" s="3">
        <v>44426</v>
      </c>
      <c r="D8069" s="12" t="str" cm="1">
        <f t="array" ref="D8069">_xlfn.SWITCH(WEEKDAY(C8069,2), 1, "Lundi", 2, "Mardi", 3, "Mercredi", 4, "Jeudi", 5, "Vendredi", 6, "Samedi", 7, "Dimanche", "Erreur")</f>
        <v>Mercredi</v>
      </c>
      <c r="E8069" s="2" t="s">
        <v>26</v>
      </c>
      <c r="F8069" s="2" t="s">
        <v>27</v>
      </c>
      <c r="G8069" s="2" t="s">
        <v>38</v>
      </c>
      <c r="H8069" s="4" t="s">
        <v>18</v>
      </c>
      <c r="I8069" s="5">
        <v>23</v>
      </c>
      <c r="J8069" s="6">
        <v>215</v>
      </c>
      <c r="K8069" s="7">
        <v>4945</v>
      </c>
      <c r="L8069" s="7">
        <v>1780.2</v>
      </c>
      <c r="M8069" s="8">
        <v>0.36</v>
      </c>
      <c r="N8069" s="2" t="s">
        <v>23</v>
      </c>
      <c r="O8069">
        <f t="shared" si="1008"/>
        <v>2021</v>
      </c>
      <c r="P8069">
        <f t="shared" si="1009"/>
        <v>8</v>
      </c>
      <c r="Q8069" t="str">
        <f t="shared" si="1010"/>
        <v>août</v>
      </c>
      <c r="R8069" t="str">
        <f t="shared" si="1011"/>
        <v>Texas</v>
      </c>
      <c r="S8069" t="str">
        <f t="shared" si="1012"/>
        <v>2021-08</v>
      </c>
      <c r="T8069">
        <f>IF(AND(COUNTIF(Calculs!$Q$2:$Q$12,$O8069)&gt;0,COUNTIF(Calculs!$S$2:$S$12,$E8069)&gt;0,COUNTIF(Calculs!$U$2:$U$12,$H8069)&gt;0),1,0)</f>
        <v>1</v>
      </c>
      <c r="U8069">
        <f t="shared" si="1013"/>
        <v>4945</v>
      </c>
      <c r="V8069">
        <f t="shared" si="1014"/>
        <v>215</v>
      </c>
      <c r="W8069">
        <f t="shared" si="1015"/>
        <v>1780.2</v>
      </c>
    </row>
    <row r="8070" spans="1:23" ht="15.75" customHeight="1" x14ac:dyDescent="0.3">
      <c r="A8070" s="2" t="s">
        <v>25</v>
      </c>
      <c r="B8070" s="2">
        <v>1197831</v>
      </c>
      <c r="C8070" s="3">
        <v>44427</v>
      </c>
      <c r="D8070" s="12" t="str" cm="1">
        <f t="array" ref="D8070">_xlfn.SWITCH(WEEKDAY(C8070,2), 1, "Lundi", 2, "Mardi", 3, "Mercredi", 4, "Jeudi", 5, "Vendredi", 6, "Samedi", 7, "Dimanche", "Erreur")</f>
        <v>Jeudi</v>
      </c>
      <c r="E8070" s="2" t="s">
        <v>26</v>
      </c>
      <c r="F8070" s="2" t="s">
        <v>27</v>
      </c>
      <c r="G8070" s="2" t="s">
        <v>38</v>
      </c>
      <c r="H8070" s="4" t="s">
        <v>19</v>
      </c>
      <c r="I8070" s="5">
        <v>27</v>
      </c>
      <c r="J8070" s="6">
        <v>143</v>
      </c>
      <c r="K8070" s="7">
        <v>3861</v>
      </c>
      <c r="L8070" s="7">
        <v>1351.35</v>
      </c>
      <c r="M8070" s="8">
        <v>0.35</v>
      </c>
      <c r="N8070" s="2" t="s">
        <v>23</v>
      </c>
      <c r="O8070">
        <f t="shared" si="1008"/>
        <v>2021</v>
      </c>
      <c r="P8070">
        <f t="shared" si="1009"/>
        <v>8</v>
      </c>
      <c r="Q8070" t="str">
        <f t="shared" si="1010"/>
        <v>août</v>
      </c>
      <c r="R8070" t="str">
        <f t="shared" si="1011"/>
        <v>Texas</v>
      </c>
      <c r="S8070" t="str">
        <f t="shared" si="1012"/>
        <v>2021-08</v>
      </c>
      <c r="T8070">
        <f>IF(AND(COUNTIF(Calculs!$Q$2:$Q$12,$O8070)&gt;0,COUNTIF(Calculs!$S$2:$S$12,$E8070)&gt;0,COUNTIF(Calculs!$U$2:$U$12,$H8070)&gt;0),1,0)</f>
        <v>1</v>
      </c>
      <c r="U8070">
        <f t="shared" si="1013"/>
        <v>3861</v>
      </c>
      <c r="V8070">
        <f t="shared" si="1014"/>
        <v>143</v>
      </c>
      <c r="W8070">
        <f t="shared" si="1015"/>
        <v>1351.35</v>
      </c>
    </row>
    <row r="8071" spans="1:23" ht="15.75" customHeight="1" x14ac:dyDescent="0.3">
      <c r="A8071" s="2" t="s">
        <v>25</v>
      </c>
      <c r="B8071" s="2">
        <v>1197831</v>
      </c>
      <c r="C8071" s="3">
        <v>44428</v>
      </c>
      <c r="D8071" s="12" t="str" cm="1">
        <f t="array" ref="D8071">_xlfn.SWITCH(WEEKDAY(C8071,2), 1, "Lundi", 2, "Mardi", 3, "Mercredi", 4, "Jeudi", 5, "Vendredi", 6, "Samedi", 7, "Dimanche", "Erreur")</f>
        <v>Vendredi</v>
      </c>
      <c r="E8071" s="2" t="s">
        <v>26</v>
      </c>
      <c r="F8071" s="2" t="s">
        <v>27</v>
      </c>
      <c r="G8071" s="2" t="s">
        <v>38</v>
      </c>
      <c r="H8071" s="4" t="s">
        <v>20</v>
      </c>
      <c r="I8071" s="5">
        <v>28</v>
      </c>
      <c r="J8071" s="6">
        <v>136</v>
      </c>
      <c r="K8071" s="7">
        <v>3808</v>
      </c>
      <c r="L8071" s="7">
        <v>1713.6000000000001</v>
      </c>
      <c r="M8071" s="8">
        <v>0.45</v>
      </c>
      <c r="N8071" s="2" t="s">
        <v>23</v>
      </c>
      <c r="O8071">
        <f t="shared" si="1008"/>
        <v>2021</v>
      </c>
      <c r="P8071">
        <f t="shared" si="1009"/>
        <v>8</v>
      </c>
      <c r="Q8071" t="str">
        <f t="shared" si="1010"/>
        <v>août</v>
      </c>
      <c r="R8071" t="str">
        <f t="shared" si="1011"/>
        <v>Texas</v>
      </c>
      <c r="S8071" t="str">
        <f t="shared" si="1012"/>
        <v>2021-08</v>
      </c>
      <c r="T8071">
        <f>IF(AND(COUNTIF(Calculs!$Q$2:$Q$12,$O8071)&gt;0,COUNTIF(Calculs!$S$2:$S$12,$E8071)&gt;0,COUNTIF(Calculs!$U$2:$U$12,$H8071)&gt;0),1,0)</f>
        <v>1</v>
      </c>
      <c r="U8071">
        <f t="shared" si="1013"/>
        <v>3808</v>
      </c>
      <c r="V8071">
        <f t="shared" si="1014"/>
        <v>136</v>
      </c>
      <c r="W8071">
        <f t="shared" si="1015"/>
        <v>1713.6000000000001</v>
      </c>
    </row>
    <row r="8072" spans="1:23" ht="15.75" customHeight="1" x14ac:dyDescent="0.3">
      <c r="A8072" s="2" t="s">
        <v>25</v>
      </c>
      <c r="B8072" s="2">
        <v>1197831</v>
      </c>
      <c r="C8072" s="3">
        <v>44429</v>
      </c>
      <c r="D8072" s="12" t="str" cm="1">
        <f t="array" ref="D8072">_xlfn.SWITCH(WEEKDAY(C8072,2), 1, "Lundi", 2, "Mardi", 3, "Mercredi", 4, "Jeudi", 5, "Vendredi", 6, "Samedi", 7, "Dimanche", "Erreur")</f>
        <v>Samedi</v>
      </c>
      <c r="E8072" s="2" t="s">
        <v>26</v>
      </c>
      <c r="F8072" s="2" t="s">
        <v>27</v>
      </c>
      <c r="G8072" s="2" t="s">
        <v>38</v>
      </c>
      <c r="H8072" s="4" t="s">
        <v>21</v>
      </c>
      <c r="I8072" s="5">
        <v>26</v>
      </c>
      <c r="J8072" s="6">
        <v>93</v>
      </c>
      <c r="K8072" s="7">
        <v>2418</v>
      </c>
      <c r="L8072" s="7">
        <v>773.76</v>
      </c>
      <c r="M8072" s="8">
        <v>0.32</v>
      </c>
      <c r="N8072" s="2" t="s">
        <v>23</v>
      </c>
      <c r="O8072">
        <f t="shared" si="1008"/>
        <v>2021</v>
      </c>
      <c r="P8072">
        <f t="shared" si="1009"/>
        <v>8</v>
      </c>
      <c r="Q8072" t="str">
        <f t="shared" si="1010"/>
        <v>août</v>
      </c>
      <c r="R8072" t="str">
        <f t="shared" si="1011"/>
        <v>Texas</v>
      </c>
      <c r="S8072" t="str">
        <f t="shared" si="1012"/>
        <v>2021-08</v>
      </c>
      <c r="T8072">
        <f>IF(AND(COUNTIF(Calculs!$Q$2:$Q$12,$O8072)&gt;0,COUNTIF(Calculs!$S$2:$S$12,$E8072)&gt;0,COUNTIF(Calculs!$U$2:$U$12,$H8072)&gt;0),1,0)</f>
        <v>1</v>
      </c>
      <c r="U8072">
        <f t="shared" si="1013"/>
        <v>2418</v>
      </c>
      <c r="V8072">
        <f t="shared" si="1014"/>
        <v>93</v>
      </c>
      <c r="W8072">
        <f t="shared" si="1015"/>
        <v>773.76</v>
      </c>
    </row>
    <row r="8073" spans="1:23" ht="15.75" customHeight="1" x14ac:dyDescent="0.3">
      <c r="A8073" s="2" t="s">
        <v>25</v>
      </c>
      <c r="B8073" s="2">
        <v>1197831</v>
      </c>
      <c r="C8073" s="3">
        <v>44430</v>
      </c>
      <c r="D8073" s="12" t="str" cm="1">
        <f t="array" ref="D8073">_xlfn.SWITCH(WEEKDAY(C8073,2), 1, "Lundi", 2, "Mardi", 3, "Mercredi", 4, "Jeudi", 5, "Vendredi", 6, "Samedi", 7, "Dimanche", "Erreur")</f>
        <v>Dimanche</v>
      </c>
      <c r="E8073" s="2" t="s">
        <v>26</v>
      </c>
      <c r="F8073" s="2" t="s">
        <v>27</v>
      </c>
      <c r="G8073" s="2" t="s">
        <v>38</v>
      </c>
      <c r="H8073" s="4" t="s">
        <v>22</v>
      </c>
      <c r="I8073" s="5">
        <v>26</v>
      </c>
      <c r="J8073" s="6">
        <v>155</v>
      </c>
      <c r="K8073" s="7">
        <v>4030</v>
      </c>
      <c r="L8073" s="7">
        <v>2055.3000000000002</v>
      </c>
      <c r="M8073" s="8">
        <v>0.51</v>
      </c>
      <c r="N8073" s="2" t="s">
        <v>23</v>
      </c>
      <c r="O8073">
        <f t="shared" si="1008"/>
        <v>2021</v>
      </c>
      <c r="P8073">
        <f t="shared" si="1009"/>
        <v>8</v>
      </c>
      <c r="Q8073" t="str">
        <f t="shared" si="1010"/>
        <v>août</v>
      </c>
      <c r="R8073" t="str">
        <f t="shared" si="1011"/>
        <v>Texas</v>
      </c>
      <c r="S8073" t="str">
        <f t="shared" si="1012"/>
        <v>2021-08</v>
      </c>
      <c r="T8073">
        <f>IF(AND(COUNTIF(Calculs!$Q$2:$Q$12,$O8073)&gt;0,COUNTIF(Calculs!$S$2:$S$12,$E8073)&gt;0,COUNTIF(Calculs!$U$2:$U$12,$H8073)&gt;0),1,0)</f>
        <v>1</v>
      </c>
      <c r="U8073">
        <f t="shared" si="1013"/>
        <v>4030</v>
      </c>
      <c r="V8073">
        <f t="shared" si="1014"/>
        <v>155</v>
      </c>
      <c r="W8073">
        <f t="shared" si="1015"/>
        <v>2055.3000000000002</v>
      </c>
    </row>
    <row r="8074" spans="1:23" ht="15.75" customHeight="1" x14ac:dyDescent="0.3">
      <c r="A8074" s="2" t="s">
        <v>25</v>
      </c>
      <c r="B8074" s="2">
        <v>1197831</v>
      </c>
      <c r="C8074" s="3">
        <v>44431</v>
      </c>
      <c r="D8074" s="12" t="str" cm="1">
        <f t="array" ref="D8074">_xlfn.SWITCH(WEEKDAY(C8074,2), 1, "Lundi", 2, "Mardi", 3, "Mercredi", 4, "Jeudi", 5, "Vendredi", 6, "Samedi", 7, "Dimanche", "Erreur")</f>
        <v>Lundi</v>
      </c>
      <c r="E8074" s="2" t="s">
        <v>26</v>
      </c>
      <c r="F8074" s="2" t="s">
        <v>27</v>
      </c>
      <c r="G8074" s="2" t="s">
        <v>38</v>
      </c>
      <c r="H8074" s="4" t="s">
        <v>16</v>
      </c>
      <c r="I8074" s="5">
        <v>21</v>
      </c>
      <c r="J8074" s="6">
        <v>203</v>
      </c>
      <c r="K8074" s="7">
        <v>4263</v>
      </c>
      <c r="L8074" s="7">
        <v>1662.5699999999997</v>
      </c>
      <c r="M8074" s="8">
        <v>0.38999999999999996</v>
      </c>
      <c r="N8074" s="2" t="s">
        <v>23</v>
      </c>
      <c r="O8074">
        <f t="shared" si="1008"/>
        <v>2021</v>
      </c>
      <c r="P8074">
        <f t="shared" si="1009"/>
        <v>8</v>
      </c>
      <c r="Q8074" t="str">
        <f t="shared" si="1010"/>
        <v>août</v>
      </c>
      <c r="R8074" t="str">
        <f t="shared" si="1011"/>
        <v>Texas</v>
      </c>
      <c r="S8074" t="str">
        <f t="shared" si="1012"/>
        <v>2021-08</v>
      </c>
      <c r="T8074">
        <f>IF(AND(COUNTIF(Calculs!$Q$2:$Q$12,$O8074)&gt;0,COUNTIF(Calculs!$S$2:$S$12,$E8074)&gt;0,COUNTIF(Calculs!$U$2:$U$12,$H8074)&gt;0),1,0)</f>
        <v>1</v>
      </c>
      <c r="U8074">
        <f t="shared" si="1013"/>
        <v>4263</v>
      </c>
      <c r="V8074">
        <f t="shared" si="1014"/>
        <v>203</v>
      </c>
      <c r="W8074">
        <f t="shared" si="1015"/>
        <v>1662.5699999999997</v>
      </c>
    </row>
    <row r="8075" spans="1:23" ht="15.75" customHeight="1" x14ac:dyDescent="0.3">
      <c r="A8075" s="2" t="s">
        <v>25</v>
      </c>
      <c r="B8075" s="2">
        <v>1197831</v>
      </c>
      <c r="C8075" s="3">
        <v>44432</v>
      </c>
      <c r="D8075" s="12" t="str" cm="1">
        <f t="array" ref="D8075">_xlfn.SWITCH(WEEKDAY(C8075,2), 1, "Lundi", 2, "Mardi", 3, "Mercredi", 4, "Jeudi", 5, "Vendredi", 6, "Samedi", 7, "Dimanche", "Erreur")</f>
        <v>Mardi</v>
      </c>
      <c r="E8075" s="2" t="s">
        <v>26</v>
      </c>
      <c r="F8075" s="2" t="s">
        <v>27</v>
      </c>
      <c r="G8075" s="2" t="s">
        <v>38</v>
      </c>
      <c r="H8075" s="4" t="s">
        <v>18</v>
      </c>
      <c r="I8075" s="5">
        <v>31</v>
      </c>
      <c r="J8075" s="6">
        <v>236</v>
      </c>
      <c r="K8075" s="7">
        <v>7316</v>
      </c>
      <c r="L8075" s="7">
        <v>2926.3999999999996</v>
      </c>
      <c r="M8075" s="8">
        <v>0.39999999999999997</v>
      </c>
      <c r="N8075" s="2" t="s">
        <v>23</v>
      </c>
      <c r="O8075">
        <f t="shared" si="1008"/>
        <v>2021</v>
      </c>
      <c r="P8075">
        <f t="shared" si="1009"/>
        <v>8</v>
      </c>
      <c r="Q8075" t="str">
        <f t="shared" si="1010"/>
        <v>août</v>
      </c>
      <c r="R8075" t="str">
        <f t="shared" si="1011"/>
        <v>Texas</v>
      </c>
      <c r="S8075" t="str">
        <f t="shared" si="1012"/>
        <v>2021-08</v>
      </c>
      <c r="T8075">
        <f>IF(AND(COUNTIF(Calculs!$Q$2:$Q$12,$O8075)&gt;0,COUNTIF(Calculs!$S$2:$S$12,$E8075)&gt;0,COUNTIF(Calculs!$U$2:$U$12,$H8075)&gt;0),1,0)</f>
        <v>1</v>
      </c>
      <c r="U8075">
        <f t="shared" si="1013"/>
        <v>7316</v>
      </c>
      <c r="V8075">
        <f t="shared" si="1014"/>
        <v>236</v>
      </c>
      <c r="W8075">
        <f t="shared" si="1015"/>
        <v>2926.3999999999996</v>
      </c>
    </row>
    <row r="8076" spans="1:23" ht="15.75" customHeight="1" x14ac:dyDescent="0.3">
      <c r="A8076" s="2" t="s">
        <v>25</v>
      </c>
      <c r="B8076" s="2">
        <v>1197831</v>
      </c>
      <c r="C8076" s="3">
        <v>44433</v>
      </c>
      <c r="D8076" s="12" t="str" cm="1">
        <f t="array" ref="D8076">_xlfn.SWITCH(WEEKDAY(C8076,2), 1, "Lundi", 2, "Mardi", 3, "Mercredi", 4, "Jeudi", 5, "Vendredi", 6, "Samedi", 7, "Dimanche", "Erreur")</f>
        <v>Mercredi</v>
      </c>
      <c r="E8076" s="2" t="s">
        <v>26</v>
      </c>
      <c r="F8076" s="2" t="s">
        <v>27</v>
      </c>
      <c r="G8076" s="2" t="s">
        <v>38</v>
      </c>
      <c r="H8076" s="4" t="s">
        <v>19</v>
      </c>
      <c r="I8076" s="5">
        <v>20</v>
      </c>
      <c r="J8076" s="6">
        <v>155</v>
      </c>
      <c r="K8076" s="7">
        <v>3100</v>
      </c>
      <c r="L8076" s="7">
        <v>1178</v>
      </c>
      <c r="M8076" s="8">
        <v>0.38</v>
      </c>
      <c r="N8076" s="2" t="s">
        <v>23</v>
      </c>
      <c r="O8076">
        <f t="shared" si="1008"/>
        <v>2021</v>
      </c>
      <c r="P8076">
        <f t="shared" si="1009"/>
        <v>8</v>
      </c>
      <c r="Q8076" t="str">
        <f t="shared" si="1010"/>
        <v>août</v>
      </c>
      <c r="R8076" t="str">
        <f t="shared" si="1011"/>
        <v>Texas</v>
      </c>
      <c r="S8076" t="str">
        <f t="shared" si="1012"/>
        <v>2021-08</v>
      </c>
      <c r="T8076">
        <f>IF(AND(COUNTIF(Calculs!$Q$2:$Q$12,$O8076)&gt;0,COUNTIF(Calculs!$S$2:$S$12,$E8076)&gt;0,COUNTIF(Calculs!$U$2:$U$12,$H8076)&gt;0),1,0)</f>
        <v>1</v>
      </c>
      <c r="U8076">
        <f t="shared" si="1013"/>
        <v>3100</v>
      </c>
      <c r="V8076">
        <f t="shared" si="1014"/>
        <v>155</v>
      </c>
      <c r="W8076">
        <f t="shared" si="1015"/>
        <v>1178</v>
      </c>
    </row>
    <row r="8077" spans="1:23" ht="15.75" customHeight="1" x14ac:dyDescent="0.3">
      <c r="A8077" s="2" t="s">
        <v>25</v>
      </c>
      <c r="B8077" s="2">
        <v>1197831</v>
      </c>
      <c r="C8077" s="3">
        <v>44434</v>
      </c>
      <c r="D8077" s="12" t="str" cm="1">
        <f t="array" ref="D8077">_xlfn.SWITCH(WEEKDAY(C8077,2), 1, "Lundi", 2, "Mardi", 3, "Mercredi", 4, "Jeudi", 5, "Vendredi", 6, "Samedi", 7, "Dimanche", "Erreur")</f>
        <v>Jeudi</v>
      </c>
      <c r="E8077" s="2" t="s">
        <v>26</v>
      </c>
      <c r="F8077" s="2" t="s">
        <v>27</v>
      </c>
      <c r="G8077" s="2" t="s">
        <v>38</v>
      </c>
      <c r="H8077" s="4" t="s">
        <v>20</v>
      </c>
      <c r="I8077" s="5">
        <v>26</v>
      </c>
      <c r="J8077" s="6">
        <v>140</v>
      </c>
      <c r="K8077" s="7">
        <v>3640</v>
      </c>
      <c r="L8077" s="7">
        <v>1710.8000000000002</v>
      </c>
      <c r="M8077" s="8">
        <v>0.47000000000000003</v>
      </c>
      <c r="N8077" s="2" t="s">
        <v>23</v>
      </c>
      <c r="O8077">
        <f t="shared" si="1008"/>
        <v>2021</v>
      </c>
      <c r="P8077">
        <f t="shared" si="1009"/>
        <v>8</v>
      </c>
      <c r="Q8077" t="str">
        <f t="shared" si="1010"/>
        <v>août</v>
      </c>
      <c r="R8077" t="str">
        <f t="shared" si="1011"/>
        <v>Texas</v>
      </c>
      <c r="S8077" t="str">
        <f t="shared" si="1012"/>
        <v>2021-08</v>
      </c>
      <c r="T8077">
        <f>IF(AND(COUNTIF(Calculs!$Q$2:$Q$12,$O8077)&gt;0,COUNTIF(Calculs!$S$2:$S$12,$E8077)&gt;0,COUNTIF(Calculs!$U$2:$U$12,$H8077)&gt;0),1,0)</f>
        <v>1</v>
      </c>
      <c r="U8077">
        <f t="shared" si="1013"/>
        <v>3640</v>
      </c>
      <c r="V8077">
        <f t="shared" si="1014"/>
        <v>140</v>
      </c>
      <c r="W8077">
        <f t="shared" si="1015"/>
        <v>1710.8000000000002</v>
      </c>
    </row>
    <row r="8078" spans="1:23" ht="15.75" customHeight="1" x14ac:dyDescent="0.3">
      <c r="A8078" s="2" t="s">
        <v>25</v>
      </c>
      <c r="B8078" s="2">
        <v>1197831</v>
      </c>
      <c r="C8078" s="3">
        <v>44435</v>
      </c>
      <c r="D8078" s="12" t="str" cm="1">
        <f t="array" ref="D8078">_xlfn.SWITCH(WEEKDAY(C8078,2), 1, "Lundi", 2, "Mardi", 3, "Mercredi", 4, "Jeudi", 5, "Vendredi", 6, "Samedi", 7, "Dimanche", "Erreur")</f>
        <v>Vendredi</v>
      </c>
      <c r="E8078" s="2" t="s">
        <v>26</v>
      </c>
      <c r="F8078" s="2" t="s">
        <v>27</v>
      </c>
      <c r="G8078" s="2" t="s">
        <v>38</v>
      </c>
      <c r="H8078" s="4" t="s">
        <v>21</v>
      </c>
      <c r="I8078" s="5">
        <v>29</v>
      </c>
      <c r="J8078" s="6">
        <v>96</v>
      </c>
      <c r="K8078" s="7">
        <v>2784</v>
      </c>
      <c r="L8078" s="7">
        <v>1030.08</v>
      </c>
      <c r="M8078" s="8">
        <v>0.37</v>
      </c>
      <c r="N8078" s="2" t="s">
        <v>23</v>
      </c>
      <c r="O8078">
        <f t="shared" si="1008"/>
        <v>2021</v>
      </c>
      <c r="P8078">
        <f t="shared" si="1009"/>
        <v>8</v>
      </c>
      <c r="Q8078" t="str">
        <f t="shared" si="1010"/>
        <v>août</v>
      </c>
      <c r="R8078" t="str">
        <f t="shared" si="1011"/>
        <v>Texas</v>
      </c>
      <c r="S8078" t="str">
        <f t="shared" si="1012"/>
        <v>2021-08</v>
      </c>
      <c r="T8078">
        <f>IF(AND(COUNTIF(Calculs!$Q$2:$Q$12,$O8078)&gt;0,COUNTIF(Calculs!$S$2:$S$12,$E8078)&gt;0,COUNTIF(Calculs!$U$2:$U$12,$H8078)&gt;0),1,0)</f>
        <v>1</v>
      </c>
      <c r="U8078">
        <f t="shared" si="1013"/>
        <v>2784</v>
      </c>
      <c r="V8078">
        <f t="shared" si="1014"/>
        <v>96</v>
      </c>
      <c r="W8078">
        <f t="shared" si="1015"/>
        <v>1030.08</v>
      </c>
    </row>
    <row r="8079" spans="1:23" ht="15.75" customHeight="1" x14ac:dyDescent="0.3">
      <c r="A8079" s="2" t="s">
        <v>25</v>
      </c>
      <c r="B8079" s="2">
        <v>1197831</v>
      </c>
      <c r="C8079" s="3">
        <v>44436</v>
      </c>
      <c r="D8079" s="12" t="str" cm="1">
        <f t="array" ref="D8079">_xlfn.SWITCH(WEEKDAY(C8079,2), 1, "Lundi", 2, "Mardi", 3, "Mercredi", 4, "Jeudi", 5, "Vendredi", 6, "Samedi", 7, "Dimanche", "Erreur")</f>
        <v>Samedi</v>
      </c>
      <c r="E8079" s="2" t="s">
        <v>26</v>
      </c>
      <c r="F8079" s="2" t="s">
        <v>27</v>
      </c>
      <c r="G8079" s="2" t="s">
        <v>38</v>
      </c>
      <c r="H8079" s="4" t="s">
        <v>22</v>
      </c>
      <c r="I8079" s="5">
        <v>27</v>
      </c>
      <c r="J8079" s="6">
        <v>153</v>
      </c>
      <c r="K8079" s="7">
        <v>4131</v>
      </c>
      <c r="L8079" s="7">
        <v>2230.7400000000002</v>
      </c>
      <c r="M8079" s="8">
        <v>0.54</v>
      </c>
      <c r="N8079" s="2" t="s">
        <v>23</v>
      </c>
      <c r="O8079">
        <f t="shared" si="1008"/>
        <v>2021</v>
      </c>
      <c r="P8079">
        <f t="shared" si="1009"/>
        <v>8</v>
      </c>
      <c r="Q8079" t="str">
        <f t="shared" si="1010"/>
        <v>août</v>
      </c>
      <c r="R8079" t="str">
        <f t="shared" si="1011"/>
        <v>Texas</v>
      </c>
      <c r="S8079" t="str">
        <f t="shared" si="1012"/>
        <v>2021-08</v>
      </c>
      <c r="T8079">
        <f>IF(AND(COUNTIF(Calculs!$Q$2:$Q$12,$O8079)&gt;0,COUNTIF(Calculs!$S$2:$S$12,$E8079)&gt;0,COUNTIF(Calculs!$U$2:$U$12,$H8079)&gt;0),1,0)</f>
        <v>1</v>
      </c>
      <c r="U8079">
        <f t="shared" si="1013"/>
        <v>4131</v>
      </c>
      <c r="V8079">
        <f t="shared" si="1014"/>
        <v>153</v>
      </c>
      <c r="W8079">
        <f t="shared" si="1015"/>
        <v>2230.7400000000002</v>
      </c>
    </row>
    <row r="8080" spans="1:23" ht="15.75" customHeight="1" x14ac:dyDescent="0.3">
      <c r="A8080" s="2" t="s">
        <v>25</v>
      </c>
      <c r="B8080" s="2">
        <v>1197831</v>
      </c>
      <c r="C8080" s="3">
        <v>44437</v>
      </c>
      <c r="D8080" s="12" t="str" cm="1">
        <f t="array" ref="D8080">_xlfn.SWITCH(WEEKDAY(C8080,2), 1, "Lundi", 2, "Mardi", 3, "Mercredi", 4, "Jeudi", 5, "Vendredi", 6, "Samedi", 7, "Dimanche", "Erreur")</f>
        <v>Dimanche</v>
      </c>
      <c r="E8080" s="2" t="s">
        <v>26</v>
      </c>
      <c r="F8080" s="2" t="s">
        <v>27</v>
      </c>
      <c r="G8080" s="2" t="s">
        <v>38</v>
      </c>
      <c r="H8080" s="4" t="s">
        <v>16</v>
      </c>
      <c r="I8080" s="5">
        <v>13</v>
      </c>
      <c r="J8080" s="6">
        <v>231</v>
      </c>
      <c r="K8080" s="7">
        <v>3003</v>
      </c>
      <c r="L8080" s="7">
        <v>1201.1999999999998</v>
      </c>
      <c r="M8080" s="8">
        <v>0.39999999999999997</v>
      </c>
      <c r="N8080" s="2" t="s">
        <v>23</v>
      </c>
      <c r="O8080">
        <f t="shared" si="1008"/>
        <v>2021</v>
      </c>
      <c r="P8080">
        <f t="shared" si="1009"/>
        <v>8</v>
      </c>
      <c r="Q8080" t="str">
        <f t="shared" si="1010"/>
        <v>août</v>
      </c>
      <c r="R8080" t="str">
        <f t="shared" si="1011"/>
        <v>Texas</v>
      </c>
      <c r="S8080" t="str">
        <f t="shared" si="1012"/>
        <v>2021-08</v>
      </c>
      <c r="T8080">
        <f>IF(AND(COUNTIF(Calculs!$Q$2:$Q$12,$O8080)&gt;0,COUNTIF(Calculs!$S$2:$S$12,$E8080)&gt;0,COUNTIF(Calculs!$U$2:$U$12,$H8080)&gt;0),1,0)</f>
        <v>1</v>
      </c>
      <c r="U8080">
        <f t="shared" si="1013"/>
        <v>3003</v>
      </c>
      <c r="V8080">
        <f t="shared" si="1014"/>
        <v>231</v>
      </c>
      <c r="W8080">
        <f t="shared" si="1015"/>
        <v>1201.1999999999998</v>
      </c>
    </row>
    <row r="8081" spans="1:23" ht="15.75" customHeight="1" x14ac:dyDescent="0.3">
      <c r="A8081" s="2" t="s">
        <v>25</v>
      </c>
      <c r="B8081" s="2">
        <v>1197831</v>
      </c>
      <c r="C8081" s="3">
        <v>44438</v>
      </c>
      <c r="D8081" s="12" t="str" cm="1">
        <f t="array" ref="D8081">_xlfn.SWITCH(WEEKDAY(C8081,2), 1, "Lundi", 2, "Mardi", 3, "Mercredi", 4, "Jeudi", 5, "Vendredi", 6, "Samedi", 7, "Dimanche", "Erreur")</f>
        <v>Lundi</v>
      </c>
      <c r="E8081" s="2" t="s">
        <v>26</v>
      </c>
      <c r="F8081" s="2" t="s">
        <v>27</v>
      </c>
      <c r="G8081" s="2" t="s">
        <v>38</v>
      </c>
      <c r="H8081" s="4" t="s">
        <v>18</v>
      </c>
      <c r="I8081" s="5">
        <v>21</v>
      </c>
      <c r="J8081" s="6">
        <v>210</v>
      </c>
      <c r="K8081" s="7">
        <v>4410</v>
      </c>
      <c r="L8081" s="7">
        <v>1763.9999999999998</v>
      </c>
      <c r="M8081" s="8">
        <v>0.39999999999999997</v>
      </c>
      <c r="N8081" s="2" t="s">
        <v>23</v>
      </c>
      <c r="O8081">
        <f t="shared" si="1008"/>
        <v>2021</v>
      </c>
      <c r="P8081">
        <f t="shared" si="1009"/>
        <v>8</v>
      </c>
      <c r="Q8081" t="str">
        <f t="shared" si="1010"/>
        <v>août</v>
      </c>
      <c r="R8081" t="str">
        <f t="shared" si="1011"/>
        <v>Texas</v>
      </c>
      <c r="S8081" t="str">
        <f t="shared" si="1012"/>
        <v>2021-08</v>
      </c>
      <c r="T8081">
        <f>IF(AND(COUNTIF(Calculs!$Q$2:$Q$12,$O8081)&gt;0,COUNTIF(Calculs!$S$2:$S$12,$E8081)&gt;0,COUNTIF(Calculs!$U$2:$U$12,$H8081)&gt;0),1,0)</f>
        <v>1</v>
      </c>
      <c r="U8081">
        <f t="shared" si="1013"/>
        <v>4410</v>
      </c>
      <c r="V8081">
        <f t="shared" si="1014"/>
        <v>210</v>
      </c>
      <c r="W8081">
        <f t="shared" si="1015"/>
        <v>1763.9999999999998</v>
      </c>
    </row>
    <row r="8082" spans="1:23" ht="15.75" customHeight="1" x14ac:dyDescent="0.3">
      <c r="A8082" s="2" t="s">
        <v>25</v>
      </c>
      <c r="B8082" s="2">
        <v>1197831</v>
      </c>
      <c r="C8082" s="3">
        <v>44439</v>
      </c>
      <c r="D8082" s="12" t="str" cm="1">
        <f t="array" ref="D8082">_xlfn.SWITCH(WEEKDAY(C8082,2), 1, "Lundi", 2, "Mardi", 3, "Mercredi", 4, "Jeudi", 5, "Vendredi", 6, "Samedi", 7, "Dimanche", "Erreur")</f>
        <v>Mardi</v>
      </c>
      <c r="E8082" s="2" t="s">
        <v>26</v>
      </c>
      <c r="F8082" s="2" t="s">
        <v>27</v>
      </c>
      <c r="G8082" s="2" t="s">
        <v>38</v>
      </c>
      <c r="H8082" s="4" t="s">
        <v>19</v>
      </c>
      <c r="I8082" s="5">
        <v>20</v>
      </c>
      <c r="J8082" s="6">
        <v>179</v>
      </c>
      <c r="K8082" s="7">
        <v>3580</v>
      </c>
      <c r="L8082" s="7">
        <v>1396.1999999999998</v>
      </c>
      <c r="M8082" s="8">
        <v>0.38999999999999996</v>
      </c>
      <c r="N8082" s="2" t="s">
        <v>23</v>
      </c>
      <c r="O8082">
        <f t="shared" si="1008"/>
        <v>2021</v>
      </c>
      <c r="P8082">
        <f t="shared" si="1009"/>
        <v>8</v>
      </c>
      <c r="Q8082" t="str">
        <f t="shared" si="1010"/>
        <v>août</v>
      </c>
      <c r="R8082" t="str">
        <f t="shared" si="1011"/>
        <v>Texas</v>
      </c>
      <c r="S8082" t="str">
        <f t="shared" si="1012"/>
        <v>2021-08</v>
      </c>
      <c r="T8082">
        <f>IF(AND(COUNTIF(Calculs!$Q$2:$Q$12,$O8082)&gt;0,COUNTIF(Calculs!$S$2:$S$12,$E8082)&gt;0,COUNTIF(Calculs!$U$2:$U$12,$H8082)&gt;0),1,0)</f>
        <v>1</v>
      </c>
      <c r="U8082">
        <f t="shared" si="1013"/>
        <v>3580</v>
      </c>
      <c r="V8082">
        <f t="shared" si="1014"/>
        <v>179</v>
      </c>
      <c r="W8082">
        <f t="shared" si="1015"/>
        <v>1396.1999999999998</v>
      </c>
    </row>
    <row r="8083" spans="1:23" ht="15.75" customHeight="1" x14ac:dyDescent="0.3">
      <c r="A8083" s="2" t="s">
        <v>25</v>
      </c>
      <c r="B8083" s="2">
        <v>1197831</v>
      </c>
      <c r="C8083" s="3">
        <v>44440</v>
      </c>
      <c r="D8083" s="12" t="str" cm="1">
        <f t="array" ref="D8083">_xlfn.SWITCH(WEEKDAY(C8083,2), 1, "Lundi", 2, "Mardi", 3, "Mercredi", 4, "Jeudi", 5, "Vendredi", 6, "Samedi", 7, "Dimanche", "Erreur")</f>
        <v>Mercredi</v>
      </c>
      <c r="E8083" s="2" t="s">
        <v>26</v>
      </c>
      <c r="F8083" s="2" t="s">
        <v>27</v>
      </c>
      <c r="G8083" s="2" t="s">
        <v>38</v>
      </c>
      <c r="H8083" s="4" t="s">
        <v>20</v>
      </c>
      <c r="I8083" s="5">
        <v>20</v>
      </c>
      <c r="J8083" s="6">
        <v>149</v>
      </c>
      <c r="K8083" s="7">
        <v>2980</v>
      </c>
      <c r="L8083" s="7">
        <v>1460.2</v>
      </c>
      <c r="M8083" s="8">
        <v>0.49</v>
      </c>
      <c r="N8083" s="2" t="s">
        <v>23</v>
      </c>
      <c r="O8083">
        <f t="shared" si="1008"/>
        <v>2021</v>
      </c>
      <c r="P8083">
        <f t="shared" si="1009"/>
        <v>9</v>
      </c>
      <c r="Q8083" t="str">
        <f t="shared" si="1010"/>
        <v>sept</v>
      </c>
      <c r="R8083" t="str">
        <f t="shared" si="1011"/>
        <v>Texas</v>
      </c>
      <c r="S8083" t="str">
        <f t="shared" si="1012"/>
        <v>2021-09</v>
      </c>
      <c r="T8083">
        <f>IF(AND(COUNTIF(Calculs!$Q$2:$Q$12,$O8083)&gt;0,COUNTIF(Calculs!$S$2:$S$12,$E8083)&gt;0,COUNTIF(Calculs!$U$2:$U$12,$H8083)&gt;0),1,0)</f>
        <v>1</v>
      </c>
      <c r="U8083">
        <f t="shared" si="1013"/>
        <v>2980</v>
      </c>
      <c r="V8083">
        <f t="shared" si="1014"/>
        <v>149</v>
      </c>
      <c r="W8083">
        <f t="shared" si="1015"/>
        <v>1460.2</v>
      </c>
    </row>
    <row r="8084" spans="1:23" ht="15.75" customHeight="1" x14ac:dyDescent="0.3">
      <c r="A8084" s="2" t="s">
        <v>25</v>
      </c>
      <c r="B8084" s="2">
        <v>1197831</v>
      </c>
      <c r="C8084" s="3">
        <v>44441</v>
      </c>
      <c r="D8084" s="12" t="str" cm="1">
        <f t="array" ref="D8084">_xlfn.SWITCH(WEEKDAY(C8084,2), 1, "Lundi", 2, "Mardi", 3, "Mercredi", 4, "Jeudi", 5, "Vendredi", 6, "Samedi", 7, "Dimanche", "Erreur")</f>
        <v>Jeudi</v>
      </c>
      <c r="E8084" s="2" t="s">
        <v>26</v>
      </c>
      <c r="F8084" s="2" t="s">
        <v>27</v>
      </c>
      <c r="G8084" s="2" t="s">
        <v>38</v>
      </c>
      <c r="H8084" s="4" t="s">
        <v>21</v>
      </c>
      <c r="I8084" s="5">
        <v>26</v>
      </c>
      <c r="J8084" s="6">
        <v>107</v>
      </c>
      <c r="K8084" s="7">
        <v>2782</v>
      </c>
      <c r="L8084" s="7">
        <v>1001.52</v>
      </c>
      <c r="M8084" s="8">
        <v>0.36</v>
      </c>
      <c r="N8084" s="2" t="s">
        <v>23</v>
      </c>
      <c r="O8084">
        <f t="shared" si="1008"/>
        <v>2021</v>
      </c>
      <c r="P8084">
        <f t="shared" si="1009"/>
        <v>9</v>
      </c>
      <c r="Q8084" t="str">
        <f t="shared" si="1010"/>
        <v>sept</v>
      </c>
      <c r="R8084" t="str">
        <f t="shared" si="1011"/>
        <v>Texas</v>
      </c>
      <c r="S8084" t="str">
        <f t="shared" si="1012"/>
        <v>2021-09</v>
      </c>
      <c r="T8084">
        <f>IF(AND(COUNTIF(Calculs!$Q$2:$Q$12,$O8084)&gt;0,COUNTIF(Calculs!$S$2:$S$12,$E8084)&gt;0,COUNTIF(Calculs!$U$2:$U$12,$H8084)&gt;0),1,0)</f>
        <v>1</v>
      </c>
      <c r="U8084">
        <f t="shared" si="1013"/>
        <v>2782</v>
      </c>
      <c r="V8084">
        <f t="shared" si="1014"/>
        <v>107</v>
      </c>
      <c r="W8084">
        <f t="shared" si="1015"/>
        <v>1001.52</v>
      </c>
    </row>
    <row r="8085" spans="1:23" ht="15.75" customHeight="1" x14ac:dyDescent="0.3">
      <c r="A8085" s="2" t="s">
        <v>25</v>
      </c>
      <c r="B8085" s="2">
        <v>1197831</v>
      </c>
      <c r="C8085" s="3">
        <v>44442</v>
      </c>
      <c r="D8085" s="12" t="str" cm="1">
        <f t="array" ref="D8085">_xlfn.SWITCH(WEEKDAY(C8085,2), 1, "Lundi", 2, "Mardi", 3, "Mercredi", 4, "Jeudi", 5, "Vendredi", 6, "Samedi", 7, "Dimanche", "Erreur")</f>
        <v>Vendredi</v>
      </c>
      <c r="E8085" s="2" t="s">
        <v>26</v>
      </c>
      <c r="F8085" s="2" t="s">
        <v>27</v>
      </c>
      <c r="G8085" s="2" t="s">
        <v>38</v>
      </c>
      <c r="H8085" s="4" t="s">
        <v>22</v>
      </c>
      <c r="I8085" s="5">
        <v>22</v>
      </c>
      <c r="J8085" s="6">
        <v>210</v>
      </c>
      <c r="K8085" s="7">
        <v>4620</v>
      </c>
      <c r="L8085" s="7">
        <v>2633.4</v>
      </c>
      <c r="M8085" s="8">
        <v>0.57000000000000006</v>
      </c>
      <c r="N8085" s="2" t="s">
        <v>23</v>
      </c>
      <c r="O8085">
        <f t="shared" si="1008"/>
        <v>2021</v>
      </c>
      <c r="P8085">
        <f t="shared" si="1009"/>
        <v>9</v>
      </c>
      <c r="Q8085" t="str">
        <f t="shared" si="1010"/>
        <v>sept</v>
      </c>
      <c r="R8085" t="str">
        <f t="shared" si="1011"/>
        <v>Texas</v>
      </c>
      <c r="S8085" t="str">
        <f t="shared" si="1012"/>
        <v>2021-09</v>
      </c>
      <c r="T8085">
        <f>IF(AND(COUNTIF(Calculs!$Q$2:$Q$12,$O8085)&gt;0,COUNTIF(Calculs!$S$2:$S$12,$E8085)&gt;0,COUNTIF(Calculs!$U$2:$U$12,$H8085)&gt;0),1,0)</f>
        <v>1</v>
      </c>
      <c r="U8085">
        <f t="shared" si="1013"/>
        <v>4620</v>
      </c>
      <c r="V8085">
        <f t="shared" si="1014"/>
        <v>210</v>
      </c>
      <c r="W8085">
        <f t="shared" si="1015"/>
        <v>2633.4</v>
      </c>
    </row>
    <row r="8086" spans="1:23" ht="15.75" customHeight="1" x14ac:dyDescent="0.3">
      <c r="A8086" s="2" t="s">
        <v>25</v>
      </c>
      <c r="B8086" s="2">
        <v>1197831</v>
      </c>
      <c r="C8086" s="3">
        <v>44443</v>
      </c>
      <c r="D8086" s="12" t="str" cm="1">
        <f t="array" ref="D8086">_xlfn.SWITCH(WEEKDAY(C8086,2), 1, "Lundi", 2, "Mardi", 3, "Mercredi", 4, "Jeudi", 5, "Vendredi", 6, "Samedi", 7, "Dimanche", "Erreur")</f>
        <v>Samedi</v>
      </c>
      <c r="E8086" s="2" t="s">
        <v>26</v>
      </c>
      <c r="F8086" s="2" t="s">
        <v>27</v>
      </c>
      <c r="G8086" s="2" t="s">
        <v>38</v>
      </c>
      <c r="H8086" s="4" t="s">
        <v>16</v>
      </c>
      <c r="I8086" s="5">
        <v>13</v>
      </c>
      <c r="J8086" s="6">
        <v>233</v>
      </c>
      <c r="K8086" s="7">
        <v>3029</v>
      </c>
      <c r="L8086" s="7">
        <v>1151.02</v>
      </c>
      <c r="M8086" s="8">
        <v>0.38</v>
      </c>
      <c r="N8086" s="2" t="s">
        <v>23</v>
      </c>
      <c r="O8086">
        <f t="shared" si="1008"/>
        <v>2021</v>
      </c>
      <c r="P8086">
        <f t="shared" si="1009"/>
        <v>9</v>
      </c>
      <c r="Q8086" t="str">
        <f t="shared" si="1010"/>
        <v>sept</v>
      </c>
      <c r="R8086" t="str">
        <f t="shared" si="1011"/>
        <v>Texas</v>
      </c>
      <c r="S8086" t="str">
        <f t="shared" si="1012"/>
        <v>2021-09</v>
      </c>
      <c r="T8086">
        <f>IF(AND(COUNTIF(Calculs!$Q$2:$Q$12,$O8086)&gt;0,COUNTIF(Calculs!$S$2:$S$12,$E8086)&gt;0,COUNTIF(Calculs!$U$2:$U$12,$H8086)&gt;0),1,0)</f>
        <v>1</v>
      </c>
      <c r="U8086">
        <f t="shared" si="1013"/>
        <v>3029</v>
      </c>
      <c r="V8086">
        <f t="shared" si="1014"/>
        <v>233</v>
      </c>
      <c r="W8086">
        <f t="shared" si="1015"/>
        <v>1151.02</v>
      </c>
    </row>
    <row r="8087" spans="1:23" ht="15.75" customHeight="1" x14ac:dyDescent="0.3">
      <c r="A8087" s="2" t="s">
        <v>25</v>
      </c>
      <c r="B8087" s="2">
        <v>1197831</v>
      </c>
      <c r="C8087" s="3">
        <v>44444</v>
      </c>
      <c r="D8087" s="12" t="str" cm="1">
        <f t="array" ref="D8087">_xlfn.SWITCH(WEEKDAY(C8087,2), 1, "Lundi", 2, "Mardi", 3, "Mercredi", 4, "Jeudi", 5, "Vendredi", 6, "Samedi", 7, "Dimanche", "Erreur")</f>
        <v>Dimanche</v>
      </c>
      <c r="E8087" s="2" t="s">
        <v>26</v>
      </c>
      <c r="F8087" s="2" t="s">
        <v>27</v>
      </c>
      <c r="G8087" s="2" t="s">
        <v>38</v>
      </c>
      <c r="H8087" s="4" t="s">
        <v>18</v>
      </c>
      <c r="I8087" s="5">
        <v>22</v>
      </c>
      <c r="J8087" s="6">
        <v>248</v>
      </c>
      <c r="K8087" s="7">
        <v>5456</v>
      </c>
      <c r="L8087" s="7">
        <v>2291.52</v>
      </c>
      <c r="M8087" s="8">
        <v>0.42</v>
      </c>
      <c r="N8087" s="2" t="s">
        <v>23</v>
      </c>
      <c r="O8087">
        <f t="shared" si="1008"/>
        <v>2021</v>
      </c>
      <c r="P8087">
        <f t="shared" si="1009"/>
        <v>9</v>
      </c>
      <c r="Q8087" t="str">
        <f t="shared" si="1010"/>
        <v>sept</v>
      </c>
      <c r="R8087" t="str">
        <f t="shared" si="1011"/>
        <v>Texas</v>
      </c>
      <c r="S8087" t="str">
        <f t="shared" si="1012"/>
        <v>2021-09</v>
      </c>
      <c r="T8087">
        <f>IF(AND(COUNTIF(Calculs!$Q$2:$Q$12,$O8087)&gt;0,COUNTIF(Calculs!$S$2:$S$12,$E8087)&gt;0,COUNTIF(Calculs!$U$2:$U$12,$H8087)&gt;0),1,0)</f>
        <v>1</v>
      </c>
      <c r="U8087">
        <f t="shared" si="1013"/>
        <v>5456</v>
      </c>
      <c r="V8087">
        <f t="shared" si="1014"/>
        <v>248</v>
      </c>
      <c r="W8087">
        <f t="shared" si="1015"/>
        <v>2291.52</v>
      </c>
    </row>
    <row r="8088" spans="1:23" ht="15.75" customHeight="1" x14ac:dyDescent="0.3">
      <c r="A8088" s="2" t="s">
        <v>25</v>
      </c>
      <c r="B8088" s="2">
        <v>1197831</v>
      </c>
      <c r="C8088" s="3">
        <v>44445</v>
      </c>
      <c r="D8088" s="12" t="str" cm="1">
        <f t="array" ref="D8088">_xlfn.SWITCH(WEEKDAY(C8088,2), 1, "Lundi", 2, "Mardi", 3, "Mercredi", 4, "Jeudi", 5, "Vendredi", 6, "Samedi", 7, "Dimanche", "Erreur")</f>
        <v>Lundi</v>
      </c>
      <c r="E8088" s="2" t="s">
        <v>26</v>
      </c>
      <c r="F8088" s="2" t="s">
        <v>27</v>
      </c>
      <c r="G8088" s="2" t="s">
        <v>38</v>
      </c>
      <c r="H8088" s="4" t="s">
        <v>19</v>
      </c>
      <c r="I8088" s="5">
        <v>19</v>
      </c>
      <c r="J8088" s="6">
        <v>200</v>
      </c>
      <c r="K8088" s="7">
        <v>3800</v>
      </c>
      <c r="L8088" s="7">
        <v>1519.9999999999998</v>
      </c>
      <c r="M8088" s="8">
        <v>0.39999999999999997</v>
      </c>
      <c r="N8088" s="2" t="s">
        <v>23</v>
      </c>
      <c r="O8088">
        <f t="shared" si="1008"/>
        <v>2021</v>
      </c>
      <c r="P8088">
        <f t="shared" si="1009"/>
        <v>9</v>
      </c>
      <c r="Q8088" t="str">
        <f t="shared" si="1010"/>
        <v>sept</v>
      </c>
      <c r="R8088" t="str">
        <f t="shared" si="1011"/>
        <v>Texas</v>
      </c>
      <c r="S8088" t="str">
        <f t="shared" si="1012"/>
        <v>2021-09</v>
      </c>
      <c r="T8088">
        <f>IF(AND(COUNTIF(Calculs!$Q$2:$Q$12,$O8088)&gt;0,COUNTIF(Calculs!$S$2:$S$12,$E8088)&gt;0,COUNTIF(Calculs!$U$2:$U$12,$H8088)&gt;0),1,0)</f>
        <v>1</v>
      </c>
      <c r="U8088">
        <f t="shared" si="1013"/>
        <v>3800</v>
      </c>
      <c r="V8088">
        <f t="shared" si="1014"/>
        <v>200</v>
      </c>
      <c r="W8088">
        <f t="shared" si="1015"/>
        <v>1519.9999999999998</v>
      </c>
    </row>
    <row r="8089" spans="1:23" ht="15.75" customHeight="1" x14ac:dyDescent="0.3">
      <c r="A8089" s="2" t="s">
        <v>25</v>
      </c>
      <c r="B8089" s="2">
        <v>1197831</v>
      </c>
      <c r="C8089" s="3">
        <v>44446</v>
      </c>
      <c r="D8089" s="12" t="str" cm="1">
        <f t="array" ref="D8089">_xlfn.SWITCH(WEEKDAY(C8089,2), 1, "Lundi", 2, "Mardi", 3, "Mercredi", 4, "Jeudi", 5, "Vendredi", 6, "Samedi", 7, "Dimanche", "Erreur")</f>
        <v>Mardi</v>
      </c>
      <c r="E8089" s="2" t="s">
        <v>26</v>
      </c>
      <c r="F8089" s="2" t="s">
        <v>27</v>
      </c>
      <c r="G8089" s="2" t="s">
        <v>38</v>
      </c>
      <c r="H8089" s="4" t="s">
        <v>20</v>
      </c>
      <c r="I8089" s="5">
        <v>27</v>
      </c>
      <c r="J8089" s="6">
        <v>182</v>
      </c>
      <c r="K8089" s="7">
        <v>4914</v>
      </c>
      <c r="L8089" s="7">
        <v>2407.86</v>
      </c>
      <c r="M8089" s="8">
        <v>0.49</v>
      </c>
      <c r="N8089" s="2" t="s">
        <v>23</v>
      </c>
      <c r="O8089">
        <f t="shared" si="1008"/>
        <v>2021</v>
      </c>
      <c r="P8089">
        <f t="shared" si="1009"/>
        <v>9</v>
      </c>
      <c r="Q8089" t="str">
        <f t="shared" si="1010"/>
        <v>sept</v>
      </c>
      <c r="R8089" t="str">
        <f t="shared" si="1011"/>
        <v>Texas</v>
      </c>
      <c r="S8089" t="str">
        <f t="shared" si="1012"/>
        <v>2021-09</v>
      </c>
      <c r="T8089">
        <f>IF(AND(COUNTIF(Calculs!$Q$2:$Q$12,$O8089)&gt;0,COUNTIF(Calculs!$S$2:$S$12,$E8089)&gt;0,COUNTIF(Calculs!$U$2:$U$12,$H8089)&gt;0),1,0)</f>
        <v>1</v>
      </c>
      <c r="U8089">
        <f t="shared" si="1013"/>
        <v>4914</v>
      </c>
      <c r="V8089">
        <f t="shared" si="1014"/>
        <v>182</v>
      </c>
      <c r="W8089">
        <f t="shared" si="1015"/>
        <v>2407.86</v>
      </c>
    </row>
    <row r="8090" spans="1:23" ht="15.75" customHeight="1" x14ac:dyDescent="0.3">
      <c r="A8090" s="2" t="s">
        <v>25</v>
      </c>
      <c r="B8090" s="2">
        <v>1197831</v>
      </c>
      <c r="C8090" s="3">
        <v>44447</v>
      </c>
      <c r="D8090" s="12" t="str" cm="1">
        <f t="array" ref="D8090">_xlfn.SWITCH(WEEKDAY(C8090,2), 1, "Lundi", 2, "Mardi", 3, "Mercredi", 4, "Jeudi", 5, "Vendredi", 6, "Samedi", 7, "Dimanche", "Erreur")</f>
        <v>Mercredi</v>
      </c>
      <c r="E8090" s="2" t="s">
        <v>26</v>
      </c>
      <c r="F8090" s="2" t="s">
        <v>27</v>
      </c>
      <c r="G8090" s="2" t="s">
        <v>38</v>
      </c>
      <c r="H8090" s="4" t="s">
        <v>21</v>
      </c>
      <c r="I8090" s="5">
        <v>38</v>
      </c>
      <c r="J8090" s="6">
        <v>153</v>
      </c>
      <c r="K8090" s="7">
        <v>5814</v>
      </c>
      <c r="L8090" s="7">
        <v>2093.04</v>
      </c>
      <c r="M8090" s="8">
        <v>0.36</v>
      </c>
      <c r="N8090" s="2" t="s">
        <v>23</v>
      </c>
      <c r="O8090">
        <f t="shared" si="1008"/>
        <v>2021</v>
      </c>
      <c r="P8090">
        <f t="shared" si="1009"/>
        <v>9</v>
      </c>
      <c r="Q8090" t="str">
        <f t="shared" si="1010"/>
        <v>sept</v>
      </c>
      <c r="R8090" t="str">
        <f t="shared" si="1011"/>
        <v>Texas</v>
      </c>
      <c r="S8090" t="str">
        <f t="shared" si="1012"/>
        <v>2021-09</v>
      </c>
      <c r="T8090">
        <f>IF(AND(COUNTIF(Calculs!$Q$2:$Q$12,$O8090)&gt;0,COUNTIF(Calculs!$S$2:$S$12,$E8090)&gt;0,COUNTIF(Calculs!$U$2:$U$12,$H8090)&gt;0),1,0)</f>
        <v>1</v>
      </c>
      <c r="U8090">
        <f t="shared" si="1013"/>
        <v>5814</v>
      </c>
      <c r="V8090">
        <f t="shared" si="1014"/>
        <v>153</v>
      </c>
      <c r="W8090">
        <f t="shared" si="1015"/>
        <v>2093.04</v>
      </c>
    </row>
    <row r="8091" spans="1:23" ht="15.75" customHeight="1" x14ac:dyDescent="0.3">
      <c r="A8091" s="2" t="s">
        <v>25</v>
      </c>
      <c r="B8091" s="2">
        <v>1197831</v>
      </c>
      <c r="C8091" s="3">
        <v>44448</v>
      </c>
      <c r="D8091" s="12" t="str" cm="1">
        <f t="array" ref="D8091">_xlfn.SWITCH(WEEKDAY(C8091,2), 1, "Lundi", 2, "Mardi", 3, "Mercredi", 4, "Jeudi", 5, "Vendredi", 6, "Samedi", 7, "Dimanche", "Erreur")</f>
        <v>Jeudi</v>
      </c>
      <c r="E8091" s="2" t="s">
        <v>26</v>
      </c>
      <c r="F8091" s="2" t="s">
        <v>27</v>
      </c>
      <c r="G8091" s="2" t="s">
        <v>38</v>
      </c>
      <c r="H8091" s="4" t="s">
        <v>22</v>
      </c>
      <c r="I8091" s="5">
        <v>34</v>
      </c>
      <c r="J8091" s="6">
        <v>264</v>
      </c>
      <c r="K8091" s="7">
        <v>8976</v>
      </c>
      <c r="L8091" s="7">
        <v>4667.5200000000004</v>
      </c>
      <c r="M8091" s="8">
        <v>0.52</v>
      </c>
      <c r="N8091" s="2" t="s">
        <v>23</v>
      </c>
      <c r="O8091">
        <f t="shared" si="1008"/>
        <v>2021</v>
      </c>
      <c r="P8091">
        <f t="shared" si="1009"/>
        <v>9</v>
      </c>
      <c r="Q8091" t="str">
        <f t="shared" si="1010"/>
        <v>sept</v>
      </c>
      <c r="R8091" t="str">
        <f t="shared" si="1011"/>
        <v>Texas</v>
      </c>
      <c r="S8091" t="str">
        <f t="shared" si="1012"/>
        <v>2021-09</v>
      </c>
      <c r="T8091">
        <f>IF(AND(COUNTIF(Calculs!$Q$2:$Q$12,$O8091)&gt;0,COUNTIF(Calculs!$S$2:$S$12,$E8091)&gt;0,COUNTIF(Calculs!$U$2:$U$12,$H8091)&gt;0),1,0)</f>
        <v>1</v>
      </c>
      <c r="U8091">
        <f t="shared" si="1013"/>
        <v>8976</v>
      </c>
      <c r="V8091">
        <f t="shared" si="1014"/>
        <v>264</v>
      </c>
      <c r="W8091">
        <f t="shared" si="1015"/>
        <v>4667.5200000000004</v>
      </c>
    </row>
    <row r="8092" spans="1:23" ht="15.75" customHeight="1" x14ac:dyDescent="0.3">
      <c r="A8092" s="2" t="s">
        <v>25</v>
      </c>
      <c r="B8092" s="2">
        <v>1197831</v>
      </c>
      <c r="C8092" s="3">
        <v>44449</v>
      </c>
      <c r="D8092" s="12" t="str" cm="1">
        <f t="array" ref="D8092">_xlfn.SWITCH(WEEKDAY(C8092,2), 1, "Lundi", 2, "Mardi", 3, "Mercredi", 4, "Jeudi", 5, "Vendredi", 6, "Samedi", 7, "Dimanche", "Erreur")</f>
        <v>Vendredi</v>
      </c>
      <c r="E8092" s="2" t="s">
        <v>26</v>
      </c>
      <c r="F8092" s="2" t="s">
        <v>27</v>
      </c>
      <c r="G8092" s="2" t="s">
        <v>38</v>
      </c>
      <c r="H8092" s="4" t="s">
        <v>16</v>
      </c>
      <c r="I8092" s="5">
        <v>30</v>
      </c>
      <c r="J8092" s="6">
        <v>256</v>
      </c>
      <c r="K8092" s="7">
        <v>7680</v>
      </c>
      <c r="L8092" s="7">
        <v>2841.6</v>
      </c>
      <c r="M8092" s="8">
        <v>0.37</v>
      </c>
      <c r="N8092" s="2" t="s">
        <v>23</v>
      </c>
      <c r="O8092">
        <f t="shared" si="1008"/>
        <v>2021</v>
      </c>
      <c r="P8092">
        <f t="shared" si="1009"/>
        <v>9</v>
      </c>
      <c r="Q8092" t="str">
        <f t="shared" si="1010"/>
        <v>sept</v>
      </c>
      <c r="R8092" t="str">
        <f t="shared" si="1011"/>
        <v>Texas</v>
      </c>
      <c r="S8092" t="str">
        <f t="shared" si="1012"/>
        <v>2021-09</v>
      </c>
      <c r="T8092">
        <f>IF(AND(COUNTIF(Calculs!$Q$2:$Q$12,$O8092)&gt;0,COUNTIF(Calculs!$S$2:$S$12,$E8092)&gt;0,COUNTIF(Calculs!$U$2:$U$12,$H8092)&gt;0),1,0)</f>
        <v>1</v>
      </c>
      <c r="U8092">
        <f t="shared" si="1013"/>
        <v>7680</v>
      </c>
      <c r="V8092">
        <f t="shared" si="1014"/>
        <v>256</v>
      </c>
      <c r="W8092">
        <f t="shared" si="1015"/>
        <v>2841.6</v>
      </c>
    </row>
    <row r="8093" spans="1:23" ht="15.75" customHeight="1" x14ac:dyDescent="0.3">
      <c r="A8093" s="2" t="s">
        <v>25</v>
      </c>
      <c r="B8093" s="2">
        <v>1197831</v>
      </c>
      <c r="C8093" s="3">
        <v>44450</v>
      </c>
      <c r="D8093" s="12" t="str" cm="1">
        <f t="array" ref="D8093">_xlfn.SWITCH(WEEKDAY(C8093,2), 1, "Lundi", 2, "Mardi", 3, "Mercredi", 4, "Jeudi", 5, "Vendredi", 6, "Samedi", 7, "Dimanche", "Erreur")</f>
        <v>Samedi</v>
      </c>
      <c r="E8093" s="2" t="s">
        <v>26</v>
      </c>
      <c r="F8093" s="2" t="s">
        <v>27</v>
      </c>
      <c r="G8093" s="2" t="s">
        <v>38</v>
      </c>
      <c r="H8093" s="4" t="s">
        <v>18</v>
      </c>
      <c r="I8093" s="5">
        <v>40</v>
      </c>
      <c r="J8093" s="6">
        <v>280</v>
      </c>
      <c r="K8093" s="7">
        <v>11200</v>
      </c>
      <c r="L8093" s="7">
        <v>4592</v>
      </c>
      <c r="M8093" s="8">
        <v>0.41</v>
      </c>
      <c r="N8093" s="2" t="s">
        <v>23</v>
      </c>
      <c r="O8093">
        <f t="shared" si="1008"/>
        <v>2021</v>
      </c>
      <c r="P8093">
        <f t="shared" si="1009"/>
        <v>9</v>
      </c>
      <c r="Q8093" t="str">
        <f t="shared" si="1010"/>
        <v>sept</v>
      </c>
      <c r="R8093" t="str">
        <f t="shared" si="1011"/>
        <v>Texas</v>
      </c>
      <c r="S8093" t="str">
        <f t="shared" si="1012"/>
        <v>2021-09</v>
      </c>
      <c r="T8093">
        <f>IF(AND(COUNTIF(Calculs!$Q$2:$Q$12,$O8093)&gt;0,COUNTIF(Calculs!$S$2:$S$12,$E8093)&gt;0,COUNTIF(Calculs!$U$2:$U$12,$H8093)&gt;0),1,0)</f>
        <v>1</v>
      </c>
      <c r="U8093">
        <f t="shared" si="1013"/>
        <v>11200</v>
      </c>
      <c r="V8093">
        <f t="shared" si="1014"/>
        <v>280</v>
      </c>
      <c r="W8093">
        <f t="shared" si="1015"/>
        <v>4592</v>
      </c>
    </row>
    <row r="8094" spans="1:23" ht="15.75" customHeight="1" x14ac:dyDescent="0.3">
      <c r="A8094" s="2" t="s">
        <v>25</v>
      </c>
      <c r="B8094" s="2">
        <v>1197831</v>
      </c>
      <c r="C8094" s="3">
        <v>44451</v>
      </c>
      <c r="D8094" s="12" t="str" cm="1">
        <f t="array" ref="D8094">_xlfn.SWITCH(WEEKDAY(C8094,2), 1, "Lundi", 2, "Mardi", 3, "Mercredi", 4, "Jeudi", 5, "Vendredi", 6, "Samedi", 7, "Dimanche", "Erreur")</f>
        <v>Dimanche</v>
      </c>
      <c r="E8094" s="2" t="s">
        <v>26</v>
      </c>
      <c r="F8094" s="2" t="s">
        <v>27</v>
      </c>
      <c r="G8094" s="2" t="s">
        <v>38</v>
      </c>
      <c r="H8094" s="4" t="s">
        <v>19</v>
      </c>
      <c r="I8094" s="5">
        <v>30</v>
      </c>
      <c r="J8094" s="6">
        <v>215</v>
      </c>
      <c r="K8094" s="7">
        <v>6450</v>
      </c>
      <c r="L8094" s="7">
        <v>2515.4999999999995</v>
      </c>
      <c r="M8094" s="8">
        <v>0.38999999999999996</v>
      </c>
      <c r="N8094" s="2" t="s">
        <v>23</v>
      </c>
      <c r="O8094">
        <f t="shared" si="1008"/>
        <v>2021</v>
      </c>
      <c r="P8094">
        <f t="shared" si="1009"/>
        <v>9</v>
      </c>
      <c r="Q8094" t="str">
        <f t="shared" si="1010"/>
        <v>sept</v>
      </c>
      <c r="R8094" t="str">
        <f t="shared" si="1011"/>
        <v>Texas</v>
      </c>
      <c r="S8094" t="str">
        <f t="shared" si="1012"/>
        <v>2021-09</v>
      </c>
      <c r="T8094">
        <f>IF(AND(COUNTIF(Calculs!$Q$2:$Q$12,$O8094)&gt;0,COUNTIF(Calculs!$S$2:$S$12,$E8094)&gt;0,COUNTIF(Calculs!$U$2:$U$12,$H8094)&gt;0),1,0)</f>
        <v>1</v>
      </c>
      <c r="U8094">
        <f t="shared" si="1013"/>
        <v>6450</v>
      </c>
      <c r="V8094">
        <f t="shared" si="1014"/>
        <v>215</v>
      </c>
      <c r="W8094">
        <f t="shared" si="1015"/>
        <v>2515.4999999999995</v>
      </c>
    </row>
    <row r="8095" spans="1:23" ht="15.75" customHeight="1" x14ac:dyDescent="0.3">
      <c r="A8095" s="2" t="s">
        <v>25</v>
      </c>
      <c r="B8095" s="2">
        <v>1197831</v>
      </c>
      <c r="C8095" s="3">
        <v>44452</v>
      </c>
      <c r="D8095" s="12" t="str" cm="1">
        <f t="array" ref="D8095">_xlfn.SWITCH(WEEKDAY(C8095,2), 1, "Lundi", 2, "Mardi", 3, "Mercredi", 4, "Jeudi", 5, "Vendredi", 6, "Samedi", 7, "Dimanche", "Erreur")</f>
        <v>Lundi</v>
      </c>
      <c r="E8095" s="2" t="s">
        <v>26</v>
      </c>
      <c r="F8095" s="2" t="s">
        <v>27</v>
      </c>
      <c r="G8095" s="2" t="s">
        <v>38</v>
      </c>
      <c r="H8095" s="4" t="s">
        <v>20</v>
      </c>
      <c r="I8095" s="5">
        <v>29</v>
      </c>
      <c r="J8095" s="6">
        <v>192</v>
      </c>
      <c r="K8095" s="7">
        <v>5568</v>
      </c>
      <c r="L8095" s="7">
        <v>2728.32</v>
      </c>
      <c r="M8095" s="8">
        <v>0.49</v>
      </c>
      <c r="N8095" s="2" t="s">
        <v>23</v>
      </c>
      <c r="O8095">
        <f t="shared" si="1008"/>
        <v>2021</v>
      </c>
      <c r="P8095">
        <f t="shared" si="1009"/>
        <v>9</v>
      </c>
      <c r="Q8095" t="str">
        <f t="shared" si="1010"/>
        <v>sept</v>
      </c>
      <c r="R8095" t="str">
        <f t="shared" si="1011"/>
        <v>Texas</v>
      </c>
      <c r="S8095" t="str">
        <f t="shared" si="1012"/>
        <v>2021-09</v>
      </c>
      <c r="T8095">
        <f>IF(AND(COUNTIF(Calculs!$Q$2:$Q$12,$O8095)&gt;0,COUNTIF(Calculs!$S$2:$S$12,$E8095)&gt;0,COUNTIF(Calculs!$U$2:$U$12,$H8095)&gt;0),1,0)</f>
        <v>1</v>
      </c>
      <c r="U8095">
        <f t="shared" si="1013"/>
        <v>5568</v>
      </c>
      <c r="V8095">
        <f t="shared" si="1014"/>
        <v>192</v>
      </c>
      <c r="W8095">
        <f t="shared" si="1015"/>
        <v>2728.32</v>
      </c>
    </row>
    <row r="8096" spans="1:23" ht="15.75" customHeight="1" x14ac:dyDescent="0.3">
      <c r="A8096" s="2" t="s">
        <v>25</v>
      </c>
      <c r="B8096" s="2">
        <v>1197831</v>
      </c>
      <c r="C8096" s="3">
        <v>44453</v>
      </c>
      <c r="D8096" s="12" t="str" cm="1">
        <f t="array" ref="D8096">_xlfn.SWITCH(WEEKDAY(C8096,2), 1, "Lundi", 2, "Mardi", 3, "Mercredi", 4, "Jeudi", 5, "Vendredi", 6, "Samedi", 7, "Dimanche", "Erreur")</f>
        <v>Mardi</v>
      </c>
      <c r="E8096" s="2" t="s">
        <v>26</v>
      </c>
      <c r="F8096" s="2" t="s">
        <v>27</v>
      </c>
      <c r="G8096" s="2" t="s">
        <v>38</v>
      </c>
      <c r="H8096" s="4" t="s">
        <v>21</v>
      </c>
      <c r="I8096" s="5">
        <v>40</v>
      </c>
      <c r="J8096" s="6">
        <v>150</v>
      </c>
      <c r="K8096" s="7">
        <v>6000</v>
      </c>
      <c r="L8096" s="7">
        <v>2220</v>
      </c>
      <c r="M8096" s="8">
        <v>0.37</v>
      </c>
      <c r="N8096" s="2" t="s">
        <v>23</v>
      </c>
      <c r="O8096">
        <f t="shared" si="1008"/>
        <v>2021</v>
      </c>
      <c r="P8096">
        <f t="shared" si="1009"/>
        <v>9</v>
      </c>
      <c r="Q8096" t="str">
        <f t="shared" si="1010"/>
        <v>sept</v>
      </c>
      <c r="R8096" t="str">
        <f t="shared" si="1011"/>
        <v>Texas</v>
      </c>
      <c r="S8096" t="str">
        <f t="shared" si="1012"/>
        <v>2021-09</v>
      </c>
      <c r="T8096">
        <f>IF(AND(COUNTIF(Calculs!$Q$2:$Q$12,$O8096)&gt;0,COUNTIF(Calculs!$S$2:$S$12,$E8096)&gt;0,COUNTIF(Calculs!$U$2:$U$12,$H8096)&gt;0),1,0)</f>
        <v>1</v>
      </c>
      <c r="U8096">
        <f t="shared" si="1013"/>
        <v>6000</v>
      </c>
      <c r="V8096">
        <f t="shared" si="1014"/>
        <v>150</v>
      </c>
      <c r="W8096">
        <f t="shared" si="1015"/>
        <v>2220</v>
      </c>
    </row>
    <row r="8097" spans="1:23" ht="15.75" customHeight="1" x14ac:dyDescent="0.3">
      <c r="A8097" s="2" t="s">
        <v>25</v>
      </c>
      <c r="B8097" s="2">
        <v>1197831</v>
      </c>
      <c r="C8097" s="3">
        <v>44454</v>
      </c>
      <c r="D8097" s="12" t="str" cm="1">
        <f t="array" ref="D8097">_xlfn.SWITCH(WEEKDAY(C8097,2), 1, "Lundi", 2, "Mardi", 3, "Mercredi", 4, "Jeudi", 5, "Vendredi", 6, "Samedi", 7, "Dimanche", "Erreur")</f>
        <v>Mercredi</v>
      </c>
      <c r="E8097" s="2" t="s">
        <v>26</v>
      </c>
      <c r="F8097" s="2" t="s">
        <v>27</v>
      </c>
      <c r="G8097" s="2" t="s">
        <v>38</v>
      </c>
      <c r="H8097" s="4" t="s">
        <v>22</v>
      </c>
      <c r="I8097" s="5">
        <v>42</v>
      </c>
      <c r="J8097" s="6">
        <v>280</v>
      </c>
      <c r="K8097" s="7">
        <v>11760</v>
      </c>
      <c r="L8097" s="7">
        <v>6468.0000000000009</v>
      </c>
      <c r="M8097" s="8">
        <v>0.55000000000000004</v>
      </c>
      <c r="N8097" s="2" t="s">
        <v>23</v>
      </c>
      <c r="O8097">
        <f t="shared" si="1008"/>
        <v>2021</v>
      </c>
      <c r="P8097">
        <f t="shared" si="1009"/>
        <v>9</v>
      </c>
      <c r="Q8097" t="str">
        <f t="shared" si="1010"/>
        <v>sept</v>
      </c>
      <c r="R8097" t="str">
        <f t="shared" si="1011"/>
        <v>Texas</v>
      </c>
      <c r="S8097" t="str">
        <f t="shared" si="1012"/>
        <v>2021-09</v>
      </c>
      <c r="T8097">
        <f>IF(AND(COUNTIF(Calculs!$Q$2:$Q$12,$O8097)&gt;0,COUNTIF(Calculs!$S$2:$S$12,$E8097)&gt;0,COUNTIF(Calculs!$U$2:$U$12,$H8097)&gt;0),1,0)</f>
        <v>1</v>
      </c>
      <c r="U8097">
        <f t="shared" si="1013"/>
        <v>11760</v>
      </c>
      <c r="V8097">
        <f t="shared" si="1014"/>
        <v>280</v>
      </c>
      <c r="W8097">
        <f t="shared" si="1015"/>
        <v>6468.0000000000009</v>
      </c>
    </row>
    <row r="8098" spans="1:23" ht="15.75" customHeight="1" x14ac:dyDescent="0.3">
      <c r="A8098" s="2" t="s">
        <v>25</v>
      </c>
      <c r="B8098" s="2">
        <v>1197831</v>
      </c>
      <c r="C8098" s="3">
        <v>44455</v>
      </c>
      <c r="D8098" s="12" t="str" cm="1">
        <f t="array" ref="D8098">_xlfn.SWITCH(WEEKDAY(C8098,2), 1, "Lundi", 2, "Mardi", 3, "Mercredi", 4, "Jeudi", 5, "Vendredi", 6, "Samedi", 7, "Dimanche", "Erreur")</f>
        <v>Jeudi</v>
      </c>
      <c r="E8098" s="2" t="s">
        <v>26</v>
      </c>
      <c r="F8098" s="2" t="s">
        <v>27</v>
      </c>
      <c r="G8098" s="2" t="s">
        <v>38</v>
      </c>
      <c r="H8098" s="4" t="s">
        <v>16</v>
      </c>
      <c r="I8098" s="5">
        <v>34</v>
      </c>
      <c r="J8098" s="6">
        <v>256</v>
      </c>
      <c r="K8098" s="7">
        <v>8704</v>
      </c>
      <c r="L8098" s="7">
        <v>3655.68</v>
      </c>
      <c r="M8098" s="8">
        <v>0.42</v>
      </c>
      <c r="N8098" s="2" t="s">
        <v>23</v>
      </c>
      <c r="O8098">
        <f t="shared" si="1008"/>
        <v>2021</v>
      </c>
      <c r="P8098">
        <f t="shared" si="1009"/>
        <v>9</v>
      </c>
      <c r="Q8098" t="str">
        <f t="shared" si="1010"/>
        <v>sept</v>
      </c>
      <c r="R8098" t="str">
        <f t="shared" si="1011"/>
        <v>Texas</v>
      </c>
      <c r="S8098" t="str">
        <f t="shared" si="1012"/>
        <v>2021-09</v>
      </c>
      <c r="T8098">
        <f>IF(AND(COUNTIF(Calculs!$Q$2:$Q$12,$O8098)&gt;0,COUNTIF(Calculs!$S$2:$S$12,$E8098)&gt;0,COUNTIF(Calculs!$U$2:$U$12,$H8098)&gt;0),1,0)</f>
        <v>1</v>
      </c>
      <c r="U8098">
        <f t="shared" si="1013"/>
        <v>8704</v>
      </c>
      <c r="V8098">
        <f t="shared" si="1014"/>
        <v>256</v>
      </c>
      <c r="W8098">
        <f t="shared" si="1015"/>
        <v>3655.68</v>
      </c>
    </row>
    <row r="8099" spans="1:23" ht="15.75" customHeight="1" x14ac:dyDescent="0.3">
      <c r="A8099" s="2" t="s">
        <v>25</v>
      </c>
      <c r="B8099" s="2">
        <v>1197831</v>
      </c>
      <c r="C8099" s="3">
        <v>44456</v>
      </c>
      <c r="D8099" s="12" t="str" cm="1">
        <f t="array" ref="D8099">_xlfn.SWITCH(WEEKDAY(C8099,2), 1, "Lundi", 2, "Mardi", 3, "Mercredi", 4, "Jeudi", 5, "Vendredi", 6, "Samedi", 7, "Dimanche", "Erreur")</f>
        <v>Vendredi</v>
      </c>
      <c r="E8099" s="2" t="s">
        <v>26</v>
      </c>
      <c r="F8099" s="2" t="s">
        <v>27</v>
      </c>
      <c r="G8099" s="2" t="s">
        <v>38</v>
      </c>
      <c r="H8099" s="4" t="s">
        <v>18</v>
      </c>
      <c r="I8099" s="5">
        <v>34</v>
      </c>
      <c r="J8099" s="6">
        <v>264</v>
      </c>
      <c r="K8099" s="7">
        <v>8976</v>
      </c>
      <c r="L8099" s="7">
        <v>3769.92</v>
      </c>
      <c r="M8099" s="8">
        <v>0.42</v>
      </c>
      <c r="N8099" s="2" t="s">
        <v>23</v>
      </c>
      <c r="O8099">
        <f t="shared" si="1008"/>
        <v>2021</v>
      </c>
      <c r="P8099">
        <f t="shared" si="1009"/>
        <v>9</v>
      </c>
      <c r="Q8099" t="str">
        <f t="shared" si="1010"/>
        <v>sept</v>
      </c>
      <c r="R8099" t="str">
        <f t="shared" si="1011"/>
        <v>Texas</v>
      </c>
      <c r="S8099" t="str">
        <f t="shared" si="1012"/>
        <v>2021-09</v>
      </c>
      <c r="T8099">
        <f>IF(AND(COUNTIF(Calculs!$Q$2:$Q$12,$O8099)&gt;0,COUNTIF(Calculs!$S$2:$S$12,$E8099)&gt;0,COUNTIF(Calculs!$U$2:$U$12,$H8099)&gt;0),1,0)</f>
        <v>1</v>
      </c>
      <c r="U8099">
        <f t="shared" si="1013"/>
        <v>8976</v>
      </c>
      <c r="V8099">
        <f t="shared" si="1014"/>
        <v>264</v>
      </c>
      <c r="W8099">
        <f t="shared" si="1015"/>
        <v>3769.92</v>
      </c>
    </row>
    <row r="8100" spans="1:23" ht="15.75" customHeight="1" x14ac:dyDescent="0.3">
      <c r="A8100" s="2" t="s">
        <v>25</v>
      </c>
      <c r="B8100" s="2">
        <v>1197831</v>
      </c>
      <c r="C8100" s="3">
        <v>44457</v>
      </c>
      <c r="D8100" s="12" t="str" cm="1">
        <f t="array" ref="D8100">_xlfn.SWITCH(WEEKDAY(C8100,2), 1, "Lundi", 2, "Mardi", 3, "Mercredi", 4, "Jeudi", 5, "Vendredi", 6, "Samedi", 7, "Dimanche", "Erreur")</f>
        <v>Samedi</v>
      </c>
      <c r="E8100" s="2" t="s">
        <v>26</v>
      </c>
      <c r="F8100" s="2" t="s">
        <v>27</v>
      </c>
      <c r="G8100" s="2" t="s">
        <v>38</v>
      </c>
      <c r="H8100" s="4" t="s">
        <v>19</v>
      </c>
      <c r="I8100" s="5">
        <v>33</v>
      </c>
      <c r="J8100" s="6">
        <v>322</v>
      </c>
      <c r="K8100" s="7">
        <v>10626</v>
      </c>
      <c r="L8100" s="7">
        <v>4462.92</v>
      </c>
      <c r="M8100" s="8">
        <v>0.42</v>
      </c>
      <c r="N8100" s="2" t="s">
        <v>23</v>
      </c>
      <c r="O8100">
        <f t="shared" si="1008"/>
        <v>2021</v>
      </c>
      <c r="P8100">
        <f t="shared" si="1009"/>
        <v>9</v>
      </c>
      <c r="Q8100" t="str">
        <f t="shared" si="1010"/>
        <v>sept</v>
      </c>
      <c r="R8100" t="str">
        <f t="shared" si="1011"/>
        <v>Texas</v>
      </c>
      <c r="S8100" t="str">
        <f t="shared" si="1012"/>
        <v>2021-09</v>
      </c>
      <c r="T8100">
        <f>IF(AND(COUNTIF(Calculs!$Q$2:$Q$12,$O8100)&gt;0,COUNTIF(Calculs!$S$2:$S$12,$E8100)&gt;0,COUNTIF(Calculs!$U$2:$U$12,$H8100)&gt;0),1,0)</f>
        <v>1</v>
      </c>
      <c r="U8100">
        <f t="shared" si="1013"/>
        <v>10626</v>
      </c>
      <c r="V8100">
        <f t="shared" si="1014"/>
        <v>322</v>
      </c>
      <c r="W8100">
        <f t="shared" si="1015"/>
        <v>4462.92</v>
      </c>
    </row>
    <row r="8101" spans="1:23" ht="15.75" customHeight="1" x14ac:dyDescent="0.3">
      <c r="A8101" s="2" t="s">
        <v>25</v>
      </c>
      <c r="B8101" s="2">
        <v>1197831</v>
      </c>
      <c r="C8101" s="3">
        <v>44458</v>
      </c>
      <c r="D8101" s="12" t="str" cm="1">
        <f t="array" ref="D8101">_xlfn.SWITCH(WEEKDAY(C8101,2), 1, "Lundi", 2, "Mardi", 3, "Mercredi", 4, "Jeudi", 5, "Vendredi", 6, "Samedi", 7, "Dimanche", "Erreur")</f>
        <v>Dimanche</v>
      </c>
      <c r="E8101" s="2" t="s">
        <v>26</v>
      </c>
      <c r="F8101" s="2" t="s">
        <v>27</v>
      </c>
      <c r="G8101" s="2" t="s">
        <v>38</v>
      </c>
      <c r="H8101" s="4" t="s">
        <v>20</v>
      </c>
      <c r="I8101" s="5">
        <v>32</v>
      </c>
      <c r="J8101" s="6">
        <v>201</v>
      </c>
      <c r="K8101" s="7">
        <v>6432</v>
      </c>
      <c r="L8101" s="7">
        <v>3537.6000000000004</v>
      </c>
      <c r="M8101" s="8">
        <v>0.55000000000000004</v>
      </c>
      <c r="N8101" s="2" t="s">
        <v>23</v>
      </c>
      <c r="O8101">
        <f t="shared" si="1008"/>
        <v>2021</v>
      </c>
      <c r="P8101">
        <f t="shared" si="1009"/>
        <v>9</v>
      </c>
      <c r="Q8101" t="str">
        <f t="shared" si="1010"/>
        <v>sept</v>
      </c>
      <c r="R8101" t="str">
        <f t="shared" si="1011"/>
        <v>Texas</v>
      </c>
      <c r="S8101" t="str">
        <f t="shared" si="1012"/>
        <v>2021-09</v>
      </c>
      <c r="T8101">
        <f>IF(AND(COUNTIF(Calculs!$Q$2:$Q$12,$O8101)&gt;0,COUNTIF(Calculs!$S$2:$S$12,$E8101)&gt;0,COUNTIF(Calculs!$U$2:$U$12,$H8101)&gt;0),1,0)</f>
        <v>1</v>
      </c>
      <c r="U8101">
        <f t="shared" si="1013"/>
        <v>6432</v>
      </c>
      <c r="V8101">
        <f t="shared" si="1014"/>
        <v>201</v>
      </c>
      <c r="W8101">
        <f t="shared" si="1015"/>
        <v>3537.6000000000004</v>
      </c>
    </row>
    <row r="8102" spans="1:23" ht="15.75" customHeight="1" x14ac:dyDescent="0.3">
      <c r="A8102" s="2" t="s">
        <v>25</v>
      </c>
      <c r="B8102" s="2">
        <v>1197831</v>
      </c>
      <c r="C8102" s="3">
        <v>44459</v>
      </c>
      <c r="D8102" s="12" t="str" cm="1">
        <f t="array" ref="D8102">_xlfn.SWITCH(WEEKDAY(C8102,2), 1, "Lundi", 2, "Mardi", 3, "Mercredi", 4, "Jeudi", 5, "Vendredi", 6, "Samedi", 7, "Dimanche", "Erreur")</f>
        <v>Lundi</v>
      </c>
      <c r="E8102" s="2" t="s">
        <v>26</v>
      </c>
      <c r="F8102" s="2" t="s">
        <v>27</v>
      </c>
      <c r="G8102" s="2" t="s">
        <v>38</v>
      </c>
      <c r="H8102" s="4" t="s">
        <v>21</v>
      </c>
      <c r="I8102" s="5">
        <v>39</v>
      </c>
      <c r="J8102" s="6">
        <v>184</v>
      </c>
      <c r="K8102" s="7">
        <v>7176</v>
      </c>
      <c r="L8102" s="7">
        <v>2726.88</v>
      </c>
      <c r="M8102" s="8">
        <v>0.38</v>
      </c>
      <c r="N8102" s="2" t="s">
        <v>23</v>
      </c>
      <c r="O8102">
        <f t="shared" si="1008"/>
        <v>2021</v>
      </c>
      <c r="P8102">
        <f t="shared" si="1009"/>
        <v>9</v>
      </c>
      <c r="Q8102" t="str">
        <f t="shared" si="1010"/>
        <v>sept</v>
      </c>
      <c r="R8102" t="str">
        <f t="shared" si="1011"/>
        <v>Texas</v>
      </c>
      <c r="S8102" t="str">
        <f t="shared" si="1012"/>
        <v>2021-09</v>
      </c>
      <c r="T8102">
        <f>IF(AND(COUNTIF(Calculs!$Q$2:$Q$12,$O8102)&gt;0,COUNTIF(Calculs!$S$2:$S$12,$E8102)&gt;0,COUNTIF(Calculs!$U$2:$U$12,$H8102)&gt;0),1,0)</f>
        <v>1</v>
      </c>
      <c r="U8102">
        <f t="shared" si="1013"/>
        <v>7176</v>
      </c>
      <c r="V8102">
        <f t="shared" si="1014"/>
        <v>184</v>
      </c>
      <c r="W8102">
        <f t="shared" si="1015"/>
        <v>2726.88</v>
      </c>
    </row>
    <row r="8103" spans="1:23" ht="15.75" customHeight="1" x14ac:dyDescent="0.3">
      <c r="A8103" s="2" t="s">
        <v>25</v>
      </c>
      <c r="B8103" s="2">
        <v>1197831</v>
      </c>
      <c r="C8103" s="3">
        <v>44460</v>
      </c>
      <c r="D8103" s="12" t="str" cm="1">
        <f t="array" ref="D8103">_xlfn.SWITCH(WEEKDAY(C8103,2), 1, "Lundi", 2, "Mardi", 3, "Mercredi", 4, "Jeudi", 5, "Vendredi", 6, "Samedi", 7, "Dimanche", "Erreur")</f>
        <v>Mardi</v>
      </c>
      <c r="E8103" s="2" t="s">
        <v>26</v>
      </c>
      <c r="F8103" s="2" t="s">
        <v>27</v>
      </c>
      <c r="G8103" s="2" t="s">
        <v>38</v>
      </c>
      <c r="H8103" s="4" t="s">
        <v>22</v>
      </c>
      <c r="I8103" s="5">
        <v>47</v>
      </c>
      <c r="J8103" s="6">
        <v>272</v>
      </c>
      <c r="K8103" s="7">
        <v>12784</v>
      </c>
      <c r="L8103" s="7">
        <v>7286.880000000001</v>
      </c>
      <c r="M8103" s="8">
        <v>0.57000000000000006</v>
      </c>
      <c r="N8103" s="2" t="s">
        <v>23</v>
      </c>
      <c r="O8103">
        <f t="shared" si="1008"/>
        <v>2021</v>
      </c>
      <c r="P8103">
        <f t="shared" si="1009"/>
        <v>9</v>
      </c>
      <c r="Q8103" t="str">
        <f t="shared" si="1010"/>
        <v>sept</v>
      </c>
      <c r="R8103" t="str">
        <f t="shared" si="1011"/>
        <v>Texas</v>
      </c>
      <c r="S8103" t="str">
        <f t="shared" si="1012"/>
        <v>2021-09</v>
      </c>
      <c r="T8103">
        <f>IF(AND(COUNTIF(Calculs!$Q$2:$Q$12,$O8103)&gt;0,COUNTIF(Calculs!$S$2:$S$12,$E8103)&gt;0,COUNTIF(Calculs!$U$2:$U$12,$H8103)&gt;0),1,0)</f>
        <v>1</v>
      </c>
      <c r="U8103">
        <f t="shared" si="1013"/>
        <v>12784</v>
      </c>
      <c r="V8103">
        <f t="shared" si="1014"/>
        <v>272</v>
      </c>
      <c r="W8103">
        <f t="shared" si="1015"/>
        <v>7286.880000000001</v>
      </c>
    </row>
    <row r="8104" spans="1:23" ht="15.75" customHeight="1" x14ac:dyDescent="0.3">
      <c r="A8104" s="2" t="s">
        <v>25</v>
      </c>
      <c r="B8104" s="2">
        <v>1197831</v>
      </c>
      <c r="C8104" s="3">
        <v>44461</v>
      </c>
      <c r="D8104" s="12" t="str" cm="1">
        <f t="array" ref="D8104">_xlfn.SWITCH(WEEKDAY(C8104,2), 1, "Lundi", 2, "Mardi", 3, "Mercredi", 4, "Jeudi", 5, "Vendredi", 6, "Samedi", 7, "Dimanche", "Erreur")</f>
        <v>Mercredi</v>
      </c>
      <c r="E8104" s="2" t="s">
        <v>26</v>
      </c>
      <c r="F8104" s="2" t="s">
        <v>27</v>
      </c>
      <c r="G8104" s="2" t="s">
        <v>38</v>
      </c>
      <c r="H8104" s="4" t="s">
        <v>16</v>
      </c>
      <c r="I8104" s="5">
        <v>34</v>
      </c>
      <c r="J8104" s="6">
        <v>248</v>
      </c>
      <c r="K8104" s="7">
        <v>8432</v>
      </c>
      <c r="L8104" s="7">
        <v>3625.7599999999993</v>
      </c>
      <c r="M8104" s="8">
        <v>0.42999999999999994</v>
      </c>
      <c r="N8104" s="2" t="s">
        <v>23</v>
      </c>
      <c r="O8104">
        <f t="shared" si="1008"/>
        <v>2021</v>
      </c>
      <c r="P8104">
        <f t="shared" si="1009"/>
        <v>9</v>
      </c>
      <c r="Q8104" t="str">
        <f t="shared" si="1010"/>
        <v>sept</v>
      </c>
      <c r="R8104" t="str">
        <f t="shared" si="1011"/>
        <v>Texas</v>
      </c>
      <c r="S8104" t="str">
        <f t="shared" si="1012"/>
        <v>2021-09</v>
      </c>
      <c r="T8104">
        <f>IF(AND(COUNTIF(Calculs!$Q$2:$Q$12,$O8104)&gt;0,COUNTIF(Calculs!$S$2:$S$12,$E8104)&gt;0,COUNTIF(Calculs!$U$2:$U$12,$H8104)&gt;0),1,0)</f>
        <v>1</v>
      </c>
      <c r="U8104">
        <f t="shared" si="1013"/>
        <v>8432</v>
      </c>
      <c r="V8104">
        <f t="shared" si="1014"/>
        <v>248</v>
      </c>
      <c r="W8104">
        <f t="shared" si="1015"/>
        <v>3625.7599999999993</v>
      </c>
    </row>
    <row r="8105" spans="1:23" ht="15.75" customHeight="1" x14ac:dyDescent="0.3">
      <c r="A8105" s="2" t="s">
        <v>25</v>
      </c>
      <c r="B8105" s="2">
        <v>1197831</v>
      </c>
      <c r="C8105" s="3">
        <v>44462</v>
      </c>
      <c r="D8105" s="12" t="str" cm="1">
        <f t="array" ref="D8105">_xlfn.SWITCH(WEEKDAY(C8105,2), 1, "Lundi", 2, "Mardi", 3, "Mercredi", 4, "Jeudi", 5, "Vendredi", 6, "Samedi", 7, "Dimanche", "Erreur")</f>
        <v>Jeudi</v>
      </c>
      <c r="E8105" s="2" t="s">
        <v>26</v>
      </c>
      <c r="F8105" s="2" t="s">
        <v>27</v>
      </c>
      <c r="G8105" s="2" t="s">
        <v>38</v>
      </c>
      <c r="H8105" s="4" t="s">
        <v>18</v>
      </c>
      <c r="I8105" s="5">
        <v>43</v>
      </c>
      <c r="J8105" s="6">
        <v>256</v>
      </c>
      <c r="K8105" s="7">
        <v>11008</v>
      </c>
      <c r="L8105" s="7">
        <v>5063.6799999999994</v>
      </c>
      <c r="M8105" s="8">
        <v>0.45999999999999996</v>
      </c>
      <c r="N8105" s="2" t="s">
        <v>23</v>
      </c>
      <c r="O8105">
        <f t="shared" si="1008"/>
        <v>2021</v>
      </c>
      <c r="P8105">
        <f t="shared" si="1009"/>
        <v>9</v>
      </c>
      <c r="Q8105" t="str">
        <f t="shared" si="1010"/>
        <v>sept</v>
      </c>
      <c r="R8105" t="str">
        <f t="shared" si="1011"/>
        <v>Texas</v>
      </c>
      <c r="S8105" t="str">
        <f t="shared" si="1012"/>
        <v>2021-09</v>
      </c>
      <c r="T8105">
        <f>IF(AND(COUNTIF(Calculs!$Q$2:$Q$12,$O8105)&gt;0,COUNTIF(Calculs!$S$2:$S$12,$E8105)&gt;0,COUNTIF(Calculs!$U$2:$U$12,$H8105)&gt;0),1,0)</f>
        <v>1</v>
      </c>
      <c r="U8105">
        <f t="shared" si="1013"/>
        <v>11008</v>
      </c>
      <c r="V8105">
        <f t="shared" si="1014"/>
        <v>256</v>
      </c>
      <c r="W8105">
        <f t="shared" si="1015"/>
        <v>5063.6799999999994</v>
      </c>
    </row>
    <row r="8106" spans="1:23" ht="15.75" customHeight="1" x14ac:dyDescent="0.3">
      <c r="A8106" s="2" t="s">
        <v>25</v>
      </c>
      <c r="B8106" s="2">
        <v>1197831</v>
      </c>
      <c r="C8106" s="3">
        <v>44463</v>
      </c>
      <c r="D8106" s="12" t="str" cm="1">
        <f t="array" ref="D8106">_xlfn.SWITCH(WEEKDAY(C8106,2), 1, "Lundi", 2, "Mardi", 3, "Mercredi", 4, "Jeudi", 5, "Vendredi", 6, "Samedi", 7, "Dimanche", "Erreur")</f>
        <v>Vendredi</v>
      </c>
      <c r="E8106" s="2" t="s">
        <v>26</v>
      </c>
      <c r="F8106" s="2" t="s">
        <v>27</v>
      </c>
      <c r="G8106" s="2" t="s">
        <v>38</v>
      </c>
      <c r="H8106" s="4" t="s">
        <v>19</v>
      </c>
      <c r="I8106" s="5">
        <v>35</v>
      </c>
      <c r="J8106" s="6">
        <v>332</v>
      </c>
      <c r="K8106" s="7">
        <v>11620</v>
      </c>
      <c r="L8106" s="7">
        <v>5461.4</v>
      </c>
      <c r="M8106" s="8">
        <v>0.47</v>
      </c>
      <c r="N8106" s="2" t="s">
        <v>23</v>
      </c>
      <c r="O8106">
        <f t="shared" si="1008"/>
        <v>2021</v>
      </c>
      <c r="P8106">
        <f t="shared" si="1009"/>
        <v>9</v>
      </c>
      <c r="Q8106" t="str">
        <f t="shared" si="1010"/>
        <v>sept</v>
      </c>
      <c r="R8106" t="str">
        <f t="shared" si="1011"/>
        <v>Texas</v>
      </c>
      <c r="S8106" t="str">
        <f t="shared" si="1012"/>
        <v>2021-09</v>
      </c>
      <c r="T8106">
        <f>IF(AND(COUNTIF(Calculs!$Q$2:$Q$12,$O8106)&gt;0,COUNTIF(Calculs!$S$2:$S$12,$E8106)&gt;0,COUNTIF(Calculs!$U$2:$U$12,$H8106)&gt;0),1,0)</f>
        <v>1</v>
      </c>
      <c r="U8106">
        <f t="shared" si="1013"/>
        <v>11620</v>
      </c>
      <c r="V8106">
        <f t="shared" si="1014"/>
        <v>332</v>
      </c>
      <c r="W8106">
        <f t="shared" si="1015"/>
        <v>5461.4</v>
      </c>
    </row>
    <row r="8107" spans="1:23" ht="15.75" customHeight="1" x14ac:dyDescent="0.3">
      <c r="A8107" s="2" t="s">
        <v>25</v>
      </c>
      <c r="B8107" s="2">
        <v>1197831</v>
      </c>
      <c r="C8107" s="3">
        <v>44464</v>
      </c>
      <c r="D8107" s="12" t="str" cm="1">
        <f t="array" ref="D8107">_xlfn.SWITCH(WEEKDAY(C8107,2), 1, "Lundi", 2, "Mardi", 3, "Mercredi", 4, "Jeudi", 5, "Vendredi", 6, "Samedi", 7, "Dimanche", "Erreur")</f>
        <v>Samedi</v>
      </c>
      <c r="E8107" s="2" t="s">
        <v>26</v>
      </c>
      <c r="F8107" s="2" t="s">
        <v>27</v>
      </c>
      <c r="G8107" s="2" t="s">
        <v>38</v>
      </c>
      <c r="H8107" s="4" t="s">
        <v>20</v>
      </c>
      <c r="I8107" s="5">
        <v>38</v>
      </c>
      <c r="J8107" s="6">
        <v>158</v>
      </c>
      <c r="K8107" s="7">
        <v>6004</v>
      </c>
      <c r="L8107" s="7">
        <v>3242.1600000000003</v>
      </c>
      <c r="M8107" s="8">
        <v>0.54</v>
      </c>
      <c r="N8107" s="2" t="s">
        <v>23</v>
      </c>
      <c r="O8107">
        <f t="shared" si="1008"/>
        <v>2021</v>
      </c>
      <c r="P8107">
        <f t="shared" si="1009"/>
        <v>9</v>
      </c>
      <c r="Q8107" t="str">
        <f t="shared" si="1010"/>
        <v>sept</v>
      </c>
      <c r="R8107" t="str">
        <f t="shared" si="1011"/>
        <v>Texas</v>
      </c>
      <c r="S8107" t="str">
        <f t="shared" si="1012"/>
        <v>2021-09</v>
      </c>
      <c r="T8107">
        <f>IF(AND(COUNTIF(Calculs!$Q$2:$Q$12,$O8107)&gt;0,COUNTIF(Calculs!$S$2:$S$12,$E8107)&gt;0,COUNTIF(Calculs!$U$2:$U$12,$H8107)&gt;0),1,0)</f>
        <v>1</v>
      </c>
      <c r="U8107">
        <f t="shared" si="1013"/>
        <v>6004</v>
      </c>
      <c r="V8107">
        <f t="shared" si="1014"/>
        <v>158</v>
      </c>
      <c r="W8107">
        <f t="shared" si="1015"/>
        <v>3242.1600000000003</v>
      </c>
    </row>
    <row r="8108" spans="1:23" ht="15.75" customHeight="1" x14ac:dyDescent="0.3">
      <c r="A8108" s="2" t="s">
        <v>25</v>
      </c>
      <c r="B8108" s="2">
        <v>1197831</v>
      </c>
      <c r="C8108" s="3">
        <v>44465</v>
      </c>
      <c r="D8108" s="12" t="str" cm="1">
        <f t="array" ref="D8108">_xlfn.SWITCH(WEEKDAY(C8108,2), 1, "Lundi", 2, "Mardi", 3, "Mercredi", 4, "Jeudi", 5, "Vendredi", 6, "Samedi", 7, "Dimanche", "Erreur")</f>
        <v>Dimanche</v>
      </c>
      <c r="E8108" s="2" t="s">
        <v>26</v>
      </c>
      <c r="F8108" s="2" t="s">
        <v>27</v>
      </c>
      <c r="G8108" s="2" t="s">
        <v>38</v>
      </c>
      <c r="H8108" s="4" t="s">
        <v>21</v>
      </c>
      <c r="I8108" s="5">
        <v>43</v>
      </c>
      <c r="J8108" s="6">
        <v>158</v>
      </c>
      <c r="K8108" s="7">
        <v>6794</v>
      </c>
      <c r="L8108" s="7">
        <v>2785.54</v>
      </c>
      <c r="M8108" s="8">
        <v>0.41</v>
      </c>
      <c r="N8108" s="2" t="s">
        <v>23</v>
      </c>
      <c r="O8108">
        <f t="shared" si="1008"/>
        <v>2021</v>
      </c>
      <c r="P8108">
        <f t="shared" si="1009"/>
        <v>9</v>
      </c>
      <c r="Q8108" t="str">
        <f t="shared" si="1010"/>
        <v>sept</v>
      </c>
      <c r="R8108" t="str">
        <f t="shared" si="1011"/>
        <v>Texas</v>
      </c>
      <c r="S8108" t="str">
        <f t="shared" si="1012"/>
        <v>2021-09</v>
      </c>
      <c r="T8108">
        <f>IF(AND(COUNTIF(Calculs!$Q$2:$Q$12,$O8108)&gt;0,COUNTIF(Calculs!$S$2:$S$12,$E8108)&gt;0,COUNTIF(Calculs!$U$2:$U$12,$H8108)&gt;0),1,0)</f>
        <v>1</v>
      </c>
      <c r="U8108">
        <f t="shared" si="1013"/>
        <v>6794</v>
      </c>
      <c r="V8108">
        <f t="shared" si="1014"/>
        <v>158</v>
      </c>
      <c r="W8108">
        <f t="shared" si="1015"/>
        <v>2785.54</v>
      </c>
    </row>
    <row r="8109" spans="1:23" ht="15.75" customHeight="1" x14ac:dyDescent="0.3">
      <c r="A8109" s="2" t="s">
        <v>25</v>
      </c>
      <c r="B8109" s="2">
        <v>1197831</v>
      </c>
      <c r="C8109" s="3">
        <v>44466</v>
      </c>
      <c r="D8109" s="12" t="str" cm="1">
        <f t="array" ref="D8109">_xlfn.SWITCH(WEEKDAY(C8109,2), 1, "Lundi", 2, "Mardi", 3, "Mercredi", 4, "Jeudi", 5, "Vendredi", 6, "Samedi", 7, "Dimanche", "Erreur")</f>
        <v>Lundi</v>
      </c>
      <c r="E8109" s="2" t="s">
        <v>26</v>
      </c>
      <c r="F8109" s="2" t="s">
        <v>27</v>
      </c>
      <c r="G8109" s="2" t="s">
        <v>38</v>
      </c>
      <c r="H8109" s="4" t="s">
        <v>22</v>
      </c>
      <c r="I8109" s="5">
        <v>43</v>
      </c>
      <c r="J8109" s="6">
        <v>240</v>
      </c>
      <c r="K8109" s="7">
        <v>10320</v>
      </c>
      <c r="L8109" s="7">
        <v>6192.0000000000009</v>
      </c>
      <c r="M8109" s="8">
        <v>0.60000000000000009</v>
      </c>
      <c r="N8109" s="2" t="s">
        <v>23</v>
      </c>
      <c r="O8109">
        <f t="shared" si="1008"/>
        <v>2021</v>
      </c>
      <c r="P8109">
        <f t="shared" si="1009"/>
        <v>9</v>
      </c>
      <c r="Q8109" t="str">
        <f t="shared" si="1010"/>
        <v>sept</v>
      </c>
      <c r="R8109" t="str">
        <f t="shared" si="1011"/>
        <v>Texas</v>
      </c>
      <c r="S8109" t="str">
        <f t="shared" si="1012"/>
        <v>2021-09</v>
      </c>
      <c r="T8109">
        <f>IF(AND(COUNTIF(Calculs!$Q$2:$Q$12,$O8109)&gt;0,COUNTIF(Calculs!$S$2:$S$12,$E8109)&gt;0,COUNTIF(Calculs!$U$2:$U$12,$H8109)&gt;0),1,0)</f>
        <v>1</v>
      </c>
      <c r="U8109">
        <f t="shared" si="1013"/>
        <v>10320</v>
      </c>
      <c r="V8109">
        <f t="shared" si="1014"/>
        <v>240</v>
      </c>
      <c r="W8109">
        <f t="shared" si="1015"/>
        <v>6192.0000000000009</v>
      </c>
    </row>
    <row r="8110" spans="1:23" ht="15.75" customHeight="1" x14ac:dyDescent="0.3">
      <c r="A8110" s="2" t="s">
        <v>25</v>
      </c>
      <c r="B8110" s="2">
        <v>1197831</v>
      </c>
      <c r="C8110" s="3">
        <v>44467</v>
      </c>
      <c r="D8110" s="12" t="str" cm="1">
        <f t="array" ref="D8110">_xlfn.SWITCH(WEEKDAY(C8110,2), 1, "Lundi", 2, "Mardi", 3, "Mercredi", 4, "Jeudi", 5, "Vendredi", 6, "Samedi", 7, "Dimanche", "Erreur")</f>
        <v>Mardi</v>
      </c>
      <c r="E8110" s="2" t="s">
        <v>26</v>
      </c>
      <c r="F8110" s="2" t="s">
        <v>27</v>
      </c>
      <c r="G8110" s="2" t="s">
        <v>38</v>
      </c>
      <c r="H8110" s="4" t="s">
        <v>16</v>
      </c>
      <c r="I8110" s="5">
        <v>38</v>
      </c>
      <c r="J8110" s="6">
        <v>232</v>
      </c>
      <c r="K8110" s="7">
        <v>8816</v>
      </c>
      <c r="L8110" s="7">
        <v>4055.3599999999997</v>
      </c>
      <c r="M8110" s="8">
        <v>0.45999999999999996</v>
      </c>
      <c r="N8110" s="2" t="s">
        <v>23</v>
      </c>
      <c r="O8110">
        <f t="shared" si="1008"/>
        <v>2021</v>
      </c>
      <c r="P8110">
        <f t="shared" si="1009"/>
        <v>9</v>
      </c>
      <c r="Q8110" t="str">
        <f t="shared" si="1010"/>
        <v>sept</v>
      </c>
      <c r="R8110" t="str">
        <f t="shared" si="1011"/>
        <v>Texas</v>
      </c>
      <c r="S8110" t="str">
        <f t="shared" si="1012"/>
        <v>2021-09</v>
      </c>
      <c r="T8110">
        <f>IF(AND(COUNTIF(Calculs!$Q$2:$Q$12,$O8110)&gt;0,COUNTIF(Calculs!$S$2:$S$12,$E8110)&gt;0,COUNTIF(Calculs!$U$2:$U$12,$H8110)&gt;0),1,0)</f>
        <v>1</v>
      </c>
      <c r="U8110">
        <f t="shared" si="1013"/>
        <v>8816</v>
      </c>
      <c r="V8110">
        <f t="shared" si="1014"/>
        <v>232</v>
      </c>
      <c r="W8110">
        <f t="shared" si="1015"/>
        <v>4055.3599999999997</v>
      </c>
    </row>
    <row r="8111" spans="1:23" ht="15.75" customHeight="1" x14ac:dyDescent="0.3">
      <c r="A8111" s="2" t="s">
        <v>25</v>
      </c>
      <c r="B8111" s="2">
        <v>1197831</v>
      </c>
      <c r="C8111" s="3">
        <v>44468</v>
      </c>
      <c r="D8111" s="12" t="str" cm="1">
        <f t="array" ref="D8111">_xlfn.SWITCH(WEEKDAY(C8111,2), 1, "Lundi", 2, "Mardi", 3, "Mercredi", 4, "Jeudi", 5, "Vendredi", 6, "Samedi", 7, "Dimanche", "Erreur")</f>
        <v>Mercredi</v>
      </c>
      <c r="E8111" s="2" t="s">
        <v>26</v>
      </c>
      <c r="F8111" s="2" t="s">
        <v>27</v>
      </c>
      <c r="G8111" s="2" t="s">
        <v>38</v>
      </c>
      <c r="H8111" s="4" t="s">
        <v>18</v>
      </c>
      <c r="I8111" s="5">
        <v>38</v>
      </c>
      <c r="J8111" s="6">
        <v>203</v>
      </c>
      <c r="K8111" s="7">
        <v>7714</v>
      </c>
      <c r="L8111" s="7">
        <v>3625.58</v>
      </c>
      <c r="M8111" s="8">
        <v>0.47</v>
      </c>
      <c r="N8111" s="2" t="s">
        <v>23</v>
      </c>
      <c r="O8111">
        <f t="shared" si="1008"/>
        <v>2021</v>
      </c>
      <c r="P8111">
        <f t="shared" si="1009"/>
        <v>9</v>
      </c>
      <c r="Q8111" t="str">
        <f t="shared" si="1010"/>
        <v>sept</v>
      </c>
      <c r="R8111" t="str">
        <f t="shared" si="1011"/>
        <v>Texas</v>
      </c>
      <c r="S8111" t="str">
        <f t="shared" si="1012"/>
        <v>2021-09</v>
      </c>
      <c r="T8111">
        <f>IF(AND(COUNTIF(Calculs!$Q$2:$Q$12,$O8111)&gt;0,COUNTIF(Calculs!$S$2:$S$12,$E8111)&gt;0,COUNTIF(Calculs!$U$2:$U$12,$H8111)&gt;0),1,0)</f>
        <v>1</v>
      </c>
      <c r="U8111">
        <f t="shared" si="1013"/>
        <v>7714</v>
      </c>
      <c r="V8111">
        <f t="shared" si="1014"/>
        <v>203</v>
      </c>
      <c r="W8111">
        <f t="shared" si="1015"/>
        <v>3625.58</v>
      </c>
    </row>
    <row r="8112" spans="1:23" ht="15.75" customHeight="1" x14ac:dyDescent="0.3">
      <c r="A8112" s="2" t="s">
        <v>25</v>
      </c>
      <c r="B8112" s="2">
        <v>1197831</v>
      </c>
      <c r="C8112" s="3">
        <v>44469</v>
      </c>
      <c r="D8112" s="12" t="str" cm="1">
        <f t="array" ref="D8112">_xlfn.SWITCH(WEEKDAY(C8112,2), 1, "Lundi", 2, "Mardi", 3, "Mercredi", 4, "Jeudi", 5, "Vendredi", 6, "Samedi", 7, "Dimanche", "Erreur")</f>
        <v>Jeudi</v>
      </c>
      <c r="E8112" s="2" t="s">
        <v>26</v>
      </c>
      <c r="F8112" s="2" t="s">
        <v>27</v>
      </c>
      <c r="G8112" s="2" t="s">
        <v>38</v>
      </c>
      <c r="H8112" s="4" t="s">
        <v>19</v>
      </c>
      <c r="I8112" s="5">
        <v>47</v>
      </c>
      <c r="J8112" s="6">
        <v>254</v>
      </c>
      <c r="K8112" s="7">
        <v>11938</v>
      </c>
      <c r="L8112" s="7">
        <v>5372.0999999999995</v>
      </c>
      <c r="M8112" s="8">
        <v>0.44999999999999996</v>
      </c>
      <c r="N8112" s="2" t="s">
        <v>23</v>
      </c>
      <c r="O8112">
        <f t="shared" si="1008"/>
        <v>2021</v>
      </c>
      <c r="P8112">
        <f t="shared" si="1009"/>
        <v>9</v>
      </c>
      <c r="Q8112" t="str">
        <f t="shared" si="1010"/>
        <v>sept</v>
      </c>
      <c r="R8112" t="str">
        <f t="shared" si="1011"/>
        <v>Texas</v>
      </c>
      <c r="S8112" t="str">
        <f t="shared" si="1012"/>
        <v>2021-09</v>
      </c>
      <c r="T8112">
        <f>IF(AND(COUNTIF(Calculs!$Q$2:$Q$12,$O8112)&gt;0,COUNTIF(Calculs!$S$2:$S$12,$E8112)&gt;0,COUNTIF(Calculs!$U$2:$U$12,$H8112)&gt;0),1,0)</f>
        <v>1</v>
      </c>
      <c r="U8112">
        <f t="shared" si="1013"/>
        <v>11938</v>
      </c>
      <c r="V8112">
        <f t="shared" si="1014"/>
        <v>254</v>
      </c>
      <c r="W8112">
        <f t="shared" si="1015"/>
        <v>5372.0999999999995</v>
      </c>
    </row>
    <row r="8113" spans="1:23" ht="15.75" customHeight="1" x14ac:dyDescent="0.3">
      <c r="A8113" s="2" t="s">
        <v>25</v>
      </c>
      <c r="B8113" s="2">
        <v>1197831</v>
      </c>
      <c r="C8113" s="3">
        <v>44470</v>
      </c>
      <c r="D8113" s="12" t="str" cm="1">
        <f t="array" ref="D8113">_xlfn.SWITCH(WEEKDAY(C8113,2), 1, "Lundi", 2, "Mardi", 3, "Mercredi", 4, "Jeudi", 5, "Vendredi", 6, "Samedi", 7, "Dimanche", "Erreur")</f>
        <v>Vendredi</v>
      </c>
      <c r="E8113" s="2" t="s">
        <v>26</v>
      </c>
      <c r="F8113" s="2" t="s">
        <v>27</v>
      </c>
      <c r="G8113" s="2" t="s">
        <v>38</v>
      </c>
      <c r="H8113" s="4" t="s">
        <v>20</v>
      </c>
      <c r="I8113" s="5">
        <v>41</v>
      </c>
      <c r="J8113" s="6">
        <v>135</v>
      </c>
      <c r="K8113" s="7">
        <v>5535</v>
      </c>
      <c r="L8113" s="7">
        <v>3044.2500000000005</v>
      </c>
      <c r="M8113" s="8">
        <v>0.55000000000000004</v>
      </c>
      <c r="N8113" s="2" t="s">
        <v>23</v>
      </c>
      <c r="O8113">
        <f t="shared" si="1008"/>
        <v>2021</v>
      </c>
      <c r="P8113">
        <f t="shared" si="1009"/>
        <v>10</v>
      </c>
      <c r="Q8113" t="str">
        <f t="shared" si="1010"/>
        <v>oct</v>
      </c>
      <c r="R8113" t="str">
        <f t="shared" si="1011"/>
        <v>Texas</v>
      </c>
      <c r="S8113" t="str">
        <f t="shared" si="1012"/>
        <v>2021-10</v>
      </c>
      <c r="T8113">
        <f>IF(AND(COUNTIF(Calculs!$Q$2:$Q$12,$O8113)&gt;0,COUNTIF(Calculs!$S$2:$S$12,$E8113)&gt;0,COUNTIF(Calculs!$U$2:$U$12,$H8113)&gt;0),1,0)</f>
        <v>1</v>
      </c>
      <c r="U8113">
        <f t="shared" si="1013"/>
        <v>5535</v>
      </c>
      <c r="V8113">
        <f t="shared" si="1014"/>
        <v>135</v>
      </c>
      <c r="W8113">
        <f t="shared" si="1015"/>
        <v>3044.2500000000005</v>
      </c>
    </row>
    <row r="8114" spans="1:23" ht="15.75" customHeight="1" x14ac:dyDescent="0.3">
      <c r="A8114" s="2" t="s">
        <v>25</v>
      </c>
      <c r="B8114" s="2">
        <v>1197831</v>
      </c>
      <c r="C8114" s="3">
        <v>44471</v>
      </c>
      <c r="D8114" s="12" t="str" cm="1">
        <f t="array" ref="D8114">_xlfn.SWITCH(WEEKDAY(C8114,2), 1, "Lundi", 2, "Mardi", 3, "Mercredi", 4, "Jeudi", 5, "Vendredi", 6, "Samedi", 7, "Dimanche", "Erreur")</f>
        <v>Samedi</v>
      </c>
      <c r="E8114" s="2" t="s">
        <v>26</v>
      </c>
      <c r="F8114" s="2" t="s">
        <v>27</v>
      </c>
      <c r="G8114" s="2" t="s">
        <v>38</v>
      </c>
      <c r="H8114" s="4" t="s">
        <v>21</v>
      </c>
      <c r="I8114" s="5">
        <v>37</v>
      </c>
      <c r="J8114" s="6">
        <v>149</v>
      </c>
      <c r="K8114" s="7">
        <v>5513</v>
      </c>
      <c r="L8114" s="7">
        <v>2205.1999999999998</v>
      </c>
      <c r="M8114" s="8">
        <v>0.39999999999999997</v>
      </c>
      <c r="N8114" s="2" t="s">
        <v>23</v>
      </c>
      <c r="O8114">
        <f t="shared" si="1008"/>
        <v>2021</v>
      </c>
      <c r="P8114">
        <f t="shared" si="1009"/>
        <v>10</v>
      </c>
      <c r="Q8114" t="str">
        <f t="shared" si="1010"/>
        <v>oct</v>
      </c>
      <c r="R8114" t="str">
        <f t="shared" si="1011"/>
        <v>Texas</v>
      </c>
      <c r="S8114" t="str">
        <f t="shared" si="1012"/>
        <v>2021-10</v>
      </c>
      <c r="T8114">
        <f>IF(AND(COUNTIF(Calculs!$Q$2:$Q$12,$O8114)&gt;0,COUNTIF(Calculs!$S$2:$S$12,$E8114)&gt;0,COUNTIF(Calculs!$U$2:$U$12,$H8114)&gt;0),1,0)</f>
        <v>1</v>
      </c>
      <c r="U8114">
        <f t="shared" si="1013"/>
        <v>5513</v>
      </c>
      <c r="V8114">
        <f t="shared" si="1014"/>
        <v>149</v>
      </c>
      <c r="W8114">
        <f t="shared" si="1015"/>
        <v>2205.1999999999998</v>
      </c>
    </row>
    <row r="8115" spans="1:23" ht="15.75" customHeight="1" x14ac:dyDescent="0.3">
      <c r="A8115" s="2" t="s">
        <v>25</v>
      </c>
      <c r="B8115" s="2">
        <v>1197831</v>
      </c>
      <c r="C8115" s="3">
        <v>44472</v>
      </c>
      <c r="D8115" s="12" t="str" cm="1">
        <f t="array" ref="D8115">_xlfn.SWITCH(WEEKDAY(C8115,2), 1, "Lundi", 2, "Mardi", 3, "Mercredi", 4, "Jeudi", 5, "Vendredi", 6, "Samedi", 7, "Dimanche", "Erreur")</f>
        <v>Dimanche</v>
      </c>
      <c r="E8115" s="2" t="s">
        <v>26</v>
      </c>
      <c r="F8115" s="2" t="s">
        <v>27</v>
      </c>
      <c r="G8115" s="2" t="s">
        <v>38</v>
      </c>
      <c r="H8115" s="4" t="s">
        <v>22</v>
      </c>
      <c r="I8115" s="5">
        <v>33</v>
      </c>
      <c r="J8115" s="6">
        <v>236</v>
      </c>
      <c r="K8115" s="7">
        <v>7788</v>
      </c>
      <c r="L8115" s="7">
        <v>4594.920000000001</v>
      </c>
      <c r="M8115" s="8">
        <v>0.59000000000000008</v>
      </c>
      <c r="N8115" s="2" t="s">
        <v>23</v>
      </c>
      <c r="O8115">
        <f t="shared" si="1008"/>
        <v>2021</v>
      </c>
      <c r="P8115">
        <f t="shared" si="1009"/>
        <v>10</v>
      </c>
      <c r="Q8115" t="str">
        <f t="shared" si="1010"/>
        <v>oct</v>
      </c>
      <c r="R8115" t="str">
        <f t="shared" si="1011"/>
        <v>Texas</v>
      </c>
      <c r="S8115" t="str">
        <f t="shared" si="1012"/>
        <v>2021-10</v>
      </c>
      <c r="T8115">
        <f>IF(AND(COUNTIF(Calculs!$Q$2:$Q$12,$O8115)&gt;0,COUNTIF(Calculs!$S$2:$S$12,$E8115)&gt;0,COUNTIF(Calculs!$U$2:$U$12,$H8115)&gt;0),1,0)</f>
        <v>1</v>
      </c>
      <c r="U8115">
        <f t="shared" si="1013"/>
        <v>7788</v>
      </c>
      <c r="V8115">
        <f t="shared" si="1014"/>
        <v>236</v>
      </c>
      <c r="W8115">
        <f t="shared" si="1015"/>
        <v>4594.920000000001</v>
      </c>
    </row>
    <row r="8116" spans="1:23" ht="15.75" customHeight="1" x14ac:dyDescent="0.3">
      <c r="A8116" s="2" t="s">
        <v>25</v>
      </c>
      <c r="B8116" s="2">
        <v>1197831</v>
      </c>
      <c r="C8116" s="3">
        <v>44473</v>
      </c>
      <c r="D8116" s="12" t="str" cm="1">
        <f t="array" ref="D8116">_xlfn.SWITCH(WEEKDAY(C8116,2), 1, "Lundi", 2, "Mardi", 3, "Mercredi", 4, "Jeudi", 5, "Vendredi", 6, "Samedi", 7, "Dimanche", "Erreur")</f>
        <v>Lundi</v>
      </c>
      <c r="E8116" s="2" t="s">
        <v>26</v>
      </c>
      <c r="F8116" s="2" t="s">
        <v>27</v>
      </c>
      <c r="G8116" s="2" t="s">
        <v>38</v>
      </c>
      <c r="H8116" s="4" t="s">
        <v>16</v>
      </c>
      <c r="I8116" s="5">
        <v>30</v>
      </c>
      <c r="J8116" s="6">
        <v>213</v>
      </c>
      <c r="K8116" s="7">
        <v>6390</v>
      </c>
      <c r="L8116" s="7">
        <v>2811.5999999999995</v>
      </c>
      <c r="M8116" s="8">
        <v>0.43999999999999995</v>
      </c>
      <c r="N8116" s="2" t="s">
        <v>23</v>
      </c>
      <c r="O8116">
        <f t="shared" si="1008"/>
        <v>2021</v>
      </c>
      <c r="P8116">
        <f t="shared" si="1009"/>
        <v>10</v>
      </c>
      <c r="Q8116" t="str">
        <f t="shared" si="1010"/>
        <v>oct</v>
      </c>
      <c r="R8116" t="str">
        <f t="shared" si="1011"/>
        <v>Texas</v>
      </c>
      <c r="S8116" t="str">
        <f t="shared" si="1012"/>
        <v>2021-10</v>
      </c>
      <c r="T8116">
        <f>IF(AND(COUNTIF(Calculs!$Q$2:$Q$12,$O8116)&gt;0,COUNTIF(Calculs!$S$2:$S$12,$E8116)&gt;0,COUNTIF(Calculs!$U$2:$U$12,$H8116)&gt;0),1,0)</f>
        <v>1</v>
      </c>
      <c r="U8116">
        <f t="shared" si="1013"/>
        <v>6390</v>
      </c>
      <c r="V8116">
        <f t="shared" si="1014"/>
        <v>213</v>
      </c>
      <c r="W8116">
        <f t="shared" si="1015"/>
        <v>2811.5999999999995</v>
      </c>
    </row>
    <row r="8117" spans="1:23" ht="15.75" customHeight="1" x14ac:dyDescent="0.3">
      <c r="A8117" s="2" t="s">
        <v>25</v>
      </c>
      <c r="B8117" s="2">
        <v>1197831</v>
      </c>
      <c r="C8117" s="3">
        <v>44474</v>
      </c>
      <c r="D8117" s="12" t="str" cm="1">
        <f t="array" ref="D8117">_xlfn.SWITCH(WEEKDAY(C8117,2), 1, "Lundi", 2, "Mardi", 3, "Mercredi", 4, "Jeudi", 5, "Vendredi", 6, "Samedi", 7, "Dimanche", "Erreur")</f>
        <v>Mardi</v>
      </c>
      <c r="E8117" s="2" t="s">
        <v>26</v>
      </c>
      <c r="F8117" s="2" t="s">
        <v>27</v>
      </c>
      <c r="G8117" s="2" t="s">
        <v>38</v>
      </c>
      <c r="H8117" s="4" t="s">
        <v>18</v>
      </c>
      <c r="I8117" s="5">
        <v>29</v>
      </c>
      <c r="J8117" s="6">
        <v>219</v>
      </c>
      <c r="K8117" s="7">
        <v>6351</v>
      </c>
      <c r="L8117" s="7">
        <v>2984.97</v>
      </c>
      <c r="M8117" s="8">
        <v>0.47</v>
      </c>
      <c r="N8117" s="2" t="s">
        <v>23</v>
      </c>
      <c r="O8117">
        <f t="shared" si="1008"/>
        <v>2021</v>
      </c>
      <c r="P8117">
        <f t="shared" si="1009"/>
        <v>10</v>
      </c>
      <c r="Q8117" t="str">
        <f t="shared" si="1010"/>
        <v>oct</v>
      </c>
      <c r="R8117" t="str">
        <f t="shared" si="1011"/>
        <v>Texas</v>
      </c>
      <c r="S8117" t="str">
        <f t="shared" si="1012"/>
        <v>2021-10</v>
      </c>
      <c r="T8117">
        <f>IF(AND(COUNTIF(Calculs!$Q$2:$Q$12,$O8117)&gt;0,COUNTIF(Calculs!$S$2:$S$12,$E8117)&gt;0,COUNTIF(Calculs!$U$2:$U$12,$H8117)&gt;0),1,0)</f>
        <v>1</v>
      </c>
      <c r="U8117">
        <f t="shared" si="1013"/>
        <v>6351</v>
      </c>
      <c r="V8117">
        <f t="shared" si="1014"/>
        <v>219</v>
      </c>
      <c r="W8117">
        <f t="shared" si="1015"/>
        <v>2984.97</v>
      </c>
    </row>
    <row r="8118" spans="1:23" ht="15.75" customHeight="1" x14ac:dyDescent="0.3">
      <c r="A8118" s="2" t="s">
        <v>25</v>
      </c>
      <c r="B8118" s="2">
        <v>1197831</v>
      </c>
      <c r="C8118" s="3">
        <v>44475</v>
      </c>
      <c r="D8118" s="12" t="str" cm="1">
        <f t="array" ref="D8118">_xlfn.SWITCH(WEEKDAY(C8118,2), 1, "Lundi", 2, "Mardi", 3, "Mercredi", 4, "Jeudi", 5, "Vendredi", 6, "Samedi", 7, "Dimanche", "Erreur")</f>
        <v>Mercredi</v>
      </c>
      <c r="E8118" s="2" t="s">
        <v>26</v>
      </c>
      <c r="F8118" s="2" t="s">
        <v>27</v>
      </c>
      <c r="G8118" s="2" t="s">
        <v>38</v>
      </c>
      <c r="H8118" s="4" t="s">
        <v>19</v>
      </c>
      <c r="I8118" s="5">
        <v>32</v>
      </c>
      <c r="J8118" s="6">
        <v>190</v>
      </c>
      <c r="K8118" s="7">
        <v>6080</v>
      </c>
      <c r="L8118" s="7">
        <v>2675.2</v>
      </c>
      <c r="M8118" s="8">
        <v>0.43999999999999995</v>
      </c>
      <c r="N8118" s="2" t="s">
        <v>23</v>
      </c>
      <c r="O8118">
        <f t="shared" si="1008"/>
        <v>2021</v>
      </c>
      <c r="P8118">
        <f t="shared" si="1009"/>
        <v>10</v>
      </c>
      <c r="Q8118" t="str">
        <f t="shared" si="1010"/>
        <v>oct</v>
      </c>
      <c r="R8118" t="str">
        <f t="shared" si="1011"/>
        <v>Texas</v>
      </c>
      <c r="S8118" t="str">
        <f t="shared" si="1012"/>
        <v>2021-10</v>
      </c>
      <c r="T8118">
        <f>IF(AND(COUNTIF(Calculs!$Q$2:$Q$12,$O8118)&gt;0,COUNTIF(Calculs!$S$2:$S$12,$E8118)&gt;0,COUNTIF(Calculs!$U$2:$U$12,$H8118)&gt;0),1,0)</f>
        <v>1</v>
      </c>
      <c r="U8118">
        <f t="shared" si="1013"/>
        <v>6080</v>
      </c>
      <c r="V8118">
        <f t="shared" si="1014"/>
        <v>190</v>
      </c>
      <c r="W8118">
        <f t="shared" si="1015"/>
        <v>2675.2</v>
      </c>
    </row>
    <row r="8119" spans="1:23" ht="15.75" customHeight="1" x14ac:dyDescent="0.3">
      <c r="A8119" s="2" t="s">
        <v>25</v>
      </c>
      <c r="B8119" s="2">
        <v>1197831</v>
      </c>
      <c r="C8119" s="3">
        <v>44476</v>
      </c>
      <c r="D8119" s="12" t="str" cm="1">
        <f t="array" ref="D8119">_xlfn.SWITCH(WEEKDAY(C8119,2), 1, "Lundi", 2, "Mardi", 3, "Mercredi", 4, "Jeudi", 5, "Vendredi", 6, "Samedi", 7, "Dimanche", "Erreur")</f>
        <v>Jeudi</v>
      </c>
      <c r="E8119" s="2" t="s">
        <v>26</v>
      </c>
      <c r="F8119" s="2" t="s">
        <v>27</v>
      </c>
      <c r="G8119" s="2" t="s">
        <v>38</v>
      </c>
      <c r="H8119" s="4" t="s">
        <v>20</v>
      </c>
      <c r="I8119" s="5">
        <v>30</v>
      </c>
      <c r="J8119" s="6">
        <v>145</v>
      </c>
      <c r="K8119" s="7">
        <v>4350</v>
      </c>
      <c r="L8119" s="7">
        <v>2349</v>
      </c>
      <c r="M8119" s="8">
        <v>0.54</v>
      </c>
      <c r="N8119" s="2" t="s">
        <v>23</v>
      </c>
      <c r="O8119">
        <f t="shared" si="1008"/>
        <v>2021</v>
      </c>
      <c r="P8119">
        <f t="shared" si="1009"/>
        <v>10</v>
      </c>
      <c r="Q8119" t="str">
        <f t="shared" si="1010"/>
        <v>oct</v>
      </c>
      <c r="R8119" t="str">
        <f t="shared" si="1011"/>
        <v>Texas</v>
      </c>
      <c r="S8119" t="str">
        <f t="shared" si="1012"/>
        <v>2021-10</v>
      </c>
      <c r="T8119">
        <f>IF(AND(COUNTIF(Calculs!$Q$2:$Q$12,$O8119)&gt;0,COUNTIF(Calculs!$S$2:$S$12,$E8119)&gt;0,COUNTIF(Calculs!$U$2:$U$12,$H8119)&gt;0),1,0)</f>
        <v>1</v>
      </c>
      <c r="U8119">
        <f t="shared" si="1013"/>
        <v>4350</v>
      </c>
      <c r="V8119">
        <f t="shared" si="1014"/>
        <v>145</v>
      </c>
      <c r="W8119">
        <f t="shared" si="1015"/>
        <v>2349</v>
      </c>
    </row>
    <row r="8120" spans="1:23" ht="15.75" customHeight="1" x14ac:dyDescent="0.3">
      <c r="A8120" s="2" t="s">
        <v>25</v>
      </c>
      <c r="B8120" s="2">
        <v>1197831</v>
      </c>
      <c r="C8120" s="3">
        <v>44477</v>
      </c>
      <c r="D8120" s="12" t="str" cm="1">
        <f t="array" ref="D8120">_xlfn.SWITCH(WEEKDAY(C8120,2), 1, "Lundi", 2, "Mardi", 3, "Mercredi", 4, "Jeudi", 5, "Vendredi", 6, "Samedi", 7, "Dimanche", "Erreur")</f>
        <v>Vendredi</v>
      </c>
      <c r="E8120" s="2" t="s">
        <v>26</v>
      </c>
      <c r="F8120" s="2" t="s">
        <v>27</v>
      </c>
      <c r="G8120" s="2" t="s">
        <v>38</v>
      </c>
      <c r="H8120" s="4" t="s">
        <v>21</v>
      </c>
      <c r="I8120" s="5">
        <v>30</v>
      </c>
      <c r="J8120" s="6">
        <v>128</v>
      </c>
      <c r="K8120" s="7">
        <v>3840</v>
      </c>
      <c r="L8120" s="7">
        <v>1535.9999999999998</v>
      </c>
      <c r="M8120" s="8">
        <v>0.39999999999999997</v>
      </c>
      <c r="N8120" s="2" t="s">
        <v>23</v>
      </c>
      <c r="O8120">
        <f t="shared" si="1008"/>
        <v>2021</v>
      </c>
      <c r="P8120">
        <f t="shared" si="1009"/>
        <v>10</v>
      </c>
      <c r="Q8120" t="str">
        <f t="shared" si="1010"/>
        <v>oct</v>
      </c>
      <c r="R8120" t="str">
        <f t="shared" si="1011"/>
        <v>Texas</v>
      </c>
      <c r="S8120" t="str">
        <f t="shared" si="1012"/>
        <v>2021-10</v>
      </c>
      <c r="T8120">
        <f>IF(AND(COUNTIF(Calculs!$Q$2:$Q$12,$O8120)&gt;0,COUNTIF(Calculs!$S$2:$S$12,$E8120)&gt;0,COUNTIF(Calculs!$U$2:$U$12,$H8120)&gt;0),1,0)</f>
        <v>1</v>
      </c>
      <c r="U8120">
        <f t="shared" si="1013"/>
        <v>3840</v>
      </c>
      <c r="V8120">
        <f t="shared" si="1014"/>
        <v>128</v>
      </c>
      <c r="W8120">
        <f t="shared" si="1015"/>
        <v>1535.9999999999998</v>
      </c>
    </row>
    <row r="8121" spans="1:23" ht="15.75" customHeight="1" x14ac:dyDescent="0.3">
      <c r="A8121" s="2" t="s">
        <v>25</v>
      </c>
      <c r="B8121" s="2">
        <v>1197831</v>
      </c>
      <c r="C8121" s="3">
        <v>44478</v>
      </c>
      <c r="D8121" s="12" t="str" cm="1">
        <f t="array" ref="D8121">_xlfn.SWITCH(WEEKDAY(C8121,2), 1, "Lundi", 2, "Mardi", 3, "Mercredi", 4, "Jeudi", 5, "Vendredi", 6, "Samedi", 7, "Dimanche", "Erreur")</f>
        <v>Samedi</v>
      </c>
      <c r="E8121" s="2" t="s">
        <v>26</v>
      </c>
      <c r="F8121" s="2" t="s">
        <v>27</v>
      </c>
      <c r="G8121" s="2" t="s">
        <v>38</v>
      </c>
      <c r="H8121" s="4" t="s">
        <v>22</v>
      </c>
      <c r="I8121" s="5">
        <v>39</v>
      </c>
      <c r="J8121" s="6">
        <v>190</v>
      </c>
      <c r="K8121" s="7">
        <v>7410</v>
      </c>
      <c r="L8121" s="7">
        <v>4297.8</v>
      </c>
      <c r="M8121" s="8">
        <v>0.58000000000000007</v>
      </c>
      <c r="N8121" s="2" t="s">
        <v>23</v>
      </c>
      <c r="O8121">
        <f t="shared" si="1008"/>
        <v>2021</v>
      </c>
      <c r="P8121">
        <f t="shared" si="1009"/>
        <v>10</v>
      </c>
      <c r="Q8121" t="str">
        <f t="shared" si="1010"/>
        <v>oct</v>
      </c>
      <c r="R8121" t="str">
        <f t="shared" si="1011"/>
        <v>Texas</v>
      </c>
      <c r="S8121" t="str">
        <f t="shared" si="1012"/>
        <v>2021-10</v>
      </c>
      <c r="T8121">
        <f>IF(AND(COUNTIF(Calculs!$Q$2:$Q$12,$O8121)&gt;0,COUNTIF(Calculs!$S$2:$S$12,$E8121)&gt;0,COUNTIF(Calculs!$U$2:$U$12,$H8121)&gt;0),1,0)</f>
        <v>1</v>
      </c>
      <c r="U8121">
        <f t="shared" si="1013"/>
        <v>7410</v>
      </c>
      <c r="V8121">
        <f t="shared" si="1014"/>
        <v>190</v>
      </c>
      <c r="W8121">
        <f t="shared" si="1015"/>
        <v>4297.8</v>
      </c>
    </row>
    <row r="8122" spans="1:23" ht="15.75" customHeight="1" x14ac:dyDescent="0.3">
      <c r="A8122" s="2" t="s">
        <v>25</v>
      </c>
      <c r="B8122" s="2">
        <v>1197831</v>
      </c>
      <c r="C8122" s="3">
        <v>44479</v>
      </c>
      <c r="D8122" s="12" t="str" cm="1">
        <f t="array" ref="D8122">_xlfn.SWITCH(WEEKDAY(C8122,2), 1, "Lundi", 2, "Mardi", 3, "Mercredi", 4, "Jeudi", 5, "Vendredi", 6, "Samedi", 7, "Dimanche", "Erreur")</f>
        <v>Dimanche</v>
      </c>
      <c r="E8122" s="2" t="s">
        <v>26</v>
      </c>
      <c r="F8122" s="2" t="s">
        <v>27</v>
      </c>
      <c r="G8122" s="2" t="s">
        <v>38</v>
      </c>
      <c r="H8122" s="4" t="s">
        <v>16</v>
      </c>
      <c r="I8122" s="5">
        <v>31</v>
      </c>
      <c r="J8122" s="6">
        <v>225</v>
      </c>
      <c r="K8122" s="7">
        <v>6975</v>
      </c>
      <c r="L8122" s="7">
        <v>2999.2499999999995</v>
      </c>
      <c r="M8122" s="8">
        <v>0.42999999999999994</v>
      </c>
      <c r="N8122" s="2" t="s">
        <v>23</v>
      </c>
      <c r="O8122">
        <f t="shared" si="1008"/>
        <v>2021</v>
      </c>
      <c r="P8122">
        <f t="shared" si="1009"/>
        <v>10</v>
      </c>
      <c r="Q8122" t="str">
        <f t="shared" si="1010"/>
        <v>oct</v>
      </c>
      <c r="R8122" t="str">
        <f t="shared" si="1011"/>
        <v>Texas</v>
      </c>
      <c r="S8122" t="str">
        <f t="shared" si="1012"/>
        <v>2021-10</v>
      </c>
      <c r="T8122">
        <f>IF(AND(COUNTIF(Calculs!$Q$2:$Q$12,$O8122)&gt;0,COUNTIF(Calculs!$S$2:$S$12,$E8122)&gt;0,COUNTIF(Calculs!$U$2:$U$12,$H8122)&gt;0),1,0)</f>
        <v>1</v>
      </c>
      <c r="U8122">
        <f t="shared" si="1013"/>
        <v>6975</v>
      </c>
      <c r="V8122">
        <f t="shared" si="1014"/>
        <v>225</v>
      </c>
      <c r="W8122">
        <f t="shared" si="1015"/>
        <v>2999.2499999999995</v>
      </c>
    </row>
    <row r="8123" spans="1:23" ht="15.75" customHeight="1" x14ac:dyDescent="0.3">
      <c r="A8123" s="2" t="s">
        <v>25</v>
      </c>
      <c r="B8123" s="2">
        <v>1197831</v>
      </c>
      <c r="C8123" s="3">
        <v>44480</v>
      </c>
      <c r="D8123" s="12" t="str" cm="1">
        <f t="array" ref="D8123">_xlfn.SWITCH(WEEKDAY(C8123,2), 1, "Lundi", 2, "Mardi", 3, "Mercredi", 4, "Jeudi", 5, "Vendredi", 6, "Samedi", 7, "Dimanche", "Erreur")</f>
        <v>Lundi</v>
      </c>
      <c r="E8123" s="2" t="s">
        <v>26</v>
      </c>
      <c r="F8123" s="2" t="s">
        <v>27</v>
      </c>
      <c r="G8123" s="2" t="s">
        <v>38</v>
      </c>
      <c r="H8123" s="4" t="s">
        <v>18</v>
      </c>
      <c r="I8123" s="5">
        <v>27</v>
      </c>
      <c r="J8123" s="6">
        <v>218</v>
      </c>
      <c r="K8123" s="7">
        <v>5886</v>
      </c>
      <c r="L8123" s="7">
        <v>2648.7</v>
      </c>
      <c r="M8123" s="8">
        <v>0.44999999999999996</v>
      </c>
      <c r="N8123" s="2" t="s">
        <v>23</v>
      </c>
      <c r="O8123">
        <f t="shared" si="1008"/>
        <v>2021</v>
      </c>
      <c r="P8123">
        <f t="shared" si="1009"/>
        <v>10</v>
      </c>
      <c r="Q8123" t="str">
        <f t="shared" si="1010"/>
        <v>oct</v>
      </c>
      <c r="R8123" t="str">
        <f t="shared" si="1011"/>
        <v>Texas</v>
      </c>
      <c r="S8123" t="str">
        <f t="shared" si="1012"/>
        <v>2021-10</v>
      </c>
      <c r="T8123">
        <f>IF(AND(COUNTIF(Calculs!$Q$2:$Q$12,$O8123)&gt;0,COUNTIF(Calculs!$S$2:$S$12,$E8123)&gt;0,COUNTIF(Calculs!$U$2:$U$12,$H8123)&gt;0),1,0)</f>
        <v>1</v>
      </c>
      <c r="U8123">
        <f t="shared" si="1013"/>
        <v>5886</v>
      </c>
      <c r="V8123">
        <f t="shared" si="1014"/>
        <v>218</v>
      </c>
      <c r="W8123">
        <f t="shared" si="1015"/>
        <v>2648.7</v>
      </c>
    </row>
    <row r="8124" spans="1:23" ht="15.75" customHeight="1" x14ac:dyDescent="0.3">
      <c r="A8124" s="2" t="s">
        <v>25</v>
      </c>
      <c r="B8124" s="2">
        <v>1197831</v>
      </c>
      <c r="C8124" s="3">
        <v>44481</v>
      </c>
      <c r="D8124" s="12" t="str" cm="1">
        <f t="array" ref="D8124">_xlfn.SWITCH(WEEKDAY(C8124,2), 1, "Lundi", 2, "Mardi", 3, "Mercredi", 4, "Jeudi", 5, "Vendredi", 6, "Samedi", 7, "Dimanche", "Erreur")</f>
        <v>Mardi</v>
      </c>
      <c r="E8124" s="2" t="s">
        <v>26</v>
      </c>
      <c r="F8124" s="2" t="s">
        <v>27</v>
      </c>
      <c r="G8124" s="2" t="s">
        <v>38</v>
      </c>
      <c r="H8124" s="4" t="s">
        <v>19</v>
      </c>
      <c r="I8124" s="5">
        <v>51</v>
      </c>
      <c r="J8124" s="6">
        <v>228</v>
      </c>
      <c r="K8124" s="7">
        <v>11628</v>
      </c>
      <c r="L8124" s="7">
        <v>5116.32</v>
      </c>
      <c r="M8124" s="8">
        <v>0.43999999999999995</v>
      </c>
      <c r="N8124" s="2" t="s">
        <v>23</v>
      </c>
      <c r="O8124">
        <f t="shared" si="1008"/>
        <v>2021</v>
      </c>
      <c r="P8124">
        <f t="shared" si="1009"/>
        <v>10</v>
      </c>
      <c r="Q8124" t="str">
        <f t="shared" si="1010"/>
        <v>oct</v>
      </c>
      <c r="R8124" t="str">
        <f t="shared" si="1011"/>
        <v>Texas</v>
      </c>
      <c r="S8124" t="str">
        <f t="shared" si="1012"/>
        <v>2021-10</v>
      </c>
      <c r="T8124">
        <f>IF(AND(COUNTIF(Calculs!$Q$2:$Q$12,$O8124)&gt;0,COUNTIF(Calculs!$S$2:$S$12,$E8124)&gt;0,COUNTIF(Calculs!$U$2:$U$12,$H8124)&gt;0),1,0)</f>
        <v>1</v>
      </c>
      <c r="U8124">
        <f t="shared" si="1013"/>
        <v>11628</v>
      </c>
      <c r="V8124">
        <f t="shared" si="1014"/>
        <v>228</v>
      </c>
      <c r="W8124">
        <f t="shared" si="1015"/>
        <v>5116.32</v>
      </c>
    </row>
    <row r="8125" spans="1:23" ht="15.75" customHeight="1" x14ac:dyDescent="0.3">
      <c r="A8125" s="2" t="s">
        <v>25</v>
      </c>
      <c r="B8125" s="2">
        <v>1197831</v>
      </c>
      <c r="C8125" s="3">
        <v>44482</v>
      </c>
      <c r="D8125" s="12" t="str" cm="1">
        <f t="array" ref="D8125">_xlfn.SWITCH(WEEKDAY(C8125,2), 1, "Lundi", 2, "Mardi", 3, "Mercredi", 4, "Jeudi", 5, "Vendredi", 6, "Samedi", 7, "Dimanche", "Erreur")</f>
        <v>Mercredi</v>
      </c>
      <c r="E8125" s="2" t="s">
        <v>26</v>
      </c>
      <c r="F8125" s="2" t="s">
        <v>27</v>
      </c>
      <c r="G8125" s="2" t="s">
        <v>38</v>
      </c>
      <c r="H8125" s="4" t="s">
        <v>20</v>
      </c>
      <c r="I8125" s="5">
        <v>50</v>
      </c>
      <c r="J8125" s="6">
        <v>160</v>
      </c>
      <c r="K8125" s="7">
        <v>8000</v>
      </c>
      <c r="L8125" s="7">
        <v>4160</v>
      </c>
      <c r="M8125" s="8">
        <v>0.52</v>
      </c>
      <c r="N8125" s="2" t="s">
        <v>23</v>
      </c>
      <c r="O8125">
        <f t="shared" si="1008"/>
        <v>2021</v>
      </c>
      <c r="P8125">
        <f t="shared" si="1009"/>
        <v>10</v>
      </c>
      <c r="Q8125" t="str">
        <f t="shared" si="1010"/>
        <v>oct</v>
      </c>
      <c r="R8125" t="str">
        <f t="shared" si="1011"/>
        <v>Texas</v>
      </c>
      <c r="S8125" t="str">
        <f t="shared" si="1012"/>
        <v>2021-10</v>
      </c>
      <c r="T8125">
        <f>IF(AND(COUNTIF(Calculs!$Q$2:$Q$12,$O8125)&gt;0,COUNTIF(Calculs!$S$2:$S$12,$E8125)&gt;0,COUNTIF(Calculs!$U$2:$U$12,$H8125)&gt;0),1,0)</f>
        <v>1</v>
      </c>
      <c r="U8125">
        <f t="shared" si="1013"/>
        <v>8000</v>
      </c>
      <c r="V8125">
        <f t="shared" si="1014"/>
        <v>160</v>
      </c>
      <c r="W8125">
        <f t="shared" si="1015"/>
        <v>4160</v>
      </c>
    </row>
    <row r="8126" spans="1:23" ht="15.75" customHeight="1" x14ac:dyDescent="0.3">
      <c r="A8126" s="2" t="s">
        <v>25</v>
      </c>
      <c r="B8126" s="2">
        <v>1197831</v>
      </c>
      <c r="C8126" s="3">
        <v>44483</v>
      </c>
      <c r="D8126" s="12" t="str" cm="1">
        <f t="array" ref="D8126">_xlfn.SWITCH(WEEKDAY(C8126,2), 1, "Lundi", 2, "Mardi", 3, "Mercredi", 4, "Jeudi", 5, "Vendredi", 6, "Samedi", 7, "Dimanche", "Erreur")</f>
        <v>Jeudi</v>
      </c>
      <c r="E8126" s="2" t="s">
        <v>26</v>
      </c>
      <c r="F8126" s="2" t="s">
        <v>27</v>
      </c>
      <c r="G8126" s="2" t="s">
        <v>38</v>
      </c>
      <c r="H8126" s="4" t="s">
        <v>21</v>
      </c>
      <c r="I8126" s="5">
        <v>46</v>
      </c>
      <c r="J8126" s="6">
        <v>162</v>
      </c>
      <c r="K8126" s="7">
        <v>7452</v>
      </c>
      <c r="L8126" s="7">
        <v>2906.2799999999997</v>
      </c>
      <c r="M8126" s="8">
        <v>0.38999999999999996</v>
      </c>
      <c r="N8126" s="2" t="s">
        <v>23</v>
      </c>
      <c r="O8126">
        <f t="shared" si="1008"/>
        <v>2021</v>
      </c>
      <c r="P8126">
        <f t="shared" si="1009"/>
        <v>10</v>
      </c>
      <c r="Q8126" t="str">
        <f t="shared" si="1010"/>
        <v>oct</v>
      </c>
      <c r="R8126" t="str">
        <f t="shared" si="1011"/>
        <v>Texas</v>
      </c>
      <c r="S8126" t="str">
        <f t="shared" si="1012"/>
        <v>2021-10</v>
      </c>
      <c r="T8126">
        <f>IF(AND(COUNTIF(Calculs!$Q$2:$Q$12,$O8126)&gt;0,COUNTIF(Calculs!$S$2:$S$12,$E8126)&gt;0,COUNTIF(Calculs!$U$2:$U$12,$H8126)&gt;0),1,0)</f>
        <v>1</v>
      </c>
      <c r="U8126">
        <f t="shared" si="1013"/>
        <v>7452</v>
      </c>
      <c r="V8126">
        <f t="shared" si="1014"/>
        <v>162</v>
      </c>
      <c r="W8126">
        <f t="shared" si="1015"/>
        <v>2906.2799999999997</v>
      </c>
    </row>
    <row r="8127" spans="1:23" ht="15.75" customHeight="1" x14ac:dyDescent="0.3">
      <c r="A8127" s="2" t="s">
        <v>25</v>
      </c>
      <c r="B8127" s="2">
        <v>1197831</v>
      </c>
      <c r="C8127" s="3">
        <v>44484</v>
      </c>
      <c r="D8127" s="12" t="str" cm="1">
        <f t="array" ref="D8127">_xlfn.SWITCH(WEEKDAY(C8127,2), 1, "Lundi", 2, "Mardi", 3, "Mercredi", 4, "Jeudi", 5, "Vendredi", 6, "Samedi", 7, "Dimanche", "Erreur")</f>
        <v>Vendredi</v>
      </c>
      <c r="E8127" s="2" t="s">
        <v>26</v>
      </c>
      <c r="F8127" s="2" t="s">
        <v>27</v>
      </c>
      <c r="G8127" s="2" t="s">
        <v>38</v>
      </c>
      <c r="H8127" s="4" t="s">
        <v>22</v>
      </c>
      <c r="I8127" s="5">
        <v>51</v>
      </c>
      <c r="J8127" s="6">
        <v>236</v>
      </c>
      <c r="K8127" s="7">
        <v>12036</v>
      </c>
      <c r="L8127" s="7">
        <v>7341.9600000000009</v>
      </c>
      <c r="M8127" s="8">
        <v>0.6100000000000001</v>
      </c>
      <c r="N8127" s="2" t="s">
        <v>23</v>
      </c>
      <c r="O8127">
        <f t="shared" si="1008"/>
        <v>2021</v>
      </c>
      <c r="P8127">
        <f t="shared" si="1009"/>
        <v>10</v>
      </c>
      <c r="Q8127" t="str">
        <f t="shared" si="1010"/>
        <v>oct</v>
      </c>
      <c r="R8127" t="str">
        <f t="shared" si="1011"/>
        <v>Texas</v>
      </c>
      <c r="S8127" t="str">
        <f t="shared" si="1012"/>
        <v>2021-10</v>
      </c>
      <c r="T8127">
        <f>IF(AND(COUNTIF(Calculs!$Q$2:$Q$12,$O8127)&gt;0,COUNTIF(Calculs!$S$2:$S$12,$E8127)&gt;0,COUNTIF(Calculs!$U$2:$U$12,$H8127)&gt;0),1,0)</f>
        <v>1</v>
      </c>
      <c r="U8127">
        <f t="shared" si="1013"/>
        <v>12036</v>
      </c>
      <c r="V8127">
        <f t="shared" si="1014"/>
        <v>236</v>
      </c>
      <c r="W8127">
        <f t="shared" si="1015"/>
        <v>7341.9600000000009</v>
      </c>
    </row>
    <row r="8128" spans="1:23" ht="15.75" customHeight="1" x14ac:dyDescent="0.3">
      <c r="A8128" s="2" t="s">
        <v>25</v>
      </c>
      <c r="B8128" s="2">
        <v>1197831</v>
      </c>
      <c r="C8128" s="3">
        <v>44485</v>
      </c>
      <c r="D8128" s="12" t="str" cm="1">
        <f t="array" ref="D8128">_xlfn.SWITCH(WEEKDAY(C8128,2), 1, "Lundi", 2, "Mardi", 3, "Mercredi", 4, "Jeudi", 5, "Vendredi", 6, "Samedi", 7, "Dimanche", "Erreur")</f>
        <v>Samedi</v>
      </c>
      <c r="E8128" s="2" t="s">
        <v>26</v>
      </c>
      <c r="F8128" s="2" t="s">
        <v>27</v>
      </c>
      <c r="G8128" s="2" t="s">
        <v>38</v>
      </c>
      <c r="H8128" s="4" t="s">
        <v>16</v>
      </c>
      <c r="I8128" s="5">
        <v>46</v>
      </c>
      <c r="J8128" s="6">
        <v>281</v>
      </c>
      <c r="K8128" s="7">
        <v>12926</v>
      </c>
      <c r="L8128" s="7">
        <v>6075.2199999999993</v>
      </c>
      <c r="M8128" s="8">
        <v>0.47</v>
      </c>
      <c r="N8128" s="2" t="s">
        <v>23</v>
      </c>
      <c r="O8128">
        <f t="shared" si="1008"/>
        <v>2021</v>
      </c>
      <c r="P8128">
        <f t="shared" si="1009"/>
        <v>10</v>
      </c>
      <c r="Q8128" t="str">
        <f t="shared" si="1010"/>
        <v>oct</v>
      </c>
      <c r="R8128" t="str">
        <f t="shared" si="1011"/>
        <v>Texas</v>
      </c>
      <c r="S8128" t="str">
        <f t="shared" si="1012"/>
        <v>2021-10</v>
      </c>
      <c r="T8128">
        <f>IF(AND(COUNTIF(Calculs!$Q$2:$Q$12,$O8128)&gt;0,COUNTIF(Calculs!$S$2:$S$12,$E8128)&gt;0,COUNTIF(Calculs!$U$2:$U$12,$H8128)&gt;0),1,0)</f>
        <v>1</v>
      </c>
      <c r="U8128">
        <f t="shared" si="1013"/>
        <v>12926</v>
      </c>
      <c r="V8128">
        <f t="shared" si="1014"/>
        <v>281</v>
      </c>
      <c r="W8128">
        <f t="shared" si="1015"/>
        <v>6075.2199999999993</v>
      </c>
    </row>
    <row r="8129" spans="1:23" ht="15.75" customHeight="1" x14ac:dyDescent="0.3">
      <c r="A8129" s="2" t="s">
        <v>25</v>
      </c>
      <c r="B8129" s="2">
        <v>1197831</v>
      </c>
      <c r="C8129" s="3">
        <v>44486</v>
      </c>
      <c r="D8129" s="12" t="str" cm="1">
        <f t="array" ref="D8129">_xlfn.SWITCH(WEEKDAY(C8129,2), 1, "Lundi", 2, "Mardi", 3, "Mercredi", 4, "Jeudi", 5, "Vendredi", 6, "Samedi", 7, "Dimanche", "Erreur")</f>
        <v>Dimanche</v>
      </c>
      <c r="E8129" s="2" t="s">
        <v>26</v>
      </c>
      <c r="F8129" s="2" t="s">
        <v>27</v>
      </c>
      <c r="G8129" s="2" t="s">
        <v>38</v>
      </c>
      <c r="H8129" s="4" t="s">
        <v>18</v>
      </c>
      <c r="I8129" s="5">
        <v>39</v>
      </c>
      <c r="J8129" s="6">
        <v>248</v>
      </c>
      <c r="K8129" s="7">
        <v>9672</v>
      </c>
      <c r="L8129" s="7">
        <v>4062.24</v>
      </c>
      <c r="M8129" s="8">
        <v>0.42</v>
      </c>
      <c r="N8129" s="2" t="s">
        <v>23</v>
      </c>
      <c r="O8129">
        <f t="shared" si="1008"/>
        <v>2021</v>
      </c>
      <c r="P8129">
        <f t="shared" si="1009"/>
        <v>10</v>
      </c>
      <c r="Q8129" t="str">
        <f t="shared" si="1010"/>
        <v>oct</v>
      </c>
      <c r="R8129" t="str">
        <f t="shared" si="1011"/>
        <v>Texas</v>
      </c>
      <c r="S8129" t="str">
        <f t="shared" si="1012"/>
        <v>2021-10</v>
      </c>
      <c r="T8129">
        <f>IF(AND(COUNTIF(Calculs!$Q$2:$Q$12,$O8129)&gt;0,COUNTIF(Calculs!$S$2:$S$12,$E8129)&gt;0,COUNTIF(Calculs!$U$2:$U$12,$H8129)&gt;0),1,0)</f>
        <v>1</v>
      </c>
      <c r="U8129">
        <f t="shared" si="1013"/>
        <v>9672</v>
      </c>
      <c r="V8129">
        <f t="shared" si="1014"/>
        <v>248</v>
      </c>
      <c r="W8129">
        <f t="shared" si="1015"/>
        <v>4062.24</v>
      </c>
    </row>
    <row r="8130" spans="1:23" ht="15.75" customHeight="1" x14ac:dyDescent="0.3">
      <c r="A8130" s="2" t="s">
        <v>25</v>
      </c>
      <c r="B8130" s="2">
        <v>1197831</v>
      </c>
      <c r="C8130" s="3">
        <v>44487</v>
      </c>
      <c r="D8130" s="12" t="str" cm="1">
        <f t="array" ref="D8130">_xlfn.SWITCH(WEEKDAY(C8130,2), 1, "Lundi", 2, "Mardi", 3, "Mercredi", 4, "Jeudi", 5, "Vendredi", 6, "Samedi", 7, "Dimanche", "Erreur")</f>
        <v>Lundi</v>
      </c>
      <c r="E8130" s="2" t="s">
        <v>26</v>
      </c>
      <c r="F8130" s="2" t="s">
        <v>27</v>
      </c>
      <c r="G8130" s="2" t="s">
        <v>38</v>
      </c>
      <c r="H8130" s="4" t="s">
        <v>19</v>
      </c>
      <c r="I8130" s="5">
        <v>46</v>
      </c>
      <c r="J8130" s="6">
        <v>239</v>
      </c>
      <c r="K8130" s="7">
        <v>10994</v>
      </c>
      <c r="L8130" s="7">
        <v>4837.3599999999997</v>
      </c>
      <c r="M8130" s="8">
        <v>0.43999999999999995</v>
      </c>
      <c r="N8130" s="2" t="s">
        <v>23</v>
      </c>
      <c r="O8130">
        <f t="shared" si="1008"/>
        <v>2021</v>
      </c>
      <c r="P8130">
        <f t="shared" si="1009"/>
        <v>10</v>
      </c>
      <c r="Q8130" t="str">
        <f t="shared" si="1010"/>
        <v>oct</v>
      </c>
      <c r="R8130" t="str">
        <f t="shared" si="1011"/>
        <v>Texas</v>
      </c>
      <c r="S8130" t="str">
        <f t="shared" si="1012"/>
        <v>2021-10</v>
      </c>
      <c r="T8130">
        <f>IF(AND(COUNTIF(Calculs!$Q$2:$Q$12,$O8130)&gt;0,COUNTIF(Calculs!$S$2:$S$12,$E8130)&gt;0,COUNTIF(Calculs!$U$2:$U$12,$H8130)&gt;0),1,0)</f>
        <v>1</v>
      </c>
      <c r="U8130">
        <f t="shared" si="1013"/>
        <v>10994</v>
      </c>
      <c r="V8130">
        <f t="shared" si="1014"/>
        <v>239</v>
      </c>
      <c r="W8130">
        <f t="shared" si="1015"/>
        <v>4837.3599999999997</v>
      </c>
    </row>
    <row r="8131" spans="1:23" ht="15.75" customHeight="1" x14ac:dyDescent="0.3">
      <c r="A8131" s="2" t="s">
        <v>25</v>
      </c>
      <c r="B8131" s="2">
        <v>1197831</v>
      </c>
      <c r="C8131" s="3">
        <v>44488</v>
      </c>
      <c r="D8131" s="12" t="str" cm="1">
        <f t="array" ref="D8131">_xlfn.SWITCH(WEEKDAY(C8131,2), 1, "Lundi", 2, "Mardi", 3, "Mercredi", 4, "Jeudi", 5, "Vendredi", 6, "Samedi", 7, "Dimanche", "Erreur")</f>
        <v>Mardi</v>
      </c>
      <c r="E8131" s="2" t="s">
        <v>26</v>
      </c>
      <c r="F8131" s="2" t="s">
        <v>27</v>
      </c>
      <c r="G8131" s="2" t="s">
        <v>38</v>
      </c>
      <c r="H8131" s="4" t="s">
        <v>20</v>
      </c>
      <c r="I8131" s="5">
        <v>44</v>
      </c>
      <c r="J8131" s="6">
        <v>190</v>
      </c>
      <c r="K8131" s="7">
        <v>8360</v>
      </c>
      <c r="L8131" s="7">
        <v>4681.6000000000004</v>
      </c>
      <c r="M8131" s="8">
        <v>0.56000000000000005</v>
      </c>
      <c r="N8131" s="2" t="s">
        <v>23</v>
      </c>
      <c r="O8131">
        <f t="shared" ref="O8131:O8194" si="1016">YEAR($C8131)</f>
        <v>2021</v>
      </c>
      <c r="P8131">
        <f t="shared" ref="P8131:P8194" si="1017">MONTH($C8131)</f>
        <v>10</v>
      </c>
      <c r="Q8131" t="str">
        <f t="shared" ref="Q8131:Q8194" si="1018">TEXT($C8131,"mmm")</f>
        <v>oct</v>
      </c>
      <c r="R8131" t="str">
        <f t="shared" ref="R8131:R8194" si="1019">SUBSTITUTE(SUBSTITUTE($F8131,"Sud ","South "),"Ouest ","West ")</f>
        <v>Texas</v>
      </c>
      <c r="S8131" t="str">
        <f t="shared" ref="S8131:S8194" si="1020">TEXT($C8131,"aaaa-mm")</f>
        <v>2021-10</v>
      </c>
      <c r="T8131">
        <f>IF(AND(COUNTIF(Calculs!$Q$2:$Q$12,$O8131)&gt;0,COUNTIF(Calculs!$S$2:$S$12,$E8131)&gt;0,COUNTIF(Calculs!$U$2:$U$12,$H8131)&gt;0),1,0)</f>
        <v>1</v>
      </c>
      <c r="U8131">
        <f t="shared" ref="U8131:U8194" si="1021">$K8131*$T8131</f>
        <v>8360</v>
      </c>
      <c r="V8131">
        <f t="shared" ref="V8131:V8194" si="1022">$J8131*$T8131</f>
        <v>190</v>
      </c>
      <c r="W8131">
        <f t="shared" ref="W8131:W8194" si="1023">$L8131*$T8131</f>
        <v>4681.6000000000004</v>
      </c>
    </row>
    <row r="8132" spans="1:23" ht="15.75" customHeight="1" x14ac:dyDescent="0.3">
      <c r="A8132" s="2" t="s">
        <v>25</v>
      </c>
      <c r="B8132" s="2">
        <v>1197831</v>
      </c>
      <c r="C8132" s="3">
        <v>44489</v>
      </c>
      <c r="D8132" s="12" t="str" cm="1">
        <f t="array" ref="D8132">_xlfn.SWITCH(WEEKDAY(C8132,2), 1, "Lundi", 2, "Mardi", 3, "Mercredi", 4, "Jeudi", 5, "Vendredi", 6, "Samedi", 7, "Dimanche", "Erreur")</f>
        <v>Mercredi</v>
      </c>
      <c r="E8132" s="2" t="s">
        <v>26</v>
      </c>
      <c r="F8132" s="2" t="s">
        <v>27</v>
      </c>
      <c r="G8132" s="2" t="s">
        <v>38</v>
      </c>
      <c r="H8132" s="4" t="s">
        <v>21</v>
      </c>
      <c r="I8132" s="5">
        <v>47</v>
      </c>
      <c r="J8132" s="6">
        <v>168</v>
      </c>
      <c r="K8132" s="7">
        <v>7896</v>
      </c>
      <c r="L8132" s="7">
        <v>2921.52</v>
      </c>
      <c r="M8132" s="8">
        <v>0.37</v>
      </c>
      <c r="N8132" s="2" t="s">
        <v>23</v>
      </c>
      <c r="O8132">
        <f t="shared" si="1016"/>
        <v>2021</v>
      </c>
      <c r="P8132">
        <f t="shared" si="1017"/>
        <v>10</v>
      </c>
      <c r="Q8132" t="str">
        <f t="shared" si="1018"/>
        <v>oct</v>
      </c>
      <c r="R8132" t="str">
        <f t="shared" si="1019"/>
        <v>Texas</v>
      </c>
      <c r="S8132" t="str">
        <f t="shared" si="1020"/>
        <v>2021-10</v>
      </c>
      <c r="T8132">
        <f>IF(AND(COUNTIF(Calculs!$Q$2:$Q$12,$O8132)&gt;0,COUNTIF(Calculs!$S$2:$S$12,$E8132)&gt;0,COUNTIF(Calculs!$U$2:$U$12,$H8132)&gt;0),1,0)</f>
        <v>1</v>
      </c>
      <c r="U8132">
        <f t="shared" si="1021"/>
        <v>7896</v>
      </c>
      <c r="V8132">
        <f t="shared" si="1022"/>
        <v>168</v>
      </c>
      <c r="W8132">
        <f t="shared" si="1023"/>
        <v>2921.52</v>
      </c>
    </row>
    <row r="8133" spans="1:23" ht="15.75" customHeight="1" x14ac:dyDescent="0.3">
      <c r="A8133" s="2" t="s">
        <v>25</v>
      </c>
      <c r="B8133" s="2">
        <v>1197831</v>
      </c>
      <c r="C8133" s="3">
        <v>44490</v>
      </c>
      <c r="D8133" s="12" t="str" cm="1">
        <f t="array" ref="D8133">_xlfn.SWITCH(WEEKDAY(C8133,2), 1, "Lundi", 2, "Mardi", 3, "Mercredi", 4, "Jeudi", 5, "Vendredi", 6, "Samedi", 7, "Dimanche", "Erreur")</f>
        <v>Jeudi</v>
      </c>
      <c r="E8133" s="2" t="s">
        <v>26</v>
      </c>
      <c r="F8133" s="2" t="s">
        <v>27</v>
      </c>
      <c r="G8133" s="2" t="s">
        <v>38</v>
      </c>
      <c r="H8133" s="4" t="s">
        <v>22</v>
      </c>
      <c r="I8133" s="5">
        <v>54</v>
      </c>
      <c r="J8133" s="6">
        <v>256</v>
      </c>
      <c r="K8133" s="7">
        <v>13824</v>
      </c>
      <c r="L8133" s="7">
        <v>8294.4000000000015</v>
      </c>
      <c r="M8133" s="8">
        <v>0.60000000000000009</v>
      </c>
      <c r="N8133" s="2" t="s">
        <v>23</v>
      </c>
      <c r="O8133">
        <f t="shared" si="1016"/>
        <v>2021</v>
      </c>
      <c r="P8133">
        <f t="shared" si="1017"/>
        <v>10</v>
      </c>
      <c r="Q8133" t="str">
        <f t="shared" si="1018"/>
        <v>oct</v>
      </c>
      <c r="R8133" t="str">
        <f t="shared" si="1019"/>
        <v>Texas</v>
      </c>
      <c r="S8133" t="str">
        <f t="shared" si="1020"/>
        <v>2021-10</v>
      </c>
      <c r="T8133">
        <f>IF(AND(COUNTIF(Calculs!$Q$2:$Q$12,$O8133)&gt;0,COUNTIF(Calculs!$S$2:$S$12,$E8133)&gt;0,COUNTIF(Calculs!$U$2:$U$12,$H8133)&gt;0),1,0)</f>
        <v>1</v>
      </c>
      <c r="U8133">
        <f t="shared" si="1021"/>
        <v>13824</v>
      </c>
      <c r="V8133">
        <f t="shared" si="1022"/>
        <v>256</v>
      </c>
      <c r="W8133">
        <f t="shared" si="1023"/>
        <v>8294.4000000000015</v>
      </c>
    </row>
    <row r="8134" spans="1:23" ht="15.75" customHeight="1" x14ac:dyDescent="0.3">
      <c r="A8134" s="2" t="s">
        <v>13</v>
      </c>
      <c r="B8134" s="2">
        <v>1185732</v>
      </c>
      <c r="C8134" s="3">
        <v>44491</v>
      </c>
      <c r="D8134" s="12" t="str" cm="1">
        <f t="array" ref="D8134">_xlfn.SWITCH(WEEKDAY(C8134,2), 1, "Lundi", 2, "Mardi", 3, "Mercredi", 4, "Jeudi", 5, "Vendredi", 6, "Samedi", 7, "Dimanche", "Erreur")</f>
        <v>Vendredi</v>
      </c>
      <c r="E8134" s="2" t="s">
        <v>26</v>
      </c>
      <c r="F8134" s="2" t="s">
        <v>27</v>
      </c>
      <c r="G8134" s="2" t="s">
        <v>38</v>
      </c>
      <c r="H8134" s="4" t="s">
        <v>16</v>
      </c>
      <c r="I8134" s="5">
        <v>34</v>
      </c>
      <c r="J8134" s="6">
        <v>128</v>
      </c>
      <c r="K8134" s="7">
        <v>4352</v>
      </c>
      <c r="L8134" s="7">
        <v>2698.2400000000007</v>
      </c>
      <c r="M8134" s="8">
        <v>0.62000000000000011</v>
      </c>
      <c r="N8134" s="2" t="s">
        <v>23</v>
      </c>
      <c r="O8134">
        <f t="shared" si="1016"/>
        <v>2021</v>
      </c>
      <c r="P8134">
        <f t="shared" si="1017"/>
        <v>10</v>
      </c>
      <c r="Q8134" t="str">
        <f t="shared" si="1018"/>
        <v>oct</v>
      </c>
      <c r="R8134" t="str">
        <f t="shared" si="1019"/>
        <v>Texas</v>
      </c>
      <c r="S8134" t="str">
        <f t="shared" si="1020"/>
        <v>2021-10</v>
      </c>
      <c r="T8134">
        <f>IF(AND(COUNTIF(Calculs!$Q$2:$Q$12,$O8134)&gt;0,COUNTIF(Calculs!$S$2:$S$12,$E8134)&gt;0,COUNTIF(Calculs!$U$2:$U$12,$H8134)&gt;0),1,0)</f>
        <v>1</v>
      </c>
      <c r="U8134">
        <f t="shared" si="1021"/>
        <v>4352</v>
      </c>
      <c r="V8134">
        <f t="shared" si="1022"/>
        <v>128</v>
      </c>
      <c r="W8134">
        <f t="shared" si="1023"/>
        <v>2698.2400000000007</v>
      </c>
    </row>
    <row r="8135" spans="1:23" ht="15.75" customHeight="1" x14ac:dyDescent="0.3">
      <c r="A8135" s="2" t="s">
        <v>13</v>
      </c>
      <c r="B8135" s="2">
        <v>1185732</v>
      </c>
      <c r="C8135" s="3">
        <v>44492</v>
      </c>
      <c r="D8135" s="12" t="str" cm="1">
        <f t="array" ref="D8135">_xlfn.SWITCH(WEEKDAY(C8135,2), 1, "Lundi", 2, "Mardi", 3, "Mercredi", 4, "Jeudi", 5, "Vendredi", 6, "Samedi", 7, "Dimanche", "Erreur")</f>
        <v>Samedi</v>
      </c>
      <c r="E8135" s="2" t="s">
        <v>26</v>
      </c>
      <c r="F8135" s="2" t="s">
        <v>27</v>
      </c>
      <c r="G8135" s="2" t="s">
        <v>38</v>
      </c>
      <c r="H8135" s="4" t="s">
        <v>18</v>
      </c>
      <c r="I8135" s="5">
        <v>34</v>
      </c>
      <c r="J8135" s="6">
        <v>68</v>
      </c>
      <c r="K8135" s="7">
        <v>2312</v>
      </c>
      <c r="L8135" s="7">
        <v>901.68</v>
      </c>
      <c r="M8135" s="8">
        <v>0.38999999999999996</v>
      </c>
      <c r="N8135" s="2" t="s">
        <v>23</v>
      </c>
      <c r="O8135">
        <f t="shared" si="1016"/>
        <v>2021</v>
      </c>
      <c r="P8135">
        <f t="shared" si="1017"/>
        <v>10</v>
      </c>
      <c r="Q8135" t="str">
        <f t="shared" si="1018"/>
        <v>oct</v>
      </c>
      <c r="R8135" t="str">
        <f t="shared" si="1019"/>
        <v>Texas</v>
      </c>
      <c r="S8135" t="str">
        <f t="shared" si="1020"/>
        <v>2021-10</v>
      </c>
      <c r="T8135">
        <f>IF(AND(COUNTIF(Calculs!$Q$2:$Q$12,$O8135)&gt;0,COUNTIF(Calculs!$S$2:$S$12,$E8135)&gt;0,COUNTIF(Calculs!$U$2:$U$12,$H8135)&gt;0),1,0)</f>
        <v>1</v>
      </c>
      <c r="U8135">
        <f t="shared" si="1021"/>
        <v>2312</v>
      </c>
      <c r="V8135">
        <f t="shared" si="1022"/>
        <v>68</v>
      </c>
      <c r="W8135">
        <f t="shared" si="1023"/>
        <v>901.68</v>
      </c>
    </row>
    <row r="8136" spans="1:23" ht="15.75" customHeight="1" x14ac:dyDescent="0.3">
      <c r="A8136" s="2" t="s">
        <v>13</v>
      </c>
      <c r="B8136" s="2">
        <v>1185732</v>
      </c>
      <c r="C8136" s="3">
        <v>44493</v>
      </c>
      <c r="D8136" s="12" t="str" cm="1">
        <f t="array" ref="D8136">_xlfn.SWITCH(WEEKDAY(C8136,2), 1, "Lundi", 2, "Mardi", 3, "Mercredi", 4, "Jeudi", 5, "Vendredi", 6, "Samedi", 7, "Dimanche", "Erreur")</f>
        <v>Dimanche</v>
      </c>
      <c r="E8136" s="2" t="s">
        <v>26</v>
      </c>
      <c r="F8136" s="2" t="s">
        <v>27</v>
      </c>
      <c r="G8136" s="2" t="s">
        <v>38</v>
      </c>
      <c r="H8136" s="4" t="s">
        <v>19</v>
      </c>
      <c r="I8136" s="5">
        <v>28</v>
      </c>
      <c r="J8136" s="6">
        <v>72</v>
      </c>
      <c r="K8136" s="7">
        <v>2016</v>
      </c>
      <c r="L8136" s="7">
        <v>846.71999999999991</v>
      </c>
      <c r="M8136" s="8">
        <v>0.42</v>
      </c>
      <c r="N8136" s="2" t="s">
        <v>23</v>
      </c>
      <c r="O8136">
        <f t="shared" si="1016"/>
        <v>2021</v>
      </c>
      <c r="P8136">
        <f t="shared" si="1017"/>
        <v>10</v>
      </c>
      <c r="Q8136" t="str">
        <f t="shared" si="1018"/>
        <v>oct</v>
      </c>
      <c r="R8136" t="str">
        <f t="shared" si="1019"/>
        <v>Texas</v>
      </c>
      <c r="S8136" t="str">
        <f t="shared" si="1020"/>
        <v>2021-10</v>
      </c>
      <c r="T8136">
        <f>IF(AND(COUNTIF(Calculs!$Q$2:$Q$12,$O8136)&gt;0,COUNTIF(Calculs!$S$2:$S$12,$E8136)&gt;0,COUNTIF(Calculs!$U$2:$U$12,$H8136)&gt;0),1,0)</f>
        <v>1</v>
      </c>
      <c r="U8136">
        <f t="shared" si="1021"/>
        <v>2016</v>
      </c>
      <c r="V8136">
        <f t="shared" si="1022"/>
        <v>72</v>
      </c>
      <c r="W8136">
        <f t="shared" si="1023"/>
        <v>846.71999999999991</v>
      </c>
    </row>
    <row r="8137" spans="1:23" ht="15.75" customHeight="1" x14ac:dyDescent="0.3">
      <c r="A8137" s="2" t="s">
        <v>13</v>
      </c>
      <c r="B8137" s="2">
        <v>1185732</v>
      </c>
      <c r="C8137" s="3">
        <v>44494</v>
      </c>
      <c r="D8137" s="12" t="str" cm="1">
        <f t="array" ref="D8137">_xlfn.SWITCH(WEEKDAY(C8137,2), 1, "Lundi", 2, "Mardi", 3, "Mercredi", 4, "Jeudi", 5, "Vendredi", 6, "Samedi", 7, "Dimanche", "Erreur")</f>
        <v>Lundi</v>
      </c>
      <c r="E8137" s="2" t="s">
        <v>26</v>
      </c>
      <c r="F8137" s="2" t="s">
        <v>27</v>
      </c>
      <c r="G8137" s="2" t="s">
        <v>38</v>
      </c>
      <c r="H8137" s="4" t="s">
        <v>20</v>
      </c>
      <c r="I8137" s="5">
        <v>28</v>
      </c>
      <c r="J8137" s="6">
        <v>23</v>
      </c>
      <c r="K8137" s="7">
        <v>644</v>
      </c>
      <c r="L8137" s="7">
        <v>276.91999999999996</v>
      </c>
      <c r="M8137" s="8">
        <v>0.42999999999999994</v>
      </c>
      <c r="N8137" s="2" t="s">
        <v>23</v>
      </c>
      <c r="O8137">
        <f t="shared" si="1016"/>
        <v>2021</v>
      </c>
      <c r="P8137">
        <f t="shared" si="1017"/>
        <v>10</v>
      </c>
      <c r="Q8137" t="str">
        <f t="shared" si="1018"/>
        <v>oct</v>
      </c>
      <c r="R8137" t="str">
        <f t="shared" si="1019"/>
        <v>Texas</v>
      </c>
      <c r="S8137" t="str">
        <f t="shared" si="1020"/>
        <v>2021-10</v>
      </c>
      <c r="T8137">
        <f>IF(AND(COUNTIF(Calculs!$Q$2:$Q$12,$O8137)&gt;0,COUNTIF(Calculs!$S$2:$S$12,$E8137)&gt;0,COUNTIF(Calculs!$U$2:$U$12,$H8137)&gt;0),1,0)</f>
        <v>1</v>
      </c>
      <c r="U8137">
        <f t="shared" si="1021"/>
        <v>644</v>
      </c>
      <c r="V8137">
        <f t="shared" si="1022"/>
        <v>23</v>
      </c>
      <c r="W8137">
        <f t="shared" si="1023"/>
        <v>276.91999999999996</v>
      </c>
    </row>
    <row r="8138" spans="1:23" ht="15.75" customHeight="1" x14ac:dyDescent="0.3">
      <c r="A8138" s="2" t="s">
        <v>13</v>
      </c>
      <c r="B8138" s="2">
        <v>1185732</v>
      </c>
      <c r="C8138" s="3">
        <v>44495</v>
      </c>
      <c r="D8138" s="12" t="str" cm="1">
        <f t="array" ref="D8138">_xlfn.SWITCH(WEEKDAY(C8138,2), 1, "Lundi", 2, "Mardi", 3, "Mercredi", 4, "Jeudi", 5, "Vendredi", 6, "Samedi", 7, "Dimanche", "Erreur")</f>
        <v>Mardi</v>
      </c>
      <c r="E8138" s="2" t="s">
        <v>14</v>
      </c>
      <c r="F8138" s="2" t="s">
        <v>39</v>
      </c>
      <c r="G8138" s="2" t="s">
        <v>40</v>
      </c>
      <c r="H8138" s="4" t="s">
        <v>21</v>
      </c>
      <c r="I8138" s="5">
        <v>42</v>
      </c>
      <c r="J8138" s="6">
        <v>41</v>
      </c>
      <c r="K8138" s="7">
        <v>1722</v>
      </c>
      <c r="L8138" s="7">
        <v>706.02</v>
      </c>
      <c r="M8138" s="8">
        <v>0.41</v>
      </c>
      <c r="N8138" s="2" t="s">
        <v>23</v>
      </c>
      <c r="O8138">
        <f t="shared" si="1016"/>
        <v>2021</v>
      </c>
      <c r="P8138">
        <f t="shared" si="1017"/>
        <v>10</v>
      </c>
      <c r="Q8138" t="str">
        <f t="shared" si="1018"/>
        <v>oct</v>
      </c>
      <c r="R8138" t="str">
        <f t="shared" si="1019"/>
        <v>Pennsylvania</v>
      </c>
      <c r="S8138" t="str">
        <f t="shared" si="1020"/>
        <v>2021-10</v>
      </c>
      <c r="T8138">
        <f>IF(AND(COUNTIF(Calculs!$Q$2:$Q$12,$O8138)&gt;0,COUNTIF(Calculs!$S$2:$S$12,$E8138)&gt;0,COUNTIF(Calculs!$U$2:$U$12,$H8138)&gt;0),1,0)</f>
        <v>1</v>
      </c>
      <c r="U8138">
        <f t="shared" si="1021"/>
        <v>1722</v>
      </c>
      <c r="V8138">
        <f t="shared" si="1022"/>
        <v>41</v>
      </c>
      <c r="W8138">
        <f t="shared" si="1023"/>
        <v>706.02</v>
      </c>
    </row>
    <row r="8139" spans="1:23" ht="15.75" customHeight="1" x14ac:dyDescent="0.3">
      <c r="A8139" s="2" t="s">
        <v>13</v>
      </c>
      <c r="B8139" s="2">
        <v>1185732</v>
      </c>
      <c r="C8139" s="3">
        <v>44496</v>
      </c>
      <c r="D8139" s="12" t="str" cm="1">
        <f t="array" ref="D8139">_xlfn.SWITCH(WEEKDAY(C8139,2), 1, "Lundi", 2, "Mardi", 3, "Mercredi", 4, "Jeudi", 5, "Vendredi", 6, "Samedi", 7, "Dimanche", "Erreur")</f>
        <v>Mercredi</v>
      </c>
      <c r="E8139" s="2" t="s">
        <v>14</v>
      </c>
      <c r="F8139" s="2" t="s">
        <v>39</v>
      </c>
      <c r="G8139" s="2" t="s">
        <v>40</v>
      </c>
      <c r="H8139" s="4" t="s">
        <v>22</v>
      </c>
      <c r="I8139" s="5">
        <v>32</v>
      </c>
      <c r="J8139" s="6">
        <v>70</v>
      </c>
      <c r="K8139" s="7">
        <v>2240</v>
      </c>
      <c r="L8139" s="7">
        <v>761.59999999999991</v>
      </c>
      <c r="M8139" s="8">
        <v>0.33999999999999997</v>
      </c>
      <c r="N8139" s="2" t="s">
        <v>23</v>
      </c>
      <c r="O8139">
        <f t="shared" si="1016"/>
        <v>2021</v>
      </c>
      <c r="P8139">
        <f t="shared" si="1017"/>
        <v>10</v>
      </c>
      <c r="Q8139" t="str">
        <f t="shared" si="1018"/>
        <v>oct</v>
      </c>
      <c r="R8139" t="str">
        <f t="shared" si="1019"/>
        <v>Pennsylvania</v>
      </c>
      <c r="S8139" t="str">
        <f t="shared" si="1020"/>
        <v>2021-10</v>
      </c>
      <c r="T8139">
        <f>IF(AND(COUNTIF(Calculs!$Q$2:$Q$12,$O8139)&gt;0,COUNTIF(Calculs!$S$2:$S$12,$E8139)&gt;0,COUNTIF(Calculs!$U$2:$U$12,$H8139)&gt;0),1,0)</f>
        <v>1</v>
      </c>
      <c r="U8139">
        <f t="shared" si="1021"/>
        <v>2240</v>
      </c>
      <c r="V8139">
        <f t="shared" si="1022"/>
        <v>70</v>
      </c>
      <c r="W8139">
        <f t="shared" si="1023"/>
        <v>761.59999999999991</v>
      </c>
    </row>
    <row r="8140" spans="1:23" ht="15.75" customHeight="1" x14ac:dyDescent="0.3">
      <c r="A8140" s="2" t="s">
        <v>13</v>
      </c>
      <c r="B8140" s="2">
        <v>1185732</v>
      </c>
      <c r="C8140" s="3">
        <v>44497</v>
      </c>
      <c r="D8140" s="12" t="str" cm="1">
        <f t="array" ref="D8140">_xlfn.SWITCH(WEEKDAY(C8140,2), 1, "Lundi", 2, "Mardi", 3, "Mercredi", 4, "Jeudi", 5, "Vendredi", 6, "Samedi", 7, "Dimanche", "Erreur")</f>
        <v>Jeudi</v>
      </c>
      <c r="E8140" s="2" t="s">
        <v>14</v>
      </c>
      <c r="F8140" s="2" t="s">
        <v>39</v>
      </c>
      <c r="G8140" s="2" t="s">
        <v>40</v>
      </c>
      <c r="H8140" s="4" t="s">
        <v>16</v>
      </c>
      <c r="I8140" s="5">
        <v>32</v>
      </c>
      <c r="J8140" s="6">
        <v>166</v>
      </c>
      <c r="K8140" s="7">
        <v>5312</v>
      </c>
      <c r="L8140" s="7">
        <v>3187.2000000000003</v>
      </c>
      <c r="M8140" s="8">
        <v>0.60000000000000009</v>
      </c>
      <c r="N8140" s="2" t="s">
        <v>23</v>
      </c>
      <c r="O8140">
        <f t="shared" si="1016"/>
        <v>2021</v>
      </c>
      <c r="P8140">
        <f t="shared" si="1017"/>
        <v>10</v>
      </c>
      <c r="Q8140" t="str">
        <f t="shared" si="1018"/>
        <v>oct</v>
      </c>
      <c r="R8140" t="str">
        <f t="shared" si="1019"/>
        <v>Pennsylvania</v>
      </c>
      <c r="S8140" t="str">
        <f t="shared" si="1020"/>
        <v>2021-10</v>
      </c>
      <c r="T8140">
        <f>IF(AND(COUNTIF(Calculs!$Q$2:$Q$12,$O8140)&gt;0,COUNTIF(Calculs!$S$2:$S$12,$E8140)&gt;0,COUNTIF(Calculs!$U$2:$U$12,$H8140)&gt;0),1,0)</f>
        <v>1</v>
      </c>
      <c r="U8140">
        <f t="shared" si="1021"/>
        <v>5312</v>
      </c>
      <c r="V8140">
        <f t="shared" si="1022"/>
        <v>166</v>
      </c>
      <c r="W8140">
        <f t="shared" si="1023"/>
        <v>3187.2000000000003</v>
      </c>
    </row>
    <row r="8141" spans="1:23" ht="15.75" customHeight="1" x14ac:dyDescent="0.3">
      <c r="A8141" s="2" t="s">
        <v>13</v>
      </c>
      <c r="B8141" s="2">
        <v>1185732</v>
      </c>
      <c r="C8141" s="3">
        <v>44498</v>
      </c>
      <c r="D8141" s="12" t="str" cm="1">
        <f t="array" ref="D8141">_xlfn.SWITCH(WEEKDAY(C8141,2), 1, "Lundi", 2, "Mardi", 3, "Mercredi", 4, "Jeudi", 5, "Vendredi", 6, "Samedi", 7, "Dimanche", "Erreur")</f>
        <v>Vendredi</v>
      </c>
      <c r="E8141" s="2" t="s">
        <v>14</v>
      </c>
      <c r="F8141" s="2" t="s">
        <v>39</v>
      </c>
      <c r="G8141" s="2" t="s">
        <v>40</v>
      </c>
      <c r="H8141" s="4" t="s">
        <v>18</v>
      </c>
      <c r="I8141" s="5">
        <v>32</v>
      </c>
      <c r="J8141" s="6">
        <v>44</v>
      </c>
      <c r="K8141" s="7">
        <v>1408</v>
      </c>
      <c r="L8141" s="7">
        <v>563.19999999999993</v>
      </c>
      <c r="M8141" s="8">
        <v>0.39999999999999997</v>
      </c>
      <c r="N8141" s="2" t="s">
        <v>23</v>
      </c>
      <c r="O8141">
        <f t="shared" si="1016"/>
        <v>2021</v>
      </c>
      <c r="P8141">
        <f t="shared" si="1017"/>
        <v>10</v>
      </c>
      <c r="Q8141" t="str">
        <f t="shared" si="1018"/>
        <v>oct</v>
      </c>
      <c r="R8141" t="str">
        <f t="shared" si="1019"/>
        <v>Pennsylvania</v>
      </c>
      <c r="S8141" t="str">
        <f t="shared" si="1020"/>
        <v>2021-10</v>
      </c>
      <c r="T8141">
        <f>IF(AND(COUNTIF(Calculs!$Q$2:$Q$12,$O8141)&gt;0,COUNTIF(Calculs!$S$2:$S$12,$E8141)&gt;0,COUNTIF(Calculs!$U$2:$U$12,$H8141)&gt;0),1,0)</f>
        <v>1</v>
      </c>
      <c r="U8141">
        <f t="shared" si="1021"/>
        <v>1408</v>
      </c>
      <c r="V8141">
        <f t="shared" si="1022"/>
        <v>44</v>
      </c>
      <c r="W8141">
        <f t="shared" si="1023"/>
        <v>563.19999999999993</v>
      </c>
    </row>
    <row r="8142" spans="1:23" ht="15.75" customHeight="1" x14ac:dyDescent="0.3">
      <c r="A8142" s="2" t="s">
        <v>13</v>
      </c>
      <c r="B8142" s="2">
        <v>1185732</v>
      </c>
      <c r="C8142" s="3">
        <v>44499</v>
      </c>
      <c r="D8142" s="12" t="str" cm="1">
        <f t="array" ref="D8142">_xlfn.SWITCH(WEEKDAY(C8142,2), 1, "Lundi", 2, "Mardi", 3, "Mercredi", 4, "Jeudi", 5, "Vendredi", 6, "Samedi", 7, "Dimanche", "Erreur")</f>
        <v>Samedi</v>
      </c>
      <c r="E8142" s="2" t="s">
        <v>14</v>
      </c>
      <c r="F8142" s="2" t="s">
        <v>39</v>
      </c>
      <c r="G8142" s="2" t="s">
        <v>40</v>
      </c>
      <c r="H8142" s="4" t="s">
        <v>19</v>
      </c>
      <c r="I8142" s="5">
        <v>25</v>
      </c>
      <c r="J8142" s="6">
        <v>54</v>
      </c>
      <c r="K8142" s="7">
        <v>1350</v>
      </c>
      <c r="L8142" s="7">
        <v>607.49999999999989</v>
      </c>
      <c r="M8142" s="8">
        <v>0.44999999999999996</v>
      </c>
      <c r="N8142" s="2" t="s">
        <v>23</v>
      </c>
      <c r="O8142">
        <f t="shared" si="1016"/>
        <v>2021</v>
      </c>
      <c r="P8142">
        <f t="shared" si="1017"/>
        <v>10</v>
      </c>
      <c r="Q8142" t="str">
        <f t="shared" si="1018"/>
        <v>oct</v>
      </c>
      <c r="R8142" t="str">
        <f t="shared" si="1019"/>
        <v>Pennsylvania</v>
      </c>
      <c r="S8142" t="str">
        <f t="shared" si="1020"/>
        <v>2021-10</v>
      </c>
      <c r="T8142">
        <f>IF(AND(COUNTIF(Calculs!$Q$2:$Q$12,$O8142)&gt;0,COUNTIF(Calculs!$S$2:$S$12,$E8142)&gt;0,COUNTIF(Calculs!$U$2:$U$12,$H8142)&gt;0),1,0)</f>
        <v>1</v>
      </c>
      <c r="U8142">
        <f t="shared" si="1021"/>
        <v>1350</v>
      </c>
      <c r="V8142">
        <f t="shared" si="1022"/>
        <v>54</v>
      </c>
      <c r="W8142">
        <f t="shared" si="1023"/>
        <v>607.49999999999989</v>
      </c>
    </row>
    <row r="8143" spans="1:23" ht="15.75" customHeight="1" x14ac:dyDescent="0.3">
      <c r="A8143" s="2" t="s">
        <v>13</v>
      </c>
      <c r="B8143" s="2">
        <v>1185732</v>
      </c>
      <c r="C8143" s="3">
        <v>44500</v>
      </c>
      <c r="D8143" s="12" t="str" cm="1">
        <f t="array" ref="D8143">_xlfn.SWITCH(WEEKDAY(C8143,2), 1, "Lundi", 2, "Mardi", 3, "Mercredi", 4, "Jeudi", 5, "Vendredi", 6, "Samedi", 7, "Dimanche", "Erreur")</f>
        <v>Dimanche</v>
      </c>
      <c r="E8143" s="2" t="s">
        <v>14</v>
      </c>
      <c r="F8143" s="2" t="s">
        <v>39</v>
      </c>
      <c r="G8143" s="2" t="s">
        <v>40</v>
      </c>
      <c r="H8143" s="4" t="s">
        <v>20</v>
      </c>
      <c r="I8143" s="5">
        <v>28</v>
      </c>
      <c r="J8143" s="6">
        <v>17</v>
      </c>
      <c r="K8143" s="7">
        <v>476</v>
      </c>
      <c r="L8143" s="7">
        <v>199.92</v>
      </c>
      <c r="M8143" s="8">
        <v>0.42</v>
      </c>
      <c r="N8143" s="2" t="s">
        <v>23</v>
      </c>
      <c r="O8143">
        <f t="shared" si="1016"/>
        <v>2021</v>
      </c>
      <c r="P8143">
        <f t="shared" si="1017"/>
        <v>10</v>
      </c>
      <c r="Q8143" t="str">
        <f t="shared" si="1018"/>
        <v>oct</v>
      </c>
      <c r="R8143" t="str">
        <f t="shared" si="1019"/>
        <v>Pennsylvania</v>
      </c>
      <c r="S8143" t="str">
        <f t="shared" si="1020"/>
        <v>2021-10</v>
      </c>
      <c r="T8143">
        <f>IF(AND(COUNTIF(Calculs!$Q$2:$Q$12,$O8143)&gt;0,COUNTIF(Calculs!$S$2:$S$12,$E8143)&gt;0,COUNTIF(Calculs!$U$2:$U$12,$H8143)&gt;0),1,0)</f>
        <v>1</v>
      </c>
      <c r="U8143">
        <f t="shared" si="1021"/>
        <v>476</v>
      </c>
      <c r="V8143">
        <f t="shared" si="1022"/>
        <v>17</v>
      </c>
      <c r="W8143">
        <f t="shared" si="1023"/>
        <v>199.92</v>
      </c>
    </row>
    <row r="8144" spans="1:23" ht="15.75" customHeight="1" x14ac:dyDescent="0.3">
      <c r="A8144" s="2" t="s">
        <v>13</v>
      </c>
      <c r="B8144" s="2">
        <v>1185732</v>
      </c>
      <c r="C8144" s="3">
        <v>44501</v>
      </c>
      <c r="D8144" s="12" t="str" cm="1">
        <f t="array" ref="D8144">_xlfn.SWITCH(WEEKDAY(C8144,2), 1, "Lundi", 2, "Mardi", 3, "Mercredi", 4, "Jeudi", 5, "Vendredi", 6, "Samedi", 7, "Dimanche", "Erreur")</f>
        <v>Lundi</v>
      </c>
      <c r="E8144" s="2" t="s">
        <v>14</v>
      </c>
      <c r="F8144" s="2" t="s">
        <v>39</v>
      </c>
      <c r="G8144" s="2" t="s">
        <v>40</v>
      </c>
      <c r="H8144" s="4" t="s">
        <v>21</v>
      </c>
      <c r="I8144" s="5">
        <v>39</v>
      </c>
      <c r="J8144" s="6">
        <v>40</v>
      </c>
      <c r="K8144" s="7">
        <v>1560</v>
      </c>
      <c r="L8144" s="7">
        <v>577.20000000000005</v>
      </c>
      <c r="M8144" s="8">
        <v>0.37</v>
      </c>
      <c r="N8144" s="2" t="s">
        <v>23</v>
      </c>
      <c r="O8144">
        <f t="shared" si="1016"/>
        <v>2021</v>
      </c>
      <c r="P8144">
        <f t="shared" si="1017"/>
        <v>11</v>
      </c>
      <c r="Q8144" t="str">
        <f t="shared" si="1018"/>
        <v>nov</v>
      </c>
      <c r="R8144" t="str">
        <f t="shared" si="1019"/>
        <v>Pennsylvania</v>
      </c>
      <c r="S8144" t="str">
        <f t="shared" si="1020"/>
        <v>2021-11</v>
      </c>
      <c r="T8144">
        <f>IF(AND(COUNTIF(Calculs!$Q$2:$Q$12,$O8144)&gt;0,COUNTIF(Calculs!$S$2:$S$12,$E8144)&gt;0,COUNTIF(Calculs!$U$2:$U$12,$H8144)&gt;0),1,0)</f>
        <v>1</v>
      </c>
      <c r="U8144">
        <f t="shared" si="1021"/>
        <v>1560</v>
      </c>
      <c r="V8144">
        <f t="shared" si="1022"/>
        <v>40</v>
      </c>
      <c r="W8144">
        <f t="shared" si="1023"/>
        <v>577.20000000000005</v>
      </c>
    </row>
    <row r="8145" spans="1:23" ht="15.75" customHeight="1" x14ac:dyDescent="0.3">
      <c r="A8145" s="2" t="s">
        <v>13</v>
      </c>
      <c r="B8145" s="2">
        <v>1185732</v>
      </c>
      <c r="C8145" s="3">
        <v>44502</v>
      </c>
      <c r="D8145" s="12" t="str" cm="1">
        <f t="array" ref="D8145">_xlfn.SWITCH(WEEKDAY(C8145,2), 1, "Lundi", 2, "Mardi", 3, "Mercredi", 4, "Jeudi", 5, "Vendredi", 6, "Samedi", 7, "Dimanche", "Erreur")</f>
        <v>Mardi</v>
      </c>
      <c r="E8145" s="2" t="s">
        <v>14</v>
      </c>
      <c r="F8145" s="2" t="s">
        <v>39</v>
      </c>
      <c r="G8145" s="2" t="s">
        <v>40</v>
      </c>
      <c r="H8145" s="4" t="s">
        <v>22</v>
      </c>
      <c r="I8145" s="5">
        <v>30</v>
      </c>
      <c r="J8145" s="6">
        <v>74</v>
      </c>
      <c r="K8145" s="7">
        <v>2220</v>
      </c>
      <c r="L8145" s="7">
        <v>777</v>
      </c>
      <c r="M8145" s="8">
        <v>0.35</v>
      </c>
      <c r="N8145" s="2" t="s">
        <v>23</v>
      </c>
      <c r="O8145">
        <f t="shared" si="1016"/>
        <v>2021</v>
      </c>
      <c r="P8145">
        <f t="shared" si="1017"/>
        <v>11</v>
      </c>
      <c r="Q8145" t="str">
        <f t="shared" si="1018"/>
        <v>nov</v>
      </c>
      <c r="R8145" t="str">
        <f t="shared" si="1019"/>
        <v>Pennsylvania</v>
      </c>
      <c r="S8145" t="str">
        <f t="shared" si="1020"/>
        <v>2021-11</v>
      </c>
      <c r="T8145">
        <f>IF(AND(COUNTIF(Calculs!$Q$2:$Q$12,$O8145)&gt;0,COUNTIF(Calculs!$S$2:$S$12,$E8145)&gt;0,COUNTIF(Calculs!$U$2:$U$12,$H8145)&gt;0),1,0)</f>
        <v>1</v>
      </c>
      <c r="U8145">
        <f t="shared" si="1021"/>
        <v>2220</v>
      </c>
      <c r="V8145">
        <f t="shared" si="1022"/>
        <v>74</v>
      </c>
      <c r="W8145">
        <f t="shared" si="1023"/>
        <v>777</v>
      </c>
    </row>
    <row r="8146" spans="1:23" ht="15.75" customHeight="1" x14ac:dyDescent="0.3">
      <c r="A8146" s="2" t="s">
        <v>13</v>
      </c>
      <c r="B8146" s="2">
        <v>1185732</v>
      </c>
      <c r="C8146" s="3">
        <v>44503</v>
      </c>
      <c r="D8146" s="12" t="str" cm="1">
        <f t="array" ref="D8146">_xlfn.SWITCH(WEEKDAY(C8146,2), 1, "Lundi", 2, "Mardi", 3, "Mercredi", 4, "Jeudi", 5, "Vendredi", 6, "Samedi", 7, "Dimanche", "Erreur")</f>
        <v>Mercredi</v>
      </c>
      <c r="E8146" s="2" t="s">
        <v>14</v>
      </c>
      <c r="F8146" s="2" t="s">
        <v>39</v>
      </c>
      <c r="G8146" s="2" t="s">
        <v>40</v>
      </c>
      <c r="H8146" s="4" t="s">
        <v>16</v>
      </c>
      <c r="I8146" s="5">
        <v>39</v>
      </c>
      <c r="J8146" s="6">
        <v>156</v>
      </c>
      <c r="K8146" s="7">
        <v>6084</v>
      </c>
      <c r="L8146" s="7">
        <v>3528.7200000000003</v>
      </c>
      <c r="M8146" s="8">
        <v>0.58000000000000007</v>
      </c>
      <c r="N8146" s="2" t="s">
        <v>23</v>
      </c>
      <c r="O8146">
        <f t="shared" si="1016"/>
        <v>2021</v>
      </c>
      <c r="P8146">
        <f t="shared" si="1017"/>
        <v>11</v>
      </c>
      <c r="Q8146" t="str">
        <f t="shared" si="1018"/>
        <v>nov</v>
      </c>
      <c r="R8146" t="str">
        <f t="shared" si="1019"/>
        <v>Pennsylvania</v>
      </c>
      <c r="S8146" t="str">
        <f t="shared" si="1020"/>
        <v>2021-11</v>
      </c>
      <c r="T8146">
        <f>IF(AND(COUNTIF(Calculs!$Q$2:$Q$12,$O8146)&gt;0,COUNTIF(Calculs!$S$2:$S$12,$E8146)&gt;0,COUNTIF(Calculs!$U$2:$U$12,$H8146)&gt;0),1,0)</f>
        <v>1</v>
      </c>
      <c r="U8146">
        <f t="shared" si="1021"/>
        <v>6084</v>
      </c>
      <c r="V8146">
        <f t="shared" si="1022"/>
        <v>156</v>
      </c>
      <c r="W8146">
        <f t="shared" si="1023"/>
        <v>3528.7200000000003</v>
      </c>
    </row>
    <row r="8147" spans="1:23" ht="15.75" customHeight="1" x14ac:dyDescent="0.3">
      <c r="A8147" s="2" t="s">
        <v>13</v>
      </c>
      <c r="B8147" s="2">
        <v>1185732</v>
      </c>
      <c r="C8147" s="3">
        <v>44504</v>
      </c>
      <c r="D8147" s="12" t="str" cm="1">
        <f t="array" ref="D8147">_xlfn.SWITCH(WEEKDAY(C8147,2), 1, "Lundi", 2, "Mardi", 3, "Mercredi", 4, "Jeudi", 5, "Vendredi", 6, "Samedi", 7, "Dimanche", "Erreur")</f>
        <v>Jeudi</v>
      </c>
      <c r="E8147" s="2" t="s">
        <v>14</v>
      </c>
      <c r="F8147" s="2" t="s">
        <v>39</v>
      </c>
      <c r="G8147" s="2" t="s">
        <v>40</v>
      </c>
      <c r="H8147" s="4" t="s">
        <v>18</v>
      </c>
      <c r="I8147" s="5">
        <v>33</v>
      </c>
      <c r="J8147" s="6">
        <v>53</v>
      </c>
      <c r="K8147" s="7">
        <v>1749</v>
      </c>
      <c r="L8147" s="7">
        <v>647.13</v>
      </c>
      <c r="M8147" s="8">
        <v>0.37</v>
      </c>
      <c r="N8147" s="2" t="s">
        <v>23</v>
      </c>
      <c r="O8147">
        <f t="shared" si="1016"/>
        <v>2021</v>
      </c>
      <c r="P8147">
        <f t="shared" si="1017"/>
        <v>11</v>
      </c>
      <c r="Q8147" t="str">
        <f t="shared" si="1018"/>
        <v>nov</v>
      </c>
      <c r="R8147" t="str">
        <f t="shared" si="1019"/>
        <v>Pennsylvania</v>
      </c>
      <c r="S8147" t="str">
        <f t="shared" si="1020"/>
        <v>2021-11</v>
      </c>
      <c r="T8147">
        <f>IF(AND(COUNTIF(Calculs!$Q$2:$Q$12,$O8147)&gt;0,COUNTIF(Calculs!$S$2:$S$12,$E8147)&gt;0,COUNTIF(Calculs!$U$2:$U$12,$H8147)&gt;0),1,0)</f>
        <v>1</v>
      </c>
      <c r="U8147">
        <f t="shared" si="1021"/>
        <v>1749</v>
      </c>
      <c r="V8147">
        <f t="shared" si="1022"/>
        <v>53</v>
      </c>
      <c r="W8147">
        <f t="shared" si="1023"/>
        <v>647.13</v>
      </c>
    </row>
    <row r="8148" spans="1:23" ht="15.75" customHeight="1" x14ac:dyDescent="0.3">
      <c r="A8148" s="2" t="s">
        <v>13</v>
      </c>
      <c r="B8148" s="2">
        <v>1185732</v>
      </c>
      <c r="C8148" s="3">
        <v>44505</v>
      </c>
      <c r="D8148" s="12" t="str" cm="1">
        <f t="array" ref="D8148">_xlfn.SWITCH(WEEKDAY(C8148,2), 1, "Lundi", 2, "Mardi", 3, "Mercredi", 4, "Jeudi", 5, "Vendredi", 6, "Samedi", 7, "Dimanche", "Erreur")</f>
        <v>Vendredi</v>
      </c>
      <c r="E8148" s="2" t="s">
        <v>14</v>
      </c>
      <c r="F8148" s="2" t="s">
        <v>39</v>
      </c>
      <c r="G8148" s="2" t="s">
        <v>40</v>
      </c>
      <c r="H8148" s="4" t="s">
        <v>19</v>
      </c>
      <c r="I8148" s="5">
        <v>29</v>
      </c>
      <c r="J8148" s="6">
        <v>58</v>
      </c>
      <c r="K8148" s="7">
        <v>1682</v>
      </c>
      <c r="L8148" s="7">
        <v>756.9</v>
      </c>
      <c r="M8148" s="8">
        <v>0.44999999999999996</v>
      </c>
      <c r="N8148" s="2" t="s">
        <v>23</v>
      </c>
      <c r="O8148">
        <f t="shared" si="1016"/>
        <v>2021</v>
      </c>
      <c r="P8148">
        <f t="shared" si="1017"/>
        <v>11</v>
      </c>
      <c r="Q8148" t="str">
        <f t="shared" si="1018"/>
        <v>nov</v>
      </c>
      <c r="R8148" t="str">
        <f t="shared" si="1019"/>
        <v>Pennsylvania</v>
      </c>
      <c r="S8148" t="str">
        <f t="shared" si="1020"/>
        <v>2021-11</v>
      </c>
      <c r="T8148">
        <f>IF(AND(COUNTIF(Calculs!$Q$2:$Q$12,$O8148)&gt;0,COUNTIF(Calculs!$S$2:$S$12,$E8148)&gt;0,COUNTIF(Calculs!$U$2:$U$12,$H8148)&gt;0),1,0)</f>
        <v>1</v>
      </c>
      <c r="U8148">
        <f t="shared" si="1021"/>
        <v>1682</v>
      </c>
      <c r="V8148">
        <f t="shared" si="1022"/>
        <v>58</v>
      </c>
      <c r="W8148">
        <f t="shared" si="1023"/>
        <v>756.9</v>
      </c>
    </row>
    <row r="8149" spans="1:23" ht="15.75" customHeight="1" x14ac:dyDescent="0.3">
      <c r="A8149" s="2" t="s">
        <v>13</v>
      </c>
      <c r="B8149" s="2">
        <v>1185732</v>
      </c>
      <c r="C8149" s="3">
        <v>44506</v>
      </c>
      <c r="D8149" s="12" t="str" cm="1">
        <f t="array" ref="D8149">_xlfn.SWITCH(WEEKDAY(C8149,2), 1, "Lundi", 2, "Mardi", 3, "Mercredi", 4, "Jeudi", 5, "Vendredi", 6, "Samedi", 7, "Dimanche", "Erreur")</f>
        <v>Samedi</v>
      </c>
      <c r="E8149" s="2" t="s">
        <v>14</v>
      </c>
      <c r="F8149" s="2" t="s">
        <v>39</v>
      </c>
      <c r="G8149" s="2" t="s">
        <v>40</v>
      </c>
      <c r="H8149" s="4" t="s">
        <v>20</v>
      </c>
      <c r="I8149" s="5">
        <v>32</v>
      </c>
      <c r="J8149" s="6">
        <v>8</v>
      </c>
      <c r="K8149" s="7">
        <v>256</v>
      </c>
      <c r="L8149" s="7">
        <v>112.63999999999999</v>
      </c>
      <c r="M8149" s="8">
        <v>0.43999999999999995</v>
      </c>
      <c r="N8149" s="2" t="s">
        <v>23</v>
      </c>
      <c r="O8149">
        <f t="shared" si="1016"/>
        <v>2021</v>
      </c>
      <c r="P8149">
        <f t="shared" si="1017"/>
        <v>11</v>
      </c>
      <c r="Q8149" t="str">
        <f t="shared" si="1018"/>
        <v>nov</v>
      </c>
      <c r="R8149" t="str">
        <f t="shared" si="1019"/>
        <v>Pennsylvania</v>
      </c>
      <c r="S8149" t="str">
        <f t="shared" si="1020"/>
        <v>2021-11</v>
      </c>
      <c r="T8149">
        <f>IF(AND(COUNTIF(Calculs!$Q$2:$Q$12,$O8149)&gt;0,COUNTIF(Calculs!$S$2:$S$12,$E8149)&gt;0,COUNTIF(Calculs!$U$2:$U$12,$H8149)&gt;0),1,0)</f>
        <v>1</v>
      </c>
      <c r="U8149">
        <f t="shared" si="1021"/>
        <v>256</v>
      </c>
      <c r="V8149">
        <f t="shared" si="1022"/>
        <v>8</v>
      </c>
      <c r="W8149">
        <f t="shared" si="1023"/>
        <v>112.63999999999999</v>
      </c>
    </row>
    <row r="8150" spans="1:23" ht="15.75" customHeight="1" x14ac:dyDescent="0.3">
      <c r="A8150" s="2" t="s">
        <v>13</v>
      </c>
      <c r="B8150" s="2">
        <v>1185732</v>
      </c>
      <c r="C8150" s="3">
        <v>44507</v>
      </c>
      <c r="D8150" s="12" t="str" cm="1">
        <f t="array" ref="D8150">_xlfn.SWITCH(WEEKDAY(C8150,2), 1, "Lundi", 2, "Mardi", 3, "Mercredi", 4, "Jeudi", 5, "Vendredi", 6, "Samedi", 7, "Dimanche", "Erreur")</f>
        <v>Dimanche</v>
      </c>
      <c r="E8150" s="2" t="s">
        <v>14</v>
      </c>
      <c r="F8150" s="2" t="s">
        <v>39</v>
      </c>
      <c r="G8150" s="2" t="s">
        <v>40</v>
      </c>
      <c r="H8150" s="4" t="s">
        <v>21</v>
      </c>
      <c r="I8150" s="5">
        <v>41</v>
      </c>
      <c r="J8150" s="6">
        <v>24</v>
      </c>
      <c r="K8150" s="7">
        <v>984</v>
      </c>
      <c r="L8150" s="7">
        <v>334.55999999999995</v>
      </c>
      <c r="M8150" s="8">
        <v>0.33999999999999997</v>
      </c>
      <c r="N8150" s="2" t="s">
        <v>23</v>
      </c>
      <c r="O8150">
        <f t="shared" si="1016"/>
        <v>2021</v>
      </c>
      <c r="P8150">
        <f t="shared" si="1017"/>
        <v>11</v>
      </c>
      <c r="Q8150" t="str">
        <f t="shared" si="1018"/>
        <v>nov</v>
      </c>
      <c r="R8150" t="str">
        <f t="shared" si="1019"/>
        <v>Pennsylvania</v>
      </c>
      <c r="S8150" t="str">
        <f t="shared" si="1020"/>
        <v>2021-11</v>
      </c>
      <c r="T8150">
        <f>IF(AND(COUNTIF(Calculs!$Q$2:$Q$12,$O8150)&gt;0,COUNTIF(Calculs!$S$2:$S$12,$E8150)&gt;0,COUNTIF(Calculs!$U$2:$U$12,$H8150)&gt;0),1,0)</f>
        <v>1</v>
      </c>
      <c r="U8150">
        <f t="shared" si="1021"/>
        <v>984</v>
      </c>
      <c r="V8150">
        <f t="shared" si="1022"/>
        <v>24</v>
      </c>
      <c r="W8150">
        <f t="shared" si="1023"/>
        <v>334.55999999999995</v>
      </c>
    </row>
    <row r="8151" spans="1:23" ht="15.75" customHeight="1" x14ac:dyDescent="0.3">
      <c r="A8151" s="2" t="s">
        <v>13</v>
      </c>
      <c r="B8151" s="2">
        <v>1185732</v>
      </c>
      <c r="C8151" s="3">
        <v>44508</v>
      </c>
      <c r="D8151" s="12" t="str" cm="1">
        <f t="array" ref="D8151">_xlfn.SWITCH(WEEKDAY(C8151,2), 1, "Lundi", 2, "Mardi", 3, "Mercredi", 4, "Jeudi", 5, "Vendredi", 6, "Samedi", 7, "Dimanche", "Erreur")</f>
        <v>Lundi</v>
      </c>
      <c r="E8151" s="2" t="s">
        <v>14</v>
      </c>
      <c r="F8151" s="2" t="s">
        <v>39</v>
      </c>
      <c r="G8151" s="2" t="s">
        <v>40</v>
      </c>
      <c r="H8151" s="4" t="s">
        <v>22</v>
      </c>
      <c r="I8151" s="5">
        <v>38</v>
      </c>
      <c r="J8151" s="6">
        <v>61</v>
      </c>
      <c r="K8151" s="7">
        <v>2318</v>
      </c>
      <c r="L8151" s="7">
        <v>718.58</v>
      </c>
      <c r="M8151" s="8">
        <v>0.31</v>
      </c>
      <c r="N8151" s="2" t="s">
        <v>23</v>
      </c>
      <c r="O8151">
        <f t="shared" si="1016"/>
        <v>2021</v>
      </c>
      <c r="P8151">
        <f t="shared" si="1017"/>
        <v>11</v>
      </c>
      <c r="Q8151" t="str">
        <f t="shared" si="1018"/>
        <v>nov</v>
      </c>
      <c r="R8151" t="str">
        <f t="shared" si="1019"/>
        <v>Pennsylvania</v>
      </c>
      <c r="S8151" t="str">
        <f t="shared" si="1020"/>
        <v>2021-11</v>
      </c>
      <c r="T8151">
        <f>IF(AND(COUNTIF(Calculs!$Q$2:$Q$12,$O8151)&gt;0,COUNTIF(Calculs!$S$2:$S$12,$E8151)&gt;0,COUNTIF(Calculs!$U$2:$U$12,$H8151)&gt;0),1,0)</f>
        <v>1</v>
      </c>
      <c r="U8151">
        <f t="shared" si="1021"/>
        <v>2318</v>
      </c>
      <c r="V8151">
        <f t="shared" si="1022"/>
        <v>61</v>
      </c>
      <c r="W8151">
        <f t="shared" si="1023"/>
        <v>718.58</v>
      </c>
    </row>
    <row r="8152" spans="1:23" ht="15.75" customHeight="1" x14ac:dyDescent="0.3">
      <c r="A8152" s="2" t="s">
        <v>13</v>
      </c>
      <c r="B8152" s="2">
        <v>1185732</v>
      </c>
      <c r="C8152" s="3">
        <v>44509</v>
      </c>
      <c r="D8152" s="12" t="str" cm="1">
        <f t="array" ref="D8152">_xlfn.SWITCH(WEEKDAY(C8152,2), 1, "Lundi", 2, "Mardi", 3, "Mercredi", 4, "Jeudi", 5, "Vendredi", 6, "Samedi", 7, "Dimanche", "Erreur")</f>
        <v>Mardi</v>
      </c>
      <c r="E8152" s="2" t="s">
        <v>14</v>
      </c>
      <c r="F8152" s="2" t="s">
        <v>39</v>
      </c>
      <c r="G8152" s="2" t="s">
        <v>40</v>
      </c>
      <c r="H8152" s="4" t="s">
        <v>16</v>
      </c>
      <c r="I8152" s="5">
        <v>35</v>
      </c>
      <c r="J8152" s="6">
        <v>140</v>
      </c>
      <c r="K8152" s="7">
        <v>4900</v>
      </c>
      <c r="L8152" s="7">
        <v>2793.0000000000005</v>
      </c>
      <c r="M8152" s="8">
        <v>0.57000000000000006</v>
      </c>
      <c r="N8152" s="2" t="s">
        <v>23</v>
      </c>
      <c r="O8152">
        <f t="shared" si="1016"/>
        <v>2021</v>
      </c>
      <c r="P8152">
        <f t="shared" si="1017"/>
        <v>11</v>
      </c>
      <c r="Q8152" t="str">
        <f t="shared" si="1018"/>
        <v>nov</v>
      </c>
      <c r="R8152" t="str">
        <f t="shared" si="1019"/>
        <v>Pennsylvania</v>
      </c>
      <c r="S8152" t="str">
        <f t="shared" si="1020"/>
        <v>2021-11</v>
      </c>
      <c r="T8152">
        <f>IF(AND(COUNTIF(Calculs!$Q$2:$Q$12,$O8152)&gt;0,COUNTIF(Calculs!$S$2:$S$12,$E8152)&gt;0,COUNTIF(Calculs!$U$2:$U$12,$H8152)&gt;0),1,0)</f>
        <v>1</v>
      </c>
      <c r="U8152">
        <f t="shared" si="1021"/>
        <v>4900</v>
      </c>
      <c r="V8152">
        <f t="shared" si="1022"/>
        <v>140</v>
      </c>
      <c r="W8152">
        <f t="shared" si="1023"/>
        <v>2793.0000000000005</v>
      </c>
    </row>
    <row r="8153" spans="1:23" ht="15.75" customHeight="1" x14ac:dyDescent="0.3">
      <c r="A8153" s="2" t="s">
        <v>13</v>
      </c>
      <c r="B8153" s="2">
        <v>1185732</v>
      </c>
      <c r="C8153" s="3">
        <v>44510</v>
      </c>
      <c r="D8153" s="12" t="str" cm="1">
        <f t="array" ref="D8153">_xlfn.SWITCH(WEEKDAY(C8153,2), 1, "Lundi", 2, "Mardi", 3, "Mercredi", 4, "Jeudi", 5, "Vendredi", 6, "Samedi", 7, "Dimanche", "Erreur")</f>
        <v>Mercredi</v>
      </c>
      <c r="E8153" s="2" t="s">
        <v>14</v>
      </c>
      <c r="F8153" s="2" t="s">
        <v>39</v>
      </c>
      <c r="G8153" s="2" t="s">
        <v>40</v>
      </c>
      <c r="H8153" s="4" t="s">
        <v>18</v>
      </c>
      <c r="I8153" s="5">
        <v>37</v>
      </c>
      <c r="J8153" s="6">
        <v>51</v>
      </c>
      <c r="K8153" s="7">
        <v>1887</v>
      </c>
      <c r="L8153" s="7">
        <v>603.84</v>
      </c>
      <c r="M8153" s="8">
        <v>0.32</v>
      </c>
      <c r="N8153" s="2" t="s">
        <v>23</v>
      </c>
      <c r="O8153">
        <f t="shared" si="1016"/>
        <v>2021</v>
      </c>
      <c r="P8153">
        <f t="shared" si="1017"/>
        <v>11</v>
      </c>
      <c r="Q8153" t="str">
        <f t="shared" si="1018"/>
        <v>nov</v>
      </c>
      <c r="R8153" t="str">
        <f t="shared" si="1019"/>
        <v>Pennsylvania</v>
      </c>
      <c r="S8153" t="str">
        <f t="shared" si="1020"/>
        <v>2021-11</v>
      </c>
      <c r="T8153">
        <f>IF(AND(COUNTIF(Calculs!$Q$2:$Q$12,$O8153)&gt;0,COUNTIF(Calculs!$S$2:$S$12,$E8153)&gt;0,COUNTIF(Calculs!$U$2:$U$12,$H8153)&gt;0),1,0)</f>
        <v>1</v>
      </c>
      <c r="U8153">
        <f t="shared" si="1021"/>
        <v>1887</v>
      </c>
      <c r="V8153">
        <f t="shared" si="1022"/>
        <v>51</v>
      </c>
      <c r="W8153">
        <f t="shared" si="1023"/>
        <v>603.84</v>
      </c>
    </row>
    <row r="8154" spans="1:23" ht="15.75" customHeight="1" x14ac:dyDescent="0.3">
      <c r="A8154" s="2" t="s">
        <v>13</v>
      </c>
      <c r="B8154" s="2">
        <v>1185732</v>
      </c>
      <c r="C8154" s="3">
        <v>44511</v>
      </c>
      <c r="D8154" s="12" t="str" cm="1">
        <f t="array" ref="D8154">_xlfn.SWITCH(WEEKDAY(C8154,2), 1, "Lundi", 2, "Mardi", 3, "Mercredi", 4, "Jeudi", 5, "Vendredi", 6, "Samedi", 7, "Dimanche", "Erreur")</f>
        <v>Jeudi</v>
      </c>
      <c r="E8154" s="2" t="s">
        <v>14</v>
      </c>
      <c r="F8154" s="2" t="s">
        <v>39</v>
      </c>
      <c r="G8154" s="2" t="s">
        <v>40</v>
      </c>
      <c r="H8154" s="4" t="s">
        <v>19</v>
      </c>
      <c r="I8154" s="5">
        <v>27</v>
      </c>
      <c r="J8154" s="6">
        <v>51</v>
      </c>
      <c r="K8154" s="7">
        <v>1377</v>
      </c>
      <c r="L8154" s="7">
        <v>578.34</v>
      </c>
      <c r="M8154" s="8">
        <v>0.42</v>
      </c>
      <c r="N8154" s="2" t="s">
        <v>23</v>
      </c>
      <c r="O8154">
        <f t="shared" si="1016"/>
        <v>2021</v>
      </c>
      <c r="P8154">
        <f t="shared" si="1017"/>
        <v>11</v>
      </c>
      <c r="Q8154" t="str">
        <f t="shared" si="1018"/>
        <v>nov</v>
      </c>
      <c r="R8154" t="str">
        <f t="shared" si="1019"/>
        <v>Pennsylvania</v>
      </c>
      <c r="S8154" t="str">
        <f t="shared" si="1020"/>
        <v>2021-11</v>
      </c>
      <c r="T8154">
        <f>IF(AND(COUNTIF(Calculs!$Q$2:$Q$12,$O8154)&gt;0,COUNTIF(Calculs!$S$2:$S$12,$E8154)&gt;0,COUNTIF(Calculs!$U$2:$U$12,$H8154)&gt;0),1,0)</f>
        <v>1</v>
      </c>
      <c r="U8154">
        <f t="shared" si="1021"/>
        <v>1377</v>
      </c>
      <c r="V8154">
        <f t="shared" si="1022"/>
        <v>51</v>
      </c>
      <c r="W8154">
        <f t="shared" si="1023"/>
        <v>578.34</v>
      </c>
    </row>
    <row r="8155" spans="1:23" ht="15.75" customHeight="1" x14ac:dyDescent="0.3">
      <c r="A8155" s="2" t="s">
        <v>13</v>
      </c>
      <c r="B8155" s="2">
        <v>1185732</v>
      </c>
      <c r="C8155" s="3">
        <v>44512</v>
      </c>
      <c r="D8155" s="12" t="str" cm="1">
        <f t="array" ref="D8155">_xlfn.SWITCH(WEEKDAY(C8155,2), 1, "Lundi", 2, "Mardi", 3, "Mercredi", 4, "Jeudi", 5, "Vendredi", 6, "Samedi", 7, "Dimanche", "Erreur")</f>
        <v>Vendredi</v>
      </c>
      <c r="E8155" s="2" t="s">
        <v>14</v>
      </c>
      <c r="F8155" s="2" t="s">
        <v>39</v>
      </c>
      <c r="G8155" s="2" t="s">
        <v>40</v>
      </c>
      <c r="H8155" s="4" t="s">
        <v>20</v>
      </c>
      <c r="I8155" s="5">
        <v>36</v>
      </c>
      <c r="J8155" s="6">
        <v>24</v>
      </c>
      <c r="K8155" s="7">
        <v>864</v>
      </c>
      <c r="L8155" s="7">
        <v>328.32</v>
      </c>
      <c r="M8155" s="8">
        <v>0.38</v>
      </c>
      <c r="N8155" s="2" t="s">
        <v>23</v>
      </c>
      <c r="O8155">
        <f t="shared" si="1016"/>
        <v>2021</v>
      </c>
      <c r="P8155">
        <f t="shared" si="1017"/>
        <v>11</v>
      </c>
      <c r="Q8155" t="str">
        <f t="shared" si="1018"/>
        <v>nov</v>
      </c>
      <c r="R8155" t="str">
        <f t="shared" si="1019"/>
        <v>Pennsylvania</v>
      </c>
      <c r="S8155" t="str">
        <f t="shared" si="1020"/>
        <v>2021-11</v>
      </c>
      <c r="T8155">
        <f>IF(AND(COUNTIF(Calculs!$Q$2:$Q$12,$O8155)&gt;0,COUNTIF(Calculs!$S$2:$S$12,$E8155)&gt;0,COUNTIF(Calculs!$U$2:$U$12,$H8155)&gt;0),1,0)</f>
        <v>1</v>
      </c>
      <c r="U8155">
        <f t="shared" si="1021"/>
        <v>864</v>
      </c>
      <c r="V8155">
        <f t="shared" si="1022"/>
        <v>24</v>
      </c>
      <c r="W8155">
        <f t="shared" si="1023"/>
        <v>328.32</v>
      </c>
    </row>
    <row r="8156" spans="1:23" ht="15.75" customHeight="1" x14ac:dyDescent="0.3">
      <c r="A8156" s="2" t="s">
        <v>13</v>
      </c>
      <c r="B8156" s="2">
        <v>1185732</v>
      </c>
      <c r="C8156" s="3">
        <v>44513</v>
      </c>
      <c r="D8156" s="12" t="str" cm="1">
        <f t="array" ref="D8156">_xlfn.SWITCH(WEEKDAY(C8156,2), 1, "Lundi", 2, "Mardi", 3, "Mercredi", 4, "Jeudi", 5, "Vendredi", 6, "Samedi", 7, "Dimanche", "Erreur")</f>
        <v>Samedi</v>
      </c>
      <c r="E8156" s="2" t="s">
        <v>14</v>
      </c>
      <c r="F8156" s="2" t="s">
        <v>39</v>
      </c>
      <c r="G8156" s="2" t="s">
        <v>40</v>
      </c>
      <c r="H8156" s="4" t="s">
        <v>21</v>
      </c>
      <c r="I8156" s="5">
        <v>45</v>
      </c>
      <c r="J8156" s="6">
        <v>26</v>
      </c>
      <c r="K8156" s="7">
        <v>1170</v>
      </c>
      <c r="L8156" s="7">
        <v>432.9</v>
      </c>
      <c r="M8156" s="8">
        <v>0.37</v>
      </c>
      <c r="N8156" s="2" t="s">
        <v>23</v>
      </c>
      <c r="O8156">
        <f t="shared" si="1016"/>
        <v>2021</v>
      </c>
      <c r="P8156">
        <f t="shared" si="1017"/>
        <v>11</v>
      </c>
      <c r="Q8156" t="str">
        <f t="shared" si="1018"/>
        <v>nov</v>
      </c>
      <c r="R8156" t="str">
        <f t="shared" si="1019"/>
        <v>Pennsylvania</v>
      </c>
      <c r="S8156" t="str">
        <f t="shared" si="1020"/>
        <v>2021-11</v>
      </c>
      <c r="T8156">
        <f>IF(AND(COUNTIF(Calculs!$Q$2:$Q$12,$O8156)&gt;0,COUNTIF(Calculs!$S$2:$S$12,$E8156)&gt;0,COUNTIF(Calculs!$U$2:$U$12,$H8156)&gt;0),1,0)</f>
        <v>1</v>
      </c>
      <c r="U8156">
        <f t="shared" si="1021"/>
        <v>1170</v>
      </c>
      <c r="V8156">
        <f t="shared" si="1022"/>
        <v>26</v>
      </c>
      <c r="W8156">
        <f t="shared" si="1023"/>
        <v>432.9</v>
      </c>
    </row>
    <row r="8157" spans="1:23" ht="15.75" customHeight="1" x14ac:dyDescent="0.3">
      <c r="A8157" s="2" t="s">
        <v>13</v>
      </c>
      <c r="B8157" s="2">
        <v>1185732</v>
      </c>
      <c r="C8157" s="3">
        <v>44514</v>
      </c>
      <c r="D8157" s="12" t="str" cm="1">
        <f t="array" ref="D8157">_xlfn.SWITCH(WEEKDAY(C8157,2), 1, "Lundi", 2, "Mardi", 3, "Mercredi", 4, "Jeudi", 5, "Vendredi", 6, "Samedi", 7, "Dimanche", "Erreur")</f>
        <v>Dimanche</v>
      </c>
      <c r="E8157" s="2" t="s">
        <v>14</v>
      </c>
      <c r="F8157" s="2" t="s">
        <v>39</v>
      </c>
      <c r="G8157" s="2" t="s">
        <v>40</v>
      </c>
      <c r="H8157" s="4" t="s">
        <v>22</v>
      </c>
      <c r="I8157" s="5">
        <v>39</v>
      </c>
      <c r="J8157" s="6">
        <v>64</v>
      </c>
      <c r="K8157" s="7">
        <v>2496</v>
      </c>
      <c r="L8157" s="7">
        <v>673.92000000000007</v>
      </c>
      <c r="M8157" s="8">
        <v>0.27</v>
      </c>
      <c r="N8157" s="2" t="s">
        <v>23</v>
      </c>
      <c r="O8157">
        <f t="shared" si="1016"/>
        <v>2021</v>
      </c>
      <c r="P8157">
        <f t="shared" si="1017"/>
        <v>11</v>
      </c>
      <c r="Q8157" t="str">
        <f t="shared" si="1018"/>
        <v>nov</v>
      </c>
      <c r="R8157" t="str">
        <f t="shared" si="1019"/>
        <v>Pennsylvania</v>
      </c>
      <c r="S8157" t="str">
        <f t="shared" si="1020"/>
        <v>2021-11</v>
      </c>
      <c r="T8157">
        <f>IF(AND(COUNTIF(Calculs!$Q$2:$Q$12,$O8157)&gt;0,COUNTIF(Calculs!$S$2:$S$12,$E8157)&gt;0,COUNTIF(Calculs!$U$2:$U$12,$H8157)&gt;0),1,0)</f>
        <v>1</v>
      </c>
      <c r="U8157">
        <f t="shared" si="1021"/>
        <v>2496</v>
      </c>
      <c r="V8157">
        <f t="shared" si="1022"/>
        <v>64</v>
      </c>
      <c r="W8157">
        <f t="shared" si="1023"/>
        <v>673.92000000000007</v>
      </c>
    </row>
    <row r="8158" spans="1:23" ht="15.75" customHeight="1" x14ac:dyDescent="0.3">
      <c r="A8158" s="2" t="s">
        <v>13</v>
      </c>
      <c r="B8158" s="2">
        <v>1185732</v>
      </c>
      <c r="C8158" s="3">
        <v>44515</v>
      </c>
      <c r="D8158" s="12" t="str" cm="1">
        <f t="array" ref="D8158">_xlfn.SWITCH(WEEKDAY(C8158,2), 1, "Lundi", 2, "Mardi", 3, "Mercredi", 4, "Jeudi", 5, "Vendredi", 6, "Samedi", 7, "Dimanche", "Erreur")</f>
        <v>Lundi</v>
      </c>
      <c r="E8158" s="2" t="s">
        <v>14</v>
      </c>
      <c r="F8158" s="2" t="s">
        <v>39</v>
      </c>
      <c r="G8158" s="2" t="s">
        <v>40</v>
      </c>
      <c r="H8158" s="4" t="s">
        <v>16</v>
      </c>
      <c r="I8158" s="5">
        <v>44</v>
      </c>
      <c r="J8158" s="6">
        <v>150</v>
      </c>
      <c r="K8158" s="7">
        <v>6600</v>
      </c>
      <c r="L8158" s="7">
        <v>3432</v>
      </c>
      <c r="M8158" s="8">
        <v>0.52</v>
      </c>
      <c r="N8158" s="2" t="s">
        <v>23</v>
      </c>
      <c r="O8158">
        <f t="shared" si="1016"/>
        <v>2021</v>
      </c>
      <c r="P8158">
        <f t="shared" si="1017"/>
        <v>11</v>
      </c>
      <c r="Q8158" t="str">
        <f t="shared" si="1018"/>
        <v>nov</v>
      </c>
      <c r="R8158" t="str">
        <f t="shared" si="1019"/>
        <v>Pennsylvania</v>
      </c>
      <c r="S8158" t="str">
        <f t="shared" si="1020"/>
        <v>2021-11</v>
      </c>
      <c r="T8158">
        <f>IF(AND(COUNTIF(Calculs!$Q$2:$Q$12,$O8158)&gt;0,COUNTIF(Calculs!$S$2:$S$12,$E8158)&gt;0,COUNTIF(Calculs!$U$2:$U$12,$H8158)&gt;0),1,0)</f>
        <v>1</v>
      </c>
      <c r="U8158">
        <f t="shared" si="1021"/>
        <v>6600</v>
      </c>
      <c r="V8158">
        <f t="shared" si="1022"/>
        <v>150</v>
      </c>
      <c r="W8158">
        <f t="shared" si="1023"/>
        <v>3432</v>
      </c>
    </row>
    <row r="8159" spans="1:23" ht="15.75" customHeight="1" x14ac:dyDescent="0.3">
      <c r="A8159" s="2" t="s">
        <v>13</v>
      </c>
      <c r="B8159" s="2">
        <v>1185732</v>
      </c>
      <c r="C8159" s="3">
        <v>44516</v>
      </c>
      <c r="D8159" s="12" t="str" cm="1">
        <f t="array" ref="D8159">_xlfn.SWITCH(WEEKDAY(C8159,2), 1, "Lundi", 2, "Mardi", 3, "Mercredi", 4, "Jeudi", 5, "Vendredi", 6, "Samedi", 7, "Dimanche", "Erreur")</f>
        <v>Mardi</v>
      </c>
      <c r="E8159" s="2" t="s">
        <v>14</v>
      </c>
      <c r="F8159" s="2" t="s">
        <v>39</v>
      </c>
      <c r="G8159" s="2" t="s">
        <v>40</v>
      </c>
      <c r="H8159" s="4" t="s">
        <v>18</v>
      </c>
      <c r="I8159" s="5">
        <v>40</v>
      </c>
      <c r="J8159" s="6">
        <v>54</v>
      </c>
      <c r="K8159" s="7">
        <v>2160</v>
      </c>
      <c r="L8159" s="7">
        <v>712.8</v>
      </c>
      <c r="M8159" s="8">
        <v>0.32999999999999996</v>
      </c>
      <c r="N8159" s="2" t="s">
        <v>23</v>
      </c>
      <c r="O8159">
        <f t="shared" si="1016"/>
        <v>2021</v>
      </c>
      <c r="P8159">
        <f t="shared" si="1017"/>
        <v>11</v>
      </c>
      <c r="Q8159" t="str">
        <f t="shared" si="1018"/>
        <v>nov</v>
      </c>
      <c r="R8159" t="str">
        <f t="shared" si="1019"/>
        <v>Pennsylvania</v>
      </c>
      <c r="S8159" t="str">
        <f t="shared" si="1020"/>
        <v>2021-11</v>
      </c>
      <c r="T8159">
        <f>IF(AND(COUNTIF(Calculs!$Q$2:$Q$12,$O8159)&gt;0,COUNTIF(Calculs!$S$2:$S$12,$E8159)&gt;0,COUNTIF(Calculs!$U$2:$U$12,$H8159)&gt;0),1,0)</f>
        <v>1</v>
      </c>
      <c r="U8159">
        <f t="shared" si="1021"/>
        <v>2160</v>
      </c>
      <c r="V8159">
        <f t="shared" si="1022"/>
        <v>54</v>
      </c>
      <c r="W8159">
        <f t="shared" si="1023"/>
        <v>712.8</v>
      </c>
    </row>
    <row r="8160" spans="1:23" ht="15.75" customHeight="1" x14ac:dyDescent="0.3">
      <c r="A8160" s="2" t="s">
        <v>13</v>
      </c>
      <c r="B8160" s="2">
        <v>1185732</v>
      </c>
      <c r="C8160" s="3">
        <v>44517</v>
      </c>
      <c r="D8160" s="12" t="str" cm="1">
        <f t="array" ref="D8160">_xlfn.SWITCH(WEEKDAY(C8160,2), 1, "Lundi", 2, "Mardi", 3, "Mercredi", 4, "Jeudi", 5, "Vendredi", 6, "Samedi", 7, "Dimanche", "Erreur")</f>
        <v>Mercredi</v>
      </c>
      <c r="E8160" s="2" t="s">
        <v>14</v>
      </c>
      <c r="F8160" s="2" t="s">
        <v>39</v>
      </c>
      <c r="G8160" s="2" t="s">
        <v>40</v>
      </c>
      <c r="H8160" s="4" t="s">
        <v>19</v>
      </c>
      <c r="I8160" s="5">
        <v>38</v>
      </c>
      <c r="J8160" s="6">
        <v>53</v>
      </c>
      <c r="K8160" s="7">
        <v>2014</v>
      </c>
      <c r="L8160" s="7">
        <v>745.18</v>
      </c>
      <c r="M8160" s="8">
        <v>0.37</v>
      </c>
      <c r="N8160" s="2" t="s">
        <v>23</v>
      </c>
      <c r="O8160">
        <f t="shared" si="1016"/>
        <v>2021</v>
      </c>
      <c r="P8160">
        <f t="shared" si="1017"/>
        <v>11</v>
      </c>
      <c r="Q8160" t="str">
        <f t="shared" si="1018"/>
        <v>nov</v>
      </c>
      <c r="R8160" t="str">
        <f t="shared" si="1019"/>
        <v>Pennsylvania</v>
      </c>
      <c r="S8160" t="str">
        <f t="shared" si="1020"/>
        <v>2021-11</v>
      </c>
      <c r="T8160">
        <f>IF(AND(COUNTIF(Calculs!$Q$2:$Q$12,$O8160)&gt;0,COUNTIF(Calculs!$S$2:$S$12,$E8160)&gt;0,COUNTIF(Calculs!$U$2:$U$12,$H8160)&gt;0),1,0)</f>
        <v>1</v>
      </c>
      <c r="U8160">
        <f t="shared" si="1021"/>
        <v>2014</v>
      </c>
      <c r="V8160">
        <f t="shared" si="1022"/>
        <v>53</v>
      </c>
      <c r="W8160">
        <f t="shared" si="1023"/>
        <v>745.18</v>
      </c>
    </row>
    <row r="8161" spans="1:23" ht="15.75" customHeight="1" x14ac:dyDescent="0.3">
      <c r="A8161" s="2" t="s">
        <v>13</v>
      </c>
      <c r="B8161" s="2">
        <v>1185732</v>
      </c>
      <c r="C8161" s="3">
        <v>44518</v>
      </c>
      <c r="D8161" s="12" t="str" cm="1">
        <f t="array" ref="D8161">_xlfn.SWITCH(WEEKDAY(C8161,2), 1, "Lundi", 2, "Mardi", 3, "Mercredi", 4, "Jeudi", 5, "Vendredi", 6, "Samedi", 7, "Dimanche", "Erreur")</f>
        <v>Jeudi</v>
      </c>
      <c r="E8161" s="2" t="s">
        <v>14</v>
      </c>
      <c r="F8161" s="2" t="s">
        <v>39</v>
      </c>
      <c r="G8161" s="2" t="s">
        <v>40</v>
      </c>
      <c r="H8161" s="4" t="s">
        <v>20</v>
      </c>
      <c r="I8161" s="5">
        <v>42</v>
      </c>
      <c r="J8161" s="6">
        <v>34</v>
      </c>
      <c r="K8161" s="7">
        <v>1428</v>
      </c>
      <c r="L8161" s="7">
        <v>571.19999999999993</v>
      </c>
      <c r="M8161" s="8">
        <v>0.39999999999999997</v>
      </c>
      <c r="N8161" s="2" t="s">
        <v>23</v>
      </c>
      <c r="O8161">
        <f t="shared" si="1016"/>
        <v>2021</v>
      </c>
      <c r="P8161">
        <f t="shared" si="1017"/>
        <v>11</v>
      </c>
      <c r="Q8161" t="str">
        <f t="shared" si="1018"/>
        <v>nov</v>
      </c>
      <c r="R8161" t="str">
        <f t="shared" si="1019"/>
        <v>Pennsylvania</v>
      </c>
      <c r="S8161" t="str">
        <f t="shared" si="1020"/>
        <v>2021-11</v>
      </c>
      <c r="T8161">
        <f>IF(AND(COUNTIF(Calculs!$Q$2:$Q$12,$O8161)&gt;0,COUNTIF(Calculs!$S$2:$S$12,$E8161)&gt;0,COUNTIF(Calculs!$U$2:$U$12,$H8161)&gt;0),1,0)</f>
        <v>1</v>
      </c>
      <c r="U8161">
        <f t="shared" si="1021"/>
        <v>1428</v>
      </c>
      <c r="V8161">
        <f t="shared" si="1022"/>
        <v>34</v>
      </c>
      <c r="W8161">
        <f t="shared" si="1023"/>
        <v>571.19999999999993</v>
      </c>
    </row>
    <row r="8162" spans="1:23" ht="15.75" customHeight="1" x14ac:dyDescent="0.3">
      <c r="A8162" s="2" t="s">
        <v>13</v>
      </c>
      <c r="B8162" s="2">
        <v>1185732</v>
      </c>
      <c r="C8162" s="3">
        <v>44519</v>
      </c>
      <c r="D8162" s="12" t="str" cm="1">
        <f t="array" ref="D8162">_xlfn.SWITCH(WEEKDAY(C8162,2), 1, "Lundi", 2, "Mardi", 3, "Mercredi", 4, "Jeudi", 5, "Vendredi", 6, "Samedi", 7, "Dimanche", "Erreur")</f>
        <v>Vendredi</v>
      </c>
      <c r="E8162" s="2" t="s">
        <v>14</v>
      </c>
      <c r="F8162" s="2" t="s">
        <v>39</v>
      </c>
      <c r="G8162" s="2" t="s">
        <v>40</v>
      </c>
      <c r="H8162" s="4" t="s">
        <v>21</v>
      </c>
      <c r="I8162" s="5">
        <v>51</v>
      </c>
      <c r="J8162" s="6">
        <v>39</v>
      </c>
      <c r="K8162" s="7">
        <v>1989</v>
      </c>
      <c r="L8162" s="7">
        <v>735.93</v>
      </c>
      <c r="M8162" s="8">
        <v>0.37</v>
      </c>
      <c r="N8162" s="2" t="s">
        <v>23</v>
      </c>
      <c r="O8162">
        <f t="shared" si="1016"/>
        <v>2021</v>
      </c>
      <c r="P8162">
        <f t="shared" si="1017"/>
        <v>11</v>
      </c>
      <c r="Q8162" t="str">
        <f t="shared" si="1018"/>
        <v>nov</v>
      </c>
      <c r="R8162" t="str">
        <f t="shared" si="1019"/>
        <v>Pennsylvania</v>
      </c>
      <c r="S8162" t="str">
        <f t="shared" si="1020"/>
        <v>2021-11</v>
      </c>
      <c r="T8162">
        <f>IF(AND(COUNTIF(Calculs!$Q$2:$Q$12,$O8162)&gt;0,COUNTIF(Calculs!$S$2:$S$12,$E8162)&gt;0,COUNTIF(Calculs!$U$2:$U$12,$H8162)&gt;0),1,0)</f>
        <v>1</v>
      </c>
      <c r="U8162">
        <f t="shared" si="1021"/>
        <v>1989</v>
      </c>
      <c r="V8162">
        <f t="shared" si="1022"/>
        <v>39</v>
      </c>
      <c r="W8162">
        <f t="shared" si="1023"/>
        <v>735.93</v>
      </c>
    </row>
    <row r="8163" spans="1:23" ht="15.75" customHeight="1" x14ac:dyDescent="0.3">
      <c r="A8163" s="2" t="s">
        <v>13</v>
      </c>
      <c r="B8163" s="2">
        <v>1185732</v>
      </c>
      <c r="C8163" s="3">
        <v>44520</v>
      </c>
      <c r="D8163" s="12" t="str" cm="1">
        <f t="array" ref="D8163">_xlfn.SWITCH(WEEKDAY(C8163,2), 1, "Lundi", 2, "Mardi", 3, "Mercredi", 4, "Jeudi", 5, "Vendredi", 6, "Samedi", 7, "Dimanche", "Erreur")</f>
        <v>Samedi</v>
      </c>
      <c r="E8163" s="2" t="s">
        <v>14</v>
      </c>
      <c r="F8163" s="2" t="s">
        <v>39</v>
      </c>
      <c r="G8163" s="2" t="s">
        <v>40</v>
      </c>
      <c r="H8163" s="4" t="s">
        <v>22</v>
      </c>
      <c r="I8163" s="5">
        <v>51</v>
      </c>
      <c r="J8163" s="6">
        <v>78</v>
      </c>
      <c r="K8163" s="7">
        <v>3978</v>
      </c>
      <c r="L8163" s="7">
        <v>1471.86</v>
      </c>
      <c r="M8163" s="8">
        <v>0.37</v>
      </c>
      <c r="N8163" s="2" t="s">
        <v>23</v>
      </c>
      <c r="O8163">
        <f t="shared" si="1016"/>
        <v>2021</v>
      </c>
      <c r="P8163">
        <f t="shared" si="1017"/>
        <v>11</v>
      </c>
      <c r="Q8163" t="str">
        <f t="shared" si="1018"/>
        <v>nov</v>
      </c>
      <c r="R8163" t="str">
        <f t="shared" si="1019"/>
        <v>Pennsylvania</v>
      </c>
      <c r="S8163" t="str">
        <f t="shared" si="1020"/>
        <v>2021-11</v>
      </c>
      <c r="T8163">
        <f>IF(AND(COUNTIF(Calculs!$Q$2:$Q$12,$O8163)&gt;0,COUNTIF(Calculs!$S$2:$S$12,$E8163)&gt;0,COUNTIF(Calculs!$U$2:$U$12,$H8163)&gt;0),1,0)</f>
        <v>1</v>
      </c>
      <c r="U8163">
        <f t="shared" si="1021"/>
        <v>3978</v>
      </c>
      <c r="V8163">
        <f t="shared" si="1022"/>
        <v>78</v>
      </c>
      <c r="W8163">
        <f t="shared" si="1023"/>
        <v>1471.86</v>
      </c>
    </row>
    <row r="8164" spans="1:23" ht="15.75" customHeight="1" x14ac:dyDescent="0.3">
      <c r="A8164" s="2" t="s">
        <v>13</v>
      </c>
      <c r="B8164" s="2">
        <v>1185732</v>
      </c>
      <c r="C8164" s="3">
        <v>44521</v>
      </c>
      <c r="D8164" s="12" t="str" cm="1">
        <f t="array" ref="D8164">_xlfn.SWITCH(WEEKDAY(C8164,2), 1, "Lundi", 2, "Mardi", 3, "Mercredi", 4, "Jeudi", 5, "Vendredi", 6, "Samedi", 7, "Dimanche", "Erreur")</f>
        <v>Dimanche</v>
      </c>
      <c r="E8164" s="2" t="s">
        <v>14</v>
      </c>
      <c r="F8164" s="2" t="s">
        <v>39</v>
      </c>
      <c r="G8164" s="2" t="s">
        <v>40</v>
      </c>
      <c r="H8164" s="4" t="s">
        <v>16</v>
      </c>
      <c r="I8164" s="5">
        <v>49</v>
      </c>
      <c r="J8164" s="6">
        <v>170</v>
      </c>
      <c r="K8164" s="7">
        <v>8330</v>
      </c>
      <c r="L8164" s="7">
        <v>4748.1000000000004</v>
      </c>
      <c r="M8164" s="8">
        <v>0.57000000000000006</v>
      </c>
      <c r="N8164" s="2" t="s">
        <v>23</v>
      </c>
      <c r="O8164">
        <f t="shared" si="1016"/>
        <v>2021</v>
      </c>
      <c r="P8164">
        <f t="shared" si="1017"/>
        <v>11</v>
      </c>
      <c r="Q8164" t="str">
        <f t="shared" si="1018"/>
        <v>nov</v>
      </c>
      <c r="R8164" t="str">
        <f t="shared" si="1019"/>
        <v>Pennsylvania</v>
      </c>
      <c r="S8164" t="str">
        <f t="shared" si="1020"/>
        <v>2021-11</v>
      </c>
      <c r="T8164">
        <f>IF(AND(COUNTIF(Calculs!$Q$2:$Q$12,$O8164)&gt;0,COUNTIF(Calculs!$S$2:$S$12,$E8164)&gt;0,COUNTIF(Calculs!$U$2:$U$12,$H8164)&gt;0),1,0)</f>
        <v>1</v>
      </c>
      <c r="U8164">
        <f t="shared" si="1021"/>
        <v>8330</v>
      </c>
      <c r="V8164">
        <f t="shared" si="1022"/>
        <v>170</v>
      </c>
      <c r="W8164">
        <f t="shared" si="1023"/>
        <v>4748.1000000000004</v>
      </c>
    </row>
    <row r="8165" spans="1:23" ht="15.75" customHeight="1" x14ac:dyDescent="0.3">
      <c r="A8165" s="2" t="s">
        <v>13</v>
      </c>
      <c r="B8165" s="2">
        <v>1185732</v>
      </c>
      <c r="C8165" s="3">
        <v>44522</v>
      </c>
      <c r="D8165" s="12" t="str" cm="1">
        <f t="array" ref="D8165">_xlfn.SWITCH(WEEKDAY(C8165,2), 1, "Lundi", 2, "Mardi", 3, "Mercredi", 4, "Jeudi", 5, "Vendredi", 6, "Samedi", 7, "Dimanche", "Erreur")</f>
        <v>Lundi</v>
      </c>
      <c r="E8165" s="2" t="s">
        <v>14</v>
      </c>
      <c r="F8165" s="2" t="s">
        <v>39</v>
      </c>
      <c r="G8165" s="2" t="s">
        <v>40</v>
      </c>
      <c r="H8165" s="4" t="s">
        <v>18</v>
      </c>
      <c r="I8165" s="5">
        <v>41</v>
      </c>
      <c r="J8165" s="6">
        <v>85</v>
      </c>
      <c r="K8165" s="7">
        <v>3485</v>
      </c>
      <c r="L8165" s="7">
        <v>1359.1499999999999</v>
      </c>
      <c r="M8165" s="8">
        <v>0.38999999999999996</v>
      </c>
      <c r="N8165" s="2" t="s">
        <v>23</v>
      </c>
      <c r="O8165">
        <f t="shared" si="1016"/>
        <v>2021</v>
      </c>
      <c r="P8165">
        <f t="shared" si="1017"/>
        <v>11</v>
      </c>
      <c r="Q8165" t="str">
        <f t="shared" si="1018"/>
        <v>nov</v>
      </c>
      <c r="R8165" t="str">
        <f t="shared" si="1019"/>
        <v>Pennsylvania</v>
      </c>
      <c r="S8165" t="str">
        <f t="shared" si="1020"/>
        <v>2021-11</v>
      </c>
      <c r="T8165">
        <f>IF(AND(COUNTIF(Calculs!$Q$2:$Q$12,$O8165)&gt;0,COUNTIF(Calculs!$S$2:$S$12,$E8165)&gt;0,COUNTIF(Calculs!$U$2:$U$12,$H8165)&gt;0),1,0)</f>
        <v>1</v>
      </c>
      <c r="U8165">
        <f t="shared" si="1021"/>
        <v>3485</v>
      </c>
      <c r="V8165">
        <f t="shared" si="1022"/>
        <v>85</v>
      </c>
      <c r="W8165">
        <f t="shared" si="1023"/>
        <v>1359.1499999999999</v>
      </c>
    </row>
    <row r="8166" spans="1:23" ht="15.75" customHeight="1" x14ac:dyDescent="0.3">
      <c r="A8166" s="2" t="s">
        <v>13</v>
      </c>
      <c r="B8166" s="2">
        <v>1185732</v>
      </c>
      <c r="C8166" s="3">
        <v>44523</v>
      </c>
      <c r="D8166" s="12" t="str" cm="1">
        <f t="array" ref="D8166">_xlfn.SWITCH(WEEKDAY(C8166,2), 1, "Lundi", 2, "Mardi", 3, "Mercredi", 4, "Jeudi", 5, "Vendredi", 6, "Samedi", 7, "Dimanche", "Erreur")</f>
        <v>Mardi</v>
      </c>
      <c r="E8166" s="2" t="s">
        <v>14</v>
      </c>
      <c r="F8166" s="2" t="s">
        <v>39</v>
      </c>
      <c r="G8166" s="2" t="s">
        <v>40</v>
      </c>
      <c r="H8166" s="4" t="s">
        <v>19</v>
      </c>
      <c r="I8166" s="5">
        <v>42</v>
      </c>
      <c r="J8166" s="6">
        <v>54</v>
      </c>
      <c r="K8166" s="7">
        <v>2268</v>
      </c>
      <c r="L8166" s="7">
        <v>975.2399999999999</v>
      </c>
      <c r="M8166" s="8">
        <v>0.42999999999999994</v>
      </c>
      <c r="N8166" s="2" t="s">
        <v>23</v>
      </c>
      <c r="O8166">
        <f t="shared" si="1016"/>
        <v>2021</v>
      </c>
      <c r="P8166">
        <f t="shared" si="1017"/>
        <v>11</v>
      </c>
      <c r="Q8166" t="str">
        <f t="shared" si="1018"/>
        <v>nov</v>
      </c>
      <c r="R8166" t="str">
        <f t="shared" si="1019"/>
        <v>Pennsylvania</v>
      </c>
      <c r="S8166" t="str">
        <f t="shared" si="1020"/>
        <v>2021-11</v>
      </c>
      <c r="T8166">
        <f>IF(AND(COUNTIF(Calculs!$Q$2:$Q$12,$O8166)&gt;0,COUNTIF(Calculs!$S$2:$S$12,$E8166)&gt;0,COUNTIF(Calculs!$U$2:$U$12,$H8166)&gt;0),1,0)</f>
        <v>1</v>
      </c>
      <c r="U8166">
        <f t="shared" si="1021"/>
        <v>2268</v>
      </c>
      <c r="V8166">
        <f t="shared" si="1022"/>
        <v>54</v>
      </c>
      <c r="W8166">
        <f t="shared" si="1023"/>
        <v>975.2399999999999</v>
      </c>
    </row>
    <row r="8167" spans="1:23" ht="15.75" customHeight="1" x14ac:dyDescent="0.3">
      <c r="A8167" s="2" t="s">
        <v>13</v>
      </c>
      <c r="B8167" s="2">
        <v>1185732</v>
      </c>
      <c r="C8167" s="3">
        <v>44524</v>
      </c>
      <c r="D8167" s="12" t="str" cm="1">
        <f t="array" ref="D8167">_xlfn.SWITCH(WEEKDAY(C8167,2), 1, "Lundi", 2, "Mardi", 3, "Mercredi", 4, "Jeudi", 5, "Vendredi", 6, "Samedi", 7, "Dimanche", "Erreur")</f>
        <v>Mercredi</v>
      </c>
      <c r="E8167" s="2" t="s">
        <v>14</v>
      </c>
      <c r="F8167" s="2" t="s">
        <v>39</v>
      </c>
      <c r="G8167" s="2" t="s">
        <v>40</v>
      </c>
      <c r="H8167" s="4" t="s">
        <v>20</v>
      </c>
      <c r="I8167" s="5">
        <v>43</v>
      </c>
      <c r="J8167" s="6">
        <v>53</v>
      </c>
      <c r="K8167" s="7">
        <v>2279</v>
      </c>
      <c r="L8167" s="7">
        <v>1071.1299999999999</v>
      </c>
      <c r="M8167" s="8">
        <v>0.47</v>
      </c>
      <c r="N8167" s="2" t="s">
        <v>23</v>
      </c>
      <c r="O8167">
        <f t="shared" si="1016"/>
        <v>2021</v>
      </c>
      <c r="P8167">
        <f t="shared" si="1017"/>
        <v>11</v>
      </c>
      <c r="Q8167" t="str">
        <f t="shared" si="1018"/>
        <v>nov</v>
      </c>
      <c r="R8167" t="str">
        <f t="shared" si="1019"/>
        <v>Pennsylvania</v>
      </c>
      <c r="S8167" t="str">
        <f t="shared" si="1020"/>
        <v>2021-11</v>
      </c>
      <c r="T8167">
        <f>IF(AND(COUNTIF(Calculs!$Q$2:$Q$12,$O8167)&gt;0,COUNTIF(Calculs!$S$2:$S$12,$E8167)&gt;0,COUNTIF(Calculs!$U$2:$U$12,$H8167)&gt;0),1,0)</f>
        <v>1</v>
      </c>
      <c r="U8167">
        <f t="shared" si="1021"/>
        <v>2279</v>
      </c>
      <c r="V8167">
        <f t="shared" si="1022"/>
        <v>53</v>
      </c>
      <c r="W8167">
        <f t="shared" si="1023"/>
        <v>1071.1299999999999</v>
      </c>
    </row>
    <row r="8168" spans="1:23" ht="15.75" customHeight="1" x14ac:dyDescent="0.3">
      <c r="A8168" s="2" t="s">
        <v>13</v>
      </c>
      <c r="B8168" s="2">
        <v>1185732</v>
      </c>
      <c r="C8168" s="3">
        <v>44525</v>
      </c>
      <c r="D8168" s="12" t="str" cm="1">
        <f t="array" ref="D8168">_xlfn.SWITCH(WEEKDAY(C8168,2), 1, "Lundi", 2, "Mardi", 3, "Mercredi", 4, "Jeudi", 5, "Vendredi", 6, "Samedi", 7, "Dimanche", "Erreur")</f>
        <v>Jeudi</v>
      </c>
      <c r="E8168" s="2" t="s">
        <v>14</v>
      </c>
      <c r="F8168" s="2" t="s">
        <v>39</v>
      </c>
      <c r="G8168" s="2" t="s">
        <v>40</v>
      </c>
      <c r="H8168" s="4" t="s">
        <v>21</v>
      </c>
      <c r="I8168" s="5">
        <v>43</v>
      </c>
      <c r="J8168" s="6">
        <v>48</v>
      </c>
      <c r="K8168" s="7">
        <v>2064</v>
      </c>
      <c r="L8168" s="7">
        <v>866.88</v>
      </c>
      <c r="M8168" s="8">
        <v>0.42</v>
      </c>
      <c r="N8168" s="2" t="s">
        <v>23</v>
      </c>
      <c r="O8168">
        <f t="shared" si="1016"/>
        <v>2021</v>
      </c>
      <c r="P8168">
        <f t="shared" si="1017"/>
        <v>11</v>
      </c>
      <c r="Q8168" t="str">
        <f t="shared" si="1018"/>
        <v>nov</v>
      </c>
      <c r="R8168" t="str">
        <f t="shared" si="1019"/>
        <v>Pennsylvania</v>
      </c>
      <c r="S8168" t="str">
        <f t="shared" si="1020"/>
        <v>2021-11</v>
      </c>
      <c r="T8168">
        <f>IF(AND(COUNTIF(Calculs!$Q$2:$Q$12,$O8168)&gt;0,COUNTIF(Calculs!$S$2:$S$12,$E8168)&gt;0,COUNTIF(Calculs!$U$2:$U$12,$H8168)&gt;0),1,0)</f>
        <v>1</v>
      </c>
      <c r="U8168">
        <f t="shared" si="1021"/>
        <v>2064</v>
      </c>
      <c r="V8168">
        <f t="shared" si="1022"/>
        <v>48</v>
      </c>
      <c r="W8168">
        <f t="shared" si="1023"/>
        <v>866.88</v>
      </c>
    </row>
    <row r="8169" spans="1:23" ht="15.75" customHeight="1" x14ac:dyDescent="0.3">
      <c r="A8169" s="2" t="s">
        <v>13</v>
      </c>
      <c r="B8169" s="2">
        <v>1185732</v>
      </c>
      <c r="C8169" s="3">
        <v>44526</v>
      </c>
      <c r="D8169" s="12" t="str" cm="1">
        <f t="array" ref="D8169">_xlfn.SWITCH(WEEKDAY(C8169,2), 1, "Lundi", 2, "Mardi", 3, "Mercredi", 4, "Jeudi", 5, "Vendredi", 6, "Samedi", 7, "Dimanche", "Erreur")</f>
        <v>Vendredi</v>
      </c>
      <c r="E8169" s="2" t="s">
        <v>14</v>
      </c>
      <c r="F8169" s="2" t="s">
        <v>39</v>
      </c>
      <c r="G8169" s="2" t="s">
        <v>40</v>
      </c>
      <c r="H8169" s="4" t="s">
        <v>22</v>
      </c>
      <c r="I8169" s="5">
        <v>52</v>
      </c>
      <c r="J8169" s="6">
        <v>105</v>
      </c>
      <c r="K8169" s="7">
        <v>5460</v>
      </c>
      <c r="L8169" s="7">
        <v>1910.9999999999998</v>
      </c>
      <c r="M8169" s="8">
        <v>0.35</v>
      </c>
      <c r="N8169" s="2" t="s">
        <v>23</v>
      </c>
      <c r="O8169">
        <f t="shared" si="1016"/>
        <v>2021</v>
      </c>
      <c r="P8169">
        <f t="shared" si="1017"/>
        <v>11</v>
      </c>
      <c r="Q8169" t="str">
        <f t="shared" si="1018"/>
        <v>nov</v>
      </c>
      <c r="R8169" t="str">
        <f t="shared" si="1019"/>
        <v>Pennsylvania</v>
      </c>
      <c r="S8169" t="str">
        <f t="shared" si="1020"/>
        <v>2021-11</v>
      </c>
      <c r="T8169">
        <f>IF(AND(COUNTIF(Calculs!$Q$2:$Q$12,$O8169)&gt;0,COUNTIF(Calculs!$S$2:$S$12,$E8169)&gt;0,COUNTIF(Calculs!$U$2:$U$12,$H8169)&gt;0),1,0)</f>
        <v>1</v>
      </c>
      <c r="U8169">
        <f t="shared" si="1021"/>
        <v>5460</v>
      </c>
      <c r="V8169">
        <f t="shared" si="1022"/>
        <v>105</v>
      </c>
      <c r="W8169">
        <f t="shared" si="1023"/>
        <v>1910.9999999999998</v>
      </c>
    </row>
    <row r="8170" spans="1:23" ht="15.75" customHeight="1" x14ac:dyDescent="0.3">
      <c r="A8170" s="2" t="s">
        <v>13</v>
      </c>
      <c r="B8170" s="2">
        <v>1185732</v>
      </c>
      <c r="C8170" s="3">
        <v>44527</v>
      </c>
      <c r="D8170" s="12" t="str" cm="1">
        <f t="array" ref="D8170">_xlfn.SWITCH(WEEKDAY(C8170,2), 1, "Lundi", 2, "Mardi", 3, "Mercredi", 4, "Jeudi", 5, "Vendredi", 6, "Samedi", 7, "Dimanche", "Erreur")</f>
        <v>Samedi</v>
      </c>
      <c r="E8170" s="2" t="s">
        <v>14</v>
      </c>
      <c r="F8170" s="2" t="s">
        <v>39</v>
      </c>
      <c r="G8170" s="2" t="s">
        <v>40</v>
      </c>
      <c r="H8170" s="4" t="s">
        <v>16</v>
      </c>
      <c r="I8170" s="5">
        <v>49</v>
      </c>
      <c r="J8170" s="6">
        <v>175</v>
      </c>
      <c r="K8170" s="7">
        <v>8575</v>
      </c>
      <c r="L8170" s="7">
        <v>4887.7500000000009</v>
      </c>
      <c r="M8170" s="8">
        <v>0.57000000000000006</v>
      </c>
      <c r="N8170" s="2" t="s">
        <v>23</v>
      </c>
      <c r="O8170">
        <f t="shared" si="1016"/>
        <v>2021</v>
      </c>
      <c r="P8170">
        <f t="shared" si="1017"/>
        <v>11</v>
      </c>
      <c r="Q8170" t="str">
        <f t="shared" si="1018"/>
        <v>nov</v>
      </c>
      <c r="R8170" t="str">
        <f t="shared" si="1019"/>
        <v>Pennsylvania</v>
      </c>
      <c r="S8170" t="str">
        <f t="shared" si="1020"/>
        <v>2021-11</v>
      </c>
      <c r="T8170">
        <f>IF(AND(COUNTIF(Calculs!$Q$2:$Q$12,$O8170)&gt;0,COUNTIF(Calculs!$S$2:$S$12,$E8170)&gt;0,COUNTIF(Calculs!$U$2:$U$12,$H8170)&gt;0),1,0)</f>
        <v>1</v>
      </c>
      <c r="U8170">
        <f t="shared" si="1021"/>
        <v>8575</v>
      </c>
      <c r="V8170">
        <f t="shared" si="1022"/>
        <v>175</v>
      </c>
      <c r="W8170">
        <f t="shared" si="1023"/>
        <v>4887.7500000000009</v>
      </c>
    </row>
    <row r="8171" spans="1:23" ht="15.75" customHeight="1" x14ac:dyDescent="0.3">
      <c r="A8171" s="2" t="s">
        <v>13</v>
      </c>
      <c r="B8171" s="2">
        <v>1185732</v>
      </c>
      <c r="C8171" s="3">
        <v>44528</v>
      </c>
      <c r="D8171" s="12" t="str" cm="1">
        <f t="array" ref="D8171">_xlfn.SWITCH(WEEKDAY(C8171,2), 1, "Lundi", 2, "Mardi", 3, "Mercredi", 4, "Jeudi", 5, "Vendredi", 6, "Samedi", 7, "Dimanche", "Erreur")</f>
        <v>Dimanche</v>
      </c>
      <c r="E8171" s="2" t="s">
        <v>14</v>
      </c>
      <c r="F8171" s="2" t="s">
        <v>39</v>
      </c>
      <c r="G8171" s="2" t="s">
        <v>40</v>
      </c>
      <c r="H8171" s="4" t="s">
        <v>18</v>
      </c>
      <c r="I8171" s="5">
        <v>45</v>
      </c>
      <c r="J8171" s="6">
        <v>99</v>
      </c>
      <c r="K8171" s="7">
        <v>4455</v>
      </c>
      <c r="L8171" s="7">
        <v>1737.4499999999998</v>
      </c>
      <c r="M8171" s="8">
        <v>0.38999999999999996</v>
      </c>
      <c r="N8171" s="2" t="s">
        <v>23</v>
      </c>
      <c r="O8171">
        <f t="shared" si="1016"/>
        <v>2021</v>
      </c>
      <c r="P8171">
        <f t="shared" si="1017"/>
        <v>11</v>
      </c>
      <c r="Q8171" t="str">
        <f t="shared" si="1018"/>
        <v>nov</v>
      </c>
      <c r="R8171" t="str">
        <f t="shared" si="1019"/>
        <v>Pennsylvania</v>
      </c>
      <c r="S8171" t="str">
        <f t="shared" si="1020"/>
        <v>2021-11</v>
      </c>
      <c r="T8171">
        <f>IF(AND(COUNTIF(Calculs!$Q$2:$Q$12,$O8171)&gt;0,COUNTIF(Calculs!$S$2:$S$12,$E8171)&gt;0,COUNTIF(Calculs!$U$2:$U$12,$H8171)&gt;0),1,0)</f>
        <v>1</v>
      </c>
      <c r="U8171">
        <f t="shared" si="1021"/>
        <v>4455</v>
      </c>
      <c r="V8171">
        <f t="shared" si="1022"/>
        <v>99</v>
      </c>
      <c r="W8171">
        <f t="shared" si="1023"/>
        <v>1737.4499999999998</v>
      </c>
    </row>
    <row r="8172" spans="1:23" ht="15.75" customHeight="1" x14ac:dyDescent="0.3">
      <c r="A8172" s="2" t="s">
        <v>13</v>
      </c>
      <c r="B8172" s="2">
        <v>1185732</v>
      </c>
      <c r="C8172" s="3">
        <v>44529</v>
      </c>
      <c r="D8172" s="12" t="str" cm="1">
        <f t="array" ref="D8172">_xlfn.SWITCH(WEEKDAY(C8172,2), 1, "Lundi", 2, "Mardi", 3, "Mercredi", 4, "Jeudi", 5, "Vendredi", 6, "Samedi", 7, "Dimanche", "Erreur")</f>
        <v>Lundi</v>
      </c>
      <c r="E8172" s="2" t="s">
        <v>14</v>
      </c>
      <c r="F8172" s="2" t="s">
        <v>39</v>
      </c>
      <c r="G8172" s="2" t="s">
        <v>40</v>
      </c>
      <c r="H8172" s="4" t="s">
        <v>19</v>
      </c>
      <c r="I8172" s="5">
        <v>43</v>
      </c>
      <c r="J8172" s="6">
        <v>72</v>
      </c>
      <c r="K8172" s="7">
        <v>3096</v>
      </c>
      <c r="L8172" s="7">
        <v>1331.2799999999997</v>
      </c>
      <c r="M8172" s="8">
        <v>0.42999999999999994</v>
      </c>
      <c r="N8172" s="2" t="s">
        <v>23</v>
      </c>
      <c r="O8172">
        <f t="shared" si="1016"/>
        <v>2021</v>
      </c>
      <c r="P8172">
        <f t="shared" si="1017"/>
        <v>11</v>
      </c>
      <c r="Q8172" t="str">
        <f t="shared" si="1018"/>
        <v>nov</v>
      </c>
      <c r="R8172" t="str">
        <f t="shared" si="1019"/>
        <v>Pennsylvania</v>
      </c>
      <c r="S8172" t="str">
        <f t="shared" si="1020"/>
        <v>2021-11</v>
      </c>
      <c r="T8172">
        <f>IF(AND(COUNTIF(Calculs!$Q$2:$Q$12,$O8172)&gt;0,COUNTIF(Calculs!$S$2:$S$12,$E8172)&gt;0,COUNTIF(Calculs!$U$2:$U$12,$H8172)&gt;0),1,0)</f>
        <v>1</v>
      </c>
      <c r="U8172">
        <f t="shared" si="1021"/>
        <v>3096</v>
      </c>
      <c r="V8172">
        <f t="shared" si="1022"/>
        <v>72</v>
      </c>
      <c r="W8172">
        <f t="shared" si="1023"/>
        <v>1331.2799999999997</v>
      </c>
    </row>
    <row r="8173" spans="1:23" ht="15.75" customHeight="1" x14ac:dyDescent="0.3">
      <c r="A8173" s="2" t="s">
        <v>13</v>
      </c>
      <c r="B8173" s="2">
        <v>1185732</v>
      </c>
      <c r="C8173" s="3">
        <v>44530</v>
      </c>
      <c r="D8173" s="12" t="str" cm="1">
        <f t="array" ref="D8173">_xlfn.SWITCH(WEEKDAY(C8173,2), 1, "Lundi", 2, "Mardi", 3, "Mercredi", 4, "Jeudi", 5, "Vendredi", 6, "Samedi", 7, "Dimanche", "Erreur")</f>
        <v>Mardi</v>
      </c>
      <c r="E8173" s="2" t="s">
        <v>14</v>
      </c>
      <c r="F8173" s="2" t="s">
        <v>39</v>
      </c>
      <c r="G8173" s="2" t="s">
        <v>40</v>
      </c>
      <c r="H8173" s="4" t="s">
        <v>20</v>
      </c>
      <c r="I8173" s="5">
        <v>39</v>
      </c>
      <c r="J8173" s="6">
        <v>56</v>
      </c>
      <c r="K8173" s="7">
        <v>2184</v>
      </c>
      <c r="L8173" s="7">
        <v>1026.48</v>
      </c>
      <c r="M8173" s="8">
        <v>0.47</v>
      </c>
      <c r="N8173" s="2" t="s">
        <v>23</v>
      </c>
      <c r="O8173">
        <f t="shared" si="1016"/>
        <v>2021</v>
      </c>
      <c r="P8173">
        <f t="shared" si="1017"/>
        <v>11</v>
      </c>
      <c r="Q8173" t="str">
        <f t="shared" si="1018"/>
        <v>nov</v>
      </c>
      <c r="R8173" t="str">
        <f t="shared" si="1019"/>
        <v>Pennsylvania</v>
      </c>
      <c r="S8173" t="str">
        <f t="shared" si="1020"/>
        <v>2021-11</v>
      </c>
      <c r="T8173">
        <f>IF(AND(COUNTIF(Calculs!$Q$2:$Q$12,$O8173)&gt;0,COUNTIF(Calculs!$S$2:$S$12,$E8173)&gt;0,COUNTIF(Calculs!$U$2:$U$12,$H8173)&gt;0),1,0)</f>
        <v>1</v>
      </c>
      <c r="U8173">
        <f t="shared" si="1021"/>
        <v>2184</v>
      </c>
      <c r="V8173">
        <f t="shared" si="1022"/>
        <v>56</v>
      </c>
      <c r="W8173">
        <f t="shared" si="1023"/>
        <v>1026.48</v>
      </c>
    </row>
    <row r="8174" spans="1:23" ht="15.75" customHeight="1" x14ac:dyDescent="0.3">
      <c r="A8174" s="2" t="s">
        <v>13</v>
      </c>
      <c r="B8174" s="2">
        <v>1185732</v>
      </c>
      <c r="C8174" s="3">
        <v>44531</v>
      </c>
      <c r="D8174" s="12" t="str" cm="1">
        <f t="array" ref="D8174">_xlfn.SWITCH(WEEKDAY(C8174,2), 1, "Lundi", 2, "Mardi", 3, "Mercredi", 4, "Jeudi", 5, "Vendredi", 6, "Samedi", 7, "Dimanche", "Erreur")</f>
        <v>Mercredi</v>
      </c>
      <c r="E8174" s="2" t="s">
        <v>14</v>
      </c>
      <c r="F8174" s="2" t="s">
        <v>39</v>
      </c>
      <c r="G8174" s="2" t="s">
        <v>40</v>
      </c>
      <c r="H8174" s="4" t="s">
        <v>21</v>
      </c>
      <c r="I8174" s="5">
        <v>50</v>
      </c>
      <c r="J8174" s="6">
        <v>64</v>
      </c>
      <c r="K8174" s="7">
        <v>3200</v>
      </c>
      <c r="L8174" s="7">
        <v>1280</v>
      </c>
      <c r="M8174" s="8">
        <v>0.39999999999999997</v>
      </c>
      <c r="N8174" s="2" t="s">
        <v>23</v>
      </c>
      <c r="O8174">
        <f t="shared" si="1016"/>
        <v>2021</v>
      </c>
      <c r="P8174">
        <f t="shared" si="1017"/>
        <v>12</v>
      </c>
      <c r="Q8174" t="str">
        <f t="shared" si="1018"/>
        <v>déc</v>
      </c>
      <c r="R8174" t="str">
        <f t="shared" si="1019"/>
        <v>Pennsylvania</v>
      </c>
      <c r="S8174" t="str">
        <f t="shared" si="1020"/>
        <v>2021-12</v>
      </c>
      <c r="T8174">
        <f>IF(AND(COUNTIF(Calculs!$Q$2:$Q$12,$O8174)&gt;0,COUNTIF(Calculs!$S$2:$S$12,$E8174)&gt;0,COUNTIF(Calculs!$U$2:$U$12,$H8174)&gt;0),1,0)</f>
        <v>1</v>
      </c>
      <c r="U8174">
        <f t="shared" si="1021"/>
        <v>3200</v>
      </c>
      <c r="V8174">
        <f t="shared" si="1022"/>
        <v>64</v>
      </c>
      <c r="W8174">
        <f t="shared" si="1023"/>
        <v>1280</v>
      </c>
    </row>
    <row r="8175" spans="1:23" ht="15.75" customHeight="1" x14ac:dyDescent="0.3">
      <c r="A8175" s="2" t="s">
        <v>13</v>
      </c>
      <c r="B8175" s="2">
        <v>1185732</v>
      </c>
      <c r="C8175" s="3">
        <v>44532</v>
      </c>
      <c r="D8175" s="12" t="str" cm="1">
        <f t="array" ref="D8175">_xlfn.SWITCH(WEEKDAY(C8175,2), 1, "Lundi", 2, "Mardi", 3, "Mercredi", 4, "Jeudi", 5, "Vendredi", 6, "Samedi", 7, "Dimanche", "Erreur")</f>
        <v>Jeudi</v>
      </c>
      <c r="E8175" s="2" t="s">
        <v>14</v>
      </c>
      <c r="F8175" s="2" t="s">
        <v>39</v>
      </c>
      <c r="G8175" s="2" t="s">
        <v>40</v>
      </c>
      <c r="H8175" s="4" t="s">
        <v>22</v>
      </c>
      <c r="I8175" s="5">
        <v>50</v>
      </c>
      <c r="J8175" s="6">
        <v>116</v>
      </c>
      <c r="K8175" s="7">
        <v>5800</v>
      </c>
      <c r="L8175" s="7">
        <v>2088</v>
      </c>
      <c r="M8175" s="8">
        <v>0.36</v>
      </c>
      <c r="N8175" s="2" t="s">
        <v>23</v>
      </c>
      <c r="O8175">
        <f t="shared" si="1016"/>
        <v>2021</v>
      </c>
      <c r="P8175">
        <f t="shared" si="1017"/>
        <v>12</v>
      </c>
      <c r="Q8175" t="str">
        <f t="shared" si="1018"/>
        <v>déc</v>
      </c>
      <c r="R8175" t="str">
        <f t="shared" si="1019"/>
        <v>Pennsylvania</v>
      </c>
      <c r="S8175" t="str">
        <f t="shared" si="1020"/>
        <v>2021-12</v>
      </c>
      <c r="T8175">
        <f>IF(AND(COUNTIF(Calculs!$Q$2:$Q$12,$O8175)&gt;0,COUNTIF(Calculs!$S$2:$S$12,$E8175)&gt;0,COUNTIF(Calculs!$U$2:$U$12,$H8175)&gt;0),1,0)</f>
        <v>1</v>
      </c>
      <c r="U8175">
        <f t="shared" si="1021"/>
        <v>5800</v>
      </c>
      <c r="V8175">
        <f t="shared" si="1022"/>
        <v>116</v>
      </c>
      <c r="W8175">
        <f t="shared" si="1023"/>
        <v>2088</v>
      </c>
    </row>
    <row r="8176" spans="1:23" ht="15.75" customHeight="1" x14ac:dyDescent="0.3">
      <c r="A8176" s="2" t="s">
        <v>13</v>
      </c>
      <c r="B8176" s="2">
        <v>1185732</v>
      </c>
      <c r="C8176" s="3">
        <v>44533</v>
      </c>
      <c r="D8176" s="12" t="str" cm="1">
        <f t="array" ref="D8176">_xlfn.SWITCH(WEEKDAY(C8176,2), 1, "Lundi", 2, "Mardi", 3, "Mercredi", 4, "Jeudi", 5, "Vendredi", 6, "Samedi", 7, "Dimanche", "Erreur")</f>
        <v>Vendredi</v>
      </c>
      <c r="E8176" s="2" t="s">
        <v>14</v>
      </c>
      <c r="F8176" s="2" t="s">
        <v>39</v>
      </c>
      <c r="G8176" s="2" t="s">
        <v>40</v>
      </c>
      <c r="H8176" s="4" t="s">
        <v>16</v>
      </c>
      <c r="I8176" s="5">
        <v>51</v>
      </c>
      <c r="J8176" s="6">
        <v>179</v>
      </c>
      <c r="K8176" s="7">
        <v>9129</v>
      </c>
      <c r="L8176" s="7">
        <v>5294.8200000000006</v>
      </c>
      <c r="M8176" s="8">
        <v>0.58000000000000007</v>
      </c>
      <c r="N8176" s="2" t="s">
        <v>23</v>
      </c>
      <c r="O8176">
        <f t="shared" si="1016"/>
        <v>2021</v>
      </c>
      <c r="P8176">
        <f t="shared" si="1017"/>
        <v>12</v>
      </c>
      <c r="Q8176" t="str">
        <f t="shared" si="1018"/>
        <v>déc</v>
      </c>
      <c r="R8176" t="str">
        <f t="shared" si="1019"/>
        <v>Pennsylvania</v>
      </c>
      <c r="S8176" t="str">
        <f t="shared" si="1020"/>
        <v>2021-12</v>
      </c>
      <c r="T8176">
        <f>IF(AND(COUNTIF(Calculs!$Q$2:$Q$12,$O8176)&gt;0,COUNTIF(Calculs!$S$2:$S$12,$E8176)&gt;0,COUNTIF(Calculs!$U$2:$U$12,$H8176)&gt;0),1,0)</f>
        <v>1</v>
      </c>
      <c r="U8176">
        <f t="shared" si="1021"/>
        <v>9129</v>
      </c>
      <c r="V8176">
        <f t="shared" si="1022"/>
        <v>179</v>
      </c>
      <c r="W8176">
        <f t="shared" si="1023"/>
        <v>5294.8200000000006</v>
      </c>
    </row>
    <row r="8177" spans="1:23" ht="15.75" customHeight="1" x14ac:dyDescent="0.3">
      <c r="A8177" s="2" t="s">
        <v>13</v>
      </c>
      <c r="B8177" s="2">
        <v>1185732</v>
      </c>
      <c r="C8177" s="3">
        <v>44534</v>
      </c>
      <c r="D8177" s="12" t="str" cm="1">
        <f t="array" ref="D8177">_xlfn.SWITCH(WEEKDAY(C8177,2), 1, "Lundi", 2, "Mardi", 3, "Mercredi", 4, "Jeudi", 5, "Vendredi", 6, "Samedi", 7, "Dimanche", "Erreur")</f>
        <v>Samedi</v>
      </c>
      <c r="E8177" s="2" t="s">
        <v>14</v>
      </c>
      <c r="F8177" s="2" t="s">
        <v>39</v>
      </c>
      <c r="G8177" s="2" t="s">
        <v>40</v>
      </c>
      <c r="H8177" s="4" t="s">
        <v>18</v>
      </c>
      <c r="I8177" s="5">
        <v>44</v>
      </c>
      <c r="J8177" s="6">
        <v>102</v>
      </c>
      <c r="K8177" s="7">
        <v>4488</v>
      </c>
      <c r="L8177" s="7">
        <v>1884.96</v>
      </c>
      <c r="M8177" s="8">
        <v>0.42</v>
      </c>
      <c r="N8177" s="2" t="s">
        <v>23</v>
      </c>
      <c r="O8177">
        <f t="shared" si="1016"/>
        <v>2021</v>
      </c>
      <c r="P8177">
        <f t="shared" si="1017"/>
        <v>12</v>
      </c>
      <c r="Q8177" t="str">
        <f t="shared" si="1018"/>
        <v>déc</v>
      </c>
      <c r="R8177" t="str">
        <f t="shared" si="1019"/>
        <v>Pennsylvania</v>
      </c>
      <c r="S8177" t="str">
        <f t="shared" si="1020"/>
        <v>2021-12</v>
      </c>
      <c r="T8177">
        <f>IF(AND(COUNTIF(Calculs!$Q$2:$Q$12,$O8177)&gt;0,COUNTIF(Calculs!$S$2:$S$12,$E8177)&gt;0,COUNTIF(Calculs!$U$2:$U$12,$H8177)&gt;0),1,0)</f>
        <v>1</v>
      </c>
      <c r="U8177">
        <f t="shared" si="1021"/>
        <v>4488</v>
      </c>
      <c r="V8177">
        <f t="shared" si="1022"/>
        <v>102</v>
      </c>
      <c r="W8177">
        <f t="shared" si="1023"/>
        <v>1884.96</v>
      </c>
    </row>
    <row r="8178" spans="1:23" ht="15.75" customHeight="1" x14ac:dyDescent="0.3">
      <c r="A8178" s="2" t="s">
        <v>13</v>
      </c>
      <c r="B8178" s="2">
        <v>1185732</v>
      </c>
      <c r="C8178" s="3">
        <v>44535</v>
      </c>
      <c r="D8178" s="12" t="str" cm="1">
        <f t="array" ref="D8178">_xlfn.SWITCH(WEEKDAY(C8178,2), 1, "Lundi", 2, "Mardi", 3, "Mercredi", 4, "Jeudi", 5, "Vendredi", 6, "Samedi", 7, "Dimanche", "Erreur")</f>
        <v>Dimanche</v>
      </c>
      <c r="E8178" s="2" t="s">
        <v>14</v>
      </c>
      <c r="F8178" s="2" t="s">
        <v>39</v>
      </c>
      <c r="G8178" s="2" t="s">
        <v>40</v>
      </c>
      <c r="H8178" s="4" t="s">
        <v>19</v>
      </c>
      <c r="I8178" s="5">
        <v>38</v>
      </c>
      <c r="J8178" s="6">
        <v>79</v>
      </c>
      <c r="K8178" s="7">
        <v>3002</v>
      </c>
      <c r="L8178" s="7">
        <v>1410.9399999999998</v>
      </c>
      <c r="M8178" s="8">
        <v>0.47</v>
      </c>
      <c r="N8178" s="2" t="s">
        <v>23</v>
      </c>
      <c r="O8178">
        <f t="shared" si="1016"/>
        <v>2021</v>
      </c>
      <c r="P8178">
        <f t="shared" si="1017"/>
        <v>12</v>
      </c>
      <c r="Q8178" t="str">
        <f t="shared" si="1018"/>
        <v>déc</v>
      </c>
      <c r="R8178" t="str">
        <f t="shared" si="1019"/>
        <v>Pennsylvania</v>
      </c>
      <c r="S8178" t="str">
        <f t="shared" si="1020"/>
        <v>2021-12</v>
      </c>
      <c r="T8178">
        <f>IF(AND(COUNTIF(Calculs!$Q$2:$Q$12,$O8178)&gt;0,COUNTIF(Calculs!$S$2:$S$12,$E8178)&gt;0,COUNTIF(Calculs!$U$2:$U$12,$H8178)&gt;0),1,0)</f>
        <v>1</v>
      </c>
      <c r="U8178">
        <f t="shared" si="1021"/>
        <v>3002</v>
      </c>
      <c r="V8178">
        <f t="shared" si="1022"/>
        <v>79</v>
      </c>
      <c r="W8178">
        <f t="shared" si="1023"/>
        <v>1410.9399999999998</v>
      </c>
    </row>
    <row r="8179" spans="1:23" ht="15.75" customHeight="1" x14ac:dyDescent="0.3">
      <c r="A8179" s="2" t="s">
        <v>13</v>
      </c>
      <c r="B8179" s="2">
        <v>1185732</v>
      </c>
      <c r="C8179" s="3">
        <v>44536</v>
      </c>
      <c r="D8179" s="12" t="str" cm="1">
        <f t="array" ref="D8179">_xlfn.SWITCH(WEEKDAY(C8179,2), 1, "Lundi", 2, "Mardi", 3, "Mercredi", 4, "Jeudi", 5, "Vendredi", 6, "Samedi", 7, "Dimanche", "Erreur")</f>
        <v>Lundi</v>
      </c>
      <c r="E8179" s="2" t="s">
        <v>14</v>
      </c>
      <c r="F8179" s="2" t="s">
        <v>39</v>
      </c>
      <c r="G8179" s="2" t="s">
        <v>40</v>
      </c>
      <c r="H8179" s="4" t="s">
        <v>20</v>
      </c>
      <c r="I8179" s="5">
        <v>43</v>
      </c>
      <c r="J8179" s="6">
        <v>62</v>
      </c>
      <c r="K8179" s="7">
        <v>2666</v>
      </c>
      <c r="L8179" s="7">
        <v>1226.3599999999999</v>
      </c>
      <c r="M8179" s="8">
        <v>0.45999999999999996</v>
      </c>
      <c r="N8179" s="2" t="s">
        <v>23</v>
      </c>
      <c r="O8179">
        <f t="shared" si="1016"/>
        <v>2021</v>
      </c>
      <c r="P8179">
        <f t="shared" si="1017"/>
        <v>12</v>
      </c>
      <c r="Q8179" t="str">
        <f t="shared" si="1018"/>
        <v>déc</v>
      </c>
      <c r="R8179" t="str">
        <f t="shared" si="1019"/>
        <v>Pennsylvania</v>
      </c>
      <c r="S8179" t="str">
        <f t="shared" si="1020"/>
        <v>2021-12</v>
      </c>
      <c r="T8179">
        <f>IF(AND(COUNTIF(Calculs!$Q$2:$Q$12,$O8179)&gt;0,COUNTIF(Calculs!$S$2:$S$12,$E8179)&gt;0,COUNTIF(Calculs!$U$2:$U$12,$H8179)&gt;0),1,0)</f>
        <v>1</v>
      </c>
      <c r="U8179">
        <f t="shared" si="1021"/>
        <v>2666</v>
      </c>
      <c r="V8179">
        <f t="shared" si="1022"/>
        <v>62</v>
      </c>
      <c r="W8179">
        <f t="shared" si="1023"/>
        <v>1226.3599999999999</v>
      </c>
    </row>
    <row r="8180" spans="1:23" ht="15.75" customHeight="1" x14ac:dyDescent="0.3">
      <c r="A8180" s="2" t="s">
        <v>13</v>
      </c>
      <c r="B8180" s="2">
        <v>1185732</v>
      </c>
      <c r="C8180" s="3">
        <v>44537</v>
      </c>
      <c r="D8180" s="12" t="str" cm="1">
        <f t="array" ref="D8180">_xlfn.SWITCH(WEEKDAY(C8180,2), 1, "Lundi", 2, "Mardi", 3, "Mercredi", 4, "Jeudi", 5, "Vendredi", 6, "Samedi", 7, "Dimanche", "Erreur")</f>
        <v>Mardi</v>
      </c>
      <c r="E8180" s="2" t="s">
        <v>14</v>
      </c>
      <c r="F8180" s="2" t="s">
        <v>39</v>
      </c>
      <c r="G8180" s="2" t="s">
        <v>40</v>
      </c>
      <c r="H8180" s="4" t="s">
        <v>21</v>
      </c>
      <c r="I8180" s="5">
        <v>46</v>
      </c>
      <c r="J8180" s="6">
        <v>54</v>
      </c>
      <c r="K8180" s="7">
        <v>2484</v>
      </c>
      <c r="L8180" s="7">
        <v>968.75999999999988</v>
      </c>
      <c r="M8180" s="8">
        <v>0.38999999999999996</v>
      </c>
      <c r="N8180" s="2" t="s">
        <v>23</v>
      </c>
      <c r="O8180">
        <f t="shared" si="1016"/>
        <v>2021</v>
      </c>
      <c r="P8180">
        <f t="shared" si="1017"/>
        <v>12</v>
      </c>
      <c r="Q8180" t="str">
        <f t="shared" si="1018"/>
        <v>déc</v>
      </c>
      <c r="R8180" t="str">
        <f t="shared" si="1019"/>
        <v>Pennsylvania</v>
      </c>
      <c r="S8180" t="str">
        <f t="shared" si="1020"/>
        <v>2021-12</v>
      </c>
      <c r="T8180">
        <f>IF(AND(COUNTIF(Calculs!$Q$2:$Q$12,$O8180)&gt;0,COUNTIF(Calculs!$S$2:$S$12,$E8180)&gt;0,COUNTIF(Calculs!$U$2:$U$12,$H8180)&gt;0),1,0)</f>
        <v>1</v>
      </c>
      <c r="U8180">
        <f t="shared" si="1021"/>
        <v>2484</v>
      </c>
      <c r="V8180">
        <f t="shared" si="1022"/>
        <v>54</v>
      </c>
      <c r="W8180">
        <f t="shared" si="1023"/>
        <v>968.75999999999988</v>
      </c>
    </row>
    <row r="8181" spans="1:23" ht="15.75" customHeight="1" x14ac:dyDescent="0.3">
      <c r="A8181" s="2" t="s">
        <v>13</v>
      </c>
      <c r="B8181" s="2">
        <v>1185732</v>
      </c>
      <c r="C8181" s="3">
        <v>44538</v>
      </c>
      <c r="D8181" s="12" t="str" cm="1">
        <f t="array" ref="D8181">_xlfn.SWITCH(WEEKDAY(C8181,2), 1, "Lundi", 2, "Mardi", 3, "Mercredi", 4, "Jeudi", 5, "Vendredi", 6, "Samedi", 7, "Dimanche", "Erreur")</f>
        <v>Mercredi</v>
      </c>
      <c r="E8181" s="2" t="s">
        <v>14</v>
      </c>
      <c r="F8181" s="2" t="s">
        <v>39</v>
      </c>
      <c r="G8181" s="2" t="s">
        <v>40</v>
      </c>
      <c r="H8181" s="4" t="s">
        <v>22</v>
      </c>
      <c r="I8181" s="5">
        <v>49</v>
      </c>
      <c r="J8181" s="6">
        <v>123</v>
      </c>
      <c r="K8181" s="7">
        <v>6027</v>
      </c>
      <c r="L8181" s="7">
        <v>2169.7199999999998</v>
      </c>
      <c r="M8181" s="8">
        <v>0.36</v>
      </c>
      <c r="N8181" s="2" t="s">
        <v>23</v>
      </c>
      <c r="O8181">
        <f t="shared" si="1016"/>
        <v>2021</v>
      </c>
      <c r="P8181">
        <f t="shared" si="1017"/>
        <v>12</v>
      </c>
      <c r="Q8181" t="str">
        <f t="shared" si="1018"/>
        <v>déc</v>
      </c>
      <c r="R8181" t="str">
        <f t="shared" si="1019"/>
        <v>Pennsylvania</v>
      </c>
      <c r="S8181" t="str">
        <f t="shared" si="1020"/>
        <v>2021-12</v>
      </c>
      <c r="T8181">
        <f>IF(AND(COUNTIF(Calculs!$Q$2:$Q$12,$O8181)&gt;0,COUNTIF(Calculs!$S$2:$S$12,$E8181)&gt;0,COUNTIF(Calculs!$U$2:$U$12,$H8181)&gt;0),1,0)</f>
        <v>1</v>
      </c>
      <c r="U8181">
        <f t="shared" si="1021"/>
        <v>6027</v>
      </c>
      <c r="V8181">
        <f t="shared" si="1022"/>
        <v>123</v>
      </c>
      <c r="W8181">
        <f t="shared" si="1023"/>
        <v>2169.7199999999998</v>
      </c>
    </row>
    <row r="8182" spans="1:23" ht="15.75" customHeight="1" x14ac:dyDescent="0.3">
      <c r="A8182" s="2" t="s">
        <v>13</v>
      </c>
      <c r="B8182" s="2">
        <v>1185732</v>
      </c>
      <c r="C8182" s="3">
        <v>44539</v>
      </c>
      <c r="D8182" s="12" t="str" cm="1">
        <f t="array" ref="D8182">_xlfn.SWITCH(WEEKDAY(C8182,2), 1, "Lundi", 2, "Mardi", 3, "Mercredi", 4, "Jeudi", 5, "Vendredi", 6, "Samedi", 7, "Dimanche", "Erreur")</f>
        <v>Jeudi</v>
      </c>
      <c r="E8182" s="2" t="s">
        <v>14</v>
      </c>
      <c r="F8182" s="2" t="s">
        <v>39</v>
      </c>
      <c r="G8182" s="2" t="s">
        <v>40</v>
      </c>
      <c r="H8182" s="4" t="s">
        <v>16</v>
      </c>
      <c r="I8182" s="5">
        <v>46</v>
      </c>
      <c r="J8182" s="6">
        <v>162</v>
      </c>
      <c r="K8182" s="7">
        <v>7452</v>
      </c>
      <c r="L8182" s="7">
        <v>3875.04</v>
      </c>
      <c r="M8182" s="8">
        <v>0.52</v>
      </c>
      <c r="N8182" s="2" t="s">
        <v>23</v>
      </c>
      <c r="O8182">
        <f t="shared" si="1016"/>
        <v>2021</v>
      </c>
      <c r="P8182">
        <f t="shared" si="1017"/>
        <v>12</v>
      </c>
      <c r="Q8182" t="str">
        <f t="shared" si="1018"/>
        <v>déc</v>
      </c>
      <c r="R8182" t="str">
        <f t="shared" si="1019"/>
        <v>Pennsylvania</v>
      </c>
      <c r="S8182" t="str">
        <f t="shared" si="1020"/>
        <v>2021-12</v>
      </c>
      <c r="T8182">
        <f>IF(AND(COUNTIF(Calculs!$Q$2:$Q$12,$O8182)&gt;0,COUNTIF(Calculs!$S$2:$S$12,$E8182)&gt;0,COUNTIF(Calculs!$U$2:$U$12,$H8182)&gt;0),1,0)</f>
        <v>1</v>
      </c>
      <c r="U8182">
        <f t="shared" si="1021"/>
        <v>7452</v>
      </c>
      <c r="V8182">
        <f t="shared" si="1022"/>
        <v>162</v>
      </c>
      <c r="W8182">
        <f t="shared" si="1023"/>
        <v>3875.04</v>
      </c>
    </row>
    <row r="8183" spans="1:23" ht="15.75" customHeight="1" x14ac:dyDescent="0.3">
      <c r="A8183" s="2" t="s">
        <v>13</v>
      </c>
      <c r="B8183" s="2">
        <v>1185732</v>
      </c>
      <c r="C8183" s="3">
        <v>44540</v>
      </c>
      <c r="D8183" s="12" t="str" cm="1">
        <f t="array" ref="D8183">_xlfn.SWITCH(WEEKDAY(C8183,2), 1, "Lundi", 2, "Mardi", 3, "Mercredi", 4, "Jeudi", 5, "Vendredi", 6, "Samedi", 7, "Dimanche", "Erreur")</f>
        <v>Vendredi</v>
      </c>
      <c r="E8183" s="2" t="s">
        <v>14</v>
      </c>
      <c r="F8183" s="2" t="s">
        <v>39</v>
      </c>
      <c r="G8183" s="2" t="s">
        <v>40</v>
      </c>
      <c r="H8183" s="4" t="s">
        <v>18</v>
      </c>
      <c r="I8183" s="5">
        <v>40</v>
      </c>
      <c r="J8183" s="6">
        <v>91</v>
      </c>
      <c r="K8183" s="7">
        <v>3640</v>
      </c>
      <c r="L8183" s="7">
        <v>1237.5999999999999</v>
      </c>
      <c r="M8183" s="8">
        <v>0.33999999999999997</v>
      </c>
      <c r="N8183" s="2" t="s">
        <v>23</v>
      </c>
      <c r="O8183">
        <f t="shared" si="1016"/>
        <v>2021</v>
      </c>
      <c r="P8183">
        <f t="shared" si="1017"/>
        <v>12</v>
      </c>
      <c r="Q8183" t="str">
        <f t="shared" si="1018"/>
        <v>déc</v>
      </c>
      <c r="R8183" t="str">
        <f t="shared" si="1019"/>
        <v>Pennsylvania</v>
      </c>
      <c r="S8183" t="str">
        <f t="shared" si="1020"/>
        <v>2021-12</v>
      </c>
      <c r="T8183">
        <f>IF(AND(COUNTIF(Calculs!$Q$2:$Q$12,$O8183)&gt;0,COUNTIF(Calculs!$S$2:$S$12,$E8183)&gt;0,COUNTIF(Calculs!$U$2:$U$12,$H8183)&gt;0),1,0)</f>
        <v>1</v>
      </c>
      <c r="U8183">
        <f t="shared" si="1021"/>
        <v>3640</v>
      </c>
      <c r="V8183">
        <f t="shared" si="1022"/>
        <v>91</v>
      </c>
      <c r="W8183">
        <f t="shared" si="1023"/>
        <v>1237.5999999999999</v>
      </c>
    </row>
    <row r="8184" spans="1:23" ht="15.75" customHeight="1" x14ac:dyDescent="0.3">
      <c r="A8184" s="2" t="s">
        <v>13</v>
      </c>
      <c r="B8184" s="2">
        <v>1185732</v>
      </c>
      <c r="C8184" s="3">
        <v>44541</v>
      </c>
      <c r="D8184" s="12" t="str" cm="1">
        <f t="array" ref="D8184">_xlfn.SWITCH(WEEKDAY(C8184,2), 1, "Lundi", 2, "Mardi", 3, "Mercredi", 4, "Jeudi", 5, "Vendredi", 6, "Samedi", 7, "Dimanche", "Erreur")</f>
        <v>Samedi</v>
      </c>
      <c r="E8184" s="2" t="s">
        <v>14</v>
      </c>
      <c r="F8184" s="2" t="s">
        <v>39</v>
      </c>
      <c r="G8184" s="2" t="s">
        <v>40</v>
      </c>
      <c r="H8184" s="4" t="s">
        <v>19</v>
      </c>
      <c r="I8184" s="5">
        <v>32</v>
      </c>
      <c r="J8184" s="6">
        <v>60</v>
      </c>
      <c r="K8184" s="7">
        <v>1920</v>
      </c>
      <c r="L8184" s="7">
        <v>767.99999999999989</v>
      </c>
      <c r="M8184" s="8">
        <v>0.39999999999999997</v>
      </c>
      <c r="N8184" s="2" t="s">
        <v>23</v>
      </c>
      <c r="O8184">
        <f t="shared" si="1016"/>
        <v>2021</v>
      </c>
      <c r="P8184">
        <f t="shared" si="1017"/>
        <v>12</v>
      </c>
      <c r="Q8184" t="str">
        <f t="shared" si="1018"/>
        <v>déc</v>
      </c>
      <c r="R8184" t="str">
        <f t="shared" si="1019"/>
        <v>Pennsylvania</v>
      </c>
      <c r="S8184" t="str">
        <f t="shared" si="1020"/>
        <v>2021-12</v>
      </c>
      <c r="T8184">
        <f>IF(AND(COUNTIF(Calculs!$Q$2:$Q$12,$O8184)&gt;0,COUNTIF(Calculs!$S$2:$S$12,$E8184)&gt;0,COUNTIF(Calculs!$U$2:$U$12,$H8184)&gt;0),1,0)</f>
        <v>1</v>
      </c>
      <c r="U8184">
        <f t="shared" si="1021"/>
        <v>1920</v>
      </c>
      <c r="V8184">
        <f t="shared" si="1022"/>
        <v>60</v>
      </c>
      <c r="W8184">
        <f t="shared" si="1023"/>
        <v>767.99999999999989</v>
      </c>
    </row>
    <row r="8185" spans="1:23" ht="15.75" customHeight="1" x14ac:dyDescent="0.3">
      <c r="A8185" s="2" t="s">
        <v>13</v>
      </c>
      <c r="B8185" s="2">
        <v>1185732</v>
      </c>
      <c r="C8185" s="3">
        <v>44542</v>
      </c>
      <c r="D8185" s="12" t="str" cm="1">
        <f t="array" ref="D8185">_xlfn.SWITCH(WEEKDAY(C8185,2), 1, "Lundi", 2, "Mardi", 3, "Mercredi", 4, "Jeudi", 5, "Vendredi", 6, "Samedi", 7, "Dimanche", "Erreur")</f>
        <v>Dimanche</v>
      </c>
      <c r="E8185" s="2" t="s">
        <v>14</v>
      </c>
      <c r="F8185" s="2" t="s">
        <v>39</v>
      </c>
      <c r="G8185" s="2" t="s">
        <v>40</v>
      </c>
      <c r="H8185" s="4" t="s">
        <v>20</v>
      </c>
      <c r="I8185" s="5">
        <v>32</v>
      </c>
      <c r="J8185" s="6">
        <v>53</v>
      </c>
      <c r="K8185" s="7">
        <v>1696</v>
      </c>
      <c r="L8185" s="7">
        <v>695.36</v>
      </c>
      <c r="M8185" s="8">
        <v>0.41</v>
      </c>
      <c r="N8185" s="2" t="s">
        <v>23</v>
      </c>
      <c r="O8185">
        <f t="shared" si="1016"/>
        <v>2021</v>
      </c>
      <c r="P8185">
        <f t="shared" si="1017"/>
        <v>12</v>
      </c>
      <c r="Q8185" t="str">
        <f t="shared" si="1018"/>
        <v>déc</v>
      </c>
      <c r="R8185" t="str">
        <f t="shared" si="1019"/>
        <v>Pennsylvania</v>
      </c>
      <c r="S8185" t="str">
        <f t="shared" si="1020"/>
        <v>2021-12</v>
      </c>
      <c r="T8185">
        <f>IF(AND(COUNTIF(Calculs!$Q$2:$Q$12,$O8185)&gt;0,COUNTIF(Calculs!$S$2:$S$12,$E8185)&gt;0,COUNTIF(Calculs!$U$2:$U$12,$H8185)&gt;0),1,0)</f>
        <v>1</v>
      </c>
      <c r="U8185">
        <f t="shared" si="1021"/>
        <v>1696</v>
      </c>
      <c r="V8185">
        <f t="shared" si="1022"/>
        <v>53</v>
      </c>
      <c r="W8185">
        <f t="shared" si="1023"/>
        <v>695.36</v>
      </c>
    </row>
    <row r="8186" spans="1:23" ht="15.75" customHeight="1" x14ac:dyDescent="0.3">
      <c r="A8186" s="2" t="s">
        <v>13</v>
      </c>
      <c r="B8186" s="2">
        <v>1185732</v>
      </c>
      <c r="C8186" s="3">
        <v>44543</v>
      </c>
      <c r="D8186" s="12" t="str" cm="1">
        <f t="array" ref="D8186">_xlfn.SWITCH(WEEKDAY(C8186,2), 1, "Lundi", 2, "Mardi", 3, "Mercredi", 4, "Jeudi", 5, "Vendredi", 6, "Samedi", 7, "Dimanche", "Erreur")</f>
        <v>Lundi</v>
      </c>
      <c r="E8186" s="2" t="s">
        <v>14</v>
      </c>
      <c r="F8186" s="2" t="s">
        <v>39</v>
      </c>
      <c r="G8186" s="2" t="s">
        <v>40</v>
      </c>
      <c r="H8186" s="4" t="s">
        <v>21</v>
      </c>
      <c r="I8186" s="5">
        <v>36</v>
      </c>
      <c r="J8186" s="6">
        <v>41</v>
      </c>
      <c r="K8186" s="7">
        <v>1476</v>
      </c>
      <c r="L8186" s="7">
        <v>501.84</v>
      </c>
      <c r="M8186" s="8">
        <v>0.33999999999999997</v>
      </c>
      <c r="N8186" s="2" t="s">
        <v>23</v>
      </c>
      <c r="O8186">
        <f t="shared" si="1016"/>
        <v>2021</v>
      </c>
      <c r="P8186">
        <f t="shared" si="1017"/>
        <v>12</v>
      </c>
      <c r="Q8186" t="str">
        <f t="shared" si="1018"/>
        <v>déc</v>
      </c>
      <c r="R8186" t="str">
        <f t="shared" si="1019"/>
        <v>Pennsylvania</v>
      </c>
      <c r="S8186" t="str">
        <f t="shared" si="1020"/>
        <v>2021-12</v>
      </c>
      <c r="T8186">
        <f>IF(AND(COUNTIF(Calculs!$Q$2:$Q$12,$O8186)&gt;0,COUNTIF(Calculs!$S$2:$S$12,$E8186)&gt;0,COUNTIF(Calculs!$U$2:$U$12,$H8186)&gt;0),1,0)</f>
        <v>1</v>
      </c>
      <c r="U8186">
        <f t="shared" si="1021"/>
        <v>1476</v>
      </c>
      <c r="V8186">
        <f t="shared" si="1022"/>
        <v>41</v>
      </c>
      <c r="W8186">
        <f t="shared" si="1023"/>
        <v>501.84</v>
      </c>
    </row>
    <row r="8187" spans="1:23" ht="15.75" customHeight="1" x14ac:dyDescent="0.3">
      <c r="A8187" s="2" t="s">
        <v>13</v>
      </c>
      <c r="B8187" s="2">
        <v>1185732</v>
      </c>
      <c r="C8187" s="3">
        <v>44544</v>
      </c>
      <c r="D8187" s="12" t="str" cm="1">
        <f t="array" ref="D8187">_xlfn.SWITCH(WEEKDAY(C8187,2), 1, "Lundi", 2, "Mardi", 3, "Mercredi", 4, "Jeudi", 5, "Vendredi", 6, "Samedi", 7, "Dimanche", "Erreur")</f>
        <v>Mardi</v>
      </c>
      <c r="E8187" s="2" t="s">
        <v>14</v>
      </c>
      <c r="F8187" s="2" t="s">
        <v>39</v>
      </c>
      <c r="G8187" s="2" t="s">
        <v>40</v>
      </c>
      <c r="H8187" s="4" t="s">
        <v>22</v>
      </c>
      <c r="I8187" s="5">
        <v>48</v>
      </c>
      <c r="J8187" s="6">
        <v>79</v>
      </c>
      <c r="K8187" s="7">
        <v>3792</v>
      </c>
      <c r="L8187" s="7">
        <v>1175.52</v>
      </c>
      <c r="M8187" s="8">
        <v>0.31</v>
      </c>
      <c r="N8187" s="2" t="s">
        <v>23</v>
      </c>
      <c r="O8187">
        <f t="shared" si="1016"/>
        <v>2021</v>
      </c>
      <c r="P8187">
        <f t="shared" si="1017"/>
        <v>12</v>
      </c>
      <c r="Q8187" t="str">
        <f t="shared" si="1018"/>
        <v>déc</v>
      </c>
      <c r="R8187" t="str">
        <f t="shared" si="1019"/>
        <v>Pennsylvania</v>
      </c>
      <c r="S8187" t="str">
        <f t="shared" si="1020"/>
        <v>2021-12</v>
      </c>
      <c r="T8187">
        <f>IF(AND(COUNTIF(Calculs!$Q$2:$Q$12,$O8187)&gt;0,COUNTIF(Calculs!$S$2:$S$12,$E8187)&gt;0,COUNTIF(Calculs!$U$2:$U$12,$H8187)&gt;0),1,0)</f>
        <v>1</v>
      </c>
      <c r="U8187">
        <f t="shared" si="1021"/>
        <v>3792</v>
      </c>
      <c r="V8187">
        <f t="shared" si="1022"/>
        <v>79</v>
      </c>
      <c r="W8187">
        <f t="shared" si="1023"/>
        <v>1175.52</v>
      </c>
    </row>
    <row r="8188" spans="1:23" ht="15.75" customHeight="1" x14ac:dyDescent="0.3">
      <c r="A8188" s="2" t="s">
        <v>13</v>
      </c>
      <c r="B8188" s="2">
        <v>1185732</v>
      </c>
      <c r="C8188" s="3">
        <v>44545</v>
      </c>
      <c r="D8188" s="12" t="str" cm="1">
        <f t="array" ref="D8188">_xlfn.SWITCH(WEEKDAY(C8188,2), 1, "Lundi", 2, "Mardi", 3, "Mercredi", 4, "Jeudi", 5, "Vendredi", 6, "Samedi", 7, "Dimanche", "Erreur")</f>
        <v>Mercredi</v>
      </c>
      <c r="E8188" s="2" t="s">
        <v>14</v>
      </c>
      <c r="F8188" s="2" t="s">
        <v>39</v>
      </c>
      <c r="G8188" s="2" t="s">
        <v>40</v>
      </c>
      <c r="H8188" s="4" t="s">
        <v>16</v>
      </c>
      <c r="I8188" s="5">
        <v>47</v>
      </c>
      <c r="J8188" s="6">
        <v>124</v>
      </c>
      <c r="K8188" s="7">
        <v>5828</v>
      </c>
      <c r="L8188" s="7">
        <v>3088.84</v>
      </c>
      <c r="M8188" s="8">
        <v>0.53</v>
      </c>
      <c r="N8188" s="2" t="s">
        <v>23</v>
      </c>
      <c r="O8188">
        <f t="shared" si="1016"/>
        <v>2021</v>
      </c>
      <c r="P8188">
        <f t="shared" si="1017"/>
        <v>12</v>
      </c>
      <c r="Q8188" t="str">
        <f t="shared" si="1018"/>
        <v>déc</v>
      </c>
      <c r="R8188" t="str">
        <f t="shared" si="1019"/>
        <v>Pennsylvania</v>
      </c>
      <c r="S8188" t="str">
        <f t="shared" si="1020"/>
        <v>2021-12</v>
      </c>
      <c r="T8188">
        <f>IF(AND(COUNTIF(Calculs!$Q$2:$Q$12,$O8188)&gt;0,COUNTIF(Calculs!$S$2:$S$12,$E8188)&gt;0,COUNTIF(Calculs!$U$2:$U$12,$H8188)&gt;0),1,0)</f>
        <v>1</v>
      </c>
      <c r="U8188">
        <f t="shared" si="1021"/>
        <v>5828</v>
      </c>
      <c r="V8188">
        <f t="shared" si="1022"/>
        <v>124</v>
      </c>
      <c r="W8188">
        <f t="shared" si="1023"/>
        <v>3088.84</v>
      </c>
    </row>
    <row r="8189" spans="1:23" ht="15.75" customHeight="1" x14ac:dyDescent="0.3">
      <c r="A8189" s="2" t="s">
        <v>13</v>
      </c>
      <c r="B8189" s="2">
        <v>1185732</v>
      </c>
      <c r="C8189" s="3">
        <v>44546</v>
      </c>
      <c r="D8189" s="12" t="str" cm="1">
        <f t="array" ref="D8189">_xlfn.SWITCH(WEEKDAY(C8189,2), 1, "Lundi", 2, "Mardi", 3, "Mercredi", 4, "Jeudi", 5, "Vendredi", 6, "Samedi", 7, "Dimanche", "Erreur")</f>
        <v>Jeudi</v>
      </c>
      <c r="E8189" s="2" t="s">
        <v>14</v>
      </c>
      <c r="F8189" s="2" t="s">
        <v>39</v>
      </c>
      <c r="G8189" s="2" t="s">
        <v>40</v>
      </c>
      <c r="H8189" s="4" t="s">
        <v>18</v>
      </c>
      <c r="I8189" s="5">
        <v>35</v>
      </c>
      <c r="J8189" s="6">
        <v>68</v>
      </c>
      <c r="K8189" s="7">
        <v>2380</v>
      </c>
      <c r="L8189" s="7">
        <v>761.6</v>
      </c>
      <c r="M8189" s="8">
        <v>0.32</v>
      </c>
      <c r="N8189" s="2" t="s">
        <v>23</v>
      </c>
      <c r="O8189">
        <f t="shared" si="1016"/>
        <v>2021</v>
      </c>
      <c r="P8189">
        <f t="shared" si="1017"/>
        <v>12</v>
      </c>
      <c r="Q8189" t="str">
        <f t="shared" si="1018"/>
        <v>déc</v>
      </c>
      <c r="R8189" t="str">
        <f t="shared" si="1019"/>
        <v>Pennsylvania</v>
      </c>
      <c r="S8189" t="str">
        <f t="shared" si="1020"/>
        <v>2021-12</v>
      </c>
      <c r="T8189">
        <f>IF(AND(COUNTIF(Calculs!$Q$2:$Q$12,$O8189)&gt;0,COUNTIF(Calculs!$S$2:$S$12,$E8189)&gt;0,COUNTIF(Calculs!$U$2:$U$12,$H8189)&gt;0),1,0)</f>
        <v>1</v>
      </c>
      <c r="U8189">
        <f t="shared" si="1021"/>
        <v>2380</v>
      </c>
      <c r="V8189">
        <f t="shared" si="1022"/>
        <v>68</v>
      </c>
      <c r="W8189">
        <f t="shared" si="1023"/>
        <v>761.6</v>
      </c>
    </row>
    <row r="8190" spans="1:23" ht="15.75" customHeight="1" x14ac:dyDescent="0.3">
      <c r="A8190" s="2" t="s">
        <v>13</v>
      </c>
      <c r="B8190" s="2">
        <v>1185732</v>
      </c>
      <c r="C8190" s="3">
        <v>44547</v>
      </c>
      <c r="D8190" s="12" t="str" cm="1">
        <f t="array" ref="D8190">_xlfn.SWITCH(WEEKDAY(C8190,2), 1, "Lundi", 2, "Mardi", 3, "Mercredi", 4, "Jeudi", 5, "Vendredi", 6, "Samedi", 7, "Dimanche", "Erreur")</f>
        <v>Vendredi</v>
      </c>
      <c r="E8190" s="2" t="s">
        <v>14</v>
      </c>
      <c r="F8190" s="2" t="s">
        <v>39</v>
      </c>
      <c r="G8190" s="2" t="s">
        <v>40</v>
      </c>
      <c r="H8190" s="4" t="s">
        <v>19</v>
      </c>
      <c r="I8190" s="5">
        <v>38</v>
      </c>
      <c r="J8190" s="6">
        <v>38</v>
      </c>
      <c r="K8190" s="7">
        <v>1444</v>
      </c>
      <c r="L8190" s="7">
        <v>548.72</v>
      </c>
      <c r="M8190" s="8">
        <v>0.38</v>
      </c>
      <c r="N8190" s="2" t="s">
        <v>23</v>
      </c>
      <c r="O8190">
        <f t="shared" si="1016"/>
        <v>2021</v>
      </c>
      <c r="P8190">
        <f t="shared" si="1017"/>
        <v>12</v>
      </c>
      <c r="Q8190" t="str">
        <f t="shared" si="1018"/>
        <v>déc</v>
      </c>
      <c r="R8190" t="str">
        <f t="shared" si="1019"/>
        <v>Pennsylvania</v>
      </c>
      <c r="S8190" t="str">
        <f t="shared" si="1020"/>
        <v>2021-12</v>
      </c>
      <c r="T8190">
        <f>IF(AND(COUNTIF(Calculs!$Q$2:$Q$12,$O8190)&gt;0,COUNTIF(Calculs!$S$2:$S$12,$E8190)&gt;0,COUNTIF(Calculs!$U$2:$U$12,$H8190)&gt;0),1,0)</f>
        <v>1</v>
      </c>
      <c r="U8190">
        <f t="shared" si="1021"/>
        <v>1444</v>
      </c>
      <c r="V8190">
        <f t="shared" si="1022"/>
        <v>38</v>
      </c>
      <c r="W8190">
        <f t="shared" si="1023"/>
        <v>548.72</v>
      </c>
    </row>
    <row r="8191" spans="1:23" ht="15.75" customHeight="1" x14ac:dyDescent="0.3">
      <c r="A8191" s="2" t="s">
        <v>13</v>
      </c>
      <c r="B8191" s="2">
        <v>1185732</v>
      </c>
      <c r="C8191" s="3">
        <v>44548</v>
      </c>
      <c r="D8191" s="12" t="str" cm="1">
        <f t="array" ref="D8191">_xlfn.SWITCH(WEEKDAY(C8191,2), 1, "Lundi", 2, "Mardi", 3, "Mercredi", 4, "Jeudi", 5, "Vendredi", 6, "Samedi", 7, "Dimanche", "Erreur")</f>
        <v>Samedi</v>
      </c>
      <c r="E8191" s="2" t="s">
        <v>14</v>
      </c>
      <c r="F8191" s="2" t="s">
        <v>39</v>
      </c>
      <c r="G8191" s="2" t="s">
        <v>40</v>
      </c>
      <c r="H8191" s="4" t="s">
        <v>20</v>
      </c>
      <c r="I8191" s="5">
        <v>40</v>
      </c>
      <c r="J8191" s="6">
        <v>34</v>
      </c>
      <c r="K8191" s="7">
        <v>1360</v>
      </c>
      <c r="L8191" s="7">
        <v>516.79999999999995</v>
      </c>
      <c r="M8191" s="8">
        <v>0.38</v>
      </c>
      <c r="N8191" s="2" t="s">
        <v>23</v>
      </c>
      <c r="O8191">
        <f t="shared" si="1016"/>
        <v>2021</v>
      </c>
      <c r="P8191">
        <f t="shared" si="1017"/>
        <v>12</v>
      </c>
      <c r="Q8191" t="str">
        <f t="shared" si="1018"/>
        <v>déc</v>
      </c>
      <c r="R8191" t="str">
        <f t="shared" si="1019"/>
        <v>Pennsylvania</v>
      </c>
      <c r="S8191" t="str">
        <f t="shared" si="1020"/>
        <v>2021-12</v>
      </c>
      <c r="T8191">
        <f>IF(AND(COUNTIF(Calculs!$Q$2:$Q$12,$O8191)&gt;0,COUNTIF(Calculs!$S$2:$S$12,$E8191)&gt;0,COUNTIF(Calculs!$U$2:$U$12,$H8191)&gt;0),1,0)</f>
        <v>1</v>
      </c>
      <c r="U8191">
        <f t="shared" si="1021"/>
        <v>1360</v>
      </c>
      <c r="V8191">
        <f t="shared" si="1022"/>
        <v>34</v>
      </c>
      <c r="W8191">
        <f t="shared" si="1023"/>
        <v>516.79999999999995</v>
      </c>
    </row>
    <row r="8192" spans="1:23" ht="15.75" customHeight="1" x14ac:dyDescent="0.3">
      <c r="A8192" s="2" t="s">
        <v>13</v>
      </c>
      <c r="B8192" s="2">
        <v>1185732</v>
      </c>
      <c r="C8192" s="3">
        <v>44549</v>
      </c>
      <c r="D8192" s="12" t="str" cm="1">
        <f t="array" ref="D8192">_xlfn.SWITCH(WEEKDAY(C8192,2), 1, "Lundi", 2, "Mardi", 3, "Mercredi", 4, "Jeudi", 5, "Vendredi", 6, "Samedi", 7, "Dimanche", "Erreur")</f>
        <v>Dimanche</v>
      </c>
      <c r="E8192" s="2" t="s">
        <v>14</v>
      </c>
      <c r="F8192" s="2" t="s">
        <v>39</v>
      </c>
      <c r="G8192" s="2" t="s">
        <v>40</v>
      </c>
      <c r="H8192" s="4" t="s">
        <v>21</v>
      </c>
      <c r="I8192" s="5">
        <v>43</v>
      </c>
      <c r="J8192" s="6">
        <v>30</v>
      </c>
      <c r="K8192" s="7">
        <v>1290</v>
      </c>
      <c r="L8192" s="7">
        <v>425.69999999999993</v>
      </c>
      <c r="M8192" s="8">
        <v>0.32999999999999996</v>
      </c>
      <c r="N8192" s="2" t="s">
        <v>23</v>
      </c>
      <c r="O8192">
        <f t="shared" si="1016"/>
        <v>2021</v>
      </c>
      <c r="P8192">
        <f t="shared" si="1017"/>
        <v>12</v>
      </c>
      <c r="Q8192" t="str">
        <f t="shared" si="1018"/>
        <v>déc</v>
      </c>
      <c r="R8192" t="str">
        <f t="shared" si="1019"/>
        <v>Pennsylvania</v>
      </c>
      <c r="S8192" t="str">
        <f t="shared" si="1020"/>
        <v>2021-12</v>
      </c>
      <c r="T8192">
        <f>IF(AND(COUNTIF(Calculs!$Q$2:$Q$12,$O8192)&gt;0,COUNTIF(Calculs!$S$2:$S$12,$E8192)&gt;0,COUNTIF(Calculs!$U$2:$U$12,$H8192)&gt;0),1,0)</f>
        <v>1</v>
      </c>
      <c r="U8192">
        <f t="shared" si="1021"/>
        <v>1290</v>
      </c>
      <c r="V8192">
        <f t="shared" si="1022"/>
        <v>30</v>
      </c>
      <c r="W8192">
        <f t="shared" si="1023"/>
        <v>425.69999999999993</v>
      </c>
    </row>
    <row r="8193" spans="1:23" ht="15.75" customHeight="1" x14ac:dyDescent="0.3">
      <c r="A8193" s="2" t="s">
        <v>13</v>
      </c>
      <c r="B8193" s="2">
        <v>1185732</v>
      </c>
      <c r="C8193" s="3">
        <v>44550</v>
      </c>
      <c r="D8193" s="12" t="str" cm="1">
        <f t="array" ref="D8193">_xlfn.SWITCH(WEEKDAY(C8193,2), 1, "Lundi", 2, "Mardi", 3, "Mercredi", 4, "Jeudi", 5, "Vendredi", 6, "Samedi", 7, "Dimanche", "Erreur")</f>
        <v>Lundi</v>
      </c>
      <c r="E8193" s="2" t="s">
        <v>14</v>
      </c>
      <c r="F8193" s="2" t="s">
        <v>39</v>
      </c>
      <c r="G8193" s="2" t="s">
        <v>40</v>
      </c>
      <c r="H8193" s="4" t="s">
        <v>22</v>
      </c>
      <c r="I8193" s="5">
        <v>42</v>
      </c>
      <c r="J8193" s="6">
        <v>74</v>
      </c>
      <c r="K8193" s="7">
        <v>3108</v>
      </c>
      <c r="L8193" s="7">
        <v>994.56000000000006</v>
      </c>
      <c r="M8193" s="8">
        <v>0.32</v>
      </c>
      <c r="N8193" s="2" t="s">
        <v>23</v>
      </c>
      <c r="O8193">
        <f t="shared" si="1016"/>
        <v>2021</v>
      </c>
      <c r="P8193">
        <f t="shared" si="1017"/>
        <v>12</v>
      </c>
      <c r="Q8193" t="str">
        <f t="shared" si="1018"/>
        <v>déc</v>
      </c>
      <c r="R8193" t="str">
        <f t="shared" si="1019"/>
        <v>Pennsylvania</v>
      </c>
      <c r="S8193" t="str">
        <f t="shared" si="1020"/>
        <v>2021-12</v>
      </c>
      <c r="T8193">
        <f>IF(AND(COUNTIF(Calculs!$Q$2:$Q$12,$O8193)&gt;0,COUNTIF(Calculs!$S$2:$S$12,$E8193)&gt;0,COUNTIF(Calculs!$U$2:$U$12,$H8193)&gt;0),1,0)</f>
        <v>1</v>
      </c>
      <c r="U8193">
        <f t="shared" si="1021"/>
        <v>3108</v>
      </c>
      <c r="V8193">
        <f t="shared" si="1022"/>
        <v>74</v>
      </c>
      <c r="W8193">
        <f t="shared" si="1023"/>
        <v>994.56000000000006</v>
      </c>
    </row>
    <row r="8194" spans="1:23" ht="15.75" customHeight="1" x14ac:dyDescent="0.3">
      <c r="A8194" s="2" t="s">
        <v>13</v>
      </c>
      <c r="B8194" s="2">
        <v>1185732</v>
      </c>
      <c r="C8194" s="3">
        <v>44551</v>
      </c>
      <c r="D8194" s="12" t="str" cm="1">
        <f t="array" ref="D8194">_xlfn.SWITCH(WEEKDAY(C8194,2), 1, "Lundi", 2, "Mardi", 3, "Mercredi", 4, "Jeudi", 5, "Vendredi", 6, "Samedi", 7, "Dimanche", "Erreur")</f>
        <v>Mardi</v>
      </c>
      <c r="E8194" s="2" t="s">
        <v>14</v>
      </c>
      <c r="F8194" s="2" t="s">
        <v>39</v>
      </c>
      <c r="G8194" s="2" t="s">
        <v>40</v>
      </c>
      <c r="H8194" s="4" t="s">
        <v>16</v>
      </c>
      <c r="I8194" s="5">
        <v>48</v>
      </c>
      <c r="J8194" s="6">
        <v>124</v>
      </c>
      <c r="K8194" s="7">
        <v>5952</v>
      </c>
      <c r="L8194" s="7">
        <v>3571.2000000000007</v>
      </c>
      <c r="M8194" s="8">
        <v>0.60000000000000009</v>
      </c>
      <c r="N8194" s="2" t="s">
        <v>23</v>
      </c>
      <c r="O8194">
        <f t="shared" si="1016"/>
        <v>2021</v>
      </c>
      <c r="P8194">
        <f t="shared" si="1017"/>
        <v>12</v>
      </c>
      <c r="Q8194" t="str">
        <f t="shared" si="1018"/>
        <v>déc</v>
      </c>
      <c r="R8194" t="str">
        <f t="shared" si="1019"/>
        <v>Pennsylvania</v>
      </c>
      <c r="S8194" t="str">
        <f t="shared" si="1020"/>
        <v>2021-12</v>
      </c>
      <c r="T8194">
        <f>IF(AND(COUNTIF(Calculs!$Q$2:$Q$12,$O8194)&gt;0,COUNTIF(Calculs!$S$2:$S$12,$E8194)&gt;0,COUNTIF(Calculs!$U$2:$U$12,$H8194)&gt;0),1,0)</f>
        <v>1</v>
      </c>
      <c r="U8194">
        <f t="shared" si="1021"/>
        <v>5952</v>
      </c>
      <c r="V8194">
        <f t="shared" si="1022"/>
        <v>124</v>
      </c>
      <c r="W8194">
        <f t="shared" si="1023"/>
        <v>3571.2000000000007</v>
      </c>
    </row>
    <row r="8195" spans="1:23" ht="15.75" customHeight="1" x14ac:dyDescent="0.3">
      <c r="A8195" s="2" t="s">
        <v>13</v>
      </c>
      <c r="B8195" s="2">
        <v>1185732</v>
      </c>
      <c r="C8195" s="3">
        <v>44552</v>
      </c>
      <c r="D8195" s="12" t="str" cm="1">
        <f t="array" ref="D8195">_xlfn.SWITCH(WEEKDAY(C8195,2), 1, "Lundi", 2, "Mardi", 3, "Mercredi", 4, "Jeudi", 5, "Vendredi", 6, "Samedi", 7, "Dimanche", "Erreur")</f>
        <v>Mercredi</v>
      </c>
      <c r="E8195" s="2" t="s">
        <v>14</v>
      </c>
      <c r="F8195" s="2" t="s">
        <v>39</v>
      </c>
      <c r="G8195" s="2" t="s">
        <v>40</v>
      </c>
      <c r="H8195" s="4" t="s">
        <v>18</v>
      </c>
      <c r="I8195" s="5">
        <v>43</v>
      </c>
      <c r="J8195" s="6">
        <v>68</v>
      </c>
      <c r="K8195" s="7">
        <v>2924</v>
      </c>
      <c r="L8195" s="7">
        <v>1228.08</v>
      </c>
      <c r="M8195" s="8">
        <v>0.42</v>
      </c>
      <c r="N8195" s="2" t="s">
        <v>23</v>
      </c>
      <c r="O8195">
        <f t="shared" ref="O8195:O8258" si="1024">YEAR($C8195)</f>
        <v>2021</v>
      </c>
      <c r="P8195">
        <f t="shared" ref="P8195:P8258" si="1025">MONTH($C8195)</f>
        <v>12</v>
      </c>
      <c r="Q8195" t="str">
        <f t="shared" ref="Q8195:Q8258" si="1026">TEXT($C8195,"mmm")</f>
        <v>déc</v>
      </c>
      <c r="R8195" t="str">
        <f t="shared" ref="R8195:R8258" si="1027">SUBSTITUTE(SUBSTITUTE($F8195,"Sud ","South "),"Ouest ","West ")</f>
        <v>Pennsylvania</v>
      </c>
      <c r="S8195" t="str">
        <f t="shared" ref="S8195:S8258" si="1028">TEXT($C8195,"aaaa-mm")</f>
        <v>2021-12</v>
      </c>
      <c r="T8195">
        <f>IF(AND(COUNTIF(Calculs!$Q$2:$Q$12,$O8195)&gt;0,COUNTIF(Calculs!$S$2:$S$12,$E8195)&gt;0,COUNTIF(Calculs!$U$2:$U$12,$H8195)&gt;0),1,0)</f>
        <v>1</v>
      </c>
      <c r="U8195">
        <f t="shared" ref="U8195:U8258" si="1029">$K8195*$T8195</f>
        <v>2924</v>
      </c>
      <c r="V8195">
        <f t="shared" ref="V8195:V8258" si="1030">$J8195*$T8195</f>
        <v>68</v>
      </c>
      <c r="W8195">
        <f t="shared" ref="W8195:W8258" si="1031">$L8195*$T8195</f>
        <v>1228.08</v>
      </c>
    </row>
    <row r="8196" spans="1:23" ht="15.75" customHeight="1" x14ac:dyDescent="0.3">
      <c r="A8196" s="2" t="s">
        <v>13</v>
      </c>
      <c r="B8196" s="2">
        <v>1185732</v>
      </c>
      <c r="C8196" s="3">
        <v>44553</v>
      </c>
      <c r="D8196" s="12" t="str" cm="1">
        <f t="array" ref="D8196">_xlfn.SWITCH(WEEKDAY(C8196,2), 1, "Lundi", 2, "Mardi", 3, "Mercredi", 4, "Jeudi", 5, "Vendredi", 6, "Samedi", 7, "Dimanche", "Erreur")</f>
        <v>Jeudi</v>
      </c>
      <c r="E8196" s="2" t="s">
        <v>14</v>
      </c>
      <c r="F8196" s="2" t="s">
        <v>39</v>
      </c>
      <c r="G8196" s="2" t="s">
        <v>40</v>
      </c>
      <c r="H8196" s="4" t="s">
        <v>19</v>
      </c>
      <c r="I8196" s="5">
        <v>47</v>
      </c>
      <c r="J8196" s="6">
        <v>66</v>
      </c>
      <c r="K8196" s="7">
        <v>3102</v>
      </c>
      <c r="L8196" s="7">
        <v>1364.8799999999999</v>
      </c>
      <c r="M8196" s="8">
        <v>0.43999999999999995</v>
      </c>
      <c r="N8196" s="2" t="s">
        <v>23</v>
      </c>
      <c r="O8196">
        <f t="shared" si="1024"/>
        <v>2021</v>
      </c>
      <c r="P8196">
        <f t="shared" si="1025"/>
        <v>12</v>
      </c>
      <c r="Q8196" t="str">
        <f t="shared" si="1026"/>
        <v>déc</v>
      </c>
      <c r="R8196" t="str">
        <f t="shared" si="1027"/>
        <v>Pennsylvania</v>
      </c>
      <c r="S8196" t="str">
        <f t="shared" si="1028"/>
        <v>2021-12</v>
      </c>
      <c r="T8196">
        <f>IF(AND(COUNTIF(Calculs!$Q$2:$Q$12,$O8196)&gt;0,COUNTIF(Calculs!$S$2:$S$12,$E8196)&gt;0,COUNTIF(Calculs!$U$2:$U$12,$H8196)&gt;0),1,0)</f>
        <v>1</v>
      </c>
      <c r="U8196">
        <f t="shared" si="1029"/>
        <v>3102</v>
      </c>
      <c r="V8196">
        <f t="shared" si="1030"/>
        <v>66</v>
      </c>
      <c r="W8196">
        <f t="shared" si="1031"/>
        <v>1364.8799999999999</v>
      </c>
    </row>
    <row r="8197" spans="1:23" ht="15.75" customHeight="1" x14ac:dyDescent="0.3">
      <c r="A8197" s="2" t="s">
        <v>13</v>
      </c>
      <c r="B8197" s="2">
        <v>1185732</v>
      </c>
      <c r="C8197" s="3">
        <v>44554</v>
      </c>
      <c r="D8197" s="12" t="str" cm="1">
        <f t="array" ref="D8197">_xlfn.SWITCH(WEEKDAY(C8197,2), 1, "Lundi", 2, "Mardi", 3, "Mercredi", 4, "Jeudi", 5, "Vendredi", 6, "Samedi", 7, "Dimanche", "Erreur")</f>
        <v>Vendredi</v>
      </c>
      <c r="E8197" s="2" t="s">
        <v>14</v>
      </c>
      <c r="F8197" s="2" t="s">
        <v>39</v>
      </c>
      <c r="G8197" s="2" t="s">
        <v>40</v>
      </c>
      <c r="H8197" s="4" t="s">
        <v>20</v>
      </c>
      <c r="I8197" s="5">
        <v>43</v>
      </c>
      <c r="J8197" s="6">
        <v>60</v>
      </c>
      <c r="K8197" s="7">
        <v>2580</v>
      </c>
      <c r="L8197" s="7">
        <v>1186.8</v>
      </c>
      <c r="M8197" s="8">
        <v>0.45999999999999996</v>
      </c>
      <c r="N8197" s="2" t="s">
        <v>23</v>
      </c>
      <c r="O8197">
        <f t="shared" si="1024"/>
        <v>2021</v>
      </c>
      <c r="P8197">
        <f t="shared" si="1025"/>
        <v>12</v>
      </c>
      <c r="Q8197" t="str">
        <f t="shared" si="1026"/>
        <v>déc</v>
      </c>
      <c r="R8197" t="str">
        <f t="shared" si="1027"/>
        <v>Pennsylvania</v>
      </c>
      <c r="S8197" t="str">
        <f t="shared" si="1028"/>
        <v>2021-12</v>
      </c>
      <c r="T8197">
        <f>IF(AND(COUNTIF(Calculs!$Q$2:$Q$12,$O8197)&gt;0,COUNTIF(Calculs!$S$2:$S$12,$E8197)&gt;0,COUNTIF(Calculs!$U$2:$U$12,$H8197)&gt;0),1,0)</f>
        <v>1</v>
      </c>
      <c r="U8197">
        <f t="shared" si="1029"/>
        <v>2580</v>
      </c>
      <c r="V8197">
        <f t="shared" si="1030"/>
        <v>60</v>
      </c>
      <c r="W8197">
        <f t="shared" si="1031"/>
        <v>1186.8</v>
      </c>
    </row>
    <row r="8198" spans="1:23" ht="15.75" customHeight="1" x14ac:dyDescent="0.3">
      <c r="A8198" s="2" t="s">
        <v>13</v>
      </c>
      <c r="B8198" s="2">
        <v>1185732</v>
      </c>
      <c r="C8198" s="3">
        <v>44555</v>
      </c>
      <c r="D8198" s="12" t="str" cm="1">
        <f t="array" ref="D8198">_xlfn.SWITCH(WEEKDAY(C8198,2), 1, "Lundi", 2, "Mardi", 3, "Mercredi", 4, "Jeudi", 5, "Vendredi", 6, "Samedi", 7, "Dimanche", "Erreur")</f>
        <v>Samedi</v>
      </c>
      <c r="E8198" s="2" t="s">
        <v>14</v>
      </c>
      <c r="F8198" s="2" t="s">
        <v>39</v>
      </c>
      <c r="G8198" s="2" t="s">
        <v>40</v>
      </c>
      <c r="H8198" s="4" t="s">
        <v>21</v>
      </c>
      <c r="I8198" s="5">
        <v>51</v>
      </c>
      <c r="J8198" s="6">
        <v>48</v>
      </c>
      <c r="K8198" s="7">
        <v>2448</v>
      </c>
      <c r="L8198" s="7">
        <v>954.71999999999991</v>
      </c>
      <c r="M8198" s="8">
        <v>0.38999999999999996</v>
      </c>
      <c r="N8198" s="2" t="s">
        <v>23</v>
      </c>
      <c r="O8198">
        <f t="shared" si="1024"/>
        <v>2021</v>
      </c>
      <c r="P8198">
        <f t="shared" si="1025"/>
        <v>12</v>
      </c>
      <c r="Q8198" t="str">
        <f t="shared" si="1026"/>
        <v>déc</v>
      </c>
      <c r="R8198" t="str">
        <f t="shared" si="1027"/>
        <v>Pennsylvania</v>
      </c>
      <c r="S8198" t="str">
        <f t="shared" si="1028"/>
        <v>2021-12</v>
      </c>
      <c r="T8198">
        <f>IF(AND(COUNTIF(Calculs!$Q$2:$Q$12,$O8198)&gt;0,COUNTIF(Calculs!$S$2:$S$12,$E8198)&gt;0,COUNTIF(Calculs!$U$2:$U$12,$H8198)&gt;0),1,0)</f>
        <v>1</v>
      </c>
      <c r="U8198">
        <f t="shared" si="1029"/>
        <v>2448</v>
      </c>
      <c r="V8198">
        <f t="shared" si="1030"/>
        <v>48</v>
      </c>
      <c r="W8198">
        <f t="shared" si="1031"/>
        <v>954.71999999999991</v>
      </c>
    </row>
    <row r="8199" spans="1:23" ht="15.75" customHeight="1" x14ac:dyDescent="0.3">
      <c r="A8199" s="2" t="s">
        <v>13</v>
      </c>
      <c r="B8199" s="2">
        <v>1185732</v>
      </c>
      <c r="C8199" s="3">
        <v>44556</v>
      </c>
      <c r="D8199" s="12" t="str" cm="1">
        <f t="array" ref="D8199">_xlfn.SWITCH(WEEKDAY(C8199,2), 1, "Lundi", 2, "Mardi", 3, "Mercredi", 4, "Jeudi", 5, "Vendredi", 6, "Samedi", 7, "Dimanche", "Erreur")</f>
        <v>Dimanche</v>
      </c>
      <c r="E8199" s="2" t="s">
        <v>14</v>
      </c>
      <c r="F8199" s="2" t="s">
        <v>39</v>
      </c>
      <c r="G8199" s="2" t="s">
        <v>40</v>
      </c>
      <c r="H8199" s="4" t="s">
        <v>22</v>
      </c>
      <c r="I8199" s="5">
        <v>53</v>
      </c>
      <c r="J8199" s="6">
        <v>75</v>
      </c>
      <c r="K8199" s="7">
        <v>3975</v>
      </c>
      <c r="L8199" s="7">
        <v>1431</v>
      </c>
      <c r="M8199" s="8">
        <v>0.36</v>
      </c>
      <c r="N8199" s="2" t="s">
        <v>23</v>
      </c>
      <c r="O8199">
        <f t="shared" si="1024"/>
        <v>2021</v>
      </c>
      <c r="P8199">
        <f t="shared" si="1025"/>
        <v>12</v>
      </c>
      <c r="Q8199" t="str">
        <f t="shared" si="1026"/>
        <v>déc</v>
      </c>
      <c r="R8199" t="str">
        <f t="shared" si="1027"/>
        <v>Pennsylvania</v>
      </c>
      <c r="S8199" t="str">
        <f t="shared" si="1028"/>
        <v>2021-12</v>
      </c>
      <c r="T8199">
        <f>IF(AND(COUNTIF(Calculs!$Q$2:$Q$12,$O8199)&gt;0,COUNTIF(Calculs!$S$2:$S$12,$E8199)&gt;0,COUNTIF(Calculs!$U$2:$U$12,$H8199)&gt;0),1,0)</f>
        <v>1</v>
      </c>
      <c r="U8199">
        <f t="shared" si="1029"/>
        <v>3975</v>
      </c>
      <c r="V8199">
        <f t="shared" si="1030"/>
        <v>75</v>
      </c>
      <c r="W8199">
        <f t="shared" si="1031"/>
        <v>1431</v>
      </c>
    </row>
    <row r="8200" spans="1:23" ht="15.75" customHeight="1" x14ac:dyDescent="0.3">
      <c r="A8200" s="2" t="s">
        <v>13</v>
      </c>
      <c r="B8200" s="2">
        <v>1185732</v>
      </c>
      <c r="C8200" s="3">
        <v>44557</v>
      </c>
      <c r="D8200" s="12" t="str" cm="1">
        <f t="array" ref="D8200">_xlfn.SWITCH(WEEKDAY(C8200,2), 1, "Lundi", 2, "Mardi", 3, "Mercredi", 4, "Jeudi", 5, "Vendredi", 6, "Samedi", 7, "Dimanche", "Erreur")</f>
        <v>Lundi</v>
      </c>
      <c r="E8200" s="2" t="s">
        <v>14</v>
      </c>
      <c r="F8200" s="2" t="s">
        <v>39</v>
      </c>
      <c r="G8200" s="2" t="s">
        <v>40</v>
      </c>
      <c r="H8200" s="4" t="s">
        <v>16</v>
      </c>
      <c r="I8200" s="5">
        <v>53</v>
      </c>
      <c r="J8200" s="6">
        <v>143</v>
      </c>
      <c r="K8200" s="7">
        <v>7579</v>
      </c>
      <c r="L8200" s="7">
        <v>4623.1900000000005</v>
      </c>
      <c r="M8200" s="8">
        <v>0.6100000000000001</v>
      </c>
      <c r="N8200" s="2" t="s">
        <v>23</v>
      </c>
      <c r="O8200">
        <f t="shared" si="1024"/>
        <v>2021</v>
      </c>
      <c r="P8200">
        <f t="shared" si="1025"/>
        <v>12</v>
      </c>
      <c r="Q8200" t="str">
        <f t="shared" si="1026"/>
        <v>déc</v>
      </c>
      <c r="R8200" t="str">
        <f t="shared" si="1027"/>
        <v>Pennsylvania</v>
      </c>
      <c r="S8200" t="str">
        <f t="shared" si="1028"/>
        <v>2021-12</v>
      </c>
      <c r="T8200">
        <f>IF(AND(COUNTIF(Calculs!$Q$2:$Q$12,$O8200)&gt;0,COUNTIF(Calculs!$S$2:$S$12,$E8200)&gt;0,COUNTIF(Calculs!$U$2:$U$12,$H8200)&gt;0),1,0)</f>
        <v>1</v>
      </c>
      <c r="U8200">
        <f t="shared" si="1029"/>
        <v>7579</v>
      </c>
      <c r="V8200">
        <f t="shared" si="1030"/>
        <v>143</v>
      </c>
      <c r="W8200">
        <f t="shared" si="1031"/>
        <v>4623.1900000000005</v>
      </c>
    </row>
    <row r="8201" spans="1:23" ht="15.75" customHeight="1" x14ac:dyDescent="0.3">
      <c r="A8201" s="2" t="s">
        <v>13</v>
      </c>
      <c r="B8201" s="2">
        <v>1185732</v>
      </c>
      <c r="C8201" s="3">
        <v>44558</v>
      </c>
      <c r="D8201" s="12" t="str" cm="1">
        <f t="array" ref="D8201">_xlfn.SWITCH(WEEKDAY(C8201,2), 1, "Lundi", 2, "Mardi", 3, "Mercredi", 4, "Jeudi", 5, "Vendredi", 6, "Samedi", 7, "Dimanche", "Erreur")</f>
        <v>Mardi</v>
      </c>
      <c r="E8201" s="2" t="s">
        <v>14</v>
      </c>
      <c r="F8201" s="2" t="s">
        <v>39</v>
      </c>
      <c r="G8201" s="2" t="s">
        <v>40</v>
      </c>
      <c r="H8201" s="4" t="s">
        <v>18</v>
      </c>
      <c r="I8201" s="5">
        <v>47</v>
      </c>
      <c r="J8201" s="6">
        <v>85</v>
      </c>
      <c r="K8201" s="7">
        <v>3995</v>
      </c>
      <c r="L8201" s="7">
        <v>1637.9499999999998</v>
      </c>
      <c r="M8201" s="8">
        <v>0.41</v>
      </c>
      <c r="N8201" s="2" t="s">
        <v>23</v>
      </c>
      <c r="O8201">
        <f t="shared" si="1024"/>
        <v>2021</v>
      </c>
      <c r="P8201">
        <f t="shared" si="1025"/>
        <v>12</v>
      </c>
      <c r="Q8201" t="str">
        <f t="shared" si="1026"/>
        <v>déc</v>
      </c>
      <c r="R8201" t="str">
        <f t="shared" si="1027"/>
        <v>Pennsylvania</v>
      </c>
      <c r="S8201" t="str">
        <f t="shared" si="1028"/>
        <v>2021-12</v>
      </c>
      <c r="T8201">
        <f>IF(AND(COUNTIF(Calculs!$Q$2:$Q$12,$O8201)&gt;0,COUNTIF(Calculs!$S$2:$S$12,$E8201)&gt;0,COUNTIF(Calculs!$U$2:$U$12,$H8201)&gt;0),1,0)</f>
        <v>1</v>
      </c>
      <c r="U8201">
        <f t="shared" si="1029"/>
        <v>3995</v>
      </c>
      <c r="V8201">
        <f t="shared" si="1030"/>
        <v>85</v>
      </c>
      <c r="W8201">
        <f t="shared" si="1031"/>
        <v>1637.9499999999998</v>
      </c>
    </row>
    <row r="8202" spans="1:23" ht="15.75" customHeight="1" x14ac:dyDescent="0.3">
      <c r="A8202" s="2" t="s">
        <v>13</v>
      </c>
      <c r="B8202" s="2">
        <v>1185732</v>
      </c>
      <c r="C8202" s="3">
        <v>44559</v>
      </c>
      <c r="D8202" s="12" t="str" cm="1">
        <f t="array" ref="D8202">_xlfn.SWITCH(WEEKDAY(C8202,2), 1, "Lundi", 2, "Mardi", 3, "Mercredi", 4, "Jeudi", 5, "Vendredi", 6, "Samedi", 7, "Dimanche", "Erreur")</f>
        <v>Mercredi</v>
      </c>
      <c r="E8202" s="2" t="s">
        <v>14</v>
      </c>
      <c r="F8202" s="2" t="s">
        <v>39</v>
      </c>
      <c r="G8202" s="2" t="s">
        <v>40</v>
      </c>
      <c r="H8202" s="4" t="s">
        <v>19</v>
      </c>
      <c r="I8202" s="5">
        <v>44</v>
      </c>
      <c r="J8202" s="6">
        <v>79</v>
      </c>
      <c r="K8202" s="7">
        <v>3476</v>
      </c>
      <c r="L8202" s="7">
        <v>1529.4399999999998</v>
      </c>
      <c r="M8202" s="8">
        <v>0.43999999999999995</v>
      </c>
      <c r="N8202" s="2" t="s">
        <v>23</v>
      </c>
      <c r="O8202">
        <f t="shared" si="1024"/>
        <v>2021</v>
      </c>
      <c r="P8202">
        <f t="shared" si="1025"/>
        <v>12</v>
      </c>
      <c r="Q8202" t="str">
        <f t="shared" si="1026"/>
        <v>déc</v>
      </c>
      <c r="R8202" t="str">
        <f t="shared" si="1027"/>
        <v>Pennsylvania</v>
      </c>
      <c r="S8202" t="str">
        <f t="shared" si="1028"/>
        <v>2021-12</v>
      </c>
      <c r="T8202">
        <f>IF(AND(COUNTIF(Calculs!$Q$2:$Q$12,$O8202)&gt;0,COUNTIF(Calculs!$S$2:$S$12,$E8202)&gt;0,COUNTIF(Calculs!$U$2:$U$12,$H8202)&gt;0),1,0)</f>
        <v>1</v>
      </c>
      <c r="U8202">
        <f t="shared" si="1029"/>
        <v>3476</v>
      </c>
      <c r="V8202">
        <f t="shared" si="1030"/>
        <v>79</v>
      </c>
      <c r="W8202">
        <f t="shared" si="1031"/>
        <v>1529.4399999999998</v>
      </c>
    </row>
    <row r="8203" spans="1:23" ht="15.75" customHeight="1" x14ac:dyDescent="0.3">
      <c r="A8203" s="2" t="s">
        <v>13</v>
      </c>
      <c r="B8203" s="2">
        <v>1185732</v>
      </c>
      <c r="C8203" s="3">
        <v>44560</v>
      </c>
      <c r="D8203" s="12" t="str" cm="1">
        <f t="array" ref="D8203">_xlfn.SWITCH(WEEKDAY(C8203,2), 1, "Lundi", 2, "Mardi", 3, "Mercredi", 4, "Jeudi", 5, "Vendredi", 6, "Samedi", 7, "Dimanche", "Erreur")</f>
        <v>Jeudi</v>
      </c>
      <c r="E8203" s="2" t="s">
        <v>14</v>
      </c>
      <c r="F8203" s="2" t="s">
        <v>39</v>
      </c>
      <c r="G8203" s="2" t="s">
        <v>40</v>
      </c>
      <c r="H8203" s="4" t="s">
        <v>20</v>
      </c>
      <c r="I8203" s="5">
        <v>40</v>
      </c>
      <c r="J8203" s="6">
        <v>53</v>
      </c>
      <c r="K8203" s="7">
        <v>2120</v>
      </c>
      <c r="L8203" s="7">
        <v>953.99999999999989</v>
      </c>
      <c r="M8203" s="8">
        <v>0.44999999999999996</v>
      </c>
      <c r="N8203" s="2" t="s">
        <v>23</v>
      </c>
      <c r="O8203">
        <f t="shared" si="1024"/>
        <v>2021</v>
      </c>
      <c r="P8203">
        <f t="shared" si="1025"/>
        <v>12</v>
      </c>
      <c r="Q8203" t="str">
        <f t="shared" si="1026"/>
        <v>déc</v>
      </c>
      <c r="R8203" t="str">
        <f t="shared" si="1027"/>
        <v>Pennsylvania</v>
      </c>
      <c r="S8203" t="str">
        <f t="shared" si="1028"/>
        <v>2021-12</v>
      </c>
      <c r="T8203">
        <f>IF(AND(COUNTIF(Calculs!$Q$2:$Q$12,$O8203)&gt;0,COUNTIF(Calculs!$S$2:$S$12,$E8203)&gt;0,COUNTIF(Calculs!$U$2:$U$12,$H8203)&gt;0),1,0)</f>
        <v>1</v>
      </c>
      <c r="U8203">
        <f t="shared" si="1029"/>
        <v>2120</v>
      </c>
      <c r="V8203">
        <f t="shared" si="1030"/>
        <v>53</v>
      </c>
      <c r="W8203">
        <f t="shared" si="1031"/>
        <v>953.99999999999989</v>
      </c>
    </row>
    <row r="8204" spans="1:23" ht="15.75" customHeight="1" x14ac:dyDescent="0.3">
      <c r="A8204" s="2" t="s">
        <v>13</v>
      </c>
      <c r="B8204" s="2">
        <v>1185732</v>
      </c>
      <c r="C8204" s="3">
        <v>44561</v>
      </c>
      <c r="D8204" s="12" t="str" cm="1">
        <f t="array" ref="D8204">_xlfn.SWITCH(WEEKDAY(C8204,2), 1, "Lundi", 2, "Mardi", 3, "Mercredi", 4, "Jeudi", 5, "Vendredi", 6, "Samedi", 7, "Dimanche", "Erreur")</f>
        <v>Vendredi</v>
      </c>
      <c r="E8204" s="2" t="s">
        <v>14</v>
      </c>
      <c r="F8204" s="2" t="s">
        <v>39</v>
      </c>
      <c r="G8204" s="2" t="s">
        <v>40</v>
      </c>
      <c r="H8204" s="4" t="s">
        <v>21</v>
      </c>
      <c r="I8204" s="5">
        <v>46</v>
      </c>
      <c r="J8204" s="6">
        <v>56</v>
      </c>
      <c r="K8204" s="7">
        <v>2576</v>
      </c>
      <c r="L8204" s="7">
        <v>1004.6399999999999</v>
      </c>
      <c r="M8204" s="8">
        <v>0.38999999999999996</v>
      </c>
      <c r="N8204" s="2" t="s">
        <v>23</v>
      </c>
      <c r="O8204">
        <f t="shared" si="1024"/>
        <v>2021</v>
      </c>
      <c r="P8204">
        <f t="shared" si="1025"/>
        <v>12</v>
      </c>
      <c r="Q8204" t="str">
        <f t="shared" si="1026"/>
        <v>déc</v>
      </c>
      <c r="R8204" t="str">
        <f t="shared" si="1027"/>
        <v>Pennsylvania</v>
      </c>
      <c r="S8204" t="str">
        <f t="shared" si="1028"/>
        <v>2021-12</v>
      </c>
      <c r="T8204">
        <f>IF(AND(COUNTIF(Calculs!$Q$2:$Q$12,$O8204)&gt;0,COUNTIF(Calculs!$S$2:$S$12,$E8204)&gt;0,COUNTIF(Calculs!$U$2:$U$12,$H8204)&gt;0),1,0)</f>
        <v>1</v>
      </c>
      <c r="U8204">
        <f t="shared" si="1029"/>
        <v>2576</v>
      </c>
      <c r="V8204">
        <f t="shared" si="1030"/>
        <v>56</v>
      </c>
      <c r="W8204">
        <f t="shared" si="1031"/>
        <v>1004.6399999999999</v>
      </c>
    </row>
    <row r="8205" spans="1:23" ht="15.75" customHeight="1" x14ac:dyDescent="0.3">
      <c r="A8205" s="2" t="s">
        <v>13</v>
      </c>
      <c r="B8205" s="2">
        <v>1185732</v>
      </c>
      <c r="C8205" s="3">
        <v>43831</v>
      </c>
      <c r="D8205" s="12" t="str" cm="1">
        <f t="array" ref="D8205">_xlfn.SWITCH(WEEKDAY(C8205,2), 1, "Lundi", 2, "Mardi", 3, "Mercredi", 4, "Jeudi", 5, "Vendredi", 6, "Samedi", 7, "Dimanche", "Erreur")</f>
        <v>Mercredi</v>
      </c>
      <c r="E8205" s="2" t="s">
        <v>14</v>
      </c>
      <c r="F8205" s="2" t="s">
        <v>39</v>
      </c>
      <c r="G8205" s="2" t="s">
        <v>40</v>
      </c>
      <c r="H8205" s="4" t="s">
        <v>22</v>
      </c>
      <c r="I8205" s="5">
        <v>53</v>
      </c>
      <c r="J8205" s="6">
        <v>83</v>
      </c>
      <c r="K8205" s="7">
        <v>4399</v>
      </c>
      <c r="L8205" s="7">
        <v>1407.68</v>
      </c>
      <c r="M8205" s="8">
        <v>0.32</v>
      </c>
      <c r="N8205" s="2" t="s">
        <v>23</v>
      </c>
      <c r="O8205">
        <f t="shared" si="1024"/>
        <v>2020</v>
      </c>
      <c r="P8205">
        <f t="shared" si="1025"/>
        <v>1</v>
      </c>
      <c r="Q8205" t="str">
        <f t="shared" si="1026"/>
        <v>janv</v>
      </c>
      <c r="R8205" t="str">
        <f t="shared" si="1027"/>
        <v>Pennsylvania</v>
      </c>
      <c r="S8205" t="str">
        <f t="shared" si="1028"/>
        <v>2020-01</v>
      </c>
      <c r="T8205">
        <f>IF(AND(COUNTIF(Calculs!$Q$2:$Q$12,$O8205)&gt;0,COUNTIF(Calculs!$S$2:$S$12,$E8205)&gt;0,COUNTIF(Calculs!$U$2:$U$12,$H8205)&gt;0),1,0)</f>
        <v>1</v>
      </c>
      <c r="U8205">
        <f t="shared" si="1029"/>
        <v>4399</v>
      </c>
      <c r="V8205">
        <f t="shared" si="1030"/>
        <v>83</v>
      </c>
      <c r="W8205">
        <f t="shared" si="1031"/>
        <v>1407.68</v>
      </c>
    </row>
    <row r="8206" spans="1:23" ht="15.75" customHeight="1" x14ac:dyDescent="0.3">
      <c r="A8206" s="2" t="s">
        <v>29</v>
      </c>
      <c r="B8206" s="2">
        <v>1128299</v>
      </c>
      <c r="C8206" s="3">
        <v>43832</v>
      </c>
      <c r="D8206" s="12" t="str" cm="1">
        <f t="array" ref="D8206">_xlfn.SWITCH(WEEKDAY(C8206,2), 1, "Lundi", 2, "Mardi", 3, "Mercredi", 4, "Jeudi", 5, "Vendredi", 6, "Samedi", 7, "Dimanche", "Erreur")</f>
        <v>Jeudi</v>
      </c>
      <c r="E8206" s="2" t="s">
        <v>14</v>
      </c>
      <c r="F8206" s="2" t="s">
        <v>39</v>
      </c>
      <c r="G8206" s="2" t="s">
        <v>40</v>
      </c>
      <c r="H8206" s="4" t="s">
        <v>16</v>
      </c>
      <c r="I8206" s="5">
        <v>27</v>
      </c>
      <c r="J8206" s="6">
        <v>158</v>
      </c>
      <c r="K8206" s="7">
        <v>4266</v>
      </c>
      <c r="L8206" s="7">
        <v>1791.7200000000003</v>
      </c>
      <c r="M8206" s="8">
        <v>0.42000000000000004</v>
      </c>
      <c r="N8206" s="2" t="s">
        <v>23</v>
      </c>
      <c r="O8206">
        <f t="shared" si="1024"/>
        <v>2020</v>
      </c>
      <c r="P8206">
        <f t="shared" si="1025"/>
        <v>1</v>
      </c>
      <c r="Q8206" t="str">
        <f t="shared" si="1026"/>
        <v>janv</v>
      </c>
      <c r="R8206" t="str">
        <f t="shared" si="1027"/>
        <v>Pennsylvania</v>
      </c>
      <c r="S8206" t="str">
        <f t="shared" si="1028"/>
        <v>2020-01</v>
      </c>
      <c r="T8206">
        <f>IF(AND(COUNTIF(Calculs!$Q$2:$Q$12,$O8206)&gt;0,COUNTIF(Calculs!$S$2:$S$12,$E8206)&gt;0,COUNTIF(Calculs!$U$2:$U$12,$H8206)&gt;0),1,0)</f>
        <v>1</v>
      </c>
      <c r="U8206">
        <f t="shared" si="1029"/>
        <v>4266</v>
      </c>
      <c r="V8206">
        <f t="shared" si="1030"/>
        <v>158</v>
      </c>
      <c r="W8206">
        <f t="shared" si="1031"/>
        <v>1791.7200000000003</v>
      </c>
    </row>
    <row r="8207" spans="1:23" ht="15.75" customHeight="1" x14ac:dyDescent="0.3">
      <c r="A8207" s="2" t="s">
        <v>29</v>
      </c>
      <c r="B8207" s="2">
        <v>1128299</v>
      </c>
      <c r="C8207" s="3">
        <v>43833</v>
      </c>
      <c r="D8207" s="12" t="str" cm="1">
        <f t="array" ref="D8207">_xlfn.SWITCH(WEEKDAY(C8207,2), 1, "Lundi", 2, "Mardi", 3, "Mercredi", 4, "Jeudi", 5, "Vendredi", 6, "Samedi", 7, "Dimanche", "Erreur")</f>
        <v>Vendredi</v>
      </c>
      <c r="E8207" s="2" t="s">
        <v>14</v>
      </c>
      <c r="F8207" s="2" t="s">
        <v>39</v>
      </c>
      <c r="G8207" s="2" t="s">
        <v>40</v>
      </c>
      <c r="H8207" s="4" t="s">
        <v>18</v>
      </c>
      <c r="I8207" s="5">
        <v>35</v>
      </c>
      <c r="J8207" s="6">
        <v>135</v>
      </c>
      <c r="K8207" s="7">
        <v>4725</v>
      </c>
      <c r="L8207" s="7">
        <v>1464.75</v>
      </c>
      <c r="M8207" s="8">
        <v>0.31</v>
      </c>
      <c r="N8207" s="2" t="s">
        <v>23</v>
      </c>
      <c r="O8207">
        <f t="shared" si="1024"/>
        <v>2020</v>
      </c>
      <c r="P8207">
        <f t="shared" si="1025"/>
        <v>1</v>
      </c>
      <c r="Q8207" t="str">
        <f t="shared" si="1026"/>
        <v>janv</v>
      </c>
      <c r="R8207" t="str">
        <f t="shared" si="1027"/>
        <v>Pennsylvania</v>
      </c>
      <c r="S8207" t="str">
        <f t="shared" si="1028"/>
        <v>2020-01</v>
      </c>
      <c r="T8207">
        <f>IF(AND(COUNTIF(Calculs!$Q$2:$Q$12,$O8207)&gt;0,COUNTIF(Calculs!$S$2:$S$12,$E8207)&gt;0,COUNTIF(Calculs!$U$2:$U$12,$H8207)&gt;0),1,0)</f>
        <v>1</v>
      </c>
      <c r="U8207">
        <f t="shared" si="1029"/>
        <v>4725</v>
      </c>
      <c r="V8207">
        <f t="shared" si="1030"/>
        <v>135</v>
      </c>
      <c r="W8207">
        <f t="shared" si="1031"/>
        <v>1464.75</v>
      </c>
    </row>
    <row r="8208" spans="1:23" ht="15.75" customHeight="1" x14ac:dyDescent="0.3">
      <c r="A8208" s="2" t="s">
        <v>29</v>
      </c>
      <c r="B8208" s="2">
        <v>1128299</v>
      </c>
      <c r="C8208" s="3">
        <v>43834</v>
      </c>
      <c r="D8208" s="12" t="str" cm="1">
        <f t="array" ref="D8208">_xlfn.SWITCH(WEEKDAY(C8208,2), 1, "Lundi", 2, "Mardi", 3, "Mercredi", 4, "Jeudi", 5, "Vendredi", 6, "Samedi", 7, "Dimanche", "Erreur")</f>
        <v>Samedi</v>
      </c>
      <c r="E8208" s="2" t="s">
        <v>14</v>
      </c>
      <c r="F8208" s="2" t="s">
        <v>39</v>
      </c>
      <c r="G8208" s="2" t="s">
        <v>40</v>
      </c>
      <c r="H8208" s="4" t="s">
        <v>19</v>
      </c>
      <c r="I8208" s="5">
        <v>36</v>
      </c>
      <c r="J8208" s="6">
        <v>140</v>
      </c>
      <c r="K8208" s="7">
        <v>5040</v>
      </c>
      <c r="L8208" s="7">
        <v>2368.8000000000002</v>
      </c>
      <c r="M8208" s="8">
        <v>0.47000000000000003</v>
      </c>
      <c r="N8208" s="2" t="s">
        <v>23</v>
      </c>
      <c r="O8208">
        <f t="shared" si="1024"/>
        <v>2020</v>
      </c>
      <c r="P8208">
        <f t="shared" si="1025"/>
        <v>1</v>
      </c>
      <c r="Q8208" t="str">
        <f t="shared" si="1026"/>
        <v>janv</v>
      </c>
      <c r="R8208" t="str">
        <f t="shared" si="1027"/>
        <v>Pennsylvania</v>
      </c>
      <c r="S8208" t="str">
        <f t="shared" si="1028"/>
        <v>2020-01</v>
      </c>
      <c r="T8208">
        <f>IF(AND(COUNTIF(Calculs!$Q$2:$Q$12,$O8208)&gt;0,COUNTIF(Calculs!$S$2:$S$12,$E8208)&gt;0,COUNTIF(Calculs!$U$2:$U$12,$H8208)&gt;0),1,0)</f>
        <v>1</v>
      </c>
      <c r="U8208">
        <f t="shared" si="1029"/>
        <v>5040</v>
      </c>
      <c r="V8208">
        <f t="shared" si="1030"/>
        <v>140</v>
      </c>
      <c r="W8208">
        <f t="shared" si="1031"/>
        <v>2368.8000000000002</v>
      </c>
    </row>
    <row r="8209" spans="1:23" ht="15.75" customHeight="1" x14ac:dyDescent="0.3">
      <c r="A8209" s="2" t="s">
        <v>29</v>
      </c>
      <c r="B8209" s="2">
        <v>1128299</v>
      </c>
      <c r="C8209" s="3">
        <v>43835</v>
      </c>
      <c r="D8209" s="12" t="str" cm="1">
        <f t="array" ref="D8209">_xlfn.SWITCH(WEEKDAY(C8209,2), 1, "Lundi", 2, "Mardi", 3, "Mercredi", 4, "Jeudi", 5, "Vendredi", 6, "Samedi", 7, "Dimanche", "Erreur")</f>
        <v>Dimanche</v>
      </c>
      <c r="E8209" s="2" t="s">
        <v>14</v>
      </c>
      <c r="F8209" s="2" t="s">
        <v>39</v>
      </c>
      <c r="G8209" s="2" t="s">
        <v>40</v>
      </c>
      <c r="H8209" s="4" t="s">
        <v>20</v>
      </c>
      <c r="I8209" s="5">
        <v>34</v>
      </c>
      <c r="J8209" s="6">
        <v>90</v>
      </c>
      <c r="K8209" s="7">
        <v>3060</v>
      </c>
      <c r="L8209" s="7">
        <v>1254.5999999999999</v>
      </c>
      <c r="M8209" s="8">
        <v>0.41</v>
      </c>
      <c r="N8209" s="2" t="s">
        <v>23</v>
      </c>
      <c r="O8209">
        <f t="shared" si="1024"/>
        <v>2020</v>
      </c>
      <c r="P8209">
        <f t="shared" si="1025"/>
        <v>1</v>
      </c>
      <c r="Q8209" t="str">
        <f t="shared" si="1026"/>
        <v>janv</v>
      </c>
      <c r="R8209" t="str">
        <f t="shared" si="1027"/>
        <v>Pennsylvania</v>
      </c>
      <c r="S8209" t="str">
        <f t="shared" si="1028"/>
        <v>2020-01</v>
      </c>
      <c r="T8209">
        <f>IF(AND(COUNTIF(Calculs!$Q$2:$Q$12,$O8209)&gt;0,COUNTIF(Calculs!$S$2:$S$12,$E8209)&gt;0,COUNTIF(Calculs!$U$2:$U$12,$H8209)&gt;0),1,0)</f>
        <v>1</v>
      </c>
      <c r="U8209">
        <f t="shared" si="1029"/>
        <v>3060</v>
      </c>
      <c r="V8209">
        <f t="shared" si="1030"/>
        <v>90</v>
      </c>
      <c r="W8209">
        <f t="shared" si="1031"/>
        <v>1254.5999999999999</v>
      </c>
    </row>
    <row r="8210" spans="1:23" ht="15.75" customHeight="1" x14ac:dyDescent="0.3">
      <c r="A8210" s="2" t="s">
        <v>29</v>
      </c>
      <c r="B8210" s="2">
        <v>1128299</v>
      </c>
      <c r="C8210" s="3">
        <v>43836</v>
      </c>
      <c r="D8210" s="12" t="str" cm="1">
        <f t="array" ref="D8210">_xlfn.SWITCH(WEEKDAY(C8210,2), 1, "Lundi", 2, "Mardi", 3, "Mercredi", 4, "Jeudi", 5, "Vendredi", 6, "Samedi", 7, "Dimanche", "Erreur")</f>
        <v>Lundi</v>
      </c>
      <c r="E8210" s="2" t="s">
        <v>30</v>
      </c>
      <c r="F8210" s="2" t="s">
        <v>41</v>
      </c>
      <c r="G8210" s="2" t="s">
        <v>42</v>
      </c>
      <c r="H8210" s="4" t="s">
        <v>21</v>
      </c>
      <c r="I8210" s="5">
        <v>37</v>
      </c>
      <c r="J8210" s="6">
        <v>80</v>
      </c>
      <c r="K8210" s="7">
        <v>2960</v>
      </c>
      <c r="L8210" s="7">
        <v>1687.2000000000003</v>
      </c>
      <c r="M8210" s="8">
        <v>0.57000000000000006</v>
      </c>
      <c r="N8210" s="2" t="s">
        <v>23</v>
      </c>
      <c r="O8210">
        <f t="shared" si="1024"/>
        <v>2020</v>
      </c>
      <c r="P8210">
        <f t="shared" si="1025"/>
        <v>1</v>
      </c>
      <c r="Q8210" t="str">
        <f t="shared" si="1026"/>
        <v>janv</v>
      </c>
      <c r="R8210" t="str">
        <f t="shared" si="1027"/>
        <v>Nevada</v>
      </c>
      <c r="S8210" t="str">
        <f t="shared" si="1028"/>
        <v>2020-01</v>
      </c>
      <c r="T8210">
        <f>IF(AND(COUNTIF(Calculs!$Q$2:$Q$12,$O8210)&gt;0,COUNTIF(Calculs!$S$2:$S$12,$E8210)&gt;0,COUNTIF(Calculs!$U$2:$U$12,$H8210)&gt;0),1,0)</f>
        <v>1</v>
      </c>
      <c r="U8210">
        <f t="shared" si="1029"/>
        <v>2960</v>
      </c>
      <c r="V8210">
        <f t="shared" si="1030"/>
        <v>80</v>
      </c>
      <c r="W8210">
        <f t="shared" si="1031"/>
        <v>1687.2000000000003</v>
      </c>
    </row>
    <row r="8211" spans="1:23" ht="15.75" customHeight="1" x14ac:dyDescent="0.3">
      <c r="A8211" s="2" t="s">
        <v>29</v>
      </c>
      <c r="B8211" s="2">
        <v>1128299</v>
      </c>
      <c r="C8211" s="3">
        <v>43837</v>
      </c>
      <c r="D8211" s="12" t="str" cm="1">
        <f t="array" ref="D8211">_xlfn.SWITCH(WEEKDAY(C8211,2), 1, "Lundi", 2, "Mardi", 3, "Mercredi", 4, "Jeudi", 5, "Vendredi", 6, "Samedi", 7, "Dimanche", "Erreur")</f>
        <v>Mardi</v>
      </c>
      <c r="E8211" s="2" t="s">
        <v>30</v>
      </c>
      <c r="F8211" s="2" t="s">
        <v>41</v>
      </c>
      <c r="G8211" s="2" t="s">
        <v>42</v>
      </c>
      <c r="H8211" s="4" t="s">
        <v>22</v>
      </c>
      <c r="I8211" s="5">
        <v>36</v>
      </c>
      <c r="J8211" s="6">
        <v>166</v>
      </c>
      <c r="K8211" s="7">
        <v>5976</v>
      </c>
      <c r="L8211" s="7">
        <v>1434.24</v>
      </c>
      <c r="M8211" s="8">
        <v>0.24000000000000002</v>
      </c>
      <c r="N8211" s="2" t="s">
        <v>23</v>
      </c>
      <c r="O8211">
        <f t="shared" si="1024"/>
        <v>2020</v>
      </c>
      <c r="P8211">
        <f t="shared" si="1025"/>
        <v>1</v>
      </c>
      <c r="Q8211" t="str">
        <f t="shared" si="1026"/>
        <v>janv</v>
      </c>
      <c r="R8211" t="str">
        <f t="shared" si="1027"/>
        <v>Nevada</v>
      </c>
      <c r="S8211" t="str">
        <f t="shared" si="1028"/>
        <v>2020-01</v>
      </c>
      <c r="T8211">
        <f>IF(AND(COUNTIF(Calculs!$Q$2:$Q$12,$O8211)&gt;0,COUNTIF(Calculs!$S$2:$S$12,$E8211)&gt;0,COUNTIF(Calculs!$U$2:$U$12,$H8211)&gt;0),1,0)</f>
        <v>1</v>
      </c>
      <c r="U8211">
        <f t="shared" si="1029"/>
        <v>5976</v>
      </c>
      <c r="V8211">
        <f t="shared" si="1030"/>
        <v>166</v>
      </c>
      <c r="W8211">
        <f t="shared" si="1031"/>
        <v>1434.24</v>
      </c>
    </row>
    <row r="8212" spans="1:23" ht="15.75" customHeight="1" x14ac:dyDescent="0.3">
      <c r="A8212" s="2" t="s">
        <v>29</v>
      </c>
      <c r="B8212" s="2">
        <v>1128299</v>
      </c>
      <c r="C8212" s="3">
        <v>43838</v>
      </c>
      <c r="D8212" s="12" t="str" cm="1">
        <f t="array" ref="D8212">_xlfn.SWITCH(WEEKDAY(C8212,2), 1, "Lundi", 2, "Mardi", 3, "Mercredi", 4, "Jeudi", 5, "Vendredi", 6, "Samedi", 7, "Dimanche", "Erreur")</f>
        <v>Mercredi</v>
      </c>
      <c r="E8212" s="2" t="s">
        <v>30</v>
      </c>
      <c r="F8212" s="2" t="s">
        <v>41</v>
      </c>
      <c r="G8212" s="2" t="s">
        <v>42</v>
      </c>
      <c r="H8212" s="4" t="s">
        <v>16</v>
      </c>
      <c r="I8212" s="5">
        <v>27</v>
      </c>
      <c r="J8212" s="6">
        <v>173</v>
      </c>
      <c r="K8212" s="7">
        <v>4671</v>
      </c>
      <c r="L8212" s="7">
        <v>2008.5300000000002</v>
      </c>
      <c r="M8212" s="8">
        <v>0.43000000000000005</v>
      </c>
      <c r="N8212" s="2" t="s">
        <v>23</v>
      </c>
      <c r="O8212">
        <f t="shared" si="1024"/>
        <v>2020</v>
      </c>
      <c r="P8212">
        <f t="shared" si="1025"/>
        <v>1</v>
      </c>
      <c r="Q8212" t="str">
        <f t="shared" si="1026"/>
        <v>janv</v>
      </c>
      <c r="R8212" t="str">
        <f t="shared" si="1027"/>
        <v>Nevada</v>
      </c>
      <c r="S8212" t="str">
        <f t="shared" si="1028"/>
        <v>2020-01</v>
      </c>
      <c r="T8212">
        <f>IF(AND(COUNTIF(Calculs!$Q$2:$Q$12,$O8212)&gt;0,COUNTIF(Calculs!$S$2:$S$12,$E8212)&gt;0,COUNTIF(Calculs!$U$2:$U$12,$H8212)&gt;0),1,0)</f>
        <v>1</v>
      </c>
      <c r="U8212">
        <f t="shared" si="1029"/>
        <v>4671</v>
      </c>
      <c r="V8212">
        <f t="shared" si="1030"/>
        <v>173</v>
      </c>
      <c r="W8212">
        <f t="shared" si="1031"/>
        <v>2008.5300000000002</v>
      </c>
    </row>
    <row r="8213" spans="1:23" ht="15.75" customHeight="1" x14ac:dyDescent="0.3">
      <c r="A8213" s="2" t="s">
        <v>29</v>
      </c>
      <c r="B8213" s="2">
        <v>1128299</v>
      </c>
      <c r="C8213" s="3">
        <v>43839</v>
      </c>
      <c r="D8213" s="12" t="str" cm="1">
        <f t="array" ref="D8213">_xlfn.SWITCH(WEEKDAY(C8213,2), 1, "Lundi", 2, "Mardi", 3, "Mercredi", 4, "Jeudi", 5, "Vendredi", 6, "Samedi", 7, "Dimanche", "Erreur")</f>
        <v>Jeudi</v>
      </c>
      <c r="E8213" s="2" t="s">
        <v>30</v>
      </c>
      <c r="F8213" s="2" t="s">
        <v>41</v>
      </c>
      <c r="G8213" s="2" t="s">
        <v>42</v>
      </c>
      <c r="H8213" s="4" t="s">
        <v>18</v>
      </c>
      <c r="I8213" s="5">
        <v>35</v>
      </c>
      <c r="J8213" s="6">
        <v>145</v>
      </c>
      <c r="K8213" s="7">
        <v>5075</v>
      </c>
      <c r="L8213" s="7">
        <v>1573.25</v>
      </c>
      <c r="M8213" s="8">
        <v>0.31</v>
      </c>
      <c r="N8213" s="2" t="s">
        <v>23</v>
      </c>
      <c r="O8213">
        <f t="shared" si="1024"/>
        <v>2020</v>
      </c>
      <c r="P8213">
        <f t="shared" si="1025"/>
        <v>1</v>
      </c>
      <c r="Q8213" t="str">
        <f t="shared" si="1026"/>
        <v>janv</v>
      </c>
      <c r="R8213" t="str">
        <f t="shared" si="1027"/>
        <v>Nevada</v>
      </c>
      <c r="S8213" t="str">
        <f t="shared" si="1028"/>
        <v>2020-01</v>
      </c>
      <c r="T8213">
        <f>IF(AND(COUNTIF(Calculs!$Q$2:$Q$12,$O8213)&gt;0,COUNTIF(Calculs!$S$2:$S$12,$E8213)&gt;0,COUNTIF(Calculs!$U$2:$U$12,$H8213)&gt;0),1,0)</f>
        <v>1</v>
      </c>
      <c r="U8213">
        <f t="shared" si="1029"/>
        <v>5075</v>
      </c>
      <c r="V8213">
        <f t="shared" si="1030"/>
        <v>145</v>
      </c>
      <c r="W8213">
        <f t="shared" si="1031"/>
        <v>1573.25</v>
      </c>
    </row>
    <row r="8214" spans="1:23" ht="15.75" customHeight="1" x14ac:dyDescent="0.3">
      <c r="A8214" s="2" t="s">
        <v>29</v>
      </c>
      <c r="B8214" s="2">
        <v>1128299</v>
      </c>
      <c r="C8214" s="3">
        <v>43840</v>
      </c>
      <c r="D8214" s="12" t="str" cm="1">
        <f t="array" ref="D8214">_xlfn.SWITCH(WEEKDAY(C8214,2), 1, "Lundi", 2, "Mardi", 3, "Mercredi", 4, "Jeudi", 5, "Vendredi", 6, "Samedi", 7, "Dimanche", "Erreur")</f>
        <v>Vendredi</v>
      </c>
      <c r="E8214" s="2" t="s">
        <v>30</v>
      </c>
      <c r="F8214" s="2" t="s">
        <v>41</v>
      </c>
      <c r="G8214" s="2" t="s">
        <v>42</v>
      </c>
      <c r="H8214" s="4" t="s">
        <v>19</v>
      </c>
      <c r="I8214" s="5">
        <v>31</v>
      </c>
      <c r="J8214" s="6">
        <v>140</v>
      </c>
      <c r="K8214" s="7">
        <v>4340</v>
      </c>
      <c r="L8214" s="7">
        <v>1866.2000000000003</v>
      </c>
      <c r="M8214" s="8">
        <v>0.43000000000000005</v>
      </c>
      <c r="N8214" s="2" t="s">
        <v>23</v>
      </c>
      <c r="O8214">
        <f t="shared" si="1024"/>
        <v>2020</v>
      </c>
      <c r="P8214">
        <f t="shared" si="1025"/>
        <v>1</v>
      </c>
      <c r="Q8214" t="str">
        <f t="shared" si="1026"/>
        <v>janv</v>
      </c>
      <c r="R8214" t="str">
        <f t="shared" si="1027"/>
        <v>Nevada</v>
      </c>
      <c r="S8214" t="str">
        <f t="shared" si="1028"/>
        <v>2020-01</v>
      </c>
      <c r="T8214">
        <f>IF(AND(COUNTIF(Calculs!$Q$2:$Q$12,$O8214)&gt;0,COUNTIF(Calculs!$S$2:$S$12,$E8214)&gt;0,COUNTIF(Calculs!$U$2:$U$12,$H8214)&gt;0),1,0)</f>
        <v>1</v>
      </c>
      <c r="U8214">
        <f t="shared" si="1029"/>
        <v>4340</v>
      </c>
      <c r="V8214">
        <f t="shared" si="1030"/>
        <v>140</v>
      </c>
      <c r="W8214">
        <f t="shared" si="1031"/>
        <v>1866.2000000000003</v>
      </c>
    </row>
    <row r="8215" spans="1:23" ht="15.75" customHeight="1" x14ac:dyDescent="0.3">
      <c r="A8215" s="2" t="s">
        <v>29</v>
      </c>
      <c r="B8215" s="2">
        <v>1128299</v>
      </c>
      <c r="C8215" s="3">
        <v>43841</v>
      </c>
      <c r="D8215" s="12" t="str" cm="1">
        <f t="array" ref="D8215">_xlfn.SWITCH(WEEKDAY(C8215,2), 1, "Lundi", 2, "Mardi", 3, "Mercredi", 4, "Jeudi", 5, "Vendredi", 6, "Samedi", 7, "Dimanche", "Erreur")</f>
        <v>Samedi</v>
      </c>
      <c r="E8215" s="2" t="s">
        <v>30</v>
      </c>
      <c r="F8215" s="2" t="s">
        <v>41</v>
      </c>
      <c r="G8215" s="2" t="s">
        <v>42</v>
      </c>
      <c r="H8215" s="4" t="s">
        <v>20</v>
      </c>
      <c r="I8215" s="5">
        <v>30</v>
      </c>
      <c r="J8215" s="6">
        <v>85</v>
      </c>
      <c r="K8215" s="7">
        <v>2550</v>
      </c>
      <c r="L8215" s="7">
        <v>1045.5</v>
      </c>
      <c r="M8215" s="8">
        <v>0.41</v>
      </c>
      <c r="N8215" s="2" t="s">
        <v>23</v>
      </c>
      <c r="O8215">
        <f t="shared" si="1024"/>
        <v>2020</v>
      </c>
      <c r="P8215">
        <f t="shared" si="1025"/>
        <v>1</v>
      </c>
      <c r="Q8215" t="str">
        <f t="shared" si="1026"/>
        <v>janv</v>
      </c>
      <c r="R8215" t="str">
        <f t="shared" si="1027"/>
        <v>Nevada</v>
      </c>
      <c r="S8215" t="str">
        <f t="shared" si="1028"/>
        <v>2020-01</v>
      </c>
      <c r="T8215">
        <f>IF(AND(COUNTIF(Calculs!$Q$2:$Q$12,$O8215)&gt;0,COUNTIF(Calculs!$S$2:$S$12,$E8215)&gt;0,COUNTIF(Calculs!$U$2:$U$12,$H8215)&gt;0),1,0)</f>
        <v>1</v>
      </c>
      <c r="U8215">
        <f t="shared" si="1029"/>
        <v>2550</v>
      </c>
      <c r="V8215">
        <f t="shared" si="1030"/>
        <v>85</v>
      </c>
      <c r="W8215">
        <f t="shared" si="1031"/>
        <v>1045.5</v>
      </c>
    </row>
    <row r="8216" spans="1:23" ht="15.75" customHeight="1" x14ac:dyDescent="0.3">
      <c r="A8216" s="2" t="s">
        <v>29</v>
      </c>
      <c r="B8216" s="2">
        <v>1128299</v>
      </c>
      <c r="C8216" s="3">
        <v>43842</v>
      </c>
      <c r="D8216" s="12" t="str" cm="1">
        <f t="array" ref="D8216">_xlfn.SWITCH(WEEKDAY(C8216,2), 1, "Lundi", 2, "Mardi", 3, "Mercredi", 4, "Jeudi", 5, "Vendredi", 6, "Samedi", 7, "Dimanche", "Erreur")</f>
        <v>Dimanche</v>
      </c>
      <c r="E8216" s="2" t="s">
        <v>30</v>
      </c>
      <c r="F8216" s="2" t="s">
        <v>41</v>
      </c>
      <c r="G8216" s="2" t="s">
        <v>42</v>
      </c>
      <c r="H8216" s="4" t="s">
        <v>21</v>
      </c>
      <c r="I8216" s="5">
        <v>37</v>
      </c>
      <c r="J8216" s="6">
        <v>70</v>
      </c>
      <c r="K8216" s="7">
        <v>2590</v>
      </c>
      <c r="L8216" s="7">
        <v>1579.9000000000003</v>
      </c>
      <c r="M8216" s="8">
        <v>0.6100000000000001</v>
      </c>
      <c r="N8216" s="2" t="s">
        <v>23</v>
      </c>
      <c r="O8216">
        <f t="shared" si="1024"/>
        <v>2020</v>
      </c>
      <c r="P8216">
        <f t="shared" si="1025"/>
        <v>1</v>
      </c>
      <c r="Q8216" t="str">
        <f t="shared" si="1026"/>
        <v>janv</v>
      </c>
      <c r="R8216" t="str">
        <f t="shared" si="1027"/>
        <v>Nevada</v>
      </c>
      <c r="S8216" t="str">
        <f t="shared" si="1028"/>
        <v>2020-01</v>
      </c>
      <c r="T8216">
        <f>IF(AND(COUNTIF(Calculs!$Q$2:$Q$12,$O8216)&gt;0,COUNTIF(Calculs!$S$2:$S$12,$E8216)&gt;0,COUNTIF(Calculs!$U$2:$U$12,$H8216)&gt;0),1,0)</f>
        <v>1</v>
      </c>
      <c r="U8216">
        <f t="shared" si="1029"/>
        <v>2590</v>
      </c>
      <c r="V8216">
        <f t="shared" si="1030"/>
        <v>70</v>
      </c>
      <c r="W8216">
        <f t="shared" si="1031"/>
        <v>1579.9000000000003</v>
      </c>
    </row>
    <row r="8217" spans="1:23" ht="15.75" customHeight="1" x14ac:dyDescent="0.3">
      <c r="A8217" s="2" t="s">
        <v>29</v>
      </c>
      <c r="B8217" s="2">
        <v>1128299</v>
      </c>
      <c r="C8217" s="3">
        <v>43843</v>
      </c>
      <c r="D8217" s="12" t="str" cm="1">
        <f t="array" ref="D8217">_xlfn.SWITCH(WEEKDAY(C8217,2), 1, "Lundi", 2, "Mardi", 3, "Mercredi", 4, "Jeudi", 5, "Vendredi", 6, "Samedi", 7, "Dimanche", "Erreur")</f>
        <v>Lundi</v>
      </c>
      <c r="E8217" s="2" t="s">
        <v>30</v>
      </c>
      <c r="F8217" s="2" t="s">
        <v>41</v>
      </c>
      <c r="G8217" s="2" t="s">
        <v>42</v>
      </c>
      <c r="H8217" s="4" t="s">
        <v>22</v>
      </c>
      <c r="I8217" s="5">
        <v>31</v>
      </c>
      <c r="J8217" s="6">
        <v>140</v>
      </c>
      <c r="K8217" s="7">
        <v>4340</v>
      </c>
      <c r="L8217" s="7">
        <v>998.2</v>
      </c>
      <c r="M8217" s="8">
        <v>0.23</v>
      </c>
      <c r="N8217" s="2" t="s">
        <v>23</v>
      </c>
      <c r="O8217">
        <f t="shared" si="1024"/>
        <v>2020</v>
      </c>
      <c r="P8217">
        <f t="shared" si="1025"/>
        <v>1</v>
      </c>
      <c r="Q8217" t="str">
        <f t="shared" si="1026"/>
        <v>janv</v>
      </c>
      <c r="R8217" t="str">
        <f t="shared" si="1027"/>
        <v>Nevada</v>
      </c>
      <c r="S8217" t="str">
        <f t="shared" si="1028"/>
        <v>2020-01</v>
      </c>
      <c r="T8217">
        <f>IF(AND(COUNTIF(Calculs!$Q$2:$Q$12,$O8217)&gt;0,COUNTIF(Calculs!$S$2:$S$12,$E8217)&gt;0,COUNTIF(Calculs!$U$2:$U$12,$H8217)&gt;0),1,0)</f>
        <v>1</v>
      </c>
      <c r="U8217">
        <f t="shared" si="1029"/>
        <v>4340</v>
      </c>
      <c r="V8217">
        <f t="shared" si="1030"/>
        <v>140</v>
      </c>
      <c r="W8217">
        <f t="shared" si="1031"/>
        <v>998.2</v>
      </c>
    </row>
    <row r="8218" spans="1:23" ht="15.75" customHeight="1" x14ac:dyDescent="0.3">
      <c r="A8218" s="2" t="s">
        <v>29</v>
      </c>
      <c r="B8218" s="2">
        <v>1128299</v>
      </c>
      <c r="C8218" s="3">
        <v>43844</v>
      </c>
      <c r="D8218" s="12" t="str" cm="1">
        <f t="array" ref="D8218">_xlfn.SWITCH(WEEKDAY(C8218,2), 1, "Lundi", 2, "Mardi", 3, "Mercredi", 4, "Jeudi", 5, "Vendredi", 6, "Samedi", 7, "Dimanche", "Erreur")</f>
        <v>Mardi</v>
      </c>
      <c r="E8218" s="2" t="s">
        <v>30</v>
      </c>
      <c r="F8218" s="2" t="s">
        <v>41</v>
      </c>
      <c r="G8218" s="2" t="s">
        <v>42</v>
      </c>
      <c r="H8218" s="4" t="s">
        <v>16</v>
      </c>
      <c r="I8218" s="5">
        <v>31</v>
      </c>
      <c r="J8218" s="6">
        <v>182</v>
      </c>
      <c r="K8218" s="7">
        <v>5642</v>
      </c>
      <c r="L8218" s="7">
        <v>2538.9</v>
      </c>
      <c r="M8218" s="8">
        <v>0.45</v>
      </c>
      <c r="N8218" s="2" t="s">
        <v>23</v>
      </c>
      <c r="O8218">
        <f t="shared" si="1024"/>
        <v>2020</v>
      </c>
      <c r="P8218">
        <f t="shared" si="1025"/>
        <v>1</v>
      </c>
      <c r="Q8218" t="str">
        <f t="shared" si="1026"/>
        <v>janv</v>
      </c>
      <c r="R8218" t="str">
        <f t="shared" si="1027"/>
        <v>Nevada</v>
      </c>
      <c r="S8218" t="str">
        <f t="shared" si="1028"/>
        <v>2020-01</v>
      </c>
      <c r="T8218">
        <f>IF(AND(COUNTIF(Calculs!$Q$2:$Q$12,$O8218)&gt;0,COUNTIF(Calculs!$S$2:$S$12,$E8218)&gt;0,COUNTIF(Calculs!$U$2:$U$12,$H8218)&gt;0),1,0)</f>
        <v>1</v>
      </c>
      <c r="U8218">
        <f t="shared" si="1029"/>
        <v>5642</v>
      </c>
      <c r="V8218">
        <f t="shared" si="1030"/>
        <v>182</v>
      </c>
      <c r="W8218">
        <f t="shared" si="1031"/>
        <v>2538.9</v>
      </c>
    </row>
    <row r="8219" spans="1:23" ht="15.75" customHeight="1" x14ac:dyDescent="0.3">
      <c r="A8219" s="2" t="s">
        <v>29</v>
      </c>
      <c r="B8219" s="2">
        <v>1128299</v>
      </c>
      <c r="C8219" s="3">
        <v>43845</v>
      </c>
      <c r="D8219" s="12" t="str" cm="1">
        <f t="array" ref="D8219">_xlfn.SWITCH(WEEKDAY(C8219,2), 1, "Lundi", 2, "Mardi", 3, "Mercredi", 4, "Jeudi", 5, "Vendredi", 6, "Samedi", 7, "Dimanche", "Erreur")</f>
        <v>Mercredi</v>
      </c>
      <c r="E8219" s="2" t="s">
        <v>30</v>
      </c>
      <c r="F8219" s="2" t="s">
        <v>41</v>
      </c>
      <c r="G8219" s="2" t="s">
        <v>42</v>
      </c>
      <c r="H8219" s="4" t="s">
        <v>18</v>
      </c>
      <c r="I8219" s="5">
        <v>42</v>
      </c>
      <c r="J8219" s="6">
        <v>124</v>
      </c>
      <c r="K8219" s="7">
        <v>5208</v>
      </c>
      <c r="L8219" s="7">
        <v>1666.56</v>
      </c>
      <c r="M8219" s="8">
        <v>0.32</v>
      </c>
      <c r="N8219" s="2" t="s">
        <v>23</v>
      </c>
      <c r="O8219">
        <f t="shared" si="1024"/>
        <v>2020</v>
      </c>
      <c r="P8219">
        <f t="shared" si="1025"/>
        <v>1</v>
      </c>
      <c r="Q8219" t="str">
        <f t="shared" si="1026"/>
        <v>janv</v>
      </c>
      <c r="R8219" t="str">
        <f t="shared" si="1027"/>
        <v>Nevada</v>
      </c>
      <c r="S8219" t="str">
        <f t="shared" si="1028"/>
        <v>2020-01</v>
      </c>
      <c r="T8219">
        <f>IF(AND(COUNTIF(Calculs!$Q$2:$Q$12,$O8219)&gt;0,COUNTIF(Calculs!$S$2:$S$12,$E8219)&gt;0,COUNTIF(Calculs!$U$2:$U$12,$H8219)&gt;0),1,0)</f>
        <v>1</v>
      </c>
      <c r="U8219">
        <f t="shared" si="1029"/>
        <v>5208</v>
      </c>
      <c r="V8219">
        <f t="shared" si="1030"/>
        <v>124</v>
      </c>
      <c r="W8219">
        <f t="shared" si="1031"/>
        <v>1666.56</v>
      </c>
    </row>
    <row r="8220" spans="1:23" ht="15.75" customHeight="1" x14ac:dyDescent="0.3">
      <c r="A8220" s="2" t="s">
        <v>29</v>
      </c>
      <c r="B8220" s="2">
        <v>1128299</v>
      </c>
      <c r="C8220" s="3">
        <v>43846</v>
      </c>
      <c r="D8220" s="12" t="str" cm="1">
        <f t="array" ref="D8220">_xlfn.SWITCH(WEEKDAY(C8220,2), 1, "Lundi", 2, "Mardi", 3, "Mercredi", 4, "Jeudi", 5, "Vendredi", 6, "Samedi", 7, "Dimanche", "Erreur")</f>
        <v>Jeudi</v>
      </c>
      <c r="E8220" s="2" t="s">
        <v>30</v>
      </c>
      <c r="F8220" s="2" t="s">
        <v>41</v>
      </c>
      <c r="G8220" s="2" t="s">
        <v>42</v>
      </c>
      <c r="H8220" s="4" t="s">
        <v>19</v>
      </c>
      <c r="I8220" s="5">
        <v>43</v>
      </c>
      <c r="J8220" s="6">
        <v>128</v>
      </c>
      <c r="K8220" s="7">
        <v>5504</v>
      </c>
      <c r="L8220" s="7">
        <v>2586.88</v>
      </c>
      <c r="M8220" s="8">
        <v>0.47000000000000003</v>
      </c>
      <c r="N8220" s="2" t="s">
        <v>23</v>
      </c>
      <c r="O8220">
        <f t="shared" si="1024"/>
        <v>2020</v>
      </c>
      <c r="P8220">
        <f t="shared" si="1025"/>
        <v>1</v>
      </c>
      <c r="Q8220" t="str">
        <f t="shared" si="1026"/>
        <v>janv</v>
      </c>
      <c r="R8220" t="str">
        <f t="shared" si="1027"/>
        <v>Nevada</v>
      </c>
      <c r="S8220" t="str">
        <f t="shared" si="1028"/>
        <v>2020-01</v>
      </c>
      <c r="T8220">
        <f>IF(AND(COUNTIF(Calculs!$Q$2:$Q$12,$O8220)&gt;0,COUNTIF(Calculs!$S$2:$S$12,$E8220)&gt;0,COUNTIF(Calculs!$U$2:$U$12,$H8220)&gt;0),1,0)</f>
        <v>1</v>
      </c>
      <c r="U8220">
        <f t="shared" si="1029"/>
        <v>5504</v>
      </c>
      <c r="V8220">
        <f t="shared" si="1030"/>
        <v>128</v>
      </c>
      <c r="W8220">
        <f t="shared" si="1031"/>
        <v>2586.88</v>
      </c>
    </row>
    <row r="8221" spans="1:23" ht="15.75" customHeight="1" x14ac:dyDescent="0.3">
      <c r="A8221" s="2" t="s">
        <v>29</v>
      </c>
      <c r="B8221" s="2">
        <v>1128299</v>
      </c>
      <c r="C8221" s="3">
        <v>43847</v>
      </c>
      <c r="D8221" s="12" t="str" cm="1">
        <f t="array" ref="D8221">_xlfn.SWITCH(WEEKDAY(C8221,2), 1, "Lundi", 2, "Mardi", 3, "Mercredi", 4, "Jeudi", 5, "Vendredi", 6, "Samedi", 7, "Dimanche", "Erreur")</f>
        <v>Vendredi</v>
      </c>
      <c r="E8221" s="2" t="s">
        <v>30</v>
      </c>
      <c r="F8221" s="2" t="s">
        <v>41</v>
      </c>
      <c r="G8221" s="2" t="s">
        <v>42</v>
      </c>
      <c r="H8221" s="4" t="s">
        <v>20</v>
      </c>
      <c r="I8221" s="5">
        <v>41</v>
      </c>
      <c r="J8221" s="6">
        <v>93</v>
      </c>
      <c r="K8221" s="7">
        <v>3813</v>
      </c>
      <c r="L8221" s="7">
        <v>1563.33</v>
      </c>
      <c r="M8221" s="8">
        <v>0.41</v>
      </c>
      <c r="N8221" s="2" t="s">
        <v>23</v>
      </c>
      <c r="O8221">
        <f t="shared" si="1024"/>
        <v>2020</v>
      </c>
      <c r="P8221">
        <f t="shared" si="1025"/>
        <v>1</v>
      </c>
      <c r="Q8221" t="str">
        <f t="shared" si="1026"/>
        <v>janv</v>
      </c>
      <c r="R8221" t="str">
        <f t="shared" si="1027"/>
        <v>Nevada</v>
      </c>
      <c r="S8221" t="str">
        <f t="shared" si="1028"/>
        <v>2020-01</v>
      </c>
      <c r="T8221">
        <f>IF(AND(COUNTIF(Calculs!$Q$2:$Q$12,$O8221)&gt;0,COUNTIF(Calculs!$S$2:$S$12,$E8221)&gt;0,COUNTIF(Calculs!$U$2:$U$12,$H8221)&gt;0),1,0)</f>
        <v>1</v>
      </c>
      <c r="U8221">
        <f t="shared" si="1029"/>
        <v>3813</v>
      </c>
      <c r="V8221">
        <f t="shared" si="1030"/>
        <v>93</v>
      </c>
      <c r="W8221">
        <f t="shared" si="1031"/>
        <v>1563.33</v>
      </c>
    </row>
    <row r="8222" spans="1:23" ht="15.75" customHeight="1" x14ac:dyDescent="0.3">
      <c r="A8222" s="2" t="s">
        <v>29</v>
      </c>
      <c r="B8222" s="2">
        <v>1128299</v>
      </c>
      <c r="C8222" s="3">
        <v>43848</v>
      </c>
      <c r="D8222" s="12" t="str" cm="1">
        <f t="array" ref="D8222">_xlfn.SWITCH(WEEKDAY(C8222,2), 1, "Lundi", 2, "Mardi", 3, "Mercredi", 4, "Jeudi", 5, "Vendredi", 6, "Samedi", 7, "Dimanche", "Erreur")</f>
        <v>Samedi</v>
      </c>
      <c r="E8222" s="2" t="s">
        <v>30</v>
      </c>
      <c r="F8222" s="2" t="s">
        <v>41</v>
      </c>
      <c r="G8222" s="2" t="s">
        <v>42</v>
      </c>
      <c r="H8222" s="4" t="s">
        <v>21</v>
      </c>
      <c r="I8222" s="5">
        <v>44</v>
      </c>
      <c r="J8222" s="6">
        <v>60</v>
      </c>
      <c r="K8222" s="7">
        <v>2640</v>
      </c>
      <c r="L8222" s="7">
        <v>1636.8000000000002</v>
      </c>
      <c r="M8222" s="8">
        <v>0.62000000000000011</v>
      </c>
      <c r="N8222" s="2" t="s">
        <v>23</v>
      </c>
      <c r="O8222">
        <f t="shared" si="1024"/>
        <v>2020</v>
      </c>
      <c r="P8222">
        <f t="shared" si="1025"/>
        <v>1</v>
      </c>
      <c r="Q8222" t="str">
        <f t="shared" si="1026"/>
        <v>janv</v>
      </c>
      <c r="R8222" t="str">
        <f t="shared" si="1027"/>
        <v>Nevada</v>
      </c>
      <c r="S8222" t="str">
        <f t="shared" si="1028"/>
        <v>2020-01</v>
      </c>
      <c r="T8222">
        <f>IF(AND(COUNTIF(Calculs!$Q$2:$Q$12,$O8222)&gt;0,COUNTIF(Calculs!$S$2:$S$12,$E8222)&gt;0,COUNTIF(Calculs!$U$2:$U$12,$H8222)&gt;0),1,0)</f>
        <v>1</v>
      </c>
      <c r="U8222">
        <f t="shared" si="1029"/>
        <v>2640</v>
      </c>
      <c r="V8222">
        <f t="shared" si="1030"/>
        <v>60</v>
      </c>
      <c r="W8222">
        <f t="shared" si="1031"/>
        <v>1636.8000000000002</v>
      </c>
    </row>
    <row r="8223" spans="1:23" ht="15.75" customHeight="1" x14ac:dyDescent="0.3">
      <c r="A8223" s="2" t="s">
        <v>29</v>
      </c>
      <c r="B8223" s="2">
        <v>1128299</v>
      </c>
      <c r="C8223" s="3">
        <v>43849</v>
      </c>
      <c r="D8223" s="12" t="str" cm="1">
        <f t="array" ref="D8223">_xlfn.SWITCH(WEEKDAY(C8223,2), 1, "Lundi", 2, "Mardi", 3, "Mercredi", 4, "Jeudi", 5, "Vendredi", 6, "Samedi", 7, "Dimanche", "Erreur")</f>
        <v>Dimanche</v>
      </c>
      <c r="E8223" s="2" t="s">
        <v>30</v>
      </c>
      <c r="F8223" s="2" t="s">
        <v>41</v>
      </c>
      <c r="G8223" s="2" t="s">
        <v>42</v>
      </c>
      <c r="H8223" s="4" t="s">
        <v>22</v>
      </c>
      <c r="I8223" s="5">
        <v>39</v>
      </c>
      <c r="J8223" s="6">
        <v>124</v>
      </c>
      <c r="K8223" s="7">
        <v>4836</v>
      </c>
      <c r="L8223" s="7">
        <v>1257.3600000000001</v>
      </c>
      <c r="M8223" s="8">
        <v>0.26</v>
      </c>
      <c r="N8223" s="2" t="s">
        <v>23</v>
      </c>
      <c r="O8223">
        <f t="shared" si="1024"/>
        <v>2020</v>
      </c>
      <c r="P8223">
        <f t="shared" si="1025"/>
        <v>1</v>
      </c>
      <c r="Q8223" t="str">
        <f t="shared" si="1026"/>
        <v>janv</v>
      </c>
      <c r="R8223" t="str">
        <f t="shared" si="1027"/>
        <v>Nevada</v>
      </c>
      <c r="S8223" t="str">
        <f t="shared" si="1028"/>
        <v>2020-01</v>
      </c>
      <c r="T8223">
        <f>IF(AND(COUNTIF(Calculs!$Q$2:$Q$12,$O8223)&gt;0,COUNTIF(Calculs!$S$2:$S$12,$E8223)&gt;0,COUNTIF(Calculs!$U$2:$U$12,$H8223)&gt;0),1,0)</f>
        <v>1</v>
      </c>
      <c r="U8223">
        <f t="shared" si="1029"/>
        <v>4836</v>
      </c>
      <c r="V8223">
        <f t="shared" si="1030"/>
        <v>124</v>
      </c>
      <c r="W8223">
        <f t="shared" si="1031"/>
        <v>1257.3600000000001</v>
      </c>
    </row>
    <row r="8224" spans="1:23" ht="15.75" customHeight="1" x14ac:dyDescent="0.3">
      <c r="A8224" s="2" t="s">
        <v>29</v>
      </c>
      <c r="B8224" s="2">
        <v>1128299</v>
      </c>
      <c r="C8224" s="3">
        <v>43850</v>
      </c>
      <c r="D8224" s="12" t="str" cm="1">
        <f t="array" ref="D8224">_xlfn.SWITCH(WEEKDAY(C8224,2), 1, "Lundi", 2, "Mardi", 3, "Mercredi", 4, "Jeudi", 5, "Vendredi", 6, "Samedi", 7, "Dimanche", "Erreur")</f>
        <v>Lundi</v>
      </c>
      <c r="E8224" s="2" t="s">
        <v>30</v>
      </c>
      <c r="F8224" s="2" t="s">
        <v>41</v>
      </c>
      <c r="G8224" s="2" t="s">
        <v>42</v>
      </c>
      <c r="H8224" s="4" t="s">
        <v>16</v>
      </c>
      <c r="I8224" s="5">
        <v>41</v>
      </c>
      <c r="J8224" s="6">
        <v>171</v>
      </c>
      <c r="K8224" s="7">
        <v>7011</v>
      </c>
      <c r="L8224" s="7">
        <v>2944.6200000000003</v>
      </c>
      <c r="M8224" s="8">
        <v>0.42000000000000004</v>
      </c>
      <c r="N8224" s="2" t="s">
        <v>23</v>
      </c>
      <c r="O8224">
        <f t="shared" si="1024"/>
        <v>2020</v>
      </c>
      <c r="P8224">
        <f t="shared" si="1025"/>
        <v>1</v>
      </c>
      <c r="Q8224" t="str">
        <f t="shared" si="1026"/>
        <v>janv</v>
      </c>
      <c r="R8224" t="str">
        <f t="shared" si="1027"/>
        <v>Nevada</v>
      </c>
      <c r="S8224" t="str">
        <f t="shared" si="1028"/>
        <v>2020-01</v>
      </c>
      <c r="T8224">
        <f>IF(AND(COUNTIF(Calculs!$Q$2:$Q$12,$O8224)&gt;0,COUNTIF(Calculs!$S$2:$S$12,$E8224)&gt;0,COUNTIF(Calculs!$U$2:$U$12,$H8224)&gt;0),1,0)</f>
        <v>1</v>
      </c>
      <c r="U8224">
        <f t="shared" si="1029"/>
        <v>7011</v>
      </c>
      <c r="V8224">
        <f t="shared" si="1030"/>
        <v>171</v>
      </c>
      <c r="W8224">
        <f t="shared" si="1031"/>
        <v>2944.6200000000003</v>
      </c>
    </row>
    <row r="8225" spans="1:23" ht="15.75" customHeight="1" x14ac:dyDescent="0.3">
      <c r="A8225" s="2" t="s">
        <v>29</v>
      </c>
      <c r="B8225" s="2">
        <v>1128299</v>
      </c>
      <c r="C8225" s="3">
        <v>43851</v>
      </c>
      <c r="D8225" s="12" t="str" cm="1">
        <f t="array" ref="D8225">_xlfn.SWITCH(WEEKDAY(C8225,2), 1, "Lundi", 2, "Mardi", 3, "Mercredi", 4, "Jeudi", 5, "Vendredi", 6, "Samedi", 7, "Dimanche", "Erreur")</f>
        <v>Mardi</v>
      </c>
      <c r="E8225" s="2" t="s">
        <v>30</v>
      </c>
      <c r="F8225" s="2" t="s">
        <v>41</v>
      </c>
      <c r="G8225" s="2" t="s">
        <v>42</v>
      </c>
      <c r="H8225" s="4" t="s">
        <v>18</v>
      </c>
      <c r="I8225" s="5">
        <v>46</v>
      </c>
      <c r="J8225" s="6">
        <v>116</v>
      </c>
      <c r="K8225" s="7">
        <v>5336</v>
      </c>
      <c r="L8225" s="7">
        <v>1547.4399999999998</v>
      </c>
      <c r="M8225" s="8">
        <v>0.28999999999999998</v>
      </c>
      <c r="N8225" s="2" t="s">
        <v>23</v>
      </c>
      <c r="O8225">
        <f t="shared" si="1024"/>
        <v>2020</v>
      </c>
      <c r="P8225">
        <f t="shared" si="1025"/>
        <v>1</v>
      </c>
      <c r="Q8225" t="str">
        <f t="shared" si="1026"/>
        <v>janv</v>
      </c>
      <c r="R8225" t="str">
        <f t="shared" si="1027"/>
        <v>Nevada</v>
      </c>
      <c r="S8225" t="str">
        <f t="shared" si="1028"/>
        <v>2020-01</v>
      </c>
      <c r="T8225">
        <f>IF(AND(COUNTIF(Calculs!$Q$2:$Q$12,$O8225)&gt;0,COUNTIF(Calculs!$S$2:$S$12,$E8225)&gt;0,COUNTIF(Calculs!$U$2:$U$12,$H8225)&gt;0),1,0)</f>
        <v>1</v>
      </c>
      <c r="U8225">
        <f t="shared" si="1029"/>
        <v>5336</v>
      </c>
      <c r="V8225">
        <f t="shared" si="1030"/>
        <v>116</v>
      </c>
      <c r="W8225">
        <f t="shared" si="1031"/>
        <v>1547.4399999999998</v>
      </c>
    </row>
    <row r="8226" spans="1:23" ht="15.75" customHeight="1" x14ac:dyDescent="0.3">
      <c r="A8226" s="2" t="s">
        <v>29</v>
      </c>
      <c r="B8226" s="2">
        <v>1128299</v>
      </c>
      <c r="C8226" s="3">
        <v>43852</v>
      </c>
      <c r="D8226" s="12" t="str" cm="1">
        <f t="array" ref="D8226">_xlfn.SWITCH(WEEKDAY(C8226,2), 1, "Lundi", 2, "Mardi", 3, "Mercredi", 4, "Jeudi", 5, "Vendredi", 6, "Samedi", 7, "Dimanche", "Erreur")</f>
        <v>Mercredi</v>
      </c>
      <c r="E8226" s="2" t="s">
        <v>30</v>
      </c>
      <c r="F8226" s="2" t="s">
        <v>41</v>
      </c>
      <c r="G8226" s="2" t="s">
        <v>42</v>
      </c>
      <c r="H8226" s="4" t="s">
        <v>19</v>
      </c>
      <c r="I8226" s="5">
        <v>47</v>
      </c>
      <c r="J8226" s="6">
        <v>120</v>
      </c>
      <c r="K8226" s="7">
        <v>5640</v>
      </c>
      <c r="L8226" s="7">
        <v>2538</v>
      </c>
      <c r="M8226" s="8">
        <v>0.45</v>
      </c>
      <c r="N8226" s="2" t="s">
        <v>23</v>
      </c>
      <c r="O8226">
        <f t="shared" si="1024"/>
        <v>2020</v>
      </c>
      <c r="P8226">
        <f t="shared" si="1025"/>
        <v>1</v>
      </c>
      <c r="Q8226" t="str">
        <f t="shared" si="1026"/>
        <v>janv</v>
      </c>
      <c r="R8226" t="str">
        <f t="shared" si="1027"/>
        <v>Nevada</v>
      </c>
      <c r="S8226" t="str">
        <f t="shared" si="1028"/>
        <v>2020-01</v>
      </c>
      <c r="T8226">
        <f>IF(AND(COUNTIF(Calculs!$Q$2:$Q$12,$O8226)&gt;0,COUNTIF(Calculs!$S$2:$S$12,$E8226)&gt;0,COUNTIF(Calculs!$U$2:$U$12,$H8226)&gt;0),1,0)</f>
        <v>1</v>
      </c>
      <c r="U8226">
        <f t="shared" si="1029"/>
        <v>5640</v>
      </c>
      <c r="V8226">
        <f t="shared" si="1030"/>
        <v>120</v>
      </c>
      <c r="W8226">
        <f t="shared" si="1031"/>
        <v>2538</v>
      </c>
    </row>
    <row r="8227" spans="1:23" ht="15.75" customHeight="1" x14ac:dyDescent="0.3">
      <c r="A8227" s="2" t="s">
        <v>29</v>
      </c>
      <c r="B8227" s="2">
        <v>1128299</v>
      </c>
      <c r="C8227" s="3">
        <v>43853</v>
      </c>
      <c r="D8227" s="12" t="str" cm="1">
        <f t="array" ref="D8227">_xlfn.SWITCH(WEEKDAY(C8227,2), 1, "Lundi", 2, "Mardi", 3, "Mercredi", 4, "Jeudi", 5, "Vendredi", 6, "Samedi", 7, "Dimanche", "Erreur")</f>
        <v>Jeudi</v>
      </c>
      <c r="E8227" s="2" t="s">
        <v>30</v>
      </c>
      <c r="F8227" s="2" t="s">
        <v>41</v>
      </c>
      <c r="G8227" s="2" t="s">
        <v>42</v>
      </c>
      <c r="H8227" s="4" t="s">
        <v>20</v>
      </c>
      <c r="I8227" s="5">
        <v>40</v>
      </c>
      <c r="J8227" s="6">
        <v>90</v>
      </c>
      <c r="K8227" s="7">
        <v>3600</v>
      </c>
      <c r="L8227" s="7">
        <v>1476</v>
      </c>
      <c r="M8227" s="8">
        <v>0.41</v>
      </c>
      <c r="N8227" s="2" t="s">
        <v>23</v>
      </c>
      <c r="O8227">
        <f t="shared" si="1024"/>
        <v>2020</v>
      </c>
      <c r="P8227">
        <f t="shared" si="1025"/>
        <v>1</v>
      </c>
      <c r="Q8227" t="str">
        <f t="shared" si="1026"/>
        <v>janv</v>
      </c>
      <c r="R8227" t="str">
        <f t="shared" si="1027"/>
        <v>Nevada</v>
      </c>
      <c r="S8227" t="str">
        <f t="shared" si="1028"/>
        <v>2020-01</v>
      </c>
      <c r="T8227">
        <f>IF(AND(COUNTIF(Calculs!$Q$2:$Q$12,$O8227)&gt;0,COUNTIF(Calculs!$S$2:$S$12,$E8227)&gt;0,COUNTIF(Calculs!$U$2:$U$12,$H8227)&gt;0),1,0)</f>
        <v>1</v>
      </c>
      <c r="U8227">
        <f t="shared" si="1029"/>
        <v>3600</v>
      </c>
      <c r="V8227">
        <f t="shared" si="1030"/>
        <v>90</v>
      </c>
      <c r="W8227">
        <f t="shared" si="1031"/>
        <v>1476</v>
      </c>
    </row>
    <row r="8228" spans="1:23" ht="15.75" customHeight="1" x14ac:dyDescent="0.3">
      <c r="A8228" s="2" t="s">
        <v>29</v>
      </c>
      <c r="B8228" s="2">
        <v>1128299</v>
      </c>
      <c r="C8228" s="3">
        <v>43854</v>
      </c>
      <c r="D8228" s="12" t="str" cm="1">
        <f t="array" ref="D8228">_xlfn.SWITCH(WEEKDAY(C8228,2), 1, "Lundi", 2, "Mardi", 3, "Mercredi", 4, "Jeudi", 5, "Vendredi", 6, "Samedi", 7, "Dimanche", "Erreur")</f>
        <v>Vendredi</v>
      </c>
      <c r="E8228" s="2" t="s">
        <v>30</v>
      </c>
      <c r="F8228" s="2" t="s">
        <v>41</v>
      </c>
      <c r="G8228" s="2" t="s">
        <v>42</v>
      </c>
      <c r="H8228" s="4" t="s">
        <v>21</v>
      </c>
      <c r="I8228" s="5">
        <v>47</v>
      </c>
      <c r="J8228" s="6">
        <v>62</v>
      </c>
      <c r="K8228" s="7">
        <v>2914</v>
      </c>
      <c r="L8228" s="7">
        <v>1777.5400000000002</v>
      </c>
      <c r="M8228" s="8">
        <v>0.6100000000000001</v>
      </c>
      <c r="N8228" s="2" t="s">
        <v>23</v>
      </c>
      <c r="O8228">
        <f t="shared" si="1024"/>
        <v>2020</v>
      </c>
      <c r="P8228">
        <f t="shared" si="1025"/>
        <v>1</v>
      </c>
      <c r="Q8228" t="str">
        <f t="shared" si="1026"/>
        <v>janv</v>
      </c>
      <c r="R8228" t="str">
        <f t="shared" si="1027"/>
        <v>Nevada</v>
      </c>
      <c r="S8228" t="str">
        <f t="shared" si="1028"/>
        <v>2020-01</v>
      </c>
      <c r="T8228">
        <f>IF(AND(COUNTIF(Calculs!$Q$2:$Q$12,$O8228)&gt;0,COUNTIF(Calculs!$S$2:$S$12,$E8228)&gt;0,COUNTIF(Calculs!$U$2:$U$12,$H8228)&gt;0),1,0)</f>
        <v>1</v>
      </c>
      <c r="U8228">
        <f t="shared" si="1029"/>
        <v>2914</v>
      </c>
      <c r="V8228">
        <f t="shared" si="1030"/>
        <v>62</v>
      </c>
      <c r="W8228">
        <f t="shared" si="1031"/>
        <v>1777.5400000000002</v>
      </c>
    </row>
    <row r="8229" spans="1:23" ht="15.75" customHeight="1" x14ac:dyDescent="0.3">
      <c r="A8229" s="2" t="s">
        <v>29</v>
      </c>
      <c r="B8229" s="2">
        <v>1128299</v>
      </c>
      <c r="C8229" s="3">
        <v>43855</v>
      </c>
      <c r="D8229" s="12" t="str" cm="1">
        <f t="array" ref="D8229">_xlfn.SWITCH(WEEKDAY(C8229,2), 1, "Lundi", 2, "Mardi", 3, "Mercredi", 4, "Jeudi", 5, "Vendredi", 6, "Samedi", 7, "Dimanche", "Erreur")</f>
        <v>Samedi</v>
      </c>
      <c r="E8229" s="2" t="s">
        <v>30</v>
      </c>
      <c r="F8229" s="2" t="s">
        <v>41</v>
      </c>
      <c r="G8229" s="2" t="s">
        <v>42</v>
      </c>
      <c r="H8229" s="4" t="s">
        <v>22</v>
      </c>
      <c r="I8229" s="5">
        <v>54</v>
      </c>
      <c r="J8229" s="6">
        <v>123</v>
      </c>
      <c r="K8229" s="7">
        <v>6642</v>
      </c>
      <c r="L8229" s="7">
        <v>1793.3400000000001</v>
      </c>
      <c r="M8229" s="8">
        <v>0.27</v>
      </c>
      <c r="N8229" s="2" t="s">
        <v>23</v>
      </c>
      <c r="O8229">
        <f t="shared" si="1024"/>
        <v>2020</v>
      </c>
      <c r="P8229">
        <f t="shared" si="1025"/>
        <v>1</v>
      </c>
      <c r="Q8229" t="str">
        <f t="shared" si="1026"/>
        <v>janv</v>
      </c>
      <c r="R8229" t="str">
        <f t="shared" si="1027"/>
        <v>Nevada</v>
      </c>
      <c r="S8229" t="str">
        <f t="shared" si="1028"/>
        <v>2020-01</v>
      </c>
      <c r="T8229">
        <f>IF(AND(COUNTIF(Calculs!$Q$2:$Q$12,$O8229)&gt;0,COUNTIF(Calculs!$S$2:$S$12,$E8229)&gt;0,COUNTIF(Calculs!$U$2:$U$12,$H8229)&gt;0),1,0)</f>
        <v>1</v>
      </c>
      <c r="U8229">
        <f t="shared" si="1029"/>
        <v>6642</v>
      </c>
      <c r="V8229">
        <f t="shared" si="1030"/>
        <v>123</v>
      </c>
      <c r="W8229">
        <f t="shared" si="1031"/>
        <v>1793.3400000000001</v>
      </c>
    </row>
    <row r="8230" spans="1:23" ht="15.75" customHeight="1" x14ac:dyDescent="0.3">
      <c r="A8230" s="2" t="s">
        <v>29</v>
      </c>
      <c r="B8230" s="2">
        <v>1128299</v>
      </c>
      <c r="C8230" s="3">
        <v>43856</v>
      </c>
      <c r="D8230" s="12" t="str" cm="1">
        <f t="array" ref="D8230">_xlfn.SWITCH(WEEKDAY(C8230,2), 1, "Lundi", 2, "Mardi", 3, "Mercredi", 4, "Jeudi", 5, "Vendredi", 6, "Samedi", 7, "Dimanche", "Erreur")</f>
        <v>Dimanche</v>
      </c>
      <c r="E8230" s="2" t="s">
        <v>30</v>
      </c>
      <c r="F8230" s="2" t="s">
        <v>41</v>
      </c>
      <c r="G8230" s="2" t="s">
        <v>42</v>
      </c>
      <c r="H8230" s="4" t="s">
        <v>16</v>
      </c>
      <c r="I8230" s="5">
        <v>43</v>
      </c>
      <c r="J8230" s="6">
        <v>171</v>
      </c>
      <c r="K8230" s="7">
        <v>7353</v>
      </c>
      <c r="L8230" s="7">
        <v>3529.44</v>
      </c>
      <c r="M8230" s="8">
        <v>0.48</v>
      </c>
      <c r="N8230" s="2" t="s">
        <v>23</v>
      </c>
      <c r="O8230">
        <f t="shared" si="1024"/>
        <v>2020</v>
      </c>
      <c r="P8230">
        <f t="shared" si="1025"/>
        <v>1</v>
      </c>
      <c r="Q8230" t="str">
        <f t="shared" si="1026"/>
        <v>janv</v>
      </c>
      <c r="R8230" t="str">
        <f t="shared" si="1027"/>
        <v>Nevada</v>
      </c>
      <c r="S8230" t="str">
        <f t="shared" si="1028"/>
        <v>2020-01</v>
      </c>
      <c r="T8230">
        <f>IF(AND(COUNTIF(Calculs!$Q$2:$Q$12,$O8230)&gt;0,COUNTIF(Calculs!$S$2:$S$12,$E8230)&gt;0,COUNTIF(Calculs!$U$2:$U$12,$H8230)&gt;0),1,0)</f>
        <v>1</v>
      </c>
      <c r="U8230">
        <f t="shared" si="1029"/>
        <v>7353</v>
      </c>
      <c r="V8230">
        <f t="shared" si="1030"/>
        <v>171</v>
      </c>
      <c r="W8230">
        <f t="shared" si="1031"/>
        <v>3529.44</v>
      </c>
    </row>
    <row r="8231" spans="1:23" ht="15.75" customHeight="1" x14ac:dyDescent="0.3">
      <c r="A8231" s="2" t="s">
        <v>29</v>
      </c>
      <c r="B8231" s="2">
        <v>1128299</v>
      </c>
      <c r="C8231" s="3">
        <v>43857</v>
      </c>
      <c r="D8231" s="12" t="str" cm="1">
        <f t="array" ref="D8231">_xlfn.SWITCH(WEEKDAY(C8231,2), 1, "Lundi", 2, "Mardi", 3, "Mercredi", 4, "Jeudi", 5, "Vendredi", 6, "Samedi", 7, "Dimanche", "Erreur")</f>
        <v>Lundi</v>
      </c>
      <c r="E8231" s="2" t="s">
        <v>30</v>
      </c>
      <c r="F8231" s="2" t="s">
        <v>41</v>
      </c>
      <c r="G8231" s="2" t="s">
        <v>42</v>
      </c>
      <c r="H8231" s="4" t="s">
        <v>18</v>
      </c>
      <c r="I8231" s="5">
        <v>43</v>
      </c>
      <c r="J8231" s="6">
        <v>120</v>
      </c>
      <c r="K8231" s="7">
        <v>5160</v>
      </c>
      <c r="L8231" s="7">
        <v>1805.9999999999998</v>
      </c>
      <c r="M8231" s="8">
        <v>0.35</v>
      </c>
      <c r="N8231" s="2" t="s">
        <v>23</v>
      </c>
      <c r="O8231">
        <f t="shared" si="1024"/>
        <v>2020</v>
      </c>
      <c r="P8231">
        <f t="shared" si="1025"/>
        <v>1</v>
      </c>
      <c r="Q8231" t="str">
        <f t="shared" si="1026"/>
        <v>janv</v>
      </c>
      <c r="R8231" t="str">
        <f t="shared" si="1027"/>
        <v>Nevada</v>
      </c>
      <c r="S8231" t="str">
        <f t="shared" si="1028"/>
        <v>2020-01</v>
      </c>
      <c r="T8231">
        <f>IF(AND(COUNTIF(Calculs!$Q$2:$Q$12,$O8231)&gt;0,COUNTIF(Calculs!$S$2:$S$12,$E8231)&gt;0,COUNTIF(Calculs!$U$2:$U$12,$H8231)&gt;0),1,0)</f>
        <v>1</v>
      </c>
      <c r="U8231">
        <f t="shared" si="1029"/>
        <v>5160</v>
      </c>
      <c r="V8231">
        <f t="shared" si="1030"/>
        <v>120</v>
      </c>
      <c r="W8231">
        <f t="shared" si="1031"/>
        <v>1805.9999999999998</v>
      </c>
    </row>
    <row r="8232" spans="1:23" ht="15.75" customHeight="1" x14ac:dyDescent="0.3">
      <c r="A8232" s="2" t="s">
        <v>29</v>
      </c>
      <c r="B8232" s="2">
        <v>1128299</v>
      </c>
      <c r="C8232" s="3">
        <v>43858</v>
      </c>
      <c r="D8232" s="12" t="str" cm="1">
        <f t="array" ref="D8232">_xlfn.SWITCH(WEEKDAY(C8232,2), 1, "Lundi", 2, "Mardi", 3, "Mercredi", 4, "Jeudi", 5, "Vendredi", 6, "Samedi", 7, "Dimanche", "Erreur")</f>
        <v>Mardi</v>
      </c>
      <c r="E8232" s="2" t="s">
        <v>30</v>
      </c>
      <c r="F8232" s="2" t="s">
        <v>41</v>
      </c>
      <c r="G8232" s="2" t="s">
        <v>42</v>
      </c>
      <c r="H8232" s="4" t="s">
        <v>19</v>
      </c>
      <c r="I8232" s="5">
        <v>49</v>
      </c>
      <c r="J8232" s="6">
        <v>132</v>
      </c>
      <c r="K8232" s="7">
        <v>6468</v>
      </c>
      <c r="L8232" s="7">
        <v>3039.96</v>
      </c>
      <c r="M8232" s="8">
        <v>0.47000000000000003</v>
      </c>
      <c r="N8232" s="2" t="s">
        <v>23</v>
      </c>
      <c r="O8232">
        <f t="shared" si="1024"/>
        <v>2020</v>
      </c>
      <c r="P8232">
        <f t="shared" si="1025"/>
        <v>1</v>
      </c>
      <c r="Q8232" t="str">
        <f t="shared" si="1026"/>
        <v>janv</v>
      </c>
      <c r="R8232" t="str">
        <f t="shared" si="1027"/>
        <v>Nevada</v>
      </c>
      <c r="S8232" t="str">
        <f t="shared" si="1028"/>
        <v>2020-01</v>
      </c>
      <c r="T8232">
        <f>IF(AND(COUNTIF(Calculs!$Q$2:$Q$12,$O8232)&gt;0,COUNTIF(Calculs!$S$2:$S$12,$E8232)&gt;0,COUNTIF(Calculs!$U$2:$U$12,$H8232)&gt;0),1,0)</f>
        <v>1</v>
      </c>
      <c r="U8232">
        <f t="shared" si="1029"/>
        <v>6468</v>
      </c>
      <c r="V8232">
        <f t="shared" si="1030"/>
        <v>132</v>
      </c>
      <c r="W8232">
        <f t="shared" si="1031"/>
        <v>3039.96</v>
      </c>
    </row>
    <row r="8233" spans="1:23" ht="15.75" customHeight="1" x14ac:dyDescent="0.3">
      <c r="A8233" s="2" t="s">
        <v>29</v>
      </c>
      <c r="B8233" s="2">
        <v>1128299</v>
      </c>
      <c r="C8233" s="3">
        <v>43859</v>
      </c>
      <c r="D8233" s="12" t="str" cm="1">
        <f t="array" ref="D8233">_xlfn.SWITCH(WEEKDAY(C8233,2), 1, "Lundi", 2, "Mardi", 3, "Mercredi", 4, "Jeudi", 5, "Vendredi", 6, "Samedi", 7, "Dimanche", "Erreur")</f>
        <v>Mercredi</v>
      </c>
      <c r="E8233" s="2" t="s">
        <v>30</v>
      </c>
      <c r="F8233" s="2" t="s">
        <v>41</v>
      </c>
      <c r="G8233" s="2" t="s">
        <v>42</v>
      </c>
      <c r="H8233" s="4" t="s">
        <v>20</v>
      </c>
      <c r="I8233" s="5">
        <v>47</v>
      </c>
      <c r="J8233" s="6">
        <v>105</v>
      </c>
      <c r="K8233" s="7">
        <v>4935</v>
      </c>
      <c r="L8233" s="7">
        <v>2270.1</v>
      </c>
      <c r="M8233" s="8">
        <v>0.45999999999999996</v>
      </c>
      <c r="N8233" s="2" t="s">
        <v>23</v>
      </c>
      <c r="O8233">
        <f t="shared" si="1024"/>
        <v>2020</v>
      </c>
      <c r="P8233">
        <f t="shared" si="1025"/>
        <v>1</v>
      </c>
      <c r="Q8233" t="str">
        <f t="shared" si="1026"/>
        <v>janv</v>
      </c>
      <c r="R8233" t="str">
        <f t="shared" si="1027"/>
        <v>Nevada</v>
      </c>
      <c r="S8233" t="str">
        <f t="shared" si="1028"/>
        <v>2020-01</v>
      </c>
      <c r="T8233">
        <f>IF(AND(COUNTIF(Calculs!$Q$2:$Q$12,$O8233)&gt;0,COUNTIF(Calculs!$S$2:$S$12,$E8233)&gt;0,COUNTIF(Calculs!$U$2:$U$12,$H8233)&gt;0),1,0)</f>
        <v>1</v>
      </c>
      <c r="U8233">
        <f t="shared" si="1029"/>
        <v>4935</v>
      </c>
      <c r="V8233">
        <f t="shared" si="1030"/>
        <v>105</v>
      </c>
      <c r="W8233">
        <f t="shared" si="1031"/>
        <v>2270.1</v>
      </c>
    </row>
    <row r="8234" spans="1:23" ht="15.75" customHeight="1" x14ac:dyDescent="0.3">
      <c r="A8234" s="2" t="s">
        <v>29</v>
      </c>
      <c r="B8234" s="2">
        <v>1128299</v>
      </c>
      <c r="C8234" s="3">
        <v>43860</v>
      </c>
      <c r="D8234" s="12" t="str" cm="1">
        <f t="array" ref="D8234">_xlfn.SWITCH(WEEKDAY(C8234,2), 1, "Lundi", 2, "Mardi", 3, "Mercredi", 4, "Jeudi", 5, "Vendredi", 6, "Samedi", 7, "Dimanche", "Erreur")</f>
        <v>Jeudi</v>
      </c>
      <c r="E8234" s="2" t="s">
        <v>30</v>
      </c>
      <c r="F8234" s="2" t="s">
        <v>41</v>
      </c>
      <c r="G8234" s="2" t="s">
        <v>42</v>
      </c>
      <c r="H8234" s="4" t="s">
        <v>21</v>
      </c>
      <c r="I8234" s="5">
        <v>43</v>
      </c>
      <c r="J8234" s="6">
        <v>66</v>
      </c>
      <c r="K8234" s="7">
        <v>2838</v>
      </c>
      <c r="L8234" s="7">
        <v>1873.0800000000004</v>
      </c>
      <c r="M8234" s="8">
        <v>0.66000000000000014</v>
      </c>
      <c r="N8234" s="2" t="s">
        <v>23</v>
      </c>
      <c r="O8234">
        <f t="shared" si="1024"/>
        <v>2020</v>
      </c>
      <c r="P8234">
        <f t="shared" si="1025"/>
        <v>1</v>
      </c>
      <c r="Q8234" t="str">
        <f t="shared" si="1026"/>
        <v>janv</v>
      </c>
      <c r="R8234" t="str">
        <f t="shared" si="1027"/>
        <v>Nevada</v>
      </c>
      <c r="S8234" t="str">
        <f t="shared" si="1028"/>
        <v>2020-01</v>
      </c>
      <c r="T8234">
        <f>IF(AND(COUNTIF(Calculs!$Q$2:$Q$12,$O8234)&gt;0,COUNTIF(Calculs!$S$2:$S$12,$E8234)&gt;0,COUNTIF(Calculs!$U$2:$U$12,$H8234)&gt;0),1,0)</f>
        <v>1</v>
      </c>
      <c r="U8234">
        <f t="shared" si="1029"/>
        <v>2838</v>
      </c>
      <c r="V8234">
        <f t="shared" si="1030"/>
        <v>66</v>
      </c>
      <c r="W8234">
        <f t="shared" si="1031"/>
        <v>1873.0800000000004</v>
      </c>
    </row>
    <row r="8235" spans="1:23" ht="15.75" customHeight="1" x14ac:dyDescent="0.3">
      <c r="A8235" s="2" t="s">
        <v>29</v>
      </c>
      <c r="B8235" s="2">
        <v>1128299</v>
      </c>
      <c r="C8235" s="3">
        <v>43861</v>
      </c>
      <c r="D8235" s="12" t="str" cm="1">
        <f t="array" ref="D8235">_xlfn.SWITCH(WEEKDAY(C8235,2), 1, "Lundi", 2, "Mardi", 3, "Mercredi", 4, "Jeudi", 5, "Vendredi", 6, "Samedi", 7, "Dimanche", "Erreur")</f>
        <v>Vendredi</v>
      </c>
      <c r="E8235" s="2" t="s">
        <v>30</v>
      </c>
      <c r="F8235" s="2" t="s">
        <v>41</v>
      </c>
      <c r="G8235" s="2" t="s">
        <v>42</v>
      </c>
      <c r="H8235" s="4" t="s">
        <v>22</v>
      </c>
      <c r="I8235" s="5">
        <v>54</v>
      </c>
      <c r="J8235" s="6">
        <v>140</v>
      </c>
      <c r="K8235" s="7">
        <v>7560</v>
      </c>
      <c r="L8235" s="7">
        <v>2419.2000000000003</v>
      </c>
      <c r="M8235" s="8">
        <v>0.32</v>
      </c>
      <c r="N8235" s="2" t="s">
        <v>23</v>
      </c>
      <c r="O8235">
        <f t="shared" si="1024"/>
        <v>2020</v>
      </c>
      <c r="P8235">
        <f t="shared" si="1025"/>
        <v>1</v>
      </c>
      <c r="Q8235" t="str">
        <f t="shared" si="1026"/>
        <v>janv</v>
      </c>
      <c r="R8235" t="str">
        <f t="shared" si="1027"/>
        <v>Nevada</v>
      </c>
      <c r="S8235" t="str">
        <f t="shared" si="1028"/>
        <v>2020-01</v>
      </c>
      <c r="T8235">
        <f>IF(AND(COUNTIF(Calculs!$Q$2:$Q$12,$O8235)&gt;0,COUNTIF(Calculs!$S$2:$S$12,$E8235)&gt;0,COUNTIF(Calculs!$U$2:$U$12,$H8235)&gt;0),1,0)</f>
        <v>1</v>
      </c>
      <c r="U8235">
        <f t="shared" si="1029"/>
        <v>7560</v>
      </c>
      <c r="V8235">
        <f t="shared" si="1030"/>
        <v>140</v>
      </c>
      <c r="W8235">
        <f t="shared" si="1031"/>
        <v>2419.2000000000003</v>
      </c>
    </row>
    <row r="8236" spans="1:23" ht="15.75" customHeight="1" x14ac:dyDescent="0.3">
      <c r="A8236" s="2" t="s">
        <v>29</v>
      </c>
      <c r="B8236" s="2">
        <v>1128299</v>
      </c>
      <c r="C8236" s="3">
        <v>43862</v>
      </c>
      <c r="D8236" s="12" t="str" cm="1">
        <f t="array" ref="D8236">_xlfn.SWITCH(WEEKDAY(C8236,2), 1, "Lundi", 2, "Mardi", 3, "Mercredi", 4, "Jeudi", 5, "Vendredi", 6, "Samedi", 7, "Dimanche", "Erreur")</f>
        <v>Samedi</v>
      </c>
      <c r="E8236" s="2" t="s">
        <v>30</v>
      </c>
      <c r="F8236" s="2" t="s">
        <v>41</v>
      </c>
      <c r="G8236" s="2" t="s">
        <v>42</v>
      </c>
      <c r="H8236" s="4" t="s">
        <v>16</v>
      </c>
      <c r="I8236" s="5">
        <v>47</v>
      </c>
      <c r="J8236" s="6">
        <v>245</v>
      </c>
      <c r="K8236" s="7">
        <v>11515</v>
      </c>
      <c r="L8236" s="7">
        <v>5757.5</v>
      </c>
      <c r="M8236" s="8">
        <v>0.5</v>
      </c>
      <c r="N8236" s="2" t="s">
        <v>23</v>
      </c>
      <c r="O8236">
        <f t="shared" si="1024"/>
        <v>2020</v>
      </c>
      <c r="P8236">
        <f t="shared" si="1025"/>
        <v>2</v>
      </c>
      <c r="Q8236" t="str">
        <f t="shared" si="1026"/>
        <v>févr</v>
      </c>
      <c r="R8236" t="str">
        <f t="shared" si="1027"/>
        <v>Nevada</v>
      </c>
      <c r="S8236" t="str">
        <f t="shared" si="1028"/>
        <v>2020-02</v>
      </c>
      <c r="T8236">
        <f>IF(AND(COUNTIF(Calculs!$Q$2:$Q$12,$O8236)&gt;0,COUNTIF(Calculs!$S$2:$S$12,$E8236)&gt;0,COUNTIF(Calculs!$U$2:$U$12,$H8236)&gt;0),1,0)</f>
        <v>1</v>
      </c>
      <c r="U8236">
        <f t="shared" si="1029"/>
        <v>11515</v>
      </c>
      <c r="V8236">
        <f t="shared" si="1030"/>
        <v>245</v>
      </c>
      <c r="W8236">
        <f t="shared" si="1031"/>
        <v>5757.5</v>
      </c>
    </row>
    <row r="8237" spans="1:23" ht="15.75" customHeight="1" x14ac:dyDescent="0.3">
      <c r="A8237" s="2" t="s">
        <v>29</v>
      </c>
      <c r="B8237" s="2">
        <v>1128299</v>
      </c>
      <c r="C8237" s="3">
        <v>43863</v>
      </c>
      <c r="D8237" s="12" t="str" cm="1">
        <f t="array" ref="D8237">_xlfn.SWITCH(WEEKDAY(C8237,2), 1, "Lundi", 2, "Mardi", 3, "Mercredi", 4, "Jeudi", 5, "Vendredi", 6, "Samedi", 7, "Dimanche", "Erreur")</f>
        <v>Dimanche</v>
      </c>
      <c r="E8237" s="2" t="s">
        <v>30</v>
      </c>
      <c r="F8237" s="2" t="s">
        <v>41</v>
      </c>
      <c r="G8237" s="2" t="s">
        <v>42</v>
      </c>
      <c r="H8237" s="4" t="s">
        <v>18</v>
      </c>
      <c r="I8237" s="5">
        <v>51</v>
      </c>
      <c r="J8237" s="6">
        <v>182</v>
      </c>
      <c r="K8237" s="7">
        <v>9282</v>
      </c>
      <c r="L8237" s="7">
        <v>3341.52</v>
      </c>
      <c r="M8237" s="8">
        <v>0.36</v>
      </c>
      <c r="N8237" s="2" t="s">
        <v>23</v>
      </c>
      <c r="O8237">
        <f t="shared" si="1024"/>
        <v>2020</v>
      </c>
      <c r="P8237">
        <f t="shared" si="1025"/>
        <v>2</v>
      </c>
      <c r="Q8237" t="str">
        <f t="shared" si="1026"/>
        <v>févr</v>
      </c>
      <c r="R8237" t="str">
        <f t="shared" si="1027"/>
        <v>Nevada</v>
      </c>
      <c r="S8237" t="str">
        <f t="shared" si="1028"/>
        <v>2020-02</v>
      </c>
      <c r="T8237">
        <f>IF(AND(COUNTIF(Calculs!$Q$2:$Q$12,$O8237)&gt;0,COUNTIF(Calculs!$S$2:$S$12,$E8237)&gt;0,COUNTIF(Calculs!$U$2:$U$12,$H8237)&gt;0),1,0)</f>
        <v>1</v>
      </c>
      <c r="U8237">
        <f t="shared" si="1029"/>
        <v>9282</v>
      </c>
      <c r="V8237">
        <f t="shared" si="1030"/>
        <v>182</v>
      </c>
      <c r="W8237">
        <f t="shared" si="1031"/>
        <v>3341.52</v>
      </c>
    </row>
    <row r="8238" spans="1:23" ht="15.75" customHeight="1" x14ac:dyDescent="0.3">
      <c r="A8238" s="2" t="s">
        <v>29</v>
      </c>
      <c r="B8238" s="2">
        <v>1128299</v>
      </c>
      <c r="C8238" s="3">
        <v>43864</v>
      </c>
      <c r="D8238" s="12" t="str" cm="1">
        <f t="array" ref="D8238">_xlfn.SWITCH(WEEKDAY(C8238,2), 1, "Lundi", 2, "Mardi", 3, "Mercredi", 4, "Jeudi", 5, "Vendredi", 6, "Samedi", 7, "Dimanche", "Erreur")</f>
        <v>Lundi</v>
      </c>
      <c r="E8238" s="2" t="s">
        <v>30</v>
      </c>
      <c r="F8238" s="2" t="s">
        <v>41</v>
      </c>
      <c r="G8238" s="2" t="s">
        <v>42</v>
      </c>
      <c r="H8238" s="4" t="s">
        <v>19</v>
      </c>
      <c r="I8238" s="5">
        <v>46</v>
      </c>
      <c r="J8238" s="6">
        <v>176</v>
      </c>
      <c r="K8238" s="7">
        <v>8096</v>
      </c>
      <c r="L8238" s="7">
        <v>3886.08</v>
      </c>
      <c r="M8238" s="8">
        <v>0.48</v>
      </c>
      <c r="N8238" s="2" t="s">
        <v>23</v>
      </c>
      <c r="O8238">
        <f t="shared" si="1024"/>
        <v>2020</v>
      </c>
      <c r="P8238">
        <f t="shared" si="1025"/>
        <v>2</v>
      </c>
      <c r="Q8238" t="str">
        <f t="shared" si="1026"/>
        <v>févr</v>
      </c>
      <c r="R8238" t="str">
        <f t="shared" si="1027"/>
        <v>Nevada</v>
      </c>
      <c r="S8238" t="str">
        <f t="shared" si="1028"/>
        <v>2020-02</v>
      </c>
      <c r="T8238">
        <f>IF(AND(COUNTIF(Calculs!$Q$2:$Q$12,$O8238)&gt;0,COUNTIF(Calculs!$S$2:$S$12,$E8238)&gt;0,COUNTIF(Calculs!$U$2:$U$12,$H8238)&gt;0),1,0)</f>
        <v>1</v>
      </c>
      <c r="U8238">
        <f t="shared" si="1029"/>
        <v>8096</v>
      </c>
      <c r="V8238">
        <f t="shared" si="1030"/>
        <v>176</v>
      </c>
      <c r="W8238">
        <f t="shared" si="1031"/>
        <v>3886.08</v>
      </c>
    </row>
    <row r="8239" spans="1:23" ht="15.75" customHeight="1" x14ac:dyDescent="0.3">
      <c r="A8239" s="2" t="s">
        <v>29</v>
      </c>
      <c r="B8239" s="2">
        <v>1128299</v>
      </c>
      <c r="C8239" s="3">
        <v>43865</v>
      </c>
      <c r="D8239" s="12" t="str" cm="1">
        <f t="array" ref="D8239">_xlfn.SWITCH(WEEKDAY(C8239,2), 1, "Lundi", 2, "Mardi", 3, "Mercredi", 4, "Jeudi", 5, "Vendredi", 6, "Samedi", 7, "Dimanche", "Erreur")</f>
        <v>Mardi</v>
      </c>
      <c r="E8239" s="2" t="s">
        <v>30</v>
      </c>
      <c r="F8239" s="2" t="s">
        <v>41</v>
      </c>
      <c r="G8239" s="2" t="s">
        <v>42</v>
      </c>
      <c r="H8239" s="4" t="s">
        <v>20</v>
      </c>
      <c r="I8239" s="5">
        <v>47</v>
      </c>
      <c r="J8239" s="6">
        <v>145</v>
      </c>
      <c r="K8239" s="7">
        <v>6815</v>
      </c>
      <c r="L8239" s="7">
        <v>3066.7499999999995</v>
      </c>
      <c r="M8239" s="8">
        <v>0.44999999999999996</v>
      </c>
      <c r="N8239" s="2" t="s">
        <v>23</v>
      </c>
      <c r="O8239">
        <f t="shared" si="1024"/>
        <v>2020</v>
      </c>
      <c r="P8239">
        <f t="shared" si="1025"/>
        <v>2</v>
      </c>
      <c r="Q8239" t="str">
        <f t="shared" si="1026"/>
        <v>févr</v>
      </c>
      <c r="R8239" t="str">
        <f t="shared" si="1027"/>
        <v>Nevada</v>
      </c>
      <c r="S8239" t="str">
        <f t="shared" si="1028"/>
        <v>2020-02</v>
      </c>
      <c r="T8239">
        <f>IF(AND(COUNTIF(Calculs!$Q$2:$Q$12,$O8239)&gt;0,COUNTIF(Calculs!$S$2:$S$12,$E8239)&gt;0,COUNTIF(Calculs!$U$2:$U$12,$H8239)&gt;0),1,0)</f>
        <v>1</v>
      </c>
      <c r="U8239">
        <f t="shared" si="1029"/>
        <v>6815</v>
      </c>
      <c r="V8239">
        <f t="shared" si="1030"/>
        <v>145</v>
      </c>
      <c r="W8239">
        <f t="shared" si="1031"/>
        <v>3066.7499999999995</v>
      </c>
    </row>
    <row r="8240" spans="1:23" ht="15.75" customHeight="1" x14ac:dyDescent="0.3">
      <c r="A8240" s="2" t="s">
        <v>29</v>
      </c>
      <c r="B8240" s="2">
        <v>1128299</v>
      </c>
      <c r="C8240" s="3">
        <v>43866</v>
      </c>
      <c r="D8240" s="12" t="str" cm="1">
        <f t="array" ref="D8240">_xlfn.SWITCH(WEEKDAY(C8240,2), 1, "Lundi", 2, "Mardi", 3, "Mercredi", 4, "Jeudi", 5, "Vendredi", 6, "Samedi", 7, "Dimanche", "Erreur")</f>
        <v>Mercredi</v>
      </c>
      <c r="E8240" s="2" t="s">
        <v>30</v>
      </c>
      <c r="F8240" s="2" t="s">
        <v>41</v>
      </c>
      <c r="G8240" s="2" t="s">
        <v>42</v>
      </c>
      <c r="H8240" s="4" t="s">
        <v>21</v>
      </c>
      <c r="I8240" s="5">
        <v>47</v>
      </c>
      <c r="J8240" s="6">
        <v>105</v>
      </c>
      <c r="K8240" s="7">
        <v>4935</v>
      </c>
      <c r="L8240" s="7">
        <v>3207.7500000000005</v>
      </c>
      <c r="M8240" s="8">
        <v>0.65000000000000013</v>
      </c>
      <c r="N8240" s="2" t="s">
        <v>23</v>
      </c>
      <c r="O8240">
        <f t="shared" si="1024"/>
        <v>2020</v>
      </c>
      <c r="P8240">
        <f t="shared" si="1025"/>
        <v>2</v>
      </c>
      <c r="Q8240" t="str">
        <f t="shared" si="1026"/>
        <v>févr</v>
      </c>
      <c r="R8240" t="str">
        <f t="shared" si="1027"/>
        <v>Nevada</v>
      </c>
      <c r="S8240" t="str">
        <f t="shared" si="1028"/>
        <v>2020-02</v>
      </c>
      <c r="T8240">
        <f>IF(AND(COUNTIF(Calculs!$Q$2:$Q$12,$O8240)&gt;0,COUNTIF(Calculs!$S$2:$S$12,$E8240)&gt;0,COUNTIF(Calculs!$U$2:$U$12,$H8240)&gt;0),1,0)</f>
        <v>1</v>
      </c>
      <c r="U8240">
        <f t="shared" si="1029"/>
        <v>4935</v>
      </c>
      <c r="V8240">
        <f t="shared" si="1030"/>
        <v>105</v>
      </c>
      <c r="W8240">
        <f t="shared" si="1031"/>
        <v>3207.7500000000005</v>
      </c>
    </row>
    <row r="8241" spans="1:23" ht="15.75" customHeight="1" x14ac:dyDescent="0.3">
      <c r="A8241" s="2" t="s">
        <v>29</v>
      </c>
      <c r="B8241" s="2">
        <v>1128299</v>
      </c>
      <c r="C8241" s="3">
        <v>43867</v>
      </c>
      <c r="D8241" s="12" t="str" cm="1">
        <f t="array" ref="D8241">_xlfn.SWITCH(WEEKDAY(C8241,2), 1, "Lundi", 2, "Mardi", 3, "Mercredi", 4, "Jeudi", 5, "Vendredi", 6, "Samedi", 7, "Dimanche", "Erreur")</f>
        <v>Jeudi</v>
      </c>
      <c r="E8241" s="2" t="s">
        <v>30</v>
      </c>
      <c r="F8241" s="2" t="s">
        <v>41</v>
      </c>
      <c r="G8241" s="2" t="s">
        <v>42</v>
      </c>
      <c r="H8241" s="4" t="s">
        <v>22</v>
      </c>
      <c r="I8241" s="5">
        <v>57</v>
      </c>
      <c r="J8241" s="6">
        <v>192</v>
      </c>
      <c r="K8241" s="7">
        <v>10944</v>
      </c>
      <c r="L8241" s="7">
        <v>3064.32</v>
      </c>
      <c r="M8241" s="8">
        <v>0.28000000000000003</v>
      </c>
      <c r="N8241" s="2" t="s">
        <v>23</v>
      </c>
      <c r="O8241">
        <f t="shared" si="1024"/>
        <v>2020</v>
      </c>
      <c r="P8241">
        <f t="shared" si="1025"/>
        <v>2</v>
      </c>
      <c r="Q8241" t="str">
        <f t="shared" si="1026"/>
        <v>févr</v>
      </c>
      <c r="R8241" t="str">
        <f t="shared" si="1027"/>
        <v>Nevada</v>
      </c>
      <c r="S8241" t="str">
        <f t="shared" si="1028"/>
        <v>2020-02</v>
      </c>
      <c r="T8241">
        <f>IF(AND(COUNTIF(Calculs!$Q$2:$Q$12,$O8241)&gt;0,COUNTIF(Calculs!$S$2:$S$12,$E8241)&gt;0,COUNTIF(Calculs!$U$2:$U$12,$H8241)&gt;0),1,0)</f>
        <v>1</v>
      </c>
      <c r="U8241">
        <f t="shared" si="1029"/>
        <v>10944</v>
      </c>
      <c r="V8241">
        <f t="shared" si="1030"/>
        <v>192</v>
      </c>
      <c r="W8241">
        <f t="shared" si="1031"/>
        <v>3064.32</v>
      </c>
    </row>
    <row r="8242" spans="1:23" ht="15.75" customHeight="1" x14ac:dyDescent="0.3">
      <c r="A8242" s="2" t="s">
        <v>29</v>
      </c>
      <c r="B8242" s="2">
        <v>1128299</v>
      </c>
      <c r="C8242" s="3">
        <v>43868</v>
      </c>
      <c r="D8242" s="12" t="str" cm="1">
        <f t="array" ref="D8242">_xlfn.SWITCH(WEEKDAY(C8242,2), 1, "Lundi", 2, "Mardi", 3, "Mercredi", 4, "Jeudi", 5, "Vendredi", 6, "Samedi", 7, "Dimanche", "Erreur")</f>
        <v>Vendredi</v>
      </c>
      <c r="E8242" s="2" t="s">
        <v>30</v>
      </c>
      <c r="F8242" s="2" t="s">
        <v>41</v>
      </c>
      <c r="G8242" s="2" t="s">
        <v>42</v>
      </c>
      <c r="H8242" s="4" t="s">
        <v>16</v>
      </c>
      <c r="I8242" s="5">
        <v>48</v>
      </c>
      <c r="J8242" s="6">
        <v>233</v>
      </c>
      <c r="K8242" s="7">
        <v>11184</v>
      </c>
      <c r="L8242" s="7">
        <v>4920.96</v>
      </c>
      <c r="M8242" s="8">
        <v>0.44</v>
      </c>
      <c r="N8242" s="2" t="s">
        <v>23</v>
      </c>
      <c r="O8242">
        <f t="shared" si="1024"/>
        <v>2020</v>
      </c>
      <c r="P8242">
        <f t="shared" si="1025"/>
        <v>2</v>
      </c>
      <c r="Q8242" t="str">
        <f t="shared" si="1026"/>
        <v>févr</v>
      </c>
      <c r="R8242" t="str">
        <f t="shared" si="1027"/>
        <v>Nevada</v>
      </c>
      <c r="S8242" t="str">
        <f t="shared" si="1028"/>
        <v>2020-02</v>
      </c>
      <c r="T8242">
        <f>IF(AND(COUNTIF(Calculs!$Q$2:$Q$12,$O8242)&gt;0,COUNTIF(Calculs!$S$2:$S$12,$E8242)&gt;0,COUNTIF(Calculs!$U$2:$U$12,$H8242)&gt;0),1,0)</f>
        <v>1</v>
      </c>
      <c r="U8242">
        <f t="shared" si="1029"/>
        <v>11184</v>
      </c>
      <c r="V8242">
        <f t="shared" si="1030"/>
        <v>233</v>
      </c>
      <c r="W8242">
        <f t="shared" si="1031"/>
        <v>4920.96</v>
      </c>
    </row>
    <row r="8243" spans="1:23" ht="15.75" customHeight="1" x14ac:dyDescent="0.3">
      <c r="A8243" s="2" t="s">
        <v>29</v>
      </c>
      <c r="B8243" s="2">
        <v>1128299</v>
      </c>
      <c r="C8243" s="3">
        <v>43869</v>
      </c>
      <c r="D8243" s="12" t="str" cm="1">
        <f t="array" ref="D8243">_xlfn.SWITCH(WEEKDAY(C8243,2), 1, "Lundi", 2, "Mardi", 3, "Mercredi", 4, "Jeudi", 5, "Vendredi", 6, "Samedi", 7, "Dimanche", "Erreur")</f>
        <v>Samedi</v>
      </c>
      <c r="E8243" s="2" t="s">
        <v>30</v>
      </c>
      <c r="F8243" s="2" t="s">
        <v>41</v>
      </c>
      <c r="G8243" s="2" t="s">
        <v>42</v>
      </c>
      <c r="H8243" s="4" t="s">
        <v>18</v>
      </c>
      <c r="I8243" s="5">
        <v>46</v>
      </c>
      <c r="J8243" s="6">
        <v>204</v>
      </c>
      <c r="K8243" s="7">
        <v>9384</v>
      </c>
      <c r="L8243" s="7">
        <v>2533.6800000000003</v>
      </c>
      <c r="M8243" s="8">
        <v>0.27</v>
      </c>
      <c r="N8243" s="2" t="s">
        <v>23</v>
      </c>
      <c r="O8243">
        <f t="shared" si="1024"/>
        <v>2020</v>
      </c>
      <c r="P8243">
        <f t="shared" si="1025"/>
        <v>2</v>
      </c>
      <c r="Q8243" t="str">
        <f t="shared" si="1026"/>
        <v>févr</v>
      </c>
      <c r="R8243" t="str">
        <f t="shared" si="1027"/>
        <v>Nevada</v>
      </c>
      <c r="S8243" t="str">
        <f t="shared" si="1028"/>
        <v>2020-02</v>
      </c>
      <c r="T8243">
        <f>IF(AND(COUNTIF(Calculs!$Q$2:$Q$12,$O8243)&gt;0,COUNTIF(Calculs!$S$2:$S$12,$E8243)&gt;0,COUNTIF(Calculs!$U$2:$U$12,$H8243)&gt;0),1,0)</f>
        <v>1</v>
      </c>
      <c r="U8243">
        <f t="shared" si="1029"/>
        <v>9384</v>
      </c>
      <c r="V8243">
        <f t="shared" si="1030"/>
        <v>204</v>
      </c>
      <c r="W8243">
        <f t="shared" si="1031"/>
        <v>2533.6800000000003</v>
      </c>
    </row>
    <row r="8244" spans="1:23" ht="15.75" customHeight="1" x14ac:dyDescent="0.3">
      <c r="A8244" s="2" t="s">
        <v>29</v>
      </c>
      <c r="B8244" s="2">
        <v>1128299</v>
      </c>
      <c r="C8244" s="3">
        <v>43870</v>
      </c>
      <c r="D8244" s="12" t="str" cm="1">
        <f t="array" ref="D8244">_xlfn.SWITCH(WEEKDAY(C8244,2), 1, "Lundi", 2, "Mardi", 3, "Mercredi", 4, "Jeudi", 5, "Vendredi", 6, "Samedi", 7, "Dimanche", "Erreur")</f>
        <v>Dimanche</v>
      </c>
      <c r="E8244" s="2" t="s">
        <v>30</v>
      </c>
      <c r="F8244" s="2" t="s">
        <v>41</v>
      </c>
      <c r="G8244" s="2" t="s">
        <v>42</v>
      </c>
      <c r="H8244" s="4" t="s">
        <v>19</v>
      </c>
      <c r="I8244" s="5">
        <v>47</v>
      </c>
      <c r="J8244" s="6">
        <v>171</v>
      </c>
      <c r="K8244" s="7">
        <v>8037</v>
      </c>
      <c r="L8244" s="7">
        <v>3616.65</v>
      </c>
      <c r="M8244" s="8">
        <v>0.45</v>
      </c>
      <c r="N8244" s="2" t="s">
        <v>23</v>
      </c>
      <c r="O8244">
        <f t="shared" si="1024"/>
        <v>2020</v>
      </c>
      <c r="P8244">
        <f t="shared" si="1025"/>
        <v>2</v>
      </c>
      <c r="Q8244" t="str">
        <f t="shared" si="1026"/>
        <v>févr</v>
      </c>
      <c r="R8244" t="str">
        <f t="shared" si="1027"/>
        <v>Nevada</v>
      </c>
      <c r="S8244" t="str">
        <f t="shared" si="1028"/>
        <v>2020-02</v>
      </c>
      <c r="T8244">
        <f>IF(AND(COUNTIF(Calculs!$Q$2:$Q$12,$O8244)&gt;0,COUNTIF(Calculs!$S$2:$S$12,$E8244)&gt;0,COUNTIF(Calculs!$U$2:$U$12,$H8244)&gt;0),1,0)</f>
        <v>1</v>
      </c>
      <c r="U8244">
        <f t="shared" si="1029"/>
        <v>8037</v>
      </c>
      <c r="V8244">
        <f t="shared" si="1030"/>
        <v>171</v>
      </c>
      <c r="W8244">
        <f t="shared" si="1031"/>
        <v>3616.65</v>
      </c>
    </row>
    <row r="8245" spans="1:23" ht="15.75" customHeight="1" x14ac:dyDescent="0.3">
      <c r="A8245" s="2" t="s">
        <v>29</v>
      </c>
      <c r="B8245" s="2">
        <v>1128299</v>
      </c>
      <c r="C8245" s="3">
        <v>43871</v>
      </c>
      <c r="D8245" s="12" t="str" cm="1">
        <f t="array" ref="D8245">_xlfn.SWITCH(WEEKDAY(C8245,2), 1, "Lundi", 2, "Mardi", 3, "Mercredi", 4, "Jeudi", 5, "Vendredi", 6, "Samedi", 7, "Dimanche", "Erreur")</f>
        <v>Lundi</v>
      </c>
      <c r="E8245" s="2" t="s">
        <v>30</v>
      </c>
      <c r="F8245" s="2" t="s">
        <v>41</v>
      </c>
      <c r="G8245" s="2" t="s">
        <v>42</v>
      </c>
      <c r="H8245" s="4" t="s">
        <v>20</v>
      </c>
      <c r="I8245" s="5">
        <v>46</v>
      </c>
      <c r="J8245" s="6">
        <v>140</v>
      </c>
      <c r="K8245" s="7">
        <v>6440</v>
      </c>
      <c r="L8245" s="7">
        <v>2704.7999999999997</v>
      </c>
      <c r="M8245" s="8">
        <v>0.42</v>
      </c>
      <c r="N8245" s="2" t="s">
        <v>23</v>
      </c>
      <c r="O8245">
        <f t="shared" si="1024"/>
        <v>2020</v>
      </c>
      <c r="P8245">
        <f t="shared" si="1025"/>
        <v>2</v>
      </c>
      <c r="Q8245" t="str">
        <f t="shared" si="1026"/>
        <v>févr</v>
      </c>
      <c r="R8245" t="str">
        <f t="shared" si="1027"/>
        <v>Nevada</v>
      </c>
      <c r="S8245" t="str">
        <f t="shared" si="1028"/>
        <v>2020-02</v>
      </c>
      <c r="T8245">
        <f>IF(AND(COUNTIF(Calculs!$Q$2:$Q$12,$O8245)&gt;0,COUNTIF(Calculs!$S$2:$S$12,$E8245)&gt;0,COUNTIF(Calculs!$U$2:$U$12,$H8245)&gt;0),1,0)</f>
        <v>1</v>
      </c>
      <c r="U8245">
        <f t="shared" si="1029"/>
        <v>6440</v>
      </c>
      <c r="V8245">
        <f t="shared" si="1030"/>
        <v>140</v>
      </c>
      <c r="W8245">
        <f t="shared" si="1031"/>
        <v>2704.7999999999997</v>
      </c>
    </row>
    <row r="8246" spans="1:23" ht="15.75" customHeight="1" x14ac:dyDescent="0.3">
      <c r="A8246" s="2" t="s">
        <v>29</v>
      </c>
      <c r="B8246" s="2">
        <v>1128299</v>
      </c>
      <c r="C8246" s="3">
        <v>43872</v>
      </c>
      <c r="D8246" s="12" t="str" cm="1">
        <f t="array" ref="D8246">_xlfn.SWITCH(WEEKDAY(C8246,2), 1, "Lundi", 2, "Mardi", 3, "Mercredi", 4, "Jeudi", 5, "Vendredi", 6, "Samedi", 7, "Dimanche", "Erreur")</f>
        <v>Mardi</v>
      </c>
      <c r="E8246" s="2" t="s">
        <v>30</v>
      </c>
      <c r="F8246" s="2" t="s">
        <v>41</v>
      </c>
      <c r="G8246" s="2" t="s">
        <v>42</v>
      </c>
      <c r="H8246" s="4" t="s">
        <v>21</v>
      </c>
      <c r="I8246" s="5">
        <v>47</v>
      </c>
      <c r="J8246" s="6">
        <v>150</v>
      </c>
      <c r="K8246" s="7">
        <v>7050</v>
      </c>
      <c r="L8246" s="7">
        <v>4159.5000000000009</v>
      </c>
      <c r="M8246" s="8">
        <v>0.59000000000000008</v>
      </c>
      <c r="N8246" s="2" t="s">
        <v>23</v>
      </c>
      <c r="O8246">
        <f t="shared" si="1024"/>
        <v>2020</v>
      </c>
      <c r="P8246">
        <f t="shared" si="1025"/>
        <v>2</v>
      </c>
      <c r="Q8246" t="str">
        <f t="shared" si="1026"/>
        <v>févr</v>
      </c>
      <c r="R8246" t="str">
        <f t="shared" si="1027"/>
        <v>Nevada</v>
      </c>
      <c r="S8246" t="str">
        <f t="shared" si="1028"/>
        <v>2020-02</v>
      </c>
      <c r="T8246">
        <f>IF(AND(COUNTIF(Calculs!$Q$2:$Q$12,$O8246)&gt;0,COUNTIF(Calculs!$S$2:$S$12,$E8246)&gt;0,COUNTIF(Calculs!$U$2:$U$12,$H8246)&gt;0),1,0)</f>
        <v>1</v>
      </c>
      <c r="U8246">
        <f t="shared" si="1029"/>
        <v>7050</v>
      </c>
      <c r="V8246">
        <f t="shared" si="1030"/>
        <v>150</v>
      </c>
      <c r="W8246">
        <f t="shared" si="1031"/>
        <v>4159.5000000000009</v>
      </c>
    </row>
    <row r="8247" spans="1:23" ht="15.75" customHeight="1" x14ac:dyDescent="0.3">
      <c r="A8247" s="2" t="s">
        <v>29</v>
      </c>
      <c r="B8247" s="2">
        <v>1128299</v>
      </c>
      <c r="C8247" s="3">
        <v>43873</v>
      </c>
      <c r="D8247" s="12" t="str" cm="1">
        <f t="array" ref="D8247">_xlfn.SWITCH(WEEKDAY(C8247,2), 1, "Lundi", 2, "Mardi", 3, "Mercredi", 4, "Jeudi", 5, "Vendredi", 6, "Samedi", 7, "Dimanche", "Erreur")</f>
        <v>Mercredi</v>
      </c>
      <c r="E8247" s="2" t="s">
        <v>30</v>
      </c>
      <c r="F8247" s="2" t="s">
        <v>41</v>
      </c>
      <c r="G8247" s="2" t="s">
        <v>42</v>
      </c>
      <c r="H8247" s="4" t="s">
        <v>22</v>
      </c>
      <c r="I8247" s="5">
        <v>61</v>
      </c>
      <c r="J8247" s="6">
        <v>170</v>
      </c>
      <c r="K8247" s="7">
        <v>10370</v>
      </c>
      <c r="L8247" s="7">
        <v>2799.9</v>
      </c>
      <c r="M8247" s="8">
        <v>0.27</v>
      </c>
      <c r="N8247" s="2" t="s">
        <v>23</v>
      </c>
      <c r="O8247">
        <f t="shared" si="1024"/>
        <v>2020</v>
      </c>
      <c r="P8247">
        <f t="shared" si="1025"/>
        <v>2</v>
      </c>
      <c r="Q8247" t="str">
        <f t="shared" si="1026"/>
        <v>févr</v>
      </c>
      <c r="R8247" t="str">
        <f t="shared" si="1027"/>
        <v>Nevada</v>
      </c>
      <c r="S8247" t="str">
        <f t="shared" si="1028"/>
        <v>2020-02</v>
      </c>
      <c r="T8247">
        <f>IF(AND(COUNTIF(Calculs!$Q$2:$Q$12,$O8247)&gt;0,COUNTIF(Calculs!$S$2:$S$12,$E8247)&gt;0,COUNTIF(Calculs!$U$2:$U$12,$H8247)&gt;0),1,0)</f>
        <v>1</v>
      </c>
      <c r="U8247">
        <f t="shared" si="1029"/>
        <v>10370</v>
      </c>
      <c r="V8247">
        <f t="shared" si="1030"/>
        <v>170</v>
      </c>
      <c r="W8247">
        <f t="shared" si="1031"/>
        <v>2799.9</v>
      </c>
    </row>
    <row r="8248" spans="1:23" ht="15.75" customHeight="1" x14ac:dyDescent="0.3">
      <c r="A8248" s="2" t="s">
        <v>29</v>
      </c>
      <c r="B8248" s="2">
        <v>1128299</v>
      </c>
      <c r="C8248" s="3">
        <v>43874</v>
      </c>
      <c r="D8248" s="12" t="str" cm="1">
        <f t="array" ref="D8248">_xlfn.SWITCH(WEEKDAY(C8248,2), 1, "Lundi", 2, "Mardi", 3, "Mercredi", 4, "Jeudi", 5, "Vendredi", 6, "Samedi", 7, "Dimanche", "Erreur")</f>
        <v>Jeudi</v>
      </c>
      <c r="E8248" s="2" t="s">
        <v>30</v>
      </c>
      <c r="F8248" s="2" t="s">
        <v>41</v>
      </c>
      <c r="G8248" s="2" t="s">
        <v>42</v>
      </c>
      <c r="H8248" s="4" t="s">
        <v>16</v>
      </c>
      <c r="I8248" s="5">
        <v>44</v>
      </c>
      <c r="J8248" s="6">
        <v>238</v>
      </c>
      <c r="K8248" s="7">
        <v>10472</v>
      </c>
      <c r="L8248" s="7">
        <v>4817.12</v>
      </c>
      <c r="M8248" s="8">
        <v>0.46</v>
      </c>
      <c r="N8248" s="2" t="s">
        <v>23</v>
      </c>
      <c r="O8248">
        <f t="shared" si="1024"/>
        <v>2020</v>
      </c>
      <c r="P8248">
        <f t="shared" si="1025"/>
        <v>2</v>
      </c>
      <c r="Q8248" t="str">
        <f t="shared" si="1026"/>
        <v>févr</v>
      </c>
      <c r="R8248" t="str">
        <f t="shared" si="1027"/>
        <v>Nevada</v>
      </c>
      <c r="S8248" t="str">
        <f t="shared" si="1028"/>
        <v>2020-02</v>
      </c>
      <c r="T8248">
        <f>IF(AND(COUNTIF(Calculs!$Q$2:$Q$12,$O8248)&gt;0,COUNTIF(Calculs!$S$2:$S$12,$E8248)&gt;0,COUNTIF(Calculs!$U$2:$U$12,$H8248)&gt;0),1,0)</f>
        <v>1</v>
      </c>
      <c r="U8248">
        <f t="shared" si="1029"/>
        <v>10472</v>
      </c>
      <c r="V8248">
        <f t="shared" si="1030"/>
        <v>238</v>
      </c>
      <c r="W8248">
        <f t="shared" si="1031"/>
        <v>4817.12</v>
      </c>
    </row>
    <row r="8249" spans="1:23" ht="15.75" customHeight="1" x14ac:dyDescent="0.3">
      <c r="A8249" s="2" t="s">
        <v>29</v>
      </c>
      <c r="B8249" s="2">
        <v>1128299</v>
      </c>
      <c r="C8249" s="3">
        <v>43875</v>
      </c>
      <c r="D8249" s="12" t="str" cm="1">
        <f t="array" ref="D8249">_xlfn.SWITCH(WEEKDAY(C8249,2), 1, "Lundi", 2, "Mardi", 3, "Mercredi", 4, "Jeudi", 5, "Vendredi", 6, "Samedi", 7, "Dimanche", "Erreur")</f>
        <v>Vendredi</v>
      </c>
      <c r="E8249" s="2" t="s">
        <v>30</v>
      </c>
      <c r="F8249" s="2" t="s">
        <v>41</v>
      </c>
      <c r="G8249" s="2" t="s">
        <v>42</v>
      </c>
      <c r="H8249" s="4" t="s">
        <v>18</v>
      </c>
      <c r="I8249" s="5">
        <v>56</v>
      </c>
      <c r="J8249" s="6">
        <v>208</v>
      </c>
      <c r="K8249" s="7">
        <v>11648</v>
      </c>
      <c r="L8249" s="7">
        <v>3377.9199999999996</v>
      </c>
      <c r="M8249" s="8">
        <v>0.28999999999999998</v>
      </c>
      <c r="N8249" s="2" t="s">
        <v>23</v>
      </c>
      <c r="O8249">
        <f t="shared" si="1024"/>
        <v>2020</v>
      </c>
      <c r="P8249">
        <f t="shared" si="1025"/>
        <v>2</v>
      </c>
      <c r="Q8249" t="str">
        <f t="shared" si="1026"/>
        <v>févr</v>
      </c>
      <c r="R8249" t="str">
        <f t="shared" si="1027"/>
        <v>Nevada</v>
      </c>
      <c r="S8249" t="str">
        <f t="shared" si="1028"/>
        <v>2020-02</v>
      </c>
      <c r="T8249">
        <f>IF(AND(COUNTIF(Calculs!$Q$2:$Q$12,$O8249)&gt;0,COUNTIF(Calculs!$S$2:$S$12,$E8249)&gt;0,COUNTIF(Calculs!$U$2:$U$12,$H8249)&gt;0),1,0)</f>
        <v>1</v>
      </c>
      <c r="U8249">
        <f t="shared" si="1029"/>
        <v>11648</v>
      </c>
      <c r="V8249">
        <f t="shared" si="1030"/>
        <v>208</v>
      </c>
      <c r="W8249">
        <f t="shared" si="1031"/>
        <v>3377.9199999999996</v>
      </c>
    </row>
    <row r="8250" spans="1:23" ht="15.75" customHeight="1" x14ac:dyDescent="0.3">
      <c r="A8250" s="2" t="s">
        <v>29</v>
      </c>
      <c r="B8250" s="2">
        <v>1128299</v>
      </c>
      <c r="C8250" s="3">
        <v>43876</v>
      </c>
      <c r="D8250" s="12" t="str" cm="1">
        <f t="array" ref="D8250">_xlfn.SWITCH(WEEKDAY(C8250,2), 1, "Lundi", 2, "Mardi", 3, "Mercredi", 4, "Jeudi", 5, "Vendredi", 6, "Samedi", 7, "Dimanche", "Erreur")</f>
        <v>Samedi</v>
      </c>
      <c r="E8250" s="2" t="s">
        <v>30</v>
      </c>
      <c r="F8250" s="2" t="s">
        <v>41</v>
      </c>
      <c r="G8250" s="2" t="s">
        <v>42</v>
      </c>
      <c r="H8250" s="4" t="s">
        <v>19</v>
      </c>
      <c r="I8250" s="5">
        <v>44</v>
      </c>
      <c r="J8250" s="6">
        <v>179</v>
      </c>
      <c r="K8250" s="7">
        <v>7876</v>
      </c>
      <c r="L8250" s="7">
        <v>3307.9200000000005</v>
      </c>
      <c r="M8250" s="8">
        <v>0.42000000000000004</v>
      </c>
      <c r="N8250" s="2" t="s">
        <v>23</v>
      </c>
      <c r="O8250">
        <f t="shared" si="1024"/>
        <v>2020</v>
      </c>
      <c r="P8250">
        <f t="shared" si="1025"/>
        <v>2</v>
      </c>
      <c r="Q8250" t="str">
        <f t="shared" si="1026"/>
        <v>févr</v>
      </c>
      <c r="R8250" t="str">
        <f t="shared" si="1027"/>
        <v>Nevada</v>
      </c>
      <c r="S8250" t="str">
        <f t="shared" si="1028"/>
        <v>2020-02</v>
      </c>
      <c r="T8250">
        <f>IF(AND(COUNTIF(Calculs!$Q$2:$Q$12,$O8250)&gt;0,COUNTIF(Calculs!$S$2:$S$12,$E8250)&gt;0,COUNTIF(Calculs!$U$2:$U$12,$H8250)&gt;0),1,0)</f>
        <v>1</v>
      </c>
      <c r="U8250">
        <f t="shared" si="1029"/>
        <v>7876</v>
      </c>
      <c r="V8250">
        <f t="shared" si="1030"/>
        <v>179</v>
      </c>
      <c r="W8250">
        <f t="shared" si="1031"/>
        <v>3307.9200000000005</v>
      </c>
    </row>
    <row r="8251" spans="1:23" ht="15.75" customHeight="1" x14ac:dyDescent="0.3">
      <c r="A8251" s="2" t="s">
        <v>29</v>
      </c>
      <c r="B8251" s="2">
        <v>1128299</v>
      </c>
      <c r="C8251" s="3">
        <v>43877</v>
      </c>
      <c r="D8251" s="12" t="str" cm="1">
        <f t="array" ref="D8251">_xlfn.SWITCH(WEEKDAY(C8251,2), 1, "Lundi", 2, "Mardi", 3, "Mercredi", 4, "Jeudi", 5, "Vendredi", 6, "Samedi", 7, "Dimanche", "Erreur")</f>
        <v>Dimanche</v>
      </c>
      <c r="E8251" s="2" t="s">
        <v>30</v>
      </c>
      <c r="F8251" s="2" t="s">
        <v>41</v>
      </c>
      <c r="G8251" s="2" t="s">
        <v>42</v>
      </c>
      <c r="H8251" s="4" t="s">
        <v>20</v>
      </c>
      <c r="I8251" s="5">
        <v>42</v>
      </c>
      <c r="J8251" s="6">
        <v>152</v>
      </c>
      <c r="K8251" s="7">
        <v>6384</v>
      </c>
      <c r="L8251" s="7">
        <v>2681.2799999999997</v>
      </c>
      <c r="M8251" s="8">
        <v>0.42</v>
      </c>
      <c r="N8251" s="2" t="s">
        <v>23</v>
      </c>
      <c r="O8251">
        <f t="shared" si="1024"/>
        <v>2020</v>
      </c>
      <c r="P8251">
        <f t="shared" si="1025"/>
        <v>2</v>
      </c>
      <c r="Q8251" t="str">
        <f t="shared" si="1026"/>
        <v>févr</v>
      </c>
      <c r="R8251" t="str">
        <f t="shared" si="1027"/>
        <v>Nevada</v>
      </c>
      <c r="S8251" t="str">
        <f t="shared" si="1028"/>
        <v>2020-02</v>
      </c>
      <c r="T8251">
        <f>IF(AND(COUNTIF(Calculs!$Q$2:$Q$12,$O8251)&gt;0,COUNTIF(Calculs!$S$2:$S$12,$E8251)&gt;0,COUNTIF(Calculs!$U$2:$U$12,$H8251)&gt;0),1,0)</f>
        <v>1</v>
      </c>
      <c r="U8251">
        <f t="shared" si="1029"/>
        <v>6384</v>
      </c>
      <c r="V8251">
        <f t="shared" si="1030"/>
        <v>152</v>
      </c>
      <c r="W8251">
        <f t="shared" si="1031"/>
        <v>2681.2799999999997</v>
      </c>
    </row>
    <row r="8252" spans="1:23" ht="15.75" customHeight="1" x14ac:dyDescent="0.3">
      <c r="A8252" s="2" t="s">
        <v>29</v>
      </c>
      <c r="B8252" s="2">
        <v>1128299</v>
      </c>
      <c r="C8252" s="3">
        <v>43878</v>
      </c>
      <c r="D8252" s="12" t="str" cm="1">
        <f t="array" ref="D8252">_xlfn.SWITCH(WEEKDAY(C8252,2), 1, "Lundi", 2, "Mardi", 3, "Mercredi", 4, "Jeudi", 5, "Vendredi", 6, "Samedi", 7, "Dimanche", "Erreur")</f>
        <v>Lundi</v>
      </c>
      <c r="E8252" s="2" t="s">
        <v>30</v>
      </c>
      <c r="F8252" s="2" t="s">
        <v>41</v>
      </c>
      <c r="G8252" s="2" t="s">
        <v>42</v>
      </c>
      <c r="H8252" s="4" t="s">
        <v>21</v>
      </c>
      <c r="I8252" s="5">
        <v>50</v>
      </c>
      <c r="J8252" s="6">
        <v>152</v>
      </c>
      <c r="K8252" s="7">
        <v>7600</v>
      </c>
      <c r="L8252" s="7">
        <v>4484.0000000000009</v>
      </c>
      <c r="M8252" s="8">
        <v>0.59000000000000008</v>
      </c>
      <c r="N8252" s="2" t="s">
        <v>23</v>
      </c>
      <c r="O8252">
        <f t="shared" si="1024"/>
        <v>2020</v>
      </c>
      <c r="P8252">
        <f t="shared" si="1025"/>
        <v>2</v>
      </c>
      <c r="Q8252" t="str">
        <f t="shared" si="1026"/>
        <v>févr</v>
      </c>
      <c r="R8252" t="str">
        <f t="shared" si="1027"/>
        <v>Nevada</v>
      </c>
      <c r="S8252" t="str">
        <f t="shared" si="1028"/>
        <v>2020-02</v>
      </c>
      <c r="T8252">
        <f>IF(AND(COUNTIF(Calculs!$Q$2:$Q$12,$O8252)&gt;0,COUNTIF(Calculs!$S$2:$S$12,$E8252)&gt;0,COUNTIF(Calculs!$U$2:$U$12,$H8252)&gt;0),1,0)</f>
        <v>1</v>
      </c>
      <c r="U8252">
        <f t="shared" si="1029"/>
        <v>7600</v>
      </c>
      <c r="V8252">
        <f t="shared" si="1030"/>
        <v>152</v>
      </c>
      <c r="W8252">
        <f t="shared" si="1031"/>
        <v>4484.0000000000009</v>
      </c>
    </row>
    <row r="8253" spans="1:23" ht="15.75" customHeight="1" x14ac:dyDescent="0.3">
      <c r="A8253" s="2" t="s">
        <v>29</v>
      </c>
      <c r="B8253" s="2">
        <v>1128299</v>
      </c>
      <c r="C8253" s="3">
        <v>43879</v>
      </c>
      <c r="D8253" s="12" t="str" cm="1">
        <f t="array" ref="D8253">_xlfn.SWITCH(WEEKDAY(C8253,2), 1, "Lundi", 2, "Mardi", 3, "Mercredi", 4, "Jeudi", 5, "Vendredi", 6, "Samedi", 7, "Dimanche", "Erreur")</f>
        <v>Mardi</v>
      </c>
      <c r="E8253" s="2" t="s">
        <v>30</v>
      </c>
      <c r="F8253" s="2" t="s">
        <v>41</v>
      </c>
      <c r="G8253" s="2" t="s">
        <v>42</v>
      </c>
      <c r="H8253" s="4" t="s">
        <v>22</v>
      </c>
      <c r="I8253" s="5">
        <v>55</v>
      </c>
      <c r="J8253" s="6">
        <v>128</v>
      </c>
      <c r="K8253" s="7">
        <v>7040</v>
      </c>
      <c r="L8253" s="7">
        <v>1830.4</v>
      </c>
      <c r="M8253" s="8">
        <v>0.26</v>
      </c>
      <c r="N8253" s="2" t="s">
        <v>23</v>
      </c>
      <c r="O8253">
        <f t="shared" si="1024"/>
        <v>2020</v>
      </c>
      <c r="P8253">
        <f t="shared" si="1025"/>
        <v>2</v>
      </c>
      <c r="Q8253" t="str">
        <f t="shared" si="1026"/>
        <v>févr</v>
      </c>
      <c r="R8253" t="str">
        <f t="shared" si="1027"/>
        <v>Nevada</v>
      </c>
      <c r="S8253" t="str">
        <f t="shared" si="1028"/>
        <v>2020-02</v>
      </c>
      <c r="T8253">
        <f>IF(AND(COUNTIF(Calculs!$Q$2:$Q$12,$O8253)&gt;0,COUNTIF(Calculs!$S$2:$S$12,$E8253)&gt;0,COUNTIF(Calculs!$U$2:$U$12,$H8253)&gt;0),1,0)</f>
        <v>1</v>
      </c>
      <c r="U8253">
        <f t="shared" si="1029"/>
        <v>7040</v>
      </c>
      <c r="V8253">
        <f t="shared" si="1030"/>
        <v>128</v>
      </c>
      <c r="W8253">
        <f t="shared" si="1031"/>
        <v>1830.4</v>
      </c>
    </row>
    <row r="8254" spans="1:23" ht="15.75" customHeight="1" x14ac:dyDescent="0.3">
      <c r="A8254" s="2" t="s">
        <v>29</v>
      </c>
      <c r="B8254" s="2">
        <v>1128299</v>
      </c>
      <c r="C8254" s="3">
        <v>43880</v>
      </c>
      <c r="D8254" s="12" t="str" cm="1">
        <f t="array" ref="D8254">_xlfn.SWITCH(WEEKDAY(C8254,2), 1, "Lundi", 2, "Mardi", 3, "Mercredi", 4, "Jeudi", 5, "Vendredi", 6, "Samedi", 7, "Dimanche", "Erreur")</f>
        <v>Mercredi</v>
      </c>
      <c r="E8254" s="2" t="s">
        <v>30</v>
      </c>
      <c r="F8254" s="2" t="s">
        <v>41</v>
      </c>
      <c r="G8254" s="2" t="s">
        <v>42</v>
      </c>
      <c r="H8254" s="4" t="s">
        <v>16</v>
      </c>
      <c r="I8254" s="5">
        <v>41</v>
      </c>
      <c r="J8254" s="6">
        <v>186</v>
      </c>
      <c r="K8254" s="7">
        <v>7626</v>
      </c>
      <c r="L8254" s="7">
        <v>2897.88</v>
      </c>
      <c r="M8254" s="8">
        <v>0.38</v>
      </c>
      <c r="N8254" s="2" t="s">
        <v>23</v>
      </c>
      <c r="O8254">
        <f t="shared" si="1024"/>
        <v>2020</v>
      </c>
      <c r="P8254">
        <f t="shared" si="1025"/>
        <v>2</v>
      </c>
      <c r="Q8254" t="str">
        <f t="shared" si="1026"/>
        <v>févr</v>
      </c>
      <c r="R8254" t="str">
        <f t="shared" si="1027"/>
        <v>Nevada</v>
      </c>
      <c r="S8254" t="str">
        <f t="shared" si="1028"/>
        <v>2020-02</v>
      </c>
      <c r="T8254">
        <f>IF(AND(COUNTIF(Calculs!$Q$2:$Q$12,$O8254)&gt;0,COUNTIF(Calculs!$S$2:$S$12,$E8254)&gt;0,COUNTIF(Calculs!$U$2:$U$12,$H8254)&gt;0),1,0)</f>
        <v>1</v>
      </c>
      <c r="U8254">
        <f t="shared" si="1029"/>
        <v>7626</v>
      </c>
      <c r="V8254">
        <f t="shared" si="1030"/>
        <v>186</v>
      </c>
      <c r="W8254">
        <f t="shared" si="1031"/>
        <v>2897.88</v>
      </c>
    </row>
    <row r="8255" spans="1:23" ht="15.75" customHeight="1" x14ac:dyDescent="0.3">
      <c r="A8255" s="2" t="s">
        <v>29</v>
      </c>
      <c r="B8255" s="2">
        <v>1128299</v>
      </c>
      <c r="C8255" s="3">
        <v>43881</v>
      </c>
      <c r="D8255" s="12" t="str" cm="1">
        <f t="array" ref="D8255">_xlfn.SWITCH(WEEKDAY(C8255,2), 1, "Lundi", 2, "Mardi", 3, "Mercredi", 4, "Jeudi", 5, "Vendredi", 6, "Samedi", 7, "Dimanche", "Erreur")</f>
        <v>Jeudi</v>
      </c>
      <c r="E8255" s="2" t="s">
        <v>30</v>
      </c>
      <c r="F8255" s="2" t="s">
        <v>41</v>
      </c>
      <c r="G8255" s="2" t="s">
        <v>42</v>
      </c>
      <c r="H8255" s="4" t="s">
        <v>18</v>
      </c>
      <c r="I8255" s="5">
        <v>51</v>
      </c>
      <c r="J8255" s="6">
        <v>180</v>
      </c>
      <c r="K8255" s="7">
        <v>9180</v>
      </c>
      <c r="L8255" s="7">
        <v>2478.6000000000004</v>
      </c>
      <c r="M8255" s="8">
        <v>0.27</v>
      </c>
      <c r="N8255" s="2" t="s">
        <v>23</v>
      </c>
      <c r="O8255">
        <f t="shared" si="1024"/>
        <v>2020</v>
      </c>
      <c r="P8255">
        <f t="shared" si="1025"/>
        <v>2</v>
      </c>
      <c r="Q8255" t="str">
        <f t="shared" si="1026"/>
        <v>févr</v>
      </c>
      <c r="R8255" t="str">
        <f t="shared" si="1027"/>
        <v>Nevada</v>
      </c>
      <c r="S8255" t="str">
        <f t="shared" si="1028"/>
        <v>2020-02</v>
      </c>
      <c r="T8255">
        <f>IF(AND(COUNTIF(Calculs!$Q$2:$Q$12,$O8255)&gt;0,COUNTIF(Calculs!$S$2:$S$12,$E8255)&gt;0,COUNTIF(Calculs!$U$2:$U$12,$H8255)&gt;0),1,0)</f>
        <v>1</v>
      </c>
      <c r="U8255">
        <f t="shared" si="1029"/>
        <v>9180</v>
      </c>
      <c r="V8255">
        <f t="shared" si="1030"/>
        <v>180</v>
      </c>
      <c r="W8255">
        <f t="shared" si="1031"/>
        <v>2478.6000000000004</v>
      </c>
    </row>
    <row r="8256" spans="1:23" ht="15.75" customHeight="1" x14ac:dyDescent="0.3">
      <c r="A8256" s="2" t="s">
        <v>29</v>
      </c>
      <c r="B8256" s="2">
        <v>1128299</v>
      </c>
      <c r="C8256" s="3">
        <v>43882</v>
      </c>
      <c r="D8256" s="12" t="str" cm="1">
        <f t="array" ref="D8256">_xlfn.SWITCH(WEEKDAY(C8256,2), 1, "Lundi", 2, "Mardi", 3, "Mercredi", 4, "Jeudi", 5, "Vendredi", 6, "Samedi", 7, "Dimanche", "Erreur")</f>
        <v>Vendredi</v>
      </c>
      <c r="E8256" s="2" t="s">
        <v>30</v>
      </c>
      <c r="F8256" s="2" t="s">
        <v>41</v>
      </c>
      <c r="G8256" s="2" t="s">
        <v>42</v>
      </c>
      <c r="H8256" s="4" t="s">
        <v>19</v>
      </c>
      <c r="I8256" s="5">
        <v>46</v>
      </c>
      <c r="J8256" s="6">
        <v>144</v>
      </c>
      <c r="K8256" s="7">
        <v>6624</v>
      </c>
      <c r="L8256" s="7">
        <v>2715.84</v>
      </c>
      <c r="M8256" s="8">
        <v>0.41000000000000003</v>
      </c>
      <c r="N8256" s="2" t="s">
        <v>23</v>
      </c>
      <c r="O8256">
        <f t="shared" si="1024"/>
        <v>2020</v>
      </c>
      <c r="P8256">
        <f t="shared" si="1025"/>
        <v>2</v>
      </c>
      <c r="Q8256" t="str">
        <f t="shared" si="1026"/>
        <v>févr</v>
      </c>
      <c r="R8256" t="str">
        <f t="shared" si="1027"/>
        <v>Nevada</v>
      </c>
      <c r="S8256" t="str">
        <f t="shared" si="1028"/>
        <v>2020-02</v>
      </c>
      <c r="T8256">
        <f>IF(AND(COUNTIF(Calculs!$Q$2:$Q$12,$O8256)&gt;0,COUNTIF(Calculs!$S$2:$S$12,$E8256)&gt;0,COUNTIF(Calculs!$U$2:$U$12,$H8256)&gt;0),1,0)</f>
        <v>1</v>
      </c>
      <c r="U8256">
        <f t="shared" si="1029"/>
        <v>6624</v>
      </c>
      <c r="V8256">
        <f t="shared" si="1030"/>
        <v>144</v>
      </c>
      <c r="W8256">
        <f t="shared" si="1031"/>
        <v>2715.84</v>
      </c>
    </row>
    <row r="8257" spans="1:23" ht="15.75" customHeight="1" x14ac:dyDescent="0.3">
      <c r="A8257" s="2" t="s">
        <v>29</v>
      </c>
      <c r="B8257" s="2">
        <v>1128299</v>
      </c>
      <c r="C8257" s="3">
        <v>43883</v>
      </c>
      <c r="D8257" s="12" t="str" cm="1">
        <f t="array" ref="D8257">_xlfn.SWITCH(WEEKDAY(C8257,2), 1, "Lundi", 2, "Mardi", 3, "Mercredi", 4, "Jeudi", 5, "Vendredi", 6, "Samedi", 7, "Dimanche", "Erreur")</f>
        <v>Samedi</v>
      </c>
      <c r="E8257" s="2" t="s">
        <v>30</v>
      </c>
      <c r="F8257" s="2" t="s">
        <v>41</v>
      </c>
      <c r="G8257" s="2" t="s">
        <v>42</v>
      </c>
      <c r="H8257" s="4" t="s">
        <v>20</v>
      </c>
      <c r="I8257" s="5">
        <v>43</v>
      </c>
      <c r="J8257" s="6">
        <v>124</v>
      </c>
      <c r="K8257" s="7">
        <v>5332</v>
      </c>
      <c r="L8257" s="7">
        <v>1866.1999999999998</v>
      </c>
      <c r="M8257" s="8">
        <v>0.35</v>
      </c>
      <c r="N8257" s="2" t="s">
        <v>23</v>
      </c>
      <c r="O8257">
        <f t="shared" si="1024"/>
        <v>2020</v>
      </c>
      <c r="P8257">
        <f t="shared" si="1025"/>
        <v>2</v>
      </c>
      <c r="Q8257" t="str">
        <f t="shared" si="1026"/>
        <v>févr</v>
      </c>
      <c r="R8257" t="str">
        <f t="shared" si="1027"/>
        <v>Nevada</v>
      </c>
      <c r="S8257" t="str">
        <f t="shared" si="1028"/>
        <v>2020-02</v>
      </c>
      <c r="T8257">
        <f>IF(AND(COUNTIF(Calculs!$Q$2:$Q$12,$O8257)&gt;0,COUNTIF(Calculs!$S$2:$S$12,$E8257)&gt;0,COUNTIF(Calculs!$U$2:$U$12,$H8257)&gt;0),1,0)</f>
        <v>1</v>
      </c>
      <c r="U8257">
        <f t="shared" si="1029"/>
        <v>5332</v>
      </c>
      <c r="V8257">
        <f t="shared" si="1030"/>
        <v>124</v>
      </c>
      <c r="W8257">
        <f t="shared" si="1031"/>
        <v>1866.1999999999998</v>
      </c>
    </row>
    <row r="8258" spans="1:23" ht="15.75" customHeight="1" x14ac:dyDescent="0.3">
      <c r="A8258" s="2" t="s">
        <v>29</v>
      </c>
      <c r="B8258" s="2">
        <v>1128299</v>
      </c>
      <c r="C8258" s="3">
        <v>43884</v>
      </c>
      <c r="D8258" s="12" t="str" cm="1">
        <f t="array" ref="D8258">_xlfn.SWITCH(WEEKDAY(C8258,2), 1, "Lundi", 2, "Mardi", 3, "Mercredi", 4, "Jeudi", 5, "Vendredi", 6, "Samedi", 7, "Dimanche", "Erreur")</f>
        <v>Dimanche</v>
      </c>
      <c r="E8258" s="2" t="s">
        <v>30</v>
      </c>
      <c r="F8258" s="2" t="s">
        <v>41</v>
      </c>
      <c r="G8258" s="2" t="s">
        <v>42</v>
      </c>
      <c r="H8258" s="4" t="s">
        <v>21</v>
      </c>
      <c r="I8258" s="5">
        <v>53</v>
      </c>
      <c r="J8258" s="6">
        <v>128</v>
      </c>
      <c r="K8258" s="7">
        <v>6784</v>
      </c>
      <c r="L8258" s="7">
        <v>3595.5200000000009</v>
      </c>
      <c r="M8258" s="8">
        <v>0.53000000000000014</v>
      </c>
      <c r="N8258" s="2" t="s">
        <v>23</v>
      </c>
      <c r="O8258">
        <f t="shared" si="1024"/>
        <v>2020</v>
      </c>
      <c r="P8258">
        <f t="shared" si="1025"/>
        <v>2</v>
      </c>
      <c r="Q8258" t="str">
        <f t="shared" si="1026"/>
        <v>févr</v>
      </c>
      <c r="R8258" t="str">
        <f t="shared" si="1027"/>
        <v>Nevada</v>
      </c>
      <c r="S8258" t="str">
        <f t="shared" si="1028"/>
        <v>2020-02</v>
      </c>
      <c r="T8258">
        <f>IF(AND(COUNTIF(Calculs!$Q$2:$Q$12,$O8258)&gt;0,COUNTIF(Calculs!$S$2:$S$12,$E8258)&gt;0,COUNTIF(Calculs!$U$2:$U$12,$H8258)&gt;0),1,0)</f>
        <v>1</v>
      </c>
      <c r="U8258">
        <f t="shared" si="1029"/>
        <v>6784</v>
      </c>
      <c r="V8258">
        <f t="shared" si="1030"/>
        <v>128</v>
      </c>
      <c r="W8258">
        <f t="shared" si="1031"/>
        <v>3595.5200000000009</v>
      </c>
    </row>
    <row r="8259" spans="1:23" ht="15.75" customHeight="1" x14ac:dyDescent="0.3">
      <c r="A8259" s="2" t="s">
        <v>29</v>
      </c>
      <c r="B8259" s="2">
        <v>1128299</v>
      </c>
      <c r="C8259" s="3">
        <v>43885</v>
      </c>
      <c r="D8259" s="12" t="str" cm="1">
        <f t="array" ref="D8259">_xlfn.SWITCH(WEEKDAY(C8259,2), 1, "Lundi", 2, "Mardi", 3, "Mercredi", 4, "Jeudi", 5, "Vendredi", 6, "Samedi", 7, "Dimanche", "Erreur")</f>
        <v>Lundi</v>
      </c>
      <c r="E8259" s="2" t="s">
        <v>30</v>
      </c>
      <c r="F8259" s="2" t="s">
        <v>41</v>
      </c>
      <c r="G8259" s="2" t="s">
        <v>42</v>
      </c>
      <c r="H8259" s="4" t="s">
        <v>22</v>
      </c>
      <c r="I8259" s="5">
        <v>54</v>
      </c>
      <c r="J8259" s="6">
        <v>140</v>
      </c>
      <c r="K8259" s="7">
        <v>7560</v>
      </c>
      <c r="L8259" s="7">
        <v>1587.6000000000001</v>
      </c>
      <c r="M8259" s="8">
        <v>0.21000000000000002</v>
      </c>
      <c r="N8259" s="2" t="s">
        <v>23</v>
      </c>
      <c r="O8259">
        <f t="shared" ref="O8259:O8322" si="1032">YEAR($C8259)</f>
        <v>2020</v>
      </c>
      <c r="P8259">
        <f t="shared" ref="P8259:P8322" si="1033">MONTH($C8259)</f>
        <v>2</v>
      </c>
      <c r="Q8259" t="str">
        <f t="shared" ref="Q8259:Q8322" si="1034">TEXT($C8259,"mmm")</f>
        <v>févr</v>
      </c>
      <c r="R8259" t="str">
        <f t="shared" ref="R8259:R8322" si="1035">SUBSTITUTE(SUBSTITUTE($F8259,"Sud ","South "),"Ouest ","West ")</f>
        <v>Nevada</v>
      </c>
      <c r="S8259" t="str">
        <f t="shared" ref="S8259:S8322" si="1036">TEXT($C8259,"aaaa-mm")</f>
        <v>2020-02</v>
      </c>
      <c r="T8259">
        <f>IF(AND(COUNTIF(Calculs!$Q$2:$Q$12,$O8259)&gt;0,COUNTIF(Calculs!$S$2:$S$12,$E8259)&gt;0,COUNTIF(Calculs!$U$2:$U$12,$H8259)&gt;0),1,0)</f>
        <v>1</v>
      </c>
      <c r="U8259">
        <f t="shared" ref="U8259:U8322" si="1037">$K8259*$T8259</f>
        <v>7560</v>
      </c>
      <c r="V8259">
        <f t="shared" ref="V8259:V8322" si="1038">$J8259*$T8259</f>
        <v>140</v>
      </c>
      <c r="W8259">
        <f t="shared" ref="W8259:W8322" si="1039">$L8259*$T8259</f>
        <v>1587.6000000000001</v>
      </c>
    </row>
    <row r="8260" spans="1:23" ht="15.75" customHeight="1" x14ac:dyDescent="0.3">
      <c r="A8260" s="2" t="s">
        <v>29</v>
      </c>
      <c r="B8260" s="2">
        <v>1128299</v>
      </c>
      <c r="C8260" s="3">
        <v>43886</v>
      </c>
      <c r="D8260" s="12" t="str" cm="1">
        <f t="array" ref="D8260">_xlfn.SWITCH(WEEKDAY(C8260,2), 1, "Lundi", 2, "Mardi", 3, "Mercredi", 4, "Jeudi", 5, "Vendredi", 6, "Samedi", 7, "Dimanche", "Erreur")</f>
        <v>Mardi</v>
      </c>
      <c r="E8260" s="2" t="s">
        <v>30</v>
      </c>
      <c r="F8260" s="2" t="s">
        <v>41</v>
      </c>
      <c r="G8260" s="2" t="s">
        <v>42</v>
      </c>
      <c r="H8260" s="4" t="s">
        <v>16</v>
      </c>
      <c r="I8260" s="5">
        <v>47</v>
      </c>
      <c r="J8260" s="6">
        <v>171</v>
      </c>
      <c r="K8260" s="7">
        <v>8037</v>
      </c>
      <c r="L8260" s="7">
        <v>3214.8</v>
      </c>
      <c r="M8260" s="8">
        <v>0.4</v>
      </c>
      <c r="N8260" s="2" t="s">
        <v>23</v>
      </c>
      <c r="O8260">
        <f t="shared" si="1032"/>
        <v>2020</v>
      </c>
      <c r="P8260">
        <f t="shared" si="1033"/>
        <v>2</v>
      </c>
      <c r="Q8260" t="str">
        <f t="shared" si="1034"/>
        <v>févr</v>
      </c>
      <c r="R8260" t="str">
        <f t="shared" si="1035"/>
        <v>Nevada</v>
      </c>
      <c r="S8260" t="str">
        <f t="shared" si="1036"/>
        <v>2020-02</v>
      </c>
      <c r="T8260">
        <f>IF(AND(COUNTIF(Calculs!$Q$2:$Q$12,$O8260)&gt;0,COUNTIF(Calculs!$S$2:$S$12,$E8260)&gt;0,COUNTIF(Calculs!$U$2:$U$12,$H8260)&gt;0),1,0)</f>
        <v>1</v>
      </c>
      <c r="U8260">
        <f t="shared" si="1037"/>
        <v>8037</v>
      </c>
      <c r="V8260">
        <f t="shared" si="1038"/>
        <v>171</v>
      </c>
      <c r="W8260">
        <f t="shared" si="1039"/>
        <v>3214.8</v>
      </c>
    </row>
    <row r="8261" spans="1:23" ht="15.75" customHeight="1" x14ac:dyDescent="0.3">
      <c r="A8261" s="2" t="s">
        <v>29</v>
      </c>
      <c r="B8261" s="2">
        <v>1128299</v>
      </c>
      <c r="C8261" s="3">
        <v>43887</v>
      </c>
      <c r="D8261" s="12" t="str" cm="1">
        <f t="array" ref="D8261">_xlfn.SWITCH(WEEKDAY(C8261,2), 1, "Lundi", 2, "Mardi", 3, "Mercredi", 4, "Jeudi", 5, "Vendredi", 6, "Samedi", 7, "Dimanche", "Erreur")</f>
        <v>Mercredi</v>
      </c>
      <c r="E8261" s="2" t="s">
        <v>30</v>
      </c>
      <c r="F8261" s="2" t="s">
        <v>41</v>
      </c>
      <c r="G8261" s="2" t="s">
        <v>42</v>
      </c>
      <c r="H8261" s="4" t="s">
        <v>18</v>
      </c>
      <c r="I8261" s="5">
        <v>50</v>
      </c>
      <c r="J8261" s="6">
        <v>193</v>
      </c>
      <c r="K8261" s="7">
        <v>9650</v>
      </c>
      <c r="L8261" s="7">
        <v>2412.5</v>
      </c>
      <c r="M8261" s="8">
        <v>0.25</v>
      </c>
      <c r="N8261" s="2" t="s">
        <v>23</v>
      </c>
      <c r="O8261">
        <f t="shared" si="1032"/>
        <v>2020</v>
      </c>
      <c r="P8261">
        <f t="shared" si="1033"/>
        <v>2</v>
      </c>
      <c r="Q8261" t="str">
        <f t="shared" si="1034"/>
        <v>févr</v>
      </c>
      <c r="R8261" t="str">
        <f t="shared" si="1035"/>
        <v>Nevada</v>
      </c>
      <c r="S8261" t="str">
        <f t="shared" si="1036"/>
        <v>2020-02</v>
      </c>
      <c r="T8261">
        <f>IF(AND(COUNTIF(Calculs!$Q$2:$Q$12,$O8261)&gt;0,COUNTIF(Calculs!$S$2:$S$12,$E8261)&gt;0,COUNTIF(Calculs!$U$2:$U$12,$H8261)&gt;0),1,0)</f>
        <v>1</v>
      </c>
      <c r="U8261">
        <f t="shared" si="1037"/>
        <v>9650</v>
      </c>
      <c r="V8261">
        <f t="shared" si="1038"/>
        <v>193</v>
      </c>
      <c r="W8261">
        <f t="shared" si="1039"/>
        <v>2412.5</v>
      </c>
    </row>
    <row r="8262" spans="1:23" ht="15.75" customHeight="1" x14ac:dyDescent="0.3">
      <c r="A8262" s="2" t="s">
        <v>29</v>
      </c>
      <c r="B8262" s="2">
        <v>1128299</v>
      </c>
      <c r="C8262" s="3">
        <v>43888</v>
      </c>
      <c r="D8262" s="12" t="str" cm="1">
        <f t="array" ref="D8262">_xlfn.SWITCH(WEEKDAY(C8262,2), 1, "Lundi", 2, "Mardi", 3, "Mercredi", 4, "Jeudi", 5, "Vendredi", 6, "Samedi", 7, "Dimanche", "Erreur")</f>
        <v>Jeudi</v>
      </c>
      <c r="E8262" s="2" t="s">
        <v>30</v>
      </c>
      <c r="F8262" s="2" t="s">
        <v>41</v>
      </c>
      <c r="G8262" s="2" t="s">
        <v>42</v>
      </c>
      <c r="H8262" s="4" t="s">
        <v>19</v>
      </c>
      <c r="I8262" s="5">
        <v>47</v>
      </c>
      <c r="J8262" s="6">
        <v>113</v>
      </c>
      <c r="K8262" s="7">
        <v>5311</v>
      </c>
      <c r="L8262" s="7">
        <v>2230.6200000000003</v>
      </c>
      <c r="M8262" s="8">
        <v>0.42000000000000004</v>
      </c>
      <c r="N8262" s="2" t="s">
        <v>23</v>
      </c>
      <c r="O8262">
        <f t="shared" si="1032"/>
        <v>2020</v>
      </c>
      <c r="P8262">
        <f t="shared" si="1033"/>
        <v>2</v>
      </c>
      <c r="Q8262" t="str">
        <f t="shared" si="1034"/>
        <v>févr</v>
      </c>
      <c r="R8262" t="str">
        <f t="shared" si="1035"/>
        <v>Nevada</v>
      </c>
      <c r="S8262" t="str">
        <f t="shared" si="1036"/>
        <v>2020-02</v>
      </c>
      <c r="T8262">
        <f>IF(AND(COUNTIF(Calculs!$Q$2:$Q$12,$O8262)&gt;0,COUNTIF(Calculs!$S$2:$S$12,$E8262)&gt;0,COUNTIF(Calculs!$U$2:$U$12,$H8262)&gt;0),1,0)</f>
        <v>1</v>
      </c>
      <c r="U8262">
        <f t="shared" si="1037"/>
        <v>5311</v>
      </c>
      <c r="V8262">
        <f t="shared" si="1038"/>
        <v>113</v>
      </c>
      <c r="W8262">
        <f t="shared" si="1039"/>
        <v>2230.6200000000003</v>
      </c>
    </row>
    <row r="8263" spans="1:23" ht="15.75" customHeight="1" x14ac:dyDescent="0.3">
      <c r="A8263" s="2" t="s">
        <v>29</v>
      </c>
      <c r="B8263" s="2">
        <v>1128299</v>
      </c>
      <c r="C8263" s="3">
        <v>43889</v>
      </c>
      <c r="D8263" s="12" t="str" cm="1">
        <f t="array" ref="D8263">_xlfn.SWITCH(WEEKDAY(C8263,2), 1, "Lundi", 2, "Mardi", 3, "Mercredi", 4, "Jeudi", 5, "Vendredi", 6, "Samedi", 7, "Dimanche", "Erreur")</f>
        <v>Vendredi</v>
      </c>
      <c r="E8263" s="2" t="s">
        <v>30</v>
      </c>
      <c r="F8263" s="2" t="s">
        <v>41</v>
      </c>
      <c r="G8263" s="2" t="s">
        <v>42</v>
      </c>
      <c r="H8263" s="4" t="s">
        <v>20</v>
      </c>
      <c r="I8263" s="5">
        <v>43</v>
      </c>
      <c r="J8263" s="6">
        <v>119</v>
      </c>
      <c r="K8263" s="7">
        <v>5117</v>
      </c>
      <c r="L8263" s="7">
        <v>1688.61</v>
      </c>
      <c r="M8263" s="8">
        <v>0.32999999999999996</v>
      </c>
      <c r="N8263" s="2" t="s">
        <v>23</v>
      </c>
      <c r="O8263">
        <f t="shared" si="1032"/>
        <v>2020</v>
      </c>
      <c r="P8263">
        <f t="shared" si="1033"/>
        <v>2</v>
      </c>
      <c r="Q8263" t="str">
        <f t="shared" si="1034"/>
        <v>févr</v>
      </c>
      <c r="R8263" t="str">
        <f t="shared" si="1035"/>
        <v>Nevada</v>
      </c>
      <c r="S8263" t="str">
        <f t="shared" si="1036"/>
        <v>2020-02</v>
      </c>
      <c r="T8263">
        <f>IF(AND(COUNTIF(Calculs!$Q$2:$Q$12,$O8263)&gt;0,COUNTIF(Calculs!$S$2:$S$12,$E8263)&gt;0,COUNTIF(Calculs!$U$2:$U$12,$H8263)&gt;0),1,0)</f>
        <v>1</v>
      </c>
      <c r="U8263">
        <f t="shared" si="1037"/>
        <v>5117</v>
      </c>
      <c r="V8263">
        <f t="shared" si="1038"/>
        <v>119</v>
      </c>
      <c r="W8263">
        <f t="shared" si="1039"/>
        <v>1688.61</v>
      </c>
    </row>
    <row r="8264" spans="1:23" ht="15.75" customHeight="1" x14ac:dyDescent="0.3">
      <c r="A8264" s="2" t="s">
        <v>29</v>
      </c>
      <c r="B8264" s="2">
        <v>1128299</v>
      </c>
      <c r="C8264" s="3">
        <v>43891</v>
      </c>
      <c r="D8264" s="12" t="str" cm="1">
        <f t="array" ref="D8264">_xlfn.SWITCH(WEEKDAY(C8264,2), 1, "Lundi", 2, "Mardi", 3, "Mercredi", 4, "Jeudi", 5, "Vendredi", 6, "Samedi", 7, "Dimanche", "Erreur")</f>
        <v>Dimanche</v>
      </c>
      <c r="E8264" s="2" t="s">
        <v>30</v>
      </c>
      <c r="F8264" s="2" t="s">
        <v>41</v>
      </c>
      <c r="G8264" s="2" t="s">
        <v>42</v>
      </c>
      <c r="H8264" s="4" t="s">
        <v>21</v>
      </c>
      <c r="I8264" s="5">
        <v>48</v>
      </c>
      <c r="J8264" s="6">
        <v>107</v>
      </c>
      <c r="K8264" s="7">
        <v>5136</v>
      </c>
      <c r="L8264" s="7">
        <v>2773.440000000001</v>
      </c>
      <c r="M8264" s="8">
        <v>0.54000000000000015</v>
      </c>
      <c r="N8264" s="2" t="s">
        <v>23</v>
      </c>
      <c r="O8264">
        <f t="shared" si="1032"/>
        <v>2020</v>
      </c>
      <c r="P8264">
        <f t="shared" si="1033"/>
        <v>3</v>
      </c>
      <c r="Q8264" t="str">
        <f t="shared" si="1034"/>
        <v>mars</v>
      </c>
      <c r="R8264" t="str">
        <f t="shared" si="1035"/>
        <v>Nevada</v>
      </c>
      <c r="S8264" t="str">
        <f t="shared" si="1036"/>
        <v>2020-03</v>
      </c>
      <c r="T8264">
        <f>IF(AND(COUNTIF(Calculs!$Q$2:$Q$12,$O8264)&gt;0,COUNTIF(Calculs!$S$2:$S$12,$E8264)&gt;0,COUNTIF(Calculs!$U$2:$U$12,$H8264)&gt;0),1,0)</f>
        <v>1</v>
      </c>
      <c r="U8264">
        <f t="shared" si="1037"/>
        <v>5136</v>
      </c>
      <c r="V8264">
        <f t="shared" si="1038"/>
        <v>107</v>
      </c>
      <c r="W8264">
        <f t="shared" si="1039"/>
        <v>2773.440000000001</v>
      </c>
    </row>
    <row r="8265" spans="1:23" ht="15.75" customHeight="1" x14ac:dyDescent="0.3">
      <c r="A8265" s="2" t="s">
        <v>29</v>
      </c>
      <c r="B8265" s="2">
        <v>1128299</v>
      </c>
      <c r="C8265" s="3">
        <v>43892</v>
      </c>
      <c r="D8265" s="12" t="str" cm="1">
        <f t="array" ref="D8265">_xlfn.SWITCH(WEEKDAY(C8265,2), 1, "Lundi", 2, "Mardi", 3, "Mercredi", 4, "Jeudi", 5, "Vendredi", 6, "Samedi", 7, "Dimanche", "Erreur")</f>
        <v>Lundi</v>
      </c>
      <c r="E8265" s="2" t="s">
        <v>30</v>
      </c>
      <c r="F8265" s="2" t="s">
        <v>41</v>
      </c>
      <c r="G8265" s="2" t="s">
        <v>42</v>
      </c>
      <c r="H8265" s="4" t="s">
        <v>22</v>
      </c>
      <c r="I8265" s="5">
        <v>53</v>
      </c>
      <c r="J8265" s="6">
        <v>120</v>
      </c>
      <c r="K8265" s="7">
        <v>6360</v>
      </c>
      <c r="L8265" s="7">
        <v>1399.2000000000003</v>
      </c>
      <c r="M8265" s="8">
        <v>0.22000000000000003</v>
      </c>
      <c r="N8265" s="2" t="s">
        <v>23</v>
      </c>
      <c r="O8265">
        <f t="shared" si="1032"/>
        <v>2020</v>
      </c>
      <c r="P8265">
        <f t="shared" si="1033"/>
        <v>3</v>
      </c>
      <c r="Q8265" t="str">
        <f t="shared" si="1034"/>
        <v>mars</v>
      </c>
      <c r="R8265" t="str">
        <f t="shared" si="1035"/>
        <v>Nevada</v>
      </c>
      <c r="S8265" t="str">
        <f t="shared" si="1036"/>
        <v>2020-03</v>
      </c>
      <c r="T8265">
        <f>IF(AND(COUNTIF(Calculs!$Q$2:$Q$12,$O8265)&gt;0,COUNTIF(Calculs!$S$2:$S$12,$E8265)&gt;0,COUNTIF(Calculs!$U$2:$U$12,$H8265)&gt;0),1,0)</f>
        <v>1</v>
      </c>
      <c r="U8265">
        <f t="shared" si="1037"/>
        <v>6360</v>
      </c>
      <c r="V8265">
        <f t="shared" si="1038"/>
        <v>120</v>
      </c>
      <c r="W8265">
        <f t="shared" si="1039"/>
        <v>1399.2000000000003</v>
      </c>
    </row>
    <row r="8266" spans="1:23" ht="15.75" customHeight="1" x14ac:dyDescent="0.3">
      <c r="A8266" s="2" t="s">
        <v>29</v>
      </c>
      <c r="B8266" s="2">
        <v>1128299</v>
      </c>
      <c r="C8266" s="3">
        <v>43893</v>
      </c>
      <c r="D8266" s="12" t="str" cm="1">
        <f t="array" ref="D8266">_xlfn.SWITCH(WEEKDAY(C8266,2), 1, "Lundi", 2, "Mardi", 3, "Mercredi", 4, "Jeudi", 5, "Vendredi", 6, "Samedi", 7, "Dimanche", "Erreur")</f>
        <v>Mardi</v>
      </c>
      <c r="E8266" s="2" t="s">
        <v>30</v>
      </c>
      <c r="F8266" s="2" t="s">
        <v>41</v>
      </c>
      <c r="G8266" s="2" t="s">
        <v>42</v>
      </c>
      <c r="H8266" s="4" t="s">
        <v>16</v>
      </c>
      <c r="I8266" s="5">
        <v>47</v>
      </c>
      <c r="J8266" s="6">
        <v>196</v>
      </c>
      <c r="K8266" s="7">
        <v>9212</v>
      </c>
      <c r="L8266" s="7">
        <v>3869.0400000000004</v>
      </c>
      <c r="M8266" s="8">
        <v>0.42000000000000004</v>
      </c>
      <c r="N8266" s="2" t="s">
        <v>23</v>
      </c>
      <c r="O8266">
        <f t="shared" si="1032"/>
        <v>2020</v>
      </c>
      <c r="P8266">
        <f t="shared" si="1033"/>
        <v>3</v>
      </c>
      <c r="Q8266" t="str">
        <f t="shared" si="1034"/>
        <v>mars</v>
      </c>
      <c r="R8266" t="str">
        <f t="shared" si="1035"/>
        <v>Nevada</v>
      </c>
      <c r="S8266" t="str">
        <f t="shared" si="1036"/>
        <v>2020-03</v>
      </c>
      <c r="T8266">
        <f>IF(AND(COUNTIF(Calculs!$Q$2:$Q$12,$O8266)&gt;0,COUNTIF(Calculs!$S$2:$S$12,$E8266)&gt;0,COUNTIF(Calculs!$U$2:$U$12,$H8266)&gt;0),1,0)</f>
        <v>1</v>
      </c>
      <c r="U8266">
        <f t="shared" si="1037"/>
        <v>9212</v>
      </c>
      <c r="V8266">
        <f t="shared" si="1038"/>
        <v>196</v>
      </c>
      <c r="W8266">
        <f t="shared" si="1039"/>
        <v>3869.0400000000004</v>
      </c>
    </row>
    <row r="8267" spans="1:23" ht="15.75" customHeight="1" x14ac:dyDescent="0.3">
      <c r="A8267" s="2" t="s">
        <v>29</v>
      </c>
      <c r="B8267" s="2">
        <v>1128299</v>
      </c>
      <c r="C8267" s="3">
        <v>43894</v>
      </c>
      <c r="D8267" s="12" t="str" cm="1">
        <f t="array" ref="D8267">_xlfn.SWITCH(WEEKDAY(C8267,2), 1, "Lundi", 2, "Mardi", 3, "Mercredi", 4, "Jeudi", 5, "Vendredi", 6, "Samedi", 7, "Dimanche", "Erreur")</f>
        <v>Mercredi</v>
      </c>
      <c r="E8267" s="2" t="s">
        <v>30</v>
      </c>
      <c r="F8267" s="2" t="s">
        <v>41</v>
      </c>
      <c r="G8267" s="2" t="s">
        <v>42</v>
      </c>
      <c r="H8267" s="4" t="s">
        <v>18</v>
      </c>
      <c r="I8267" s="5">
        <v>52</v>
      </c>
      <c r="J8267" s="6">
        <v>201</v>
      </c>
      <c r="K8267" s="7">
        <v>10452</v>
      </c>
      <c r="L8267" s="7">
        <v>2613</v>
      </c>
      <c r="M8267" s="8">
        <v>0.25</v>
      </c>
      <c r="N8267" s="2" t="s">
        <v>23</v>
      </c>
      <c r="O8267">
        <f t="shared" si="1032"/>
        <v>2020</v>
      </c>
      <c r="P8267">
        <f t="shared" si="1033"/>
        <v>3</v>
      </c>
      <c r="Q8267" t="str">
        <f t="shared" si="1034"/>
        <v>mars</v>
      </c>
      <c r="R8267" t="str">
        <f t="shared" si="1035"/>
        <v>Nevada</v>
      </c>
      <c r="S8267" t="str">
        <f t="shared" si="1036"/>
        <v>2020-03</v>
      </c>
      <c r="T8267">
        <f>IF(AND(COUNTIF(Calculs!$Q$2:$Q$12,$O8267)&gt;0,COUNTIF(Calculs!$S$2:$S$12,$E8267)&gt;0,COUNTIF(Calculs!$U$2:$U$12,$H8267)&gt;0),1,0)</f>
        <v>1</v>
      </c>
      <c r="U8267">
        <f t="shared" si="1037"/>
        <v>10452</v>
      </c>
      <c r="V8267">
        <f t="shared" si="1038"/>
        <v>201</v>
      </c>
      <c r="W8267">
        <f t="shared" si="1039"/>
        <v>2613</v>
      </c>
    </row>
    <row r="8268" spans="1:23" ht="15.75" customHeight="1" x14ac:dyDescent="0.3">
      <c r="A8268" s="2" t="s">
        <v>29</v>
      </c>
      <c r="B8268" s="2">
        <v>1128299</v>
      </c>
      <c r="C8268" s="3">
        <v>43895</v>
      </c>
      <c r="D8268" s="12" t="str" cm="1">
        <f t="array" ref="D8268">_xlfn.SWITCH(WEEKDAY(C8268,2), 1, "Lundi", 2, "Mardi", 3, "Mercredi", 4, "Jeudi", 5, "Vendredi", 6, "Samedi", 7, "Dimanche", "Erreur")</f>
        <v>Jeudi</v>
      </c>
      <c r="E8268" s="2" t="s">
        <v>30</v>
      </c>
      <c r="F8268" s="2" t="s">
        <v>41</v>
      </c>
      <c r="G8268" s="2" t="s">
        <v>42</v>
      </c>
      <c r="H8268" s="4" t="s">
        <v>19</v>
      </c>
      <c r="I8268" s="5">
        <v>44</v>
      </c>
      <c r="J8268" s="6">
        <v>140</v>
      </c>
      <c r="K8268" s="7">
        <v>6160</v>
      </c>
      <c r="L8268" s="7">
        <v>2587.2000000000003</v>
      </c>
      <c r="M8268" s="8">
        <v>0.42000000000000004</v>
      </c>
      <c r="N8268" s="2" t="s">
        <v>23</v>
      </c>
      <c r="O8268">
        <f t="shared" si="1032"/>
        <v>2020</v>
      </c>
      <c r="P8268">
        <f t="shared" si="1033"/>
        <v>3</v>
      </c>
      <c r="Q8268" t="str">
        <f t="shared" si="1034"/>
        <v>mars</v>
      </c>
      <c r="R8268" t="str">
        <f t="shared" si="1035"/>
        <v>Nevada</v>
      </c>
      <c r="S8268" t="str">
        <f t="shared" si="1036"/>
        <v>2020-03</v>
      </c>
      <c r="T8268">
        <f>IF(AND(COUNTIF(Calculs!$Q$2:$Q$12,$O8268)&gt;0,COUNTIF(Calculs!$S$2:$S$12,$E8268)&gt;0,COUNTIF(Calculs!$U$2:$U$12,$H8268)&gt;0),1,0)</f>
        <v>1</v>
      </c>
      <c r="U8268">
        <f t="shared" si="1037"/>
        <v>6160</v>
      </c>
      <c r="V8268">
        <f t="shared" si="1038"/>
        <v>140</v>
      </c>
      <c r="W8268">
        <f t="shared" si="1039"/>
        <v>2587.2000000000003</v>
      </c>
    </row>
    <row r="8269" spans="1:23" ht="15.75" customHeight="1" x14ac:dyDescent="0.3">
      <c r="A8269" s="2" t="s">
        <v>29</v>
      </c>
      <c r="B8269" s="2">
        <v>1128299</v>
      </c>
      <c r="C8269" s="3">
        <v>43896</v>
      </c>
      <c r="D8269" s="12" t="str" cm="1">
        <f t="array" ref="D8269">_xlfn.SWITCH(WEEKDAY(C8269,2), 1, "Lundi", 2, "Mardi", 3, "Mercredi", 4, "Jeudi", 5, "Vendredi", 6, "Samedi", 7, "Dimanche", "Erreur")</f>
        <v>Vendredi</v>
      </c>
      <c r="E8269" s="2" t="s">
        <v>30</v>
      </c>
      <c r="F8269" s="2" t="s">
        <v>41</v>
      </c>
      <c r="G8269" s="2" t="s">
        <v>42</v>
      </c>
      <c r="H8269" s="4" t="s">
        <v>20</v>
      </c>
      <c r="I8269" s="5">
        <v>43</v>
      </c>
      <c r="J8269" s="6">
        <v>132</v>
      </c>
      <c r="K8269" s="7">
        <v>5676</v>
      </c>
      <c r="L8269" s="7">
        <v>1986.6</v>
      </c>
      <c r="M8269" s="8">
        <v>0.35</v>
      </c>
      <c r="N8269" s="2" t="s">
        <v>23</v>
      </c>
      <c r="O8269">
        <f t="shared" si="1032"/>
        <v>2020</v>
      </c>
      <c r="P8269">
        <f t="shared" si="1033"/>
        <v>3</v>
      </c>
      <c r="Q8269" t="str">
        <f t="shared" si="1034"/>
        <v>mars</v>
      </c>
      <c r="R8269" t="str">
        <f t="shared" si="1035"/>
        <v>Nevada</v>
      </c>
      <c r="S8269" t="str">
        <f t="shared" si="1036"/>
        <v>2020-03</v>
      </c>
      <c r="T8269">
        <f>IF(AND(COUNTIF(Calculs!$Q$2:$Q$12,$O8269)&gt;0,COUNTIF(Calculs!$S$2:$S$12,$E8269)&gt;0,COUNTIF(Calculs!$U$2:$U$12,$H8269)&gt;0),1,0)</f>
        <v>1</v>
      </c>
      <c r="U8269">
        <f t="shared" si="1037"/>
        <v>5676</v>
      </c>
      <c r="V8269">
        <f t="shared" si="1038"/>
        <v>132</v>
      </c>
      <c r="W8269">
        <f t="shared" si="1039"/>
        <v>1986.6</v>
      </c>
    </row>
    <row r="8270" spans="1:23" ht="15.75" customHeight="1" x14ac:dyDescent="0.3">
      <c r="A8270" s="2" t="s">
        <v>29</v>
      </c>
      <c r="B8270" s="2">
        <v>1128299</v>
      </c>
      <c r="C8270" s="3">
        <v>43897</v>
      </c>
      <c r="D8270" s="12" t="str" cm="1">
        <f t="array" ref="D8270">_xlfn.SWITCH(WEEKDAY(C8270,2), 1, "Lundi", 2, "Mardi", 3, "Mercredi", 4, "Jeudi", 5, "Vendredi", 6, "Samedi", 7, "Dimanche", "Erreur")</f>
        <v>Samedi</v>
      </c>
      <c r="E8270" s="2" t="s">
        <v>30</v>
      </c>
      <c r="F8270" s="2" t="s">
        <v>41</v>
      </c>
      <c r="G8270" s="2" t="s">
        <v>42</v>
      </c>
      <c r="H8270" s="4" t="s">
        <v>21</v>
      </c>
      <c r="I8270" s="5">
        <v>46</v>
      </c>
      <c r="J8270" s="6">
        <v>119</v>
      </c>
      <c r="K8270" s="7">
        <v>5474</v>
      </c>
      <c r="L8270" s="7">
        <v>2955.9600000000009</v>
      </c>
      <c r="M8270" s="8">
        <v>0.54000000000000015</v>
      </c>
      <c r="N8270" s="2" t="s">
        <v>23</v>
      </c>
      <c r="O8270">
        <f t="shared" si="1032"/>
        <v>2020</v>
      </c>
      <c r="P8270">
        <f t="shared" si="1033"/>
        <v>3</v>
      </c>
      <c r="Q8270" t="str">
        <f t="shared" si="1034"/>
        <v>mars</v>
      </c>
      <c r="R8270" t="str">
        <f t="shared" si="1035"/>
        <v>Nevada</v>
      </c>
      <c r="S8270" t="str">
        <f t="shared" si="1036"/>
        <v>2020-03</v>
      </c>
      <c r="T8270">
        <f>IF(AND(COUNTIF(Calculs!$Q$2:$Q$12,$O8270)&gt;0,COUNTIF(Calculs!$S$2:$S$12,$E8270)&gt;0,COUNTIF(Calculs!$U$2:$U$12,$H8270)&gt;0),1,0)</f>
        <v>1</v>
      </c>
      <c r="U8270">
        <f t="shared" si="1037"/>
        <v>5474</v>
      </c>
      <c r="V8270">
        <f t="shared" si="1038"/>
        <v>119</v>
      </c>
      <c r="W8270">
        <f t="shared" si="1039"/>
        <v>2955.9600000000009</v>
      </c>
    </row>
    <row r="8271" spans="1:23" ht="15.75" customHeight="1" x14ac:dyDescent="0.3">
      <c r="A8271" s="2" t="s">
        <v>29</v>
      </c>
      <c r="B8271" s="2">
        <v>1128299</v>
      </c>
      <c r="C8271" s="3">
        <v>43898</v>
      </c>
      <c r="D8271" s="12" t="str" cm="1">
        <f t="array" ref="D8271">_xlfn.SWITCH(WEEKDAY(C8271,2), 1, "Lundi", 2, "Mardi", 3, "Mercredi", 4, "Jeudi", 5, "Vendredi", 6, "Samedi", 7, "Dimanche", "Erreur")</f>
        <v>Dimanche</v>
      </c>
      <c r="E8271" s="2" t="s">
        <v>30</v>
      </c>
      <c r="F8271" s="2" t="s">
        <v>41</v>
      </c>
      <c r="G8271" s="2" t="s">
        <v>42</v>
      </c>
      <c r="H8271" s="4" t="s">
        <v>22</v>
      </c>
      <c r="I8271" s="5">
        <v>51</v>
      </c>
      <c r="J8271" s="6">
        <v>162</v>
      </c>
      <c r="K8271" s="7">
        <v>8262</v>
      </c>
      <c r="L8271" s="7">
        <v>1735.0200000000002</v>
      </c>
      <c r="M8271" s="8">
        <v>0.21000000000000002</v>
      </c>
      <c r="N8271" s="2" t="s">
        <v>23</v>
      </c>
      <c r="O8271">
        <f t="shared" si="1032"/>
        <v>2020</v>
      </c>
      <c r="P8271">
        <f t="shared" si="1033"/>
        <v>3</v>
      </c>
      <c r="Q8271" t="str">
        <f t="shared" si="1034"/>
        <v>mars</v>
      </c>
      <c r="R8271" t="str">
        <f t="shared" si="1035"/>
        <v>Nevada</v>
      </c>
      <c r="S8271" t="str">
        <f t="shared" si="1036"/>
        <v>2020-03</v>
      </c>
      <c r="T8271">
        <f>IF(AND(COUNTIF(Calculs!$Q$2:$Q$12,$O8271)&gt;0,COUNTIF(Calculs!$S$2:$S$12,$E8271)&gt;0,COUNTIF(Calculs!$U$2:$U$12,$H8271)&gt;0),1,0)</f>
        <v>1</v>
      </c>
      <c r="U8271">
        <f t="shared" si="1037"/>
        <v>8262</v>
      </c>
      <c r="V8271">
        <f t="shared" si="1038"/>
        <v>162</v>
      </c>
      <c r="W8271">
        <f t="shared" si="1039"/>
        <v>1735.0200000000002</v>
      </c>
    </row>
    <row r="8272" spans="1:23" ht="15.75" customHeight="1" x14ac:dyDescent="0.3">
      <c r="A8272" s="2" t="s">
        <v>29</v>
      </c>
      <c r="B8272" s="2">
        <v>1128299</v>
      </c>
      <c r="C8272" s="3">
        <v>43899</v>
      </c>
      <c r="D8272" s="12" t="str" cm="1">
        <f t="array" ref="D8272">_xlfn.SWITCH(WEEKDAY(C8272,2), 1, "Lundi", 2, "Mardi", 3, "Mercredi", 4, "Jeudi", 5, "Vendredi", 6, "Samedi", 7, "Dimanche", "Erreur")</f>
        <v>Lundi</v>
      </c>
      <c r="E8272" s="2" t="s">
        <v>30</v>
      </c>
      <c r="F8272" s="2" t="s">
        <v>41</v>
      </c>
      <c r="G8272" s="2" t="s">
        <v>42</v>
      </c>
      <c r="H8272" s="4" t="s">
        <v>16</v>
      </c>
      <c r="I8272" s="5">
        <v>47</v>
      </c>
      <c r="J8272" s="6">
        <v>216</v>
      </c>
      <c r="K8272" s="7">
        <v>10152</v>
      </c>
      <c r="L8272" s="7">
        <v>3756.2400000000007</v>
      </c>
      <c r="M8272" s="8">
        <v>0.37000000000000005</v>
      </c>
      <c r="N8272" s="2" t="s">
        <v>23</v>
      </c>
      <c r="O8272">
        <f t="shared" si="1032"/>
        <v>2020</v>
      </c>
      <c r="P8272">
        <f t="shared" si="1033"/>
        <v>3</v>
      </c>
      <c r="Q8272" t="str">
        <f t="shared" si="1034"/>
        <v>mars</v>
      </c>
      <c r="R8272" t="str">
        <f t="shared" si="1035"/>
        <v>Nevada</v>
      </c>
      <c r="S8272" t="str">
        <f t="shared" si="1036"/>
        <v>2020-03</v>
      </c>
      <c r="T8272">
        <f>IF(AND(COUNTIF(Calculs!$Q$2:$Q$12,$O8272)&gt;0,COUNTIF(Calculs!$S$2:$S$12,$E8272)&gt;0,COUNTIF(Calculs!$U$2:$U$12,$H8272)&gt;0),1,0)</f>
        <v>1</v>
      </c>
      <c r="U8272">
        <f t="shared" si="1037"/>
        <v>10152</v>
      </c>
      <c r="V8272">
        <f t="shared" si="1038"/>
        <v>216</v>
      </c>
      <c r="W8272">
        <f t="shared" si="1039"/>
        <v>3756.2400000000007</v>
      </c>
    </row>
    <row r="8273" spans="1:23" ht="15.75" customHeight="1" x14ac:dyDescent="0.3">
      <c r="A8273" s="2" t="s">
        <v>29</v>
      </c>
      <c r="B8273" s="2">
        <v>1128299</v>
      </c>
      <c r="C8273" s="3">
        <v>43900</v>
      </c>
      <c r="D8273" s="12" t="str" cm="1">
        <f t="array" ref="D8273">_xlfn.SWITCH(WEEKDAY(C8273,2), 1, "Lundi", 2, "Mardi", 3, "Mercredi", 4, "Jeudi", 5, "Vendredi", 6, "Samedi", 7, "Dimanche", "Erreur")</f>
        <v>Mardi</v>
      </c>
      <c r="E8273" s="2" t="s">
        <v>30</v>
      </c>
      <c r="F8273" s="2" t="s">
        <v>41</v>
      </c>
      <c r="G8273" s="2" t="s">
        <v>42</v>
      </c>
      <c r="H8273" s="4" t="s">
        <v>18</v>
      </c>
      <c r="I8273" s="5">
        <v>50</v>
      </c>
      <c r="J8273" s="6">
        <v>209</v>
      </c>
      <c r="K8273" s="7">
        <v>10450</v>
      </c>
      <c r="L8273" s="7">
        <v>2612.5</v>
      </c>
      <c r="M8273" s="8">
        <v>0.25</v>
      </c>
      <c r="N8273" s="2" t="s">
        <v>23</v>
      </c>
      <c r="O8273">
        <f t="shared" si="1032"/>
        <v>2020</v>
      </c>
      <c r="P8273">
        <f t="shared" si="1033"/>
        <v>3</v>
      </c>
      <c r="Q8273" t="str">
        <f t="shared" si="1034"/>
        <v>mars</v>
      </c>
      <c r="R8273" t="str">
        <f t="shared" si="1035"/>
        <v>Nevada</v>
      </c>
      <c r="S8273" t="str">
        <f t="shared" si="1036"/>
        <v>2020-03</v>
      </c>
      <c r="T8273">
        <f>IF(AND(COUNTIF(Calculs!$Q$2:$Q$12,$O8273)&gt;0,COUNTIF(Calculs!$S$2:$S$12,$E8273)&gt;0,COUNTIF(Calculs!$U$2:$U$12,$H8273)&gt;0),1,0)</f>
        <v>1</v>
      </c>
      <c r="U8273">
        <f t="shared" si="1037"/>
        <v>10450</v>
      </c>
      <c r="V8273">
        <f t="shared" si="1038"/>
        <v>209</v>
      </c>
      <c r="W8273">
        <f t="shared" si="1039"/>
        <v>2612.5</v>
      </c>
    </row>
    <row r="8274" spans="1:23" ht="15.75" customHeight="1" x14ac:dyDescent="0.3">
      <c r="A8274" s="2" t="s">
        <v>29</v>
      </c>
      <c r="B8274" s="2">
        <v>1128299</v>
      </c>
      <c r="C8274" s="3">
        <v>43901</v>
      </c>
      <c r="D8274" s="12" t="str" cm="1">
        <f t="array" ref="D8274">_xlfn.SWITCH(WEEKDAY(C8274,2), 1, "Lundi", 2, "Mardi", 3, "Mercredi", 4, "Jeudi", 5, "Vendredi", 6, "Samedi", 7, "Dimanche", "Erreur")</f>
        <v>Mercredi</v>
      </c>
      <c r="E8274" s="2" t="s">
        <v>30</v>
      </c>
      <c r="F8274" s="2" t="s">
        <v>41</v>
      </c>
      <c r="G8274" s="2" t="s">
        <v>42</v>
      </c>
      <c r="H8274" s="4" t="s">
        <v>19</v>
      </c>
      <c r="I8274" s="5">
        <v>47</v>
      </c>
      <c r="J8274" s="6">
        <v>166</v>
      </c>
      <c r="K8274" s="7">
        <v>7802</v>
      </c>
      <c r="L8274" s="7">
        <v>3276.84</v>
      </c>
      <c r="M8274" s="8">
        <v>0.42000000000000004</v>
      </c>
      <c r="N8274" s="2" t="s">
        <v>23</v>
      </c>
      <c r="O8274">
        <f t="shared" si="1032"/>
        <v>2020</v>
      </c>
      <c r="P8274">
        <f t="shared" si="1033"/>
        <v>3</v>
      </c>
      <c r="Q8274" t="str">
        <f t="shared" si="1034"/>
        <v>mars</v>
      </c>
      <c r="R8274" t="str">
        <f t="shared" si="1035"/>
        <v>Nevada</v>
      </c>
      <c r="S8274" t="str">
        <f t="shared" si="1036"/>
        <v>2020-03</v>
      </c>
      <c r="T8274">
        <f>IF(AND(COUNTIF(Calculs!$Q$2:$Q$12,$O8274)&gt;0,COUNTIF(Calculs!$S$2:$S$12,$E8274)&gt;0,COUNTIF(Calculs!$U$2:$U$12,$H8274)&gt;0),1,0)</f>
        <v>1</v>
      </c>
      <c r="U8274">
        <f t="shared" si="1037"/>
        <v>7802</v>
      </c>
      <c r="V8274">
        <f t="shared" si="1038"/>
        <v>166</v>
      </c>
      <c r="W8274">
        <f t="shared" si="1039"/>
        <v>3276.84</v>
      </c>
    </row>
    <row r="8275" spans="1:23" ht="15.75" customHeight="1" x14ac:dyDescent="0.3">
      <c r="A8275" s="2" t="s">
        <v>29</v>
      </c>
      <c r="B8275" s="2">
        <v>1128299</v>
      </c>
      <c r="C8275" s="3">
        <v>43902</v>
      </c>
      <c r="D8275" s="12" t="str" cm="1">
        <f t="array" ref="D8275">_xlfn.SWITCH(WEEKDAY(C8275,2), 1, "Lundi", 2, "Mardi", 3, "Mercredi", 4, "Jeudi", 5, "Vendredi", 6, "Samedi", 7, "Dimanche", "Erreur")</f>
        <v>Jeudi</v>
      </c>
      <c r="E8275" s="2" t="s">
        <v>30</v>
      </c>
      <c r="F8275" s="2" t="s">
        <v>41</v>
      </c>
      <c r="G8275" s="2" t="s">
        <v>42</v>
      </c>
      <c r="H8275" s="4" t="s">
        <v>20</v>
      </c>
      <c r="I8275" s="5">
        <v>40</v>
      </c>
      <c r="J8275" s="6">
        <v>166</v>
      </c>
      <c r="K8275" s="7">
        <v>6640</v>
      </c>
      <c r="L8275" s="7">
        <v>2390.4</v>
      </c>
      <c r="M8275" s="8">
        <v>0.36</v>
      </c>
      <c r="N8275" s="2" t="s">
        <v>23</v>
      </c>
      <c r="O8275">
        <f t="shared" si="1032"/>
        <v>2020</v>
      </c>
      <c r="P8275">
        <f t="shared" si="1033"/>
        <v>3</v>
      </c>
      <c r="Q8275" t="str">
        <f t="shared" si="1034"/>
        <v>mars</v>
      </c>
      <c r="R8275" t="str">
        <f t="shared" si="1035"/>
        <v>Nevada</v>
      </c>
      <c r="S8275" t="str">
        <f t="shared" si="1036"/>
        <v>2020-03</v>
      </c>
      <c r="T8275">
        <f>IF(AND(COUNTIF(Calculs!$Q$2:$Q$12,$O8275)&gt;0,COUNTIF(Calculs!$S$2:$S$12,$E8275)&gt;0,COUNTIF(Calculs!$U$2:$U$12,$H8275)&gt;0),1,0)</f>
        <v>1</v>
      </c>
      <c r="U8275">
        <f t="shared" si="1037"/>
        <v>6640</v>
      </c>
      <c r="V8275">
        <f t="shared" si="1038"/>
        <v>166</v>
      </c>
      <c r="W8275">
        <f t="shared" si="1039"/>
        <v>2390.4</v>
      </c>
    </row>
    <row r="8276" spans="1:23" ht="15.75" customHeight="1" x14ac:dyDescent="0.3">
      <c r="A8276" s="2" t="s">
        <v>29</v>
      </c>
      <c r="B8276" s="2">
        <v>1128299</v>
      </c>
      <c r="C8276" s="3">
        <v>43903</v>
      </c>
      <c r="D8276" s="12" t="str" cm="1">
        <f t="array" ref="D8276">_xlfn.SWITCH(WEEKDAY(C8276,2), 1, "Lundi", 2, "Mardi", 3, "Mercredi", 4, "Jeudi", 5, "Vendredi", 6, "Samedi", 7, "Dimanche", "Erreur")</f>
        <v>Vendredi</v>
      </c>
      <c r="E8276" s="2" t="s">
        <v>30</v>
      </c>
      <c r="F8276" s="2" t="s">
        <v>41</v>
      </c>
      <c r="G8276" s="2" t="s">
        <v>42</v>
      </c>
      <c r="H8276" s="4" t="s">
        <v>21</v>
      </c>
      <c r="I8276" s="5">
        <v>49</v>
      </c>
      <c r="J8276" s="6">
        <v>136</v>
      </c>
      <c r="K8276" s="7">
        <v>6664</v>
      </c>
      <c r="L8276" s="7">
        <v>3598.5600000000009</v>
      </c>
      <c r="M8276" s="8">
        <v>0.54000000000000015</v>
      </c>
      <c r="N8276" s="2" t="s">
        <v>23</v>
      </c>
      <c r="O8276">
        <f t="shared" si="1032"/>
        <v>2020</v>
      </c>
      <c r="P8276">
        <f t="shared" si="1033"/>
        <v>3</v>
      </c>
      <c r="Q8276" t="str">
        <f t="shared" si="1034"/>
        <v>mars</v>
      </c>
      <c r="R8276" t="str">
        <f t="shared" si="1035"/>
        <v>Nevada</v>
      </c>
      <c r="S8276" t="str">
        <f t="shared" si="1036"/>
        <v>2020-03</v>
      </c>
      <c r="T8276">
        <f>IF(AND(COUNTIF(Calculs!$Q$2:$Q$12,$O8276)&gt;0,COUNTIF(Calculs!$S$2:$S$12,$E8276)&gt;0,COUNTIF(Calculs!$U$2:$U$12,$H8276)&gt;0),1,0)</f>
        <v>1</v>
      </c>
      <c r="U8276">
        <f t="shared" si="1037"/>
        <v>6664</v>
      </c>
      <c r="V8276">
        <f t="shared" si="1038"/>
        <v>136</v>
      </c>
      <c r="W8276">
        <f t="shared" si="1039"/>
        <v>3598.5600000000009</v>
      </c>
    </row>
    <row r="8277" spans="1:23" ht="15.75" customHeight="1" x14ac:dyDescent="0.3">
      <c r="A8277" s="2" t="s">
        <v>29</v>
      </c>
      <c r="B8277" s="2">
        <v>1128299</v>
      </c>
      <c r="C8277" s="3">
        <v>43904</v>
      </c>
      <c r="D8277" s="12" t="str" cm="1">
        <f t="array" ref="D8277">_xlfn.SWITCH(WEEKDAY(C8277,2), 1, "Lundi", 2, "Mardi", 3, "Mercredi", 4, "Jeudi", 5, "Vendredi", 6, "Samedi", 7, "Dimanche", "Erreur")</f>
        <v>Samedi</v>
      </c>
      <c r="E8277" s="2" t="s">
        <v>30</v>
      </c>
      <c r="F8277" s="2" t="s">
        <v>41</v>
      </c>
      <c r="G8277" s="2" t="s">
        <v>42</v>
      </c>
      <c r="H8277" s="4" t="s">
        <v>22</v>
      </c>
      <c r="I8277" s="5">
        <v>56</v>
      </c>
      <c r="J8277" s="6">
        <v>170</v>
      </c>
      <c r="K8277" s="7">
        <v>9520</v>
      </c>
      <c r="L8277" s="7">
        <v>1713.6000000000001</v>
      </c>
      <c r="M8277" s="8">
        <v>0.18000000000000002</v>
      </c>
      <c r="N8277" s="2" t="s">
        <v>23</v>
      </c>
      <c r="O8277">
        <f t="shared" si="1032"/>
        <v>2020</v>
      </c>
      <c r="P8277">
        <f t="shared" si="1033"/>
        <v>3</v>
      </c>
      <c r="Q8277" t="str">
        <f t="shared" si="1034"/>
        <v>mars</v>
      </c>
      <c r="R8277" t="str">
        <f t="shared" si="1035"/>
        <v>Nevada</v>
      </c>
      <c r="S8277" t="str">
        <f t="shared" si="1036"/>
        <v>2020-03</v>
      </c>
      <c r="T8277">
        <f>IF(AND(COUNTIF(Calculs!$Q$2:$Q$12,$O8277)&gt;0,COUNTIF(Calculs!$S$2:$S$12,$E8277)&gt;0,COUNTIF(Calculs!$U$2:$U$12,$H8277)&gt;0),1,0)</f>
        <v>1</v>
      </c>
      <c r="U8277">
        <f t="shared" si="1037"/>
        <v>9520</v>
      </c>
      <c r="V8277">
        <f t="shared" si="1038"/>
        <v>170</v>
      </c>
      <c r="W8277">
        <f t="shared" si="1039"/>
        <v>1713.6000000000001</v>
      </c>
    </row>
    <row r="8278" spans="1:23" ht="15.75" customHeight="1" x14ac:dyDescent="0.3">
      <c r="A8278" s="2" t="s">
        <v>29</v>
      </c>
      <c r="B8278" s="2">
        <v>1128299</v>
      </c>
      <c r="C8278" s="3">
        <v>43905</v>
      </c>
      <c r="D8278" s="12" t="str" cm="1">
        <f t="array" ref="D8278">_xlfn.SWITCH(WEEKDAY(C8278,2), 1, "Lundi", 2, "Mardi", 3, "Mercredi", 4, "Jeudi", 5, "Vendredi", 6, "Samedi", 7, "Dimanche", "Erreur")</f>
        <v>Dimanche</v>
      </c>
      <c r="E8278" s="2" t="s">
        <v>30</v>
      </c>
      <c r="F8278" s="2" t="s">
        <v>41</v>
      </c>
      <c r="G8278" s="2" t="s">
        <v>42</v>
      </c>
      <c r="H8278" s="4" t="s">
        <v>16</v>
      </c>
      <c r="I8278" s="5">
        <v>20</v>
      </c>
      <c r="J8278" s="6">
        <v>149</v>
      </c>
      <c r="K8278" s="7">
        <v>2980</v>
      </c>
      <c r="L8278" s="7">
        <v>1192</v>
      </c>
      <c r="M8278" s="8">
        <v>0.4</v>
      </c>
      <c r="N8278" s="2" t="s">
        <v>23</v>
      </c>
      <c r="O8278">
        <f t="shared" si="1032"/>
        <v>2020</v>
      </c>
      <c r="P8278">
        <f t="shared" si="1033"/>
        <v>3</v>
      </c>
      <c r="Q8278" t="str">
        <f t="shared" si="1034"/>
        <v>mars</v>
      </c>
      <c r="R8278" t="str">
        <f t="shared" si="1035"/>
        <v>Nevada</v>
      </c>
      <c r="S8278" t="str">
        <f t="shared" si="1036"/>
        <v>2020-03</v>
      </c>
      <c r="T8278">
        <f>IF(AND(COUNTIF(Calculs!$Q$2:$Q$12,$O8278)&gt;0,COUNTIF(Calculs!$S$2:$S$12,$E8278)&gt;0,COUNTIF(Calculs!$U$2:$U$12,$H8278)&gt;0),1,0)</f>
        <v>1</v>
      </c>
      <c r="U8278">
        <f t="shared" si="1037"/>
        <v>2980</v>
      </c>
      <c r="V8278">
        <f t="shared" si="1038"/>
        <v>149</v>
      </c>
      <c r="W8278">
        <f t="shared" si="1039"/>
        <v>1192</v>
      </c>
    </row>
    <row r="8279" spans="1:23" ht="15.75" customHeight="1" x14ac:dyDescent="0.3">
      <c r="A8279" s="2" t="s">
        <v>29</v>
      </c>
      <c r="B8279" s="2">
        <v>1128299</v>
      </c>
      <c r="C8279" s="3">
        <v>43906</v>
      </c>
      <c r="D8279" s="12" t="str" cm="1">
        <f t="array" ref="D8279">_xlfn.SWITCH(WEEKDAY(C8279,2), 1, "Lundi", 2, "Mardi", 3, "Mercredi", 4, "Jeudi", 5, "Vendredi", 6, "Samedi", 7, "Dimanche", "Erreur")</f>
        <v>Lundi</v>
      </c>
      <c r="E8279" s="2" t="s">
        <v>30</v>
      </c>
      <c r="F8279" s="2" t="s">
        <v>41</v>
      </c>
      <c r="G8279" s="2" t="s">
        <v>42</v>
      </c>
      <c r="H8279" s="4" t="s">
        <v>18</v>
      </c>
      <c r="I8279" s="5">
        <v>31</v>
      </c>
      <c r="J8279" s="6">
        <v>145</v>
      </c>
      <c r="K8279" s="7">
        <v>4495</v>
      </c>
      <c r="L8279" s="7">
        <v>1123.75</v>
      </c>
      <c r="M8279" s="8">
        <v>0.25</v>
      </c>
      <c r="N8279" s="2" t="s">
        <v>23</v>
      </c>
      <c r="O8279">
        <f t="shared" si="1032"/>
        <v>2020</v>
      </c>
      <c r="P8279">
        <f t="shared" si="1033"/>
        <v>3</v>
      </c>
      <c r="Q8279" t="str">
        <f t="shared" si="1034"/>
        <v>mars</v>
      </c>
      <c r="R8279" t="str">
        <f t="shared" si="1035"/>
        <v>Nevada</v>
      </c>
      <c r="S8279" t="str">
        <f t="shared" si="1036"/>
        <v>2020-03</v>
      </c>
      <c r="T8279">
        <f>IF(AND(COUNTIF(Calculs!$Q$2:$Q$12,$O8279)&gt;0,COUNTIF(Calculs!$S$2:$S$12,$E8279)&gt;0,COUNTIF(Calculs!$U$2:$U$12,$H8279)&gt;0),1,0)</f>
        <v>1</v>
      </c>
      <c r="U8279">
        <f t="shared" si="1037"/>
        <v>4495</v>
      </c>
      <c r="V8279">
        <f t="shared" si="1038"/>
        <v>145</v>
      </c>
      <c r="W8279">
        <f t="shared" si="1039"/>
        <v>1123.75</v>
      </c>
    </row>
    <row r="8280" spans="1:23" ht="15.75" customHeight="1" x14ac:dyDescent="0.3">
      <c r="A8280" s="2" t="s">
        <v>29</v>
      </c>
      <c r="B8280" s="2">
        <v>1128299</v>
      </c>
      <c r="C8280" s="3">
        <v>43907</v>
      </c>
      <c r="D8280" s="12" t="str" cm="1">
        <f t="array" ref="D8280">_xlfn.SWITCH(WEEKDAY(C8280,2), 1, "Lundi", 2, "Mardi", 3, "Mercredi", 4, "Jeudi", 5, "Vendredi", 6, "Samedi", 7, "Dimanche", "Erreur")</f>
        <v>Mardi</v>
      </c>
      <c r="E8280" s="2" t="s">
        <v>30</v>
      </c>
      <c r="F8280" s="2" t="s">
        <v>41</v>
      </c>
      <c r="G8280" s="2" t="s">
        <v>42</v>
      </c>
      <c r="H8280" s="4" t="s">
        <v>19</v>
      </c>
      <c r="I8280" s="5">
        <v>26</v>
      </c>
      <c r="J8280" s="6">
        <v>128</v>
      </c>
      <c r="K8280" s="7">
        <v>3328</v>
      </c>
      <c r="L8280" s="7">
        <v>1397.7600000000002</v>
      </c>
      <c r="M8280" s="8">
        <v>0.42000000000000004</v>
      </c>
      <c r="N8280" s="2" t="s">
        <v>23</v>
      </c>
      <c r="O8280">
        <f t="shared" si="1032"/>
        <v>2020</v>
      </c>
      <c r="P8280">
        <f t="shared" si="1033"/>
        <v>3</v>
      </c>
      <c r="Q8280" t="str">
        <f t="shared" si="1034"/>
        <v>mars</v>
      </c>
      <c r="R8280" t="str">
        <f t="shared" si="1035"/>
        <v>Nevada</v>
      </c>
      <c r="S8280" t="str">
        <f t="shared" si="1036"/>
        <v>2020-03</v>
      </c>
      <c r="T8280">
        <f>IF(AND(COUNTIF(Calculs!$Q$2:$Q$12,$O8280)&gt;0,COUNTIF(Calculs!$S$2:$S$12,$E8280)&gt;0,COUNTIF(Calculs!$U$2:$U$12,$H8280)&gt;0),1,0)</f>
        <v>1</v>
      </c>
      <c r="U8280">
        <f t="shared" si="1037"/>
        <v>3328</v>
      </c>
      <c r="V8280">
        <f t="shared" si="1038"/>
        <v>128</v>
      </c>
      <c r="W8280">
        <f t="shared" si="1039"/>
        <v>1397.7600000000002</v>
      </c>
    </row>
    <row r="8281" spans="1:23" ht="15.75" customHeight="1" x14ac:dyDescent="0.3">
      <c r="A8281" s="2" t="s">
        <v>29</v>
      </c>
      <c r="B8281" s="2">
        <v>1128299</v>
      </c>
      <c r="C8281" s="3">
        <v>43908</v>
      </c>
      <c r="D8281" s="12" t="str" cm="1">
        <f t="array" ref="D8281">_xlfn.SWITCH(WEEKDAY(C8281,2), 1, "Lundi", 2, "Mardi", 3, "Mercredi", 4, "Jeudi", 5, "Vendredi", 6, "Samedi", 7, "Dimanche", "Erreur")</f>
        <v>Mercredi</v>
      </c>
      <c r="E8281" s="2" t="s">
        <v>30</v>
      </c>
      <c r="F8281" s="2" t="s">
        <v>41</v>
      </c>
      <c r="G8281" s="2" t="s">
        <v>42</v>
      </c>
      <c r="H8281" s="4" t="s">
        <v>20</v>
      </c>
      <c r="I8281" s="5">
        <v>26</v>
      </c>
      <c r="J8281" s="6">
        <v>96</v>
      </c>
      <c r="K8281" s="7">
        <v>2496</v>
      </c>
      <c r="L8281" s="7">
        <v>848.63999999999987</v>
      </c>
      <c r="M8281" s="8">
        <v>0.33999999999999997</v>
      </c>
      <c r="N8281" s="2" t="s">
        <v>23</v>
      </c>
      <c r="O8281">
        <f t="shared" si="1032"/>
        <v>2020</v>
      </c>
      <c r="P8281">
        <f t="shared" si="1033"/>
        <v>3</v>
      </c>
      <c r="Q8281" t="str">
        <f t="shared" si="1034"/>
        <v>mars</v>
      </c>
      <c r="R8281" t="str">
        <f t="shared" si="1035"/>
        <v>Nevada</v>
      </c>
      <c r="S8281" t="str">
        <f t="shared" si="1036"/>
        <v>2020-03</v>
      </c>
      <c r="T8281">
        <f>IF(AND(COUNTIF(Calculs!$Q$2:$Q$12,$O8281)&gt;0,COUNTIF(Calculs!$S$2:$S$12,$E8281)&gt;0,COUNTIF(Calculs!$U$2:$U$12,$H8281)&gt;0),1,0)</f>
        <v>1</v>
      </c>
      <c r="U8281">
        <f t="shared" si="1037"/>
        <v>2496</v>
      </c>
      <c r="V8281">
        <f t="shared" si="1038"/>
        <v>96</v>
      </c>
      <c r="W8281">
        <f t="shared" si="1039"/>
        <v>848.63999999999987</v>
      </c>
    </row>
    <row r="8282" spans="1:23" ht="15.75" customHeight="1" x14ac:dyDescent="0.3">
      <c r="A8282" s="2" t="s">
        <v>25</v>
      </c>
      <c r="B8282" s="2">
        <v>1197831</v>
      </c>
      <c r="C8282" s="3">
        <v>44269</v>
      </c>
      <c r="D8282" s="12" t="str" cm="1">
        <f t="array" ref="D8282">_xlfn.SWITCH(WEEKDAY(C8282,2), 1, "Lundi", 2, "Mardi", 3, "Mercredi", 4, "Jeudi", 5, "Vendredi", 6, "Samedi", 7, "Dimanche", "Erreur")</f>
        <v>Dimanche</v>
      </c>
      <c r="E8282" s="2" t="s">
        <v>26</v>
      </c>
      <c r="F8282" s="2" t="s">
        <v>54</v>
      </c>
      <c r="G8282" s="2" t="s">
        <v>55</v>
      </c>
      <c r="H8282" s="4" t="s">
        <v>21</v>
      </c>
      <c r="I8282" s="5">
        <v>30</v>
      </c>
      <c r="J8282" s="6">
        <v>123</v>
      </c>
      <c r="K8282" s="7">
        <v>3690</v>
      </c>
      <c r="L8282" s="7">
        <v>1254.5999999999999</v>
      </c>
      <c r="M8282" s="8">
        <v>0.33999999999999997</v>
      </c>
      <c r="N8282" s="2" t="s">
        <v>23</v>
      </c>
      <c r="O8282">
        <f t="shared" si="1032"/>
        <v>2021</v>
      </c>
      <c r="P8282">
        <f t="shared" si="1033"/>
        <v>3</v>
      </c>
      <c r="Q8282" t="str">
        <f t="shared" si="1034"/>
        <v>mars</v>
      </c>
      <c r="R8282" t="str">
        <f t="shared" si="1035"/>
        <v>Tennessee</v>
      </c>
      <c r="S8282" t="str">
        <f t="shared" si="1036"/>
        <v>2021-03</v>
      </c>
      <c r="T8282">
        <f>IF(AND(COUNTIF(Calculs!$Q$2:$Q$12,$O8282)&gt;0,COUNTIF(Calculs!$S$2:$S$12,$E8282)&gt;0,COUNTIF(Calculs!$U$2:$U$12,$H8282)&gt;0),1,0)</f>
        <v>1</v>
      </c>
      <c r="U8282">
        <f t="shared" si="1037"/>
        <v>3690</v>
      </c>
      <c r="V8282">
        <f t="shared" si="1038"/>
        <v>123</v>
      </c>
      <c r="W8282">
        <f t="shared" si="1039"/>
        <v>1254.5999999999999</v>
      </c>
    </row>
    <row r="8283" spans="1:23" ht="15.75" customHeight="1" x14ac:dyDescent="0.3">
      <c r="A8283" s="2" t="s">
        <v>25</v>
      </c>
      <c r="B8283" s="2">
        <v>1197831</v>
      </c>
      <c r="C8283" s="3">
        <v>44270</v>
      </c>
      <c r="D8283" s="12" t="str" cm="1">
        <f t="array" ref="D8283">_xlfn.SWITCH(WEEKDAY(C8283,2), 1, "Lundi", 2, "Mardi", 3, "Mercredi", 4, "Jeudi", 5, "Vendredi", 6, "Samedi", 7, "Dimanche", "Erreur")</f>
        <v>Lundi</v>
      </c>
      <c r="E8283" s="2" t="s">
        <v>26</v>
      </c>
      <c r="F8283" s="2" t="s">
        <v>54</v>
      </c>
      <c r="G8283" s="2" t="s">
        <v>55</v>
      </c>
      <c r="H8283" s="4" t="s">
        <v>22</v>
      </c>
      <c r="I8283" s="5">
        <v>24</v>
      </c>
      <c r="J8283" s="6">
        <v>170</v>
      </c>
      <c r="K8283" s="7">
        <v>4080</v>
      </c>
      <c r="L8283" s="7">
        <v>2162.4</v>
      </c>
      <c r="M8283" s="8">
        <v>0.53</v>
      </c>
      <c r="N8283" s="2" t="s">
        <v>23</v>
      </c>
      <c r="O8283">
        <f t="shared" si="1032"/>
        <v>2021</v>
      </c>
      <c r="P8283">
        <f t="shared" si="1033"/>
        <v>3</v>
      </c>
      <c r="Q8283" t="str">
        <f t="shared" si="1034"/>
        <v>mars</v>
      </c>
      <c r="R8283" t="str">
        <f t="shared" si="1035"/>
        <v>Tennessee</v>
      </c>
      <c r="S8283" t="str">
        <f t="shared" si="1036"/>
        <v>2021-03</v>
      </c>
      <c r="T8283">
        <f>IF(AND(COUNTIF(Calculs!$Q$2:$Q$12,$O8283)&gt;0,COUNTIF(Calculs!$S$2:$S$12,$E8283)&gt;0,COUNTIF(Calculs!$U$2:$U$12,$H8283)&gt;0),1,0)</f>
        <v>1</v>
      </c>
      <c r="U8283">
        <f t="shared" si="1037"/>
        <v>4080</v>
      </c>
      <c r="V8283">
        <f t="shared" si="1038"/>
        <v>170</v>
      </c>
      <c r="W8283">
        <f t="shared" si="1039"/>
        <v>2162.4</v>
      </c>
    </row>
    <row r="8284" spans="1:23" ht="15.75" customHeight="1" x14ac:dyDescent="0.3">
      <c r="A8284" s="2" t="s">
        <v>25</v>
      </c>
      <c r="B8284" s="2">
        <v>1197831</v>
      </c>
      <c r="C8284" s="3">
        <v>44271</v>
      </c>
      <c r="D8284" s="12" t="str" cm="1">
        <f t="array" ref="D8284">_xlfn.SWITCH(WEEKDAY(C8284,2), 1, "Lundi", 2, "Mardi", 3, "Mercredi", 4, "Jeudi", 5, "Vendredi", 6, "Samedi", 7, "Dimanche", "Erreur")</f>
        <v>Mardi</v>
      </c>
      <c r="E8284" s="2" t="s">
        <v>26</v>
      </c>
      <c r="F8284" s="2" t="s">
        <v>54</v>
      </c>
      <c r="G8284" s="2" t="s">
        <v>55</v>
      </c>
      <c r="H8284" s="4" t="s">
        <v>16</v>
      </c>
      <c r="I8284" s="5">
        <v>18</v>
      </c>
      <c r="J8284" s="6">
        <v>202</v>
      </c>
      <c r="K8284" s="7">
        <v>3636</v>
      </c>
      <c r="L8284" s="7">
        <v>1345.32</v>
      </c>
      <c r="M8284" s="8">
        <v>0.37</v>
      </c>
      <c r="N8284" s="2" t="s">
        <v>23</v>
      </c>
      <c r="O8284">
        <f t="shared" si="1032"/>
        <v>2021</v>
      </c>
      <c r="P8284">
        <f t="shared" si="1033"/>
        <v>3</v>
      </c>
      <c r="Q8284" t="str">
        <f t="shared" si="1034"/>
        <v>mars</v>
      </c>
      <c r="R8284" t="str">
        <f t="shared" si="1035"/>
        <v>Tennessee</v>
      </c>
      <c r="S8284" t="str">
        <f t="shared" si="1036"/>
        <v>2021-03</v>
      </c>
      <c r="T8284">
        <f>IF(AND(COUNTIF(Calculs!$Q$2:$Q$12,$O8284)&gt;0,COUNTIF(Calculs!$S$2:$S$12,$E8284)&gt;0,COUNTIF(Calculs!$U$2:$U$12,$H8284)&gt;0),1,0)</f>
        <v>1</v>
      </c>
      <c r="U8284">
        <f t="shared" si="1037"/>
        <v>3636</v>
      </c>
      <c r="V8284">
        <f t="shared" si="1038"/>
        <v>202</v>
      </c>
      <c r="W8284">
        <f t="shared" si="1039"/>
        <v>1345.32</v>
      </c>
    </row>
    <row r="8285" spans="1:23" ht="15.75" customHeight="1" x14ac:dyDescent="0.3">
      <c r="A8285" s="2" t="s">
        <v>25</v>
      </c>
      <c r="B8285" s="2">
        <v>1197831</v>
      </c>
      <c r="C8285" s="3">
        <v>44272</v>
      </c>
      <c r="D8285" s="12" t="str" cm="1">
        <f t="array" ref="D8285">_xlfn.SWITCH(WEEKDAY(C8285,2), 1, "Lundi", 2, "Mardi", 3, "Mercredi", 4, "Jeudi", 5, "Vendredi", 6, "Samedi", 7, "Dimanche", "Erreur")</f>
        <v>Mercredi</v>
      </c>
      <c r="E8285" s="2" t="s">
        <v>26</v>
      </c>
      <c r="F8285" s="2" t="s">
        <v>54</v>
      </c>
      <c r="G8285" s="2" t="s">
        <v>55</v>
      </c>
      <c r="H8285" s="4" t="s">
        <v>18</v>
      </c>
      <c r="I8285" s="5">
        <v>23</v>
      </c>
      <c r="J8285" s="6">
        <v>219</v>
      </c>
      <c r="K8285" s="7">
        <v>5037</v>
      </c>
      <c r="L8285" s="7">
        <v>1964.4299999999998</v>
      </c>
      <c r="M8285" s="8">
        <v>0.38999999999999996</v>
      </c>
      <c r="N8285" s="2" t="s">
        <v>23</v>
      </c>
      <c r="O8285">
        <f t="shared" si="1032"/>
        <v>2021</v>
      </c>
      <c r="P8285">
        <f t="shared" si="1033"/>
        <v>3</v>
      </c>
      <c r="Q8285" t="str">
        <f t="shared" si="1034"/>
        <v>mars</v>
      </c>
      <c r="R8285" t="str">
        <f t="shared" si="1035"/>
        <v>Tennessee</v>
      </c>
      <c r="S8285" t="str">
        <f t="shared" si="1036"/>
        <v>2021-03</v>
      </c>
      <c r="T8285">
        <f>IF(AND(COUNTIF(Calculs!$Q$2:$Q$12,$O8285)&gt;0,COUNTIF(Calculs!$S$2:$S$12,$E8285)&gt;0,COUNTIF(Calculs!$U$2:$U$12,$H8285)&gt;0),1,0)</f>
        <v>1</v>
      </c>
      <c r="U8285">
        <f t="shared" si="1037"/>
        <v>5037</v>
      </c>
      <c r="V8285">
        <f t="shared" si="1038"/>
        <v>219</v>
      </c>
      <c r="W8285">
        <f t="shared" si="1039"/>
        <v>1964.4299999999998</v>
      </c>
    </row>
    <row r="8286" spans="1:23" ht="15.75" customHeight="1" x14ac:dyDescent="0.3">
      <c r="A8286" s="2" t="s">
        <v>25</v>
      </c>
      <c r="B8286" s="2">
        <v>1197831</v>
      </c>
      <c r="C8286" s="3">
        <v>44273</v>
      </c>
      <c r="D8286" s="12" t="str" cm="1">
        <f t="array" ref="D8286">_xlfn.SWITCH(WEEKDAY(C8286,2), 1, "Lundi", 2, "Mardi", 3, "Mercredi", 4, "Jeudi", 5, "Vendredi", 6, "Samedi", 7, "Dimanche", "Erreur")</f>
        <v>Jeudi</v>
      </c>
      <c r="E8286" s="2" t="s">
        <v>26</v>
      </c>
      <c r="F8286" s="2" t="s">
        <v>54</v>
      </c>
      <c r="G8286" s="2" t="s">
        <v>55</v>
      </c>
      <c r="H8286" s="4" t="s">
        <v>19</v>
      </c>
      <c r="I8286" s="5">
        <v>23</v>
      </c>
      <c r="J8286" s="6">
        <v>140</v>
      </c>
      <c r="K8286" s="7">
        <v>3220</v>
      </c>
      <c r="L8286" s="7">
        <v>1255.8</v>
      </c>
      <c r="M8286" s="8">
        <v>0.38999999999999996</v>
      </c>
      <c r="N8286" s="2" t="s">
        <v>23</v>
      </c>
      <c r="O8286">
        <f t="shared" si="1032"/>
        <v>2021</v>
      </c>
      <c r="P8286">
        <f t="shared" si="1033"/>
        <v>3</v>
      </c>
      <c r="Q8286" t="str">
        <f t="shared" si="1034"/>
        <v>mars</v>
      </c>
      <c r="R8286" t="str">
        <f t="shared" si="1035"/>
        <v>Tennessee</v>
      </c>
      <c r="S8286" t="str">
        <f t="shared" si="1036"/>
        <v>2021-03</v>
      </c>
      <c r="T8286">
        <f>IF(AND(COUNTIF(Calculs!$Q$2:$Q$12,$O8286)&gt;0,COUNTIF(Calculs!$S$2:$S$12,$E8286)&gt;0,COUNTIF(Calculs!$U$2:$U$12,$H8286)&gt;0),1,0)</f>
        <v>1</v>
      </c>
      <c r="U8286">
        <f t="shared" si="1037"/>
        <v>3220</v>
      </c>
      <c r="V8286">
        <f t="shared" si="1038"/>
        <v>140</v>
      </c>
      <c r="W8286">
        <f t="shared" si="1039"/>
        <v>1255.8</v>
      </c>
    </row>
    <row r="8287" spans="1:23" ht="15.75" customHeight="1" x14ac:dyDescent="0.3">
      <c r="A8287" s="2" t="s">
        <v>25</v>
      </c>
      <c r="B8287" s="2">
        <v>1197831</v>
      </c>
      <c r="C8287" s="3">
        <v>44274</v>
      </c>
      <c r="D8287" s="12" t="str" cm="1">
        <f t="array" ref="D8287">_xlfn.SWITCH(WEEKDAY(C8287,2), 1, "Lundi", 2, "Mardi", 3, "Mercredi", 4, "Jeudi", 5, "Vendredi", 6, "Samedi", 7, "Dimanche", "Erreur")</f>
        <v>Vendredi</v>
      </c>
      <c r="E8287" s="2" t="s">
        <v>26</v>
      </c>
      <c r="F8287" s="2" t="s">
        <v>54</v>
      </c>
      <c r="G8287" s="2" t="s">
        <v>55</v>
      </c>
      <c r="H8287" s="4" t="s">
        <v>20</v>
      </c>
      <c r="I8287" s="5">
        <v>28</v>
      </c>
      <c r="J8287" s="6">
        <v>128</v>
      </c>
      <c r="K8287" s="7">
        <v>3584</v>
      </c>
      <c r="L8287" s="7">
        <v>1756.1599999999999</v>
      </c>
      <c r="M8287" s="8">
        <v>0.49</v>
      </c>
      <c r="N8287" s="2" t="s">
        <v>23</v>
      </c>
      <c r="O8287">
        <f t="shared" si="1032"/>
        <v>2021</v>
      </c>
      <c r="P8287">
        <f t="shared" si="1033"/>
        <v>3</v>
      </c>
      <c r="Q8287" t="str">
        <f t="shared" si="1034"/>
        <v>mars</v>
      </c>
      <c r="R8287" t="str">
        <f t="shared" si="1035"/>
        <v>Tennessee</v>
      </c>
      <c r="S8287" t="str">
        <f t="shared" si="1036"/>
        <v>2021-03</v>
      </c>
      <c r="T8287">
        <f>IF(AND(COUNTIF(Calculs!$Q$2:$Q$12,$O8287)&gt;0,COUNTIF(Calculs!$S$2:$S$12,$E8287)&gt;0,COUNTIF(Calculs!$U$2:$U$12,$H8287)&gt;0),1,0)</f>
        <v>1</v>
      </c>
      <c r="U8287">
        <f t="shared" si="1037"/>
        <v>3584</v>
      </c>
      <c r="V8287">
        <f t="shared" si="1038"/>
        <v>128</v>
      </c>
      <c r="W8287">
        <f t="shared" si="1039"/>
        <v>1756.1599999999999</v>
      </c>
    </row>
    <row r="8288" spans="1:23" ht="15.75" customHeight="1" x14ac:dyDescent="0.3">
      <c r="A8288" s="2" t="s">
        <v>25</v>
      </c>
      <c r="B8288" s="2">
        <v>1197831</v>
      </c>
      <c r="C8288" s="3">
        <v>44275</v>
      </c>
      <c r="D8288" s="12" t="str" cm="1">
        <f t="array" ref="D8288">_xlfn.SWITCH(WEEKDAY(C8288,2), 1, "Lundi", 2, "Mardi", 3, "Mercredi", 4, "Jeudi", 5, "Vendredi", 6, "Samedi", 7, "Dimanche", "Erreur")</f>
        <v>Samedi</v>
      </c>
      <c r="E8288" s="2" t="s">
        <v>26</v>
      </c>
      <c r="F8288" s="2" t="s">
        <v>54</v>
      </c>
      <c r="G8288" s="2" t="s">
        <v>55</v>
      </c>
      <c r="H8288" s="4" t="s">
        <v>21</v>
      </c>
      <c r="I8288" s="5">
        <v>29</v>
      </c>
      <c r="J8288" s="6">
        <v>94</v>
      </c>
      <c r="K8288" s="7">
        <v>2726</v>
      </c>
      <c r="L8288" s="7">
        <v>872.32</v>
      </c>
      <c r="M8288" s="8">
        <v>0.32</v>
      </c>
      <c r="N8288" s="2" t="s">
        <v>23</v>
      </c>
      <c r="O8288">
        <f t="shared" si="1032"/>
        <v>2021</v>
      </c>
      <c r="P8288">
        <f t="shared" si="1033"/>
        <v>3</v>
      </c>
      <c r="Q8288" t="str">
        <f t="shared" si="1034"/>
        <v>mars</v>
      </c>
      <c r="R8288" t="str">
        <f t="shared" si="1035"/>
        <v>Tennessee</v>
      </c>
      <c r="S8288" t="str">
        <f t="shared" si="1036"/>
        <v>2021-03</v>
      </c>
      <c r="T8288">
        <f>IF(AND(COUNTIF(Calculs!$Q$2:$Q$12,$O8288)&gt;0,COUNTIF(Calculs!$S$2:$S$12,$E8288)&gt;0,COUNTIF(Calculs!$U$2:$U$12,$H8288)&gt;0),1,0)</f>
        <v>1</v>
      </c>
      <c r="U8288">
        <f t="shared" si="1037"/>
        <v>2726</v>
      </c>
      <c r="V8288">
        <f t="shared" si="1038"/>
        <v>94</v>
      </c>
      <c r="W8288">
        <f t="shared" si="1039"/>
        <v>872.32</v>
      </c>
    </row>
    <row r="8289" spans="1:23" ht="15.75" customHeight="1" x14ac:dyDescent="0.3">
      <c r="A8289" s="2" t="s">
        <v>25</v>
      </c>
      <c r="B8289" s="2">
        <v>1197831</v>
      </c>
      <c r="C8289" s="3">
        <v>44276</v>
      </c>
      <c r="D8289" s="12" t="str" cm="1">
        <f t="array" ref="D8289">_xlfn.SWITCH(WEEKDAY(C8289,2), 1, "Lundi", 2, "Mardi", 3, "Mercredi", 4, "Jeudi", 5, "Vendredi", 6, "Samedi", 7, "Dimanche", "Erreur")</f>
        <v>Dimanche</v>
      </c>
      <c r="E8289" s="2" t="s">
        <v>26</v>
      </c>
      <c r="F8289" s="2" t="s">
        <v>54</v>
      </c>
      <c r="G8289" s="2" t="s">
        <v>55</v>
      </c>
      <c r="H8289" s="4" t="s">
        <v>22</v>
      </c>
      <c r="I8289" s="5">
        <v>28</v>
      </c>
      <c r="J8289" s="6">
        <v>143</v>
      </c>
      <c r="K8289" s="7">
        <v>4004</v>
      </c>
      <c r="L8289" s="7">
        <v>2242.2400000000002</v>
      </c>
      <c r="M8289" s="8">
        <v>0.56000000000000005</v>
      </c>
      <c r="N8289" s="2" t="s">
        <v>23</v>
      </c>
      <c r="O8289">
        <f t="shared" si="1032"/>
        <v>2021</v>
      </c>
      <c r="P8289">
        <f t="shared" si="1033"/>
        <v>3</v>
      </c>
      <c r="Q8289" t="str">
        <f t="shared" si="1034"/>
        <v>mars</v>
      </c>
      <c r="R8289" t="str">
        <f t="shared" si="1035"/>
        <v>Tennessee</v>
      </c>
      <c r="S8289" t="str">
        <f t="shared" si="1036"/>
        <v>2021-03</v>
      </c>
      <c r="T8289">
        <f>IF(AND(COUNTIF(Calculs!$Q$2:$Q$12,$O8289)&gt;0,COUNTIF(Calculs!$S$2:$S$12,$E8289)&gt;0,COUNTIF(Calculs!$U$2:$U$12,$H8289)&gt;0),1,0)</f>
        <v>1</v>
      </c>
      <c r="U8289">
        <f t="shared" si="1037"/>
        <v>4004</v>
      </c>
      <c r="V8289">
        <f t="shared" si="1038"/>
        <v>143</v>
      </c>
      <c r="W8289">
        <f t="shared" si="1039"/>
        <v>2242.2400000000002</v>
      </c>
    </row>
    <row r="8290" spans="1:23" ht="15.75" customHeight="1" x14ac:dyDescent="0.3">
      <c r="A8290" s="2" t="s">
        <v>25</v>
      </c>
      <c r="B8290" s="2">
        <v>1197831</v>
      </c>
      <c r="C8290" s="3">
        <v>44277</v>
      </c>
      <c r="D8290" s="12" t="str" cm="1">
        <f t="array" ref="D8290">_xlfn.SWITCH(WEEKDAY(C8290,2), 1, "Lundi", 2, "Mardi", 3, "Mercredi", 4, "Jeudi", 5, "Vendredi", 6, "Samedi", 7, "Dimanche", "Erreur")</f>
        <v>Lundi</v>
      </c>
      <c r="E8290" s="2" t="s">
        <v>26</v>
      </c>
      <c r="F8290" s="2" t="s">
        <v>54</v>
      </c>
      <c r="G8290" s="2" t="s">
        <v>55</v>
      </c>
      <c r="H8290" s="4" t="s">
        <v>16</v>
      </c>
      <c r="I8290" s="5">
        <v>20</v>
      </c>
      <c r="J8290" s="6">
        <v>221</v>
      </c>
      <c r="K8290" s="7">
        <v>4420</v>
      </c>
      <c r="L8290" s="7">
        <v>1900.5999999999997</v>
      </c>
      <c r="M8290" s="8">
        <v>0.42999999999999994</v>
      </c>
      <c r="N8290" s="2" t="s">
        <v>23</v>
      </c>
      <c r="O8290">
        <f t="shared" si="1032"/>
        <v>2021</v>
      </c>
      <c r="P8290">
        <f t="shared" si="1033"/>
        <v>3</v>
      </c>
      <c r="Q8290" t="str">
        <f t="shared" si="1034"/>
        <v>mars</v>
      </c>
      <c r="R8290" t="str">
        <f t="shared" si="1035"/>
        <v>Tennessee</v>
      </c>
      <c r="S8290" t="str">
        <f t="shared" si="1036"/>
        <v>2021-03</v>
      </c>
      <c r="T8290">
        <f>IF(AND(COUNTIF(Calculs!$Q$2:$Q$12,$O8290)&gt;0,COUNTIF(Calculs!$S$2:$S$12,$E8290)&gt;0,COUNTIF(Calculs!$U$2:$U$12,$H8290)&gt;0),1,0)</f>
        <v>1</v>
      </c>
      <c r="U8290">
        <f t="shared" si="1037"/>
        <v>4420</v>
      </c>
      <c r="V8290">
        <f t="shared" si="1038"/>
        <v>221</v>
      </c>
      <c r="W8290">
        <f t="shared" si="1039"/>
        <v>1900.5999999999997</v>
      </c>
    </row>
    <row r="8291" spans="1:23" ht="15.75" customHeight="1" x14ac:dyDescent="0.3">
      <c r="A8291" s="2" t="s">
        <v>25</v>
      </c>
      <c r="B8291" s="2">
        <v>1197831</v>
      </c>
      <c r="C8291" s="3">
        <v>44278</v>
      </c>
      <c r="D8291" s="12" t="str" cm="1">
        <f t="array" ref="D8291">_xlfn.SWITCH(WEEKDAY(C8291,2), 1, "Lundi", 2, "Mardi", 3, "Mercredi", 4, "Jeudi", 5, "Vendredi", 6, "Samedi", 7, "Dimanche", "Erreur")</f>
        <v>Mardi</v>
      </c>
      <c r="E8291" s="2" t="s">
        <v>26</v>
      </c>
      <c r="F8291" s="2" t="s">
        <v>54</v>
      </c>
      <c r="G8291" s="2" t="s">
        <v>55</v>
      </c>
      <c r="H8291" s="4" t="s">
        <v>18</v>
      </c>
      <c r="I8291" s="5">
        <v>31</v>
      </c>
      <c r="J8291" s="6">
        <v>195</v>
      </c>
      <c r="K8291" s="7">
        <v>6045</v>
      </c>
      <c r="L8291" s="7">
        <v>2841.1499999999996</v>
      </c>
      <c r="M8291" s="8">
        <v>0.47</v>
      </c>
      <c r="N8291" s="2" t="s">
        <v>23</v>
      </c>
      <c r="O8291">
        <f t="shared" si="1032"/>
        <v>2021</v>
      </c>
      <c r="P8291">
        <f t="shared" si="1033"/>
        <v>3</v>
      </c>
      <c r="Q8291" t="str">
        <f t="shared" si="1034"/>
        <v>mars</v>
      </c>
      <c r="R8291" t="str">
        <f t="shared" si="1035"/>
        <v>Tennessee</v>
      </c>
      <c r="S8291" t="str">
        <f t="shared" si="1036"/>
        <v>2021-03</v>
      </c>
      <c r="T8291">
        <f>IF(AND(COUNTIF(Calculs!$Q$2:$Q$12,$O8291)&gt;0,COUNTIF(Calculs!$S$2:$S$12,$E8291)&gt;0,COUNTIF(Calculs!$U$2:$U$12,$H8291)&gt;0),1,0)</f>
        <v>1</v>
      </c>
      <c r="U8291">
        <f t="shared" si="1037"/>
        <v>6045</v>
      </c>
      <c r="V8291">
        <f t="shared" si="1038"/>
        <v>195</v>
      </c>
      <c r="W8291">
        <f t="shared" si="1039"/>
        <v>2841.1499999999996</v>
      </c>
    </row>
    <row r="8292" spans="1:23" ht="15.75" customHeight="1" x14ac:dyDescent="0.3">
      <c r="A8292" s="2" t="s">
        <v>25</v>
      </c>
      <c r="B8292" s="2">
        <v>1197831</v>
      </c>
      <c r="C8292" s="3">
        <v>44279</v>
      </c>
      <c r="D8292" s="12" t="str" cm="1">
        <f t="array" ref="D8292">_xlfn.SWITCH(WEEKDAY(C8292,2), 1, "Lundi", 2, "Mardi", 3, "Mercredi", 4, "Jeudi", 5, "Vendredi", 6, "Samedi", 7, "Dimanche", "Erreur")</f>
        <v>Mercredi</v>
      </c>
      <c r="E8292" s="2" t="s">
        <v>26</v>
      </c>
      <c r="F8292" s="2" t="s">
        <v>54</v>
      </c>
      <c r="G8292" s="2" t="s">
        <v>55</v>
      </c>
      <c r="H8292" s="4" t="s">
        <v>19</v>
      </c>
      <c r="I8292" s="5">
        <v>22</v>
      </c>
      <c r="J8292" s="6">
        <v>166</v>
      </c>
      <c r="K8292" s="7">
        <v>3652</v>
      </c>
      <c r="L8292" s="7">
        <v>1570.3599999999997</v>
      </c>
      <c r="M8292" s="8">
        <v>0.42999999999999994</v>
      </c>
      <c r="N8292" s="2" t="s">
        <v>23</v>
      </c>
      <c r="O8292">
        <f t="shared" si="1032"/>
        <v>2021</v>
      </c>
      <c r="P8292">
        <f t="shared" si="1033"/>
        <v>3</v>
      </c>
      <c r="Q8292" t="str">
        <f t="shared" si="1034"/>
        <v>mars</v>
      </c>
      <c r="R8292" t="str">
        <f t="shared" si="1035"/>
        <v>Tennessee</v>
      </c>
      <c r="S8292" t="str">
        <f t="shared" si="1036"/>
        <v>2021-03</v>
      </c>
      <c r="T8292">
        <f>IF(AND(COUNTIF(Calculs!$Q$2:$Q$12,$O8292)&gt;0,COUNTIF(Calculs!$S$2:$S$12,$E8292)&gt;0,COUNTIF(Calculs!$U$2:$U$12,$H8292)&gt;0),1,0)</f>
        <v>1</v>
      </c>
      <c r="U8292">
        <f t="shared" si="1037"/>
        <v>3652</v>
      </c>
      <c r="V8292">
        <f t="shared" si="1038"/>
        <v>166</v>
      </c>
      <c r="W8292">
        <f t="shared" si="1039"/>
        <v>1570.3599999999997</v>
      </c>
    </row>
    <row r="8293" spans="1:23" ht="15.75" customHeight="1" x14ac:dyDescent="0.3">
      <c r="A8293" s="2" t="s">
        <v>25</v>
      </c>
      <c r="B8293" s="2">
        <v>1197831</v>
      </c>
      <c r="C8293" s="3">
        <v>44280</v>
      </c>
      <c r="D8293" s="12" t="str" cm="1">
        <f t="array" ref="D8293">_xlfn.SWITCH(WEEKDAY(C8293,2), 1, "Lundi", 2, "Mardi", 3, "Mercredi", 4, "Jeudi", 5, "Vendredi", 6, "Samedi", 7, "Dimanche", "Erreur")</f>
        <v>Jeudi</v>
      </c>
      <c r="E8293" s="2" t="s">
        <v>26</v>
      </c>
      <c r="F8293" s="2" t="s">
        <v>54</v>
      </c>
      <c r="G8293" s="2" t="s">
        <v>55</v>
      </c>
      <c r="H8293" s="4" t="s">
        <v>20</v>
      </c>
      <c r="I8293" s="5">
        <v>25</v>
      </c>
      <c r="J8293" s="6">
        <v>124</v>
      </c>
      <c r="K8293" s="7">
        <v>3100</v>
      </c>
      <c r="L8293" s="7">
        <v>1736.0000000000002</v>
      </c>
      <c r="M8293" s="8">
        <v>0.56000000000000005</v>
      </c>
      <c r="N8293" s="2" t="s">
        <v>23</v>
      </c>
      <c r="O8293">
        <f t="shared" si="1032"/>
        <v>2021</v>
      </c>
      <c r="P8293">
        <f t="shared" si="1033"/>
        <v>3</v>
      </c>
      <c r="Q8293" t="str">
        <f t="shared" si="1034"/>
        <v>mars</v>
      </c>
      <c r="R8293" t="str">
        <f t="shared" si="1035"/>
        <v>Tennessee</v>
      </c>
      <c r="S8293" t="str">
        <f t="shared" si="1036"/>
        <v>2021-03</v>
      </c>
      <c r="T8293">
        <f>IF(AND(COUNTIF(Calculs!$Q$2:$Q$12,$O8293)&gt;0,COUNTIF(Calculs!$S$2:$S$12,$E8293)&gt;0,COUNTIF(Calculs!$U$2:$U$12,$H8293)&gt;0),1,0)</f>
        <v>1</v>
      </c>
      <c r="U8293">
        <f t="shared" si="1037"/>
        <v>3100</v>
      </c>
      <c r="V8293">
        <f t="shared" si="1038"/>
        <v>124</v>
      </c>
      <c r="W8293">
        <f t="shared" si="1039"/>
        <v>1736.0000000000002</v>
      </c>
    </row>
    <row r="8294" spans="1:23" ht="15.75" customHeight="1" x14ac:dyDescent="0.3">
      <c r="A8294" s="2" t="s">
        <v>25</v>
      </c>
      <c r="B8294" s="2">
        <v>1197831</v>
      </c>
      <c r="C8294" s="3">
        <v>44281</v>
      </c>
      <c r="D8294" s="12" t="str" cm="1">
        <f t="array" ref="D8294">_xlfn.SWITCH(WEEKDAY(C8294,2), 1, "Lundi", 2, "Mardi", 3, "Mercredi", 4, "Jeudi", 5, "Vendredi", 6, "Samedi", 7, "Dimanche", "Erreur")</f>
        <v>Vendredi</v>
      </c>
      <c r="E8294" s="2" t="s">
        <v>26</v>
      </c>
      <c r="F8294" s="2" t="s">
        <v>54</v>
      </c>
      <c r="G8294" s="2" t="s">
        <v>55</v>
      </c>
      <c r="H8294" s="4" t="s">
        <v>21</v>
      </c>
      <c r="I8294" s="5">
        <v>27</v>
      </c>
      <c r="J8294" s="6">
        <v>88</v>
      </c>
      <c r="K8294" s="7">
        <v>2376</v>
      </c>
      <c r="L8294" s="7">
        <v>974.16</v>
      </c>
      <c r="M8294" s="8">
        <v>0.41</v>
      </c>
      <c r="N8294" s="2" t="s">
        <v>23</v>
      </c>
      <c r="O8294">
        <f t="shared" si="1032"/>
        <v>2021</v>
      </c>
      <c r="P8294">
        <f t="shared" si="1033"/>
        <v>3</v>
      </c>
      <c r="Q8294" t="str">
        <f t="shared" si="1034"/>
        <v>mars</v>
      </c>
      <c r="R8294" t="str">
        <f t="shared" si="1035"/>
        <v>Tennessee</v>
      </c>
      <c r="S8294" t="str">
        <f t="shared" si="1036"/>
        <v>2021-03</v>
      </c>
      <c r="T8294">
        <f>IF(AND(COUNTIF(Calculs!$Q$2:$Q$12,$O8294)&gt;0,COUNTIF(Calculs!$S$2:$S$12,$E8294)&gt;0,COUNTIF(Calculs!$U$2:$U$12,$H8294)&gt;0),1,0)</f>
        <v>1</v>
      </c>
      <c r="U8294">
        <f t="shared" si="1037"/>
        <v>2376</v>
      </c>
      <c r="V8294">
        <f t="shared" si="1038"/>
        <v>88</v>
      </c>
      <c r="W8294">
        <f t="shared" si="1039"/>
        <v>974.16</v>
      </c>
    </row>
    <row r="8295" spans="1:23" ht="15.75" customHeight="1" x14ac:dyDescent="0.3">
      <c r="A8295" s="2" t="s">
        <v>25</v>
      </c>
      <c r="B8295" s="2">
        <v>1197831</v>
      </c>
      <c r="C8295" s="3">
        <v>44282</v>
      </c>
      <c r="D8295" s="12" t="str" cm="1">
        <f t="array" ref="D8295">_xlfn.SWITCH(WEEKDAY(C8295,2), 1, "Lundi", 2, "Mardi", 3, "Mercredi", 4, "Jeudi", 5, "Vendredi", 6, "Samedi", 7, "Dimanche", "Erreur")</f>
        <v>Samedi</v>
      </c>
      <c r="E8295" s="2" t="s">
        <v>26</v>
      </c>
      <c r="F8295" s="2" t="s">
        <v>54</v>
      </c>
      <c r="G8295" s="2" t="s">
        <v>55</v>
      </c>
      <c r="H8295" s="4" t="s">
        <v>22</v>
      </c>
      <c r="I8295" s="5">
        <v>25</v>
      </c>
      <c r="J8295" s="6">
        <v>145</v>
      </c>
      <c r="K8295" s="7">
        <v>3625</v>
      </c>
      <c r="L8295" s="7">
        <v>2211.2500000000005</v>
      </c>
      <c r="M8295" s="8">
        <v>0.6100000000000001</v>
      </c>
      <c r="N8295" s="2" t="s">
        <v>23</v>
      </c>
      <c r="O8295">
        <f t="shared" si="1032"/>
        <v>2021</v>
      </c>
      <c r="P8295">
        <f t="shared" si="1033"/>
        <v>3</v>
      </c>
      <c r="Q8295" t="str">
        <f t="shared" si="1034"/>
        <v>mars</v>
      </c>
      <c r="R8295" t="str">
        <f t="shared" si="1035"/>
        <v>Tennessee</v>
      </c>
      <c r="S8295" t="str">
        <f t="shared" si="1036"/>
        <v>2021-03</v>
      </c>
      <c r="T8295">
        <f>IF(AND(COUNTIF(Calculs!$Q$2:$Q$12,$O8295)&gt;0,COUNTIF(Calculs!$S$2:$S$12,$E8295)&gt;0,COUNTIF(Calculs!$U$2:$U$12,$H8295)&gt;0),1,0)</f>
        <v>1</v>
      </c>
      <c r="U8295">
        <f t="shared" si="1037"/>
        <v>3625</v>
      </c>
      <c r="V8295">
        <f t="shared" si="1038"/>
        <v>145</v>
      </c>
      <c r="W8295">
        <f t="shared" si="1039"/>
        <v>2211.2500000000005</v>
      </c>
    </row>
    <row r="8296" spans="1:23" ht="15.75" customHeight="1" x14ac:dyDescent="0.3">
      <c r="A8296" s="2" t="s">
        <v>25</v>
      </c>
      <c r="B8296" s="2">
        <v>1197831</v>
      </c>
      <c r="C8296" s="3">
        <v>44283</v>
      </c>
      <c r="D8296" s="12" t="str" cm="1">
        <f t="array" ref="D8296">_xlfn.SWITCH(WEEKDAY(C8296,2), 1, "Lundi", 2, "Mardi", 3, "Mercredi", 4, "Jeudi", 5, "Vendredi", 6, "Samedi", 7, "Dimanche", "Erreur")</f>
        <v>Dimanche</v>
      </c>
      <c r="E8296" s="2" t="s">
        <v>26</v>
      </c>
      <c r="F8296" s="2" t="s">
        <v>54</v>
      </c>
      <c r="G8296" s="2" t="s">
        <v>55</v>
      </c>
      <c r="H8296" s="4" t="s">
        <v>16</v>
      </c>
      <c r="I8296" s="5">
        <v>13</v>
      </c>
      <c r="J8296" s="6">
        <v>203</v>
      </c>
      <c r="K8296" s="7">
        <v>2639</v>
      </c>
      <c r="L8296" s="7">
        <v>1187.55</v>
      </c>
      <c r="M8296" s="8">
        <v>0.44999999999999996</v>
      </c>
      <c r="N8296" s="2" t="s">
        <v>23</v>
      </c>
      <c r="O8296">
        <f t="shared" si="1032"/>
        <v>2021</v>
      </c>
      <c r="P8296">
        <f t="shared" si="1033"/>
        <v>3</v>
      </c>
      <c r="Q8296" t="str">
        <f t="shared" si="1034"/>
        <v>mars</v>
      </c>
      <c r="R8296" t="str">
        <f t="shared" si="1035"/>
        <v>Tennessee</v>
      </c>
      <c r="S8296" t="str">
        <f t="shared" si="1036"/>
        <v>2021-03</v>
      </c>
      <c r="T8296">
        <f>IF(AND(COUNTIF(Calculs!$Q$2:$Q$12,$O8296)&gt;0,COUNTIF(Calculs!$S$2:$S$12,$E8296)&gt;0,COUNTIF(Calculs!$U$2:$U$12,$H8296)&gt;0),1,0)</f>
        <v>1</v>
      </c>
      <c r="U8296">
        <f t="shared" si="1037"/>
        <v>2639</v>
      </c>
      <c r="V8296">
        <f t="shared" si="1038"/>
        <v>203</v>
      </c>
      <c r="W8296">
        <f t="shared" si="1039"/>
        <v>1187.55</v>
      </c>
    </row>
    <row r="8297" spans="1:23" ht="15.75" customHeight="1" x14ac:dyDescent="0.3">
      <c r="A8297" s="2" t="s">
        <v>25</v>
      </c>
      <c r="B8297" s="2">
        <v>1197831</v>
      </c>
      <c r="C8297" s="3">
        <v>44284</v>
      </c>
      <c r="D8297" s="12" t="str" cm="1">
        <f t="array" ref="D8297">_xlfn.SWITCH(WEEKDAY(C8297,2), 1, "Lundi", 2, "Mardi", 3, "Mercredi", 4, "Jeudi", 5, "Vendredi", 6, "Samedi", 7, "Dimanche", "Erreur")</f>
        <v>Lundi</v>
      </c>
      <c r="E8297" s="2" t="s">
        <v>26</v>
      </c>
      <c r="F8297" s="2" t="s">
        <v>54</v>
      </c>
      <c r="G8297" s="2" t="s">
        <v>55</v>
      </c>
      <c r="H8297" s="4" t="s">
        <v>18</v>
      </c>
      <c r="I8297" s="5">
        <v>17</v>
      </c>
      <c r="J8297" s="6">
        <v>203</v>
      </c>
      <c r="K8297" s="7">
        <v>3451</v>
      </c>
      <c r="L8297" s="7">
        <v>1449.4199999999998</v>
      </c>
      <c r="M8297" s="8">
        <v>0.42</v>
      </c>
      <c r="N8297" s="2" t="s">
        <v>23</v>
      </c>
      <c r="O8297">
        <f t="shared" si="1032"/>
        <v>2021</v>
      </c>
      <c r="P8297">
        <f t="shared" si="1033"/>
        <v>3</v>
      </c>
      <c r="Q8297" t="str">
        <f t="shared" si="1034"/>
        <v>mars</v>
      </c>
      <c r="R8297" t="str">
        <f t="shared" si="1035"/>
        <v>Tennessee</v>
      </c>
      <c r="S8297" t="str">
        <f t="shared" si="1036"/>
        <v>2021-03</v>
      </c>
      <c r="T8297">
        <f>IF(AND(COUNTIF(Calculs!$Q$2:$Q$12,$O8297)&gt;0,COUNTIF(Calculs!$S$2:$S$12,$E8297)&gt;0,COUNTIF(Calculs!$U$2:$U$12,$H8297)&gt;0),1,0)</f>
        <v>1</v>
      </c>
      <c r="U8297">
        <f t="shared" si="1037"/>
        <v>3451</v>
      </c>
      <c r="V8297">
        <f t="shared" si="1038"/>
        <v>203</v>
      </c>
      <c r="W8297">
        <f t="shared" si="1039"/>
        <v>1449.4199999999998</v>
      </c>
    </row>
    <row r="8298" spans="1:23" ht="15.75" customHeight="1" x14ac:dyDescent="0.3">
      <c r="A8298" s="2" t="s">
        <v>25</v>
      </c>
      <c r="B8298" s="2">
        <v>1197831</v>
      </c>
      <c r="C8298" s="3">
        <v>44285</v>
      </c>
      <c r="D8298" s="12" t="str" cm="1">
        <f t="array" ref="D8298">_xlfn.SWITCH(WEEKDAY(C8298,2), 1, "Lundi", 2, "Mardi", 3, "Mercredi", 4, "Jeudi", 5, "Vendredi", 6, "Samedi", 7, "Dimanche", "Erreur")</f>
        <v>Mardi</v>
      </c>
      <c r="E8298" s="2" t="s">
        <v>26</v>
      </c>
      <c r="F8298" s="2" t="s">
        <v>54</v>
      </c>
      <c r="G8298" s="2" t="s">
        <v>55</v>
      </c>
      <c r="H8298" s="4" t="s">
        <v>19</v>
      </c>
      <c r="I8298" s="5">
        <v>15</v>
      </c>
      <c r="J8298" s="6">
        <v>170</v>
      </c>
      <c r="K8298" s="7">
        <v>2550</v>
      </c>
      <c r="L8298" s="7">
        <v>1121.9999999999998</v>
      </c>
      <c r="M8298" s="8">
        <v>0.43999999999999995</v>
      </c>
      <c r="N8298" s="2" t="s">
        <v>23</v>
      </c>
      <c r="O8298">
        <f t="shared" si="1032"/>
        <v>2021</v>
      </c>
      <c r="P8298">
        <f t="shared" si="1033"/>
        <v>3</v>
      </c>
      <c r="Q8298" t="str">
        <f t="shared" si="1034"/>
        <v>mars</v>
      </c>
      <c r="R8298" t="str">
        <f t="shared" si="1035"/>
        <v>Tennessee</v>
      </c>
      <c r="S8298" t="str">
        <f t="shared" si="1036"/>
        <v>2021-03</v>
      </c>
      <c r="T8298">
        <f>IF(AND(COUNTIF(Calculs!$Q$2:$Q$12,$O8298)&gt;0,COUNTIF(Calculs!$S$2:$S$12,$E8298)&gt;0,COUNTIF(Calculs!$U$2:$U$12,$H8298)&gt;0),1,0)</f>
        <v>1</v>
      </c>
      <c r="U8298">
        <f t="shared" si="1037"/>
        <v>2550</v>
      </c>
      <c r="V8298">
        <f t="shared" si="1038"/>
        <v>170</v>
      </c>
      <c r="W8298">
        <f t="shared" si="1039"/>
        <v>1121.9999999999998</v>
      </c>
    </row>
    <row r="8299" spans="1:23" ht="15.75" customHeight="1" x14ac:dyDescent="0.3">
      <c r="A8299" s="2" t="s">
        <v>25</v>
      </c>
      <c r="B8299" s="2">
        <v>1197831</v>
      </c>
      <c r="C8299" s="3">
        <v>44286</v>
      </c>
      <c r="D8299" s="12" t="str" cm="1">
        <f t="array" ref="D8299">_xlfn.SWITCH(WEEKDAY(C8299,2), 1, "Lundi", 2, "Mardi", 3, "Mercredi", 4, "Jeudi", 5, "Vendredi", 6, "Samedi", 7, "Dimanche", "Erreur")</f>
        <v>Mercredi</v>
      </c>
      <c r="E8299" s="2" t="s">
        <v>26</v>
      </c>
      <c r="F8299" s="2" t="s">
        <v>54</v>
      </c>
      <c r="G8299" s="2" t="s">
        <v>55</v>
      </c>
      <c r="H8299" s="4" t="s">
        <v>20</v>
      </c>
      <c r="I8299" s="5">
        <v>20</v>
      </c>
      <c r="J8299" s="6">
        <v>128</v>
      </c>
      <c r="K8299" s="7">
        <v>2560</v>
      </c>
      <c r="L8299" s="7">
        <v>1433.6000000000001</v>
      </c>
      <c r="M8299" s="8">
        <v>0.56000000000000005</v>
      </c>
      <c r="N8299" s="2" t="s">
        <v>23</v>
      </c>
      <c r="O8299">
        <f t="shared" si="1032"/>
        <v>2021</v>
      </c>
      <c r="P8299">
        <f t="shared" si="1033"/>
        <v>3</v>
      </c>
      <c r="Q8299" t="str">
        <f t="shared" si="1034"/>
        <v>mars</v>
      </c>
      <c r="R8299" t="str">
        <f t="shared" si="1035"/>
        <v>Tennessee</v>
      </c>
      <c r="S8299" t="str">
        <f t="shared" si="1036"/>
        <v>2021-03</v>
      </c>
      <c r="T8299">
        <f>IF(AND(COUNTIF(Calculs!$Q$2:$Q$12,$O8299)&gt;0,COUNTIF(Calculs!$S$2:$S$12,$E8299)&gt;0,COUNTIF(Calculs!$U$2:$U$12,$H8299)&gt;0),1,0)</f>
        <v>1</v>
      </c>
      <c r="U8299">
        <f t="shared" si="1037"/>
        <v>2560</v>
      </c>
      <c r="V8299">
        <f t="shared" si="1038"/>
        <v>128</v>
      </c>
      <c r="W8299">
        <f t="shared" si="1039"/>
        <v>1433.6000000000001</v>
      </c>
    </row>
    <row r="8300" spans="1:23" ht="15.75" customHeight="1" x14ac:dyDescent="0.3">
      <c r="A8300" s="2" t="s">
        <v>25</v>
      </c>
      <c r="B8300" s="2">
        <v>1197831</v>
      </c>
      <c r="C8300" s="3">
        <v>44287</v>
      </c>
      <c r="D8300" s="12" t="str" cm="1">
        <f t="array" ref="D8300">_xlfn.SWITCH(WEEKDAY(C8300,2), 1, "Lundi", 2, "Mardi", 3, "Mercredi", 4, "Jeudi", 5, "Vendredi", 6, "Samedi", 7, "Dimanche", "Erreur")</f>
        <v>Jeudi</v>
      </c>
      <c r="E8300" s="2" t="s">
        <v>26</v>
      </c>
      <c r="F8300" s="2" t="s">
        <v>54</v>
      </c>
      <c r="G8300" s="2" t="s">
        <v>55</v>
      </c>
      <c r="H8300" s="4" t="s">
        <v>21</v>
      </c>
      <c r="I8300" s="5">
        <v>20</v>
      </c>
      <c r="J8300" s="6">
        <v>105</v>
      </c>
      <c r="K8300" s="7">
        <v>2100</v>
      </c>
      <c r="L8300" s="7">
        <v>798</v>
      </c>
      <c r="M8300" s="8">
        <v>0.38</v>
      </c>
      <c r="N8300" s="2" t="s">
        <v>23</v>
      </c>
      <c r="O8300">
        <f t="shared" si="1032"/>
        <v>2021</v>
      </c>
      <c r="P8300">
        <f t="shared" si="1033"/>
        <v>4</v>
      </c>
      <c r="Q8300" t="str">
        <f t="shared" si="1034"/>
        <v>avr</v>
      </c>
      <c r="R8300" t="str">
        <f t="shared" si="1035"/>
        <v>Tennessee</v>
      </c>
      <c r="S8300" t="str">
        <f t="shared" si="1036"/>
        <v>2021-04</v>
      </c>
      <c r="T8300">
        <f>IF(AND(COUNTIF(Calculs!$Q$2:$Q$12,$O8300)&gt;0,COUNTIF(Calculs!$S$2:$S$12,$E8300)&gt;0,COUNTIF(Calculs!$U$2:$U$12,$H8300)&gt;0),1,0)</f>
        <v>1</v>
      </c>
      <c r="U8300">
        <f t="shared" si="1037"/>
        <v>2100</v>
      </c>
      <c r="V8300">
        <f t="shared" si="1038"/>
        <v>105</v>
      </c>
      <c r="W8300">
        <f t="shared" si="1039"/>
        <v>798</v>
      </c>
    </row>
    <row r="8301" spans="1:23" ht="15.75" customHeight="1" x14ac:dyDescent="0.3">
      <c r="A8301" s="2" t="s">
        <v>25</v>
      </c>
      <c r="B8301" s="2">
        <v>1197831</v>
      </c>
      <c r="C8301" s="3">
        <v>44288</v>
      </c>
      <c r="D8301" s="12" t="str" cm="1">
        <f t="array" ref="D8301">_xlfn.SWITCH(WEEKDAY(C8301,2), 1, "Lundi", 2, "Mardi", 3, "Mercredi", 4, "Jeudi", 5, "Vendredi", 6, "Samedi", 7, "Dimanche", "Erreur")</f>
        <v>Vendredi</v>
      </c>
      <c r="E8301" s="2" t="s">
        <v>26</v>
      </c>
      <c r="F8301" s="2" t="s">
        <v>54</v>
      </c>
      <c r="G8301" s="2" t="s">
        <v>55</v>
      </c>
      <c r="H8301" s="4" t="s">
        <v>22</v>
      </c>
      <c r="I8301" s="5">
        <v>18</v>
      </c>
      <c r="J8301" s="6">
        <v>196</v>
      </c>
      <c r="K8301" s="7">
        <v>3528</v>
      </c>
      <c r="L8301" s="7">
        <v>2152.0800000000004</v>
      </c>
      <c r="M8301" s="8">
        <v>0.6100000000000001</v>
      </c>
      <c r="N8301" s="2" t="s">
        <v>23</v>
      </c>
      <c r="O8301">
        <f t="shared" si="1032"/>
        <v>2021</v>
      </c>
      <c r="P8301">
        <f t="shared" si="1033"/>
        <v>4</v>
      </c>
      <c r="Q8301" t="str">
        <f t="shared" si="1034"/>
        <v>avr</v>
      </c>
      <c r="R8301" t="str">
        <f t="shared" si="1035"/>
        <v>Tennessee</v>
      </c>
      <c r="S8301" t="str">
        <f t="shared" si="1036"/>
        <v>2021-04</v>
      </c>
      <c r="T8301">
        <f>IF(AND(COUNTIF(Calculs!$Q$2:$Q$12,$O8301)&gt;0,COUNTIF(Calculs!$S$2:$S$12,$E8301)&gt;0,COUNTIF(Calculs!$U$2:$U$12,$H8301)&gt;0),1,0)</f>
        <v>1</v>
      </c>
      <c r="U8301">
        <f t="shared" si="1037"/>
        <v>3528</v>
      </c>
      <c r="V8301">
        <f t="shared" si="1038"/>
        <v>196</v>
      </c>
      <c r="W8301">
        <f t="shared" si="1039"/>
        <v>2152.0800000000004</v>
      </c>
    </row>
    <row r="8302" spans="1:23" ht="15.75" customHeight="1" x14ac:dyDescent="0.3">
      <c r="A8302" s="2" t="s">
        <v>25</v>
      </c>
      <c r="B8302" s="2">
        <v>1197831</v>
      </c>
      <c r="C8302" s="3">
        <v>44289</v>
      </c>
      <c r="D8302" s="12" t="str" cm="1">
        <f t="array" ref="D8302">_xlfn.SWITCH(WEEKDAY(C8302,2), 1, "Lundi", 2, "Mardi", 3, "Mercredi", 4, "Jeudi", 5, "Vendredi", 6, "Samedi", 7, "Dimanche", "Erreur")</f>
        <v>Samedi</v>
      </c>
      <c r="E8302" s="2" t="s">
        <v>26</v>
      </c>
      <c r="F8302" s="2" t="s">
        <v>54</v>
      </c>
      <c r="G8302" s="2" t="s">
        <v>55</v>
      </c>
      <c r="H8302" s="4" t="s">
        <v>16</v>
      </c>
      <c r="I8302" s="5">
        <v>12</v>
      </c>
      <c r="J8302" s="6">
        <v>247</v>
      </c>
      <c r="K8302" s="7">
        <v>2964</v>
      </c>
      <c r="L8302" s="7">
        <v>1333.8</v>
      </c>
      <c r="M8302" s="8">
        <v>0.44999999999999996</v>
      </c>
      <c r="N8302" s="2" t="s">
        <v>23</v>
      </c>
      <c r="O8302">
        <f t="shared" si="1032"/>
        <v>2021</v>
      </c>
      <c r="P8302">
        <f t="shared" si="1033"/>
        <v>4</v>
      </c>
      <c r="Q8302" t="str">
        <f t="shared" si="1034"/>
        <v>avr</v>
      </c>
      <c r="R8302" t="str">
        <f t="shared" si="1035"/>
        <v>Tennessee</v>
      </c>
      <c r="S8302" t="str">
        <f t="shared" si="1036"/>
        <v>2021-04</v>
      </c>
      <c r="T8302">
        <f>IF(AND(COUNTIF(Calculs!$Q$2:$Q$12,$O8302)&gt;0,COUNTIF(Calculs!$S$2:$S$12,$E8302)&gt;0,COUNTIF(Calculs!$U$2:$U$12,$H8302)&gt;0),1,0)</f>
        <v>1</v>
      </c>
      <c r="U8302">
        <f t="shared" si="1037"/>
        <v>2964</v>
      </c>
      <c r="V8302">
        <f t="shared" si="1038"/>
        <v>247</v>
      </c>
      <c r="W8302">
        <f t="shared" si="1039"/>
        <v>1333.8</v>
      </c>
    </row>
    <row r="8303" spans="1:23" ht="15.75" customHeight="1" x14ac:dyDescent="0.3">
      <c r="A8303" s="2" t="s">
        <v>25</v>
      </c>
      <c r="B8303" s="2">
        <v>1197831</v>
      </c>
      <c r="C8303" s="3">
        <v>44290</v>
      </c>
      <c r="D8303" s="12" t="str" cm="1">
        <f t="array" ref="D8303">_xlfn.SWITCH(WEEKDAY(C8303,2), 1, "Lundi", 2, "Mardi", 3, "Mercredi", 4, "Jeudi", 5, "Vendredi", 6, "Samedi", 7, "Dimanche", "Erreur")</f>
        <v>Dimanche</v>
      </c>
      <c r="E8303" s="2" t="s">
        <v>26</v>
      </c>
      <c r="F8303" s="2" t="s">
        <v>54</v>
      </c>
      <c r="G8303" s="2" t="s">
        <v>55</v>
      </c>
      <c r="H8303" s="4" t="s">
        <v>18</v>
      </c>
      <c r="I8303" s="5">
        <v>20</v>
      </c>
      <c r="J8303" s="6">
        <v>240</v>
      </c>
      <c r="K8303" s="7">
        <v>4800</v>
      </c>
      <c r="L8303" s="7">
        <v>2111.9999999999995</v>
      </c>
      <c r="M8303" s="8">
        <v>0.43999999999999995</v>
      </c>
      <c r="N8303" s="2" t="s">
        <v>23</v>
      </c>
      <c r="O8303">
        <f t="shared" si="1032"/>
        <v>2021</v>
      </c>
      <c r="P8303">
        <f t="shared" si="1033"/>
        <v>4</v>
      </c>
      <c r="Q8303" t="str">
        <f t="shared" si="1034"/>
        <v>avr</v>
      </c>
      <c r="R8303" t="str">
        <f t="shared" si="1035"/>
        <v>Tennessee</v>
      </c>
      <c r="S8303" t="str">
        <f t="shared" si="1036"/>
        <v>2021-04</v>
      </c>
      <c r="T8303">
        <f>IF(AND(COUNTIF(Calculs!$Q$2:$Q$12,$O8303)&gt;0,COUNTIF(Calculs!$S$2:$S$12,$E8303)&gt;0,COUNTIF(Calculs!$U$2:$U$12,$H8303)&gt;0),1,0)</f>
        <v>1</v>
      </c>
      <c r="U8303">
        <f t="shared" si="1037"/>
        <v>4800</v>
      </c>
      <c r="V8303">
        <f t="shared" si="1038"/>
        <v>240</v>
      </c>
      <c r="W8303">
        <f t="shared" si="1039"/>
        <v>2111.9999999999995</v>
      </c>
    </row>
    <row r="8304" spans="1:23" ht="15.75" customHeight="1" x14ac:dyDescent="0.3">
      <c r="A8304" s="2" t="s">
        <v>25</v>
      </c>
      <c r="B8304" s="2">
        <v>1197831</v>
      </c>
      <c r="C8304" s="3">
        <v>44291</v>
      </c>
      <c r="D8304" s="12" t="str" cm="1">
        <f t="array" ref="D8304">_xlfn.SWITCH(WEEKDAY(C8304,2), 1, "Lundi", 2, "Mardi", 3, "Mercredi", 4, "Jeudi", 5, "Vendredi", 6, "Samedi", 7, "Dimanche", "Erreur")</f>
        <v>Lundi</v>
      </c>
      <c r="E8304" s="2" t="s">
        <v>26</v>
      </c>
      <c r="F8304" s="2" t="s">
        <v>54</v>
      </c>
      <c r="G8304" s="2" t="s">
        <v>55</v>
      </c>
      <c r="H8304" s="4" t="s">
        <v>19</v>
      </c>
      <c r="I8304" s="5">
        <v>14</v>
      </c>
      <c r="J8304" s="6">
        <v>204</v>
      </c>
      <c r="K8304" s="7">
        <v>2856</v>
      </c>
      <c r="L8304" s="7">
        <v>1313.76</v>
      </c>
      <c r="M8304" s="8">
        <v>0.45999999999999996</v>
      </c>
      <c r="N8304" s="2" t="s">
        <v>23</v>
      </c>
      <c r="O8304">
        <f t="shared" si="1032"/>
        <v>2021</v>
      </c>
      <c r="P8304">
        <f t="shared" si="1033"/>
        <v>4</v>
      </c>
      <c r="Q8304" t="str">
        <f t="shared" si="1034"/>
        <v>avr</v>
      </c>
      <c r="R8304" t="str">
        <f t="shared" si="1035"/>
        <v>Tennessee</v>
      </c>
      <c r="S8304" t="str">
        <f t="shared" si="1036"/>
        <v>2021-04</v>
      </c>
      <c r="T8304">
        <f>IF(AND(COUNTIF(Calculs!$Q$2:$Q$12,$O8304)&gt;0,COUNTIF(Calculs!$S$2:$S$12,$E8304)&gt;0,COUNTIF(Calculs!$U$2:$U$12,$H8304)&gt;0),1,0)</f>
        <v>1</v>
      </c>
      <c r="U8304">
        <f t="shared" si="1037"/>
        <v>2856</v>
      </c>
      <c r="V8304">
        <f t="shared" si="1038"/>
        <v>204</v>
      </c>
      <c r="W8304">
        <f t="shared" si="1039"/>
        <v>1313.76</v>
      </c>
    </row>
    <row r="8305" spans="1:23" ht="15.75" customHeight="1" x14ac:dyDescent="0.3">
      <c r="A8305" s="2" t="s">
        <v>25</v>
      </c>
      <c r="B8305" s="2">
        <v>1197831</v>
      </c>
      <c r="C8305" s="3">
        <v>44292</v>
      </c>
      <c r="D8305" s="12" t="str" cm="1">
        <f t="array" ref="D8305">_xlfn.SWITCH(WEEKDAY(C8305,2), 1, "Lundi", 2, "Mardi", 3, "Mercredi", 4, "Jeudi", 5, "Vendredi", 6, "Samedi", 7, "Dimanche", "Erreur")</f>
        <v>Mardi</v>
      </c>
      <c r="E8305" s="2" t="s">
        <v>26</v>
      </c>
      <c r="F8305" s="2" t="s">
        <v>54</v>
      </c>
      <c r="G8305" s="2" t="s">
        <v>55</v>
      </c>
      <c r="H8305" s="4" t="s">
        <v>20</v>
      </c>
      <c r="I8305" s="5">
        <v>20</v>
      </c>
      <c r="J8305" s="6">
        <v>179</v>
      </c>
      <c r="K8305" s="7">
        <v>3580</v>
      </c>
      <c r="L8305" s="7">
        <v>1933.2</v>
      </c>
      <c r="M8305" s="8">
        <v>0.54</v>
      </c>
      <c r="N8305" s="2" t="s">
        <v>23</v>
      </c>
      <c r="O8305">
        <f t="shared" si="1032"/>
        <v>2021</v>
      </c>
      <c r="P8305">
        <f t="shared" si="1033"/>
        <v>4</v>
      </c>
      <c r="Q8305" t="str">
        <f t="shared" si="1034"/>
        <v>avr</v>
      </c>
      <c r="R8305" t="str">
        <f t="shared" si="1035"/>
        <v>Tennessee</v>
      </c>
      <c r="S8305" t="str">
        <f t="shared" si="1036"/>
        <v>2021-04</v>
      </c>
      <c r="T8305">
        <f>IF(AND(COUNTIF(Calculs!$Q$2:$Q$12,$O8305)&gt;0,COUNTIF(Calculs!$S$2:$S$12,$E8305)&gt;0,COUNTIF(Calculs!$U$2:$U$12,$H8305)&gt;0),1,0)</f>
        <v>1</v>
      </c>
      <c r="U8305">
        <f t="shared" si="1037"/>
        <v>3580</v>
      </c>
      <c r="V8305">
        <f t="shared" si="1038"/>
        <v>179</v>
      </c>
      <c r="W8305">
        <f t="shared" si="1039"/>
        <v>1933.2</v>
      </c>
    </row>
    <row r="8306" spans="1:23" ht="15.75" customHeight="1" x14ac:dyDescent="0.3">
      <c r="A8306" s="2" t="s">
        <v>25</v>
      </c>
      <c r="B8306" s="2">
        <v>1197831</v>
      </c>
      <c r="C8306" s="3">
        <v>44293</v>
      </c>
      <c r="D8306" s="12" t="str" cm="1">
        <f t="array" ref="D8306">_xlfn.SWITCH(WEEKDAY(C8306,2), 1, "Lundi", 2, "Mardi", 3, "Mercredi", 4, "Jeudi", 5, "Vendredi", 6, "Samedi", 7, "Dimanche", "Erreur")</f>
        <v>Mercredi</v>
      </c>
      <c r="E8306" s="2" t="s">
        <v>26</v>
      </c>
      <c r="F8306" s="2" t="s">
        <v>54</v>
      </c>
      <c r="G8306" s="2" t="s">
        <v>55</v>
      </c>
      <c r="H8306" s="4" t="s">
        <v>21</v>
      </c>
      <c r="I8306" s="5">
        <v>33</v>
      </c>
      <c r="J8306" s="6">
        <v>132</v>
      </c>
      <c r="K8306" s="7">
        <v>4356</v>
      </c>
      <c r="L8306" s="7">
        <v>1785.9599999999998</v>
      </c>
      <c r="M8306" s="8">
        <v>0.41</v>
      </c>
      <c r="N8306" s="2" t="s">
        <v>23</v>
      </c>
      <c r="O8306">
        <f t="shared" si="1032"/>
        <v>2021</v>
      </c>
      <c r="P8306">
        <f t="shared" si="1033"/>
        <v>4</v>
      </c>
      <c r="Q8306" t="str">
        <f t="shared" si="1034"/>
        <v>avr</v>
      </c>
      <c r="R8306" t="str">
        <f t="shared" si="1035"/>
        <v>Tennessee</v>
      </c>
      <c r="S8306" t="str">
        <f t="shared" si="1036"/>
        <v>2021-04</v>
      </c>
      <c r="T8306">
        <f>IF(AND(COUNTIF(Calculs!$Q$2:$Q$12,$O8306)&gt;0,COUNTIF(Calculs!$S$2:$S$12,$E8306)&gt;0,COUNTIF(Calculs!$U$2:$U$12,$H8306)&gt;0),1,0)</f>
        <v>1</v>
      </c>
      <c r="U8306">
        <f t="shared" si="1037"/>
        <v>4356</v>
      </c>
      <c r="V8306">
        <f t="shared" si="1038"/>
        <v>132</v>
      </c>
      <c r="W8306">
        <f t="shared" si="1039"/>
        <v>1785.9599999999998</v>
      </c>
    </row>
    <row r="8307" spans="1:23" ht="15.75" customHeight="1" x14ac:dyDescent="0.3">
      <c r="A8307" s="2" t="s">
        <v>25</v>
      </c>
      <c r="B8307" s="2">
        <v>1197831</v>
      </c>
      <c r="C8307" s="3">
        <v>44294</v>
      </c>
      <c r="D8307" s="12" t="str" cm="1">
        <f t="array" ref="D8307">_xlfn.SWITCH(WEEKDAY(C8307,2), 1, "Lundi", 2, "Mardi", 3, "Mercredi", 4, "Jeudi", 5, "Vendredi", 6, "Samedi", 7, "Dimanche", "Erreur")</f>
        <v>Jeudi</v>
      </c>
      <c r="E8307" s="2" t="s">
        <v>26</v>
      </c>
      <c r="F8307" s="2" t="s">
        <v>54</v>
      </c>
      <c r="G8307" s="2" t="s">
        <v>55</v>
      </c>
      <c r="H8307" s="4" t="s">
        <v>22</v>
      </c>
      <c r="I8307" s="5">
        <v>31</v>
      </c>
      <c r="J8307" s="6">
        <v>271</v>
      </c>
      <c r="K8307" s="7">
        <v>8401</v>
      </c>
      <c r="L8307" s="7">
        <v>4956.5900000000011</v>
      </c>
      <c r="M8307" s="8">
        <v>0.59000000000000008</v>
      </c>
      <c r="N8307" s="2" t="s">
        <v>23</v>
      </c>
      <c r="O8307">
        <f t="shared" si="1032"/>
        <v>2021</v>
      </c>
      <c r="P8307">
        <f t="shared" si="1033"/>
        <v>4</v>
      </c>
      <c r="Q8307" t="str">
        <f t="shared" si="1034"/>
        <v>avr</v>
      </c>
      <c r="R8307" t="str">
        <f t="shared" si="1035"/>
        <v>Tennessee</v>
      </c>
      <c r="S8307" t="str">
        <f t="shared" si="1036"/>
        <v>2021-04</v>
      </c>
      <c r="T8307">
        <f>IF(AND(COUNTIF(Calculs!$Q$2:$Q$12,$O8307)&gt;0,COUNTIF(Calculs!$S$2:$S$12,$E8307)&gt;0,COUNTIF(Calculs!$U$2:$U$12,$H8307)&gt;0),1,0)</f>
        <v>1</v>
      </c>
      <c r="U8307">
        <f t="shared" si="1037"/>
        <v>8401</v>
      </c>
      <c r="V8307">
        <f t="shared" si="1038"/>
        <v>271</v>
      </c>
      <c r="W8307">
        <f t="shared" si="1039"/>
        <v>4956.5900000000011</v>
      </c>
    </row>
    <row r="8308" spans="1:23" ht="15.75" customHeight="1" x14ac:dyDescent="0.3">
      <c r="A8308" s="2" t="s">
        <v>25</v>
      </c>
      <c r="B8308" s="2">
        <v>1197831</v>
      </c>
      <c r="C8308" s="3">
        <v>44295</v>
      </c>
      <c r="D8308" s="12" t="str" cm="1">
        <f t="array" ref="D8308">_xlfn.SWITCH(WEEKDAY(C8308,2), 1, "Lundi", 2, "Mardi", 3, "Mercredi", 4, "Jeudi", 5, "Vendredi", 6, "Samedi", 7, "Dimanche", "Erreur")</f>
        <v>Vendredi</v>
      </c>
      <c r="E8308" s="2" t="s">
        <v>26</v>
      </c>
      <c r="F8308" s="2" t="s">
        <v>54</v>
      </c>
      <c r="G8308" s="2" t="s">
        <v>55</v>
      </c>
      <c r="H8308" s="4" t="s">
        <v>16</v>
      </c>
      <c r="I8308" s="5">
        <v>28</v>
      </c>
      <c r="J8308" s="6">
        <v>256</v>
      </c>
      <c r="K8308" s="7">
        <v>7168</v>
      </c>
      <c r="L8308" s="7">
        <v>3368.96</v>
      </c>
      <c r="M8308" s="8">
        <v>0.47</v>
      </c>
      <c r="N8308" s="2" t="s">
        <v>23</v>
      </c>
      <c r="O8308">
        <f t="shared" si="1032"/>
        <v>2021</v>
      </c>
      <c r="P8308">
        <f t="shared" si="1033"/>
        <v>4</v>
      </c>
      <c r="Q8308" t="str">
        <f t="shared" si="1034"/>
        <v>avr</v>
      </c>
      <c r="R8308" t="str">
        <f t="shared" si="1035"/>
        <v>Tennessee</v>
      </c>
      <c r="S8308" t="str">
        <f t="shared" si="1036"/>
        <v>2021-04</v>
      </c>
      <c r="T8308">
        <f>IF(AND(COUNTIF(Calculs!$Q$2:$Q$12,$O8308)&gt;0,COUNTIF(Calculs!$S$2:$S$12,$E8308)&gt;0,COUNTIF(Calculs!$U$2:$U$12,$H8308)&gt;0),1,0)</f>
        <v>1</v>
      </c>
      <c r="U8308">
        <f t="shared" si="1037"/>
        <v>7168</v>
      </c>
      <c r="V8308">
        <f t="shared" si="1038"/>
        <v>256</v>
      </c>
      <c r="W8308">
        <f t="shared" si="1039"/>
        <v>3368.96</v>
      </c>
    </row>
    <row r="8309" spans="1:23" ht="15.75" customHeight="1" x14ac:dyDescent="0.3">
      <c r="A8309" s="2" t="s">
        <v>25</v>
      </c>
      <c r="B8309" s="2">
        <v>1197831</v>
      </c>
      <c r="C8309" s="3">
        <v>44296</v>
      </c>
      <c r="D8309" s="12" t="str" cm="1">
        <f t="array" ref="D8309">_xlfn.SWITCH(WEEKDAY(C8309,2), 1, "Lundi", 2, "Mardi", 3, "Mercredi", 4, "Jeudi", 5, "Vendredi", 6, "Samedi", 7, "Dimanche", "Erreur")</f>
        <v>Samedi</v>
      </c>
      <c r="E8309" s="2" t="s">
        <v>26</v>
      </c>
      <c r="F8309" s="2" t="s">
        <v>54</v>
      </c>
      <c r="G8309" s="2" t="s">
        <v>55</v>
      </c>
      <c r="H8309" s="4" t="s">
        <v>18</v>
      </c>
      <c r="I8309" s="5">
        <v>32</v>
      </c>
      <c r="J8309" s="6">
        <v>240</v>
      </c>
      <c r="K8309" s="7">
        <v>7680</v>
      </c>
      <c r="L8309" s="7">
        <v>3609.6</v>
      </c>
      <c r="M8309" s="8">
        <v>0.47</v>
      </c>
      <c r="N8309" s="2" t="s">
        <v>23</v>
      </c>
      <c r="O8309">
        <f t="shared" si="1032"/>
        <v>2021</v>
      </c>
      <c r="P8309">
        <f t="shared" si="1033"/>
        <v>4</v>
      </c>
      <c r="Q8309" t="str">
        <f t="shared" si="1034"/>
        <v>avr</v>
      </c>
      <c r="R8309" t="str">
        <f t="shared" si="1035"/>
        <v>Tennessee</v>
      </c>
      <c r="S8309" t="str">
        <f t="shared" si="1036"/>
        <v>2021-04</v>
      </c>
      <c r="T8309">
        <f>IF(AND(COUNTIF(Calculs!$Q$2:$Q$12,$O8309)&gt;0,COUNTIF(Calculs!$S$2:$S$12,$E8309)&gt;0,COUNTIF(Calculs!$U$2:$U$12,$H8309)&gt;0),1,0)</f>
        <v>1</v>
      </c>
      <c r="U8309">
        <f t="shared" si="1037"/>
        <v>7680</v>
      </c>
      <c r="V8309">
        <f t="shared" si="1038"/>
        <v>240</v>
      </c>
      <c r="W8309">
        <f t="shared" si="1039"/>
        <v>3609.6</v>
      </c>
    </row>
    <row r="8310" spans="1:23" ht="15.75" customHeight="1" x14ac:dyDescent="0.3">
      <c r="A8310" s="2" t="s">
        <v>25</v>
      </c>
      <c r="B8310" s="2">
        <v>1197831</v>
      </c>
      <c r="C8310" s="3">
        <v>44297</v>
      </c>
      <c r="D8310" s="12" t="str" cm="1">
        <f t="array" ref="D8310">_xlfn.SWITCH(WEEKDAY(C8310,2), 1, "Lundi", 2, "Mardi", 3, "Mercredi", 4, "Jeudi", 5, "Vendredi", 6, "Samedi", 7, "Dimanche", "Erreur")</f>
        <v>Dimanche</v>
      </c>
      <c r="E8310" s="2" t="s">
        <v>26</v>
      </c>
      <c r="F8310" s="2" t="s">
        <v>54</v>
      </c>
      <c r="G8310" s="2" t="s">
        <v>55</v>
      </c>
      <c r="H8310" s="4" t="s">
        <v>19</v>
      </c>
      <c r="I8310" s="5">
        <v>26</v>
      </c>
      <c r="J8310" s="6">
        <v>202</v>
      </c>
      <c r="K8310" s="7">
        <v>5252</v>
      </c>
      <c r="L8310" s="7">
        <v>2310.8799999999997</v>
      </c>
      <c r="M8310" s="8">
        <v>0.43999999999999995</v>
      </c>
      <c r="N8310" s="2" t="s">
        <v>23</v>
      </c>
      <c r="O8310">
        <f t="shared" si="1032"/>
        <v>2021</v>
      </c>
      <c r="P8310">
        <f t="shared" si="1033"/>
        <v>4</v>
      </c>
      <c r="Q8310" t="str">
        <f t="shared" si="1034"/>
        <v>avr</v>
      </c>
      <c r="R8310" t="str">
        <f t="shared" si="1035"/>
        <v>Tennessee</v>
      </c>
      <c r="S8310" t="str">
        <f t="shared" si="1036"/>
        <v>2021-04</v>
      </c>
      <c r="T8310">
        <f>IF(AND(COUNTIF(Calculs!$Q$2:$Q$12,$O8310)&gt;0,COUNTIF(Calculs!$S$2:$S$12,$E8310)&gt;0,COUNTIF(Calculs!$U$2:$U$12,$H8310)&gt;0),1,0)</f>
        <v>1</v>
      </c>
      <c r="U8310">
        <f t="shared" si="1037"/>
        <v>5252</v>
      </c>
      <c r="V8310">
        <f t="shared" si="1038"/>
        <v>202</v>
      </c>
      <c r="W8310">
        <f t="shared" si="1039"/>
        <v>2310.8799999999997</v>
      </c>
    </row>
    <row r="8311" spans="1:23" ht="15.75" customHeight="1" x14ac:dyDescent="0.3">
      <c r="A8311" s="2" t="s">
        <v>25</v>
      </c>
      <c r="B8311" s="2">
        <v>1197831</v>
      </c>
      <c r="C8311" s="3">
        <v>44298</v>
      </c>
      <c r="D8311" s="12" t="str" cm="1">
        <f t="array" ref="D8311">_xlfn.SWITCH(WEEKDAY(C8311,2), 1, "Lundi", 2, "Mardi", 3, "Mercredi", 4, "Jeudi", 5, "Vendredi", 6, "Samedi", 7, "Dimanche", "Erreur")</f>
        <v>Lundi</v>
      </c>
      <c r="E8311" s="2" t="s">
        <v>26</v>
      </c>
      <c r="F8311" s="2" t="s">
        <v>54</v>
      </c>
      <c r="G8311" s="2" t="s">
        <v>55</v>
      </c>
      <c r="H8311" s="4" t="s">
        <v>20</v>
      </c>
      <c r="I8311" s="5">
        <v>29</v>
      </c>
      <c r="J8311" s="6">
        <v>198</v>
      </c>
      <c r="K8311" s="7">
        <v>5742</v>
      </c>
      <c r="L8311" s="7">
        <v>3215.5200000000004</v>
      </c>
      <c r="M8311" s="8">
        <v>0.56000000000000005</v>
      </c>
      <c r="N8311" s="2" t="s">
        <v>23</v>
      </c>
      <c r="O8311">
        <f t="shared" si="1032"/>
        <v>2021</v>
      </c>
      <c r="P8311">
        <f t="shared" si="1033"/>
        <v>4</v>
      </c>
      <c r="Q8311" t="str">
        <f t="shared" si="1034"/>
        <v>avr</v>
      </c>
      <c r="R8311" t="str">
        <f t="shared" si="1035"/>
        <v>Tennessee</v>
      </c>
      <c r="S8311" t="str">
        <f t="shared" si="1036"/>
        <v>2021-04</v>
      </c>
      <c r="T8311">
        <f>IF(AND(COUNTIF(Calculs!$Q$2:$Q$12,$O8311)&gt;0,COUNTIF(Calculs!$S$2:$S$12,$E8311)&gt;0,COUNTIF(Calculs!$U$2:$U$12,$H8311)&gt;0),1,0)</f>
        <v>1</v>
      </c>
      <c r="U8311">
        <f t="shared" si="1037"/>
        <v>5742</v>
      </c>
      <c r="V8311">
        <f t="shared" si="1038"/>
        <v>198</v>
      </c>
      <c r="W8311">
        <f t="shared" si="1039"/>
        <v>3215.5200000000004</v>
      </c>
    </row>
    <row r="8312" spans="1:23" ht="15.75" customHeight="1" x14ac:dyDescent="0.3">
      <c r="A8312" s="2" t="s">
        <v>25</v>
      </c>
      <c r="B8312" s="2">
        <v>1197831</v>
      </c>
      <c r="C8312" s="3">
        <v>44299</v>
      </c>
      <c r="D8312" s="12" t="str" cm="1">
        <f t="array" ref="D8312">_xlfn.SWITCH(WEEKDAY(C8312,2), 1, "Lundi", 2, "Mardi", 3, "Mercredi", 4, "Jeudi", 5, "Vendredi", 6, "Samedi", 7, "Dimanche", "Erreur")</f>
        <v>Mardi</v>
      </c>
      <c r="E8312" s="2" t="s">
        <v>26</v>
      </c>
      <c r="F8312" s="2" t="s">
        <v>54</v>
      </c>
      <c r="G8312" s="2" t="s">
        <v>55</v>
      </c>
      <c r="H8312" s="4" t="s">
        <v>21</v>
      </c>
      <c r="I8312" s="5">
        <v>30</v>
      </c>
      <c r="J8312" s="6">
        <v>150</v>
      </c>
      <c r="K8312" s="7">
        <v>4500</v>
      </c>
      <c r="L8312" s="7">
        <v>1754.9999999999998</v>
      </c>
      <c r="M8312" s="8">
        <v>0.38999999999999996</v>
      </c>
      <c r="N8312" s="2" t="s">
        <v>23</v>
      </c>
      <c r="O8312">
        <f t="shared" si="1032"/>
        <v>2021</v>
      </c>
      <c r="P8312">
        <f t="shared" si="1033"/>
        <v>4</v>
      </c>
      <c r="Q8312" t="str">
        <f t="shared" si="1034"/>
        <v>avr</v>
      </c>
      <c r="R8312" t="str">
        <f t="shared" si="1035"/>
        <v>Tennessee</v>
      </c>
      <c r="S8312" t="str">
        <f t="shared" si="1036"/>
        <v>2021-04</v>
      </c>
      <c r="T8312">
        <f>IF(AND(COUNTIF(Calculs!$Q$2:$Q$12,$O8312)&gt;0,COUNTIF(Calculs!$S$2:$S$12,$E8312)&gt;0,COUNTIF(Calculs!$U$2:$U$12,$H8312)&gt;0),1,0)</f>
        <v>1</v>
      </c>
      <c r="U8312">
        <f t="shared" si="1037"/>
        <v>4500</v>
      </c>
      <c r="V8312">
        <f t="shared" si="1038"/>
        <v>150</v>
      </c>
      <c r="W8312">
        <f t="shared" si="1039"/>
        <v>1754.9999999999998</v>
      </c>
    </row>
    <row r="8313" spans="1:23" ht="15.75" customHeight="1" x14ac:dyDescent="0.3">
      <c r="A8313" s="2" t="s">
        <v>25</v>
      </c>
      <c r="B8313" s="2">
        <v>1197831</v>
      </c>
      <c r="C8313" s="3">
        <v>44300</v>
      </c>
      <c r="D8313" s="12" t="str" cm="1">
        <f t="array" ref="D8313">_xlfn.SWITCH(WEEKDAY(C8313,2), 1, "Lundi", 2, "Mardi", 3, "Mercredi", 4, "Jeudi", 5, "Vendredi", 6, "Samedi", 7, "Dimanche", "Erreur")</f>
        <v>Mercredi</v>
      </c>
      <c r="E8313" s="2" t="s">
        <v>26</v>
      </c>
      <c r="F8313" s="2" t="s">
        <v>54</v>
      </c>
      <c r="G8313" s="2" t="s">
        <v>55</v>
      </c>
      <c r="H8313" s="4" t="s">
        <v>22</v>
      </c>
      <c r="I8313" s="5">
        <v>37</v>
      </c>
      <c r="J8313" s="6">
        <v>306</v>
      </c>
      <c r="K8313" s="7">
        <v>11322</v>
      </c>
      <c r="L8313" s="7">
        <v>6679.9800000000005</v>
      </c>
      <c r="M8313" s="8">
        <v>0.59000000000000008</v>
      </c>
      <c r="N8313" s="2" t="s">
        <v>23</v>
      </c>
      <c r="O8313">
        <f t="shared" si="1032"/>
        <v>2021</v>
      </c>
      <c r="P8313">
        <f t="shared" si="1033"/>
        <v>4</v>
      </c>
      <c r="Q8313" t="str">
        <f t="shared" si="1034"/>
        <v>avr</v>
      </c>
      <c r="R8313" t="str">
        <f t="shared" si="1035"/>
        <v>Tennessee</v>
      </c>
      <c r="S8313" t="str">
        <f t="shared" si="1036"/>
        <v>2021-04</v>
      </c>
      <c r="T8313">
        <f>IF(AND(COUNTIF(Calculs!$Q$2:$Q$12,$O8313)&gt;0,COUNTIF(Calculs!$S$2:$S$12,$E8313)&gt;0,COUNTIF(Calculs!$U$2:$U$12,$H8313)&gt;0),1,0)</f>
        <v>1</v>
      </c>
      <c r="U8313">
        <f t="shared" si="1037"/>
        <v>11322</v>
      </c>
      <c r="V8313">
        <f t="shared" si="1038"/>
        <v>306</v>
      </c>
      <c r="W8313">
        <f t="shared" si="1039"/>
        <v>6679.9800000000005</v>
      </c>
    </row>
    <row r="8314" spans="1:23" ht="15.75" customHeight="1" x14ac:dyDescent="0.3">
      <c r="A8314" s="2" t="s">
        <v>25</v>
      </c>
      <c r="B8314" s="2">
        <v>1197831</v>
      </c>
      <c r="C8314" s="3">
        <v>44301</v>
      </c>
      <c r="D8314" s="12" t="str" cm="1">
        <f t="array" ref="D8314">_xlfn.SWITCH(WEEKDAY(C8314,2), 1, "Lundi", 2, "Mardi", 3, "Mercredi", 4, "Jeudi", 5, "Vendredi", 6, "Samedi", 7, "Dimanche", "Erreur")</f>
        <v>Jeudi</v>
      </c>
      <c r="E8314" s="2" t="s">
        <v>26</v>
      </c>
      <c r="F8314" s="2" t="s">
        <v>54</v>
      </c>
      <c r="G8314" s="2" t="s">
        <v>55</v>
      </c>
      <c r="H8314" s="4" t="s">
        <v>16</v>
      </c>
      <c r="I8314" s="5">
        <v>29</v>
      </c>
      <c r="J8314" s="6">
        <v>272</v>
      </c>
      <c r="K8314" s="7">
        <v>7888</v>
      </c>
      <c r="L8314" s="7">
        <v>3943.9999999999995</v>
      </c>
      <c r="M8314" s="8">
        <v>0.49999999999999994</v>
      </c>
      <c r="N8314" s="2" t="s">
        <v>23</v>
      </c>
      <c r="O8314">
        <f t="shared" si="1032"/>
        <v>2021</v>
      </c>
      <c r="P8314">
        <f t="shared" si="1033"/>
        <v>4</v>
      </c>
      <c r="Q8314" t="str">
        <f t="shared" si="1034"/>
        <v>avr</v>
      </c>
      <c r="R8314" t="str">
        <f t="shared" si="1035"/>
        <v>Tennessee</v>
      </c>
      <c r="S8314" t="str">
        <f t="shared" si="1036"/>
        <v>2021-04</v>
      </c>
      <c r="T8314">
        <f>IF(AND(COUNTIF(Calculs!$Q$2:$Q$12,$O8314)&gt;0,COUNTIF(Calculs!$S$2:$S$12,$E8314)&gt;0,COUNTIF(Calculs!$U$2:$U$12,$H8314)&gt;0),1,0)</f>
        <v>1</v>
      </c>
      <c r="U8314">
        <f t="shared" si="1037"/>
        <v>7888</v>
      </c>
      <c r="V8314">
        <f t="shared" si="1038"/>
        <v>272</v>
      </c>
      <c r="W8314">
        <f t="shared" si="1039"/>
        <v>3943.9999999999995</v>
      </c>
    </row>
    <row r="8315" spans="1:23" ht="15.75" customHeight="1" x14ac:dyDescent="0.3">
      <c r="A8315" s="2" t="s">
        <v>25</v>
      </c>
      <c r="B8315" s="2">
        <v>1197831</v>
      </c>
      <c r="C8315" s="3">
        <v>44302</v>
      </c>
      <c r="D8315" s="12" t="str" cm="1">
        <f t="array" ref="D8315">_xlfn.SWITCH(WEEKDAY(C8315,2), 1, "Lundi", 2, "Mardi", 3, "Mercredi", 4, "Jeudi", 5, "Vendredi", 6, "Samedi", 7, "Dimanche", "Erreur")</f>
        <v>Vendredi</v>
      </c>
      <c r="E8315" s="2" t="s">
        <v>26</v>
      </c>
      <c r="F8315" s="2" t="s">
        <v>54</v>
      </c>
      <c r="G8315" s="2" t="s">
        <v>55</v>
      </c>
      <c r="H8315" s="4" t="s">
        <v>18</v>
      </c>
      <c r="I8315" s="5">
        <v>30</v>
      </c>
      <c r="J8315" s="6">
        <v>264</v>
      </c>
      <c r="K8315" s="7">
        <v>7920</v>
      </c>
      <c r="L8315" s="7">
        <v>3959.9999999999995</v>
      </c>
      <c r="M8315" s="8">
        <v>0.49999999999999994</v>
      </c>
      <c r="N8315" s="2" t="s">
        <v>23</v>
      </c>
      <c r="O8315">
        <f t="shared" si="1032"/>
        <v>2021</v>
      </c>
      <c r="P8315">
        <f t="shared" si="1033"/>
        <v>4</v>
      </c>
      <c r="Q8315" t="str">
        <f t="shared" si="1034"/>
        <v>avr</v>
      </c>
      <c r="R8315" t="str">
        <f t="shared" si="1035"/>
        <v>Tennessee</v>
      </c>
      <c r="S8315" t="str">
        <f t="shared" si="1036"/>
        <v>2021-04</v>
      </c>
      <c r="T8315">
        <f>IF(AND(COUNTIF(Calculs!$Q$2:$Q$12,$O8315)&gt;0,COUNTIF(Calculs!$S$2:$S$12,$E8315)&gt;0,COUNTIF(Calculs!$U$2:$U$12,$H8315)&gt;0),1,0)</f>
        <v>1</v>
      </c>
      <c r="U8315">
        <f t="shared" si="1037"/>
        <v>7920</v>
      </c>
      <c r="V8315">
        <f t="shared" si="1038"/>
        <v>264</v>
      </c>
      <c r="W8315">
        <f t="shared" si="1039"/>
        <v>3959.9999999999995</v>
      </c>
    </row>
    <row r="8316" spans="1:23" ht="15.75" customHeight="1" x14ac:dyDescent="0.3">
      <c r="A8316" s="2" t="s">
        <v>25</v>
      </c>
      <c r="B8316" s="2">
        <v>1197831</v>
      </c>
      <c r="C8316" s="3">
        <v>44303</v>
      </c>
      <c r="D8316" s="12" t="str" cm="1">
        <f t="array" ref="D8316">_xlfn.SWITCH(WEEKDAY(C8316,2), 1, "Lundi", 2, "Mardi", 3, "Mercredi", 4, "Jeudi", 5, "Vendredi", 6, "Samedi", 7, "Dimanche", "Erreur")</f>
        <v>Samedi</v>
      </c>
      <c r="E8316" s="2" t="s">
        <v>26</v>
      </c>
      <c r="F8316" s="2" t="s">
        <v>54</v>
      </c>
      <c r="G8316" s="2" t="s">
        <v>55</v>
      </c>
      <c r="H8316" s="4" t="s">
        <v>19</v>
      </c>
      <c r="I8316" s="5">
        <v>30</v>
      </c>
      <c r="J8316" s="6">
        <v>322</v>
      </c>
      <c r="K8316" s="7">
        <v>9660</v>
      </c>
      <c r="L8316" s="7">
        <v>4829.9999999999991</v>
      </c>
      <c r="M8316" s="8">
        <v>0.49999999999999994</v>
      </c>
      <c r="N8316" s="2" t="s">
        <v>23</v>
      </c>
      <c r="O8316">
        <f t="shared" si="1032"/>
        <v>2021</v>
      </c>
      <c r="P8316">
        <f t="shared" si="1033"/>
        <v>4</v>
      </c>
      <c r="Q8316" t="str">
        <f t="shared" si="1034"/>
        <v>avr</v>
      </c>
      <c r="R8316" t="str">
        <f t="shared" si="1035"/>
        <v>Tennessee</v>
      </c>
      <c r="S8316" t="str">
        <f t="shared" si="1036"/>
        <v>2021-04</v>
      </c>
      <c r="T8316">
        <f>IF(AND(COUNTIF(Calculs!$Q$2:$Q$12,$O8316)&gt;0,COUNTIF(Calculs!$S$2:$S$12,$E8316)&gt;0,COUNTIF(Calculs!$U$2:$U$12,$H8316)&gt;0),1,0)</f>
        <v>1</v>
      </c>
      <c r="U8316">
        <f t="shared" si="1037"/>
        <v>9660</v>
      </c>
      <c r="V8316">
        <f t="shared" si="1038"/>
        <v>322</v>
      </c>
      <c r="W8316">
        <f t="shared" si="1039"/>
        <v>4829.9999999999991</v>
      </c>
    </row>
    <row r="8317" spans="1:23" ht="15.75" customHeight="1" x14ac:dyDescent="0.3">
      <c r="A8317" s="2" t="s">
        <v>25</v>
      </c>
      <c r="B8317" s="2">
        <v>1197831</v>
      </c>
      <c r="C8317" s="3">
        <v>44304</v>
      </c>
      <c r="D8317" s="12" t="str" cm="1">
        <f t="array" ref="D8317">_xlfn.SWITCH(WEEKDAY(C8317,2), 1, "Lundi", 2, "Mardi", 3, "Mercredi", 4, "Jeudi", 5, "Vendredi", 6, "Samedi", 7, "Dimanche", "Erreur")</f>
        <v>Dimanche</v>
      </c>
      <c r="E8317" s="2" t="s">
        <v>26</v>
      </c>
      <c r="F8317" s="2" t="s">
        <v>54</v>
      </c>
      <c r="G8317" s="2" t="s">
        <v>55</v>
      </c>
      <c r="H8317" s="4" t="s">
        <v>20</v>
      </c>
      <c r="I8317" s="5">
        <v>32</v>
      </c>
      <c r="J8317" s="6">
        <v>196</v>
      </c>
      <c r="K8317" s="7">
        <v>6272</v>
      </c>
      <c r="L8317" s="7">
        <v>3825.9200000000005</v>
      </c>
      <c r="M8317" s="8">
        <v>0.6100000000000001</v>
      </c>
      <c r="N8317" s="2" t="s">
        <v>23</v>
      </c>
      <c r="O8317">
        <f t="shared" si="1032"/>
        <v>2021</v>
      </c>
      <c r="P8317">
        <f t="shared" si="1033"/>
        <v>4</v>
      </c>
      <c r="Q8317" t="str">
        <f t="shared" si="1034"/>
        <v>avr</v>
      </c>
      <c r="R8317" t="str">
        <f t="shared" si="1035"/>
        <v>Tennessee</v>
      </c>
      <c r="S8317" t="str">
        <f t="shared" si="1036"/>
        <v>2021-04</v>
      </c>
      <c r="T8317">
        <f>IF(AND(COUNTIF(Calculs!$Q$2:$Q$12,$O8317)&gt;0,COUNTIF(Calculs!$S$2:$S$12,$E8317)&gt;0,COUNTIF(Calculs!$U$2:$U$12,$H8317)&gt;0),1,0)</f>
        <v>1</v>
      </c>
      <c r="U8317">
        <f t="shared" si="1037"/>
        <v>6272</v>
      </c>
      <c r="V8317">
        <f t="shared" si="1038"/>
        <v>196</v>
      </c>
      <c r="W8317">
        <f t="shared" si="1039"/>
        <v>3825.9200000000005</v>
      </c>
    </row>
    <row r="8318" spans="1:23" ht="15.75" customHeight="1" x14ac:dyDescent="0.3">
      <c r="A8318" s="2" t="s">
        <v>25</v>
      </c>
      <c r="B8318" s="2">
        <v>1197831</v>
      </c>
      <c r="C8318" s="3">
        <v>44305</v>
      </c>
      <c r="D8318" s="12" t="str" cm="1">
        <f t="array" ref="D8318">_xlfn.SWITCH(WEEKDAY(C8318,2), 1, "Lundi", 2, "Mardi", 3, "Mercredi", 4, "Jeudi", 5, "Vendredi", 6, "Samedi", 7, "Dimanche", "Erreur")</f>
        <v>Lundi</v>
      </c>
      <c r="E8318" s="2" t="s">
        <v>26</v>
      </c>
      <c r="F8318" s="2" t="s">
        <v>54</v>
      </c>
      <c r="G8318" s="2" t="s">
        <v>55</v>
      </c>
      <c r="H8318" s="4" t="s">
        <v>21</v>
      </c>
      <c r="I8318" s="5">
        <v>33</v>
      </c>
      <c r="J8318" s="6">
        <v>182</v>
      </c>
      <c r="K8318" s="7">
        <v>6006</v>
      </c>
      <c r="L8318" s="7">
        <v>2702.7</v>
      </c>
      <c r="M8318" s="8">
        <v>0.44999999999999996</v>
      </c>
      <c r="N8318" s="2" t="s">
        <v>23</v>
      </c>
      <c r="O8318">
        <f t="shared" si="1032"/>
        <v>2021</v>
      </c>
      <c r="P8318">
        <f t="shared" si="1033"/>
        <v>4</v>
      </c>
      <c r="Q8318" t="str">
        <f t="shared" si="1034"/>
        <v>avr</v>
      </c>
      <c r="R8318" t="str">
        <f t="shared" si="1035"/>
        <v>Tennessee</v>
      </c>
      <c r="S8318" t="str">
        <f t="shared" si="1036"/>
        <v>2021-04</v>
      </c>
      <c r="T8318">
        <f>IF(AND(COUNTIF(Calculs!$Q$2:$Q$12,$O8318)&gt;0,COUNTIF(Calculs!$S$2:$S$12,$E8318)&gt;0,COUNTIF(Calculs!$U$2:$U$12,$H8318)&gt;0),1,0)</f>
        <v>1</v>
      </c>
      <c r="U8318">
        <f t="shared" si="1037"/>
        <v>6006</v>
      </c>
      <c r="V8318">
        <f t="shared" si="1038"/>
        <v>182</v>
      </c>
      <c r="W8318">
        <f t="shared" si="1039"/>
        <v>2702.7</v>
      </c>
    </row>
    <row r="8319" spans="1:23" ht="15.75" customHeight="1" x14ac:dyDescent="0.3">
      <c r="A8319" s="2" t="s">
        <v>25</v>
      </c>
      <c r="B8319" s="2">
        <v>1197831</v>
      </c>
      <c r="C8319" s="3">
        <v>44306</v>
      </c>
      <c r="D8319" s="12" t="str" cm="1">
        <f t="array" ref="D8319">_xlfn.SWITCH(WEEKDAY(C8319,2), 1, "Lundi", 2, "Mardi", 3, "Mercredi", 4, "Jeudi", 5, "Vendredi", 6, "Samedi", 7, "Dimanche", "Erreur")</f>
        <v>Mardi</v>
      </c>
      <c r="E8319" s="2" t="s">
        <v>26</v>
      </c>
      <c r="F8319" s="2" t="s">
        <v>54</v>
      </c>
      <c r="G8319" s="2" t="s">
        <v>55</v>
      </c>
      <c r="H8319" s="4" t="s">
        <v>22</v>
      </c>
      <c r="I8319" s="5">
        <v>38</v>
      </c>
      <c r="J8319" s="6">
        <v>272</v>
      </c>
      <c r="K8319" s="7">
        <v>10336</v>
      </c>
      <c r="L8319" s="7">
        <v>6408.3200000000015</v>
      </c>
      <c r="M8319" s="8">
        <v>0.62000000000000011</v>
      </c>
      <c r="N8319" s="2" t="s">
        <v>23</v>
      </c>
      <c r="O8319">
        <f t="shared" si="1032"/>
        <v>2021</v>
      </c>
      <c r="P8319">
        <f t="shared" si="1033"/>
        <v>4</v>
      </c>
      <c r="Q8319" t="str">
        <f t="shared" si="1034"/>
        <v>avr</v>
      </c>
      <c r="R8319" t="str">
        <f t="shared" si="1035"/>
        <v>Tennessee</v>
      </c>
      <c r="S8319" t="str">
        <f t="shared" si="1036"/>
        <v>2021-04</v>
      </c>
      <c r="T8319">
        <f>IF(AND(COUNTIF(Calculs!$Q$2:$Q$12,$O8319)&gt;0,COUNTIF(Calculs!$S$2:$S$12,$E8319)&gt;0,COUNTIF(Calculs!$U$2:$U$12,$H8319)&gt;0),1,0)</f>
        <v>1</v>
      </c>
      <c r="U8319">
        <f t="shared" si="1037"/>
        <v>10336</v>
      </c>
      <c r="V8319">
        <f t="shared" si="1038"/>
        <v>272</v>
      </c>
      <c r="W8319">
        <f t="shared" si="1039"/>
        <v>6408.3200000000015</v>
      </c>
    </row>
    <row r="8320" spans="1:23" ht="15.75" customHeight="1" x14ac:dyDescent="0.3">
      <c r="A8320" s="2" t="s">
        <v>25</v>
      </c>
      <c r="B8320" s="2">
        <v>1197831</v>
      </c>
      <c r="C8320" s="3">
        <v>44307</v>
      </c>
      <c r="D8320" s="12" t="str" cm="1">
        <f t="array" ref="D8320">_xlfn.SWITCH(WEEKDAY(C8320,2), 1, "Lundi", 2, "Mardi", 3, "Mercredi", 4, "Jeudi", 5, "Vendredi", 6, "Samedi", 7, "Dimanche", "Erreur")</f>
        <v>Mercredi</v>
      </c>
      <c r="E8320" s="2" t="s">
        <v>26</v>
      </c>
      <c r="F8320" s="2" t="s">
        <v>54</v>
      </c>
      <c r="G8320" s="2" t="s">
        <v>55</v>
      </c>
      <c r="H8320" s="4" t="s">
        <v>16</v>
      </c>
      <c r="I8320" s="5">
        <v>29</v>
      </c>
      <c r="J8320" s="6">
        <v>233</v>
      </c>
      <c r="K8320" s="7">
        <v>6757</v>
      </c>
      <c r="L8320" s="7">
        <v>3446.07</v>
      </c>
      <c r="M8320" s="8">
        <v>0.51</v>
      </c>
      <c r="N8320" s="2" t="s">
        <v>23</v>
      </c>
      <c r="O8320">
        <f t="shared" si="1032"/>
        <v>2021</v>
      </c>
      <c r="P8320">
        <f t="shared" si="1033"/>
        <v>4</v>
      </c>
      <c r="Q8320" t="str">
        <f t="shared" si="1034"/>
        <v>avr</v>
      </c>
      <c r="R8320" t="str">
        <f t="shared" si="1035"/>
        <v>Tennessee</v>
      </c>
      <c r="S8320" t="str">
        <f t="shared" si="1036"/>
        <v>2021-04</v>
      </c>
      <c r="T8320">
        <f>IF(AND(COUNTIF(Calculs!$Q$2:$Q$12,$O8320)&gt;0,COUNTIF(Calculs!$S$2:$S$12,$E8320)&gt;0,COUNTIF(Calculs!$U$2:$U$12,$H8320)&gt;0),1,0)</f>
        <v>1</v>
      </c>
      <c r="U8320">
        <f t="shared" si="1037"/>
        <v>6757</v>
      </c>
      <c r="V8320">
        <f t="shared" si="1038"/>
        <v>233</v>
      </c>
      <c r="W8320">
        <f t="shared" si="1039"/>
        <v>3446.07</v>
      </c>
    </row>
    <row r="8321" spans="1:23" ht="15.75" customHeight="1" x14ac:dyDescent="0.3">
      <c r="A8321" s="2" t="s">
        <v>25</v>
      </c>
      <c r="B8321" s="2">
        <v>1197831</v>
      </c>
      <c r="C8321" s="3">
        <v>44308</v>
      </c>
      <c r="D8321" s="12" t="str" cm="1">
        <f t="array" ref="D8321">_xlfn.SWITCH(WEEKDAY(C8321,2), 1, "Lundi", 2, "Mardi", 3, "Mercredi", 4, "Jeudi", 5, "Vendredi", 6, "Samedi", 7, "Dimanche", "Erreur")</f>
        <v>Jeudi</v>
      </c>
      <c r="E8321" s="2" t="s">
        <v>26</v>
      </c>
      <c r="F8321" s="2" t="s">
        <v>54</v>
      </c>
      <c r="G8321" s="2" t="s">
        <v>55</v>
      </c>
      <c r="H8321" s="4" t="s">
        <v>18</v>
      </c>
      <c r="I8321" s="5">
        <v>44</v>
      </c>
      <c r="J8321" s="6">
        <v>271</v>
      </c>
      <c r="K8321" s="7">
        <v>11924</v>
      </c>
      <c r="L8321" s="7">
        <v>6081.24</v>
      </c>
      <c r="M8321" s="8">
        <v>0.51</v>
      </c>
      <c r="N8321" s="2" t="s">
        <v>23</v>
      </c>
      <c r="O8321">
        <f t="shared" si="1032"/>
        <v>2021</v>
      </c>
      <c r="P8321">
        <f t="shared" si="1033"/>
        <v>4</v>
      </c>
      <c r="Q8321" t="str">
        <f t="shared" si="1034"/>
        <v>avr</v>
      </c>
      <c r="R8321" t="str">
        <f t="shared" si="1035"/>
        <v>Tennessee</v>
      </c>
      <c r="S8321" t="str">
        <f t="shared" si="1036"/>
        <v>2021-04</v>
      </c>
      <c r="T8321">
        <f>IF(AND(COUNTIF(Calculs!$Q$2:$Q$12,$O8321)&gt;0,COUNTIF(Calculs!$S$2:$S$12,$E8321)&gt;0,COUNTIF(Calculs!$U$2:$U$12,$H8321)&gt;0),1,0)</f>
        <v>1</v>
      </c>
      <c r="U8321">
        <f t="shared" si="1037"/>
        <v>11924</v>
      </c>
      <c r="V8321">
        <f t="shared" si="1038"/>
        <v>271</v>
      </c>
      <c r="W8321">
        <f t="shared" si="1039"/>
        <v>6081.24</v>
      </c>
    </row>
    <row r="8322" spans="1:23" ht="15.75" customHeight="1" x14ac:dyDescent="0.3">
      <c r="A8322" s="2" t="s">
        <v>25</v>
      </c>
      <c r="B8322" s="2">
        <v>1197831</v>
      </c>
      <c r="C8322" s="3">
        <v>44309</v>
      </c>
      <c r="D8322" s="12" t="str" cm="1">
        <f t="array" ref="D8322">_xlfn.SWITCH(WEEKDAY(C8322,2), 1, "Lundi", 2, "Mardi", 3, "Mercredi", 4, "Jeudi", 5, "Vendredi", 6, "Samedi", 7, "Dimanche", "Erreur")</f>
        <v>Vendredi</v>
      </c>
      <c r="E8322" s="2" t="s">
        <v>26</v>
      </c>
      <c r="F8322" s="2" t="s">
        <v>54</v>
      </c>
      <c r="G8322" s="2" t="s">
        <v>55</v>
      </c>
      <c r="H8322" s="4" t="s">
        <v>19</v>
      </c>
      <c r="I8322" s="5">
        <v>39</v>
      </c>
      <c r="J8322" s="6">
        <v>314</v>
      </c>
      <c r="K8322" s="7">
        <v>12246</v>
      </c>
      <c r="L8322" s="7">
        <v>5755.62</v>
      </c>
      <c r="M8322" s="8">
        <v>0.47</v>
      </c>
      <c r="N8322" s="2" t="s">
        <v>23</v>
      </c>
      <c r="O8322">
        <f t="shared" si="1032"/>
        <v>2021</v>
      </c>
      <c r="P8322">
        <f t="shared" si="1033"/>
        <v>4</v>
      </c>
      <c r="Q8322" t="str">
        <f t="shared" si="1034"/>
        <v>avr</v>
      </c>
      <c r="R8322" t="str">
        <f t="shared" si="1035"/>
        <v>Tennessee</v>
      </c>
      <c r="S8322" t="str">
        <f t="shared" si="1036"/>
        <v>2021-04</v>
      </c>
      <c r="T8322">
        <f>IF(AND(COUNTIF(Calculs!$Q$2:$Q$12,$O8322)&gt;0,COUNTIF(Calculs!$S$2:$S$12,$E8322)&gt;0,COUNTIF(Calculs!$U$2:$U$12,$H8322)&gt;0),1,0)</f>
        <v>1</v>
      </c>
      <c r="U8322">
        <f t="shared" si="1037"/>
        <v>12246</v>
      </c>
      <c r="V8322">
        <f t="shared" si="1038"/>
        <v>314</v>
      </c>
      <c r="W8322">
        <f t="shared" si="1039"/>
        <v>5755.62</v>
      </c>
    </row>
    <row r="8323" spans="1:23" ht="15.75" customHeight="1" x14ac:dyDescent="0.3">
      <c r="A8323" s="2" t="s">
        <v>25</v>
      </c>
      <c r="B8323" s="2">
        <v>1197831</v>
      </c>
      <c r="C8323" s="3">
        <v>44310</v>
      </c>
      <c r="D8323" s="12" t="str" cm="1">
        <f t="array" ref="D8323">_xlfn.SWITCH(WEEKDAY(C8323,2), 1, "Lundi", 2, "Mardi", 3, "Mercredi", 4, "Jeudi", 5, "Vendredi", 6, "Samedi", 7, "Dimanche", "Erreur")</f>
        <v>Samedi</v>
      </c>
      <c r="E8323" s="2" t="s">
        <v>26</v>
      </c>
      <c r="F8323" s="2" t="s">
        <v>54</v>
      </c>
      <c r="G8323" s="2" t="s">
        <v>55</v>
      </c>
      <c r="H8323" s="4" t="s">
        <v>20</v>
      </c>
      <c r="I8323" s="5">
        <v>32</v>
      </c>
      <c r="J8323" s="6">
        <v>162</v>
      </c>
      <c r="K8323" s="7">
        <v>5184</v>
      </c>
      <c r="L8323" s="7">
        <v>3058.5600000000004</v>
      </c>
      <c r="M8323" s="8">
        <v>0.59000000000000008</v>
      </c>
      <c r="N8323" s="2" t="s">
        <v>23</v>
      </c>
      <c r="O8323">
        <f t="shared" ref="O8323:O8386" si="1040">YEAR($C8323)</f>
        <v>2021</v>
      </c>
      <c r="P8323">
        <f t="shared" ref="P8323:P8386" si="1041">MONTH($C8323)</f>
        <v>4</v>
      </c>
      <c r="Q8323" t="str">
        <f t="shared" ref="Q8323:Q8386" si="1042">TEXT($C8323,"mmm")</f>
        <v>avr</v>
      </c>
      <c r="R8323" t="str">
        <f t="shared" ref="R8323:R8386" si="1043">SUBSTITUTE(SUBSTITUTE($F8323,"Sud ","South "),"Ouest ","West ")</f>
        <v>Tennessee</v>
      </c>
      <c r="S8323" t="str">
        <f t="shared" ref="S8323:S8386" si="1044">TEXT($C8323,"aaaa-mm")</f>
        <v>2021-04</v>
      </c>
      <c r="T8323">
        <f>IF(AND(COUNTIF(Calculs!$Q$2:$Q$12,$O8323)&gt;0,COUNTIF(Calculs!$S$2:$S$12,$E8323)&gt;0,COUNTIF(Calculs!$U$2:$U$12,$H8323)&gt;0),1,0)</f>
        <v>1</v>
      </c>
      <c r="U8323">
        <f t="shared" ref="U8323:U8386" si="1045">$K8323*$T8323</f>
        <v>5184</v>
      </c>
      <c r="V8323">
        <f t="shared" ref="V8323:V8386" si="1046">$J8323*$T8323</f>
        <v>162</v>
      </c>
      <c r="W8323">
        <f t="shared" ref="W8323:W8386" si="1047">$L8323*$T8323</f>
        <v>3058.5600000000004</v>
      </c>
    </row>
    <row r="8324" spans="1:23" ht="15.75" customHeight="1" x14ac:dyDescent="0.3">
      <c r="A8324" s="2" t="s">
        <v>25</v>
      </c>
      <c r="B8324" s="2">
        <v>1197831</v>
      </c>
      <c r="C8324" s="3">
        <v>44311</v>
      </c>
      <c r="D8324" s="12" t="str" cm="1">
        <f t="array" ref="D8324">_xlfn.SWITCH(WEEKDAY(C8324,2), 1, "Lundi", 2, "Mardi", 3, "Mercredi", 4, "Jeudi", 5, "Vendredi", 6, "Samedi", 7, "Dimanche", "Erreur")</f>
        <v>Dimanche</v>
      </c>
      <c r="E8324" s="2" t="s">
        <v>26</v>
      </c>
      <c r="F8324" s="2" t="s">
        <v>54</v>
      </c>
      <c r="G8324" s="2" t="s">
        <v>55</v>
      </c>
      <c r="H8324" s="4" t="s">
        <v>21</v>
      </c>
      <c r="I8324" s="5">
        <v>35</v>
      </c>
      <c r="J8324" s="6">
        <v>143</v>
      </c>
      <c r="K8324" s="7">
        <v>5005</v>
      </c>
      <c r="L8324" s="7">
        <v>2252.25</v>
      </c>
      <c r="M8324" s="8">
        <v>0.44999999999999996</v>
      </c>
      <c r="N8324" s="2" t="s">
        <v>23</v>
      </c>
      <c r="O8324">
        <f t="shared" si="1040"/>
        <v>2021</v>
      </c>
      <c r="P8324">
        <f t="shared" si="1041"/>
        <v>4</v>
      </c>
      <c r="Q8324" t="str">
        <f t="shared" si="1042"/>
        <v>avr</v>
      </c>
      <c r="R8324" t="str">
        <f t="shared" si="1043"/>
        <v>Tennessee</v>
      </c>
      <c r="S8324" t="str">
        <f t="shared" si="1044"/>
        <v>2021-04</v>
      </c>
      <c r="T8324">
        <f>IF(AND(COUNTIF(Calculs!$Q$2:$Q$12,$O8324)&gt;0,COUNTIF(Calculs!$S$2:$S$12,$E8324)&gt;0,COUNTIF(Calculs!$U$2:$U$12,$H8324)&gt;0),1,0)</f>
        <v>1</v>
      </c>
      <c r="U8324">
        <f t="shared" si="1045"/>
        <v>5005</v>
      </c>
      <c r="V8324">
        <f t="shared" si="1046"/>
        <v>143</v>
      </c>
      <c r="W8324">
        <f t="shared" si="1047"/>
        <v>2252.25</v>
      </c>
    </row>
    <row r="8325" spans="1:23" ht="15.75" customHeight="1" x14ac:dyDescent="0.3">
      <c r="A8325" s="2" t="s">
        <v>25</v>
      </c>
      <c r="B8325" s="2">
        <v>1197831</v>
      </c>
      <c r="C8325" s="3">
        <v>44312</v>
      </c>
      <c r="D8325" s="12" t="str" cm="1">
        <f t="array" ref="D8325">_xlfn.SWITCH(WEEKDAY(C8325,2), 1, "Lundi", 2, "Mardi", 3, "Mercredi", 4, "Jeudi", 5, "Vendredi", 6, "Samedi", 7, "Dimanche", "Erreur")</f>
        <v>Lundi</v>
      </c>
      <c r="E8325" s="2" t="s">
        <v>26</v>
      </c>
      <c r="F8325" s="2" t="s">
        <v>54</v>
      </c>
      <c r="G8325" s="2" t="s">
        <v>55</v>
      </c>
      <c r="H8325" s="4" t="s">
        <v>22</v>
      </c>
      <c r="I8325" s="5">
        <v>40</v>
      </c>
      <c r="J8325" s="6">
        <v>232</v>
      </c>
      <c r="K8325" s="7">
        <v>9280</v>
      </c>
      <c r="L8325" s="7">
        <v>6217.6000000000013</v>
      </c>
      <c r="M8325" s="8">
        <v>0.67000000000000015</v>
      </c>
      <c r="N8325" s="2" t="s">
        <v>23</v>
      </c>
      <c r="O8325">
        <f t="shared" si="1040"/>
        <v>2021</v>
      </c>
      <c r="P8325">
        <f t="shared" si="1041"/>
        <v>4</v>
      </c>
      <c r="Q8325" t="str">
        <f t="shared" si="1042"/>
        <v>avr</v>
      </c>
      <c r="R8325" t="str">
        <f t="shared" si="1043"/>
        <v>Tennessee</v>
      </c>
      <c r="S8325" t="str">
        <f t="shared" si="1044"/>
        <v>2021-04</v>
      </c>
      <c r="T8325">
        <f>IF(AND(COUNTIF(Calculs!$Q$2:$Q$12,$O8325)&gt;0,COUNTIF(Calculs!$S$2:$S$12,$E8325)&gt;0,COUNTIF(Calculs!$U$2:$U$12,$H8325)&gt;0),1,0)</f>
        <v>1</v>
      </c>
      <c r="U8325">
        <f t="shared" si="1045"/>
        <v>9280</v>
      </c>
      <c r="V8325">
        <f t="shared" si="1046"/>
        <v>232</v>
      </c>
      <c r="W8325">
        <f t="shared" si="1047"/>
        <v>6217.6000000000013</v>
      </c>
    </row>
    <row r="8326" spans="1:23" ht="15.75" customHeight="1" x14ac:dyDescent="0.3">
      <c r="A8326" s="2" t="s">
        <v>25</v>
      </c>
      <c r="B8326" s="2">
        <v>1197831</v>
      </c>
      <c r="C8326" s="3">
        <v>44313</v>
      </c>
      <c r="D8326" s="12" t="str" cm="1">
        <f t="array" ref="D8326">_xlfn.SWITCH(WEEKDAY(C8326,2), 1, "Lundi", 2, "Mardi", 3, "Mercredi", 4, "Jeudi", 5, "Vendredi", 6, "Samedi", 7, "Dimanche", "Erreur")</f>
        <v>Mardi</v>
      </c>
      <c r="E8326" s="2" t="s">
        <v>26</v>
      </c>
      <c r="F8326" s="2" t="s">
        <v>54</v>
      </c>
      <c r="G8326" s="2" t="s">
        <v>55</v>
      </c>
      <c r="H8326" s="4" t="s">
        <v>16</v>
      </c>
      <c r="I8326" s="5">
        <v>40</v>
      </c>
      <c r="J8326" s="6">
        <v>209</v>
      </c>
      <c r="K8326" s="7">
        <v>8360</v>
      </c>
      <c r="L8326" s="7">
        <v>4179.9999999999991</v>
      </c>
      <c r="M8326" s="8">
        <v>0.49999999999999994</v>
      </c>
      <c r="N8326" s="2" t="s">
        <v>23</v>
      </c>
      <c r="O8326">
        <f t="shared" si="1040"/>
        <v>2021</v>
      </c>
      <c r="P8326">
        <f t="shared" si="1041"/>
        <v>4</v>
      </c>
      <c r="Q8326" t="str">
        <f t="shared" si="1042"/>
        <v>avr</v>
      </c>
      <c r="R8326" t="str">
        <f t="shared" si="1043"/>
        <v>Tennessee</v>
      </c>
      <c r="S8326" t="str">
        <f t="shared" si="1044"/>
        <v>2021-04</v>
      </c>
      <c r="T8326">
        <f>IF(AND(COUNTIF(Calculs!$Q$2:$Q$12,$O8326)&gt;0,COUNTIF(Calculs!$S$2:$S$12,$E8326)&gt;0,COUNTIF(Calculs!$U$2:$U$12,$H8326)&gt;0),1,0)</f>
        <v>1</v>
      </c>
      <c r="U8326">
        <f t="shared" si="1045"/>
        <v>8360</v>
      </c>
      <c r="V8326">
        <f t="shared" si="1046"/>
        <v>209</v>
      </c>
      <c r="W8326">
        <f t="shared" si="1047"/>
        <v>4179.9999999999991</v>
      </c>
    </row>
    <row r="8327" spans="1:23" ht="15.75" customHeight="1" x14ac:dyDescent="0.3">
      <c r="A8327" s="2" t="s">
        <v>25</v>
      </c>
      <c r="B8327" s="2">
        <v>1197831</v>
      </c>
      <c r="C8327" s="3">
        <v>44314</v>
      </c>
      <c r="D8327" s="12" t="str" cm="1">
        <f t="array" ref="D8327">_xlfn.SWITCH(WEEKDAY(C8327,2), 1, "Lundi", 2, "Mardi", 3, "Mercredi", 4, "Jeudi", 5, "Vendredi", 6, "Samedi", 7, "Dimanche", "Erreur")</f>
        <v>Mercredi</v>
      </c>
      <c r="E8327" s="2" t="s">
        <v>26</v>
      </c>
      <c r="F8327" s="2" t="s">
        <v>54</v>
      </c>
      <c r="G8327" s="2" t="s">
        <v>55</v>
      </c>
      <c r="H8327" s="4" t="s">
        <v>18</v>
      </c>
      <c r="I8327" s="5">
        <v>33</v>
      </c>
      <c r="J8327" s="6">
        <v>213</v>
      </c>
      <c r="K8327" s="7">
        <v>7029</v>
      </c>
      <c r="L8327" s="7">
        <v>3303.6299999999997</v>
      </c>
      <c r="M8327" s="8">
        <v>0.47</v>
      </c>
      <c r="N8327" s="2" t="s">
        <v>23</v>
      </c>
      <c r="O8327">
        <f t="shared" si="1040"/>
        <v>2021</v>
      </c>
      <c r="P8327">
        <f t="shared" si="1041"/>
        <v>4</v>
      </c>
      <c r="Q8327" t="str">
        <f t="shared" si="1042"/>
        <v>avr</v>
      </c>
      <c r="R8327" t="str">
        <f t="shared" si="1043"/>
        <v>Tennessee</v>
      </c>
      <c r="S8327" t="str">
        <f t="shared" si="1044"/>
        <v>2021-04</v>
      </c>
      <c r="T8327">
        <f>IF(AND(COUNTIF(Calculs!$Q$2:$Q$12,$O8327)&gt;0,COUNTIF(Calculs!$S$2:$S$12,$E8327)&gt;0,COUNTIF(Calculs!$U$2:$U$12,$H8327)&gt;0),1,0)</f>
        <v>1</v>
      </c>
      <c r="U8327">
        <f t="shared" si="1045"/>
        <v>7029</v>
      </c>
      <c r="V8327">
        <f t="shared" si="1046"/>
        <v>213</v>
      </c>
      <c r="W8327">
        <f t="shared" si="1047"/>
        <v>3303.6299999999997</v>
      </c>
    </row>
    <row r="8328" spans="1:23" ht="15.75" customHeight="1" x14ac:dyDescent="0.3">
      <c r="A8328" s="2" t="s">
        <v>25</v>
      </c>
      <c r="B8328" s="2">
        <v>1197831</v>
      </c>
      <c r="C8328" s="3">
        <v>44315</v>
      </c>
      <c r="D8328" s="12" t="str" cm="1">
        <f t="array" ref="D8328">_xlfn.SWITCH(WEEKDAY(C8328,2), 1, "Lundi", 2, "Mardi", 3, "Mercredi", 4, "Jeudi", 5, "Vendredi", 6, "Samedi", 7, "Dimanche", "Erreur")</f>
        <v>Jeudi</v>
      </c>
      <c r="E8328" s="2" t="s">
        <v>26</v>
      </c>
      <c r="F8328" s="2" t="s">
        <v>54</v>
      </c>
      <c r="G8328" s="2" t="s">
        <v>55</v>
      </c>
      <c r="H8328" s="4" t="s">
        <v>19</v>
      </c>
      <c r="I8328" s="5">
        <v>40</v>
      </c>
      <c r="J8328" s="6">
        <v>203</v>
      </c>
      <c r="K8328" s="7">
        <v>8120</v>
      </c>
      <c r="L8328" s="7">
        <v>4141.2</v>
      </c>
      <c r="M8328" s="8">
        <v>0.51</v>
      </c>
      <c r="N8328" s="2" t="s">
        <v>23</v>
      </c>
      <c r="O8328">
        <f t="shared" si="1040"/>
        <v>2021</v>
      </c>
      <c r="P8328">
        <f t="shared" si="1041"/>
        <v>4</v>
      </c>
      <c r="Q8328" t="str">
        <f t="shared" si="1042"/>
        <v>avr</v>
      </c>
      <c r="R8328" t="str">
        <f t="shared" si="1043"/>
        <v>Tennessee</v>
      </c>
      <c r="S8328" t="str">
        <f t="shared" si="1044"/>
        <v>2021-04</v>
      </c>
      <c r="T8328">
        <f>IF(AND(COUNTIF(Calculs!$Q$2:$Q$12,$O8328)&gt;0,COUNTIF(Calculs!$S$2:$S$12,$E8328)&gt;0,COUNTIF(Calculs!$U$2:$U$12,$H8328)&gt;0),1,0)</f>
        <v>1</v>
      </c>
      <c r="U8328">
        <f t="shared" si="1045"/>
        <v>8120</v>
      </c>
      <c r="V8328">
        <f t="shared" si="1046"/>
        <v>203</v>
      </c>
      <c r="W8328">
        <f t="shared" si="1047"/>
        <v>4141.2</v>
      </c>
    </row>
    <row r="8329" spans="1:23" ht="15.75" customHeight="1" x14ac:dyDescent="0.3">
      <c r="A8329" s="2" t="s">
        <v>25</v>
      </c>
      <c r="B8329" s="2">
        <v>1197831</v>
      </c>
      <c r="C8329" s="3">
        <v>44316</v>
      </c>
      <c r="D8329" s="12" t="str" cm="1">
        <f t="array" ref="D8329">_xlfn.SWITCH(WEEKDAY(C8329,2), 1, "Lundi", 2, "Mardi", 3, "Mercredi", 4, "Jeudi", 5, "Vendredi", 6, "Samedi", 7, "Dimanche", "Erreur")</f>
        <v>Vendredi</v>
      </c>
      <c r="E8329" s="2" t="s">
        <v>26</v>
      </c>
      <c r="F8329" s="2" t="s">
        <v>54</v>
      </c>
      <c r="G8329" s="2" t="s">
        <v>55</v>
      </c>
      <c r="H8329" s="4" t="s">
        <v>20</v>
      </c>
      <c r="I8329" s="5">
        <v>40</v>
      </c>
      <c r="J8329" s="6">
        <v>136</v>
      </c>
      <c r="K8329" s="7">
        <v>5440</v>
      </c>
      <c r="L8329" s="7">
        <v>3100.8</v>
      </c>
      <c r="M8329" s="8">
        <v>0.57000000000000006</v>
      </c>
      <c r="N8329" s="2" t="s">
        <v>23</v>
      </c>
      <c r="O8329">
        <f t="shared" si="1040"/>
        <v>2021</v>
      </c>
      <c r="P8329">
        <f t="shared" si="1041"/>
        <v>4</v>
      </c>
      <c r="Q8329" t="str">
        <f t="shared" si="1042"/>
        <v>avr</v>
      </c>
      <c r="R8329" t="str">
        <f t="shared" si="1043"/>
        <v>Tennessee</v>
      </c>
      <c r="S8329" t="str">
        <f t="shared" si="1044"/>
        <v>2021-04</v>
      </c>
      <c r="T8329">
        <f>IF(AND(COUNTIF(Calculs!$Q$2:$Q$12,$O8329)&gt;0,COUNTIF(Calculs!$S$2:$S$12,$E8329)&gt;0,COUNTIF(Calculs!$U$2:$U$12,$H8329)&gt;0),1,0)</f>
        <v>1</v>
      </c>
      <c r="U8329">
        <f t="shared" si="1045"/>
        <v>5440</v>
      </c>
      <c r="V8329">
        <f t="shared" si="1046"/>
        <v>136</v>
      </c>
      <c r="W8329">
        <f t="shared" si="1047"/>
        <v>3100.8</v>
      </c>
    </row>
    <row r="8330" spans="1:23" ht="15.75" customHeight="1" x14ac:dyDescent="0.3">
      <c r="A8330" s="2" t="s">
        <v>25</v>
      </c>
      <c r="B8330" s="2">
        <v>1197831</v>
      </c>
      <c r="C8330" s="3">
        <v>44317</v>
      </c>
      <c r="D8330" s="12" t="str" cm="1">
        <f t="array" ref="D8330">_xlfn.SWITCH(WEEKDAY(C8330,2), 1, "Lundi", 2, "Mardi", 3, "Mercredi", 4, "Jeudi", 5, "Vendredi", 6, "Samedi", 7, "Dimanche", "Erreur")</f>
        <v>Samedi</v>
      </c>
      <c r="E8330" s="2" t="s">
        <v>26</v>
      </c>
      <c r="F8330" s="2" t="s">
        <v>54</v>
      </c>
      <c r="G8330" s="2" t="s">
        <v>55</v>
      </c>
      <c r="H8330" s="4" t="s">
        <v>21</v>
      </c>
      <c r="I8330" s="5">
        <v>39</v>
      </c>
      <c r="J8330" s="6">
        <v>120</v>
      </c>
      <c r="K8330" s="7">
        <v>4680</v>
      </c>
      <c r="L8330" s="7">
        <v>2012.3999999999996</v>
      </c>
      <c r="M8330" s="8">
        <v>0.42999999999999994</v>
      </c>
      <c r="N8330" s="2" t="s">
        <v>23</v>
      </c>
      <c r="O8330">
        <f t="shared" si="1040"/>
        <v>2021</v>
      </c>
      <c r="P8330">
        <f t="shared" si="1041"/>
        <v>5</v>
      </c>
      <c r="Q8330" t="str">
        <f t="shared" si="1042"/>
        <v>mai</v>
      </c>
      <c r="R8330" t="str">
        <f t="shared" si="1043"/>
        <v>Tennessee</v>
      </c>
      <c r="S8330" t="str">
        <f t="shared" si="1044"/>
        <v>2021-05</v>
      </c>
      <c r="T8330">
        <f>IF(AND(COUNTIF(Calculs!$Q$2:$Q$12,$O8330)&gt;0,COUNTIF(Calculs!$S$2:$S$12,$E8330)&gt;0,COUNTIF(Calculs!$U$2:$U$12,$H8330)&gt;0),1,0)</f>
        <v>1</v>
      </c>
      <c r="U8330">
        <f t="shared" si="1045"/>
        <v>4680</v>
      </c>
      <c r="V8330">
        <f t="shared" si="1046"/>
        <v>120</v>
      </c>
      <c r="W8330">
        <f t="shared" si="1047"/>
        <v>2012.3999999999996</v>
      </c>
    </row>
    <row r="8331" spans="1:23" ht="15.75" customHeight="1" x14ac:dyDescent="0.3">
      <c r="A8331" s="2" t="s">
        <v>25</v>
      </c>
      <c r="B8331" s="2">
        <v>1197831</v>
      </c>
      <c r="C8331" s="3">
        <v>44318</v>
      </c>
      <c r="D8331" s="12" t="str" cm="1">
        <f t="array" ref="D8331">_xlfn.SWITCH(WEEKDAY(C8331,2), 1, "Lundi", 2, "Mardi", 3, "Mercredi", 4, "Jeudi", 5, "Vendredi", 6, "Samedi", 7, "Dimanche", "Erreur")</f>
        <v>Dimanche</v>
      </c>
      <c r="E8331" s="2" t="s">
        <v>26</v>
      </c>
      <c r="F8331" s="2" t="s">
        <v>54</v>
      </c>
      <c r="G8331" s="2" t="s">
        <v>55</v>
      </c>
      <c r="H8331" s="4" t="s">
        <v>22</v>
      </c>
      <c r="I8331" s="5">
        <v>30</v>
      </c>
      <c r="J8331" s="6">
        <v>219</v>
      </c>
      <c r="K8331" s="7">
        <v>6570</v>
      </c>
      <c r="L8331" s="7">
        <v>4073.4000000000005</v>
      </c>
      <c r="M8331" s="8">
        <v>0.62000000000000011</v>
      </c>
      <c r="N8331" s="2" t="s">
        <v>23</v>
      </c>
      <c r="O8331">
        <f t="shared" si="1040"/>
        <v>2021</v>
      </c>
      <c r="P8331">
        <f t="shared" si="1041"/>
        <v>5</v>
      </c>
      <c r="Q8331" t="str">
        <f t="shared" si="1042"/>
        <v>mai</v>
      </c>
      <c r="R8331" t="str">
        <f t="shared" si="1043"/>
        <v>Tennessee</v>
      </c>
      <c r="S8331" t="str">
        <f t="shared" si="1044"/>
        <v>2021-05</v>
      </c>
      <c r="T8331">
        <f>IF(AND(COUNTIF(Calculs!$Q$2:$Q$12,$O8331)&gt;0,COUNTIF(Calculs!$S$2:$S$12,$E8331)&gt;0,COUNTIF(Calculs!$U$2:$U$12,$H8331)&gt;0),1,0)</f>
        <v>1</v>
      </c>
      <c r="U8331">
        <f t="shared" si="1045"/>
        <v>6570</v>
      </c>
      <c r="V8331">
        <f t="shared" si="1046"/>
        <v>219</v>
      </c>
      <c r="W8331">
        <f t="shared" si="1047"/>
        <v>4073.4000000000005</v>
      </c>
    </row>
    <row r="8332" spans="1:23" ht="15.75" customHeight="1" x14ac:dyDescent="0.3">
      <c r="A8332" s="2" t="s">
        <v>25</v>
      </c>
      <c r="B8332" s="2">
        <v>1197831</v>
      </c>
      <c r="C8332" s="3">
        <v>44319</v>
      </c>
      <c r="D8332" s="12" t="str" cm="1">
        <f t="array" ref="D8332">_xlfn.SWITCH(WEEKDAY(C8332,2), 1, "Lundi", 2, "Mardi", 3, "Mercredi", 4, "Jeudi", 5, "Vendredi", 6, "Samedi", 7, "Dimanche", "Erreur")</f>
        <v>Lundi</v>
      </c>
      <c r="E8332" s="2" t="s">
        <v>26</v>
      </c>
      <c r="F8332" s="2" t="s">
        <v>54</v>
      </c>
      <c r="G8332" s="2" t="s">
        <v>55</v>
      </c>
      <c r="H8332" s="4" t="s">
        <v>16</v>
      </c>
      <c r="I8332" s="5">
        <v>28</v>
      </c>
      <c r="J8332" s="6">
        <v>201</v>
      </c>
      <c r="K8332" s="7">
        <v>5628</v>
      </c>
      <c r="L8332" s="7">
        <v>2926.56</v>
      </c>
      <c r="M8332" s="8">
        <v>0.52</v>
      </c>
      <c r="N8332" s="2" t="s">
        <v>23</v>
      </c>
      <c r="O8332">
        <f t="shared" si="1040"/>
        <v>2021</v>
      </c>
      <c r="P8332">
        <f t="shared" si="1041"/>
        <v>5</v>
      </c>
      <c r="Q8332" t="str">
        <f t="shared" si="1042"/>
        <v>mai</v>
      </c>
      <c r="R8332" t="str">
        <f t="shared" si="1043"/>
        <v>Tennessee</v>
      </c>
      <c r="S8332" t="str">
        <f t="shared" si="1044"/>
        <v>2021-05</v>
      </c>
      <c r="T8332">
        <f>IF(AND(COUNTIF(Calculs!$Q$2:$Q$12,$O8332)&gt;0,COUNTIF(Calculs!$S$2:$S$12,$E8332)&gt;0,COUNTIF(Calculs!$U$2:$U$12,$H8332)&gt;0),1,0)</f>
        <v>1</v>
      </c>
      <c r="U8332">
        <f t="shared" si="1045"/>
        <v>5628</v>
      </c>
      <c r="V8332">
        <f t="shared" si="1046"/>
        <v>201</v>
      </c>
      <c r="W8332">
        <f t="shared" si="1047"/>
        <v>2926.56</v>
      </c>
    </row>
    <row r="8333" spans="1:23" ht="15.75" customHeight="1" x14ac:dyDescent="0.3">
      <c r="A8333" s="2" t="s">
        <v>25</v>
      </c>
      <c r="B8333" s="2">
        <v>1197831</v>
      </c>
      <c r="C8333" s="3">
        <v>44320</v>
      </c>
      <c r="D8333" s="12" t="str" cm="1">
        <f t="array" ref="D8333">_xlfn.SWITCH(WEEKDAY(C8333,2), 1, "Lundi", 2, "Mardi", 3, "Mercredi", 4, "Jeudi", 5, "Vendredi", 6, "Samedi", 7, "Dimanche", "Erreur")</f>
        <v>Mardi</v>
      </c>
      <c r="E8333" s="2" t="s">
        <v>26</v>
      </c>
      <c r="F8333" s="2" t="s">
        <v>54</v>
      </c>
      <c r="G8333" s="2" t="s">
        <v>55</v>
      </c>
      <c r="H8333" s="4" t="s">
        <v>18</v>
      </c>
      <c r="I8333" s="5">
        <v>25</v>
      </c>
      <c r="J8333" s="6">
        <v>178</v>
      </c>
      <c r="K8333" s="7">
        <v>4450</v>
      </c>
      <c r="L8333" s="7">
        <v>2136</v>
      </c>
      <c r="M8333" s="8">
        <v>0.48</v>
      </c>
      <c r="N8333" s="2" t="s">
        <v>23</v>
      </c>
      <c r="O8333">
        <f t="shared" si="1040"/>
        <v>2021</v>
      </c>
      <c r="P8333">
        <f t="shared" si="1041"/>
        <v>5</v>
      </c>
      <c r="Q8333" t="str">
        <f t="shared" si="1042"/>
        <v>mai</v>
      </c>
      <c r="R8333" t="str">
        <f t="shared" si="1043"/>
        <v>Tennessee</v>
      </c>
      <c r="S8333" t="str">
        <f t="shared" si="1044"/>
        <v>2021-05</v>
      </c>
      <c r="T8333">
        <f>IF(AND(COUNTIF(Calculs!$Q$2:$Q$12,$O8333)&gt;0,COUNTIF(Calculs!$S$2:$S$12,$E8333)&gt;0,COUNTIF(Calculs!$U$2:$U$12,$H8333)&gt;0),1,0)</f>
        <v>1</v>
      </c>
      <c r="U8333">
        <f t="shared" si="1045"/>
        <v>4450</v>
      </c>
      <c r="V8333">
        <f t="shared" si="1046"/>
        <v>178</v>
      </c>
      <c r="W8333">
        <f t="shared" si="1047"/>
        <v>2136</v>
      </c>
    </row>
    <row r="8334" spans="1:23" ht="15.75" customHeight="1" x14ac:dyDescent="0.3">
      <c r="A8334" s="2" t="s">
        <v>25</v>
      </c>
      <c r="B8334" s="2">
        <v>1197831</v>
      </c>
      <c r="C8334" s="3">
        <v>44321</v>
      </c>
      <c r="D8334" s="12" t="str" cm="1">
        <f t="array" ref="D8334">_xlfn.SWITCH(WEEKDAY(C8334,2), 1, "Lundi", 2, "Mardi", 3, "Mercredi", 4, "Jeudi", 5, "Vendredi", 6, "Samedi", 7, "Dimanche", "Erreur")</f>
        <v>Mercredi</v>
      </c>
      <c r="E8334" s="2" t="s">
        <v>26</v>
      </c>
      <c r="F8334" s="2" t="s">
        <v>54</v>
      </c>
      <c r="G8334" s="2" t="s">
        <v>55</v>
      </c>
      <c r="H8334" s="4" t="s">
        <v>19</v>
      </c>
      <c r="I8334" s="5">
        <v>27</v>
      </c>
      <c r="J8334" s="6">
        <v>163</v>
      </c>
      <c r="K8334" s="7">
        <v>4401</v>
      </c>
      <c r="L8334" s="7">
        <v>2112.48</v>
      </c>
      <c r="M8334" s="8">
        <v>0.48</v>
      </c>
      <c r="N8334" s="2" t="s">
        <v>23</v>
      </c>
      <c r="O8334">
        <f t="shared" si="1040"/>
        <v>2021</v>
      </c>
      <c r="P8334">
        <f t="shared" si="1041"/>
        <v>5</v>
      </c>
      <c r="Q8334" t="str">
        <f t="shared" si="1042"/>
        <v>mai</v>
      </c>
      <c r="R8334" t="str">
        <f t="shared" si="1043"/>
        <v>Tennessee</v>
      </c>
      <c r="S8334" t="str">
        <f t="shared" si="1044"/>
        <v>2021-05</v>
      </c>
      <c r="T8334">
        <f>IF(AND(COUNTIF(Calculs!$Q$2:$Q$12,$O8334)&gt;0,COUNTIF(Calculs!$S$2:$S$12,$E8334)&gt;0,COUNTIF(Calculs!$U$2:$U$12,$H8334)&gt;0),1,0)</f>
        <v>1</v>
      </c>
      <c r="U8334">
        <f t="shared" si="1045"/>
        <v>4401</v>
      </c>
      <c r="V8334">
        <f t="shared" si="1046"/>
        <v>163</v>
      </c>
      <c r="W8334">
        <f t="shared" si="1047"/>
        <v>2112.48</v>
      </c>
    </row>
    <row r="8335" spans="1:23" ht="15.75" customHeight="1" x14ac:dyDescent="0.3">
      <c r="A8335" s="2" t="s">
        <v>25</v>
      </c>
      <c r="B8335" s="2">
        <v>1197831</v>
      </c>
      <c r="C8335" s="3">
        <v>44322</v>
      </c>
      <c r="D8335" s="12" t="str" cm="1">
        <f t="array" ref="D8335">_xlfn.SWITCH(WEEKDAY(C8335,2), 1, "Lundi", 2, "Mardi", 3, "Mercredi", 4, "Jeudi", 5, "Vendredi", 6, "Samedi", 7, "Dimanche", "Erreur")</f>
        <v>Jeudi</v>
      </c>
      <c r="E8335" s="2" t="s">
        <v>26</v>
      </c>
      <c r="F8335" s="2" t="s">
        <v>54</v>
      </c>
      <c r="G8335" s="2" t="s">
        <v>55</v>
      </c>
      <c r="H8335" s="4" t="s">
        <v>20</v>
      </c>
      <c r="I8335" s="5">
        <v>30</v>
      </c>
      <c r="J8335" s="6">
        <v>131</v>
      </c>
      <c r="K8335" s="7">
        <v>3930</v>
      </c>
      <c r="L8335" s="7">
        <v>2358.0000000000005</v>
      </c>
      <c r="M8335" s="8">
        <v>0.60000000000000009</v>
      </c>
      <c r="N8335" s="2" t="s">
        <v>23</v>
      </c>
      <c r="O8335">
        <f t="shared" si="1040"/>
        <v>2021</v>
      </c>
      <c r="P8335">
        <f t="shared" si="1041"/>
        <v>5</v>
      </c>
      <c r="Q8335" t="str">
        <f t="shared" si="1042"/>
        <v>mai</v>
      </c>
      <c r="R8335" t="str">
        <f t="shared" si="1043"/>
        <v>Tennessee</v>
      </c>
      <c r="S8335" t="str">
        <f t="shared" si="1044"/>
        <v>2021-05</v>
      </c>
      <c r="T8335">
        <f>IF(AND(COUNTIF(Calculs!$Q$2:$Q$12,$O8335)&gt;0,COUNTIF(Calculs!$S$2:$S$12,$E8335)&gt;0,COUNTIF(Calculs!$U$2:$U$12,$H8335)&gt;0),1,0)</f>
        <v>1</v>
      </c>
      <c r="U8335">
        <f t="shared" si="1045"/>
        <v>3930</v>
      </c>
      <c r="V8335">
        <f t="shared" si="1046"/>
        <v>131</v>
      </c>
      <c r="W8335">
        <f t="shared" si="1047"/>
        <v>2358.0000000000005</v>
      </c>
    </row>
    <row r="8336" spans="1:23" ht="15.75" customHeight="1" x14ac:dyDescent="0.3">
      <c r="A8336" s="2" t="s">
        <v>25</v>
      </c>
      <c r="B8336" s="2">
        <v>1197831</v>
      </c>
      <c r="C8336" s="3">
        <v>44323</v>
      </c>
      <c r="D8336" s="12" t="str" cm="1">
        <f t="array" ref="D8336">_xlfn.SWITCH(WEEKDAY(C8336,2), 1, "Lundi", 2, "Mardi", 3, "Mercredi", 4, "Jeudi", 5, "Vendredi", 6, "Samedi", 7, "Dimanche", "Erreur")</f>
        <v>Vendredi</v>
      </c>
      <c r="E8336" s="2" t="s">
        <v>26</v>
      </c>
      <c r="F8336" s="2" t="s">
        <v>54</v>
      </c>
      <c r="G8336" s="2" t="s">
        <v>55</v>
      </c>
      <c r="H8336" s="4" t="s">
        <v>21</v>
      </c>
      <c r="I8336" s="5">
        <v>28</v>
      </c>
      <c r="J8336" s="6">
        <v>109</v>
      </c>
      <c r="K8336" s="7">
        <v>3052</v>
      </c>
      <c r="L8336" s="7">
        <v>1342.8799999999999</v>
      </c>
      <c r="M8336" s="8">
        <v>0.43999999999999995</v>
      </c>
      <c r="N8336" s="2" t="s">
        <v>23</v>
      </c>
      <c r="O8336">
        <f t="shared" si="1040"/>
        <v>2021</v>
      </c>
      <c r="P8336">
        <f t="shared" si="1041"/>
        <v>5</v>
      </c>
      <c r="Q8336" t="str">
        <f t="shared" si="1042"/>
        <v>mai</v>
      </c>
      <c r="R8336" t="str">
        <f t="shared" si="1043"/>
        <v>Tennessee</v>
      </c>
      <c r="S8336" t="str">
        <f t="shared" si="1044"/>
        <v>2021-05</v>
      </c>
      <c r="T8336">
        <f>IF(AND(COUNTIF(Calculs!$Q$2:$Q$12,$O8336)&gt;0,COUNTIF(Calculs!$S$2:$S$12,$E8336)&gt;0,COUNTIF(Calculs!$U$2:$U$12,$H8336)&gt;0),1,0)</f>
        <v>1</v>
      </c>
      <c r="U8336">
        <f t="shared" si="1045"/>
        <v>3052</v>
      </c>
      <c r="V8336">
        <f t="shared" si="1046"/>
        <v>109</v>
      </c>
      <c r="W8336">
        <f t="shared" si="1047"/>
        <v>1342.8799999999999</v>
      </c>
    </row>
    <row r="8337" spans="1:23" ht="15.75" customHeight="1" x14ac:dyDescent="0.3">
      <c r="A8337" s="2" t="s">
        <v>25</v>
      </c>
      <c r="B8337" s="2">
        <v>1197831</v>
      </c>
      <c r="C8337" s="3">
        <v>44324</v>
      </c>
      <c r="D8337" s="12" t="str" cm="1">
        <f t="array" ref="D8337">_xlfn.SWITCH(WEEKDAY(C8337,2), 1, "Lundi", 2, "Mardi", 3, "Mercredi", 4, "Jeudi", 5, "Vendredi", 6, "Samedi", 7, "Dimanche", "Erreur")</f>
        <v>Samedi</v>
      </c>
      <c r="E8337" s="2" t="s">
        <v>26</v>
      </c>
      <c r="F8337" s="2" t="s">
        <v>54</v>
      </c>
      <c r="G8337" s="2" t="s">
        <v>55</v>
      </c>
      <c r="H8337" s="4" t="s">
        <v>22</v>
      </c>
      <c r="I8337" s="5">
        <v>29</v>
      </c>
      <c r="J8337" s="6">
        <v>179</v>
      </c>
      <c r="K8337" s="7">
        <v>5191</v>
      </c>
      <c r="L8337" s="7">
        <v>3477.9700000000007</v>
      </c>
      <c r="M8337" s="8">
        <v>0.67000000000000015</v>
      </c>
      <c r="N8337" s="2" t="s">
        <v>23</v>
      </c>
      <c r="O8337">
        <f t="shared" si="1040"/>
        <v>2021</v>
      </c>
      <c r="P8337">
        <f t="shared" si="1041"/>
        <v>5</v>
      </c>
      <c r="Q8337" t="str">
        <f t="shared" si="1042"/>
        <v>mai</v>
      </c>
      <c r="R8337" t="str">
        <f t="shared" si="1043"/>
        <v>Tennessee</v>
      </c>
      <c r="S8337" t="str">
        <f t="shared" si="1044"/>
        <v>2021-05</v>
      </c>
      <c r="T8337">
        <f>IF(AND(COUNTIF(Calculs!$Q$2:$Q$12,$O8337)&gt;0,COUNTIF(Calculs!$S$2:$S$12,$E8337)&gt;0,COUNTIF(Calculs!$U$2:$U$12,$H8337)&gt;0),1,0)</f>
        <v>1</v>
      </c>
      <c r="U8337">
        <f t="shared" si="1045"/>
        <v>5191</v>
      </c>
      <c r="V8337">
        <f t="shared" si="1046"/>
        <v>179</v>
      </c>
      <c r="W8337">
        <f t="shared" si="1047"/>
        <v>3477.9700000000007</v>
      </c>
    </row>
    <row r="8338" spans="1:23" ht="15.75" customHeight="1" x14ac:dyDescent="0.3">
      <c r="A8338" s="2" t="s">
        <v>25</v>
      </c>
      <c r="B8338" s="2">
        <v>1197831</v>
      </c>
      <c r="C8338" s="3">
        <v>44325</v>
      </c>
      <c r="D8338" s="12" t="str" cm="1">
        <f t="array" ref="D8338">_xlfn.SWITCH(WEEKDAY(C8338,2), 1, "Lundi", 2, "Mardi", 3, "Mercredi", 4, "Jeudi", 5, "Vendredi", 6, "Samedi", 7, "Dimanche", "Erreur")</f>
        <v>Dimanche</v>
      </c>
      <c r="E8338" s="2" t="s">
        <v>26</v>
      </c>
      <c r="F8338" s="2" t="s">
        <v>54</v>
      </c>
      <c r="G8338" s="2" t="s">
        <v>55</v>
      </c>
      <c r="H8338" s="4" t="s">
        <v>16</v>
      </c>
      <c r="I8338" s="5">
        <v>24</v>
      </c>
      <c r="J8338" s="6">
        <v>203</v>
      </c>
      <c r="K8338" s="7">
        <v>4872</v>
      </c>
      <c r="L8338" s="7">
        <v>2338.56</v>
      </c>
      <c r="M8338" s="8">
        <v>0.48</v>
      </c>
      <c r="N8338" s="2" t="s">
        <v>23</v>
      </c>
      <c r="O8338">
        <f t="shared" si="1040"/>
        <v>2021</v>
      </c>
      <c r="P8338">
        <f t="shared" si="1041"/>
        <v>5</v>
      </c>
      <c r="Q8338" t="str">
        <f t="shared" si="1042"/>
        <v>mai</v>
      </c>
      <c r="R8338" t="str">
        <f t="shared" si="1043"/>
        <v>Tennessee</v>
      </c>
      <c r="S8338" t="str">
        <f t="shared" si="1044"/>
        <v>2021-05</v>
      </c>
      <c r="T8338">
        <f>IF(AND(COUNTIF(Calculs!$Q$2:$Q$12,$O8338)&gt;0,COUNTIF(Calculs!$S$2:$S$12,$E8338)&gt;0,COUNTIF(Calculs!$U$2:$U$12,$H8338)&gt;0),1,0)</f>
        <v>1</v>
      </c>
      <c r="U8338">
        <f t="shared" si="1045"/>
        <v>4872</v>
      </c>
      <c r="V8338">
        <f t="shared" si="1046"/>
        <v>203</v>
      </c>
      <c r="W8338">
        <f t="shared" si="1047"/>
        <v>2338.56</v>
      </c>
    </row>
    <row r="8339" spans="1:23" ht="15.75" customHeight="1" x14ac:dyDescent="0.3">
      <c r="A8339" s="2" t="s">
        <v>25</v>
      </c>
      <c r="B8339" s="2">
        <v>1197831</v>
      </c>
      <c r="C8339" s="3">
        <v>44326</v>
      </c>
      <c r="D8339" s="12" t="str" cm="1">
        <f t="array" ref="D8339">_xlfn.SWITCH(WEEKDAY(C8339,2), 1, "Lundi", 2, "Mardi", 3, "Mercredi", 4, "Jeudi", 5, "Vendredi", 6, "Samedi", 7, "Dimanche", "Erreur")</f>
        <v>Lundi</v>
      </c>
      <c r="E8339" s="2" t="s">
        <v>26</v>
      </c>
      <c r="F8339" s="2" t="s">
        <v>54</v>
      </c>
      <c r="G8339" s="2" t="s">
        <v>55</v>
      </c>
      <c r="H8339" s="4" t="s">
        <v>18</v>
      </c>
      <c r="I8339" s="5">
        <v>21</v>
      </c>
      <c r="J8339" s="6">
        <v>223</v>
      </c>
      <c r="K8339" s="7">
        <v>4683</v>
      </c>
      <c r="L8339" s="7">
        <v>2294.6699999999996</v>
      </c>
      <c r="M8339" s="8">
        <v>0.48999999999999994</v>
      </c>
      <c r="N8339" s="2" t="s">
        <v>23</v>
      </c>
      <c r="O8339">
        <f t="shared" si="1040"/>
        <v>2021</v>
      </c>
      <c r="P8339">
        <f t="shared" si="1041"/>
        <v>5</v>
      </c>
      <c r="Q8339" t="str">
        <f t="shared" si="1042"/>
        <v>mai</v>
      </c>
      <c r="R8339" t="str">
        <f t="shared" si="1043"/>
        <v>Tennessee</v>
      </c>
      <c r="S8339" t="str">
        <f t="shared" si="1044"/>
        <v>2021-05</v>
      </c>
      <c r="T8339">
        <f>IF(AND(COUNTIF(Calculs!$Q$2:$Q$12,$O8339)&gt;0,COUNTIF(Calculs!$S$2:$S$12,$E8339)&gt;0,COUNTIF(Calculs!$U$2:$U$12,$H8339)&gt;0),1,0)</f>
        <v>1</v>
      </c>
      <c r="U8339">
        <f t="shared" si="1045"/>
        <v>4683</v>
      </c>
      <c r="V8339">
        <f t="shared" si="1046"/>
        <v>223</v>
      </c>
      <c r="W8339">
        <f t="shared" si="1047"/>
        <v>2294.6699999999996</v>
      </c>
    </row>
    <row r="8340" spans="1:23" ht="15.75" customHeight="1" x14ac:dyDescent="0.3">
      <c r="A8340" s="2" t="s">
        <v>25</v>
      </c>
      <c r="B8340" s="2">
        <v>1197831</v>
      </c>
      <c r="C8340" s="3">
        <v>44327</v>
      </c>
      <c r="D8340" s="12" t="str" cm="1">
        <f t="array" ref="D8340">_xlfn.SWITCH(WEEKDAY(C8340,2), 1, "Lundi", 2, "Mardi", 3, "Mercredi", 4, "Jeudi", 5, "Vendredi", 6, "Samedi", 7, "Dimanche", "Erreur")</f>
        <v>Mardi</v>
      </c>
      <c r="E8340" s="2" t="s">
        <v>26</v>
      </c>
      <c r="F8340" s="2" t="s">
        <v>54</v>
      </c>
      <c r="G8340" s="2" t="s">
        <v>55</v>
      </c>
      <c r="H8340" s="4" t="s">
        <v>19</v>
      </c>
      <c r="I8340" s="5">
        <v>37</v>
      </c>
      <c r="J8340" s="6">
        <v>204</v>
      </c>
      <c r="K8340" s="7">
        <v>7548</v>
      </c>
      <c r="L8340" s="7">
        <v>3547.56</v>
      </c>
      <c r="M8340" s="8">
        <v>0.47</v>
      </c>
      <c r="N8340" s="2" t="s">
        <v>23</v>
      </c>
      <c r="O8340">
        <f t="shared" si="1040"/>
        <v>2021</v>
      </c>
      <c r="P8340">
        <f t="shared" si="1041"/>
        <v>5</v>
      </c>
      <c r="Q8340" t="str">
        <f t="shared" si="1042"/>
        <v>mai</v>
      </c>
      <c r="R8340" t="str">
        <f t="shared" si="1043"/>
        <v>Tennessee</v>
      </c>
      <c r="S8340" t="str">
        <f t="shared" si="1044"/>
        <v>2021-05</v>
      </c>
      <c r="T8340">
        <f>IF(AND(COUNTIF(Calculs!$Q$2:$Q$12,$O8340)&gt;0,COUNTIF(Calculs!$S$2:$S$12,$E8340)&gt;0,COUNTIF(Calculs!$U$2:$U$12,$H8340)&gt;0),1,0)</f>
        <v>1</v>
      </c>
      <c r="U8340">
        <f t="shared" si="1045"/>
        <v>7548</v>
      </c>
      <c r="V8340">
        <f t="shared" si="1046"/>
        <v>204</v>
      </c>
      <c r="W8340">
        <f t="shared" si="1047"/>
        <v>3547.56</v>
      </c>
    </row>
    <row r="8341" spans="1:23" ht="15.75" customHeight="1" x14ac:dyDescent="0.3">
      <c r="A8341" s="2" t="s">
        <v>25</v>
      </c>
      <c r="B8341" s="2">
        <v>1197831</v>
      </c>
      <c r="C8341" s="3">
        <v>44328</v>
      </c>
      <c r="D8341" s="12" t="str" cm="1">
        <f t="array" ref="D8341">_xlfn.SWITCH(WEEKDAY(C8341,2), 1, "Lundi", 2, "Mardi", 3, "Mercredi", 4, "Jeudi", 5, "Vendredi", 6, "Samedi", 7, "Dimanche", "Erreur")</f>
        <v>Mercredi</v>
      </c>
      <c r="E8341" s="2" t="s">
        <v>26</v>
      </c>
      <c r="F8341" s="2" t="s">
        <v>54</v>
      </c>
      <c r="G8341" s="2" t="s">
        <v>55</v>
      </c>
      <c r="H8341" s="4" t="s">
        <v>20</v>
      </c>
      <c r="I8341" s="5">
        <v>38</v>
      </c>
      <c r="J8341" s="6">
        <v>157</v>
      </c>
      <c r="K8341" s="7">
        <v>5966</v>
      </c>
      <c r="L8341" s="7">
        <v>3698.9200000000005</v>
      </c>
      <c r="M8341" s="8">
        <v>0.62000000000000011</v>
      </c>
      <c r="N8341" s="2" t="s">
        <v>23</v>
      </c>
      <c r="O8341">
        <f t="shared" si="1040"/>
        <v>2021</v>
      </c>
      <c r="P8341">
        <f t="shared" si="1041"/>
        <v>5</v>
      </c>
      <c r="Q8341" t="str">
        <f t="shared" si="1042"/>
        <v>mai</v>
      </c>
      <c r="R8341" t="str">
        <f t="shared" si="1043"/>
        <v>Tennessee</v>
      </c>
      <c r="S8341" t="str">
        <f t="shared" si="1044"/>
        <v>2021-05</v>
      </c>
      <c r="T8341">
        <f>IF(AND(COUNTIF(Calculs!$Q$2:$Q$12,$O8341)&gt;0,COUNTIF(Calculs!$S$2:$S$12,$E8341)&gt;0,COUNTIF(Calculs!$U$2:$U$12,$H8341)&gt;0),1,0)</f>
        <v>1</v>
      </c>
      <c r="U8341">
        <f t="shared" si="1045"/>
        <v>5966</v>
      </c>
      <c r="V8341">
        <f t="shared" si="1046"/>
        <v>157</v>
      </c>
      <c r="W8341">
        <f t="shared" si="1047"/>
        <v>3698.9200000000005</v>
      </c>
    </row>
    <row r="8342" spans="1:23" ht="15.75" customHeight="1" x14ac:dyDescent="0.3">
      <c r="A8342" s="2" t="s">
        <v>25</v>
      </c>
      <c r="B8342" s="2">
        <v>1197831</v>
      </c>
      <c r="C8342" s="3">
        <v>44329</v>
      </c>
      <c r="D8342" s="12" t="str" cm="1">
        <f t="array" ref="D8342">_xlfn.SWITCH(WEEKDAY(C8342,2), 1, "Lundi", 2, "Mardi", 3, "Mercredi", 4, "Jeudi", 5, "Vendredi", 6, "Samedi", 7, "Dimanche", "Erreur")</f>
        <v>Jeudi</v>
      </c>
      <c r="E8342" s="2" t="s">
        <v>26</v>
      </c>
      <c r="F8342" s="2" t="s">
        <v>54</v>
      </c>
      <c r="G8342" s="2" t="s">
        <v>55</v>
      </c>
      <c r="H8342" s="4" t="s">
        <v>21</v>
      </c>
      <c r="I8342" s="5">
        <v>43</v>
      </c>
      <c r="J8342" s="6">
        <v>140</v>
      </c>
      <c r="K8342" s="7">
        <v>6020</v>
      </c>
      <c r="L8342" s="7">
        <v>2769.2</v>
      </c>
      <c r="M8342" s="8">
        <v>0.45999999999999996</v>
      </c>
      <c r="N8342" s="2" t="s">
        <v>23</v>
      </c>
      <c r="O8342">
        <f t="shared" si="1040"/>
        <v>2021</v>
      </c>
      <c r="P8342">
        <f t="shared" si="1041"/>
        <v>5</v>
      </c>
      <c r="Q8342" t="str">
        <f t="shared" si="1042"/>
        <v>mai</v>
      </c>
      <c r="R8342" t="str">
        <f t="shared" si="1043"/>
        <v>Tennessee</v>
      </c>
      <c r="S8342" t="str">
        <f t="shared" si="1044"/>
        <v>2021-05</v>
      </c>
      <c r="T8342">
        <f>IF(AND(COUNTIF(Calculs!$Q$2:$Q$12,$O8342)&gt;0,COUNTIF(Calculs!$S$2:$S$12,$E8342)&gt;0,COUNTIF(Calculs!$U$2:$U$12,$H8342)&gt;0),1,0)</f>
        <v>1</v>
      </c>
      <c r="U8342">
        <f t="shared" si="1045"/>
        <v>6020</v>
      </c>
      <c r="V8342">
        <f t="shared" si="1046"/>
        <v>140</v>
      </c>
      <c r="W8342">
        <f t="shared" si="1047"/>
        <v>2769.2</v>
      </c>
    </row>
    <row r="8343" spans="1:23" ht="15.75" customHeight="1" x14ac:dyDescent="0.3">
      <c r="A8343" s="2" t="s">
        <v>25</v>
      </c>
      <c r="B8343" s="2">
        <v>1197831</v>
      </c>
      <c r="C8343" s="3">
        <v>44330</v>
      </c>
      <c r="D8343" s="12" t="str" cm="1">
        <f t="array" ref="D8343">_xlfn.SWITCH(WEEKDAY(C8343,2), 1, "Lundi", 2, "Mardi", 3, "Mercredi", 4, "Jeudi", 5, "Vendredi", 6, "Samedi", 7, "Dimanche", "Erreur")</f>
        <v>Vendredi</v>
      </c>
      <c r="E8343" s="2" t="s">
        <v>26</v>
      </c>
      <c r="F8343" s="2" t="s">
        <v>54</v>
      </c>
      <c r="G8343" s="2" t="s">
        <v>55</v>
      </c>
      <c r="H8343" s="4" t="s">
        <v>22</v>
      </c>
      <c r="I8343" s="5">
        <v>43</v>
      </c>
      <c r="J8343" s="6">
        <v>202</v>
      </c>
      <c r="K8343" s="7">
        <v>8686</v>
      </c>
      <c r="L8343" s="7">
        <v>5732.7600000000011</v>
      </c>
      <c r="M8343" s="8">
        <v>0.66000000000000014</v>
      </c>
      <c r="N8343" s="2" t="s">
        <v>23</v>
      </c>
      <c r="O8343">
        <f t="shared" si="1040"/>
        <v>2021</v>
      </c>
      <c r="P8343">
        <f t="shared" si="1041"/>
        <v>5</v>
      </c>
      <c r="Q8343" t="str">
        <f t="shared" si="1042"/>
        <v>mai</v>
      </c>
      <c r="R8343" t="str">
        <f t="shared" si="1043"/>
        <v>Tennessee</v>
      </c>
      <c r="S8343" t="str">
        <f t="shared" si="1044"/>
        <v>2021-05</v>
      </c>
      <c r="T8343">
        <f>IF(AND(COUNTIF(Calculs!$Q$2:$Q$12,$O8343)&gt;0,COUNTIF(Calculs!$S$2:$S$12,$E8343)&gt;0,COUNTIF(Calculs!$U$2:$U$12,$H8343)&gt;0),1,0)</f>
        <v>1</v>
      </c>
      <c r="U8343">
        <f t="shared" si="1045"/>
        <v>8686</v>
      </c>
      <c r="V8343">
        <f t="shared" si="1046"/>
        <v>202</v>
      </c>
      <c r="W8343">
        <f t="shared" si="1047"/>
        <v>5732.7600000000011</v>
      </c>
    </row>
    <row r="8344" spans="1:23" ht="15.75" customHeight="1" x14ac:dyDescent="0.3">
      <c r="A8344" s="2" t="s">
        <v>25</v>
      </c>
      <c r="B8344" s="2">
        <v>1197831</v>
      </c>
      <c r="C8344" s="3">
        <v>44331</v>
      </c>
      <c r="D8344" s="12" t="str" cm="1">
        <f t="array" ref="D8344">_xlfn.SWITCH(WEEKDAY(C8344,2), 1, "Lundi", 2, "Mardi", 3, "Mercredi", 4, "Jeudi", 5, "Vendredi", 6, "Samedi", 7, "Dimanche", "Erreur")</f>
        <v>Samedi</v>
      </c>
      <c r="E8344" s="2" t="s">
        <v>26</v>
      </c>
      <c r="F8344" s="2" t="s">
        <v>54</v>
      </c>
      <c r="G8344" s="2" t="s">
        <v>55</v>
      </c>
      <c r="H8344" s="4" t="s">
        <v>16</v>
      </c>
      <c r="I8344" s="5">
        <v>39</v>
      </c>
      <c r="J8344" s="6">
        <v>248</v>
      </c>
      <c r="K8344" s="7">
        <v>9672</v>
      </c>
      <c r="L8344" s="7">
        <v>4642.5599999999995</v>
      </c>
      <c r="M8344" s="8">
        <v>0.48</v>
      </c>
      <c r="N8344" s="2" t="s">
        <v>23</v>
      </c>
      <c r="O8344">
        <f t="shared" si="1040"/>
        <v>2021</v>
      </c>
      <c r="P8344">
        <f t="shared" si="1041"/>
        <v>5</v>
      </c>
      <c r="Q8344" t="str">
        <f t="shared" si="1042"/>
        <v>mai</v>
      </c>
      <c r="R8344" t="str">
        <f t="shared" si="1043"/>
        <v>Tennessee</v>
      </c>
      <c r="S8344" t="str">
        <f t="shared" si="1044"/>
        <v>2021-05</v>
      </c>
      <c r="T8344">
        <f>IF(AND(COUNTIF(Calculs!$Q$2:$Q$12,$O8344)&gt;0,COUNTIF(Calculs!$S$2:$S$12,$E8344)&gt;0,COUNTIF(Calculs!$U$2:$U$12,$H8344)&gt;0),1,0)</f>
        <v>1</v>
      </c>
      <c r="U8344">
        <f t="shared" si="1045"/>
        <v>9672</v>
      </c>
      <c r="V8344">
        <f t="shared" si="1046"/>
        <v>248</v>
      </c>
      <c r="W8344">
        <f t="shared" si="1047"/>
        <v>4642.5599999999995</v>
      </c>
    </row>
    <row r="8345" spans="1:23" ht="15.75" customHeight="1" x14ac:dyDescent="0.3">
      <c r="A8345" s="2" t="s">
        <v>25</v>
      </c>
      <c r="B8345" s="2">
        <v>1197831</v>
      </c>
      <c r="C8345" s="3">
        <v>44332</v>
      </c>
      <c r="D8345" s="12" t="str" cm="1">
        <f t="array" ref="D8345">_xlfn.SWITCH(WEEKDAY(C8345,2), 1, "Lundi", 2, "Mardi", 3, "Mercredi", 4, "Jeudi", 5, "Vendredi", 6, "Samedi", 7, "Dimanche", "Erreur")</f>
        <v>Dimanche</v>
      </c>
      <c r="E8345" s="2" t="s">
        <v>26</v>
      </c>
      <c r="F8345" s="2" t="s">
        <v>54</v>
      </c>
      <c r="G8345" s="2" t="s">
        <v>55</v>
      </c>
      <c r="H8345" s="4" t="s">
        <v>18</v>
      </c>
      <c r="I8345" s="5">
        <v>37</v>
      </c>
      <c r="J8345" s="6">
        <v>264</v>
      </c>
      <c r="K8345" s="7">
        <v>9768</v>
      </c>
      <c r="L8345" s="7">
        <v>4786.32</v>
      </c>
      <c r="M8345" s="8">
        <v>0.48999999999999994</v>
      </c>
      <c r="N8345" s="2" t="s">
        <v>23</v>
      </c>
      <c r="O8345">
        <f t="shared" si="1040"/>
        <v>2021</v>
      </c>
      <c r="P8345">
        <f t="shared" si="1041"/>
        <v>5</v>
      </c>
      <c r="Q8345" t="str">
        <f t="shared" si="1042"/>
        <v>mai</v>
      </c>
      <c r="R8345" t="str">
        <f t="shared" si="1043"/>
        <v>Tennessee</v>
      </c>
      <c r="S8345" t="str">
        <f t="shared" si="1044"/>
        <v>2021-05</v>
      </c>
      <c r="T8345">
        <f>IF(AND(COUNTIF(Calculs!$Q$2:$Q$12,$O8345)&gt;0,COUNTIF(Calculs!$S$2:$S$12,$E8345)&gt;0,COUNTIF(Calculs!$U$2:$U$12,$H8345)&gt;0),1,0)</f>
        <v>1</v>
      </c>
      <c r="U8345">
        <f t="shared" si="1045"/>
        <v>9768</v>
      </c>
      <c r="V8345">
        <f t="shared" si="1046"/>
        <v>264</v>
      </c>
      <c r="W8345">
        <f t="shared" si="1047"/>
        <v>4786.32</v>
      </c>
    </row>
    <row r="8346" spans="1:23" ht="15.75" customHeight="1" x14ac:dyDescent="0.3">
      <c r="A8346" s="2" t="s">
        <v>25</v>
      </c>
      <c r="B8346" s="2">
        <v>1197831</v>
      </c>
      <c r="C8346" s="3">
        <v>44333</v>
      </c>
      <c r="D8346" s="12" t="str" cm="1">
        <f t="array" ref="D8346">_xlfn.SWITCH(WEEKDAY(C8346,2), 1, "Lundi", 2, "Mardi", 3, "Mercredi", 4, "Jeudi", 5, "Vendredi", 6, "Samedi", 7, "Dimanche", "Erreur")</f>
        <v>Lundi</v>
      </c>
      <c r="E8346" s="2" t="s">
        <v>26</v>
      </c>
      <c r="F8346" s="2" t="s">
        <v>54</v>
      </c>
      <c r="G8346" s="2" t="s">
        <v>55</v>
      </c>
      <c r="H8346" s="4" t="s">
        <v>19</v>
      </c>
      <c r="I8346" s="5">
        <v>44</v>
      </c>
      <c r="J8346" s="6">
        <v>210</v>
      </c>
      <c r="K8346" s="7">
        <v>9240</v>
      </c>
      <c r="L8346" s="7">
        <v>4712.3999999999996</v>
      </c>
      <c r="M8346" s="8">
        <v>0.51</v>
      </c>
      <c r="N8346" s="2" t="s">
        <v>23</v>
      </c>
      <c r="O8346">
        <f t="shared" si="1040"/>
        <v>2021</v>
      </c>
      <c r="P8346">
        <f t="shared" si="1041"/>
        <v>5</v>
      </c>
      <c r="Q8346" t="str">
        <f t="shared" si="1042"/>
        <v>mai</v>
      </c>
      <c r="R8346" t="str">
        <f t="shared" si="1043"/>
        <v>Tennessee</v>
      </c>
      <c r="S8346" t="str">
        <f t="shared" si="1044"/>
        <v>2021-05</v>
      </c>
      <c r="T8346">
        <f>IF(AND(COUNTIF(Calculs!$Q$2:$Q$12,$O8346)&gt;0,COUNTIF(Calculs!$S$2:$S$12,$E8346)&gt;0,COUNTIF(Calculs!$U$2:$U$12,$H8346)&gt;0),1,0)</f>
        <v>1</v>
      </c>
      <c r="U8346">
        <f t="shared" si="1045"/>
        <v>9240</v>
      </c>
      <c r="V8346">
        <f t="shared" si="1046"/>
        <v>210</v>
      </c>
      <c r="W8346">
        <f t="shared" si="1047"/>
        <v>4712.3999999999996</v>
      </c>
    </row>
    <row r="8347" spans="1:23" ht="15.75" customHeight="1" x14ac:dyDescent="0.3">
      <c r="A8347" s="2" t="s">
        <v>25</v>
      </c>
      <c r="B8347" s="2">
        <v>1197831</v>
      </c>
      <c r="C8347" s="3">
        <v>44334</v>
      </c>
      <c r="D8347" s="12" t="str" cm="1">
        <f t="array" ref="D8347">_xlfn.SWITCH(WEEKDAY(C8347,2), 1, "Lundi", 2, "Mardi", 3, "Mercredi", 4, "Jeudi", 5, "Vendredi", 6, "Samedi", 7, "Dimanche", "Erreur")</f>
        <v>Mardi</v>
      </c>
      <c r="E8347" s="2" t="s">
        <v>26</v>
      </c>
      <c r="F8347" s="2" t="s">
        <v>54</v>
      </c>
      <c r="G8347" s="2" t="s">
        <v>55</v>
      </c>
      <c r="H8347" s="4" t="s">
        <v>20</v>
      </c>
      <c r="I8347" s="5">
        <v>44</v>
      </c>
      <c r="J8347" s="6">
        <v>176</v>
      </c>
      <c r="K8347" s="7">
        <v>7744</v>
      </c>
      <c r="L8347" s="7">
        <v>4646.4000000000005</v>
      </c>
      <c r="M8347" s="8">
        <v>0.60000000000000009</v>
      </c>
      <c r="N8347" s="2" t="s">
        <v>23</v>
      </c>
      <c r="O8347">
        <f t="shared" si="1040"/>
        <v>2021</v>
      </c>
      <c r="P8347">
        <f t="shared" si="1041"/>
        <v>5</v>
      </c>
      <c r="Q8347" t="str">
        <f t="shared" si="1042"/>
        <v>mai</v>
      </c>
      <c r="R8347" t="str">
        <f t="shared" si="1043"/>
        <v>Tennessee</v>
      </c>
      <c r="S8347" t="str">
        <f t="shared" si="1044"/>
        <v>2021-05</v>
      </c>
      <c r="T8347">
        <f>IF(AND(COUNTIF(Calculs!$Q$2:$Q$12,$O8347)&gt;0,COUNTIF(Calculs!$S$2:$S$12,$E8347)&gt;0,COUNTIF(Calculs!$U$2:$U$12,$H8347)&gt;0),1,0)</f>
        <v>1</v>
      </c>
      <c r="U8347">
        <f t="shared" si="1045"/>
        <v>7744</v>
      </c>
      <c r="V8347">
        <f t="shared" si="1046"/>
        <v>176</v>
      </c>
      <c r="W8347">
        <f t="shared" si="1047"/>
        <v>4646.4000000000005</v>
      </c>
    </row>
    <row r="8348" spans="1:23" ht="15.75" customHeight="1" x14ac:dyDescent="0.3">
      <c r="A8348" s="2" t="s">
        <v>25</v>
      </c>
      <c r="B8348" s="2">
        <v>1197831</v>
      </c>
      <c r="C8348" s="3">
        <v>44335</v>
      </c>
      <c r="D8348" s="12" t="str" cm="1">
        <f t="array" ref="D8348">_xlfn.SWITCH(WEEKDAY(C8348,2), 1, "Lundi", 2, "Mardi", 3, "Mercredi", 4, "Jeudi", 5, "Vendredi", 6, "Samedi", 7, "Dimanche", "Erreur")</f>
        <v>Mercredi</v>
      </c>
      <c r="E8348" s="2" t="s">
        <v>26</v>
      </c>
      <c r="F8348" s="2" t="s">
        <v>54</v>
      </c>
      <c r="G8348" s="2" t="s">
        <v>55</v>
      </c>
      <c r="H8348" s="4" t="s">
        <v>21</v>
      </c>
      <c r="I8348" s="5">
        <v>38</v>
      </c>
      <c r="J8348" s="6">
        <v>160</v>
      </c>
      <c r="K8348" s="7">
        <v>6080</v>
      </c>
      <c r="L8348" s="7">
        <v>2857.6</v>
      </c>
      <c r="M8348" s="8">
        <v>0.47</v>
      </c>
      <c r="N8348" s="2" t="s">
        <v>23</v>
      </c>
      <c r="O8348">
        <f t="shared" si="1040"/>
        <v>2021</v>
      </c>
      <c r="P8348">
        <f t="shared" si="1041"/>
        <v>5</v>
      </c>
      <c r="Q8348" t="str">
        <f t="shared" si="1042"/>
        <v>mai</v>
      </c>
      <c r="R8348" t="str">
        <f t="shared" si="1043"/>
        <v>Tennessee</v>
      </c>
      <c r="S8348" t="str">
        <f t="shared" si="1044"/>
        <v>2021-05</v>
      </c>
      <c r="T8348">
        <f>IF(AND(COUNTIF(Calculs!$Q$2:$Q$12,$O8348)&gt;0,COUNTIF(Calculs!$S$2:$S$12,$E8348)&gt;0,COUNTIF(Calculs!$U$2:$U$12,$H8348)&gt;0),1,0)</f>
        <v>1</v>
      </c>
      <c r="U8348">
        <f t="shared" si="1045"/>
        <v>6080</v>
      </c>
      <c r="V8348">
        <f t="shared" si="1046"/>
        <v>160</v>
      </c>
      <c r="W8348">
        <f t="shared" si="1047"/>
        <v>2857.6</v>
      </c>
    </row>
    <row r="8349" spans="1:23" ht="15.75" customHeight="1" x14ac:dyDescent="0.3">
      <c r="A8349" s="2" t="s">
        <v>25</v>
      </c>
      <c r="B8349" s="2">
        <v>1197831</v>
      </c>
      <c r="C8349" s="3">
        <v>44336</v>
      </c>
      <c r="D8349" s="12" t="str" cm="1">
        <f t="array" ref="D8349">_xlfn.SWITCH(WEEKDAY(C8349,2), 1, "Lundi", 2, "Mardi", 3, "Mercredi", 4, "Jeudi", 5, "Vendredi", 6, "Samedi", 7, "Dimanche", "Erreur")</f>
        <v>Jeudi</v>
      </c>
      <c r="E8349" s="2" t="s">
        <v>26</v>
      </c>
      <c r="F8349" s="2" t="s">
        <v>54</v>
      </c>
      <c r="G8349" s="2" t="s">
        <v>55</v>
      </c>
      <c r="H8349" s="4" t="s">
        <v>22</v>
      </c>
      <c r="I8349" s="5">
        <v>49</v>
      </c>
      <c r="J8349" s="6">
        <v>225</v>
      </c>
      <c r="K8349" s="7">
        <v>11025</v>
      </c>
      <c r="L8349" s="7">
        <v>6945.7500000000009</v>
      </c>
      <c r="M8349" s="8">
        <v>0.63000000000000012</v>
      </c>
      <c r="N8349" s="2" t="s">
        <v>23</v>
      </c>
      <c r="O8349">
        <f t="shared" si="1040"/>
        <v>2021</v>
      </c>
      <c r="P8349">
        <f t="shared" si="1041"/>
        <v>5</v>
      </c>
      <c r="Q8349" t="str">
        <f t="shared" si="1042"/>
        <v>mai</v>
      </c>
      <c r="R8349" t="str">
        <f t="shared" si="1043"/>
        <v>Tennessee</v>
      </c>
      <c r="S8349" t="str">
        <f t="shared" si="1044"/>
        <v>2021-05</v>
      </c>
      <c r="T8349">
        <f>IF(AND(COUNTIF(Calculs!$Q$2:$Q$12,$O8349)&gt;0,COUNTIF(Calculs!$S$2:$S$12,$E8349)&gt;0,COUNTIF(Calculs!$U$2:$U$12,$H8349)&gt;0),1,0)</f>
        <v>1</v>
      </c>
      <c r="U8349">
        <f t="shared" si="1045"/>
        <v>11025</v>
      </c>
      <c r="V8349">
        <f t="shared" si="1046"/>
        <v>225</v>
      </c>
      <c r="W8349">
        <f t="shared" si="1047"/>
        <v>6945.7500000000009</v>
      </c>
    </row>
    <row r="8350" spans="1:23" ht="15.75" customHeight="1" x14ac:dyDescent="0.3">
      <c r="A8350" s="2" t="s">
        <v>13</v>
      </c>
      <c r="B8350" s="2">
        <v>1185732</v>
      </c>
      <c r="C8350" s="3">
        <v>44337</v>
      </c>
      <c r="D8350" s="12" t="str" cm="1">
        <f t="array" ref="D8350">_xlfn.SWITCH(WEEKDAY(C8350,2), 1, "Lundi", 2, "Mardi", 3, "Mercredi", 4, "Jeudi", 5, "Vendredi", 6, "Samedi", 7, "Dimanche", "Erreur")</f>
        <v>Vendredi</v>
      </c>
      <c r="E8350" s="2" t="s">
        <v>26</v>
      </c>
      <c r="F8350" s="2" t="s">
        <v>54</v>
      </c>
      <c r="G8350" s="2" t="s">
        <v>55</v>
      </c>
      <c r="H8350" s="4" t="s">
        <v>16</v>
      </c>
      <c r="I8350" s="5">
        <v>27</v>
      </c>
      <c r="J8350" s="6">
        <v>140</v>
      </c>
      <c r="K8350" s="7">
        <v>3780</v>
      </c>
      <c r="L8350" s="7">
        <v>1663.2</v>
      </c>
      <c r="M8350" s="8">
        <v>0.44</v>
      </c>
      <c r="N8350" s="2" t="s">
        <v>23</v>
      </c>
      <c r="O8350">
        <f t="shared" si="1040"/>
        <v>2021</v>
      </c>
      <c r="P8350">
        <f t="shared" si="1041"/>
        <v>5</v>
      </c>
      <c r="Q8350" t="str">
        <f t="shared" si="1042"/>
        <v>mai</v>
      </c>
      <c r="R8350" t="str">
        <f t="shared" si="1043"/>
        <v>Tennessee</v>
      </c>
      <c r="S8350" t="str">
        <f t="shared" si="1044"/>
        <v>2021-05</v>
      </c>
      <c r="T8350">
        <f>IF(AND(COUNTIF(Calculs!$Q$2:$Q$12,$O8350)&gt;0,COUNTIF(Calculs!$S$2:$S$12,$E8350)&gt;0,COUNTIF(Calculs!$U$2:$U$12,$H8350)&gt;0),1,0)</f>
        <v>1</v>
      </c>
      <c r="U8350">
        <f t="shared" si="1045"/>
        <v>3780</v>
      </c>
      <c r="V8350">
        <f t="shared" si="1046"/>
        <v>140</v>
      </c>
      <c r="W8350">
        <f t="shared" si="1047"/>
        <v>1663.2</v>
      </c>
    </row>
    <row r="8351" spans="1:23" ht="15.75" customHeight="1" x14ac:dyDescent="0.3">
      <c r="A8351" s="2" t="s">
        <v>13</v>
      </c>
      <c r="B8351" s="2">
        <v>1185732</v>
      </c>
      <c r="C8351" s="3">
        <v>44338</v>
      </c>
      <c r="D8351" s="12" t="str" cm="1">
        <f t="array" ref="D8351">_xlfn.SWITCH(WEEKDAY(C8351,2), 1, "Lundi", 2, "Mardi", 3, "Mercredi", 4, "Jeudi", 5, "Vendredi", 6, "Samedi", 7, "Dimanche", "Erreur")</f>
        <v>Samedi</v>
      </c>
      <c r="E8351" s="2" t="s">
        <v>26</v>
      </c>
      <c r="F8351" s="2" t="s">
        <v>54</v>
      </c>
      <c r="G8351" s="2" t="s">
        <v>55</v>
      </c>
      <c r="H8351" s="4" t="s">
        <v>18</v>
      </c>
      <c r="I8351" s="5">
        <v>23</v>
      </c>
      <c r="J8351" s="6">
        <v>70</v>
      </c>
      <c r="K8351" s="7">
        <v>1610</v>
      </c>
      <c r="L8351" s="7">
        <v>660.09999999999991</v>
      </c>
      <c r="M8351" s="8">
        <v>0.41</v>
      </c>
      <c r="N8351" s="2" t="s">
        <v>23</v>
      </c>
      <c r="O8351">
        <f t="shared" si="1040"/>
        <v>2021</v>
      </c>
      <c r="P8351">
        <f t="shared" si="1041"/>
        <v>5</v>
      </c>
      <c r="Q8351" t="str">
        <f t="shared" si="1042"/>
        <v>mai</v>
      </c>
      <c r="R8351" t="str">
        <f t="shared" si="1043"/>
        <v>Tennessee</v>
      </c>
      <c r="S8351" t="str">
        <f t="shared" si="1044"/>
        <v>2021-05</v>
      </c>
      <c r="T8351">
        <f>IF(AND(COUNTIF(Calculs!$Q$2:$Q$12,$O8351)&gt;0,COUNTIF(Calculs!$S$2:$S$12,$E8351)&gt;0,COUNTIF(Calculs!$U$2:$U$12,$H8351)&gt;0),1,0)</f>
        <v>1</v>
      </c>
      <c r="U8351">
        <f t="shared" si="1045"/>
        <v>1610</v>
      </c>
      <c r="V8351">
        <f t="shared" si="1046"/>
        <v>70</v>
      </c>
      <c r="W8351">
        <f t="shared" si="1047"/>
        <v>660.09999999999991</v>
      </c>
    </row>
    <row r="8352" spans="1:23" ht="15.75" customHeight="1" x14ac:dyDescent="0.3">
      <c r="A8352" s="2" t="s">
        <v>13</v>
      </c>
      <c r="B8352" s="2">
        <v>1185732</v>
      </c>
      <c r="C8352" s="3">
        <v>44339</v>
      </c>
      <c r="D8352" s="12" t="str" cm="1">
        <f t="array" ref="D8352">_xlfn.SWITCH(WEEKDAY(C8352,2), 1, "Lundi", 2, "Mardi", 3, "Mercredi", 4, "Jeudi", 5, "Vendredi", 6, "Samedi", 7, "Dimanche", "Erreur")</f>
        <v>Dimanche</v>
      </c>
      <c r="E8352" s="2" t="s">
        <v>26</v>
      </c>
      <c r="F8352" s="2" t="s">
        <v>54</v>
      </c>
      <c r="G8352" s="2" t="s">
        <v>55</v>
      </c>
      <c r="H8352" s="4" t="s">
        <v>19</v>
      </c>
      <c r="I8352" s="5">
        <v>19</v>
      </c>
      <c r="J8352" s="6">
        <v>74</v>
      </c>
      <c r="K8352" s="7">
        <v>1406</v>
      </c>
      <c r="L8352" s="7">
        <v>548.33999999999992</v>
      </c>
      <c r="M8352" s="8">
        <v>0.38999999999999996</v>
      </c>
      <c r="N8352" s="2" t="s">
        <v>23</v>
      </c>
      <c r="O8352">
        <f t="shared" si="1040"/>
        <v>2021</v>
      </c>
      <c r="P8352">
        <f t="shared" si="1041"/>
        <v>5</v>
      </c>
      <c r="Q8352" t="str">
        <f t="shared" si="1042"/>
        <v>mai</v>
      </c>
      <c r="R8352" t="str">
        <f t="shared" si="1043"/>
        <v>Tennessee</v>
      </c>
      <c r="S8352" t="str">
        <f t="shared" si="1044"/>
        <v>2021-05</v>
      </c>
      <c r="T8352">
        <f>IF(AND(COUNTIF(Calculs!$Q$2:$Q$12,$O8352)&gt;0,COUNTIF(Calculs!$S$2:$S$12,$E8352)&gt;0,COUNTIF(Calculs!$U$2:$U$12,$H8352)&gt;0),1,0)</f>
        <v>1</v>
      </c>
      <c r="U8352">
        <f t="shared" si="1045"/>
        <v>1406</v>
      </c>
      <c r="V8352">
        <f t="shared" si="1046"/>
        <v>74</v>
      </c>
      <c r="W8352">
        <f t="shared" si="1047"/>
        <v>548.33999999999992</v>
      </c>
    </row>
    <row r="8353" spans="1:23" ht="15.75" customHeight="1" x14ac:dyDescent="0.3">
      <c r="A8353" s="2" t="s">
        <v>13</v>
      </c>
      <c r="B8353" s="2">
        <v>1185732</v>
      </c>
      <c r="C8353" s="3">
        <v>44340</v>
      </c>
      <c r="D8353" s="12" t="str" cm="1">
        <f t="array" ref="D8353">_xlfn.SWITCH(WEEKDAY(C8353,2), 1, "Lundi", 2, "Mardi", 3, "Mercredi", 4, "Jeudi", 5, "Vendredi", 6, "Samedi", 7, "Dimanche", "Erreur")</f>
        <v>Lundi</v>
      </c>
      <c r="E8353" s="2" t="s">
        <v>26</v>
      </c>
      <c r="F8353" s="2" t="s">
        <v>54</v>
      </c>
      <c r="G8353" s="2" t="s">
        <v>55</v>
      </c>
      <c r="H8353" s="4" t="s">
        <v>20</v>
      </c>
      <c r="I8353" s="5">
        <v>22</v>
      </c>
      <c r="J8353" s="6">
        <v>23</v>
      </c>
      <c r="K8353" s="7">
        <v>506</v>
      </c>
      <c r="L8353" s="7">
        <v>217.58</v>
      </c>
      <c r="M8353" s="8">
        <v>0.43000000000000005</v>
      </c>
      <c r="N8353" s="2" t="s">
        <v>23</v>
      </c>
      <c r="O8353">
        <f t="shared" si="1040"/>
        <v>2021</v>
      </c>
      <c r="P8353">
        <f t="shared" si="1041"/>
        <v>5</v>
      </c>
      <c r="Q8353" t="str">
        <f t="shared" si="1042"/>
        <v>mai</v>
      </c>
      <c r="R8353" t="str">
        <f t="shared" si="1043"/>
        <v>Tennessee</v>
      </c>
      <c r="S8353" t="str">
        <f t="shared" si="1044"/>
        <v>2021-05</v>
      </c>
      <c r="T8353">
        <f>IF(AND(COUNTIF(Calculs!$Q$2:$Q$12,$O8353)&gt;0,COUNTIF(Calculs!$S$2:$S$12,$E8353)&gt;0,COUNTIF(Calculs!$U$2:$U$12,$H8353)&gt;0),1,0)</f>
        <v>1</v>
      </c>
      <c r="U8353">
        <f t="shared" si="1045"/>
        <v>506</v>
      </c>
      <c r="V8353">
        <f t="shared" si="1046"/>
        <v>23</v>
      </c>
      <c r="W8353">
        <f t="shared" si="1047"/>
        <v>217.58</v>
      </c>
    </row>
    <row r="8354" spans="1:23" ht="15.75" customHeight="1" x14ac:dyDescent="0.3">
      <c r="A8354" s="2" t="s">
        <v>25</v>
      </c>
      <c r="B8354" s="2">
        <v>1197831</v>
      </c>
      <c r="C8354" s="3">
        <v>44413</v>
      </c>
      <c r="D8354" s="12" t="str" cm="1">
        <f t="array" ref="D8354">_xlfn.SWITCH(WEEKDAY(C8354,2), 1, "Lundi", 2, "Mardi", 3, "Mercredi", 4, "Jeudi", 5, "Vendredi", 6, "Samedi", 7, "Dimanche", "Erreur")</f>
        <v>Jeudi</v>
      </c>
      <c r="E8354" s="2" t="s">
        <v>26</v>
      </c>
      <c r="F8354" s="2" t="s">
        <v>58</v>
      </c>
      <c r="G8354" s="2" t="s">
        <v>59</v>
      </c>
      <c r="H8354" s="4" t="s">
        <v>21</v>
      </c>
      <c r="I8354" s="5">
        <v>31</v>
      </c>
      <c r="J8354" s="6">
        <v>114</v>
      </c>
      <c r="K8354" s="7">
        <v>3534</v>
      </c>
      <c r="L8354" s="7">
        <v>1448.9399999999998</v>
      </c>
      <c r="M8354" s="8">
        <v>0.41</v>
      </c>
      <c r="N8354" s="2" t="s">
        <v>23</v>
      </c>
      <c r="O8354">
        <f t="shared" si="1040"/>
        <v>2021</v>
      </c>
      <c r="P8354">
        <f t="shared" si="1041"/>
        <v>8</v>
      </c>
      <c r="Q8354" t="str">
        <f t="shared" si="1042"/>
        <v>août</v>
      </c>
      <c r="R8354" t="str">
        <f t="shared" si="1043"/>
        <v>Alabama</v>
      </c>
      <c r="S8354" t="str">
        <f t="shared" si="1044"/>
        <v>2021-08</v>
      </c>
      <c r="T8354">
        <f>IF(AND(COUNTIF(Calculs!$Q$2:$Q$12,$O8354)&gt;0,COUNTIF(Calculs!$S$2:$S$12,$E8354)&gt;0,COUNTIF(Calculs!$U$2:$U$12,$H8354)&gt;0),1,0)</f>
        <v>1</v>
      </c>
      <c r="U8354">
        <f t="shared" si="1045"/>
        <v>3534</v>
      </c>
      <c r="V8354">
        <f t="shared" si="1046"/>
        <v>114</v>
      </c>
      <c r="W8354">
        <f t="shared" si="1047"/>
        <v>1448.9399999999998</v>
      </c>
    </row>
    <row r="8355" spans="1:23" ht="15.75" customHeight="1" x14ac:dyDescent="0.3">
      <c r="A8355" s="2" t="s">
        <v>25</v>
      </c>
      <c r="B8355" s="2">
        <v>1197831</v>
      </c>
      <c r="C8355" s="3">
        <v>44414</v>
      </c>
      <c r="D8355" s="12" t="str" cm="1">
        <f t="array" ref="D8355">_xlfn.SWITCH(WEEKDAY(C8355,2), 1, "Lundi", 2, "Mardi", 3, "Mercredi", 4, "Jeudi", 5, "Vendredi", 6, "Samedi", 7, "Dimanche", "Erreur")</f>
        <v>Vendredi</v>
      </c>
      <c r="E8355" s="2" t="s">
        <v>26</v>
      </c>
      <c r="F8355" s="2" t="s">
        <v>58</v>
      </c>
      <c r="G8355" s="2" t="s">
        <v>59</v>
      </c>
      <c r="H8355" s="4" t="s">
        <v>22</v>
      </c>
      <c r="I8355" s="5">
        <v>24</v>
      </c>
      <c r="J8355" s="6">
        <v>152</v>
      </c>
      <c r="K8355" s="7">
        <v>3648</v>
      </c>
      <c r="L8355" s="7">
        <v>2152.3200000000002</v>
      </c>
      <c r="M8355" s="8">
        <v>0.59000000000000008</v>
      </c>
      <c r="N8355" s="2" t="s">
        <v>23</v>
      </c>
      <c r="O8355">
        <f t="shared" si="1040"/>
        <v>2021</v>
      </c>
      <c r="P8355">
        <f t="shared" si="1041"/>
        <v>8</v>
      </c>
      <c r="Q8355" t="str">
        <f t="shared" si="1042"/>
        <v>août</v>
      </c>
      <c r="R8355" t="str">
        <f t="shared" si="1043"/>
        <v>Alabama</v>
      </c>
      <c r="S8355" t="str">
        <f t="shared" si="1044"/>
        <v>2021-08</v>
      </c>
      <c r="T8355">
        <f>IF(AND(COUNTIF(Calculs!$Q$2:$Q$12,$O8355)&gt;0,COUNTIF(Calculs!$S$2:$S$12,$E8355)&gt;0,COUNTIF(Calculs!$U$2:$U$12,$H8355)&gt;0),1,0)</f>
        <v>1</v>
      </c>
      <c r="U8355">
        <f t="shared" si="1045"/>
        <v>3648</v>
      </c>
      <c r="V8355">
        <f t="shared" si="1046"/>
        <v>152</v>
      </c>
      <c r="W8355">
        <f t="shared" si="1047"/>
        <v>2152.3200000000002</v>
      </c>
    </row>
    <row r="8356" spans="1:23" ht="15.75" customHeight="1" x14ac:dyDescent="0.3">
      <c r="A8356" s="2" t="s">
        <v>25</v>
      </c>
      <c r="B8356" s="2">
        <v>1197831</v>
      </c>
      <c r="C8356" s="3">
        <v>44415</v>
      </c>
      <c r="D8356" s="12" t="str" cm="1">
        <f t="array" ref="D8356">_xlfn.SWITCH(WEEKDAY(C8356,2), 1, "Lundi", 2, "Mardi", 3, "Mercredi", 4, "Jeudi", 5, "Vendredi", 6, "Samedi", 7, "Dimanche", "Erreur")</f>
        <v>Samedi</v>
      </c>
      <c r="E8356" s="2" t="s">
        <v>26</v>
      </c>
      <c r="F8356" s="2" t="s">
        <v>58</v>
      </c>
      <c r="G8356" s="2" t="s">
        <v>59</v>
      </c>
      <c r="H8356" s="4" t="s">
        <v>16</v>
      </c>
      <c r="I8356" s="5">
        <v>16</v>
      </c>
      <c r="J8356" s="6">
        <v>206</v>
      </c>
      <c r="K8356" s="7">
        <v>3296</v>
      </c>
      <c r="L8356" s="7">
        <v>1549.12</v>
      </c>
      <c r="M8356" s="8">
        <v>0.47</v>
      </c>
      <c r="N8356" s="2" t="s">
        <v>23</v>
      </c>
      <c r="O8356">
        <f t="shared" si="1040"/>
        <v>2021</v>
      </c>
      <c r="P8356">
        <f t="shared" si="1041"/>
        <v>8</v>
      </c>
      <c r="Q8356" t="str">
        <f t="shared" si="1042"/>
        <v>août</v>
      </c>
      <c r="R8356" t="str">
        <f t="shared" si="1043"/>
        <v>Alabama</v>
      </c>
      <c r="S8356" t="str">
        <f t="shared" si="1044"/>
        <v>2021-08</v>
      </c>
      <c r="T8356">
        <f>IF(AND(COUNTIF(Calculs!$Q$2:$Q$12,$O8356)&gt;0,COUNTIF(Calculs!$S$2:$S$12,$E8356)&gt;0,COUNTIF(Calculs!$U$2:$U$12,$H8356)&gt;0),1,0)</f>
        <v>1</v>
      </c>
      <c r="U8356">
        <f t="shared" si="1045"/>
        <v>3296</v>
      </c>
      <c r="V8356">
        <f t="shared" si="1046"/>
        <v>206</v>
      </c>
      <c r="W8356">
        <f t="shared" si="1047"/>
        <v>1549.12</v>
      </c>
    </row>
    <row r="8357" spans="1:23" ht="15.75" customHeight="1" x14ac:dyDescent="0.3">
      <c r="A8357" s="2" t="s">
        <v>25</v>
      </c>
      <c r="B8357" s="2">
        <v>1197831</v>
      </c>
      <c r="C8357" s="3">
        <v>44416</v>
      </c>
      <c r="D8357" s="12" t="str" cm="1">
        <f t="array" ref="D8357">_xlfn.SWITCH(WEEKDAY(C8357,2), 1, "Lundi", 2, "Mardi", 3, "Mercredi", 4, "Jeudi", 5, "Vendredi", 6, "Samedi", 7, "Dimanche", "Erreur")</f>
        <v>Dimanche</v>
      </c>
      <c r="E8357" s="2" t="s">
        <v>26</v>
      </c>
      <c r="F8357" s="2" t="s">
        <v>58</v>
      </c>
      <c r="G8357" s="2" t="s">
        <v>59</v>
      </c>
      <c r="H8357" s="4" t="s">
        <v>18</v>
      </c>
      <c r="I8357" s="5">
        <v>26</v>
      </c>
      <c r="J8357" s="6">
        <v>192</v>
      </c>
      <c r="K8357" s="7">
        <v>4992</v>
      </c>
      <c r="L8357" s="7">
        <v>2096.64</v>
      </c>
      <c r="M8357" s="8">
        <v>0.42</v>
      </c>
      <c r="N8357" s="2" t="s">
        <v>23</v>
      </c>
      <c r="O8357">
        <f t="shared" si="1040"/>
        <v>2021</v>
      </c>
      <c r="P8357">
        <f t="shared" si="1041"/>
        <v>8</v>
      </c>
      <c r="Q8357" t="str">
        <f t="shared" si="1042"/>
        <v>août</v>
      </c>
      <c r="R8357" t="str">
        <f t="shared" si="1043"/>
        <v>Alabama</v>
      </c>
      <c r="S8357" t="str">
        <f t="shared" si="1044"/>
        <v>2021-08</v>
      </c>
      <c r="T8357">
        <f>IF(AND(COUNTIF(Calculs!$Q$2:$Q$12,$O8357)&gt;0,COUNTIF(Calculs!$S$2:$S$12,$E8357)&gt;0,COUNTIF(Calculs!$U$2:$U$12,$H8357)&gt;0),1,0)</f>
        <v>1</v>
      </c>
      <c r="U8357">
        <f t="shared" si="1045"/>
        <v>4992</v>
      </c>
      <c r="V8357">
        <f t="shared" si="1046"/>
        <v>192</v>
      </c>
      <c r="W8357">
        <f t="shared" si="1047"/>
        <v>2096.64</v>
      </c>
    </row>
    <row r="8358" spans="1:23" ht="15.75" customHeight="1" x14ac:dyDescent="0.3">
      <c r="A8358" s="2" t="s">
        <v>25</v>
      </c>
      <c r="B8358" s="2">
        <v>1197831</v>
      </c>
      <c r="C8358" s="3">
        <v>44417</v>
      </c>
      <c r="D8358" s="12" t="str" cm="1">
        <f t="array" ref="D8358">_xlfn.SWITCH(WEEKDAY(C8358,2), 1, "Lundi", 2, "Mardi", 3, "Mercredi", 4, "Jeudi", 5, "Vendredi", 6, "Samedi", 7, "Dimanche", "Erreur")</f>
        <v>Lundi</v>
      </c>
      <c r="E8358" s="2" t="s">
        <v>26</v>
      </c>
      <c r="F8358" s="2" t="s">
        <v>58</v>
      </c>
      <c r="G8358" s="2" t="s">
        <v>59</v>
      </c>
      <c r="H8358" s="4" t="s">
        <v>19</v>
      </c>
      <c r="I8358" s="5">
        <v>26</v>
      </c>
      <c r="J8358" s="6">
        <v>136</v>
      </c>
      <c r="K8358" s="7">
        <v>3536</v>
      </c>
      <c r="L8358" s="7">
        <v>1555.84</v>
      </c>
      <c r="M8358" s="8">
        <v>0.43999999999999995</v>
      </c>
      <c r="N8358" s="2" t="s">
        <v>23</v>
      </c>
      <c r="O8358">
        <f t="shared" si="1040"/>
        <v>2021</v>
      </c>
      <c r="P8358">
        <f t="shared" si="1041"/>
        <v>8</v>
      </c>
      <c r="Q8358" t="str">
        <f t="shared" si="1042"/>
        <v>août</v>
      </c>
      <c r="R8358" t="str">
        <f t="shared" si="1043"/>
        <v>Alabama</v>
      </c>
      <c r="S8358" t="str">
        <f t="shared" si="1044"/>
        <v>2021-08</v>
      </c>
      <c r="T8358">
        <f>IF(AND(COUNTIF(Calculs!$Q$2:$Q$12,$O8358)&gt;0,COUNTIF(Calculs!$S$2:$S$12,$E8358)&gt;0,COUNTIF(Calculs!$U$2:$U$12,$H8358)&gt;0),1,0)</f>
        <v>1</v>
      </c>
      <c r="U8358">
        <f t="shared" si="1045"/>
        <v>3536</v>
      </c>
      <c r="V8358">
        <f t="shared" si="1046"/>
        <v>136</v>
      </c>
      <c r="W8358">
        <f t="shared" si="1047"/>
        <v>1555.84</v>
      </c>
    </row>
    <row r="8359" spans="1:23" ht="15.75" customHeight="1" x14ac:dyDescent="0.3">
      <c r="A8359" s="2" t="s">
        <v>25</v>
      </c>
      <c r="B8359" s="2">
        <v>1197831</v>
      </c>
      <c r="C8359" s="3">
        <v>44418</v>
      </c>
      <c r="D8359" s="12" t="str" cm="1">
        <f t="array" ref="D8359">_xlfn.SWITCH(WEEKDAY(C8359,2), 1, "Lundi", 2, "Mardi", 3, "Mercredi", 4, "Jeudi", 5, "Vendredi", 6, "Samedi", 7, "Dimanche", "Erreur")</f>
        <v>Mardi</v>
      </c>
      <c r="E8359" s="2" t="s">
        <v>26</v>
      </c>
      <c r="F8359" s="2" t="s">
        <v>58</v>
      </c>
      <c r="G8359" s="2" t="s">
        <v>59</v>
      </c>
      <c r="H8359" s="4" t="s">
        <v>20</v>
      </c>
      <c r="I8359" s="5">
        <v>24</v>
      </c>
      <c r="J8359" s="6">
        <v>113</v>
      </c>
      <c r="K8359" s="7">
        <v>2712</v>
      </c>
      <c r="L8359" s="7">
        <v>1464.48</v>
      </c>
      <c r="M8359" s="8">
        <v>0.54</v>
      </c>
      <c r="N8359" s="2" t="s">
        <v>23</v>
      </c>
      <c r="O8359">
        <f t="shared" si="1040"/>
        <v>2021</v>
      </c>
      <c r="P8359">
        <f t="shared" si="1041"/>
        <v>8</v>
      </c>
      <c r="Q8359" t="str">
        <f t="shared" si="1042"/>
        <v>août</v>
      </c>
      <c r="R8359" t="str">
        <f t="shared" si="1043"/>
        <v>Alabama</v>
      </c>
      <c r="S8359" t="str">
        <f t="shared" si="1044"/>
        <v>2021-08</v>
      </c>
      <c r="T8359">
        <f>IF(AND(COUNTIF(Calculs!$Q$2:$Q$12,$O8359)&gt;0,COUNTIF(Calculs!$S$2:$S$12,$E8359)&gt;0,COUNTIF(Calculs!$U$2:$U$12,$H8359)&gt;0),1,0)</f>
        <v>1</v>
      </c>
      <c r="U8359">
        <f t="shared" si="1045"/>
        <v>2712</v>
      </c>
      <c r="V8359">
        <f t="shared" si="1046"/>
        <v>113</v>
      </c>
      <c r="W8359">
        <f t="shared" si="1047"/>
        <v>1464.48</v>
      </c>
    </row>
    <row r="8360" spans="1:23" ht="15.75" customHeight="1" x14ac:dyDescent="0.3">
      <c r="A8360" s="2" t="s">
        <v>25</v>
      </c>
      <c r="B8360" s="2">
        <v>1197831</v>
      </c>
      <c r="C8360" s="3">
        <v>44419</v>
      </c>
      <c r="D8360" s="12" t="str" cm="1">
        <f t="array" ref="D8360">_xlfn.SWITCH(WEEKDAY(C8360,2), 1, "Lundi", 2, "Mardi", 3, "Mercredi", 4, "Jeudi", 5, "Vendredi", 6, "Samedi", 7, "Dimanche", "Erreur")</f>
        <v>Mercredi</v>
      </c>
      <c r="E8360" s="2" t="s">
        <v>26</v>
      </c>
      <c r="F8360" s="2" t="s">
        <v>58</v>
      </c>
      <c r="G8360" s="2" t="s">
        <v>59</v>
      </c>
      <c r="H8360" s="4" t="s">
        <v>21</v>
      </c>
      <c r="I8360" s="5">
        <v>29</v>
      </c>
      <c r="J8360" s="6">
        <v>85</v>
      </c>
      <c r="K8360" s="7">
        <v>2465</v>
      </c>
      <c r="L8360" s="7">
        <v>961.34999999999991</v>
      </c>
      <c r="M8360" s="8">
        <v>0.38999999999999996</v>
      </c>
      <c r="N8360" s="2" t="s">
        <v>23</v>
      </c>
      <c r="O8360">
        <f t="shared" si="1040"/>
        <v>2021</v>
      </c>
      <c r="P8360">
        <f t="shared" si="1041"/>
        <v>8</v>
      </c>
      <c r="Q8360" t="str">
        <f t="shared" si="1042"/>
        <v>août</v>
      </c>
      <c r="R8360" t="str">
        <f t="shared" si="1043"/>
        <v>Alabama</v>
      </c>
      <c r="S8360" t="str">
        <f t="shared" si="1044"/>
        <v>2021-08</v>
      </c>
      <c r="T8360">
        <f>IF(AND(COUNTIF(Calculs!$Q$2:$Q$12,$O8360)&gt;0,COUNTIF(Calculs!$S$2:$S$12,$E8360)&gt;0,COUNTIF(Calculs!$U$2:$U$12,$H8360)&gt;0),1,0)</f>
        <v>1</v>
      </c>
      <c r="U8360">
        <f t="shared" si="1045"/>
        <v>2465</v>
      </c>
      <c r="V8360">
        <f t="shared" si="1046"/>
        <v>85</v>
      </c>
      <c r="W8360">
        <f t="shared" si="1047"/>
        <v>961.34999999999991</v>
      </c>
    </row>
    <row r="8361" spans="1:23" ht="15.75" customHeight="1" x14ac:dyDescent="0.3">
      <c r="A8361" s="2" t="s">
        <v>25</v>
      </c>
      <c r="B8361" s="2">
        <v>1197831</v>
      </c>
      <c r="C8361" s="3">
        <v>44420</v>
      </c>
      <c r="D8361" s="12" t="str" cm="1">
        <f t="array" ref="D8361">_xlfn.SWITCH(WEEKDAY(C8361,2), 1, "Lundi", 2, "Mardi", 3, "Mercredi", 4, "Jeudi", 5, "Vendredi", 6, "Samedi", 7, "Dimanche", "Erreur")</f>
        <v>Jeudi</v>
      </c>
      <c r="E8361" s="2" t="s">
        <v>26</v>
      </c>
      <c r="F8361" s="2" t="s">
        <v>58</v>
      </c>
      <c r="G8361" s="2" t="s">
        <v>59</v>
      </c>
      <c r="H8361" s="4" t="s">
        <v>22</v>
      </c>
      <c r="I8361" s="5">
        <v>27</v>
      </c>
      <c r="J8361" s="6">
        <v>144</v>
      </c>
      <c r="K8361" s="7">
        <v>3888</v>
      </c>
      <c r="L8361" s="7">
        <v>2216.1600000000003</v>
      </c>
      <c r="M8361" s="8">
        <v>0.57000000000000006</v>
      </c>
      <c r="N8361" s="2" t="s">
        <v>23</v>
      </c>
      <c r="O8361">
        <f t="shared" si="1040"/>
        <v>2021</v>
      </c>
      <c r="P8361">
        <f t="shared" si="1041"/>
        <v>8</v>
      </c>
      <c r="Q8361" t="str">
        <f t="shared" si="1042"/>
        <v>août</v>
      </c>
      <c r="R8361" t="str">
        <f t="shared" si="1043"/>
        <v>Alabama</v>
      </c>
      <c r="S8361" t="str">
        <f t="shared" si="1044"/>
        <v>2021-08</v>
      </c>
      <c r="T8361">
        <f>IF(AND(COUNTIF(Calculs!$Q$2:$Q$12,$O8361)&gt;0,COUNTIF(Calculs!$S$2:$S$12,$E8361)&gt;0,COUNTIF(Calculs!$U$2:$U$12,$H8361)&gt;0),1,0)</f>
        <v>1</v>
      </c>
      <c r="U8361">
        <f t="shared" si="1045"/>
        <v>3888</v>
      </c>
      <c r="V8361">
        <f t="shared" si="1046"/>
        <v>144</v>
      </c>
      <c r="W8361">
        <f t="shared" si="1047"/>
        <v>2216.1600000000003</v>
      </c>
    </row>
    <row r="8362" spans="1:23" ht="15.75" customHeight="1" x14ac:dyDescent="0.3">
      <c r="A8362" s="2" t="s">
        <v>25</v>
      </c>
      <c r="B8362" s="2">
        <v>1197831</v>
      </c>
      <c r="C8362" s="3">
        <v>44421</v>
      </c>
      <c r="D8362" s="12" t="str" cm="1">
        <f t="array" ref="D8362">_xlfn.SWITCH(WEEKDAY(C8362,2), 1, "Lundi", 2, "Mardi", 3, "Mercredi", 4, "Jeudi", 5, "Vendredi", 6, "Samedi", 7, "Dimanche", "Erreur")</f>
        <v>Vendredi</v>
      </c>
      <c r="E8362" s="2" t="s">
        <v>26</v>
      </c>
      <c r="F8362" s="2" t="s">
        <v>58</v>
      </c>
      <c r="G8362" s="2" t="s">
        <v>59</v>
      </c>
      <c r="H8362" s="4" t="s">
        <v>16</v>
      </c>
      <c r="I8362" s="5">
        <v>23</v>
      </c>
      <c r="J8362" s="6">
        <v>194</v>
      </c>
      <c r="K8362" s="7">
        <v>4462</v>
      </c>
      <c r="L8362" s="7">
        <v>2186.3799999999997</v>
      </c>
      <c r="M8362" s="8">
        <v>0.48999999999999994</v>
      </c>
      <c r="N8362" s="2" t="s">
        <v>23</v>
      </c>
      <c r="O8362">
        <f t="shared" si="1040"/>
        <v>2021</v>
      </c>
      <c r="P8362">
        <f t="shared" si="1041"/>
        <v>8</v>
      </c>
      <c r="Q8362" t="str">
        <f t="shared" si="1042"/>
        <v>août</v>
      </c>
      <c r="R8362" t="str">
        <f t="shared" si="1043"/>
        <v>Alabama</v>
      </c>
      <c r="S8362" t="str">
        <f t="shared" si="1044"/>
        <v>2021-08</v>
      </c>
      <c r="T8362">
        <f>IF(AND(COUNTIF(Calculs!$Q$2:$Q$12,$O8362)&gt;0,COUNTIF(Calculs!$S$2:$S$12,$E8362)&gt;0,COUNTIF(Calculs!$U$2:$U$12,$H8362)&gt;0),1,0)</f>
        <v>1</v>
      </c>
      <c r="U8362">
        <f t="shared" si="1045"/>
        <v>4462</v>
      </c>
      <c r="V8362">
        <f t="shared" si="1046"/>
        <v>194</v>
      </c>
      <c r="W8362">
        <f t="shared" si="1047"/>
        <v>2186.3799999999997</v>
      </c>
    </row>
    <row r="8363" spans="1:23" ht="15.75" customHeight="1" x14ac:dyDescent="0.3">
      <c r="A8363" s="2" t="s">
        <v>25</v>
      </c>
      <c r="B8363" s="2">
        <v>1197831</v>
      </c>
      <c r="C8363" s="3">
        <v>44422</v>
      </c>
      <c r="D8363" s="12" t="str" cm="1">
        <f t="array" ref="D8363">_xlfn.SWITCH(WEEKDAY(C8363,2), 1, "Lundi", 2, "Mardi", 3, "Mercredi", 4, "Jeudi", 5, "Vendredi", 6, "Samedi", 7, "Dimanche", "Erreur")</f>
        <v>Samedi</v>
      </c>
      <c r="E8363" s="2" t="s">
        <v>26</v>
      </c>
      <c r="F8363" s="2" t="s">
        <v>58</v>
      </c>
      <c r="G8363" s="2" t="s">
        <v>59</v>
      </c>
      <c r="H8363" s="4" t="s">
        <v>18</v>
      </c>
      <c r="I8363" s="5">
        <v>32</v>
      </c>
      <c r="J8363" s="6">
        <v>194</v>
      </c>
      <c r="K8363" s="7">
        <v>6208</v>
      </c>
      <c r="L8363" s="7">
        <v>2917.7599999999998</v>
      </c>
      <c r="M8363" s="8">
        <v>0.47</v>
      </c>
      <c r="N8363" s="2" t="s">
        <v>23</v>
      </c>
      <c r="O8363">
        <f t="shared" si="1040"/>
        <v>2021</v>
      </c>
      <c r="P8363">
        <f t="shared" si="1041"/>
        <v>8</v>
      </c>
      <c r="Q8363" t="str">
        <f t="shared" si="1042"/>
        <v>août</v>
      </c>
      <c r="R8363" t="str">
        <f t="shared" si="1043"/>
        <v>Alabama</v>
      </c>
      <c r="S8363" t="str">
        <f t="shared" si="1044"/>
        <v>2021-08</v>
      </c>
      <c r="T8363">
        <f>IF(AND(COUNTIF(Calculs!$Q$2:$Q$12,$O8363)&gt;0,COUNTIF(Calculs!$S$2:$S$12,$E8363)&gt;0,COUNTIF(Calculs!$U$2:$U$12,$H8363)&gt;0),1,0)</f>
        <v>1</v>
      </c>
      <c r="U8363">
        <f t="shared" si="1045"/>
        <v>6208</v>
      </c>
      <c r="V8363">
        <f t="shared" si="1046"/>
        <v>194</v>
      </c>
      <c r="W8363">
        <f t="shared" si="1047"/>
        <v>2917.7599999999998</v>
      </c>
    </row>
    <row r="8364" spans="1:23" ht="15.75" customHeight="1" x14ac:dyDescent="0.3">
      <c r="A8364" s="2" t="s">
        <v>25</v>
      </c>
      <c r="B8364" s="2">
        <v>1197831</v>
      </c>
      <c r="C8364" s="3">
        <v>44423</v>
      </c>
      <c r="D8364" s="12" t="str" cm="1">
        <f t="array" ref="D8364">_xlfn.SWITCH(WEEKDAY(C8364,2), 1, "Lundi", 2, "Mardi", 3, "Mercredi", 4, "Jeudi", 5, "Vendredi", 6, "Samedi", 7, "Dimanche", "Erreur")</f>
        <v>Dimanche</v>
      </c>
      <c r="E8364" s="2" t="s">
        <v>26</v>
      </c>
      <c r="F8364" s="2" t="s">
        <v>58</v>
      </c>
      <c r="G8364" s="2" t="s">
        <v>59</v>
      </c>
      <c r="H8364" s="4" t="s">
        <v>19</v>
      </c>
      <c r="I8364" s="5">
        <v>20</v>
      </c>
      <c r="J8364" s="6">
        <v>144</v>
      </c>
      <c r="K8364" s="7">
        <v>2880</v>
      </c>
      <c r="L8364" s="7">
        <v>1468.8</v>
      </c>
      <c r="M8364" s="8">
        <v>0.51</v>
      </c>
      <c r="N8364" s="2" t="s">
        <v>23</v>
      </c>
      <c r="O8364">
        <f t="shared" si="1040"/>
        <v>2021</v>
      </c>
      <c r="P8364">
        <f t="shared" si="1041"/>
        <v>8</v>
      </c>
      <c r="Q8364" t="str">
        <f t="shared" si="1042"/>
        <v>août</v>
      </c>
      <c r="R8364" t="str">
        <f t="shared" si="1043"/>
        <v>Alabama</v>
      </c>
      <c r="S8364" t="str">
        <f t="shared" si="1044"/>
        <v>2021-08</v>
      </c>
      <c r="T8364">
        <f>IF(AND(COUNTIF(Calculs!$Q$2:$Q$12,$O8364)&gt;0,COUNTIF(Calculs!$S$2:$S$12,$E8364)&gt;0,COUNTIF(Calculs!$U$2:$U$12,$H8364)&gt;0),1,0)</f>
        <v>1</v>
      </c>
      <c r="U8364">
        <f t="shared" si="1045"/>
        <v>2880</v>
      </c>
      <c r="V8364">
        <f t="shared" si="1046"/>
        <v>144</v>
      </c>
      <c r="W8364">
        <f t="shared" si="1047"/>
        <v>1468.8</v>
      </c>
    </row>
    <row r="8365" spans="1:23" ht="15.75" customHeight="1" x14ac:dyDescent="0.3">
      <c r="A8365" s="2" t="s">
        <v>25</v>
      </c>
      <c r="B8365" s="2">
        <v>1197831</v>
      </c>
      <c r="C8365" s="3">
        <v>44424</v>
      </c>
      <c r="D8365" s="12" t="str" cm="1">
        <f t="array" ref="D8365">_xlfn.SWITCH(WEEKDAY(C8365,2), 1, "Lundi", 2, "Mardi", 3, "Mercredi", 4, "Jeudi", 5, "Vendredi", 6, "Samedi", 7, "Dimanche", "Erreur")</f>
        <v>Lundi</v>
      </c>
      <c r="E8365" s="2" t="s">
        <v>26</v>
      </c>
      <c r="F8365" s="2" t="s">
        <v>58</v>
      </c>
      <c r="G8365" s="2" t="s">
        <v>59</v>
      </c>
      <c r="H8365" s="4" t="s">
        <v>20</v>
      </c>
      <c r="I8365" s="5">
        <v>23</v>
      </c>
      <c r="J8365" s="6">
        <v>116</v>
      </c>
      <c r="K8365" s="7">
        <v>2668</v>
      </c>
      <c r="L8365" s="7">
        <v>1627.4800000000002</v>
      </c>
      <c r="M8365" s="8">
        <v>0.6100000000000001</v>
      </c>
      <c r="N8365" s="2" t="s">
        <v>23</v>
      </c>
      <c r="O8365">
        <f t="shared" si="1040"/>
        <v>2021</v>
      </c>
      <c r="P8365">
        <f t="shared" si="1041"/>
        <v>8</v>
      </c>
      <c r="Q8365" t="str">
        <f t="shared" si="1042"/>
        <v>août</v>
      </c>
      <c r="R8365" t="str">
        <f t="shared" si="1043"/>
        <v>Alabama</v>
      </c>
      <c r="S8365" t="str">
        <f t="shared" si="1044"/>
        <v>2021-08</v>
      </c>
      <c r="T8365">
        <f>IF(AND(COUNTIF(Calculs!$Q$2:$Q$12,$O8365)&gt;0,COUNTIF(Calculs!$S$2:$S$12,$E8365)&gt;0,COUNTIF(Calculs!$U$2:$U$12,$H8365)&gt;0),1,0)</f>
        <v>1</v>
      </c>
      <c r="U8365">
        <f t="shared" si="1045"/>
        <v>2668</v>
      </c>
      <c r="V8365">
        <f t="shared" si="1046"/>
        <v>116</v>
      </c>
      <c r="W8365">
        <f t="shared" si="1047"/>
        <v>1627.4800000000002</v>
      </c>
    </row>
    <row r="8366" spans="1:23" ht="15.75" customHeight="1" x14ac:dyDescent="0.3">
      <c r="A8366" s="2" t="s">
        <v>25</v>
      </c>
      <c r="B8366" s="2">
        <v>1197831</v>
      </c>
      <c r="C8366" s="3">
        <v>44425</v>
      </c>
      <c r="D8366" s="12" t="str" cm="1">
        <f t="array" ref="D8366">_xlfn.SWITCH(WEEKDAY(C8366,2), 1, "Lundi", 2, "Mardi", 3, "Mercredi", 4, "Jeudi", 5, "Vendredi", 6, "Samedi", 7, "Dimanche", "Erreur")</f>
        <v>Mardi</v>
      </c>
      <c r="E8366" s="2" t="s">
        <v>26</v>
      </c>
      <c r="F8366" s="2" t="s">
        <v>58</v>
      </c>
      <c r="G8366" s="2" t="s">
        <v>59</v>
      </c>
      <c r="H8366" s="4" t="s">
        <v>21</v>
      </c>
      <c r="I8366" s="5">
        <v>28</v>
      </c>
      <c r="J8366" s="6">
        <v>88</v>
      </c>
      <c r="K8366" s="7">
        <v>2464</v>
      </c>
      <c r="L8366" s="7">
        <v>1133.4399999999998</v>
      </c>
      <c r="M8366" s="8">
        <v>0.45999999999999996</v>
      </c>
      <c r="N8366" s="2" t="s">
        <v>23</v>
      </c>
      <c r="O8366">
        <f t="shared" si="1040"/>
        <v>2021</v>
      </c>
      <c r="P8366">
        <f t="shared" si="1041"/>
        <v>8</v>
      </c>
      <c r="Q8366" t="str">
        <f t="shared" si="1042"/>
        <v>août</v>
      </c>
      <c r="R8366" t="str">
        <f t="shared" si="1043"/>
        <v>Alabama</v>
      </c>
      <c r="S8366" t="str">
        <f t="shared" si="1044"/>
        <v>2021-08</v>
      </c>
      <c r="T8366">
        <f>IF(AND(COUNTIF(Calculs!$Q$2:$Q$12,$O8366)&gt;0,COUNTIF(Calculs!$S$2:$S$12,$E8366)&gt;0,COUNTIF(Calculs!$U$2:$U$12,$H8366)&gt;0),1,0)</f>
        <v>1</v>
      </c>
      <c r="U8366">
        <f t="shared" si="1045"/>
        <v>2464</v>
      </c>
      <c r="V8366">
        <f t="shared" si="1046"/>
        <v>88</v>
      </c>
      <c r="W8366">
        <f t="shared" si="1047"/>
        <v>1133.4399999999998</v>
      </c>
    </row>
    <row r="8367" spans="1:23" ht="15.75" customHeight="1" x14ac:dyDescent="0.3">
      <c r="A8367" s="2" t="s">
        <v>25</v>
      </c>
      <c r="B8367" s="2">
        <v>1197831</v>
      </c>
      <c r="C8367" s="3">
        <v>44426</v>
      </c>
      <c r="D8367" s="12" t="str" cm="1">
        <f t="array" ref="D8367">_xlfn.SWITCH(WEEKDAY(C8367,2), 1, "Lundi", 2, "Mardi", 3, "Mercredi", 4, "Jeudi", 5, "Vendredi", 6, "Samedi", 7, "Dimanche", "Erreur")</f>
        <v>Mercredi</v>
      </c>
      <c r="E8367" s="2" t="s">
        <v>26</v>
      </c>
      <c r="F8367" s="2" t="s">
        <v>58</v>
      </c>
      <c r="G8367" s="2" t="s">
        <v>59</v>
      </c>
      <c r="H8367" s="4" t="s">
        <v>22</v>
      </c>
      <c r="I8367" s="5">
        <v>26</v>
      </c>
      <c r="J8367" s="6">
        <v>120</v>
      </c>
      <c r="K8367" s="7">
        <v>3120</v>
      </c>
      <c r="L8367" s="7">
        <v>2059.2000000000003</v>
      </c>
      <c r="M8367" s="8">
        <v>0.66000000000000014</v>
      </c>
      <c r="N8367" s="2" t="s">
        <v>23</v>
      </c>
      <c r="O8367">
        <f t="shared" si="1040"/>
        <v>2021</v>
      </c>
      <c r="P8367">
        <f t="shared" si="1041"/>
        <v>8</v>
      </c>
      <c r="Q8367" t="str">
        <f t="shared" si="1042"/>
        <v>août</v>
      </c>
      <c r="R8367" t="str">
        <f t="shared" si="1043"/>
        <v>Alabama</v>
      </c>
      <c r="S8367" t="str">
        <f t="shared" si="1044"/>
        <v>2021-08</v>
      </c>
      <c r="T8367">
        <f>IF(AND(COUNTIF(Calculs!$Q$2:$Q$12,$O8367)&gt;0,COUNTIF(Calculs!$S$2:$S$12,$E8367)&gt;0,COUNTIF(Calculs!$U$2:$U$12,$H8367)&gt;0),1,0)</f>
        <v>1</v>
      </c>
      <c r="U8367">
        <f t="shared" si="1045"/>
        <v>3120</v>
      </c>
      <c r="V8367">
        <f t="shared" si="1046"/>
        <v>120</v>
      </c>
      <c r="W8367">
        <f t="shared" si="1047"/>
        <v>2059.2000000000003</v>
      </c>
    </row>
    <row r="8368" spans="1:23" ht="15.75" customHeight="1" x14ac:dyDescent="0.3">
      <c r="A8368" s="2" t="s">
        <v>25</v>
      </c>
      <c r="B8368" s="2">
        <v>1197831</v>
      </c>
      <c r="C8368" s="3">
        <v>44427</v>
      </c>
      <c r="D8368" s="12" t="str" cm="1">
        <f t="array" ref="D8368">_xlfn.SWITCH(WEEKDAY(C8368,2), 1, "Lundi", 2, "Mardi", 3, "Mercredi", 4, "Jeudi", 5, "Vendredi", 6, "Samedi", 7, "Dimanche", "Erreur")</f>
        <v>Jeudi</v>
      </c>
      <c r="E8368" s="2" t="s">
        <v>26</v>
      </c>
      <c r="F8368" s="2" t="s">
        <v>58</v>
      </c>
      <c r="G8368" s="2" t="s">
        <v>59</v>
      </c>
      <c r="H8368" s="4" t="s">
        <v>16</v>
      </c>
      <c r="I8368" s="5">
        <v>15</v>
      </c>
      <c r="J8368" s="6">
        <v>215</v>
      </c>
      <c r="K8368" s="7">
        <v>3225</v>
      </c>
      <c r="L8368" s="7">
        <v>1677</v>
      </c>
      <c r="M8368" s="8">
        <v>0.52</v>
      </c>
      <c r="N8368" s="2" t="s">
        <v>23</v>
      </c>
      <c r="O8368">
        <f t="shared" si="1040"/>
        <v>2021</v>
      </c>
      <c r="P8368">
        <f t="shared" si="1041"/>
        <v>8</v>
      </c>
      <c r="Q8368" t="str">
        <f t="shared" si="1042"/>
        <v>août</v>
      </c>
      <c r="R8368" t="str">
        <f t="shared" si="1043"/>
        <v>Alabama</v>
      </c>
      <c r="S8368" t="str">
        <f t="shared" si="1044"/>
        <v>2021-08</v>
      </c>
      <c r="T8368">
        <f>IF(AND(COUNTIF(Calculs!$Q$2:$Q$12,$O8368)&gt;0,COUNTIF(Calculs!$S$2:$S$12,$E8368)&gt;0,COUNTIF(Calculs!$U$2:$U$12,$H8368)&gt;0),1,0)</f>
        <v>1</v>
      </c>
      <c r="U8368">
        <f t="shared" si="1045"/>
        <v>3225</v>
      </c>
      <c r="V8368">
        <f t="shared" si="1046"/>
        <v>215</v>
      </c>
      <c r="W8368">
        <f t="shared" si="1047"/>
        <v>1677</v>
      </c>
    </row>
    <row r="8369" spans="1:23" ht="15.75" customHeight="1" x14ac:dyDescent="0.3">
      <c r="A8369" s="2" t="s">
        <v>25</v>
      </c>
      <c r="B8369" s="2">
        <v>1197831</v>
      </c>
      <c r="C8369" s="3">
        <v>44428</v>
      </c>
      <c r="D8369" s="12" t="str" cm="1">
        <f t="array" ref="D8369">_xlfn.SWITCH(WEEKDAY(C8369,2), 1, "Lundi", 2, "Mardi", 3, "Mercredi", 4, "Jeudi", 5, "Vendredi", 6, "Samedi", 7, "Dimanche", "Erreur")</f>
        <v>Vendredi</v>
      </c>
      <c r="E8369" s="2" t="s">
        <v>26</v>
      </c>
      <c r="F8369" s="2" t="s">
        <v>58</v>
      </c>
      <c r="G8369" s="2" t="s">
        <v>59</v>
      </c>
      <c r="H8369" s="4" t="s">
        <v>18</v>
      </c>
      <c r="I8369" s="5">
        <v>16</v>
      </c>
      <c r="J8369" s="6">
        <v>202</v>
      </c>
      <c r="K8369" s="7">
        <v>3232</v>
      </c>
      <c r="L8369" s="7">
        <v>1519.04</v>
      </c>
      <c r="M8369" s="8">
        <v>0.47</v>
      </c>
      <c r="N8369" s="2" t="s">
        <v>23</v>
      </c>
      <c r="O8369">
        <f t="shared" si="1040"/>
        <v>2021</v>
      </c>
      <c r="P8369">
        <f t="shared" si="1041"/>
        <v>8</v>
      </c>
      <c r="Q8369" t="str">
        <f t="shared" si="1042"/>
        <v>août</v>
      </c>
      <c r="R8369" t="str">
        <f t="shared" si="1043"/>
        <v>Alabama</v>
      </c>
      <c r="S8369" t="str">
        <f t="shared" si="1044"/>
        <v>2021-08</v>
      </c>
      <c r="T8369">
        <f>IF(AND(COUNTIF(Calculs!$Q$2:$Q$12,$O8369)&gt;0,COUNTIF(Calculs!$S$2:$S$12,$E8369)&gt;0,COUNTIF(Calculs!$U$2:$U$12,$H8369)&gt;0),1,0)</f>
        <v>1</v>
      </c>
      <c r="U8369">
        <f t="shared" si="1045"/>
        <v>3232</v>
      </c>
      <c r="V8369">
        <f t="shared" si="1046"/>
        <v>202</v>
      </c>
      <c r="W8369">
        <f t="shared" si="1047"/>
        <v>1519.04</v>
      </c>
    </row>
    <row r="8370" spans="1:23" ht="15.75" customHeight="1" x14ac:dyDescent="0.3">
      <c r="A8370" s="2" t="s">
        <v>25</v>
      </c>
      <c r="B8370" s="2">
        <v>1197831</v>
      </c>
      <c r="C8370" s="3">
        <v>44429</v>
      </c>
      <c r="D8370" s="12" t="str" cm="1">
        <f t="array" ref="D8370">_xlfn.SWITCH(WEEKDAY(C8370,2), 1, "Lundi", 2, "Mardi", 3, "Mercredi", 4, "Jeudi", 5, "Vendredi", 6, "Samedi", 7, "Dimanche", "Erreur")</f>
        <v>Samedi</v>
      </c>
      <c r="E8370" s="2" t="s">
        <v>26</v>
      </c>
      <c r="F8370" s="2" t="s">
        <v>58</v>
      </c>
      <c r="G8370" s="2" t="s">
        <v>59</v>
      </c>
      <c r="H8370" s="4" t="s">
        <v>19</v>
      </c>
      <c r="I8370" s="5">
        <v>11</v>
      </c>
      <c r="J8370" s="6">
        <v>152</v>
      </c>
      <c r="K8370" s="7">
        <v>1672</v>
      </c>
      <c r="L8370" s="7">
        <v>785.83999999999992</v>
      </c>
      <c r="M8370" s="8">
        <v>0.47</v>
      </c>
      <c r="N8370" s="2" t="s">
        <v>23</v>
      </c>
      <c r="O8370">
        <f t="shared" si="1040"/>
        <v>2021</v>
      </c>
      <c r="P8370">
        <f t="shared" si="1041"/>
        <v>8</v>
      </c>
      <c r="Q8370" t="str">
        <f t="shared" si="1042"/>
        <v>août</v>
      </c>
      <c r="R8370" t="str">
        <f t="shared" si="1043"/>
        <v>Alabama</v>
      </c>
      <c r="S8370" t="str">
        <f t="shared" si="1044"/>
        <v>2021-08</v>
      </c>
      <c r="T8370">
        <f>IF(AND(COUNTIF(Calculs!$Q$2:$Q$12,$O8370)&gt;0,COUNTIF(Calculs!$S$2:$S$12,$E8370)&gt;0,COUNTIF(Calculs!$U$2:$U$12,$H8370)&gt;0),1,0)</f>
        <v>1</v>
      </c>
      <c r="U8370">
        <f t="shared" si="1045"/>
        <v>1672</v>
      </c>
      <c r="V8370">
        <f t="shared" si="1046"/>
        <v>152</v>
      </c>
      <c r="W8370">
        <f t="shared" si="1047"/>
        <v>785.83999999999992</v>
      </c>
    </row>
    <row r="8371" spans="1:23" ht="15.75" customHeight="1" x14ac:dyDescent="0.3">
      <c r="A8371" s="2" t="s">
        <v>25</v>
      </c>
      <c r="B8371" s="2">
        <v>1197831</v>
      </c>
      <c r="C8371" s="3">
        <v>44430</v>
      </c>
      <c r="D8371" s="12" t="str" cm="1">
        <f t="array" ref="D8371">_xlfn.SWITCH(WEEKDAY(C8371,2), 1, "Lundi", 2, "Mardi", 3, "Mercredi", 4, "Jeudi", 5, "Vendredi", 6, "Samedi", 7, "Dimanche", "Erreur")</f>
        <v>Dimanche</v>
      </c>
      <c r="E8371" s="2" t="s">
        <v>26</v>
      </c>
      <c r="F8371" s="2" t="s">
        <v>58</v>
      </c>
      <c r="G8371" s="2" t="s">
        <v>59</v>
      </c>
      <c r="H8371" s="4" t="s">
        <v>20</v>
      </c>
      <c r="I8371" s="5">
        <v>15</v>
      </c>
      <c r="J8371" s="6">
        <v>116</v>
      </c>
      <c r="K8371" s="7">
        <v>1740</v>
      </c>
      <c r="L8371" s="7">
        <v>1044.0000000000002</v>
      </c>
      <c r="M8371" s="8">
        <v>0.60000000000000009</v>
      </c>
      <c r="N8371" s="2" t="s">
        <v>23</v>
      </c>
      <c r="O8371">
        <f t="shared" si="1040"/>
        <v>2021</v>
      </c>
      <c r="P8371">
        <f t="shared" si="1041"/>
        <v>8</v>
      </c>
      <c r="Q8371" t="str">
        <f t="shared" si="1042"/>
        <v>août</v>
      </c>
      <c r="R8371" t="str">
        <f t="shared" si="1043"/>
        <v>Alabama</v>
      </c>
      <c r="S8371" t="str">
        <f t="shared" si="1044"/>
        <v>2021-08</v>
      </c>
      <c r="T8371">
        <f>IF(AND(COUNTIF(Calculs!$Q$2:$Q$12,$O8371)&gt;0,COUNTIF(Calculs!$S$2:$S$12,$E8371)&gt;0,COUNTIF(Calculs!$U$2:$U$12,$H8371)&gt;0),1,0)</f>
        <v>1</v>
      </c>
      <c r="U8371">
        <f t="shared" si="1045"/>
        <v>1740</v>
      </c>
      <c r="V8371">
        <f t="shared" si="1046"/>
        <v>116</v>
      </c>
      <c r="W8371">
        <f t="shared" si="1047"/>
        <v>1044.0000000000002</v>
      </c>
    </row>
    <row r="8372" spans="1:23" ht="15.75" customHeight="1" x14ac:dyDescent="0.3">
      <c r="A8372" s="2" t="s">
        <v>25</v>
      </c>
      <c r="B8372" s="2">
        <v>1197831</v>
      </c>
      <c r="C8372" s="3">
        <v>44431</v>
      </c>
      <c r="D8372" s="12" t="str" cm="1">
        <f t="array" ref="D8372">_xlfn.SWITCH(WEEKDAY(C8372,2), 1, "Lundi", 2, "Mardi", 3, "Mercredi", 4, "Jeudi", 5, "Vendredi", 6, "Samedi", 7, "Dimanche", "Erreur")</f>
        <v>Lundi</v>
      </c>
      <c r="E8372" s="2" t="s">
        <v>26</v>
      </c>
      <c r="F8372" s="2" t="s">
        <v>58</v>
      </c>
      <c r="G8372" s="2" t="s">
        <v>59</v>
      </c>
      <c r="H8372" s="4" t="s">
        <v>21</v>
      </c>
      <c r="I8372" s="5">
        <v>19</v>
      </c>
      <c r="J8372" s="6">
        <v>88</v>
      </c>
      <c r="K8372" s="7">
        <v>1672</v>
      </c>
      <c r="L8372" s="7">
        <v>702.24</v>
      </c>
      <c r="M8372" s="8">
        <v>0.42</v>
      </c>
      <c r="N8372" s="2" t="s">
        <v>23</v>
      </c>
      <c r="O8372">
        <f t="shared" si="1040"/>
        <v>2021</v>
      </c>
      <c r="P8372">
        <f t="shared" si="1041"/>
        <v>8</v>
      </c>
      <c r="Q8372" t="str">
        <f t="shared" si="1042"/>
        <v>août</v>
      </c>
      <c r="R8372" t="str">
        <f t="shared" si="1043"/>
        <v>Alabama</v>
      </c>
      <c r="S8372" t="str">
        <f t="shared" si="1044"/>
        <v>2021-08</v>
      </c>
      <c r="T8372">
        <f>IF(AND(COUNTIF(Calculs!$Q$2:$Q$12,$O8372)&gt;0,COUNTIF(Calculs!$S$2:$S$12,$E8372)&gt;0,COUNTIF(Calculs!$U$2:$U$12,$H8372)&gt;0),1,0)</f>
        <v>1</v>
      </c>
      <c r="U8372">
        <f t="shared" si="1045"/>
        <v>1672</v>
      </c>
      <c r="V8372">
        <f t="shared" si="1046"/>
        <v>88</v>
      </c>
      <c r="W8372">
        <f t="shared" si="1047"/>
        <v>702.24</v>
      </c>
    </row>
    <row r="8373" spans="1:23" ht="15.75" customHeight="1" x14ac:dyDescent="0.3">
      <c r="A8373" s="2" t="s">
        <v>25</v>
      </c>
      <c r="B8373" s="2">
        <v>1197831</v>
      </c>
      <c r="C8373" s="3">
        <v>44432</v>
      </c>
      <c r="D8373" s="12" t="str" cm="1">
        <f t="array" ref="D8373">_xlfn.SWITCH(WEEKDAY(C8373,2), 1, "Lundi", 2, "Mardi", 3, "Mercredi", 4, "Jeudi", 5, "Vendredi", 6, "Samedi", 7, "Dimanche", "Erreur")</f>
        <v>Mardi</v>
      </c>
      <c r="E8373" s="2" t="s">
        <v>26</v>
      </c>
      <c r="F8373" s="2" t="s">
        <v>58</v>
      </c>
      <c r="G8373" s="2" t="s">
        <v>59</v>
      </c>
      <c r="H8373" s="4" t="s">
        <v>22</v>
      </c>
      <c r="I8373" s="5">
        <v>14</v>
      </c>
      <c r="J8373" s="6">
        <v>165</v>
      </c>
      <c r="K8373" s="7">
        <v>2310</v>
      </c>
      <c r="L8373" s="7">
        <v>1547.7000000000003</v>
      </c>
      <c r="M8373" s="8">
        <v>0.67000000000000015</v>
      </c>
      <c r="N8373" s="2" t="s">
        <v>23</v>
      </c>
      <c r="O8373">
        <f t="shared" si="1040"/>
        <v>2021</v>
      </c>
      <c r="P8373">
        <f t="shared" si="1041"/>
        <v>8</v>
      </c>
      <c r="Q8373" t="str">
        <f t="shared" si="1042"/>
        <v>août</v>
      </c>
      <c r="R8373" t="str">
        <f t="shared" si="1043"/>
        <v>Alabama</v>
      </c>
      <c r="S8373" t="str">
        <f t="shared" si="1044"/>
        <v>2021-08</v>
      </c>
      <c r="T8373">
        <f>IF(AND(COUNTIF(Calculs!$Q$2:$Q$12,$O8373)&gt;0,COUNTIF(Calculs!$S$2:$S$12,$E8373)&gt;0,COUNTIF(Calculs!$U$2:$U$12,$H8373)&gt;0),1,0)</f>
        <v>1</v>
      </c>
      <c r="U8373">
        <f t="shared" si="1045"/>
        <v>2310</v>
      </c>
      <c r="V8373">
        <f t="shared" si="1046"/>
        <v>165</v>
      </c>
      <c r="W8373">
        <f t="shared" si="1047"/>
        <v>1547.7000000000003</v>
      </c>
    </row>
    <row r="8374" spans="1:23" ht="15.75" customHeight="1" x14ac:dyDescent="0.3">
      <c r="A8374" s="2" t="s">
        <v>25</v>
      </c>
      <c r="B8374" s="2">
        <v>1197831</v>
      </c>
      <c r="C8374" s="3">
        <v>44433</v>
      </c>
      <c r="D8374" s="12" t="str" cm="1">
        <f t="array" ref="D8374">_xlfn.SWITCH(WEEKDAY(C8374,2), 1, "Lundi", 2, "Mardi", 3, "Mercredi", 4, "Jeudi", 5, "Vendredi", 6, "Samedi", 7, "Dimanche", "Erreur")</f>
        <v>Mercredi</v>
      </c>
      <c r="E8374" s="2" t="s">
        <v>26</v>
      </c>
      <c r="F8374" s="2" t="s">
        <v>58</v>
      </c>
      <c r="G8374" s="2" t="s">
        <v>59</v>
      </c>
      <c r="H8374" s="4" t="s">
        <v>16</v>
      </c>
      <c r="I8374" s="5">
        <v>7</v>
      </c>
      <c r="J8374" s="6">
        <v>224</v>
      </c>
      <c r="K8374" s="7">
        <v>1568</v>
      </c>
      <c r="L8374" s="7">
        <v>736.95999999999992</v>
      </c>
      <c r="M8374" s="8">
        <v>0.47</v>
      </c>
      <c r="N8374" s="2" t="s">
        <v>23</v>
      </c>
      <c r="O8374">
        <f t="shared" si="1040"/>
        <v>2021</v>
      </c>
      <c r="P8374">
        <f t="shared" si="1041"/>
        <v>8</v>
      </c>
      <c r="Q8374" t="str">
        <f t="shared" si="1042"/>
        <v>août</v>
      </c>
      <c r="R8374" t="str">
        <f t="shared" si="1043"/>
        <v>Alabama</v>
      </c>
      <c r="S8374" t="str">
        <f t="shared" si="1044"/>
        <v>2021-08</v>
      </c>
      <c r="T8374">
        <f>IF(AND(COUNTIF(Calculs!$Q$2:$Q$12,$O8374)&gt;0,COUNTIF(Calculs!$S$2:$S$12,$E8374)&gt;0,COUNTIF(Calculs!$U$2:$U$12,$H8374)&gt;0),1,0)</f>
        <v>1</v>
      </c>
      <c r="U8374">
        <f t="shared" si="1045"/>
        <v>1568</v>
      </c>
      <c r="V8374">
        <f t="shared" si="1046"/>
        <v>224</v>
      </c>
      <c r="W8374">
        <f t="shared" si="1047"/>
        <v>736.95999999999992</v>
      </c>
    </row>
    <row r="8375" spans="1:23" ht="15.75" customHeight="1" x14ac:dyDescent="0.3">
      <c r="A8375" s="2" t="s">
        <v>25</v>
      </c>
      <c r="B8375" s="2">
        <v>1197831</v>
      </c>
      <c r="C8375" s="3">
        <v>44434</v>
      </c>
      <c r="D8375" s="12" t="str" cm="1">
        <f t="array" ref="D8375">_xlfn.SWITCH(WEEKDAY(C8375,2), 1, "Lundi", 2, "Mardi", 3, "Mercredi", 4, "Jeudi", 5, "Vendredi", 6, "Samedi", 7, "Dimanche", "Erreur")</f>
        <v>Jeudi</v>
      </c>
      <c r="E8375" s="2" t="s">
        <v>26</v>
      </c>
      <c r="F8375" s="2" t="s">
        <v>58</v>
      </c>
      <c r="G8375" s="2" t="s">
        <v>59</v>
      </c>
      <c r="H8375" s="4" t="s">
        <v>18</v>
      </c>
      <c r="I8375" s="5">
        <v>16</v>
      </c>
      <c r="J8375" s="6">
        <v>218</v>
      </c>
      <c r="K8375" s="7">
        <v>3488</v>
      </c>
      <c r="L8375" s="7">
        <v>1709.1199999999997</v>
      </c>
      <c r="M8375" s="8">
        <v>0.48999999999999994</v>
      </c>
      <c r="N8375" s="2" t="s">
        <v>23</v>
      </c>
      <c r="O8375">
        <f t="shared" si="1040"/>
        <v>2021</v>
      </c>
      <c r="P8375">
        <f t="shared" si="1041"/>
        <v>8</v>
      </c>
      <c r="Q8375" t="str">
        <f t="shared" si="1042"/>
        <v>août</v>
      </c>
      <c r="R8375" t="str">
        <f t="shared" si="1043"/>
        <v>Alabama</v>
      </c>
      <c r="S8375" t="str">
        <f t="shared" si="1044"/>
        <v>2021-08</v>
      </c>
      <c r="T8375">
        <f>IF(AND(COUNTIF(Calculs!$Q$2:$Q$12,$O8375)&gt;0,COUNTIF(Calculs!$S$2:$S$12,$E8375)&gt;0,COUNTIF(Calculs!$U$2:$U$12,$H8375)&gt;0),1,0)</f>
        <v>1</v>
      </c>
      <c r="U8375">
        <f t="shared" si="1045"/>
        <v>3488</v>
      </c>
      <c r="V8375">
        <f t="shared" si="1046"/>
        <v>218</v>
      </c>
      <c r="W8375">
        <f t="shared" si="1047"/>
        <v>1709.1199999999997</v>
      </c>
    </row>
    <row r="8376" spans="1:23" ht="15.75" customHeight="1" x14ac:dyDescent="0.3">
      <c r="A8376" s="2" t="s">
        <v>25</v>
      </c>
      <c r="B8376" s="2">
        <v>1197831</v>
      </c>
      <c r="C8376" s="3">
        <v>44435</v>
      </c>
      <c r="D8376" s="12" t="str" cm="1">
        <f t="array" ref="D8376">_xlfn.SWITCH(WEEKDAY(C8376,2), 1, "Lundi", 2, "Mardi", 3, "Mercredi", 4, "Jeudi", 5, "Vendredi", 6, "Samedi", 7, "Dimanche", "Erreur")</f>
        <v>Vendredi</v>
      </c>
      <c r="E8376" s="2" t="s">
        <v>26</v>
      </c>
      <c r="F8376" s="2" t="s">
        <v>58</v>
      </c>
      <c r="G8376" s="2" t="s">
        <v>59</v>
      </c>
      <c r="H8376" s="4" t="s">
        <v>19</v>
      </c>
      <c r="I8376" s="5">
        <v>11</v>
      </c>
      <c r="J8376" s="6">
        <v>190</v>
      </c>
      <c r="K8376" s="7">
        <v>2090</v>
      </c>
      <c r="L8376" s="7">
        <v>1086.8</v>
      </c>
      <c r="M8376" s="8">
        <v>0.52</v>
      </c>
      <c r="N8376" s="2" t="s">
        <v>23</v>
      </c>
      <c r="O8376">
        <f t="shared" si="1040"/>
        <v>2021</v>
      </c>
      <c r="P8376">
        <f t="shared" si="1041"/>
        <v>8</v>
      </c>
      <c r="Q8376" t="str">
        <f t="shared" si="1042"/>
        <v>août</v>
      </c>
      <c r="R8376" t="str">
        <f t="shared" si="1043"/>
        <v>Alabama</v>
      </c>
      <c r="S8376" t="str">
        <f t="shared" si="1044"/>
        <v>2021-08</v>
      </c>
      <c r="T8376">
        <f>IF(AND(COUNTIF(Calculs!$Q$2:$Q$12,$O8376)&gt;0,COUNTIF(Calculs!$S$2:$S$12,$E8376)&gt;0,COUNTIF(Calculs!$U$2:$U$12,$H8376)&gt;0),1,0)</f>
        <v>1</v>
      </c>
      <c r="U8376">
        <f t="shared" si="1045"/>
        <v>2090</v>
      </c>
      <c r="V8376">
        <f t="shared" si="1046"/>
        <v>190</v>
      </c>
      <c r="W8376">
        <f t="shared" si="1047"/>
        <v>1086.8</v>
      </c>
    </row>
    <row r="8377" spans="1:23" ht="15.75" customHeight="1" x14ac:dyDescent="0.3">
      <c r="A8377" s="2" t="s">
        <v>25</v>
      </c>
      <c r="B8377" s="2">
        <v>1197831</v>
      </c>
      <c r="C8377" s="3">
        <v>44436</v>
      </c>
      <c r="D8377" s="12" t="str" cm="1">
        <f t="array" ref="D8377">_xlfn.SWITCH(WEEKDAY(C8377,2), 1, "Lundi", 2, "Mardi", 3, "Mercredi", 4, "Jeudi", 5, "Vendredi", 6, "Samedi", 7, "Dimanche", "Erreur")</f>
        <v>Samedi</v>
      </c>
      <c r="E8377" s="2" t="s">
        <v>26</v>
      </c>
      <c r="F8377" s="2" t="s">
        <v>58</v>
      </c>
      <c r="G8377" s="2" t="s">
        <v>59</v>
      </c>
      <c r="H8377" s="4" t="s">
        <v>20</v>
      </c>
      <c r="I8377" s="5">
        <v>26</v>
      </c>
      <c r="J8377" s="6">
        <v>165</v>
      </c>
      <c r="K8377" s="7">
        <v>4290</v>
      </c>
      <c r="L8377" s="7">
        <v>2616.9000000000005</v>
      </c>
      <c r="M8377" s="8">
        <v>0.6100000000000001</v>
      </c>
      <c r="N8377" s="2" t="s">
        <v>23</v>
      </c>
      <c r="O8377">
        <f t="shared" si="1040"/>
        <v>2021</v>
      </c>
      <c r="P8377">
        <f t="shared" si="1041"/>
        <v>8</v>
      </c>
      <c r="Q8377" t="str">
        <f t="shared" si="1042"/>
        <v>août</v>
      </c>
      <c r="R8377" t="str">
        <f t="shared" si="1043"/>
        <v>Alabama</v>
      </c>
      <c r="S8377" t="str">
        <f t="shared" si="1044"/>
        <v>2021-08</v>
      </c>
      <c r="T8377">
        <f>IF(AND(COUNTIF(Calculs!$Q$2:$Q$12,$O8377)&gt;0,COUNTIF(Calculs!$S$2:$S$12,$E8377)&gt;0,COUNTIF(Calculs!$U$2:$U$12,$H8377)&gt;0),1,0)</f>
        <v>1</v>
      </c>
      <c r="U8377">
        <f t="shared" si="1045"/>
        <v>4290</v>
      </c>
      <c r="V8377">
        <f t="shared" si="1046"/>
        <v>165</v>
      </c>
      <c r="W8377">
        <f t="shared" si="1047"/>
        <v>2616.9000000000005</v>
      </c>
    </row>
    <row r="8378" spans="1:23" ht="15.75" customHeight="1" x14ac:dyDescent="0.3">
      <c r="A8378" s="2" t="s">
        <v>25</v>
      </c>
      <c r="B8378" s="2">
        <v>1197831</v>
      </c>
      <c r="C8378" s="3">
        <v>44437</v>
      </c>
      <c r="D8378" s="12" t="str" cm="1">
        <f t="array" ref="D8378">_xlfn.SWITCH(WEEKDAY(C8378,2), 1, "Lundi", 2, "Mardi", 3, "Mercredi", 4, "Jeudi", 5, "Vendredi", 6, "Samedi", 7, "Dimanche", "Erreur")</f>
        <v>Dimanche</v>
      </c>
      <c r="E8378" s="2" t="s">
        <v>26</v>
      </c>
      <c r="F8378" s="2" t="s">
        <v>58</v>
      </c>
      <c r="G8378" s="2" t="s">
        <v>59</v>
      </c>
      <c r="H8378" s="4" t="s">
        <v>21</v>
      </c>
      <c r="I8378" s="5">
        <v>39</v>
      </c>
      <c r="J8378" s="6">
        <v>132</v>
      </c>
      <c r="K8378" s="7">
        <v>5148</v>
      </c>
      <c r="L8378" s="7">
        <v>2162.16</v>
      </c>
      <c r="M8378" s="8">
        <v>0.42</v>
      </c>
      <c r="N8378" s="2" t="s">
        <v>23</v>
      </c>
      <c r="O8378">
        <f t="shared" si="1040"/>
        <v>2021</v>
      </c>
      <c r="P8378">
        <f t="shared" si="1041"/>
        <v>8</v>
      </c>
      <c r="Q8378" t="str">
        <f t="shared" si="1042"/>
        <v>août</v>
      </c>
      <c r="R8378" t="str">
        <f t="shared" si="1043"/>
        <v>Alabama</v>
      </c>
      <c r="S8378" t="str">
        <f t="shared" si="1044"/>
        <v>2021-08</v>
      </c>
      <c r="T8378">
        <f>IF(AND(COUNTIF(Calculs!$Q$2:$Q$12,$O8378)&gt;0,COUNTIF(Calculs!$S$2:$S$12,$E8378)&gt;0,COUNTIF(Calculs!$U$2:$U$12,$H8378)&gt;0),1,0)</f>
        <v>1</v>
      </c>
      <c r="U8378">
        <f t="shared" si="1045"/>
        <v>5148</v>
      </c>
      <c r="V8378">
        <f t="shared" si="1046"/>
        <v>132</v>
      </c>
      <c r="W8378">
        <f t="shared" si="1047"/>
        <v>2162.16</v>
      </c>
    </row>
    <row r="8379" spans="1:23" ht="15.75" customHeight="1" x14ac:dyDescent="0.3">
      <c r="A8379" s="2" t="s">
        <v>25</v>
      </c>
      <c r="B8379" s="2">
        <v>1197831</v>
      </c>
      <c r="C8379" s="3">
        <v>44438</v>
      </c>
      <c r="D8379" s="12" t="str" cm="1">
        <f t="array" ref="D8379">_xlfn.SWITCH(WEEKDAY(C8379,2), 1, "Lundi", 2, "Mardi", 3, "Mercredi", 4, "Jeudi", 5, "Vendredi", 6, "Samedi", 7, "Dimanche", "Erreur")</f>
        <v>Lundi</v>
      </c>
      <c r="E8379" s="2" t="s">
        <v>26</v>
      </c>
      <c r="F8379" s="2" t="s">
        <v>58</v>
      </c>
      <c r="G8379" s="2" t="s">
        <v>59</v>
      </c>
      <c r="H8379" s="4" t="s">
        <v>22</v>
      </c>
      <c r="I8379" s="5">
        <v>36</v>
      </c>
      <c r="J8379" s="6">
        <v>263</v>
      </c>
      <c r="K8379" s="7">
        <v>9468</v>
      </c>
      <c r="L8379" s="7">
        <v>6248.880000000001</v>
      </c>
      <c r="M8379" s="8">
        <v>0.66000000000000014</v>
      </c>
      <c r="N8379" s="2" t="s">
        <v>23</v>
      </c>
      <c r="O8379">
        <f t="shared" si="1040"/>
        <v>2021</v>
      </c>
      <c r="P8379">
        <f t="shared" si="1041"/>
        <v>8</v>
      </c>
      <c r="Q8379" t="str">
        <f t="shared" si="1042"/>
        <v>août</v>
      </c>
      <c r="R8379" t="str">
        <f t="shared" si="1043"/>
        <v>Alabama</v>
      </c>
      <c r="S8379" t="str">
        <f t="shared" si="1044"/>
        <v>2021-08</v>
      </c>
      <c r="T8379">
        <f>IF(AND(COUNTIF(Calculs!$Q$2:$Q$12,$O8379)&gt;0,COUNTIF(Calculs!$S$2:$S$12,$E8379)&gt;0,COUNTIF(Calculs!$U$2:$U$12,$H8379)&gt;0),1,0)</f>
        <v>1</v>
      </c>
      <c r="U8379">
        <f t="shared" si="1045"/>
        <v>9468</v>
      </c>
      <c r="V8379">
        <f t="shared" si="1046"/>
        <v>263</v>
      </c>
      <c r="W8379">
        <f t="shared" si="1047"/>
        <v>6248.880000000001</v>
      </c>
    </row>
    <row r="8380" spans="1:23" ht="15.75" customHeight="1" x14ac:dyDescent="0.3">
      <c r="A8380" s="2" t="s">
        <v>25</v>
      </c>
      <c r="B8380" s="2">
        <v>1197831</v>
      </c>
      <c r="C8380" s="3">
        <v>44439</v>
      </c>
      <c r="D8380" s="12" t="str" cm="1">
        <f t="array" ref="D8380">_xlfn.SWITCH(WEEKDAY(C8380,2), 1, "Lundi", 2, "Mardi", 3, "Mercredi", 4, "Jeudi", 5, "Vendredi", 6, "Samedi", 7, "Dimanche", "Erreur")</f>
        <v>Mardi</v>
      </c>
      <c r="E8380" s="2" t="s">
        <v>26</v>
      </c>
      <c r="F8380" s="2" t="s">
        <v>58</v>
      </c>
      <c r="G8380" s="2" t="s">
        <v>59</v>
      </c>
      <c r="H8380" s="4" t="s">
        <v>16</v>
      </c>
      <c r="I8380" s="5">
        <v>30</v>
      </c>
      <c r="J8380" s="6">
        <v>225</v>
      </c>
      <c r="K8380" s="7">
        <v>6750</v>
      </c>
      <c r="L8380" s="7">
        <v>3240</v>
      </c>
      <c r="M8380" s="8">
        <v>0.48</v>
      </c>
      <c r="N8380" s="2" t="s">
        <v>23</v>
      </c>
      <c r="O8380">
        <f t="shared" si="1040"/>
        <v>2021</v>
      </c>
      <c r="P8380">
        <f t="shared" si="1041"/>
        <v>8</v>
      </c>
      <c r="Q8380" t="str">
        <f t="shared" si="1042"/>
        <v>août</v>
      </c>
      <c r="R8380" t="str">
        <f t="shared" si="1043"/>
        <v>Alabama</v>
      </c>
      <c r="S8380" t="str">
        <f t="shared" si="1044"/>
        <v>2021-08</v>
      </c>
      <c r="T8380">
        <f>IF(AND(COUNTIF(Calculs!$Q$2:$Q$12,$O8380)&gt;0,COUNTIF(Calculs!$S$2:$S$12,$E8380)&gt;0,COUNTIF(Calculs!$U$2:$U$12,$H8380)&gt;0),1,0)</f>
        <v>1</v>
      </c>
      <c r="U8380">
        <f t="shared" si="1045"/>
        <v>6750</v>
      </c>
      <c r="V8380">
        <f t="shared" si="1046"/>
        <v>225</v>
      </c>
      <c r="W8380">
        <f t="shared" si="1047"/>
        <v>3240</v>
      </c>
    </row>
    <row r="8381" spans="1:23" ht="15.75" customHeight="1" x14ac:dyDescent="0.3">
      <c r="A8381" s="2" t="s">
        <v>25</v>
      </c>
      <c r="B8381" s="2">
        <v>1197831</v>
      </c>
      <c r="C8381" s="3">
        <v>44440</v>
      </c>
      <c r="D8381" s="12" t="str" cm="1">
        <f t="array" ref="D8381">_xlfn.SWITCH(WEEKDAY(C8381,2), 1, "Lundi", 2, "Mardi", 3, "Mercredi", 4, "Jeudi", 5, "Vendredi", 6, "Samedi", 7, "Dimanche", "Erreur")</f>
        <v>Mercredi</v>
      </c>
      <c r="E8381" s="2" t="s">
        <v>26</v>
      </c>
      <c r="F8381" s="2" t="s">
        <v>58</v>
      </c>
      <c r="G8381" s="2" t="s">
        <v>59</v>
      </c>
      <c r="H8381" s="4" t="s">
        <v>18</v>
      </c>
      <c r="I8381" s="5">
        <v>35</v>
      </c>
      <c r="J8381" s="6">
        <v>233</v>
      </c>
      <c r="K8381" s="7">
        <v>8155</v>
      </c>
      <c r="L8381" s="7">
        <v>3832.85</v>
      </c>
      <c r="M8381" s="8">
        <v>0.47</v>
      </c>
      <c r="N8381" s="2" t="s">
        <v>23</v>
      </c>
      <c r="O8381">
        <f t="shared" si="1040"/>
        <v>2021</v>
      </c>
      <c r="P8381">
        <f t="shared" si="1041"/>
        <v>9</v>
      </c>
      <c r="Q8381" t="str">
        <f t="shared" si="1042"/>
        <v>sept</v>
      </c>
      <c r="R8381" t="str">
        <f t="shared" si="1043"/>
        <v>Alabama</v>
      </c>
      <c r="S8381" t="str">
        <f t="shared" si="1044"/>
        <v>2021-09</v>
      </c>
      <c r="T8381">
        <f>IF(AND(COUNTIF(Calculs!$Q$2:$Q$12,$O8381)&gt;0,COUNTIF(Calculs!$S$2:$S$12,$E8381)&gt;0,COUNTIF(Calculs!$U$2:$U$12,$H8381)&gt;0),1,0)</f>
        <v>1</v>
      </c>
      <c r="U8381">
        <f t="shared" si="1045"/>
        <v>8155</v>
      </c>
      <c r="V8381">
        <f t="shared" si="1046"/>
        <v>233</v>
      </c>
      <c r="W8381">
        <f t="shared" si="1047"/>
        <v>3832.85</v>
      </c>
    </row>
    <row r="8382" spans="1:23" ht="15.75" customHeight="1" x14ac:dyDescent="0.3">
      <c r="A8382" s="2" t="s">
        <v>25</v>
      </c>
      <c r="B8382" s="2">
        <v>1197831</v>
      </c>
      <c r="C8382" s="3">
        <v>44441</v>
      </c>
      <c r="D8382" s="12" t="str" cm="1">
        <f t="array" ref="D8382">_xlfn.SWITCH(WEEKDAY(C8382,2), 1, "Lundi", 2, "Mardi", 3, "Mercredi", 4, "Jeudi", 5, "Vendredi", 6, "Samedi", 7, "Dimanche", "Erreur")</f>
        <v>Jeudi</v>
      </c>
      <c r="E8382" s="2" t="s">
        <v>26</v>
      </c>
      <c r="F8382" s="2" t="s">
        <v>58</v>
      </c>
      <c r="G8382" s="2" t="s">
        <v>59</v>
      </c>
      <c r="H8382" s="4" t="s">
        <v>19</v>
      </c>
      <c r="I8382" s="5">
        <v>35</v>
      </c>
      <c r="J8382" s="6">
        <v>228</v>
      </c>
      <c r="K8382" s="7">
        <v>7980</v>
      </c>
      <c r="L8382" s="7">
        <v>4069.8</v>
      </c>
      <c r="M8382" s="8">
        <v>0.51</v>
      </c>
      <c r="N8382" s="2" t="s">
        <v>23</v>
      </c>
      <c r="O8382">
        <f t="shared" si="1040"/>
        <v>2021</v>
      </c>
      <c r="P8382">
        <f t="shared" si="1041"/>
        <v>9</v>
      </c>
      <c r="Q8382" t="str">
        <f t="shared" si="1042"/>
        <v>sept</v>
      </c>
      <c r="R8382" t="str">
        <f t="shared" si="1043"/>
        <v>Alabama</v>
      </c>
      <c r="S8382" t="str">
        <f t="shared" si="1044"/>
        <v>2021-09</v>
      </c>
      <c r="T8382">
        <f>IF(AND(COUNTIF(Calculs!$Q$2:$Q$12,$O8382)&gt;0,COUNTIF(Calculs!$S$2:$S$12,$E8382)&gt;0,COUNTIF(Calculs!$U$2:$U$12,$H8382)&gt;0),1,0)</f>
        <v>1</v>
      </c>
      <c r="U8382">
        <f t="shared" si="1045"/>
        <v>7980</v>
      </c>
      <c r="V8382">
        <f t="shared" si="1046"/>
        <v>228</v>
      </c>
      <c r="W8382">
        <f t="shared" si="1047"/>
        <v>4069.8</v>
      </c>
    </row>
    <row r="8383" spans="1:23" ht="15.75" customHeight="1" x14ac:dyDescent="0.3">
      <c r="A8383" s="2" t="s">
        <v>25</v>
      </c>
      <c r="B8383" s="2">
        <v>1197831</v>
      </c>
      <c r="C8383" s="3">
        <v>44442</v>
      </c>
      <c r="D8383" s="12" t="str" cm="1">
        <f t="array" ref="D8383">_xlfn.SWITCH(WEEKDAY(C8383,2), 1, "Lundi", 2, "Mardi", 3, "Mercredi", 4, "Jeudi", 5, "Vendredi", 6, "Samedi", 7, "Dimanche", "Erreur")</f>
        <v>Vendredi</v>
      </c>
      <c r="E8383" s="2" t="s">
        <v>26</v>
      </c>
      <c r="F8383" s="2" t="s">
        <v>58</v>
      </c>
      <c r="G8383" s="2" t="s">
        <v>59</v>
      </c>
      <c r="H8383" s="4" t="s">
        <v>20</v>
      </c>
      <c r="I8383" s="5">
        <v>31</v>
      </c>
      <c r="J8383" s="6">
        <v>210</v>
      </c>
      <c r="K8383" s="7">
        <v>6510</v>
      </c>
      <c r="L8383" s="7">
        <v>3906.0000000000005</v>
      </c>
      <c r="M8383" s="8">
        <v>0.60000000000000009</v>
      </c>
      <c r="N8383" s="2" t="s">
        <v>23</v>
      </c>
      <c r="O8383">
        <f t="shared" si="1040"/>
        <v>2021</v>
      </c>
      <c r="P8383">
        <f t="shared" si="1041"/>
        <v>9</v>
      </c>
      <c r="Q8383" t="str">
        <f t="shared" si="1042"/>
        <v>sept</v>
      </c>
      <c r="R8383" t="str">
        <f t="shared" si="1043"/>
        <v>Alabama</v>
      </c>
      <c r="S8383" t="str">
        <f t="shared" si="1044"/>
        <v>2021-09</v>
      </c>
      <c r="T8383">
        <f>IF(AND(COUNTIF(Calculs!$Q$2:$Q$12,$O8383)&gt;0,COUNTIF(Calculs!$S$2:$S$12,$E8383)&gt;0,COUNTIF(Calculs!$U$2:$U$12,$H8383)&gt;0),1,0)</f>
        <v>1</v>
      </c>
      <c r="U8383">
        <f t="shared" si="1045"/>
        <v>6510</v>
      </c>
      <c r="V8383">
        <f t="shared" si="1046"/>
        <v>210</v>
      </c>
      <c r="W8383">
        <f t="shared" si="1047"/>
        <v>3906.0000000000005</v>
      </c>
    </row>
    <row r="8384" spans="1:23" ht="15.75" customHeight="1" x14ac:dyDescent="0.3">
      <c r="A8384" s="2" t="s">
        <v>25</v>
      </c>
      <c r="B8384" s="2">
        <v>1197831</v>
      </c>
      <c r="C8384" s="3">
        <v>44443</v>
      </c>
      <c r="D8384" s="12" t="str" cm="1">
        <f t="array" ref="D8384">_xlfn.SWITCH(WEEKDAY(C8384,2), 1, "Lundi", 2, "Mardi", 3, "Mercredi", 4, "Jeudi", 5, "Vendredi", 6, "Samedi", 7, "Dimanche", "Erreur")</f>
        <v>Samedi</v>
      </c>
      <c r="E8384" s="2" t="s">
        <v>26</v>
      </c>
      <c r="F8384" s="2" t="s">
        <v>58</v>
      </c>
      <c r="G8384" s="2" t="s">
        <v>59</v>
      </c>
      <c r="H8384" s="4" t="s">
        <v>21</v>
      </c>
      <c r="I8384" s="5">
        <v>38</v>
      </c>
      <c r="J8384" s="6">
        <v>165</v>
      </c>
      <c r="K8384" s="7">
        <v>6270</v>
      </c>
      <c r="L8384" s="7">
        <v>2946.8999999999996</v>
      </c>
      <c r="M8384" s="8">
        <v>0.47</v>
      </c>
      <c r="N8384" s="2" t="s">
        <v>23</v>
      </c>
      <c r="O8384">
        <f t="shared" si="1040"/>
        <v>2021</v>
      </c>
      <c r="P8384">
        <f t="shared" si="1041"/>
        <v>9</v>
      </c>
      <c r="Q8384" t="str">
        <f t="shared" si="1042"/>
        <v>sept</v>
      </c>
      <c r="R8384" t="str">
        <f t="shared" si="1043"/>
        <v>Alabama</v>
      </c>
      <c r="S8384" t="str">
        <f t="shared" si="1044"/>
        <v>2021-09</v>
      </c>
      <c r="T8384">
        <f>IF(AND(COUNTIF(Calculs!$Q$2:$Q$12,$O8384)&gt;0,COUNTIF(Calculs!$S$2:$S$12,$E8384)&gt;0,COUNTIF(Calculs!$U$2:$U$12,$H8384)&gt;0),1,0)</f>
        <v>1</v>
      </c>
      <c r="U8384">
        <f t="shared" si="1045"/>
        <v>6270</v>
      </c>
      <c r="V8384">
        <f t="shared" si="1046"/>
        <v>165</v>
      </c>
      <c r="W8384">
        <f t="shared" si="1047"/>
        <v>2946.8999999999996</v>
      </c>
    </row>
    <row r="8385" spans="1:23" ht="15.75" customHeight="1" x14ac:dyDescent="0.3">
      <c r="A8385" s="2" t="s">
        <v>25</v>
      </c>
      <c r="B8385" s="2">
        <v>1197831</v>
      </c>
      <c r="C8385" s="3">
        <v>44444</v>
      </c>
      <c r="D8385" s="12" t="str" cm="1">
        <f t="array" ref="D8385">_xlfn.SWITCH(WEEKDAY(C8385,2), 1, "Lundi", 2, "Mardi", 3, "Mercredi", 4, "Jeudi", 5, "Vendredi", 6, "Samedi", 7, "Dimanche", "Erreur")</f>
        <v>Dimanche</v>
      </c>
      <c r="E8385" s="2" t="s">
        <v>26</v>
      </c>
      <c r="F8385" s="2" t="s">
        <v>58</v>
      </c>
      <c r="G8385" s="2" t="s">
        <v>59</v>
      </c>
      <c r="H8385" s="4" t="s">
        <v>22</v>
      </c>
      <c r="I8385" s="5">
        <v>36</v>
      </c>
      <c r="J8385" s="6">
        <v>280</v>
      </c>
      <c r="K8385" s="7">
        <v>10080</v>
      </c>
      <c r="L8385" s="7">
        <v>6451.2000000000016</v>
      </c>
      <c r="M8385" s="8">
        <v>0.64000000000000012</v>
      </c>
      <c r="N8385" s="2" t="s">
        <v>23</v>
      </c>
      <c r="O8385">
        <f t="shared" si="1040"/>
        <v>2021</v>
      </c>
      <c r="P8385">
        <f t="shared" si="1041"/>
        <v>9</v>
      </c>
      <c r="Q8385" t="str">
        <f t="shared" si="1042"/>
        <v>sept</v>
      </c>
      <c r="R8385" t="str">
        <f t="shared" si="1043"/>
        <v>Alabama</v>
      </c>
      <c r="S8385" t="str">
        <f t="shared" si="1044"/>
        <v>2021-09</v>
      </c>
      <c r="T8385">
        <f>IF(AND(COUNTIF(Calculs!$Q$2:$Q$12,$O8385)&gt;0,COUNTIF(Calculs!$S$2:$S$12,$E8385)&gt;0,COUNTIF(Calculs!$U$2:$U$12,$H8385)&gt;0),1,0)</f>
        <v>1</v>
      </c>
      <c r="U8385">
        <f t="shared" si="1045"/>
        <v>10080</v>
      </c>
      <c r="V8385">
        <f t="shared" si="1046"/>
        <v>280</v>
      </c>
      <c r="W8385">
        <f t="shared" si="1047"/>
        <v>6451.2000000000016</v>
      </c>
    </row>
    <row r="8386" spans="1:23" ht="15.75" customHeight="1" x14ac:dyDescent="0.3">
      <c r="A8386" s="2" t="s">
        <v>25</v>
      </c>
      <c r="B8386" s="2">
        <v>1197831</v>
      </c>
      <c r="C8386" s="3">
        <v>44445</v>
      </c>
      <c r="D8386" s="12" t="str" cm="1">
        <f t="array" ref="D8386">_xlfn.SWITCH(WEEKDAY(C8386,2), 1, "Lundi", 2, "Mardi", 3, "Mercredi", 4, "Jeudi", 5, "Vendredi", 6, "Samedi", 7, "Dimanche", "Erreur")</f>
        <v>Lundi</v>
      </c>
      <c r="E8386" s="2" t="s">
        <v>26</v>
      </c>
      <c r="F8386" s="2" t="s">
        <v>58</v>
      </c>
      <c r="G8386" s="2" t="s">
        <v>59</v>
      </c>
      <c r="H8386" s="4" t="s">
        <v>16</v>
      </c>
      <c r="I8386" s="5">
        <v>31</v>
      </c>
      <c r="J8386" s="6">
        <v>256</v>
      </c>
      <c r="K8386" s="7">
        <v>7936</v>
      </c>
      <c r="L8386" s="7">
        <v>4206.079999999999</v>
      </c>
      <c r="M8386" s="8">
        <v>0.52999999999999992</v>
      </c>
      <c r="N8386" s="2" t="s">
        <v>23</v>
      </c>
      <c r="O8386">
        <f t="shared" si="1040"/>
        <v>2021</v>
      </c>
      <c r="P8386">
        <f t="shared" si="1041"/>
        <v>9</v>
      </c>
      <c r="Q8386" t="str">
        <f t="shared" si="1042"/>
        <v>sept</v>
      </c>
      <c r="R8386" t="str">
        <f t="shared" si="1043"/>
        <v>Alabama</v>
      </c>
      <c r="S8386" t="str">
        <f t="shared" si="1044"/>
        <v>2021-09</v>
      </c>
      <c r="T8386">
        <f>IF(AND(COUNTIF(Calculs!$Q$2:$Q$12,$O8386)&gt;0,COUNTIF(Calculs!$S$2:$S$12,$E8386)&gt;0,COUNTIF(Calculs!$U$2:$U$12,$H8386)&gt;0),1,0)</f>
        <v>1</v>
      </c>
      <c r="U8386">
        <f t="shared" si="1045"/>
        <v>7936</v>
      </c>
      <c r="V8386">
        <f t="shared" si="1046"/>
        <v>256</v>
      </c>
      <c r="W8386">
        <f t="shared" si="1047"/>
        <v>4206.079999999999</v>
      </c>
    </row>
    <row r="8387" spans="1:23" ht="15.75" customHeight="1" x14ac:dyDescent="0.3">
      <c r="A8387" s="2" t="s">
        <v>25</v>
      </c>
      <c r="B8387" s="2">
        <v>1197831</v>
      </c>
      <c r="C8387" s="3">
        <v>44446</v>
      </c>
      <c r="D8387" s="12" t="str" cm="1">
        <f t="array" ref="D8387">_xlfn.SWITCH(WEEKDAY(C8387,2), 1, "Lundi", 2, "Mardi", 3, "Mercredi", 4, "Jeudi", 5, "Vendredi", 6, "Samedi", 7, "Dimanche", "Erreur")</f>
        <v>Mardi</v>
      </c>
      <c r="E8387" s="2" t="s">
        <v>26</v>
      </c>
      <c r="F8387" s="2" t="s">
        <v>58</v>
      </c>
      <c r="G8387" s="2" t="s">
        <v>59</v>
      </c>
      <c r="H8387" s="4" t="s">
        <v>18</v>
      </c>
      <c r="I8387" s="5">
        <v>37</v>
      </c>
      <c r="J8387" s="6">
        <v>264</v>
      </c>
      <c r="K8387" s="7">
        <v>9768</v>
      </c>
      <c r="L8387" s="7">
        <v>5372.4</v>
      </c>
      <c r="M8387" s="8">
        <v>0.54999999999999993</v>
      </c>
      <c r="N8387" s="2" t="s">
        <v>23</v>
      </c>
      <c r="O8387">
        <f t="shared" ref="O8387:O8450" si="1048">YEAR($C8387)</f>
        <v>2021</v>
      </c>
      <c r="P8387">
        <f t="shared" ref="P8387:P8450" si="1049">MONTH($C8387)</f>
        <v>9</v>
      </c>
      <c r="Q8387" t="str">
        <f t="shared" ref="Q8387:Q8450" si="1050">TEXT($C8387,"mmm")</f>
        <v>sept</v>
      </c>
      <c r="R8387" t="str">
        <f t="shared" ref="R8387:R8450" si="1051">SUBSTITUTE(SUBSTITUTE($F8387,"Sud ","South "),"Ouest ","West ")</f>
        <v>Alabama</v>
      </c>
      <c r="S8387" t="str">
        <f t="shared" ref="S8387:S8450" si="1052">TEXT($C8387,"aaaa-mm")</f>
        <v>2021-09</v>
      </c>
      <c r="T8387">
        <f>IF(AND(COUNTIF(Calculs!$Q$2:$Q$12,$O8387)&gt;0,COUNTIF(Calculs!$S$2:$S$12,$E8387)&gt;0,COUNTIF(Calculs!$U$2:$U$12,$H8387)&gt;0),1,0)</f>
        <v>1</v>
      </c>
      <c r="U8387">
        <f t="shared" ref="U8387:U8450" si="1053">$K8387*$T8387</f>
        <v>9768</v>
      </c>
      <c r="V8387">
        <f t="shared" ref="V8387:V8450" si="1054">$J8387*$T8387</f>
        <v>264</v>
      </c>
      <c r="W8387">
        <f t="shared" ref="W8387:W8450" si="1055">$L8387*$T8387</f>
        <v>5372.4</v>
      </c>
    </row>
    <row r="8388" spans="1:23" ht="15.75" customHeight="1" x14ac:dyDescent="0.3">
      <c r="A8388" s="2" t="s">
        <v>25</v>
      </c>
      <c r="B8388" s="2">
        <v>1197831</v>
      </c>
      <c r="C8388" s="3">
        <v>44447</v>
      </c>
      <c r="D8388" s="12" t="str" cm="1">
        <f t="array" ref="D8388">_xlfn.SWITCH(WEEKDAY(C8388,2), 1, "Lundi", 2, "Mardi", 3, "Mercredi", 4, "Jeudi", 5, "Vendredi", 6, "Samedi", 7, "Dimanche", "Erreur")</f>
        <v>Mercredi</v>
      </c>
      <c r="E8388" s="2" t="s">
        <v>26</v>
      </c>
      <c r="F8388" s="2" t="s">
        <v>58</v>
      </c>
      <c r="G8388" s="2" t="s">
        <v>59</v>
      </c>
      <c r="H8388" s="4" t="s">
        <v>19</v>
      </c>
      <c r="I8388" s="5">
        <v>31</v>
      </c>
      <c r="J8388" s="6">
        <v>322</v>
      </c>
      <c r="K8388" s="7">
        <v>9982</v>
      </c>
      <c r="L8388" s="7">
        <v>5589.9199999999992</v>
      </c>
      <c r="M8388" s="8">
        <v>0.55999999999999994</v>
      </c>
      <c r="N8388" s="2" t="s">
        <v>23</v>
      </c>
      <c r="O8388">
        <f t="shared" si="1048"/>
        <v>2021</v>
      </c>
      <c r="P8388">
        <f t="shared" si="1049"/>
        <v>9</v>
      </c>
      <c r="Q8388" t="str">
        <f t="shared" si="1050"/>
        <v>sept</v>
      </c>
      <c r="R8388" t="str">
        <f t="shared" si="1051"/>
        <v>Alabama</v>
      </c>
      <c r="S8388" t="str">
        <f t="shared" si="1052"/>
        <v>2021-09</v>
      </c>
      <c r="T8388">
        <f>IF(AND(COUNTIF(Calculs!$Q$2:$Q$12,$O8388)&gt;0,COUNTIF(Calculs!$S$2:$S$12,$E8388)&gt;0,COUNTIF(Calculs!$U$2:$U$12,$H8388)&gt;0),1,0)</f>
        <v>1</v>
      </c>
      <c r="U8388">
        <f t="shared" si="1053"/>
        <v>9982</v>
      </c>
      <c r="V8388">
        <f t="shared" si="1054"/>
        <v>322</v>
      </c>
      <c r="W8388">
        <f t="shared" si="1055"/>
        <v>5589.9199999999992</v>
      </c>
    </row>
    <row r="8389" spans="1:23" ht="15.75" customHeight="1" x14ac:dyDescent="0.3">
      <c r="A8389" s="2" t="s">
        <v>25</v>
      </c>
      <c r="B8389" s="2">
        <v>1197831</v>
      </c>
      <c r="C8389" s="3">
        <v>44448</v>
      </c>
      <c r="D8389" s="12" t="str" cm="1">
        <f t="array" ref="D8389">_xlfn.SWITCH(WEEKDAY(C8389,2), 1, "Lundi", 2, "Mardi", 3, "Mercredi", 4, "Jeudi", 5, "Vendredi", 6, "Samedi", 7, "Dimanche", "Erreur")</f>
        <v>Jeudi</v>
      </c>
      <c r="E8389" s="2" t="s">
        <v>26</v>
      </c>
      <c r="F8389" s="2" t="s">
        <v>58</v>
      </c>
      <c r="G8389" s="2" t="s">
        <v>59</v>
      </c>
      <c r="H8389" s="4" t="s">
        <v>20</v>
      </c>
      <c r="I8389" s="5">
        <v>36</v>
      </c>
      <c r="J8389" s="6">
        <v>196</v>
      </c>
      <c r="K8389" s="7">
        <v>7056</v>
      </c>
      <c r="L8389" s="7">
        <v>4727.5200000000013</v>
      </c>
      <c r="M8389" s="8">
        <v>0.67000000000000015</v>
      </c>
      <c r="N8389" s="2" t="s">
        <v>23</v>
      </c>
      <c r="O8389">
        <f t="shared" si="1048"/>
        <v>2021</v>
      </c>
      <c r="P8389">
        <f t="shared" si="1049"/>
        <v>9</v>
      </c>
      <c r="Q8389" t="str">
        <f t="shared" si="1050"/>
        <v>sept</v>
      </c>
      <c r="R8389" t="str">
        <f t="shared" si="1051"/>
        <v>Alabama</v>
      </c>
      <c r="S8389" t="str">
        <f t="shared" si="1052"/>
        <v>2021-09</v>
      </c>
      <c r="T8389">
        <f>IF(AND(COUNTIF(Calculs!$Q$2:$Q$12,$O8389)&gt;0,COUNTIF(Calculs!$S$2:$S$12,$E8389)&gt;0,COUNTIF(Calculs!$U$2:$U$12,$H8389)&gt;0),1,0)</f>
        <v>1</v>
      </c>
      <c r="U8389">
        <f t="shared" si="1053"/>
        <v>7056</v>
      </c>
      <c r="V8389">
        <f t="shared" si="1054"/>
        <v>196</v>
      </c>
      <c r="W8389">
        <f t="shared" si="1055"/>
        <v>4727.5200000000013</v>
      </c>
    </row>
    <row r="8390" spans="1:23" ht="15.75" customHeight="1" x14ac:dyDescent="0.3">
      <c r="A8390" s="2" t="s">
        <v>25</v>
      </c>
      <c r="B8390" s="2">
        <v>1197831</v>
      </c>
      <c r="C8390" s="3">
        <v>44449</v>
      </c>
      <c r="D8390" s="12" t="str" cm="1">
        <f t="array" ref="D8390">_xlfn.SWITCH(WEEKDAY(C8390,2), 1, "Lundi", 2, "Mardi", 3, "Mercredi", 4, "Jeudi", 5, "Vendredi", 6, "Samedi", 7, "Dimanche", "Erreur")</f>
        <v>Vendredi</v>
      </c>
      <c r="E8390" s="2" t="s">
        <v>26</v>
      </c>
      <c r="F8390" s="2" t="s">
        <v>58</v>
      </c>
      <c r="G8390" s="2" t="s">
        <v>59</v>
      </c>
      <c r="H8390" s="4" t="s">
        <v>21</v>
      </c>
      <c r="I8390" s="5">
        <v>35</v>
      </c>
      <c r="J8390" s="6">
        <v>179</v>
      </c>
      <c r="K8390" s="7">
        <v>6265</v>
      </c>
      <c r="L8390" s="7">
        <v>3257.8</v>
      </c>
      <c r="M8390" s="8">
        <v>0.52</v>
      </c>
      <c r="N8390" s="2" t="s">
        <v>23</v>
      </c>
      <c r="O8390">
        <f t="shared" si="1048"/>
        <v>2021</v>
      </c>
      <c r="P8390">
        <f t="shared" si="1049"/>
        <v>9</v>
      </c>
      <c r="Q8390" t="str">
        <f t="shared" si="1050"/>
        <v>sept</v>
      </c>
      <c r="R8390" t="str">
        <f t="shared" si="1051"/>
        <v>Alabama</v>
      </c>
      <c r="S8390" t="str">
        <f t="shared" si="1052"/>
        <v>2021-09</v>
      </c>
      <c r="T8390">
        <f>IF(AND(COUNTIF(Calculs!$Q$2:$Q$12,$O8390)&gt;0,COUNTIF(Calculs!$S$2:$S$12,$E8390)&gt;0,COUNTIF(Calculs!$U$2:$U$12,$H8390)&gt;0),1,0)</f>
        <v>1</v>
      </c>
      <c r="U8390">
        <f t="shared" si="1053"/>
        <v>6265</v>
      </c>
      <c r="V8390">
        <f t="shared" si="1054"/>
        <v>179</v>
      </c>
      <c r="W8390">
        <f t="shared" si="1055"/>
        <v>3257.8</v>
      </c>
    </row>
    <row r="8391" spans="1:23" ht="15.75" customHeight="1" x14ac:dyDescent="0.3">
      <c r="A8391" s="2" t="s">
        <v>25</v>
      </c>
      <c r="B8391" s="2">
        <v>1197831</v>
      </c>
      <c r="C8391" s="3">
        <v>44450</v>
      </c>
      <c r="D8391" s="12" t="str" cm="1">
        <f t="array" ref="D8391">_xlfn.SWITCH(WEEKDAY(C8391,2), 1, "Lundi", 2, "Mardi", 3, "Mercredi", 4, "Jeudi", 5, "Vendredi", 6, "Samedi", 7, "Dimanche", "Erreur")</f>
        <v>Samedi</v>
      </c>
      <c r="E8391" s="2" t="s">
        <v>26</v>
      </c>
      <c r="F8391" s="2" t="s">
        <v>58</v>
      </c>
      <c r="G8391" s="2" t="s">
        <v>59</v>
      </c>
      <c r="H8391" s="4" t="s">
        <v>22</v>
      </c>
      <c r="I8391" s="5">
        <v>47</v>
      </c>
      <c r="J8391" s="6">
        <v>280</v>
      </c>
      <c r="K8391" s="7">
        <v>13160</v>
      </c>
      <c r="L8391" s="7">
        <v>9212.0000000000018</v>
      </c>
      <c r="M8391" s="8">
        <v>0.70000000000000018</v>
      </c>
      <c r="N8391" s="2" t="s">
        <v>23</v>
      </c>
      <c r="O8391">
        <f t="shared" si="1048"/>
        <v>2021</v>
      </c>
      <c r="P8391">
        <f t="shared" si="1049"/>
        <v>9</v>
      </c>
      <c r="Q8391" t="str">
        <f t="shared" si="1050"/>
        <v>sept</v>
      </c>
      <c r="R8391" t="str">
        <f t="shared" si="1051"/>
        <v>Alabama</v>
      </c>
      <c r="S8391" t="str">
        <f t="shared" si="1052"/>
        <v>2021-09</v>
      </c>
      <c r="T8391">
        <f>IF(AND(COUNTIF(Calculs!$Q$2:$Q$12,$O8391)&gt;0,COUNTIF(Calculs!$S$2:$S$12,$E8391)&gt;0,COUNTIF(Calculs!$U$2:$U$12,$H8391)&gt;0),1,0)</f>
        <v>1</v>
      </c>
      <c r="U8391">
        <f t="shared" si="1053"/>
        <v>13160</v>
      </c>
      <c r="V8391">
        <f t="shared" si="1054"/>
        <v>280</v>
      </c>
      <c r="W8391">
        <f t="shared" si="1055"/>
        <v>9212.0000000000018</v>
      </c>
    </row>
    <row r="8392" spans="1:23" ht="15.75" customHeight="1" x14ac:dyDescent="0.3">
      <c r="A8392" s="2" t="s">
        <v>25</v>
      </c>
      <c r="B8392" s="2">
        <v>1197831</v>
      </c>
      <c r="C8392" s="3">
        <v>44451</v>
      </c>
      <c r="D8392" s="12" t="str" cm="1">
        <f t="array" ref="D8392">_xlfn.SWITCH(WEEKDAY(C8392,2), 1, "Lundi", 2, "Mardi", 3, "Mercredi", 4, "Jeudi", 5, "Vendredi", 6, "Samedi", 7, "Dimanche", "Erreur")</f>
        <v>Dimanche</v>
      </c>
      <c r="E8392" s="2" t="s">
        <v>26</v>
      </c>
      <c r="F8392" s="2" t="s">
        <v>58</v>
      </c>
      <c r="G8392" s="2" t="s">
        <v>59</v>
      </c>
      <c r="H8392" s="4" t="s">
        <v>16</v>
      </c>
      <c r="I8392" s="5">
        <v>27</v>
      </c>
      <c r="J8392" s="6">
        <v>233</v>
      </c>
      <c r="K8392" s="7">
        <v>6291</v>
      </c>
      <c r="L8392" s="7">
        <v>3460.0499999999997</v>
      </c>
      <c r="M8392" s="8">
        <v>0.54999999999999993</v>
      </c>
      <c r="N8392" s="2" t="s">
        <v>23</v>
      </c>
      <c r="O8392">
        <f t="shared" si="1048"/>
        <v>2021</v>
      </c>
      <c r="P8392">
        <f t="shared" si="1049"/>
        <v>9</v>
      </c>
      <c r="Q8392" t="str">
        <f t="shared" si="1050"/>
        <v>sept</v>
      </c>
      <c r="R8392" t="str">
        <f t="shared" si="1051"/>
        <v>Alabama</v>
      </c>
      <c r="S8392" t="str">
        <f t="shared" si="1052"/>
        <v>2021-09</v>
      </c>
      <c r="T8392">
        <f>IF(AND(COUNTIF(Calculs!$Q$2:$Q$12,$O8392)&gt;0,COUNTIF(Calculs!$S$2:$S$12,$E8392)&gt;0,COUNTIF(Calculs!$U$2:$U$12,$H8392)&gt;0),1,0)</f>
        <v>1</v>
      </c>
      <c r="U8392">
        <f t="shared" si="1053"/>
        <v>6291</v>
      </c>
      <c r="V8392">
        <f t="shared" si="1054"/>
        <v>233</v>
      </c>
      <c r="W8392">
        <f t="shared" si="1055"/>
        <v>3460.0499999999997</v>
      </c>
    </row>
    <row r="8393" spans="1:23" ht="15.75" customHeight="1" x14ac:dyDescent="0.3">
      <c r="A8393" s="2" t="s">
        <v>25</v>
      </c>
      <c r="B8393" s="2">
        <v>1197831</v>
      </c>
      <c r="C8393" s="3">
        <v>44452</v>
      </c>
      <c r="D8393" s="12" t="str" cm="1">
        <f t="array" ref="D8393">_xlfn.SWITCH(WEEKDAY(C8393,2), 1, "Lundi", 2, "Mardi", 3, "Mercredi", 4, "Jeudi", 5, "Vendredi", 6, "Samedi", 7, "Dimanche", "Erreur")</f>
        <v>Lundi</v>
      </c>
      <c r="E8393" s="2" t="s">
        <v>26</v>
      </c>
      <c r="F8393" s="2" t="s">
        <v>58</v>
      </c>
      <c r="G8393" s="2" t="s">
        <v>59</v>
      </c>
      <c r="H8393" s="4" t="s">
        <v>18</v>
      </c>
      <c r="I8393" s="5">
        <v>39</v>
      </c>
      <c r="J8393" s="6">
        <v>233</v>
      </c>
      <c r="K8393" s="7">
        <v>9087</v>
      </c>
      <c r="L8393" s="7">
        <v>4906.9799999999996</v>
      </c>
      <c r="M8393" s="8">
        <v>0.53999999999999992</v>
      </c>
      <c r="N8393" s="2" t="s">
        <v>23</v>
      </c>
      <c r="O8393">
        <f t="shared" si="1048"/>
        <v>2021</v>
      </c>
      <c r="P8393">
        <f t="shared" si="1049"/>
        <v>9</v>
      </c>
      <c r="Q8393" t="str">
        <f t="shared" si="1050"/>
        <v>sept</v>
      </c>
      <c r="R8393" t="str">
        <f t="shared" si="1051"/>
        <v>Alabama</v>
      </c>
      <c r="S8393" t="str">
        <f t="shared" si="1052"/>
        <v>2021-09</v>
      </c>
      <c r="T8393">
        <f>IF(AND(COUNTIF(Calculs!$Q$2:$Q$12,$O8393)&gt;0,COUNTIF(Calculs!$S$2:$S$12,$E8393)&gt;0,COUNTIF(Calculs!$U$2:$U$12,$H8393)&gt;0),1,0)</f>
        <v>1</v>
      </c>
      <c r="U8393">
        <f t="shared" si="1053"/>
        <v>9087</v>
      </c>
      <c r="V8393">
        <f t="shared" si="1054"/>
        <v>233</v>
      </c>
      <c r="W8393">
        <f t="shared" si="1055"/>
        <v>4906.9799999999996</v>
      </c>
    </row>
    <row r="8394" spans="1:23" ht="15.75" customHeight="1" x14ac:dyDescent="0.3">
      <c r="A8394" s="2" t="s">
        <v>25</v>
      </c>
      <c r="B8394" s="2">
        <v>1197831</v>
      </c>
      <c r="C8394" s="3">
        <v>44453</v>
      </c>
      <c r="D8394" s="12" t="str" cm="1">
        <f t="array" ref="D8394">_xlfn.SWITCH(WEEKDAY(C8394,2), 1, "Lundi", 2, "Mardi", 3, "Mercredi", 4, "Jeudi", 5, "Vendredi", 6, "Samedi", 7, "Dimanche", "Erreur")</f>
        <v>Mardi</v>
      </c>
      <c r="E8394" s="2" t="s">
        <v>26</v>
      </c>
      <c r="F8394" s="2" t="s">
        <v>58</v>
      </c>
      <c r="G8394" s="2" t="s">
        <v>59</v>
      </c>
      <c r="H8394" s="4" t="s">
        <v>19</v>
      </c>
      <c r="I8394" s="5">
        <v>36</v>
      </c>
      <c r="J8394" s="6">
        <v>278</v>
      </c>
      <c r="K8394" s="7">
        <v>10008</v>
      </c>
      <c r="L8394" s="7">
        <v>5304.2399999999989</v>
      </c>
      <c r="M8394" s="8">
        <v>0.52999999999999992</v>
      </c>
      <c r="N8394" s="2" t="s">
        <v>23</v>
      </c>
      <c r="O8394">
        <f t="shared" si="1048"/>
        <v>2021</v>
      </c>
      <c r="P8394">
        <f t="shared" si="1049"/>
        <v>9</v>
      </c>
      <c r="Q8394" t="str">
        <f t="shared" si="1050"/>
        <v>sept</v>
      </c>
      <c r="R8394" t="str">
        <f t="shared" si="1051"/>
        <v>Alabama</v>
      </c>
      <c r="S8394" t="str">
        <f t="shared" si="1052"/>
        <v>2021-09</v>
      </c>
      <c r="T8394">
        <f>IF(AND(COUNTIF(Calculs!$Q$2:$Q$12,$O8394)&gt;0,COUNTIF(Calculs!$S$2:$S$12,$E8394)&gt;0,COUNTIF(Calculs!$U$2:$U$12,$H8394)&gt;0),1,0)</f>
        <v>1</v>
      </c>
      <c r="U8394">
        <f t="shared" si="1053"/>
        <v>10008</v>
      </c>
      <c r="V8394">
        <f t="shared" si="1054"/>
        <v>278</v>
      </c>
      <c r="W8394">
        <f t="shared" si="1055"/>
        <v>5304.2399999999989</v>
      </c>
    </row>
    <row r="8395" spans="1:23" ht="15.75" customHeight="1" x14ac:dyDescent="0.3">
      <c r="A8395" s="2" t="s">
        <v>25</v>
      </c>
      <c r="B8395" s="2">
        <v>1197831</v>
      </c>
      <c r="C8395" s="3">
        <v>44454</v>
      </c>
      <c r="D8395" s="12" t="str" cm="1">
        <f t="array" ref="D8395">_xlfn.SWITCH(WEEKDAY(C8395,2), 1, "Lundi", 2, "Mardi", 3, "Mercredi", 4, "Jeudi", 5, "Vendredi", 6, "Samedi", 7, "Dimanche", "Erreur")</f>
        <v>Mercredi</v>
      </c>
      <c r="E8395" s="2" t="s">
        <v>26</v>
      </c>
      <c r="F8395" s="2" t="s">
        <v>58</v>
      </c>
      <c r="G8395" s="2" t="s">
        <v>59</v>
      </c>
      <c r="H8395" s="4" t="s">
        <v>20</v>
      </c>
      <c r="I8395" s="5">
        <v>37</v>
      </c>
      <c r="J8395" s="6">
        <v>140</v>
      </c>
      <c r="K8395" s="7">
        <v>5180</v>
      </c>
      <c r="L8395" s="7">
        <v>3315.2000000000007</v>
      </c>
      <c r="M8395" s="8">
        <v>0.64000000000000012</v>
      </c>
      <c r="N8395" s="2" t="s">
        <v>23</v>
      </c>
      <c r="O8395">
        <f t="shared" si="1048"/>
        <v>2021</v>
      </c>
      <c r="P8395">
        <f t="shared" si="1049"/>
        <v>9</v>
      </c>
      <c r="Q8395" t="str">
        <f t="shared" si="1050"/>
        <v>sept</v>
      </c>
      <c r="R8395" t="str">
        <f t="shared" si="1051"/>
        <v>Alabama</v>
      </c>
      <c r="S8395" t="str">
        <f t="shared" si="1052"/>
        <v>2021-09</v>
      </c>
      <c r="T8395">
        <f>IF(AND(COUNTIF(Calculs!$Q$2:$Q$12,$O8395)&gt;0,COUNTIF(Calculs!$S$2:$S$12,$E8395)&gt;0,COUNTIF(Calculs!$U$2:$U$12,$H8395)&gt;0),1,0)</f>
        <v>1</v>
      </c>
      <c r="U8395">
        <f t="shared" si="1053"/>
        <v>5180</v>
      </c>
      <c r="V8395">
        <f t="shared" si="1054"/>
        <v>140</v>
      </c>
      <c r="W8395">
        <f t="shared" si="1055"/>
        <v>3315.2000000000007</v>
      </c>
    </row>
    <row r="8396" spans="1:23" ht="15.75" customHeight="1" x14ac:dyDescent="0.3">
      <c r="A8396" s="2" t="s">
        <v>25</v>
      </c>
      <c r="B8396" s="2">
        <v>1197831</v>
      </c>
      <c r="C8396" s="3">
        <v>44455</v>
      </c>
      <c r="D8396" s="12" t="str" cm="1">
        <f t="array" ref="D8396">_xlfn.SWITCH(WEEKDAY(C8396,2), 1, "Lundi", 2, "Mardi", 3, "Mercredi", 4, "Jeudi", 5, "Vendredi", 6, "Samedi", 7, "Dimanche", "Erreur")</f>
        <v>Jeudi</v>
      </c>
      <c r="E8396" s="2" t="s">
        <v>26</v>
      </c>
      <c r="F8396" s="2" t="s">
        <v>58</v>
      </c>
      <c r="G8396" s="2" t="s">
        <v>59</v>
      </c>
      <c r="H8396" s="4" t="s">
        <v>21</v>
      </c>
      <c r="I8396" s="5">
        <v>42</v>
      </c>
      <c r="J8396" s="6">
        <v>140</v>
      </c>
      <c r="K8396" s="7">
        <v>5880</v>
      </c>
      <c r="L8396" s="7">
        <v>2939.9999999999995</v>
      </c>
      <c r="M8396" s="8">
        <v>0.49999999999999994</v>
      </c>
      <c r="N8396" s="2" t="s">
        <v>23</v>
      </c>
      <c r="O8396">
        <f t="shared" si="1048"/>
        <v>2021</v>
      </c>
      <c r="P8396">
        <f t="shared" si="1049"/>
        <v>9</v>
      </c>
      <c r="Q8396" t="str">
        <f t="shared" si="1050"/>
        <v>sept</v>
      </c>
      <c r="R8396" t="str">
        <f t="shared" si="1051"/>
        <v>Alabama</v>
      </c>
      <c r="S8396" t="str">
        <f t="shared" si="1052"/>
        <v>2021-09</v>
      </c>
      <c r="T8396">
        <f>IF(AND(COUNTIF(Calculs!$Q$2:$Q$12,$O8396)&gt;0,COUNTIF(Calculs!$S$2:$S$12,$E8396)&gt;0,COUNTIF(Calculs!$U$2:$U$12,$H8396)&gt;0),1,0)</f>
        <v>1</v>
      </c>
      <c r="U8396">
        <f t="shared" si="1053"/>
        <v>5880</v>
      </c>
      <c r="V8396">
        <f t="shared" si="1054"/>
        <v>140</v>
      </c>
      <c r="W8396">
        <f t="shared" si="1055"/>
        <v>2939.9999999999995</v>
      </c>
    </row>
    <row r="8397" spans="1:23" ht="15.75" customHeight="1" x14ac:dyDescent="0.3">
      <c r="A8397" s="2" t="s">
        <v>25</v>
      </c>
      <c r="B8397" s="2">
        <v>1197831</v>
      </c>
      <c r="C8397" s="3">
        <v>44456</v>
      </c>
      <c r="D8397" s="12" t="str" cm="1">
        <f t="array" ref="D8397">_xlfn.SWITCH(WEEKDAY(C8397,2), 1, "Lundi", 2, "Mardi", 3, "Mercredi", 4, "Jeudi", 5, "Vendredi", 6, "Samedi", 7, "Dimanche", "Erreur")</f>
        <v>Vendredi</v>
      </c>
      <c r="E8397" s="2" t="s">
        <v>26</v>
      </c>
      <c r="F8397" s="2" t="s">
        <v>58</v>
      </c>
      <c r="G8397" s="2" t="s">
        <v>59</v>
      </c>
      <c r="H8397" s="4" t="s">
        <v>22</v>
      </c>
      <c r="I8397" s="5">
        <v>39</v>
      </c>
      <c r="J8397" s="6">
        <v>203</v>
      </c>
      <c r="K8397" s="7">
        <v>7917</v>
      </c>
      <c r="L8397" s="7">
        <v>5621.0700000000015</v>
      </c>
      <c r="M8397" s="8">
        <v>0.71000000000000019</v>
      </c>
      <c r="N8397" s="2" t="s">
        <v>23</v>
      </c>
      <c r="O8397">
        <f t="shared" si="1048"/>
        <v>2021</v>
      </c>
      <c r="P8397">
        <f t="shared" si="1049"/>
        <v>9</v>
      </c>
      <c r="Q8397" t="str">
        <f t="shared" si="1050"/>
        <v>sept</v>
      </c>
      <c r="R8397" t="str">
        <f t="shared" si="1051"/>
        <v>Alabama</v>
      </c>
      <c r="S8397" t="str">
        <f t="shared" si="1052"/>
        <v>2021-09</v>
      </c>
      <c r="T8397">
        <f>IF(AND(COUNTIF(Calculs!$Q$2:$Q$12,$O8397)&gt;0,COUNTIF(Calculs!$S$2:$S$12,$E8397)&gt;0,COUNTIF(Calculs!$U$2:$U$12,$H8397)&gt;0),1,0)</f>
        <v>1</v>
      </c>
      <c r="U8397">
        <f t="shared" si="1053"/>
        <v>7917</v>
      </c>
      <c r="V8397">
        <f t="shared" si="1054"/>
        <v>203</v>
      </c>
      <c r="W8397">
        <f t="shared" si="1055"/>
        <v>5621.0700000000015</v>
      </c>
    </row>
    <row r="8398" spans="1:23" ht="15.75" customHeight="1" x14ac:dyDescent="0.3">
      <c r="A8398" s="2" t="s">
        <v>25</v>
      </c>
      <c r="B8398" s="2">
        <v>1197831</v>
      </c>
      <c r="C8398" s="3">
        <v>44457</v>
      </c>
      <c r="D8398" s="12" t="str" cm="1">
        <f t="array" ref="D8398">_xlfn.SWITCH(WEEKDAY(C8398,2), 1, "Lundi", 2, "Mardi", 3, "Mercredi", 4, "Jeudi", 5, "Vendredi", 6, "Samedi", 7, "Dimanche", "Erreur")</f>
        <v>Samedi</v>
      </c>
      <c r="E8398" s="2" t="s">
        <v>26</v>
      </c>
      <c r="F8398" s="2" t="s">
        <v>58</v>
      </c>
      <c r="G8398" s="2" t="s">
        <v>59</v>
      </c>
      <c r="H8398" s="4" t="s">
        <v>16</v>
      </c>
      <c r="I8398" s="5">
        <v>38</v>
      </c>
      <c r="J8398" s="6">
        <v>206</v>
      </c>
      <c r="K8398" s="7">
        <v>7828</v>
      </c>
      <c r="L8398" s="7">
        <v>4305.3999999999996</v>
      </c>
      <c r="M8398" s="8">
        <v>0.54999999999999993</v>
      </c>
      <c r="N8398" s="2" t="s">
        <v>23</v>
      </c>
      <c r="O8398">
        <f t="shared" si="1048"/>
        <v>2021</v>
      </c>
      <c r="P8398">
        <f t="shared" si="1049"/>
        <v>9</v>
      </c>
      <c r="Q8398" t="str">
        <f t="shared" si="1050"/>
        <v>sept</v>
      </c>
      <c r="R8398" t="str">
        <f t="shared" si="1051"/>
        <v>Alabama</v>
      </c>
      <c r="S8398" t="str">
        <f t="shared" si="1052"/>
        <v>2021-09</v>
      </c>
      <c r="T8398">
        <f>IF(AND(COUNTIF(Calculs!$Q$2:$Q$12,$O8398)&gt;0,COUNTIF(Calculs!$S$2:$S$12,$E8398)&gt;0,COUNTIF(Calculs!$U$2:$U$12,$H8398)&gt;0),1,0)</f>
        <v>1</v>
      </c>
      <c r="U8398">
        <f t="shared" si="1053"/>
        <v>7828</v>
      </c>
      <c r="V8398">
        <f t="shared" si="1054"/>
        <v>206</v>
      </c>
      <c r="W8398">
        <f t="shared" si="1055"/>
        <v>4305.3999999999996</v>
      </c>
    </row>
    <row r="8399" spans="1:23" ht="15.75" customHeight="1" x14ac:dyDescent="0.3">
      <c r="A8399" s="2" t="s">
        <v>25</v>
      </c>
      <c r="B8399" s="2">
        <v>1197831</v>
      </c>
      <c r="C8399" s="3">
        <v>44458</v>
      </c>
      <c r="D8399" s="12" t="str" cm="1">
        <f t="array" ref="D8399">_xlfn.SWITCH(WEEKDAY(C8399,2), 1, "Lundi", 2, "Mardi", 3, "Mercredi", 4, "Jeudi", 5, "Vendredi", 6, "Samedi", 7, "Dimanche", "Erreur")</f>
        <v>Dimanche</v>
      </c>
      <c r="E8399" s="2" t="s">
        <v>26</v>
      </c>
      <c r="F8399" s="2" t="s">
        <v>58</v>
      </c>
      <c r="G8399" s="2" t="s">
        <v>59</v>
      </c>
      <c r="H8399" s="4" t="s">
        <v>18</v>
      </c>
      <c r="I8399" s="5">
        <v>36</v>
      </c>
      <c r="J8399" s="6">
        <v>173</v>
      </c>
      <c r="K8399" s="7">
        <v>6228</v>
      </c>
      <c r="L8399" s="7">
        <v>3425.3999999999996</v>
      </c>
      <c r="M8399" s="8">
        <v>0.54999999999999993</v>
      </c>
      <c r="N8399" s="2" t="s">
        <v>23</v>
      </c>
      <c r="O8399">
        <f t="shared" si="1048"/>
        <v>2021</v>
      </c>
      <c r="P8399">
        <f t="shared" si="1049"/>
        <v>9</v>
      </c>
      <c r="Q8399" t="str">
        <f t="shared" si="1050"/>
        <v>sept</v>
      </c>
      <c r="R8399" t="str">
        <f t="shared" si="1051"/>
        <v>Alabama</v>
      </c>
      <c r="S8399" t="str">
        <f t="shared" si="1052"/>
        <v>2021-09</v>
      </c>
      <c r="T8399">
        <f>IF(AND(COUNTIF(Calculs!$Q$2:$Q$12,$O8399)&gt;0,COUNTIF(Calculs!$S$2:$S$12,$E8399)&gt;0,COUNTIF(Calculs!$U$2:$U$12,$H8399)&gt;0),1,0)</f>
        <v>1</v>
      </c>
      <c r="U8399">
        <f t="shared" si="1053"/>
        <v>6228</v>
      </c>
      <c r="V8399">
        <f t="shared" si="1054"/>
        <v>173</v>
      </c>
      <c r="W8399">
        <f t="shared" si="1055"/>
        <v>3425.3999999999996</v>
      </c>
    </row>
    <row r="8400" spans="1:23" ht="15.75" customHeight="1" x14ac:dyDescent="0.3">
      <c r="A8400" s="2" t="s">
        <v>25</v>
      </c>
      <c r="B8400" s="2">
        <v>1197831</v>
      </c>
      <c r="C8400" s="3">
        <v>44459</v>
      </c>
      <c r="D8400" s="12" t="str" cm="1">
        <f t="array" ref="D8400">_xlfn.SWITCH(WEEKDAY(C8400,2), 1, "Lundi", 2, "Mardi", 3, "Mercredi", 4, "Jeudi", 5, "Vendredi", 6, "Samedi", 7, "Dimanche", "Erreur")</f>
        <v>Lundi</v>
      </c>
      <c r="E8400" s="2" t="s">
        <v>26</v>
      </c>
      <c r="F8400" s="2" t="s">
        <v>58</v>
      </c>
      <c r="G8400" s="2" t="s">
        <v>59</v>
      </c>
      <c r="H8400" s="4" t="s">
        <v>19</v>
      </c>
      <c r="I8400" s="5">
        <v>47</v>
      </c>
      <c r="J8400" s="6">
        <v>213</v>
      </c>
      <c r="K8400" s="7">
        <v>10011</v>
      </c>
      <c r="L8400" s="7">
        <v>5606.16</v>
      </c>
      <c r="M8400" s="8">
        <v>0.55999999999999994</v>
      </c>
      <c r="N8400" s="2" t="s">
        <v>23</v>
      </c>
      <c r="O8400">
        <f t="shared" si="1048"/>
        <v>2021</v>
      </c>
      <c r="P8400">
        <f t="shared" si="1049"/>
        <v>9</v>
      </c>
      <c r="Q8400" t="str">
        <f t="shared" si="1050"/>
        <v>sept</v>
      </c>
      <c r="R8400" t="str">
        <f t="shared" si="1051"/>
        <v>Alabama</v>
      </c>
      <c r="S8400" t="str">
        <f t="shared" si="1052"/>
        <v>2021-09</v>
      </c>
      <c r="T8400">
        <f>IF(AND(COUNTIF(Calculs!$Q$2:$Q$12,$O8400)&gt;0,COUNTIF(Calculs!$S$2:$S$12,$E8400)&gt;0,COUNTIF(Calculs!$U$2:$U$12,$H8400)&gt;0),1,0)</f>
        <v>1</v>
      </c>
      <c r="U8400">
        <f t="shared" si="1053"/>
        <v>10011</v>
      </c>
      <c r="V8400">
        <f t="shared" si="1054"/>
        <v>213</v>
      </c>
      <c r="W8400">
        <f t="shared" si="1055"/>
        <v>5606.16</v>
      </c>
    </row>
    <row r="8401" spans="1:23" ht="15.75" customHeight="1" x14ac:dyDescent="0.3">
      <c r="A8401" s="2" t="s">
        <v>25</v>
      </c>
      <c r="B8401" s="2">
        <v>1197831</v>
      </c>
      <c r="C8401" s="3">
        <v>44460</v>
      </c>
      <c r="D8401" s="12" t="str" cm="1">
        <f t="array" ref="D8401">_xlfn.SWITCH(WEEKDAY(C8401,2), 1, "Lundi", 2, "Mardi", 3, "Mercredi", 4, "Jeudi", 5, "Vendredi", 6, "Samedi", 7, "Dimanche", "Erreur")</f>
        <v>Mardi</v>
      </c>
      <c r="E8401" s="2" t="s">
        <v>26</v>
      </c>
      <c r="F8401" s="2" t="s">
        <v>58</v>
      </c>
      <c r="G8401" s="2" t="s">
        <v>59</v>
      </c>
      <c r="H8401" s="4" t="s">
        <v>20</v>
      </c>
      <c r="I8401" s="5">
        <v>44</v>
      </c>
      <c r="J8401" s="6">
        <v>105</v>
      </c>
      <c r="K8401" s="7">
        <v>4620</v>
      </c>
      <c r="L8401" s="7">
        <v>3049.2000000000007</v>
      </c>
      <c r="M8401" s="8">
        <v>0.66000000000000014</v>
      </c>
      <c r="N8401" s="2" t="s">
        <v>23</v>
      </c>
      <c r="O8401">
        <f t="shared" si="1048"/>
        <v>2021</v>
      </c>
      <c r="P8401">
        <f t="shared" si="1049"/>
        <v>9</v>
      </c>
      <c r="Q8401" t="str">
        <f t="shared" si="1050"/>
        <v>sept</v>
      </c>
      <c r="R8401" t="str">
        <f t="shared" si="1051"/>
        <v>Alabama</v>
      </c>
      <c r="S8401" t="str">
        <f t="shared" si="1052"/>
        <v>2021-09</v>
      </c>
      <c r="T8401">
        <f>IF(AND(COUNTIF(Calculs!$Q$2:$Q$12,$O8401)&gt;0,COUNTIF(Calculs!$S$2:$S$12,$E8401)&gt;0,COUNTIF(Calculs!$U$2:$U$12,$H8401)&gt;0),1,0)</f>
        <v>1</v>
      </c>
      <c r="U8401">
        <f t="shared" si="1053"/>
        <v>4620</v>
      </c>
      <c r="V8401">
        <f t="shared" si="1054"/>
        <v>105</v>
      </c>
      <c r="W8401">
        <f t="shared" si="1055"/>
        <v>3049.2000000000007</v>
      </c>
    </row>
    <row r="8402" spans="1:23" ht="15.75" customHeight="1" x14ac:dyDescent="0.3">
      <c r="A8402" s="2" t="s">
        <v>25</v>
      </c>
      <c r="B8402" s="2">
        <v>1197831</v>
      </c>
      <c r="C8402" s="3">
        <v>44461</v>
      </c>
      <c r="D8402" s="12" t="str" cm="1">
        <f t="array" ref="D8402">_xlfn.SWITCH(WEEKDAY(C8402,2), 1, "Lundi", 2, "Mardi", 3, "Mercredi", 4, "Jeudi", 5, "Vendredi", 6, "Samedi", 7, "Dimanche", "Erreur")</f>
        <v>Mercredi</v>
      </c>
      <c r="E8402" s="2" t="s">
        <v>26</v>
      </c>
      <c r="F8402" s="2" t="s">
        <v>58</v>
      </c>
      <c r="G8402" s="2" t="s">
        <v>59</v>
      </c>
      <c r="H8402" s="4" t="s">
        <v>21</v>
      </c>
      <c r="I8402" s="5">
        <v>35</v>
      </c>
      <c r="J8402" s="6">
        <v>116</v>
      </c>
      <c r="K8402" s="7">
        <v>4060</v>
      </c>
      <c r="L8402" s="7">
        <v>1948.8</v>
      </c>
      <c r="M8402" s="8">
        <v>0.48</v>
      </c>
      <c r="N8402" s="2" t="s">
        <v>23</v>
      </c>
      <c r="O8402">
        <f t="shared" si="1048"/>
        <v>2021</v>
      </c>
      <c r="P8402">
        <f t="shared" si="1049"/>
        <v>9</v>
      </c>
      <c r="Q8402" t="str">
        <f t="shared" si="1050"/>
        <v>sept</v>
      </c>
      <c r="R8402" t="str">
        <f t="shared" si="1051"/>
        <v>Alabama</v>
      </c>
      <c r="S8402" t="str">
        <f t="shared" si="1052"/>
        <v>2021-09</v>
      </c>
      <c r="T8402">
        <f>IF(AND(COUNTIF(Calculs!$Q$2:$Q$12,$O8402)&gt;0,COUNTIF(Calculs!$S$2:$S$12,$E8402)&gt;0,COUNTIF(Calculs!$U$2:$U$12,$H8402)&gt;0),1,0)</f>
        <v>1</v>
      </c>
      <c r="U8402">
        <f t="shared" si="1053"/>
        <v>4060</v>
      </c>
      <c r="V8402">
        <f t="shared" si="1054"/>
        <v>116</v>
      </c>
      <c r="W8402">
        <f t="shared" si="1055"/>
        <v>1948.8</v>
      </c>
    </row>
    <row r="8403" spans="1:23" ht="15.75" customHeight="1" x14ac:dyDescent="0.3">
      <c r="A8403" s="2" t="s">
        <v>25</v>
      </c>
      <c r="B8403" s="2">
        <v>1197831</v>
      </c>
      <c r="C8403" s="3">
        <v>44462</v>
      </c>
      <c r="D8403" s="12" t="str" cm="1">
        <f t="array" ref="D8403">_xlfn.SWITCH(WEEKDAY(C8403,2), 1, "Lundi", 2, "Mardi", 3, "Mercredi", 4, "Jeudi", 5, "Vendredi", 6, "Samedi", 7, "Dimanche", "Erreur")</f>
        <v>Jeudi</v>
      </c>
      <c r="E8403" s="2" t="s">
        <v>26</v>
      </c>
      <c r="F8403" s="2" t="s">
        <v>58</v>
      </c>
      <c r="G8403" s="2" t="s">
        <v>59</v>
      </c>
      <c r="H8403" s="4" t="s">
        <v>22</v>
      </c>
      <c r="I8403" s="5">
        <v>26</v>
      </c>
      <c r="J8403" s="6">
        <v>190</v>
      </c>
      <c r="K8403" s="7">
        <v>4940</v>
      </c>
      <c r="L8403" s="7">
        <v>3556.8000000000011</v>
      </c>
      <c r="M8403" s="8">
        <v>0.7200000000000002</v>
      </c>
      <c r="N8403" s="2" t="s">
        <v>23</v>
      </c>
      <c r="O8403">
        <f t="shared" si="1048"/>
        <v>2021</v>
      </c>
      <c r="P8403">
        <f t="shared" si="1049"/>
        <v>9</v>
      </c>
      <c r="Q8403" t="str">
        <f t="shared" si="1050"/>
        <v>sept</v>
      </c>
      <c r="R8403" t="str">
        <f t="shared" si="1051"/>
        <v>Alabama</v>
      </c>
      <c r="S8403" t="str">
        <f t="shared" si="1052"/>
        <v>2021-09</v>
      </c>
      <c r="T8403">
        <f>IF(AND(COUNTIF(Calculs!$Q$2:$Q$12,$O8403)&gt;0,COUNTIF(Calculs!$S$2:$S$12,$E8403)&gt;0,COUNTIF(Calculs!$U$2:$U$12,$H8403)&gt;0),1,0)</f>
        <v>1</v>
      </c>
      <c r="U8403">
        <f t="shared" si="1053"/>
        <v>4940</v>
      </c>
      <c r="V8403">
        <f t="shared" si="1054"/>
        <v>190</v>
      </c>
      <c r="W8403">
        <f t="shared" si="1055"/>
        <v>3556.8000000000011</v>
      </c>
    </row>
    <row r="8404" spans="1:23" ht="15.75" customHeight="1" x14ac:dyDescent="0.3">
      <c r="A8404" s="2" t="s">
        <v>25</v>
      </c>
      <c r="B8404" s="2">
        <v>1197831</v>
      </c>
      <c r="C8404" s="3">
        <v>44463</v>
      </c>
      <c r="D8404" s="12" t="str" cm="1">
        <f t="array" ref="D8404">_xlfn.SWITCH(WEEKDAY(C8404,2), 1, "Lundi", 2, "Mardi", 3, "Mercredi", 4, "Jeudi", 5, "Vendredi", 6, "Samedi", 7, "Dimanche", "Erreur")</f>
        <v>Vendredi</v>
      </c>
      <c r="E8404" s="2" t="s">
        <v>26</v>
      </c>
      <c r="F8404" s="2" t="s">
        <v>58</v>
      </c>
      <c r="G8404" s="2" t="s">
        <v>59</v>
      </c>
      <c r="H8404" s="4" t="s">
        <v>16</v>
      </c>
      <c r="I8404" s="5">
        <v>20</v>
      </c>
      <c r="J8404" s="6">
        <v>184</v>
      </c>
      <c r="K8404" s="7">
        <v>3680</v>
      </c>
      <c r="L8404" s="7">
        <v>1913.5999999999997</v>
      </c>
      <c r="M8404" s="8">
        <v>0.51999999999999991</v>
      </c>
      <c r="N8404" s="2" t="s">
        <v>23</v>
      </c>
      <c r="O8404">
        <f t="shared" si="1048"/>
        <v>2021</v>
      </c>
      <c r="P8404">
        <f t="shared" si="1049"/>
        <v>9</v>
      </c>
      <c r="Q8404" t="str">
        <f t="shared" si="1050"/>
        <v>sept</v>
      </c>
      <c r="R8404" t="str">
        <f t="shared" si="1051"/>
        <v>Alabama</v>
      </c>
      <c r="S8404" t="str">
        <f t="shared" si="1052"/>
        <v>2021-09</v>
      </c>
      <c r="T8404">
        <f>IF(AND(COUNTIF(Calculs!$Q$2:$Q$12,$O8404)&gt;0,COUNTIF(Calculs!$S$2:$S$12,$E8404)&gt;0,COUNTIF(Calculs!$U$2:$U$12,$H8404)&gt;0),1,0)</f>
        <v>1</v>
      </c>
      <c r="U8404">
        <f t="shared" si="1053"/>
        <v>3680</v>
      </c>
      <c r="V8404">
        <f t="shared" si="1054"/>
        <v>184</v>
      </c>
      <c r="W8404">
        <f t="shared" si="1055"/>
        <v>1913.5999999999997</v>
      </c>
    </row>
    <row r="8405" spans="1:23" ht="15.75" customHeight="1" x14ac:dyDescent="0.3">
      <c r="A8405" s="2" t="s">
        <v>25</v>
      </c>
      <c r="B8405" s="2">
        <v>1197831</v>
      </c>
      <c r="C8405" s="3">
        <v>44464</v>
      </c>
      <c r="D8405" s="12" t="str" cm="1">
        <f t="array" ref="D8405">_xlfn.SWITCH(WEEKDAY(C8405,2), 1, "Lundi", 2, "Mardi", 3, "Mercredi", 4, "Jeudi", 5, "Vendredi", 6, "Samedi", 7, "Dimanche", "Erreur")</f>
        <v>Samedi</v>
      </c>
      <c r="E8405" s="2" t="s">
        <v>26</v>
      </c>
      <c r="F8405" s="2" t="s">
        <v>58</v>
      </c>
      <c r="G8405" s="2" t="s">
        <v>59</v>
      </c>
      <c r="H8405" s="4" t="s">
        <v>18</v>
      </c>
      <c r="I8405" s="5">
        <v>23</v>
      </c>
      <c r="J8405" s="6">
        <v>173</v>
      </c>
      <c r="K8405" s="7">
        <v>3979</v>
      </c>
      <c r="L8405" s="7">
        <v>2188.4499999999998</v>
      </c>
      <c r="M8405" s="8">
        <v>0.54999999999999993</v>
      </c>
      <c r="N8405" s="2" t="s">
        <v>23</v>
      </c>
      <c r="O8405">
        <f t="shared" si="1048"/>
        <v>2021</v>
      </c>
      <c r="P8405">
        <f t="shared" si="1049"/>
        <v>9</v>
      </c>
      <c r="Q8405" t="str">
        <f t="shared" si="1050"/>
        <v>sept</v>
      </c>
      <c r="R8405" t="str">
        <f t="shared" si="1051"/>
        <v>Alabama</v>
      </c>
      <c r="S8405" t="str">
        <f t="shared" si="1052"/>
        <v>2021-09</v>
      </c>
      <c r="T8405">
        <f>IF(AND(COUNTIF(Calculs!$Q$2:$Q$12,$O8405)&gt;0,COUNTIF(Calculs!$S$2:$S$12,$E8405)&gt;0,COUNTIF(Calculs!$U$2:$U$12,$H8405)&gt;0),1,0)</f>
        <v>1</v>
      </c>
      <c r="U8405">
        <f t="shared" si="1053"/>
        <v>3979</v>
      </c>
      <c r="V8405">
        <f t="shared" si="1054"/>
        <v>173</v>
      </c>
      <c r="W8405">
        <f t="shared" si="1055"/>
        <v>2188.4499999999998</v>
      </c>
    </row>
    <row r="8406" spans="1:23" ht="15.75" customHeight="1" x14ac:dyDescent="0.3">
      <c r="A8406" s="2" t="s">
        <v>25</v>
      </c>
      <c r="B8406" s="2">
        <v>1197831</v>
      </c>
      <c r="C8406" s="3">
        <v>44465</v>
      </c>
      <c r="D8406" s="12" t="str" cm="1">
        <f t="array" ref="D8406">_xlfn.SWITCH(WEEKDAY(C8406,2), 1, "Lundi", 2, "Mardi", 3, "Mercredi", 4, "Jeudi", 5, "Vendredi", 6, "Samedi", 7, "Dimanche", "Erreur")</f>
        <v>Dimanche</v>
      </c>
      <c r="E8406" s="2" t="s">
        <v>26</v>
      </c>
      <c r="F8406" s="2" t="s">
        <v>58</v>
      </c>
      <c r="G8406" s="2" t="s">
        <v>59</v>
      </c>
      <c r="H8406" s="4" t="s">
        <v>19</v>
      </c>
      <c r="I8406" s="5">
        <v>24</v>
      </c>
      <c r="J8406" s="6">
        <v>166</v>
      </c>
      <c r="K8406" s="7">
        <v>3984</v>
      </c>
      <c r="L8406" s="7">
        <v>2151.3599999999997</v>
      </c>
      <c r="M8406" s="8">
        <v>0.53999999999999992</v>
      </c>
      <c r="N8406" s="2" t="s">
        <v>23</v>
      </c>
      <c r="O8406">
        <f t="shared" si="1048"/>
        <v>2021</v>
      </c>
      <c r="P8406">
        <f t="shared" si="1049"/>
        <v>9</v>
      </c>
      <c r="Q8406" t="str">
        <f t="shared" si="1050"/>
        <v>sept</v>
      </c>
      <c r="R8406" t="str">
        <f t="shared" si="1051"/>
        <v>Alabama</v>
      </c>
      <c r="S8406" t="str">
        <f t="shared" si="1052"/>
        <v>2021-09</v>
      </c>
      <c r="T8406">
        <f>IF(AND(COUNTIF(Calculs!$Q$2:$Q$12,$O8406)&gt;0,COUNTIF(Calculs!$S$2:$S$12,$E8406)&gt;0,COUNTIF(Calculs!$U$2:$U$12,$H8406)&gt;0),1,0)</f>
        <v>1</v>
      </c>
      <c r="U8406">
        <f t="shared" si="1053"/>
        <v>3984</v>
      </c>
      <c r="V8406">
        <f t="shared" si="1054"/>
        <v>166</v>
      </c>
      <c r="W8406">
        <f t="shared" si="1055"/>
        <v>2151.3599999999997</v>
      </c>
    </row>
    <row r="8407" spans="1:23" ht="15.75" customHeight="1" x14ac:dyDescent="0.3">
      <c r="A8407" s="2" t="s">
        <v>25</v>
      </c>
      <c r="B8407" s="2">
        <v>1197831</v>
      </c>
      <c r="C8407" s="3">
        <v>44466</v>
      </c>
      <c r="D8407" s="12" t="str" cm="1">
        <f t="array" ref="D8407">_xlfn.SWITCH(WEEKDAY(C8407,2), 1, "Lundi", 2, "Mardi", 3, "Mercredi", 4, "Jeudi", 5, "Vendredi", 6, "Samedi", 7, "Dimanche", "Erreur")</f>
        <v>Lundi</v>
      </c>
      <c r="E8407" s="2" t="s">
        <v>26</v>
      </c>
      <c r="F8407" s="2" t="s">
        <v>58</v>
      </c>
      <c r="G8407" s="2" t="s">
        <v>59</v>
      </c>
      <c r="H8407" s="4" t="s">
        <v>20</v>
      </c>
      <c r="I8407" s="5">
        <v>26</v>
      </c>
      <c r="J8407" s="6">
        <v>98</v>
      </c>
      <c r="K8407" s="7">
        <v>2548</v>
      </c>
      <c r="L8407" s="7">
        <v>1707.1600000000003</v>
      </c>
      <c r="M8407" s="8">
        <v>0.67000000000000015</v>
      </c>
      <c r="N8407" s="2" t="s">
        <v>23</v>
      </c>
      <c r="O8407">
        <f t="shared" si="1048"/>
        <v>2021</v>
      </c>
      <c r="P8407">
        <f t="shared" si="1049"/>
        <v>9</v>
      </c>
      <c r="Q8407" t="str">
        <f t="shared" si="1050"/>
        <v>sept</v>
      </c>
      <c r="R8407" t="str">
        <f t="shared" si="1051"/>
        <v>Alabama</v>
      </c>
      <c r="S8407" t="str">
        <f t="shared" si="1052"/>
        <v>2021-09</v>
      </c>
      <c r="T8407">
        <f>IF(AND(COUNTIF(Calculs!$Q$2:$Q$12,$O8407)&gt;0,COUNTIF(Calculs!$S$2:$S$12,$E8407)&gt;0,COUNTIF(Calculs!$U$2:$U$12,$H8407)&gt;0),1,0)</f>
        <v>1</v>
      </c>
      <c r="U8407">
        <f t="shared" si="1053"/>
        <v>2548</v>
      </c>
      <c r="V8407">
        <f t="shared" si="1054"/>
        <v>98</v>
      </c>
      <c r="W8407">
        <f t="shared" si="1055"/>
        <v>1707.1600000000003</v>
      </c>
    </row>
    <row r="8408" spans="1:23" ht="15.75" customHeight="1" x14ac:dyDescent="0.3">
      <c r="A8408" s="2" t="s">
        <v>25</v>
      </c>
      <c r="B8408" s="2">
        <v>1197831</v>
      </c>
      <c r="C8408" s="3">
        <v>44467</v>
      </c>
      <c r="D8408" s="12" t="str" cm="1">
        <f t="array" ref="D8408">_xlfn.SWITCH(WEEKDAY(C8408,2), 1, "Lundi", 2, "Mardi", 3, "Mercredi", 4, "Jeudi", 5, "Vendredi", 6, "Samedi", 7, "Dimanche", "Erreur")</f>
        <v>Mardi</v>
      </c>
      <c r="E8408" s="2" t="s">
        <v>26</v>
      </c>
      <c r="F8408" s="2" t="s">
        <v>58</v>
      </c>
      <c r="G8408" s="2" t="s">
        <v>59</v>
      </c>
      <c r="H8408" s="4" t="s">
        <v>21</v>
      </c>
      <c r="I8408" s="5">
        <v>22</v>
      </c>
      <c r="J8408" s="6">
        <v>105</v>
      </c>
      <c r="K8408" s="7">
        <v>2310</v>
      </c>
      <c r="L8408" s="7">
        <v>1131.8999999999999</v>
      </c>
      <c r="M8408" s="8">
        <v>0.48999999999999994</v>
      </c>
      <c r="N8408" s="2" t="s">
        <v>23</v>
      </c>
      <c r="O8408">
        <f t="shared" si="1048"/>
        <v>2021</v>
      </c>
      <c r="P8408">
        <f t="shared" si="1049"/>
        <v>9</v>
      </c>
      <c r="Q8408" t="str">
        <f t="shared" si="1050"/>
        <v>sept</v>
      </c>
      <c r="R8408" t="str">
        <f t="shared" si="1051"/>
        <v>Alabama</v>
      </c>
      <c r="S8408" t="str">
        <f t="shared" si="1052"/>
        <v>2021-09</v>
      </c>
      <c r="T8408">
        <f>IF(AND(COUNTIF(Calculs!$Q$2:$Q$12,$O8408)&gt;0,COUNTIF(Calculs!$S$2:$S$12,$E8408)&gt;0,COUNTIF(Calculs!$U$2:$U$12,$H8408)&gt;0),1,0)</f>
        <v>1</v>
      </c>
      <c r="U8408">
        <f t="shared" si="1053"/>
        <v>2310</v>
      </c>
      <c r="V8408">
        <f t="shared" si="1054"/>
        <v>105</v>
      </c>
      <c r="W8408">
        <f t="shared" si="1055"/>
        <v>1131.8999999999999</v>
      </c>
    </row>
    <row r="8409" spans="1:23" ht="15.75" customHeight="1" x14ac:dyDescent="0.3">
      <c r="A8409" s="2" t="s">
        <v>25</v>
      </c>
      <c r="B8409" s="2">
        <v>1197831</v>
      </c>
      <c r="C8409" s="3">
        <v>44468</v>
      </c>
      <c r="D8409" s="12" t="str" cm="1">
        <f t="array" ref="D8409">_xlfn.SWITCH(WEEKDAY(C8409,2), 1, "Lundi", 2, "Mardi", 3, "Mercredi", 4, "Jeudi", 5, "Vendredi", 6, "Samedi", 7, "Dimanche", "Erreur")</f>
        <v>Mercredi</v>
      </c>
      <c r="E8409" s="2" t="s">
        <v>26</v>
      </c>
      <c r="F8409" s="2" t="s">
        <v>58</v>
      </c>
      <c r="G8409" s="2" t="s">
        <v>59</v>
      </c>
      <c r="H8409" s="4" t="s">
        <v>22</v>
      </c>
      <c r="I8409" s="5">
        <v>26</v>
      </c>
      <c r="J8409" s="6">
        <v>147</v>
      </c>
      <c r="K8409" s="7">
        <v>3822</v>
      </c>
      <c r="L8409" s="7">
        <v>2751.8400000000006</v>
      </c>
      <c r="M8409" s="8">
        <v>0.7200000000000002</v>
      </c>
      <c r="N8409" s="2" t="s">
        <v>23</v>
      </c>
      <c r="O8409">
        <f t="shared" si="1048"/>
        <v>2021</v>
      </c>
      <c r="P8409">
        <f t="shared" si="1049"/>
        <v>9</v>
      </c>
      <c r="Q8409" t="str">
        <f t="shared" si="1050"/>
        <v>sept</v>
      </c>
      <c r="R8409" t="str">
        <f t="shared" si="1051"/>
        <v>Alabama</v>
      </c>
      <c r="S8409" t="str">
        <f t="shared" si="1052"/>
        <v>2021-09</v>
      </c>
      <c r="T8409">
        <f>IF(AND(COUNTIF(Calculs!$Q$2:$Q$12,$O8409)&gt;0,COUNTIF(Calculs!$S$2:$S$12,$E8409)&gt;0,COUNTIF(Calculs!$U$2:$U$12,$H8409)&gt;0),1,0)</f>
        <v>1</v>
      </c>
      <c r="U8409">
        <f t="shared" si="1053"/>
        <v>3822</v>
      </c>
      <c r="V8409">
        <f t="shared" si="1054"/>
        <v>147</v>
      </c>
      <c r="W8409">
        <f t="shared" si="1055"/>
        <v>2751.8400000000006</v>
      </c>
    </row>
    <row r="8410" spans="1:23" ht="15.75" customHeight="1" x14ac:dyDescent="0.3">
      <c r="A8410" s="2" t="s">
        <v>25</v>
      </c>
      <c r="B8410" s="2">
        <v>1197831</v>
      </c>
      <c r="C8410" s="3">
        <v>44469</v>
      </c>
      <c r="D8410" s="12" t="str" cm="1">
        <f t="array" ref="D8410">_xlfn.SWITCH(WEEKDAY(C8410,2), 1, "Lundi", 2, "Mardi", 3, "Mercredi", 4, "Jeudi", 5, "Vendredi", 6, "Samedi", 7, "Dimanche", "Erreur")</f>
        <v>Jeudi</v>
      </c>
      <c r="E8410" s="2" t="s">
        <v>26</v>
      </c>
      <c r="F8410" s="2" t="s">
        <v>58</v>
      </c>
      <c r="G8410" s="2" t="s">
        <v>59</v>
      </c>
      <c r="H8410" s="4" t="s">
        <v>16</v>
      </c>
      <c r="I8410" s="5">
        <v>14</v>
      </c>
      <c r="J8410" s="6">
        <v>188</v>
      </c>
      <c r="K8410" s="7">
        <v>2632</v>
      </c>
      <c r="L8410" s="7">
        <v>1500.2399999999998</v>
      </c>
      <c r="M8410" s="8">
        <v>0.56999999999999995</v>
      </c>
      <c r="N8410" s="2" t="s">
        <v>23</v>
      </c>
      <c r="O8410">
        <f t="shared" si="1048"/>
        <v>2021</v>
      </c>
      <c r="P8410">
        <f t="shared" si="1049"/>
        <v>9</v>
      </c>
      <c r="Q8410" t="str">
        <f t="shared" si="1050"/>
        <v>sept</v>
      </c>
      <c r="R8410" t="str">
        <f t="shared" si="1051"/>
        <v>Alabama</v>
      </c>
      <c r="S8410" t="str">
        <f t="shared" si="1052"/>
        <v>2021-09</v>
      </c>
      <c r="T8410">
        <f>IF(AND(COUNTIF(Calculs!$Q$2:$Q$12,$O8410)&gt;0,COUNTIF(Calculs!$S$2:$S$12,$E8410)&gt;0,COUNTIF(Calculs!$U$2:$U$12,$H8410)&gt;0),1,0)</f>
        <v>1</v>
      </c>
      <c r="U8410">
        <f t="shared" si="1053"/>
        <v>2632</v>
      </c>
      <c r="V8410">
        <f t="shared" si="1054"/>
        <v>188</v>
      </c>
      <c r="W8410">
        <f t="shared" si="1055"/>
        <v>1500.2399999999998</v>
      </c>
    </row>
    <row r="8411" spans="1:23" ht="15.75" customHeight="1" x14ac:dyDescent="0.3">
      <c r="A8411" s="2" t="s">
        <v>25</v>
      </c>
      <c r="B8411" s="2">
        <v>1197831</v>
      </c>
      <c r="C8411" s="3">
        <v>44470</v>
      </c>
      <c r="D8411" s="12" t="str" cm="1">
        <f t="array" ref="D8411">_xlfn.SWITCH(WEEKDAY(C8411,2), 1, "Lundi", 2, "Mardi", 3, "Mercredi", 4, "Jeudi", 5, "Vendredi", 6, "Samedi", 7, "Dimanche", "Erreur")</f>
        <v>Vendredi</v>
      </c>
      <c r="E8411" s="2" t="s">
        <v>26</v>
      </c>
      <c r="F8411" s="2" t="s">
        <v>58</v>
      </c>
      <c r="G8411" s="2" t="s">
        <v>59</v>
      </c>
      <c r="H8411" s="4" t="s">
        <v>18</v>
      </c>
      <c r="I8411" s="5">
        <v>14</v>
      </c>
      <c r="J8411" s="6">
        <v>200</v>
      </c>
      <c r="K8411" s="7">
        <v>2800</v>
      </c>
      <c r="L8411" s="7">
        <v>1455.9999999999998</v>
      </c>
      <c r="M8411" s="8">
        <v>0.51999999999999991</v>
      </c>
      <c r="N8411" s="2" t="s">
        <v>23</v>
      </c>
      <c r="O8411">
        <f t="shared" si="1048"/>
        <v>2021</v>
      </c>
      <c r="P8411">
        <f t="shared" si="1049"/>
        <v>10</v>
      </c>
      <c r="Q8411" t="str">
        <f t="shared" si="1050"/>
        <v>oct</v>
      </c>
      <c r="R8411" t="str">
        <f t="shared" si="1051"/>
        <v>Alabama</v>
      </c>
      <c r="S8411" t="str">
        <f t="shared" si="1052"/>
        <v>2021-10</v>
      </c>
      <c r="T8411">
        <f>IF(AND(COUNTIF(Calculs!$Q$2:$Q$12,$O8411)&gt;0,COUNTIF(Calculs!$S$2:$S$12,$E8411)&gt;0,COUNTIF(Calculs!$U$2:$U$12,$H8411)&gt;0),1,0)</f>
        <v>1</v>
      </c>
      <c r="U8411">
        <f t="shared" si="1053"/>
        <v>2800</v>
      </c>
      <c r="V8411">
        <f t="shared" si="1054"/>
        <v>200</v>
      </c>
      <c r="W8411">
        <f t="shared" si="1055"/>
        <v>1455.9999999999998</v>
      </c>
    </row>
    <row r="8412" spans="1:23" ht="15.75" customHeight="1" x14ac:dyDescent="0.3">
      <c r="A8412" s="2" t="s">
        <v>25</v>
      </c>
      <c r="B8412" s="2">
        <v>1197831</v>
      </c>
      <c r="C8412" s="3">
        <v>44471</v>
      </c>
      <c r="D8412" s="12" t="str" cm="1">
        <f t="array" ref="D8412">_xlfn.SWITCH(WEEKDAY(C8412,2), 1, "Lundi", 2, "Mardi", 3, "Mercredi", 4, "Jeudi", 5, "Vendredi", 6, "Samedi", 7, "Dimanche", "Erreur")</f>
        <v>Samedi</v>
      </c>
      <c r="E8412" s="2" t="s">
        <v>26</v>
      </c>
      <c r="F8412" s="2" t="s">
        <v>58</v>
      </c>
      <c r="G8412" s="2" t="s">
        <v>59</v>
      </c>
      <c r="H8412" s="4" t="s">
        <v>19</v>
      </c>
      <c r="I8412" s="5">
        <v>33</v>
      </c>
      <c r="J8412" s="6">
        <v>196</v>
      </c>
      <c r="K8412" s="7">
        <v>6468</v>
      </c>
      <c r="L8412" s="7">
        <v>3557.3999999999996</v>
      </c>
      <c r="M8412" s="8">
        <v>0.54999999999999993</v>
      </c>
      <c r="N8412" s="2" t="s">
        <v>23</v>
      </c>
      <c r="O8412">
        <f t="shared" si="1048"/>
        <v>2021</v>
      </c>
      <c r="P8412">
        <f t="shared" si="1049"/>
        <v>10</v>
      </c>
      <c r="Q8412" t="str">
        <f t="shared" si="1050"/>
        <v>oct</v>
      </c>
      <c r="R8412" t="str">
        <f t="shared" si="1051"/>
        <v>Alabama</v>
      </c>
      <c r="S8412" t="str">
        <f t="shared" si="1052"/>
        <v>2021-10</v>
      </c>
      <c r="T8412">
        <f>IF(AND(COUNTIF(Calculs!$Q$2:$Q$12,$O8412)&gt;0,COUNTIF(Calculs!$S$2:$S$12,$E8412)&gt;0,COUNTIF(Calculs!$U$2:$U$12,$H8412)&gt;0),1,0)</f>
        <v>1</v>
      </c>
      <c r="U8412">
        <f t="shared" si="1053"/>
        <v>6468</v>
      </c>
      <c r="V8412">
        <f t="shared" si="1054"/>
        <v>196</v>
      </c>
      <c r="W8412">
        <f t="shared" si="1055"/>
        <v>3557.3999999999996</v>
      </c>
    </row>
    <row r="8413" spans="1:23" ht="15.75" customHeight="1" x14ac:dyDescent="0.3">
      <c r="A8413" s="2" t="s">
        <v>25</v>
      </c>
      <c r="B8413" s="2">
        <v>1197831</v>
      </c>
      <c r="C8413" s="3">
        <v>44472</v>
      </c>
      <c r="D8413" s="12" t="str" cm="1">
        <f t="array" ref="D8413">_xlfn.SWITCH(WEEKDAY(C8413,2), 1, "Lundi", 2, "Mardi", 3, "Mercredi", 4, "Jeudi", 5, "Vendredi", 6, "Samedi", 7, "Dimanche", "Erreur")</f>
        <v>Dimanche</v>
      </c>
      <c r="E8413" s="2" t="s">
        <v>26</v>
      </c>
      <c r="F8413" s="2" t="s">
        <v>58</v>
      </c>
      <c r="G8413" s="2" t="s">
        <v>59</v>
      </c>
      <c r="H8413" s="4" t="s">
        <v>20</v>
      </c>
      <c r="I8413" s="5">
        <v>36</v>
      </c>
      <c r="J8413" s="6">
        <v>135</v>
      </c>
      <c r="K8413" s="7">
        <v>4860</v>
      </c>
      <c r="L8413" s="7">
        <v>3256.2000000000007</v>
      </c>
      <c r="M8413" s="8">
        <v>0.67000000000000015</v>
      </c>
      <c r="N8413" s="2" t="s">
        <v>23</v>
      </c>
      <c r="O8413">
        <f t="shared" si="1048"/>
        <v>2021</v>
      </c>
      <c r="P8413">
        <f t="shared" si="1049"/>
        <v>10</v>
      </c>
      <c r="Q8413" t="str">
        <f t="shared" si="1050"/>
        <v>oct</v>
      </c>
      <c r="R8413" t="str">
        <f t="shared" si="1051"/>
        <v>Alabama</v>
      </c>
      <c r="S8413" t="str">
        <f t="shared" si="1052"/>
        <v>2021-10</v>
      </c>
      <c r="T8413">
        <f>IF(AND(COUNTIF(Calculs!$Q$2:$Q$12,$O8413)&gt;0,COUNTIF(Calculs!$S$2:$S$12,$E8413)&gt;0,COUNTIF(Calculs!$U$2:$U$12,$H8413)&gt;0),1,0)</f>
        <v>1</v>
      </c>
      <c r="U8413">
        <f t="shared" si="1053"/>
        <v>4860</v>
      </c>
      <c r="V8413">
        <f t="shared" si="1054"/>
        <v>135</v>
      </c>
      <c r="W8413">
        <f t="shared" si="1055"/>
        <v>3256.2000000000007</v>
      </c>
    </row>
    <row r="8414" spans="1:23" ht="15.75" customHeight="1" x14ac:dyDescent="0.3">
      <c r="A8414" s="2" t="s">
        <v>25</v>
      </c>
      <c r="B8414" s="2">
        <v>1197831</v>
      </c>
      <c r="C8414" s="3">
        <v>44473</v>
      </c>
      <c r="D8414" s="12" t="str" cm="1">
        <f t="array" ref="D8414">_xlfn.SWITCH(WEEKDAY(C8414,2), 1, "Lundi", 2, "Mardi", 3, "Mercredi", 4, "Jeudi", 5, "Vendredi", 6, "Samedi", 7, "Dimanche", "Erreur")</f>
        <v>Lundi</v>
      </c>
      <c r="E8414" s="2" t="s">
        <v>26</v>
      </c>
      <c r="F8414" s="2" t="s">
        <v>58</v>
      </c>
      <c r="G8414" s="2" t="s">
        <v>59</v>
      </c>
      <c r="H8414" s="4" t="s">
        <v>21</v>
      </c>
      <c r="I8414" s="5">
        <v>37</v>
      </c>
      <c r="J8414" s="6">
        <v>149</v>
      </c>
      <c r="K8414" s="7">
        <v>5513</v>
      </c>
      <c r="L8414" s="7">
        <v>2646.24</v>
      </c>
      <c r="M8414" s="8">
        <v>0.48</v>
      </c>
      <c r="N8414" s="2" t="s">
        <v>23</v>
      </c>
      <c r="O8414">
        <f t="shared" si="1048"/>
        <v>2021</v>
      </c>
      <c r="P8414">
        <f t="shared" si="1049"/>
        <v>10</v>
      </c>
      <c r="Q8414" t="str">
        <f t="shared" si="1050"/>
        <v>oct</v>
      </c>
      <c r="R8414" t="str">
        <f t="shared" si="1051"/>
        <v>Alabama</v>
      </c>
      <c r="S8414" t="str">
        <f t="shared" si="1052"/>
        <v>2021-10</v>
      </c>
      <c r="T8414">
        <f>IF(AND(COUNTIF(Calculs!$Q$2:$Q$12,$O8414)&gt;0,COUNTIF(Calculs!$S$2:$S$12,$E8414)&gt;0,COUNTIF(Calculs!$U$2:$U$12,$H8414)&gt;0),1,0)</f>
        <v>1</v>
      </c>
      <c r="U8414">
        <f t="shared" si="1053"/>
        <v>5513</v>
      </c>
      <c r="V8414">
        <f t="shared" si="1054"/>
        <v>149</v>
      </c>
      <c r="W8414">
        <f t="shared" si="1055"/>
        <v>2646.24</v>
      </c>
    </row>
    <row r="8415" spans="1:23" ht="15.75" customHeight="1" x14ac:dyDescent="0.3">
      <c r="A8415" s="2" t="s">
        <v>25</v>
      </c>
      <c r="B8415" s="2">
        <v>1197831</v>
      </c>
      <c r="C8415" s="3">
        <v>44474</v>
      </c>
      <c r="D8415" s="12" t="str" cm="1">
        <f t="array" ref="D8415">_xlfn.SWITCH(WEEKDAY(C8415,2), 1, "Lundi", 2, "Mardi", 3, "Mercredi", 4, "Jeudi", 5, "Vendredi", 6, "Samedi", 7, "Dimanche", "Erreur")</f>
        <v>Mardi</v>
      </c>
      <c r="E8415" s="2" t="s">
        <v>26</v>
      </c>
      <c r="F8415" s="2" t="s">
        <v>58</v>
      </c>
      <c r="G8415" s="2" t="s">
        <v>59</v>
      </c>
      <c r="H8415" s="4" t="s">
        <v>22</v>
      </c>
      <c r="I8415" s="5">
        <v>45</v>
      </c>
      <c r="J8415" s="6">
        <v>188</v>
      </c>
      <c r="K8415" s="7">
        <v>8460</v>
      </c>
      <c r="L8415" s="7">
        <v>5837.4000000000015</v>
      </c>
      <c r="M8415" s="8">
        <v>0.69000000000000017</v>
      </c>
      <c r="N8415" s="2" t="s">
        <v>23</v>
      </c>
      <c r="O8415">
        <f t="shared" si="1048"/>
        <v>2021</v>
      </c>
      <c r="P8415">
        <f t="shared" si="1049"/>
        <v>10</v>
      </c>
      <c r="Q8415" t="str">
        <f t="shared" si="1050"/>
        <v>oct</v>
      </c>
      <c r="R8415" t="str">
        <f t="shared" si="1051"/>
        <v>Alabama</v>
      </c>
      <c r="S8415" t="str">
        <f t="shared" si="1052"/>
        <v>2021-10</v>
      </c>
      <c r="T8415">
        <f>IF(AND(COUNTIF(Calculs!$Q$2:$Q$12,$O8415)&gt;0,COUNTIF(Calculs!$S$2:$S$12,$E8415)&gt;0,COUNTIF(Calculs!$U$2:$U$12,$H8415)&gt;0),1,0)</f>
        <v>1</v>
      </c>
      <c r="U8415">
        <f t="shared" si="1053"/>
        <v>8460</v>
      </c>
      <c r="V8415">
        <f t="shared" si="1054"/>
        <v>188</v>
      </c>
      <c r="W8415">
        <f t="shared" si="1055"/>
        <v>5837.4000000000015</v>
      </c>
    </row>
    <row r="8416" spans="1:23" ht="15.75" customHeight="1" x14ac:dyDescent="0.3">
      <c r="A8416" s="2" t="s">
        <v>25</v>
      </c>
      <c r="B8416" s="2">
        <v>1197831</v>
      </c>
      <c r="C8416" s="3">
        <v>44475</v>
      </c>
      <c r="D8416" s="12" t="str" cm="1">
        <f t="array" ref="D8416">_xlfn.SWITCH(WEEKDAY(C8416,2), 1, "Lundi", 2, "Mardi", 3, "Mercredi", 4, "Jeudi", 5, "Vendredi", 6, "Samedi", 7, "Dimanche", "Erreur")</f>
        <v>Mercredi</v>
      </c>
      <c r="E8416" s="2" t="s">
        <v>26</v>
      </c>
      <c r="F8416" s="2" t="s">
        <v>58</v>
      </c>
      <c r="G8416" s="2" t="s">
        <v>59</v>
      </c>
      <c r="H8416" s="4" t="s">
        <v>16</v>
      </c>
      <c r="I8416" s="5">
        <v>46</v>
      </c>
      <c r="J8416" s="6">
        <v>240</v>
      </c>
      <c r="K8416" s="7">
        <v>11040</v>
      </c>
      <c r="L8416" s="7">
        <v>6182.4</v>
      </c>
      <c r="M8416" s="8">
        <v>0.55999999999999994</v>
      </c>
      <c r="N8416" s="2" t="s">
        <v>23</v>
      </c>
      <c r="O8416">
        <f t="shared" si="1048"/>
        <v>2021</v>
      </c>
      <c r="P8416">
        <f t="shared" si="1049"/>
        <v>10</v>
      </c>
      <c r="Q8416" t="str">
        <f t="shared" si="1050"/>
        <v>oct</v>
      </c>
      <c r="R8416" t="str">
        <f t="shared" si="1051"/>
        <v>Alabama</v>
      </c>
      <c r="S8416" t="str">
        <f t="shared" si="1052"/>
        <v>2021-10</v>
      </c>
      <c r="T8416">
        <f>IF(AND(COUNTIF(Calculs!$Q$2:$Q$12,$O8416)&gt;0,COUNTIF(Calculs!$S$2:$S$12,$E8416)&gt;0,COUNTIF(Calculs!$U$2:$U$12,$H8416)&gt;0),1,0)</f>
        <v>1</v>
      </c>
      <c r="U8416">
        <f t="shared" si="1053"/>
        <v>11040</v>
      </c>
      <c r="V8416">
        <f t="shared" si="1054"/>
        <v>240</v>
      </c>
      <c r="W8416">
        <f t="shared" si="1055"/>
        <v>6182.4</v>
      </c>
    </row>
    <row r="8417" spans="1:23" ht="15.75" customHeight="1" x14ac:dyDescent="0.3">
      <c r="A8417" s="2" t="s">
        <v>25</v>
      </c>
      <c r="B8417" s="2">
        <v>1197831</v>
      </c>
      <c r="C8417" s="3">
        <v>44476</v>
      </c>
      <c r="D8417" s="12" t="str" cm="1">
        <f t="array" ref="D8417">_xlfn.SWITCH(WEEKDAY(C8417,2), 1, "Lundi", 2, "Mardi", 3, "Mercredi", 4, "Jeudi", 5, "Vendredi", 6, "Samedi", 7, "Dimanche", "Erreur")</f>
        <v>Jeudi</v>
      </c>
      <c r="E8417" s="2" t="s">
        <v>26</v>
      </c>
      <c r="F8417" s="2" t="s">
        <v>58</v>
      </c>
      <c r="G8417" s="2" t="s">
        <v>59</v>
      </c>
      <c r="H8417" s="4" t="s">
        <v>18</v>
      </c>
      <c r="I8417" s="5">
        <v>40</v>
      </c>
      <c r="J8417" s="6">
        <v>248</v>
      </c>
      <c r="K8417" s="7">
        <v>9920</v>
      </c>
      <c r="L8417" s="7">
        <v>5257.5999999999995</v>
      </c>
      <c r="M8417" s="8">
        <v>0.52999999999999992</v>
      </c>
      <c r="N8417" s="2" t="s">
        <v>23</v>
      </c>
      <c r="O8417">
        <f t="shared" si="1048"/>
        <v>2021</v>
      </c>
      <c r="P8417">
        <f t="shared" si="1049"/>
        <v>10</v>
      </c>
      <c r="Q8417" t="str">
        <f t="shared" si="1050"/>
        <v>oct</v>
      </c>
      <c r="R8417" t="str">
        <f t="shared" si="1051"/>
        <v>Alabama</v>
      </c>
      <c r="S8417" t="str">
        <f t="shared" si="1052"/>
        <v>2021-10</v>
      </c>
      <c r="T8417">
        <f>IF(AND(COUNTIF(Calculs!$Q$2:$Q$12,$O8417)&gt;0,COUNTIF(Calculs!$S$2:$S$12,$E8417)&gt;0,COUNTIF(Calculs!$U$2:$U$12,$H8417)&gt;0),1,0)</f>
        <v>1</v>
      </c>
      <c r="U8417">
        <f t="shared" si="1053"/>
        <v>9920</v>
      </c>
      <c r="V8417">
        <f t="shared" si="1054"/>
        <v>248</v>
      </c>
      <c r="W8417">
        <f t="shared" si="1055"/>
        <v>5257.5999999999995</v>
      </c>
    </row>
    <row r="8418" spans="1:23" ht="15.75" customHeight="1" x14ac:dyDescent="0.3">
      <c r="A8418" s="2" t="s">
        <v>25</v>
      </c>
      <c r="B8418" s="2">
        <v>1197831</v>
      </c>
      <c r="C8418" s="3">
        <v>44477</v>
      </c>
      <c r="D8418" s="12" t="str" cm="1">
        <f t="array" ref="D8418">_xlfn.SWITCH(WEEKDAY(C8418,2), 1, "Lundi", 2, "Mardi", 3, "Mercredi", 4, "Jeudi", 5, "Vendredi", 6, "Samedi", 7, "Dimanche", "Erreur")</f>
        <v>Vendredi</v>
      </c>
      <c r="E8418" s="2" t="s">
        <v>26</v>
      </c>
      <c r="F8418" s="2" t="s">
        <v>58</v>
      </c>
      <c r="G8418" s="2" t="s">
        <v>59</v>
      </c>
      <c r="H8418" s="4" t="s">
        <v>19</v>
      </c>
      <c r="I8418" s="5">
        <v>47</v>
      </c>
      <c r="J8418" s="6">
        <v>217</v>
      </c>
      <c r="K8418" s="7">
        <v>10199</v>
      </c>
      <c r="L8418" s="7">
        <v>5507.4599999999991</v>
      </c>
      <c r="M8418" s="8">
        <v>0.53999999999999992</v>
      </c>
      <c r="N8418" s="2" t="s">
        <v>23</v>
      </c>
      <c r="O8418">
        <f t="shared" si="1048"/>
        <v>2021</v>
      </c>
      <c r="P8418">
        <f t="shared" si="1049"/>
        <v>10</v>
      </c>
      <c r="Q8418" t="str">
        <f t="shared" si="1050"/>
        <v>oct</v>
      </c>
      <c r="R8418" t="str">
        <f t="shared" si="1051"/>
        <v>Alabama</v>
      </c>
      <c r="S8418" t="str">
        <f t="shared" si="1052"/>
        <v>2021-10</v>
      </c>
      <c r="T8418">
        <f>IF(AND(COUNTIF(Calculs!$Q$2:$Q$12,$O8418)&gt;0,COUNTIF(Calculs!$S$2:$S$12,$E8418)&gt;0,COUNTIF(Calculs!$U$2:$U$12,$H8418)&gt;0),1,0)</f>
        <v>1</v>
      </c>
      <c r="U8418">
        <f t="shared" si="1053"/>
        <v>10199</v>
      </c>
      <c r="V8418">
        <f t="shared" si="1054"/>
        <v>217</v>
      </c>
      <c r="W8418">
        <f t="shared" si="1055"/>
        <v>5507.4599999999991</v>
      </c>
    </row>
    <row r="8419" spans="1:23" ht="15.75" customHeight="1" x14ac:dyDescent="0.3">
      <c r="A8419" s="2" t="s">
        <v>25</v>
      </c>
      <c r="B8419" s="2">
        <v>1197831</v>
      </c>
      <c r="C8419" s="3">
        <v>44478</v>
      </c>
      <c r="D8419" s="12" t="str" cm="1">
        <f t="array" ref="D8419">_xlfn.SWITCH(WEEKDAY(C8419,2), 1, "Lundi", 2, "Mardi", 3, "Mercredi", 4, "Jeudi", 5, "Vendredi", 6, "Samedi", 7, "Dimanche", "Erreur")</f>
        <v>Samedi</v>
      </c>
      <c r="E8419" s="2" t="s">
        <v>26</v>
      </c>
      <c r="F8419" s="2" t="s">
        <v>58</v>
      </c>
      <c r="G8419" s="2" t="s">
        <v>59</v>
      </c>
      <c r="H8419" s="4" t="s">
        <v>20</v>
      </c>
      <c r="I8419" s="5">
        <v>52</v>
      </c>
      <c r="J8419" s="6">
        <v>193</v>
      </c>
      <c r="K8419" s="7">
        <v>10036</v>
      </c>
      <c r="L8419" s="7">
        <v>6322.6800000000012</v>
      </c>
      <c r="M8419" s="8">
        <v>0.63000000000000012</v>
      </c>
      <c r="N8419" s="2" t="s">
        <v>23</v>
      </c>
      <c r="O8419">
        <f t="shared" si="1048"/>
        <v>2021</v>
      </c>
      <c r="P8419">
        <f t="shared" si="1049"/>
        <v>10</v>
      </c>
      <c r="Q8419" t="str">
        <f t="shared" si="1050"/>
        <v>oct</v>
      </c>
      <c r="R8419" t="str">
        <f t="shared" si="1051"/>
        <v>Alabama</v>
      </c>
      <c r="S8419" t="str">
        <f t="shared" si="1052"/>
        <v>2021-10</v>
      </c>
      <c r="T8419">
        <f>IF(AND(COUNTIF(Calculs!$Q$2:$Q$12,$O8419)&gt;0,COUNTIF(Calculs!$S$2:$S$12,$E8419)&gt;0,COUNTIF(Calculs!$U$2:$U$12,$H8419)&gt;0),1,0)</f>
        <v>1</v>
      </c>
      <c r="U8419">
        <f t="shared" si="1053"/>
        <v>10036</v>
      </c>
      <c r="V8419">
        <f t="shared" si="1054"/>
        <v>193</v>
      </c>
      <c r="W8419">
        <f t="shared" si="1055"/>
        <v>6322.6800000000012</v>
      </c>
    </row>
    <row r="8420" spans="1:23" ht="15.75" customHeight="1" x14ac:dyDescent="0.3">
      <c r="A8420" s="2" t="s">
        <v>25</v>
      </c>
      <c r="B8420" s="2">
        <v>1197831</v>
      </c>
      <c r="C8420" s="3">
        <v>44479</v>
      </c>
      <c r="D8420" s="12" t="str" cm="1">
        <f t="array" ref="D8420">_xlfn.SWITCH(WEEKDAY(C8420,2), 1, "Lundi", 2, "Mardi", 3, "Mercredi", 4, "Jeudi", 5, "Vendredi", 6, "Samedi", 7, "Dimanche", "Erreur")</f>
        <v>Dimanche</v>
      </c>
      <c r="E8420" s="2" t="s">
        <v>26</v>
      </c>
      <c r="F8420" s="2" t="s">
        <v>58</v>
      </c>
      <c r="G8420" s="2" t="s">
        <v>59</v>
      </c>
      <c r="H8420" s="4" t="s">
        <v>21</v>
      </c>
      <c r="I8420" s="5">
        <v>40</v>
      </c>
      <c r="J8420" s="6">
        <v>155</v>
      </c>
      <c r="K8420" s="7">
        <v>6200</v>
      </c>
      <c r="L8420" s="7">
        <v>2914</v>
      </c>
      <c r="M8420" s="8">
        <v>0.47</v>
      </c>
      <c r="N8420" s="2" t="s">
        <v>23</v>
      </c>
      <c r="O8420">
        <f t="shared" si="1048"/>
        <v>2021</v>
      </c>
      <c r="P8420">
        <f t="shared" si="1049"/>
        <v>10</v>
      </c>
      <c r="Q8420" t="str">
        <f t="shared" si="1050"/>
        <v>oct</v>
      </c>
      <c r="R8420" t="str">
        <f t="shared" si="1051"/>
        <v>Alabama</v>
      </c>
      <c r="S8420" t="str">
        <f t="shared" si="1052"/>
        <v>2021-10</v>
      </c>
      <c r="T8420">
        <f>IF(AND(COUNTIF(Calculs!$Q$2:$Q$12,$O8420)&gt;0,COUNTIF(Calculs!$S$2:$S$12,$E8420)&gt;0,COUNTIF(Calculs!$U$2:$U$12,$H8420)&gt;0),1,0)</f>
        <v>1</v>
      </c>
      <c r="U8420">
        <f t="shared" si="1053"/>
        <v>6200</v>
      </c>
      <c r="V8420">
        <f t="shared" si="1054"/>
        <v>155</v>
      </c>
      <c r="W8420">
        <f t="shared" si="1055"/>
        <v>2914</v>
      </c>
    </row>
    <row r="8421" spans="1:23" ht="15.75" customHeight="1" x14ac:dyDescent="0.3">
      <c r="A8421" s="2" t="s">
        <v>25</v>
      </c>
      <c r="B8421" s="2">
        <v>1197831</v>
      </c>
      <c r="C8421" s="3">
        <v>44480</v>
      </c>
      <c r="D8421" s="12" t="str" cm="1">
        <f t="array" ref="D8421">_xlfn.SWITCH(WEEKDAY(C8421,2), 1, "Lundi", 2, "Mardi", 3, "Mercredi", 4, "Jeudi", 5, "Vendredi", 6, "Samedi", 7, "Dimanche", "Erreur")</f>
        <v>Lundi</v>
      </c>
      <c r="E8421" s="2" t="s">
        <v>26</v>
      </c>
      <c r="F8421" s="2" t="s">
        <v>58</v>
      </c>
      <c r="G8421" s="2" t="s">
        <v>59</v>
      </c>
      <c r="H8421" s="4" t="s">
        <v>22</v>
      </c>
      <c r="I8421" s="5">
        <v>56</v>
      </c>
      <c r="J8421" s="6">
        <v>225</v>
      </c>
      <c r="K8421" s="7">
        <v>12600</v>
      </c>
      <c r="L8421" s="7">
        <v>9072.0000000000018</v>
      </c>
      <c r="M8421" s="8">
        <v>0.7200000000000002</v>
      </c>
      <c r="N8421" s="2" t="s">
        <v>23</v>
      </c>
      <c r="O8421">
        <f t="shared" si="1048"/>
        <v>2021</v>
      </c>
      <c r="P8421">
        <f t="shared" si="1049"/>
        <v>10</v>
      </c>
      <c r="Q8421" t="str">
        <f t="shared" si="1050"/>
        <v>oct</v>
      </c>
      <c r="R8421" t="str">
        <f t="shared" si="1051"/>
        <v>Alabama</v>
      </c>
      <c r="S8421" t="str">
        <f t="shared" si="1052"/>
        <v>2021-10</v>
      </c>
      <c r="T8421">
        <f>IF(AND(COUNTIF(Calculs!$Q$2:$Q$12,$O8421)&gt;0,COUNTIF(Calculs!$S$2:$S$12,$E8421)&gt;0,COUNTIF(Calculs!$U$2:$U$12,$H8421)&gt;0),1,0)</f>
        <v>1</v>
      </c>
      <c r="U8421">
        <f t="shared" si="1053"/>
        <v>12600</v>
      </c>
      <c r="V8421">
        <f t="shared" si="1054"/>
        <v>225</v>
      </c>
      <c r="W8421">
        <f t="shared" si="1055"/>
        <v>9072.0000000000018</v>
      </c>
    </row>
    <row r="8422" spans="1:23" ht="15.75" customHeight="1" x14ac:dyDescent="0.3">
      <c r="A8422" s="2" t="s">
        <v>60</v>
      </c>
      <c r="B8422" s="2">
        <v>1185732</v>
      </c>
      <c r="C8422" s="3">
        <v>44481</v>
      </c>
      <c r="D8422" s="12" t="str" cm="1">
        <f t="array" ref="D8422">_xlfn.SWITCH(WEEKDAY(C8422,2), 1, "Lundi", 2, "Mardi", 3, "Mercredi", 4, "Jeudi", 5, "Vendredi", 6, "Samedi", 7, "Dimanche", "Erreur")</f>
        <v>Mardi</v>
      </c>
      <c r="E8422" s="2" t="s">
        <v>26</v>
      </c>
      <c r="F8422" s="2" t="s">
        <v>58</v>
      </c>
      <c r="G8422" s="2" t="s">
        <v>59</v>
      </c>
      <c r="H8422" s="4" t="s">
        <v>16</v>
      </c>
      <c r="I8422" s="5">
        <v>27</v>
      </c>
      <c r="J8422" s="6">
        <v>140</v>
      </c>
      <c r="K8422" s="7">
        <v>3780</v>
      </c>
      <c r="L8422" s="7">
        <v>1474.1999999999998</v>
      </c>
      <c r="M8422" s="8">
        <v>0.38999999999999996</v>
      </c>
      <c r="N8422" s="2" t="s">
        <v>23</v>
      </c>
      <c r="O8422">
        <f t="shared" si="1048"/>
        <v>2021</v>
      </c>
      <c r="P8422">
        <f t="shared" si="1049"/>
        <v>10</v>
      </c>
      <c r="Q8422" t="str">
        <f t="shared" si="1050"/>
        <v>oct</v>
      </c>
      <c r="R8422" t="str">
        <f t="shared" si="1051"/>
        <v>Alabama</v>
      </c>
      <c r="S8422" t="str">
        <f t="shared" si="1052"/>
        <v>2021-10</v>
      </c>
      <c r="T8422">
        <f>IF(AND(COUNTIF(Calculs!$Q$2:$Q$12,$O8422)&gt;0,COUNTIF(Calculs!$S$2:$S$12,$E8422)&gt;0,COUNTIF(Calculs!$U$2:$U$12,$H8422)&gt;0),1,0)</f>
        <v>1</v>
      </c>
      <c r="U8422">
        <f t="shared" si="1053"/>
        <v>3780</v>
      </c>
      <c r="V8422">
        <f t="shared" si="1054"/>
        <v>140</v>
      </c>
      <c r="W8422">
        <f t="shared" si="1055"/>
        <v>1474.1999999999998</v>
      </c>
    </row>
    <row r="8423" spans="1:23" ht="15.75" customHeight="1" x14ac:dyDescent="0.3">
      <c r="A8423" s="2" t="s">
        <v>60</v>
      </c>
      <c r="B8423" s="2">
        <v>1185732</v>
      </c>
      <c r="C8423" s="3">
        <v>44482</v>
      </c>
      <c r="D8423" s="12" t="str" cm="1">
        <f t="array" ref="D8423">_xlfn.SWITCH(WEEKDAY(C8423,2), 1, "Lundi", 2, "Mardi", 3, "Mercredi", 4, "Jeudi", 5, "Vendredi", 6, "Samedi", 7, "Dimanche", "Erreur")</f>
        <v>Mercredi</v>
      </c>
      <c r="E8423" s="2" t="s">
        <v>26</v>
      </c>
      <c r="F8423" s="2" t="s">
        <v>58</v>
      </c>
      <c r="G8423" s="2" t="s">
        <v>59</v>
      </c>
      <c r="H8423" s="4" t="s">
        <v>18</v>
      </c>
      <c r="I8423" s="5">
        <v>30</v>
      </c>
      <c r="J8423" s="6">
        <v>88</v>
      </c>
      <c r="K8423" s="7">
        <v>2640</v>
      </c>
      <c r="L8423" s="7">
        <v>1082.3999999999999</v>
      </c>
      <c r="M8423" s="8">
        <v>0.41</v>
      </c>
      <c r="N8423" s="2" t="s">
        <v>23</v>
      </c>
      <c r="O8423">
        <f t="shared" si="1048"/>
        <v>2021</v>
      </c>
      <c r="P8423">
        <f t="shared" si="1049"/>
        <v>10</v>
      </c>
      <c r="Q8423" t="str">
        <f t="shared" si="1050"/>
        <v>oct</v>
      </c>
      <c r="R8423" t="str">
        <f t="shared" si="1051"/>
        <v>Alabama</v>
      </c>
      <c r="S8423" t="str">
        <f t="shared" si="1052"/>
        <v>2021-10</v>
      </c>
      <c r="T8423">
        <f>IF(AND(COUNTIF(Calculs!$Q$2:$Q$12,$O8423)&gt;0,COUNTIF(Calculs!$S$2:$S$12,$E8423)&gt;0,COUNTIF(Calculs!$U$2:$U$12,$H8423)&gt;0),1,0)</f>
        <v>1</v>
      </c>
      <c r="U8423">
        <f t="shared" si="1053"/>
        <v>2640</v>
      </c>
      <c r="V8423">
        <f t="shared" si="1054"/>
        <v>88</v>
      </c>
      <c r="W8423">
        <f t="shared" si="1055"/>
        <v>1082.3999999999999</v>
      </c>
    </row>
    <row r="8424" spans="1:23" ht="15.75" customHeight="1" x14ac:dyDescent="0.3">
      <c r="A8424" s="2" t="s">
        <v>60</v>
      </c>
      <c r="B8424" s="2">
        <v>1185732</v>
      </c>
      <c r="C8424" s="3">
        <v>44483</v>
      </c>
      <c r="D8424" s="12" t="str" cm="1">
        <f t="array" ref="D8424">_xlfn.SWITCH(WEEKDAY(C8424,2), 1, "Lundi", 2, "Mardi", 3, "Mercredi", 4, "Jeudi", 5, "Vendredi", 6, "Samedi", 7, "Dimanche", "Erreur")</f>
        <v>Jeudi</v>
      </c>
      <c r="E8424" s="2" t="s">
        <v>26</v>
      </c>
      <c r="F8424" s="2" t="s">
        <v>58</v>
      </c>
      <c r="G8424" s="2" t="s">
        <v>59</v>
      </c>
      <c r="H8424" s="4" t="s">
        <v>19</v>
      </c>
      <c r="I8424" s="5">
        <v>23</v>
      </c>
      <c r="J8424" s="6">
        <v>83</v>
      </c>
      <c r="K8424" s="7">
        <v>1909</v>
      </c>
      <c r="L8424" s="7">
        <v>801.78</v>
      </c>
      <c r="M8424" s="8">
        <v>0.42</v>
      </c>
      <c r="N8424" s="2" t="s">
        <v>23</v>
      </c>
      <c r="O8424">
        <f t="shared" si="1048"/>
        <v>2021</v>
      </c>
      <c r="P8424">
        <f t="shared" si="1049"/>
        <v>10</v>
      </c>
      <c r="Q8424" t="str">
        <f t="shared" si="1050"/>
        <v>oct</v>
      </c>
      <c r="R8424" t="str">
        <f t="shared" si="1051"/>
        <v>Alabama</v>
      </c>
      <c r="S8424" t="str">
        <f t="shared" si="1052"/>
        <v>2021-10</v>
      </c>
      <c r="T8424">
        <f>IF(AND(COUNTIF(Calculs!$Q$2:$Q$12,$O8424)&gt;0,COUNTIF(Calculs!$S$2:$S$12,$E8424)&gt;0,COUNTIF(Calculs!$U$2:$U$12,$H8424)&gt;0),1,0)</f>
        <v>1</v>
      </c>
      <c r="U8424">
        <f t="shared" si="1053"/>
        <v>1909</v>
      </c>
      <c r="V8424">
        <f t="shared" si="1054"/>
        <v>83</v>
      </c>
      <c r="W8424">
        <f t="shared" si="1055"/>
        <v>801.78</v>
      </c>
    </row>
    <row r="8425" spans="1:23" ht="15.75" customHeight="1" x14ac:dyDescent="0.3">
      <c r="A8425" s="2" t="s">
        <v>60</v>
      </c>
      <c r="B8425" s="2">
        <v>1185732</v>
      </c>
      <c r="C8425" s="3">
        <v>44484</v>
      </c>
      <c r="D8425" s="12" t="str" cm="1">
        <f t="array" ref="D8425">_xlfn.SWITCH(WEEKDAY(C8425,2), 1, "Lundi", 2, "Mardi", 3, "Mercredi", 4, "Jeudi", 5, "Vendredi", 6, "Samedi", 7, "Dimanche", "Erreur")</f>
        <v>Vendredi</v>
      </c>
      <c r="E8425" s="2" t="s">
        <v>26</v>
      </c>
      <c r="F8425" s="2" t="s">
        <v>58</v>
      </c>
      <c r="G8425" s="2" t="s">
        <v>59</v>
      </c>
      <c r="H8425" s="4" t="s">
        <v>20</v>
      </c>
      <c r="I8425" s="5">
        <v>25</v>
      </c>
      <c r="J8425" s="6">
        <v>30</v>
      </c>
      <c r="K8425" s="7">
        <v>750</v>
      </c>
      <c r="L8425" s="7">
        <v>247.49999999999997</v>
      </c>
      <c r="M8425" s="8">
        <v>0.32999999999999996</v>
      </c>
      <c r="N8425" s="2" t="s">
        <v>23</v>
      </c>
      <c r="O8425">
        <f t="shared" si="1048"/>
        <v>2021</v>
      </c>
      <c r="P8425">
        <f t="shared" si="1049"/>
        <v>10</v>
      </c>
      <c r="Q8425" t="str">
        <f t="shared" si="1050"/>
        <v>oct</v>
      </c>
      <c r="R8425" t="str">
        <f t="shared" si="1051"/>
        <v>Alabama</v>
      </c>
      <c r="S8425" t="str">
        <f t="shared" si="1052"/>
        <v>2021-10</v>
      </c>
      <c r="T8425">
        <f>IF(AND(COUNTIF(Calculs!$Q$2:$Q$12,$O8425)&gt;0,COUNTIF(Calculs!$S$2:$S$12,$E8425)&gt;0,COUNTIF(Calculs!$U$2:$U$12,$H8425)&gt;0),1,0)</f>
        <v>1</v>
      </c>
      <c r="U8425">
        <f t="shared" si="1053"/>
        <v>750</v>
      </c>
      <c r="V8425">
        <f t="shared" si="1054"/>
        <v>30</v>
      </c>
      <c r="W8425">
        <f t="shared" si="1055"/>
        <v>247.49999999999997</v>
      </c>
    </row>
    <row r="8426" spans="1:23" ht="15.75" customHeight="1" x14ac:dyDescent="0.3">
      <c r="A8426" s="2" t="s">
        <v>25</v>
      </c>
      <c r="B8426" s="2">
        <v>1128299</v>
      </c>
      <c r="C8426" s="3">
        <v>44244</v>
      </c>
      <c r="D8426" s="12" t="str" cm="1">
        <f t="array" ref="D8426">_xlfn.SWITCH(WEEKDAY(C8426,2), 1, "Lundi", 2, "Mardi", 3, "Mercredi", 4, "Jeudi", 5, "Vendredi", 6, "Samedi", 7, "Dimanche", "Erreur")</f>
        <v>Mercredi</v>
      </c>
      <c r="E8426" s="2" t="s">
        <v>47</v>
      </c>
      <c r="F8426" s="2" t="s">
        <v>48</v>
      </c>
      <c r="G8426" s="2" t="s">
        <v>67</v>
      </c>
      <c r="H8426" s="4" t="s">
        <v>20</v>
      </c>
      <c r="I8426" s="5">
        <v>36</v>
      </c>
      <c r="J8426" s="6">
        <v>94</v>
      </c>
      <c r="K8426" s="7">
        <v>3384</v>
      </c>
      <c r="L8426" s="7">
        <v>1252.08</v>
      </c>
      <c r="M8426" s="8">
        <v>0.37</v>
      </c>
      <c r="N8426" s="2" t="s">
        <v>23</v>
      </c>
      <c r="O8426">
        <f t="shared" si="1048"/>
        <v>2021</v>
      </c>
      <c r="P8426">
        <f t="shared" si="1049"/>
        <v>2</v>
      </c>
      <c r="Q8426" t="str">
        <f t="shared" si="1050"/>
        <v>févr</v>
      </c>
      <c r="R8426" t="str">
        <f t="shared" si="1051"/>
        <v>Florida</v>
      </c>
      <c r="S8426" t="str">
        <f t="shared" si="1052"/>
        <v>2021-02</v>
      </c>
      <c r="T8426">
        <f>IF(AND(COUNTIF(Calculs!$Q$2:$Q$12,$O8426)&gt;0,COUNTIF(Calculs!$S$2:$S$12,$E8426)&gt;0,COUNTIF(Calculs!$U$2:$U$12,$H8426)&gt;0),1,0)</f>
        <v>1</v>
      </c>
      <c r="U8426">
        <f t="shared" si="1053"/>
        <v>3384</v>
      </c>
      <c r="V8426">
        <f t="shared" si="1054"/>
        <v>94</v>
      </c>
      <c r="W8426">
        <f t="shared" si="1055"/>
        <v>1252.08</v>
      </c>
    </row>
    <row r="8427" spans="1:23" ht="15.75" customHeight="1" x14ac:dyDescent="0.3">
      <c r="A8427" s="2" t="s">
        <v>25</v>
      </c>
      <c r="B8427" s="2">
        <v>1128299</v>
      </c>
      <c r="C8427" s="3">
        <v>44244</v>
      </c>
      <c r="D8427" s="12" t="str" cm="1">
        <f t="array" ref="D8427">_xlfn.SWITCH(WEEKDAY(C8427,2), 1, "Lundi", 2, "Mardi", 3, "Mercredi", 4, "Jeudi", 5, "Vendredi", 6, "Samedi", 7, "Dimanche", "Erreur")</f>
        <v>Mercredi</v>
      </c>
      <c r="E8427" s="2" t="s">
        <v>47</v>
      </c>
      <c r="F8427" s="2" t="s">
        <v>48</v>
      </c>
      <c r="G8427" s="2" t="s">
        <v>67</v>
      </c>
      <c r="H8427" s="4" t="s">
        <v>21</v>
      </c>
      <c r="I8427" s="5">
        <v>44</v>
      </c>
      <c r="J8427" s="6">
        <v>62</v>
      </c>
      <c r="K8427" s="7">
        <v>2728</v>
      </c>
      <c r="L8427" s="7">
        <v>654.72</v>
      </c>
      <c r="M8427" s="8">
        <v>0.24000000000000002</v>
      </c>
      <c r="N8427" s="2" t="s">
        <v>23</v>
      </c>
      <c r="O8427">
        <f t="shared" si="1048"/>
        <v>2021</v>
      </c>
      <c r="P8427">
        <f t="shared" si="1049"/>
        <v>2</v>
      </c>
      <c r="Q8427" t="str">
        <f t="shared" si="1050"/>
        <v>févr</v>
      </c>
      <c r="R8427" t="str">
        <f t="shared" si="1051"/>
        <v>Florida</v>
      </c>
      <c r="S8427" t="str">
        <f t="shared" si="1052"/>
        <v>2021-02</v>
      </c>
      <c r="T8427">
        <f>IF(AND(COUNTIF(Calculs!$Q$2:$Q$12,$O8427)&gt;0,COUNTIF(Calculs!$S$2:$S$12,$E8427)&gt;0,COUNTIF(Calculs!$U$2:$U$12,$H8427)&gt;0),1,0)</f>
        <v>1</v>
      </c>
      <c r="U8427">
        <f t="shared" si="1053"/>
        <v>2728</v>
      </c>
      <c r="V8427">
        <f t="shared" si="1054"/>
        <v>62</v>
      </c>
      <c r="W8427">
        <f t="shared" si="1055"/>
        <v>654.72</v>
      </c>
    </row>
    <row r="8428" spans="1:23" ht="15.75" customHeight="1" x14ac:dyDescent="0.3">
      <c r="A8428" s="2" t="s">
        <v>25</v>
      </c>
      <c r="B8428" s="2">
        <v>1128299</v>
      </c>
      <c r="C8428" s="3">
        <v>44244</v>
      </c>
      <c r="D8428" s="12" t="str" cm="1">
        <f t="array" ref="D8428">_xlfn.SWITCH(WEEKDAY(C8428,2), 1, "Lundi", 2, "Mardi", 3, "Mercredi", 4, "Jeudi", 5, "Vendredi", 6, "Samedi", 7, "Dimanche", "Erreur")</f>
        <v>Mercredi</v>
      </c>
      <c r="E8428" s="2" t="s">
        <v>47</v>
      </c>
      <c r="F8428" s="2" t="s">
        <v>48</v>
      </c>
      <c r="G8428" s="2" t="s">
        <v>67</v>
      </c>
      <c r="H8428" s="4" t="s">
        <v>22</v>
      </c>
      <c r="I8428" s="5">
        <v>33</v>
      </c>
      <c r="J8428" s="6">
        <v>124</v>
      </c>
      <c r="K8428" s="7">
        <v>4092</v>
      </c>
      <c r="L8428" s="7">
        <v>2086.92</v>
      </c>
      <c r="M8428" s="8">
        <v>0.51</v>
      </c>
      <c r="N8428" s="2" t="s">
        <v>23</v>
      </c>
      <c r="O8428">
        <f t="shared" si="1048"/>
        <v>2021</v>
      </c>
      <c r="P8428">
        <f t="shared" si="1049"/>
        <v>2</v>
      </c>
      <c r="Q8428" t="str">
        <f t="shared" si="1050"/>
        <v>févr</v>
      </c>
      <c r="R8428" t="str">
        <f t="shared" si="1051"/>
        <v>Florida</v>
      </c>
      <c r="S8428" t="str">
        <f t="shared" si="1052"/>
        <v>2021-02</v>
      </c>
      <c r="T8428">
        <f>IF(AND(COUNTIF(Calculs!$Q$2:$Q$12,$O8428)&gt;0,COUNTIF(Calculs!$S$2:$S$12,$E8428)&gt;0,COUNTIF(Calculs!$U$2:$U$12,$H8428)&gt;0),1,0)</f>
        <v>1</v>
      </c>
      <c r="U8428">
        <f t="shared" si="1053"/>
        <v>4092</v>
      </c>
      <c r="V8428">
        <f t="shared" si="1054"/>
        <v>124</v>
      </c>
      <c r="W8428">
        <f t="shared" si="1055"/>
        <v>2086.92</v>
      </c>
    </row>
    <row r="8429" spans="1:23" ht="15.75" customHeight="1" x14ac:dyDescent="0.3">
      <c r="A8429" s="2" t="s">
        <v>25</v>
      </c>
      <c r="B8429" s="2">
        <v>1128299</v>
      </c>
      <c r="C8429" s="3">
        <v>44271</v>
      </c>
      <c r="D8429" s="12" t="str" cm="1">
        <f t="array" ref="D8429">_xlfn.SWITCH(WEEKDAY(C8429,2), 1, "Lundi", 2, "Mardi", 3, "Mercredi", 4, "Jeudi", 5, "Vendredi", 6, "Samedi", 7, "Dimanche", "Erreur")</f>
        <v>Mardi</v>
      </c>
      <c r="E8429" s="2" t="s">
        <v>47</v>
      </c>
      <c r="F8429" s="2" t="s">
        <v>48</v>
      </c>
      <c r="G8429" s="2" t="s">
        <v>67</v>
      </c>
      <c r="H8429" s="4" t="s">
        <v>16</v>
      </c>
      <c r="I8429" s="5">
        <v>35</v>
      </c>
      <c r="J8429" s="6">
        <v>171</v>
      </c>
      <c r="K8429" s="7">
        <v>5985</v>
      </c>
      <c r="L8429" s="7">
        <v>2034.8999999999999</v>
      </c>
      <c r="M8429" s="8">
        <v>0.33999999999999997</v>
      </c>
      <c r="N8429" s="2" t="s">
        <v>23</v>
      </c>
      <c r="O8429">
        <f t="shared" si="1048"/>
        <v>2021</v>
      </c>
      <c r="P8429">
        <f t="shared" si="1049"/>
        <v>3</v>
      </c>
      <c r="Q8429" t="str">
        <f t="shared" si="1050"/>
        <v>mars</v>
      </c>
      <c r="R8429" t="str">
        <f t="shared" si="1051"/>
        <v>Florida</v>
      </c>
      <c r="S8429" t="str">
        <f t="shared" si="1052"/>
        <v>2021-03</v>
      </c>
      <c r="T8429">
        <f>IF(AND(COUNTIF(Calculs!$Q$2:$Q$12,$O8429)&gt;0,COUNTIF(Calculs!$S$2:$S$12,$E8429)&gt;0,COUNTIF(Calculs!$U$2:$U$12,$H8429)&gt;0),1,0)</f>
        <v>1</v>
      </c>
      <c r="U8429">
        <f t="shared" si="1053"/>
        <v>5985</v>
      </c>
      <c r="V8429">
        <f t="shared" si="1054"/>
        <v>171</v>
      </c>
      <c r="W8429">
        <f t="shared" si="1055"/>
        <v>2034.8999999999999</v>
      </c>
    </row>
    <row r="8430" spans="1:23" ht="15.75" customHeight="1" x14ac:dyDescent="0.3">
      <c r="A8430" s="2" t="s">
        <v>25</v>
      </c>
      <c r="B8430" s="2">
        <v>1128299</v>
      </c>
      <c r="C8430" s="3">
        <v>44271</v>
      </c>
      <c r="D8430" s="12" t="str" cm="1">
        <f t="array" ref="D8430">_xlfn.SWITCH(WEEKDAY(C8430,2), 1, "Lundi", 2, "Mardi", 3, "Mercredi", 4, "Jeudi", 5, "Vendredi", 6, "Samedi", 7, "Dimanche", "Erreur")</f>
        <v>Mardi</v>
      </c>
      <c r="E8430" s="2" t="s">
        <v>47</v>
      </c>
      <c r="F8430" s="2" t="s">
        <v>48</v>
      </c>
      <c r="G8430" s="2" t="s">
        <v>67</v>
      </c>
      <c r="H8430" s="4" t="s">
        <v>18</v>
      </c>
      <c r="I8430" s="5">
        <v>44</v>
      </c>
      <c r="J8430" s="6">
        <v>124</v>
      </c>
      <c r="K8430" s="7">
        <v>5456</v>
      </c>
      <c r="L8430" s="7">
        <v>1691.36</v>
      </c>
      <c r="M8430" s="8">
        <v>0.31</v>
      </c>
      <c r="N8430" s="2" t="s">
        <v>23</v>
      </c>
      <c r="O8430">
        <f t="shared" si="1048"/>
        <v>2021</v>
      </c>
      <c r="P8430">
        <f t="shared" si="1049"/>
        <v>3</v>
      </c>
      <c r="Q8430" t="str">
        <f t="shared" si="1050"/>
        <v>mars</v>
      </c>
      <c r="R8430" t="str">
        <f t="shared" si="1051"/>
        <v>Florida</v>
      </c>
      <c r="S8430" t="str">
        <f t="shared" si="1052"/>
        <v>2021-03</v>
      </c>
      <c r="T8430">
        <f>IF(AND(COUNTIF(Calculs!$Q$2:$Q$12,$O8430)&gt;0,COUNTIF(Calculs!$S$2:$S$12,$E8430)&gt;0,COUNTIF(Calculs!$U$2:$U$12,$H8430)&gt;0),1,0)</f>
        <v>1</v>
      </c>
      <c r="U8430">
        <f t="shared" si="1053"/>
        <v>5456</v>
      </c>
      <c r="V8430">
        <f t="shared" si="1054"/>
        <v>124</v>
      </c>
      <c r="W8430">
        <f t="shared" si="1055"/>
        <v>1691.36</v>
      </c>
    </row>
    <row r="8431" spans="1:23" ht="15.75" customHeight="1" x14ac:dyDescent="0.3">
      <c r="A8431" s="2" t="s">
        <v>25</v>
      </c>
      <c r="B8431" s="2">
        <v>1128299</v>
      </c>
      <c r="C8431" s="3">
        <v>44271</v>
      </c>
      <c r="D8431" s="12" t="str" cm="1">
        <f t="array" ref="D8431">_xlfn.SWITCH(WEEKDAY(C8431,2), 1, "Lundi", 2, "Mardi", 3, "Mercredi", 4, "Jeudi", 5, "Vendredi", 6, "Samedi", 7, "Dimanche", "Erreur")</f>
        <v>Mardi</v>
      </c>
      <c r="E8431" s="2" t="s">
        <v>47</v>
      </c>
      <c r="F8431" s="2" t="s">
        <v>48</v>
      </c>
      <c r="G8431" s="2" t="s">
        <v>67</v>
      </c>
      <c r="H8431" s="4" t="s">
        <v>19</v>
      </c>
      <c r="I8431" s="5">
        <v>47</v>
      </c>
      <c r="J8431" s="6">
        <v>149</v>
      </c>
      <c r="K8431" s="7">
        <v>7003</v>
      </c>
      <c r="L8431" s="7">
        <v>2240.96</v>
      </c>
      <c r="M8431" s="8">
        <v>0.32</v>
      </c>
      <c r="N8431" s="2" t="s">
        <v>23</v>
      </c>
      <c r="O8431">
        <f t="shared" si="1048"/>
        <v>2021</v>
      </c>
      <c r="P8431">
        <f t="shared" si="1049"/>
        <v>3</v>
      </c>
      <c r="Q8431" t="str">
        <f t="shared" si="1050"/>
        <v>mars</v>
      </c>
      <c r="R8431" t="str">
        <f t="shared" si="1051"/>
        <v>Florida</v>
      </c>
      <c r="S8431" t="str">
        <f t="shared" si="1052"/>
        <v>2021-03</v>
      </c>
      <c r="T8431">
        <f>IF(AND(COUNTIF(Calculs!$Q$2:$Q$12,$O8431)&gt;0,COUNTIF(Calculs!$S$2:$S$12,$E8431)&gt;0,COUNTIF(Calculs!$U$2:$U$12,$H8431)&gt;0),1,0)</f>
        <v>1</v>
      </c>
      <c r="U8431">
        <f t="shared" si="1053"/>
        <v>7003</v>
      </c>
      <c r="V8431">
        <f t="shared" si="1054"/>
        <v>149</v>
      </c>
      <c r="W8431">
        <f t="shared" si="1055"/>
        <v>2240.96</v>
      </c>
    </row>
    <row r="8432" spans="1:23" ht="15.75" customHeight="1" x14ac:dyDescent="0.3">
      <c r="A8432" s="2" t="s">
        <v>25</v>
      </c>
      <c r="B8432" s="2">
        <v>1128299</v>
      </c>
      <c r="C8432" s="3">
        <v>44271</v>
      </c>
      <c r="D8432" s="12" t="str" cm="1">
        <f t="array" ref="D8432">_xlfn.SWITCH(WEEKDAY(C8432,2), 1, "Lundi", 2, "Mardi", 3, "Mercredi", 4, "Jeudi", 5, "Vendredi", 6, "Samedi", 7, "Dimanche", "Erreur")</f>
        <v>Mardi</v>
      </c>
      <c r="E8432" s="2" t="s">
        <v>47</v>
      </c>
      <c r="F8432" s="2" t="s">
        <v>48</v>
      </c>
      <c r="G8432" s="2" t="s">
        <v>67</v>
      </c>
      <c r="H8432" s="4" t="s">
        <v>20</v>
      </c>
      <c r="I8432" s="5">
        <v>42</v>
      </c>
      <c r="J8432" s="6">
        <v>114</v>
      </c>
      <c r="K8432" s="7">
        <v>4788</v>
      </c>
      <c r="L8432" s="7">
        <v>1675.8</v>
      </c>
      <c r="M8432" s="8">
        <v>0.35</v>
      </c>
      <c r="N8432" s="2" t="s">
        <v>23</v>
      </c>
      <c r="O8432">
        <f t="shared" si="1048"/>
        <v>2021</v>
      </c>
      <c r="P8432">
        <f t="shared" si="1049"/>
        <v>3</v>
      </c>
      <c r="Q8432" t="str">
        <f t="shared" si="1050"/>
        <v>mars</v>
      </c>
      <c r="R8432" t="str">
        <f t="shared" si="1051"/>
        <v>Florida</v>
      </c>
      <c r="S8432" t="str">
        <f t="shared" si="1052"/>
        <v>2021-03</v>
      </c>
      <c r="T8432">
        <f>IF(AND(COUNTIF(Calculs!$Q$2:$Q$12,$O8432)&gt;0,COUNTIF(Calculs!$S$2:$S$12,$E8432)&gt;0,COUNTIF(Calculs!$U$2:$U$12,$H8432)&gt;0),1,0)</f>
        <v>1</v>
      </c>
      <c r="U8432">
        <f t="shared" si="1053"/>
        <v>4788</v>
      </c>
      <c r="V8432">
        <f t="shared" si="1054"/>
        <v>114</v>
      </c>
      <c r="W8432">
        <f t="shared" si="1055"/>
        <v>1675.8</v>
      </c>
    </row>
    <row r="8433" spans="1:23" ht="15.75" customHeight="1" x14ac:dyDescent="0.3">
      <c r="A8433" s="2" t="s">
        <v>25</v>
      </c>
      <c r="B8433" s="2">
        <v>1128299</v>
      </c>
      <c r="C8433" s="3">
        <v>44271</v>
      </c>
      <c r="D8433" s="12" t="str" cm="1">
        <f t="array" ref="D8433">_xlfn.SWITCH(WEEKDAY(C8433,2), 1, "Lundi", 2, "Mardi", 3, "Mercredi", 4, "Jeudi", 5, "Vendredi", 6, "Samedi", 7, "Dimanche", "Erreur")</f>
        <v>Mardi</v>
      </c>
      <c r="E8433" s="2" t="s">
        <v>47</v>
      </c>
      <c r="F8433" s="2" t="s">
        <v>48</v>
      </c>
      <c r="G8433" s="2" t="s">
        <v>67</v>
      </c>
      <c r="H8433" s="4" t="s">
        <v>21</v>
      </c>
      <c r="I8433" s="5">
        <v>44</v>
      </c>
      <c r="J8433" s="6">
        <v>60</v>
      </c>
      <c r="K8433" s="7">
        <v>2640</v>
      </c>
      <c r="L8433" s="7">
        <v>686.4</v>
      </c>
      <c r="M8433" s="8">
        <v>0.26</v>
      </c>
      <c r="N8433" s="2" t="s">
        <v>23</v>
      </c>
      <c r="O8433">
        <f t="shared" si="1048"/>
        <v>2021</v>
      </c>
      <c r="P8433">
        <f t="shared" si="1049"/>
        <v>3</v>
      </c>
      <c r="Q8433" t="str">
        <f t="shared" si="1050"/>
        <v>mars</v>
      </c>
      <c r="R8433" t="str">
        <f t="shared" si="1051"/>
        <v>Florida</v>
      </c>
      <c r="S8433" t="str">
        <f t="shared" si="1052"/>
        <v>2021-03</v>
      </c>
      <c r="T8433">
        <f>IF(AND(COUNTIF(Calculs!$Q$2:$Q$12,$O8433)&gt;0,COUNTIF(Calculs!$S$2:$S$12,$E8433)&gt;0,COUNTIF(Calculs!$U$2:$U$12,$H8433)&gt;0),1,0)</f>
        <v>1</v>
      </c>
      <c r="U8433">
        <f t="shared" si="1053"/>
        <v>2640</v>
      </c>
      <c r="V8433">
        <f t="shared" si="1054"/>
        <v>60</v>
      </c>
      <c r="W8433">
        <f t="shared" si="1055"/>
        <v>686.4</v>
      </c>
    </row>
    <row r="8434" spans="1:23" ht="15.75" customHeight="1" x14ac:dyDescent="0.3">
      <c r="A8434" s="2" t="s">
        <v>25</v>
      </c>
      <c r="B8434" s="2">
        <v>1128299</v>
      </c>
      <c r="C8434" s="3">
        <v>44271</v>
      </c>
      <c r="D8434" s="12" t="str" cm="1">
        <f t="array" ref="D8434">_xlfn.SWITCH(WEEKDAY(C8434,2), 1, "Lundi", 2, "Mardi", 3, "Mercredi", 4, "Jeudi", 5, "Vendredi", 6, "Samedi", 7, "Dimanche", "Erreur")</f>
        <v>Mardi</v>
      </c>
      <c r="E8434" s="2" t="s">
        <v>47</v>
      </c>
      <c r="F8434" s="2" t="s">
        <v>48</v>
      </c>
      <c r="G8434" s="2" t="s">
        <v>67</v>
      </c>
      <c r="H8434" s="4" t="s">
        <v>22</v>
      </c>
      <c r="I8434" s="5">
        <v>48</v>
      </c>
      <c r="J8434" s="6">
        <v>131</v>
      </c>
      <c r="K8434" s="7">
        <v>6288</v>
      </c>
      <c r="L8434" s="7">
        <v>2955.36</v>
      </c>
      <c r="M8434" s="8">
        <v>0.47000000000000003</v>
      </c>
      <c r="N8434" s="2" t="s">
        <v>23</v>
      </c>
      <c r="O8434">
        <f t="shared" si="1048"/>
        <v>2021</v>
      </c>
      <c r="P8434">
        <f t="shared" si="1049"/>
        <v>3</v>
      </c>
      <c r="Q8434" t="str">
        <f t="shared" si="1050"/>
        <v>mars</v>
      </c>
      <c r="R8434" t="str">
        <f t="shared" si="1051"/>
        <v>Florida</v>
      </c>
      <c r="S8434" t="str">
        <f t="shared" si="1052"/>
        <v>2021-03</v>
      </c>
      <c r="T8434">
        <f>IF(AND(COUNTIF(Calculs!$Q$2:$Q$12,$O8434)&gt;0,COUNTIF(Calculs!$S$2:$S$12,$E8434)&gt;0,COUNTIF(Calculs!$U$2:$U$12,$H8434)&gt;0),1,0)</f>
        <v>1</v>
      </c>
      <c r="U8434">
        <f t="shared" si="1053"/>
        <v>6288</v>
      </c>
      <c r="V8434">
        <f t="shared" si="1054"/>
        <v>131</v>
      </c>
      <c r="W8434">
        <f t="shared" si="1055"/>
        <v>2955.36</v>
      </c>
    </row>
    <row r="8435" spans="1:23" ht="15.75" customHeight="1" x14ac:dyDescent="0.3">
      <c r="A8435" s="2" t="s">
        <v>24</v>
      </c>
      <c r="B8435" s="2">
        <v>1128299</v>
      </c>
      <c r="C8435" s="3">
        <v>44303</v>
      </c>
      <c r="D8435" s="12" t="str" cm="1">
        <f t="array" ref="D8435">_xlfn.SWITCH(WEEKDAY(C8435,2), 1, "Lundi", 2, "Mardi", 3, "Mercredi", 4, "Jeudi", 5, "Vendredi", 6, "Samedi", 7, "Dimanche", "Erreur")</f>
        <v>Samedi</v>
      </c>
      <c r="E8435" s="2" t="s">
        <v>47</v>
      </c>
      <c r="F8435" s="2" t="s">
        <v>48</v>
      </c>
      <c r="G8435" s="2" t="s">
        <v>67</v>
      </c>
      <c r="H8435" s="4" t="s">
        <v>16</v>
      </c>
      <c r="I8435" s="5">
        <v>47</v>
      </c>
      <c r="J8435" s="6">
        <v>171</v>
      </c>
      <c r="K8435" s="7">
        <v>8037</v>
      </c>
      <c r="L8435" s="7">
        <v>2893.3199999999997</v>
      </c>
      <c r="M8435" s="8">
        <v>0.36</v>
      </c>
      <c r="N8435" s="2" t="s">
        <v>23</v>
      </c>
      <c r="O8435">
        <f t="shared" si="1048"/>
        <v>2021</v>
      </c>
      <c r="P8435">
        <f t="shared" si="1049"/>
        <v>4</v>
      </c>
      <c r="Q8435" t="str">
        <f t="shared" si="1050"/>
        <v>avr</v>
      </c>
      <c r="R8435" t="str">
        <f t="shared" si="1051"/>
        <v>Florida</v>
      </c>
      <c r="S8435" t="str">
        <f t="shared" si="1052"/>
        <v>2021-04</v>
      </c>
      <c r="T8435">
        <f>IF(AND(COUNTIF(Calculs!$Q$2:$Q$12,$O8435)&gt;0,COUNTIF(Calculs!$S$2:$S$12,$E8435)&gt;0,COUNTIF(Calculs!$U$2:$U$12,$H8435)&gt;0),1,0)</f>
        <v>1</v>
      </c>
      <c r="U8435">
        <f t="shared" si="1053"/>
        <v>8037</v>
      </c>
      <c r="V8435">
        <f t="shared" si="1054"/>
        <v>171</v>
      </c>
      <c r="W8435">
        <f t="shared" si="1055"/>
        <v>2893.3199999999997</v>
      </c>
    </row>
    <row r="8436" spans="1:23" ht="15.75" customHeight="1" x14ac:dyDescent="0.3">
      <c r="A8436" s="2" t="s">
        <v>24</v>
      </c>
      <c r="B8436" s="2">
        <v>1128299</v>
      </c>
      <c r="C8436" s="3">
        <v>44303</v>
      </c>
      <c r="D8436" s="12" t="str" cm="1">
        <f t="array" ref="D8436">_xlfn.SWITCH(WEEKDAY(C8436,2), 1, "Lundi", 2, "Mardi", 3, "Mercredi", 4, "Jeudi", 5, "Vendredi", 6, "Samedi", 7, "Dimanche", "Erreur")</f>
        <v>Samedi</v>
      </c>
      <c r="E8436" s="2" t="s">
        <v>47</v>
      </c>
      <c r="F8436" s="2" t="s">
        <v>48</v>
      </c>
      <c r="G8436" s="2" t="s">
        <v>67</v>
      </c>
      <c r="H8436" s="4" t="s">
        <v>18</v>
      </c>
      <c r="I8436" s="5">
        <v>51</v>
      </c>
      <c r="J8436" s="6">
        <v>105</v>
      </c>
      <c r="K8436" s="7">
        <v>5355</v>
      </c>
      <c r="L8436" s="7">
        <v>1445.8500000000001</v>
      </c>
      <c r="M8436" s="8">
        <v>0.27</v>
      </c>
      <c r="N8436" s="2" t="s">
        <v>23</v>
      </c>
      <c r="O8436">
        <f t="shared" si="1048"/>
        <v>2021</v>
      </c>
      <c r="P8436">
        <f t="shared" si="1049"/>
        <v>4</v>
      </c>
      <c r="Q8436" t="str">
        <f t="shared" si="1050"/>
        <v>avr</v>
      </c>
      <c r="R8436" t="str">
        <f t="shared" si="1051"/>
        <v>Florida</v>
      </c>
      <c r="S8436" t="str">
        <f t="shared" si="1052"/>
        <v>2021-04</v>
      </c>
      <c r="T8436">
        <f>IF(AND(COUNTIF(Calculs!$Q$2:$Q$12,$O8436)&gt;0,COUNTIF(Calculs!$S$2:$S$12,$E8436)&gt;0,COUNTIF(Calculs!$U$2:$U$12,$H8436)&gt;0),1,0)</f>
        <v>1</v>
      </c>
      <c r="U8436">
        <f t="shared" si="1053"/>
        <v>5355</v>
      </c>
      <c r="V8436">
        <f t="shared" si="1054"/>
        <v>105</v>
      </c>
      <c r="W8436">
        <f t="shared" si="1055"/>
        <v>1445.8500000000001</v>
      </c>
    </row>
    <row r="8437" spans="1:23" ht="15.75" customHeight="1" x14ac:dyDescent="0.3">
      <c r="A8437" s="2" t="s">
        <v>24</v>
      </c>
      <c r="B8437" s="2">
        <v>1128299</v>
      </c>
      <c r="C8437" s="3">
        <v>44303</v>
      </c>
      <c r="D8437" s="12" t="str" cm="1">
        <f t="array" ref="D8437">_xlfn.SWITCH(WEEKDAY(C8437,2), 1, "Lundi", 2, "Mardi", 3, "Mercredi", 4, "Jeudi", 5, "Vendredi", 6, "Samedi", 7, "Dimanche", "Erreur")</f>
        <v>Samedi</v>
      </c>
      <c r="E8437" s="2" t="s">
        <v>47</v>
      </c>
      <c r="F8437" s="2" t="s">
        <v>48</v>
      </c>
      <c r="G8437" s="2" t="s">
        <v>67</v>
      </c>
      <c r="H8437" s="4" t="s">
        <v>19</v>
      </c>
      <c r="I8437" s="5">
        <v>49</v>
      </c>
      <c r="J8437" s="6">
        <v>132</v>
      </c>
      <c r="K8437" s="7">
        <v>6468</v>
      </c>
      <c r="L8437" s="7">
        <v>2199.12</v>
      </c>
      <c r="M8437" s="8">
        <v>0.33999999999999997</v>
      </c>
      <c r="N8437" s="2" t="s">
        <v>23</v>
      </c>
      <c r="O8437">
        <f t="shared" si="1048"/>
        <v>2021</v>
      </c>
      <c r="P8437">
        <f t="shared" si="1049"/>
        <v>4</v>
      </c>
      <c r="Q8437" t="str">
        <f t="shared" si="1050"/>
        <v>avr</v>
      </c>
      <c r="R8437" t="str">
        <f t="shared" si="1051"/>
        <v>Florida</v>
      </c>
      <c r="S8437" t="str">
        <f t="shared" si="1052"/>
        <v>2021-04</v>
      </c>
      <c r="T8437">
        <f>IF(AND(COUNTIF(Calculs!$Q$2:$Q$12,$O8437)&gt;0,COUNTIF(Calculs!$S$2:$S$12,$E8437)&gt;0,COUNTIF(Calculs!$U$2:$U$12,$H8437)&gt;0),1,0)</f>
        <v>1</v>
      </c>
      <c r="U8437">
        <f t="shared" si="1053"/>
        <v>6468</v>
      </c>
      <c r="V8437">
        <f t="shared" si="1054"/>
        <v>132</v>
      </c>
      <c r="W8437">
        <f t="shared" si="1055"/>
        <v>2199.12</v>
      </c>
    </row>
    <row r="8438" spans="1:23" ht="15.75" customHeight="1" x14ac:dyDescent="0.3">
      <c r="A8438" s="2" t="s">
        <v>24</v>
      </c>
      <c r="B8438" s="2">
        <v>1128299</v>
      </c>
      <c r="C8438" s="3">
        <v>44303</v>
      </c>
      <c r="D8438" s="12" t="str" cm="1">
        <f t="array" ref="D8438">_xlfn.SWITCH(WEEKDAY(C8438,2), 1, "Lundi", 2, "Mardi", 3, "Mercredi", 4, "Jeudi", 5, "Vendredi", 6, "Samedi", 7, "Dimanche", "Erreur")</f>
        <v>Samedi</v>
      </c>
      <c r="E8438" s="2" t="s">
        <v>47</v>
      </c>
      <c r="F8438" s="2" t="s">
        <v>48</v>
      </c>
      <c r="G8438" s="2" t="s">
        <v>67</v>
      </c>
      <c r="H8438" s="4" t="s">
        <v>20</v>
      </c>
      <c r="I8438" s="5">
        <v>41</v>
      </c>
      <c r="J8438" s="6">
        <v>90</v>
      </c>
      <c r="K8438" s="7">
        <v>3690</v>
      </c>
      <c r="L8438" s="7">
        <v>1291.5</v>
      </c>
      <c r="M8438" s="8">
        <v>0.35</v>
      </c>
      <c r="N8438" s="2" t="s">
        <v>23</v>
      </c>
      <c r="O8438">
        <f t="shared" si="1048"/>
        <v>2021</v>
      </c>
      <c r="P8438">
        <f t="shared" si="1049"/>
        <v>4</v>
      </c>
      <c r="Q8438" t="str">
        <f t="shared" si="1050"/>
        <v>avr</v>
      </c>
      <c r="R8438" t="str">
        <f t="shared" si="1051"/>
        <v>Florida</v>
      </c>
      <c r="S8438" t="str">
        <f t="shared" si="1052"/>
        <v>2021-04</v>
      </c>
      <c r="T8438">
        <f>IF(AND(COUNTIF(Calculs!$Q$2:$Q$12,$O8438)&gt;0,COUNTIF(Calculs!$S$2:$S$12,$E8438)&gt;0,COUNTIF(Calculs!$U$2:$U$12,$H8438)&gt;0),1,0)</f>
        <v>1</v>
      </c>
      <c r="U8438">
        <f t="shared" si="1053"/>
        <v>3690</v>
      </c>
      <c r="V8438">
        <f t="shared" si="1054"/>
        <v>90</v>
      </c>
      <c r="W8438">
        <f t="shared" si="1055"/>
        <v>1291.5</v>
      </c>
    </row>
    <row r="8439" spans="1:23" ht="15.75" customHeight="1" x14ac:dyDescent="0.3">
      <c r="A8439" s="2" t="s">
        <v>24</v>
      </c>
      <c r="B8439" s="2">
        <v>1128299</v>
      </c>
      <c r="C8439" s="3">
        <v>44303</v>
      </c>
      <c r="D8439" s="12" t="str" cm="1">
        <f t="array" ref="D8439">_xlfn.SWITCH(WEEKDAY(C8439,2), 1, "Lundi", 2, "Mardi", 3, "Mercredi", 4, "Jeudi", 5, "Vendredi", 6, "Samedi", 7, "Dimanche", "Erreur")</f>
        <v>Samedi</v>
      </c>
      <c r="E8439" s="2" t="s">
        <v>47</v>
      </c>
      <c r="F8439" s="2" t="s">
        <v>48</v>
      </c>
      <c r="G8439" s="2" t="s">
        <v>67</v>
      </c>
      <c r="H8439" s="4" t="s">
        <v>21</v>
      </c>
      <c r="I8439" s="5">
        <v>47</v>
      </c>
      <c r="J8439" s="6">
        <v>60</v>
      </c>
      <c r="K8439" s="7">
        <v>2820</v>
      </c>
      <c r="L8439" s="7">
        <v>620.4</v>
      </c>
      <c r="M8439" s="8">
        <v>0.22</v>
      </c>
      <c r="N8439" s="2" t="s">
        <v>23</v>
      </c>
      <c r="O8439">
        <f t="shared" si="1048"/>
        <v>2021</v>
      </c>
      <c r="P8439">
        <f t="shared" si="1049"/>
        <v>4</v>
      </c>
      <c r="Q8439" t="str">
        <f t="shared" si="1050"/>
        <v>avr</v>
      </c>
      <c r="R8439" t="str">
        <f t="shared" si="1051"/>
        <v>Florida</v>
      </c>
      <c r="S8439" t="str">
        <f t="shared" si="1052"/>
        <v>2021-04</v>
      </c>
      <c r="T8439">
        <f>IF(AND(COUNTIF(Calculs!$Q$2:$Q$12,$O8439)&gt;0,COUNTIF(Calculs!$S$2:$S$12,$E8439)&gt;0,COUNTIF(Calculs!$U$2:$U$12,$H8439)&gt;0),1,0)</f>
        <v>1</v>
      </c>
      <c r="U8439">
        <f t="shared" si="1053"/>
        <v>2820</v>
      </c>
      <c r="V8439">
        <f t="shared" si="1054"/>
        <v>60</v>
      </c>
      <c r="W8439">
        <f t="shared" si="1055"/>
        <v>620.4</v>
      </c>
    </row>
    <row r="8440" spans="1:23" ht="15.75" customHeight="1" x14ac:dyDescent="0.3">
      <c r="A8440" s="2" t="s">
        <v>24</v>
      </c>
      <c r="B8440" s="2">
        <v>1128299</v>
      </c>
      <c r="C8440" s="3">
        <v>44303</v>
      </c>
      <c r="D8440" s="12" t="str" cm="1">
        <f t="array" ref="D8440">_xlfn.SWITCH(WEEKDAY(C8440,2), 1, "Lundi", 2, "Mardi", 3, "Mercredi", 4, "Jeudi", 5, "Vendredi", 6, "Samedi", 7, "Dimanche", "Erreur")</f>
        <v>Samedi</v>
      </c>
      <c r="E8440" s="2" t="s">
        <v>47</v>
      </c>
      <c r="F8440" s="2" t="s">
        <v>48</v>
      </c>
      <c r="G8440" s="2" t="s">
        <v>67</v>
      </c>
      <c r="H8440" s="4" t="s">
        <v>22</v>
      </c>
      <c r="I8440" s="5">
        <v>57</v>
      </c>
      <c r="J8440" s="6">
        <v>113</v>
      </c>
      <c r="K8440" s="7">
        <v>6441</v>
      </c>
      <c r="L8440" s="7">
        <v>3220.5</v>
      </c>
      <c r="M8440" s="8">
        <v>0.5</v>
      </c>
      <c r="N8440" s="2" t="s">
        <v>23</v>
      </c>
      <c r="O8440">
        <f t="shared" si="1048"/>
        <v>2021</v>
      </c>
      <c r="P8440">
        <f t="shared" si="1049"/>
        <v>4</v>
      </c>
      <c r="Q8440" t="str">
        <f t="shared" si="1050"/>
        <v>avr</v>
      </c>
      <c r="R8440" t="str">
        <f t="shared" si="1051"/>
        <v>Florida</v>
      </c>
      <c r="S8440" t="str">
        <f t="shared" si="1052"/>
        <v>2021-04</v>
      </c>
      <c r="T8440">
        <f>IF(AND(COUNTIF(Calculs!$Q$2:$Q$12,$O8440)&gt;0,COUNTIF(Calculs!$S$2:$S$12,$E8440)&gt;0,COUNTIF(Calculs!$U$2:$U$12,$H8440)&gt;0),1,0)</f>
        <v>1</v>
      </c>
      <c r="U8440">
        <f t="shared" si="1053"/>
        <v>6441</v>
      </c>
      <c r="V8440">
        <f t="shared" si="1054"/>
        <v>113</v>
      </c>
      <c r="W8440">
        <f t="shared" si="1055"/>
        <v>3220.5</v>
      </c>
    </row>
    <row r="8441" spans="1:23" ht="15.75" customHeight="1" x14ac:dyDescent="0.3">
      <c r="A8441" s="2" t="s">
        <v>24</v>
      </c>
      <c r="B8441" s="2">
        <v>1128299</v>
      </c>
      <c r="C8441" s="3">
        <v>44334</v>
      </c>
      <c r="D8441" s="12" t="str" cm="1">
        <f t="array" ref="D8441">_xlfn.SWITCH(WEEKDAY(C8441,2), 1, "Lundi", 2, "Mardi", 3, "Mercredi", 4, "Jeudi", 5, "Vendredi", 6, "Samedi", 7, "Dimanche", "Erreur")</f>
        <v>Mardi</v>
      </c>
      <c r="E8441" s="2" t="s">
        <v>47</v>
      </c>
      <c r="F8441" s="2" t="s">
        <v>48</v>
      </c>
      <c r="G8441" s="2" t="s">
        <v>67</v>
      </c>
      <c r="H8441" s="4" t="s">
        <v>16</v>
      </c>
      <c r="I8441" s="5">
        <v>44</v>
      </c>
      <c r="J8441" s="6">
        <v>201</v>
      </c>
      <c r="K8441" s="7">
        <v>8844</v>
      </c>
      <c r="L8441" s="7">
        <v>2918.5199999999995</v>
      </c>
      <c r="M8441" s="8">
        <v>0.32999999999999996</v>
      </c>
      <c r="N8441" s="2" t="s">
        <v>23</v>
      </c>
      <c r="O8441">
        <f t="shared" si="1048"/>
        <v>2021</v>
      </c>
      <c r="P8441">
        <f t="shared" si="1049"/>
        <v>5</v>
      </c>
      <c r="Q8441" t="str">
        <f t="shared" si="1050"/>
        <v>mai</v>
      </c>
      <c r="R8441" t="str">
        <f t="shared" si="1051"/>
        <v>Florida</v>
      </c>
      <c r="S8441" t="str">
        <f t="shared" si="1052"/>
        <v>2021-05</v>
      </c>
      <c r="T8441">
        <f>IF(AND(COUNTIF(Calculs!$Q$2:$Q$12,$O8441)&gt;0,COUNTIF(Calculs!$S$2:$S$12,$E8441)&gt;0,COUNTIF(Calculs!$U$2:$U$12,$H8441)&gt;0),1,0)</f>
        <v>1</v>
      </c>
      <c r="U8441">
        <f t="shared" si="1053"/>
        <v>8844</v>
      </c>
      <c r="V8441">
        <f t="shared" si="1054"/>
        <v>201</v>
      </c>
      <c r="W8441">
        <f t="shared" si="1055"/>
        <v>2918.5199999999995</v>
      </c>
    </row>
    <row r="8442" spans="1:23" ht="15.75" customHeight="1" x14ac:dyDescent="0.3">
      <c r="A8442" s="2" t="s">
        <v>24</v>
      </c>
      <c r="B8442" s="2">
        <v>1128299</v>
      </c>
      <c r="C8442" s="3">
        <v>44334</v>
      </c>
      <c r="D8442" s="12" t="str" cm="1">
        <f t="array" ref="D8442">_xlfn.SWITCH(WEEKDAY(C8442,2), 1, "Lundi", 2, "Mardi", 3, "Mercredi", 4, "Jeudi", 5, "Vendredi", 6, "Samedi", 7, "Dimanche", "Erreur")</f>
        <v>Mardi</v>
      </c>
      <c r="E8442" s="2" t="s">
        <v>47</v>
      </c>
      <c r="F8442" s="2" t="s">
        <v>48</v>
      </c>
      <c r="G8442" s="2" t="s">
        <v>67</v>
      </c>
      <c r="H8442" s="4" t="s">
        <v>18</v>
      </c>
      <c r="I8442" s="5">
        <v>46</v>
      </c>
      <c r="J8442" s="6">
        <v>132</v>
      </c>
      <c r="K8442" s="7">
        <v>6072</v>
      </c>
      <c r="L8442" s="7">
        <v>1700.16</v>
      </c>
      <c r="M8442" s="8">
        <v>0.28000000000000003</v>
      </c>
      <c r="N8442" s="2" t="s">
        <v>23</v>
      </c>
      <c r="O8442">
        <f t="shared" si="1048"/>
        <v>2021</v>
      </c>
      <c r="P8442">
        <f t="shared" si="1049"/>
        <v>5</v>
      </c>
      <c r="Q8442" t="str">
        <f t="shared" si="1050"/>
        <v>mai</v>
      </c>
      <c r="R8442" t="str">
        <f t="shared" si="1051"/>
        <v>Florida</v>
      </c>
      <c r="S8442" t="str">
        <f t="shared" si="1052"/>
        <v>2021-05</v>
      </c>
      <c r="T8442">
        <f>IF(AND(COUNTIF(Calculs!$Q$2:$Q$12,$O8442)&gt;0,COUNTIF(Calculs!$S$2:$S$12,$E8442)&gt;0,COUNTIF(Calculs!$U$2:$U$12,$H8442)&gt;0),1,0)</f>
        <v>1</v>
      </c>
      <c r="U8442">
        <f t="shared" si="1053"/>
        <v>6072</v>
      </c>
      <c r="V8442">
        <f t="shared" si="1054"/>
        <v>132</v>
      </c>
      <c r="W8442">
        <f t="shared" si="1055"/>
        <v>1700.16</v>
      </c>
    </row>
    <row r="8443" spans="1:23" ht="15.75" customHeight="1" x14ac:dyDescent="0.3">
      <c r="A8443" s="2" t="s">
        <v>24</v>
      </c>
      <c r="B8443" s="2">
        <v>1128299</v>
      </c>
      <c r="C8443" s="3">
        <v>44334</v>
      </c>
      <c r="D8443" s="12" t="str" cm="1">
        <f t="array" ref="D8443">_xlfn.SWITCH(WEEKDAY(C8443,2), 1, "Lundi", 2, "Mardi", 3, "Mercredi", 4, "Jeudi", 5, "Vendredi", 6, "Samedi", 7, "Dimanche", "Erreur")</f>
        <v>Mardi</v>
      </c>
      <c r="E8443" s="2" t="s">
        <v>47</v>
      </c>
      <c r="F8443" s="2" t="s">
        <v>48</v>
      </c>
      <c r="G8443" s="2" t="s">
        <v>67</v>
      </c>
      <c r="H8443" s="4" t="s">
        <v>19</v>
      </c>
      <c r="I8443" s="5">
        <v>46</v>
      </c>
      <c r="J8443" s="6">
        <v>132</v>
      </c>
      <c r="K8443" s="7">
        <v>6072</v>
      </c>
      <c r="L8443" s="7">
        <v>2185.92</v>
      </c>
      <c r="M8443" s="8">
        <v>0.36</v>
      </c>
      <c r="N8443" s="2" t="s">
        <v>23</v>
      </c>
      <c r="O8443">
        <f t="shared" si="1048"/>
        <v>2021</v>
      </c>
      <c r="P8443">
        <f t="shared" si="1049"/>
        <v>5</v>
      </c>
      <c r="Q8443" t="str">
        <f t="shared" si="1050"/>
        <v>mai</v>
      </c>
      <c r="R8443" t="str">
        <f t="shared" si="1051"/>
        <v>Florida</v>
      </c>
      <c r="S8443" t="str">
        <f t="shared" si="1052"/>
        <v>2021-05</v>
      </c>
      <c r="T8443">
        <f>IF(AND(COUNTIF(Calculs!$Q$2:$Q$12,$O8443)&gt;0,COUNTIF(Calculs!$S$2:$S$12,$E8443)&gt;0,COUNTIF(Calculs!$U$2:$U$12,$H8443)&gt;0),1,0)</f>
        <v>1</v>
      </c>
      <c r="U8443">
        <f t="shared" si="1053"/>
        <v>6072</v>
      </c>
      <c r="V8443">
        <f t="shared" si="1054"/>
        <v>132</v>
      </c>
      <c r="W8443">
        <f t="shared" si="1055"/>
        <v>2185.92</v>
      </c>
    </row>
    <row r="8444" spans="1:23" ht="15.75" customHeight="1" x14ac:dyDescent="0.3">
      <c r="A8444" s="2" t="s">
        <v>24</v>
      </c>
      <c r="B8444" s="2">
        <v>1128299</v>
      </c>
      <c r="C8444" s="3">
        <v>44334</v>
      </c>
      <c r="D8444" s="12" t="str" cm="1">
        <f t="array" ref="D8444">_xlfn.SWITCH(WEEKDAY(C8444,2), 1, "Lundi", 2, "Mardi", 3, "Mercredi", 4, "Jeudi", 5, "Vendredi", 6, "Samedi", 7, "Dimanche", "Erreur")</f>
        <v>Mardi</v>
      </c>
      <c r="E8444" s="2" t="s">
        <v>47</v>
      </c>
      <c r="F8444" s="2" t="s">
        <v>48</v>
      </c>
      <c r="G8444" s="2" t="s">
        <v>67</v>
      </c>
      <c r="H8444" s="4" t="s">
        <v>20</v>
      </c>
      <c r="I8444" s="5">
        <v>39</v>
      </c>
      <c r="J8444" s="6">
        <v>107</v>
      </c>
      <c r="K8444" s="7">
        <v>4173</v>
      </c>
      <c r="L8444" s="7">
        <v>1418.82</v>
      </c>
      <c r="M8444" s="8">
        <v>0.33999999999999997</v>
      </c>
      <c r="N8444" s="2" t="s">
        <v>23</v>
      </c>
      <c r="O8444">
        <f t="shared" si="1048"/>
        <v>2021</v>
      </c>
      <c r="P8444">
        <f t="shared" si="1049"/>
        <v>5</v>
      </c>
      <c r="Q8444" t="str">
        <f t="shared" si="1050"/>
        <v>mai</v>
      </c>
      <c r="R8444" t="str">
        <f t="shared" si="1051"/>
        <v>Florida</v>
      </c>
      <c r="S8444" t="str">
        <f t="shared" si="1052"/>
        <v>2021-05</v>
      </c>
      <c r="T8444">
        <f>IF(AND(COUNTIF(Calculs!$Q$2:$Q$12,$O8444)&gt;0,COUNTIF(Calculs!$S$2:$S$12,$E8444)&gt;0,COUNTIF(Calculs!$U$2:$U$12,$H8444)&gt;0),1,0)</f>
        <v>1</v>
      </c>
      <c r="U8444">
        <f t="shared" si="1053"/>
        <v>4173</v>
      </c>
      <c r="V8444">
        <f t="shared" si="1054"/>
        <v>107</v>
      </c>
      <c r="W8444">
        <f t="shared" si="1055"/>
        <v>1418.82</v>
      </c>
    </row>
    <row r="8445" spans="1:23" ht="15.75" customHeight="1" x14ac:dyDescent="0.3">
      <c r="A8445" s="2" t="s">
        <v>24</v>
      </c>
      <c r="B8445" s="2">
        <v>1128299</v>
      </c>
      <c r="C8445" s="3">
        <v>44334</v>
      </c>
      <c r="D8445" s="12" t="str" cm="1">
        <f t="array" ref="D8445">_xlfn.SWITCH(WEEKDAY(C8445,2), 1, "Lundi", 2, "Mardi", 3, "Mercredi", 4, "Jeudi", 5, "Vendredi", 6, "Samedi", 7, "Dimanche", "Erreur")</f>
        <v>Mardi</v>
      </c>
      <c r="E8445" s="2" t="s">
        <v>47</v>
      </c>
      <c r="F8445" s="2" t="s">
        <v>48</v>
      </c>
      <c r="G8445" s="2" t="s">
        <v>67</v>
      </c>
      <c r="H8445" s="4" t="s">
        <v>21</v>
      </c>
      <c r="I8445" s="5">
        <v>42</v>
      </c>
      <c r="J8445" s="6">
        <v>68</v>
      </c>
      <c r="K8445" s="7">
        <v>2856</v>
      </c>
      <c r="L8445" s="7">
        <v>714</v>
      </c>
      <c r="M8445" s="8">
        <v>0.25</v>
      </c>
      <c r="N8445" s="2" t="s">
        <v>23</v>
      </c>
      <c r="O8445">
        <f t="shared" si="1048"/>
        <v>2021</v>
      </c>
      <c r="P8445">
        <f t="shared" si="1049"/>
        <v>5</v>
      </c>
      <c r="Q8445" t="str">
        <f t="shared" si="1050"/>
        <v>mai</v>
      </c>
      <c r="R8445" t="str">
        <f t="shared" si="1051"/>
        <v>Florida</v>
      </c>
      <c r="S8445" t="str">
        <f t="shared" si="1052"/>
        <v>2021-05</v>
      </c>
      <c r="T8445">
        <f>IF(AND(COUNTIF(Calculs!$Q$2:$Q$12,$O8445)&gt;0,COUNTIF(Calculs!$S$2:$S$12,$E8445)&gt;0,COUNTIF(Calculs!$U$2:$U$12,$H8445)&gt;0),1,0)</f>
        <v>1</v>
      </c>
      <c r="U8445">
        <f t="shared" si="1053"/>
        <v>2856</v>
      </c>
      <c r="V8445">
        <f t="shared" si="1054"/>
        <v>68</v>
      </c>
      <c r="W8445">
        <f t="shared" si="1055"/>
        <v>714</v>
      </c>
    </row>
    <row r="8446" spans="1:23" ht="15.75" customHeight="1" x14ac:dyDescent="0.3">
      <c r="A8446" s="2" t="s">
        <v>24</v>
      </c>
      <c r="B8446" s="2">
        <v>1128299</v>
      </c>
      <c r="C8446" s="3">
        <v>44334</v>
      </c>
      <c r="D8446" s="12" t="str" cm="1">
        <f t="array" ref="D8446">_xlfn.SWITCH(WEEKDAY(C8446,2), 1, "Lundi", 2, "Mardi", 3, "Mercredi", 4, "Jeudi", 5, "Vendredi", 6, "Samedi", 7, "Dimanche", "Erreur")</f>
        <v>Mardi</v>
      </c>
      <c r="E8446" s="2" t="s">
        <v>47</v>
      </c>
      <c r="F8446" s="2" t="s">
        <v>48</v>
      </c>
      <c r="G8446" s="2" t="s">
        <v>67</v>
      </c>
      <c r="H8446" s="4" t="s">
        <v>22</v>
      </c>
      <c r="I8446" s="5">
        <v>48</v>
      </c>
      <c r="J8446" s="6">
        <v>173</v>
      </c>
      <c r="K8446" s="7">
        <v>8304</v>
      </c>
      <c r="L8446" s="7">
        <v>3902.88</v>
      </c>
      <c r="M8446" s="8">
        <v>0.47000000000000003</v>
      </c>
      <c r="N8446" s="2" t="s">
        <v>23</v>
      </c>
      <c r="O8446">
        <f t="shared" si="1048"/>
        <v>2021</v>
      </c>
      <c r="P8446">
        <f t="shared" si="1049"/>
        <v>5</v>
      </c>
      <c r="Q8446" t="str">
        <f t="shared" si="1050"/>
        <v>mai</v>
      </c>
      <c r="R8446" t="str">
        <f t="shared" si="1051"/>
        <v>Florida</v>
      </c>
      <c r="S8446" t="str">
        <f t="shared" si="1052"/>
        <v>2021-05</v>
      </c>
      <c r="T8446">
        <f>IF(AND(COUNTIF(Calculs!$Q$2:$Q$12,$O8446)&gt;0,COUNTIF(Calculs!$S$2:$S$12,$E8446)&gt;0,COUNTIF(Calculs!$U$2:$U$12,$H8446)&gt;0),1,0)</f>
        <v>1</v>
      </c>
      <c r="U8446">
        <f t="shared" si="1053"/>
        <v>8304</v>
      </c>
      <c r="V8446">
        <f t="shared" si="1054"/>
        <v>173</v>
      </c>
      <c r="W8446">
        <f t="shared" si="1055"/>
        <v>3902.88</v>
      </c>
    </row>
    <row r="8447" spans="1:23" ht="15.75" customHeight="1" x14ac:dyDescent="0.3">
      <c r="A8447" s="2" t="s">
        <v>24</v>
      </c>
      <c r="B8447" s="2">
        <v>1128299</v>
      </c>
      <c r="C8447" s="3">
        <v>44364</v>
      </c>
      <c r="D8447" s="12" t="str" cm="1">
        <f t="array" ref="D8447">_xlfn.SWITCH(WEEKDAY(C8447,2), 1, "Lundi", 2, "Mardi", 3, "Mercredi", 4, "Jeudi", 5, "Vendredi", 6, "Samedi", 7, "Dimanche", "Erreur")</f>
        <v>Jeudi</v>
      </c>
      <c r="E8447" s="2" t="s">
        <v>47</v>
      </c>
      <c r="F8447" s="2" t="s">
        <v>48</v>
      </c>
      <c r="G8447" s="2" t="s">
        <v>67</v>
      </c>
      <c r="H8447" s="4" t="s">
        <v>16</v>
      </c>
      <c r="I8447" s="5">
        <v>50</v>
      </c>
      <c r="J8447" s="6">
        <v>272</v>
      </c>
      <c r="K8447" s="7">
        <v>13600</v>
      </c>
      <c r="L8447" s="7">
        <v>4352</v>
      </c>
      <c r="M8447" s="8">
        <v>0.32</v>
      </c>
      <c r="N8447" s="2" t="s">
        <v>23</v>
      </c>
      <c r="O8447">
        <f t="shared" si="1048"/>
        <v>2021</v>
      </c>
      <c r="P8447">
        <f t="shared" si="1049"/>
        <v>6</v>
      </c>
      <c r="Q8447" t="str">
        <f t="shared" si="1050"/>
        <v>juin</v>
      </c>
      <c r="R8447" t="str">
        <f t="shared" si="1051"/>
        <v>Florida</v>
      </c>
      <c r="S8447" t="str">
        <f t="shared" si="1052"/>
        <v>2021-06</v>
      </c>
      <c r="T8447">
        <f>IF(AND(COUNTIF(Calculs!$Q$2:$Q$12,$O8447)&gt;0,COUNTIF(Calculs!$S$2:$S$12,$E8447)&gt;0,COUNTIF(Calculs!$U$2:$U$12,$H8447)&gt;0),1,0)</f>
        <v>1</v>
      </c>
      <c r="U8447">
        <f t="shared" si="1053"/>
        <v>13600</v>
      </c>
      <c r="V8447">
        <f t="shared" si="1054"/>
        <v>272</v>
      </c>
      <c r="W8447">
        <f t="shared" si="1055"/>
        <v>4352</v>
      </c>
    </row>
    <row r="8448" spans="1:23" ht="15.75" customHeight="1" x14ac:dyDescent="0.3">
      <c r="A8448" s="2" t="s">
        <v>24</v>
      </c>
      <c r="B8448" s="2">
        <v>1128299</v>
      </c>
      <c r="C8448" s="3">
        <v>44364</v>
      </c>
      <c r="D8448" s="12" t="str" cm="1">
        <f t="array" ref="D8448">_xlfn.SWITCH(WEEKDAY(C8448,2), 1, "Lundi", 2, "Mardi", 3, "Mercredi", 4, "Jeudi", 5, "Vendredi", 6, "Samedi", 7, "Dimanche", "Erreur")</f>
        <v>Jeudi</v>
      </c>
      <c r="E8448" s="2" t="s">
        <v>47</v>
      </c>
      <c r="F8448" s="2" t="s">
        <v>48</v>
      </c>
      <c r="G8448" s="2" t="s">
        <v>67</v>
      </c>
      <c r="H8448" s="4" t="s">
        <v>18</v>
      </c>
      <c r="I8448" s="5">
        <v>53</v>
      </c>
      <c r="J8448" s="6">
        <v>224</v>
      </c>
      <c r="K8448" s="7">
        <v>11872</v>
      </c>
      <c r="L8448" s="7">
        <v>3442.8799999999997</v>
      </c>
      <c r="M8448" s="8">
        <v>0.28999999999999998</v>
      </c>
      <c r="N8448" s="2" t="s">
        <v>23</v>
      </c>
      <c r="O8448">
        <f t="shared" si="1048"/>
        <v>2021</v>
      </c>
      <c r="P8448">
        <f t="shared" si="1049"/>
        <v>6</v>
      </c>
      <c r="Q8448" t="str">
        <f t="shared" si="1050"/>
        <v>juin</v>
      </c>
      <c r="R8448" t="str">
        <f t="shared" si="1051"/>
        <v>Florida</v>
      </c>
      <c r="S8448" t="str">
        <f t="shared" si="1052"/>
        <v>2021-06</v>
      </c>
      <c r="T8448">
        <f>IF(AND(COUNTIF(Calculs!$Q$2:$Q$12,$O8448)&gt;0,COUNTIF(Calculs!$S$2:$S$12,$E8448)&gt;0,COUNTIF(Calculs!$U$2:$U$12,$H8448)&gt;0),1,0)</f>
        <v>1</v>
      </c>
      <c r="U8448">
        <f t="shared" si="1053"/>
        <v>11872</v>
      </c>
      <c r="V8448">
        <f t="shared" si="1054"/>
        <v>224</v>
      </c>
      <c r="W8448">
        <f t="shared" si="1055"/>
        <v>3442.8799999999997</v>
      </c>
    </row>
    <row r="8449" spans="1:23" ht="15.75" customHeight="1" x14ac:dyDescent="0.3">
      <c r="A8449" s="2" t="s">
        <v>24</v>
      </c>
      <c r="B8449" s="2">
        <v>1128299</v>
      </c>
      <c r="C8449" s="3">
        <v>44364</v>
      </c>
      <c r="D8449" s="12" t="str" cm="1">
        <f t="array" ref="D8449">_xlfn.SWITCH(WEEKDAY(C8449,2), 1, "Lundi", 2, "Mardi", 3, "Mercredi", 4, "Jeudi", 5, "Vendredi", 6, "Samedi", 7, "Dimanche", "Erreur")</f>
        <v>Jeudi</v>
      </c>
      <c r="E8449" s="2" t="s">
        <v>47</v>
      </c>
      <c r="F8449" s="2" t="s">
        <v>48</v>
      </c>
      <c r="G8449" s="2" t="s">
        <v>67</v>
      </c>
      <c r="H8449" s="4" t="s">
        <v>19</v>
      </c>
      <c r="I8449" s="5">
        <v>60</v>
      </c>
      <c r="J8449" s="6">
        <v>238</v>
      </c>
      <c r="K8449" s="7">
        <v>14280</v>
      </c>
      <c r="L8449" s="7">
        <v>4712.3999999999996</v>
      </c>
      <c r="M8449" s="8">
        <v>0.32999999999999996</v>
      </c>
      <c r="N8449" s="2" t="s">
        <v>23</v>
      </c>
      <c r="O8449">
        <f t="shared" si="1048"/>
        <v>2021</v>
      </c>
      <c r="P8449">
        <f t="shared" si="1049"/>
        <v>6</v>
      </c>
      <c r="Q8449" t="str">
        <f t="shared" si="1050"/>
        <v>juin</v>
      </c>
      <c r="R8449" t="str">
        <f t="shared" si="1051"/>
        <v>Florida</v>
      </c>
      <c r="S8449" t="str">
        <f t="shared" si="1052"/>
        <v>2021-06</v>
      </c>
      <c r="T8449">
        <f>IF(AND(COUNTIF(Calculs!$Q$2:$Q$12,$O8449)&gt;0,COUNTIF(Calculs!$S$2:$S$12,$E8449)&gt;0,COUNTIF(Calculs!$U$2:$U$12,$H8449)&gt;0),1,0)</f>
        <v>1</v>
      </c>
      <c r="U8449">
        <f t="shared" si="1053"/>
        <v>14280</v>
      </c>
      <c r="V8449">
        <f t="shared" si="1054"/>
        <v>238</v>
      </c>
      <c r="W8449">
        <f t="shared" si="1055"/>
        <v>4712.3999999999996</v>
      </c>
    </row>
    <row r="8450" spans="1:23" ht="15.75" customHeight="1" x14ac:dyDescent="0.3">
      <c r="A8450" s="2" t="s">
        <v>24</v>
      </c>
      <c r="B8450" s="2">
        <v>1128299</v>
      </c>
      <c r="C8450" s="3">
        <v>44364</v>
      </c>
      <c r="D8450" s="12" t="str" cm="1">
        <f t="array" ref="D8450">_xlfn.SWITCH(WEEKDAY(C8450,2), 1, "Lundi", 2, "Mardi", 3, "Mercredi", 4, "Jeudi", 5, "Vendredi", 6, "Samedi", 7, "Dimanche", "Erreur")</f>
        <v>Jeudi</v>
      </c>
      <c r="E8450" s="2" t="s">
        <v>47</v>
      </c>
      <c r="F8450" s="2" t="s">
        <v>48</v>
      </c>
      <c r="G8450" s="2" t="s">
        <v>67</v>
      </c>
      <c r="H8450" s="4" t="s">
        <v>20</v>
      </c>
      <c r="I8450" s="5">
        <v>66</v>
      </c>
      <c r="J8450" s="6">
        <v>196</v>
      </c>
      <c r="K8450" s="7">
        <v>12936</v>
      </c>
      <c r="L8450" s="7">
        <v>4786.32</v>
      </c>
      <c r="M8450" s="8">
        <v>0.37</v>
      </c>
      <c r="N8450" s="2" t="s">
        <v>23</v>
      </c>
      <c r="O8450">
        <f t="shared" si="1048"/>
        <v>2021</v>
      </c>
      <c r="P8450">
        <f t="shared" si="1049"/>
        <v>6</v>
      </c>
      <c r="Q8450" t="str">
        <f t="shared" si="1050"/>
        <v>juin</v>
      </c>
      <c r="R8450" t="str">
        <f t="shared" si="1051"/>
        <v>Florida</v>
      </c>
      <c r="S8450" t="str">
        <f t="shared" si="1052"/>
        <v>2021-06</v>
      </c>
      <c r="T8450">
        <f>IF(AND(COUNTIF(Calculs!$Q$2:$Q$12,$O8450)&gt;0,COUNTIF(Calculs!$S$2:$S$12,$E8450)&gt;0,COUNTIF(Calculs!$U$2:$U$12,$H8450)&gt;0),1,0)</f>
        <v>1</v>
      </c>
      <c r="U8450">
        <f t="shared" si="1053"/>
        <v>12936</v>
      </c>
      <c r="V8450">
        <f t="shared" si="1054"/>
        <v>196</v>
      </c>
      <c r="W8450">
        <f t="shared" si="1055"/>
        <v>4786.32</v>
      </c>
    </row>
    <row r="8451" spans="1:23" ht="15.75" customHeight="1" x14ac:dyDescent="0.3">
      <c r="A8451" s="2" t="s">
        <v>24</v>
      </c>
      <c r="B8451" s="2">
        <v>1128299</v>
      </c>
      <c r="C8451" s="3">
        <v>44364</v>
      </c>
      <c r="D8451" s="12" t="str" cm="1">
        <f t="array" ref="D8451">_xlfn.SWITCH(WEEKDAY(C8451,2), 1, "Lundi", 2, "Mardi", 3, "Mercredi", 4, "Jeudi", 5, "Vendredi", 6, "Samedi", 7, "Dimanche", "Erreur")</f>
        <v>Jeudi</v>
      </c>
      <c r="E8451" s="2" t="s">
        <v>47</v>
      </c>
      <c r="F8451" s="2" t="s">
        <v>48</v>
      </c>
      <c r="G8451" s="2" t="s">
        <v>67</v>
      </c>
      <c r="H8451" s="4" t="s">
        <v>21</v>
      </c>
      <c r="I8451" s="5">
        <v>71</v>
      </c>
      <c r="J8451" s="6">
        <v>153</v>
      </c>
      <c r="K8451" s="7">
        <v>10863</v>
      </c>
      <c r="L8451" s="7">
        <v>2389.86</v>
      </c>
      <c r="M8451" s="8">
        <v>0.22</v>
      </c>
      <c r="N8451" s="2" t="s">
        <v>23</v>
      </c>
      <c r="O8451">
        <f t="shared" ref="O8451:O8514" si="1056">YEAR($C8451)</f>
        <v>2021</v>
      </c>
      <c r="P8451">
        <f t="shared" ref="P8451:P8514" si="1057">MONTH($C8451)</f>
        <v>6</v>
      </c>
      <c r="Q8451" t="str">
        <f t="shared" ref="Q8451:Q8514" si="1058">TEXT($C8451,"mmm")</f>
        <v>juin</v>
      </c>
      <c r="R8451" t="str">
        <f t="shared" ref="R8451:R8514" si="1059">SUBSTITUTE(SUBSTITUTE($F8451,"Sud ","South "),"Ouest ","West ")</f>
        <v>Florida</v>
      </c>
      <c r="S8451" t="str">
        <f t="shared" ref="S8451:S8514" si="1060">TEXT($C8451,"aaaa-mm")</f>
        <v>2021-06</v>
      </c>
      <c r="T8451">
        <f>IF(AND(COUNTIF(Calculs!$Q$2:$Q$12,$O8451)&gt;0,COUNTIF(Calculs!$S$2:$S$12,$E8451)&gt;0,COUNTIF(Calculs!$U$2:$U$12,$H8451)&gt;0),1,0)</f>
        <v>1</v>
      </c>
      <c r="U8451">
        <f t="shared" ref="U8451:U8514" si="1061">$K8451*$T8451</f>
        <v>10863</v>
      </c>
      <c r="V8451">
        <f t="shared" ref="V8451:V8514" si="1062">$J8451*$T8451</f>
        <v>153</v>
      </c>
      <c r="W8451">
        <f t="shared" ref="W8451:W8514" si="1063">$L8451*$T8451</f>
        <v>2389.86</v>
      </c>
    </row>
    <row r="8452" spans="1:23" ht="15.75" customHeight="1" x14ac:dyDescent="0.3">
      <c r="A8452" s="2" t="s">
        <v>24</v>
      </c>
      <c r="B8452" s="2">
        <v>1128299</v>
      </c>
      <c r="C8452" s="3">
        <v>44364</v>
      </c>
      <c r="D8452" s="12" t="str" cm="1">
        <f t="array" ref="D8452">_xlfn.SWITCH(WEEKDAY(C8452,2), 1, "Lundi", 2, "Mardi", 3, "Mercredi", 4, "Jeudi", 5, "Vendredi", 6, "Samedi", 7, "Dimanche", "Erreur")</f>
        <v>Jeudi</v>
      </c>
      <c r="E8452" s="2" t="s">
        <v>47</v>
      </c>
      <c r="F8452" s="2" t="s">
        <v>48</v>
      </c>
      <c r="G8452" s="2" t="s">
        <v>67</v>
      </c>
      <c r="H8452" s="4" t="s">
        <v>22</v>
      </c>
      <c r="I8452" s="5">
        <v>74</v>
      </c>
      <c r="J8452" s="6">
        <v>248</v>
      </c>
      <c r="K8452" s="7">
        <v>18352</v>
      </c>
      <c r="L8452" s="7">
        <v>8625.44</v>
      </c>
      <c r="M8452" s="8">
        <v>0.47000000000000003</v>
      </c>
      <c r="N8452" s="2" t="s">
        <v>23</v>
      </c>
      <c r="O8452">
        <f t="shared" si="1056"/>
        <v>2021</v>
      </c>
      <c r="P8452">
        <f t="shared" si="1057"/>
        <v>6</v>
      </c>
      <c r="Q8452" t="str">
        <f t="shared" si="1058"/>
        <v>juin</v>
      </c>
      <c r="R8452" t="str">
        <f t="shared" si="1059"/>
        <v>Florida</v>
      </c>
      <c r="S8452" t="str">
        <f t="shared" si="1060"/>
        <v>2021-06</v>
      </c>
      <c r="T8452">
        <f>IF(AND(COUNTIF(Calculs!$Q$2:$Q$12,$O8452)&gt;0,COUNTIF(Calculs!$S$2:$S$12,$E8452)&gt;0,COUNTIF(Calculs!$U$2:$U$12,$H8452)&gt;0),1,0)</f>
        <v>1</v>
      </c>
      <c r="U8452">
        <f t="shared" si="1061"/>
        <v>18352</v>
      </c>
      <c r="V8452">
        <f t="shared" si="1062"/>
        <v>248</v>
      </c>
      <c r="W8452">
        <f t="shared" si="1063"/>
        <v>8625.44</v>
      </c>
    </row>
    <row r="8453" spans="1:23" ht="15.75" customHeight="1" x14ac:dyDescent="0.3">
      <c r="A8453" s="2" t="s">
        <v>24</v>
      </c>
      <c r="B8453" s="2">
        <v>1128299</v>
      </c>
      <c r="C8453" s="3">
        <v>44393</v>
      </c>
      <c r="D8453" s="12" t="str" cm="1">
        <f t="array" ref="D8453">_xlfn.SWITCH(WEEKDAY(C8453,2), 1, "Lundi", 2, "Mardi", 3, "Mercredi", 4, "Jeudi", 5, "Vendredi", 6, "Samedi", 7, "Dimanche", "Erreur")</f>
        <v>Vendredi</v>
      </c>
      <c r="E8453" s="2" t="s">
        <v>47</v>
      </c>
      <c r="F8453" s="2" t="s">
        <v>48</v>
      </c>
      <c r="G8453" s="2" t="s">
        <v>67</v>
      </c>
      <c r="H8453" s="4" t="s">
        <v>16</v>
      </c>
      <c r="I8453" s="5">
        <v>68</v>
      </c>
      <c r="J8453" s="6">
        <v>297</v>
      </c>
      <c r="K8453" s="7">
        <v>20196</v>
      </c>
      <c r="L8453" s="7">
        <v>7472.5199999999995</v>
      </c>
      <c r="M8453" s="8">
        <v>0.37</v>
      </c>
      <c r="N8453" s="2" t="s">
        <v>23</v>
      </c>
      <c r="O8453">
        <f t="shared" si="1056"/>
        <v>2021</v>
      </c>
      <c r="P8453">
        <f t="shared" si="1057"/>
        <v>7</v>
      </c>
      <c r="Q8453" t="str">
        <f t="shared" si="1058"/>
        <v>juil</v>
      </c>
      <c r="R8453" t="str">
        <f t="shared" si="1059"/>
        <v>Florida</v>
      </c>
      <c r="S8453" t="str">
        <f t="shared" si="1060"/>
        <v>2021-07</v>
      </c>
      <c r="T8453">
        <f>IF(AND(COUNTIF(Calculs!$Q$2:$Q$12,$O8453)&gt;0,COUNTIF(Calculs!$S$2:$S$12,$E8453)&gt;0,COUNTIF(Calculs!$U$2:$U$12,$H8453)&gt;0),1,0)</f>
        <v>1</v>
      </c>
      <c r="U8453">
        <f t="shared" si="1061"/>
        <v>20196</v>
      </c>
      <c r="V8453">
        <f t="shared" si="1062"/>
        <v>297</v>
      </c>
      <c r="W8453">
        <f t="shared" si="1063"/>
        <v>7472.5199999999995</v>
      </c>
    </row>
    <row r="8454" spans="1:23" ht="15.75" customHeight="1" x14ac:dyDescent="0.3">
      <c r="A8454" s="2" t="s">
        <v>24</v>
      </c>
      <c r="B8454" s="2">
        <v>1128299</v>
      </c>
      <c r="C8454" s="3">
        <v>44393</v>
      </c>
      <c r="D8454" s="12" t="str" cm="1">
        <f t="array" ref="D8454">_xlfn.SWITCH(WEEKDAY(C8454,2), 1, "Lundi", 2, "Mardi", 3, "Mercredi", 4, "Jeudi", 5, "Vendredi", 6, "Samedi", 7, "Dimanche", "Erreur")</f>
        <v>Vendredi</v>
      </c>
      <c r="E8454" s="2" t="s">
        <v>47</v>
      </c>
      <c r="F8454" s="2" t="s">
        <v>48</v>
      </c>
      <c r="G8454" s="2" t="s">
        <v>67</v>
      </c>
      <c r="H8454" s="4" t="s">
        <v>18</v>
      </c>
      <c r="I8454" s="5">
        <v>74</v>
      </c>
      <c r="J8454" s="6">
        <v>263</v>
      </c>
      <c r="K8454" s="7">
        <v>19462</v>
      </c>
      <c r="L8454" s="7">
        <v>5449.3600000000006</v>
      </c>
      <c r="M8454" s="8">
        <v>0.28000000000000003</v>
      </c>
      <c r="N8454" s="2" t="s">
        <v>23</v>
      </c>
      <c r="O8454">
        <f t="shared" si="1056"/>
        <v>2021</v>
      </c>
      <c r="P8454">
        <f t="shared" si="1057"/>
        <v>7</v>
      </c>
      <c r="Q8454" t="str">
        <f t="shared" si="1058"/>
        <v>juil</v>
      </c>
      <c r="R8454" t="str">
        <f t="shared" si="1059"/>
        <v>Florida</v>
      </c>
      <c r="S8454" t="str">
        <f t="shared" si="1060"/>
        <v>2021-07</v>
      </c>
      <c r="T8454">
        <f>IF(AND(COUNTIF(Calculs!$Q$2:$Q$12,$O8454)&gt;0,COUNTIF(Calculs!$S$2:$S$12,$E8454)&gt;0,COUNTIF(Calculs!$U$2:$U$12,$H8454)&gt;0),1,0)</f>
        <v>1</v>
      </c>
      <c r="U8454">
        <f t="shared" si="1061"/>
        <v>19462</v>
      </c>
      <c r="V8454">
        <f t="shared" si="1062"/>
        <v>263</v>
      </c>
      <c r="W8454">
        <f t="shared" si="1063"/>
        <v>5449.3600000000006</v>
      </c>
    </row>
    <row r="8455" spans="1:23" ht="15.75" customHeight="1" x14ac:dyDescent="0.3">
      <c r="A8455" s="2" t="s">
        <v>24</v>
      </c>
      <c r="B8455" s="2">
        <v>1128299</v>
      </c>
      <c r="C8455" s="3">
        <v>44393</v>
      </c>
      <c r="D8455" s="12" t="str" cm="1">
        <f t="array" ref="D8455">_xlfn.SWITCH(WEEKDAY(C8455,2), 1, "Lundi", 2, "Mardi", 3, "Mercredi", 4, "Jeudi", 5, "Vendredi", 6, "Samedi", 7, "Dimanche", "Erreur")</f>
        <v>Vendredi</v>
      </c>
      <c r="E8455" s="2" t="s">
        <v>47</v>
      </c>
      <c r="F8455" s="2" t="s">
        <v>48</v>
      </c>
      <c r="G8455" s="2" t="s">
        <v>67</v>
      </c>
      <c r="H8455" s="4" t="s">
        <v>19</v>
      </c>
      <c r="I8455" s="5">
        <v>72</v>
      </c>
      <c r="J8455" s="6">
        <v>238</v>
      </c>
      <c r="K8455" s="7">
        <v>17136</v>
      </c>
      <c r="L8455" s="7">
        <v>5826.24</v>
      </c>
      <c r="M8455" s="8">
        <v>0.33999999999999997</v>
      </c>
      <c r="N8455" s="2" t="s">
        <v>23</v>
      </c>
      <c r="O8455">
        <f t="shared" si="1056"/>
        <v>2021</v>
      </c>
      <c r="P8455">
        <f t="shared" si="1057"/>
        <v>7</v>
      </c>
      <c r="Q8455" t="str">
        <f t="shared" si="1058"/>
        <v>juil</v>
      </c>
      <c r="R8455" t="str">
        <f t="shared" si="1059"/>
        <v>Florida</v>
      </c>
      <c r="S8455" t="str">
        <f t="shared" si="1060"/>
        <v>2021-07</v>
      </c>
      <c r="T8455">
        <f>IF(AND(COUNTIF(Calculs!$Q$2:$Q$12,$O8455)&gt;0,COUNTIF(Calculs!$S$2:$S$12,$E8455)&gt;0,COUNTIF(Calculs!$U$2:$U$12,$H8455)&gt;0),1,0)</f>
        <v>1</v>
      </c>
      <c r="U8455">
        <f t="shared" si="1061"/>
        <v>17136</v>
      </c>
      <c r="V8455">
        <f t="shared" si="1062"/>
        <v>238</v>
      </c>
      <c r="W8455">
        <f t="shared" si="1063"/>
        <v>5826.24</v>
      </c>
    </row>
    <row r="8456" spans="1:23" ht="15.75" customHeight="1" x14ac:dyDescent="0.3">
      <c r="A8456" s="2" t="s">
        <v>24</v>
      </c>
      <c r="B8456" s="2">
        <v>1128299</v>
      </c>
      <c r="C8456" s="3">
        <v>44393</v>
      </c>
      <c r="D8456" s="12" t="str" cm="1">
        <f t="array" ref="D8456">_xlfn.SWITCH(WEEKDAY(C8456,2), 1, "Lundi", 2, "Mardi", 3, "Mercredi", 4, "Jeudi", 5, "Vendredi", 6, "Samedi", 7, "Dimanche", "Erreur")</f>
        <v>Vendredi</v>
      </c>
      <c r="E8456" s="2" t="s">
        <v>47</v>
      </c>
      <c r="F8456" s="2" t="s">
        <v>48</v>
      </c>
      <c r="G8456" s="2" t="s">
        <v>67</v>
      </c>
      <c r="H8456" s="4" t="s">
        <v>20</v>
      </c>
      <c r="I8456" s="5">
        <v>59</v>
      </c>
      <c r="J8456" s="6">
        <v>186</v>
      </c>
      <c r="K8456" s="7">
        <v>10974</v>
      </c>
      <c r="L8456" s="7">
        <v>3621.4199999999996</v>
      </c>
      <c r="M8456" s="8">
        <v>0.32999999999999996</v>
      </c>
      <c r="N8456" s="2" t="s">
        <v>23</v>
      </c>
      <c r="O8456">
        <f t="shared" si="1056"/>
        <v>2021</v>
      </c>
      <c r="P8456">
        <f t="shared" si="1057"/>
        <v>7</v>
      </c>
      <c r="Q8456" t="str">
        <f t="shared" si="1058"/>
        <v>juil</v>
      </c>
      <c r="R8456" t="str">
        <f t="shared" si="1059"/>
        <v>Florida</v>
      </c>
      <c r="S8456" t="str">
        <f t="shared" si="1060"/>
        <v>2021-07</v>
      </c>
      <c r="T8456">
        <f>IF(AND(COUNTIF(Calculs!$Q$2:$Q$12,$O8456)&gt;0,COUNTIF(Calculs!$S$2:$S$12,$E8456)&gt;0,COUNTIF(Calculs!$U$2:$U$12,$H8456)&gt;0),1,0)</f>
        <v>1</v>
      </c>
      <c r="U8456">
        <f t="shared" si="1061"/>
        <v>10974</v>
      </c>
      <c r="V8456">
        <f t="shared" si="1062"/>
        <v>186</v>
      </c>
      <c r="W8456">
        <f t="shared" si="1063"/>
        <v>3621.4199999999996</v>
      </c>
    </row>
    <row r="8457" spans="1:23" ht="15.75" customHeight="1" x14ac:dyDescent="0.3">
      <c r="A8457" s="2" t="s">
        <v>24</v>
      </c>
      <c r="B8457" s="2">
        <v>1128299</v>
      </c>
      <c r="C8457" s="3">
        <v>44393</v>
      </c>
      <c r="D8457" s="12" t="str" cm="1">
        <f t="array" ref="D8457">_xlfn.SWITCH(WEEKDAY(C8457,2), 1, "Lundi", 2, "Mardi", 3, "Mercredi", 4, "Jeudi", 5, "Vendredi", 6, "Samedi", 7, "Dimanche", "Erreur")</f>
        <v>Vendredi</v>
      </c>
      <c r="E8457" s="2" t="s">
        <v>47</v>
      </c>
      <c r="F8457" s="2" t="s">
        <v>48</v>
      </c>
      <c r="G8457" s="2" t="s">
        <v>67</v>
      </c>
      <c r="H8457" s="4" t="s">
        <v>21</v>
      </c>
      <c r="I8457" s="5">
        <v>68</v>
      </c>
      <c r="J8457" s="6">
        <v>208</v>
      </c>
      <c r="K8457" s="7">
        <v>14144</v>
      </c>
      <c r="L8457" s="7">
        <v>3111.68</v>
      </c>
      <c r="M8457" s="8">
        <v>0.22</v>
      </c>
      <c r="N8457" s="2" t="s">
        <v>23</v>
      </c>
      <c r="O8457">
        <f t="shared" si="1056"/>
        <v>2021</v>
      </c>
      <c r="P8457">
        <f t="shared" si="1057"/>
        <v>7</v>
      </c>
      <c r="Q8457" t="str">
        <f t="shared" si="1058"/>
        <v>juil</v>
      </c>
      <c r="R8457" t="str">
        <f t="shared" si="1059"/>
        <v>Florida</v>
      </c>
      <c r="S8457" t="str">
        <f t="shared" si="1060"/>
        <v>2021-07</v>
      </c>
      <c r="T8457">
        <f>IF(AND(COUNTIF(Calculs!$Q$2:$Q$12,$O8457)&gt;0,COUNTIF(Calculs!$S$2:$S$12,$E8457)&gt;0,COUNTIF(Calculs!$U$2:$U$12,$H8457)&gt;0),1,0)</f>
        <v>1</v>
      </c>
      <c r="U8457">
        <f t="shared" si="1061"/>
        <v>14144</v>
      </c>
      <c r="V8457">
        <f t="shared" si="1062"/>
        <v>208</v>
      </c>
      <c r="W8457">
        <f t="shared" si="1063"/>
        <v>3111.68</v>
      </c>
    </row>
    <row r="8458" spans="1:23" ht="15.75" customHeight="1" x14ac:dyDescent="0.3">
      <c r="A8458" s="2" t="s">
        <v>24</v>
      </c>
      <c r="B8458" s="2">
        <v>1128299</v>
      </c>
      <c r="C8458" s="3">
        <v>44393</v>
      </c>
      <c r="D8458" s="12" t="str" cm="1">
        <f t="array" ref="D8458">_xlfn.SWITCH(WEEKDAY(C8458,2), 1, "Lundi", 2, "Mardi", 3, "Mercredi", 4, "Jeudi", 5, "Vendredi", 6, "Samedi", 7, "Dimanche", "Erreur")</f>
        <v>Vendredi</v>
      </c>
      <c r="E8458" s="2" t="s">
        <v>47</v>
      </c>
      <c r="F8458" s="2" t="s">
        <v>48</v>
      </c>
      <c r="G8458" s="2" t="s">
        <v>67</v>
      </c>
      <c r="H8458" s="4" t="s">
        <v>22</v>
      </c>
      <c r="I8458" s="5">
        <v>75</v>
      </c>
      <c r="J8458" s="6">
        <v>195</v>
      </c>
      <c r="K8458" s="7">
        <v>14625</v>
      </c>
      <c r="L8458" s="7">
        <v>6873.75</v>
      </c>
      <c r="M8458" s="8">
        <v>0.47000000000000003</v>
      </c>
      <c r="N8458" s="2" t="s">
        <v>23</v>
      </c>
      <c r="O8458">
        <f t="shared" si="1056"/>
        <v>2021</v>
      </c>
      <c r="P8458">
        <f t="shared" si="1057"/>
        <v>7</v>
      </c>
      <c r="Q8458" t="str">
        <f t="shared" si="1058"/>
        <v>juil</v>
      </c>
      <c r="R8458" t="str">
        <f t="shared" si="1059"/>
        <v>Florida</v>
      </c>
      <c r="S8458" t="str">
        <f t="shared" si="1060"/>
        <v>2021-07</v>
      </c>
      <c r="T8458">
        <f>IF(AND(COUNTIF(Calculs!$Q$2:$Q$12,$O8458)&gt;0,COUNTIF(Calculs!$S$2:$S$12,$E8458)&gt;0,COUNTIF(Calculs!$U$2:$U$12,$H8458)&gt;0),1,0)</f>
        <v>1</v>
      </c>
      <c r="U8458">
        <f t="shared" si="1061"/>
        <v>14625</v>
      </c>
      <c r="V8458">
        <f t="shared" si="1062"/>
        <v>195</v>
      </c>
      <c r="W8458">
        <f t="shared" si="1063"/>
        <v>6873.75</v>
      </c>
    </row>
    <row r="8459" spans="1:23" ht="15.75" customHeight="1" x14ac:dyDescent="0.3">
      <c r="A8459" s="2" t="s">
        <v>24</v>
      </c>
      <c r="B8459" s="2">
        <v>1128299</v>
      </c>
      <c r="C8459" s="3">
        <v>44425</v>
      </c>
      <c r="D8459" s="12" t="str" cm="1">
        <f t="array" ref="D8459">_xlfn.SWITCH(WEEKDAY(C8459,2), 1, "Lundi", 2, "Mardi", 3, "Mercredi", 4, "Jeudi", 5, "Vendredi", 6, "Samedi", 7, "Dimanche", "Erreur")</f>
        <v>Mardi</v>
      </c>
      <c r="E8459" s="2" t="s">
        <v>47</v>
      </c>
      <c r="F8459" s="2" t="s">
        <v>48</v>
      </c>
      <c r="G8459" s="2" t="s">
        <v>67</v>
      </c>
      <c r="H8459" s="4" t="s">
        <v>16</v>
      </c>
      <c r="I8459" s="5">
        <v>68</v>
      </c>
      <c r="J8459" s="6">
        <v>255</v>
      </c>
      <c r="K8459" s="7">
        <v>17340</v>
      </c>
      <c r="L8459" s="7">
        <v>6242.4</v>
      </c>
      <c r="M8459" s="8">
        <v>0.36</v>
      </c>
      <c r="N8459" s="2" t="s">
        <v>23</v>
      </c>
      <c r="O8459">
        <f t="shared" si="1056"/>
        <v>2021</v>
      </c>
      <c r="P8459">
        <f t="shared" si="1057"/>
        <v>8</v>
      </c>
      <c r="Q8459" t="str">
        <f t="shared" si="1058"/>
        <v>août</v>
      </c>
      <c r="R8459" t="str">
        <f t="shared" si="1059"/>
        <v>Florida</v>
      </c>
      <c r="S8459" t="str">
        <f t="shared" si="1060"/>
        <v>2021-08</v>
      </c>
      <c r="T8459">
        <f>IF(AND(COUNTIF(Calculs!$Q$2:$Q$12,$O8459)&gt;0,COUNTIF(Calculs!$S$2:$S$12,$E8459)&gt;0,COUNTIF(Calculs!$U$2:$U$12,$H8459)&gt;0),1,0)</f>
        <v>1</v>
      </c>
      <c r="U8459">
        <f t="shared" si="1061"/>
        <v>17340</v>
      </c>
      <c r="V8459">
        <f t="shared" si="1062"/>
        <v>255</v>
      </c>
      <c r="W8459">
        <f t="shared" si="1063"/>
        <v>6242.4</v>
      </c>
    </row>
    <row r="8460" spans="1:23" ht="15.75" customHeight="1" x14ac:dyDescent="0.3">
      <c r="A8460" s="2" t="s">
        <v>24</v>
      </c>
      <c r="B8460" s="2">
        <v>1128299</v>
      </c>
      <c r="C8460" s="3">
        <v>44425</v>
      </c>
      <c r="D8460" s="12" t="str" cm="1">
        <f t="array" ref="D8460">_xlfn.SWITCH(WEEKDAY(C8460,2), 1, "Lundi", 2, "Mardi", 3, "Mercredi", 4, "Jeudi", 5, "Vendredi", 6, "Samedi", 7, "Dimanche", "Erreur")</f>
        <v>Mardi</v>
      </c>
      <c r="E8460" s="2" t="s">
        <v>47</v>
      </c>
      <c r="F8460" s="2" t="s">
        <v>48</v>
      </c>
      <c r="G8460" s="2" t="s">
        <v>67</v>
      </c>
      <c r="H8460" s="4" t="s">
        <v>18</v>
      </c>
      <c r="I8460" s="5">
        <v>60</v>
      </c>
      <c r="J8460" s="6">
        <v>272</v>
      </c>
      <c r="K8460" s="7">
        <v>16320</v>
      </c>
      <c r="L8460" s="7">
        <v>4406.4000000000005</v>
      </c>
      <c r="M8460" s="8">
        <v>0.27</v>
      </c>
      <c r="N8460" s="2" t="s">
        <v>23</v>
      </c>
      <c r="O8460">
        <f t="shared" si="1056"/>
        <v>2021</v>
      </c>
      <c r="P8460">
        <f t="shared" si="1057"/>
        <v>8</v>
      </c>
      <c r="Q8460" t="str">
        <f t="shared" si="1058"/>
        <v>août</v>
      </c>
      <c r="R8460" t="str">
        <f t="shared" si="1059"/>
        <v>Florida</v>
      </c>
      <c r="S8460" t="str">
        <f t="shared" si="1060"/>
        <v>2021-08</v>
      </c>
      <c r="T8460">
        <f>IF(AND(COUNTIF(Calculs!$Q$2:$Q$12,$O8460)&gt;0,COUNTIF(Calculs!$S$2:$S$12,$E8460)&gt;0,COUNTIF(Calculs!$U$2:$U$12,$H8460)&gt;0),1,0)</f>
        <v>1</v>
      </c>
      <c r="U8460">
        <f t="shared" si="1061"/>
        <v>16320</v>
      </c>
      <c r="V8460">
        <f t="shared" si="1062"/>
        <v>272</v>
      </c>
      <c r="W8460">
        <f t="shared" si="1063"/>
        <v>4406.4000000000005</v>
      </c>
    </row>
    <row r="8461" spans="1:23" ht="15.75" customHeight="1" x14ac:dyDescent="0.3">
      <c r="A8461" s="2" t="s">
        <v>24</v>
      </c>
      <c r="B8461" s="2">
        <v>1128299</v>
      </c>
      <c r="C8461" s="3">
        <v>44425</v>
      </c>
      <c r="D8461" s="12" t="str" cm="1">
        <f t="array" ref="D8461">_xlfn.SWITCH(WEEKDAY(C8461,2), 1, "Lundi", 2, "Mardi", 3, "Mercredi", 4, "Jeudi", 5, "Vendredi", 6, "Samedi", 7, "Dimanche", "Erreur")</f>
        <v>Mardi</v>
      </c>
      <c r="E8461" s="2" t="s">
        <v>47</v>
      </c>
      <c r="F8461" s="2" t="s">
        <v>48</v>
      </c>
      <c r="G8461" s="2" t="s">
        <v>67</v>
      </c>
      <c r="H8461" s="4" t="s">
        <v>19</v>
      </c>
      <c r="I8461" s="5">
        <v>62</v>
      </c>
      <c r="J8461" s="6">
        <v>231</v>
      </c>
      <c r="K8461" s="7">
        <v>14322</v>
      </c>
      <c r="L8461" s="7">
        <v>4726.2599999999993</v>
      </c>
      <c r="M8461" s="8">
        <v>0.32999999999999996</v>
      </c>
      <c r="N8461" s="2" t="s">
        <v>23</v>
      </c>
      <c r="O8461">
        <f t="shared" si="1056"/>
        <v>2021</v>
      </c>
      <c r="P8461">
        <f t="shared" si="1057"/>
        <v>8</v>
      </c>
      <c r="Q8461" t="str">
        <f t="shared" si="1058"/>
        <v>août</v>
      </c>
      <c r="R8461" t="str">
        <f t="shared" si="1059"/>
        <v>Florida</v>
      </c>
      <c r="S8461" t="str">
        <f t="shared" si="1060"/>
        <v>2021-08</v>
      </c>
      <c r="T8461">
        <f>IF(AND(COUNTIF(Calculs!$Q$2:$Q$12,$O8461)&gt;0,COUNTIF(Calculs!$S$2:$S$12,$E8461)&gt;0,COUNTIF(Calculs!$U$2:$U$12,$H8461)&gt;0),1,0)</f>
        <v>1</v>
      </c>
      <c r="U8461">
        <f t="shared" si="1061"/>
        <v>14322</v>
      </c>
      <c r="V8461">
        <f t="shared" si="1062"/>
        <v>231</v>
      </c>
      <c r="W8461">
        <f t="shared" si="1063"/>
        <v>4726.2599999999993</v>
      </c>
    </row>
    <row r="8462" spans="1:23" ht="15.75" customHeight="1" x14ac:dyDescent="0.3">
      <c r="A8462" s="2" t="s">
        <v>24</v>
      </c>
      <c r="B8462" s="2">
        <v>1128299</v>
      </c>
      <c r="C8462" s="3">
        <v>44425</v>
      </c>
      <c r="D8462" s="12" t="str" cm="1">
        <f t="array" ref="D8462">_xlfn.SWITCH(WEEKDAY(C8462,2), 1, "Lundi", 2, "Mardi", 3, "Mercredi", 4, "Jeudi", 5, "Vendredi", 6, "Samedi", 7, "Dimanche", "Erreur")</f>
        <v>Mardi</v>
      </c>
      <c r="E8462" s="2" t="s">
        <v>47</v>
      </c>
      <c r="F8462" s="2" t="s">
        <v>48</v>
      </c>
      <c r="G8462" s="2" t="s">
        <v>67</v>
      </c>
      <c r="H8462" s="4" t="s">
        <v>20</v>
      </c>
      <c r="I8462" s="5">
        <v>64</v>
      </c>
      <c r="J8462" s="6">
        <v>147</v>
      </c>
      <c r="K8462" s="7">
        <v>9408</v>
      </c>
      <c r="L8462" s="7">
        <v>3104.6399999999994</v>
      </c>
      <c r="M8462" s="8">
        <v>0.32999999999999996</v>
      </c>
      <c r="N8462" s="2" t="s">
        <v>23</v>
      </c>
      <c r="O8462">
        <f t="shared" si="1056"/>
        <v>2021</v>
      </c>
      <c r="P8462">
        <f t="shared" si="1057"/>
        <v>8</v>
      </c>
      <c r="Q8462" t="str">
        <f t="shared" si="1058"/>
        <v>août</v>
      </c>
      <c r="R8462" t="str">
        <f t="shared" si="1059"/>
        <v>Florida</v>
      </c>
      <c r="S8462" t="str">
        <f t="shared" si="1060"/>
        <v>2021-08</v>
      </c>
      <c r="T8462">
        <f>IF(AND(COUNTIF(Calculs!$Q$2:$Q$12,$O8462)&gt;0,COUNTIF(Calculs!$S$2:$S$12,$E8462)&gt;0,COUNTIF(Calculs!$U$2:$U$12,$H8462)&gt;0),1,0)</f>
        <v>1</v>
      </c>
      <c r="U8462">
        <f t="shared" si="1061"/>
        <v>9408</v>
      </c>
      <c r="V8462">
        <f t="shared" si="1062"/>
        <v>147</v>
      </c>
      <c r="W8462">
        <f t="shared" si="1063"/>
        <v>3104.6399999999994</v>
      </c>
    </row>
    <row r="8463" spans="1:23" ht="15.75" customHeight="1" x14ac:dyDescent="0.3">
      <c r="A8463" s="2" t="s">
        <v>24</v>
      </c>
      <c r="B8463" s="2">
        <v>1128299</v>
      </c>
      <c r="C8463" s="3">
        <v>44425</v>
      </c>
      <c r="D8463" s="12" t="str" cm="1">
        <f t="array" ref="D8463">_xlfn.SWITCH(WEEKDAY(C8463,2), 1, "Lundi", 2, "Mardi", 3, "Mercredi", 4, "Jeudi", 5, "Vendredi", 6, "Samedi", 7, "Dimanche", "Erreur")</f>
        <v>Mardi</v>
      </c>
      <c r="E8463" s="2" t="s">
        <v>47</v>
      </c>
      <c r="F8463" s="2" t="s">
        <v>48</v>
      </c>
      <c r="G8463" s="2" t="s">
        <v>67</v>
      </c>
      <c r="H8463" s="4" t="s">
        <v>21</v>
      </c>
      <c r="I8463" s="5">
        <v>63</v>
      </c>
      <c r="J8463" s="6">
        <v>166</v>
      </c>
      <c r="K8463" s="7">
        <v>10458</v>
      </c>
      <c r="L8463" s="7">
        <v>2509.92</v>
      </c>
      <c r="M8463" s="8">
        <v>0.24000000000000002</v>
      </c>
      <c r="N8463" s="2" t="s">
        <v>23</v>
      </c>
      <c r="O8463">
        <f t="shared" si="1056"/>
        <v>2021</v>
      </c>
      <c r="P8463">
        <f t="shared" si="1057"/>
        <v>8</v>
      </c>
      <c r="Q8463" t="str">
        <f t="shared" si="1058"/>
        <v>août</v>
      </c>
      <c r="R8463" t="str">
        <f t="shared" si="1059"/>
        <v>Florida</v>
      </c>
      <c r="S8463" t="str">
        <f t="shared" si="1060"/>
        <v>2021-08</v>
      </c>
      <c r="T8463">
        <f>IF(AND(COUNTIF(Calculs!$Q$2:$Q$12,$O8463)&gt;0,COUNTIF(Calculs!$S$2:$S$12,$E8463)&gt;0,COUNTIF(Calculs!$U$2:$U$12,$H8463)&gt;0),1,0)</f>
        <v>1</v>
      </c>
      <c r="U8463">
        <f t="shared" si="1061"/>
        <v>10458</v>
      </c>
      <c r="V8463">
        <f t="shared" si="1062"/>
        <v>166</v>
      </c>
      <c r="W8463">
        <f t="shared" si="1063"/>
        <v>2509.92</v>
      </c>
    </row>
    <row r="8464" spans="1:23" ht="15.75" customHeight="1" x14ac:dyDescent="0.3">
      <c r="A8464" s="2" t="s">
        <v>24</v>
      </c>
      <c r="B8464" s="2">
        <v>1128299</v>
      </c>
      <c r="C8464" s="3">
        <v>44425</v>
      </c>
      <c r="D8464" s="12" t="str" cm="1">
        <f t="array" ref="D8464">_xlfn.SWITCH(WEEKDAY(C8464,2), 1, "Lundi", 2, "Mardi", 3, "Mercredi", 4, "Jeudi", 5, "Vendredi", 6, "Samedi", 7, "Dimanche", "Erreur")</f>
        <v>Mardi</v>
      </c>
      <c r="E8464" s="2" t="s">
        <v>47</v>
      </c>
      <c r="F8464" s="2" t="s">
        <v>48</v>
      </c>
      <c r="G8464" s="2" t="s">
        <v>67</v>
      </c>
      <c r="H8464" s="4" t="s">
        <v>22</v>
      </c>
      <c r="I8464" s="5">
        <v>60</v>
      </c>
      <c r="J8464" s="6">
        <v>96</v>
      </c>
      <c r="K8464" s="7">
        <v>5760</v>
      </c>
      <c r="L8464" s="7">
        <v>2822.4</v>
      </c>
      <c r="M8464" s="8">
        <v>0.49</v>
      </c>
      <c r="N8464" s="2" t="s">
        <v>23</v>
      </c>
      <c r="O8464">
        <f t="shared" si="1056"/>
        <v>2021</v>
      </c>
      <c r="P8464">
        <f t="shared" si="1057"/>
        <v>8</v>
      </c>
      <c r="Q8464" t="str">
        <f t="shared" si="1058"/>
        <v>août</v>
      </c>
      <c r="R8464" t="str">
        <f t="shared" si="1059"/>
        <v>Florida</v>
      </c>
      <c r="S8464" t="str">
        <f t="shared" si="1060"/>
        <v>2021-08</v>
      </c>
      <c r="T8464">
        <f>IF(AND(COUNTIF(Calculs!$Q$2:$Q$12,$O8464)&gt;0,COUNTIF(Calculs!$S$2:$S$12,$E8464)&gt;0,COUNTIF(Calculs!$U$2:$U$12,$H8464)&gt;0),1,0)</f>
        <v>1</v>
      </c>
      <c r="U8464">
        <f t="shared" si="1061"/>
        <v>5760</v>
      </c>
      <c r="V8464">
        <f t="shared" si="1062"/>
        <v>96</v>
      </c>
      <c r="W8464">
        <f t="shared" si="1063"/>
        <v>2822.4</v>
      </c>
    </row>
    <row r="8465" spans="1:23" ht="15.75" customHeight="1" x14ac:dyDescent="0.3">
      <c r="A8465" s="2" t="s">
        <v>24</v>
      </c>
      <c r="B8465" s="2">
        <v>1128299</v>
      </c>
      <c r="C8465" s="3">
        <v>44457</v>
      </c>
      <c r="D8465" s="12" t="str" cm="1">
        <f t="array" ref="D8465">_xlfn.SWITCH(WEEKDAY(C8465,2), 1, "Lundi", 2, "Mardi", 3, "Mercredi", 4, "Jeudi", 5, "Vendredi", 6, "Samedi", 7, "Dimanche", "Erreur")</f>
        <v>Samedi</v>
      </c>
      <c r="E8465" s="2" t="s">
        <v>47</v>
      </c>
      <c r="F8465" s="2" t="s">
        <v>48</v>
      </c>
      <c r="G8465" s="2" t="s">
        <v>67</v>
      </c>
      <c r="H8465" s="4" t="s">
        <v>16</v>
      </c>
      <c r="I8465" s="5">
        <v>44</v>
      </c>
      <c r="J8465" s="6">
        <v>155</v>
      </c>
      <c r="K8465" s="7">
        <v>6820</v>
      </c>
      <c r="L8465" s="7">
        <v>2523.4</v>
      </c>
      <c r="M8465" s="8">
        <v>0.37</v>
      </c>
      <c r="N8465" s="2" t="s">
        <v>23</v>
      </c>
      <c r="O8465">
        <f t="shared" si="1056"/>
        <v>2021</v>
      </c>
      <c r="P8465">
        <f t="shared" si="1057"/>
        <v>9</v>
      </c>
      <c r="Q8465" t="str">
        <f t="shared" si="1058"/>
        <v>sept</v>
      </c>
      <c r="R8465" t="str">
        <f t="shared" si="1059"/>
        <v>Florida</v>
      </c>
      <c r="S8465" t="str">
        <f t="shared" si="1060"/>
        <v>2021-09</v>
      </c>
      <c r="T8465">
        <f>IF(AND(COUNTIF(Calculs!$Q$2:$Q$12,$O8465)&gt;0,COUNTIF(Calculs!$S$2:$S$12,$E8465)&gt;0,COUNTIF(Calculs!$U$2:$U$12,$H8465)&gt;0),1,0)</f>
        <v>1</v>
      </c>
      <c r="U8465">
        <f t="shared" si="1061"/>
        <v>6820</v>
      </c>
      <c r="V8465">
        <f t="shared" si="1062"/>
        <v>155</v>
      </c>
      <c r="W8465">
        <f t="shared" si="1063"/>
        <v>2523.4</v>
      </c>
    </row>
    <row r="8466" spans="1:23" ht="15.75" customHeight="1" x14ac:dyDescent="0.3">
      <c r="A8466" s="2" t="s">
        <v>24</v>
      </c>
      <c r="B8466" s="2">
        <v>1128299</v>
      </c>
      <c r="C8466" s="3">
        <v>44457</v>
      </c>
      <c r="D8466" s="12" t="str" cm="1">
        <f t="array" ref="D8466">_xlfn.SWITCH(WEEKDAY(C8466,2), 1, "Lundi", 2, "Mardi", 3, "Mercredi", 4, "Jeudi", 5, "Vendredi", 6, "Samedi", 7, "Dimanche", "Erreur")</f>
        <v>Samedi</v>
      </c>
      <c r="E8466" s="2" t="s">
        <v>47</v>
      </c>
      <c r="F8466" s="2" t="s">
        <v>48</v>
      </c>
      <c r="G8466" s="2" t="s">
        <v>67</v>
      </c>
      <c r="H8466" s="4" t="s">
        <v>18</v>
      </c>
      <c r="I8466" s="5">
        <v>45</v>
      </c>
      <c r="J8466" s="6">
        <v>150</v>
      </c>
      <c r="K8466" s="7">
        <v>6750</v>
      </c>
      <c r="L8466" s="7">
        <v>2092.5</v>
      </c>
      <c r="M8466" s="8">
        <v>0.31</v>
      </c>
      <c r="N8466" s="2" t="s">
        <v>23</v>
      </c>
      <c r="O8466">
        <f t="shared" si="1056"/>
        <v>2021</v>
      </c>
      <c r="P8466">
        <f t="shared" si="1057"/>
        <v>9</v>
      </c>
      <c r="Q8466" t="str">
        <f t="shared" si="1058"/>
        <v>sept</v>
      </c>
      <c r="R8466" t="str">
        <f t="shared" si="1059"/>
        <v>Florida</v>
      </c>
      <c r="S8466" t="str">
        <f t="shared" si="1060"/>
        <v>2021-09</v>
      </c>
      <c r="T8466">
        <f>IF(AND(COUNTIF(Calculs!$Q$2:$Q$12,$O8466)&gt;0,COUNTIF(Calculs!$S$2:$S$12,$E8466)&gt;0,COUNTIF(Calculs!$U$2:$U$12,$H8466)&gt;0),1,0)</f>
        <v>1</v>
      </c>
      <c r="U8466">
        <f t="shared" si="1061"/>
        <v>6750</v>
      </c>
      <c r="V8466">
        <f t="shared" si="1062"/>
        <v>150</v>
      </c>
      <c r="W8466">
        <f t="shared" si="1063"/>
        <v>2092.5</v>
      </c>
    </row>
    <row r="8467" spans="1:23" ht="15.75" customHeight="1" x14ac:dyDescent="0.3">
      <c r="A8467" s="2" t="s">
        <v>24</v>
      </c>
      <c r="B8467" s="2">
        <v>1128299</v>
      </c>
      <c r="C8467" s="3">
        <v>44457</v>
      </c>
      <c r="D8467" s="12" t="str" cm="1">
        <f t="array" ref="D8467">_xlfn.SWITCH(WEEKDAY(C8467,2), 1, "Lundi", 2, "Mardi", 3, "Mercredi", 4, "Jeudi", 5, "Vendredi", 6, "Samedi", 7, "Dimanche", "Erreur")</f>
        <v>Samedi</v>
      </c>
      <c r="E8467" s="2" t="s">
        <v>47</v>
      </c>
      <c r="F8467" s="2" t="s">
        <v>48</v>
      </c>
      <c r="G8467" s="2" t="s">
        <v>67</v>
      </c>
      <c r="H8467" s="4" t="s">
        <v>19</v>
      </c>
      <c r="I8467" s="5">
        <v>39</v>
      </c>
      <c r="J8467" s="6">
        <v>96</v>
      </c>
      <c r="K8467" s="7">
        <v>3744</v>
      </c>
      <c r="L8467" s="7">
        <v>1235.5199999999998</v>
      </c>
      <c r="M8467" s="8">
        <v>0.32999999999999996</v>
      </c>
      <c r="N8467" s="2" t="s">
        <v>23</v>
      </c>
      <c r="O8467">
        <f t="shared" si="1056"/>
        <v>2021</v>
      </c>
      <c r="P8467">
        <f t="shared" si="1057"/>
        <v>9</v>
      </c>
      <c r="Q8467" t="str">
        <f t="shared" si="1058"/>
        <v>sept</v>
      </c>
      <c r="R8467" t="str">
        <f t="shared" si="1059"/>
        <v>Florida</v>
      </c>
      <c r="S8467" t="str">
        <f t="shared" si="1060"/>
        <v>2021-09</v>
      </c>
      <c r="T8467">
        <f>IF(AND(COUNTIF(Calculs!$Q$2:$Q$12,$O8467)&gt;0,COUNTIF(Calculs!$S$2:$S$12,$E8467)&gt;0,COUNTIF(Calculs!$U$2:$U$12,$H8467)&gt;0),1,0)</f>
        <v>1</v>
      </c>
      <c r="U8467">
        <f t="shared" si="1061"/>
        <v>3744</v>
      </c>
      <c r="V8467">
        <f t="shared" si="1062"/>
        <v>96</v>
      </c>
      <c r="W8467">
        <f t="shared" si="1063"/>
        <v>1235.5199999999998</v>
      </c>
    </row>
    <row r="8468" spans="1:23" ht="15.75" customHeight="1" x14ac:dyDescent="0.3">
      <c r="A8468" s="2" t="s">
        <v>24</v>
      </c>
      <c r="B8468" s="2">
        <v>1128299</v>
      </c>
      <c r="C8468" s="3">
        <v>44457</v>
      </c>
      <c r="D8468" s="12" t="str" cm="1">
        <f t="array" ref="D8468">_xlfn.SWITCH(WEEKDAY(C8468,2), 1, "Lundi", 2, "Mardi", 3, "Mercredi", 4, "Jeudi", 5, "Vendredi", 6, "Samedi", 7, "Dimanche", "Erreur")</f>
        <v>Samedi</v>
      </c>
      <c r="E8468" s="2" t="s">
        <v>47</v>
      </c>
      <c r="F8468" s="2" t="s">
        <v>48</v>
      </c>
      <c r="G8468" s="2" t="s">
        <v>67</v>
      </c>
      <c r="H8468" s="4" t="s">
        <v>20</v>
      </c>
      <c r="I8468" s="5">
        <v>44</v>
      </c>
      <c r="J8468" s="6">
        <v>78</v>
      </c>
      <c r="K8468" s="7">
        <v>3432</v>
      </c>
      <c r="L8468" s="7">
        <v>1269.8399999999999</v>
      </c>
      <c r="M8468" s="8">
        <v>0.37</v>
      </c>
      <c r="N8468" s="2" t="s">
        <v>23</v>
      </c>
      <c r="O8468">
        <f t="shared" si="1056"/>
        <v>2021</v>
      </c>
      <c r="P8468">
        <f t="shared" si="1057"/>
        <v>9</v>
      </c>
      <c r="Q8468" t="str">
        <f t="shared" si="1058"/>
        <v>sept</v>
      </c>
      <c r="R8468" t="str">
        <f t="shared" si="1059"/>
        <v>Florida</v>
      </c>
      <c r="S8468" t="str">
        <f t="shared" si="1060"/>
        <v>2021-09</v>
      </c>
      <c r="T8468">
        <f>IF(AND(COUNTIF(Calculs!$Q$2:$Q$12,$O8468)&gt;0,COUNTIF(Calculs!$S$2:$S$12,$E8468)&gt;0,COUNTIF(Calculs!$U$2:$U$12,$H8468)&gt;0),1,0)</f>
        <v>1</v>
      </c>
      <c r="U8468">
        <f t="shared" si="1061"/>
        <v>3432</v>
      </c>
      <c r="V8468">
        <f t="shared" si="1062"/>
        <v>78</v>
      </c>
      <c r="W8468">
        <f t="shared" si="1063"/>
        <v>1269.8399999999999</v>
      </c>
    </row>
    <row r="8469" spans="1:23" ht="15.75" customHeight="1" x14ac:dyDescent="0.3">
      <c r="A8469" s="2" t="s">
        <v>24</v>
      </c>
      <c r="B8469" s="2">
        <v>1128299</v>
      </c>
      <c r="C8469" s="3">
        <v>44457</v>
      </c>
      <c r="D8469" s="12" t="str" cm="1">
        <f t="array" ref="D8469">_xlfn.SWITCH(WEEKDAY(C8469,2), 1, "Lundi", 2, "Mardi", 3, "Mercredi", 4, "Jeudi", 5, "Vendredi", 6, "Samedi", 7, "Dimanche", "Erreur")</f>
        <v>Samedi</v>
      </c>
      <c r="E8469" s="2" t="s">
        <v>47</v>
      </c>
      <c r="F8469" s="2" t="s">
        <v>48</v>
      </c>
      <c r="G8469" s="2" t="s">
        <v>67</v>
      </c>
      <c r="H8469" s="4" t="s">
        <v>21</v>
      </c>
      <c r="I8469" s="5">
        <v>54</v>
      </c>
      <c r="J8469" s="6">
        <v>94</v>
      </c>
      <c r="K8469" s="7">
        <v>5076</v>
      </c>
      <c r="L8469" s="7">
        <v>1167.48</v>
      </c>
      <c r="M8469" s="8">
        <v>0.23</v>
      </c>
      <c r="N8469" s="2" t="s">
        <v>23</v>
      </c>
      <c r="O8469">
        <f t="shared" si="1056"/>
        <v>2021</v>
      </c>
      <c r="P8469">
        <f t="shared" si="1057"/>
        <v>9</v>
      </c>
      <c r="Q8469" t="str">
        <f t="shared" si="1058"/>
        <v>sept</v>
      </c>
      <c r="R8469" t="str">
        <f t="shared" si="1059"/>
        <v>Florida</v>
      </c>
      <c r="S8469" t="str">
        <f t="shared" si="1060"/>
        <v>2021-09</v>
      </c>
      <c r="T8469">
        <f>IF(AND(COUNTIF(Calculs!$Q$2:$Q$12,$O8469)&gt;0,COUNTIF(Calculs!$S$2:$S$12,$E8469)&gt;0,COUNTIF(Calculs!$U$2:$U$12,$H8469)&gt;0),1,0)</f>
        <v>1</v>
      </c>
      <c r="U8469">
        <f t="shared" si="1061"/>
        <v>5076</v>
      </c>
      <c r="V8469">
        <f t="shared" si="1062"/>
        <v>94</v>
      </c>
      <c r="W8469">
        <f t="shared" si="1063"/>
        <v>1167.48</v>
      </c>
    </row>
    <row r="8470" spans="1:23" ht="15.75" customHeight="1" x14ac:dyDescent="0.3">
      <c r="A8470" s="2" t="s">
        <v>24</v>
      </c>
      <c r="B8470" s="2">
        <v>1128299</v>
      </c>
      <c r="C8470" s="3">
        <v>44457</v>
      </c>
      <c r="D8470" s="12" t="str" cm="1">
        <f t="array" ref="D8470">_xlfn.SWITCH(WEEKDAY(C8470,2), 1, "Lundi", 2, "Mardi", 3, "Mercredi", 4, "Jeudi", 5, "Vendredi", 6, "Samedi", 7, "Dimanche", "Erreur")</f>
        <v>Samedi</v>
      </c>
      <c r="E8470" s="2" t="s">
        <v>47</v>
      </c>
      <c r="F8470" s="2" t="s">
        <v>48</v>
      </c>
      <c r="G8470" s="2" t="s">
        <v>67</v>
      </c>
      <c r="H8470" s="4" t="s">
        <v>22</v>
      </c>
      <c r="I8470" s="5">
        <v>42</v>
      </c>
      <c r="J8470" s="6">
        <v>99</v>
      </c>
      <c r="K8470" s="7">
        <v>4158</v>
      </c>
      <c r="L8470" s="7">
        <v>2037.42</v>
      </c>
      <c r="M8470" s="8">
        <v>0.49</v>
      </c>
      <c r="N8470" s="2" t="s">
        <v>23</v>
      </c>
      <c r="O8470">
        <f t="shared" si="1056"/>
        <v>2021</v>
      </c>
      <c r="P8470">
        <f t="shared" si="1057"/>
        <v>9</v>
      </c>
      <c r="Q8470" t="str">
        <f t="shared" si="1058"/>
        <v>sept</v>
      </c>
      <c r="R8470" t="str">
        <f t="shared" si="1059"/>
        <v>Florida</v>
      </c>
      <c r="S8470" t="str">
        <f t="shared" si="1060"/>
        <v>2021-09</v>
      </c>
      <c r="T8470">
        <f>IF(AND(COUNTIF(Calculs!$Q$2:$Q$12,$O8470)&gt;0,COUNTIF(Calculs!$S$2:$S$12,$E8470)&gt;0,COUNTIF(Calculs!$U$2:$U$12,$H8470)&gt;0),1,0)</f>
        <v>1</v>
      </c>
      <c r="U8470">
        <f t="shared" si="1061"/>
        <v>4158</v>
      </c>
      <c r="V8470">
        <f t="shared" si="1062"/>
        <v>99</v>
      </c>
      <c r="W8470">
        <f t="shared" si="1063"/>
        <v>2037.42</v>
      </c>
    </row>
    <row r="8471" spans="1:23" ht="15.75" customHeight="1" x14ac:dyDescent="0.3">
      <c r="A8471" s="2" t="s">
        <v>24</v>
      </c>
      <c r="B8471" s="2">
        <v>1128299</v>
      </c>
      <c r="C8471" s="3">
        <v>44486</v>
      </c>
      <c r="D8471" s="12" t="str" cm="1">
        <f t="array" ref="D8471">_xlfn.SWITCH(WEEKDAY(C8471,2), 1, "Lundi", 2, "Mardi", 3, "Mercredi", 4, "Jeudi", 5, "Vendredi", 6, "Samedi", 7, "Dimanche", "Erreur")</f>
        <v>Dimanche</v>
      </c>
      <c r="E8471" s="2" t="s">
        <v>47</v>
      </c>
      <c r="F8471" s="2" t="s">
        <v>48</v>
      </c>
      <c r="G8471" s="2" t="s">
        <v>67</v>
      </c>
      <c r="H8471" s="4" t="s">
        <v>16</v>
      </c>
      <c r="I8471" s="5">
        <v>39</v>
      </c>
      <c r="J8471" s="6">
        <v>140</v>
      </c>
      <c r="K8471" s="7">
        <v>5460</v>
      </c>
      <c r="L8471" s="7">
        <v>2020.2</v>
      </c>
      <c r="M8471" s="8">
        <v>0.37</v>
      </c>
      <c r="N8471" s="2" t="s">
        <v>23</v>
      </c>
      <c r="O8471">
        <f t="shared" si="1056"/>
        <v>2021</v>
      </c>
      <c r="P8471">
        <f t="shared" si="1057"/>
        <v>10</v>
      </c>
      <c r="Q8471" t="str">
        <f t="shared" si="1058"/>
        <v>oct</v>
      </c>
      <c r="R8471" t="str">
        <f t="shared" si="1059"/>
        <v>Florida</v>
      </c>
      <c r="S8471" t="str">
        <f t="shared" si="1060"/>
        <v>2021-10</v>
      </c>
      <c r="T8471">
        <f>IF(AND(COUNTIF(Calculs!$Q$2:$Q$12,$O8471)&gt;0,COUNTIF(Calculs!$S$2:$S$12,$E8471)&gt;0,COUNTIF(Calculs!$U$2:$U$12,$H8471)&gt;0),1,0)</f>
        <v>1</v>
      </c>
      <c r="U8471">
        <f t="shared" si="1061"/>
        <v>5460</v>
      </c>
      <c r="V8471">
        <f t="shared" si="1062"/>
        <v>140</v>
      </c>
      <c r="W8471">
        <f t="shared" si="1063"/>
        <v>2020.2</v>
      </c>
    </row>
    <row r="8472" spans="1:23" ht="15.75" customHeight="1" x14ac:dyDescent="0.3">
      <c r="A8472" s="2" t="s">
        <v>24</v>
      </c>
      <c r="B8472" s="2">
        <v>1128299</v>
      </c>
      <c r="C8472" s="3">
        <v>44486</v>
      </c>
      <c r="D8472" s="12" t="str" cm="1">
        <f t="array" ref="D8472">_xlfn.SWITCH(WEEKDAY(C8472,2), 1, "Lundi", 2, "Mardi", 3, "Mercredi", 4, "Jeudi", 5, "Vendredi", 6, "Samedi", 7, "Dimanche", "Erreur")</f>
        <v>Dimanche</v>
      </c>
      <c r="E8472" s="2" t="s">
        <v>47</v>
      </c>
      <c r="F8472" s="2" t="s">
        <v>48</v>
      </c>
      <c r="G8472" s="2" t="s">
        <v>67</v>
      </c>
      <c r="H8472" s="4" t="s">
        <v>18</v>
      </c>
      <c r="I8472" s="5">
        <v>43</v>
      </c>
      <c r="J8472" s="6">
        <v>190</v>
      </c>
      <c r="K8472" s="7">
        <v>8170</v>
      </c>
      <c r="L8472" s="7">
        <v>2369.2999999999997</v>
      </c>
      <c r="M8472" s="8">
        <v>0.28999999999999998</v>
      </c>
      <c r="N8472" s="2" t="s">
        <v>23</v>
      </c>
      <c r="O8472">
        <f t="shared" si="1056"/>
        <v>2021</v>
      </c>
      <c r="P8472">
        <f t="shared" si="1057"/>
        <v>10</v>
      </c>
      <c r="Q8472" t="str">
        <f t="shared" si="1058"/>
        <v>oct</v>
      </c>
      <c r="R8472" t="str">
        <f t="shared" si="1059"/>
        <v>Florida</v>
      </c>
      <c r="S8472" t="str">
        <f t="shared" si="1060"/>
        <v>2021-10</v>
      </c>
      <c r="T8472">
        <f>IF(AND(COUNTIF(Calculs!$Q$2:$Q$12,$O8472)&gt;0,COUNTIF(Calculs!$S$2:$S$12,$E8472)&gt;0,COUNTIF(Calculs!$U$2:$U$12,$H8472)&gt;0),1,0)</f>
        <v>1</v>
      </c>
      <c r="U8472">
        <f t="shared" si="1061"/>
        <v>8170</v>
      </c>
      <c r="V8472">
        <f t="shared" si="1062"/>
        <v>190</v>
      </c>
      <c r="W8472">
        <f t="shared" si="1063"/>
        <v>2369.2999999999997</v>
      </c>
    </row>
    <row r="8473" spans="1:23" ht="15.75" customHeight="1" x14ac:dyDescent="0.3">
      <c r="A8473" s="2" t="s">
        <v>24</v>
      </c>
      <c r="B8473" s="2">
        <v>1128299</v>
      </c>
      <c r="C8473" s="3">
        <v>44486</v>
      </c>
      <c r="D8473" s="12" t="str" cm="1">
        <f t="array" ref="D8473">_xlfn.SWITCH(WEEKDAY(C8473,2), 1, "Lundi", 2, "Mardi", 3, "Mercredi", 4, "Jeudi", 5, "Vendredi", 6, "Samedi", 7, "Dimanche", "Erreur")</f>
        <v>Dimanche</v>
      </c>
      <c r="E8473" s="2" t="s">
        <v>47</v>
      </c>
      <c r="F8473" s="2" t="s">
        <v>48</v>
      </c>
      <c r="G8473" s="2" t="s">
        <v>67</v>
      </c>
      <c r="H8473" s="4" t="s">
        <v>19</v>
      </c>
      <c r="I8473" s="5">
        <v>43</v>
      </c>
      <c r="J8473" s="6">
        <v>128</v>
      </c>
      <c r="K8473" s="7">
        <v>5504</v>
      </c>
      <c r="L8473" s="7">
        <v>1871.36</v>
      </c>
      <c r="M8473" s="8">
        <v>0.33999999999999997</v>
      </c>
      <c r="N8473" s="2" t="s">
        <v>23</v>
      </c>
      <c r="O8473">
        <f t="shared" si="1056"/>
        <v>2021</v>
      </c>
      <c r="P8473">
        <f t="shared" si="1057"/>
        <v>10</v>
      </c>
      <c r="Q8473" t="str">
        <f t="shared" si="1058"/>
        <v>oct</v>
      </c>
      <c r="R8473" t="str">
        <f t="shared" si="1059"/>
        <v>Florida</v>
      </c>
      <c r="S8473" t="str">
        <f t="shared" si="1060"/>
        <v>2021-10</v>
      </c>
      <c r="T8473">
        <f>IF(AND(COUNTIF(Calculs!$Q$2:$Q$12,$O8473)&gt;0,COUNTIF(Calculs!$S$2:$S$12,$E8473)&gt;0,COUNTIF(Calculs!$U$2:$U$12,$H8473)&gt;0),1,0)</f>
        <v>1</v>
      </c>
      <c r="U8473">
        <f t="shared" si="1061"/>
        <v>5504</v>
      </c>
      <c r="V8473">
        <f t="shared" si="1062"/>
        <v>128</v>
      </c>
      <c r="W8473">
        <f t="shared" si="1063"/>
        <v>1871.36</v>
      </c>
    </row>
    <row r="8474" spans="1:23" ht="15.75" customHeight="1" x14ac:dyDescent="0.3">
      <c r="A8474" s="2" t="s">
        <v>24</v>
      </c>
      <c r="B8474" s="2">
        <v>1128299</v>
      </c>
      <c r="C8474" s="3">
        <v>44486</v>
      </c>
      <c r="D8474" s="12" t="str" cm="1">
        <f t="array" ref="D8474">_xlfn.SWITCH(WEEKDAY(C8474,2), 1, "Lundi", 2, "Mardi", 3, "Mercredi", 4, "Jeudi", 5, "Vendredi", 6, "Samedi", 7, "Dimanche", "Erreur")</f>
        <v>Dimanche</v>
      </c>
      <c r="E8474" s="2" t="s">
        <v>47</v>
      </c>
      <c r="F8474" s="2" t="s">
        <v>48</v>
      </c>
      <c r="G8474" s="2" t="s">
        <v>67</v>
      </c>
      <c r="H8474" s="4" t="s">
        <v>20</v>
      </c>
      <c r="I8474" s="5">
        <v>40</v>
      </c>
      <c r="J8474" s="6">
        <v>120</v>
      </c>
      <c r="K8474" s="7">
        <v>4800</v>
      </c>
      <c r="L8474" s="7">
        <v>1680</v>
      </c>
      <c r="M8474" s="8">
        <v>0.35</v>
      </c>
      <c r="N8474" s="2" t="s">
        <v>23</v>
      </c>
      <c r="O8474">
        <f t="shared" si="1056"/>
        <v>2021</v>
      </c>
      <c r="P8474">
        <f t="shared" si="1057"/>
        <v>10</v>
      </c>
      <c r="Q8474" t="str">
        <f t="shared" si="1058"/>
        <v>oct</v>
      </c>
      <c r="R8474" t="str">
        <f t="shared" si="1059"/>
        <v>Florida</v>
      </c>
      <c r="S8474" t="str">
        <f t="shared" si="1060"/>
        <v>2021-10</v>
      </c>
      <c r="T8474">
        <f>IF(AND(COUNTIF(Calculs!$Q$2:$Q$12,$O8474)&gt;0,COUNTIF(Calculs!$S$2:$S$12,$E8474)&gt;0,COUNTIF(Calculs!$U$2:$U$12,$H8474)&gt;0),1,0)</f>
        <v>1</v>
      </c>
      <c r="U8474">
        <f t="shared" si="1061"/>
        <v>4800</v>
      </c>
      <c r="V8474">
        <f t="shared" si="1062"/>
        <v>120</v>
      </c>
      <c r="W8474">
        <f t="shared" si="1063"/>
        <v>1680</v>
      </c>
    </row>
    <row r="8475" spans="1:23" ht="15.75" customHeight="1" x14ac:dyDescent="0.3">
      <c r="A8475" s="2" t="s">
        <v>24</v>
      </c>
      <c r="B8475" s="2">
        <v>1128299</v>
      </c>
      <c r="C8475" s="3">
        <v>44486</v>
      </c>
      <c r="D8475" s="12" t="str" cm="1">
        <f t="array" ref="D8475">_xlfn.SWITCH(WEEKDAY(C8475,2), 1, "Lundi", 2, "Mardi", 3, "Mercredi", 4, "Jeudi", 5, "Vendredi", 6, "Samedi", 7, "Dimanche", "Erreur")</f>
        <v>Dimanche</v>
      </c>
      <c r="E8475" s="2" t="s">
        <v>47</v>
      </c>
      <c r="F8475" s="2" t="s">
        <v>48</v>
      </c>
      <c r="G8475" s="2" t="s">
        <v>67</v>
      </c>
      <c r="H8475" s="4" t="s">
        <v>21</v>
      </c>
      <c r="I8475" s="5">
        <v>47</v>
      </c>
      <c r="J8475" s="6">
        <v>116</v>
      </c>
      <c r="K8475" s="7">
        <v>5452</v>
      </c>
      <c r="L8475" s="7">
        <v>1199.44</v>
      </c>
      <c r="M8475" s="8">
        <v>0.22</v>
      </c>
      <c r="N8475" s="2" t="s">
        <v>23</v>
      </c>
      <c r="O8475">
        <f t="shared" si="1056"/>
        <v>2021</v>
      </c>
      <c r="P8475">
        <f t="shared" si="1057"/>
        <v>10</v>
      </c>
      <c r="Q8475" t="str">
        <f t="shared" si="1058"/>
        <v>oct</v>
      </c>
      <c r="R8475" t="str">
        <f t="shared" si="1059"/>
        <v>Florida</v>
      </c>
      <c r="S8475" t="str">
        <f t="shared" si="1060"/>
        <v>2021-10</v>
      </c>
      <c r="T8475">
        <f>IF(AND(COUNTIF(Calculs!$Q$2:$Q$12,$O8475)&gt;0,COUNTIF(Calculs!$S$2:$S$12,$E8475)&gt;0,COUNTIF(Calculs!$U$2:$U$12,$H8475)&gt;0),1,0)</f>
        <v>1</v>
      </c>
      <c r="U8475">
        <f t="shared" si="1061"/>
        <v>5452</v>
      </c>
      <c r="V8475">
        <f t="shared" si="1062"/>
        <v>116</v>
      </c>
      <c r="W8475">
        <f t="shared" si="1063"/>
        <v>1199.44</v>
      </c>
    </row>
    <row r="8476" spans="1:23" ht="15.75" customHeight="1" x14ac:dyDescent="0.3">
      <c r="A8476" s="2" t="s">
        <v>24</v>
      </c>
      <c r="B8476" s="2">
        <v>1128299</v>
      </c>
      <c r="C8476" s="3">
        <v>44486</v>
      </c>
      <c r="D8476" s="12" t="str" cm="1">
        <f t="array" ref="D8476">_xlfn.SWITCH(WEEKDAY(C8476,2), 1, "Lundi", 2, "Mardi", 3, "Mercredi", 4, "Jeudi", 5, "Vendredi", 6, "Samedi", 7, "Dimanche", "Erreur")</f>
        <v>Dimanche</v>
      </c>
      <c r="E8476" s="2" t="s">
        <v>47</v>
      </c>
      <c r="F8476" s="2" t="s">
        <v>48</v>
      </c>
      <c r="G8476" s="2" t="s">
        <v>67</v>
      </c>
      <c r="H8476" s="4" t="s">
        <v>22</v>
      </c>
      <c r="I8476" s="5">
        <v>53</v>
      </c>
      <c r="J8476" s="6">
        <v>140</v>
      </c>
      <c r="K8476" s="7">
        <v>7420</v>
      </c>
      <c r="L8476" s="7">
        <v>3858.4</v>
      </c>
      <c r="M8476" s="8">
        <v>0.52</v>
      </c>
      <c r="N8476" s="2" t="s">
        <v>23</v>
      </c>
      <c r="O8476">
        <f t="shared" si="1056"/>
        <v>2021</v>
      </c>
      <c r="P8476">
        <f t="shared" si="1057"/>
        <v>10</v>
      </c>
      <c r="Q8476" t="str">
        <f t="shared" si="1058"/>
        <v>oct</v>
      </c>
      <c r="R8476" t="str">
        <f t="shared" si="1059"/>
        <v>Florida</v>
      </c>
      <c r="S8476" t="str">
        <f t="shared" si="1060"/>
        <v>2021-10</v>
      </c>
      <c r="T8476">
        <f>IF(AND(COUNTIF(Calculs!$Q$2:$Q$12,$O8476)&gt;0,COUNTIF(Calculs!$S$2:$S$12,$E8476)&gt;0,COUNTIF(Calculs!$U$2:$U$12,$H8476)&gt;0),1,0)</f>
        <v>1</v>
      </c>
      <c r="U8476">
        <f t="shared" si="1061"/>
        <v>7420</v>
      </c>
      <c r="V8476">
        <f t="shared" si="1062"/>
        <v>140</v>
      </c>
      <c r="W8476">
        <f t="shared" si="1063"/>
        <v>3858.4</v>
      </c>
    </row>
    <row r="8477" spans="1:23" ht="15.75" customHeight="1" x14ac:dyDescent="0.3">
      <c r="A8477" s="2" t="s">
        <v>24</v>
      </c>
      <c r="B8477" s="2">
        <v>1128299</v>
      </c>
      <c r="C8477" s="3">
        <v>44517</v>
      </c>
      <c r="D8477" s="12" t="str" cm="1">
        <f t="array" ref="D8477">_xlfn.SWITCH(WEEKDAY(C8477,2), 1, "Lundi", 2, "Mardi", 3, "Mercredi", 4, "Jeudi", 5, "Vendredi", 6, "Samedi", 7, "Dimanche", "Erreur")</f>
        <v>Mercredi</v>
      </c>
      <c r="E8477" s="2" t="s">
        <v>47</v>
      </c>
      <c r="F8477" s="2" t="s">
        <v>48</v>
      </c>
      <c r="G8477" s="2" t="s">
        <v>67</v>
      </c>
      <c r="H8477" s="4" t="s">
        <v>16</v>
      </c>
      <c r="I8477" s="5">
        <v>41</v>
      </c>
      <c r="J8477" s="6">
        <v>188</v>
      </c>
      <c r="K8477" s="7">
        <v>7708</v>
      </c>
      <c r="L8477" s="7">
        <v>2620.7199999999998</v>
      </c>
      <c r="M8477" s="8">
        <v>0.33999999999999997</v>
      </c>
      <c r="N8477" s="2" t="s">
        <v>23</v>
      </c>
      <c r="O8477">
        <f t="shared" si="1056"/>
        <v>2021</v>
      </c>
      <c r="P8477">
        <f t="shared" si="1057"/>
        <v>11</v>
      </c>
      <c r="Q8477" t="str">
        <f t="shared" si="1058"/>
        <v>nov</v>
      </c>
      <c r="R8477" t="str">
        <f t="shared" si="1059"/>
        <v>Florida</v>
      </c>
      <c r="S8477" t="str">
        <f t="shared" si="1060"/>
        <v>2021-11</v>
      </c>
      <c r="T8477">
        <f>IF(AND(COUNTIF(Calculs!$Q$2:$Q$12,$O8477)&gt;0,COUNTIF(Calculs!$S$2:$S$12,$E8477)&gt;0,COUNTIF(Calculs!$U$2:$U$12,$H8477)&gt;0),1,0)</f>
        <v>1</v>
      </c>
      <c r="U8477">
        <f t="shared" si="1061"/>
        <v>7708</v>
      </c>
      <c r="V8477">
        <f t="shared" si="1062"/>
        <v>188</v>
      </c>
      <c r="W8477">
        <f t="shared" si="1063"/>
        <v>2620.7199999999998</v>
      </c>
    </row>
    <row r="8478" spans="1:23" ht="15.75" customHeight="1" x14ac:dyDescent="0.3">
      <c r="A8478" s="2" t="s">
        <v>24</v>
      </c>
      <c r="B8478" s="2">
        <v>1128299</v>
      </c>
      <c r="C8478" s="3">
        <v>44517</v>
      </c>
      <c r="D8478" s="12" t="str" cm="1">
        <f t="array" ref="D8478">_xlfn.SWITCH(WEEKDAY(C8478,2), 1, "Lundi", 2, "Mardi", 3, "Mercredi", 4, "Jeudi", 5, "Vendredi", 6, "Samedi", 7, "Dimanche", "Erreur")</f>
        <v>Mercredi</v>
      </c>
      <c r="E8478" s="2" t="s">
        <v>47</v>
      </c>
      <c r="F8478" s="2" t="s">
        <v>48</v>
      </c>
      <c r="G8478" s="2" t="s">
        <v>67</v>
      </c>
      <c r="H8478" s="4" t="s">
        <v>18</v>
      </c>
      <c r="I8478" s="5">
        <v>46</v>
      </c>
      <c r="J8478" s="6">
        <v>231</v>
      </c>
      <c r="K8478" s="7">
        <v>10626</v>
      </c>
      <c r="L8478" s="7">
        <v>3400.32</v>
      </c>
      <c r="M8478" s="8">
        <v>0.32</v>
      </c>
      <c r="N8478" s="2" t="s">
        <v>23</v>
      </c>
      <c r="O8478">
        <f t="shared" si="1056"/>
        <v>2021</v>
      </c>
      <c r="P8478">
        <f t="shared" si="1057"/>
        <v>11</v>
      </c>
      <c r="Q8478" t="str">
        <f t="shared" si="1058"/>
        <v>nov</v>
      </c>
      <c r="R8478" t="str">
        <f t="shared" si="1059"/>
        <v>Florida</v>
      </c>
      <c r="S8478" t="str">
        <f t="shared" si="1060"/>
        <v>2021-11</v>
      </c>
      <c r="T8478">
        <f>IF(AND(COUNTIF(Calculs!$Q$2:$Q$12,$O8478)&gt;0,COUNTIF(Calculs!$S$2:$S$12,$E8478)&gt;0,COUNTIF(Calculs!$U$2:$U$12,$H8478)&gt;0),1,0)</f>
        <v>1</v>
      </c>
      <c r="U8478">
        <f t="shared" si="1061"/>
        <v>10626</v>
      </c>
      <c r="V8478">
        <f t="shared" si="1062"/>
        <v>231</v>
      </c>
      <c r="W8478">
        <f t="shared" si="1063"/>
        <v>3400.32</v>
      </c>
    </row>
    <row r="8479" spans="1:23" ht="15.75" customHeight="1" x14ac:dyDescent="0.3">
      <c r="A8479" s="2" t="s">
        <v>24</v>
      </c>
      <c r="B8479" s="2">
        <v>1128299</v>
      </c>
      <c r="C8479" s="3">
        <v>44517</v>
      </c>
      <c r="D8479" s="12" t="str" cm="1">
        <f t="array" ref="D8479">_xlfn.SWITCH(WEEKDAY(C8479,2), 1, "Lundi", 2, "Mardi", 3, "Mercredi", 4, "Jeudi", 5, "Vendredi", 6, "Samedi", 7, "Dimanche", "Erreur")</f>
        <v>Mercredi</v>
      </c>
      <c r="E8479" s="2" t="s">
        <v>47</v>
      </c>
      <c r="F8479" s="2" t="s">
        <v>48</v>
      </c>
      <c r="G8479" s="2" t="s">
        <v>67</v>
      </c>
      <c r="H8479" s="4" t="s">
        <v>19</v>
      </c>
      <c r="I8479" s="5">
        <v>44</v>
      </c>
      <c r="J8479" s="6">
        <v>173</v>
      </c>
      <c r="K8479" s="7">
        <v>7612</v>
      </c>
      <c r="L8479" s="7">
        <v>2816.44</v>
      </c>
      <c r="M8479" s="8">
        <v>0.37</v>
      </c>
      <c r="N8479" s="2" t="s">
        <v>23</v>
      </c>
      <c r="O8479">
        <f t="shared" si="1056"/>
        <v>2021</v>
      </c>
      <c r="P8479">
        <f t="shared" si="1057"/>
        <v>11</v>
      </c>
      <c r="Q8479" t="str">
        <f t="shared" si="1058"/>
        <v>nov</v>
      </c>
      <c r="R8479" t="str">
        <f t="shared" si="1059"/>
        <v>Florida</v>
      </c>
      <c r="S8479" t="str">
        <f t="shared" si="1060"/>
        <v>2021-11</v>
      </c>
      <c r="T8479">
        <f>IF(AND(COUNTIF(Calculs!$Q$2:$Q$12,$O8479)&gt;0,COUNTIF(Calculs!$S$2:$S$12,$E8479)&gt;0,COUNTIF(Calculs!$U$2:$U$12,$H8479)&gt;0),1,0)</f>
        <v>1</v>
      </c>
      <c r="U8479">
        <f t="shared" si="1061"/>
        <v>7612</v>
      </c>
      <c r="V8479">
        <f t="shared" si="1062"/>
        <v>173</v>
      </c>
      <c r="W8479">
        <f t="shared" si="1063"/>
        <v>2816.44</v>
      </c>
    </row>
    <row r="8480" spans="1:23" ht="15.75" customHeight="1" x14ac:dyDescent="0.3">
      <c r="A8480" s="2" t="s">
        <v>24</v>
      </c>
      <c r="B8480" s="2">
        <v>1128299</v>
      </c>
      <c r="C8480" s="3">
        <v>44517</v>
      </c>
      <c r="D8480" s="12" t="str" cm="1">
        <f t="array" ref="D8480">_xlfn.SWITCH(WEEKDAY(C8480,2), 1, "Lundi", 2, "Mardi", 3, "Mercredi", 4, "Jeudi", 5, "Vendredi", 6, "Samedi", 7, "Dimanche", "Erreur")</f>
        <v>Mercredi</v>
      </c>
      <c r="E8480" s="2" t="s">
        <v>47</v>
      </c>
      <c r="F8480" s="2" t="s">
        <v>48</v>
      </c>
      <c r="G8480" s="2" t="s">
        <v>67</v>
      </c>
      <c r="H8480" s="4" t="s">
        <v>20</v>
      </c>
      <c r="I8480" s="5">
        <v>47</v>
      </c>
      <c r="J8480" s="6">
        <v>170</v>
      </c>
      <c r="K8480" s="7">
        <v>7990</v>
      </c>
      <c r="L8480" s="7">
        <v>2716.6</v>
      </c>
      <c r="M8480" s="8">
        <v>0.33999999999999997</v>
      </c>
      <c r="N8480" s="2" t="s">
        <v>23</v>
      </c>
      <c r="O8480">
        <f t="shared" si="1056"/>
        <v>2021</v>
      </c>
      <c r="P8480">
        <f t="shared" si="1057"/>
        <v>11</v>
      </c>
      <c r="Q8480" t="str">
        <f t="shared" si="1058"/>
        <v>nov</v>
      </c>
      <c r="R8480" t="str">
        <f t="shared" si="1059"/>
        <v>Florida</v>
      </c>
      <c r="S8480" t="str">
        <f t="shared" si="1060"/>
        <v>2021-11</v>
      </c>
      <c r="T8480">
        <f>IF(AND(COUNTIF(Calculs!$Q$2:$Q$12,$O8480)&gt;0,COUNTIF(Calculs!$S$2:$S$12,$E8480)&gt;0,COUNTIF(Calculs!$U$2:$U$12,$H8480)&gt;0),1,0)</f>
        <v>1</v>
      </c>
      <c r="U8480">
        <f t="shared" si="1061"/>
        <v>7990</v>
      </c>
      <c r="V8480">
        <f t="shared" si="1062"/>
        <v>170</v>
      </c>
      <c r="W8480">
        <f t="shared" si="1063"/>
        <v>2716.6</v>
      </c>
    </row>
    <row r="8481" spans="1:23" ht="15.75" customHeight="1" x14ac:dyDescent="0.3">
      <c r="A8481" s="2" t="s">
        <v>24</v>
      </c>
      <c r="B8481" s="2">
        <v>1128299</v>
      </c>
      <c r="C8481" s="3">
        <v>44517</v>
      </c>
      <c r="D8481" s="12" t="str" cm="1">
        <f t="array" ref="D8481">_xlfn.SWITCH(WEEKDAY(C8481,2), 1, "Lundi", 2, "Mardi", 3, "Mercredi", 4, "Jeudi", 5, "Vendredi", 6, "Samedi", 7, "Dimanche", "Erreur")</f>
        <v>Mercredi</v>
      </c>
      <c r="E8481" s="2" t="s">
        <v>47</v>
      </c>
      <c r="F8481" s="2" t="s">
        <v>48</v>
      </c>
      <c r="G8481" s="2" t="s">
        <v>67</v>
      </c>
      <c r="H8481" s="4" t="s">
        <v>21</v>
      </c>
      <c r="I8481" s="5">
        <v>58</v>
      </c>
      <c r="J8481" s="6">
        <v>147</v>
      </c>
      <c r="K8481" s="7">
        <v>8526</v>
      </c>
      <c r="L8481" s="7">
        <v>2302.02</v>
      </c>
      <c r="M8481" s="8">
        <v>0.27</v>
      </c>
      <c r="N8481" s="2" t="s">
        <v>23</v>
      </c>
      <c r="O8481">
        <f t="shared" si="1056"/>
        <v>2021</v>
      </c>
      <c r="P8481">
        <f t="shared" si="1057"/>
        <v>11</v>
      </c>
      <c r="Q8481" t="str">
        <f t="shared" si="1058"/>
        <v>nov</v>
      </c>
      <c r="R8481" t="str">
        <f t="shared" si="1059"/>
        <v>Florida</v>
      </c>
      <c r="S8481" t="str">
        <f t="shared" si="1060"/>
        <v>2021-11</v>
      </c>
      <c r="T8481">
        <f>IF(AND(COUNTIF(Calculs!$Q$2:$Q$12,$O8481)&gt;0,COUNTIF(Calculs!$S$2:$S$12,$E8481)&gt;0,COUNTIF(Calculs!$U$2:$U$12,$H8481)&gt;0),1,0)</f>
        <v>1</v>
      </c>
      <c r="U8481">
        <f t="shared" si="1061"/>
        <v>8526</v>
      </c>
      <c r="V8481">
        <f t="shared" si="1062"/>
        <v>147</v>
      </c>
      <c r="W8481">
        <f t="shared" si="1063"/>
        <v>2302.02</v>
      </c>
    </row>
    <row r="8482" spans="1:23" ht="15.75" customHeight="1" x14ac:dyDescent="0.3">
      <c r="A8482" s="2" t="s">
        <v>24</v>
      </c>
      <c r="B8482" s="2">
        <v>1128299</v>
      </c>
      <c r="C8482" s="3">
        <v>44517</v>
      </c>
      <c r="D8482" s="12" t="str" cm="1">
        <f t="array" ref="D8482">_xlfn.SWITCH(WEEKDAY(C8482,2), 1, "Lundi", 2, "Mardi", 3, "Mercredi", 4, "Jeudi", 5, "Vendredi", 6, "Samedi", 7, "Dimanche", "Erreur")</f>
        <v>Mercredi</v>
      </c>
      <c r="E8482" s="2" t="s">
        <v>47</v>
      </c>
      <c r="F8482" s="2" t="s">
        <v>48</v>
      </c>
      <c r="G8482" s="2" t="s">
        <v>67</v>
      </c>
      <c r="H8482" s="4" t="s">
        <v>22</v>
      </c>
      <c r="I8482" s="5">
        <v>66</v>
      </c>
      <c r="J8482" s="6">
        <v>198</v>
      </c>
      <c r="K8482" s="7">
        <v>13068</v>
      </c>
      <c r="L8482" s="7">
        <v>6534</v>
      </c>
      <c r="M8482" s="8">
        <v>0.5</v>
      </c>
      <c r="N8482" s="2" t="s">
        <v>23</v>
      </c>
      <c r="O8482">
        <f t="shared" si="1056"/>
        <v>2021</v>
      </c>
      <c r="P8482">
        <f t="shared" si="1057"/>
        <v>11</v>
      </c>
      <c r="Q8482" t="str">
        <f t="shared" si="1058"/>
        <v>nov</v>
      </c>
      <c r="R8482" t="str">
        <f t="shared" si="1059"/>
        <v>Florida</v>
      </c>
      <c r="S8482" t="str">
        <f t="shared" si="1060"/>
        <v>2021-11</v>
      </c>
      <c r="T8482">
        <f>IF(AND(COUNTIF(Calculs!$Q$2:$Q$12,$O8482)&gt;0,COUNTIF(Calculs!$S$2:$S$12,$E8482)&gt;0,COUNTIF(Calculs!$U$2:$U$12,$H8482)&gt;0),1,0)</f>
        <v>1</v>
      </c>
      <c r="U8482">
        <f t="shared" si="1061"/>
        <v>13068</v>
      </c>
      <c r="V8482">
        <f t="shared" si="1062"/>
        <v>198</v>
      </c>
      <c r="W8482">
        <f t="shared" si="1063"/>
        <v>6534</v>
      </c>
    </row>
    <row r="8483" spans="1:23" ht="15.75" customHeight="1" x14ac:dyDescent="0.3">
      <c r="A8483" s="2" t="s">
        <v>24</v>
      </c>
      <c r="B8483" s="2">
        <v>1128299</v>
      </c>
      <c r="C8483" s="3">
        <v>44546</v>
      </c>
      <c r="D8483" s="12" t="str" cm="1">
        <f t="array" ref="D8483">_xlfn.SWITCH(WEEKDAY(C8483,2), 1, "Lundi", 2, "Mardi", 3, "Mercredi", 4, "Jeudi", 5, "Vendredi", 6, "Samedi", 7, "Dimanche", "Erreur")</f>
        <v>Jeudi</v>
      </c>
      <c r="E8483" s="2" t="s">
        <v>47</v>
      </c>
      <c r="F8483" s="2" t="s">
        <v>48</v>
      </c>
      <c r="G8483" s="2" t="s">
        <v>67</v>
      </c>
      <c r="H8483" s="4" t="s">
        <v>16</v>
      </c>
      <c r="I8483" s="5">
        <v>58</v>
      </c>
      <c r="J8483" s="6">
        <v>280</v>
      </c>
      <c r="K8483" s="7">
        <v>16240</v>
      </c>
      <c r="L8483" s="7">
        <v>5846.4</v>
      </c>
      <c r="M8483" s="8">
        <v>0.36</v>
      </c>
      <c r="N8483" s="2" t="s">
        <v>23</v>
      </c>
      <c r="O8483">
        <f t="shared" si="1056"/>
        <v>2021</v>
      </c>
      <c r="P8483">
        <f t="shared" si="1057"/>
        <v>12</v>
      </c>
      <c r="Q8483" t="str">
        <f t="shared" si="1058"/>
        <v>déc</v>
      </c>
      <c r="R8483" t="str">
        <f t="shared" si="1059"/>
        <v>Florida</v>
      </c>
      <c r="S8483" t="str">
        <f t="shared" si="1060"/>
        <v>2021-12</v>
      </c>
      <c r="T8483">
        <f>IF(AND(COUNTIF(Calculs!$Q$2:$Q$12,$O8483)&gt;0,COUNTIF(Calculs!$S$2:$S$12,$E8483)&gt;0,COUNTIF(Calculs!$U$2:$U$12,$H8483)&gt;0),1,0)</f>
        <v>1</v>
      </c>
      <c r="U8483">
        <f t="shared" si="1061"/>
        <v>16240</v>
      </c>
      <c r="V8483">
        <f t="shared" si="1062"/>
        <v>280</v>
      </c>
      <c r="W8483">
        <f t="shared" si="1063"/>
        <v>5846.4</v>
      </c>
    </row>
    <row r="8484" spans="1:23" ht="15.75" customHeight="1" x14ac:dyDescent="0.3">
      <c r="A8484" s="2" t="s">
        <v>24</v>
      </c>
      <c r="B8484" s="2">
        <v>1128299</v>
      </c>
      <c r="C8484" s="3">
        <v>44546</v>
      </c>
      <c r="D8484" s="12" t="str" cm="1">
        <f t="array" ref="D8484">_xlfn.SWITCH(WEEKDAY(C8484,2), 1, "Lundi", 2, "Mardi", 3, "Mercredi", 4, "Jeudi", 5, "Vendredi", 6, "Samedi", 7, "Dimanche", "Erreur")</f>
        <v>Jeudi</v>
      </c>
      <c r="E8484" s="2" t="s">
        <v>47</v>
      </c>
      <c r="F8484" s="2" t="s">
        <v>48</v>
      </c>
      <c r="G8484" s="2" t="s">
        <v>67</v>
      </c>
      <c r="H8484" s="4" t="s">
        <v>18</v>
      </c>
      <c r="I8484" s="5">
        <v>55</v>
      </c>
      <c r="J8484" s="6">
        <v>256</v>
      </c>
      <c r="K8484" s="7">
        <v>14080</v>
      </c>
      <c r="L8484" s="7">
        <v>4364.8</v>
      </c>
      <c r="M8484" s="8">
        <v>0.31</v>
      </c>
      <c r="N8484" s="2" t="s">
        <v>23</v>
      </c>
      <c r="O8484">
        <f t="shared" si="1056"/>
        <v>2021</v>
      </c>
      <c r="P8484">
        <f t="shared" si="1057"/>
        <v>12</v>
      </c>
      <c r="Q8484" t="str">
        <f t="shared" si="1058"/>
        <v>déc</v>
      </c>
      <c r="R8484" t="str">
        <f t="shared" si="1059"/>
        <v>Florida</v>
      </c>
      <c r="S8484" t="str">
        <f t="shared" si="1060"/>
        <v>2021-12</v>
      </c>
      <c r="T8484">
        <f>IF(AND(COUNTIF(Calculs!$Q$2:$Q$12,$O8484)&gt;0,COUNTIF(Calculs!$S$2:$S$12,$E8484)&gt;0,COUNTIF(Calculs!$U$2:$U$12,$H8484)&gt;0),1,0)</f>
        <v>1</v>
      </c>
      <c r="U8484">
        <f t="shared" si="1061"/>
        <v>14080</v>
      </c>
      <c r="V8484">
        <f t="shared" si="1062"/>
        <v>256</v>
      </c>
      <c r="W8484">
        <f t="shared" si="1063"/>
        <v>4364.8</v>
      </c>
    </row>
    <row r="8485" spans="1:23" ht="15.75" customHeight="1" x14ac:dyDescent="0.3">
      <c r="A8485" s="2" t="s">
        <v>29</v>
      </c>
      <c r="B8485" s="2">
        <v>1128299</v>
      </c>
      <c r="C8485" s="3">
        <v>44546</v>
      </c>
      <c r="D8485" s="12" t="str" cm="1">
        <f t="array" ref="D8485">_xlfn.SWITCH(WEEKDAY(C8485,2), 1, "Lundi", 2, "Mardi", 3, "Mercredi", 4, "Jeudi", 5, "Vendredi", 6, "Samedi", 7, "Dimanche", "Erreur")</f>
        <v>Jeudi</v>
      </c>
      <c r="E8485" s="2" t="s">
        <v>47</v>
      </c>
      <c r="F8485" s="2" t="s">
        <v>48</v>
      </c>
      <c r="G8485" s="2" t="s">
        <v>67</v>
      </c>
      <c r="H8485" s="4" t="s">
        <v>19</v>
      </c>
      <c r="I8485" s="5">
        <v>64</v>
      </c>
      <c r="J8485" s="6">
        <v>204</v>
      </c>
      <c r="K8485" s="7">
        <v>13056</v>
      </c>
      <c r="L8485" s="7">
        <v>4308.4799999999996</v>
      </c>
      <c r="M8485" s="8">
        <v>0.32999999999999996</v>
      </c>
      <c r="N8485" s="2" t="s">
        <v>23</v>
      </c>
      <c r="O8485">
        <f t="shared" si="1056"/>
        <v>2021</v>
      </c>
      <c r="P8485">
        <f t="shared" si="1057"/>
        <v>12</v>
      </c>
      <c r="Q8485" t="str">
        <f t="shared" si="1058"/>
        <v>déc</v>
      </c>
      <c r="R8485" t="str">
        <f t="shared" si="1059"/>
        <v>Florida</v>
      </c>
      <c r="S8485" t="str">
        <f t="shared" si="1060"/>
        <v>2021-12</v>
      </c>
      <c r="T8485">
        <f>IF(AND(COUNTIF(Calculs!$Q$2:$Q$12,$O8485)&gt;0,COUNTIF(Calculs!$S$2:$S$12,$E8485)&gt;0,COUNTIF(Calculs!$U$2:$U$12,$H8485)&gt;0),1,0)</f>
        <v>1</v>
      </c>
      <c r="U8485">
        <f t="shared" si="1061"/>
        <v>13056</v>
      </c>
      <c r="V8485">
        <f t="shared" si="1062"/>
        <v>204</v>
      </c>
      <c r="W8485">
        <f t="shared" si="1063"/>
        <v>4308.4799999999996</v>
      </c>
    </row>
    <row r="8486" spans="1:23" ht="15.75" customHeight="1" x14ac:dyDescent="0.3">
      <c r="A8486" s="2" t="s">
        <v>29</v>
      </c>
      <c r="B8486" s="2">
        <v>1128299</v>
      </c>
      <c r="C8486" s="3">
        <v>44546</v>
      </c>
      <c r="D8486" s="12" t="str" cm="1">
        <f t="array" ref="D8486">_xlfn.SWITCH(WEEKDAY(C8486,2), 1, "Lundi", 2, "Mardi", 3, "Mercredi", 4, "Jeudi", 5, "Vendredi", 6, "Samedi", 7, "Dimanche", "Erreur")</f>
        <v>Jeudi</v>
      </c>
      <c r="E8486" s="2" t="s">
        <v>47</v>
      </c>
      <c r="F8486" s="2" t="s">
        <v>48</v>
      </c>
      <c r="G8486" s="2" t="s">
        <v>67</v>
      </c>
      <c r="H8486" s="4" t="s">
        <v>20</v>
      </c>
      <c r="I8486" s="5">
        <v>58</v>
      </c>
      <c r="J8486" s="6">
        <v>204</v>
      </c>
      <c r="K8486" s="7">
        <v>11832</v>
      </c>
      <c r="L8486" s="7">
        <v>4022.8799999999997</v>
      </c>
      <c r="M8486" s="8">
        <v>0.33999999999999997</v>
      </c>
      <c r="N8486" s="2" t="s">
        <v>23</v>
      </c>
      <c r="O8486">
        <f t="shared" si="1056"/>
        <v>2021</v>
      </c>
      <c r="P8486">
        <f t="shared" si="1057"/>
        <v>12</v>
      </c>
      <c r="Q8486" t="str">
        <f t="shared" si="1058"/>
        <v>déc</v>
      </c>
      <c r="R8486" t="str">
        <f t="shared" si="1059"/>
        <v>Florida</v>
      </c>
      <c r="S8486" t="str">
        <f t="shared" si="1060"/>
        <v>2021-12</v>
      </c>
      <c r="T8486">
        <f>IF(AND(COUNTIF(Calculs!$Q$2:$Q$12,$O8486)&gt;0,COUNTIF(Calculs!$S$2:$S$12,$E8486)&gt;0,COUNTIF(Calculs!$U$2:$U$12,$H8486)&gt;0),1,0)</f>
        <v>1</v>
      </c>
      <c r="U8486">
        <f t="shared" si="1061"/>
        <v>11832</v>
      </c>
      <c r="V8486">
        <f t="shared" si="1062"/>
        <v>204</v>
      </c>
      <c r="W8486">
        <f t="shared" si="1063"/>
        <v>4022.8799999999997</v>
      </c>
    </row>
    <row r="8487" spans="1:23" ht="15.75" customHeight="1" x14ac:dyDescent="0.3">
      <c r="A8487" s="2" t="s">
        <v>29</v>
      </c>
      <c r="B8487" s="2">
        <v>1128299</v>
      </c>
      <c r="C8487" s="3">
        <v>44546</v>
      </c>
      <c r="D8487" s="12" t="str" cm="1">
        <f t="array" ref="D8487">_xlfn.SWITCH(WEEKDAY(C8487,2), 1, "Lundi", 2, "Mardi", 3, "Mercredi", 4, "Jeudi", 5, "Vendredi", 6, "Samedi", 7, "Dimanche", "Erreur")</f>
        <v>Jeudi</v>
      </c>
      <c r="E8487" s="2" t="s">
        <v>47</v>
      </c>
      <c r="F8487" s="2" t="s">
        <v>48</v>
      </c>
      <c r="G8487" s="2" t="s">
        <v>67</v>
      </c>
      <c r="H8487" s="4" t="s">
        <v>21</v>
      </c>
      <c r="I8487" s="5">
        <v>64</v>
      </c>
      <c r="J8487" s="6">
        <v>179</v>
      </c>
      <c r="K8487" s="7">
        <v>11456</v>
      </c>
      <c r="L8487" s="7">
        <v>2978.56</v>
      </c>
      <c r="M8487" s="8">
        <v>0.26</v>
      </c>
      <c r="N8487" s="2" t="s">
        <v>23</v>
      </c>
      <c r="O8487">
        <f t="shared" si="1056"/>
        <v>2021</v>
      </c>
      <c r="P8487">
        <f t="shared" si="1057"/>
        <v>12</v>
      </c>
      <c r="Q8487" t="str">
        <f t="shared" si="1058"/>
        <v>déc</v>
      </c>
      <c r="R8487" t="str">
        <f t="shared" si="1059"/>
        <v>Florida</v>
      </c>
      <c r="S8487" t="str">
        <f t="shared" si="1060"/>
        <v>2021-12</v>
      </c>
      <c r="T8487">
        <f>IF(AND(COUNTIF(Calculs!$Q$2:$Q$12,$O8487)&gt;0,COUNTIF(Calculs!$S$2:$S$12,$E8487)&gt;0,COUNTIF(Calculs!$U$2:$U$12,$H8487)&gt;0),1,0)</f>
        <v>1</v>
      </c>
      <c r="U8487">
        <f t="shared" si="1061"/>
        <v>11456</v>
      </c>
      <c r="V8487">
        <f t="shared" si="1062"/>
        <v>179</v>
      </c>
      <c r="W8487">
        <f t="shared" si="1063"/>
        <v>2978.56</v>
      </c>
    </row>
    <row r="8488" spans="1:23" ht="15.75" customHeight="1" x14ac:dyDescent="0.3">
      <c r="A8488" s="2" t="s">
        <v>29</v>
      </c>
      <c r="B8488" s="2">
        <v>1128299</v>
      </c>
      <c r="C8488" s="3">
        <v>44546</v>
      </c>
      <c r="D8488" s="12" t="str" cm="1">
        <f t="array" ref="D8488">_xlfn.SWITCH(WEEKDAY(C8488,2), 1, "Lundi", 2, "Mardi", 3, "Mercredi", 4, "Jeudi", 5, "Vendredi", 6, "Samedi", 7, "Dimanche", "Erreur")</f>
        <v>Jeudi</v>
      </c>
      <c r="E8488" s="2" t="s">
        <v>47</v>
      </c>
      <c r="F8488" s="2" t="s">
        <v>48</v>
      </c>
      <c r="G8488" s="2" t="s">
        <v>67</v>
      </c>
      <c r="H8488" s="4" t="s">
        <v>22</v>
      </c>
      <c r="I8488" s="5">
        <v>64</v>
      </c>
      <c r="J8488" s="6">
        <v>200</v>
      </c>
      <c r="K8488" s="7">
        <v>12800</v>
      </c>
      <c r="L8488" s="7">
        <v>6144</v>
      </c>
      <c r="M8488" s="8">
        <v>0.48</v>
      </c>
      <c r="N8488" s="2" t="s">
        <v>23</v>
      </c>
      <c r="O8488">
        <f t="shared" si="1056"/>
        <v>2021</v>
      </c>
      <c r="P8488">
        <f t="shared" si="1057"/>
        <v>12</v>
      </c>
      <c r="Q8488" t="str">
        <f t="shared" si="1058"/>
        <v>déc</v>
      </c>
      <c r="R8488" t="str">
        <f t="shared" si="1059"/>
        <v>Florida</v>
      </c>
      <c r="S8488" t="str">
        <f t="shared" si="1060"/>
        <v>2021-12</v>
      </c>
      <c r="T8488">
        <f>IF(AND(COUNTIF(Calculs!$Q$2:$Q$12,$O8488)&gt;0,COUNTIF(Calculs!$S$2:$S$12,$E8488)&gt;0,COUNTIF(Calculs!$U$2:$U$12,$H8488)&gt;0),1,0)</f>
        <v>1</v>
      </c>
      <c r="U8488">
        <f t="shared" si="1061"/>
        <v>12800</v>
      </c>
      <c r="V8488">
        <f t="shared" si="1062"/>
        <v>200</v>
      </c>
      <c r="W8488">
        <f t="shared" si="1063"/>
        <v>6144</v>
      </c>
    </row>
    <row r="8489" spans="1:23" ht="15.75" customHeight="1" x14ac:dyDescent="0.3">
      <c r="A8489" s="2" t="s">
        <v>29</v>
      </c>
      <c r="B8489" s="2">
        <v>1185732</v>
      </c>
      <c r="C8489" s="3">
        <v>44208</v>
      </c>
      <c r="D8489" s="12" t="str" cm="1">
        <f t="array" ref="D8489">_xlfn.SWITCH(WEEKDAY(C8489,2), 1, "Lundi", 2, "Mardi", 3, "Mercredi", 4, "Jeudi", 5, "Vendredi", 6, "Samedi", 7, "Dimanche", "Erreur")</f>
        <v>Mardi</v>
      </c>
      <c r="E8489" s="2" t="s">
        <v>47</v>
      </c>
      <c r="F8489" s="2" t="s">
        <v>48</v>
      </c>
      <c r="G8489" s="2" t="s">
        <v>67</v>
      </c>
      <c r="H8489" s="4" t="s">
        <v>16</v>
      </c>
      <c r="I8489" s="5">
        <v>30</v>
      </c>
      <c r="J8489" s="6">
        <v>272</v>
      </c>
      <c r="K8489" s="7">
        <v>8160</v>
      </c>
      <c r="L8489" s="7">
        <v>4161.6000000000004</v>
      </c>
      <c r="M8489" s="8">
        <v>0.51</v>
      </c>
      <c r="N8489" s="2" t="s">
        <v>23</v>
      </c>
      <c r="O8489">
        <f t="shared" si="1056"/>
        <v>2021</v>
      </c>
      <c r="P8489">
        <f t="shared" si="1057"/>
        <v>1</v>
      </c>
      <c r="Q8489" t="str">
        <f t="shared" si="1058"/>
        <v>janv</v>
      </c>
      <c r="R8489" t="str">
        <f t="shared" si="1059"/>
        <v>Florida</v>
      </c>
      <c r="S8489" t="str">
        <f t="shared" si="1060"/>
        <v>2021-01</v>
      </c>
      <c r="T8489">
        <f>IF(AND(COUNTIF(Calculs!$Q$2:$Q$12,$O8489)&gt;0,COUNTIF(Calculs!$S$2:$S$12,$E8489)&gt;0,COUNTIF(Calculs!$U$2:$U$12,$H8489)&gt;0),1,0)</f>
        <v>1</v>
      </c>
      <c r="U8489">
        <f t="shared" si="1061"/>
        <v>8160</v>
      </c>
      <c r="V8489">
        <f t="shared" si="1062"/>
        <v>272</v>
      </c>
      <c r="W8489">
        <f t="shared" si="1063"/>
        <v>4161.6000000000004</v>
      </c>
    </row>
    <row r="8490" spans="1:23" ht="15.75" customHeight="1" x14ac:dyDescent="0.3">
      <c r="A8490" s="2" t="s">
        <v>29</v>
      </c>
      <c r="B8490" s="2">
        <v>1185732</v>
      </c>
      <c r="C8490" s="3">
        <v>44208</v>
      </c>
      <c r="D8490" s="12" t="str" cm="1">
        <f t="array" ref="D8490">_xlfn.SWITCH(WEEKDAY(C8490,2), 1, "Lundi", 2, "Mardi", 3, "Mercredi", 4, "Jeudi", 5, "Vendredi", 6, "Samedi", 7, "Dimanche", "Erreur")</f>
        <v>Mardi</v>
      </c>
      <c r="E8490" s="2" t="s">
        <v>47</v>
      </c>
      <c r="F8490" s="2" t="s">
        <v>48</v>
      </c>
      <c r="G8490" s="2" t="s">
        <v>67</v>
      </c>
      <c r="H8490" s="4" t="s">
        <v>18</v>
      </c>
      <c r="I8490" s="5">
        <v>36</v>
      </c>
      <c r="J8490" s="6">
        <v>221</v>
      </c>
      <c r="K8490" s="7">
        <v>7956</v>
      </c>
      <c r="L8490" s="7">
        <v>3182.3999999999996</v>
      </c>
      <c r="M8490" s="8">
        <v>0.39999999999999997</v>
      </c>
      <c r="N8490" s="2" t="s">
        <v>23</v>
      </c>
      <c r="O8490">
        <f t="shared" si="1056"/>
        <v>2021</v>
      </c>
      <c r="P8490">
        <f t="shared" si="1057"/>
        <v>1</v>
      </c>
      <c r="Q8490" t="str">
        <f t="shared" si="1058"/>
        <v>janv</v>
      </c>
      <c r="R8490" t="str">
        <f t="shared" si="1059"/>
        <v>Florida</v>
      </c>
      <c r="S8490" t="str">
        <f t="shared" si="1060"/>
        <v>2021-01</v>
      </c>
      <c r="T8490">
        <f>IF(AND(COUNTIF(Calculs!$Q$2:$Q$12,$O8490)&gt;0,COUNTIF(Calculs!$S$2:$S$12,$E8490)&gt;0,COUNTIF(Calculs!$U$2:$U$12,$H8490)&gt;0),1,0)</f>
        <v>1</v>
      </c>
      <c r="U8490">
        <f t="shared" si="1061"/>
        <v>7956</v>
      </c>
      <c r="V8490">
        <f t="shared" si="1062"/>
        <v>221</v>
      </c>
      <c r="W8490">
        <f t="shared" si="1063"/>
        <v>3182.3999999999996</v>
      </c>
    </row>
    <row r="8491" spans="1:23" ht="15.75" customHeight="1" x14ac:dyDescent="0.3">
      <c r="A8491" s="2" t="s">
        <v>29</v>
      </c>
      <c r="B8491" s="2">
        <v>1185732</v>
      </c>
      <c r="C8491" s="3">
        <v>44208</v>
      </c>
      <c r="D8491" s="12" t="str" cm="1">
        <f t="array" ref="D8491">_xlfn.SWITCH(WEEKDAY(C8491,2), 1, "Lundi", 2, "Mardi", 3, "Mercredi", 4, "Jeudi", 5, "Vendredi", 6, "Samedi", 7, "Dimanche", "Erreur")</f>
        <v>Mardi</v>
      </c>
      <c r="E8491" s="2" t="s">
        <v>47</v>
      </c>
      <c r="F8491" s="2" t="s">
        <v>48</v>
      </c>
      <c r="G8491" s="2" t="s">
        <v>67</v>
      </c>
      <c r="H8491" s="4" t="s">
        <v>19</v>
      </c>
      <c r="I8491" s="5">
        <v>26</v>
      </c>
      <c r="J8491" s="6">
        <v>202</v>
      </c>
      <c r="K8491" s="7">
        <v>5252</v>
      </c>
      <c r="L8491" s="7">
        <v>1523.08</v>
      </c>
      <c r="M8491" s="8">
        <v>0.28999999999999998</v>
      </c>
      <c r="N8491" s="2" t="s">
        <v>23</v>
      </c>
      <c r="O8491">
        <f t="shared" si="1056"/>
        <v>2021</v>
      </c>
      <c r="P8491">
        <f t="shared" si="1057"/>
        <v>1</v>
      </c>
      <c r="Q8491" t="str">
        <f t="shared" si="1058"/>
        <v>janv</v>
      </c>
      <c r="R8491" t="str">
        <f t="shared" si="1059"/>
        <v>Florida</v>
      </c>
      <c r="S8491" t="str">
        <f t="shared" si="1060"/>
        <v>2021-01</v>
      </c>
      <c r="T8491">
        <f>IF(AND(COUNTIF(Calculs!$Q$2:$Q$12,$O8491)&gt;0,COUNTIF(Calculs!$S$2:$S$12,$E8491)&gt;0,COUNTIF(Calculs!$U$2:$U$12,$H8491)&gt;0),1,0)</f>
        <v>1</v>
      </c>
      <c r="U8491">
        <f t="shared" si="1061"/>
        <v>5252</v>
      </c>
      <c r="V8491">
        <f t="shared" si="1062"/>
        <v>202</v>
      </c>
      <c r="W8491">
        <f t="shared" si="1063"/>
        <v>1523.08</v>
      </c>
    </row>
    <row r="8492" spans="1:23" ht="15.75" customHeight="1" x14ac:dyDescent="0.3">
      <c r="A8492" s="2" t="s">
        <v>29</v>
      </c>
      <c r="B8492" s="2">
        <v>1185732</v>
      </c>
      <c r="C8492" s="3">
        <v>44208</v>
      </c>
      <c r="D8492" s="12" t="str" cm="1">
        <f t="array" ref="D8492">_xlfn.SWITCH(WEEKDAY(C8492,2), 1, "Lundi", 2, "Mardi", 3, "Mercredi", 4, "Jeudi", 5, "Vendredi", 6, "Samedi", 7, "Dimanche", "Erreur")</f>
        <v>Mardi</v>
      </c>
      <c r="E8492" s="2" t="s">
        <v>47</v>
      </c>
      <c r="F8492" s="2" t="s">
        <v>48</v>
      </c>
      <c r="G8492" s="2" t="s">
        <v>67</v>
      </c>
      <c r="H8492" s="4" t="s">
        <v>20</v>
      </c>
      <c r="I8492" s="5">
        <v>30</v>
      </c>
      <c r="J8492" s="6">
        <v>170</v>
      </c>
      <c r="K8492" s="7">
        <v>5100</v>
      </c>
      <c r="L8492" s="7">
        <v>1887</v>
      </c>
      <c r="M8492" s="8">
        <v>0.37</v>
      </c>
      <c r="N8492" s="2" t="s">
        <v>23</v>
      </c>
      <c r="O8492">
        <f t="shared" si="1056"/>
        <v>2021</v>
      </c>
      <c r="P8492">
        <f t="shared" si="1057"/>
        <v>1</v>
      </c>
      <c r="Q8492" t="str">
        <f t="shared" si="1058"/>
        <v>janv</v>
      </c>
      <c r="R8492" t="str">
        <f t="shared" si="1059"/>
        <v>Florida</v>
      </c>
      <c r="S8492" t="str">
        <f t="shared" si="1060"/>
        <v>2021-01</v>
      </c>
      <c r="T8492">
        <f>IF(AND(COUNTIF(Calculs!$Q$2:$Q$12,$O8492)&gt;0,COUNTIF(Calculs!$S$2:$S$12,$E8492)&gt;0,COUNTIF(Calculs!$U$2:$U$12,$H8492)&gt;0),1,0)</f>
        <v>1</v>
      </c>
      <c r="U8492">
        <f t="shared" si="1061"/>
        <v>5100</v>
      </c>
      <c r="V8492">
        <f t="shared" si="1062"/>
        <v>170</v>
      </c>
      <c r="W8492">
        <f t="shared" si="1063"/>
        <v>1887</v>
      </c>
    </row>
    <row r="8493" spans="1:23" ht="15.75" customHeight="1" x14ac:dyDescent="0.3">
      <c r="A8493" s="2" t="s">
        <v>29</v>
      </c>
      <c r="B8493" s="2">
        <v>1185732</v>
      </c>
      <c r="C8493" s="3">
        <v>44208</v>
      </c>
      <c r="D8493" s="12" t="str" cm="1">
        <f t="array" ref="D8493">_xlfn.SWITCH(WEEKDAY(C8493,2), 1, "Lundi", 2, "Mardi", 3, "Mercredi", 4, "Jeudi", 5, "Vendredi", 6, "Samedi", 7, "Dimanche", "Erreur")</f>
        <v>Mardi</v>
      </c>
      <c r="E8493" s="2" t="s">
        <v>47</v>
      </c>
      <c r="F8493" s="2" t="s">
        <v>48</v>
      </c>
      <c r="G8493" s="2" t="s">
        <v>67</v>
      </c>
      <c r="H8493" s="4" t="s">
        <v>21</v>
      </c>
      <c r="I8493" s="5">
        <v>36</v>
      </c>
      <c r="J8493" s="6">
        <v>193</v>
      </c>
      <c r="K8493" s="7">
        <v>6948</v>
      </c>
      <c r="L8493" s="7">
        <v>2848.68</v>
      </c>
      <c r="M8493" s="8">
        <v>0.41</v>
      </c>
      <c r="N8493" s="2" t="s">
        <v>23</v>
      </c>
      <c r="O8493">
        <f t="shared" si="1056"/>
        <v>2021</v>
      </c>
      <c r="P8493">
        <f t="shared" si="1057"/>
        <v>1</v>
      </c>
      <c r="Q8493" t="str">
        <f t="shared" si="1058"/>
        <v>janv</v>
      </c>
      <c r="R8493" t="str">
        <f t="shared" si="1059"/>
        <v>Florida</v>
      </c>
      <c r="S8493" t="str">
        <f t="shared" si="1060"/>
        <v>2021-01</v>
      </c>
      <c r="T8493">
        <f>IF(AND(COUNTIF(Calculs!$Q$2:$Q$12,$O8493)&gt;0,COUNTIF(Calculs!$S$2:$S$12,$E8493)&gt;0,COUNTIF(Calculs!$U$2:$U$12,$H8493)&gt;0),1,0)</f>
        <v>1</v>
      </c>
      <c r="U8493">
        <f t="shared" si="1061"/>
        <v>6948</v>
      </c>
      <c r="V8493">
        <f t="shared" si="1062"/>
        <v>193</v>
      </c>
      <c r="W8493">
        <f t="shared" si="1063"/>
        <v>2848.68</v>
      </c>
    </row>
    <row r="8494" spans="1:23" ht="15.75" customHeight="1" x14ac:dyDescent="0.3">
      <c r="A8494" s="2" t="s">
        <v>29</v>
      </c>
      <c r="B8494" s="2">
        <v>1185732</v>
      </c>
      <c r="C8494" s="3">
        <v>44208</v>
      </c>
      <c r="D8494" s="12" t="str" cm="1">
        <f t="array" ref="D8494">_xlfn.SWITCH(WEEKDAY(C8494,2), 1, "Lundi", 2, "Mardi", 3, "Mercredi", 4, "Jeudi", 5, "Vendredi", 6, "Samedi", 7, "Dimanche", "Erreur")</f>
        <v>Mardi</v>
      </c>
      <c r="E8494" s="2" t="s">
        <v>47</v>
      </c>
      <c r="F8494" s="2" t="s">
        <v>48</v>
      </c>
      <c r="G8494" s="2" t="s">
        <v>67</v>
      </c>
      <c r="H8494" s="4" t="s">
        <v>22</v>
      </c>
      <c r="I8494" s="5">
        <v>35</v>
      </c>
      <c r="J8494" s="6">
        <v>221</v>
      </c>
      <c r="K8494" s="7">
        <v>7735</v>
      </c>
      <c r="L8494" s="7">
        <v>4254.25</v>
      </c>
      <c r="M8494" s="8">
        <v>0.55000000000000004</v>
      </c>
      <c r="N8494" s="2" t="s">
        <v>23</v>
      </c>
      <c r="O8494">
        <f t="shared" si="1056"/>
        <v>2021</v>
      </c>
      <c r="P8494">
        <f t="shared" si="1057"/>
        <v>1</v>
      </c>
      <c r="Q8494" t="str">
        <f t="shared" si="1058"/>
        <v>janv</v>
      </c>
      <c r="R8494" t="str">
        <f t="shared" si="1059"/>
        <v>Florida</v>
      </c>
      <c r="S8494" t="str">
        <f t="shared" si="1060"/>
        <v>2021-01</v>
      </c>
      <c r="T8494">
        <f>IF(AND(COUNTIF(Calculs!$Q$2:$Q$12,$O8494)&gt;0,COUNTIF(Calculs!$S$2:$S$12,$E8494)&gt;0,COUNTIF(Calculs!$U$2:$U$12,$H8494)&gt;0),1,0)</f>
        <v>1</v>
      </c>
      <c r="U8494">
        <f t="shared" si="1061"/>
        <v>7735</v>
      </c>
      <c r="V8494">
        <f t="shared" si="1062"/>
        <v>221</v>
      </c>
      <c r="W8494">
        <f t="shared" si="1063"/>
        <v>4254.25</v>
      </c>
    </row>
    <row r="8495" spans="1:23" ht="15.75" customHeight="1" x14ac:dyDescent="0.3">
      <c r="A8495" s="2" t="s">
        <v>29</v>
      </c>
      <c r="B8495" s="2">
        <v>1185732</v>
      </c>
      <c r="C8495" s="3">
        <v>44237</v>
      </c>
      <c r="D8495" s="12" t="str" cm="1">
        <f t="array" ref="D8495">_xlfn.SWITCH(WEEKDAY(C8495,2), 1, "Lundi", 2, "Mardi", 3, "Mercredi", 4, "Jeudi", 5, "Vendredi", 6, "Samedi", 7, "Dimanche", "Erreur")</f>
        <v>Mercredi</v>
      </c>
      <c r="E8495" s="2" t="s">
        <v>47</v>
      </c>
      <c r="F8495" s="2" t="s">
        <v>48</v>
      </c>
      <c r="G8495" s="2" t="s">
        <v>67</v>
      </c>
      <c r="H8495" s="4" t="s">
        <v>16</v>
      </c>
      <c r="I8495" s="5">
        <v>36</v>
      </c>
      <c r="J8495" s="6">
        <v>288</v>
      </c>
      <c r="K8495" s="7">
        <v>10368</v>
      </c>
      <c r="L8495" s="7">
        <v>4872.96</v>
      </c>
      <c r="M8495" s="8">
        <v>0.47000000000000003</v>
      </c>
      <c r="N8495" s="2" t="s">
        <v>23</v>
      </c>
      <c r="O8495">
        <f t="shared" si="1056"/>
        <v>2021</v>
      </c>
      <c r="P8495">
        <f t="shared" si="1057"/>
        <v>2</v>
      </c>
      <c r="Q8495" t="str">
        <f t="shared" si="1058"/>
        <v>févr</v>
      </c>
      <c r="R8495" t="str">
        <f t="shared" si="1059"/>
        <v>Florida</v>
      </c>
      <c r="S8495" t="str">
        <f t="shared" si="1060"/>
        <v>2021-02</v>
      </c>
      <c r="T8495">
        <f>IF(AND(COUNTIF(Calculs!$Q$2:$Q$12,$O8495)&gt;0,COUNTIF(Calculs!$S$2:$S$12,$E8495)&gt;0,COUNTIF(Calculs!$U$2:$U$12,$H8495)&gt;0),1,0)</f>
        <v>1</v>
      </c>
      <c r="U8495">
        <f t="shared" si="1061"/>
        <v>10368</v>
      </c>
      <c r="V8495">
        <f t="shared" si="1062"/>
        <v>288</v>
      </c>
      <c r="W8495">
        <f t="shared" si="1063"/>
        <v>4872.96</v>
      </c>
    </row>
    <row r="8496" spans="1:23" ht="15.75" customHeight="1" x14ac:dyDescent="0.3">
      <c r="A8496" s="2" t="s">
        <v>29</v>
      </c>
      <c r="B8496" s="2">
        <v>1185732</v>
      </c>
      <c r="C8496" s="3">
        <v>44237</v>
      </c>
      <c r="D8496" s="12" t="str" cm="1">
        <f t="array" ref="D8496">_xlfn.SWITCH(WEEKDAY(C8496,2), 1, "Lundi", 2, "Mardi", 3, "Mercredi", 4, "Jeudi", 5, "Vendredi", 6, "Samedi", 7, "Dimanche", "Erreur")</f>
        <v>Mercredi</v>
      </c>
      <c r="E8496" s="2" t="s">
        <v>47</v>
      </c>
      <c r="F8496" s="2" t="s">
        <v>48</v>
      </c>
      <c r="G8496" s="2" t="s">
        <v>67</v>
      </c>
      <c r="H8496" s="4" t="s">
        <v>18</v>
      </c>
      <c r="I8496" s="5">
        <v>31</v>
      </c>
      <c r="J8496" s="6">
        <v>165</v>
      </c>
      <c r="K8496" s="7">
        <v>5115</v>
      </c>
      <c r="L8496" s="7">
        <v>2097.15</v>
      </c>
      <c r="M8496" s="8">
        <v>0.41</v>
      </c>
      <c r="N8496" s="2" t="s">
        <v>23</v>
      </c>
      <c r="O8496">
        <f t="shared" si="1056"/>
        <v>2021</v>
      </c>
      <c r="P8496">
        <f t="shared" si="1057"/>
        <v>2</v>
      </c>
      <c r="Q8496" t="str">
        <f t="shared" si="1058"/>
        <v>févr</v>
      </c>
      <c r="R8496" t="str">
        <f t="shared" si="1059"/>
        <v>Florida</v>
      </c>
      <c r="S8496" t="str">
        <f t="shared" si="1060"/>
        <v>2021-02</v>
      </c>
      <c r="T8496">
        <f>IF(AND(COUNTIF(Calculs!$Q$2:$Q$12,$O8496)&gt;0,COUNTIF(Calculs!$S$2:$S$12,$E8496)&gt;0,COUNTIF(Calculs!$U$2:$U$12,$H8496)&gt;0),1,0)</f>
        <v>1</v>
      </c>
      <c r="U8496">
        <f t="shared" si="1061"/>
        <v>5115</v>
      </c>
      <c r="V8496">
        <f t="shared" si="1062"/>
        <v>165</v>
      </c>
      <c r="W8496">
        <f t="shared" si="1063"/>
        <v>2097.15</v>
      </c>
    </row>
    <row r="8497" spans="1:23" ht="15.75" customHeight="1" x14ac:dyDescent="0.3">
      <c r="A8497" s="2" t="s">
        <v>29</v>
      </c>
      <c r="B8497" s="2">
        <v>1185732</v>
      </c>
      <c r="C8497" s="3">
        <v>44237</v>
      </c>
      <c r="D8497" s="12" t="str" cm="1">
        <f t="array" ref="D8497">_xlfn.SWITCH(WEEKDAY(C8497,2), 1, "Lundi", 2, "Mardi", 3, "Mercredi", 4, "Jeudi", 5, "Vendredi", 6, "Samedi", 7, "Dimanche", "Erreur")</f>
        <v>Mercredi</v>
      </c>
      <c r="E8497" s="2" t="s">
        <v>47</v>
      </c>
      <c r="F8497" s="2" t="s">
        <v>48</v>
      </c>
      <c r="G8497" s="2" t="s">
        <v>67</v>
      </c>
      <c r="H8497" s="4" t="s">
        <v>19</v>
      </c>
      <c r="I8497" s="5">
        <v>23</v>
      </c>
      <c r="J8497" s="6">
        <v>204</v>
      </c>
      <c r="K8497" s="7">
        <v>4692</v>
      </c>
      <c r="L8497" s="7">
        <v>1501.44</v>
      </c>
      <c r="M8497" s="8">
        <v>0.32</v>
      </c>
      <c r="N8497" s="2" t="s">
        <v>23</v>
      </c>
      <c r="O8497">
        <f t="shared" si="1056"/>
        <v>2021</v>
      </c>
      <c r="P8497">
        <f t="shared" si="1057"/>
        <v>2</v>
      </c>
      <c r="Q8497" t="str">
        <f t="shared" si="1058"/>
        <v>févr</v>
      </c>
      <c r="R8497" t="str">
        <f t="shared" si="1059"/>
        <v>Florida</v>
      </c>
      <c r="S8497" t="str">
        <f t="shared" si="1060"/>
        <v>2021-02</v>
      </c>
      <c r="T8497">
        <f>IF(AND(COUNTIF(Calculs!$Q$2:$Q$12,$O8497)&gt;0,COUNTIF(Calculs!$S$2:$S$12,$E8497)&gt;0,COUNTIF(Calculs!$U$2:$U$12,$H8497)&gt;0),1,0)</f>
        <v>1</v>
      </c>
      <c r="U8497">
        <f t="shared" si="1061"/>
        <v>4692</v>
      </c>
      <c r="V8497">
        <f t="shared" si="1062"/>
        <v>204</v>
      </c>
      <c r="W8497">
        <f t="shared" si="1063"/>
        <v>1501.44</v>
      </c>
    </row>
    <row r="8498" spans="1:23" ht="15.75" customHeight="1" x14ac:dyDescent="0.3">
      <c r="A8498" s="2" t="s">
        <v>13</v>
      </c>
      <c r="B8498" s="2">
        <v>1128299</v>
      </c>
      <c r="C8498" s="3">
        <v>44251</v>
      </c>
      <c r="D8498" s="12" t="str" cm="1">
        <f t="array" ref="D8498">_xlfn.SWITCH(WEEKDAY(C8498,2), 1, "Lundi", 2, "Mardi", 3, "Mercredi", 4, "Jeudi", 5, "Vendredi", 6, "Samedi", 7, "Dimanche", "Erreur")</f>
        <v>Mercredi</v>
      </c>
      <c r="E8498" s="2" t="s">
        <v>47</v>
      </c>
      <c r="F8498" s="2" t="s">
        <v>71</v>
      </c>
      <c r="G8498" s="2" t="s">
        <v>72</v>
      </c>
      <c r="H8498" s="4" t="s">
        <v>20</v>
      </c>
      <c r="I8498" s="5">
        <v>28</v>
      </c>
      <c r="J8498" s="6">
        <v>64</v>
      </c>
      <c r="K8498" s="7">
        <v>1792</v>
      </c>
      <c r="L8498" s="7">
        <v>734.71999999999991</v>
      </c>
      <c r="M8498" s="8">
        <v>0.41</v>
      </c>
      <c r="N8498" s="2" t="s">
        <v>23</v>
      </c>
      <c r="O8498">
        <f t="shared" si="1056"/>
        <v>2021</v>
      </c>
      <c r="P8498">
        <f t="shared" si="1057"/>
        <v>2</v>
      </c>
      <c r="Q8498" t="str">
        <f t="shared" si="1058"/>
        <v>févr</v>
      </c>
      <c r="R8498" t="str">
        <f t="shared" si="1059"/>
        <v>Virginia</v>
      </c>
      <c r="S8498" t="str">
        <f t="shared" si="1060"/>
        <v>2021-02</v>
      </c>
      <c r="T8498">
        <f>IF(AND(COUNTIF(Calculs!$Q$2:$Q$12,$O8498)&gt;0,COUNTIF(Calculs!$S$2:$S$12,$E8498)&gt;0,COUNTIF(Calculs!$U$2:$U$12,$H8498)&gt;0),1,0)</f>
        <v>1</v>
      </c>
      <c r="U8498">
        <f t="shared" si="1061"/>
        <v>1792</v>
      </c>
      <c r="V8498">
        <f t="shared" si="1062"/>
        <v>64</v>
      </c>
      <c r="W8498">
        <f t="shared" si="1063"/>
        <v>734.71999999999991</v>
      </c>
    </row>
    <row r="8499" spans="1:23" ht="15.75" customHeight="1" x14ac:dyDescent="0.3">
      <c r="A8499" s="2" t="s">
        <v>13</v>
      </c>
      <c r="B8499" s="2">
        <v>1128299</v>
      </c>
      <c r="C8499" s="3">
        <v>44251</v>
      </c>
      <c r="D8499" s="12" t="str" cm="1">
        <f t="array" ref="D8499">_xlfn.SWITCH(WEEKDAY(C8499,2), 1, "Lundi", 2, "Mardi", 3, "Mercredi", 4, "Jeudi", 5, "Vendredi", 6, "Samedi", 7, "Dimanche", "Erreur")</f>
        <v>Mercredi</v>
      </c>
      <c r="E8499" s="2" t="s">
        <v>47</v>
      </c>
      <c r="F8499" s="2" t="s">
        <v>71</v>
      </c>
      <c r="G8499" s="2" t="s">
        <v>72</v>
      </c>
      <c r="H8499" s="4" t="s">
        <v>21</v>
      </c>
      <c r="I8499" s="5">
        <v>29</v>
      </c>
      <c r="J8499" s="6">
        <v>39</v>
      </c>
      <c r="K8499" s="7">
        <v>1131</v>
      </c>
      <c r="L8499" s="7">
        <v>508.95</v>
      </c>
      <c r="M8499" s="8">
        <v>0.45</v>
      </c>
      <c r="N8499" s="2" t="s">
        <v>23</v>
      </c>
      <c r="O8499">
        <f t="shared" si="1056"/>
        <v>2021</v>
      </c>
      <c r="P8499">
        <f t="shared" si="1057"/>
        <v>2</v>
      </c>
      <c r="Q8499" t="str">
        <f t="shared" si="1058"/>
        <v>févr</v>
      </c>
      <c r="R8499" t="str">
        <f t="shared" si="1059"/>
        <v>Virginia</v>
      </c>
      <c r="S8499" t="str">
        <f t="shared" si="1060"/>
        <v>2021-02</v>
      </c>
      <c r="T8499">
        <f>IF(AND(COUNTIF(Calculs!$Q$2:$Q$12,$O8499)&gt;0,COUNTIF(Calculs!$S$2:$S$12,$E8499)&gt;0,COUNTIF(Calculs!$U$2:$U$12,$H8499)&gt;0),1,0)</f>
        <v>1</v>
      </c>
      <c r="U8499">
        <f t="shared" si="1061"/>
        <v>1131</v>
      </c>
      <c r="V8499">
        <f t="shared" si="1062"/>
        <v>39</v>
      </c>
      <c r="W8499">
        <f t="shared" si="1063"/>
        <v>508.95</v>
      </c>
    </row>
    <row r="8500" spans="1:23" ht="15.75" customHeight="1" x14ac:dyDescent="0.3">
      <c r="A8500" s="2" t="s">
        <v>13</v>
      </c>
      <c r="B8500" s="2">
        <v>1128299</v>
      </c>
      <c r="C8500" s="3">
        <v>44251</v>
      </c>
      <c r="D8500" s="12" t="str" cm="1">
        <f t="array" ref="D8500">_xlfn.SWITCH(WEEKDAY(C8500,2), 1, "Lundi", 2, "Mardi", 3, "Mercredi", 4, "Jeudi", 5, "Vendredi", 6, "Samedi", 7, "Dimanche", "Erreur")</f>
        <v>Mercredi</v>
      </c>
      <c r="E8500" s="2" t="s">
        <v>47</v>
      </c>
      <c r="F8500" s="2" t="s">
        <v>71</v>
      </c>
      <c r="G8500" s="2" t="s">
        <v>72</v>
      </c>
      <c r="H8500" s="4" t="s">
        <v>22</v>
      </c>
      <c r="I8500" s="5">
        <v>30</v>
      </c>
      <c r="J8500" s="6">
        <v>107</v>
      </c>
      <c r="K8500" s="7">
        <v>3210</v>
      </c>
      <c r="L8500" s="7">
        <v>1155.5999999999999</v>
      </c>
      <c r="M8500" s="8">
        <v>0.36</v>
      </c>
      <c r="N8500" s="2" t="s">
        <v>23</v>
      </c>
      <c r="O8500">
        <f t="shared" si="1056"/>
        <v>2021</v>
      </c>
      <c r="P8500">
        <f t="shared" si="1057"/>
        <v>2</v>
      </c>
      <c r="Q8500" t="str">
        <f t="shared" si="1058"/>
        <v>févr</v>
      </c>
      <c r="R8500" t="str">
        <f t="shared" si="1059"/>
        <v>Virginia</v>
      </c>
      <c r="S8500" t="str">
        <f t="shared" si="1060"/>
        <v>2021-02</v>
      </c>
      <c r="T8500">
        <f>IF(AND(COUNTIF(Calculs!$Q$2:$Q$12,$O8500)&gt;0,COUNTIF(Calculs!$S$2:$S$12,$E8500)&gt;0,COUNTIF(Calculs!$U$2:$U$12,$H8500)&gt;0),1,0)</f>
        <v>1</v>
      </c>
      <c r="U8500">
        <f t="shared" si="1061"/>
        <v>3210</v>
      </c>
      <c r="V8500">
        <f t="shared" si="1062"/>
        <v>107</v>
      </c>
      <c r="W8500">
        <f t="shared" si="1063"/>
        <v>1155.5999999999999</v>
      </c>
    </row>
    <row r="8501" spans="1:23" ht="15.75" customHeight="1" x14ac:dyDescent="0.3">
      <c r="A8501" s="2" t="s">
        <v>13</v>
      </c>
      <c r="B8501" s="2">
        <v>1128299</v>
      </c>
      <c r="C8501" s="3">
        <v>44278</v>
      </c>
      <c r="D8501" s="12" t="str" cm="1">
        <f t="array" ref="D8501">_xlfn.SWITCH(WEEKDAY(C8501,2), 1, "Lundi", 2, "Mardi", 3, "Mercredi", 4, "Jeudi", 5, "Vendredi", 6, "Samedi", 7, "Dimanche", "Erreur")</f>
        <v>Mardi</v>
      </c>
      <c r="E8501" s="2" t="s">
        <v>47</v>
      </c>
      <c r="F8501" s="2" t="s">
        <v>71</v>
      </c>
      <c r="G8501" s="2" t="s">
        <v>72</v>
      </c>
      <c r="H8501" s="4" t="s">
        <v>16</v>
      </c>
      <c r="I8501" s="5">
        <v>30</v>
      </c>
      <c r="J8501" s="6">
        <v>162</v>
      </c>
      <c r="K8501" s="7">
        <v>4860</v>
      </c>
      <c r="L8501" s="7">
        <v>1846.8</v>
      </c>
      <c r="M8501" s="8">
        <v>0.38</v>
      </c>
      <c r="N8501" s="2" t="s">
        <v>23</v>
      </c>
      <c r="O8501">
        <f t="shared" si="1056"/>
        <v>2021</v>
      </c>
      <c r="P8501">
        <f t="shared" si="1057"/>
        <v>3</v>
      </c>
      <c r="Q8501" t="str">
        <f t="shared" si="1058"/>
        <v>mars</v>
      </c>
      <c r="R8501" t="str">
        <f t="shared" si="1059"/>
        <v>Virginia</v>
      </c>
      <c r="S8501" t="str">
        <f t="shared" si="1060"/>
        <v>2021-03</v>
      </c>
      <c r="T8501">
        <f>IF(AND(COUNTIF(Calculs!$Q$2:$Q$12,$O8501)&gt;0,COUNTIF(Calculs!$S$2:$S$12,$E8501)&gt;0,COUNTIF(Calculs!$U$2:$U$12,$H8501)&gt;0),1,0)</f>
        <v>1</v>
      </c>
      <c r="U8501">
        <f t="shared" si="1061"/>
        <v>4860</v>
      </c>
      <c r="V8501">
        <f t="shared" si="1062"/>
        <v>162</v>
      </c>
      <c r="W8501">
        <f t="shared" si="1063"/>
        <v>1846.8</v>
      </c>
    </row>
    <row r="8502" spans="1:23" ht="15.75" customHeight="1" x14ac:dyDescent="0.3">
      <c r="A8502" s="2" t="s">
        <v>13</v>
      </c>
      <c r="B8502" s="2">
        <v>1128299</v>
      </c>
      <c r="C8502" s="3">
        <v>44278</v>
      </c>
      <c r="D8502" s="12" t="str" cm="1">
        <f t="array" ref="D8502">_xlfn.SWITCH(WEEKDAY(C8502,2), 1, "Lundi", 2, "Mardi", 3, "Mercredi", 4, "Jeudi", 5, "Vendredi", 6, "Samedi", 7, "Dimanche", "Erreur")</f>
        <v>Mardi</v>
      </c>
      <c r="E8502" s="2" t="s">
        <v>47</v>
      </c>
      <c r="F8502" s="2" t="s">
        <v>71</v>
      </c>
      <c r="G8502" s="2" t="s">
        <v>72</v>
      </c>
      <c r="H8502" s="4" t="s">
        <v>18</v>
      </c>
      <c r="I8502" s="5">
        <v>35</v>
      </c>
      <c r="J8502" s="6">
        <v>98</v>
      </c>
      <c r="K8502" s="7">
        <v>3430</v>
      </c>
      <c r="L8502" s="7">
        <v>1406.3</v>
      </c>
      <c r="M8502" s="8">
        <v>0.41</v>
      </c>
      <c r="N8502" s="2" t="s">
        <v>23</v>
      </c>
      <c r="O8502">
        <f t="shared" si="1056"/>
        <v>2021</v>
      </c>
      <c r="P8502">
        <f t="shared" si="1057"/>
        <v>3</v>
      </c>
      <c r="Q8502" t="str">
        <f t="shared" si="1058"/>
        <v>mars</v>
      </c>
      <c r="R8502" t="str">
        <f t="shared" si="1059"/>
        <v>Virginia</v>
      </c>
      <c r="S8502" t="str">
        <f t="shared" si="1060"/>
        <v>2021-03</v>
      </c>
      <c r="T8502">
        <f>IF(AND(COUNTIF(Calculs!$Q$2:$Q$12,$O8502)&gt;0,COUNTIF(Calculs!$S$2:$S$12,$E8502)&gt;0,COUNTIF(Calculs!$U$2:$U$12,$H8502)&gt;0),1,0)</f>
        <v>1</v>
      </c>
      <c r="U8502">
        <f t="shared" si="1061"/>
        <v>3430</v>
      </c>
      <c r="V8502">
        <f t="shared" si="1062"/>
        <v>98</v>
      </c>
      <c r="W8502">
        <f t="shared" si="1063"/>
        <v>1406.3</v>
      </c>
    </row>
    <row r="8503" spans="1:23" ht="15.75" customHeight="1" x14ac:dyDescent="0.3">
      <c r="A8503" s="2" t="s">
        <v>13</v>
      </c>
      <c r="B8503" s="2">
        <v>1128299</v>
      </c>
      <c r="C8503" s="3">
        <v>44278</v>
      </c>
      <c r="D8503" s="12" t="str" cm="1">
        <f t="array" ref="D8503">_xlfn.SWITCH(WEEKDAY(C8503,2), 1, "Lundi", 2, "Mardi", 3, "Mercredi", 4, "Jeudi", 5, "Vendredi", 6, "Samedi", 7, "Dimanche", "Erreur")</f>
        <v>Mardi</v>
      </c>
      <c r="E8503" s="2" t="s">
        <v>47</v>
      </c>
      <c r="F8503" s="2" t="s">
        <v>71</v>
      </c>
      <c r="G8503" s="2" t="s">
        <v>72</v>
      </c>
      <c r="H8503" s="4" t="s">
        <v>19</v>
      </c>
      <c r="I8503" s="5">
        <v>43</v>
      </c>
      <c r="J8503" s="6">
        <v>112</v>
      </c>
      <c r="K8503" s="7">
        <v>4816</v>
      </c>
      <c r="L8503" s="7">
        <v>1974.56</v>
      </c>
      <c r="M8503" s="8">
        <v>0.41</v>
      </c>
      <c r="N8503" s="2" t="s">
        <v>23</v>
      </c>
      <c r="O8503">
        <f t="shared" si="1056"/>
        <v>2021</v>
      </c>
      <c r="P8503">
        <f t="shared" si="1057"/>
        <v>3</v>
      </c>
      <c r="Q8503" t="str">
        <f t="shared" si="1058"/>
        <v>mars</v>
      </c>
      <c r="R8503" t="str">
        <f t="shared" si="1059"/>
        <v>Virginia</v>
      </c>
      <c r="S8503" t="str">
        <f t="shared" si="1060"/>
        <v>2021-03</v>
      </c>
      <c r="T8503">
        <f>IF(AND(COUNTIF(Calculs!$Q$2:$Q$12,$O8503)&gt;0,COUNTIF(Calculs!$S$2:$S$12,$E8503)&gt;0,COUNTIF(Calculs!$U$2:$U$12,$H8503)&gt;0),1,0)</f>
        <v>1</v>
      </c>
      <c r="U8503">
        <f t="shared" si="1061"/>
        <v>4816</v>
      </c>
      <c r="V8503">
        <f t="shared" si="1062"/>
        <v>112</v>
      </c>
      <c r="W8503">
        <f t="shared" si="1063"/>
        <v>1974.56</v>
      </c>
    </row>
    <row r="8504" spans="1:23" ht="15.75" customHeight="1" x14ac:dyDescent="0.3">
      <c r="A8504" s="2" t="s">
        <v>13</v>
      </c>
      <c r="B8504" s="2">
        <v>1128299</v>
      </c>
      <c r="C8504" s="3">
        <v>44278</v>
      </c>
      <c r="D8504" s="12" t="str" cm="1">
        <f t="array" ref="D8504">_xlfn.SWITCH(WEEKDAY(C8504,2), 1, "Lundi", 2, "Mardi", 3, "Mercredi", 4, "Jeudi", 5, "Vendredi", 6, "Samedi", 7, "Dimanche", "Erreur")</f>
        <v>Mardi</v>
      </c>
      <c r="E8504" s="2" t="s">
        <v>47</v>
      </c>
      <c r="F8504" s="2" t="s">
        <v>71</v>
      </c>
      <c r="G8504" s="2" t="s">
        <v>72</v>
      </c>
      <c r="H8504" s="4" t="s">
        <v>20</v>
      </c>
      <c r="I8504" s="5">
        <v>38</v>
      </c>
      <c r="J8504" s="6">
        <v>78</v>
      </c>
      <c r="K8504" s="7">
        <v>2964</v>
      </c>
      <c r="L8504" s="7">
        <v>1155.9599999999998</v>
      </c>
      <c r="M8504" s="8">
        <v>0.38999999999999996</v>
      </c>
      <c r="N8504" s="2" t="s">
        <v>23</v>
      </c>
      <c r="O8504">
        <f t="shared" si="1056"/>
        <v>2021</v>
      </c>
      <c r="P8504">
        <f t="shared" si="1057"/>
        <v>3</v>
      </c>
      <c r="Q8504" t="str">
        <f t="shared" si="1058"/>
        <v>mars</v>
      </c>
      <c r="R8504" t="str">
        <f t="shared" si="1059"/>
        <v>Virginia</v>
      </c>
      <c r="S8504" t="str">
        <f t="shared" si="1060"/>
        <v>2021-03</v>
      </c>
      <c r="T8504">
        <f>IF(AND(COUNTIF(Calculs!$Q$2:$Q$12,$O8504)&gt;0,COUNTIF(Calculs!$S$2:$S$12,$E8504)&gt;0,COUNTIF(Calculs!$U$2:$U$12,$H8504)&gt;0),1,0)</f>
        <v>1</v>
      </c>
      <c r="U8504">
        <f t="shared" si="1061"/>
        <v>2964</v>
      </c>
      <c r="V8504">
        <f t="shared" si="1062"/>
        <v>78</v>
      </c>
      <c r="W8504">
        <f t="shared" si="1063"/>
        <v>1155.9599999999998</v>
      </c>
    </row>
    <row r="8505" spans="1:23" ht="15.75" customHeight="1" x14ac:dyDescent="0.3">
      <c r="A8505" s="2" t="s">
        <v>13</v>
      </c>
      <c r="B8505" s="2">
        <v>1128299</v>
      </c>
      <c r="C8505" s="3">
        <v>44278</v>
      </c>
      <c r="D8505" s="12" t="str" cm="1">
        <f t="array" ref="D8505">_xlfn.SWITCH(WEEKDAY(C8505,2), 1, "Lundi", 2, "Mardi", 3, "Mercredi", 4, "Jeudi", 5, "Vendredi", 6, "Samedi", 7, "Dimanche", "Erreur")</f>
        <v>Mardi</v>
      </c>
      <c r="E8505" s="2" t="s">
        <v>47</v>
      </c>
      <c r="F8505" s="2" t="s">
        <v>71</v>
      </c>
      <c r="G8505" s="2" t="s">
        <v>72</v>
      </c>
      <c r="H8505" s="4" t="s">
        <v>21</v>
      </c>
      <c r="I8505" s="5">
        <v>43</v>
      </c>
      <c r="J8505" s="6">
        <v>33</v>
      </c>
      <c r="K8505" s="7">
        <v>1419</v>
      </c>
      <c r="L8505" s="7">
        <v>595.98</v>
      </c>
      <c r="M8505" s="8">
        <v>0.42000000000000004</v>
      </c>
      <c r="N8505" s="2" t="s">
        <v>23</v>
      </c>
      <c r="O8505">
        <f t="shared" si="1056"/>
        <v>2021</v>
      </c>
      <c r="P8505">
        <f t="shared" si="1057"/>
        <v>3</v>
      </c>
      <c r="Q8505" t="str">
        <f t="shared" si="1058"/>
        <v>mars</v>
      </c>
      <c r="R8505" t="str">
        <f t="shared" si="1059"/>
        <v>Virginia</v>
      </c>
      <c r="S8505" t="str">
        <f t="shared" si="1060"/>
        <v>2021-03</v>
      </c>
      <c r="T8505">
        <f>IF(AND(COUNTIF(Calculs!$Q$2:$Q$12,$O8505)&gt;0,COUNTIF(Calculs!$S$2:$S$12,$E8505)&gt;0,COUNTIF(Calculs!$U$2:$U$12,$H8505)&gt;0),1,0)</f>
        <v>1</v>
      </c>
      <c r="U8505">
        <f t="shared" si="1061"/>
        <v>1419</v>
      </c>
      <c r="V8505">
        <f t="shared" si="1062"/>
        <v>33</v>
      </c>
      <c r="W8505">
        <f t="shared" si="1063"/>
        <v>595.98</v>
      </c>
    </row>
    <row r="8506" spans="1:23" ht="15.75" customHeight="1" x14ac:dyDescent="0.3">
      <c r="A8506" s="2" t="s">
        <v>13</v>
      </c>
      <c r="B8506" s="2">
        <v>1128299</v>
      </c>
      <c r="C8506" s="3">
        <v>44278</v>
      </c>
      <c r="D8506" s="12" t="str" cm="1">
        <f t="array" ref="D8506">_xlfn.SWITCH(WEEKDAY(C8506,2), 1, "Lundi", 2, "Mardi", 3, "Mercredi", 4, "Jeudi", 5, "Vendredi", 6, "Samedi", 7, "Dimanche", "Erreur")</f>
        <v>Mardi</v>
      </c>
      <c r="E8506" s="2" t="s">
        <v>47</v>
      </c>
      <c r="F8506" s="2" t="s">
        <v>71</v>
      </c>
      <c r="G8506" s="2" t="s">
        <v>72</v>
      </c>
      <c r="H8506" s="4" t="s">
        <v>22</v>
      </c>
      <c r="I8506" s="5">
        <v>35</v>
      </c>
      <c r="J8506" s="6">
        <v>102</v>
      </c>
      <c r="K8506" s="7">
        <v>3570</v>
      </c>
      <c r="L8506" s="7">
        <v>1285.2</v>
      </c>
      <c r="M8506" s="8">
        <v>0.36</v>
      </c>
      <c r="N8506" s="2" t="s">
        <v>23</v>
      </c>
      <c r="O8506">
        <f t="shared" si="1056"/>
        <v>2021</v>
      </c>
      <c r="P8506">
        <f t="shared" si="1057"/>
        <v>3</v>
      </c>
      <c r="Q8506" t="str">
        <f t="shared" si="1058"/>
        <v>mars</v>
      </c>
      <c r="R8506" t="str">
        <f t="shared" si="1059"/>
        <v>Virginia</v>
      </c>
      <c r="S8506" t="str">
        <f t="shared" si="1060"/>
        <v>2021-03</v>
      </c>
      <c r="T8506">
        <f>IF(AND(COUNTIF(Calculs!$Q$2:$Q$12,$O8506)&gt;0,COUNTIF(Calculs!$S$2:$S$12,$E8506)&gt;0,COUNTIF(Calculs!$U$2:$U$12,$H8506)&gt;0),1,0)</f>
        <v>1</v>
      </c>
      <c r="U8506">
        <f t="shared" si="1061"/>
        <v>3570</v>
      </c>
      <c r="V8506">
        <f t="shared" si="1062"/>
        <v>102</v>
      </c>
      <c r="W8506">
        <f t="shared" si="1063"/>
        <v>1285.2</v>
      </c>
    </row>
    <row r="8507" spans="1:23" ht="15.75" customHeight="1" x14ac:dyDescent="0.3">
      <c r="A8507" s="2" t="s">
        <v>13</v>
      </c>
      <c r="B8507" s="2">
        <v>1128299</v>
      </c>
      <c r="C8507" s="3">
        <v>44310</v>
      </c>
      <c r="D8507" s="12" t="str" cm="1">
        <f t="array" ref="D8507">_xlfn.SWITCH(WEEKDAY(C8507,2), 1, "Lundi", 2, "Mardi", 3, "Mercredi", 4, "Jeudi", 5, "Vendredi", 6, "Samedi", 7, "Dimanche", "Erreur")</f>
        <v>Samedi</v>
      </c>
      <c r="E8507" s="2" t="s">
        <v>47</v>
      </c>
      <c r="F8507" s="2" t="s">
        <v>71</v>
      </c>
      <c r="G8507" s="2" t="s">
        <v>72</v>
      </c>
      <c r="H8507" s="4" t="s">
        <v>16</v>
      </c>
      <c r="I8507" s="5">
        <v>38</v>
      </c>
      <c r="J8507" s="6">
        <v>147</v>
      </c>
      <c r="K8507" s="7">
        <v>5586</v>
      </c>
      <c r="L8507" s="7">
        <v>2066.8200000000002</v>
      </c>
      <c r="M8507" s="8">
        <v>0.37</v>
      </c>
      <c r="N8507" s="2" t="s">
        <v>23</v>
      </c>
      <c r="O8507">
        <f t="shared" si="1056"/>
        <v>2021</v>
      </c>
      <c r="P8507">
        <f t="shared" si="1057"/>
        <v>4</v>
      </c>
      <c r="Q8507" t="str">
        <f t="shared" si="1058"/>
        <v>avr</v>
      </c>
      <c r="R8507" t="str">
        <f t="shared" si="1059"/>
        <v>Virginia</v>
      </c>
      <c r="S8507" t="str">
        <f t="shared" si="1060"/>
        <v>2021-04</v>
      </c>
      <c r="T8507">
        <f>IF(AND(COUNTIF(Calculs!$Q$2:$Q$12,$O8507)&gt;0,COUNTIF(Calculs!$S$2:$S$12,$E8507)&gt;0,COUNTIF(Calculs!$U$2:$U$12,$H8507)&gt;0),1,0)</f>
        <v>1</v>
      </c>
      <c r="U8507">
        <f t="shared" si="1061"/>
        <v>5586</v>
      </c>
      <c r="V8507">
        <f t="shared" si="1062"/>
        <v>147</v>
      </c>
      <c r="W8507">
        <f t="shared" si="1063"/>
        <v>2066.8200000000002</v>
      </c>
    </row>
    <row r="8508" spans="1:23" ht="15.75" customHeight="1" x14ac:dyDescent="0.3">
      <c r="A8508" s="2" t="s">
        <v>13</v>
      </c>
      <c r="B8508" s="2">
        <v>1128299</v>
      </c>
      <c r="C8508" s="3">
        <v>44310</v>
      </c>
      <c r="D8508" s="12" t="str" cm="1">
        <f t="array" ref="D8508">_xlfn.SWITCH(WEEKDAY(C8508,2), 1, "Lundi", 2, "Mardi", 3, "Mercredi", 4, "Jeudi", 5, "Vendredi", 6, "Samedi", 7, "Dimanche", "Erreur")</f>
        <v>Samedi</v>
      </c>
      <c r="E8508" s="2" t="s">
        <v>47</v>
      </c>
      <c r="F8508" s="2" t="s">
        <v>71</v>
      </c>
      <c r="G8508" s="2" t="s">
        <v>72</v>
      </c>
      <c r="H8508" s="4" t="s">
        <v>18</v>
      </c>
      <c r="I8508" s="5">
        <v>44</v>
      </c>
      <c r="J8508" s="6">
        <v>85</v>
      </c>
      <c r="K8508" s="7">
        <v>3740</v>
      </c>
      <c r="L8508" s="7">
        <v>1533.3999999999999</v>
      </c>
      <c r="M8508" s="8">
        <v>0.41</v>
      </c>
      <c r="N8508" s="2" t="s">
        <v>23</v>
      </c>
      <c r="O8508">
        <f t="shared" si="1056"/>
        <v>2021</v>
      </c>
      <c r="P8508">
        <f t="shared" si="1057"/>
        <v>4</v>
      </c>
      <c r="Q8508" t="str">
        <f t="shared" si="1058"/>
        <v>avr</v>
      </c>
      <c r="R8508" t="str">
        <f t="shared" si="1059"/>
        <v>Virginia</v>
      </c>
      <c r="S8508" t="str">
        <f t="shared" si="1060"/>
        <v>2021-04</v>
      </c>
      <c r="T8508">
        <f>IF(AND(COUNTIF(Calculs!$Q$2:$Q$12,$O8508)&gt;0,COUNTIF(Calculs!$S$2:$S$12,$E8508)&gt;0,COUNTIF(Calculs!$U$2:$U$12,$H8508)&gt;0),1,0)</f>
        <v>1</v>
      </c>
      <c r="U8508">
        <f t="shared" si="1061"/>
        <v>3740</v>
      </c>
      <c r="V8508">
        <f t="shared" si="1062"/>
        <v>85</v>
      </c>
      <c r="W8508">
        <f t="shared" si="1063"/>
        <v>1533.3999999999999</v>
      </c>
    </row>
    <row r="8509" spans="1:23" ht="15.75" customHeight="1" x14ac:dyDescent="0.3">
      <c r="A8509" s="2" t="s">
        <v>13</v>
      </c>
      <c r="B8509" s="2">
        <v>1128299</v>
      </c>
      <c r="C8509" s="3">
        <v>44310</v>
      </c>
      <c r="D8509" s="12" t="str" cm="1">
        <f t="array" ref="D8509">_xlfn.SWITCH(WEEKDAY(C8509,2), 1, "Lundi", 2, "Mardi", 3, "Mercredi", 4, "Jeudi", 5, "Vendredi", 6, "Samedi", 7, "Dimanche", "Erreur")</f>
        <v>Samedi</v>
      </c>
      <c r="E8509" s="2" t="s">
        <v>47</v>
      </c>
      <c r="F8509" s="2" t="s">
        <v>71</v>
      </c>
      <c r="G8509" s="2" t="s">
        <v>72</v>
      </c>
      <c r="H8509" s="4" t="s">
        <v>19</v>
      </c>
      <c r="I8509" s="5">
        <v>41</v>
      </c>
      <c r="J8509" s="6">
        <v>114</v>
      </c>
      <c r="K8509" s="7">
        <v>4674</v>
      </c>
      <c r="L8509" s="7">
        <v>1729.3799999999999</v>
      </c>
      <c r="M8509" s="8">
        <v>0.37</v>
      </c>
      <c r="N8509" s="2" t="s">
        <v>23</v>
      </c>
      <c r="O8509">
        <f t="shared" si="1056"/>
        <v>2021</v>
      </c>
      <c r="P8509">
        <f t="shared" si="1057"/>
        <v>4</v>
      </c>
      <c r="Q8509" t="str">
        <f t="shared" si="1058"/>
        <v>avr</v>
      </c>
      <c r="R8509" t="str">
        <f t="shared" si="1059"/>
        <v>Virginia</v>
      </c>
      <c r="S8509" t="str">
        <f t="shared" si="1060"/>
        <v>2021-04</v>
      </c>
      <c r="T8509">
        <f>IF(AND(COUNTIF(Calculs!$Q$2:$Q$12,$O8509)&gt;0,COUNTIF(Calculs!$S$2:$S$12,$E8509)&gt;0,COUNTIF(Calculs!$U$2:$U$12,$H8509)&gt;0),1,0)</f>
        <v>1</v>
      </c>
      <c r="U8509">
        <f t="shared" si="1061"/>
        <v>4674</v>
      </c>
      <c r="V8509">
        <f t="shared" si="1062"/>
        <v>114</v>
      </c>
      <c r="W8509">
        <f t="shared" si="1063"/>
        <v>1729.3799999999999</v>
      </c>
    </row>
    <row r="8510" spans="1:23" ht="15.75" customHeight="1" x14ac:dyDescent="0.3">
      <c r="A8510" s="2" t="s">
        <v>13</v>
      </c>
      <c r="B8510" s="2">
        <v>1128299</v>
      </c>
      <c r="C8510" s="3">
        <v>44310</v>
      </c>
      <c r="D8510" s="12" t="str" cm="1">
        <f t="array" ref="D8510">_xlfn.SWITCH(WEEKDAY(C8510,2), 1, "Lundi", 2, "Mardi", 3, "Mercredi", 4, "Jeudi", 5, "Vendredi", 6, "Samedi", 7, "Dimanche", "Erreur")</f>
        <v>Samedi</v>
      </c>
      <c r="E8510" s="2" t="s">
        <v>47</v>
      </c>
      <c r="F8510" s="2" t="s">
        <v>71</v>
      </c>
      <c r="G8510" s="2" t="s">
        <v>72</v>
      </c>
      <c r="H8510" s="4" t="s">
        <v>20</v>
      </c>
      <c r="I8510" s="5">
        <v>32</v>
      </c>
      <c r="J8510" s="6">
        <v>68</v>
      </c>
      <c r="K8510" s="7">
        <v>2176</v>
      </c>
      <c r="L8510" s="7">
        <v>913.92</v>
      </c>
      <c r="M8510" s="8">
        <v>0.42</v>
      </c>
      <c r="N8510" s="2" t="s">
        <v>23</v>
      </c>
      <c r="O8510">
        <f t="shared" si="1056"/>
        <v>2021</v>
      </c>
      <c r="P8510">
        <f t="shared" si="1057"/>
        <v>4</v>
      </c>
      <c r="Q8510" t="str">
        <f t="shared" si="1058"/>
        <v>avr</v>
      </c>
      <c r="R8510" t="str">
        <f t="shared" si="1059"/>
        <v>Virginia</v>
      </c>
      <c r="S8510" t="str">
        <f t="shared" si="1060"/>
        <v>2021-04</v>
      </c>
      <c r="T8510">
        <f>IF(AND(COUNTIF(Calculs!$Q$2:$Q$12,$O8510)&gt;0,COUNTIF(Calculs!$S$2:$S$12,$E8510)&gt;0,COUNTIF(Calculs!$U$2:$U$12,$H8510)&gt;0),1,0)</f>
        <v>1</v>
      </c>
      <c r="U8510">
        <f t="shared" si="1061"/>
        <v>2176</v>
      </c>
      <c r="V8510">
        <f t="shared" si="1062"/>
        <v>68</v>
      </c>
      <c r="W8510">
        <f t="shared" si="1063"/>
        <v>913.92</v>
      </c>
    </row>
    <row r="8511" spans="1:23" ht="15.75" customHeight="1" x14ac:dyDescent="0.3">
      <c r="A8511" s="2" t="s">
        <v>13</v>
      </c>
      <c r="B8511" s="2">
        <v>1128299</v>
      </c>
      <c r="C8511" s="3">
        <v>44310</v>
      </c>
      <c r="D8511" s="12" t="str" cm="1">
        <f t="array" ref="D8511">_xlfn.SWITCH(WEEKDAY(C8511,2), 1, "Lundi", 2, "Mardi", 3, "Mercredi", 4, "Jeudi", 5, "Vendredi", 6, "Samedi", 7, "Dimanche", "Erreur")</f>
        <v>Samedi</v>
      </c>
      <c r="E8511" s="2" t="s">
        <v>47</v>
      </c>
      <c r="F8511" s="2" t="s">
        <v>71</v>
      </c>
      <c r="G8511" s="2" t="s">
        <v>72</v>
      </c>
      <c r="H8511" s="4" t="s">
        <v>21</v>
      </c>
      <c r="I8511" s="5">
        <v>40</v>
      </c>
      <c r="J8511" s="6">
        <v>40</v>
      </c>
      <c r="K8511" s="7">
        <v>1600</v>
      </c>
      <c r="L8511" s="7">
        <v>672.00000000000011</v>
      </c>
      <c r="M8511" s="8">
        <v>0.42000000000000004</v>
      </c>
      <c r="N8511" s="2" t="s">
        <v>23</v>
      </c>
      <c r="O8511">
        <f t="shared" si="1056"/>
        <v>2021</v>
      </c>
      <c r="P8511">
        <f t="shared" si="1057"/>
        <v>4</v>
      </c>
      <c r="Q8511" t="str">
        <f t="shared" si="1058"/>
        <v>avr</v>
      </c>
      <c r="R8511" t="str">
        <f t="shared" si="1059"/>
        <v>Virginia</v>
      </c>
      <c r="S8511" t="str">
        <f t="shared" si="1060"/>
        <v>2021-04</v>
      </c>
      <c r="T8511">
        <f>IF(AND(COUNTIF(Calculs!$Q$2:$Q$12,$O8511)&gt;0,COUNTIF(Calculs!$S$2:$S$12,$E8511)&gt;0,COUNTIF(Calculs!$U$2:$U$12,$H8511)&gt;0),1,0)</f>
        <v>1</v>
      </c>
      <c r="U8511">
        <f t="shared" si="1061"/>
        <v>1600</v>
      </c>
      <c r="V8511">
        <f t="shared" si="1062"/>
        <v>40</v>
      </c>
      <c r="W8511">
        <f t="shared" si="1063"/>
        <v>672.00000000000011</v>
      </c>
    </row>
    <row r="8512" spans="1:23" ht="15.75" customHeight="1" x14ac:dyDescent="0.3">
      <c r="A8512" s="2" t="s">
        <v>13</v>
      </c>
      <c r="B8512" s="2">
        <v>1128299</v>
      </c>
      <c r="C8512" s="3">
        <v>44310</v>
      </c>
      <c r="D8512" s="12" t="str" cm="1">
        <f t="array" ref="D8512">_xlfn.SWITCH(WEEKDAY(C8512,2), 1, "Lundi", 2, "Mardi", 3, "Mercredi", 4, "Jeudi", 5, "Vendredi", 6, "Samedi", 7, "Dimanche", "Erreur")</f>
        <v>Samedi</v>
      </c>
      <c r="E8512" s="2" t="s">
        <v>47</v>
      </c>
      <c r="F8512" s="2" t="s">
        <v>71</v>
      </c>
      <c r="G8512" s="2" t="s">
        <v>72</v>
      </c>
      <c r="H8512" s="4" t="s">
        <v>22</v>
      </c>
      <c r="I8512" s="5">
        <v>47</v>
      </c>
      <c r="J8512" s="6">
        <v>90</v>
      </c>
      <c r="K8512" s="7">
        <v>4230</v>
      </c>
      <c r="L8512" s="7">
        <v>1522.8</v>
      </c>
      <c r="M8512" s="8">
        <v>0.36</v>
      </c>
      <c r="N8512" s="2" t="s">
        <v>23</v>
      </c>
      <c r="O8512">
        <f t="shared" si="1056"/>
        <v>2021</v>
      </c>
      <c r="P8512">
        <f t="shared" si="1057"/>
        <v>4</v>
      </c>
      <c r="Q8512" t="str">
        <f t="shared" si="1058"/>
        <v>avr</v>
      </c>
      <c r="R8512" t="str">
        <f t="shared" si="1059"/>
        <v>Virginia</v>
      </c>
      <c r="S8512" t="str">
        <f t="shared" si="1060"/>
        <v>2021-04</v>
      </c>
      <c r="T8512">
        <f>IF(AND(COUNTIF(Calculs!$Q$2:$Q$12,$O8512)&gt;0,COUNTIF(Calculs!$S$2:$S$12,$E8512)&gt;0,COUNTIF(Calculs!$U$2:$U$12,$H8512)&gt;0),1,0)</f>
        <v>1</v>
      </c>
      <c r="U8512">
        <f t="shared" si="1061"/>
        <v>4230</v>
      </c>
      <c r="V8512">
        <f t="shared" si="1062"/>
        <v>90</v>
      </c>
      <c r="W8512">
        <f t="shared" si="1063"/>
        <v>1522.8</v>
      </c>
    </row>
    <row r="8513" spans="1:23" ht="15.75" customHeight="1" x14ac:dyDescent="0.3">
      <c r="A8513" s="2" t="s">
        <v>13</v>
      </c>
      <c r="B8513" s="2">
        <v>1128299</v>
      </c>
      <c r="C8513" s="3">
        <v>44341</v>
      </c>
      <c r="D8513" s="12" t="str" cm="1">
        <f t="array" ref="D8513">_xlfn.SWITCH(WEEKDAY(C8513,2), 1, "Lundi", 2, "Mardi", 3, "Mercredi", 4, "Jeudi", 5, "Vendredi", 6, "Samedi", 7, "Dimanche", "Erreur")</f>
        <v>Mardi</v>
      </c>
      <c r="E8513" s="2" t="s">
        <v>47</v>
      </c>
      <c r="F8513" s="2" t="s">
        <v>71</v>
      </c>
      <c r="G8513" s="2" t="s">
        <v>72</v>
      </c>
      <c r="H8513" s="4" t="s">
        <v>16</v>
      </c>
      <c r="I8513" s="5">
        <v>39</v>
      </c>
      <c r="J8513" s="6">
        <v>175</v>
      </c>
      <c r="K8513" s="7">
        <v>6825</v>
      </c>
      <c r="L8513" s="7">
        <v>2730</v>
      </c>
      <c r="M8513" s="8">
        <v>0.39999999999999997</v>
      </c>
      <c r="N8513" s="2" t="s">
        <v>23</v>
      </c>
      <c r="O8513">
        <f t="shared" si="1056"/>
        <v>2021</v>
      </c>
      <c r="P8513">
        <f t="shared" si="1057"/>
        <v>5</v>
      </c>
      <c r="Q8513" t="str">
        <f t="shared" si="1058"/>
        <v>mai</v>
      </c>
      <c r="R8513" t="str">
        <f t="shared" si="1059"/>
        <v>Virginia</v>
      </c>
      <c r="S8513" t="str">
        <f t="shared" si="1060"/>
        <v>2021-05</v>
      </c>
      <c r="T8513">
        <f>IF(AND(COUNTIF(Calculs!$Q$2:$Q$12,$O8513)&gt;0,COUNTIF(Calculs!$S$2:$S$12,$E8513)&gt;0,COUNTIF(Calculs!$U$2:$U$12,$H8513)&gt;0),1,0)</f>
        <v>1</v>
      </c>
      <c r="U8513">
        <f t="shared" si="1061"/>
        <v>6825</v>
      </c>
      <c r="V8513">
        <f t="shared" si="1062"/>
        <v>175</v>
      </c>
      <c r="W8513">
        <f t="shared" si="1063"/>
        <v>2730</v>
      </c>
    </row>
    <row r="8514" spans="1:23" ht="15.75" customHeight="1" x14ac:dyDescent="0.3">
      <c r="A8514" s="2" t="s">
        <v>13</v>
      </c>
      <c r="B8514" s="2">
        <v>1128299</v>
      </c>
      <c r="C8514" s="3">
        <v>44341</v>
      </c>
      <c r="D8514" s="12" t="str" cm="1">
        <f t="array" ref="D8514">_xlfn.SWITCH(WEEKDAY(C8514,2), 1, "Lundi", 2, "Mardi", 3, "Mercredi", 4, "Jeudi", 5, "Vendredi", 6, "Samedi", 7, "Dimanche", "Erreur")</f>
        <v>Mardi</v>
      </c>
      <c r="E8514" s="2" t="s">
        <v>47</v>
      </c>
      <c r="F8514" s="2" t="s">
        <v>71</v>
      </c>
      <c r="G8514" s="2" t="s">
        <v>72</v>
      </c>
      <c r="H8514" s="4" t="s">
        <v>18</v>
      </c>
      <c r="I8514" s="5">
        <v>40</v>
      </c>
      <c r="J8514" s="6">
        <v>105</v>
      </c>
      <c r="K8514" s="7">
        <v>4200</v>
      </c>
      <c r="L8514" s="7">
        <v>1722</v>
      </c>
      <c r="M8514" s="8">
        <v>0.41</v>
      </c>
      <c r="N8514" s="2" t="s">
        <v>23</v>
      </c>
      <c r="O8514">
        <f t="shared" si="1056"/>
        <v>2021</v>
      </c>
      <c r="P8514">
        <f t="shared" si="1057"/>
        <v>5</v>
      </c>
      <c r="Q8514" t="str">
        <f t="shared" si="1058"/>
        <v>mai</v>
      </c>
      <c r="R8514" t="str">
        <f t="shared" si="1059"/>
        <v>Virginia</v>
      </c>
      <c r="S8514" t="str">
        <f t="shared" si="1060"/>
        <v>2021-05</v>
      </c>
      <c r="T8514">
        <f>IF(AND(COUNTIF(Calculs!$Q$2:$Q$12,$O8514)&gt;0,COUNTIF(Calculs!$S$2:$S$12,$E8514)&gt;0,COUNTIF(Calculs!$U$2:$U$12,$H8514)&gt;0),1,0)</f>
        <v>1</v>
      </c>
      <c r="U8514">
        <f t="shared" si="1061"/>
        <v>4200</v>
      </c>
      <c r="V8514">
        <f t="shared" si="1062"/>
        <v>105</v>
      </c>
      <c r="W8514">
        <f t="shared" si="1063"/>
        <v>1722</v>
      </c>
    </row>
    <row r="8515" spans="1:23" ht="15.75" customHeight="1" x14ac:dyDescent="0.3">
      <c r="A8515" s="2" t="s">
        <v>13</v>
      </c>
      <c r="B8515" s="2">
        <v>1128299</v>
      </c>
      <c r="C8515" s="3">
        <v>44341</v>
      </c>
      <c r="D8515" s="12" t="str" cm="1">
        <f t="array" ref="D8515">_xlfn.SWITCH(WEEKDAY(C8515,2), 1, "Lundi", 2, "Mardi", 3, "Mercredi", 4, "Jeudi", 5, "Vendredi", 6, "Samedi", 7, "Dimanche", "Erreur")</f>
        <v>Mardi</v>
      </c>
      <c r="E8515" s="2" t="s">
        <v>47</v>
      </c>
      <c r="F8515" s="2" t="s">
        <v>71</v>
      </c>
      <c r="G8515" s="2" t="s">
        <v>72</v>
      </c>
      <c r="H8515" s="4" t="s">
        <v>19</v>
      </c>
      <c r="I8515" s="5">
        <v>37</v>
      </c>
      <c r="J8515" s="6">
        <v>109</v>
      </c>
      <c r="K8515" s="7">
        <v>4033</v>
      </c>
      <c r="L8515" s="7">
        <v>1492.21</v>
      </c>
      <c r="M8515" s="8">
        <v>0.37</v>
      </c>
      <c r="N8515" s="2" t="s">
        <v>23</v>
      </c>
      <c r="O8515">
        <f t="shared" ref="O8515:O8578" si="1064">YEAR($C8515)</f>
        <v>2021</v>
      </c>
      <c r="P8515">
        <f t="shared" ref="P8515:P8578" si="1065">MONTH($C8515)</f>
        <v>5</v>
      </c>
      <c r="Q8515" t="str">
        <f t="shared" ref="Q8515:Q8578" si="1066">TEXT($C8515,"mmm")</f>
        <v>mai</v>
      </c>
      <c r="R8515" t="str">
        <f t="shared" ref="R8515:R8578" si="1067">SUBSTITUTE(SUBSTITUTE($F8515,"Sud ","South "),"Ouest ","West ")</f>
        <v>Virginia</v>
      </c>
      <c r="S8515" t="str">
        <f t="shared" ref="S8515:S8578" si="1068">TEXT($C8515,"aaaa-mm")</f>
        <v>2021-05</v>
      </c>
      <c r="T8515">
        <f>IF(AND(COUNTIF(Calculs!$Q$2:$Q$12,$O8515)&gt;0,COUNTIF(Calculs!$S$2:$S$12,$E8515)&gt;0,COUNTIF(Calculs!$U$2:$U$12,$H8515)&gt;0),1,0)</f>
        <v>1</v>
      </c>
      <c r="U8515">
        <f t="shared" ref="U8515:U8578" si="1069">$K8515*$T8515</f>
        <v>4033</v>
      </c>
      <c r="V8515">
        <f t="shared" ref="V8515:V8578" si="1070">$J8515*$T8515</f>
        <v>109</v>
      </c>
      <c r="W8515">
        <f t="shared" ref="W8515:W8578" si="1071">$L8515*$T8515</f>
        <v>1492.21</v>
      </c>
    </row>
    <row r="8516" spans="1:23" ht="15.75" customHeight="1" x14ac:dyDescent="0.3">
      <c r="A8516" s="2" t="s">
        <v>13</v>
      </c>
      <c r="B8516" s="2">
        <v>1128299</v>
      </c>
      <c r="C8516" s="3">
        <v>44341</v>
      </c>
      <c r="D8516" s="12" t="str" cm="1">
        <f t="array" ref="D8516">_xlfn.SWITCH(WEEKDAY(C8516,2), 1, "Lundi", 2, "Mardi", 3, "Mercredi", 4, "Jeudi", 5, "Vendredi", 6, "Samedi", 7, "Dimanche", "Erreur")</f>
        <v>Mardi</v>
      </c>
      <c r="E8516" s="2" t="s">
        <v>47</v>
      </c>
      <c r="F8516" s="2" t="s">
        <v>71</v>
      </c>
      <c r="G8516" s="2" t="s">
        <v>72</v>
      </c>
      <c r="H8516" s="4" t="s">
        <v>20</v>
      </c>
      <c r="I8516" s="5">
        <v>33</v>
      </c>
      <c r="J8516" s="6">
        <v>85</v>
      </c>
      <c r="K8516" s="7">
        <v>2805</v>
      </c>
      <c r="L8516" s="7">
        <v>1065.9000000000001</v>
      </c>
      <c r="M8516" s="8">
        <v>0.38</v>
      </c>
      <c r="N8516" s="2" t="s">
        <v>23</v>
      </c>
      <c r="O8516">
        <f t="shared" si="1064"/>
        <v>2021</v>
      </c>
      <c r="P8516">
        <f t="shared" si="1065"/>
        <v>5</v>
      </c>
      <c r="Q8516" t="str">
        <f t="shared" si="1066"/>
        <v>mai</v>
      </c>
      <c r="R8516" t="str">
        <f t="shared" si="1067"/>
        <v>Virginia</v>
      </c>
      <c r="S8516" t="str">
        <f t="shared" si="1068"/>
        <v>2021-05</v>
      </c>
      <c r="T8516">
        <f>IF(AND(COUNTIF(Calculs!$Q$2:$Q$12,$O8516)&gt;0,COUNTIF(Calculs!$S$2:$S$12,$E8516)&gt;0,COUNTIF(Calculs!$U$2:$U$12,$H8516)&gt;0),1,0)</f>
        <v>1</v>
      </c>
      <c r="U8516">
        <f t="shared" si="1069"/>
        <v>2805</v>
      </c>
      <c r="V8516">
        <f t="shared" si="1070"/>
        <v>85</v>
      </c>
      <c r="W8516">
        <f t="shared" si="1071"/>
        <v>1065.9000000000001</v>
      </c>
    </row>
    <row r="8517" spans="1:23" ht="15.75" customHeight="1" x14ac:dyDescent="0.3">
      <c r="A8517" s="2" t="s">
        <v>13</v>
      </c>
      <c r="B8517" s="2">
        <v>1128299</v>
      </c>
      <c r="C8517" s="3">
        <v>44341</v>
      </c>
      <c r="D8517" s="12" t="str" cm="1">
        <f t="array" ref="D8517">_xlfn.SWITCH(WEEKDAY(C8517,2), 1, "Lundi", 2, "Mardi", 3, "Mercredi", 4, "Jeudi", 5, "Vendredi", 6, "Samedi", 7, "Dimanche", "Erreur")</f>
        <v>Mardi</v>
      </c>
      <c r="E8517" s="2" t="s">
        <v>47</v>
      </c>
      <c r="F8517" s="2" t="s">
        <v>71</v>
      </c>
      <c r="G8517" s="2" t="s">
        <v>72</v>
      </c>
      <c r="H8517" s="4" t="s">
        <v>21</v>
      </c>
      <c r="I8517" s="5">
        <v>34</v>
      </c>
      <c r="J8517" s="6">
        <v>54</v>
      </c>
      <c r="K8517" s="7">
        <v>1836</v>
      </c>
      <c r="L8517" s="7">
        <v>789.48000000000013</v>
      </c>
      <c r="M8517" s="8">
        <v>0.43000000000000005</v>
      </c>
      <c r="N8517" s="2" t="s">
        <v>23</v>
      </c>
      <c r="O8517">
        <f t="shared" si="1064"/>
        <v>2021</v>
      </c>
      <c r="P8517">
        <f t="shared" si="1065"/>
        <v>5</v>
      </c>
      <c r="Q8517" t="str">
        <f t="shared" si="1066"/>
        <v>mai</v>
      </c>
      <c r="R8517" t="str">
        <f t="shared" si="1067"/>
        <v>Virginia</v>
      </c>
      <c r="S8517" t="str">
        <f t="shared" si="1068"/>
        <v>2021-05</v>
      </c>
      <c r="T8517">
        <f>IF(AND(COUNTIF(Calculs!$Q$2:$Q$12,$O8517)&gt;0,COUNTIF(Calculs!$S$2:$S$12,$E8517)&gt;0,COUNTIF(Calculs!$U$2:$U$12,$H8517)&gt;0),1,0)</f>
        <v>1</v>
      </c>
      <c r="U8517">
        <f t="shared" si="1069"/>
        <v>1836</v>
      </c>
      <c r="V8517">
        <f t="shared" si="1070"/>
        <v>54</v>
      </c>
      <c r="W8517">
        <f t="shared" si="1071"/>
        <v>789.48000000000013</v>
      </c>
    </row>
    <row r="8518" spans="1:23" ht="15.75" customHeight="1" x14ac:dyDescent="0.3">
      <c r="A8518" s="2" t="s">
        <v>13</v>
      </c>
      <c r="B8518" s="2">
        <v>1128299</v>
      </c>
      <c r="C8518" s="3">
        <v>44341</v>
      </c>
      <c r="D8518" s="12" t="str" cm="1">
        <f t="array" ref="D8518">_xlfn.SWITCH(WEEKDAY(C8518,2), 1, "Lundi", 2, "Mardi", 3, "Mercredi", 4, "Jeudi", 5, "Vendredi", 6, "Samedi", 7, "Dimanche", "Erreur")</f>
        <v>Mardi</v>
      </c>
      <c r="E8518" s="2" t="s">
        <v>47</v>
      </c>
      <c r="F8518" s="2" t="s">
        <v>71</v>
      </c>
      <c r="G8518" s="2" t="s">
        <v>72</v>
      </c>
      <c r="H8518" s="4" t="s">
        <v>22</v>
      </c>
      <c r="I8518" s="5">
        <v>44</v>
      </c>
      <c r="J8518" s="6">
        <v>168</v>
      </c>
      <c r="K8518" s="7">
        <v>7392</v>
      </c>
      <c r="L8518" s="7">
        <v>2587.1999999999998</v>
      </c>
      <c r="M8518" s="8">
        <v>0.35</v>
      </c>
      <c r="N8518" s="2" t="s">
        <v>23</v>
      </c>
      <c r="O8518">
        <f t="shared" si="1064"/>
        <v>2021</v>
      </c>
      <c r="P8518">
        <f t="shared" si="1065"/>
        <v>5</v>
      </c>
      <c r="Q8518" t="str">
        <f t="shared" si="1066"/>
        <v>mai</v>
      </c>
      <c r="R8518" t="str">
        <f t="shared" si="1067"/>
        <v>Virginia</v>
      </c>
      <c r="S8518" t="str">
        <f t="shared" si="1068"/>
        <v>2021-05</v>
      </c>
      <c r="T8518">
        <f>IF(AND(COUNTIF(Calculs!$Q$2:$Q$12,$O8518)&gt;0,COUNTIF(Calculs!$S$2:$S$12,$E8518)&gt;0,COUNTIF(Calculs!$U$2:$U$12,$H8518)&gt;0),1,0)</f>
        <v>1</v>
      </c>
      <c r="U8518">
        <f t="shared" si="1069"/>
        <v>7392</v>
      </c>
      <c r="V8518">
        <f t="shared" si="1070"/>
        <v>168</v>
      </c>
      <c r="W8518">
        <f t="shared" si="1071"/>
        <v>2587.1999999999998</v>
      </c>
    </row>
    <row r="8519" spans="1:23" ht="15.75" customHeight="1" x14ac:dyDescent="0.3">
      <c r="A8519" s="2" t="s">
        <v>13</v>
      </c>
      <c r="B8519" s="2">
        <v>1128299</v>
      </c>
      <c r="C8519" s="3">
        <v>44371</v>
      </c>
      <c r="D8519" s="12" t="str" cm="1">
        <f t="array" ref="D8519">_xlfn.SWITCH(WEEKDAY(C8519,2), 1, "Lundi", 2, "Mardi", 3, "Mercredi", 4, "Jeudi", 5, "Vendredi", 6, "Samedi", 7, "Dimanche", "Erreur")</f>
        <v>Jeudi</v>
      </c>
      <c r="E8519" s="2" t="s">
        <v>47</v>
      </c>
      <c r="F8519" s="2" t="s">
        <v>71</v>
      </c>
      <c r="G8519" s="2" t="s">
        <v>72</v>
      </c>
      <c r="H8519" s="4" t="s">
        <v>16</v>
      </c>
      <c r="I8519" s="5">
        <v>37</v>
      </c>
      <c r="J8519" s="6">
        <v>233</v>
      </c>
      <c r="K8519" s="7">
        <v>8621</v>
      </c>
      <c r="L8519" s="7">
        <v>3189.77</v>
      </c>
      <c r="M8519" s="8">
        <v>0.37</v>
      </c>
      <c r="N8519" s="2" t="s">
        <v>23</v>
      </c>
      <c r="O8519">
        <f t="shared" si="1064"/>
        <v>2021</v>
      </c>
      <c r="P8519">
        <f t="shared" si="1065"/>
        <v>6</v>
      </c>
      <c r="Q8519" t="str">
        <f t="shared" si="1066"/>
        <v>juin</v>
      </c>
      <c r="R8519" t="str">
        <f t="shared" si="1067"/>
        <v>Virginia</v>
      </c>
      <c r="S8519" t="str">
        <f t="shared" si="1068"/>
        <v>2021-06</v>
      </c>
      <c r="T8519">
        <f>IF(AND(COUNTIF(Calculs!$Q$2:$Q$12,$O8519)&gt;0,COUNTIF(Calculs!$S$2:$S$12,$E8519)&gt;0,COUNTIF(Calculs!$U$2:$U$12,$H8519)&gt;0),1,0)</f>
        <v>1</v>
      </c>
      <c r="U8519">
        <f t="shared" si="1069"/>
        <v>8621</v>
      </c>
      <c r="V8519">
        <f t="shared" si="1070"/>
        <v>233</v>
      </c>
      <c r="W8519">
        <f t="shared" si="1071"/>
        <v>3189.77</v>
      </c>
    </row>
    <row r="8520" spans="1:23" ht="15.75" customHeight="1" x14ac:dyDescent="0.3">
      <c r="A8520" s="2" t="s">
        <v>13</v>
      </c>
      <c r="B8520" s="2">
        <v>1128299</v>
      </c>
      <c r="C8520" s="3">
        <v>44371</v>
      </c>
      <c r="D8520" s="12" t="str" cm="1">
        <f t="array" ref="D8520">_xlfn.SWITCH(WEEKDAY(C8520,2), 1, "Lundi", 2, "Mardi", 3, "Mercredi", 4, "Jeudi", 5, "Vendredi", 6, "Samedi", 7, "Dimanche", "Erreur")</f>
        <v>Jeudi</v>
      </c>
      <c r="E8520" s="2" t="s">
        <v>47</v>
      </c>
      <c r="F8520" s="2" t="s">
        <v>71</v>
      </c>
      <c r="G8520" s="2" t="s">
        <v>72</v>
      </c>
      <c r="H8520" s="4" t="s">
        <v>18</v>
      </c>
      <c r="I8520" s="5">
        <v>45</v>
      </c>
      <c r="J8520" s="6">
        <v>221</v>
      </c>
      <c r="K8520" s="7">
        <v>9945</v>
      </c>
      <c r="L8520" s="7">
        <v>4077.45</v>
      </c>
      <c r="M8520" s="8">
        <v>0.41</v>
      </c>
      <c r="N8520" s="2" t="s">
        <v>23</v>
      </c>
      <c r="O8520">
        <f t="shared" si="1064"/>
        <v>2021</v>
      </c>
      <c r="P8520">
        <f t="shared" si="1065"/>
        <v>6</v>
      </c>
      <c r="Q8520" t="str">
        <f t="shared" si="1066"/>
        <v>juin</v>
      </c>
      <c r="R8520" t="str">
        <f t="shared" si="1067"/>
        <v>Virginia</v>
      </c>
      <c r="S8520" t="str">
        <f t="shared" si="1068"/>
        <v>2021-06</v>
      </c>
      <c r="T8520">
        <f>IF(AND(COUNTIF(Calculs!$Q$2:$Q$12,$O8520)&gt;0,COUNTIF(Calculs!$S$2:$S$12,$E8520)&gt;0,COUNTIF(Calculs!$U$2:$U$12,$H8520)&gt;0),1,0)</f>
        <v>1</v>
      </c>
      <c r="U8520">
        <f t="shared" si="1069"/>
        <v>9945</v>
      </c>
      <c r="V8520">
        <f t="shared" si="1070"/>
        <v>221</v>
      </c>
      <c r="W8520">
        <f t="shared" si="1071"/>
        <v>4077.45</v>
      </c>
    </row>
    <row r="8521" spans="1:23" ht="15.75" customHeight="1" x14ac:dyDescent="0.3">
      <c r="A8521" s="2" t="s">
        <v>13</v>
      </c>
      <c r="B8521" s="2">
        <v>1128299</v>
      </c>
      <c r="C8521" s="3">
        <v>44371</v>
      </c>
      <c r="D8521" s="12" t="str" cm="1">
        <f t="array" ref="D8521">_xlfn.SWITCH(WEEKDAY(C8521,2), 1, "Lundi", 2, "Mardi", 3, "Mercredi", 4, "Jeudi", 5, "Vendredi", 6, "Samedi", 7, "Dimanche", "Erreur")</f>
        <v>Jeudi</v>
      </c>
      <c r="E8521" s="2" t="s">
        <v>47</v>
      </c>
      <c r="F8521" s="2" t="s">
        <v>71</v>
      </c>
      <c r="G8521" s="2" t="s">
        <v>72</v>
      </c>
      <c r="H8521" s="4" t="s">
        <v>19</v>
      </c>
      <c r="I8521" s="5">
        <v>58</v>
      </c>
      <c r="J8521" s="6">
        <v>208</v>
      </c>
      <c r="K8521" s="7">
        <v>12064</v>
      </c>
      <c r="L8521" s="7">
        <v>4463.68</v>
      </c>
      <c r="M8521" s="8">
        <v>0.37</v>
      </c>
      <c r="N8521" s="2" t="s">
        <v>23</v>
      </c>
      <c r="O8521">
        <f t="shared" si="1064"/>
        <v>2021</v>
      </c>
      <c r="P8521">
        <f t="shared" si="1065"/>
        <v>6</v>
      </c>
      <c r="Q8521" t="str">
        <f t="shared" si="1066"/>
        <v>juin</v>
      </c>
      <c r="R8521" t="str">
        <f t="shared" si="1067"/>
        <v>Virginia</v>
      </c>
      <c r="S8521" t="str">
        <f t="shared" si="1068"/>
        <v>2021-06</v>
      </c>
      <c r="T8521">
        <f>IF(AND(COUNTIF(Calculs!$Q$2:$Q$12,$O8521)&gt;0,COUNTIF(Calculs!$S$2:$S$12,$E8521)&gt;0,COUNTIF(Calculs!$U$2:$U$12,$H8521)&gt;0),1,0)</f>
        <v>1</v>
      </c>
      <c r="U8521">
        <f t="shared" si="1069"/>
        <v>12064</v>
      </c>
      <c r="V8521">
        <f t="shared" si="1070"/>
        <v>208</v>
      </c>
      <c r="W8521">
        <f t="shared" si="1071"/>
        <v>4463.68</v>
      </c>
    </row>
    <row r="8522" spans="1:23" ht="15.75" customHeight="1" x14ac:dyDescent="0.3">
      <c r="A8522" s="2" t="s">
        <v>13</v>
      </c>
      <c r="B8522" s="2">
        <v>1128299</v>
      </c>
      <c r="C8522" s="3">
        <v>44371</v>
      </c>
      <c r="D8522" s="12" t="str" cm="1">
        <f t="array" ref="D8522">_xlfn.SWITCH(WEEKDAY(C8522,2), 1, "Lundi", 2, "Mardi", 3, "Mercredi", 4, "Jeudi", 5, "Vendredi", 6, "Samedi", 7, "Dimanche", "Erreur")</f>
        <v>Jeudi</v>
      </c>
      <c r="E8522" s="2" t="s">
        <v>47</v>
      </c>
      <c r="F8522" s="2" t="s">
        <v>71</v>
      </c>
      <c r="G8522" s="2" t="s">
        <v>72</v>
      </c>
      <c r="H8522" s="4" t="s">
        <v>20</v>
      </c>
      <c r="I8522" s="5">
        <v>61</v>
      </c>
      <c r="J8522" s="6">
        <v>184</v>
      </c>
      <c r="K8522" s="7">
        <v>11224</v>
      </c>
      <c r="L8522" s="7">
        <v>4601.84</v>
      </c>
      <c r="M8522" s="8">
        <v>0.41</v>
      </c>
      <c r="N8522" s="2" t="s">
        <v>23</v>
      </c>
      <c r="O8522">
        <f t="shared" si="1064"/>
        <v>2021</v>
      </c>
      <c r="P8522">
        <f t="shared" si="1065"/>
        <v>6</v>
      </c>
      <c r="Q8522" t="str">
        <f t="shared" si="1066"/>
        <v>juin</v>
      </c>
      <c r="R8522" t="str">
        <f t="shared" si="1067"/>
        <v>Virginia</v>
      </c>
      <c r="S8522" t="str">
        <f t="shared" si="1068"/>
        <v>2021-06</v>
      </c>
      <c r="T8522">
        <f>IF(AND(COUNTIF(Calculs!$Q$2:$Q$12,$O8522)&gt;0,COUNTIF(Calculs!$S$2:$S$12,$E8522)&gt;0,COUNTIF(Calculs!$U$2:$U$12,$H8522)&gt;0),1,0)</f>
        <v>1</v>
      </c>
      <c r="U8522">
        <f t="shared" si="1069"/>
        <v>11224</v>
      </c>
      <c r="V8522">
        <f t="shared" si="1070"/>
        <v>184</v>
      </c>
      <c r="W8522">
        <f t="shared" si="1071"/>
        <v>4601.84</v>
      </c>
    </row>
    <row r="8523" spans="1:23" ht="15.75" customHeight="1" x14ac:dyDescent="0.3">
      <c r="A8523" s="2" t="s">
        <v>13</v>
      </c>
      <c r="B8523" s="2">
        <v>1128299</v>
      </c>
      <c r="C8523" s="3">
        <v>44371</v>
      </c>
      <c r="D8523" s="12" t="str" cm="1">
        <f t="array" ref="D8523">_xlfn.SWITCH(WEEKDAY(C8523,2), 1, "Lundi", 2, "Mardi", 3, "Mercredi", 4, "Jeudi", 5, "Vendredi", 6, "Samedi", 7, "Dimanche", "Erreur")</f>
        <v>Jeudi</v>
      </c>
      <c r="E8523" s="2" t="s">
        <v>47</v>
      </c>
      <c r="F8523" s="2" t="s">
        <v>71</v>
      </c>
      <c r="G8523" s="2" t="s">
        <v>72</v>
      </c>
      <c r="H8523" s="4" t="s">
        <v>21</v>
      </c>
      <c r="I8523" s="5">
        <v>68</v>
      </c>
      <c r="J8523" s="6">
        <v>128</v>
      </c>
      <c r="K8523" s="7">
        <v>8704</v>
      </c>
      <c r="L8523" s="7">
        <v>4003.84</v>
      </c>
      <c r="M8523" s="8">
        <v>0.46</v>
      </c>
      <c r="N8523" s="2" t="s">
        <v>23</v>
      </c>
      <c r="O8523">
        <f t="shared" si="1064"/>
        <v>2021</v>
      </c>
      <c r="P8523">
        <f t="shared" si="1065"/>
        <v>6</v>
      </c>
      <c r="Q8523" t="str">
        <f t="shared" si="1066"/>
        <v>juin</v>
      </c>
      <c r="R8523" t="str">
        <f t="shared" si="1067"/>
        <v>Virginia</v>
      </c>
      <c r="S8523" t="str">
        <f t="shared" si="1068"/>
        <v>2021-06</v>
      </c>
      <c r="T8523">
        <f>IF(AND(COUNTIF(Calculs!$Q$2:$Q$12,$O8523)&gt;0,COUNTIF(Calculs!$S$2:$S$12,$E8523)&gt;0,COUNTIF(Calculs!$U$2:$U$12,$H8523)&gt;0),1,0)</f>
        <v>1</v>
      </c>
      <c r="U8523">
        <f t="shared" si="1069"/>
        <v>8704</v>
      </c>
      <c r="V8523">
        <f t="shared" si="1070"/>
        <v>128</v>
      </c>
      <c r="W8523">
        <f t="shared" si="1071"/>
        <v>4003.84</v>
      </c>
    </row>
    <row r="8524" spans="1:23" ht="15.75" customHeight="1" x14ac:dyDescent="0.3">
      <c r="A8524" s="2" t="s">
        <v>13</v>
      </c>
      <c r="B8524" s="2">
        <v>1128299</v>
      </c>
      <c r="C8524" s="3">
        <v>44371</v>
      </c>
      <c r="D8524" s="12" t="str" cm="1">
        <f t="array" ref="D8524">_xlfn.SWITCH(WEEKDAY(C8524,2), 1, "Lundi", 2, "Mardi", 3, "Mercredi", 4, "Jeudi", 5, "Vendredi", 6, "Samedi", 7, "Dimanche", "Erreur")</f>
        <v>Jeudi</v>
      </c>
      <c r="E8524" s="2" t="s">
        <v>47</v>
      </c>
      <c r="F8524" s="2" t="s">
        <v>71</v>
      </c>
      <c r="G8524" s="2" t="s">
        <v>72</v>
      </c>
      <c r="H8524" s="4" t="s">
        <v>22</v>
      </c>
      <c r="I8524" s="5">
        <v>82</v>
      </c>
      <c r="J8524" s="6">
        <v>231</v>
      </c>
      <c r="K8524" s="7">
        <v>18942</v>
      </c>
      <c r="L8524" s="7">
        <v>7008.54</v>
      </c>
      <c r="M8524" s="8">
        <v>0.37</v>
      </c>
      <c r="N8524" s="2" t="s">
        <v>23</v>
      </c>
      <c r="O8524">
        <f t="shared" si="1064"/>
        <v>2021</v>
      </c>
      <c r="P8524">
        <f t="shared" si="1065"/>
        <v>6</v>
      </c>
      <c r="Q8524" t="str">
        <f t="shared" si="1066"/>
        <v>juin</v>
      </c>
      <c r="R8524" t="str">
        <f t="shared" si="1067"/>
        <v>Virginia</v>
      </c>
      <c r="S8524" t="str">
        <f t="shared" si="1068"/>
        <v>2021-06</v>
      </c>
      <c r="T8524">
        <f>IF(AND(COUNTIF(Calculs!$Q$2:$Q$12,$O8524)&gt;0,COUNTIF(Calculs!$S$2:$S$12,$E8524)&gt;0,COUNTIF(Calculs!$U$2:$U$12,$H8524)&gt;0),1,0)</f>
        <v>1</v>
      </c>
      <c r="U8524">
        <f t="shared" si="1069"/>
        <v>18942</v>
      </c>
      <c r="V8524">
        <f t="shared" si="1070"/>
        <v>231</v>
      </c>
      <c r="W8524">
        <f t="shared" si="1071"/>
        <v>7008.54</v>
      </c>
    </row>
    <row r="8525" spans="1:23" ht="15.75" customHeight="1" x14ac:dyDescent="0.3">
      <c r="A8525" s="2" t="s">
        <v>13</v>
      </c>
      <c r="B8525" s="2">
        <v>1128299</v>
      </c>
      <c r="C8525" s="3">
        <v>44400</v>
      </c>
      <c r="D8525" s="12" t="str" cm="1">
        <f t="array" ref="D8525">_xlfn.SWITCH(WEEKDAY(C8525,2), 1, "Lundi", 2, "Mardi", 3, "Mercredi", 4, "Jeudi", 5, "Vendredi", 6, "Samedi", 7, "Dimanche", "Erreur")</f>
        <v>Vendredi</v>
      </c>
      <c r="E8525" s="2" t="s">
        <v>47</v>
      </c>
      <c r="F8525" s="2" t="s">
        <v>71</v>
      </c>
      <c r="G8525" s="2" t="s">
        <v>72</v>
      </c>
      <c r="H8525" s="4" t="s">
        <v>16</v>
      </c>
      <c r="I8525" s="5">
        <v>60</v>
      </c>
      <c r="J8525" s="6">
        <v>272</v>
      </c>
      <c r="K8525" s="7">
        <v>16320</v>
      </c>
      <c r="L8525" s="7">
        <v>6038.4</v>
      </c>
      <c r="M8525" s="8">
        <v>0.37</v>
      </c>
      <c r="N8525" s="2" t="s">
        <v>23</v>
      </c>
      <c r="O8525">
        <f t="shared" si="1064"/>
        <v>2021</v>
      </c>
      <c r="P8525">
        <f t="shared" si="1065"/>
        <v>7</v>
      </c>
      <c r="Q8525" t="str">
        <f t="shared" si="1066"/>
        <v>juil</v>
      </c>
      <c r="R8525" t="str">
        <f t="shared" si="1067"/>
        <v>Virginia</v>
      </c>
      <c r="S8525" t="str">
        <f t="shared" si="1068"/>
        <v>2021-07</v>
      </c>
      <c r="T8525">
        <f>IF(AND(COUNTIF(Calculs!$Q$2:$Q$12,$O8525)&gt;0,COUNTIF(Calculs!$S$2:$S$12,$E8525)&gt;0,COUNTIF(Calculs!$U$2:$U$12,$H8525)&gt;0),1,0)</f>
        <v>1</v>
      </c>
      <c r="U8525">
        <f t="shared" si="1069"/>
        <v>16320</v>
      </c>
      <c r="V8525">
        <f t="shared" si="1070"/>
        <v>272</v>
      </c>
      <c r="W8525">
        <f t="shared" si="1071"/>
        <v>6038.4</v>
      </c>
    </row>
    <row r="8526" spans="1:23" ht="15.75" customHeight="1" x14ac:dyDescent="0.3">
      <c r="A8526" s="2" t="s">
        <v>13</v>
      </c>
      <c r="B8526" s="2">
        <v>1128299</v>
      </c>
      <c r="C8526" s="3">
        <v>44400</v>
      </c>
      <c r="D8526" s="12" t="str" cm="1">
        <f t="array" ref="D8526">_xlfn.SWITCH(WEEKDAY(C8526,2), 1, "Lundi", 2, "Mardi", 3, "Mercredi", 4, "Jeudi", 5, "Vendredi", 6, "Samedi", 7, "Dimanche", "Erreur")</f>
        <v>Vendredi</v>
      </c>
      <c r="E8526" s="2" t="s">
        <v>47</v>
      </c>
      <c r="F8526" s="2" t="s">
        <v>71</v>
      </c>
      <c r="G8526" s="2" t="s">
        <v>72</v>
      </c>
      <c r="H8526" s="4" t="s">
        <v>18</v>
      </c>
      <c r="I8526" s="5">
        <v>60</v>
      </c>
      <c r="J8526" s="6">
        <v>224</v>
      </c>
      <c r="K8526" s="7">
        <v>13440</v>
      </c>
      <c r="L8526" s="7">
        <v>5107.2</v>
      </c>
      <c r="M8526" s="8">
        <v>0.38</v>
      </c>
      <c r="N8526" s="2" t="s">
        <v>23</v>
      </c>
      <c r="O8526">
        <f t="shared" si="1064"/>
        <v>2021</v>
      </c>
      <c r="P8526">
        <f t="shared" si="1065"/>
        <v>7</v>
      </c>
      <c r="Q8526" t="str">
        <f t="shared" si="1066"/>
        <v>juil</v>
      </c>
      <c r="R8526" t="str">
        <f t="shared" si="1067"/>
        <v>Virginia</v>
      </c>
      <c r="S8526" t="str">
        <f t="shared" si="1068"/>
        <v>2021-07</v>
      </c>
      <c r="T8526">
        <f>IF(AND(COUNTIF(Calculs!$Q$2:$Q$12,$O8526)&gt;0,COUNTIF(Calculs!$S$2:$S$12,$E8526)&gt;0,COUNTIF(Calculs!$U$2:$U$12,$H8526)&gt;0),1,0)</f>
        <v>1</v>
      </c>
      <c r="U8526">
        <f t="shared" si="1069"/>
        <v>13440</v>
      </c>
      <c r="V8526">
        <f t="shared" si="1070"/>
        <v>224</v>
      </c>
      <c r="W8526">
        <f t="shared" si="1071"/>
        <v>5107.2</v>
      </c>
    </row>
    <row r="8527" spans="1:23" ht="15.75" customHeight="1" x14ac:dyDescent="0.3">
      <c r="A8527" s="2" t="s">
        <v>13</v>
      </c>
      <c r="B8527" s="2">
        <v>1128299</v>
      </c>
      <c r="C8527" s="3">
        <v>44400</v>
      </c>
      <c r="D8527" s="12" t="str" cm="1">
        <f t="array" ref="D8527">_xlfn.SWITCH(WEEKDAY(C8527,2), 1, "Lundi", 2, "Mardi", 3, "Mercredi", 4, "Jeudi", 5, "Vendredi", 6, "Samedi", 7, "Dimanche", "Erreur")</f>
        <v>Vendredi</v>
      </c>
      <c r="E8527" s="2" t="s">
        <v>47</v>
      </c>
      <c r="F8527" s="2" t="s">
        <v>71</v>
      </c>
      <c r="G8527" s="2" t="s">
        <v>72</v>
      </c>
      <c r="H8527" s="4" t="s">
        <v>19</v>
      </c>
      <c r="I8527" s="5">
        <v>62</v>
      </c>
      <c r="J8527" s="6">
        <v>208</v>
      </c>
      <c r="K8527" s="7">
        <v>12896</v>
      </c>
      <c r="L8527" s="7">
        <v>4900.4800000000005</v>
      </c>
      <c r="M8527" s="8">
        <v>0.38</v>
      </c>
      <c r="N8527" s="2" t="s">
        <v>23</v>
      </c>
      <c r="O8527">
        <f t="shared" si="1064"/>
        <v>2021</v>
      </c>
      <c r="P8527">
        <f t="shared" si="1065"/>
        <v>7</v>
      </c>
      <c r="Q8527" t="str">
        <f t="shared" si="1066"/>
        <v>juil</v>
      </c>
      <c r="R8527" t="str">
        <f t="shared" si="1067"/>
        <v>Virginia</v>
      </c>
      <c r="S8527" t="str">
        <f t="shared" si="1068"/>
        <v>2021-07</v>
      </c>
      <c r="T8527">
        <f>IF(AND(COUNTIF(Calculs!$Q$2:$Q$12,$O8527)&gt;0,COUNTIF(Calculs!$S$2:$S$12,$E8527)&gt;0,COUNTIF(Calculs!$U$2:$U$12,$H8527)&gt;0),1,0)</f>
        <v>1</v>
      </c>
      <c r="U8527">
        <f t="shared" si="1069"/>
        <v>12896</v>
      </c>
      <c r="V8527">
        <f t="shared" si="1070"/>
        <v>208</v>
      </c>
      <c r="W8527">
        <f t="shared" si="1071"/>
        <v>4900.4800000000005</v>
      </c>
    </row>
    <row r="8528" spans="1:23" ht="15.75" customHeight="1" x14ac:dyDescent="0.3">
      <c r="A8528" s="2" t="s">
        <v>13</v>
      </c>
      <c r="B8528" s="2">
        <v>1128299</v>
      </c>
      <c r="C8528" s="3">
        <v>44400</v>
      </c>
      <c r="D8528" s="12" t="str" cm="1">
        <f t="array" ref="D8528">_xlfn.SWITCH(WEEKDAY(C8528,2), 1, "Lundi", 2, "Mardi", 3, "Mercredi", 4, "Jeudi", 5, "Vendredi", 6, "Samedi", 7, "Dimanche", "Erreur")</f>
        <v>Vendredi</v>
      </c>
      <c r="E8528" s="2" t="s">
        <v>47</v>
      </c>
      <c r="F8528" s="2" t="s">
        <v>71</v>
      </c>
      <c r="G8528" s="2" t="s">
        <v>72</v>
      </c>
      <c r="H8528" s="4" t="s">
        <v>20</v>
      </c>
      <c r="I8528" s="5">
        <v>65</v>
      </c>
      <c r="J8528" s="6">
        <v>187</v>
      </c>
      <c r="K8528" s="7">
        <v>12155</v>
      </c>
      <c r="L8528" s="7">
        <v>5105.0999999999995</v>
      </c>
      <c r="M8528" s="8">
        <v>0.42</v>
      </c>
      <c r="N8528" s="2" t="s">
        <v>23</v>
      </c>
      <c r="O8528">
        <f t="shared" si="1064"/>
        <v>2021</v>
      </c>
      <c r="P8528">
        <f t="shared" si="1065"/>
        <v>7</v>
      </c>
      <c r="Q8528" t="str">
        <f t="shared" si="1066"/>
        <v>juil</v>
      </c>
      <c r="R8528" t="str">
        <f t="shared" si="1067"/>
        <v>Virginia</v>
      </c>
      <c r="S8528" t="str">
        <f t="shared" si="1068"/>
        <v>2021-07</v>
      </c>
      <c r="T8528">
        <f>IF(AND(COUNTIF(Calculs!$Q$2:$Q$12,$O8528)&gt;0,COUNTIF(Calculs!$S$2:$S$12,$E8528)&gt;0,COUNTIF(Calculs!$U$2:$U$12,$H8528)&gt;0),1,0)</f>
        <v>1</v>
      </c>
      <c r="U8528">
        <f t="shared" si="1069"/>
        <v>12155</v>
      </c>
      <c r="V8528">
        <f t="shared" si="1070"/>
        <v>187</v>
      </c>
      <c r="W8528">
        <f t="shared" si="1071"/>
        <v>5105.0999999999995</v>
      </c>
    </row>
    <row r="8529" spans="1:23" ht="15.75" customHeight="1" x14ac:dyDescent="0.3">
      <c r="A8529" s="2" t="s">
        <v>13</v>
      </c>
      <c r="B8529" s="2">
        <v>1128299</v>
      </c>
      <c r="C8529" s="3">
        <v>44400</v>
      </c>
      <c r="D8529" s="12" t="str" cm="1">
        <f t="array" ref="D8529">_xlfn.SWITCH(WEEKDAY(C8529,2), 1, "Lundi", 2, "Mardi", 3, "Mercredi", 4, "Jeudi", 5, "Vendredi", 6, "Samedi", 7, "Dimanche", "Erreur")</f>
        <v>Vendredi</v>
      </c>
      <c r="E8529" s="2" t="s">
        <v>47</v>
      </c>
      <c r="F8529" s="2" t="s">
        <v>71</v>
      </c>
      <c r="G8529" s="2" t="s">
        <v>72</v>
      </c>
      <c r="H8529" s="4" t="s">
        <v>21</v>
      </c>
      <c r="I8529" s="5">
        <v>72</v>
      </c>
      <c r="J8529" s="6">
        <v>210</v>
      </c>
      <c r="K8529" s="7">
        <v>15120</v>
      </c>
      <c r="L8529" s="7">
        <v>6501.6</v>
      </c>
      <c r="M8529" s="8">
        <v>0.43000000000000005</v>
      </c>
      <c r="N8529" s="2" t="s">
        <v>23</v>
      </c>
      <c r="O8529">
        <f t="shared" si="1064"/>
        <v>2021</v>
      </c>
      <c r="P8529">
        <f t="shared" si="1065"/>
        <v>7</v>
      </c>
      <c r="Q8529" t="str">
        <f t="shared" si="1066"/>
        <v>juil</v>
      </c>
      <c r="R8529" t="str">
        <f t="shared" si="1067"/>
        <v>Virginia</v>
      </c>
      <c r="S8529" t="str">
        <f t="shared" si="1068"/>
        <v>2021-07</v>
      </c>
      <c r="T8529">
        <f>IF(AND(COUNTIF(Calculs!$Q$2:$Q$12,$O8529)&gt;0,COUNTIF(Calculs!$S$2:$S$12,$E8529)&gt;0,COUNTIF(Calculs!$U$2:$U$12,$H8529)&gt;0),1,0)</f>
        <v>1</v>
      </c>
      <c r="U8529">
        <f t="shared" si="1069"/>
        <v>15120</v>
      </c>
      <c r="V8529">
        <f t="shared" si="1070"/>
        <v>210</v>
      </c>
      <c r="W8529">
        <f t="shared" si="1071"/>
        <v>6501.6</v>
      </c>
    </row>
    <row r="8530" spans="1:23" ht="15.75" customHeight="1" x14ac:dyDescent="0.3">
      <c r="A8530" s="2" t="s">
        <v>13</v>
      </c>
      <c r="B8530" s="2">
        <v>1128299</v>
      </c>
      <c r="C8530" s="3">
        <v>44400</v>
      </c>
      <c r="D8530" s="12" t="str" cm="1">
        <f t="array" ref="D8530">_xlfn.SWITCH(WEEKDAY(C8530,2), 1, "Lundi", 2, "Mardi", 3, "Mercredi", 4, "Jeudi", 5, "Vendredi", 6, "Samedi", 7, "Dimanche", "Erreur")</f>
        <v>Vendredi</v>
      </c>
      <c r="E8530" s="2" t="s">
        <v>47</v>
      </c>
      <c r="F8530" s="2" t="s">
        <v>71</v>
      </c>
      <c r="G8530" s="2" t="s">
        <v>72</v>
      </c>
      <c r="H8530" s="4" t="s">
        <v>22</v>
      </c>
      <c r="I8530" s="5">
        <v>82</v>
      </c>
      <c r="J8530" s="6">
        <v>186</v>
      </c>
      <c r="K8530" s="7">
        <v>15252</v>
      </c>
      <c r="L8530" s="7">
        <v>5033.1599999999989</v>
      </c>
      <c r="M8530" s="8">
        <v>0.32999999999999996</v>
      </c>
      <c r="N8530" s="2" t="s">
        <v>23</v>
      </c>
      <c r="O8530">
        <f t="shared" si="1064"/>
        <v>2021</v>
      </c>
      <c r="P8530">
        <f t="shared" si="1065"/>
        <v>7</v>
      </c>
      <c r="Q8530" t="str">
        <f t="shared" si="1066"/>
        <v>juil</v>
      </c>
      <c r="R8530" t="str">
        <f t="shared" si="1067"/>
        <v>Virginia</v>
      </c>
      <c r="S8530" t="str">
        <f t="shared" si="1068"/>
        <v>2021-07</v>
      </c>
      <c r="T8530">
        <f>IF(AND(COUNTIF(Calculs!$Q$2:$Q$12,$O8530)&gt;0,COUNTIF(Calculs!$S$2:$S$12,$E8530)&gt;0,COUNTIF(Calculs!$U$2:$U$12,$H8530)&gt;0),1,0)</f>
        <v>1</v>
      </c>
      <c r="U8530">
        <f t="shared" si="1069"/>
        <v>15252</v>
      </c>
      <c r="V8530">
        <f t="shared" si="1070"/>
        <v>186</v>
      </c>
      <c r="W8530">
        <f t="shared" si="1071"/>
        <v>5033.1599999999989</v>
      </c>
    </row>
    <row r="8531" spans="1:23" ht="15.75" customHeight="1" x14ac:dyDescent="0.3">
      <c r="A8531" s="2" t="s">
        <v>13</v>
      </c>
      <c r="B8531" s="2">
        <v>1128299</v>
      </c>
      <c r="C8531" s="3">
        <v>44432</v>
      </c>
      <c r="D8531" s="12" t="str" cm="1">
        <f t="array" ref="D8531">_xlfn.SWITCH(WEEKDAY(C8531,2), 1, "Lundi", 2, "Mardi", 3, "Mercredi", 4, "Jeudi", 5, "Vendredi", 6, "Samedi", 7, "Dimanche", "Erreur")</f>
        <v>Mardi</v>
      </c>
      <c r="E8531" s="2" t="s">
        <v>47</v>
      </c>
      <c r="F8531" s="2" t="s">
        <v>71</v>
      </c>
      <c r="G8531" s="2" t="s">
        <v>72</v>
      </c>
      <c r="H8531" s="4" t="s">
        <v>16</v>
      </c>
      <c r="I8531" s="5">
        <v>67</v>
      </c>
      <c r="J8531" s="6">
        <v>272</v>
      </c>
      <c r="K8531" s="7">
        <v>18224</v>
      </c>
      <c r="L8531" s="7">
        <v>7289.5999999999995</v>
      </c>
      <c r="M8531" s="8">
        <v>0.39999999999999997</v>
      </c>
      <c r="N8531" s="2" t="s">
        <v>23</v>
      </c>
      <c r="O8531">
        <f t="shared" si="1064"/>
        <v>2021</v>
      </c>
      <c r="P8531">
        <f t="shared" si="1065"/>
        <v>8</v>
      </c>
      <c r="Q8531" t="str">
        <f t="shared" si="1066"/>
        <v>août</v>
      </c>
      <c r="R8531" t="str">
        <f t="shared" si="1067"/>
        <v>Virginia</v>
      </c>
      <c r="S8531" t="str">
        <f t="shared" si="1068"/>
        <v>2021-08</v>
      </c>
      <c r="T8531">
        <f>IF(AND(COUNTIF(Calculs!$Q$2:$Q$12,$O8531)&gt;0,COUNTIF(Calculs!$S$2:$S$12,$E8531)&gt;0,COUNTIF(Calculs!$U$2:$U$12,$H8531)&gt;0),1,0)</f>
        <v>1</v>
      </c>
      <c r="U8531">
        <f t="shared" si="1069"/>
        <v>18224</v>
      </c>
      <c r="V8531">
        <f t="shared" si="1070"/>
        <v>272</v>
      </c>
      <c r="W8531">
        <f t="shared" si="1071"/>
        <v>7289.5999999999995</v>
      </c>
    </row>
    <row r="8532" spans="1:23" ht="15.75" customHeight="1" x14ac:dyDescent="0.3">
      <c r="A8532" s="2" t="s">
        <v>13</v>
      </c>
      <c r="B8532" s="2">
        <v>1128299</v>
      </c>
      <c r="C8532" s="3">
        <v>44432</v>
      </c>
      <c r="D8532" s="12" t="str" cm="1">
        <f t="array" ref="D8532">_xlfn.SWITCH(WEEKDAY(C8532,2), 1, "Lundi", 2, "Mardi", 3, "Mercredi", 4, "Jeudi", 5, "Vendredi", 6, "Samedi", 7, "Dimanche", "Erreur")</f>
        <v>Mardi</v>
      </c>
      <c r="E8532" s="2" t="s">
        <v>47</v>
      </c>
      <c r="F8532" s="2" t="s">
        <v>71</v>
      </c>
      <c r="G8532" s="2" t="s">
        <v>72</v>
      </c>
      <c r="H8532" s="4" t="s">
        <v>18</v>
      </c>
      <c r="I8532" s="5">
        <v>53</v>
      </c>
      <c r="J8532" s="6">
        <v>240</v>
      </c>
      <c r="K8532" s="7">
        <v>12720</v>
      </c>
      <c r="L8532" s="7">
        <v>5342.4</v>
      </c>
      <c r="M8532" s="8">
        <v>0.42</v>
      </c>
      <c r="N8532" s="2" t="s">
        <v>23</v>
      </c>
      <c r="O8532">
        <f t="shared" si="1064"/>
        <v>2021</v>
      </c>
      <c r="P8532">
        <f t="shared" si="1065"/>
        <v>8</v>
      </c>
      <c r="Q8532" t="str">
        <f t="shared" si="1066"/>
        <v>août</v>
      </c>
      <c r="R8532" t="str">
        <f t="shared" si="1067"/>
        <v>Virginia</v>
      </c>
      <c r="S8532" t="str">
        <f t="shared" si="1068"/>
        <v>2021-08</v>
      </c>
      <c r="T8532">
        <f>IF(AND(COUNTIF(Calculs!$Q$2:$Q$12,$O8532)&gt;0,COUNTIF(Calculs!$S$2:$S$12,$E8532)&gt;0,COUNTIF(Calculs!$U$2:$U$12,$H8532)&gt;0),1,0)</f>
        <v>1</v>
      </c>
      <c r="U8532">
        <f t="shared" si="1069"/>
        <v>12720</v>
      </c>
      <c r="V8532">
        <f t="shared" si="1070"/>
        <v>240</v>
      </c>
      <c r="W8532">
        <f t="shared" si="1071"/>
        <v>5342.4</v>
      </c>
    </row>
    <row r="8533" spans="1:23" ht="15.75" customHeight="1" x14ac:dyDescent="0.3">
      <c r="A8533" s="2" t="s">
        <v>13</v>
      </c>
      <c r="B8533" s="2">
        <v>1128299</v>
      </c>
      <c r="C8533" s="3">
        <v>44432</v>
      </c>
      <c r="D8533" s="12" t="str" cm="1">
        <f t="array" ref="D8533">_xlfn.SWITCH(WEEKDAY(C8533,2), 1, "Lundi", 2, "Mardi", 3, "Mercredi", 4, "Jeudi", 5, "Vendredi", 6, "Samedi", 7, "Dimanche", "Erreur")</f>
        <v>Mardi</v>
      </c>
      <c r="E8533" s="2" t="s">
        <v>47</v>
      </c>
      <c r="F8533" s="2" t="s">
        <v>71</v>
      </c>
      <c r="G8533" s="2" t="s">
        <v>72</v>
      </c>
      <c r="H8533" s="4" t="s">
        <v>19</v>
      </c>
      <c r="I8533" s="5">
        <v>53</v>
      </c>
      <c r="J8533" s="6">
        <v>215</v>
      </c>
      <c r="K8533" s="7">
        <v>11395</v>
      </c>
      <c r="L8533" s="7">
        <v>4216.1499999999996</v>
      </c>
      <c r="M8533" s="8">
        <v>0.37</v>
      </c>
      <c r="N8533" s="2" t="s">
        <v>23</v>
      </c>
      <c r="O8533">
        <f t="shared" si="1064"/>
        <v>2021</v>
      </c>
      <c r="P8533">
        <f t="shared" si="1065"/>
        <v>8</v>
      </c>
      <c r="Q8533" t="str">
        <f t="shared" si="1066"/>
        <v>août</v>
      </c>
      <c r="R8533" t="str">
        <f t="shared" si="1067"/>
        <v>Virginia</v>
      </c>
      <c r="S8533" t="str">
        <f t="shared" si="1068"/>
        <v>2021-08</v>
      </c>
      <c r="T8533">
        <f>IF(AND(COUNTIF(Calculs!$Q$2:$Q$12,$O8533)&gt;0,COUNTIF(Calculs!$S$2:$S$12,$E8533)&gt;0,COUNTIF(Calculs!$U$2:$U$12,$H8533)&gt;0),1,0)</f>
        <v>1</v>
      </c>
      <c r="U8533">
        <f t="shared" si="1069"/>
        <v>11395</v>
      </c>
      <c r="V8533">
        <f t="shared" si="1070"/>
        <v>215</v>
      </c>
      <c r="W8533">
        <f t="shared" si="1071"/>
        <v>4216.1499999999996</v>
      </c>
    </row>
    <row r="8534" spans="1:23" ht="15.75" customHeight="1" x14ac:dyDescent="0.3">
      <c r="A8534" s="2" t="s">
        <v>13</v>
      </c>
      <c r="B8534" s="2">
        <v>1128299</v>
      </c>
      <c r="C8534" s="3">
        <v>44432</v>
      </c>
      <c r="D8534" s="12" t="str" cm="1">
        <f t="array" ref="D8534">_xlfn.SWITCH(WEEKDAY(C8534,2), 1, "Lundi", 2, "Mardi", 3, "Mercredi", 4, "Jeudi", 5, "Vendredi", 6, "Samedi", 7, "Dimanche", "Erreur")</f>
        <v>Mardi</v>
      </c>
      <c r="E8534" s="2" t="s">
        <v>47</v>
      </c>
      <c r="F8534" s="2" t="s">
        <v>71</v>
      </c>
      <c r="G8534" s="2" t="s">
        <v>72</v>
      </c>
      <c r="H8534" s="4" t="s">
        <v>20</v>
      </c>
      <c r="I8534" s="5">
        <v>52</v>
      </c>
      <c r="J8534" s="6">
        <v>136</v>
      </c>
      <c r="K8534" s="7">
        <v>7072</v>
      </c>
      <c r="L8534" s="7">
        <v>2758.08</v>
      </c>
      <c r="M8534" s="8">
        <v>0.38999999999999996</v>
      </c>
      <c r="N8534" s="2" t="s">
        <v>23</v>
      </c>
      <c r="O8534">
        <f t="shared" si="1064"/>
        <v>2021</v>
      </c>
      <c r="P8534">
        <f t="shared" si="1065"/>
        <v>8</v>
      </c>
      <c r="Q8534" t="str">
        <f t="shared" si="1066"/>
        <v>août</v>
      </c>
      <c r="R8534" t="str">
        <f t="shared" si="1067"/>
        <v>Virginia</v>
      </c>
      <c r="S8534" t="str">
        <f t="shared" si="1068"/>
        <v>2021-08</v>
      </c>
      <c r="T8534">
        <f>IF(AND(COUNTIF(Calculs!$Q$2:$Q$12,$O8534)&gt;0,COUNTIF(Calculs!$S$2:$S$12,$E8534)&gt;0,COUNTIF(Calculs!$U$2:$U$12,$H8534)&gt;0),1,0)</f>
        <v>1</v>
      </c>
      <c r="U8534">
        <f t="shared" si="1069"/>
        <v>7072</v>
      </c>
      <c r="V8534">
        <f t="shared" si="1070"/>
        <v>136</v>
      </c>
      <c r="W8534">
        <f t="shared" si="1071"/>
        <v>2758.08</v>
      </c>
    </row>
    <row r="8535" spans="1:23" ht="15.75" customHeight="1" x14ac:dyDescent="0.3">
      <c r="A8535" s="2" t="s">
        <v>13</v>
      </c>
      <c r="B8535" s="2">
        <v>1128299</v>
      </c>
      <c r="C8535" s="3">
        <v>44432</v>
      </c>
      <c r="D8535" s="12" t="str" cm="1">
        <f t="array" ref="D8535">_xlfn.SWITCH(WEEKDAY(C8535,2), 1, "Lundi", 2, "Mardi", 3, "Mercredi", 4, "Jeudi", 5, "Vendredi", 6, "Samedi", 7, "Dimanche", "Erreur")</f>
        <v>Mardi</v>
      </c>
      <c r="E8535" s="2" t="s">
        <v>47</v>
      </c>
      <c r="F8535" s="2" t="s">
        <v>71</v>
      </c>
      <c r="G8535" s="2" t="s">
        <v>72</v>
      </c>
      <c r="H8535" s="4" t="s">
        <v>21</v>
      </c>
      <c r="I8535" s="5">
        <v>51</v>
      </c>
      <c r="J8535" s="6">
        <v>132</v>
      </c>
      <c r="K8535" s="7">
        <v>6732</v>
      </c>
      <c r="L8535" s="7">
        <v>3029.4</v>
      </c>
      <c r="M8535" s="8">
        <v>0.45</v>
      </c>
      <c r="N8535" s="2" t="s">
        <v>23</v>
      </c>
      <c r="O8535">
        <f t="shared" si="1064"/>
        <v>2021</v>
      </c>
      <c r="P8535">
        <f t="shared" si="1065"/>
        <v>8</v>
      </c>
      <c r="Q8535" t="str">
        <f t="shared" si="1066"/>
        <v>août</v>
      </c>
      <c r="R8535" t="str">
        <f t="shared" si="1067"/>
        <v>Virginia</v>
      </c>
      <c r="S8535" t="str">
        <f t="shared" si="1068"/>
        <v>2021-08</v>
      </c>
      <c r="T8535">
        <f>IF(AND(COUNTIF(Calculs!$Q$2:$Q$12,$O8535)&gt;0,COUNTIF(Calculs!$S$2:$S$12,$E8535)&gt;0,COUNTIF(Calculs!$U$2:$U$12,$H8535)&gt;0),1,0)</f>
        <v>1</v>
      </c>
      <c r="U8535">
        <f t="shared" si="1069"/>
        <v>6732</v>
      </c>
      <c r="V8535">
        <f t="shared" si="1070"/>
        <v>132</v>
      </c>
      <c r="W8535">
        <f t="shared" si="1071"/>
        <v>3029.4</v>
      </c>
    </row>
    <row r="8536" spans="1:23" ht="15.75" customHeight="1" x14ac:dyDescent="0.3">
      <c r="A8536" s="2" t="s">
        <v>13</v>
      </c>
      <c r="B8536" s="2">
        <v>1128299</v>
      </c>
      <c r="C8536" s="3">
        <v>44432</v>
      </c>
      <c r="D8536" s="12" t="str" cm="1">
        <f t="array" ref="D8536">_xlfn.SWITCH(WEEKDAY(C8536,2), 1, "Lundi", 2, "Mardi", 3, "Mercredi", 4, "Jeudi", 5, "Vendredi", 6, "Samedi", 7, "Dimanche", "Erreur")</f>
        <v>Mardi</v>
      </c>
      <c r="E8536" s="2" t="s">
        <v>47</v>
      </c>
      <c r="F8536" s="2" t="s">
        <v>71</v>
      </c>
      <c r="G8536" s="2" t="s">
        <v>72</v>
      </c>
      <c r="H8536" s="4" t="s">
        <v>22</v>
      </c>
      <c r="I8536" s="5">
        <v>55</v>
      </c>
      <c r="J8536" s="6">
        <v>80</v>
      </c>
      <c r="K8536" s="7">
        <v>4400</v>
      </c>
      <c r="L8536" s="7">
        <v>1495.9999999999998</v>
      </c>
      <c r="M8536" s="8">
        <v>0.33999999999999997</v>
      </c>
      <c r="N8536" s="2" t="s">
        <v>23</v>
      </c>
      <c r="O8536">
        <f t="shared" si="1064"/>
        <v>2021</v>
      </c>
      <c r="P8536">
        <f t="shared" si="1065"/>
        <v>8</v>
      </c>
      <c r="Q8536" t="str">
        <f t="shared" si="1066"/>
        <v>août</v>
      </c>
      <c r="R8536" t="str">
        <f t="shared" si="1067"/>
        <v>Virginia</v>
      </c>
      <c r="S8536" t="str">
        <f t="shared" si="1068"/>
        <v>2021-08</v>
      </c>
      <c r="T8536">
        <f>IF(AND(COUNTIF(Calculs!$Q$2:$Q$12,$O8536)&gt;0,COUNTIF(Calculs!$S$2:$S$12,$E8536)&gt;0,COUNTIF(Calculs!$U$2:$U$12,$H8536)&gt;0),1,0)</f>
        <v>1</v>
      </c>
      <c r="U8536">
        <f t="shared" si="1069"/>
        <v>4400</v>
      </c>
      <c r="V8536">
        <f t="shared" si="1070"/>
        <v>80</v>
      </c>
      <c r="W8536">
        <f t="shared" si="1071"/>
        <v>1495.9999999999998</v>
      </c>
    </row>
    <row r="8537" spans="1:23" ht="15.75" customHeight="1" x14ac:dyDescent="0.3">
      <c r="A8537" s="2" t="s">
        <v>13</v>
      </c>
      <c r="B8537" s="2">
        <v>1128299</v>
      </c>
      <c r="C8537" s="3">
        <v>44464</v>
      </c>
      <c r="D8537" s="12" t="str" cm="1">
        <f t="array" ref="D8537">_xlfn.SWITCH(WEEKDAY(C8537,2), 1, "Lundi", 2, "Mardi", 3, "Mercredi", 4, "Jeudi", 5, "Vendredi", 6, "Samedi", 7, "Dimanche", "Erreur")</f>
        <v>Samedi</v>
      </c>
      <c r="E8537" s="2" t="s">
        <v>47</v>
      </c>
      <c r="F8537" s="2" t="s">
        <v>71</v>
      </c>
      <c r="G8537" s="2" t="s">
        <v>72</v>
      </c>
      <c r="H8537" s="4" t="s">
        <v>16</v>
      </c>
      <c r="I8537" s="5">
        <v>35</v>
      </c>
      <c r="J8537" s="6">
        <v>149</v>
      </c>
      <c r="K8537" s="7">
        <v>5215</v>
      </c>
      <c r="L8537" s="7">
        <v>2190.2999999999997</v>
      </c>
      <c r="M8537" s="8">
        <v>0.42</v>
      </c>
      <c r="N8537" s="2" t="s">
        <v>23</v>
      </c>
      <c r="O8537">
        <f t="shared" si="1064"/>
        <v>2021</v>
      </c>
      <c r="P8537">
        <f t="shared" si="1065"/>
        <v>9</v>
      </c>
      <c r="Q8537" t="str">
        <f t="shared" si="1066"/>
        <v>sept</v>
      </c>
      <c r="R8537" t="str">
        <f t="shared" si="1067"/>
        <v>Virginia</v>
      </c>
      <c r="S8537" t="str">
        <f t="shared" si="1068"/>
        <v>2021-09</v>
      </c>
      <c r="T8537">
        <f>IF(AND(COUNTIF(Calculs!$Q$2:$Q$12,$O8537)&gt;0,COUNTIF(Calculs!$S$2:$S$12,$E8537)&gt;0,COUNTIF(Calculs!$U$2:$U$12,$H8537)&gt;0),1,0)</f>
        <v>1</v>
      </c>
      <c r="U8537">
        <f t="shared" si="1069"/>
        <v>5215</v>
      </c>
      <c r="V8537">
        <f t="shared" si="1070"/>
        <v>149</v>
      </c>
      <c r="W8537">
        <f t="shared" si="1071"/>
        <v>2190.2999999999997</v>
      </c>
    </row>
    <row r="8538" spans="1:23" ht="15.75" customHeight="1" x14ac:dyDescent="0.3">
      <c r="A8538" s="2" t="s">
        <v>13</v>
      </c>
      <c r="B8538" s="2">
        <v>1128299</v>
      </c>
      <c r="C8538" s="3">
        <v>44464</v>
      </c>
      <c r="D8538" s="12" t="str" cm="1">
        <f t="array" ref="D8538">_xlfn.SWITCH(WEEKDAY(C8538,2), 1, "Lundi", 2, "Mardi", 3, "Mercredi", 4, "Jeudi", 5, "Vendredi", 6, "Samedi", 7, "Dimanche", "Erreur")</f>
        <v>Samedi</v>
      </c>
      <c r="E8538" s="2" t="s">
        <v>47</v>
      </c>
      <c r="F8538" s="2" t="s">
        <v>71</v>
      </c>
      <c r="G8538" s="2" t="s">
        <v>72</v>
      </c>
      <c r="H8538" s="4" t="s">
        <v>18</v>
      </c>
      <c r="I8538" s="5">
        <v>43</v>
      </c>
      <c r="J8538" s="6">
        <v>153</v>
      </c>
      <c r="K8538" s="7">
        <v>6579</v>
      </c>
      <c r="L8538" s="7">
        <v>2565.81</v>
      </c>
      <c r="M8538" s="8">
        <v>0.38999999999999996</v>
      </c>
      <c r="N8538" s="2" t="s">
        <v>23</v>
      </c>
      <c r="O8538">
        <f t="shared" si="1064"/>
        <v>2021</v>
      </c>
      <c r="P8538">
        <f t="shared" si="1065"/>
        <v>9</v>
      </c>
      <c r="Q8538" t="str">
        <f t="shared" si="1066"/>
        <v>sept</v>
      </c>
      <c r="R8538" t="str">
        <f t="shared" si="1067"/>
        <v>Virginia</v>
      </c>
      <c r="S8538" t="str">
        <f t="shared" si="1068"/>
        <v>2021-09</v>
      </c>
      <c r="T8538">
        <f>IF(AND(COUNTIF(Calculs!$Q$2:$Q$12,$O8538)&gt;0,COUNTIF(Calculs!$S$2:$S$12,$E8538)&gt;0,COUNTIF(Calculs!$U$2:$U$12,$H8538)&gt;0),1,0)</f>
        <v>1</v>
      </c>
      <c r="U8538">
        <f t="shared" si="1069"/>
        <v>6579</v>
      </c>
      <c r="V8538">
        <f t="shared" si="1070"/>
        <v>153</v>
      </c>
      <c r="W8538">
        <f t="shared" si="1071"/>
        <v>2565.81</v>
      </c>
    </row>
    <row r="8539" spans="1:23" ht="15.75" customHeight="1" x14ac:dyDescent="0.3">
      <c r="A8539" s="2" t="s">
        <v>13</v>
      </c>
      <c r="B8539" s="2">
        <v>1128299</v>
      </c>
      <c r="C8539" s="3">
        <v>44464</v>
      </c>
      <c r="D8539" s="12" t="str" cm="1">
        <f t="array" ref="D8539">_xlfn.SWITCH(WEEKDAY(C8539,2), 1, "Lundi", 2, "Mardi", 3, "Mercredi", 4, "Jeudi", 5, "Vendredi", 6, "Samedi", 7, "Dimanche", "Erreur")</f>
        <v>Samedi</v>
      </c>
      <c r="E8539" s="2" t="s">
        <v>47</v>
      </c>
      <c r="F8539" s="2" t="s">
        <v>71</v>
      </c>
      <c r="G8539" s="2" t="s">
        <v>72</v>
      </c>
      <c r="H8539" s="4" t="s">
        <v>19</v>
      </c>
      <c r="I8539" s="5">
        <v>34</v>
      </c>
      <c r="J8539" s="6">
        <v>78</v>
      </c>
      <c r="K8539" s="7">
        <v>2652</v>
      </c>
      <c r="L8539" s="7">
        <v>1060.8</v>
      </c>
      <c r="M8539" s="8">
        <v>0.39999999999999997</v>
      </c>
      <c r="N8539" s="2" t="s">
        <v>23</v>
      </c>
      <c r="O8539">
        <f t="shared" si="1064"/>
        <v>2021</v>
      </c>
      <c r="P8539">
        <f t="shared" si="1065"/>
        <v>9</v>
      </c>
      <c r="Q8539" t="str">
        <f t="shared" si="1066"/>
        <v>sept</v>
      </c>
      <c r="R8539" t="str">
        <f t="shared" si="1067"/>
        <v>Virginia</v>
      </c>
      <c r="S8539" t="str">
        <f t="shared" si="1068"/>
        <v>2021-09</v>
      </c>
      <c r="T8539">
        <f>IF(AND(COUNTIF(Calculs!$Q$2:$Q$12,$O8539)&gt;0,COUNTIF(Calculs!$S$2:$S$12,$E8539)&gt;0,COUNTIF(Calculs!$U$2:$U$12,$H8539)&gt;0),1,0)</f>
        <v>1</v>
      </c>
      <c r="U8539">
        <f t="shared" si="1069"/>
        <v>2652</v>
      </c>
      <c r="V8539">
        <f t="shared" si="1070"/>
        <v>78</v>
      </c>
      <c r="W8539">
        <f t="shared" si="1071"/>
        <v>1060.8</v>
      </c>
    </row>
    <row r="8540" spans="1:23" ht="15.75" customHeight="1" x14ac:dyDescent="0.3">
      <c r="A8540" s="2" t="s">
        <v>13</v>
      </c>
      <c r="B8540" s="2">
        <v>1128299</v>
      </c>
      <c r="C8540" s="3">
        <v>44464</v>
      </c>
      <c r="D8540" s="12" t="str" cm="1">
        <f t="array" ref="D8540">_xlfn.SWITCH(WEEKDAY(C8540,2), 1, "Lundi", 2, "Mardi", 3, "Mercredi", 4, "Jeudi", 5, "Vendredi", 6, "Samedi", 7, "Dimanche", "Erreur")</f>
        <v>Samedi</v>
      </c>
      <c r="E8540" s="2" t="s">
        <v>47</v>
      </c>
      <c r="F8540" s="2" t="s">
        <v>71</v>
      </c>
      <c r="G8540" s="2" t="s">
        <v>72</v>
      </c>
      <c r="H8540" s="4" t="s">
        <v>20</v>
      </c>
      <c r="I8540" s="5">
        <v>37</v>
      </c>
      <c r="J8540" s="6">
        <v>70</v>
      </c>
      <c r="K8540" s="7">
        <v>2590</v>
      </c>
      <c r="L8540" s="7">
        <v>1036</v>
      </c>
      <c r="M8540" s="8">
        <v>0.39999999999999997</v>
      </c>
      <c r="N8540" s="2" t="s">
        <v>23</v>
      </c>
      <c r="O8540">
        <f t="shared" si="1064"/>
        <v>2021</v>
      </c>
      <c r="P8540">
        <f t="shared" si="1065"/>
        <v>9</v>
      </c>
      <c r="Q8540" t="str">
        <f t="shared" si="1066"/>
        <v>sept</v>
      </c>
      <c r="R8540" t="str">
        <f t="shared" si="1067"/>
        <v>Virginia</v>
      </c>
      <c r="S8540" t="str">
        <f t="shared" si="1068"/>
        <v>2021-09</v>
      </c>
      <c r="T8540">
        <f>IF(AND(COUNTIF(Calculs!$Q$2:$Q$12,$O8540)&gt;0,COUNTIF(Calculs!$S$2:$S$12,$E8540)&gt;0,COUNTIF(Calculs!$U$2:$U$12,$H8540)&gt;0),1,0)</f>
        <v>1</v>
      </c>
      <c r="U8540">
        <f t="shared" si="1069"/>
        <v>2590</v>
      </c>
      <c r="V8540">
        <f t="shared" si="1070"/>
        <v>70</v>
      </c>
      <c r="W8540">
        <f t="shared" si="1071"/>
        <v>1036</v>
      </c>
    </row>
    <row r="8541" spans="1:23" ht="15.75" customHeight="1" x14ac:dyDescent="0.3">
      <c r="A8541" s="2" t="s">
        <v>13</v>
      </c>
      <c r="B8541" s="2">
        <v>1128299</v>
      </c>
      <c r="C8541" s="3">
        <v>44464</v>
      </c>
      <c r="D8541" s="12" t="str" cm="1">
        <f t="array" ref="D8541">_xlfn.SWITCH(WEEKDAY(C8541,2), 1, "Lundi", 2, "Mardi", 3, "Mercredi", 4, "Jeudi", 5, "Vendredi", 6, "Samedi", 7, "Dimanche", "Erreur")</f>
        <v>Samedi</v>
      </c>
      <c r="E8541" s="2" t="s">
        <v>47</v>
      </c>
      <c r="F8541" s="2" t="s">
        <v>71</v>
      </c>
      <c r="G8541" s="2" t="s">
        <v>72</v>
      </c>
      <c r="H8541" s="4" t="s">
        <v>21</v>
      </c>
      <c r="I8541" s="5">
        <v>39</v>
      </c>
      <c r="J8541" s="6">
        <v>74</v>
      </c>
      <c r="K8541" s="7">
        <v>2886</v>
      </c>
      <c r="L8541" s="7">
        <v>1356.42</v>
      </c>
      <c r="M8541" s="8">
        <v>0.47000000000000003</v>
      </c>
      <c r="N8541" s="2" t="s">
        <v>23</v>
      </c>
      <c r="O8541">
        <f t="shared" si="1064"/>
        <v>2021</v>
      </c>
      <c r="P8541">
        <f t="shared" si="1065"/>
        <v>9</v>
      </c>
      <c r="Q8541" t="str">
        <f t="shared" si="1066"/>
        <v>sept</v>
      </c>
      <c r="R8541" t="str">
        <f t="shared" si="1067"/>
        <v>Virginia</v>
      </c>
      <c r="S8541" t="str">
        <f t="shared" si="1068"/>
        <v>2021-09</v>
      </c>
      <c r="T8541">
        <f>IF(AND(COUNTIF(Calculs!$Q$2:$Q$12,$O8541)&gt;0,COUNTIF(Calculs!$S$2:$S$12,$E8541)&gt;0,COUNTIF(Calculs!$U$2:$U$12,$H8541)&gt;0),1,0)</f>
        <v>1</v>
      </c>
      <c r="U8541">
        <f t="shared" si="1069"/>
        <v>2886</v>
      </c>
      <c r="V8541">
        <f t="shared" si="1070"/>
        <v>74</v>
      </c>
      <c r="W8541">
        <f t="shared" si="1071"/>
        <v>1356.42</v>
      </c>
    </row>
    <row r="8542" spans="1:23" ht="15.75" customHeight="1" x14ac:dyDescent="0.3">
      <c r="A8542" s="2" t="s">
        <v>13</v>
      </c>
      <c r="B8542" s="2">
        <v>1128299</v>
      </c>
      <c r="C8542" s="3">
        <v>44464</v>
      </c>
      <c r="D8542" s="12" t="str" cm="1">
        <f t="array" ref="D8542">_xlfn.SWITCH(WEEKDAY(C8542,2), 1, "Lundi", 2, "Mardi", 3, "Mercredi", 4, "Jeudi", 5, "Vendredi", 6, "Samedi", 7, "Dimanche", "Erreur")</f>
        <v>Samedi</v>
      </c>
      <c r="E8542" s="2" t="s">
        <v>47</v>
      </c>
      <c r="F8542" s="2" t="s">
        <v>71</v>
      </c>
      <c r="G8542" s="2" t="s">
        <v>72</v>
      </c>
      <c r="H8542" s="4" t="s">
        <v>22</v>
      </c>
      <c r="I8542" s="5">
        <v>33</v>
      </c>
      <c r="J8542" s="6">
        <v>83</v>
      </c>
      <c r="K8542" s="7">
        <v>2739</v>
      </c>
      <c r="L8542" s="7">
        <v>986.04</v>
      </c>
      <c r="M8542" s="8">
        <v>0.36</v>
      </c>
      <c r="N8542" s="2" t="s">
        <v>23</v>
      </c>
      <c r="O8542">
        <f t="shared" si="1064"/>
        <v>2021</v>
      </c>
      <c r="P8542">
        <f t="shared" si="1065"/>
        <v>9</v>
      </c>
      <c r="Q8542" t="str">
        <f t="shared" si="1066"/>
        <v>sept</v>
      </c>
      <c r="R8542" t="str">
        <f t="shared" si="1067"/>
        <v>Virginia</v>
      </c>
      <c r="S8542" t="str">
        <f t="shared" si="1068"/>
        <v>2021-09</v>
      </c>
      <c r="T8542">
        <f>IF(AND(COUNTIF(Calculs!$Q$2:$Q$12,$O8542)&gt;0,COUNTIF(Calculs!$S$2:$S$12,$E8542)&gt;0,COUNTIF(Calculs!$U$2:$U$12,$H8542)&gt;0),1,0)</f>
        <v>1</v>
      </c>
      <c r="U8542">
        <f t="shared" si="1069"/>
        <v>2739</v>
      </c>
      <c r="V8542">
        <f t="shared" si="1070"/>
        <v>83</v>
      </c>
      <c r="W8542">
        <f t="shared" si="1071"/>
        <v>986.04</v>
      </c>
    </row>
    <row r="8543" spans="1:23" ht="15.75" customHeight="1" x14ac:dyDescent="0.3">
      <c r="A8543" s="2" t="s">
        <v>13</v>
      </c>
      <c r="B8543" s="2">
        <v>1128299</v>
      </c>
      <c r="C8543" s="3">
        <v>44493</v>
      </c>
      <c r="D8543" s="12" t="str" cm="1">
        <f t="array" ref="D8543">_xlfn.SWITCH(WEEKDAY(C8543,2), 1, "Lundi", 2, "Mardi", 3, "Mercredi", 4, "Jeudi", 5, "Vendredi", 6, "Samedi", 7, "Dimanche", "Erreur")</f>
        <v>Dimanche</v>
      </c>
      <c r="E8543" s="2" t="s">
        <v>47</v>
      </c>
      <c r="F8543" s="2" t="s">
        <v>71</v>
      </c>
      <c r="G8543" s="2" t="s">
        <v>72</v>
      </c>
      <c r="H8543" s="4" t="s">
        <v>16</v>
      </c>
      <c r="I8543" s="5">
        <v>28</v>
      </c>
      <c r="J8543" s="6">
        <v>119</v>
      </c>
      <c r="K8543" s="7">
        <v>3332</v>
      </c>
      <c r="L8543" s="7">
        <v>1332.8</v>
      </c>
      <c r="M8543" s="8">
        <v>0.39999999999999997</v>
      </c>
      <c r="N8543" s="2" t="s">
        <v>23</v>
      </c>
      <c r="O8543">
        <f t="shared" si="1064"/>
        <v>2021</v>
      </c>
      <c r="P8543">
        <f t="shared" si="1065"/>
        <v>10</v>
      </c>
      <c r="Q8543" t="str">
        <f t="shared" si="1066"/>
        <v>oct</v>
      </c>
      <c r="R8543" t="str">
        <f t="shared" si="1067"/>
        <v>Virginia</v>
      </c>
      <c r="S8543" t="str">
        <f t="shared" si="1068"/>
        <v>2021-10</v>
      </c>
      <c r="T8543">
        <f>IF(AND(COUNTIF(Calculs!$Q$2:$Q$12,$O8543)&gt;0,COUNTIF(Calculs!$S$2:$S$12,$E8543)&gt;0,COUNTIF(Calculs!$U$2:$U$12,$H8543)&gt;0),1,0)</f>
        <v>1</v>
      </c>
      <c r="U8543">
        <f t="shared" si="1069"/>
        <v>3332</v>
      </c>
      <c r="V8543">
        <f t="shared" si="1070"/>
        <v>119</v>
      </c>
      <c r="W8543">
        <f t="shared" si="1071"/>
        <v>1332.8</v>
      </c>
    </row>
    <row r="8544" spans="1:23" ht="15.75" customHeight="1" x14ac:dyDescent="0.3">
      <c r="A8544" s="2" t="s">
        <v>13</v>
      </c>
      <c r="B8544" s="2">
        <v>1128299</v>
      </c>
      <c r="C8544" s="3">
        <v>44493</v>
      </c>
      <c r="D8544" s="12" t="str" cm="1">
        <f t="array" ref="D8544">_xlfn.SWITCH(WEEKDAY(C8544,2), 1, "Lundi", 2, "Mardi", 3, "Mercredi", 4, "Jeudi", 5, "Vendredi", 6, "Samedi", 7, "Dimanche", "Erreur")</f>
        <v>Dimanche</v>
      </c>
      <c r="E8544" s="2" t="s">
        <v>47</v>
      </c>
      <c r="F8544" s="2" t="s">
        <v>71</v>
      </c>
      <c r="G8544" s="2" t="s">
        <v>72</v>
      </c>
      <c r="H8544" s="4" t="s">
        <v>18</v>
      </c>
      <c r="I8544" s="5">
        <v>39</v>
      </c>
      <c r="J8544" s="6">
        <v>173</v>
      </c>
      <c r="K8544" s="7">
        <v>6747</v>
      </c>
      <c r="L8544" s="7">
        <v>2563.86</v>
      </c>
      <c r="M8544" s="8">
        <v>0.38</v>
      </c>
      <c r="N8544" s="2" t="s">
        <v>23</v>
      </c>
      <c r="O8544">
        <f t="shared" si="1064"/>
        <v>2021</v>
      </c>
      <c r="P8544">
        <f t="shared" si="1065"/>
        <v>10</v>
      </c>
      <c r="Q8544" t="str">
        <f t="shared" si="1066"/>
        <v>oct</v>
      </c>
      <c r="R8544" t="str">
        <f t="shared" si="1067"/>
        <v>Virginia</v>
      </c>
      <c r="S8544" t="str">
        <f t="shared" si="1068"/>
        <v>2021-10</v>
      </c>
      <c r="T8544">
        <f>IF(AND(COUNTIF(Calculs!$Q$2:$Q$12,$O8544)&gt;0,COUNTIF(Calculs!$S$2:$S$12,$E8544)&gt;0,COUNTIF(Calculs!$U$2:$U$12,$H8544)&gt;0),1,0)</f>
        <v>1</v>
      </c>
      <c r="U8544">
        <f t="shared" si="1069"/>
        <v>6747</v>
      </c>
      <c r="V8544">
        <f t="shared" si="1070"/>
        <v>173</v>
      </c>
      <c r="W8544">
        <f t="shared" si="1071"/>
        <v>2563.86</v>
      </c>
    </row>
    <row r="8545" spans="1:23" ht="15.75" customHeight="1" x14ac:dyDescent="0.3">
      <c r="A8545" s="2" t="s">
        <v>13</v>
      </c>
      <c r="B8545" s="2">
        <v>1128299</v>
      </c>
      <c r="C8545" s="3">
        <v>44493</v>
      </c>
      <c r="D8545" s="12" t="str" cm="1">
        <f t="array" ref="D8545">_xlfn.SWITCH(WEEKDAY(C8545,2), 1, "Lundi", 2, "Mardi", 3, "Mercredi", 4, "Jeudi", 5, "Vendredi", 6, "Samedi", 7, "Dimanche", "Erreur")</f>
        <v>Dimanche</v>
      </c>
      <c r="E8545" s="2" t="s">
        <v>47</v>
      </c>
      <c r="F8545" s="2" t="s">
        <v>71</v>
      </c>
      <c r="G8545" s="2" t="s">
        <v>72</v>
      </c>
      <c r="H8545" s="4" t="s">
        <v>19</v>
      </c>
      <c r="I8545" s="5">
        <v>39</v>
      </c>
      <c r="J8545" s="6">
        <v>119</v>
      </c>
      <c r="K8545" s="7">
        <v>4641</v>
      </c>
      <c r="L8545" s="7">
        <v>1949.22</v>
      </c>
      <c r="M8545" s="8">
        <v>0.42</v>
      </c>
      <c r="N8545" s="2" t="s">
        <v>23</v>
      </c>
      <c r="O8545">
        <f t="shared" si="1064"/>
        <v>2021</v>
      </c>
      <c r="P8545">
        <f t="shared" si="1065"/>
        <v>10</v>
      </c>
      <c r="Q8545" t="str">
        <f t="shared" si="1066"/>
        <v>oct</v>
      </c>
      <c r="R8545" t="str">
        <f t="shared" si="1067"/>
        <v>Virginia</v>
      </c>
      <c r="S8545" t="str">
        <f t="shared" si="1068"/>
        <v>2021-10</v>
      </c>
      <c r="T8545">
        <f>IF(AND(COUNTIF(Calculs!$Q$2:$Q$12,$O8545)&gt;0,COUNTIF(Calculs!$S$2:$S$12,$E8545)&gt;0,COUNTIF(Calculs!$U$2:$U$12,$H8545)&gt;0),1,0)</f>
        <v>1</v>
      </c>
      <c r="U8545">
        <f t="shared" si="1069"/>
        <v>4641</v>
      </c>
      <c r="V8545">
        <f t="shared" si="1070"/>
        <v>119</v>
      </c>
      <c r="W8545">
        <f t="shared" si="1071"/>
        <v>1949.22</v>
      </c>
    </row>
    <row r="8546" spans="1:23" ht="15.75" customHeight="1" x14ac:dyDescent="0.3">
      <c r="A8546" s="2" t="s">
        <v>13</v>
      </c>
      <c r="B8546" s="2">
        <v>1128299</v>
      </c>
      <c r="C8546" s="3">
        <v>44493</v>
      </c>
      <c r="D8546" s="12" t="str" cm="1">
        <f t="array" ref="D8546">_xlfn.SWITCH(WEEKDAY(C8546,2), 1, "Lundi", 2, "Mardi", 3, "Mercredi", 4, "Jeudi", 5, "Vendredi", 6, "Samedi", 7, "Dimanche", "Erreur")</f>
        <v>Dimanche</v>
      </c>
      <c r="E8546" s="2" t="s">
        <v>47</v>
      </c>
      <c r="F8546" s="2" t="s">
        <v>71</v>
      </c>
      <c r="G8546" s="2" t="s">
        <v>72</v>
      </c>
      <c r="H8546" s="4" t="s">
        <v>20</v>
      </c>
      <c r="I8546" s="5">
        <v>31</v>
      </c>
      <c r="J8546" s="6">
        <v>101</v>
      </c>
      <c r="K8546" s="7">
        <v>3131</v>
      </c>
      <c r="L8546" s="7">
        <v>1158.47</v>
      </c>
      <c r="M8546" s="8">
        <v>0.37</v>
      </c>
      <c r="N8546" s="2" t="s">
        <v>23</v>
      </c>
      <c r="O8546">
        <f t="shared" si="1064"/>
        <v>2021</v>
      </c>
      <c r="P8546">
        <f t="shared" si="1065"/>
        <v>10</v>
      </c>
      <c r="Q8546" t="str">
        <f t="shared" si="1066"/>
        <v>oct</v>
      </c>
      <c r="R8546" t="str">
        <f t="shared" si="1067"/>
        <v>Virginia</v>
      </c>
      <c r="S8546" t="str">
        <f t="shared" si="1068"/>
        <v>2021-10</v>
      </c>
      <c r="T8546">
        <f>IF(AND(COUNTIF(Calculs!$Q$2:$Q$12,$O8546)&gt;0,COUNTIF(Calculs!$S$2:$S$12,$E8546)&gt;0,COUNTIF(Calculs!$U$2:$U$12,$H8546)&gt;0),1,0)</f>
        <v>1</v>
      </c>
      <c r="U8546">
        <f t="shared" si="1069"/>
        <v>3131</v>
      </c>
      <c r="V8546">
        <f t="shared" si="1070"/>
        <v>101</v>
      </c>
      <c r="W8546">
        <f t="shared" si="1071"/>
        <v>1158.47</v>
      </c>
    </row>
    <row r="8547" spans="1:23" ht="15.75" customHeight="1" x14ac:dyDescent="0.3">
      <c r="A8547" s="2" t="s">
        <v>13</v>
      </c>
      <c r="B8547" s="2">
        <v>1128299</v>
      </c>
      <c r="C8547" s="3">
        <v>44493</v>
      </c>
      <c r="D8547" s="12" t="str" cm="1">
        <f t="array" ref="D8547">_xlfn.SWITCH(WEEKDAY(C8547,2), 1, "Lundi", 2, "Mardi", 3, "Mercredi", 4, "Jeudi", 5, "Vendredi", 6, "Samedi", 7, "Dimanche", "Erreur")</f>
        <v>Dimanche</v>
      </c>
      <c r="E8547" s="2" t="s">
        <v>47</v>
      </c>
      <c r="F8547" s="2" t="s">
        <v>71</v>
      </c>
      <c r="G8547" s="2" t="s">
        <v>72</v>
      </c>
      <c r="H8547" s="4" t="s">
        <v>21</v>
      </c>
      <c r="I8547" s="5">
        <v>42</v>
      </c>
      <c r="J8547" s="6">
        <v>105</v>
      </c>
      <c r="K8547" s="7">
        <v>4410</v>
      </c>
      <c r="L8547" s="7">
        <v>2072.7000000000003</v>
      </c>
      <c r="M8547" s="8">
        <v>0.47000000000000003</v>
      </c>
      <c r="N8547" s="2" t="s">
        <v>23</v>
      </c>
      <c r="O8547">
        <f t="shared" si="1064"/>
        <v>2021</v>
      </c>
      <c r="P8547">
        <f t="shared" si="1065"/>
        <v>10</v>
      </c>
      <c r="Q8547" t="str">
        <f t="shared" si="1066"/>
        <v>oct</v>
      </c>
      <c r="R8547" t="str">
        <f t="shared" si="1067"/>
        <v>Virginia</v>
      </c>
      <c r="S8547" t="str">
        <f t="shared" si="1068"/>
        <v>2021-10</v>
      </c>
      <c r="T8547">
        <f>IF(AND(COUNTIF(Calculs!$Q$2:$Q$12,$O8547)&gt;0,COUNTIF(Calculs!$S$2:$S$12,$E8547)&gt;0,COUNTIF(Calculs!$U$2:$U$12,$H8547)&gt;0),1,0)</f>
        <v>1</v>
      </c>
      <c r="U8547">
        <f t="shared" si="1069"/>
        <v>4410</v>
      </c>
      <c r="V8547">
        <f t="shared" si="1070"/>
        <v>105</v>
      </c>
      <c r="W8547">
        <f t="shared" si="1071"/>
        <v>2072.7000000000003</v>
      </c>
    </row>
    <row r="8548" spans="1:23" ht="15.75" customHeight="1" x14ac:dyDescent="0.3">
      <c r="A8548" s="2" t="s">
        <v>13</v>
      </c>
      <c r="B8548" s="2">
        <v>1128299</v>
      </c>
      <c r="C8548" s="3">
        <v>44493</v>
      </c>
      <c r="D8548" s="12" t="str" cm="1">
        <f t="array" ref="D8548">_xlfn.SWITCH(WEEKDAY(C8548,2), 1, "Lundi", 2, "Mardi", 3, "Mercredi", 4, "Jeudi", 5, "Vendredi", 6, "Samedi", 7, "Dimanche", "Erreur")</f>
        <v>Dimanche</v>
      </c>
      <c r="E8548" s="2" t="s">
        <v>47</v>
      </c>
      <c r="F8548" s="2" t="s">
        <v>71</v>
      </c>
      <c r="G8548" s="2" t="s">
        <v>72</v>
      </c>
      <c r="H8548" s="4" t="s">
        <v>22</v>
      </c>
      <c r="I8548" s="5">
        <v>40</v>
      </c>
      <c r="J8548" s="6">
        <v>109</v>
      </c>
      <c r="K8548" s="7">
        <v>4360</v>
      </c>
      <c r="L8548" s="7">
        <v>1395.2</v>
      </c>
      <c r="M8548" s="8">
        <v>0.32</v>
      </c>
      <c r="N8548" s="2" t="s">
        <v>23</v>
      </c>
      <c r="O8548">
        <f t="shared" si="1064"/>
        <v>2021</v>
      </c>
      <c r="P8548">
        <f t="shared" si="1065"/>
        <v>10</v>
      </c>
      <c r="Q8548" t="str">
        <f t="shared" si="1066"/>
        <v>oct</v>
      </c>
      <c r="R8548" t="str">
        <f t="shared" si="1067"/>
        <v>Virginia</v>
      </c>
      <c r="S8548" t="str">
        <f t="shared" si="1068"/>
        <v>2021-10</v>
      </c>
      <c r="T8548">
        <f>IF(AND(COUNTIF(Calculs!$Q$2:$Q$12,$O8548)&gt;0,COUNTIF(Calculs!$S$2:$S$12,$E8548)&gt;0,COUNTIF(Calculs!$U$2:$U$12,$H8548)&gt;0),1,0)</f>
        <v>1</v>
      </c>
      <c r="U8548">
        <f t="shared" si="1069"/>
        <v>4360</v>
      </c>
      <c r="V8548">
        <f t="shared" si="1070"/>
        <v>109</v>
      </c>
      <c r="W8548">
        <f t="shared" si="1071"/>
        <v>1395.2</v>
      </c>
    </row>
    <row r="8549" spans="1:23" ht="15.75" customHeight="1" x14ac:dyDescent="0.3">
      <c r="A8549" s="2" t="s">
        <v>13</v>
      </c>
      <c r="B8549" s="2">
        <v>1128299</v>
      </c>
      <c r="C8549" s="3">
        <v>44524</v>
      </c>
      <c r="D8549" s="12" t="str" cm="1">
        <f t="array" ref="D8549">_xlfn.SWITCH(WEEKDAY(C8549,2), 1, "Lundi", 2, "Mardi", 3, "Mercredi", 4, "Jeudi", 5, "Vendredi", 6, "Samedi", 7, "Dimanche", "Erreur")</f>
        <v>Mercredi</v>
      </c>
      <c r="E8549" s="2" t="s">
        <v>47</v>
      </c>
      <c r="F8549" s="2" t="s">
        <v>71</v>
      </c>
      <c r="G8549" s="2" t="s">
        <v>72</v>
      </c>
      <c r="H8549" s="4" t="s">
        <v>16</v>
      </c>
      <c r="I8549" s="5">
        <v>34</v>
      </c>
      <c r="J8549" s="6">
        <v>173</v>
      </c>
      <c r="K8549" s="7">
        <v>5882</v>
      </c>
      <c r="L8549" s="7">
        <v>2470.44</v>
      </c>
      <c r="M8549" s="8">
        <v>0.42</v>
      </c>
      <c r="N8549" s="2" t="s">
        <v>23</v>
      </c>
      <c r="O8549">
        <f t="shared" si="1064"/>
        <v>2021</v>
      </c>
      <c r="P8549">
        <f t="shared" si="1065"/>
        <v>11</v>
      </c>
      <c r="Q8549" t="str">
        <f t="shared" si="1066"/>
        <v>nov</v>
      </c>
      <c r="R8549" t="str">
        <f t="shared" si="1067"/>
        <v>Virginia</v>
      </c>
      <c r="S8549" t="str">
        <f t="shared" si="1068"/>
        <v>2021-11</v>
      </c>
      <c r="T8549">
        <f>IF(AND(COUNTIF(Calculs!$Q$2:$Q$12,$O8549)&gt;0,COUNTIF(Calculs!$S$2:$S$12,$E8549)&gt;0,COUNTIF(Calculs!$U$2:$U$12,$H8549)&gt;0),1,0)</f>
        <v>1</v>
      </c>
      <c r="U8549">
        <f t="shared" si="1069"/>
        <v>5882</v>
      </c>
      <c r="V8549">
        <f t="shared" si="1070"/>
        <v>173</v>
      </c>
      <c r="W8549">
        <f t="shared" si="1071"/>
        <v>2470.44</v>
      </c>
    </row>
    <row r="8550" spans="1:23" ht="15.75" customHeight="1" x14ac:dyDescent="0.3">
      <c r="A8550" s="2" t="s">
        <v>13</v>
      </c>
      <c r="B8550" s="2">
        <v>1128299</v>
      </c>
      <c r="C8550" s="3">
        <v>44524</v>
      </c>
      <c r="D8550" s="12" t="str" cm="1">
        <f t="array" ref="D8550">_xlfn.SWITCH(WEEKDAY(C8550,2), 1, "Lundi", 2, "Mardi", 3, "Mercredi", 4, "Jeudi", 5, "Vendredi", 6, "Samedi", 7, "Dimanche", "Erreur")</f>
        <v>Mercredi</v>
      </c>
      <c r="E8550" s="2" t="s">
        <v>47</v>
      </c>
      <c r="F8550" s="2" t="s">
        <v>71</v>
      </c>
      <c r="G8550" s="2" t="s">
        <v>72</v>
      </c>
      <c r="H8550" s="4" t="s">
        <v>18</v>
      </c>
      <c r="I8550" s="5">
        <v>34</v>
      </c>
      <c r="J8550" s="6">
        <v>221</v>
      </c>
      <c r="K8550" s="7">
        <v>7514</v>
      </c>
      <c r="L8550" s="7">
        <v>2780.18</v>
      </c>
      <c r="M8550" s="8">
        <v>0.37</v>
      </c>
      <c r="N8550" s="2" t="s">
        <v>23</v>
      </c>
      <c r="O8550">
        <f t="shared" si="1064"/>
        <v>2021</v>
      </c>
      <c r="P8550">
        <f t="shared" si="1065"/>
        <v>11</v>
      </c>
      <c r="Q8550" t="str">
        <f t="shared" si="1066"/>
        <v>nov</v>
      </c>
      <c r="R8550" t="str">
        <f t="shared" si="1067"/>
        <v>Virginia</v>
      </c>
      <c r="S8550" t="str">
        <f t="shared" si="1068"/>
        <v>2021-11</v>
      </c>
      <c r="T8550">
        <f>IF(AND(COUNTIF(Calculs!$Q$2:$Q$12,$O8550)&gt;0,COUNTIF(Calculs!$S$2:$S$12,$E8550)&gt;0,COUNTIF(Calculs!$U$2:$U$12,$H8550)&gt;0),1,0)</f>
        <v>1</v>
      </c>
      <c r="U8550">
        <f t="shared" si="1069"/>
        <v>7514</v>
      </c>
      <c r="V8550">
        <f t="shared" si="1070"/>
        <v>221</v>
      </c>
      <c r="W8550">
        <f t="shared" si="1071"/>
        <v>2780.18</v>
      </c>
    </row>
    <row r="8551" spans="1:23" ht="15.75" customHeight="1" x14ac:dyDescent="0.3">
      <c r="A8551" s="2" t="s">
        <v>13</v>
      </c>
      <c r="B8551" s="2">
        <v>1128299</v>
      </c>
      <c r="C8551" s="3">
        <v>44524</v>
      </c>
      <c r="D8551" s="12" t="str" cm="1">
        <f t="array" ref="D8551">_xlfn.SWITCH(WEEKDAY(C8551,2), 1, "Lundi", 2, "Mardi", 3, "Mercredi", 4, "Jeudi", 5, "Vendredi", 6, "Samedi", 7, "Dimanche", "Erreur")</f>
        <v>Mercredi</v>
      </c>
      <c r="E8551" s="2" t="s">
        <v>47</v>
      </c>
      <c r="F8551" s="2" t="s">
        <v>71</v>
      </c>
      <c r="G8551" s="2" t="s">
        <v>72</v>
      </c>
      <c r="H8551" s="4" t="s">
        <v>19</v>
      </c>
      <c r="I8551" s="5">
        <v>33</v>
      </c>
      <c r="J8551" s="6">
        <v>143</v>
      </c>
      <c r="K8551" s="7">
        <v>4719</v>
      </c>
      <c r="L8551" s="7">
        <v>1840.4099999999999</v>
      </c>
      <c r="M8551" s="8">
        <v>0.38999999999999996</v>
      </c>
      <c r="N8551" s="2" t="s">
        <v>23</v>
      </c>
      <c r="O8551">
        <f t="shared" si="1064"/>
        <v>2021</v>
      </c>
      <c r="P8551">
        <f t="shared" si="1065"/>
        <v>11</v>
      </c>
      <c r="Q8551" t="str">
        <f t="shared" si="1066"/>
        <v>nov</v>
      </c>
      <c r="R8551" t="str">
        <f t="shared" si="1067"/>
        <v>Virginia</v>
      </c>
      <c r="S8551" t="str">
        <f t="shared" si="1068"/>
        <v>2021-11</v>
      </c>
      <c r="T8551">
        <f>IF(AND(COUNTIF(Calculs!$Q$2:$Q$12,$O8551)&gt;0,COUNTIF(Calculs!$S$2:$S$12,$E8551)&gt;0,COUNTIF(Calculs!$U$2:$U$12,$H8551)&gt;0),1,0)</f>
        <v>1</v>
      </c>
      <c r="U8551">
        <f t="shared" si="1069"/>
        <v>4719</v>
      </c>
      <c r="V8551">
        <f t="shared" si="1070"/>
        <v>143</v>
      </c>
      <c r="W8551">
        <f t="shared" si="1071"/>
        <v>1840.4099999999999</v>
      </c>
    </row>
    <row r="8552" spans="1:23" ht="15.75" customHeight="1" x14ac:dyDescent="0.3">
      <c r="A8552" s="2" t="s">
        <v>13</v>
      </c>
      <c r="B8552" s="2">
        <v>1128299</v>
      </c>
      <c r="C8552" s="3">
        <v>44524</v>
      </c>
      <c r="D8552" s="12" t="str" cm="1">
        <f t="array" ref="D8552">_xlfn.SWITCH(WEEKDAY(C8552,2), 1, "Lundi", 2, "Mardi", 3, "Mercredi", 4, "Jeudi", 5, "Vendredi", 6, "Samedi", 7, "Dimanche", "Erreur")</f>
        <v>Mercredi</v>
      </c>
      <c r="E8552" s="2" t="s">
        <v>47</v>
      </c>
      <c r="F8552" s="2" t="s">
        <v>71</v>
      </c>
      <c r="G8552" s="2" t="s">
        <v>72</v>
      </c>
      <c r="H8552" s="4" t="s">
        <v>20</v>
      </c>
      <c r="I8552" s="5">
        <v>36</v>
      </c>
      <c r="J8552" s="6">
        <v>144</v>
      </c>
      <c r="K8552" s="7">
        <v>5184</v>
      </c>
      <c r="L8552" s="7">
        <v>2021.7599999999998</v>
      </c>
      <c r="M8552" s="8">
        <v>0.38999999999999996</v>
      </c>
      <c r="N8552" s="2" t="s">
        <v>23</v>
      </c>
      <c r="O8552">
        <f t="shared" si="1064"/>
        <v>2021</v>
      </c>
      <c r="P8552">
        <f t="shared" si="1065"/>
        <v>11</v>
      </c>
      <c r="Q8552" t="str">
        <f t="shared" si="1066"/>
        <v>nov</v>
      </c>
      <c r="R8552" t="str">
        <f t="shared" si="1067"/>
        <v>Virginia</v>
      </c>
      <c r="S8552" t="str">
        <f t="shared" si="1068"/>
        <v>2021-11</v>
      </c>
      <c r="T8552">
        <f>IF(AND(COUNTIF(Calculs!$Q$2:$Q$12,$O8552)&gt;0,COUNTIF(Calculs!$S$2:$S$12,$E8552)&gt;0,COUNTIF(Calculs!$U$2:$U$12,$H8552)&gt;0),1,0)</f>
        <v>1</v>
      </c>
      <c r="U8552">
        <f t="shared" si="1069"/>
        <v>5184</v>
      </c>
      <c r="V8552">
        <f t="shared" si="1070"/>
        <v>144</v>
      </c>
      <c r="W8552">
        <f t="shared" si="1071"/>
        <v>2021.7599999999998</v>
      </c>
    </row>
    <row r="8553" spans="1:23" ht="15.75" customHeight="1" x14ac:dyDescent="0.3">
      <c r="A8553" s="2" t="s">
        <v>13</v>
      </c>
      <c r="B8553" s="2">
        <v>1128299</v>
      </c>
      <c r="C8553" s="3">
        <v>44524</v>
      </c>
      <c r="D8553" s="12" t="str" cm="1">
        <f t="array" ref="D8553">_xlfn.SWITCH(WEEKDAY(C8553,2), 1, "Lundi", 2, "Mardi", 3, "Mercredi", 4, "Jeudi", 5, "Vendredi", 6, "Samedi", 7, "Dimanche", "Erreur")</f>
        <v>Mercredi</v>
      </c>
      <c r="E8553" s="2" t="s">
        <v>47</v>
      </c>
      <c r="F8553" s="2" t="s">
        <v>71</v>
      </c>
      <c r="G8553" s="2" t="s">
        <v>72</v>
      </c>
      <c r="H8553" s="4" t="s">
        <v>21</v>
      </c>
      <c r="I8553" s="5">
        <v>56</v>
      </c>
      <c r="J8553" s="6">
        <v>136</v>
      </c>
      <c r="K8553" s="7">
        <v>7616</v>
      </c>
      <c r="L8553" s="7">
        <v>3351.04</v>
      </c>
      <c r="M8553" s="8">
        <v>0.44</v>
      </c>
      <c r="N8553" s="2" t="s">
        <v>23</v>
      </c>
      <c r="O8553">
        <f t="shared" si="1064"/>
        <v>2021</v>
      </c>
      <c r="P8553">
        <f t="shared" si="1065"/>
        <v>11</v>
      </c>
      <c r="Q8553" t="str">
        <f t="shared" si="1066"/>
        <v>nov</v>
      </c>
      <c r="R8553" t="str">
        <f t="shared" si="1067"/>
        <v>Virginia</v>
      </c>
      <c r="S8553" t="str">
        <f t="shared" si="1068"/>
        <v>2021-11</v>
      </c>
      <c r="T8553">
        <f>IF(AND(COUNTIF(Calculs!$Q$2:$Q$12,$O8553)&gt;0,COUNTIF(Calculs!$S$2:$S$12,$E8553)&gt;0,COUNTIF(Calculs!$U$2:$U$12,$H8553)&gt;0),1,0)</f>
        <v>1</v>
      </c>
      <c r="U8553">
        <f t="shared" si="1069"/>
        <v>7616</v>
      </c>
      <c r="V8553">
        <f t="shared" si="1070"/>
        <v>136</v>
      </c>
      <c r="W8553">
        <f t="shared" si="1071"/>
        <v>3351.04</v>
      </c>
    </row>
    <row r="8554" spans="1:23" ht="15.75" customHeight="1" x14ac:dyDescent="0.3">
      <c r="A8554" s="2" t="s">
        <v>13</v>
      </c>
      <c r="B8554" s="2">
        <v>1128299</v>
      </c>
      <c r="C8554" s="3">
        <v>44524</v>
      </c>
      <c r="D8554" s="12" t="str" cm="1">
        <f t="array" ref="D8554">_xlfn.SWITCH(WEEKDAY(C8554,2), 1, "Lundi", 2, "Mardi", 3, "Mercredi", 4, "Jeudi", 5, "Vendredi", 6, "Samedi", 7, "Dimanche", "Erreur")</f>
        <v>Mercredi</v>
      </c>
      <c r="E8554" s="2" t="s">
        <v>47</v>
      </c>
      <c r="F8554" s="2" t="s">
        <v>71</v>
      </c>
      <c r="G8554" s="2" t="s">
        <v>72</v>
      </c>
      <c r="H8554" s="4" t="s">
        <v>22</v>
      </c>
      <c r="I8554" s="5">
        <v>60</v>
      </c>
      <c r="J8554" s="6">
        <v>176</v>
      </c>
      <c r="K8554" s="7">
        <v>10560</v>
      </c>
      <c r="L8554" s="7">
        <v>3484.7999999999997</v>
      </c>
      <c r="M8554" s="8">
        <v>0.32999999999999996</v>
      </c>
      <c r="N8554" s="2" t="s">
        <v>23</v>
      </c>
      <c r="O8554">
        <f t="shared" si="1064"/>
        <v>2021</v>
      </c>
      <c r="P8554">
        <f t="shared" si="1065"/>
        <v>11</v>
      </c>
      <c r="Q8554" t="str">
        <f t="shared" si="1066"/>
        <v>nov</v>
      </c>
      <c r="R8554" t="str">
        <f t="shared" si="1067"/>
        <v>Virginia</v>
      </c>
      <c r="S8554" t="str">
        <f t="shared" si="1068"/>
        <v>2021-11</v>
      </c>
      <c r="T8554">
        <f>IF(AND(COUNTIF(Calculs!$Q$2:$Q$12,$O8554)&gt;0,COUNTIF(Calculs!$S$2:$S$12,$E8554)&gt;0,COUNTIF(Calculs!$U$2:$U$12,$H8554)&gt;0),1,0)</f>
        <v>1</v>
      </c>
      <c r="U8554">
        <f t="shared" si="1069"/>
        <v>10560</v>
      </c>
      <c r="V8554">
        <f t="shared" si="1070"/>
        <v>176</v>
      </c>
      <c r="W8554">
        <f t="shared" si="1071"/>
        <v>3484.7999999999997</v>
      </c>
    </row>
    <row r="8555" spans="1:23" ht="15.75" customHeight="1" x14ac:dyDescent="0.3">
      <c r="A8555" s="2" t="s">
        <v>13</v>
      </c>
      <c r="B8555" s="2">
        <v>1128299</v>
      </c>
      <c r="C8555" s="3">
        <v>44553</v>
      </c>
      <c r="D8555" s="12" t="str" cm="1">
        <f t="array" ref="D8555">_xlfn.SWITCH(WEEKDAY(C8555,2), 1, "Lundi", 2, "Mardi", 3, "Mercredi", 4, "Jeudi", 5, "Vendredi", 6, "Samedi", 7, "Dimanche", "Erreur")</f>
        <v>Jeudi</v>
      </c>
      <c r="E8555" s="2" t="s">
        <v>47</v>
      </c>
      <c r="F8555" s="2" t="s">
        <v>71</v>
      </c>
      <c r="G8555" s="2" t="s">
        <v>72</v>
      </c>
      <c r="H8555" s="4" t="s">
        <v>16</v>
      </c>
      <c r="I8555" s="5">
        <v>49</v>
      </c>
      <c r="J8555" s="6">
        <v>248</v>
      </c>
      <c r="K8555" s="7">
        <v>12152</v>
      </c>
      <c r="L8555" s="7">
        <v>4860.7999999999993</v>
      </c>
      <c r="M8555" s="8">
        <v>0.39999999999999997</v>
      </c>
      <c r="N8555" s="2" t="s">
        <v>23</v>
      </c>
      <c r="O8555">
        <f t="shared" si="1064"/>
        <v>2021</v>
      </c>
      <c r="P8555">
        <f t="shared" si="1065"/>
        <v>12</v>
      </c>
      <c r="Q8555" t="str">
        <f t="shared" si="1066"/>
        <v>déc</v>
      </c>
      <c r="R8555" t="str">
        <f t="shared" si="1067"/>
        <v>Virginia</v>
      </c>
      <c r="S8555" t="str">
        <f t="shared" si="1068"/>
        <v>2021-12</v>
      </c>
      <c r="T8555">
        <f>IF(AND(COUNTIF(Calculs!$Q$2:$Q$12,$O8555)&gt;0,COUNTIF(Calculs!$S$2:$S$12,$E8555)&gt;0,COUNTIF(Calculs!$U$2:$U$12,$H8555)&gt;0),1,0)</f>
        <v>1</v>
      </c>
      <c r="U8555">
        <f t="shared" si="1069"/>
        <v>12152</v>
      </c>
      <c r="V8555">
        <f t="shared" si="1070"/>
        <v>248</v>
      </c>
      <c r="W8555">
        <f t="shared" si="1071"/>
        <v>4860.7999999999993</v>
      </c>
    </row>
    <row r="8556" spans="1:23" ht="15.75" customHeight="1" x14ac:dyDescent="0.3">
      <c r="A8556" s="2" t="s">
        <v>13</v>
      </c>
      <c r="B8556" s="2">
        <v>1128299</v>
      </c>
      <c r="C8556" s="3">
        <v>44553</v>
      </c>
      <c r="D8556" s="12" t="str" cm="1">
        <f t="array" ref="D8556">_xlfn.SWITCH(WEEKDAY(C8556,2), 1, "Lundi", 2, "Mardi", 3, "Mercredi", 4, "Jeudi", 5, "Vendredi", 6, "Samedi", 7, "Dimanche", "Erreur")</f>
        <v>Jeudi</v>
      </c>
      <c r="E8556" s="2" t="s">
        <v>47</v>
      </c>
      <c r="F8556" s="2" t="s">
        <v>71</v>
      </c>
      <c r="G8556" s="2" t="s">
        <v>72</v>
      </c>
      <c r="H8556" s="4" t="s">
        <v>18</v>
      </c>
      <c r="I8556" s="5">
        <v>54</v>
      </c>
      <c r="J8556" s="6">
        <v>225</v>
      </c>
      <c r="K8556" s="7">
        <v>12150</v>
      </c>
      <c r="L8556" s="7">
        <v>4981.5</v>
      </c>
      <c r="M8556" s="8">
        <v>0.41</v>
      </c>
      <c r="N8556" s="2" t="s">
        <v>23</v>
      </c>
      <c r="O8556">
        <f t="shared" si="1064"/>
        <v>2021</v>
      </c>
      <c r="P8556">
        <f t="shared" si="1065"/>
        <v>12</v>
      </c>
      <c r="Q8556" t="str">
        <f t="shared" si="1066"/>
        <v>déc</v>
      </c>
      <c r="R8556" t="str">
        <f t="shared" si="1067"/>
        <v>Virginia</v>
      </c>
      <c r="S8556" t="str">
        <f t="shared" si="1068"/>
        <v>2021-12</v>
      </c>
      <c r="T8556">
        <f>IF(AND(COUNTIF(Calculs!$Q$2:$Q$12,$O8556)&gt;0,COUNTIF(Calculs!$S$2:$S$12,$E8556)&gt;0,COUNTIF(Calculs!$U$2:$U$12,$H8556)&gt;0),1,0)</f>
        <v>1</v>
      </c>
      <c r="U8556">
        <f t="shared" si="1069"/>
        <v>12150</v>
      </c>
      <c r="V8556">
        <f t="shared" si="1070"/>
        <v>225</v>
      </c>
      <c r="W8556">
        <f t="shared" si="1071"/>
        <v>4981.5</v>
      </c>
    </row>
    <row r="8557" spans="1:23" ht="15.75" customHeight="1" x14ac:dyDescent="0.3">
      <c r="A8557" s="2" t="s">
        <v>25</v>
      </c>
      <c r="B8557" s="2">
        <v>1128299</v>
      </c>
      <c r="C8557" s="3">
        <v>44553</v>
      </c>
      <c r="D8557" s="12" t="str" cm="1">
        <f t="array" ref="D8557">_xlfn.SWITCH(WEEKDAY(C8557,2), 1, "Lundi", 2, "Mardi", 3, "Mercredi", 4, "Jeudi", 5, "Vendredi", 6, "Samedi", 7, "Dimanche", "Erreur")</f>
        <v>Jeudi</v>
      </c>
      <c r="E8557" s="2" t="s">
        <v>47</v>
      </c>
      <c r="F8557" s="2" t="s">
        <v>71</v>
      </c>
      <c r="G8557" s="2" t="s">
        <v>72</v>
      </c>
      <c r="H8557" s="4" t="s">
        <v>19</v>
      </c>
      <c r="I8557" s="5">
        <v>53</v>
      </c>
      <c r="J8557" s="6">
        <v>165</v>
      </c>
      <c r="K8557" s="7">
        <v>8745</v>
      </c>
      <c r="L8557" s="7">
        <v>3497.9999999999995</v>
      </c>
      <c r="M8557" s="8">
        <v>0.39999999999999997</v>
      </c>
      <c r="N8557" s="2" t="s">
        <v>23</v>
      </c>
      <c r="O8557">
        <f t="shared" si="1064"/>
        <v>2021</v>
      </c>
      <c r="P8557">
        <f t="shared" si="1065"/>
        <v>12</v>
      </c>
      <c r="Q8557" t="str">
        <f t="shared" si="1066"/>
        <v>déc</v>
      </c>
      <c r="R8557" t="str">
        <f t="shared" si="1067"/>
        <v>Virginia</v>
      </c>
      <c r="S8557" t="str">
        <f t="shared" si="1068"/>
        <v>2021-12</v>
      </c>
      <c r="T8557">
        <f>IF(AND(COUNTIF(Calculs!$Q$2:$Q$12,$O8557)&gt;0,COUNTIF(Calculs!$S$2:$S$12,$E8557)&gt;0,COUNTIF(Calculs!$U$2:$U$12,$H8557)&gt;0),1,0)</f>
        <v>1</v>
      </c>
      <c r="U8557">
        <f t="shared" si="1069"/>
        <v>8745</v>
      </c>
      <c r="V8557">
        <f t="shared" si="1070"/>
        <v>165</v>
      </c>
      <c r="W8557">
        <f t="shared" si="1071"/>
        <v>3497.9999999999995</v>
      </c>
    </row>
    <row r="8558" spans="1:23" ht="15.75" customHeight="1" x14ac:dyDescent="0.3">
      <c r="A8558" s="2" t="s">
        <v>25</v>
      </c>
      <c r="B8558" s="2">
        <v>1128299</v>
      </c>
      <c r="C8558" s="3">
        <v>44553</v>
      </c>
      <c r="D8558" s="12" t="str" cm="1">
        <f t="array" ref="D8558">_xlfn.SWITCH(WEEKDAY(C8558,2), 1, "Lundi", 2, "Mardi", 3, "Mercredi", 4, "Jeudi", 5, "Vendredi", 6, "Samedi", 7, "Dimanche", "Erreur")</f>
        <v>Jeudi</v>
      </c>
      <c r="E8558" s="2" t="s">
        <v>47</v>
      </c>
      <c r="F8558" s="2" t="s">
        <v>71</v>
      </c>
      <c r="G8558" s="2" t="s">
        <v>72</v>
      </c>
      <c r="H8558" s="4" t="s">
        <v>20</v>
      </c>
      <c r="I8558" s="5">
        <v>51</v>
      </c>
      <c r="J8558" s="6">
        <v>176</v>
      </c>
      <c r="K8558" s="7">
        <v>8976</v>
      </c>
      <c r="L8558" s="7">
        <v>3500.6399999999994</v>
      </c>
      <c r="M8558" s="8">
        <v>0.38999999999999996</v>
      </c>
      <c r="N8558" s="2" t="s">
        <v>23</v>
      </c>
      <c r="O8558">
        <f t="shared" si="1064"/>
        <v>2021</v>
      </c>
      <c r="P8558">
        <f t="shared" si="1065"/>
        <v>12</v>
      </c>
      <c r="Q8558" t="str">
        <f t="shared" si="1066"/>
        <v>déc</v>
      </c>
      <c r="R8558" t="str">
        <f t="shared" si="1067"/>
        <v>Virginia</v>
      </c>
      <c r="S8558" t="str">
        <f t="shared" si="1068"/>
        <v>2021-12</v>
      </c>
      <c r="T8558">
        <f>IF(AND(COUNTIF(Calculs!$Q$2:$Q$12,$O8558)&gt;0,COUNTIF(Calculs!$S$2:$S$12,$E8558)&gt;0,COUNTIF(Calculs!$U$2:$U$12,$H8558)&gt;0),1,0)</f>
        <v>1</v>
      </c>
      <c r="U8558">
        <f t="shared" si="1069"/>
        <v>8976</v>
      </c>
      <c r="V8558">
        <f t="shared" si="1070"/>
        <v>176</v>
      </c>
      <c r="W8558">
        <f t="shared" si="1071"/>
        <v>3500.6399999999994</v>
      </c>
    </row>
    <row r="8559" spans="1:23" ht="15.75" customHeight="1" x14ac:dyDescent="0.3">
      <c r="A8559" s="2" t="s">
        <v>25</v>
      </c>
      <c r="B8559" s="2">
        <v>1128299</v>
      </c>
      <c r="C8559" s="3">
        <v>44553</v>
      </c>
      <c r="D8559" s="12" t="str" cm="1">
        <f t="array" ref="D8559">_xlfn.SWITCH(WEEKDAY(C8559,2), 1, "Lundi", 2, "Mardi", 3, "Mercredi", 4, "Jeudi", 5, "Vendredi", 6, "Samedi", 7, "Dimanche", "Erreur")</f>
        <v>Jeudi</v>
      </c>
      <c r="E8559" s="2" t="s">
        <v>47</v>
      </c>
      <c r="F8559" s="2" t="s">
        <v>71</v>
      </c>
      <c r="G8559" s="2" t="s">
        <v>72</v>
      </c>
      <c r="H8559" s="4" t="s">
        <v>21</v>
      </c>
      <c r="I8559" s="5">
        <v>59</v>
      </c>
      <c r="J8559" s="6">
        <v>157</v>
      </c>
      <c r="K8559" s="7">
        <v>9263</v>
      </c>
      <c r="L8559" s="7">
        <v>3890.4600000000005</v>
      </c>
      <c r="M8559" s="8">
        <v>0.42000000000000004</v>
      </c>
      <c r="N8559" s="2" t="s">
        <v>23</v>
      </c>
      <c r="O8559">
        <f t="shared" si="1064"/>
        <v>2021</v>
      </c>
      <c r="P8559">
        <f t="shared" si="1065"/>
        <v>12</v>
      </c>
      <c r="Q8559" t="str">
        <f t="shared" si="1066"/>
        <v>déc</v>
      </c>
      <c r="R8559" t="str">
        <f t="shared" si="1067"/>
        <v>Virginia</v>
      </c>
      <c r="S8559" t="str">
        <f t="shared" si="1068"/>
        <v>2021-12</v>
      </c>
      <c r="T8559">
        <f>IF(AND(COUNTIF(Calculs!$Q$2:$Q$12,$O8559)&gt;0,COUNTIF(Calculs!$S$2:$S$12,$E8559)&gt;0,COUNTIF(Calculs!$U$2:$U$12,$H8559)&gt;0),1,0)</f>
        <v>1</v>
      </c>
      <c r="U8559">
        <f t="shared" si="1069"/>
        <v>9263</v>
      </c>
      <c r="V8559">
        <f t="shared" si="1070"/>
        <v>157</v>
      </c>
      <c r="W8559">
        <f t="shared" si="1071"/>
        <v>3890.4600000000005</v>
      </c>
    </row>
    <row r="8560" spans="1:23" ht="15.75" customHeight="1" x14ac:dyDescent="0.3">
      <c r="A8560" s="2" t="s">
        <v>25</v>
      </c>
      <c r="B8560" s="2">
        <v>1128299</v>
      </c>
      <c r="C8560" s="3">
        <v>44553</v>
      </c>
      <c r="D8560" s="12" t="str" cm="1">
        <f t="array" ref="D8560">_xlfn.SWITCH(WEEKDAY(C8560,2), 1, "Lundi", 2, "Mardi", 3, "Mercredi", 4, "Jeudi", 5, "Vendredi", 6, "Samedi", 7, "Dimanche", "Erreur")</f>
        <v>Jeudi</v>
      </c>
      <c r="E8560" s="2" t="s">
        <v>47</v>
      </c>
      <c r="F8560" s="2" t="s">
        <v>71</v>
      </c>
      <c r="G8560" s="2" t="s">
        <v>72</v>
      </c>
      <c r="H8560" s="4" t="s">
        <v>22</v>
      </c>
      <c r="I8560" s="5">
        <v>65</v>
      </c>
      <c r="J8560" s="6">
        <v>190</v>
      </c>
      <c r="K8560" s="7">
        <v>12350</v>
      </c>
      <c r="L8560" s="7">
        <v>4322.5</v>
      </c>
      <c r="M8560" s="8">
        <v>0.35</v>
      </c>
      <c r="N8560" s="2" t="s">
        <v>23</v>
      </c>
      <c r="O8560">
        <f t="shared" si="1064"/>
        <v>2021</v>
      </c>
      <c r="P8560">
        <f t="shared" si="1065"/>
        <v>12</v>
      </c>
      <c r="Q8560" t="str">
        <f t="shared" si="1066"/>
        <v>déc</v>
      </c>
      <c r="R8560" t="str">
        <f t="shared" si="1067"/>
        <v>Virginia</v>
      </c>
      <c r="S8560" t="str">
        <f t="shared" si="1068"/>
        <v>2021-12</v>
      </c>
      <c r="T8560">
        <f>IF(AND(COUNTIF(Calculs!$Q$2:$Q$12,$O8560)&gt;0,COUNTIF(Calculs!$S$2:$S$12,$E8560)&gt;0,COUNTIF(Calculs!$U$2:$U$12,$H8560)&gt;0),1,0)</f>
        <v>1</v>
      </c>
      <c r="U8560">
        <f t="shared" si="1069"/>
        <v>12350</v>
      </c>
      <c r="V8560">
        <f t="shared" si="1070"/>
        <v>190</v>
      </c>
      <c r="W8560">
        <f t="shared" si="1071"/>
        <v>4322.5</v>
      </c>
    </row>
    <row r="8561" spans="1:23" ht="15.75" customHeight="1" x14ac:dyDescent="0.3">
      <c r="A8561" s="2" t="s">
        <v>25</v>
      </c>
      <c r="B8561" s="2">
        <v>1185732</v>
      </c>
      <c r="C8561" s="3">
        <v>44215</v>
      </c>
      <c r="D8561" s="12" t="str" cm="1">
        <f t="array" ref="D8561">_xlfn.SWITCH(WEEKDAY(C8561,2), 1, "Lundi", 2, "Mardi", 3, "Mercredi", 4, "Jeudi", 5, "Vendredi", 6, "Samedi", 7, "Dimanche", "Erreur")</f>
        <v>Mardi</v>
      </c>
      <c r="E8561" s="2" t="s">
        <v>47</v>
      </c>
      <c r="F8561" s="2" t="s">
        <v>71</v>
      </c>
      <c r="G8561" s="2" t="s">
        <v>72</v>
      </c>
      <c r="H8561" s="4" t="s">
        <v>16</v>
      </c>
      <c r="I8561" s="5">
        <v>23</v>
      </c>
      <c r="J8561" s="6">
        <v>233</v>
      </c>
      <c r="K8561" s="7">
        <v>5359</v>
      </c>
      <c r="L8561" s="7">
        <v>2786.6800000000003</v>
      </c>
      <c r="M8561" s="8">
        <v>0.52</v>
      </c>
      <c r="N8561" s="2" t="s">
        <v>23</v>
      </c>
      <c r="O8561">
        <f t="shared" si="1064"/>
        <v>2021</v>
      </c>
      <c r="P8561">
        <f t="shared" si="1065"/>
        <v>1</v>
      </c>
      <c r="Q8561" t="str">
        <f t="shared" si="1066"/>
        <v>janv</v>
      </c>
      <c r="R8561" t="str">
        <f t="shared" si="1067"/>
        <v>Virginia</v>
      </c>
      <c r="S8561" t="str">
        <f t="shared" si="1068"/>
        <v>2021-01</v>
      </c>
      <c r="T8561">
        <f>IF(AND(COUNTIF(Calculs!$Q$2:$Q$12,$O8561)&gt;0,COUNTIF(Calculs!$S$2:$S$12,$E8561)&gt;0,COUNTIF(Calculs!$U$2:$U$12,$H8561)&gt;0),1,0)</f>
        <v>1</v>
      </c>
      <c r="U8561">
        <f t="shared" si="1069"/>
        <v>5359</v>
      </c>
      <c r="V8561">
        <f t="shared" si="1070"/>
        <v>233</v>
      </c>
      <c r="W8561">
        <f t="shared" si="1071"/>
        <v>2786.6800000000003</v>
      </c>
    </row>
    <row r="8562" spans="1:23" ht="15.75" customHeight="1" x14ac:dyDescent="0.3">
      <c r="A8562" s="2" t="s">
        <v>25</v>
      </c>
      <c r="B8562" s="2">
        <v>1185732</v>
      </c>
      <c r="C8562" s="3">
        <v>44215</v>
      </c>
      <c r="D8562" s="12" t="str" cm="1">
        <f t="array" ref="D8562">_xlfn.SWITCH(WEEKDAY(C8562,2), 1, "Lundi", 2, "Mardi", 3, "Mercredi", 4, "Jeudi", 5, "Vendredi", 6, "Samedi", 7, "Dimanche", "Erreur")</f>
        <v>Mardi</v>
      </c>
      <c r="E8562" s="2" t="s">
        <v>47</v>
      </c>
      <c r="F8562" s="2" t="s">
        <v>71</v>
      </c>
      <c r="G8562" s="2" t="s">
        <v>72</v>
      </c>
      <c r="H8562" s="4" t="s">
        <v>18</v>
      </c>
      <c r="I8562" s="5">
        <v>28</v>
      </c>
      <c r="J8562" s="6">
        <v>187</v>
      </c>
      <c r="K8562" s="7">
        <v>5236</v>
      </c>
      <c r="L8562" s="7">
        <v>2460.92</v>
      </c>
      <c r="M8562" s="8">
        <v>0.47</v>
      </c>
      <c r="N8562" s="2" t="s">
        <v>23</v>
      </c>
      <c r="O8562">
        <f t="shared" si="1064"/>
        <v>2021</v>
      </c>
      <c r="P8562">
        <f t="shared" si="1065"/>
        <v>1</v>
      </c>
      <c r="Q8562" t="str">
        <f t="shared" si="1066"/>
        <v>janv</v>
      </c>
      <c r="R8562" t="str">
        <f t="shared" si="1067"/>
        <v>Virginia</v>
      </c>
      <c r="S8562" t="str">
        <f t="shared" si="1068"/>
        <v>2021-01</v>
      </c>
      <c r="T8562">
        <f>IF(AND(COUNTIF(Calculs!$Q$2:$Q$12,$O8562)&gt;0,COUNTIF(Calculs!$S$2:$S$12,$E8562)&gt;0,COUNTIF(Calculs!$U$2:$U$12,$H8562)&gt;0),1,0)</f>
        <v>1</v>
      </c>
      <c r="U8562">
        <f t="shared" si="1069"/>
        <v>5236</v>
      </c>
      <c r="V8562">
        <f t="shared" si="1070"/>
        <v>187</v>
      </c>
      <c r="W8562">
        <f t="shared" si="1071"/>
        <v>2460.92</v>
      </c>
    </row>
    <row r="8563" spans="1:23" ht="15.75" customHeight="1" x14ac:dyDescent="0.3">
      <c r="A8563" s="2" t="s">
        <v>25</v>
      </c>
      <c r="B8563" s="2">
        <v>1185732</v>
      </c>
      <c r="C8563" s="3">
        <v>44215</v>
      </c>
      <c r="D8563" s="12" t="str" cm="1">
        <f t="array" ref="D8563">_xlfn.SWITCH(WEEKDAY(C8563,2), 1, "Lundi", 2, "Mardi", 3, "Mercredi", 4, "Jeudi", 5, "Vendredi", 6, "Samedi", 7, "Dimanche", "Erreur")</f>
        <v>Mardi</v>
      </c>
      <c r="E8563" s="2" t="s">
        <v>47</v>
      </c>
      <c r="F8563" s="2" t="s">
        <v>71</v>
      </c>
      <c r="G8563" s="2" t="s">
        <v>72</v>
      </c>
      <c r="H8563" s="4" t="s">
        <v>19</v>
      </c>
      <c r="I8563" s="5">
        <v>18</v>
      </c>
      <c r="J8563" s="6">
        <v>176</v>
      </c>
      <c r="K8563" s="7">
        <v>3168</v>
      </c>
      <c r="L8563" s="7">
        <v>1013.76</v>
      </c>
      <c r="M8563" s="8">
        <v>0.32</v>
      </c>
      <c r="N8563" s="2" t="s">
        <v>23</v>
      </c>
      <c r="O8563">
        <f t="shared" si="1064"/>
        <v>2021</v>
      </c>
      <c r="P8563">
        <f t="shared" si="1065"/>
        <v>1</v>
      </c>
      <c r="Q8563" t="str">
        <f t="shared" si="1066"/>
        <v>janv</v>
      </c>
      <c r="R8563" t="str">
        <f t="shared" si="1067"/>
        <v>Virginia</v>
      </c>
      <c r="S8563" t="str">
        <f t="shared" si="1068"/>
        <v>2021-01</v>
      </c>
      <c r="T8563">
        <f>IF(AND(COUNTIF(Calculs!$Q$2:$Q$12,$O8563)&gt;0,COUNTIF(Calculs!$S$2:$S$12,$E8563)&gt;0,COUNTIF(Calculs!$U$2:$U$12,$H8563)&gt;0),1,0)</f>
        <v>1</v>
      </c>
      <c r="U8563">
        <f t="shared" si="1069"/>
        <v>3168</v>
      </c>
      <c r="V8563">
        <f t="shared" si="1070"/>
        <v>176</v>
      </c>
      <c r="W8563">
        <f t="shared" si="1071"/>
        <v>1013.76</v>
      </c>
    </row>
    <row r="8564" spans="1:23" ht="15.75" customHeight="1" x14ac:dyDescent="0.3">
      <c r="A8564" s="2" t="s">
        <v>25</v>
      </c>
      <c r="B8564" s="2">
        <v>1185732</v>
      </c>
      <c r="C8564" s="3">
        <v>44215</v>
      </c>
      <c r="D8564" s="12" t="str" cm="1">
        <f t="array" ref="D8564">_xlfn.SWITCH(WEEKDAY(C8564,2), 1, "Lundi", 2, "Mardi", 3, "Mercredi", 4, "Jeudi", 5, "Vendredi", 6, "Samedi", 7, "Dimanche", "Erreur")</f>
        <v>Mardi</v>
      </c>
      <c r="E8564" s="2" t="s">
        <v>47</v>
      </c>
      <c r="F8564" s="2" t="s">
        <v>71</v>
      </c>
      <c r="G8564" s="2" t="s">
        <v>72</v>
      </c>
      <c r="H8564" s="4" t="s">
        <v>20</v>
      </c>
      <c r="I8564" s="5">
        <v>21</v>
      </c>
      <c r="J8564" s="6">
        <v>136</v>
      </c>
      <c r="K8564" s="7">
        <v>2856</v>
      </c>
      <c r="L8564" s="7">
        <v>1199.52</v>
      </c>
      <c r="M8564" s="8">
        <v>0.42</v>
      </c>
      <c r="N8564" s="2" t="s">
        <v>23</v>
      </c>
      <c r="O8564">
        <f t="shared" si="1064"/>
        <v>2021</v>
      </c>
      <c r="P8564">
        <f t="shared" si="1065"/>
        <v>1</v>
      </c>
      <c r="Q8564" t="str">
        <f t="shared" si="1066"/>
        <v>janv</v>
      </c>
      <c r="R8564" t="str">
        <f t="shared" si="1067"/>
        <v>Virginia</v>
      </c>
      <c r="S8564" t="str">
        <f t="shared" si="1068"/>
        <v>2021-01</v>
      </c>
      <c r="T8564">
        <f>IF(AND(COUNTIF(Calculs!$Q$2:$Q$12,$O8564)&gt;0,COUNTIF(Calculs!$S$2:$S$12,$E8564)&gt;0,COUNTIF(Calculs!$U$2:$U$12,$H8564)&gt;0),1,0)</f>
        <v>1</v>
      </c>
      <c r="U8564">
        <f t="shared" si="1069"/>
        <v>2856</v>
      </c>
      <c r="V8564">
        <f t="shared" si="1070"/>
        <v>136</v>
      </c>
      <c r="W8564">
        <f t="shared" si="1071"/>
        <v>1199.52</v>
      </c>
    </row>
    <row r="8565" spans="1:23" ht="15.75" customHeight="1" x14ac:dyDescent="0.3">
      <c r="A8565" s="2" t="s">
        <v>25</v>
      </c>
      <c r="B8565" s="2">
        <v>1185732</v>
      </c>
      <c r="C8565" s="3">
        <v>44215</v>
      </c>
      <c r="D8565" s="12" t="str" cm="1">
        <f t="array" ref="D8565">_xlfn.SWITCH(WEEKDAY(C8565,2), 1, "Lundi", 2, "Mardi", 3, "Mercredi", 4, "Jeudi", 5, "Vendredi", 6, "Samedi", 7, "Dimanche", "Erreur")</f>
        <v>Mardi</v>
      </c>
      <c r="E8565" s="2" t="s">
        <v>47</v>
      </c>
      <c r="F8565" s="2" t="s">
        <v>71</v>
      </c>
      <c r="G8565" s="2" t="s">
        <v>72</v>
      </c>
      <c r="H8565" s="4" t="s">
        <v>21</v>
      </c>
      <c r="I8565" s="5">
        <v>30</v>
      </c>
      <c r="J8565" s="6">
        <v>140</v>
      </c>
      <c r="K8565" s="7">
        <v>4200</v>
      </c>
      <c r="L8565" s="7">
        <v>1889.9999999999998</v>
      </c>
      <c r="M8565" s="8">
        <v>0.44999999999999996</v>
      </c>
      <c r="N8565" s="2" t="s">
        <v>23</v>
      </c>
      <c r="O8565">
        <f t="shared" si="1064"/>
        <v>2021</v>
      </c>
      <c r="P8565">
        <f t="shared" si="1065"/>
        <v>1</v>
      </c>
      <c r="Q8565" t="str">
        <f t="shared" si="1066"/>
        <v>janv</v>
      </c>
      <c r="R8565" t="str">
        <f t="shared" si="1067"/>
        <v>Virginia</v>
      </c>
      <c r="S8565" t="str">
        <f t="shared" si="1068"/>
        <v>2021-01</v>
      </c>
      <c r="T8565">
        <f>IF(AND(COUNTIF(Calculs!$Q$2:$Q$12,$O8565)&gt;0,COUNTIF(Calculs!$S$2:$S$12,$E8565)&gt;0,COUNTIF(Calculs!$U$2:$U$12,$H8565)&gt;0),1,0)</f>
        <v>1</v>
      </c>
      <c r="U8565">
        <f t="shared" si="1069"/>
        <v>4200</v>
      </c>
      <c r="V8565">
        <f t="shared" si="1070"/>
        <v>140</v>
      </c>
      <c r="W8565">
        <f t="shared" si="1071"/>
        <v>1889.9999999999998</v>
      </c>
    </row>
    <row r="8566" spans="1:23" ht="15.75" customHeight="1" x14ac:dyDescent="0.3">
      <c r="A8566" s="2" t="s">
        <v>25</v>
      </c>
      <c r="B8566" s="2">
        <v>1185732</v>
      </c>
      <c r="C8566" s="3">
        <v>44215</v>
      </c>
      <c r="D8566" s="12" t="str" cm="1">
        <f t="array" ref="D8566">_xlfn.SWITCH(WEEKDAY(C8566,2), 1, "Lundi", 2, "Mardi", 3, "Mercredi", 4, "Jeudi", 5, "Vendredi", 6, "Samedi", 7, "Dimanche", "Erreur")</f>
        <v>Mardi</v>
      </c>
      <c r="E8566" s="2" t="s">
        <v>47</v>
      </c>
      <c r="F8566" s="2" t="s">
        <v>71</v>
      </c>
      <c r="G8566" s="2" t="s">
        <v>72</v>
      </c>
      <c r="H8566" s="4" t="s">
        <v>22</v>
      </c>
      <c r="I8566" s="5">
        <v>25</v>
      </c>
      <c r="J8566" s="6">
        <v>193</v>
      </c>
      <c r="K8566" s="7">
        <v>4825</v>
      </c>
      <c r="L8566" s="7">
        <v>2798.5000000000005</v>
      </c>
      <c r="M8566" s="8">
        <v>0.58000000000000007</v>
      </c>
      <c r="N8566" s="2" t="s">
        <v>23</v>
      </c>
      <c r="O8566">
        <f t="shared" si="1064"/>
        <v>2021</v>
      </c>
      <c r="P8566">
        <f t="shared" si="1065"/>
        <v>1</v>
      </c>
      <c r="Q8566" t="str">
        <f t="shared" si="1066"/>
        <v>janv</v>
      </c>
      <c r="R8566" t="str">
        <f t="shared" si="1067"/>
        <v>Virginia</v>
      </c>
      <c r="S8566" t="str">
        <f t="shared" si="1068"/>
        <v>2021-01</v>
      </c>
      <c r="T8566">
        <f>IF(AND(COUNTIF(Calculs!$Q$2:$Q$12,$O8566)&gt;0,COUNTIF(Calculs!$S$2:$S$12,$E8566)&gt;0,COUNTIF(Calculs!$U$2:$U$12,$H8566)&gt;0),1,0)</f>
        <v>1</v>
      </c>
      <c r="U8566">
        <f t="shared" si="1069"/>
        <v>4825</v>
      </c>
      <c r="V8566">
        <f t="shared" si="1070"/>
        <v>193</v>
      </c>
      <c r="W8566">
        <f t="shared" si="1071"/>
        <v>2798.5000000000005</v>
      </c>
    </row>
    <row r="8567" spans="1:23" ht="15.75" customHeight="1" x14ac:dyDescent="0.3">
      <c r="A8567" s="2" t="s">
        <v>25</v>
      </c>
      <c r="B8567" s="2">
        <v>1185732</v>
      </c>
      <c r="C8567" s="3">
        <v>44244</v>
      </c>
      <c r="D8567" s="12" t="str" cm="1">
        <f t="array" ref="D8567">_xlfn.SWITCH(WEEKDAY(C8567,2), 1, "Lundi", 2, "Mardi", 3, "Mercredi", 4, "Jeudi", 5, "Vendredi", 6, "Samedi", 7, "Dimanche", "Erreur")</f>
        <v>Mercredi</v>
      </c>
      <c r="E8567" s="2" t="s">
        <v>47</v>
      </c>
      <c r="F8567" s="2" t="s">
        <v>71</v>
      </c>
      <c r="G8567" s="2" t="s">
        <v>72</v>
      </c>
      <c r="H8567" s="4" t="s">
        <v>16</v>
      </c>
      <c r="I8567" s="5">
        <v>26</v>
      </c>
      <c r="J8567" s="6">
        <v>256</v>
      </c>
      <c r="K8567" s="7">
        <v>6656</v>
      </c>
      <c r="L8567" s="7">
        <v>3660.8</v>
      </c>
      <c r="M8567" s="8">
        <v>0.55000000000000004</v>
      </c>
      <c r="N8567" s="2" t="s">
        <v>23</v>
      </c>
      <c r="O8567">
        <f t="shared" si="1064"/>
        <v>2021</v>
      </c>
      <c r="P8567">
        <f t="shared" si="1065"/>
        <v>2</v>
      </c>
      <c r="Q8567" t="str">
        <f t="shared" si="1066"/>
        <v>févr</v>
      </c>
      <c r="R8567" t="str">
        <f t="shared" si="1067"/>
        <v>Virginia</v>
      </c>
      <c r="S8567" t="str">
        <f t="shared" si="1068"/>
        <v>2021-02</v>
      </c>
      <c r="T8567">
        <f>IF(AND(COUNTIF(Calculs!$Q$2:$Q$12,$O8567)&gt;0,COUNTIF(Calculs!$S$2:$S$12,$E8567)&gt;0,COUNTIF(Calculs!$U$2:$U$12,$H8567)&gt;0),1,0)</f>
        <v>1</v>
      </c>
      <c r="U8567">
        <f t="shared" si="1069"/>
        <v>6656</v>
      </c>
      <c r="V8567">
        <f t="shared" si="1070"/>
        <v>256</v>
      </c>
      <c r="W8567">
        <f t="shared" si="1071"/>
        <v>3660.8</v>
      </c>
    </row>
    <row r="8568" spans="1:23" ht="15.75" customHeight="1" x14ac:dyDescent="0.3">
      <c r="A8568" s="2" t="s">
        <v>25</v>
      </c>
      <c r="B8568" s="2">
        <v>1185732</v>
      </c>
      <c r="C8568" s="3">
        <v>44244</v>
      </c>
      <c r="D8568" s="12" t="str" cm="1">
        <f t="array" ref="D8568">_xlfn.SWITCH(WEEKDAY(C8568,2), 1, "Lundi", 2, "Mardi", 3, "Mercredi", 4, "Jeudi", 5, "Vendredi", 6, "Samedi", 7, "Dimanche", "Erreur")</f>
        <v>Mercredi</v>
      </c>
      <c r="E8568" s="2" t="s">
        <v>47</v>
      </c>
      <c r="F8568" s="2" t="s">
        <v>71</v>
      </c>
      <c r="G8568" s="2" t="s">
        <v>72</v>
      </c>
      <c r="H8568" s="4" t="s">
        <v>18</v>
      </c>
      <c r="I8568" s="5">
        <v>27</v>
      </c>
      <c r="J8568" s="6">
        <v>153</v>
      </c>
      <c r="K8568" s="7">
        <v>4131</v>
      </c>
      <c r="L8568" s="7">
        <v>1858.9499999999998</v>
      </c>
      <c r="M8568" s="8">
        <v>0.44999999999999996</v>
      </c>
      <c r="N8568" s="2" t="s">
        <v>23</v>
      </c>
      <c r="O8568">
        <f t="shared" si="1064"/>
        <v>2021</v>
      </c>
      <c r="P8568">
        <f t="shared" si="1065"/>
        <v>2</v>
      </c>
      <c r="Q8568" t="str">
        <f t="shared" si="1066"/>
        <v>févr</v>
      </c>
      <c r="R8568" t="str">
        <f t="shared" si="1067"/>
        <v>Virginia</v>
      </c>
      <c r="S8568" t="str">
        <f t="shared" si="1068"/>
        <v>2021-02</v>
      </c>
      <c r="T8568">
        <f>IF(AND(COUNTIF(Calculs!$Q$2:$Q$12,$O8568)&gt;0,COUNTIF(Calculs!$S$2:$S$12,$E8568)&gt;0,COUNTIF(Calculs!$U$2:$U$12,$H8568)&gt;0),1,0)</f>
        <v>1</v>
      </c>
      <c r="U8568">
        <f t="shared" si="1069"/>
        <v>4131</v>
      </c>
      <c r="V8568">
        <f t="shared" si="1070"/>
        <v>153</v>
      </c>
      <c r="W8568">
        <f t="shared" si="1071"/>
        <v>1858.9499999999998</v>
      </c>
    </row>
    <row r="8569" spans="1:23" ht="15.75" customHeight="1" x14ac:dyDescent="0.3">
      <c r="A8569" s="2" t="s">
        <v>25</v>
      </c>
      <c r="B8569" s="2">
        <v>1185732</v>
      </c>
      <c r="C8569" s="3">
        <v>44244</v>
      </c>
      <c r="D8569" s="12" t="str" cm="1">
        <f t="array" ref="D8569">_xlfn.SWITCH(WEEKDAY(C8569,2), 1, "Lundi", 2, "Mardi", 3, "Mercredi", 4, "Jeudi", 5, "Vendredi", 6, "Samedi", 7, "Dimanche", "Erreur")</f>
        <v>Mercredi</v>
      </c>
      <c r="E8569" s="2" t="s">
        <v>47</v>
      </c>
      <c r="F8569" s="2" t="s">
        <v>71</v>
      </c>
      <c r="G8569" s="2" t="s">
        <v>72</v>
      </c>
      <c r="H8569" s="4" t="s">
        <v>19</v>
      </c>
      <c r="I8569" s="5">
        <v>17</v>
      </c>
      <c r="J8569" s="6">
        <v>170</v>
      </c>
      <c r="K8569" s="7">
        <v>2890</v>
      </c>
      <c r="L8569" s="7">
        <v>1040.3999999999999</v>
      </c>
      <c r="M8569" s="8">
        <v>0.36</v>
      </c>
      <c r="N8569" s="2" t="s">
        <v>23</v>
      </c>
      <c r="O8569">
        <f t="shared" si="1064"/>
        <v>2021</v>
      </c>
      <c r="P8569">
        <f t="shared" si="1065"/>
        <v>2</v>
      </c>
      <c r="Q8569" t="str">
        <f t="shared" si="1066"/>
        <v>févr</v>
      </c>
      <c r="R8569" t="str">
        <f t="shared" si="1067"/>
        <v>Virginia</v>
      </c>
      <c r="S8569" t="str">
        <f t="shared" si="1068"/>
        <v>2021-02</v>
      </c>
      <c r="T8569">
        <f>IF(AND(COUNTIF(Calculs!$Q$2:$Q$12,$O8569)&gt;0,COUNTIF(Calculs!$S$2:$S$12,$E8569)&gt;0,COUNTIF(Calculs!$U$2:$U$12,$H8569)&gt;0),1,0)</f>
        <v>1</v>
      </c>
      <c r="U8569">
        <f t="shared" si="1069"/>
        <v>2890</v>
      </c>
      <c r="V8569">
        <f t="shared" si="1070"/>
        <v>170</v>
      </c>
      <c r="W8569">
        <f t="shared" si="1071"/>
        <v>1040.3999999999999</v>
      </c>
    </row>
    <row r="8570" spans="1:23" ht="15.75" customHeight="1" x14ac:dyDescent="0.3">
      <c r="A8570" s="2" t="s">
        <v>29</v>
      </c>
      <c r="B8570" s="2">
        <v>1185732</v>
      </c>
      <c r="C8570" s="3">
        <v>44238</v>
      </c>
      <c r="D8570" s="12" t="str" cm="1">
        <f t="array" ref="D8570">_xlfn.SWITCH(WEEKDAY(C8570,2), 1, "Lundi", 2, "Mardi", 3, "Mercredi", 4, "Jeudi", 5, "Vendredi", 6, "Samedi", 7, "Dimanche", "Erreur")</f>
        <v>Jeudi</v>
      </c>
      <c r="E8570" s="2" t="s">
        <v>30</v>
      </c>
      <c r="F8570" s="2" t="s">
        <v>77</v>
      </c>
      <c r="G8570" s="2" t="s">
        <v>78</v>
      </c>
      <c r="H8570" s="4" t="s">
        <v>20</v>
      </c>
      <c r="I8570" s="5">
        <v>16</v>
      </c>
      <c r="J8570" s="6">
        <v>93</v>
      </c>
      <c r="K8570" s="7">
        <v>1488</v>
      </c>
      <c r="L8570" s="7">
        <v>624.96</v>
      </c>
      <c r="M8570" s="8">
        <v>0.42000000000000004</v>
      </c>
      <c r="N8570" s="2" t="s">
        <v>23</v>
      </c>
      <c r="O8570">
        <f t="shared" si="1064"/>
        <v>2021</v>
      </c>
      <c r="P8570">
        <f t="shared" si="1065"/>
        <v>2</v>
      </c>
      <c r="Q8570" t="str">
        <f t="shared" si="1066"/>
        <v>févr</v>
      </c>
      <c r="R8570" t="str">
        <f t="shared" si="1067"/>
        <v>Utah</v>
      </c>
      <c r="S8570" t="str">
        <f t="shared" si="1068"/>
        <v>2021-02</v>
      </c>
      <c r="T8570">
        <f>IF(AND(COUNTIF(Calculs!$Q$2:$Q$12,$O8570)&gt;0,COUNTIF(Calculs!$S$2:$S$12,$E8570)&gt;0,COUNTIF(Calculs!$U$2:$U$12,$H8570)&gt;0),1,0)</f>
        <v>1</v>
      </c>
      <c r="U8570">
        <f t="shared" si="1069"/>
        <v>1488</v>
      </c>
      <c r="V8570">
        <f t="shared" si="1070"/>
        <v>93</v>
      </c>
      <c r="W8570">
        <f t="shared" si="1071"/>
        <v>624.96</v>
      </c>
    </row>
    <row r="8571" spans="1:23" ht="15.75" customHeight="1" x14ac:dyDescent="0.3">
      <c r="A8571" s="2" t="s">
        <v>29</v>
      </c>
      <c r="B8571" s="2">
        <v>1185732</v>
      </c>
      <c r="C8571" s="3">
        <v>44238</v>
      </c>
      <c r="D8571" s="12" t="str" cm="1">
        <f t="array" ref="D8571">_xlfn.SWITCH(WEEKDAY(C8571,2), 1, "Lundi", 2, "Mardi", 3, "Mercredi", 4, "Jeudi", 5, "Vendredi", 6, "Samedi", 7, "Dimanche", "Erreur")</f>
        <v>Jeudi</v>
      </c>
      <c r="E8571" s="2" t="s">
        <v>30</v>
      </c>
      <c r="F8571" s="2" t="s">
        <v>77</v>
      </c>
      <c r="G8571" s="2" t="s">
        <v>78</v>
      </c>
      <c r="H8571" s="4" t="s">
        <v>21</v>
      </c>
      <c r="I8571" s="5">
        <v>28</v>
      </c>
      <c r="J8571" s="6">
        <v>120</v>
      </c>
      <c r="K8571" s="7">
        <v>3360</v>
      </c>
      <c r="L8571" s="7">
        <v>1411.2</v>
      </c>
      <c r="M8571" s="8">
        <v>0.42</v>
      </c>
      <c r="N8571" s="2" t="s">
        <v>23</v>
      </c>
      <c r="O8571">
        <f t="shared" si="1064"/>
        <v>2021</v>
      </c>
      <c r="P8571">
        <f t="shared" si="1065"/>
        <v>2</v>
      </c>
      <c r="Q8571" t="str">
        <f t="shared" si="1066"/>
        <v>févr</v>
      </c>
      <c r="R8571" t="str">
        <f t="shared" si="1067"/>
        <v>Utah</v>
      </c>
      <c r="S8571" t="str">
        <f t="shared" si="1068"/>
        <v>2021-02</v>
      </c>
      <c r="T8571">
        <f>IF(AND(COUNTIF(Calculs!$Q$2:$Q$12,$O8571)&gt;0,COUNTIF(Calculs!$S$2:$S$12,$E8571)&gt;0,COUNTIF(Calculs!$U$2:$U$12,$H8571)&gt;0),1,0)</f>
        <v>1</v>
      </c>
      <c r="U8571">
        <f t="shared" si="1069"/>
        <v>3360</v>
      </c>
      <c r="V8571">
        <f t="shared" si="1070"/>
        <v>120</v>
      </c>
      <c r="W8571">
        <f t="shared" si="1071"/>
        <v>1411.2</v>
      </c>
    </row>
    <row r="8572" spans="1:23" ht="15.75" customHeight="1" x14ac:dyDescent="0.3">
      <c r="A8572" s="2" t="s">
        <v>29</v>
      </c>
      <c r="B8572" s="2">
        <v>1185732</v>
      </c>
      <c r="C8572" s="3">
        <v>44238</v>
      </c>
      <c r="D8572" s="12" t="str" cm="1">
        <f t="array" ref="D8572">_xlfn.SWITCH(WEEKDAY(C8572,2), 1, "Lundi", 2, "Mardi", 3, "Mercredi", 4, "Jeudi", 5, "Vendredi", 6, "Samedi", 7, "Dimanche", "Erreur")</f>
        <v>Jeudi</v>
      </c>
      <c r="E8572" s="2" t="s">
        <v>30</v>
      </c>
      <c r="F8572" s="2" t="s">
        <v>77</v>
      </c>
      <c r="G8572" s="2" t="s">
        <v>78</v>
      </c>
      <c r="H8572" s="4" t="s">
        <v>22</v>
      </c>
      <c r="I8572" s="5">
        <v>18</v>
      </c>
      <c r="J8572" s="6">
        <v>149</v>
      </c>
      <c r="K8572" s="7">
        <v>2682</v>
      </c>
      <c r="L8572" s="7">
        <v>1475.1000000000001</v>
      </c>
      <c r="M8572" s="8">
        <v>0.55000000000000004</v>
      </c>
      <c r="N8572" s="2" t="s">
        <v>23</v>
      </c>
      <c r="O8572">
        <f t="shared" si="1064"/>
        <v>2021</v>
      </c>
      <c r="P8572">
        <f t="shared" si="1065"/>
        <v>2</v>
      </c>
      <c r="Q8572" t="str">
        <f t="shared" si="1066"/>
        <v>févr</v>
      </c>
      <c r="R8572" t="str">
        <f t="shared" si="1067"/>
        <v>Utah</v>
      </c>
      <c r="S8572" t="str">
        <f t="shared" si="1068"/>
        <v>2021-02</v>
      </c>
      <c r="T8572">
        <f>IF(AND(COUNTIF(Calculs!$Q$2:$Q$12,$O8572)&gt;0,COUNTIF(Calculs!$S$2:$S$12,$E8572)&gt;0,COUNTIF(Calculs!$U$2:$U$12,$H8572)&gt;0),1,0)</f>
        <v>1</v>
      </c>
      <c r="U8572">
        <f t="shared" si="1069"/>
        <v>2682</v>
      </c>
      <c r="V8572">
        <f t="shared" si="1070"/>
        <v>149</v>
      </c>
      <c r="W8572">
        <f t="shared" si="1071"/>
        <v>1475.1000000000001</v>
      </c>
    </row>
    <row r="8573" spans="1:23" ht="15.75" customHeight="1" x14ac:dyDescent="0.3">
      <c r="A8573" s="2" t="s">
        <v>29</v>
      </c>
      <c r="B8573" s="2">
        <v>1185732</v>
      </c>
      <c r="C8573" s="3">
        <v>44265</v>
      </c>
      <c r="D8573" s="12" t="str" cm="1">
        <f t="array" ref="D8573">_xlfn.SWITCH(WEEKDAY(C8573,2), 1, "Lundi", 2, "Mardi", 3, "Mercredi", 4, "Jeudi", 5, "Vendredi", 6, "Samedi", 7, "Dimanche", "Erreur")</f>
        <v>Mercredi</v>
      </c>
      <c r="E8573" s="2" t="s">
        <v>30</v>
      </c>
      <c r="F8573" s="2" t="s">
        <v>77</v>
      </c>
      <c r="G8573" s="2" t="s">
        <v>78</v>
      </c>
      <c r="H8573" s="4" t="s">
        <v>16</v>
      </c>
      <c r="I8573" s="5">
        <v>20</v>
      </c>
      <c r="J8573" s="6">
        <v>228</v>
      </c>
      <c r="K8573" s="7">
        <v>4560</v>
      </c>
      <c r="L8573" s="7">
        <v>1960.8000000000002</v>
      </c>
      <c r="M8573" s="8">
        <v>0.43000000000000005</v>
      </c>
      <c r="N8573" s="2" t="s">
        <v>23</v>
      </c>
      <c r="O8573">
        <f t="shared" si="1064"/>
        <v>2021</v>
      </c>
      <c r="P8573">
        <f t="shared" si="1065"/>
        <v>3</v>
      </c>
      <c r="Q8573" t="str">
        <f t="shared" si="1066"/>
        <v>mars</v>
      </c>
      <c r="R8573" t="str">
        <f t="shared" si="1067"/>
        <v>Utah</v>
      </c>
      <c r="S8573" t="str">
        <f t="shared" si="1068"/>
        <v>2021-03</v>
      </c>
      <c r="T8573">
        <f>IF(AND(COUNTIF(Calculs!$Q$2:$Q$12,$O8573)&gt;0,COUNTIF(Calculs!$S$2:$S$12,$E8573)&gt;0,COUNTIF(Calculs!$U$2:$U$12,$H8573)&gt;0),1,0)</f>
        <v>1</v>
      </c>
      <c r="U8573">
        <f t="shared" si="1069"/>
        <v>4560</v>
      </c>
      <c r="V8573">
        <f t="shared" si="1070"/>
        <v>228</v>
      </c>
      <c r="W8573">
        <f t="shared" si="1071"/>
        <v>1960.8000000000002</v>
      </c>
    </row>
    <row r="8574" spans="1:23" ht="15.75" customHeight="1" x14ac:dyDescent="0.3">
      <c r="A8574" s="2" t="s">
        <v>29</v>
      </c>
      <c r="B8574" s="2">
        <v>1185732</v>
      </c>
      <c r="C8574" s="3">
        <v>44265</v>
      </c>
      <c r="D8574" s="12" t="str" cm="1">
        <f t="array" ref="D8574">_xlfn.SWITCH(WEEKDAY(C8574,2), 1, "Lundi", 2, "Mardi", 3, "Mercredi", 4, "Jeudi", 5, "Vendredi", 6, "Samedi", 7, "Dimanche", "Erreur")</f>
        <v>Mercredi</v>
      </c>
      <c r="E8574" s="2" t="s">
        <v>30</v>
      </c>
      <c r="F8574" s="2" t="s">
        <v>77</v>
      </c>
      <c r="G8574" s="2" t="s">
        <v>78</v>
      </c>
      <c r="H8574" s="4" t="s">
        <v>18</v>
      </c>
      <c r="I8574" s="5">
        <v>22</v>
      </c>
      <c r="J8574" s="6">
        <v>105</v>
      </c>
      <c r="K8574" s="7">
        <v>2310</v>
      </c>
      <c r="L8574" s="7">
        <v>923.99999999999989</v>
      </c>
      <c r="M8574" s="8">
        <v>0.39999999999999997</v>
      </c>
      <c r="N8574" s="2" t="s">
        <v>23</v>
      </c>
      <c r="O8574">
        <f t="shared" si="1064"/>
        <v>2021</v>
      </c>
      <c r="P8574">
        <f t="shared" si="1065"/>
        <v>3</v>
      </c>
      <c r="Q8574" t="str">
        <f t="shared" si="1066"/>
        <v>mars</v>
      </c>
      <c r="R8574" t="str">
        <f t="shared" si="1067"/>
        <v>Utah</v>
      </c>
      <c r="S8574" t="str">
        <f t="shared" si="1068"/>
        <v>2021-03</v>
      </c>
      <c r="T8574">
        <f>IF(AND(COUNTIF(Calculs!$Q$2:$Q$12,$O8574)&gt;0,COUNTIF(Calculs!$S$2:$S$12,$E8574)&gt;0,COUNTIF(Calculs!$U$2:$U$12,$H8574)&gt;0),1,0)</f>
        <v>1</v>
      </c>
      <c r="U8574">
        <f t="shared" si="1069"/>
        <v>2310</v>
      </c>
      <c r="V8574">
        <f t="shared" si="1070"/>
        <v>105</v>
      </c>
      <c r="W8574">
        <f t="shared" si="1071"/>
        <v>923.99999999999989</v>
      </c>
    </row>
    <row r="8575" spans="1:23" ht="15.75" customHeight="1" x14ac:dyDescent="0.3">
      <c r="A8575" s="2" t="s">
        <v>29</v>
      </c>
      <c r="B8575" s="2">
        <v>1185732</v>
      </c>
      <c r="C8575" s="3">
        <v>44265</v>
      </c>
      <c r="D8575" s="12" t="str" cm="1">
        <f t="array" ref="D8575">_xlfn.SWITCH(WEEKDAY(C8575,2), 1, "Lundi", 2, "Mardi", 3, "Mercredi", 4, "Jeudi", 5, "Vendredi", 6, "Samedi", 7, "Dimanche", "Erreur")</f>
        <v>Mercredi</v>
      </c>
      <c r="E8575" s="2" t="s">
        <v>30</v>
      </c>
      <c r="F8575" s="2" t="s">
        <v>77</v>
      </c>
      <c r="G8575" s="2" t="s">
        <v>78</v>
      </c>
      <c r="H8575" s="4" t="s">
        <v>19</v>
      </c>
      <c r="I8575" s="5">
        <v>16</v>
      </c>
      <c r="J8575" s="6">
        <v>140</v>
      </c>
      <c r="K8575" s="7">
        <v>2240</v>
      </c>
      <c r="L8575" s="7">
        <v>873.59999999999991</v>
      </c>
      <c r="M8575" s="8">
        <v>0.38999999999999996</v>
      </c>
      <c r="N8575" s="2" t="s">
        <v>23</v>
      </c>
      <c r="O8575">
        <f t="shared" si="1064"/>
        <v>2021</v>
      </c>
      <c r="P8575">
        <f t="shared" si="1065"/>
        <v>3</v>
      </c>
      <c r="Q8575" t="str">
        <f t="shared" si="1066"/>
        <v>mars</v>
      </c>
      <c r="R8575" t="str">
        <f t="shared" si="1067"/>
        <v>Utah</v>
      </c>
      <c r="S8575" t="str">
        <f t="shared" si="1068"/>
        <v>2021-03</v>
      </c>
      <c r="T8575">
        <f>IF(AND(COUNTIF(Calculs!$Q$2:$Q$12,$O8575)&gt;0,COUNTIF(Calculs!$S$2:$S$12,$E8575)&gt;0,COUNTIF(Calculs!$U$2:$U$12,$H8575)&gt;0),1,0)</f>
        <v>1</v>
      </c>
      <c r="U8575">
        <f t="shared" si="1069"/>
        <v>2240</v>
      </c>
      <c r="V8575">
        <f t="shared" si="1070"/>
        <v>140</v>
      </c>
      <c r="W8575">
        <f t="shared" si="1071"/>
        <v>873.59999999999991</v>
      </c>
    </row>
    <row r="8576" spans="1:23" ht="15.75" customHeight="1" x14ac:dyDescent="0.3">
      <c r="A8576" s="2" t="s">
        <v>29</v>
      </c>
      <c r="B8576" s="2">
        <v>1185732</v>
      </c>
      <c r="C8576" s="3">
        <v>44265</v>
      </c>
      <c r="D8576" s="12" t="str" cm="1">
        <f t="array" ref="D8576">_xlfn.SWITCH(WEEKDAY(C8576,2), 1, "Lundi", 2, "Mardi", 3, "Mercredi", 4, "Jeudi", 5, "Vendredi", 6, "Samedi", 7, "Dimanche", "Erreur")</f>
        <v>Mercredi</v>
      </c>
      <c r="E8576" s="2" t="s">
        <v>30</v>
      </c>
      <c r="F8576" s="2" t="s">
        <v>77</v>
      </c>
      <c r="G8576" s="2" t="s">
        <v>78</v>
      </c>
      <c r="H8576" s="4" t="s">
        <v>20</v>
      </c>
      <c r="I8576" s="5">
        <v>20</v>
      </c>
      <c r="J8576" s="6">
        <v>75</v>
      </c>
      <c r="K8576" s="7">
        <v>1500</v>
      </c>
      <c r="L8576" s="7">
        <v>630.00000000000011</v>
      </c>
      <c r="M8576" s="8">
        <v>0.42000000000000004</v>
      </c>
      <c r="N8576" s="2" t="s">
        <v>23</v>
      </c>
      <c r="O8576">
        <f t="shared" si="1064"/>
        <v>2021</v>
      </c>
      <c r="P8576">
        <f t="shared" si="1065"/>
        <v>3</v>
      </c>
      <c r="Q8576" t="str">
        <f t="shared" si="1066"/>
        <v>mars</v>
      </c>
      <c r="R8576" t="str">
        <f t="shared" si="1067"/>
        <v>Utah</v>
      </c>
      <c r="S8576" t="str">
        <f t="shared" si="1068"/>
        <v>2021-03</v>
      </c>
      <c r="T8576">
        <f>IF(AND(COUNTIF(Calculs!$Q$2:$Q$12,$O8576)&gt;0,COUNTIF(Calculs!$S$2:$S$12,$E8576)&gt;0,COUNTIF(Calculs!$U$2:$U$12,$H8576)&gt;0),1,0)</f>
        <v>1</v>
      </c>
      <c r="U8576">
        <f t="shared" si="1069"/>
        <v>1500</v>
      </c>
      <c r="V8576">
        <f t="shared" si="1070"/>
        <v>75</v>
      </c>
      <c r="W8576">
        <f t="shared" si="1071"/>
        <v>630.00000000000011</v>
      </c>
    </row>
    <row r="8577" spans="1:23" ht="15.75" customHeight="1" x14ac:dyDescent="0.3">
      <c r="A8577" s="2" t="s">
        <v>29</v>
      </c>
      <c r="B8577" s="2">
        <v>1185732</v>
      </c>
      <c r="C8577" s="3">
        <v>44265</v>
      </c>
      <c r="D8577" s="12" t="str" cm="1">
        <f t="array" ref="D8577">_xlfn.SWITCH(WEEKDAY(C8577,2), 1, "Lundi", 2, "Mardi", 3, "Mercredi", 4, "Jeudi", 5, "Vendredi", 6, "Samedi", 7, "Dimanche", "Erreur")</f>
        <v>Mercredi</v>
      </c>
      <c r="E8577" s="2" t="s">
        <v>30</v>
      </c>
      <c r="F8577" s="2" t="s">
        <v>77</v>
      </c>
      <c r="G8577" s="2" t="s">
        <v>78</v>
      </c>
      <c r="H8577" s="4" t="s">
        <v>21</v>
      </c>
      <c r="I8577" s="5">
        <v>28</v>
      </c>
      <c r="J8577" s="6">
        <v>90</v>
      </c>
      <c r="K8577" s="7">
        <v>2520</v>
      </c>
      <c r="L8577" s="7">
        <v>1007.9999999999999</v>
      </c>
      <c r="M8577" s="8">
        <v>0.39999999999999997</v>
      </c>
      <c r="N8577" s="2" t="s">
        <v>23</v>
      </c>
      <c r="O8577">
        <f t="shared" si="1064"/>
        <v>2021</v>
      </c>
      <c r="P8577">
        <f t="shared" si="1065"/>
        <v>3</v>
      </c>
      <c r="Q8577" t="str">
        <f t="shared" si="1066"/>
        <v>mars</v>
      </c>
      <c r="R8577" t="str">
        <f t="shared" si="1067"/>
        <v>Utah</v>
      </c>
      <c r="S8577" t="str">
        <f t="shared" si="1068"/>
        <v>2021-03</v>
      </c>
      <c r="T8577">
        <f>IF(AND(COUNTIF(Calculs!$Q$2:$Q$12,$O8577)&gt;0,COUNTIF(Calculs!$S$2:$S$12,$E8577)&gt;0,COUNTIF(Calculs!$U$2:$U$12,$H8577)&gt;0),1,0)</f>
        <v>1</v>
      </c>
      <c r="U8577">
        <f t="shared" si="1069"/>
        <v>2520</v>
      </c>
      <c r="V8577">
        <f t="shared" si="1070"/>
        <v>90</v>
      </c>
      <c r="W8577">
        <f t="shared" si="1071"/>
        <v>1007.9999999999999</v>
      </c>
    </row>
    <row r="8578" spans="1:23" ht="15.75" customHeight="1" x14ac:dyDescent="0.3">
      <c r="A8578" s="2" t="s">
        <v>29</v>
      </c>
      <c r="B8578" s="2">
        <v>1185732</v>
      </c>
      <c r="C8578" s="3">
        <v>44265</v>
      </c>
      <c r="D8578" s="12" t="str" cm="1">
        <f t="array" ref="D8578">_xlfn.SWITCH(WEEKDAY(C8578,2), 1, "Lundi", 2, "Mardi", 3, "Mercredi", 4, "Jeudi", 5, "Vendredi", 6, "Samedi", 7, "Dimanche", "Erreur")</f>
        <v>Mercredi</v>
      </c>
      <c r="E8578" s="2" t="s">
        <v>30</v>
      </c>
      <c r="F8578" s="2" t="s">
        <v>77</v>
      </c>
      <c r="G8578" s="2" t="s">
        <v>78</v>
      </c>
      <c r="H8578" s="4" t="s">
        <v>22</v>
      </c>
      <c r="I8578" s="5">
        <v>21</v>
      </c>
      <c r="J8578" s="6">
        <v>140</v>
      </c>
      <c r="K8578" s="7">
        <v>2940</v>
      </c>
      <c r="L8578" s="7">
        <v>1675.8000000000002</v>
      </c>
      <c r="M8578" s="8">
        <v>0.57000000000000006</v>
      </c>
      <c r="N8578" s="2" t="s">
        <v>23</v>
      </c>
      <c r="O8578">
        <f t="shared" si="1064"/>
        <v>2021</v>
      </c>
      <c r="P8578">
        <f t="shared" si="1065"/>
        <v>3</v>
      </c>
      <c r="Q8578" t="str">
        <f t="shared" si="1066"/>
        <v>mars</v>
      </c>
      <c r="R8578" t="str">
        <f t="shared" si="1067"/>
        <v>Utah</v>
      </c>
      <c r="S8578" t="str">
        <f t="shared" si="1068"/>
        <v>2021-03</v>
      </c>
      <c r="T8578">
        <f>IF(AND(COUNTIF(Calculs!$Q$2:$Q$12,$O8578)&gt;0,COUNTIF(Calculs!$S$2:$S$12,$E8578)&gt;0,COUNTIF(Calculs!$U$2:$U$12,$H8578)&gt;0),1,0)</f>
        <v>1</v>
      </c>
      <c r="U8578">
        <f t="shared" si="1069"/>
        <v>2940</v>
      </c>
      <c r="V8578">
        <f t="shared" si="1070"/>
        <v>140</v>
      </c>
      <c r="W8578">
        <f t="shared" si="1071"/>
        <v>1675.8000000000002</v>
      </c>
    </row>
    <row r="8579" spans="1:23" ht="15.75" customHeight="1" x14ac:dyDescent="0.3">
      <c r="A8579" s="2" t="s">
        <v>29</v>
      </c>
      <c r="B8579" s="2">
        <v>1185732</v>
      </c>
      <c r="C8579" s="3">
        <v>44297</v>
      </c>
      <c r="D8579" s="12" t="str" cm="1">
        <f t="array" ref="D8579">_xlfn.SWITCH(WEEKDAY(C8579,2), 1, "Lundi", 2, "Mardi", 3, "Mercredi", 4, "Jeudi", 5, "Vendredi", 6, "Samedi", 7, "Dimanche", "Erreur")</f>
        <v>Dimanche</v>
      </c>
      <c r="E8579" s="2" t="s">
        <v>30</v>
      </c>
      <c r="F8579" s="2" t="s">
        <v>77</v>
      </c>
      <c r="G8579" s="2" t="s">
        <v>78</v>
      </c>
      <c r="H8579" s="4" t="s">
        <v>16</v>
      </c>
      <c r="I8579" s="5">
        <v>20</v>
      </c>
      <c r="J8579" s="6">
        <v>194</v>
      </c>
      <c r="K8579" s="7">
        <v>3880</v>
      </c>
      <c r="L8579" s="7">
        <v>1784.8000000000002</v>
      </c>
      <c r="M8579" s="8">
        <v>0.46</v>
      </c>
      <c r="N8579" s="2" t="s">
        <v>23</v>
      </c>
      <c r="O8579">
        <f t="shared" ref="O8579:O8642" si="1072">YEAR($C8579)</f>
        <v>2021</v>
      </c>
      <c r="P8579">
        <f t="shared" ref="P8579:P8642" si="1073">MONTH($C8579)</f>
        <v>4</v>
      </c>
      <c r="Q8579" t="str">
        <f t="shared" ref="Q8579:Q8642" si="1074">TEXT($C8579,"mmm")</f>
        <v>avr</v>
      </c>
      <c r="R8579" t="str">
        <f t="shared" ref="R8579:R8642" si="1075">SUBSTITUTE(SUBSTITUTE($F8579,"Sud ","South "),"Ouest ","West ")</f>
        <v>Utah</v>
      </c>
      <c r="S8579" t="str">
        <f t="shared" ref="S8579:S8642" si="1076">TEXT($C8579,"aaaa-mm")</f>
        <v>2021-04</v>
      </c>
      <c r="T8579">
        <f>IF(AND(COUNTIF(Calculs!$Q$2:$Q$12,$O8579)&gt;0,COUNTIF(Calculs!$S$2:$S$12,$E8579)&gt;0,COUNTIF(Calculs!$U$2:$U$12,$H8579)&gt;0),1,0)</f>
        <v>1</v>
      </c>
      <c r="U8579">
        <f t="shared" ref="U8579:U8642" si="1077">$K8579*$T8579</f>
        <v>3880</v>
      </c>
      <c r="V8579">
        <f t="shared" ref="V8579:V8642" si="1078">$J8579*$T8579</f>
        <v>194</v>
      </c>
      <c r="W8579">
        <f t="shared" ref="W8579:W8642" si="1079">$L8579*$T8579</f>
        <v>1784.8000000000002</v>
      </c>
    </row>
    <row r="8580" spans="1:23" ht="15.75" customHeight="1" x14ac:dyDescent="0.3">
      <c r="A8580" s="2" t="s">
        <v>29</v>
      </c>
      <c r="B8580" s="2">
        <v>1185732</v>
      </c>
      <c r="C8580" s="3">
        <v>44297</v>
      </c>
      <c r="D8580" s="12" t="str" cm="1">
        <f t="array" ref="D8580">_xlfn.SWITCH(WEEKDAY(C8580,2), 1, "Lundi", 2, "Mardi", 3, "Mercredi", 4, "Jeudi", 5, "Vendredi", 6, "Samedi", 7, "Dimanche", "Erreur")</f>
        <v>Dimanche</v>
      </c>
      <c r="E8580" s="2" t="s">
        <v>30</v>
      </c>
      <c r="F8580" s="2" t="s">
        <v>77</v>
      </c>
      <c r="G8580" s="2" t="s">
        <v>78</v>
      </c>
      <c r="H8580" s="4" t="s">
        <v>18</v>
      </c>
      <c r="I8580" s="5">
        <v>20</v>
      </c>
      <c r="J8580" s="6">
        <v>111</v>
      </c>
      <c r="K8580" s="7">
        <v>2220</v>
      </c>
      <c r="L8580" s="7">
        <v>821.4</v>
      </c>
      <c r="M8580" s="8">
        <v>0.37</v>
      </c>
      <c r="N8580" s="2" t="s">
        <v>23</v>
      </c>
      <c r="O8580">
        <f t="shared" si="1072"/>
        <v>2021</v>
      </c>
      <c r="P8580">
        <f t="shared" si="1073"/>
        <v>4</v>
      </c>
      <c r="Q8580" t="str">
        <f t="shared" si="1074"/>
        <v>avr</v>
      </c>
      <c r="R8580" t="str">
        <f t="shared" si="1075"/>
        <v>Utah</v>
      </c>
      <c r="S8580" t="str">
        <f t="shared" si="1076"/>
        <v>2021-04</v>
      </c>
      <c r="T8580">
        <f>IF(AND(COUNTIF(Calculs!$Q$2:$Q$12,$O8580)&gt;0,COUNTIF(Calculs!$S$2:$S$12,$E8580)&gt;0,COUNTIF(Calculs!$U$2:$U$12,$H8580)&gt;0),1,0)</f>
        <v>1</v>
      </c>
      <c r="U8580">
        <f t="shared" si="1077"/>
        <v>2220</v>
      </c>
      <c r="V8580">
        <f t="shared" si="1078"/>
        <v>111</v>
      </c>
      <c r="W8580">
        <f t="shared" si="1079"/>
        <v>821.4</v>
      </c>
    </row>
    <row r="8581" spans="1:23" ht="15.75" customHeight="1" x14ac:dyDescent="0.3">
      <c r="A8581" s="2" t="s">
        <v>29</v>
      </c>
      <c r="B8581" s="2">
        <v>1185732</v>
      </c>
      <c r="C8581" s="3">
        <v>44297</v>
      </c>
      <c r="D8581" s="12" t="str" cm="1">
        <f t="array" ref="D8581">_xlfn.SWITCH(WEEKDAY(C8581,2), 1, "Lundi", 2, "Mardi", 3, "Mercredi", 4, "Jeudi", 5, "Vendredi", 6, "Samedi", 7, "Dimanche", "Erreur")</f>
        <v>Dimanche</v>
      </c>
      <c r="E8581" s="2" t="s">
        <v>30</v>
      </c>
      <c r="F8581" s="2" t="s">
        <v>77</v>
      </c>
      <c r="G8581" s="2" t="s">
        <v>78</v>
      </c>
      <c r="H8581" s="4" t="s">
        <v>19</v>
      </c>
      <c r="I8581" s="5">
        <v>10</v>
      </c>
      <c r="J8581" s="6">
        <v>107</v>
      </c>
      <c r="K8581" s="7">
        <v>1070</v>
      </c>
      <c r="L8581" s="7">
        <v>438.7</v>
      </c>
      <c r="M8581" s="8">
        <v>0.41</v>
      </c>
      <c r="N8581" s="2" t="s">
        <v>23</v>
      </c>
      <c r="O8581">
        <f t="shared" si="1072"/>
        <v>2021</v>
      </c>
      <c r="P8581">
        <f t="shared" si="1073"/>
        <v>4</v>
      </c>
      <c r="Q8581" t="str">
        <f t="shared" si="1074"/>
        <v>avr</v>
      </c>
      <c r="R8581" t="str">
        <f t="shared" si="1075"/>
        <v>Utah</v>
      </c>
      <c r="S8581" t="str">
        <f t="shared" si="1076"/>
        <v>2021-04</v>
      </c>
      <c r="T8581">
        <f>IF(AND(COUNTIF(Calculs!$Q$2:$Q$12,$O8581)&gt;0,COUNTIF(Calculs!$S$2:$S$12,$E8581)&gt;0,COUNTIF(Calculs!$U$2:$U$12,$H8581)&gt;0),1,0)</f>
        <v>1</v>
      </c>
      <c r="U8581">
        <f t="shared" si="1077"/>
        <v>1070</v>
      </c>
      <c r="V8581">
        <f t="shared" si="1078"/>
        <v>107</v>
      </c>
      <c r="W8581">
        <f t="shared" si="1079"/>
        <v>438.7</v>
      </c>
    </row>
    <row r="8582" spans="1:23" ht="15.75" customHeight="1" x14ac:dyDescent="0.3">
      <c r="A8582" s="2" t="s">
        <v>29</v>
      </c>
      <c r="B8582" s="2">
        <v>1185732</v>
      </c>
      <c r="C8582" s="3">
        <v>44297</v>
      </c>
      <c r="D8582" s="12" t="str" cm="1">
        <f t="array" ref="D8582">_xlfn.SWITCH(WEEKDAY(C8582,2), 1, "Lundi", 2, "Mardi", 3, "Mercredi", 4, "Jeudi", 5, "Vendredi", 6, "Samedi", 7, "Dimanche", "Erreur")</f>
        <v>Dimanche</v>
      </c>
      <c r="E8582" s="2" t="s">
        <v>30</v>
      </c>
      <c r="F8582" s="2" t="s">
        <v>77</v>
      </c>
      <c r="G8582" s="2" t="s">
        <v>78</v>
      </c>
      <c r="H8582" s="4" t="s">
        <v>20</v>
      </c>
      <c r="I8582" s="5">
        <v>14</v>
      </c>
      <c r="J8582" s="6">
        <v>75</v>
      </c>
      <c r="K8582" s="7">
        <v>1050</v>
      </c>
      <c r="L8582" s="7">
        <v>472.5</v>
      </c>
      <c r="M8582" s="8">
        <v>0.45</v>
      </c>
      <c r="N8582" s="2" t="s">
        <v>23</v>
      </c>
      <c r="O8582">
        <f t="shared" si="1072"/>
        <v>2021</v>
      </c>
      <c r="P8582">
        <f t="shared" si="1073"/>
        <v>4</v>
      </c>
      <c r="Q8582" t="str">
        <f t="shared" si="1074"/>
        <v>avr</v>
      </c>
      <c r="R8582" t="str">
        <f t="shared" si="1075"/>
        <v>Utah</v>
      </c>
      <c r="S8582" t="str">
        <f t="shared" si="1076"/>
        <v>2021-04</v>
      </c>
      <c r="T8582">
        <f>IF(AND(COUNTIF(Calculs!$Q$2:$Q$12,$O8582)&gt;0,COUNTIF(Calculs!$S$2:$S$12,$E8582)&gt;0,COUNTIF(Calculs!$U$2:$U$12,$H8582)&gt;0),1,0)</f>
        <v>1</v>
      </c>
      <c r="U8582">
        <f t="shared" si="1077"/>
        <v>1050</v>
      </c>
      <c r="V8582">
        <f t="shared" si="1078"/>
        <v>75</v>
      </c>
      <c r="W8582">
        <f t="shared" si="1079"/>
        <v>472.5</v>
      </c>
    </row>
    <row r="8583" spans="1:23" ht="15.75" customHeight="1" x14ac:dyDescent="0.3">
      <c r="A8583" s="2" t="s">
        <v>29</v>
      </c>
      <c r="B8583" s="2">
        <v>1185732</v>
      </c>
      <c r="C8583" s="3">
        <v>44297</v>
      </c>
      <c r="D8583" s="12" t="str" cm="1">
        <f t="array" ref="D8583">_xlfn.SWITCH(WEEKDAY(C8583,2), 1, "Lundi", 2, "Mardi", 3, "Mercredi", 4, "Jeudi", 5, "Vendredi", 6, "Samedi", 7, "Dimanche", "Erreur")</f>
        <v>Dimanche</v>
      </c>
      <c r="E8583" s="2" t="s">
        <v>30</v>
      </c>
      <c r="F8583" s="2" t="s">
        <v>77</v>
      </c>
      <c r="G8583" s="2" t="s">
        <v>78</v>
      </c>
      <c r="H8583" s="4" t="s">
        <v>21</v>
      </c>
      <c r="I8583" s="5">
        <v>24</v>
      </c>
      <c r="J8583" s="6">
        <v>88</v>
      </c>
      <c r="K8583" s="7">
        <v>2112</v>
      </c>
      <c r="L8583" s="7">
        <v>823.68</v>
      </c>
      <c r="M8583" s="8">
        <v>0.38999999999999996</v>
      </c>
      <c r="N8583" s="2" t="s">
        <v>23</v>
      </c>
      <c r="O8583">
        <f t="shared" si="1072"/>
        <v>2021</v>
      </c>
      <c r="P8583">
        <f t="shared" si="1073"/>
        <v>4</v>
      </c>
      <c r="Q8583" t="str">
        <f t="shared" si="1074"/>
        <v>avr</v>
      </c>
      <c r="R8583" t="str">
        <f t="shared" si="1075"/>
        <v>Utah</v>
      </c>
      <c r="S8583" t="str">
        <f t="shared" si="1076"/>
        <v>2021-04</v>
      </c>
      <c r="T8583">
        <f>IF(AND(COUNTIF(Calculs!$Q$2:$Q$12,$O8583)&gt;0,COUNTIF(Calculs!$S$2:$S$12,$E8583)&gt;0,COUNTIF(Calculs!$U$2:$U$12,$H8583)&gt;0),1,0)</f>
        <v>1</v>
      </c>
      <c r="U8583">
        <f t="shared" si="1077"/>
        <v>2112</v>
      </c>
      <c r="V8583">
        <f t="shared" si="1078"/>
        <v>88</v>
      </c>
      <c r="W8583">
        <f t="shared" si="1079"/>
        <v>823.68</v>
      </c>
    </row>
    <row r="8584" spans="1:23" ht="15.75" customHeight="1" x14ac:dyDescent="0.3">
      <c r="A8584" s="2" t="s">
        <v>29</v>
      </c>
      <c r="B8584" s="2">
        <v>1185732</v>
      </c>
      <c r="C8584" s="3">
        <v>44297</v>
      </c>
      <c r="D8584" s="12" t="str" cm="1">
        <f t="array" ref="D8584">_xlfn.SWITCH(WEEKDAY(C8584,2), 1, "Lundi", 2, "Mardi", 3, "Mercredi", 4, "Jeudi", 5, "Vendredi", 6, "Samedi", 7, "Dimanche", "Erreur")</f>
        <v>Dimanche</v>
      </c>
      <c r="E8584" s="2" t="s">
        <v>30</v>
      </c>
      <c r="F8584" s="2" t="s">
        <v>77</v>
      </c>
      <c r="G8584" s="2" t="s">
        <v>78</v>
      </c>
      <c r="H8584" s="4" t="s">
        <v>22</v>
      </c>
      <c r="I8584" s="5">
        <v>20</v>
      </c>
      <c r="J8584" s="6">
        <v>136</v>
      </c>
      <c r="K8584" s="7">
        <v>2720</v>
      </c>
      <c r="L8584" s="7">
        <v>1414.4</v>
      </c>
      <c r="M8584" s="8">
        <v>0.52</v>
      </c>
      <c r="N8584" s="2" t="s">
        <v>23</v>
      </c>
      <c r="O8584">
        <f t="shared" si="1072"/>
        <v>2021</v>
      </c>
      <c r="P8584">
        <f t="shared" si="1073"/>
        <v>4</v>
      </c>
      <c r="Q8584" t="str">
        <f t="shared" si="1074"/>
        <v>avr</v>
      </c>
      <c r="R8584" t="str">
        <f t="shared" si="1075"/>
        <v>Utah</v>
      </c>
      <c r="S8584" t="str">
        <f t="shared" si="1076"/>
        <v>2021-04</v>
      </c>
      <c r="T8584">
        <f>IF(AND(COUNTIF(Calculs!$Q$2:$Q$12,$O8584)&gt;0,COUNTIF(Calculs!$S$2:$S$12,$E8584)&gt;0,COUNTIF(Calculs!$U$2:$U$12,$H8584)&gt;0),1,0)</f>
        <v>1</v>
      </c>
      <c r="U8584">
        <f t="shared" si="1077"/>
        <v>2720</v>
      </c>
      <c r="V8584">
        <f t="shared" si="1078"/>
        <v>136</v>
      </c>
      <c r="W8584">
        <f t="shared" si="1079"/>
        <v>1414.4</v>
      </c>
    </row>
    <row r="8585" spans="1:23" ht="15.75" customHeight="1" x14ac:dyDescent="0.3">
      <c r="A8585" s="2" t="s">
        <v>29</v>
      </c>
      <c r="B8585" s="2">
        <v>1185732</v>
      </c>
      <c r="C8585" s="3">
        <v>44328</v>
      </c>
      <c r="D8585" s="12" t="str" cm="1">
        <f t="array" ref="D8585">_xlfn.SWITCH(WEEKDAY(C8585,2), 1, "Lundi", 2, "Mardi", 3, "Mercredi", 4, "Jeudi", 5, "Vendredi", 6, "Samedi", 7, "Dimanche", "Erreur")</f>
        <v>Mercredi</v>
      </c>
      <c r="E8585" s="2" t="s">
        <v>30</v>
      </c>
      <c r="F8585" s="2" t="s">
        <v>77</v>
      </c>
      <c r="G8585" s="2" t="s">
        <v>78</v>
      </c>
      <c r="H8585" s="4" t="s">
        <v>16</v>
      </c>
      <c r="I8585" s="5">
        <v>27</v>
      </c>
      <c r="J8585" s="6">
        <v>228</v>
      </c>
      <c r="K8585" s="7">
        <v>6156</v>
      </c>
      <c r="L8585" s="7">
        <v>2647.0800000000004</v>
      </c>
      <c r="M8585" s="8">
        <v>0.43000000000000005</v>
      </c>
      <c r="N8585" s="2" t="s">
        <v>23</v>
      </c>
      <c r="O8585">
        <f t="shared" si="1072"/>
        <v>2021</v>
      </c>
      <c r="P8585">
        <f t="shared" si="1073"/>
        <v>5</v>
      </c>
      <c r="Q8585" t="str">
        <f t="shared" si="1074"/>
        <v>mai</v>
      </c>
      <c r="R8585" t="str">
        <f t="shared" si="1075"/>
        <v>Utah</v>
      </c>
      <c r="S8585" t="str">
        <f t="shared" si="1076"/>
        <v>2021-05</v>
      </c>
      <c r="T8585">
        <f>IF(AND(COUNTIF(Calculs!$Q$2:$Q$12,$O8585)&gt;0,COUNTIF(Calculs!$S$2:$S$12,$E8585)&gt;0,COUNTIF(Calculs!$U$2:$U$12,$H8585)&gt;0),1,0)</f>
        <v>1</v>
      </c>
      <c r="U8585">
        <f t="shared" si="1077"/>
        <v>6156</v>
      </c>
      <c r="V8585">
        <f t="shared" si="1078"/>
        <v>228</v>
      </c>
      <c r="W8585">
        <f t="shared" si="1079"/>
        <v>2647.0800000000004</v>
      </c>
    </row>
    <row r="8586" spans="1:23" ht="15.75" customHeight="1" x14ac:dyDescent="0.3">
      <c r="A8586" s="2" t="s">
        <v>29</v>
      </c>
      <c r="B8586" s="2">
        <v>1185732</v>
      </c>
      <c r="C8586" s="3">
        <v>44328</v>
      </c>
      <c r="D8586" s="12" t="str" cm="1">
        <f t="array" ref="D8586">_xlfn.SWITCH(WEEKDAY(C8586,2), 1, "Lundi", 2, "Mardi", 3, "Mercredi", 4, "Jeudi", 5, "Vendredi", 6, "Samedi", 7, "Dimanche", "Erreur")</f>
        <v>Mercredi</v>
      </c>
      <c r="E8586" s="2" t="s">
        <v>30</v>
      </c>
      <c r="F8586" s="2" t="s">
        <v>77</v>
      </c>
      <c r="G8586" s="2" t="s">
        <v>78</v>
      </c>
      <c r="H8586" s="4" t="s">
        <v>18</v>
      </c>
      <c r="I8586" s="5">
        <v>22</v>
      </c>
      <c r="J8586" s="6">
        <v>128</v>
      </c>
      <c r="K8586" s="7">
        <v>2816</v>
      </c>
      <c r="L8586" s="7">
        <v>1182.72</v>
      </c>
      <c r="M8586" s="8">
        <v>0.42</v>
      </c>
      <c r="N8586" s="2" t="s">
        <v>23</v>
      </c>
      <c r="O8586">
        <f t="shared" si="1072"/>
        <v>2021</v>
      </c>
      <c r="P8586">
        <f t="shared" si="1073"/>
        <v>5</v>
      </c>
      <c r="Q8586" t="str">
        <f t="shared" si="1074"/>
        <v>mai</v>
      </c>
      <c r="R8586" t="str">
        <f t="shared" si="1075"/>
        <v>Utah</v>
      </c>
      <c r="S8586" t="str">
        <f t="shared" si="1076"/>
        <v>2021-05</v>
      </c>
      <c r="T8586">
        <f>IF(AND(COUNTIF(Calculs!$Q$2:$Q$12,$O8586)&gt;0,COUNTIF(Calculs!$S$2:$S$12,$E8586)&gt;0,COUNTIF(Calculs!$U$2:$U$12,$H8586)&gt;0),1,0)</f>
        <v>1</v>
      </c>
      <c r="U8586">
        <f t="shared" si="1077"/>
        <v>2816</v>
      </c>
      <c r="V8586">
        <f t="shared" si="1078"/>
        <v>128</v>
      </c>
      <c r="W8586">
        <f t="shared" si="1079"/>
        <v>1182.72</v>
      </c>
    </row>
    <row r="8587" spans="1:23" ht="15.75" customHeight="1" x14ac:dyDescent="0.3">
      <c r="A8587" s="2" t="s">
        <v>29</v>
      </c>
      <c r="B8587" s="2">
        <v>1185732</v>
      </c>
      <c r="C8587" s="3">
        <v>44328</v>
      </c>
      <c r="D8587" s="12" t="str" cm="1">
        <f t="array" ref="D8587">_xlfn.SWITCH(WEEKDAY(C8587,2), 1, "Lundi", 2, "Mardi", 3, "Mercredi", 4, "Jeudi", 5, "Vendredi", 6, "Samedi", 7, "Dimanche", "Erreur")</f>
        <v>Mercredi</v>
      </c>
      <c r="E8587" s="2" t="s">
        <v>30</v>
      </c>
      <c r="F8587" s="2" t="s">
        <v>77</v>
      </c>
      <c r="G8587" s="2" t="s">
        <v>78</v>
      </c>
      <c r="H8587" s="4" t="s">
        <v>19</v>
      </c>
      <c r="I8587" s="5">
        <v>19</v>
      </c>
      <c r="J8587" s="6">
        <v>109</v>
      </c>
      <c r="K8587" s="7">
        <v>2071</v>
      </c>
      <c r="L8587" s="7">
        <v>786.98</v>
      </c>
      <c r="M8587" s="8">
        <v>0.38</v>
      </c>
      <c r="N8587" s="2" t="s">
        <v>23</v>
      </c>
      <c r="O8587">
        <f t="shared" si="1072"/>
        <v>2021</v>
      </c>
      <c r="P8587">
        <f t="shared" si="1073"/>
        <v>5</v>
      </c>
      <c r="Q8587" t="str">
        <f t="shared" si="1074"/>
        <v>mai</v>
      </c>
      <c r="R8587" t="str">
        <f t="shared" si="1075"/>
        <v>Utah</v>
      </c>
      <c r="S8587" t="str">
        <f t="shared" si="1076"/>
        <v>2021-05</v>
      </c>
      <c r="T8587">
        <f>IF(AND(COUNTIF(Calculs!$Q$2:$Q$12,$O8587)&gt;0,COUNTIF(Calculs!$S$2:$S$12,$E8587)&gt;0,COUNTIF(Calculs!$U$2:$U$12,$H8587)&gt;0),1,0)</f>
        <v>1</v>
      </c>
      <c r="U8587">
        <f t="shared" si="1077"/>
        <v>2071</v>
      </c>
      <c r="V8587">
        <f t="shared" si="1078"/>
        <v>109</v>
      </c>
      <c r="W8587">
        <f t="shared" si="1079"/>
        <v>786.98</v>
      </c>
    </row>
    <row r="8588" spans="1:23" ht="15.75" customHeight="1" x14ac:dyDescent="0.3">
      <c r="A8588" s="2" t="s">
        <v>29</v>
      </c>
      <c r="B8588" s="2">
        <v>1185732</v>
      </c>
      <c r="C8588" s="3">
        <v>44328</v>
      </c>
      <c r="D8588" s="12" t="str" cm="1">
        <f t="array" ref="D8588">_xlfn.SWITCH(WEEKDAY(C8588,2), 1, "Lundi", 2, "Mardi", 3, "Mercredi", 4, "Jeudi", 5, "Vendredi", 6, "Samedi", 7, "Dimanche", "Erreur")</f>
        <v>Mercredi</v>
      </c>
      <c r="E8588" s="2" t="s">
        <v>30</v>
      </c>
      <c r="F8588" s="2" t="s">
        <v>77</v>
      </c>
      <c r="G8588" s="2" t="s">
        <v>78</v>
      </c>
      <c r="H8588" s="4" t="s">
        <v>20</v>
      </c>
      <c r="I8588" s="5">
        <v>19</v>
      </c>
      <c r="J8588" s="6">
        <v>94</v>
      </c>
      <c r="K8588" s="7">
        <v>1786</v>
      </c>
      <c r="L8588" s="7">
        <v>767.98000000000013</v>
      </c>
      <c r="M8588" s="8">
        <v>0.43000000000000005</v>
      </c>
      <c r="N8588" s="2" t="s">
        <v>23</v>
      </c>
      <c r="O8588">
        <f t="shared" si="1072"/>
        <v>2021</v>
      </c>
      <c r="P8588">
        <f t="shared" si="1073"/>
        <v>5</v>
      </c>
      <c r="Q8588" t="str">
        <f t="shared" si="1074"/>
        <v>mai</v>
      </c>
      <c r="R8588" t="str">
        <f t="shared" si="1075"/>
        <v>Utah</v>
      </c>
      <c r="S8588" t="str">
        <f t="shared" si="1076"/>
        <v>2021-05</v>
      </c>
      <c r="T8588">
        <f>IF(AND(COUNTIF(Calculs!$Q$2:$Q$12,$O8588)&gt;0,COUNTIF(Calculs!$S$2:$S$12,$E8588)&gt;0,COUNTIF(Calculs!$U$2:$U$12,$H8588)&gt;0),1,0)</f>
        <v>1</v>
      </c>
      <c r="U8588">
        <f t="shared" si="1077"/>
        <v>1786</v>
      </c>
      <c r="V8588">
        <f t="shared" si="1078"/>
        <v>94</v>
      </c>
      <c r="W8588">
        <f t="shared" si="1079"/>
        <v>767.98000000000013</v>
      </c>
    </row>
    <row r="8589" spans="1:23" ht="15.75" customHeight="1" x14ac:dyDescent="0.3">
      <c r="A8589" s="2" t="s">
        <v>29</v>
      </c>
      <c r="B8589" s="2">
        <v>1185732</v>
      </c>
      <c r="C8589" s="3">
        <v>44328</v>
      </c>
      <c r="D8589" s="12" t="str" cm="1">
        <f t="array" ref="D8589">_xlfn.SWITCH(WEEKDAY(C8589,2), 1, "Lundi", 2, "Mardi", 3, "Mercredi", 4, "Jeudi", 5, "Vendredi", 6, "Samedi", 7, "Dimanche", "Erreur")</f>
        <v>Mercredi</v>
      </c>
      <c r="E8589" s="2" t="s">
        <v>30</v>
      </c>
      <c r="F8589" s="2" t="s">
        <v>77</v>
      </c>
      <c r="G8589" s="2" t="s">
        <v>78</v>
      </c>
      <c r="H8589" s="4" t="s">
        <v>21</v>
      </c>
      <c r="I8589" s="5">
        <v>29</v>
      </c>
      <c r="J8589" s="6">
        <v>90</v>
      </c>
      <c r="K8589" s="7">
        <v>2610</v>
      </c>
      <c r="L8589" s="7">
        <v>1096.2</v>
      </c>
      <c r="M8589" s="8">
        <v>0.42</v>
      </c>
      <c r="N8589" s="2" t="s">
        <v>23</v>
      </c>
      <c r="O8589">
        <f t="shared" si="1072"/>
        <v>2021</v>
      </c>
      <c r="P8589">
        <f t="shared" si="1073"/>
        <v>5</v>
      </c>
      <c r="Q8589" t="str">
        <f t="shared" si="1074"/>
        <v>mai</v>
      </c>
      <c r="R8589" t="str">
        <f t="shared" si="1075"/>
        <v>Utah</v>
      </c>
      <c r="S8589" t="str">
        <f t="shared" si="1076"/>
        <v>2021-05</v>
      </c>
      <c r="T8589">
        <f>IF(AND(COUNTIF(Calculs!$Q$2:$Q$12,$O8589)&gt;0,COUNTIF(Calculs!$S$2:$S$12,$E8589)&gt;0,COUNTIF(Calculs!$U$2:$U$12,$H8589)&gt;0),1,0)</f>
        <v>1</v>
      </c>
      <c r="U8589">
        <f t="shared" si="1077"/>
        <v>2610</v>
      </c>
      <c r="V8589">
        <f t="shared" si="1078"/>
        <v>90</v>
      </c>
      <c r="W8589">
        <f t="shared" si="1079"/>
        <v>1096.2</v>
      </c>
    </row>
    <row r="8590" spans="1:23" ht="15.75" customHeight="1" x14ac:dyDescent="0.3">
      <c r="A8590" s="2" t="s">
        <v>29</v>
      </c>
      <c r="B8590" s="2">
        <v>1185732</v>
      </c>
      <c r="C8590" s="3">
        <v>44328</v>
      </c>
      <c r="D8590" s="12" t="str" cm="1">
        <f t="array" ref="D8590">_xlfn.SWITCH(WEEKDAY(C8590,2), 1, "Lundi", 2, "Mardi", 3, "Mercredi", 4, "Jeudi", 5, "Vendredi", 6, "Samedi", 7, "Dimanche", "Erreur")</f>
        <v>Mercredi</v>
      </c>
      <c r="E8590" s="2" t="s">
        <v>30</v>
      </c>
      <c r="F8590" s="2" t="s">
        <v>77</v>
      </c>
      <c r="G8590" s="2" t="s">
        <v>78</v>
      </c>
      <c r="H8590" s="4" t="s">
        <v>22</v>
      </c>
      <c r="I8590" s="5">
        <v>32</v>
      </c>
      <c r="J8590" s="6">
        <v>128</v>
      </c>
      <c r="K8590" s="7">
        <v>4096</v>
      </c>
      <c r="L8590" s="7">
        <v>2334.7200000000003</v>
      </c>
      <c r="M8590" s="8">
        <v>0.57000000000000006</v>
      </c>
      <c r="N8590" s="2" t="s">
        <v>23</v>
      </c>
      <c r="O8590">
        <f t="shared" si="1072"/>
        <v>2021</v>
      </c>
      <c r="P8590">
        <f t="shared" si="1073"/>
        <v>5</v>
      </c>
      <c r="Q8590" t="str">
        <f t="shared" si="1074"/>
        <v>mai</v>
      </c>
      <c r="R8590" t="str">
        <f t="shared" si="1075"/>
        <v>Utah</v>
      </c>
      <c r="S8590" t="str">
        <f t="shared" si="1076"/>
        <v>2021-05</v>
      </c>
      <c r="T8590">
        <f>IF(AND(COUNTIF(Calculs!$Q$2:$Q$12,$O8590)&gt;0,COUNTIF(Calculs!$S$2:$S$12,$E8590)&gt;0,COUNTIF(Calculs!$U$2:$U$12,$H8590)&gt;0),1,0)</f>
        <v>1</v>
      </c>
      <c r="U8590">
        <f t="shared" si="1077"/>
        <v>4096</v>
      </c>
      <c r="V8590">
        <f t="shared" si="1078"/>
        <v>128</v>
      </c>
      <c r="W8590">
        <f t="shared" si="1079"/>
        <v>2334.7200000000003</v>
      </c>
    </row>
    <row r="8591" spans="1:23" ht="15.75" customHeight="1" x14ac:dyDescent="0.3">
      <c r="A8591" s="2" t="s">
        <v>29</v>
      </c>
      <c r="B8591" s="2">
        <v>1185732</v>
      </c>
      <c r="C8591" s="3">
        <v>44358</v>
      </c>
      <c r="D8591" s="12" t="str" cm="1">
        <f t="array" ref="D8591">_xlfn.SWITCH(WEEKDAY(C8591,2), 1, "Lundi", 2, "Mardi", 3, "Mercredi", 4, "Jeudi", 5, "Vendredi", 6, "Samedi", 7, "Dimanche", "Erreur")</f>
        <v>Vendredi</v>
      </c>
      <c r="E8591" s="2" t="s">
        <v>30</v>
      </c>
      <c r="F8591" s="2" t="s">
        <v>77</v>
      </c>
      <c r="G8591" s="2" t="s">
        <v>78</v>
      </c>
      <c r="H8591" s="4" t="s">
        <v>16</v>
      </c>
      <c r="I8591" s="5">
        <v>21</v>
      </c>
      <c r="J8591" s="6">
        <v>208</v>
      </c>
      <c r="K8591" s="7">
        <v>4368</v>
      </c>
      <c r="L8591" s="7">
        <v>1878.2400000000002</v>
      </c>
      <c r="M8591" s="8">
        <v>0.43000000000000005</v>
      </c>
      <c r="N8591" s="2" t="s">
        <v>23</v>
      </c>
      <c r="O8591">
        <f t="shared" si="1072"/>
        <v>2021</v>
      </c>
      <c r="P8591">
        <f t="shared" si="1073"/>
        <v>6</v>
      </c>
      <c r="Q8591" t="str">
        <f t="shared" si="1074"/>
        <v>juin</v>
      </c>
      <c r="R8591" t="str">
        <f t="shared" si="1075"/>
        <v>Utah</v>
      </c>
      <c r="S8591" t="str">
        <f t="shared" si="1076"/>
        <v>2021-06</v>
      </c>
      <c r="T8591">
        <f>IF(AND(COUNTIF(Calculs!$Q$2:$Q$12,$O8591)&gt;0,COUNTIF(Calculs!$S$2:$S$12,$E8591)&gt;0,COUNTIF(Calculs!$U$2:$U$12,$H8591)&gt;0),1,0)</f>
        <v>1</v>
      </c>
      <c r="U8591">
        <f t="shared" si="1077"/>
        <v>4368</v>
      </c>
      <c r="V8591">
        <f t="shared" si="1078"/>
        <v>208</v>
      </c>
      <c r="W8591">
        <f t="shared" si="1079"/>
        <v>1878.2400000000002</v>
      </c>
    </row>
    <row r="8592" spans="1:23" ht="15.75" customHeight="1" x14ac:dyDescent="0.3">
      <c r="A8592" s="2" t="s">
        <v>29</v>
      </c>
      <c r="B8592" s="2">
        <v>1185732</v>
      </c>
      <c r="C8592" s="3">
        <v>44358</v>
      </c>
      <c r="D8592" s="12" t="str" cm="1">
        <f t="array" ref="D8592">_xlfn.SWITCH(WEEKDAY(C8592,2), 1, "Lundi", 2, "Mardi", 3, "Mercredi", 4, "Jeudi", 5, "Vendredi", 6, "Samedi", 7, "Dimanche", "Erreur")</f>
        <v>Vendredi</v>
      </c>
      <c r="E8592" s="2" t="s">
        <v>30</v>
      </c>
      <c r="F8592" s="2" t="s">
        <v>77</v>
      </c>
      <c r="G8592" s="2" t="s">
        <v>78</v>
      </c>
      <c r="H8592" s="4" t="s">
        <v>18</v>
      </c>
      <c r="I8592" s="5">
        <v>18</v>
      </c>
      <c r="J8592" s="6">
        <v>132</v>
      </c>
      <c r="K8592" s="7">
        <v>2376</v>
      </c>
      <c r="L8592" s="7">
        <v>950.4</v>
      </c>
      <c r="M8592" s="8">
        <v>0.39999999999999997</v>
      </c>
      <c r="N8592" s="2" t="s">
        <v>23</v>
      </c>
      <c r="O8592">
        <f t="shared" si="1072"/>
        <v>2021</v>
      </c>
      <c r="P8592">
        <f t="shared" si="1073"/>
        <v>6</v>
      </c>
      <c r="Q8592" t="str">
        <f t="shared" si="1074"/>
        <v>juin</v>
      </c>
      <c r="R8592" t="str">
        <f t="shared" si="1075"/>
        <v>Utah</v>
      </c>
      <c r="S8592" t="str">
        <f t="shared" si="1076"/>
        <v>2021-06</v>
      </c>
      <c r="T8592">
        <f>IF(AND(COUNTIF(Calculs!$Q$2:$Q$12,$O8592)&gt;0,COUNTIF(Calculs!$S$2:$S$12,$E8592)&gt;0,COUNTIF(Calculs!$U$2:$U$12,$H8592)&gt;0),1,0)</f>
        <v>1</v>
      </c>
      <c r="U8592">
        <f t="shared" si="1077"/>
        <v>2376</v>
      </c>
      <c r="V8592">
        <f t="shared" si="1078"/>
        <v>132</v>
      </c>
      <c r="W8592">
        <f t="shared" si="1079"/>
        <v>950.4</v>
      </c>
    </row>
    <row r="8593" spans="1:23" ht="15.75" customHeight="1" x14ac:dyDescent="0.3">
      <c r="A8593" s="2" t="s">
        <v>29</v>
      </c>
      <c r="B8593" s="2">
        <v>1185732</v>
      </c>
      <c r="C8593" s="3">
        <v>44358</v>
      </c>
      <c r="D8593" s="12" t="str" cm="1">
        <f t="array" ref="D8593">_xlfn.SWITCH(WEEKDAY(C8593,2), 1, "Lundi", 2, "Mardi", 3, "Mercredi", 4, "Jeudi", 5, "Vendredi", 6, "Samedi", 7, "Dimanche", "Erreur")</f>
        <v>Vendredi</v>
      </c>
      <c r="E8593" s="2" t="s">
        <v>30</v>
      </c>
      <c r="F8593" s="2" t="s">
        <v>77</v>
      </c>
      <c r="G8593" s="2" t="s">
        <v>78</v>
      </c>
      <c r="H8593" s="4" t="s">
        <v>19</v>
      </c>
      <c r="I8593" s="5">
        <v>13</v>
      </c>
      <c r="J8593" s="6">
        <v>128</v>
      </c>
      <c r="K8593" s="7">
        <v>1664</v>
      </c>
      <c r="L8593" s="7">
        <v>615.67999999999995</v>
      </c>
      <c r="M8593" s="8">
        <v>0.37</v>
      </c>
      <c r="N8593" s="2" t="s">
        <v>23</v>
      </c>
      <c r="O8593">
        <f t="shared" si="1072"/>
        <v>2021</v>
      </c>
      <c r="P8593">
        <f t="shared" si="1073"/>
        <v>6</v>
      </c>
      <c r="Q8593" t="str">
        <f t="shared" si="1074"/>
        <v>juin</v>
      </c>
      <c r="R8593" t="str">
        <f t="shared" si="1075"/>
        <v>Utah</v>
      </c>
      <c r="S8593" t="str">
        <f t="shared" si="1076"/>
        <v>2021-06</v>
      </c>
      <c r="T8593">
        <f>IF(AND(COUNTIF(Calculs!$Q$2:$Q$12,$O8593)&gt;0,COUNTIF(Calculs!$S$2:$S$12,$E8593)&gt;0,COUNTIF(Calculs!$U$2:$U$12,$H8593)&gt;0),1,0)</f>
        <v>1</v>
      </c>
      <c r="U8593">
        <f t="shared" si="1077"/>
        <v>1664</v>
      </c>
      <c r="V8593">
        <f t="shared" si="1078"/>
        <v>128</v>
      </c>
      <c r="W8593">
        <f t="shared" si="1079"/>
        <v>615.67999999999995</v>
      </c>
    </row>
    <row r="8594" spans="1:23" ht="15.75" customHeight="1" x14ac:dyDescent="0.3">
      <c r="A8594" s="2" t="s">
        <v>29</v>
      </c>
      <c r="B8594" s="2">
        <v>1185732</v>
      </c>
      <c r="C8594" s="3">
        <v>44358</v>
      </c>
      <c r="D8594" s="12" t="str" cm="1">
        <f t="array" ref="D8594">_xlfn.SWITCH(WEEKDAY(C8594,2), 1, "Lundi", 2, "Mardi", 3, "Mercredi", 4, "Jeudi", 5, "Vendredi", 6, "Samedi", 7, "Dimanche", "Erreur")</f>
        <v>Vendredi</v>
      </c>
      <c r="E8594" s="2" t="s">
        <v>30</v>
      </c>
      <c r="F8594" s="2" t="s">
        <v>77</v>
      </c>
      <c r="G8594" s="2" t="s">
        <v>78</v>
      </c>
      <c r="H8594" s="4" t="s">
        <v>20</v>
      </c>
      <c r="I8594" s="5">
        <v>13</v>
      </c>
      <c r="J8594" s="6">
        <v>132</v>
      </c>
      <c r="K8594" s="7">
        <v>1716</v>
      </c>
      <c r="L8594" s="7">
        <v>737.88000000000011</v>
      </c>
      <c r="M8594" s="8">
        <v>0.43000000000000005</v>
      </c>
      <c r="N8594" s="2" t="s">
        <v>23</v>
      </c>
      <c r="O8594">
        <f t="shared" si="1072"/>
        <v>2021</v>
      </c>
      <c r="P8594">
        <f t="shared" si="1073"/>
        <v>6</v>
      </c>
      <c r="Q8594" t="str">
        <f t="shared" si="1074"/>
        <v>juin</v>
      </c>
      <c r="R8594" t="str">
        <f t="shared" si="1075"/>
        <v>Utah</v>
      </c>
      <c r="S8594" t="str">
        <f t="shared" si="1076"/>
        <v>2021-06</v>
      </c>
      <c r="T8594">
        <f>IF(AND(COUNTIF(Calculs!$Q$2:$Q$12,$O8594)&gt;0,COUNTIF(Calculs!$S$2:$S$12,$E8594)&gt;0,COUNTIF(Calculs!$U$2:$U$12,$H8594)&gt;0),1,0)</f>
        <v>1</v>
      </c>
      <c r="U8594">
        <f t="shared" si="1077"/>
        <v>1716</v>
      </c>
      <c r="V8594">
        <f t="shared" si="1078"/>
        <v>132</v>
      </c>
      <c r="W8594">
        <f t="shared" si="1079"/>
        <v>737.88000000000011</v>
      </c>
    </row>
    <row r="8595" spans="1:23" ht="15.75" customHeight="1" x14ac:dyDescent="0.3">
      <c r="A8595" s="2" t="s">
        <v>29</v>
      </c>
      <c r="B8595" s="2">
        <v>1185732</v>
      </c>
      <c r="C8595" s="3">
        <v>44358</v>
      </c>
      <c r="D8595" s="12" t="str" cm="1">
        <f t="array" ref="D8595">_xlfn.SWITCH(WEEKDAY(C8595,2), 1, "Lundi", 2, "Mardi", 3, "Mercredi", 4, "Jeudi", 5, "Vendredi", 6, "Samedi", 7, "Dimanche", "Erreur")</f>
        <v>Vendredi</v>
      </c>
      <c r="E8595" s="2" t="s">
        <v>30</v>
      </c>
      <c r="F8595" s="2" t="s">
        <v>77</v>
      </c>
      <c r="G8595" s="2" t="s">
        <v>78</v>
      </c>
      <c r="H8595" s="4" t="s">
        <v>21</v>
      </c>
      <c r="I8595" s="5">
        <v>24</v>
      </c>
      <c r="J8595" s="6">
        <v>132</v>
      </c>
      <c r="K8595" s="7">
        <v>3168</v>
      </c>
      <c r="L8595" s="7">
        <v>1172.1600000000001</v>
      </c>
      <c r="M8595" s="8">
        <v>0.37</v>
      </c>
      <c r="N8595" s="2" t="s">
        <v>23</v>
      </c>
      <c r="O8595">
        <f t="shared" si="1072"/>
        <v>2021</v>
      </c>
      <c r="P8595">
        <f t="shared" si="1073"/>
        <v>6</v>
      </c>
      <c r="Q8595" t="str">
        <f t="shared" si="1074"/>
        <v>juin</v>
      </c>
      <c r="R8595" t="str">
        <f t="shared" si="1075"/>
        <v>Utah</v>
      </c>
      <c r="S8595" t="str">
        <f t="shared" si="1076"/>
        <v>2021-06</v>
      </c>
      <c r="T8595">
        <f>IF(AND(COUNTIF(Calculs!$Q$2:$Q$12,$O8595)&gt;0,COUNTIF(Calculs!$S$2:$S$12,$E8595)&gt;0,COUNTIF(Calculs!$U$2:$U$12,$H8595)&gt;0),1,0)</f>
        <v>1</v>
      </c>
      <c r="U8595">
        <f t="shared" si="1077"/>
        <v>3168</v>
      </c>
      <c r="V8595">
        <f t="shared" si="1078"/>
        <v>132</v>
      </c>
      <c r="W8595">
        <f t="shared" si="1079"/>
        <v>1172.1600000000001</v>
      </c>
    </row>
    <row r="8596" spans="1:23" ht="15.75" customHeight="1" x14ac:dyDescent="0.3">
      <c r="A8596" s="2" t="s">
        <v>29</v>
      </c>
      <c r="B8596" s="2">
        <v>1185732</v>
      </c>
      <c r="C8596" s="3">
        <v>44358</v>
      </c>
      <c r="D8596" s="12" t="str" cm="1">
        <f t="array" ref="D8596">_xlfn.SWITCH(WEEKDAY(C8596,2), 1, "Lundi", 2, "Mardi", 3, "Mercredi", 4, "Jeudi", 5, "Vendredi", 6, "Samedi", 7, "Dimanche", "Erreur")</f>
        <v>Vendredi</v>
      </c>
      <c r="E8596" s="2" t="s">
        <v>30</v>
      </c>
      <c r="F8596" s="2" t="s">
        <v>77</v>
      </c>
      <c r="G8596" s="2" t="s">
        <v>78</v>
      </c>
      <c r="H8596" s="4" t="s">
        <v>22</v>
      </c>
      <c r="I8596" s="5">
        <v>32</v>
      </c>
      <c r="J8596" s="6">
        <v>190</v>
      </c>
      <c r="K8596" s="7">
        <v>6080</v>
      </c>
      <c r="L8596" s="7">
        <v>3283.2000000000003</v>
      </c>
      <c r="M8596" s="8">
        <v>0.54</v>
      </c>
      <c r="N8596" s="2" t="s">
        <v>23</v>
      </c>
      <c r="O8596">
        <f t="shared" si="1072"/>
        <v>2021</v>
      </c>
      <c r="P8596">
        <f t="shared" si="1073"/>
        <v>6</v>
      </c>
      <c r="Q8596" t="str">
        <f t="shared" si="1074"/>
        <v>juin</v>
      </c>
      <c r="R8596" t="str">
        <f t="shared" si="1075"/>
        <v>Utah</v>
      </c>
      <c r="S8596" t="str">
        <f t="shared" si="1076"/>
        <v>2021-06</v>
      </c>
      <c r="T8596">
        <f>IF(AND(COUNTIF(Calculs!$Q$2:$Q$12,$O8596)&gt;0,COUNTIF(Calculs!$S$2:$S$12,$E8596)&gt;0,COUNTIF(Calculs!$U$2:$U$12,$H8596)&gt;0),1,0)</f>
        <v>1</v>
      </c>
      <c r="U8596">
        <f t="shared" si="1077"/>
        <v>6080</v>
      </c>
      <c r="V8596">
        <f t="shared" si="1078"/>
        <v>190</v>
      </c>
      <c r="W8596">
        <f t="shared" si="1079"/>
        <v>3283.2000000000003</v>
      </c>
    </row>
    <row r="8597" spans="1:23" ht="15.75" customHeight="1" x14ac:dyDescent="0.3">
      <c r="A8597" s="2" t="s">
        <v>29</v>
      </c>
      <c r="B8597" s="2">
        <v>1185732</v>
      </c>
      <c r="C8597" s="3">
        <v>44387</v>
      </c>
      <c r="D8597" s="12" t="str" cm="1">
        <f t="array" ref="D8597">_xlfn.SWITCH(WEEKDAY(C8597,2), 1, "Lundi", 2, "Mardi", 3, "Mercredi", 4, "Jeudi", 5, "Vendredi", 6, "Samedi", 7, "Dimanche", "Erreur")</f>
        <v>Samedi</v>
      </c>
      <c r="E8597" s="2" t="s">
        <v>30</v>
      </c>
      <c r="F8597" s="2" t="s">
        <v>77</v>
      </c>
      <c r="G8597" s="2" t="s">
        <v>78</v>
      </c>
      <c r="H8597" s="4" t="s">
        <v>16</v>
      </c>
      <c r="I8597" s="5">
        <v>28</v>
      </c>
      <c r="J8597" s="6">
        <v>248</v>
      </c>
      <c r="K8597" s="7">
        <v>6944</v>
      </c>
      <c r="L8597" s="7">
        <v>2985.9200000000005</v>
      </c>
      <c r="M8597" s="8">
        <v>0.43000000000000005</v>
      </c>
      <c r="N8597" s="2" t="s">
        <v>23</v>
      </c>
      <c r="O8597">
        <f t="shared" si="1072"/>
        <v>2021</v>
      </c>
      <c r="P8597">
        <f t="shared" si="1073"/>
        <v>7</v>
      </c>
      <c r="Q8597" t="str">
        <f t="shared" si="1074"/>
        <v>juil</v>
      </c>
      <c r="R8597" t="str">
        <f t="shared" si="1075"/>
        <v>Utah</v>
      </c>
      <c r="S8597" t="str">
        <f t="shared" si="1076"/>
        <v>2021-07</v>
      </c>
      <c r="T8597">
        <f>IF(AND(COUNTIF(Calculs!$Q$2:$Q$12,$O8597)&gt;0,COUNTIF(Calculs!$S$2:$S$12,$E8597)&gt;0,COUNTIF(Calculs!$U$2:$U$12,$H8597)&gt;0),1,0)</f>
        <v>1</v>
      </c>
      <c r="U8597">
        <f t="shared" si="1077"/>
        <v>6944</v>
      </c>
      <c r="V8597">
        <f t="shared" si="1078"/>
        <v>248</v>
      </c>
      <c r="W8597">
        <f t="shared" si="1079"/>
        <v>2985.9200000000005</v>
      </c>
    </row>
    <row r="8598" spans="1:23" ht="15.75" customHeight="1" x14ac:dyDescent="0.3">
      <c r="A8598" s="2" t="s">
        <v>29</v>
      </c>
      <c r="B8598" s="2">
        <v>1185732</v>
      </c>
      <c r="C8598" s="3">
        <v>44387</v>
      </c>
      <c r="D8598" s="12" t="str" cm="1">
        <f t="array" ref="D8598">_xlfn.SWITCH(WEEKDAY(C8598,2), 1, "Lundi", 2, "Mardi", 3, "Mercredi", 4, "Jeudi", 5, "Vendredi", 6, "Samedi", 7, "Dimanche", "Erreur")</f>
        <v>Samedi</v>
      </c>
      <c r="E8598" s="2" t="s">
        <v>30</v>
      </c>
      <c r="F8598" s="2" t="s">
        <v>77</v>
      </c>
      <c r="G8598" s="2" t="s">
        <v>78</v>
      </c>
      <c r="H8598" s="4" t="s">
        <v>18</v>
      </c>
      <c r="I8598" s="5">
        <v>20</v>
      </c>
      <c r="J8598" s="6">
        <v>182</v>
      </c>
      <c r="K8598" s="7">
        <v>3640</v>
      </c>
      <c r="L8598" s="7">
        <v>1419.6</v>
      </c>
      <c r="M8598" s="8">
        <v>0.38999999999999996</v>
      </c>
      <c r="N8598" s="2" t="s">
        <v>23</v>
      </c>
      <c r="O8598">
        <f t="shared" si="1072"/>
        <v>2021</v>
      </c>
      <c r="P8598">
        <f t="shared" si="1073"/>
        <v>7</v>
      </c>
      <c r="Q8598" t="str">
        <f t="shared" si="1074"/>
        <v>juil</v>
      </c>
      <c r="R8598" t="str">
        <f t="shared" si="1075"/>
        <v>Utah</v>
      </c>
      <c r="S8598" t="str">
        <f t="shared" si="1076"/>
        <v>2021-07</v>
      </c>
      <c r="T8598">
        <f>IF(AND(COUNTIF(Calculs!$Q$2:$Q$12,$O8598)&gt;0,COUNTIF(Calculs!$S$2:$S$12,$E8598)&gt;0,COUNTIF(Calculs!$U$2:$U$12,$H8598)&gt;0),1,0)</f>
        <v>1</v>
      </c>
      <c r="U8598">
        <f t="shared" si="1077"/>
        <v>3640</v>
      </c>
      <c r="V8598">
        <f t="shared" si="1078"/>
        <v>182</v>
      </c>
      <c r="W8598">
        <f t="shared" si="1079"/>
        <v>1419.6</v>
      </c>
    </row>
    <row r="8599" spans="1:23" ht="15.75" customHeight="1" x14ac:dyDescent="0.3">
      <c r="A8599" s="2" t="s">
        <v>29</v>
      </c>
      <c r="B8599" s="2">
        <v>1185732</v>
      </c>
      <c r="C8599" s="3">
        <v>44387</v>
      </c>
      <c r="D8599" s="12" t="str" cm="1">
        <f t="array" ref="D8599">_xlfn.SWITCH(WEEKDAY(C8599,2), 1, "Lundi", 2, "Mardi", 3, "Mercredi", 4, "Jeudi", 5, "Vendredi", 6, "Samedi", 7, "Dimanche", "Erreur")</f>
        <v>Samedi</v>
      </c>
      <c r="E8599" s="2" t="s">
        <v>30</v>
      </c>
      <c r="F8599" s="2" t="s">
        <v>77</v>
      </c>
      <c r="G8599" s="2" t="s">
        <v>78</v>
      </c>
      <c r="H8599" s="4" t="s">
        <v>19</v>
      </c>
      <c r="I8599" s="5">
        <v>19</v>
      </c>
      <c r="J8599" s="6">
        <v>157</v>
      </c>
      <c r="K8599" s="7">
        <v>2983</v>
      </c>
      <c r="L8599" s="7">
        <v>1163.3699999999999</v>
      </c>
      <c r="M8599" s="8">
        <v>0.38999999999999996</v>
      </c>
      <c r="N8599" s="2" t="s">
        <v>23</v>
      </c>
      <c r="O8599">
        <f t="shared" si="1072"/>
        <v>2021</v>
      </c>
      <c r="P8599">
        <f t="shared" si="1073"/>
        <v>7</v>
      </c>
      <c r="Q8599" t="str">
        <f t="shared" si="1074"/>
        <v>juil</v>
      </c>
      <c r="R8599" t="str">
        <f t="shared" si="1075"/>
        <v>Utah</v>
      </c>
      <c r="S8599" t="str">
        <f t="shared" si="1076"/>
        <v>2021-07</v>
      </c>
      <c r="T8599">
        <f>IF(AND(COUNTIF(Calculs!$Q$2:$Q$12,$O8599)&gt;0,COUNTIF(Calculs!$S$2:$S$12,$E8599)&gt;0,COUNTIF(Calculs!$U$2:$U$12,$H8599)&gt;0),1,0)</f>
        <v>1</v>
      </c>
      <c r="U8599">
        <f t="shared" si="1077"/>
        <v>2983</v>
      </c>
      <c r="V8599">
        <f t="shared" si="1078"/>
        <v>157</v>
      </c>
      <c r="W8599">
        <f t="shared" si="1079"/>
        <v>1163.3699999999999</v>
      </c>
    </row>
    <row r="8600" spans="1:23" ht="15.75" customHeight="1" x14ac:dyDescent="0.3">
      <c r="A8600" s="2" t="s">
        <v>29</v>
      </c>
      <c r="B8600" s="2">
        <v>1185732</v>
      </c>
      <c r="C8600" s="3">
        <v>44387</v>
      </c>
      <c r="D8600" s="12" t="str" cm="1">
        <f t="array" ref="D8600">_xlfn.SWITCH(WEEKDAY(C8600,2), 1, "Lundi", 2, "Mardi", 3, "Mercredi", 4, "Jeudi", 5, "Vendredi", 6, "Samedi", 7, "Dimanche", "Erreur")</f>
        <v>Samedi</v>
      </c>
      <c r="E8600" s="2" t="s">
        <v>30</v>
      </c>
      <c r="F8600" s="2" t="s">
        <v>77</v>
      </c>
      <c r="G8600" s="2" t="s">
        <v>78</v>
      </c>
      <c r="H8600" s="4" t="s">
        <v>20</v>
      </c>
      <c r="I8600" s="5">
        <v>16</v>
      </c>
      <c r="J8600" s="6">
        <v>128</v>
      </c>
      <c r="K8600" s="7">
        <v>2048</v>
      </c>
      <c r="L8600" s="7">
        <v>962.56000000000006</v>
      </c>
      <c r="M8600" s="8">
        <v>0.47000000000000003</v>
      </c>
      <c r="N8600" s="2" t="s">
        <v>23</v>
      </c>
      <c r="O8600">
        <f t="shared" si="1072"/>
        <v>2021</v>
      </c>
      <c r="P8600">
        <f t="shared" si="1073"/>
        <v>7</v>
      </c>
      <c r="Q8600" t="str">
        <f t="shared" si="1074"/>
        <v>juil</v>
      </c>
      <c r="R8600" t="str">
        <f t="shared" si="1075"/>
        <v>Utah</v>
      </c>
      <c r="S8600" t="str">
        <f t="shared" si="1076"/>
        <v>2021-07</v>
      </c>
      <c r="T8600">
        <f>IF(AND(COUNTIF(Calculs!$Q$2:$Q$12,$O8600)&gt;0,COUNTIF(Calculs!$S$2:$S$12,$E8600)&gt;0,COUNTIF(Calculs!$U$2:$U$12,$H8600)&gt;0),1,0)</f>
        <v>1</v>
      </c>
      <c r="U8600">
        <f t="shared" si="1077"/>
        <v>2048</v>
      </c>
      <c r="V8600">
        <f t="shared" si="1078"/>
        <v>128</v>
      </c>
      <c r="W8600">
        <f t="shared" si="1079"/>
        <v>962.56000000000006</v>
      </c>
    </row>
    <row r="8601" spans="1:23" ht="15.75" customHeight="1" x14ac:dyDescent="0.3">
      <c r="A8601" s="2" t="s">
        <v>29</v>
      </c>
      <c r="B8601" s="2">
        <v>1185732</v>
      </c>
      <c r="C8601" s="3">
        <v>44387</v>
      </c>
      <c r="D8601" s="12" t="str" cm="1">
        <f t="array" ref="D8601">_xlfn.SWITCH(WEEKDAY(C8601,2), 1, "Lundi", 2, "Mardi", 3, "Mercredi", 4, "Jeudi", 5, "Vendredi", 6, "Samedi", 7, "Dimanche", "Erreur")</f>
        <v>Samedi</v>
      </c>
      <c r="E8601" s="2" t="s">
        <v>30</v>
      </c>
      <c r="F8601" s="2" t="s">
        <v>77</v>
      </c>
      <c r="G8601" s="2" t="s">
        <v>78</v>
      </c>
      <c r="H8601" s="4" t="s">
        <v>21</v>
      </c>
      <c r="I8601" s="5">
        <v>28</v>
      </c>
      <c r="J8601" s="6">
        <v>140</v>
      </c>
      <c r="K8601" s="7">
        <v>3920</v>
      </c>
      <c r="L8601" s="7">
        <v>1489.6</v>
      </c>
      <c r="M8601" s="8">
        <v>0.38</v>
      </c>
      <c r="N8601" s="2" t="s">
        <v>23</v>
      </c>
      <c r="O8601">
        <f t="shared" si="1072"/>
        <v>2021</v>
      </c>
      <c r="P8601">
        <f t="shared" si="1073"/>
        <v>7</v>
      </c>
      <c r="Q8601" t="str">
        <f t="shared" si="1074"/>
        <v>juil</v>
      </c>
      <c r="R8601" t="str">
        <f t="shared" si="1075"/>
        <v>Utah</v>
      </c>
      <c r="S8601" t="str">
        <f t="shared" si="1076"/>
        <v>2021-07</v>
      </c>
      <c r="T8601">
        <f>IF(AND(COUNTIF(Calculs!$Q$2:$Q$12,$O8601)&gt;0,COUNTIF(Calculs!$S$2:$S$12,$E8601)&gt;0,COUNTIF(Calculs!$U$2:$U$12,$H8601)&gt;0),1,0)</f>
        <v>1</v>
      </c>
      <c r="U8601">
        <f t="shared" si="1077"/>
        <v>3920</v>
      </c>
      <c r="V8601">
        <f t="shared" si="1078"/>
        <v>140</v>
      </c>
      <c r="W8601">
        <f t="shared" si="1079"/>
        <v>1489.6</v>
      </c>
    </row>
    <row r="8602" spans="1:23" ht="15.75" customHeight="1" x14ac:dyDescent="0.3">
      <c r="A8602" s="2" t="s">
        <v>29</v>
      </c>
      <c r="B8602" s="2">
        <v>1185732</v>
      </c>
      <c r="C8602" s="3">
        <v>44387</v>
      </c>
      <c r="D8602" s="12" t="str" cm="1">
        <f t="array" ref="D8602">_xlfn.SWITCH(WEEKDAY(C8602,2), 1, "Lundi", 2, "Mardi", 3, "Mercredi", 4, "Jeudi", 5, "Vendredi", 6, "Samedi", 7, "Dimanche", "Erreur")</f>
        <v>Samedi</v>
      </c>
      <c r="E8602" s="2" t="s">
        <v>30</v>
      </c>
      <c r="F8602" s="2" t="s">
        <v>77</v>
      </c>
      <c r="G8602" s="2" t="s">
        <v>78</v>
      </c>
      <c r="H8602" s="4" t="s">
        <v>22</v>
      </c>
      <c r="I8602" s="5">
        <v>32</v>
      </c>
      <c r="J8602" s="6">
        <v>204</v>
      </c>
      <c r="K8602" s="7">
        <v>6528</v>
      </c>
      <c r="L8602" s="7">
        <v>3590.4</v>
      </c>
      <c r="M8602" s="8">
        <v>0.55000000000000004</v>
      </c>
      <c r="N8602" s="2" t="s">
        <v>23</v>
      </c>
      <c r="O8602">
        <f t="shared" si="1072"/>
        <v>2021</v>
      </c>
      <c r="P8602">
        <f t="shared" si="1073"/>
        <v>7</v>
      </c>
      <c r="Q8602" t="str">
        <f t="shared" si="1074"/>
        <v>juil</v>
      </c>
      <c r="R8602" t="str">
        <f t="shared" si="1075"/>
        <v>Utah</v>
      </c>
      <c r="S8602" t="str">
        <f t="shared" si="1076"/>
        <v>2021-07</v>
      </c>
      <c r="T8602">
        <f>IF(AND(COUNTIF(Calculs!$Q$2:$Q$12,$O8602)&gt;0,COUNTIF(Calculs!$S$2:$S$12,$E8602)&gt;0,COUNTIF(Calculs!$U$2:$U$12,$H8602)&gt;0),1,0)</f>
        <v>1</v>
      </c>
      <c r="U8602">
        <f t="shared" si="1077"/>
        <v>6528</v>
      </c>
      <c r="V8602">
        <f t="shared" si="1078"/>
        <v>204</v>
      </c>
      <c r="W8602">
        <f t="shared" si="1079"/>
        <v>3590.4</v>
      </c>
    </row>
    <row r="8603" spans="1:23" ht="15.75" customHeight="1" x14ac:dyDescent="0.3">
      <c r="A8603" s="2" t="s">
        <v>29</v>
      </c>
      <c r="B8603" s="2">
        <v>1185732</v>
      </c>
      <c r="C8603" s="3">
        <v>44419</v>
      </c>
      <c r="D8603" s="12" t="str" cm="1">
        <f t="array" ref="D8603">_xlfn.SWITCH(WEEKDAY(C8603,2), 1, "Lundi", 2, "Mardi", 3, "Mercredi", 4, "Jeudi", 5, "Vendredi", 6, "Samedi", 7, "Dimanche", "Erreur")</f>
        <v>Mercredi</v>
      </c>
      <c r="E8603" s="2" t="s">
        <v>30</v>
      </c>
      <c r="F8603" s="2" t="s">
        <v>77</v>
      </c>
      <c r="G8603" s="2" t="s">
        <v>78</v>
      </c>
      <c r="H8603" s="4" t="s">
        <v>16</v>
      </c>
      <c r="I8603" s="5">
        <v>27</v>
      </c>
      <c r="J8603" s="6">
        <v>248</v>
      </c>
      <c r="K8603" s="7">
        <v>6696</v>
      </c>
      <c r="L8603" s="7">
        <v>3147.1200000000003</v>
      </c>
      <c r="M8603" s="8">
        <v>0.47000000000000003</v>
      </c>
      <c r="N8603" s="2" t="s">
        <v>23</v>
      </c>
      <c r="O8603">
        <f t="shared" si="1072"/>
        <v>2021</v>
      </c>
      <c r="P8603">
        <f t="shared" si="1073"/>
        <v>8</v>
      </c>
      <c r="Q8603" t="str">
        <f t="shared" si="1074"/>
        <v>août</v>
      </c>
      <c r="R8603" t="str">
        <f t="shared" si="1075"/>
        <v>Utah</v>
      </c>
      <c r="S8603" t="str">
        <f t="shared" si="1076"/>
        <v>2021-08</v>
      </c>
      <c r="T8603">
        <f>IF(AND(COUNTIF(Calculs!$Q$2:$Q$12,$O8603)&gt;0,COUNTIF(Calculs!$S$2:$S$12,$E8603)&gt;0,COUNTIF(Calculs!$U$2:$U$12,$H8603)&gt;0),1,0)</f>
        <v>1</v>
      </c>
      <c r="U8603">
        <f t="shared" si="1077"/>
        <v>6696</v>
      </c>
      <c r="V8603">
        <f t="shared" si="1078"/>
        <v>248</v>
      </c>
      <c r="W8603">
        <f t="shared" si="1079"/>
        <v>3147.1200000000003</v>
      </c>
    </row>
    <row r="8604" spans="1:23" ht="15.75" customHeight="1" x14ac:dyDescent="0.3">
      <c r="A8604" s="2" t="s">
        <v>29</v>
      </c>
      <c r="B8604" s="2">
        <v>1185732</v>
      </c>
      <c r="C8604" s="3">
        <v>44419</v>
      </c>
      <c r="D8604" s="12" t="str" cm="1">
        <f t="array" ref="D8604">_xlfn.SWITCH(WEEKDAY(C8604,2), 1, "Lundi", 2, "Mardi", 3, "Mercredi", 4, "Jeudi", 5, "Vendredi", 6, "Samedi", 7, "Dimanche", "Erreur")</f>
        <v>Mercredi</v>
      </c>
      <c r="E8604" s="2" t="s">
        <v>30</v>
      </c>
      <c r="F8604" s="2" t="s">
        <v>77</v>
      </c>
      <c r="G8604" s="2" t="s">
        <v>78</v>
      </c>
      <c r="H8604" s="4" t="s">
        <v>18</v>
      </c>
      <c r="I8604" s="5">
        <v>28</v>
      </c>
      <c r="J8604" s="6">
        <v>179</v>
      </c>
      <c r="K8604" s="7">
        <v>5012</v>
      </c>
      <c r="L8604" s="7">
        <v>2105.04</v>
      </c>
      <c r="M8604" s="8">
        <v>0.42</v>
      </c>
      <c r="N8604" s="2" t="s">
        <v>23</v>
      </c>
      <c r="O8604">
        <f t="shared" si="1072"/>
        <v>2021</v>
      </c>
      <c r="P8604">
        <f t="shared" si="1073"/>
        <v>8</v>
      </c>
      <c r="Q8604" t="str">
        <f t="shared" si="1074"/>
        <v>août</v>
      </c>
      <c r="R8604" t="str">
        <f t="shared" si="1075"/>
        <v>Utah</v>
      </c>
      <c r="S8604" t="str">
        <f t="shared" si="1076"/>
        <v>2021-08</v>
      </c>
      <c r="T8604">
        <f>IF(AND(COUNTIF(Calculs!$Q$2:$Q$12,$O8604)&gt;0,COUNTIF(Calculs!$S$2:$S$12,$E8604)&gt;0,COUNTIF(Calculs!$U$2:$U$12,$H8604)&gt;0),1,0)</f>
        <v>1</v>
      </c>
      <c r="U8604">
        <f t="shared" si="1077"/>
        <v>5012</v>
      </c>
      <c r="V8604">
        <f t="shared" si="1078"/>
        <v>179</v>
      </c>
      <c r="W8604">
        <f t="shared" si="1079"/>
        <v>2105.04</v>
      </c>
    </row>
    <row r="8605" spans="1:23" ht="15.75" customHeight="1" x14ac:dyDescent="0.3">
      <c r="A8605" s="2" t="s">
        <v>29</v>
      </c>
      <c r="B8605" s="2">
        <v>1185732</v>
      </c>
      <c r="C8605" s="3">
        <v>44419</v>
      </c>
      <c r="D8605" s="12" t="str" cm="1">
        <f t="array" ref="D8605">_xlfn.SWITCH(WEEKDAY(C8605,2), 1, "Lundi", 2, "Mardi", 3, "Mercredi", 4, "Jeudi", 5, "Vendredi", 6, "Samedi", 7, "Dimanche", "Erreur")</f>
        <v>Mercredi</v>
      </c>
      <c r="E8605" s="2" t="s">
        <v>30</v>
      </c>
      <c r="F8605" s="2" t="s">
        <v>77</v>
      </c>
      <c r="G8605" s="2" t="s">
        <v>78</v>
      </c>
      <c r="H8605" s="4" t="s">
        <v>19</v>
      </c>
      <c r="I8605" s="5">
        <v>23</v>
      </c>
      <c r="J8605" s="6">
        <v>158</v>
      </c>
      <c r="K8605" s="7">
        <v>3634</v>
      </c>
      <c r="L8605" s="7">
        <v>1489.9399999999998</v>
      </c>
      <c r="M8605" s="8">
        <v>0.41</v>
      </c>
      <c r="N8605" s="2" t="s">
        <v>23</v>
      </c>
      <c r="O8605">
        <f t="shared" si="1072"/>
        <v>2021</v>
      </c>
      <c r="P8605">
        <f t="shared" si="1073"/>
        <v>8</v>
      </c>
      <c r="Q8605" t="str">
        <f t="shared" si="1074"/>
        <v>août</v>
      </c>
      <c r="R8605" t="str">
        <f t="shared" si="1075"/>
        <v>Utah</v>
      </c>
      <c r="S8605" t="str">
        <f t="shared" si="1076"/>
        <v>2021-08</v>
      </c>
      <c r="T8605">
        <f>IF(AND(COUNTIF(Calculs!$Q$2:$Q$12,$O8605)&gt;0,COUNTIF(Calculs!$S$2:$S$12,$E8605)&gt;0,COUNTIF(Calculs!$U$2:$U$12,$H8605)&gt;0),1,0)</f>
        <v>1</v>
      </c>
      <c r="U8605">
        <f t="shared" si="1077"/>
        <v>3634</v>
      </c>
      <c r="V8605">
        <f t="shared" si="1078"/>
        <v>158</v>
      </c>
      <c r="W8605">
        <f t="shared" si="1079"/>
        <v>1489.9399999999998</v>
      </c>
    </row>
    <row r="8606" spans="1:23" ht="15.75" customHeight="1" x14ac:dyDescent="0.3">
      <c r="A8606" s="2" t="s">
        <v>29</v>
      </c>
      <c r="B8606" s="2">
        <v>1185732</v>
      </c>
      <c r="C8606" s="3">
        <v>44419</v>
      </c>
      <c r="D8606" s="12" t="str" cm="1">
        <f t="array" ref="D8606">_xlfn.SWITCH(WEEKDAY(C8606,2), 1, "Lundi", 2, "Mardi", 3, "Mercredi", 4, "Jeudi", 5, "Vendredi", 6, "Samedi", 7, "Dimanche", "Erreur")</f>
        <v>Mercredi</v>
      </c>
      <c r="E8606" s="2" t="s">
        <v>30</v>
      </c>
      <c r="F8606" s="2" t="s">
        <v>77</v>
      </c>
      <c r="G8606" s="2" t="s">
        <v>78</v>
      </c>
      <c r="H8606" s="4" t="s">
        <v>20</v>
      </c>
      <c r="I8606" s="5">
        <v>14</v>
      </c>
      <c r="J8606" s="6">
        <v>124</v>
      </c>
      <c r="K8606" s="7">
        <v>1736</v>
      </c>
      <c r="L8606" s="7">
        <v>815.92000000000007</v>
      </c>
      <c r="M8606" s="8">
        <v>0.47000000000000003</v>
      </c>
      <c r="N8606" s="2" t="s">
        <v>23</v>
      </c>
      <c r="O8606">
        <f t="shared" si="1072"/>
        <v>2021</v>
      </c>
      <c r="P8606">
        <f t="shared" si="1073"/>
        <v>8</v>
      </c>
      <c r="Q8606" t="str">
        <f t="shared" si="1074"/>
        <v>août</v>
      </c>
      <c r="R8606" t="str">
        <f t="shared" si="1075"/>
        <v>Utah</v>
      </c>
      <c r="S8606" t="str">
        <f t="shared" si="1076"/>
        <v>2021-08</v>
      </c>
      <c r="T8606">
        <f>IF(AND(COUNTIF(Calculs!$Q$2:$Q$12,$O8606)&gt;0,COUNTIF(Calculs!$S$2:$S$12,$E8606)&gt;0,COUNTIF(Calculs!$U$2:$U$12,$H8606)&gt;0),1,0)</f>
        <v>1</v>
      </c>
      <c r="U8606">
        <f t="shared" si="1077"/>
        <v>1736</v>
      </c>
      <c r="V8606">
        <f t="shared" si="1078"/>
        <v>124</v>
      </c>
      <c r="W8606">
        <f t="shared" si="1079"/>
        <v>815.92000000000007</v>
      </c>
    </row>
    <row r="8607" spans="1:23" ht="15.75" customHeight="1" x14ac:dyDescent="0.3">
      <c r="A8607" s="2" t="s">
        <v>29</v>
      </c>
      <c r="B8607" s="2">
        <v>1185732</v>
      </c>
      <c r="C8607" s="3">
        <v>44419</v>
      </c>
      <c r="D8607" s="12" t="str" cm="1">
        <f t="array" ref="D8607">_xlfn.SWITCH(WEEKDAY(C8607,2), 1, "Lundi", 2, "Mardi", 3, "Mercredi", 4, "Jeudi", 5, "Vendredi", 6, "Samedi", 7, "Dimanche", "Erreur")</f>
        <v>Mercredi</v>
      </c>
      <c r="E8607" s="2" t="s">
        <v>30</v>
      </c>
      <c r="F8607" s="2" t="s">
        <v>77</v>
      </c>
      <c r="G8607" s="2" t="s">
        <v>78</v>
      </c>
      <c r="H8607" s="4" t="s">
        <v>21</v>
      </c>
      <c r="I8607" s="5">
        <v>23</v>
      </c>
      <c r="J8607" s="6">
        <v>109</v>
      </c>
      <c r="K8607" s="7">
        <v>2507</v>
      </c>
      <c r="L8607" s="7">
        <v>977.7299999999999</v>
      </c>
      <c r="M8607" s="8">
        <v>0.38999999999999996</v>
      </c>
      <c r="N8607" s="2" t="s">
        <v>23</v>
      </c>
      <c r="O8607">
        <f t="shared" si="1072"/>
        <v>2021</v>
      </c>
      <c r="P8607">
        <f t="shared" si="1073"/>
        <v>8</v>
      </c>
      <c r="Q8607" t="str">
        <f t="shared" si="1074"/>
        <v>août</v>
      </c>
      <c r="R8607" t="str">
        <f t="shared" si="1075"/>
        <v>Utah</v>
      </c>
      <c r="S8607" t="str">
        <f t="shared" si="1076"/>
        <v>2021-08</v>
      </c>
      <c r="T8607">
        <f>IF(AND(COUNTIF(Calculs!$Q$2:$Q$12,$O8607)&gt;0,COUNTIF(Calculs!$S$2:$S$12,$E8607)&gt;0,COUNTIF(Calculs!$U$2:$U$12,$H8607)&gt;0),1,0)</f>
        <v>1</v>
      </c>
      <c r="U8607">
        <f t="shared" si="1077"/>
        <v>2507</v>
      </c>
      <c r="V8607">
        <f t="shared" si="1078"/>
        <v>109</v>
      </c>
      <c r="W8607">
        <f t="shared" si="1079"/>
        <v>977.7299999999999</v>
      </c>
    </row>
    <row r="8608" spans="1:23" ht="15.75" customHeight="1" x14ac:dyDescent="0.3">
      <c r="A8608" s="2" t="s">
        <v>29</v>
      </c>
      <c r="B8608" s="2">
        <v>1185732</v>
      </c>
      <c r="C8608" s="3">
        <v>44419</v>
      </c>
      <c r="D8608" s="12" t="str" cm="1">
        <f t="array" ref="D8608">_xlfn.SWITCH(WEEKDAY(C8608,2), 1, "Lundi", 2, "Mardi", 3, "Mercredi", 4, "Jeudi", 5, "Vendredi", 6, "Samedi", 7, "Dimanche", "Erreur")</f>
        <v>Mercredi</v>
      </c>
      <c r="E8608" s="2" t="s">
        <v>30</v>
      </c>
      <c r="F8608" s="2" t="s">
        <v>77</v>
      </c>
      <c r="G8608" s="2" t="s">
        <v>78</v>
      </c>
      <c r="H8608" s="4" t="s">
        <v>22</v>
      </c>
      <c r="I8608" s="5">
        <v>27</v>
      </c>
      <c r="J8608" s="6">
        <v>184</v>
      </c>
      <c r="K8608" s="7">
        <v>4968</v>
      </c>
      <c r="L8608" s="7">
        <v>2831.76</v>
      </c>
      <c r="M8608" s="8">
        <v>0.57000000000000006</v>
      </c>
      <c r="N8608" s="2" t="s">
        <v>23</v>
      </c>
      <c r="O8608">
        <f t="shared" si="1072"/>
        <v>2021</v>
      </c>
      <c r="P8608">
        <f t="shared" si="1073"/>
        <v>8</v>
      </c>
      <c r="Q8608" t="str">
        <f t="shared" si="1074"/>
        <v>août</v>
      </c>
      <c r="R8608" t="str">
        <f t="shared" si="1075"/>
        <v>Utah</v>
      </c>
      <c r="S8608" t="str">
        <f t="shared" si="1076"/>
        <v>2021-08</v>
      </c>
      <c r="T8608">
        <f>IF(AND(COUNTIF(Calculs!$Q$2:$Q$12,$O8608)&gt;0,COUNTIF(Calculs!$S$2:$S$12,$E8608)&gt;0,COUNTIF(Calculs!$U$2:$U$12,$H8608)&gt;0),1,0)</f>
        <v>1</v>
      </c>
      <c r="U8608">
        <f t="shared" si="1077"/>
        <v>4968</v>
      </c>
      <c r="V8608">
        <f t="shared" si="1078"/>
        <v>184</v>
      </c>
      <c r="W8608">
        <f t="shared" si="1079"/>
        <v>2831.76</v>
      </c>
    </row>
    <row r="8609" spans="1:23" ht="15.75" customHeight="1" x14ac:dyDescent="0.3">
      <c r="A8609" s="2" t="s">
        <v>29</v>
      </c>
      <c r="B8609" s="2">
        <v>1185732</v>
      </c>
      <c r="C8609" s="3">
        <v>44451</v>
      </c>
      <c r="D8609" s="12" t="str" cm="1">
        <f t="array" ref="D8609">_xlfn.SWITCH(WEEKDAY(C8609,2), 1, "Lundi", 2, "Mardi", 3, "Mercredi", 4, "Jeudi", 5, "Vendredi", 6, "Samedi", 7, "Dimanche", "Erreur")</f>
        <v>Dimanche</v>
      </c>
      <c r="E8609" s="2" t="s">
        <v>30</v>
      </c>
      <c r="F8609" s="2" t="s">
        <v>77</v>
      </c>
      <c r="G8609" s="2" t="s">
        <v>78</v>
      </c>
      <c r="H8609" s="4" t="s">
        <v>16</v>
      </c>
      <c r="I8609" s="5">
        <v>23</v>
      </c>
      <c r="J8609" s="6">
        <v>228</v>
      </c>
      <c r="K8609" s="7">
        <v>5244</v>
      </c>
      <c r="L8609" s="7">
        <v>2359.8000000000002</v>
      </c>
      <c r="M8609" s="8">
        <v>0.45</v>
      </c>
      <c r="N8609" s="2" t="s">
        <v>23</v>
      </c>
      <c r="O8609">
        <f t="shared" si="1072"/>
        <v>2021</v>
      </c>
      <c r="P8609">
        <f t="shared" si="1073"/>
        <v>9</v>
      </c>
      <c r="Q8609" t="str">
        <f t="shared" si="1074"/>
        <v>sept</v>
      </c>
      <c r="R8609" t="str">
        <f t="shared" si="1075"/>
        <v>Utah</v>
      </c>
      <c r="S8609" t="str">
        <f t="shared" si="1076"/>
        <v>2021-09</v>
      </c>
      <c r="T8609">
        <f>IF(AND(COUNTIF(Calculs!$Q$2:$Q$12,$O8609)&gt;0,COUNTIF(Calculs!$S$2:$S$12,$E8609)&gt;0,COUNTIF(Calculs!$U$2:$U$12,$H8609)&gt;0),1,0)</f>
        <v>1</v>
      </c>
      <c r="U8609">
        <f t="shared" si="1077"/>
        <v>5244</v>
      </c>
      <c r="V8609">
        <f t="shared" si="1078"/>
        <v>228</v>
      </c>
      <c r="W8609">
        <f t="shared" si="1079"/>
        <v>2359.8000000000002</v>
      </c>
    </row>
    <row r="8610" spans="1:23" ht="15.75" customHeight="1" x14ac:dyDescent="0.3">
      <c r="A8610" s="2" t="s">
        <v>29</v>
      </c>
      <c r="B8610" s="2">
        <v>1185732</v>
      </c>
      <c r="C8610" s="3">
        <v>44451</v>
      </c>
      <c r="D8610" s="12" t="str" cm="1">
        <f t="array" ref="D8610">_xlfn.SWITCH(WEEKDAY(C8610,2), 1, "Lundi", 2, "Mardi", 3, "Mercredi", 4, "Jeudi", 5, "Vendredi", 6, "Samedi", 7, "Dimanche", "Erreur")</f>
        <v>Dimanche</v>
      </c>
      <c r="E8610" s="2" t="s">
        <v>30</v>
      </c>
      <c r="F8610" s="2" t="s">
        <v>77</v>
      </c>
      <c r="G8610" s="2" t="s">
        <v>78</v>
      </c>
      <c r="H8610" s="4" t="s">
        <v>18</v>
      </c>
      <c r="I8610" s="5">
        <v>19</v>
      </c>
      <c r="J8610" s="6">
        <v>158</v>
      </c>
      <c r="K8610" s="7">
        <v>3002</v>
      </c>
      <c r="L8610" s="7">
        <v>1140.76</v>
      </c>
      <c r="M8610" s="8">
        <v>0.38</v>
      </c>
      <c r="N8610" s="2" t="s">
        <v>23</v>
      </c>
      <c r="O8610">
        <f t="shared" si="1072"/>
        <v>2021</v>
      </c>
      <c r="P8610">
        <f t="shared" si="1073"/>
        <v>9</v>
      </c>
      <c r="Q8610" t="str">
        <f t="shared" si="1074"/>
        <v>sept</v>
      </c>
      <c r="R8610" t="str">
        <f t="shared" si="1075"/>
        <v>Utah</v>
      </c>
      <c r="S8610" t="str">
        <f t="shared" si="1076"/>
        <v>2021-09</v>
      </c>
      <c r="T8610">
        <f>IF(AND(COUNTIF(Calculs!$Q$2:$Q$12,$O8610)&gt;0,COUNTIF(Calculs!$S$2:$S$12,$E8610)&gt;0,COUNTIF(Calculs!$U$2:$U$12,$H8610)&gt;0),1,0)</f>
        <v>1</v>
      </c>
      <c r="U8610">
        <f t="shared" si="1077"/>
        <v>3002</v>
      </c>
      <c r="V8610">
        <f t="shared" si="1078"/>
        <v>158</v>
      </c>
      <c r="W8610">
        <f t="shared" si="1079"/>
        <v>1140.76</v>
      </c>
    </row>
    <row r="8611" spans="1:23" ht="15.75" customHeight="1" x14ac:dyDescent="0.3">
      <c r="A8611" s="2" t="s">
        <v>29</v>
      </c>
      <c r="B8611" s="2">
        <v>1185732</v>
      </c>
      <c r="C8611" s="3">
        <v>44451</v>
      </c>
      <c r="D8611" s="12" t="str" cm="1">
        <f t="array" ref="D8611">_xlfn.SWITCH(WEEKDAY(C8611,2), 1, "Lundi", 2, "Mardi", 3, "Mercredi", 4, "Jeudi", 5, "Vendredi", 6, "Samedi", 7, "Dimanche", "Erreur")</f>
        <v>Dimanche</v>
      </c>
      <c r="E8611" s="2" t="s">
        <v>30</v>
      </c>
      <c r="F8611" s="2" t="s">
        <v>77</v>
      </c>
      <c r="G8611" s="2" t="s">
        <v>78</v>
      </c>
      <c r="H8611" s="4" t="s">
        <v>19</v>
      </c>
      <c r="I8611" s="5">
        <v>7</v>
      </c>
      <c r="J8611" s="6">
        <v>105</v>
      </c>
      <c r="K8611" s="7">
        <v>735</v>
      </c>
      <c r="L8611" s="7">
        <v>308.7</v>
      </c>
      <c r="M8611" s="8">
        <v>0.42</v>
      </c>
      <c r="N8611" s="2" t="s">
        <v>23</v>
      </c>
      <c r="O8611">
        <f t="shared" si="1072"/>
        <v>2021</v>
      </c>
      <c r="P8611">
        <f t="shared" si="1073"/>
        <v>9</v>
      </c>
      <c r="Q8611" t="str">
        <f t="shared" si="1074"/>
        <v>sept</v>
      </c>
      <c r="R8611" t="str">
        <f t="shared" si="1075"/>
        <v>Utah</v>
      </c>
      <c r="S8611" t="str">
        <f t="shared" si="1076"/>
        <v>2021-09</v>
      </c>
      <c r="T8611">
        <f>IF(AND(COUNTIF(Calculs!$Q$2:$Q$12,$O8611)&gt;0,COUNTIF(Calculs!$S$2:$S$12,$E8611)&gt;0,COUNTIF(Calculs!$U$2:$U$12,$H8611)&gt;0),1,0)</f>
        <v>1</v>
      </c>
      <c r="U8611">
        <f t="shared" si="1077"/>
        <v>735</v>
      </c>
      <c r="V8611">
        <f t="shared" si="1078"/>
        <v>105</v>
      </c>
      <c r="W8611">
        <f t="shared" si="1079"/>
        <v>308.7</v>
      </c>
    </row>
    <row r="8612" spans="1:23" ht="15.75" customHeight="1" x14ac:dyDescent="0.3">
      <c r="A8612" s="2" t="s">
        <v>29</v>
      </c>
      <c r="B8612" s="2">
        <v>1185732</v>
      </c>
      <c r="C8612" s="3">
        <v>44451</v>
      </c>
      <c r="D8612" s="12" t="str" cm="1">
        <f t="array" ref="D8612">_xlfn.SWITCH(WEEKDAY(C8612,2), 1, "Lundi", 2, "Mardi", 3, "Mercredi", 4, "Jeudi", 5, "Vendredi", 6, "Samedi", 7, "Dimanche", "Erreur")</f>
        <v>Dimanche</v>
      </c>
      <c r="E8612" s="2" t="s">
        <v>30</v>
      </c>
      <c r="F8612" s="2" t="s">
        <v>77</v>
      </c>
      <c r="G8612" s="2" t="s">
        <v>78</v>
      </c>
      <c r="H8612" s="4" t="s">
        <v>20</v>
      </c>
      <c r="I8612" s="5">
        <v>7</v>
      </c>
      <c r="J8612" s="6">
        <v>111</v>
      </c>
      <c r="K8612" s="7">
        <v>777</v>
      </c>
      <c r="L8612" s="7">
        <v>357.42</v>
      </c>
      <c r="M8612" s="8">
        <v>0.46</v>
      </c>
      <c r="N8612" s="2" t="s">
        <v>23</v>
      </c>
      <c r="O8612">
        <f t="shared" si="1072"/>
        <v>2021</v>
      </c>
      <c r="P8612">
        <f t="shared" si="1073"/>
        <v>9</v>
      </c>
      <c r="Q8612" t="str">
        <f t="shared" si="1074"/>
        <v>sept</v>
      </c>
      <c r="R8612" t="str">
        <f t="shared" si="1075"/>
        <v>Utah</v>
      </c>
      <c r="S8612" t="str">
        <f t="shared" si="1076"/>
        <v>2021-09</v>
      </c>
      <c r="T8612">
        <f>IF(AND(COUNTIF(Calculs!$Q$2:$Q$12,$O8612)&gt;0,COUNTIF(Calculs!$S$2:$S$12,$E8612)&gt;0,COUNTIF(Calculs!$U$2:$U$12,$H8612)&gt;0),1,0)</f>
        <v>1</v>
      </c>
      <c r="U8612">
        <f t="shared" si="1077"/>
        <v>777</v>
      </c>
      <c r="V8612">
        <f t="shared" si="1078"/>
        <v>111</v>
      </c>
      <c r="W8612">
        <f t="shared" si="1079"/>
        <v>357.42</v>
      </c>
    </row>
    <row r="8613" spans="1:23" ht="15.75" customHeight="1" x14ac:dyDescent="0.3">
      <c r="A8613" s="2" t="s">
        <v>29</v>
      </c>
      <c r="B8613" s="2">
        <v>1185732</v>
      </c>
      <c r="C8613" s="3">
        <v>44451</v>
      </c>
      <c r="D8613" s="12" t="str" cm="1">
        <f t="array" ref="D8613">_xlfn.SWITCH(WEEKDAY(C8613,2), 1, "Lundi", 2, "Mardi", 3, "Mercredi", 4, "Jeudi", 5, "Vendredi", 6, "Samedi", 7, "Dimanche", "Erreur")</f>
        <v>Dimanche</v>
      </c>
      <c r="E8613" s="2" t="s">
        <v>30</v>
      </c>
      <c r="F8613" s="2" t="s">
        <v>77</v>
      </c>
      <c r="G8613" s="2" t="s">
        <v>78</v>
      </c>
      <c r="H8613" s="4" t="s">
        <v>21</v>
      </c>
      <c r="I8613" s="5">
        <v>16</v>
      </c>
      <c r="J8613" s="6">
        <v>114</v>
      </c>
      <c r="K8613" s="7">
        <v>1824</v>
      </c>
      <c r="L8613" s="7">
        <v>747.83999999999992</v>
      </c>
      <c r="M8613" s="8">
        <v>0.41</v>
      </c>
      <c r="N8613" s="2" t="s">
        <v>23</v>
      </c>
      <c r="O8613">
        <f t="shared" si="1072"/>
        <v>2021</v>
      </c>
      <c r="P8613">
        <f t="shared" si="1073"/>
        <v>9</v>
      </c>
      <c r="Q8613" t="str">
        <f t="shared" si="1074"/>
        <v>sept</v>
      </c>
      <c r="R8613" t="str">
        <f t="shared" si="1075"/>
        <v>Utah</v>
      </c>
      <c r="S8613" t="str">
        <f t="shared" si="1076"/>
        <v>2021-09</v>
      </c>
      <c r="T8613">
        <f>IF(AND(COUNTIF(Calculs!$Q$2:$Q$12,$O8613)&gt;0,COUNTIF(Calculs!$S$2:$S$12,$E8613)&gt;0,COUNTIF(Calculs!$U$2:$U$12,$H8613)&gt;0),1,0)</f>
        <v>1</v>
      </c>
      <c r="U8613">
        <f t="shared" si="1077"/>
        <v>1824</v>
      </c>
      <c r="V8613">
        <f t="shared" si="1078"/>
        <v>114</v>
      </c>
      <c r="W8613">
        <f t="shared" si="1079"/>
        <v>747.83999999999992</v>
      </c>
    </row>
    <row r="8614" spans="1:23" ht="15.75" customHeight="1" x14ac:dyDescent="0.3">
      <c r="A8614" s="2" t="s">
        <v>29</v>
      </c>
      <c r="B8614" s="2">
        <v>1185732</v>
      </c>
      <c r="C8614" s="3">
        <v>44451</v>
      </c>
      <c r="D8614" s="12" t="str" cm="1">
        <f t="array" ref="D8614">_xlfn.SWITCH(WEEKDAY(C8614,2), 1, "Lundi", 2, "Mardi", 3, "Mercredi", 4, "Jeudi", 5, "Vendredi", 6, "Samedi", 7, "Dimanche", "Erreur")</f>
        <v>Dimanche</v>
      </c>
      <c r="E8614" s="2" t="s">
        <v>30</v>
      </c>
      <c r="F8614" s="2" t="s">
        <v>77</v>
      </c>
      <c r="G8614" s="2" t="s">
        <v>78</v>
      </c>
      <c r="H8614" s="4" t="s">
        <v>22</v>
      </c>
      <c r="I8614" s="5">
        <v>18</v>
      </c>
      <c r="J8614" s="6">
        <v>132</v>
      </c>
      <c r="K8614" s="7">
        <v>2376</v>
      </c>
      <c r="L8614" s="7">
        <v>1354.3200000000002</v>
      </c>
      <c r="M8614" s="8">
        <v>0.57000000000000006</v>
      </c>
      <c r="N8614" s="2" t="s">
        <v>23</v>
      </c>
      <c r="O8614">
        <f t="shared" si="1072"/>
        <v>2021</v>
      </c>
      <c r="P8614">
        <f t="shared" si="1073"/>
        <v>9</v>
      </c>
      <c r="Q8614" t="str">
        <f t="shared" si="1074"/>
        <v>sept</v>
      </c>
      <c r="R8614" t="str">
        <f t="shared" si="1075"/>
        <v>Utah</v>
      </c>
      <c r="S8614" t="str">
        <f t="shared" si="1076"/>
        <v>2021-09</v>
      </c>
      <c r="T8614">
        <f>IF(AND(COUNTIF(Calculs!$Q$2:$Q$12,$O8614)&gt;0,COUNTIF(Calculs!$S$2:$S$12,$E8614)&gt;0,COUNTIF(Calculs!$U$2:$U$12,$H8614)&gt;0),1,0)</f>
        <v>1</v>
      </c>
      <c r="U8614">
        <f t="shared" si="1077"/>
        <v>2376</v>
      </c>
      <c r="V8614">
        <f t="shared" si="1078"/>
        <v>132</v>
      </c>
      <c r="W8614">
        <f t="shared" si="1079"/>
        <v>1354.3200000000002</v>
      </c>
    </row>
    <row r="8615" spans="1:23" ht="15.75" customHeight="1" x14ac:dyDescent="0.3">
      <c r="A8615" s="2" t="s">
        <v>29</v>
      </c>
      <c r="B8615" s="2">
        <v>1185732</v>
      </c>
      <c r="C8615" s="3">
        <v>44480</v>
      </c>
      <c r="D8615" s="12" t="str" cm="1">
        <f t="array" ref="D8615">_xlfn.SWITCH(WEEKDAY(C8615,2), 1, "Lundi", 2, "Mardi", 3, "Mercredi", 4, "Jeudi", 5, "Vendredi", 6, "Samedi", 7, "Dimanche", "Erreur")</f>
        <v>Lundi</v>
      </c>
      <c r="E8615" s="2" t="s">
        <v>30</v>
      </c>
      <c r="F8615" s="2" t="s">
        <v>77</v>
      </c>
      <c r="G8615" s="2" t="s">
        <v>78</v>
      </c>
      <c r="H8615" s="4" t="s">
        <v>16</v>
      </c>
      <c r="I8615" s="5">
        <v>24</v>
      </c>
      <c r="J8615" s="6">
        <v>201</v>
      </c>
      <c r="K8615" s="7">
        <v>4824</v>
      </c>
      <c r="L8615" s="7">
        <v>2267.2800000000002</v>
      </c>
      <c r="M8615" s="8">
        <v>0.47000000000000003</v>
      </c>
      <c r="N8615" s="2" t="s">
        <v>23</v>
      </c>
      <c r="O8615">
        <f t="shared" si="1072"/>
        <v>2021</v>
      </c>
      <c r="P8615">
        <f t="shared" si="1073"/>
        <v>10</v>
      </c>
      <c r="Q8615" t="str">
        <f t="shared" si="1074"/>
        <v>oct</v>
      </c>
      <c r="R8615" t="str">
        <f t="shared" si="1075"/>
        <v>Utah</v>
      </c>
      <c r="S8615" t="str">
        <f t="shared" si="1076"/>
        <v>2021-10</v>
      </c>
      <c r="T8615">
        <f>IF(AND(COUNTIF(Calculs!$Q$2:$Q$12,$O8615)&gt;0,COUNTIF(Calculs!$S$2:$S$12,$E8615)&gt;0,COUNTIF(Calculs!$U$2:$U$12,$H8615)&gt;0),1,0)</f>
        <v>1</v>
      </c>
      <c r="U8615">
        <f t="shared" si="1077"/>
        <v>4824</v>
      </c>
      <c r="V8615">
        <f t="shared" si="1078"/>
        <v>201</v>
      </c>
      <c r="W8615">
        <f t="shared" si="1079"/>
        <v>2267.2800000000002</v>
      </c>
    </row>
    <row r="8616" spans="1:23" ht="15.75" customHeight="1" x14ac:dyDescent="0.3">
      <c r="A8616" s="2" t="s">
        <v>29</v>
      </c>
      <c r="B8616" s="2">
        <v>1185732</v>
      </c>
      <c r="C8616" s="3">
        <v>44480</v>
      </c>
      <c r="D8616" s="12" t="str" cm="1">
        <f t="array" ref="D8616">_xlfn.SWITCH(WEEKDAY(C8616,2), 1, "Lundi", 2, "Mardi", 3, "Mercredi", 4, "Jeudi", 5, "Vendredi", 6, "Samedi", 7, "Dimanche", "Erreur")</f>
        <v>Lundi</v>
      </c>
      <c r="E8616" s="2" t="s">
        <v>30</v>
      </c>
      <c r="F8616" s="2" t="s">
        <v>77</v>
      </c>
      <c r="G8616" s="2" t="s">
        <v>78</v>
      </c>
      <c r="H8616" s="4" t="s">
        <v>18</v>
      </c>
      <c r="I8616" s="5">
        <v>14</v>
      </c>
      <c r="J8616" s="6">
        <v>132</v>
      </c>
      <c r="K8616" s="7">
        <v>1848</v>
      </c>
      <c r="L8616" s="7">
        <v>739.19999999999993</v>
      </c>
      <c r="M8616" s="8">
        <v>0.39999999999999997</v>
      </c>
      <c r="N8616" s="2" t="s">
        <v>23</v>
      </c>
      <c r="O8616">
        <f t="shared" si="1072"/>
        <v>2021</v>
      </c>
      <c r="P8616">
        <f t="shared" si="1073"/>
        <v>10</v>
      </c>
      <c r="Q8616" t="str">
        <f t="shared" si="1074"/>
        <v>oct</v>
      </c>
      <c r="R8616" t="str">
        <f t="shared" si="1075"/>
        <v>Utah</v>
      </c>
      <c r="S8616" t="str">
        <f t="shared" si="1076"/>
        <v>2021-10</v>
      </c>
      <c r="T8616">
        <f>IF(AND(COUNTIF(Calculs!$Q$2:$Q$12,$O8616)&gt;0,COUNTIF(Calculs!$S$2:$S$12,$E8616)&gt;0,COUNTIF(Calculs!$U$2:$U$12,$H8616)&gt;0),1,0)</f>
        <v>1</v>
      </c>
      <c r="U8616">
        <f t="shared" si="1077"/>
        <v>1848</v>
      </c>
      <c r="V8616">
        <f t="shared" si="1078"/>
        <v>132</v>
      </c>
      <c r="W8616">
        <f t="shared" si="1079"/>
        <v>739.19999999999993</v>
      </c>
    </row>
    <row r="8617" spans="1:23" ht="15.75" customHeight="1" x14ac:dyDescent="0.3">
      <c r="A8617" s="2" t="s">
        <v>29</v>
      </c>
      <c r="B8617" s="2">
        <v>1185732</v>
      </c>
      <c r="C8617" s="3">
        <v>44480</v>
      </c>
      <c r="D8617" s="12" t="str" cm="1">
        <f t="array" ref="D8617">_xlfn.SWITCH(WEEKDAY(C8617,2), 1, "Lundi", 2, "Mardi", 3, "Mercredi", 4, "Jeudi", 5, "Vendredi", 6, "Samedi", 7, "Dimanche", "Erreur")</f>
        <v>Lundi</v>
      </c>
      <c r="E8617" s="2" t="s">
        <v>30</v>
      </c>
      <c r="F8617" s="2" t="s">
        <v>77</v>
      </c>
      <c r="G8617" s="2" t="s">
        <v>78</v>
      </c>
      <c r="H8617" s="4" t="s">
        <v>19</v>
      </c>
      <c r="I8617" s="5">
        <v>13</v>
      </c>
      <c r="J8617" s="6">
        <v>90</v>
      </c>
      <c r="K8617" s="7">
        <v>1170</v>
      </c>
      <c r="L8617" s="7">
        <v>479.7</v>
      </c>
      <c r="M8617" s="8">
        <v>0.41</v>
      </c>
      <c r="N8617" s="2" t="s">
        <v>23</v>
      </c>
      <c r="O8617">
        <f t="shared" si="1072"/>
        <v>2021</v>
      </c>
      <c r="P8617">
        <f t="shared" si="1073"/>
        <v>10</v>
      </c>
      <c r="Q8617" t="str">
        <f t="shared" si="1074"/>
        <v>oct</v>
      </c>
      <c r="R8617" t="str">
        <f t="shared" si="1075"/>
        <v>Utah</v>
      </c>
      <c r="S8617" t="str">
        <f t="shared" si="1076"/>
        <v>2021-10</v>
      </c>
      <c r="T8617">
        <f>IF(AND(COUNTIF(Calculs!$Q$2:$Q$12,$O8617)&gt;0,COUNTIF(Calculs!$S$2:$S$12,$E8617)&gt;0,COUNTIF(Calculs!$U$2:$U$12,$H8617)&gt;0),1,0)</f>
        <v>1</v>
      </c>
      <c r="U8617">
        <f t="shared" si="1077"/>
        <v>1170</v>
      </c>
      <c r="V8617">
        <f t="shared" si="1078"/>
        <v>90</v>
      </c>
      <c r="W8617">
        <f t="shared" si="1079"/>
        <v>479.7</v>
      </c>
    </row>
    <row r="8618" spans="1:23" ht="15.75" customHeight="1" x14ac:dyDescent="0.3">
      <c r="A8618" s="2" t="s">
        <v>29</v>
      </c>
      <c r="B8618" s="2">
        <v>1185732</v>
      </c>
      <c r="C8618" s="3">
        <v>44480</v>
      </c>
      <c r="D8618" s="12" t="str" cm="1">
        <f t="array" ref="D8618">_xlfn.SWITCH(WEEKDAY(C8618,2), 1, "Lundi", 2, "Mardi", 3, "Mercredi", 4, "Jeudi", 5, "Vendredi", 6, "Samedi", 7, "Dimanche", "Erreur")</f>
        <v>Lundi</v>
      </c>
      <c r="E8618" s="2" t="s">
        <v>30</v>
      </c>
      <c r="F8618" s="2" t="s">
        <v>77</v>
      </c>
      <c r="G8618" s="2" t="s">
        <v>78</v>
      </c>
      <c r="H8618" s="4" t="s">
        <v>20</v>
      </c>
      <c r="I8618" s="5">
        <v>13</v>
      </c>
      <c r="J8618" s="6">
        <v>94</v>
      </c>
      <c r="K8618" s="7">
        <v>1222</v>
      </c>
      <c r="L8618" s="7">
        <v>562.12</v>
      </c>
      <c r="M8618" s="8">
        <v>0.46</v>
      </c>
      <c r="N8618" s="2" t="s">
        <v>23</v>
      </c>
      <c r="O8618">
        <f t="shared" si="1072"/>
        <v>2021</v>
      </c>
      <c r="P8618">
        <f t="shared" si="1073"/>
        <v>10</v>
      </c>
      <c r="Q8618" t="str">
        <f t="shared" si="1074"/>
        <v>oct</v>
      </c>
      <c r="R8618" t="str">
        <f t="shared" si="1075"/>
        <v>Utah</v>
      </c>
      <c r="S8618" t="str">
        <f t="shared" si="1076"/>
        <v>2021-10</v>
      </c>
      <c r="T8618">
        <f>IF(AND(COUNTIF(Calculs!$Q$2:$Q$12,$O8618)&gt;0,COUNTIF(Calculs!$S$2:$S$12,$E8618)&gt;0,COUNTIF(Calculs!$U$2:$U$12,$H8618)&gt;0),1,0)</f>
        <v>1</v>
      </c>
      <c r="U8618">
        <f t="shared" si="1077"/>
        <v>1222</v>
      </c>
      <c r="V8618">
        <f t="shared" si="1078"/>
        <v>94</v>
      </c>
      <c r="W8618">
        <f t="shared" si="1079"/>
        <v>562.12</v>
      </c>
    </row>
    <row r="8619" spans="1:23" ht="15.75" customHeight="1" x14ac:dyDescent="0.3">
      <c r="A8619" s="2" t="s">
        <v>29</v>
      </c>
      <c r="B8619" s="2">
        <v>1185732</v>
      </c>
      <c r="C8619" s="3">
        <v>44480</v>
      </c>
      <c r="D8619" s="12" t="str" cm="1">
        <f t="array" ref="D8619">_xlfn.SWITCH(WEEKDAY(C8619,2), 1, "Lundi", 2, "Mardi", 3, "Mercredi", 4, "Jeudi", 5, "Vendredi", 6, "Samedi", 7, "Dimanche", "Erreur")</f>
        <v>Lundi</v>
      </c>
      <c r="E8619" s="2" t="s">
        <v>30</v>
      </c>
      <c r="F8619" s="2" t="s">
        <v>77</v>
      </c>
      <c r="G8619" s="2" t="s">
        <v>78</v>
      </c>
      <c r="H8619" s="4" t="s">
        <v>21</v>
      </c>
      <c r="I8619" s="5">
        <v>20</v>
      </c>
      <c r="J8619" s="6">
        <v>85</v>
      </c>
      <c r="K8619" s="7">
        <v>1700</v>
      </c>
      <c r="L8619" s="7">
        <v>662.99999999999989</v>
      </c>
      <c r="M8619" s="8">
        <v>0.38999999999999996</v>
      </c>
      <c r="N8619" s="2" t="s">
        <v>23</v>
      </c>
      <c r="O8619">
        <f t="shared" si="1072"/>
        <v>2021</v>
      </c>
      <c r="P8619">
        <f t="shared" si="1073"/>
        <v>10</v>
      </c>
      <c r="Q8619" t="str">
        <f t="shared" si="1074"/>
        <v>oct</v>
      </c>
      <c r="R8619" t="str">
        <f t="shared" si="1075"/>
        <v>Utah</v>
      </c>
      <c r="S8619" t="str">
        <f t="shared" si="1076"/>
        <v>2021-10</v>
      </c>
      <c r="T8619">
        <f>IF(AND(COUNTIF(Calculs!$Q$2:$Q$12,$O8619)&gt;0,COUNTIF(Calculs!$S$2:$S$12,$E8619)&gt;0,COUNTIF(Calculs!$U$2:$U$12,$H8619)&gt;0),1,0)</f>
        <v>1</v>
      </c>
      <c r="U8619">
        <f t="shared" si="1077"/>
        <v>1700</v>
      </c>
      <c r="V8619">
        <f t="shared" si="1078"/>
        <v>85</v>
      </c>
      <c r="W8619">
        <f t="shared" si="1079"/>
        <v>662.99999999999989</v>
      </c>
    </row>
    <row r="8620" spans="1:23" ht="15.75" customHeight="1" x14ac:dyDescent="0.3">
      <c r="A8620" s="2" t="s">
        <v>29</v>
      </c>
      <c r="B8620" s="2">
        <v>1185732</v>
      </c>
      <c r="C8620" s="3">
        <v>44480</v>
      </c>
      <c r="D8620" s="12" t="str" cm="1">
        <f t="array" ref="D8620">_xlfn.SWITCH(WEEKDAY(C8620,2), 1, "Lundi", 2, "Mardi", 3, "Mercredi", 4, "Jeudi", 5, "Vendredi", 6, "Samedi", 7, "Dimanche", "Erreur")</f>
        <v>Lundi</v>
      </c>
      <c r="E8620" s="2" t="s">
        <v>30</v>
      </c>
      <c r="F8620" s="2" t="s">
        <v>77</v>
      </c>
      <c r="G8620" s="2" t="s">
        <v>78</v>
      </c>
      <c r="H8620" s="4" t="s">
        <v>22</v>
      </c>
      <c r="I8620" s="5">
        <v>25</v>
      </c>
      <c r="J8620" s="6">
        <v>140</v>
      </c>
      <c r="K8620" s="7">
        <v>3500</v>
      </c>
      <c r="L8620" s="7">
        <v>1890.0000000000002</v>
      </c>
      <c r="M8620" s="8">
        <v>0.54</v>
      </c>
      <c r="N8620" s="2" t="s">
        <v>23</v>
      </c>
      <c r="O8620">
        <f t="shared" si="1072"/>
        <v>2021</v>
      </c>
      <c r="P8620">
        <f t="shared" si="1073"/>
        <v>10</v>
      </c>
      <c r="Q8620" t="str">
        <f t="shared" si="1074"/>
        <v>oct</v>
      </c>
      <c r="R8620" t="str">
        <f t="shared" si="1075"/>
        <v>Utah</v>
      </c>
      <c r="S8620" t="str">
        <f t="shared" si="1076"/>
        <v>2021-10</v>
      </c>
      <c r="T8620">
        <f>IF(AND(COUNTIF(Calculs!$Q$2:$Q$12,$O8620)&gt;0,COUNTIF(Calculs!$S$2:$S$12,$E8620)&gt;0,COUNTIF(Calculs!$U$2:$U$12,$H8620)&gt;0),1,0)</f>
        <v>1</v>
      </c>
      <c r="U8620">
        <f t="shared" si="1077"/>
        <v>3500</v>
      </c>
      <c r="V8620">
        <f t="shared" si="1078"/>
        <v>140</v>
      </c>
      <c r="W8620">
        <f t="shared" si="1079"/>
        <v>1890.0000000000002</v>
      </c>
    </row>
    <row r="8621" spans="1:23" ht="15.75" customHeight="1" x14ac:dyDescent="0.3">
      <c r="A8621" s="2" t="s">
        <v>29</v>
      </c>
      <c r="B8621" s="2">
        <v>1185732</v>
      </c>
      <c r="C8621" s="3">
        <v>44511</v>
      </c>
      <c r="D8621" s="12" t="str" cm="1">
        <f t="array" ref="D8621">_xlfn.SWITCH(WEEKDAY(C8621,2), 1, "Lundi", 2, "Mardi", 3, "Mercredi", 4, "Jeudi", 5, "Vendredi", 6, "Samedi", 7, "Dimanche", "Erreur")</f>
        <v>Jeudi</v>
      </c>
      <c r="E8621" s="2" t="s">
        <v>30</v>
      </c>
      <c r="F8621" s="2" t="s">
        <v>77</v>
      </c>
      <c r="G8621" s="2" t="s">
        <v>78</v>
      </c>
      <c r="H8621" s="4" t="s">
        <v>16</v>
      </c>
      <c r="I8621" s="5">
        <v>22</v>
      </c>
      <c r="J8621" s="6">
        <v>165</v>
      </c>
      <c r="K8621" s="7">
        <v>3630</v>
      </c>
      <c r="L8621" s="7">
        <v>1560.9</v>
      </c>
      <c r="M8621" s="8">
        <v>0.43000000000000005</v>
      </c>
      <c r="N8621" s="2" t="s">
        <v>23</v>
      </c>
      <c r="O8621">
        <f t="shared" si="1072"/>
        <v>2021</v>
      </c>
      <c r="P8621">
        <f t="shared" si="1073"/>
        <v>11</v>
      </c>
      <c r="Q8621" t="str">
        <f t="shared" si="1074"/>
        <v>nov</v>
      </c>
      <c r="R8621" t="str">
        <f t="shared" si="1075"/>
        <v>Utah</v>
      </c>
      <c r="S8621" t="str">
        <f t="shared" si="1076"/>
        <v>2021-11</v>
      </c>
      <c r="T8621">
        <f>IF(AND(COUNTIF(Calculs!$Q$2:$Q$12,$O8621)&gt;0,COUNTIF(Calculs!$S$2:$S$12,$E8621)&gt;0,COUNTIF(Calculs!$U$2:$U$12,$H8621)&gt;0),1,0)</f>
        <v>1</v>
      </c>
      <c r="U8621">
        <f t="shared" si="1077"/>
        <v>3630</v>
      </c>
      <c r="V8621">
        <f t="shared" si="1078"/>
        <v>165</v>
      </c>
      <c r="W8621">
        <f t="shared" si="1079"/>
        <v>1560.9</v>
      </c>
    </row>
    <row r="8622" spans="1:23" ht="15.75" customHeight="1" x14ac:dyDescent="0.3">
      <c r="A8622" s="2" t="s">
        <v>29</v>
      </c>
      <c r="B8622" s="2">
        <v>1185732</v>
      </c>
      <c r="C8622" s="3">
        <v>44511</v>
      </c>
      <c r="D8622" s="12" t="str" cm="1">
        <f t="array" ref="D8622">_xlfn.SWITCH(WEEKDAY(C8622,2), 1, "Lundi", 2, "Mardi", 3, "Mercredi", 4, "Jeudi", 5, "Vendredi", 6, "Samedi", 7, "Dimanche", "Erreur")</f>
        <v>Jeudi</v>
      </c>
      <c r="E8622" s="2" t="s">
        <v>30</v>
      </c>
      <c r="F8622" s="2" t="s">
        <v>77</v>
      </c>
      <c r="G8622" s="2" t="s">
        <v>78</v>
      </c>
      <c r="H8622" s="4" t="s">
        <v>18</v>
      </c>
      <c r="I8622" s="5">
        <v>14</v>
      </c>
      <c r="J8622" s="6">
        <v>136</v>
      </c>
      <c r="K8622" s="7">
        <v>1904</v>
      </c>
      <c r="L8622" s="7">
        <v>742.56</v>
      </c>
      <c r="M8622" s="8">
        <v>0.38999999999999996</v>
      </c>
      <c r="N8622" s="2" t="s">
        <v>23</v>
      </c>
      <c r="O8622">
        <f t="shared" si="1072"/>
        <v>2021</v>
      </c>
      <c r="P8622">
        <f t="shared" si="1073"/>
        <v>11</v>
      </c>
      <c r="Q8622" t="str">
        <f t="shared" si="1074"/>
        <v>nov</v>
      </c>
      <c r="R8622" t="str">
        <f t="shared" si="1075"/>
        <v>Utah</v>
      </c>
      <c r="S8622" t="str">
        <f t="shared" si="1076"/>
        <v>2021-11</v>
      </c>
      <c r="T8622">
        <f>IF(AND(COUNTIF(Calculs!$Q$2:$Q$12,$O8622)&gt;0,COUNTIF(Calculs!$S$2:$S$12,$E8622)&gt;0,COUNTIF(Calculs!$U$2:$U$12,$H8622)&gt;0),1,0)</f>
        <v>1</v>
      </c>
      <c r="U8622">
        <f t="shared" si="1077"/>
        <v>1904</v>
      </c>
      <c r="V8622">
        <f t="shared" si="1078"/>
        <v>136</v>
      </c>
      <c r="W8622">
        <f t="shared" si="1079"/>
        <v>742.56</v>
      </c>
    </row>
    <row r="8623" spans="1:23" ht="15.75" customHeight="1" x14ac:dyDescent="0.3">
      <c r="A8623" s="2" t="s">
        <v>29</v>
      </c>
      <c r="B8623" s="2">
        <v>1185732</v>
      </c>
      <c r="C8623" s="3">
        <v>44511</v>
      </c>
      <c r="D8623" s="12" t="str" cm="1">
        <f t="array" ref="D8623">_xlfn.SWITCH(WEEKDAY(C8623,2), 1, "Lundi", 2, "Mardi", 3, "Mercredi", 4, "Jeudi", 5, "Vendredi", 6, "Samedi", 7, "Dimanche", "Erreur")</f>
        <v>Jeudi</v>
      </c>
      <c r="E8623" s="2" t="s">
        <v>30</v>
      </c>
      <c r="F8623" s="2" t="s">
        <v>77</v>
      </c>
      <c r="G8623" s="2" t="s">
        <v>78</v>
      </c>
      <c r="H8623" s="4" t="s">
        <v>19</v>
      </c>
      <c r="I8623" s="5">
        <v>14</v>
      </c>
      <c r="J8623" s="6">
        <v>107</v>
      </c>
      <c r="K8623" s="7">
        <v>1498</v>
      </c>
      <c r="L8623" s="7">
        <v>629.16</v>
      </c>
      <c r="M8623" s="8">
        <v>0.42</v>
      </c>
      <c r="N8623" s="2" t="s">
        <v>23</v>
      </c>
      <c r="O8623">
        <f t="shared" si="1072"/>
        <v>2021</v>
      </c>
      <c r="P8623">
        <f t="shared" si="1073"/>
        <v>11</v>
      </c>
      <c r="Q8623" t="str">
        <f t="shared" si="1074"/>
        <v>nov</v>
      </c>
      <c r="R8623" t="str">
        <f t="shared" si="1075"/>
        <v>Utah</v>
      </c>
      <c r="S8623" t="str">
        <f t="shared" si="1076"/>
        <v>2021-11</v>
      </c>
      <c r="T8623">
        <f>IF(AND(COUNTIF(Calculs!$Q$2:$Q$12,$O8623)&gt;0,COUNTIF(Calculs!$S$2:$S$12,$E8623)&gt;0,COUNTIF(Calculs!$U$2:$U$12,$H8623)&gt;0),1,0)</f>
        <v>1</v>
      </c>
      <c r="U8623">
        <f t="shared" si="1077"/>
        <v>1498</v>
      </c>
      <c r="V8623">
        <f t="shared" si="1078"/>
        <v>107</v>
      </c>
      <c r="W8623">
        <f t="shared" si="1079"/>
        <v>629.16</v>
      </c>
    </row>
    <row r="8624" spans="1:23" ht="15.75" customHeight="1" x14ac:dyDescent="0.3">
      <c r="A8624" s="2" t="s">
        <v>29</v>
      </c>
      <c r="B8624" s="2">
        <v>1185732</v>
      </c>
      <c r="C8624" s="3">
        <v>44511</v>
      </c>
      <c r="D8624" s="12" t="str" cm="1">
        <f t="array" ref="D8624">_xlfn.SWITCH(WEEKDAY(C8624,2), 1, "Lundi", 2, "Mardi", 3, "Mercredi", 4, "Jeudi", 5, "Vendredi", 6, "Samedi", 7, "Dimanche", "Erreur")</f>
        <v>Jeudi</v>
      </c>
      <c r="E8624" s="2" t="s">
        <v>30</v>
      </c>
      <c r="F8624" s="2" t="s">
        <v>77</v>
      </c>
      <c r="G8624" s="2" t="s">
        <v>78</v>
      </c>
      <c r="H8624" s="4" t="s">
        <v>20</v>
      </c>
      <c r="I8624" s="5">
        <v>15</v>
      </c>
      <c r="J8624" s="6">
        <v>124</v>
      </c>
      <c r="K8624" s="7">
        <v>1860</v>
      </c>
      <c r="L8624" s="7">
        <v>781.2</v>
      </c>
      <c r="M8624" s="8">
        <v>0.42000000000000004</v>
      </c>
      <c r="N8624" s="2" t="s">
        <v>23</v>
      </c>
      <c r="O8624">
        <f t="shared" si="1072"/>
        <v>2021</v>
      </c>
      <c r="P8624">
        <f t="shared" si="1073"/>
        <v>11</v>
      </c>
      <c r="Q8624" t="str">
        <f t="shared" si="1074"/>
        <v>nov</v>
      </c>
      <c r="R8624" t="str">
        <f t="shared" si="1075"/>
        <v>Utah</v>
      </c>
      <c r="S8624" t="str">
        <f t="shared" si="1076"/>
        <v>2021-11</v>
      </c>
      <c r="T8624">
        <f>IF(AND(COUNTIF(Calculs!$Q$2:$Q$12,$O8624)&gt;0,COUNTIF(Calculs!$S$2:$S$12,$E8624)&gt;0,COUNTIF(Calculs!$U$2:$U$12,$H8624)&gt;0),1,0)</f>
        <v>1</v>
      </c>
      <c r="U8624">
        <f t="shared" si="1077"/>
        <v>1860</v>
      </c>
      <c r="V8624">
        <f t="shared" si="1078"/>
        <v>124</v>
      </c>
      <c r="W8624">
        <f t="shared" si="1079"/>
        <v>781.2</v>
      </c>
    </row>
    <row r="8625" spans="1:23" ht="15.75" customHeight="1" x14ac:dyDescent="0.3">
      <c r="A8625" s="2" t="s">
        <v>29</v>
      </c>
      <c r="B8625" s="2">
        <v>1185732</v>
      </c>
      <c r="C8625" s="3">
        <v>44511</v>
      </c>
      <c r="D8625" s="12" t="str" cm="1">
        <f t="array" ref="D8625">_xlfn.SWITCH(WEEKDAY(C8625,2), 1, "Lundi", 2, "Mardi", 3, "Mercredi", 4, "Jeudi", 5, "Vendredi", 6, "Samedi", 7, "Dimanche", "Erreur")</f>
        <v>Jeudi</v>
      </c>
      <c r="E8625" s="2" t="s">
        <v>30</v>
      </c>
      <c r="F8625" s="2" t="s">
        <v>77</v>
      </c>
      <c r="G8625" s="2" t="s">
        <v>78</v>
      </c>
      <c r="H8625" s="4" t="s">
        <v>21</v>
      </c>
      <c r="I8625" s="5">
        <v>28</v>
      </c>
      <c r="J8625" s="6">
        <v>123</v>
      </c>
      <c r="K8625" s="7">
        <v>3444</v>
      </c>
      <c r="L8625" s="7">
        <v>1308.72</v>
      </c>
      <c r="M8625" s="8">
        <v>0.38</v>
      </c>
      <c r="N8625" s="2" t="s">
        <v>23</v>
      </c>
      <c r="O8625">
        <f t="shared" si="1072"/>
        <v>2021</v>
      </c>
      <c r="P8625">
        <f t="shared" si="1073"/>
        <v>11</v>
      </c>
      <c r="Q8625" t="str">
        <f t="shared" si="1074"/>
        <v>nov</v>
      </c>
      <c r="R8625" t="str">
        <f t="shared" si="1075"/>
        <v>Utah</v>
      </c>
      <c r="S8625" t="str">
        <f t="shared" si="1076"/>
        <v>2021-11</v>
      </c>
      <c r="T8625">
        <f>IF(AND(COUNTIF(Calculs!$Q$2:$Q$12,$O8625)&gt;0,COUNTIF(Calculs!$S$2:$S$12,$E8625)&gt;0,COUNTIF(Calculs!$U$2:$U$12,$H8625)&gt;0),1,0)</f>
        <v>1</v>
      </c>
      <c r="U8625">
        <f t="shared" si="1077"/>
        <v>3444</v>
      </c>
      <c r="V8625">
        <f t="shared" si="1078"/>
        <v>123</v>
      </c>
      <c r="W8625">
        <f t="shared" si="1079"/>
        <v>1308.72</v>
      </c>
    </row>
    <row r="8626" spans="1:23" ht="15.75" customHeight="1" x14ac:dyDescent="0.3">
      <c r="A8626" s="2" t="s">
        <v>29</v>
      </c>
      <c r="B8626" s="2">
        <v>1185732</v>
      </c>
      <c r="C8626" s="3">
        <v>44511</v>
      </c>
      <c r="D8626" s="12" t="str" cm="1">
        <f t="array" ref="D8626">_xlfn.SWITCH(WEEKDAY(C8626,2), 1, "Lundi", 2, "Mardi", 3, "Mercredi", 4, "Jeudi", 5, "Vendredi", 6, "Samedi", 7, "Dimanche", "Erreur")</f>
        <v>Jeudi</v>
      </c>
      <c r="E8626" s="2" t="s">
        <v>30</v>
      </c>
      <c r="F8626" s="2" t="s">
        <v>77</v>
      </c>
      <c r="G8626" s="2" t="s">
        <v>78</v>
      </c>
      <c r="H8626" s="4" t="s">
        <v>22</v>
      </c>
      <c r="I8626" s="5">
        <v>35</v>
      </c>
      <c r="J8626" s="6">
        <v>158</v>
      </c>
      <c r="K8626" s="7">
        <v>5530</v>
      </c>
      <c r="L8626" s="7">
        <v>3041.5000000000005</v>
      </c>
      <c r="M8626" s="8">
        <v>0.55000000000000004</v>
      </c>
      <c r="N8626" s="2" t="s">
        <v>23</v>
      </c>
      <c r="O8626">
        <f t="shared" si="1072"/>
        <v>2021</v>
      </c>
      <c r="P8626">
        <f t="shared" si="1073"/>
        <v>11</v>
      </c>
      <c r="Q8626" t="str">
        <f t="shared" si="1074"/>
        <v>nov</v>
      </c>
      <c r="R8626" t="str">
        <f t="shared" si="1075"/>
        <v>Utah</v>
      </c>
      <c r="S8626" t="str">
        <f t="shared" si="1076"/>
        <v>2021-11</v>
      </c>
      <c r="T8626">
        <f>IF(AND(COUNTIF(Calculs!$Q$2:$Q$12,$O8626)&gt;0,COUNTIF(Calculs!$S$2:$S$12,$E8626)&gt;0,COUNTIF(Calculs!$U$2:$U$12,$H8626)&gt;0),1,0)</f>
        <v>1</v>
      </c>
      <c r="U8626">
        <f t="shared" si="1077"/>
        <v>5530</v>
      </c>
      <c r="V8626">
        <f t="shared" si="1078"/>
        <v>158</v>
      </c>
      <c r="W8626">
        <f t="shared" si="1079"/>
        <v>3041.5000000000005</v>
      </c>
    </row>
    <row r="8627" spans="1:23" ht="15.75" customHeight="1" x14ac:dyDescent="0.3">
      <c r="A8627" s="2" t="s">
        <v>29</v>
      </c>
      <c r="B8627" s="2">
        <v>1185732</v>
      </c>
      <c r="C8627" s="3">
        <v>44540</v>
      </c>
      <c r="D8627" s="12" t="str" cm="1">
        <f t="array" ref="D8627">_xlfn.SWITCH(WEEKDAY(C8627,2), 1, "Lundi", 2, "Mardi", 3, "Mercredi", 4, "Jeudi", 5, "Vendredi", 6, "Samedi", 7, "Dimanche", "Erreur")</f>
        <v>Vendredi</v>
      </c>
      <c r="E8627" s="2" t="s">
        <v>30</v>
      </c>
      <c r="F8627" s="2" t="s">
        <v>77</v>
      </c>
      <c r="G8627" s="2" t="s">
        <v>78</v>
      </c>
      <c r="H8627" s="4" t="s">
        <v>16</v>
      </c>
      <c r="I8627" s="5">
        <v>29</v>
      </c>
      <c r="J8627" s="6">
        <v>231</v>
      </c>
      <c r="K8627" s="7">
        <v>6699</v>
      </c>
      <c r="L8627" s="7">
        <v>3081.54</v>
      </c>
      <c r="M8627" s="8">
        <v>0.46</v>
      </c>
      <c r="N8627" s="2" t="s">
        <v>23</v>
      </c>
      <c r="O8627">
        <f t="shared" si="1072"/>
        <v>2021</v>
      </c>
      <c r="P8627">
        <f t="shared" si="1073"/>
        <v>12</v>
      </c>
      <c r="Q8627" t="str">
        <f t="shared" si="1074"/>
        <v>déc</v>
      </c>
      <c r="R8627" t="str">
        <f t="shared" si="1075"/>
        <v>Utah</v>
      </c>
      <c r="S8627" t="str">
        <f t="shared" si="1076"/>
        <v>2021-12</v>
      </c>
      <c r="T8627">
        <f>IF(AND(COUNTIF(Calculs!$Q$2:$Q$12,$O8627)&gt;0,COUNTIF(Calculs!$S$2:$S$12,$E8627)&gt;0,COUNTIF(Calculs!$U$2:$U$12,$H8627)&gt;0),1,0)</f>
        <v>1</v>
      </c>
      <c r="U8627">
        <f t="shared" si="1077"/>
        <v>6699</v>
      </c>
      <c r="V8627">
        <f t="shared" si="1078"/>
        <v>231</v>
      </c>
      <c r="W8627">
        <f t="shared" si="1079"/>
        <v>3081.54</v>
      </c>
    </row>
    <row r="8628" spans="1:23" ht="15.75" customHeight="1" x14ac:dyDescent="0.3">
      <c r="A8628" s="2" t="s">
        <v>29</v>
      </c>
      <c r="B8628" s="2">
        <v>1185732</v>
      </c>
      <c r="C8628" s="3">
        <v>44540</v>
      </c>
      <c r="D8628" s="12" t="str" cm="1">
        <f t="array" ref="D8628">_xlfn.SWITCH(WEEKDAY(C8628,2), 1, "Lundi", 2, "Mardi", 3, "Mercredi", 4, "Jeudi", 5, "Vendredi", 6, "Samedi", 7, "Dimanche", "Erreur")</f>
        <v>Vendredi</v>
      </c>
      <c r="E8628" s="2" t="s">
        <v>30</v>
      </c>
      <c r="F8628" s="2" t="s">
        <v>77</v>
      </c>
      <c r="G8628" s="2" t="s">
        <v>78</v>
      </c>
      <c r="H8628" s="4" t="s">
        <v>18</v>
      </c>
      <c r="I8628" s="5">
        <v>22</v>
      </c>
      <c r="J8628" s="6">
        <v>170</v>
      </c>
      <c r="K8628" s="7">
        <v>3740</v>
      </c>
      <c r="L8628" s="7">
        <v>1570.8</v>
      </c>
      <c r="M8628" s="8">
        <v>0.42</v>
      </c>
      <c r="N8628" s="2" t="s">
        <v>23</v>
      </c>
      <c r="O8628">
        <f t="shared" si="1072"/>
        <v>2021</v>
      </c>
      <c r="P8628">
        <f t="shared" si="1073"/>
        <v>12</v>
      </c>
      <c r="Q8628" t="str">
        <f t="shared" si="1074"/>
        <v>déc</v>
      </c>
      <c r="R8628" t="str">
        <f t="shared" si="1075"/>
        <v>Utah</v>
      </c>
      <c r="S8628" t="str">
        <f t="shared" si="1076"/>
        <v>2021-12</v>
      </c>
      <c r="T8628">
        <f>IF(AND(COUNTIF(Calculs!$Q$2:$Q$12,$O8628)&gt;0,COUNTIF(Calculs!$S$2:$S$12,$E8628)&gt;0,COUNTIF(Calculs!$U$2:$U$12,$H8628)&gt;0),1,0)</f>
        <v>1</v>
      </c>
      <c r="U8628">
        <f t="shared" si="1077"/>
        <v>3740</v>
      </c>
      <c r="V8628">
        <f t="shared" si="1078"/>
        <v>170</v>
      </c>
      <c r="W8628">
        <f t="shared" si="1079"/>
        <v>1570.8</v>
      </c>
    </row>
    <row r="8629" spans="1:23" ht="15.75" customHeight="1" x14ac:dyDescent="0.3">
      <c r="A8629" s="2" t="s">
        <v>29</v>
      </c>
      <c r="B8629" s="2">
        <v>1185732</v>
      </c>
      <c r="C8629" s="3">
        <v>44540</v>
      </c>
      <c r="D8629" s="12" t="str" cm="1">
        <f t="array" ref="D8629">_xlfn.SWITCH(WEEKDAY(C8629,2), 1, "Lundi", 2, "Mardi", 3, "Mercredi", 4, "Jeudi", 5, "Vendredi", 6, "Samedi", 7, "Dimanche", "Erreur")</f>
        <v>Vendredi</v>
      </c>
      <c r="E8629" s="2" t="s">
        <v>30</v>
      </c>
      <c r="F8629" s="2" t="s">
        <v>77</v>
      </c>
      <c r="G8629" s="2" t="s">
        <v>78</v>
      </c>
      <c r="H8629" s="4" t="s">
        <v>19</v>
      </c>
      <c r="I8629" s="5">
        <v>20</v>
      </c>
      <c r="J8629" s="6">
        <v>153</v>
      </c>
      <c r="K8629" s="7">
        <v>3060</v>
      </c>
      <c r="L8629" s="7">
        <v>1132.2</v>
      </c>
      <c r="M8629" s="8">
        <v>0.37</v>
      </c>
      <c r="N8629" s="2" t="s">
        <v>23</v>
      </c>
      <c r="O8629">
        <f t="shared" si="1072"/>
        <v>2021</v>
      </c>
      <c r="P8629">
        <f t="shared" si="1073"/>
        <v>12</v>
      </c>
      <c r="Q8629" t="str">
        <f t="shared" si="1074"/>
        <v>déc</v>
      </c>
      <c r="R8629" t="str">
        <f t="shared" si="1075"/>
        <v>Utah</v>
      </c>
      <c r="S8629" t="str">
        <f t="shared" si="1076"/>
        <v>2021-12</v>
      </c>
      <c r="T8629">
        <f>IF(AND(COUNTIF(Calculs!$Q$2:$Q$12,$O8629)&gt;0,COUNTIF(Calculs!$S$2:$S$12,$E8629)&gt;0,COUNTIF(Calculs!$U$2:$U$12,$H8629)&gt;0),1,0)</f>
        <v>1</v>
      </c>
      <c r="U8629">
        <f t="shared" si="1077"/>
        <v>3060</v>
      </c>
      <c r="V8629">
        <f t="shared" si="1078"/>
        <v>153</v>
      </c>
      <c r="W8629">
        <f t="shared" si="1079"/>
        <v>1132.2</v>
      </c>
    </row>
    <row r="8630" spans="1:23" ht="15.75" customHeight="1" x14ac:dyDescent="0.3">
      <c r="A8630" s="2" t="s">
        <v>29</v>
      </c>
      <c r="B8630" s="2">
        <v>1185732</v>
      </c>
      <c r="C8630" s="3">
        <v>44540</v>
      </c>
      <c r="D8630" s="12" t="str" cm="1">
        <f t="array" ref="D8630">_xlfn.SWITCH(WEEKDAY(C8630,2), 1, "Lundi", 2, "Mardi", 3, "Mercredi", 4, "Jeudi", 5, "Vendredi", 6, "Samedi", 7, "Dimanche", "Erreur")</f>
        <v>Vendredi</v>
      </c>
      <c r="E8630" s="2" t="s">
        <v>30</v>
      </c>
      <c r="F8630" s="2" t="s">
        <v>77</v>
      </c>
      <c r="G8630" s="2" t="s">
        <v>78</v>
      </c>
      <c r="H8630" s="4" t="s">
        <v>20</v>
      </c>
      <c r="I8630" s="5">
        <v>22</v>
      </c>
      <c r="J8630" s="6">
        <v>136</v>
      </c>
      <c r="K8630" s="7">
        <v>2992</v>
      </c>
      <c r="L8630" s="7">
        <v>1256.6400000000001</v>
      </c>
      <c r="M8630" s="8">
        <v>0.42000000000000004</v>
      </c>
      <c r="N8630" s="2" t="s">
        <v>23</v>
      </c>
      <c r="O8630">
        <f t="shared" si="1072"/>
        <v>2021</v>
      </c>
      <c r="P8630">
        <f t="shared" si="1073"/>
        <v>12</v>
      </c>
      <c r="Q8630" t="str">
        <f t="shared" si="1074"/>
        <v>déc</v>
      </c>
      <c r="R8630" t="str">
        <f t="shared" si="1075"/>
        <v>Utah</v>
      </c>
      <c r="S8630" t="str">
        <f t="shared" si="1076"/>
        <v>2021-12</v>
      </c>
      <c r="T8630">
        <f>IF(AND(COUNTIF(Calculs!$Q$2:$Q$12,$O8630)&gt;0,COUNTIF(Calculs!$S$2:$S$12,$E8630)&gt;0,COUNTIF(Calculs!$U$2:$U$12,$H8630)&gt;0),1,0)</f>
        <v>1</v>
      </c>
      <c r="U8630">
        <f t="shared" si="1077"/>
        <v>2992</v>
      </c>
      <c r="V8630">
        <f t="shared" si="1078"/>
        <v>136</v>
      </c>
      <c r="W8630">
        <f t="shared" si="1079"/>
        <v>1256.6400000000001</v>
      </c>
    </row>
    <row r="8631" spans="1:23" ht="15.75" customHeight="1" x14ac:dyDescent="0.3">
      <c r="A8631" s="2" t="s">
        <v>29</v>
      </c>
      <c r="B8631" s="2">
        <v>1185732</v>
      </c>
      <c r="C8631" s="3">
        <v>44540</v>
      </c>
      <c r="D8631" s="12" t="str" cm="1">
        <f t="array" ref="D8631">_xlfn.SWITCH(WEEKDAY(C8631,2), 1, "Lundi", 2, "Mardi", 3, "Mercredi", 4, "Jeudi", 5, "Vendredi", 6, "Samedi", 7, "Dimanche", "Erreur")</f>
        <v>Vendredi</v>
      </c>
      <c r="E8631" s="2" t="s">
        <v>30</v>
      </c>
      <c r="F8631" s="2" t="s">
        <v>77</v>
      </c>
      <c r="G8631" s="2" t="s">
        <v>78</v>
      </c>
      <c r="H8631" s="4" t="s">
        <v>21</v>
      </c>
      <c r="I8631" s="5">
        <v>27</v>
      </c>
      <c r="J8631" s="6">
        <v>124</v>
      </c>
      <c r="K8631" s="7">
        <v>3348</v>
      </c>
      <c r="L8631" s="7">
        <v>1372.6799999999998</v>
      </c>
      <c r="M8631" s="8">
        <v>0.41</v>
      </c>
      <c r="N8631" s="2" t="s">
        <v>23</v>
      </c>
      <c r="O8631">
        <f t="shared" si="1072"/>
        <v>2021</v>
      </c>
      <c r="P8631">
        <f t="shared" si="1073"/>
        <v>12</v>
      </c>
      <c r="Q8631" t="str">
        <f t="shared" si="1074"/>
        <v>déc</v>
      </c>
      <c r="R8631" t="str">
        <f t="shared" si="1075"/>
        <v>Utah</v>
      </c>
      <c r="S8631" t="str">
        <f t="shared" si="1076"/>
        <v>2021-12</v>
      </c>
      <c r="T8631">
        <f>IF(AND(COUNTIF(Calculs!$Q$2:$Q$12,$O8631)&gt;0,COUNTIF(Calculs!$S$2:$S$12,$E8631)&gt;0,COUNTIF(Calculs!$U$2:$U$12,$H8631)&gt;0),1,0)</f>
        <v>1</v>
      </c>
      <c r="U8631">
        <f t="shared" si="1077"/>
        <v>3348</v>
      </c>
      <c r="V8631">
        <f t="shared" si="1078"/>
        <v>124</v>
      </c>
      <c r="W8631">
        <f t="shared" si="1079"/>
        <v>1372.6799999999998</v>
      </c>
    </row>
    <row r="8632" spans="1:23" ht="15.75" customHeight="1" x14ac:dyDescent="0.3">
      <c r="A8632" s="2" t="s">
        <v>29</v>
      </c>
      <c r="B8632" s="2">
        <v>1185732</v>
      </c>
      <c r="C8632" s="3">
        <v>44540</v>
      </c>
      <c r="D8632" s="12" t="str" cm="1">
        <f t="array" ref="D8632">_xlfn.SWITCH(WEEKDAY(C8632,2), 1, "Lundi", 2, "Mardi", 3, "Mercredi", 4, "Jeudi", 5, "Vendredi", 6, "Samedi", 7, "Dimanche", "Erreur")</f>
        <v>Vendredi</v>
      </c>
      <c r="E8632" s="2" t="s">
        <v>30</v>
      </c>
      <c r="F8632" s="2" t="s">
        <v>77</v>
      </c>
      <c r="G8632" s="2" t="s">
        <v>78</v>
      </c>
      <c r="H8632" s="4" t="s">
        <v>22</v>
      </c>
      <c r="I8632" s="5">
        <v>29</v>
      </c>
      <c r="J8632" s="6">
        <v>170</v>
      </c>
      <c r="K8632" s="7">
        <v>4930</v>
      </c>
      <c r="L8632" s="7">
        <v>2563.6</v>
      </c>
      <c r="M8632" s="8">
        <v>0.52</v>
      </c>
      <c r="N8632" s="2" t="s">
        <v>23</v>
      </c>
      <c r="O8632">
        <f t="shared" si="1072"/>
        <v>2021</v>
      </c>
      <c r="P8632">
        <f t="shared" si="1073"/>
        <v>12</v>
      </c>
      <c r="Q8632" t="str">
        <f t="shared" si="1074"/>
        <v>déc</v>
      </c>
      <c r="R8632" t="str">
        <f t="shared" si="1075"/>
        <v>Utah</v>
      </c>
      <c r="S8632" t="str">
        <f t="shared" si="1076"/>
        <v>2021-12</v>
      </c>
      <c r="T8632">
        <f>IF(AND(COUNTIF(Calculs!$Q$2:$Q$12,$O8632)&gt;0,COUNTIF(Calculs!$S$2:$S$12,$E8632)&gt;0,COUNTIF(Calculs!$U$2:$U$12,$H8632)&gt;0),1,0)</f>
        <v>1</v>
      </c>
      <c r="U8632">
        <f t="shared" si="1077"/>
        <v>4930</v>
      </c>
      <c r="V8632">
        <f t="shared" si="1078"/>
        <v>170</v>
      </c>
      <c r="W8632">
        <f t="shared" si="1079"/>
        <v>2563.6</v>
      </c>
    </row>
    <row r="8633" spans="1:23" ht="15.75" customHeight="1" x14ac:dyDescent="0.3">
      <c r="A8633" s="2" t="s">
        <v>29</v>
      </c>
      <c r="B8633" s="2">
        <v>1128299</v>
      </c>
      <c r="C8633" s="3">
        <v>44220</v>
      </c>
      <c r="D8633" s="12" t="str" cm="1">
        <f t="array" ref="D8633">_xlfn.SWITCH(WEEKDAY(C8633,2), 1, "Lundi", 2, "Mardi", 3, "Mercredi", 4, "Jeudi", 5, "Vendredi", 6, "Samedi", 7, "Dimanche", "Erreur")</f>
        <v>Dimanche</v>
      </c>
      <c r="E8633" s="2" t="s">
        <v>30</v>
      </c>
      <c r="F8633" s="2" t="s">
        <v>77</v>
      </c>
      <c r="G8633" s="2" t="s">
        <v>78</v>
      </c>
      <c r="H8633" s="4" t="s">
        <v>16</v>
      </c>
      <c r="I8633" s="5">
        <v>24</v>
      </c>
      <c r="J8633" s="6">
        <v>109</v>
      </c>
      <c r="K8633" s="7">
        <v>2616</v>
      </c>
      <c r="L8633" s="7">
        <v>967.92</v>
      </c>
      <c r="M8633" s="8">
        <v>0.37</v>
      </c>
      <c r="N8633" s="2" t="s">
        <v>23</v>
      </c>
      <c r="O8633">
        <f t="shared" si="1072"/>
        <v>2021</v>
      </c>
      <c r="P8633">
        <f t="shared" si="1073"/>
        <v>1</v>
      </c>
      <c r="Q8633" t="str">
        <f t="shared" si="1074"/>
        <v>janv</v>
      </c>
      <c r="R8633" t="str">
        <f t="shared" si="1075"/>
        <v>Utah</v>
      </c>
      <c r="S8633" t="str">
        <f t="shared" si="1076"/>
        <v>2021-01</v>
      </c>
      <c r="T8633">
        <f>IF(AND(COUNTIF(Calculs!$Q$2:$Q$12,$O8633)&gt;0,COUNTIF(Calculs!$S$2:$S$12,$E8633)&gt;0,COUNTIF(Calculs!$U$2:$U$12,$H8633)&gt;0),1,0)</f>
        <v>1</v>
      </c>
      <c r="U8633">
        <f t="shared" si="1077"/>
        <v>2616</v>
      </c>
      <c r="V8633">
        <f t="shared" si="1078"/>
        <v>109</v>
      </c>
      <c r="W8633">
        <f t="shared" si="1079"/>
        <v>967.92</v>
      </c>
    </row>
    <row r="8634" spans="1:23" ht="15.75" customHeight="1" x14ac:dyDescent="0.3">
      <c r="A8634" s="2" t="s">
        <v>29</v>
      </c>
      <c r="B8634" s="2">
        <v>1128299</v>
      </c>
      <c r="C8634" s="3">
        <v>44220</v>
      </c>
      <c r="D8634" s="12" t="str" cm="1">
        <f t="array" ref="D8634">_xlfn.SWITCH(WEEKDAY(C8634,2), 1, "Lundi", 2, "Mardi", 3, "Mercredi", 4, "Jeudi", 5, "Vendredi", 6, "Samedi", 7, "Dimanche", "Erreur")</f>
        <v>Dimanche</v>
      </c>
      <c r="E8634" s="2" t="s">
        <v>30</v>
      </c>
      <c r="F8634" s="2" t="s">
        <v>77</v>
      </c>
      <c r="G8634" s="2" t="s">
        <v>78</v>
      </c>
      <c r="H8634" s="4" t="s">
        <v>18</v>
      </c>
      <c r="I8634" s="5">
        <v>29</v>
      </c>
      <c r="J8634" s="6">
        <v>123</v>
      </c>
      <c r="K8634" s="7">
        <v>3567</v>
      </c>
      <c r="L8634" s="7">
        <v>1426.8</v>
      </c>
      <c r="M8634" s="8">
        <v>0.39999999999999997</v>
      </c>
      <c r="N8634" s="2" t="s">
        <v>23</v>
      </c>
      <c r="O8634">
        <f t="shared" si="1072"/>
        <v>2021</v>
      </c>
      <c r="P8634">
        <f t="shared" si="1073"/>
        <v>1</v>
      </c>
      <c r="Q8634" t="str">
        <f t="shared" si="1074"/>
        <v>janv</v>
      </c>
      <c r="R8634" t="str">
        <f t="shared" si="1075"/>
        <v>Utah</v>
      </c>
      <c r="S8634" t="str">
        <f t="shared" si="1076"/>
        <v>2021-01</v>
      </c>
      <c r="T8634">
        <f>IF(AND(COUNTIF(Calculs!$Q$2:$Q$12,$O8634)&gt;0,COUNTIF(Calculs!$S$2:$S$12,$E8634)&gt;0,COUNTIF(Calculs!$U$2:$U$12,$H8634)&gt;0),1,0)</f>
        <v>1</v>
      </c>
      <c r="U8634">
        <f t="shared" si="1077"/>
        <v>3567</v>
      </c>
      <c r="V8634">
        <f t="shared" si="1078"/>
        <v>123</v>
      </c>
      <c r="W8634">
        <f t="shared" si="1079"/>
        <v>1426.8</v>
      </c>
    </row>
    <row r="8635" spans="1:23" ht="15.75" customHeight="1" x14ac:dyDescent="0.3">
      <c r="A8635" s="2" t="s">
        <v>29</v>
      </c>
      <c r="B8635" s="2">
        <v>1128299</v>
      </c>
      <c r="C8635" s="3">
        <v>44220</v>
      </c>
      <c r="D8635" s="12" t="str" cm="1">
        <f t="array" ref="D8635">_xlfn.SWITCH(WEEKDAY(C8635,2), 1, "Lundi", 2, "Mardi", 3, "Mercredi", 4, "Jeudi", 5, "Vendredi", 6, "Samedi", 7, "Dimanche", "Erreur")</f>
        <v>Dimanche</v>
      </c>
      <c r="E8635" s="2" t="s">
        <v>30</v>
      </c>
      <c r="F8635" s="2" t="s">
        <v>77</v>
      </c>
      <c r="G8635" s="2" t="s">
        <v>78</v>
      </c>
      <c r="H8635" s="4" t="s">
        <v>19</v>
      </c>
      <c r="I8635" s="5">
        <v>31</v>
      </c>
      <c r="J8635" s="6">
        <v>105</v>
      </c>
      <c r="K8635" s="7">
        <v>3255</v>
      </c>
      <c r="L8635" s="7">
        <v>1269.4499999999998</v>
      </c>
      <c r="M8635" s="8">
        <v>0.38999999999999996</v>
      </c>
      <c r="N8635" s="2" t="s">
        <v>23</v>
      </c>
      <c r="O8635">
        <f t="shared" si="1072"/>
        <v>2021</v>
      </c>
      <c r="P8635">
        <f t="shared" si="1073"/>
        <v>1</v>
      </c>
      <c r="Q8635" t="str">
        <f t="shared" si="1074"/>
        <v>janv</v>
      </c>
      <c r="R8635" t="str">
        <f t="shared" si="1075"/>
        <v>Utah</v>
      </c>
      <c r="S8635" t="str">
        <f t="shared" si="1076"/>
        <v>2021-01</v>
      </c>
      <c r="T8635">
        <f>IF(AND(COUNTIF(Calculs!$Q$2:$Q$12,$O8635)&gt;0,COUNTIF(Calculs!$S$2:$S$12,$E8635)&gt;0,COUNTIF(Calculs!$U$2:$U$12,$H8635)&gt;0),1,0)</f>
        <v>1</v>
      </c>
      <c r="U8635">
        <f t="shared" si="1077"/>
        <v>3255</v>
      </c>
      <c r="V8635">
        <f t="shared" si="1078"/>
        <v>105</v>
      </c>
      <c r="W8635">
        <f t="shared" si="1079"/>
        <v>1269.4499999999998</v>
      </c>
    </row>
    <row r="8636" spans="1:23" ht="15.75" customHeight="1" x14ac:dyDescent="0.3">
      <c r="A8636" s="2" t="s">
        <v>29</v>
      </c>
      <c r="B8636" s="2">
        <v>1128299</v>
      </c>
      <c r="C8636" s="3">
        <v>44220</v>
      </c>
      <c r="D8636" s="12" t="str" cm="1">
        <f t="array" ref="D8636">_xlfn.SWITCH(WEEKDAY(C8636,2), 1, "Lundi", 2, "Mardi", 3, "Mercredi", 4, "Jeudi", 5, "Vendredi", 6, "Samedi", 7, "Dimanche", "Erreur")</f>
        <v>Dimanche</v>
      </c>
      <c r="E8636" s="2" t="s">
        <v>30</v>
      </c>
      <c r="F8636" s="2" t="s">
        <v>77</v>
      </c>
      <c r="G8636" s="2" t="s">
        <v>78</v>
      </c>
      <c r="H8636" s="4" t="s">
        <v>20</v>
      </c>
      <c r="I8636" s="5">
        <v>30</v>
      </c>
      <c r="J8636" s="6">
        <v>68</v>
      </c>
      <c r="K8636" s="7">
        <v>2040</v>
      </c>
      <c r="L8636" s="7">
        <v>775.2</v>
      </c>
      <c r="M8636" s="8">
        <v>0.38</v>
      </c>
      <c r="N8636" s="2" t="s">
        <v>23</v>
      </c>
      <c r="O8636">
        <f t="shared" si="1072"/>
        <v>2021</v>
      </c>
      <c r="P8636">
        <f t="shared" si="1073"/>
        <v>1</v>
      </c>
      <c r="Q8636" t="str">
        <f t="shared" si="1074"/>
        <v>janv</v>
      </c>
      <c r="R8636" t="str">
        <f t="shared" si="1075"/>
        <v>Utah</v>
      </c>
      <c r="S8636" t="str">
        <f t="shared" si="1076"/>
        <v>2021-01</v>
      </c>
      <c r="T8636">
        <f>IF(AND(COUNTIF(Calculs!$Q$2:$Q$12,$O8636)&gt;0,COUNTIF(Calculs!$S$2:$S$12,$E8636)&gt;0,COUNTIF(Calculs!$U$2:$U$12,$H8636)&gt;0),1,0)</f>
        <v>1</v>
      </c>
      <c r="U8636">
        <f t="shared" si="1077"/>
        <v>2040</v>
      </c>
      <c r="V8636">
        <f t="shared" si="1078"/>
        <v>68</v>
      </c>
      <c r="W8636">
        <f t="shared" si="1079"/>
        <v>775.2</v>
      </c>
    </row>
    <row r="8637" spans="1:23" ht="15.75" customHeight="1" x14ac:dyDescent="0.3">
      <c r="A8637" s="2" t="s">
        <v>29</v>
      </c>
      <c r="B8637" s="2">
        <v>1128299</v>
      </c>
      <c r="C8637" s="3">
        <v>44220</v>
      </c>
      <c r="D8637" s="12" t="str" cm="1">
        <f t="array" ref="D8637">_xlfn.SWITCH(WEEKDAY(C8637,2), 1, "Lundi", 2, "Mardi", 3, "Mercredi", 4, "Jeudi", 5, "Vendredi", 6, "Samedi", 7, "Dimanche", "Erreur")</f>
        <v>Dimanche</v>
      </c>
      <c r="E8637" s="2" t="s">
        <v>30</v>
      </c>
      <c r="F8637" s="2" t="s">
        <v>77</v>
      </c>
      <c r="G8637" s="2" t="s">
        <v>78</v>
      </c>
      <c r="H8637" s="4" t="s">
        <v>21</v>
      </c>
      <c r="I8637" s="5">
        <v>35</v>
      </c>
      <c r="J8637" s="6">
        <v>53</v>
      </c>
      <c r="K8637" s="7">
        <v>1855</v>
      </c>
      <c r="L8637" s="7">
        <v>853.30000000000007</v>
      </c>
      <c r="M8637" s="8">
        <v>0.46</v>
      </c>
      <c r="N8637" s="2" t="s">
        <v>23</v>
      </c>
      <c r="O8637">
        <f t="shared" si="1072"/>
        <v>2021</v>
      </c>
      <c r="P8637">
        <f t="shared" si="1073"/>
        <v>1</v>
      </c>
      <c r="Q8637" t="str">
        <f t="shared" si="1074"/>
        <v>janv</v>
      </c>
      <c r="R8637" t="str">
        <f t="shared" si="1075"/>
        <v>Utah</v>
      </c>
      <c r="S8637" t="str">
        <f t="shared" si="1076"/>
        <v>2021-01</v>
      </c>
      <c r="T8637">
        <f>IF(AND(COUNTIF(Calculs!$Q$2:$Q$12,$O8637)&gt;0,COUNTIF(Calculs!$S$2:$S$12,$E8637)&gt;0,COUNTIF(Calculs!$U$2:$U$12,$H8637)&gt;0),1,0)</f>
        <v>1</v>
      </c>
      <c r="U8637">
        <f t="shared" si="1077"/>
        <v>1855</v>
      </c>
      <c r="V8637">
        <f t="shared" si="1078"/>
        <v>53</v>
      </c>
      <c r="W8637">
        <f t="shared" si="1079"/>
        <v>853.30000000000007</v>
      </c>
    </row>
    <row r="8638" spans="1:23" ht="15.75" customHeight="1" x14ac:dyDescent="0.3">
      <c r="A8638" s="2" t="s">
        <v>29</v>
      </c>
      <c r="B8638" s="2">
        <v>1128299</v>
      </c>
      <c r="C8638" s="3">
        <v>44220</v>
      </c>
      <c r="D8638" s="12" t="str" cm="1">
        <f t="array" ref="D8638">_xlfn.SWITCH(WEEKDAY(C8638,2), 1, "Lundi", 2, "Mardi", 3, "Mercredi", 4, "Jeudi", 5, "Vendredi", 6, "Samedi", 7, "Dimanche", "Erreur")</f>
        <v>Dimanche</v>
      </c>
      <c r="E8638" s="2" t="s">
        <v>30</v>
      </c>
      <c r="F8638" s="2" t="s">
        <v>77</v>
      </c>
      <c r="G8638" s="2" t="s">
        <v>78</v>
      </c>
      <c r="H8638" s="4" t="s">
        <v>22</v>
      </c>
      <c r="I8638" s="5">
        <v>28</v>
      </c>
      <c r="J8638" s="6">
        <v>132</v>
      </c>
      <c r="K8638" s="7">
        <v>3696</v>
      </c>
      <c r="L8638" s="7">
        <v>1256.6399999999999</v>
      </c>
      <c r="M8638" s="8">
        <v>0.33999999999999997</v>
      </c>
      <c r="N8638" s="2" t="s">
        <v>23</v>
      </c>
      <c r="O8638">
        <f t="shared" si="1072"/>
        <v>2021</v>
      </c>
      <c r="P8638">
        <f t="shared" si="1073"/>
        <v>1</v>
      </c>
      <c r="Q8638" t="str">
        <f t="shared" si="1074"/>
        <v>janv</v>
      </c>
      <c r="R8638" t="str">
        <f t="shared" si="1075"/>
        <v>Utah</v>
      </c>
      <c r="S8638" t="str">
        <f t="shared" si="1076"/>
        <v>2021-01</v>
      </c>
      <c r="T8638">
        <f>IF(AND(COUNTIF(Calculs!$Q$2:$Q$12,$O8638)&gt;0,COUNTIF(Calculs!$S$2:$S$12,$E8638)&gt;0,COUNTIF(Calculs!$U$2:$U$12,$H8638)&gt;0),1,0)</f>
        <v>1</v>
      </c>
      <c r="U8638">
        <f t="shared" si="1077"/>
        <v>3696</v>
      </c>
      <c r="V8638">
        <f t="shared" si="1078"/>
        <v>132</v>
      </c>
      <c r="W8638">
        <f t="shared" si="1079"/>
        <v>1256.6399999999999</v>
      </c>
    </row>
    <row r="8639" spans="1:23" ht="15.75" customHeight="1" x14ac:dyDescent="0.3">
      <c r="A8639" s="2" t="s">
        <v>29</v>
      </c>
      <c r="B8639" s="2">
        <v>1128299</v>
      </c>
      <c r="C8639" s="3">
        <v>44251</v>
      </c>
      <c r="D8639" s="12" t="str" cm="1">
        <f t="array" ref="D8639">_xlfn.SWITCH(WEEKDAY(C8639,2), 1, "Lundi", 2, "Mardi", 3, "Mercredi", 4, "Jeudi", 5, "Vendredi", 6, "Samedi", 7, "Dimanche", "Erreur")</f>
        <v>Mercredi</v>
      </c>
      <c r="E8639" s="2" t="s">
        <v>30</v>
      </c>
      <c r="F8639" s="2" t="s">
        <v>77</v>
      </c>
      <c r="G8639" s="2" t="s">
        <v>78</v>
      </c>
      <c r="H8639" s="4" t="s">
        <v>16</v>
      </c>
      <c r="I8639" s="5">
        <v>22</v>
      </c>
      <c r="J8639" s="6">
        <v>153</v>
      </c>
      <c r="K8639" s="7">
        <v>3366</v>
      </c>
      <c r="L8639" s="7">
        <v>1380.06</v>
      </c>
      <c r="M8639" s="8">
        <v>0.41</v>
      </c>
      <c r="N8639" s="2" t="s">
        <v>23</v>
      </c>
      <c r="O8639">
        <f t="shared" si="1072"/>
        <v>2021</v>
      </c>
      <c r="P8639">
        <f t="shared" si="1073"/>
        <v>2</v>
      </c>
      <c r="Q8639" t="str">
        <f t="shared" si="1074"/>
        <v>févr</v>
      </c>
      <c r="R8639" t="str">
        <f t="shared" si="1075"/>
        <v>Utah</v>
      </c>
      <c r="S8639" t="str">
        <f t="shared" si="1076"/>
        <v>2021-02</v>
      </c>
      <c r="T8639">
        <f>IF(AND(COUNTIF(Calculs!$Q$2:$Q$12,$O8639)&gt;0,COUNTIF(Calculs!$S$2:$S$12,$E8639)&gt;0,COUNTIF(Calculs!$U$2:$U$12,$H8639)&gt;0),1,0)</f>
        <v>1</v>
      </c>
      <c r="U8639">
        <f t="shared" si="1077"/>
        <v>3366</v>
      </c>
      <c r="V8639">
        <f t="shared" si="1078"/>
        <v>153</v>
      </c>
      <c r="W8639">
        <f t="shared" si="1079"/>
        <v>1380.06</v>
      </c>
    </row>
    <row r="8640" spans="1:23" ht="15.75" customHeight="1" x14ac:dyDescent="0.3">
      <c r="A8640" s="2" t="s">
        <v>29</v>
      </c>
      <c r="B8640" s="2">
        <v>1128299</v>
      </c>
      <c r="C8640" s="3">
        <v>44251</v>
      </c>
      <c r="D8640" s="12" t="str" cm="1">
        <f t="array" ref="D8640">_xlfn.SWITCH(WEEKDAY(C8640,2), 1, "Lundi", 2, "Mardi", 3, "Mercredi", 4, "Jeudi", 5, "Vendredi", 6, "Samedi", 7, "Dimanche", "Erreur")</f>
        <v>Mercredi</v>
      </c>
      <c r="E8640" s="2" t="s">
        <v>30</v>
      </c>
      <c r="F8640" s="2" t="s">
        <v>77</v>
      </c>
      <c r="G8640" s="2" t="s">
        <v>78</v>
      </c>
      <c r="H8640" s="4" t="s">
        <v>18</v>
      </c>
      <c r="I8640" s="5">
        <v>29</v>
      </c>
      <c r="J8640" s="6">
        <v>123</v>
      </c>
      <c r="K8640" s="7">
        <v>3567</v>
      </c>
      <c r="L8640" s="7">
        <v>1498.1399999999999</v>
      </c>
      <c r="M8640" s="8">
        <v>0.42</v>
      </c>
      <c r="N8640" s="2" t="s">
        <v>23</v>
      </c>
      <c r="O8640">
        <f t="shared" si="1072"/>
        <v>2021</v>
      </c>
      <c r="P8640">
        <f t="shared" si="1073"/>
        <v>2</v>
      </c>
      <c r="Q8640" t="str">
        <f t="shared" si="1074"/>
        <v>févr</v>
      </c>
      <c r="R8640" t="str">
        <f t="shared" si="1075"/>
        <v>Utah</v>
      </c>
      <c r="S8640" t="str">
        <f t="shared" si="1076"/>
        <v>2021-02</v>
      </c>
      <c r="T8640">
        <f>IF(AND(COUNTIF(Calculs!$Q$2:$Q$12,$O8640)&gt;0,COUNTIF(Calculs!$S$2:$S$12,$E8640)&gt;0,COUNTIF(Calculs!$U$2:$U$12,$H8640)&gt;0),1,0)</f>
        <v>1</v>
      </c>
      <c r="U8640">
        <f t="shared" si="1077"/>
        <v>3567</v>
      </c>
      <c r="V8640">
        <f t="shared" si="1078"/>
        <v>123</v>
      </c>
      <c r="W8640">
        <f t="shared" si="1079"/>
        <v>1498.1399999999999</v>
      </c>
    </row>
    <row r="8641" spans="1:23" ht="15.75" customHeight="1" x14ac:dyDescent="0.3">
      <c r="A8641" s="2" t="s">
        <v>29</v>
      </c>
      <c r="B8641" s="2">
        <v>1128299</v>
      </c>
      <c r="C8641" s="3">
        <v>44251</v>
      </c>
      <c r="D8641" s="12" t="str" cm="1">
        <f t="array" ref="D8641">_xlfn.SWITCH(WEEKDAY(C8641,2), 1, "Lundi", 2, "Mardi", 3, "Mercredi", 4, "Jeudi", 5, "Vendredi", 6, "Samedi", 7, "Dimanche", "Erreur")</f>
        <v>Mercredi</v>
      </c>
      <c r="E8641" s="2" t="s">
        <v>30</v>
      </c>
      <c r="F8641" s="2" t="s">
        <v>77</v>
      </c>
      <c r="G8641" s="2" t="s">
        <v>78</v>
      </c>
      <c r="H8641" s="4" t="s">
        <v>19</v>
      </c>
      <c r="I8641" s="5">
        <v>28</v>
      </c>
      <c r="J8641" s="6">
        <v>123</v>
      </c>
      <c r="K8641" s="7">
        <v>3444</v>
      </c>
      <c r="L8641" s="7">
        <v>1274.28</v>
      </c>
      <c r="M8641" s="8">
        <v>0.37</v>
      </c>
      <c r="N8641" s="2" t="s">
        <v>23</v>
      </c>
      <c r="O8641">
        <f t="shared" si="1072"/>
        <v>2021</v>
      </c>
      <c r="P8641">
        <f t="shared" si="1073"/>
        <v>2</v>
      </c>
      <c r="Q8641" t="str">
        <f t="shared" si="1074"/>
        <v>févr</v>
      </c>
      <c r="R8641" t="str">
        <f t="shared" si="1075"/>
        <v>Utah</v>
      </c>
      <c r="S8641" t="str">
        <f t="shared" si="1076"/>
        <v>2021-02</v>
      </c>
      <c r="T8641">
        <f>IF(AND(COUNTIF(Calculs!$Q$2:$Q$12,$O8641)&gt;0,COUNTIF(Calculs!$S$2:$S$12,$E8641)&gt;0,COUNTIF(Calculs!$U$2:$U$12,$H8641)&gt;0),1,0)</f>
        <v>1</v>
      </c>
      <c r="U8641">
        <f t="shared" si="1077"/>
        <v>3444</v>
      </c>
      <c r="V8641">
        <f t="shared" si="1078"/>
        <v>123</v>
      </c>
      <c r="W8641">
        <f t="shared" si="1079"/>
        <v>1274.28</v>
      </c>
    </row>
    <row r="8642" spans="1:23" ht="15.75" customHeight="1" x14ac:dyDescent="0.3">
      <c r="A8642" s="2" t="s">
        <v>29</v>
      </c>
      <c r="B8642" s="2">
        <v>1128299</v>
      </c>
      <c r="C8642" s="3">
        <v>44251</v>
      </c>
      <c r="D8642" s="12" t="str" cm="1">
        <f t="array" ref="D8642">_xlfn.SWITCH(WEEKDAY(C8642,2), 1, "Lundi", 2, "Mardi", 3, "Mercredi", 4, "Jeudi", 5, "Vendredi", 6, "Samedi", 7, "Dimanche", "Erreur")</f>
        <v>Mercredi</v>
      </c>
      <c r="E8642" s="2" t="s">
        <v>30</v>
      </c>
      <c r="F8642" s="2" t="s">
        <v>79</v>
      </c>
      <c r="G8642" s="2" t="s">
        <v>62</v>
      </c>
      <c r="H8642" s="4" t="s">
        <v>20</v>
      </c>
      <c r="I8642" s="5">
        <v>29</v>
      </c>
      <c r="J8642" s="6">
        <v>64</v>
      </c>
      <c r="K8642" s="7">
        <v>1856</v>
      </c>
      <c r="L8642" s="7">
        <v>760.95999999999992</v>
      </c>
      <c r="M8642" s="8">
        <v>0.41</v>
      </c>
      <c r="N8642" s="2" t="s">
        <v>23</v>
      </c>
      <c r="O8642">
        <f t="shared" si="1072"/>
        <v>2021</v>
      </c>
      <c r="P8642">
        <f t="shared" si="1073"/>
        <v>2</v>
      </c>
      <c r="Q8642" t="str">
        <f t="shared" si="1074"/>
        <v>févr</v>
      </c>
      <c r="R8642" t="str">
        <f t="shared" si="1075"/>
        <v>Oregon</v>
      </c>
      <c r="S8642" t="str">
        <f t="shared" si="1076"/>
        <v>2021-02</v>
      </c>
      <c r="T8642">
        <f>IF(AND(COUNTIF(Calculs!$Q$2:$Q$12,$O8642)&gt;0,COUNTIF(Calculs!$S$2:$S$12,$E8642)&gt;0,COUNTIF(Calculs!$U$2:$U$12,$H8642)&gt;0),1,0)</f>
        <v>1</v>
      </c>
      <c r="U8642">
        <f t="shared" si="1077"/>
        <v>1856</v>
      </c>
      <c r="V8642">
        <f t="shared" si="1078"/>
        <v>64</v>
      </c>
      <c r="W8642">
        <f t="shared" si="1079"/>
        <v>760.95999999999992</v>
      </c>
    </row>
    <row r="8643" spans="1:23" ht="15.75" customHeight="1" x14ac:dyDescent="0.3">
      <c r="A8643" s="2" t="s">
        <v>29</v>
      </c>
      <c r="B8643" s="2">
        <v>1128299</v>
      </c>
      <c r="C8643" s="3">
        <v>44251</v>
      </c>
      <c r="D8643" s="12" t="str" cm="1">
        <f t="array" ref="D8643">_xlfn.SWITCH(WEEKDAY(C8643,2), 1, "Lundi", 2, "Mardi", 3, "Mercredi", 4, "Jeudi", 5, "Vendredi", 6, "Samedi", 7, "Dimanche", "Erreur")</f>
        <v>Mercredi</v>
      </c>
      <c r="E8643" s="2" t="s">
        <v>30</v>
      </c>
      <c r="F8643" s="2" t="s">
        <v>79</v>
      </c>
      <c r="G8643" s="2" t="s">
        <v>62</v>
      </c>
      <c r="H8643" s="4" t="s">
        <v>21</v>
      </c>
      <c r="I8643" s="5">
        <v>32</v>
      </c>
      <c r="J8643" s="6">
        <v>43</v>
      </c>
      <c r="K8643" s="7">
        <v>1376</v>
      </c>
      <c r="L8643" s="7">
        <v>605.44000000000005</v>
      </c>
      <c r="M8643" s="8">
        <v>0.44</v>
      </c>
      <c r="N8643" s="2" t="s">
        <v>23</v>
      </c>
      <c r="O8643">
        <f t="shared" ref="O8643:O8706" si="1080">YEAR($C8643)</f>
        <v>2021</v>
      </c>
      <c r="P8643">
        <f t="shared" ref="P8643:P8706" si="1081">MONTH($C8643)</f>
        <v>2</v>
      </c>
      <c r="Q8643" t="str">
        <f t="shared" ref="Q8643:Q8706" si="1082">TEXT($C8643,"mmm")</f>
        <v>févr</v>
      </c>
      <c r="R8643" t="str">
        <f t="shared" ref="R8643:R8706" si="1083">SUBSTITUTE(SUBSTITUTE($F8643,"Sud ","South "),"Ouest ","West ")</f>
        <v>Oregon</v>
      </c>
      <c r="S8643" t="str">
        <f t="shared" ref="S8643:S8706" si="1084">TEXT($C8643,"aaaa-mm")</f>
        <v>2021-02</v>
      </c>
      <c r="T8643">
        <f>IF(AND(COUNTIF(Calculs!$Q$2:$Q$12,$O8643)&gt;0,COUNTIF(Calculs!$S$2:$S$12,$E8643)&gt;0,COUNTIF(Calculs!$U$2:$U$12,$H8643)&gt;0),1,0)</f>
        <v>1</v>
      </c>
      <c r="U8643">
        <f t="shared" ref="U8643:U8706" si="1085">$K8643*$T8643</f>
        <v>1376</v>
      </c>
      <c r="V8643">
        <f t="shared" ref="V8643:V8706" si="1086">$J8643*$T8643</f>
        <v>43</v>
      </c>
      <c r="W8643">
        <f t="shared" ref="W8643:W8706" si="1087">$L8643*$T8643</f>
        <v>605.44000000000005</v>
      </c>
    </row>
    <row r="8644" spans="1:23" ht="15.75" customHeight="1" x14ac:dyDescent="0.3">
      <c r="A8644" s="2" t="s">
        <v>29</v>
      </c>
      <c r="B8644" s="2">
        <v>1128299</v>
      </c>
      <c r="C8644" s="3">
        <v>44251</v>
      </c>
      <c r="D8644" s="12" t="str" cm="1">
        <f t="array" ref="D8644">_xlfn.SWITCH(WEEKDAY(C8644,2), 1, "Lundi", 2, "Mardi", 3, "Mercredi", 4, "Jeudi", 5, "Vendredi", 6, "Samedi", 7, "Dimanche", "Erreur")</f>
        <v>Mercredi</v>
      </c>
      <c r="E8644" s="2" t="s">
        <v>30</v>
      </c>
      <c r="F8644" s="2" t="s">
        <v>79</v>
      </c>
      <c r="G8644" s="2" t="s">
        <v>62</v>
      </c>
      <c r="H8644" s="4" t="s">
        <v>22</v>
      </c>
      <c r="I8644" s="5">
        <v>28</v>
      </c>
      <c r="J8644" s="6">
        <v>98</v>
      </c>
      <c r="K8644" s="7">
        <v>2744</v>
      </c>
      <c r="L8644" s="7">
        <v>960.4</v>
      </c>
      <c r="M8644" s="8">
        <v>0.35</v>
      </c>
      <c r="N8644" s="2" t="s">
        <v>23</v>
      </c>
      <c r="O8644">
        <f t="shared" si="1080"/>
        <v>2021</v>
      </c>
      <c r="P8644">
        <f t="shared" si="1081"/>
        <v>2</v>
      </c>
      <c r="Q8644" t="str">
        <f t="shared" si="1082"/>
        <v>févr</v>
      </c>
      <c r="R8644" t="str">
        <f t="shared" si="1083"/>
        <v>Oregon</v>
      </c>
      <c r="S8644" t="str">
        <f t="shared" si="1084"/>
        <v>2021-02</v>
      </c>
      <c r="T8644">
        <f>IF(AND(COUNTIF(Calculs!$Q$2:$Q$12,$O8644)&gt;0,COUNTIF(Calculs!$S$2:$S$12,$E8644)&gt;0,COUNTIF(Calculs!$U$2:$U$12,$H8644)&gt;0),1,0)</f>
        <v>1</v>
      </c>
      <c r="U8644">
        <f t="shared" si="1085"/>
        <v>2744</v>
      </c>
      <c r="V8644">
        <f t="shared" si="1086"/>
        <v>98</v>
      </c>
      <c r="W8644">
        <f t="shared" si="1087"/>
        <v>960.4</v>
      </c>
    </row>
    <row r="8645" spans="1:23" ht="15.75" customHeight="1" x14ac:dyDescent="0.3">
      <c r="A8645" s="2" t="s">
        <v>29</v>
      </c>
      <c r="B8645" s="2">
        <v>1128299</v>
      </c>
      <c r="C8645" s="3">
        <v>44278</v>
      </c>
      <c r="D8645" s="12" t="str" cm="1">
        <f t="array" ref="D8645">_xlfn.SWITCH(WEEKDAY(C8645,2), 1, "Lundi", 2, "Mardi", 3, "Mercredi", 4, "Jeudi", 5, "Vendredi", 6, "Samedi", 7, "Dimanche", "Erreur")</f>
        <v>Mardi</v>
      </c>
      <c r="E8645" s="2" t="s">
        <v>30</v>
      </c>
      <c r="F8645" s="2" t="s">
        <v>79</v>
      </c>
      <c r="G8645" s="2" t="s">
        <v>62</v>
      </c>
      <c r="H8645" s="4" t="s">
        <v>16</v>
      </c>
      <c r="I8645" s="5">
        <v>28</v>
      </c>
      <c r="J8645" s="6">
        <v>143</v>
      </c>
      <c r="K8645" s="7">
        <v>4004</v>
      </c>
      <c r="L8645" s="7">
        <v>1601.6</v>
      </c>
      <c r="M8645" s="8">
        <v>0.39999999999999997</v>
      </c>
      <c r="N8645" s="2" t="s">
        <v>23</v>
      </c>
      <c r="O8645">
        <f t="shared" si="1080"/>
        <v>2021</v>
      </c>
      <c r="P8645">
        <f t="shared" si="1081"/>
        <v>3</v>
      </c>
      <c r="Q8645" t="str">
        <f t="shared" si="1082"/>
        <v>mars</v>
      </c>
      <c r="R8645" t="str">
        <f t="shared" si="1083"/>
        <v>Oregon</v>
      </c>
      <c r="S8645" t="str">
        <f t="shared" si="1084"/>
        <v>2021-03</v>
      </c>
      <c r="T8645">
        <f>IF(AND(COUNTIF(Calculs!$Q$2:$Q$12,$O8645)&gt;0,COUNTIF(Calculs!$S$2:$S$12,$E8645)&gt;0,COUNTIF(Calculs!$U$2:$U$12,$H8645)&gt;0),1,0)</f>
        <v>1</v>
      </c>
      <c r="U8645">
        <f t="shared" si="1085"/>
        <v>4004</v>
      </c>
      <c r="V8645">
        <f t="shared" si="1086"/>
        <v>143</v>
      </c>
      <c r="W8645">
        <f t="shared" si="1087"/>
        <v>1601.6</v>
      </c>
    </row>
    <row r="8646" spans="1:23" ht="15.75" customHeight="1" x14ac:dyDescent="0.3">
      <c r="A8646" s="2" t="s">
        <v>29</v>
      </c>
      <c r="B8646" s="2">
        <v>1128299</v>
      </c>
      <c r="C8646" s="3">
        <v>44278</v>
      </c>
      <c r="D8646" s="12" t="str" cm="1">
        <f t="array" ref="D8646">_xlfn.SWITCH(WEEKDAY(C8646,2), 1, "Lundi", 2, "Mardi", 3, "Mercredi", 4, "Jeudi", 5, "Vendredi", 6, "Samedi", 7, "Dimanche", "Erreur")</f>
        <v>Mardi</v>
      </c>
      <c r="E8646" s="2" t="s">
        <v>30</v>
      </c>
      <c r="F8646" s="2" t="s">
        <v>79</v>
      </c>
      <c r="G8646" s="2" t="s">
        <v>62</v>
      </c>
      <c r="H8646" s="4" t="s">
        <v>18</v>
      </c>
      <c r="I8646" s="5">
        <v>40</v>
      </c>
      <c r="J8646" s="6">
        <v>98</v>
      </c>
      <c r="K8646" s="7">
        <v>3920</v>
      </c>
      <c r="L8646" s="7">
        <v>1607.1999999999998</v>
      </c>
      <c r="M8646" s="8">
        <v>0.41</v>
      </c>
      <c r="N8646" s="2" t="s">
        <v>23</v>
      </c>
      <c r="O8646">
        <f t="shared" si="1080"/>
        <v>2021</v>
      </c>
      <c r="P8646">
        <f t="shared" si="1081"/>
        <v>3</v>
      </c>
      <c r="Q8646" t="str">
        <f t="shared" si="1082"/>
        <v>mars</v>
      </c>
      <c r="R8646" t="str">
        <f t="shared" si="1083"/>
        <v>Oregon</v>
      </c>
      <c r="S8646" t="str">
        <f t="shared" si="1084"/>
        <v>2021-03</v>
      </c>
      <c r="T8646">
        <f>IF(AND(COUNTIF(Calculs!$Q$2:$Q$12,$O8646)&gt;0,COUNTIF(Calculs!$S$2:$S$12,$E8646)&gt;0,COUNTIF(Calculs!$U$2:$U$12,$H8646)&gt;0),1,0)</f>
        <v>1</v>
      </c>
      <c r="U8646">
        <f t="shared" si="1085"/>
        <v>3920</v>
      </c>
      <c r="V8646">
        <f t="shared" si="1086"/>
        <v>98</v>
      </c>
      <c r="W8646">
        <f t="shared" si="1087"/>
        <v>1607.1999999999998</v>
      </c>
    </row>
    <row r="8647" spans="1:23" ht="15.75" customHeight="1" x14ac:dyDescent="0.3">
      <c r="A8647" s="2" t="s">
        <v>29</v>
      </c>
      <c r="B8647" s="2">
        <v>1128299</v>
      </c>
      <c r="C8647" s="3">
        <v>44278</v>
      </c>
      <c r="D8647" s="12" t="str" cm="1">
        <f t="array" ref="D8647">_xlfn.SWITCH(WEEKDAY(C8647,2), 1, "Lundi", 2, "Mardi", 3, "Mercredi", 4, "Jeudi", 5, "Vendredi", 6, "Samedi", 7, "Dimanche", "Erreur")</f>
        <v>Mardi</v>
      </c>
      <c r="E8647" s="2" t="s">
        <v>30</v>
      </c>
      <c r="F8647" s="2" t="s">
        <v>79</v>
      </c>
      <c r="G8647" s="2" t="s">
        <v>62</v>
      </c>
      <c r="H8647" s="4" t="s">
        <v>19</v>
      </c>
      <c r="I8647" s="5">
        <v>41</v>
      </c>
      <c r="J8647" s="6">
        <v>112</v>
      </c>
      <c r="K8647" s="7">
        <v>4592</v>
      </c>
      <c r="L8647" s="7">
        <v>1744.96</v>
      </c>
      <c r="M8647" s="8">
        <v>0.38</v>
      </c>
      <c r="N8647" s="2" t="s">
        <v>23</v>
      </c>
      <c r="O8647">
        <f t="shared" si="1080"/>
        <v>2021</v>
      </c>
      <c r="P8647">
        <f t="shared" si="1081"/>
        <v>3</v>
      </c>
      <c r="Q8647" t="str">
        <f t="shared" si="1082"/>
        <v>mars</v>
      </c>
      <c r="R8647" t="str">
        <f t="shared" si="1083"/>
        <v>Oregon</v>
      </c>
      <c r="S8647" t="str">
        <f t="shared" si="1084"/>
        <v>2021-03</v>
      </c>
      <c r="T8647">
        <f>IF(AND(COUNTIF(Calculs!$Q$2:$Q$12,$O8647)&gt;0,COUNTIF(Calculs!$S$2:$S$12,$E8647)&gt;0,COUNTIF(Calculs!$U$2:$U$12,$H8647)&gt;0),1,0)</f>
        <v>1</v>
      </c>
      <c r="U8647">
        <f t="shared" si="1085"/>
        <v>4592</v>
      </c>
      <c r="V8647">
        <f t="shared" si="1086"/>
        <v>112</v>
      </c>
      <c r="W8647">
        <f t="shared" si="1087"/>
        <v>1744.96</v>
      </c>
    </row>
    <row r="8648" spans="1:23" ht="15.75" customHeight="1" x14ac:dyDescent="0.3">
      <c r="A8648" s="2" t="s">
        <v>29</v>
      </c>
      <c r="B8648" s="2">
        <v>1128299</v>
      </c>
      <c r="C8648" s="3">
        <v>44278</v>
      </c>
      <c r="D8648" s="12" t="str" cm="1">
        <f t="array" ref="D8648">_xlfn.SWITCH(WEEKDAY(C8648,2), 1, "Lundi", 2, "Mardi", 3, "Mercredi", 4, "Jeudi", 5, "Vendredi", 6, "Samedi", 7, "Dimanche", "Erreur")</f>
        <v>Mardi</v>
      </c>
      <c r="E8648" s="2" t="s">
        <v>30</v>
      </c>
      <c r="F8648" s="2" t="s">
        <v>79</v>
      </c>
      <c r="G8648" s="2" t="s">
        <v>62</v>
      </c>
      <c r="H8648" s="4" t="s">
        <v>20</v>
      </c>
      <c r="I8648" s="5">
        <v>39</v>
      </c>
      <c r="J8648" s="6">
        <v>75</v>
      </c>
      <c r="K8648" s="7">
        <v>2925</v>
      </c>
      <c r="L8648" s="7">
        <v>1082.25</v>
      </c>
      <c r="M8648" s="8">
        <v>0.37</v>
      </c>
      <c r="N8648" s="2" t="s">
        <v>23</v>
      </c>
      <c r="O8648">
        <f t="shared" si="1080"/>
        <v>2021</v>
      </c>
      <c r="P8648">
        <f t="shared" si="1081"/>
        <v>3</v>
      </c>
      <c r="Q8648" t="str">
        <f t="shared" si="1082"/>
        <v>mars</v>
      </c>
      <c r="R8648" t="str">
        <f t="shared" si="1083"/>
        <v>Oregon</v>
      </c>
      <c r="S8648" t="str">
        <f t="shared" si="1084"/>
        <v>2021-03</v>
      </c>
      <c r="T8648">
        <f>IF(AND(COUNTIF(Calculs!$Q$2:$Q$12,$O8648)&gt;0,COUNTIF(Calculs!$S$2:$S$12,$E8648)&gt;0,COUNTIF(Calculs!$U$2:$U$12,$H8648)&gt;0),1,0)</f>
        <v>1</v>
      </c>
      <c r="U8648">
        <f t="shared" si="1085"/>
        <v>2925</v>
      </c>
      <c r="V8648">
        <f t="shared" si="1086"/>
        <v>75</v>
      </c>
      <c r="W8648">
        <f t="shared" si="1087"/>
        <v>1082.25</v>
      </c>
    </row>
    <row r="8649" spans="1:23" ht="15.75" customHeight="1" x14ac:dyDescent="0.3">
      <c r="A8649" s="2" t="s">
        <v>29</v>
      </c>
      <c r="B8649" s="2">
        <v>1128299</v>
      </c>
      <c r="C8649" s="3">
        <v>44278</v>
      </c>
      <c r="D8649" s="12" t="str" cm="1">
        <f t="array" ref="D8649">_xlfn.SWITCH(WEEKDAY(C8649,2), 1, "Lundi", 2, "Mardi", 3, "Mercredi", 4, "Jeudi", 5, "Vendredi", 6, "Samedi", 7, "Dimanche", "Erreur")</f>
        <v>Mardi</v>
      </c>
      <c r="E8649" s="2" t="s">
        <v>30</v>
      </c>
      <c r="F8649" s="2" t="s">
        <v>79</v>
      </c>
      <c r="G8649" s="2" t="s">
        <v>62</v>
      </c>
      <c r="H8649" s="4" t="s">
        <v>21</v>
      </c>
      <c r="I8649" s="5">
        <v>43</v>
      </c>
      <c r="J8649" s="6">
        <v>30</v>
      </c>
      <c r="K8649" s="7">
        <v>1290</v>
      </c>
      <c r="L8649" s="7">
        <v>567.6</v>
      </c>
      <c r="M8649" s="8">
        <v>0.44</v>
      </c>
      <c r="N8649" s="2" t="s">
        <v>23</v>
      </c>
      <c r="O8649">
        <f t="shared" si="1080"/>
        <v>2021</v>
      </c>
      <c r="P8649">
        <f t="shared" si="1081"/>
        <v>3</v>
      </c>
      <c r="Q8649" t="str">
        <f t="shared" si="1082"/>
        <v>mars</v>
      </c>
      <c r="R8649" t="str">
        <f t="shared" si="1083"/>
        <v>Oregon</v>
      </c>
      <c r="S8649" t="str">
        <f t="shared" si="1084"/>
        <v>2021-03</v>
      </c>
      <c r="T8649">
        <f>IF(AND(COUNTIF(Calculs!$Q$2:$Q$12,$O8649)&gt;0,COUNTIF(Calculs!$S$2:$S$12,$E8649)&gt;0,COUNTIF(Calculs!$U$2:$U$12,$H8649)&gt;0),1,0)</f>
        <v>1</v>
      </c>
      <c r="U8649">
        <f t="shared" si="1085"/>
        <v>1290</v>
      </c>
      <c r="V8649">
        <f t="shared" si="1086"/>
        <v>30</v>
      </c>
      <c r="W8649">
        <f t="shared" si="1087"/>
        <v>567.6</v>
      </c>
    </row>
    <row r="8650" spans="1:23" ht="15.75" customHeight="1" x14ac:dyDescent="0.3">
      <c r="A8650" s="2" t="s">
        <v>29</v>
      </c>
      <c r="B8650" s="2">
        <v>1128299</v>
      </c>
      <c r="C8650" s="3">
        <v>44278</v>
      </c>
      <c r="D8650" s="12" t="str" cm="1">
        <f t="array" ref="D8650">_xlfn.SWITCH(WEEKDAY(C8650,2), 1, "Lundi", 2, "Mardi", 3, "Mercredi", 4, "Jeudi", 5, "Vendredi", 6, "Samedi", 7, "Dimanche", "Erreur")</f>
        <v>Mardi</v>
      </c>
      <c r="E8650" s="2" t="s">
        <v>30</v>
      </c>
      <c r="F8650" s="2" t="s">
        <v>79</v>
      </c>
      <c r="G8650" s="2" t="s">
        <v>62</v>
      </c>
      <c r="H8650" s="4" t="s">
        <v>22</v>
      </c>
      <c r="I8650" s="5">
        <v>40</v>
      </c>
      <c r="J8650" s="6">
        <v>90</v>
      </c>
      <c r="K8650" s="7">
        <v>3600</v>
      </c>
      <c r="L8650" s="7">
        <v>1260</v>
      </c>
      <c r="M8650" s="8">
        <v>0.35</v>
      </c>
      <c r="N8650" s="2" t="s">
        <v>23</v>
      </c>
      <c r="O8650">
        <f t="shared" si="1080"/>
        <v>2021</v>
      </c>
      <c r="P8650">
        <f t="shared" si="1081"/>
        <v>3</v>
      </c>
      <c r="Q8650" t="str">
        <f t="shared" si="1082"/>
        <v>mars</v>
      </c>
      <c r="R8650" t="str">
        <f t="shared" si="1083"/>
        <v>Oregon</v>
      </c>
      <c r="S8650" t="str">
        <f t="shared" si="1084"/>
        <v>2021-03</v>
      </c>
      <c r="T8650">
        <f>IF(AND(COUNTIF(Calculs!$Q$2:$Q$12,$O8650)&gt;0,COUNTIF(Calculs!$S$2:$S$12,$E8650)&gt;0,COUNTIF(Calculs!$U$2:$U$12,$H8650)&gt;0),1,0)</f>
        <v>1</v>
      </c>
      <c r="U8650">
        <f t="shared" si="1085"/>
        <v>3600</v>
      </c>
      <c r="V8650">
        <f t="shared" si="1086"/>
        <v>90</v>
      </c>
      <c r="W8650">
        <f t="shared" si="1087"/>
        <v>1260</v>
      </c>
    </row>
    <row r="8651" spans="1:23" ht="15.75" customHeight="1" x14ac:dyDescent="0.3">
      <c r="A8651" s="2" t="s">
        <v>29</v>
      </c>
      <c r="B8651" s="2">
        <v>1128299</v>
      </c>
      <c r="C8651" s="3">
        <v>44310</v>
      </c>
      <c r="D8651" s="12" t="str" cm="1">
        <f t="array" ref="D8651">_xlfn.SWITCH(WEEKDAY(C8651,2), 1, "Lundi", 2, "Mardi", 3, "Mercredi", 4, "Jeudi", 5, "Vendredi", 6, "Samedi", 7, "Dimanche", "Erreur")</f>
        <v>Samedi</v>
      </c>
      <c r="E8651" s="2" t="s">
        <v>30</v>
      </c>
      <c r="F8651" s="2" t="s">
        <v>79</v>
      </c>
      <c r="G8651" s="2" t="s">
        <v>62</v>
      </c>
      <c r="H8651" s="4" t="s">
        <v>16</v>
      </c>
      <c r="I8651" s="5">
        <v>44</v>
      </c>
      <c r="J8651" s="6">
        <v>166</v>
      </c>
      <c r="K8651" s="7">
        <v>7304</v>
      </c>
      <c r="L8651" s="7">
        <v>2848.5599999999995</v>
      </c>
      <c r="M8651" s="8">
        <v>0.38999999999999996</v>
      </c>
      <c r="N8651" s="2" t="s">
        <v>23</v>
      </c>
      <c r="O8651">
        <f t="shared" si="1080"/>
        <v>2021</v>
      </c>
      <c r="P8651">
        <f t="shared" si="1081"/>
        <v>4</v>
      </c>
      <c r="Q8651" t="str">
        <f t="shared" si="1082"/>
        <v>avr</v>
      </c>
      <c r="R8651" t="str">
        <f t="shared" si="1083"/>
        <v>Oregon</v>
      </c>
      <c r="S8651" t="str">
        <f t="shared" si="1084"/>
        <v>2021-04</v>
      </c>
      <c r="T8651">
        <f>IF(AND(COUNTIF(Calculs!$Q$2:$Q$12,$O8651)&gt;0,COUNTIF(Calculs!$S$2:$S$12,$E8651)&gt;0,COUNTIF(Calculs!$U$2:$U$12,$H8651)&gt;0),1,0)</f>
        <v>1</v>
      </c>
      <c r="U8651">
        <f t="shared" si="1085"/>
        <v>7304</v>
      </c>
      <c r="V8651">
        <f t="shared" si="1086"/>
        <v>166</v>
      </c>
      <c r="W8651">
        <f t="shared" si="1087"/>
        <v>2848.5599999999995</v>
      </c>
    </row>
    <row r="8652" spans="1:23" ht="15.75" customHeight="1" x14ac:dyDescent="0.3">
      <c r="A8652" s="2" t="s">
        <v>29</v>
      </c>
      <c r="B8652" s="2">
        <v>1128299</v>
      </c>
      <c r="C8652" s="3">
        <v>44310</v>
      </c>
      <c r="D8652" s="12" t="str" cm="1">
        <f t="array" ref="D8652">_xlfn.SWITCH(WEEKDAY(C8652,2), 1, "Lundi", 2, "Mardi", 3, "Mercredi", 4, "Jeudi", 5, "Vendredi", 6, "Samedi", 7, "Dimanche", "Erreur")</f>
        <v>Samedi</v>
      </c>
      <c r="E8652" s="2" t="s">
        <v>30</v>
      </c>
      <c r="F8652" s="2" t="s">
        <v>79</v>
      </c>
      <c r="G8652" s="2" t="s">
        <v>62</v>
      </c>
      <c r="H8652" s="4" t="s">
        <v>18</v>
      </c>
      <c r="I8652" s="5">
        <v>39</v>
      </c>
      <c r="J8652" s="6">
        <v>88</v>
      </c>
      <c r="K8652" s="7">
        <v>3432</v>
      </c>
      <c r="L8652" s="7">
        <v>1407.12</v>
      </c>
      <c r="M8652" s="8">
        <v>0.41</v>
      </c>
      <c r="N8652" s="2" t="s">
        <v>23</v>
      </c>
      <c r="O8652">
        <f t="shared" si="1080"/>
        <v>2021</v>
      </c>
      <c r="P8652">
        <f t="shared" si="1081"/>
        <v>4</v>
      </c>
      <c r="Q8652" t="str">
        <f t="shared" si="1082"/>
        <v>avr</v>
      </c>
      <c r="R8652" t="str">
        <f t="shared" si="1083"/>
        <v>Oregon</v>
      </c>
      <c r="S8652" t="str">
        <f t="shared" si="1084"/>
        <v>2021-04</v>
      </c>
      <c r="T8652">
        <f>IF(AND(COUNTIF(Calculs!$Q$2:$Q$12,$O8652)&gt;0,COUNTIF(Calculs!$S$2:$S$12,$E8652)&gt;0,COUNTIF(Calculs!$U$2:$U$12,$H8652)&gt;0),1,0)</f>
        <v>1</v>
      </c>
      <c r="U8652">
        <f t="shared" si="1085"/>
        <v>3432</v>
      </c>
      <c r="V8652">
        <f t="shared" si="1086"/>
        <v>88</v>
      </c>
      <c r="W8652">
        <f t="shared" si="1087"/>
        <v>1407.12</v>
      </c>
    </row>
    <row r="8653" spans="1:23" ht="15.75" customHeight="1" x14ac:dyDescent="0.3">
      <c r="A8653" s="2" t="s">
        <v>29</v>
      </c>
      <c r="B8653" s="2">
        <v>1128299</v>
      </c>
      <c r="C8653" s="3">
        <v>44310</v>
      </c>
      <c r="D8653" s="12" t="str" cm="1">
        <f t="array" ref="D8653">_xlfn.SWITCH(WEEKDAY(C8653,2), 1, "Lundi", 2, "Mardi", 3, "Mercredi", 4, "Jeudi", 5, "Vendredi", 6, "Samedi", 7, "Dimanche", "Erreur")</f>
        <v>Samedi</v>
      </c>
      <c r="E8653" s="2" t="s">
        <v>30</v>
      </c>
      <c r="F8653" s="2" t="s">
        <v>79</v>
      </c>
      <c r="G8653" s="2" t="s">
        <v>62</v>
      </c>
      <c r="H8653" s="4" t="s">
        <v>19</v>
      </c>
      <c r="I8653" s="5">
        <v>47</v>
      </c>
      <c r="J8653" s="6">
        <v>114</v>
      </c>
      <c r="K8653" s="7">
        <v>5358</v>
      </c>
      <c r="L8653" s="7">
        <v>2196.7799999999997</v>
      </c>
      <c r="M8653" s="8">
        <v>0.41</v>
      </c>
      <c r="N8653" s="2" t="s">
        <v>23</v>
      </c>
      <c r="O8653">
        <f t="shared" si="1080"/>
        <v>2021</v>
      </c>
      <c r="P8653">
        <f t="shared" si="1081"/>
        <v>4</v>
      </c>
      <c r="Q8653" t="str">
        <f t="shared" si="1082"/>
        <v>avr</v>
      </c>
      <c r="R8653" t="str">
        <f t="shared" si="1083"/>
        <v>Oregon</v>
      </c>
      <c r="S8653" t="str">
        <f t="shared" si="1084"/>
        <v>2021-04</v>
      </c>
      <c r="T8653">
        <f>IF(AND(COUNTIF(Calculs!$Q$2:$Q$12,$O8653)&gt;0,COUNTIF(Calculs!$S$2:$S$12,$E8653)&gt;0,COUNTIF(Calculs!$U$2:$U$12,$H8653)&gt;0),1,0)</f>
        <v>1</v>
      </c>
      <c r="U8653">
        <f t="shared" si="1085"/>
        <v>5358</v>
      </c>
      <c r="V8653">
        <f t="shared" si="1086"/>
        <v>114</v>
      </c>
      <c r="W8653">
        <f t="shared" si="1087"/>
        <v>2196.7799999999997</v>
      </c>
    </row>
    <row r="8654" spans="1:23" ht="15.75" customHeight="1" x14ac:dyDescent="0.3">
      <c r="A8654" s="2" t="s">
        <v>29</v>
      </c>
      <c r="B8654" s="2">
        <v>1128299</v>
      </c>
      <c r="C8654" s="3">
        <v>44310</v>
      </c>
      <c r="D8654" s="12" t="str" cm="1">
        <f t="array" ref="D8654">_xlfn.SWITCH(WEEKDAY(C8654,2), 1, "Lundi", 2, "Mardi", 3, "Mercredi", 4, "Jeudi", 5, "Vendredi", 6, "Samedi", 7, "Dimanche", "Erreur")</f>
        <v>Samedi</v>
      </c>
      <c r="E8654" s="2" t="s">
        <v>30</v>
      </c>
      <c r="F8654" s="2" t="s">
        <v>79</v>
      </c>
      <c r="G8654" s="2" t="s">
        <v>62</v>
      </c>
      <c r="H8654" s="4" t="s">
        <v>20</v>
      </c>
      <c r="I8654" s="5">
        <v>34</v>
      </c>
      <c r="J8654" s="6">
        <v>70</v>
      </c>
      <c r="K8654" s="7">
        <v>2380</v>
      </c>
      <c r="L8654" s="7">
        <v>880.6</v>
      </c>
      <c r="M8654" s="8">
        <v>0.37</v>
      </c>
      <c r="N8654" s="2" t="s">
        <v>23</v>
      </c>
      <c r="O8654">
        <f t="shared" si="1080"/>
        <v>2021</v>
      </c>
      <c r="P8654">
        <f t="shared" si="1081"/>
        <v>4</v>
      </c>
      <c r="Q8654" t="str">
        <f t="shared" si="1082"/>
        <v>avr</v>
      </c>
      <c r="R8654" t="str">
        <f t="shared" si="1083"/>
        <v>Oregon</v>
      </c>
      <c r="S8654" t="str">
        <f t="shared" si="1084"/>
        <v>2021-04</v>
      </c>
      <c r="T8654">
        <f>IF(AND(COUNTIF(Calculs!$Q$2:$Q$12,$O8654)&gt;0,COUNTIF(Calculs!$S$2:$S$12,$E8654)&gt;0,COUNTIF(Calculs!$U$2:$U$12,$H8654)&gt;0),1,0)</f>
        <v>1</v>
      </c>
      <c r="U8654">
        <f t="shared" si="1085"/>
        <v>2380</v>
      </c>
      <c r="V8654">
        <f t="shared" si="1086"/>
        <v>70</v>
      </c>
      <c r="W8654">
        <f t="shared" si="1087"/>
        <v>880.6</v>
      </c>
    </row>
    <row r="8655" spans="1:23" ht="15.75" customHeight="1" x14ac:dyDescent="0.3">
      <c r="A8655" s="2" t="s">
        <v>29</v>
      </c>
      <c r="B8655" s="2">
        <v>1128299</v>
      </c>
      <c r="C8655" s="3">
        <v>44310</v>
      </c>
      <c r="D8655" s="12" t="str" cm="1">
        <f t="array" ref="D8655">_xlfn.SWITCH(WEEKDAY(C8655,2), 1, "Lundi", 2, "Mardi", 3, "Mercredi", 4, "Jeudi", 5, "Vendredi", 6, "Samedi", 7, "Dimanche", "Erreur")</f>
        <v>Samedi</v>
      </c>
      <c r="E8655" s="2" t="s">
        <v>30</v>
      </c>
      <c r="F8655" s="2" t="s">
        <v>79</v>
      </c>
      <c r="G8655" s="2" t="s">
        <v>62</v>
      </c>
      <c r="H8655" s="4" t="s">
        <v>21</v>
      </c>
      <c r="I8655" s="5">
        <v>36</v>
      </c>
      <c r="J8655" s="6">
        <v>39</v>
      </c>
      <c r="K8655" s="7">
        <v>1404</v>
      </c>
      <c r="L8655" s="7">
        <v>589.68000000000006</v>
      </c>
      <c r="M8655" s="8">
        <v>0.42000000000000004</v>
      </c>
      <c r="N8655" s="2" t="s">
        <v>23</v>
      </c>
      <c r="O8655">
        <f t="shared" si="1080"/>
        <v>2021</v>
      </c>
      <c r="P8655">
        <f t="shared" si="1081"/>
        <v>4</v>
      </c>
      <c r="Q8655" t="str">
        <f t="shared" si="1082"/>
        <v>avr</v>
      </c>
      <c r="R8655" t="str">
        <f t="shared" si="1083"/>
        <v>Oregon</v>
      </c>
      <c r="S8655" t="str">
        <f t="shared" si="1084"/>
        <v>2021-04</v>
      </c>
      <c r="T8655">
        <f>IF(AND(COUNTIF(Calculs!$Q$2:$Q$12,$O8655)&gt;0,COUNTIF(Calculs!$S$2:$S$12,$E8655)&gt;0,COUNTIF(Calculs!$U$2:$U$12,$H8655)&gt;0),1,0)</f>
        <v>1</v>
      </c>
      <c r="U8655">
        <f t="shared" si="1085"/>
        <v>1404</v>
      </c>
      <c r="V8655">
        <f t="shared" si="1086"/>
        <v>39</v>
      </c>
      <c r="W8655">
        <f t="shared" si="1087"/>
        <v>589.68000000000006</v>
      </c>
    </row>
    <row r="8656" spans="1:23" ht="15.75" customHeight="1" x14ac:dyDescent="0.3">
      <c r="A8656" s="2" t="s">
        <v>29</v>
      </c>
      <c r="B8656" s="2">
        <v>1128299</v>
      </c>
      <c r="C8656" s="3">
        <v>44310</v>
      </c>
      <c r="D8656" s="12" t="str" cm="1">
        <f t="array" ref="D8656">_xlfn.SWITCH(WEEKDAY(C8656,2), 1, "Lundi", 2, "Mardi", 3, "Mercredi", 4, "Jeudi", 5, "Vendredi", 6, "Samedi", 7, "Dimanche", "Erreur")</f>
        <v>Samedi</v>
      </c>
      <c r="E8656" s="2" t="s">
        <v>30</v>
      </c>
      <c r="F8656" s="2" t="s">
        <v>79</v>
      </c>
      <c r="G8656" s="2" t="s">
        <v>62</v>
      </c>
      <c r="H8656" s="4" t="s">
        <v>22</v>
      </c>
      <c r="I8656" s="5">
        <v>49</v>
      </c>
      <c r="J8656" s="6">
        <v>90</v>
      </c>
      <c r="K8656" s="7">
        <v>4410</v>
      </c>
      <c r="L8656" s="7">
        <v>1499.3999999999999</v>
      </c>
      <c r="M8656" s="8">
        <v>0.33999999999999997</v>
      </c>
      <c r="N8656" s="2" t="s">
        <v>23</v>
      </c>
      <c r="O8656">
        <f t="shared" si="1080"/>
        <v>2021</v>
      </c>
      <c r="P8656">
        <f t="shared" si="1081"/>
        <v>4</v>
      </c>
      <c r="Q8656" t="str">
        <f t="shared" si="1082"/>
        <v>avr</v>
      </c>
      <c r="R8656" t="str">
        <f t="shared" si="1083"/>
        <v>Oregon</v>
      </c>
      <c r="S8656" t="str">
        <f t="shared" si="1084"/>
        <v>2021-04</v>
      </c>
      <c r="T8656">
        <f>IF(AND(COUNTIF(Calculs!$Q$2:$Q$12,$O8656)&gt;0,COUNTIF(Calculs!$S$2:$S$12,$E8656)&gt;0,COUNTIF(Calculs!$U$2:$U$12,$H8656)&gt;0),1,0)</f>
        <v>1</v>
      </c>
      <c r="U8656">
        <f t="shared" si="1085"/>
        <v>4410</v>
      </c>
      <c r="V8656">
        <f t="shared" si="1086"/>
        <v>90</v>
      </c>
      <c r="W8656">
        <f t="shared" si="1087"/>
        <v>1499.3999999999999</v>
      </c>
    </row>
    <row r="8657" spans="1:23" ht="15.75" customHeight="1" x14ac:dyDescent="0.3">
      <c r="A8657" s="2" t="s">
        <v>29</v>
      </c>
      <c r="B8657" s="2">
        <v>1128299</v>
      </c>
      <c r="C8657" s="3">
        <v>44341</v>
      </c>
      <c r="D8657" s="12" t="str" cm="1">
        <f t="array" ref="D8657">_xlfn.SWITCH(WEEKDAY(C8657,2), 1, "Lundi", 2, "Mardi", 3, "Mercredi", 4, "Jeudi", 5, "Vendredi", 6, "Samedi", 7, "Dimanche", "Erreur")</f>
        <v>Mardi</v>
      </c>
      <c r="E8657" s="2" t="s">
        <v>30</v>
      </c>
      <c r="F8657" s="2" t="s">
        <v>79</v>
      </c>
      <c r="G8657" s="2" t="s">
        <v>62</v>
      </c>
      <c r="H8657" s="4" t="s">
        <v>16</v>
      </c>
      <c r="I8657" s="5">
        <v>39</v>
      </c>
      <c r="J8657" s="6">
        <v>155</v>
      </c>
      <c r="K8657" s="7">
        <v>6045</v>
      </c>
      <c r="L8657" s="7">
        <v>2538.9</v>
      </c>
      <c r="M8657" s="8">
        <v>0.42</v>
      </c>
      <c r="N8657" s="2" t="s">
        <v>23</v>
      </c>
      <c r="O8657">
        <f t="shared" si="1080"/>
        <v>2021</v>
      </c>
      <c r="P8657">
        <f t="shared" si="1081"/>
        <v>5</v>
      </c>
      <c r="Q8657" t="str">
        <f t="shared" si="1082"/>
        <v>mai</v>
      </c>
      <c r="R8657" t="str">
        <f t="shared" si="1083"/>
        <v>Oregon</v>
      </c>
      <c r="S8657" t="str">
        <f t="shared" si="1084"/>
        <v>2021-05</v>
      </c>
      <c r="T8657">
        <f>IF(AND(COUNTIF(Calculs!$Q$2:$Q$12,$O8657)&gt;0,COUNTIF(Calculs!$S$2:$S$12,$E8657)&gt;0,COUNTIF(Calculs!$U$2:$U$12,$H8657)&gt;0),1,0)</f>
        <v>1</v>
      </c>
      <c r="U8657">
        <f t="shared" si="1085"/>
        <v>6045</v>
      </c>
      <c r="V8657">
        <f t="shared" si="1086"/>
        <v>155</v>
      </c>
      <c r="W8657">
        <f t="shared" si="1087"/>
        <v>2538.9</v>
      </c>
    </row>
    <row r="8658" spans="1:23" ht="15.75" customHeight="1" x14ac:dyDescent="0.3">
      <c r="A8658" s="2" t="s">
        <v>29</v>
      </c>
      <c r="B8658" s="2">
        <v>1128299</v>
      </c>
      <c r="C8658" s="3">
        <v>44341</v>
      </c>
      <c r="D8658" s="12" t="str" cm="1">
        <f t="array" ref="D8658">_xlfn.SWITCH(WEEKDAY(C8658,2), 1, "Lundi", 2, "Mardi", 3, "Mercredi", 4, "Jeudi", 5, "Vendredi", 6, "Samedi", 7, "Dimanche", "Erreur")</f>
        <v>Mardi</v>
      </c>
      <c r="E8658" s="2" t="s">
        <v>30</v>
      </c>
      <c r="F8658" s="2" t="s">
        <v>79</v>
      </c>
      <c r="G8658" s="2" t="s">
        <v>62</v>
      </c>
      <c r="H8658" s="4" t="s">
        <v>18</v>
      </c>
      <c r="I8658" s="5">
        <v>36</v>
      </c>
      <c r="J8658" s="6">
        <v>109</v>
      </c>
      <c r="K8658" s="7">
        <v>3924</v>
      </c>
      <c r="L8658" s="7">
        <v>1569.6</v>
      </c>
      <c r="M8658" s="8">
        <v>0.39999999999999997</v>
      </c>
      <c r="N8658" s="2" t="s">
        <v>23</v>
      </c>
      <c r="O8658">
        <f t="shared" si="1080"/>
        <v>2021</v>
      </c>
      <c r="P8658">
        <f t="shared" si="1081"/>
        <v>5</v>
      </c>
      <c r="Q8658" t="str">
        <f t="shared" si="1082"/>
        <v>mai</v>
      </c>
      <c r="R8658" t="str">
        <f t="shared" si="1083"/>
        <v>Oregon</v>
      </c>
      <c r="S8658" t="str">
        <f t="shared" si="1084"/>
        <v>2021-05</v>
      </c>
      <c r="T8658">
        <f>IF(AND(COUNTIF(Calculs!$Q$2:$Q$12,$O8658)&gt;0,COUNTIF(Calculs!$S$2:$S$12,$E8658)&gt;0,COUNTIF(Calculs!$U$2:$U$12,$H8658)&gt;0),1,0)</f>
        <v>1</v>
      </c>
      <c r="U8658">
        <f t="shared" si="1085"/>
        <v>3924</v>
      </c>
      <c r="V8658">
        <f t="shared" si="1086"/>
        <v>109</v>
      </c>
      <c r="W8658">
        <f t="shared" si="1087"/>
        <v>1569.6</v>
      </c>
    </row>
    <row r="8659" spans="1:23" ht="15.75" customHeight="1" x14ac:dyDescent="0.3">
      <c r="A8659" s="2" t="s">
        <v>29</v>
      </c>
      <c r="B8659" s="2">
        <v>1128299</v>
      </c>
      <c r="C8659" s="3">
        <v>44341</v>
      </c>
      <c r="D8659" s="12" t="str" cm="1">
        <f t="array" ref="D8659">_xlfn.SWITCH(WEEKDAY(C8659,2), 1, "Lundi", 2, "Mardi", 3, "Mercredi", 4, "Jeudi", 5, "Vendredi", 6, "Samedi", 7, "Dimanche", "Erreur")</f>
        <v>Mardi</v>
      </c>
      <c r="E8659" s="2" t="s">
        <v>30</v>
      </c>
      <c r="F8659" s="2" t="s">
        <v>79</v>
      </c>
      <c r="G8659" s="2" t="s">
        <v>62</v>
      </c>
      <c r="H8659" s="4" t="s">
        <v>19</v>
      </c>
      <c r="I8659" s="5">
        <v>39</v>
      </c>
      <c r="J8659" s="6">
        <v>119</v>
      </c>
      <c r="K8659" s="7">
        <v>4641</v>
      </c>
      <c r="L8659" s="7">
        <v>1809.9899999999998</v>
      </c>
      <c r="M8659" s="8">
        <v>0.38999999999999996</v>
      </c>
      <c r="N8659" s="2" t="s">
        <v>23</v>
      </c>
      <c r="O8659">
        <f t="shared" si="1080"/>
        <v>2021</v>
      </c>
      <c r="P8659">
        <f t="shared" si="1081"/>
        <v>5</v>
      </c>
      <c r="Q8659" t="str">
        <f t="shared" si="1082"/>
        <v>mai</v>
      </c>
      <c r="R8659" t="str">
        <f t="shared" si="1083"/>
        <v>Oregon</v>
      </c>
      <c r="S8659" t="str">
        <f t="shared" si="1084"/>
        <v>2021-05</v>
      </c>
      <c r="T8659">
        <f>IF(AND(COUNTIF(Calculs!$Q$2:$Q$12,$O8659)&gt;0,COUNTIF(Calculs!$S$2:$S$12,$E8659)&gt;0,COUNTIF(Calculs!$U$2:$U$12,$H8659)&gt;0),1,0)</f>
        <v>1</v>
      </c>
      <c r="U8659">
        <f t="shared" si="1085"/>
        <v>4641</v>
      </c>
      <c r="V8659">
        <f t="shared" si="1086"/>
        <v>119</v>
      </c>
      <c r="W8659">
        <f t="shared" si="1087"/>
        <v>1809.9899999999998</v>
      </c>
    </row>
    <row r="8660" spans="1:23" ht="15.75" customHeight="1" x14ac:dyDescent="0.3">
      <c r="A8660" s="2" t="s">
        <v>29</v>
      </c>
      <c r="B8660" s="2">
        <v>1128299</v>
      </c>
      <c r="C8660" s="3">
        <v>44341</v>
      </c>
      <c r="D8660" s="12" t="str" cm="1">
        <f t="array" ref="D8660">_xlfn.SWITCH(WEEKDAY(C8660,2), 1, "Lundi", 2, "Mardi", 3, "Mercredi", 4, "Jeudi", 5, "Vendredi", 6, "Samedi", 7, "Dimanche", "Erreur")</f>
        <v>Mardi</v>
      </c>
      <c r="E8660" s="2" t="s">
        <v>30</v>
      </c>
      <c r="F8660" s="2" t="s">
        <v>79</v>
      </c>
      <c r="G8660" s="2" t="s">
        <v>62</v>
      </c>
      <c r="H8660" s="4" t="s">
        <v>20</v>
      </c>
      <c r="I8660" s="5">
        <v>33</v>
      </c>
      <c r="J8660" s="6">
        <v>94</v>
      </c>
      <c r="K8660" s="7">
        <v>3102</v>
      </c>
      <c r="L8660" s="7">
        <v>1209.78</v>
      </c>
      <c r="M8660" s="8">
        <v>0.38999999999999996</v>
      </c>
      <c r="N8660" s="2" t="s">
        <v>23</v>
      </c>
      <c r="O8660">
        <f t="shared" si="1080"/>
        <v>2021</v>
      </c>
      <c r="P8660">
        <f t="shared" si="1081"/>
        <v>5</v>
      </c>
      <c r="Q8660" t="str">
        <f t="shared" si="1082"/>
        <v>mai</v>
      </c>
      <c r="R8660" t="str">
        <f t="shared" si="1083"/>
        <v>Oregon</v>
      </c>
      <c r="S8660" t="str">
        <f t="shared" si="1084"/>
        <v>2021-05</v>
      </c>
      <c r="T8660">
        <f>IF(AND(COUNTIF(Calculs!$Q$2:$Q$12,$O8660)&gt;0,COUNTIF(Calculs!$S$2:$S$12,$E8660)&gt;0,COUNTIF(Calculs!$U$2:$U$12,$H8660)&gt;0),1,0)</f>
        <v>1</v>
      </c>
      <c r="U8660">
        <f t="shared" si="1085"/>
        <v>3102</v>
      </c>
      <c r="V8660">
        <f t="shared" si="1086"/>
        <v>94</v>
      </c>
      <c r="W8660">
        <f t="shared" si="1087"/>
        <v>1209.78</v>
      </c>
    </row>
    <row r="8661" spans="1:23" ht="15.75" customHeight="1" x14ac:dyDescent="0.3">
      <c r="A8661" s="2" t="s">
        <v>29</v>
      </c>
      <c r="B8661" s="2">
        <v>1128299</v>
      </c>
      <c r="C8661" s="3">
        <v>44341</v>
      </c>
      <c r="D8661" s="12" t="str" cm="1">
        <f t="array" ref="D8661">_xlfn.SWITCH(WEEKDAY(C8661,2), 1, "Lundi", 2, "Mardi", 3, "Mercredi", 4, "Jeudi", 5, "Vendredi", 6, "Samedi", 7, "Dimanche", "Erreur")</f>
        <v>Mardi</v>
      </c>
      <c r="E8661" s="2" t="s">
        <v>30</v>
      </c>
      <c r="F8661" s="2" t="s">
        <v>79</v>
      </c>
      <c r="G8661" s="2" t="s">
        <v>62</v>
      </c>
      <c r="H8661" s="4" t="s">
        <v>21</v>
      </c>
      <c r="I8661" s="5">
        <v>33</v>
      </c>
      <c r="J8661" s="6">
        <v>58</v>
      </c>
      <c r="K8661" s="7">
        <v>1914</v>
      </c>
      <c r="L8661" s="7">
        <v>842.16</v>
      </c>
      <c r="M8661" s="8">
        <v>0.44</v>
      </c>
      <c r="N8661" s="2" t="s">
        <v>23</v>
      </c>
      <c r="O8661">
        <f t="shared" si="1080"/>
        <v>2021</v>
      </c>
      <c r="P8661">
        <f t="shared" si="1081"/>
        <v>5</v>
      </c>
      <c r="Q8661" t="str">
        <f t="shared" si="1082"/>
        <v>mai</v>
      </c>
      <c r="R8661" t="str">
        <f t="shared" si="1083"/>
        <v>Oregon</v>
      </c>
      <c r="S8661" t="str">
        <f t="shared" si="1084"/>
        <v>2021-05</v>
      </c>
      <c r="T8661">
        <f>IF(AND(COUNTIF(Calculs!$Q$2:$Q$12,$O8661)&gt;0,COUNTIF(Calculs!$S$2:$S$12,$E8661)&gt;0,COUNTIF(Calculs!$U$2:$U$12,$H8661)&gt;0),1,0)</f>
        <v>1</v>
      </c>
      <c r="U8661">
        <f t="shared" si="1085"/>
        <v>1914</v>
      </c>
      <c r="V8661">
        <f t="shared" si="1086"/>
        <v>58</v>
      </c>
      <c r="W8661">
        <f t="shared" si="1087"/>
        <v>842.16</v>
      </c>
    </row>
    <row r="8662" spans="1:23" ht="15.75" customHeight="1" x14ac:dyDescent="0.3">
      <c r="A8662" s="2" t="s">
        <v>29</v>
      </c>
      <c r="B8662" s="2">
        <v>1128299</v>
      </c>
      <c r="C8662" s="3">
        <v>44341</v>
      </c>
      <c r="D8662" s="12" t="str" cm="1">
        <f t="array" ref="D8662">_xlfn.SWITCH(WEEKDAY(C8662,2), 1, "Lundi", 2, "Mardi", 3, "Mercredi", 4, "Jeudi", 5, "Vendredi", 6, "Samedi", 7, "Dimanche", "Erreur")</f>
        <v>Mardi</v>
      </c>
      <c r="E8662" s="2" t="s">
        <v>30</v>
      </c>
      <c r="F8662" s="2" t="s">
        <v>79</v>
      </c>
      <c r="G8662" s="2" t="s">
        <v>62</v>
      </c>
      <c r="H8662" s="4" t="s">
        <v>22</v>
      </c>
      <c r="I8662" s="5">
        <v>46</v>
      </c>
      <c r="J8662" s="6">
        <v>173</v>
      </c>
      <c r="K8662" s="7">
        <v>7958</v>
      </c>
      <c r="L8662" s="7">
        <v>2864.88</v>
      </c>
      <c r="M8662" s="8">
        <v>0.36</v>
      </c>
      <c r="N8662" s="2" t="s">
        <v>23</v>
      </c>
      <c r="O8662">
        <f t="shared" si="1080"/>
        <v>2021</v>
      </c>
      <c r="P8662">
        <f t="shared" si="1081"/>
        <v>5</v>
      </c>
      <c r="Q8662" t="str">
        <f t="shared" si="1082"/>
        <v>mai</v>
      </c>
      <c r="R8662" t="str">
        <f t="shared" si="1083"/>
        <v>Oregon</v>
      </c>
      <c r="S8662" t="str">
        <f t="shared" si="1084"/>
        <v>2021-05</v>
      </c>
      <c r="T8662">
        <f>IF(AND(COUNTIF(Calculs!$Q$2:$Q$12,$O8662)&gt;0,COUNTIF(Calculs!$S$2:$S$12,$E8662)&gt;0,COUNTIF(Calculs!$U$2:$U$12,$H8662)&gt;0),1,0)</f>
        <v>1</v>
      </c>
      <c r="U8662">
        <f t="shared" si="1085"/>
        <v>7958</v>
      </c>
      <c r="V8662">
        <f t="shared" si="1086"/>
        <v>173</v>
      </c>
      <c r="W8662">
        <f t="shared" si="1087"/>
        <v>2864.88</v>
      </c>
    </row>
    <row r="8663" spans="1:23" ht="15.75" customHeight="1" x14ac:dyDescent="0.3">
      <c r="A8663" s="2" t="s">
        <v>29</v>
      </c>
      <c r="B8663" s="2">
        <v>1128299</v>
      </c>
      <c r="C8663" s="3">
        <v>44371</v>
      </c>
      <c r="D8663" s="12" t="str" cm="1">
        <f t="array" ref="D8663">_xlfn.SWITCH(WEEKDAY(C8663,2), 1, "Lundi", 2, "Mardi", 3, "Mercredi", 4, "Jeudi", 5, "Vendredi", 6, "Samedi", 7, "Dimanche", "Erreur")</f>
        <v>Jeudi</v>
      </c>
      <c r="E8663" s="2" t="s">
        <v>30</v>
      </c>
      <c r="F8663" s="2" t="s">
        <v>79</v>
      </c>
      <c r="G8663" s="2" t="s">
        <v>62</v>
      </c>
      <c r="H8663" s="4" t="s">
        <v>16</v>
      </c>
      <c r="I8663" s="5">
        <v>43</v>
      </c>
      <c r="J8663" s="6">
        <v>240</v>
      </c>
      <c r="K8663" s="7">
        <v>10320</v>
      </c>
      <c r="L8663" s="7">
        <v>3921.6</v>
      </c>
      <c r="M8663" s="8">
        <v>0.38</v>
      </c>
      <c r="N8663" s="2" t="s">
        <v>23</v>
      </c>
      <c r="O8663">
        <f t="shared" si="1080"/>
        <v>2021</v>
      </c>
      <c r="P8663">
        <f t="shared" si="1081"/>
        <v>6</v>
      </c>
      <c r="Q8663" t="str">
        <f t="shared" si="1082"/>
        <v>juin</v>
      </c>
      <c r="R8663" t="str">
        <f t="shared" si="1083"/>
        <v>Oregon</v>
      </c>
      <c r="S8663" t="str">
        <f t="shared" si="1084"/>
        <v>2021-06</v>
      </c>
      <c r="T8663">
        <f>IF(AND(COUNTIF(Calculs!$Q$2:$Q$12,$O8663)&gt;0,COUNTIF(Calculs!$S$2:$S$12,$E8663)&gt;0,COUNTIF(Calculs!$U$2:$U$12,$H8663)&gt;0),1,0)</f>
        <v>1</v>
      </c>
      <c r="U8663">
        <f t="shared" si="1085"/>
        <v>10320</v>
      </c>
      <c r="V8663">
        <f t="shared" si="1086"/>
        <v>240</v>
      </c>
      <c r="W8663">
        <f t="shared" si="1087"/>
        <v>3921.6</v>
      </c>
    </row>
    <row r="8664" spans="1:23" ht="15.75" customHeight="1" x14ac:dyDescent="0.3">
      <c r="A8664" s="2" t="s">
        <v>29</v>
      </c>
      <c r="B8664" s="2">
        <v>1128299</v>
      </c>
      <c r="C8664" s="3">
        <v>44371</v>
      </c>
      <c r="D8664" s="12" t="str" cm="1">
        <f t="array" ref="D8664">_xlfn.SWITCH(WEEKDAY(C8664,2), 1, "Lundi", 2, "Mardi", 3, "Mercredi", 4, "Jeudi", 5, "Vendredi", 6, "Samedi", 7, "Dimanche", "Erreur")</f>
        <v>Jeudi</v>
      </c>
      <c r="E8664" s="2" t="s">
        <v>30</v>
      </c>
      <c r="F8664" s="2" t="s">
        <v>79</v>
      </c>
      <c r="G8664" s="2" t="s">
        <v>62</v>
      </c>
      <c r="H8664" s="4" t="s">
        <v>18</v>
      </c>
      <c r="I8664" s="5">
        <v>47</v>
      </c>
      <c r="J8664" s="6">
        <v>202</v>
      </c>
      <c r="K8664" s="7">
        <v>9494</v>
      </c>
      <c r="L8664" s="7">
        <v>3892.54</v>
      </c>
      <c r="M8664" s="8">
        <v>0.41</v>
      </c>
      <c r="N8664" s="2" t="s">
        <v>23</v>
      </c>
      <c r="O8664">
        <f t="shared" si="1080"/>
        <v>2021</v>
      </c>
      <c r="P8664">
        <f t="shared" si="1081"/>
        <v>6</v>
      </c>
      <c r="Q8664" t="str">
        <f t="shared" si="1082"/>
        <v>juin</v>
      </c>
      <c r="R8664" t="str">
        <f t="shared" si="1083"/>
        <v>Oregon</v>
      </c>
      <c r="S8664" t="str">
        <f t="shared" si="1084"/>
        <v>2021-06</v>
      </c>
      <c r="T8664">
        <f>IF(AND(COUNTIF(Calculs!$Q$2:$Q$12,$O8664)&gt;0,COUNTIF(Calculs!$S$2:$S$12,$E8664)&gt;0,COUNTIF(Calculs!$U$2:$U$12,$H8664)&gt;0),1,0)</f>
        <v>1</v>
      </c>
      <c r="U8664">
        <f t="shared" si="1085"/>
        <v>9494</v>
      </c>
      <c r="V8664">
        <f t="shared" si="1086"/>
        <v>202</v>
      </c>
      <c r="W8664">
        <f t="shared" si="1087"/>
        <v>3892.54</v>
      </c>
    </row>
    <row r="8665" spans="1:23" ht="15.75" customHeight="1" x14ac:dyDescent="0.3">
      <c r="A8665" s="2" t="s">
        <v>29</v>
      </c>
      <c r="B8665" s="2">
        <v>1128299</v>
      </c>
      <c r="C8665" s="3">
        <v>44371</v>
      </c>
      <c r="D8665" s="12" t="str" cm="1">
        <f t="array" ref="D8665">_xlfn.SWITCH(WEEKDAY(C8665,2), 1, "Lundi", 2, "Mardi", 3, "Mercredi", 4, "Jeudi", 5, "Vendredi", 6, "Samedi", 7, "Dimanche", "Erreur")</f>
        <v>Jeudi</v>
      </c>
      <c r="E8665" s="2" t="s">
        <v>30</v>
      </c>
      <c r="F8665" s="2" t="s">
        <v>79</v>
      </c>
      <c r="G8665" s="2" t="s">
        <v>62</v>
      </c>
      <c r="H8665" s="4" t="s">
        <v>19</v>
      </c>
      <c r="I8665" s="5">
        <v>53</v>
      </c>
      <c r="J8665" s="6">
        <v>208</v>
      </c>
      <c r="K8665" s="7">
        <v>11024</v>
      </c>
      <c r="L8665" s="7">
        <v>4299.3599999999997</v>
      </c>
      <c r="M8665" s="8">
        <v>0.38999999999999996</v>
      </c>
      <c r="N8665" s="2" t="s">
        <v>23</v>
      </c>
      <c r="O8665">
        <f t="shared" si="1080"/>
        <v>2021</v>
      </c>
      <c r="P8665">
        <f t="shared" si="1081"/>
        <v>6</v>
      </c>
      <c r="Q8665" t="str">
        <f t="shared" si="1082"/>
        <v>juin</v>
      </c>
      <c r="R8665" t="str">
        <f t="shared" si="1083"/>
        <v>Oregon</v>
      </c>
      <c r="S8665" t="str">
        <f t="shared" si="1084"/>
        <v>2021-06</v>
      </c>
      <c r="T8665">
        <f>IF(AND(COUNTIF(Calculs!$Q$2:$Q$12,$O8665)&gt;0,COUNTIF(Calculs!$S$2:$S$12,$E8665)&gt;0,COUNTIF(Calculs!$U$2:$U$12,$H8665)&gt;0),1,0)</f>
        <v>1</v>
      </c>
      <c r="U8665">
        <f t="shared" si="1085"/>
        <v>11024</v>
      </c>
      <c r="V8665">
        <f t="shared" si="1086"/>
        <v>208</v>
      </c>
      <c r="W8665">
        <f t="shared" si="1087"/>
        <v>4299.3599999999997</v>
      </c>
    </row>
    <row r="8666" spans="1:23" ht="15.75" customHeight="1" x14ac:dyDescent="0.3">
      <c r="A8666" s="2" t="s">
        <v>29</v>
      </c>
      <c r="B8666" s="2">
        <v>1128299</v>
      </c>
      <c r="C8666" s="3">
        <v>44371</v>
      </c>
      <c r="D8666" s="12" t="str" cm="1">
        <f t="array" ref="D8666">_xlfn.SWITCH(WEEKDAY(C8666,2), 1, "Lundi", 2, "Mardi", 3, "Mercredi", 4, "Jeudi", 5, "Vendredi", 6, "Samedi", 7, "Dimanche", "Erreur")</f>
        <v>Jeudi</v>
      </c>
      <c r="E8666" s="2" t="s">
        <v>30</v>
      </c>
      <c r="F8666" s="2" t="s">
        <v>79</v>
      </c>
      <c r="G8666" s="2" t="s">
        <v>62</v>
      </c>
      <c r="H8666" s="4" t="s">
        <v>20</v>
      </c>
      <c r="I8666" s="5">
        <v>62</v>
      </c>
      <c r="J8666" s="6">
        <v>179</v>
      </c>
      <c r="K8666" s="7">
        <v>11098</v>
      </c>
      <c r="L8666" s="7">
        <v>4550.1799999999994</v>
      </c>
      <c r="M8666" s="8">
        <v>0.41</v>
      </c>
      <c r="N8666" s="2" t="s">
        <v>23</v>
      </c>
      <c r="O8666">
        <f t="shared" si="1080"/>
        <v>2021</v>
      </c>
      <c r="P8666">
        <f t="shared" si="1081"/>
        <v>6</v>
      </c>
      <c r="Q8666" t="str">
        <f t="shared" si="1082"/>
        <v>juin</v>
      </c>
      <c r="R8666" t="str">
        <f t="shared" si="1083"/>
        <v>Oregon</v>
      </c>
      <c r="S8666" t="str">
        <f t="shared" si="1084"/>
        <v>2021-06</v>
      </c>
      <c r="T8666">
        <f>IF(AND(COUNTIF(Calculs!$Q$2:$Q$12,$O8666)&gt;0,COUNTIF(Calculs!$S$2:$S$12,$E8666)&gt;0,COUNTIF(Calculs!$U$2:$U$12,$H8666)&gt;0),1,0)</f>
        <v>1</v>
      </c>
      <c r="U8666">
        <f t="shared" si="1085"/>
        <v>11098</v>
      </c>
      <c r="V8666">
        <f t="shared" si="1086"/>
        <v>179</v>
      </c>
      <c r="W8666">
        <f t="shared" si="1087"/>
        <v>4550.1799999999994</v>
      </c>
    </row>
    <row r="8667" spans="1:23" ht="15.75" customHeight="1" x14ac:dyDescent="0.3">
      <c r="A8667" s="2" t="s">
        <v>29</v>
      </c>
      <c r="B8667" s="2">
        <v>1128299</v>
      </c>
      <c r="C8667" s="3">
        <v>44371</v>
      </c>
      <c r="D8667" s="12" t="str" cm="1">
        <f t="array" ref="D8667">_xlfn.SWITCH(WEEKDAY(C8667,2), 1, "Lundi", 2, "Mardi", 3, "Mercredi", 4, "Jeudi", 5, "Vendredi", 6, "Samedi", 7, "Dimanche", "Erreur")</f>
        <v>Jeudi</v>
      </c>
      <c r="E8667" s="2" t="s">
        <v>30</v>
      </c>
      <c r="F8667" s="2" t="s">
        <v>79</v>
      </c>
      <c r="G8667" s="2" t="s">
        <v>62</v>
      </c>
      <c r="H8667" s="4" t="s">
        <v>21</v>
      </c>
      <c r="I8667" s="5">
        <v>67</v>
      </c>
      <c r="J8667" s="6">
        <v>140</v>
      </c>
      <c r="K8667" s="7">
        <v>9380</v>
      </c>
      <c r="L8667" s="7">
        <v>4314.8</v>
      </c>
      <c r="M8667" s="8">
        <v>0.46</v>
      </c>
      <c r="N8667" s="2" t="s">
        <v>23</v>
      </c>
      <c r="O8667">
        <f t="shared" si="1080"/>
        <v>2021</v>
      </c>
      <c r="P8667">
        <f t="shared" si="1081"/>
        <v>6</v>
      </c>
      <c r="Q8667" t="str">
        <f t="shared" si="1082"/>
        <v>juin</v>
      </c>
      <c r="R8667" t="str">
        <f t="shared" si="1083"/>
        <v>Oregon</v>
      </c>
      <c r="S8667" t="str">
        <f t="shared" si="1084"/>
        <v>2021-06</v>
      </c>
      <c r="T8667">
        <f>IF(AND(COUNTIF(Calculs!$Q$2:$Q$12,$O8667)&gt;0,COUNTIF(Calculs!$S$2:$S$12,$E8667)&gt;0,COUNTIF(Calculs!$U$2:$U$12,$H8667)&gt;0),1,0)</f>
        <v>1</v>
      </c>
      <c r="U8667">
        <f t="shared" si="1085"/>
        <v>9380</v>
      </c>
      <c r="V8667">
        <f t="shared" si="1086"/>
        <v>140</v>
      </c>
      <c r="W8667">
        <f t="shared" si="1087"/>
        <v>4314.8</v>
      </c>
    </row>
    <row r="8668" spans="1:23" ht="15.75" customHeight="1" x14ac:dyDescent="0.3">
      <c r="A8668" s="2" t="s">
        <v>29</v>
      </c>
      <c r="B8668" s="2">
        <v>1128299</v>
      </c>
      <c r="C8668" s="3">
        <v>44371</v>
      </c>
      <c r="D8668" s="12" t="str" cm="1">
        <f t="array" ref="D8668">_xlfn.SWITCH(WEEKDAY(C8668,2), 1, "Lundi", 2, "Mardi", 3, "Mercredi", 4, "Jeudi", 5, "Vendredi", 6, "Samedi", 7, "Dimanche", "Erreur")</f>
        <v>Jeudi</v>
      </c>
      <c r="E8668" s="2" t="s">
        <v>30</v>
      </c>
      <c r="F8668" s="2" t="s">
        <v>79</v>
      </c>
      <c r="G8668" s="2" t="s">
        <v>62</v>
      </c>
      <c r="H8668" s="4" t="s">
        <v>22</v>
      </c>
      <c r="I8668" s="5">
        <v>74</v>
      </c>
      <c r="J8668" s="6">
        <v>231</v>
      </c>
      <c r="K8668" s="7">
        <v>17094</v>
      </c>
      <c r="L8668" s="7">
        <v>5641.0199999999995</v>
      </c>
      <c r="M8668" s="8">
        <v>0.32999999999999996</v>
      </c>
      <c r="N8668" s="2" t="s">
        <v>23</v>
      </c>
      <c r="O8668">
        <f t="shared" si="1080"/>
        <v>2021</v>
      </c>
      <c r="P8668">
        <f t="shared" si="1081"/>
        <v>6</v>
      </c>
      <c r="Q8668" t="str">
        <f t="shared" si="1082"/>
        <v>juin</v>
      </c>
      <c r="R8668" t="str">
        <f t="shared" si="1083"/>
        <v>Oregon</v>
      </c>
      <c r="S8668" t="str">
        <f t="shared" si="1084"/>
        <v>2021-06</v>
      </c>
      <c r="T8668">
        <f>IF(AND(COUNTIF(Calculs!$Q$2:$Q$12,$O8668)&gt;0,COUNTIF(Calculs!$S$2:$S$12,$E8668)&gt;0,COUNTIF(Calculs!$U$2:$U$12,$H8668)&gt;0),1,0)</f>
        <v>1</v>
      </c>
      <c r="U8668">
        <f t="shared" si="1085"/>
        <v>17094</v>
      </c>
      <c r="V8668">
        <f t="shared" si="1086"/>
        <v>231</v>
      </c>
      <c r="W8668">
        <f t="shared" si="1087"/>
        <v>5641.0199999999995</v>
      </c>
    </row>
    <row r="8669" spans="1:23" ht="15.75" customHeight="1" x14ac:dyDescent="0.3">
      <c r="A8669" s="2" t="s">
        <v>29</v>
      </c>
      <c r="B8669" s="2">
        <v>1128299</v>
      </c>
      <c r="C8669" s="3">
        <v>44400</v>
      </c>
      <c r="D8669" s="12" t="str" cm="1">
        <f t="array" ref="D8669">_xlfn.SWITCH(WEEKDAY(C8669,2), 1, "Lundi", 2, "Mardi", 3, "Mercredi", 4, "Jeudi", 5, "Vendredi", 6, "Samedi", 7, "Dimanche", "Erreur")</f>
        <v>Vendredi</v>
      </c>
      <c r="E8669" s="2" t="s">
        <v>30</v>
      </c>
      <c r="F8669" s="2" t="s">
        <v>79</v>
      </c>
      <c r="G8669" s="2" t="s">
        <v>62</v>
      </c>
      <c r="H8669" s="4" t="s">
        <v>16</v>
      </c>
      <c r="I8669" s="5">
        <v>60</v>
      </c>
      <c r="J8669" s="6">
        <v>298</v>
      </c>
      <c r="K8669" s="7">
        <v>17880</v>
      </c>
      <c r="L8669" s="7">
        <v>7509.5999999999995</v>
      </c>
      <c r="M8669" s="8">
        <v>0.42</v>
      </c>
      <c r="N8669" s="2" t="s">
        <v>23</v>
      </c>
      <c r="O8669">
        <f t="shared" si="1080"/>
        <v>2021</v>
      </c>
      <c r="P8669">
        <f t="shared" si="1081"/>
        <v>7</v>
      </c>
      <c r="Q8669" t="str">
        <f t="shared" si="1082"/>
        <v>juil</v>
      </c>
      <c r="R8669" t="str">
        <f t="shared" si="1083"/>
        <v>Oregon</v>
      </c>
      <c r="S8669" t="str">
        <f t="shared" si="1084"/>
        <v>2021-07</v>
      </c>
      <c r="T8669">
        <f>IF(AND(COUNTIF(Calculs!$Q$2:$Q$12,$O8669)&gt;0,COUNTIF(Calculs!$S$2:$S$12,$E8669)&gt;0,COUNTIF(Calculs!$U$2:$U$12,$H8669)&gt;0),1,0)</f>
        <v>1</v>
      </c>
      <c r="U8669">
        <f t="shared" si="1085"/>
        <v>17880</v>
      </c>
      <c r="V8669">
        <f t="shared" si="1086"/>
        <v>298</v>
      </c>
      <c r="W8669">
        <f t="shared" si="1087"/>
        <v>7509.5999999999995</v>
      </c>
    </row>
    <row r="8670" spans="1:23" ht="15.75" customHeight="1" x14ac:dyDescent="0.3">
      <c r="A8670" s="2" t="s">
        <v>29</v>
      </c>
      <c r="B8670" s="2">
        <v>1128299</v>
      </c>
      <c r="C8670" s="3">
        <v>44400</v>
      </c>
      <c r="D8670" s="12" t="str" cm="1">
        <f t="array" ref="D8670">_xlfn.SWITCH(WEEKDAY(C8670,2), 1, "Lundi", 2, "Mardi", 3, "Mercredi", 4, "Jeudi", 5, "Vendredi", 6, "Samedi", 7, "Dimanche", "Erreur")</f>
        <v>Vendredi</v>
      </c>
      <c r="E8670" s="2" t="s">
        <v>30</v>
      </c>
      <c r="F8670" s="2" t="s">
        <v>79</v>
      </c>
      <c r="G8670" s="2" t="s">
        <v>62</v>
      </c>
      <c r="H8670" s="4" t="s">
        <v>18</v>
      </c>
      <c r="I8670" s="5">
        <v>66</v>
      </c>
      <c r="J8670" s="6">
        <v>217</v>
      </c>
      <c r="K8670" s="7">
        <v>14322</v>
      </c>
      <c r="L8670" s="7">
        <v>5872.0199999999995</v>
      </c>
      <c r="M8670" s="8">
        <v>0.41</v>
      </c>
      <c r="N8670" s="2" t="s">
        <v>23</v>
      </c>
      <c r="O8670">
        <f t="shared" si="1080"/>
        <v>2021</v>
      </c>
      <c r="P8670">
        <f t="shared" si="1081"/>
        <v>7</v>
      </c>
      <c r="Q8670" t="str">
        <f t="shared" si="1082"/>
        <v>juil</v>
      </c>
      <c r="R8670" t="str">
        <f t="shared" si="1083"/>
        <v>Oregon</v>
      </c>
      <c r="S8670" t="str">
        <f t="shared" si="1084"/>
        <v>2021-07</v>
      </c>
      <c r="T8670">
        <f>IF(AND(COUNTIF(Calculs!$Q$2:$Q$12,$O8670)&gt;0,COUNTIF(Calculs!$S$2:$S$12,$E8670)&gt;0,COUNTIF(Calculs!$U$2:$U$12,$H8670)&gt;0),1,0)</f>
        <v>1</v>
      </c>
      <c r="U8670">
        <f t="shared" si="1085"/>
        <v>14322</v>
      </c>
      <c r="V8670">
        <f t="shared" si="1086"/>
        <v>217</v>
      </c>
      <c r="W8670">
        <f t="shared" si="1087"/>
        <v>5872.0199999999995</v>
      </c>
    </row>
    <row r="8671" spans="1:23" ht="15.75" customHeight="1" x14ac:dyDescent="0.3">
      <c r="A8671" s="2" t="s">
        <v>29</v>
      </c>
      <c r="B8671" s="2">
        <v>1128299</v>
      </c>
      <c r="C8671" s="3">
        <v>44400</v>
      </c>
      <c r="D8671" s="12" t="str" cm="1">
        <f t="array" ref="D8671">_xlfn.SWITCH(WEEKDAY(C8671,2), 1, "Lundi", 2, "Mardi", 3, "Mercredi", 4, "Jeudi", 5, "Vendredi", 6, "Samedi", 7, "Dimanche", "Erreur")</f>
        <v>Vendredi</v>
      </c>
      <c r="E8671" s="2" t="s">
        <v>30</v>
      </c>
      <c r="F8671" s="2" t="s">
        <v>79</v>
      </c>
      <c r="G8671" s="2" t="s">
        <v>62</v>
      </c>
      <c r="H8671" s="4" t="s">
        <v>19</v>
      </c>
      <c r="I8671" s="5">
        <v>66</v>
      </c>
      <c r="J8671" s="6">
        <v>221</v>
      </c>
      <c r="K8671" s="7">
        <v>14586</v>
      </c>
      <c r="L8671" s="7">
        <v>6126.12</v>
      </c>
      <c r="M8671" s="8">
        <v>0.42</v>
      </c>
      <c r="N8671" s="2" t="s">
        <v>23</v>
      </c>
      <c r="O8671">
        <f t="shared" si="1080"/>
        <v>2021</v>
      </c>
      <c r="P8671">
        <f t="shared" si="1081"/>
        <v>7</v>
      </c>
      <c r="Q8671" t="str">
        <f t="shared" si="1082"/>
        <v>juil</v>
      </c>
      <c r="R8671" t="str">
        <f t="shared" si="1083"/>
        <v>Oregon</v>
      </c>
      <c r="S8671" t="str">
        <f t="shared" si="1084"/>
        <v>2021-07</v>
      </c>
      <c r="T8671">
        <f>IF(AND(COUNTIF(Calculs!$Q$2:$Q$12,$O8671)&gt;0,COUNTIF(Calculs!$S$2:$S$12,$E8671)&gt;0,COUNTIF(Calculs!$U$2:$U$12,$H8671)&gt;0),1,0)</f>
        <v>1</v>
      </c>
      <c r="U8671">
        <f t="shared" si="1085"/>
        <v>14586</v>
      </c>
      <c r="V8671">
        <f t="shared" si="1086"/>
        <v>221</v>
      </c>
      <c r="W8671">
        <f t="shared" si="1087"/>
        <v>6126.12</v>
      </c>
    </row>
    <row r="8672" spans="1:23" ht="15.75" customHeight="1" x14ac:dyDescent="0.3">
      <c r="A8672" s="2" t="s">
        <v>29</v>
      </c>
      <c r="B8672" s="2">
        <v>1128299</v>
      </c>
      <c r="C8672" s="3">
        <v>44400</v>
      </c>
      <c r="D8672" s="12" t="str" cm="1">
        <f t="array" ref="D8672">_xlfn.SWITCH(WEEKDAY(C8672,2), 1, "Lundi", 2, "Mardi", 3, "Mercredi", 4, "Jeudi", 5, "Vendredi", 6, "Samedi", 7, "Dimanche", "Erreur")</f>
        <v>Vendredi</v>
      </c>
      <c r="E8672" s="2" t="s">
        <v>30</v>
      </c>
      <c r="F8672" s="2" t="s">
        <v>79</v>
      </c>
      <c r="G8672" s="2" t="s">
        <v>62</v>
      </c>
      <c r="H8672" s="4" t="s">
        <v>20</v>
      </c>
      <c r="I8672" s="5">
        <v>61</v>
      </c>
      <c r="J8672" s="6">
        <v>171</v>
      </c>
      <c r="K8672" s="7">
        <v>10431</v>
      </c>
      <c r="L8672" s="7">
        <v>4276.71</v>
      </c>
      <c r="M8672" s="8">
        <v>0.41</v>
      </c>
      <c r="N8672" s="2" t="s">
        <v>23</v>
      </c>
      <c r="O8672">
        <f t="shared" si="1080"/>
        <v>2021</v>
      </c>
      <c r="P8672">
        <f t="shared" si="1081"/>
        <v>7</v>
      </c>
      <c r="Q8672" t="str">
        <f t="shared" si="1082"/>
        <v>juil</v>
      </c>
      <c r="R8672" t="str">
        <f t="shared" si="1083"/>
        <v>Oregon</v>
      </c>
      <c r="S8672" t="str">
        <f t="shared" si="1084"/>
        <v>2021-07</v>
      </c>
      <c r="T8672">
        <f>IF(AND(COUNTIF(Calculs!$Q$2:$Q$12,$O8672)&gt;0,COUNTIF(Calculs!$S$2:$S$12,$E8672)&gt;0,COUNTIF(Calculs!$U$2:$U$12,$H8672)&gt;0),1,0)</f>
        <v>1</v>
      </c>
      <c r="U8672">
        <f t="shared" si="1085"/>
        <v>10431</v>
      </c>
      <c r="V8672">
        <f t="shared" si="1086"/>
        <v>171</v>
      </c>
      <c r="W8672">
        <f t="shared" si="1087"/>
        <v>4276.71</v>
      </c>
    </row>
    <row r="8673" spans="1:23" ht="15.75" customHeight="1" x14ac:dyDescent="0.3">
      <c r="A8673" s="2" t="s">
        <v>29</v>
      </c>
      <c r="B8673" s="2">
        <v>1128299</v>
      </c>
      <c r="C8673" s="3">
        <v>44400</v>
      </c>
      <c r="D8673" s="12" t="str" cm="1">
        <f t="array" ref="D8673">_xlfn.SWITCH(WEEKDAY(C8673,2), 1, "Lundi", 2, "Mardi", 3, "Mercredi", 4, "Jeudi", 5, "Vendredi", 6, "Samedi", 7, "Dimanche", "Erreur")</f>
        <v>Vendredi</v>
      </c>
      <c r="E8673" s="2" t="s">
        <v>30</v>
      </c>
      <c r="F8673" s="2" t="s">
        <v>79</v>
      </c>
      <c r="G8673" s="2" t="s">
        <v>62</v>
      </c>
      <c r="H8673" s="4" t="s">
        <v>21</v>
      </c>
      <c r="I8673" s="5">
        <v>68</v>
      </c>
      <c r="J8673" s="6">
        <v>198</v>
      </c>
      <c r="K8673" s="7">
        <v>13464</v>
      </c>
      <c r="L8673" s="7">
        <v>6193.4400000000005</v>
      </c>
      <c r="M8673" s="8">
        <v>0.46</v>
      </c>
      <c r="N8673" s="2" t="s">
        <v>23</v>
      </c>
      <c r="O8673">
        <f t="shared" si="1080"/>
        <v>2021</v>
      </c>
      <c r="P8673">
        <f t="shared" si="1081"/>
        <v>7</v>
      </c>
      <c r="Q8673" t="str">
        <f t="shared" si="1082"/>
        <v>juil</v>
      </c>
      <c r="R8673" t="str">
        <f t="shared" si="1083"/>
        <v>Oregon</v>
      </c>
      <c r="S8673" t="str">
        <f t="shared" si="1084"/>
        <v>2021-07</v>
      </c>
      <c r="T8673">
        <f>IF(AND(COUNTIF(Calculs!$Q$2:$Q$12,$O8673)&gt;0,COUNTIF(Calculs!$S$2:$S$12,$E8673)&gt;0,COUNTIF(Calculs!$U$2:$U$12,$H8673)&gt;0),1,0)</f>
        <v>1</v>
      </c>
      <c r="U8673">
        <f t="shared" si="1085"/>
        <v>13464</v>
      </c>
      <c r="V8673">
        <f t="shared" si="1086"/>
        <v>198</v>
      </c>
      <c r="W8673">
        <f t="shared" si="1087"/>
        <v>6193.4400000000005</v>
      </c>
    </row>
    <row r="8674" spans="1:23" ht="15.75" customHeight="1" x14ac:dyDescent="0.3">
      <c r="A8674" s="2" t="s">
        <v>29</v>
      </c>
      <c r="B8674" s="2">
        <v>1128299</v>
      </c>
      <c r="C8674" s="3">
        <v>44400</v>
      </c>
      <c r="D8674" s="12" t="str" cm="1">
        <f t="array" ref="D8674">_xlfn.SWITCH(WEEKDAY(C8674,2), 1, "Lundi", 2, "Mardi", 3, "Mercredi", 4, "Jeudi", 5, "Vendredi", 6, "Samedi", 7, "Dimanche", "Erreur")</f>
        <v>Vendredi</v>
      </c>
      <c r="E8674" s="2" t="s">
        <v>30</v>
      </c>
      <c r="F8674" s="2" t="s">
        <v>79</v>
      </c>
      <c r="G8674" s="2" t="s">
        <v>62</v>
      </c>
      <c r="H8674" s="4" t="s">
        <v>22</v>
      </c>
      <c r="I8674" s="5">
        <v>78</v>
      </c>
      <c r="J8674" s="6">
        <v>204</v>
      </c>
      <c r="K8674" s="7">
        <v>15912</v>
      </c>
      <c r="L8674" s="7">
        <v>5569.2</v>
      </c>
      <c r="M8674" s="8">
        <v>0.35</v>
      </c>
      <c r="N8674" s="2" t="s">
        <v>23</v>
      </c>
      <c r="O8674">
        <f t="shared" si="1080"/>
        <v>2021</v>
      </c>
      <c r="P8674">
        <f t="shared" si="1081"/>
        <v>7</v>
      </c>
      <c r="Q8674" t="str">
        <f t="shared" si="1082"/>
        <v>juil</v>
      </c>
      <c r="R8674" t="str">
        <f t="shared" si="1083"/>
        <v>Oregon</v>
      </c>
      <c r="S8674" t="str">
        <f t="shared" si="1084"/>
        <v>2021-07</v>
      </c>
      <c r="T8674">
        <f>IF(AND(COUNTIF(Calculs!$Q$2:$Q$12,$O8674)&gt;0,COUNTIF(Calculs!$S$2:$S$12,$E8674)&gt;0,COUNTIF(Calculs!$U$2:$U$12,$H8674)&gt;0),1,0)</f>
        <v>1</v>
      </c>
      <c r="U8674">
        <f t="shared" si="1085"/>
        <v>15912</v>
      </c>
      <c r="V8674">
        <f t="shared" si="1086"/>
        <v>204</v>
      </c>
      <c r="W8674">
        <f t="shared" si="1087"/>
        <v>5569.2</v>
      </c>
    </row>
    <row r="8675" spans="1:23" ht="15.75" customHeight="1" x14ac:dyDescent="0.3">
      <c r="A8675" s="2" t="s">
        <v>29</v>
      </c>
      <c r="B8675" s="2">
        <v>1128299</v>
      </c>
      <c r="C8675" s="3">
        <v>44432</v>
      </c>
      <c r="D8675" s="12" t="str" cm="1">
        <f t="array" ref="D8675">_xlfn.SWITCH(WEEKDAY(C8675,2), 1, "Lundi", 2, "Mardi", 3, "Mercredi", 4, "Jeudi", 5, "Vendredi", 6, "Samedi", 7, "Dimanche", "Erreur")</f>
        <v>Mardi</v>
      </c>
      <c r="E8675" s="2" t="s">
        <v>30</v>
      </c>
      <c r="F8675" s="2" t="s">
        <v>79</v>
      </c>
      <c r="G8675" s="2" t="s">
        <v>62</v>
      </c>
      <c r="H8675" s="4" t="s">
        <v>16</v>
      </c>
      <c r="I8675" s="5">
        <v>69</v>
      </c>
      <c r="J8675" s="6">
        <v>256</v>
      </c>
      <c r="K8675" s="7">
        <v>17664</v>
      </c>
      <c r="L8675" s="7">
        <v>6535.68</v>
      </c>
      <c r="M8675" s="8">
        <v>0.37</v>
      </c>
      <c r="N8675" s="2" t="s">
        <v>23</v>
      </c>
      <c r="O8675">
        <f t="shared" si="1080"/>
        <v>2021</v>
      </c>
      <c r="P8675">
        <f t="shared" si="1081"/>
        <v>8</v>
      </c>
      <c r="Q8675" t="str">
        <f t="shared" si="1082"/>
        <v>août</v>
      </c>
      <c r="R8675" t="str">
        <f t="shared" si="1083"/>
        <v>Oregon</v>
      </c>
      <c r="S8675" t="str">
        <f t="shared" si="1084"/>
        <v>2021-08</v>
      </c>
      <c r="T8675">
        <f>IF(AND(COUNTIF(Calculs!$Q$2:$Q$12,$O8675)&gt;0,COUNTIF(Calculs!$S$2:$S$12,$E8675)&gt;0,COUNTIF(Calculs!$U$2:$U$12,$H8675)&gt;0),1,0)</f>
        <v>1</v>
      </c>
      <c r="U8675">
        <f t="shared" si="1085"/>
        <v>17664</v>
      </c>
      <c r="V8675">
        <f t="shared" si="1086"/>
        <v>256</v>
      </c>
      <c r="W8675">
        <f t="shared" si="1087"/>
        <v>6535.68</v>
      </c>
    </row>
    <row r="8676" spans="1:23" ht="15.75" customHeight="1" x14ac:dyDescent="0.3">
      <c r="A8676" s="2" t="s">
        <v>29</v>
      </c>
      <c r="B8676" s="2">
        <v>1128299</v>
      </c>
      <c r="C8676" s="3">
        <v>44432</v>
      </c>
      <c r="D8676" s="12" t="str" cm="1">
        <f t="array" ref="D8676">_xlfn.SWITCH(WEEKDAY(C8676,2), 1, "Lundi", 2, "Mardi", 3, "Mercredi", 4, "Jeudi", 5, "Vendredi", 6, "Samedi", 7, "Dimanche", "Erreur")</f>
        <v>Mardi</v>
      </c>
      <c r="E8676" s="2" t="s">
        <v>30</v>
      </c>
      <c r="F8676" s="2" t="s">
        <v>79</v>
      </c>
      <c r="G8676" s="2" t="s">
        <v>62</v>
      </c>
      <c r="H8676" s="4" t="s">
        <v>18</v>
      </c>
      <c r="I8676" s="5">
        <v>62</v>
      </c>
      <c r="J8676" s="6">
        <v>256</v>
      </c>
      <c r="K8676" s="7">
        <v>15872</v>
      </c>
      <c r="L8676" s="7">
        <v>6666.24</v>
      </c>
      <c r="M8676" s="8">
        <v>0.42</v>
      </c>
      <c r="N8676" s="2" t="s">
        <v>23</v>
      </c>
      <c r="O8676">
        <f t="shared" si="1080"/>
        <v>2021</v>
      </c>
      <c r="P8676">
        <f t="shared" si="1081"/>
        <v>8</v>
      </c>
      <c r="Q8676" t="str">
        <f t="shared" si="1082"/>
        <v>août</v>
      </c>
      <c r="R8676" t="str">
        <f t="shared" si="1083"/>
        <v>Oregon</v>
      </c>
      <c r="S8676" t="str">
        <f t="shared" si="1084"/>
        <v>2021-08</v>
      </c>
      <c r="T8676">
        <f>IF(AND(COUNTIF(Calculs!$Q$2:$Q$12,$O8676)&gt;0,COUNTIF(Calculs!$S$2:$S$12,$E8676)&gt;0,COUNTIF(Calculs!$U$2:$U$12,$H8676)&gt;0),1,0)</f>
        <v>1</v>
      </c>
      <c r="U8676">
        <f t="shared" si="1085"/>
        <v>15872</v>
      </c>
      <c r="V8676">
        <f t="shared" si="1086"/>
        <v>256</v>
      </c>
      <c r="W8676">
        <f t="shared" si="1087"/>
        <v>6666.24</v>
      </c>
    </row>
    <row r="8677" spans="1:23" ht="15.75" customHeight="1" x14ac:dyDescent="0.3">
      <c r="A8677" s="2" t="s">
        <v>29</v>
      </c>
      <c r="B8677" s="2">
        <v>1128299</v>
      </c>
      <c r="C8677" s="3">
        <v>44432</v>
      </c>
      <c r="D8677" s="12" t="str" cm="1">
        <f t="array" ref="D8677">_xlfn.SWITCH(WEEKDAY(C8677,2), 1, "Lundi", 2, "Mardi", 3, "Mercredi", 4, "Jeudi", 5, "Vendredi", 6, "Samedi", 7, "Dimanche", "Erreur")</f>
        <v>Mardi</v>
      </c>
      <c r="E8677" s="2" t="s">
        <v>30</v>
      </c>
      <c r="F8677" s="2" t="s">
        <v>79</v>
      </c>
      <c r="G8677" s="2" t="s">
        <v>62</v>
      </c>
      <c r="H8677" s="4" t="s">
        <v>19</v>
      </c>
      <c r="I8677" s="5">
        <v>50</v>
      </c>
      <c r="J8677" s="6">
        <v>215</v>
      </c>
      <c r="K8677" s="7">
        <v>10750</v>
      </c>
      <c r="L8677" s="7">
        <v>4300</v>
      </c>
      <c r="M8677" s="8">
        <v>0.39999999999999997</v>
      </c>
      <c r="N8677" s="2" t="s">
        <v>23</v>
      </c>
      <c r="O8677">
        <f t="shared" si="1080"/>
        <v>2021</v>
      </c>
      <c r="P8677">
        <f t="shared" si="1081"/>
        <v>8</v>
      </c>
      <c r="Q8677" t="str">
        <f t="shared" si="1082"/>
        <v>août</v>
      </c>
      <c r="R8677" t="str">
        <f t="shared" si="1083"/>
        <v>Oregon</v>
      </c>
      <c r="S8677" t="str">
        <f t="shared" si="1084"/>
        <v>2021-08</v>
      </c>
      <c r="T8677">
        <f>IF(AND(COUNTIF(Calculs!$Q$2:$Q$12,$O8677)&gt;0,COUNTIF(Calculs!$S$2:$S$12,$E8677)&gt;0,COUNTIF(Calculs!$U$2:$U$12,$H8677)&gt;0),1,0)</f>
        <v>1</v>
      </c>
      <c r="U8677">
        <f t="shared" si="1085"/>
        <v>10750</v>
      </c>
      <c r="V8677">
        <f t="shared" si="1086"/>
        <v>215</v>
      </c>
      <c r="W8677">
        <f t="shared" si="1087"/>
        <v>4300</v>
      </c>
    </row>
    <row r="8678" spans="1:23" ht="15.75" customHeight="1" x14ac:dyDescent="0.3">
      <c r="A8678" s="2" t="s">
        <v>29</v>
      </c>
      <c r="B8678" s="2">
        <v>1128299</v>
      </c>
      <c r="C8678" s="3">
        <v>44432</v>
      </c>
      <c r="D8678" s="12" t="str" cm="1">
        <f t="array" ref="D8678">_xlfn.SWITCH(WEEKDAY(C8678,2), 1, "Lundi", 2, "Mardi", 3, "Mercredi", 4, "Jeudi", 5, "Vendredi", 6, "Samedi", 7, "Dimanche", "Erreur")</f>
        <v>Mardi</v>
      </c>
      <c r="E8678" s="2" t="s">
        <v>30</v>
      </c>
      <c r="F8678" s="2" t="s">
        <v>79</v>
      </c>
      <c r="G8678" s="2" t="s">
        <v>62</v>
      </c>
      <c r="H8678" s="4" t="s">
        <v>20</v>
      </c>
      <c r="I8678" s="5">
        <v>50</v>
      </c>
      <c r="J8678" s="6">
        <v>128</v>
      </c>
      <c r="K8678" s="7">
        <v>6400</v>
      </c>
      <c r="L8678" s="7">
        <v>2432</v>
      </c>
      <c r="M8678" s="8">
        <v>0.38</v>
      </c>
      <c r="N8678" s="2" t="s">
        <v>23</v>
      </c>
      <c r="O8678">
        <f t="shared" si="1080"/>
        <v>2021</v>
      </c>
      <c r="P8678">
        <f t="shared" si="1081"/>
        <v>8</v>
      </c>
      <c r="Q8678" t="str">
        <f t="shared" si="1082"/>
        <v>août</v>
      </c>
      <c r="R8678" t="str">
        <f t="shared" si="1083"/>
        <v>Oregon</v>
      </c>
      <c r="S8678" t="str">
        <f t="shared" si="1084"/>
        <v>2021-08</v>
      </c>
      <c r="T8678">
        <f>IF(AND(COUNTIF(Calculs!$Q$2:$Q$12,$O8678)&gt;0,COUNTIF(Calculs!$S$2:$S$12,$E8678)&gt;0,COUNTIF(Calculs!$U$2:$U$12,$H8678)&gt;0),1,0)</f>
        <v>1</v>
      </c>
      <c r="U8678">
        <f t="shared" si="1085"/>
        <v>6400</v>
      </c>
      <c r="V8678">
        <f t="shared" si="1086"/>
        <v>128</v>
      </c>
      <c r="W8678">
        <f t="shared" si="1087"/>
        <v>2432</v>
      </c>
    </row>
    <row r="8679" spans="1:23" ht="15.75" customHeight="1" x14ac:dyDescent="0.3">
      <c r="A8679" s="2" t="s">
        <v>29</v>
      </c>
      <c r="B8679" s="2">
        <v>1128299</v>
      </c>
      <c r="C8679" s="3">
        <v>44432</v>
      </c>
      <c r="D8679" s="12" t="str" cm="1">
        <f t="array" ref="D8679">_xlfn.SWITCH(WEEKDAY(C8679,2), 1, "Lundi", 2, "Mardi", 3, "Mercredi", 4, "Jeudi", 5, "Vendredi", 6, "Samedi", 7, "Dimanche", "Erreur")</f>
        <v>Mardi</v>
      </c>
      <c r="E8679" s="2" t="s">
        <v>30</v>
      </c>
      <c r="F8679" s="2" t="s">
        <v>79</v>
      </c>
      <c r="G8679" s="2" t="s">
        <v>62</v>
      </c>
      <c r="H8679" s="4" t="s">
        <v>21</v>
      </c>
      <c r="I8679" s="5">
        <v>53</v>
      </c>
      <c r="J8679" s="6">
        <v>136</v>
      </c>
      <c r="K8679" s="7">
        <v>7208</v>
      </c>
      <c r="L8679" s="7">
        <v>3027.36</v>
      </c>
      <c r="M8679" s="8">
        <v>0.42000000000000004</v>
      </c>
      <c r="N8679" s="2" t="s">
        <v>23</v>
      </c>
      <c r="O8679">
        <f t="shared" si="1080"/>
        <v>2021</v>
      </c>
      <c r="P8679">
        <f t="shared" si="1081"/>
        <v>8</v>
      </c>
      <c r="Q8679" t="str">
        <f t="shared" si="1082"/>
        <v>août</v>
      </c>
      <c r="R8679" t="str">
        <f t="shared" si="1083"/>
        <v>Oregon</v>
      </c>
      <c r="S8679" t="str">
        <f t="shared" si="1084"/>
        <v>2021-08</v>
      </c>
      <c r="T8679">
        <f>IF(AND(COUNTIF(Calculs!$Q$2:$Q$12,$O8679)&gt;0,COUNTIF(Calculs!$S$2:$S$12,$E8679)&gt;0,COUNTIF(Calculs!$U$2:$U$12,$H8679)&gt;0),1,0)</f>
        <v>1</v>
      </c>
      <c r="U8679">
        <f t="shared" si="1085"/>
        <v>7208</v>
      </c>
      <c r="V8679">
        <f t="shared" si="1086"/>
        <v>136</v>
      </c>
      <c r="W8679">
        <f t="shared" si="1087"/>
        <v>3027.36</v>
      </c>
    </row>
    <row r="8680" spans="1:23" ht="15.75" customHeight="1" x14ac:dyDescent="0.3">
      <c r="A8680" s="2" t="s">
        <v>29</v>
      </c>
      <c r="B8680" s="2">
        <v>1128299</v>
      </c>
      <c r="C8680" s="3">
        <v>44432</v>
      </c>
      <c r="D8680" s="12" t="str" cm="1">
        <f t="array" ref="D8680">_xlfn.SWITCH(WEEKDAY(C8680,2), 1, "Lundi", 2, "Mardi", 3, "Mercredi", 4, "Jeudi", 5, "Vendredi", 6, "Samedi", 7, "Dimanche", "Erreur")</f>
        <v>Mardi</v>
      </c>
      <c r="E8680" s="2" t="s">
        <v>30</v>
      </c>
      <c r="F8680" s="2" t="s">
        <v>79</v>
      </c>
      <c r="G8680" s="2" t="s">
        <v>62</v>
      </c>
      <c r="H8680" s="4" t="s">
        <v>22</v>
      </c>
      <c r="I8680" s="5">
        <v>53</v>
      </c>
      <c r="J8680" s="6">
        <v>88</v>
      </c>
      <c r="K8680" s="7">
        <v>4664</v>
      </c>
      <c r="L8680" s="7">
        <v>1725.68</v>
      </c>
      <c r="M8680" s="8">
        <v>0.37</v>
      </c>
      <c r="N8680" s="2" t="s">
        <v>23</v>
      </c>
      <c r="O8680">
        <f t="shared" si="1080"/>
        <v>2021</v>
      </c>
      <c r="P8680">
        <f t="shared" si="1081"/>
        <v>8</v>
      </c>
      <c r="Q8680" t="str">
        <f t="shared" si="1082"/>
        <v>août</v>
      </c>
      <c r="R8680" t="str">
        <f t="shared" si="1083"/>
        <v>Oregon</v>
      </c>
      <c r="S8680" t="str">
        <f t="shared" si="1084"/>
        <v>2021-08</v>
      </c>
      <c r="T8680">
        <f>IF(AND(COUNTIF(Calculs!$Q$2:$Q$12,$O8680)&gt;0,COUNTIF(Calculs!$S$2:$S$12,$E8680)&gt;0,COUNTIF(Calculs!$U$2:$U$12,$H8680)&gt;0),1,0)</f>
        <v>1</v>
      </c>
      <c r="U8680">
        <f t="shared" si="1085"/>
        <v>4664</v>
      </c>
      <c r="V8680">
        <f t="shared" si="1086"/>
        <v>88</v>
      </c>
      <c r="W8680">
        <f t="shared" si="1087"/>
        <v>1725.68</v>
      </c>
    </row>
    <row r="8681" spans="1:23" ht="15.75" customHeight="1" x14ac:dyDescent="0.3">
      <c r="A8681" s="2" t="s">
        <v>29</v>
      </c>
      <c r="B8681" s="2">
        <v>1128299</v>
      </c>
      <c r="C8681" s="3">
        <v>44464</v>
      </c>
      <c r="D8681" s="12" t="str" cm="1">
        <f t="array" ref="D8681">_xlfn.SWITCH(WEEKDAY(C8681,2), 1, "Lundi", 2, "Mardi", 3, "Mercredi", 4, "Jeudi", 5, "Vendredi", 6, "Samedi", 7, "Dimanche", "Erreur")</f>
        <v>Samedi</v>
      </c>
      <c r="E8681" s="2" t="s">
        <v>30</v>
      </c>
      <c r="F8681" s="2" t="s">
        <v>79</v>
      </c>
      <c r="G8681" s="2" t="s">
        <v>62</v>
      </c>
      <c r="H8681" s="4" t="s">
        <v>16</v>
      </c>
      <c r="I8681" s="5">
        <v>34</v>
      </c>
      <c r="J8681" s="6">
        <v>149</v>
      </c>
      <c r="K8681" s="7">
        <v>5066</v>
      </c>
      <c r="L8681" s="7">
        <v>1874.42</v>
      </c>
      <c r="M8681" s="8">
        <v>0.37</v>
      </c>
      <c r="N8681" s="2" t="s">
        <v>23</v>
      </c>
      <c r="O8681">
        <f t="shared" si="1080"/>
        <v>2021</v>
      </c>
      <c r="P8681">
        <f t="shared" si="1081"/>
        <v>9</v>
      </c>
      <c r="Q8681" t="str">
        <f t="shared" si="1082"/>
        <v>sept</v>
      </c>
      <c r="R8681" t="str">
        <f t="shared" si="1083"/>
        <v>Oregon</v>
      </c>
      <c r="S8681" t="str">
        <f t="shared" si="1084"/>
        <v>2021-09</v>
      </c>
      <c r="T8681">
        <f>IF(AND(COUNTIF(Calculs!$Q$2:$Q$12,$O8681)&gt;0,COUNTIF(Calculs!$S$2:$S$12,$E8681)&gt;0,COUNTIF(Calculs!$U$2:$U$12,$H8681)&gt;0),1,0)</f>
        <v>1</v>
      </c>
      <c r="U8681">
        <f t="shared" si="1085"/>
        <v>5066</v>
      </c>
      <c r="V8681">
        <f t="shared" si="1086"/>
        <v>149</v>
      </c>
      <c r="W8681">
        <f t="shared" si="1087"/>
        <v>1874.42</v>
      </c>
    </row>
    <row r="8682" spans="1:23" ht="15.75" customHeight="1" x14ac:dyDescent="0.3">
      <c r="A8682" s="2" t="s">
        <v>29</v>
      </c>
      <c r="B8682" s="2">
        <v>1128299</v>
      </c>
      <c r="C8682" s="3">
        <v>44464</v>
      </c>
      <c r="D8682" s="12" t="str" cm="1">
        <f t="array" ref="D8682">_xlfn.SWITCH(WEEKDAY(C8682,2), 1, "Lundi", 2, "Mardi", 3, "Mercredi", 4, "Jeudi", 5, "Vendredi", 6, "Samedi", 7, "Dimanche", "Erreur")</f>
        <v>Samedi</v>
      </c>
      <c r="E8682" s="2" t="s">
        <v>30</v>
      </c>
      <c r="F8682" s="2" t="s">
        <v>79</v>
      </c>
      <c r="G8682" s="2" t="s">
        <v>62</v>
      </c>
      <c r="H8682" s="4" t="s">
        <v>18</v>
      </c>
      <c r="I8682" s="5">
        <v>43</v>
      </c>
      <c r="J8682" s="6">
        <v>158</v>
      </c>
      <c r="K8682" s="7">
        <v>6794</v>
      </c>
      <c r="L8682" s="7">
        <v>2581.7200000000003</v>
      </c>
      <c r="M8682" s="8">
        <v>0.38</v>
      </c>
      <c r="N8682" s="2" t="s">
        <v>23</v>
      </c>
      <c r="O8682">
        <f t="shared" si="1080"/>
        <v>2021</v>
      </c>
      <c r="P8682">
        <f t="shared" si="1081"/>
        <v>9</v>
      </c>
      <c r="Q8682" t="str">
        <f t="shared" si="1082"/>
        <v>sept</v>
      </c>
      <c r="R8682" t="str">
        <f t="shared" si="1083"/>
        <v>Oregon</v>
      </c>
      <c r="S8682" t="str">
        <f t="shared" si="1084"/>
        <v>2021-09</v>
      </c>
      <c r="T8682">
        <f>IF(AND(COUNTIF(Calculs!$Q$2:$Q$12,$O8682)&gt;0,COUNTIF(Calculs!$S$2:$S$12,$E8682)&gt;0,COUNTIF(Calculs!$U$2:$U$12,$H8682)&gt;0),1,0)</f>
        <v>1</v>
      </c>
      <c r="U8682">
        <f t="shared" si="1085"/>
        <v>6794</v>
      </c>
      <c r="V8682">
        <f t="shared" si="1086"/>
        <v>158</v>
      </c>
      <c r="W8682">
        <f t="shared" si="1087"/>
        <v>2581.7200000000003</v>
      </c>
    </row>
    <row r="8683" spans="1:23" ht="15.75" customHeight="1" x14ac:dyDescent="0.3">
      <c r="A8683" s="2" t="s">
        <v>29</v>
      </c>
      <c r="B8683" s="2">
        <v>1128299</v>
      </c>
      <c r="C8683" s="3">
        <v>44464</v>
      </c>
      <c r="D8683" s="12" t="str" cm="1">
        <f t="array" ref="D8683">_xlfn.SWITCH(WEEKDAY(C8683,2), 1, "Lundi", 2, "Mardi", 3, "Mercredi", 4, "Jeudi", 5, "Vendredi", 6, "Samedi", 7, "Dimanche", "Erreur")</f>
        <v>Samedi</v>
      </c>
      <c r="E8683" s="2" t="s">
        <v>30</v>
      </c>
      <c r="F8683" s="2" t="s">
        <v>79</v>
      </c>
      <c r="G8683" s="2" t="s">
        <v>62</v>
      </c>
      <c r="H8683" s="4" t="s">
        <v>19</v>
      </c>
      <c r="I8683" s="5">
        <v>39</v>
      </c>
      <c r="J8683" s="6">
        <v>83</v>
      </c>
      <c r="K8683" s="7">
        <v>3237</v>
      </c>
      <c r="L8683" s="7">
        <v>1359.54</v>
      </c>
      <c r="M8683" s="8">
        <v>0.42</v>
      </c>
      <c r="N8683" s="2" t="s">
        <v>23</v>
      </c>
      <c r="O8683">
        <f t="shared" si="1080"/>
        <v>2021</v>
      </c>
      <c r="P8683">
        <f t="shared" si="1081"/>
        <v>9</v>
      </c>
      <c r="Q8683" t="str">
        <f t="shared" si="1082"/>
        <v>sept</v>
      </c>
      <c r="R8683" t="str">
        <f t="shared" si="1083"/>
        <v>Oregon</v>
      </c>
      <c r="S8683" t="str">
        <f t="shared" si="1084"/>
        <v>2021-09</v>
      </c>
      <c r="T8683">
        <f>IF(AND(COUNTIF(Calculs!$Q$2:$Q$12,$O8683)&gt;0,COUNTIF(Calculs!$S$2:$S$12,$E8683)&gt;0,COUNTIF(Calculs!$U$2:$U$12,$H8683)&gt;0),1,0)</f>
        <v>1</v>
      </c>
      <c r="U8683">
        <f t="shared" si="1085"/>
        <v>3237</v>
      </c>
      <c r="V8683">
        <f t="shared" si="1086"/>
        <v>83</v>
      </c>
      <c r="W8683">
        <f t="shared" si="1087"/>
        <v>1359.54</v>
      </c>
    </row>
    <row r="8684" spans="1:23" ht="15.75" customHeight="1" x14ac:dyDescent="0.3">
      <c r="A8684" s="2" t="s">
        <v>29</v>
      </c>
      <c r="B8684" s="2">
        <v>1128299</v>
      </c>
      <c r="C8684" s="3">
        <v>44464</v>
      </c>
      <c r="D8684" s="12" t="str" cm="1">
        <f t="array" ref="D8684">_xlfn.SWITCH(WEEKDAY(C8684,2), 1, "Lundi", 2, "Mardi", 3, "Mercredi", 4, "Jeudi", 5, "Vendredi", 6, "Samedi", 7, "Dimanche", "Erreur")</f>
        <v>Samedi</v>
      </c>
      <c r="E8684" s="2" t="s">
        <v>30</v>
      </c>
      <c r="F8684" s="2" t="s">
        <v>79</v>
      </c>
      <c r="G8684" s="2" t="s">
        <v>62</v>
      </c>
      <c r="H8684" s="4" t="s">
        <v>20</v>
      </c>
      <c r="I8684" s="5">
        <v>38</v>
      </c>
      <c r="J8684" s="6">
        <v>62</v>
      </c>
      <c r="K8684" s="7">
        <v>2356</v>
      </c>
      <c r="L8684" s="7">
        <v>989.52</v>
      </c>
      <c r="M8684" s="8">
        <v>0.42</v>
      </c>
      <c r="N8684" s="2" t="s">
        <v>23</v>
      </c>
      <c r="O8684">
        <f t="shared" si="1080"/>
        <v>2021</v>
      </c>
      <c r="P8684">
        <f t="shared" si="1081"/>
        <v>9</v>
      </c>
      <c r="Q8684" t="str">
        <f t="shared" si="1082"/>
        <v>sept</v>
      </c>
      <c r="R8684" t="str">
        <f t="shared" si="1083"/>
        <v>Oregon</v>
      </c>
      <c r="S8684" t="str">
        <f t="shared" si="1084"/>
        <v>2021-09</v>
      </c>
      <c r="T8684">
        <f>IF(AND(COUNTIF(Calculs!$Q$2:$Q$12,$O8684)&gt;0,COUNTIF(Calculs!$S$2:$S$12,$E8684)&gt;0,COUNTIF(Calculs!$U$2:$U$12,$H8684)&gt;0),1,0)</f>
        <v>1</v>
      </c>
      <c r="U8684">
        <f t="shared" si="1085"/>
        <v>2356</v>
      </c>
      <c r="V8684">
        <f t="shared" si="1086"/>
        <v>62</v>
      </c>
      <c r="W8684">
        <f t="shared" si="1087"/>
        <v>989.52</v>
      </c>
    </row>
    <row r="8685" spans="1:23" ht="15.75" customHeight="1" x14ac:dyDescent="0.3">
      <c r="A8685" s="2" t="s">
        <v>29</v>
      </c>
      <c r="B8685" s="2">
        <v>1128299</v>
      </c>
      <c r="C8685" s="3">
        <v>44464</v>
      </c>
      <c r="D8685" s="12" t="str" cm="1">
        <f t="array" ref="D8685">_xlfn.SWITCH(WEEKDAY(C8685,2), 1, "Lundi", 2, "Mardi", 3, "Mercredi", 4, "Jeudi", 5, "Vendredi", 6, "Samedi", 7, "Dimanche", "Erreur")</f>
        <v>Samedi</v>
      </c>
      <c r="E8685" s="2" t="s">
        <v>30</v>
      </c>
      <c r="F8685" s="2" t="s">
        <v>79</v>
      </c>
      <c r="G8685" s="2" t="s">
        <v>62</v>
      </c>
      <c r="H8685" s="4" t="s">
        <v>21</v>
      </c>
      <c r="I8685" s="5">
        <v>48</v>
      </c>
      <c r="J8685" s="6">
        <v>77</v>
      </c>
      <c r="K8685" s="7">
        <v>3696</v>
      </c>
      <c r="L8685" s="7">
        <v>1552.3200000000002</v>
      </c>
      <c r="M8685" s="8">
        <v>0.42000000000000004</v>
      </c>
      <c r="N8685" s="2" t="s">
        <v>23</v>
      </c>
      <c r="O8685">
        <f t="shared" si="1080"/>
        <v>2021</v>
      </c>
      <c r="P8685">
        <f t="shared" si="1081"/>
        <v>9</v>
      </c>
      <c r="Q8685" t="str">
        <f t="shared" si="1082"/>
        <v>sept</v>
      </c>
      <c r="R8685" t="str">
        <f t="shared" si="1083"/>
        <v>Oregon</v>
      </c>
      <c r="S8685" t="str">
        <f t="shared" si="1084"/>
        <v>2021-09</v>
      </c>
      <c r="T8685">
        <f>IF(AND(COUNTIF(Calculs!$Q$2:$Q$12,$O8685)&gt;0,COUNTIF(Calculs!$S$2:$S$12,$E8685)&gt;0,COUNTIF(Calculs!$U$2:$U$12,$H8685)&gt;0),1,0)</f>
        <v>1</v>
      </c>
      <c r="U8685">
        <f t="shared" si="1085"/>
        <v>3696</v>
      </c>
      <c r="V8685">
        <f t="shared" si="1086"/>
        <v>77</v>
      </c>
      <c r="W8685">
        <f t="shared" si="1087"/>
        <v>1552.3200000000002</v>
      </c>
    </row>
    <row r="8686" spans="1:23" ht="15.75" customHeight="1" x14ac:dyDescent="0.3">
      <c r="A8686" s="2" t="s">
        <v>29</v>
      </c>
      <c r="B8686" s="2">
        <v>1128299</v>
      </c>
      <c r="C8686" s="3">
        <v>44464</v>
      </c>
      <c r="D8686" s="12" t="str" cm="1">
        <f t="array" ref="D8686">_xlfn.SWITCH(WEEKDAY(C8686,2), 1, "Lundi", 2, "Mardi", 3, "Mercredi", 4, "Jeudi", 5, "Vendredi", 6, "Samedi", 7, "Dimanche", "Erreur")</f>
        <v>Samedi</v>
      </c>
      <c r="E8686" s="2" t="s">
        <v>30</v>
      </c>
      <c r="F8686" s="2" t="s">
        <v>79</v>
      </c>
      <c r="G8686" s="2" t="s">
        <v>62</v>
      </c>
      <c r="H8686" s="4" t="s">
        <v>22</v>
      </c>
      <c r="I8686" s="5">
        <v>36</v>
      </c>
      <c r="J8686" s="6">
        <v>85</v>
      </c>
      <c r="K8686" s="7">
        <v>3060</v>
      </c>
      <c r="L8686" s="7">
        <v>979.2</v>
      </c>
      <c r="M8686" s="8">
        <v>0.32</v>
      </c>
      <c r="N8686" s="2" t="s">
        <v>23</v>
      </c>
      <c r="O8686">
        <f t="shared" si="1080"/>
        <v>2021</v>
      </c>
      <c r="P8686">
        <f t="shared" si="1081"/>
        <v>9</v>
      </c>
      <c r="Q8686" t="str">
        <f t="shared" si="1082"/>
        <v>sept</v>
      </c>
      <c r="R8686" t="str">
        <f t="shared" si="1083"/>
        <v>Oregon</v>
      </c>
      <c r="S8686" t="str">
        <f t="shared" si="1084"/>
        <v>2021-09</v>
      </c>
      <c r="T8686">
        <f>IF(AND(COUNTIF(Calculs!$Q$2:$Q$12,$O8686)&gt;0,COUNTIF(Calculs!$S$2:$S$12,$E8686)&gt;0,COUNTIF(Calculs!$U$2:$U$12,$H8686)&gt;0),1,0)</f>
        <v>1</v>
      </c>
      <c r="U8686">
        <f t="shared" si="1085"/>
        <v>3060</v>
      </c>
      <c r="V8686">
        <f t="shared" si="1086"/>
        <v>85</v>
      </c>
      <c r="W8686">
        <f t="shared" si="1087"/>
        <v>979.2</v>
      </c>
    </row>
    <row r="8687" spans="1:23" ht="15.75" customHeight="1" x14ac:dyDescent="0.3">
      <c r="A8687" s="2" t="s">
        <v>29</v>
      </c>
      <c r="B8687" s="2">
        <v>1128299</v>
      </c>
      <c r="C8687" s="3">
        <v>44493</v>
      </c>
      <c r="D8687" s="12" t="str" cm="1">
        <f t="array" ref="D8687">_xlfn.SWITCH(WEEKDAY(C8687,2), 1, "Lundi", 2, "Mardi", 3, "Mercredi", 4, "Jeudi", 5, "Vendredi", 6, "Samedi", 7, "Dimanche", "Erreur")</f>
        <v>Dimanche</v>
      </c>
      <c r="E8687" s="2" t="s">
        <v>30</v>
      </c>
      <c r="F8687" s="2" t="s">
        <v>79</v>
      </c>
      <c r="G8687" s="2" t="s">
        <v>62</v>
      </c>
      <c r="H8687" s="4" t="s">
        <v>16</v>
      </c>
      <c r="I8687" s="5">
        <v>29</v>
      </c>
      <c r="J8687" s="6">
        <v>119</v>
      </c>
      <c r="K8687" s="7">
        <v>3451</v>
      </c>
      <c r="L8687" s="7">
        <v>1345.8899999999999</v>
      </c>
      <c r="M8687" s="8">
        <v>0.38999999999999996</v>
      </c>
      <c r="N8687" s="2" t="s">
        <v>23</v>
      </c>
      <c r="O8687">
        <f t="shared" si="1080"/>
        <v>2021</v>
      </c>
      <c r="P8687">
        <f t="shared" si="1081"/>
        <v>10</v>
      </c>
      <c r="Q8687" t="str">
        <f t="shared" si="1082"/>
        <v>oct</v>
      </c>
      <c r="R8687" t="str">
        <f t="shared" si="1083"/>
        <v>Oregon</v>
      </c>
      <c r="S8687" t="str">
        <f t="shared" si="1084"/>
        <v>2021-10</v>
      </c>
      <c r="T8687">
        <f>IF(AND(COUNTIF(Calculs!$Q$2:$Q$12,$O8687)&gt;0,COUNTIF(Calculs!$S$2:$S$12,$E8687)&gt;0,COUNTIF(Calculs!$U$2:$U$12,$H8687)&gt;0),1,0)</f>
        <v>1</v>
      </c>
      <c r="U8687">
        <f t="shared" si="1085"/>
        <v>3451</v>
      </c>
      <c r="V8687">
        <f t="shared" si="1086"/>
        <v>119</v>
      </c>
      <c r="W8687">
        <f t="shared" si="1087"/>
        <v>1345.8899999999999</v>
      </c>
    </row>
    <row r="8688" spans="1:23" ht="15.75" customHeight="1" x14ac:dyDescent="0.3">
      <c r="A8688" s="2" t="s">
        <v>29</v>
      </c>
      <c r="B8688" s="2">
        <v>1128299</v>
      </c>
      <c r="C8688" s="3">
        <v>44493</v>
      </c>
      <c r="D8688" s="12" t="str" cm="1">
        <f t="array" ref="D8688">_xlfn.SWITCH(WEEKDAY(C8688,2), 1, "Lundi", 2, "Mardi", 3, "Mercredi", 4, "Jeudi", 5, "Vendredi", 6, "Samedi", 7, "Dimanche", "Erreur")</f>
        <v>Dimanche</v>
      </c>
      <c r="E8688" s="2" t="s">
        <v>30</v>
      </c>
      <c r="F8688" s="2" t="s">
        <v>79</v>
      </c>
      <c r="G8688" s="2" t="s">
        <v>62</v>
      </c>
      <c r="H8688" s="4" t="s">
        <v>18</v>
      </c>
      <c r="I8688" s="5">
        <v>37</v>
      </c>
      <c r="J8688" s="6">
        <v>179</v>
      </c>
      <c r="K8688" s="7">
        <v>6623</v>
      </c>
      <c r="L8688" s="7">
        <v>2516.7400000000002</v>
      </c>
      <c r="M8688" s="8">
        <v>0.38</v>
      </c>
      <c r="N8688" s="2" t="s">
        <v>23</v>
      </c>
      <c r="O8688">
        <f t="shared" si="1080"/>
        <v>2021</v>
      </c>
      <c r="P8688">
        <f t="shared" si="1081"/>
        <v>10</v>
      </c>
      <c r="Q8688" t="str">
        <f t="shared" si="1082"/>
        <v>oct</v>
      </c>
      <c r="R8688" t="str">
        <f t="shared" si="1083"/>
        <v>Oregon</v>
      </c>
      <c r="S8688" t="str">
        <f t="shared" si="1084"/>
        <v>2021-10</v>
      </c>
      <c r="T8688">
        <f>IF(AND(COUNTIF(Calculs!$Q$2:$Q$12,$O8688)&gt;0,COUNTIF(Calculs!$S$2:$S$12,$E8688)&gt;0,COUNTIF(Calculs!$U$2:$U$12,$H8688)&gt;0),1,0)</f>
        <v>1</v>
      </c>
      <c r="U8688">
        <f t="shared" si="1085"/>
        <v>6623</v>
      </c>
      <c r="V8688">
        <f t="shared" si="1086"/>
        <v>179</v>
      </c>
      <c r="W8688">
        <f t="shared" si="1087"/>
        <v>2516.7400000000002</v>
      </c>
    </row>
    <row r="8689" spans="1:23" ht="15.75" customHeight="1" x14ac:dyDescent="0.3">
      <c r="A8689" s="2" t="s">
        <v>29</v>
      </c>
      <c r="B8689" s="2">
        <v>1128299</v>
      </c>
      <c r="C8689" s="3">
        <v>44493</v>
      </c>
      <c r="D8689" s="12" t="str" cm="1">
        <f t="array" ref="D8689">_xlfn.SWITCH(WEEKDAY(C8689,2), 1, "Lundi", 2, "Mardi", 3, "Mercredi", 4, "Jeudi", 5, "Vendredi", 6, "Samedi", 7, "Dimanche", "Erreur")</f>
        <v>Dimanche</v>
      </c>
      <c r="E8689" s="2" t="s">
        <v>30</v>
      </c>
      <c r="F8689" s="2" t="s">
        <v>79</v>
      </c>
      <c r="G8689" s="2" t="s">
        <v>62</v>
      </c>
      <c r="H8689" s="4" t="s">
        <v>19</v>
      </c>
      <c r="I8689" s="5">
        <v>37</v>
      </c>
      <c r="J8689" s="6">
        <v>109</v>
      </c>
      <c r="K8689" s="7">
        <v>4033</v>
      </c>
      <c r="L8689" s="7">
        <v>1492.21</v>
      </c>
      <c r="M8689" s="8">
        <v>0.37</v>
      </c>
      <c r="N8689" s="2" t="s">
        <v>23</v>
      </c>
      <c r="O8689">
        <f t="shared" si="1080"/>
        <v>2021</v>
      </c>
      <c r="P8689">
        <f t="shared" si="1081"/>
        <v>10</v>
      </c>
      <c r="Q8689" t="str">
        <f t="shared" si="1082"/>
        <v>oct</v>
      </c>
      <c r="R8689" t="str">
        <f t="shared" si="1083"/>
        <v>Oregon</v>
      </c>
      <c r="S8689" t="str">
        <f t="shared" si="1084"/>
        <v>2021-10</v>
      </c>
      <c r="T8689">
        <f>IF(AND(COUNTIF(Calculs!$Q$2:$Q$12,$O8689)&gt;0,COUNTIF(Calculs!$S$2:$S$12,$E8689)&gt;0,COUNTIF(Calculs!$U$2:$U$12,$H8689)&gt;0),1,0)</f>
        <v>1</v>
      </c>
      <c r="U8689">
        <f t="shared" si="1085"/>
        <v>4033</v>
      </c>
      <c r="V8689">
        <f t="shared" si="1086"/>
        <v>109</v>
      </c>
      <c r="W8689">
        <f t="shared" si="1087"/>
        <v>1492.21</v>
      </c>
    </row>
    <row r="8690" spans="1:23" ht="15.75" customHeight="1" x14ac:dyDescent="0.3">
      <c r="A8690" s="2" t="s">
        <v>29</v>
      </c>
      <c r="B8690" s="2">
        <v>1128299</v>
      </c>
      <c r="C8690" s="3">
        <v>44493</v>
      </c>
      <c r="D8690" s="12" t="str" cm="1">
        <f t="array" ref="D8690">_xlfn.SWITCH(WEEKDAY(C8690,2), 1, "Lundi", 2, "Mardi", 3, "Mercredi", 4, "Jeudi", 5, "Vendredi", 6, "Samedi", 7, "Dimanche", "Erreur")</f>
        <v>Dimanche</v>
      </c>
      <c r="E8690" s="2" t="s">
        <v>30</v>
      </c>
      <c r="F8690" s="2" t="s">
        <v>79</v>
      </c>
      <c r="G8690" s="2" t="s">
        <v>62</v>
      </c>
      <c r="H8690" s="4" t="s">
        <v>20</v>
      </c>
      <c r="I8690" s="5">
        <v>34</v>
      </c>
      <c r="J8690" s="6">
        <v>114</v>
      </c>
      <c r="K8690" s="7">
        <v>3876</v>
      </c>
      <c r="L8690" s="7">
        <v>1511.6399999999999</v>
      </c>
      <c r="M8690" s="8">
        <v>0.38999999999999996</v>
      </c>
      <c r="N8690" s="2" t="s">
        <v>23</v>
      </c>
      <c r="O8690">
        <f t="shared" si="1080"/>
        <v>2021</v>
      </c>
      <c r="P8690">
        <f t="shared" si="1081"/>
        <v>10</v>
      </c>
      <c r="Q8690" t="str">
        <f t="shared" si="1082"/>
        <v>oct</v>
      </c>
      <c r="R8690" t="str">
        <f t="shared" si="1083"/>
        <v>Oregon</v>
      </c>
      <c r="S8690" t="str">
        <f t="shared" si="1084"/>
        <v>2021-10</v>
      </c>
      <c r="T8690">
        <f>IF(AND(COUNTIF(Calculs!$Q$2:$Q$12,$O8690)&gt;0,COUNTIF(Calculs!$S$2:$S$12,$E8690)&gt;0,COUNTIF(Calculs!$U$2:$U$12,$H8690)&gt;0),1,0)</f>
        <v>1</v>
      </c>
      <c r="U8690">
        <f t="shared" si="1085"/>
        <v>3876</v>
      </c>
      <c r="V8690">
        <f t="shared" si="1086"/>
        <v>114</v>
      </c>
      <c r="W8690">
        <f t="shared" si="1087"/>
        <v>1511.6399999999999</v>
      </c>
    </row>
    <row r="8691" spans="1:23" ht="15.75" customHeight="1" x14ac:dyDescent="0.3">
      <c r="A8691" s="2" t="s">
        <v>29</v>
      </c>
      <c r="B8691" s="2">
        <v>1128299</v>
      </c>
      <c r="C8691" s="3">
        <v>44493</v>
      </c>
      <c r="D8691" s="12" t="str" cm="1">
        <f t="array" ref="D8691">_xlfn.SWITCH(WEEKDAY(C8691,2), 1, "Lundi", 2, "Mardi", 3, "Mercredi", 4, "Jeudi", 5, "Vendredi", 6, "Samedi", 7, "Dimanche", "Erreur")</f>
        <v>Dimanche</v>
      </c>
      <c r="E8691" s="2" t="s">
        <v>30</v>
      </c>
      <c r="F8691" s="2" t="s">
        <v>79</v>
      </c>
      <c r="G8691" s="2" t="s">
        <v>62</v>
      </c>
      <c r="H8691" s="4" t="s">
        <v>21</v>
      </c>
      <c r="I8691" s="5">
        <v>40</v>
      </c>
      <c r="J8691" s="6">
        <v>93</v>
      </c>
      <c r="K8691" s="7">
        <v>3720</v>
      </c>
      <c r="L8691" s="7">
        <v>1674</v>
      </c>
      <c r="M8691" s="8">
        <v>0.45</v>
      </c>
      <c r="N8691" s="2" t="s">
        <v>23</v>
      </c>
      <c r="O8691">
        <f t="shared" si="1080"/>
        <v>2021</v>
      </c>
      <c r="P8691">
        <f t="shared" si="1081"/>
        <v>10</v>
      </c>
      <c r="Q8691" t="str">
        <f t="shared" si="1082"/>
        <v>oct</v>
      </c>
      <c r="R8691" t="str">
        <f t="shared" si="1083"/>
        <v>Oregon</v>
      </c>
      <c r="S8691" t="str">
        <f t="shared" si="1084"/>
        <v>2021-10</v>
      </c>
      <c r="T8691">
        <f>IF(AND(COUNTIF(Calculs!$Q$2:$Q$12,$O8691)&gt;0,COUNTIF(Calculs!$S$2:$S$12,$E8691)&gt;0,COUNTIF(Calculs!$U$2:$U$12,$H8691)&gt;0),1,0)</f>
        <v>1</v>
      </c>
      <c r="U8691">
        <f t="shared" si="1085"/>
        <v>3720</v>
      </c>
      <c r="V8691">
        <f t="shared" si="1086"/>
        <v>93</v>
      </c>
      <c r="W8691">
        <f t="shared" si="1087"/>
        <v>1674</v>
      </c>
    </row>
    <row r="8692" spans="1:23" ht="15.75" customHeight="1" x14ac:dyDescent="0.3">
      <c r="A8692" s="2" t="s">
        <v>29</v>
      </c>
      <c r="B8692" s="2">
        <v>1128299</v>
      </c>
      <c r="C8692" s="3">
        <v>44493</v>
      </c>
      <c r="D8692" s="12" t="str" cm="1">
        <f t="array" ref="D8692">_xlfn.SWITCH(WEEKDAY(C8692,2), 1, "Lundi", 2, "Mardi", 3, "Mercredi", 4, "Jeudi", 5, "Vendredi", 6, "Samedi", 7, "Dimanche", "Erreur")</f>
        <v>Dimanche</v>
      </c>
      <c r="E8692" s="2" t="s">
        <v>30</v>
      </c>
      <c r="F8692" s="2" t="s">
        <v>79</v>
      </c>
      <c r="G8692" s="2" t="s">
        <v>62</v>
      </c>
      <c r="H8692" s="4" t="s">
        <v>22</v>
      </c>
      <c r="I8692" s="5">
        <v>41</v>
      </c>
      <c r="J8692" s="6">
        <v>123</v>
      </c>
      <c r="K8692" s="7">
        <v>5043</v>
      </c>
      <c r="L8692" s="7">
        <v>1865.91</v>
      </c>
      <c r="M8692" s="8">
        <v>0.37</v>
      </c>
      <c r="N8692" s="2" t="s">
        <v>23</v>
      </c>
      <c r="O8692">
        <f t="shared" si="1080"/>
        <v>2021</v>
      </c>
      <c r="P8692">
        <f t="shared" si="1081"/>
        <v>10</v>
      </c>
      <c r="Q8692" t="str">
        <f t="shared" si="1082"/>
        <v>oct</v>
      </c>
      <c r="R8692" t="str">
        <f t="shared" si="1083"/>
        <v>Oregon</v>
      </c>
      <c r="S8692" t="str">
        <f t="shared" si="1084"/>
        <v>2021-10</v>
      </c>
      <c r="T8692">
        <f>IF(AND(COUNTIF(Calculs!$Q$2:$Q$12,$O8692)&gt;0,COUNTIF(Calculs!$S$2:$S$12,$E8692)&gt;0,COUNTIF(Calculs!$U$2:$U$12,$H8692)&gt;0),1,0)</f>
        <v>1</v>
      </c>
      <c r="U8692">
        <f t="shared" si="1085"/>
        <v>5043</v>
      </c>
      <c r="V8692">
        <f t="shared" si="1086"/>
        <v>123</v>
      </c>
      <c r="W8692">
        <f t="shared" si="1087"/>
        <v>1865.91</v>
      </c>
    </row>
    <row r="8693" spans="1:23" ht="15.75" customHeight="1" x14ac:dyDescent="0.3">
      <c r="A8693" s="2" t="s">
        <v>29</v>
      </c>
      <c r="B8693" s="2">
        <v>1128299</v>
      </c>
      <c r="C8693" s="3">
        <v>44524</v>
      </c>
      <c r="D8693" s="12" t="str" cm="1">
        <f t="array" ref="D8693">_xlfn.SWITCH(WEEKDAY(C8693,2), 1, "Lundi", 2, "Mardi", 3, "Mercredi", 4, "Jeudi", 5, "Vendredi", 6, "Samedi", 7, "Dimanche", "Erreur")</f>
        <v>Mercredi</v>
      </c>
      <c r="E8693" s="2" t="s">
        <v>30</v>
      </c>
      <c r="F8693" s="2" t="s">
        <v>79</v>
      </c>
      <c r="G8693" s="2" t="s">
        <v>62</v>
      </c>
      <c r="H8693" s="4" t="s">
        <v>16</v>
      </c>
      <c r="I8693" s="5">
        <v>34</v>
      </c>
      <c r="J8693" s="6">
        <v>190</v>
      </c>
      <c r="K8693" s="7">
        <v>6460</v>
      </c>
      <c r="L8693" s="7">
        <v>2390.1999999999998</v>
      </c>
      <c r="M8693" s="8">
        <v>0.37</v>
      </c>
      <c r="N8693" s="2" t="s">
        <v>23</v>
      </c>
      <c r="O8693">
        <f t="shared" si="1080"/>
        <v>2021</v>
      </c>
      <c r="P8693">
        <f t="shared" si="1081"/>
        <v>11</v>
      </c>
      <c r="Q8693" t="str">
        <f t="shared" si="1082"/>
        <v>nov</v>
      </c>
      <c r="R8693" t="str">
        <f t="shared" si="1083"/>
        <v>Oregon</v>
      </c>
      <c r="S8693" t="str">
        <f t="shared" si="1084"/>
        <v>2021-11</v>
      </c>
      <c r="T8693">
        <f>IF(AND(COUNTIF(Calculs!$Q$2:$Q$12,$O8693)&gt;0,COUNTIF(Calculs!$S$2:$S$12,$E8693)&gt;0,COUNTIF(Calculs!$U$2:$U$12,$H8693)&gt;0),1,0)</f>
        <v>1</v>
      </c>
      <c r="U8693">
        <f t="shared" si="1085"/>
        <v>6460</v>
      </c>
      <c r="V8693">
        <f t="shared" si="1086"/>
        <v>190</v>
      </c>
      <c r="W8693">
        <f t="shared" si="1087"/>
        <v>2390.1999999999998</v>
      </c>
    </row>
    <row r="8694" spans="1:23" ht="15.75" customHeight="1" x14ac:dyDescent="0.3">
      <c r="A8694" s="2" t="s">
        <v>29</v>
      </c>
      <c r="B8694" s="2">
        <v>1128299</v>
      </c>
      <c r="C8694" s="3">
        <v>44524</v>
      </c>
      <c r="D8694" s="12" t="str" cm="1">
        <f t="array" ref="D8694">_xlfn.SWITCH(WEEKDAY(C8694,2), 1, "Lundi", 2, "Mardi", 3, "Mercredi", 4, "Jeudi", 5, "Vendredi", 6, "Samedi", 7, "Dimanche", "Erreur")</f>
        <v>Mercredi</v>
      </c>
      <c r="E8694" s="2" t="s">
        <v>30</v>
      </c>
      <c r="F8694" s="2" t="s">
        <v>79</v>
      </c>
      <c r="G8694" s="2" t="s">
        <v>62</v>
      </c>
      <c r="H8694" s="4" t="s">
        <v>18</v>
      </c>
      <c r="I8694" s="5">
        <v>37</v>
      </c>
      <c r="J8694" s="6">
        <v>202</v>
      </c>
      <c r="K8694" s="7">
        <v>7474</v>
      </c>
      <c r="L8694" s="7">
        <v>2914.8599999999997</v>
      </c>
      <c r="M8694" s="8">
        <v>0.38999999999999996</v>
      </c>
      <c r="N8694" s="2" t="s">
        <v>23</v>
      </c>
      <c r="O8694">
        <f t="shared" si="1080"/>
        <v>2021</v>
      </c>
      <c r="P8694">
        <f t="shared" si="1081"/>
        <v>11</v>
      </c>
      <c r="Q8694" t="str">
        <f t="shared" si="1082"/>
        <v>nov</v>
      </c>
      <c r="R8694" t="str">
        <f t="shared" si="1083"/>
        <v>Oregon</v>
      </c>
      <c r="S8694" t="str">
        <f t="shared" si="1084"/>
        <v>2021-11</v>
      </c>
      <c r="T8694">
        <f>IF(AND(COUNTIF(Calculs!$Q$2:$Q$12,$O8694)&gt;0,COUNTIF(Calculs!$S$2:$S$12,$E8694)&gt;0,COUNTIF(Calculs!$U$2:$U$12,$H8694)&gt;0),1,0)</f>
        <v>1</v>
      </c>
      <c r="U8694">
        <f t="shared" si="1085"/>
        <v>7474</v>
      </c>
      <c r="V8694">
        <f t="shared" si="1086"/>
        <v>202</v>
      </c>
      <c r="W8694">
        <f t="shared" si="1087"/>
        <v>2914.8599999999997</v>
      </c>
    </row>
    <row r="8695" spans="1:23" ht="15.75" customHeight="1" x14ac:dyDescent="0.3">
      <c r="A8695" s="2" t="s">
        <v>29</v>
      </c>
      <c r="B8695" s="2">
        <v>1128299</v>
      </c>
      <c r="C8695" s="3">
        <v>44524</v>
      </c>
      <c r="D8695" s="12" t="str" cm="1">
        <f t="array" ref="D8695">_xlfn.SWITCH(WEEKDAY(C8695,2), 1, "Lundi", 2, "Mardi", 3, "Mercredi", 4, "Jeudi", 5, "Vendredi", 6, "Samedi", 7, "Dimanche", "Erreur")</f>
        <v>Mercredi</v>
      </c>
      <c r="E8695" s="2" t="s">
        <v>30</v>
      </c>
      <c r="F8695" s="2" t="s">
        <v>79</v>
      </c>
      <c r="G8695" s="2" t="s">
        <v>62</v>
      </c>
      <c r="H8695" s="4" t="s">
        <v>19</v>
      </c>
      <c r="I8695" s="5">
        <v>32</v>
      </c>
      <c r="J8695" s="6">
        <v>152</v>
      </c>
      <c r="K8695" s="7">
        <v>4864</v>
      </c>
      <c r="L8695" s="7">
        <v>2042.8799999999999</v>
      </c>
      <c r="M8695" s="8">
        <v>0.42</v>
      </c>
      <c r="N8695" s="2" t="s">
        <v>23</v>
      </c>
      <c r="O8695">
        <f t="shared" si="1080"/>
        <v>2021</v>
      </c>
      <c r="P8695">
        <f t="shared" si="1081"/>
        <v>11</v>
      </c>
      <c r="Q8695" t="str">
        <f t="shared" si="1082"/>
        <v>nov</v>
      </c>
      <c r="R8695" t="str">
        <f t="shared" si="1083"/>
        <v>Oregon</v>
      </c>
      <c r="S8695" t="str">
        <f t="shared" si="1084"/>
        <v>2021-11</v>
      </c>
      <c r="T8695">
        <f>IF(AND(COUNTIF(Calculs!$Q$2:$Q$12,$O8695)&gt;0,COUNTIF(Calculs!$S$2:$S$12,$E8695)&gt;0,COUNTIF(Calculs!$U$2:$U$12,$H8695)&gt;0),1,0)</f>
        <v>1</v>
      </c>
      <c r="U8695">
        <f t="shared" si="1085"/>
        <v>4864</v>
      </c>
      <c r="V8695">
        <f t="shared" si="1086"/>
        <v>152</v>
      </c>
      <c r="W8695">
        <f t="shared" si="1087"/>
        <v>2042.8799999999999</v>
      </c>
    </row>
    <row r="8696" spans="1:23" ht="15.75" customHeight="1" x14ac:dyDescent="0.3">
      <c r="A8696" s="2" t="s">
        <v>29</v>
      </c>
      <c r="B8696" s="2">
        <v>1128299</v>
      </c>
      <c r="C8696" s="3">
        <v>44524</v>
      </c>
      <c r="D8696" s="12" t="str" cm="1">
        <f t="array" ref="D8696">_xlfn.SWITCH(WEEKDAY(C8696,2), 1, "Lundi", 2, "Mardi", 3, "Mercredi", 4, "Jeudi", 5, "Vendredi", 6, "Samedi", 7, "Dimanche", "Erreur")</f>
        <v>Mercredi</v>
      </c>
      <c r="E8696" s="2" t="s">
        <v>30</v>
      </c>
      <c r="F8696" s="2" t="s">
        <v>79</v>
      </c>
      <c r="G8696" s="2" t="s">
        <v>62</v>
      </c>
      <c r="H8696" s="4" t="s">
        <v>20</v>
      </c>
      <c r="I8696" s="5">
        <v>39</v>
      </c>
      <c r="J8696" s="6">
        <v>149</v>
      </c>
      <c r="K8696" s="7">
        <v>5811</v>
      </c>
      <c r="L8696" s="7">
        <v>2382.5099999999998</v>
      </c>
      <c r="M8696" s="8">
        <v>0.41</v>
      </c>
      <c r="N8696" s="2" t="s">
        <v>23</v>
      </c>
      <c r="O8696">
        <f t="shared" si="1080"/>
        <v>2021</v>
      </c>
      <c r="P8696">
        <f t="shared" si="1081"/>
        <v>11</v>
      </c>
      <c r="Q8696" t="str">
        <f t="shared" si="1082"/>
        <v>nov</v>
      </c>
      <c r="R8696" t="str">
        <f t="shared" si="1083"/>
        <v>Oregon</v>
      </c>
      <c r="S8696" t="str">
        <f t="shared" si="1084"/>
        <v>2021-11</v>
      </c>
      <c r="T8696">
        <f>IF(AND(COUNTIF(Calculs!$Q$2:$Q$12,$O8696)&gt;0,COUNTIF(Calculs!$S$2:$S$12,$E8696)&gt;0,COUNTIF(Calculs!$U$2:$U$12,$H8696)&gt;0),1,0)</f>
        <v>1</v>
      </c>
      <c r="U8696">
        <f t="shared" si="1085"/>
        <v>5811</v>
      </c>
      <c r="V8696">
        <f t="shared" si="1086"/>
        <v>149</v>
      </c>
      <c r="W8696">
        <f t="shared" si="1087"/>
        <v>2382.5099999999998</v>
      </c>
    </row>
    <row r="8697" spans="1:23" ht="15.75" customHeight="1" x14ac:dyDescent="0.3">
      <c r="A8697" s="2" t="s">
        <v>29</v>
      </c>
      <c r="B8697" s="2">
        <v>1128299</v>
      </c>
      <c r="C8697" s="3">
        <v>44524</v>
      </c>
      <c r="D8697" s="12" t="str" cm="1">
        <f t="array" ref="D8697">_xlfn.SWITCH(WEEKDAY(C8697,2), 1, "Lundi", 2, "Mardi", 3, "Mercredi", 4, "Jeudi", 5, "Vendredi", 6, "Samedi", 7, "Dimanche", "Erreur")</f>
        <v>Mercredi</v>
      </c>
      <c r="E8697" s="2" t="s">
        <v>30</v>
      </c>
      <c r="F8697" s="2" t="s">
        <v>79</v>
      </c>
      <c r="G8697" s="2" t="s">
        <v>62</v>
      </c>
      <c r="H8697" s="4" t="s">
        <v>21</v>
      </c>
      <c r="I8697" s="5">
        <v>50</v>
      </c>
      <c r="J8697" s="6">
        <v>145</v>
      </c>
      <c r="K8697" s="7">
        <v>7250</v>
      </c>
      <c r="L8697" s="7">
        <v>3335</v>
      </c>
      <c r="M8697" s="8">
        <v>0.46</v>
      </c>
      <c r="N8697" s="2" t="s">
        <v>23</v>
      </c>
      <c r="O8697">
        <f t="shared" si="1080"/>
        <v>2021</v>
      </c>
      <c r="P8697">
        <f t="shared" si="1081"/>
        <v>11</v>
      </c>
      <c r="Q8697" t="str">
        <f t="shared" si="1082"/>
        <v>nov</v>
      </c>
      <c r="R8697" t="str">
        <f t="shared" si="1083"/>
        <v>Oregon</v>
      </c>
      <c r="S8697" t="str">
        <f t="shared" si="1084"/>
        <v>2021-11</v>
      </c>
      <c r="T8697">
        <f>IF(AND(COUNTIF(Calculs!$Q$2:$Q$12,$O8697)&gt;0,COUNTIF(Calculs!$S$2:$S$12,$E8697)&gt;0,COUNTIF(Calculs!$U$2:$U$12,$H8697)&gt;0),1,0)</f>
        <v>1</v>
      </c>
      <c r="U8697">
        <f t="shared" si="1085"/>
        <v>7250</v>
      </c>
      <c r="V8697">
        <f t="shared" si="1086"/>
        <v>145</v>
      </c>
      <c r="W8697">
        <f t="shared" si="1087"/>
        <v>3335</v>
      </c>
    </row>
    <row r="8698" spans="1:23" ht="15.75" customHeight="1" x14ac:dyDescent="0.3">
      <c r="A8698" s="2" t="s">
        <v>29</v>
      </c>
      <c r="B8698" s="2">
        <v>1128299</v>
      </c>
      <c r="C8698" s="3">
        <v>44524</v>
      </c>
      <c r="D8698" s="12" t="str" cm="1">
        <f t="array" ref="D8698">_xlfn.SWITCH(WEEKDAY(C8698,2), 1, "Lundi", 2, "Mardi", 3, "Mercredi", 4, "Jeudi", 5, "Vendredi", 6, "Samedi", 7, "Dimanche", "Erreur")</f>
        <v>Mercredi</v>
      </c>
      <c r="E8698" s="2" t="s">
        <v>30</v>
      </c>
      <c r="F8698" s="2" t="s">
        <v>79</v>
      </c>
      <c r="G8698" s="2" t="s">
        <v>62</v>
      </c>
      <c r="H8698" s="4" t="s">
        <v>22</v>
      </c>
      <c r="I8698" s="5">
        <v>53</v>
      </c>
      <c r="J8698" s="6">
        <v>165</v>
      </c>
      <c r="K8698" s="7">
        <v>8745</v>
      </c>
      <c r="L8698" s="7">
        <v>3235.65</v>
      </c>
      <c r="M8698" s="8">
        <v>0.37</v>
      </c>
      <c r="N8698" s="2" t="s">
        <v>23</v>
      </c>
      <c r="O8698">
        <f t="shared" si="1080"/>
        <v>2021</v>
      </c>
      <c r="P8698">
        <f t="shared" si="1081"/>
        <v>11</v>
      </c>
      <c r="Q8698" t="str">
        <f t="shared" si="1082"/>
        <v>nov</v>
      </c>
      <c r="R8698" t="str">
        <f t="shared" si="1083"/>
        <v>Oregon</v>
      </c>
      <c r="S8698" t="str">
        <f t="shared" si="1084"/>
        <v>2021-11</v>
      </c>
      <c r="T8698">
        <f>IF(AND(COUNTIF(Calculs!$Q$2:$Q$12,$O8698)&gt;0,COUNTIF(Calculs!$S$2:$S$12,$E8698)&gt;0,COUNTIF(Calculs!$U$2:$U$12,$H8698)&gt;0),1,0)</f>
        <v>1</v>
      </c>
      <c r="U8698">
        <f t="shared" si="1085"/>
        <v>8745</v>
      </c>
      <c r="V8698">
        <f t="shared" si="1086"/>
        <v>165</v>
      </c>
      <c r="W8698">
        <f t="shared" si="1087"/>
        <v>3235.65</v>
      </c>
    </row>
    <row r="8699" spans="1:23" ht="15.75" customHeight="1" x14ac:dyDescent="0.3">
      <c r="A8699" s="2" t="s">
        <v>29</v>
      </c>
      <c r="B8699" s="2">
        <v>1128299</v>
      </c>
      <c r="C8699" s="3">
        <v>44553</v>
      </c>
      <c r="D8699" s="12" t="str" cm="1">
        <f t="array" ref="D8699">_xlfn.SWITCH(WEEKDAY(C8699,2), 1, "Lundi", 2, "Mardi", 3, "Mercredi", 4, "Jeudi", 5, "Vendredi", 6, "Samedi", 7, "Dimanche", "Erreur")</f>
        <v>Jeudi</v>
      </c>
      <c r="E8699" s="2" t="s">
        <v>30</v>
      </c>
      <c r="F8699" s="2" t="s">
        <v>79</v>
      </c>
      <c r="G8699" s="2" t="s">
        <v>62</v>
      </c>
      <c r="H8699" s="4" t="s">
        <v>16</v>
      </c>
      <c r="I8699" s="5">
        <v>51</v>
      </c>
      <c r="J8699" s="6">
        <v>225</v>
      </c>
      <c r="K8699" s="7">
        <v>11475</v>
      </c>
      <c r="L8699" s="7">
        <v>4819.5</v>
      </c>
      <c r="M8699" s="8">
        <v>0.42</v>
      </c>
      <c r="N8699" s="2" t="s">
        <v>23</v>
      </c>
      <c r="O8699">
        <f t="shared" si="1080"/>
        <v>2021</v>
      </c>
      <c r="P8699">
        <f t="shared" si="1081"/>
        <v>12</v>
      </c>
      <c r="Q8699" t="str">
        <f t="shared" si="1082"/>
        <v>déc</v>
      </c>
      <c r="R8699" t="str">
        <f t="shared" si="1083"/>
        <v>Oregon</v>
      </c>
      <c r="S8699" t="str">
        <f t="shared" si="1084"/>
        <v>2021-12</v>
      </c>
      <c r="T8699">
        <f>IF(AND(COUNTIF(Calculs!$Q$2:$Q$12,$O8699)&gt;0,COUNTIF(Calculs!$S$2:$S$12,$E8699)&gt;0,COUNTIF(Calculs!$U$2:$U$12,$H8699)&gt;0),1,0)</f>
        <v>1</v>
      </c>
      <c r="U8699">
        <f t="shared" si="1085"/>
        <v>11475</v>
      </c>
      <c r="V8699">
        <f t="shared" si="1086"/>
        <v>225</v>
      </c>
      <c r="W8699">
        <f t="shared" si="1087"/>
        <v>4819.5</v>
      </c>
    </row>
    <row r="8700" spans="1:23" ht="15.75" customHeight="1" x14ac:dyDescent="0.3">
      <c r="A8700" s="2" t="s">
        <v>29</v>
      </c>
      <c r="B8700" s="2">
        <v>1128299</v>
      </c>
      <c r="C8700" s="3">
        <v>44553</v>
      </c>
      <c r="D8700" s="12" t="str" cm="1">
        <f t="array" ref="D8700">_xlfn.SWITCH(WEEKDAY(C8700,2), 1, "Lundi", 2, "Mardi", 3, "Mercredi", 4, "Jeudi", 5, "Vendredi", 6, "Samedi", 7, "Dimanche", "Erreur")</f>
        <v>Jeudi</v>
      </c>
      <c r="E8700" s="2" t="s">
        <v>30</v>
      </c>
      <c r="F8700" s="2" t="s">
        <v>79</v>
      </c>
      <c r="G8700" s="2" t="s">
        <v>62</v>
      </c>
      <c r="H8700" s="4" t="s">
        <v>18</v>
      </c>
      <c r="I8700" s="5">
        <v>56</v>
      </c>
      <c r="J8700" s="6">
        <v>233</v>
      </c>
      <c r="K8700" s="7">
        <v>13048</v>
      </c>
      <c r="L8700" s="7">
        <v>5219.2</v>
      </c>
      <c r="M8700" s="8">
        <v>0.39999999999999997</v>
      </c>
      <c r="N8700" s="2" t="s">
        <v>23</v>
      </c>
      <c r="O8700">
        <f t="shared" si="1080"/>
        <v>2021</v>
      </c>
      <c r="P8700">
        <f t="shared" si="1081"/>
        <v>12</v>
      </c>
      <c r="Q8700" t="str">
        <f t="shared" si="1082"/>
        <v>déc</v>
      </c>
      <c r="R8700" t="str">
        <f t="shared" si="1083"/>
        <v>Oregon</v>
      </c>
      <c r="S8700" t="str">
        <f t="shared" si="1084"/>
        <v>2021-12</v>
      </c>
      <c r="T8700">
        <f>IF(AND(COUNTIF(Calculs!$Q$2:$Q$12,$O8700)&gt;0,COUNTIF(Calculs!$S$2:$S$12,$E8700)&gt;0,COUNTIF(Calculs!$U$2:$U$12,$H8700)&gt;0),1,0)</f>
        <v>1</v>
      </c>
      <c r="U8700">
        <f t="shared" si="1085"/>
        <v>13048</v>
      </c>
      <c r="V8700">
        <f t="shared" si="1086"/>
        <v>233</v>
      </c>
      <c r="W8700">
        <f t="shared" si="1087"/>
        <v>5219.2</v>
      </c>
    </row>
    <row r="8701" spans="1:23" ht="15.75" customHeight="1" x14ac:dyDescent="0.3">
      <c r="A8701" s="2" t="s">
        <v>29</v>
      </c>
      <c r="B8701" s="2">
        <v>1128299</v>
      </c>
      <c r="C8701" s="3">
        <v>44553</v>
      </c>
      <c r="D8701" s="12" t="str" cm="1">
        <f t="array" ref="D8701">_xlfn.SWITCH(WEEKDAY(C8701,2), 1, "Lundi", 2, "Mardi", 3, "Mercredi", 4, "Jeudi", 5, "Vendredi", 6, "Samedi", 7, "Dimanche", "Erreur")</f>
        <v>Jeudi</v>
      </c>
      <c r="E8701" s="2" t="s">
        <v>30</v>
      </c>
      <c r="F8701" s="2" t="s">
        <v>79</v>
      </c>
      <c r="G8701" s="2" t="s">
        <v>62</v>
      </c>
      <c r="H8701" s="4" t="s">
        <v>19</v>
      </c>
      <c r="I8701" s="5">
        <v>48</v>
      </c>
      <c r="J8701" s="6">
        <v>193</v>
      </c>
      <c r="K8701" s="7">
        <v>9264</v>
      </c>
      <c r="L8701" s="7">
        <v>3798.24</v>
      </c>
      <c r="M8701" s="8">
        <v>0.41</v>
      </c>
      <c r="N8701" s="2" t="s">
        <v>23</v>
      </c>
      <c r="O8701">
        <f t="shared" si="1080"/>
        <v>2021</v>
      </c>
      <c r="P8701">
        <f t="shared" si="1081"/>
        <v>12</v>
      </c>
      <c r="Q8701" t="str">
        <f t="shared" si="1082"/>
        <v>déc</v>
      </c>
      <c r="R8701" t="str">
        <f t="shared" si="1083"/>
        <v>Oregon</v>
      </c>
      <c r="S8701" t="str">
        <f t="shared" si="1084"/>
        <v>2021-12</v>
      </c>
      <c r="T8701">
        <f>IF(AND(COUNTIF(Calculs!$Q$2:$Q$12,$O8701)&gt;0,COUNTIF(Calculs!$S$2:$S$12,$E8701)&gt;0,COUNTIF(Calculs!$U$2:$U$12,$H8701)&gt;0),1,0)</f>
        <v>1</v>
      </c>
      <c r="U8701">
        <f t="shared" si="1085"/>
        <v>9264</v>
      </c>
      <c r="V8701">
        <f t="shared" si="1086"/>
        <v>193</v>
      </c>
      <c r="W8701">
        <f t="shared" si="1087"/>
        <v>3798.24</v>
      </c>
    </row>
    <row r="8702" spans="1:23" ht="15.75" customHeight="1" x14ac:dyDescent="0.3">
      <c r="A8702" s="2" t="s">
        <v>29</v>
      </c>
      <c r="B8702" s="2">
        <v>1128299</v>
      </c>
      <c r="C8702" s="3">
        <v>44553</v>
      </c>
      <c r="D8702" s="12" t="str" cm="1">
        <f t="array" ref="D8702">_xlfn.SWITCH(WEEKDAY(C8702,2), 1, "Lundi", 2, "Mardi", 3, "Mercredi", 4, "Jeudi", 5, "Vendredi", 6, "Samedi", 7, "Dimanche", "Erreur")</f>
        <v>Jeudi</v>
      </c>
      <c r="E8702" s="2" t="s">
        <v>30</v>
      </c>
      <c r="F8702" s="2" t="s">
        <v>79</v>
      </c>
      <c r="G8702" s="2" t="s">
        <v>62</v>
      </c>
      <c r="H8702" s="4" t="s">
        <v>20</v>
      </c>
      <c r="I8702" s="5">
        <v>53</v>
      </c>
      <c r="J8702" s="6">
        <v>165</v>
      </c>
      <c r="K8702" s="7">
        <v>8745</v>
      </c>
      <c r="L8702" s="7">
        <v>3410.5499999999997</v>
      </c>
      <c r="M8702" s="8">
        <v>0.38999999999999996</v>
      </c>
      <c r="N8702" s="2" t="s">
        <v>23</v>
      </c>
      <c r="O8702">
        <f t="shared" si="1080"/>
        <v>2021</v>
      </c>
      <c r="P8702">
        <f t="shared" si="1081"/>
        <v>12</v>
      </c>
      <c r="Q8702" t="str">
        <f t="shared" si="1082"/>
        <v>déc</v>
      </c>
      <c r="R8702" t="str">
        <f t="shared" si="1083"/>
        <v>Oregon</v>
      </c>
      <c r="S8702" t="str">
        <f t="shared" si="1084"/>
        <v>2021-12</v>
      </c>
      <c r="T8702">
        <f>IF(AND(COUNTIF(Calculs!$Q$2:$Q$12,$O8702)&gt;0,COUNTIF(Calculs!$S$2:$S$12,$E8702)&gt;0,COUNTIF(Calculs!$U$2:$U$12,$H8702)&gt;0),1,0)</f>
        <v>1</v>
      </c>
      <c r="U8702">
        <f t="shared" si="1085"/>
        <v>8745</v>
      </c>
      <c r="V8702">
        <f t="shared" si="1086"/>
        <v>165</v>
      </c>
      <c r="W8702">
        <f t="shared" si="1087"/>
        <v>3410.5499999999997</v>
      </c>
    </row>
    <row r="8703" spans="1:23" ht="15.75" customHeight="1" x14ac:dyDescent="0.3">
      <c r="A8703" s="2" t="s">
        <v>29</v>
      </c>
      <c r="B8703" s="2">
        <v>1128299</v>
      </c>
      <c r="C8703" s="3">
        <v>44553</v>
      </c>
      <c r="D8703" s="12" t="str" cm="1">
        <f t="array" ref="D8703">_xlfn.SWITCH(WEEKDAY(C8703,2), 1, "Lundi", 2, "Mardi", 3, "Mercredi", 4, "Jeudi", 5, "Vendredi", 6, "Samedi", 7, "Dimanche", "Erreur")</f>
        <v>Jeudi</v>
      </c>
      <c r="E8703" s="2" t="s">
        <v>30</v>
      </c>
      <c r="F8703" s="2" t="s">
        <v>79</v>
      </c>
      <c r="G8703" s="2" t="s">
        <v>62</v>
      </c>
      <c r="H8703" s="4" t="s">
        <v>21</v>
      </c>
      <c r="I8703" s="5">
        <v>54</v>
      </c>
      <c r="J8703" s="6">
        <v>157</v>
      </c>
      <c r="K8703" s="7">
        <v>8478</v>
      </c>
      <c r="L8703" s="7">
        <v>3984.6600000000003</v>
      </c>
      <c r="M8703" s="8">
        <v>0.47000000000000003</v>
      </c>
      <c r="N8703" s="2" t="s">
        <v>23</v>
      </c>
      <c r="O8703">
        <f t="shared" si="1080"/>
        <v>2021</v>
      </c>
      <c r="P8703">
        <f t="shared" si="1081"/>
        <v>12</v>
      </c>
      <c r="Q8703" t="str">
        <f t="shared" si="1082"/>
        <v>déc</v>
      </c>
      <c r="R8703" t="str">
        <f t="shared" si="1083"/>
        <v>Oregon</v>
      </c>
      <c r="S8703" t="str">
        <f t="shared" si="1084"/>
        <v>2021-12</v>
      </c>
      <c r="T8703">
        <f>IF(AND(COUNTIF(Calculs!$Q$2:$Q$12,$O8703)&gt;0,COUNTIF(Calculs!$S$2:$S$12,$E8703)&gt;0,COUNTIF(Calculs!$U$2:$U$12,$H8703)&gt;0),1,0)</f>
        <v>1</v>
      </c>
      <c r="U8703">
        <f t="shared" si="1085"/>
        <v>8478</v>
      </c>
      <c r="V8703">
        <f t="shared" si="1086"/>
        <v>157</v>
      </c>
      <c r="W8703">
        <f t="shared" si="1087"/>
        <v>3984.6600000000003</v>
      </c>
    </row>
    <row r="8704" spans="1:23" ht="15.75" customHeight="1" x14ac:dyDescent="0.3">
      <c r="A8704" s="2" t="s">
        <v>29</v>
      </c>
      <c r="B8704" s="2">
        <v>1128299</v>
      </c>
      <c r="C8704" s="3">
        <v>44553</v>
      </c>
      <c r="D8704" s="12" t="str" cm="1">
        <f t="array" ref="D8704">_xlfn.SWITCH(WEEKDAY(C8704,2), 1, "Lundi", 2, "Mardi", 3, "Mercredi", 4, "Jeudi", 5, "Vendredi", 6, "Samedi", 7, "Dimanche", "Erreur")</f>
        <v>Jeudi</v>
      </c>
      <c r="E8704" s="2" t="s">
        <v>30</v>
      </c>
      <c r="F8704" s="2" t="s">
        <v>79</v>
      </c>
      <c r="G8704" s="2" t="s">
        <v>62</v>
      </c>
      <c r="H8704" s="4" t="s">
        <v>22</v>
      </c>
      <c r="I8704" s="5">
        <v>55</v>
      </c>
      <c r="J8704" s="6">
        <v>201</v>
      </c>
      <c r="K8704" s="7">
        <v>11055</v>
      </c>
      <c r="L8704" s="7">
        <v>3758.7</v>
      </c>
      <c r="M8704" s="8">
        <v>0.33999999999999997</v>
      </c>
      <c r="N8704" s="2" t="s">
        <v>23</v>
      </c>
      <c r="O8704">
        <f t="shared" si="1080"/>
        <v>2021</v>
      </c>
      <c r="P8704">
        <f t="shared" si="1081"/>
        <v>12</v>
      </c>
      <c r="Q8704" t="str">
        <f t="shared" si="1082"/>
        <v>déc</v>
      </c>
      <c r="R8704" t="str">
        <f t="shared" si="1083"/>
        <v>Oregon</v>
      </c>
      <c r="S8704" t="str">
        <f t="shared" si="1084"/>
        <v>2021-12</v>
      </c>
      <c r="T8704">
        <f>IF(AND(COUNTIF(Calculs!$Q$2:$Q$12,$O8704)&gt;0,COUNTIF(Calculs!$S$2:$S$12,$E8704)&gt;0,COUNTIF(Calculs!$U$2:$U$12,$H8704)&gt;0),1,0)</f>
        <v>1</v>
      </c>
      <c r="U8704">
        <f t="shared" si="1085"/>
        <v>11055</v>
      </c>
      <c r="V8704">
        <f t="shared" si="1086"/>
        <v>201</v>
      </c>
      <c r="W8704">
        <f t="shared" si="1087"/>
        <v>3758.7</v>
      </c>
    </row>
    <row r="8705" spans="1:23" ht="15.75" customHeight="1" x14ac:dyDescent="0.3">
      <c r="A8705" s="2" t="s">
        <v>29</v>
      </c>
      <c r="B8705" s="2">
        <v>1128299</v>
      </c>
      <c r="C8705" s="3">
        <v>44213</v>
      </c>
      <c r="D8705" s="12" t="str" cm="1">
        <f t="array" ref="D8705">_xlfn.SWITCH(WEEKDAY(C8705,2), 1, "Lundi", 2, "Mardi", 3, "Mercredi", 4, "Jeudi", 5, "Vendredi", 6, "Samedi", 7, "Dimanche", "Erreur")</f>
        <v>Dimanche</v>
      </c>
      <c r="E8705" s="2" t="s">
        <v>30</v>
      </c>
      <c r="F8705" s="2" t="s">
        <v>79</v>
      </c>
      <c r="G8705" s="2" t="s">
        <v>62</v>
      </c>
      <c r="H8705" s="4" t="s">
        <v>16</v>
      </c>
      <c r="I8705" s="5">
        <v>28</v>
      </c>
      <c r="J8705" s="6">
        <v>120</v>
      </c>
      <c r="K8705" s="7">
        <v>3360</v>
      </c>
      <c r="L8705" s="7">
        <v>1411.2</v>
      </c>
      <c r="M8705" s="8">
        <v>0.42</v>
      </c>
      <c r="N8705" s="2" t="s">
        <v>23</v>
      </c>
      <c r="O8705">
        <f t="shared" si="1080"/>
        <v>2021</v>
      </c>
      <c r="P8705">
        <f t="shared" si="1081"/>
        <v>1</v>
      </c>
      <c r="Q8705" t="str">
        <f t="shared" si="1082"/>
        <v>janv</v>
      </c>
      <c r="R8705" t="str">
        <f t="shared" si="1083"/>
        <v>Oregon</v>
      </c>
      <c r="S8705" t="str">
        <f t="shared" si="1084"/>
        <v>2021-01</v>
      </c>
      <c r="T8705">
        <f>IF(AND(COUNTIF(Calculs!$Q$2:$Q$12,$O8705)&gt;0,COUNTIF(Calculs!$S$2:$S$12,$E8705)&gt;0,COUNTIF(Calculs!$U$2:$U$12,$H8705)&gt;0),1,0)</f>
        <v>1</v>
      </c>
      <c r="U8705">
        <f t="shared" si="1085"/>
        <v>3360</v>
      </c>
      <c r="V8705">
        <f t="shared" si="1086"/>
        <v>120</v>
      </c>
      <c r="W8705">
        <f t="shared" si="1087"/>
        <v>1411.2</v>
      </c>
    </row>
    <row r="8706" spans="1:23" ht="15.75" customHeight="1" x14ac:dyDescent="0.3">
      <c r="A8706" s="2" t="s">
        <v>29</v>
      </c>
      <c r="B8706" s="2">
        <v>1128299</v>
      </c>
      <c r="C8706" s="3">
        <v>44213</v>
      </c>
      <c r="D8706" s="12" t="str" cm="1">
        <f t="array" ref="D8706">_xlfn.SWITCH(WEEKDAY(C8706,2), 1, "Lundi", 2, "Mardi", 3, "Mercredi", 4, "Jeudi", 5, "Vendredi", 6, "Samedi", 7, "Dimanche", "Erreur")</f>
        <v>Dimanche</v>
      </c>
      <c r="E8706" s="2" t="s">
        <v>30</v>
      </c>
      <c r="F8706" s="2" t="s">
        <v>79</v>
      </c>
      <c r="G8706" s="2" t="s">
        <v>62</v>
      </c>
      <c r="H8706" s="4" t="s">
        <v>18</v>
      </c>
      <c r="I8706" s="5">
        <v>31</v>
      </c>
      <c r="J8706" s="6">
        <v>124</v>
      </c>
      <c r="K8706" s="7">
        <v>3844</v>
      </c>
      <c r="L8706" s="7">
        <v>1691.36</v>
      </c>
      <c r="M8706" s="8">
        <v>0.43999999999999995</v>
      </c>
      <c r="N8706" s="2" t="s">
        <v>23</v>
      </c>
      <c r="O8706">
        <f t="shared" si="1080"/>
        <v>2021</v>
      </c>
      <c r="P8706">
        <f t="shared" si="1081"/>
        <v>1</v>
      </c>
      <c r="Q8706" t="str">
        <f t="shared" si="1082"/>
        <v>janv</v>
      </c>
      <c r="R8706" t="str">
        <f t="shared" si="1083"/>
        <v>Oregon</v>
      </c>
      <c r="S8706" t="str">
        <f t="shared" si="1084"/>
        <v>2021-01</v>
      </c>
      <c r="T8706">
        <f>IF(AND(COUNTIF(Calculs!$Q$2:$Q$12,$O8706)&gt;0,COUNTIF(Calculs!$S$2:$S$12,$E8706)&gt;0,COUNTIF(Calculs!$U$2:$U$12,$H8706)&gt;0),1,0)</f>
        <v>1</v>
      </c>
      <c r="U8706">
        <f t="shared" si="1085"/>
        <v>3844</v>
      </c>
      <c r="V8706">
        <f t="shared" si="1086"/>
        <v>124</v>
      </c>
      <c r="W8706">
        <f t="shared" si="1087"/>
        <v>1691.36</v>
      </c>
    </row>
    <row r="8707" spans="1:23" ht="15.75" customHeight="1" x14ac:dyDescent="0.3">
      <c r="A8707" s="2" t="s">
        <v>29</v>
      </c>
      <c r="B8707" s="2">
        <v>1128299</v>
      </c>
      <c r="C8707" s="3">
        <v>44213</v>
      </c>
      <c r="D8707" s="12" t="str" cm="1">
        <f t="array" ref="D8707">_xlfn.SWITCH(WEEKDAY(C8707,2), 1, "Lundi", 2, "Mardi", 3, "Mercredi", 4, "Jeudi", 5, "Vendredi", 6, "Samedi", 7, "Dimanche", "Erreur")</f>
        <v>Dimanche</v>
      </c>
      <c r="E8707" s="2" t="s">
        <v>30</v>
      </c>
      <c r="F8707" s="2" t="s">
        <v>79</v>
      </c>
      <c r="G8707" s="2" t="s">
        <v>62</v>
      </c>
      <c r="H8707" s="4" t="s">
        <v>19</v>
      </c>
      <c r="I8707" s="5">
        <v>33</v>
      </c>
      <c r="J8707" s="6">
        <v>128</v>
      </c>
      <c r="K8707" s="7">
        <v>4224</v>
      </c>
      <c r="L8707" s="7">
        <v>1816.3199999999997</v>
      </c>
      <c r="M8707" s="8">
        <v>0.42999999999999994</v>
      </c>
      <c r="N8707" s="2" t="s">
        <v>23</v>
      </c>
      <c r="O8707">
        <f t="shared" ref="O8707:O8770" si="1088">YEAR($C8707)</f>
        <v>2021</v>
      </c>
      <c r="P8707">
        <f t="shared" ref="P8707:P8770" si="1089">MONTH($C8707)</f>
        <v>1</v>
      </c>
      <c r="Q8707" t="str">
        <f t="shared" ref="Q8707:Q8770" si="1090">TEXT($C8707,"mmm")</f>
        <v>janv</v>
      </c>
      <c r="R8707" t="str">
        <f t="shared" ref="R8707:R8770" si="1091">SUBSTITUTE(SUBSTITUTE($F8707,"Sud ","South "),"Ouest ","West ")</f>
        <v>Oregon</v>
      </c>
      <c r="S8707" t="str">
        <f t="shared" ref="S8707:S8770" si="1092">TEXT($C8707,"aaaa-mm")</f>
        <v>2021-01</v>
      </c>
      <c r="T8707">
        <f>IF(AND(COUNTIF(Calculs!$Q$2:$Q$12,$O8707)&gt;0,COUNTIF(Calculs!$S$2:$S$12,$E8707)&gt;0,COUNTIF(Calculs!$U$2:$U$12,$H8707)&gt;0),1,0)</f>
        <v>1</v>
      </c>
      <c r="U8707">
        <f t="shared" ref="U8707:U8770" si="1093">$K8707*$T8707</f>
        <v>4224</v>
      </c>
      <c r="V8707">
        <f t="shared" ref="V8707:V8770" si="1094">$J8707*$T8707</f>
        <v>128</v>
      </c>
      <c r="W8707">
        <f t="shared" ref="W8707:W8770" si="1095">$L8707*$T8707</f>
        <v>1816.3199999999997</v>
      </c>
    </row>
    <row r="8708" spans="1:23" ht="15.75" customHeight="1" x14ac:dyDescent="0.3">
      <c r="A8708" s="2" t="s">
        <v>29</v>
      </c>
      <c r="B8708" s="2">
        <v>1128299</v>
      </c>
      <c r="C8708" s="3">
        <v>44213</v>
      </c>
      <c r="D8708" s="12" t="str" cm="1">
        <f t="array" ref="D8708">_xlfn.SWITCH(WEEKDAY(C8708,2), 1, "Lundi", 2, "Mardi", 3, "Mercredi", 4, "Jeudi", 5, "Vendredi", 6, "Samedi", 7, "Dimanche", "Erreur")</f>
        <v>Dimanche</v>
      </c>
      <c r="E8708" s="2" t="s">
        <v>30</v>
      </c>
      <c r="F8708" s="2" t="s">
        <v>79</v>
      </c>
      <c r="G8708" s="2" t="s">
        <v>62</v>
      </c>
      <c r="H8708" s="4" t="s">
        <v>20</v>
      </c>
      <c r="I8708" s="5">
        <v>34</v>
      </c>
      <c r="J8708" s="6">
        <v>78</v>
      </c>
      <c r="K8708" s="7">
        <v>2652</v>
      </c>
      <c r="L8708" s="7">
        <v>1219.9199999999998</v>
      </c>
      <c r="M8708" s="8">
        <v>0.45999999999999996</v>
      </c>
      <c r="N8708" s="2" t="s">
        <v>23</v>
      </c>
      <c r="O8708">
        <f t="shared" si="1088"/>
        <v>2021</v>
      </c>
      <c r="P8708">
        <f t="shared" si="1089"/>
        <v>1</v>
      </c>
      <c r="Q8708" t="str">
        <f t="shared" si="1090"/>
        <v>janv</v>
      </c>
      <c r="R8708" t="str">
        <f t="shared" si="1091"/>
        <v>Oregon</v>
      </c>
      <c r="S8708" t="str">
        <f t="shared" si="1092"/>
        <v>2021-01</v>
      </c>
      <c r="T8708">
        <f>IF(AND(COUNTIF(Calculs!$Q$2:$Q$12,$O8708)&gt;0,COUNTIF(Calculs!$S$2:$S$12,$E8708)&gt;0,COUNTIF(Calculs!$U$2:$U$12,$H8708)&gt;0),1,0)</f>
        <v>1</v>
      </c>
      <c r="U8708">
        <f t="shared" si="1093"/>
        <v>2652</v>
      </c>
      <c r="V8708">
        <f t="shared" si="1094"/>
        <v>78</v>
      </c>
      <c r="W8708">
        <f t="shared" si="1095"/>
        <v>1219.9199999999998</v>
      </c>
    </row>
    <row r="8709" spans="1:23" ht="15.75" customHeight="1" x14ac:dyDescent="0.3">
      <c r="A8709" s="2" t="s">
        <v>29</v>
      </c>
      <c r="B8709" s="2">
        <v>1128299</v>
      </c>
      <c r="C8709" s="3">
        <v>44213</v>
      </c>
      <c r="D8709" s="12" t="str" cm="1">
        <f t="array" ref="D8709">_xlfn.SWITCH(WEEKDAY(C8709,2), 1, "Lundi", 2, "Mardi", 3, "Mercredi", 4, "Jeudi", 5, "Vendredi", 6, "Samedi", 7, "Dimanche", "Erreur")</f>
        <v>Dimanche</v>
      </c>
      <c r="E8709" s="2" t="s">
        <v>30</v>
      </c>
      <c r="F8709" s="2" t="s">
        <v>79</v>
      </c>
      <c r="G8709" s="2" t="s">
        <v>62</v>
      </c>
      <c r="H8709" s="4" t="s">
        <v>21</v>
      </c>
      <c r="I8709" s="5">
        <v>33</v>
      </c>
      <c r="J8709" s="6">
        <v>68</v>
      </c>
      <c r="K8709" s="7">
        <v>2244</v>
      </c>
      <c r="L8709" s="7">
        <v>1144.44</v>
      </c>
      <c r="M8709" s="8">
        <v>0.51</v>
      </c>
      <c r="N8709" s="2" t="s">
        <v>23</v>
      </c>
      <c r="O8709">
        <f t="shared" si="1088"/>
        <v>2021</v>
      </c>
      <c r="P8709">
        <f t="shared" si="1089"/>
        <v>1</v>
      </c>
      <c r="Q8709" t="str">
        <f t="shared" si="1090"/>
        <v>janv</v>
      </c>
      <c r="R8709" t="str">
        <f t="shared" si="1091"/>
        <v>Oregon</v>
      </c>
      <c r="S8709" t="str">
        <f t="shared" si="1092"/>
        <v>2021-01</v>
      </c>
      <c r="T8709">
        <f>IF(AND(COUNTIF(Calculs!$Q$2:$Q$12,$O8709)&gt;0,COUNTIF(Calculs!$S$2:$S$12,$E8709)&gt;0,COUNTIF(Calculs!$U$2:$U$12,$H8709)&gt;0),1,0)</f>
        <v>1</v>
      </c>
      <c r="U8709">
        <f t="shared" si="1093"/>
        <v>2244</v>
      </c>
      <c r="V8709">
        <f t="shared" si="1094"/>
        <v>68</v>
      </c>
      <c r="W8709">
        <f t="shared" si="1095"/>
        <v>1144.44</v>
      </c>
    </row>
    <row r="8710" spans="1:23" ht="15.75" customHeight="1" x14ac:dyDescent="0.3">
      <c r="A8710" s="2" t="s">
        <v>29</v>
      </c>
      <c r="B8710" s="2">
        <v>1128299</v>
      </c>
      <c r="C8710" s="3">
        <v>44213</v>
      </c>
      <c r="D8710" s="12" t="str" cm="1">
        <f t="array" ref="D8710">_xlfn.SWITCH(WEEKDAY(C8710,2), 1, "Lundi", 2, "Mardi", 3, "Mercredi", 4, "Jeudi", 5, "Vendredi", 6, "Samedi", 7, "Dimanche", "Erreur")</f>
        <v>Dimanche</v>
      </c>
      <c r="E8710" s="2" t="s">
        <v>30</v>
      </c>
      <c r="F8710" s="2" t="s">
        <v>79</v>
      </c>
      <c r="G8710" s="2" t="s">
        <v>62</v>
      </c>
      <c r="H8710" s="4" t="s">
        <v>22</v>
      </c>
      <c r="I8710" s="5">
        <v>34</v>
      </c>
      <c r="J8710" s="6">
        <v>140</v>
      </c>
      <c r="K8710" s="7">
        <v>4760</v>
      </c>
      <c r="L8710" s="7">
        <v>1903.9999999999998</v>
      </c>
      <c r="M8710" s="8">
        <v>0.39999999999999997</v>
      </c>
      <c r="N8710" s="2" t="s">
        <v>23</v>
      </c>
      <c r="O8710">
        <f t="shared" si="1088"/>
        <v>2021</v>
      </c>
      <c r="P8710">
        <f t="shared" si="1089"/>
        <v>1</v>
      </c>
      <c r="Q8710" t="str">
        <f t="shared" si="1090"/>
        <v>janv</v>
      </c>
      <c r="R8710" t="str">
        <f t="shared" si="1091"/>
        <v>Oregon</v>
      </c>
      <c r="S8710" t="str">
        <f t="shared" si="1092"/>
        <v>2021-01</v>
      </c>
      <c r="T8710">
        <f>IF(AND(COUNTIF(Calculs!$Q$2:$Q$12,$O8710)&gt;0,COUNTIF(Calculs!$S$2:$S$12,$E8710)&gt;0,COUNTIF(Calculs!$U$2:$U$12,$H8710)&gt;0),1,0)</f>
        <v>1</v>
      </c>
      <c r="U8710">
        <f t="shared" si="1093"/>
        <v>4760</v>
      </c>
      <c r="V8710">
        <f t="shared" si="1094"/>
        <v>140</v>
      </c>
      <c r="W8710">
        <f t="shared" si="1095"/>
        <v>1903.9999999999998</v>
      </c>
    </row>
    <row r="8711" spans="1:23" ht="15.75" customHeight="1" x14ac:dyDescent="0.3">
      <c r="A8711" s="2" t="s">
        <v>29</v>
      </c>
      <c r="B8711" s="2">
        <v>1128299</v>
      </c>
      <c r="C8711" s="3">
        <v>44244</v>
      </c>
      <c r="D8711" s="12" t="str" cm="1">
        <f t="array" ref="D8711">_xlfn.SWITCH(WEEKDAY(C8711,2), 1, "Lundi", 2, "Mardi", 3, "Mercredi", 4, "Jeudi", 5, "Vendredi", 6, "Samedi", 7, "Dimanche", "Erreur")</f>
        <v>Mercredi</v>
      </c>
      <c r="E8711" s="2" t="s">
        <v>30</v>
      </c>
      <c r="F8711" s="2" t="s">
        <v>79</v>
      </c>
      <c r="G8711" s="2" t="s">
        <v>62</v>
      </c>
      <c r="H8711" s="4" t="s">
        <v>16</v>
      </c>
      <c r="I8711" s="5">
        <v>24</v>
      </c>
      <c r="J8711" s="6">
        <v>175</v>
      </c>
      <c r="K8711" s="7">
        <v>4200</v>
      </c>
      <c r="L8711" s="7">
        <v>1889.9999999999998</v>
      </c>
      <c r="M8711" s="8">
        <v>0.44999999999999996</v>
      </c>
      <c r="N8711" s="2" t="s">
        <v>23</v>
      </c>
      <c r="O8711">
        <f t="shared" si="1088"/>
        <v>2021</v>
      </c>
      <c r="P8711">
        <f t="shared" si="1089"/>
        <v>2</v>
      </c>
      <c r="Q8711" t="str">
        <f t="shared" si="1090"/>
        <v>févr</v>
      </c>
      <c r="R8711" t="str">
        <f t="shared" si="1091"/>
        <v>Oregon</v>
      </c>
      <c r="S8711" t="str">
        <f t="shared" si="1092"/>
        <v>2021-02</v>
      </c>
      <c r="T8711">
        <f>IF(AND(COUNTIF(Calculs!$Q$2:$Q$12,$O8711)&gt;0,COUNTIF(Calculs!$S$2:$S$12,$E8711)&gt;0,COUNTIF(Calculs!$U$2:$U$12,$H8711)&gt;0),1,0)</f>
        <v>1</v>
      </c>
      <c r="U8711">
        <f t="shared" si="1093"/>
        <v>4200</v>
      </c>
      <c r="V8711">
        <f t="shared" si="1094"/>
        <v>175</v>
      </c>
      <c r="W8711">
        <f t="shared" si="1095"/>
        <v>1889.9999999999998</v>
      </c>
    </row>
    <row r="8712" spans="1:23" ht="15.75" customHeight="1" x14ac:dyDescent="0.3">
      <c r="A8712" s="2" t="s">
        <v>29</v>
      </c>
      <c r="B8712" s="2">
        <v>1128299</v>
      </c>
      <c r="C8712" s="3">
        <v>44244</v>
      </c>
      <c r="D8712" s="12" t="str" cm="1">
        <f t="array" ref="D8712">_xlfn.SWITCH(WEEKDAY(C8712,2), 1, "Lundi", 2, "Mardi", 3, "Mercredi", 4, "Jeudi", 5, "Vendredi", 6, "Samedi", 7, "Dimanche", "Erreur")</f>
        <v>Mercredi</v>
      </c>
      <c r="E8712" s="2" t="s">
        <v>30</v>
      </c>
      <c r="F8712" s="2" t="s">
        <v>79</v>
      </c>
      <c r="G8712" s="2" t="s">
        <v>62</v>
      </c>
      <c r="H8712" s="4" t="s">
        <v>18</v>
      </c>
      <c r="I8712" s="5">
        <v>31</v>
      </c>
      <c r="J8712" s="6">
        <v>124</v>
      </c>
      <c r="K8712" s="7">
        <v>3844</v>
      </c>
      <c r="L8712" s="7">
        <v>1652.9199999999998</v>
      </c>
      <c r="M8712" s="8">
        <v>0.42999999999999994</v>
      </c>
      <c r="N8712" s="2" t="s">
        <v>23</v>
      </c>
      <c r="O8712">
        <f t="shared" si="1088"/>
        <v>2021</v>
      </c>
      <c r="P8712">
        <f t="shared" si="1089"/>
        <v>2</v>
      </c>
      <c r="Q8712" t="str">
        <f t="shared" si="1090"/>
        <v>févr</v>
      </c>
      <c r="R8712" t="str">
        <f t="shared" si="1091"/>
        <v>Oregon</v>
      </c>
      <c r="S8712" t="str">
        <f t="shared" si="1092"/>
        <v>2021-02</v>
      </c>
      <c r="T8712">
        <f>IF(AND(COUNTIF(Calculs!$Q$2:$Q$12,$O8712)&gt;0,COUNTIF(Calculs!$S$2:$S$12,$E8712)&gt;0,COUNTIF(Calculs!$U$2:$U$12,$H8712)&gt;0),1,0)</f>
        <v>1</v>
      </c>
      <c r="U8712">
        <f t="shared" si="1093"/>
        <v>3844</v>
      </c>
      <c r="V8712">
        <f t="shared" si="1094"/>
        <v>124</v>
      </c>
      <c r="W8712">
        <f t="shared" si="1095"/>
        <v>1652.9199999999998</v>
      </c>
    </row>
    <row r="8713" spans="1:23" ht="15.75" customHeight="1" x14ac:dyDescent="0.3">
      <c r="A8713" s="2" t="s">
        <v>29</v>
      </c>
      <c r="B8713" s="2">
        <v>1128299</v>
      </c>
      <c r="C8713" s="3">
        <v>44244</v>
      </c>
      <c r="D8713" s="12" t="str" cm="1">
        <f t="array" ref="D8713">_xlfn.SWITCH(WEEKDAY(C8713,2), 1, "Lundi", 2, "Mardi", 3, "Mercredi", 4, "Jeudi", 5, "Vendredi", 6, "Samedi", 7, "Dimanche", "Erreur")</f>
        <v>Mercredi</v>
      </c>
      <c r="E8713" s="2" t="s">
        <v>30</v>
      </c>
      <c r="F8713" s="2" t="s">
        <v>79</v>
      </c>
      <c r="G8713" s="2" t="s">
        <v>62</v>
      </c>
      <c r="H8713" s="4" t="s">
        <v>19</v>
      </c>
      <c r="I8713" s="5">
        <v>34</v>
      </c>
      <c r="J8713" s="6">
        <v>132</v>
      </c>
      <c r="K8713" s="7">
        <v>4488</v>
      </c>
      <c r="L8713" s="7">
        <v>1929.8399999999997</v>
      </c>
      <c r="M8713" s="8">
        <v>0.42999999999999994</v>
      </c>
      <c r="N8713" s="2" t="s">
        <v>23</v>
      </c>
      <c r="O8713">
        <f t="shared" si="1088"/>
        <v>2021</v>
      </c>
      <c r="P8713">
        <f t="shared" si="1089"/>
        <v>2</v>
      </c>
      <c r="Q8713" t="str">
        <f t="shared" si="1090"/>
        <v>févr</v>
      </c>
      <c r="R8713" t="str">
        <f t="shared" si="1091"/>
        <v>Oregon</v>
      </c>
      <c r="S8713" t="str">
        <f t="shared" si="1092"/>
        <v>2021-02</v>
      </c>
      <c r="T8713">
        <f>IF(AND(COUNTIF(Calculs!$Q$2:$Q$12,$O8713)&gt;0,COUNTIF(Calculs!$S$2:$S$12,$E8713)&gt;0,COUNTIF(Calculs!$U$2:$U$12,$H8713)&gt;0),1,0)</f>
        <v>1</v>
      </c>
      <c r="U8713">
        <f t="shared" si="1093"/>
        <v>4488</v>
      </c>
      <c r="V8713">
        <f t="shared" si="1094"/>
        <v>132</v>
      </c>
      <c r="W8713">
        <f t="shared" si="1095"/>
        <v>1929.8399999999997</v>
      </c>
    </row>
    <row r="8714" spans="1:23" ht="15.75" customHeight="1" x14ac:dyDescent="0.3">
      <c r="A8714" s="2" t="s">
        <v>29</v>
      </c>
      <c r="B8714" s="2">
        <v>1128299</v>
      </c>
      <c r="C8714" s="3">
        <v>44244</v>
      </c>
      <c r="D8714" s="12" t="str" cm="1">
        <f t="array" ref="D8714">_xlfn.SWITCH(WEEKDAY(C8714,2), 1, "Lundi", 2, "Mardi", 3, "Mercredi", 4, "Jeudi", 5, "Vendredi", 6, "Samedi", 7, "Dimanche", "Erreur")</f>
        <v>Mercredi</v>
      </c>
      <c r="E8714" s="2" t="s">
        <v>26</v>
      </c>
      <c r="F8714" s="2" t="s">
        <v>80</v>
      </c>
      <c r="G8714" s="2" t="s">
        <v>81</v>
      </c>
      <c r="H8714" s="4" t="s">
        <v>20</v>
      </c>
      <c r="I8714" s="5">
        <v>33</v>
      </c>
      <c r="J8714" s="6">
        <v>75</v>
      </c>
      <c r="K8714" s="7">
        <v>2475</v>
      </c>
      <c r="L8714" s="7">
        <v>1163.25</v>
      </c>
      <c r="M8714" s="8">
        <v>0.47</v>
      </c>
      <c r="N8714" s="2" t="s">
        <v>23</v>
      </c>
      <c r="O8714">
        <f t="shared" si="1088"/>
        <v>2021</v>
      </c>
      <c r="P8714">
        <f t="shared" si="1089"/>
        <v>2</v>
      </c>
      <c r="Q8714" t="str">
        <f t="shared" si="1090"/>
        <v>févr</v>
      </c>
      <c r="R8714" t="str">
        <f t="shared" si="1091"/>
        <v>Louisiana</v>
      </c>
      <c r="S8714" t="str">
        <f t="shared" si="1092"/>
        <v>2021-02</v>
      </c>
      <c r="T8714">
        <f>IF(AND(COUNTIF(Calculs!$Q$2:$Q$12,$O8714)&gt;0,COUNTIF(Calculs!$S$2:$S$12,$E8714)&gt;0,COUNTIF(Calculs!$U$2:$U$12,$H8714)&gt;0),1,0)</f>
        <v>1</v>
      </c>
      <c r="U8714">
        <f t="shared" si="1093"/>
        <v>2475</v>
      </c>
      <c r="V8714">
        <f t="shared" si="1094"/>
        <v>75</v>
      </c>
      <c r="W8714">
        <f t="shared" si="1095"/>
        <v>1163.25</v>
      </c>
    </row>
    <row r="8715" spans="1:23" ht="15.75" customHeight="1" x14ac:dyDescent="0.3">
      <c r="A8715" s="2" t="s">
        <v>29</v>
      </c>
      <c r="B8715" s="2">
        <v>1128299</v>
      </c>
      <c r="C8715" s="3">
        <v>44244</v>
      </c>
      <c r="D8715" s="12" t="str" cm="1">
        <f t="array" ref="D8715">_xlfn.SWITCH(WEEKDAY(C8715,2), 1, "Lundi", 2, "Mardi", 3, "Mercredi", 4, "Jeudi", 5, "Vendredi", 6, "Samedi", 7, "Dimanche", "Erreur")</f>
        <v>Mercredi</v>
      </c>
      <c r="E8715" s="2" t="s">
        <v>26</v>
      </c>
      <c r="F8715" s="2" t="s">
        <v>80</v>
      </c>
      <c r="G8715" s="2" t="s">
        <v>81</v>
      </c>
      <c r="H8715" s="4" t="s">
        <v>21</v>
      </c>
      <c r="I8715" s="5">
        <v>33</v>
      </c>
      <c r="J8715" s="6">
        <v>53</v>
      </c>
      <c r="K8715" s="7">
        <v>1749</v>
      </c>
      <c r="L8715" s="7">
        <v>822.03000000000009</v>
      </c>
      <c r="M8715" s="8">
        <v>0.47000000000000003</v>
      </c>
      <c r="N8715" s="2" t="s">
        <v>23</v>
      </c>
      <c r="O8715">
        <f t="shared" si="1088"/>
        <v>2021</v>
      </c>
      <c r="P8715">
        <f t="shared" si="1089"/>
        <v>2</v>
      </c>
      <c r="Q8715" t="str">
        <f t="shared" si="1090"/>
        <v>févr</v>
      </c>
      <c r="R8715" t="str">
        <f t="shared" si="1091"/>
        <v>Louisiana</v>
      </c>
      <c r="S8715" t="str">
        <f t="shared" si="1092"/>
        <v>2021-02</v>
      </c>
      <c r="T8715">
        <f>IF(AND(COUNTIF(Calculs!$Q$2:$Q$12,$O8715)&gt;0,COUNTIF(Calculs!$S$2:$S$12,$E8715)&gt;0,COUNTIF(Calculs!$U$2:$U$12,$H8715)&gt;0),1,0)</f>
        <v>1</v>
      </c>
      <c r="U8715">
        <f t="shared" si="1093"/>
        <v>1749</v>
      </c>
      <c r="V8715">
        <f t="shared" si="1094"/>
        <v>53</v>
      </c>
      <c r="W8715">
        <f t="shared" si="1095"/>
        <v>822.03000000000009</v>
      </c>
    </row>
    <row r="8716" spans="1:23" ht="15.75" customHeight="1" x14ac:dyDescent="0.3">
      <c r="A8716" s="2" t="s">
        <v>29</v>
      </c>
      <c r="B8716" s="2">
        <v>1128299</v>
      </c>
      <c r="C8716" s="3">
        <v>44244</v>
      </c>
      <c r="D8716" s="12" t="str" cm="1">
        <f t="array" ref="D8716">_xlfn.SWITCH(WEEKDAY(C8716,2), 1, "Lundi", 2, "Mardi", 3, "Mercredi", 4, "Jeudi", 5, "Vendredi", 6, "Samedi", 7, "Dimanche", "Erreur")</f>
        <v>Mercredi</v>
      </c>
      <c r="E8716" s="2" t="s">
        <v>26</v>
      </c>
      <c r="F8716" s="2" t="s">
        <v>80</v>
      </c>
      <c r="G8716" s="2" t="s">
        <v>81</v>
      </c>
      <c r="H8716" s="4" t="s">
        <v>22</v>
      </c>
      <c r="I8716" s="5">
        <v>32</v>
      </c>
      <c r="J8716" s="6">
        <v>131</v>
      </c>
      <c r="K8716" s="7">
        <v>4192</v>
      </c>
      <c r="L8716" s="7">
        <v>1551.04</v>
      </c>
      <c r="M8716" s="8">
        <v>0.37</v>
      </c>
      <c r="N8716" s="2" t="s">
        <v>23</v>
      </c>
      <c r="O8716">
        <f t="shared" si="1088"/>
        <v>2021</v>
      </c>
      <c r="P8716">
        <f t="shared" si="1089"/>
        <v>2</v>
      </c>
      <c r="Q8716" t="str">
        <f t="shared" si="1090"/>
        <v>févr</v>
      </c>
      <c r="R8716" t="str">
        <f t="shared" si="1091"/>
        <v>Louisiana</v>
      </c>
      <c r="S8716" t="str">
        <f t="shared" si="1092"/>
        <v>2021-02</v>
      </c>
      <c r="T8716">
        <f>IF(AND(COUNTIF(Calculs!$Q$2:$Q$12,$O8716)&gt;0,COUNTIF(Calculs!$S$2:$S$12,$E8716)&gt;0,COUNTIF(Calculs!$U$2:$U$12,$H8716)&gt;0),1,0)</f>
        <v>1</v>
      </c>
      <c r="U8716">
        <f t="shared" si="1093"/>
        <v>4192</v>
      </c>
      <c r="V8716">
        <f t="shared" si="1094"/>
        <v>131</v>
      </c>
      <c r="W8716">
        <f t="shared" si="1095"/>
        <v>1551.04</v>
      </c>
    </row>
    <row r="8717" spans="1:23" ht="15.75" customHeight="1" x14ac:dyDescent="0.3">
      <c r="A8717" s="2" t="s">
        <v>29</v>
      </c>
      <c r="B8717" s="2">
        <v>1128299</v>
      </c>
      <c r="C8717" s="3">
        <v>44271</v>
      </c>
      <c r="D8717" s="12" t="str" cm="1">
        <f t="array" ref="D8717">_xlfn.SWITCH(WEEKDAY(C8717,2), 1, "Lundi", 2, "Mardi", 3, "Mercredi", 4, "Jeudi", 5, "Vendredi", 6, "Samedi", 7, "Dimanche", "Erreur")</f>
        <v>Mardi</v>
      </c>
      <c r="E8717" s="2" t="s">
        <v>26</v>
      </c>
      <c r="F8717" s="2" t="s">
        <v>80</v>
      </c>
      <c r="G8717" s="2" t="s">
        <v>81</v>
      </c>
      <c r="H8717" s="4" t="s">
        <v>16</v>
      </c>
      <c r="I8717" s="5">
        <v>29</v>
      </c>
      <c r="J8717" s="6">
        <v>179</v>
      </c>
      <c r="K8717" s="7">
        <v>5191</v>
      </c>
      <c r="L8717" s="7">
        <v>2387.8599999999997</v>
      </c>
      <c r="M8717" s="8">
        <v>0.45999999999999996</v>
      </c>
      <c r="N8717" s="2" t="s">
        <v>23</v>
      </c>
      <c r="O8717">
        <f t="shared" si="1088"/>
        <v>2021</v>
      </c>
      <c r="P8717">
        <f t="shared" si="1089"/>
        <v>3</v>
      </c>
      <c r="Q8717" t="str">
        <f t="shared" si="1090"/>
        <v>mars</v>
      </c>
      <c r="R8717" t="str">
        <f t="shared" si="1091"/>
        <v>Louisiana</v>
      </c>
      <c r="S8717" t="str">
        <f t="shared" si="1092"/>
        <v>2021-03</v>
      </c>
      <c r="T8717">
        <f>IF(AND(COUNTIF(Calculs!$Q$2:$Q$12,$O8717)&gt;0,COUNTIF(Calculs!$S$2:$S$12,$E8717)&gt;0,COUNTIF(Calculs!$U$2:$U$12,$H8717)&gt;0),1,0)</f>
        <v>1</v>
      </c>
      <c r="U8717">
        <f t="shared" si="1093"/>
        <v>5191</v>
      </c>
      <c r="V8717">
        <f t="shared" si="1094"/>
        <v>179</v>
      </c>
      <c r="W8717">
        <f t="shared" si="1095"/>
        <v>2387.8599999999997</v>
      </c>
    </row>
    <row r="8718" spans="1:23" ht="15.75" customHeight="1" x14ac:dyDescent="0.3">
      <c r="A8718" s="2" t="s">
        <v>29</v>
      </c>
      <c r="B8718" s="2">
        <v>1128299</v>
      </c>
      <c r="C8718" s="3">
        <v>44271</v>
      </c>
      <c r="D8718" s="12" t="str" cm="1">
        <f t="array" ref="D8718">_xlfn.SWITCH(WEEKDAY(C8718,2), 1, "Lundi", 2, "Mardi", 3, "Mercredi", 4, "Jeudi", 5, "Vendredi", 6, "Samedi", 7, "Dimanche", "Erreur")</f>
        <v>Mardi</v>
      </c>
      <c r="E8718" s="2" t="s">
        <v>26</v>
      </c>
      <c r="F8718" s="2" t="s">
        <v>80</v>
      </c>
      <c r="G8718" s="2" t="s">
        <v>81</v>
      </c>
      <c r="H8718" s="4" t="s">
        <v>18</v>
      </c>
      <c r="I8718" s="5">
        <v>38</v>
      </c>
      <c r="J8718" s="6">
        <v>120</v>
      </c>
      <c r="K8718" s="7">
        <v>4560</v>
      </c>
      <c r="L8718" s="7">
        <v>2006.3999999999999</v>
      </c>
      <c r="M8718" s="8">
        <v>0.43999999999999995</v>
      </c>
      <c r="N8718" s="2" t="s">
        <v>23</v>
      </c>
      <c r="O8718">
        <f t="shared" si="1088"/>
        <v>2021</v>
      </c>
      <c r="P8718">
        <f t="shared" si="1089"/>
        <v>3</v>
      </c>
      <c r="Q8718" t="str">
        <f t="shared" si="1090"/>
        <v>mars</v>
      </c>
      <c r="R8718" t="str">
        <f t="shared" si="1091"/>
        <v>Louisiana</v>
      </c>
      <c r="S8718" t="str">
        <f t="shared" si="1092"/>
        <v>2021-03</v>
      </c>
      <c r="T8718">
        <f>IF(AND(COUNTIF(Calculs!$Q$2:$Q$12,$O8718)&gt;0,COUNTIF(Calculs!$S$2:$S$12,$E8718)&gt;0,COUNTIF(Calculs!$U$2:$U$12,$H8718)&gt;0),1,0)</f>
        <v>1</v>
      </c>
      <c r="U8718">
        <f t="shared" si="1093"/>
        <v>4560</v>
      </c>
      <c r="V8718">
        <f t="shared" si="1094"/>
        <v>120</v>
      </c>
      <c r="W8718">
        <f t="shared" si="1095"/>
        <v>2006.3999999999999</v>
      </c>
    </row>
    <row r="8719" spans="1:23" ht="15.75" customHeight="1" x14ac:dyDescent="0.3">
      <c r="A8719" s="2" t="s">
        <v>29</v>
      </c>
      <c r="B8719" s="2">
        <v>1128299</v>
      </c>
      <c r="C8719" s="3">
        <v>44271</v>
      </c>
      <c r="D8719" s="12" t="str" cm="1">
        <f t="array" ref="D8719">_xlfn.SWITCH(WEEKDAY(C8719,2), 1, "Lundi", 2, "Mardi", 3, "Mercredi", 4, "Jeudi", 5, "Vendredi", 6, "Samedi", 7, "Dimanche", "Erreur")</f>
        <v>Mardi</v>
      </c>
      <c r="E8719" s="2" t="s">
        <v>26</v>
      </c>
      <c r="F8719" s="2" t="s">
        <v>80</v>
      </c>
      <c r="G8719" s="2" t="s">
        <v>81</v>
      </c>
      <c r="H8719" s="4" t="s">
        <v>19</v>
      </c>
      <c r="I8719" s="5">
        <v>39</v>
      </c>
      <c r="J8719" s="6">
        <v>120</v>
      </c>
      <c r="K8719" s="7">
        <v>4680</v>
      </c>
      <c r="L8719" s="7">
        <v>2106</v>
      </c>
      <c r="M8719" s="8">
        <v>0.44999999999999996</v>
      </c>
      <c r="N8719" s="2" t="s">
        <v>23</v>
      </c>
      <c r="O8719">
        <f t="shared" si="1088"/>
        <v>2021</v>
      </c>
      <c r="P8719">
        <f t="shared" si="1089"/>
        <v>3</v>
      </c>
      <c r="Q8719" t="str">
        <f t="shared" si="1090"/>
        <v>mars</v>
      </c>
      <c r="R8719" t="str">
        <f t="shared" si="1091"/>
        <v>Louisiana</v>
      </c>
      <c r="S8719" t="str">
        <f t="shared" si="1092"/>
        <v>2021-03</v>
      </c>
      <c r="T8719">
        <f>IF(AND(COUNTIF(Calculs!$Q$2:$Q$12,$O8719)&gt;0,COUNTIF(Calculs!$S$2:$S$12,$E8719)&gt;0,COUNTIF(Calculs!$U$2:$U$12,$H8719)&gt;0),1,0)</f>
        <v>1</v>
      </c>
      <c r="U8719">
        <f t="shared" si="1093"/>
        <v>4680</v>
      </c>
      <c r="V8719">
        <f t="shared" si="1094"/>
        <v>120</v>
      </c>
      <c r="W8719">
        <f t="shared" si="1095"/>
        <v>2106</v>
      </c>
    </row>
    <row r="8720" spans="1:23" ht="15.75" customHeight="1" x14ac:dyDescent="0.3">
      <c r="A8720" s="2" t="s">
        <v>29</v>
      </c>
      <c r="B8720" s="2">
        <v>1128299</v>
      </c>
      <c r="C8720" s="3">
        <v>44271</v>
      </c>
      <c r="D8720" s="12" t="str" cm="1">
        <f t="array" ref="D8720">_xlfn.SWITCH(WEEKDAY(C8720,2), 1, "Lundi", 2, "Mardi", 3, "Mercredi", 4, "Jeudi", 5, "Vendredi", 6, "Samedi", 7, "Dimanche", "Erreur")</f>
        <v>Mardi</v>
      </c>
      <c r="E8720" s="2" t="s">
        <v>26</v>
      </c>
      <c r="F8720" s="2" t="s">
        <v>80</v>
      </c>
      <c r="G8720" s="2" t="s">
        <v>81</v>
      </c>
      <c r="H8720" s="4" t="s">
        <v>20</v>
      </c>
      <c r="I8720" s="5">
        <v>43</v>
      </c>
      <c r="J8720" s="6">
        <v>96</v>
      </c>
      <c r="K8720" s="7">
        <v>4128</v>
      </c>
      <c r="L8720" s="7">
        <v>1775.0399999999997</v>
      </c>
      <c r="M8720" s="8">
        <v>0.42999999999999994</v>
      </c>
      <c r="N8720" s="2" t="s">
        <v>23</v>
      </c>
      <c r="O8720">
        <f t="shared" si="1088"/>
        <v>2021</v>
      </c>
      <c r="P8720">
        <f t="shared" si="1089"/>
        <v>3</v>
      </c>
      <c r="Q8720" t="str">
        <f t="shared" si="1090"/>
        <v>mars</v>
      </c>
      <c r="R8720" t="str">
        <f t="shared" si="1091"/>
        <v>Louisiana</v>
      </c>
      <c r="S8720" t="str">
        <f t="shared" si="1092"/>
        <v>2021-03</v>
      </c>
      <c r="T8720">
        <f>IF(AND(COUNTIF(Calculs!$Q$2:$Q$12,$O8720)&gt;0,COUNTIF(Calculs!$S$2:$S$12,$E8720)&gt;0,COUNTIF(Calculs!$U$2:$U$12,$H8720)&gt;0),1,0)</f>
        <v>1</v>
      </c>
      <c r="U8720">
        <f t="shared" si="1093"/>
        <v>4128</v>
      </c>
      <c r="V8720">
        <f t="shared" si="1094"/>
        <v>96</v>
      </c>
      <c r="W8720">
        <f t="shared" si="1095"/>
        <v>1775.0399999999997</v>
      </c>
    </row>
    <row r="8721" spans="1:23" ht="15.75" customHeight="1" x14ac:dyDescent="0.3">
      <c r="A8721" s="2" t="s">
        <v>29</v>
      </c>
      <c r="B8721" s="2">
        <v>1128299</v>
      </c>
      <c r="C8721" s="3">
        <v>44271</v>
      </c>
      <c r="D8721" s="12" t="str" cm="1">
        <f t="array" ref="D8721">_xlfn.SWITCH(WEEKDAY(C8721,2), 1, "Lundi", 2, "Mardi", 3, "Mercredi", 4, "Jeudi", 5, "Vendredi", 6, "Samedi", 7, "Dimanche", "Erreur")</f>
        <v>Mardi</v>
      </c>
      <c r="E8721" s="2" t="s">
        <v>26</v>
      </c>
      <c r="F8721" s="2" t="s">
        <v>80</v>
      </c>
      <c r="G8721" s="2" t="s">
        <v>81</v>
      </c>
      <c r="H8721" s="4" t="s">
        <v>21</v>
      </c>
      <c r="I8721" s="5">
        <v>40</v>
      </c>
      <c r="J8721" s="6">
        <v>50</v>
      </c>
      <c r="K8721" s="7">
        <v>2000</v>
      </c>
      <c r="L8721" s="7">
        <v>1020</v>
      </c>
      <c r="M8721" s="8">
        <v>0.51</v>
      </c>
      <c r="N8721" s="2" t="s">
        <v>23</v>
      </c>
      <c r="O8721">
        <f t="shared" si="1088"/>
        <v>2021</v>
      </c>
      <c r="P8721">
        <f t="shared" si="1089"/>
        <v>3</v>
      </c>
      <c r="Q8721" t="str">
        <f t="shared" si="1090"/>
        <v>mars</v>
      </c>
      <c r="R8721" t="str">
        <f t="shared" si="1091"/>
        <v>Louisiana</v>
      </c>
      <c r="S8721" t="str">
        <f t="shared" si="1092"/>
        <v>2021-03</v>
      </c>
      <c r="T8721">
        <f>IF(AND(COUNTIF(Calculs!$Q$2:$Q$12,$O8721)&gt;0,COUNTIF(Calculs!$S$2:$S$12,$E8721)&gt;0,COUNTIF(Calculs!$U$2:$U$12,$H8721)&gt;0),1,0)</f>
        <v>1</v>
      </c>
      <c r="U8721">
        <f t="shared" si="1093"/>
        <v>2000</v>
      </c>
      <c r="V8721">
        <f t="shared" si="1094"/>
        <v>50</v>
      </c>
      <c r="W8721">
        <f t="shared" si="1095"/>
        <v>1020</v>
      </c>
    </row>
    <row r="8722" spans="1:23" ht="15.75" customHeight="1" x14ac:dyDescent="0.3">
      <c r="A8722" s="2" t="s">
        <v>29</v>
      </c>
      <c r="B8722" s="2">
        <v>1128299</v>
      </c>
      <c r="C8722" s="3">
        <v>44271</v>
      </c>
      <c r="D8722" s="12" t="str" cm="1">
        <f t="array" ref="D8722">_xlfn.SWITCH(WEEKDAY(C8722,2), 1, "Lundi", 2, "Mardi", 3, "Mercredi", 4, "Jeudi", 5, "Vendredi", 6, "Samedi", 7, "Dimanche", "Erreur")</f>
        <v>Mardi</v>
      </c>
      <c r="E8722" s="2" t="s">
        <v>26</v>
      </c>
      <c r="F8722" s="2" t="s">
        <v>80</v>
      </c>
      <c r="G8722" s="2" t="s">
        <v>81</v>
      </c>
      <c r="H8722" s="4" t="s">
        <v>22</v>
      </c>
      <c r="I8722" s="5">
        <v>29</v>
      </c>
      <c r="J8722" s="6">
        <v>109</v>
      </c>
      <c r="K8722" s="7">
        <v>3161</v>
      </c>
      <c r="L8722" s="7">
        <v>1169.57</v>
      </c>
      <c r="M8722" s="8">
        <v>0.37</v>
      </c>
      <c r="N8722" s="2" t="s">
        <v>23</v>
      </c>
      <c r="O8722">
        <f t="shared" si="1088"/>
        <v>2021</v>
      </c>
      <c r="P8722">
        <f t="shared" si="1089"/>
        <v>3</v>
      </c>
      <c r="Q8722" t="str">
        <f t="shared" si="1090"/>
        <v>mars</v>
      </c>
      <c r="R8722" t="str">
        <f t="shared" si="1091"/>
        <v>Louisiana</v>
      </c>
      <c r="S8722" t="str">
        <f t="shared" si="1092"/>
        <v>2021-03</v>
      </c>
      <c r="T8722">
        <f>IF(AND(COUNTIF(Calculs!$Q$2:$Q$12,$O8722)&gt;0,COUNTIF(Calculs!$S$2:$S$12,$E8722)&gt;0,COUNTIF(Calculs!$U$2:$U$12,$H8722)&gt;0),1,0)</f>
        <v>1</v>
      </c>
      <c r="U8722">
        <f t="shared" si="1093"/>
        <v>3161</v>
      </c>
      <c r="V8722">
        <f t="shared" si="1094"/>
        <v>109</v>
      </c>
      <c r="W8722">
        <f t="shared" si="1095"/>
        <v>1169.57</v>
      </c>
    </row>
    <row r="8723" spans="1:23" ht="15.75" customHeight="1" x14ac:dyDescent="0.3">
      <c r="A8723" s="2" t="s">
        <v>29</v>
      </c>
      <c r="B8723" s="2">
        <v>1128299</v>
      </c>
      <c r="C8723" s="3">
        <v>44303</v>
      </c>
      <c r="D8723" s="12" t="str" cm="1">
        <f t="array" ref="D8723">_xlfn.SWITCH(WEEKDAY(C8723,2), 1, "Lundi", 2, "Mardi", 3, "Mercredi", 4, "Jeudi", 5, "Vendredi", 6, "Samedi", 7, "Dimanche", "Erreur")</f>
        <v>Samedi</v>
      </c>
      <c r="E8723" s="2" t="s">
        <v>26</v>
      </c>
      <c r="F8723" s="2" t="s">
        <v>80</v>
      </c>
      <c r="G8723" s="2" t="s">
        <v>81</v>
      </c>
      <c r="H8723" s="4" t="s">
        <v>16</v>
      </c>
      <c r="I8723" s="5">
        <v>38</v>
      </c>
      <c r="J8723" s="6">
        <v>168</v>
      </c>
      <c r="K8723" s="7">
        <v>6384</v>
      </c>
      <c r="L8723" s="7">
        <v>3000.48</v>
      </c>
      <c r="M8723" s="8">
        <v>0.47</v>
      </c>
      <c r="N8723" s="2" t="s">
        <v>23</v>
      </c>
      <c r="O8723">
        <f t="shared" si="1088"/>
        <v>2021</v>
      </c>
      <c r="P8723">
        <f t="shared" si="1089"/>
        <v>4</v>
      </c>
      <c r="Q8723" t="str">
        <f t="shared" si="1090"/>
        <v>avr</v>
      </c>
      <c r="R8723" t="str">
        <f t="shared" si="1091"/>
        <v>Louisiana</v>
      </c>
      <c r="S8723" t="str">
        <f t="shared" si="1092"/>
        <v>2021-04</v>
      </c>
      <c r="T8723">
        <f>IF(AND(COUNTIF(Calculs!$Q$2:$Q$12,$O8723)&gt;0,COUNTIF(Calculs!$S$2:$S$12,$E8723)&gt;0,COUNTIF(Calculs!$U$2:$U$12,$H8723)&gt;0),1,0)</f>
        <v>1</v>
      </c>
      <c r="U8723">
        <f t="shared" si="1093"/>
        <v>6384</v>
      </c>
      <c r="V8723">
        <f t="shared" si="1094"/>
        <v>168</v>
      </c>
      <c r="W8723">
        <f t="shared" si="1095"/>
        <v>3000.48</v>
      </c>
    </row>
    <row r="8724" spans="1:23" ht="15.75" customHeight="1" x14ac:dyDescent="0.3">
      <c r="A8724" s="2" t="s">
        <v>29</v>
      </c>
      <c r="B8724" s="2">
        <v>1128299</v>
      </c>
      <c r="C8724" s="3">
        <v>44303</v>
      </c>
      <c r="D8724" s="12" t="str" cm="1">
        <f t="array" ref="D8724">_xlfn.SWITCH(WEEKDAY(C8724,2), 1, "Lundi", 2, "Mardi", 3, "Mercredi", 4, "Jeudi", 5, "Vendredi", 6, "Samedi", 7, "Dimanche", "Erreur")</f>
        <v>Samedi</v>
      </c>
      <c r="E8724" s="2" t="s">
        <v>26</v>
      </c>
      <c r="F8724" s="2" t="s">
        <v>80</v>
      </c>
      <c r="G8724" s="2" t="s">
        <v>81</v>
      </c>
      <c r="H8724" s="4" t="s">
        <v>18</v>
      </c>
      <c r="I8724" s="5">
        <v>36</v>
      </c>
      <c r="J8724" s="6">
        <v>107</v>
      </c>
      <c r="K8724" s="7">
        <v>3852</v>
      </c>
      <c r="L8724" s="7">
        <v>1771.9199999999998</v>
      </c>
      <c r="M8724" s="8">
        <v>0.45999999999999996</v>
      </c>
      <c r="N8724" s="2" t="s">
        <v>23</v>
      </c>
      <c r="O8724">
        <f t="shared" si="1088"/>
        <v>2021</v>
      </c>
      <c r="P8724">
        <f t="shared" si="1089"/>
        <v>4</v>
      </c>
      <c r="Q8724" t="str">
        <f t="shared" si="1090"/>
        <v>avr</v>
      </c>
      <c r="R8724" t="str">
        <f t="shared" si="1091"/>
        <v>Louisiana</v>
      </c>
      <c r="S8724" t="str">
        <f t="shared" si="1092"/>
        <v>2021-04</v>
      </c>
      <c r="T8724">
        <f>IF(AND(COUNTIF(Calculs!$Q$2:$Q$12,$O8724)&gt;0,COUNTIF(Calculs!$S$2:$S$12,$E8724)&gt;0,COUNTIF(Calculs!$U$2:$U$12,$H8724)&gt;0),1,0)</f>
        <v>1</v>
      </c>
      <c r="U8724">
        <f t="shared" si="1093"/>
        <v>3852</v>
      </c>
      <c r="V8724">
        <f t="shared" si="1094"/>
        <v>107</v>
      </c>
      <c r="W8724">
        <f t="shared" si="1095"/>
        <v>1771.9199999999998</v>
      </c>
    </row>
    <row r="8725" spans="1:23" ht="15.75" customHeight="1" x14ac:dyDescent="0.3">
      <c r="A8725" s="2" t="s">
        <v>29</v>
      </c>
      <c r="B8725" s="2">
        <v>1128299</v>
      </c>
      <c r="C8725" s="3">
        <v>44303</v>
      </c>
      <c r="D8725" s="12" t="str" cm="1">
        <f t="array" ref="D8725">_xlfn.SWITCH(WEEKDAY(C8725,2), 1, "Lundi", 2, "Mardi", 3, "Mercredi", 4, "Jeudi", 5, "Vendredi", 6, "Samedi", 7, "Dimanche", "Erreur")</f>
        <v>Samedi</v>
      </c>
      <c r="E8725" s="2" t="s">
        <v>26</v>
      </c>
      <c r="F8725" s="2" t="s">
        <v>80</v>
      </c>
      <c r="G8725" s="2" t="s">
        <v>81</v>
      </c>
      <c r="H8725" s="4" t="s">
        <v>19</v>
      </c>
      <c r="I8725" s="5">
        <v>40</v>
      </c>
      <c r="J8725" s="6">
        <v>120</v>
      </c>
      <c r="K8725" s="7">
        <v>4800</v>
      </c>
      <c r="L8725" s="7">
        <v>2016</v>
      </c>
      <c r="M8725" s="8">
        <v>0.42</v>
      </c>
      <c r="N8725" s="2" t="s">
        <v>23</v>
      </c>
      <c r="O8725">
        <f t="shared" si="1088"/>
        <v>2021</v>
      </c>
      <c r="P8725">
        <f t="shared" si="1089"/>
        <v>4</v>
      </c>
      <c r="Q8725" t="str">
        <f t="shared" si="1090"/>
        <v>avr</v>
      </c>
      <c r="R8725" t="str">
        <f t="shared" si="1091"/>
        <v>Louisiana</v>
      </c>
      <c r="S8725" t="str">
        <f t="shared" si="1092"/>
        <v>2021-04</v>
      </c>
      <c r="T8725">
        <f>IF(AND(COUNTIF(Calculs!$Q$2:$Q$12,$O8725)&gt;0,COUNTIF(Calculs!$S$2:$S$12,$E8725)&gt;0,COUNTIF(Calculs!$U$2:$U$12,$H8725)&gt;0),1,0)</f>
        <v>1</v>
      </c>
      <c r="U8725">
        <f t="shared" si="1093"/>
        <v>4800</v>
      </c>
      <c r="V8725">
        <f t="shared" si="1094"/>
        <v>120</v>
      </c>
      <c r="W8725">
        <f t="shared" si="1095"/>
        <v>2016</v>
      </c>
    </row>
    <row r="8726" spans="1:23" ht="15.75" customHeight="1" x14ac:dyDescent="0.3">
      <c r="A8726" s="2" t="s">
        <v>29</v>
      </c>
      <c r="B8726" s="2">
        <v>1128299</v>
      </c>
      <c r="C8726" s="3">
        <v>44303</v>
      </c>
      <c r="D8726" s="12" t="str" cm="1">
        <f t="array" ref="D8726">_xlfn.SWITCH(WEEKDAY(C8726,2), 1, "Lundi", 2, "Mardi", 3, "Mercredi", 4, "Jeudi", 5, "Vendredi", 6, "Samedi", 7, "Dimanche", "Erreur")</f>
        <v>Samedi</v>
      </c>
      <c r="E8726" s="2" t="s">
        <v>26</v>
      </c>
      <c r="F8726" s="2" t="s">
        <v>80</v>
      </c>
      <c r="G8726" s="2" t="s">
        <v>81</v>
      </c>
      <c r="H8726" s="4" t="s">
        <v>20</v>
      </c>
      <c r="I8726" s="5">
        <v>27</v>
      </c>
      <c r="J8726" s="6">
        <v>91</v>
      </c>
      <c r="K8726" s="7">
        <v>2457</v>
      </c>
      <c r="L8726" s="7">
        <v>1105.6499999999999</v>
      </c>
      <c r="M8726" s="8">
        <v>0.44999999999999996</v>
      </c>
      <c r="N8726" s="2" t="s">
        <v>23</v>
      </c>
      <c r="O8726">
        <f t="shared" si="1088"/>
        <v>2021</v>
      </c>
      <c r="P8726">
        <f t="shared" si="1089"/>
        <v>4</v>
      </c>
      <c r="Q8726" t="str">
        <f t="shared" si="1090"/>
        <v>avr</v>
      </c>
      <c r="R8726" t="str">
        <f t="shared" si="1091"/>
        <v>Louisiana</v>
      </c>
      <c r="S8726" t="str">
        <f t="shared" si="1092"/>
        <v>2021-04</v>
      </c>
      <c r="T8726">
        <f>IF(AND(COUNTIF(Calculs!$Q$2:$Q$12,$O8726)&gt;0,COUNTIF(Calculs!$S$2:$S$12,$E8726)&gt;0,COUNTIF(Calculs!$U$2:$U$12,$H8726)&gt;0),1,0)</f>
        <v>1</v>
      </c>
      <c r="U8726">
        <f t="shared" si="1093"/>
        <v>2457</v>
      </c>
      <c r="V8726">
        <f t="shared" si="1094"/>
        <v>91</v>
      </c>
      <c r="W8726">
        <f t="shared" si="1095"/>
        <v>1105.6499999999999</v>
      </c>
    </row>
    <row r="8727" spans="1:23" ht="15.75" customHeight="1" x14ac:dyDescent="0.3">
      <c r="A8727" s="2" t="s">
        <v>29</v>
      </c>
      <c r="B8727" s="2">
        <v>1128299</v>
      </c>
      <c r="C8727" s="3">
        <v>44303</v>
      </c>
      <c r="D8727" s="12" t="str" cm="1">
        <f t="array" ref="D8727">_xlfn.SWITCH(WEEKDAY(C8727,2), 1, "Lundi", 2, "Mardi", 3, "Mercredi", 4, "Jeudi", 5, "Vendredi", 6, "Samedi", 7, "Dimanche", "Erreur")</f>
        <v>Samedi</v>
      </c>
      <c r="E8727" s="2" t="s">
        <v>26</v>
      </c>
      <c r="F8727" s="2" t="s">
        <v>80</v>
      </c>
      <c r="G8727" s="2" t="s">
        <v>81</v>
      </c>
      <c r="H8727" s="4" t="s">
        <v>21</v>
      </c>
      <c r="I8727" s="5">
        <v>34</v>
      </c>
      <c r="J8727" s="6">
        <v>56</v>
      </c>
      <c r="K8727" s="7">
        <v>1904</v>
      </c>
      <c r="L8727" s="7">
        <v>971.04</v>
      </c>
      <c r="M8727" s="8">
        <v>0.51</v>
      </c>
      <c r="N8727" s="2" t="s">
        <v>23</v>
      </c>
      <c r="O8727">
        <f t="shared" si="1088"/>
        <v>2021</v>
      </c>
      <c r="P8727">
        <f t="shared" si="1089"/>
        <v>4</v>
      </c>
      <c r="Q8727" t="str">
        <f t="shared" si="1090"/>
        <v>avr</v>
      </c>
      <c r="R8727" t="str">
        <f t="shared" si="1091"/>
        <v>Louisiana</v>
      </c>
      <c r="S8727" t="str">
        <f t="shared" si="1092"/>
        <v>2021-04</v>
      </c>
      <c r="T8727">
        <f>IF(AND(COUNTIF(Calculs!$Q$2:$Q$12,$O8727)&gt;0,COUNTIF(Calculs!$S$2:$S$12,$E8727)&gt;0,COUNTIF(Calculs!$U$2:$U$12,$H8727)&gt;0),1,0)</f>
        <v>1</v>
      </c>
      <c r="U8727">
        <f t="shared" si="1093"/>
        <v>1904</v>
      </c>
      <c r="V8727">
        <f t="shared" si="1094"/>
        <v>56</v>
      </c>
      <c r="W8727">
        <f t="shared" si="1095"/>
        <v>971.04</v>
      </c>
    </row>
    <row r="8728" spans="1:23" ht="15.75" customHeight="1" x14ac:dyDescent="0.3">
      <c r="A8728" s="2" t="s">
        <v>29</v>
      </c>
      <c r="B8728" s="2">
        <v>1128299</v>
      </c>
      <c r="C8728" s="3">
        <v>44303</v>
      </c>
      <c r="D8728" s="12" t="str" cm="1">
        <f t="array" ref="D8728">_xlfn.SWITCH(WEEKDAY(C8728,2), 1, "Lundi", 2, "Mardi", 3, "Mercredi", 4, "Jeudi", 5, "Vendredi", 6, "Samedi", 7, "Dimanche", "Erreur")</f>
        <v>Samedi</v>
      </c>
      <c r="E8728" s="2" t="s">
        <v>26</v>
      </c>
      <c r="F8728" s="2" t="s">
        <v>80</v>
      </c>
      <c r="G8728" s="2" t="s">
        <v>81</v>
      </c>
      <c r="H8728" s="4" t="s">
        <v>22</v>
      </c>
      <c r="I8728" s="5">
        <v>39</v>
      </c>
      <c r="J8728" s="6">
        <v>123</v>
      </c>
      <c r="K8728" s="7">
        <v>4797</v>
      </c>
      <c r="L8728" s="7">
        <v>1774.8899999999999</v>
      </c>
      <c r="M8728" s="8">
        <v>0.37</v>
      </c>
      <c r="N8728" s="2" t="s">
        <v>23</v>
      </c>
      <c r="O8728">
        <f t="shared" si="1088"/>
        <v>2021</v>
      </c>
      <c r="P8728">
        <f t="shared" si="1089"/>
        <v>4</v>
      </c>
      <c r="Q8728" t="str">
        <f t="shared" si="1090"/>
        <v>avr</v>
      </c>
      <c r="R8728" t="str">
        <f t="shared" si="1091"/>
        <v>Louisiana</v>
      </c>
      <c r="S8728" t="str">
        <f t="shared" si="1092"/>
        <v>2021-04</v>
      </c>
      <c r="T8728">
        <f>IF(AND(COUNTIF(Calculs!$Q$2:$Q$12,$O8728)&gt;0,COUNTIF(Calculs!$S$2:$S$12,$E8728)&gt;0,COUNTIF(Calculs!$U$2:$U$12,$H8728)&gt;0),1,0)</f>
        <v>1</v>
      </c>
      <c r="U8728">
        <f t="shared" si="1093"/>
        <v>4797</v>
      </c>
      <c r="V8728">
        <f t="shared" si="1094"/>
        <v>123</v>
      </c>
      <c r="W8728">
        <f t="shared" si="1095"/>
        <v>1774.8899999999999</v>
      </c>
    </row>
    <row r="8729" spans="1:23" ht="15.75" customHeight="1" x14ac:dyDescent="0.3">
      <c r="A8729" s="2" t="s">
        <v>29</v>
      </c>
      <c r="B8729" s="2">
        <v>1128299</v>
      </c>
      <c r="C8729" s="3">
        <v>44334</v>
      </c>
      <c r="D8729" s="12" t="str" cm="1">
        <f t="array" ref="D8729">_xlfn.SWITCH(WEEKDAY(C8729,2), 1, "Lundi", 2, "Mardi", 3, "Mercredi", 4, "Jeudi", 5, "Vendredi", 6, "Samedi", 7, "Dimanche", "Erreur")</f>
        <v>Mardi</v>
      </c>
      <c r="E8729" s="2" t="s">
        <v>26</v>
      </c>
      <c r="F8729" s="2" t="s">
        <v>80</v>
      </c>
      <c r="G8729" s="2" t="s">
        <v>81</v>
      </c>
      <c r="H8729" s="4" t="s">
        <v>16</v>
      </c>
      <c r="I8729" s="5">
        <v>32</v>
      </c>
      <c r="J8729" s="6">
        <v>176</v>
      </c>
      <c r="K8729" s="7">
        <v>5632</v>
      </c>
      <c r="L8729" s="7">
        <v>2421.7599999999998</v>
      </c>
      <c r="M8729" s="8">
        <v>0.42999999999999994</v>
      </c>
      <c r="N8729" s="2" t="s">
        <v>23</v>
      </c>
      <c r="O8729">
        <f t="shared" si="1088"/>
        <v>2021</v>
      </c>
      <c r="P8729">
        <f t="shared" si="1089"/>
        <v>5</v>
      </c>
      <c r="Q8729" t="str">
        <f t="shared" si="1090"/>
        <v>mai</v>
      </c>
      <c r="R8729" t="str">
        <f t="shared" si="1091"/>
        <v>Louisiana</v>
      </c>
      <c r="S8729" t="str">
        <f t="shared" si="1092"/>
        <v>2021-05</v>
      </c>
      <c r="T8729">
        <f>IF(AND(COUNTIF(Calculs!$Q$2:$Q$12,$O8729)&gt;0,COUNTIF(Calculs!$S$2:$S$12,$E8729)&gt;0,COUNTIF(Calculs!$U$2:$U$12,$H8729)&gt;0),1,0)</f>
        <v>1</v>
      </c>
      <c r="U8729">
        <f t="shared" si="1093"/>
        <v>5632</v>
      </c>
      <c r="V8729">
        <f t="shared" si="1094"/>
        <v>176</v>
      </c>
      <c r="W8729">
        <f t="shared" si="1095"/>
        <v>2421.7599999999998</v>
      </c>
    </row>
    <row r="8730" spans="1:23" ht="15.75" customHeight="1" x14ac:dyDescent="0.3">
      <c r="A8730" s="2" t="s">
        <v>29</v>
      </c>
      <c r="B8730" s="2">
        <v>1128299</v>
      </c>
      <c r="C8730" s="3">
        <v>44334</v>
      </c>
      <c r="D8730" s="12" t="str" cm="1">
        <f t="array" ref="D8730">_xlfn.SWITCH(WEEKDAY(C8730,2), 1, "Lundi", 2, "Mardi", 3, "Mercredi", 4, "Jeudi", 5, "Vendredi", 6, "Samedi", 7, "Dimanche", "Erreur")</f>
        <v>Mardi</v>
      </c>
      <c r="E8730" s="2" t="s">
        <v>26</v>
      </c>
      <c r="F8730" s="2" t="s">
        <v>80</v>
      </c>
      <c r="G8730" s="2" t="s">
        <v>81</v>
      </c>
      <c r="H8730" s="4" t="s">
        <v>18</v>
      </c>
      <c r="I8730" s="5">
        <v>40</v>
      </c>
      <c r="J8730" s="6">
        <v>128</v>
      </c>
      <c r="K8730" s="7">
        <v>5120</v>
      </c>
      <c r="L8730" s="7">
        <v>2252.7999999999997</v>
      </c>
      <c r="M8730" s="8">
        <v>0.43999999999999995</v>
      </c>
      <c r="N8730" s="2" t="s">
        <v>23</v>
      </c>
      <c r="O8730">
        <f t="shared" si="1088"/>
        <v>2021</v>
      </c>
      <c r="P8730">
        <f t="shared" si="1089"/>
        <v>5</v>
      </c>
      <c r="Q8730" t="str">
        <f t="shared" si="1090"/>
        <v>mai</v>
      </c>
      <c r="R8730" t="str">
        <f t="shared" si="1091"/>
        <v>Louisiana</v>
      </c>
      <c r="S8730" t="str">
        <f t="shared" si="1092"/>
        <v>2021-05</v>
      </c>
      <c r="T8730">
        <f>IF(AND(COUNTIF(Calculs!$Q$2:$Q$12,$O8730)&gt;0,COUNTIF(Calculs!$S$2:$S$12,$E8730)&gt;0,COUNTIF(Calculs!$U$2:$U$12,$H8730)&gt;0),1,0)</f>
        <v>1</v>
      </c>
      <c r="U8730">
        <f t="shared" si="1093"/>
        <v>5120</v>
      </c>
      <c r="V8730">
        <f t="shared" si="1094"/>
        <v>128</v>
      </c>
      <c r="W8730">
        <f t="shared" si="1095"/>
        <v>2252.7999999999997</v>
      </c>
    </row>
    <row r="8731" spans="1:23" ht="15.75" customHeight="1" x14ac:dyDescent="0.3">
      <c r="A8731" s="2" t="s">
        <v>29</v>
      </c>
      <c r="B8731" s="2">
        <v>1128299</v>
      </c>
      <c r="C8731" s="3">
        <v>44334</v>
      </c>
      <c r="D8731" s="12" t="str" cm="1">
        <f t="array" ref="D8731">_xlfn.SWITCH(WEEKDAY(C8731,2), 1, "Lundi", 2, "Mardi", 3, "Mercredi", 4, "Jeudi", 5, "Vendredi", 6, "Samedi", 7, "Dimanche", "Erreur")</f>
        <v>Mardi</v>
      </c>
      <c r="E8731" s="2" t="s">
        <v>26</v>
      </c>
      <c r="F8731" s="2" t="s">
        <v>80</v>
      </c>
      <c r="G8731" s="2" t="s">
        <v>81</v>
      </c>
      <c r="H8731" s="4" t="s">
        <v>19</v>
      </c>
      <c r="I8731" s="5">
        <v>37</v>
      </c>
      <c r="J8731" s="6">
        <v>136</v>
      </c>
      <c r="K8731" s="7">
        <v>5032</v>
      </c>
      <c r="L8731" s="7">
        <v>2113.44</v>
      </c>
      <c r="M8731" s="8">
        <v>0.42</v>
      </c>
      <c r="N8731" s="2" t="s">
        <v>23</v>
      </c>
      <c r="O8731">
        <f t="shared" si="1088"/>
        <v>2021</v>
      </c>
      <c r="P8731">
        <f t="shared" si="1089"/>
        <v>5</v>
      </c>
      <c r="Q8731" t="str">
        <f t="shared" si="1090"/>
        <v>mai</v>
      </c>
      <c r="R8731" t="str">
        <f t="shared" si="1091"/>
        <v>Louisiana</v>
      </c>
      <c r="S8731" t="str">
        <f t="shared" si="1092"/>
        <v>2021-05</v>
      </c>
      <c r="T8731">
        <f>IF(AND(COUNTIF(Calculs!$Q$2:$Q$12,$O8731)&gt;0,COUNTIF(Calculs!$S$2:$S$12,$E8731)&gt;0,COUNTIF(Calculs!$U$2:$U$12,$H8731)&gt;0),1,0)</f>
        <v>1</v>
      </c>
      <c r="U8731">
        <f t="shared" si="1093"/>
        <v>5032</v>
      </c>
      <c r="V8731">
        <f t="shared" si="1094"/>
        <v>136</v>
      </c>
      <c r="W8731">
        <f t="shared" si="1095"/>
        <v>2113.44</v>
      </c>
    </row>
    <row r="8732" spans="1:23" ht="15.75" customHeight="1" x14ac:dyDescent="0.3">
      <c r="A8732" s="2" t="s">
        <v>29</v>
      </c>
      <c r="B8732" s="2">
        <v>1128299</v>
      </c>
      <c r="C8732" s="3">
        <v>44334</v>
      </c>
      <c r="D8732" s="12" t="str" cm="1">
        <f t="array" ref="D8732">_xlfn.SWITCH(WEEKDAY(C8732,2), 1, "Lundi", 2, "Mardi", 3, "Mercredi", 4, "Jeudi", 5, "Vendredi", 6, "Samedi", 7, "Dimanche", "Erreur")</f>
        <v>Mardi</v>
      </c>
      <c r="E8732" s="2" t="s">
        <v>26</v>
      </c>
      <c r="F8732" s="2" t="s">
        <v>80</v>
      </c>
      <c r="G8732" s="2" t="s">
        <v>81</v>
      </c>
      <c r="H8732" s="4" t="s">
        <v>20</v>
      </c>
      <c r="I8732" s="5">
        <v>33</v>
      </c>
      <c r="J8732" s="6">
        <v>101</v>
      </c>
      <c r="K8732" s="7">
        <v>3333</v>
      </c>
      <c r="L8732" s="7">
        <v>1433.1899999999998</v>
      </c>
      <c r="M8732" s="8">
        <v>0.42999999999999994</v>
      </c>
      <c r="N8732" s="2" t="s">
        <v>23</v>
      </c>
      <c r="O8732">
        <f t="shared" si="1088"/>
        <v>2021</v>
      </c>
      <c r="P8732">
        <f t="shared" si="1089"/>
        <v>5</v>
      </c>
      <c r="Q8732" t="str">
        <f t="shared" si="1090"/>
        <v>mai</v>
      </c>
      <c r="R8732" t="str">
        <f t="shared" si="1091"/>
        <v>Louisiana</v>
      </c>
      <c r="S8732" t="str">
        <f t="shared" si="1092"/>
        <v>2021-05</v>
      </c>
      <c r="T8732">
        <f>IF(AND(COUNTIF(Calculs!$Q$2:$Q$12,$O8732)&gt;0,COUNTIF(Calculs!$S$2:$S$12,$E8732)&gt;0,COUNTIF(Calculs!$U$2:$U$12,$H8732)&gt;0),1,0)</f>
        <v>1</v>
      </c>
      <c r="U8732">
        <f t="shared" si="1093"/>
        <v>3333</v>
      </c>
      <c r="V8732">
        <f t="shared" si="1094"/>
        <v>101</v>
      </c>
      <c r="W8732">
        <f t="shared" si="1095"/>
        <v>1433.1899999999998</v>
      </c>
    </row>
    <row r="8733" spans="1:23" ht="15.75" customHeight="1" x14ac:dyDescent="0.3">
      <c r="A8733" s="2" t="s">
        <v>29</v>
      </c>
      <c r="B8733" s="2">
        <v>1128299</v>
      </c>
      <c r="C8733" s="3">
        <v>44334</v>
      </c>
      <c r="D8733" s="12" t="str" cm="1">
        <f t="array" ref="D8733">_xlfn.SWITCH(WEEKDAY(C8733,2), 1, "Lundi", 2, "Mardi", 3, "Mercredi", 4, "Jeudi", 5, "Vendredi", 6, "Samedi", 7, "Dimanche", "Erreur")</f>
        <v>Mardi</v>
      </c>
      <c r="E8733" s="2" t="s">
        <v>26</v>
      </c>
      <c r="F8733" s="2" t="s">
        <v>80</v>
      </c>
      <c r="G8733" s="2" t="s">
        <v>81</v>
      </c>
      <c r="H8733" s="4" t="s">
        <v>21</v>
      </c>
      <c r="I8733" s="5">
        <v>32</v>
      </c>
      <c r="J8733" s="6">
        <v>77</v>
      </c>
      <c r="K8733" s="7">
        <v>2464</v>
      </c>
      <c r="L8733" s="7">
        <v>1182.72</v>
      </c>
      <c r="M8733" s="8">
        <v>0.48</v>
      </c>
      <c r="N8733" s="2" t="s">
        <v>23</v>
      </c>
      <c r="O8733">
        <f t="shared" si="1088"/>
        <v>2021</v>
      </c>
      <c r="P8733">
        <f t="shared" si="1089"/>
        <v>5</v>
      </c>
      <c r="Q8733" t="str">
        <f t="shared" si="1090"/>
        <v>mai</v>
      </c>
      <c r="R8733" t="str">
        <f t="shared" si="1091"/>
        <v>Louisiana</v>
      </c>
      <c r="S8733" t="str">
        <f t="shared" si="1092"/>
        <v>2021-05</v>
      </c>
      <c r="T8733">
        <f>IF(AND(COUNTIF(Calculs!$Q$2:$Q$12,$O8733)&gt;0,COUNTIF(Calculs!$S$2:$S$12,$E8733)&gt;0,COUNTIF(Calculs!$U$2:$U$12,$H8733)&gt;0),1,0)</f>
        <v>1</v>
      </c>
      <c r="U8733">
        <f t="shared" si="1093"/>
        <v>2464</v>
      </c>
      <c r="V8733">
        <f t="shared" si="1094"/>
        <v>77</v>
      </c>
      <c r="W8733">
        <f t="shared" si="1095"/>
        <v>1182.72</v>
      </c>
    </row>
    <row r="8734" spans="1:23" ht="15.75" customHeight="1" x14ac:dyDescent="0.3">
      <c r="A8734" s="2" t="s">
        <v>29</v>
      </c>
      <c r="B8734" s="2">
        <v>1128299</v>
      </c>
      <c r="C8734" s="3">
        <v>44334</v>
      </c>
      <c r="D8734" s="12" t="str" cm="1">
        <f t="array" ref="D8734">_xlfn.SWITCH(WEEKDAY(C8734,2), 1, "Lundi", 2, "Mardi", 3, "Mercredi", 4, "Jeudi", 5, "Vendredi", 6, "Samedi", 7, "Dimanche", "Erreur")</f>
        <v>Mardi</v>
      </c>
      <c r="E8734" s="2" t="s">
        <v>26</v>
      </c>
      <c r="F8734" s="2" t="s">
        <v>80</v>
      </c>
      <c r="G8734" s="2" t="s">
        <v>81</v>
      </c>
      <c r="H8734" s="4" t="s">
        <v>22</v>
      </c>
      <c r="I8734" s="5">
        <v>46</v>
      </c>
      <c r="J8734" s="6">
        <v>178</v>
      </c>
      <c r="K8734" s="7">
        <v>8188</v>
      </c>
      <c r="L8734" s="7">
        <v>3275.2</v>
      </c>
      <c r="M8734" s="8">
        <v>0.39999999999999997</v>
      </c>
      <c r="N8734" s="2" t="s">
        <v>23</v>
      </c>
      <c r="O8734">
        <f t="shared" si="1088"/>
        <v>2021</v>
      </c>
      <c r="P8734">
        <f t="shared" si="1089"/>
        <v>5</v>
      </c>
      <c r="Q8734" t="str">
        <f t="shared" si="1090"/>
        <v>mai</v>
      </c>
      <c r="R8734" t="str">
        <f t="shared" si="1091"/>
        <v>Louisiana</v>
      </c>
      <c r="S8734" t="str">
        <f t="shared" si="1092"/>
        <v>2021-05</v>
      </c>
      <c r="T8734">
        <f>IF(AND(COUNTIF(Calculs!$Q$2:$Q$12,$O8734)&gt;0,COUNTIF(Calculs!$S$2:$S$12,$E8734)&gt;0,COUNTIF(Calculs!$U$2:$U$12,$H8734)&gt;0),1,0)</f>
        <v>1</v>
      </c>
      <c r="U8734">
        <f t="shared" si="1093"/>
        <v>8188</v>
      </c>
      <c r="V8734">
        <f t="shared" si="1094"/>
        <v>178</v>
      </c>
      <c r="W8734">
        <f t="shared" si="1095"/>
        <v>3275.2</v>
      </c>
    </row>
    <row r="8735" spans="1:23" ht="15.75" customHeight="1" x14ac:dyDescent="0.3">
      <c r="A8735" s="2" t="s">
        <v>29</v>
      </c>
      <c r="B8735" s="2">
        <v>1128299</v>
      </c>
      <c r="C8735" s="3">
        <v>44364</v>
      </c>
      <c r="D8735" s="12" t="str" cm="1">
        <f t="array" ref="D8735">_xlfn.SWITCH(WEEKDAY(C8735,2), 1, "Lundi", 2, "Mardi", 3, "Mercredi", 4, "Jeudi", 5, "Vendredi", 6, "Samedi", 7, "Dimanche", "Erreur")</f>
        <v>Jeudi</v>
      </c>
      <c r="E8735" s="2" t="s">
        <v>26</v>
      </c>
      <c r="F8735" s="2" t="s">
        <v>80</v>
      </c>
      <c r="G8735" s="2" t="s">
        <v>81</v>
      </c>
      <c r="H8735" s="4" t="s">
        <v>16</v>
      </c>
      <c r="I8735" s="5">
        <v>47</v>
      </c>
      <c r="J8735" s="6">
        <v>256</v>
      </c>
      <c r="K8735" s="7">
        <v>12032</v>
      </c>
      <c r="L8735" s="7">
        <v>5655.04</v>
      </c>
      <c r="M8735" s="8">
        <v>0.47</v>
      </c>
      <c r="N8735" s="2" t="s">
        <v>23</v>
      </c>
      <c r="O8735">
        <f t="shared" si="1088"/>
        <v>2021</v>
      </c>
      <c r="P8735">
        <f t="shared" si="1089"/>
        <v>6</v>
      </c>
      <c r="Q8735" t="str">
        <f t="shared" si="1090"/>
        <v>juin</v>
      </c>
      <c r="R8735" t="str">
        <f t="shared" si="1091"/>
        <v>Louisiana</v>
      </c>
      <c r="S8735" t="str">
        <f t="shared" si="1092"/>
        <v>2021-06</v>
      </c>
      <c r="T8735">
        <f>IF(AND(COUNTIF(Calculs!$Q$2:$Q$12,$O8735)&gt;0,COUNTIF(Calculs!$S$2:$S$12,$E8735)&gt;0,COUNTIF(Calculs!$U$2:$U$12,$H8735)&gt;0),1,0)</f>
        <v>1</v>
      </c>
      <c r="U8735">
        <f t="shared" si="1093"/>
        <v>12032</v>
      </c>
      <c r="V8735">
        <f t="shared" si="1094"/>
        <v>256</v>
      </c>
      <c r="W8735">
        <f t="shared" si="1095"/>
        <v>5655.04</v>
      </c>
    </row>
    <row r="8736" spans="1:23" ht="15.75" customHeight="1" x14ac:dyDescent="0.3">
      <c r="A8736" s="2" t="s">
        <v>29</v>
      </c>
      <c r="B8736" s="2">
        <v>1128299</v>
      </c>
      <c r="C8736" s="3">
        <v>44364</v>
      </c>
      <c r="D8736" s="12" t="str" cm="1">
        <f t="array" ref="D8736">_xlfn.SWITCH(WEEKDAY(C8736,2), 1, "Lundi", 2, "Mardi", 3, "Mercredi", 4, "Jeudi", 5, "Vendredi", 6, "Samedi", 7, "Dimanche", "Erreur")</f>
        <v>Jeudi</v>
      </c>
      <c r="E8736" s="2" t="s">
        <v>26</v>
      </c>
      <c r="F8736" s="2" t="s">
        <v>80</v>
      </c>
      <c r="G8736" s="2" t="s">
        <v>81</v>
      </c>
      <c r="H8736" s="4" t="s">
        <v>18</v>
      </c>
      <c r="I8736" s="5">
        <v>55</v>
      </c>
      <c r="J8736" s="6">
        <v>224</v>
      </c>
      <c r="K8736" s="7">
        <v>12320</v>
      </c>
      <c r="L8736" s="7">
        <v>5543.9999999999991</v>
      </c>
      <c r="M8736" s="8">
        <v>0.44999999999999996</v>
      </c>
      <c r="N8736" s="2" t="s">
        <v>23</v>
      </c>
      <c r="O8736">
        <f t="shared" si="1088"/>
        <v>2021</v>
      </c>
      <c r="P8736">
        <f t="shared" si="1089"/>
        <v>6</v>
      </c>
      <c r="Q8736" t="str">
        <f t="shared" si="1090"/>
        <v>juin</v>
      </c>
      <c r="R8736" t="str">
        <f t="shared" si="1091"/>
        <v>Louisiana</v>
      </c>
      <c r="S8736" t="str">
        <f t="shared" si="1092"/>
        <v>2021-06</v>
      </c>
      <c r="T8736">
        <f>IF(AND(COUNTIF(Calculs!$Q$2:$Q$12,$O8736)&gt;0,COUNTIF(Calculs!$S$2:$S$12,$E8736)&gt;0,COUNTIF(Calculs!$U$2:$U$12,$H8736)&gt;0),1,0)</f>
        <v>1</v>
      </c>
      <c r="U8736">
        <f t="shared" si="1093"/>
        <v>12320</v>
      </c>
      <c r="V8736">
        <f t="shared" si="1094"/>
        <v>224</v>
      </c>
      <c r="W8736">
        <f t="shared" si="1095"/>
        <v>5543.9999999999991</v>
      </c>
    </row>
    <row r="8737" spans="1:23" ht="15.75" customHeight="1" x14ac:dyDescent="0.3">
      <c r="A8737" s="2" t="s">
        <v>29</v>
      </c>
      <c r="B8737" s="2">
        <v>1128299</v>
      </c>
      <c r="C8737" s="3">
        <v>44364</v>
      </c>
      <c r="D8737" s="12" t="str" cm="1">
        <f t="array" ref="D8737">_xlfn.SWITCH(WEEKDAY(C8737,2), 1, "Lundi", 2, "Mardi", 3, "Mercredi", 4, "Jeudi", 5, "Vendredi", 6, "Samedi", 7, "Dimanche", "Erreur")</f>
        <v>Jeudi</v>
      </c>
      <c r="E8737" s="2" t="s">
        <v>26</v>
      </c>
      <c r="F8737" s="2" t="s">
        <v>80</v>
      </c>
      <c r="G8737" s="2" t="s">
        <v>81</v>
      </c>
      <c r="H8737" s="4" t="s">
        <v>19</v>
      </c>
      <c r="I8737" s="5">
        <v>55</v>
      </c>
      <c r="J8737" s="6">
        <v>210</v>
      </c>
      <c r="K8737" s="7">
        <v>11550</v>
      </c>
      <c r="L8737" s="7">
        <v>5081.9999999999991</v>
      </c>
      <c r="M8737" s="8">
        <v>0.43999999999999995</v>
      </c>
      <c r="N8737" s="2" t="s">
        <v>23</v>
      </c>
      <c r="O8737">
        <f t="shared" si="1088"/>
        <v>2021</v>
      </c>
      <c r="P8737">
        <f t="shared" si="1089"/>
        <v>6</v>
      </c>
      <c r="Q8737" t="str">
        <f t="shared" si="1090"/>
        <v>juin</v>
      </c>
      <c r="R8737" t="str">
        <f t="shared" si="1091"/>
        <v>Louisiana</v>
      </c>
      <c r="S8737" t="str">
        <f t="shared" si="1092"/>
        <v>2021-06</v>
      </c>
      <c r="T8737">
        <f>IF(AND(COUNTIF(Calculs!$Q$2:$Q$12,$O8737)&gt;0,COUNTIF(Calculs!$S$2:$S$12,$E8737)&gt;0,COUNTIF(Calculs!$U$2:$U$12,$H8737)&gt;0),1,0)</f>
        <v>1</v>
      </c>
      <c r="U8737">
        <f t="shared" si="1093"/>
        <v>11550</v>
      </c>
      <c r="V8737">
        <f t="shared" si="1094"/>
        <v>210</v>
      </c>
      <c r="W8737">
        <f t="shared" si="1095"/>
        <v>5081.9999999999991</v>
      </c>
    </row>
    <row r="8738" spans="1:23" ht="15.75" customHeight="1" x14ac:dyDescent="0.3">
      <c r="A8738" s="2" t="s">
        <v>29</v>
      </c>
      <c r="B8738" s="2">
        <v>1128299</v>
      </c>
      <c r="C8738" s="3">
        <v>44364</v>
      </c>
      <c r="D8738" s="12" t="str" cm="1">
        <f t="array" ref="D8738">_xlfn.SWITCH(WEEKDAY(C8738,2), 1, "Lundi", 2, "Mardi", 3, "Mercredi", 4, "Jeudi", 5, "Vendredi", 6, "Samedi", 7, "Dimanche", "Erreur")</f>
        <v>Jeudi</v>
      </c>
      <c r="E8738" s="2" t="s">
        <v>26</v>
      </c>
      <c r="F8738" s="2" t="s">
        <v>80</v>
      </c>
      <c r="G8738" s="2" t="s">
        <v>81</v>
      </c>
      <c r="H8738" s="4" t="s">
        <v>20</v>
      </c>
      <c r="I8738" s="5">
        <v>59</v>
      </c>
      <c r="J8738" s="6">
        <v>184</v>
      </c>
      <c r="K8738" s="7">
        <v>10856</v>
      </c>
      <c r="L8738" s="7">
        <v>5102.32</v>
      </c>
      <c r="M8738" s="8">
        <v>0.47</v>
      </c>
      <c r="N8738" s="2" t="s">
        <v>23</v>
      </c>
      <c r="O8738">
        <f t="shared" si="1088"/>
        <v>2021</v>
      </c>
      <c r="P8738">
        <f t="shared" si="1089"/>
        <v>6</v>
      </c>
      <c r="Q8738" t="str">
        <f t="shared" si="1090"/>
        <v>juin</v>
      </c>
      <c r="R8738" t="str">
        <f t="shared" si="1091"/>
        <v>Louisiana</v>
      </c>
      <c r="S8738" t="str">
        <f t="shared" si="1092"/>
        <v>2021-06</v>
      </c>
      <c r="T8738">
        <f>IF(AND(COUNTIF(Calculs!$Q$2:$Q$12,$O8738)&gt;0,COUNTIF(Calculs!$S$2:$S$12,$E8738)&gt;0,COUNTIF(Calculs!$U$2:$U$12,$H8738)&gt;0),1,0)</f>
        <v>1</v>
      </c>
      <c r="U8738">
        <f t="shared" si="1093"/>
        <v>10856</v>
      </c>
      <c r="V8738">
        <f t="shared" si="1094"/>
        <v>184</v>
      </c>
      <c r="W8738">
        <f t="shared" si="1095"/>
        <v>5102.32</v>
      </c>
    </row>
    <row r="8739" spans="1:23" ht="15.75" customHeight="1" x14ac:dyDescent="0.3">
      <c r="A8739" s="2" t="s">
        <v>29</v>
      </c>
      <c r="B8739" s="2">
        <v>1128299</v>
      </c>
      <c r="C8739" s="3">
        <v>44364</v>
      </c>
      <c r="D8739" s="12" t="str" cm="1">
        <f t="array" ref="D8739">_xlfn.SWITCH(WEEKDAY(C8739,2), 1, "Lundi", 2, "Mardi", 3, "Mercredi", 4, "Jeudi", 5, "Vendredi", 6, "Samedi", 7, "Dimanche", "Erreur")</f>
        <v>Jeudi</v>
      </c>
      <c r="E8739" s="2" t="s">
        <v>26</v>
      </c>
      <c r="F8739" s="2" t="s">
        <v>80</v>
      </c>
      <c r="G8739" s="2" t="s">
        <v>81</v>
      </c>
      <c r="H8739" s="4" t="s">
        <v>21</v>
      </c>
      <c r="I8739" s="5">
        <v>70</v>
      </c>
      <c r="J8739" s="6">
        <v>153</v>
      </c>
      <c r="K8739" s="7">
        <v>10710</v>
      </c>
      <c r="L8739" s="7">
        <v>5033.7000000000007</v>
      </c>
      <c r="M8739" s="8">
        <v>0.47000000000000003</v>
      </c>
      <c r="N8739" s="2" t="s">
        <v>23</v>
      </c>
      <c r="O8739">
        <f t="shared" si="1088"/>
        <v>2021</v>
      </c>
      <c r="P8739">
        <f t="shared" si="1089"/>
        <v>6</v>
      </c>
      <c r="Q8739" t="str">
        <f t="shared" si="1090"/>
        <v>juin</v>
      </c>
      <c r="R8739" t="str">
        <f t="shared" si="1091"/>
        <v>Louisiana</v>
      </c>
      <c r="S8739" t="str">
        <f t="shared" si="1092"/>
        <v>2021-06</v>
      </c>
      <c r="T8739">
        <f>IF(AND(COUNTIF(Calculs!$Q$2:$Q$12,$O8739)&gt;0,COUNTIF(Calculs!$S$2:$S$12,$E8739)&gt;0,COUNTIF(Calculs!$U$2:$U$12,$H8739)&gt;0),1,0)</f>
        <v>1</v>
      </c>
      <c r="U8739">
        <f t="shared" si="1093"/>
        <v>10710</v>
      </c>
      <c r="V8739">
        <f t="shared" si="1094"/>
        <v>153</v>
      </c>
      <c r="W8739">
        <f t="shared" si="1095"/>
        <v>5033.7000000000007</v>
      </c>
    </row>
    <row r="8740" spans="1:23" ht="15.75" customHeight="1" x14ac:dyDescent="0.3">
      <c r="A8740" s="2" t="s">
        <v>29</v>
      </c>
      <c r="B8740" s="2">
        <v>1128299</v>
      </c>
      <c r="C8740" s="3">
        <v>44364</v>
      </c>
      <c r="D8740" s="12" t="str" cm="1">
        <f t="array" ref="D8740">_xlfn.SWITCH(WEEKDAY(C8740,2), 1, "Lundi", 2, "Mardi", 3, "Mercredi", 4, "Jeudi", 5, "Vendredi", 6, "Samedi", 7, "Dimanche", "Erreur")</f>
        <v>Jeudi</v>
      </c>
      <c r="E8740" s="2" t="s">
        <v>26</v>
      </c>
      <c r="F8740" s="2" t="s">
        <v>80</v>
      </c>
      <c r="G8740" s="2" t="s">
        <v>81</v>
      </c>
      <c r="H8740" s="4" t="s">
        <v>22</v>
      </c>
      <c r="I8740" s="5">
        <v>80</v>
      </c>
      <c r="J8740" s="6">
        <v>248</v>
      </c>
      <c r="K8740" s="7">
        <v>19840</v>
      </c>
      <c r="L8740" s="7">
        <v>8134.4</v>
      </c>
      <c r="M8740" s="8">
        <v>0.41</v>
      </c>
      <c r="N8740" s="2" t="s">
        <v>23</v>
      </c>
      <c r="O8740">
        <f t="shared" si="1088"/>
        <v>2021</v>
      </c>
      <c r="P8740">
        <f t="shared" si="1089"/>
        <v>6</v>
      </c>
      <c r="Q8740" t="str">
        <f t="shared" si="1090"/>
        <v>juin</v>
      </c>
      <c r="R8740" t="str">
        <f t="shared" si="1091"/>
        <v>Louisiana</v>
      </c>
      <c r="S8740" t="str">
        <f t="shared" si="1092"/>
        <v>2021-06</v>
      </c>
      <c r="T8740">
        <f>IF(AND(COUNTIF(Calculs!$Q$2:$Q$12,$O8740)&gt;0,COUNTIF(Calculs!$S$2:$S$12,$E8740)&gt;0,COUNTIF(Calculs!$U$2:$U$12,$H8740)&gt;0),1,0)</f>
        <v>1</v>
      </c>
      <c r="U8740">
        <f t="shared" si="1093"/>
        <v>19840</v>
      </c>
      <c r="V8740">
        <f t="shared" si="1094"/>
        <v>248</v>
      </c>
      <c r="W8740">
        <f t="shared" si="1095"/>
        <v>8134.4</v>
      </c>
    </row>
    <row r="8741" spans="1:23" ht="15.75" customHeight="1" x14ac:dyDescent="0.3">
      <c r="A8741" s="2" t="s">
        <v>29</v>
      </c>
      <c r="B8741" s="2">
        <v>1128299</v>
      </c>
      <c r="C8741" s="3">
        <v>44393</v>
      </c>
      <c r="D8741" s="12" t="str" cm="1">
        <f t="array" ref="D8741">_xlfn.SWITCH(WEEKDAY(C8741,2), 1, "Lundi", 2, "Mardi", 3, "Mercredi", 4, "Jeudi", 5, "Vendredi", 6, "Samedi", 7, "Dimanche", "Erreur")</f>
        <v>Vendredi</v>
      </c>
      <c r="E8741" s="2" t="s">
        <v>26</v>
      </c>
      <c r="F8741" s="2" t="s">
        <v>80</v>
      </c>
      <c r="G8741" s="2" t="s">
        <v>81</v>
      </c>
      <c r="H8741" s="4" t="s">
        <v>16</v>
      </c>
      <c r="I8741" s="5">
        <v>62</v>
      </c>
      <c r="J8741" s="6">
        <v>306</v>
      </c>
      <c r="K8741" s="7">
        <v>18972</v>
      </c>
      <c r="L8741" s="7">
        <v>8157.9599999999991</v>
      </c>
      <c r="M8741" s="8">
        <v>0.42999999999999994</v>
      </c>
      <c r="N8741" s="2" t="s">
        <v>23</v>
      </c>
      <c r="O8741">
        <f t="shared" si="1088"/>
        <v>2021</v>
      </c>
      <c r="P8741">
        <f t="shared" si="1089"/>
        <v>7</v>
      </c>
      <c r="Q8741" t="str">
        <f t="shared" si="1090"/>
        <v>juil</v>
      </c>
      <c r="R8741" t="str">
        <f t="shared" si="1091"/>
        <v>Louisiana</v>
      </c>
      <c r="S8741" t="str">
        <f t="shared" si="1092"/>
        <v>2021-07</v>
      </c>
      <c r="T8741">
        <f>IF(AND(COUNTIF(Calculs!$Q$2:$Q$12,$O8741)&gt;0,COUNTIF(Calculs!$S$2:$S$12,$E8741)&gt;0,COUNTIF(Calculs!$U$2:$U$12,$H8741)&gt;0),1,0)</f>
        <v>1</v>
      </c>
      <c r="U8741">
        <f t="shared" si="1093"/>
        <v>18972</v>
      </c>
      <c r="V8741">
        <f t="shared" si="1094"/>
        <v>306</v>
      </c>
      <c r="W8741">
        <f t="shared" si="1095"/>
        <v>8157.9599999999991</v>
      </c>
    </row>
    <row r="8742" spans="1:23" ht="15.75" customHeight="1" x14ac:dyDescent="0.3">
      <c r="A8742" s="2" t="s">
        <v>29</v>
      </c>
      <c r="B8742" s="2">
        <v>1128299</v>
      </c>
      <c r="C8742" s="3">
        <v>44393</v>
      </c>
      <c r="D8742" s="12" t="str" cm="1">
        <f t="array" ref="D8742">_xlfn.SWITCH(WEEKDAY(C8742,2), 1, "Lundi", 2, "Mardi", 3, "Mercredi", 4, "Jeudi", 5, "Vendredi", 6, "Samedi", 7, "Dimanche", "Erreur")</f>
        <v>Vendredi</v>
      </c>
      <c r="E8742" s="2" t="s">
        <v>26</v>
      </c>
      <c r="F8742" s="2" t="s">
        <v>80</v>
      </c>
      <c r="G8742" s="2" t="s">
        <v>81</v>
      </c>
      <c r="H8742" s="4" t="s">
        <v>18</v>
      </c>
      <c r="I8742" s="5">
        <v>67</v>
      </c>
      <c r="J8742" s="6">
        <v>248</v>
      </c>
      <c r="K8742" s="7">
        <v>16616</v>
      </c>
      <c r="L8742" s="7">
        <v>7643.36</v>
      </c>
      <c r="M8742" s="8">
        <v>0.45999999999999996</v>
      </c>
      <c r="N8742" s="2" t="s">
        <v>23</v>
      </c>
      <c r="O8742">
        <f t="shared" si="1088"/>
        <v>2021</v>
      </c>
      <c r="P8742">
        <f t="shared" si="1089"/>
        <v>7</v>
      </c>
      <c r="Q8742" t="str">
        <f t="shared" si="1090"/>
        <v>juil</v>
      </c>
      <c r="R8742" t="str">
        <f t="shared" si="1091"/>
        <v>Louisiana</v>
      </c>
      <c r="S8742" t="str">
        <f t="shared" si="1092"/>
        <v>2021-07</v>
      </c>
      <c r="T8742">
        <f>IF(AND(COUNTIF(Calculs!$Q$2:$Q$12,$O8742)&gt;0,COUNTIF(Calculs!$S$2:$S$12,$E8742)&gt;0,COUNTIF(Calculs!$U$2:$U$12,$H8742)&gt;0),1,0)</f>
        <v>1</v>
      </c>
      <c r="U8742">
        <f t="shared" si="1093"/>
        <v>16616</v>
      </c>
      <c r="V8742">
        <f t="shared" si="1094"/>
        <v>248</v>
      </c>
      <c r="W8742">
        <f t="shared" si="1095"/>
        <v>7643.36</v>
      </c>
    </row>
    <row r="8743" spans="1:23" ht="15.75" customHeight="1" x14ac:dyDescent="0.3">
      <c r="A8743" s="2" t="s">
        <v>29</v>
      </c>
      <c r="B8743" s="2">
        <v>1128299</v>
      </c>
      <c r="C8743" s="3">
        <v>44393</v>
      </c>
      <c r="D8743" s="12" t="str" cm="1">
        <f t="array" ref="D8743">_xlfn.SWITCH(WEEKDAY(C8743,2), 1, "Lundi", 2, "Mardi", 3, "Mercredi", 4, "Jeudi", 5, "Vendredi", 6, "Samedi", 7, "Dimanche", "Erreur")</f>
        <v>Vendredi</v>
      </c>
      <c r="E8743" s="2" t="s">
        <v>26</v>
      </c>
      <c r="F8743" s="2" t="s">
        <v>80</v>
      </c>
      <c r="G8743" s="2" t="s">
        <v>81</v>
      </c>
      <c r="H8743" s="4" t="s">
        <v>19</v>
      </c>
      <c r="I8743" s="5">
        <v>69</v>
      </c>
      <c r="J8743" s="6">
        <v>210</v>
      </c>
      <c r="K8743" s="7">
        <v>14490</v>
      </c>
      <c r="L8743" s="7">
        <v>6810.2999999999993</v>
      </c>
      <c r="M8743" s="8">
        <v>0.47</v>
      </c>
      <c r="N8743" s="2" t="s">
        <v>23</v>
      </c>
      <c r="O8743">
        <f t="shared" si="1088"/>
        <v>2021</v>
      </c>
      <c r="P8743">
        <f t="shared" si="1089"/>
        <v>7</v>
      </c>
      <c r="Q8743" t="str">
        <f t="shared" si="1090"/>
        <v>juil</v>
      </c>
      <c r="R8743" t="str">
        <f t="shared" si="1091"/>
        <v>Louisiana</v>
      </c>
      <c r="S8743" t="str">
        <f t="shared" si="1092"/>
        <v>2021-07</v>
      </c>
      <c r="T8743">
        <f>IF(AND(COUNTIF(Calculs!$Q$2:$Q$12,$O8743)&gt;0,COUNTIF(Calculs!$S$2:$S$12,$E8743)&gt;0,COUNTIF(Calculs!$U$2:$U$12,$H8743)&gt;0),1,0)</f>
        <v>1</v>
      </c>
      <c r="U8743">
        <f t="shared" si="1093"/>
        <v>14490</v>
      </c>
      <c r="V8743">
        <f t="shared" si="1094"/>
        <v>210</v>
      </c>
      <c r="W8743">
        <f t="shared" si="1095"/>
        <v>6810.2999999999993</v>
      </c>
    </row>
    <row r="8744" spans="1:23" ht="15.75" customHeight="1" x14ac:dyDescent="0.3">
      <c r="A8744" s="2" t="s">
        <v>29</v>
      </c>
      <c r="B8744" s="2">
        <v>1128299</v>
      </c>
      <c r="C8744" s="3">
        <v>44393</v>
      </c>
      <c r="D8744" s="12" t="str" cm="1">
        <f t="array" ref="D8744">_xlfn.SWITCH(WEEKDAY(C8744,2), 1, "Lundi", 2, "Mardi", 3, "Mercredi", 4, "Jeudi", 5, "Vendredi", 6, "Samedi", 7, "Dimanche", "Erreur")</f>
        <v>Vendredi</v>
      </c>
      <c r="E8744" s="2" t="s">
        <v>26</v>
      </c>
      <c r="F8744" s="2" t="s">
        <v>80</v>
      </c>
      <c r="G8744" s="2" t="s">
        <v>81</v>
      </c>
      <c r="H8744" s="4" t="s">
        <v>20</v>
      </c>
      <c r="I8744" s="5">
        <v>62</v>
      </c>
      <c r="J8744" s="6">
        <v>198</v>
      </c>
      <c r="K8744" s="7">
        <v>12276</v>
      </c>
      <c r="L8744" s="7">
        <v>5524.2</v>
      </c>
      <c r="M8744" s="8">
        <v>0.44999999999999996</v>
      </c>
      <c r="N8744" s="2" t="s">
        <v>23</v>
      </c>
      <c r="O8744">
        <f t="shared" si="1088"/>
        <v>2021</v>
      </c>
      <c r="P8744">
        <f t="shared" si="1089"/>
        <v>7</v>
      </c>
      <c r="Q8744" t="str">
        <f t="shared" si="1090"/>
        <v>juil</v>
      </c>
      <c r="R8744" t="str">
        <f t="shared" si="1091"/>
        <v>Louisiana</v>
      </c>
      <c r="S8744" t="str">
        <f t="shared" si="1092"/>
        <v>2021-07</v>
      </c>
      <c r="T8744">
        <f>IF(AND(COUNTIF(Calculs!$Q$2:$Q$12,$O8744)&gt;0,COUNTIF(Calculs!$S$2:$S$12,$E8744)&gt;0,COUNTIF(Calculs!$U$2:$U$12,$H8744)&gt;0),1,0)</f>
        <v>1</v>
      </c>
      <c r="U8744">
        <f t="shared" si="1093"/>
        <v>12276</v>
      </c>
      <c r="V8744">
        <f t="shared" si="1094"/>
        <v>198</v>
      </c>
      <c r="W8744">
        <f t="shared" si="1095"/>
        <v>5524.2</v>
      </c>
    </row>
    <row r="8745" spans="1:23" ht="15.75" customHeight="1" x14ac:dyDescent="0.3">
      <c r="A8745" s="2" t="s">
        <v>29</v>
      </c>
      <c r="B8745" s="2">
        <v>1128299</v>
      </c>
      <c r="C8745" s="3">
        <v>44393</v>
      </c>
      <c r="D8745" s="12" t="str" cm="1">
        <f t="array" ref="D8745">_xlfn.SWITCH(WEEKDAY(C8745,2), 1, "Lundi", 2, "Mardi", 3, "Mercredi", 4, "Jeudi", 5, "Vendredi", 6, "Samedi", 7, "Dimanche", "Erreur")</f>
        <v>Vendredi</v>
      </c>
      <c r="E8745" s="2" t="s">
        <v>26</v>
      </c>
      <c r="F8745" s="2" t="s">
        <v>80</v>
      </c>
      <c r="G8745" s="2" t="s">
        <v>81</v>
      </c>
      <c r="H8745" s="4" t="s">
        <v>21</v>
      </c>
      <c r="I8745" s="5">
        <v>73</v>
      </c>
      <c r="J8745" s="6">
        <v>221</v>
      </c>
      <c r="K8745" s="7">
        <v>16133</v>
      </c>
      <c r="L8745" s="7">
        <v>7905.17</v>
      </c>
      <c r="M8745" s="8">
        <v>0.49</v>
      </c>
      <c r="N8745" s="2" t="s">
        <v>23</v>
      </c>
      <c r="O8745">
        <f t="shared" si="1088"/>
        <v>2021</v>
      </c>
      <c r="P8745">
        <f t="shared" si="1089"/>
        <v>7</v>
      </c>
      <c r="Q8745" t="str">
        <f t="shared" si="1090"/>
        <v>juil</v>
      </c>
      <c r="R8745" t="str">
        <f t="shared" si="1091"/>
        <v>Louisiana</v>
      </c>
      <c r="S8745" t="str">
        <f t="shared" si="1092"/>
        <v>2021-07</v>
      </c>
      <c r="T8745">
        <f>IF(AND(COUNTIF(Calculs!$Q$2:$Q$12,$O8745)&gt;0,COUNTIF(Calculs!$S$2:$S$12,$E8745)&gt;0,COUNTIF(Calculs!$U$2:$U$12,$H8745)&gt;0),1,0)</f>
        <v>1</v>
      </c>
      <c r="U8745">
        <f t="shared" si="1093"/>
        <v>16133</v>
      </c>
      <c r="V8745">
        <f t="shared" si="1094"/>
        <v>221</v>
      </c>
      <c r="W8745">
        <f t="shared" si="1095"/>
        <v>7905.17</v>
      </c>
    </row>
    <row r="8746" spans="1:23" ht="15.75" customHeight="1" x14ac:dyDescent="0.3">
      <c r="A8746" s="2" t="s">
        <v>29</v>
      </c>
      <c r="B8746" s="2">
        <v>1128299</v>
      </c>
      <c r="C8746" s="3">
        <v>44393</v>
      </c>
      <c r="D8746" s="12" t="str" cm="1">
        <f t="array" ref="D8746">_xlfn.SWITCH(WEEKDAY(C8746,2), 1, "Lundi", 2, "Mardi", 3, "Mercredi", 4, "Jeudi", 5, "Vendredi", 6, "Samedi", 7, "Dimanche", "Erreur")</f>
        <v>Vendredi</v>
      </c>
      <c r="E8746" s="2" t="s">
        <v>26</v>
      </c>
      <c r="F8746" s="2" t="s">
        <v>80</v>
      </c>
      <c r="G8746" s="2" t="s">
        <v>81</v>
      </c>
      <c r="H8746" s="4" t="s">
        <v>22</v>
      </c>
      <c r="I8746" s="5">
        <v>81</v>
      </c>
      <c r="J8746" s="6">
        <v>208</v>
      </c>
      <c r="K8746" s="7">
        <v>16848</v>
      </c>
      <c r="L8746" s="7">
        <v>6907.6799999999994</v>
      </c>
      <c r="M8746" s="8">
        <v>0.41</v>
      </c>
      <c r="N8746" s="2" t="s">
        <v>23</v>
      </c>
      <c r="O8746">
        <f t="shared" si="1088"/>
        <v>2021</v>
      </c>
      <c r="P8746">
        <f t="shared" si="1089"/>
        <v>7</v>
      </c>
      <c r="Q8746" t="str">
        <f t="shared" si="1090"/>
        <v>juil</v>
      </c>
      <c r="R8746" t="str">
        <f t="shared" si="1091"/>
        <v>Louisiana</v>
      </c>
      <c r="S8746" t="str">
        <f t="shared" si="1092"/>
        <v>2021-07</v>
      </c>
      <c r="T8746">
        <f>IF(AND(COUNTIF(Calculs!$Q$2:$Q$12,$O8746)&gt;0,COUNTIF(Calculs!$S$2:$S$12,$E8746)&gt;0,COUNTIF(Calculs!$U$2:$U$12,$H8746)&gt;0),1,0)</f>
        <v>1</v>
      </c>
      <c r="U8746">
        <f t="shared" si="1093"/>
        <v>16848</v>
      </c>
      <c r="V8746">
        <f t="shared" si="1094"/>
        <v>208</v>
      </c>
      <c r="W8746">
        <f t="shared" si="1095"/>
        <v>6907.6799999999994</v>
      </c>
    </row>
    <row r="8747" spans="1:23" ht="15.75" customHeight="1" x14ac:dyDescent="0.3">
      <c r="A8747" s="2" t="s">
        <v>29</v>
      </c>
      <c r="B8747" s="2">
        <v>1128299</v>
      </c>
      <c r="C8747" s="3">
        <v>44425</v>
      </c>
      <c r="D8747" s="12" t="str" cm="1">
        <f t="array" ref="D8747">_xlfn.SWITCH(WEEKDAY(C8747,2), 1, "Lundi", 2, "Mardi", 3, "Mercredi", 4, "Jeudi", 5, "Vendredi", 6, "Samedi", 7, "Dimanche", "Erreur")</f>
        <v>Mardi</v>
      </c>
      <c r="E8747" s="2" t="s">
        <v>26</v>
      </c>
      <c r="F8747" s="2" t="s">
        <v>80</v>
      </c>
      <c r="G8747" s="2" t="s">
        <v>81</v>
      </c>
      <c r="H8747" s="4" t="s">
        <v>16</v>
      </c>
      <c r="I8747" s="5">
        <v>73</v>
      </c>
      <c r="J8747" s="6">
        <v>255</v>
      </c>
      <c r="K8747" s="7">
        <v>18615</v>
      </c>
      <c r="L8747" s="7">
        <v>8749.0499999999993</v>
      </c>
      <c r="M8747" s="8">
        <v>0.47</v>
      </c>
      <c r="N8747" s="2" t="s">
        <v>23</v>
      </c>
      <c r="O8747">
        <f t="shared" si="1088"/>
        <v>2021</v>
      </c>
      <c r="P8747">
        <f t="shared" si="1089"/>
        <v>8</v>
      </c>
      <c r="Q8747" t="str">
        <f t="shared" si="1090"/>
        <v>août</v>
      </c>
      <c r="R8747" t="str">
        <f t="shared" si="1091"/>
        <v>Louisiana</v>
      </c>
      <c r="S8747" t="str">
        <f t="shared" si="1092"/>
        <v>2021-08</v>
      </c>
      <c r="T8747">
        <f>IF(AND(COUNTIF(Calculs!$Q$2:$Q$12,$O8747)&gt;0,COUNTIF(Calculs!$S$2:$S$12,$E8747)&gt;0,COUNTIF(Calculs!$U$2:$U$12,$H8747)&gt;0),1,0)</f>
        <v>1</v>
      </c>
      <c r="U8747">
        <f t="shared" si="1093"/>
        <v>18615</v>
      </c>
      <c r="V8747">
        <f t="shared" si="1094"/>
        <v>255</v>
      </c>
      <c r="W8747">
        <f t="shared" si="1095"/>
        <v>8749.0499999999993</v>
      </c>
    </row>
    <row r="8748" spans="1:23" ht="15.75" customHeight="1" x14ac:dyDescent="0.3">
      <c r="A8748" s="2" t="s">
        <v>29</v>
      </c>
      <c r="B8748" s="2">
        <v>1128299</v>
      </c>
      <c r="C8748" s="3">
        <v>44425</v>
      </c>
      <c r="D8748" s="12" t="str" cm="1">
        <f t="array" ref="D8748">_xlfn.SWITCH(WEEKDAY(C8748,2), 1, "Lundi", 2, "Mardi", 3, "Mercredi", 4, "Jeudi", 5, "Vendredi", 6, "Samedi", 7, "Dimanche", "Erreur")</f>
        <v>Mardi</v>
      </c>
      <c r="E8748" s="2" t="s">
        <v>26</v>
      </c>
      <c r="F8748" s="2" t="s">
        <v>80</v>
      </c>
      <c r="G8748" s="2" t="s">
        <v>81</v>
      </c>
      <c r="H8748" s="4" t="s">
        <v>18</v>
      </c>
      <c r="I8748" s="5">
        <v>57</v>
      </c>
      <c r="J8748" s="6">
        <v>256</v>
      </c>
      <c r="K8748" s="7">
        <v>14592</v>
      </c>
      <c r="L8748" s="7">
        <v>6420.48</v>
      </c>
      <c r="M8748" s="8">
        <v>0.43999999999999995</v>
      </c>
      <c r="N8748" s="2" t="s">
        <v>23</v>
      </c>
      <c r="O8748">
        <f t="shared" si="1088"/>
        <v>2021</v>
      </c>
      <c r="P8748">
        <f t="shared" si="1089"/>
        <v>8</v>
      </c>
      <c r="Q8748" t="str">
        <f t="shared" si="1090"/>
        <v>août</v>
      </c>
      <c r="R8748" t="str">
        <f t="shared" si="1091"/>
        <v>Louisiana</v>
      </c>
      <c r="S8748" t="str">
        <f t="shared" si="1092"/>
        <v>2021-08</v>
      </c>
      <c r="T8748">
        <f>IF(AND(COUNTIF(Calculs!$Q$2:$Q$12,$O8748)&gt;0,COUNTIF(Calculs!$S$2:$S$12,$E8748)&gt;0,COUNTIF(Calculs!$U$2:$U$12,$H8748)&gt;0),1,0)</f>
        <v>1</v>
      </c>
      <c r="U8748">
        <f t="shared" si="1093"/>
        <v>14592</v>
      </c>
      <c r="V8748">
        <f t="shared" si="1094"/>
        <v>256</v>
      </c>
      <c r="W8748">
        <f t="shared" si="1095"/>
        <v>6420.48</v>
      </c>
    </row>
    <row r="8749" spans="1:23" ht="15.75" customHeight="1" x14ac:dyDescent="0.3">
      <c r="A8749" s="2" t="s">
        <v>29</v>
      </c>
      <c r="B8749" s="2">
        <v>1128299</v>
      </c>
      <c r="C8749" s="3">
        <v>44425</v>
      </c>
      <c r="D8749" s="12" t="str" cm="1">
        <f t="array" ref="D8749">_xlfn.SWITCH(WEEKDAY(C8749,2), 1, "Lundi", 2, "Mardi", 3, "Mercredi", 4, "Jeudi", 5, "Vendredi", 6, "Samedi", 7, "Dimanche", "Erreur")</f>
        <v>Mardi</v>
      </c>
      <c r="E8749" s="2" t="s">
        <v>26</v>
      </c>
      <c r="F8749" s="2" t="s">
        <v>80</v>
      </c>
      <c r="G8749" s="2" t="s">
        <v>81</v>
      </c>
      <c r="H8749" s="4" t="s">
        <v>19</v>
      </c>
      <c r="I8749" s="5">
        <v>50</v>
      </c>
      <c r="J8749" s="6">
        <v>217</v>
      </c>
      <c r="K8749" s="7">
        <v>10850</v>
      </c>
      <c r="L8749" s="7">
        <v>4557</v>
      </c>
      <c r="M8749" s="8">
        <v>0.42</v>
      </c>
      <c r="N8749" s="2" t="s">
        <v>23</v>
      </c>
      <c r="O8749">
        <f t="shared" si="1088"/>
        <v>2021</v>
      </c>
      <c r="P8749">
        <f t="shared" si="1089"/>
        <v>8</v>
      </c>
      <c r="Q8749" t="str">
        <f t="shared" si="1090"/>
        <v>août</v>
      </c>
      <c r="R8749" t="str">
        <f t="shared" si="1091"/>
        <v>Louisiana</v>
      </c>
      <c r="S8749" t="str">
        <f t="shared" si="1092"/>
        <v>2021-08</v>
      </c>
      <c r="T8749">
        <f>IF(AND(COUNTIF(Calculs!$Q$2:$Q$12,$O8749)&gt;0,COUNTIF(Calculs!$S$2:$S$12,$E8749)&gt;0,COUNTIF(Calculs!$U$2:$U$12,$H8749)&gt;0),1,0)</f>
        <v>1</v>
      </c>
      <c r="U8749">
        <f t="shared" si="1093"/>
        <v>10850</v>
      </c>
      <c r="V8749">
        <f t="shared" si="1094"/>
        <v>217</v>
      </c>
      <c r="W8749">
        <f t="shared" si="1095"/>
        <v>4557</v>
      </c>
    </row>
    <row r="8750" spans="1:23" ht="15.75" customHeight="1" x14ac:dyDescent="0.3">
      <c r="A8750" s="2" t="s">
        <v>29</v>
      </c>
      <c r="B8750" s="2">
        <v>1128299</v>
      </c>
      <c r="C8750" s="3">
        <v>44425</v>
      </c>
      <c r="D8750" s="12" t="str" cm="1">
        <f t="array" ref="D8750">_xlfn.SWITCH(WEEKDAY(C8750,2), 1, "Lundi", 2, "Mardi", 3, "Mercredi", 4, "Jeudi", 5, "Vendredi", 6, "Samedi", 7, "Dimanche", "Erreur")</f>
        <v>Mardi</v>
      </c>
      <c r="E8750" s="2" t="s">
        <v>26</v>
      </c>
      <c r="F8750" s="2" t="s">
        <v>80</v>
      </c>
      <c r="G8750" s="2" t="s">
        <v>81</v>
      </c>
      <c r="H8750" s="4" t="s">
        <v>20</v>
      </c>
      <c r="I8750" s="5">
        <v>55</v>
      </c>
      <c r="J8750" s="6">
        <v>143</v>
      </c>
      <c r="K8750" s="7">
        <v>7865</v>
      </c>
      <c r="L8750" s="7">
        <v>3696.5499999999997</v>
      </c>
      <c r="M8750" s="8">
        <v>0.47</v>
      </c>
      <c r="N8750" s="2" t="s">
        <v>23</v>
      </c>
      <c r="O8750">
        <f t="shared" si="1088"/>
        <v>2021</v>
      </c>
      <c r="P8750">
        <f t="shared" si="1089"/>
        <v>8</v>
      </c>
      <c r="Q8750" t="str">
        <f t="shared" si="1090"/>
        <v>août</v>
      </c>
      <c r="R8750" t="str">
        <f t="shared" si="1091"/>
        <v>Louisiana</v>
      </c>
      <c r="S8750" t="str">
        <f t="shared" si="1092"/>
        <v>2021-08</v>
      </c>
      <c r="T8750">
        <f>IF(AND(COUNTIF(Calculs!$Q$2:$Q$12,$O8750)&gt;0,COUNTIF(Calculs!$S$2:$S$12,$E8750)&gt;0,COUNTIF(Calculs!$U$2:$U$12,$H8750)&gt;0),1,0)</f>
        <v>1</v>
      </c>
      <c r="U8750">
        <f t="shared" si="1093"/>
        <v>7865</v>
      </c>
      <c r="V8750">
        <f t="shared" si="1094"/>
        <v>143</v>
      </c>
      <c r="W8750">
        <f t="shared" si="1095"/>
        <v>3696.5499999999997</v>
      </c>
    </row>
    <row r="8751" spans="1:23" ht="15.75" customHeight="1" x14ac:dyDescent="0.3">
      <c r="A8751" s="2" t="s">
        <v>29</v>
      </c>
      <c r="B8751" s="2">
        <v>1128299</v>
      </c>
      <c r="C8751" s="3">
        <v>44425</v>
      </c>
      <c r="D8751" s="12" t="str" cm="1">
        <f t="array" ref="D8751">_xlfn.SWITCH(WEEKDAY(C8751,2), 1, "Lundi", 2, "Mardi", 3, "Mercredi", 4, "Jeudi", 5, "Vendredi", 6, "Samedi", 7, "Dimanche", "Erreur")</f>
        <v>Mardi</v>
      </c>
      <c r="E8751" s="2" t="s">
        <v>26</v>
      </c>
      <c r="F8751" s="2" t="s">
        <v>80</v>
      </c>
      <c r="G8751" s="2" t="s">
        <v>81</v>
      </c>
      <c r="H8751" s="4" t="s">
        <v>21</v>
      </c>
      <c r="I8751" s="5">
        <v>47</v>
      </c>
      <c r="J8751" s="6">
        <v>152</v>
      </c>
      <c r="K8751" s="7">
        <v>7144</v>
      </c>
      <c r="L8751" s="7">
        <v>3500.56</v>
      </c>
      <c r="M8751" s="8">
        <v>0.49</v>
      </c>
      <c r="N8751" s="2" t="s">
        <v>23</v>
      </c>
      <c r="O8751">
        <f t="shared" si="1088"/>
        <v>2021</v>
      </c>
      <c r="P8751">
        <f t="shared" si="1089"/>
        <v>8</v>
      </c>
      <c r="Q8751" t="str">
        <f t="shared" si="1090"/>
        <v>août</v>
      </c>
      <c r="R8751" t="str">
        <f t="shared" si="1091"/>
        <v>Louisiana</v>
      </c>
      <c r="S8751" t="str">
        <f t="shared" si="1092"/>
        <v>2021-08</v>
      </c>
      <c r="T8751">
        <f>IF(AND(COUNTIF(Calculs!$Q$2:$Q$12,$O8751)&gt;0,COUNTIF(Calculs!$S$2:$S$12,$E8751)&gt;0,COUNTIF(Calculs!$U$2:$U$12,$H8751)&gt;0),1,0)</f>
        <v>1</v>
      </c>
      <c r="U8751">
        <f t="shared" si="1093"/>
        <v>7144</v>
      </c>
      <c r="V8751">
        <f t="shared" si="1094"/>
        <v>152</v>
      </c>
      <c r="W8751">
        <f t="shared" si="1095"/>
        <v>3500.56</v>
      </c>
    </row>
    <row r="8752" spans="1:23" ht="15.75" customHeight="1" x14ac:dyDescent="0.3">
      <c r="A8752" s="2" t="s">
        <v>29</v>
      </c>
      <c r="B8752" s="2">
        <v>1128299</v>
      </c>
      <c r="C8752" s="3">
        <v>44425</v>
      </c>
      <c r="D8752" s="12" t="str" cm="1">
        <f t="array" ref="D8752">_xlfn.SWITCH(WEEKDAY(C8752,2), 1, "Lundi", 2, "Mardi", 3, "Mercredi", 4, "Jeudi", 5, "Vendredi", 6, "Samedi", 7, "Dimanche", "Erreur")</f>
        <v>Mardi</v>
      </c>
      <c r="E8752" s="2" t="s">
        <v>26</v>
      </c>
      <c r="F8752" s="2" t="s">
        <v>80</v>
      </c>
      <c r="G8752" s="2" t="s">
        <v>81</v>
      </c>
      <c r="H8752" s="4" t="s">
        <v>22</v>
      </c>
      <c r="I8752" s="5">
        <v>46</v>
      </c>
      <c r="J8752" s="6">
        <v>102</v>
      </c>
      <c r="K8752" s="7">
        <v>4692</v>
      </c>
      <c r="L8752" s="7">
        <v>1782.96</v>
      </c>
      <c r="M8752" s="8">
        <v>0.38</v>
      </c>
      <c r="N8752" s="2" t="s">
        <v>23</v>
      </c>
      <c r="O8752">
        <f t="shared" si="1088"/>
        <v>2021</v>
      </c>
      <c r="P8752">
        <f t="shared" si="1089"/>
        <v>8</v>
      </c>
      <c r="Q8752" t="str">
        <f t="shared" si="1090"/>
        <v>août</v>
      </c>
      <c r="R8752" t="str">
        <f t="shared" si="1091"/>
        <v>Louisiana</v>
      </c>
      <c r="S8752" t="str">
        <f t="shared" si="1092"/>
        <v>2021-08</v>
      </c>
      <c r="T8752">
        <f>IF(AND(COUNTIF(Calculs!$Q$2:$Q$12,$O8752)&gt;0,COUNTIF(Calculs!$S$2:$S$12,$E8752)&gt;0,COUNTIF(Calculs!$U$2:$U$12,$H8752)&gt;0),1,0)</f>
        <v>1</v>
      </c>
      <c r="U8752">
        <f t="shared" si="1093"/>
        <v>4692</v>
      </c>
      <c r="V8752">
        <f t="shared" si="1094"/>
        <v>102</v>
      </c>
      <c r="W8752">
        <f t="shared" si="1095"/>
        <v>1782.96</v>
      </c>
    </row>
    <row r="8753" spans="1:23" ht="15.75" customHeight="1" x14ac:dyDescent="0.3">
      <c r="A8753" s="2" t="s">
        <v>29</v>
      </c>
      <c r="B8753" s="2">
        <v>1128299</v>
      </c>
      <c r="C8753" s="3">
        <v>44457</v>
      </c>
      <c r="D8753" s="12" t="str" cm="1">
        <f t="array" ref="D8753">_xlfn.SWITCH(WEEKDAY(C8753,2), 1, "Lundi", 2, "Mardi", 3, "Mercredi", 4, "Jeudi", 5, "Vendredi", 6, "Samedi", 7, "Dimanche", "Erreur")</f>
        <v>Samedi</v>
      </c>
      <c r="E8753" s="2" t="s">
        <v>26</v>
      </c>
      <c r="F8753" s="2" t="s">
        <v>80</v>
      </c>
      <c r="G8753" s="2" t="s">
        <v>81</v>
      </c>
      <c r="H8753" s="4" t="s">
        <v>16</v>
      </c>
      <c r="I8753" s="5">
        <v>33</v>
      </c>
      <c r="J8753" s="6">
        <v>175</v>
      </c>
      <c r="K8753" s="7">
        <v>5775</v>
      </c>
      <c r="L8753" s="7">
        <v>2425.5</v>
      </c>
      <c r="M8753" s="8">
        <v>0.42</v>
      </c>
      <c r="N8753" s="2" t="s">
        <v>23</v>
      </c>
      <c r="O8753">
        <f t="shared" si="1088"/>
        <v>2021</v>
      </c>
      <c r="P8753">
        <f t="shared" si="1089"/>
        <v>9</v>
      </c>
      <c r="Q8753" t="str">
        <f t="shared" si="1090"/>
        <v>sept</v>
      </c>
      <c r="R8753" t="str">
        <f t="shared" si="1091"/>
        <v>Louisiana</v>
      </c>
      <c r="S8753" t="str">
        <f t="shared" si="1092"/>
        <v>2021-09</v>
      </c>
      <c r="T8753">
        <f>IF(AND(COUNTIF(Calculs!$Q$2:$Q$12,$O8753)&gt;0,COUNTIF(Calculs!$S$2:$S$12,$E8753)&gt;0,COUNTIF(Calculs!$U$2:$U$12,$H8753)&gt;0),1,0)</f>
        <v>1</v>
      </c>
      <c r="U8753">
        <f t="shared" si="1093"/>
        <v>5775</v>
      </c>
      <c r="V8753">
        <f t="shared" si="1094"/>
        <v>175</v>
      </c>
      <c r="W8753">
        <f t="shared" si="1095"/>
        <v>2425.5</v>
      </c>
    </row>
    <row r="8754" spans="1:23" ht="15.75" customHeight="1" x14ac:dyDescent="0.3">
      <c r="A8754" s="2" t="s">
        <v>29</v>
      </c>
      <c r="B8754" s="2">
        <v>1128299</v>
      </c>
      <c r="C8754" s="3">
        <v>44457</v>
      </c>
      <c r="D8754" s="12" t="str" cm="1">
        <f t="array" ref="D8754">_xlfn.SWITCH(WEEKDAY(C8754,2), 1, "Lundi", 2, "Mardi", 3, "Mercredi", 4, "Jeudi", 5, "Vendredi", 6, "Samedi", 7, "Dimanche", "Erreur")</f>
        <v>Samedi</v>
      </c>
      <c r="E8754" s="2" t="s">
        <v>26</v>
      </c>
      <c r="F8754" s="2" t="s">
        <v>80</v>
      </c>
      <c r="G8754" s="2" t="s">
        <v>81</v>
      </c>
      <c r="H8754" s="4" t="s">
        <v>18</v>
      </c>
      <c r="I8754" s="5">
        <v>40</v>
      </c>
      <c r="J8754" s="6">
        <v>175</v>
      </c>
      <c r="K8754" s="7">
        <v>7000</v>
      </c>
      <c r="L8754" s="7">
        <v>3009.9999999999995</v>
      </c>
      <c r="M8754" s="8">
        <v>0.42999999999999994</v>
      </c>
      <c r="N8754" s="2" t="s">
        <v>23</v>
      </c>
      <c r="O8754">
        <f t="shared" si="1088"/>
        <v>2021</v>
      </c>
      <c r="P8754">
        <f t="shared" si="1089"/>
        <v>9</v>
      </c>
      <c r="Q8754" t="str">
        <f t="shared" si="1090"/>
        <v>sept</v>
      </c>
      <c r="R8754" t="str">
        <f t="shared" si="1091"/>
        <v>Louisiana</v>
      </c>
      <c r="S8754" t="str">
        <f t="shared" si="1092"/>
        <v>2021-09</v>
      </c>
      <c r="T8754">
        <f>IF(AND(COUNTIF(Calculs!$Q$2:$Q$12,$O8754)&gt;0,COUNTIF(Calculs!$S$2:$S$12,$E8754)&gt;0,COUNTIF(Calculs!$U$2:$U$12,$H8754)&gt;0),1,0)</f>
        <v>1</v>
      </c>
      <c r="U8754">
        <f t="shared" si="1093"/>
        <v>7000</v>
      </c>
      <c r="V8754">
        <f t="shared" si="1094"/>
        <v>175</v>
      </c>
      <c r="W8754">
        <f t="shared" si="1095"/>
        <v>3009.9999999999995</v>
      </c>
    </row>
    <row r="8755" spans="1:23" ht="15.75" customHeight="1" x14ac:dyDescent="0.3">
      <c r="A8755" s="2" t="s">
        <v>29</v>
      </c>
      <c r="B8755" s="2">
        <v>1128299</v>
      </c>
      <c r="C8755" s="3">
        <v>44457</v>
      </c>
      <c r="D8755" s="12" t="str" cm="1">
        <f t="array" ref="D8755">_xlfn.SWITCH(WEEKDAY(C8755,2), 1, "Lundi", 2, "Mardi", 3, "Mercredi", 4, "Jeudi", 5, "Vendredi", 6, "Samedi", 7, "Dimanche", "Erreur")</f>
        <v>Samedi</v>
      </c>
      <c r="E8755" s="2" t="s">
        <v>26</v>
      </c>
      <c r="F8755" s="2" t="s">
        <v>80</v>
      </c>
      <c r="G8755" s="2" t="s">
        <v>81</v>
      </c>
      <c r="H8755" s="4" t="s">
        <v>19</v>
      </c>
      <c r="I8755" s="5">
        <v>30</v>
      </c>
      <c r="J8755" s="6">
        <v>96</v>
      </c>
      <c r="K8755" s="7">
        <v>2880</v>
      </c>
      <c r="L8755" s="7">
        <v>1324.8</v>
      </c>
      <c r="M8755" s="8">
        <v>0.45999999999999996</v>
      </c>
      <c r="N8755" s="2" t="s">
        <v>23</v>
      </c>
      <c r="O8755">
        <f t="shared" si="1088"/>
        <v>2021</v>
      </c>
      <c r="P8755">
        <f t="shared" si="1089"/>
        <v>9</v>
      </c>
      <c r="Q8755" t="str">
        <f t="shared" si="1090"/>
        <v>sept</v>
      </c>
      <c r="R8755" t="str">
        <f t="shared" si="1091"/>
        <v>Louisiana</v>
      </c>
      <c r="S8755" t="str">
        <f t="shared" si="1092"/>
        <v>2021-09</v>
      </c>
      <c r="T8755">
        <f>IF(AND(COUNTIF(Calculs!$Q$2:$Q$12,$O8755)&gt;0,COUNTIF(Calculs!$S$2:$S$12,$E8755)&gt;0,COUNTIF(Calculs!$U$2:$U$12,$H8755)&gt;0),1,0)</f>
        <v>1</v>
      </c>
      <c r="U8755">
        <f t="shared" si="1093"/>
        <v>2880</v>
      </c>
      <c r="V8755">
        <f t="shared" si="1094"/>
        <v>96</v>
      </c>
      <c r="W8755">
        <f t="shared" si="1095"/>
        <v>1324.8</v>
      </c>
    </row>
    <row r="8756" spans="1:23" ht="15.75" customHeight="1" x14ac:dyDescent="0.3">
      <c r="A8756" s="2" t="s">
        <v>29</v>
      </c>
      <c r="B8756" s="2">
        <v>1128299</v>
      </c>
      <c r="C8756" s="3">
        <v>44457</v>
      </c>
      <c r="D8756" s="12" t="str" cm="1">
        <f t="array" ref="D8756">_xlfn.SWITCH(WEEKDAY(C8756,2), 1, "Lundi", 2, "Mardi", 3, "Mercredi", 4, "Jeudi", 5, "Vendredi", 6, "Samedi", 7, "Dimanche", "Erreur")</f>
        <v>Samedi</v>
      </c>
      <c r="E8756" s="2" t="s">
        <v>26</v>
      </c>
      <c r="F8756" s="2" t="s">
        <v>80</v>
      </c>
      <c r="G8756" s="2" t="s">
        <v>81</v>
      </c>
      <c r="H8756" s="4" t="s">
        <v>20</v>
      </c>
      <c r="I8756" s="5">
        <v>34</v>
      </c>
      <c r="J8756" s="6">
        <v>80</v>
      </c>
      <c r="K8756" s="7">
        <v>2720</v>
      </c>
      <c r="L8756" s="7">
        <v>1142.3999999999999</v>
      </c>
      <c r="M8756" s="8">
        <v>0.42</v>
      </c>
      <c r="N8756" s="2" t="s">
        <v>23</v>
      </c>
      <c r="O8756">
        <f t="shared" si="1088"/>
        <v>2021</v>
      </c>
      <c r="P8756">
        <f t="shared" si="1089"/>
        <v>9</v>
      </c>
      <c r="Q8756" t="str">
        <f t="shared" si="1090"/>
        <v>sept</v>
      </c>
      <c r="R8756" t="str">
        <f t="shared" si="1091"/>
        <v>Louisiana</v>
      </c>
      <c r="S8756" t="str">
        <f t="shared" si="1092"/>
        <v>2021-09</v>
      </c>
      <c r="T8756">
        <f>IF(AND(COUNTIF(Calculs!$Q$2:$Q$12,$O8756)&gt;0,COUNTIF(Calculs!$S$2:$S$12,$E8756)&gt;0,COUNTIF(Calculs!$U$2:$U$12,$H8756)&gt;0),1,0)</f>
        <v>1</v>
      </c>
      <c r="U8756">
        <f t="shared" si="1093"/>
        <v>2720</v>
      </c>
      <c r="V8756">
        <f t="shared" si="1094"/>
        <v>80</v>
      </c>
      <c r="W8756">
        <f t="shared" si="1095"/>
        <v>1142.3999999999999</v>
      </c>
    </row>
    <row r="8757" spans="1:23" ht="15.75" customHeight="1" x14ac:dyDescent="0.3">
      <c r="A8757" s="2" t="s">
        <v>29</v>
      </c>
      <c r="B8757" s="2">
        <v>1128299</v>
      </c>
      <c r="C8757" s="3">
        <v>44457</v>
      </c>
      <c r="D8757" s="12" t="str" cm="1">
        <f t="array" ref="D8757">_xlfn.SWITCH(WEEKDAY(C8757,2), 1, "Lundi", 2, "Mardi", 3, "Mercredi", 4, "Jeudi", 5, "Vendredi", 6, "Samedi", 7, "Dimanche", "Erreur")</f>
        <v>Samedi</v>
      </c>
      <c r="E8757" s="2" t="s">
        <v>26</v>
      </c>
      <c r="F8757" s="2" t="s">
        <v>80</v>
      </c>
      <c r="G8757" s="2" t="s">
        <v>81</v>
      </c>
      <c r="H8757" s="4" t="s">
        <v>21</v>
      </c>
      <c r="I8757" s="5">
        <v>41</v>
      </c>
      <c r="J8757" s="6">
        <v>83</v>
      </c>
      <c r="K8757" s="7">
        <v>3403</v>
      </c>
      <c r="L8757" s="7">
        <v>1633.4399999999998</v>
      </c>
      <c r="M8757" s="8">
        <v>0.48</v>
      </c>
      <c r="N8757" s="2" t="s">
        <v>23</v>
      </c>
      <c r="O8757">
        <f t="shared" si="1088"/>
        <v>2021</v>
      </c>
      <c r="P8757">
        <f t="shared" si="1089"/>
        <v>9</v>
      </c>
      <c r="Q8757" t="str">
        <f t="shared" si="1090"/>
        <v>sept</v>
      </c>
      <c r="R8757" t="str">
        <f t="shared" si="1091"/>
        <v>Louisiana</v>
      </c>
      <c r="S8757" t="str">
        <f t="shared" si="1092"/>
        <v>2021-09</v>
      </c>
      <c r="T8757">
        <f>IF(AND(COUNTIF(Calculs!$Q$2:$Q$12,$O8757)&gt;0,COUNTIF(Calculs!$S$2:$S$12,$E8757)&gt;0,COUNTIF(Calculs!$U$2:$U$12,$H8757)&gt;0),1,0)</f>
        <v>1</v>
      </c>
      <c r="U8757">
        <f t="shared" si="1093"/>
        <v>3403</v>
      </c>
      <c r="V8757">
        <f t="shared" si="1094"/>
        <v>83</v>
      </c>
      <c r="W8757">
        <f t="shared" si="1095"/>
        <v>1633.4399999999998</v>
      </c>
    </row>
    <row r="8758" spans="1:23" ht="15.75" customHeight="1" x14ac:dyDescent="0.3">
      <c r="A8758" s="2" t="s">
        <v>29</v>
      </c>
      <c r="B8758" s="2">
        <v>1128299</v>
      </c>
      <c r="C8758" s="3">
        <v>44457</v>
      </c>
      <c r="D8758" s="12" t="str" cm="1">
        <f t="array" ref="D8758">_xlfn.SWITCH(WEEKDAY(C8758,2), 1, "Lundi", 2, "Mardi", 3, "Mercredi", 4, "Jeudi", 5, "Vendredi", 6, "Samedi", 7, "Dimanche", "Erreur")</f>
        <v>Samedi</v>
      </c>
      <c r="E8758" s="2" t="s">
        <v>26</v>
      </c>
      <c r="F8758" s="2" t="s">
        <v>80</v>
      </c>
      <c r="G8758" s="2" t="s">
        <v>81</v>
      </c>
      <c r="H8758" s="4" t="s">
        <v>22</v>
      </c>
      <c r="I8758" s="5">
        <v>30</v>
      </c>
      <c r="J8758" s="6">
        <v>90</v>
      </c>
      <c r="K8758" s="7">
        <v>2700</v>
      </c>
      <c r="L8758" s="7">
        <v>1080</v>
      </c>
      <c r="M8758" s="8">
        <v>0.39999999999999997</v>
      </c>
      <c r="N8758" s="2" t="s">
        <v>23</v>
      </c>
      <c r="O8758">
        <f t="shared" si="1088"/>
        <v>2021</v>
      </c>
      <c r="P8758">
        <f t="shared" si="1089"/>
        <v>9</v>
      </c>
      <c r="Q8758" t="str">
        <f t="shared" si="1090"/>
        <v>sept</v>
      </c>
      <c r="R8758" t="str">
        <f t="shared" si="1091"/>
        <v>Louisiana</v>
      </c>
      <c r="S8758" t="str">
        <f t="shared" si="1092"/>
        <v>2021-09</v>
      </c>
      <c r="T8758">
        <f>IF(AND(COUNTIF(Calculs!$Q$2:$Q$12,$O8758)&gt;0,COUNTIF(Calculs!$S$2:$S$12,$E8758)&gt;0,COUNTIF(Calculs!$U$2:$U$12,$H8758)&gt;0),1,0)</f>
        <v>1</v>
      </c>
      <c r="U8758">
        <f t="shared" si="1093"/>
        <v>2700</v>
      </c>
      <c r="V8758">
        <f t="shared" si="1094"/>
        <v>90</v>
      </c>
      <c r="W8758">
        <f t="shared" si="1095"/>
        <v>1080</v>
      </c>
    </row>
    <row r="8759" spans="1:23" ht="15.75" customHeight="1" x14ac:dyDescent="0.3">
      <c r="A8759" s="2" t="s">
        <v>29</v>
      </c>
      <c r="B8759" s="2">
        <v>1128299</v>
      </c>
      <c r="C8759" s="3">
        <v>44486</v>
      </c>
      <c r="D8759" s="12" t="str" cm="1">
        <f t="array" ref="D8759">_xlfn.SWITCH(WEEKDAY(C8759,2), 1, "Lundi", 2, "Mardi", 3, "Mercredi", 4, "Jeudi", 5, "Vendredi", 6, "Samedi", 7, "Dimanche", "Erreur")</f>
        <v>Dimanche</v>
      </c>
      <c r="E8759" s="2" t="s">
        <v>26</v>
      </c>
      <c r="F8759" s="2" t="s">
        <v>80</v>
      </c>
      <c r="G8759" s="2" t="s">
        <v>81</v>
      </c>
      <c r="H8759" s="4" t="s">
        <v>16</v>
      </c>
      <c r="I8759" s="5">
        <v>25</v>
      </c>
      <c r="J8759" s="6">
        <v>124</v>
      </c>
      <c r="K8759" s="7">
        <v>3100</v>
      </c>
      <c r="L8759" s="7">
        <v>1332.9999999999998</v>
      </c>
      <c r="M8759" s="8">
        <v>0.42999999999999994</v>
      </c>
      <c r="N8759" s="2" t="s">
        <v>23</v>
      </c>
      <c r="O8759">
        <f t="shared" si="1088"/>
        <v>2021</v>
      </c>
      <c r="P8759">
        <f t="shared" si="1089"/>
        <v>10</v>
      </c>
      <c r="Q8759" t="str">
        <f t="shared" si="1090"/>
        <v>oct</v>
      </c>
      <c r="R8759" t="str">
        <f t="shared" si="1091"/>
        <v>Louisiana</v>
      </c>
      <c r="S8759" t="str">
        <f t="shared" si="1092"/>
        <v>2021-10</v>
      </c>
      <c r="T8759">
        <f>IF(AND(COUNTIF(Calculs!$Q$2:$Q$12,$O8759)&gt;0,COUNTIF(Calculs!$S$2:$S$12,$E8759)&gt;0,COUNTIF(Calculs!$U$2:$U$12,$H8759)&gt;0),1,0)</f>
        <v>1</v>
      </c>
      <c r="U8759">
        <f t="shared" si="1093"/>
        <v>3100</v>
      </c>
      <c r="V8759">
        <f t="shared" si="1094"/>
        <v>124</v>
      </c>
      <c r="W8759">
        <f t="shared" si="1095"/>
        <v>1332.9999999999998</v>
      </c>
    </row>
    <row r="8760" spans="1:23" ht="15.75" customHeight="1" x14ac:dyDescent="0.3">
      <c r="A8760" s="2" t="s">
        <v>29</v>
      </c>
      <c r="B8760" s="2">
        <v>1128299</v>
      </c>
      <c r="C8760" s="3">
        <v>44486</v>
      </c>
      <c r="D8760" s="12" t="str" cm="1">
        <f t="array" ref="D8760">_xlfn.SWITCH(WEEKDAY(C8760,2), 1, "Lundi", 2, "Mardi", 3, "Mercredi", 4, "Jeudi", 5, "Vendredi", 6, "Samedi", 7, "Dimanche", "Erreur")</f>
        <v>Dimanche</v>
      </c>
      <c r="E8760" s="2" t="s">
        <v>26</v>
      </c>
      <c r="F8760" s="2" t="s">
        <v>80</v>
      </c>
      <c r="G8760" s="2" t="s">
        <v>81</v>
      </c>
      <c r="H8760" s="4" t="s">
        <v>18</v>
      </c>
      <c r="I8760" s="5">
        <v>34</v>
      </c>
      <c r="J8760" s="6">
        <v>184</v>
      </c>
      <c r="K8760" s="7">
        <v>6256</v>
      </c>
      <c r="L8760" s="7">
        <v>2815.2</v>
      </c>
      <c r="M8760" s="8">
        <v>0.44999999999999996</v>
      </c>
      <c r="N8760" s="2" t="s">
        <v>23</v>
      </c>
      <c r="O8760">
        <f t="shared" si="1088"/>
        <v>2021</v>
      </c>
      <c r="P8760">
        <f t="shared" si="1089"/>
        <v>10</v>
      </c>
      <c r="Q8760" t="str">
        <f t="shared" si="1090"/>
        <v>oct</v>
      </c>
      <c r="R8760" t="str">
        <f t="shared" si="1091"/>
        <v>Louisiana</v>
      </c>
      <c r="S8760" t="str">
        <f t="shared" si="1092"/>
        <v>2021-10</v>
      </c>
      <c r="T8760">
        <f>IF(AND(COUNTIF(Calculs!$Q$2:$Q$12,$O8760)&gt;0,COUNTIF(Calculs!$S$2:$S$12,$E8760)&gt;0,COUNTIF(Calculs!$U$2:$U$12,$H8760)&gt;0),1,0)</f>
        <v>1</v>
      </c>
      <c r="U8760">
        <f t="shared" si="1093"/>
        <v>6256</v>
      </c>
      <c r="V8760">
        <f t="shared" si="1094"/>
        <v>184</v>
      </c>
      <c r="W8760">
        <f t="shared" si="1095"/>
        <v>2815.2</v>
      </c>
    </row>
    <row r="8761" spans="1:23" ht="15.75" customHeight="1" x14ac:dyDescent="0.3">
      <c r="A8761" s="2" t="s">
        <v>29</v>
      </c>
      <c r="B8761" s="2">
        <v>1128299</v>
      </c>
      <c r="C8761" s="3">
        <v>44486</v>
      </c>
      <c r="D8761" s="12" t="str" cm="1">
        <f t="array" ref="D8761">_xlfn.SWITCH(WEEKDAY(C8761,2), 1, "Lundi", 2, "Mardi", 3, "Mercredi", 4, "Jeudi", 5, "Vendredi", 6, "Samedi", 7, "Dimanche", "Erreur")</f>
        <v>Dimanche</v>
      </c>
      <c r="E8761" s="2" t="s">
        <v>26</v>
      </c>
      <c r="F8761" s="2" t="s">
        <v>80</v>
      </c>
      <c r="G8761" s="2" t="s">
        <v>81</v>
      </c>
      <c r="H8761" s="4" t="s">
        <v>19</v>
      </c>
      <c r="I8761" s="5">
        <v>33</v>
      </c>
      <c r="J8761" s="6">
        <v>128</v>
      </c>
      <c r="K8761" s="7">
        <v>4224</v>
      </c>
      <c r="L8761" s="7">
        <v>1900.7999999999997</v>
      </c>
      <c r="M8761" s="8">
        <v>0.44999999999999996</v>
      </c>
      <c r="N8761" s="2" t="s">
        <v>23</v>
      </c>
      <c r="O8761">
        <f t="shared" si="1088"/>
        <v>2021</v>
      </c>
      <c r="P8761">
        <f t="shared" si="1089"/>
        <v>10</v>
      </c>
      <c r="Q8761" t="str">
        <f t="shared" si="1090"/>
        <v>oct</v>
      </c>
      <c r="R8761" t="str">
        <f t="shared" si="1091"/>
        <v>Louisiana</v>
      </c>
      <c r="S8761" t="str">
        <f t="shared" si="1092"/>
        <v>2021-10</v>
      </c>
      <c r="T8761">
        <f>IF(AND(COUNTIF(Calculs!$Q$2:$Q$12,$O8761)&gt;0,COUNTIF(Calculs!$S$2:$S$12,$E8761)&gt;0,COUNTIF(Calculs!$U$2:$U$12,$H8761)&gt;0),1,0)</f>
        <v>1</v>
      </c>
      <c r="U8761">
        <f t="shared" si="1093"/>
        <v>4224</v>
      </c>
      <c r="V8761">
        <f t="shared" si="1094"/>
        <v>128</v>
      </c>
      <c r="W8761">
        <f t="shared" si="1095"/>
        <v>1900.7999999999997</v>
      </c>
    </row>
    <row r="8762" spans="1:23" ht="15.75" customHeight="1" x14ac:dyDescent="0.3">
      <c r="A8762" s="2" t="s">
        <v>29</v>
      </c>
      <c r="B8762" s="2">
        <v>1128299</v>
      </c>
      <c r="C8762" s="3">
        <v>44486</v>
      </c>
      <c r="D8762" s="12" t="str" cm="1">
        <f t="array" ref="D8762">_xlfn.SWITCH(WEEKDAY(C8762,2), 1, "Lundi", 2, "Mardi", 3, "Mercredi", 4, "Jeudi", 5, "Vendredi", 6, "Samedi", 7, "Dimanche", "Erreur")</f>
        <v>Dimanche</v>
      </c>
      <c r="E8762" s="2" t="s">
        <v>26</v>
      </c>
      <c r="F8762" s="2" t="s">
        <v>80</v>
      </c>
      <c r="G8762" s="2" t="s">
        <v>81</v>
      </c>
      <c r="H8762" s="4" t="s">
        <v>20</v>
      </c>
      <c r="I8762" s="5">
        <v>31</v>
      </c>
      <c r="J8762" s="6">
        <v>120</v>
      </c>
      <c r="K8762" s="7">
        <v>3720</v>
      </c>
      <c r="L8762" s="7">
        <v>1599.5999999999997</v>
      </c>
      <c r="M8762" s="8">
        <v>0.42999999999999994</v>
      </c>
      <c r="N8762" s="2" t="s">
        <v>23</v>
      </c>
      <c r="O8762">
        <f t="shared" si="1088"/>
        <v>2021</v>
      </c>
      <c r="P8762">
        <f t="shared" si="1089"/>
        <v>10</v>
      </c>
      <c r="Q8762" t="str">
        <f t="shared" si="1090"/>
        <v>oct</v>
      </c>
      <c r="R8762" t="str">
        <f t="shared" si="1091"/>
        <v>Louisiana</v>
      </c>
      <c r="S8762" t="str">
        <f t="shared" si="1092"/>
        <v>2021-10</v>
      </c>
      <c r="T8762">
        <f>IF(AND(COUNTIF(Calculs!$Q$2:$Q$12,$O8762)&gt;0,COUNTIF(Calculs!$S$2:$S$12,$E8762)&gt;0,COUNTIF(Calculs!$U$2:$U$12,$H8762)&gt;0),1,0)</f>
        <v>1</v>
      </c>
      <c r="U8762">
        <f t="shared" si="1093"/>
        <v>3720</v>
      </c>
      <c r="V8762">
        <f t="shared" si="1094"/>
        <v>120</v>
      </c>
      <c r="W8762">
        <f t="shared" si="1095"/>
        <v>1599.5999999999997</v>
      </c>
    </row>
    <row r="8763" spans="1:23" ht="15.75" customHeight="1" x14ac:dyDescent="0.3">
      <c r="A8763" s="2" t="s">
        <v>29</v>
      </c>
      <c r="B8763" s="2">
        <v>1128299</v>
      </c>
      <c r="C8763" s="3">
        <v>44486</v>
      </c>
      <c r="D8763" s="12" t="str" cm="1">
        <f t="array" ref="D8763">_xlfn.SWITCH(WEEKDAY(C8763,2), 1, "Lundi", 2, "Mardi", 3, "Mercredi", 4, "Jeudi", 5, "Vendredi", 6, "Samedi", 7, "Dimanche", "Erreur")</f>
        <v>Dimanche</v>
      </c>
      <c r="E8763" s="2" t="s">
        <v>26</v>
      </c>
      <c r="F8763" s="2" t="s">
        <v>80</v>
      </c>
      <c r="G8763" s="2" t="s">
        <v>81</v>
      </c>
      <c r="H8763" s="4" t="s">
        <v>21</v>
      </c>
      <c r="I8763" s="5">
        <v>39</v>
      </c>
      <c r="J8763" s="6">
        <v>112</v>
      </c>
      <c r="K8763" s="7">
        <v>4368</v>
      </c>
      <c r="L8763" s="7">
        <v>2096.64</v>
      </c>
      <c r="M8763" s="8">
        <v>0.48</v>
      </c>
      <c r="N8763" s="2" t="s">
        <v>23</v>
      </c>
      <c r="O8763">
        <f t="shared" si="1088"/>
        <v>2021</v>
      </c>
      <c r="P8763">
        <f t="shared" si="1089"/>
        <v>10</v>
      </c>
      <c r="Q8763" t="str">
        <f t="shared" si="1090"/>
        <v>oct</v>
      </c>
      <c r="R8763" t="str">
        <f t="shared" si="1091"/>
        <v>Louisiana</v>
      </c>
      <c r="S8763" t="str">
        <f t="shared" si="1092"/>
        <v>2021-10</v>
      </c>
      <c r="T8763">
        <f>IF(AND(COUNTIF(Calculs!$Q$2:$Q$12,$O8763)&gt;0,COUNTIF(Calculs!$S$2:$S$12,$E8763)&gt;0,COUNTIF(Calculs!$U$2:$U$12,$H8763)&gt;0),1,0)</f>
        <v>1</v>
      </c>
      <c r="U8763">
        <f t="shared" si="1093"/>
        <v>4368</v>
      </c>
      <c r="V8763">
        <f t="shared" si="1094"/>
        <v>112</v>
      </c>
      <c r="W8763">
        <f t="shared" si="1095"/>
        <v>2096.64</v>
      </c>
    </row>
    <row r="8764" spans="1:23" ht="15.75" customHeight="1" x14ac:dyDescent="0.3">
      <c r="A8764" s="2" t="s">
        <v>29</v>
      </c>
      <c r="B8764" s="2">
        <v>1128299</v>
      </c>
      <c r="C8764" s="3">
        <v>44486</v>
      </c>
      <c r="D8764" s="12" t="str" cm="1">
        <f t="array" ref="D8764">_xlfn.SWITCH(WEEKDAY(C8764,2), 1, "Lundi", 2, "Mardi", 3, "Mercredi", 4, "Jeudi", 5, "Vendredi", 6, "Samedi", 7, "Dimanche", "Erreur")</f>
        <v>Dimanche</v>
      </c>
      <c r="E8764" s="2" t="s">
        <v>26</v>
      </c>
      <c r="F8764" s="2" t="s">
        <v>80</v>
      </c>
      <c r="G8764" s="2" t="s">
        <v>81</v>
      </c>
      <c r="H8764" s="4" t="s">
        <v>22</v>
      </c>
      <c r="I8764" s="5">
        <v>44</v>
      </c>
      <c r="J8764" s="6">
        <v>140</v>
      </c>
      <c r="K8764" s="7">
        <v>6160</v>
      </c>
      <c r="L8764" s="7">
        <v>2464</v>
      </c>
      <c r="M8764" s="8">
        <v>0.39999999999999997</v>
      </c>
      <c r="N8764" s="2" t="s">
        <v>23</v>
      </c>
      <c r="O8764">
        <f t="shared" si="1088"/>
        <v>2021</v>
      </c>
      <c r="P8764">
        <f t="shared" si="1089"/>
        <v>10</v>
      </c>
      <c r="Q8764" t="str">
        <f t="shared" si="1090"/>
        <v>oct</v>
      </c>
      <c r="R8764" t="str">
        <f t="shared" si="1091"/>
        <v>Louisiana</v>
      </c>
      <c r="S8764" t="str">
        <f t="shared" si="1092"/>
        <v>2021-10</v>
      </c>
      <c r="T8764">
        <f>IF(AND(COUNTIF(Calculs!$Q$2:$Q$12,$O8764)&gt;0,COUNTIF(Calculs!$S$2:$S$12,$E8764)&gt;0,COUNTIF(Calculs!$U$2:$U$12,$H8764)&gt;0),1,0)</f>
        <v>1</v>
      </c>
      <c r="U8764">
        <f t="shared" si="1093"/>
        <v>6160</v>
      </c>
      <c r="V8764">
        <f t="shared" si="1094"/>
        <v>140</v>
      </c>
      <c r="W8764">
        <f t="shared" si="1095"/>
        <v>2464</v>
      </c>
    </row>
    <row r="8765" spans="1:23" ht="15.75" customHeight="1" x14ac:dyDescent="0.3">
      <c r="A8765" s="2" t="s">
        <v>29</v>
      </c>
      <c r="B8765" s="2">
        <v>1128299</v>
      </c>
      <c r="C8765" s="3">
        <v>44517</v>
      </c>
      <c r="D8765" s="12" t="str" cm="1">
        <f t="array" ref="D8765">_xlfn.SWITCH(WEEKDAY(C8765,2), 1, "Lundi", 2, "Mardi", 3, "Mercredi", 4, "Jeudi", 5, "Vendredi", 6, "Samedi", 7, "Dimanche", "Erreur")</f>
        <v>Mercredi</v>
      </c>
      <c r="E8765" s="2" t="s">
        <v>26</v>
      </c>
      <c r="F8765" s="2" t="s">
        <v>80</v>
      </c>
      <c r="G8765" s="2" t="s">
        <v>81</v>
      </c>
      <c r="H8765" s="4" t="s">
        <v>16</v>
      </c>
      <c r="I8765" s="5">
        <v>28</v>
      </c>
      <c r="J8765" s="6">
        <v>219</v>
      </c>
      <c r="K8765" s="7">
        <v>6132</v>
      </c>
      <c r="L8765" s="7">
        <v>2882.04</v>
      </c>
      <c r="M8765" s="8">
        <v>0.47</v>
      </c>
      <c r="N8765" s="2" t="s">
        <v>23</v>
      </c>
      <c r="O8765">
        <f t="shared" si="1088"/>
        <v>2021</v>
      </c>
      <c r="P8765">
        <f t="shared" si="1089"/>
        <v>11</v>
      </c>
      <c r="Q8765" t="str">
        <f t="shared" si="1090"/>
        <v>nov</v>
      </c>
      <c r="R8765" t="str">
        <f t="shared" si="1091"/>
        <v>Louisiana</v>
      </c>
      <c r="S8765" t="str">
        <f t="shared" si="1092"/>
        <v>2021-11</v>
      </c>
      <c r="T8765">
        <f>IF(AND(COUNTIF(Calculs!$Q$2:$Q$12,$O8765)&gt;0,COUNTIF(Calculs!$S$2:$S$12,$E8765)&gt;0,COUNTIF(Calculs!$U$2:$U$12,$H8765)&gt;0),1,0)</f>
        <v>1</v>
      </c>
      <c r="U8765">
        <f t="shared" si="1093"/>
        <v>6132</v>
      </c>
      <c r="V8765">
        <f t="shared" si="1094"/>
        <v>219</v>
      </c>
      <c r="W8765">
        <f t="shared" si="1095"/>
        <v>2882.04</v>
      </c>
    </row>
    <row r="8766" spans="1:23" ht="15.75" customHeight="1" x14ac:dyDescent="0.3">
      <c r="A8766" s="2" t="s">
        <v>29</v>
      </c>
      <c r="B8766" s="2">
        <v>1128299</v>
      </c>
      <c r="C8766" s="3">
        <v>44517</v>
      </c>
      <c r="D8766" s="12" t="str" cm="1">
        <f t="array" ref="D8766">_xlfn.SWITCH(WEEKDAY(C8766,2), 1, "Lundi", 2, "Mardi", 3, "Mercredi", 4, "Jeudi", 5, "Vendredi", 6, "Samedi", 7, "Dimanche", "Erreur")</f>
        <v>Mercredi</v>
      </c>
      <c r="E8766" s="2" t="s">
        <v>26</v>
      </c>
      <c r="F8766" s="2" t="s">
        <v>80</v>
      </c>
      <c r="G8766" s="2" t="s">
        <v>81</v>
      </c>
      <c r="H8766" s="4" t="s">
        <v>18</v>
      </c>
      <c r="I8766" s="5">
        <v>35</v>
      </c>
      <c r="J8766" s="6">
        <v>224</v>
      </c>
      <c r="K8766" s="7">
        <v>7840</v>
      </c>
      <c r="L8766" s="7">
        <v>3684.7999999999997</v>
      </c>
      <c r="M8766" s="8">
        <v>0.47</v>
      </c>
      <c r="N8766" s="2" t="s">
        <v>23</v>
      </c>
      <c r="O8766">
        <f t="shared" si="1088"/>
        <v>2021</v>
      </c>
      <c r="P8766">
        <f t="shared" si="1089"/>
        <v>11</v>
      </c>
      <c r="Q8766" t="str">
        <f t="shared" si="1090"/>
        <v>nov</v>
      </c>
      <c r="R8766" t="str">
        <f t="shared" si="1091"/>
        <v>Louisiana</v>
      </c>
      <c r="S8766" t="str">
        <f t="shared" si="1092"/>
        <v>2021-11</v>
      </c>
      <c r="T8766">
        <f>IF(AND(COUNTIF(Calculs!$Q$2:$Q$12,$O8766)&gt;0,COUNTIF(Calculs!$S$2:$S$12,$E8766)&gt;0,COUNTIF(Calculs!$U$2:$U$12,$H8766)&gt;0),1,0)</f>
        <v>1</v>
      </c>
      <c r="U8766">
        <f t="shared" si="1093"/>
        <v>7840</v>
      </c>
      <c r="V8766">
        <f t="shared" si="1094"/>
        <v>224</v>
      </c>
      <c r="W8766">
        <f t="shared" si="1095"/>
        <v>3684.7999999999997</v>
      </c>
    </row>
    <row r="8767" spans="1:23" ht="15.75" customHeight="1" x14ac:dyDescent="0.3">
      <c r="A8767" s="2" t="s">
        <v>29</v>
      </c>
      <c r="B8767" s="2">
        <v>1128299</v>
      </c>
      <c r="C8767" s="3">
        <v>44517</v>
      </c>
      <c r="D8767" s="12" t="str" cm="1">
        <f t="array" ref="D8767">_xlfn.SWITCH(WEEKDAY(C8767,2), 1, "Lundi", 2, "Mardi", 3, "Mercredi", 4, "Jeudi", 5, "Vendredi", 6, "Samedi", 7, "Dimanche", "Erreur")</f>
        <v>Mercredi</v>
      </c>
      <c r="E8767" s="2" t="s">
        <v>26</v>
      </c>
      <c r="F8767" s="2" t="s">
        <v>80</v>
      </c>
      <c r="G8767" s="2" t="s">
        <v>81</v>
      </c>
      <c r="H8767" s="4" t="s">
        <v>19</v>
      </c>
      <c r="I8767" s="5">
        <v>30</v>
      </c>
      <c r="J8767" s="6">
        <v>158</v>
      </c>
      <c r="K8767" s="7">
        <v>4740</v>
      </c>
      <c r="L8767" s="7">
        <v>2180.3999999999996</v>
      </c>
      <c r="M8767" s="8">
        <v>0.45999999999999996</v>
      </c>
      <c r="N8767" s="2" t="s">
        <v>23</v>
      </c>
      <c r="O8767">
        <f t="shared" si="1088"/>
        <v>2021</v>
      </c>
      <c r="P8767">
        <f t="shared" si="1089"/>
        <v>11</v>
      </c>
      <c r="Q8767" t="str">
        <f t="shared" si="1090"/>
        <v>nov</v>
      </c>
      <c r="R8767" t="str">
        <f t="shared" si="1091"/>
        <v>Louisiana</v>
      </c>
      <c r="S8767" t="str">
        <f t="shared" si="1092"/>
        <v>2021-11</v>
      </c>
      <c r="T8767">
        <f>IF(AND(COUNTIF(Calculs!$Q$2:$Q$12,$O8767)&gt;0,COUNTIF(Calculs!$S$2:$S$12,$E8767)&gt;0,COUNTIF(Calculs!$U$2:$U$12,$H8767)&gt;0),1,0)</f>
        <v>1</v>
      </c>
      <c r="U8767">
        <f t="shared" si="1093"/>
        <v>4740</v>
      </c>
      <c r="V8767">
        <f t="shared" si="1094"/>
        <v>158</v>
      </c>
      <c r="W8767">
        <f t="shared" si="1095"/>
        <v>2180.3999999999996</v>
      </c>
    </row>
    <row r="8768" spans="1:23" ht="15.75" customHeight="1" x14ac:dyDescent="0.3">
      <c r="A8768" s="2" t="s">
        <v>29</v>
      </c>
      <c r="B8768" s="2">
        <v>1128299</v>
      </c>
      <c r="C8768" s="3">
        <v>44517</v>
      </c>
      <c r="D8768" s="12" t="str" cm="1">
        <f t="array" ref="D8768">_xlfn.SWITCH(WEEKDAY(C8768,2), 1, "Lundi", 2, "Mardi", 3, "Mercredi", 4, "Jeudi", 5, "Vendredi", 6, "Samedi", 7, "Dimanche", "Erreur")</f>
        <v>Mercredi</v>
      </c>
      <c r="E8768" s="2" t="s">
        <v>26</v>
      </c>
      <c r="F8768" s="2" t="s">
        <v>80</v>
      </c>
      <c r="G8768" s="2" t="s">
        <v>81</v>
      </c>
      <c r="H8768" s="4" t="s">
        <v>20</v>
      </c>
      <c r="I8768" s="5">
        <v>40</v>
      </c>
      <c r="J8768" s="6">
        <v>155</v>
      </c>
      <c r="K8768" s="7">
        <v>6200</v>
      </c>
      <c r="L8768" s="7">
        <v>2852</v>
      </c>
      <c r="M8768" s="8">
        <v>0.45999999999999996</v>
      </c>
      <c r="N8768" s="2" t="s">
        <v>23</v>
      </c>
      <c r="O8768">
        <f t="shared" si="1088"/>
        <v>2021</v>
      </c>
      <c r="P8768">
        <f t="shared" si="1089"/>
        <v>11</v>
      </c>
      <c r="Q8768" t="str">
        <f t="shared" si="1090"/>
        <v>nov</v>
      </c>
      <c r="R8768" t="str">
        <f t="shared" si="1091"/>
        <v>Louisiana</v>
      </c>
      <c r="S8768" t="str">
        <f t="shared" si="1092"/>
        <v>2021-11</v>
      </c>
      <c r="T8768">
        <f>IF(AND(COUNTIF(Calculs!$Q$2:$Q$12,$O8768)&gt;0,COUNTIF(Calculs!$S$2:$S$12,$E8768)&gt;0,COUNTIF(Calculs!$U$2:$U$12,$H8768)&gt;0),1,0)</f>
        <v>1</v>
      </c>
      <c r="U8768">
        <f t="shared" si="1093"/>
        <v>6200</v>
      </c>
      <c r="V8768">
        <f t="shared" si="1094"/>
        <v>155</v>
      </c>
      <c r="W8768">
        <f t="shared" si="1095"/>
        <v>2852</v>
      </c>
    </row>
    <row r="8769" spans="1:23" ht="15.75" customHeight="1" x14ac:dyDescent="0.3">
      <c r="A8769" s="2" t="s">
        <v>29</v>
      </c>
      <c r="B8769" s="2">
        <v>1128299</v>
      </c>
      <c r="C8769" s="3">
        <v>44517</v>
      </c>
      <c r="D8769" s="12" t="str" cm="1">
        <f t="array" ref="D8769">_xlfn.SWITCH(WEEKDAY(C8769,2), 1, "Lundi", 2, "Mardi", 3, "Mercredi", 4, "Jeudi", 5, "Vendredi", 6, "Samedi", 7, "Dimanche", "Erreur")</f>
        <v>Mercredi</v>
      </c>
      <c r="E8769" s="2" t="s">
        <v>26</v>
      </c>
      <c r="F8769" s="2" t="s">
        <v>80</v>
      </c>
      <c r="G8769" s="2" t="s">
        <v>81</v>
      </c>
      <c r="H8769" s="4" t="s">
        <v>21</v>
      </c>
      <c r="I8769" s="5">
        <v>53</v>
      </c>
      <c r="J8769" s="6">
        <v>147</v>
      </c>
      <c r="K8769" s="7">
        <v>7791</v>
      </c>
      <c r="L8769" s="7">
        <v>3661.7700000000004</v>
      </c>
      <c r="M8769" s="8">
        <v>0.47000000000000003</v>
      </c>
      <c r="N8769" s="2" t="s">
        <v>23</v>
      </c>
      <c r="O8769">
        <f t="shared" si="1088"/>
        <v>2021</v>
      </c>
      <c r="P8769">
        <f t="shared" si="1089"/>
        <v>11</v>
      </c>
      <c r="Q8769" t="str">
        <f t="shared" si="1090"/>
        <v>nov</v>
      </c>
      <c r="R8769" t="str">
        <f t="shared" si="1091"/>
        <v>Louisiana</v>
      </c>
      <c r="S8769" t="str">
        <f t="shared" si="1092"/>
        <v>2021-11</v>
      </c>
      <c r="T8769">
        <f>IF(AND(COUNTIF(Calculs!$Q$2:$Q$12,$O8769)&gt;0,COUNTIF(Calculs!$S$2:$S$12,$E8769)&gt;0,COUNTIF(Calculs!$U$2:$U$12,$H8769)&gt;0),1,0)</f>
        <v>1</v>
      </c>
      <c r="U8769">
        <f t="shared" si="1093"/>
        <v>7791</v>
      </c>
      <c r="V8769">
        <f t="shared" si="1094"/>
        <v>147</v>
      </c>
      <c r="W8769">
        <f t="shared" si="1095"/>
        <v>3661.7700000000004</v>
      </c>
    </row>
    <row r="8770" spans="1:23" ht="15.75" customHeight="1" x14ac:dyDescent="0.3">
      <c r="A8770" s="2" t="s">
        <v>29</v>
      </c>
      <c r="B8770" s="2">
        <v>1128299</v>
      </c>
      <c r="C8770" s="3">
        <v>44517</v>
      </c>
      <c r="D8770" s="12" t="str" cm="1">
        <f t="array" ref="D8770">_xlfn.SWITCH(WEEKDAY(C8770,2), 1, "Lundi", 2, "Mardi", 3, "Mercredi", 4, "Jeudi", 5, "Vendredi", 6, "Samedi", 7, "Dimanche", "Erreur")</f>
        <v>Mercredi</v>
      </c>
      <c r="E8770" s="2" t="s">
        <v>26</v>
      </c>
      <c r="F8770" s="2" t="s">
        <v>80</v>
      </c>
      <c r="G8770" s="2" t="s">
        <v>81</v>
      </c>
      <c r="H8770" s="4" t="s">
        <v>22</v>
      </c>
      <c r="I8770" s="5">
        <v>64</v>
      </c>
      <c r="J8770" s="6">
        <v>180</v>
      </c>
      <c r="K8770" s="7">
        <v>11520</v>
      </c>
      <c r="L8770" s="7">
        <v>4723.2</v>
      </c>
      <c r="M8770" s="8">
        <v>0.41</v>
      </c>
      <c r="N8770" s="2" t="s">
        <v>23</v>
      </c>
      <c r="O8770">
        <f t="shared" si="1088"/>
        <v>2021</v>
      </c>
      <c r="P8770">
        <f t="shared" si="1089"/>
        <v>11</v>
      </c>
      <c r="Q8770" t="str">
        <f t="shared" si="1090"/>
        <v>nov</v>
      </c>
      <c r="R8770" t="str">
        <f t="shared" si="1091"/>
        <v>Louisiana</v>
      </c>
      <c r="S8770" t="str">
        <f t="shared" si="1092"/>
        <v>2021-11</v>
      </c>
      <c r="T8770">
        <f>IF(AND(COUNTIF(Calculs!$Q$2:$Q$12,$O8770)&gt;0,COUNTIF(Calculs!$S$2:$S$12,$E8770)&gt;0,COUNTIF(Calculs!$U$2:$U$12,$H8770)&gt;0),1,0)</f>
        <v>1</v>
      </c>
      <c r="U8770">
        <f t="shared" si="1093"/>
        <v>11520</v>
      </c>
      <c r="V8770">
        <f t="shared" si="1094"/>
        <v>180</v>
      </c>
      <c r="W8770">
        <f t="shared" si="1095"/>
        <v>4723.2</v>
      </c>
    </row>
    <row r="8771" spans="1:23" ht="15.75" customHeight="1" x14ac:dyDescent="0.3">
      <c r="A8771" s="2" t="s">
        <v>29</v>
      </c>
      <c r="B8771" s="2">
        <v>1128299</v>
      </c>
      <c r="C8771" s="3">
        <v>44546</v>
      </c>
      <c r="D8771" s="12" t="str" cm="1">
        <f t="array" ref="D8771">_xlfn.SWITCH(WEEKDAY(C8771,2), 1, "Lundi", 2, "Mardi", 3, "Mercredi", 4, "Jeudi", 5, "Vendredi", 6, "Samedi", 7, "Dimanche", "Erreur")</f>
        <v>Jeudi</v>
      </c>
      <c r="E8771" s="2" t="s">
        <v>26</v>
      </c>
      <c r="F8771" s="2" t="s">
        <v>80</v>
      </c>
      <c r="G8771" s="2" t="s">
        <v>81</v>
      </c>
      <c r="H8771" s="4" t="s">
        <v>16</v>
      </c>
      <c r="I8771" s="5">
        <v>46</v>
      </c>
      <c r="J8771" s="6">
        <v>272</v>
      </c>
      <c r="K8771" s="7">
        <v>12512</v>
      </c>
      <c r="L8771" s="7">
        <v>5755.5199999999995</v>
      </c>
      <c r="M8771" s="8">
        <v>0.45999999999999996</v>
      </c>
      <c r="N8771" s="2" t="s">
        <v>23</v>
      </c>
      <c r="O8771">
        <f t="shared" ref="O8771:O8834" si="1096">YEAR($C8771)</f>
        <v>2021</v>
      </c>
      <c r="P8771">
        <f t="shared" ref="P8771:P8834" si="1097">MONTH($C8771)</f>
        <v>12</v>
      </c>
      <c r="Q8771" t="str">
        <f t="shared" ref="Q8771:Q8834" si="1098">TEXT($C8771,"mmm")</f>
        <v>déc</v>
      </c>
      <c r="R8771" t="str">
        <f t="shared" ref="R8771:R8834" si="1099">SUBSTITUTE(SUBSTITUTE($F8771,"Sud ","South "),"Ouest ","West ")</f>
        <v>Louisiana</v>
      </c>
      <c r="S8771" t="str">
        <f t="shared" ref="S8771:S8834" si="1100">TEXT($C8771,"aaaa-mm")</f>
        <v>2021-12</v>
      </c>
      <c r="T8771">
        <f>IF(AND(COUNTIF(Calculs!$Q$2:$Q$12,$O8771)&gt;0,COUNTIF(Calculs!$S$2:$S$12,$E8771)&gt;0,COUNTIF(Calculs!$U$2:$U$12,$H8771)&gt;0),1,0)</f>
        <v>1</v>
      </c>
      <c r="U8771">
        <f t="shared" ref="U8771:U8834" si="1101">$K8771*$T8771</f>
        <v>12512</v>
      </c>
      <c r="V8771">
        <f t="shared" ref="V8771:V8834" si="1102">$J8771*$T8771</f>
        <v>272</v>
      </c>
      <c r="W8771">
        <f t="shared" ref="W8771:W8834" si="1103">$L8771*$T8771</f>
        <v>5755.5199999999995</v>
      </c>
    </row>
    <row r="8772" spans="1:23" ht="15.75" customHeight="1" x14ac:dyDescent="0.3">
      <c r="A8772" s="2" t="s">
        <v>29</v>
      </c>
      <c r="B8772" s="2">
        <v>1128299</v>
      </c>
      <c r="C8772" s="3">
        <v>44546</v>
      </c>
      <c r="D8772" s="12" t="str" cm="1">
        <f t="array" ref="D8772">_xlfn.SWITCH(WEEKDAY(C8772,2), 1, "Lundi", 2, "Mardi", 3, "Mercredi", 4, "Jeudi", 5, "Vendredi", 6, "Samedi", 7, "Dimanche", "Erreur")</f>
        <v>Jeudi</v>
      </c>
      <c r="E8772" s="2" t="s">
        <v>26</v>
      </c>
      <c r="F8772" s="2" t="s">
        <v>80</v>
      </c>
      <c r="G8772" s="2" t="s">
        <v>81</v>
      </c>
      <c r="H8772" s="4" t="s">
        <v>18</v>
      </c>
      <c r="I8772" s="5">
        <v>52</v>
      </c>
      <c r="J8772" s="6">
        <v>248</v>
      </c>
      <c r="K8772" s="7">
        <v>12896</v>
      </c>
      <c r="L8772" s="7">
        <v>5674.2399999999989</v>
      </c>
      <c r="M8772" s="8">
        <v>0.43999999999999995</v>
      </c>
      <c r="N8772" s="2" t="s">
        <v>23</v>
      </c>
      <c r="O8772">
        <f t="shared" si="1096"/>
        <v>2021</v>
      </c>
      <c r="P8772">
        <f t="shared" si="1097"/>
        <v>12</v>
      </c>
      <c r="Q8772" t="str">
        <f t="shared" si="1098"/>
        <v>déc</v>
      </c>
      <c r="R8772" t="str">
        <f t="shared" si="1099"/>
        <v>Louisiana</v>
      </c>
      <c r="S8772" t="str">
        <f t="shared" si="1100"/>
        <v>2021-12</v>
      </c>
      <c r="T8772">
        <f>IF(AND(COUNTIF(Calculs!$Q$2:$Q$12,$O8772)&gt;0,COUNTIF(Calculs!$S$2:$S$12,$E8772)&gt;0,COUNTIF(Calculs!$U$2:$U$12,$H8772)&gt;0),1,0)</f>
        <v>1</v>
      </c>
      <c r="U8772">
        <f t="shared" si="1101"/>
        <v>12896</v>
      </c>
      <c r="V8772">
        <f t="shared" si="1102"/>
        <v>248</v>
      </c>
      <c r="W8772">
        <f t="shared" si="1103"/>
        <v>5674.2399999999989</v>
      </c>
    </row>
    <row r="8773" spans="1:23" ht="15.75" customHeight="1" x14ac:dyDescent="0.3">
      <c r="A8773" s="2" t="s">
        <v>13</v>
      </c>
      <c r="B8773" s="2">
        <v>1128299</v>
      </c>
      <c r="C8773" s="3">
        <v>44546</v>
      </c>
      <c r="D8773" s="12" t="str" cm="1">
        <f t="array" ref="D8773">_xlfn.SWITCH(WEEKDAY(C8773,2), 1, "Lundi", 2, "Mardi", 3, "Mercredi", 4, "Jeudi", 5, "Vendredi", 6, "Samedi", 7, "Dimanche", "Erreur")</f>
        <v>Jeudi</v>
      </c>
      <c r="E8773" s="2" t="s">
        <v>26</v>
      </c>
      <c r="F8773" s="2" t="s">
        <v>80</v>
      </c>
      <c r="G8773" s="2" t="s">
        <v>81</v>
      </c>
      <c r="H8773" s="4" t="s">
        <v>19</v>
      </c>
      <c r="I8773" s="5">
        <v>53</v>
      </c>
      <c r="J8773" s="6">
        <v>192</v>
      </c>
      <c r="K8773" s="7">
        <v>10176</v>
      </c>
      <c r="L8773" s="7">
        <v>4375.6799999999994</v>
      </c>
      <c r="M8773" s="8">
        <v>0.42999999999999994</v>
      </c>
      <c r="N8773" s="2" t="s">
        <v>23</v>
      </c>
      <c r="O8773">
        <f t="shared" si="1096"/>
        <v>2021</v>
      </c>
      <c r="P8773">
        <f t="shared" si="1097"/>
        <v>12</v>
      </c>
      <c r="Q8773" t="str">
        <f t="shared" si="1098"/>
        <v>déc</v>
      </c>
      <c r="R8773" t="str">
        <f t="shared" si="1099"/>
        <v>Louisiana</v>
      </c>
      <c r="S8773" t="str">
        <f t="shared" si="1100"/>
        <v>2021-12</v>
      </c>
      <c r="T8773">
        <f>IF(AND(COUNTIF(Calculs!$Q$2:$Q$12,$O8773)&gt;0,COUNTIF(Calculs!$S$2:$S$12,$E8773)&gt;0,COUNTIF(Calculs!$U$2:$U$12,$H8773)&gt;0),1,0)</f>
        <v>1</v>
      </c>
      <c r="U8773">
        <f t="shared" si="1101"/>
        <v>10176</v>
      </c>
      <c r="V8773">
        <f t="shared" si="1102"/>
        <v>192</v>
      </c>
      <c r="W8773">
        <f t="shared" si="1103"/>
        <v>4375.6799999999994</v>
      </c>
    </row>
    <row r="8774" spans="1:23" ht="15.75" customHeight="1" x14ac:dyDescent="0.3">
      <c r="A8774" s="2" t="s">
        <v>13</v>
      </c>
      <c r="B8774" s="2">
        <v>1128299</v>
      </c>
      <c r="C8774" s="3">
        <v>44546</v>
      </c>
      <c r="D8774" s="12" t="str" cm="1">
        <f t="array" ref="D8774">_xlfn.SWITCH(WEEKDAY(C8774,2), 1, "Lundi", 2, "Mardi", 3, "Mercredi", 4, "Jeudi", 5, "Vendredi", 6, "Samedi", 7, "Dimanche", "Erreur")</f>
        <v>Jeudi</v>
      </c>
      <c r="E8774" s="2" t="s">
        <v>26</v>
      </c>
      <c r="F8774" s="2" t="s">
        <v>80</v>
      </c>
      <c r="G8774" s="2" t="s">
        <v>81</v>
      </c>
      <c r="H8774" s="4" t="s">
        <v>20</v>
      </c>
      <c r="I8774" s="5">
        <v>53</v>
      </c>
      <c r="J8774" s="6">
        <v>192</v>
      </c>
      <c r="K8774" s="7">
        <v>10176</v>
      </c>
      <c r="L8774" s="7">
        <v>4782.7199999999993</v>
      </c>
      <c r="M8774" s="8">
        <v>0.47</v>
      </c>
      <c r="N8774" s="2" t="s">
        <v>23</v>
      </c>
      <c r="O8774">
        <f t="shared" si="1096"/>
        <v>2021</v>
      </c>
      <c r="P8774">
        <f t="shared" si="1097"/>
        <v>12</v>
      </c>
      <c r="Q8774" t="str">
        <f t="shared" si="1098"/>
        <v>déc</v>
      </c>
      <c r="R8774" t="str">
        <f t="shared" si="1099"/>
        <v>Louisiana</v>
      </c>
      <c r="S8774" t="str">
        <f t="shared" si="1100"/>
        <v>2021-12</v>
      </c>
      <c r="T8774">
        <f>IF(AND(COUNTIF(Calculs!$Q$2:$Q$12,$O8774)&gt;0,COUNTIF(Calculs!$S$2:$S$12,$E8774)&gt;0,COUNTIF(Calculs!$U$2:$U$12,$H8774)&gt;0),1,0)</f>
        <v>1</v>
      </c>
      <c r="U8774">
        <f t="shared" si="1101"/>
        <v>10176</v>
      </c>
      <c r="V8774">
        <f t="shared" si="1102"/>
        <v>192</v>
      </c>
      <c r="W8774">
        <f t="shared" si="1103"/>
        <v>4782.7199999999993</v>
      </c>
    </row>
    <row r="8775" spans="1:23" ht="15.75" customHeight="1" x14ac:dyDescent="0.3">
      <c r="A8775" s="2" t="s">
        <v>13</v>
      </c>
      <c r="B8775" s="2">
        <v>1128299</v>
      </c>
      <c r="C8775" s="3">
        <v>44546</v>
      </c>
      <c r="D8775" s="12" t="str" cm="1">
        <f t="array" ref="D8775">_xlfn.SWITCH(WEEKDAY(C8775,2), 1, "Lundi", 2, "Mardi", 3, "Mercredi", 4, "Jeudi", 5, "Vendredi", 6, "Samedi", 7, "Dimanche", "Erreur")</f>
        <v>Jeudi</v>
      </c>
      <c r="E8775" s="2" t="s">
        <v>26</v>
      </c>
      <c r="F8775" s="2" t="s">
        <v>80</v>
      </c>
      <c r="G8775" s="2" t="s">
        <v>81</v>
      </c>
      <c r="H8775" s="4" t="s">
        <v>21</v>
      </c>
      <c r="I8775" s="5">
        <v>55</v>
      </c>
      <c r="J8775" s="6">
        <v>168</v>
      </c>
      <c r="K8775" s="7">
        <v>9240</v>
      </c>
      <c r="L8775" s="7">
        <v>4435.2</v>
      </c>
      <c r="M8775" s="8">
        <v>0.48</v>
      </c>
      <c r="N8775" s="2" t="s">
        <v>23</v>
      </c>
      <c r="O8775">
        <f t="shared" si="1096"/>
        <v>2021</v>
      </c>
      <c r="P8775">
        <f t="shared" si="1097"/>
        <v>12</v>
      </c>
      <c r="Q8775" t="str">
        <f t="shared" si="1098"/>
        <v>déc</v>
      </c>
      <c r="R8775" t="str">
        <f t="shared" si="1099"/>
        <v>Louisiana</v>
      </c>
      <c r="S8775" t="str">
        <f t="shared" si="1100"/>
        <v>2021-12</v>
      </c>
      <c r="T8775">
        <f>IF(AND(COUNTIF(Calculs!$Q$2:$Q$12,$O8775)&gt;0,COUNTIF(Calculs!$S$2:$S$12,$E8775)&gt;0,COUNTIF(Calculs!$U$2:$U$12,$H8775)&gt;0),1,0)</f>
        <v>1</v>
      </c>
      <c r="U8775">
        <f t="shared" si="1101"/>
        <v>9240</v>
      </c>
      <c r="V8775">
        <f t="shared" si="1102"/>
        <v>168</v>
      </c>
      <c r="W8775">
        <f t="shared" si="1103"/>
        <v>4435.2</v>
      </c>
    </row>
    <row r="8776" spans="1:23" ht="15.75" customHeight="1" x14ac:dyDescent="0.3">
      <c r="A8776" s="2" t="s">
        <v>13</v>
      </c>
      <c r="B8776" s="2">
        <v>1128299</v>
      </c>
      <c r="C8776" s="3">
        <v>44546</v>
      </c>
      <c r="D8776" s="12" t="str" cm="1">
        <f t="array" ref="D8776">_xlfn.SWITCH(WEEKDAY(C8776,2), 1, "Lundi", 2, "Mardi", 3, "Mercredi", 4, "Jeudi", 5, "Vendredi", 6, "Samedi", 7, "Dimanche", "Erreur")</f>
        <v>Jeudi</v>
      </c>
      <c r="E8776" s="2" t="s">
        <v>26</v>
      </c>
      <c r="F8776" s="2" t="s">
        <v>80</v>
      </c>
      <c r="G8776" s="2" t="s">
        <v>81</v>
      </c>
      <c r="H8776" s="4" t="s">
        <v>22</v>
      </c>
      <c r="I8776" s="5">
        <v>59</v>
      </c>
      <c r="J8776" s="6">
        <v>194</v>
      </c>
      <c r="K8776" s="7">
        <v>11446</v>
      </c>
      <c r="L8776" s="7">
        <v>4578.3999999999996</v>
      </c>
      <c r="M8776" s="8">
        <v>0.39999999999999997</v>
      </c>
      <c r="N8776" s="2" t="s">
        <v>23</v>
      </c>
      <c r="O8776">
        <f t="shared" si="1096"/>
        <v>2021</v>
      </c>
      <c r="P8776">
        <f t="shared" si="1097"/>
        <v>12</v>
      </c>
      <c r="Q8776" t="str">
        <f t="shared" si="1098"/>
        <v>déc</v>
      </c>
      <c r="R8776" t="str">
        <f t="shared" si="1099"/>
        <v>Louisiana</v>
      </c>
      <c r="S8776" t="str">
        <f t="shared" si="1100"/>
        <v>2021-12</v>
      </c>
      <c r="T8776">
        <f>IF(AND(COUNTIF(Calculs!$Q$2:$Q$12,$O8776)&gt;0,COUNTIF(Calculs!$S$2:$S$12,$E8776)&gt;0,COUNTIF(Calculs!$U$2:$U$12,$H8776)&gt;0),1,0)</f>
        <v>1</v>
      </c>
      <c r="U8776">
        <f t="shared" si="1101"/>
        <v>11446</v>
      </c>
      <c r="V8776">
        <f t="shared" si="1102"/>
        <v>194</v>
      </c>
      <c r="W8776">
        <f t="shared" si="1103"/>
        <v>4578.3999999999996</v>
      </c>
    </row>
    <row r="8777" spans="1:23" ht="15.75" customHeight="1" x14ac:dyDescent="0.3">
      <c r="A8777" s="2" t="s">
        <v>13</v>
      </c>
      <c r="B8777" s="2">
        <v>1197831</v>
      </c>
      <c r="C8777" s="3">
        <v>44201</v>
      </c>
      <c r="D8777" s="12" t="str" cm="1">
        <f t="array" ref="D8777">_xlfn.SWITCH(WEEKDAY(C8777,2), 1, "Lundi", 2, "Mardi", 3, "Mercredi", 4, "Jeudi", 5, "Vendredi", 6, "Samedi", 7, "Dimanche", "Erreur")</f>
        <v>Mardi</v>
      </c>
      <c r="E8777" s="2" t="s">
        <v>26</v>
      </c>
      <c r="F8777" s="2" t="s">
        <v>80</v>
      </c>
      <c r="G8777" s="2" t="s">
        <v>81</v>
      </c>
      <c r="H8777" s="4" t="s">
        <v>16</v>
      </c>
      <c r="I8777" s="5">
        <v>14</v>
      </c>
      <c r="J8777" s="6">
        <v>223</v>
      </c>
      <c r="K8777" s="7">
        <v>3122</v>
      </c>
      <c r="L8777" s="7">
        <v>1061.4799999999998</v>
      </c>
      <c r="M8777" s="8">
        <v>0.33999999999999997</v>
      </c>
      <c r="N8777" s="2" t="s">
        <v>23</v>
      </c>
      <c r="O8777">
        <f t="shared" si="1096"/>
        <v>2021</v>
      </c>
      <c r="P8777">
        <f t="shared" si="1097"/>
        <v>1</v>
      </c>
      <c r="Q8777" t="str">
        <f t="shared" si="1098"/>
        <v>janv</v>
      </c>
      <c r="R8777" t="str">
        <f t="shared" si="1099"/>
        <v>Louisiana</v>
      </c>
      <c r="S8777" t="str">
        <f t="shared" si="1100"/>
        <v>2021-01</v>
      </c>
      <c r="T8777">
        <f>IF(AND(COUNTIF(Calculs!$Q$2:$Q$12,$O8777)&gt;0,COUNTIF(Calculs!$S$2:$S$12,$E8777)&gt;0,COUNTIF(Calculs!$U$2:$U$12,$H8777)&gt;0),1,0)</f>
        <v>1</v>
      </c>
      <c r="U8777">
        <f t="shared" si="1101"/>
        <v>3122</v>
      </c>
      <c r="V8777">
        <f t="shared" si="1102"/>
        <v>223</v>
      </c>
      <c r="W8777">
        <f t="shared" si="1103"/>
        <v>1061.4799999999998</v>
      </c>
    </row>
    <row r="8778" spans="1:23" ht="15.75" customHeight="1" x14ac:dyDescent="0.3">
      <c r="A8778" s="2" t="s">
        <v>13</v>
      </c>
      <c r="B8778" s="2">
        <v>1197831</v>
      </c>
      <c r="C8778" s="3">
        <v>44201</v>
      </c>
      <c r="D8778" s="12" t="str" cm="1">
        <f t="array" ref="D8778">_xlfn.SWITCH(WEEKDAY(C8778,2), 1, "Lundi", 2, "Mardi", 3, "Mercredi", 4, "Jeudi", 5, "Vendredi", 6, "Samedi", 7, "Dimanche", "Erreur")</f>
        <v>Mardi</v>
      </c>
      <c r="E8778" s="2" t="s">
        <v>26</v>
      </c>
      <c r="F8778" s="2" t="s">
        <v>80</v>
      </c>
      <c r="G8778" s="2" t="s">
        <v>81</v>
      </c>
      <c r="H8778" s="4" t="s">
        <v>18</v>
      </c>
      <c r="I8778" s="5">
        <v>20</v>
      </c>
      <c r="J8778" s="6">
        <v>209</v>
      </c>
      <c r="K8778" s="7">
        <v>4180</v>
      </c>
      <c r="L8778" s="7">
        <v>1504.8</v>
      </c>
      <c r="M8778" s="8">
        <v>0.36</v>
      </c>
      <c r="N8778" s="2" t="s">
        <v>23</v>
      </c>
      <c r="O8778">
        <f t="shared" si="1096"/>
        <v>2021</v>
      </c>
      <c r="P8778">
        <f t="shared" si="1097"/>
        <v>1</v>
      </c>
      <c r="Q8778" t="str">
        <f t="shared" si="1098"/>
        <v>janv</v>
      </c>
      <c r="R8778" t="str">
        <f t="shared" si="1099"/>
        <v>Louisiana</v>
      </c>
      <c r="S8778" t="str">
        <f t="shared" si="1100"/>
        <v>2021-01</v>
      </c>
      <c r="T8778">
        <f>IF(AND(COUNTIF(Calculs!$Q$2:$Q$12,$O8778)&gt;0,COUNTIF(Calculs!$S$2:$S$12,$E8778)&gt;0,COUNTIF(Calculs!$U$2:$U$12,$H8778)&gt;0),1,0)</f>
        <v>1</v>
      </c>
      <c r="U8778">
        <f t="shared" si="1101"/>
        <v>4180</v>
      </c>
      <c r="V8778">
        <f t="shared" si="1102"/>
        <v>209</v>
      </c>
      <c r="W8778">
        <f t="shared" si="1103"/>
        <v>1504.8</v>
      </c>
    </row>
    <row r="8779" spans="1:23" ht="15.75" customHeight="1" x14ac:dyDescent="0.3">
      <c r="A8779" s="2" t="s">
        <v>13</v>
      </c>
      <c r="B8779" s="2">
        <v>1197831</v>
      </c>
      <c r="C8779" s="3">
        <v>44201</v>
      </c>
      <c r="D8779" s="12" t="str" cm="1">
        <f t="array" ref="D8779">_xlfn.SWITCH(WEEKDAY(C8779,2), 1, "Lundi", 2, "Mardi", 3, "Mercredi", 4, "Jeudi", 5, "Vendredi", 6, "Samedi", 7, "Dimanche", "Erreur")</f>
        <v>Mardi</v>
      </c>
      <c r="E8779" s="2" t="s">
        <v>26</v>
      </c>
      <c r="F8779" s="2" t="s">
        <v>80</v>
      </c>
      <c r="G8779" s="2" t="s">
        <v>81</v>
      </c>
      <c r="H8779" s="4" t="s">
        <v>19</v>
      </c>
      <c r="I8779" s="5">
        <v>21</v>
      </c>
      <c r="J8779" s="6">
        <v>162</v>
      </c>
      <c r="K8779" s="7">
        <v>3402</v>
      </c>
      <c r="L8779" s="7">
        <v>1258.74</v>
      </c>
      <c r="M8779" s="8">
        <v>0.37</v>
      </c>
      <c r="N8779" s="2" t="s">
        <v>23</v>
      </c>
      <c r="O8779">
        <f t="shared" si="1096"/>
        <v>2021</v>
      </c>
      <c r="P8779">
        <f t="shared" si="1097"/>
        <v>1</v>
      </c>
      <c r="Q8779" t="str">
        <f t="shared" si="1098"/>
        <v>janv</v>
      </c>
      <c r="R8779" t="str">
        <f t="shared" si="1099"/>
        <v>Louisiana</v>
      </c>
      <c r="S8779" t="str">
        <f t="shared" si="1100"/>
        <v>2021-01</v>
      </c>
      <c r="T8779">
        <f>IF(AND(COUNTIF(Calculs!$Q$2:$Q$12,$O8779)&gt;0,COUNTIF(Calculs!$S$2:$S$12,$E8779)&gt;0,COUNTIF(Calculs!$U$2:$U$12,$H8779)&gt;0),1,0)</f>
        <v>1</v>
      </c>
      <c r="U8779">
        <f t="shared" si="1101"/>
        <v>3402</v>
      </c>
      <c r="V8779">
        <f t="shared" si="1102"/>
        <v>162</v>
      </c>
      <c r="W8779">
        <f t="shared" si="1103"/>
        <v>1258.74</v>
      </c>
    </row>
    <row r="8780" spans="1:23" ht="15.75" customHeight="1" x14ac:dyDescent="0.3">
      <c r="A8780" s="2" t="s">
        <v>13</v>
      </c>
      <c r="B8780" s="2">
        <v>1197831</v>
      </c>
      <c r="C8780" s="3">
        <v>44201</v>
      </c>
      <c r="D8780" s="12" t="str" cm="1">
        <f t="array" ref="D8780">_xlfn.SWITCH(WEEKDAY(C8780,2), 1, "Lundi", 2, "Mardi", 3, "Mercredi", 4, "Jeudi", 5, "Vendredi", 6, "Samedi", 7, "Dimanche", "Erreur")</f>
        <v>Mardi</v>
      </c>
      <c r="E8780" s="2" t="s">
        <v>26</v>
      </c>
      <c r="F8780" s="2" t="s">
        <v>80</v>
      </c>
      <c r="G8780" s="2" t="s">
        <v>81</v>
      </c>
      <c r="H8780" s="4" t="s">
        <v>20</v>
      </c>
      <c r="I8780" s="5">
        <v>26</v>
      </c>
      <c r="J8780" s="6">
        <v>166</v>
      </c>
      <c r="K8780" s="7">
        <v>4316</v>
      </c>
      <c r="L8780" s="7">
        <v>1812.7200000000003</v>
      </c>
      <c r="M8780" s="8">
        <v>0.42000000000000004</v>
      </c>
      <c r="N8780" s="2" t="s">
        <v>23</v>
      </c>
      <c r="O8780">
        <f t="shared" si="1096"/>
        <v>2021</v>
      </c>
      <c r="P8780">
        <f t="shared" si="1097"/>
        <v>1</v>
      </c>
      <c r="Q8780" t="str">
        <f t="shared" si="1098"/>
        <v>janv</v>
      </c>
      <c r="R8780" t="str">
        <f t="shared" si="1099"/>
        <v>Louisiana</v>
      </c>
      <c r="S8780" t="str">
        <f t="shared" si="1100"/>
        <v>2021-01</v>
      </c>
      <c r="T8780">
        <f>IF(AND(COUNTIF(Calculs!$Q$2:$Q$12,$O8780)&gt;0,COUNTIF(Calculs!$S$2:$S$12,$E8780)&gt;0,COUNTIF(Calculs!$U$2:$U$12,$H8780)&gt;0),1,0)</f>
        <v>1</v>
      </c>
      <c r="U8780">
        <f t="shared" si="1101"/>
        <v>4316</v>
      </c>
      <c r="V8780">
        <f t="shared" si="1102"/>
        <v>166</v>
      </c>
      <c r="W8780">
        <f t="shared" si="1103"/>
        <v>1812.7200000000003</v>
      </c>
    </row>
    <row r="8781" spans="1:23" ht="15.75" customHeight="1" x14ac:dyDescent="0.3">
      <c r="A8781" s="2" t="s">
        <v>13</v>
      </c>
      <c r="B8781" s="2">
        <v>1197831</v>
      </c>
      <c r="C8781" s="3">
        <v>44201</v>
      </c>
      <c r="D8781" s="12" t="str" cm="1">
        <f t="array" ref="D8781">_xlfn.SWITCH(WEEKDAY(C8781,2), 1, "Lundi", 2, "Mardi", 3, "Mercredi", 4, "Jeudi", 5, "Vendredi", 6, "Samedi", 7, "Dimanche", "Erreur")</f>
        <v>Mardi</v>
      </c>
      <c r="E8781" s="2" t="s">
        <v>26</v>
      </c>
      <c r="F8781" s="2" t="s">
        <v>80</v>
      </c>
      <c r="G8781" s="2" t="s">
        <v>81</v>
      </c>
      <c r="H8781" s="4" t="s">
        <v>21</v>
      </c>
      <c r="I8781" s="5">
        <v>28</v>
      </c>
      <c r="J8781" s="6">
        <v>111</v>
      </c>
      <c r="K8781" s="7">
        <v>3108</v>
      </c>
      <c r="L8781" s="7">
        <v>870.24000000000012</v>
      </c>
      <c r="M8781" s="8">
        <v>0.28000000000000003</v>
      </c>
      <c r="N8781" s="2" t="s">
        <v>23</v>
      </c>
      <c r="O8781">
        <f t="shared" si="1096"/>
        <v>2021</v>
      </c>
      <c r="P8781">
        <f t="shared" si="1097"/>
        <v>1</v>
      </c>
      <c r="Q8781" t="str">
        <f t="shared" si="1098"/>
        <v>janv</v>
      </c>
      <c r="R8781" t="str">
        <f t="shared" si="1099"/>
        <v>Louisiana</v>
      </c>
      <c r="S8781" t="str">
        <f t="shared" si="1100"/>
        <v>2021-01</v>
      </c>
      <c r="T8781">
        <f>IF(AND(COUNTIF(Calculs!$Q$2:$Q$12,$O8781)&gt;0,COUNTIF(Calculs!$S$2:$S$12,$E8781)&gt;0,COUNTIF(Calculs!$U$2:$U$12,$H8781)&gt;0),1,0)</f>
        <v>1</v>
      </c>
      <c r="U8781">
        <f t="shared" si="1101"/>
        <v>3108</v>
      </c>
      <c r="V8781">
        <f t="shared" si="1102"/>
        <v>111</v>
      </c>
      <c r="W8781">
        <f t="shared" si="1103"/>
        <v>870.24000000000012</v>
      </c>
    </row>
    <row r="8782" spans="1:23" ht="15.75" customHeight="1" x14ac:dyDescent="0.3">
      <c r="A8782" s="2" t="s">
        <v>29</v>
      </c>
      <c r="B8782" s="2">
        <v>1197831</v>
      </c>
      <c r="C8782" s="3">
        <v>44201</v>
      </c>
      <c r="D8782" s="12" t="str" cm="1">
        <f t="array" ref="D8782">_xlfn.SWITCH(WEEKDAY(C8782,2), 1, "Lundi", 2, "Mardi", 3, "Mercredi", 4, "Jeudi", 5, "Vendredi", 6, "Samedi", 7, "Dimanche", "Erreur")</f>
        <v>Mardi</v>
      </c>
      <c r="E8782" s="2" t="s">
        <v>26</v>
      </c>
      <c r="F8782" s="2" t="s">
        <v>80</v>
      </c>
      <c r="G8782" s="2" t="s">
        <v>81</v>
      </c>
      <c r="H8782" s="4" t="s">
        <v>22</v>
      </c>
      <c r="I8782" s="5">
        <v>23</v>
      </c>
      <c r="J8782" s="6">
        <v>147</v>
      </c>
      <c r="K8782" s="7">
        <v>3381</v>
      </c>
      <c r="L8782" s="7">
        <v>1690.5</v>
      </c>
      <c r="M8782" s="8">
        <v>0.5</v>
      </c>
      <c r="N8782" s="2" t="s">
        <v>23</v>
      </c>
      <c r="O8782">
        <f t="shared" si="1096"/>
        <v>2021</v>
      </c>
      <c r="P8782">
        <f t="shared" si="1097"/>
        <v>1</v>
      </c>
      <c r="Q8782" t="str">
        <f t="shared" si="1098"/>
        <v>janv</v>
      </c>
      <c r="R8782" t="str">
        <f t="shared" si="1099"/>
        <v>Louisiana</v>
      </c>
      <c r="S8782" t="str">
        <f t="shared" si="1100"/>
        <v>2021-01</v>
      </c>
      <c r="T8782">
        <f>IF(AND(COUNTIF(Calculs!$Q$2:$Q$12,$O8782)&gt;0,COUNTIF(Calculs!$S$2:$S$12,$E8782)&gt;0,COUNTIF(Calculs!$U$2:$U$12,$H8782)&gt;0),1,0)</f>
        <v>1</v>
      </c>
      <c r="U8782">
        <f t="shared" si="1101"/>
        <v>3381</v>
      </c>
      <c r="V8782">
        <f t="shared" si="1102"/>
        <v>147</v>
      </c>
      <c r="W8782">
        <f t="shared" si="1103"/>
        <v>1690.5</v>
      </c>
    </row>
    <row r="8783" spans="1:23" ht="15.75" customHeight="1" x14ac:dyDescent="0.3">
      <c r="A8783" s="2" t="s">
        <v>13</v>
      </c>
      <c r="B8783" s="2">
        <v>1197831</v>
      </c>
      <c r="C8783" s="3">
        <v>44231</v>
      </c>
      <c r="D8783" s="12" t="str" cm="1">
        <f t="array" ref="D8783">_xlfn.SWITCH(WEEKDAY(C8783,2), 1, "Lundi", 2, "Mardi", 3, "Mercredi", 4, "Jeudi", 5, "Vendredi", 6, "Samedi", 7, "Dimanche", "Erreur")</f>
        <v>Jeudi</v>
      </c>
      <c r="E8783" s="2" t="s">
        <v>26</v>
      </c>
      <c r="F8783" s="2" t="s">
        <v>80</v>
      </c>
      <c r="G8783" s="2" t="s">
        <v>81</v>
      </c>
      <c r="H8783" s="4" t="s">
        <v>16</v>
      </c>
      <c r="I8783" s="5">
        <v>18</v>
      </c>
      <c r="J8783" s="6">
        <v>200</v>
      </c>
      <c r="K8783" s="7">
        <v>3600</v>
      </c>
      <c r="L8783" s="7">
        <v>1152</v>
      </c>
      <c r="M8783" s="8">
        <v>0.32</v>
      </c>
      <c r="N8783" s="2" t="s">
        <v>23</v>
      </c>
      <c r="O8783">
        <f t="shared" si="1096"/>
        <v>2021</v>
      </c>
      <c r="P8783">
        <f t="shared" si="1097"/>
        <v>2</v>
      </c>
      <c r="Q8783" t="str">
        <f t="shared" si="1098"/>
        <v>févr</v>
      </c>
      <c r="R8783" t="str">
        <f t="shared" si="1099"/>
        <v>Louisiana</v>
      </c>
      <c r="S8783" t="str">
        <f t="shared" si="1100"/>
        <v>2021-02</v>
      </c>
      <c r="T8783">
        <f>IF(AND(COUNTIF(Calculs!$Q$2:$Q$12,$O8783)&gt;0,COUNTIF(Calculs!$S$2:$S$12,$E8783)&gt;0,COUNTIF(Calculs!$U$2:$U$12,$H8783)&gt;0),1,0)</f>
        <v>1</v>
      </c>
      <c r="U8783">
        <f t="shared" si="1101"/>
        <v>3600</v>
      </c>
      <c r="V8783">
        <f t="shared" si="1102"/>
        <v>200</v>
      </c>
      <c r="W8783">
        <f t="shared" si="1103"/>
        <v>1152</v>
      </c>
    </row>
    <row r="8784" spans="1:23" ht="15.75" customHeight="1" x14ac:dyDescent="0.3">
      <c r="A8784" s="2" t="s">
        <v>13</v>
      </c>
      <c r="B8784" s="2">
        <v>1197831</v>
      </c>
      <c r="C8784" s="3">
        <v>44231</v>
      </c>
      <c r="D8784" s="12" t="str" cm="1">
        <f t="array" ref="D8784">_xlfn.SWITCH(WEEKDAY(C8784,2), 1, "Lundi", 2, "Mardi", 3, "Mercredi", 4, "Jeudi", 5, "Vendredi", 6, "Samedi", 7, "Dimanche", "Erreur")</f>
        <v>Jeudi</v>
      </c>
      <c r="E8784" s="2" t="s">
        <v>26</v>
      </c>
      <c r="F8784" s="2" t="s">
        <v>80</v>
      </c>
      <c r="G8784" s="2" t="s">
        <v>81</v>
      </c>
      <c r="H8784" s="4" t="s">
        <v>18</v>
      </c>
      <c r="I8784" s="5">
        <v>28</v>
      </c>
      <c r="J8784" s="6">
        <v>180</v>
      </c>
      <c r="K8784" s="7">
        <v>5040</v>
      </c>
      <c r="L8784" s="7">
        <v>1663.1999999999998</v>
      </c>
      <c r="M8784" s="8">
        <v>0.32999999999999996</v>
      </c>
      <c r="N8784" s="2" t="s">
        <v>23</v>
      </c>
      <c r="O8784">
        <f t="shared" si="1096"/>
        <v>2021</v>
      </c>
      <c r="P8784">
        <f t="shared" si="1097"/>
        <v>2</v>
      </c>
      <c r="Q8784" t="str">
        <f t="shared" si="1098"/>
        <v>févr</v>
      </c>
      <c r="R8784" t="str">
        <f t="shared" si="1099"/>
        <v>Louisiana</v>
      </c>
      <c r="S8784" t="str">
        <f t="shared" si="1100"/>
        <v>2021-02</v>
      </c>
      <c r="T8784">
        <f>IF(AND(COUNTIF(Calculs!$Q$2:$Q$12,$O8784)&gt;0,COUNTIF(Calculs!$S$2:$S$12,$E8784)&gt;0,COUNTIF(Calculs!$U$2:$U$12,$H8784)&gt;0),1,0)</f>
        <v>1</v>
      </c>
      <c r="U8784">
        <f t="shared" si="1101"/>
        <v>5040</v>
      </c>
      <c r="V8784">
        <f t="shared" si="1102"/>
        <v>180</v>
      </c>
      <c r="W8784">
        <f t="shared" si="1103"/>
        <v>1663.1999999999998</v>
      </c>
    </row>
    <row r="8785" spans="1:23" ht="15.75" customHeight="1" x14ac:dyDescent="0.3">
      <c r="A8785" s="2" t="s">
        <v>13</v>
      </c>
      <c r="B8785" s="2">
        <v>1197831</v>
      </c>
      <c r="C8785" s="3">
        <v>44231</v>
      </c>
      <c r="D8785" s="12" t="str" cm="1">
        <f t="array" ref="D8785">_xlfn.SWITCH(WEEKDAY(C8785,2), 1, "Lundi", 2, "Mardi", 3, "Mercredi", 4, "Jeudi", 5, "Vendredi", 6, "Samedi", 7, "Dimanche", "Erreur")</f>
        <v>Jeudi</v>
      </c>
      <c r="E8785" s="2" t="s">
        <v>26</v>
      </c>
      <c r="F8785" s="2" t="s">
        <v>80</v>
      </c>
      <c r="G8785" s="2" t="s">
        <v>81</v>
      </c>
      <c r="H8785" s="4" t="s">
        <v>19</v>
      </c>
      <c r="I8785" s="5">
        <v>28</v>
      </c>
      <c r="J8785" s="6">
        <v>128</v>
      </c>
      <c r="K8785" s="7">
        <v>3584</v>
      </c>
      <c r="L8785" s="7">
        <v>1254.3999999999999</v>
      </c>
      <c r="M8785" s="8">
        <v>0.35</v>
      </c>
      <c r="N8785" s="2" t="s">
        <v>23</v>
      </c>
      <c r="O8785">
        <f t="shared" si="1096"/>
        <v>2021</v>
      </c>
      <c r="P8785">
        <f t="shared" si="1097"/>
        <v>2</v>
      </c>
      <c r="Q8785" t="str">
        <f t="shared" si="1098"/>
        <v>févr</v>
      </c>
      <c r="R8785" t="str">
        <f t="shared" si="1099"/>
        <v>Louisiana</v>
      </c>
      <c r="S8785" t="str">
        <f t="shared" si="1100"/>
        <v>2021-02</v>
      </c>
      <c r="T8785">
        <f>IF(AND(COUNTIF(Calculs!$Q$2:$Q$12,$O8785)&gt;0,COUNTIF(Calculs!$S$2:$S$12,$E8785)&gt;0,COUNTIF(Calculs!$U$2:$U$12,$H8785)&gt;0),1,0)</f>
        <v>1</v>
      </c>
      <c r="U8785">
        <f t="shared" si="1101"/>
        <v>3584</v>
      </c>
      <c r="V8785">
        <f t="shared" si="1102"/>
        <v>128</v>
      </c>
      <c r="W8785">
        <f t="shared" si="1103"/>
        <v>1254.3999999999999</v>
      </c>
    </row>
    <row r="8786" spans="1:23" ht="15.75" customHeight="1" x14ac:dyDescent="0.3">
      <c r="A8786" s="2" t="s">
        <v>13</v>
      </c>
      <c r="B8786" s="2">
        <v>1197831</v>
      </c>
      <c r="C8786" s="3">
        <v>44231</v>
      </c>
      <c r="D8786" s="12" t="str" cm="1">
        <f t="array" ref="D8786">_xlfn.SWITCH(WEEKDAY(C8786,2), 1, "Lundi", 2, "Mardi", 3, "Mercredi", 4, "Jeudi", 5, "Vendredi", 6, "Samedi", 7, "Dimanche", "Erreur")</f>
        <v>Jeudi</v>
      </c>
      <c r="E8786" s="2" t="s">
        <v>30</v>
      </c>
      <c r="F8786" s="2" t="s">
        <v>83</v>
      </c>
      <c r="G8786" s="2" t="s">
        <v>84</v>
      </c>
      <c r="H8786" s="4" t="s">
        <v>20</v>
      </c>
      <c r="I8786" s="5">
        <v>27</v>
      </c>
      <c r="J8786" s="6">
        <v>116</v>
      </c>
      <c r="K8786" s="7">
        <v>3132</v>
      </c>
      <c r="L8786" s="7">
        <v>1315.44</v>
      </c>
      <c r="M8786" s="8">
        <v>0.42000000000000004</v>
      </c>
      <c r="N8786" s="2" t="s">
        <v>23</v>
      </c>
      <c r="O8786">
        <f t="shared" si="1096"/>
        <v>2021</v>
      </c>
      <c r="P8786">
        <f t="shared" si="1097"/>
        <v>2</v>
      </c>
      <c r="Q8786" t="str">
        <f t="shared" si="1098"/>
        <v>févr</v>
      </c>
      <c r="R8786" t="str">
        <f t="shared" si="1099"/>
        <v>Idaho</v>
      </c>
      <c r="S8786" t="str">
        <f t="shared" si="1100"/>
        <v>2021-02</v>
      </c>
      <c r="T8786">
        <f>IF(AND(COUNTIF(Calculs!$Q$2:$Q$12,$O8786)&gt;0,COUNTIF(Calculs!$S$2:$S$12,$E8786)&gt;0,COUNTIF(Calculs!$U$2:$U$12,$H8786)&gt;0),1,0)</f>
        <v>1</v>
      </c>
      <c r="U8786">
        <f t="shared" si="1101"/>
        <v>3132</v>
      </c>
      <c r="V8786">
        <f t="shared" si="1102"/>
        <v>116</v>
      </c>
      <c r="W8786">
        <f t="shared" si="1103"/>
        <v>1315.44</v>
      </c>
    </row>
    <row r="8787" spans="1:23" ht="15.75" customHeight="1" x14ac:dyDescent="0.3">
      <c r="A8787" s="2" t="s">
        <v>13</v>
      </c>
      <c r="B8787" s="2">
        <v>1197831</v>
      </c>
      <c r="C8787" s="3">
        <v>44231</v>
      </c>
      <c r="D8787" s="12" t="str" cm="1">
        <f t="array" ref="D8787">_xlfn.SWITCH(WEEKDAY(C8787,2), 1, "Lundi", 2, "Mardi", 3, "Mercredi", 4, "Jeudi", 5, "Vendredi", 6, "Samedi", 7, "Dimanche", "Erreur")</f>
        <v>Jeudi</v>
      </c>
      <c r="E8787" s="2" t="s">
        <v>30</v>
      </c>
      <c r="F8787" s="2" t="s">
        <v>83</v>
      </c>
      <c r="G8787" s="2" t="s">
        <v>84</v>
      </c>
      <c r="H8787" s="4" t="s">
        <v>21</v>
      </c>
      <c r="I8787" s="5">
        <v>31</v>
      </c>
      <c r="J8787" s="6">
        <v>88</v>
      </c>
      <c r="K8787" s="7">
        <v>2728</v>
      </c>
      <c r="L8787" s="7">
        <v>818.4</v>
      </c>
      <c r="M8787" s="8">
        <v>0.3</v>
      </c>
      <c r="N8787" s="2" t="s">
        <v>23</v>
      </c>
      <c r="O8787">
        <f t="shared" si="1096"/>
        <v>2021</v>
      </c>
      <c r="P8787">
        <f t="shared" si="1097"/>
        <v>2</v>
      </c>
      <c r="Q8787" t="str">
        <f t="shared" si="1098"/>
        <v>févr</v>
      </c>
      <c r="R8787" t="str">
        <f t="shared" si="1099"/>
        <v>Idaho</v>
      </c>
      <c r="S8787" t="str">
        <f t="shared" si="1100"/>
        <v>2021-02</v>
      </c>
      <c r="T8787">
        <f>IF(AND(COUNTIF(Calculs!$Q$2:$Q$12,$O8787)&gt;0,COUNTIF(Calculs!$S$2:$S$12,$E8787)&gt;0,COUNTIF(Calculs!$U$2:$U$12,$H8787)&gt;0),1,0)</f>
        <v>1</v>
      </c>
      <c r="U8787">
        <f t="shared" si="1101"/>
        <v>2728</v>
      </c>
      <c r="V8787">
        <f t="shared" si="1102"/>
        <v>88</v>
      </c>
      <c r="W8787">
        <f t="shared" si="1103"/>
        <v>818.4</v>
      </c>
    </row>
    <row r="8788" spans="1:23" ht="15.75" customHeight="1" x14ac:dyDescent="0.3">
      <c r="A8788" s="2" t="s">
        <v>13</v>
      </c>
      <c r="B8788" s="2">
        <v>1197831</v>
      </c>
      <c r="C8788" s="3">
        <v>44231</v>
      </c>
      <c r="D8788" s="12" t="str" cm="1">
        <f t="array" ref="D8788">_xlfn.SWITCH(WEEKDAY(C8788,2), 1, "Lundi", 2, "Mardi", 3, "Mercredi", 4, "Jeudi", 5, "Vendredi", 6, "Samedi", 7, "Dimanche", "Erreur")</f>
        <v>Jeudi</v>
      </c>
      <c r="E8788" s="2" t="s">
        <v>30</v>
      </c>
      <c r="F8788" s="2" t="s">
        <v>83</v>
      </c>
      <c r="G8788" s="2" t="s">
        <v>84</v>
      </c>
      <c r="H8788" s="4" t="s">
        <v>22</v>
      </c>
      <c r="I8788" s="5">
        <v>26</v>
      </c>
      <c r="J8788" s="6">
        <v>135</v>
      </c>
      <c r="K8788" s="7">
        <v>3510</v>
      </c>
      <c r="L8788" s="7">
        <v>1825.2</v>
      </c>
      <c r="M8788" s="8">
        <v>0.52</v>
      </c>
      <c r="N8788" s="2" t="s">
        <v>23</v>
      </c>
      <c r="O8788">
        <f t="shared" si="1096"/>
        <v>2021</v>
      </c>
      <c r="P8788">
        <f t="shared" si="1097"/>
        <v>2</v>
      </c>
      <c r="Q8788" t="str">
        <f t="shared" si="1098"/>
        <v>févr</v>
      </c>
      <c r="R8788" t="str">
        <f t="shared" si="1099"/>
        <v>Idaho</v>
      </c>
      <c r="S8788" t="str">
        <f t="shared" si="1100"/>
        <v>2021-02</v>
      </c>
      <c r="T8788">
        <f>IF(AND(COUNTIF(Calculs!$Q$2:$Q$12,$O8788)&gt;0,COUNTIF(Calculs!$S$2:$S$12,$E8788)&gt;0,COUNTIF(Calculs!$U$2:$U$12,$H8788)&gt;0),1,0)</f>
        <v>1</v>
      </c>
      <c r="U8788">
        <f t="shared" si="1101"/>
        <v>3510</v>
      </c>
      <c r="V8788">
        <f t="shared" si="1102"/>
        <v>135</v>
      </c>
      <c r="W8788">
        <f t="shared" si="1103"/>
        <v>1825.2</v>
      </c>
    </row>
    <row r="8789" spans="1:23" ht="15.75" customHeight="1" x14ac:dyDescent="0.3">
      <c r="A8789" s="2" t="s">
        <v>13</v>
      </c>
      <c r="B8789" s="2">
        <v>1197831</v>
      </c>
      <c r="C8789" s="3">
        <v>44261</v>
      </c>
      <c r="D8789" s="12" t="str" cm="1">
        <f t="array" ref="D8789">_xlfn.SWITCH(WEEKDAY(C8789,2), 1, "Lundi", 2, "Mardi", 3, "Mercredi", 4, "Jeudi", 5, "Vendredi", 6, "Samedi", 7, "Dimanche", "Erreur")</f>
        <v>Samedi</v>
      </c>
      <c r="E8789" s="2" t="s">
        <v>30</v>
      </c>
      <c r="F8789" s="2" t="s">
        <v>83</v>
      </c>
      <c r="G8789" s="2" t="s">
        <v>84</v>
      </c>
      <c r="H8789" s="4" t="s">
        <v>16</v>
      </c>
      <c r="I8789" s="5">
        <v>21</v>
      </c>
      <c r="J8789" s="6">
        <v>200</v>
      </c>
      <c r="K8789" s="7">
        <v>4200</v>
      </c>
      <c r="L8789" s="7">
        <v>1554</v>
      </c>
      <c r="M8789" s="8">
        <v>0.37</v>
      </c>
      <c r="N8789" s="2" t="s">
        <v>23</v>
      </c>
      <c r="O8789">
        <f t="shared" si="1096"/>
        <v>2021</v>
      </c>
      <c r="P8789">
        <f t="shared" si="1097"/>
        <v>3</v>
      </c>
      <c r="Q8789" t="str">
        <f t="shared" si="1098"/>
        <v>mars</v>
      </c>
      <c r="R8789" t="str">
        <f t="shared" si="1099"/>
        <v>Idaho</v>
      </c>
      <c r="S8789" t="str">
        <f t="shared" si="1100"/>
        <v>2021-03</v>
      </c>
      <c r="T8789">
        <f>IF(AND(COUNTIF(Calculs!$Q$2:$Q$12,$O8789)&gt;0,COUNTIF(Calculs!$S$2:$S$12,$E8789)&gt;0,COUNTIF(Calculs!$U$2:$U$12,$H8789)&gt;0),1,0)</f>
        <v>1</v>
      </c>
      <c r="U8789">
        <f t="shared" si="1101"/>
        <v>4200</v>
      </c>
      <c r="V8789">
        <f t="shared" si="1102"/>
        <v>200</v>
      </c>
      <c r="W8789">
        <f t="shared" si="1103"/>
        <v>1554</v>
      </c>
    </row>
    <row r="8790" spans="1:23" ht="15.75" customHeight="1" x14ac:dyDescent="0.3">
      <c r="A8790" s="2" t="s">
        <v>13</v>
      </c>
      <c r="B8790" s="2">
        <v>1197831</v>
      </c>
      <c r="C8790" s="3">
        <v>44261</v>
      </c>
      <c r="D8790" s="12" t="str" cm="1">
        <f t="array" ref="D8790">_xlfn.SWITCH(WEEKDAY(C8790,2), 1, "Lundi", 2, "Mardi", 3, "Mercredi", 4, "Jeudi", 5, "Vendredi", 6, "Samedi", 7, "Dimanche", "Erreur")</f>
        <v>Samedi</v>
      </c>
      <c r="E8790" s="2" t="s">
        <v>30</v>
      </c>
      <c r="F8790" s="2" t="s">
        <v>83</v>
      </c>
      <c r="G8790" s="2" t="s">
        <v>84</v>
      </c>
      <c r="H8790" s="4" t="s">
        <v>18</v>
      </c>
      <c r="I8790" s="5">
        <v>27</v>
      </c>
      <c r="J8790" s="6">
        <v>188</v>
      </c>
      <c r="K8790" s="7">
        <v>5076</v>
      </c>
      <c r="L8790" s="7">
        <v>1979.6399999999999</v>
      </c>
      <c r="M8790" s="8">
        <v>0.38999999999999996</v>
      </c>
      <c r="N8790" s="2" t="s">
        <v>23</v>
      </c>
      <c r="O8790">
        <f t="shared" si="1096"/>
        <v>2021</v>
      </c>
      <c r="P8790">
        <f t="shared" si="1097"/>
        <v>3</v>
      </c>
      <c r="Q8790" t="str">
        <f t="shared" si="1098"/>
        <v>mars</v>
      </c>
      <c r="R8790" t="str">
        <f t="shared" si="1099"/>
        <v>Idaho</v>
      </c>
      <c r="S8790" t="str">
        <f t="shared" si="1100"/>
        <v>2021-03</v>
      </c>
      <c r="T8790">
        <f>IF(AND(COUNTIF(Calculs!$Q$2:$Q$12,$O8790)&gt;0,COUNTIF(Calculs!$S$2:$S$12,$E8790)&gt;0,COUNTIF(Calculs!$U$2:$U$12,$H8790)&gt;0),1,0)</f>
        <v>1</v>
      </c>
      <c r="U8790">
        <f t="shared" si="1101"/>
        <v>5076</v>
      </c>
      <c r="V8790">
        <f t="shared" si="1102"/>
        <v>188</v>
      </c>
      <c r="W8790">
        <f t="shared" si="1103"/>
        <v>1979.6399999999999</v>
      </c>
    </row>
    <row r="8791" spans="1:23" ht="15.75" customHeight="1" x14ac:dyDescent="0.3">
      <c r="A8791" s="2" t="s">
        <v>13</v>
      </c>
      <c r="B8791" s="2">
        <v>1197831</v>
      </c>
      <c r="C8791" s="3">
        <v>44261</v>
      </c>
      <c r="D8791" s="12" t="str" cm="1">
        <f t="array" ref="D8791">_xlfn.SWITCH(WEEKDAY(C8791,2), 1, "Lundi", 2, "Mardi", 3, "Mercredi", 4, "Jeudi", 5, "Vendredi", 6, "Samedi", 7, "Dimanche", "Erreur")</f>
        <v>Samedi</v>
      </c>
      <c r="E8791" s="2" t="s">
        <v>30</v>
      </c>
      <c r="F8791" s="2" t="s">
        <v>83</v>
      </c>
      <c r="G8791" s="2" t="s">
        <v>84</v>
      </c>
      <c r="H8791" s="4" t="s">
        <v>19</v>
      </c>
      <c r="I8791" s="5">
        <v>20</v>
      </c>
      <c r="J8791" s="6">
        <v>135</v>
      </c>
      <c r="K8791" s="7">
        <v>2700</v>
      </c>
      <c r="L8791" s="7">
        <v>1026</v>
      </c>
      <c r="M8791" s="8">
        <v>0.38</v>
      </c>
      <c r="N8791" s="2" t="s">
        <v>23</v>
      </c>
      <c r="O8791">
        <f t="shared" si="1096"/>
        <v>2021</v>
      </c>
      <c r="P8791">
        <f t="shared" si="1097"/>
        <v>3</v>
      </c>
      <c r="Q8791" t="str">
        <f t="shared" si="1098"/>
        <v>mars</v>
      </c>
      <c r="R8791" t="str">
        <f t="shared" si="1099"/>
        <v>Idaho</v>
      </c>
      <c r="S8791" t="str">
        <f t="shared" si="1100"/>
        <v>2021-03</v>
      </c>
      <c r="T8791">
        <f>IF(AND(COUNTIF(Calculs!$Q$2:$Q$12,$O8791)&gt;0,COUNTIF(Calculs!$S$2:$S$12,$E8791)&gt;0,COUNTIF(Calculs!$U$2:$U$12,$H8791)&gt;0),1,0)</f>
        <v>1</v>
      </c>
      <c r="U8791">
        <f t="shared" si="1101"/>
        <v>2700</v>
      </c>
      <c r="V8791">
        <f t="shared" si="1102"/>
        <v>135</v>
      </c>
      <c r="W8791">
        <f t="shared" si="1103"/>
        <v>1026</v>
      </c>
    </row>
    <row r="8792" spans="1:23" ht="15.75" customHeight="1" x14ac:dyDescent="0.3">
      <c r="A8792" s="2" t="s">
        <v>13</v>
      </c>
      <c r="B8792" s="2">
        <v>1197831</v>
      </c>
      <c r="C8792" s="3">
        <v>44261</v>
      </c>
      <c r="D8792" s="12" t="str" cm="1">
        <f t="array" ref="D8792">_xlfn.SWITCH(WEEKDAY(C8792,2), 1, "Lundi", 2, "Mardi", 3, "Mercredi", 4, "Jeudi", 5, "Vendredi", 6, "Samedi", 7, "Dimanche", "Erreur")</f>
        <v>Samedi</v>
      </c>
      <c r="E8792" s="2" t="s">
        <v>30</v>
      </c>
      <c r="F8792" s="2" t="s">
        <v>83</v>
      </c>
      <c r="G8792" s="2" t="s">
        <v>84</v>
      </c>
      <c r="H8792" s="4" t="s">
        <v>20</v>
      </c>
      <c r="I8792" s="5">
        <v>26</v>
      </c>
      <c r="J8792" s="6">
        <v>112</v>
      </c>
      <c r="K8792" s="7">
        <v>2912</v>
      </c>
      <c r="L8792" s="7">
        <v>1368.64</v>
      </c>
      <c r="M8792" s="8">
        <v>0.47000000000000003</v>
      </c>
      <c r="N8792" s="2" t="s">
        <v>23</v>
      </c>
      <c r="O8792">
        <f t="shared" si="1096"/>
        <v>2021</v>
      </c>
      <c r="P8792">
        <f t="shared" si="1097"/>
        <v>3</v>
      </c>
      <c r="Q8792" t="str">
        <f t="shared" si="1098"/>
        <v>mars</v>
      </c>
      <c r="R8792" t="str">
        <f t="shared" si="1099"/>
        <v>Idaho</v>
      </c>
      <c r="S8792" t="str">
        <f t="shared" si="1100"/>
        <v>2021-03</v>
      </c>
      <c r="T8792">
        <f>IF(AND(COUNTIF(Calculs!$Q$2:$Q$12,$O8792)&gt;0,COUNTIF(Calculs!$S$2:$S$12,$E8792)&gt;0,COUNTIF(Calculs!$U$2:$U$12,$H8792)&gt;0),1,0)</f>
        <v>1</v>
      </c>
      <c r="U8792">
        <f t="shared" si="1101"/>
        <v>2912</v>
      </c>
      <c r="V8792">
        <f t="shared" si="1102"/>
        <v>112</v>
      </c>
      <c r="W8792">
        <f t="shared" si="1103"/>
        <v>1368.64</v>
      </c>
    </row>
    <row r="8793" spans="1:23" ht="15.75" customHeight="1" x14ac:dyDescent="0.3">
      <c r="A8793" s="2" t="s">
        <v>29</v>
      </c>
      <c r="B8793" s="2">
        <v>1197831</v>
      </c>
      <c r="C8793" s="3">
        <v>44261</v>
      </c>
      <c r="D8793" s="12" t="str" cm="1">
        <f t="array" ref="D8793">_xlfn.SWITCH(WEEKDAY(C8793,2), 1, "Lundi", 2, "Mardi", 3, "Mercredi", 4, "Jeudi", 5, "Vendredi", 6, "Samedi", 7, "Dimanche", "Erreur")</f>
        <v>Samedi</v>
      </c>
      <c r="E8793" s="2" t="s">
        <v>30</v>
      </c>
      <c r="F8793" s="2" t="s">
        <v>83</v>
      </c>
      <c r="G8793" s="2" t="s">
        <v>84</v>
      </c>
      <c r="H8793" s="4" t="s">
        <v>21</v>
      </c>
      <c r="I8793" s="5">
        <v>32</v>
      </c>
      <c r="J8793" s="6">
        <v>88</v>
      </c>
      <c r="K8793" s="7">
        <v>2816</v>
      </c>
      <c r="L8793" s="7">
        <v>985.59999999999991</v>
      </c>
      <c r="M8793" s="8">
        <v>0.35</v>
      </c>
      <c r="N8793" s="2" t="s">
        <v>23</v>
      </c>
      <c r="O8793">
        <f t="shared" si="1096"/>
        <v>2021</v>
      </c>
      <c r="P8793">
        <f t="shared" si="1097"/>
        <v>3</v>
      </c>
      <c r="Q8793" t="str">
        <f t="shared" si="1098"/>
        <v>mars</v>
      </c>
      <c r="R8793" t="str">
        <f t="shared" si="1099"/>
        <v>Idaho</v>
      </c>
      <c r="S8793" t="str">
        <f t="shared" si="1100"/>
        <v>2021-03</v>
      </c>
      <c r="T8793">
        <f>IF(AND(COUNTIF(Calculs!$Q$2:$Q$12,$O8793)&gt;0,COUNTIF(Calculs!$S$2:$S$12,$E8793)&gt;0,COUNTIF(Calculs!$U$2:$U$12,$H8793)&gt;0),1,0)</f>
        <v>1</v>
      </c>
      <c r="U8793">
        <f t="shared" si="1101"/>
        <v>2816</v>
      </c>
      <c r="V8793">
        <f t="shared" si="1102"/>
        <v>88</v>
      </c>
      <c r="W8793">
        <f t="shared" si="1103"/>
        <v>985.59999999999991</v>
      </c>
    </row>
    <row r="8794" spans="1:23" ht="15.75" customHeight="1" x14ac:dyDescent="0.3">
      <c r="A8794" s="2" t="s">
        <v>29</v>
      </c>
      <c r="B8794" s="2">
        <v>1197831</v>
      </c>
      <c r="C8794" s="3">
        <v>44261</v>
      </c>
      <c r="D8794" s="12" t="str" cm="1">
        <f t="array" ref="D8794">_xlfn.SWITCH(WEEKDAY(C8794,2), 1, "Lundi", 2, "Mardi", 3, "Mercredi", 4, "Jeudi", 5, "Vendredi", 6, "Samedi", 7, "Dimanche", "Erreur")</f>
        <v>Samedi</v>
      </c>
      <c r="E8794" s="2" t="s">
        <v>30</v>
      </c>
      <c r="F8794" s="2" t="s">
        <v>83</v>
      </c>
      <c r="G8794" s="2" t="s">
        <v>84</v>
      </c>
      <c r="H8794" s="4" t="s">
        <v>22</v>
      </c>
      <c r="I8794" s="5">
        <v>25</v>
      </c>
      <c r="J8794" s="6">
        <v>124</v>
      </c>
      <c r="K8794" s="7">
        <v>3100</v>
      </c>
      <c r="L8794" s="7">
        <v>1643</v>
      </c>
      <c r="M8794" s="8">
        <v>0.53</v>
      </c>
      <c r="N8794" s="2" t="s">
        <v>23</v>
      </c>
      <c r="O8794">
        <f t="shared" si="1096"/>
        <v>2021</v>
      </c>
      <c r="P8794">
        <f t="shared" si="1097"/>
        <v>3</v>
      </c>
      <c r="Q8794" t="str">
        <f t="shared" si="1098"/>
        <v>mars</v>
      </c>
      <c r="R8794" t="str">
        <f t="shared" si="1099"/>
        <v>Idaho</v>
      </c>
      <c r="S8794" t="str">
        <f t="shared" si="1100"/>
        <v>2021-03</v>
      </c>
      <c r="T8794">
        <f>IF(AND(COUNTIF(Calculs!$Q$2:$Q$12,$O8794)&gt;0,COUNTIF(Calculs!$S$2:$S$12,$E8794)&gt;0,COUNTIF(Calculs!$U$2:$U$12,$H8794)&gt;0),1,0)</f>
        <v>1</v>
      </c>
      <c r="U8794">
        <f t="shared" si="1101"/>
        <v>3100</v>
      </c>
      <c r="V8794">
        <f t="shared" si="1102"/>
        <v>124</v>
      </c>
      <c r="W8794">
        <f t="shared" si="1103"/>
        <v>1643</v>
      </c>
    </row>
    <row r="8795" spans="1:23" ht="15.75" customHeight="1" x14ac:dyDescent="0.3">
      <c r="A8795" s="2" t="s">
        <v>29</v>
      </c>
      <c r="B8795" s="2">
        <v>1197831</v>
      </c>
      <c r="C8795" s="3">
        <v>44291</v>
      </c>
      <c r="D8795" s="12" t="str" cm="1">
        <f t="array" ref="D8795">_xlfn.SWITCH(WEEKDAY(C8795,2), 1, "Lundi", 2, "Mardi", 3, "Mercredi", 4, "Jeudi", 5, "Vendredi", 6, "Samedi", 7, "Dimanche", "Erreur")</f>
        <v>Lundi</v>
      </c>
      <c r="E8795" s="2" t="s">
        <v>30</v>
      </c>
      <c r="F8795" s="2" t="s">
        <v>83</v>
      </c>
      <c r="G8795" s="2" t="s">
        <v>84</v>
      </c>
      <c r="H8795" s="4" t="s">
        <v>16</v>
      </c>
      <c r="I8795" s="5">
        <v>15</v>
      </c>
      <c r="J8795" s="6">
        <v>215</v>
      </c>
      <c r="K8795" s="7">
        <v>3225</v>
      </c>
      <c r="L8795" s="7">
        <v>1354.5</v>
      </c>
      <c r="M8795" s="8">
        <v>0.42</v>
      </c>
      <c r="N8795" s="2" t="s">
        <v>23</v>
      </c>
      <c r="O8795">
        <f t="shared" si="1096"/>
        <v>2021</v>
      </c>
      <c r="P8795">
        <f t="shared" si="1097"/>
        <v>4</v>
      </c>
      <c r="Q8795" t="str">
        <f t="shared" si="1098"/>
        <v>avr</v>
      </c>
      <c r="R8795" t="str">
        <f t="shared" si="1099"/>
        <v>Idaho</v>
      </c>
      <c r="S8795" t="str">
        <f t="shared" si="1100"/>
        <v>2021-04</v>
      </c>
      <c r="T8795">
        <f>IF(AND(COUNTIF(Calculs!$Q$2:$Q$12,$O8795)&gt;0,COUNTIF(Calculs!$S$2:$S$12,$E8795)&gt;0,COUNTIF(Calculs!$U$2:$U$12,$H8795)&gt;0),1,0)</f>
        <v>1</v>
      </c>
      <c r="U8795">
        <f t="shared" si="1101"/>
        <v>3225</v>
      </c>
      <c r="V8795">
        <f t="shared" si="1102"/>
        <v>215</v>
      </c>
      <c r="W8795">
        <f t="shared" si="1103"/>
        <v>1354.5</v>
      </c>
    </row>
    <row r="8796" spans="1:23" ht="15.75" customHeight="1" x14ac:dyDescent="0.3">
      <c r="A8796" s="2" t="s">
        <v>29</v>
      </c>
      <c r="B8796" s="2">
        <v>1197831</v>
      </c>
      <c r="C8796" s="3">
        <v>44291</v>
      </c>
      <c r="D8796" s="12" t="str" cm="1">
        <f t="array" ref="D8796">_xlfn.SWITCH(WEEKDAY(C8796,2), 1, "Lundi", 2, "Mardi", 3, "Mercredi", 4, "Jeudi", 5, "Vendredi", 6, "Samedi", 7, "Dimanche", "Erreur")</f>
        <v>Lundi</v>
      </c>
      <c r="E8796" s="2" t="s">
        <v>30</v>
      </c>
      <c r="F8796" s="2" t="s">
        <v>83</v>
      </c>
      <c r="G8796" s="2" t="s">
        <v>84</v>
      </c>
      <c r="H8796" s="4" t="s">
        <v>18</v>
      </c>
      <c r="I8796" s="5">
        <v>21</v>
      </c>
      <c r="J8796" s="6">
        <v>215</v>
      </c>
      <c r="K8796" s="7">
        <v>4515</v>
      </c>
      <c r="L8796" s="7">
        <v>1760.85</v>
      </c>
      <c r="M8796" s="8">
        <v>0.38999999999999996</v>
      </c>
      <c r="N8796" s="2" t="s">
        <v>23</v>
      </c>
      <c r="O8796">
        <f t="shared" si="1096"/>
        <v>2021</v>
      </c>
      <c r="P8796">
        <f t="shared" si="1097"/>
        <v>4</v>
      </c>
      <c r="Q8796" t="str">
        <f t="shared" si="1098"/>
        <v>avr</v>
      </c>
      <c r="R8796" t="str">
        <f t="shared" si="1099"/>
        <v>Idaho</v>
      </c>
      <c r="S8796" t="str">
        <f t="shared" si="1100"/>
        <v>2021-04</v>
      </c>
      <c r="T8796">
        <f>IF(AND(COUNTIF(Calculs!$Q$2:$Q$12,$O8796)&gt;0,COUNTIF(Calculs!$S$2:$S$12,$E8796)&gt;0,COUNTIF(Calculs!$U$2:$U$12,$H8796)&gt;0),1,0)</f>
        <v>1</v>
      </c>
      <c r="U8796">
        <f t="shared" si="1101"/>
        <v>4515</v>
      </c>
      <c r="V8796">
        <f t="shared" si="1102"/>
        <v>215</v>
      </c>
      <c r="W8796">
        <f t="shared" si="1103"/>
        <v>1760.85</v>
      </c>
    </row>
    <row r="8797" spans="1:23" ht="15.75" customHeight="1" x14ac:dyDescent="0.3">
      <c r="A8797" s="2" t="s">
        <v>29</v>
      </c>
      <c r="B8797" s="2">
        <v>1197831</v>
      </c>
      <c r="C8797" s="3">
        <v>44291</v>
      </c>
      <c r="D8797" s="12" t="str" cm="1">
        <f t="array" ref="D8797">_xlfn.SWITCH(WEEKDAY(C8797,2), 1, "Lundi", 2, "Mardi", 3, "Mercredi", 4, "Jeudi", 5, "Vendredi", 6, "Samedi", 7, "Dimanche", "Erreur")</f>
        <v>Lundi</v>
      </c>
      <c r="E8797" s="2" t="s">
        <v>30</v>
      </c>
      <c r="F8797" s="2" t="s">
        <v>83</v>
      </c>
      <c r="G8797" s="2" t="s">
        <v>84</v>
      </c>
      <c r="H8797" s="4" t="s">
        <v>19</v>
      </c>
      <c r="I8797" s="5">
        <v>19</v>
      </c>
      <c r="J8797" s="6">
        <v>162</v>
      </c>
      <c r="K8797" s="7">
        <v>3078</v>
      </c>
      <c r="L8797" s="7">
        <v>1138.8599999999999</v>
      </c>
      <c r="M8797" s="8">
        <v>0.37</v>
      </c>
      <c r="N8797" s="2" t="s">
        <v>23</v>
      </c>
      <c r="O8797">
        <f t="shared" si="1096"/>
        <v>2021</v>
      </c>
      <c r="P8797">
        <f t="shared" si="1097"/>
        <v>4</v>
      </c>
      <c r="Q8797" t="str">
        <f t="shared" si="1098"/>
        <v>avr</v>
      </c>
      <c r="R8797" t="str">
        <f t="shared" si="1099"/>
        <v>Idaho</v>
      </c>
      <c r="S8797" t="str">
        <f t="shared" si="1100"/>
        <v>2021-04</v>
      </c>
      <c r="T8797">
        <f>IF(AND(COUNTIF(Calculs!$Q$2:$Q$12,$O8797)&gt;0,COUNTIF(Calculs!$S$2:$S$12,$E8797)&gt;0,COUNTIF(Calculs!$U$2:$U$12,$H8797)&gt;0),1,0)</f>
        <v>1</v>
      </c>
      <c r="U8797">
        <f t="shared" si="1101"/>
        <v>3078</v>
      </c>
      <c r="V8797">
        <f t="shared" si="1102"/>
        <v>162</v>
      </c>
      <c r="W8797">
        <f t="shared" si="1103"/>
        <v>1138.8599999999999</v>
      </c>
    </row>
    <row r="8798" spans="1:23" ht="15.75" customHeight="1" x14ac:dyDescent="0.3">
      <c r="A8798" s="2" t="s">
        <v>29</v>
      </c>
      <c r="B8798" s="2">
        <v>1197831</v>
      </c>
      <c r="C8798" s="3">
        <v>44291</v>
      </c>
      <c r="D8798" s="12" t="str" cm="1">
        <f t="array" ref="D8798">_xlfn.SWITCH(WEEKDAY(C8798,2), 1, "Lundi", 2, "Mardi", 3, "Mercredi", 4, "Jeudi", 5, "Vendredi", 6, "Samedi", 7, "Dimanche", "Erreur")</f>
        <v>Lundi</v>
      </c>
      <c r="E8798" s="2" t="s">
        <v>30</v>
      </c>
      <c r="F8798" s="2" t="s">
        <v>83</v>
      </c>
      <c r="G8798" s="2" t="s">
        <v>84</v>
      </c>
      <c r="H8798" s="4" t="s">
        <v>20</v>
      </c>
      <c r="I8798" s="5">
        <v>20</v>
      </c>
      <c r="J8798" s="6">
        <v>116</v>
      </c>
      <c r="K8798" s="7">
        <v>2320</v>
      </c>
      <c r="L8798" s="7">
        <v>1136.8</v>
      </c>
      <c r="M8798" s="8">
        <v>0.49</v>
      </c>
      <c r="N8798" s="2" t="s">
        <v>23</v>
      </c>
      <c r="O8798">
        <f t="shared" si="1096"/>
        <v>2021</v>
      </c>
      <c r="P8798">
        <f t="shared" si="1097"/>
        <v>4</v>
      </c>
      <c r="Q8798" t="str">
        <f t="shared" si="1098"/>
        <v>avr</v>
      </c>
      <c r="R8798" t="str">
        <f t="shared" si="1099"/>
        <v>Idaho</v>
      </c>
      <c r="S8798" t="str">
        <f t="shared" si="1100"/>
        <v>2021-04</v>
      </c>
      <c r="T8798">
        <f>IF(AND(COUNTIF(Calculs!$Q$2:$Q$12,$O8798)&gt;0,COUNTIF(Calculs!$S$2:$S$12,$E8798)&gt;0,COUNTIF(Calculs!$U$2:$U$12,$H8798)&gt;0),1,0)</f>
        <v>1</v>
      </c>
      <c r="U8798">
        <f t="shared" si="1101"/>
        <v>2320</v>
      </c>
      <c r="V8798">
        <f t="shared" si="1102"/>
        <v>116</v>
      </c>
      <c r="W8798">
        <f t="shared" si="1103"/>
        <v>1136.8</v>
      </c>
    </row>
    <row r="8799" spans="1:23" ht="15.75" customHeight="1" x14ac:dyDescent="0.3">
      <c r="A8799" s="2" t="s">
        <v>29</v>
      </c>
      <c r="B8799" s="2">
        <v>1197831</v>
      </c>
      <c r="C8799" s="3">
        <v>44291</v>
      </c>
      <c r="D8799" s="12" t="str" cm="1">
        <f t="array" ref="D8799">_xlfn.SWITCH(WEEKDAY(C8799,2), 1, "Lundi", 2, "Mardi", 3, "Mercredi", 4, "Jeudi", 5, "Vendredi", 6, "Samedi", 7, "Dimanche", "Erreur")</f>
        <v>Lundi</v>
      </c>
      <c r="E8799" s="2" t="s">
        <v>30</v>
      </c>
      <c r="F8799" s="2" t="s">
        <v>83</v>
      </c>
      <c r="G8799" s="2" t="s">
        <v>84</v>
      </c>
      <c r="H8799" s="4" t="s">
        <v>21</v>
      </c>
      <c r="I8799" s="5">
        <v>27</v>
      </c>
      <c r="J8799" s="6">
        <v>91</v>
      </c>
      <c r="K8799" s="7">
        <v>2457</v>
      </c>
      <c r="L8799" s="7">
        <v>786.24</v>
      </c>
      <c r="M8799" s="8">
        <v>0.32</v>
      </c>
      <c r="N8799" s="2" t="s">
        <v>23</v>
      </c>
      <c r="O8799">
        <f t="shared" si="1096"/>
        <v>2021</v>
      </c>
      <c r="P8799">
        <f t="shared" si="1097"/>
        <v>4</v>
      </c>
      <c r="Q8799" t="str">
        <f t="shared" si="1098"/>
        <v>avr</v>
      </c>
      <c r="R8799" t="str">
        <f t="shared" si="1099"/>
        <v>Idaho</v>
      </c>
      <c r="S8799" t="str">
        <f t="shared" si="1100"/>
        <v>2021-04</v>
      </c>
      <c r="T8799">
        <f>IF(AND(COUNTIF(Calculs!$Q$2:$Q$12,$O8799)&gt;0,COUNTIF(Calculs!$S$2:$S$12,$E8799)&gt;0,COUNTIF(Calculs!$U$2:$U$12,$H8799)&gt;0),1,0)</f>
        <v>1</v>
      </c>
      <c r="U8799">
        <f t="shared" si="1101"/>
        <v>2457</v>
      </c>
      <c r="V8799">
        <f t="shared" si="1102"/>
        <v>91</v>
      </c>
      <c r="W8799">
        <f t="shared" si="1103"/>
        <v>786.24</v>
      </c>
    </row>
    <row r="8800" spans="1:23" ht="15.75" customHeight="1" x14ac:dyDescent="0.3">
      <c r="A8800" s="2" t="s">
        <v>29</v>
      </c>
      <c r="B8800" s="2">
        <v>1197831</v>
      </c>
      <c r="C8800" s="3">
        <v>44291</v>
      </c>
      <c r="D8800" s="12" t="str" cm="1">
        <f t="array" ref="D8800">_xlfn.SWITCH(WEEKDAY(C8800,2), 1, "Lundi", 2, "Mardi", 3, "Mercredi", 4, "Jeudi", 5, "Vendredi", 6, "Samedi", 7, "Dimanche", "Erreur")</f>
        <v>Lundi</v>
      </c>
      <c r="E8800" s="2" t="s">
        <v>30</v>
      </c>
      <c r="F8800" s="2" t="s">
        <v>83</v>
      </c>
      <c r="G8800" s="2" t="s">
        <v>84</v>
      </c>
      <c r="H8800" s="4" t="s">
        <v>22</v>
      </c>
      <c r="I8800" s="5">
        <v>23</v>
      </c>
      <c r="J8800" s="6">
        <v>176</v>
      </c>
      <c r="K8800" s="7">
        <v>4048</v>
      </c>
      <c r="L8800" s="7">
        <v>2307.36</v>
      </c>
      <c r="M8800" s="8">
        <v>0.57000000000000006</v>
      </c>
      <c r="N8800" s="2" t="s">
        <v>23</v>
      </c>
      <c r="O8800">
        <f t="shared" si="1096"/>
        <v>2021</v>
      </c>
      <c r="P8800">
        <f t="shared" si="1097"/>
        <v>4</v>
      </c>
      <c r="Q8800" t="str">
        <f t="shared" si="1098"/>
        <v>avr</v>
      </c>
      <c r="R8800" t="str">
        <f t="shared" si="1099"/>
        <v>Idaho</v>
      </c>
      <c r="S8800" t="str">
        <f t="shared" si="1100"/>
        <v>2021-04</v>
      </c>
      <c r="T8800">
        <f>IF(AND(COUNTIF(Calculs!$Q$2:$Q$12,$O8800)&gt;0,COUNTIF(Calculs!$S$2:$S$12,$E8800)&gt;0,COUNTIF(Calculs!$U$2:$U$12,$H8800)&gt;0),1,0)</f>
        <v>1</v>
      </c>
      <c r="U8800">
        <f t="shared" si="1101"/>
        <v>4048</v>
      </c>
      <c r="V8800">
        <f t="shared" si="1102"/>
        <v>176</v>
      </c>
      <c r="W8800">
        <f t="shared" si="1103"/>
        <v>2307.36</v>
      </c>
    </row>
    <row r="8801" spans="1:23" ht="15.75" customHeight="1" x14ac:dyDescent="0.3">
      <c r="A8801" s="2" t="s">
        <v>29</v>
      </c>
      <c r="B8801" s="2">
        <v>1197831</v>
      </c>
      <c r="C8801" s="3">
        <v>44321</v>
      </c>
      <c r="D8801" s="12" t="str" cm="1">
        <f t="array" ref="D8801">_xlfn.SWITCH(WEEKDAY(C8801,2), 1, "Lundi", 2, "Mardi", 3, "Mercredi", 4, "Jeudi", 5, "Vendredi", 6, "Samedi", 7, "Dimanche", "Erreur")</f>
        <v>Mercredi</v>
      </c>
      <c r="E8801" s="2" t="s">
        <v>30</v>
      </c>
      <c r="F8801" s="2" t="s">
        <v>83</v>
      </c>
      <c r="G8801" s="2" t="s">
        <v>84</v>
      </c>
      <c r="H8801" s="4" t="s">
        <v>16</v>
      </c>
      <c r="I8801" s="5">
        <v>14</v>
      </c>
      <c r="J8801" s="6">
        <v>210</v>
      </c>
      <c r="K8801" s="7">
        <v>2940</v>
      </c>
      <c r="L8801" s="7">
        <v>1234.8</v>
      </c>
      <c r="M8801" s="8">
        <v>0.42</v>
      </c>
      <c r="N8801" s="2" t="s">
        <v>23</v>
      </c>
      <c r="O8801">
        <f t="shared" si="1096"/>
        <v>2021</v>
      </c>
      <c r="P8801">
        <f t="shared" si="1097"/>
        <v>5</v>
      </c>
      <c r="Q8801" t="str">
        <f t="shared" si="1098"/>
        <v>mai</v>
      </c>
      <c r="R8801" t="str">
        <f t="shared" si="1099"/>
        <v>Idaho</v>
      </c>
      <c r="S8801" t="str">
        <f t="shared" si="1100"/>
        <v>2021-05</v>
      </c>
      <c r="T8801">
        <f>IF(AND(COUNTIF(Calculs!$Q$2:$Q$12,$O8801)&gt;0,COUNTIF(Calculs!$S$2:$S$12,$E8801)&gt;0,COUNTIF(Calculs!$U$2:$U$12,$H8801)&gt;0),1,0)</f>
        <v>1</v>
      </c>
      <c r="U8801">
        <f t="shared" si="1101"/>
        <v>2940</v>
      </c>
      <c r="V8801">
        <f t="shared" si="1102"/>
        <v>210</v>
      </c>
      <c r="W8801">
        <f t="shared" si="1103"/>
        <v>1234.8</v>
      </c>
    </row>
    <row r="8802" spans="1:23" ht="15.75" customHeight="1" x14ac:dyDescent="0.3">
      <c r="A8802" s="2" t="s">
        <v>29</v>
      </c>
      <c r="B8802" s="2">
        <v>1197831</v>
      </c>
      <c r="C8802" s="3">
        <v>44321</v>
      </c>
      <c r="D8802" s="12" t="str" cm="1">
        <f t="array" ref="D8802">_xlfn.SWITCH(WEEKDAY(C8802,2), 1, "Lundi", 2, "Mardi", 3, "Mercredi", 4, "Jeudi", 5, "Vendredi", 6, "Samedi", 7, "Dimanche", "Erreur")</f>
        <v>Mercredi</v>
      </c>
      <c r="E8802" s="2" t="s">
        <v>30</v>
      </c>
      <c r="F8802" s="2" t="s">
        <v>83</v>
      </c>
      <c r="G8802" s="2" t="s">
        <v>84</v>
      </c>
      <c r="H8802" s="4" t="s">
        <v>18</v>
      </c>
      <c r="I8802" s="5">
        <v>22</v>
      </c>
      <c r="J8802" s="6">
        <v>247</v>
      </c>
      <c r="K8802" s="7">
        <v>5434</v>
      </c>
      <c r="L8802" s="7">
        <v>2227.94</v>
      </c>
      <c r="M8802" s="8">
        <v>0.41</v>
      </c>
      <c r="N8802" s="2" t="s">
        <v>23</v>
      </c>
      <c r="O8802">
        <f t="shared" si="1096"/>
        <v>2021</v>
      </c>
      <c r="P8802">
        <f t="shared" si="1097"/>
        <v>5</v>
      </c>
      <c r="Q8802" t="str">
        <f t="shared" si="1098"/>
        <v>mai</v>
      </c>
      <c r="R8802" t="str">
        <f t="shared" si="1099"/>
        <v>Idaho</v>
      </c>
      <c r="S8802" t="str">
        <f t="shared" si="1100"/>
        <v>2021-05</v>
      </c>
      <c r="T8802">
        <f>IF(AND(COUNTIF(Calculs!$Q$2:$Q$12,$O8802)&gt;0,COUNTIF(Calculs!$S$2:$S$12,$E8802)&gt;0,COUNTIF(Calculs!$U$2:$U$12,$H8802)&gt;0),1,0)</f>
        <v>1</v>
      </c>
      <c r="U8802">
        <f t="shared" si="1101"/>
        <v>5434</v>
      </c>
      <c r="V8802">
        <f t="shared" si="1102"/>
        <v>247</v>
      </c>
      <c r="W8802">
        <f t="shared" si="1103"/>
        <v>2227.94</v>
      </c>
    </row>
    <row r="8803" spans="1:23" ht="15.75" customHeight="1" x14ac:dyDescent="0.3">
      <c r="A8803" s="2" t="s">
        <v>29</v>
      </c>
      <c r="B8803" s="2">
        <v>1197831</v>
      </c>
      <c r="C8803" s="3">
        <v>44321</v>
      </c>
      <c r="D8803" s="12" t="str" cm="1">
        <f t="array" ref="D8803">_xlfn.SWITCH(WEEKDAY(C8803,2), 1, "Lundi", 2, "Mardi", 3, "Mercredi", 4, "Jeudi", 5, "Vendredi", 6, "Samedi", 7, "Dimanche", "Erreur")</f>
        <v>Mercredi</v>
      </c>
      <c r="E8803" s="2" t="s">
        <v>30</v>
      </c>
      <c r="F8803" s="2" t="s">
        <v>83</v>
      </c>
      <c r="G8803" s="2" t="s">
        <v>84</v>
      </c>
      <c r="H8803" s="4" t="s">
        <v>19</v>
      </c>
      <c r="I8803" s="5">
        <v>18</v>
      </c>
      <c r="J8803" s="6">
        <v>184</v>
      </c>
      <c r="K8803" s="7">
        <v>3312</v>
      </c>
      <c r="L8803" s="7">
        <v>1291.6799999999998</v>
      </c>
      <c r="M8803" s="8">
        <v>0.38999999999999996</v>
      </c>
      <c r="N8803" s="2" t="s">
        <v>23</v>
      </c>
      <c r="O8803">
        <f t="shared" si="1096"/>
        <v>2021</v>
      </c>
      <c r="P8803">
        <f t="shared" si="1097"/>
        <v>5</v>
      </c>
      <c r="Q8803" t="str">
        <f t="shared" si="1098"/>
        <v>mai</v>
      </c>
      <c r="R8803" t="str">
        <f t="shared" si="1099"/>
        <v>Idaho</v>
      </c>
      <c r="S8803" t="str">
        <f t="shared" si="1100"/>
        <v>2021-05</v>
      </c>
      <c r="T8803">
        <f>IF(AND(COUNTIF(Calculs!$Q$2:$Q$12,$O8803)&gt;0,COUNTIF(Calculs!$S$2:$S$12,$E8803)&gt;0,COUNTIF(Calculs!$U$2:$U$12,$H8803)&gt;0),1,0)</f>
        <v>1</v>
      </c>
      <c r="U8803">
        <f t="shared" si="1101"/>
        <v>3312</v>
      </c>
      <c r="V8803">
        <f t="shared" si="1102"/>
        <v>184</v>
      </c>
      <c r="W8803">
        <f t="shared" si="1103"/>
        <v>1291.6799999999998</v>
      </c>
    </row>
    <row r="8804" spans="1:23" ht="15.75" customHeight="1" x14ac:dyDescent="0.3">
      <c r="A8804" s="2" t="s">
        <v>29</v>
      </c>
      <c r="B8804" s="2">
        <v>1197831</v>
      </c>
      <c r="C8804" s="3">
        <v>44321</v>
      </c>
      <c r="D8804" s="12" t="str" cm="1">
        <f t="array" ref="D8804">_xlfn.SWITCH(WEEKDAY(C8804,2), 1, "Lundi", 2, "Mardi", 3, "Mercredi", 4, "Jeudi", 5, "Vendredi", 6, "Samedi", 7, "Dimanche", "Erreur")</f>
        <v>Mercredi</v>
      </c>
      <c r="E8804" s="2" t="s">
        <v>30</v>
      </c>
      <c r="F8804" s="2" t="s">
        <v>83</v>
      </c>
      <c r="G8804" s="2" t="s">
        <v>84</v>
      </c>
      <c r="H8804" s="4" t="s">
        <v>20</v>
      </c>
      <c r="I8804" s="5">
        <v>24</v>
      </c>
      <c r="J8804" s="6">
        <v>155</v>
      </c>
      <c r="K8804" s="7">
        <v>3720</v>
      </c>
      <c r="L8804" s="7">
        <v>1860</v>
      </c>
      <c r="M8804" s="8">
        <v>0.5</v>
      </c>
      <c r="N8804" s="2" t="s">
        <v>23</v>
      </c>
      <c r="O8804">
        <f t="shared" si="1096"/>
        <v>2021</v>
      </c>
      <c r="P8804">
        <f t="shared" si="1097"/>
        <v>5</v>
      </c>
      <c r="Q8804" t="str">
        <f t="shared" si="1098"/>
        <v>mai</v>
      </c>
      <c r="R8804" t="str">
        <f t="shared" si="1099"/>
        <v>Idaho</v>
      </c>
      <c r="S8804" t="str">
        <f t="shared" si="1100"/>
        <v>2021-05</v>
      </c>
      <c r="T8804">
        <f>IF(AND(COUNTIF(Calculs!$Q$2:$Q$12,$O8804)&gt;0,COUNTIF(Calculs!$S$2:$S$12,$E8804)&gt;0,COUNTIF(Calculs!$U$2:$U$12,$H8804)&gt;0),1,0)</f>
        <v>1</v>
      </c>
      <c r="U8804">
        <f t="shared" si="1101"/>
        <v>3720</v>
      </c>
      <c r="V8804">
        <f t="shared" si="1102"/>
        <v>155</v>
      </c>
      <c r="W8804">
        <f t="shared" si="1103"/>
        <v>1860</v>
      </c>
    </row>
    <row r="8805" spans="1:23" ht="15.75" customHeight="1" x14ac:dyDescent="0.3">
      <c r="A8805" s="2" t="s">
        <v>29</v>
      </c>
      <c r="B8805" s="2">
        <v>1197831</v>
      </c>
      <c r="C8805" s="3">
        <v>44321</v>
      </c>
      <c r="D8805" s="12" t="str" cm="1">
        <f t="array" ref="D8805">_xlfn.SWITCH(WEEKDAY(C8805,2), 1, "Lundi", 2, "Mardi", 3, "Mercredi", 4, "Jeudi", 5, "Vendredi", 6, "Samedi", 7, "Dimanche", "Erreur")</f>
        <v>Mercredi</v>
      </c>
      <c r="E8805" s="2" t="s">
        <v>30</v>
      </c>
      <c r="F8805" s="2" t="s">
        <v>83</v>
      </c>
      <c r="G8805" s="2" t="s">
        <v>84</v>
      </c>
      <c r="H8805" s="4" t="s">
        <v>21</v>
      </c>
      <c r="I8805" s="5">
        <v>34</v>
      </c>
      <c r="J8805" s="6">
        <v>120</v>
      </c>
      <c r="K8805" s="7">
        <v>4080</v>
      </c>
      <c r="L8805" s="7">
        <v>1428</v>
      </c>
      <c r="M8805" s="8">
        <v>0.35</v>
      </c>
      <c r="N8805" s="2" t="s">
        <v>23</v>
      </c>
      <c r="O8805">
        <f t="shared" si="1096"/>
        <v>2021</v>
      </c>
      <c r="P8805">
        <f t="shared" si="1097"/>
        <v>5</v>
      </c>
      <c r="Q8805" t="str">
        <f t="shared" si="1098"/>
        <v>mai</v>
      </c>
      <c r="R8805" t="str">
        <f t="shared" si="1099"/>
        <v>Idaho</v>
      </c>
      <c r="S8805" t="str">
        <f t="shared" si="1100"/>
        <v>2021-05</v>
      </c>
      <c r="T8805">
        <f>IF(AND(COUNTIF(Calculs!$Q$2:$Q$12,$O8805)&gt;0,COUNTIF(Calculs!$S$2:$S$12,$E8805)&gt;0,COUNTIF(Calculs!$U$2:$U$12,$H8805)&gt;0),1,0)</f>
        <v>1</v>
      </c>
      <c r="U8805">
        <f t="shared" si="1101"/>
        <v>4080</v>
      </c>
      <c r="V8805">
        <f t="shared" si="1102"/>
        <v>120</v>
      </c>
      <c r="W8805">
        <f t="shared" si="1103"/>
        <v>1428</v>
      </c>
    </row>
    <row r="8806" spans="1:23" ht="15.75" customHeight="1" x14ac:dyDescent="0.3">
      <c r="A8806" s="2" t="s">
        <v>29</v>
      </c>
      <c r="B8806" s="2">
        <v>1197831</v>
      </c>
      <c r="C8806" s="3">
        <v>44321</v>
      </c>
      <c r="D8806" s="12" t="str" cm="1">
        <f t="array" ref="D8806">_xlfn.SWITCH(WEEKDAY(C8806,2), 1, "Lundi", 2, "Mardi", 3, "Mercredi", 4, "Jeudi", 5, "Vendredi", 6, "Samedi", 7, "Dimanche", "Erreur")</f>
        <v>Mercredi</v>
      </c>
      <c r="E8806" s="2" t="s">
        <v>30</v>
      </c>
      <c r="F8806" s="2" t="s">
        <v>83</v>
      </c>
      <c r="G8806" s="2" t="s">
        <v>84</v>
      </c>
      <c r="H8806" s="4" t="s">
        <v>22</v>
      </c>
      <c r="I8806" s="5">
        <v>33</v>
      </c>
      <c r="J8806" s="6">
        <v>240</v>
      </c>
      <c r="K8806" s="7">
        <v>7920</v>
      </c>
      <c r="L8806" s="7">
        <v>4356</v>
      </c>
      <c r="M8806" s="8">
        <v>0.55000000000000004</v>
      </c>
      <c r="N8806" s="2" t="s">
        <v>23</v>
      </c>
      <c r="O8806">
        <f t="shared" si="1096"/>
        <v>2021</v>
      </c>
      <c r="P8806">
        <f t="shared" si="1097"/>
        <v>5</v>
      </c>
      <c r="Q8806" t="str">
        <f t="shared" si="1098"/>
        <v>mai</v>
      </c>
      <c r="R8806" t="str">
        <f t="shared" si="1099"/>
        <v>Idaho</v>
      </c>
      <c r="S8806" t="str">
        <f t="shared" si="1100"/>
        <v>2021-05</v>
      </c>
      <c r="T8806">
        <f>IF(AND(COUNTIF(Calculs!$Q$2:$Q$12,$O8806)&gt;0,COUNTIF(Calculs!$S$2:$S$12,$E8806)&gt;0,COUNTIF(Calculs!$U$2:$U$12,$H8806)&gt;0),1,0)</f>
        <v>1</v>
      </c>
      <c r="U8806">
        <f t="shared" si="1101"/>
        <v>7920</v>
      </c>
      <c r="V8806">
        <f t="shared" si="1102"/>
        <v>240</v>
      </c>
      <c r="W8806">
        <f t="shared" si="1103"/>
        <v>4356</v>
      </c>
    </row>
    <row r="8807" spans="1:23" ht="15.75" customHeight="1" x14ac:dyDescent="0.3">
      <c r="A8807" s="2" t="s">
        <v>29</v>
      </c>
      <c r="B8807" s="2">
        <v>1197831</v>
      </c>
      <c r="C8807" s="3">
        <v>44351</v>
      </c>
      <c r="D8807" s="12" t="str" cm="1">
        <f t="array" ref="D8807">_xlfn.SWITCH(WEEKDAY(C8807,2), 1, "Lundi", 2, "Mardi", 3, "Mercredi", 4, "Jeudi", 5, "Vendredi", 6, "Samedi", 7, "Dimanche", "Erreur")</f>
        <v>Vendredi</v>
      </c>
      <c r="E8807" s="2" t="s">
        <v>30</v>
      </c>
      <c r="F8807" s="2" t="s">
        <v>83</v>
      </c>
      <c r="G8807" s="2" t="s">
        <v>84</v>
      </c>
      <c r="H8807" s="4" t="s">
        <v>16</v>
      </c>
      <c r="I8807" s="5">
        <v>31</v>
      </c>
      <c r="J8807" s="6">
        <v>233</v>
      </c>
      <c r="K8807" s="7">
        <v>7223</v>
      </c>
      <c r="L8807" s="7">
        <v>2744.7400000000002</v>
      </c>
      <c r="M8807" s="8">
        <v>0.38</v>
      </c>
      <c r="N8807" s="2" t="s">
        <v>23</v>
      </c>
      <c r="O8807">
        <f t="shared" si="1096"/>
        <v>2021</v>
      </c>
      <c r="P8807">
        <f t="shared" si="1097"/>
        <v>6</v>
      </c>
      <c r="Q8807" t="str">
        <f t="shared" si="1098"/>
        <v>juin</v>
      </c>
      <c r="R8807" t="str">
        <f t="shared" si="1099"/>
        <v>Idaho</v>
      </c>
      <c r="S8807" t="str">
        <f t="shared" si="1100"/>
        <v>2021-06</v>
      </c>
      <c r="T8807">
        <f>IF(AND(COUNTIF(Calculs!$Q$2:$Q$12,$O8807)&gt;0,COUNTIF(Calculs!$S$2:$S$12,$E8807)&gt;0,COUNTIF(Calculs!$U$2:$U$12,$H8807)&gt;0),1,0)</f>
        <v>1</v>
      </c>
      <c r="U8807">
        <f t="shared" si="1101"/>
        <v>7223</v>
      </c>
      <c r="V8807">
        <f t="shared" si="1102"/>
        <v>233</v>
      </c>
      <c r="W8807">
        <f t="shared" si="1103"/>
        <v>2744.7400000000002</v>
      </c>
    </row>
    <row r="8808" spans="1:23" ht="15.75" customHeight="1" x14ac:dyDescent="0.3">
      <c r="A8808" s="2" t="s">
        <v>29</v>
      </c>
      <c r="B8808" s="2">
        <v>1197831</v>
      </c>
      <c r="C8808" s="3">
        <v>44351</v>
      </c>
      <c r="D8808" s="12" t="str" cm="1">
        <f t="array" ref="D8808">_xlfn.SWITCH(WEEKDAY(C8808,2), 1, "Lundi", 2, "Mardi", 3, "Mercredi", 4, "Jeudi", 5, "Vendredi", 6, "Samedi", 7, "Dimanche", "Erreur")</f>
        <v>Vendredi</v>
      </c>
      <c r="E8808" s="2" t="s">
        <v>30</v>
      </c>
      <c r="F8808" s="2" t="s">
        <v>83</v>
      </c>
      <c r="G8808" s="2" t="s">
        <v>84</v>
      </c>
      <c r="H8808" s="4" t="s">
        <v>18</v>
      </c>
      <c r="I8808" s="5">
        <v>35</v>
      </c>
      <c r="J8808" s="6">
        <v>263</v>
      </c>
      <c r="K8808" s="7">
        <v>9205</v>
      </c>
      <c r="L8808" s="7">
        <v>3774.0499999999997</v>
      </c>
      <c r="M8808" s="8">
        <v>0.41</v>
      </c>
      <c r="N8808" s="2" t="s">
        <v>23</v>
      </c>
      <c r="O8808">
        <f t="shared" si="1096"/>
        <v>2021</v>
      </c>
      <c r="P8808">
        <f t="shared" si="1097"/>
        <v>6</v>
      </c>
      <c r="Q8808" t="str">
        <f t="shared" si="1098"/>
        <v>juin</v>
      </c>
      <c r="R8808" t="str">
        <f t="shared" si="1099"/>
        <v>Idaho</v>
      </c>
      <c r="S8808" t="str">
        <f t="shared" si="1100"/>
        <v>2021-06</v>
      </c>
      <c r="T8808">
        <f>IF(AND(COUNTIF(Calculs!$Q$2:$Q$12,$O8808)&gt;0,COUNTIF(Calculs!$S$2:$S$12,$E8808)&gt;0,COUNTIF(Calculs!$U$2:$U$12,$H8808)&gt;0),1,0)</f>
        <v>1</v>
      </c>
      <c r="U8808">
        <f t="shared" si="1101"/>
        <v>9205</v>
      </c>
      <c r="V8808">
        <f t="shared" si="1102"/>
        <v>263</v>
      </c>
      <c r="W8808">
        <f t="shared" si="1103"/>
        <v>3774.0499999999997</v>
      </c>
    </row>
    <row r="8809" spans="1:23" ht="15.75" customHeight="1" x14ac:dyDescent="0.3">
      <c r="A8809" s="2" t="s">
        <v>29</v>
      </c>
      <c r="B8809" s="2">
        <v>1197831</v>
      </c>
      <c r="C8809" s="3">
        <v>44351</v>
      </c>
      <c r="D8809" s="12" t="str" cm="1">
        <f t="array" ref="D8809">_xlfn.SWITCH(WEEKDAY(C8809,2), 1, "Lundi", 2, "Mardi", 3, "Mercredi", 4, "Jeudi", 5, "Vendredi", 6, "Samedi", 7, "Dimanche", "Erreur")</f>
        <v>Vendredi</v>
      </c>
      <c r="E8809" s="2" t="s">
        <v>30</v>
      </c>
      <c r="F8809" s="2" t="s">
        <v>83</v>
      </c>
      <c r="G8809" s="2" t="s">
        <v>84</v>
      </c>
      <c r="H8809" s="4" t="s">
        <v>19</v>
      </c>
      <c r="I8809" s="5">
        <v>34</v>
      </c>
      <c r="J8809" s="6">
        <v>186</v>
      </c>
      <c r="K8809" s="7">
        <v>6324</v>
      </c>
      <c r="L8809" s="7">
        <v>2592.8399999999997</v>
      </c>
      <c r="M8809" s="8">
        <v>0.41</v>
      </c>
      <c r="N8809" s="2" t="s">
        <v>23</v>
      </c>
      <c r="O8809">
        <f t="shared" si="1096"/>
        <v>2021</v>
      </c>
      <c r="P8809">
        <f t="shared" si="1097"/>
        <v>6</v>
      </c>
      <c r="Q8809" t="str">
        <f t="shared" si="1098"/>
        <v>juin</v>
      </c>
      <c r="R8809" t="str">
        <f t="shared" si="1099"/>
        <v>Idaho</v>
      </c>
      <c r="S8809" t="str">
        <f t="shared" si="1100"/>
        <v>2021-06</v>
      </c>
      <c r="T8809">
        <f>IF(AND(COUNTIF(Calculs!$Q$2:$Q$12,$O8809)&gt;0,COUNTIF(Calculs!$S$2:$S$12,$E8809)&gt;0,COUNTIF(Calculs!$U$2:$U$12,$H8809)&gt;0),1,0)</f>
        <v>1</v>
      </c>
      <c r="U8809">
        <f t="shared" si="1101"/>
        <v>6324</v>
      </c>
      <c r="V8809">
        <f t="shared" si="1102"/>
        <v>186</v>
      </c>
      <c r="W8809">
        <f t="shared" si="1103"/>
        <v>2592.8399999999997</v>
      </c>
    </row>
    <row r="8810" spans="1:23" ht="15.75" customHeight="1" x14ac:dyDescent="0.3">
      <c r="A8810" s="2" t="s">
        <v>29</v>
      </c>
      <c r="B8810" s="2">
        <v>1197831</v>
      </c>
      <c r="C8810" s="3">
        <v>44351</v>
      </c>
      <c r="D8810" s="12" t="str" cm="1">
        <f t="array" ref="D8810">_xlfn.SWITCH(WEEKDAY(C8810,2), 1, "Lundi", 2, "Mardi", 3, "Mercredi", 4, "Jeudi", 5, "Vendredi", 6, "Samedi", 7, "Dimanche", "Erreur")</f>
        <v>Vendredi</v>
      </c>
      <c r="E8810" s="2" t="s">
        <v>30</v>
      </c>
      <c r="F8810" s="2" t="s">
        <v>83</v>
      </c>
      <c r="G8810" s="2" t="s">
        <v>84</v>
      </c>
      <c r="H8810" s="4" t="s">
        <v>20</v>
      </c>
      <c r="I8810" s="5">
        <v>33</v>
      </c>
      <c r="J8810" s="6">
        <v>187</v>
      </c>
      <c r="K8810" s="7">
        <v>6171</v>
      </c>
      <c r="L8810" s="7">
        <v>3023.79</v>
      </c>
      <c r="M8810" s="8">
        <v>0.49</v>
      </c>
      <c r="N8810" s="2" t="s">
        <v>23</v>
      </c>
      <c r="O8810">
        <f t="shared" si="1096"/>
        <v>2021</v>
      </c>
      <c r="P8810">
        <f t="shared" si="1097"/>
        <v>6</v>
      </c>
      <c r="Q8810" t="str">
        <f t="shared" si="1098"/>
        <v>juin</v>
      </c>
      <c r="R8810" t="str">
        <f t="shared" si="1099"/>
        <v>Idaho</v>
      </c>
      <c r="S8810" t="str">
        <f t="shared" si="1100"/>
        <v>2021-06</v>
      </c>
      <c r="T8810">
        <f>IF(AND(COUNTIF(Calculs!$Q$2:$Q$12,$O8810)&gt;0,COUNTIF(Calculs!$S$2:$S$12,$E8810)&gt;0,COUNTIF(Calculs!$U$2:$U$12,$H8810)&gt;0),1,0)</f>
        <v>1</v>
      </c>
      <c r="U8810">
        <f t="shared" si="1101"/>
        <v>6171</v>
      </c>
      <c r="V8810">
        <f t="shared" si="1102"/>
        <v>187</v>
      </c>
      <c r="W8810">
        <f t="shared" si="1103"/>
        <v>3023.79</v>
      </c>
    </row>
    <row r="8811" spans="1:23" ht="15.75" customHeight="1" x14ac:dyDescent="0.3">
      <c r="A8811" s="2" t="s">
        <v>29</v>
      </c>
      <c r="B8811" s="2">
        <v>1197831</v>
      </c>
      <c r="C8811" s="3">
        <v>44351</v>
      </c>
      <c r="D8811" s="12" t="str" cm="1">
        <f t="array" ref="D8811">_xlfn.SWITCH(WEEKDAY(C8811,2), 1, "Lundi", 2, "Mardi", 3, "Mercredi", 4, "Jeudi", 5, "Vendredi", 6, "Samedi", 7, "Dimanche", "Erreur")</f>
        <v>Vendredi</v>
      </c>
      <c r="E8811" s="2" t="s">
        <v>30</v>
      </c>
      <c r="F8811" s="2" t="s">
        <v>83</v>
      </c>
      <c r="G8811" s="2" t="s">
        <v>84</v>
      </c>
      <c r="H8811" s="4" t="s">
        <v>21</v>
      </c>
      <c r="I8811" s="5">
        <v>43</v>
      </c>
      <c r="J8811" s="6">
        <v>158</v>
      </c>
      <c r="K8811" s="7">
        <v>6794</v>
      </c>
      <c r="L8811" s="7">
        <v>2309.9599999999996</v>
      </c>
      <c r="M8811" s="8">
        <v>0.33999999999999997</v>
      </c>
      <c r="N8811" s="2" t="s">
        <v>23</v>
      </c>
      <c r="O8811">
        <f t="shared" si="1096"/>
        <v>2021</v>
      </c>
      <c r="P8811">
        <f t="shared" si="1097"/>
        <v>6</v>
      </c>
      <c r="Q8811" t="str">
        <f t="shared" si="1098"/>
        <v>juin</v>
      </c>
      <c r="R8811" t="str">
        <f t="shared" si="1099"/>
        <v>Idaho</v>
      </c>
      <c r="S8811" t="str">
        <f t="shared" si="1100"/>
        <v>2021-06</v>
      </c>
      <c r="T8811">
        <f>IF(AND(COUNTIF(Calculs!$Q$2:$Q$12,$O8811)&gt;0,COUNTIF(Calculs!$S$2:$S$12,$E8811)&gt;0,COUNTIF(Calculs!$U$2:$U$12,$H8811)&gt;0),1,0)</f>
        <v>1</v>
      </c>
      <c r="U8811">
        <f t="shared" si="1101"/>
        <v>6794</v>
      </c>
      <c r="V8811">
        <f t="shared" si="1102"/>
        <v>158</v>
      </c>
      <c r="W8811">
        <f t="shared" si="1103"/>
        <v>2309.9599999999996</v>
      </c>
    </row>
    <row r="8812" spans="1:23" ht="15.75" customHeight="1" x14ac:dyDescent="0.3">
      <c r="A8812" s="2" t="s">
        <v>29</v>
      </c>
      <c r="B8812" s="2">
        <v>1197831</v>
      </c>
      <c r="C8812" s="3">
        <v>44351</v>
      </c>
      <c r="D8812" s="12" t="str" cm="1">
        <f t="array" ref="D8812">_xlfn.SWITCH(WEEKDAY(C8812,2), 1, "Lundi", 2, "Mardi", 3, "Mercredi", 4, "Jeudi", 5, "Vendredi", 6, "Samedi", 7, "Dimanche", "Erreur")</f>
        <v>Vendredi</v>
      </c>
      <c r="E8812" s="2" t="s">
        <v>30</v>
      </c>
      <c r="F8812" s="2" t="s">
        <v>83</v>
      </c>
      <c r="G8812" s="2" t="s">
        <v>84</v>
      </c>
      <c r="H8812" s="4" t="s">
        <v>22</v>
      </c>
      <c r="I8812" s="5">
        <v>39</v>
      </c>
      <c r="J8812" s="6">
        <v>248</v>
      </c>
      <c r="K8812" s="7">
        <v>9672</v>
      </c>
      <c r="L8812" s="7">
        <v>5319.6</v>
      </c>
      <c r="M8812" s="8">
        <v>0.55000000000000004</v>
      </c>
      <c r="N8812" s="2" t="s">
        <v>23</v>
      </c>
      <c r="O8812">
        <f t="shared" si="1096"/>
        <v>2021</v>
      </c>
      <c r="P8812">
        <f t="shared" si="1097"/>
        <v>6</v>
      </c>
      <c r="Q8812" t="str">
        <f t="shared" si="1098"/>
        <v>juin</v>
      </c>
      <c r="R8812" t="str">
        <f t="shared" si="1099"/>
        <v>Idaho</v>
      </c>
      <c r="S8812" t="str">
        <f t="shared" si="1100"/>
        <v>2021-06</v>
      </c>
      <c r="T8812">
        <f>IF(AND(COUNTIF(Calculs!$Q$2:$Q$12,$O8812)&gt;0,COUNTIF(Calculs!$S$2:$S$12,$E8812)&gt;0,COUNTIF(Calculs!$U$2:$U$12,$H8812)&gt;0),1,0)</f>
        <v>1</v>
      </c>
      <c r="U8812">
        <f t="shared" si="1101"/>
        <v>9672</v>
      </c>
      <c r="V8812">
        <f t="shared" si="1102"/>
        <v>248</v>
      </c>
      <c r="W8812">
        <f t="shared" si="1103"/>
        <v>5319.6</v>
      </c>
    </row>
    <row r="8813" spans="1:23" ht="15.75" customHeight="1" x14ac:dyDescent="0.3">
      <c r="A8813" s="2" t="s">
        <v>29</v>
      </c>
      <c r="B8813" s="2">
        <v>1197831</v>
      </c>
      <c r="C8813" s="3">
        <v>44383</v>
      </c>
      <c r="D8813" s="12" t="str" cm="1">
        <f t="array" ref="D8813">_xlfn.SWITCH(WEEKDAY(C8813,2), 1, "Lundi", 2, "Mardi", 3, "Mercredi", 4, "Jeudi", 5, "Vendredi", 6, "Samedi", 7, "Dimanche", "Erreur")</f>
        <v>Mardi</v>
      </c>
      <c r="E8813" s="2" t="s">
        <v>30</v>
      </c>
      <c r="F8813" s="2" t="s">
        <v>83</v>
      </c>
      <c r="G8813" s="2" t="s">
        <v>84</v>
      </c>
      <c r="H8813" s="4" t="s">
        <v>16</v>
      </c>
      <c r="I8813" s="5">
        <v>35</v>
      </c>
      <c r="J8813" s="6">
        <v>264</v>
      </c>
      <c r="K8813" s="7">
        <v>9240</v>
      </c>
      <c r="L8813" s="7">
        <v>4250.3999999999996</v>
      </c>
      <c r="M8813" s="8">
        <v>0.45999999999999996</v>
      </c>
      <c r="N8813" s="2" t="s">
        <v>23</v>
      </c>
      <c r="O8813">
        <f t="shared" si="1096"/>
        <v>2021</v>
      </c>
      <c r="P8813">
        <f t="shared" si="1097"/>
        <v>7</v>
      </c>
      <c r="Q8813" t="str">
        <f t="shared" si="1098"/>
        <v>juil</v>
      </c>
      <c r="R8813" t="str">
        <f t="shared" si="1099"/>
        <v>Idaho</v>
      </c>
      <c r="S8813" t="str">
        <f t="shared" si="1100"/>
        <v>2021-07</v>
      </c>
      <c r="T8813">
        <f>IF(AND(COUNTIF(Calculs!$Q$2:$Q$12,$O8813)&gt;0,COUNTIF(Calculs!$S$2:$S$12,$E8813)&gt;0,COUNTIF(Calculs!$U$2:$U$12,$H8813)&gt;0),1,0)</f>
        <v>1</v>
      </c>
      <c r="U8813">
        <f t="shared" si="1101"/>
        <v>9240</v>
      </c>
      <c r="V8813">
        <f t="shared" si="1102"/>
        <v>264</v>
      </c>
      <c r="W8813">
        <f t="shared" si="1103"/>
        <v>4250.3999999999996</v>
      </c>
    </row>
    <row r="8814" spans="1:23" ht="15.75" customHeight="1" x14ac:dyDescent="0.3">
      <c r="A8814" s="2" t="s">
        <v>29</v>
      </c>
      <c r="B8814" s="2">
        <v>1197831</v>
      </c>
      <c r="C8814" s="3">
        <v>44383</v>
      </c>
      <c r="D8814" s="12" t="str" cm="1">
        <f t="array" ref="D8814">_xlfn.SWITCH(WEEKDAY(C8814,2), 1, "Lundi", 2, "Mardi", 3, "Mercredi", 4, "Jeudi", 5, "Vendredi", 6, "Samedi", 7, "Dimanche", "Erreur")</f>
        <v>Mardi</v>
      </c>
      <c r="E8814" s="2" t="s">
        <v>30</v>
      </c>
      <c r="F8814" s="2" t="s">
        <v>83</v>
      </c>
      <c r="G8814" s="2" t="s">
        <v>84</v>
      </c>
      <c r="H8814" s="4" t="s">
        <v>18</v>
      </c>
      <c r="I8814" s="5">
        <v>40</v>
      </c>
      <c r="J8814" s="6">
        <v>271</v>
      </c>
      <c r="K8814" s="7">
        <v>10840</v>
      </c>
      <c r="L8814" s="7">
        <v>4661.1999999999989</v>
      </c>
      <c r="M8814" s="8">
        <v>0.42999999999999994</v>
      </c>
      <c r="N8814" s="2" t="s">
        <v>23</v>
      </c>
      <c r="O8814">
        <f t="shared" si="1096"/>
        <v>2021</v>
      </c>
      <c r="P8814">
        <f t="shared" si="1097"/>
        <v>7</v>
      </c>
      <c r="Q8814" t="str">
        <f t="shared" si="1098"/>
        <v>juil</v>
      </c>
      <c r="R8814" t="str">
        <f t="shared" si="1099"/>
        <v>Idaho</v>
      </c>
      <c r="S8814" t="str">
        <f t="shared" si="1100"/>
        <v>2021-07</v>
      </c>
      <c r="T8814">
        <f>IF(AND(COUNTIF(Calculs!$Q$2:$Q$12,$O8814)&gt;0,COUNTIF(Calculs!$S$2:$S$12,$E8814)&gt;0,COUNTIF(Calculs!$U$2:$U$12,$H8814)&gt;0),1,0)</f>
        <v>1</v>
      </c>
      <c r="U8814">
        <f t="shared" si="1101"/>
        <v>10840</v>
      </c>
      <c r="V8814">
        <f t="shared" si="1102"/>
        <v>271</v>
      </c>
      <c r="W8814">
        <f t="shared" si="1103"/>
        <v>4661.1999999999989</v>
      </c>
    </row>
    <row r="8815" spans="1:23" ht="15.75" customHeight="1" x14ac:dyDescent="0.3">
      <c r="A8815" s="2" t="s">
        <v>29</v>
      </c>
      <c r="B8815" s="2">
        <v>1197831</v>
      </c>
      <c r="C8815" s="3">
        <v>44383</v>
      </c>
      <c r="D8815" s="12" t="str" cm="1">
        <f t="array" ref="D8815">_xlfn.SWITCH(WEEKDAY(C8815,2), 1, "Lundi", 2, "Mardi", 3, "Mercredi", 4, "Jeudi", 5, "Vendredi", 6, "Samedi", 7, "Dimanche", "Erreur")</f>
        <v>Mardi</v>
      </c>
      <c r="E8815" s="2" t="s">
        <v>30</v>
      </c>
      <c r="F8815" s="2" t="s">
        <v>83</v>
      </c>
      <c r="G8815" s="2" t="s">
        <v>84</v>
      </c>
      <c r="H8815" s="4" t="s">
        <v>19</v>
      </c>
      <c r="I8815" s="5">
        <v>34</v>
      </c>
      <c r="J8815" s="6">
        <v>278</v>
      </c>
      <c r="K8815" s="7">
        <v>9452</v>
      </c>
      <c r="L8815" s="7">
        <v>3969.8399999999997</v>
      </c>
      <c r="M8815" s="8">
        <v>0.42</v>
      </c>
      <c r="N8815" s="2" t="s">
        <v>23</v>
      </c>
      <c r="O8815">
        <f t="shared" si="1096"/>
        <v>2021</v>
      </c>
      <c r="P8815">
        <f t="shared" si="1097"/>
        <v>7</v>
      </c>
      <c r="Q8815" t="str">
        <f t="shared" si="1098"/>
        <v>juil</v>
      </c>
      <c r="R8815" t="str">
        <f t="shared" si="1099"/>
        <v>Idaho</v>
      </c>
      <c r="S8815" t="str">
        <f t="shared" si="1100"/>
        <v>2021-07</v>
      </c>
      <c r="T8815">
        <f>IF(AND(COUNTIF(Calculs!$Q$2:$Q$12,$O8815)&gt;0,COUNTIF(Calculs!$S$2:$S$12,$E8815)&gt;0,COUNTIF(Calculs!$U$2:$U$12,$H8815)&gt;0),1,0)</f>
        <v>1</v>
      </c>
      <c r="U8815">
        <f t="shared" si="1101"/>
        <v>9452</v>
      </c>
      <c r="V8815">
        <f t="shared" si="1102"/>
        <v>278</v>
      </c>
      <c r="W8815">
        <f t="shared" si="1103"/>
        <v>3969.8399999999997</v>
      </c>
    </row>
    <row r="8816" spans="1:23" ht="15.75" customHeight="1" x14ac:dyDescent="0.3">
      <c r="A8816" s="2" t="s">
        <v>29</v>
      </c>
      <c r="B8816" s="2">
        <v>1197831</v>
      </c>
      <c r="C8816" s="3">
        <v>44383</v>
      </c>
      <c r="D8816" s="12" t="str" cm="1">
        <f t="array" ref="D8816">_xlfn.SWITCH(WEEKDAY(C8816,2), 1, "Lundi", 2, "Mardi", 3, "Mercredi", 4, "Jeudi", 5, "Vendredi", 6, "Samedi", 7, "Dimanche", "Erreur")</f>
        <v>Mardi</v>
      </c>
      <c r="E8816" s="2" t="s">
        <v>30</v>
      </c>
      <c r="F8816" s="2" t="s">
        <v>83</v>
      </c>
      <c r="G8816" s="2" t="s">
        <v>84</v>
      </c>
      <c r="H8816" s="4" t="s">
        <v>20</v>
      </c>
      <c r="I8816" s="5">
        <v>38</v>
      </c>
      <c r="J8816" s="6">
        <v>158</v>
      </c>
      <c r="K8816" s="7">
        <v>6004</v>
      </c>
      <c r="L8816" s="7">
        <v>3182.1200000000003</v>
      </c>
      <c r="M8816" s="8">
        <v>0.53</v>
      </c>
      <c r="N8816" s="2" t="s">
        <v>23</v>
      </c>
      <c r="O8816">
        <f t="shared" si="1096"/>
        <v>2021</v>
      </c>
      <c r="P8816">
        <f t="shared" si="1097"/>
        <v>7</v>
      </c>
      <c r="Q8816" t="str">
        <f t="shared" si="1098"/>
        <v>juil</v>
      </c>
      <c r="R8816" t="str">
        <f t="shared" si="1099"/>
        <v>Idaho</v>
      </c>
      <c r="S8816" t="str">
        <f t="shared" si="1100"/>
        <v>2021-07</v>
      </c>
      <c r="T8816">
        <f>IF(AND(COUNTIF(Calculs!$Q$2:$Q$12,$O8816)&gt;0,COUNTIF(Calculs!$S$2:$S$12,$E8816)&gt;0,COUNTIF(Calculs!$U$2:$U$12,$H8816)&gt;0),1,0)</f>
        <v>1</v>
      </c>
      <c r="U8816">
        <f t="shared" si="1101"/>
        <v>6004</v>
      </c>
      <c r="V8816">
        <f t="shared" si="1102"/>
        <v>158</v>
      </c>
      <c r="W8816">
        <f t="shared" si="1103"/>
        <v>3182.1200000000003</v>
      </c>
    </row>
    <row r="8817" spans="1:23" ht="15.75" customHeight="1" x14ac:dyDescent="0.3">
      <c r="A8817" s="2" t="s">
        <v>29</v>
      </c>
      <c r="B8817" s="2">
        <v>1197831</v>
      </c>
      <c r="C8817" s="3">
        <v>44383</v>
      </c>
      <c r="D8817" s="12" t="str" cm="1">
        <f t="array" ref="D8817">_xlfn.SWITCH(WEEKDAY(C8817,2), 1, "Lundi", 2, "Mardi", 3, "Mercredi", 4, "Jeudi", 5, "Vendredi", 6, "Samedi", 7, "Dimanche", "Erreur")</f>
        <v>Mardi</v>
      </c>
      <c r="E8817" s="2" t="s">
        <v>30</v>
      </c>
      <c r="F8817" s="2" t="s">
        <v>83</v>
      </c>
      <c r="G8817" s="2" t="s">
        <v>84</v>
      </c>
      <c r="H8817" s="4" t="s">
        <v>21</v>
      </c>
      <c r="I8817" s="5">
        <v>43</v>
      </c>
      <c r="J8817" s="6">
        <v>173</v>
      </c>
      <c r="K8817" s="7">
        <v>7439</v>
      </c>
      <c r="L8817" s="7">
        <v>2975.6</v>
      </c>
      <c r="M8817" s="8">
        <v>0.39999999999999997</v>
      </c>
      <c r="N8817" s="2" t="s">
        <v>23</v>
      </c>
      <c r="O8817">
        <f t="shared" si="1096"/>
        <v>2021</v>
      </c>
      <c r="P8817">
        <f t="shared" si="1097"/>
        <v>7</v>
      </c>
      <c r="Q8817" t="str">
        <f t="shared" si="1098"/>
        <v>juil</v>
      </c>
      <c r="R8817" t="str">
        <f t="shared" si="1099"/>
        <v>Idaho</v>
      </c>
      <c r="S8817" t="str">
        <f t="shared" si="1100"/>
        <v>2021-07</v>
      </c>
      <c r="T8817">
        <f>IF(AND(COUNTIF(Calculs!$Q$2:$Q$12,$O8817)&gt;0,COUNTIF(Calculs!$S$2:$S$12,$E8817)&gt;0,COUNTIF(Calculs!$U$2:$U$12,$H8817)&gt;0),1,0)</f>
        <v>1</v>
      </c>
      <c r="U8817">
        <f t="shared" si="1101"/>
        <v>7439</v>
      </c>
      <c r="V8817">
        <f t="shared" si="1102"/>
        <v>173</v>
      </c>
      <c r="W8817">
        <f t="shared" si="1103"/>
        <v>2975.6</v>
      </c>
    </row>
    <row r="8818" spans="1:23" ht="15.75" customHeight="1" x14ac:dyDescent="0.3">
      <c r="A8818" s="2" t="s">
        <v>13</v>
      </c>
      <c r="B8818" s="2">
        <v>1197831</v>
      </c>
      <c r="C8818" s="3">
        <v>44383</v>
      </c>
      <c r="D8818" s="12" t="str" cm="1">
        <f t="array" ref="D8818">_xlfn.SWITCH(WEEKDAY(C8818,2), 1, "Lundi", 2, "Mardi", 3, "Mercredi", 4, "Jeudi", 5, "Vendredi", 6, "Samedi", 7, "Dimanche", "Erreur")</f>
        <v>Mardi</v>
      </c>
      <c r="E8818" s="2" t="s">
        <v>30</v>
      </c>
      <c r="F8818" s="2" t="s">
        <v>83</v>
      </c>
      <c r="G8818" s="2" t="s">
        <v>84</v>
      </c>
      <c r="H8818" s="4" t="s">
        <v>22</v>
      </c>
      <c r="I8818" s="5">
        <v>51</v>
      </c>
      <c r="J8818" s="6">
        <v>264</v>
      </c>
      <c r="K8818" s="7">
        <v>13464</v>
      </c>
      <c r="L8818" s="7">
        <v>7943.7600000000011</v>
      </c>
      <c r="M8818" s="8">
        <v>0.59000000000000008</v>
      </c>
      <c r="N8818" s="2" t="s">
        <v>23</v>
      </c>
      <c r="O8818">
        <f t="shared" si="1096"/>
        <v>2021</v>
      </c>
      <c r="P8818">
        <f t="shared" si="1097"/>
        <v>7</v>
      </c>
      <c r="Q8818" t="str">
        <f t="shared" si="1098"/>
        <v>juil</v>
      </c>
      <c r="R8818" t="str">
        <f t="shared" si="1099"/>
        <v>Idaho</v>
      </c>
      <c r="S8818" t="str">
        <f t="shared" si="1100"/>
        <v>2021-07</v>
      </c>
      <c r="T8818">
        <f>IF(AND(COUNTIF(Calculs!$Q$2:$Q$12,$O8818)&gt;0,COUNTIF(Calculs!$S$2:$S$12,$E8818)&gt;0,COUNTIF(Calculs!$U$2:$U$12,$H8818)&gt;0),1,0)</f>
        <v>1</v>
      </c>
      <c r="U8818">
        <f t="shared" si="1101"/>
        <v>13464</v>
      </c>
      <c r="V8818">
        <f t="shared" si="1102"/>
        <v>264</v>
      </c>
      <c r="W8818">
        <f t="shared" si="1103"/>
        <v>7943.7600000000011</v>
      </c>
    </row>
    <row r="8819" spans="1:23" ht="15.75" customHeight="1" x14ac:dyDescent="0.3">
      <c r="A8819" s="2" t="s">
        <v>13</v>
      </c>
      <c r="B8819" s="2">
        <v>1197831</v>
      </c>
      <c r="C8819" s="3">
        <v>44416</v>
      </c>
      <c r="D8819" s="12" t="str" cm="1">
        <f t="array" ref="D8819">_xlfn.SWITCH(WEEKDAY(C8819,2), 1, "Lundi", 2, "Mardi", 3, "Mercredi", 4, "Jeudi", 5, "Vendredi", 6, "Samedi", 7, "Dimanche", "Erreur")</f>
        <v>Dimanche</v>
      </c>
      <c r="E8819" s="2" t="s">
        <v>30</v>
      </c>
      <c r="F8819" s="2" t="s">
        <v>83</v>
      </c>
      <c r="G8819" s="2" t="s">
        <v>84</v>
      </c>
      <c r="H8819" s="4" t="s">
        <v>16</v>
      </c>
      <c r="I8819" s="5">
        <v>38</v>
      </c>
      <c r="J8819" s="6">
        <v>233</v>
      </c>
      <c r="K8819" s="7">
        <v>8854</v>
      </c>
      <c r="L8819" s="7">
        <v>3718.68</v>
      </c>
      <c r="M8819" s="8">
        <v>0.42</v>
      </c>
      <c r="N8819" s="2" t="s">
        <v>23</v>
      </c>
      <c r="O8819">
        <f t="shared" si="1096"/>
        <v>2021</v>
      </c>
      <c r="P8819">
        <f t="shared" si="1097"/>
        <v>8</v>
      </c>
      <c r="Q8819" t="str">
        <f t="shared" si="1098"/>
        <v>août</v>
      </c>
      <c r="R8819" t="str">
        <f t="shared" si="1099"/>
        <v>Idaho</v>
      </c>
      <c r="S8819" t="str">
        <f t="shared" si="1100"/>
        <v>2021-08</v>
      </c>
      <c r="T8819">
        <f>IF(AND(COUNTIF(Calculs!$Q$2:$Q$12,$O8819)&gt;0,COUNTIF(Calculs!$S$2:$S$12,$E8819)&gt;0,COUNTIF(Calculs!$U$2:$U$12,$H8819)&gt;0),1,0)</f>
        <v>1</v>
      </c>
      <c r="U8819">
        <f t="shared" si="1101"/>
        <v>8854</v>
      </c>
      <c r="V8819">
        <f t="shared" si="1102"/>
        <v>233</v>
      </c>
      <c r="W8819">
        <f t="shared" si="1103"/>
        <v>3718.68</v>
      </c>
    </row>
    <row r="8820" spans="1:23" ht="15.75" customHeight="1" x14ac:dyDescent="0.3">
      <c r="A8820" s="2" t="s">
        <v>13</v>
      </c>
      <c r="B8820" s="2">
        <v>1197831</v>
      </c>
      <c r="C8820" s="3">
        <v>44416</v>
      </c>
      <c r="D8820" s="12" t="str" cm="1">
        <f t="array" ref="D8820">_xlfn.SWITCH(WEEKDAY(C8820,2), 1, "Lundi", 2, "Mardi", 3, "Mercredi", 4, "Jeudi", 5, "Vendredi", 6, "Samedi", 7, "Dimanche", "Erreur")</f>
        <v>Dimanche</v>
      </c>
      <c r="E8820" s="2" t="s">
        <v>30</v>
      </c>
      <c r="F8820" s="2" t="s">
        <v>83</v>
      </c>
      <c r="G8820" s="2" t="s">
        <v>84</v>
      </c>
      <c r="H8820" s="4" t="s">
        <v>18</v>
      </c>
      <c r="I8820" s="5">
        <v>37</v>
      </c>
      <c r="J8820" s="6">
        <v>255</v>
      </c>
      <c r="K8820" s="7">
        <v>9435</v>
      </c>
      <c r="L8820" s="7">
        <v>4057.0499999999993</v>
      </c>
      <c r="M8820" s="8">
        <v>0.42999999999999994</v>
      </c>
      <c r="N8820" s="2" t="s">
        <v>23</v>
      </c>
      <c r="O8820">
        <f t="shared" si="1096"/>
        <v>2021</v>
      </c>
      <c r="P8820">
        <f t="shared" si="1097"/>
        <v>8</v>
      </c>
      <c r="Q8820" t="str">
        <f t="shared" si="1098"/>
        <v>août</v>
      </c>
      <c r="R8820" t="str">
        <f t="shared" si="1099"/>
        <v>Idaho</v>
      </c>
      <c r="S8820" t="str">
        <f t="shared" si="1100"/>
        <v>2021-08</v>
      </c>
      <c r="T8820">
        <f>IF(AND(COUNTIF(Calculs!$Q$2:$Q$12,$O8820)&gt;0,COUNTIF(Calculs!$S$2:$S$12,$E8820)&gt;0,COUNTIF(Calculs!$U$2:$U$12,$H8820)&gt;0),1,0)</f>
        <v>1</v>
      </c>
      <c r="U8820">
        <f t="shared" si="1101"/>
        <v>9435</v>
      </c>
      <c r="V8820">
        <f t="shared" si="1102"/>
        <v>255</v>
      </c>
      <c r="W8820">
        <f t="shared" si="1103"/>
        <v>4057.0499999999993</v>
      </c>
    </row>
    <row r="8821" spans="1:23" ht="15.75" customHeight="1" x14ac:dyDescent="0.3">
      <c r="A8821" s="2" t="s">
        <v>13</v>
      </c>
      <c r="B8821" s="2">
        <v>1197831</v>
      </c>
      <c r="C8821" s="3">
        <v>44416</v>
      </c>
      <c r="D8821" s="12" t="str" cm="1">
        <f t="array" ref="D8821">_xlfn.SWITCH(WEEKDAY(C8821,2), 1, "Lundi", 2, "Mardi", 3, "Mercredi", 4, "Jeudi", 5, "Vendredi", 6, "Samedi", 7, "Dimanche", "Erreur")</f>
        <v>Dimanche</v>
      </c>
      <c r="E8821" s="2" t="s">
        <v>30</v>
      </c>
      <c r="F8821" s="2" t="s">
        <v>83</v>
      </c>
      <c r="G8821" s="2" t="s">
        <v>84</v>
      </c>
      <c r="H8821" s="4" t="s">
        <v>19</v>
      </c>
      <c r="I8821" s="5">
        <v>39</v>
      </c>
      <c r="J8821" s="6">
        <v>305</v>
      </c>
      <c r="K8821" s="7">
        <v>11895</v>
      </c>
      <c r="L8821" s="7">
        <v>5114.8499999999995</v>
      </c>
      <c r="M8821" s="8">
        <v>0.42999999999999994</v>
      </c>
      <c r="N8821" s="2" t="s">
        <v>23</v>
      </c>
      <c r="O8821">
        <f t="shared" si="1096"/>
        <v>2021</v>
      </c>
      <c r="P8821">
        <f t="shared" si="1097"/>
        <v>8</v>
      </c>
      <c r="Q8821" t="str">
        <f t="shared" si="1098"/>
        <v>août</v>
      </c>
      <c r="R8821" t="str">
        <f t="shared" si="1099"/>
        <v>Idaho</v>
      </c>
      <c r="S8821" t="str">
        <f t="shared" si="1100"/>
        <v>2021-08</v>
      </c>
      <c r="T8821">
        <f>IF(AND(COUNTIF(Calculs!$Q$2:$Q$12,$O8821)&gt;0,COUNTIF(Calculs!$S$2:$S$12,$E8821)&gt;0,COUNTIF(Calculs!$U$2:$U$12,$H8821)&gt;0),1,0)</f>
        <v>1</v>
      </c>
      <c r="U8821">
        <f t="shared" si="1101"/>
        <v>11895</v>
      </c>
      <c r="V8821">
        <f t="shared" si="1102"/>
        <v>305</v>
      </c>
      <c r="W8821">
        <f t="shared" si="1103"/>
        <v>5114.8499999999995</v>
      </c>
    </row>
    <row r="8822" spans="1:23" ht="15.75" customHeight="1" x14ac:dyDescent="0.3">
      <c r="A8822" s="2" t="s">
        <v>13</v>
      </c>
      <c r="B8822" s="2">
        <v>1197831</v>
      </c>
      <c r="C8822" s="3">
        <v>44416</v>
      </c>
      <c r="D8822" s="12" t="str" cm="1">
        <f t="array" ref="D8822">_xlfn.SWITCH(WEEKDAY(C8822,2), 1, "Lundi", 2, "Mardi", 3, "Mercredi", 4, "Jeudi", 5, "Vendredi", 6, "Samedi", 7, "Dimanche", "Erreur")</f>
        <v>Dimanche</v>
      </c>
      <c r="E8822" s="2" t="s">
        <v>30</v>
      </c>
      <c r="F8822" s="2" t="s">
        <v>83</v>
      </c>
      <c r="G8822" s="2" t="s">
        <v>84</v>
      </c>
      <c r="H8822" s="4" t="s">
        <v>20</v>
      </c>
      <c r="I8822" s="5">
        <v>33</v>
      </c>
      <c r="J8822" s="6">
        <v>162</v>
      </c>
      <c r="K8822" s="7">
        <v>5346</v>
      </c>
      <c r="L8822" s="7">
        <v>2940.3</v>
      </c>
      <c r="M8822" s="8">
        <v>0.55000000000000004</v>
      </c>
      <c r="N8822" s="2" t="s">
        <v>23</v>
      </c>
      <c r="O8822">
        <f t="shared" si="1096"/>
        <v>2021</v>
      </c>
      <c r="P8822">
        <f t="shared" si="1097"/>
        <v>8</v>
      </c>
      <c r="Q8822" t="str">
        <f t="shared" si="1098"/>
        <v>août</v>
      </c>
      <c r="R8822" t="str">
        <f t="shared" si="1099"/>
        <v>Idaho</v>
      </c>
      <c r="S8822" t="str">
        <f t="shared" si="1100"/>
        <v>2021-08</v>
      </c>
      <c r="T8822">
        <f>IF(AND(COUNTIF(Calculs!$Q$2:$Q$12,$O8822)&gt;0,COUNTIF(Calculs!$S$2:$S$12,$E8822)&gt;0,COUNTIF(Calculs!$U$2:$U$12,$H8822)&gt;0),1,0)</f>
        <v>1</v>
      </c>
      <c r="U8822">
        <f t="shared" si="1101"/>
        <v>5346</v>
      </c>
      <c r="V8822">
        <f t="shared" si="1102"/>
        <v>162</v>
      </c>
      <c r="W8822">
        <f t="shared" si="1103"/>
        <v>2940.3</v>
      </c>
    </row>
    <row r="8823" spans="1:23" ht="15.75" customHeight="1" x14ac:dyDescent="0.3">
      <c r="A8823" s="2" t="s">
        <v>25</v>
      </c>
      <c r="B8823" s="2">
        <v>1197831</v>
      </c>
      <c r="C8823" s="3">
        <v>44416</v>
      </c>
      <c r="D8823" s="12" t="str" cm="1">
        <f t="array" ref="D8823">_xlfn.SWITCH(WEEKDAY(C8823,2), 1, "Lundi", 2, "Mardi", 3, "Mercredi", 4, "Jeudi", 5, "Vendredi", 6, "Samedi", 7, "Dimanche", "Erreur")</f>
        <v>Dimanche</v>
      </c>
      <c r="E8823" s="2" t="s">
        <v>30</v>
      </c>
      <c r="F8823" s="2" t="s">
        <v>83</v>
      </c>
      <c r="G8823" s="2" t="s">
        <v>84</v>
      </c>
      <c r="H8823" s="4" t="s">
        <v>21</v>
      </c>
      <c r="I8823" s="5">
        <v>39</v>
      </c>
      <c r="J8823" s="6">
        <v>166</v>
      </c>
      <c r="K8823" s="7">
        <v>6474</v>
      </c>
      <c r="L8823" s="7">
        <v>2719.08</v>
      </c>
      <c r="M8823" s="8">
        <v>0.42</v>
      </c>
      <c r="N8823" s="2" t="s">
        <v>23</v>
      </c>
      <c r="O8823">
        <f t="shared" si="1096"/>
        <v>2021</v>
      </c>
      <c r="P8823">
        <f t="shared" si="1097"/>
        <v>8</v>
      </c>
      <c r="Q8823" t="str">
        <f t="shared" si="1098"/>
        <v>août</v>
      </c>
      <c r="R8823" t="str">
        <f t="shared" si="1099"/>
        <v>Idaho</v>
      </c>
      <c r="S8823" t="str">
        <f t="shared" si="1100"/>
        <v>2021-08</v>
      </c>
      <c r="T8823">
        <f>IF(AND(COUNTIF(Calculs!$Q$2:$Q$12,$O8823)&gt;0,COUNTIF(Calculs!$S$2:$S$12,$E8823)&gt;0,COUNTIF(Calculs!$U$2:$U$12,$H8823)&gt;0),1,0)</f>
        <v>1</v>
      </c>
      <c r="U8823">
        <f t="shared" si="1101"/>
        <v>6474</v>
      </c>
      <c r="V8823">
        <f t="shared" si="1102"/>
        <v>166</v>
      </c>
      <c r="W8823">
        <f t="shared" si="1103"/>
        <v>2719.08</v>
      </c>
    </row>
    <row r="8824" spans="1:23" ht="15.75" customHeight="1" x14ac:dyDescent="0.3">
      <c r="A8824" s="2" t="s">
        <v>25</v>
      </c>
      <c r="B8824" s="2">
        <v>1197831</v>
      </c>
      <c r="C8824" s="3">
        <v>44416</v>
      </c>
      <c r="D8824" s="12" t="str" cm="1">
        <f t="array" ref="D8824">_xlfn.SWITCH(WEEKDAY(C8824,2), 1, "Lundi", 2, "Mardi", 3, "Mercredi", 4, "Jeudi", 5, "Vendredi", 6, "Samedi", 7, "Dimanche", "Erreur")</f>
        <v>Dimanche</v>
      </c>
      <c r="E8824" s="2" t="s">
        <v>30</v>
      </c>
      <c r="F8824" s="2" t="s">
        <v>83</v>
      </c>
      <c r="G8824" s="2" t="s">
        <v>84</v>
      </c>
      <c r="H8824" s="4" t="s">
        <v>22</v>
      </c>
      <c r="I8824" s="5">
        <v>44</v>
      </c>
      <c r="J8824" s="6">
        <v>239</v>
      </c>
      <c r="K8824" s="7">
        <v>10516</v>
      </c>
      <c r="L8824" s="7">
        <v>6414.7600000000011</v>
      </c>
      <c r="M8824" s="8">
        <v>0.6100000000000001</v>
      </c>
      <c r="N8824" s="2" t="s">
        <v>23</v>
      </c>
      <c r="O8824">
        <f t="shared" si="1096"/>
        <v>2021</v>
      </c>
      <c r="P8824">
        <f t="shared" si="1097"/>
        <v>8</v>
      </c>
      <c r="Q8824" t="str">
        <f t="shared" si="1098"/>
        <v>août</v>
      </c>
      <c r="R8824" t="str">
        <f t="shared" si="1099"/>
        <v>Idaho</v>
      </c>
      <c r="S8824" t="str">
        <f t="shared" si="1100"/>
        <v>2021-08</v>
      </c>
      <c r="T8824">
        <f>IF(AND(COUNTIF(Calculs!$Q$2:$Q$12,$O8824)&gt;0,COUNTIF(Calculs!$S$2:$S$12,$E8824)&gt;0,COUNTIF(Calculs!$U$2:$U$12,$H8824)&gt;0),1,0)</f>
        <v>1</v>
      </c>
      <c r="U8824">
        <f t="shared" si="1101"/>
        <v>10516</v>
      </c>
      <c r="V8824">
        <f t="shared" si="1102"/>
        <v>239</v>
      </c>
      <c r="W8824">
        <f t="shared" si="1103"/>
        <v>6414.7600000000011</v>
      </c>
    </row>
    <row r="8825" spans="1:23" ht="15.75" customHeight="1" x14ac:dyDescent="0.3">
      <c r="A8825" s="2" t="s">
        <v>25</v>
      </c>
      <c r="B8825" s="2">
        <v>1197831</v>
      </c>
      <c r="C8825" s="3">
        <v>44444</v>
      </c>
      <c r="D8825" s="12" t="str" cm="1">
        <f t="array" ref="D8825">_xlfn.SWITCH(WEEKDAY(C8825,2), 1, "Lundi", 2, "Mardi", 3, "Mercredi", 4, "Jeudi", 5, "Vendredi", 6, "Samedi", 7, "Dimanche", "Erreur")</f>
        <v>Dimanche</v>
      </c>
      <c r="E8825" s="2" t="s">
        <v>30</v>
      </c>
      <c r="F8825" s="2" t="s">
        <v>83</v>
      </c>
      <c r="G8825" s="2" t="s">
        <v>84</v>
      </c>
      <c r="H8825" s="4" t="s">
        <v>16</v>
      </c>
      <c r="I8825" s="5">
        <v>41</v>
      </c>
      <c r="J8825" s="6">
        <v>230</v>
      </c>
      <c r="K8825" s="7">
        <v>9430</v>
      </c>
      <c r="L8825" s="7">
        <v>4337.7999999999993</v>
      </c>
      <c r="M8825" s="8">
        <v>0.45999999999999996</v>
      </c>
      <c r="N8825" s="2" t="s">
        <v>23</v>
      </c>
      <c r="O8825">
        <f t="shared" si="1096"/>
        <v>2021</v>
      </c>
      <c r="P8825">
        <f t="shared" si="1097"/>
        <v>9</v>
      </c>
      <c r="Q8825" t="str">
        <f t="shared" si="1098"/>
        <v>sept</v>
      </c>
      <c r="R8825" t="str">
        <f t="shared" si="1099"/>
        <v>Idaho</v>
      </c>
      <c r="S8825" t="str">
        <f t="shared" si="1100"/>
        <v>2021-09</v>
      </c>
      <c r="T8825">
        <f>IF(AND(COUNTIF(Calculs!$Q$2:$Q$12,$O8825)&gt;0,COUNTIF(Calculs!$S$2:$S$12,$E8825)&gt;0,COUNTIF(Calculs!$U$2:$U$12,$H8825)&gt;0),1,0)</f>
        <v>1</v>
      </c>
      <c r="U8825">
        <f t="shared" si="1101"/>
        <v>9430</v>
      </c>
      <c r="V8825">
        <f t="shared" si="1102"/>
        <v>230</v>
      </c>
      <c r="W8825">
        <f t="shared" si="1103"/>
        <v>4337.7999999999993</v>
      </c>
    </row>
    <row r="8826" spans="1:23" ht="15.75" customHeight="1" x14ac:dyDescent="0.3">
      <c r="A8826" s="2" t="s">
        <v>25</v>
      </c>
      <c r="B8826" s="2">
        <v>1197831</v>
      </c>
      <c r="C8826" s="3">
        <v>44444</v>
      </c>
      <c r="D8826" s="12" t="str" cm="1">
        <f t="array" ref="D8826">_xlfn.SWITCH(WEEKDAY(C8826,2), 1, "Lundi", 2, "Mardi", 3, "Mercredi", 4, "Jeudi", 5, "Vendredi", 6, "Samedi", 7, "Dimanche", "Erreur")</f>
        <v>Dimanche</v>
      </c>
      <c r="E8826" s="2" t="s">
        <v>30</v>
      </c>
      <c r="F8826" s="2" t="s">
        <v>83</v>
      </c>
      <c r="G8826" s="2" t="s">
        <v>84</v>
      </c>
      <c r="H8826" s="4" t="s">
        <v>18</v>
      </c>
      <c r="I8826" s="5">
        <v>38</v>
      </c>
      <c r="J8826" s="6">
        <v>219</v>
      </c>
      <c r="K8826" s="7">
        <v>8322</v>
      </c>
      <c r="L8826" s="7">
        <v>3578.4599999999996</v>
      </c>
      <c r="M8826" s="8">
        <v>0.42999999999999994</v>
      </c>
      <c r="N8826" s="2" t="s">
        <v>23</v>
      </c>
      <c r="O8826">
        <f t="shared" si="1096"/>
        <v>2021</v>
      </c>
      <c r="P8826">
        <f t="shared" si="1097"/>
        <v>9</v>
      </c>
      <c r="Q8826" t="str">
        <f t="shared" si="1098"/>
        <v>sept</v>
      </c>
      <c r="R8826" t="str">
        <f t="shared" si="1099"/>
        <v>Idaho</v>
      </c>
      <c r="S8826" t="str">
        <f t="shared" si="1100"/>
        <v>2021-09</v>
      </c>
      <c r="T8826">
        <f>IF(AND(COUNTIF(Calculs!$Q$2:$Q$12,$O8826)&gt;0,COUNTIF(Calculs!$S$2:$S$12,$E8826)&gt;0,COUNTIF(Calculs!$U$2:$U$12,$H8826)&gt;0),1,0)</f>
        <v>1</v>
      </c>
      <c r="U8826">
        <f t="shared" si="1101"/>
        <v>8322</v>
      </c>
      <c r="V8826">
        <f t="shared" si="1102"/>
        <v>219</v>
      </c>
      <c r="W8826">
        <f t="shared" si="1103"/>
        <v>3578.4599999999996</v>
      </c>
    </row>
    <row r="8827" spans="1:23" ht="15.75" customHeight="1" x14ac:dyDescent="0.3">
      <c r="A8827" s="2" t="s">
        <v>25</v>
      </c>
      <c r="B8827" s="2">
        <v>1197831</v>
      </c>
      <c r="C8827" s="3">
        <v>44444</v>
      </c>
      <c r="D8827" s="12" t="str" cm="1">
        <f t="array" ref="D8827">_xlfn.SWITCH(WEEKDAY(C8827,2), 1, "Lundi", 2, "Mardi", 3, "Mercredi", 4, "Jeudi", 5, "Vendredi", 6, "Samedi", 7, "Dimanche", "Erreur")</f>
        <v>Dimanche</v>
      </c>
      <c r="E8827" s="2" t="s">
        <v>30</v>
      </c>
      <c r="F8827" s="2" t="s">
        <v>83</v>
      </c>
      <c r="G8827" s="2" t="s">
        <v>84</v>
      </c>
      <c r="H8827" s="4" t="s">
        <v>19</v>
      </c>
      <c r="I8827" s="5">
        <v>43</v>
      </c>
      <c r="J8827" s="6">
        <v>203</v>
      </c>
      <c r="K8827" s="7">
        <v>8729</v>
      </c>
      <c r="L8827" s="7">
        <v>3928.0499999999997</v>
      </c>
      <c r="M8827" s="8">
        <v>0.44999999999999996</v>
      </c>
      <c r="N8827" s="2" t="s">
        <v>23</v>
      </c>
      <c r="O8827">
        <f t="shared" si="1096"/>
        <v>2021</v>
      </c>
      <c r="P8827">
        <f t="shared" si="1097"/>
        <v>9</v>
      </c>
      <c r="Q8827" t="str">
        <f t="shared" si="1098"/>
        <v>sept</v>
      </c>
      <c r="R8827" t="str">
        <f t="shared" si="1099"/>
        <v>Idaho</v>
      </c>
      <c r="S8827" t="str">
        <f t="shared" si="1100"/>
        <v>2021-09</v>
      </c>
      <c r="T8827">
        <f>IF(AND(COUNTIF(Calculs!$Q$2:$Q$12,$O8827)&gt;0,COUNTIF(Calculs!$S$2:$S$12,$E8827)&gt;0,COUNTIF(Calculs!$U$2:$U$12,$H8827)&gt;0),1,0)</f>
        <v>1</v>
      </c>
      <c r="U8827">
        <f t="shared" si="1101"/>
        <v>8729</v>
      </c>
      <c r="V8827">
        <f t="shared" si="1102"/>
        <v>203</v>
      </c>
      <c r="W8827">
        <f t="shared" si="1103"/>
        <v>3928.0499999999997</v>
      </c>
    </row>
    <row r="8828" spans="1:23" ht="15.75" customHeight="1" x14ac:dyDescent="0.3">
      <c r="A8828" s="2" t="s">
        <v>25</v>
      </c>
      <c r="B8828" s="2">
        <v>1197831</v>
      </c>
      <c r="C8828" s="3">
        <v>44444</v>
      </c>
      <c r="D8828" s="12" t="str" cm="1">
        <f t="array" ref="D8828">_xlfn.SWITCH(WEEKDAY(C8828,2), 1, "Lundi", 2, "Mardi", 3, "Mercredi", 4, "Jeudi", 5, "Vendredi", 6, "Samedi", 7, "Dimanche", "Erreur")</f>
        <v>Dimanche</v>
      </c>
      <c r="E8828" s="2" t="s">
        <v>30</v>
      </c>
      <c r="F8828" s="2" t="s">
        <v>83</v>
      </c>
      <c r="G8828" s="2" t="s">
        <v>84</v>
      </c>
      <c r="H8828" s="4" t="s">
        <v>20</v>
      </c>
      <c r="I8828" s="5">
        <v>40</v>
      </c>
      <c r="J8828" s="6">
        <v>136</v>
      </c>
      <c r="K8828" s="7">
        <v>5440</v>
      </c>
      <c r="L8828" s="7">
        <v>2992.0000000000005</v>
      </c>
      <c r="M8828" s="8">
        <v>0.55000000000000004</v>
      </c>
      <c r="N8828" s="2" t="s">
        <v>23</v>
      </c>
      <c r="O8828">
        <f t="shared" si="1096"/>
        <v>2021</v>
      </c>
      <c r="P8828">
        <f t="shared" si="1097"/>
        <v>9</v>
      </c>
      <c r="Q8828" t="str">
        <f t="shared" si="1098"/>
        <v>sept</v>
      </c>
      <c r="R8828" t="str">
        <f t="shared" si="1099"/>
        <v>Idaho</v>
      </c>
      <c r="S8828" t="str">
        <f t="shared" si="1100"/>
        <v>2021-09</v>
      </c>
      <c r="T8828">
        <f>IF(AND(COUNTIF(Calculs!$Q$2:$Q$12,$O8828)&gt;0,COUNTIF(Calculs!$S$2:$S$12,$E8828)&gt;0,COUNTIF(Calculs!$U$2:$U$12,$H8828)&gt;0),1,0)</f>
        <v>1</v>
      </c>
      <c r="U8828">
        <f t="shared" si="1101"/>
        <v>5440</v>
      </c>
      <c r="V8828">
        <f t="shared" si="1102"/>
        <v>136</v>
      </c>
      <c r="W8828">
        <f t="shared" si="1103"/>
        <v>2992.0000000000005</v>
      </c>
    </row>
    <row r="8829" spans="1:23" ht="15.75" customHeight="1" x14ac:dyDescent="0.3">
      <c r="A8829" s="2" t="s">
        <v>25</v>
      </c>
      <c r="B8829" s="2">
        <v>1197831</v>
      </c>
      <c r="C8829" s="3">
        <v>44444</v>
      </c>
      <c r="D8829" s="12" t="str" cm="1">
        <f t="array" ref="D8829">_xlfn.SWITCH(WEEKDAY(C8829,2), 1, "Lundi", 2, "Mardi", 3, "Mercredi", 4, "Jeudi", 5, "Vendredi", 6, "Samedi", 7, "Dimanche", "Erreur")</f>
        <v>Dimanche</v>
      </c>
      <c r="E8829" s="2" t="s">
        <v>30</v>
      </c>
      <c r="F8829" s="2" t="s">
        <v>83</v>
      </c>
      <c r="G8829" s="2" t="s">
        <v>84</v>
      </c>
      <c r="H8829" s="4" t="s">
        <v>21</v>
      </c>
      <c r="I8829" s="5">
        <v>42</v>
      </c>
      <c r="J8829" s="6">
        <v>140</v>
      </c>
      <c r="K8829" s="7">
        <v>5880</v>
      </c>
      <c r="L8829" s="7">
        <v>2410.7999999999997</v>
      </c>
      <c r="M8829" s="8">
        <v>0.41</v>
      </c>
      <c r="N8829" s="2" t="s">
        <v>23</v>
      </c>
      <c r="O8829">
        <f t="shared" si="1096"/>
        <v>2021</v>
      </c>
      <c r="P8829">
        <f t="shared" si="1097"/>
        <v>9</v>
      </c>
      <c r="Q8829" t="str">
        <f t="shared" si="1098"/>
        <v>sept</v>
      </c>
      <c r="R8829" t="str">
        <f t="shared" si="1099"/>
        <v>Idaho</v>
      </c>
      <c r="S8829" t="str">
        <f t="shared" si="1100"/>
        <v>2021-09</v>
      </c>
      <c r="T8829">
        <f>IF(AND(COUNTIF(Calculs!$Q$2:$Q$12,$O8829)&gt;0,COUNTIF(Calculs!$S$2:$S$12,$E8829)&gt;0,COUNTIF(Calculs!$U$2:$U$12,$H8829)&gt;0),1,0)</f>
        <v>1</v>
      </c>
      <c r="U8829">
        <f t="shared" si="1101"/>
        <v>5880</v>
      </c>
      <c r="V8829">
        <f t="shared" si="1102"/>
        <v>140</v>
      </c>
      <c r="W8829">
        <f t="shared" si="1103"/>
        <v>2410.7999999999997</v>
      </c>
    </row>
    <row r="8830" spans="1:23" ht="15.75" customHeight="1" x14ac:dyDescent="0.3">
      <c r="A8830" s="2" t="s">
        <v>25</v>
      </c>
      <c r="B8830" s="2">
        <v>1197831</v>
      </c>
      <c r="C8830" s="3">
        <v>44444</v>
      </c>
      <c r="D8830" s="12" t="str" cm="1">
        <f t="array" ref="D8830">_xlfn.SWITCH(WEEKDAY(C8830,2), 1, "Lundi", 2, "Mardi", 3, "Mercredi", 4, "Jeudi", 5, "Vendredi", 6, "Samedi", 7, "Dimanche", "Erreur")</f>
        <v>Dimanche</v>
      </c>
      <c r="E8830" s="2" t="s">
        <v>30</v>
      </c>
      <c r="F8830" s="2" t="s">
        <v>83</v>
      </c>
      <c r="G8830" s="2" t="s">
        <v>84</v>
      </c>
      <c r="H8830" s="4" t="s">
        <v>22</v>
      </c>
      <c r="I8830" s="5">
        <v>36</v>
      </c>
      <c r="J8830" s="6">
        <v>200</v>
      </c>
      <c r="K8830" s="7">
        <v>7200</v>
      </c>
      <c r="L8830" s="7">
        <v>4176.0000000000009</v>
      </c>
      <c r="M8830" s="8">
        <v>0.58000000000000007</v>
      </c>
      <c r="N8830" s="2" t="s">
        <v>23</v>
      </c>
      <c r="O8830">
        <f t="shared" si="1096"/>
        <v>2021</v>
      </c>
      <c r="P8830">
        <f t="shared" si="1097"/>
        <v>9</v>
      </c>
      <c r="Q8830" t="str">
        <f t="shared" si="1098"/>
        <v>sept</v>
      </c>
      <c r="R8830" t="str">
        <f t="shared" si="1099"/>
        <v>Idaho</v>
      </c>
      <c r="S8830" t="str">
        <f t="shared" si="1100"/>
        <v>2021-09</v>
      </c>
      <c r="T8830">
        <f>IF(AND(COUNTIF(Calculs!$Q$2:$Q$12,$O8830)&gt;0,COUNTIF(Calculs!$S$2:$S$12,$E8830)&gt;0,COUNTIF(Calculs!$U$2:$U$12,$H8830)&gt;0),1,0)</f>
        <v>1</v>
      </c>
      <c r="U8830">
        <f t="shared" si="1101"/>
        <v>7200</v>
      </c>
      <c r="V8830">
        <f t="shared" si="1102"/>
        <v>200</v>
      </c>
      <c r="W8830">
        <f t="shared" si="1103"/>
        <v>4176.0000000000009</v>
      </c>
    </row>
    <row r="8831" spans="1:23" ht="15.75" customHeight="1" x14ac:dyDescent="0.3">
      <c r="A8831" s="2" t="s">
        <v>25</v>
      </c>
      <c r="B8831" s="2">
        <v>1197831</v>
      </c>
      <c r="C8831" s="3">
        <v>44473</v>
      </c>
      <c r="D8831" s="12" t="str" cm="1">
        <f t="array" ref="D8831">_xlfn.SWITCH(WEEKDAY(C8831,2), 1, "Lundi", 2, "Mardi", 3, "Mercredi", 4, "Jeudi", 5, "Vendredi", 6, "Samedi", 7, "Dimanche", "Erreur")</f>
        <v>Lundi</v>
      </c>
      <c r="E8831" s="2" t="s">
        <v>30</v>
      </c>
      <c r="F8831" s="2" t="s">
        <v>83</v>
      </c>
      <c r="G8831" s="2" t="s">
        <v>84</v>
      </c>
      <c r="H8831" s="4" t="s">
        <v>16</v>
      </c>
      <c r="I8831" s="5">
        <v>30</v>
      </c>
      <c r="J8831" s="6">
        <v>201</v>
      </c>
      <c r="K8831" s="7">
        <v>6030</v>
      </c>
      <c r="L8831" s="7">
        <v>2773.7999999999997</v>
      </c>
      <c r="M8831" s="8">
        <v>0.45999999999999996</v>
      </c>
      <c r="N8831" s="2" t="s">
        <v>23</v>
      </c>
      <c r="O8831">
        <f t="shared" si="1096"/>
        <v>2021</v>
      </c>
      <c r="P8831">
        <f t="shared" si="1097"/>
        <v>10</v>
      </c>
      <c r="Q8831" t="str">
        <f t="shared" si="1098"/>
        <v>oct</v>
      </c>
      <c r="R8831" t="str">
        <f t="shared" si="1099"/>
        <v>Idaho</v>
      </c>
      <c r="S8831" t="str">
        <f t="shared" si="1100"/>
        <v>2021-10</v>
      </c>
      <c r="T8831">
        <f>IF(AND(COUNTIF(Calculs!$Q$2:$Q$12,$O8831)&gt;0,COUNTIF(Calculs!$S$2:$S$12,$E8831)&gt;0,COUNTIF(Calculs!$U$2:$U$12,$H8831)&gt;0),1,0)</f>
        <v>1</v>
      </c>
      <c r="U8831">
        <f t="shared" si="1101"/>
        <v>6030</v>
      </c>
      <c r="V8831">
        <f t="shared" si="1102"/>
        <v>201</v>
      </c>
      <c r="W8831">
        <f t="shared" si="1103"/>
        <v>2773.7999999999997</v>
      </c>
    </row>
    <row r="8832" spans="1:23" ht="15.75" customHeight="1" x14ac:dyDescent="0.3">
      <c r="A8832" s="2" t="s">
        <v>25</v>
      </c>
      <c r="B8832" s="2">
        <v>1197831</v>
      </c>
      <c r="C8832" s="3">
        <v>44473</v>
      </c>
      <c r="D8832" s="12" t="str" cm="1">
        <f t="array" ref="D8832">_xlfn.SWITCH(WEEKDAY(C8832,2), 1, "Lundi", 2, "Mardi", 3, "Mercredi", 4, "Jeudi", 5, "Vendredi", 6, "Samedi", 7, "Dimanche", "Erreur")</f>
        <v>Lundi</v>
      </c>
      <c r="E8832" s="2" t="s">
        <v>30</v>
      </c>
      <c r="F8832" s="2" t="s">
        <v>83</v>
      </c>
      <c r="G8832" s="2" t="s">
        <v>84</v>
      </c>
      <c r="H8832" s="4" t="s">
        <v>18</v>
      </c>
      <c r="I8832" s="5">
        <v>27</v>
      </c>
      <c r="J8832" s="6">
        <v>190</v>
      </c>
      <c r="K8832" s="7">
        <v>5130</v>
      </c>
      <c r="L8832" s="7">
        <v>2205.8999999999996</v>
      </c>
      <c r="M8832" s="8">
        <v>0.42999999999999994</v>
      </c>
      <c r="N8832" s="2" t="s">
        <v>23</v>
      </c>
      <c r="O8832">
        <f t="shared" si="1096"/>
        <v>2021</v>
      </c>
      <c r="P8832">
        <f t="shared" si="1097"/>
        <v>10</v>
      </c>
      <c r="Q8832" t="str">
        <f t="shared" si="1098"/>
        <v>oct</v>
      </c>
      <c r="R8832" t="str">
        <f t="shared" si="1099"/>
        <v>Idaho</v>
      </c>
      <c r="S8832" t="str">
        <f t="shared" si="1100"/>
        <v>2021-10</v>
      </c>
      <c r="T8832">
        <f>IF(AND(COUNTIF(Calculs!$Q$2:$Q$12,$O8832)&gt;0,COUNTIF(Calculs!$S$2:$S$12,$E8832)&gt;0,COUNTIF(Calculs!$U$2:$U$12,$H8832)&gt;0),1,0)</f>
        <v>1</v>
      </c>
      <c r="U8832">
        <f t="shared" si="1101"/>
        <v>5130</v>
      </c>
      <c r="V8832">
        <f t="shared" si="1102"/>
        <v>190</v>
      </c>
      <c r="W8832">
        <f t="shared" si="1103"/>
        <v>2205.8999999999996</v>
      </c>
    </row>
    <row r="8833" spans="1:23" ht="15.75" customHeight="1" x14ac:dyDescent="0.3">
      <c r="A8833" s="2" t="s">
        <v>25</v>
      </c>
      <c r="B8833" s="2">
        <v>1197831</v>
      </c>
      <c r="C8833" s="3">
        <v>44473</v>
      </c>
      <c r="D8833" s="12" t="str" cm="1">
        <f t="array" ref="D8833">_xlfn.SWITCH(WEEKDAY(C8833,2), 1, "Lundi", 2, "Mardi", 3, "Mercredi", 4, "Jeudi", 5, "Vendredi", 6, "Samedi", 7, "Dimanche", "Erreur")</f>
        <v>Lundi</v>
      </c>
      <c r="E8833" s="2" t="s">
        <v>30</v>
      </c>
      <c r="F8833" s="2" t="s">
        <v>83</v>
      </c>
      <c r="G8833" s="2" t="s">
        <v>84</v>
      </c>
      <c r="H8833" s="4" t="s">
        <v>19</v>
      </c>
      <c r="I8833" s="5">
        <v>31</v>
      </c>
      <c r="J8833" s="6">
        <v>179</v>
      </c>
      <c r="K8833" s="7">
        <v>5549</v>
      </c>
      <c r="L8833" s="7">
        <v>2330.58</v>
      </c>
      <c r="M8833" s="8">
        <v>0.42</v>
      </c>
      <c r="N8833" s="2" t="s">
        <v>23</v>
      </c>
      <c r="O8833">
        <f t="shared" si="1096"/>
        <v>2021</v>
      </c>
      <c r="P8833">
        <f t="shared" si="1097"/>
        <v>10</v>
      </c>
      <c r="Q8833" t="str">
        <f t="shared" si="1098"/>
        <v>oct</v>
      </c>
      <c r="R8833" t="str">
        <f t="shared" si="1099"/>
        <v>Idaho</v>
      </c>
      <c r="S8833" t="str">
        <f t="shared" si="1100"/>
        <v>2021-10</v>
      </c>
      <c r="T8833">
        <f>IF(AND(COUNTIF(Calculs!$Q$2:$Q$12,$O8833)&gt;0,COUNTIF(Calculs!$S$2:$S$12,$E8833)&gt;0,COUNTIF(Calculs!$U$2:$U$12,$H8833)&gt;0),1,0)</f>
        <v>1</v>
      </c>
      <c r="U8833">
        <f t="shared" si="1101"/>
        <v>5549</v>
      </c>
      <c r="V8833">
        <f t="shared" si="1102"/>
        <v>179</v>
      </c>
      <c r="W8833">
        <f t="shared" si="1103"/>
        <v>2330.58</v>
      </c>
    </row>
    <row r="8834" spans="1:23" ht="15.75" customHeight="1" x14ac:dyDescent="0.3">
      <c r="A8834" s="2" t="s">
        <v>25</v>
      </c>
      <c r="B8834" s="2">
        <v>1197831</v>
      </c>
      <c r="C8834" s="3">
        <v>44473</v>
      </c>
      <c r="D8834" s="12" t="str" cm="1">
        <f t="array" ref="D8834">_xlfn.SWITCH(WEEKDAY(C8834,2), 1, "Lundi", 2, "Mardi", 3, "Mercredi", 4, "Jeudi", 5, "Vendredi", 6, "Samedi", 7, "Dimanche", "Erreur")</f>
        <v>Lundi</v>
      </c>
      <c r="E8834" s="2" t="s">
        <v>30</v>
      </c>
      <c r="F8834" s="2" t="s">
        <v>83</v>
      </c>
      <c r="G8834" s="2" t="s">
        <v>84</v>
      </c>
      <c r="H8834" s="4" t="s">
        <v>20</v>
      </c>
      <c r="I8834" s="5">
        <v>35</v>
      </c>
      <c r="J8834" s="6">
        <v>116</v>
      </c>
      <c r="K8834" s="7">
        <v>4060</v>
      </c>
      <c r="L8834" s="7">
        <v>2151.8000000000002</v>
      </c>
      <c r="M8834" s="8">
        <v>0.53</v>
      </c>
      <c r="N8834" s="2" t="s">
        <v>23</v>
      </c>
      <c r="O8834">
        <f t="shared" si="1096"/>
        <v>2021</v>
      </c>
      <c r="P8834">
        <f t="shared" si="1097"/>
        <v>10</v>
      </c>
      <c r="Q8834" t="str">
        <f t="shared" si="1098"/>
        <v>oct</v>
      </c>
      <c r="R8834" t="str">
        <f t="shared" si="1099"/>
        <v>Idaho</v>
      </c>
      <c r="S8834" t="str">
        <f t="shared" si="1100"/>
        <v>2021-10</v>
      </c>
      <c r="T8834">
        <f>IF(AND(COUNTIF(Calculs!$Q$2:$Q$12,$O8834)&gt;0,COUNTIF(Calculs!$S$2:$S$12,$E8834)&gt;0,COUNTIF(Calculs!$U$2:$U$12,$H8834)&gt;0),1,0)</f>
        <v>1</v>
      </c>
      <c r="U8834">
        <f t="shared" si="1101"/>
        <v>4060</v>
      </c>
      <c r="V8834">
        <f t="shared" si="1102"/>
        <v>116</v>
      </c>
      <c r="W8834">
        <f t="shared" si="1103"/>
        <v>2151.8000000000002</v>
      </c>
    </row>
    <row r="8835" spans="1:23" ht="15.75" customHeight="1" x14ac:dyDescent="0.3">
      <c r="A8835" s="2" t="s">
        <v>25</v>
      </c>
      <c r="B8835" s="2">
        <v>1197831</v>
      </c>
      <c r="C8835" s="3">
        <v>44473</v>
      </c>
      <c r="D8835" s="12" t="str" cm="1">
        <f t="array" ref="D8835">_xlfn.SWITCH(WEEKDAY(C8835,2), 1, "Lundi", 2, "Mardi", 3, "Mercredi", 4, "Jeudi", 5, "Vendredi", 6, "Samedi", 7, "Dimanche", "Erreur")</f>
        <v>Lundi</v>
      </c>
      <c r="E8835" s="2" t="s">
        <v>30</v>
      </c>
      <c r="F8835" s="2" t="s">
        <v>83</v>
      </c>
      <c r="G8835" s="2" t="s">
        <v>84</v>
      </c>
      <c r="H8835" s="4" t="s">
        <v>21</v>
      </c>
      <c r="I8835" s="5">
        <v>25</v>
      </c>
      <c r="J8835" s="6">
        <v>123</v>
      </c>
      <c r="K8835" s="7">
        <v>3075</v>
      </c>
      <c r="L8835" s="7">
        <v>1199.2499999999998</v>
      </c>
      <c r="M8835" s="8">
        <v>0.38999999999999996</v>
      </c>
      <c r="N8835" s="2" t="s">
        <v>23</v>
      </c>
      <c r="O8835">
        <f t="shared" ref="O8835:O8898" si="1104">YEAR($C8835)</f>
        <v>2021</v>
      </c>
      <c r="P8835">
        <f t="shared" ref="P8835:P8898" si="1105">MONTH($C8835)</f>
        <v>10</v>
      </c>
      <c r="Q8835" t="str">
        <f t="shared" ref="Q8835:Q8898" si="1106">TEXT($C8835,"mmm")</f>
        <v>oct</v>
      </c>
      <c r="R8835" t="str">
        <f t="shared" ref="R8835:R8898" si="1107">SUBSTITUTE(SUBSTITUTE($F8835,"Sud ","South "),"Ouest ","West ")</f>
        <v>Idaho</v>
      </c>
      <c r="S8835" t="str">
        <f t="shared" ref="S8835:S8898" si="1108">TEXT($C8835,"aaaa-mm")</f>
        <v>2021-10</v>
      </c>
      <c r="T8835">
        <f>IF(AND(COUNTIF(Calculs!$Q$2:$Q$12,$O8835)&gt;0,COUNTIF(Calculs!$S$2:$S$12,$E8835)&gt;0,COUNTIF(Calculs!$U$2:$U$12,$H8835)&gt;0),1,0)</f>
        <v>1</v>
      </c>
      <c r="U8835">
        <f t="shared" ref="U8835:U8898" si="1109">$K8835*$T8835</f>
        <v>3075</v>
      </c>
      <c r="V8835">
        <f t="shared" ref="V8835:V8898" si="1110">$J8835*$T8835</f>
        <v>123</v>
      </c>
      <c r="W8835">
        <f t="shared" ref="W8835:W8898" si="1111">$L8835*$T8835</f>
        <v>1199.2499999999998</v>
      </c>
    </row>
    <row r="8836" spans="1:23" ht="15.75" customHeight="1" x14ac:dyDescent="0.3">
      <c r="A8836" s="2" t="s">
        <v>25</v>
      </c>
      <c r="B8836" s="2">
        <v>1197831</v>
      </c>
      <c r="C8836" s="3">
        <v>44473</v>
      </c>
      <c r="D8836" s="12" t="str" cm="1">
        <f t="array" ref="D8836">_xlfn.SWITCH(WEEKDAY(C8836,2), 1, "Lundi", 2, "Mardi", 3, "Mercredi", 4, "Jeudi", 5, "Vendredi", 6, "Samedi", 7, "Dimanche", "Erreur")</f>
        <v>Lundi</v>
      </c>
      <c r="E8836" s="2" t="s">
        <v>30</v>
      </c>
      <c r="F8836" s="2" t="s">
        <v>83</v>
      </c>
      <c r="G8836" s="2" t="s">
        <v>84</v>
      </c>
      <c r="H8836" s="4" t="s">
        <v>22</v>
      </c>
      <c r="I8836" s="5">
        <v>34</v>
      </c>
      <c r="J8836" s="6">
        <v>179</v>
      </c>
      <c r="K8836" s="7">
        <v>6086</v>
      </c>
      <c r="L8836" s="7">
        <v>3590.7400000000007</v>
      </c>
      <c r="M8836" s="8">
        <v>0.59000000000000008</v>
      </c>
      <c r="N8836" s="2" t="s">
        <v>23</v>
      </c>
      <c r="O8836">
        <f t="shared" si="1104"/>
        <v>2021</v>
      </c>
      <c r="P8836">
        <f t="shared" si="1105"/>
        <v>10</v>
      </c>
      <c r="Q8836" t="str">
        <f t="shared" si="1106"/>
        <v>oct</v>
      </c>
      <c r="R8836" t="str">
        <f t="shared" si="1107"/>
        <v>Idaho</v>
      </c>
      <c r="S8836" t="str">
        <f t="shared" si="1108"/>
        <v>2021-10</v>
      </c>
      <c r="T8836">
        <f>IF(AND(COUNTIF(Calculs!$Q$2:$Q$12,$O8836)&gt;0,COUNTIF(Calculs!$S$2:$S$12,$E8836)&gt;0,COUNTIF(Calculs!$U$2:$U$12,$H8836)&gt;0),1,0)</f>
        <v>1</v>
      </c>
      <c r="U8836">
        <f t="shared" si="1109"/>
        <v>6086</v>
      </c>
      <c r="V8836">
        <f t="shared" si="1110"/>
        <v>179</v>
      </c>
      <c r="W8836">
        <f t="shared" si="1111"/>
        <v>3590.7400000000007</v>
      </c>
    </row>
    <row r="8837" spans="1:23" ht="15.75" customHeight="1" x14ac:dyDescent="0.3">
      <c r="A8837" s="2" t="s">
        <v>25</v>
      </c>
      <c r="B8837" s="2">
        <v>1197831</v>
      </c>
      <c r="C8837" s="3">
        <v>44505</v>
      </c>
      <c r="D8837" s="12" t="str" cm="1">
        <f t="array" ref="D8837">_xlfn.SWITCH(WEEKDAY(C8837,2), 1, "Lundi", 2, "Mardi", 3, "Mercredi", 4, "Jeudi", 5, "Vendredi", 6, "Samedi", 7, "Dimanche", "Erreur")</f>
        <v>Vendredi</v>
      </c>
      <c r="E8837" s="2" t="s">
        <v>30</v>
      </c>
      <c r="F8837" s="2" t="s">
        <v>83</v>
      </c>
      <c r="G8837" s="2" t="s">
        <v>84</v>
      </c>
      <c r="H8837" s="4" t="s">
        <v>16</v>
      </c>
      <c r="I8837" s="5">
        <v>27</v>
      </c>
      <c r="J8837" s="6">
        <v>203</v>
      </c>
      <c r="K8837" s="7">
        <v>5481</v>
      </c>
      <c r="L8837" s="7">
        <v>2521.2599999999998</v>
      </c>
      <c r="M8837" s="8">
        <v>0.45999999999999996</v>
      </c>
      <c r="N8837" s="2" t="s">
        <v>23</v>
      </c>
      <c r="O8837">
        <f t="shared" si="1104"/>
        <v>2021</v>
      </c>
      <c r="P8837">
        <f t="shared" si="1105"/>
        <v>11</v>
      </c>
      <c r="Q8837" t="str">
        <f t="shared" si="1106"/>
        <v>nov</v>
      </c>
      <c r="R8837" t="str">
        <f t="shared" si="1107"/>
        <v>Idaho</v>
      </c>
      <c r="S8837" t="str">
        <f t="shared" si="1108"/>
        <v>2021-11</v>
      </c>
      <c r="T8837">
        <f>IF(AND(COUNTIF(Calculs!$Q$2:$Q$12,$O8837)&gt;0,COUNTIF(Calculs!$S$2:$S$12,$E8837)&gt;0,COUNTIF(Calculs!$U$2:$U$12,$H8837)&gt;0),1,0)</f>
        <v>1</v>
      </c>
      <c r="U8837">
        <f t="shared" si="1109"/>
        <v>5481</v>
      </c>
      <c r="V8837">
        <f t="shared" si="1110"/>
        <v>203</v>
      </c>
      <c r="W8837">
        <f t="shared" si="1111"/>
        <v>2521.2599999999998</v>
      </c>
    </row>
    <row r="8838" spans="1:23" ht="15.75" customHeight="1" x14ac:dyDescent="0.3">
      <c r="A8838" s="2" t="s">
        <v>25</v>
      </c>
      <c r="B8838" s="2">
        <v>1197831</v>
      </c>
      <c r="C8838" s="3">
        <v>44505</v>
      </c>
      <c r="D8838" s="12" t="str" cm="1">
        <f t="array" ref="D8838">_xlfn.SWITCH(WEEKDAY(C8838,2), 1, "Lundi", 2, "Mardi", 3, "Mercredi", 4, "Jeudi", 5, "Vendredi", 6, "Samedi", 7, "Dimanche", "Erreur")</f>
        <v>Vendredi</v>
      </c>
      <c r="E8838" s="2" t="s">
        <v>30</v>
      </c>
      <c r="F8838" s="2" t="s">
        <v>83</v>
      </c>
      <c r="G8838" s="2" t="s">
        <v>84</v>
      </c>
      <c r="H8838" s="4" t="s">
        <v>18</v>
      </c>
      <c r="I8838" s="5">
        <v>28</v>
      </c>
      <c r="J8838" s="6">
        <v>223</v>
      </c>
      <c r="K8838" s="7">
        <v>6244</v>
      </c>
      <c r="L8838" s="7">
        <v>2684.9199999999996</v>
      </c>
      <c r="M8838" s="8">
        <v>0.42999999999999994</v>
      </c>
      <c r="N8838" s="2" t="s">
        <v>23</v>
      </c>
      <c r="O8838">
        <f t="shared" si="1104"/>
        <v>2021</v>
      </c>
      <c r="P8838">
        <f t="shared" si="1105"/>
        <v>11</v>
      </c>
      <c r="Q8838" t="str">
        <f t="shared" si="1106"/>
        <v>nov</v>
      </c>
      <c r="R8838" t="str">
        <f t="shared" si="1107"/>
        <v>Idaho</v>
      </c>
      <c r="S8838" t="str">
        <f t="shared" si="1108"/>
        <v>2021-11</v>
      </c>
      <c r="T8838">
        <f>IF(AND(COUNTIF(Calculs!$Q$2:$Q$12,$O8838)&gt;0,COUNTIF(Calculs!$S$2:$S$12,$E8838)&gt;0,COUNTIF(Calculs!$U$2:$U$12,$H8838)&gt;0),1,0)</f>
        <v>1</v>
      </c>
      <c r="U8838">
        <f t="shared" si="1109"/>
        <v>6244</v>
      </c>
      <c r="V8838">
        <f t="shared" si="1110"/>
        <v>223</v>
      </c>
      <c r="W8838">
        <f t="shared" si="1111"/>
        <v>2684.9199999999996</v>
      </c>
    </row>
    <row r="8839" spans="1:23" ht="15.75" customHeight="1" x14ac:dyDescent="0.3">
      <c r="A8839" s="2" t="s">
        <v>25</v>
      </c>
      <c r="B8839" s="2">
        <v>1197831</v>
      </c>
      <c r="C8839" s="3">
        <v>44505</v>
      </c>
      <c r="D8839" s="12" t="str" cm="1">
        <f t="array" ref="D8839">_xlfn.SWITCH(WEEKDAY(C8839,2), 1, "Lundi", 2, "Mardi", 3, "Mercredi", 4, "Jeudi", 5, "Vendredi", 6, "Samedi", 7, "Dimanche", "Erreur")</f>
        <v>Vendredi</v>
      </c>
      <c r="E8839" s="2" t="s">
        <v>30</v>
      </c>
      <c r="F8839" s="2" t="s">
        <v>83</v>
      </c>
      <c r="G8839" s="2" t="s">
        <v>84</v>
      </c>
      <c r="H8839" s="4" t="s">
        <v>19</v>
      </c>
      <c r="I8839" s="5">
        <v>42</v>
      </c>
      <c r="J8839" s="6">
        <v>210</v>
      </c>
      <c r="K8839" s="7">
        <v>8820</v>
      </c>
      <c r="L8839" s="7">
        <v>3704.3999999999996</v>
      </c>
      <c r="M8839" s="8">
        <v>0.42</v>
      </c>
      <c r="N8839" s="2" t="s">
        <v>23</v>
      </c>
      <c r="O8839">
        <f t="shared" si="1104"/>
        <v>2021</v>
      </c>
      <c r="P8839">
        <f t="shared" si="1105"/>
        <v>11</v>
      </c>
      <c r="Q8839" t="str">
        <f t="shared" si="1106"/>
        <v>nov</v>
      </c>
      <c r="R8839" t="str">
        <f t="shared" si="1107"/>
        <v>Idaho</v>
      </c>
      <c r="S8839" t="str">
        <f t="shared" si="1108"/>
        <v>2021-11</v>
      </c>
      <c r="T8839">
        <f>IF(AND(COUNTIF(Calculs!$Q$2:$Q$12,$O8839)&gt;0,COUNTIF(Calculs!$S$2:$S$12,$E8839)&gt;0,COUNTIF(Calculs!$U$2:$U$12,$H8839)&gt;0),1,0)</f>
        <v>1</v>
      </c>
      <c r="U8839">
        <f t="shared" si="1109"/>
        <v>8820</v>
      </c>
      <c r="V8839">
        <f t="shared" si="1110"/>
        <v>210</v>
      </c>
      <c r="W8839">
        <f t="shared" si="1111"/>
        <v>3704.3999999999996</v>
      </c>
    </row>
    <row r="8840" spans="1:23" ht="15.75" customHeight="1" x14ac:dyDescent="0.3">
      <c r="A8840" s="2" t="s">
        <v>25</v>
      </c>
      <c r="B8840" s="2">
        <v>1197831</v>
      </c>
      <c r="C8840" s="3">
        <v>44505</v>
      </c>
      <c r="D8840" s="12" t="str" cm="1">
        <f t="array" ref="D8840">_xlfn.SWITCH(WEEKDAY(C8840,2), 1, "Lundi", 2, "Mardi", 3, "Mercredi", 4, "Jeudi", 5, "Vendredi", 6, "Samedi", 7, "Dimanche", "Erreur")</f>
        <v>Vendredi</v>
      </c>
      <c r="E8840" s="2" t="s">
        <v>30</v>
      </c>
      <c r="F8840" s="2" t="s">
        <v>83</v>
      </c>
      <c r="G8840" s="2" t="s">
        <v>84</v>
      </c>
      <c r="H8840" s="4" t="s">
        <v>20</v>
      </c>
      <c r="I8840" s="5">
        <v>43</v>
      </c>
      <c r="J8840" s="6">
        <v>158</v>
      </c>
      <c r="K8840" s="7">
        <v>6794</v>
      </c>
      <c r="L8840" s="7">
        <v>3532.88</v>
      </c>
      <c r="M8840" s="8">
        <v>0.52</v>
      </c>
      <c r="N8840" s="2" t="s">
        <v>23</v>
      </c>
      <c r="O8840">
        <f t="shared" si="1104"/>
        <v>2021</v>
      </c>
      <c r="P8840">
        <f t="shared" si="1105"/>
        <v>11</v>
      </c>
      <c r="Q8840" t="str">
        <f t="shared" si="1106"/>
        <v>nov</v>
      </c>
      <c r="R8840" t="str">
        <f t="shared" si="1107"/>
        <v>Idaho</v>
      </c>
      <c r="S8840" t="str">
        <f t="shared" si="1108"/>
        <v>2021-11</v>
      </c>
      <c r="T8840">
        <f>IF(AND(COUNTIF(Calculs!$Q$2:$Q$12,$O8840)&gt;0,COUNTIF(Calculs!$S$2:$S$12,$E8840)&gt;0,COUNTIF(Calculs!$U$2:$U$12,$H8840)&gt;0),1,0)</f>
        <v>1</v>
      </c>
      <c r="U8840">
        <f t="shared" si="1109"/>
        <v>6794</v>
      </c>
      <c r="V8840">
        <f t="shared" si="1110"/>
        <v>158</v>
      </c>
      <c r="W8840">
        <f t="shared" si="1111"/>
        <v>3532.88</v>
      </c>
    </row>
    <row r="8841" spans="1:23" ht="15.75" customHeight="1" x14ac:dyDescent="0.3">
      <c r="A8841" s="2" t="s">
        <v>25</v>
      </c>
      <c r="B8841" s="2">
        <v>1197831</v>
      </c>
      <c r="C8841" s="3">
        <v>44505</v>
      </c>
      <c r="D8841" s="12" t="str" cm="1">
        <f t="array" ref="D8841">_xlfn.SWITCH(WEEKDAY(C8841,2), 1, "Lundi", 2, "Mardi", 3, "Mercredi", 4, "Jeudi", 5, "Vendredi", 6, "Samedi", 7, "Dimanche", "Erreur")</f>
        <v>Vendredi</v>
      </c>
      <c r="E8841" s="2" t="s">
        <v>30</v>
      </c>
      <c r="F8841" s="2" t="s">
        <v>83</v>
      </c>
      <c r="G8841" s="2" t="s">
        <v>84</v>
      </c>
      <c r="H8841" s="4" t="s">
        <v>21</v>
      </c>
      <c r="I8841" s="5">
        <v>41</v>
      </c>
      <c r="J8841" s="6">
        <v>149</v>
      </c>
      <c r="K8841" s="7">
        <v>6109</v>
      </c>
      <c r="L8841" s="7">
        <v>2321.42</v>
      </c>
      <c r="M8841" s="8">
        <v>0.38</v>
      </c>
      <c r="N8841" s="2" t="s">
        <v>23</v>
      </c>
      <c r="O8841">
        <f t="shared" si="1104"/>
        <v>2021</v>
      </c>
      <c r="P8841">
        <f t="shared" si="1105"/>
        <v>11</v>
      </c>
      <c r="Q8841" t="str">
        <f t="shared" si="1106"/>
        <v>nov</v>
      </c>
      <c r="R8841" t="str">
        <f t="shared" si="1107"/>
        <v>Idaho</v>
      </c>
      <c r="S8841" t="str">
        <f t="shared" si="1108"/>
        <v>2021-11</v>
      </c>
      <c r="T8841">
        <f>IF(AND(COUNTIF(Calculs!$Q$2:$Q$12,$O8841)&gt;0,COUNTIF(Calculs!$S$2:$S$12,$E8841)&gt;0,COUNTIF(Calculs!$U$2:$U$12,$H8841)&gt;0),1,0)</f>
        <v>1</v>
      </c>
      <c r="U8841">
        <f t="shared" si="1109"/>
        <v>6109</v>
      </c>
      <c r="V8841">
        <f t="shared" si="1110"/>
        <v>149</v>
      </c>
      <c r="W8841">
        <f t="shared" si="1111"/>
        <v>2321.42</v>
      </c>
    </row>
    <row r="8842" spans="1:23" ht="15.75" customHeight="1" x14ac:dyDescent="0.3">
      <c r="A8842" s="2" t="s">
        <v>25</v>
      </c>
      <c r="B8842" s="2">
        <v>1197831</v>
      </c>
      <c r="C8842" s="3">
        <v>44505</v>
      </c>
      <c r="D8842" s="12" t="str" cm="1">
        <f t="array" ref="D8842">_xlfn.SWITCH(WEEKDAY(C8842,2), 1, "Lundi", 2, "Mardi", 3, "Mercredi", 4, "Jeudi", 5, "Vendredi", 6, "Samedi", 7, "Dimanche", "Erreur")</f>
        <v>Vendredi</v>
      </c>
      <c r="E8842" s="2" t="s">
        <v>30</v>
      </c>
      <c r="F8842" s="2" t="s">
        <v>83</v>
      </c>
      <c r="G8842" s="2" t="s">
        <v>84</v>
      </c>
      <c r="H8842" s="4" t="s">
        <v>22</v>
      </c>
      <c r="I8842" s="5">
        <v>51</v>
      </c>
      <c r="J8842" s="6">
        <v>194</v>
      </c>
      <c r="K8842" s="7">
        <v>9894</v>
      </c>
      <c r="L8842" s="7">
        <v>5837.4600000000009</v>
      </c>
      <c r="M8842" s="8">
        <v>0.59000000000000008</v>
      </c>
      <c r="N8842" s="2" t="s">
        <v>23</v>
      </c>
      <c r="O8842">
        <f t="shared" si="1104"/>
        <v>2021</v>
      </c>
      <c r="P8842">
        <f t="shared" si="1105"/>
        <v>11</v>
      </c>
      <c r="Q8842" t="str">
        <f t="shared" si="1106"/>
        <v>nov</v>
      </c>
      <c r="R8842" t="str">
        <f t="shared" si="1107"/>
        <v>Idaho</v>
      </c>
      <c r="S8842" t="str">
        <f t="shared" si="1108"/>
        <v>2021-11</v>
      </c>
      <c r="T8842">
        <f>IF(AND(COUNTIF(Calculs!$Q$2:$Q$12,$O8842)&gt;0,COUNTIF(Calculs!$S$2:$S$12,$E8842)&gt;0,COUNTIF(Calculs!$U$2:$U$12,$H8842)&gt;0),1,0)</f>
        <v>1</v>
      </c>
      <c r="U8842">
        <f t="shared" si="1109"/>
        <v>9894</v>
      </c>
      <c r="V8842">
        <f t="shared" si="1110"/>
        <v>194</v>
      </c>
      <c r="W8842">
        <f t="shared" si="1111"/>
        <v>5837.4600000000009</v>
      </c>
    </row>
    <row r="8843" spans="1:23" ht="15.75" customHeight="1" x14ac:dyDescent="0.3">
      <c r="A8843" s="2" t="s">
        <v>13</v>
      </c>
      <c r="B8843" s="2">
        <v>1197831</v>
      </c>
      <c r="C8843" s="3">
        <v>44534</v>
      </c>
      <c r="D8843" s="12" t="str" cm="1">
        <f t="array" ref="D8843">_xlfn.SWITCH(WEEKDAY(C8843,2), 1, "Lundi", 2, "Mardi", 3, "Mercredi", 4, "Jeudi", 5, "Vendredi", 6, "Samedi", 7, "Dimanche", "Erreur")</f>
        <v>Samedi</v>
      </c>
      <c r="E8843" s="2" t="s">
        <v>30</v>
      </c>
      <c r="F8843" s="2" t="s">
        <v>83</v>
      </c>
      <c r="G8843" s="2" t="s">
        <v>84</v>
      </c>
      <c r="H8843" s="4" t="s">
        <v>16</v>
      </c>
      <c r="I8843" s="5">
        <v>40</v>
      </c>
      <c r="J8843" s="6">
        <v>240</v>
      </c>
      <c r="K8843" s="7">
        <v>9600</v>
      </c>
      <c r="L8843" s="7">
        <v>4320</v>
      </c>
      <c r="M8843" s="8">
        <v>0.44999999999999996</v>
      </c>
      <c r="N8843" s="2" t="s">
        <v>23</v>
      </c>
      <c r="O8843">
        <f t="shared" si="1104"/>
        <v>2021</v>
      </c>
      <c r="P8843">
        <f t="shared" si="1105"/>
        <v>12</v>
      </c>
      <c r="Q8843" t="str">
        <f t="shared" si="1106"/>
        <v>déc</v>
      </c>
      <c r="R8843" t="str">
        <f t="shared" si="1107"/>
        <v>Idaho</v>
      </c>
      <c r="S8843" t="str">
        <f t="shared" si="1108"/>
        <v>2021-12</v>
      </c>
      <c r="T8843">
        <f>IF(AND(COUNTIF(Calculs!$Q$2:$Q$12,$O8843)&gt;0,COUNTIF(Calculs!$S$2:$S$12,$E8843)&gt;0,COUNTIF(Calculs!$U$2:$U$12,$H8843)&gt;0),1,0)</f>
        <v>1</v>
      </c>
      <c r="U8843">
        <f t="shared" si="1109"/>
        <v>9600</v>
      </c>
      <c r="V8843">
        <f t="shared" si="1110"/>
        <v>240</v>
      </c>
      <c r="W8843">
        <f t="shared" si="1111"/>
        <v>4320</v>
      </c>
    </row>
    <row r="8844" spans="1:23" ht="15.75" customHeight="1" x14ac:dyDescent="0.3">
      <c r="A8844" s="2" t="s">
        <v>13</v>
      </c>
      <c r="B8844" s="2">
        <v>1197831</v>
      </c>
      <c r="C8844" s="3">
        <v>44534</v>
      </c>
      <c r="D8844" s="12" t="str" cm="1">
        <f t="array" ref="D8844">_xlfn.SWITCH(WEEKDAY(C8844,2), 1, "Lundi", 2, "Mardi", 3, "Mercredi", 4, "Jeudi", 5, "Vendredi", 6, "Samedi", 7, "Dimanche", "Erreur")</f>
        <v>Samedi</v>
      </c>
      <c r="E8844" s="2" t="s">
        <v>30</v>
      </c>
      <c r="F8844" s="2" t="s">
        <v>83</v>
      </c>
      <c r="G8844" s="2" t="s">
        <v>84</v>
      </c>
      <c r="H8844" s="4" t="s">
        <v>18</v>
      </c>
      <c r="I8844" s="5">
        <v>41</v>
      </c>
      <c r="J8844" s="6">
        <v>240</v>
      </c>
      <c r="K8844" s="7">
        <v>9840</v>
      </c>
      <c r="L8844" s="7">
        <v>4526.3999999999996</v>
      </c>
      <c r="M8844" s="8">
        <v>0.45999999999999996</v>
      </c>
      <c r="N8844" s="2" t="s">
        <v>23</v>
      </c>
      <c r="O8844">
        <f t="shared" si="1104"/>
        <v>2021</v>
      </c>
      <c r="P8844">
        <f t="shared" si="1105"/>
        <v>12</v>
      </c>
      <c r="Q8844" t="str">
        <f t="shared" si="1106"/>
        <v>déc</v>
      </c>
      <c r="R8844" t="str">
        <f t="shared" si="1107"/>
        <v>Idaho</v>
      </c>
      <c r="S8844" t="str">
        <f t="shared" si="1108"/>
        <v>2021-12</v>
      </c>
      <c r="T8844">
        <f>IF(AND(COUNTIF(Calculs!$Q$2:$Q$12,$O8844)&gt;0,COUNTIF(Calculs!$S$2:$S$12,$E8844)&gt;0,COUNTIF(Calculs!$U$2:$U$12,$H8844)&gt;0),1,0)</f>
        <v>1</v>
      </c>
      <c r="U8844">
        <f t="shared" si="1109"/>
        <v>9840</v>
      </c>
      <c r="V8844">
        <f t="shared" si="1110"/>
        <v>240</v>
      </c>
      <c r="W8844">
        <f t="shared" si="1111"/>
        <v>4526.3999999999996</v>
      </c>
    </row>
    <row r="8845" spans="1:23" ht="15.75" customHeight="1" x14ac:dyDescent="0.3">
      <c r="A8845" s="2" t="s">
        <v>13</v>
      </c>
      <c r="B8845" s="2">
        <v>1197831</v>
      </c>
      <c r="C8845" s="3">
        <v>44534</v>
      </c>
      <c r="D8845" s="12" t="str" cm="1">
        <f t="array" ref="D8845">_xlfn.SWITCH(WEEKDAY(C8845,2), 1, "Lundi", 2, "Mardi", 3, "Mercredi", 4, "Jeudi", 5, "Vendredi", 6, "Samedi", 7, "Dimanche", "Erreur")</f>
        <v>Samedi</v>
      </c>
      <c r="E8845" s="2" t="s">
        <v>30</v>
      </c>
      <c r="F8845" s="2" t="s">
        <v>83</v>
      </c>
      <c r="G8845" s="2" t="s">
        <v>84</v>
      </c>
      <c r="H8845" s="4" t="s">
        <v>19</v>
      </c>
      <c r="I8845" s="5">
        <v>47</v>
      </c>
      <c r="J8845" s="6">
        <v>223</v>
      </c>
      <c r="K8845" s="7">
        <v>10481</v>
      </c>
      <c r="L8845" s="7">
        <v>4611.6399999999994</v>
      </c>
      <c r="M8845" s="8">
        <v>0.43999999999999995</v>
      </c>
      <c r="N8845" s="2" t="s">
        <v>23</v>
      </c>
      <c r="O8845">
        <f t="shared" si="1104"/>
        <v>2021</v>
      </c>
      <c r="P8845">
        <f t="shared" si="1105"/>
        <v>12</v>
      </c>
      <c r="Q8845" t="str">
        <f t="shared" si="1106"/>
        <v>déc</v>
      </c>
      <c r="R8845" t="str">
        <f t="shared" si="1107"/>
        <v>Idaho</v>
      </c>
      <c r="S8845" t="str">
        <f t="shared" si="1108"/>
        <v>2021-12</v>
      </c>
      <c r="T8845">
        <f>IF(AND(COUNTIF(Calculs!$Q$2:$Q$12,$O8845)&gt;0,COUNTIF(Calculs!$S$2:$S$12,$E8845)&gt;0,COUNTIF(Calculs!$U$2:$U$12,$H8845)&gt;0),1,0)</f>
        <v>1</v>
      </c>
      <c r="U8845">
        <f t="shared" si="1109"/>
        <v>10481</v>
      </c>
      <c r="V8845">
        <f t="shared" si="1110"/>
        <v>223</v>
      </c>
      <c r="W8845">
        <f t="shared" si="1111"/>
        <v>4611.6399999999994</v>
      </c>
    </row>
    <row r="8846" spans="1:23" ht="15.75" customHeight="1" x14ac:dyDescent="0.3">
      <c r="A8846" s="2" t="s">
        <v>13</v>
      </c>
      <c r="B8846" s="2">
        <v>1197831</v>
      </c>
      <c r="C8846" s="3">
        <v>44534</v>
      </c>
      <c r="D8846" s="12" t="str" cm="1">
        <f t="array" ref="D8846">_xlfn.SWITCH(WEEKDAY(C8846,2), 1, "Lundi", 2, "Mardi", 3, "Mercredi", 4, "Jeudi", 5, "Vendredi", 6, "Samedi", 7, "Dimanche", "Erreur")</f>
        <v>Samedi</v>
      </c>
      <c r="E8846" s="2" t="s">
        <v>30</v>
      </c>
      <c r="F8846" s="2" t="s">
        <v>83</v>
      </c>
      <c r="G8846" s="2" t="s">
        <v>84</v>
      </c>
      <c r="H8846" s="4" t="s">
        <v>20</v>
      </c>
      <c r="I8846" s="5">
        <v>44</v>
      </c>
      <c r="J8846" s="6">
        <v>184</v>
      </c>
      <c r="K8846" s="7">
        <v>8096</v>
      </c>
      <c r="L8846" s="7">
        <v>4209.92</v>
      </c>
      <c r="M8846" s="8">
        <v>0.52</v>
      </c>
      <c r="N8846" s="2" t="s">
        <v>23</v>
      </c>
      <c r="O8846">
        <f t="shared" si="1104"/>
        <v>2021</v>
      </c>
      <c r="P8846">
        <f t="shared" si="1105"/>
        <v>12</v>
      </c>
      <c r="Q8846" t="str">
        <f t="shared" si="1106"/>
        <v>déc</v>
      </c>
      <c r="R8846" t="str">
        <f t="shared" si="1107"/>
        <v>Idaho</v>
      </c>
      <c r="S8846" t="str">
        <f t="shared" si="1108"/>
        <v>2021-12</v>
      </c>
      <c r="T8846">
        <f>IF(AND(COUNTIF(Calculs!$Q$2:$Q$12,$O8846)&gt;0,COUNTIF(Calculs!$S$2:$S$12,$E8846)&gt;0,COUNTIF(Calculs!$U$2:$U$12,$H8846)&gt;0),1,0)</f>
        <v>1</v>
      </c>
      <c r="U8846">
        <f t="shared" si="1109"/>
        <v>8096</v>
      </c>
      <c r="V8846">
        <f t="shared" si="1110"/>
        <v>184</v>
      </c>
      <c r="W8846">
        <f t="shared" si="1111"/>
        <v>4209.92</v>
      </c>
    </row>
    <row r="8847" spans="1:23" ht="15.75" customHeight="1" x14ac:dyDescent="0.3">
      <c r="A8847" s="2" t="s">
        <v>13</v>
      </c>
      <c r="B8847" s="2">
        <v>1197831</v>
      </c>
      <c r="C8847" s="3">
        <v>44534</v>
      </c>
      <c r="D8847" s="12" t="str" cm="1">
        <f t="array" ref="D8847">_xlfn.SWITCH(WEEKDAY(C8847,2), 1, "Lundi", 2, "Mardi", 3, "Mercredi", 4, "Jeudi", 5, "Vendredi", 6, "Samedi", 7, "Dimanche", "Erreur")</f>
        <v>Samedi</v>
      </c>
      <c r="E8847" s="2" t="s">
        <v>30</v>
      </c>
      <c r="F8847" s="2" t="s">
        <v>83</v>
      </c>
      <c r="G8847" s="2" t="s">
        <v>84</v>
      </c>
      <c r="H8847" s="4" t="s">
        <v>21</v>
      </c>
      <c r="I8847" s="5">
        <v>43</v>
      </c>
      <c r="J8847" s="6">
        <v>147</v>
      </c>
      <c r="K8847" s="7">
        <v>6321</v>
      </c>
      <c r="L8847" s="7">
        <v>2591.6099999999997</v>
      </c>
      <c r="M8847" s="8">
        <v>0.41</v>
      </c>
      <c r="N8847" s="2" t="s">
        <v>23</v>
      </c>
      <c r="O8847">
        <f t="shared" si="1104"/>
        <v>2021</v>
      </c>
      <c r="P8847">
        <f t="shared" si="1105"/>
        <v>12</v>
      </c>
      <c r="Q8847" t="str">
        <f t="shared" si="1106"/>
        <v>déc</v>
      </c>
      <c r="R8847" t="str">
        <f t="shared" si="1107"/>
        <v>Idaho</v>
      </c>
      <c r="S8847" t="str">
        <f t="shared" si="1108"/>
        <v>2021-12</v>
      </c>
      <c r="T8847">
        <f>IF(AND(COUNTIF(Calculs!$Q$2:$Q$12,$O8847)&gt;0,COUNTIF(Calculs!$S$2:$S$12,$E8847)&gt;0,COUNTIF(Calculs!$U$2:$U$12,$H8847)&gt;0),1,0)</f>
        <v>1</v>
      </c>
      <c r="U8847">
        <f t="shared" si="1109"/>
        <v>6321</v>
      </c>
      <c r="V8847">
        <f t="shared" si="1110"/>
        <v>147</v>
      </c>
      <c r="W8847">
        <f t="shared" si="1111"/>
        <v>2591.6099999999997</v>
      </c>
    </row>
    <row r="8848" spans="1:23" ht="15.75" customHeight="1" x14ac:dyDescent="0.3">
      <c r="A8848" s="2" t="s">
        <v>13</v>
      </c>
      <c r="B8848" s="2">
        <v>1197831</v>
      </c>
      <c r="C8848" s="3">
        <v>44534</v>
      </c>
      <c r="D8848" s="12" t="str" cm="1">
        <f t="array" ref="D8848">_xlfn.SWITCH(WEEKDAY(C8848,2), 1, "Lundi", 2, "Mardi", 3, "Mercredi", 4, "Jeudi", 5, "Vendredi", 6, "Samedi", 7, "Dimanche", "Erreur")</f>
        <v>Samedi</v>
      </c>
      <c r="E8848" s="2" t="s">
        <v>30</v>
      </c>
      <c r="F8848" s="2" t="s">
        <v>83</v>
      </c>
      <c r="G8848" s="2" t="s">
        <v>84</v>
      </c>
      <c r="H8848" s="4" t="s">
        <v>22</v>
      </c>
      <c r="I8848" s="5">
        <v>47</v>
      </c>
      <c r="J8848" s="6">
        <v>232</v>
      </c>
      <c r="K8848" s="7">
        <v>10904</v>
      </c>
      <c r="L8848" s="7">
        <v>6651.4400000000014</v>
      </c>
      <c r="M8848" s="8">
        <v>0.6100000000000001</v>
      </c>
      <c r="N8848" s="2" t="s">
        <v>23</v>
      </c>
      <c r="O8848">
        <f t="shared" si="1104"/>
        <v>2021</v>
      </c>
      <c r="P8848">
        <f t="shared" si="1105"/>
        <v>12</v>
      </c>
      <c r="Q8848" t="str">
        <f t="shared" si="1106"/>
        <v>déc</v>
      </c>
      <c r="R8848" t="str">
        <f t="shared" si="1107"/>
        <v>Idaho</v>
      </c>
      <c r="S8848" t="str">
        <f t="shared" si="1108"/>
        <v>2021-12</v>
      </c>
      <c r="T8848">
        <f>IF(AND(COUNTIF(Calculs!$Q$2:$Q$12,$O8848)&gt;0,COUNTIF(Calculs!$S$2:$S$12,$E8848)&gt;0,COUNTIF(Calculs!$U$2:$U$12,$H8848)&gt;0),1,0)</f>
        <v>1</v>
      </c>
      <c r="U8848">
        <f t="shared" si="1109"/>
        <v>10904</v>
      </c>
      <c r="V8848">
        <f t="shared" si="1110"/>
        <v>232</v>
      </c>
      <c r="W8848">
        <f t="shared" si="1111"/>
        <v>6651.4400000000014</v>
      </c>
    </row>
    <row r="8849" spans="1:23" ht="15.75" customHeight="1" x14ac:dyDescent="0.3">
      <c r="A8849" s="2" t="s">
        <v>13</v>
      </c>
      <c r="B8849" s="2">
        <v>1128299</v>
      </c>
      <c r="C8849" s="3">
        <v>44219</v>
      </c>
      <c r="D8849" s="12" t="str" cm="1">
        <f t="array" ref="D8849">_xlfn.SWITCH(WEEKDAY(C8849,2), 1, "Lundi", 2, "Mardi", 3, "Mercredi", 4, "Jeudi", 5, "Vendredi", 6, "Samedi", 7, "Dimanche", "Erreur")</f>
        <v>Samedi</v>
      </c>
      <c r="E8849" s="2" t="s">
        <v>30</v>
      </c>
      <c r="F8849" s="2" t="s">
        <v>83</v>
      </c>
      <c r="G8849" s="2" t="s">
        <v>84</v>
      </c>
      <c r="H8849" s="4" t="s">
        <v>16</v>
      </c>
      <c r="I8849" s="5">
        <v>23</v>
      </c>
      <c r="J8849" s="6">
        <v>136</v>
      </c>
      <c r="K8849" s="7">
        <v>3128</v>
      </c>
      <c r="L8849" s="7">
        <v>1251.1999999999998</v>
      </c>
      <c r="M8849" s="8">
        <v>0.39999999999999997</v>
      </c>
      <c r="N8849" s="2" t="s">
        <v>23</v>
      </c>
      <c r="O8849">
        <f t="shared" si="1104"/>
        <v>2021</v>
      </c>
      <c r="P8849">
        <f t="shared" si="1105"/>
        <v>1</v>
      </c>
      <c r="Q8849" t="str">
        <f t="shared" si="1106"/>
        <v>janv</v>
      </c>
      <c r="R8849" t="str">
        <f t="shared" si="1107"/>
        <v>Idaho</v>
      </c>
      <c r="S8849" t="str">
        <f t="shared" si="1108"/>
        <v>2021-01</v>
      </c>
      <c r="T8849">
        <f>IF(AND(COUNTIF(Calculs!$Q$2:$Q$12,$O8849)&gt;0,COUNTIF(Calculs!$S$2:$S$12,$E8849)&gt;0,COUNTIF(Calculs!$U$2:$U$12,$H8849)&gt;0),1,0)</f>
        <v>1</v>
      </c>
      <c r="U8849">
        <f t="shared" si="1109"/>
        <v>3128</v>
      </c>
      <c r="V8849">
        <f t="shared" si="1110"/>
        <v>136</v>
      </c>
      <c r="W8849">
        <f t="shared" si="1111"/>
        <v>1251.1999999999998</v>
      </c>
    </row>
    <row r="8850" spans="1:23" ht="15.75" customHeight="1" x14ac:dyDescent="0.3">
      <c r="A8850" s="2" t="s">
        <v>13</v>
      </c>
      <c r="B8850" s="2">
        <v>1128299</v>
      </c>
      <c r="C8850" s="3">
        <v>44219</v>
      </c>
      <c r="D8850" s="12" t="str" cm="1">
        <f t="array" ref="D8850">_xlfn.SWITCH(WEEKDAY(C8850,2), 1, "Lundi", 2, "Mardi", 3, "Mercredi", 4, "Jeudi", 5, "Vendredi", 6, "Samedi", 7, "Dimanche", "Erreur")</f>
        <v>Samedi</v>
      </c>
      <c r="E8850" s="2" t="s">
        <v>30</v>
      </c>
      <c r="F8850" s="2" t="s">
        <v>83</v>
      </c>
      <c r="G8850" s="2" t="s">
        <v>84</v>
      </c>
      <c r="H8850" s="4" t="s">
        <v>18</v>
      </c>
      <c r="I8850" s="5">
        <v>30</v>
      </c>
      <c r="J8850" s="6">
        <v>140</v>
      </c>
      <c r="K8850" s="7">
        <v>4200</v>
      </c>
      <c r="L8850" s="7">
        <v>1806.0000000000002</v>
      </c>
      <c r="M8850" s="8">
        <v>0.43000000000000005</v>
      </c>
      <c r="N8850" s="2" t="s">
        <v>23</v>
      </c>
      <c r="O8850">
        <f t="shared" si="1104"/>
        <v>2021</v>
      </c>
      <c r="P8850">
        <f t="shared" si="1105"/>
        <v>1</v>
      </c>
      <c r="Q8850" t="str">
        <f t="shared" si="1106"/>
        <v>janv</v>
      </c>
      <c r="R8850" t="str">
        <f t="shared" si="1107"/>
        <v>Idaho</v>
      </c>
      <c r="S8850" t="str">
        <f t="shared" si="1108"/>
        <v>2021-01</v>
      </c>
      <c r="T8850">
        <f>IF(AND(COUNTIF(Calculs!$Q$2:$Q$12,$O8850)&gt;0,COUNTIF(Calculs!$S$2:$S$12,$E8850)&gt;0,COUNTIF(Calculs!$U$2:$U$12,$H8850)&gt;0),1,0)</f>
        <v>1</v>
      </c>
      <c r="U8850">
        <f t="shared" si="1109"/>
        <v>4200</v>
      </c>
      <c r="V8850">
        <f t="shared" si="1110"/>
        <v>140</v>
      </c>
      <c r="W8850">
        <f t="shared" si="1111"/>
        <v>1806.0000000000002</v>
      </c>
    </row>
    <row r="8851" spans="1:23" ht="15.75" customHeight="1" x14ac:dyDescent="0.3">
      <c r="A8851" s="2" t="s">
        <v>13</v>
      </c>
      <c r="B8851" s="2">
        <v>1128299</v>
      </c>
      <c r="C8851" s="3">
        <v>44219</v>
      </c>
      <c r="D8851" s="12" t="str" cm="1">
        <f t="array" ref="D8851">_xlfn.SWITCH(WEEKDAY(C8851,2), 1, "Lundi", 2, "Mardi", 3, "Mercredi", 4, "Jeudi", 5, "Vendredi", 6, "Samedi", 7, "Dimanche", "Erreur")</f>
        <v>Samedi</v>
      </c>
      <c r="E8851" s="2" t="s">
        <v>30</v>
      </c>
      <c r="F8851" s="2" t="s">
        <v>83</v>
      </c>
      <c r="G8851" s="2" t="s">
        <v>84</v>
      </c>
      <c r="H8851" s="4" t="s">
        <v>19</v>
      </c>
      <c r="I8851" s="5">
        <v>31</v>
      </c>
      <c r="J8851" s="6">
        <v>145</v>
      </c>
      <c r="K8851" s="7">
        <v>4495</v>
      </c>
      <c r="L8851" s="7">
        <v>1753.0499999999997</v>
      </c>
      <c r="M8851" s="8">
        <v>0.38999999999999996</v>
      </c>
      <c r="N8851" s="2" t="s">
        <v>23</v>
      </c>
      <c r="O8851">
        <f t="shared" si="1104"/>
        <v>2021</v>
      </c>
      <c r="P8851">
        <f t="shared" si="1105"/>
        <v>1</v>
      </c>
      <c r="Q8851" t="str">
        <f t="shared" si="1106"/>
        <v>janv</v>
      </c>
      <c r="R8851" t="str">
        <f t="shared" si="1107"/>
        <v>Idaho</v>
      </c>
      <c r="S8851" t="str">
        <f t="shared" si="1108"/>
        <v>2021-01</v>
      </c>
      <c r="T8851">
        <f>IF(AND(COUNTIF(Calculs!$Q$2:$Q$12,$O8851)&gt;0,COUNTIF(Calculs!$S$2:$S$12,$E8851)&gt;0,COUNTIF(Calculs!$U$2:$U$12,$H8851)&gt;0),1,0)</f>
        <v>1</v>
      </c>
      <c r="U8851">
        <f t="shared" si="1109"/>
        <v>4495</v>
      </c>
      <c r="V8851">
        <f t="shared" si="1110"/>
        <v>145</v>
      </c>
      <c r="W8851">
        <f t="shared" si="1111"/>
        <v>1753.0499999999997</v>
      </c>
    </row>
    <row r="8852" spans="1:23" ht="15.75" customHeight="1" x14ac:dyDescent="0.3">
      <c r="A8852" s="2" t="s">
        <v>13</v>
      </c>
      <c r="B8852" s="2">
        <v>1128299</v>
      </c>
      <c r="C8852" s="3">
        <v>44219</v>
      </c>
      <c r="D8852" s="12" t="str" cm="1">
        <f t="array" ref="D8852">_xlfn.SWITCH(WEEKDAY(C8852,2), 1, "Lundi", 2, "Mardi", 3, "Mercredi", 4, "Jeudi", 5, "Vendredi", 6, "Samedi", 7, "Dimanche", "Erreur")</f>
        <v>Samedi</v>
      </c>
      <c r="E8852" s="2" t="s">
        <v>30</v>
      </c>
      <c r="F8852" s="2" t="s">
        <v>83</v>
      </c>
      <c r="G8852" s="2" t="s">
        <v>84</v>
      </c>
      <c r="H8852" s="4" t="s">
        <v>20</v>
      </c>
      <c r="I8852" s="5">
        <v>30</v>
      </c>
      <c r="J8852" s="6">
        <v>88</v>
      </c>
      <c r="K8852" s="7">
        <v>2640</v>
      </c>
      <c r="L8852" s="7">
        <v>976.8</v>
      </c>
      <c r="M8852" s="8">
        <v>0.37</v>
      </c>
      <c r="N8852" s="2" t="s">
        <v>23</v>
      </c>
      <c r="O8852">
        <f t="shared" si="1104"/>
        <v>2021</v>
      </c>
      <c r="P8852">
        <f t="shared" si="1105"/>
        <v>1</v>
      </c>
      <c r="Q8852" t="str">
        <f t="shared" si="1106"/>
        <v>janv</v>
      </c>
      <c r="R8852" t="str">
        <f t="shared" si="1107"/>
        <v>Idaho</v>
      </c>
      <c r="S8852" t="str">
        <f t="shared" si="1108"/>
        <v>2021-01</v>
      </c>
      <c r="T8852">
        <f>IF(AND(COUNTIF(Calculs!$Q$2:$Q$12,$O8852)&gt;0,COUNTIF(Calculs!$S$2:$S$12,$E8852)&gt;0,COUNTIF(Calculs!$U$2:$U$12,$H8852)&gt;0),1,0)</f>
        <v>1</v>
      </c>
      <c r="U8852">
        <f t="shared" si="1109"/>
        <v>2640</v>
      </c>
      <c r="V8852">
        <f t="shared" si="1110"/>
        <v>88</v>
      </c>
      <c r="W8852">
        <f t="shared" si="1111"/>
        <v>976.8</v>
      </c>
    </row>
    <row r="8853" spans="1:23" ht="15.75" customHeight="1" x14ac:dyDescent="0.3">
      <c r="A8853" s="2" t="s">
        <v>13</v>
      </c>
      <c r="B8853" s="2">
        <v>1128299</v>
      </c>
      <c r="C8853" s="3">
        <v>44219</v>
      </c>
      <c r="D8853" s="12" t="str" cm="1">
        <f t="array" ref="D8853">_xlfn.SWITCH(WEEKDAY(C8853,2), 1, "Lundi", 2, "Mardi", 3, "Mercredi", 4, "Jeudi", 5, "Vendredi", 6, "Samedi", 7, "Dimanche", "Erreur")</f>
        <v>Samedi</v>
      </c>
      <c r="E8853" s="2" t="s">
        <v>30</v>
      </c>
      <c r="F8853" s="2" t="s">
        <v>83</v>
      </c>
      <c r="G8853" s="2" t="s">
        <v>84</v>
      </c>
      <c r="H8853" s="4" t="s">
        <v>21</v>
      </c>
      <c r="I8853" s="5">
        <v>35</v>
      </c>
      <c r="J8853" s="6">
        <v>68</v>
      </c>
      <c r="K8853" s="7">
        <v>2380</v>
      </c>
      <c r="L8853" s="7">
        <v>809.19999999999993</v>
      </c>
      <c r="M8853" s="8">
        <v>0.33999999999999997</v>
      </c>
      <c r="N8853" s="2" t="s">
        <v>23</v>
      </c>
      <c r="O8853">
        <f t="shared" si="1104"/>
        <v>2021</v>
      </c>
      <c r="P8853">
        <f t="shared" si="1105"/>
        <v>1</v>
      </c>
      <c r="Q8853" t="str">
        <f t="shared" si="1106"/>
        <v>janv</v>
      </c>
      <c r="R8853" t="str">
        <f t="shared" si="1107"/>
        <v>Idaho</v>
      </c>
      <c r="S8853" t="str">
        <f t="shared" si="1108"/>
        <v>2021-01</v>
      </c>
      <c r="T8853">
        <f>IF(AND(COUNTIF(Calculs!$Q$2:$Q$12,$O8853)&gt;0,COUNTIF(Calculs!$S$2:$S$12,$E8853)&gt;0,COUNTIF(Calculs!$U$2:$U$12,$H8853)&gt;0),1,0)</f>
        <v>1</v>
      </c>
      <c r="U8853">
        <f t="shared" si="1109"/>
        <v>2380</v>
      </c>
      <c r="V8853">
        <f t="shared" si="1110"/>
        <v>68</v>
      </c>
      <c r="W8853">
        <f t="shared" si="1111"/>
        <v>809.19999999999993</v>
      </c>
    </row>
    <row r="8854" spans="1:23" ht="15.75" customHeight="1" x14ac:dyDescent="0.3">
      <c r="A8854" s="2" t="s">
        <v>13</v>
      </c>
      <c r="B8854" s="2">
        <v>1128299</v>
      </c>
      <c r="C8854" s="3">
        <v>44219</v>
      </c>
      <c r="D8854" s="12" t="str" cm="1">
        <f t="array" ref="D8854">_xlfn.SWITCH(WEEKDAY(C8854,2), 1, "Lundi", 2, "Mardi", 3, "Mercredi", 4, "Jeudi", 5, "Vendredi", 6, "Samedi", 7, "Dimanche", "Erreur")</f>
        <v>Samedi</v>
      </c>
      <c r="E8854" s="2" t="s">
        <v>30</v>
      </c>
      <c r="F8854" s="2" t="s">
        <v>83</v>
      </c>
      <c r="G8854" s="2" t="s">
        <v>84</v>
      </c>
      <c r="H8854" s="4" t="s">
        <v>22</v>
      </c>
      <c r="I8854" s="5">
        <v>27</v>
      </c>
      <c r="J8854" s="6">
        <v>140</v>
      </c>
      <c r="K8854" s="7">
        <v>3780</v>
      </c>
      <c r="L8854" s="7">
        <v>1020.6</v>
      </c>
      <c r="M8854" s="8">
        <v>0.27</v>
      </c>
      <c r="N8854" s="2" t="s">
        <v>23</v>
      </c>
      <c r="O8854">
        <f t="shared" si="1104"/>
        <v>2021</v>
      </c>
      <c r="P8854">
        <f t="shared" si="1105"/>
        <v>1</v>
      </c>
      <c r="Q8854" t="str">
        <f t="shared" si="1106"/>
        <v>janv</v>
      </c>
      <c r="R8854" t="str">
        <f t="shared" si="1107"/>
        <v>Idaho</v>
      </c>
      <c r="S8854" t="str">
        <f t="shared" si="1108"/>
        <v>2021-01</v>
      </c>
      <c r="T8854">
        <f>IF(AND(COUNTIF(Calculs!$Q$2:$Q$12,$O8854)&gt;0,COUNTIF(Calculs!$S$2:$S$12,$E8854)&gt;0,COUNTIF(Calculs!$U$2:$U$12,$H8854)&gt;0),1,0)</f>
        <v>1</v>
      </c>
      <c r="U8854">
        <f t="shared" si="1109"/>
        <v>3780</v>
      </c>
      <c r="V8854">
        <f t="shared" si="1110"/>
        <v>140</v>
      </c>
      <c r="W8854">
        <f t="shared" si="1111"/>
        <v>1020.6</v>
      </c>
    </row>
    <row r="8855" spans="1:23" ht="15.75" customHeight="1" x14ac:dyDescent="0.3">
      <c r="A8855" s="2" t="s">
        <v>13</v>
      </c>
      <c r="B8855" s="2">
        <v>1128299</v>
      </c>
      <c r="C8855" s="3">
        <v>44250</v>
      </c>
      <c r="D8855" s="12" t="str" cm="1">
        <f t="array" ref="D8855">_xlfn.SWITCH(WEEKDAY(C8855,2), 1, "Lundi", 2, "Mardi", 3, "Mercredi", 4, "Jeudi", 5, "Vendredi", 6, "Samedi", 7, "Dimanche", "Erreur")</f>
        <v>Mardi</v>
      </c>
      <c r="E8855" s="2" t="s">
        <v>30</v>
      </c>
      <c r="F8855" s="2" t="s">
        <v>83</v>
      </c>
      <c r="G8855" s="2" t="s">
        <v>84</v>
      </c>
      <c r="H8855" s="4" t="s">
        <v>16</v>
      </c>
      <c r="I8855" s="5">
        <v>21</v>
      </c>
      <c r="J8855" s="6">
        <v>162</v>
      </c>
      <c r="K8855" s="7">
        <v>3402</v>
      </c>
      <c r="L8855" s="7">
        <v>1258.74</v>
      </c>
      <c r="M8855" s="8">
        <v>0.37</v>
      </c>
      <c r="N8855" s="2" t="s">
        <v>23</v>
      </c>
      <c r="O8855">
        <f t="shared" si="1104"/>
        <v>2021</v>
      </c>
      <c r="P8855">
        <f t="shared" si="1105"/>
        <v>2</v>
      </c>
      <c r="Q8855" t="str">
        <f t="shared" si="1106"/>
        <v>févr</v>
      </c>
      <c r="R8855" t="str">
        <f t="shared" si="1107"/>
        <v>Idaho</v>
      </c>
      <c r="S8855" t="str">
        <f t="shared" si="1108"/>
        <v>2021-02</v>
      </c>
      <c r="T8855">
        <f>IF(AND(COUNTIF(Calculs!$Q$2:$Q$12,$O8855)&gt;0,COUNTIF(Calculs!$S$2:$S$12,$E8855)&gt;0,COUNTIF(Calculs!$U$2:$U$12,$H8855)&gt;0),1,0)</f>
        <v>1</v>
      </c>
      <c r="U8855">
        <f t="shared" si="1109"/>
        <v>3402</v>
      </c>
      <c r="V8855">
        <f t="shared" si="1110"/>
        <v>162</v>
      </c>
      <c r="W8855">
        <f t="shared" si="1111"/>
        <v>1258.74</v>
      </c>
    </row>
    <row r="8856" spans="1:23" ht="15.75" customHeight="1" x14ac:dyDescent="0.3">
      <c r="A8856" s="2" t="s">
        <v>13</v>
      </c>
      <c r="B8856" s="2">
        <v>1128299</v>
      </c>
      <c r="C8856" s="3">
        <v>44250</v>
      </c>
      <c r="D8856" s="12" t="str" cm="1">
        <f t="array" ref="D8856">_xlfn.SWITCH(WEEKDAY(C8856,2), 1, "Lundi", 2, "Mardi", 3, "Mercredi", 4, "Jeudi", 5, "Vendredi", 6, "Samedi", 7, "Dimanche", "Erreur")</f>
        <v>Mardi</v>
      </c>
      <c r="E8856" s="2" t="s">
        <v>30</v>
      </c>
      <c r="F8856" s="2" t="s">
        <v>83</v>
      </c>
      <c r="G8856" s="2" t="s">
        <v>84</v>
      </c>
      <c r="H8856" s="4" t="s">
        <v>18</v>
      </c>
      <c r="I8856" s="5">
        <v>28</v>
      </c>
      <c r="J8856" s="6">
        <v>128</v>
      </c>
      <c r="K8856" s="7">
        <v>3584</v>
      </c>
      <c r="L8856" s="7">
        <v>1541.1200000000001</v>
      </c>
      <c r="M8856" s="8">
        <v>0.43000000000000005</v>
      </c>
      <c r="N8856" s="2" t="s">
        <v>23</v>
      </c>
      <c r="O8856">
        <f t="shared" si="1104"/>
        <v>2021</v>
      </c>
      <c r="P8856">
        <f t="shared" si="1105"/>
        <v>2</v>
      </c>
      <c r="Q8856" t="str">
        <f t="shared" si="1106"/>
        <v>févr</v>
      </c>
      <c r="R8856" t="str">
        <f t="shared" si="1107"/>
        <v>Idaho</v>
      </c>
      <c r="S8856" t="str">
        <f t="shared" si="1108"/>
        <v>2021-02</v>
      </c>
      <c r="T8856">
        <f>IF(AND(COUNTIF(Calculs!$Q$2:$Q$12,$O8856)&gt;0,COUNTIF(Calculs!$S$2:$S$12,$E8856)&gt;0,COUNTIF(Calculs!$U$2:$U$12,$H8856)&gt;0),1,0)</f>
        <v>1</v>
      </c>
      <c r="U8856">
        <f t="shared" si="1109"/>
        <v>3584</v>
      </c>
      <c r="V8856">
        <f t="shared" si="1110"/>
        <v>128</v>
      </c>
      <c r="W8856">
        <f t="shared" si="1111"/>
        <v>1541.1200000000001</v>
      </c>
    </row>
    <row r="8857" spans="1:23" ht="15.75" customHeight="1" x14ac:dyDescent="0.3">
      <c r="A8857" s="2" t="s">
        <v>13</v>
      </c>
      <c r="B8857" s="2">
        <v>1128299</v>
      </c>
      <c r="C8857" s="3">
        <v>44250</v>
      </c>
      <c r="D8857" s="12" t="str" cm="1">
        <f t="array" ref="D8857">_xlfn.SWITCH(WEEKDAY(C8857,2), 1, "Lundi", 2, "Mardi", 3, "Mercredi", 4, "Jeudi", 5, "Vendredi", 6, "Samedi", 7, "Dimanche", "Erreur")</f>
        <v>Mardi</v>
      </c>
      <c r="E8857" s="2" t="s">
        <v>30</v>
      </c>
      <c r="F8857" s="2" t="s">
        <v>83</v>
      </c>
      <c r="G8857" s="2" t="s">
        <v>84</v>
      </c>
      <c r="H8857" s="4" t="s">
        <v>19</v>
      </c>
      <c r="I8857" s="5">
        <v>28</v>
      </c>
      <c r="J8857" s="6">
        <v>124</v>
      </c>
      <c r="K8857" s="7">
        <v>3472</v>
      </c>
      <c r="L8857" s="7">
        <v>1458.24</v>
      </c>
      <c r="M8857" s="8">
        <v>0.42</v>
      </c>
      <c r="N8857" s="2" t="s">
        <v>23</v>
      </c>
      <c r="O8857">
        <f t="shared" si="1104"/>
        <v>2021</v>
      </c>
      <c r="P8857">
        <f t="shared" si="1105"/>
        <v>2</v>
      </c>
      <c r="Q8857" t="str">
        <f t="shared" si="1106"/>
        <v>févr</v>
      </c>
      <c r="R8857" t="str">
        <f t="shared" si="1107"/>
        <v>Idaho</v>
      </c>
      <c r="S8857" t="str">
        <f t="shared" si="1108"/>
        <v>2021-02</v>
      </c>
      <c r="T8857">
        <f>IF(AND(COUNTIF(Calculs!$Q$2:$Q$12,$O8857)&gt;0,COUNTIF(Calculs!$S$2:$S$12,$E8857)&gt;0,COUNTIF(Calculs!$U$2:$U$12,$H8857)&gt;0),1,0)</f>
        <v>1</v>
      </c>
      <c r="U8857">
        <f t="shared" si="1109"/>
        <v>3472</v>
      </c>
      <c r="V8857">
        <f t="shared" si="1110"/>
        <v>124</v>
      </c>
      <c r="W8857">
        <f t="shared" si="1111"/>
        <v>1458.24</v>
      </c>
    </row>
    <row r="8858" spans="1:23" ht="15.75" customHeight="1" x14ac:dyDescent="0.3">
      <c r="A8858" s="2" t="s">
        <v>13</v>
      </c>
      <c r="B8858" s="2">
        <v>1128299</v>
      </c>
      <c r="C8858" s="3">
        <v>44250</v>
      </c>
      <c r="D8858" s="12" t="str" cm="1">
        <f t="array" ref="D8858">_xlfn.SWITCH(WEEKDAY(C8858,2), 1, "Lundi", 2, "Mardi", 3, "Mercredi", 4, "Jeudi", 5, "Vendredi", 6, "Samedi", 7, "Dimanche", "Erreur")</f>
        <v>Mardi</v>
      </c>
      <c r="E8858" s="2" t="s">
        <v>30</v>
      </c>
      <c r="F8858" s="2" t="s">
        <v>85</v>
      </c>
      <c r="G8858" s="2" t="s">
        <v>86</v>
      </c>
      <c r="H8858" s="4" t="s">
        <v>20</v>
      </c>
      <c r="I8858" s="5">
        <v>26</v>
      </c>
      <c r="J8858" s="6">
        <v>68</v>
      </c>
      <c r="K8858" s="7">
        <v>1768</v>
      </c>
      <c r="L8858" s="7">
        <v>742.56</v>
      </c>
      <c r="M8858" s="8">
        <v>0.42</v>
      </c>
      <c r="N8858" s="2" t="s">
        <v>23</v>
      </c>
      <c r="O8858">
        <f t="shared" si="1104"/>
        <v>2021</v>
      </c>
      <c r="P8858">
        <f t="shared" si="1105"/>
        <v>2</v>
      </c>
      <c r="Q8858" t="str">
        <f t="shared" si="1106"/>
        <v>févr</v>
      </c>
      <c r="R8858" t="str">
        <f t="shared" si="1107"/>
        <v>Arizona</v>
      </c>
      <c r="S8858" t="str">
        <f t="shared" si="1108"/>
        <v>2021-02</v>
      </c>
      <c r="T8858">
        <f>IF(AND(COUNTIF(Calculs!$Q$2:$Q$12,$O8858)&gt;0,COUNTIF(Calculs!$S$2:$S$12,$E8858)&gt;0,COUNTIF(Calculs!$U$2:$U$12,$H8858)&gt;0),1,0)</f>
        <v>1</v>
      </c>
      <c r="U8858">
        <f t="shared" si="1109"/>
        <v>1768</v>
      </c>
      <c r="V8858">
        <f t="shared" si="1110"/>
        <v>68</v>
      </c>
      <c r="W8858">
        <f t="shared" si="1111"/>
        <v>742.56</v>
      </c>
    </row>
    <row r="8859" spans="1:23" ht="15.75" customHeight="1" x14ac:dyDescent="0.3">
      <c r="A8859" s="2" t="s">
        <v>13</v>
      </c>
      <c r="B8859" s="2">
        <v>1128299</v>
      </c>
      <c r="C8859" s="3">
        <v>44250</v>
      </c>
      <c r="D8859" s="12" t="str" cm="1">
        <f t="array" ref="D8859">_xlfn.SWITCH(WEEKDAY(C8859,2), 1, "Lundi", 2, "Mardi", 3, "Mercredi", 4, "Jeudi", 5, "Vendredi", 6, "Samedi", 7, "Dimanche", "Erreur")</f>
        <v>Mardi</v>
      </c>
      <c r="E8859" s="2" t="s">
        <v>30</v>
      </c>
      <c r="F8859" s="2" t="s">
        <v>85</v>
      </c>
      <c r="G8859" s="2" t="s">
        <v>86</v>
      </c>
      <c r="H8859" s="4" t="s">
        <v>21</v>
      </c>
      <c r="I8859" s="5">
        <v>36</v>
      </c>
      <c r="J8859" s="6">
        <v>51</v>
      </c>
      <c r="K8859" s="7">
        <v>1836</v>
      </c>
      <c r="L8859" s="7">
        <v>679.31999999999994</v>
      </c>
      <c r="M8859" s="8">
        <v>0.37</v>
      </c>
      <c r="N8859" s="2" t="s">
        <v>23</v>
      </c>
      <c r="O8859">
        <f t="shared" si="1104"/>
        <v>2021</v>
      </c>
      <c r="P8859">
        <f t="shared" si="1105"/>
        <v>2</v>
      </c>
      <c r="Q8859" t="str">
        <f t="shared" si="1106"/>
        <v>févr</v>
      </c>
      <c r="R8859" t="str">
        <f t="shared" si="1107"/>
        <v>Arizona</v>
      </c>
      <c r="S8859" t="str">
        <f t="shared" si="1108"/>
        <v>2021-02</v>
      </c>
      <c r="T8859">
        <f>IF(AND(COUNTIF(Calculs!$Q$2:$Q$12,$O8859)&gt;0,COUNTIF(Calculs!$S$2:$S$12,$E8859)&gt;0,COUNTIF(Calculs!$U$2:$U$12,$H8859)&gt;0),1,0)</f>
        <v>1</v>
      </c>
      <c r="U8859">
        <f t="shared" si="1109"/>
        <v>1836</v>
      </c>
      <c r="V8859">
        <f t="shared" si="1110"/>
        <v>51</v>
      </c>
      <c r="W8859">
        <f t="shared" si="1111"/>
        <v>679.31999999999994</v>
      </c>
    </row>
    <row r="8860" spans="1:23" ht="15.75" customHeight="1" x14ac:dyDescent="0.3">
      <c r="A8860" s="2" t="s">
        <v>13</v>
      </c>
      <c r="B8860" s="2">
        <v>1128299</v>
      </c>
      <c r="C8860" s="3">
        <v>44250</v>
      </c>
      <c r="D8860" s="12" t="str" cm="1">
        <f t="array" ref="D8860">_xlfn.SWITCH(WEEKDAY(C8860,2), 1, "Lundi", 2, "Mardi", 3, "Mercredi", 4, "Jeudi", 5, "Vendredi", 6, "Samedi", 7, "Dimanche", "Erreur")</f>
        <v>Mardi</v>
      </c>
      <c r="E8860" s="2" t="s">
        <v>30</v>
      </c>
      <c r="F8860" s="2" t="s">
        <v>85</v>
      </c>
      <c r="G8860" s="2" t="s">
        <v>86</v>
      </c>
      <c r="H8860" s="4" t="s">
        <v>22</v>
      </c>
      <c r="I8860" s="5">
        <v>31</v>
      </c>
      <c r="J8860" s="6">
        <v>116</v>
      </c>
      <c r="K8860" s="7">
        <v>3596</v>
      </c>
      <c r="L8860" s="7">
        <v>970.92000000000007</v>
      </c>
      <c r="M8860" s="8">
        <v>0.27</v>
      </c>
      <c r="N8860" s="2" t="s">
        <v>23</v>
      </c>
      <c r="O8860">
        <f t="shared" si="1104"/>
        <v>2021</v>
      </c>
      <c r="P8860">
        <f t="shared" si="1105"/>
        <v>2</v>
      </c>
      <c r="Q8860" t="str">
        <f t="shared" si="1106"/>
        <v>févr</v>
      </c>
      <c r="R8860" t="str">
        <f t="shared" si="1107"/>
        <v>Arizona</v>
      </c>
      <c r="S8860" t="str">
        <f t="shared" si="1108"/>
        <v>2021-02</v>
      </c>
      <c r="T8860">
        <f>IF(AND(COUNTIF(Calculs!$Q$2:$Q$12,$O8860)&gt;0,COUNTIF(Calculs!$S$2:$S$12,$E8860)&gt;0,COUNTIF(Calculs!$U$2:$U$12,$H8860)&gt;0),1,0)</f>
        <v>1</v>
      </c>
      <c r="U8860">
        <f t="shared" si="1109"/>
        <v>3596</v>
      </c>
      <c r="V8860">
        <f t="shared" si="1110"/>
        <v>116</v>
      </c>
      <c r="W8860">
        <f t="shared" si="1111"/>
        <v>970.92000000000007</v>
      </c>
    </row>
    <row r="8861" spans="1:23" ht="15.75" customHeight="1" x14ac:dyDescent="0.3">
      <c r="A8861" s="2" t="s">
        <v>13</v>
      </c>
      <c r="B8861" s="2">
        <v>1128299</v>
      </c>
      <c r="C8861" s="3">
        <v>44277</v>
      </c>
      <c r="D8861" s="12" t="str" cm="1">
        <f t="array" ref="D8861">_xlfn.SWITCH(WEEKDAY(C8861,2), 1, "Lundi", 2, "Mardi", 3, "Mercredi", 4, "Jeudi", 5, "Vendredi", 6, "Samedi", 7, "Dimanche", "Erreur")</f>
        <v>Lundi</v>
      </c>
      <c r="E8861" s="2" t="s">
        <v>30</v>
      </c>
      <c r="F8861" s="2" t="s">
        <v>85</v>
      </c>
      <c r="G8861" s="2" t="s">
        <v>86</v>
      </c>
      <c r="H8861" s="4" t="s">
        <v>16</v>
      </c>
      <c r="I8861" s="5">
        <v>29</v>
      </c>
      <c r="J8861" s="6">
        <v>160</v>
      </c>
      <c r="K8861" s="7">
        <v>4640</v>
      </c>
      <c r="L8861" s="7">
        <v>1855.9999999999998</v>
      </c>
      <c r="M8861" s="8">
        <v>0.39999999999999997</v>
      </c>
      <c r="N8861" s="2" t="s">
        <v>23</v>
      </c>
      <c r="O8861">
        <f t="shared" si="1104"/>
        <v>2021</v>
      </c>
      <c r="P8861">
        <f t="shared" si="1105"/>
        <v>3</v>
      </c>
      <c r="Q8861" t="str">
        <f t="shared" si="1106"/>
        <v>mars</v>
      </c>
      <c r="R8861" t="str">
        <f t="shared" si="1107"/>
        <v>Arizona</v>
      </c>
      <c r="S8861" t="str">
        <f t="shared" si="1108"/>
        <v>2021-03</v>
      </c>
      <c r="T8861">
        <f>IF(AND(COUNTIF(Calculs!$Q$2:$Q$12,$O8861)&gt;0,COUNTIF(Calculs!$S$2:$S$12,$E8861)&gt;0,COUNTIF(Calculs!$U$2:$U$12,$H8861)&gt;0),1,0)</f>
        <v>1</v>
      </c>
      <c r="U8861">
        <f t="shared" si="1109"/>
        <v>4640</v>
      </c>
      <c r="V8861">
        <f t="shared" si="1110"/>
        <v>160</v>
      </c>
      <c r="W8861">
        <f t="shared" si="1111"/>
        <v>1855.9999999999998</v>
      </c>
    </row>
    <row r="8862" spans="1:23" ht="15.75" customHeight="1" x14ac:dyDescent="0.3">
      <c r="A8862" s="2" t="s">
        <v>13</v>
      </c>
      <c r="B8862" s="2">
        <v>1128299</v>
      </c>
      <c r="C8862" s="3">
        <v>44277</v>
      </c>
      <c r="D8862" s="12" t="str" cm="1">
        <f t="array" ref="D8862">_xlfn.SWITCH(WEEKDAY(C8862,2), 1, "Lundi", 2, "Mardi", 3, "Mercredi", 4, "Jeudi", 5, "Vendredi", 6, "Samedi", 7, "Dimanche", "Erreur")</f>
        <v>Lundi</v>
      </c>
      <c r="E8862" s="2" t="s">
        <v>30</v>
      </c>
      <c r="F8862" s="2" t="s">
        <v>85</v>
      </c>
      <c r="G8862" s="2" t="s">
        <v>86</v>
      </c>
      <c r="H8862" s="4" t="s">
        <v>18</v>
      </c>
      <c r="I8862" s="5">
        <v>38</v>
      </c>
      <c r="J8862" s="6">
        <v>116</v>
      </c>
      <c r="K8862" s="7">
        <v>4408</v>
      </c>
      <c r="L8862" s="7">
        <v>1939.52</v>
      </c>
      <c r="M8862" s="8">
        <v>0.44</v>
      </c>
      <c r="N8862" s="2" t="s">
        <v>23</v>
      </c>
      <c r="O8862">
        <f t="shared" si="1104"/>
        <v>2021</v>
      </c>
      <c r="P8862">
        <f t="shared" si="1105"/>
        <v>3</v>
      </c>
      <c r="Q8862" t="str">
        <f t="shared" si="1106"/>
        <v>mars</v>
      </c>
      <c r="R8862" t="str">
        <f t="shared" si="1107"/>
        <v>Arizona</v>
      </c>
      <c r="S8862" t="str">
        <f t="shared" si="1108"/>
        <v>2021-03</v>
      </c>
      <c r="T8862">
        <f>IF(AND(COUNTIF(Calculs!$Q$2:$Q$12,$O8862)&gt;0,COUNTIF(Calculs!$S$2:$S$12,$E8862)&gt;0,COUNTIF(Calculs!$U$2:$U$12,$H8862)&gt;0),1,0)</f>
        <v>1</v>
      </c>
      <c r="U8862">
        <f t="shared" si="1109"/>
        <v>4408</v>
      </c>
      <c r="V8862">
        <f t="shared" si="1110"/>
        <v>116</v>
      </c>
      <c r="W8862">
        <f t="shared" si="1111"/>
        <v>1939.52</v>
      </c>
    </row>
    <row r="8863" spans="1:23" ht="15.75" customHeight="1" x14ac:dyDescent="0.3">
      <c r="A8863" s="2" t="s">
        <v>13</v>
      </c>
      <c r="B8863" s="2">
        <v>1128299</v>
      </c>
      <c r="C8863" s="3">
        <v>44277</v>
      </c>
      <c r="D8863" s="12" t="str" cm="1">
        <f t="array" ref="D8863">_xlfn.SWITCH(WEEKDAY(C8863,2), 1, "Lundi", 2, "Mardi", 3, "Mercredi", 4, "Jeudi", 5, "Vendredi", 6, "Samedi", 7, "Dimanche", "Erreur")</f>
        <v>Lundi</v>
      </c>
      <c r="E8863" s="2" t="s">
        <v>30</v>
      </c>
      <c r="F8863" s="2" t="s">
        <v>85</v>
      </c>
      <c r="G8863" s="2" t="s">
        <v>86</v>
      </c>
      <c r="H8863" s="4" t="s">
        <v>19</v>
      </c>
      <c r="I8863" s="5">
        <v>37</v>
      </c>
      <c r="J8863" s="6">
        <v>119</v>
      </c>
      <c r="K8863" s="7">
        <v>4403</v>
      </c>
      <c r="L8863" s="7">
        <v>1805.2299999999998</v>
      </c>
      <c r="M8863" s="8">
        <v>0.41</v>
      </c>
      <c r="N8863" s="2" t="s">
        <v>23</v>
      </c>
      <c r="O8863">
        <f t="shared" si="1104"/>
        <v>2021</v>
      </c>
      <c r="P8863">
        <f t="shared" si="1105"/>
        <v>3</v>
      </c>
      <c r="Q8863" t="str">
        <f t="shared" si="1106"/>
        <v>mars</v>
      </c>
      <c r="R8863" t="str">
        <f t="shared" si="1107"/>
        <v>Arizona</v>
      </c>
      <c r="S8863" t="str">
        <f t="shared" si="1108"/>
        <v>2021-03</v>
      </c>
      <c r="T8863">
        <f>IF(AND(COUNTIF(Calculs!$Q$2:$Q$12,$O8863)&gt;0,COUNTIF(Calculs!$S$2:$S$12,$E8863)&gt;0,COUNTIF(Calculs!$U$2:$U$12,$H8863)&gt;0),1,0)</f>
        <v>1</v>
      </c>
      <c r="U8863">
        <f t="shared" si="1109"/>
        <v>4403</v>
      </c>
      <c r="V8863">
        <f t="shared" si="1110"/>
        <v>119</v>
      </c>
      <c r="W8863">
        <f t="shared" si="1111"/>
        <v>1805.2299999999998</v>
      </c>
    </row>
    <row r="8864" spans="1:23" ht="15.75" customHeight="1" x14ac:dyDescent="0.3">
      <c r="A8864" s="2" t="s">
        <v>13</v>
      </c>
      <c r="B8864" s="2">
        <v>1128299</v>
      </c>
      <c r="C8864" s="3">
        <v>44277</v>
      </c>
      <c r="D8864" s="12" t="str" cm="1">
        <f t="array" ref="D8864">_xlfn.SWITCH(WEEKDAY(C8864,2), 1, "Lundi", 2, "Mardi", 3, "Mercredi", 4, "Jeudi", 5, "Vendredi", 6, "Samedi", 7, "Dimanche", "Erreur")</f>
        <v>Lundi</v>
      </c>
      <c r="E8864" s="2" t="s">
        <v>30</v>
      </c>
      <c r="F8864" s="2" t="s">
        <v>85</v>
      </c>
      <c r="G8864" s="2" t="s">
        <v>86</v>
      </c>
      <c r="H8864" s="4" t="s">
        <v>20</v>
      </c>
      <c r="I8864" s="5">
        <v>38</v>
      </c>
      <c r="J8864" s="6">
        <v>68</v>
      </c>
      <c r="K8864" s="7">
        <v>2584</v>
      </c>
      <c r="L8864" s="7">
        <v>956.08</v>
      </c>
      <c r="M8864" s="8">
        <v>0.37</v>
      </c>
      <c r="N8864" s="2" t="s">
        <v>23</v>
      </c>
      <c r="O8864">
        <f t="shared" si="1104"/>
        <v>2021</v>
      </c>
      <c r="P8864">
        <f t="shared" si="1105"/>
        <v>3</v>
      </c>
      <c r="Q8864" t="str">
        <f t="shared" si="1106"/>
        <v>mars</v>
      </c>
      <c r="R8864" t="str">
        <f t="shared" si="1107"/>
        <v>Arizona</v>
      </c>
      <c r="S8864" t="str">
        <f t="shared" si="1108"/>
        <v>2021-03</v>
      </c>
      <c r="T8864">
        <f>IF(AND(COUNTIF(Calculs!$Q$2:$Q$12,$O8864)&gt;0,COUNTIF(Calculs!$S$2:$S$12,$E8864)&gt;0,COUNTIF(Calculs!$U$2:$U$12,$H8864)&gt;0),1,0)</f>
        <v>1</v>
      </c>
      <c r="U8864">
        <f t="shared" si="1109"/>
        <v>2584</v>
      </c>
      <c r="V8864">
        <f t="shared" si="1110"/>
        <v>68</v>
      </c>
      <c r="W8864">
        <f t="shared" si="1111"/>
        <v>956.08</v>
      </c>
    </row>
    <row r="8865" spans="1:23" ht="15.75" customHeight="1" x14ac:dyDescent="0.3">
      <c r="A8865" s="2" t="s">
        <v>13</v>
      </c>
      <c r="B8865" s="2">
        <v>1128299</v>
      </c>
      <c r="C8865" s="3">
        <v>44277</v>
      </c>
      <c r="D8865" s="12" t="str" cm="1">
        <f t="array" ref="D8865">_xlfn.SWITCH(WEEKDAY(C8865,2), 1, "Lundi", 2, "Mardi", 3, "Mercredi", 4, "Jeudi", 5, "Vendredi", 6, "Samedi", 7, "Dimanche", "Erreur")</f>
        <v>Lundi</v>
      </c>
      <c r="E8865" s="2" t="s">
        <v>30</v>
      </c>
      <c r="F8865" s="2" t="s">
        <v>85</v>
      </c>
      <c r="G8865" s="2" t="s">
        <v>86</v>
      </c>
      <c r="H8865" s="4" t="s">
        <v>21</v>
      </c>
      <c r="I8865" s="5">
        <v>41</v>
      </c>
      <c r="J8865" s="6">
        <v>39</v>
      </c>
      <c r="K8865" s="7">
        <v>1599</v>
      </c>
      <c r="L8865" s="7">
        <v>511.68</v>
      </c>
      <c r="M8865" s="8">
        <v>0.32</v>
      </c>
      <c r="N8865" s="2" t="s">
        <v>23</v>
      </c>
      <c r="O8865">
        <f t="shared" si="1104"/>
        <v>2021</v>
      </c>
      <c r="P8865">
        <f t="shared" si="1105"/>
        <v>3</v>
      </c>
      <c r="Q8865" t="str">
        <f t="shared" si="1106"/>
        <v>mars</v>
      </c>
      <c r="R8865" t="str">
        <f t="shared" si="1107"/>
        <v>Arizona</v>
      </c>
      <c r="S8865" t="str">
        <f t="shared" si="1108"/>
        <v>2021-03</v>
      </c>
      <c r="T8865">
        <f>IF(AND(COUNTIF(Calculs!$Q$2:$Q$12,$O8865)&gt;0,COUNTIF(Calculs!$S$2:$S$12,$E8865)&gt;0,COUNTIF(Calculs!$U$2:$U$12,$H8865)&gt;0),1,0)</f>
        <v>1</v>
      </c>
      <c r="U8865">
        <f t="shared" si="1109"/>
        <v>1599</v>
      </c>
      <c r="V8865">
        <f t="shared" si="1110"/>
        <v>39</v>
      </c>
      <c r="W8865">
        <f t="shared" si="1111"/>
        <v>511.68</v>
      </c>
    </row>
    <row r="8866" spans="1:23" ht="15.75" customHeight="1" x14ac:dyDescent="0.3">
      <c r="A8866" s="2" t="s">
        <v>13</v>
      </c>
      <c r="B8866" s="2">
        <v>1128299</v>
      </c>
      <c r="C8866" s="3">
        <v>44277</v>
      </c>
      <c r="D8866" s="12" t="str" cm="1">
        <f t="array" ref="D8866">_xlfn.SWITCH(WEEKDAY(C8866,2), 1, "Lundi", 2, "Mardi", 3, "Mercredi", 4, "Jeudi", 5, "Vendredi", 6, "Samedi", 7, "Dimanche", "Erreur")</f>
        <v>Lundi</v>
      </c>
      <c r="E8866" s="2" t="s">
        <v>30</v>
      </c>
      <c r="F8866" s="2" t="s">
        <v>85</v>
      </c>
      <c r="G8866" s="2" t="s">
        <v>86</v>
      </c>
      <c r="H8866" s="4" t="s">
        <v>22</v>
      </c>
      <c r="I8866" s="5">
        <v>37</v>
      </c>
      <c r="J8866" s="6">
        <v>107</v>
      </c>
      <c r="K8866" s="7">
        <v>3959</v>
      </c>
      <c r="L8866" s="7">
        <v>1068.93</v>
      </c>
      <c r="M8866" s="8">
        <v>0.27</v>
      </c>
      <c r="N8866" s="2" t="s">
        <v>23</v>
      </c>
      <c r="O8866">
        <f t="shared" si="1104"/>
        <v>2021</v>
      </c>
      <c r="P8866">
        <f t="shared" si="1105"/>
        <v>3</v>
      </c>
      <c r="Q8866" t="str">
        <f t="shared" si="1106"/>
        <v>mars</v>
      </c>
      <c r="R8866" t="str">
        <f t="shared" si="1107"/>
        <v>Arizona</v>
      </c>
      <c r="S8866" t="str">
        <f t="shared" si="1108"/>
        <v>2021-03</v>
      </c>
      <c r="T8866">
        <f>IF(AND(COUNTIF(Calculs!$Q$2:$Q$12,$O8866)&gt;0,COUNTIF(Calculs!$S$2:$S$12,$E8866)&gt;0,COUNTIF(Calculs!$U$2:$U$12,$H8866)&gt;0),1,0)</f>
        <v>1</v>
      </c>
      <c r="U8866">
        <f t="shared" si="1109"/>
        <v>3959</v>
      </c>
      <c r="V8866">
        <f t="shared" si="1110"/>
        <v>107</v>
      </c>
      <c r="W8866">
        <f t="shared" si="1111"/>
        <v>1068.93</v>
      </c>
    </row>
    <row r="8867" spans="1:23" ht="15.75" customHeight="1" x14ac:dyDescent="0.3">
      <c r="A8867" s="2" t="s">
        <v>13</v>
      </c>
      <c r="B8867" s="2">
        <v>1128299</v>
      </c>
      <c r="C8867" s="3">
        <v>44309</v>
      </c>
      <c r="D8867" s="12" t="str" cm="1">
        <f t="array" ref="D8867">_xlfn.SWITCH(WEEKDAY(C8867,2), 1, "Lundi", 2, "Mardi", 3, "Mercredi", 4, "Jeudi", 5, "Vendredi", 6, "Samedi", 7, "Dimanche", "Erreur")</f>
        <v>Vendredi</v>
      </c>
      <c r="E8867" s="2" t="s">
        <v>30</v>
      </c>
      <c r="F8867" s="2" t="s">
        <v>85</v>
      </c>
      <c r="G8867" s="2" t="s">
        <v>86</v>
      </c>
      <c r="H8867" s="4" t="s">
        <v>16</v>
      </c>
      <c r="I8867" s="5">
        <v>40</v>
      </c>
      <c r="J8867" s="6">
        <v>175</v>
      </c>
      <c r="K8867" s="7">
        <v>7000</v>
      </c>
      <c r="L8867" s="7">
        <v>2660</v>
      </c>
      <c r="M8867" s="8">
        <v>0.38</v>
      </c>
      <c r="N8867" s="2" t="s">
        <v>23</v>
      </c>
      <c r="O8867">
        <f t="shared" si="1104"/>
        <v>2021</v>
      </c>
      <c r="P8867">
        <f t="shared" si="1105"/>
        <v>4</v>
      </c>
      <c r="Q8867" t="str">
        <f t="shared" si="1106"/>
        <v>avr</v>
      </c>
      <c r="R8867" t="str">
        <f t="shared" si="1107"/>
        <v>Arizona</v>
      </c>
      <c r="S8867" t="str">
        <f t="shared" si="1108"/>
        <v>2021-04</v>
      </c>
      <c r="T8867">
        <f>IF(AND(COUNTIF(Calculs!$Q$2:$Q$12,$O8867)&gt;0,COUNTIF(Calculs!$S$2:$S$12,$E8867)&gt;0,COUNTIF(Calculs!$U$2:$U$12,$H8867)&gt;0),1,0)</f>
        <v>1</v>
      </c>
      <c r="U8867">
        <f t="shared" si="1109"/>
        <v>7000</v>
      </c>
      <c r="V8867">
        <f t="shared" si="1110"/>
        <v>175</v>
      </c>
      <c r="W8867">
        <f t="shared" si="1111"/>
        <v>2660</v>
      </c>
    </row>
    <row r="8868" spans="1:23" ht="15.75" customHeight="1" x14ac:dyDescent="0.3">
      <c r="A8868" s="2" t="s">
        <v>13</v>
      </c>
      <c r="B8868" s="2">
        <v>1128299</v>
      </c>
      <c r="C8868" s="3">
        <v>44309</v>
      </c>
      <c r="D8868" s="12" t="str" cm="1">
        <f t="array" ref="D8868">_xlfn.SWITCH(WEEKDAY(C8868,2), 1, "Lundi", 2, "Mardi", 3, "Mercredi", 4, "Jeudi", 5, "Vendredi", 6, "Samedi", 7, "Dimanche", "Erreur")</f>
        <v>Vendredi</v>
      </c>
      <c r="E8868" s="2" t="s">
        <v>30</v>
      </c>
      <c r="F8868" s="2" t="s">
        <v>85</v>
      </c>
      <c r="G8868" s="2" t="s">
        <v>86</v>
      </c>
      <c r="H8868" s="4" t="s">
        <v>18</v>
      </c>
      <c r="I8868" s="5">
        <v>37</v>
      </c>
      <c r="J8868" s="6">
        <v>90</v>
      </c>
      <c r="K8868" s="7">
        <v>3330</v>
      </c>
      <c r="L8868" s="7">
        <v>1465.2</v>
      </c>
      <c r="M8868" s="8">
        <v>0.44</v>
      </c>
      <c r="N8868" s="2" t="s">
        <v>23</v>
      </c>
      <c r="O8868">
        <f t="shared" si="1104"/>
        <v>2021</v>
      </c>
      <c r="P8868">
        <f t="shared" si="1105"/>
        <v>4</v>
      </c>
      <c r="Q8868" t="str">
        <f t="shared" si="1106"/>
        <v>avr</v>
      </c>
      <c r="R8868" t="str">
        <f t="shared" si="1107"/>
        <v>Arizona</v>
      </c>
      <c r="S8868" t="str">
        <f t="shared" si="1108"/>
        <v>2021-04</v>
      </c>
      <c r="T8868">
        <f>IF(AND(COUNTIF(Calculs!$Q$2:$Q$12,$O8868)&gt;0,COUNTIF(Calculs!$S$2:$S$12,$E8868)&gt;0,COUNTIF(Calculs!$U$2:$U$12,$H8868)&gt;0),1,0)</f>
        <v>1</v>
      </c>
      <c r="U8868">
        <f t="shared" si="1109"/>
        <v>3330</v>
      </c>
      <c r="V8868">
        <f t="shared" si="1110"/>
        <v>90</v>
      </c>
      <c r="W8868">
        <f t="shared" si="1111"/>
        <v>1465.2</v>
      </c>
    </row>
    <row r="8869" spans="1:23" ht="15.75" customHeight="1" x14ac:dyDescent="0.3">
      <c r="A8869" s="2" t="s">
        <v>13</v>
      </c>
      <c r="B8869" s="2">
        <v>1128299</v>
      </c>
      <c r="C8869" s="3">
        <v>44309</v>
      </c>
      <c r="D8869" s="12" t="str" cm="1">
        <f t="array" ref="D8869">_xlfn.SWITCH(WEEKDAY(C8869,2), 1, "Lundi", 2, "Mardi", 3, "Mercredi", 4, "Jeudi", 5, "Vendredi", 6, "Samedi", 7, "Dimanche", "Erreur")</f>
        <v>Vendredi</v>
      </c>
      <c r="E8869" s="2" t="s">
        <v>30</v>
      </c>
      <c r="F8869" s="2" t="s">
        <v>85</v>
      </c>
      <c r="G8869" s="2" t="s">
        <v>86</v>
      </c>
      <c r="H8869" s="4" t="s">
        <v>19</v>
      </c>
      <c r="I8869" s="5">
        <v>42</v>
      </c>
      <c r="J8869" s="6">
        <v>123</v>
      </c>
      <c r="K8869" s="7">
        <v>5166</v>
      </c>
      <c r="L8869" s="7">
        <v>1911.42</v>
      </c>
      <c r="M8869" s="8">
        <v>0.37</v>
      </c>
      <c r="N8869" s="2" t="s">
        <v>23</v>
      </c>
      <c r="O8869">
        <f t="shared" si="1104"/>
        <v>2021</v>
      </c>
      <c r="P8869">
        <f t="shared" si="1105"/>
        <v>4</v>
      </c>
      <c r="Q8869" t="str">
        <f t="shared" si="1106"/>
        <v>avr</v>
      </c>
      <c r="R8869" t="str">
        <f t="shared" si="1107"/>
        <v>Arizona</v>
      </c>
      <c r="S8869" t="str">
        <f t="shared" si="1108"/>
        <v>2021-04</v>
      </c>
      <c r="T8869">
        <f>IF(AND(COUNTIF(Calculs!$Q$2:$Q$12,$O8869)&gt;0,COUNTIF(Calculs!$S$2:$S$12,$E8869)&gt;0,COUNTIF(Calculs!$U$2:$U$12,$H8869)&gt;0),1,0)</f>
        <v>1</v>
      </c>
      <c r="U8869">
        <f t="shared" si="1109"/>
        <v>5166</v>
      </c>
      <c r="V8869">
        <f t="shared" si="1110"/>
        <v>123</v>
      </c>
      <c r="W8869">
        <f t="shared" si="1111"/>
        <v>1911.42</v>
      </c>
    </row>
    <row r="8870" spans="1:23" ht="15.75" customHeight="1" x14ac:dyDescent="0.3">
      <c r="A8870" s="2" t="s">
        <v>13</v>
      </c>
      <c r="B8870" s="2">
        <v>1128299</v>
      </c>
      <c r="C8870" s="3">
        <v>44309</v>
      </c>
      <c r="D8870" s="12" t="str" cm="1">
        <f t="array" ref="D8870">_xlfn.SWITCH(WEEKDAY(C8870,2), 1, "Lundi", 2, "Mardi", 3, "Mercredi", 4, "Jeudi", 5, "Vendredi", 6, "Samedi", 7, "Dimanche", "Erreur")</f>
        <v>Vendredi</v>
      </c>
      <c r="E8870" s="2" t="s">
        <v>30</v>
      </c>
      <c r="F8870" s="2" t="s">
        <v>85</v>
      </c>
      <c r="G8870" s="2" t="s">
        <v>86</v>
      </c>
      <c r="H8870" s="4" t="s">
        <v>20</v>
      </c>
      <c r="I8870" s="5">
        <v>40</v>
      </c>
      <c r="J8870" s="6">
        <v>78</v>
      </c>
      <c r="K8870" s="7">
        <v>3120</v>
      </c>
      <c r="L8870" s="7">
        <v>1248</v>
      </c>
      <c r="M8870" s="8">
        <v>0.39999999999999997</v>
      </c>
      <c r="N8870" s="2" t="s">
        <v>23</v>
      </c>
      <c r="O8870">
        <f t="shared" si="1104"/>
        <v>2021</v>
      </c>
      <c r="P8870">
        <f t="shared" si="1105"/>
        <v>4</v>
      </c>
      <c r="Q8870" t="str">
        <f t="shared" si="1106"/>
        <v>avr</v>
      </c>
      <c r="R8870" t="str">
        <f t="shared" si="1107"/>
        <v>Arizona</v>
      </c>
      <c r="S8870" t="str">
        <f t="shared" si="1108"/>
        <v>2021-04</v>
      </c>
      <c r="T8870">
        <f>IF(AND(COUNTIF(Calculs!$Q$2:$Q$12,$O8870)&gt;0,COUNTIF(Calculs!$S$2:$S$12,$E8870)&gt;0,COUNTIF(Calculs!$U$2:$U$12,$H8870)&gt;0),1,0)</f>
        <v>1</v>
      </c>
      <c r="U8870">
        <f t="shared" si="1109"/>
        <v>3120</v>
      </c>
      <c r="V8870">
        <f t="shared" si="1110"/>
        <v>78</v>
      </c>
      <c r="W8870">
        <f t="shared" si="1111"/>
        <v>1248</v>
      </c>
    </row>
    <row r="8871" spans="1:23" ht="15.75" customHeight="1" x14ac:dyDescent="0.3">
      <c r="A8871" s="2" t="s">
        <v>13</v>
      </c>
      <c r="B8871" s="2">
        <v>1128299</v>
      </c>
      <c r="C8871" s="3">
        <v>44309</v>
      </c>
      <c r="D8871" s="12" t="str" cm="1">
        <f t="array" ref="D8871">_xlfn.SWITCH(WEEKDAY(C8871,2), 1, "Lundi", 2, "Mardi", 3, "Mercredi", 4, "Jeudi", 5, "Vendredi", 6, "Samedi", 7, "Dimanche", "Erreur")</f>
        <v>Vendredi</v>
      </c>
      <c r="E8871" s="2" t="s">
        <v>30</v>
      </c>
      <c r="F8871" s="2" t="s">
        <v>85</v>
      </c>
      <c r="G8871" s="2" t="s">
        <v>86</v>
      </c>
      <c r="H8871" s="4" t="s">
        <v>21</v>
      </c>
      <c r="I8871" s="5">
        <v>43</v>
      </c>
      <c r="J8871" s="6">
        <v>47</v>
      </c>
      <c r="K8871" s="7">
        <v>2021</v>
      </c>
      <c r="L8871" s="7">
        <v>687.14</v>
      </c>
      <c r="M8871" s="8">
        <v>0.33999999999999997</v>
      </c>
      <c r="N8871" s="2" t="s">
        <v>23</v>
      </c>
      <c r="O8871">
        <f t="shared" si="1104"/>
        <v>2021</v>
      </c>
      <c r="P8871">
        <f t="shared" si="1105"/>
        <v>4</v>
      </c>
      <c r="Q8871" t="str">
        <f t="shared" si="1106"/>
        <v>avr</v>
      </c>
      <c r="R8871" t="str">
        <f t="shared" si="1107"/>
        <v>Arizona</v>
      </c>
      <c r="S8871" t="str">
        <f t="shared" si="1108"/>
        <v>2021-04</v>
      </c>
      <c r="T8871">
        <f>IF(AND(COUNTIF(Calculs!$Q$2:$Q$12,$O8871)&gt;0,COUNTIF(Calculs!$S$2:$S$12,$E8871)&gt;0,COUNTIF(Calculs!$U$2:$U$12,$H8871)&gt;0),1,0)</f>
        <v>1</v>
      </c>
      <c r="U8871">
        <f t="shared" si="1109"/>
        <v>2021</v>
      </c>
      <c r="V8871">
        <f t="shared" si="1110"/>
        <v>47</v>
      </c>
      <c r="W8871">
        <f t="shared" si="1111"/>
        <v>687.14</v>
      </c>
    </row>
    <row r="8872" spans="1:23" ht="15.75" customHeight="1" x14ac:dyDescent="0.3">
      <c r="A8872" s="2" t="s">
        <v>13</v>
      </c>
      <c r="B8872" s="2">
        <v>1128299</v>
      </c>
      <c r="C8872" s="3">
        <v>44309</v>
      </c>
      <c r="D8872" s="12" t="str" cm="1">
        <f t="array" ref="D8872">_xlfn.SWITCH(WEEKDAY(C8872,2), 1, "Lundi", 2, "Mardi", 3, "Mercredi", 4, "Jeudi", 5, "Vendredi", 6, "Samedi", 7, "Dimanche", "Erreur")</f>
        <v>Vendredi</v>
      </c>
      <c r="E8872" s="2" t="s">
        <v>30</v>
      </c>
      <c r="F8872" s="2" t="s">
        <v>85</v>
      </c>
      <c r="G8872" s="2" t="s">
        <v>86</v>
      </c>
      <c r="H8872" s="4" t="s">
        <v>22</v>
      </c>
      <c r="I8872" s="5">
        <v>49</v>
      </c>
      <c r="J8872" s="6">
        <v>111</v>
      </c>
      <c r="K8872" s="7">
        <v>5439</v>
      </c>
      <c r="L8872" s="7">
        <v>1631.7</v>
      </c>
      <c r="M8872" s="8">
        <v>0.3</v>
      </c>
      <c r="N8872" s="2" t="s">
        <v>23</v>
      </c>
      <c r="O8872">
        <f t="shared" si="1104"/>
        <v>2021</v>
      </c>
      <c r="P8872">
        <f t="shared" si="1105"/>
        <v>4</v>
      </c>
      <c r="Q8872" t="str">
        <f t="shared" si="1106"/>
        <v>avr</v>
      </c>
      <c r="R8872" t="str">
        <f t="shared" si="1107"/>
        <v>Arizona</v>
      </c>
      <c r="S8872" t="str">
        <f t="shared" si="1108"/>
        <v>2021-04</v>
      </c>
      <c r="T8872">
        <f>IF(AND(COUNTIF(Calculs!$Q$2:$Q$12,$O8872)&gt;0,COUNTIF(Calculs!$S$2:$S$12,$E8872)&gt;0,COUNTIF(Calculs!$U$2:$U$12,$H8872)&gt;0),1,0)</f>
        <v>1</v>
      </c>
      <c r="U8872">
        <f t="shared" si="1109"/>
        <v>5439</v>
      </c>
      <c r="V8872">
        <f t="shared" si="1110"/>
        <v>111</v>
      </c>
      <c r="W8872">
        <f t="shared" si="1111"/>
        <v>1631.7</v>
      </c>
    </row>
    <row r="8873" spans="1:23" ht="15.75" customHeight="1" x14ac:dyDescent="0.3">
      <c r="A8873" s="2" t="s">
        <v>13</v>
      </c>
      <c r="B8873" s="2">
        <v>1128299</v>
      </c>
      <c r="C8873" s="3">
        <v>44340</v>
      </c>
      <c r="D8873" s="12" t="str" cm="1">
        <f t="array" ref="D8873">_xlfn.SWITCH(WEEKDAY(C8873,2), 1, "Lundi", 2, "Mardi", 3, "Mercredi", 4, "Jeudi", 5, "Vendredi", 6, "Samedi", 7, "Dimanche", "Erreur")</f>
        <v>Lundi</v>
      </c>
      <c r="E8873" s="2" t="s">
        <v>30</v>
      </c>
      <c r="F8873" s="2" t="s">
        <v>85</v>
      </c>
      <c r="G8873" s="2" t="s">
        <v>86</v>
      </c>
      <c r="H8873" s="4" t="s">
        <v>16</v>
      </c>
      <c r="I8873" s="5">
        <v>38</v>
      </c>
      <c r="J8873" s="6">
        <v>184</v>
      </c>
      <c r="K8873" s="7">
        <v>6992</v>
      </c>
      <c r="L8873" s="7">
        <v>2656.96</v>
      </c>
      <c r="M8873" s="8">
        <v>0.38</v>
      </c>
      <c r="N8873" s="2" t="s">
        <v>23</v>
      </c>
      <c r="O8873">
        <f t="shared" si="1104"/>
        <v>2021</v>
      </c>
      <c r="P8873">
        <f t="shared" si="1105"/>
        <v>5</v>
      </c>
      <c r="Q8873" t="str">
        <f t="shared" si="1106"/>
        <v>mai</v>
      </c>
      <c r="R8873" t="str">
        <f t="shared" si="1107"/>
        <v>Arizona</v>
      </c>
      <c r="S8873" t="str">
        <f t="shared" si="1108"/>
        <v>2021-05</v>
      </c>
      <c r="T8873">
        <f>IF(AND(COUNTIF(Calculs!$Q$2:$Q$12,$O8873)&gt;0,COUNTIF(Calculs!$S$2:$S$12,$E8873)&gt;0,COUNTIF(Calculs!$U$2:$U$12,$H8873)&gt;0),1,0)</f>
        <v>1</v>
      </c>
      <c r="U8873">
        <f t="shared" si="1109"/>
        <v>6992</v>
      </c>
      <c r="V8873">
        <f t="shared" si="1110"/>
        <v>184</v>
      </c>
      <c r="W8873">
        <f t="shared" si="1111"/>
        <v>2656.96</v>
      </c>
    </row>
    <row r="8874" spans="1:23" ht="15.75" customHeight="1" x14ac:dyDescent="0.3">
      <c r="A8874" s="2" t="s">
        <v>13</v>
      </c>
      <c r="B8874" s="2">
        <v>1128299</v>
      </c>
      <c r="C8874" s="3">
        <v>44340</v>
      </c>
      <c r="D8874" s="12" t="str" cm="1">
        <f t="array" ref="D8874">_xlfn.SWITCH(WEEKDAY(C8874,2), 1, "Lundi", 2, "Mardi", 3, "Mercredi", 4, "Jeudi", 5, "Vendredi", 6, "Samedi", 7, "Dimanche", "Erreur")</f>
        <v>Lundi</v>
      </c>
      <c r="E8874" s="2" t="s">
        <v>30</v>
      </c>
      <c r="F8874" s="2" t="s">
        <v>85</v>
      </c>
      <c r="G8874" s="2" t="s">
        <v>86</v>
      </c>
      <c r="H8874" s="4" t="s">
        <v>18</v>
      </c>
      <c r="I8874" s="5">
        <v>36</v>
      </c>
      <c r="J8874" s="6">
        <v>116</v>
      </c>
      <c r="K8874" s="7">
        <v>4176</v>
      </c>
      <c r="L8874" s="7">
        <v>1753.92</v>
      </c>
      <c r="M8874" s="8">
        <v>0.42000000000000004</v>
      </c>
      <c r="N8874" s="2" t="s">
        <v>23</v>
      </c>
      <c r="O8874">
        <f t="shared" si="1104"/>
        <v>2021</v>
      </c>
      <c r="P8874">
        <f t="shared" si="1105"/>
        <v>5</v>
      </c>
      <c r="Q8874" t="str">
        <f t="shared" si="1106"/>
        <v>mai</v>
      </c>
      <c r="R8874" t="str">
        <f t="shared" si="1107"/>
        <v>Arizona</v>
      </c>
      <c r="S8874" t="str">
        <f t="shared" si="1108"/>
        <v>2021-05</v>
      </c>
      <c r="T8874">
        <f>IF(AND(COUNTIF(Calculs!$Q$2:$Q$12,$O8874)&gt;0,COUNTIF(Calculs!$S$2:$S$12,$E8874)&gt;0,COUNTIF(Calculs!$U$2:$U$12,$H8874)&gt;0),1,0)</f>
        <v>1</v>
      </c>
      <c r="U8874">
        <f t="shared" si="1109"/>
        <v>4176</v>
      </c>
      <c r="V8874">
        <f t="shared" si="1110"/>
        <v>116</v>
      </c>
      <c r="W8874">
        <f t="shared" si="1111"/>
        <v>1753.92</v>
      </c>
    </row>
    <row r="8875" spans="1:23" ht="15.75" customHeight="1" x14ac:dyDescent="0.3">
      <c r="A8875" s="2" t="s">
        <v>13</v>
      </c>
      <c r="B8875" s="2">
        <v>1128299</v>
      </c>
      <c r="C8875" s="3">
        <v>44340</v>
      </c>
      <c r="D8875" s="12" t="str" cm="1">
        <f t="array" ref="D8875">_xlfn.SWITCH(WEEKDAY(C8875,2), 1, "Lundi", 2, "Mardi", 3, "Mercredi", 4, "Jeudi", 5, "Vendredi", 6, "Samedi", 7, "Dimanche", "Erreur")</f>
        <v>Lundi</v>
      </c>
      <c r="E8875" s="2" t="s">
        <v>30</v>
      </c>
      <c r="F8875" s="2" t="s">
        <v>85</v>
      </c>
      <c r="G8875" s="2" t="s">
        <v>86</v>
      </c>
      <c r="H8875" s="4" t="s">
        <v>19</v>
      </c>
      <c r="I8875" s="5">
        <v>41</v>
      </c>
      <c r="J8875" s="6">
        <v>132</v>
      </c>
      <c r="K8875" s="7">
        <v>5412</v>
      </c>
      <c r="L8875" s="7">
        <v>2056.56</v>
      </c>
      <c r="M8875" s="8">
        <v>0.38</v>
      </c>
      <c r="N8875" s="2" t="s">
        <v>23</v>
      </c>
      <c r="O8875">
        <f t="shared" si="1104"/>
        <v>2021</v>
      </c>
      <c r="P8875">
        <f t="shared" si="1105"/>
        <v>5</v>
      </c>
      <c r="Q8875" t="str">
        <f t="shared" si="1106"/>
        <v>mai</v>
      </c>
      <c r="R8875" t="str">
        <f t="shared" si="1107"/>
        <v>Arizona</v>
      </c>
      <c r="S8875" t="str">
        <f t="shared" si="1108"/>
        <v>2021-05</v>
      </c>
      <c r="T8875">
        <f>IF(AND(COUNTIF(Calculs!$Q$2:$Q$12,$O8875)&gt;0,COUNTIF(Calculs!$S$2:$S$12,$E8875)&gt;0,COUNTIF(Calculs!$U$2:$U$12,$H8875)&gt;0),1,0)</f>
        <v>1</v>
      </c>
      <c r="U8875">
        <f t="shared" si="1109"/>
        <v>5412</v>
      </c>
      <c r="V8875">
        <f t="shared" si="1110"/>
        <v>132</v>
      </c>
      <c r="W8875">
        <f t="shared" si="1111"/>
        <v>2056.56</v>
      </c>
    </row>
    <row r="8876" spans="1:23" ht="15.75" customHeight="1" x14ac:dyDescent="0.3">
      <c r="A8876" s="2" t="s">
        <v>13</v>
      </c>
      <c r="B8876" s="2">
        <v>1128299</v>
      </c>
      <c r="C8876" s="3">
        <v>44340</v>
      </c>
      <c r="D8876" s="12" t="str" cm="1">
        <f t="array" ref="D8876">_xlfn.SWITCH(WEEKDAY(C8876,2), 1, "Lundi", 2, "Mardi", 3, "Mercredi", 4, "Jeudi", 5, "Vendredi", 6, "Samedi", 7, "Dimanche", "Erreur")</f>
        <v>Lundi</v>
      </c>
      <c r="E8876" s="2" t="s">
        <v>30</v>
      </c>
      <c r="F8876" s="2" t="s">
        <v>85</v>
      </c>
      <c r="G8876" s="2" t="s">
        <v>86</v>
      </c>
      <c r="H8876" s="4" t="s">
        <v>20</v>
      </c>
      <c r="I8876" s="5">
        <v>39</v>
      </c>
      <c r="J8876" s="6">
        <v>93</v>
      </c>
      <c r="K8876" s="7">
        <v>3627</v>
      </c>
      <c r="L8876" s="7">
        <v>1341.99</v>
      </c>
      <c r="M8876" s="8">
        <v>0.37</v>
      </c>
      <c r="N8876" s="2" t="s">
        <v>23</v>
      </c>
      <c r="O8876">
        <f t="shared" si="1104"/>
        <v>2021</v>
      </c>
      <c r="P8876">
        <f t="shared" si="1105"/>
        <v>5</v>
      </c>
      <c r="Q8876" t="str">
        <f t="shared" si="1106"/>
        <v>mai</v>
      </c>
      <c r="R8876" t="str">
        <f t="shared" si="1107"/>
        <v>Arizona</v>
      </c>
      <c r="S8876" t="str">
        <f t="shared" si="1108"/>
        <v>2021-05</v>
      </c>
      <c r="T8876">
        <f>IF(AND(COUNTIF(Calculs!$Q$2:$Q$12,$O8876)&gt;0,COUNTIF(Calculs!$S$2:$S$12,$E8876)&gt;0,COUNTIF(Calculs!$U$2:$U$12,$H8876)&gt;0),1,0)</f>
        <v>1</v>
      </c>
      <c r="U8876">
        <f t="shared" si="1109"/>
        <v>3627</v>
      </c>
      <c r="V8876">
        <f t="shared" si="1110"/>
        <v>93</v>
      </c>
      <c r="W8876">
        <f t="shared" si="1111"/>
        <v>1341.99</v>
      </c>
    </row>
    <row r="8877" spans="1:23" ht="15.75" customHeight="1" x14ac:dyDescent="0.3">
      <c r="A8877" s="2" t="s">
        <v>13</v>
      </c>
      <c r="B8877" s="2">
        <v>1128299</v>
      </c>
      <c r="C8877" s="3">
        <v>44340</v>
      </c>
      <c r="D8877" s="12" t="str" cm="1">
        <f t="array" ref="D8877">_xlfn.SWITCH(WEEKDAY(C8877,2), 1, "Lundi", 2, "Mardi", 3, "Mercredi", 4, "Jeudi", 5, "Vendredi", 6, "Samedi", 7, "Dimanche", "Erreur")</f>
        <v>Lundi</v>
      </c>
      <c r="E8877" s="2" t="s">
        <v>30</v>
      </c>
      <c r="F8877" s="2" t="s">
        <v>85</v>
      </c>
      <c r="G8877" s="2" t="s">
        <v>86</v>
      </c>
      <c r="H8877" s="4" t="s">
        <v>21</v>
      </c>
      <c r="I8877" s="5">
        <v>39</v>
      </c>
      <c r="J8877" s="6">
        <v>62</v>
      </c>
      <c r="K8877" s="7">
        <v>2418</v>
      </c>
      <c r="L8877" s="7">
        <v>797.93999999999994</v>
      </c>
      <c r="M8877" s="8">
        <v>0.32999999999999996</v>
      </c>
      <c r="N8877" s="2" t="s">
        <v>23</v>
      </c>
      <c r="O8877">
        <f t="shared" si="1104"/>
        <v>2021</v>
      </c>
      <c r="P8877">
        <f t="shared" si="1105"/>
        <v>5</v>
      </c>
      <c r="Q8877" t="str">
        <f t="shared" si="1106"/>
        <v>mai</v>
      </c>
      <c r="R8877" t="str">
        <f t="shared" si="1107"/>
        <v>Arizona</v>
      </c>
      <c r="S8877" t="str">
        <f t="shared" si="1108"/>
        <v>2021-05</v>
      </c>
      <c r="T8877">
        <f>IF(AND(COUNTIF(Calculs!$Q$2:$Q$12,$O8877)&gt;0,COUNTIF(Calculs!$S$2:$S$12,$E8877)&gt;0,COUNTIF(Calculs!$U$2:$U$12,$H8877)&gt;0),1,0)</f>
        <v>1</v>
      </c>
      <c r="U8877">
        <f t="shared" si="1109"/>
        <v>2418</v>
      </c>
      <c r="V8877">
        <f t="shared" si="1110"/>
        <v>62</v>
      </c>
      <c r="W8877">
        <f t="shared" si="1111"/>
        <v>797.93999999999994</v>
      </c>
    </row>
    <row r="8878" spans="1:23" ht="15.75" customHeight="1" x14ac:dyDescent="0.3">
      <c r="A8878" s="2" t="s">
        <v>13</v>
      </c>
      <c r="B8878" s="2">
        <v>1128299</v>
      </c>
      <c r="C8878" s="3">
        <v>44340</v>
      </c>
      <c r="D8878" s="12" t="str" cm="1">
        <f t="array" ref="D8878">_xlfn.SWITCH(WEEKDAY(C8878,2), 1, "Lundi", 2, "Mardi", 3, "Mercredi", 4, "Jeudi", 5, "Vendredi", 6, "Samedi", 7, "Dimanche", "Erreur")</f>
        <v>Lundi</v>
      </c>
      <c r="E8878" s="2" t="s">
        <v>30</v>
      </c>
      <c r="F8878" s="2" t="s">
        <v>85</v>
      </c>
      <c r="G8878" s="2" t="s">
        <v>86</v>
      </c>
      <c r="H8878" s="4" t="s">
        <v>22</v>
      </c>
      <c r="I8878" s="5">
        <v>53</v>
      </c>
      <c r="J8878" s="6">
        <v>124</v>
      </c>
      <c r="K8878" s="7">
        <v>6572</v>
      </c>
      <c r="L8878" s="7">
        <v>1905.8799999999999</v>
      </c>
      <c r="M8878" s="8">
        <v>0.28999999999999998</v>
      </c>
      <c r="N8878" s="2" t="s">
        <v>23</v>
      </c>
      <c r="O8878">
        <f t="shared" si="1104"/>
        <v>2021</v>
      </c>
      <c r="P8878">
        <f t="shared" si="1105"/>
        <v>5</v>
      </c>
      <c r="Q8878" t="str">
        <f t="shared" si="1106"/>
        <v>mai</v>
      </c>
      <c r="R8878" t="str">
        <f t="shared" si="1107"/>
        <v>Arizona</v>
      </c>
      <c r="S8878" t="str">
        <f t="shared" si="1108"/>
        <v>2021-05</v>
      </c>
      <c r="T8878">
        <f>IF(AND(COUNTIF(Calculs!$Q$2:$Q$12,$O8878)&gt;0,COUNTIF(Calculs!$S$2:$S$12,$E8878)&gt;0,COUNTIF(Calculs!$U$2:$U$12,$H8878)&gt;0),1,0)</f>
        <v>1</v>
      </c>
      <c r="U8878">
        <f t="shared" si="1109"/>
        <v>6572</v>
      </c>
      <c r="V8878">
        <f t="shared" si="1110"/>
        <v>124</v>
      </c>
      <c r="W8878">
        <f t="shared" si="1111"/>
        <v>1905.8799999999999</v>
      </c>
    </row>
    <row r="8879" spans="1:23" ht="15.75" customHeight="1" x14ac:dyDescent="0.3">
      <c r="A8879" s="2" t="s">
        <v>13</v>
      </c>
      <c r="B8879" s="2">
        <v>1128299</v>
      </c>
      <c r="C8879" s="3">
        <v>44370</v>
      </c>
      <c r="D8879" s="12" t="str" cm="1">
        <f t="array" ref="D8879">_xlfn.SWITCH(WEEKDAY(C8879,2), 1, "Lundi", 2, "Mardi", 3, "Mercredi", 4, "Jeudi", 5, "Vendredi", 6, "Samedi", 7, "Dimanche", "Erreur")</f>
        <v>Mercredi</v>
      </c>
      <c r="E8879" s="2" t="s">
        <v>30</v>
      </c>
      <c r="F8879" s="2" t="s">
        <v>85</v>
      </c>
      <c r="G8879" s="2" t="s">
        <v>86</v>
      </c>
      <c r="H8879" s="4" t="s">
        <v>16</v>
      </c>
      <c r="I8879" s="5">
        <v>37</v>
      </c>
      <c r="J8879" s="6">
        <v>194</v>
      </c>
      <c r="K8879" s="7">
        <v>7178</v>
      </c>
      <c r="L8879" s="7">
        <v>2799.4199999999996</v>
      </c>
      <c r="M8879" s="8">
        <v>0.38999999999999996</v>
      </c>
      <c r="N8879" s="2" t="s">
        <v>23</v>
      </c>
      <c r="O8879">
        <f t="shared" si="1104"/>
        <v>2021</v>
      </c>
      <c r="P8879">
        <f t="shared" si="1105"/>
        <v>6</v>
      </c>
      <c r="Q8879" t="str">
        <f t="shared" si="1106"/>
        <v>juin</v>
      </c>
      <c r="R8879" t="str">
        <f t="shared" si="1107"/>
        <v>Arizona</v>
      </c>
      <c r="S8879" t="str">
        <f t="shared" si="1108"/>
        <v>2021-06</v>
      </c>
      <c r="T8879">
        <f>IF(AND(COUNTIF(Calculs!$Q$2:$Q$12,$O8879)&gt;0,COUNTIF(Calculs!$S$2:$S$12,$E8879)&gt;0,COUNTIF(Calculs!$U$2:$U$12,$H8879)&gt;0),1,0)</f>
        <v>1</v>
      </c>
      <c r="U8879">
        <f t="shared" si="1109"/>
        <v>7178</v>
      </c>
      <c r="V8879">
        <f t="shared" si="1110"/>
        <v>194</v>
      </c>
      <c r="W8879">
        <f t="shared" si="1111"/>
        <v>2799.4199999999996</v>
      </c>
    </row>
    <row r="8880" spans="1:23" ht="15.75" customHeight="1" x14ac:dyDescent="0.3">
      <c r="A8880" s="2" t="s">
        <v>13</v>
      </c>
      <c r="B8880" s="2">
        <v>1128299</v>
      </c>
      <c r="C8880" s="3">
        <v>44370</v>
      </c>
      <c r="D8880" s="12" t="str" cm="1">
        <f t="array" ref="D8880">_xlfn.SWITCH(WEEKDAY(C8880,2), 1, "Lundi", 2, "Mardi", 3, "Mercredi", 4, "Jeudi", 5, "Vendredi", 6, "Samedi", 7, "Dimanche", "Erreur")</f>
        <v>Mercredi</v>
      </c>
      <c r="E8880" s="2" t="s">
        <v>30</v>
      </c>
      <c r="F8880" s="2" t="s">
        <v>85</v>
      </c>
      <c r="G8880" s="2" t="s">
        <v>86</v>
      </c>
      <c r="H8880" s="4" t="s">
        <v>18</v>
      </c>
      <c r="I8880" s="5">
        <v>36</v>
      </c>
      <c r="J8880" s="6">
        <v>143</v>
      </c>
      <c r="K8880" s="7">
        <v>5148</v>
      </c>
      <c r="L8880" s="7">
        <v>2162.1600000000003</v>
      </c>
      <c r="M8880" s="8">
        <v>0.42000000000000004</v>
      </c>
      <c r="N8880" s="2" t="s">
        <v>23</v>
      </c>
      <c r="O8880">
        <f t="shared" si="1104"/>
        <v>2021</v>
      </c>
      <c r="P8880">
        <f t="shared" si="1105"/>
        <v>6</v>
      </c>
      <c r="Q8880" t="str">
        <f t="shared" si="1106"/>
        <v>juin</v>
      </c>
      <c r="R8880" t="str">
        <f t="shared" si="1107"/>
        <v>Arizona</v>
      </c>
      <c r="S8880" t="str">
        <f t="shared" si="1108"/>
        <v>2021-06</v>
      </c>
      <c r="T8880">
        <f>IF(AND(COUNTIF(Calculs!$Q$2:$Q$12,$O8880)&gt;0,COUNTIF(Calculs!$S$2:$S$12,$E8880)&gt;0,COUNTIF(Calculs!$U$2:$U$12,$H8880)&gt;0),1,0)</f>
        <v>1</v>
      </c>
      <c r="U8880">
        <f t="shared" si="1109"/>
        <v>5148</v>
      </c>
      <c r="V8880">
        <f t="shared" si="1110"/>
        <v>143</v>
      </c>
      <c r="W8880">
        <f t="shared" si="1111"/>
        <v>2162.1600000000003</v>
      </c>
    </row>
    <row r="8881" spans="1:23" ht="15.75" customHeight="1" x14ac:dyDescent="0.3">
      <c r="A8881" s="2" t="s">
        <v>13</v>
      </c>
      <c r="B8881" s="2">
        <v>1128299</v>
      </c>
      <c r="C8881" s="3">
        <v>44370</v>
      </c>
      <c r="D8881" s="12" t="str" cm="1">
        <f t="array" ref="D8881">_xlfn.SWITCH(WEEKDAY(C8881,2), 1, "Lundi", 2, "Mardi", 3, "Mercredi", 4, "Jeudi", 5, "Vendredi", 6, "Samedi", 7, "Dimanche", "Erreur")</f>
        <v>Mercredi</v>
      </c>
      <c r="E8881" s="2" t="s">
        <v>30</v>
      </c>
      <c r="F8881" s="2" t="s">
        <v>85</v>
      </c>
      <c r="G8881" s="2" t="s">
        <v>86</v>
      </c>
      <c r="H8881" s="4" t="s">
        <v>19</v>
      </c>
      <c r="I8881" s="5">
        <v>41</v>
      </c>
      <c r="J8881" s="6">
        <v>147</v>
      </c>
      <c r="K8881" s="7">
        <v>6027</v>
      </c>
      <c r="L8881" s="7">
        <v>2290.2600000000002</v>
      </c>
      <c r="M8881" s="8">
        <v>0.38</v>
      </c>
      <c r="N8881" s="2" t="s">
        <v>23</v>
      </c>
      <c r="O8881">
        <f t="shared" si="1104"/>
        <v>2021</v>
      </c>
      <c r="P8881">
        <f t="shared" si="1105"/>
        <v>6</v>
      </c>
      <c r="Q8881" t="str">
        <f t="shared" si="1106"/>
        <v>juin</v>
      </c>
      <c r="R8881" t="str">
        <f t="shared" si="1107"/>
        <v>Arizona</v>
      </c>
      <c r="S8881" t="str">
        <f t="shared" si="1108"/>
        <v>2021-06</v>
      </c>
      <c r="T8881">
        <f>IF(AND(COUNTIF(Calculs!$Q$2:$Q$12,$O8881)&gt;0,COUNTIF(Calculs!$S$2:$S$12,$E8881)&gt;0,COUNTIF(Calculs!$U$2:$U$12,$H8881)&gt;0),1,0)</f>
        <v>1</v>
      </c>
      <c r="U8881">
        <f t="shared" si="1109"/>
        <v>6027</v>
      </c>
      <c r="V8881">
        <f t="shared" si="1110"/>
        <v>147</v>
      </c>
      <c r="W8881">
        <f t="shared" si="1111"/>
        <v>2290.2600000000002</v>
      </c>
    </row>
    <row r="8882" spans="1:23" ht="15.75" customHeight="1" x14ac:dyDescent="0.3">
      <c r="A8882" s="2" t="s">
        <v>13</v>
      </c>
      <c r="B8882" s="2">
        <v>1128299</v>
      </c>
      <c r="C8882" s="3">
        <v>44370</v>
      </c>
      <c r="D8882" s="12" t="str" cm="1">
        <f t="array" ref="D8882">_xlfn.SWITCH(WEEKDAY(C8882,2), 1, "Lundi", 2, "Mardi", 3, "Mercredi", 4, "Jeudi", 5, "Vendredi", 6, "Samedi", 7, "Dimanche", "Erreur")</f>
        <v>Mercredi</v>
      </c>
      <c r="E8882" s="2" t="s">
        <v>30</v>
      </c>
      <c r="F8882" s="2" t="s">
        <v>85</v>
      </c>
      <c r="G8882" s="2" t="s">
        <v>86</v>
      </c>
      <c r="H8882" s="4" t="s">
        <v>20</v>
      </c>
      <c r="I8882" s="5">
        <v>38</v>
      </c>
      <c r="J8882" s="6">
        <v>105</v>
      </c>
      <c r="K8882" s="7">
        <v>3990</v>
      </c>
      <c r="L8882" s="7">
        <v>1595.9999999999998</v>
      </c>
      <c r="M8882" s="8">
        <v>0.39999999999999997</v>
      </c>
      <c r="N8882" s="2" t="s">
        <v>23</v>
      </c>
      <c r="O8882">
        <f t="shared" si="1104"/>
        <v>2021</v>
      </c>
      <c r="P8882">
        <f t="shared" si="1105"/>
        <v>6</v>
      </c>
      <c r="Q8882" t="str">
        <f t="shared" si="1106"/>
        <v>juin</v>
      </c>
      <c r="R8882" t="str">
        <f t="shared" si="1107"/>
        <v>Arizona</v>
      </c>
      <c r="S8882" t="str">
        <f t="shared" si="1108"/>
        <v>2021-06</v>
      </c>
      <c r="T8882">
        <f>IF(AND(COUNTIF(Calculs!$Q$2:$Q$12,$O8882)&gt;0,COUNTIF(Calculs!$S$2:$S$12,$E8882)&gt;0,COUNTIF(Calculs!$U$2:$U$12,$H8882)&gt;0),1,0)</f>
        <v>1</v>
      </c>
      <c r="U8882">
        <f t="shared" si="1109"/>
        <v>3990</v>
      </c>
      <c r="V8882">
        <f t="shared" si="1110"/>
        <v>105</v>
      </c>
      <c r="W8882">
        <f t="shared" si="1111"/>
        <v>1595.9999999999998</v>
      </c>
    </row>
    <row r="8883" spans="1:23" ht="15.75" customHeight="1" x14ac:dyDescent="0.3">
      <c r="A8883" s="2" t="s">
        <v>13</v>
      </c>
      <c r="B8883" s="2">
        <v>1128299</v>
      </c>
      <c r="C8883" s="3">
        <v>44370</v>
      </c>
      <c r="D8883" s="12" t="str" cm="1">
        <f t="array" ref="D8883">_xlfn.SWITCH(WEEKDAY(C8883,2), 1, "Lundi", 2, "Mardi", 3, "Mercredi", 4, "Jeudi", 5, "Vendredi", 6, "Samedi", 7, "Dimanche", "Erreur")</f>
        <v>Mercredi</v>
      </c>
      <c r="E8883" s="2" t="s">
        <v>30</v>
      </c>
      <c r="F8883" s="2" t="s">
        <v>85</v>
      </c>
      <c r="G8883" s="2" t="s">
        <v>86</v>
      </c>
      <c r="H8883" s="4" t="s">
        <v>21</v>
      </c>
      <c r="I8883" s="5">
        <v>43</v>
      </c>
      <c r="J8883" s="6">
        <v>72</v>
      </c>
      <c r="K8883" s="7">
        <v>3096</v>
      </c>
      <c r="L8883" s="7">
        <v>1052.6399999999999</v>
      </c>
      <c r="M8883" s="8">
        <v>0.33999999999999997</v>
      </c>
      <c r="N8883" s="2" t="s">
        <v>23</v>
      </c>
      <c r="O8883">
        <f t="shared" si="1104"/>
        <v>2021</v>
      </c>
      <c r="P8883">
        <f t="shared" si="1105"/>
        <v>6</v>
      </c>
      <c r="Q8883" t="str">
        <f t="shared" si="1106"/>
        <v>juin</v>
      </c>
      <c r="R8883" t="str">
        <f t="shared" si="1107"/>
        <v>Arizona</v>
      </c>
      <c r="S8883" t="str">
        <f t="shared" si="1108"/>
        <v>2021-06</v>
      </c>
      <c r="T8883">
        <f>IF(AND(COUNTIF(Calculs!$Q$2:$Q$12,$O8883)&gt;0,COUNTIF(Calculs!$S$2:$S$12,$E8883)&gt;0,COUNTIF(Calculs!$U$2:$U$12,$H8883)&gt;0),1,0)</f>
        <v>1</v>
      </c>
      <c r="U8883">
        <f t="shared" si="1109"/>
        <v>3096</v>
      </c>
      <c r="V8883">
        <f t="shared" si="1110"/>
        <v>72</v>
      </c>
      <c r="W8883">
        <f t="shared" si="1111"/>
        <v>1052.6399999999999</v>
      </c>
    </row>
    <row r="8884" spans="1:23" ht="15.75" customHeight="1" x14ac:dyDescent="0.3">
      <c r="A8884" s="2" t="s">
        <v>13</v>
      </c>
      <c r="B8884" s="2">
        <v>1128299</v>
      </c>
      <c r="C8884" s="3">
        <v>44370</v>
      </c>
      <c r="D8884" s="12" t="str" cm="1">
        <f t="array" ref="D8884">_xlfn.SWITCH(WEEKDAY(C8884,2), 1, "Lundi", 2, "Mardi", 3, "Mercredi", 4, "Jeudi", 5, "Vendredi", 6, "Samedi", 7, "Dimanche", "Erreur")</f>
        <v>Mercredi</v>
      </c>
      <c r="E8884" s="2" t="s">
        <v>30</v>
      </c>
      <c r="F8884" s="2" t="s">
        <v>85</v>
      </c>
      <c r="G8884" s="2" t="s">
        <v>86</v>
      </c>
      <c r="H8884" s="4" t="s">
        <v>22</v>
      </c>
      <c r="I8884" s="5">
        <v>46</v>
      </c>
      <c r="J8884" s="6">
        <v>158</v>
      </c>
      <c r="K8884" s="7">
        <v>7268</v>
      </c>
      <c r="L8884" s="7">
        <v>2253.08</v>
      </c>
      <c r="M8884" s="8">
        <v>0.31</v>
      </c>
      <c r="N8884" s="2" t="s">
        <v>23</v>
      </c>
      <c r="O8884">
        <f t="shared" si="1104"/>
        <v>2021</v>
      </c>
      <c r="P8884">
        <f t="shared" si="1105"/>
        <v>6</v>
      </c>
      <c r="Q8884" t="str">
        <f t="shared" si="1106"/>
        <v>juin</v>
      </c>
      <c r="R8884" t="str">
        <f t="shared" si="1107"/>
        <v>Arizona</v>
      </c>
      <c r="S8884" t="str">
        <f t="shared" si="1108"/>
        <v>2021-06</v>
      </c>
      <c r="T8884">
        <f>IF(AND(COUNTIF(Calculs!$Q$2:$Q$12,$O8884)&gt;0,COUNTIF(Calculs!$S$2:$S$12,$E8884)&gt;0,COUNTIF(Calculs!$U$2:$U$12,$H8884)&gt;0),1,0)</f>
        <v>1</v>
      </c>
      <c r="U8884">
        <f t="shared" si="1109"/>
        <v>7268</v>
      </c>
      <c r="V8884">
        <f t="shared" si="1110"/>
        <v>158</v>
      </c>
      <c r="W8884">
        <f t="shared" si="1111"/>
        <v>2253.08</v>
      </c>
    </row>
    <row r="8885" spans="1:23" ht="15.75" customHeight="1" x14ac:dyDescent="0.3">
      <c r="A8885" s="2" t="s">
        <v>13</v>
      </c>
      <c r="B8885" s="2">
        <v>1128299</v>
      </c>
      <c r="C8885" s="3">
        <v>44399</v>
      </c>
      <c r="D8885" s="12" t="str" cm="1">
        <f t="array" ref="D8885">_xlfn.SWITCH(WEEKDAY(C8885,2), 1, "Lundi", 2, "Mardi", 3, "Mercredi", 4, "Jeudi", 5, "Vendredi", 6, "Samedi", 7, "Dimanche", "Erreur")</f>
        <v>Jeudi</v>
      </c>
      <c r="E8885" s="2" t="s">
        <v>30</v>
      </c>
      <c r="F8885" s="2" t="s">
        <v>85</v>
      </c>
      <c r="G8885" s="2" t="s">
        <v>86</v>
      </c>
      <c r="H8885" s="4" t="s">
        <v>16</v>
      </c>
      <c r="I8885" s="5">
        <v>40</v>
      </c>
      <c r="J8885" s="6">
        <v>216</v>
      </c>
      <c r="K8885" s="7">
        <v>8640</v>
      </c>
      <c r="L8885" s="7">
        <v>3196.8</v>
      </c>
      <c r="M8885" s="8">
        <v>0.37</v>
      </c>
      <c r="N8885" s="2" t="s">
        <v>23</v>
      </c>
      <c r="O8885">
        <f t="shared" si="1104"/>
        <v>2021</v>
      </c>
      <c r="P8885">
        <f t="shared" si="1105"/>
        <v>7</v>
      </c>
      <c r="Q8885" t="str">
        <f t="shared" si="1106"/>
        <v>juil</v>
      </c>
      <c r="R8885" t="str">
        <f t="shared" si="1107"/>
        <v>Arizona</v>
      </c>
      <c r="S8885" t="str">
        <f t="shared" si="1108"/>
        <v>2021-07</v>
      </c>
      <c r="T8885">
        <f>IF(AND(COUNTIF(Calculs!$Q$2:$Q$12,$O8885)&gt;0,COUNTIF(Calculs!$S$2:$S$12,$E8885)&gt;0,COUNTIF(Calculs!$U$2:$U$12,$H8885)&gt;0),1,0)</f>
        <v>1</v>
      </c>
      <c r="U8885">
        <f t="shared" si="1109"/>
        <v>8640</v>
      </c>
      <c r="V8885">
        <f t="shared" si="1110"/>
        <v>216</v>
      </c>
      <c r="W8885">
        <f t="shared" si="1111"/>
        <v>3196.8</v>
      </c>
    </row>
    <row r="8886" spans="1:23" ht="15.75" customHeight="1" x14ac:dyDescent="0.3">
      <c r="A8886" s="2" t="s">
        <v>13</v>
      </c>
      <c r="B8886" s="2">
        <v>1128299</v>
      </c>
      <c r="C8886" s="3">
        <v>44399</v>
      </c>
      <c r="D8886" s="12" t="str" cm="1">
        <f t="array" ref="D8886">_xlfn.SWITCH(WEEKDAY(C8886,2), 1, "Lundi", 2, "Mardi", 3, "Mercredi", 4, "Jeudi", 5, "Vendredi", 6, "Samedi", 7, "Dimanche", "Erreur")</f>
        <v>Jeudi</v>
      </c>
      <c r="E8886" s="2" t="s">
        <v>30</v>
      </c>
      <c r="F8886" s="2" t="s">
        <v>85</v>
      </c>
      <c r="G8886" s="2" t="s">
        <v>86</v>
      </c>
      <c r="H8886" s="4" t="s">
        <v>18</v>
      </c>
      <c r="I8886" s="5">
        <v>40</v>
      </c>
      <c r="J8886" s="6">
        <v>163</v>
      </c>
      <c r="K8886" s="7">
        <v>6520</v>
      </c>
      <c r="L8886" s="7">
        <v>2999.2000000000003</v>
      </c>
      <c r="M8886" s="8">
        <v>0.46</v>
      </c>
      <c r="N8886" s="2" t="s">
        <v>23</v>
      </c>
      <c r="O8886">
        <f t="shared" si="1104"/>
        <v>2021</v>
      </c>
      <c r="P8886">
        <f t="shared" si="1105"/>
        <v>7</v>
      </c>
      <c r="Q8886" t="str">
        <f t="shared" si="1106"/>
        <v>juil</v>
      </c>
      <c r="R8886" t="str">
        <f t="shared" si="1107"/>
        <v>Arizona</v>
      </c>
      <c r="S8886" t="str">
        <f t="shared" si="1108"/>
        <v>2021-07</v>
      </c>
      <c r="T8886">
        <f>IF(AND(COUNTIF(Calculs!$Q$2:$Q$12,$O8886)&gt;0,COUNTIF(Calculs!$S$2:$S$12,$E8886)&gt;0,COUNTIF(Calculs!$U$2:$U$12,$H8886)&gt;0),1,0)</f>
        <v>1</v>
      </c>
      <c r="U8886">
        <f t="shared" si="1109"/>
        <v>6520</v>
      </c>
      <c r="V8886">
        <f t="shared" si="1110"/>
        <v>163</v>
      </c>
      <c r="W8886">
        <f t="shared" si="1111"/>
        <v>2999.2000000000003</v>
      </c>
    </row>
    <row r="8887" spans="1:23" ht="15.75" customHeight="1" x14ac:dyDescent="0.3">
      <c r="A8887" s="2" t="s">
        <v>13</v>
      </c>
      <c r="B8887" s="2">
        <v>1128299</v>
      </c>
      <c r="C8887" s="3">
        <v>44399</v>
      </c>
      <c r="D8887" s="12" t="str" cm="1">
        <f t="array" ref="D8887">_xlfn.SWITCH(WEEKDAY(C8887,2), 1, "Lundi", 2, "Mardi", 3, "Mercredi", 4, "Jeudi", 5, "Vendredi", 6, "Samedi", 7, "Dimanche", "Erreur")</f>
        <v>Jeudi</v>
      </c>
      <c r="E8887" s="2" t="s">
        <v>30</v>
      </c>
      <c r="F8887" s="2" t="s">
        <v>85</v>
      </c>
      <c r="G8887" s="2" t="s">
        <v>86</v>
      </c>
      <c r="H8887" s="4" t="s">
        <v>19</v>
      </c>
      <c r="I8887" s="5">
        <v>39</v>
      </c>
      <c r="J8887" s="6">
        <v>157</v>
      </c>
      <c r="K8887" s="7">
        <v>6123</v>
      </c>
      <c r="L8887" s="7">
        <v>2387.9699999999998</v>
      </c>
      <c r="M8887" s="8">
        <v>0.38999999999999996</v>
      </c>
      <c r="N8887" s="2" t="s">
        <v>23</v>
      </c>
      <c r="O8887">
        <f t="shared" si="1104"/>
        <v>2021</v>
      </c>
      <c r="P8887">
        <f t="shared" si="1105"/>
        <v>7</v>
      </c>
      <c r="Q8887" t="str">
        <f t="shared" si="1106"/>
        <v>juil</v>
      </c>
      <c r="R8887" t="str">
        <f t="shared" si="1107"/>
        <v>Arizona</v>
      </c>
      <c r="S8887" t="str">
        <f t="shared" si="1108"/>
        <v>2021-07</v>
      </c>
      <c r="T8887">
        <f>IF(AND(COUNTIF(Calculs!$Q$2:$Q$12,$O8887)&gt;0,COUNTIF(Calculs!$S$2:$S$12,$E8887)&gt;0,COUNTIF(Calculs!$U$2:$U$12,$H8887)&gt;0),1,0)</f>
        <v>1</v>
      </c>
      <c r="U8887">
        <f t="shared" si="1109"/>
        <v>6123</v>
      </c>
      <c r="V8887">
        <f t="shared" si="1110"/>
        <v>157</v>
      </c>
      <c r="W8887">
        <f t="shared" si="1111"/>
        <v>2387.9699999999998</v>
      </c>
    </row>
    <row r="8888" spans="1:23" ht="15.75" customHeight="1" x14ac:dyDescent="0.3">
      <c r="A8888" s="2" t="s">
        <v>13</v>
      </c>
      <c r="B8888" s="2">
        <v>1128299</v>
      </c>
      <c r="C8888" s="3">
        <v>44399</v>
      </c>
      <c r="D8888" s="12" t="str" cm="1">
        <f t="array" ref="D8888">_xlfn.SWITCH(WEEKDAY(C8888,2), 1, "Lundi", 2, "Mardi", 3, "Mercredi", 4, "Jeudi", 5, "Vendredi", 6, "Samedi", 7, "Dimanche", "Erreur")</f>
        <v>Jeudi</v>
      </c>
      <c r="E8888" s="2" t="s">
        <v>30</v>
      </c>
      <c r="F8888" s="2" t="s">
        <v>85</v>
      </c>
      <c r="G8888" s="2" t="s">
        <v>86</v>
      </c>
      <c r="H8888" s="4" t="s">
        <v>20</v>
      </c>
      <c r="I8888" s="5">
        <v>36</v>
      </c>
      <c r="J8888" s="6">
        <v>113</v>
      </c>
      <c r="K8888" s="7">
        <v>4068</v>
      </c>
      <c r="L8888" s="7">
        <v>1545.84</v>
      </c>
      <c r="M8888" s="8">
        <v>0.38</v>
      </c>
      <c r="N8888" s="2" t="s">
        <v>23</v>
      </c>
      <c r="O8888">
        <f t="shared" si="1104"/>
        <v>2021</v>
      </c>
      <c r="P8888">
        <f t="shared" si="1105"/>
        <v>7</v>
      </c>
      <c r="Q8888" t="str">
        <f t="shared" si="1106"/>
        <v>juil</v>
      </c>
      <c r="R8888" t="str">
        <f t="shared" si="1107"/>
        <v>Arizona</v>
      </c>
      <c r="S8888" t="str">
        <f t="shared" si="1108"/>
        <v>2021-07</v>
      </c>
      <c r="T8888">
        <f>IF(AND(COUNTIF(Calculs!$Q$2:$Q$12,$O8888)&gt;0,COUNTIF(Calculs!$S$2:$S$12,$E8888)&gt;0,COUNTIF(Calculs!$U$2:$U$12,$H8888)&gt;0),1,0)</f>
        <v>1</v>
      </c>
      <c r="U8888">
        <f t="shared" si="1109"/>
        <v>4068</v>
      </c>
      <c r="V8888">
        <f t="shared" si="1110"/>
        <v>113</v>
      </c>
      <c r="W8888">
        <f t="shared" si="1111"/>
        <v>1545.84</v>
      </c>
    </row>
    <row r="8889" spans="1:23" ht="15.75" customHeight="1" x14ac:dyDescent="0.3">
      <c r="A8889" s="2" t="s">
        <v>13</v>
      </c>
      <c r="B8889" s="2">
        <v>1128299</v>
      </c>
      <c r="C8889" s="3">
        <v>44399</v>
      </c>
      <c r="D8889" s="12" t="str" cm="1">
        <f t="array" ref="D8889">_xlfn.SWITCH(WEEKDAY(C8889,2), 1, "Lundi", 2, "Mardi", 3, "Mercredi", 4, "Jeudi", 5, "Vendredi", 6, "Samedi", 7, "Dimanche", "Erreur")</f>
        <v>Jeudi</v>
      </c>
      <c r="E8889" s="2" t="s">
        <v>30</v>
      </c>
      <c r="F8889" s="2" t="s">
        <v>85</v>
      </c>
      <c r="G8889" s="2" t="s">
        <v>86</v>
      </c>
      <c r="H8889" s="4" t="s">
        <v>21</v>
      </c>
      <c r="I8889" s="5">
        <v>40</v>
      </c>
      <c r="J8889" s="6">
        <v>145</v>
      </c>
      <c r="K8889" s="7">
        <v>5800</v>
      </c>
      <c r="L8889" s="7">
        <v>2146</v>
      </c>
      <c r="M8889" s="8">
        <v>0.37</v>
      </c>
      <c r="N8889" s="2" t="s">
        <v>23</v>
      </c>
      <c r="O8889">
        <f t="shared" si="1104"/>
        <v>2021</v>
      </c>
      <c r="P8889">
        <f t="shared" si="1105"/>
        <v>7</v>
      </c>
      <c r="Q8889" t="str">
        <f t="shared" si="1106"/>
        <v>juil</v>
      </c>
      <c r="R8889" t="str">
        <f t="shared" si="1107"/>
        <v>Arizona</v>
      </c>
      <c r="S8889" t="str">
        <f t="shared" si="1108"/>
        <v>2021-07</v>
      </c>
      <c r="T8889">
        <f>IF(AND(COUNTIF(Calculs!$Q$2:$Q$12,$O8889)&gt;0,COUNTIF(Calculs!$S$2:$S$12,$E8889)&gt;0,COUNTIF(Calculs!$U$2:$U$12,$H8889)&gt;0),1,0)</f>
        <v>1</v>
      </c>
      <c r="U8889">
        <f t="shared" si="1109"/>
        <v>5800</v>
      </c>
      <c r="V8889">
        <f t="shared" si="1110"/>
        <v>145</v>
      </c>
      <c r="W8889">
        <f t="shared" si="1111"/>
        <v>2146</v>
      </c>
    </row>
    <row r="8890" spans="1:23" ht="15.75" customHeight="1" x14ac:dyDescent="0.3">
      <c r="A8890" s="2" t="s">
        <v>13</v>
      </c>
      <c r="B8890" s="2">
        <v>1128299</v>
      </c>
      <c r="C8890" s="3">
        <v>44399</v>
      </c>
      <c r="D8890" s="12" t="str" cm="1">
        <f t="array" ref="D8890">_xlfn.SWITCH(WEEKDAY(C8890,2), 1, "Lundi", 2, "Mardi", 3, "Mercredi", 4, "Jeudi", 5, "Vendredi", 6, "Samedi", 7, "Dimanche", "Erreur")</f>
        <v>Jeudi</v>
      </c>
      <c r="E8890" s="2" t="s">
        <v>30</v>
      </c>
      <c r="F8890" s="2" t="s">
        <v>85</v>
      </c>
      <c r="G8890" s="2" t="s">
        <v>86</v>
      </c>
      <c r="H8890" s="4" t="s">
        <v>22</v>
      </c>
      <c r="I8890" s="5">
        <v>46</v>
      </c>
      <c r="J8890" s="6">
        <v>145</v>
      </c>
      <c r="K8890" s="7">
        <v>6670</v>
      </c>
      <c r="L8890" s="7">
        <v>2001</v>
      </c>
      <c r="M8890" s="8">
        <v>0.3</v>
      </c>
      <c r="N8890" s="2" t="s">
        <v>23</v>
      </c>
      <c r="O8890">
        <f t="shared" si="1104"/>
        <v>2021</v>
      </c>
      <c r="P8890">
        <f t="shared" si="1105"/>
        <v>7</v>
      </c>
      <c r="Q8890" t="str">
        <f t="shared" si="1106"/>
        <v>juil</v>
      </c>
      <c r="R8890" t="str">
        <f t="shared" si="1107"/>
        <v>Arizona</v>
      </c>
      <c r="S8890" t="str">
        <f t="shared" si="1108"/>
        <v>2021-07</v>
      </c>
      <c r="T8890">
        <f>IF(AND(COUNTIF(Calculs!$Q$2:$Q$12,$O8890)&gt;0,COUNTIF(Calculs!$S$2:$S$12,$E8890)&gt;0,COUNTIF(Calculs!$U$2:$U$12,$H8890)&gt;0),1,0)</f>
        <v>1</v>
      </c>
      <c r="U8890">
        <f t="shared" si="1109"/>
        <v>6670</v>
      </c>
      <c r="V8890">
        <f t="shared" si="1110"/>
        <v>145</v>
      </c>
      <c r="W8890">
        <f t="shared" si="1111"/>
        <v>2001</v>
      </c>
    </row>
    <row r="8891" spans="1:23" ht="15.75" customHeight="1" x14ac:dyDescent="0.3">
      <c r="A8891" s="2" t="s">
        <v>13</v>
      </c>
      <c r="B8891" s="2">
        <v>1128299</v>
      </c>
      <c r="C8891" s="3">
        <v>44431</v>
      </c>
      <c r="D8891" s="12" t="str" cm="1">
        <f t="array" ref="D8891">_xlfn.SWITCH(WEEKDAY(C8891,2), 1, "Lundi", 2, "Mardi", 3, "Mercredi", 4, "Jeudi", 5, "Vendredi", 6, "Samedi", 7, "Dimanche", "Erreur")</f>
        <v>Lundi</v>
      </c>
      <c r="E8891" s="2" t="s">
        <v>30</v>
      </c>
      <c r="F8891" s="2" t="s">
        <v>85</v>
      </c>
      <c r="G8891" s="2" t="s">
        <v>86</v>
      </c>
      <c r="H8891" s="4" t="s">
        <v>16</v>
      </c>
      <c r="I8891" s="5">
        <v>41</v>
      </c>
      <c r="J8891" s="6">
        <v>194</v>
      </c>
      <c r="K8891" s="7">
        <v>7954</v>
      </c>
      <c r="L8891" s="7">
        <v>3181.6</v>
      </c>
      <c r="M8891" s="8">
        <v>0.39999999999999997</v>
      </c>
      <c r="N8891" s="2" t="s">
        <v>23</v>
      </c>
      <c r="O8891">
        <f t="shared" si="1104"/>
        <v>2021</v>
      </c>
      <c r="P8891">
        <f t="shared" si="1105"/>
        <v>8</v>
      </c>
      <c r="Q8891" t="str">
        <f t="shared" si="1106"/>
        <v>août</v>
      </c>
      <c r="R8891" t="str">
        <f t="shared" si="1107"/>
        <v>Arizona</v>
      </c>
      <c r="S8891" t="str">
        <f t="shared" si="1108"/>
        <v>2021-08</v>
      </c>
      <c r="T8891">
        <f>IF(AND(COUNTIF(Calculs!$Q$2:$Q$12,$O8891)&gt;0,COUNTIF(Calculs!$S$2:$S$12,$E8891)&gt;0,COUNTIF(Calculs!$U$2:$U$12,$H8891)&gt;0),1,0)</f>
        <v>1</v>
      </c>
      <c r="U8891">
        <f t="shared" si="1109"/>
        <v>7954</v>
      </c>
      <c r="V8891">
        <f t="shared" si="1110"/>
        <v>194</v>
      </c>
      <c r="W8891">
        <f t="shared" si="1111"/>
        <v>3181.6</v>
      </c>
    </row>
    <row r="8892" spans="1:23" ht="15.75" customHeight="1" x14ac:dyDescent="0.3">
      <c r="A8892" s="2" t="s">
        <v>13</v>
      </c>
      <c r="B8892" s="2">
        <v>1128299</v>
      </c>
      <c r="C8892" s="3">
        <v>44431</v>
      </c>
      <c r="D8892" s="12" t="str" cm="1">
        <f t="array" ref="D8892">_xlfn.SWITCH(WEEKDAY(C8892,2), 1, "Lundi", 2, "Mardi", 3, "Mercredi", 4, "Jeudi", 5, "Vendredi", 6, "Samedi", 7, "Dimanche", "Erreur")</f>
        <v>Lundi</v>
      </c>
      <c r="E8892" s="2" t="s">
        <v>30</v>
      </c>
      <c r="F8892" s="2" t="s">
        <v>85</v>
      </c>
      <c r="G8892" s="2" t="s">
        <v>86</v>
      </c>
      <c r="H8892" s="4" t="s">
        <v>18</v>
      </c>
      <c r="I8892" s="5">
        <v>46</v>
      </c>
      <c r="J8892" s="6">
        <v>190</v>
      </c>
      <c r="K8892" s="7">
        <v>8740</v>
      </c>
      <c r="L8892" s="7">
        <v>3670.8</v>
      </c>
      <c r="M8892" s="8">
        <v>0.42000000000000004</v>
      </c>
      <c r="N8892" s="2" t="s">
        <v>23</v>
      </c>
      <c r="O8892">
        <f t="shared" si="1104"/>
        <v>2021</v>
      </c>
      <c r="P8892">
        <f t="shared" si="1105"/>
        <v>8</v>
      </c>
      <c r="Q8892" t="str">
        <f t="shared" si="1106"/>
        <v>août</v>
      </c>
      <c r="R8892" t="str">
        <f t="shared" si="1107"/>
        <v>Arizona</v>
      </c>
      <c r="S8892" t="str">
        <f t="shared" si="1108"/>
        <v>2021-08</v>
      </c>
      <c r="T8892">
        <f>IF(AND(COUNTIF(Calculs!$Q$2:$Q$12,$O8892)&gt;0,COUNTIF(Calculs!$S$2:$S$12,$E8892)&gt;0,COUNTIF(Calculs!$U$2:$U$12,$H8892)&gt;0),1,0)</f>
        <v>1</v>
      </c>
      <c r="U8892">
        <f t="shared" si="1109"/>
        <v>8740</v>
      </c>
      <c r="V8892">
        <f t="shared" si="1110"/>
        <v>190</v>
      </c>
      <c r="W8892">
        <f t="shared" si="1111"/>
        <v>3670.8</v>
      </c>
    </row>
    <row r="8893" spans="1:23" ht="15.75" customHeight="1" x14ac:dyDescent="0.3">
      <c r="A8893" s="2" t="s">
        <v>13</v>
      </c>
      <c r="B8893" s="2">
        <v>1128299</v>
      </c>
      <c r="C8893" s="3">
        <v>44431</v>
      </c>
      <c r="D8893" s="12" t="str" cm="1">
        <f t="array" ref="D8893">_xlfn.SWITCH(WEEKDAY(C8893,2), 1, "Lundi", 2, "Mardi", 3, "Mercredi", 4, "Jeudi", 5, "Vendredi", 6, "Samedi", 7, "Dimanche", "Erreur")</f>
        <v>Lundi</v>
      </c>
      <c r="E8893" s="2" t="s">
        <v>30</v>
      </c>
      <c r="F8893" s="2" t="s">
        <v>85</v>
      </c>
      <c r="G8893" s="2" t="s">
        <v>86</v>
      </c>
      <c r="H8893" s="4" t="s">
        <v>19</v>
      </c>
      <c r="I8893" s="5">
        <v>37</v>
      </c>
      <c r="J8893" s="6">
        <v>153</v>
      </c>
      <c r="K8893" s="7">
        <v>5661</v>
      </c>
      <c r="L8893" s="7">
        <v>2321.0099999999998</v>
      </c>
      <c r="M8893" s="8">
        <v>0.41</v>
      </c>
      <c r="N8893" s="2" t="s">
        <v>23</v>
      </c>
      <c r="O8893">
        <f t="shared" si="1104"/>
        <v>2021</v>
      </c>
      <c r="P8893">
        <f t="shared" si="1105"/>
        <v>8</v>
      </c>
      <c r="Q8893" t="str">
        <f t="shared" si="1106"/>
        <v>août</v>
      </c>
      <c r="R8893" t="str">
        <f t="shared" si="1107"/>
        <v>Arizona</v>
      </c>
      <c r="S8893" t="str">
        <f t="shared" si="1108"/>
        <v>2021-08</v>
      </c>
      <c r="T8893">
        <f>IF(AND(COUNTIF(Calculs!$Q$2:$Q$12,$O8893)&gt;0,COUNTIF(Calculs!$S$2:$S$12,$E8893)&gt;0,COUNTIF(Calculs!$U$2:$U$12,$H8893)&gt;0),1,0)</f>
        <v>1</v>
      </c>
      <c r="U8893">
        <f t="shared" si="1109"/>
        <v>5661</v>
      </c>
      <c r="V8893">
        <f t="shared" si="1110"/>
        <v>153</v>
      </c>
      <c r="W8893">
        <f t="shared" si="1111"/>
        <v>2321.0099999999998</v>
      </c>
    </row>
    <row r="8894" spans="1:23" ht="15.75" customHeight="1" x14ac:dyDescent="0.3">
      <c r="A8894" s="2" t="s">
        <v>13</v>
      </c>
      <c r="B8894" s="2">
        <v>1128299</v>
      </c>
      <c r="C8894" s="3">
        <v>44431</v>
      </c>
      <c r="D8894" s="12" t="str" cm="1">
        <f t="array" ref="D8894">_xlfn.SWITCH(WEEKDAY(C8894,2), 1, "Lundi", 2, "Mardi", 3, "Mercredi", 4, "Jeudi", 5, "Vendredi", 6, "Samedi", 7, "Dimanche", "Erreur")</f>
        <v>Lundi</v>
      </c>
      <c r="E8894" s="2" t="s">
        <v>30</v>
      </c>
      <c r="F8894" s="2" t="s">
        <v>85</v>
      </c>
      <c r="G8894" s="2" t="s">
        <v>86</v>
      </c>
      <c r="H8894" s="4" t="s">
        <v>20</v>
      </c>
      <c r="I8894" s="5">
        <v>43</v>
      </c>
      <c r="J8894" s="6">
        <v>120</v>
      </c>
      <c r="K8894" s="7">
        <v>5160</v>
      </c>
      <c r="L8894" s="7">
        <v>2167.1999999999998</v>
      </c>
      <c r="M8894" s="8">
        <v>0.42</v>
      </c>
      <c r="N8894" s="2" t="s">
        <v>23</v>
      </c>
      <c r="O8894">
        <f t="shared" si="1104"/>
        <v>2021</v>
      </c>
      <c r="P8894">
        <f t="shared" si="1105"/>
        <v>8</v>
      </c>
      <c r="Q8894" t="str">
        <f t="shared" si="1106"/>
        <v>août</v>
      </c>
      <c r="R8894" t="str">
        <f t="shared" si="1107"/>
        <v>Arizona</v>
      </c>
      <c r="S8894" t="str">
        <f t="shared" si="1108"/>
        <v>2021-08</v>
      </c>
      <c r="T8894">
        <f>IF(AND(COUNTIF(Calculs!$Q$2:$Q$12,$O8894)&gt;0,COUNTIF(Calculs!$S$2:$S$12,$E8894)&gt;0,COUNTIF(Calculs!$U$2:$U$12,$H8894)&gt;0),1,0)</f>
        <v>1</v>
      </c>
      <c r="U8894">
        <f t="shared" si="1109"/>
        <v>5160</v>
      </c>
      <c r="V8894">
        <f t="shared" si="1110"/>
        <v>120</v>
      </c>
      <c r="W8894">
        <f t="shared" si="1111"/>
        <v>2167.1999999999998</v>
      </c>
    </row>
    <row r="8895" spans="1:23" ht="15.75" customHeight="1" x14ac:dyDescent="0.3">
      <c r="A8895" s="2" t="s">
        <v>13</v>
      </c>
      <c r="B8895" s="2">
        <v>1128299</v>
      </c>
      <c r="C8895" s="3">
        <v>44431</v>
      </c>
      <c r="D8895" s="12" t="str" cm="1">
        <f t="array" ref="D8895">_xlfn.SWITCH(WEEKDAY(C8895,2), 1, "Lundi", 2, "Mardi", 3, "Mercredi", 4, "Jeudi", 5, "Vendredi", 6, "Samedi", 7, "Dimanche", "Erreur")</f>
        <v>Lundi</v>
      </c>
      <c r="E8895" s="2" t="s">
        <v>30</v>
      </c>
      <c r="F8895" s="2" t="s">
        <v>85</v>
      </c>
      <c r="G8895" s="2" t="s">
        <v>86</v>
      </c>
      <c r="H8895" s="4" t="s">
        <v>21</v>
      </c>
      <c r="I8895" s="5">
        <v>45</v>
      </c>
      <c r="J8895" s="6">
        <v>136</v>
      </c>
      <c r="K8895" s="7">
        <v>6120</v>
      </c>
      <c r="L8895" s="7">
        <v>2264.4</v>
      </c>
      <c r="M8895" s="8">
        <v>0.37</v>
      </c>
      <c r="N8895" s="2" t="s">
        <v>23</v>
      </c>
      <c r="O8895">
        <f t="shared" si="1104"/>
        <v>2021</v>
      </c>
      <c r="P8895">
        <f t="shared" si="1105"/>
        <v>8</v>
      </c>
      <c r="Q8895" t="str">
        <f t="shared" si="1106"/>
        <v>août</v>
      </c>
      <c r="R8895" t="str">
        <f t="shared" si="1107"/>
        <v>Arizona</v>
      </c>
      <c r="S8895" t="str">
        <f t="shared" si="1108"/>
        <v>2021-08</v>
      </c>
      <c r="T8895">
        <f>IF(AND(COUNTIF(Calculs!$Q$2:$Q$12,$O8895)&gt;0,COUNTIF(Calculs!$S$2:$S$12,$E8895)&gt;0,COUNTIF(Calculs!$U$2:$U$12,$H8895)&gt;0),1,0)</f>
        <v>1</v>
      </c>
      <c r="U8895">
        <f t="shared" si="1109"/>
        <v>6120</v>
      </c>
      <c r="V8895">
        <f t="shared" si="1110"/>
        <v>136</v>
      </c>
      <c r="W8895">
        <f t="shared" si="1111"/>
        <v>2264.4</v>
      </c>
    </row>
    <row r="8896" spans="1:23" ht="15.75" customHeight="1" x14ac:dyDescent="0.3">
      <c r="A8896" s="2" t="s">
        <v>13</v>
      </c>
      <c r="B8896" s="2">
        <v>1128299</v>
      </c>
      <c r="C8896" s="3">
        <v>44431</v>
      </c>
      <c r="D8896" s="12" t="str" cm="1">
        <f t="array" ref="D8896">_xlfn.SWITCH(WEEKDAY(C8896,2), 1, "Lundi", 2, "Mardi", 3, "Mercredi", 4, "Jeudi", 5, "Vendredi", 6, "Samedi", 7, "Dimanche", "Erreur")</f>
        <v>Lundi</v>
      </c>
      <c r="E8896" s="2" t="s">
        <v>30</v>
      </c>
      <c r="F8896" s="2" t="s">
        <v>85</v>
      </c>
      <c r="G8896" s="2" t="s">
        <v>86</v>
      </c>
      <c r="H8896" s="4" t="s">
        <v>22</v>
      </c>
      <c r="I8896" s="5">
        <v>48</v>
      </c>
      <c r="J8896" s="6">
        <v>131</v>
      </c>
      <c r="K8896" s="7">
        <v>6288</v>
      </c>
      <c r="L8896" s="7">
        <v>1760.64</v>
      </c>
      <c r="M8896" s="8">
        <v>0.28000000000000003</v>
      </c>
      <c r="N8896" s="2" t="s">
        <v>23</v>
      </c>
      <c r="O8896">
        <f t="shared" si="1104"/>
        <v>2021</v>
      </c>
      <c r="P8896">
        <f t="shared" si="1105"/>
        <v>8</v>
      </c>
      <c r="Q8896" t="str">
        <f t="shared" si="1106"/>
        <v>août</v>
      </c>
      <c r="R8896" t="str">
        <f t="shared" si="1107"/>
        <v>Arizona</v>
      </c>
      <c r="S8896" t="str">
        <f t="shared" si="1108"/>
        <v>2021-08</v>
      </c>
      <c r="T8896">
        <f>IF(AND(COUNTIF(Calculs!$Q$2:$Q$12,$O8896)&gt;0,COUNTIF(Calculs!$S$2:$S$12,$E8896)&gt;0,COUNTIF(Calculs!$U$2:$U$12,$H8896)&gt;0),1,0)</f>
        <v>1</v>
      </c>
      <c r="U8896">
        <f t="shared" si="1109"/>
        <v>6288</v>
      </c>
      <c r="V8896">
        <f t="shared" si="1110"/>
        <v>131</v>
      </c>
      <c r="W8896">
        <f t="shared" si="1111"/>
        <v>1760.64</v>
      </c>
    </row>
    <row r="8897" spans="1:23" ht="15.75" customHeight="1" x14ac:dyDescent="0.3">
      <c r="A8897" s="2" t="s">
        <v>13</v>
      </c>
      <c r="B8897" s="2">
        <v>1128299</v>
      </c>
      <c r="C8897" s="3">
        <v>44463</v>
      </c>
      <c r="D8897" s="12" t="str" cm="1">
        <f t="array" ref="D8897">_xlfn.SWITCH(WEEKDAY(C8897,2), 1, "Lundi", 2, "Mardi", 3, "Mercredi", 4, "Jeudi", 5, "Vendredi", 6, "Samedi", 7, "Dimanche", "Erreur")</f>
        <v>Vendredi</v>
      </c>
      <c r="E8897" s="2" t="s">
        <v>30</v>
      </c>
      <c r="F8897" s="2" t="s">
        <v>85</v>
      </c>
      <c r="G8897" s="2" t="s">
        <v>86</v>
      </c>
      <c r="H8897" s="4" t="s">
        <v>16</v>
      </c>
      <c r="I8897" s="5">
        <v>35</v>
      </c>
      <c r="J8897" s="6">
        <v>184</v>
      </c>
      <c r="K8897" s="7">
        <v>6440</v>
      </c>
      <c r="L8897" s="7">
        <v>2704.7999999999997</v>
      </c>
      <c r="M8897" s="8">
        <v>0.42</v>
      </c>
      <c r="N8897" s="2" t="s">
        <v>23</v>
      </c>
      <c r="O8897">
        <f t="shared" si="1104"/>
        <v>2021</v>
      </c>
      <c r="P8897">
        <f t="shared" si="1105"/>
        <v>9</v>
      </c>
      <c r="Q8897" t="str">
        <f t="shared" si="1106"/>
        <v>sept</v>
      </c>
      <c r="R8897" t="str">
        <f t="shared" si="1107"/>
        <v>Arizona</v>
      </c>
      <c r="S8897" t="str">
        <f t="shared" si="1108"/>
        <v>2021-09</v>
      </c>
      <c r="T8897">
        <f>IF(AND(COUNTIF(Calculs!$Q$2:$Q$12,$O8897)&gt;0,COUNTIF(Calculs!$S$2:$S$12,$E8897)&gt;0,COUNTIF(Calculs!$U$2:$U$12,$H8897)&gt;0),1,0)</f>
        <v>1</v>
      </c>
      <c r="U8897">
        <f t="shared" si="1109"/>
        <v>6440</v>
      </c>
      <c r="V8897">
        <f t="shared" si="1110"/>
        <v>184</v>
      </c>
      <c r="W8897">
        <f t="shared" si="1111"/>
        <v>2704.7999999999997</v>
      </c>
    </row>
    <row r="8898" spans="1:23" ht="15.75" customHeight="1" x14ac:dyDescent="0.3">
      <c r="A8898" s="2" t="s">
        <v>13</v>
      </c>
      <c r="B8898" s="2">
        <v>1128299</v>
      </c>
      <c r="C8898" s="3">
        <v>44463</v>
      </c>
      <c r="D8898" s="12" t="str" cm="1">
        <f t="array" ref="D8898">_xlfn.SWITCH(WEEKDAY(C8898,2), 1, "Lundi", 2, "Mardi", 3, "Mercredi", 4, "Jeudi", 5, "Vendredi", 6, "Samedi", 7, "Dimanche", "Erreur")</f>
        <v>Vendredi</v>
      </c>
      <c r="E8898" s="2" t="s">
        <v>30</v>
      </c>
      <c r="F8898" s="2" t="s">
        <v>85</v>
      </c>
      <c r="G8898" s="2" t="s">
        <v>86</v>
      </c>
      <c r="H8898" s="4" t="s">
        <v>18</v>
      </c>
      <c r="I8898" s="5">
        <v>34</v>
      </c>
      <c r="J8898" s="6">
        <v>201</v>
      </c>
      <c r="K8898" s="7">
        <v>6834</v>
      </c>
      <c r="L8898" s="7">
        <v>3211.98</v>
      </c>
      <c r="M8898" s="8">
        <v>0.47000000000000003</v>
      </c>
      <c r="N8898" s="2" t="s">
        <v>23</v>
      </c>
      <c r="O8898">
        <f t="shared" si="1104"/>
        <v>2021</v>
      </c>
      <c r="P8898">
        <f t="shared" si="1105"/>
        <v>9</v>
      </c>
      <c r="Q8898" t="str">
        <f t="shared" si="1106"/>
        <v>sept</v>
      </c>
      <c r="R8898" t="str">
        <f t="shared" si="1107"/>
        <v>Arizona</v>
      </c>
      <c r="S8898" t="str">
        <f t="shared" si="1108"/>
        <v>2021-09</v>
      </c>
      <c r="T8898">
        <f>IF(AND(COUNTIF(Calculs!$Q$2:$Q$12,$O8898)&gt;0,COUNTIF(Calculs!$S$2:$S$12,$E8898)&gt;0,COUNTIF(Calculs!$U$2:$U$12,$H8898)&gt;0),1,0)</f>
        <v>1</v>
      </c>
      <c r="U8898">
        <f t="shared" si="1109"/>
        <v>6834</v>
      </c>
      <c r="V8898">
        <f t="shared" si="1110"/>
        <v>201</v>
      </c>
      <c r="W8898">
        <f t="shared" si="1111"/>
        <v>3211.98</v>
      </c>
    </row>
    <row r="8899" spans="1:23" ht="15.75" customHeight="1" x14ac:dyDescent="0.3">
      <c r="A8899" s="2" t="s">
        <v>13</v>
      </c>
      <c r="B8899" s="2">
        <v>1128299</v>
      </c>
      <c r="C8899" s="3">
        <v>44463</v>
      </c>
      <c r="D8899" s="12" t="str" cm="1">
        <f t="array" ref="D8899">_xlfn.SWITCH(WEEKDAY(C8899,2), 1, "Lundi", 2, "Mardi", 3, "Mercredi", 4, "Jeudi", 5, "Vendredi", 6, "Samedi", 7, "Dimanche", "Erreur")</f>
        <v>Vendredi</v>
      </c>
      <c r="E8899" s="2" t="s">
        <v>30</v>
      </c>
      <c r="F8899" s="2" t="s">
        <v>85</v>
      </c>
      <c r="G8899" s="2" t="s">
        <v>86</v>
      </c>
      <c r="H8899" s="4" t="s">
        <v>19</v>
      </c>
      <c r="I8899" s="5">
        <v>34</v>
      </c>
      <c r="J8899" s="6">
        <v>145</v>
      </c>
      <c r="K8899" s="7">
        <v>4930</v>
      </c>
      <c r="L8899" s="7">
        <v>1824.1</v>
      </c>
      <c r="M8899" s="8">
        <v>0.37</v>
      </c>
      <c r="N8899" s="2" t="s">
        <v>23</v>
      </c>
      <c r="O8899">
        <f t="shared" ref="O8899:O8962" si="1112">YEAR($C8899)</f>
        <v>2021</v>
      </c>
      <c r="P8899">
        <f t="shared" ref="P8899:P8962" si="1113">MONTH($C8899)</f>
        <v>9</v>
      </c>
      <c r="Q8899" t="str">
        <f t="shared" ref="Q8899:Q8962" si="1114">TEXT($C8899,"mmm")</f>
        <v>sept</v>
      </c>
      <c r="R8899" t="str">
        <f t="shared" ref="R8899:R8962" si="1115">SUBSTITUTE(SUBSTITUTE($F8899,"Sud ","South "),"Ouest ","West ")</f>
        <v>Arizona</v>
      </c>
      <c r="S8899" t="str">
        <f t="shared" ref="S8899:S8962" si="1116">TEXT($C8899,"aaaa-mm")</f>
        <v>2021-09</v>
      </c>
      <c r="T8899">
        <f>IF(AND(COUNTIF(Calculs!$Q$2:$Q$12,$O8899)&gt;0,COUNTIF(Calculs!$S$2:$S$12,$E8899)&gt;0,COUNTIF(Calculs!$U$2:$U$12,$H8899)&gt;0),1,0)</f>
        <v>1</v>
      </c>
      <c r="U8899">
        <f t="shared" ref="U8899:U8962" si="1117">$K8899*$T8899</f>
        <v>4930</v>
      </c>
      <c r="V8899">
        <f t="shared" ref="V8899:V8962" si="1118">$J8899*$T8899</f>
        <v>145</v>
      </c>
      <c r="W8899">
        <f t="shared" ref="W8899:W8962" si="1119">$L8899*$T8899</f>
        <v>1824.1</v>
      </c>
    </row>
    <row r="8900" spans="1:23" ht="15.75" customHeight="1" x14ac:dyDescent="0.3">
      <c r="A8900" s="2" t="s">
        <v>13</v>
      </c>
      <c r="B8900" s="2">
        <v>1128299</v>
      </c>
      <c r="C8900" s="3">
        <v>44463</v>
      </c>
      <c r="D8900" s="12" t="str" cm="1">
        <f t="array" ref="D8900">_xlfn.SWITCH(WEEKDAY(C8900,2), 1, "Lundi", 2, "Mardi", 3, "Mercredi", 4, "Jeudi", 5, "Vendredi", 6, "Samedi", 7, "Dimanche", "Erreur")</f>
        <v>Vendredi</v>
      </c>
      <c r="E8900" s="2" t="s">
        <v>30</v>
      </c>
      <c r="F8900" s="2" t="s">
        <v>85</v>
      </c>
      <c r="G8900" s="2" t="s">
        <v>86</v>
      </c>
      <c r="H8900" s="4" t="s">
        <v>20</v>
      </c>
      <c r="I8900" s="5">
        <v>33</v>
      </c>
      <c r="J8900" s="6">
        <v>124</v>
      </c>
      <c r="K8900" s="7">
        <v>4092</v>
      </c>
      <c r="L8900" s="7">
        <v>1514.04</v>
      </c>
      <c r="M8900" s="8">
        <v>0.37</v>
      </c>
      <c r="N8900" s="2" t="s">
        <v>23</v>
      </c>
      <c r="O8900">
        <f t="shared" si="1112"/>
        <v>2021</v>
      </c>
      <c r="P8900">
        <f t="shared" si="1113"/>
        <v>9</v>
      </c>
      <c r="Q8900" t="str">
        <f t="shared" si="1114"/>
        <v>sept</v>
      </c>
      <c r="R8900" t="str">
        <f t="shared" si="1115"/>
        <v>Arizona</v>
      </c>
      <c r="S8900" t="str">
        <f t="shared" si="1116"/>
        <v>2021-09</v>
      </c>
      <c r="T8900">
        <f>IF(AND(COUNTIF(Calculs!$Q$2:$Q$12,$O8900)&gt;0,COUNTIF(Calculs!$S$2:$S$12,$E8900)&gt;0,COUNTIF(Calculs!$U$2:$U$12,$H8900)&gt;0),1,0)</f>
        <v>1</v>
      </c>
      <c r="U8900">
        <f t="shared" si="1117"/>
        <v>4092</v>
      </c>
      <c r="V8900">
        <f t="shared" si="1118"/>
        <v>124</v>
      </c>
      <c r="W8900">
        <f t="shared" si="1119"/>
        <v>1514.04</v>
      </c>
    </row>
    <row r="8901" spans="1:23" ht="15.75" customHeight="1" x14ac:dyDescent="0.3">
      <c r="A8901" s="2" t="s">
        <v>13</v>
      </c>
      <c r="B8901" s="2">
        <v>1128299</v>
      </c>
      <c r="C8901" s="3">
        <v>44463</v>
      </c>
      <c r="D8901" s="12" t="str" cm="1">
        <f t="array" ref="D8901">_xlfn.SWITCH(WEEKDAY(C8901,2), 1, "Lundi", 2, "Mardi", 3, "Mercredi", 4, "Jeudi", 5, "Vendredi", 6, "Samedi", 7, "Dimanche", "Erreur")</f>
        <v>Vendredi</v>
      </c>
      <c r="E8901" s="2" t="s">
        <v>30</v>
      </c>
      <c r="F8901" s="2" t="s">
        <v>85</v>
      </c>
      <c r="G8901" s="2" t="s">
        <v>86</v>
      </c>
      <c r="H8901" s="4" t="s">
        <v>21</v>
      </c>
      <c r="I8901" s="5">
        <v>41</v>
      </c>
      <c r="J8901" s="6">
        <v>128</v>
      </c>
      <c r="K8901" s="7">
        <v>5248</v>
      </c>
      <c r="L8901" s="7">
        <v>1731.8399999999997</v>
      </c>
      <c r="M8901" s="8">
        <v>0.32999999999999996</v>
      </c>
      <c r="N8901" s="2" t="s">
        <v>23</v>
      </c>
      <c r="O8901">
        <f t="shared" si="1112"/>
        <v>2021</v>
      </c>
      <c r="P8901">
        <f t="shared" si="1113"/>
        <v>9</v>
      </c>
      <c r="Q8901" t="str">
        <f t="shared" si="1114"/>
        <v>sept</v>
      </c>
      <c r="R8901" t="str">
        <f t="shared" si="1115"/>
        <v>Arizona</v>
      </c>
      <c r="S8901" t="str">
        <f t="shared" si="1116"/>
        <v>2021-09</v>
      </c>
      <c r="T8901">
        <f>IF(AND(COUNTIF(Calculs!$Q$2:$Q$12,$O8901)&gt;0,COUNTIF(Calculs!$S$2:$S$12,$E8901)&gt;0,COUNTIF(Calculs!$U$2:$U$12,$H8901)&gt;0),1,0)</f>
        <v>1</v>
      </c>
      <c r="U8901">
        <f t="shared" si="1117"/>
        <v>5248</v>
      </c>
      <c r="V8901">
        <f t="shared" si="1118"/>
        <v>128</v>
      </c>
      <c r="W8901">
        <f t="shared" si="1119"/>
        <v>1731.8399999999997</v>
      </c>
    </row>
    <row r="8902" spans="1:23" ht="15.75" customHeight="1" x14ac:dyDescent="0.3">
      <c r="A8902" s="2" t="s">
        <v>13</v>
      </c>
      <c r="B8902" s="2">
        <v>1128299</v>
      </c>
      <c r="C8902" s="3">
        <v>44463</v>
      </c>
      <c r="D8902" s="12" t="str" cm="1">
        <f t="array" ref="D8902">_xlfn.SWITCH(WEEKDAY(C8902,2), 1, "Lundi", 2, "Mardi", 3, "Mercredi", 4, "Jeudi", 5, "Vendredi", 6, "Samedi", 7, "Dimanche", "Erreur")</f>
        <v>Vendredi</v>
      </c>
      <c r="E8902" s="2" t="s">
        <v>30</v>
      </c>
      <c r="F8902" s="2" t="s">
        <v>85</v>
      </c>
      <c r="G8902" s="2" t="s">
        <v>86</v>
      </c>
      <c r="H8902" s="4" t="s">
        <v>22</v>
      </c>
      <c r="I8902" s="5">
        <v>43</v>
      </c>
      <c r="J8902" s="6">
        <v>132</v>
      </c>
      <c r="K8902" s="7">
        <v>5676</v>
      </c>
      <c r="L8902" s="7">
        <v>1816.32</v>
      </c>
      <c r="M8902" s="8">
        <v>0.32</v>
      </c>
      <c r="N8902" s="2" t="s">
        <v>23</v>
      </c>
      <c r="O8902">
        <f t="shared" si="1112"/>
        <v>2021</v>
      </c>
      <c r="P8902">
        <f t="shared" si="1113"/>
        <v>9</v>
      </c>
      <c r="Q8902" t="str">
        <f t="shared" si="1114"/>
        <v>sept</v>
      </c>
      <c r="R8902" t="str">
        <f t="shared" si="1115"/>
        <v>Arizona</v>
      </c>
      <c r="S8902" t="str">
        <f t="shared" si="1116"/>
        <v>2021-09</v>
      </c>
      <c r="T8902">
        <f>IF(AND(COUNTIF(Calculs!$Q$2:$Q$12,$O8902)&gt;0,COUNTIF(Calculs!$S$2:$S$12,$E8902)&gt;0,COUNTIF(Calculs!$U$2:$U$12,$H8902)&gt;0),1,0)</f>
        <v>1</v>
      </c>
      <c r="U8902">
        <f t="shared" si="1117"/>
        <v>5676</v>
      </c>
      <c r="V8902">
        <f t="shared" si="1118"/>
        <v>132</v>
      </c>
      <c r="W8902">
        <f t="shared" si="1119"/>
        <v>1816.32</v>
      </c>
    </row>
    <row r="8903" spans="1:23" ht="15.75" customHeight="1" x14ac:dyDescent="0.3">
      <c r="A8903" s="2" t="s">
        <v>13</v>
      </c>
      <c r="B8903" s="2">
        <v>1128299</v>
      </c>
      <c r="C8903" s="3">
        <v>44492</v>
      </c>
      <c r="D8903" s="12" t="str" cm="1">
        <f t="array" ref="D8903">_xlfn.SWITCH(WEEKDAY(C8903,2), 1, "Lundi", 2, "Mardi", 3, "Mercredi", 4, "Jeudi", 5, "Vendredi", 6, "Samedi", 7, "Dimanche", "Erreur")</f>
        <v>Samedi</v>
      </c>
      <c r="E8903" s="2" t="s">
        <v>30</v>
      </c>
      <c r="F8903" s="2" t="s">
        <v>85</v>
      </c>
      <c r="G8903" s="2" t="s">
        <v>86</v>
      </c>
      <c r="H8903" s="4" t="s">
        <v>16</v>
      </c>
      <c r="I8903" s="5">
        <v>36</v>
      </c>
      <c r="J8903" s="6">
        <v>170</v>
      </c>
      <c r="K8903" s="7">
        <v>6120</v>
      </c>
      <c r="L8903" s="7">
        <v>2570.4</v>
      </c>
      <c r="M8903" s="8">
        <v>0.42</v>
      </c>
      <c r="N8903" s="2" t="s">
        <v>23</v>
      </c>
      <c r="O8903">
        <f t="shared" si="1112"/>
        <v>2021</v>
      </c>
      <c r="P8903">
        <f t="shared" si="1113"/>
        <v>10</v>
      </c>
      <c r="Q8903" t="str">
        <f t="shared" si="1114"/>
        <v>oct</v>
      </c>
      <c r="R8903" t="str">
        <f t="shared" si="1115"/>
        <v>Arizona</v>
      </c>
      <c r="S8903" t="str">
        <f t="shared" si="1116"/>
        <v>2021-10</v>
      </c>
      <c r="T8903">
        <f>IF(AND(COUNTIF(Calculs!$Q$2:$Q$12,$O8903)&gt;0,COUNTIF(Calculs!$S$2:$S$12,$E8903)&gt;0,COUNTIF(Calculs!$U$2:$U$12,$H8903)&gt;0),1,0)</f>
        <v>1</v>
      </c>
      <c r="U8903">
        <f t="shared" si="1117"/>
        <v>6120</v>
      </c>
      <c r="V8903">
        <f t="shared" si="1118"/>
        <v>170</v>
      </c>
      <c r="W8903">
        <f t="shared" si="1119"/>
        <v>2570.4</v>
      </c>
    </row>
    <row r="8904" spans="1:23" ht="15.75" customHeight="1" x14ac:dyDescent="0.3">
      <c r="A8904" s="2" t="s">
        <v>13</v>
      </c>
      <c r="B8904" s="2">
        <v>1128299</v>
      </c>
      <c r="C8904" s="3">
        <v>44492</v>
      </c>
      <c r="D8904" s="12" t="str" cm="1">
        <f t="array" ref="D8904">_xlfn.SWITCH(WEEKDAY(C8904,2), 1, "Lundi", 2, "Mardi", 3, "Mercredi", 4, "Jeudi", 5, "Vendredi", 6, "Samedi", 7, "Dimanche", "Erreur")</f>
        <v>Samedi</v>
      </c>
      <c r="E8904" s="2" t="s">
        <v>30</v>
      </c>
      <c r="F8904" s="2" t="s">
        <v>85</v>
      </c>
      <c r="G8904" s="2" t="s">
        <v>86</v>
      </c>
      <c r="H8904" s="4" t="s">
        <v>18</v>
      </c>
      <c r="I8904" s="5">
        <v>33</v>
      </c>
      <c r="J8904" s="6">
        <v>175</v>
      </c>
      <c r="K8904" s="7">
        <v>5775</v>
      </c>
      <c r="L8904" s="7">
        <v>2425.5000000000005</v>
      </c>
      <c r="M8904" s="8">
        <v>0.42000000000000004</v>
      </c>
      <c r="N8904" s="2" t="s">
        <v>23</v>
      </c>
      <c r="O8904">
        <f t="shared" si="1112"/>
        <v>2021</v>
      </c>
      <c r="P8904">
        <f t="shared" si="1113"/>
        <v>10</v>
      </c>
      <c r="Q8904" t="str">
        <f t="shared" si="1114"/>
        <v>oct</v>
      </c>
      <c r="R8904" t="str">
        <f t="shared" si="1115"/>
        <v>Arizona</v>
      </c>
      <c r="S8904" t="str">
        <f t="shared" si="1116"/>
        <v>2021-10</v>
      </c>
      <c r="T8904">
        <f>IF(AND(COUNTIF(Calculs!$Q$2:$Q$12,$O8904)&gt;0,COUNTIF(Calculs!$S$2:$S$12,$E8904)&gt;0,COUNTIF(Calculs!$U$2:$U$12,$H8904)&gt;0),1,0)</f>
        <v>1</v>
      </c>
      <c r="U8904">
        <f t="shared" si="1117"/>
        <v>5775</v>
      </c>
      <c r="V8904">
        <f t="shared" si="1118"/>
        <v>175</v>
      </c>
      <c r="W8904">
        <f t="shared" si="1119"/>
        <v>2425.5000000000005</v>
      </c>
    </row>
    <row r="8905" spans="1:23" ht="15.75" customHeight="1" x14ac:dyDescent="0.3">
      <c r="A8905" s="2" t="s">
        <v>13</v>
      </c>
      <c r="B8905" s="2">
        <v>1128299</v>
      </c>
      <c r="C8905" s="3">
        <v>44492</v>
      </c>
      <c r="D8905" s="12" t="str" cm="1">
        <f t="array" ref="D8905">_xlfn.SWITCH(WEEKDAY(C8905,2), 1, "Lundi", 2, "Mardi", 3, "Mercredi", 4, "Jeudi", 5, "Vendredi", 6, "Samedi", 7, "Dimanche", "Erreur")</f>
        <v>Samedi</v>
      </c>
      <c r="E8905" s="2" t="s">
        <v>30</v>
      </c>
      <c r="F8905" s="2" t="s">
        <v>85</v>
      </c>
      <c r="G8905" s="2" t="s">
        <v>86</v>
      </c>
      <c r="H8905" s="4" t="s">
        <v>19</v>
      </c>
      <c r="I8905" s="5">
        <v>31</v>
      </c>
      <c r="J8905" s="6">
        <v>111</v>
      </c>
      <c r="K8905" s="7">
        <v>3441</v>
      </c>
      <c r="L8905" s="7">
        <v>1273.17</v>
      </c>
      <c r="M8905" s="8">
        <v>0.37</v>
      </c>
      <c r="N8905" s="2" t="s">
        <v>23</v>
      </c>
      <c r="O8905">
        <f t="shared" si="1112"/>
        <v>2021</v>
      </c>
      <c r="P8905">
        <f t="shared" si="1113"/>
        <v>10</v>
      </c>
      <c r="Q8905" t="str">
        <f t="shared" si="1114"/>
        <v>oct</v>
      </c>
      <c r="R8905" t="str">
        <f t="shared" si="1115"/>
        <v>Arizona</v>
      </c>
      <c r="S8905" t="str">
        <f t="shared" si="1116"/>
        <v>2021-10</v>
      </c>
      <c r="T8905">
        <f>IF(AND(COUNTIF(Calculs!$Q$2:$Q$12,$O8905)&gt;0,COUNTIF(Calculs!$S$2:$S$12,$E8905)&gt;0,COUNTIF(Calculs!$U$2:$U$12,$H8905)&gt;0),1,0)</f>
        <v>1</v>
      </c>
      <c r="U8905">
        <f t="shared" si="1117"/>
        <v>3441</v>
      </c>
      <c r="V8905">
        <f t="shared" si="1118"/>
        <v>111</v>
      </c>
      <c r="W8905">
        <f t="shared" si="1119"/>
        <v>1273.17</v>
      </c>
    </row>
    <row r="8906" spans="1:23" ht="15.75" customHeight="1" x14ac:dyDescent="0.3">
      <c r="A8906" s="2" t="s">
        <v>13</v>
      </c>
      <c r="B8906" s="2">
        <v>1128299</v>
      </c>
      <c r="C8906" s="3">
        <v>44492</v>
      </c>
      <c r="D8906" s="12" t="str" cm="1">
        <f t="array" ref="D8906">_xlfn.SWITCH(WEEKDAY(C8906,2), 1, "Lundi", 2, "Mardi", 3, "Mercredi", 4, "Jeudi", 5, "Vendredi", 6, "Samedi", 7, "Dimanche", "Erreur")</f>
        <v>Samedi</v>
      </c>
      <c r="E8906" s="2" t="s">
        <v>30</v>
      </c>
      <c r="F8906" s="2" t="s">
        <v>85</v>
      </c>
      <c r="G8906" s="2" t="s">
        <v>86</v>
      </c>
      <c r="H8906" s="4" t="s">
        <v>20</v>
      </c>
      <c r="I8906" s="5">
        <v>32</v>
      </c>
      <c r="J8906" s="6">
        <v>102</v>
      </c>
      <c r="K8906" s="7">
        <v>3264</v>
      </c>
      <c r="L8906" s="7">
        <v>1272.9599999999998</v>
      </c>
      <c r="M8906" s="8">
        <v>0.38999999999999996</v>
      </c>
      <c r="N8906" s="2" t="s">
        <v>23</v>
      </c>
      <c r="O8906">
        <f t="shared" si="1112"/>
        <v>2021</v>
      </c>
      <c r="P8906">
        <f t="shared" si="1113"/>
        <v>10</v>
      </c>
      <c r="Q8906" t="str">
        <f t="shared" si="1114"/>
        <v>oct</v>
      </c>
      <c r="R8906" t="str">
        <f t="shared" si="1115"/>
        <v>Arizona</v>
      </c>
      <c r="S8906" t="str">
        <f t="shared" si="1116"/>
        <v>2021-10</v>
      </c>
      <c r="T8906">
        <f>IF(AND(COUNTIF(Calculs!$Q$2:$Q$12,$O8906)&gt;0,COUNTIF(Calculs!$S$2:$S$12,$E8906)&gt;0,COUNTIF(Calculs!$U$2:$U$12,$H8906)&gt;0),1,0)</f>
        <v>1</v>
      </c>
      <c r="U8906">
        <f t="shared" si="1117"/>
        <v>3264</v>
      </c>
      <c r="V8906">
        <f t="shared" si="1118"/>
        <v>102</v>
      </c>
      <c r="W8906">
        <f t="shared" si="1119"/>
        <v>1272.9599999999998</v>
      </c>
    </row>
    <row r="8907" spans="1:23" ht="15.75" customHeight="1" x14ac:dyDescent="0.3">
      <c r="A8907" s="2" t="s">
        <v>13</v>
      </c>
      <c r="B8907" s="2">
        <v>1128299</v>
      </c>
      <c r="C8907" s="3">
        <v>44492</v>
      </c>
      <c r="D8907" s="12" t="str" cm="1">
        <f t="array" ref="D8907">_xlfn.SWITCH(WEEKDAY(C8907,2), 1, "Lundi", 2, "Mardi", 3, "Mercredi", 4, "Jeudi", 5, "Vendredi", 6, "Samedi", 7, "Dimanche", "Erreur")</f>
        <v>Samedi</v>
      </c>
      <c r="E8907" s="2" t="s">
        <v>30</v>
      </c>
      <c r="F8907" s="2" t="s">
        <v>85</v>
      </c>
      <c r="G8907" s="2" t="s">
        <v>86</v>
      </c>
      <c r="H8907" s="4" t="s">
        <v>21</v>
      </c>
      <c r="I8907" s="5">
        <v>44</v>
      </c>
      <c r="J8907" s="6">
        <v>88</v>
      </c>
      <c r="K8907" s="7">
        <v>3872</v>
      </c>
      <c r="L8907" s="7">
        <v>1432.6399999999999</v>
      </c>
      <c r="M8907" s="8">
        <v>0.37</v>
      </c>
      <c r="N8907" s="2" t="s">
        <v>23</v>
      </c>
      <c r="O8907">
        <f t="shared" si="1112"/>
        <v>2021</v>
      </c>
      <c r="P8907">
        <f t="shared" si="1113"/>
        <v>10</v>
      </c>
      <c r="Q8907" t="str">
        <f t="shared" si="1114"/>
        <v>oct</v>
      </c>
      <c r="R8907" t="str">
        <f t="shared" si="1115"/>
        <v>Arizona</v>
      </c>
      <c r="S8907" t="str">
        <f t="shared" si="1116"/>
        <v>2021-10</v>
      </c>
      <c r="T8907">
        <f>IF(AND(COUNTIF(Calculs!$Q$2:$Q$12,$O8907)&gt;0,COUNTIF(Calculs!$S$2:$S$12,$E8907)&gt;0,COUNTIF(Calculs!$U$2:$U$12,$H8907)&gt;0),1,0)</f>
        <v>1</v>
      </c>
      <c r="U8907">
        <f t="shared" si="1117"/>
        <v>3872</v>
      </c>
      <c r="V8907">
        <f t="shared" si="1118"/>
        <v>88</v>
      </c>
      <c r="W8907">
        <f t="shared" si="1119"/>
        <v>1432.6399999999999</v>
      </c>
    </row>
    <row r="8908" spans="1:23" ht="15.75" customHeight="1" x14ac:dyDescent="0.3">
      <c r="A8908" s="2" t="s">
        <v>13</v>
      </c>
      <c r="B8908" s="2">
        <v>1128299</v>
      </c>
      <c r="C8908" s="3">
        <v>44492</v>
      </c>
      <c r="D8908" s="12" t="str" cm="1">
        <f t="array" ref="D8908">_xlfn.SWITCH(WEEKDAY(C8908,2), 1, "Lundi", 2, "Mardi", 3, "Mercredi", 4, "Jeudi", 5, "Vendredi", 6, "Samedi", 7, "Dimanche", "Erreur")</f>
        <v>Samedi</v>
      </c>
      <c r="E8908" s="2" t="s">
        <v>30</v>
      </c>
      <c r="F8908" s="2" t="s">
        <v>85</v>
      </c>
      <c r="G8908" s="2" t="s">
        <v>86</v>
      </c>
      <c r="H8908" s="4" t="s">
        <v>22</v>
      </c>
      <c r="I8908" s="5">
        <v>47</v>
      </c>
      <c r="J8908" s="6">
        <v>107</v>
      </c>
      <c r="K8908" s="7">
        <v>5029</v>
      </c>
      <c r="L8908" s="7">
        <v>1458.4099999999999</v>
      </c>
      <c r="M8908" s="8">
        <v>0.28999999999999998</v>
      </c>
      <c r="N8908" s="2" t="s">
        <v>23</v>
      </c>
      <c r="O8908">
        <f t="shared" si="1112"/>
        <v>2021</v>
      </c>
      <c r="P8908">
        <f t="shared" si="1113"/>
        <v>10</v>
      </c>
      <c r="Q8908" t="str">
        <f t="shared" si="1114"/>
        <v>oct</v>
      </c>
      <c r="R8908" t="str">
        <f t="shared" si="1115"/>
        <v>Arizona</v>
      </c>
      <c r="S8908" t="str">
        <f t="shared" si="1116"/>
        <v>2021-10</v>
      </c>
      <c r="T8908">
        <f>IF(AND(COUNTIF(Calculs!$Q$2:$Q$12,$O8908)&gt;0,COUNTIF(Calculs!$S$2:$S$12,$E8908)&gt;0,COUNTIF(Calculs!$U$2:$U$12,$H8908)&gt;0),1,0)</f>
        <v>1</v>
      </c>
      <c r="U8908">
        <f t="shared" si="1117"/>
        <v>5029</v>
      </c>
      <c r="V8908">
        <f t="shared" si="1118"/>
        <v>107</v>
      </c>
      <c r="W8908">
        <f t="shared" si="1119"/>
        <v>1458.4099999999999</v>
      </c>
    </row>
    <row r="8909" spans="1:23" ht="15.75" customHeight="1" x14ac:dyDescent="0.3">
      <c r="A8909" s="2" t="s">
        <v>13</v>
      </c>
      <c r="B8909" s="2">
        <v>1128299</v>
      </c>
      <c r="C8909" s="3">
        <v>44523</v>
      </c>
      <c r="D8909" s="12" t="str" cm="1">
        <f t="array" ref="D8909">_xlfn.SWITCH(WEEKDAY(C8909,2), 1, "Lundi", 2, "Mardi", 3, "Mercredi", 4, "Jeudi", 5, "Vendredi", 6, "Samedi", 7, "Dimanche", "Erreur")</f>
        <v>Mardi</v>
      </c>
      <c r="E8909" s="2" t="s">
        <v>30</v>
      </c>
      <c r="F8909" s="2" t="s">
        <v>85</v>
      </c>
      <c r="G8909" s="2" t="s">
        <v>86</v>
      </c>
      <c r="H8909" s="4" t="s">
        <v>16</v>
      </c>
      <c r="I8909" s="5">
        <v>31</v>
      </c>
      <c r="J8909" s="6">
        <v>150</v>
      </c>
      <c r="K8909" s="7">
        <v>4650</v>
      </c>
      <c r="L8909" s="7">
        <v>1767</v>
      </c>
      <c r="M8909" s="8">
        <v>0.38</v>
      </c>
      <c r="N8909" s="2" t="s">
        <v>23</v>
      </c>
      <c r="O8909">
        <f t="shared" si="1112"/>
        <v>2021</v>
      </c>
      <c r="P8909">
        <f t="shared" si="1113"/>
        <v>11</v>
      </c>
      <c r="Q8909" t="str">
        <f t="shared" si="1114"/>
        <v>nov</v>
      </c>
      <c r="R8909" t="str">
        <f t="shared" si="1115"/>
        <v>Arizona</v>
      </c>
      <c r="S8909" t="str">
        <f t="shared" si="1116"/>
        <v>2021-11</v>
      </c>
      <c r="T8909">
        <f>IF(AND(COUNTIF(Calculs!$Q$2:$Q$12,$O8909)&gt;0,COUNTIF(Calculs!$S$2:$S$12,$E8909)&gt;0,COUNTIF(Calculs!$U$2:$U$12,$H8909)&gt;0),1,0)</f>
        <v>1</v>
      </c>
      <c r="U8909">
        <f t="shared" si="1117"/>
        <v>4650</v>
      </c>
      <c r="V8909">
        <f t="shared" si="1118"/>
        <v>150</v>
      </c>
      <c r="W8909">
        <f t="shared" si="1119"/>
        <v>1767</v>
      </c>
    </row>
    <row r="8910" spans="1:23" ht="15.75" customHeight="1" x14ac:dyDescent="0.3">
      <c r="A8910" s="2" t="s">
        <v>13</v>
      </c>
      <c r="B8910" s="2">
        <v>1128299</v>
      </c>
      <c r="C8910" s="3">
        <v>44523</v>
      </c>
      <c r="D8910" s="12" t="str" cm="1">
        <f t="array" ref="D8910">_xlfn.SWITCH(WEEKDAY(C8910,2), 1, "Lundi", 2, "Mardi", 3, "Mercredi", 4, "Jeudi", 5, "Vendredi", 6, "Samedi", 7, "Dimanche", "Erreur")</f>
        <v>Mardi</v>
      </c>
      <c r="E8910" s="2" t="s">
        <v>30</v>
      </c>
      <c r="F8910" s="2" t="s">
        <v>85</v>
      </c>
      <c r="G8910" s="2" t="s">
        <v>86</v>
      </c>
      <c r="H8910" s="4" t="s">
        <v>18</v>
      </c>
      <c r="I8910" s="5">
        <v>38</v>
      </c>
      <c r="J8910" s="6">
        <v>163</v>
      </c>
      <c r="K8910" s="7">
        <v>6194</v>
      </c>
      <c r="L8910" s="7">
        <v>2911.1800000000003</v>
      </c>
      <c r="M8910" s="8">
        <v>0.47000000000000003</v>
      </c>
      <c r="N8910" s="2" t="s">
        <v>23</v>
      </c>
      <c r="O8910">
        <f t="shared" si="1112"/>
        <v>2021</v>
      </c>
      <c r="P8910">
        <f t="shared" si="1113"/>
        <v>11</v>
      </c>
      <c r="Q8910" t="str">
        <f t="shared" si="1114"/>
        <v>nov</v>
      </c>
      <c r="R8910" t="str">
        <f t="shared" si="1115"/>
        <v>Arizona</v>
      </c>
      <c r="S8910" t="str">
        <f t="shared" si="1116"/>
        <v>2021-11</v>
      </c>
      <c r="T8910">
        <f>IF(AND(COUNTIF(Calculs!$Q$2:$Q$12,$O8910)&gt;0,COUNTIF(Calculs!$S$2:$S$12,$E8910)&gt;0,COUNTIF(Calculs!$U$2:$U$12,$H8910)&gt;0),1,0)</f>
        <v>1</v>
      </c>
      <c r="U8910">
        <f t="shared" si="1117"/>
        <v>6194</v>
      </c>
      <c r="V8910">
        <f t="shared" si="1118"/>
        <v>163</v>
      </c>
      <c r="W8910">
        <f t="shared" si="1119"/>
        <v>2911.1800000000003</v>
      </c>
    </row>
    <row r="8911" spans="1:23" ht="15.75" customHeight="1" x14ac:dyDescent="0.3">
      <c r="A8911" s="2" t="s">
        <v>13</v>
      </c>
      <c r="B8911" s="2">
        <v>1128299</v>
      </c>
      <c r="C8911" s="3">
        <v>44523</v>
      </c>
      <c r="D8911" s="12" t="str" cm="1">
        <f t="array" ref="D8911">_xlfn.SWITCH(WEEKDAY(C8911,2), 1, "Lundi", 2, "Mardi", 3, "Mercredi", 4, "Jeudi", 5, "Vendredi", 6, "Samedi", 7, "Dimanche", "Erreur")</f>
        <v>Mardi</v>
      </c>
      <c r="E8911" s="2" t="s">
        <v>30</v>
      </c>
      <c r="F8911" s="2" t="s">
        <v>85</v>
      </c>
      <c r="G8911" s="2" t="s">
        <v>86</v>
      </c>
      <c r="H8911" s="4" t="s">
        <v>19</v>
      </c>
      <c r="I8911" s="5">
        <v>33</v>
      </c>
      <c r="J8911" s="6">
        <v>124</v>
      </c>
      <c r="K8911" s="7">
        <v>4092</v>
      </c>
      <c r="L8911" s="7">
        <v>1595.8799999999999</v>
      </c>
      <c r="M8911" s="8">
        <v>0.38999999999999996</v>
      </c>
      <c r="N8911" s="2" t="s">
        <v>23</v>
      </c>
      <c r="O8911">
        <f t="shared" si="1112"/>
        <v>2021</v>
      </c>
      <c r="P8911">
        <f t="shared" si="1113"/>
        <v>11</v>
      </c>
      <c r="Q8911" t="str">
        <f t="shared" si="1114"/>
        <v>nov</v>
      </c>
      <c r="R8911" t="str">
        <f t="shared" si="1115"/>
        <v>Arizona</v>
      </c>
      <c r="S8911" t="str">
        <f t="shared" si="1116"/>
        <v>2021-11</v>
      </c>
      <c r="T8911">
        <f>IF(AND(COUNTIF(Calculs!$Q$2:$Q$12,$O8911)&gt;0,COUNTIF(Calculs!$S$2:$S$12,$E8911)&gt;0,COUNTIF(Calculs!$U$2:$U$12,$H8911)&gt;0),1,0)</f>
        <v>1</v>
      </c>
      <c r="U8911">
        <f t="shared" si="1117"/>
        <v>4092</v>
      </c>
      <c r="V8911">
        <f t="shared" si="1118"/>
        <v>124</v>
      </c>
      <c r="W8911">
        <f t="shared" si="1119"/>
        <v>1595.8799999999999</v>
      </c>
    </row>
    <row r="8912" spans="1:23" ht="15.75" customHeight="1" x14ac:dyDescent="0.3">
      <c r="A8912" s="2" t="s">
        <v>13</v>
      </c>
      <c r="B8912" s="2">
        <v>1128299</v>
      </c>
      <c r="C8912" s="3">
        <v>44523</v>
      </c>
      <c r="D8912" s="12" t="str" cm="1">
        <f t="array" ref="D8912">_xlfn.SWITCH(WEEKDAY(C8912,2), 1, "Lundi", 2, "Mardi", 3, "Mercredi", 4, "Jeudi", 5, "Vendredi", 6, "Samedi", 7, "Dimanche", "Erreur")</f>
        <v>Mardi</v>
      </c>
      <c r="E8912" s="2" t="s">
        <v>30</v>
      </c>
      <c r="F8912" s="2" t="s">
        <v>85</v>
      </c>
      <c r="G8912" s="2" t="s">
        <v>86</v>
      </c>
      <c r="H8912" s="4" t="s">
        <v>20</v>
      </c>
      <c r="I8912" s="5">
        <v>33</v>
      </c>
      <c r="J8912" s="6">
        <v>116</v>
      </c>
      <c r="K8912" s="7">
        <v>3828</v>
      </c>
      <c r="L8912" s="7">
        <v>1607.76</v>
      </c>
      <c r="M8912" s="8">
        <v>0.42</v>
      </c>
      <c r="N8912" s="2" t="s">
        <v>23</v>
      </c>
      <c r="O8912">
        <f t="shared" si="1112"/>
        <v>2021</v>
      </c>
      <c r="P8912">
        <f t="shared" si="1113"/>
        <v>11</v>
      </c>
      <c r="Q8912" t="str">
        <f t="shared" si="1114"/>
        <v>nov</v>
      </c>
      <c r="R8912" t="str">
        <f t="shared" si="1115"/>
        <v>Arizona</v>
      </c>
      <c r="S8912" t="str">
        <f t="shared" si="1116"/>
        <v>2021-11</v>
      </c>
      <c r="T8912">
        <f>IF(AND(COUNTIF(Calculs!$Q$2:$Q$12,$O8912)&gt;0,COUNTIF(Calculs!$S$2:$S$12,$E8912)&gt;0,COUNTIF(Calculs!$U$2:$U$12,$H8912)&gt;0),1,0)</f>
        <v>1</v>
      </c>
      <c r="U8912">
        <f t="shared" si="1117"/>
        <v>3828</v>
      </c>
      <c r="V8912">
        <f t="shared" si="1118"/>
        <v>116</v>
      </c>
      <c r="W8912">
        <f t="shared" si="1119"/>
        <v>1607.76</v>
      </c>
    </row>
    <row r="8913" spans="1:23" ht="15.75" customHeight="1" x14ac:dyDescent="0.3">
      <c r="A8913" s="2" t="s">
        <v>13</v>
      </c>
      <c r="B8913" s="2">
        <v>1128299</v>
      </c>
      <c r="C8913" s="3">
        <v>44523</v>
      </c>
      <c r="D8913" s="12" t="str" cm="1">
        <f t="array" ref="D8913">_xlfn.SWITCH(WEEKDAY(C8913,2), 1, "Lundi", 2, "Mardi", 3, "Mercredi", 4, "Jeudi", 5, "Vendredi", 6, "Samedi", 7, "Dimanche", "Erreur")</f>
        <v>Mardi</v>
      </c>
      <c r="E8913" s="2" t="s">
        <v>30</v>
      </c>
      <c r="F8913" s="2" t="s">
        <v>85</v>
      </c>
      <c r="G8913" s="2" t="s">
        <v>86</v>
      </c>
      <c r="H8913" s="4" t="s">
        <v>21</v>
      </c>
      <c r="I8913" s="5">
        <v>44</v>
      </c>
      <c r="J8913" s="6">
        <v>99</v>
      </c>
      <c r="K8913" s="7">
        <v>4356</v>
      </c>
      <c r="L8913" s="7">
        <v>1568.1599999999999</v>
      </c>
      <c r="M8913" s="8">
        <v>0.36</v>
      </c>
      <c r="N8913" s="2" t="s">
        <v>23</v>
      </c>
      <c r="O8913">
        <f t="shared" si="1112"/>
        <v>2021</v>
      </c>
      <c r="P8913">
        <f t="shared" si="1113"/>
        <v>11</v>
      </c>
      <c r="Q8913" t="str">
        <f t="shared" si="1114"/>
        <v>nov</v>
      </c>
      <c r="R8913" t="str">
        <f t="shared" si="1115"/>
        <v>Arizona</v>
      </c>
      <c r="S8913" t="str">
        <f t="shared" si="1116"/>
        <v>2021-11</v>
      </c>
      <c r="T8913">
        <f>IF(AND(COUNTIF(Calculs!$Q$2:$Q$12,$O8913)&gt;0,COUNTIF(Calculs!$S$2:$S$12,$E8913)&gt;0,COUNTIF(Calculs!$U$2:$U$12,$H8913)&gt;0),1,0)</f>
        <v>1</v>
      </c>
      <c r="U8913">
        <f t="shared" si="1117"/>
        <v>4356</v>
      </c>
      <c r="V8913">
        <f t="shared" si="1118"/>
        <v>99</v>
      </c>
      <c r="W8913">
        <f t="shared" si="1119"/>
        <v>1568.1599999999999</v>
      </c>
    </row>
    <row r="8914" spans="1:23" ht="15.75" customHeight="1" x14ac:dyDescent="0.3">
      <c r="A8914" s="2" t="s">
        <v>13</v>
      </c>
      <c r="B8914" s="2">
        <v>1128299</v>
      </c>
      <c r="C8914" s="3">
        <v>44523</v>
      </c>
      <c r="D8914" s="12" t="str" cm="1">
        <f t="array" ref="D8914">_xlfn.SWITCH(WEEKDAY(C8914,2), 1, "Lundi", 2, "Mardi", 3, "Mercredi", 4, "Jeudi", 5, "Vendredi", 6, "Samedi", 7, "Dimanche", "Erreur")</f>
        <v>Mardi</v>
      </c>
      <c r="E8914" s="2" t="s">
        <v>30</v>
      </c>
      <c r="F8914" s="2" t="s">
        <v>85</v>
      </c>
      <c r="G8914" s="2" t="s">
        <v>86</v>
      </c>
      <c r="H8914" s="4" t="s">
        <v>22</v>
      </c>
      <c r="I8914" s="5">
        <v>39</v>
      </c>
      <c r="J8914" s="6">
        <v>140</v>
      </c>
      <c r="K8914" s="7">
        <v>5460</v>
      </c>
      <c r="L8914" s="7">
        <v>1528.8000000000002</v>
      </c>
      <c r="M8914" s="8">
        <v>0.28000000000000003</v>
      </c>
      <c r="N8914" s="2" t="s">
        <v>23</v>
      </c>
      <c r="O8914">
        <f t="shared" si="1112"/>
        <v>2021</v>
      </c>
      <c r="P8914">
        <f t="shared" si="1113"/>
        <v>11</v>
      </c>
      <c r="Q8914" t="str">
        <f t="shared" si="1114"/>
        <v>nov</v>
      </c>
      <c r="R8914" t="str">
        <f t="shared" si="1115"/>
        <v>Arizona</v>
      </c>
      <c r="S8914" t="str">
        <f t="shared" si="1116"/>
        <v>2021-11</v>
      </c>
      <c r="T8914">
        <f>IF(AND(COUNTIF(Calculs!$Q$2:$Q$12,$O8914)&gt;0,COUNTIF(Calculs!$S$2:$S$12,$E8914)&gt;0,COUNTIF(Calculs!$U$2:$U$12,$H8914)&gt;0),1,0)</f>
        <v>1</v>
      </c>
      <c r="U8914">
        <f t="shared" si="1117"/>
        <v>5460</v>
      </c>
      <c r="V8914">
        <f t="shared" si="1118"/>
        <v>140</v>
      </c>
      <c r="W8914">
        <f t="shared" si="1119"/>
        <v>1528.8000000000002</v>
      </c>
    </row>
    <row r="8915" spans="1:23" ht="15.75" customHeight="1" x14ac:dyDescent="0.3">
      <c r="A8915" s="2" t="s">
        <v>13</v>
      </c>
      <c r="B8915" s="2">
        <v>1128299</v>
      </c>
      <c r="C8915" s="3">
        <v>44552</v>
      </c>
      <c r="D8915" s="12" t="str" cm="1">
        <f t="array" ref="D8915">_xlfn.SWITCH(WEEKDAY(C8915,2), 1, "Lundi", 2, "Mardi", 3, "Mercredi", 4, "Jeudi", 5, "Vendredi", 6, "Samedi", 7, "Dimanche", "Erreur")</f>
        <v>Mercredi</v>
      </c>
      <c r="E8915" s="2" t="s">
        <v>30</v>
      </c>
      <c r="F8915" s="2" t="s">
        <v>85</v>
      </c>
      <c r="G8915" s="2" t="s">
        <v>86</v>
      </c>
      <c r="H8915" s="4" t="s">
        <v>16</v>
      </c>
      <c r="I8915" s="5">
        <v>35</v>
      </c>
      <c r="J8915" s="6">
        <v>194</v>
      </c>
      <c r="K8915" s="7">
        <v>6790</v>
      </c>
      <c r="L8915" s="7">
        <v>2716</v>
      </c>
      <c r="M8915" s="8">
        <v>0.39999999999999997</v>
      </c>
      <c r="N8915" s="2" t="s">
        <v>23</v>
      </c>
      <c r="O8915">
        <f t="shared" si="1112"/>
        <v>2021</v>
      </c>
      <c r="P8915">
        <f t="shared" si="1113"/>
        <v>12</v>
      </c>
      <c r="Q8915" t="str">
        <f t="shared" si="1114"/>
        <v>déc</v>
      </c>
      <c r="R8915" t="str">
        <f t="shared" si="1115"/>
        <v>Arizona</v>
      </c>
      <c r="S8915" t="str">
        <f t="shared" si="1116"/>
        <v>2021-12</v>
      </c>
      <c r="T8915">
        <f>IF(AND(COUNTIF(Calculs!$Q$2:$Q$12,$O8915)&gt;0,COUNTIF(Calculs!$S$2:$S$12,$E8915)&gt;0,COUNTIF(Calculs!$U$2:$U$12,$H8915)&gt;0),1,0)</f>
        <v>1</v>
      </c>
      <c r="U8915">
        <f t="shared" si="1117"/>
        <v>6790</v>
      </c>
      <c r="V8915">
        <f t="shared" si="1118"/>
        <v>194</v>
      </c>
      <c r="W8915">
        <f t="shared" si="1119"/>
        <v>2716</v>
      </c>
    </row>
    <row r="8916" spans="1:23" ht="15.75" customHeight="1" x14ac:dyDescent="0.3">
      <c r="A8916" s="2" t="s">
        <v>13</v>
      </c>
      <c r="B8916" s="2">
        <v>1128299</v>
      </c>
      <c r="C8916" s="3">
        <v>44552</v>
      </c>
      <c r="D8916" s="12" t="str" cm="1">
        <f t="array" ref="D8916">_xlfn.SWITCH(WEEKDAY(C8916,2), 1, "Lundi", 2, "Mardi", 3, "Mercredi", 4, "Jeudi", 5, "Vendredi", 6, "Samedi", 7, "Dimanche", "Erreur")</f>
        <v>Mercredi</v>
      </c>
      <c r="E8916" s="2" t="s">
        <v>30</v>
      </c>
      <c r="F8916" s="2" t="s">
        <v>85</v>
      </c>
      <c r="G8916" s="2" t="s">
        <v>86</v>
      </c>
      <c r="H8916" s="4" t="s">
        <v>18</v>
      </c>
      <c r="I8916" s="5">
        <v>33</v>
      </c>
      <c r="J8916" s="6">
        <v>213</v>
      </c>
      <c r="K8916" s="7">
        <v>7029</v>
      </c>
      <c r="L8916" s="7">
        <v>3233.34</v>
      </c>
      <c r="M8916" s="8">
        <v>0.46</v>
      </c>
      <c r="N8916" s="2" t="s">
        <v>23</v>
      </c>
      <c r="O8916">
        <f t="shared" si="1112"/>
        <v>2021</v>
      </c>
      <c r="P8916">
        <f t="shared" si="1113"/>
        <v>12</v>
      </c>
      <c r="Q8916" t="str">
        <f t="shared" si="1114"/>
        <v>déc</v>
      </c>
      <c r="R8916" t="str">
        <f t="shared" si="1115"/>
        <v>Arizona</v>
      </c>
      <c r="S8916" t="str">
        <f t="shared" si="1116"/>
        <v>2021-12</v>
      </c>
      <c r="T8916">
        <f>IF(AND(COUNTIF(Calculs!$Q$2:$Q$12,$O8916)&gt;0,COUNTIF(Calculs!$S$2:$S$12,$E8916)&gt;0,COUNTIF(Calculs!$U$2:$U$12,$H8916)&gt;0),1,0)</f>
        <v>1</v>
      </c>
      <c r="U8916">
        <f t="shared" si="1117"/>
        <v>7029</v>
      </c>
      <c r="V8916">
        <f t="shared" si="1118"/>
        <v>213</v>
      </c>
      <c r="W8916">
        <f t="shared" si="1119"/>
        <v>3233.34</v>
      </c>
    </row>
    <row r="8917" spans="1:23" ht="15.75" customHeight="1" x14ac:dyDescent="0.3">
      <c r="A8917" s="2" t="s">
        <v>33</v>
      </c>
      <c r="B8917" s="2">
        <v>1128299</v>
      </c>
      <c r="C8917" s="3">
        <v>44552</v>
      </c>
      <c r="D8917" s="12" t="str" cm="1">
        <f t="array" ref="D8917">_xlfn.SWITCH(WEEKDAY(C8917,2), 1, "Lundi", 2, "Mardi", 3, "Mercredi", 4, "Jeudi", 5, "Vendredi", 6, "Samedi", 7, "Dimanche", "Erreur")</f>
        <v>Mercredi</v>
      </c>
      <c r="E8917" s="2" t="s">
        <v>30</v>
      </c>
      <c r="F8917" s="2" t="s">
        <v>85</v>
      </c>
      <c r="G8917" s="2" t="s">
        <v>86</v>
      </c>
      <c r="H8917" s="4" t="s">
        <v>19</v>
      </c>
      <c r="I8917" s="5">
        <v>35</v>
      </c>
      <c r="J8917" s="6">
        <v>136</v>
      </c>
      <c r="K8917" s="7">
        <v>4760</v>
      </c>
      <c r="L8917" s="7">
        <v>1951.6</v>
      </c>
      <c r="M8917" s="8">
        <v>0.41</v>
      </c>
      <c r="N8917" s="2" t="s">
        <v>23</v>
      </c>
      <c r="O8917">
        <f t="shared" si="1112"/>
        <v>2021</v>
      </c>
      <c r="P8917">
        <f t="shared" si="1113"/>
        <v>12</v>
      </c>
      <c r="Q8917" t="str">
        <f t="shared" si="1114"/>
        <v>déc</v>
      </c>
      <c r="R8917" t="str">
        <f t="shared" si="1115"/>
        <v>Arizona</v>
      </c>
      <c r="S8917" t="str">
        <f t="shared" si="1116"/>
        <v>2021-12</v>
      </c>
      <c r="T8917">
        <f>IF(AND(COUNTIF(Calculs!$Q$2:$Q$12,$O8917)&gt;0,COUNTIF(Calculs!$S$2:$S$12,$E8917)&gt;0,COUNTIF(Calculs!$U$2:$U$12,$H8917)&gt;0),1,0)</f>
        <v>1</v>
      </c>
      <c r="U8917">
        <f t="shared" si="1117"/>
        <v>4760</v>
      </c>
      <c r="V8917">
        <f t="shared" si="1118"/>
        <v>136</v>
      </c>
      <c r="W8917">
        <f t="shared" si="1119"/>
        <v>1951.6</v>
      </c>
    </row>
    <row r="8918" spans="1:23" ht="15.75" customHeight="1" x14ac:dyDescent="0.3">
      <c r="A8918" s="2" t="s">
        <v>33</v>
      </c>
      <c r="B8918" s="2">
        <v>1128299</v>
      </c>
      <c r="C8918" s="3">
        <v>44552</v>
      </c>
      <c r="D8918" s="12" t="str" cm="1">
        <f t="array" ref="D8918">_xlfn.SWITCH(WEEKDAY(C8918,2), 1, "Lundi", 2, "Mardi", 3, "Mercredi", 4, "Jeudi", 5, "Vendredi", 6, "Samedi", 7, "Dimanche", "Erreur")</f>
        <v>Mercredi</v>
      </c>
      <c r="E8918" s="2" t="s">
        <v>30</v>
      </c>
      <c r="F8918" s="2" t="s">
        <v>85</v>
      </c>
      <c r="G8918" s="2" t="s">
        <v>86</v>
      </c>
      <c r="H8918" s="4" t="s">
        <v>20</v>
      </c>
      <c r="I8918" s="5">
        <v>32</v>
      </c>
      <c r="J8918" s="6">
        <v>128</v>
      </c>
      <c r="K8918" s="7">
        <v>4096</v>
      </c>
      <c r="L8918" s="7">
        <v>1679.36</v>
      </c>
      <c r="M8918" s="8">
        <v>0.41</v>
      </c>
      <c r="N8918" s="2" t="s">
        <v>23</v>
      </c>
      <c r="O8918">
        <f t="shared" si="1112"/>
        <v>2021</v>
      </c>
      <c r="P8918">
        <f t="shared" si="1113"/>
        <v>12</v>
      </c>
      <c r="Q8918" t="str">
        <f t="shared" si="1114"/>
        <v>déc</v>
      </c>
      <c r="R8918" t="str">
        <f t="shared" si="1115"/>
        <v>Arizona</v>
      </c>
      <c r="S8918" t="str">
        <f t="shared" si="1116"/>
        <v>2021-12</v>
      </c>
      <c r="T8918">
        <f>IF(AND(COUNTIF(Calculs!$Q$2:$Q$12,$O8918)&gt;0,COUNTIF(Calculs!$S$2:$S$12,$E8918)&gt;0,COUNTIF(Calculs!$U$2:$U$12,$H8918)&gt;0),1,0)</f>
        <v>1</v>
      </c>
      <c r="U8918">
        <f t="shared" si="1117"/>
        <v>4096</v>
      </c>
      <c r="V8918">
        <f t="shared" si="1118"/>
        <v>128</v>
      </c>
      <c r="W8918">
        <f t="shared" si="1119"/>
        <v>1679.36</v>
      </c>
    </row>
    <row r="8919" spans="1:23" ht="15.75" customHeight="1" x14ac:dyDescent="0.3">
      <c r="A8919" s="2" t="s">
        <v>33</v>
      </c>
      <c r="B8919" s="2">
        <v>1128299</v>
      </c>
      <c r="C8919" s="3">
        <v>44552</v>
      </c>
      <c r="D8919" s="12" t="str" cm="1">
        <f t="array" ref="D8919">_xlfn.SWITCH(WEEKDAY(C8919,2), 1, "Lundi", 2, "Mardi", 3, "Mercredi", 4, "Jeudi", 5, "Vendredi", 6, "Samedi", 7, "Dimanche", "Erreur")</f>
        <v>Mercredi</v>
      </c>
      <c r="E8919" s="2" t="s">
        <v>30</v>
      </c>
      <c r="F8919" s="2" t="s">
        <v>85</v>
      </c>
      <c r="G8919" s="2" t="s">
        <v>86</v>
      </c>
      <c r="H8919" s="4" t="s">
        <v>21</v>
      </c>
      <c r="I8919" s="5">
        <v>42</v>
      </c>
      <c r="J8919" s="6">
        <v>109</v>
      </c>
      <c r="K8919" s="7">
        <v>4578</v>
      </c>
      <c r="L8919" s="7">
        <v>1556.5199999999998</v>
      </c>
      <c r="M8919" s="8">
        <v>0.33999999999999997</v>
      </c>
      <c r="N8919" s="2" t="s">
        <v>23</v>
      </c>
      <c r="O8919">
        <f t="shared" si="1112"/>
        <v>2021</v>
      </c>
      <c r="P8919">
        <f t="shared" si="1113"/>
        <v>12</v>
      </c>
      <c r="Q8919" t="str">
        <f t="shared" si="1114"/>
        <v>déc</v>
      </c>
      <c r="R8919" t="str">
        <f t="shared" si="1115"/>
        <v>Arizona</v>
      </c>
      <c r="S8919" t="str">
        <f t="shared" si="1116"/>
        <v>2021-12</v>
      </c>
      <c r="T8919">
        <f>IF(AND(COUNTIF(Calculs!$Q$2:$Q$12,$O8919)&gt;0,COUNTIF(Calculs!$S$2:$S$12,$E8919)&gt;0,COUNTIF(Calculs!$U$2:$U$12,$H8919)&gt;0),1,0)</f>
        <v>1</v>
      </c>
      <c r="U8919">
        <f t="shared" si="1117"/>
        <v>4578</v>
      </c>
      <c r="V8919">
        <f t="shared" si="1118"/>
        <v>109</v>
      </c>
      <c r="W8919">
        <f t="shared" si="1119"/>
        <v>1556.5199999999998</v>
      </c>
    </row>
    <row r="8920" spans="1:23" ht="15.75" customHeight="1" x14ac:dyDescent="0.3">
      <c r="A8920" s="2" t="s">
        <v>33</v>
      </c>
      <c r="B8920" s="2">
        <v>1128299</v>
      </c>
      <c r="C8920" s="3">
        <v>44552</v>
      </c>
      <c r="D8920" s="12" t="str" cm="1">
        <f t="array" ref="D8920">_xlfn.SWITCH(WEEKDAY(C8920,2), 1, "Lundi", 2, "Mardi", 3, "Mercredi", 4, "Jeudi", 5, "Vendredi", 6, "Samedi", 7, "Dimanche", "Erreur")</f>
        <v>Mercredi</v>
      </c>
      <c r="E8920" s="2" t="s">
        <v>30</v>
      </c>
      <c r="F8920" s="2" t="s">
        <v>85</v>
      </c>
      <c r="G8920" s="2" t="s">
        <v>86</v>
      </c>
      <c r="H8920" s="4" t="s">
        <v>22</v>
      </c>
      <c r="I8920" s="5">
        <v>43</v>
      </c>
      <c r="J8920" s="6">
        <v>135</v>
      </c>
      <c r="K8920" s="7">
        <v>5805</v>
      </c>
      <c r="L8920" s="7">
        <v>1625.4</v>
      </c>
      <c r="M8920" s="8">
        <v>0.28000000000000003</v>
      </c>
      <c r="N8920" s="2" t="s">
        <v>23</v>
      </c>
      <c r="O8920">
        <f t="shared" si="1112"/>
        <v>2021</v>
      </c>
      <c r="P8920">
        <f t="shared" si="1113"/>
        <v>12</v>
      </c>
      <c r="Q8920" t="str">
        <f t="shared" si="1114"/>
        <v>déc</v>
      </c>
      <c r="R8920" t="str">
        <f t="shared" si="1115"/>
        <v>Arizona</v>
      </c>
      <c r="S8920" t="str">
        <f t="shared" si="1116"/>
        <v>2021-12</v>
      </c>
      <c r="T8920">
        <f>IF(AND(COUNTIF(Calculs!$Q$2:$Q$12,$O8920)&gt;0,COUNTIF(Calculs!$S$2:$S$12,$E8920)&gt;0,COUNTIF(Calculs!$U$2:$U$12,$H8920)&gt;0),1,0)</f>
        <v>1</v>
      </c>
      <c r="U8920">
        <f t="shared" si="1117"/>
        <v>5805</v>
      </c>
      <c r="V8920">
        <f t="shared" si="1118"/>
        <v>135</v>
      </c>
      <c r="W8920">
        <f t="shared" si="1119"/>
        <v>1625.4</v>
      </c>
    </row>
    <row r="8921" spans="1:23" ht="15.75" customHeight="1" x14ac:dyDescent="0.3">
      <c r="A8921" s="2" t="s">
        <v>33</v>
      </c>
      <c r="B8921" s="2">
        <v>1128299</v>
      </c>
      <c r="C8921" s="3">
        <v>44222</v>
      </c>
      <c r="D8921" s="12" t="str" cm="1">
        <f t="array" ref="D8921">_xlfn.SWITCH(WEEKDAY(C8921,2), 1, "Lundi", 2, "Mardi", 3, "Mercredi", 4, "Jeudi", 5, "Vendredi", 6, "Samedi", 7, "Dimanche", "Erreur")</f>
        <v>Mardi</v>
      </c>
      <c r="E8921" s="2" t="s">
        <v>30</v>
      </c>
      <c r="F8921" s="2" t="s">
        <v>85</v>
      </c>
      <c r="G8921" s="2" t="s">
        <v>86</v>
      </c>
      <c r="H8921" s="4" t="s">
        <v>16</v>
      </c>
      <c r="I8921" s="5">
        <v>27</v>
      </c>
      <c r="J8921" s="6">
        <v>152</v>
      </c>
      <c r="K8921" s="7">
        <v>4104</v>
      </c>
      <c r="L8921" s="7">
        <v>1682.6399999999999</v>
      </c>
      <c r="M8921" s="8">
        <v>0.41</v>
      </c>
      <c r="N8921" s="2" t="s">
        <v>23</v>
      </c>
      <c r="O8921">
        <f t="shared" si="1112"/>
        <v>2021</v>
      </c>
      <c r="P8921">
        <f t="shared" si="1113"/>
        <v>1</v>
      </c>
      <c r="Q8921" t="str">
        <f t="shared" si="1114"/>
        <v>janv</v>
      </c>
      <c r="R8921" t="str">
        <f t="shared" si="1115"/>
        <v>Arizona</v>
      </c>
      <c r="S8921" t="str">
        <f t="shared" si="1116"/>
        <v>2021-01</v>
      </c>
      <c r="T8921">
        <f>IF(AND(COUNTIF(Calculs!$Q$2:$Q$12,$O8921)&gt;0,COUNTIF(Calculs!$S$2:$S$12,$E8921)&gt;0,COUNTIF(Calculs!$U$2:$U$12,$H8921)&gt;0),1,0)</f>
        <v>1</v>
      </c>
      <c r="U8921">
        <f t="shared" si="1117"/>
        <v>4104</v>
      </c>
      <c r="V8921">
        <f t="shared" si="1118"/>
        <v>152</v>
      </c>
      <c r="W8921">
        <f t="shared" si="1119"/>
        <v>1682.6399999999999</v>
      </c>
    </row>
    <row r="8922" spans="1:23" ht="15.75" customHeight="1" x14ac:dyDescent="0.3">
      <c r="A8922" s="2" t="s">
        <v>33</v>
      </c>
      <c r="B8922" s="2">
        <v>1128299</v>
      </c>
      <c r="C8922" s="3">
        <v>44222</v>
      </c>
      <c r="D8922" s="12" t="str" cm="1">
        <f t="array" ref="D8922">_xlfn.SWITCH(WEEKDAY(C8922,2), 1, "Lundi", 2, "Mardi", 3, "Mercredi", 4, "Jeudi", 5, "Vendredi", 6, "Samedi", 7, "Dimanche", "Erreur")</f>
        <v>Mardi</v>
      </c>
      <c r="E8922" s="2" t="s">
        <v>30</v>
      </c>
      <c r="F8922" s="2" t="s">
        <v>85</v>
      </c>
      <c r="G8922" s="2" t="s">
        <v>86</v>
      </c>
      <c r="H8922" s="4" t="s">
        <v>18</v>
      </c>
      <c r="I8922" s="5">
        <v>30</v>
      </c>
      <c r="J8922" s="6">
        <v>147</v>
      </c>
      <c r="K8922" s="7">
        <v>4410</v>
      </c>
      <c r="L8922" s="7">
        <v>2072.7000000000003</v>
      </c>
      <c r="M8922" s="8">
        <v>0.47000000000000003</v>
      </c>
      <c r="N8922" s="2" t="s">
        <v>23</v>
      </c>
      <c r="O8922">
        <f t="shared" si="1112"/>
        <v>2021</v>
      </c>
      <c r="P8922">
        <f t="shared" si="1113"/>
        <v>1</v>
      </c>
      <c r="Q8922" t="str">
        <f t="shared" si="1114"/>
        <v>janv</v>
      </c>
      <c r="R8922" t="str">
        <f t="shared" si="1115"/>
        <v>Arizona</v>
      </c>
      <c r="S8922" t="str">
        <f t="shared" si="1116"/>
        <v>2021-01</v>
      </c>
      <c r="T8922">
        <f>IF(AND(COUNTIF(Calculs!$Q$2:$Q$12,$O8922)&gt;0,COUNTIF(Calculs!$S$2:$S$12,$E8922)&gt;0,COUNTIF(Calculs!$U$2:$U$12,$H8922)&gt;0),1,0)</f>
        <v>1</v>
      </c>
      <c r="U8922">
        <f t="shared" si="1117"/>
        <v>4410</v>
      </c>
      <c r="V8922">
        <f t="shared" si="1118"/>
        <v>147</v>
      </c>
      <c r="W8922">
        <f t="shared" si="1119"/>
        <v>2072.7000000000003</v>
      </c>
    </row>
    <row r="8923" spans="1:23" ht="15.75" customHeight="1" x14ac:dyDescent="0.3">
      <c r="A8923" s="2" t="s">
        <v>33</v>
      </c>
      <c r="B8923" s="2">
        <v>1128299</v>
      </c>
      <c r="C8923" s="3">
        <v>44222</v>
      </c>
      <c r="D8923" s="12" t="str" cm="1">
        <f t="array" ref="D8923">_xlfn.SWITCH(WEEKDAY(C8923,2), 1, "Lundi", 2, "Mardi", 3, "Mercredi", 4, "Jeudi", 5, "Vendredi", 6, "Samedi", 7, "Dimanche", "Erreur")</f>
        <v>Mardi</v>
      </c>
      <c r="E8923" s="2" t="s">
        <v>30</v>
      </c>
      <c r="F8923" s="2" t="s">
        <v>85</v>
      </c>
      <c r="G8923" s="2" t="s">
        <v>86</v>
      </c>
      <c r="H8923" s="4" t="s">
        <v>19</v>
      </c>
      <c r="I8923" s="5">
        <v>32</v>
      </c>
      <c r="J8923" s="6">
        <v>157</v>
      </c>
      <c r="K8923" s="7">
        <v>5024</v>
      </c>
      <c r="L8923" s="7">
        <v>1959.36</v>
      </c>
      <c r="M8923" s="8">
        <v>0.38999999999999996</v>
      </c>
      <c r="N8923" s="2" t="s">
        <v>23</v>
      </c>
      <c r="O8923">
        <f t="shared" si="1112"/>
        <v>2021</v>
      </c>
      <c r="P8923">
        <f t="shared" si="1113"/>
        <v>1</v>
      </c>
      <c r="Q8923" t="str">
        <f t="shared" si="1114"/>
        <v>janv</v>
      </c>
      <c r="R8923" t="str">
        <f t="shared" si="1115"/>
        <v>Arizona</v>
      </c>
      <c r="S8923" t="str">
        <f t="shared" si="1116"/>
        <v>2021-01</v>
      </c>
      <c r="T8923">
        <f>IF(AND(COUNTIF(Calculs!$Q$2:$Q$12,$O8923)&gt;0,COUNTIF(Calculs!$S$2:$S$12,$E8923)&gt;0,COUNTIF(Calculs!$U$2:$U$12,$H8923)&gt;0),1,0)</f>
        <v>1</v>
      </c>
      <c r="U8923">
        <f t="shared" si="1117"/>
        <v>5024</v>
      </c>
      <c r="V8923">
        <f t="shared" si="1118"/>
        <v>157</v>
      </c>
      <c r="W8923">
        <f t="shared" si="1119"/>
        <v>1959.36</v>
      </c>
    </row>
    <row r="8924" spans="1:23" ht="15.75" customHeight="1" x14ac:dyDescent="0.3">
      <c r="A8924" s="2" t="s">
        <v>33</v>
      </c>
      <c r="B8924" s="2">
        <v>1128299</v>
      </c>
      <c r="C8924" s="3">
        <v>44222</v>
      </c>
      <c r="D8924" s="12" t="str" cm="1">
        <f t="array" ref="D8924">_xlfn.SWITCH(WEEKDAY(C8924,2), 1, "Lundi", 2, "Mardi", 3, "Mercredi", 4, "Jeudi", 5, "Vendredi", 6, "Samedi", 7, "Dimanche", "Erreur")</f>
        <v>Mardi</v>
      </c>
      <c r="E8924" s="2" t="s">
        <v>30</v>
      </c>
      <c r="F8924" s="2" t="s">
        <v>85</v>
      </c>
      <c r="G8924" s="2" t="s">
        <v>86</v>
      </c>
      <c r="H8924" s="4" t="s">
        <v>20</v>
      </c>
      <c r="I8924" s="5">
        <v>30</v>
      </c>
      <c r="J8924" s="6">
        <v>101</v>
      </c>
      <c r="K8924" s="7">
        <v>3030</v>
      </c>
      <c r="L8924" s="7">
        <v>1151.4000000000001</v>
      </c>
      <c r="M8924" s="8">
        <v>0.38</v>
      </c>
      <c r="N8924" s="2" t="s">
        <v>23</v>
      </c>
      <c r="O8924">
        <f t="shared" si="1112"/>
        <v>2021</v>
      </c>
      <c r="P8924">
        <f t="shared" si="1113"/>
        <v>1</v>
      </c>
      <c r="Q8924" t="str">
        <f t="shared" si="1114"/>
        <v>janv</v>
      </c>
      <c r="R8924" t="str">
        <f t="shared" si="1115"/>
        <v>Arizona</v>
      </c>
      <c r="S8924" t="str">
        <f t="shared" si="1116"/>
        <v>2021-01</v>
      </c>
      <c r="T8924">
        <f>IF(AND(COUNTIF(Calculs!$Q$2:$Q$12,$O8924)&gt;0,COUNTIF(Calculs!$S$2:$S$12,$E8924)&gt;0,COUNTIF(Calculs!$U$2:$U$12,$H8924)&gt;0),1,0)</f>
        <v>1</v>
      </c>
      <c r="U8924">
        <f t="shared" si="1117"/>
        <v>3030</v>
      </c>
      <c r="V8924">
        <f t="shared" si="1118"/>
        <v>101</v>
      </c>
      <c r="W8924">
        <f t="shared" si="1119"/>
        <v>1151.4000000000001</v>
      </c>
    </row>
    <row r="8925" spans="1:23" ht="15.75" customHeight="1" x14ac:dyDescent="0.3">
      <c r="A8925" s="2" t="s">
        <v>33</v>
      </c>
      <c r="B8925" s="2">
        <v>1128299</v>
      </c>
      <c r="C8925" s="3">
        <v>44222</v>
      </c>
      <c r="D8925" s="12" t="str" cm="1">
        <f t="array" ref="D8925">_xlfn.SWITCH(WEEKDAY(C8925,2), 1, "Lundi", 2, "Mardi", 3, "Mercredi", 4, "Jeudi", 5, "Vendredi", 6, "Samedi", 7, "Dimanche", "Erreur")</f>
        <v>Mardi</v>
      </c>
      <c r="E8925" s="2" t="s">
        <v>30</v>
      </c>
      <c r="F8925" s="2" t="s">
        <v>85</v>
      </c>
      <c r="G8925" s="2" t="s">
        <v>86</v>
      </c>
      <c r="H8925" s="4" t="s">
        <v>21</v>
      </c>
      <c r="I8925" s="5">
        <v>33</v>
      </c>
      <c r="J8925" s="6">
        <v>94</v>
      </c>
      <c r="K8925" s="7">
        <v>3102</v>
      </c>
      <c r="L8925" s="7">
        <v>1147.74</v>
      </c>
      <c r="M8925" s="8">
        <v>0.37</v>
      </c>
      <c r="N8925" s="2" t="s">
        <v>23</v>
      </c>
      <c r="O8925">
        <f t="shared" si="1112"/>
        <v>2021</v>
      </c>
      <c r="P8925">
        <f t="shared" si="1113"/>
        <v>1</v>
      </c>
      <c r="Q8925" t="str">
        <f t="shared" si="1114"/>
        <v>janv</v>
      </c>
      <c r="R8925" t="str">
        <f t="shared" si="1115"/>
        <v>Arizona</v>
      </c>
      <c r="S8925" t="str">
        <f t="shared" si="1116"/>
        <v>2021-01</v>
      </c>
      <c r="T8925">
        <f>IF(AND(COUNTIF(Calculs!$Q$2:$Q$12,$O8925)&gt;0,COUNTIF(Calculs!$S$2:$S$12,$E8925)&gt;0,COUNTIF(Calculs!$U$2:$U$12,$H8925)&gt;0),1,0)</f>
        <v>1</v>
      </c>
      <c r="U8925">
        <f t="shared" si="1117"/>
        <v>3102</v>
      </c>
      <c r="V8925">
        <f t="shared" si="1118"/>
        <v>94</v>
      </c>
      <c r="W8925">
        <f t="shared" si="1119"/>
        <v>1147.74</v>
      </c>
    </row>
    <row r="8926" spans="1:23" ht="15.75" customHeight="1" x14ac:dyDescent="0.3">
      <c r="A8926" s="2" t="s">
        <v>33</v>
      </c>
      <c r="B8926" s="2">
        <v>1128299</v>
      </c>
      <c r="C8926" s="3">
        <v>44222</v>
      </c>
      <c r="D8926" s="12" t="str" cm="1">
        <f t="array" ref="D8926">_xlfn.SWITCH(WEEKDAY(C8926,2), 1, "Lundi", 2, "Mardi", 3, "Mercredi", 4, "Jeudi", 5, "Vendredi", 6, "Samedi", 7, "Dimanche", "Erreur")</f>
        <v>Mardi</v>
      </c>
      <c r="E8926" s="2" t="s">
        <v>30</v>
      </c>
      <c r="F8926" s="2" t="s">
        <v>85</v>
      </c>
      <c r="G8926" s="2" t="s">
        <v>86</v>
      </c>
      <c r="H8926" s="4" t="s">
        <v>22</v>
      </c>
      <c r="I8926" s="5">
        <v>36</v>
      </c>
      <c r="J8926" s="6">
        <v>166</v>
      </c>
      <c r="K8926" s="7">
        <v>5976</v>
      </c>
      <c r="L8926" s="7">
        <v>1613.5200000000002</v>
      </c>
      <c r="M8926" s="8">
        <v>0.27</v>
      </c>
      <c r="N8926" s="2" t="s">
        <v>23</v>
      </c>
      <c r="O8926">
        <f t="shared" si="1112"/>
        <v>2021</v>
      </c>
      <c r="P8926">
        <f t="shared" si="1113"/>
        <v>1</v>
      </c>
      <c r="Q8926" t="str">
        <f t="shared" si="1114"/>
        <v>janv</v>
      </c>
      <c r="R8926" t="str">
        <f t="shared" si="1115"/>
        <v>Arizona</v>
      </c>
      <c r="S8926" t="str">
        <f t="shared" si="1116"/>
        <v>2021-01</v>
      </c>
      <c r="T8926">
        <f>IF(AND(COUNTIF(Calculs!$Q$2:$Q$12,$O8926)&gt;0,COUNTIF(Calculs!$S$2:$S$12,$E8926)&gt;0,COUNTIF(Calculs!$U$2:$U$12,$H8926)&gt;0),1,0)</f>
        <v>1</v>
      </c>
      <c r="U8926">
        <f t="shared" si="1117"/>
        <v>5976</v>
      </c>
      <c r="V8926">
        <f t="shared" si="1118"/>
        <v>166</v>
      </c>
      <c r="W8926">
        <f t="shared" si="1119"/>
        <v>1613.5200000000002</v>
      </c>
    </row>
    <row r="8927" spans="1:23" ht="15.75" customHeight="1" x14ac:dyDescent="0.3">
      <c r="A8927" s="2" t="s">
        <v>33</v>
      </c>
      <c r="B8927" s="2">
        <v>1128299</v>
      </c>
      <c r="C8927" s="3">
        <v>44253</v>
      </c>
      <c r="D8927" s="12" t="str" cm="1">
        <f t="array" ref="D8927">_xlfn.SWITCH(WEEKDAY(C8927,2), 1, "Lundi", 2, "Mardi", 3, "Mercredi", 4, "Jeudi", 5, "Vendredi", 6, "Samedi", 7, "Dimanche", "Erreur")</f>
        <v>Vendredi</v>
      </c>
      <c r="E8927" s="2" t="s">
        <v>30</v>
      </c>
      <c r="F8927" s="2" t="s">
        <v>85</v>
      </c>
      <c r="G8927" s="2" t="s">
        <v>86</v>
      </c>
      <c r="H8927" s="4" t="s">
        <v>16</v>
      </c>
      <c r="I8927" s="5">
        <v>27</v>
      </c>
      <c r="J8927" s="6">
        <v>173</v>
      </c>
      <c r="K8927" s="7">
        <v>4671</v>
      </c>
      <c r="L8927" s="7">
        <v>1868.3999999999999</v>
      </c>
      <c r="M8927" s="8">
        <v>0.39999999999999997</v>
      </c>
      <c r="N8927" s="2" t="s">
        <v>23</v>
      </c>
      <c r="O8927">
        <f t="shared" si="1112"/>
        <v>2021</v>
      </c>
      <c r="P8927">
        <f t="shared" si="1113"/>
        <v>2</v>
      </c>
      <c r="Q8927" t="str">
        <f t="shared" si="1114"/>
        <v>févr</v>
      </c>
      <c r="R8927" t="str">
        <f t="shared" si="1115"/>
        <v>Arizona</v>
      </c>
      <c r="S8927" t="str">
        <f t="shared" si="1116"/>
        <v>2021-02</v>
      </c>
      <c r="T8927">
        <f>IF(AND(COUNTIF(Calculs!$Q$2:$Q$12,$O8927)&gt;0,COUNTIF(Calculs!$S$2:$S$12,$E8927)&gt;0,COUNTIF(Calculs!$U$2:$U$12,$H8927)&gt;0),1,0)</f>
        <v>1</v>
      </c>
      <c r="U8927">
        <f t="shared" si="1117"/>
        <v>4671</v>
      </c>
      <c r="V8927">
        <f t="shared" si="1118"/>
        <v>173</v>
      </c>
      <c r="W8927">
        <f t="shared" si="1119"/>
        <v>1868.3999999999999</v>
      </c>
    </row>
    <row r="8928" spans="1:23" ht="15.75" customHeight="1" x14ac:dyDescent="0.3">
      <c r="A8928" s="2" t="s">
        <v>33</v>
      </c>
      <c r="B8928" s="2">
        <v>1128299</v>
      </c>
      <c r="C8928" s="3">
        <v>44253</v>
      </c>
      <c r="D8928" s="12" t="str" cm="1">
        <f t="array" ref="D8928">_xlfn.SWITCH(WEEKDAY(C8928,2), 1, "Lundi", 2, "Mardi", 3, "Mercredi", 4, "Jeudi", 5, "Vendredi", 6, "Samedi", 7, "Dimanche", "Erreur")</f>
        <v>Vendredi</v>
      </c>
      <c r="E8928" s="2" t="s">
        <v>30</v>
      </c>
      <c r="F8928" s="2" t="s">
        <v>85</v>
      </c>
      <c r="G8928" s="2" t="s">
        <v>86</v>
      </c>
      <c r="H8928" s="4" t="s">
        <v>18</v>
      </c>
      <c r="I8928" s="5">
        <v>36</v>
      </c>
      <c r="J8928" s="6">
        <v>136</v>
      </c>
      <c r="K8928" s="7">
        <v>4896</v>
      </c>
      <c r="L8928" s="7">
        <v>2301.1200000000003</v>
      </c>
      <c r="M8928" s="8">
        <v>0.47000000000000003</v>
      </c>
      <c r="N8928" s="2" t="s">
        <v>23</v>
      </c>
      <c r="O8928">
        <f t="shared" si="1112"/>
        <v>2021</v>
      </c>
      <c r="P8928">
        <f t="shared" si="1113"/>
        <v>2</v>
      </c>
      <c r="Q8928" t="str">
        <f t="shared" si="1114"/>
        <v>févr</v>
      </c>
      <c r="R8928" t="str">
        <f t="shared" si="1115"/>
        <v>Arizona</v>
      </c>
      <c r="S8928" t="str">
        <f t="shared" si="1116"/>
        <v>2021-02</v>
      </c>
      <c r="T8928">
        <f>IF(AND(COUNTIF(Calculs!$Q$2:$Q$12,$O8928)&gt;0,COUNTIF(Calculs!$S$2:$S$12,$E8928)&gt;0,COUNTIF(Calculs!$U$2:$U$12,$H8928)&gt;0),1,0)</f>
        <v>1</v>
      </c>
      <c r="U8928">
        <f t="shared" si="1117"/>
        <v>4896</v>
      </c>
      <c r="V8928">
        <f t="shared" si="1118"/>
        <v>136</v>
      </c>
      <c r="W8928">
        <f t="shared" si="1119"/>
        <v>2301.1200000000003</v>
      </c>
    </row>
    <row r="8929" spans="1:23" ht="15.75" customHeight="1" x14ac:dyDescent="0.3">
      <c r="A8929" s="2" t="s">
        <v>33</v>
      </c>
      <c r="B8929" s="2">
        <v>1128299</v>
      </c>
      <c r="C8929" s="3">
        <v>44253</v>
      </c>
      <c r="D8929" s="12" t="str" cm="1">
        <f t="array" ref="D8929">_xlfn.SWITCH(WEEKDAY(C8929,2), 1, "Lundi", 2, "Mardi", 3, "Mercredi", 4, "Jeudi", 5, "Vendredi", 6, "Samedi", 7, "Dimanche", "Erreur")</f>
        <v>Vendredi</v>
      </c>
      <c r="E8929" s="2" t="s">
        <v>30</v>
      </c>
      <c r="F8929" s="2" t="s">
        <v>85</v>
      </c>
      <c r="G8929" s="2" t="s">
        <v>86</v>
      </c>
      <c r="H8929" s="4" t="s">
        <v>19</v>
      </c>
      <c r="I8929" s="5">
        <v>35</v>
      </c>
      <c r="J8929" s="6">
        <v>132</v>
      </c>
      <c r="K8929" s="7">
        <v>4620</v>
      </c>
      <c r="L8929" s="7">
        <v>1847.9999999999998</v>
      </c>
      <c r="M8929" s="8">
        <v>0.39999999999999997</v>
      </c>
      <c r="N8929" s="2" t="s">
        <v>23</v>
      </c>
      <c r="O8929">
        <f t="shared" si="1112"/>
        <v>2021</v>
      </c>
      <c r="P8929">
        <f t="shared" si="1113"/>
        <v>2</v>
      </c>
      <c r="Q8929" t="str">
        <f t="shared" si="1114"/>
        <v>févr</v>
      </c>
      <c r="R8929" t="str">
        <f t="shared" si="1115"/>
        <v>Arizona</v>
      </c>
      <c r="S8929" t="str">
        <f t="shared" si="1116"/>
        <v>2021-02</v>
      </c>
      <c r="T8929">
        <f>IF(AND(COUNTIF(Calculs!$Q$2:$Q$12,$O8929)&gt;0,COUNTIF(Calculs!$S$2:$S$12,$E8929)&gt;0,COUNTIF(Calculs!$U$2:$U$12,$H8929)&gt;0),1,0)</f>
        <v>1</v>
      </c>
      <c r="U8929">
        <f t="shared" si="1117"/>
        <v>4620</v>
      </c>
      <c r="V8929">
        <f t="shared" si="1118"/>
        <v>132</v>
      </c>
      <c r="W8929">
        <f t="shared" si="1119"/>
        <v>1847.9999999999998</v>
      </c>
    </row>
    <row r="8930" spans="1:23" ht="15.75" customHeight="1" x14ac:dyDescent="0.3">
      <c r="A8930" s="2" t="s">
        <v>33</v>
      </c>
      <c r="B8930" s="2">
        <v>1128299</v>
      </c>
      <c r="C8930" s="3">
        <v>44253</v>
      </c>
      <c r="D8930" s="12" t="str" cm="1">
        <f t="array" ref="D8930">_xlfn.SWITCH(WEEKDAY(C8930,2), 1, "Lundi", 2, "Mardi", 3, "Mercredi", 4, "Jeudi", 5, "Vendredi", 6, "Samedi", 7, "Dimanche", "Erreur")</f>
        <v>Vendredi</v>
      </c>
      <c r="E8930" s="2" t="s">
        <v>30</v>
      </c>
      <c r="F8930" s="2" t="s">
        <v>87</v>
      </c>
      <c r="G8930" s="2" t="s">
        <v>88</v>
      </c>
      <c r="H8930" s="4" t="s">
        <v>20</v>
      </c>
      <c r="I8930" s="5">
        <v>29</v>
      </c>
      <c r="J8930" s="6">
        <v>91</v>
      </c>
      <c r="K8930" s="7">
        <v>2639</v>
      </c>
      <c r="L8930" s="7">
        <v>976.43</v>
      </c>
      <c r="M8930" s="8">
        <v>0.37</v>
      </c>
      <c r="N8930" s="2" t="s">
        <v>23</v>
      </c>
      <c r="O8930">
        <f t="shared" si="1112"/>
        <v>2021</v>
      </c>
      <c r="P8930">
        <f t="shared" si="1113"/>
        <v>2</v>
      </c>
      <c r="Q8930" t="str">
        <f t="shared" si="1114"/>
        <v>févr</v>
      </c>
      <c r="R8930" t="str">
        <f t="shared" si="1115"/>
        <v>New Mexico</v>
      </c>
      <c r="S8930" t="str">
        <f t="shared" si="1116"/>
        <v>2021-02</v>
      </c>
      <c r="T8930">
        <f>IF(AND(COUNTIF(Calculs!$Q$2:$Q$12,$O8930)&gt;0,COUNTIF(Calculs!$S$2:$S$12,$E8930)&gt;0,COUNTIF(Calculs!$U$2:$U$12,$H8930)&gt;0),1,0)</f>
        <v>1</v>
      </c>
      <c r="U8930">
        <f t="shared" si="1117"/>
        <v>2639</v>
      </c>
      <c r="V8930">
        <f t="shared" si="1118"/>
        <v>91</v>
      </c>
      <c r="W8930">
        <f t="shared" si="1119"/>
        <v>976.43</v>
      </c>
    </row>
    <row r="8931" spans="1:23" ht="15.75" customHeight="1" x14ac:dyDescent="0.3">
      <c r="A8931" s="2" t="s">
        <v>33</v>
      </c>
      <c r="B8931" s="2">
        <v>1128299</v>
      </c>
      <c r="C8931" s="3">
        <v>44253</v>
      </c>
      <c r="D8931" s="12" t="str" cm="1">
        <f t="array" ref="D8931">_xlfn.SWITCH(WEEKDAY(C8931,2), 1, "Lundi", 2, "Mardi", 3, "Mercredi", 4, "Jeudi", 5, "Vendredi", 6, "Samedi", 7, "Dimanche", "Erreur")</f>
        <v>Vendredi</v>
      </c>
      <c r="E8931" s="2" t="s">
        <v>30</v>
      </c>
      <c r="F8931" s="2" t="s">
        <v>87</v>
      </c>
      <c r="G8931" s="2" t="s">
        <v>88</v>
      </c>
      <c r="H8931" s="4" t="s">
        <v>21</v>
      </c>
      <c r="I8931" s="5">
        <v>34</v>
      </c>
      <c r="J8931" s="6">
        <v>62</v>
      </c>
      <c r="K8931" s="7">
        <v>2108</v>
      </c>
      <c r="L8931" s="7">
        <v>674.56000000000006</v>
      </c>
      <c r="M8931" s="8">
        <v>0.32</v>
      </c>
      <c r="N8931" s="2" t="s">
        <v>23</v>
      </c>
      <c r="O8931">
        <f t="shared" si="1112"/>
        <v>2021</v>
      </c>
      <c r="P8931">
        <f t="shared" si="1113"/>
        <v>2</v>
      </c>
      <c r="Q8931" t="str">
        <f t="shared" si="1114"/>
        <v>févr</v>
      </c>
      <c r="R8931" t="str">
        <f t="shared" si="1115"/>
        <v>New Mexico</v>
      </c>
      <c r="S8931" t="str">
        <f t="shared" si="1116"/>
        <v>2021-02</v>
      </c>
      <c r="T8931">
        <f>IF(AND(COUNTIF(Calculs!$Q$2:$Q$12,$O8931)&gt;0,COUNTIF(Calculs!$S$2:$S$12,$E8931)&gt;0,COUNTIF(Calculs!$U$2:$U$12,$H8931)&gt;0),1,0)</f>
        <v>1</v>
      </c>
      <c r="U8931">
        <f t="shared" si="1117"/>
        <v>2108</v>
      </c>
      <c r="V8931">
        <f t="shared" si="1118"/>
        <v>62</v>
      </c>
      <c r="W8931">
        <f t="shared" si="1119"/>
        <v>674.56000000000006</v>
      </c>
    </row>
    <row r="8932" spans="1:23" ht="15.75" customHeight="1" x14ac:dyDescent="0.3">
      <c r="A8932" s="2" t="s">
        <v>33</v>
      </c>
      <c r="B8932" s="2">
        <v>1128299</v>
      </c>
      <c r="C8932" s="3">
        <v>44253</v>
      </c>
      <c r="D8932" s="12" t="str" cm="1">
        <f t="array" ref="D8932">_xlfn.SWITCH(WEEKDAY(C8932,2), 1, "Lundi", 2, "Mardi", 3, "Mercredi", 4, "Jeudi", 5, "Vendredi", 6, "Samedi", 7, "Dimanche", "Erreur")</f>
        <v>Vendredi</v>
      </c>
      <c r="E8932" s="2" t="s">
        <v>30</v>
      </c>
      <c r="F8932" s="2" t="s">
        <v>87</v>
      </c>
      <c r="G8932" s="2" t="s">
        <v>88</v>
      </c>
      <c r="H8932" s="4" t="s">
        <v>22</v>
      </c>
      <c r="I8932" s="5">
        <v>35</v>
      </c>
      <c r="J8932" s="6">
        <v>140</v>
      </c>
      <c r="K8932" s="7">
        <v>4900</v>
      </c>
      <c r="L8932" s="7">
        <v>1372.0000000000002</v>
      </c>
      <c r="M8932" s="8">
        <v>0.28000000000000003</v>
      </c>
      <c r="N8932" s="2" t="s">
        <v>23</v>
      </c>
      <c r="O8932">
        <f t="shared" si="1112"/>
        <v>2021</v>
      </c>
      <c r="P8932">
        <f t="shared" si="1113"/>
        <v>2</v>
      </c>
      <c r="Q8932" t="str">
        <f t="shared" si="1114"/>
        <v>févr</v>
      </c>
      <c r="R8932" t="str">
        <f t="shared" si="1115"/>
        <v>New Mexico</v>
      </c>
      <c r="S8932" t="str">
        <f t="shared" si="1116"/>
        <v>2021-02</v>
      </c>
      <c r="T8932">
        <f>IF(AND(COUNTIF(Calculs!$Q$2:$Q$12,$O8932)&gt;0,COUNTIF(Calculs!$S$2:$S$12,$E8932)&gt;0,COUNTIF(Calculs!$U$2:$U$12,$H8932)&gt;0),1,0)</f>
        <v>1</v>
      </c>
      <c r="U8932">
        <f t="shared" si="1117"/>
        <v>4900</v>
      </c>
      <c r="V8932">
        <f t="shared" si="1118"/>
        <v>140</v>
      </c>
      <c r="W8932">
        <f t="shared" si="1119"/>
        <v>1372.0000000000002</v>
      </c>
    </row>
    <row r="8933" spans="1:23" ht="15.75" customHeight="1" x14ac:dyDescent="0.3">
      <c r="A8933" s="2" t="s">
        <v>33</v>
      </c>
      <c r="B8933" s="2">
        <v>1128299</v>
      </c>
      <c r="C8933" s="3">
        <v>44280</v>
      </c>
      <c r="D8933" s="12" t="str" cm="1">
        <f t="array" ref="D8933">_xlfn.SWITCH(WEEKDAY(C8933,2), 1, "Lundi", 2, "Mardi", 3, "Mercredi", 4, "Jeudi", 5, "Vendredi", 6, "Samedi", 7, "Dimanche", "Erreur")</f>
        <v>Jeudi</v>
      </c>
      <c r="E8933" s="2" t="s">
        <v>30</v>
      </c>
      <c r="F8933" s="2" t="s">
        <v>87</v>
      </c>
      <c r="G8933" s="2" t="s">
        <v>88</v>
      </c>
      <c r="H8933" s="4" t="s">
        <v>16</v>
      </c>
      <c r="I8933" s="5">
        <v>30</v>
      </c>
      <c r="J8933" s="6">
        <v>187</v>
      </c>
      <c r="K8933" s="7">
        <v>5610</v>
      </c>
      <c r="L8933" s="7">
        <v>2300.1</v>
      </c>
      <c r="M8933" s="8">
        <v>0.41</v>
      </c>
      <c r="N8933" s="2" t="s">
        <v>23</v>
      </c>
      <c r="O8933">
        <f t="shared" si="1112"/>
        <v>2021</v>
      </c>
      <c r="P8933">
        <f t="shared" si="1113"/>
        <v>3</v>
      </c>
      <c r="Q8933" t="str">
        <f t="shared" si="1114"/>
        <v>mars</v>
      </c>
      <c r="R8933" t="str">
        <f t="shared" si="1115"/>
        <v>New Mexico</v>
      </c>
      <c r="S8933" t="str">
        <f t="shared" si="1116"/>
        <v>2021-03</v>
      </c>
      <c r="T8933">
        <f>IF(AND(COUNTIF(Calculs!$Q$2:$Q$12,$O8933)&gt;0,COUNTIF(Calculs!$S$2:$S$12,$E8933)&gt;0,COUNTIF(Calculs!$U$2:$U$12,$H8933)&gt;0),1,0)</f>
        <v>1</v>
      </c>
      <c r="U8933">
        <f t="shared" si="1117"/>
        <v>5610</v>
      </c>
      <c r="V8933">
        <f t="shared" si="1118"/>
        <v>187</v>
      </c>
      <c r="W8933">
        <f t="shared" si="1119"/>
        <v>2300.1</v>
      </c>
    </row>
    <row r="8934" spans="1:23" ht="15.75" customHeight="1" x14ac:dyDescent="0.3">
      <c r="A8934" s="2" t="s">
        <v>33</v>
      </c>
      <c r="B8934" s="2">
        <v>1128299</v>
      </c>
      <c r="C8934" s="3">
        <v>44280</v>
      </c>
      <c r="D8934" s="12" t="str" cm="1">
        <f t="array" ref="D8934">_xlfn.SWITCH(WEEKDAY(C8934,2), 1, "Lundi", 2, "Mardi", 3, "Mercredi", 4, "Jeudi", 5, "Vendredi", 6, "Samedi", 7, "Dimanche", "Erreur")</f>
        <v>Jeudi</v>
      </c>
      <c r="E8934" s="2" t="s">
        <v>30</v>
      </c>
      <c r="F8934" s="2" t="s">
        <v>87</v>
      </c>
      <c r="G8934" s="2" t="s">
        <v>88</v>
      </c>
      <c r="H8934" s="4" t="s">
        <v>18</v>
      </c>
      <c r="I8934" s="5">
        <v>36</v>
      </c>
      <c r="J8934" s="6">
        <v>136</v>
      </c>
      <c r="K8934" s="7">
        <v>4896</v>
      </c>
      <c r="L8934" s="7">
        <v>2203.2000000000003</v>
      </c>
      <c r="M8934" s="8">
        <v>0.45</v>
      </c>
      <c r="N8934" s="2" t="s">
        <v>23</v>
      </c>
      <c r="O8934">
        <f t="shared" si="1112"/>
        <v>2021</v>
      </c>
      <c r="P8934">
        <f t="shared" si="1113"/>
        <v>3</v>
      </c>
      <c r="Q8934" t="str">
        <f t="shared" si="1114"/>
        <v>mars</v>
      </c>
      <c r="R8934" t="str">
        <f t="shared" si="1115"/>
        <v>New Mexico</v>
      </c>
      <c r="S8934" t="str">
        <f t="shared" si="1116"/>
        <v>2021-03</v>
      </c>
      <c r="T8934">
        <f>IF(AND(COUNTIF(Calculs!$Q$2:$Q$12,$O8934)&gt;0,COUNTIF(Calculs!$S$2:$S$12,$E8934)&gt;0,COUNTIF(Calculs!$U$2:$U$12,$H8934)&gt;0),1,0)</f>
        <v>1</v>
      </c>
      <c r="U8934">
        <f t="shared" si="1117"/>
        <v>4896</v>
      </c>
      <c r="V8934">
        <f t="shared" si="1118"/>
        <v>136</v>
      </c>
      <c r="W8934">
        <f t="shared" si="1119"/>
        <v>2203.2000000000003</v>
      </c>
    </row>
    <row r="8935" spans="1:23" ht="15.75" customHeight="1" x14ac:dyDescent="0.3">
      <c r="A8935" s="2" t="s">
        <v>33</v>
      </c>
      <c r="B8935" s="2">
        <v>1128299</v>
      </c>
      <c r="C8935" s="3">
        <v>44280</v>
      </c>
      <c r="D8935" s="12" t="str" cm="1">
        <f t="array" ref="D8935">_xlfn.SWITCH(WEEKDAY(C8935,2), 1, "Lundi", 2, "Mardi", 3, "Mercredi", 4, "Jeudi", 5, "Vendredi", 6, "Samedi", 7, "Dimanche", "Erreur")</f>
        <v>Jeudi</v>
      </c>
      <c r="E8935" s="2" t="s">
        <v>30</v>
      </c>
      <c r="F8935" s="2" t="s">
        <v>87</v>
      </c>
      <c r="G8935" s="2" t="s">
        <v>88</v>
      </c>
      <c r="H8935" s="4" t="s">
        <v>19</v>
      </c>
      <c r="I8935" s="5">
        <v>44</v>
      </c>
      <c r="J8935" s="6">
        <v>124</v>
      </c>
      <c r="K8935" s="7">
        <v>5456</v>
      </c>
      <c r="L8935" s="7">
        <v>2073.2800000000002</v>
      </c>
      <c r="M8935" s="8">
        <v>0.38</v>
      </c>
      <c r="N8935" s="2" t="s">
        <v>23</v>
      </c>
      <c r="O8935">
        <f t="shared" si="1112"/>
        <v>2021</v>
      </c>
      <c r="P8935">
        <f t="shared" si="1113"/>
        <v>3</v>
      </c>
      <c r="Q8935" t="str">
        <f t="shared" si="1114"/>
        <v>mars</v>
      </c>
      <c r="R8935" t="str">
        <f t="shared" si="1115"/>
        <v>New Mexico</v>
      </c>
      <c r="S8935" t="str">
        <f t="shared" si="1116"/>
        <v>2021-03</v>
      </c>
      <c r="T8935">
        <f>IF(AND(COUNTIF(Calculs!$Q$2:$Q$12,$O8935)&gt;0,COUNTIF(Calculs!$S$2:$S$12,$E8935)&gt;0,COUNTIF(Calculs!$U$2:$U$12,$H8935)&gt;0),1,0)</f>
        <v>1</v>
      </c>
      <c r="U8935">
        <f t="shared" si="1117"/>
        <v>5456</v>
      </c>
      <c r="V8935">
        <f t="shared" si="1118"/>
        <v>124</v>
      </c>
      <c r="W8935">
        <f t="shared" si="1119"/>
        <v>2073.2800000000002</v>
      </c>
    </row>
    <row r="8936" spans="1:23" ht="15.75" customHeight="1" x14ac:dyDescent="0.3">
      <c r="A8936" s="2" t="s">
        <v>33</v>
      </c>
      <c r="B8936" s="2">
        <v>1128299</v>
      </c>
      <c r="C8936" s="3">
        <v>44280</v>
      </c>
      <c r="D8936" s="12" t="str" cm="1">
        <f t="array" ref="D8936">_xlfn.SWITCH(WEEKDAY(C8936,2), 1, "Lundi", 2, "Mardi", 3, "Mercredi", 4, "Jeudi", 5, "Vendredi", 6, "Samedi", 7, "Dimanche", "Erreur")</f>
        <v>Jeudi</v>
      </c>
      <c r="E8936" s="2" t="s">
        <v>30</v>
      </c>
      <c r="F8936" s="2" t="s">
        <v>87</v>
      </c>
      <c r="G8936" s="2" t="s">
        <v>88</v>
      </c>
      <c r="H8936" s="4" t="s">
        <v>20</v>
      </c>
      <c r="I8936" s="5">
        <v>37</v>
      </c>
      <c r="J8936" s="6">
        <v>88</v>
      </c>
      <c r="K8936" s="7">
        <v>3256</v>
      </c>
      <c r="L8936" s="7">
        <v>1269.8399999999999</v>
      </c>
      <c r="M8936" s="8">
        <v>0.38999999999999996</v>
      </c>
      <c r="N8936" s="2" t="s">
        <v>23</v>
      </c>
      <c r="O8936">
        <f t="shared" si="1112"/>
        <v>2021</v>
      </c>
      <c r="P8936">
        <f t="shared" si="1113"/>
        <v>3</v>
      </c>
      <c r="Q8936" t="str">
        <f t="shared" si="1114"/>
        <v>mars</v>
      </c>
      <c r="R8936" t="str">
        <f t="shared" si="1115"/>
        <v>New Mexico</v>
      </c>
      <c r="S8936" t="str">
        <f t="shared" si="1116"/>
        <v>2021-03</v>
      </c>
      <c r="T8936">
        <f>IF(AND(COUNTIF(Calculs!$Q$2:$Q$12,$O8936)&gt;0,COUNTIF(Calculs!$S$2:$S$12,$E8936)&gt;0,COUNTIF(Calculs!$U$2:$U$12,$H8936)&gt;0),1,0)</f>
        <v>1</v>
      </c>
      <c r="U8936">
        <f t="shared" si="1117"/>
        <v>3256</v>
      </c>
      <c r="V8936">
        <f t="shared" si="1118"/>
        <v>88</v>
      </c>
      <c r="W8936">
        <f t="shared" si="1119"/>
        <v>1269.8399999999999</v>
      </c>
    </row>
    <row r="8937" spans="1:23" ht="15.75" customHeight="1" x14ac:dyDescent="0.3">
      <c r="A8937" s="2" t="s">
        <v>33</v>
      </c>
      <c r="B8937" s="2">
        <v>1128299</v>
      </c>
      <c r="C8937" s="3">
        <v>44280</v>
      </c>
      <c r="D8937" s="12" t="str" cm="1">
        <f t="array" ref="D8937">_xlfn.SWITCH(WEEKDAY(C8937,2), 1, "Lundi", 2, "Mardi", 3, "Mercredi", 4, "Jeudi", 5, "Vendredi", 6, "Samedi", 7, "Dimanche", "Erreur")</f>
        <v>Jeudi</v>
      </c>
      <c r="E8937" s="2" t="s">
        <v>30</v>
      </c>
      <c r="F8937" s="2" t="s">
        <v>87</v>
      </c>
      <c r="G8937" s="2" t="s">
        <v>88</v>
      </c>
      <c r="H8937" s="4" t="s">
        <v>21</v>
      </c>
      <c r="I8937" s="5">
        <v>41</v>
      </c>
      <c r="J8937" s="6">
        <v>53</v>
      </c>
      <c r="K8937" s="7">
        <v>2173</v>
      </c>
      <c r="L8937" s="7">
        <v>695.36</v>
      </c>
      <c r="M8937" s="8">
        <v>0.32</v>
      </c>
      <c r="N8937" s="2" t="s">
        <v>23</v>
      </c>
      <c r="O8937">
        <f t="shared" si="1112"/>
        <v>2021</v>
      </c>
      <c r="P8937">
        <f t="shared" si="1113"/>
        <v>3</v>
      </c>
      <c r="Q8937" t="str">
        <f t="shared" si="1114"/>
        <v>mars</v>
      </c>
      <c r="R8937" t="str">
        <f t="shared" si="1115"/>
        <v>New Mexico</v>
      </c>
      <c r="S8937" t="str">
        <f t="shared" si="1116"/>
        <v>2021-03</v>
      </c>
      <c r="T8937">
        <f>IF(AND(COUNTIF(Calculs!$Q$2:$Q$12,$O8937)&gt;0,COUNTIF(Calculs!$S$2:$S$12,$E8937)&gt;0,COUNTIF(Calculs!$U$2:$U$12,$H8937)&gt;0),1,0)</f>
        <v>1</v>
      </c>
      <c r="U8937">
        <f t="shared" si="1117"/>
        <v>2173</v>
      </c>
      <c r="V8937">
        <f t="shared" si="1118"/>
        <v>53</v>
      </c>
      <c r="W8937">
        <f t="shared" si="1119"/>
        <v>695.36</v>
      </c>
    </row>
    <row r="8938" spans="1:23" ht="15.75" customHeight="1" x14ac:dyDescent="0.3">
      <c r="A8938" s="2" t="s">
        <v>33</v>
      </c>
      <c r="B8938" s="2">
        <v>1128299</v>
      </c>
      <c r="C8938" s="3">
        <v>44280</v>
      </c>
      <c r="D8938" s="12" t="str" cm="1">
        <f t="array" ref="D8938">_xlfn.SWITCH(WEEKDAY(C8938,2), 1, "Lundi", 2, "Mardi", 3, "Mercredi", 4, "Jeudi", 5, "Vendredi", 6, "Samedi", 7, "Dimanche", "Erreur")</f>
        <v>Jeudi</v>
      </c>
      <c r="E8938" s="2" t="s">
        <v>30</v>
      </c>
      <c r="F8938" s="2" t="s">
        <v>87</v>
      </c>
      <c r="G8938" s="2" t="s">
        <v>88</v>
      </c>
      <c r="H8938" s="4" t="s">
        <v>22</v>
      </c>
      <c r="I8938" s="5">
        <v>44</v>
      </c>
      <c r="J8938" s="6">
        <v>131</v>
      </c>
      <c r="K8938" s="7">
        <v>5764</v>
      </c>
      <c r="L8938" s="7">
        <v>1786.84</v>
      </c>
      <c r="M8938" s="8">
        <v>0.31</v>
      </c>
      <c r="N8938" s="2" t="s">
        <v>23</v>
      </c>
      <c r="O8938">
        <f t="shared" si="1112"/>
        <v>2021</v>
      </c>
      <c r="P8938">
        <f t="shared" si="1113"/>
        <v>3</v>
      </c>
      <c r="Q8938" t="str">
        <f t="shared" si="1114"/>
        <v>mars</v>
      </c>
      <c r="R8938" t="str">
        <f t="shared" si="1115"/>
        <v>New Mexico</v>
      </c>
      <c r="S8938" t="str">
        <f t="shared" si="1116"/>
        <v>2021-03</v>
      </c>
      <c r="T8938">
        <f>IF(AND(COUNTIF(Calculs!$Q$2:$Q$12,$O8938)&gt;0,COUNTIF(Calculs!$S$2:$S$12,$E8938)&gt;0,COUNTIF(Calculs!$U$2:$U$12,$H8938)&gt;0),1,0)</f>
        <v>1</v>
      </c>
      <c r="U8938">
        <f t="shared" si="1117"/>
        <v>5764</v>
      </c>
      <c r="V8938">
        <f t="shared" si="1118"/>
        <v>131</v>
      </c>
      <c r="W8938">
        <f t="shared" si="1119"/>
        <v>1786.84</v>
      </c>
    </row>
    <row r="8939" spans="1:23" ht="15.75" customHeight="1" x14ac:dyDescent="0.3">
      <c r="A8939" s="2" t="s">
        <v>33</v>
      </c>
      <c r="B8939" s="2">
        <v>1128299</v>
      </c>
      <c r="C8939" s="3">
        <v>44312</v>
      </c>
      <c r="D8939" s="12" t="str" cm="1">
        <f t="array" ref="D8939">_xlfn.SWITCH(WEEKDAY(C8939,2), 1, "Lundi", 2, "Mardi", 3, "Mercredi", 4, "Jeudi", 5, "Vendredi", 6, "Samedi", 7, "Dimanche", "Erreur")</f>
        <v>Lundi</v>
      </c>
      <c r="E8939" s="2" t="s">
        <v>30</v>
      </c>
      <c r="F8939" s="2" t="s">
        <v>87</v>
      </c>
      <c r="G8939" s="2" t="s">
        <v>88</v>
      </c>
      <c r="H8939" s="4" t="s">
        <v>16</v>
      </c>
      <c r="I8939" s="5">
        <v>41</v>
      </c>
      <c r="J8939" s="6">
        <v>165</v>
      </c>
      <c r="K8939" s="7">
        <v>6765</v>
      </c>
      <c r="L8939" s="7">
        <v>2841.2999999999997</v>
      </c>
      <c r="M8939" s="8">
        <v>0.42</v>
      </c>
      <c r="N8939" s="2" t="s">
        <v>23</v>
      </c>
      <c r="O8939">
        <f t="shared" si="1112"/>
        <v>2021</v>
      </c>
      <c r="P8939">
        <f t="shared" si="1113"/>
        <v>4</v>
      </c>
      <c r="Q8939" t="str">
        <f t="shared" si="1114"/>
        <v>avr</v>
      </c>
      <c r="R8939" t="str">
        <f t="shared" si="1115"/>
        <v>New Mexico</v>
      </c>
      <c r="S8939" t="str">
        <f t="shared" si="1116"/>
        <v>2021-04</v>
      </c>
      <c r="T8939">
        <f>IF(AND(COUNTIF(Calculs!$Q$2:$Q$12,$O8939)&gt;0,COUNTIF(Calculs!$S$2:$S$12,$E8939)&gt;0,COUNTIF(Calculs!$U$2:$U$12,$H8939)&gt;0),1,0)</f>
        <v>1</v>
      </c>
      <c r="U8939">
        <f t="shared" si="1117"/>
        <v>6765</v>
      </c>
      <c r="V8939">
        <f t="shared" si="1118"/>
        <v>165</v>
      </c>
      <c r="W8939">
        <f t="shared" si="1119"/>
        <v>2841.2999999999997</v>
      </c>
    </row>
    <row r="8940" spans="1:23" ht="15.75" customHeight="1" x14ac:dyDescent="0.3">
      <c r="A8940" s="2" t="s">
        <v>33</v>
      </c>
      <c r="B8940" s="2">
        <v>1128299</v>
      </c>
      <c r="C8940" s="3">
        <v>44312</v>
      </c>
      <c r="D8940" s="12" t="str" cm="1">
        <f t="array" ref="D8940">_xlfn.SWITCH(WEEKDAY(C8940,2), 1, "Lundi", 2, "Mardi", 3, "Mercredi", 4, "Jeudi", 5, "Vendredi", 6, "Samedi", 7, "Dimanche", "Erreur")</f>
        <v>Lundi</v>
      </c>
      <c r="E8940" s="2" t="s">
        <v>30</v>
      </c>
      <c r="F8940" s="2" t="s">
        <v>87</v>
      </c>
      <c r="G8940" s="2" t="s">
        <v>88</v>
      </c>
      <c r="H8940" s="4" t="s">
        <v>18</v>
      </c>
      <c r="I8940" s="5">
        <v>43</v>
      </c>
      <c r="J8940" s="6">
        <v>109</v>
      </c>
      <c r="K8940" s="7">
        <v>4687</v>
      </c>
      <c r="L8940" s="7">
        <v>2156.02</v>
      </c>
      <c r="M8940" s="8">
        <v>0.46</v>
      </c>
      <c r="N8940" s="2" t="s">
        <v>23</v>
      </c>
      <c r="O8940">
        <f t="shared" si="1112"/>
        <v>2021</v>
      </c>
      <c r="P8940">
        <f t="shared" si="1113"/>
        <v>4</v>
      </c>
      <c r="Q8940" t="str">
        <f t="shared" si="1114"/>
        <v>avr</v>
      </c>
      <c r="R8940" t="str">
        <f t="shared" si="1115"/>
        <v>New Mexico</v>
      </c>
      <c r="S8940" t="str">
        <f t="shared" si="1116"/>
        <v>2021-04</v>
      </c>
      <c r="T8940">
        <f>IF(AND(COUNTIF(Calculs!$Q$2:$Q$12,$O8940)&gt;0,COUNTIF(Calculs!$S$2:$S$12,$E8940)&gt;0,COUNTIF(Calculs!$U$2:$U$12,$H8940)&gt;0),1,0)</f>
        <v>1</v>
      </c>
      <c r="U8940">
        <f t="shared" si="1117"/>
        <v>4687</v>
      </c>
      <c r="V8940">
        <f t="shared" si="1118"/>
        <v>109</v>
      </c>
      <c r="W8940">
        <f t="shared" si="1119"/>
        <v>2156.02</v>
      </c>
    </row>
    <row r="8941" spans="1:23" ht="15.75" customHeight="1" x14ac:dyDescent="0.3">
      <c r="A8941" s="2" t="s">
        <v>33</v>
      </c>
      <c r="B8941" s="2">
        <v>1128299</v>
      </c>
      <c r="C8941" s="3">
        <v>44312</v>
      </c>
      <c r="D8941" s="12" t="str" cm="1">
        <f t="array" ref="D8941">_xlfn.SWITCH(WEEKDAY(C8941,2), 1, "Lundi", 2, "Mardi", 3, "Mercredi", 4, "Jeudi", 5, "Vendredi", 6, "Samedi", 7, "Dimanche", "Erreur")</f>
        <v>Lundi</v>
      </c>
      <c r="E8941" s="2" t="s">
        <v>30</v>
      </c>
      <c r="F8941" s="2" t="s">
        <v>87</v>
      </c>
      <c r="G8941" s="2" t="s">
        <v>88</v>
      </c>
      <c r="H8941" s="4" t="s">
        <v>19</v>
      </c>
      <c r="I8941" s="5">
        <v>44</v>
      </c>
      <c r="J8941" s="6">
        <v>140</v>
      </c>
      <c r="K8941" s="7">
        <v>6160</v>
      </c>
      <c r="L8941" s="7">
        <v>2587.1999999999998</v>
      </c>
      <c r="M8941" s="8">
        <v>0.42</v>
      </c>
      <c r="N8941" s="2" t="s">
        <v>23</v>
      </c>
      <c r="O8941">
        <f t="shared" si="1112"/>
        <v>2021</v>
      </c>
      <c r="P8941">
        <f t="shared" si="1113"/>
        <v>4</v>
      </c>
      <c r="Q8941" t="str">
        <f t="shared" si="1114"/>
        <v>avr</v>
      </c>
      <c r="R8941" t="str">
        <f t="shared" si="1115"/>
        <v>New Mexico</v>
      </c>
      <c r="S8941" t="str">
        <f t="shared" si="1116"/>
        <v>2021-04</v>
      </c>
      <c r="T8941">
        <f>IF(AND(COUNTIF(Calculs!$Q$2:$Q$12,$O8941)&gt;0,COUNTIF(Calculs!$S$2:$S$12,$E8941)&gt;0,COUNTIF(Calculs!$U$2:$U$12,$H8941)&gt;0),1,0)</f>
        <v>1</v>
      </c>
      <c r="U8941">
        <f t="shared" si="1117"/>
        <v>6160</v>
      </c>
      <c r="V8941">
        <f t="shared" si="1118"/>
        <v>140</v>
      </c>
      <c r="W8941">
        <f t="shared" si="1119"/>
        <v>2587.1999999999998</v>
      </c>
    </row>
    <row r="8942" spans="1:23" ht="15.75" customHeight="1" x14ac:dyDescent="0.3">
      <c r="A8942" s="2" t="s">
        <v>33</v>
      </c>
      <c r="B8942" s="2">
        <v>1128299</v>
      </c>
      <c r="C8942" s="3">
        <v>44312</v>
      </c>
      <c r="D8942" s="12" t="str" cm="1">
        <f t="array" ref="D8942">_xlfn.SWITCH(WEEKDAY(C8942,2), 1, "Lundi", 2, "Mardi", 3, "Mercredi", 4, "Jeudi", 5, "Vendredi", 6, "Samedi", 7, "Dimanche", "Erreur")</f>
        <v>Lundi</v>
      </c>
      <c r="E8942" s="2" t="s">
        <v>30</v>
      </c>
      <c r="F8942" s="2" t="s">
        <v>87</v>
      </c>
      <c r="G8942" s="2" t="s">
        <v>88</v>
      </c>
      <c r="H8942" s="4" t="s">
        <v>20</v>
      </c>
      <c r="I8942" s="5">
        <v>37</v>
      </c>
      <c r="J8942" s="6">
        <v>96</v>
      </c>
      <c r="K8942" s="7">
        <v>3552</v>
      </c>
      <c r="L8942" s="7">
        <v>1385.2799999999997</v>
      </c>
      <c r="M8942" s="8">
        <v>0.38999999999999996</v>
      </c>
      <c r="N8942" s="2" t="s">
        <v>23</v>
      </c>
      <c r="O8942">
        <f t="shared" si="1112"/>
        <v>2021</v>
      </c>
      <c r="P8942">
        <f t="shared" si="1113"/>
        <v>4</v>
      </c>
      <c r="Q8942" t="str">
        <f t="shared" si="1114"/>
        <v>avr</v>
      </c>
      <c r="R8942" t="str">
        <f t="shared" si="1115"/>
        <v>New Mexico</v>
      </c>
      <c r="S8942" t="str">
        <f t="shared" si="1116"/>
        <v>2021-04</v>
      </c>
      <c r="T8942">
        <f>IF(AND(COUNTIF(Calculs!$Q$2:$Q$12,$O8942)&gt;0,COUNTIF(Calculs!$S$2:$S$12,$E8942)&gt;0,COUNTIF(Calculs!$U$2:$U$12,$H8942)&gt;0),1,0)</f>
        <v>1</v>
      </c>
      <c r="U8942">
        <f t="shared" si="1117"/>
        <v>3552</v>
      </c>
      <c r="V8942">
        <f t="shared" si="1118"/>
        <v>96</v>
      </c>
      <c r="W8942">
        <f t="shared" si="1119"/>
        <v>1385.2799999999997</v>
      </c>
    </row>
    <row r="8943" spans="1:23" ht="15.75" customHeight="1" x14ac:dyDescent="0.3">
      <c r="A8943" s="2" t="s">
        <v>33</v>
      </c>
      <c r="B8943" s="2">
        <v>1128299</v>
      </c>
      <c r="C8943" s="3">
        <v>44312</v>
      </c>
      <c r="D8943" s="12" t="str" cm="1">
        <f t="array" ref="D8943">_xlfn.SWITCH(WEEKDAY(C8943,2), 1, "Lundi", 2, "Mardi", 3, "Mercredi", 4, "Jeudi", 5, "Vendredi", 6, "Samedi", 7, "Dimanche", "Erreur")</f>
        <v>Lundi</v>
      </c>
      <c r="E8943" s="2" t="s">
        <v>30</v>
      </c>
      <c r="F8943" s="2" t="s">
        <v>87</v>
      </c>
      <c r="G8943" s="2" t="s">
        <v>88</v>
      </c>
      <c r="H8943" s="4" t="s">
        <v>21</v>
      </c>
      <c r="I8943" s="5">
        <v>46</v>
      </c>
      <c r="J8943" s="6">
        <v>60</v>
      </c>
      <c r="K8943" s="7">
        <v>2760</v>
      </c>
      <c r="L8943" s="7">
        <v>965.99999999999989</v>
      </c>
      <c r="M8943" s="8">
        <v>0.35</v>
      </c>
      <c r="N8943" s="2" t="s">
        <v>23</v>
      </c>
      <c r="O8943">
        <f t="shared" si="1112"/>
        <v>2021</v>
      </c>
      <c r="P8943">
        <f t="shared" si="1113"/>
        <v>4</v>
      </c>
      <c r="Q8943" t="str">
        <f t="shared" si="1114"/>
        <v>avr</v>
      </c>
      <c r="R8943" t="str">
        <f t="shared" si="1115"/>
        <v>New Mexico</v>
      </c>
      <c r="S8943" t="str">
        <f t="shared" si="1116"/>
        <v>2021-04</v>
      </c>
      <c r="T8943">
        <f>IF(AND(COUNTIF(Calculs!$Q$2:$Q$12,$O8943)&gt;0,COUNTIF(Calculs!$S$2:$S$12,$E8943)&gt;0,COUNTIF(Calculs!$U$2:$U$12,$H8943)&gt;0),1,0)</f>
        <v>1</v>
      </c>
      <c r="U8943">
        <f t="shared" si="1117"/>
        <v>2760</v>
      </c>
      <c r="V8943">
        <f t="shared" si="1118"/>
        <v>60</v>
      </c>
      <c r="W8943">
        <f t="shared" si="1119"/>
        <v>965.99999999999989</v>
      </c>
    </row>
    <row r="8944" spans="1:23" ht="15.75" customHeight="1" x14ac:dyDescent="0.3">
      <c r="A8944" s="2" t="s">
        <v>33</v>
      </c>
      <c r="B8944" s="2">
        <v>1128299</v>
      </c>
      <c r="C8944" s="3">
        <v>44312</v>
      </c>
      <c r="D8944" s="12" t="str" cm="1">
        <f t="array" ref="D8944">_xlfn.SWITCH(WEEKDAY(C8944,2), 1, "Lundi", 2, "Mardi", 3, "Mercredi", 4, "Jeudi", 5, "Vendredi", 6, "Samedi", 7, "Dimanche", "Erreur")</f>
        <v>Lundi</v>
      </c>
      <c r="E8944" s="2" t="s">
        <v>30</v>
      </c>
      <c r="F8944" s="2" t="s">
        <v>87</v>
      </c>
      <c r="G8944" s="2" t="s">
        <v>88</v>
      </c>
      <c r="H8944" s="4" t="s">
        <v>22</v>
      </c>
      <c r="I8944" s="5">
        <v>56</v>
      </c>
      <c r="J8944" s="6">
        <v>116</v>
      </c>
      <c r="K8944" s="7">
        <v>6496</v>
      </c>
      <c r="L8944" s="7">
        <v>1818.88</v>
      </c>
      <c r="M8944" s="8">
        <v>0.28000000000000003</v>
      </c>
      <c r="N8944" s="2" t="s">
        <v>23</v>
      </c>
      <c r="O8944">
        <f t="shared" si="1112"/>
        <v>2021</v>
      </c>
      <c r="P8944">
        <f t="shared" si="1113"/>
        <v>4</v>
      </c>
      <c r="Q8944" t="str">
        <f t="shared" si="1114"/>
        <v>avr</v>
      </c>
      <c r="R8944" t="str">
        <f t="shared" si="1115"/>
        <v>New Mexico</v>
      </c>
      <c r="S8944" t="str">
        <f t="shared" si="1116"/>
        <v>2021-04</v>
      </c>
      <c r="T8944">
        <f>IF(AND(COUNTIF(Calculs!$Q$2:$Q$12,$O8944)&gt;0,COUNTIF(Calculs!$S$2:$S$12,$E8944)&gt;0,COUNTIF(Calculs!$U$2:$U$12,$H8944)&gt;0),1,0)</f>
        <v>1</v>
      </c>
      <c r="U8944">
        <f t="shared" si="1117"/>
        <v>6496</v>
      </c>
      <c r="V8944">
        <f t="shared" si="1118"/>
        <v>116</v>
      </c>
      <c r="W8944">
        <f t="shared" si="1119"/>
        <v>1818.88</v>
      </c>
    </row>
    <row r="8945" spans="1:23" ht="15.75" customHeight="1" x14ac:dyDescent="0.3">
      <c r="A8945" s="2" t="s">
        <v>33</v>
      </c>
      <c r="B8945" s="2">
        <v>1128299</v>
      </c>
      <c r="C8945" s="3">
        <v>44343</v>
      </c>
      <c r="D8945" s="12" t="str" cm="1">
        <f t="array" ref="D8945">_xlfn.SWITCH(WEEKDAY(C8945,2), 1, "Lundi", 2, "Mardi", 3, "Mercredi", 4, "Jeudi", 5, "Vendredi", 6, "Samedi", 7, "Dimanche", "Erreur")</f>
        <v>Jeudi</v>
      </c>
      <c r="E8945" s="2" t="s">
        <v>30</v>
      </c>
      <c r="F8945" s="2" t="s">
        <v>87</v>
      </c>
      <c r="G8945" s="2" t="s">
        <v>88</v>
      </c>
      <c r="H8945" s="4" t="s">
        <v>16</v>
      </c>
      <c r="I8945" s="5">
        <v>43</v>
      </c>
      <c r="J8945" s="6">
        <v>184</v>
      </c>
      <c r="K8945" s="7">
        <v>7912</v>
      </c>
      <c r="L8945" s="7">
        <v>3243.9199999999996</v>
      </c>
      <c r="M8945" s="8">
        <v>0.41</v>
      </c>
      <c r="N8945" s="2" t="s">
        <v>23</v>
      </c>
      <c r="O8945">
        <f t="shared" si="1112"/>
        <v>2021</v>
      </c>
      <c r="P8945">
        <f t="shared" si="1113"/>
        <v>5</v>
      </c>
      <c r="Q8945" t="str">
        <f t="shared" si="1114"/>
        <v>mai</v>
      </c>
      <c r="R8945" t="str">
        <f t="shared" si="1115"/>
        <v>New Mexico</v>
      </c>
      <c r="S8945" t="str">
        <f t="shared" si="1116"/>
        <v>2021-05</v>
      </c>
      <c r="T8945">
        <f>IF(AND(COUNTIF(Calculs!$Q$2:$Q$12,$O8945)&gt;0,COUNTIF(Calculs!$S$2:$S$12,$E8945)&gt;0,COUNTIF(Calculs!$U$2:$U$12,$H8945)&gt;0),1,0)</f>
        <v>1</v>
      </c>
      <c r="U8945">
        <f t="shared" si="1117"/>
        <v>7912</v>
      </c>
      <c r="V8945">
        <f t="shared" si="1118"/>
        <v>184</v>
      </c>
      <c r="W8945">
        <f t="shared" si="1119"/>
        <v>3243.9199999999996</v>
      </c>
    </row>
    <row r="8946" spans="1:23" ht="15.75" customHeight="1" x14ac:dyDescent="0.3">
      <c r="A8946" s="2" t="s">
        <v>33</v>
      </c>
      <c r="B8946" s="2">
        <v>1128299</v>
      </c>
      <c r="C8946" s="3">
        <v>44343</v>
      </c>
      <c r="D8946" s="12" t="str" cm="1">
        <f t="array" ref="D8946">_xlfn.SWITCH(WEEKDAY(C8946,2), 1, "Lundi", 2, "Mardi", 3, "Mercredi", 4, "Jeudi", 5, "Vendredi", 6, "Samedi", 7, "Dimanche", "Erreur")</f>
        <v>Jeudi</v>
      </c>
      <c r="E8946" s="2" t="s">
        <v>30</v>
      </c>
      <c r="F8946" s="2" t="s">
        <v>87</v>
      </c>
      <c r="G8946" s="2" t="s">
        <v>88</v>
      </c>
      <c r="H8946" s="4" t="s">
        <v>18</v>
      </c>
      <c r="I8946" s="5">
        <v>46</v>
      </c>
      <c r="J8946" s="6">
        <v>136</v>
      </c>
      <c r="K8946" s="7">
        <v>6256</v>
      </c>
      <c r="L8946" s="7">
        <v>2627.5200000000004</v>
      </c>
      <c r="M8946" s="8">
        <v>0.42000000000000004</v>
      </c>
      <c r="N8946" s="2" t="s">
        <v>23</v>
      </c>
      <c r="O8946">
        <f t="shared" si="1112"/>
        <v>2021</v>
      </c>
      <c r="P8946">
        <f t="shared" si="1113"/>
        <v>5</v>
      </c>
      <c r="Q8946" t="str">
        <f t="shared" si="1114"/>
        <v>mai</v>
      </c>
      <c r="R8946" t="str">
        <f t="shared" si="1115"/>
        <v>New Mexico</v>
      </c>
      <c r="S8946" t="str">
        <f t="shared" si="1116"/>
        <v>2021-05</v>
      </c>
      <c r="T8946">
        <f>IF(AND(COUNTIF(Calculs!$Q$2:$Q$12,$O8946)&gt;0,COUNTIF(Calculs!$S$2:$S$12,$E8946)&gt;0,COUNTIF(Calculs!$U$2:$U$12,$H8946)&gt;0),1,0)</f>
        <v>1</v>
      </c>
      <c r="U8946">
        <f t="shared" si="1117"/>
        <v>6256</v>
      </c>
      <c r="V8946">
        <f t="shared" si="1118"/>
        <v>136</v>
      </c>
      <c r="W8946">
        <f t="shared" si="1119"/>
        <v>2627.5200000000004</v>
      </c>
    </row>
    <row r="8947" spans="1:23" ht="15.75" customHeight="1" x14ac:dyDescent="0.3">
      <c r="A8947" s="2" t="s">
        <v>33</v>
      </c>
      <c r="B8947" s="2">
        <v>1128299</v>
      </c>
      <c r="C8947" s="3">
        <v>44343</v>
      </c>
      <c r="D8947" s="12" t="str" cm="1">
        <f t="array" ref="D8947">_xlfn.SWITCH(WEEKDAY(C8947,2), 1, "Lundi", 2, "Mardi", 3, "Mercredi", 4, "Jeudi", 5, "Vendredi", 6, "Samedi", 7, "Dimanche", "Erreur")</f>
        <v>Jeudi</v>
      </c>
      <c r="E8947" s="2" t="s">
        <v>30</v>
      </c>
      <c r="F8947" s="2" t="s">
        <v>87</v>
      </c>
      <c r="G8947" s="2" t="s">
        <v>88</v>
      </c>
      <c r="H8947" s="4" t="s">
        <v>19</v>
      </c>
      <c r="I8947" s="5">
        <v>46</v>
      </c>
      <c r="J8947" s="6">
        <v>135</v>
      </c>
      <c r="K8947" s="7">
        <v>6210</v>
      </c>
      <c r="L8947" s="7">
        <v>2546.1</v>
      </c>
      <c r="M8947" s="8">
        <v>0.41</v>
      </c>
      <c r="N8947" s="2" t="s">
        <v>23</v>
      </c>
      <c r="O8947">
        <f t="shared" si="1112"/>
        <v>2021</v>
      </c>
      <c r="P8947">
        <f t="shared" si="1113"/>
        <v>5</v>
      </c>
      <c r="Q8947" t="str">
        <f t="shared" si="1114"/>
        <v>mai</v>
      </c>
      <c r="R8947" t="str">
        <f t="shared" si="1115"/>
        <v>New Mexico</v>
      </c>
      <c r="S8947" t="str">
        <f t="shared" si="1116"/>
        <v>2021-05</v>
      </c>
      <c r="T8947">
        <f>IF(AND(COUNTIF(Calculs!$Q$2:$Q$12,$O8947)&gt;0,COUNTIF(Calculs!$S$2:$S$12,$E8947)&gt;0,COUNTIF(Calculs!$U$2:$U$12,$H8947)&gt;0),1,0)</f>
        <v>1</v>
      </c>
      <c r="U8947">
        <f t="shared" si="1117"/>
        <v>6210</v>
      </c>
      <c r="V8947">
        <f t="shared" si="1118"/>
        <v>135</v>
      </c>
      <c r="W8947">
        <f t="shared" si="1119"/>
        <v>2546.1</v>
      </c>
    </row>
    <row r="8948" spans="1:23" ht="15.75" customHeight="1" x14ac:dyDescent="0.3">
      <c r="A8948" s="2" t="s">
        <v>33</v>
      </c>
      <c r="B8948" s="2">
        <v>1128299</v>
      </c>
      <c r="C8948" s="3">
        <v>44343</v>
      </c>
      <c r="D8948" s="12" t="str" cm="1">
        <f t="array" ref="D8948">_xlfn.SWITCH(WEEKDAY(C8948,2), 1, "Lundi", 2, "Mardi", 3, "Mercredi", 4, "Jeudi", 5, "Vendredi", 6, "Samedi", 7, "Dimanche", "Erreur")</f>
        <v>Jeudi</v>
      </c>
      <c r="E8948" s="2" t="s">
        <v>30</v>
      </c>
      <c r="F8948" s="2" t="s">
        <v>87</v>
      </c>
      <c r="G8948" s="2" t="s">
        <v>88</v>
      </c>
      <c r="H8948" s="4" t="s">
        <v>20</v>
      </c>
      <c r="I8948" s="5">
        <v>43</v>
      </c>
      <c r="J8948" s="6">
        <v>109</v>
      </c>
      <c r="K8948" s="7">
        <v>4687</v>
      </c>
      <c r="L8948" s="7">
        <v>1921.6699999999998</v>
      </c>
      <c r="M8948" s="8">
        <v>0.41</v>
      </c>
      <c r="N8948" s="2" t="s">
        <v>23</v>
      </c>
      <c r="O8948">
        <f t="shared" si="1112"/>
        <v>2021</v>
      </c>
      <c r="P8948">
        <f t="shared" si="1113"/>
        <v>5</v>
      </c>
      <c r="Q8948" t="str">
        <f t="shared" si="1114"/>
        <v>mai</v>
      </c>
      <c r="R8948" t="str">
        <f t="shared" si="1115"/>
        <v>New Mexico</v>
      </c>
      <c r="S8948" t="str">
        <f t="shared" si="1116"/>
        <v>2021-05</v>
      </c>
      <c r="T8948">
        <f>IF(AND(COUNTIF(Calculs!$Q$2:$Q$12,$O8948)&gt;0,COUNTIF(Calculs!$S$2:$S$12,$E8948)&gt;0,COUNTIF(Calculs!$U$2:$U$12,$H8948)&gt;0),1,0)</f>
        <v>1</v>
      </c>
      <c r="U8948">
        <f t="shared" si="1117"/>
        <v>4687</v>
      </c>
      <c r="V8948">
        <f t="shared" si="1118"/>
        <v>109</v>
      </c>
      <c r="W8948">
        <f t="shared" si="1119"/>
        <v>1921.6699999999998</v>
      </c>
    </row>
    <row r="8949" spans="1:23" ht="15.75" customHeight="1" x14ac:dyDescent="0.3">
      <c r="A8949" s="2" t="s">
        <v>33</v>
      </c>
      <c r="B8949" s="2">
        <v>1128299</v>
      </c>
      <c r="C8949" s="3">
        <v>44343</v>
      </c>
      <c r="D8949" s="12" t="str" cm="1">
        <f t="array" ref="D8949">_xlfn.SWITCH(WEEKDAY(C8949,2), 1, "Lundi", 2, "Mardi", 3, "Mercredi", 4, "Jeudi", 5, "Vendredi", 6, "Samedi", 7, "Dimanche", "Erreur")</f>
        <v>Jeudi</v>
      </c>
      <c r="E8949" s="2" t="s">
        <v>30</v>
      </c>
      <c r="F8949" s="2" t="s">
        <v>87</v>
      </c>
      <c r="G8949" s="2" t="s">
        <v>88</v>
      </c>
      <c r="H8949" s="4" t="s">
        <v>21</v>
      </c>
      <c r="I8949" s="5">
        <v>45</v>
      </c>
      <c r="J8949" s="6">
        <v>78</v>
      </c>
      <c r="K8949" s="7">
        <v>3510</v>
      </c>
      <c r="L8949" s="7">
        <v>1228.5</v>
      </c>
      <c r="M8949" s="8">
        <v>0.35</v>
      </c>
      <c r="N8949" s="2" t="s">
        <v>23</v>
      </c>
      <c r="O8949">
        <f t="shared" si="1112"/>
        <v>2021</v>
      </c>
      <c r="P8949">
        <f t="shared" si="1113"/>
        <v>5</v>
      </c>
      <c r="Q8949" t="str">
        <f t="shared" si="1114"/>
        <v>mai</v>
      </c>
      <c r="R8949" t="str">
        <f t="shared" si="1115"/>
        <v>New Mexico</v>
      </c>
      <c r="S8949" t="str">
        <f t="shared" si="1116"/>
        <v>2021-05</v>
      </c>
      <c r="T8949">
        <f>IF(AND(COUNTIF(Calculs!$Q$2:$Q$12,$O8949)&gt;0,COUNTIF(Calculs!$S$2:$S$12,$E8949)&gt;0,COUNTIF(Calculs!$U$2:$U$12,$H8949)&gt;0),1,0)</f>
        <v>1</v>
      </c>
      <c r="U8949">
        <f t="shared" si="1117"/>
        <v>3510</v>
      </c>
      <c r="V8949">
        <f t="shared" si="1118"/>
        <v>78</v>
      </c>
      <c r="W8949">
        <f t="shared" si="1119"/>
        <v>1228.5</v>
      </c>
    </row>
    <row r="8950" spans="1:23" ht="15.75" customHeight="1" x14ac:dyDescent="0.3">
      <c r="A8950" s="2" t="s">
        <v>33</v>
      </c>
      <c r="B8950" s="2">
        <v>1128299</v>
      </c>
      <c r="C8950" s="3">
        <v>44343</v>
      </c>
      <c r="D8950" s="12" t="str" cm="1">
        <f t="array" ref="D8950">_xlfn.SWITCH(WEEKDAY(C8950,2), 1, "Lundi", 2, "Mardi", 3, "Mercredi", 4, "Jeudi", 5, "Vendredi", 6, "Samedi", 7, "Dimanche", "Erreur")</f>
        <v>Jeudi</v>
      </c>
      <c r="E8950" s="2" t="s">
        <v>30</v>
      </c>
      <c r="F8950" s="2" t="s">
        <v>87</v>
      </c>
      <c r="G8950" s="2" t="s">
        <v>88</v>
      </c>
      <c r="H8950" s="4" t="s">
        <v>22</v>
      </c>
      <c r="I8950" s="5">
        <v>56</v>
      </c>
      <c r="J8950" s="6">
        <v>132</v>
      </c>
      <c r="K8950" s="7">
        <v>7392</v>
      </c>
      <c r="L8950" s="7">
        <v>2143.6799999999998</v>
      </c>
      <c r="M8950" s="8">
        <v>0.28999999999999998</v>
      </c>
      <c r="N8950" s="2" t="s">
        <v>23</v>
      </c>
      <c r="O8950">
        <f t="shared" si="1112"/>
        <v>2021</v>
      </c>
      <c r="P8950">
        <f t="shared" si="1113"/>
        <v>5</v>
      </c>
      <c r="Q8950" t="str">
        <f t="shared" si="1114"/>
        <v>mai</v>
      </c>
      <c r="R8950" t="str">
        <f t="shared" si="1115"/>
        <v>New Mexico</v>
      </c>
      <c r="S8950" t="str">
        <f t="shared" si="1116"/>
        <v>2021-05</v>
      </c>
      <c r="T8950">
        <f>IF(AND(COUNTIF(Calculs!$Q$2:$Q$12,$O8950)&gt;0,COUNTIF(Calculs!$S$2:$S$12,$E8950)&gt;0,COUNTIF(Calculs!$U$2:$U$12,$H8950)&gt;0),1,0)</f>
        <v>1</v>
      </c>
      <c r="U8950">
        <f t="shared" si="1117"/>
        <v>7392</v>
      </c>
      <c r="V8950">
        <f t="shared" si="1118"/>
        <v>132</v>
      </c>
      <c r="W8950">
        <f t="shared" si="1119"/>
        <v>2143.6799999999998</v>
      </c>
    </row>
    <row r="8951" spans="1:23" ht="15.75" customHeight="1" x14ac:dyDescent="0.3">
      <c r="A8951" s="2" t="s">
        <v>33</v>
      </c>
      <c r="B8951" s="2">
        <v>1128299</v>
      </c>
      <c r="C8951" s="3">
        <v>44373</v>
      </c>
      <c r="D8951" s="12" t="str" cm="1">
        <f t="array" ref="D8951">_xlfn.SWITCH(WEEKDAY(C8951,2), 1, "Lundi", 2, "Mardi", 3, "Mercredi", 4, "Jeudi", 5, "Vendredi", 6, "Samedi", 7, "Dimanche", "Erreur")</f>
        <v>Samedi</v>
      </c>
      <c r="E8951" s="2" t="s">
        <v>30</v>
      </c>
      <c r="F8951" s="2" t="s">
        <v>87</v>
      </c>
      <c r="G8951" s="2" t="s">
        <v>88</v>
      </c>
      <c r="H8951" s="4" t="s">
        <v>16</v>
      </c>
      <c r="I8951" s="5">
        <v>37</v>
      </c>
      <c r="J8951" s="6">
        <v>224</v>
      </c>
      <c r="K8951" s="7">
        <v>8288</v>
      </c>
      <c r="L8951" s="7">
        <v>3232.3199999999997</v>
      </c>
      <c r="M8951" s="8">
        <v>0.38999999999999996</v>
      </c>
      <c r="N8951" s="2" t="s">
        <v>23</v>
      </c>
      <c r="O8951">
        <f t="shared" si="1112"/>
        <v>2021</v>
      </c>
      <c r="P8951">
        <f t="shared" si="1113"/>
        <v>6</v>
      </c>
      <c r="Q8951" t="str">
        <f t="shared" si="1114"/>
        <v>juin</v>
      </c>
      <c r="R8951" t="str">
        <f t="shared" si="1115"/>
        <v>New Mexico</v>
      </c>
      <c r="S8951" t="str">
        <f t="shared" si="1116"/>
        <v>2021-06</v>
      </c>
      <c r="T8951">
        <f>IF(AND(COUNTIF(Calculs!$Q$2:$Q$12,$O8951)&gt;0,COUNTIF(Calculs!$S$2:$S$12,$E8951)&gt;0,COUNTIF(Calculs!$U$2:$U$12,$H8951)&gt;0),1,0)</f>
        <v>1</v>
      </c>
      <c r="U8951">
        <f t="shared" si="1117"/>
        <v>8288</v>
      </c>
      <c r="V8951">
        <f t="shared" si="1118"/>
        <v>224</v>
      </c>
      <c r="W8951">
        <f t="shared" si="1119"/>
        <v>3232.3199999999997</v>
      </c>
    </row>
    <row r="8952" spans="1:23" ht="15.75" customHeight="1" x14ac:dyDescent="0.3">
      <c r="A8952" s="2" t="s">
        <v>33</v>
      </c>
      <c r="B8952" s="2">
        <v>1128299</v>
      </c>
      <c r="C8952" s="3">
        <v>44373</v>
      </c>
      <c r="D8952" s="12" t="str" cm="1">
        <f t="array" ref="D8952">_xlfn.SWITCH(WEEKDAY(C8952,2), 1, "Lundi", 2, "Mardi", 3, "Mercredi", 4, "Jeudi", 5, "Vendredi", 6, "Samedi", 7, "Dimanche", "Erreur")</f>
        <v>Samedi</v>
      </c>
      <c r="E8952" s="2" t="s">
        <v>30</v>
      </c>
      <c r="F8952" s="2" t="s">
        <v>87</v>
      </c>
      <c r="G8952" s="2" t="s">
        <v>88</v>
      </c>
      <c r="H8952" s="4" t="s">
        <v>18</v>
      </c>
      <c r="I8952" s="5">
        <v>47</v>
      </c>
      <c r="J8952" s="6">
        <v>187</v>
      </c>
      <c r="K8952" s="7">
        <v>8789</v>
      </c>
      <c r="L8952" s="7">
        <v>3779.2700000000004</v>
      </c>
      <c r="M8952" s="8">
        <v>0.43000000000000005</v>
      </c>
      <c r="N8952" s="2" t="s">
        <v>23</v>
      </c>
      <c r="O8952">
        <f t="shared" si="1112"/>
        <v>2021</v>
      </c>
      <c r="P8952">
        <f t="shared" si="1113"/>
        <v>6</v>
      </c>
      <c r="Q8952" t="str">
        <f t="shared" si="1114"/>
        <v>juin</v>
      </c>
      <c r="R8952" t="str">
        <f t="shared" si="1115"/>
        <v>New Mexico</v>
      </c>
      <c r="S8952" t="str">
        <f t="shared" si="1116"/>
        <v>2021-06</v>
      </c>
      <c r="T8952">
        <f>IF(AND(COUNTIF(Calculs!$Q$2:$Q$12,$O8952)&gt;0,COUNTIF(Calculs!$S$2:$S$12,$E8952)&gt;0,COUNTIF(Calculs!$U$2:$U$12,$H8952)&gt;0),1,0)</f>
        <v>1</v>
      </c>
      <c r="U8952">
        <f t="shared" si="1117"/>
        <v>8789</v>
      </c>
      <c r="V8952">
        <f t="shared" si="1118"/>
        <v>187</v>
      </c>
      <c r="W8952">
        <f t="shared" si="1119"/>
        <v>3779.2700000000004</v>
      </c>
    </row>
    <row r="8953" spans="1:23" ht="15.75" customHeight="1" x14ac:dyDescent="0.3">
      <c r="A8953" s="2" t="s">
        <v>33</v>
      </c>
      <c r="B8953" s="2">
        <v>1128299</v>
      </c>
      <c r="C8953" s="3">
        <v>44373</v>
      </c>
      <c r="D8953" s="12" t="str" cm="1">
        <f t="array" ref="D8953">_xlfn.SWITCH(WEEKDAY(C8953,2), 1, "Lundi", 2, "Mardi", 3, "Mercredi", 4, "Jeudi", 5, "Vendredi", 6, "Samedi", 7, "Dimanche", "Erreur")</f>
        <v>Samedi</v>
      </c>
      <c r="E8953" s="2" t="s">
        <v>30</v>
      </c>
      <c r="F8953" s="2" t="s">
        <v>87</v>
      </c>
      <c r="G8953" s="2" t="s">
        <v>88</v>
      </c>
      <c r="H8953" s="4" t="s">
        <v>19</v>
      </c>
      <c r="I8953" s="5">
        <v>41</v>
      </c>
      <c r="J8953" s="6">
        <v>193</v>
      </c>
      <c r="K8953" s="7">
        <v>7913</v>
      </c>
      <c r="L8953" s="7">
        <v>3165.2</v>
      </c>
      <c r="M8953" s="8">
        <v>0.39999999999999997</v>
      </c>
      <c r="N8953" s="2" t="s">
        <v>23</v>
      </c>
      <c r="O8953">
        <f t="shared" si="1112"/>
        <v>2021</v>
      </c>
      <c r="P8953">
        <f t="shared" si="1113"/>
        <v>6</v>
      </c>
      <c r="Q8953" t="str">
        <f t="shared" si="1114"/>
        <v>juin</v>
      </c>
      <c r="R8953" t="str">
        <f t="shared" si="1115"/>
        <v>New Mexico</v>
      </c>
      <c r="S8953" t="str">
        <f t="shared" si="1116"/>
        <v>2021-06</v>
      </c>
      <c r="T8953">
        <f>IF(AND(COUNTIF(Calculs!$Q$2:$Q$12,$O8953)&gt;0,COUNTIF(Calculs!$S$2:$S$12,$E8953)&gt;0,COUNTIF(Calculs!$U$2:$U$12,$H8953)&gt;0),1,0)</f>
        <v>1</v>
      </c>
      <c r="U8953">
        <f t="shared" si="1117"/>
        <v>7913</v>
      </c>
      <c r="V8953">
        <f t="shared" si="1118"/>
        <v>193</v>
      </c>
      <c r="W8953">
        <f t="shared" si="1119"/>
        <v>3165.2</v>
      </c>
    </row>
    <row r="8954" spans="1:23" ht="15.75" customHeight="1" x14ac:dyDescent="0.3">
      <c r="A8954" s="2" t="s">
        <v>33</v>
      </c>
      <c r="B8954" s="2">
        <v>1128299</v>
      </c>
      <c r="C8954" s="3">
        <v>44373</v>
      </c>
      <c r="D8954" s="12" t="str" cm="1">
        <f t="array" ref="D8954">_xlfn.SWITCH(WEEKDAY(C8954,2), 1, "Lundi", 2, "Mardi", 3, "Mercredi", 4, "Jeudi", 5, "Vendredi", 6, "Samedi", 7, "Dimanche", "Erreur")</f>
        <v>Samedi</v>
      </c>
      <c r="E8954" s="2" t="s">
        <v>30</v>
      </c>
      <c r="F8954" s="2" t="s">
        <v>87</v>
      </c>
      <c r="G8954" s="2" t="s">
        <v>88</v>
      </c>
      <c r="H8954" s="4" t="s">
        <v>20</v>
      </c>
      <c r="I8954" s="5">
        <v>37</v>
      </c>
      <c r="J8954" s="6">
        <v>128</v>
      </c>
      <c r="K8954" s="7">
        <v>4736</v>
      </c>
      <c r="L8954" s="7">
        <v>1894.3999999999999</v>
      </c>
      <c r="M8954" s="8">
        <v>0.39999999999999997</v>
      </c>
      <c r="N8954" s="2" t="s">
        <v>23</v>
      </c>
      <c r="O8954">
        <f t="shared" si="1112"/>
        <v>2021</v>
      </c>
      <c r="P8954">
        <f t="shared" si="1113"/>
        <v>6</v>
      </c>
      <c r="Q8954" t="str">
        <f t="shared" si="1114"/>
        <v>juin</v>
      </c>
      <c r="R8954" t="str">
        <f t="shared" si="1115"/>
        <v>New Mexico</v>
      </c>
      <c r="S8954" t="str">
        <f t="shared" si="1116"/>
        <v>2021-06</v>
      </c>
      <c r="T8954">
        <f>IF(AND(COUNTIF(Calculs!$Q$2:$Q$12,$O8954)&gt;0,COUNTIF(Calculs!$S$2:$S$12,$E8954)&gt;0,COUNTIF(Calculs!$U$2:$U$12,$H8954)&gt;0),1,0)</f>
        <v>1</v>
      </c>
      <c r="U8954">
        <f t="shared" si="1117"/>
        <v>4736</v>
      </c>
      <c r="V8954">
        <f t="shared" si="1118"/>
        <v>128</v>
      </c>
      <c r="W8954">
        <f t="shared" si="1119"/>
        <v>1894.3999999999999</v>
      </c>
    </row>
    <row r="8955" spans="1:23" ht="15.75" customHeight="1" x14ac:dyDescent="0.3">
      <c r="A8955" s="2" t="s">
        <v>33</v>
      </c>
      <c r="B8955" s="2">
        <v>1128299</v>
      </c>
      <c r="C8955" s="3">
        <v>44373</v>
      </c>
      <c r="D8955" s="12" t="str" cm="1">
        <f t="array" ref="D8955">_xlfn.SWITCH(WEEKDAY(C8955,2), 1, "Lundi", 2, "Mardi", 3, "Mercredi", 4, "Jeudi", 5, "Vendredi", 6, "Samedi", 7, "Dimanche", "Erreur")</f>
        <v>Samedi</v>
      </c>
      <c r="E8955" s="2" t="s">
        <v>30</v>
      </c>
      <c r="F8955" s="2" t="s">
        <v>87</v>
      </c>
      <c r="G8955" s="2" t="s">
        <v>88</v>
      </c>
      <c r="H8955" s="4" t="s">
        <v>21</v>
      </c>
      <c r="I8955" s="5">
        <v>44</v>
      </c>
      <c r="J8955" s="6">
        <v>93</v>
      </c>
      <c r="K8955" s="7">
        <v>4092</v>
      </c>
      <c r="L8955" s="7">
        <v>1432.1999999999998</v>
      </c>
      <c r="M8955" s="8">
        <v>0.35</v>
      </c>
      <c r="N8955" s="2" t="s">
        <v>23</v>
      </c>
      <c r="O8955">
        <f t="shared" si="1112"/>
        <v>2021</v>
      </c>
      <c r="P8955">
        <f t="shared" si="1113"/>
        <v>6</v>
      </c>
      <c r="Q8955" t="str">
        <f t="shared" si="1114"/>
        <v>juin</v>
      </c>
      <c r="R8955" t="str">
        <f t="shared" si="1115"/>
        <v>New Mexico</v>
      </c>
      <c r="S8955" t="str">
        <f t="shared" si="1116"/>
        <v>2021-06</v>
      </c>
      <c r="T8955">
        <f>IF(AND(COUNTIF(Calculs!$Q$2:$Q$12,$O8955)&gt;0,COUNTIF(Calculs!$S$2:$S$12,$E8955)&gt;0,COUNTIF(Calculs!$U$2:$U$12,$H8955)&gt;0),1,0)</f>
        <v>1</v>
      </c>
      <c r="U8955">
        <f t="shared" si="1117"/>
        <v>4092</v>
      </c>
      <c r="V8955">
        <f t="shared" si="1118"/>
        <v>93</v>
      </c>
      <c r="W8955">
        <f t="shared" si="1119"/>
        <v>1432.1999999999998</v>
      </c>
    </row>
    <row r="8956" spans="1:23" ht="15.75" customHeight="1" x14ac:dyDescent="0.3">
      <c r="A8956" s="2" t="s">
        <v>33</v>
      </c>
      <c r="B8956" s="2">
        <v>1128299</v>
      </c>
      <c r="C8956" s="3">
        <v>44373</v>
      </c>
      <c r="D8956" s="12" t="str" cm="1">
        <f t="array" ref="D8956">_xlfn.SWITCH(WEEKDAY(C8956,2), 1, "Lundi", 2, "Mardi", 3, "Mercredi", 4, "Jeudi", 5, "Vendredi", 6, "Samedi", 7, "Dimanche", "Erreur")</f>
        <v>Samedi</v>
      </c>
      <c r="E8956" s="2" t="s">
        <v>30</v>
      </c>
      <c r="F8956" s="2" t="s">
        <v>87</v>
      </c>
      <c r="G8956" s="2" t="s">
        <v>88</v>
      </c>
      <c r="H8956" s="4" t="s">
        <v>22</v>
      </c>
      <c r="I8956" s="5">
        <v>50</v>
      </c>
      <c r="J8956" s="6">
        <v>192</v>
      </c>
      <c r="K8956" s="7">
        <v>9600</v>
      </c>
      <c r="L8956" s="7">
        <v>2688.0000000000005</v>
      </c>
      <c r="M8956" s="8">
        <v>0.28000000000000003</v>
      </c>
      <c r="N8956" s="2" t="s">
        <v>23</v>
      </c>
      <c r="O8956">
        <f t="shared" si="1112"/>
        <v>2021</v>
      </c>
      <c r="P8956">
        <f t="shared" si="1113"/>
        <v>6</v>
      </c>
      <c r="Q8956" t="str">
        <f t="shared" si="1114"/>
        <v>juin</v>
      </c>
      <c r="R8956" t="str">
        <f t="shared" si="1115"/>
        <v>New Mexico</v>
      </c>
      <c r="S8956" t="str">
        <f t="shared" si="1116"/>
        <v>2021-06</v>
      </c>
      <c r="T8956">
        <f>IF(AND(COUNTIF(Calculs!$Q$2:$Q$12,$O8956)&gt;0,COUNTIF(Calculs!$S$2:$S$12,$E8956)&gt;0,COUNTIF(Calculs!$U$2:$U$12,$H8956)&gt;0),1,0)</f>
        <v>1</v>
      </c>
      <c r="U8956">
        <f t="shared" si="1117"/>
        <v>9600</v>
      </c>
      <c r="V8956">
        <f t="shared" si="1118"/>
        <v>192</v>
      </c>
      <c r="W8956">
        <f t="shared" si="1119"/>
        <v>2688.0000000000005</v>
      </c>
    </row>
    <row r="8957" spans="1:23" ht="15.75" customHeight="1" x14ac:dyDescent="0.3">
      <c r="A8957" s="2" t="s">
        <v>33</v>
      </c>
      <c r="B8957" s="2">
        <v>1128299</v>
      </c>
      <c r="C8957" s="3">
        <v>44402</v>
      </c>
      <c r="D8957" s="12" t="str" cm="1">
        <f t="array" ref="D8957">_xlfn.SWITCH(WEEKDAY(C8957,2), 1, "Lundi", 2, "Mardi", 3, "Mercredi", 4, "Jeudi", 5, "Vendredi", 6, "Samedi", 7, "Dimanche", "Erreur")</f>
        <v>Dimanche</v>
      </c>
      <c r="E8957" s="2" t="s">
        <v>30</v>
      </c>
      <c r="F8957" s="2" t="s">
        <v>87</v>
      </c>
      <c r="G8957" s="2" t="s">
        <v>88</v>
      </c>
      <c r="H8957" s="4" t="s">
        <v>16</v>
      </c>
      <c r="I8957" s="5">
        <v>41</v>
      </c>
      <c r="J8957" s="6">
        <v>248</v>
      </c>
      <c r="K8957" s="7">
        <v>10168</v>
      </c>
      <c r="L8957" s="7">
        <v>3965.5199999999995</v>
      </c>
      <c r="M8957" s="8">
        <v>0.38999999999999996</v>
      </c>
      <c r="N8957" s="2" t="s">
        <v>23</v>
      </c>
      <c r="O8957">
        <f t="shared" si="1112"/>
        <v>2021</v>
      </c>
      <c r="P8957">
        <f t="shared" si="1113"/>
        <v>7</v>
      </c>
      <c r="Q8957" t="str">
        <f t="shared" si="1114"/>
        <v>juil</v>
      </c>
      <c r="R8957" t="str">
        <f t="shared" si="1115"/>
        <v>New Mexico</v>
      </c>
      <c r="S8957" t="str">
        <f t="shared" si="1116"/>
        <v>2021-07</v>
      </c>
      <c r="T8957">
        <f>IF(AND(COUNTIF(Calculs!$Q$2:$Q$12,$O8957)&gt;0,COUNTIF(Calculs!$S$2:$S$12,$E8957)&gt;0,COUNTIF(Calculs!$U$2:$U$12,$H8957)&gt;0),1,0)</f>
        <v>1</v>
      </c>
      <c r="U8957">
        <f t="shared" si="1117"/>
        <v>10168</v>
      </c>
      <c r="V8957">
        <f t="shared" si="1118"/>
        <v>248</v>
      </c>
      <c r="W8957">
        <f t="shared" si="1119"/>
        <v>3965.5199999999995</v>
      </c>
    </row>
    <row r="8958" spans="1:23" ht="15.75" customHeight="1" x14ac:dyDescent="0.3">
      <c r="A8958" s="2" t="s">
        <v>33</v>
      </c>
      <c r="B8958" s="2">
        <v>1128299</v>
      </c>
      <c r="C8958" s="3">
        <v>44402</v>
      </c>
      <c r="D8958" s="12" t="str" cm="1">
        <f t="array" ref="D8958">_xlfn.SWITCH(WEEKDAY(C8958,2), 1, "Lundi", 2, "Mardi", 3, "Mercredi", 4, "Jeudi", 5, "Vendredi", 6, "Samedi", 7, "Dimanche", "Erreur")</f>
        <v>Dimanche</v>
      </c>
      <c r="E8958" s="2" t="s">
        <v>30</v>
      </c>
      <c r="F8958" s="2" t="s">
        <v>87</v>
      </c>
      <c r="G8958" s="2" t="s">
        <v>88</v>
      </c>
      <c r="H8958" s="4" t="s">
        <v>18</v>
      </c>
      <c r="I8958" s="5">
        <v>45</v>
      </c>
      <c r="J8958" s="6">
        <v>210</v>
      </c>
      <c r="K8958" s="7">
        <v>9450</v>
      </c>
      <c r="L8958" s="7">
        <v>4063.5000000000005</v>
      </c>
      <c r="M8958" s="8">
        <v>0.43000000000000005</v>
      </c>
      <c r="N8958" s="2" t="s">
        <v>23</v>
      </c>
      <c r="O8958">
        <f t="shared" si="1112"/>
        <v>2021</v>
      </c>
      <c r="P8958">
        <f t="shared" si="1113"/>
        <v>7</v>
      </c>
      <c r="Q8958" t="str">
        <f t="shared" si="1114"/>
        <v>juil</v>
      </c>
      <c r="R8958" t="str">
        <f t="shared" si="1115"/>
        <v>New Mexico</v>
      </c>
      <c r="S8958" t="str">
        <f t="shared" si="1116"/>
        <v>2021-07</v>
      </c>
      <c r="T8958">
        <f>IF(AND(COUNTIF(Calculs!$Q$2:$Q$12,$O8958)&gt;0,COUNTIF(Calculs!$S$2:$S$12,$E8958)&gt;0,COUNTIF(Calculs!$U$2:$U$12,$H8958)&gt;0),1,0)</f>
        <v>1</v>
      </c>
      <c r="U8958">
        <f t="shared" si="1117"/>
        <v>9450</v>
      </c>
      <c r="V8958">
        <f t="shared" si="1118"/>
        <v>210</v>
      </c>
      <c r="W8958">
        <f t="shared" si="1119"/>
        <v>4063.5000000000005</v>
      </c>
    </row>
    <row r="8959" spans="1:23" ht="15.75" customHeight="1" x14ac:dyDescent="0.3">
      <c r="A8959" s="2" t="s">
        <v>33</v>
      </c>
      <c r="B8959" s="2">
        <v>1128299</v>
      </c>
      <c r="C8959" s="3">
        <v>44402</v>
      </c>
      <c r="D8959" s="12" t="str" cm="1">
        <f t="array" ref="D8959">_xlfn.SWITCH(WEEKDAY(C8959,2), 1, "Lundi", 2, "Mardi", 3, "Mercredi", 4, "Jeudi", 5, "Vendredi", 6, "Samedi", 7, "Dimanche", "Erreur")</f>
        <v>Dimanche</v>
      </c>
      <c r="E8959" s="2" t="s">
        <v>30</v>
      </c>
      <c r="F8959" s="2" t="s">
        <v>87</v>
      </c>
      <c r="G8959" s="2" t="s">
        <v>88</v>
      </c>
      <c r="H8959" s="4" t="s">
        <v>19</v>
      </c>
      <c r="I8959" s="5">
        <v>39</v>
      </c>
      <c r="J8959" s="6">
        <v>171</v>
      </c>
      <c r="K8959" s="7">
        <v>6669</v>
      </c>
      <c r="L8959" s="7">
        <v>2467.5299999999997</v>
      </c>
      <c r="M8959" s="8">
        <v>0.37</v>
      </c>
      <c r="N8959" s="2" t="s">
        <v>23</v>
      </c>
      <c r="O8959">
        <f t="shared" si="1112"/>
        <v>2021</v>
      </c>
      <c r="P8959">
        <f t="shared" si="1113"/>
        <v>7</v>
      </c>
      <c r="Q8959" t="str">
        <f t="shared" si="1114"/>
        <v>juil</v>
      </c>
      <c r="R8959" t="str">
        <f t="shared" si="1115"/>
        <v>New Mexico</v>
      </c>
      <c r="S8959" t="str">
        <f t="shared" si="1116"/>
        <v>2021-07</v>
      </c>
      <c r="T8959">
        <f>IF(AND(COUNTIF(Calculs!$Q$2:$Q$12,$O8959)&gt;0,COUNTIF(Calculs!$S$2:$S$12,$E8959)&gt;0,COUNTIF(Calculs!$U$2:$U$12,$H8959)&gt;0),1,0)</f>
        <v>1</v>
      </c>
      <c r="U8959">
        <f t="shared" si="1117"/>
        <v>6669</v>
      </c>
      <c r="V8959">
        <f t="shared" si="1118"/>
        <v>171</v>
      </c>
      <c r="W8959">
        <f t="shared" si="1119"/>
        <v>2467.5299999999997</v>
      </c>
    </row>
    <row r="8960" spans="1:23" ht="15.75" customHeight="1" x14ac:dyDescent="0.3">
      <c r="A8960" s="2" t="s">
        <v>33</v>
      </c>
      <c r="B8960" s="2">
        <v>1128299</v>
      </c>
      <c r="C8960" s="3">
        <v>44402</v>
      </c>
      <c r="D8960" s="12" t="str" cm="1">
        <f t="array" ref="D8960">_xlfn.SWITCH(WEEKDAY(C8960,2), 1, "Lundi", 2, "Mardi", 3, "Mercredi", 4, "Jeudi", 5, "Vendredi", 6, "Samedi", 7, "Dimanche", "Erreur")</f>
        <v>Dimanche</v>
      </c>
      <c r="E8960" s="2" t="s">
        <v>30</v>
      </c>
      <c r="F8960" s="2" t="s">
        <v>87</v>
      </c>
      <c r="G8960" s="2" t="s">
        <v>88</v>
      </c>
      <c r="H8960" s="4" t="s">
        <v>20</v>
      </c>
      <c r="I8960" s="5">
        <v>39</v>
      </c>
      <c r="J8960" s="6">
        <v>149</v>
      </c>
      <c r="K8960" s="7">
        <v>5811</v>
      </c>
      <c r="L8960" s="7">
        <v>2440.62</v>
      </c>
      <c r="M8960" s="8">
        <v>0.42</v>
      </c>
      <c r="N8960" s="2" t="s">
        <v>23</v>
      </c>
      <c r="O8960">
        <f t="shared" si="1112"/>
        <v>2021</v>
      </c>
      <c r="P8960">
        <f t="shared" si="1113"/>
        <v>7</v>
      </c>
      <c r="Q8960" t="str">
        <f t="shared" si="1114"/>
        <v>juil</v>
      </c>
      <c r="R8960" t="str">
        <f t="shared" si="1115"/>
        <v>New Mexico</v>
      </c>
      <c r="S8960" t="str">
        <f t="shared" si="1116"/>
        <v>2021-07</v>
      </c>
      <c r="T8960">
        <f>IF(AND(COUNTIF(Calculs!$Q$2:$Q$12,$O8960)&gt;0,COUNTIF(Calculs!$S$2:$S$12,$E8960)&gt;0,COUNTIF(Calculs!$U$2:$U$12,$H8960)&gt;0),1,0)</f>
        <v>1</v>
      </c>
      <c r="U8960">
        <f t="shared" si="1117"/>
        <v>5811</v>
      </c>
      <c r="V8960">
        <f t="shared" si="1118"/>
        <v>149</v>
      </c>
      <c r="W8960">
        <f t="shared" si="1119"/>
        <v>2440.62</v>
      </c>
    </row>
    <row r="8961" spans="1:23" ht="15.75" customHeight="1" x14ac:dyDescent="0.3">
      <c r="A8961" s="2" t="s">
        <v>33</v>
      </c>
      <c r="B8961" s="2">
        <v>1128299</v>
      </c>
      <c r="C8961" s="3">
        <v>44402</v>
      </c>
      <c r="D8961" s="12" t="str" cm="1">
        <f t="array" ref="D8961">_xlfn.SWITCH(WEEKDAY(C8961,2), 1, "Lundi", 2, "Mardi", 3, "Mercredi", 4, "Jeudi", 5, "Vendredi", 6, "Samedi", 7, "Dimanche", "Erreur")</f>
        <v>Dimanche</v>
      </c>
      <c r="E8961" s="2" t="s">
        <v>30</v>
      </c>
      <c r="F8961" s="2" t="s">
        <v>87</v>
      </c>
      <c r="G8961" s="2" t="s">
        <v>88</v>
      </c>
      <c r="H8961" s="4" t="s">
        <v>21</v>
      </c>
      <c r="I8961" s="5">
        <v>40</v>
      </c>
      <c r="J8961" s="6">
        <v>160</v>
      </c>
      <c r="K8961" s="7">
        <v>6400</v>
      </c>
      <c r="L8961" s="7">
        <v>2048</v>
      </c>
      <c r="M8961" s="8">
        <v>0.32</v>
      </c>
      <c r="N8961" s="2" t="s">
        <v>23</v>
      </c>
      <c r="O8961">
        <f t="shared" si="1112"/>
        <v>2021</v>
      </c>
      <c r="P8961">
        <f t="shared" si="1113"/>
        <v>7</v>
      </c>
      <c r="Q8961" t="str">
        <f t="shared" si="1114"/>
        <v>juil</v>
      </c>
      <c r="R8961" t="str">
        <f t="shared" si="1115"/>
        <v>New Mexico</v>
      </c>
      <c r="S8961" t="str">
        <f t="shared" si="1116"/>
        <v>2021-07</v>
      </c>
      <c r="T8961">
        <f>IF(AND(COUNTIF(Calculs!$Q$2:$Q$12,$O8961)&gt;0,COUNTIF(Calculs!$S$2:$S$12,$E8961)&gt;0,COUNTIF(Calculs!$U$2:$U$12,$H8961)&gt;0),1,0)</f>
        <v>1</v>
      </c>
      <c r="U8961">
        <f t="shared" si="1117"/>
        <v>6400</v>
      </c>
      <c r="V8961">
        <f t="shared" si="1118"/>
        <v>160</v>
      </c>
      <c r="W8961">
        <f t="shared" si="1119"/>
        <v>2048</v>
      </c>
    </row>
    <row r="8962" spans="1:23" ht="15.75" customHeight="1" x14ac:dyDescent="0.3">
      <c r="A8962" s="2" t="s">
        <v>33</v>
      </c>
      <c r="B8962" s="2">
        <v>1128299</v>
      </c>
      <c r="C8962" s="3">
        <v>44402</v>
      </c>
      <c r="D8962" s="12" t="str" cm="1">
        <f t="array" ref="D8962">_xlfn.SWITCH(WEEKDAY(C8962,2), 1, "Lundi", 2, "Mardi", 3, "Mercredi", 4, "Jeudi", 5, "Vendredi", 6, "Samedi", 7, "Dimanche", "Erreur")</f>
        <v>Dimanche</v>
      </c>
      <c r="E8962" s="2" t="s">
        <v>30</v>
      </c>
      <c r="F8962" s="2" t="s">
        <v>87</v>
      </c>
      <c r="G8962" s="2" t="s">
        <v>88</v>
      </c>
      <c r="H8962" s="4" t="s">
        <v>22</v>
      </c>
      <c r="I8962" s="5">
        <v>49</v>
      </c>
      <c r="J8962" s="6">
        <v>160</v>
      </c>
      <c r="K8962" s="7">
        <v>7840</v>
      </c>
      <c r="L8962" s="7">
        <v>2508.8000000000002</v>
      </c>
      <c r="M8962" s="8">
        <v>0.32</v>
      </c>
      <c r="N8962" s="2" t="s">
        <v>23</v>
      </c>
      <c r="O8962">
        <f t="shared" si="1112"/>
        <v>2021</v>
      </c>
      <c r="P8962">
        <f t="shared" si="1113"/>
        <v>7</v>
      </c>
      <c r="Q8962" t="str">
        <f t="shared" si="1114"/>
        <v>juil</v>
      </c>
      <c r="R8962" t="str">
        <f t="shared" si="1115"/>
        <v>New Mexico</v>
      </c>
      <c r="S8962" t="str">
        <f t="shared" si="1116"/>
        <v>2021-07</v>
      </c>
      <c r="T8962">
        <f>IF(AND(COUNTIF(Calculs!$Q$2:$Q$12,$O8962)&gt;0,COUNTIF(Calculs!$S$2:$S$12,$E8962)&gt;0,COUNTIF(Calculs!$U$2:$U$12,$H8962)&gt;0),1,0)</f>
        <v>1</v>
      </c>
      <c r="U8962">
        <f t="shared" si="1117"/>
        <v>7840</v>
      </c>
      <c r="V8962">
        <f t="shared" si="1118"/>
        <v>160</v>
      </c>
      <c r="W8962">
        <f t="shared" si="1119"/>
        <v>2508.8000000000002</v>
      </c>
    </row>
    <row r="8963" spans="1:23" ht="15.75" customHeight="1" x14ac:dyDescent="0.3">
      <c r="A8963" s="2" t="s">
        <v>33</v>
      </c>
      <c r="B8963" s="2">
        <v>1128299</v>
      </c>
      <c r="C8963" s="3">
        <v>44434</v>
      </c>
      <c r="D8963" s="12" t="str" cm="1">
        <f t="array" ref="D8963">_xlfn.SWITCH(WEEKDAY(C8963,2), 1, "Lundi", 2, "Mardi", 3, "Mercredi", 4, "Jeudi", 5, "Vendredi", 6, "Samedi", 7, "Dimanche", "Erreur")</f>
        <v>Jeudi</v>
      </c>
      <c r="E8963" s="2" t="s">
        <v>30</v>
      </c>
      <c r="F8963" s="2" t="s">
        <v>87</v>
      </c>
      <c r="G8963" s="2" t="s">
        <v>88</v>
      </c>
      <c r="H8963" s="4" t="s">
        <v>16</v>
      </c>
      <c r="I8963" s="5">
        <v>40</v>
      </c>
      <c r="J8963" s="6">
        <v>224</v>
      </c>
      <c r="K8963" s="7">
        <v>8960</v>
      </c>
      <c r="L8963" s="7">
        <v>3315.2</v>
      </c>
      <c r="M8963" s="8">
        <v>0.37</v>
      </c>
      <c r="N8963" s="2" t="s">
        <v>23</v>
      </c>
      <c r="O8963">
        <f t="shared" ref="O8963:O9026" si="1120">YEAR($C8963)</f>
        <v>2021</v>
      </c>
      <c r="P8963">
        <f t="shared" ref="P8963:P9026" si="1121">MONTH($C8963)</f>
        <v>8</v>
      </c>
      <c r="Q8963" t="str">
        <f t="shared" ref="Q8963:Q9026" si="1122">TEXT($C8963,"mmm")</f>
        <v>août</v>
      </c>
      <c r="R8963" t="str">
        <f t="shared" ref="R8963:R9026" si="1123">SUBSTITUTE(SUBSTITUTE($F8963,"Sud ","South "),"Ouest ","West ")</f>
        <v>New Mexico</v>
      </c>
      <c r="S8963" t="str">
        <f t="shared" ref="S8963:S9026" si="1124">TEXT($C8963,"aaaa-mm")</f>
        <v>2021-08</v>
      </c>
      <c r="T8963">
        <f>IF(AND(COUNTIF(Calculs!$Q$2:$Q$12,$O8963)&gt;0,COUNTIF(Calculs!$S$2:$S$12,$E8963)&gt;0,COUNTIF(Calculs!$U$2:$U$12,$H8963)&gt;0),1,0)</f>
        <v>1</v>
      </c>
      <c r="U8963">
        <f t="shared" ref="U8963:U9026" si="1125">$K8963*$T8963</f>
        <v>8960</v>
      </c>
      <c r="V8963">
        <f t="shared" ref="V8963:V9026" si="1126">$J8963*$T8963</f>
        <v>224</v>
      </c>
      <c r="W8963">
        <f t="shared" ref="W8963:W9026" si="1127">$L8963*$T8963</f>
        <v>3315.2</v>
      </c>
    </row>
    <row r="8964" spans="1:23" ht="15.75" customHeight="1" x14ac:dyDescent="0.3">
      <c r="A8964" s="2" t="s">
        <v>33</v>
      </c>
      <c r="B8964" s="2">
        <v>1128299</v>
      </c>
      <c r="C8964" s="3">
        <v>44434</v>
      </c>
      <c r="D8964" s="12" t="str" cm="1">
        <f t="array" ref="D8964">_xlfn.SWITCH(WEEKDAY(C8964,2), 1, "Lundi", 2, "Mardi", 3, "Mercredi", 4, "Jeudi", 5, "Vendredi", 6, "Samedi", 7, "Dimanche", "Erreur")</f>
        <v>Jeudi</v>
      </c>
      <c r="E8964" s="2" t="s">
        <v>30</v>
      </c>
      <c r="F8964" s="2" t="s">
        <v>87</v>
      </c>
      <c r="G8964" s="2" t="s">
        <v>88</v>
      </c>
      <c r="H8964" s="4" t="s">
        <v>18</v>
      </c>
      <c r="I8964" s="5">
        <v>44</v>
      </c>
      <c r="J8964" s="6">
        <v>208</v>
      </c>
      <c r="K8964" s="7">
        <v>9152</v>
      </c>
      <c r="L8964" s="7">
        <v>4026.88</v>
      </c>
      <c r="M8964" s="8">
        <v>0.44</v>
      </c>
      <c r="N8964" s="2" t="s">
        <v>23</v>
      </c>
      <c r="O8964">
        <f t="shared" si="1120"/>
        <v>2021</v>
      </c>
      <c r="P8964">
        <f t="shared" si="1121"/>
        <v>8</v>
      </c>
      <c r="Q8964" t="str">
        <f t="shared" si="1122"/>
        <v>août</v>
      </c>
      <c r="R8964" t="str">
        <f t="shared" si="1123"/>
        <v>New Mexico</v>
      </c>
      <c r="S8964" t="str">
        <f t="shared" si="1124"/>
        <v>2021-08</v>
      </c>
      <c r="T8964">
        <f>IF(AND(COUNTIF(Calculs!$Q$2:$Q$12,$O8964)&gt;0,COUNTIF(Calculs!$S$2:$S$12,$E8964)&gt;0,COUNTIF(Calculs!$U$2:$U$12,$H8964)&gt;0),1,0)</f>
        <v>1</v>
      </c>
      <c r="U8964">
        <f t="shared" si="1125"/>
        <v>9152</v>
      </c>
      <c r="V8964">
        <f t="shared" si="1126"/>
        <v>208</v>
      </c>
      <c r="W8964">
        <f t="shared" si="1127"/>
        <v>4026.88</v>
      </c>
    </row>
    <row r="8965" spans="1:23" ht="15.75" customHeight="1" x14ac:dyDescent="0.3">
      <c r="A8965" s="2" t="s">
        <v>33</v>
      </c>
      <c r="B8965" s="2">
        <v>1128299</v>
      </c>
      <c r="C8965" s="3">
        <v>44434</v>
      </c>
      <c r="D8965" s="12" t="str" cm="1">
        <f t="array" ref="D8965">_xlfn.SWITCH(WEEKDAY(C8965,2), 1, "Lundi", 2, "Mardi", 3, "Mercredi", 4, "Jeudi", 5, "Vendredi", 6, "Samedi", 7, "Dimanche", "Erreur")</f>
        <v>Jeudi</v>
      </c>
      <c r="E8965" s="2" t="s">
        <v>30</v>
      </c>
      <c r="F8965" s="2" t="s">
        <v>87</v>
      </c>
      <c r="G8965" s="2" t="s">
        <v>88</v>
      </c>
      <c r="H8965" s="4" t="s">
        <v>19</v>
      </c>
      <c r="I8965" s="5">
        <v>46</v>
      </c>
      <c r="J8965" s="6">
        <v>163</v>
      </c>
      <c r="K8965" s="7">
        <v>7498</v>
      </c>
      <c r="L8965" s="7">
        <v>2999.2</v>
      </c>
      <c r="M8965" s="8">
        <v>0.39999999999999997</v>
      </c>
      <c r="N8965" s="2" t="s">
        <v>23</v>
      </c>
      <c r="O8965">
        <f t="shared" si="1120"/>
        <v>2021</v>
      </c>
      <c r="P8965">
        <f t="shared" si="1121"/>
        <v>8</v>
      </c>
      <c r="Q8965" t="str">
        <f t="shared" si="1122"/>
        <v>août</v>
      </c>
      <c r="R8965" t="str">
        <f t="shared" si="1123"/>
        <v>New Mexico</v>
      </c>
      <c r="S8965" t="str">
        <f t="shared" si="1124"/>
        <v>2021-08</v>
      </c>
      <c r="T8965">
        <f>IF(AND(COUNTIF(Calculs!$Q$2:$Q$12,$O8965)&gt;0,COUNTIF(Calculs!$S$2:$S$12,$E8965)&gt;0,COUNTIF(Calculs!$U$2:$U$12,$H8965)&gt;0),1,0)</f>
        <v>1</v>
      </c>
      <c r="U8965">
        <f t="shared" si="1125"/>
        <v>7498</v>
      </c>
      <c r="V8965">
        <f t="shared" si="1126"/>
        <v>163</v>
      </c>
      <c r="W8965">
        <f t="shared" si="1127"/>
        <v>2999.2</v>
      </c>
    </row>
    <row r="8966" spans="1:23" ht="15.75" customHeight="1" x14ac:dyDescent="0.3">
      <c r="A8966" s="2" t="s">
        <v>33</v>
      </c>
      <c r="B8966" s="2">
        <v>1128299</v>
      </c>
      <c r="C8966" s="3">
        <v>44434</v>
      </c>
      <c r="D8966" s="12" t="str" cm="1">
        <f t="array" ref="D8966">_xlfn.SWITCH(WEEKDAY(C8966,2), 1, "Lundi", 2, "Mardi", 3, "Mercredi", 4, "Jeudi", 5, "Vendredi", 6, "Samedi", 7, "Dimanche", "Erreur")</f>
        <v>Jeudi</v>
      </c>
      <c r="E8966" s="2" t="s">
        <v>30</v>
      </c>
      <c r="F8966" s="2" t="s">
        <v>87</v>
      </c>
      <c r="G8966" s="2" t="s">
        <v>88</v>
      </c>
      <c r="H8966" s="4" t="s">
        <v>20</v>
      </c>
      <c r="I8966" s="5">
        <v>46</v>
      </c>
      <c r="J8966" s="6">
        <v>152</v>
      </c>
      <c r="K8966" s="7">
        <v>6992</v>
      </c>
      <c r="L8966" s="7">
        <v>2587.04</v>
      </c>
      <c r="M8966" s="8">
        <v>0.37</v>
      </c>
      <c r="N8966" s="2" t="s">
        <v>23</v>
      </c>
      <c r="O8966">
        <f t="shared" si="1120"/>
        <v>2021</v>
      </c>
      <c r="P8966">
        <f t="shared" si="1121"/>
        <v>8</v>
      </c>
      <c r="Q8966" t="str">
        <f t="shared" si="1122"/>
        <v>août</v>
      </c>
      <c r="R8966" t="str">
        <f t="shared" si="1123"/>
        <v>New Mexico</v>
      </c>
      <c r="S8966" t="str">
        <f t="shared" si="1124"/>
        <v>2021-08</v>
      </c>
      <c r="T8966">
        <f>IF(AND(COUNTIF(Calculs!$Q$2:$Q$12,$O8966)&gt;0,COUNTIF(Calculs!$S$2:$S$12,$E8966)&gt;0,COUNTIF(Calculs!$U$2:$U$12,$H8966)&gt;0),1,0)</f>
        <v>1</v>
      </c>
      <c r="U8966">
        <f t="shared" si="1125"/>
        <v>6992</v>
      </c>
      <c r="V8966">
        <f t="shared" si="1126"/>
        <v>152</v>
      </c>
      <c r="W8966">
        <f t="shared" si="1127"/>
        <v>2587.04</v>
      </c>
    </row>
    <row r="8967" spans="1:23" ht="15.75" customHeight="1" x14ac:dyDescent="0.3">
      <c r="A8967" s="2" t="s">
        <v>33</v>
      </c>
      <c r="B8967" s="2">
        <v>1128299</v>
      </c>
      <c r="C8967" s="3">
        <v>44434</v>
      </c>
      <c r="D8967" s="12" t="str" cm="1">
        <f t="array" ref="D8967">_xlfn.SWITCH(WEEKDAY(C8967,2), 1, "Lundi", 2, "Mardi", 3, "Mercredi", 4, "Jeudi", 5, "Vendredi", 6, "Samedi", 7, "Dimanche", "Erreur")</f>
        <v>Jeudi</v>
      </c>
      <c r="E8967" s="2" t="s">
        <v>30</v>
      </c>
      <c r="F8967" s="2" t="s">
        <v>87</v>
      </c>
      <c r="G8967" s="2" t="s">
        <v>88</v>
      </c>
      <c r="H8967" s="4" t="s">
        <v>21</v>
      </c>
      <c r="I8967" s="5">
        <v>48</v>
      </c>
      <c r="J8967" s="6">
        <v>162</v>
      </c>
      <c r="K8967" s="7">
        <v>7776</v>
      </c>
      <c r="L8967" s="7">
        <v>2643.8399999999997</v>
      </c>
      <c r="M8967" s="8">
        <v>0.33999999999999997</v>
      </c>
      <c r="N8967" s="2" t="s">
        <v>23</v>
      </c>
      <c r="O8967">
        <f t="shared" si="1120"/>
        <v>2021</v>
      </c>
      <c r="P8967">
        <f t="shared" si="1121"/>
        <v>8</v>
      </c>
      <c r="Q8967" t="str">
        <f t="shared" si="1122"/>
        <v>août</v>
      </c>
      <c r="R8967" t="str">
        <f t="shared" si="1123"/>
        <v>New Mexico</v>
      </c>
      <c r="S8967" t="str">
        <f t="shared" si="1124"/>
        <v>2021-08</v>
      </c>
      <c r="T8967">
        <f>IF(AND(COUNTIF(Calculs!$Q$2:$Q$12,$O8967)&gt;0,COUNTIF(Calculs!$S$2:$S$12,$E8967)&gt;0,COUNTIF(Calculs!$U$2:$U$12,$H8967)&gt;0),1,0)</f>
        <v>1</v>
      </c>
      <c r="U8967">
        <f t="shared" si="1125"/>
        <v>7776</v>
      </c>
      <c r="V8967">
        <f t="shared" si="1126"/>
        <v>162</v>
      </c>
      <c r="W8967">
        <f t="shared" si="1127"/>
        <v>2643.8399999999997</v>
      </c>
    </row>
    <row r="8968" spans="1:23" ht="15.75" customHeight="1" x14ac:dyDescent="0.3">
      <c r="A8968" s="2" t="s">
        <v>33</v>
      </c>
      <c r="B8968" s="2">
        <v>1128299</v>
      </c>
      <c r="C8968" s="3">
        <v>44434</v>
      </c>
      <c r="D8968" s="12" t="str" cm="1">
        <f t="array" ref="D8968">_xlfn.SWITCH(WEEKDAY(C8968,2), 1, "Lundi", 2, "Mardi", 3, "Mercredi", 4, "Jeudi", 5, "Vendredi", 6, "Samedi", 7, "Dimanche", "Erreur")</f>
        <v>Jeudi</v>
      </c>
      <c r="E8968" s="2" t="s">
        <v>30</v>
      </c>
      <c r="F8968" s="2" t="s">
        <v>87</v>
      </c>
      <c r="G8968" s="2" t="s">
        <v>88</v>
      </c>
      <c r="H8968" s="4" t="s">
        <v>22</v>
      </c>
      <c r="I8968" s="5">
        <v>50</v>
      </c>
      <c r="J8968" s="6">
        <v>153</v>
      </c>
      <c r="K8968" s="7">
        <v>7650</v>
      </c>
      <c r="L8968" s="7">
        <v>2448</v>
      </c>
      <c r="M8968" s="8">
        <v>0.32</v>
      </c>
      <c r="N8968" s="2" t="s">
        <v>23</v>
      </c>
      <c r="O8968">
        <f t="shared" si="1120"/>
        <v>2021</v>
      </c>
      <c r="P8968">
        <f t="shared" si="1121"/>
        <v>8</v>
      </c>
      <c r="Q8968" t="str">
        <f t="shared" si="1122"/>
        <v>août</v>
      </c>
      <c r="R8968" t="str">
        <f t="shared" si="1123"/>
        <v>New Mexico</v>
      </c>
      <c r="S8968" t="str">
        <f t="shared" si="1124"/>
        <v>2021-08</v>
      </c>
      <c r="T8968">
        <f>IF(AND(COUNTIF(Calculs!$Q$2:$Q$12,$O8968)&gt;0,COUNTIF(Calculs!$S$2:$S$12,$E8968)&gt;0,COUNTIF(Calculs!$U$2:$U$12,$H8968)&gt;0),1,0)</f>
        <v>1</v>
      </c>
      <c r="U8968">
        <f t="shared" si="1125"/>
        <v>7650</v>
      </c>
      <c r="V8968">
        <f t="shared" si="1126"/>
        <v>153</v>
      </c>
      <c r="W8968">
        <f t="shared" si="1127"/>
        <v>2448</v>
      </c>
    </row>
    <row r="8969" spans="1:23" ht="15.75" customHeight="1" x14ac:dyDescent="0.3">
      <c r="A8969" s="2" t="s">
        <v>33</v>
      </c>
      <c r="B8969" s="2">
        <v>1128299</v>
      </c>
      <c r="C8969" s="3">
        <v>44466</v>
      </c>
      <c r="D8969" s="12" t="str" cm="1">
        <f t="array" ref="D8969">_xlfn.SWITCH(WEEKDAY(C8969,2), 1, "Lundi", 2, "Mardi", 3, "Mercredi", 4, "Jeudi", 5, "Vendredi", 6, "Samedi", 7, "Dimanche", "Erreur")</f>
        <v>Lundi</v>
      </c>
      <c r="E8969" s="2" t="s">
        <v>30</v>
      </c>
      <c r="F8969" s="2" t="s">
        <v>87</v>
      </c>
      <c r="G8969" s="2" t="s">
        <v>88</v>
      </c>
      <c r="H8969" s="4" t="s">
        <v>16</v>
      </c>
      <c r="I8969" s="5">
        <v>37</v>
      </c>
      <c r="J8969" s="6">
        <v>206</v>
      </c>
      <c r="K8969" s="7">
        <v>7622</v>
      </c>
      <c r="L8969" s="7">
        <v>3201.24</v>
      </c>
      <c r="M8969" s="8">
        <v>0.42</v>
      </c>
      <c r="N8969" s="2" t="s">
        <v>23</v>
      </c>
      <c r="O8969">
        <f t="shared" si="1120"/>
        <v>2021</v>
      </c>
      <c r="P8969">
        <f t="shared" si="1121"/>
        <v>9</v>
      </c>
      <c r="Q8969" t="str">
        <f t="shared" si="1122"/>
        <v>sept</v>
      </c>
      <c r="R8969" t="str">
        <f t="shared" si="1123"/>
        <v>New Mexico</v>
      </c>
      <c r="S8969" t="str">
        <f t="shared" si="1124"/>
        <v>2021-09</v>
      </c>
      <c r="T8969">
        <f>IF(AND(COUNTIF(Calculs!$Q$2:$Q$12,$O8969)&gt;0,COUNTIF(Calculs!$S$2:$S$12,$E8969)&gt;0,COUNTIF(Calculs!$U$2:$U$12,$H8969)&gt;0),1,0)</f>
        <v>1</v>
      </c>
      <c r="U8969">
        <f t="shared" si="1125"/>
        <v>7622</v>
      </c>
      <c r="V8969">
        <f t="shared" si="1126"/>
        <v>206</v>
      </c>
      <c r="W8969">
        <f t="shared" si="1127"/>
        <v>3201.24</v>
      </c>
    </row>
    <row r="8970" spans="1:23" ht="15.75" customHeight="1" x14ac:dyDescent="0.3">
      <c r="A8970" s="2" t="s">
        <v>33</v>
      </c>
      <c r="B8970" s="2">
        <v>1128299</v>
      </c>
      <c r="C8970" s="3">
        <v>44466</v>
      </c>
      <c r="D8970" s="12" t="str" cm="1">
        <f t="array" ref="D8970">_xlfn.SWITCH(WEEKDAY(C8970,2), 1, "Lundi", 2, "Mardi", 3, "Mercredi", 4, "Jeudi", 5, "Vendredi", 6, "Samedi", 7, "Dimanche", "Erreur")</f>
        <v>Lundi</v>
      </c>
      <c r="E8970" s="2" t="s">
        <v>30</v>
      </c>
      <c r="F8970" s="2" t="s">
        <v>87</v>
      </c>
      <c r="G8970" s="2" t="s">
        <v>88</v>
      </c>
      <c r="H8970" s="4" t="s">
        <v>18</v>
      </c>
      <c r="I8970" s="5">
        <v>39</v>
      </c>
      <c r="J8970" s="6">
        <v>188</v>
      </c>
      <c r="K8970" s="7">
        <v>7332</v>
      </c>
      <c r="L8970" s="7">
        <v>3372.7200000000003</v>
      </c>
      <c r="M8970" s="8">
        <v>0.46</v>
      </c>
      <c r="N8970" s="2" t="s">
        <v>23</v>
      </c>
      <c r="O8970">
        <f t="shared" si="1120"/>
        <v>2021</v>
      </c>
      <c r="P8970">
        <f t="shared" si="1121"/>
        <v>9</v>
      </c>
      <c r="Q8970" t="str">
        <f t="shared" si="1122"/>
        <v>sept</v>
      </c>
      <c r="R8970" t="str">
        <f t="shared" si="1123"/>
        <v>New Mexico</v>
      </c>
      <c r="S8970" t="str">
        <f t="shared" si="1124"/>
        <v>2021-09</v>
      </c>
      <c r="T8970">
        <f>IF(AND(COUNTIF(Calculs!$Q$2:$Q$12,$O8970)&gt;0,COUNTIF(Calculs!$S$2:$S$12,$E8970)&gt;0,COUNTIF(Calculs!$U$2:$U$12,$H8970)&gt;0),1,0)</f>
        <v>1</v>
      </c>
      <c r="U8970">
        <f t="shared" si="1125"/>
        <v>7332</v>
      </c>
      <c r="V8970">
        <f t="shared" si="1126"/>
        <v>188</v>
      </c>
      <c r="W8970">
        <f t="shared" si="1127"/>
        <v>3372.7200000000003</v>
      </c>
    </row>
    <row r="8971" spans="1:23" ht="15.75" customHeight="1" x14ac:dyDescent="0.3">
      <c r="A8971" s="2" t="s">
        <v>33</v>
      </c>
      <c r="B8971" s="2">
        <v>1128299</v>
      </c>
      <c r="C8971" s="3">
        <v>44466</v>
      </c>
      <c r="D8971" s="12" t="str" cm="1">
        <f t="array" ref="D8971">_xlfn.SWITCH(WEEKDAY(C8971,2), 1, "Lundi", 2, "Mardi", 3, "Mercredi", 4, "Jeudi", 5, "Vendredi", 6, "Samedi", 7, "Dimanche", "Erreur")</f>
        <v>Lundi</v>
      </c>
      <c r="E8971" s="2" t="s">
        <v>30</v>
      </c>
      <c r="F8971" s="2" t="s">
        <v>87</v>
      </c>
      <c r="G8971" s="2" t="s">
        <v>88</v>
      </c>
      <c r="H8971" s="4" t="s">
        <v>19</v>
      </c>
      <c r="I8971" s="5">
        <v>39</v>
      </c>
      <c r="J8971" s="6">
        <v>147</v>
      </c>
      <c r="K8971" s="7">
        <v>5733</v>
      </c>
      <c r="L8971" s="7">
        <v>2407.86</v>
      </c>
      <c r="M8971" s="8">
        <v>0.42</v>
      </c>
      <c r="N8971" s="2" t="s">
        <v>23</v>
      </c>
      <c r="O8971">
        <f t="shared" si="1120"/>
        <v>2021</v>
      </c>
      <c r="P8971">
        <f t="shared" si="1121"/>
        <v>9</v>
      </c>
      <c r="Q8971" t="str">
        <f t="shared" si="1122"/>
        <v>sept</v>
      </c>
      <c r="R8971" t="str">
        <f t="shared" si="1123"/>
        <v>New Mexico</v>
      </c>
      <c r="S8971" t="str">
        <f t="shared" si="1124"/>
        <v>2021-09</v>
      </c>
      <c r="T8971">
        <f>IF(AND(COUNTIF(Calculs!$Q$2:$Q$12,$O8971)&gt;0,COUNTIF(Calculs!$S$2:$S$12,$E8971)&gt;0,COUNTIF(Calculs!$U$2:$U$12,$H8971)&gt;0),1,0)</f>
        <v>1</v>
      </c>
      <c r="U8971">
        <f t="shared" si="1125"/>
        <v>5733</v>
      </c>
      <c r="V8971">
        <f t="shared" si="1126"/>
        <v>147</v>
      </c>
      <c r="W8971">
        <f t="shared" si="1127"/>
        <v>2407.86</v>
      </c>
    </row>
    <row r="8972" spans="1:23" ht="15.75" customHeight="1" x14ac:dyDescent="0.3">
      <c r="A8972" s="2" t="s">
        <v>33</v>
      </c>
      <c r="B8972" s="2">
        <v>1128299</v>
      </c>
      <c r="C8972" s="3">
        <v>44466</v>
      </c>
      <c r="D8972" s="12" t="str" cm="1">
        <f t="array" ref="D8972">_xlfn.SWITCH(WEEKDAY(C8972,2), 1, "Lundi", 2, "Mardi", 3, "Mercredi", 4, "Jeudi", 5, "Vendredi", 6, "Samedi", 7, "Dimanche", "Erreur")</f>
        <v>Lundi</v>
      </c>
      <c r="E8972" s="2" t="s">
        <v>30</v>
      </c>
      <c r="F8972" s="2" t="s">
        <v>87</v>
      </c>
      <c r="G8972" s="2" t="s">
        <v>88</v>
      </c>
      <c r="H8972" s="4" t="s">
        <v>20</v>
      </c>
      <c r="I8972" s="5">
        <v>37</v>
      </c>
      <c r="J8972" s="6">
        <v>145</v>
      </c>
      <c r="K8972" s="7">
        <v>5365</v>
      </c>
      <c r="L8972" s="7">
        <v>2199.65</v>
      </c>
      <c r="M8972" s="8">
        <v>0.41</v>
      </c>
      <c r="N8972" s="2" t="s">
        <v>23</v>
      </c>
      <c r="O8972">
        <f t="shared" si="1120"/>
        <v>2021</v>
      </c>
      <c r="P8972">
        <f t="shared" si="1121"/>
        <v>9</v>
      </c>
      <c r="Q8972" t="str">
        <f t="shared" si="1122"/>
        <v>sept</v>
      </c>
      <c r="R8972" t="str">
        <f t="shared" si="1123"/>
        <v>New Mexico</v>
      </c>
      <c r="S8972" t="str">
        <f t="shared" si="1124"/>
        <v>2021-09</v>
      </c>
      <c r="T8972">
        <f>IF(AND(COUNTIF(Calculs!$Q$2:$Q$12,$O8972)&gt;0,COUNTIF(Calculs!$S$2:$S$12,$E8972)&gt;0,COUNTIF(Calculs!$U$2:$U$12,$H8972)&gt;0),1,0)</f>
        <v>1</v>
      </c>
      <c r="U8972">
        <f t="shared" si="1125"/>
        <v>5365</v>
      </c>
      <c r="V8972">
        <f t="shared" si="1126"/>
        <v>145</v>
      </c>
      <c r="W8972">
        <f t="shared" si="1127"/>
        <v>2199.65</v>
      </c>
    </row>
    <row r="8973" spans="1:23" ht="15.75" customHeight="1" x14ac:dyDescent="0.3">
      <c r="A8973" s="2" t="s">
        <v>33</v>
      </c>
      <c r="B8973" s="2">
        <v>1128299</v>
      </c>
      <c r="C8973" s="3">
        <v>44466</v>
      </c>
      <c r="D8973" s="12" t="str" cm="1">
        <f t="array" ref="D8973">_xlfn.SWITCH(WEEKDAY(C8973,2), 1, "Lundi", 2, "Mardi", 3, "Mercredi", 4, "Jeudi", 5, "Vendredi", 6, "Samedi", 7, "Dimanche", "Erreur")</f>
        <v>Lundi</v>
      </c>
      <c r="E8973" s="2" t="s">
        <v>30</v>
      </c>
      <c r="F8973" s="2" t="s">
        <v>87</v>
      </c>
      <c r="G8973" s="2" t="s">
        <v>88</v>
      </c>
      <c r="H8973" s="4" t="s">
        <v>21</v>
      </c>
      <c r="I8973" s="5">
        <v>40</v>
      </c>
      <c r="J8973" s="6">
        <v>145</v>
      </c>
      <c r="K8973" s="7">
        <v>5800</v>
      </c>
      <c r="L8973" s="7">
        <v>2029.9999999999998</v>
      </c>
      <c r="M8973" s="8">
        <v>0.35</v>
      </c>
      <c r="N8973" s="2" t="s">
        <v>23</v>
      </c>
      <c r="O8973">
        <f t="shared" si="1120"/>
        <v>2021</v>
      </c>
      <c r="P8973">
        <f t="shared" si="1121"/>
        <v>9</v>
      </c>
      <c r="Q8973" t="str">
        <f t="shared" si="1122"/>
        <v>sept</v>
      </c>
      <c r="R8973" t="str">
        <f t="shared" si="1123"/>
        <v>New Mexico</v>
      </c>
      <c r="S8973" t="str">
        <f t="shared" si="1124"/>
        <v>2021-09</v>
      </c>
      <c r="T8973">
        <f>IF(AND(COUNTIF(Calculs!$Q$2:$Q$12,$O8973)&gt;0,COUNTIF(Calculs!$S$2:$S$12,$E8973)&gt;0,COUNTIF(Calculs!$U$2:$U$12,$H8973)&gt;0),1,0)</f>
        <v>1</v>
      </c>
      <c r="U8973">
        <f t="shared" si="1125"/>
        <v>5800</v>
      </c>
      <c r="V8973">
        <f t="shared" si="1126"/>
        <v>145</v>
      </c>
      <c r="W8973">
        <f t="shared" si="1127"/>
        <v>2029.9999999999998</v>
      </c>
    </row>
    <row r="8974" spans="1:23" ht="15.75" customHeight="1" x14ac:dyDescent="0.3">
      <c r="A8974" s="2" t="s">
        <v>33</v>
      </c>
      <c r="B8974" s="2">
        <v>1128299</v>
      </c>
      <c r="C8974" s="3">
        <v>44466</v>
      </c>
      <c r="D8974" s="12" t="str" cm="1">
        <f t="array" ref="D8974">_xlfn.SWITCH(WEEKDAY(C8974,2), 1, "Lundi", 2, "Mardi", 3, "Mercredi", 4, "Jeudi", 5, "Vendredi", 6, "Samedi", 7, "Dimanche", "Erreur")</f>
        <v>Lundi</v>
      </c>
      <c r="E8974" s="2" t="s">
        <v>30</v>
      </c>
      <c r="F8974" s="2" t="s">
        <v>87</v>
      </c>
      <c r="G8974" s="2" t="s">
        <v>88</v>
      </c>
      <c r="H8974" s="4" t="s">
        <v>22</v>
      </c>
      <c r="I8974" s="5">
        <v>48</v>
      </c>
      <c r="J8974" s="6">
        <v>157</v>
      </c>
      <c r="K8974" s="7">
        <v>7536</v>
      </c>
      <c r="L8974" s="7">
        <v>2260.7999999999997</v>
      </c>
      <c r="M8974" s="8">
        <v>0.3</v>
      </c>
      <c r="N8974" s="2" t="s">
        <v>23</v>
      </c>
      <c r="O8974">
        <f t="shared" si="1120"/>
        <v>2021</v>
      </c>
      <c r="P8974">
        <f t="shared" si="1121"/>
        <v>9</v>
      </c>
      <c r="Q8974" t="str">
        <f t="shared" si="1122"/>
        <v>sept</v>
      </c>
      <c r="R8974" t="str">
        <f t="shared" si="1123"/>
        <v>New Mexico</v>
      </c>
      <c r="S8974" t="str">
        <f t="shared" si="1124"/>
        <v>2021-09</v>
      </c>
      <c r="T8974">
        <f>IF(AND(COUNTIF(Calculs!$Q$2:$Q$12,$O8974)&gt;0,COUNTIF(Calculs!$S$2:$S$12,$E8974)&gt;0,COUNTIF(Calculs!$U$2:$U$12,$H8974)&gt;0),1,0)</f>
        <v>1</v>
      </c>
      <c r="U8974">
        <f t="shared" si="1125"/>
        <v>7536</v>
      </c>
      <c r="V8974">
        <f t="shared" si="1126"/>
        <v>157</v>
      </c>
      <c r="W8974">
        <f t="shared" si="1127"/>
        <v>2260.7999999999997</v>
      </c>
    </row>
    <row r="8975" spans="1:23" ht="15.75" customHeight="1" x14ac:dyDescent="0.3">
      <c r="A8975" s="2" t="s">
        <v>33</v>
      </c>
      <c r="B8975" s="2">
        <v>1128299</v>
      </c>
      <c r="C8975" s="3">
        <v>44495</v>
      </c>
      <c r="D8975" s="12" t="str" cm="1">
        <f t="array" ref="D8975">_xlfn.SWITCH(WEEKDAY(C8975,2), 1, "Lundi", 2, "Mardi", 3, "Mercredi", 4, "Jeudi", 5, "Vendredi", 6, "Samedi", 7, "Dimanche", "Erreur")</f>
        <v>Mardi</v>
      </c>
      <c r="E8975" s="2" t="s">
        <v>30</v>
      </c>
      <c r="F8975" s="2" t="s">
        <v>87</v>
      </c>
      <c r="G8975" s="2" t="s">
        <v>88</v>
      </c>
      <c r="H8975" s="4" t="s">
        <v>16</v>
      </c>
      <c r="I8975" s="5">
        <v>35</v>
      </c>
      <c r="J8975" s="6">
        <v>171</v>
      </c>
      <c r="K8975" s="7">
        <v>5985</v>
      </c>
      <c r="L8975" s="7">
        <v>2214.4499999999998</v>
      </c>
      <c r="M8975" s="8">
        <v>0.37</v>
      </c>
      <c r="N8975" s="2" t="s">
        <v>23</v>
      </c>
      <c r="O8975">
        <f t="shared" si="1120"/>
        <v>2021</v>
      </c>
      <c r="P8975">
        <f t="shared" si="1121"/>
        <v>10</v>
      </c>
      <c r="Q8975" t="str">
        <f t="shared" si="1122"/>
        <v>oct</v>
      </c>
      <c r="R8975" t="str">
        <f t="shared" si="1123"/>
        <v>New Mexico</v>
      </c>
      <c r="S8975" t="str">
        <f t="shared" si="1124"/>
        <v>2021-10</v>
      </c>
      <c r="T8975">
        <f>IF(AND(COUNTIF(Calculs!$Q$2:$Q$12,$O8975)&gt;0,COUNTIF(Calculs!$S$2:$S$12,$E8975)&gt;0,COUNTIF(Calculs!$U$2:$U$12,$H8975)&gt;0),1,0)</f>
        <v>1</v>
      </c>
      <c r="U8975">
        <f t="shared" si="1125"/>
        <v>5985</v>
      </c>
      <c r="V8975">
        <f t="shared" si="1126"/>
        <v>171</v>
      </c>
      <c r="W8975">
        <f t="shared" si="1127"/>
        <v>2214.4499999999998</v>
      </c>
    </row>
    <row r="8976" spans="1:23" ht="15.75" customHeight="1" x14ac:dyDescent="0.3">
      <c r="A8976" s="2" t="s">
        <v>33</v>
      </c>
      <c r="B8976" s="2">
        <v>1128299</v>
      </c>
      <c r="C8976" s="3">
        <v>44495</v>
      </c>
      <c r="D8976" s="12" t="str" cm="1">
        <f t="array" ref="D8976">_xlfn.SWITCH(WEEKDAY(C8976,2), 1, "Lundi", 2, "Mardi", 3, "Mercredi", 4, "Jeudi", 5, "Vendredi", 6, "Samedi", 7, "Dimanche", "Erreur")</f>
        <v>Mardi</v>
      </c>
      <c r="E8976" s="2" t="s">
        <v>30</v>
      </c>
      <c r="F8976" s="2" t="s">
        <v>87</v>
      </c>
      <c r="G8976" s="2" t="s">
        <v>88</v>
      </c>
      <c r="H8976" s="4" t="s">
        <v>18</v>
      </c>
      <c r="I8976" s="5">
        <v>38</v>
      </c>
      <c r="J8976" s="6">
        <v>182</v>
      </c>
      <c r="K8976" s="7">
        <v>6916</v>
      </c>
      <c r="L8976" s="7">
        <v>2973.8800000000006</v>
      </c>
      <c r="M8976" s="8">
        <v>0.43000000000000005</v>
      </c>
      <c r="N8976" s="2" t="s">
        <v>23</v>
      </c>
      <c r="O8976">
        <f t="shared" si="1120"/>
        <v>2021</v>
      </c>
      <c r="P8976">
        <f t="shared" si="1121"/>
        <v>10</v>
      </c>
      <c r="Q8976" t="str">
        <f t="shared" si="1122"/>
        <v>oct</v>
      </c>
      <c r="R8976" t="str">
        <f t="shared" si="1123"/>
        <v>New Mexico</v>
      </c>
      <c r="S8976" t="str">
        <f t="shared" si="1124"/>
        <v>2021-10</v>
      </c>
      <c r="T8976">
        <f>IF(AND(COUNTIF(Calculs!$Q$2:$Q$12,$O8976)&gt;0,COUNTIF(Calculs!$S$2:$S$12,$E8976)&gt;0,COUNTIF(Calculs!$U$2:$U$12,$H8976)&gt;0),1,0)</f>
        <v>1</v>
      </c>
      <c r="U8976">
        <f t="shared" si="1125"/>
        <v>6916</v>
      </c>
      <c r="V8976">
        <f t="shared" si="1126"/>
        <v>182</v>
      </c>
      <c r="W8976">
        <f t="shared" si="1127"/>
        <v>2973.8800000000006</v>
      </c>
    </row>
    <row r="8977" spans="1:23" ht="15.75" customHeight="1" x14ac:dyDescent="0.3">
      <c r="A8977" s="2" t="s">
        <v>33</v>
      </c>
      <c r="B8977" s="2">
        <v>1128299</v>
      </c>
      <c r="C8977" s="3">
        <v>44495</v>
      </c>
      <c r="D8977" s="12" t="str" cm="1">
        <f t="array" ref="D8977">_xlfn.SWITCH(WEEKDAY(C8977,2), 1, "Lundi", 2, "Mardi", 3, "Mercredi", 4, "Jeudi", 5, "Vendredi", 6, "Samedi", 7, "Dimanche", "Erreur")</f>
        <v>Mardi</v>
      </c>
      <c r="E8977" s="2" t="s">
        <v>30</v>
      </c>
      <c r="F8977" s="2" t="s">
        <v>87</v>
      </c>
      <c r="G8977" s="2" t="s">
        <v>88</v>
      </c>
      <c r="H8977" s="4" t="s">
        <v>19</v>
      </c>
      <c r="I8977" s="5">
        <v>34</v>
      </c>
      <c r="J8977" s="6">
        <v>120</v>
      </c>
      <c r="K8977" s="7">
        <v>4080</v>
      </c>
      <c r="L8977" s="7">
        <v>1631.9999999999998</v>
      </c>
      <c r="M8977" s="8">
        <v>0.39999999999999997</v>
      </c>
      <c r="N8977" s="2" t="s">
        <v>23</v>
      </c>
      <c r="O8977">
        <f t="shared" si="1120"/>
        <v>2021</v>
      </c>
      <c r="P8977">
        <f t="shared" si="1121"/>
        <v>10</v>
      </c>
      <c r="Q8977" t="str">
        <f t="shared" si="1122"/>
        <v>oct</v>
      </c>
      <c r="R8977" t="str">
        <f t="shared" si="1123"/>
        <v>New Mexico</v>
      </c>
      <c r="S8977" t="str">
        <f t="shared" si="1124"/>
        <v>2021-10</v>
      </c>
      <c r="T8977">
        <f>IF(AND(COUNTIF(Calculs!$Q$2:$Q$12,$O8977)&gt;0,COUNTIF(Calculs!$S$2:$S$12,$E8977)&gt;0,COUNTIF(Calculs!$U$2:$U$12,$H8977)&gt;0),1,0)</f>
        <v>1</v>
      </c>
      <c r="U8977">
        <f t="shared" si="1125"/>
        <v>4080</v>
      </c>
      <c r="V8977">
        <f t="shared" si="1126"/>
        <v>120</v>
      </c>
      <c r="W8977">
        <f t="shared" si="1127"/>
        <v>1631.9999999999998</v>
      </c>
    </row>
    <row r="8978" spans="1:23" ht="15.75" customHeight="1" x14ac:dyDescent="0.3">
      <c r="A8978" s="2" t="s">
        <v>33</v>
      </c>
      <c r="B8978" s="2">
        <v>1128299</v>
      </c>
      <c r="C8978" s="3">
        <v>44495</v>
      </c>
      <c r="D8978" s="12" t="str" cm="1">
        <f t="array" ref="D8978">_xlfn.SWITCH(WEEKDAY(C8978,2), 1, "Lundi", 2, "Mardi", 3, "Mercredi", 4, "Jeudi", 5, "Vendredi", 6, "Samedi", 7, "Dimanche", "Erreur")</f>
        <v>Mardi</v>
      </c>
      <c r="E8978" s="2" t="s">
        <v>30</v>
      </c>
      <c r="F8978" s="2" t="s">
        <v>87</v>
      </c>
      <c r="G8978" s="2" t="s">
        <v>88</v>
      </c>
      <c r="H8978" s="4" t="s">
        <v>20</v>
      </c>
      <c r="I8978" s="5">
        <v>35</v>
      </c>
      <c r="J8978" s="6">
        <v>112</v>
      </c>
      <c r="K8978" s="7">
        <v>3920</v>
      </c>
      <c r="L8978" s="7">
        <v>1646.3999999999999</v>
      </c>
      <c r="M8978" s="8">
        <v>0.42</v>
      </c>
      <c r="N8978" s="2" t="s">
        <v>23</v>
      </c>
      <c r="O8978">
        <f t="shared" si="1120"/>
        <v>2021</v>
      </c>
      <c r="P8978">
        <f t="shared" si="1121"/>
        <v>10</v>
      </c>
      <c r="Q8978" t="str">
        <f t="shared" si="1122"/>
        <v>oct</v>
      </c>
      <c r="R8978" t="str">
        <f t="shared" si="1123"/>
        <v>New Mexico</v>
      </c>
      <c r="S8978" t="str">
        <f t="shared" si="1124"/>
        <v>2021-10</v>
      </c>
      <c r="T8978">
        <f>IF(AND(COUNTIF(Calculs!$Q$2:$Q$12,$O8978)&gt;0,COUNTIF(Calculs!$S$2:$S$12,$E8978)&gt;0,COUNTIF(Calculs!$U$2:$U$12,$H8978)&gt;0),1,0)</f>
        <v>1</v>
      </c>
      <c r="U8978">
        <f t="shared" si="1125"/>
        <v>3920</v>
      </c>
      <c r="V8978">
        <f t="shared" si="1126"/>
        <v>112</v>
      </c>
      <c r="W8978">
        <f t="shared" si="1127"/>
        <v>1646.3999999999999</v>
      </c>
    </row>
    <row r="8979" spans="1:23" ht="15.75" customHeight="1" x14ac:dyDescent="0.3">
      <c r="A8979" s="2" t="s">
        <v>33</v>
      </c>
      <c r="B8979" s="2">
        <v>1128299</v>
      </c>
      <c r="C8979" s="3">
        <v>44495</v>
      </c>
      <c r="D8979" s="12" t="str" cm="1">
        <f t="array" ref="D8979">_xlfn.SWITCH(WEEKDAY(C8979,2), 1, "Lundi", 2, "Mardi", 3, "Mercredi", 4, "Jeudi", 5, "Vendredi", 6, "Samedi", 7, "Dimanche", "Erreur")</f>
        <v>Mardi</v>
      </c>
      <c r="E8979" s="2" t="s">
        <v>30</v>
      </c>
      <c r="F8979" s="2" t="s">
        <v>87</v>
      </c>
      <c r="G8979" s="2" t="s">
        <v>88</v>
      </c>
      <c r="H8979" s="4" t="s">
        <v>21</v>
      </c>
      <c r="I8979" s="5">
        <v>41</v>
      </c>
      <c r="J8979" s="6">
        <v>114</v>
      </c>
      <c r="K8979" s="7">
        <v>4674</v>
      </c>
      <c r="L8979" s="7">
        <v>1542.4199999999998</v>
      </c>
      <c r="M8979" s="8">
        <v>0.32999999999999996</v>
      </c>
      <c r="N8979" s="2" t="s">
        <v>23</v>
      </c>
      <c r="O8979">
        <f t="shared" si="1120"/>
        <v>2021</v>
      </c>
      <c r="P8979">
        <f t="shared" si="1121"/>
        <v>10</v>
      </c>
      <c r="Q8979" t="str">
        <f t="shared" si="1122"/>
        <v>oct</v>
      </c>
      <c r="R8979" t="str">
        <f t="shared" si="1123"/>
        <v>New Mexico</v>
      </c>
      <c r="S8979" t="str">
        <f t="shared" si="1124"/>
        <v>2021-10</v>
      </c>
      <c r="T8979">
        <f>IF(AND(COUNTIF(Calculs!$Q$2:$Q$12,$O8979)&gt;0,COUNTIF(Calculs!$S$2:$S$12,$E8979)&gt;0,COUNTIF(Calculs!$U$2:$U$12,$H8979)&gt;0),1,0)</f>
        <v>1</v>
      </c>
      <c r="U8979">
        <f t="shared" si="1125"/>
        <v>4674</v>
      </c>
      <c r="V8979">
        <f t="shared" si="1126"/>
        <v>114</v>
      </c>
      <c r="W8979">
        <f t="shared" si="1127"/>
        <v>1542.4199999999998</v>
      </c>
    </row>
    <row r="8980" spans="1:23" ht="15.75" customHeight="1" x14ac:dyDescent="0.3">
      <c r="A8980" s="2" t="s">
        <v>33</v>
      </c>
      <c r="B8980" s="2">
        <v>1128299</v>
      </c>
      <c r="C8980" s="3">
        <v>44495</v>
      </c>
      <c r="D8980" s="12" t="str" cm="1">
        <f t="array" ref="D8980">_xlfn.SWITCH(WEEKDAY(C8980,2), 1, "Lundi", 2, "Mardi", 3, "Mercredi", 4, "Jeudi", 5, "Vendredi", 6, "Samedi", 7, "Dimanche", "Erreur")</f>
        <v>Mardi</v>
      </c>
      <c r="E8980" s="2" t="s">
        <v>30</v>
      </c>
      <c r="F8980" s="2" t="s">
        <v>87</v>
      </c>
      <c r="G8980" s="2" t="s">
        <v>88</v>
      </c>
      <c r="H8980" s="4" t="s">
        <v>22</v>
      </c>
      <c r="I8980" s="5">
        <v>57</v>
      </c>
      <c r="J8980" s="6">
        <v>131</v>
      </c>
      <c r="K8980" s="7">
        <v>7467</v>
      </c>
      <c r="L8980" s="7">
        <v>2314.77</v>
      </c>
      <c r="M8980" s="8">
        <v>0.31</v>
      </c>
      <c r="N8980" s="2" t="s">
        <v>23</v>
      </c>
      <c r="O8980">
        <f t="shared" si="1120"/>
        <v>2021</v>
      </c>
      <c r="P8980">
        <f t="shared" si="1121"/>
        <v>10</v>
      </c>
      <c r="Q8980" t="str">
        <f t="shared" si="1122"/>
        <v>oct</v>
      </c>
      <c r="R8980" t="str">
        <f t="shared" si="1123"/>
        <v>New Mexico</v>
      </c>
      <c r="S8980" t="str">
        <f t="shared" si="1124"/>
        <v>2021-10</v>
      </c>
      <c r="T8980">
        <f>IF(AND(COUNTIF(Calculs!$Q$2:$Q$12,$O8980)&gt;0,COUNTIF(Calculs!$S$2:$S$12,$E8980)&gt;0,COUNTIF(Calculs!$U$2:$U$12,$H8980)&gt;0),1,0)</f>
        <v>1</v>
      </c>
      <c r="U8980">
        <f t="shared" si="1125"/>
        <v>7467</v>
      </c>
      <c r="V8980">
        <f t="shared" si="1126"/>
        <v>131</v>
      </c>
      <c r="W8980">
        <f t="shared" si="1127"/>
        <v>2314.77</v>
      </c>
    </row>
    <row r="8981" spans="1:23" ht="15.75" customHeight="1" x14ac:dyDescent="0.3">
      <c r="A8981" s="2" t="s">
        <v>33</v>
      </c>
      <c r="B8981" s="2">
        <v>1128299</v>
      </c>
      <c r="C8981" s="3">
        <v>44526</v>
      </c>
      <c r="D8981" s="12" t="str" cm="1">
        <f t="array" ref="D8981">_xlfn.SWITCH(WEEKDAY(C8981,2), 1, "Lundi", 2, "Mardi", 3, "Mercredi", 4, "Jeudi", 5, "Vendredi", 6, "Samedi", 7, "Dimanche", "Erreur")</f>
        <v>Vendredi</v>
      </c>
      <c r="E8981" s="2" t="s">
        <v>30</v>
      </c>
      <c r="F8981" s="2" t="s">
        <v>87</v>
      </c>
      <c r="G8981" s="2" t="s">
        <v>88</v>
      </c>
      <c r="H8981" s="4" t="s">
        <v>16</v>
      </c>
      <c r="I8981" s="5">
        <v>47</v>
      </c>
      <c r="J8981" s="6">
        <v>176</v>
      </c>
      <c r="K8981" s="7">
        <v>8272</v>
      </c>
      <c r="L8981" s="7">
        <v>3391.52</v>
      </c>
      <c r="M8981" s="8">
        <v>0.41</v>
      </c>
      <c r="N8981" s="2" t="s">
        <v>23</v>
      </c>
      <c r="O8981">
        <f t="shared" si="1120"/>
        <v>2021</v>
      </c>
      <c r="P8981">
        <f t="shared" si="1121"/>
        <v>11</v>
      </c>
      <c r="Q8981" t="str">
        <f t="shared" si="1122"/>
        <v>nov</v>
      </c>
      <c r="R8981" t="str">
        <f t="shared" si="1123"/>
        <v>New Mexico</v>
      </c>
      <c r="S8981" t="str">
        <f t="shared" si="1124"/>
        <v>2021-11</v>
      </c>
      <c r="T8981">
        <f>IF(AND(COUNTIF(Calculs!$Q$2:$Q$12,$O8981)&gt;0,COUNTIF(Calculs!$S$2:$S$12,$E8981)&gt;0,COUNTIF(Calculs!$U$2:$U$12,$H8981)&gt;0),1,0)</f>
        <v>1</v>
      </c>
      <c r="U8981">
        <f t="shared" si="1125"/>
        <v>8272</v>
      </c>
      <c r="V8981">
        <f t="shared" si="1126"/>
        <v>176</v>
      </c>
      <c r="W8981">
        <f t="shared" si="1127"/>
        <v>3391.52</v>
      </c>
    </row>
    <row r="8982" spans="1:23" ht="15.75" customHeight="1" x14ac:dyDescent="0.3">
      <c r="A8982" s="2" t="s">
        <v>33</v>
      </c>
      <c r="B8982" s="2">
        <v>1128299</v>
      </c>
      <c r="C8982" s="3">
        <v>44526</v>
      </c>
      <c r="D8982" s="12" t="str" cm="1">
        <f t="array" ref="D8982">_xlfn.SWITCH(WEEKDAY(C8982,2), 1, "Lundi", 2, "Mardi", 3, "Mercredi", 4, "Jeudi", 5, "Vendredi", 6, "Samedi", 7, "Dimanche", "Erreur")</f>
        <v>Vendredi</v>
      </c>
      <c r="E8982" s="2" t="s">
        <v>30</v>
      </c>
      <c r="F8982" s="2" t="s">
        <v>87</v>
      </c>
      <c r="G8982" s="2" t="s">
        <v>88</v>
      </c>
      <c r="H8982" s="4" t="s">
        <v>18</v>
      </c>
      <c r="I8982" s="5">
        <v>44</v>
      </c>
      <c r="J8982" s="6">
        <v>180</v>
      </c>
      <c r="K8982" s="7">
        <v>7920</v>
      </c>
      <c r="L8982" s="7">
        <v>3405.6000000000004</v>
      </c>
      <c r="M8982" s="8">
        <v>0.43000000000000005</v>
      </c>
      <c r="N8982" s="2" t="s">
        <v>23</v>
      </c>
      <c r="O8982">
        <f t="shared" si="1120"/>
        <v>2021</v>
      </c>
      <c r="P8982">
        <f t="shared" si="1121"/>
        <v>11</v>
      </c>
      <c r="Q8982" t="str">
        <f t="shared" si="1122"/>
        <v>nov</v>
      </c>
      <c r="R8982" t="str">
        <f t="shared" si="1123"/>
        <v>New Mexico</v>
      </c>
      <c r="S8982" t="str">
        <f t="shared" si="1124"/>
        <v>2021-11</v>
      </c>
      <c r="T8982">
        <f>IF(AND(COUNTIF(Calculs!$Q$2:$Q$12,$O8982)&gt;0,COUNTIF(Calculs!$S$2:$S$12,$E8982)&gt;0,COUNTIF(Calculs!$U$2:$U$12,$H8982)&gt;0),1,0)</f>
        <v>1</v>
      </c>
      <c r="U8982">
        <f t="shared" si="1125"/>
        <v>7920</v>
      </c>
      <c r="V8982">
        <f t="shared" si="1126"/>
        <v>180</v>
      </c>
      <c r="W8982">
        <f t="shared" si="1127"/>
        <v>3405.6000000000004</v>
      </c>
    </row>
    <row r="8983" spans="1:23" ht="15.75" customHeight="1" x14ac:dyDescent="0.3">
      <c r="A8983" s="2" t="s">
        <v>33</v>
      </c>
      <c r="B8983" s="2">
        <v>1128299</v>
      </c>
      <c r="C8983" s="3">
        <v>44526</v>
      </c>
      <c r="D8983" s="12" t="str" cm="1">
        <f t="array" ref="D8983">_xlfn.SWITCH(WEEKDAY(C8983,2), 1, "Lundi", 2, "Mardi", 3, "Mercredi", 4, "Jeudi", 5, "Vendredi", 6, "Samedi", 7, "Dimanche", "Erreur")</f>
        <v>Vendredi</v>
      </c>
      <c r="E8983" s="2" t="s">
        <v>30</v>
      </c>
      <c r="F8983" s="2" t="s">
        <v>87</v>
      </c>
      <c r="G8983" s="2" t="s">
        <v>88</v>
      </c>
      <c r="H8983" s="4" t="s">
        <v>19</v>
      </c>
      <c r="I8983" s="5">
        <v>46</v>
      </c>
      <c r="J8983" s="6">
        <v>149</v>
      </c>
      <c r="K8983" s="7">
        <v>6854</v>
      </c>
      <c r="L8983" s="7">
        <v>2535.98</v>
      </c>
      <c r="M8983" s="8">
        <v>0.37</v>
      </c>
      <c r="N8983" s="2" t="s">
        <v>23</v>
      </c>
      <c r="O8983">
        <f t="shared" si="1120"/>
        <v>2021</v>
      </c>
      <c r="P8983">
        <f t="shared" si="1121"/>
        <v>11</v>
      </c>
      <c r="Q8983" t="str">
        <f t="shared" si="1122"/>
        <v>nov</v>
      </c>
      <c r="R8983" t="str">
        <f t="shared" si="1123"/>
        <v>New Mexico</v>
      </c>
      <c r="S8983" t="str">
        <f t="shared" si="1124"/>
        <v>2021-11</v>
      </c>
      <c r="T8983">
        <f>IF(AND(COUNTIF(Calculs!$Q$2:$Q$12,$O8983)&gt;0,COUNTIF(Calculs!$S$2:$S$12,$E8983)&gt;0,COUNTIF(Calculs!$U$2:$U$12,$H8983)&gt;0),1,0)</f>
        <v>1</v>
      </c>
      <c r="U8983">
        <f t="shared" si="1125"/>
        <v>6854</v>
      </c>
      <c r="V8983">
        <f t="shared" si="1126"/>
        <v>149</v>
      </c>
      <c r="W8983">
        <f t="shared" si="1127"/>
        <v>2535.98</v>
      </c>
    </row>
    <row r="8984" spans="1:23" ht="15.75" customHeight="1" x14ac:dyDescent="0.3">
      <c r="A8984" s="2" t="s">
        <v>33</v>
      </c>
      <c r="B8984" s="2">
        <v>1128299</v>
      </c>
      <c r="C8984" s="3">
        <v>44526</v>
      </c>
      <c r="D8984" s="12" t="str" cm="1">
        <f t="array" ref="D8984">_xlfn.SWITCH(WEEKDAY(C8984,2), 1, "Lundi", 2, "Mardi", 3, "Mercredi", 4, "Jeudi", 5, "Vendredi", 6, "Samedi", 7, "Dimanche", "Erreur")</f>
        <v>Vendredi</v>
      </c>
      <c r="E8984" s="2" t="s">
        <v>30</v>
      </c>
      <c r="F8984" s="2" t="s">
        <v>87</v>
      </c>
      <c r="G8984" s="2" t="s">
        <v>88</v>
      </c>
      <c r="H8984" s="4" t="s">
        <v>20</v>
      </c>
      <c r="I8984" s="5">
        <v>40</v>
      </c>
      <c r="J8984" s="6">
        <v>136</v>
      </c>
      <c r="K8984" s="7">
        <v>5440</v>
      </c>
      <c r="L8984" s="7">
        <v>2230.4</v>
      </c>
      <c r="M8984" s="8">
        <v>0.41</v>
      </c>
      <c r="N8984" s="2" t="s">
        <v>23</v>
      </c>
      <c r="O8984">
        <f t="shared" si="1120"/>
        <v>2021</v>
      </c>
      <c r="P8984">
        <f t="shared" si="1121"/>
        <v>11</v>
      </c>
      <c r="Q8984" t="str">
        <f t="shared" si="1122"/>
        <v>nov</v>
      </c>
      <c r="R8984" t="str">
        <f t="shared" si="1123"/>
        <v>New Mexico</v>
      </c>
      <c r="S8984" t="str">
        <f t="shared" si="1124"/>
        <v>2021-11</v>
      </c>
      <c r="T8984">
        <f>IF(AND(COUNTIF(Calculs!$Q$2:$Q$12,$O8984)&gt;0,COUNTIF(Calculs!$S$2:$S$12,$E8984)&gt;0,COUNTIF(Calculs!$U$2:$U$12,$H8984)&gt;0),1,0)</f>
        <v>1</v>
      </c>
      <c r="U8984">
        <f t="shared" si="1125"/>
        <v>5440</v>
      </c>
      <c r="V8984">
        <f t="shared" si="1126"/>
        <v>136</v>
      </c>
      <c r="W8984">
        <f t="shared" si="1127"/>
        <v>2230.4</v>
      </c>
    </row>
    <row r="8985" spans="1:23" ht="15.75" customHeight="1" x14ac:dyDescent="0.3">
      <c r="A8985" s="2" t="s">
        <v>33</v>
      </c>
      <c r="B8985" s="2">
        <v>1128299</v>
      </c>
      <c r="C8985" s="3">
        <v>44526</v>
      </c>
      <c r="D8985" s="12" t="str" cm="1">
        <f t="array" ref="D8985">_xlfn.SWITCH(WEEKDAY(C8985,2), 1, "Lundi", 2, "Mardi", 3, "Mercredi", 4, "Jeudi", 5, "Vendredi", 6, "Samedi", 7, "Dimanche", "Erreur")</f>
        <v>Vendredi</v>
      </c>
      <c r="E8985" s="2" t="s">
        <v>30</v>
      </c>
      <c r="F8985" s="2" t="s">
        <v>87</v>
      </c>
      <c r="G8985" s="2" t="s">
        <v>88</v>
      </c>
      <c r="H8985" s="4" t="s">
        <v>21</v>
      </c>
      <c r="I8985" s="5">
        <v>54</v>
      </c>
      <c r="J8985" s="6">
        <v>131</v>
      </c>
      <c r="K8985" s="7">
        <v>7074</v>
      </c>
      <c r="L8985" s="7">
        <v>2617.38</v>
      </c>
      <c r="M8985" s="8">
        <v>0.37</v>
      </c>
      <c r="N8985" s="2" t="s">
        <v>23</v>
      </c>
      <c r="O8985">
        <f t="shared" si="1120"/>
        <v>2021</v>
      </c>
      <c r="P8985">
        <f t="shared" si="1121"/>
        <v>11</v>
      </c>
      <c r="Q8985" t="str">
        <f t="shared" si="1122"/>
        <v>nov</v>
      </c>
      <c r="R8985" t="str">
        <f t="shared" si="1123"/>
        <v>New Mexico</v>
      </c>
      <c r="S8985" t="str">
        <f t="shared" si="1124"/>
        <v>2021-11</v>
      </c>
      <c r="T8985">
        <f>IF(AND(COUNTIF(Calculs!$Q$2:$Q$12,$O8985)&gt;0,COUNTIF(Calculs!$S$2:$S$12,$E8985)&gt;0,COUNTIF(Calculs!$U$2:$U$12,$H8985)&gt;0),1,0)</f>
        <v>1</v>
      </c>
      <c r="U8985">
        <f t="shared" si="1125"/>
        <v>7074</v>
      </c>
      <c r="V8985">
        <f t="shared" si="1126"/>
        <v>131</v>
      </c>
      <c r="W8985">
        <f t="shared" si="1127"/>
        <v>2617.38</v>
      </c>
    </row>
    <row r="8986" spans="1:23" ht="15.75" customHeight="1" x14ac:dyDescent="0.3">
      <c r="A8986" s="2" t="s">
        <v>33</v>
      </c>
      <c r="B8986" s="2">
        <v>1128299</v>
      </c>
      <c r="C8986" s="3">
        <v>44526</v>
      </c>
      <c r="D8986" s="12" t="str" cm="1">
        <f t="array" ref="D8986">_xlfn.SWITCH(WEEKDAY(C8986,2), 1, "Lundi", 2, "Mardi", 3, "Mercredi", 4, "Jeudi", 5, "Vendredi", 6, "Samedi", 7, "Dimanche", "Erreur")</f>
        <v>Vendredi</v>
      </c>
      <c r="E8986" s="2" t="s">
        <v>30</v>
      </c>
      <c r="F8986" s="2" t="s">
        <v>87</v>
      </c>
      <c r="G8986" s="2" t="s">
        <v>88</v>
      </c>
      <c r="H8986" s="4" t="s">
        <v>22</v>
      </c>
      <c r="I8986" s="5">
        <v>56</v>
      </c>
      <c r="J8986" s="6">
        <v>170</v>
      </c>
      <c r="K8986" s="7">
        <v>9520</v>
      </c>
      <c r="L8986" s="7">
        <v>2856</v>
      </c>
      <c r="M8986" s="8">
        <v>0.3</v>
      </c>
      <c r="N8986" s="2" t="s">
        <v>23</v>
      </c>
      <c r="O8986">
        <f t="shared" si="1120"/>
        <v>2021</v>
      </c>
      <c r="P8986">
        <f t="shared" si="1121"/>
        <v>11</v>
      </c>
      <c r="Q8986" t="str">
        <f t="shared" si="1122"/>
        <v>nov</v>
      </c>
      <c r="R8986" t="str">
        <f t="shared" si="1123"/>
        <v>New Mexico</v>
      </c>
      <c r="S8986" t="str">
        <f t="shared" si="1124"/>
        <v>2021-11</v>
      </c>
      <c r="T8986">
        <f>IF(AND(COUNTIF(Calculs!$Q$2:$Q$12,$O8986)&gt;0,COUNTIF(Calculs!$S$2:$S$12,$E8986)&gt;0,COUNTIF(Calculs!$U$2:$U$12,$H8986)&gt;0),1,0)</f>
        <v>1</v>
      </c>
      <c r="U8986">
        <f t="shared" si="1125"/>
        <v>9520</v>
      </c>
      <c r="V8986">
        <f t="shared" si="1126"/>
        <v>170</v>
      </c>
      <c r="W8986">
        <f t="shared" si="1127"/>
        <v>2856</v>
      </c>
    </row>
    <row r="8987" spans="1:23" ht="15.75" customHeight="1" x14ac:dyDescent="0.3">
      <c r="A8987" s="2" t="s">
        <v>33</v>
      </c>
      <c r="B8987" s="2">
        <v>1128299</v>
      </c>
      <c r="C8987" s="3">
        <v>44555</v>
      </c>
      <c r="D8987" s="12" t="str" cm="1">
        <f t="array" ref="D8987">_xlfn.SWITCH(WEEKDAY(C8987,2), 1, "Lundi", 2, "Mardi", 3, "Mercredi", 4, "Jeudi", 5, "Vendredi", 6, "Samedi", 7, "Dimanche", "Erreur")</f>
        <v>Samedi</v>
      </c>
      <c r="E8987" s="2" t="s">
        <v>30</v>
      </c>
      <c r="F8987" s="2" t="s">
        <v>87</v>
      </c>
      <c r="G8987" s="2" t="s">
        <v>88</v>
      </c>
      <c r="H8987" s="4" t="s">
        <v>16</v>
      </c>
      <c r="I8987" s="5">
        <v>44</v>
      </c>
      <c r="J8987" s="6">
        <v>238</v>
      </c>
      <c r="K8987" s="7">
        <v>10472</v>
      </c>
      <c r="L8987" s="7">
        <v>4398.24</v>
      </c>
      <c r="M8987" s="8">
        <v>0.42</v>
      </c>
      <c r="N8987" s="2" t="s">
        <v>23</v>
      </c>
      <c r="O8987">
        <f t="shared" si="1120"/>
        <v>2021</v>
      </c>
      <c r="P8987">
        <f t="shared" si="1121"/>
        <v>12</v>
      </c>
      <c r="Q8987" t="str">
        <f t="shared" si="1122"/>
        <v>déc</v>
      </c>
      <c r="R8987" t="str">
        <f t="shared" si="1123"/>
        <v>New Mexico</v>
      </c>
      <c r="S8987" t="str">
        <f t="shared" si="1124"/>
        <v>2021-12</v>
      </c>
      <c r="T8987">
        <f>IF(AND(COUNTIF(Calculs!$Q$2:$Q$12,$O8987)&gt;0,COUNTIF(Calculs!$S$2:$S$12,$E8987)&gt;0,COUNTIF(Calculs!$U$2:$U$12,$H8987)&gt;0),1,0)</f>
        <v>1</v>
      </c>
      <c r="U8987">
        <f t="shared" si="1125"/>
        <v>10472</v>
      </c>
      <c r="V8987">
        <f t="shared" si="1126"/>
        <v>238</v>
      </c>
      <c r="W8987">
        <f t="shared" si="1127"/>
        <v>4398.24</v>
      </c>
    </row>
    <row r="8988" spans="1:23" ht="15.75" customHeight="1" x14ac:dyDescent="0.3">
      <c r="A8988" s="2" t="s">
        <v>33</v>
      </c>
      <c r="B8988" s="2">
        <v>1128299</v>
      </c>
      <c r="C8988" s="3">
        <v>44555</v>
      </c>
      <c r="D8988" s="12" t="str" cm="1">
        <f t="array" ref="D8988">_xlfn.SWITCH(WEEKDAY(C8988,2), 1, "Lundi", 2, "Mardi", 3, "Mercredi", 4, "Jeudi", 5, "Vendredi", 6, "Samedi", 7, "Dimanche", "Erreur")</f>
        <v>Samedi</v>
      </c>
      <c r="E8988" s="2" t="s">
        <v>30</v>
      </c>
      <c r="F8988" s="2" t="s">
        <v>87</v>
      </c>
      <c r="G8988" s="2" t="s">
        <v>88</v>
      </c>
      <c r="H8988" s="4" t="s">
        <v>18</v>
      </c>
      <c r="I8988" s="5">
        <v>47</v>
      </c>
      <c r="J8988" s="6">
        <v>217</v>
      </c>
      <c r="K8988" s="7">
        <v>10199</v>
      </c>
      <c r="L8988" s="7">
        <v>4793.5300000000007</v>
      </c>
      <c r="M8988" s="8">
        <v>0.47000000000000003</v>
      </c>
      <c r="N8988" s="2" t="s">
        <v>23</v>
      </c>
      <c r="O8988">
        <f t="shared" si="1120"/>
        <v>2021</v>
      </c>
      <c r="P8988">
        <f t="shared" si="1121"/>
        <v>12</v>
      </c>
      <c r="Q8988" t="str">
        <f t="shared" si="1122"/>
        <v>déc</v>
      </c>
      <c r="R8988" t="str">
        <f t="shared" si="1123"/>
        <v>New Mexico</v>
      </c>
      <c r="S8988" t="str">
        <f t="shared" si="1124"/>
        <v>2021-12</v>
      </c>
      <c r="T8988">
        <f>IF(AND(COUNTIF(Calculs!$Q$2:$Q$12,$O8988)&gt;0,COUNTIF(Calculs!$S$2:$S$12,$E8988)&gt;0,COUNTIF(Calculs!$U$2:$U$12,$H8988)&gt;0),1,0)</f>
        <v>1</v>
      </c>
      <c r="U8988">
        <f t="shared" si="1125"/>
        <v>10199</v>
      </c>
      <c r="V8988">
        <f t="shared" si="1126"/>
        <v>217</v>
      </c>
      <c r="W8988">
        <f t="shared" si="1127"/>
        <v>4793.5300000000007</v>
      </c>
    </row>
    <row r="8989" spans="1:23" ht="15.75" customHeight="1" x14ac:dyDescent="0.3">
      <c r="A8989" s="2" t="s">
        <v>25</v>
      </c>
      <c r="B8989" s="2">
        <v>1128299</v>
      </c>
      <c r="C8989" s="3">
        <v>44555</v>
      </c>
      <c r="D8989" s="12" t="str" cm="1">
        <f t="array" ref="D8989">_xlfn.SWITCH(WEEKDAY(C8989,2), 1, "Lundi", 2, "Mardi", 3, "Mercredi", 4, "Jeudi", 5, "Vendredi", 6, "Samedi", 7, "Dimanche", "Erreur")</f>
        <v>Samedi</v>
      </c>
      <c r="E8989" s="2" t="s">
        <v>30</v>
      </c>
      <c r="F8989" s="2" t="s">
        <v>87</v>
      </c>
      <c r="G8989" s="2" t="s">
        <v>88</v>
      </c>
      <c r="H8989" s="4" t="s">
        <v>19</v>
      </c>
      <c r="I8989" s="5">
        <v>44</v>
      </c>
      <c r="J8989" s="6">
        <v>150</v>
      </c>
      <c r="K8989" s="7">
        <v>6600</v>
      </c>
      <c r="L8989" s="7">
        <v>2706</v>
      </c>
      <c r="M8989" s="8">
        <v>0.41</v>
      </c>
      <c r="N8989" s="2" t="s">
        <v>23</v>
      </c>
      <c r="O8989">
        <f t="shared" si="1120"/>
        <v>2021</v>
      </c>
      <c r="P8989">
        <f t="shared" si="1121"/>
        <v>12</v>
      </c>
      <c r="Q8989" t="str">
        <f t="shared" si="1122"/>
        <v>déc</v>
      </c>
      <c r="R8989" t="str">
        <f t="shared" si="1123"/>
        <v>New Mexico</v>
      </c>
      <c r="S8989" t="str">
        <f t="shared" si="1124"/>
        <v>2021-12</v>
      </c>
      <c r="T8989">
        <f>IF(AND(COUNTIF(Calculs!$Q$2:$Q$12,$O8989)&gt;0,COUNTIF(Calculs!$S$2:$S$12,$E8989)&gt;0,COUNTIF(Calculs!$U$2:$U$12,$H8989)&gt;0),1,0)</f>
        <v>1</v>
      </c>
      <c r="U8989">
        <f t="shared" si="1125"/>
        <v>6600</v>
      </c>
      <c r="V8989">
        <f t="shared" si="1126"/>
        <v>150</v>
      </c>
      <c r="W8989">
        <f t="shared" si="1127"/>
        <v>2706</v>
      </c>
    </row>
    <row r="8990" spans="1:23" ht="15.75" customHeight="1" x14ac:dyDescent="0.3">
      <c r="A8990" s="2" t="s">
        <v>25</v>
      </c>
      <c r="B8990" s="2">
        <v>1128299</v>
      </c>
      <c r="C8990" s="3">
        <v>44555</v>
      </c>
      <c r="D8990" s="12" t="str" cm="1">
        <f t="array" ref="D8990">_xlfn.SWITCH(WEEKDAY(C8990,2), 1, "Lundi", 2, "Mardi", 3, "Mercredi", 4, "Jeudi", 5, "Vendredi", 6, "Samedi", 7, "Dimanche", "Erreur")</f>
        <v>Samedi</v>
      </c>
      <c r="E8990" s="2" t="s">
        <v>30</v>
      </c>
      <c r="F8990" s="2" t="s">
        <v>87</v>
      </c>
      <c r="G8990" s="2" t="s">
        <v>88</v>
      </c>
      <c r="H8990" s="4" t="s">
        <v>20</v>
      </c>
      <c r="I8990" s="5">
        <v>45</v>
      </c>
      <c r="J8990" s="6">
        <v>160</v>
      </c>
      <c r="K8990" s="7">
        <v>7200</v>
      </c>
      <c r="L8990" s="7">
        <v>2879.9999999999995</v>
      </c>
      <c r="M8990" s="8">
        <v>0.39999999999999997</v>
      </c>
      <c r="N8990" s="2" t="s">
        <v>23</v>
      </c>
      <c r="O8990">
        <f t="shared" si="1120"/>
        <v>2021</v>
      </c>
      <c r="P8990">
        <f t="shared" si="1121"/>
        <v>12</v>
      </c>
      <c r="Q8990" t="str">
        <f t="shared" si="1122"/>
        <v>déc</v>
      </c>
      <c r="R8990" t="str">
        <f t="shared" si="1123"/>
        <v>New Mexico</v>
      </c>
      <c r="S8990" t="str">
        <f t="shared" si="1124"/>
        <v>2021-12</v>
      </c>
      <c r="T8990">
        <f>IF(AND(COUNTIF(Calculs!$Q$2:$Q$12,$O8990)&gt;0,COUNTIF(Calculs!$S$2:$S$12,$E8990)&gt;0,COUNTIF(Calculs!$U$2:$U$12,$H8990)&gt;0),1,0)</f>
        <v>1</v>
      </c>
      <c r="U8990">
        <f t="shared" si="1125"/>
        <v>7200</v>
      </c>
      <c r="V8990">
        <f t="shared" si="1126"/>
        <v>160</v>
      </c>
      <c r="W8990">
        <f t="shared" si="1127"/>
        <v>2879.9999999999995</v>
      </c>
    </row>
    <row r="8991" spans="1:23" ht="15.75" customHeight="1" x14ac:dyDescent="0.3">
      <c r="A8991" s="2" t="s">
        <v>25</v>
      </c>
      <c r="B8991" s="2">
        <v>1128299</v>
      </c>
      <c r="C8991" s="3">
        <v>44555</v>
      </c>
      <c r="D8991" s="12" t="str" cm="1">
        <f t="array" ref="D8991">_xlfn.SWITCH(WEEKDAY(C8991,2), 1, "Lundi", 2, "Mardi", 3, "Mercredi", 4, "Jeudi", 5, "Vendredi", 6, "Samedi", 7, "Dimanche", "Erreur")</f>
        <v>Samedi</v>
      </c>
      <c r="E8991" s="2" t="s">
        <v>30</v>
      </c>
      <c r="F8991" s="2" t="s">
        <v>87</v>
      </c>
      <c r="G8991" s="2" t="s">
        <v>88</v>
      </c>
      <c r="H8991" s="4" t="s">
        <v>21</v>
      </c>
      <c r="I8991" s="5">
        <v>55</v>
      </c>
      <c r="J8991" s="6">
        <v>128</v>
      </c>
      <c r="K8991" s="7">
        <v>7040</v>
      </c>
      <c r="L8991" s="7">
        <v>2323.1999999999998</v>
      </c>
      <c r="M8991" s="8">
        <v>0.32999999999999996</v>
      </c>
      <c r="N8991" s="2" t="s">
        <v>23</v>
      </c>
      <c r="O8991">
        <f t="shared" si="1120"/>
        <v>2021</v>
      </c>
      <c r="P8991">
        <f t="shared" si="1121"/>
        <v>12</v>
      </c>
      <c r="Q8991" t="str">
        <f t="shared" si="1122"/>
        <v>déc</v>
      </c>
      <c r="R8991" t="str">
        <f t="shared" si="1123"/>
        <v>New Mexico</v>
      </c>
      <c r="S8991" t="str">
        <f t="shared" si="1124"/>
        <v>2021-12</v>
      </c>
      <c r="T8991">
        <f>IF(AND(COUNTIF(Calculs!$Q$2:$Q$12,$O8991)&gt;0,COUNTIF(Calculs!$S$2:$S$12,$E8991)&gt;0,COUNTIF(Calculs!$U$2:$U$12,$H8991)&gt;0),1,0)</f>
        <v>1</v>
      </c>
      <c r="U8991">
        <f t="shared" si="1125"/>
        <v>7040</v>
      </c>
      <c r="V8991">
        <f t="shared" si="1126"/>
        <v>128</v>
      </c>
      <c r="W8991">
        <f t="shared" si="1127"/>
        <v>2323.1999999999998</v>
      </c>
    </row>
    <row r="8992" spans="1:23" ht="15.75" customHeight="1" x14ac:dyDescent="0.3">
      <c r="A8992" s="2" t="s">
        <v>25</v>
      </c>
      <c r="B8992" s="2">
        <v>1128299</v>
      </c>
      <c r="C8992" s="3">
        <v>44555</v>
      </c>
      <c r="D8992" s="12" t="str" cm="1">
        <f t="array" ref="D8992">_xlfn.SWITCH(WEEKDAY(C8992,2), 1, "Lundi", 2, "Mardi", 3, "Mercredi", 4, "Jeudi", 5, "Vendredi", 6, "Samedi", 7, "Dimanche", "Erreur")</f>
        <v>Samedi</v>
      </c>
      <c r="E8992" s="2" t="s">
        <v>30</v>
      </c>
      <c r="F8992" s="2" t="s">
        <v>87</v>
      </c>
      <c r="G8992" s="2" t="s">
        <v>88</v>
      </c>
      <c r="H8992" s="4" t="s">
        <v>22</v>
      </c>
      <c r="I8992" s="5">
        <v>56</v>
      </c>
      <c r="J8992" s="6">
        <v>173</v>
      </c>
      <c r="K8992" s="7">
        <v>9688</v>
      </c>
      <c r="L8992" s="7">
        <v>2615.7600000000002</v>
      </c>
      <c r="M8992" s="8">
        <v>0.27</v>
      </c>
      <c r="N8992" s="2" t="s">
        <v>23</v>
      </c>
      <c r="O8992">
        <f t="shared" si="1120"/>
        <v>2021</v>
      </c>
      <c r="P8992">
        <f t="shared" si="1121"/>
        <v>12</v>
      </c>
      <c r="Q8992" t="str">
        <f t="shared" si="1122"/>
        <v>déc</v>
      </c>
      <c r="R8992" t="str">
        <f t="shared" si="1123"/>
        <v>New Mexico</v>
      </c>
      <c r="S8992" t="str">
        <f t="shared" si="1124"/>
        <v>2021-12</v>
      </c>
      <c r="T8992">
        <f>IF(AND(COUNTIF(Calculs!$Q$2:$Q$12,$O8992)&gt;0,COUNTIF(Calculs!$S$2:$S$12,$E8992)&gt;0,COUNTIF(Calculs!$U$2:$U$12,$H8992)&gt;0),1,0)</f>
        <v>1</v>
      </c>
      <c r="U8992">
        <f t="shared" si="1125"/>
        <v>9688</v>
      </c>
      <c r="V8992">
        <f t="shared" si="1126"/>
        <v>173</v>
      </c>
      <c r="W8992">
        <f t="shared" si="1127"/>
        <v>2615.7600000000002</v>
      </c>
    </row>
    <row r="8993" spans="1:23" ht="15.75" customHeight="1" x14ac:dyDescent="0.3">
      <c r="A8993" s="2" t="s">
        <v>25</v>
      </c>
      <c r="B8993" s="2">
        <v>1128299</v>
      </c>
      <c r="C8993" s="3">
        <v>44209</v>
      </c>
      <c r="D8993" s="12" t="str" cm="1">
        <f t="array" ref="D8993">_xlfn.SWITCH(WEEKDAY(C8993,2), 1, "Lundi", 2, "Mardi", 3, "Mercredi", 4, "Jeudi", 5, "Vendredi", 6, "Samedi", 7, "Dimanche", "Erreur")</f>
        <v>Mercredi</v>
      </c>
      <c r="E8993" s="2" t="s">
        <v>30</v>
      </c>
      <c r="F8993" s="2" t="s">
        <v>87</v>
      </c>
      <c r="G8993" s="2" t="s">
        <v>88</v>
      </c>
      <c r="H8993" s="4" t="s">
        <v>16</v>
      </c>
      <c r="I8993" s="5">
        <v>24</v>
      </c>
      <c r="J8993" s="6">
        <v>149</v>
      </c>
      <c r="K8993" s="7">
        <v>3576</v>
      </c>
      <c r="L8993" s="7">
        <v>1644.96</v>
      </c>
      <c r="M8993" s="8">
        <v>0.46</v>
      </c>
      <c r="N8993" s="2" t="s">
        <v>23</v>
      </c>
      <c r="O8993">
        <f t="shared" si="1120"/>
        <v>2021</v>
      </c>
      <c r="P8993">
        <f t="shared" si="1121"/>
        <v>1</v>
      </c>
      <c r="Q8993" t="str">
        <f t="shared" si="1122"/>
        <v>janv</v>
      </c>
      <c r="R8993" t="str">
        <f t="shared" si="1123"/>
        <v>New Mexico</v>
      </c>
      <c r="S8993" t="str">
        <f t="shared" si="1124"/>
        <v>2021-01</v>
      </c>
      <c r="T8993">
        <f>IF(AND(COUNTIF(Calculs!$Q$2:$Q$12,$O8993)&gt;0,COUNTIF(Calculs!$S$2:$S$12,$E8993)&gt;0,COUNTIF(Calculs!$U$2:$U$12,$H8993)&gt;0),1,0)</f>
        <v>1</v>
      </c>
      <c r="U8993">
        <f t="shared" si="1125"/>
        <v>3576</v>
      </c>
      <c r="V8993">
        <f t="shared" si="1126"/>
        <v>149</v>
      </c>
      <c r="W8993">
        <f t="shared" si="1127"/>
        <v>1644.96</v>
      </c>
    </row>
    <row r="8994" spans="1:23" ht="15.75" customHeight="1" x14ac:dyDescent="0.3">
      <c r="A8994" s="2" t="s">
        <v>25</v>
      </c>
      <c r="B8994" s="2">
        <v>1128299</v>
      </c>
      <c r="C8994" s="3">
        <v>44209</v>
      </c>
      <c r="D8994" s="12" t="str" cm="1">
        <f t="array" ref="D8994">_xlfn.SWITCH(WEEKDAY(C8994,2), 1, "Lundi", 2, "Mardi", 3, "Mercredi", 4, "Jeudi", 5, "Vendredi", 6, "Samedi", 7, "Dimanche", "Erreur")</f>
        <v>Mercredi</v>
      </c>
      <c r="E8994" s="2" t="s">
        <v>30</v>
      </c>
      <c r="F8994" s="2" t="s">
        <v>87</v>
      </c>
      <c r="G8994" s="2" t="s">
        <v>88</v>
      </c>
      <c r="H8994" s="4" t="s">
        <v>18</v>
      </c>
      <c r="I8994" s="5">
        <v>27</v>
      </c>
      <c r="J8994" s="6">
        <v>140</v>
      </c>
      <c r="K8994" s="7">
        <v>3780</v>
      </c>
      <c r="L8994" s="7">
        <v>1776.6000000000001</v>
      </c>
      <c r="M8994" s="8">
        <v>0.47000000000000003</v>
      </c>
      <c r="N8994" s="2" t="s">
        <v>23</v>
      </c>
      <c r="O8994">
        <f t="shared" si="1120"/>
        <v>2021</v>
      </c>
      <c r="P8994">
        <f t="shared" si="1121"/>
        <v>1</v>
      </c>
      <c r="Q8994" t="str">
        <f t="shared" si="1122"/>
        <v>janv</v>
      </c>
      <c r="R8994" t="str">
        <f t="shared" si="1123"/>
        <v>New Mexico</v>
      </c>
      <c r="S8994" t="str">
        <f t="shared" si="1124"/>
        <v>2021-01</v>
      </c>
      <c r="T8994">
        <f>IF(AND(COUNTIF(Calculs!$Q$2:$Q$12,$O8994)&gt;0,COUNTIF(Calculs!$S$2:$S$12,$E8994)&gt;0,COUNTIF(Calculs!$U$2:$U$12,$H8994)&gt;0),1,0)</f>
        <v>1</v>
      </c>
      <c r="U8994">
        <f t="shared" si="1125"/>
        <v>3780</v>
      </c>
      <c r="V8994">
        <f t="shared" si="1126"/>
        <v>140</v>
      </c>
      <c r="W8994">
        <f t="shared" si="1127"/>
        <v>1776.6000000000001</v>
      </c>
    </row>
    <row r="8995" spans="1:23" ht="15.75" customHeight="1" x14ac:dyDescent="0.3">
      <c r="A8995" s="2" t="s">
        <v>25</v>
      </c>
      <c r="B8995" s="2">
        <v>1128299</v>
      </c>
      <c r="C8995" s="3">
        <v>44209</v>
      </c>
      <c r="D8995" s="12" t="str" cm="1">
        <f t="array" ref="D8995">_xlfn.SWITCH(WEEKDAY(C8995,2), 1, "Lundi", 2, "Mardi", 3, "Mercredi", 4, "Jeudi", 5, "Vendredi", 6, "Samedi", 7, "Dimanche", "Erreur")</f>
        <v>Mercredi</v>
      </c>
      <c r="E8995" s="2" t="s">
        <v>30</v>
      </c>
      <c r="F8995" s="2" t="s">
        <v>87</v>
      </c>
      <c r="G8995" s="2" t="s">
        <v>88</v>
      </c>
      <c r="H8995" s="4" t="s">
        <v>19</v>
      </c>
      <c r="I8995" s="5">
        <v>32</v>
      </c>
      <c r="J8995" s="6">
        <v>140</v>
      </c>
      <c r="K8995" s="7">
        <v>4480</v>
      </c>
      <c r="L8995" s="7">
        <v>1881.6</v>
      </c>
      <c r="M8995" s="8">
        <v>0.42</v>
      </c>
      <c r="N8995" s="2" t="s">
        <v>23</v>
      </c>
      <c r="O8995">
        <f t="shared" si="1120"/>
        <v>2021</v>
      </c>
      <c r="P8995">
        <f t="shared" si="1121"/>
        <v>1</v>
      </c>
      <c r="Q8995" t="str">
        <f t="shared" si="1122"/>
        <v>janv</v>
      </c>
      <c r="R8995" t="str">
        <f t="shared" si="1123"/>
        <v>New Mexico</v>
      </c>
      <c r="S8995" t="str">
        <f t="shared" si="1124"/>
        <v>2021-01</v>
      </c>
      <c r="T8995">
        <f>IF(AND(COUNTIF(Calculs!$Q$2:$Q$12,$O8995)&gt;0,COUNTIF(Calculs!$S$2:$S$12,$E8995)&gt;0,COUNTIF(Calculs!$U$2:$U$12,$H8995)&gt;0),1,0)</f>
        <v>1</v>
      </c>
      <c r="U8995">
        <f t="shared" si="1125"/>
        <v>4480</v>
      </c>
      <c r="V8995">
        <f t="shared" si="1126"/>
        <v>140</v>
      </c>
      <c r="W8995">
        <f t="shared" si="1127"/>
        <v>1881.6</v>
      </c>
    </row>
    <row r="8996" spans="1:23" ht="15.75" customHeight="1" x14ac:dyDescent="0.3">
      <c r="A8996" s="2" t="s">
        <v>25</v>
      </c>
      <c r="B8996" s="2">
        <v>1128299</v>
      </c>
      <c r="C8996" s="3">
        <v>44209</v>
      </c>
      <c r="D8996" s="12" t="str" cm="1">
        <f t="array" ref="D8996">_xlfn.SWITCH(WEEKDAY(C8996,2), 1, "Lundi", 2, "Mardi", 3, "Mercredi", 4, "Jeudi", 5, "Vendredi", 6, "Samedi", 7, "Dimanche", "Erreur")</f>
        <v>Mercredi</v>
      </c>
      <c r="E8996" s="2" t="s">
        <v>30</v>
      </c>
      <c r="F8996" s="2" t="s">
        <v>87</v>
      </c>
      <c r="G8996" s="2" t="s">
        <v>88</v>
      </c>
      <c r="H8996" s="4" t="s">
        <v>20</v>
      </c>
      <c r="I8996" s="5">
        <v>28</v>
      </c>
      <c r="J8996" s="6">
        <v>99</v>
      </c>
      <c r="K8996" s="7">
        <v>2772</v>
      </c>
      <c r="L8996" s="7">
        <v>1164.24</v>
      </c>
      <c r="M8996" s="8">
        <v>0.42000000000000004</v>
      </c>
      <c r="N8996" s="2" t="s">
        <v>23</v>
      </c>
      <c r="O8996">
        <f t="shared" si="1120"/>
        <v>2021</v>
      </c>
      <c r="P8996">
        <f t="shared" si="1121"/>
        <v>1</v>
      </c>
      <c r="Q8996" t="str">
        <f t="shared" si="1122"/>
        <v>janv</v>
      </c>
      <c r="R8996" t="str">
        <f t="shared" si="1123"/>
        <v>New Mexico</v>
      </c>
      <c r="S8996" t="str">
        <f t="shared" si="1124"/>
        <v>2021-01</v>
      </c>
      <c r="T8996">
        <f>IF(AND(COUNTIF(Calculs!$Q$2:$Q$12,$O8996)&gt;0,COUNTIF(Calculs!$S$2:$S$12,$E8996)&gt;0,COUNTIF(Calculs!$U$2:$U$12,$H8996)&gt;0),1,0)</f>
        <v>1</v>
      </c>
      <c r="U8996">
        <f t="shared" si="1125"/>
        <v>2772</v>
      </c>
      <c r="V8996">
        <f t="shared" si="1126"/>
        <v>99</v>
      </c>
      <c r="W8996">
        <f t="shared" si="1127"/>
        <v>1164.24</v>
      </c>
    </row>
    <row r="8997" spans="1:23" ht="15.75" customHeight="1" x14ac:dyDescent="0.3">
      <c r="A8997" s="2" t="s">
        <v>25</v>
      </c>
      <c r="B8997" s="2">
        <v>1128299</v>
      </c>
      <c r="C8997" s="3">
        <v>44209</v>
      </c>
      <c r="D8997" s="12" t="str" cm="1">
        <f t="array" ref="D8997">_xlfn.SWITCH(WEEKDAY(C8997,2), 1, "Lundi", 2, "Mardi", 3, "Mercredi", 4, "Jeudi", 5, "Vendredi", 6, "Samedi", 7, "Dimanche", "Erreur")</f>
        <v>Mercredi</v>
      </c>
      <c r="E8997" s="2" t="s">
        <v>30</v>
      </c>
      <c r="F8997" s="2" t="s">
        <v>87</v>
      </c>
      <c r="G8997" s="2" t="s">
        <v>88</v>
      </c>
      <c r="H8997" s="4" t="s">
        <v>21</v>
      </c>
      <c r="I8997" s="5">
        <v>35</v>
      </c>
      <c r="J8997" s="6">
        <v>75</v>
      </c>
      <c r="K8997" s="7">
        <v>2625</v>
      </c>
      <c r="L8997" s="7">
        <v>1050</v>
      </c>
      <c r="M8997" s="8">
        <v>0.39999999999999997</v>
      </c>
      <c r="N8997" s="2" t="s">
        <v>23</v>
      </c>
      <c r="O8997">
        <f t="shared" si="1120"/>
        <v>2021</v>
      </c>
      <c r="P8997">
        <f t="shared" si="1121"/>
        <v>1</v>
      </c>
      <c r="Q8997" t="str">
        <f t="shared" si="1122"/>
        <v>janv</v>
      </c>
      <c r="R8997" t="str">
        <f t="shared" si="1123"/>
        <v>New Mexico</v>
      </c>
      <c r="S8997" t="str">
        <f t="shared" si="1124"/>
        <v>2021-01</v>
      </c>
      <c r="T8997">
        <f>IF(AND(COUNTIF(Calculs!$Q$2:$Q$12,$O8997)&gt;0,COUNTIF(Calculs!$S$2:$S$12,$E8997)&gt;0,COUNTIF(Calculs!$U$2:$U$12,$H8997)&gt;0),1,0)</f>
        <v>1</v>
      </c>
      <c r="U8997">
        <f t="shared" si="1125"/>
        <v>2625</v>
      </c>
      <c r="V8997">
        <f t="shared" si="1126"/>
        <v>75</v>
      </c>
      <c r="W8997">
        <f t="shared" si="1127"/>
        <v>1050</v>
      </c>
    </row>
    <row r="8998" spans="1:23" ht="15.75" customHeight="1" x14ac:dyDescent="0.3">
      <c r="A8998" s="2" t="s">
        <v>25</v>
      </c>
      <c r="B8998" s="2">
        <v>1128299</v>
      </c>
      <c r="C8998" s="3">
        <v>44209</v>
      </c>
      <c r="D8998" s="12" t="str" cm="1">
        <f t="array" ref="D8998">_xlfn.SWITCH(WEEKDAY(C8998,2), 1, "Lundi", 2, "Mardi", 3, "Mercredi", 4, "Jeudi", 5, "Vendredi", 6, "Samedi", 7, "Dimanche", "Erreur")</f>
        <v>Mercredi</v>
      </c>
      <c r="E8998" s="2" t="s">
        <v>30</v>
      </c>
      <c r="F8998" s="2" t="s">
        <v>87</v>
      </c>
      <c r="G8998" s="2" t="s">
        <v>88</v>
      </c>
      <c r="H8998" s="4" t="s">
        <v>22</v>
      </c>
      <c r="I8998" s="5">
        <v>28</v>
      </c>
      <c r="J8998" s="6">
        <v>140</v>
      </c>
      <c r="K8998" s="7">
        <v>3920</v>
      </c>
      <c r="L8998" s="7">
        <v>1254.4000000000001</v>
      </c>
      <c r="M8998" s="8">
        <v>0.32</v>
      </c>
      <c r="N8998" s="2" t="s">
        <v>23</v>
      </c>
      <c r="O8998">
        <f t="shared" si="1120"/>
        <v>2021</v>
      </c>
      <c r="P8998">
        <f t="shared" si="1121"/>
        <v>1</v>
      </c>
      <c r="Q8998" t="str">
        <f t="shared" si="1122"/>
        <v>janv</v>
      </c>
      <c r="R8998" t="str">
        <f t="shared" si="1123"/>
        <v>New Mexico</v>
      </c>
      <c r="S8998" t="str">
        <f t="shared" si="1124"/>
        <v>2021-01</v>
      </c>
      <c r="T8998">
        <f>IF(AND(COUNTIF(Calculs!$Q$2:$Q$12,$O8998)&gt;0,COUNTIF(Calculs!$S$2:$S$12,$E8998)&gt;0,COUNTIF(Calculs!$U$2:$U$12,$H8998)&gt;0),1,0)</f>
        <v>1</v>
      </c>
      <c r="U8998">
        <f t="shared" si="1125"/>
        <v>3920</v>
      </c>
      <c r="V8998">
        <f t="shared" si="1126"/>
        <v>140</v>
      </c>
      <c r="W8998">
        <f t="shared" si="1127"/>
        <v>1254.4000000000001</v>
      </c>
    </row>
    <row r="8999" spans="1:23" ht="15.75" customHeight="1" x14ac:dyDescent="0.3">
      <c r="A8999" s="2" t="s">
        <v>25</v>
      </c>
      <c r="B8999" s="2">
        <v>1128299</v>
      </c>
      <c r="C8999" s="3">
        <v>44240</v>
      </c>
      <c r="D8999" s="12" t="str" cm="1">
        <f t="array" ref="D8999">_xlfn.SWITCH(WEEKDAY(C8999,2), 1, "Lundi", 2, "Mardi", 3, "Mercredi", 4, "Jeudi", 5, "Vendredi", 6, "Samedi", 7, "Dimanche", "Erreur")</f>
        <v>Samedi</v>
      </c>
      <c r="E8999" s="2" t="s">
        <v>30</v>
      </c>
      <c r="F8999" s="2" t="s">
        <v>87</v>
      </c>
      <c r="G8999" s="2" t="s">
        <v>88</v>
      </c>
      <c r="H8999" s="4" t="s">
        <v>16</v>
      </c>
      <c r="I8999" s="5">
        <v>23</v>
      </c>
      <c r="J8999" s="6">
        <v>150</v>
      </c>
      <c r="K8999" s="7">
        <v>3450</v>
      </c>
      <c r="L8999" s="7">
        <v>1483.5000000000002</v>
      </c>
      <c r="M8999" s="8">
        <v>0.43000000000000005</v>
      </c>
      <c r="N8999" s="2" t="s">
        <v>23</v>
      </c>
      <c r="O8999">
        <f t="shared" si="1120"/>
        <v>2021</v>
      </c>
      <c r="P8999">
        <f t="shared" si="1121"/>
        <v>2</v>
      </c>
      <c r="Q8999" t="str">
        <f t="shared" si="1122"/>
        <v>févr</v>
      </c>
      <c r="R8999" t="str">
        <f t="shared" si="1123"/>
        <v>New Mexico</v>
      </c>
      <c r="S8999" t="str">
        <f t="shared" si="1124"/>
        <v>2021-02</v>
      </c>
      <c r="T8999">
        <f>IF(AND(COUNTIF(Calculs!$Q$2:$Q$12,$O8999)&gt;0,COUNTIF(Calculs!$S$2:$S$12,$E8999)&gt;0,COUNTIF(Calculs!$U$2:$U$12,$H8999)&gt;0),1,0)</f>
        <v>1</v>
      </c>
      <c r="U8999">
        <f t="shared" si="1125"/>
        <v>3450</v>
      </c>
      <c r="V8999">
        <f t="shared" si="1126"/>
        <v>150</v>
      </c>
      <c r="W8999">
        <f t="shared" si="1127"/>
        <v>1483.5000000000002</v>
      </c>
    </row>
    <row r="9000" spans="1:23" ht="15.75" customHeight="1" x14ac:dyDescent="0.3">
      <c r="A9000" s="2" t="s">
        <v>25</v>
      </c>
      <c r="B9000" s="2">
        <v>1128299</v>
      </c>
      <c r="C9000" s="3">
        <v>44240</v>
      </c>
      <c r="D9000" s="12" t="str" cm="1">
        <f t="array" ref="D9000">_xlfn.SWITCH(WEEKDAY(C9000,2), 1, "Lundi", 2, "Mardi", 3, "Mercredi", 4, "Jeudi", 5, "Vendredi", 6, "Samedi", 7, "Dimanche", "Erreur")</f>
        <v>Samedi</v>
      </c>
      <c r="E9000" s="2" t="s">
        <v>30</v>
      </c>
      <c r="F9000" s="2" t="s">
        <v>87</v>
      </c>
      <c r="G9000" s="2" t="s">
        <v>88</v>
      </c>
      <c r="H9000" s="4" t="s">
        <v>18</v>
      </c>
      <c r="I9000" s="5">
        <v>27</v>
      </c>
      <c r="J9000" s="6">
        <v>124</v>
      </c>
      <c r="K9000" s="7">
        <v>3348</v>
      </c>
      <c r="L9000" s="7">
        <v>1540.0800000000002</v>
      </c>
      <c r="M9000" s="8">
        <v>0.46</v>
      </c>
      <c r="N9000" s="2" t="s">
        <v>23</v>
      </c>
      <c r="O9000">
        <f t="shared" si="1120"/>
        <v>2021</v>
      </c>
      <c r="P9000">
        <f t="shared" si="1121"/>
        <v>2</v>
      </c>
      <c r="Q9000" t="str">
        <f t="shared" si="1122"/>
        <v>févr</v>
      </c>
      <c r="R9000" t="str">
        <f t="shared" si="1123"/>
        <v>New Mexico</v>
      </c>
      <c r="S9000" t="str">
        <f t="shared" si="1124"/>
        <v>2021-02</v>
      </c>
      <c r="T9000">
        <f>IF(AND(COUNTIF(Calculs!$Q$2:$Q$12,$O9000)&gt;0,COUNTIF(Calculs!$S$2:$S$12,$E9000)&gt;0,COUNTIF(Calculs!$U$2:$U$12,$H9000)&gt;0),1,0)</f>
        <v>1</v>
      </c>
      <c r="U9000">
        <f t="shared" si="1125"/>
        <v>3348</v>
      </c>
      <c r="V9000">
        <f t="shared" si="1126"/>
        <v>124</v>
      </c>
      <c r="W9000">
        <f t="shared" si="1127"/>
        <v>1540.0800000000002</v>
      </c>
    </row>
    <row r="9001" spans="1:23" ht="15.75" customHeight="1" x14ac:dyDescent="0.3">
      <c r="A9001" s="2" t="s">
        <v>25</v>
      </c>
      <c r="B9001" s="2">
        <v>1128299</v>
      </c>
      <c r="C9001" s="3">
        <v>44240</v>
      </c>
      <c r="D9001" s="12" t="str" cm="1">
        <f t="array" ref="D9001">_xlfn.SWITCH(WEEKDAY(C9001,2), 1, "Lundi", 2, "Mardi", 3, "Mercredi", 4, "Jeudi", 5, "Vendredi", 6, "Samedi", 7, "Dimanche", "Erreur")</f>
        <v>Samedi</v>
      </c>
      <c r="E9001" s="2" t="s">
        <v>30</v>
      </c>
      <c r="F9001" s="2" t="s">
        <v>87</v>
      </c>
      <c r="G9001" s="2" t="s">
        <v>88</v>
      </c>
      <c r="H9001" s="4" t="s">
        <v>19</v>
      </c>
      <c r="I9001" s="5">
        <v>28</v>
      </c>
      <c r="J9001" s="6">
        <v>120</v>
      </c>
      <c r="K9001" s="7">
        <v>3360</v>
      </c>
      <c r="L9001" s="7">
        <v>1377.6</v>
      </c>
      <c r="M9001" s="8">
        <v>0.41</v>
      </c>
      <c r="N9001" s="2" t="s">
        <v>23</v>
      </c>
      <c r="O9001">
        <f t="shared" si="1120"/>
        <v>2021</v>
      </c>
      <c r="P9001">
        <f t="shared" si="1121"/>
        <v>2</v>
      </c>
      <c r="Q9001" t="str">
        <f t="shared" si="1122"/>
        <v>févr</v>
      </c>
      <c r="R9001" t="str">
        <f t="shared" si="1123"/>
        <v>New Mexico</v>
      </c>
      <c r="S9001" t="str">
        <f t="shared" si="1124"/>
        <v>2021-02</v>
      </c>
      <c r="T9001">
        <f>IF(AND(COUNTIF(Calculs!$Q$2:$Q$12,$O9001)&gt;0,COUNTIF(Calculs!$S$2:$S$12,$E9001)&gt;0,COUNTIF(Calculs!$U$2:$U$12,$H9001)&gt;0),1,0)</f>
        <v>1</v>
      </c>
      <c r="U9001">
        <f t="shared" si="1125"/>
        <v>3360</v>
      </c>
      <c r="V9001">
        <f t="shared" si="1126"/>
        <v>120</v>
      </c>
      <c r="W9001">
        <f t="shared" si="1127"/>
        <v>1377.6</v>
      </c>
    </row>
    <row r="9002" spans="1:23" ht="15.75" customHeight="1" x14ac:dyDescent="0.3">
      <c r="A9002" s="2" t="s">
        <v>25</v>
      </c>
      <c r="B9002" s="2">
        <v>1128299</v>
      </c>
      <c r="C9002" s="3">
        <v>44240</v>
      </c>
      <c r="D9002" s="12" t="str" cm="1">
        <f t="array" ref="D9002">_xlfn.SWITCH(WEEKDAY(C9002,2), 1, "Lundi", 2, "Mardi", 3, "Mercredi", 4, "Jeudi", 5, "Vendredi", 6, "Samedi", 7, "Dimanche", "Erreur")</f>
        <v>Samedi</v>
      </c>
      <c r="E9002" s="2" t="s">
        <v>47</v>
      </c>
      <c r="F9002" s="2" t="s">
        <v>89</v>
      </c>
      <c r="G9002" s="2" t="s">
        <v>90</v>
      </c>
      <c r="H9002" s="4" t="s">
        <v>20</v>
      </c>
      <c r="I9002" s="5">
        <v>30</v>
      </c>
      <c r="J9002" s="6">
        <v>80</v>
      </c>
      <c r="K9002" s="7">
        <v>2400</v>
      </c>
      <c r="L9002" s="7">
        <v>1056</v>
      </c>
      <c r="M9002" s="8">
        <v>0.44</v>
      </c>
      <c r="N9002" s="2" t="s">
        <v>23</v>
      </c>
      <c r="O9002">
        <f t="shared" si="1120"/>
        <v>2021</v>
      </c>
      <c r="P9002">
        <f t="shared" si="1121"/>
        <v>2</v>
      </c>
      <c r="Q9002" t="str">
        <f t="shared" si="1122"/>
        <v>févr</v>
      </c>
      <c r="R9002" t="str">
        <f t="shared" si="1123"/>
        <v>Georgia</v>
      </c>
      <c r="S9002" t="str">
        <f t="shared" si="1124"/>
        <v>2021-02</v>
      </c>
      <c r="T9002">
        <f>IF(AND(COUNTIF(Calculs!$Q$2:$Q$12,$O9002)&gt;0,COUNTIF(Calculs!$S$2:$S$12,$E9002)&gt;0,COUNTIF(Calculs!$U$2:$U$12,$H9002)&gt;0),1,0)</f>
        <v>1</v>
      </c>
      <c r="U9002">
        <f t="shared" si="1125"/>
        <v>2400</v>
      </c>
      <c r="V9002">
        <f t="shared" si="1126"/>
        <v>80</v>
      </c>
      <c r="W9002">
        <f t="shared" si="1127"/>
        <v>1056</v>
      </c>
    </row>
    <row r="9003" spans="1:23" ht="15.75" customHeight="1" x14ac:dyDescent="0.3">
      <c r="A9003" s="2" t="s">
        <v>25</v>
      </c>
      <c r="B9003" s="2">
        <v>1128299</v>
      </c>
      <c r="C9003" s="3">
        <v>44240</v>
      </c>
      <c r="D9003" s="12" t="str" cm="1">
        <f t="array" ref="D9003">_xlfn.SWITCH(WEEKDAY(C9003,2), 1, "Lundi", 2, "Mardi", 3, "Mercredi", 4, "Jeudi", 5, "Vendredi", 6, "Samedi", 7, "Dimanche", "Erreur")</f>
        <v>Samedi</v>
      </c>
      <c r="E9003" s="2" t="s">
        <v>47</v>
      </c>
      <c r="F9003" s="2" t="s">
        <v>89</v>
      </c>
      <c r="G9003" s="2" t="s">
        <v>90</v>
      </c>
      <c r="H9003" s="4" t="s">
        <v>21</v>
      </c>
      <c r="I9003" s="5">
        <v>34</v>
      </c>
      <c r="J9003" s="6">
        <v>60</v>
      </c>
      <c r="K9003" s="7">
        <v>2040</v>
      </c>
      <c r="L9003" s="7">
        <v>795.59999999999991</v>
      </c>
      <c r="M9003" s="8">
        <v>0.38999999999999996</v>
      </c>
      <c r="N9003" s="2" t="s">
        <v>23</v>
      </c>
      <c r="O9003">
        <f t="shared" si="1120"/>
        <v>2021</v>
      </c>
      <c r="P9003">
        <f t="shared" si="1121"/>
        <v>2</v>
      </c>
      <c r="Q9003" t="str">
        <f t="shared" si="1122"/>
        <v>févr</v>
      </c>
      <c r="R9003" t="str">
        <f t="shared" si="1123"/>
        <v>Georgia</v>
      </c>
      <c r="S9003" t="str">
        <f t="shared" si="1124"/>
        <v>2021-02</v>
      </c>
      <c r="T9003">
        <f>IF(AND(COUNTIF(Calculs!$Q$2:$Q$12,$O9003)&gt;0,COUNTIF(Calculs!$S$2:$S$12,$E9003)&gt;0,COUNTIF(Calculs!$U$2:$U$12,$H9003)&gt;0),1,0)</f>
        <v>1</v>
      </c>
      <c r="U9003">
        <f t="shared" si="1125"/>
        <v>2040</v>
      </c>
      <c r="V9003">
        <f t="shared" si="1126"/>
        <v>60</v>
      </c>
      <c r="W9003">
        <f t="shared" si="1127"/>
        <v>795.59999999999991</v>
      </c>
    </row>
    <row r="9004" spans="1:23" ht="15.75" customHeight="1" x14ac:dyDescent="0.3">
      <c r="A9004" s="2" t="s">
        <v>25</v>
      </c>
      <c r="B9004" s="2">
        <v>1128299</v>
      </c>
      <c r="C9004" s="3">
        <v>44240</v>
      </c>
      <c r="D9004" s="12" t="str" cm="1">
        <f t="array" ref="D9004">_xlfn.SWITCH(WEEKDAY(C9004,2), 1, "Lundi", 2, "Mardi", 3, "Mercredi", 4, "Jeudi", 5, "Vendredi", 6, "Samedi", 7, "Dimanche", "Erreur")</f>
        <v>Samedi</v>
      </c>
      <c r="E9004" s="2" t="s">
        <v>47</v>
      </c>
      <c r="F9004" s="2" t="s">
        <v>89</v>
      </c>
      <c r="G9004" s="2" t="s">
        <v>90</v>
      </c>
      <c r="H9004" s="4" t="s">
        <v>22</v>
      </c>
      <c r="I9004" s="5">
        <v>28</v>
      </c>
      <c r="J9004" s="6">
        <v>131</v>
      </c>
      <c r="K9004" s="7">
        <v>3668</v>
      </c>
      <c r="L9004" s="7">
        <v>1063.72</v>
      </c>
      <c r="M9004" s="8">
        <v>0.28999999999999998</v>
      </c>
      <c r="N9004" s="2" t="s">
        <v>23</v>
      </c>
      <c r="O9004">
        <f t="shared" si="1120"/>
        <v>2021</v>
      </c>
      <c r="P9004">
        <f t="shared" si="1121"/>
        <v>2</v>
      </c>
      <c r="Q9004" t="str">
        <f t="shared" si="1122"/>
        <v>févr</v>
      </c>
      <c r="R9004" t="str">
        <f t="shared" si="1123"/>
        <v>Georgia</v>
      </c>
      <c r="S9004" t="str">
        <f t="shared" si="1124"/>
        <v>2021-02</v>
      </c>
      <c r="T9004">
        <f>IF(AND(COUNTIF(Calculs!$Q$2:$Q$12,$O9004)&gt;0,COUNTIF(Calculs!$S$2:$S$12,$E9004)&gt;0,COUNTIF(Calculs!$U$2:$U$12,$H9004)&gt;0),1,0)</f>
        <v>1</v>
      </c>
      <c r="U9004">
        <f t="shared" si="1125"/>
        <v>3668</v>
      </c>
      <c r="V9004">
        <f t="shared" si="1126"/>
        <v>131</v>
      </c>
      <c r="W9004">
        <f t="shared" si="1127"/>
        <v>1063.72</v>
      </c>
    </row>
    <row r="9005" spans="1:23" ht="15.75" customHeight="1" x14ac:dyDescent="0.3">
      <c r="A9005" s="2" t="s">
        <v>25</v>
      </c>
      <c r="B9005" s="2">
        <v>1128299</v>
      </c>
      <c r="C9005" s="3">
        <v>44267</v>
      </c>
      <c r="D9005" s="12" t="str" cm="1">
        <f t="array" ref="D9005">_xlfn.SWITCH(WEEKDAY(C9005,2), 1, "Lundi", 2, "Mardi", 3, "Mercredi", 4, "Jeudi", 5, "Vendredi", 6, "Samedi", 7, "Dimanche", "Erreur")</f>
        <v>Vendredi</v>
      </c>
      <c r="E9005" s="2" t="s">
        <v>47</v>
      </c>
      <c r="F9005" s="2" t="s">
        <v>89</v>
      </c>
      <c r="G9005" s="2" t="s">
        <v>90</v>
      </c>
      <c r="H9005" s="4" t="s">
        <v>16</v>
      </c>
      <c r="I9005" s="5">
        <v>30</v>
      </c>
      <c r="J9005" s="6">
        <v>163</v>
      </c>
      <c r="K9005" s="7">
        <v>4890</v>
      </c>
      <c r="L9005" s="7">
        <v>2102.7000000000003</v>
      </c>
      <c r="M9005" s="8">
        <v>0.43000000000000005</v>
      </c>
      <c r="N9005" s="2" t="s">
        <v>23</v>
      </c>
      <c r="O9005">
        <f t="shared" si="1120"/>
        <v>2021</v>
      </c>
      <c r="P9005">
        <f t="shared" si="1121"/>
        <v>3</v>
      </c>
      <c r="Q9005" t="str">
        <f t="shared" si="1122"/>
        <v>mars</v>
      </c>
      <c r="R9005" t="str">
        <f t="shared" si="1123"/>
        <v>Georgia</v>
      </c>
      <c r="S9005" t="str">
        <f t="shared" si="1124"/>
        <v>2021-03</v>
      </c>
      <c r="T9005">
        <f>IF(AND(COUNTIF(Calculs!$Q$2:$Q$12,$O9005)&gt;0,COUNTIF(Calculs!$S$2:$S$12,$E9005)&gt;0,COUNTIF(Calculs!$U$2:$U$12,$H9005)&gt;0),1,0)</f>
        <v>1</v>
      </c>
      <c r="U9005">
        <f t="shared" si="1125"/>
        <v>4890</v>
      </c>
      <c r="V9005">
        <f t="shared" si="1126"/>
        <v>163</v>
      </c>
      <c r="W9005">
        <f t="shared" si="1127"/>
        <v>2102.7000000000003</v>
      </c>
    </row>
    <row r="9006" spans="1:23" ht="15.75" customHeight="1" x14ac:dyDescent="0.3">
      <c r="A9006" s="2" t="s">
        <v>25</v>
      </c>
      <c r="B9006" s="2">
        <v>1128299</v>
      </c>
      <c r="C9006" s="3">
        <v>44267</v>
      </c>
      <c r="D9006" s="12" t="str" cm="1">
        <f t="array" ref="D9006">_xlfn.SWITCH(WEEKDAY(C9006,2), 1, "Lundi", 2, "Mardi", 3, "Mercredi", 4, "Jeudi", 5, "Vendredi", 6, "Samedi", 7, "Dimanche", "Erreur")</f>
        <v>Vendredi</v>
      </c>
      <c r="E9006" s="2" t="s">
        <v>47</v>
      </c>
      <c r="F9006" s="2" t="s">
        <v>89</v>
      </c>
      <c r="G9006" s="2" t="s">
        <v>90</v>
      </c>
      <c r="H9006" s="4" t="s">
        <v>18</v>
      </c>
      <c r="I9006" s="5">
        <v>37</v>
      </c>
      <c r="J9006" s="6">
        <v>113</v>
      </c>
      <c r="K9006" s="7">
        <v>4181</v>
      </c>
      <c r="L9006" s="7">
        <v>1839.64</v>
      </c>
      <c r="M9006" s="8">
        <v>0.44</v>
      </c>
      <c r="N9006" s="2" t="s">
        <v>23</v>
      </c>
      <c r="O9006">
        <f t="shared" si="1120"/>
        <v>2021</v>
      </c>
      <c r="P9006">
        <f t="shared" si="1121"/>
        <v>3</v>
      </c>
      <c r="Q9006" t="str">
        <f t="shared" si="1122"/>
        <v>mars</v>
      </c>
      <c r="R9006" t="str">
        <f t="shared" si="1123"/>
        <v>Georgia</v>
      </c>
      <c r="S9006" t="str">
        <f t="shared" si="1124"/>
        <v>2021-03</v>
      </c>
      <c r="T9006">
        <f>IF(AND(COUNTIF(Calculs!$Q$2:$Q$12,$O9006)&gt;0,COUNTIF(Calculs!$S$2:$S$12,$E9006)&gt;0,COUNTIF(Calculs!$U$2:$U$12,$H9006)&gt;0),1,0)</f>
        <v>1</v>
      </c>
      <c r="U9006">
        <f t="shared" si="1125"/>
        <v>4181</v>
      </c>
      <c r="V9006">
        <f t="shared" si="1126"/>
        <v>113</v>
      </c>
      <c r="W9006">
        <f t="shared" si="1127"/>
        <v>1839.64</v>
      </c>
    </row>
    <row r="9007" spans="1:23" ht="15.75" customHeight="1" x14ac:dyDescent="0.3">
      <c r="A9007" s="2" t="s">
        <v>25</v>
      </c>
      <c r="B9007" s="2">
        <v>1128299</v>
      </c>
      <c r="C9007" s="3">
        <v>44267</v>
      </c>
      <c r="D9007" s="12" t="str" cm="1">
        <f t="array" ref="D9007">_xlfn.SWITCH(WEEKDAY(C9007,2), 1, "Lundi", 2, "Mardi", 3, "Mercredi", 4, "Jeudi", 5, "Vendredi", 6, "Samedi", 7, "Dimanche", "Erreur")</f>
        <v>Vendredi</v>
      </c>
      <c r="E9007" s="2" t="s">
        <v>47</v>
      </c>
      <c r="F9007" s="2" t="s">
        <v>89</v>
      </c>
      <c r="G9007" s="2" t="s">
        <v>90</v>
      </c>
      <c r="H9007" s="4" t="s">
        <v>19</v>
      </c>
      <c r="I9007" s="5">
        <v>39</v>
      </c>
      <c r="J9007" s="6">
        <v>124</v>
      </c>
      <c r="K9007" s="7">
        <v>4836</v>
      </c>
      <c r="L9007" s="7">
        <v>1837.68</v>
      </c>
      <c r="M9007" s="8">
        <v>0.38</v>
      </c>
      <c r="N9007" s="2" t="s">
        <v>23</v>
      </c>
      <c r="O9007">
        <f t="shared" si="1120"/>
        <v>2021</v>
      </c>
      <c r="P9007">
        <f t="shared" si="1121"/>
        <v>3</v>
      </c>
      <c r="Q9007" t="str">
        <f t="shared" si="1122"/>
        <v>mars</v>
      </c>
      <c r="R9007" t="str">
        <f t="shared" si="1123"/>
        <v>Georgia</v>
      </c>
      <c r="S9007" t="str">
        <f t="shared" si="1124"/>
        <v>2021-03</v>
      </c>
      <c r="T9007">
        <f>IF(AND(COUNTIF(Calculs!$Q$2:$Q$12,$O9007)&gt;0,COUNTIF(Calculs!$S$2:$S$12,$E9007)&gt;0,COUNTIF(Calculs!$U$2:$U$12,$H9007)&gt;0),1,0)</f>
        <v>1</v>
      </c>
      <c r="U9007">
        <f t="shared" si="1125"/>
        <v>4836</v>
      </c>
      <c r="V9007">
        <f t="shared" si="1126"/>
        <v>124</v>
      </c>
      <c r="W9007">
        <f t="shared" si="1127"/>
        <v>1837.68</v>
      </c>
    </row>
    <row r="9008" spans="1:23" ht="15.75" customHeight="1" x14ac:dyDescent="0.3">
      <c r="A9008" s="2" t="s">
        <v>25</v>
      </c>
      <c r="B9008" s="2">
        <v>1128299</v>
      </c>
      <c r="C9008" s="3">
        <v>44267</v>
      </c>
      <c r="D9008" s="12" t="str" cm="1">
        <f t="array" ref="D9008">_xlfn.SWITCH(WEEKDAY(C9008,2), 1, "Lundi", 2, "Mardi", 3, "Mercredi", 4, "Jeudi", 5, "Vendredi", 6, "Samedi", 7, "Dimanche", "Erreur")</f>
        <v>Vendredi</v>
      </c>
      <c r="E9008" s="2" t="s">
        <v>47</v>
      </c>
      <c r="F9008" s="2" t="s">
        <v>89</v>
      </c>
      <c r="G9008" s="2" t="s">
        <v>90</v>
      </c>
      <c r="H9008" s="4" t="s">
        <v>20</v>
      </c>
      <c r="I9008" s="5">
        <v>38</v>
      </c>
      <c r="J9008" s="6">
        <v>78</v>
      </c>
      <c r="K9008" s="7">
        <v>2964</v>
      </c>
      <c r="L9008" s="7">
        <v>1333.8</v>
      </c>
      <c r="M9008" s="8">
        <v>0.45</v>
      </c>
      <c r="N9008" s="2" t="s">
        <v>23</v>
      </c>
      <c r="O9008">
        <f t="shared" si="1120"/>
        <v>2021</v>
      </c>
      <c r="P9008">
        <f t="shared" si="1121"/>
        <v>3</v>
      </c>
      <c r="Q9008" t="str">
        <f t="shared" si="1122"/>
        <v>mars</v>
      </c>
      <c r="R9008" t="str">
        <f t="shared" si="1123"/>
        <v>Georgia</v>
      </c>
      <c r="S9008" t="str">
        <f t="shared" si="1124"/>
        <v>2021-03</v>
      </c>
      <c r="T9008">
        <f>IF(AND(COUNTIF(Calculs!$Q$2:$Q$12,$O9008)&gt;0,COUNTIF(Calculs!$S$2:$S$12,$E9008)&gt;0,COUNTIF(Calculs!$U$2:$U$12,$H9008)&gt;0),1,0)</f>
        <v>1</v>
      </c>
      <c r="U9008">
        <f t="shared" si="1125"/>
        <v>2964</v>
      </c>
      <c r="V9008">
        <f t="shared" si="1126"/>
        <v>78</v>
      </c>
      <c r="W9008">
        <f t="shared" si="1127"/>
        <v>1333.8</v>
      </c>
    </row>
    <row r="9009" spans="1:23" ht="15.75" customHeight="1" x14ac:dyDescent="0.3">
      <c r="A9009" s="2" t="s">
        <v>25</v>
      </c>
      <c r="B9009" s="2">
        <v>1128299</v>
      </c>
      <c r="C9009" s="3">
        <v>44267</v>
      </c>
      <c r="D9009" s="12" t="str" cm="1">
        <f t="array" ref="D9009">_xlfn.SWITCH(WEEKDAY(C9009,2), 1, "Lundi", 2, "Mardi", 3, "Mercredi", 4, "Jeudi", 5, "Vendredi", 6, "Samedi", 7, "Dimanche", "Erreur")</f>
        <v>Vendredi</v>
      </c>
      <c r="E9009" s="2" t="s">
        <v>47</v>
      </c>
      <c r="F9009" s="2" t="s">
        <v>89</v>
      </c>
      <c r="G9009" s="2" t="s">
        <v>90</v>
      </c>
      <c r="H9009" s="4" t="s">
        <v>21</v>
      </c>
      <c r="I9009" s="5">
        <v>41</v>
      </c>
      <c r="J9009" s="6">
        <v>45</v>
      </c>
      <c r="K9009" s="7">
        <v>1845</v>
      </c>
      <c r="L9009" s="7">
        <v>756.44999999999993</v>
      </c>
      <c r="M9009" s="8">
        <v>0.41</v>
      </c>
      <c r="N9009" s="2" t="s">
        <v>23</v>
      </c>
      <c r="O9009">
        <f t="shared" si="1120"/>
        <v>2021</v>
      </c>
      <c r="P9009">
        <f t="shared" si="1121"/>
        <v>3</v>
      </c>
      <c r="Q9009" t="str">
        <f t="shared" si="1122"/>
        <v>mars</v>
      </c>
      <c r="R9009" t="str">
        <f t="shared" si="1123"/>
        <v>Georgia</v>
      </c>
      <c r="S9009" t="str">
        <f t="shared" si="1124"/>
        <v>2021-03</v>
      </c>
      <c r="T9009">
        <f>IF(AND(COUNTIF(Calculs!$Q$2:$Q$12,$O9009)&gt;0,COUNTIF(Calculs!$S$2:$S$12,$E9009)&gt;0,COUNTIF(Calculs!$U$2:$U$12,$H9009)&gt;0),1,0)</f>
        <v>1</v>
      </c>
      <c r="U9009">
        <f t="shared" si="1125"/>
        <v>1845</v>
      </c>
      <c r="V9009">
        <f t="shared" si="1126"/>
        <v>45</v>
      </c>
      <c r="W9009">
        <f t="shared" si="1127"/>
        <v>756.44999999999993</v>
      </c>
    </row>
    <row r="9010" spans="1:23" ht="15.75" customHeight="1" x14ac:dyDescent="0.3">
      <c r="A9010" s="2" t="s">
        <v>25</v>
      </c>
      <c r="B9010" s="2">
        <v>1128299</v>
      </c>
      <c r="C9010" s="3">
        <v>44267</v>
      </c>
      <c r="D9010" s="12" t="str" cm="1">
        <f t="array" ref="D9010">_xlfn.SWITCH(WEEKDAY(C9010,2), 1, "Lundi", 2, "Mardi", 3, "Mercredi", 4, "Jeudi", 5, "Vendredi", 6, "Samedi", 7, "Dimanche", "Erreur")</f>
        <v>Vendredi</v>
      </c>
      <c r="E9010" s="2" t="s">
        <v>47</v>
      </c>
      <c r="F9010" s="2" t="s">
        <v>89</v>
      </c>
      <c r="G9010" s="2" t="s">
        <v>90</v>
      </c>
      <c r="H9010" s="4" t="s">
        <v>22</v>
      </c>
      <c r="I9010" s="5">
        <v>40</v>
      </c>
      <c r="J9010" s="6">
        <v>112</v>
      </c>
      <c r="K9010" s="7">
        <v>4480</v>
      </c>
      <c r="L9010" s="7">
        <v>1299.1999999999998</v>
      </c>
      <c r="M9010" s="8">
        <v>0.28999999999999998</v>
      </c>
      <c r="N9010" s="2" t="s">
        <v>23</v>
      </c>
      <c r="O9010">
        <f t="shared" si="1120"/>
        <v>2021</v>
      </c>
      <c r="P9010">
        <f t="shared" si="1121"/>
        <v>3</v>
      </c>
      <c r="Q9010" t="str">
        <f t="shared" si="1122"/>
        <v>mars</v>
      </c>
      <c r="R9010" t="str">
        <f t="shared" si="1123"/>
        <v>Georgia</v>
      </c>
      <c r="S9010" t="str">
        <f t="shared" si="1124"/>
        <v>2021-03</v>
      </c>
      <c r="T9010">
        <f>IF(AND(COUNTIF(Calculs!$Q$2:$Q$12,$O9010)&gt;0,COUNTIF(Calculs!$S$2:$S$12,$E9010)&gt;0,COUNTIF(Calculs!$U$2:$U$12,$H9010)&gt;0),1,0)</f>
        <v>1</v>
      </c>
      <c r="U9010">
        <f t="shared" si="1125"/>
        <v>4480</v>
      </c>
      <c r="V9010">
        <f t="shared" si="1126"/>
        <v>112</v>
      </c>
      <c r="W9010">
        <f t="shared" si="1127"/>
        <v>1299.1999999999998</v>
      </c>
    </row>
    <row r="9011" spans="1:23" ht="15.75" customHeight="1" x14ac:dyDescent="0.3">
      <c r="A9011" s="2" t="s">
        <v>25</v>
      </c>
      <c r="B9011" s="2">
        <v>1128299</v>
      </c>
      <c r="C9011" s="3">
        <v>44299</v>
      </c>
      <c r="D9011" s="12" t="str" cm="1">
        <f t="array" ref="D9011">_xlfn.SWITCH(WEEKDAY(C9011,2), 1, "Lundi", 2, "Mardi", 3, "Mercredi", 4, "Jeudi", 5, "Vendredi", 6, "Samedi", 7, "Dimanche", "Erreur")</f>
        <v>Mardi</v>
      </c>
      <c r="E9011" s="2" t="s">
        <v>47</v>
      </c>
      <c r="F9011" s="2" t="s">
        <v>89</v>
      </c>
      <c r="G9011" s="2" t="s">
        <v>90</v>
      </c>
      <c r="H9011" s="4" t="s">
        <v>16</v>
      </c>
      <c r="I9011" s="5">
        <v>37</v>
      </c>
      <c r="J9011" s="6">
        <v>179</v>
      </c>
      <c r="K9011" s="7">
        <v>6623</v>
      </c>
      <c r="L9011" s="7">
        <v>2847.8900000000003</v>
      </c>
      <c r="M9011" s="8">
        <v>0.43000000000000005</v>
      </c>
      <c r="N9011" s="2" t="s">
        <v>23</v>
      </c>
      <c r="O9011">
        <f t="shared" si="1120"/>
        <v>2021</v>
      </c>
      <c r="P9011">
        <f t="shared" si="1121"/>
        <v>4</v>
      </c>
      <c r="Q9011" t="str">
        <f t="shared" si="1122"/>
        <v>avr</v>
      </c>
      <c r="R9011" t="str">
        <f t="shared" si="1123"/>
        <v>Georgia</v>
      </c>
      <c r="S9011" t="str">
        <f t="shared" si="1124"/>
        <v>2021-04</v>
      </c>
      <c r="T9011">
        <f>IF(AND(COUNTIF(Calculs!$Q$2:$Q$12,$O9011)&gt;0,COUNTIF(Calculs!$S$2:$S$12,$E9011)&gt;0,COUNTIF(Calculs!$U$2:$U$12,$H9011)&gt;0),1,0)</f>
        <v>1</v>
      </c>
      <c r="U9011">
        <f t="shared" si="1125"/>
        <v>6623</v>
      </c>
      <c r="V9011">
        <f t="shared" si="1126"/>
        <v>179</v>
      </c>
      <c r="W9011">
        <f t="shared" si="1127"/>
        <v>2847.8900000000003</v>
      </c>
    </row>
    <row r="9012" spans="1:23" ht="15.75" customHeight="1" x14ac:dyDescent="0.3">
      <c r="A9012" s="2" t="s">
        <v>25</v>
      </c>
      <c r="B9012" s="2">
        <v>1128299</v>
      </c>
      <c r="C9012" s="3">
        <v>44299</v>
      </c>
      <c r="D9012" s="12" t="str" cm="1">
        <f t="array" ref="D9012">_xlfn.SWITCH(WEEKDAY(C9012,2), 1, "Lundi", 2, "Mardi", 3, "Mercredi", 4, "Jeudi", 5, "Vendredi", 6, "Samedi", 7, "Dimanche", "Erreur")</f>
        <v>Mardi</v>
      </c>
      <c r="E9012" s="2" t="s">
        <v>47</v>
      </c>
      <c r="F9012" s="2" t="s">
        <v>89</v>
      </c>
      <c r="G9012" s="2" t="s">
        <v>90</v>
      </c>
      <c r="H9012" s="4" t="s">
        <v>18</v>
      </c>
      <c r="I9012" s="5">
        <v>40</v>
      </c>
      <c r="J9012" s="6">
        <v>111</v>
      </c>
      <c r="K9012" s="7">
        <v>4440</v>
      </c>
      <c r="L9012" s="7">
        <v>1864.8000000000002</v>
      </c>
      <c r="M9012" s="8">
        <v>0.42000000000000004</v>
      </c>
      <c r="N9012" s="2" t="s">
        <v>23</v>
      </c>
      <c r="O9012">
        <f t="shared" si="1120"/>
        <v>2021</v>
      </c>
      <c r="P9012">
        <f t="shared" si="1121"/>
        <v>4</v>
      </c>
      <c r="Q9012" t="str">
        <f t="shared" si="1122"/>
        <v>avr</v>
      </c>
      <c r="R9012" t="str">
        <f t="shared" si="1123"/>
        <v>Georgia</v>
      </c>
      <c r="S9012" t="str">
        <f t="shared" si="1124"/>
        <v>2021-04</v>
      </c>
      <c r="T9012">
        <f>IF(AND(COUNTIF(Calculs!$Q$2:$Q$12,$O9012)&gt;0,COUNTIF(Calculs!$S$2:$S$12,$E9012)&gt;0,COUNTIF(Calculs!$U$2:$U$12,$H9012)&gt;0),1,0)</f>
        <v>1</v>
      </c>
      <c r="U9012">
        <f t="shared" si="1125"/>
        <v>4440</v>
      </c>
      <c r="V9012">
        <f t="shared" si="1126"/>
        <v>111</v>
      </c>
      <c r="W9012">
        <f t="shared" si="1127"/>
        <v>1864.8000000000002</v>
      </c>
    </row>
    <row r="9013" spans="1:23" ht="15.75" customHeight="1" x14ac:dyDescent="0.3">
      <c r="A9013" s="2" t="s">
        <v>25</v>
      </c>
      <c r="B9013" s="2">
        <v>1128299</v>
      </c>
      <c r="C9013" s="3">
        <v>44299</v>
      </c>
      <c r="D9013" s="12" t="str" cm="1">
        <f t="array" ref="D9013">_xlfn.SWITCH(WEEKDAY(C9013,2), 1, "Lundi", 2, "Mardi", 3, "Mercredi", 4, "Jeudi", 5, "Vendredi", 6, "Samedi", 7, "Dimanche", "Erreur")</f>
        <v>Mardi</v>
      </c>
      <c r="E9013" s="2" t="s">
        <v>47</v>
      </c>
      <c r="F9013" s="2" t="s">
        <v>89</v>
      </c>
      <c r="G9013" s="2" t="s">
        <v>90</v>
      </c>
      <c r="H9013" s="4" t="s">
        <v>19</v>
      </c>
      <c r="I9013" s="5">
        <v>36</v>
      </c>
      <c r="J9013" s="6">
        <v>113</v>
      </c>
      <c r="K9013" s="7">
        <v>4068</v>
      </c>
      <c r="L9013" s="7">
        <v>1505.16</v>
      </c>
      <c r="M9013" s="8">
        <v>0.37</v>
      </c>
      <c r="N9013" s="2" t="s">
        <v>23</v>
      </c>
      <c r="O9013">
        <f t="shared" si="1120"/>
        <v>2021</v>
      </c>
      <c r="P9013">
        <f t="shared" si="1121"/>
        <v>4</v>
      </c>
      <c r="Q9013" t="str">
        <f t="shared" si="1122"/>
        <v>avr</v>
      </c>
      <c r="R9013" t="str">
        <f t="shared" si="1123"/>
        <v>Georgia</v>
      </c>
      <c r="S9013" t="str">
        <f t="shared" si="1124"/>
        <v>2021-04</v>
      </c>
      <c r="T9013">
        <f>IF(AND(COUNTIF(Calculs!$Q$2:$Q$12,$O9013)&gt;0,COUNTIF(Calculs!$S$2:$S$12,$E9013)&gt;0,COUNTIF(Calculs!$U$2:$U$12,$H9013)&gt;0),1,0)</f>
        <v>1</v>
      </c>
      <c r="U9013">
        <f t="shared" si="1125"/>
        <v>4068</v>
      </c>
      <c r="V9013">
        <f t="shared" si="1126"/>
        <v>113</v>
      </c>
      <c r="W9013">
        <f t="shared" si="1127"/>
        <v>1505.16</v>
      </c>
    </row>
    <row r="9014" spans="1:23" ht="15.75" customHeight="1" x14ac:dyDescent="0.3">
      <c r="A9014" s="2" t="s">
        <v>25</v>
      </c>
      <c r="B9014" s="2">
        <v>1128299</v>
      </c>
      <c r="C9014" s="3">
        <v>44299</v>
      </c>
      <c r="D9014" s="12" t="str" cm="1">
        <f t="array" ref="D9014">_xlfn.SWITCH(WEEKDAY(C9014,2), 1, "Lundi", 2, "Mardi", 3, "Mercredi", 4, "Jeudi", 5, "Vendredi", 6, "Samedi", 7, "Dimanche", "Erreur")</f>
        <v>Mardi</v>
      </c>
      <c r="E9014" s="2" t="s">
        <v>47</v>
      </c>
      <c r="F9014" s="2" t="s">
        <v>89</v>
      </c>
      <c r="G9014" s="2" t="s">
        <v>90</v>
      </c>
      <c r="H9014" s="4" t="s">
        <v>20</v>
      </c>
      <c r="I9014" s="5">
        <v>40</v>
      </c>
      <c r="J9014" s="6">
        <v>96</v>
      </c>
      <c r="K9014" s="7">
        <v>3840</v>
      </c>
      <c r="L9014" s="7">
        <v>1728</v>
      </c>
      <c r="M9014" s="8">
        <v>0.45</v>
      </c>
      <c r="N9014" s="2" t="s">
        <v>23</v>
      </c>
      <c r="O9014">
        <f t="shared" si="1120"/>
        <v>2021</v>
      </c>
      <c r="P9014">
        <f t="shared" si="1121"/>
        <v>4</v>
      </c>
      <c r="Q9014" t="str">
        <f t="shared" si="1122"/>
        <v>avr</v>
      </c>
      <c r="R9014" t="str">
        <f t="shared" si="1123"/>
        <v>Georgia</v>
      </c>
      <c r="S9014" t="str">
        <f t="shared" si="1124"/>
        <v>2021-04</v>
      </c>
      <c r="T9014">
        <f>IF(AND(COUNTIF(Calculs!$Q$2:$Q$12,$O9014)&gt;0,COUNTIF(Calculs!$S$2:$S$12,$E9014)&gt;0,COUNTIF(Calculs!$U$2:$U$12,$H9014)&gt;0),1,0)</f>
        <v>1</v>
      </c>
      <c r="U9014">
        <f t="shared" si="1125"/>
        <v>3840</v>
      </c>
      <c r="V9014">
        <f t="shared" si="1126"/>
        <v>96</v>
      </c>
      <c r="W9014">
        <f t="shared" si="1127"/>
        <v>1728</v>
      </c>
    </row>
    <row r="9015" spans="1:23" ht="15.75" customHeight="1" x14ac:dyDescent="0.3">
      <c r="A9015" s="2" t="s">
        <v>25</v>
      </c>
      <c r="B9015" s="2">
        <v>1128299</v>
      </c>
      <c r="C9015" s="3">
        <v>44299</v>
      </c>
      <c r="D9015" s="12" t="str" cm="1">
        <f t="array" ref="D9015">_xlfn.SWITCH(WEEKDAY(C9015,2), 1, "Lundi", 2, "Mardi", 3, "Mercredi", 4, "Jeudi", 5, "Vendredi", 6, "Samedi", 7, "Dimanche", "Erreur")</f>
        <v>Mardi</v>
      </c>
      <c r="E9015" s="2" t="s">
        <v>47</v>
      </c>
      <c r="F9015" s="2" t="s">
        <v>89</v>
      </c>
      <c r="G9015" s="2" t="s">
        <v>90</v>
      </c>
      <c r="H9015" s="4" t="s">
        <v>21</v>
      </c>
      <c r="I9015" s="5">
        <v>38</v>
      </c>
      <c r="J9015" s="6">
        <v>56</v>
      </c>
      <c r="K9015" s="7">
        <v>2128</v>
      </c>
      <c r="L9015" s="7">
        <v>893.76</v>
      </c>
      <c r="M9015" s="8">
        <v>0.42</v>
      </c>
      <c r="N9015" s="2" t="s">
        <v>23</v>
      </c>
      <c r="O9015">
        <f t="shared" si="1120"/>
        <v>2021</v>
      </c>
      <c r="P9015">
        <f t="shared" si="1121"/>
        <v>4</v>
      </c>
      <c r="Q9015" t="str">
        <f t="shared" si="1122"/>
        <v>avr</v>
      </c>
      <c r="R9015" t="str">
        <f t="shared" si="1123"/>
        <v>Georgia</v>
      </c>
      <c r="S9015" t="str">
        <f t="shared" si="1124"/>
        <v>2021-04</v>
      </c>
      <c r="T9015">
        <f>IF(AND(COUNTIF(Calculs!$Q$2:$Q$12,$O9015)&gt;0,COUNTIF(Calculs!$S$2:$S$12,$E9015)&gt;0,COUNTIF(Calculs!$U$2:$U$12,$H9015)&gt;0),1,0)</f>
        <v>1</v>
      </c>
      <c r="U9015">
        <f t="shared" si="1125"/>
        <v>2128</v>
      </c>
      <c r="V9015">
        <f t="shared" si="1126"/>
        <v>56</v>
      </c>
      <c r="W9015">
        <f t="shared" si="1127"/>
        <v>893.76</v>
      </c>
    </row>
    <row r="9016" spans="1:23" ht="15.75" customHeight="1" x14ac:dyDescent="0.3">
      <c r="A9016" s="2" t="s">
        <v>25</v>
      </c>
      <c r="B9016" s="2">
        <v>1128299</v>
      </c>
      <c r="C9016" s="3">
        <v>44299</v>
      </c>
      <c r="D9016" s="12" t="str" cm="1">
        <f t="array" ref="D9016">_xlfn.SWITCH(WEEKDAY(C9016,2), 1, "Lundi", 2, "Mardi", 3, "Mercredi", 4, "Jeudi", 5, "Vendredi", 6, "Samedi", 7, "Dimanche", "Erreur")</f>
        <v>Mardi</v>
      </c>
      <c r="E9016" s="2" t="s">
        <v>47</v>
      </c>
      <c r="F9016" s="2" t="s">
        <v>89</v>
      </c>
      <c r="G9016" s="2" t="s">
        <v>90</v>
      </c>
      <c r="H9016" s="4" t="s">
        <v>22</v>
      </c>
      <c r="I9016" s="5">
        <v>56</v>
      </c>
      <c r="J9016" s="6">
        <v>112</v>
      </c>
      <c r="K9016" s="7">
        <v>6272</v>
      </c>
      <c r="L9016" s="7">
        <v>1756.16</v>
      </c>
      <c r="M9016" s="8">
        <v>0.28000000000000003</v>
      </c>
      <c r="N9016" s="2" t="s">
        <v>23</v>
      </c>
      <c r="O9016">
        <f t="shared" si="1120"/>
        <v>2021</v>
      </c>
      <c r="P9016">
        <f t="shared" si="1121"/>
        <v>4</v>
      </c>
      <c r="Q9016" t="str">
        <f t="shared" si="1122"/>
        <v>avr</v>
      </c>
      <c r="R9016" t="str">
        <f t="shared" si="1123"/>
        <v>Georgia</v>
      </c>
      <c r="S9016" t="str">
        <f t="shared" si="1124"/>
        <v>2021-04</v>
      </c>
      <c r="T9016">
        <f>IF(AND(COUNTIF(Calculs!$Q$2:$Q$12,$O9016)&gt;0,COUNTIF(Calculs!$S$2:$S$12,$E9016)&gt;0,COUNTIF(Calculs!$U$2:$U$12,$H9016)&gt;0),1,0)</f>
        <v>1</v>
      </c>
      <c r="U9016">
        <f t="shared" si="1125"/>
        <v>6272</v>
      </c>
      <c r="V9016">
        <f t="shared" si="1126"/>
        <v>112</v>
      </c>
      <c r="W9016">
        <f t="shared" si="1127"/>
        <v>1756.16</v>
      </c>
    </row>
    <row r="9017" spans="1:23" ht="15.75" customHeight="1" x14ac:dyDescent="0.3">
      <c r="A9017" s="2" t="s">
        <v>25</v>
      </c>
      <c r="B9017" s="2">
        <v>1128299</v>
      </c>
      <c r="C9017" s="3">
        <v>44330</v>
      </c>
      <c r="D9017" s="12" t="str" cm="1">
        <f t="array" ref="D9017">_xlfn.SWITCH(WEEKDAY(C9017,2), 1, "Lundi", 2, "Mardi", 3, "Mercredi", 4, "Jeudi", 5, "Vendredi", 6, "Samedi", 7, "Dimanche", "Erreur")</f>
        <v>Vendredi</v>
      </c>
      <c r="E9017" s="2" t="s">
        <v>47</v>
      </c>
      <c r="F9017" s="2" t="s">
        <v>89</v>
      </c>
      <c r="G9017" s="2" t="s">
        <v>90</v>
      </c>
      <c r="H9017" s="4" t="s">
        <v>16</v>
      </c>
      <c r="I9017" s="5">
        <v>37</v>
      </c>
      <c r="J9017" s="6">
        <v>187</v>
      </c>
      <c r="K9017" s="7">
        <v>6919</v>
      </c>
      <c r="L9017" s="7">
        <v>3182.7400000000002</v>
      </c>
      <c r="M9017" s="8">
        <v>0.46</v>
      </c>
      <c r="N9017" s="2" t="s">
        <v>23</v>
      </c>
      <c r="O9017">
        <f t="shared" si="1120"/>
        <v>2021</v>
      </c>
      <c r="P9017">
        <f t="shared" si="1121"/>
        <v>5</v>
      </c>
      <c r="Q9017" t="str">
        <f t="shared" si="1122"/>
        <v>mai</v>
      </c>
      <c r="R9017" t="str">
        <f t="shared" si="1123"/>
        <v>Georgia</v>
      </c>
      <c r="S9017" t="str">
        <f t="shared" si="1124"/>
        <v>2021-05</v>
      </c>
      <c r="T9017">
        <f>IF(AND(COUNTIF(Calculs!$Q$2:$Q$12,$O9017)&gt;0,COUNTIF(Calculs!$S$2:$S$12,$E9017)&gt;0,COUNTIF(Calculs!$U$2:$U$12,$H9017)&gt;0),1,0)</f>
        <v>1</v>
      </c>
      <c r="U9017">
        <f t="shared" si="1125"/>
        <v>6919</v>
      </c>
      <c r="V9017">
        <f t="shared" si="1126"/>
        <v>187</v>
      </c>
      <c r="W9017">
        <f t="shared" si="1127"/>
        <v>3182.7400000000002</v>
      </c>
    </row>
    <row r="9018" spans="1:23" ht="15.75" customHeight="1" x14ac:dyDescent="0.3">
      <c r="A9018" s="2" t="s">
        <v>25</v>
      </c>
      <c r="B9018" s="2">
        <v>1128299</v>
      </c>
      <c r="C9018" s="3">
        <v>44330</v>
      </c>
      <c r="D9018" s="12" t="str" cm="1">
        <f t="array" ref="D9018">_xlfn.SWITCH(WEEKDAY(C9018,2), 1, "Lundi", 2, "Mardi", 3, "Mercredi", 4, "Jeudi", 5, "Vendredi", 6, "Samedi", 7, "Dimanche", "Erreur")</f>
        <v>Vendredi</v>
      </c>
      <c r="E9018" s="2" t="s">
        <v>47</v>
      </c>
      <c r="F9018" s="2" t="s">
        <v>89</v>
      </c>
      <c r="G9018" s="2" t="s">
        <v>90</v>
      </c>
      <c r="H9018" s="4" t="s">
        <v>18</v>
      </c>
      <c r="I9018" s="5">
        <v>36</v>
      </c>
      <c r="J9018" s="6">
        <v>136</v>
      </c>
      <c r="K9018" s="7">
        <v>4896</v>
      </c>
      <c r="L9018" s="7">
        <v>2203.2000000000003</v>
      </c>
      <c r="M9018" s="8">
        <v>0.45</v>
      </c>
      <c r="N9018" s="2" t="s">
        <v>23</v>
      </c>
      <c r="O9018">
        <f t="shared" si="1120"/>
        <v>2021</v>
      </c>
      <c r="P9018">
        <f t="shared" si="1121"/>
        <v>5</v>
      </c>
      <c r="Q9018" t="str">
        <f t="shared" si="1122"/>
        <v>mai</v>
      </c>
      <c r="R9018" t="str">
        <f t="shared" si="1123"/>
        <v>Georgia</v>
      </c>
      <c r="S9018" t="str">
        <f t="shared" si="1124"/>
        <v>2021-05</v>
      </c>
      <c r="T9018">
        <f>IF(AND(COUNTIF(Calculs!$Q$2:$Q$12,$O9018)&gt;0,COUNTIF(Calculs!$S$2:$S$12,$E9018)&gt;0,COUNTIF(Calculs!$U$2:$U$12,$H9018)&gt;0),1,0)</f>
        <v>1</v>
      </c>
      <c r="U9018">
        <f t="shared" si="1125"/>
        <v>4896</v>
      </c>
      <c r="V9018">
        <f t="shared" si="1126"/>
        <v>136</v>
      </c>
      <c r="W9018">
        <f t="shared" si="1127"/>
        <v>2203.2000000000003</v>
      </c>
    </row>
    <row r="9019" spans="1:23" ht="15.75" customHeight="1" x14ac:dyDescent="0.3">
      <c r="A9019" s="2" t="s">
        <v>25</v>
      </c>
      <c r="B9019" s="2">
        <v>1128299</v>
      </c>
      <c r="C9019" s="3">
        <v>44330</v>
      </c>
      <c r="D9019" s="12" t="str" cm="1">
        <f t="array" ref="D9019">_xlfn.SWITCH(WEEKDAY(C9019,2), 1, "Lundi", 2, "Mardi", 3, "Mercredi", 4, "Jeudi", 5, "Vendredi", 6, "Samedi", 7, "Dimanche", "Erreur")</f>
        <v>Vendredi</v>
      </c>
      <c r="E9019" s="2" t="s">
        <v>47</v>
      </c>
      <c r="F9019" s="2" t="s">
        <v>89</v>
      </c>
      <c r="G9019" s="2" t="s">
        <v>90</v>
      </c>
      <c r="H9019" s="4" t="s">
        <v>19</v>
      </c>
      <c r="I9019" s="5">
        <v>40</v>
      </c>
      <c r="J9019" s="6">
        <v>145</v>
      </c>
      <c r="K9019" s="7">
        <v>5800</v>
      </c>
      <c r="L9019" s="7">
        <v>2261.9999999999995</v>
      </c>
      <c r="M9019" s="8">
        <v>0.38999999999999996</v>
      </c>
      <c r="N9019" s="2" t="s">
        <v>23</v>
      </c>
      <c r="O9019">
        <f t="shared" si="1120"/>
        <v>2021</v>
      </c>
      <c r="P9019">
        <f t="shared" si="1121"/>
        <v>5</v>
      </c>
      <c r="Q9019" t="str">
        <f t="shared" si="1122"/>
        <v>mai</v>
      </c>
      <c r="R9019" t="str">
        <f t="shared" si="1123"/>
        <v>Georgia</v>
      </c>
      <c r="S9019" t="str">
        <f t="shared" si="1124"/>
        <v>2021-05</v>
      </c>
      <c r="T9019">
        <f>IF(AND(COUNTIF(Calculs!$Q$2:$Q$12,$O9019)&gt;0,COUNTIF(Calculs!$S$2:$S$12,$E9019)&gt;0,COUNTIF(Calculs!$U$2:$U$12,$H9019)&gt;0),1,0)</f>
        <v>1</v>
      </c>
      <c r="U9019">
        <f t="shared" si="1125"/>
        <v>5800</v>
      </c>
      <c r="V9019">
        <f t="shared" si="1126"/>
        <v>145</v>
      </c>
      <c r="W9019">
        <f t="shared" si="1127"/>
        <v>2261.9999999999995</v>
      </c>
    </row>
    <row r="9020" spans="1:23" ht="15.75" customHeight="1" x14ac:dyDescent="0.3">
      <c r="A9020" s="2" t="s">
        <v>25</v>
      </c>
      <c r="B9020" s="2">
        <v>1128299</v>
      </c>
      <c r="C9020" s="3">
        <v>44330</v>
      </c>
      <c r="D9020" s="12" t="str" cm="1">
        <f t="array" ref="D9020">_xlfn.SWITCH(WEEKDAY(C9020,2), 1, "Lundi", 2, "Mardi", 3, "Mercredi", 4, "Jeudi", 5, "Vendredi", 6, "Samedi", 7, "Dimanche", "Erreur")</f>
        <v>Vendredi</v>
      </c>
      <c r="E9020" s="2" t="s">
        <v>47</v>
      </c>
      <c r="F9020" s="2" t="s">
        <v>89</v>
      </c>
      <c r="G9020" s="2" t="s">
        <v>90</v>
      </c>
      <c r="H9020" s="4" t="s">
        <v>20</v>
      </c>
      <c r="I9020" s="5">
        <v>34</v>
      </c>
      <c r="J9020" s="6">
        <v>114</v>
      </c>
      <c r="K9020" s="7">
        <v>3876</v>
      </c>
      <c r="L9020" s="7">
        <v>1666.6800000000003</v>
      </c>
      <c r="M9020" s="8">
        <v>0.43000000000000005</v>
      </c>
      <c r="N9020" s="2" t="s">
        <v>23</v>
      </c>
      <c r="O9020">
        <f t="shared" si="1120"/>
        <v>2021</v>
      </c>
      <c r="P9020">
        <f t="shared" si="1121"/>
        <v>5</v>
      </c>
      <c r="Q9020" t="str">
        <f t="shared" si="1122"/>
        <v>mai</v>
      </c>
      <c r="R9020" t="str">
        <f t="shared" si="1123"/>
        <v>Georgia</v>
      </c>
      <c r="S9020" t="str">
        <f t="shared" si="1124"/>
        <v>2021-05</v>
      </c>
      <c r="T9020">
        <f>IF(AND(COUNTIF(Calculs!$Q$2:$Q$12,$O9020)&gt;0,COUNTIF(Calculs!$S$2:$S$12,$E9020)&gt;0,COUNTIF(Calculs!$U$2:$U$12,$H9020)&gt;0),1,0)</f>
        <v>1</v>
      </c>
      <c r="U9020">
        <f t="shared" si="1125"/>
        <v>3876</v>
      </c>
      <c r="V9020">
        <f t="shared" si="1126"/>
        <v>114</v>
      </c>
      <c r="W9020">
        <f t="shared" si="1127"/>
        <v>1666.6800000000003</v>
      </c>
    </row>
    <row r="9021" spans="1:23" ht="15.75" customHeight="1" x14ac:dyDescent="0.3">
      <c r="A9021" s="2" t="s">
        <v>25</v>
      </c>
      <c r="B9021" s="2">
        <v>1128299</v>
      </c>
      <c r="C9021" s="3">
        <v>44330</v>
      </c>
      <c r="D9021" s="12" t="str" cm="1">
        <f t="array" ref="D9021">_xlfn.SWITCH(WEEKDAY(C9021,2), 1, "Lundi", 2, "Mardi", 3, "Mercredi", 4, "Jeudi", 5, "Vendredi", 6, "Samedi", 7, "Dimanche", "Erreur")</f>
        <v>Vendredi</v>
      </c>
      <c r="E9021" s="2" t="s">
        <v>47</v>
      </c>
      <c r="F9021" s="2" t="s">
        <v>89</v>
      </c>
      <c r="G9021" s="2" t="s">
        <v>90</v>
      </c>
      <c r="H9021" s="4" t="s">
        <v>21</v>
      </c>
      <c r="I9021" s="5">
        <v>39</v>
      </c>
      <c r="J9021" s="6">
        <v>74</v>
      </c>
      <c r="K9021" s="7">
        <v>2886</v>
      </c>
      <c r="L9021" s="7">
        <v>1212.1199999999999</v>
      </c>
      <c r="M9021" s="8">
        <v>0.42</v>
      </c>
      <c r="N9021" s="2" t="s">
        <v>23</v>
      </c>
      <c r="O9021">
        <f t="shared" si="1120"/>
        <v>2021</v>
      </c>
      <c r="P9021">
        <f t="shared" si="1121"/>
        <v>5</v>
      </c>
      <c r="Q9021" t="str">
        <f t="shared" si="1122"/>
        <v>mai</v>
      </c>
      <c r="R9021" t="str">
        <f t="shared" si="1123"/>
        <v>Georgia</v>
      </c>
      <c r="S9021" t="str">
        <f t="shared" si="1124"/>
        <v>2021-05</v>
      </c>
      <c r="T9021">
        <f>IF(AND(COUNTIF(Calculs!$Q$2:$Q$12,$O9021)&gt;0,COUNTIF(Calculs!$S$2:$S$12,$E9021)&gt;0,COUNTIF(Calculs!$U$2:$U$12,$H9021)&gt;0),1,0)</f>
        <v>1</v>
      </c>
      <c r="U9021">
        <f t="shared" si="1125"/>
        <v>2886</v>
      </c>
      <c r="V9021">
        <f t="shared" si="1126"/>
        <v>74</v>
      </c>
      <c r="W9021">
        <f t="shared" si="1127"/>
        <v>1212.1199999999999</v>
      </c>
    </row>
    <row r="9022" spans="1:23" ht="15.75" customHeight="1" x14ac:dyDescent="0.3">
      <c r="A9022" s="2" t="s">
        <v>25</v>
      </c>
      <c r="B9022" s="2">
        <v>1128299</v>
      </c>
      <c r="C9022" s="3">
        <v>44330</v>
      </c>
      <c r="D9022" s="12" t="str" cm="1">
        <f t="array" ref="D9022">_xlfn.SWITCH(WEEKDAY(C9022,2), 1, "Lundi", 2, "Mardi", 3, "Mercredi", 4, "Jeudi", 5, "Vendredi", 6, "Samedi", 7, "Dimanche", "Erreur")</f>
        <v>Vendredi</v>
      </c>
      <c r="E9022" s="2" t="s">
        <v>47</v>
      </c>
      <c r="F9022" s="2" t="s">
        <v>89</v>
      </c>
      <c r="G9022" s="2" t="s">
        <v>90</v>
      </c>
      <c r="H9022" s="4" t="s">
        <v>22</v>
      </c>
      <c r="I9022" s="5">
        <v>53</v>
      </c>
      <c r="J9022" s="6">
        <v>124</v>
      </c>
      <c r="K9022" s="7">
        <v>6572</v>
      </c>
      <c r="L9022" s="7">
        <v>2037.32</v>
      </c>
      <c r="M9022" s="8">
        <v>0.31</v>
      </c>
      <c r="N9022" s="2" t="s">
        <v>23</v>
      </c>
      <c r="O9022">
        <f t="shared" si="1120"/>
        <v>2021</v>
      </c>
      <c r="P9022">
        <f t="shared" si="1121"/>
        <v>5</v>
      </c>
      <c r="Q9022" t="str">
        <f t="shared" si="1122"/>
        <v>mai</v>
      </c>
      <c r="R9022" t="str">
        <f t="shared" si="1123"/>
        <v>Georgia</v>
      </c>
      <c r="S9022" t="str">
        <f t="shared" si="1124"/>
        <v>2021-05</v>
      </c>
      <c r="T9022">
        <f>IF(AND(COUNTIF(Calculs!$Q$2:$Q$12,$O9022)&gt;0,COUNTIF(Calculs!$S$2:$S$12,$E9022)&gt;0,COUNTIF(Calculs!$U$2:$U$12,$H9022)&gt;0),1,0)</f>
        <v>1</v>
      </c>
      <c r="U9022">
        <f t="shared" si="1125"/>
        <v>6572</v>
      </c>
      <c r="V9022">
        <f t="shared" si="1126"/>
        <v>124</v>
      </c>
      <c r="W9022">
        <f t="shared" si="1127"/>
        <v>2037.32</v>
      </c>
    </row>
    <row r="9023" spans="1:23" ht="15.75" customHeight="1" x14ac:dyDescent="0.3">
      <c r="A9023" s="2" t="s">
        <v>25</v>
      </c>
      <c r="B9023" s="2">
        <v>1128299</v>
      </c>
      <c r="C9023" s="3">
        <v>44360</v>
      </c>
      <c r="D9023" s="12" t="str" cm="1">
        <f t="array" ref="D9023">_xlfn.SWITCH(WEEKDAY(C9023,2), 1, "Lundi", 2, "Mardi", 3, "Mercredi", 4, "Jeudi", 5, "Vendredi", 6, "Samedi", 7, "Dimanche", "Erreur")</f>
        <v>Dimanche</v>
      </c>
      <c r="E9023" s="2" t="s">
        <v>47</v>
      </c>
      <c r="F9023" s="2" t="s">
        <v>89</v>
      </c>
      <c r="G9023" s="2" t="s">
        <v>90</v>
      </c>
      <c r="H9023" s="4" t="s">
        <v>16</v>
      </c>
      <c r="I9023" s="5">
        <v>35</v>
      </c>
      <c r="J9023" s="6">
        <v>203</v>
      </c>
      <c r="K9023" s="7">
        <v>7105</v>
      </c>
      <c r="L9023" s="7">
        <v>3055.1500000000005</v>
      </c>
      <c r="M9023" s="8">
        <v>0.43000000000000005</v>
      </c>
      <c r="N9023" s="2" t="s">
        <v>23</v>
      </c>
      <c r="O9023">
        <f t="shared" si="1120"/>
        <v>2021</v>
      </c>
      <c r="P9023">
        <f t="shared" si="1121"/>
        <v>6</v>
      </c>
      <c r="Q9023" t="str">
        <f t="shared" si="1122"/>
        <v>juin</v>
      </c>
      <c r="R9023" t="str">
        <f t="shared" si="1123"/>
        <v>Georgia</v>
      </c>
      <c r="S9023" t="str">
        <f t="shared" si="1124"/>
        <v>2021-06</v>
      </c>
      <c r="T9023">
        <f>IF(AND(COUNTIF(Calculs!$Q$2:$Q$12,$O9023)&gt;0,COUNTIF(Calculs!$S$2:$S$12,$E9023)&gt;0,COUNTIF(Calculs!$U$2:$U$12,$H9023)&gt;0),1,0)</f>
        <v>1</v>
      </c>
      <c r="U9023">
        <f t="shared" si="1125"/>
        <v>7105</v>
      </c>
      <c r="V9023">
        <f t="shared" si="1126"/>
        <v>203</v>
      </c>
      <c r="W9023">
        <f t="shared" si="1127"/>
        <v>3055.1500000000005</v>
      </c>
    </row>
    <row r="9024" spans="1:23" ht="15.75" customHeight="1" x14ac:dyDescent="0.3">
      <c r="A9024" s="2" t="s">
        <v>25</v>
      </c>
      <c r="B9024" s="2">
        <v>1128299</v>
      </c>
      <c r="C9024" s="3">
        <v>44360</v>
      </c>
      <c r="D9024" s="12" t="str" cm="1">
        <f t="array" ref="D9024">_xlfn.SWITCH(WEEKDAY(C9024,2), 1, "Lundi", 2, "Mardi", 3, "Mercredi", 4, "Jeudi", 5, "Vendredi", 6, "Samedi", 7, "Dimanche", "Erreur")</f>
        <v>Dimanche</v>
      </c>
      <c r="E9024" s="2" t="s">
        <v>47</v>
      </c>
      <c r="F9024" s="2" t="s">
        <v>89</v>
      </c>
      <c r="G9024" s="2" t="s">
        <v>90</v>
      </c>
      <c r="H9024" s="4" t="s">
        <v>18</v>
      </c>
      <c r="I9024" s="5">
        <v>41</v>
      </c>
      <c r="J9024" s="6">
        <v>163</v>
      </c>
      <c r="K9024" s="7">
        <v>6683</v>
      </c>
      <c r="L9024" s="7">
        <v>2940.52</v>
      </c>
      <c r="M9024" s="8">
        <v>0.44</v>
      </c>
      <c r="N9024" s="2" t="s">
        <v>23</v>
      </c>
      <c r="O9024">
        <f t="shared" si="1120"/>
        <v>2021</v>
      </c>
      <c r="P9024">
        <f t="shared" si="1121"/>
        <v>6</v>
      </c>
      <c r="Q9024" t="str">
        <f t="shared" si="1122"/>
        <v>juin</v>
      </c>
      <c r="R9024" t="str">
        <f t="shared" si="1123"/>
        <v>Georgia</v>
      </c>
      <c r="S9024" t="str">
        <f t="shared" si="1124"/>
        <v>2021-06</v>
      </c>
      <c r="T9024">
        <f>IF(AND(COUNTIF(Calculs!$Q$2:$Q$12,$O9024)&gt;0,COUNTIF(Calculs!$S$2:$S$12,$E9024)&gt;0,COUNTIF(Calculs!$U$2:$U$12,$H9024)&gt;0),1,0)</f>
        <v>1</v>
      </c>
      <c r="U9024">
        <f t="shared" si="1125"/>
        <v>6683</v>
      </c>
      <c r="V9024">
        <f t="shared" si="1126"/>
        <v>163</v>
      </c>
      <c r="W9024">
        <f t="shared" si="1127"/>
        <v>2940.52</v>
      </c>
    </row>
    <row r="9025" spans="1:23" ht="15.75" customHeight="1" x14ac:dyDescent="0.3">
      <c r="A9025" s="2" t="s">
        <v>25</v>
      </c>
      <c r="B9025" s="2">
        <v>1128299</v>
      </c>
      <c r="C9025" s="3">
        <v>44360</v>
      </c>
      <c r="D9025" s="12" t="str" cm="1">
        <f t="array" ref="D9025">_xlfn.SWITCH(WEEKDAY(C9025,2), 1, "Lundi", 2, "Mardi", 3, "Mercredi", 4, "Jeudi", 5, "Vendredi", 6, "Samedi", 7, "Dimanche", "Erreur")</f>
        <v>Dimanche</v>
      </c>
      <c r="E9025" s="2" t="s">
        <v>47</v>
      </c>
      <c r="F9025" s="2" t="s">
        <v>89</v>
      </c>
      <c r="G9025" s="2" t="s">
        <v>90</v>
      </c>
      <c r="H9025" s="4" t="s">
        <v>19</v>
      </c>
      <c r="I9025" s="5">
        <v>39</v>
      </c>
      <c r="J9025" s="6">
        <v>158</v>
      </c>
      <c r="K9025" s="7">
        <v>6162</v>
      </c>
      <c r="L9025" s="7">
        <v>2341.56</v>
      </c>
      <c r="M9025" s="8">
        <v>0.38</v>
      </c>
      <c r="N9025" s="2" t="s">
        <v>23</v>
      </c>
      <c r="O9025">
        <f t="shared" si="1120"/>
        <v>2021</v>
      </c>
      <c r="P9025">
        <f t="shared" si="1121"/>
        <v>6</v>
      </c>
      <c r="Q9025" t="str">
        <f t="shared" si="1122"/>
        <v>juin</v>
      </c>
      <c r="R9025" t="str">
        <f t="shared" si="1123"/>
        <v>Georgia</v>
      </c>
      <c r="S9025" t="str">
        <f t="shared" si="1124"/>
        <v>2021-06</v>
      </c>
      <c r="T9025">
        <f>IF(AND(COUNTIF(Calculs!$Q$2:$Q$12,$O9025)&gt;0,COUNTIF(Calculs!$S$2:$S$12,$E9025)&gt;0,COUNTIF(Calculs!$U$2:$U$12,$H9025)&gt;0),1,0)</f>
        <v>1</v>
      </c>
      <c r="U9025">
        <f t="shared" si="1125"/>
        <v>6162</v>
      </c>
      <c r="V9025">
        <f t="shared" si="1126"/>
        <v>158</v>
      </c>
      <c r="W9025">
        <f t="shared" si="1127"/>
        <v>2341.56</v>
      </c>
    </row>
    <row r="9026" spans="1:23" ht="15.75" customHeight="1" x14ac:dyDescent="0.3">
      <c r="A9026" s="2" t="s">
        <v>25</v>
      </c>
      <c r="B9026" s="2">
        <v>1128299</v>
      </c>
      <c r="C9026" s="3">
        <v>44360</v>
      </c>
      <c r="D9026" s="12" t="str" cm="1">
        <f t="array" ref="D9026">_xlfn.SWITCH(WEEKDAY(C9026,2), 1, "Lundi", 2, "Mardi", 3, "Mercredi", 4, "Jeudi", 5, "Vendredi", 6, "Samedi", 7, "Dimanche", "Erreur")</f>
        <v>Dimanche</v>
      </c>
      <c r="E9026" s="2" t="s">
        <v>47</v>
      </c>
      <c r="F9026" s="2" t="s">
        <v>89</v>
      </c>
      <c r="G9026" s="2" t="s">
        <v>90</v>
      </c>
      <c r="H9026" s="4" t="s">
        <v>20</v>
      </c>
      <c r="I9026" s="5">
        <v>33</v>
      </c>
      <c r="J9026" s="6">
        <v>132</v>
      </c>
      <c r="K9026" s="7">
        <v>4356</v>
      </c>
      <c r="L9026" s="7">
        <v>1873.0800000000002</v>
      </c>
      <c r="M9026" s="8">
        <v>0.43000000000000005</v>
      </c>
      <c r="N9026" s="2" t="s">
        <v>23</v>
      </c>
      <c r="O9026">
        <f t="shared" si="1120"/>
        <v>2021</v>
      </c>
      <c r="P9026">
        <f t="shared" si="1121"/>
        <v>6</v>
      </c>
      <c r="Q9026" t="str">
        <f t="shared" si="1122"/>
        <v>juin</v>
      </c>
      <c r="R9026" t="str">
        <f t="shared" si="1123"/>
        <v>Georgia</v>
      </c>
      <c r="S9026" t="str">
        <f t="shared" si="1124"/>
        <v>2021-06</v>
      </c>
      <c r="T9026">
        <f>IF(AND(COUNTIF(Calculs!$Q$2:$Q$12,$O9026)&gt;0,COUNTIF(Calculs!$S$2:$S$12,$E9026)&gt;0,COUNTIF(Calculs!$U$2:$U$12,$H9026)&gt;0),1,0)</f>
        <v>1</v>
      </c>
      <c r="U9026">
        <f t="shared" si="1125"/>
        <v>4356</v>
      </c>
      <c r="V9026">
        <f t="shared" si="1126"/>
        <v>132</v>
      </c>
      <c r="W9026">
        <f t="shared" si="1127"/>
        <v>1873.0800000000002</v>
      </c>
    </row>
    <row r="9027" spans="1:23" ht="15.75" customHeight="1" x14ac:dyDescent="0.3">
      <c r="A9027" s="2" t="s">
        <v>25</v>
      </c>
      <c r="B9027" s="2">
        <v>1128299</v>
      </c>
      <c r="C9027" s="3">
        <v>44360</v>
      </c>
      <c r="D9027" s="12" t="str" cm="1">
        <f t="array" ref="D9027">_xlfn.SWITCH(WEEKDAY(C9027,2), 1, "Lundi", 2, "Mardi", 3, "Mercredi", 4, "Jeudi", 5, "Vendredi", 6, "Samedi", 7, "Dimanche", "Erreur")</f>
        <v>Dimanche</v>
      </c>
      <c r="E9027" s="2" t="s">
        <v>47</v>
      </c>
      <c r="F9027" s="2" t="s">
        <v>89</v>
      </c>
      <c r="G9027" s="2" t="s">
        <v>90</v>
      </c>
      <c r="H9027" s="4" t="s">
        <v>21</v>
      </c>
      <c r="I9027" s="5">
        <v>42</v>
      </c>
      <c r="J9027" s="6">
        <v>94</v>
      </c>
      <c r="K9027" s="7">
        <v>3948</v>
      </c>
      <c r="L9027" s="7">
        <v>1539.7199999999998</v>
      </c>
      <c r="M9027" s="8">
        <v>0.38999999999999996</v>
      </c>
      <c r="N9027" s="2" t="s">
        <v>23</v>
      </c>
      <c r="O9027">
        <f t="shared" ref="O9027:O9090" si="1128">YEAR($C9027)</f>
        <v>2021</v>
      </c>
      <c r="P9027">
        <f t="shared" ref="P9027:P9090" si="1129">MONTH($C9027)</f>
        <v>6</v>
      </c>
      <c r="Q9027" t="str">
        <f t="shared" ref="Q9027:Q9090" si="1130">TEXT($C9027,"mmm")</f>
        <v>juin</v>
      </c>
      <c r="R9027" t="str">
        <f t="shared" ref="R9027:R9090" si="1131">SUBSTITUTE(SUBSTITUTE($F9027,"Sud ","South "),"Ouest ","West ")</f>
        <v>Georgia</v>
      </c>
      <c r="S9027" t="str">
        <f t="shared" ref="S9027:S9090" si="1132">TEXT($C9027,"aaaa-mm")</f>
        <v>2021-06</v>
      </c>
      <c r="T9027">
        <f>IF(AND(COUNTIF(Calculs!$Q$2:$Q$12,$O9027)&gt;0,COUNTIF(Calculs!$S$2:$S$12,$E9027)&gt;0,COUNTIF(Calculs!$U$2:$U$12,$H9027)&gt;0),1,0)</f>
        <v>1</v>
      </c>
      <c r="U9027">
        <f t="shared" ref="U9027:U9090" si="1133">$K9027*$T9027</f>
        <v>3948</v>
      </c>
      <c r="V9027">
        <f t="shared" ref="V9027:V9090" si="1134">$J9027*$T9027</f>
        <v>94</v>
      </c>
      <c r="W9027">
        <f t="shared" ref="W9027:W9090" si="1135">$L9027*$T9027</f>
        <v>1539.7199999999998</v>
      </c>
    </row>
    <row r="9028" spans="1:23" ht="15.75" customHeight="1" x14ac:dyDescent="0.3">
      <c r="A9028" s="2" t="s">
        <v>25</v>
      </c>
      <c r="B9028" s="2">
        <v>1128299</v>
      </c>
      <c r="C9028" s="3">
        <v>44360</v>
      </c>
      <c r="D9028" s="12" t="str" cm="1">
        <f t="array" ref="D9028">_xlfn.SWITCH(WEEKDAY(C9028,2), 1, "Lundi", 2, "Mardi", 3, "Mercredi", 4, "Jeudi", 5, "Vendredi", 6, "Samedi", 7, "Dimanche", "Erreur")</f>
        <v>Dimanche</v>
      </c>
      <c r="E9028" s="2" t="s">
        <v>47</v>
      </c>
      <c r="F9028" s="2" t="s">
        <v>89</v>
      </c>
      <c r="G9028" s="2" t="s">
        <v>90</v>
      </c>
      <c r="H9028" s="4" t="s">
        <v>22</v>
      </c>
      <c r="I9028" s="5">
        <v>53</v>
      </c>
      <c r="J9028" s="6">
        <v>190</v>
      </c>
      <c r="K9028" s="7">
        <v>10070</v>
      </c>
      <c r="L9028" s="7">
        <v>3222.4</v>
      </c>
      <c r="M9028" s="8">
        <v>0.32</v>
      </c>
      <c r="N9028" s="2" t="s">
        <v>23</v>
      </c>
      <c r="O9028">
        <f t="shared" si="1128"/>
        <v>2021</v>
      </c>
      <c r="P9028">
        <f t="shared" si="1129"/>
        <v>6</v>
      </c>
      <c r="Q9028" t="str">
        <f t="shared" si="1130"/>
        <v>juin</v>
      </c>
      <c r="R9028" t="str">
        <f t="shared" si="1131"/>
        <v>Georgia</v>
      </c>
      <c r="S9028" t="str">
        <f t="shared" si="1132"/>
        <v>2021-06</v>
      </c>
      <c r="T9028">
        <f>IF(AND(COUNTIF(Calculs!$Q$2:$Q$12,$O9028)&gt;0,COUNTIF(Calculs!$S$2:$S$12,$E9028)&gt;0,COUNTIF(Calculs!$U$2:$U$12,$H9028)&gt;0),1,0)</f>
        <v>1</v>
      </c>
      <c r="U9028">
        <f t="shared" si="1133"/>
        <v>10070</v>
      </c>
      <c r="V9028">
        <f t="shared" si="1134"/>
        <v>190</v>
      </c>
      <c r="W9028">
        <f t="shared" si="1135"/>
        <v>3222.4</v>
      </c>
    </row>
    <row r="9029" spans="1:23" ht="15.75" customHeight="1" x14ac:dyDescent="0.3">
      <c r="A9029" s="2" t="s">
        <v>25</v>
      </c>
      <c r="B9029" s="2">
        <v>1128299</v>
      </c>
      <c r="C9029" s="3">
        <v>44389</v>
      </c>
      <c r="D9029" s="12" t="str" cm="1">
        <f t="array" ref="D9029">_xlfn.SWITCH(WEEKDAY(C9029,2), 1, "Lundi", 2, "Mardi", 3, "Mercredi", 4, "Jeudi", 5, "Vendredi", 6, "Samedi", 7, "Dimanche", "Erreur")</f>
        <v>Lundi</v>
      </c>
      <c r="E9029" s="2" t="s">
        <v>47</v>
      </c>
      <c r="F9029" s="2" t="s">
        <v>89</v>
      </c>
      <c r="G9029" s="2" t="s">
        <v>90</v>
      </c>
      <c r="H9029" s="4" t="s">
        <v>16</v>
      </c>
      <c r="I9029" s="5">
        <v>37</v>
      </c>
      <c r="J9029" s="6">
        <v>218</v>
      </c>
      <c r="K9029" s="7">
        <v>8066</v>
      </c>
      <c r="L9029" s="7">
        <v>3710.36</v>
      </c>
      <c r="M9029" s="8">
        <v>0.46</v>
      </c>
      <c r="N9029" s="2" t="s">
        <v>23</v>
      </c>
      <c r="O9029">
        <f t="shared" si="1128"/>
        <v>2021</v>
      </c>
      <c r="P9029">
        <f t="shared" si="1129"/>
        <v>7</v>
      </c>
      <c r="Q9029" t="str">
        <f t="shared" si="1130"/>
        <v>juil</v>
      </c>
      <c r="R9029" t="str">
        <f t="shared" si="1131"/>
        <v>Georgia</v>
      </c>
      <c r="S9029" t="str">
        <f t="shared" si="1132"/>
        <v>2021-07</v>
      </c>
      <c r="T9029">
        <f>IF(AND(COUNTIF(Calculs!$Q$2:$Q$12,$O9029)&gt;0,COUNTIF(Calculs!$S$2:$S$12,$E9029)&gt;0,COUNTIF(Calculs!$U$2:$U$12,$H9029)&gt;0),1,0)</f>
        <v>1</v>
      </c>
      <c r="U9029">
        <f t="shared" si="1133"/>
        <v>8066</v>
      </c>
      <c r="V9029">
        <f t="shared" si="1134"/>
        <v>218</v>
      </c>
      <c r="W9029">
        <f t="shared" si="1135"/>
        <v>3710.36</v>
      </c>
    </row>
    <row r="9030" spans="1:23" ht="15.75" customHeight="1" x14ac:dyDescent="0.3">
      <c r="A9030" s="2" t="s">
        <v>25</v>
      </c>
      <c r="B9030" s="2">
        <v>1128299</v>
      </c>
      <c r="C9030" s="3">
        <v>44389</v>
      </c>
      <c r="D9030" s="12" t="str" cm="1">
        <f t="array" ref="D9030">_xlfn.SWITCH(WEEKDAY(C9030,2), 1, "Lundi", 2, "Mardi", 3, "Mercredi", 4, "Jeudi", 5, "Vendredi", 6, "Samedi", 7, "Dimanche", "Erreur")</f>
        <v>Lundi</v>
      </c>
      <c r="E9030" s="2" t="s">
        <v>47</v>
      </c>
      <c r="F9030" s="2" t="s">
        <v>89</v>
      </c>
      <c r="G9030" s="2" t="s">
        <v>90</v>
      </c>
      <c r="H9030" s="4" t="s">
        <v>18</v>
      </c>
      <c r="I9030" s="5">
        <v>37</v>
      </c>
      <c r="J9030" s="6">
        <v>173</v>
      </c>
      <c r="K9030" s="7">
        <v>6401</v>
      </c>
      <c r="L9030" s="7">
        <v>2944.46</v>
      </c>
      <c r="M9030" s="8">
        <v>0.46</v>
      </c>
      <c r="N9030" s="2" t="s">
        <v>23</v>
      </c>
      <c r="O9030">
        <f t="shared" si="1128"/>
        <v>2021</v>
      </c>
      <c r="P9030">
        <f t="shared" si="1129"/>
        <v>7</v>
      </c>
      <c r="Q9030" t="str">
        <f t="shared" si="1130"/>
        <v>juil</v>
      </c>
      <c r="R9030" t="str">
        <f t="shared" si="1131"/>
        <v>Georgia</v>
      </c>
      <c r="S9030" t="str">
        <f t="shared" si="1132"/>
        <v>2021-07</v>
      </c>
      <c r="T9030">
        <f>IF(AND(COUNTIF(Calculs!$Q$2:$Q$12,$O9030)&gt;0,COUNTIF(Calculs!$S$2:$S$12,$E9030)&gt;0,COUNTIF(Calculs!$U$2:$U$12,$H9030)&gt;0),1,0)</f>
        <v>1</v>
      </c>
      <c r="U9030">
        <f t="shared" si="1133"/>
        <v>6401</v>
      </c>
      <c r="V9030">
        <f t="shared" si="1134"/>
        <v>173</v>
      </c>
      <c r="W9030">
        <f t="shared" si="1135"/>
        <v>2944.46</v>
      </c>
    </row>
    <row r="9031" spans="1:23" ht="15.75" customHeight="1" x14ac:dyDescent="0.3">
      <c r="A9031" s="2" t="s">
        <v>25</v>
      </c>
      <c r="B9031" s="2">
        <v>1128299</v>
      </c>
      <c r="C9031" s="3">
        <v>44389</v>
      </c>
      <c r="D9031" s="12" t="str" cm="1">
        <f t="array" ref="D9031">_xlfn.SWITCH(WEEKDAY(C9031,2), 1, "Lundi", 2, "Mardi", 3, "Mercredi", 4, "Jeudi", 5, "Vendredi", 6, "Samedi", 7, "Dimanche", "Erreur")</f>
        <v>Lundi</v>
      </c>
      <c r="E9031" s="2" t="s">
        <v>47</v>
      </c>
      <c r="F9031" s="2" t="s">
        <v>89</v>
      </c>
      <c r="G9031" s="2" t="s">
        <v>90</v>
      </c>
      <c r="H9031" s="4" t="s">
        <v>19</v>
      </c>
      <c r="I9031" s="5">
        <v>41</v>
      </c>
      <c r="J9031" s="6">
        <v>184</v>
      </c>
      <c r="K9031" s="7">
        <v>7544</v>
      </c>
      <c r="L9031" s="7">
        <v>3093.04</v>
      </c>
      <c r="M9031" s="8">
        <v>0.41</v>
      </c>
      <c r="N9031" s="2" t="s">
        <v>23</v>
      </c>
      <c r="O9031">
        <f t="shared" si="1128"/>
        <v>2021</v>
      </c>
      <c r="P9031">
        <f t="shared" si="1129"/>
        <v>7</v>
      </c>
      <c r="Q9031" t="str">
        <f t="shared" si="1130"/>
        <v>juil</v>
      </c>
      <c r="R9031" t="str">
        <f t="shared" si="1131"/>
        <v>Georgia</v>
      </c>
      <c r="S9031" t="str">
        <f t="shared" si="1132"/>
        <v>2021-07</v>
      </c>
      <c r="T9031">
        <f>IF(AND(COUNTIF(Calculs!$Q$2:$Q$12,$O9031)&gt;0,COUNTIF(Calculs!$S$2:$S$12,$E9031)&gt;0,COUNTIF(Calculs!$U$2:$U$12,$H9031)&gt;0),1,0)</f>
        <v>1</v>
      </c>
      <c r="U9031">
        <f t="shared" si="1133"/>
        <v>7544</v>
      </c>
      <c r="V9031">
        <f t="shared" si="1134"/>
        <v>184</v>
      </c>
      <c r="W9031">
        <f t="shared" si="1135"/>
        <v>3093.04</v>
      </c>
    </row>
    <row r="9032" spans="1:23" ht="15.75" customHeight="1" x14ac:dyDescent="0.3">
      <c r="A9032" s="2" t="s">
        <v>25</v>
      </c>
      <c r="B9032" s="2">
        <v>1128299</v>
      </c>
      <c r="C9032" s="3">
        <v>44389</v>
      </c>
      <c r="D9032" s="12" t="str" cm="1">
        <f t="array" ref="D9032">_xlfn.SWITCH(WEEKDAY(C9032,2), 1, "Lundi", 2, "Mardi", 3, "Mercredi", 4, "Jeudi", 5, "Vendredi", 6, "Samedi", 7, "Dimanche", "Erreur")</f>
        <v>Lundi</v>
      </c>
      <c r="E9032" s="2" t="s">
        <v>47</v>
      </c>
      <c r="F9032" s="2" t="s">
        <v>89</v>
      </c>
      <c r="G9032" s="2" t="s">
        <v>90</v>
      </c>
      <c r="H9032" s="4" t="s">
        <v>20</v>
      </c>
      <c r="I9032" s="5">
        <v>39</v>
      </c>
      <c r="J9032" s="6">
        <v>128</v>
      </c>
      <c r="K9032" s="7">
        <v>4992</v>
      </c>
      <c r="L9032" s="7">
        <v>2246.4</v>
      </c>
      <c r="M9032" s="8">
        <v>0.45</v>
      </c>
      <c r="N9032" s="2" t="s">
        <v>23</v>
      </c>
      <c r="O9032">
        <f t="shared" si="1128"/>
        <v>2021</v>
      </c>
      <c r="P9032">
        <f t="shared" si="1129"/>
        <v>7</v>
      </c>
      <c r="Q9032" t="str">
        <f t="shared" si="1130"/>
        <v>juil</v>
      </c>
      <c r="R9032" t="str">
        <f t="shared" si="1131"/>
        <v>Georgia</v>
      </c>
      <c r="S9032" t="str">
        <f t="shared" si="1132"/>
        <v>2021-07</v>
      </c>
      <c r="T9032">
        <f>IF(AND(COUNTIF(Calculs!$Q$2:$Q$12,$O9032)&gt;0,COUNTIF(Calculs!$S$2:$S$12,$E9032)&gt;0,COUNTIF(Calculs!$U$2:$U$12,$H9032)&gt;0),1,0)</f>
        <v>1</v>
      </c>
      <c r="U9032">
        <f t="shared" si="1133"/>
        <v>4992</v>
      </c>
      <c r="V9032">
        <f t="shared" si="1134"/>
        <v>128</v>
      </c>
      <c r="W9032">
        <f t="shared" si="1135"/>
        <v>2246.4</v>
      </c>
    </row>
    <row r="9033" spans="1:23" ht="15.75" customHeight="1" x14ac:dyDescent="0.3">
      <c r="A9033" s="2" t="s">
        <v>25</v>
      </c>
      <c r="B9033" s="2">
        <v>1128299</v>
      </c>
      <c r="C9033" s="3">
        <v>44389</v>
      </c>
      <c r="D9033" s="12" t="str" cm="1">
        <f t="array" ref="D9033">_xlfn.SWITCH(WEEKDAY(C9033,2), 1, "Lundi", 2, "Mardi", 3, "Mercredi", 4, "Jeudi", 5, "Vendredi", 6, "Samedi", 7, "Dimanche", "Erreur")</f>
        <v>Lundi</v>
      </c>
      <c r="E9033" s="2" t="s">
        <v>47</v>
      </c>
      <c r="F9033" s="2" t="s">
        <v>89</v>
      </c>
      <c r="G9033" s="2" t="s">
        <v>90</v>
      </c>
      <c r="H9033" s="4" t="s">
        <v>21</v>
      </c>
      <c r="I9033" s="5">
        <v>39</v>
      </c>
      <c r="J9033" s="6">
        <v>162</v>
      </c>
      <c r="K9033" s="7">
        <v>6318</v>
      </c>
      <c r="L9033" s="7">
        <v>2400.84</v>
      </c>
      <c r="M9033" s="8">
        <v>0.38</v>
      </c>
      <c r="N9033" s="2" t="s">
        <v>23</v>
      </c>
      <c r="O9033">
        <f t="shared" si="1128"/>
        <v>2021</v>
      </c>
      <c r="P9033">
        <f t="shared" si="1129"/>
        <v>7</v>
      </c>
      <c r="Q9033" t="str">
        <f t="shared" si="1130"/>
        <v>juil</v>
      </c>
      <c r="R9033" t="str">
        <f t="shared" si="1131"/>
        <v>Georgia</v>
      </c>
      <c r="S9033" t="str">
        <f t="shared" si="1132"/>
        <v>2021-07</v>
      </c>
      <c r="T9033">
        <f>IF(AND(COUNTIF(Calculs!$Q$2:$Q$12,$O9033)&gt;0,COUNTIF(Calculs!$S$2:$S$12,$E9033)&gt;0,COUNTIF(Calculs!$U$2:$U$12,$H9033)&gt;0),1,0)</f>
        <v>1</v>
      </c>
      <c r="U9033">
        <f t="shared" si="1133"/>
        <v>6318</v>
      </c>
      <c r="V9033">
        <f t="shared" si="1134"/>
        <v>162</v>
      </c>
      <c r="W9033">
        <f t="shared" si="1135"/>
        <v>2400.84</v>
      </c>
    </row>
    <row r="9034" spans="1:23" ht="15.75" customHeight="1" x14ac:dyDescent="0.3">
      <c r="A9034" s="2" t="s">
        <v>25</v>
      </c>
      <c r="B9034" s="2">
        <v>1128299</v>
      </c>
      <c r="C9034" s="3">
        <v>44389</v>
      </c>
      <c r="D9034" s="12" t="str" cm="1">
        <f t="array" ref="D9034">_xlfn.SWITCH(WEEKDAY(C9034,2), 1, "Lundi", 2, "Mardi", 3, "Mercredi", 4, "Jeudi", 5, "Vendredi", 6, "Samedi", 7, "Dimanche", "Erreur")</f>
        <v>Lundi</v>
      </c>
      <c r="E9034" s="2" t="s">
        <v>47</v>
      </c>
      <c r="F9034" s="2" t="s">
        <v>89</v>
      </c>
      <c r="G9034" s="2" t="s">
        <v>90</v>
      </c>
      <c r="H9034" s="4" t="s">
        <v>22</v>
      </c>
      <c r="I9034" s="5">
        <v>51</v>
      </c>
      <c r="J9034" s="6">
        <v>157</v>
      </c>
      <c r="K9034" s="7">
        <v>8007</v>
      </c>
      <c r="L9034" s="7">
        <v>2322.0299999999997</v>
      </c>
      <c r="M9034" s="8">
        <v>0.28999999999999998</v>
      </c>
      <c r="N9034" s="2" t="s">
        <v>23</v>
      </c>
      <c r="O9034">
        <f t="shared" si="1128"/>
        <v>2021</v>
      </c>
      <c r="P9034">
        <f t="shared" si="1129"/>
        <v>7</v>
      </c>
      <c r="Q9034" t="str">
        <f t="shared" si="1130"/>
        <v>juil</v>
      </c>
      <c r="R9034" t="str">
        <f t="shared" si="1131"/>
        <v>Georgia</v>
      </c>
      <c r="S9034" t="str">
        <f t="shared" si="1132"/>
        <v>2021-07</v>
      </c>
      <c r="T9034">
        <f>IF(AND(COUNTIF(Calculs!$Q$2:$Q$12,$O9034)&gt;0,COUNTIF(Calculs!$S$2:$S$12,$E9034)&gt;0,COUNTIF(Calculs!$U$2:$U$12,$H9034)&gt;0),1,0)</f>
        <v>1</v>
      </c>
      <c r="U9034">
        <f t="shared" si="1133"/>
        <v>8007</v>
      </c>
      <c r="V9034">
        <f t="shared" si="1134"/>
        <v>157</v>
      </c>
      <c r="W9034">
        <f t="shared" si="1135"/>
        <v>2322.0299999999997</v>
      </c>
    </row>
    <row r="9035" spans="1:23" ht="15.75" customHeight="1" x14ac:dyDescent="0.3">
      <c r="A9035" s="2" t="s">
        <v>25</v>
      </c>
      <c r="B9035" s="2">
        <v>1128299</v>
      </c>
      <c r="C9035" s="3">
        <v>44421</v>
      </c>
      <c r="D9035" s="12" t="str" cm="1">
        <f t="array" ref="D9035">_xlfn.SWITCH(WEEKDAY(C9035,2), 1, "Lundi", 2, "Mardi", 3, "Mercredi", 4, "Jeudi", 5, "Vendredi", 6, "Samedi", 7, "Dimanche", "Erreur")</f>
        <v>Vendredi</v>
      </c>
      <c r="E9035" s="2" t="s">
        <v>47</v>
      </c>
      <c r="F9035" s="2" t="s">
        <v>89</v>
      </c>
      <c r="G9035" s="2" t="s">
        <v>90</v>
      </c>
      <c r="H9035" s="4" t="s">
        <v>16</v>
      </c>
      <c r="I9035" s="5">
        <v>39</v>
      </c>
      <c r="J9035" s="6">
        <v>209</v>
      </c>
      <c r="K9035" s="7">
        <v>8151</v>
      </c>
      <c r="L9035" s="7">
        <v>3749.46</v>
      </c>
      <c r="M9035" s="8">
        <v>0.46</v>
      </c>
      <c r="N9035" s="2" t="s">
        <v>23</v>
      </c>
      <c r="O9035">
        <f t="shared" si="1128"/>
        <v>2021</v>
      </c>
      <c r="P9035">
        <f t="shared" si="1129"/>
        <v>8</v>
      </c>
      <c r="Q9035" t="str">
        <f t="shared" si="1130"/>
        <v>août</v>
      </c>
      <c r="R9035" t="str">
        <f t="shared" si="1131"/>
        <v>Georgia</v>
      </c>
      <c r="S9035" t="str">
        <f t="shared" si="1132"/>
        <v>2021-08</v>
      </c>
      <c r="T9035">
        <f>IF(AND(COUNTIF(Calculs!$Q$2:$Q$12,$O9035)&gt;0,COUNTIF(Calculs!$S$2:$S$12,$E9035)&gt;0,COUNTIF(Calculs!$U$2:$U$12,$H9035)&gt;0),1,0)</f>
        <v>1</v>
      </c>
      <c r="U9035">
        <f t="shared" si="1133"/>
        <v>8151</v>
      </c>
      <c r="V9035">
        <f t="shared" si="1134"/>
        <v>209</v>
      </c>
      <c r="W9035">
        <f t="shared" si="1135"/>
        <v>3749.46</v>
      </c>
    </row>
    <row r="9036" spans="1:23" ht="15.75" customHeight="1" x14ac:dyDescent="0.3">
      <c r="A9036" s="2" t="s">
        <v>25</v>
      </c>
      <c r="B9036" s="2">
        <v>1128299</v>
      </c>
      <c r="C9036" s="3">
        <v>44421</v>
      </c>
      <c r="D9036" s="12" t="str" cm="1">
        <f t="array" ref="D9036">_xlfn.SWITCH(WEEKDAY(C9036,2), 1, "Lundi", 2, "Mardi", 3, "Mercredi", 4, "Jeudi", 5, "Vendredi", 6, "Samedi", 7, "Dimanche", "Erreur")</f>
        <v>Vendredi</v>
      </c>
      <c r="E9036" s="2" t="s">
        <v>47</v>
      </c>
      <c r="F9036" s="2" t="s">
        <v>89</v>
      </c>
      <c r="G9036" s="2" t="s">
        <v>90</v>
      </c>
      <c r="H9036" s="4" t="s">
        <v>18</v>
      </c>
      <c r="I9036" s="5">
        <v>44</v>
      </c>
      <c r="J9036" s="6">
        <v>200</v>
      </c>
      <c r="K9036" s="7">
        <v>8800</v>
      </c>
      <c r="L9036" s="7">
        <v>3696.0000000000005</v>
      </c>
      <c r="M9036" s="8">
        <v>0.42000000000000004</v>
      </c>
      <c r="N9036" s="2" t="s">
        <v>23</v>
      </c>
      <c r="O9036">
        <f t="shared" si="1128"/>
        <v>2021</v>
      </c>
      <c r="P9036">
        <f t="shared" si="1129"/>
        <v>8</v>
      </c>
      <c r="Q9036" t="str">
        <f t="shared" si="1130"/>
        <v>août</v>
      </c>
      <c r="R9036" t="str">
        <f t="shared" si="1131"/>
        <v>Georgia</v>
      </c>
      <c r="S9036" t="str">
        <f t="shared" si="1132"/>
        <v>2021-08</v>
      </c>
      <c r="T9036">
        <f>IF(AND(COUNTIF(Calculs!$Q$2:$Q$12,$O9036)&gt;0,COUNTIF(Calculs!$S$2:$S$12,$E9036)&gt;0,COUNTIF(Calculs!$U$2:$U$12,$H9036)&gt;0),1,0)</f>
        <v>1</v>
      </c>
      <c r="U9036">
        <f t="shared" si="1133"/>
        <v>8800</v>
      </c>
      <c r="V9036">
        <f t="shared" si="1134"/>
        <v>200</v>
      </c>
      <c r="W9036">
        <f t="shared" si="1135"/>
        <v>3696.0000000000005</v>
      </c>
    </row>
    <row r="9037" spans="1:23" ht="15.75" customHeight="1" x14ac:dyDescent="0.3">
      <c r="A9037" s="2" t="s">
        <v>25</v>
      </c>
      <c r="B9037" s="2">
        <v>1128299</v>
      </c>
      <c r="C9037" s="3">
        <v>44421</v>
      </c>
      <c r="D9037" s="12" t="str" cm="1">
        <f t="array" ref="D9037">_xlfn.SWITCH(WEEKDAY(C9037,2), 1, "Lundi", 2, "Mardi", 3, "Mercredi", 4, "Jeudi", 5, "Vendredi", 6, "Samedi", 7, "Dimanche", "Erreur")</f>
        <v>Vendredi</v>
      </c>
      <c r="E9037" s="2" t="s">
        <v>47</v>
      </c>
      <c r="F9037" s="2" t="s">
        <v>89</v>
      </c>
      <c r="G9037" s="2" t="s">
        <v>90</v>
      </c>
      <c r="H9037" s="4" t="s">
        <v>19</v>
      </c>
      <c r="I9037" s="5">
        <v>42</v>
      </c>
      <c r="J9037" s="6">
        <v>150</v>
      </c>
      <c r="K9037" s="7">
        <v>6300</v>
      </c>
      <c r="L9037" s="7">
        <v>2646</v>
      </c>
      <c r="M9037" s="8">
        <v>0.42</v>
      </c>
      <c r="N9037" s="2" t="s">
        <v>23</v>
      </c>
      <c r="O9037">
        <f t="shared" si="1128"/>
        <v>2021</v>
      </c>
      <c r="P9037">
        <f t="shared" si="1129"/>
        <v>8</v>
      </c>
      <c r="Q9037" t="str">
        <f t="shared" si="1130"/>
        <v>août</v>
      </c>
      <c r="R9037" t="str">
        <f t="shared" si="1131"/>
        <v>Georgia</v>
      </c>
      <c r="S9037" t="str">
        <f t="shared" si="1132"/>
        <v>2021-08</v>
      </c>
      <c r="T9037">
        <f>IF(AND(COUNTIF(Calculs!$Q$2:$Q$12,$O9037)&gt;0,COUNTIF(Calculs!$S$2:$S$12,$E9037)&gt;0,COUNTIF(Calculs!$U$2:$U$12,$H9037)&gt;0),1,0)</f>
        <v>1</v>
      </c>
      <c r="U9037">
        <f t="shared" si="1133"/>
        <v>6300</v>
      </c>
      <c r="V9037">
        <f t="shared" si="1134"/>
        <v>150</v>
      </c>
      <c r="W9037">
        <f t="shared" si="1135"/>
        <v>2646</v>
      </c>
    </row>
    <row r="9038" spans="1:23" ht="15.75" customHeight="1" x14ac:dyDescent="0.3">
      <c r="A9038" s="2" t="s">
        <v>25</v>
      </c>
      <c r="B9038" s="2">
        <v>1128299</v>
      </c>
      <c r="C9038" s="3">
        <v>44421</v>
      </c>
      <c r="D9038" s="12" t="str" cm="1">
        <f t="array" ref="D9038">_xlfn.SWITCH(WEEKDAY(C9038,2), 1, "Lundi", 2, "Mardi", 3, "Mercredi", 4, "Jeudi", 5, "Vendredi", 6, "Samedi", 7, "Dimanche", "Erreur")</f>
        <v>Vendredi</v>
      </c>
      <c r="E9038" s="2" t="s">
        <v>47</v>
      </c>
      <c r="F9038" s="2" t="s">
        <v>89</v>
      </c>
      <c r="G9038" s="2" t="s">
        <v>90</v>
      </c>
      <c r="H9038" s="4" t="s">
        <v>20</v>
      </c>
      <c r="I9038" s="5">
        <v>42</v>
      </c>
      <c r="J9038" s="6">
        <v>149</v>
      </c>
      <c r="K9038" s="7">
        <v>6258</v>
      </c>
      <c r="L9038" s="7">
        <v>2816.1</v>
      </c>
      <c r="M9038" s="8">
        <v>0.45</v>
      </c>
      <c r="N9038" s="2" t="s">
        <v>23</v>
      </c>
      <c r="O9038">
        <f t="shared" si="1128"/>
        <v>2021</v>
      </c>
      <c r="P9038">
        <f t="shared" si="1129"/>
        <v>8</v>
      </c>
      <c r="Q9038" t="str">
        <f t="shared" si="1130"/>
        <v>août</v>
      </c>
      <c r="R9038" t="str">
        <f t="shared" si="1131"/>
        <v>Georgia</v>
      </c>
      <c r="S9038" t="str">
        <f t="shared" si="1132"/>
        <v>2021-08</v>
      </c>
      <c r="T9038">
        <f>IF(AND(COUNTIF(Calculs!$Q$2:$Q$12,$O9038)&gt;0,COUNTIF(Calculs!$S$2:$S$12,$E9038)&gt;0,COUNTIF(Calculs!$U$2:$U$12,$H9038)&gt;0),1,0)</f>
        <v>1</v>
      </c>
      <c r="U9038">
        <f t="shared" si="1133"/>
        <v>6258</v>
      </c>
      <c r="V9038">
        <f t="shared" si="1134"/>
        <v>149</v>
      </c>
      <c r="W9038">
        <f t="shared" si="1135"/>
        <v>2816.1</v>
      </c>
    </row>
    <row r="9039" spans="1:23" ht="15.75" customHeight="1" x14ac:dyDescent="0.3">
      <c r="A9039" s="2" t="s">
        <v>25</v>
      </c>
      <c r="B9039" s="2">
        <v>1128299</v>
      </c>
      <c r="C9039" s="3">
        <v>44421</v>
      </c>
      <c r="D9039" s="12" t="str" cm="1">
        <f t="array" ref="D9039">_xlfn.SWITCH(WEEKDAY(C9039,2), 1, "Lundi", 2, "Mardi", 3, "Mercredi", 4, "Jeudi", 5, "Vendredi", 6, "Samedi", 7, "Dimanche", "Erreur")</f>
        <v>Vendredi</v>
      </c>
      <c r="E9039" s="2" t="s">
        <v>47</v>
      </c>
      <c r="F9039" s="2" t="s">
        <v>89</v>
      </c>
      <c r="G9039" s="2" t="s">
        <v>90</v>
      </c>
      <c r="H9039" s="4" t="s">
        <v>21</v>
      </c>
      <c r="I9039" s="5">
        <v>51</v>
      </c>
      <c r="J9039" s="6">
        <v>140</v>
      </c>
      <c r="K9039" s="7">
        <v>7140</v>
      </c>
      <c r="L9039" s="7">
        <v>2784.6</v>
      </c>
      <c r="M9039" s="8">
        <v>0.38999999999999996</v>
      </c>
      <c r="N9039" s="2" t="s">
        <v>23</v>
      </c>
      <c r="O9039">
        <f t="shared" si="1128"/>
        <v>2021</v>
      </c>
      <c r="P9039">
        <f t="shared" si="1129"/>
        <v>8</v>
      </c>
      <c r="Q9039" t="str">
        <f t="shared" si="1130"/>
        <v>août</v>
      </c>
      <c r="R9039" t="str">
        <f t="shared" si="1131"/>
        <v>Georgia</v>
      </c>
      <c r="S9039" t="str">
        <f t="shared" si="1132"/>
        <v>2021-08</v>
      </c>
      <c r="T9039">
        <f>IF(AND(COUNTIF(Calculs!$Q$2:$Q$12,$O9039)&gt;0,COUNTIF(Calculs!$S$2:$S$12,$E9039)&gt;0,COUNTIF(Calculs!$U$2:$U$12,$H9039)&gt;0),1,0)</f>
        <v>1</v>
      </c>
      <c r="U9039">
        <f t="shared" si="1133"/>
        <v>7140</v>
      </c>
      <c r="V9039">
        <f t="shared" si="1134"/>
        <v>140</v>
      </c>
      <c r="W9039">
        <f t="shared" si="1135"/>
        <v>2784.6</v>
      </c>
    </row>
    <row r="9040" spans="1:23" ht="15.75" customHeight="1" x14ac:dyDescent="0.3">
      <c r="A9040" s="2" t="s">
        <v>25</v>
      </c>
      <c r="B9040" s="2">
        <v>1128299</v>
      </c>
      <c r="C9040" s="3">
        <v>44421</v>
      </c>
      <c r="D9040" s="12" t="str" cm="1">
        <f t="array" ref="D9040">_xlfn.SWITCH(WEEKDAY(C9040,2), 1, "Lundi", 2, "Mardi", 3, "Mercredi", 4, "Jeudi", 5, "Vendredi", 6, "Samedi", 7, "Dimanche", "Erreur")</f>
        <v>Vendredi</v>
      </c>
      <c r="E9040" s="2" t="s">
        <v>47</v>
      </c>
      <c r="F9040" s="2" t="s">
        <v>89</v>
      </c>
      <c r="G9040" s="2" t="s">
        <v>90</v>
      </c>
      <c r="H9040" s="4" t="s">
        <v>22</v>
      </c>
      <c r="I9040" s="5">
        <v>50</v>
      </c>
      <c r="J9040" s="6">
        <v>128</v>
      </c>
      <c r="K9040" s="7">
        <v>6400</v>
      </c>
      <c r="L9040" s="7">
        <v>1855.9999999999998</v>
      </c>
      <c r="M9040" s="8">
        <v>0.28999999999999998</v>
      </c>
      <c r="N9040" s="2" t="s">
        <v>23</v>
      </c>
      <c r="O9040">
        <f t="shared" si="1128"/>
        <v>2021</v>
      </c>
      <c r="P9040">
        <f t="shared" si="1129"/>
        <v>8</v>
      </c>
      <c r="Q9040" t="str">
        <f t="shared" si="1130"/>
        <v>août</v>
      </c>
      <c r="R9040" t="str">
        <f t="shared" si="1131"/>
        <v>Georgia</v>
      </c>
      <c r="S9040" t="str">
        <f t="shared" si="1132"/>
        <v>2021-08</v>
      </c>
      <c r="T9040">
        <f>IF(AND(COUNTIF(Calculs!$Q$2:$Q$12,$O9040)&gt;0,COUNTIF(Calculs!$S$2:$S$12,$E9040)&gt;0,COUNTIF(Calculs!$U$2:$U$12,$H9040)&gt;0),1,0)</f>
        <v>1</v>
      </c>
      <c r="U9040">
        <f t="shared" si="1133"/>
        <v>6400</v>
      </c>
      <c r="V9040">
        <f t="shared" si="1134"/>
        <v>128</v>
      </c>
      <c r="W9040">
        <f t="shared" si="1135"/>
        <v>1855.9999999999998</v>
      </c>
    </row>
    <row r="9041" spans="1:23" ht="15.75" customHeight="1" x14ac:dyDescent="0.3">
      <c r="A9041" s="2" t="s">
        <v>25</v>
      </c>
      <c r="B9041" s="2">
        <v>1128299</v>
      </c>
      <c r="C9041" s="3">
        <v>44453</v>
      </c>
      <c r="D9041" s="12" t="str" cm="1">
        <f t="array" ref="D9041">_xlfn.SWITCH(WEEKDAY(C9041,2), 1, "Lundi", 2, "Mardi", 3, "Mercredi", 4, "Jeudi", 5, "Vendredi", 6, "Samedi", 7, "Dimanche", "Erreur")</f>
        <v>Mardi</v>
      </c>
      <c r="E9041" s="2" t="s">
        <v>47</v>
      </c>
      <c r="F9041" s="2" t="s">
        <v>89</v>
      </c>
      <c r="G9041" s="2" t="s">
        <v>90</v>
      </c>
      <c r="H9041" s="4" t="s">
        <v>16</v>
      </c>
      <c r="I9041" s="5">
        <v>31</v>
      </c>
      <c r="J9041" s="6">
        <v>204</v>
      </c>
      <c r="K9041" s="7">
        <v>6324</v>
      </c>
      <c r="L9041" s="7">
        <v>2909.04</v>
      </c>
      <c r="M9041" s="8">
        <v>0.46</v>
      </c>
      <c r="N9041" s="2" t="s">
        <v>23</v>
      </c>
      <c r="O9041">
        <f t="shared" si="1128"/>
        <v>2021</v>
      </c>
      <c r="P9041">
        <f t="shared" si="1129"/>
        <v>9</v>
      </c>
      <c r="Q9041" t="str">
        <f t="shared" si="1130"/>
        <v>sept</v>
      </c>
      <c r="R9041" t="str">
        <f t="shared" si="1131"/>
        <v>Georgia</v>
      </c>
      <c r="S9041" t="str">
        <f t="shared" si="1132"/>
        <v>2021-09</v>
      </c>
      <c r="T9041">
        <f>IF(AND(COUNTIF(Calculs!$Q$2:$Q$12,$O9041)&gt;0,COUNTIF(Calculs!$S$2:$S$12,$E9041)&gt;0,COUNTIF(Calculs!$U$2:$U$12,$H9041)&gt;0),1,0)</f>
        <v>1</v>
      </c>
      <c r="U9041">
        <f t="shared" si="1133"/>
        <v>6324</v>
      </c>
      <c r="V9041">
        <f t="shared" si="1134"/>
        <v>204</v>
      </c>
      <c r="W9041">
        <f t="shared" si="1135"/>
        <v>2909.04</v>
      </c>
    </row>
    <row r="9042" spans="1:23" ht="15.75" customHeight="1" x14ac:dyDescent="0.3">
      <c r="A9042" s="2" t="s">
        <v>25</v>
      </c>
      <c r="B9042" s="2">
        <v>1128299</v>
      </c>
      <c r="C9042" s="3">
        <v>44453</v>
      </c>
      <c r="D9042" s="12" t="str" cm="1">
        <f t="array" ref="D9042">_xlfn.SWITCH(WEEKDAY(C9042,2), 1, "Lundi", 2, "Mardi", 3, "Mercredi", 4, "Jeudi", 5, "Vendredi", 6, "Samedi", 7, "Dimanche", "Erreur")</f>
        <v>Mardi</v>
      </c>
      <c r="E9042" s="2" t="s">
        <v>47</v>
      </c>
      <c r="F9042" s="2" t="s">
        <v>89</v>
      </c>
      <c r="G9042" s="2" t="s">
        <v>90</v>
      </c>
      <c r="H9042" s="4" t="s">
        <v>18</v>
      </c>
      <c r="I9042" s="5">
        <v>38</v>
      </c>
      <c r="J9042" s="6">
        <v>198</v>
      </c>
      <c r="K9042" s="7">
        <v>7524</v>
      </c>
      <c r="L9042" s="7">
        <v>3310.56</v>
      </c>
      <c r="M9042" s="8">
        <v>0.44</v>
      </c>
      <c r="N9042" s="2" t="s">
        <v>23</v>
      </c>
      <c r="O9042">
        <f t="shared" si="1128"/>
        <v>2021</v>
      </c>
      <c r="P9042">
        <f t="shared" si="1129"/>
        <v>9</v>
      </c>
      <c r="Q9042" t="str">
        <f t="shared" si="1130"/>
        <v>sept</v>
      </c>
      <c r="R9042" t="str">
        <f t="shared" si="1131"/>
        <v>Georgia</v>
      </c>
      <c r="S9042" t="str">
        <f t="shared" si="1132"/>
        <v>2021-09</v>
      </c>
      <c r="T9042">
        <f>IF(AND(COUNTIF(Calculs!$Q$2:$Q$12,$O9042)&gt;0,COUNTIF(Calculs!$S$2:$S$12,$E9042)&gt;0,COUNTIF(Calculs!$U$2:$U$12,$H9042)&gt;0),1,0)</f>
        <v>1</v>
      </c>
      <c r="U9042">
        <f t="shared" si="1133"/>
        <v>7524</v>
      </c>
      <c r="V9042">
        <f t="shared" si="1134"/>
        <v>198</v>
      </c>
      <c r="W9042">
        <f t="shared" si="1135"/>
        <v>3310.56</v>
      </c>
    </row>
    <row r="9043" spans="1:23" ht="15.75" customHeight="1" x14ac:dyDescent="0.3">
      <c r="A9043" s="2" t="s">
        <v>25</v>
      </c>
      <c r="B9043" s="2">
        <v>1128299</v>
      </c>
      <c r="C9043" s="3">
        <v>44453</v>
      </c>
      <c r="D9043" s="12" t="str" cm="1">
        <f t="array" ref="D9043">_xlfn.SWITCH(WEEKDAY(C9043,2), 1, "Lundi", 2, "Mardi", 3, "Mercredi", 4, "Jeudi", 5, "Vendredi", 6, "Samedi", 7, "Dimanche", "Erreur")</f>
        <v>Mardi</v>
      </c>
      <c r="E9043" s="2" t="s">
        <v>47</v>
      </c>
      <c r="F9043" s="2" t="s">
        <v>89</v>
      </c>
      <c r="G9043" s="2" t="s">
        <v>90</v>
      </c>
      <c r="H9043" s="4" t="s">
        <v>19</v>
      </c>
      <c r="I9043" s="5">
        <v>32</v>
      </c>
      <c r="J9043" s="6">
        <v>135</v>
      </c>
      <c r="K9043" s="7">
        <v>4320</v>
      </c>
      <c r="L9043" s="7">
        <v>1598.4</v>
      </c>
      <c r="M9043" s="8">
        <v>0.37</v>
      </c>
      <c r="N9043" s="2" t="s">
        <v>23</v>
      </c>
      <c r="O9043">
        <f t="shared" si="1128"/>
        <v>2021</v>
      </c>
      <c r="P9043">
        <f t="shared" si="1129"/>
        <v>9</v>
      </c>
      <c r="Q9043" t="str">
        <f t="shared" si="1130"/>
        <v>sept</v>
      </c>
      <c r="R9043" t="str">
        <f t="shared" si="1131"/>
        <v>Georgia</v>
      </c>
      <c r="S9043" t="str">
        <f t="shared" si="1132"/>
        <v>2021-09</v>
      </c>
      <c r="T9043">
        <f>IF(AND(COUNTIF(Calculs!$Q$2:$Q$12,$O9043)&gt;0,COUNTIF(Calculs!$S$2:$S$12,$E9043)&gt;0,COUNTIF(Calculs!$U$2:$U$12,$H9043)&gt;0),1,0)</f>
        <v>1</v>
      </c>
      <c r="U9043">
        <f t="shared" si="1133"/>
        <v>4320</v>
      </c>
      <c r="V9043">
        <f t="shared" si="1134"/>
        <v>135</v>
      </c>
      <c r="W9043">
        <f t="shared" si="1135"/>
        <v>1598.4</v>
      </c>
    </row>
    <row r="9044" spans="1:23" ht="15.75" customHeight="1" x14ac:dyDescent="0.3">
      <c r="A9044" s="2" t="s">
        <v>25</v>
      </c>
      <c r="B9044" s="2">
        <v>1128299</v>
      </c>
      <c r="C9044" s="3">
        <v>44453</v>
      </c>
      <c r="D9044" s="12" t="str" cm="1">
        <f t="array" ref="D9044">_xlfn.SWITCH(WEEKDAY(C9044,2), 1, "Lundi", 2, "Mardi", 3, "Mercredi", 4, "Jeudi", 5, "Vendredi", 6, "Samedi", 7, "Dimanche", "Erreur")</f>
        <v>Mardi</v>
      </c>
      <c r="E9044" s="2" t="s">
        <v>47</v>
      </c>
      <c r="F9044" s="2" t="s">
        <v>89</v>
      </c>
      <c r="G9044" s="2" t="s">
        <v>90</v>
      </c>
      <c r="H9044" s="4" t="s">
        <v>20</v>
      </c>
      <c r="I9044" s="5">
        <v>35</v>
      </c>
      <c r="J9044" s="6">
        <v>120</v>
      </c>
      <c r="K9044" s="7">
        <v>4200</v>
      </c>
      <c r="L9044" s="7">
        <v>1932</v>
      </c>
      <c r="M9044" s="8">
        <v>0.46</v>
      </c>
      <c r="N9044" s="2" t="s">
        <v>23</v>
      </c>
      <c r="O9044">
        <f t="shared" si="1128"/>
        <v>2021</v>
      </c>
      <c r="P9044">
        <f t="shared" si="1129"/>
        <v>9</v>
      </c>
      <c r="Q9044" t="str">
        <f t="shared" si="1130"/>
        <v>sept</v>
      </c>
      <c r="R9044" t="str">
        <f t="shared" si="1131"/>
        <v>Georgia</v>
      </c>
      <c r="S9044" t="str">
        <f t="shared" si="1132"/>
        <v>2021-09</v>
      </c>
      <c r="T9044">
        <f>IF(AND(COUNTIF(Calculs!$Q$2:$Q$12,$O9044)&gt;0,COUNTIF(Calculs!$S$2:$S$12,$E9044)&gt;0,COUNTIF(Calculs!$U$2:$U$12,$H9044)&gt;0),1,0)</f>
        <v>1</v>
      </c>
      <c r="U9044">
        <f t="shared" si="1133"/>
        <v>4200</v>
      </c>
      <c r="V9044">
        <f t="shared" si="1134"/>
        <v>120</v>
      </c>
      <c r="W9044">
        <f t="shared" si="1135"/>
        <v>1932</v>
      </c>
    </row>
    <row r="9045" spans="1:23" ht="15.75" customHeight="1" x14ac:dyDescent="0.3">
      <c r="A9045" s="2" t="s">
        <v>25</v>
      </c>
      <c r="B9045" s="2">
        <v>1128299</v>
      </c>
      <c r="C9045" s="3">
        <v>44453</v>
      </c>
      <c r="D9045" s="12" t="str" cm="1">
        <f t="array" ref="D9045">_xlfn.SWITCH(WEEKDAY(C9045,2), 1, "Lundi", 2, "Mardi", 3, "Mercredi", 4, "Jeudi", 5, "Vendredi", 6, "Samedi", 7, "Dimanche", "Erreur")</f>
        <v>Mardi</v>
      </c>
      <c r="E9045" s="2" t="s">
        <v>47</v>
      </c>
      <c r="F9045" s="2" t="s">
        <v>89</v>
      </c>
      <c r="G9045" s="2" t="s">
        <v>90</v>
      </c>
      <c r="H9045" s="4" t="s">
        <v>21</v>
      </c>
      <c r="I9045" s="5">
        <v>36</v>
      </c>
      <c r="J9045" s="6">
        <v>132</v>
      </c>
      <c r="K9045" s="7">
        <v>4752</v>
      </c>
      <c r="L9045" s="7">
        <v>1758.24</v>
      </c>
      <c r="M9045" s="8">
        <v>0.37</v>
      </c>
      <c r="N9045" s="2" t="s">
        <v>23</v>
      </c>
      <c r="O9045">
        <f t="shared" si="1128"/>
        <v>2021</v>
      </c>
      <c r="P9045">
        <f t="shared" si="1129"/>
        <v>9</v>
      </c>
      <c r="Q9045" t="str">
        <f t="shared" si="1130"/>
        <v>sept</v>
      </c>
      <c r="R9045" t="str">
        <f t="shared" si="1131"/>
        <v>Georgia</v>
      </c>
      <c r="S9045" t="str">
        <f t="shared" si="1132"/>
        <v>2021-09</v>
      </c>
      <c r="T9045">
        <f>IF(AND(COUNTIF(Calculs!$Q$2:$Q$12,$O9045)&gt;0,COUNTIF(Calculs!$S$2:$S$12,$E9045)&gt;0,COUNTIF(Calculs!$U$2:$U$12,$H9045)&gt;0),1,0)</f>
        <v>1</v>
      </c>
      <c r="U9045">
        <f t="shared" si="1133"/>
        <v>4752</v>
      </c>
      <c r="V9045">
        <f t="shared" si="1134"/>
        <v>132</v>
      </c>
      <c r="W9045">
        <f t="shared" si="1135"/>
        <v>1758.24</v>
      </c>
    </row>
    <row r="9046" spans="1:23" ht="15.75" customHeight="1" x14ac:dyDescent="0.3">
      <c r="A9046" s="2" t="s">
        <v>25</v>
      </c>
      <c r="B9046" s="2">
        <v>1128299</v>
      </c>
      <c r="C9046" s="3">
        <v>44453</v>
      </c>
      <c r="D9046" s="12" t="str" cm="1">
        <f t="array" ref="D9046">_xlfn.SWITCH(WEEKDAY(C9046,2), 1, "Lundi", 2, "Mardi", 3, "Mercredi", 4, "Jeudi", 5, "Vendredi", 6, "Samedi", 7, "Dimanche", "Erreur")</f>
        <v>Mardi</v>
      </c>
      <c r="E9046" s="2" t="s">
        <v>47</v>
      </c>
      <c r="F9046" s="2" t="s">
        <v>89</v>
      </c>
      <c r="G9046" s="2" t="s">
        <v>90</v>
      </c>
      <c r="H9046" s="4" t="s">
        <v>22</v>
      </c>
      <c r="I9046" s="5">
        <v>46</v>
      </c>
      <c r="J9046" s="6">
        <v>135</v>
      </c>
      <c r="K9046" s="7">
        <v>6210</v>
      </c>
      <c r="L9046" s="7">
        <v>1863</v>
      </c>
      <c r="M9046" s="8">
        <v>0.3</v>
      </c>
      <c r="N9046" s="2" t="s">
        <v>23</v>
      </c>
      <c r="O9046">
        <f t="shared" si="1128"/>
        <v>2021</v>
      </c>
      <c r="P9046">
        <f t="shared" si="1129"/>
        <v>9</v>
      </c>
      <c r="Q9046" t="str">
        <f t="shared" si="1130"/>
        <v>sept</v>
      </c>
      <c r="R9046" t="str">
        <f t="shared" si="1131"/>
        <v>Georgia</v>
      </c>
      <c r="S9046" t="str">
        <f t="shared" si="1132"/>
        <v>2021-09</v>
      </c>
      <c r="T9046">
        <f>IF(AND(COUNTIF(Calculs!$Q$2:$Q$12,$O9046)&gt;0,COUNTIF(Calculs!$S$2:$S$12,$E9046)&gt;0,COUNTIF(Calculs!$U$2:$U$12,$H9046)&gt;0),1,0)</f>
        <v>1</v>
      </c>
      <c r="U9046">
        <f t="shared" si="1133"/>
        <v>6210</v>
      </c>
      <c r="V9046">
        <f t="shared" si="1134"/>
        <v>135</v>
      </c>
      <c r="W9046">
        <f t="shared" si="1135"/>
        <v>1863</v>
      </c>
    </row>
    <row r="9047" spans="1:23" ht="15.75" customHeight="1" x14ac:dyDescent="0.3">
      <c r="A9047" s="2" t="s">
        <v>25</v>
      </c>
      <c r="B9047" s="2">
        <v>1128299</v>
      </c>
      <c r="C9047" s="3">
        <v>44482</v>
      </c>
      <c r="D9047" s="12" t="str" cm="1">
        <f t="array" ref="D9047">_xlfn.SWITCH(WEEKDAY(C9047,2), 1, "Lundi", 2, "Mardi", 3, "Mercredi", 4, "Jeudi", 5, "Vendredi", 6, "Samedi", 7, "Dimanche", "Erreur")</f>
        <v>Mercredi</v>
      </c>
      <c r="E9047" s="2" t="s">
        <v>47</v>
      </c>
      <c r="F9047" s="2" t="s">
        <v>89</v>
      </c>
      <c r="G9047" s="2" t="s">
        <v>90</v>
      </c>
      <c r="H9047" s="4" t="s">
        <v>16</v>
      </c>
      <c r="I9047" s="5">
        <v>34</v>
      </c>
      <c r="J9047" s="6">
        <v>173</v>
      </c>
      <c r="K9047" s="7">
        <v>5882</v>
      </c>
      <c r="L9047" s="7">
        <v>2705.7200000000003</v>
      </c>
      <c r="M9047" s="8">
        <v>0.46</v>
      </c>
      <c r="N9047" s="2" t="s">
        <v>23</v>
      </c>
      <c r="O9047">
        <f t="shared" si="1128"/>
        <v>2021</v>
      </c>
      <c r="P9047">
        <f t="shared" si="1129"/>
        <v>10</v>
      </c>
      <c r="Q9047" t="str">
        <f t="shared" si="1130"/>
        <v>oct</v>
      </c>
      <c r="R9047" t="str">
        <f t="shared" si="1131"/>
        <v>Georgia</v>
      </c>
      <c r="S9047" t="str">
        <f t="shared" si="1132"/>
        <v>2021-10</v>
      </c>
      <c r="T9047">
        <f>IF(AND(COUNTIF(Calculs!$Q$2:$Q$12,$O9047)&gt;0,COUNTIF(Calculs!$S$2:$S$12,$E9047)&gt;0,COUNTIF(Calculs!$U$2:$U$12,$H9047)&gt;0),1,0)</f>
        <v>1</v>
      </c>
      <c r="U9047">
        <f t="shared" si="1133"/>
        <v>5882</v>
      </c>
      <c r="V9047">
        <f t="shared" si="1134"/>
        <v>173</v>
      </c>
      <c r="W9047">
        <f t="shared" si="1135"/>
        <v>2705.7200000000003</v>
      </c>
    </row>
    <row r="9048" spans="1:23" ht="15.75" customHeight="1" x14ac:dyDescent="0.3">
      <c r="A9048" s="2" t="s">
        <v>25</v>
      </c>
      <c r="B9048" s="2">
        <v>1128299</v>
      </c>
      <c r="C9048" s="3">
        <v>44482</v>
      </c>
      <c r="D9048" s="12" t="str" cm="1">
        <f t="array" ref="D9048">_xlfn.SWITCH(WEEKDAY(C9048,2), 1, "Lundi", 2, "Mardi", 3, "Mercredi", 4, "Jeudi", 5, "Vendredi", 6, "Samedi", 7, "Dimanche", "Erreur")</f>
        <v>Mercredi</v>
      </c>
      <c r="E9048" s="2" t="s">
        <v>47</v>
      </c>
      <c r="F9048" s="2" t="s">
        <v>89</v>
      </c>
      <c r="G9048" s="2" t="s">
        <v>90</v>
      </c>
      <c r="H9048" s="4" t="s">
        <v>18</v>
      </c>
      <c r="I9048" s="5">
        <v>34</v>
      </c>
      <c r="J9048" s="6">
        <v>173</v>
      </c>
      <c r="K9048" s="7">
        <v>5882</v>
      </c>
      <c r="L9048" s="7">
        <v>2470.44</v>
      </c>
      <c r="M9048" s="8">
        <v>0.42000000000000004</v>
      </c>
      <c r="N9048" s="2" t="s">
        <v>23</v>
      </c>
      <c r="O9048">
        <f t="shared" si="1128"/>
        <v>2021</v>
      </c>
      <c r="P9048">
        <f t="shared" si="1129"/>
        <v>10</v>
      </c>
      <c r="Q9048" t="str">
        <f t="shared" si="1130"/>
        <v>oct</v>
      </c>
      <c r="R9048" t="str">
        <f t="shared" si="1131"/>
        <v>Georgia</v>
      </c>
      <c r="S9048" t="str">
        <f t="shared" si="1132"/>
        <v>2021-10</v>
      </c>
      <c r="T9048">
        <f>IF(AND(COUNTIF(Calculs!$Q$2:$Q$12,$O9048)&gt;0,COUNTIF(Calculs!$S$2:$S$12,$E9048)&gt;0,COUNTIF(Calculs!$U$2:$U$12,$H9048)&gt;0),1,0)</f>
        <v>1</v>
      </c>
      <c r="U9048">
        <f t="shared" si="1133"/>
        <v>5882</v>
      </c>
      <c r="V9048">
        <f t="shared" si="1134"/>
        <v>173</v>
      </c>
      <c r="W9048">
        <f t="shared" si="1135"/>
        <v>2470.44</v>
      </c>
    </row>
    <row r="9049" spans="1:23" ht="15.75" customHeight="1" x14ac:dyDescent="0.3">
      <c r="A9049" s="2" t="s">
        <v>25</v>
      </c>
      <c r="B9049" s="2">
        <v>1128299</v>
      </c>
      <c r="C9049" s="3">
        <v>44482</v>
      </c>
      <c r="D9049" s="12" t="str" cm="1">
        <f t="array" ref="D9049">_xlfn.SWITCH(WEEKDAY(C9049,2), 1, "Lundi", 2, "Mardi", 3, "Mercredi", 4, "Jeudi", 5, "Vendredi", 6, "Samedi", 7, "Dimanche", "Erreur")</f>
        <v>Mercredi</v>
      </c>
      <c r="E9049" s="2" t="s">
        <v>47</v>
      </c>
      <c r="F9049" s="2" t="s">
        <v>89</v>
      </c>
      <c r="G9049" s="2" t="s">
        <v>90</v>
      </c>
      <c r="H9049" s="4" t="s">
        <v>19</v>
      </c>
      <c r="I9049" s="5">
        <v>32</v>
      </c>
      <c r="J9049" s="6">
        <v>123</v>
      </c>
      <c r="K9049" s="7">
        <v>3936</v>
      </c>
      <c r="L9049" s="7">
        <v>1495.68</v>
      </c>
      <c r="M9049" s="8">
        <v>0.38</v>
      </c>
      <c r="N9049" s="2" t="s">
        <v>23</v>
      </c>
      <c r="O9049">
        <f t="shared" si="1128"/>
        <v>2021</v>
      </c>
      <c r="P9049">
        <f t="shared" si="1129"/>
        <v>10</v>
      </c>
      <c r="Q9049" t="str">
        <f t="shared" si="1130"/>
        <v>oct</v>
      </c>
      <c r="R9049" t="str">
        <f t="shared" si="1131"/>
        <v>Georgia</v>
      </c>
      <c r="S9049" t="str">
        <f t="shared" si="1132"/>
        <v>2021-10</v>
      </c>
      <c r="T9049">
        <f>IF(AND(COUNTIF(Calculs!$Q$2:$Q$12,$O9049)&gt;0,COUNTIF(Calculs!$S$2:$S$12,$E9049)&gt;0,COUNTIF(Calculs!$U$2:$U$12,$H9049)&gt;0),1,0)</f>
        <v>1</v>
      </c>
      <c r="U9049">
        <f t="shared" si="1133"/>
        <v>3936</v>
      </c>
      <c r="V9049">
        <f t="shared" si="1134"/>
        <v>123</v>
      </c>
      <c r="W9049">
        <f t="shared" si="1135"/>
        <v>1495.68</v>
      </c>
    </row>
    <row r="9050" spans="1:23" ht="15.75" customHeight="1" x14ac:dyDescent="0.3">
      <c r="A9050" s="2" t="s">
        <v>25</v>
      </c>
      <c r="B9050" s="2">
        <v>1128299</v>
      </c>
      <c r="C9050" s="3">
        <v>44482</v>
      </c>
      <c r="D9050" s="12" t="str" cm="1">
        <f t="array" ref="D9050">_xlfn.SWITCH(WEEKDAY(C9050,2), 1, "Lundi", 2, "Mardi", 3, "Mercredi", 4, "Jeudi", 5, "Vendredi", 6, "Samedi", 7, "Dimanche", "Erreur")</f>
        <v>Mercredi</v>
      </c>
      <c r="E9050" s="2" t="s">
        <v>47</v>
      </c>
      <c r="F9050" s="2" t="s">
        <v>89</v>
      </c>
      <c r="G9050" s="2" t="s">
        <v>90</v>
      </c>
      <c r="H9050" s="4" t="s">
        <v>20</v>
      </c>
      <c r="I9050" s="5">
        <v>32</v>
      </c>
      <c r="J9050" s="6">
        <v>114</v>
      </c>
      <c r="K9050" s="7">
        <v>3648</v>
      </c>
      <c r="L9050" s="7">
        <v>1605.1200000000001</v>
      </c>
      <c r="M9050" s="8">
        <v>0.44</v>
      </c>
      <c r="N9050" s="2" t="s">
        <v>23</v>
      </c>
      <c r="O9050">
        <f t="shared" si="1128"/>
        <v>2021</v>
      </c>
      <c r="P9050">
        <f t="shared" si="1129"/>
        <v>10</v>
      </c>
      <c r="Q9050" t="str">
        <f t="shared" si="1130"/>
        <v>oct</v>
      </c>
      <c r="R9050" t="str">
        <f t="shared" si="1131"/>
        <v>Georgia</v>
      </c>
      <c r="S9050" t="str">
        <f t="shared" si="1132"/>
        <v>2021-10</v>
      </c>
      <c r="T9050">
        <f>IF(AND(COUNTIF(Calculs!$Q$2:$Q$12,$O9050)&gt;0,COUNTIF(Calculs!$S$2:$S$12,$E9050)&gt;0,COUNTIF(Calculs!$U$2:$U$12,$H9050)&gt;0),1,0)</f>
        <v>1</v>
      </c>
      <c r="U9050">
        <f t="shared" si="1133"/>
        <v>3648</v>
      </c>
      <c r="V9050">
        <f t="shared" si="1134"/>
        <v>114</v>
      </c>
      <c r="W9050">
        <f t="shared" si="1135"/>
        <v>1605.1200000000001</v>
      </c>
    </row>
    <row r="9051" spans="1:23" ht="15.75" customHeight="1" x14ac:dyDescent="0.3">
      <c r="A9051" s="2" t="s">
        <v>25</v>
      </c>
      <c r="B9051" s="2">
        <v>1128299</v>
      </c>
      <c r="C9051" s="3">
        <v>44482</v>
      </c>
      <c r="D9051" s="12" t="str" cm="1">
        <f t="array" ref="D9051">_xlfn.SWITCH(WEEKDAY(C9051,2), 1, "Lundi", 2, "Mardi", 3, "Mercredi", 4, "Jeudi", 5, "Vendredi", 6, "Samedi", 7, "Dimanche", "Erreur")</f>
        <v>Mercredi</v>
      </c>
      <c r="E9051" s="2" t="s">
        <v>47</v>
      </c>
      <c r="F9051" s="2" t="s">
        <v>89</v>
      </c>
      <c r="G9051" s="2" t="s">
        <v>90</v>
      </c>
      <c r="H9051" s="4" t="s">
        <v>21</v>
      </c>
      <c r="I9051" s="5">
        <v>41</v>
      </c>
      <c r="J9051" s="6">
        <v>102</v>
      </c>
      <c r="K9051" s="7">
        <v>4182</v>
      </c>
      <c r="L9051" s="7">
        <v>1672.8</v>
      </c>
      <c r="M9051" s="8">
        <v>0.39999999999999997</v>
      </c>
      <c r="N9051" s="2" t="s">
        <v>23</v>
      </c>
      <c r="O9051">
        <f t="shared" si="1128"/>
        <v>2021</v>
      </c>
      <c r="P9051">
        <f t="shared" si="1129"/>
        <v>10</v>
      </c>
      <c r="Q9051" t="str">
        <f t="shared" si="1130"/>
        <v>oct</v>
      </c>
      <c r="R9051" t="str">
        <f t="shared" si="1131"/>
        <v>Georgia</v>
      </c>
      <c r="S9051" t="str">
        <f t="shared" si="1132"/>
        <v>2021-10</v>
      </c>
      <c r="T9051">
        <f>IF(AND(COUNTIF(Calculs!$Q$2:$Q$12,$O9051)&gt;0,COUNTIF(Calculs!$S$2:$S$12,$E9051)&gt;0,COUNTIF(Calculs!$U$2:$U$12,$H9051)&gt;0),1,0)</f>
        <v>1</v>
      </c>
      <c r="U9051">
        <f t="shared" si="1133"/>
        <v>4182</v>
      </c>
      <c r="V9051">
        <f t="shared" si="1134"/>
        <v>102</v>
      </c>
      <c r="W9051">
        <f t="shared" si="1135"/>
        <v>1672.8</v>
      </c>
    </row>
    <row r="9052" spans="1:23" ht="15.75" customHeight="1" x14ac:dyDescent="0.3">
      <c r="A9052" s="2" t="s">
        <v>25</v>
      </c>
      <c r="B9052" s="2">
        <v>1128299</v>
      </c>
      <c r="C9052" s="3">
        <v>44482</v>
      </c>
      <c r="D9052" s="12" t="str" cm="1">
        <f t="array" ref="D9052">_xlfn.SWITCH(WEEKDAY(C9052,2), 1, "Lundi", 2, "Mardi", 3, "Mercredi", 4, "Jeudi", 5, "Vendredi", 6, "Samedi", 7, "Dimanche", "Erreur")</f>
        <v>Mercredi</v>
      </c>
      <c r="E9052" s="2" t="s">
        <v>47</v>
      </c>
      <c r="F9052" s="2" t="s">
        <v>89</v>
      </c>
      <c r="G9052" s="2" t="s">
        <v>90</v>
      </c>
      <c r="H9052" s="4" t="s">
        <v>22</v>
      </c>
      <c r="I9052" s="5">
        <v>46</v>
      </c>
      <c r="J9052" s="6">
        <v>109</v>
      </c>
      <c r="K9052" s="7">
        <v>5014</v>
      </c>
      <c r="L9052" s="7">
        <v>1554.34</v>
      </c>
      <c r="M9052" s="8">
        <v>0.31</v>
      </c>
      <c r="N9052" s="2" t="s">
        <v>23</v>
      </c>
      <c r="O9052">
        <f t="shared" si="1128"/>
        <v>2021</v>
      </c>
      <c r="P9052">
        <f t="shared" si="1129"/>
        <v>10</v>
      </c>
      <c r="Q9052" t="str">
        <f t="shared" si="1130"/>
        <v>oct</v>
      </c>
      <c r="R9052" t="str">
        <f t="shared" si="1131"/>
        <v>Georgia</v>
      </c>
      <c r="S9052" t="str">
        <f t="shared" si="1132"/>
        <v>2021-10</v>
      </c>
      <c r="T9052">
        <f>IF(AND(COUNTIF(Calculs!$Q$2:$Q$12,$O9052)&gt;0,COUNTIF(Calculs!$S$2:$S$12,$E9052)&gt;0,COUNTIF(Calculs!$U$2:$U$12,$H9052)&gt;0),1,0)</f>
        <v>1</v>
      </c>
      <c r="U9052">
        <f t="shared" si="1133"/>
        <v>5014</v>
      </c>
      <c r="V9052">
        <f t="shared" si="1134"/>
        <v>109</v>
      </c>
      <c r="W9052">
        <f t="shared" si="1135"/>
        <v>1554.34</v>
      </c>
    </row>
    <row r="9053" spans="1:23" ht="15.75" customHeight="1" x14ac:dyDescent="0.3">
      <c r="A9053" s="2" t="s">
        <v>25</v>
      </c>
      <c r="B9053" s="2">
        <v>1128299</v>
      </c>
      <c r="C9053" s="3">
        <v>44513</v>
      </c>
      <c r="D9053" s="12" t="str" cm="1">
        <f t="array" ref="D9053">_xlfn.SWITCH(WEEKDAY(C9053,2), 1, "Lundi", 2, "Mardi", 3, "Mercredi", 4, "Jeudi", 5, "Vendredi", 6, "Samedi", 7, "Dimanche", "Erreur")</f>
        <v>Samedi</v>
      </c>
      <c r="E9053" s="2" t="s">
        <v>47</v>
      </c>
      <c r="F9053" s="2" t="s">
        <v>89</v>
      </c>
      <c r="G9053" s="2" t="s">
        <v>90</v>
      </c>
      <c r="H9053" s="4" t="s">
        <v>16</v>
      </c>
      <c r="I9053" s="5">
        <v>36</v>
      </c>
      <c r="J9053" s="6">
        <v>173</v>
      </c>
      <c r="K9053" s="7">
        <v>6228</v>
      </c>
      <c r="L9053" s="7">
        <v>2615.7600000000002</v>
      </c>
      <c r="M9053" s="8">
        <v>0.42000000000000004</v>
      </c>
      <c r="N9053" s="2" t="s">
        <v>23</v>
      </c>
      <c r="O9053">
        <f t="shared" si="1128"/>
        <v>2021</v>
      </c>
      <c r="P9053">
        <f t="shared" si="1129"/>
        <v>11</v>
      </c>
      <c r="Q9053" t="str">
        <f t="shared" si="1130"/>
        <v>nov</v>
      </c>
      <c r="R9053" t="str">
        <f t="shared" si="1131"/>
        <v>Georgia</v>
      </c>
      <c r="S9053" t="str">
        <f t="shared" si="1132"/>
        <v>2021-11</v>
      </c>
      <c r="T9053">
        <f>IF(AND(COUNTIF(Calculs!$Q$2:$Q$12,$O9053)&gt;0,COUNTIF(Calculs!$S$2:$S$12,$E9053)&gt;0,COUNTIF(Calculs!$U$2:$U$12,$H9053)&gt;0),1,0)</f>
        <v>1</v>
      </c>
      <c r="U9053">
        <f t="shared" si="1133"/>
        <v>6228</v>
      </c>
      <c r="V9053">
        <f t="shared" si="1134"/>
        <v>173</v>
      </c>
      <c r="W9053">
        <f t="shared" si="1135"/>
        <v>2615.7600000000002</v>
      </c>
    </row>
    <row r="9054" spans="1:23" ht="15.75" customHeight="1" x14ac:dyDescent="0.3">
      <c r="A9054" s="2" t="s">
        <v>25</v>
      </c>
      <c r="B9054" s="2">
        <v>1128299</v>
      </c>
      <c r="C9054" s="3">
        <v>44513</v>
      </c>
      <c r="D9054" s="12" t="str" cm="1">
        <f t="array" ref="D9054">_xlfn.SWITCH(WEEKDAY(C9054,2), 1, "Lundi", 2, "Mardi", 3, "Mercredi", 4, "Jeudi", 5, "Vendredi", 6, "Samedi", 7, "Dimanche", "Erreur")</f>
        <v>Samedi</v>
      </c>
      <c r="E9054" s="2" t="s">
        <v>47</v>
      </c>
      <c r="F9054" s="2" t="s">
        <v>89</v>
      </c>
      <c r="G9054" s="2" t="s">
        <v>90</v>
      </c>
      <c r="H9054" s="4" t="s">
        <v>18</v>
      </c>
      <c r="I9054" s="5">
        <v>40</v>
      </c>
      <c r="J9054" s="6">
        <v>184</v>
      </c>
      <c r="K9054" s="7">
        <v>7360</v>
      </c>
      <c r="L9054" s="7">
        <v>3238.4</v>
      </c>
      <c r="M9054" s="8">
        <v>0.44</v>
      </c>
      <c r="N9054" s="2" t="s">
        <v>23</v>
      </c>
      <c r="O9054">
        <f t="shared" si="1128"/>
        <v>2021</v>
      </c>
      <c r="P9054">
        <f t="shared" si="1129"/>
        <v>11</v>
      </c>
      <c r="Q9054" t="str">
        <f t="shared" si="1130"/>
        <v>nov</v>
      </c>
      <c r="R9054" t="str">
        <f t="shared" si="1131"/>
        <v>Georgia</v>
      </c>
      <c r="S9054" t="str">
        <f t="shared" si="1132"/>
        <v>2021-11</v>
      </c>
      <c r="T9054">
        <f>IF(AND(COUNTIF(Calculs!$Q$2:$Q$12,$O9054)&gt;0,COUNTIF(Calculs!$S$2:$S$12,$E9054)&gt;0,COUNTIF(Calculs!$U$2:$U$12,$H9054)&gt;0),1,0)</f>
        <v>1</v>
      </c>
      <c r="U9054">
        <f t="shared" si="1133"/>
        <v>7360</v>
      </c>
      <c r="V9054">
        <f t="shared" si="1134"/>
        <v>184</v>
      </c>
      <c r="W9054">
        <f t="shared" si="1135"/>
        <v>3238.4</v>
      </c>
    </row>
    <row r="9055" spans="1:23" ht="15.75" customHeight="1" x14ac:dyDescent="0.3">
      <c r="A9055" s="2" t="s">
        <v>25</v>
      </c>
      <c r="B9055" s="2">
        <v>1128299</v>
      </c>
      <c r="C9055" s="3">
        <v>44513</v>
      </c>
      <c r="D9055" s="12" t="str" cm="1">
        <f t="array" ref="D9055">_xlfn.SWITCH(WEEKDAY(C9055,2), 1, "Lundi", 2, "Mardi", 3, "Mercredi", 4, "Jeudi", 5, "Vendredi", 6, "Samedi", 7, "Dimanche", "Erreur")</f>
        <v>Samedi</v>
      </c>
      <c r="E9055" s="2" t="s">
        <v>47</v>
      </c>
      <c r="F9055" s="2" t="s">
        <v>89</v>
      </c>
      <c r="G9055" s="2" t="s">
        <v>90</v>
      </c>
      <c r="H9055" s="4" t="s">
        <v>19</v>
      </c>
      <c r="I9055" s="5">
        <v>39</v>
      </c>
      <c r="J9055" s="6">
        <v>145</v>
      </c>
      <c r="K9055" s="7">
        <v>5655</v>
      </c>
      <c r="L9055" s="7">
        <v>2262</v>
      </c>
      <c r="M9055" s="8">
        <v>0.39999999999999997</v>
      </c>
      <c r="N9055" s="2" t="s">
        <v>23</v>
      </c>
      <c r="O9055">
        <f t="shared" si="1128"/>
        <v>2021</v>
      </c>
      <c r="P9055">
        <f t="shared" si="1129"/>
        <v>11</v>
      </c>
      <c r="Q9055" t="str">
        <f t="shared" si="1130"/>
        <v>nov</v>
      </c>
      <c r="R9055" t="str">
        <f t="shared" si="1131"/>
        <v>Georgia</v>
      </c>
      <c r="S9055" t="str">
        <f t="shared" si="1132"/>
        <v>2021-11</v>
      </c>
      <c r="T9055">
        <f>IF(AND(COUNTIF(Calculs!$Q$2:$Q$12,$O9055)&gt;0,COUNTIF(Calculs!$S$2:$S$12,$E9055)&gt;0,COUNTIF(Calculs!$U$2:$U$12,$H9055)&gt;0),1,0)</f>
        <v>1</v>
      </c>
      <c r="U9055">
        <f t="shared" si="1133"/>
        <v>5655</v>
      </c>
      <c r="V9055">
        <f t="shared" si="1134"/>
        <v>145</v>
      </c>
      <c r="W9055">
        <f t="shared" si="1135"/>
        <v>2262</v>
      </c>
    </row>
    <row r="9056" spans="1:23" ht="15.75" customHeight="1" x14ac:dyDescent="0.3">
      <c r="A9056" s="2" t="s">
        <v>25</v>
      </c>
      <c r="B9056" s="2">
        <v>1128299</v>
      </c>
      <c r="C9056" s="3">
        <v>44513</v>
      </c>
      <c r="D9056" s="12" t="str" cm="1">
        <f t="array" ref="D9056">_xlfn.SWITCH(WEEKDAY(C9056,2), 1, "Lundi", 2, "Mardi", 3, "Mercredi", 4, "Jeudi", 5, "Vendredi", 6, "Samedi", 7, "Dimanche", "Erreur")</f>
        <v>Samedi</v>
      </c>
      <c r="E9056" s="2" t="s">
        <v>47</v>
      </c>
      <c r="F9056" s="2" t="s">
        <v>89</v>
      </c>
      <c r="G9056" s="2" t="s">
        <v>90</v>
      </c>
      <c r="H9056" s="4" t="s">
        <v>20</v>
      </c>
      <c r="I9056" s="5">
        <v>37</v>
      </c>
      <c r="J9056" s="6">
        <v>140</v>
      </c>
      <c r="K9056" s="7">
        <v>5180</v>
      </c>
      <c r="L9056" s="7">
        <v>2382.8000000000002</v>
      </c>
      <c r="M9056" s="8">
        <v>0.46</v>
      </c>
      <c r="N9056" s="2" t="s">
        <v>23</v>
      </c>
      <c r="O9056">
        <f t="shared" si="1128"/>
        <v>2021</v>
      </c>
      <c r="P9056">
        <f t="shared" si="1129"/>
        <v>11</v>
      </c>
      <c r="Q9056" t="str">
        <f t="shared" si="1130"/>
        <v>nov</v>
      </c>
      <c r="R9056" t="str">
        <f t="shared" si="1131"/>
        <v>Georgia</v>
      </c>
      <c r="S9056" t="str">
        <f t="shared" si="1132"/>
        <v>2021-11</v>
      </c>
      <c r="T9056">
        <f>IF(AND(COUNTIF(Calculs!$Q$2:$Q$12,$O9056)&gt;0,COUNTIF(Calculs!$S$2:$S$12,$E9056)&gt;0,COUNTIF(Calculs!$U$2:$U$12,$H9056)&gt;0),1,0)</f>
        <v>1</v>
      </c>
      <c r="U9056">
        <f t="shared" si="1133"/>
        <v>5180</v>
      </c>
      <c r="V9056">
        <f t="shared" si="1134"/>
        <v>140</v>
      </c>
      <c r="W9056">
        <f t="shared" si="1135"/>
        <v>2382.8000000000002</v>
      </c>
    </row>
    <row r="9057" spans="1:23" ht="15.75" customHeight="1" x14ac:dyDescent="0.3">
      <c r="A9057" s="2" t="s">
        <v>25</v>
      </c>
      <c r="B9057" s="2">
        <v>1128299</v>
      </c>
      <c r="C9057" s="3">
        <v>44513</v>
      </c>
      <c r="D9057" s="12" t="str" cm="1">
        <f t="array" ref="D9057">_xlfn.SWITCH(WEEKDAY(C9057,2), 1, "Lundi", 2, "Mardi", 3, "Mercredi", 4, "Jeudi", 5, "Vendredi", 6, "Samedi", 7, "Dimanche", "Erreur")</f>
        <v>Samedi</v>
      </c>
      <c r="E9057" s="2" t="s">
        <v>47</v>
      </c>
      <c r="F9057" s="2" t="s">
        <v>89</v>
      </c>
      <c r="G9057" s="2" t="s">
        <v>90</v>
      </c>
      <c r="H9057" s="4" t="s">
        <v>21</v>
      </c>
      <c r="I9057" s="5">
        <v>47</v>
      </c>
      <c r="J9057" s="6">
        <v>119</v>
      </c>
      <c r="K9057" s="7">
        <v>5593</v>
      </c>
      <c r="L9057" s="7">
        <v>2125.34</v>
      </c>
      <c r="M9057" s="8">
        <v>0.38</v>
      </c>
      <c r="N9057" s="2" t="s">
        <v>23</v>
      </c>
      <c r="O9057">
        <f t="shared" si="1128"/>
        <v>2021</v>
      </c>
      <c r="P9057">
        <f t="shared" si="1129"/>
        <v>11</v>
      </c>
      <c r="Q9057" t="str">
        <f t="shared" si="1130"/>
        <v>nov</v>
      </c>
      <c r="R9057" t="str">
        <f t="shared" si="1131"/>
        <v>Georgia</v>
      </c>
      <c r="S9057" t="str">
        <f t="shared" si="1132"/>
        <v>2021-11</v>
      </c>
      <c r="T9057">
        <f>IF(AND(COUNTIF(Calculs!$Q$2:$Q$12,$O9057)&gt;0,COUNTIF(Calculs!$S$2:$S$12,$E9057)&gt;0,COUNTIF(Calculs!$U$2:$U$12,$H9057)&gt;0),1,0)</f>
        <v>1</v>
      </c>
      <c r="U9057">
        <f t="shared" si="1133"/>
        <v>5593</v>
      </c>
      <c r="V9057">
        <f t="shared" si="1134"/>
        <v>119</v>
      </c>
      <c r="W9057">
        <f t="shared" si="1135"/>
        <v>2125.34</v>
      </c>
    </row>
    <row r="9058" spans="1:23" ht="15.75" customHeight="1" x14ac:dyDescent="0.3">
      <c r="A9058" s="2" t="s">
        <v>25</v>
      </c>
      <c r="B9058" s="2">
        <v>1128299</v>
      </c>
      <c r="C9058" s="3">
        <v>44513</v>
      </c>
      <c r="D9058" s="12" t="str" cm="1">
        <f t="array" ref="D9058">_xlfn.SWITCH(WEEKDAY(C9058,2), 1, "Lundi", 2, "Mardi", 3, "Mercredi", 4, "Jeudi", 5, "Vendredi", 6, "Samedi", 7, "Dimanche", "Erreur")</f>
        <v>Samedi</v>
      </c>
      <c r="E9058" s="2" t="s">
        <v>47</v>
      </c>
      <c r="F9058" s="2" t="s">
        <v>89</v>
      </c>
      <c r="G9058" s="2" t="s">
        <v>90</v>
      </c>
      <c r="H9058" s="4" t="s">
        <v>22</v>
      </c>
      <c r="I9058" s="5">
        <v>46</v>
      </c>
      <c r="J9058" s="6">
        <v>157</v>
      </c>
      <c r="K9058" s="7">
        <v>7222</v>
      </c>
      <c r="L9058" s="7">
        <v>2094.3799999999997</v>
      </c>
      <c r="M9058" s="8">
        <v>0.28999999999999998</v>
      </c>
      <c r="N9058" s="2" t="s">
        <v>23</v>
      </c>
      <c r="O9058">
        <f t="shared" si="1128"/>
        <v>2021</v>
      </c>
      <c r="P9058">
        <f t="shared" si="1129"/>
        <v>11</v>
      </c>
      <c r="Q9058" t="str">
        <f t="shared" si="1130"/>
        <v>nov</v>
      </c>
      <c r="R9058" t="str">
        <f t="shared" si="1131"/>
        <v>Georgia</v>
      </c>
      <c r="S9058" t="str">
        <f t="shared" si="1132"/>
        <v>2021-11</v>
      </c>
      <c r="T9058">
        <f>IF(AND(COUNTIF(Calculs!$Q$2:$Q$12,$O9058)&gt;0,COUNTIF(Calculs!$S$2:$S$12,$E9058)&gt;0,COUNTIF(Calculs!$U$2:$U$12,$H9058)&gt;0),1,0)</f>
        <v>1</v>
      </c>
      <c r="U9058">
        <f t="shared" si="1133"/>
        <v>7222</v>
      </c>
      <c r="V9058">
        <f t="shared" si="1134"/>
        <v>157</v>
      </c>
      <c r="W9058">
        <f t="shared" si="1135"/>
        <v>2094.3799999999997</v>
      </c>
    </row>
    <row r="9059" spans="1:23" ht="15.75" customHeight="1" x14ac:dyDescent="0.3">
      <c r="A9059" s="2" t="s">
        <v>25</v>
      </c>
      <c r="B9059" s="2">
        <v>1128299</v>
      </c>
      <c r="C9059" s="3">
        <v>44542</v>
      </c>
      <c r="D9059" s="12" t="str" cm="1">
        <f t="array" ref="D9059">_xlfn.SWITCH(WEEKDAY(C9059,2), 1, "Lundi", 2, "Mardi", 3, "Mercredi", 4, "Jeudi", 5, "Vendredi", 6, "Samedi", 7, "Dimanche", "Erreur")</f>
        <v>Dimanche</v>
      </c>
      <c r="E9059" s="2" t="s">
        <v>47</v>
      </c>
      <c r="F9059" s="2" t="s">
        <v>89</v>
      </c>
      <c r="G9059" s="2" t="s">
        <v>90</v>
      </c>
      <c r="H9059" s="4" t="s">
        <v>16</v>
      </c>
      <c r="I9059" s="5">
        <v>42</v>
      </c>
      <c r="J9059" s="6">
        <v>209</v>
      </c>
      <c r="K9059" s="7">
        <v>8778</v>
      </c>
      <c r="L9059" s="7">
        <v>4125.66</v>
      </c>
      <c r="M9059" s="8">
        <v>0.47000000000000003</v>
      </c>
      <c r="N9059" s="2" t="s">
        <v>23</v>
      </c>
      <c r="O9059">
        <f t="shared" si="1128"/>
        <v>2021</v>
      </c>
      <c r="P9059">
        <f t="shared" si="1129"/>
        <v>12</v>
      </c>
      <c r="Q9059" t="str">
        <f t="shared" si="1130"/>
        <v>déc</v>
      </c>
      <c r="R9059" t="str">
        <f t="shared" si="1131"/>
        <v>Georgia</v>
      </c>
      <c r="S9059" t="str">
        <f t="shared" si="1132"/>
        <v>2021-12</v>
      </c>
      <c r="T9059">
        <f>IF(AND(COUNTIF(Calculs!$Q$2:$Q$12,$O9059)&gt;0,COUNTIF(Calculs!$S$2:$S$12,$E9059)&gt;0,COUNTIF(Calculs!$U$2:$U$12,$H9059)&gt;0),1,0)</f>
        <v>1</v>
      </c>
      <c r="U9059">
        <f t="shared" si="1133"/>
        <v>8778</v>
      </c>
      <c r="V9059">
        <f t="shared" si="1134"/>
        <v>209</v>
      </c>
      <c r="W9059">
        <f t="shared" si="1135"/>
        <v>4125.66</v>
      </c>
    </row>
    <row r="9060" spans="1:23" ht="15.75" customHeight="1" x14ac:dyDescent="0.3">
      <c r="A9060" s="2" t="s">
        <v>25</v>
      </c>
      <c r="B9060" s="2">
        <v>1128299</v>
      </c>
      <c r="C9060" s="3">
        <v>44542</v>
      </c>
      <c r="D9060" s="12" t="str" cm="1">
        <f t="array" ref="D9060">_xlfn.SWITCH(WEEKDAY(C9060,2), 1, "Lundi", 2, "Mardi", 3, "Mercredi", 4, "Jeudi", 5, "Vendredi", 6, "Samedi", 7, "Dimanche", "Erreur")</f>
        <v>Dimanche</v>
      </c>
      <c r="E9060" s="2" t="s">
        <v>47</v>
      </c>
      <c r="F9060" s="2" t="s">
        <v>89</v>
      </c>
      <c r="G9060" s="2" t="s">
        <v>90</v>
      </c>
      <c r="H9060" s="4" t="s">
        <v>18</v>
      </c>
      <c r="I9060" s="5">
        <v>39</v>
      </c>
      <c r="J9060" s="6">
        <v>223</v>
      </c>
      <c r="K9060" s="7">
        <v>8697</v>
      </c>
      <c r="L9060" s="7">
        <v>4087.59</v>
      </c>
      <c r="M9060" s="8">
        <v>0.47000000000000003</v>
      </c>
      <c r="N9060" s="2" t="s">
        <v>23</v>
      </c>
      <c r="O9060">
        <f t="shared" si="1128"/>
        <v>2021</v>
      </c>
      <c r="P9060">
        <f t="shared" si="1129"/>
        <v>12</v>
      </c>
      <c r="Q9060" t="str">
        <f t="shared" si="1130"/>
        <v>déc</v>
      </c>
      <c r="R9060" t="str">
        <f t="shared" si="1131"/>
        <v>Georgia</v>
      </c>
      <c r="S9060" t="str">
        <f t="shared" si="1132"/>
        <v>2021-12</v>
      </c>
      <c r="T9060">
        <f>IF(AND(COUNTIF(Calculs!$Q$2:$Q$12,$O9060)&gt;0,COUNTIF(Calculs!$S$2:$S$12,$E9060)&gt;0,COUNTIF(Calculs!$U$2:$U$12,$H9060)&gt;0),1,0)</f>
        <v>1</v>
      </c>
      <c r="U9060">
        <f t="shared" si="1133"/>
        <v>8697</v>
      </c>
      <c r="V9060">
        <f t="shared" si="1134"/>
        <v>223</v>
      </c>
      <c r="W9060">
        <f t="shared" si="1135"/>
        <v>4087.59</v>
      </c>
    </row>
    <row r="9061" spans="1:23" ht="15.75" customHeight="1" x14ac:dyDescent="0.3">
      <c r="A9061" s="2" t="s">
        <v>13</v>
      </c>
      <c r="B9061" s="2">
        <v>1128299</v>
      </c>
      <c r="C9061" s="3">
        <v>44542</v>
      </c>
      <c r="D9061" s="12" t="str" cm="1">
        <f t="array" ref="D9061">_xlfn.SWITCH(WEEKDAY(C9061,2), 1, "Lundi", 2, "Mardi", 3, "Mercredi", 4, "Jeudi", 5, "Vendredi", 6, "Samedi", 7, "Dimanche", "Erreur")</f>
        <v>Dimanche</v>
      </c>
      <c r="E9061" s="2" t="s">
        <v>47</v>
      </c>
      <c r="F9061" s="2" t="s">
        <v>89</v>
      </c>
      <c r="G9061" s="2" t="s">
        <v>90</v>
      </c>
      <c r="H9061" s="4" t="s">
        <v>19</v>
      </c>
      <c r="I9061" s="5">
        <v>36</v>
      </c>
      <c r="J9061" s="6">
        <v>147</v>
      </c>
      <c r="K9061" s="7">
        <v>5292</v>
      </c>
      <c r="L9061" s="7">
        <v>2222.64</v>
      </c>
      <c r="M9061" s="8">
        <v>0.42</v>
      </c>
      <c r="N9061" s="2" t="s">
        <v>23</v>
      </c>
      <c r="O9061">
        <f t="shared" si="1128"/>
        <v>2021</v>
      </c>
      <c r="P9061">
        <f t="shared" si="1129"/>
        <v>12</v>
      </c>
      <c r="Q9061" t="str">
        <f t="shared" si="1130"/>
        <v>déc</v>
      </c>
      <c r="R9061" t="str">
        <f t="shared" si="1131"/>
        <v>Georgia</v>
      </c>
      <c r="S9061" t="str">
        <f t="shared" si="1132"/>
        <v>2021-12</v>
      </c>
      <c r="T9061">
        <f>IF(AND(COUNTIF(Calculs!$Q$2:$Q$12,$O9061)&gt;0,COUNTIF(Calculs!$S$2:$S$12,$E9061)&gt;0,COUNTIF(Calculs!$U$2:$U$12,$H9061)&gt;0),1,0)</f>
        <v>1</v>
      </c>
      <c r="U9061">
        <f t="shared" si="1133"/>
        <v>5292</v>
      </c>
      <c r="V9061">
        <f t="shared" si="1134"/>
        <v>147</v>
      </c>
      <c r="W9061">
        <f t="shared" si="1135"/>
        <v>2222.64</v>
      </c>
    </row>
    <row r="9062" spans="1:23" ht="15.75" customHeight="1" x14ac:dyDescent="0.3">
      <c r="A9062" s="2" t="s">
        <v>13</v>
      </c>
      <c r="B9062" s="2">
        <v>1128299</v>
      </c>
      <c r="C9062" s="3">
        <v>44542</v>
      </c>
      <c r="D9062" s="12" t="str" cm="1">
        <f t="array" ref="D9062">_xlfn.SWITCH(WEEKDAY(C9062,2), 1, "Lundi", 2, "Mardi", 3, "Mercredi", 4, "Jeudi", 5, "Vendredi", 6, "Samedi", 7, "Dimanche", "Erreur")</f>
        <v>Dimanche</v>
      </c>
      <c r="E9062" s="2" t="s">
        <v>47</v>
      </c>
      <c r="F9062" s="2" t="s">
        <v>89</v>
      </c>
      <c r="G9062" s="2" t="s">
        <v>90</v>
      </c>
      <c r="H9062" s="4" t="s">
        <v>20</v>
      </c>
      <c r="I9062" s="5">
        <v>40</v>
      </c>
      <c r="J9062" s="6">
        <v>143</v>
      </c>
      <c r="K9062" s="7">
        <v>5720</v>
      </c>
      <c r="L9062" s="7">
        <v>2459.6000000000004</v>
      </c>
      <c r="M9062" s="8">
        <v>0.43000000000000005</v>
      </c>
      <c r="N9062" s="2" t="s">
        <v>23</v>
      </c>
      <c r="O9062">
        <f t="shared" si="1128"/>
        <v>2021</v>
      </c>
      <c r="P9062">
        <f t="shared" si="1129"/>
        <v>12</v>
      </c>
      <c r="Q9062" t="str">
        <f t="shared" si="1130"/>
        <v>déc</v>
      </c>
      <c r="R9062" t="str">
        <f t="shared" si="1131"/>
        <v>Georgia</v>
      </c>
      <c r="S9062" t="str">
        <f t="shared" si="1132"/>
        <v>2021-12</v>
      </c>
      <c r="T9062">
        <f>IF(AND(COUNTIF(Calculs!$Q$2:$Q$12,$O9062)&gt;0,COUNTIF(Calculs!$S$2:$S$12,$E9062)&gt;0,COUNTIF(Calculs!$U$2:$U$12,$H9062)&gt;0),1,0)</f>
        <v>1</v>
      </c>
      <c r="U9062">
        <f t="shared" si="1133"/>
        <v>5720</v>
      </c>
      <c r="V9062">
        <f t="shared" si="1134"/>
        <v>143</v>
      </c>
      <c r="W9062">
        <f t="shared" si="1135"/>
        <v>2459.6000000000004</v>
      </c>
    </row>
    <row r="9063" spans="1:23" ht="15.75" customHeight="1" x14ac:dyDescent="0.3">
      <c r="A9063" s="2" t="s">
        <v>13</v>
      </c>
      <c r="B9063" s="2">
        <v>1128299</v>
      </c>
      <c r="C9063" s="3">
        <v>44542</v>
      </c>
      <c r="D9063" s="12" t="str" cm="1">
        <f t="array" ref="D9063">_xlfn.SWITCH(WEEKDAY(C9063,2), 1, "Lundi", 2, "Mardi", 3, "Mercredi", 4, "Jeudi", 5, "Vendredi", 6, "Samedi", 7, "Dimanche", "Erreur")</f>
        <v>Dimanche</v>
      </c>
      <c r="E9063" s="2" t="s">
        <v>47</v>
      </c>
      <c r="F9063" s="2" t="s">
        <v>89</v>
      </c>
      <c r="G9063" s="2" t="s">
        <v>90</v>
      </c>
      <c r="H9063" s="4" t="s">
        <v>21</v>
      </c>
      <c r="I9063" s="5">
        <v>44</v>
      </c>
      <c r="J9063" s="6">
        <v>120</v>
      </c>
      <c r="K9063" s="7">
        <v>5280</v>
      </c>
      <c r="L9063" s="7">
        <v>2006.4</v>
      </c>
      <c r="M9063" s="8">
        <v>0.38</v>
      </c>
      <c r="N9063" s="2" t="s">
        <v>23</v>
      </c>
      <c r="O9063">
        <f t="shared" si="1128"/>
        <v>2021</v>
      </c>
      <c r="P9063">
        <f t="shared" si="1129"/>
        <v>12</v>
      </c>
      <c r="Q9063" t="str">
        <f t="shared" si="1130"/>
        <v>déc</v>
      </c>
      <c r="R9063" t="str">
        <f t="shared" si="1131"/>
        <v>Georgia</v>
      </c>
      <c r="S9063" t="str">
        <f t="shared" si="1132"/>
        <v>2021-12</v>
      </c>
      <c r="T9063">
        <f>IF(AND(COUNTIF(Calculs!$Q$2:$Q$12,$O9063)&gt;0,COUNTIF(Calculs!$S$2:$S$12,$E9063)&gt;0,COUNTIF(Calculs!$U$2:$U$12,$H9063)&gt;0),1,0)</f>
        <v>1</v>
      </c>
      <c r="U9063">
        <f t="shared" si="1133"/>
        <v>5280</v>
      </c>
      <c r="V9063">
        <f t="shared" si="1134"/>
        <v>120</v>
      </c>
      <c r="W9063">
        <f t="shared" si="1135"/>
        <v>2006.4</v>
      </c>
    </row>
    <row r="9064" spans="1:23" ht="15.75" customHeight="1" x14ac:dyDescent="0.3">
      <c r="A9064" s="2" t="s">
        <v>13</v>
      </c>
      <c r="B9064" s="2">
        <v>1128299</v>
      </c>
      <c r="C9064" s="3">
        <v>44542</v>
      </c>
      <c r="D9064" s="12" t="str" cm="1">
        <f t="array" ref="D9064">_xlfn.SWITCH(WEEKDAY(C9064,2), 1, "Lundi", 2, "Mardi", 3, "Mercredi", 4, "Jeudi", 5, "Vendredi", 6, "Samedi", 7, "Dimanche", "Erreur")</f>
        <v>Dimanche</v>
      </c>
      <c r="E9064" s="2" t="s">
        <v>47</v>
      </c>
      <c r="F9064" s="2" t="s">
        <v>89</v>
      </c>
      <c r="G9064" s="2" t="s">
        <v>90</v>
      </c>
      <c r="H9064" s="4" t="s">
        <v>22</v>
      </c>
      <c r="I9064" s="5">
        <v>47</v>
      </c>
      <c r="J9064" s="6">
        <v>160</v>
      </c>
      <c r="K9064" s="7">
        <v>7520</v>
      </c>
      <c r="L9064" s="7">
        <v>2256</v>
      </c>
      <c r="M9064" s="8">
        <v>0.3</v>
      </c>
      <c r="N9064" s="2" t="s">
        <v>23</v>
      </c>
      <c r="O9064">
        <f t="shared" si="1128"/>
        <v>2021</v>
      </c>
      <c r="P9064">
        <f t="shared" si="1129"/>
        <v>12</v>
      </c>
      <c r="Q9064" t="str">
        <f t="shared" si="1130"/>
        <v>déc</v>
      </c>
      <c r="R9064" t="str">
        <f t="shared" si="1131"/>
        <v>Georgia</v>
      </c>
      <c r="S9064" t="str">
        <f t="shared" si="1132"/>
        <v>2021-12</v>
      </c>
      <c r="T9064">
        <f>IF(AND(COUNTIF(Calculs!$Q$2:$Q$12,$O9064)&gt;0,COUNTIF(Calculs!$S$2:$S$12,$E9064)&gt;0,COUNTIF(Calculs!$U$2:$U$12,$H9064)&gt;0),1,0)</f>
        <v>1</v>
      </c>
      <c r="U9064">
        <f t="shared" si="1133"/>
        <v>7520</v>
      </c>
      <c r="V9064">
        <f t="shared" si="1134"/>
        <v>160</v>
      </c>
      <c r="W9064">
        <f t="shared" si="1135"/>
        <v>2256</v>
      </c>
    </row>
    <row r="9065" spans="1:23" ht="15.75" customHeight="1" x14ac:dyDescent="0.3">
      <c r="A9065" s="2" t="s">
        <v>13</v>
      </c>
      <c r="B9065" s="2">
        <v>1185732</v>
      </c>
      <c r="C9065" s="3">
        <v>44205</v>
      </c>
      <c r="D9065" s="12" t="str" cm="1">
        <f t="array" ref="D9065">_xlfn.SWITCH(WEEKDAY(C9065,2), 1, "Lundi", 2, "Mardi", 3, "Mercredi", 4, "Jeudi", 5, "Vendredi", 6, "Samedi", 7, "Dimanche", "Erreur")</f>
        <v>Samedi</v>
      </c>
      <c r="E9065" s="2" t="s">
        <v>47</v>
      </c>
      <c r="F9065" s="2" t="s">
        <v>89</v>
      </c>
      <c r="G9065" s="2" t="s">
        <v>90</v>
      </c>
      <c r="H9065" s="4" t="s">
        <v>16</v>
      </c>
      <c r="I9065" s="5">
        <v>26</v>
      </c>
      <c r="J9065" s="6">
        <v>349</v>
      </c>
      <c r="K9065" s="7">
        <v>9074</v>
      </c>
      <c r="L9065" s="7">
        <v>4264.7800000000007</v>
      </c>
      <c r="M9065" s="8">
        <v>0.47000000000000003</v>
      </c>
      <c r="N9065" s="2" t="s">
        <v>23</v>
      </c>
      <c r="O9065">
        <f t="shared" si="1128"/>
        <v>2021</v>
      </c>
      <c r="P9065">
        <f t="shared" si="1129"/>
        <v>1</v>
      </c>
      <c r="Q9065" t="str">
        <f t="shared" si="1130"/>
        <v>janv</v>
      </c>
      <c r="R9065" t="str">
        <f t="shared" si="1131"/>
        <v>Georgia</v>
      </c>
      <c r="S9065" t="str">
        <f t="shared" si="1132"/>
        <v>2021-01</v>
      </c>
      <c r="T9065">
        <f>IF(AND(COUNTIF(Calculs!$Q$2:$Q$12,$O9065)&gt;0,COUNTIF(Calculs!$S$2:$S$12,$E9065)&gt;0,COUNTIF(Calculs!$U$2:$U$12,$H9065)&gt;0),1,0)</f>
        <v>1</v>
      </c>
      <c r="U9065">
        <f t="shared" si="1133"/>
        <v>9074</v>
      </c>
      <c r="V9065">
        <f t="shared" si="1134"/>
        <v>349</v>
      </c>
      <c r="W9065">
        <f t="shared" si="1135"/>
        <v>4264.7800000000007</v>
      </c>
    </row>
    <row r="9066" spans="1:23" ht="15.75" customHeight="1" x14ac:dyDescent="0.3">
      <c r="A9066" s="2" t="s">
        <v>13</v>
      </c>
      <c r="B9066" s="2">
        <v>1185732</v>
      </c>
      <c r="C9066" s="3">
        <v>44205</v>
      </c>
      <c r="D9066" s="12" t="str" cm="1">
        <f t="array" ref="D9066">_xlfn.SWITCH(WEEKDAY(C9066,2), 1, "Lundi", 2, "Mardi", 3, "Mercredi", 4, "Jeudi", 5, "Vendredi", 6, "Samedi", 7, "Dimanche", "Erreur")</f>
        <v>Samedi</v>
      </c>
      <c r="E9066" s="2" t="s">
        <v>47</v>
      </c>
      <c r="F9066" s="2" t="s">
        <v>89</v>
      </c>
      <c r="G9066" s="2" t="s">
        <v>90</v>
      </c>
      <c r="H9066" s="4" t="s">
        <v>18</v>
      </c>
      <c r="I9066" s="5">
        <v>30</v>
      </c>
      <c r="J9066" s="6">
        <v>256</v>
      </c>
      <c r="K9066" s="7">
        <v>7680</v>
      </c>
      <c r="L9066" s="7">
        <v>3071.9999999999995</v>
      </c>
      <c r="M9066" s="8">
        <v>0.39999999999999997</v>
      </c>
      <c r="N9066" s="2" t="s">
        <v>23</v>
      </c>
      <c r="O9066">
        <f t="shared" si="1128"/>
        <v>2021</v>
      </c>
      <c r="P9066">
        <f t="shared" si="1129"/>
        <v>1</v>
      </c>
      <c r="Q9066" t="str">
        <f t="shared" si="1130"/>
        <v>janv</v>
      </c>
      <c r="R9066" t="str">
        <f t="shared" si="1131"/>
        <v>Georgia</v>
      </c>
      <c r="S9066" t="str">
        <f t="shared" si="1132"/>
        <v>2021-01</v>
      </c>
      <c r="T9066">
        <f>IF(AND(COUNTIF(Calculs!$Q$2:$Q$12,$O9066)&gt;0,COUNTIF(Calculs!$S$2:$S$12,$E9066)&gt;0,COUNTIF(Calculs!$U$2:$U$12,$H9066)&gt;0),1,0)</f>
        <v>1</v>
      </c>
      <c r="U9066">
        <f t="shared" si="1133"/>
        <v>7680</v>
      </c>
      <c r="V9066">
        <f t="shared" si="1134"/>
        <v>256</v>
      </c>
      <c r="W9066">
        <f t="shared" si="1135"/>
        <v>3071.9999999999995</v>
      </c>
    </row>
    <row r="9067" spans="1:23" ht="15.75" customHeight="1" x14ac:dyDescent="0.3">
      <c r="A9067" s="2" t="s">
        <v>13</v>
      </c>
      <c r="B9067" s="2">
        <v>1185732</v>
      </c>
      <c r="C9067" s="3">
        <v>44205</v>
      </c>
      <c r="D9067" s="12" t="str" cm="1">
        <f t="array" ref="D9067">_xlfn.SWITCH(WEEKDAY(C9067,2), 1, "Lundi", 2, "Mardi", 3, "Mercredi", 4, "Jeudi", 5, "Vendredi", 6, "Samedi", 7, "Dimanche", "Erreur")</f>
        <v>Samedi</v>
      </c>
      <c r="E9067" s="2" t="s">
        <v>47</v>
      </c>
      <c r="F9067" s="2" t="s">
        <v>89</v>
      </c>
      <c r="G9067" s="2" t="s">
        <v>90</v>
      </c>
      <c r="H9067" s="4" t="s">
        <v>19</v>
      </c>
      <c r="I9067" s="5">
        <v>24</v>
      </c>
      <c r="J9067" s="6">
        <v>264</v>
      </c>
      <c r="K9067" s="7">
        <v>6336</v>
      </c>
      <c r="L9067" s="7">
        <v>2027.52</v>
      </c>
      <c r="M9067" s="8">
        <v>0.32</v>
      </c>
      <c r="N9067" s="2" t="s">
        <v>23</v>
      </c>
      <c r="O9067">
        <f t="shared" si="1128"/>
        <v>2021</v>
      </c>
      <c r="P9067">
        <f t="shared" si="1129"/>
        <v>1</v>
      </c>
      <c r="Q9067" t="str">
        <f t="shared" si="1130"/>
        <v>janv</v>
      </c>
      <c r="R9067" t="str">
        <f t="shared" si="1131"/>
        <v>Georgia</v>
      </c>
      <c r="S9067" t="str">
        <f t="shared" si="1132"/>
        <v>2021-01</v>
      </c>
      <c r="T9067">
        <f>IF(AND(COUNTIF(Calculs!$Q$2:$Q$12,$O9067)&gt;0,COUNTIF(Calculs!$S$2:$S$12,$E9067)&gt;0,COUNTIF(Calculs!$U$2:$U$12,$H9067)&gt;0),1,0)</f>
        <v>1</v>
      </c>
      <c r="U9067">
        <f t="shared" si="1133"/>
        <v>6336</v>
      </c>
      <c r="V9067">
        <f t="shared" si="1134"/>
        <v>264</v>
      </c>
      <c r="W9067">
        <f t="shared" si="1135"/>
        <v>2027.52</v>
      </c>
    </row>
    <row r="9068" spans="1:23" ht="15.75" customHeight="1" x14ac:dyDescent="0.3">
      <c r="A9068" s="2" t="s">
        <v>13</v>
      </c>
      <c r="B9068" s="2">
        <v>1185732</v>
      </c>
      <c r="C9068" s="3">
        <v>44205</v>
      </c>
      <c r="D9068" s="12" t="str" cm="1">
        <f t="array" ref="D9068">_xlfn.SWITCH(WEEKDAY(C9068,2), 1, "Lundi", 2, "Mardi", 3, "Mercredi", 4, "Jeudi", 5, "Vendredi", 6, "Samedi", 7, "Dimanche", "Erreur")</f>
        <v>Samedi</v>
      </c>
      <c r="E9068" s="2" t="s">
        <v>47</v>
      </c>
      <c r="F9068" s="2" t="s">
        <v>89</v>
      </c>
      <c r="G9068" s="2" t="s">
        <v>90</v>
      </c>
      <c r="H9068" s="4" t="s">
        <v>20</v>
      </c>
      <c r="I9068" s="5">
        <v>25</v>
      </c>
      <c r="J9068" s="6">
        <v>209</v>
      </c>
      <c r="K9068" s="7">
        <v>5225</v>
      </c>
      <c r="L9068" s="7">
        <v>1828.7499999999998</v>
      </c>
      <c r="M9068" s="8">
        <v>0.35</v>
      </c>
      <c r="N9068" s="2" t="s">
        <v>23</v>
      </c>
      <c r="O9068">
        <f t="shared" si="1128"/>
        <v>2021</v>
      </c>
      <c r="P9068">
        <f t="shared" si="1129"/>
        <v>1</v>
      </c>
      <c r="Q9068" t="str">
        <f t="shared" si="1130"/>
        <v>janv</v>
      </c>
      <c r="R9068" t="str">
        <f t="shared" si="1131"/>
        <v>Georgia</v>
      </c>
      <c r="S9068" t="str">
        <f t="shared" si="1132"/>
        <v>2021-01</v>
      </c>
      <c r="T9068">
        <f>IF(AND(COUNTIF(Calculs!$Q$2:$Q$12,$O9068)&gt;0,COUNTIF(Calculs!$S$2:$S$12,$E9068)&gt;0,COUNTIF(Calculs!$U$2:$U$12,$H9068)&gt;0),1,0)</f>
        <v>1</v>
      </c>
      <c r="U9068">
        <f t="shared" si="1133"/>
        <v>5225</v>
      </c>
      <c r="V9068">
        <f t="shared" si="1134"/>
        <v>209</v>
      </c>
      <c r="W9068">
        <f t="shared" si="1135"/>
        <v>1828.7499999999998</v>
      </c>
    </row>
    <row r="9069" spans="1:23" ht="15.75" customHeight="1" x14ac:dyDescent="0.3">
      <c r="A9069" s="2" t="s">
        <v>13</v>
      </c>
      <c r="B9069" s="2">
        <v>1185732</v>
      </c>
      <c r="C9069" s="3">
        <v>44205</v>
      </c>
      <c r="D9069" s="12" t="str" cm="1">
        <f t="array" ref="D9069">_xlfn.SWITCH(WEEKDAY(C9069,2), 1, "Lundi", 2, "Mardi", 3, "Mercredi", 4, "Jeudi", 5, "Vendredi", 6, "Samedi", 7, "Dimanche", "Erreur")</f>
        <v>Samedi</v>
      </c>
      <c r="E9069" s="2" t="s">
        <v>47</v>
      </c>
      <c r="F9069" s="2" t="s">
        <v>89</v>
      </c>
      <c r="G9069" s="2" t="s">
        <v>90</v>
      </c>
      <c r="H9069" s="4" t="s">
        <v>21</v>
      </c>
      <c r="I9069" s="5">
        <v>35</v>
      </c>
      <c r="J9069" s="6">
        <v>247</v>
      </c>
      <c r="K9069" s="7">
        <v>8645</v>
      </c>
      <c r="L9069" s="7">
        <v>3371.5499999999997</v>
      </c>
      <c r="M9069" s="8">
        <v>0.38999999999999996</v>
      </c>
      <c r="N9069" s="2" t="s">
        <v>23</v>
      </c>
      <c r="O9069">
        <f t="shared" si="1128"/>
        <v>2021</v>
      </c>
      <c r="P9069">
        <f t="shared" si="1129"/>
        <v>1</v>
      </c>
      <c r="Q9069" t="str">
        <f t="shared" si="1130"/>
        <v>janv</v>
      </c>
      <c r="R9069" t="str">
        <f t="shared" si="1131"/>
        <v>Georgia</v>
      </c>
      <c r="S9069" t="str">
        <f t="shared" si="1132"/>
        <v>2021-01</v>
      </c>
      <c r="T9069">
        <f>IF(AND(COUNTIF(Calculs!$Q$2:$Q$12,$O9069)&gt;0,COUNTIF(Calculs!$S$2:$S$12,$E9069)&gt;0,COUNTIF(Calculs!$U$2:$U$12,$H9069)&gt;0),1,0)</f>
        <v>1</v>
      </c>
      <c r="U9069">
        <f t="shared" si="1133"/>
        <v>8645</v>
      </c>
      <c r="V9069">
        <f t="shared" si="1134"/>
        <v>247</v>
      </c>
      <c r="W9069">
        <f t="shared" si="1135"/>
        <v>3371.5499999999997</v>
      </c>
    </row>
    <row r="9070" spans="1:23" ht="15.75" customHeight="1" x14ac:dyDescent="0.3">
      <c r="A9070" s="2" t="s">
        <v>13</v>
      </c>
      <c r="B9070" s="2">
        <v>1185732</v>
      </c>
      <c r="C9070" s="3">
        <v>44205</v>
      </c>
      <c r="D9070" s="12" t="str" cm="1">
        <f t="array" ref="D9070">_xlfn.SWITCH(WEEKDAY(C9070,2), 1, "Lundi", 2, "Mardi", 3, "Mercredi", 4, "Jeudi", 5, "Vendredi", 6, "Samedi", 7, "Dimanche", "Erreur")</f>
        <v>Samedi</v>
      </c>
      <c r="E9070" s="2" t="s">
        <v>47</v>
      </c>
      <c r="F9070" s="2" t="s">
        <v>89</v>
      </c>
      <c r="G9070" s="2" t="s">
        <v>90</v>
      </c>
      <c r="H9070" s="4" t="s">
        <v>22</v>
      </c>
      <c r="I9070" s="5">
        <v>30</v>
      </c>
      <c r="J9070" s="6">
        <v>281</v>
      </c>
      <c r="K9070" s="7">
        <v>8430</v>
      </c>
      <c r="L9070" s="7">
        <v>4467.9000000000005</v>
      </c>
      <c r="M9070" s="8">
        <v>0.53</v>
      </c>
      <c r="N9070" s="2" t="s">
        <v>23</v>
      </c>
      <c r="O9070">
        <f t="shared" si="1128"/>
        <v>2021</v>
      </c>
      <c r="P9070">
        <f t="shared" si="1129"/>
        <v>1</v>
      </c>
      <c r="Q9070" t="str">
        <f t="shared" si="1130"/>
        <v>janv</v>
      </c>
      <c r="R9070" t="str">
        <f t="shared" si="1131"/>
        <v>Georgia</v>
      </c>
      <c r="S9070" t="str">
        <f t="shared" si="1132"/>
        <v>2021-01</v>
      </c>
      <c r="T9070">
        <f>IF(AND(COUNTIF(Calculs!$Q$2:$Q$12,$O9070)&gt;0,COUNTIF(Calculs!$S$2:$S$12,$E9070)&gt;0,COUNTIF(Calculs!$U$2:$U$12,$H9070)&gt;0),1,0)</f>
        <v>1</v>
      </c>
      <c r="U9070">
        <f t="shared" si="1133"/>
        <v>8430</v>
      </c>
      <c r="V9070">
        <f t="shared" si="1134"/>
        <v>281</v>
      </c>
      <c r="W9070">
        <f t="shared" si="1135"/>
        <v>4467.9000000000005</v>
      </c>
    </row>
    <row r="9071" spans="1:23" ht="15.75" customHeight="1" x14ac:dyDescent="0.3">
      <c r="A9071" s="2" t="s">
        <v>13</v>
      </c>
      <c r="B9071" s="2">
        <v>1185732</v>
      </c>
      <c r="C9071" s="3">
        <v>44234</v>
      </c>
      <c r="D9071" s="12" t="str" cm="1">
        <f t="array" ref="D9071">_xlfn.SWITCH(WEEKDAY(C9071,2), 1, "Lundi", 2, "Mardi", 3, "Mercredi", 4, "Jeudi", 5, "Vendredi", 6, "Samedi", 7, "Dimanche", "Erreur")</f>
        <v>Dimanche</v>
      </c>
      <c r="E9071" s="2" t="s">
        <v>47</v>
      </c>
      <c r="F9071" s="2" t="s">
        <v>89</v>
      </c>
      <c r="G9071" s="2" t="s">
        <v>90</v>
      </c>
      <c r="H9071" s="4" t="s">
        <v>16</v>
      </c>
      <c r="I9071" s="5">
        <v>31</v>
      </c>
      <c r="J9071" s="6">
        <v>376</v>
      </c>
      <c r="K9071" s="7">
        <v>11656</v>
      </c>
      <c r="L9071" s="7">
        <v>5594.88</v>
      </c>
      <c r="M9071" s="8">
        <v>0.48</v>
      </c>
      <c r="N9071" s="2" t="s">
        <v>23</v>
      </c>
      <c r="O9071">
        <f t="shared" si="1128"/>
        <v>2021</v>
      </c>
      <c r="P9071">
        <f t="shared" si="1129"/>
        <v>2</v>
      </c>
      <c r="Q9071" t="str">
        <f t="shared" si="1130"/>
        <v>févr</v>
      </c>
      <c r="R9071" t="str">
        <f t="shared" si="1131"/>
        <v>Georgia</v>
      </c>
      <c r="S9071" t="str">
        <f t="shared" si="1132"/>
        <v>2021-02</v>
      </c>
      <c r="T9071">
        <f>IF(AND(COUNTIF(Calculs!$Q$2:$Q$12,$O9071)&gt;0,COUNTIF(Calculs!$S$2:$S$12,$E9071)&gt;0,COUNTIF(Calculs!$U$2:$U$12,$H9071)&gt;0),1,0)</f>
        <v>1</v>
      </c>
      <c r="U9071">
        <f t="shared" si="1133"/>
        <v>11656</v>
      </c>
      <c r="V9071">
        <f t="shared" si="1134"/>
        <v>376</v>
      </c>
      <c r="W9071">
        <f t="shared" si="1135"/>
        <v>5594.88</v>
      </c>
    </row>
    <row r="9072" spans="1:23" ht="15.75" customHeight="1" x14ac:dyDescent="0.3">
      <c r="A9072" s="2" t="s">
        <v>13</v>
      </c>
      <c r="B9072" s="2">
        <v>1185732</v>
      </c>
      <c r="C9072" s="3">
        <v>44234</v>
      </c>
      <c r="D9072" s="12" t="str" cm="1">
        <f t="array" ref="D9072">_xlfn.SWITCH(WEEKDAY(C9072,2), 1, "Lundi", 2, "Mardi", 3, "Mercredi", 4, "Jeudi", 5, "Vendredi", 6, "Samedi", 7, "Dimanche", "Erreur")</f>
        <v>Dimanche</v>
      </c>
      <c r="E9072" s="2" t="s">
        <v>47</v>
      </c>
      <c r="F9072" s="2" t="s">
        <v>89</v>
      </c>
      <c r="G9072" s="2" t="s">
        <v>90</v>
      </c>
      <c r="H9072" s="4" t="s">
        <v>18</v>
      </c>
      <c r="I9072" s="5">
        <v>27</v>
      </c>
      <c r="J9072" s="6">
        <v>247</v>
      </c>
      <c r="K9072" s="7">
        <v>6669</v>
      </c>
      <c r="L9072" s="7">
        <v>2534.2200000000003</v>
      </c>
      <c r="M9072" s="8">
        <v>0.38</v>
      </c>
      <c r="N9072" s="2" t="s">
        <v>23</v>
      </c>
      <c r="O9072">
        <f t="shared" si="1128"/>
        <v>2021</v>
      </c>
      <c r="P9072">
        <f t="shared" si="1129"/>
        <v>2</v>
      </c>
      <c r="Q9072" t="str">
        <f t="shared" si="1130"/>
        <v>févr</v>
      </c>
      <c r="R9072" t="str">
        <f t="shared" si="1131"/>
        <v>Georgia</v>
      </c>
      <c r="S9072" t="str">
        <f t="shared" si="1132"/>
        <v>2021-02</v>
      </c>
      <c r="T9072">
        <f>IF(AND(COUNTIF(Calculs!$Q$2:$Q$12,$O9072)&gt;0,COUNTIF(Calculs!$S$2:$S$12,$E9072)&gt;0,COUNTIF(Calculs!$U$2:$U$12,$H9072)&gt;0),1,0)</f>
        <v>1</v>
      </c>
      <c r="U9072">
        <f t="shared" si="1133"/>
        <v>6669</v>
      </c>
      <c r="V9072">
        <f t="shared" si="1134"/>
        <v>247</v>
      </c>
      <c r="W9072">
        <f t="shared" si="1135"/>
        <v>2534.2200000000003</v>
      </c>
    </row>
    <row r="9073" spans="1:23" ht="15.75" customHeight="1" x14ac:dyDescent="0.3">
      <c r="A9073" s="2" t="s">
        <v>13</v>
      </c>
      <c r="B9073" s="2">
        <v>1185732</v>
      </c>
      <c r="C9073" s="3">
        <v>44234</v>
      </c>
      <c r="D9073" s="12" t="str" cm="1">
        <f t="array" ref="D9073">_xlfn.SWITCH(WEEKDAY(C9073,2), 1, "Lundi", 2, "Mardi", 3, "Mercredi", 4, "Jeudi", 5, "Vendredi", 6, "Samedi", 7, "Dimanche", "Erreur")</f>
        <v>Dimanche</v>
      </c>
      <c r="E9073" s="2" t="s">
        <v>47</v>
      </c>
      <c r="F9073" s="2" t="s">
        <v>89</v>
      </c>
      <c r="G9073" s="2" t="s">
        <v>90</v>
      </c>
      <c r="H9073" s="4" t="s">
        <v>19</v>
      </c>
      <c r="I9073" s="5">
        <v>21</v>
      </c>
      <c r="J9073" s="6">
        <v>248</v>
      </c>
      <c r="K9073" s="7">
        <v>5208</v>
      </c>
      <c r="L9073" s="7">
        <v>1562.3999999999999</v>
      </c>
      <c r="M9073" s="8">
        <v>0.3</v>
      </c>
      <c r="N9073" s="2" t="s">
        <v>23</v>
      </c>
      <c r="O9073">
        <f t="shared" si="1128"/>
        <v>2021</v>
      </c>
      <c r="P9073">
        <f t="shared" si="1129"/>
        <v>2</v>
      </c>
      <c r="Q9073" t="str">
        <f t="shared" si="1130"/>
        <v>févr</v>
      </c>
      <c r="R9073" t="str">
        <f t="shared" si="1131"/>
        <v>Georgia</v>
      </c>
      <c r="S9073" t="str">
        <f t="shared" si="1132"/>
        <v>2021-02</v>
      </c>
      <c r="T9073">
        <f>IF(AND(COUNTIF(Calculs!$Q$2:$Q$12,$O9073)&gt;0,COUNTIF(Calculs!$S$2:$S$12,$E9073)&gt;0,COUNTIF(Calculs!$U$2:$U$12,$H9073)&gt;0),1,0)</f>
        <v>1</v>
      </c>
      <c r="U9073">
        <f t="shared" si="1133"/>
        <v>5208</v>
      </c>
      <c r="V9073">
        <f t="shared" si="1134"/>
        <v>248</v>
      </c>
      <c r="W9073">
        <f t="shared" si="1135"/>
        <v>1562.3999999999999</v>
      </c>
    </row>
    <row r="9074" spans="1:23" ht="15.75" customHeight="1" x14ac:dyDescent="0.3">
      <c r="A9074" s="2" t="s">
        <v>13</v>
      </c>
      <c r="B9074" s="2">
        <v>1185732</v>
      </c>
      <c r="C9074" s="3">
        <v>44245</v>
      </c>
      <c r="D9074" s="12" t="str" cm="1">
        <f t="array" ref="D9074">_xlfn.SWITCH(WEEKDAY(C9074,2), 1, "Lundi", 2, "Mardi", 3, "Mercredi", 4, "Jeudi", 5, "Vendredi", 6, "Samedi", 7, "Dimanche", "Erreur")</f>
        <v>Jeudi</v>
      </c>
      <c r="E9074" s="2" t="s">
        <v>26</v>
      </c>
      <c r="F9074" s="2" t="s">
        <v>99</v>
      </c>
      <c r="G9074" s="2" t="s">
        <v>100</v>
      </c>
      <c r="H9074" s="4" t="s">
        <v>20</v>
      </c>
      <c r="I9074" s="5">
        <v>19</v>
      </c>
      <c r="J9074" s="6">
        <v>98</v>
      </c>
      <c r="K9074" s="7">
        <v>1862</v>
      </c>
      <c r="L9074" s="7">
        <v>856.52</v>
      </c>
      <c r="M9074" s="8">
        <v>0.46</v>
      </c>
      <c r="N9074" s="2" t="s">
        <v>23</v>
      </c>
      <c r="O9074">
        <f t="shared" si="1128"/>
        <v>2021</v>
      </c>
      <c r="P9074">
        <f t="shared" si="1129"/>
        <v>2</v>
      </c>
      <c r="Q9074" t="str">
        <f t="shared" si="1130"/>
        <v>févr</v>
      </c>
      <c r="R9074" t="str">
        <f t="shared" si="1131"/>
        <v>Mississippi</v>
      </c>
      <c r="S9074" t="str">
        <f t="shared" si="1132"/>
        <v>2021-02</v>
      </c>
      <c r="T9074">
        <f>IF(AND(COUNTIF(Calculs!$Q$2:$Q$12,$O9074)&gt;0,COUNTIF(Calculs!$S$2:$S$12,$E9074)&gt;0,COUNTIF(Calculs!$U$2:$U$12,$H9074)&gt;0),1,0)</f>
        <v>1</v>
      </c>
      <c r="U9074">
        <f t="shared" si="1133"/>
        <v>1862</v>
      </c>
      <c r="V9074">
        <f t="shared" si="1134"/>
        <v>98</v>
      </c>
      <c r="W9074">
        <f t="shared" si="1135"/>
        <v>856.52</v>
      </c>
    </row>
    <row r="9075" spans="1:23" ht="15.75" customHeight="1" x14ac:dyDescent="0.3">
      <c r="A9075" s="2" t="s">
        <v>13</v>
      </c>
      <c r="B9075" s="2">
        <v>1185732</v>
      </c>
      <c r="C9075" s="3">
        <v>44245</v>
      </c>
      <c r="D9075" s="12" t="str" cm="1">
        <f t="array" ref="D9075">_xlfn.SWITCH(WEEKDAY(C9075,2), 1, "Lundi", 2, "Mardi", 3, "Mercredi", 4, "Jeudi", 5, "Vendredi", 6, "Samedi", 7, "Dimanche", "Erreur")</f>
        <v>Jeudi</v>
      </c>
      <c r="E9075" s="2" t="s">
        <v>26</v>
      </c>
      <c r="F9075" s="2" t="s">
        <v>99</v>
      </c>
      <c r="G9075" s="2" t="s">
        <v>100</v>
      </c>
      <c r="H9075" s="4" t="s">
        <v>21</v>
      </c>
      <c r="I9075" s="5">
        <v>26</v>
      </c>
      <c r="J9075" s="6">
        <v>136</v>
      </c>
      <c r="K9075" s="7">
        <v>3536</v>
      </c>
      <c r="L9075" s="7">
        <v>1379.04</v>
      </c>
      <c r="M9075" s="8">
        <v>0.38999999999999996</v>
      </c>
      <c r="N9075" s="2" t="s">
        <v>23</v>
      </c>
      <c r="O9075">
        <f t="shared" si="1128"/>
        <v>2021</v>
      </c>
      <c r="P9075">
        <f t="shared" si="1129"/>
        <v>2</v>
      </c>
      <c r="Q9075" t="str">
        <f t="shared" si="1130"/>
        <v>févr</v>
      </c>
      <c r="R9075" t="str">
        <f t="shared" si="1131"/>
        <v>Mississippi</v>
      </c>
      <c r="S9075" t="str">
        <f t="shared" si="1132"/>
        <v>2021-02</v>
      </c>
      <c r="T9075">
        <f>IF(AND(COUNTIF(Calculs!$Q$2:$Q$12,$O9075)&gt;0,COUNTIF(Calculs!$S$2:$S$12,$E9075)&gt;0,COUNTIF(Calculs!$U$2:$U$12,$H9075)&gt;0),1,0)</f>
        <v>1</v>
      </c>
      <c r="U9075">
        <f t="shared" si="1133"/>
        <v>3536</v>
      </c>
      <c r="V9075">
        <f t="shared" si="1134"/>
        <v>136</v>
      </c>
      <c r="W9075">
        <f t="shared" si="1135"/>
        <v>1379.04</v>
      </c>
    </row>
    <row r="9076" spans="1:23" ht="15.75" customHeight="1" x14ac:dyDescent="0.3">
      <c r="A9076" s="2" t="s">
        <v>13</v>
      </c>
      <c r="B9076" s="2">
        <v>1185732</v>
      </c>
      <c r="C9076" s="3">
        <v>44245</v>
      </c>
      <c r="D9076" s="12" t="str" cm="1">
        <f t="array" ref="D9076">_xlfn.SWITCH(WEEKDAY(C9076,2), 1, "Lundi", 2, "Mardi", 3, "Mercredi", 4, "Jeudi", 5, "Vendredi", 6, "Samedi", 7, "Dimanche", "Erreur")</f>
        <v>Jeudi</v>
      </c>
      <c r="E9076" s="2" t="s">
        <v>26</v>
      </c>
      <c r="F9076" s="2" t="s">
        <v>99</v>
      </c>
      <c r="G9076" s="2" t="s">
        <v>100</v>
      </c>
      <c r="H9076" s="4" t="s">
        <v>22</v>
      </c>
      <c r="I9076" s="5">
        <v>20</v>
      </c>
      <c r="J9076" s="6">
        <v>160</v>
      </c>
      <c r="K9076" s="7">
        <v>3200</v>
      </c>
      <c r="L9076" s="7">
        <v>1824.0000000000002</v>
      </c>
      <c r="M9076" s="8">
        <v>0.57000000000000006</v>
      </c>
      <c r="N9076" s="2" t="s">
        <v>23</v>
      </c>
      <c r="O9076">
        <f t="shared" si="1128"/>
        <v>2021</v>
      </c>
      <c r="P9076">
        <f t="shared" si="1129"/>
        <v>2</v>
      </c>
      <c r="Q9076" t="str">
        <f t="shared" si="1130"/>
        <v>févr</v>
      </c>
      <c r="R9076" t="str">
        <f t="shared" si="1131"/>
        <v>Mississippi</v>
      </c>
      <c r="S9076" t="str">
        <f t="shared" si="1132"/>
        <v>2021-02</v>
      </c>
      <c r="T9076">
        <f>IF(AND(COUNTIF(Calculs!$Q$2:$Q$12,$O9076)&gt;0,COUNTIF(Calculs!$S$2:$S$12,$E9076)&gt;0,COUNTIF(Calculs!$U$2:$U$12,$H9076)&gt;0),1,0)</f>
        <v>1</v>
      </c>
      <c r="U9076">
        <f t="shared" si="1133"/>
        <v>3200</v>
      </c>
      <c r="V9076">
        <f t="shared" si="1134"/>
        <v>160</v>
      </c>
      <c r="W9076">
        <f t="shared" si="1135"/>
        <v>1824.0000000000002</v>
      </c>
    </row>
    <row r="9077" spans="1:23" ht="15.75" customHeight="1" x14ac:dyDescent="0.3">
      <c r="A9077" s="2" t="s">
        <v>13</v>
      </c>
      <c r="B9077" s="2">
        <v>1185732</v>
      </c>
      <c r="C9077" s="3">
        <v>44271</v>
      </c>
      <c r="D9077" s="12" t="str" cm="1">
        <f t="array" ref="D9077">_xlfn.SWITCH(WEEKDAY(C9077,2), 1, "Lundi", 2, "Mardi", 3, "Mercredi", 4, "Jeudi", 5, "Vendredi", 6, "Samedi", 7, "Dimanche", "Erreur")</f>
        <v>Mardi</v>
      </c>
      <c r="E9077" s="2" t="s">
        <v>26</v>
      </c>
      <c r="F9077" s="2" t="s">
        <v>99</v>
      </c>
      <c r="G9077" s="2" t="s">
        <v>100</v>
      </c>
      <c r="H9077" s="4" t="s">
        <v>16</v>
      </c>
      <c r="I9077" s="5">
        <v>20</v>
      </c>
      <c r="J9077" s="6">
        <v>223</v>
      </c>
      <c r="K9077" s="7">
        <v>4460</v>
      </c>
      <c r="L9077" s="7">
        <v>2051.6</v>
      </c>
      <c r="M9077" s="8">
        <v>0.46</v>
      </c>
      <c r="N9077" s="2" t="s">
        <v>23</v>
      </c>
      <c r="O9077">
        <f t="shared" si="1128"/>
        <v>2021</v>
      </c>
      <c r="P9077">
        <f t="shared" si="1129"/>
        <v>3</v>
      </c>
      <c r="Q9077" t="str">
        <f t="shared" si="1130"/>
        <v>mars</v>
      </c>
      <c r="R9077" t="str">
        <f t="shared" si="1131"/>
        <v>Mississippi</v>
      </c>
      <c r="S9077" t="str">
        <f t="shared" si="1132"/>
        <v>2021-03</v>
      </c>
      <c r="T9077">
        <f>IF(AND(COUNTIF(Calculs!$Q$2:$Q$12,$O9077)&gt;0,COUNTIF(Calculs!$S$2:$S$12,$E9077)&gt;0,COUNTIF(Calculs!$U$2:$U$12,$H9077)&gt;0),1,0)</f>
        <v>1</v>
      </c>
      <c r="U9077">
        <f t="shared" si="1133"/>
        <v>4460</v>
      </c>
      <c r="V9077">
        <f t="shared" si="1134"/>
        <v>223</v>
      </c>
      <c r="W9077">
        <f t="shared" si="1135"/>
        <v>2051.6</v>
      </c>
    </row>
    <row r="9078" spans="1:23" ht="15.75" customHeight="1" x14ac:dyDescent="0.3">
      <c r="A9078" s="2" t="s">
        <v>13</v>
      </c>
      <c r="B9078" s="2">
        <v>1185732</v>
      </c>
      <c r="C9078" s="3">
        <v>44271</v>
      </c>
      <c r="D9078" s="12" t="str" cm="1">
        <f t="array" ref="D9078">_xlfn.SWITCH(WEEKDAY(C9078,2), 1, "Lundi", 2, "Mardi", 3, "Mercredi", 4, "Jeudi", 5, "Vendredi", 6, "Samedi", 7, "Dimanche", "Erreur")</f>
        <v>Mardi</v>
      </c>
      <c r="E9078" s="2" t="s">
        <v>26</v>
      </c>
      <c r="F9078" s="2" t="s">
        <v>99</v>
      </c>
      <c r="G9078" s="2" t="s">
        <v>100</v>
      </c>
      <c r="H9078" s="4" t="s">
        <v>18</v>
      </c>
      <c r="I9078" s="5">
        <v>20</v>
      </c>
      <c r="J9078" s="6">
        <v>128</v>
      </c>
      <c r="K9078" s="7">
        <v>2560</v>
      </c>
      <c r="L9078" s="7">
        <v>998.39999999999986</v>
      </c>
      <c r="M9078" s="8">
        <v>0.38999999999999996</v>
      </c>
      <c r="N9078" s="2" t="s">
        <v>23</v>
      </c>
      <c r="O9078">
        <f t="shared" si="1128"/>
        <v>2021</v>
      </c>
      <c r="P9078">
        <f t="shared" si="1129"/>
        <v>3</v>
      </c>
      <c r="Q9078" t="str">
        <f t="shared" si="1130"/>
        <v>mars</v>
      </c>
      <c r="R9078" t="str">
        <f t="shared" si="1131"/>
        <v>Mississippi</v>
      </c>
      <c r="S9078" t="str">
        <f t="shared" si="1132"/>
        <v>2021-03</v>
      </c>
      <c r="T9078">
        <f>IF(AND(COUNTIF(Calculs!$Q$2:$Q$12,$O9078)&gt;0,COUNTIF(Calculs!$S$2:$S$12,$E9078)&gt;0,COUNTIF(Calculs!$U$2:$U$12,$H9078)&gt;0),1,0)</f>
        <v>1</v>
      </c>
      <c r="U9078">
        <f t="shared" si="1133"/>
        <v>2560</v>
      </c>
      <c r="V9078">
        <f t="shared" si="1134"/>
        <v>128</v>
      </c>
      <c r="W9078">
        <f t="shared" si="1135"/>
        <v>998.39999999999986</v>
      </c>
    </row>
    <row r="9079" spans="1:23" ht="15.75" customHeight="1" x14ac:dyDescent="0.3">
      <c r="A9079" s="2" t="s">
        <v>13</v>
      </c>
      <c r="B9079" s="2">
        <v>1185732</v>
      </c>
      <c r="C9079" s="3">
        <v>44271</v>
      </c>
      <c r="D9079" s="12" t="str" cm="1">
        <f t="array" ref="D9079">_xlfn.SWITCH(WEEKDAY(C9079,2), 1, "Lundi", 2, "Mardi", 3, "Mercredi", 4, "Jeudi", 5, "Vendredi", 6, "Samedi", 7, "Dimanche", "Erreur")</f>
        <v>Mardi</v>
      </c>
      <c r="E9079" s="2" t="s">
        <v>26</v>
      </c>
      <c r="F9079" s="2" t="s">
        <v>99</v>
      </c>
      <c r="G9079" s="2" t="s">
        <v>100</v>
      </c>
      <c r="H9079" s="4" t="s">
        <v>19</v>
      </c>
      <c r="I9079" s="5">
        <v>11</v>
      </c>
      <c r="J9079" s="6">
        <v>136</v>
      </c>
      <c r="K9079" s="7">
        <v>1496</v>
      </c>
      <c r="L9079" s="7">
        <v>703.12</v>
      </c>
      <c r="M9079" s="8">
        <v>0.47000000000000003</v>
      </c>
      <c r="N9079" s="2" t="s">
        <v>23</v>
      </c>
      <c r="O9079">
        <f t="shared" si="1128"/>
        <v>2021</v>
      </c>
      <c r="P9079">
        <f t="shared" si="1129"/>
        <v>3</v>
      </c>
      <c r="Q9079" t="str">
        <f t="shared" si="1130"/>
        <v>mars</v>
      </c>
      <c r="R9079" t="str">
        <f t="shared" si="1131"/>
        <v>Mississippi</v>
      </c>
      <c r="S9079" t="str">
        <f t="shared" si="1132"/>
        <v>2021-03</v>
      </c>
      <c r="T9079">
        <f>IF(AND(COUNTIF(Calculs!$Q$2:$Q$12,$O9079)&gt;0,COUNTIF(Calculs!$S$2:$S$12,$E9079)&gt;0,COUNTIF(Calculs!$U$2:$U$12,$H9079)&gt;0),1,0)</f>
        <v>1</v>
      </c>
      <c r="U9079">
        <f t="shared" si="1133"/>
        <v>1496</v>
      </c>
      <c r="V9079">
        <f t="shared" si="1134"/>
        <v>136</v>
      </c>
      <c r="W9079">
        <f t="shared" si="1135"/>
        <v>703.12</v>
      </c>
    </row>
    <row r="9080" spans="1:23" ht="15.75" customHeight="1" x14ac:dyDescent="0.3">
      <c r="A9080" s="2" t="s">
        <v>13</v>
      </c>
      <c r="B9080" s="2">
        <v>1185732</v>
      </c>
      <c r="C9080" s="3">
        <v>44271</v>
      </c>
      <c r="D9080" s="12" t="str" cm="1">
        <f t="array" ref="D9080">_xlfn.SWITCH(WEEKDAY(C9080,2), 1, "Lundi", 2, "Mardi", 3, "Mercredi", 4, "Jeudi", 5, "Vendredi", 6, "Samedi", 7, "Dimanche", "Erreur")</f>
        <v>Mardi</v>
      </c>
      <c r="E9080" s="2" t="s">
        <v>26</v>
      </c>
      <c r="F9080" s="2" t="s">
        <v>99</v>
      </c>
      <c r="G9080" s="2" t="s">
        <v>100</v>
      </c>
      <c r="H9080" s="4" t="s">
        <v>20</v>
      </c>
      <c r="I9080" s="5">
        <v>15</v>
      </c>
      <c r="J9080" s="6">
        <v>85</v>
      </c>
      <c r="K9080" s="7">
        <v>1275</v>
      </c>
      <c r="L9080" s="7">
        <v>573.75</v>
      </c>
      <c r="M9080" s="8">
        <v>0.45</v>
      </c>
      <c r="N9080" s="2" t="s">
        <v>23</v>
      </c>
      <c r="O9080">
        <f t="shared" si="1128"/>
        <v>2021</v>
      </c>
      <c r="P9080">
        <f t="shared" si="1129"/>
        <v>3</v>
      </c>
      <c r="Q9080" t="str">
        <f t="shared" si="1130"/>
        <v>mars</v>
      </c>
      <c r="R9080" t="str">
        <f t="shared" si="1131"/>
        <v>Mississippi</v>
      </c>
      <c r="S9080" t="str">
        <f t="shared" si="1132"/>
        <v>2021-03</v>
      </c>
      <c r="T9080">
        <f>IF(AND(COUNTIF(Calculs!$Q$2:$Q$12,$O9080)&gt;0,COUNTIF(Calculs!$S$2:$S$12,$E9080)&gt;0,COUNTIF(Calculs!$U$2:$U$12,$H9080)&gt;0),1,0)</f>
        <v>1</v>
      </c>
      <c r="U9080">
        <f t="shared" si="1133"/>
        <v>1275</v>
      </c>
      <c r="V9080">
        <f t="shared" si="1134"/>
        <v>85</v>
      </c>
      <c r="W9080">
        <f t="shared" si="1135"/>
        <v>573.75</v>
      </c>
    </row>
    <row r="9081" spans="1:23" ht="15.75" customHeight="1" x14ac:dyDescent="0.3">
      <c r="A9081" s="2" t="s">
        <v>13</v>
      </c>
      <c r="B9081" s="2">
        <v>1185732</v>
      </c>
      <c r="C9081" s="3">
        <v>44271</v>
      </c>
      <c r="D9081" s="12" t="str" cm="1">
        <f t="array" ref="D9081">_xlfn.SWITCH(WEEKDAY(C9081,2), 1, "Lundi", 2, "Mardi", 3, "Mercredi", 4, "Jeudi", 5, "Vendredi", 6, "Samedi", 7, "Dimanche", "Erreur")</f>
        <v>Mardi</v>
      </c>
      <c r="E9081" s="2" t="s">
        <v>26</v>
      </c>
      <c r="F9081" s="2" t="s">
        <v>99</v>
      </c>
      <c r="G9081" s="2" t="s">
        <v>100</v>
      </c>
      <c r="H9081" s="4" t="s">
        <v>21</v>
      </c>
      <c r="I9081" s="5">
        <v>25</v>
      </c>
      <c r="J9081" s="6">
        <v>104</v>
      </c>
      <c r="K9081" s="7">
        <v>2600</v>
      </c>
      <c r="L9081" s="7">
        <v>962</v>
      </c>
      <c r="M9081" s="8">
        <v>0.37</v>
      </c>
      <c r="N9081" s="2" t="s">
        <v>23</v>
      </c>
      <c r="O9081">
        <f t="shared" si="1128"/>
        <v>2021</v>
      </c>
      <c r="P9081">
        <f t="shared" si="1129"/>
        <v>3</v>
      </c>
      <c r="Q9081" t="str">
        <f t="shared" si="1130"/>
        <v>mars</v>
      </c>
      <c r="R9081" t="str">
        <f t="shared" si="1131"/>
        <v>Mississippi</v>
      </c>
      <c r="S9081" t="str">
        <f t="shared" si="1132"/>
        <v>2021-03</v>
      </c>
      <c r="T9081">
        <f>IF(AND(COUNTIF(Calculs!$Q$2:$Q$12,$O9081)&gt;0,COUNTIF(Calculs!$S$2:$S$12,$E9081)&gt;0,COUNTIF(Calculs!$U$2:$U$12,$H9081)&gt;0),1,0)</f>
        <v>1</v>
      </c>
      <c r="U9081">
        <f t="shared" si="1133"/>
        <v>2600</v>
      </c>
      <c r="V9081">
        <f t="shared" si="1134"/>
        <v>104</v>
      </c>
      <c r="W9081">
        <f t="shared" si="1135"/>
        <v>962</v>
      </c>
    </row>
    <row r="9082" spans="1:23" ht="15.75" customHeight="1" x14ac:dyDescent="0.3">
      <c r="A9082" s="2" t="s">
        <v>13</v>
      </c>
      <c r="B9082" s="2">
        <v>1185732</v>
      </c>
      <c r="C9082" s="3">
        <v>44271</v>
      </c>
      <c r="D9082" s="12" t="str" cm="1">
        <f t="array" ref="D9082">_xlfn.SWITCH(WEEKDAY(C9082,2), 1, "Lundi", 2, "Mardi", 3, "Mercredi", 4, "Jeudi", 5, "Vendredi", 6, "Samedi", 7, "Dimanche", "Erreur")</f>
        <v>Mardi</v>
      </c>
      <c r="E9082" s="2" t="s">
        <v>26</v>
      </c>
      <c r="F9082" s="2" t="s">
        <v>99</v>
      </c>
      <c r="G9082" s="2" t="s">
        <v>100</v>
      </c>
      <c r="H9082" s="4" t="s">
        <v>22</v>
      </c>
      <c r="I9082" s="5">
        <v>17</v>
      </c>
      <c r="J9082" s="6">
        <v>136</v>
      </c>
      <c r="K9082" s="7">
        <v>2312</v>
      </c>
      <c r="L9082" s="7">
        <v>1248.48</v>
      </c>
      <c r="M9082" s="8">
        <v>0.54</v>
      </c>
      <c r="N9082" s="2" t="s">
        <v>23</v>
      </c>
      <c r="O9082">
        <f t="shared" si="1128"/>
        <v>2021</v>
      </c>
      <c r="P9082">
        <f t="shared" si="1129"/>
        <v>3</v>
      </c>
      <c r="Q9082" t="str">
        <f t="shared" si="1130"/>
        <v>mars</v>
      </c>
      <c r="R9082" t="str">
        <f t="shared" si="1131"/>
        <v>Mississippi</v>
      </c>
      <c r="S9082" t="str">
        <f t="shared" si="1132"/>
        <v>2021-03</v>
      </c>
      <c r="T9082">
        <f>IF(AND(COUNTIF(Calculs!$Q$2:$Q$12,$O9082)&gt;0,COUNTIF(Calculs!$S$2:$S$12,$E9082)&gt;0,COUNTIF(Calculs!$U$2:$U$12,$H9082)&gt;0),1,0)</f>
        <v>1</v>
      </c>
      <c r="U9082">
        <f t="shared" si="1133"/>
        <v>2312</v>
      </c>
      <c r="V9082">
        <f t="shared" si="1134"/>
        <v>136</v>
      </c>
      <c r="W9082">
        <f t="shared" si="1135"/>
        <v>1248.48</v>
      </c>
    </row>
    <row r="9083" spans="1:23" ht="15.75" customHeight="1" x14ac:dyDescent="0.3">
      <c r="A9083" s="2" t="s">
        <v>13</v>
      </c>
      <c r="B9083" s="2">
        <v>1185732</v>
      </c>
      <c r="C9083" s="3">
        <v>44303</v>
      </c>
      <c r="D9083" s="12" t="str" cm="1">
        <f t="array" ref="D9083">_xlfn.SWITCH(WEEKDAY(C9083,2), 1, "Lundi", 2, "Mardi", 3, "Mercredi", 4, "Jeudi", 5, "Vendredi", 6, "Samedi", 7, "Dimanche", "Erreur")</f>
        <v>Samedi</v>
      </c>
      <c r="E9083" s="2" t="s">
        <v>26</v>
      </c>
      <c r="F9083" s="2" t="s">
        <v>99</v>
      </c>
      <c r="G9083" s="2" t="s">
        <v>100</v>
      </c>
      <c r="H9083" s="4" t="s">
        <v>16</v>
      </c>
      <c r="I9083" s="5">
        <v>19</v>
      </c>
      <c r="J9083" s="6">
        <v>223</v>
      </c>
      <c r="K9083" s="7">
        <v>4237</v>
      </c>
      <c r="L9083" s="7">
        <v>1864.28</v>
      </c>
      <c r="M9083" s="8">
        <v>0.44</v>
      </c>
      <c r="N9083" s="2" t="s">
        <v>23</v>
      </c>
      <c r="O9083">
        <f t="shared" si="1128"/>
        <v>2021</v>
      </c>
      <c r="P9083">
        <f t="shared" si="1129"/>
        <v>4</v>
      </c>
      <c r="Q9083" t="str">
        <f t="shared" si="1130"/>
        <v>avr</v>
      </c>
      <c r="R9083" t="str">
        <f t="shared" si="1131"/>
        <v>Mississippi</v>
      </c>
      <c r="S9083" t="str">
        <f t="shared" si="1132"/>
        <v>2021-04</v>
      </c>
      <c r="T9083">
        <f>IF(AND(COUNTIF(Calculs!$Q$2:$Q$12,$O9083)&gt;0,COUNTIF(Calculs!$S$2:$S$12,$E9083)&gt;0,COUNTIF(Calculs!$U$2:$U$12,$H9083)&gt;0),1,0)</f>
        <v>1</v>
      </c>
      <c r="U9083">
        <f t="shared" si="1133"/>
        <v>4237</v>
      </c>
      <c r="V9083">
        <f t="shared" si="1134"/>
        <v>223</v>
      </c>
      <c r="W9083">
        <f t="shared" si="1135"/>
        <v>1864.28</v>
      </c>
    </row>
    <row r="9084" spans="1:23" ht="15.75" customHeight="1" x14ac:dyDescent="0.3">
      <c r="A9084" s="2" t="s">
        <v>13</v>
      </c>
      <c r="B9084" s="2">
        <v>1185732</v>
      </c>
      <c r="C9084" s="3">
        <v>44303</v>
      </c>
      <c r="D9084" s="12" t="str" cm="1">
        <f t="array" ref="D9084">_xlfn.SWITCH(WEEKDAY(C9084,2), 1, "Lundi", 2, "Mardi", 3, "Mercredi", 4, "Jeudi", 5, "Vendredi", 6, "Samedi", 7, "Dimanche", "Erreur")</f>
        <v>Samedi</v>
      </c>
      <c r="E9084" s="2" t="s">
        <v>26</v>
      </c>
      <c r="F9084" s="2" t="s">
        <v>99</v>
      </c>
      <c r="G9084" s="2" t="s">
        <v>100</v>
      </c>
      <c r="H9084" s="4" t="s">
        <v>18</v>
      </c>
      <c r="I9084" s="5">
        <v>20</v>
      </c>
      <c r="J9084" s="6">
        <v>116</v>
      </c>
      <c r="K9084" s="7">
        <v>2320</v>
      </c>
      <c r="L9084" s="7">
        <v>927.99999999999989</v>
      </c>
      <c r="M9084" s="8">
        <v>0.39999999999999997</v>
      </c>
      <c r="N9084" s="2" t="s">
        <v>23</v>
      </c>
      <c r="O9084">
        <f t="shared" si="1128"/>
        <v>2021</v>
      </c>
      <c r="P9084">
        <f t="shared" si="1129"/>
        <v>4</v>
      </c>
      <c r="Q9084" t="str">
        <f t="shared" si="1130"/>
        <v>avr</v>
      </c>
      <c r="R9084" t="str">
        <f t="shared" si="1131"/>
        <v>Mississippi</v>
      </c>
      <c r="S9084" t="str">
        <f t="shared" si="1132"/>
        <v>2021-04</v>
      </c>
      <c r="T9084">
        <f>IF(AND(COUNTIF(Calculs!$Q$2:$Q$12,$O9084)&gt;0,COUNTIF(Calculs!$S$2:$S$12,$E9084)&gt;0,COUNTIF(Calculs!$U$2:$U$12,$H9084)&gt;0),1,0)</f>
        <v>1</v>
      </c>
      <c r="U9084">
        <f t="shared" si="1133"/>
        <v>2320</v>
      </c>
      <c r="V9084">
        <f t="shared" si="1134"/>
        <v>116</v>
      </c>
      <c r="W9084">
        <f t="shared" si="1135"/>
        <v>927.99999999999989</v>
      </c>
    </row>
    <row r="9085" spans="1:23" ht="15.75" customHeight="1" x14ac:dyDescent="0.3">
      <c r="A9085" s="2" t="s">
        <v>13</v>
      </c>
      <c r="B9085" s="2">
        <v>1185732</v>
      </c>
      <c r="C9085" s="3">
        <v>44303</v>
      </c>
      <c r="D9085" s="12" t="str" cm="1">
        <f t="array" ref="D9085">_xlfn.SWITCH(WEEKDAY(C9085,2), 1, "Lundi", 2, "Mardi", 3, "Mercredi", 4, "Jeudi", 5, "Vendredi", 6, "Samedi", 7, "Dimanche", "Erreur")</f>
        <v>Samedi</v>
      </c>
      <c r="E9085" s="2" t="s">
        <v>26</v>
      </c>
      <c r="F9085" s="2" t="s">
        <v>99</v>
      </c>
      <c r="G9085" s="2" t="s">
        <v>100</v>
      </c>
      <c r="H9085" s="4" t="s">
        <v>19</v>
      </c>
      <c r="I9085" s="5">
        <v>11</v>
      </c>
      <c r="J9085" s="6">
        <v>124</v>
      </c>
      <c r="K9085" s="7">
        <v>1364</v>
      </c>
      <c r="L9085" s="7">
        <v>613.80000000000007</v>
      </c>
      <c r="M9085" s="8">
        <v>0.45</v>
      </c>
      <c r="N9085" s="2" t="s">
        <v>23</v>
      </c>
      <c r="O9085">
        <f t="shared" si="1128"/>
        <v>2021</v>
      </c>
      <c r="P9085">
        <f t="shared" si="1129"/>
        <v>4</v>
      </c>
      <c r="Q9085" t="str">
        <f t="shared" si="1130"/>
        <v>avr</v>
      </c>
      <c r="R9085" t="str">
        <f t="shared" si="1131"/>
        <v>Mississippi</v>
      </c>
      <c r="S9085" t="str">
        <f t="shared" si="1132"/>
        <v>2021-04</v>
      </c>
      <c r="T9085">
        <f>IF(AND(COUNTIF(Calculs!$Q$2:$Q$12,$O9085)&gt;0,COUNTIF(Calculs!$S$2:$S$12,$E9085)&gt;0,COUNTIF(Calculs!$U$2:$U$12,$H9085)&gt;0),1,0)</f>
        <v>1</v>
      </c>
      <c r="U9085">
        <f t="shared" si="1133"/>
        <v>1364</v>
      </c>
      <c r="V9085">
        <f t="shared" si="1134"/>
        <v>124</v>
      </c>
      <c r="W9085">
        <f t="shared" si="1135"/>
        <v>613.80000000000007</v>
      </c>
    </row>
    <row r="9086" spans="1:23" ht="15.75" customHeight="1" x14ac:dyDescent="0.3">
      <c r="A9086" s="2" t="s">
        <v>13</v>
      </c>
      <c r="B9086" s="2">
        <v>1185732</v>
      </c>
      <c r="C9086" s="3">
        <v>44303</v>
      </c>
      <c r="D9086" s="12" t="str" cm="1">
        <f t="array" ref="D9086">_xlfn.SWITCH(WEEKDAY(C9086,2), 1, "Lundi", 2, "Mardi", 3, "Mercredi", 4, "Jeudi", 5, "Vendredi", 6, "Samedi", 7, "Dimanche", "Erreur")</f>
        <v>Samedi</v>
      </c>
      <c r="E9086" s="2" t="s">
        <v>26</v>
      </c>
      <c r="F9086" s="2" t="s">
        <v>99</v>
      </c>
      <c r="G9086" s="2" t="s">
        <v>100</v>
      </c>
      <c r="H9086" s="4" t="s">
        <v>20</v>
      </c>
      <c r="I9086" s="5">
        <v>16</v>
      </c>
      <c r="J9086" s="6">
        <v>96</v>
      </c>
      <c r="K9086" s="7">
        <v>1536</v>
      </c>
      <c r="L9086" s="7">
        <v>660.48</v>
      </c>
      <c r="M9086" s="8">
        <v>0.43000000000000005</v>
      </c>
      <c r="N9086" s="2" t="s">
        <v>23</v>
      </c>
      <c r="O9086">
        <f t="shared" si="1128"/>
        <v>2021</v>
      </c>
      <c r="P9086">
        <f t="shared" si="1129"/>
        <v>4</v>
      </c>
      <c r="Q9086" t="str">
        <f t="shared" si="1130"/>
        <v>avr</v>
      </c>
      <c r="R9086" t="str">
        <f t="shared" si="1131"/>
        <v>Mississippi</v>
      </c>
      <c r="S9086" t="str">
        <f t="shared" si="1132"/>
        <v>2021-04</v>
      </c>
      <c r="T9086">
        <f>IF(AND(COUNTIF(Calculs!$Q$2:$Q$12,$O9086)&gt;0,COUNTIF(Calculs!$S$2:$S$12,$E9086)&gt;0,COUNTIF(Calculs!$U$2:$U$12,$H9086)&gt;0),1,0)</f>
        <v>1</v>
      </c>
      <c r="U9086">
        <f t="shared" si="1133"/>
        <v>1536</v>
      </c>
      <c r="V9086">
        <f t="shared" si="1134"/>
        <v>96</v>
      </c>
      <c r="W9086">
        <f t="shared" si="1135"/>
        <v>660.48</v>
      </c>
    </row>
    <row r="9087" spans="1:23" ht="15.75" customHeight="1" x14ac:dyDescent="0.3">
      <c r="A9087" s="2" t="s">
        <v>13</v>
      </c>
      <c r="B9087" s="2">
        <v>1185732</v>
      </c>
      <c r="C9087" s="3">
        <v>44303</v>
      </c>
      <c r="D9087" s="12" t="str" cm="1">
        <f t="array" ref="D9087">_xlfn.SWITCH(WEEKDAY(C9087,2), 1, "Lundi", 2, "Mardi", 3, "Mercredi", 4, "Jeudi", 5, "Vendredi", 6, "Samedi", 7, "Dimanche", "Erreur")</f>
        <v>Samedi</v>
      </c>
      <c r="E9087" s="2" t="s">
        <v>26</v>
      </c>
      <c r="F9087" s="2" t="s">
        <v>99</v>
      </c>
      <c r="G9087" s="2" t="s">
        <v>100</v>
      </c>
      <c r="H9087" s="4" t="s">
        <v>21</v>
      </c>
      <c r="I9087" s="5">
        <v>30</v>
      </c>
      <c r="J9087" s="6">
        <v>98</v>
      </c>
      <c r="K9087" s="7">
        <v>2940</v>
      </c>
      <c r="L9087" s="7">
        <v>1176</v>
      </c>
      <c r="M9087" s="8">
        <v>0.39999999999999997</v>
      </c>
      <c r="N9087" s="2" t="s">
        <v>23</v>
      </c>
      <c r="O9087">
        <f t="shared" si="1128"/>
        <v>2021</v>
      </c>
      <c r="P9087">
        <f t="shared" si="1129"/>
        <v>4</v>
      </c>
      <c r="Q9087" t="str">
        <f t="shared" si="1130"/>
        <v>avr</v>
      </c>
      <c r="R9087" t="str">
        <f t="shared" si="1131"/>
        <v>Mississippi</v>
      </c>
      <c r="S9087" t="str">
        <f t="shared" si="1132"/>
        <v>2021-04</v>
      </c>
      <c r="T9087">
        <f>IF(AND(COUNTIF(Calculs!$Q$2:$Q$12,$O9087)&gt;0,COUNTIF(Calculs!$S$2:$S$12,$E9087)&gt;0,COUNTIF(Calculs!$U$2:$U$12,$H9087)&gt;0),1,0)</f>
        <v>1</v>
      </c>
      <c r="U9087">
        <f t="shared" si="1133"/>
        <v>2940</v>
      </c>
      <c r="V9087">
        <f t="shared" si="1134"/>
        <v>98</v>
      </c>
      <c r="W9087">
        <f t="shared" si="1135"/>
        <v>1176</v>
      </c>
    </row>
    <row r="9088" spans="1:23" ht="15.75" customHeight="1" x14ac:dyDescent="0.3">
      <c r="A9088" s="2" t="s">
        <v>13</v>
      </c>
      <c r="B9088" s="2">
        <v>1185732</v>
      </c>
      <c r="C9088" s="3">
        <v>44303</v>
      </c>
      <c r="D9088" s="12" t="str" cm="1">
        <f t="array" ref="D9088">_xlfn.SWITCH(WEEKDAY(C9088,2), 1, "Lundi", 2, "Mardi", 3, "Mercredi", 4, "Jeudi", 5, "Vendredi", 6, "Samedi", 7, "Dimanche", "Erreur")</f>
        <v>Samedi</v>
      </c>
      <c r="E9088" s="2" t="s">
        <v>26</v>
      </c>
      <c r="F9088" s="2" t="s">
        <v>99</v>
      </c>
      <c r="G9088" s="2" t="s">
        <v>100</v>
      </c>
      <c r="H9088" s="4" t="s">
        <v>22</v>
      </c>
      <c r="I9088" s="5">
        <v>22</v>
      </c>
      <c r="J9088" s="6">
        <v>147</v>
      </c>
      <c r="K9088" s="7">
        <v>3234</v>
      </c>
      <c r="L9088" s="7">
        <v>1714.02</v>
      </c>
      <c r="M9088" s="8">
        <v>0.53</v>
      </c>
      <c r="N9088" s="2" t="s">
        <v>23</v>
      </c>
      <c r="O9088">
        <f t="shared" si="1128"/>
        <v>2021</v>
      </c>
      <c r="P9088">
        <f t="shared" si="1129"/>
        <v>4</v>
      </c>
      <c r="Q9088" t="str">
        <f t="shared" si="1130"/>
        <v>avr</v>
      </c>
      <c r="R9088" t="str">
        <f t="shared" si="1131"/>
        <v>Mississippi</v>
      </c>
      <c r="S9088" t="str">
        <f t="shared" si="1132"/>
        <v>2021-04</v>
      </c>
      <c r="T9088">
        <f>IF(AND(COUNTIF(Calculs!$Q$2:$Q$12,$O9088)&gt;0,COUNTIF(Calculs!$S$2:$S$12,$E9088)&gt;0,COUNTIF(Calculs!$U$2:$U$12,$H9088)&gt;0),1,0)</f>
        <v>1</v>
      </c>
      <c r="U9088">
        <f t="shared" si="1133"/>
        <v>3234</v>
      </c>
      <c r="V9088">
        <f t="shared" si="1134"/>
        <v>147</v>
      </c>
      <c r="W9088">
        <f t="shared" si="1135"/>
        <v>1714.02</v>
      </c>
    </row>
    <row r="9089" spans="1:23" ht="15.75" customHeight="1" x14ac:dyDescent="0.3">
      <c r="A9089" s="2" t="s">
        <v>13</v>
      </c>
      <c r="B9089" s="2">
        <v>1185732</v>
      </c>
      <c r="C9089" s="3">
        <v>44332</v>
      </c>
      <c r="D9089" s="12" t="str" cm="1">
        <f t="array" ref="D9089">_xlfn.SWITCH(WEEKDAY(C9089,2), 1, "Lundi", 2, "Mardi", 3, "Mercredi", 4, "Jeudi", 5, "Vendredi", 6, "Samedi", 7, "Dimanche", "Erreur")</f>
        <v>Dimanche</v>
      </c>
      <c r="E9089" s="2" t="s">
        <v>26</v>
      </c>
      <c r="F9089" s="2" t="s">
        <v>99</v>
      </c>
      <c r="G9089" s="2" t="s">
        <v>100</v>
      </c>
      <c r="H9089" s="4" t="s">
        <v>16</v>
      </c>
      <c r="I9089" s="5">
        <v>27</v>
      </c>
      <c r="J9089" s="6">
        <v>238</v>
      </c>
      <c r="K9089" s="7">
        <v>6426</v>
      </c>
      <c r="L9089" s="7">
        <v>2698.92</v>
      </c>
      <c r="M9089" s="8">
        <v>0.42000000000000004</v>
      </c>
      <c r="N9089" s="2" t="s">
        <v>23</v>
      </c>
      <c r="O9089">
        <f t="shared" si="1128"/>
        <v>2021</v>
      </c>
      <c r="P9089">
        <f t="shared" si="1129"/>
        <v>5</v>
      </c>
      <c r="Q9089" t="str">
        <f t="shared" si="1130"/>
        <v>mai</v>
      </c>
      <c r="R9089" t="str">
        <f t="shared" si="1131"/>
        <v>Mississippi</v>
      </c>
      <c r="S9089" t="str">
        <f t="shared" si="1132"/>
        <v>2021-05</v>
      </c>
      <c r="T9089">
        <f>IF(AND(COUNTIF(Calculs!$Q$2:$Q$12,$O9089)&gt;0,COUNTIF(Calculs!$S$2:$S$12,$E9089)&gt;0,COUNTIF(Calculs!$U$2:$U$12,$H9089)&gt;0),1,0)</f>
        <v>1</v>
      </c>
      <c r="U9089">
        <f t="shared" si="1133"/>
        <v>6426</v>
      </c>
      <c r="V9089">
        <f t="shared" si="1134"/>
        <v>238</v>
      </c>
      <c r="W9089">
        <f t="shared" si="1135"/>
        <v>2698.92</v>
      </c>
    </row>
    <row r="9090" spans="1:23" ht="15.75" customHeight="1" x14ac:dyDescent="0.3">
      <c r="A9090" s="2" t="s">
        <v>13</v>
      </c>
      <c r="B9090" s="2">
        <v>1185732</v>
      </c>
      <c r="C9090" s="3">
        <v>44332</v>
      </c>
      <c r="D9090" s="12" t="str" cm="1">
        <f t="array" ref="D9090">_xlfn.SWITCH(WEEKDAY(C9090,2), 1, "Lundi", 2, "Mardi", 3, "Mercredi", 4, "Jeudi", 5, "Vendredi", 6, "Samedi", 7, "Dimanche", "Erreur")</f>
        <v>Dimanche</v>
      </c>
      <c r="E9090" s="2" t="s">
        <v>26</v>
      </c>
      <c r="F9090" s="2" t="s">
        <v>99</v>
      </c>
      <c r="G9090" s="2" t="s">
        <v>100</v>
      </c>
      <c r="H9090" s="4" t="s">
        <v>18</v>
      </c>
      <c r="I9090" s="5">
        <v>28</v>
      </c>
      <c r="J9090" s="6">
        <v>140</v>
      </c>
      <c r="K9090" s="7">
        <v>3920</v>
      </c>
      <c r="L9090" s="7">
        <v>1607.1999999999998</v>
      </c>
      <c r="M9090" s="8">
        <v>0.41</v>
      </c>
      <c r="N9090" s="2" t="s">
        <v>23</v>
      </c>
      <c r="O9090">
        <f t="shared" si="1128"/>
        <v>2021</v>
      </c>
      <c r="P9090">
        <f t="shared" si="1129"/>
        <v>5</v>
      </c>
      <c r="Q9090" t="str">
        <f t="shared" si="1130"/>
        <v>mai</v>
      </c>
      <c r="R9090" t="str">
        <f t="shared" si="1131"/>
        <v>Mississippi</v>
      </c>
      <c r="S9090" t="str">
        <f t="shared" si="1132"/>
        <v>2021-05</v>
      </c>
      <c r="T9090">
        <f>IF(AND(COUNTIF(Calculs!$Q$2:$Q$12,$O9090)&gt;0,COUNTIF(Calculs!$S$2:$S$12,$E9090)&gt;0,COUNTIF(Calculs!$U$2:$U$12,$H9090)&gt;0),1,0)</f>
        <v>1</v>
      </c>
      <c r="U9090">
        <f t="shared" si="1133"/>
        <v>3920</v>
      </c>
      <c r="V9090">
        <f t="shared" si="1134"/>
        <v>140</v>
      </c>
      <c r="W9090">
        <f t="shared" si="1135"/>
        <v>1607.1999999999998</v>
      </c>
    </row>
    <row r="9091" spans="1:23" ht="15.75" customHeight="1" x14ac:dyDescent="0.3">
      <c r="A9091" s="2" t="s">
        <v>13</v>
      </c>
      <c r="B9091" s="2">
        <v>1185732</v>
      </c>
      <c r="C9091" s="3">
        <v>44332</v>
      </c>
      <c r="D9091" s="12" t="str" cm="1">
        <f t="array" ref="D9091">_xlfn.SWITCH(WEEKDAY(C9091,2), 1, "Lundi", 2, "Mardi", 3, "Mercredi", 4, "Jeudi", 5, "Vendredi", 6, "Samedi", 7, "Dimanche", "Erreur")</f>
        <v>Dimanche</v>
      </c>
      <c r="E9091" s="2" t="s">
        <v>26</v>
      </c>
      <c r="F9091" s="2" t="s">
        <v>99</v>
      </c>
      <c r="G9091" s="2" t="s">
        <v>100</v>
      </c>
      <c r="H9091" s="4" t="s">
        <v>19</v>
      </c>
      <c r="I9091" s="5">
        <v>26</v>
      </c>
      <c r="J9091" s="6">
        <v>136</v>
      </c>
      <c r="K9091" s="7">
        <v>3536</v>
      </c>
      <c r="L9091" s="7">
        <v>1520.4800000000002</v>
      </c>
      <c r="M9091" s="8">
        <v>0.43000000000000005</v>
      </c>
      <c r="N9091" s="2" t="s">
        <v>23</v>
      </c>
      <c r="O9091">
        <f t="shared" ref="O9091:O9154" si="1136">YEAR($C9091)</f>
        <v>2021</v>
      </c>
      <c r="P9091">
        <f t="shared" ref="P9091:P9154" si="1137">MONTH($C9091)</f>
        <v>5</v>
      </c>
      <c r="Q9091" t="str">
        <f t="shared" ref="Q9091:Q9154" si="1138">TEXT($C9091,"mmm")</f>
        <v>mai</v>
      </c>
      <c r="R9091" t="str">
        <f t="shared" ref="R9091:R9154" si="1139">SUBSTITUTE(SUBSTITUTE($F9091,"Sud ","South "),"Ouest ","West ")</f>
        <v>Mississippi</v>
      </c>
      <c r="S9091" t="str">
        <f t="shared" ref="S9091:S9154" si="1140">TEXT($C9091,"aaaa-mm")</f>
        <v>2021-05</v>
      </c>
      <c r="T9091">
        <f>IF(AND(COUNTIF(Calculs!$Q$2:$Q$12,$O9091)&gt;0,COUNTIF(Calculs!$S$2:$S$12,$E9091)&gt;0,COUNTIF(Calculs!$U$2:$U$12,$H9091)&gt;0),1,0)</f>
        <v>1</v>
      </c>
      <c r="U9091">
        <f t="shared" ref="U9091:U9154" si="1141">$K9091*$T9091</f>
        <v>3536</v>
      </c>
      <c r="V9091">
        <f t="shared" ref="V9091:V9154" si="1142">$J9091*$T9091</f>
        <v>136</v>
      </c>
      <c r="W9091">
        <f t="shared" ref="W9091:W9154" si="1143">$L9091*$T9091</f>
        <v>1520.4800000000002</v>
      </c>
    </row>
    <row r="9092" spans="1:23" ht="15.75" customHeight="1" x14ac:dyDescent="0.3">
      <c r="A9092" s="2" t="s">
        <v>13</v>
      </c>
      <c r="B9092" s="2">
        <v>1185732</v>
      </c>
      <c r="C9092" s="3">
        <v>44332</v>
      </c>
      <c r="D9092" s="12" t="str" cm="1">
        <f t="array" ref="D9092">_xlfn.SWITCH(WEEKDAY(C9092,2), 1, "Lundi", 2, "Mardi", 3, "Mercredi", 4, "Jeudi", 5, "Vendredi", 6, "Samedi", 7, "Dimanche", "Erreur")</f>
        <v>Dimanche</v>
      </c>
      <c r="E9092" s="2" t="s">
        <v>26</v>
      </c>
      <c r="F9092" s="2" t="s">
        <v>99</v>
      </c>
      <c r="G9092" s="2" t="s">
        <v>100</v>
      </c>
      <c r="H9092" s="4" t="s">
        <v>20</v>
      </c>
      <c r="I9092" s="5">
        <v>24</v>
      </c>
      <c r="J9092" s="6">
        <v>116</v>
      </c>
      <c r="K9092" s="7">
        <v>2784</v>
      </c>
      <c r="L9092" s="7">
        <v>1280.6400000000001</v>
      </c>
      <c r="M9092" s="8">
        <v>0.46</v>
      </c>
      <c r="N9092" s="2" t="s">
        <v>23</v>
      </c>
      <c r="O9092">
        <f t="shared" si="1136"/>
        <v>2021</v>
      </c>
      <c r="P9092">
        <f t="shared" si="1137"/>
        <v>5</v>
      </c>
      <c r="Q9092" t="str">
        <f t="shared" si="1138"/>
        <v>mai</v>
      </c>
      <c r="R9092" t="str">
        <f t="shared" si="1139"/>
        <v>Mississippi</v>
      </c>
      <c r="S9092" t="str">
        <f t="shared" si="1140"/>
        <v>2021-05</v>
      </c>
      <c r="T9092">
        <f>IF(AND(COUNTIF(Calculs!$Q$2:$Q$12,$O9092)&gt;0,COUNTIF(Calculs!$S$2:$S$12,$E9092)&gt;0,COUNTIF(Calculs!$U$2:$U$12,$H9092)&gt;0),1,0)</f>
        <v>1</v>
      </c>
      <c r="U9092">
        <f t="shared" si="1141"/>
        <v>2784</v>
      </c>
      <c r="V9092">
        <f t="shared" si="1142"/>
        <v>116</v>
      </c>
      <c r="W9092">
        <f t="shared" si="1143"/>
        <v>1280.6400000000001</v>
      </c>
    </row>
    <row r="9093" spans="1:23" ht="15.75" customHeight="1" x14ac:dyDescent="0.3">
      <c r="A9093" s="2" t="s">
        <v>13</v>
      </c>
      <c r="B9093" s="2">
        <v>1185732</v>
      </c>
      <c r="C9093" s="3">
        <v>44332</v>
      </c>
      <c r="D9093" s="12" t="str" cm="1">
        <f t="array" ref="D9093">_xlfn.SWITCH(WEEKDAY(C9093,2), 1, "Lundi", 2, "Mardi", 3, "Mercredi", 4, "Jeudi", 5, "Vendredi", 6, "Samedi", 7, "Dimanche", "Erreur")</f>
        <v>Dimanche</v>
      </c>
      <c r="E9093" s="2" t="s">
        <v>26</v>
      </c>
      <c r="F9093" s="2" t="s">
        <v>99</v>
      </c>
      <c r="G9093" s="2" t="s">
        <v>100</v>
      </c>
      <c r="H9093" s="4" t="s">
        <v>21</v>
      </c>
      <c r="I9093" s="5">
        <v>34</v>
      </c>
      <c r="J9093" s="6">
        <v>132</v>
      </c>
      <c r="K9093" s="7">
        <v>4488</v>
      </c>
      <c r="L9093" s="7">
        <v>1795.1999999999998</v>
      </c>
      <c r="M9093" s="8">
        <v>0.39999999999999997</v>
      </c>
      <c r="N9093" s="2" t="s">
        <v>23</v>
      </c>
      <c r="O9093">
        <f t="shared" si="1136"/>
        <v>2021</v>
      </c>
      <c r="P9093">
        <f t="shared" si="1137"/>
        <v>5</v>
      </c>
      <c r="Q9093" t="str">
        <f t="shared" si="1138"/>
        <v>mai</v>
      </c>
      <c r="R9093" t="str">
        <f t="shared" si="1139"/>
        <v>Mississippi</v>
      </c>
      <c r="S9093" t="str">
        <f t="shared" si="1140"/>
        <v>2021-05</v>
      </c>
      <c r="T9093">
        <f>IF(AND(COUNTIF(Calculs!$Q$2:$Q$12,$O9093)&gt;0,COUNTIF(Calculs!$S$2:$S$12,$E9093)&gt;0,COUNTIF(Calculs!$U$2:$U$12,$H9093)&gt;0),1,0)</f>
        <v>1</v>
      </c>
      <c r="U9093">
        <f t="shared" si="1141"/>
        <v>4488</v>
      </c>
      <c r="V9093">
        <f t="shared" si="1142"/>
        <v>132</v>
      </c>
      <c r="W9093">
        <f t="shared" si="1143"/>
        <v>1795.1999999999998</v>
      </c>
    </row>
    <row r="9094" spans="1:23" ht="15.75" customHeight="1" x14ac:dyDescent="0.3">
      <c r="A9094" s="2" t="s">
        <v>13</v>
      </c>
      <c r="B9094" s="2">
        <v>1185732</v>
      </c>
      <c r="C9094" s="3">
        <v>44332</v>
      </c>
      <c r="D9094" s="12" t="str" cm="1">
        <f t="array" ref="D9094">_xlfn.SWITCH(WEEKDAY(C9094,2), 1, "Lundi", 2, "Mardi", 3, "Mercredi", 4, "Jeudi", 5, "Vendredi", 6, "Samedi", 7, "Dimanche", "Erreur")</f>
        <v>Dimanche</v>
      </c>
      <c r="E9094" s="2" t="s">
        <v>26</v>
      </c>
      <c r="F9094" s="2" t="s">
        <v>99</v>
      </c>
      <c r="G9094" s="2" t="s">
        <v>100</v>
      </c>
      <c r="H9094" s="4" t="s">
        <v>22</v>
      </c>
      <c r="I9094" s="5">
        <v>35</v>
      </c>
      <c r="J9094" s="6">
        <v>150</v>
      </c>
      <c r="K9094" s="7">
        <v>5250</v>
      </c>
      <c r="L9094" s="7">
        <v>2940.0000000000005</v>
      </c>
      <c r="M9094" s="8">
        <v>0.56000000000000005</v>
      </c>
      <c r="N9094" s="2" t="s">
        <v>23</v>
      </c>
      <c r="O9094">
        <f t="shared" si="1136"/>
        <v>2021</v>
      </c>
      <c r="P9094">
        <f t="shared" si="1137"/>
        <v>5</v>
      </c>
      <c r="Q9094" t="str">
        <f t="shared" si="1138"/>
        <v>mai</v>
      </c>
      <c r="R9094" t="str">
        <f t="shared" si="1139"/>
        <v>Mississippi</v>
      </c>
      <c r="S9094" t="str">
        <f t="shared" si="1140"/>
        <v>2021-05</v>
      </c>
      <c r="T9094">
        <f>IF(AND(COUNTIF(Calculs!$Q$2:$Q$12,$O9094)&gt;0,COUNTIF(Calculs!$S$2:$S$12,$E9094)&gt;0,COUNTIF(Calculs!$U$2:$U$12,$H9094)&gt;0),1,0)</f>
        <v>1</v>
      </c>
      <c r="U9094">
        <f t="shared" si="1141"/>
        <v>5250</v>
      </c>
      <c r="V9094">
        <f t="shared" si="1142"/>
        <v>150</v>
      </c>
      <c r="W9094">
        <f t="shared" si="1143"/>
        <v>2940.0000000000005</v>
      </c>
    </row>
    <row r="9095" spans="1:23" ht="15.75" customHeight="1" x14ac:dyDescent="0.3">
      <c r="A9095" s="2" t="s">
        <v>13</v>
      </c>
      <c r="B9095" s="2">
        <v>1185732</v>
      </c>
      <c r="C9095" s="3">
        <v>44365</v>
      </c>
      <c r="D9095" s="12" t="str" cm="1">
        <f t="array" ref="D9095">_xlfn.SWITCH(WEEKDAY(C9095,2), 1, "Lundi", 2, "Mardi", 3, "Mercredi", 4, "Jeudi", 5, "Vendredi", 6, "Samedi", 7, "Dimanche", "Erreur")</f>
        <v>Vendredi</v>
      </c>
      <c r="E9095" s="2" t="s">
        <v>26</v>
      </c>
      <c r="F9095" s="2" t="s">
        <v>99</v>
      </c>
      <c r="G9095" s="2" t="s">
        <v>100</v>
      </c>
      <c r="H9095" s="4" t="s">
        <v>16</v>
      </c>
      <c r="I9095" s="5">
        <v>31</v>
      </c>
      <c r="J9095" s="6">
        <v>263</v>
      </c>
      <c r="K9095" s="7">
        <v>8153</v>
      </c>
      <c r="L9095" s="7">
        <v>3587.32</v>
      </c>
      <c r="M9095" s="8">
        <v>0.44</v>
      </c>
      <c r="N9095" s="2" t="s">
        <v>23</v>
      </c>
      <c r="O9095">
        <f t="shared" si="1136"/>
        <v>2021</v>
      </c>
      <c r="P9095">
        <f t="shared" si="1137"/>
        <v>6</v>
      </c>
      <c r="Q9095" t="str">
        <f t="shared" si="1138"/>
        <v>juin</v>
      </c>
      <c r="R9095" t="str">
        <f t="shared" si="1139"/>
        <v>Mississippi</v>
      </c>
      <c r="S9095" t="str">
        <f t="shared" si="1140"/>
        <v>2021-06</v>
      </c>
      <c r="T9095">
        <f>IF(AND(COUNTIF(Calculs!$Q$2:$Q$12,$O9095)&gt;0,COUNTIF(Calculs!$S$2:$S$12,$E9095)&gt;0,COUNTIF(Calculs!$U$2:$U$12,$H9095)&gt;0),1,0)</f>
        <v>1</v>
      </c>
      <c r="U9095">
        <f t="shared" si="1141"/>
        <v>8153</v>
      </c>
      <c r="V9095">
        <f t="shared" si="1142"/>
        <v>263</v>
      </c>
      <c r="W9095">
        <f t="shared" si="1143"/>
        <v>3587.32</v>
      </c>
    </row>
    <row r="9096" spans="1:23" ht="15.75" customHeight="1" x14ac:dyDescent="0.3">
      <c r="A9096" s="2" t="s">
        <v>13</v>
      </c>
      <c r="B9096" s="2">
        <v>1185732</v>
      </c>
      <c r="C9096" s="3">
        <v>44365</v>
      </c>
      <c r="D9096" s="12" t="str" cm="1">
        <f t="array" ref="D9096">_xlfn.SWITCH(WEEKDAY(C9096,2), 1, "Lundi", 2, "Mardi", 3, "Mercredi", 4, "Jeudi", 5, "Vendredi", 6, "Samedi", 7, "Dimanche", "Erreur")</f>
        <v>Vendredi</v>
      </c>
      <c r="E9096" s="2" t="s">
        <v>26</v>
      </c>
      <c r="F9096" s="2" t="s">
        <v>99</v>
      </c>
      <c r="G9096" s="2" t="s">
        <v>100</v>
      </c>
      <c r="H9096" s="4" t="s">
        <v>18</v>
      </c>
      <c r="I9096" s="5">
        <v>29</v>
      </c>
      <c r="J9096" s="6">
        <v>150</v>
      </c>
      <c r="K9096" s="7">
        <v>4350</v>
      </c>
      <c r="L9096" s="7">
        <v>1696.4999999999998</v>
      </c>
      <c r="M9096" s="8">
        <v>0.38999999999999996</v>
      </c>
      <c r="N9096" s="2" t="s">
        <v>23</v>
      </c>
      <c r="O9096">
        <f t="shared" si="1136"/>
        <v>2021</v>
      </c>
      <c r="P9096">
        <f t="shared" si="1137"/>
        <v>6</v>
      </c>
      <c r="Q9096" t="str">
        <f t="shared" si="1138"/>
        <v>juin</v>
      </c>
      <c r="R9096" t="str">
        <f t="shared" si="1139"/>
        <v>Mississippi</v>
      </c>
      <c r="S9096" t="str">
        <f t="shared" si="1140"/>
        <v>2021-06</v>
      </c>
      <c r="T9096">
        <f>IF(AND(COUNTIF(Calculs!$Q$2:$Q$12,$O9096)&gt;0,COUNTIF(Calculs!$S$2:$S$12,$E9096)&gt;0,COUNTIF(Calculs!$U$2:$U$12,$H9096)&gt;0),1,0)</f>
        <v>1</v>
      </c>
      <c r="U9096">
        <f t="shared" si="1141"/>
        <v>4350</v>
      </c>
      <c r="V9096">
        <f t="shared" si="1142"/>
        <v>150</v>
      </c>
      <c r="W9096">
        <f t="shared" si="1143"/>
        <v>1696.4999999999998</v>
      </c>
    </row>
    <row r="9097" spans="1:23" ht="15.75" customHeight="1" x14ac:dyDescent="0.3">
      <c r="A9097" s="2" t="s">
        <v>13</v>
      </c>
      <c r="B9097" s="2">
        <v>1185732</v>
      </c>
      <c r="C9097" s="3">
        <v>44365</v>
      </c>
      <c r="D9097" s="12" t="str" cm="1">
        <f t="array" ref="D9097">_xlfn.SWITCH(WEEKDAY(C9097,2), 1, "Lundi", 2, "Mardi", 3, "Mercredi", 4, "Jeudi", 5, "Vendredi", 6, "Samedi", 7, "Dimanche", "Erreur")</f>
        <v>Vendredi</v>
      </c>
      <c r="E9097" s="2" t="s">
        <v>26</v>
      </c>
      <c r="F9097" s="2" t="s">
        <v>99</v>
      </c>
      <c r="G9097" s="2" t="s">
        <v>100</v>
      </c>
      <c r="H9097" s="4" t="s">
        <v>19</v>
      </c>
      <c r="I9097" s="5">
        <v>33</v>
      </c>
      <c r="J9097" s="6">
        <v>157</v>
      </c>
      <c r="K9097" s="7">
        <v>5181</v>
      </c>
      <c r="L9097" s="7">
        <v>2383.2600000000002</v>
      </c>
      <c r="M9097" s="8">
        <v>0.46</v>
      </c>
      <c r="N9097" s="2" t="s">
        <v>23</v>
      </c>
      <c r="O9097">
        <f t="shared" si="1136"/>
        <v>2021</v>
      </c>
      <c r="P9097">
        <f t="shared" si="1137"/>
        <v>6</v>
      </c>
      <c r="Q9097" t="str">
        <f t="shared" si="1138"/>
        <v>juin</v>
      </c>
      <c r="R9097" t="str">
        <f t="shared" si="1139"/>
        <v>Mississippi</v>
      </c>
      <c r="S9097" t="str">
        <f t="shared" si="1140"/>
        <v>2021-06</v>
      </c>
      <c r="T9097">
        <f>IF(AND(COUNTIF(Calculs!$Q$2:$Q$12,$O9097)&gt;0,COUNTIF(Calculs!$S$2:$S$12,$E9097)&gt;0,COUNTIF(Calculs!$U$2:$U$12,$H9097)&gt;0),1,0)</f>
        <v>1</v>
      </c>
      <c r="U9097">
        <f t="shared" si="1141"/>
        <v>5181</v>
      </c>
      <c r="V9097">
        <f t="shared" si="1142"/>
        <v>157</v>
      </c>
      <c r="W9097">
        <f t="shared" si="1143"/>
        <v>2383.2600000000002</v>
      </c>
    </row>
    <row r="9098" spans="1:23" ht="15.75" customHeight="1" x14ac:dyDescent="0.3">
      <c r="A9098" s="2" t="s">
        <v>13</v>
      </c>
      <c r="B9098" s="2">
        <v>1185732</v>
      </c>
      <c r="C9098" s="3">
        <v>44365</v>
      </c>
      <c r="D9098" s="12" t="str" cm="1">
        <f t="array" ref="D9098">_xlfn.SWITCH(WEEKDAY(C9098,2), 1, "Lundi", 2, "Mardi", 3, "Mercredi", 4, "Jeudi", 5, "Vendredi", 6, "Samedi", 7, "Dimanche", "Erreur")</f>
        <v>Vendredi</v>
      </c>
      <c r="E9098" s="2" t="s">
        <v>26</v>
      </c>
      <c r="F9098" s="2" t="s">
        <v>99</v>
      </c>
      <c r="G9098" s="2" t="s">
        <v>100</v>
      </c>
      <c r="H9098" s="4" t="s">
        <v>20</v>
      </c>
      <c r="I9098" s="5">
        <v>34</v>
      </c>
      <c r="J9098" s="6">
        <v>149</v>
      </c>
      <c r="K9098" s="7">
        <v>5066</v>
      </c>
      <c r="L9098" s="7">
        <v>2178.38</v>
      </c>
      <c r="M9098" s="8">
        <v>0.43000000000000005</v>
      </c>
      <c r="N9098" s="2" t="s">
        <v>23</v>
      </c>
      <c r="O9098">
        <f t="shared" si="1136"/>
        <v>2021</v>
      </c>
      <c r="P9098">
        <f t="shared" si="1137"/>
        <v>6</v>
      </c>
      <c r="Q9098" t="str">
        <f t="shared" si="1138"/>
        <v>juin</v>
      </c>
      <c r="R9098" t="str">
        <f t="shared" si="1139"/>
        <v>Mississippi</v>
      </c>
      <c r="S9098" t="str">
        <f t="shared" si="1140"/>
        <v>2021-06</v>
      </c>
      <c r="T9098">
        <f>IF(AND(COUNTIF(Calculs!$Q$2:$Q$12,$O9098)&gt;0,COUNTIF(Calculs!$S$2:$S$12,$E9098)&gt;0,COUNTIF(Calculs!$U$2:$U$12,$H9098)&gt;0),1,0)</f>
        <v>1</v>
      </c>
      <c r="U9098">
        <f t="shared" si="1141"/>
        <v>5066</v>
      </c>
      <c r="V9098">
        <f t="shared" si="1142"/>
        <v>149</v>
      </c>
      <c r="W9098">
        <f t="shared" si="1143"/>
        <v>2178.38</v>
      </c>
    </row>
    <row r="9099" spans="1:23" ht="15.75" customHeight="1" x14ac:dyDescent="0.3">
      <c r="A9099" s="2" t="s">
        <v>13</v>
      </c>
      <c r="B9099" s="2">
        <v>1185732</v>
      </c>
      <c r="C9099" s="3">
        <v>44365</v>
      </c>
      <c r="D9099" s="12" t="str" cm="1">
        <f t="array" ref="D9099">_xlfn.SWITCH(WEEKDAY(C9099,2), 1, "Lundi", 2, "Mardi", 3, "Mercredi", 4, "Jeudi", 5, "Vendredi", 6, "Samedi", 7, "Dimanche", "Erreur")</f>
        <v>Vendredi</v>
      </c>
      <c r="E9099" s="2" t="s">
        <v>26</v>
      </c>
      <c r="F9099" s="2" t="s">
        <v>99</v>
      </c>
      <c r="G9099" s="2" t="s">
        <v>100</v>
      </c>
      <c r="H9099" s="4" t="s">
        <v>21</v>
      </c>
      <c r="I9099" s="5">
        <v>47</v>
      </c>
      <c r="J9099" s="6">
        <v>135</v>
      </c>
      <c r="K9099" s="7">
        <v>6345</v>
      </c>
      <c r="L9099" s="7">
        <v>2411.1</v>
      </c>
      <c r="M9099" s="8">
        <v>0.38</v>
      </c>
      <c r="N9099" s="2" t="s">
        <v>23</v>
      </c>
      <c r="O9099">
        <f t="shared" si="1136"/>
        <v>2021</v>
      </c>
      <c r="P9099">
        <f t="shared" si="1137"/>
        <v>6</v>
      </c>
      <c r="Q9099" t="str">
        <f t="shared" si="1138"/>
        <v>juin</v>
      </c>
      <c r="R9099" t="str">
        <f t="shared" si="1139"/>
        <v>Mississippi</v>
      </c>
      <c r="S9099" t="str">
        <f t="shared" si="1140"/>
        <v>2021-06</v>
      </c>
      <c r="T9099">
        <f>IF(AND(COUNTIF(Calculs!$Q$2:$Q$12,$O9099)&gt;0,COUNTIF(Calculs!$S$2:$S$12,$E9099)&gt;0,COUNTIF(Calculs!$U$2:$U$12,$H9099)&gt;0),1,0)</f>
        <v>1</v>
      </c>
      <c r="U9099">
        <f t="shared" si="1141"/>
        <v>6345</v>
      </c>
      <c r="V9099">
        <f t="shared" si="1142"/>
        <v>135</v>
      </c>
      <c r="W9099">
        <f t="shared" si="1143"/>
        <v>2411.1</v>
      </c>
    </row>
    <row r="9100" spans="1:23" ht="15.75" customHeight="1" x14ac:dyDescent="0.3">
      <c r="A9100" s="2" t="s">
        <v>13</v>
      </c>
      <c r="B9100" s="2">
        <v>1185732</v>
      </c>
      <c r="C9100" s="3">
        <v>44365</v>
      </c>
      <c r="D9100" s="12" t="str" cm="1">
        <f t="array" ref="D9100">_xlfn.SWITCH(WEEKDAY(C9100,2), 1, "Lundi", 2, "Mardi", 3, "Mercredi", 4, "Jeudi", 5, "Vendredi", 6, "Samedi", 7, "Dimanche", "Erreur")</f>
        <v>Vendredi</v>
      </c>
      <c r="E9100" s="2" t="s">
        <v>26</v>
      </c>
      <c r="F9100" s="2" t="s">
        <v>99</v>
      </c>
      <c r="G9100" s="2" t="s">
        <v>100</v>
      </c>
      <c r="H9100" s="4" t="s">
        <v>22</v>
      </c>
      <c r="I9100" s="5">
        <v>51</v>
      </c>
      <c r="J9100" s="6">
        <v>219</v>
      </c>
      <c r="K9100" s="7">
        <v>11169</v>
      </c>
      <c r="L9100" s="7">
        <v>5919.5700000000006</v>
      </c>
      <c r="M9100" s="8">
        <v>0.53</v>
      </c>
      <c r="N9100" s="2" t="s">
        <v>23</v>
      </c>
      <c r="O9100">
        <f t="shared" si="1136"/>
        <v>2021</v>
      </c>
      <c r="P9100">
        <f t="shared" si="1137"/>
        <v>6</v>
      </c>
      <c r="Q9100" t="str">
        <f t="shared" si="1138"/>
        <v>juin</v>
      </c>
      <c r="R9100" t="str">
        <f t="shared" si="1139"/>
        <v>Mississippi</v>
      </c>
      <c r="S9100" t="str">
        <f t="shared" si="1140"/>
        <v>2021-06</v>
      </c>
      <c r="T9100">
        <f>IF(AND(COUNTIF(Calculs!$Q$2:$Q$12,$O9100)&gt;0,COUNTIF(Calculs!$S$2:$S$12,$E9100)&gt;0,COUNTIF(Calculs!$U$2:$U$12,$H9100)&gt;0),1,0)</f>
        <v>1</v>
      </c>
      <c r="U9100">
        <f t="shared" si="1141"/>
        <v>11169</v>
      </c>
      <c r="V9100">
        <f t="shared" si="1142"/>
        <v>219</v>
      </c>
      <c r="W9100">
        <f t="shared" si="1143"/>
        <v>5919.5700000000006</v>
      </c>
    </row>
    <row r="9101" spans="1:23" ht="15.75" customHeight="1" x14ac:dyDescent="0.3">
      <c r="A9101" s="2" t="s">
        <v>13</v>
      </c>
      <c r="B9101" s="2">
        <v>1185732</v>
      </c>
      <c r="C9101" s="3">
        <v>44393</v>
      </c>
      <c r="D9101" s="12" t="str" cm="1">
        <f t="array" ref="D9101">_xlfn.SWITCH(WEEKDAY(C9101,2), 1, "Lundi", 2, "Mardi", 3, "Mercredi", 4, "Jeudi", 5, "Vendredi", 6, "Samedi", 7, "Dimanche", "Erreur")</f>
        <v>Vendredi</v>
      </c>
      <c r="E9101" s="2" t="s">
        <v>26</v>
      </c>
      <c r="F9101" s="2" t="s">
        <v>99</v>
      </c>
      <c r="G9101" s="2" t="s">
        <v>100</v>
      </c>
      <c r="H9101" s="4" t="s">
        <v>16</v>
      </c>
      <c r="I9101" s="5">
        <v>47</v>
      </c>
      <c r="J9101" s="6">
        <v>289</v>
      </c>
      <c r="K9101" s="7">
        <v>13583</v>
      </c>
      <c r="L9101" s="7">
        <v>6248.18</v>
      </c>
      <c r="M9101" s="8">
        <v>0.46</v>
      </c>
      <c r="N9101" s="2" t="s">
        <v>23</v>
      </c>
      <c r="O9101">
        <f t="shared" si="1136"/>
        <v>2021</v>
      </c>
      <c r="P9101">
        <f t="shared" si="1137"/>
        <v>7</v>
      </c>
      <c r="Q9101" t="str">
        <f t="shared" si="1138"/>
        <v>juil</v>
      </c>
      <c r="R9101" t="str">
        <f t="shared" si="1139"/>
        <v>Mississippi</v>
      </c>
      <c r="S9101" t="str">
        <f t="shared" si="1140"/>
        <v>2021-07</v>
      </c>
      <c r="T9101">
        <f>IF(AND(COUNTIF(Calculs!$Q$2:$Q$12,$O9101)&gt;0,COUNTIF(Calculs!$S$2:$S$12,$E9101)&gt;0,COUNTIF(Calculs!$U$2:$U$12,$H9101)&gt;0),1,0)</f>
        <v>1</v>
      </c>
      <c r="U9101">
        <f t="shared" si="1141"/>
        <v>13583</v>
      </c>
      <c r="V9101">
        <f t="shared" si="1142"/>
        <v>289</v>
      </c>
      <c r="W9101">
        <f t="shared" si="1143"/>
        <v>6248.18</v>
      </c>
    </row>
    <row r="9102" spans="1:23" ht="15.75" customHeight="1" x14ac:dyDescent="0.3">
      <c r="A9102" s="2" t="s">
        <v>24</v>
      </c>
      <c r="B9102" s="2">
        <v>1185732</v>
      </c>
      <c r="C9102" s="3">
        <v>44393</v>
      </c>
      <c r="D9102" s="12" t="str" cm="1">
        <f t="array" ref="D9102">_xlfn.SWITCH(WEEKDAY(C9102,2), 1, "Lundi", 2, "Mardi", 3, "Mercredi", 4, "Jeudi", 5, "Vendredi", 6, "Samedi", 7, "Dimanche", "Erreur")</f>
        <v>Vendredi</v>
      </c>
      <c r="E9102" s="2" t="s">
        <v>26</v>
      </c>
      <c r="F9102" s="2" t="s">
        <v>99</v>
      </c>
      <c r="G9102" s="2" t="s">
        <v>100</v>
      </c>
      <c r="H9102" s="4" t="s">
        <v>18</v>
      </c>
      <c r="I9102" s="5">
        <v>42</v>
      </c>
      <c r="J9102" s="6">
        <v>192</v>
      </c>
      <c r="K9102" s="7">
        <v>8064</v>
      </c>
      <c r="L9102" s="7">
        <v>3064.32</v>
      </c>
      <c r="M9102" s="8">
        <v>0.38</v>
      </c>
      <c r="N9102" s="2" t="s">
        <v>23</v>
      </c>
      <c r="O9102">
        <f t="shared" si="1136"/>
        <v>2021</v>
      </c>
      <c r="P9102">
        <f t="shared" si="1137"/>
        <v>7</v>
      </c>
      <c r="Q9102" t="str">
        <f t="shared" si="1138"/>
        <v>juil</v>
      </c>
      <c r="R9102" t="str">
        <f t="shared" si="1139"/>
        <v>Mississippi</v>
      </c>
      <c r="S9102" t="str">
        <f t="shared" si="1140"/>
        <v>2021-07</v>
      </c>
      <c r="T9102">
        <f>IF(AND(COUNTIF(Calculs!$Q$2:$Q$12,$O9102)&gt;0,COUNTIF(Calculs!$S$2:$S$12,$E9102)&gt;0,COUNTIF(Calculs!$U$2:$U$12,$H9102)&gt;0),1,0)</f>
        <v>1</v>
      </c>
      <c r="U9102">
        <f t="shared" si="1141"/>
        <v>8064</v>
      </c>
      <c r="V9102">
        <f t="shared" si="1142"/>
        <v>192</v>
      </c>
      <c r="W9102">
        <f t="shared" si="1143"/>
        <v>3064.32</v>
      </c>
    </row>
    <row r="9103" spans="1:23" ht="15.75" customHeight="1" x14ac:dyDescent="0.3">
      <c r="A9103" s="2" t="s">
        <v>24</v>
      </c>
      <c r="B9103" s="2">
        <v>1185732</v>
      </c>
      <c r="C9103" s="3">
        <v>44393</v>
      </c>
      <c r="D9103" s="12" t="str" cm="1">
        <f t="array" ref="D9103">_xlfn.SWITCH(WEEKDAY(C9103,2), 1, "Lundi", 2, "Mardi", 3, "Mercredi", 4, "Jeudi", 5, "Vendredi", 6, "Samedi", 7, "Dimanche", "Erreur")</f>
        <v>Vendredi</v>
      </c>
      <c r="E9103" s="2" t="s">
        <v>26</v>
      </c>
      <c r="F9103" s="2" t="s">
        <v>99</v>
      </c>
      <c r="G9103" s="2" t="s">
        <v>100</v>
      </c>
      <c r="H9103" s="4" t="s">
        <v>19</v>
      </c>
      <c r="I9103" s="5">
        <v>37</v>
      </c>
      <c r="J9103" s="6">
        <v>168</v>
      </c>
      <c r="K9103" s="7">
        <v>6216</v>
      </c>
      <c r="L9103" s="7">
        <v>2610.7200000000003</v>
      </c>
      <c r="M9103" s="8">
        <v>0.42000000000000004</v>
      </c>
      <c r="N9103" s="2" t="s">
        <v>23</v>
      </c>
      <c r="O9103">
        <f t="shared" si="1136"/>
        <v>2021</v>
      </c>
      <c r="P9103">
        <f t="shared" si="1137"/>
        <v>7</v>
      </c>
      <c r="Q9103" t="str">
        <f t="shared" si="1138"/>
        <v>juil</v>
      </c>
      <c r="R9103" t="str">
        <f t="shared" si="1139"/>
        <v>Mississippi</v>
      </c>
      <c r="S9103" t="str">
        <f t="shared" si="1140"/>
        <v>2021-07</v>
      </c>
      <c r="T9103">
        <f>IF(AND(COUNTIF(Calculs!$Q$2:$Q$12,$O9103)&gt;0,COUNTIF(Calculs!$S$2:$S$12,$E9103)&gt;0,COUNTIF(Calculs!$U$2:$U$12,$H9103)&gt;0),1,0)</f>
        <v>1</v>
      </c>
      <c r="U9103">
        <f t="shared" si="1141"/>
        <v>6216</v>
      </c>
      <c r="V9103">
        <f t="shared" si="1142"/>
        <v>168</v>
      </c>
      <c r="W9103">
        <f t="shared" si="1143"/>
        <v>2610.7200000000003</v>
      </c>
    </row>
    <row r="9104" spans="1:23" ht="15.75" customHeight="1" x14ac:dyDescent="0.3">
      <c r="A9104" s="2" t="s">
        <v>24</v>
      </c>
      <c r="B9104" s="2">
        <v>1185732</v>
      </c>
      <c r="C9104" s="3">
        <v>44393</v>
      </c>
      <c r="D9104" s="12" t="str" cm="1">
        <f t="array" ref="D9104">_xlfn.SWITCH(WEEKDAY(C9104,2), 1, "Lundi", 2, "Mardi", 3, "Mercredi", 4, "Jeudi", 5, "Vendredi", 6, "Samedi", 7, "Dimanche", "Erreur")</f>
        <v>Vendredi</v>
      </c>
      <c r="E9104" s="2" t="s">
        <v>26</v>
      </c>
      <c r="F9104" s="2" t="s">
        <v>99</v>
      </c>
      <c r="G9104" s="2" t="s">
        <v>100</v>
      </c>
      <c r="H9104" s="4" t="s">
        <v>20</v>
      </c>
      <c r="I9104" s="5">
        <v>33</v>
      </c>
      <c r="J9104" s="6">
        <v>143</v>
      </c>
      <c r="K9104" s="7">
        <v>4719</v>
      </c>
      <c r="L9104" s="7">
        <v>2029.1700000000003</v>
      </c>
      <c r="M9104" s="8">
        <v>0.43000000000000005</v>
      </c>
      <c r="N9104" s="2" t="s">
        <v>23</v>
      </c>
      <c r="O9104">
        <f t="shared" si="1136"/>
        <v>2021</v>
      </c>
      <c r="P9104">
        <f t="shared" si="1137"/>
        <v>7</v>
      </c>
      <c r="Q9104" t="str">
        <f t="shared" si="1138"/>
        <v>juil</v>
      </c>
      <c r="R9104" t="str">
        <f t="shared" si="1139"/>
        <v>Mississippi</v>
      </c>
      <c r="S9104" t="str">
        <f t="shared" si="1140"/>
        <v>2021-07</v>
      </c>
      <c r="T9104">
        <f>IF(AND(COUNTIF(Calculs!$Q$2:$Q$12,$O9104)&gt;0,COUNTIF(Calculs!$S$2:$S$12,$E9104)&gt;0,COUNTIF(Calculs!$U$2:$U$12,$H9104)&gt;0),1,0)</f>
        <v>1</v>
      </c>
      <c r="U9104">
        <f t="shared" si="1141"/>
        <v>4719</v>
      </c>
      <c r="V9104">
        <f t="shared" si="1142"/>
        <v>143</v>
      </c>
      <c r="W9104">
        <f t="shared" si="1143"/>
        <v>2029.1700000000003</v>
      </c>
    </row>
    <row r="9105" spans="1:23" ht="15.75" customHeight="1" x14ac:dyDescent="0.3">
      <c r="A9105" s="2" t="s">
        <v>24</v>
      </c>
      <c r="B9105" s="2">
        <v>1185732</v>
      </c>
      <c r="C9105" s="3">
        <v>44393</v>
      </c>
      <c r="D9105" s="12" t="str" cm="1">
        <f t="array" ref="D9105">_xlfn.SWITCH(WEEKDAY(C9105,2), 1, "Lundi", 2, "Mardi", 3, "Mercredi", 4, "Jeudi", 5, "Vendredi", 6, "Samedi", 7, "Dimanche", "Erreur")</f>
        <v>Vendredi</v>
      </c>
      <c r="E9105" s="2" t="s">
        <v>26</v>
      </c>
      <c r="F9105" s="2" t="s">
        <v>99</v>
      </c>
      <c r="G9105" s="2" t="s">
        <v>100</v>
      </c>
      <c r="H9105" s="4" t="s">
        <v>21</v>
      </c>
      <c r="I9105" s="5">
        <v>46</v>
      </c>
      <c r="J9105" s="6">
        <v>150</v>
      </c>
      <c r="K9105" s="7">
        <v>6900</v>
      </c>
      <c r="L9105" s="7">
        <v>2553</v>
      </c>
      <c r="M9105" s="8">
        <v>0.37</v>
      </c>
      <c r="N9105" s="2" t="s">
        <v>23</v>
      </c>
      <c r="O9105">
        <f t="shared" si="1136"/>
        <v>2021</v>
      </c>
      <c r="P9105">
        <f t="shared" si="1137"/>
        <v>7</v>
      </c>
      <c r="Q9105" t="str">
        <f t="shared" si="1138"/>
        <v>juil</v>
      </c>
      <c r="R9105" t="str">
        <f t="shared" si="1139"/>
        <v>Mississippi</v>
      </c>
      <c r="S9105" t="str">
        <f t="shared" si="1140"/>
        <v>2021-07</v>
      </c>
      <c r="T9105">
        <f>IF(AND(COUNTIF(Calculs!$Q$2:$Q$12,$O9105)&gt;0,COUNTIF(Calculs!$S$2:$S$12,$E9105)&gt;0,COUNTIF(Calculs!$U$2:$U$12,$H9105)&gt;0),1,0)</f>
        <v>1</v>
      </c>
      <c r="U9105">
        <f t="shared" si="1141"/>
        <v>6900</v>
      </c>
      <c r="V9105">
        <f t="shared" si="1142"/>
        <v>150</v>
      </c>
      <c r="W9105">
        <f t="shared" si="1143"/>
        <v>2553</v>
      </c>
    </row>
    <row r="9106" spans="1:23" ht="15.75" customHeight="1" x14ac:dyDescent="0.3">
      <c r="A9106" s="2" t="s">
        <v>24</v>
      </c>
      <c r="B9106" s="2">
        <v>1185732</v>
      </c>
      <c r="C9106" s="3">
        <v>44393</v>
      </c>
      <c r="D9106" s="12" t="str" cm="1">
        <f t="array" ref="D9106">_xlfn.SWITCH(WEEKDAY(C9106,2), 1, "Lundi", 2, "Mardi", 3, "Mercredi", 4, "Jeudi", 5, "Vendredi", 6, "Samedi", 7, "Dimanche", "Erreur")</f>
        <v>Vendredi</v>
      </c>
      <c r="E9106" s="2" t="s">
        <v>26</v>
      </c>
      <c r="F9106" s="2" t="s">
        <v>99</v>
      </c>
      <c r="G9106" s="2" t="s">
        <v>100</v>
      </c>
      <c r="H9106" s="4" t="s">
        <v>22</v>
      </c>
      <c r="I9106" s="5">
        <v>49</v>
      </c>
      <c r="J9106" s="6">
        <v>209</v>
      </c>
      <c r="K9106" s="7">
        <v>10241</v>
      </c>
      <c r="L9106" s="7">
        <v>5427.7300000000005</v>
      </c>
      <c r="M9106" s="8">
        <v>0.53</v>
      </c>
      <c r="N9106" s="2" t="s">
        <v>23</v>
      </c>
      <c r="O9106">
        <f t="shared" si="1136"/>
        <v>2021</v>
      </c>
      <c r="P9106">
        <f t="shared" si="1137"/>
        <v>7</v>
      </c>
      <c r="Q9106" t="str">
        <f t="shared" si="1138"/>
        <v>juil</v>
      </c>
      <c r="R9106" t="str">
        <f t="shared" si="1139"/>
        <v>Mississippi</v>
      </c>
      <c r="S9106" t="str">
        <f t="shared" si="1140"/>
        <v>2021-07</v>
      </c>
      <c r="T9106">
        <f>IF(AND(COUNTIF(Calculs!$Q$2:$Q$12,$O9106)&gt;0,COUNTIF(Calculs!$S$2:$S$12,$E9106)&gt;0,COUNTIF(Calculs!$U$2:$U$12,$H9106)&gt;0),1,0)</f>
        <v>1</v>
      </c>
      <c r="U9106">
        <f t="shared" si="1141"/>
        <v>10241</v>
      </c>
      <c r="V9106">
        <f t="shared" si="1142"/>
        <v>209</v>
      </c>
      <c r="W9106">
        <f t="shared" si="1143"/>
        <v>5427.7300000000005</v>
      </c>
    </row>
    <row r="9107" spans="1:23" ht="15.75" customHeight="1" x14ac:dyDescent="0.3">
      <c r="A9107" s="2" t="s">
        <v>24</v>
      </c>
      <c r="B9107" s="2">
        <v>1185732</v>
      </c>
      <c r="C9107" s="3">
        <v>44425</v>
      </c>
      <c r="D9107" s="12" t="str" cm="1">
        <f t="array" ref="D9107">_xlfn.SWITCH(WEEKDAY(C9107,2), 1, "Lundi", 2, "Mardi", 3, "Mercredi", 4, "Jeudi", 5, "Vendredi", 6, "Samedi", 7, "Dimanche", "Erreur")</f>
        <v>Mardi</v>
      </c>
      <c r="E9107" s="2" t="s">
        <v>26</v>
      </c>
      <c r="F9107" s="2" t="s">
        <v>99</v>
      </c>
      <c r="G9107" s="2" t="s">
        <v>100</v>
      </c>
      <c r="H9107" s="4" t="s">
        <v>16</v>
      </c>
      <c r="I9107" s="5">
        <v>41</v>
      </c>
      <c r="J9107" s="6">
        <v>256</v>
      </c>
      <c r="K9107" s="7">
        <v>10496</v>
      </c>
      <c r="L9107" s="7">
        <v>4723.2</v>
      </c>
      <c r="M9107" s="8">
        <v>0.45</v>
      </c>
      <c r="N9107" s="2" t="s">
        <v>23</v>
      </c>
      <c r="O9107">
        <f t="shared" si="1136"/>
        <v>2021</v>
      </c>
      <c r="P9107">
        <f t="shared" si="1137"/>
        <v>8</v>
      </c>
      <c r="Q9107" t="str">
        <f t="shared" si="1138"/>
        <v>août</v>
      </c>
      <c r="R9107" t="str">
        <f t="shared" si="1139"/>
        <v>Mississippi</v>
      </c>
      <c r="S9107" t="str">
        <f t="shared" si="1140"/>
        <v>2021-08</v>
      </c>
      <c r="T9107">
        <f>IF(AND(COUNTIF(Calculs!$Q$2:$Q$12,$O9107)&gt;0,COUNTIF(Calculs!$S$2:$S$12,$E9107)&gt;0,COUNTIF(Calculs!$U$2:$U$12,$H9107)&gt;0),1,0)</f>
        <v>1</v>
      </c>
      <c r="U9107">
        <f t="shared" si="1141"/>
        <v>10496</v>
      </c>
      <c r="V9107">
        <f t="shared" si="1142"/>
        <v>256</v>
      </c>
      <c r="W9107">
        <f t="shared" si="1143"/>
        <v>4723.2</v>
      </c>
    </row>
    <row r="9108" spans="1:23" ht="15.75" customHeight="1" x14ac:dyDescent="0.3">
      <c r="A9108" s="2" t="s">
        <v>24</v>
      </c>
      <c r="B9108" s="2">
        <v>1185732</v>
      </c>
      <c r="C9108" s="3">
        <v>44425</v>
      </c>
      <c r="D9108" s="12" t="str" cm="1">
        <f t="array" ref="D9108">_xlfn.SWITCH(WEEKDAY(C9108,2), 1, "Lundi", 2, "Mardi", 3, "Mercredi", 4, "Jeudi", 5, "Vendredi", 6, "Samedi", 7, "Dimanche", "Erreur")</f>
        <v>Mardi</v>
      </c>
      <c r="E9108" s="2" t="s">
        <v>26</v>
      </c>
      <c r="F9108" s="2" t="s">
        <v>99</v>
      </c>
      <c r="G9108" s="2" t="s">
        <v>100</v>
      </c>
      <c r="H9108" s="4" t="s">
        <v>18</v>
      </c>
      <c r="I9108" s="5">
        <v>44</v>
      </c>
      <c r="J9108" s="6">
        <v>198</v>
      </c>
      <c r="K9108" s="7">
        <v>8712</v>
      </c>
      <c r="L9108" s="7">
        <v>3571.9199999999996</v>
      </c>
      <c r="M9108" s="8">
        <v>0.41</v>
      </c>
      <c r="N9108" s="2" t="s">
        <v>23</v>
      </c>
      <c r="O9108">
        <f t="shared" si="1136"/>
        <v>2021</v>
      </c>
      <c r="P9108">
        <f t="shared" si="1137"/>
        <v>8</v>
      </c>
      <c r="Q9108" t="str">
        <f t="shared" si="1138"/>
        <v>août</v>
      </c>
      <c r="R9108" t="str">
        <f t="shared" si="1139"/>
        <v>Mississippi</v>
      </c>
      <c r="S9108" t="str">
        <f t="shared" si="1140"/>
        <v>2021-08</v>
      </c>
      <c r="T9108">
        <f>IF(AND(COUNTIF(Calculs!$Q$2:$Q$12,$O9108)&gt;0,COUNTIF(Calculs!$S$2:$S$12,$E9108)&gt;0,COUNTIF(Calculs!$U$2:$U$12,$H9108)&gt;0),1,0)</f>
        <v>1</v>
      </c>
      <c r="U9108">
        <f t="shared" si="1141"/>
        <v>8712</v>
      </c>
      <c r="V9108">
        <f t="shared" si="1142"/>
        <v>198</v>
      </c>
      <c r="W9108">
        <f t="shared" si="1143"/>
        <v>3571.9199999999996</v>
      </c>
    </row>
    <row r="9109" spans="1:23" ht="15.75" customHeight="1" x14ac:dyDescent="0.3">
      <c r="A9109" s="2" t="s">
        <v>24</v>
      </c>
      <c r="B9109" s="2">
        <v>1185732</v>
      </c>
      <c r="C9109" s="3">
        <v>44425</v>
      </c>
      <c r="D9109" s="12" t="str" cm="1">
        <f t="array" ref="D9109">_xlfn.SWITCH(WEEKDAY(C9109,2), 1, "Lundi", 2, "Mardi", 3, "Mercredi", 4, "Jeudi", 5, "Vendredi", 6, "Samedi", 7, "Dimanche", "Erreur")</f>
        <v>Mardi</v>
      </c>
      <c r="E9109" s="2" t="s">
        <v>26</v>
      </c>
      <c r="F9109" s="2" t="s">
        <v>99</v>
      </c>
      <c r="G9109" s="2" t="s">
        <v>100</v>
      </c>
      <c r="H9109" s="4" t="s">
        <v>19</v>
      </c>
      <c r="I9109" s="5">
        <v>37</v>
      </c>
      <c r="J9109" s="6">
        <v>179</v>
      </c>
      <c r="K9109" s="7">
        <v>6623</v>
      </c>
      <c r="L9109" s="7">
        <v>2914.12</v>
      </c>
      <c r="M9109" s="8">
        <v>0.44</v>
      </c>
      <c r="N9109" s="2" t="s">
        <v>23</v>
      </c>
      <c r="O9109">
        <f t="shared" si="1136"/>
        <v>2021</v>
      </c>
      <c r="P9109">
        <f t="shared" si="1137"/>
        <v>8</v>
      </c>
      <c r="Q9109" t="str">
        <f t="shared" si="1138"/>
        <v>août</v>
      </c>
      <c r="R9109" t="str">
        <f t="shared" si="1139"/>
        <v>Mississippi</v>
      </c>
      <c r="S9109" t="str">
        <f t="shared" si="1140"/>
        <v>2021-08</v>
      </c>
      <c r="T9109">
        <f>IF(AND(COUNTIF(Calculs!$Q$2:$Q$12,$O9109)&gt;0,COUNTIF(Calculs!$S$2:$S$12,$E9109)&gt;0,COUNTIF(Calculs!$U$2:$U$12,$H9109)&gt;0),1,0)</f>
        <v>1</v>
      </c>
      <c r="U9109">
        <f t="shared" si="1141"/>
        <v>6623</v>
      </c>
      <c r="V9109">
        <f t="shared" si="1142"/>
        <v>179</v>
      </c>
      <c r="W9109">
        <f t="shared" si="1143"/>
        <v>2914.12</v>
      </c>
    </row>
    <row r="9110" spans="1:23" ht="15.75" customHeight="1" x14ac:dyDescent="0.3">
      <c r="A9110" s="2" t="s">
        <v>24</v>
      </c>
      <c r="B9110" s="2">
        <v>1185732</v>
      </c>
      <c r="C9110" s="3">
        <v>44425</v>
      </c>
      <c r="D9110" s="12" t="str" cm="1">
        <f t="array" ref="D9110">_xlfn.SWITCH(WEEKDAY(C9110,2), 1, "Lundi", 2, "Mardi", 3, "Mercredi", 4, "Jeudi", 5, "Vendredi", 6, "Samedi", 7, "Dimanche", "Erreur")</f>
        <v>Mardi</v>
      </c>
      <c r="E9110" s="2" t="s">
        <v>26</v>
      </c>
      <c r="F9110" s="2" t="s">
        <v>99</v>
      </c>
      <c r="G9110" s="2" t="s">
        <v>100</v>
      </c>
      <c r="H9110" s="4" t="s">
        <v>20</v>
      </c>
      <c r="I9110" s="5">
        <v>32</v>
      </c>
      <c r="J9110" s="6">
        <v>147</v>
      </c>
      <c r="K9110" s="7">
        <v>4704</v>
      </c>
      <c r="L9110" s="7">
        <v>1975.6800000000003</v>
      </c>
      <c r="M9110" s="8">
        <v>0.42000000000000004</v>
      </c>
      <c r="N9110" s="2" t="s">
        <v>23</v>
      </c>
      <c r="O9110">
        <f t="shared" si="1136"/>
        <v>2021</v>
      </c>
      <c r="P9110">
        <f t="shared" si="1137"/>
        <v>8</v>
      </c>
      <c r="Q9110" t="str">
        <f t="shared" si="1138"/>
        <v>août</v>
      </c>
      <c r="R9110" t="str">
        <f t="shared" si="1139"/>
        <v>Mississippi</v>
      </c>
      <c r="S9110" t="str">
        <f t="shared" si="1140"/>
        <v>2021-08</v>
      </c>
      <c r="T9110">
        <f>IF(AND(COUNTIF(Calculs!$Q$2:$Q$12,$O9110)&gt;0,COUNTIF(Calculs!$S$2:$S$12,$E9110)&gt;0,COUNTIF(Calculs!$U$2:$U$12,$H9110)&gt;0),1,0)</f>
        <v>1</v>
      </c>
      <c r="U9110">
        <f t="shared" si="1141"/>
        <v>4704</v>
      </c>
      <c r="V9110">
        <f t="shared" si="1142"/>
        <v>147</v>
      </c>
      <c r="W9110">
        <f t="shared" si="1143"/>
        <v>1975.6800000000003</v>
      </c>
    </row>
    <row r="9111" spans="1:23" ht="15.75" customHeight="1" x14ac:dyDescent="0.3">
      <c r="A9111" s="2" t="s">
        <v>24</v>
      </c>
      <c r="B9111" s="2">
        <v>1185732</v>
      </c>
      <c r="C9111" s="3">
        <v>44425</v>
      </c>
      <c r="D9111" s="12" t="str" cm="1">
        <f t="array" ref="D9111">_xlfn.SWITCH(WEEKDAY(C9111,2), 1, "Lundi", 2, "Mardi", 3, "Mercredi", 4, "Jeudi", 5, "Vendredi", 6, "Samedi", 7, "Dimanche", "Erreur")</f>
        <v>Mardi</v>
      </c>
      <c r="E9111" s="2" t="s">
        <v>26</v>
      </c>
      <c r="F9111" s="2" t="s">
        <v>99</v>
      </c>
      <c r="G9111" s="2" t="s">
        <v>100</v>
      </c>
      <c r="H9111" s="4" t="s">
        <v>21</v>
      </c>
      <c r="I9111" s="5">
        <v>35</v>
      </c>
      <c r="J9111" s="6">
        <v>158</v>
      </c>
      <c r="K9111" s="7">
        <v>5530</v>
      </c>
      <c r="L9111" s="7">
        <v>2322.6</v>
      </c>
      <c r="M9111" s="8">
        <v>0.42</v>
      </c>
      <c r="N9111" s="2" t="s">
        <v>23</v>
      </c>
      <c r="O9111">
        <f t="shared" si="1136"/>
        <v>2021</v>
      </c>
      <c r="P9111">
        <f t="shared" si="1137"/>
        <v>8</v>
      </c>
      <c r="Q9111" t="str">
        <f t="shared" si="1138"/>
        <v>août</v>
      </c>
      <c r="R9111" t="str">
        <f t="shared" si="1139"/>
        <v>Mississippi</v>
      </c>
      <c r="S9111" t="str">
        <f t="shared" si="1140"/>
        <v>2021-08</v>
      </c>
      <c r="T9111">
        <f>IF(AND(COUNTIF(Calculs!$Q$2:$Q$12,$O9111)&gt;0,COUNTIF(Calculs!$S$2:$S$12,$E9111)&gt;0,COUNTIF(Calculs!$U$2:$U$12,$H9111)&gt;0),1,0)</f>
        <v>1</v>
      </c>
      <c r="U9111">
        <f t="shared" si="1141"/>
        <v>5530</v>
      </c>
      <c r="V9111">
        <f t="shared" si="1142"/>
        <v>158</v>
      </c>
      <c r="W9111">
        <f t="shared" si="1143"/>
        <v>2322.6</v>
      </c>
    </row>
    <row r="9112" spans="1:23" ht="15.75" customHeight="1" x14ac:dyDescent="0.3">
      <c r="A9112" s="2" t="s">
        <v>24</v>
      </c>
      <c r="B9112" s="2">
        <v>1185732</v>
      </c>
      <c r="C9112" s="3">
        <v>44425</v>
      </c>
      <c r="D9112" s="12" t="str" cm="1">
        <f t="array" ref="D9112">_xlfn.SWITCH(WEEKDAY(C9112,2), 1, "Lundi", 2, "Mardi", 3, "Mercredi", 4, "Jeudi", 5, "Vendredi", 6, "Samedi", 7, "Dimanche", "Erreur")</f>
        <v>Mardi</v>
      </c>
      <c r="E9112" s="2" t="s">
        <v>26</v>
      </c>
      <c r="F9112" s="2" t="s">
        <v>99</v>
      </c>
      <c r="G9112" s="2" t="s">
        <v>100</v>
      </c>
      <c r="H9112" s="4" t="s">
        <v>22</v>
      </c>
      <c r="I9112" s="5">
        <v>42</v>
      </c>
      <c r="J9112" s="6">
        <v>206</v>
      </c>
      <c r="K9112" s="7">
        <v>8652</v>
      </c>
      <c r="L9112" s="7">
        <v>4758.6000000000004</v>
      </c>
      <c r="M9112" s="8">
        <v>0.55000000000000004</v>
      </c>
      <c r="N9112" s="2" t="s">
        <v>23</v>
      </c>
      <c r="O9112">
        <f t="shared" si="1136"/>
        <v>2021</v>
      </c>
      <c r="P9112">
        <f t="shared" si="1137"/>
        <v>8</v>
      </c>
      <c r="Q9112" t="str">
        <f t="shared" si="1138"/>
        <v>août</v>
      </c>
      <c r="R9112" t="str">
        <f t="shared" si="1139"/>
        <v>Mississippi</v>
      </c>
      <c r="S9112" t="str">
        <f t="shared" si="1140"/>
        <v>2021-08</v>
      </c>
      <c r="T9112">
        <f>IF(AND(COUNTIF(Calculs!$Q$2:$Q$12,$O9112)&gt;0,COUNTIF(Calculs!$S$2:$S$12,$E9112)&gt;0,COUNTIF(Calculs!$U$2:$U$12,$H9112)&gt;0),1,0)</f>
        <v>1</v>
      </c>
      <c r="U9112">
        <f t="shared" si="1141"/>
        <v>8652</v>
      </c>
      <c r="V9112">
        <f t="shared" si="1142"/>
        <v>206</v>
      </c>
      <c r="W9112">
        <f t="shared" si="1143"/>
        <v>4758.6000000000004</v>
      </c>
    </row>
    <row r="9113" spans="1:23" ht="15.75" customHeight="1" x14ac:dyDescent="0.3">
      <c r="A9113" s="2" t="s">
        <v>24</v>
      </c>
      <c r="B9113" s="2">
        <v>1185732</v>
      </c>
      <c r="C9113" s="3">
        <v>44455</v>
      </c>
      <c r="D9113" s="12" t="str" cm="1">
        <f t="array" ref="D9113">_xlfn.SWITCH(WEEKDAY(C9113,2), 1, "Lundi", 2, "Mardi", 3, "Mercredi", 4, "Jeudi", 5, "Vendredi", 6, "Samedi", 7, "Dimanche", "Erreur")</f>
        <v>Jeudi</v>
      </c>
      <c r="E9113" s="2" t="s">
        <v>26</v>
      </c>
      <c r="F9113" s="2" t="s">
        <v>99</v>
      </c>
      <c r="G9113" s="2" t="s">
        <v>100</v>
      </c>
      <c r="H9113" s="4" t="s">
        <v>16</v>
      </c>
      <c r="I9113" s="5">
        <v>40</v>
      </c>
      <c r="J9113" s="6">
        <v>232</v>
      </c>
      <c r="K9113" s="7">
        <v>9280</v>
      </c>
      <c r="L9113" s="7">
        <v>4083.2</v>
      </c>
      <c r="M9113" s="8">
        <v>0.44</v>
      </c>
      <c r="N9113" s="2" t="s">
        <v>23</v>
      </c>
      <c r="O9113">
        <f t="shared" si="1136"/>
        <v>2021</v>
      </c>
      <c r="P9113">
        <f t="shared" si="1137"/>
        <v>9</v>
      </c>
      <c r="Q9113" t="str">
        <f t="shared" si="1138"/>
        <v>sept</v>
      </c>
      <c r="R9113" t="str">
        <f t="shared" si="1139"/>
        <v>Mississippi</v>
      </c>
      <c r="S9113" t="str">
        <f t="shared" si="1140"/>
        <v>2021-09</v>
      </c>
      <c r="T9113">
        <f>IF(AND(COUNTIF(Calculs!$Q$2:$Q$12,$O9113)&gt;0,COUNTIF(Calculs!$S$2:$S$12,$E9113)&gt;0,COUNTIF(Calculs!$U$2:$U$12,$H9113)&gt;0),1,0)</f>
        <v>1</v>
      </c>
      <c r="U9113">
        <f t="shared" si="1141"/>
        <v>9280</v>
      </c>
      <c r="V9113">
        <f t="shared" si="1142"/>
        <v>232</v>
      </c>
      <c r="W9113">
        <f t="shared" si="1143"/>
        <v>4083.2</v>
      </c>
    </row>
    <row r="9114" spans="1:23" ht="15.75" customHeight="1" x14ac:dyDescent="0.3">
      <c r="A9114" s="2" t="s">
        <v>24</v>
      </c>
      <c r="B9114" s="2">
        <v>1185732</v>
      </c>
      <c r="C9114" s="3">
        <v>44455</v>
      </c>
      <c r="D9114" s="12" t="str" cm="1">
        <f t="array" ref="D9114">_xlfn.SWITCH(WEEKDAY(C9114,2), 1, "Lundi", 2, "Mardi", 3, "Mercredi", 4, "Jeudi", 5, "Vendredi", 6, "Samedi", 7, "Dimanche", "Erreur")</f>
        <v>Jeudi</v>
      </c>
      <c r="E9114" s="2" t="s">
        <v>26</v>
      </c>
      <c r="F9114" s="2" t="s">
        <v>99</v>
      </c>
      <c r="G9114" s="2" t="s">
        <v>100</v>
      </c>
      <c r="H9114" s="4" t="s">
        <v>18</v>
      </c>
      <c r="I9114" s="5">
        <v>33</v>
      </c>
      <c r="J9114" s="6">
        <v>158</v>
      </c>
      <c r="K9114" s="7">
        <v>5214</v>
      </c>
      <c r="L9114" s="7">
        <v>2137.7399999999998</v>
      </c>
      <c r="M9114" s="8">
        <v>0.41</v>
      </c>
      <c r="N9114" s="2" t="s">
        <v>23</v>
      </c>
      <c r="O9114">
        <f t="shared" si="1136"/>
        <v>2021</v>
      </c>
      <c r="P9114">
        <f t="shared" si="1137"/>
        <v>9</v>
      </c>
      <c r="Q9114" t="str">
        <f t="shared" si="1138"/>
        <v>sept</v>
      </c>
      <c r="R9114" t="str">
        <f t="shared" si="1139"/>
        <v>Mississippi</v>
      </c>
      <c r="S9114" t="str">
        <f t="shared" si="1140"/>
        <v>2021-09</v>
      </c>
      <c r="T9114">
        <f>IF(AND(COUNTIF(Calculs!$Q$2:$Q$12,$O9114)&gt;0,COUNTIF(Calculs!$S$2:$S$12,$E9114)&gt;0,COUNTIF(Calculs!$U$2:$U$12,$H9114)&gt;0),1,0)</f>
        <v>1</v>
      </c>
      <c r="U9114">
        <f t="shared" si="1141"/>
        <v>5214</v>
      </c>
      <c r="V9114">
        <f t="shared" si="1142"/>
        <v>158</v>
      </c>
      <c r="W9114">
        <f t="shared" si="1143"/>
        <v>2137.7399999999998</v>
      </c>
    </row>
    <row r="9115" spans="1:23" ht="15.75" customHeight="1" x14ac:dyDescent="0.3">
      <c r="A9115" s="2" t="s">
        <v>24</v>
      </c>
      <c r="B9115" s="2">
        <v>1185732</v>
      </c>
      <c r="C9115" s="3">
        <v>44455</v>
      </c>
      <c r="D9115" s="12" t="str" cm="1">
        <f t="array" ref="D9115">_xlfn.SWITCH(WEEKDAY(C9115,2), 1, "Lundi", 2, "Mardi", 3, "Mercredi", 4, "Jeudi", 5, "Vendredi", 6, "Samedi", 7, "Dimanche", "Erreur")</f>
        <v>Jeudi</v>
      </c>
      <c r="E9115" s="2" t="s">
        <v>26</v>
      </c>
      <c r="F9115" s="2" t="s">
        <v>99</v>
      </c>
      <c r="G9115" s="2" t="s">
        <v>100</v>
      </c>
      <c r="H9115" s="4" t="s">
        <v>19</v>
      </c>
      <c r="I9115" s="5">
        <v>15</v>
      </c>
      <c r="J9115" s="6">
        <v>145</v>
      </c>
      <c r="K9115" s="7">
        <v>2175</v>
      </c>
      <c r="L9115" s="7">
        <v>1022.2500000000001</v>
      </c>
      <c r="M9115" s="8">
        <v>0.47000000000000003</v>
      </c>
      <c r="N9115" s="2" t="s">
        <v>23</v>
      </c>
      <c r="O9115">
        <f t="shared" si="1136"/>
        <v>2021</v>
      </c>
      <c r="P9115">
        <f t="shared" si="1137"/>
        <v>9</v>
      </c>
      <c r="Q9115" t="str">
        <f t="shared" si="1138"/>
        <v>sept</v>
      </c>
      <c r="R9115" t="str">
        <f t="shared" si="1139"/>
        <v>Mississippi</v>
      </c>
      <c r="S9115" t="str">
        <f t="shared" si="1140"/>
        <v>2021-09</v>
      </c>
      <c r="T9115">
        <f>IF(AND(COUNTIF(Calculs!$Q$2:$Q$12,$O9115)&gt;0,COUNTIF(Calculs!$S$2:$S$12,$E9115)&gt;0,COUNTIF(Calculs!$U$2:$U$12,$H9115)&gt;0),1,0)</f>
        <v>1</v>
      </c>
      <c r="U9115">
        <f t="shared" si="1141"/>
        <v>2175</v>
      </c>
      <c r="V9115">
        <f t="shared" si="1142"/>
        <v>145</v>
      </c>
      <c r="W9115">
        <f t="shared" si="1143"/>
        <v>1022.2500000000001</v>
      </c>
    </row>
    <row r="9116" spans="1:23" ht="15.75" customHeight="1" x14ac:dyDescent="0.3">
      <c r="A9116" s="2" t="s">
        <v>24</v>
      </c>
      <c r="B9116" s="2">
        <v>1185732</v>
      </c>
      <c r="C9116" s="3">
        <v>44455</v>
      </c>
      <c r="D9116" s="12" t="str" cm="1">
        <f t="array" ref="D9116">_xlfn.SWITCH(WEEKDAY(C9116,2), 1, "Lundi", 2, "Mardi", 3, "Mercredi", 4, "Jeudi", 5, "Vendredi", 6, "Samedi", 7, "Dimanche", "Erreur")</f>
        <v>Jeudi</v>
      </c>
      <c r="E9116" s="2" t="s">
        <v>26</v>
      </c>
      <c r="F9116" s="2" t="s">
        <v>99</v>
      </c>
      <c r="G9116" s="2" t="s">
        <v>100</v>
      </c>
      <c r="H9116" s="4" t="s">
        <v>20</v>
      </c>
      <c r="I9116" s="5">
        <v>16</v>
      </c>
      <c r="J9116" s="6">
        <v>120</v>
      </c>
      <c r="K9116" s="7">
        <v>1920</v>
      </c>
      <c r="L9116" s="7">
        <v>864</v>
      </c>
      <c r="M9116" s="8">
        <v>0.45</v>
      </c>
      <c r="N9116" s="2" t="s">
        <v>23</v>
      </c>
      <c r="O9116">
        <f t="shared" si="1136"/>
        <v>2021</v>
      </c>
      <c r="P9116">
        <f t="shared" si="1137"/>
        <v>9</v>
      </c>
      <c r="Q9116" t="str">
        <f t="shared" si="1138"/>
        <v>sept</v>
      </c>
      <c r="R9116" t="str">
        <f t="shared" si="1139"/>
        <v>Mississippi</v>
      </c>
      <c r="S9116" t="str">
        <f t="shared" si="1140"/>
        <v>2021-09</v>
      </c>
      <c r="T9116">
        <f>IF(AND(COUNTIF(Calculs!$Q$2:$Q$12,$O9116)&gt;0,COUNTIF(Calculs!$S$2:$S$12,$E9116)&gt;0,COUNTIF(Calculs!$U$2:$U$12,$H9116)&gt;0),1,0)</f>
        <v>1</v>
      </c>
      <c r="U9116">
        <f t="shared" si="1141"/>
        <v>1920</v>
      </c>
      <c r="V9116">
        <f t="shared" si="1142"/>
        <v>120</v>
      </c>
      <c r="W9116">
        <f t="shared" si="1143"/>
        <v>864</v>
      </c>
    </row>
    <row r="9117" spans="1:23" ht="15.75" customHeight="1" x14ac:dyDescent="0.3">
      <c r="A9117" s="2" t="s">
        <v>24</v>
      </c>
      <c r="B9117" s="2">
        <v>1185732</v>
      </c>
      <c r="C9117" s="3">
        <v>44455</v>
      </c>
      <c r="D9117" s="12" t="str" cm="1">
        <f t="array" ref="D9117">_xlfn.SWITCH(WEEKDAY(C9117,2), 1, "Lundi", 2, "Mardi", 3, "Mercredi", 4, "Jeudi", 5, "Vendredi", 6, "Samedi", 7, "Dimanche", "Erreur")</f>
        <v>Jeudi</v>
      </c>
      <c r="E9117" s="2" t="s">
        <v>26</v>
      </c>
      <c r="F9117" s="2" t="s">
        <v>99</v>
      </c>
      <c r="G9117" s="2" t="s">
        <v>100</v>
      </c>
      <c r="H9117" s="4" t="s">
        <v>21</v>
      </c>
      <c r="I9117" s="5">
        <v>22</v>
      </c>
      <c r="J9117" s="6">
        <v>132</v>
      </c>
      <c r="K9117" s="7">
        <v>2904</v>
      </c>
      <c r="L9117" s="7">
        <v>1103.52</v>
      </c>
      <c r="M9117" s="8">
        <v>0.38</v>
      </c>
      <c r="N9117" s="2" t="s">
        <v>23</v>
      </c>
      <c r="O9117">
        <f t="shared" si="1136"/>
        <v>2021</v>
      </c>
      <c r="P9117">
        <f t="shared" si="1137"/>
        <v>9</v>
      </c>
      <c r="Q9117" t="str">
        <f t="shared" si="1138"/>
        <v>sept</v>
      </c>
      <c r="R9117" t="str">
        <f t="shared" si="1139"/>
        <v>Mississippi</v>
      </c>
      <c r="S9117" t="str">
        <f t="shared" si="1140"/>
        <v>2021-09</v>
      </c>
      <c r="T9117">
        <f>IF(AND(COUNTIF(Calculs!$Q$2:$Q$12,$O9117)&gt;0,COUNTIF(Calculs!$S$2:$S$12,$E9117)&gt;0,COUNTIF(Calculs!$U$2:$U$12,$H9117)&gt;0),1,0)</f>
        <v>1</v>
      </c>
      <c r="U9117">
        <f t="shared" si="1141"/>
        <v>2904</v>
      </c>
      <c r="V9117">
        <f t="shared" si="1142"/>
        <v>132</v>
      </c>
      <c r="W9117">
        <f t="shared" si="1143"/>
        <v>1103.52</v>
      </c>
    </row>
    <row r="9118" spans="1:23" ht="15.75" customHeight="1" x14ac:dyDescent="0.3">
      <c r="A9118" s="2" t="s">
        <v>24</v>
      </c>
      <c r="B9118" s="2">
        <v>1185732</v>
      </c>
      <c r="C9118" s="3">
        <v>44455</v>
      </c>
      <c r="D9118" s="12" t="str" cm="1">
        <f t="array" ref="D9118">_xlfn.SWITCH(WEEKDAY(C9118,2), 1, "Lundi", 2, "Mardi", 3, "Mercredi", 4, "Jeudi", 5, "Vendredi", 6, "Samedi", 7, "Dimanche", "Erreur")</f>
        <v>Jeudi</v>
      </c>
      <c r="E9118" s="2" t="s">
        <v>26</v>
      </c>
      <c r="F9118" s="2" t="s">
        <v>99</v>
      </c>
      <c r="G9118" s="2" t="s">
        <v>100</v>
      </c>
      <c r="H9118" s="4" t="s">
        <v>22</v>
      </c>
      <c r="I9118" s="5">
        <v>26</v>
      </c>
      <c r="J9118" s="6">
        <v>160</v>
      </c>
      <c r="K9118" s="7">
        <v>4160</v>
      </c>
      <c r="L9118" s="7">
        <v>2329.6000000000004</v>
      </c>
      <c r="M9118" s="8">
        <v>0.56000000000000005</v>
      </c>
      <c r="N9118" s="2" t="s">
        <v>23</v>
      </c>
      <c r="O9118">
        <f t="shared" si="1136"/>
        <v>2021</v>
      </c>
      <c r="P9118">
        <f t="shared" si="1137"/>
        <v>9</v>
      </c>
      <c r="Q9118" t="str">
        <f t="shared" si="1138"/>
        <v>sept</v>
      </c>
      <c r="R9118" t="str">
        <f t="shared" si="1139"/>
        <v>Mississippi</v>
      </c>
      <c r="S9118" t="str">
        <f t="shared" si="1140"/>
        <v>2021-09</v>
      </c>
      <c r="T9118">
        <f>IF(AND(COUNTIF(Calculs!$Q$2:$Q$12,$O9118)&gt;0,COUNTIF(Calculs!$S$2:$S$12,$E9118)&gt;0,COUNTIF(Calculs!$U$2:$U$12,$H9118)&gt;0),1,0)</f>
        <v>1</v>
      </c>
      <c r="U9118">
        <f t="shared" si="1141"/>
        <v>4160</v>
      </c>
      <c r="V9118">
        <f t="shared" si="1142"/>
        <v>160</v>
      </c>
      <c r="W9118">
        <f t="shared" si="1143"/>
        <v>2329.6000000000004</v>
      </c>
    </row>
    <row r="9119" spans="1:23" ht="15.75" customHeight="1" x14ac:dyDescent="0.3">
      <c r="A9119" s="2" t="s">
        <v>24</v>
      </c>
      <c r="B9119" s="2">
        <v>1185732</v>
      </c>
      <c r="C9119" s="3">
        <v>44487</v>
      </c>
      <c r="D9119" s="12" t="str" cm="1">
        <f t="array" ref="D9119">_xlfn.SWITCH(WEEKDAY(C9119,2), 1, "Lundi", 2, "Mardi", 3, "Mercredi", 4, "Jeudi", 5, "Vendredi", 6, "Samedi", 7, "Dimanche", "Erreur")</f>
        <v>Lundi</v>
      </c>
      <c r="E9119" s="2" t="s">
        <v>26</v>
      </c>
      <c r="F9119" s="2" t="s">
        <v>99</v>
      </c>
      <c r="G9119" s="2" t="s">
        <v>100</v>
      </c>
      <c r="H9119" s="4" t="s">
        <v>16</v>
      </c>
      <c r="I9119" s="5">
        <v>24</v>
      </c>
      <c r="J9119" s="6">
        <v>216</v>
      </c>
      <c r="K9119" s="7">
        <v>5184</v>
      </c>
      <c r="L9119" s="7">
        <v>2384.6400000000003</v>
      </c>
      <c r="M9119" s="8">
        <v>0.46</v>
      </c>
      <c r="N9119" s="2" t="s">
        <v>23</v>
      </c>
      <c r="O9119">
        <f t="shared" si="1136"/>
        <v>2021</v>
      </c>
      <c r="P9119">
        <f t="shared" si="1137"/>
        <v>10</v>
      </c>
      <c r="Q9119" t="str">
        <f t="shared" si="1138"/>
        <v>oct</v>
      </c>
      <c r="R9119" t="str">
        <f t="shared" si="1139"/>
        <v>Mississippi</v>
      </c>
      <c r="S9119" t="str">
        <f t="shared" si="1140"/>
        <v>2021-10</v>
      </c>
      <c r="T9119">
        <f>IF(AND(COUNTIF(Calculs!$Q$2:$Q$12,$O9119)&gt;0,COUNTIF(Calculs!$S$2:$S$12,$E9119)&gt;0,COUNTIF(Calculs!$U$2:$U$12,$H9119)&gt;0),1,0)</f>
        <v>1</v>
      </c>
      <c r="U9119">
        <f t="shared" si="1141"/>
        <v>5184</v>
      </c>
      <c r="V9119">
        <f t="shared" si="1142"/>
        <v>216</v>
      </c>
      <c r="W9119">
        <f t="shared" si="1143"/>
        <v>2384.6400000000003</v>
      </c>
    </row>
    <row r="9120" spans="1:23" ht="15.75" customHeight="1" x14ac:dyDescent="0.3">
      <c r="A9120" s="2" t="s">
        <v>24</v>
      </c>
      <c r="B9120" s="2">
        <v>1185732</v>
      </c>
      <c r="C9120" s="3">
        <v>44487</v>
      </c>
      <c r="D9120" s="12" t="str" cm="1">
        <f t="array" ref="D9120">_xlfn.SWITCH(WEEKDAY(C9120,2), 1, "Lundi", 2, "Mardi", 3, "Mercredi", 4, "Jeudi", 5, "Vendredi", 6, "Samedi", 7, "Dimanche", "Erreur")</f>
        <v>Lundi</v>
      </c>
      <c r="E9120" s="2" t="s">
        <v>26</v>
      </c>
      <c r="F9120" s="2" t="s">
        <v>99</v>
      </c>
      <c r="G9120" s="2" t="s">
        <v>100</v>
      </c>
      <c r="H9120" s="4" t="s">
        <v>18</v>
      </c>
      <c r="I9120" s="5">
        <v>17</v>
      </c>
      <c r="J9120" s="6">
        <v>165</v>
      </c>
      <c r="K9120" s="7">
        <v>2805</v>
      </c>
      <c r="L9120" s="7">
        <v>1037.8499999999999</v>
      </c>
      <c r="M9120" s="8">
        <v>0.37</v>
      </c>
      <c r="N9120" s="2" t="s">
        <v>23</v>
      </c>
      <c r="O9120">
        <f t="shared" si="1136"/>
        <v>2021</v>
      </c>
      <c r="P9120">
        <f t="shared" si="1137"/>
        <v>10</v>
      </c>
      <c r="Q9120" t="str">
        <f t="shared" si="1138"/>
        <v>oct</v>
      </c>
      <c r="R9120" t="str">
        <f t="shared" si="1139"/>
        <v>Mississippi</v>
      </c>
      <c r="S9120" t="str">
        <f t="shared" si="1140"/>
        <v>2021-10</v>
      </c>
      <c r="T9120">
        <f>IF(AND(COUNTIF(Calculs!$Q$2:$Q$12,$O9120)&gt;0,COUNTIF(Calculs!$S$2:$S$12,$E9120)&gt;0,COUNTIF(Calculs!$U$2:$U$12,$H9120)&gt;0),1,0)</f>
        <v>1</v>
      </c>
      <c r="U9120">
        <f t="shared" si="1141"/>
        <v>2805</v>
      </c>
      <c r="V9120">
        <f t="shared" si="1142"/>
        <v>165</v>
      </c>
      <c r="W9120">
        <f t="shared" si="1143"/>
        <v>1037.8499999999999</v>
      </c>
    </row>
    <row r="9121" spans="1:23" ht="15.75" customHeight="1" x14ac:dyDescent="0.3">
      <c r="A9121" s="2" t="s">
        <v>24</v>
      </c>
      <c r="B9121" s="2">
        <v>1185732</v>
      </c>
      <c r="C9121" s="3">
        <v>44487</v>
      </c>
      <c r="D9121" s="12" t="str" cm="1">
        <f t="array" ref="D9121">_xlfn.SWITCH(WEEKDAY(C9121,2), 1, "Lundi", 2, "Mardi", 3, "Mercredi", 4, "Jeudi", 5, "Vendredi", 6, "Samedi", 7, "Dimanche", "Erreur")</f>
        <v>Lundi</v>
      </c>
      <c r="E9121" s="2" t="s">
        <v>26</v>
      </c>
      <c r="F9121" s="2" t="s">
        <v>99</v>
      </c>
      <c r="G9121" s="2" t="s">
        <v>100</v>
      </c>
      <c r="H9121" s="4" t="s">
        <v>19</v>
      </c>
      <c r="I9121" s="5">
        <v>19</v>
      </c>
      <c r="J9121" s="6">
        <v>120</v>
      </c>
      <c r="K9121" s="7">
        <v>2280</v>
      </c>
      <c r="L9121" s="7">
        <v>1071.6000000000001</v>
      </c>
      <c r="M9121" s="8">
        <v>0.47000000000000003</v>
      </c>
      <c r="N9121" s="2" t="s">
        <v>23</v>
      </c>
      <c r="O9121">
        <f t="shared" si="1136"/>
        <v>2021</v>
      </c>
      <c r="P9121">
        <f t="shared" si="1137"/>
        <v>10</v>
      </c>
      <c r="Q9121" t="str">
        <f t="shared" si="1138"/>
        <v>oct</v>
      </c>
      <c r="R9121" t="str">
        <f t="shared" si="1139"/>
        <v>Mississippi</v>
      </c>
      <c r="S9121" t="str">
        <f t="shared" si="1140"/>
        <v>2021-10</v>
      </c>
      <c r="T9121">
        <f>IF(AND(COUNTIF(Calculs!$Q$2:$Q$12,$O9121)&gt;0,COUNTIF(Calculs!$S$2:$S$12,$E9121)&gt;0,COUNTIF(Calculs!$U$2:$U$12,$H9121)&gt;0),1,0)</f>
        <v>1</v>
      </c>
      <c r="U9121">
        <f t="shared" si="1141"/>
        <v>2280</v>
      </c>
      <c r="V9121">
        <f t="shared" si="1142"/>
        <v>120</v>
      </c>
      <c r="W9121">
        <f t="shared" si="1143"/>
        <v>1071.6000000000001</v>
      </c>
    </row>
    <row r="9122" spans="1:23" ht="15.75" customHeight="1" x14ac:dyDescent="0.3">
      <c r="A9122" s="2" t="s">
        <v>24</v>
      </c>
      <c r="B9122" s="2">
        <v>1185732</v>
      </c>
      <c r="C9122" s="3">
        <v>44487</v>
      </c>
      <c r="D9122" s="12" t="str" cm="1">
        <f t="array" ref="D9122">_xlfn.SWITCH(WEEKDAY(C9122,2), 1, "Lundi", 2, "Mardi", 3, "Mercredi", 4, "Jeudi", 5, "Vendredi", 6, "Samedi", 7, "Dimanche", "Erreur")</f>
        <v>Lundi</v>
      </c>
      <c r="E9122" s="2" t="s">
        <v>26</v>
      </c>
      <c r="F9122" s="2" t="s">
        <v>99</v>
      </c>
      <c r="G9122" s="2" t="s">
        <v>100</v>
      </c>
      <c r="H9122" s="4" t="s">
        <v>20</v>
      </c>
      <c r="I9122" s="5">
        <v>20</v>
      </c>
      <c r="J9122" s="6">
        <v>109</v>
      </c>
      <c r="K9122" s="7">
        <v>2180</v>
      </c>
      <c r="L9122" s="7">
        <v>981</v>
      </c>
      <c r="M9122" s="8">
        <v>0.45</v>
      </c>
      <c r="N9122" s="2" t="s">
        <v>23</v>
      </c>
      <c r="O9122">
        <f t="shared" si="1136"/>
        <v>2021</v>
      </c>
      <c r="P9122">
        <f t="shared" si="1137"/>
        <v>10</v>
      </c>
      <c r="Q9122" t="str">
        <f t="shared" si="1138"/>
        <v>oct</v>
      </c>
      <c r="R9122" t="str">
        <f t="shared" si="1139"/>
        <v>Mississippi</v>
      </c>
      <c r="S9122" t="str">
        <f t="shared" si="1140"/>
        <v>2021-10</v>
      </c>
      <c r="T9122">
        <f>IF(AND(COUNTIF(Calculs!$Q$2:$Q$12,$O9122)&gt;0,COUNTIF(Calculs!$S$2:$S$12,$E9122)&gt;0,COUNTIF(Calculs!$U$2:$U$12,$H9122)&gt;0),1,0)</f>
        <v>1</v>
      </c>
      <c r="U9122">
        <f t="shared" si="1141"/>
        <v>2180</v>
      </c>
      <c r="V9122">
        <f t="shared" si="1142"/>
        <v>109</v>
      </c>
      <c r="W9122">
        <f t="shared" si="1143"/>
        <v>981</v>
      </c>
    </row>
    <row r="9123" spans="1:23" ht="15.75" customHeight="1" x14ac:dyDescent="0.3">
      <c r="A9123" s="2" t="s">
        <v>24</v>
      </c>
      <c r="B9123" s="2">
        <v>1185732</v>
      </c>
      <c r="C9123" s="3">
        <v>44487</v>
      </c>
      <c r="D9123" s="12" t="str" cm="1">
        <f t="array" ref="D9123">_xlfn.SWITCH(WEEKDAY(C9123,2), 1, "Lundi", 2, "Mardi", 3, "Mercredi", 4, "Jeudi", 5, "Vendredi", 6, "Samedi", 7, "Dimanche", "Erreur")</f>
        <v>Lundi</v>
      </c>
      <c r="E9123" s="2" t="s">
        <v>26</v>
      </c>
      <c r="F9123" s="2" t="s">
        <v>99</v>
      </c>
      <c r="G9123" s="2" t="s">
        <v>100</v>
      </c>
      <c r="H9123" s="4" t="s">
        <v>21</v>
      </c>
      <c r="I9123" s="5">
        <v>25</v>
      </c>
      <c r="J9123" s="6">
        <v>105</v>
      </c>
      <c r="K9123" s="7">
        <v>2625</v>
      </c>
      <c r="L9123" s="7">
        <v>1102.5</v>
      </c>
      <c r="M9123" s="8">
        <v>0.42</v>
      </c>
      <c r="N9123" s="2" t="s">
        <v>23</v>
      </c>
      <c r="O9123">
        <f t="shared" si="1136"/>
        <v>2021</v>
      </c>
      <c r="P9123">
        <f t="shared" si="1137"/>
        <v>10</v>
      </c>
      <c r="Q9123" t="str">
        <f t="shared" si="1138"/>
        <v>oct</v>
      </c>
      <c r="R9123" t="str">
        <f t="shared" si="1139"/>
        <v>Mississippi</v>
      </c>
      <c r="S9123" t="str">
        <f t="shared" si="1140"/>
        <v>2021-10</v>
      </c>
      <c r="T9123">
        <f>IF(AND(COUNTIF(Calculs!$Q$2:$Q$12,$O9123)&gt;0,COUNTIF(Calculs!$S$2:$S$12,$E9123)&gt;0,COUNTIF(Calculs!$U$2:$U$12,$H9123)&gt;0),1,0)</f>
        <v>1</v>
      </c>
      <c r="U9123">
        <f t="shared" si="1141"/>
        <v>2625</v>
      </c>
      <c r="V9123">
        <f t="shared" si="1142"/>
        <v>105</v>
      </c>
      <c r="W9123">
        <f t="shared" si="1143"/>
        <v>1102.5</v>
      </c>
    </row>
    <row r="9124" spans="1:23" ht="15.75" customHeight="1" x14ac:dyDescent="0.3">
      <c r="A9124" s="2" t="s">
        <v>25</v>
      </c>
      <c r="B9124" s="2">
        <v>1185732</v>
      </c>
      <c r="C9124" s="3">
        <v>44487</v>
      </c>
      <c r="D9124" s="12" t="str" cm="1">
        <f t="array" ref="D9124">_xlfn.SWITCH(WEEKDAY(C9124,2), 1, "Lundi", 2, "Mardi", 3, "Mercredi", 4, "Jeudi", 5, "Vendredi", 6, "Samedi", 7, "Dimanche", "Erreur")</f>
        <v>Lundi</v>
      </c>
      <c r="E9124" s="2" t="s">
        <v>26</v>
      </c>
      <c r="F9124" s="2" t="s">
        <v>99</v>
      </c>
      <c r="G9124" s="2" t="s">
        <v>100</v>
      </c>
      <c r="H9124" s="4" t="s">
        <v>22</v>
      </c>
      <c r="I9124" s="5">
        <v>27</v>
      </c>
      <c r="J9124" s="6">
        <v>162</v>
      </c>
      <c r="K9124" s="7">
        <v>4374</v>
      </c>
      <c r="L9124" s="7">
        <v>2361.96</v>
      </c>
      <c r="M9124" s="8">
        <v>0.54</v>
      </c>
      <c r="N9124" s="2" t="s">
        <v>23</v>
      </c>
      <c r="O9124">
        <f t="shared" si="1136"/>
        <v>2021</v>
      </c>
      <c r="P9124">
        <f t="shared" si="1137"/>
        <v>10</v>
      </c>
      <c r="Q9124" t="str">
        <f t="shared" si="1138"/>
        <v>oct</v>
      </c>
      <c r="R9124" t="str">
        <f t="shared" si="1139"/>
        <v>Mississippi</v>
      </c>
      <c r="S9124" t="str">
        <f t="shared" si="1140"/>
        <v>2021-10</v>
      </c>
      <c r="T9124">
        <f>IF(AND(COUNTIF(Calculs!$Q$2:$Q$12,$O9124)&gt;0,COUNTIF(Calculs!$S$2:$S$12,$E9124)&gt;0,COUNTIF(Calculs!$U$2:$U$12,$H9124)&gt;0),1,0)</f>
        <v>1</v>
      </c>
      <c r="U9124">
        <f t="shared" si="1141"/>
        <v>4374</v>
      </c>
      <c r="V9124">
        <f t="shared" si="1142"/>
        <v>162</v>
      </c>
      <c r="W9124">
        <f t="shared" si="1143"/>
        <v>2361.96</v>
      </c>
    </row>
    <row r="9125" spans="1:23" ht="15.75" customHeight="1" x14ac:dyDescent="0.3">
      <c r="A9125" s="2" t="s">
        <v>25</v>
      </c>
      <c r="B9125" s="2">
        <v>1185732</v>
      </c>
      <c r="C9125" s="3">
        <v>44517</v>
      </c>
      <c r="D9125" s="12" t="str" cm="1">
        <f t="array" ref="D9125">_xlfn.SWITCH(WEEKDAY(C9125,2), 1, "Lundi", 2, "Mardi", 3, "Mercredi", 4, "Jeudi", 5, "Vendredi", 6, "Samedi", 7, "Dimanche", "Erreur")</f>
        <v>Mercredi</v>
      </c>
      <c r="E9125" s="2" t="s">
        <v>26</v>
      </c>
      <c r="F9125" s="2" t="s">
        <v>99</v>
      </c>
      <c r="G9125" s="2" t="s">
        <v>100</v>
      </c>
      <c r="H9125" s="4" t="s">
        <v>16</v>
      </c>
      <c r="I9125" s="5">
        <v>22</v>
      </c>
      <c r="J9125" s="6">
        <v>206</v>
      </c>
      <c r="K9125" s="7">
        <v>4532</v>
      </c>
      <c r="L9125" s="7">
        <v>1994.08</v>
      </c>
      <c r="M9125" s="8">
        <v>0.44</v>
      </c>
      <c r="N9125" s="2" t="s">
        <v>23</v>
      </c>
      <c r="O9125">
        <f t="shared" si="1136"/>
        <v>2021</v>
      </c>
      <c r="P9125">
        <f t="shared" si="1137"/>
        <v>11</v>
      </c>
      <c r="Q9125" t="str">
        <f t="shared" si="1138"/>
        <v>nov</v>
      </c>
      <c r="R9125" t="str">
        <f t="shared" si="1139"/>
        <v>Mississippi</v>
      </c>
      <c r="S9125" t="str">
        <f t="shared" si="1140"/>
        <v>2021-11</v>
      </c>
      <c r="T9125">
        <f>IF(AND(COUNTIF(Calculs!$Q$2:$Q$12,$O9125)&gt;0,COUNTIF(Calculs!$S$2:$S$12,$E9125)&gt;0,COUNTIF(Calculs!$U$2:$U$12,$H9125)&gt;0),1,0)</f>
        <v>1</v>
      </c>
      <c r="U9125">
        <f t="shared" si="1141"/>
        <v>4532</v>
      </c>
      <c r="V9125">
        <f t="shared" si="1142"/>
        <v>206</v>
      </c>
      <c r="W9125">
        <f t="shared" si="1143"/>
        <v>1994.08</v>
      </c>
    </row>
    <row r="9126" spans="1:23" ht="15.75" customHeight="1" x14ac:dyDescent="0.3">
      <c r="A9126" s="2" t="s">
        <v>25</v>
      </c>
      <c r="B9126" s="2">
        <v>1185732</v>
      </c>
      <c r="C9126" s="3">
        <v>44517</v>
      </c>
      <c r="D9126" s="12" t="str" cm="1">
        <f t="array" ref="D9126">_xlfn.SWITCH(WEEKDAY(C9126,2), 1, "Lundi", 2, "Mardi", 3, "Mercredi", 4, "Jeudi", 5, "Vendredi", 6, "Samedi", 7, "Dimanche", "Erreur")</f>
        <v>Mercredi</v>
      </c>
      <c r="E9126" s="2" t="s">
        <v>26</v>
      </c>
      <c r="F9126" s="2" t="s">
        <v>99</v>
      </c>
      <c r="G9126" s="2" t="s">
        <v>100</v>
      </c>
      <c r="H9126" s="4" t="s">
        <v>18</v>
      </c>
      <c r="I9126" s="5">
        <v>15</v>
      </c>
      <c r="J9126" s="6">
        <v>153</v>
      </c>
      <c r="K9126" s="7">
        <v>2295</v>
      </c>
      <c r="L9126" s="7">
        <v>872.1</v>
      </c>
      <c r="M9126" s="8">
        <v>0.38</v>
      </c>
      <c r="N9126" s="2" t="s">
        <v>23</v>
      </c>
      <c r="O9126">
        <f t="shared" si="1136"/>
        <v>2021</v>
      </c>
      <c r="P9126">
        <f t="shared" si="1137"/>
        <v>11</v>
      </c>
      <c r="Q9126" t="str">
        <f t="shared" si="1138"/>
        <v>nov</v>
      </c>
      <c r="R9126" t="str">
        <f t="shared" si="1139"/>
        <v>Mississippi</v>
      </c>
      <c r="S9126" t="str">
        <f t="shared" si="1140"/>
        <v>2021-11</v>
      </c>
      <c r="T9126">
        <f>IF(AND(COUNTIF(Calculs!$Q$2:$Q$12,$O9126)&gt;0,COUNTIF(Calculs!$S$2:$S$12,$E9126)&gt;0,COUNTIF(Calculs!$U$2:$U$12,$H9126)&gt;0),1,0)</f>
        <v>1</v>
      </c>
      <c r="U9126">
        <f t="shared" si="1141"/>
        <v>2295</v>
      </c>
      <c r="V9126">
        <f t="shared" si="1142"/>
        <v>153</v>
      </c>
      <c r="W9126">
        <f t="shared" si="1143"/>
        <v>872.1</v>
      </c>
    </row>
    <row r="9127" spans="1:23" ht="15.75" customHeight="1" x14ac:dyDescent="0.3">
      <c r="A9127" s="2" t="s">
        <v>25</v>
      </c>
      <c r="B9127" s="2">
        <v>1185732</v>
      </c>
      <c r="C9127" s="3">
        <v>44517</v>
      </c>
      <c r="D9127" s="12" t="str" cm="1">
        <f t="array" ref="D9127">_xlfn.SWITCH(WEEKDAY(C9127,2), 1, "Lundi", 2, "Mardi", 3, "Mercredi", 4, "Jeudi", 5, "Vendredi", 6, "Samedi", 7, "Dimanche", "Erreur")</f>
        <v>Mercredi</v>
      </c>
      <c r="E9127" s="2" t="s">
        <v>26</v>
      </c>
      <c r="F9127" s="2" t="s">
        <v>99</v>
      </c>
      <c r="G9127" s="2" t="s">
        <v>100</v>
      </c>
      <c r="H9127" s="4" t="s">
        <v>19</v>
      </c>
      <c r="I9127" s="5">
        <v>22</v>
      </c>
      <c r="J9127" s="6">
        <v>119</v>
      </c>
      <c r="K9127" s="7">
        <v>2618</v>
      </c>
      <c r="L9127" s="7">
        <v>1099.5600000000002</v>
      </c>
      <c r="M9127" s="8">
        <v>0.42000000000000004</v>
      </c>
      <c r="N9127" s="2" t="s">
        <v>23</v>
      </c>
      <c r="O9127">
        <f t="shared" si="1136"/>
        <v>2021</v>
      </c>
      <c r="P9127">
        <f t="shared" si="1137"/>
        <v>11</v>
      </c>
      <c r="Q9127" t="str">
        <f t="shared" si="1138"/>
        <v>nov</v>
      </c>
      <c r="R9127" t="str">
        <f t="shared" si="1139"/>
        <v>Mississippi</v>
      </c>
      <c r="S9127" t="str">
        <f t="shared" si="1140"/>
        <v>2021-11</v>
      </c>
      <c r="T9127">
        <f>IF(AND(COUNTIF(Calculs!$Q$2:$Q$12,$O9127)&gt;0,COUNTIF(Calculs!$S$2:$S$12,$E9127)&gt;0,COUNTIF(Calculs!$U$2:$U$12,$H9127)&gt;0),1,0)</f>
        <v>1</v>
      </c>
      <c r="U9127">
        <f t="shared" si="1141"/>
        <v>2618</v>
      </c>
      <c r="V9127">
        <f t="shared" si="1142"/>
        <v>119</v>
      </c>
      <c r="W9127">
        <f t="shared" si="1143"/>
        <v>1099.5600000000002</v>
      </c>
    </row>
    <row r="9128" spans="1:23" ht="15.75" customHeight="1" x14ac:dyDescent="0.3">
      <c r="A9128" s="2" t="s">
        <v>25</v>
      </c>
      <c r="B9128" s="2">
        <v>1185732</v>
      </c>
      <c r="C9128" s="3">
        <v>44517</v>
      </c>
      <c r="D9128" s="12" t="str" cm="1">
        <f t="array" ref="D9128">_xlfn.SWITCH(WEEKDAY(C9128,2), 1, "Lundi", 2, "Mardi", 3, "Mercredi", 4, "Jeudi", 5, "Vendredi", 6, "Samedi", 7, "Dimanche", "Erreur")</f>
        <v>Mercredi</v>
      </c>
      <c r="E9128" s="2" t="s">
        <v>26</v>
      </c>
      <c r="F9128" s="2" t="s">
        <v>99</v>
      </c>
      <c r="G9128" s="2" t="s">
        <v>100</v>
      </c>
      <c r="H9128" s="4" t="s">
        <v>20</v>
      </c>
      <c r="I9128" s="5">
        <v>43</v>
      </c>
      <c r="J9128" s="6">
        <v>153</v>
      </c>
      <c r="K9128" s="7">
        <v>6579</v>
      </c>
      <c r="L9128" s="7">
        <v>2894.76</v>
      </c>
      <c r="M9128" s="8">
        <v>0.44</v>
      </c>
      <c r="N9128" s="2" t="s">
        <v>23</v>
      </c>
      <c r="O9128">
        <f t="shared" si="1136"/>
        <v>2021</v>
      </c>
      <c r="P9128">
        <f t="shared" si="1137"/>
        <v>11</v>
      </c>
      <c r="Q9128" t="str">
        <f t="shared" si="1138"/>
        <v>nov</v>
      </c>
      <c r="R9128" t="str">
        <f t="shared" si="1139"/>
        <v>Mississippi</v>
      </c>
      <c r="S9128" t="str">
        <f t="shared" si="1140"/>
        <v>2021-11</v>
      </c>
      <c r="T9128">
        <f>IF(AND(COUNTIF(Calculs!$Q$2:$Q$12,$O9128)&gt;0,COUNTIF(Calculs!$S$2:$S$12,$E9128)&gt;0,COUNTIF(Calculs!$U$2:$U$12,$H9128)&gt;0),1,0)</f>
        <v>1</v>
      </c>
      <c r="U9128">
        <f t="shared" si="1141"/>
        <v>6579</v>
      </c>
      <c r="V9128">
        <f t="shared" si="1142"/>
        <v>153</v>
      </c>
      <c r="W9128">
        <f t="shared" si="1143"/>
        <v>2894.76</v>
      </c>
    </row>
    <row r="9129" spans="1:23" ht="15.75" customHeight="1" x14ac:dyDescent="0.3">
      <c r="A9129" s="2" t="s">
        <v>25</v>
      </c>
      <c r="B9129" s="2">
        <v>1185732</v>
      </c>
      <c r="C9129" s="3">
        <v>44517</v>
      </c>
      <c r="D9129" s="12" t="str" cm="1">
        <f t="array" ref="D9129">_xlfn.SWITCH(WEEKDAY(C9129,2), 1, "Lundi", 2, "Mardi", 3, "Mercredi", 4, "Jeudi", 5, "Vendredi", 6, "Samedi", 7, "Dimanche", "Erreur")</f>
        <v>Mercredi</v>
      </c>
      <c r="E9129" s="2" t="s">
        <v>26</v>
      </c>
      <c r="F9129" s="2" t="s">
        <v>99</v>
      </c>
      <c r="G9129" s="2" t="s">
        <v>100</v>
      </c>
      <c r="H9129" s="4" t="s">
        <v>21</v>
      </c>
      <c r="I9129" s="5">
        <v>59</v>
      </c>
      <c r="J9129" s="6">
        <v>132</v>
      </c>
      <c r="K9129" s="7">
        <v>7788</v>
      </c>
      <c r="L9129" s="7">
        <v>3115.2</v>
      </c>
      <c r="M9129" s="8">
        <v>0.39999999999999997</v>
      </c>
      <c r="N9129" s="2" t="s">
        <v>23</v>
      </c>
      <c r="O9129">
        <f t="shared" si="1136"/>
        <v>2021</v>
      </c>
      <c r="P9129">
        <f t="shared" si="1137"/>
        <v>11</v>
      </c>
      <c r="Q9129" t="str">
        <f t="shared" si="1138"/>
        <v>nov</v>
      </c>
      <c r="R9129" t="str">
        <f t="shared" si="1139"/>
        <v>Mississippi</v>
      </c>
      <c r="S9129" t="str">
        <f t="shared" si="1140"/>
        <v>2021-11</v>
      </c>
      <c r="T9129">
        <f>IF(AND(COUNTIF(Calculs!$Q$2:$Q$12,$O9129)&gt;0,COUNTIF(Calculs!$S$2:$S$12,$E9129)&gt;0,COUNTIF(Calculs!$U$2:$U$12,$H9129)&gt;0),1,0)</f>
        <v>1</v>
      </c>
      <c r="U9129">
        <f t="shared" si="1141"/>
        <v>7788</v>
      </c>
      <c r="V9129">
        <f t="shared" si="1142"/>
        <v>132</v>
      </c>
      <c r="W9129">
        <f t="shared" si="1143"/>
        <v>3115.2</v>
      </c>
    </row>
    <row r="9130" spans="1:23" ht="15.75" customHeight="1" x14ac:dyDescent="0.3">
      <c r="A9130" s="2" t="s">
        <v>25</v>
      </c>
      <c r="B9130" s="2">
        <v>1185732</v>
      </c>
      <c r="C9130" s="3">
        <v>44517</v>
      </c>
      <c r="D9130" s="12" t="str" cm="1">
        <f t="array" ref="D9130">_xlfn.SWITCH(WEEKDAY(C9130,2), 1, "Lundi", 2, "Mardi", 3, "Mercredi", 4, "Jeudi", 5, "Vendredi", 6, "Samedi", 7, "Dimanche", "Erreur")</f>
        <v>Mercredi</v>
      </c>
      <c r="E9130" s="2" t="s">
        <v>26</v>
      </c>
      <c r="F9130" s="2" t="s">
        <v>99</v>
      </c>
      <c r="G9130" s="2" t="s">
        <v>100</v>
      </c>
      <c r="H9130" s="4" t="s">
        <v>22</v>
      </c>
      <c r="I9130" s="5">
        <v>51</v>
      </c>
      <c r="J9130" s="6">
        <v>168</v>
      </c>
      <c r="K9130" s="7">
        <v>8568</v>
      </c>
      <c r="L9130" s="7">
        <v>4883.76</v>
      </c>
      <c r="M9130" s="8">
        <v>0.57000000000000006</v>
      </c>
      <c r="N9130" s="2" t="s">
        <v>23</v>
      </c>
      <c r="O9130">
        <f t="shared" si="1136"/>
        <v>2021</v>
      </c>
      <c r="P9130">
        <f t="shared" si="1137"/>
        <v>11</v>
      </c>
      <c r="Q9130" t="str">
        <f t="shared" si="1138"/>
        <v>nov</v>
      </c>
      <c r="R9130" t="str">
        <f t="shared" si="1139"/>
        <v>Mississippi</v>
      </c>
      <c r="S9130" t="str">
        <f t="shared" si="1140"/>
        <v>2021-11</v>
      </c>
      <c r="T9130">
        <f>IF(AND(COUNTIF(Calculs!$Q$2:$Q$12,$O9130)&gt;0,COUNTIF(Calculs!$S$2:$S$12,$E9130)&gt;0,COUNTIF(Calculs!$U$2:$U$12,$H9130)&gt;0),1,0)</f>
        <v>1</v>
      </c>
      <c r="U9130">
        <f t="shared" si="1141"/>
        <v>8568</v>
      </c>
      <c r="V9130">
        <f t="shared" si="1142"/>
        <v>168</v>
      </c>
      <c r="W9130">
        <f t="shared" si="1143"/>
        <v>4883.76</v>
      </c>
    </row>
    <row r="9131" spans="1:23" ht="15.75" customHeight="1" x14ac:dyDescent="0.3">
      <c r="A9131" s="2" t="s">
        <v>25</v>
      </c>
      <c r="B9131" s="2">
        <v>1185732</v>
      </c>
      <c r="C9131" s="3">
        <v>44546</v>
      </c>
      <c r="D9131" s="12" t="str" cm="1">
        <f t="array" ref="D9131">_xlfn.SWITCH(WEEKDAY(C9131,2), 1, "Lundi", 2, "Mardi", 3, "Mercredi", 4, "Jeudi", 5, "Vendredi", 6, "Samedi", 7, "Dimanche", "Erreur")</f>
        <v>Jeudi</v>
      </c>
      <c r="E9131" s="2" t="s">
        <v>26</v>
      </c>
      <c r="F9131" s="2" t="s">
        <v>99</v>
      </c>
      <c r="G9131" s="2" t="s">
        <v>100</v>
      </c>
      <c r="H9131" s="4" t="s">
        <v>16</v>
      </c>
      <c r="I9131" s="5">
        <v>48</v>
      </c>
      <c r="J9131" s="6">
        <v>256</v>
      </c>
      <c r="K9131" s="7">
        <v>12288</v>
      </c>
      <c r="L9131" s="7">
        <v>5775.3600000000006</v>
      </c>
      <c r="M9131" s="8">
        <v>0.47000000000000003</v>
      </c>
      <c r="N9131" s="2" t="s">
        <v>23</v>
      </c>
      <c r="O9131">
        <f t="shared" si="1136"/>
        <v>2021</v>
      </c>
      <c r="P9131">
        <f t="shared" si="1137"/>
        <v>12</v>
      </c>
      <c r="Q9131" t="str">
        <f t="shared" si="1138"/>
        <v>déc</v>
      </c>
      <c r="R9131" t="str">
        <f t="shared" si="1139"/>
        <v>Mississippi</v>
      </c>
      <c r="S9131" t="str">
        <f t="shared" si="1140"/>
        <v>2021-12</v>
      </c>
      <c r="T9131">
        <f>IF(AND(COUNTIF(Calculs!$Q$2:$Q$12,$O9131)&gt;0,COUNTIF(Calculs!$S$2:$S$12,$E9131)&gt;0,COUNTIF(Calculs!$U$2:$U$12,$H9131)&gt;0),1,0)</f>
        <v>1</v>
      </c>
      <c r="U9131">
        <f t="shared" si="1141"/>
        <v>12288</v>
      </c>
      <c r="V9131">
        <f t="shared" si="1142"/>
        <v>256</v>
      </c>
      <c r="W9131">
        <f t="shared" si="1143"/>
        <v>5775.3600000000006</v>
      </c>
    </row>
    <row r="9132" spans="1:23" ht="15.75" customHeight="1" x14ac:dyDescent="0.3">
      <c r="A9132" s="2" t="s">
        <v>25</v>
      </c>
      <c r="B9132" s="2">
        <v>1185732</v>
      </c>
      <c r="C9132" s="3">
        <v>44546</v>
      </c>
      <c r="D9132" s="12" t="str" cm="1">
        <f t="array" ref="D9132">_xlfn.SWITCH(WEEKDAY(C9132,2), 1, "Lundi", 2, "Mardi", 3, "Mercredi", 4, "Jeudi", 5, "Vendredi", 6, "Samedi", 7, "Dimanche", "Erreur")</f>
        <v>Jeudi</v>
      </c>
      <c r="E9132" s="2" t="s">
        <v>26</v>
      </c>
      <c r="F9132" s="2" t="s">
        <v>99</v>
      </c>
      <c r="G9132" s="2" t="s">
        <v>100</v>
      </c>
      <c r="H9132" s="4" t="s">
        <v>18</v>
      </c>
      <c r="I9132" s="5">
        <v>44</v>
      </c>
      <c r="J9132" s="6">
        <v>201</v>
      </c>
      <c r="K9132" s="7">
        <v>8844</v>
      </c>
      <c r="L9132" s="7">
        <v>3272.2799999999997</v>
      </c>
      <c r="M9132" s="8">
        <v>0.37</v>
      </c>
      <c r="N9132" s="2" t="s">
        <v>23</v>
      </c>
      <c r="O9132">
        <f t="shared" si="1136"/>
        <v>2021</v>
      </c>
      <c r="P9132">
        <f t="shared" si="1137"/>
        <v>12</v>
      </c>
      <c r="Q9132" t="str">
        <f t="shared" si="1138"/>
        <v>déc</v>
      </c>
      <c r="R9132" t="str">
        <f t="shared" si="1139"/>
        <v>Mississippi</v>
      </c>
      <c r="S9132" t="str">
        <f t="shared" si="1140"/>
        <v>2021-12</v>
      </c>
      <c r="T9132">
        <f>IF(AND(COUNTIF(Calculs!$Q$2:$Q$12,$O9132)&gt;0,COUNTIF(Calculs!$S$2:$S$12,$E9132)&gt;0,COUNTIF(Calculs!$U$2:$U$12,$H9132)&gt;0),1,0)</f>
        <v>1</v>
      </c>
      <c r="U9132">
        <f t="shared" si="1141"/>
        <v>8844</v>
      </c>
      <c r="V9132">
        <f t="shared" si="1142"/>
        <v>201</v>
      </c>
      <c r="W9132">
        <f t="shared" si="1143"/>
        <v>3272.2799999999997</v>
      </c>
    </row>
    <row r="9133" spans="1:23" ht="15.75" customHeight="1" x14ac:dyDescent="0.3">
      <c r="A9133" s="2" t="s">
        <v>25</v>
      </c>
      <c r="B9133" s="2">
        <v>1185732</v>
      </c>
      <c r="C9133" s="3">
        <v>44546</v>
      </c>
      <c r="D9133" s="12" t="str" cm="1">
        <f t="array" ref="D9133">_xlfn.SWITCH(WEEKDAY(C9133,2), 1, "Lundi", 2, "Mardi", 3, "Mercredi", 4, "Jeudi", 5, "Vendredi", 6, "Samedi", 7, "Dimanche", "Erreur")</f>
        <v>Jeudi</v>
      </c>
      <c r="E9133" s="2" t="s">
        <v>26</v>
      </c>
      <c r="F9133" s="2" t="s">
        <v>99</v>
      </c>
      <c r="G9133" s="2" t="s">
        <v>100</v>
      </c>
      <c r="H9133" s="4" t="s">
        <v>19</v>
      </c>
      <c r="I9133" s="5">
        <v>43</v>
      </c>
      <c r="J9133" s="6">
        <v>158</v>
      </c>
      <c r="K9133" s="7">
        <v>6794</v>
      </c>
      <c r="L9133" s="7">
        <v>3057.3</v>
      </c>
      <c r="M9133" s="8">
        <v>0.45</v>
      </c>
      <c r="N9133" s="2" t="s">
        <v>23</v>
      </c>
      <c r="O9133">
        <f t="shared" si="1136"/>
        <v>2021</v>
      </c>
      <c r="P9133">
        <f t="shared" si="1137"/>
        <v>12</v>
      </c>
      <c r="Q9133" t="str">
        <f t="shared" si="1138"/>
        <v>déc</v>
      </c>
      <c r="R9133" t="str">
        <f t="shared" si="1139"/>
        <v>Mississippi</v>
      </c>
      <c r="S9133" t="str">
        <f t="shared" si="1140"/>
        <v>2021-12</v>
      </c>
      <c r="T9133">
        <f>IF(AND(COUNTIF(Calculs!$Q$2:$Q$12,$O9133)&gt;0,COUNTIF(Calculs!$S$2:$S$12,$E9133)&gt;0,COUNTIF(Calculs!$U$2:$U$12,$H9133)&gt;0),1,0)</f>
        <v>1</v>
      </c>
      <c r="U9133">
        <f t="shared" si="1141"/>
        <v>6794</v>
      </c>
      <c r="V9133">
        <f t="shared" si="1142"/>
        <v>158</v>
      </c>
      <c r="W9133">
        <f t="shared" si="1143"/>
        <v>3057.3</v>
      </c>
    </row>
    <row r="9134" spans="1:23" ht="15.75" customHeight="1" x14ac:dyDescent="0.3">
      <c r="A9134" s="2" t="s">
        <v>25</v>
      </c>
      <c r="B9134" s="2">
        <v>1185732</v>
      </c>
      <c r="C9134" s="3">
        <v>44546</v>
      </c>
      <c r="D9134" s="12" t="str" cm="1">
        <f t="array" ref="D9134">_xlfn.SWITCH(WEEKDAY(C9134,2), 1, "Lundi", 2, "Mardi", 3, "Mercredi", 4, "Jeudi", 5, "Vendredi", 6, "Samedi", 7, "Dimanche", "Erreur")</f>
        <v>Jeudi</v>
      </c>
      <c r="E9134" s="2" t="s">
        <v>26</v>
      </c>
      <c r="F9134" s="2" t="s">
        <v>99</v>
      </c>
      <c r="G9134" s="2" t="s">
        <v>100</v>
      </c>
      <c r="H9134" s="4" t="s">
        <v>20</v>
      </c>
      <c r="I9134" s="5">
        <v>41</v>
      </c>
      <c r="J9134" s="6">
        <v>143</v>
      </c>
      <c r="K9134" s="7">
        <v>5863</v>
      </c>
      <c r="L9134" s="7">
        <v>2755.61</v>
      </c>
      <c r="M9134" s="8">
        <v>0.47000000000000003</v>
      </c>
      <c r="N9134" s="2" t="s">
        <v>23</v>
      </c>
      <c r="O9134">
        <f t="shared" si="1136"/>
        <v>2021</v>
      </c>
      <c r="P9134">
        <f t="shared" si="1137"/>
        <v>12</v>
      </c>
      <c r="Q9134" t="str">
        <f t="shared" si="1138"/>
        <v>déc</v>
      </c>
      <c r="R9134" t="str">
        <f t="shared" si="1139"/>
        <v>Mississippi</v>
      </c>
      <c r="S9134" t="str">
        <f t="shared" si="1140"/>
        <v>2021-12</v>
      </c>
      <c r="T9134">
        <f>IF(AND(COUNTIF(Calculs!$Q$2:$Q$12,$O9134)&gt;0,COUNTIF(Calculs!$S$2:$S$12,$E9134)&gt;0,COUNTIF(Calculs!$U$2:$U$12,$H9134)&gt;0),1,0)</f>
        <v>1</v>
      </c>
      <c r="U9134">
        <f t="shared" si="1141"/>
        <v>5863</v>
      </c>
      <c r="V9134">
        <f t="shared" si="1142"/>
        <v>143</v>
      </c>
      <c r="W9134">
        <f t="shared" si="1143"/>
        <v>2755.61</v>
      </c>
    </row>
    <row r="9135" spans="1:23" ht="15.75" customHeight="1" x14ac:dyDescent="0.3">
      <c r="A9135" s="2" t="s">
        <v>25</v>
      </c>
      <c r="B9135" s="2">
        <v>1185732</v>
      </c>
      <c r="C9135" s="3">
        <v>44546</v>
      </c>
      <c r="D9135" s="12" t="str" cm="1">
        <f t="array" ref="D9135">_xlfn.SWITCH(WEEKDAY(C9135,2), 1, "Lundi", 2, "Mardi", 3, "Mercredi", 4, "Jeudi", 5, "Vendredi", 6, "Samedi", 7, "Dimanche", "Erreur")</f>
        <v>Jeudi</v>
      </c>
      <c r="E9135" s="2" t="s">
        <v>26</v>
      </c>
      <c r="F9135" s="2" t="s">
        <v>99</v>
      </c>
      <c r="G9135" s="2" t="s">
        <v>100</v>
      </c>
      <c r="H9135" s="4" t="s">
        <v>21</v>
      </c>
      <c r="I9135" s="5">
        <v>54</v>
      </c>
      <c r="J9135" s="6">
        <v>157</v>
      </c>
      <c r="K9135" s="7">
        <v>8478</v>
      </c>
      <c r="L9135" s="7">
        <v>3221.64</v>
      </c>
      <c r="M9135" s="8">
        <v>0.38</v>
      </c>
      <c r="N9135" s="2" t="s">
        <v>23</v>
      </c>
      <c r="O9135">
        <f t="shared" si="1136"/>
        <v>2021</v>
      </c>
      <c r="P9135">
        <f t="shared" si="1137"/>
        <v>12</v>
      </c>
      <c r="Q9135" t="str">
        <f t="shared" si="1138"/>
        <v>déc</v>
      </c>
      <c r="R9135" t="str">
        <f t="shared" si="1139"/>
        <v>Mississippi</v>
      </c>
      <c r="S9135" t="str">
        <f t="shared" si="1140"/>
        <v>2021-12</v>
      </c>
      <c r="T9135">
        <f>IF(AND(COUNTIF(Calculs!$Q$2:$Q$12,$O9135)&gt;0,COUNTIF(Calculs!$S$2:$S$12,$E9135)&gt;0,COUNTIF(Calculs!$U$2:$U$12,$H9135)&gt;0),1,0)</f>
        <v>1</v>
      </c>
      <c r="U9135">
        <f t="shared" si="1141"/>
        <v>8478</v>
      </c>
      <c r="V9135">
        <f t="shared" si="1142"/>
        <v>157</v>
      </c>
      <c r="W9135">
        <f t="shared" si="1143"/>
        <v>3221.64</v>
      </c>
    </row>
    <row r="9136" spans="1:23" ht="15.75" customHeight="1" x14ac:dyDescent="0.3">
      <c r="A9136" s="2" t="s">
        <v>25</v>
      </c>
      <c r="B9136" s="2">
        <v>1185732</v>
      </c>
      <c r="C9136" s="3">
        <v>44546</v>
      </c>
      <c r="D9136" s="12" t="str" cm="1">
        <f t="array" ref="D9136">_xlfn.SWITCH(WEEKDAY(C9136,2), 1, "Lundi", 2, "Mardi", 3, "Mercredi", 4, "Jeudi", 5, "Vendredi", 6, "Samedi", 7, "Dimanche", "Erreur")</f>
        <v>Jeudi</v>
      </c>
      <c r="E9136" s="2" t="s">
        <v>26</v>
      </c>
      <c r="F9136" s="2" t="s">
        <v>99</v>
      </c>
      <c r="G9136" s="2" t="s">
        <v>100</v>
      </c>
      <c r="H9136" s="4" t="s">
        <v>22</v>
      </c>
      <c r="I9136" s="5">
        <v>53</v>
      </c>
      <c r="J9136" s="6">
        <v>178</v>
      </c>
      <c r="K9136" s="7">
        <v>9434</v>
      </c>
      <c r="L9136" s="7">
        <v>5188.7000000000007</v>
      </c>
      <c r="M9136" s="8">
        <v>0.55000000000000004</v>
      </c>
      <c r="N9136" s="2" t="s">
        <v>23</v>
      </c>
      <c r="O9136">
        <f t="shared" si="1136"/>
        <v>2021</v>
      </c>
      <c r="P9136">
        <f t="shared" si="1137"/>
        <v>12</v>
      </c>
      <c r="Q9136" t="str">
        <f t="shared" si="1138"/>
        <v>déc</v>
      </c>
      <c r="R9136" t="str">
        <f t="shared" si="1139"/>
        <v>Mississippi</v>
      </c>
      <c r="S9136" t="str">
        <f t="shared" si="1140"/>
        <v>2021-12</v>
      </c>
      <c r="T9136">
        <f>IF(AND(COUNTIF(Calculs!$Q$2:$Q$12,$O9136)&gt;0,COUNTIF(Calculs!$S$2:$S$12,$E9136)&gt;0,COUNTIF(Calculs!$U$2:$U$12,$H9136)&gt;0),1,0)</f>
        <v>1</v>
      </c>
      <c r="U9136">
        <f t="shared" si="1141"/>
        <v>9434</v>
      </c>
      <c r="V9136">
        <f t="shared" si="1142"/>
        <v>178</v>
      </c>
      <c r="W9136">
        <f t="shared" si="1143"/>
        <v>5188.7000000000007</v>
      </c>
    </row>
    <row r="9137" spans="1:23" ht="15.75" customHeight="1" x14ac:dyDescent="0.3">
      <c r="A9137" s="2" t="s">
        <v>25</v>
      </c>
      <c r="B9137" s="2">
        <v>1197831</v>
      </c>
      <c r="C9137" s="3">
        <v>44219</v>
      </c>
      <c r="D9137" s="12" t="str" cm="1">
        <f t="array" ref="D9137">_xlfn.SWITCH(WEEKDAY(C9137,2), 1, "Lundi", 2, "Mardi", 3, "Mercredi", 4, "Jeudi", 5, "Vendredi", 6, "Samedi", 7, "Dimanche", "Erreur")</f>
        <v>Samedi</v>
      </c>
      <c r="E9137" s="2" t="s">
        <v>26</v>
      </c>
      <c r="F9137" s="2" t="s">
        <v>99</v>
      </c>
      <c r="G9137" s="2" t="s">
        <v>100</v>
      </c>
      <c r="H9137" s="4" t="s">
        <v>16</v>
      </c>
      <c r="I9137" s="5">
        <v>17</v>
      </c>
      <c r="J9137" s="6">
        <v>215</v>
      </c>
      <c r="K9137" s="7">
        <v>3655</v>
      </c>
      <c r="L9137" s="7">
        <v>1608.2</v>
      </c>
      <c r="M9137" s="8">
        <v>0.44</v>
      </c>
      <c r="N9137" s="2" t="s">
        <v>23</v>
      </c>
      <c r="O9137">
        <f t="shared" si="1136"/>
        <v>2021</v>
      </c>
      <c r="P9137">
        <f t="shared" si="1137"/>
        <v>1</v>
      </c>
      <c r="Q9137" t="str">
        <f t="shared" si="1138"/>
        <v>janv</v>
      </c>
      <c r="R9137" t="str">
        <f t="shared" si="1139"/>
        <v>Mississippi</v>
      </c>
      <c r="S9137" t="str">
        <f t="shared" si="1140"/>
        <v>2021-01</v>
      </c>
      <c r="T9137">
        <f>IF(AND(COUNTIF(Calculs!$Q$2:$Q$12,$O9137)&gt;0,COUNTIF(Calculs!$S$2:$S$12,$E9137)&gt;0,COUNTIF(Calculs!$U$2:$U$12,$H9137)&gt;0),1,0)</f>
        <v>1</v>
      </c>
      <c r="U9137">
        <f t="shared" si="1141"/>
        <v>3655</v>
      </c>
      <c r="V9137">
        <f t="shared" si="1142"/>
        <v>215</v>
      </c>
      <c r="W9137">
        <f t="shared" si="1143"/>
        <v>1608.2</v>
      </c>
    </row>
    <row r="9138" spans="1:23" ht="15.75" customHeight="1" x14ac:dyDescent="0.3">
      <c r="A9138" s="2" t="s">
        <v>25</v>
      </c>
      <c r="B9138" s="2">
        <v>1197831</v>
      </c>
      <c r="C9138" s="3">
        <v>44219</v>
      </c>
      <c r="D9138" s="12" t="str" cm="1">
        <f t="array" ref="D9138">_xlfn.SWITCH(WEEKDAY(C9138,2), 1, "Lundi", 2, "Mardi", 3, "Mercredi", 4, "Jeudi", 5, "Vendredi", 6, "Samedi", 7, "Dimanche", "Erreur")</f>
        <v>Samedi</v>
      </c>
      <c r="E9138" s="2" t="s">
        <v>26</v>
      </c>
      <c r="F9138" s="2" t="s">
        <v>99</v>
      </c>
      <c r="G9138" s="2" t="s">
        <v>100</v>
      </c>
      <c r="H9138" s="4" t="s">
        <v>18</v>
      </c>
      <c r="I9138" s="5">
        <v>18</v>
      </c>
      <c r="J9138" s="6">
        <v>135</v>
      </c>
      <c r="K9138" s="7">
        <v>2430</v>
      </c>
      <c r="L9138" s="7">
        <v>971.99999999999989</v>
      </c>
      <c r="M9138" s="8">
        <v>0.39999999999999997</v>
      </c>
      <c r="N9138" s="2" t="s">
        <v>23</v>
      </c>
      <c r="O9138">
        <f t="shared" si="1136"/>
        <v>2021</v>
      </c>
      <c r="P9138">
        <f t="shared" si="1137"/>
        <v>1</v>
      </c>
      <c r="Q9138" t="str">
        <f t="shared" si="1138"/>
        <v>janv</v>
      </c>
      <c r="R9138" t="str">
        <f t="shared" si="1139"/>
        <v>Mississippi</v>
      </c>
      <c r="S9138" t="str">
        <f t="shared" si="1140"/>
        <v>2021-01</v>
      </c>
      <c r="T9138">
        <f>IF(AND(COUNTIF(Calculs!$Q$2:$Q$12,$O9138)&gt;0,COUNTIF(Calculs!$S$2:$S$12,$E9138)&gt;0,COUNTIF(Calculs!$U$2:$U$12,$H9138)&gt;0),1,0)</f>
        <v>1</v>
      </c>
      <c r="U9138">
        <f t="shared" si="1141"/>
        <v>2430</v>
      </c>
      <c r="V9138">
        <f t="shared" si="1142"/>
        <v>135</v>
      </c>
      <c r="W9138">
        <f t="shared" si="1143"/>
        <v>971.99999999999989</v>
      </c>
    </row>
    <row r="9139" spans="1:23" ht="15.75" customHeight="1" x14ac:dyDescent="0.3">
      <c r="A9139" s="2" t="s">
        <v>25</v>
      </c>
      <c r="B9139" s="2">
        <v>1197831</v>
      </c>
      <c r="C9139" s="3">
        <v>44219</v>
      </c>
      <c r="D9139" s="12" t="str" cm="1">
        <f t="array" ref="D9139">_xlfn.SWITCH(WEEKDAY(C9139,2), 1, "Lundi", 2, "Mardi", 3, "Mercredi", 4, "Jeudi", 5, "Vendredi", 6, "Samedi", 7, "Dimanche", "Erreur")</f>
        <v>Samedi</v>
      </c>
      <c r="E9139" s="2" t="s">
        <v>26</v>
      </c>
      <c r="F9139" s="2" t="s">
        <v>99</v>
      </c>
      <c r="G9139" s="2" t="s">
        <v>100</v>
      </c>
      <c r="H9139" s="4" t="s">
        <v>19</v>
      </c>
      <c r="I9139" s="5">
        <v>11</v>
      </c>
      <c r="J9139" s="6">
        <v>140</v>
      </c>
      <c r="K9139" s="7">
        <v>1540</v>
      </c>
      <c r="L9139" s="7">
        <v>677.6</v>
      </c>
      <c r="M9139" s="8">
        <v>0.44</v>
      </c>
      <c r="N9139" s="2" t="s">
        <v>23</v>
      </c>
      <c r="O9139">
        <f t="shared" si="1136"/>
        <v>2021</v>
      </c>
      <c r="P9139">
        <f t="shared" si="1137"/>
        <v>1</v>
      </c>
      <c r="Q9139" t="str">
        <f t="shared" si="1138"/>
        <v>janv</v>
      </c>
      <c r="R9139" t="str">
        <f t="shared" si="1139"/>
        <v>Mississippi</v>
      </c>
      <c r="S9139" t="str">
        <f t="shared" si="1140"/>
        <v>2021-01</v>
      </c>
      <c r="T9139">
        <f>IF(AND(COUNTIF(Calculs!$Q$2:$Q$12,$O9139)&gt;0,COUNTIF(Calculs!$S$2:$S$12,$E9139)&gt;0,COUNTIF(Calculs!$U$2:$U$12,$H9139)&gt;0),1,0)</f>
        <v>1</v>
      </c>
      <c r="U9139">
        <f t="shared" si="1141"/>
        <v>1540</v>
      </c>
      <c r="V9139">
        <f t="shared" si="1142"/>
        <v>140</v>
      </c>
      <c r="W9139">
        <f t="shared" si="1143"/>
        <v>677.6</v>
      </c>
    </row>
    <row r="9140" spans="1:23" ht="15.75" customHeight="1" x14ac:dyDescent="0.3">
      <c r="A9140" s="2" t="s">
        <v>25</v>
      </c>
      <c r="B9140" s="2">
        <v>1197831</v>
      </c>
      <c r="C9140" s="3">
        <v>44219</v>
      </c>
      <c r="D9140" s="12" t="str" cm="1">
        <f t="array" ref="D9140">_xlfn.SWITCH(WEEKDAY(C9140,2), 1, "Lundi", 2, "Mardi", 3, "Mercredi", 4, "Jeudi", 5, "Vendredi", 6, "Samedi", 7, "Dimanche", "Erreur")</f>
        <v>Samedi</v>
      </c>
      <c r="E9140" s="2" t="s">
        <v>26</v>
      </c>
      <c r="F9140" s="2" t="s">
        <v>99</v>
      </c>
      <c r="G9140" s="2" t="s">
        <v>100</v>
      </c>
      <c r="H9140" s="4" t="s">
        <v>20</v>
      </c>
      <c r="I9140" s="5">
        <v>13</v>
      </c>
      <c r="J9140" s="6">
        <v>102</v>
      </c>
      <c r="K9140" s="7">
        <v>1326</v>
      </c>
      <c r="L9140" s="7">
        <v>623.22</v>
      </c>
      <c r="M9140" s="8">
        <v>0.47000000000000003</v>
      </c>
      <c r="N9140" s="2" t="s">
        <v>23</v>
      </c>
      <c r="O9140">
        <f t="shared" si="1136"/>
        <v>2021</v>
      </c>
      <c r="P9140">
        <f t="shared" si="1137"/>
        <v>1</v>
      </c>
      <c r="Q9140" t="str">
        <f t="shared" si="1138"/>
        <v>janv</v>
      </c>
      <c r="R9140" t="str">
        <f t="shared" si="1139"/>
        <v>Mississippi</v>
      </c>
      <c r="S9140" t="str">
        <f t="shared" si="1140"/>
        <v>2021-01</v>
      </c>
      <c r="T9140">
        <f>IF(AND(COUNTIF(Calculs!$Q$2:$Q$12,$O9140)&gt;0,COUNTIF(Calculs!$S$2:$S$12,$E9140)&gt;0,COUNTIF(Calculs!$U$2:$U$12,$H9140)&gt;0),1,0)</f>
        <v>1</v>
      </c>
      <c r="U9140">
        <f t="shared" si="1141"/>
        <v>1326</v>
      </c>
      <c r="V9140">
        <f t="shared" si="1142"/>
        <v>102</v>
      </c>
      <c r="W9140">
        <f t="shared" si="1143"/>
        <v>623.22</v>
      </c>
    </row>
    <row r="9141" spans="1:23" ht="15.75" customHeight="1" x14ac:dyDescent="0.3">
      <c r="A9141" s="2" t="s">
        <v>25</v>
      </c>
      <c r="B9141" s="2">
        <v>1197831</v>
      </c>
      <c r="C9141" s="3">
        <v>44219</v>
      </c>
      <c r="D9141" s="12" t="str" cm="1">
        <f t="array" ref="D9141">_xlfn.SWITCH(WEEKDAY(C9141,2), 1, "Lundi", 2, "Mardi", 3, "Mercredi", 4, "Jeudi", 5, "Vendredi", 6, "Samedi", 7, "Dimanche", "Erreur")</f>
        <v>Samedi</v>
      </c>
      <c r="E9141" s="2" t="s">
        <v>26</v>
      </c>
      <c r="F9141" s="2" t="s">
        <v>99</v>
      </c>
      <c r="G9141" s="2" t="s">
        <v>100</v>
      </c>
      <c r="H9141" s="4" t="s">
        <v>21</v>
      </c>
      <c r="I9141" s="5">
        <v>26</v>
      </c>
      <c r="J9141" s="6">
        <v>123</v>
      </c>
      <c r="K9141" s="7">
        <v>3198</v>
      </c>
      <c r="L9141" s="7">
        <v>1215.24</v>
      </c>
      <c r="M9141" s="8">
        <v>0.38</v>
      </c>
      <c r="N9141" s="2" t="s">
        <v>23</v>
      </c>
      <c r="O9141">
        <f t="shared" si="1136"/>
        <v>2021</v>
      </c>
      <c r="P9141">
        <f t="shared" si="1137"/>
        <v>1</v>
      </c>
      <c r="Q9141" t="str">
        <f t="shared" si="1138"/>
        <v>janv</v>
      </c>
      <c r="R9141" t="str">
        <f t="shared" si="1139"/>
        <v>Mississippi</v>
      </c>
      <c r="S9141" t="str">
        <f t="shared" si="1140"/>
        <v>2021-01</v>
      </c>
      <c r="T9141">
        <f>IF(AND(COUNTIF(Calculs!$Q$2:$Q$12,$O9141)&gt;0,COUNTIF(Calculs!$S$2:$S$12,$E9141)&gt;0,COUNTIF(Calculs!$U$2:$U$12,$H9141)&gt;0),1,0)</f>
        <v>1</v>
      </c>
      <c r="U9141">
        <f t="shared" si="1141"/>
        <v>3198</v>
      </c>
      <c r="V9141">
        <f t="shared" si="1142"/>
        <v>123</v>
      </c>
      <c r="W9141">
        <f t="shared" si="1143"/>
        <v>1215.24</v>
      </c>
    </row>
    <row r="9142" spans="1:23" ht="15.75" customHeight="1" x14ac:dyDescent="0.3">
      <c r="A9142" s="2" t="s">
        <v>25</v>
      </c>
      <c r="B9142" s="2">
        <v>1197831</v>
      </c>
      <c r="C9142" s="3">
        <v>44219</v>
      </c>
      <c r="D9142" s="12" t="str" cm="1">
        <f t="array" ref="D9142">_xlfn.SWITCH(WEEKDAY(C9142,2), 1, "Lundi", 2, "Mardi", 3, "Mercredi", 4, "Jeudi", 5, "Vendredi", 6, "Samedi", 7, "Dimanche", "Erreur")</f>
        <v>Samedi</v>
      </c>
      <c r="E9142" s="2" t="s">
        <v>26</v>
      </c>
      <c r="F9142" s="2" t="s">
        <v>99</v>
      </c>
      <c r="G9142" s="2" t="s">
        <v>100</v>
      </c>
      <c r="H9142" s="4" t="s">
        <v>22</v>
      </c>
      <c r="I9142" s="5">
        <v>18</v>
      </c>
      <c r="J9142" s="6">
        <v>158</v>
      </c>
      <c r="K9142" s="7">
        <v>2844</v>
      </c>
      <c r="L9142" s="7">
        <v>1222.92</v>
      </c>
      <c r="M9142" s="8">
        <v>0.43000000000000005</v>
      </c>
      <c r="N9142" s="2" t="s">
        <v>23</v>
      </c>
      <c r="O9142">
        <f t="shared" si="1136"/>
        <v>2021</v>
      </c>
      <c r="P9142">
        <f t="shared" si="1137"/>
        <v>1</v>
      </c>
      <c r="Q9142" t="str">
        <f t="shared" si="1138"/>
        <v>janv</v>
      </c>
      <c r="R9142" t="str">
        <f t="shared" si="1139"/>
        <v>Mississippi</v>
      </c>
      <c r="S9142" t="str">
        <f t="shared" si="1140"/>
        <v>2021-01</v>
      </c>
      <c r="T9142">
        <f>IF(AND(COUNTIF(Calculs!$Q$2:$Q$12,$O9142)&gt;0,COUNTIF(Calculs!$S$2:$S$12,$E9142)&gt;0,COUNTIF(Calculs!$U$2:$U$12,$H9142)&gt;0),1,0)</f>
        <v>1</v>
      </c>
      <c r="U9142">
        <f t="shared" si="1141"/>
        <v>2844</v>
      </c>
      <c r="V9142">
        <f t="shared" si="1142"/>
        <v>158</v>
      </c>
      <c r="W9142">
        <f t="shared" si="1143"/>
        <v>1222.92</v>
      </c>
    </row>
    <row r="9143" spans="1:23" ht="15.75" customHeight="1" x14ac:dyDescent="0.3">
      <c r="A9143" s="2" t="s">
        <v>25</v>
      </c>
      <c r="B9143" s="2">
        <v>1197831</v>
      </c>
      <c r="C9143" s="3">
        <v>44248</v>
      </c>
      <c r="D9143" s="12" t="str" cm="1">
        <f t="array" ref="D9143">_xlfn.SWITCH(WEEKDAY(C9143,2), 1, "Lundi", 2, "Mardi", 3, "Mercredi", 4, "Jeudi", 5, "Vendredi", 6, "Samedi", 7, "Dimanche", "Erreur")</f>
        <v>Dimanche</v>
      </c>
      <c r="E9143" s="2" t="s">
        <v>26</v>
      </c>
      <c r="F9143" s="2" t="s">
        <v>99</v>
      </c>
      <c r="G9143" s="2" t="s">
        <v>100</v>
      </c>
      <c r="H9143" s="4" t="s">
        <v>16</v>
      </c>
      <c r="I9143" s="5">
        <v>17</v>
      </c>
      <c r="J9143" s="6">
        <v>210</v>
      </c>
      <c r="K9143" s="7">
        <v>3570</v>
      </c>
      <c r="L9143" s="7">
        <v>1606.5</v>
      </c>
      <c r="M9143" s="8">
        <v>0.45</v>
      </c>
      <c r="N9143" s="2" t="s">
        <v>23</v>
      </c>
      <c r="O9143">
        <f t="shared" si="1136"/>
        <v>2021</v>
      </c>
      <c r="P9143">
        <f t="shared" si="1137"/>
        <v>2</v>
      </c>
      <c r="Q9143" t="str">
        <f t="shared" si="1138"/>
        <v>févr</v>
      </c>
      <c r="R9143" t="str">
        <f t="shared" si="1139"/>
        <v>Mississippi</v>
      </c>
      <c r="S9143" t="str">
        <f t="shared" si="1140"/>
        <v>2021-02</v>
      </c>
      <c r="T9143">
        <f>IF(AND(COUNTIF(Calculs!$Q$2:$Q$12,$O9143)&gt;0,COUNTIF(Calculs!$S$2:$S$12,$E9143)&gt;0,COUNTIF(Calculs!$U$2:$U$12,$H9143)&gt;0),1,0)</f>
        <v>1</v>
      </c>
      <c r="U9143">
        <f t="shared" si="1141"/>
        <v>3570</v>
      </c>
      <c r="V9143">
        <f t="shared" si="1142"/>
        <v>210</v>
      </c>
      <c r="W9143">
        <f t="shared" si="1143"/>
        <v>1606.5</v>
      </c>
    </row>
    <row r="9144" spans="1:23" ht="15.75" customHeight="1" x14ac:dyDescent="0.3">
      <c r="A9144" s="2" t="s">
        <v>25</v>
      </c>
      <c r="B9144" s="2">
        <v>1197831</v>
      </c>
      <c r="C9144" s="3">
        <v>44248</v>
      </c>
      <c r="D9144" s="12" t="str" cm="1">
        <f t="array" ref="D9144">_xlfn.SWITCH(WEEKDAY(C9144,2), 1, "Lundi", 2, "Mardi", 3, "Mercredi", 4, "Jeudi", 5, "Vendredi", 6, "Samedi", 7, "Dimanche", "Erreur")</f>
        <v>Dimanche</v>
      </c>
      <c r="E9144" s="2" t="s">
        <v>26</v>
      </c>
      <c r="F9144" s="2" t="s">
        <v>99</v>
      </c>
      <c r="G9144" s="2" t="s">
        <v>100</v>
      </c>
      <c r="H9144" s="4" t="s">
        <v>18</v>
      </c>
      <c r="I9144" s="5">
        <v>17</v>
      </c>
      <c r="J9144" s="6">
        <v>112</v>
      </c>
      <c r="K9144" s="7">
        <v>1904</v>
      </c>
      <c r="L9144" s="7">
        <v>742.56</v>
      </c>
      <c r="M9144" s="8">
        <v>0.38999999999999996</v>
      </c>
      <c r="N9144" s="2" t="s">
        <v>23</v>
      </c>
      <c r="O9144">
        <f t="shared" si="1136"/>
        <v>2021</v>
      </c>
      <c r="P9144">
        <f t="shared" si="1137"/>
        <v>2</v>
      </c>
      <c r="Q9144" t="str">
        <f t="shared" si="1138"/>
        <v>févr</v>
      </c>
      <c r="R9144" t="str">
        <f t="shared" si="1139"/>
        <v>Mississippi</v>
      </c>
      <c r="S9144" t="str">
        <f t="shared" si="1140"/>
        <v>2021-02</v>
      </c>
      <c r="T9144">
        <f>IF(AND(COUNTIF(Calculs!$Q$2:$Q$12,$O9144)&gt;0,COUNTIF(Calculs!$S$2:$S$12,$E9144)&gt;0,COUNTIF(Calculs!$U$2:$U$12,$H9144)&gt;0),1,0)</f>
        <v>1</v>
      </c>
      <c r="U9144">
        <f t="shared" si="1141"/>
        <v>1904</v>
      </c>
      <c r="V9144">
        <f t="shared" si="1142"/>
        <v>112</v>
      </c>
      <c r="W9144">
        <f t="shared" si="1143"/>
        <v>742.56</v>
      </c>
    </row>
    <row r="9145" spans="1:23" ht="15.75" customHeight="1" x14ac:dyDescent="0.3">
      <c r="A9145" s="2" t="s">
        <v>25</v>
      </c>
      <c r="B9145" s="2">
        <v>1197831</v>
      </c>
      <c r="C9145" s="3">
        <v>44248</v>
      </c>
      <c r="D9145" s="12" t="str" cm="1">
        <f t="array" ref="D9145">_xlfn.SWITCH(WEEKDAY(C9145,2), 1, "Lundi", 2, "Mardi", 3, "Mercredi", 4, "Jeudi", 5, "Vendredi", 6, "Samedi", 7, "Dimanche", "Erreur")</f>
        <v>Dimanche</v>
      </c>
      <c r="E9145" s="2" t="s">
        <v>26</v>
      </c>
      <c r="F9145" s="2" t="s">
        <v>99</v>
      </c>
      <c r="G9145" s="2" t="s">
        <v>100</v>
      </c>
      <c r="H9145" s="4" t="s">
        <v>19</v>
      </c>
      <c r="I9145" s="5">
        <v>11</v>
      </c>
      <c r="J9145" s="6">
        <v>136</v>
      </c>
      <c r="K9145" s="7">
        <v>1496</v>
      </c>
      <c r="L9145" s="7">
        <v>628.32000000000005</v>
      </c>
      <c r="M9145" s="8">
        <v>0.42000000000000004</v>
      </c>
      <c r="N9145" s="2" t="s">
        <v>23</v>
      </c>
      <c r="O9145">
        <f t="shared" si="1136"/>
        <v>2021</v>
      </c>
      <c r="P9145">
        <f t="shared" si="1137"/>
        <v>2</v>
      </c>
      <c r="Q9145" t="str">
        <f t="shared" si="1138"/>
        <v>févr</v>
      </c>
      <c r="R9145" t="str">
        <f t="shared" si="1139"/>
        <v>Mississippi</v>
      </c>
      <c r="S9145" t="str">
        <f t="shared" si="1140"/>
        <v>2021-02</v>
      </c>
      <c r="T9145">
        <f>IF(AND(COUNTIF(Calculs!$Q$2:$Q$12,$O9145)&gt;0,COUNTIF(Calculs!$S$2:$S$12,$E9145)&gt;0,COUNTIF(Calculs!$U$2:$U$12,$H9145)&gt;0),1,0)</f>
        <v>1</v>
      </c>
      <c r="U9145">
        <f t="shared" si="1141"/>
        <v>1496</v>
      </c>
      <c r="V9145">
        <f t="shared" si="1142"/>
        <v>136</v>
      </c>
      <c r="W9145">
        <f t="shared" si="1143"/>
        <v>628.32000000000005</v>
      </c>
    </row>
    <row r="9146" spans="1:23" ht="15.75" customHeight="1" x14ac:dyDescent="0.3">
      <c r="A9146" s="2" t="s">
        <v>24</v>
      </c>
      <c r="B9146" s="2">
        <v>1197831</v>
      </c>
      <c r="C9146" s="3">
        <v>44248</v>
      </c>
      <c r="D9146" s="12" t="str" cm="1">
        <f t="array" ref="D9146">_xlfn.SWITCH(WEEKDAY(C9146,2), 1, "Lundi", 2, "Mardi", 3, "Mercredi", 4, "Jeudi", 5, "Vendredi", 6, "Samedi", 7, "Dimanche", "Erreur")</f>
        <v>Dimanche</v>
      </c>
      <c r="E9146" s="2" t="s">
        <v>26</v>
      </c>
      <c r="F9146" s="2" t="s">
        <v>101</v>
      </c>
      <c r="G9146" s="2" t="s">
        <v>102</v>
      </c>
      <c r="H9146" s="4" t="s">
        <v>20</v>
      </c>
      <c r="I9146" s="5">
        <v>15</v>
      </c>
      <c r="J9146" s="6">
        <v>78</v>
      </c>
      <c r="K9146" s="7">
        <v>1170</v>
      </c>
      <c r="L9146" s="7">
        <v>549.9</v>
      </c>
      <c r="M9146" s="8">
        <v>0.47000000000000003</v>
      </c>
      <c r="N9146" s="2" t="s">
        <v>23</v>
      </c>
      <c r="O9146">
        <f t="shared" si="1136"/>
        <v>2021</v>
      </c>
      <c r="P9146">
        <f t="shared" si="1137"/>
        <v>2</v>
      </c>
      <c r="Q9146" t="str">
        <f t="shared" si="1138"/>
        <v>févr</v>
      </c>
      <c r="R9146" t="str">
        <f t="shared" si="1139"/>
        <v>Arkansas</v>
      </c>
      <c r="S9146" t="str">
        <f t="shared" si="1140"/>
        <v>2021-02</v>
      </c>
      <c r="T9146">
        <f>IF(AND(COUNTIF(Calculs!$Q$2:$Q$12,$O9146)&gt;0,COUNTIF(Calculs!$S$2:$S$12,$E9146)&gt;0,COUNTIF(Calculs!$U$2:$U$12,$H9146)&gt;0),1,0)</f>
        <v>1</v>
      </c>
      <c r="U9146">
        <f t="shared" si="1141"/>
        <v>1170</v>
      </c>
      <c r="V9146">
        <f t="shared" si="1142"/>
        <v>78</v>
      </c>
      <c r="W9146">
        <f t="shared" si="1143"/>
        <v>549.9</v>
      </c>
    </row>
    <row r="9147" spans="1:23" ht="15.75" customHeight="1" x14ac:dyDescent="0.3">
      <c r="A9147" s="2" t="s">
        <v>24</v>
      </c>
      <c r="B9147" s="2">
        <v>1197831</v>
      </c>
      <c r="C9147" s="3">
        <v>44248</v>
      </c>
      <c r="D9147" s="12" t="str" cm="1">
        <f t="array" ref="D9147">_xlfn.SWITCH(WEEKDAY(C9147,2), 1, "Lundi", 2, "Mardi", 3, "Mercredi", 4, "Jeudi", 5, "Vendredi", 6, "Samedi", 7, "Dimanche", "Erreur")</f>
        <v>Dimanche</v>
      </c>
      <c r="E9147" s="2" t="s">
        <v>26</v>
      </c>
      <c r="F9147" s="2" t="s">
        <v>101</v>
      </c>
      <c r="G9147" s="2" t="s">
        <v>102</v>
      </c>
      <c r="H9147" s="4" t="s">
        <v>21</v>
      </c>
      <c r="I9147" s="5">
        <v>23</v>
      </c>
      <c r="J9147" s="6">
        <v>111</v>
      </c>
      <c r="K9147" s="7">
        <v>2553</v>
      </c>
      <c r="L9147" s="7">
        <v>944.61</v>
      </c>
      <c r="M9147" s="8">
        <v>0.37</v>
      </c>
      <c r="N9147" s="2" t="s">
        <v>23</v>
      </c>
      <c r="O9147">
        <f t="shared" si="1136"/>
        <v>2021</v>
      </c>
      <c r="P9147">
        <f t="shared" si="1137"/>
        <v>2</v>
      </c>
      <c r="Q9147" t="str">
        <f t="shared" si="1138"/>
        <v>févr</v>
      </c>
      <c r="R9147" t="str">
        <f t="shared" si="1139"/>
        <v>Arkansas</v>
      </c>
      <c r="S9147" t="str">
        <f t="shared" si="1140"/>
        <v>2021-02</v>
      </c>
      <c r="T9147">
        <f>IF(AND(COUNTIF(Calculs!$Q$2:$Q$12,$O9147)&gt;0,COUNTIF(Calculs!$S$2:$S$12,$E9147)&gt;0,COUNTIF(Calculs!$U$2:$U$12,$H9147)&gt;0),1,0)</f>
        <v>1</v>
      </c>
      <c r="U9147">
        <f t="shared" si="1141"/>
        <v>2553</v>
      </c>
      <c r="V9147">
        <f t="shared" si="1142"/>
        <v>111</v>
      </c>
      <c r="W9147">
        <f t="shared" si="1143"/>
        <v>944.61</v>
      </c>
    </row>
    <row r="9148" spans="1:23" ht="15.75" customHeight="1" x14ac:dyDescent="0.3">
      <c r="A9148" s="2" t="s">
        <v>24</v>
      </c>
      <c r="B9148" s="2">
        <v>1197831</v>
      </c>
      <c r="C9148" s="3">
        <v>44248</v>
      </c>
      <c r="D9148" s="12" t="str" cm="1">
        <f t="array" ref="D9148">_xlfn.SWITCH(WEEKDAY(C9148,2), 1, "Lundi", 2, "Mardi", 3, "Mercredi", 4, "Jeudi", 5, "Vendredi", 6, "Samedi", 7, "Dimanche", "Erreur")</f>
        <v>Dimanche</v>
      </c>
      <c r="E9148" s="2" t="s">
        <v>26</v>
      </c>
      <c r="F9148" s="2" t="s">
        <v>101</v>
      </c>
      <c r="G9148" s="2" t="s">
        <v>102</v>
      </c>
      <c r="H9148" s="4" t="s">
        <v>22</v>
      </c>
      <c r="I9148" s="5">
        <v>16</v>
      </c>
      <c r="J9148" s="6">
        <v>145</v>
      </c>
      <c r="K9148" s="7">
        <v>2320</v>
      </c>
      <c r="L9148" s="7">
        <v>974.40000000000009</v>
      </c>
      <c r="M9148" s="8">
        <v>0.42000000000000004</v>
      </c>
      <c r="N9148" s="2" t="s">
        <v>23</v>
      </c>
      <c r="O9148">
        <f t="shared" si="1136"/>
        <v>2021</v>
      </c>
      <c r="P9148">
        <f t="shared" si="1137"/>
        <v>2</v>
      </c>
      <c r="Q9148" t="str">
        <f t="shared" si="1138"/>
        <v>févr</v>
      </c>
      <c r="R9148" t="str">
        <f t="shared" si="1139"/>
        <v>Arkansas</v>
      </c>
      <c r="S9148" t="str">
        <f t="shared" si="1140"/>
        <v>2021-02</v>
      </c>
      <c r="T9148">
        <f>IF(AND(COUNTIF(Calculs!$Q$2:$Q$12,$O9148)&gt;0,COUNTIF(Calculs!$S$2:$S$12,$E9148)&gt;0,COUNTIF(Calculs!$U$2:$U$12,$H9148)&gt;0),1,0)</f>
        <v>1</v>
      </c>
      <c r="U9148">
        <f t="shared" si="1141"/>
        <v>2320</v>
      </c>
      <c r="V9148">
        <f t="shared" si="1142"/>
        <v>145</v>
      </c>
      <c r="W9148">
        <f t="shared" si="1143"/>
        <v>974.40000000000009</v>
      </c>
    </row>
    <row r="9149" spans="1:23" ht="15.75" customHeight="1" x14ac:dyDescent="0.3">
      <c r="A9149" s="2" t="s">
        <v>24</v>
      </c>
      <c r="B9149" s="2">
        <v>1197831</v>
      </c>
      <c r="C9149" s="3">
        <v>44274</v>
      </c>
      <c r="D9149" s="12" t="str" cm="1">
        <f t="array" ref="D9149">_xlfn.SWITCH(WEEKDAY(C9149,2), 1, "Lundi", 2, "Mardi", 3, "Mercredi", 4, "Jeudi", 5, "Vendredi", 6, "Samedi", 7, "Dimanche", "Erreur")</f>
        <v>Vendredi</v>
      </c>
      <c r="E9149" s="2" t="s">
        <v>26</v>
      </c>
      <c r="F9149" s="2" t="s">
        <v>101</v>
      </c>
      <c r="G9149" s="2" t="s">
        <v>102</v>
      </c>
      <c r="H9149" s="4" t="s">
        <v>16</v>
      </c>
      <c r="I9149" s="5">
        <v>15</v>
      </c>
      <c r="J9149" s="6">
        <v>206</v>
      </c>
      <c r="K9149" s="7">
        <v>3090</v>
      </c>
      <c r="L9149" s="7">
        <v>1452.3000000000002</v>
      </c>
      <c r="M9149" s="8">
        <v>0.47000000000000003</v>
      </c>
      <c r="N9149" s="2" t="s">
        <v>23</v>
      </c>
      <c r="O9149">
        <f t="shared" si="1136"/>
        <v>2021</v>
      </c>
      <c r="P9149">
        <f t="shared" si="1137"/>
        <v>3</v>
      </c>
      <c r="Q9149" t="str">
        <f t="shared" si="1138"/>
        <v>mars</v>
      </c>
      <c r="R9149" t="str">
        <f t="shared" si="1139"/>
        <v>Arkansas</v>
      </c>
      <c r="S9149" t="str">
        <f t="shared" si="1140"/>
        <v>2021-03</v>
      </c>
      <c r="T9149">
        <f>IF(AND(COUNTIF(Calculs!$Q$2:$Q$12,$O9149)&gt;0,COUNTIF(Calculs!$S$2:$S$12,$E9149)&gt;0,COUNTIF(Calculs!$U$2:$U$12,$H9149)&gt;0),1,0)</f>
        <v>1</v>
      </c>
      <c r="U9149">
        <f t="shared" si="1141"/>
        <v>3090</v>
      </c>
      <c r="V9149">
        <f t="shared" si="1142"/>
        <v>206</v>
      </c>
      <c r="W9149">
        <f t="shared" si="1143"/>
        <v>1452.3000000000002</v>
      </c>
    </row>
    <row r="9150" spans="1:23" ht="15.75" customHeight="1" x14ac:dyDescent="0.3">
      <c r="A9150" s="2" t="s">
        <v>24</v>
      </c>
      <c r="B9150" s="2">
        <v>1197831</v>
      </c>
      <c r="C9150" s="3">
        <v>44274</v>
      </c>
      <c r="D9150" s="12" t="str" cm="1">
        <f t="array" ref="D9150">_xlfn.SWITCH(WEEKDAY(C9150,2), 1, "Lundi", 2, "Mardi", 3, "Mercredi", 4, "Jeudi", 5, "Vendredi", 6, "Samedi", 7, "Dimanche", "Erreur")</f>
        <v>Vendredi</v>
      </c>
      <c r="E9150" s="2" t="s">
        <v>26</v>
      </c>
      <c r="F9150" s="2" t="s">
        <v>101</v>
      </c>
      <c r="G9150" s="2" t="s">
        <v>102</v>
      </c>
      <c r="H9150" s="4" t="s">
        <v>18</v>
      </c>
      <c r="I9150" s="5">
        <v>14</v>
      </c>
      <c r="J9150" s="6">
        <v>107</v>
      </c>
      <c r="K9150" s="7">
        <v>1498</v>
      </c>
      <c r="L9150" s="7">
        <v>554.26</v>
      </c>
      <c r="M9150" s="8">
        <v>0.37</v>
      </c>
      <c r="N9150" s="2" t="s">
        <v>23</v>
      </c>
      <c r="O9150">
        <f t="shared" si="1136"/>
        <v>2021</v>
      </c>
      <c r="P9150">
        <f t="shared" si="1137"/>
        <v>3</v>
      </c>
      <c r="Q9150" t="str">
        <f t="shared" si="1138"/>
        <v>mars</v>
      </c>
      <c r="R9150" t="str">
        <f t="shared" si="1139"/>
        <v>Arkansas</v>
      </c>
      <c r="S9150" t="str">
        <f t="shared" si="1140"/>
        <v>2021-03</v>
      </c>
      <c r="T9150">
        <f>IF(AND(COUNTIF(Calculs!$Q$2:$Q$12,$O9150)&gt;0,COUNTIF(Calculs!$S$2:$S$12,$E9150)&gt;0,COUNTIF(Calculs!$U$2:$U$12,$H9150)&gt;0),1,0)</f>
        <v>1</v>
      </c>
      <c r="U9150">
        <f t="shared" si="1141"/>
        <v>1498</v>
      </c>
      <c r="V9150">
        <f t="shared" si="1142"/>
        <v>107</v>
      </c>
      <c r="W9150">
        <f t="shared" si="1143"/>
        <v>554.26</v>
      </c>
    </row>
    <row r="9151" spans="1:23" ht="15.75" customHeight="1" x14ac:dyDescent="0.3">
      <c r="A9151" s="2" t="s">
        <v>24</v>
      </c>
      <c r="B9151" s="2">
        <v>1197831</v>
      </c>
      <c r="C9151" s="3">
        <v>44274</v>
      </c>
      <c r="D9151" s="12" t="str" cm="1">
        <f t="array" ref="D9151">_xlfn.SWITCH(WEEKDAY(C9151,2), 1, "Lundi", 2, "Mardi", 3, "Mercredi", 4, "Jeudi", 5, "Vendredi", 6, "Samedi", 7, "Dimanche", "Erreur")</f>
        <v>Vendredi</v>
      </c>
      <c r="E9151" s="2" t="s">
        <v>26</v>
      </c>
      <c r="F9151" s="2" t="s">
        <v>101</v>
      </c>
      <c r="G9151" s="2" t="s">
        <v>102</v>
      </c>
      <c r="H9151" s="4" t="s">
        <v>19</v>
      </c>
      <c r="I9151" s="5">
        <v>8</v>
      </c>
      <c r="J9151" s="6">
        <v>112</v>
      </c>
      <c r="K9151" s="7">
        <v>896</v>
      </c>
      <c r="L9151" s="7">
        <v>403.2</v>
      </c>
      <c r="M9151" s="8">
        <v>0.45</v>
      </c>
      <c r="N9151" s="2" t="s">
        <v>23</v>
      </c>
      <c r="O9151">
        <f t="shared" si="1136"/>
        <v>2021</v>
      </c>
      <c r="P9151">
        <f t="shared" si="1137"/>
        <v>3</v>
      </c>
      <c r="Q9151" t="str">
        <f t="shared" si="1138"/>
        <v>mars</v>
      </c>
      <c r="R9151" t="str">
        <f t="shared" si="1139"/>
        <v>Arkansas</v>
      </c>
      <c r="S9151" t="str">
        <f t="shared" si="1140"/>
        <v>2021-03</v>
      </c>
      <c r="T9151">
        <f>IF(AND(COUNTIF(Calculs!$Q$2:$Q$12,$O9151)&gt;0,COUNTIF(Calculs!$S$2:$S$12,$E9151)&gt;0,COUNTIF(Calculs!$U$2:$U$12,$H9151)&gt;0),1,0)</f>
        <v>1</v>
      </c>
      <c r="U9151">
        <f t="shared" si="1141"/>
        <v>896</v>
      </c>
      <c r="V9151">
        <f t="shared" si="1142"/>
        <v>112</v>
      </c>
      <c r="W9151">
        <f t="shared" si="1143"/>
        <v>403.2</v>
      </c>
    </row>
    <row r="9152" spans="1:23" ht="15.75" customHeight="1" x14ac:dyDescent="0.3">
      <c r="A9152" s="2" t="s">
        <v>24</v>
      </c>
      <c r="B9152" s="2">
        <v>1197831</v>
      </c>
      <c r="C9152" s="3">
        <v>44274</v>
      </c>
      <c r="D9152" s="12" t="str" cm="1">
        <f t="array" ref="D9152">_xlfn.SWITCH(WEEKDAY(C9152,2), 1, "Lundi", 2, "Mardi", 3, "Mercredi", 4, "Jeudi", 5, "Vendredi", 6, "Samedi", 7, "Dimanche", "Erreur")</f>
        <v>Vendredi</v>
      </c>
      <c r="E9152" s="2" t="s">
        <v>26</v>
      </c>
      <c r="F9152" s="2" t="s">
        <v>101</v>
      </c>
      <c r="G9152" s="2" t="s">
        <v>102</v>
      </c>
      <c r="H9152" s="4" t="s">
        <v>20</v>
      </c>
      <c r="I9152" s="5">
        <v>15</v>
      </c>
      <c r="J9152" s="6">
        <v>70</v>
      </c>
      <c r="K9152" s="7">
        <v>1050</v>
      </c>
      <c r="L9152" s="7">
        <v>493.50000000000006</v>
      </c>
      <c r="M9152" s="8">
        <v>0.47000000000000003</v>
      </c>
      <c r="N9152" s="2" t="s">
        <v>23</v>
      </c>
      <c r="O9152">
        <f t="shared" si="1136"/>
        <v>2021</v>
      </c>
      <c r="P9152">
        <f t="shared" si="1137"/>
        <v>3</v>
      </c>
      <c r="Q9152" t="str">
        <f t="shared" si="1138"/>
        <v>mars</v>
      </c>
      <c r="R9152" t="str">
        <f t="shared" si="1139"/>
        <v>Arkansas</v>
      </c>
      <c r="S9152" t="str">
        <f t="shared" si="1140"/>
        <v>2021-03</v>
      </c>
      <c r="T9152">
        <f>IF(AND(COUNTIF(Calculs!$Q$2:$Q$12,$O9152)&gt;0,COUNTIF(Calculs!$S$2:$S$12,$E9152)&gt;0,COUNTIF(Calculs!$U$2:$U$12,$H9152)&gt;0),1,0)</f>
        <v>1</v>
      </c>
      <c r="U9152">
        <f t="shared" si="1141"/>
        <v>1050</v>
      </c>
      <c r="V9152">
        <f t="shared" si="1142"/>
        <v>70</v>
      </c>
      <c r="W9152">
        <f t="shared" si="1143"/>
        <v>493.50000000000006</v>
      </c>
    </row>
    <row r="9153" spans="1:23" ht="15.75" customHeight="1" x14ac:dyDescent="0.3">
      <c r="A9153" s="2" t="s">
        <v>24</v>
      </c>
      <c r="B9153" s="2">
        <v>1197831</v>
      </c>
      <c r="C9153" s="3">
        <v>44274</v>
      </c>
      <c r="D9153" s="12" t="str" cm="1">
        <f t="array" ref="D9153">_xlfn.SWITCH(WEEKDAY(C9153,2), 1, "Lundi", 2, "Mardi", 3, "Mercredi", 4, "Jeudi", 5, "Vendredi", 6, "Samedi", 7, "Dimanche", "Erreur")</f>
        <v>Vendredi</v>
      </c>
      <c r="E9153" s="2" t="s">
        <v>26</v>
      </c>
      <c r="F9153" s="2" t="s">
        <v>101</v>
      </c>
      <c r="G9153" s="2" t="s">
        <v>102</v>
      </c>
      <c r="H9153" s="4" t="s">
        <v>21</v>
      </c>
      <c r="I9153" s="5">
        <v>24</v>
      </c>
      <c r="J9153" s="6">
        <v>88</v>
      </c>
      <c r="K9153" s="7">
        <v>2112</v>
      </c>
      <c r="L9153" s="7">
        <v>844.8</v>
      </c>
      <c r="M9153" s="8">
        <v>0.39999999999999997</v>
      </c>
      <c r="N9153" s="2" t="s">
        <v>23</v>
      </c>
      <c r="O9153">
        <f t="shared" si="1136"/>
        <v>2021</v>
      </c>
      <c r="P9153">
        <f t="shared" si="1137"/>
        <v>3</v>
      </c>
      <c r="Q9153" t="str">
        <f t="shared" si="1138"/>
        <v>mars</v>
      </c>
      <c r="R9153" t="str">
        <f t="shared" si="1139"/>
        <v>Arkansas</v>
      </c>
      <c r="S9153" t="str">
        <f t="shared" si="1140"/>
        <v>2021-03</v>
      </c>
      <c r="T9153">
        <f>IF(AND(COUNTIF(Calculs!$Q$2:$Q$12,$O9153)&gt;0,COUNTIF(Calculs!$S$2:$S$12,$E9153)&gt;0,COUNTIF(Calculs!$U$2:$U$12,$H9153)&gt;0),1,0)</f>
        <v>1</v>
      </c>
      <c r="U9153">
        <f t="shared" si="1141"/>
        <v>2112</v>
      </c>
      <c r="V9153">
        <f t="shared" si="1142"/>
        <v>88</v>
      </c>
      <c r="W9153">
        <f t="shared" si="1143"/>
        <v>844.8</v>
      </c>
    </row>
    <row r="9154" spans="1:23" ht="15.75" customHeight="1" x14ac:dyDescent="0.3">
      <c r="A9154" s="2" t="s">
        <v>24</v>
      </c>
      <c r="B9154" s="2">
        <v>1197831</v>
      </c>
      <c r="C9154" s="3">
        <v>44274</v>
      </c>
      <c r="D9154" s="12" t="str" cm="1">
        <f t="array" ref="D9154">_xlfn.SWITCH(WEEKDAY(C9154,2), 1, "Lundi", 2, "Mardi", 3, "Mercredi", 4, "Jeudi", 5, "Vendredi", 6, "Samedi", 7, "Dimanche", "Erreur")</f>
        <v>Vendredi</v>
      </c>
      <c r="E9154" s="2" t="s">
        <v>26</v>
      </c>
      <c r="F9154" s="2" t="s">
        <v>101</v>
      </c>
      <c r="G9154" s="2" t="s">
        <v>102</v>
      </c>
      <c r="H9154" s="4" t="s">
        <v>22</v>
      </c>
      <c r="I9154" s="5">
        <v>20</v>
      </c>
      <c r="J9154" s="6">
        <v>112</v>
      </c>
      <c r="K9154" s="7">
        <v>2240</v>
      </c>
      <c r="L9154" s="7">
        <v>1030.4000000000001</v>
      </c>
      <c r="M9154" s="8">
        <v>0.46</v>
      </c>
      <c r="N9154" s="2" t="s">
        <v>23</v>
      </c>
      <c r="O9154">
        <f t="shared" si="1136"/>
        <v>2021</v>
      </c>
      <c r="P9154">
        <f t="shared" si="1137"/>
        <v>3</v>
      </c>
      <c r="Q9154" t="str">
        <f t="shared" si="1138"/>
        <v>mars</v>
      </c>
      <c r="R9154" t="str">
        <f t="shared" si="1139"/>
        <v>Arkansas</v>
      </c>
      <c r="S9154" t="str">
        <f t="shared" si="1140"/>
        <v>2021-03</v>
      </c>
      <c r="T9154">
        <f>IF(AND(COUNTIF(Calculs!$Q$2:$Q$12,$O9154)&gt;0,COUNTIF(Calculs!$S$2:$S$12,$E9154)&gt;0,COUNTIF(Calculs!$U$2:$U$12,$H9154)&gt;0),1,0)</f>
        <v>1</v>
      </c>
      <c r="U9154">
        <f t="shared" si="1141"/>
        <v>2240</v>
      </c>
      <c r="V9154">
        <f t="shared" si="1142"/>
        <v>112</v>
      </c>
      <c r="W9154">
        <f t="shared" si="1143"/>
        <v>1030.4000000000001</v>
      </c>
    </row>
    <row r="9155" spans="1:23" ht="15.75" customHeight="1" x14ac:dyDescent="0.3">
      <c r="A9155" s="2" t="s">
        <v>24</v>
      </c>
      <c r="B9155" s="2">
        <v>1197831</v>
      </c>
      <c r="C9155" s="3">
        <v>44306</v>
      </c>
      <c r="D9155" s="12" t="str" cm="1">
        <f t="array" ref="D9155">_xlfn.SWITCH(WEEKDAY(C9155,2), 1, "Lundi", 2, "Mardi", 3, "Mercredi", 4, "Jeudi", 5, "Vendredi", 6, "Samedi", 7, "Dimanche", "Erreur")</f>
        <v>Mardi</v>
      </c>
      <c r="E9155" s="2" t="s">
        <v>26</v>
      </c>
      <c r="F9155" s="2" t="s">
        <v>101</v>
      </c>
      <c r="G9155" s="2" t="s">
        <v>102</v>
      </c>
      <c r="H9155" s="4" t="s">
        <v>16</v>
      </c>
      <c r="I9155" s="5">
        <v>19</v>
      </c>
      <c r="J9155" s="6">
        <v>204</v>
      </c>
      <c r="K9155" s="7">
        <v>3876</v>
      </c>
      <c r="L9155" s="7">
        <v>1744.2</v>
      </c>
      <c r="M9155" s="8">
        <v>0.45</v>
      </c>
      <c r="N9155" s="2" t="s">
        <v>23</v>
      </c>
      <c r="O9155">
        <f t="shared" ref="O9155:O9218" si="1144">YEAR($C9155)</f>
        <v>2021</v>
      </c>
      <c r="P9155">
        <f t="shared" ref="P9155:P9218" si="1145">MONTH($C9155)</f>
        <v>4</v>
      </c>
      <c r="Q9155" t="str">
        <f t="shared" ref="Q9155:Q9218" si="1146">TEXT($C9155,"mmm")</f>
        <v>avr</v>
      </c>
      <c r="R9155" t="str">
        <f t="shared" ref="R9155:R9218" si="1147">SUBSTITUTE(SUBSTITUTE($F9155,"Sud ","South "),"Ouest ","West ")</f>
        <v>Arkansas</v>
      </c>
      <c r="S9155" t="str">
        <f t="shared" ref="S9155:S9218" si="1148">TEXT($C9155,"aaaa-mm")</f>
        <v>2021-04</v>
      </c>
      <c r="T9155">
        <f>IF(AND(COUNTIF(Calculs!$Q$2:$Q$12,$O9155)&gt;0,COUNTIF(Calculs!$S$2:$S$12,$E9155)&gt;0,COUNTIF(Calculs!$U$2:$U$12,$H9155)&gt;0),1,0)</f>
        <v>1</v>
      </c>
      <c r="U9155">
        <f t="shared" ref="U9155:U9218" si="1149">$K9155*$T9155</f>
        <v>3876</v>
      </c>
      <c r="V9155">
        <f t="shared" ref="V9155:V9218" si="1150">$J9155*$T9155</f>
        <v>204</v>
      </c>
      <c r="W9155">
        <f t="shared" ref="W9155:W9218" si="1151">$L9155*$T9155</f>
        <v>1744.2</v>
      </c>
    </row>
    <row r="9156" spans="1:23" ht="15.75" customHeight="1" x14ac:dyDescent="0.3">
      <c r="A9156" s="2" t="s">
        <v>24</v>
      </c>
      <c r="B9156" s="2">
        <v>1197831</v>
      </c>
      <c r="C9156" s="3">
        <v>44306</v>
      </c>
      <c r="D9156" s="12" t="str" cm="1">
        <f t="array" ref="D9156">_xlfn.SWITCH(WEEKDAY(C9156,2), 1, "Lundi", 2, "Mardi", 3, "Mercredi", 4, "Jeudi", 5, "Vendredi", 6, "Samedi", 7, "Dimanche", "Erreur")</f>
        <v>Mardi</v>
      </c>
      <c r="E9156" s="2" t="s">
        <v>26</v>
      </c>
      <c r="F9156" s="2" t="s">
        <v>101</v>
      </c>
      <c r="G9156" s="2" t="s">
        <v>102</v>
      </c>
      <c r="H9156" s="4" t="s">
        <v>18</v>
      </c>
      <c r="I9156" s="5">
        <v>20</v>
      </c>
      <c r="J9156" s="6">
        <v>102</v>
      </c>
      <c r="K9156" s="7">
        <v>2040</v>
      </c>
      <c r="L9156" s="7">
        <v>815.99999999999989</v>
      </c>
      <c r="M9156" s="8">
        <v>0.39999999999999997</v>
      </c>
      <c r="N9156" s="2" t="s">
        <v>23</v>
      </c>
      <c r="O9156">
        <f t="shared" si="1144"/>
        <v>2021</v>
      </c>
      <c r="P9156">
        <f t="shared" si="1145"/>
        <v>4</v>
      </c>
      <c r="Q9156" t="str">
        <f t="shared" si="1146"/>
        <v>avr</v>
      </c>
      <c r="R9156" t="str">
        <f t="shared" si="1147"/>
        <v>Arkansas</v>
      </c>
      <c r="S9156" t="str">
        <f t="shared" si="1148"/>
        <v>2021-04</v>
      </c>
      <c r="T9156">
        <f>IF(AND(COUNTIF(Calculs!$Q$2:$Q$12,$O9156)&gt;0,COUNTIF(Calculs!$S$2:$S$12,$E9156)&gt;0,COUNTIF(Calculs!$U$2:$U$12,$H9156)&gt;0),1,0)</f>
        <v>1</v>
      </c>
      <c r="U9156">
        <f t="shared" si="1149"/>
        <v>2040</v>
      </c>
      <c r="V9156">
        <f t="shared" si="1150"/>
        <v>102</v>
      </c>
      <c r="W9156">
        <f t="shared" si="1151"/>
        <v>815.99999999999989</v>
      </c>
    </row>
    <row r="9157" spans="1:23" ht="15.75" customHeight="1" x14ac:dyDescent="0.3">
      <c r="A9157" s="2" t="s">
        <v>24</v>
      </c>
      <c r="B9157" s="2">
        <v>1197831</v>
      </c>
      <c r="C9157" s="3">
        <v>44306</v>
      </c>
      <c r="D9157" s="12" t="str" cm="1">
        <f t="array" ref="D9157">_xlfn.SWITCH(WEEKDAY(C9157,2), 1, "Lundi", 2, "Mardi", 3, "Mercredi", 4, "Jeudi", 5, "Vendredi", 6, "Samedi", 7, "Dimanche", "Erreur")</f>
        <v>Mardi</v>
      </c>
      <c r="E9157" s="2" t="s">
        <v>26</v>
      </c>
      <c r="F9157" s="2" t="s">
        <v>101</v>
      </c>
      <c r="G9157" s="2" t="s">
        <v>102</v>
      </c>
      <c r="H9157" s="4" t="s">
        <v>19</v>
      </c>
      <c r="I9157" s="5">
        <v>11</v>
      </c>
      <c r="J9157" s="6">
        <v>96</v>
      </c>
      <c r="K9157" s="7">
        <v>1056</v>
      </c>
      <c r="L9157" s="7">
        <v>496.32000000000005</v>
      </c>
      <c r="M9157" s="8">
        <v>0.47000000000000003</v>
      </c>
      <c r="N9157" s="2" t="s">
        <v>23</v>
      </c>
      <c r="O9157">
        <f t="shared" si="1144"/>
        <v>2021</v>
      </c>
      <c r="P9157">
        <f t="shared" si="1145"/>
        <v>4</v>
      </c>
      <c r="Q9157" t="str">
        <f t="shared" si="1146"/>
        <v>avr</v>
      </c>
      <c r="R9157" t="str">
        <f t="shared" si="1147"/>
        <v>Arkansas</v>
      </c>
      <c r="S9157" t="str">
        <f t="shared" si="1148"/>
        <v>2021-04</v>
      </c>
      <c r="T9157">
        <f>IF(AND(COUNTIF(Calculs!$Q$2:$Q$12,$O9157)&gt;0,COUNTIF(Calculs!$S$2:$S$12,$E9157)&gt;0,COUNTIF(Calculs!$U$2:$U$12,$H9157)&gt;0),1,0)</f>
        <v>1</v>
      </c>
      <c r="U9157">
        <f t="shared" si="1149"/>
        <v>1056</v>
      </c>
      <c r="V9157">
        <f t="shared" si="1150"/>
        <v>96</v>
      </c>
      <c r="W9157">
        <f t="shared" si="1151"/>
        <v>496.32000000000005</v>
      </c>
    </row>
    <row r="9158" spans="1:23" ht="15.75" customHeight="1" x14ac:dyDescent="0.3">
      <c r="A9158" s="2" t="s">
        <v>24</v>
      </c>
      <c r="B9158" s="2">
        <v>1197831</v>
      </c>
      <c r="C9158" s="3">
        <v>44306</v>
      </c>
      <c r="D9158" s="12" t="str" cm="1">
        <f t="array" ref="D9158">_xlfn.SWITCH(WEEKDAY(C9158,2), 1, "Lundi", 2, "Mardi", 3, "Mercredi", 4, "Jeudi", 5, "Vendredi", 6, "Samedi", 7, "Dimanche", "Erreur")</f>
        <v>Mardi</v>
      </c>
      <c r="E9158" s="2" t="s">
        <v>26</v>
      </c>
      <c r="F9158" s="2" t="s">
        <v>101</v>
      </c>
      <c r="G9158" s="2" t="s">
        <v>102</v>
      </c>
      <c r="H9158" s="4" t="s">
        <v>20</v>
      </c>
      <c r="I9158" s="5">
        <v>13</v>
      </c>
      <c r="J9158" s="6">
        <v>77</v>
      </c>
      <c r="K9158" s="7">
        <v>1001</v>
      </c>
      <c r="L9158" s="7">
        <v>470.47</v>
      </c>
      <c r="M9158" s="8">
        <v>0.47000000000000003</v>
      </c>
      <c r="N9158" s="2" t="s">
        <v>23</v>
      </c>
      <c r="O9158">
        <f t="shared" si="1144"/>
        <v>2021</v>
      </c>
      <c r="P9158">
        <f t="shared" si="1145"/>
        <v>4</v>
      </c>
      <c r="Q9158" t="str">
        <f t="shared" si="1146"/>
        <v>avr</v>
      </c>
      <c r="R9158" t="str">
        <f t="shared" si="1147"/>
        <v>Arkansas</v>
      </c>
      <c r="S9158" t="str">
        <f t="shared" si="1148"/>
        <v>2021-04</v>
      </c>
      <c r="T9158">
        <f>IF(AND(COUNTIF(Calculs!$Q$2:$Q$12,$O9158)&gt;0,COUNTIF(Calculs!$S$2:$S$12,$E9158)&gt;0,COUNTIF(Calculs!$U$2:$U$12,$H9158)&gt;0),1,0)</f>
        <v>1</v>
      </c>
      <c r="U9158">
        <f t="shared" si="1149"/>
        <v>1001</v>
      </c>
      <c r="V9158">
        <f t="shared" si="1150"/>
        <v>77</v>
      </c>
      <c r="W9158">
        <f t="shared" si="1151"/>
        <v>470.47</v>
      </c>
    </row>
    <row r="9159" spans="1:23" ht="15.75" customHeight="1" x14ac:dyDescent="0.3">
      <c r="A9159" s="2" t="s">
        <v>24</v>
      </c>
      <c r="B9159" s="2">
        <v>1197831</v>
      </c>
      <c r="C9159" s="3">
        <v>44306</v>
      </c>
      <c r="D9159" s="12" t="str" cm="1">
        <f t="array" ref="D9159">_xlfn.SWITCH(WEEKDAY(C9159,2), 1, "Lundi", 2, "Mardi", 3, "Mercredi", 4, "Jeudi", 5, "Vendredi", 6, "Samedi", 7, "Dimanche", "Erreur")</f>
        <v>Mardi</v>
      </c>
      <c r="E9159" s="2" t="s">
        <v>26</v>
      </c>
      <c r="F9159" s="2" t="s">
        <v>101</v>
      </c>
      <c r="G9159" s="2" t="s">
        <v>102</v>
      </c>
      <c r="H9159" s="4" t="s">
        <v>21</v>
      </c>
      <c r="I9159" s="5">
        <v>31</v>
      </c>
      <c r="J9159" s="6">
        <v>75</v>
      </c>
      <c r="K9159" s="7">
        <v>2325</v>
      </c>
      <c r="L9159" s="7">
        <v>860.25</v>
      </c>
      <c r="M9159" s="8">
        <v>0.37</v>
      </c>
      <c r="N9159" s="2" t="s">
        <v>23</v>
      </c>
      <c r="O9159">
        <f t="shared" si="1144"/>
        <v>2021</v>
      </c>
      <c r="P9159">
        <f t="shared" si="1145"/>
        <v>4</v>
      </c>
      <c r="Q9159" t="str">
        <f t="shared" si="1146"/>
        <v>avr</v>
      </c>
      <c r="R9159" t="str">
        <f t="shared" si="1147"/>
        <v>Arkansas</v>
      </c>
      <c r="S9159" t="str">
        <f t="shared" si="1148"/>
        <v>2021-04</v>
      </c>
      <c r="T9159">
        <f>IF(AND(COUNTIF(Calculs!$Q$2:$Q$12,$O9159)&gt;0,COUNTIF(Calculs!$S$2:$S$12,$E9159)&gt;0,COUNTIF(Calculs!$U$2:$U$12,$H9159)&gt;0),1,0)</f>
        <v>1</v>
      </c>
      <c r="U9159">
        <f t="shared" si="1149"/>
        <v>2325</v>
      </c>
      <c r="V9159">
        <f t="shared" si="1150"/>
        <v>75</v>
      </c>
      <c r="W9159">
        <f t="shared" si="1151"/>
        <v>860.25</v>
      </c>
    </row>
    <row r="9160" spans="1:23" ht="15.75" customHeight="1" x14ac:dyDescent="0.3">
      <c r="A9160" s="2" t="s">
        <v>24</v>
      </c>
      <c r="B9160" s="2">
        <v>1197831</v>
      </c>
      <c r="C9160" s="3">
        <v>44306</v>
      </c>
      <c r="D9160" s="12" t="str" cm="1">
        <f t="array" ref="D9160">_xlfn.SWITCH(WEEKDAY(C9160,2), 1, "Lundi", 2, "Mardi", 3, "Mercredi", 4, "Jeudi", 5, "Vendredi", 6, "Samedi", 7, "Dimanche", "Erreur")</f>
        <v>Mardi</v>
      </c>
      <c r="E9160" s="2" t="s">
        <v>26</v>
      </c>
      <c r="F9160" s="2" t="s">
        <v>101</v>
      </c>
      <c r="G9160" s="2" t="s">
        <v>102</v>
      </c>
      <c r="H9160" s="4" t="s">
        <v>22</v>
      </c>
      <c r="I9160" s="5">
        <v>24</v>
      </c>
      <c r="J9160" s="6">
        <v>120</v>
      </c>
      <c r="K9160" s="7">
        <v>2880</v>
      </c>
      <c r="L9160" s="7">
        <v>1267.2</v>
      </c>
      <c r="M9160" s="8">
        <v>0.44</v>
      </c>
      <c r="N9160" s="2" t="s">
        <v>23</v>
      </c>
      <c r="O9160">
        <f t="shared" si="1144"/>
        <v>2021</v>
      </c>
      <c r="P9160">
        <f t="shared" si="1145"/>
        <v>4</v>
      </c>
      <c r="Q9160" t="str">
        <f t="shared" si="1146"/>
        <v>avr</v>
      </c>
      <c r="R9160" t="str">
        <f t="shared" si="1147"/>
        <v>Arkansas</v>
      </c>
      <c r="S9160" t="str">
        <f t="shared" si="1148"/>
        <v>2021-04</v>
      </c>
      <c r="T9160">
        <f>IF(AND(COUNTIF(Calculs!$Q$2:$Q$12,$O9160)&gt;0,COUNTIF(Calculs!$S$2:$S$12,$E9160)&gt;0,COUNTIF(Calculs!$U$2:$U$12,$H9160)&gt;0),1,0)</f>
        <v>1</v>
      </c>
      <c r="U9160">
        <f t="shared" si="1149"/>
        <v>2880</v>
      </c>
      <c r="V9160">
        <f t="shared" si="1150"/>
        <v>120</v>
      </c>
      <c r="W9160">
        <f t="shared" si="1151"/>
        <v>1267.2</v>
      </c>
    </row>
    <row r="9161" spans="1:23" ht="15.75" customHeight="1" x14ac:dyDescent="0.3">
      <c r="A9161" s="2" t="s">
        <v>24</v>
      </c>
      <c r="B9161" s="2">
        <v>1197831</v>
      </c>
      <c r="C9161" s="3">
        <v>44335</v>
      </c>
      <c r="D9161" s="12" t="str" cm="1">
        <f t="array" ref="D9161">_xlfn.SWITCH(WEEKDAY(C9161,2), 1, "Lundi", 2, "Mardi", 3, "Mercredi", 4, "Jeudi", 5, "Vendredi", 6, "Samedi", 7, "Dimanche", "Erreur")</f>
        <v>Mercredi</v>
      </c>
      <c r="E9161" s="2" t="s">
        <v>26</v>
      </c>
      <c r="F9161" s="2" t="s">
        <v>101</v>
      </c>
      <c r="G9161" s="2" t="s">
        <v>102</v>
      </c>
      <c r="H9161" s="4" t="s">
        <v>16</v>
      </c>
      <c r="I9161" s="5">
        <v>26</v>
      </c>
      <c r="J9161" s="6">
        <v>228</v>
      </c>
      <c r="K9161" s="7">
        <v>5928</v>
      </c>
      <c r="L9161" s="7">
        <v>2726.88</v>
      </c>
      <c r="M9161" s="8">
        <v>0.46</v>
      </c>
      <c r="N9161" s="2" t="s">
        <v>23</v>
      </c>
      <c r="O9161">
        <f t="shared" si="1144"/>
        <v>2021</v>
      </c>
      <c r="P9161">
        <f t="shared" si="1145"/>
        <v>5</v>
      </c>
      <c r="Q9161" t="str">
        <f t="shared" si="1146"/>
        <v>mai</v>
      </c>
      <c r="R9161" t="str">
        <f t="shared" si="1147"/>
        <v>Arkansas</v>
      </c>
      <c r="S9161" t="str">
        <f t="shared" si="1148"/>
        <v>2021-05</v>
      </c>
      <c r="T9161">
        <f>IF(AND(COUNTIF(Calculs!$Q$2:$Q$12,$O9161)&gt;0,COUNTIF(Calculs!$S$2:$S$12,$E9161)&gt;0,COUNTIF(Calculs!$U$2:$U$12,$H9161)&gt;0),1,0)</f>
        <v>1</v>
      </c>
      <c r="U9161">
        <f t="shared" si="1149"/>
        <v>5928</v>
      </c>
      <c r="V9161">
        <f t="shared" si="1150"/>
        <v>228</v>
      </c>
      <c r="W9161">
        <f t="shared" si="1151"/>
        <v>2726.88</v>
      </c>
    </row>
    <row r="9162" spans="1:23" ht="15.75" customHeight="1" x14ac:dyDescent="0.3">
      <c r="A9162" s="2" t="s">
        <v>24</v>
      </c>
      <c r="B9162" s="2">
        <v>1197831</v>
      </c>
      <c r="C9162" s="3">
        <v>44335</v>
      </c>
      <c r="D9162" s="12" t="str" cm="1">
        <f t="array" ref="D9162">_xlfn.SWITCH(WEEKDAY(C9162,2), 1, "Lundi", 2, "Mardi", 3, "Mercredi", 4, "Jeudi", 5, "Vendredi", 6, "Samedi", 7, "Dimanche", "Erreur")</f>
        <v>Mercredi</v>
      </c>
      <c r="E9162" s="2" t="s">
        <v>26</v>
      </c>
      <c r="F9162" s="2" t="s">
        <v>101</v>
      </c>
      <c r="G9162" s="2" t="s">
        <v>102</v>
      </c>
      <c r="H9162" s="4" t="s">
        <v>18</v>
      </c>
      <c r="I9162" s="5">
        <v>28</v>
      </c>
      <c r="J9162" s="6">
        <v>116</v>
      </c>
      <c r="K9162" s="7">
        <v>3248</v>
      </c>
      <c r="L9162" s="7">
        <v>1364.1599999999999</v>
      </c>
      <c r="M9162" s="8">
        <v>0.42</v>
      </c>
      <c r="N9162" s="2" t="s">
        <v>23</v>
      </c>
      <c r="O9162">
        <f t="shared" si="1144"/>
        <v>2021</v>
      </c>
      <c r="P9162">
        <f t="shared" si="1145"/>
        <v>5</v>
      </c>
      <c r="Q9162" t="str">
        <f t="shared" si="1146"/>
        <v>mai</v>
      </c>
      <c r="R9162" t="str">
        <f t="shared" si="1147"/>
        <v>Arkansas</v>
      </c>
      <c r="S9162" t="str">
        <f t="shared" si="1148"/>
        <v>2021-05</v>
      </c>
      <c r="T9162">
        <f>IF(AND(COUNTIF(Calculs!$Q$2:$Q$12,$O9162)&gt;0,COUNTIF(Calculs!$S$2:$S$12,$E9162)&gt;0,COUNTIF(Calculs!$U$2:$U$12,$H9162)&gt;0),1,0)</f>
        <v>1</v>
      </c>
      <c r="U9162">
        <f t="shared" si="1149"/>
        <v>3248</v>
      </c>
      <c r="V9162">
        <f t="shared" si="1150"/>
        <v>116</v>
      </c>
      <c r="W9162">
        <f t="shared" si="1151"/>
        <v>1364.1599999999999</v>
      </c>
    </row>
    <row r="9163" spans="1:23" ht="15.75" customHeight="1" x14ac:dyDescent="0.3">
      <c r="A9163" s="2" t="s">
        <v>24</v>
      </c>
      <c r="B9163" s="2">
        <v>1197831</v>
      </c>
      <c r="C9163" s="3">
        <v>44335</v>
      </c>
      <c r="D9163" s="12" t="str" cm="1">
        <f t="array" ref="D9163">_xlfn.SWITCH(WEEKDAY(C9163,2), 1, "Lundi", 2, "Mardi", 3, "Mercredi", 4, "Jeudi", 5, "Vendredi", 6, "Samedi", 7, "Dimanche", "Erreur")</f>
        <v>Mercredi</v>
      </c>
      <c r="E9163" s="2" t="s">
        <v>26</v>
      </c>
      <c r="F9163" s="2" t="s">
        <v>101</v>
      </c>
      <c r="G9163" s="2" t="s">
        <v>102</v>
      </c>
      <c r="H9163" s="4" t="s">
        <v>19</v>
      </c>
      <c r="I9163" s="5">
        <v>27</v>
      </c>
      <c r="J9163" s="6">
        <v>119</v>
      </c>
      <c r="K9163" s="7">
        <v>3213</v>
      </c>
      <c r="L9163" s="7">
        <v>1413.72</v>
      </c>
      <c r="M9163" s="8">
        <v>0.44</v>
      </c>
      <c r="N9163" s="2" t="s">
        <v>23</v>
      </c>
      <c r="O9163">
        <f t="shared" si="1144"/>
        <v>2021</v>
      </c>
      <c r="P9163">
        <f t="shared" si="1145"/>
        <v>5</v>
      </c>
      <c r="Q9163" t="str">
        <f t="shared" si="1146"/>
        <v>mai</v>
      </c>
      <c r="R9163" t="str">
        <f t="shared" si="1147"/>
        <v>Arkansas</v>
      </c>
      <c r="S9163" t="str">
        <f t="shared" si="1148"/>
        <v>2021-05</v>
      </c>
      <c r="T9163">
        <f>IF(AND(COUNTIF(Calculs!$Q$2:$Q$12,$O9163)&gt;0,COUNTIF(Calculs!$S$2:$S$12,$E9163)&gt;0,COUNTIF(Calculs!$U$2:$U$12,$H9163)&gt;0),1,0)</f>
        <v>1</v>
      </c>
      <c r="U9163">
        <f t="shared" si="1149"/>
        <v>3213</v>
      </c>
      <c r="V9163">
        <f t="shared" si="1150"/>
        <v>119</v>
      </c>
      <c r="W9163">
        <f t="shared" si="1151"/>
        <v>1413.72</v>
      </c>
    </row>
    <row r="9164" spans="1:23" ht="15.75" customHeight="1" x14ac:dyDescent="0.3">
      <c r="A9164" s="2" t="s">
        <v>24</v>
      </c>
      <c r="B9164" s="2">
        <v>1197831</v>
      </c>
      <c r="C9164" s="3">
        <v>44335</v>
      </c>
      <c r="D9164" s="12" t="str" cm="1">
        <f t="array" ref="D9164">_xlfn.SWITCH(WEEKDAY(C9164,2), 1, "Lundi", 2, "Mardi", 3, "Mercredi", 4, "Jeudi", 5, "Vendredi", 6, "Samedi", 7, "Dimanche", "Erreur")</f>
        <v>Mercredi</v>
      </c>
      <c r="E9164" s="2" t="s">
        <v>26</v>
      </c>
      <c r="F9164" s="2" t="s">
        <v>101</v>
      </c>
      <c r="G9164" s="2" t="s">
        <v>102</v>
      </c>
      <c r="H9164" s="4" t="s">
        <v>20</v>
      </c>
      <c r="I9164" s="5">
        <v>24</v>
      </c>
      <c r="J9164" s="6">
        <v>90</v>
      </c>
      <c r="K9164" s="7">
        <v>2160</v>
      </c>
      <c r="L9164" s="7">
        <v>1015.2</v>
      </c>
      <c r="M9164" s="8">
        <v>0.47000000000000003</v>
      </c>
      <c r="N9164" s="2" t="s">
        <v>23</v>
      </c>
      <c r="O9164">
        <f t="shared" si="1144"/>
        <v>2021</v>
      </c>
      <c r="P9164">
        <f t="shared" si="1145"/>
        <v>5</v>
      </c>
      <c r="Q9164" t="str">
        <f t="shared" si="1146"/>
        <v>mai</v>
      </c>
      <c r="R9164" t="str">
        <f t="shared" si="1147"/>
        <v>Arkansas</v>
      </c>
      <c r="S9164" t="str">
        <f t="shared" si="1148"/>
        <v>2021-05</v>
      </c>
      <c r="T9164">
        <f>IF(AND(COUNTIF(Calculs!$Q$2:$Q$12,$O9164)&gt;0,COUNTIF(Calculs!$S$2:$S$12,$E9164)&gt;0,COUNTIF(Calculs!$U$2:$U$12,$H9164)&gt;0),1,0)</f>
        <v>1</v>
      </c>
      <c r="U9164">
        <f t="shared" si="1149"/>
        <v>2160</v>
      </c>
      <c r="V9164">
        <f t="shared" si="1150"/>
        <v>90</v>
      </c>
      <c r="W9164">
        <f t="shared" si="1151"/>
        <v>1015.2</v>
      </c>
    </row>
    <row r="9165" spans="1:23" ht="15.75" customHeight="1" x14ac:dyDescent="0.3">
      <c r="A9165" s="2" t="s">
        <v>24</v>
      </c>
      <c r="B9165" s="2">
        <v>1197831</v>
      </c>
      <c r="C9165" s="3">
        <v>44335</v>
      </c>
      <c r="D9165" s="12" t="str" cm="1">
        <f t="array" ref="D9165">_xlfn.SWITCH(WEEKDAY(C9165,2), 1, "Lundi", 2, "Mardi", 3, "Mercredi", 4, "Jeudi", 5, "Vendredi", 6, "Samedi", 7, "Dimanche", "Erreur")</f>
        <v>Mercredi</v>
      </c>
      <c r="E9165" s="2" t="s">
        <v>26</v>
      </c>
      <c r="F9165" s="2" t="s">
        <v>101</v>
      </c>
      <c r="G9165" s="2" t="s">
        <v>102</v>
      </c>
      <c r="H9165" s="4" t="s">
        <v>21</v>
      </c>
      <c r="I9165" s="5">
        <v>32</v>
      </c>
      <c r="J9165" s="6">
        <v>111</v>
      </c>
      <c r="K9165" s="7">
        <v>3552</v>
      </c>
      <c r="L9165" s="7">
        <v>1385.2799999999997</v>
      </c>
      <c r="M9165" s="8">
        <v>0.38999999999999996</v>
      </c>
      <c r="N9165" s="2" t="s">
        <v>23</v>
      </c>
      <c r="O9165">
        <f t="shared" si="1144"/>
        <v>2021</v>
      </c>
      <c r="P9165">
        <f t="shared" si="1145"/>
        <v>5</v>
      </c>
      <c r="Q9165" t="str">
        <f t="shared" si="1146"/>
        <v>mai</v>
      </c>
      <c r="R9165" t="str">
        <f t="shared" si="1147"/>
        <v>Arkansas</v>
      </c>
      <c r="S9165" t="str">
        <f t="shared" si="1148"/>
        <v>2021-05</v>
      </c>
      <c r="T9165">
        <f>IF(AND(COUNTIF(Calculs!$Q$2:$Q$12,$O9165)&gt;0,COUNTIF(Calculs!$S$2:$S$12,$E9165)&gt;0,COUNTIF(Calculs!$U$2:$U$12,$H9165)&gt;0),1,0)</f>
        <v>1</v>
      </c>
      <c r="U9165">
        <f t="shared" si="1149"/>
        <v>3552</v>
      </c>
      <c r="V9165">
        <f t="shared" si="1150"/>
        <v>111</v>
      </c>
      <c r="W9165">
        <f t="shared" si="1151"/>
        <v>1385.2799999999997</v>
      </c>
    </row>
    <row r="9166" spans="1:23" ht="15.75" customHeight="1" x14ac:dyDescent="0.3">
      <c r="A9166" s="2" t="s">
        <v>24</v>
      </c>
      <c r="B9166" s="2">
        <v>1197831</v>
      </c>
      <c r="C9166" s="3">
        <v>44335</v>
      </c>
      <c r="D9166" s="12" t="str" cm="1">
        <f t="array" ref="D9166">_xlfn.SWITCH(WEEKDAY(C9166,2), 1, "Lundi", 2, "Mardi", 3, "Mercredi", 4, "Jeudi", 5, "Vendredi", 6, "Samedi", 7, "Dimanche", "Erreur")</f>
        <v>Mercredi</v>
      </c>
      <c r="E9166" s="2" t="s">
        <v>26</v>
      </c>
      <c r="F9166" s="2" t="s">
        <v>101</v>
      </c>
      <c r="G9166" s="2" t="s">
        <v>102</v>
      </c>
      <c r="H9166" s="4" t="s">
        <v>22</v>
      </c>
      <c r="I9166" s="5">
        <v>33</v>
      </c>
      <c r="J9166" s="6">
        <v>145</v>
      </c>
      <c r="K9166" s="7">
        <v>4785</v>
      </c>
      <c r="L9166" s="7">
        <v>2248.9500000000003</v>
      </c>
      <c r="M9166" s="8">
        <v>0.47000000000000003</v>
      </c>
      <c r="N9166" s="2" t="s">
        <v>23</v>
      </c>
      <c r="O9166">
        <f t="shared" si="1144"/>
        <v>2021</v>
      </c>
      <c r="P9166">
        <f t="shared" si="1145"/>
        <v>5</v>
      </c>
      <c r="Q9166" t="str">
        <f t="shared" si="1146"/>
        <v>mai</v>
      </c>
      <c r="R9166" t="str">
        <f t="shared" si="1147"/>
        <v>Arkansas</v>
      </c>
      <c r="S9166" t="str">
        <f t="shared" si="1148"/>
        <v>2021-05</v>
      </c>
      <c r="T9166">
        <f>IF(AND(COUNTIF(Calculs!$Q$2:$Q$12,$O9166)&gt;0,COUNTIF(Calculs!$S$2:$S$12,$E9166)&gt;0,COUNTIF(Calculs!$U$2:$U$12,$H9166)&gt;0),1,0)</f>
        <v>1</v>
      </c>
      <c r="U9166">
        <f t="shared" si="1149"/>
        <v>4785</v>
      </c>
      <c r="V9166">
        <f t="shared" si="1150"/>
        <v>145</v>
      </c>
      <c r="W9166">
        <f t="shared" si="1151"/>
        <v>2248.9500000000003</v>
      </c>
    </row>
    <row r="9167" spans="1:23" ht="15.75" customHeight="1" x14ac:dyDescent="0.3">
      <c r="A9167" s="2" t="s">
        <v>24</v>
      </c>
      <c r="B9167" s="2">
        <v>1197831</v>
      </c>
      <c r="C9167" s="3">
        <v>44368</v>
      </c>
      <c r="D9167" s="12" t="str" cm="1">
        <f t="array" ref="D9167">_xlfn.SWITCH(WEEKDAY(C9167,2), 1, "Lundi", 2, "Mardi", 3, "Mercredi", 4, "Jeudi", 5, "Vendredi", 6, "Samedi", 7, "Dimanche", "Erreur")</f>
        <v>Lundi</v>
      </c>
      <c r="E9167" s="2" t="s">
        <v>26</v>
      </c>
      <c r="F9167" s="2" t="s">
        <v>101</v>
      </c>
      <c r="G9167" s="2" t="s">
        <v>102</v>
      </c>
      <c r="H9167" s="4" t="s">
        <v>16</v>
      </c>
      <c r="I9167" s="5">
        <v>28</v>
      </c>
      <c r="J9167" s="6">
        <v>236</v>
      </c>
      <c r="K9167" s="7">
        <v>6608</v>
      </c>
      <c r="L9167" s="7">
        <v>2907.52</v>
      </c>
      <c r="M9167" s="8">
        <v>0.44</v>
      </c>
      <c r="N9167" s="2" t="s">
        <v>23</v>
      </c>
      <c r="O9167">
        <f t="shared" si="1144"/>
        <v>2021</v>
      </c>
      <c r="P9167">
        <f t="shared" si="1145"/>
        <v>6</v>
      </c>
      <c r="Q9167" t="str">
        <f t="shared" si="1146"/>
        <v>juin</v>
      </c>
      <c r="R9167" t="str">
        <f t="shared" si="1147"/>
        <v>Arkansas</v>
      </c>
      <c r="S9167" t="str">
        <f t="shared" si="1148"/>
        <v>2021-06</v>
      </c>
      <c r="T9167">
        <f>IF(AND(COUNTIF(Calculs!$Q$2:$Q$12,$O9167)&gt;0,COUNTIF(Calculs!$S$2:$S$12,$E9167)&gt;0,COUNTIF(Calculs!$U$2:$U$12,$H9167)&gt;0),1,0)</f>
        <v>1</v>
      </c>
      <c r="U9167">
        <f t="shared" si="1149"/>
        <v>6608</v>
      </c>
      <c r="V9167">
        <f t="shared" si="1150"/>
        <v>236</v>
      </c>
      <c r="W9167">
        <f t="shared" si="1151"/>
        <v>2907.52</v>
      </c>
    </row>
    <row r="9168" spans="1:23" ht="15.75" customHeight="1" x14ac:dyDescent="0.3">
      <c r="A9168" s="2" t="s">
        <v>24</v>
      </c>
      <c r="B9168" s="2">
        <v>1197831</v>
      </c>
      <c r="C9168" s="3">
        <v>44368</v>
      </c>
      <c r="D9168" s="12" t="str" cm="1">
        <f t="array" ref="D9168">_xlfn.SWITCH(WEEKDAY(C9168,2), 1, "Lundi", 2, "Mardi", 3, "Mercredi", 4, "Jeudi", 5, "Vendredi", 6, "Samedi", 7, "Dimanche", "Erreur")</f>
        <v>Lundi</v>
      </c>
      <c r="E9168" s="2" t="s">
        <v>26</v>
      </c>
      <c r="F9168" s="2" t="s">
        <v>101</v>
      </c>
      <c r="G9168" s="2" t="s">
        <v>102</v>
      </c>
      <c r="H9168" s="4" t="s">
        <v>18</v>
      </c>
      <c r="I9168" s="5">
        <v>25</v>
      </c>
      <c r="J9168" s="6">
        <v>149</v>
      </c>
      <c r="K9168" s="7">
        <v>3725</v>
      </c>
      <c r="L9168" s="7">
        <v>1452.7499999999998</v>
      </c>
      <c r="M9168" s="8">
        <v>0.38999999999999996</v>
      </c>
      <c r="N9168" s="2" t="s">
        <v>23</v>
      </c>
      <c r="O9168">
        <f t="shared" si="1144"/>
        <v>2021</v>
      </c>
      <c r="P9168">
        <f t="shared" si="1145"/>
        <v>6</v>
      </c>
      <c r="Q9168" t="str">
        <f t="shared" si="1146"/>
        <v>juin</v>
      </c>
      <c r="R9168" t="str">
        <f t="shared" si="1147"/>
        <v>Arkansas</v>
      </c>
      <c r="S9168" t="str">
        <f t="shared" si="1148"/>
        <v>2021-06</v>
      </c>
      <c r="T9168">
        <f>IF(AND(COUNTIF(Calculs!$Q$2:$Q$12,$O9168)&gt;0,COUNTIF(Calculs!$S$2:$S$12,$E9168)&gt;0,COUNTIF(Calculs!$U$2:$U$12,$H9168)&gt;0),1,0)</f>
        <v>1</v>
      </c>
      <c r="U9168">
        <f t="shared" si="1149"/>
        <v>3725</v>
      </c>
      <c r="V9168">
        <f t="shared" si="1150"/>
        <v>149</v>
      </c>
      <c r="W9168">
        <f t="shared" si="1151"/>
        <v>1452.7499999999998</v>
      </c>
    </row>
    <row r="9169" spans="1:23" ht="15.75" customHeight="1" x14ac:dyDescent="0.3">
      <c r="A9169" s="2" t="s">
        <v>24</v>
      </c>
      <c r="B9169" s="2">
        <v>1197831</v>
      </c>
      <c r="C9169" s="3">
        <v>44368</v>
      </c>
      <c r="D9169" s="12" t="str" cm="1">
        <f t="array" ref="D9169">_xlfn.SWITCH(WEEKDAY(C9169,2), 1, "Lundi", 2, "Mardi", 3, "Mercredi", 4, "Jeudi", 5, "Vendredi", 6, "Samedi", 7, "Dimanche", "Erreur")</f>
        <v>Lundi</v>
      </c>
      <c r="E9169" s="2" t="s">
        <v>26</v>
      </c>
      <c r="F9169" s="2" t="s">
        <v>101</v>
      </c>
      <c r="G9169" s="2" t="s">
        <v>102</v>
      </c>
      <c r="H9169" s="4" t="s">
        <v>19</v>
      </c>
      <c r="I9169" s="5">
        <v>28</v>
      </c>
      <c r="J9169" s="6">
        <v>124</v>
      </c>
      <c r="K9169" s="7">
        <v>3472</v>
      </c>
      <c r="L9169" s="7">
        <v>1562.4</v>
      </c>
      <c r="M9169" s="8">
        <v>0.45</v>
      </c>
      <c r="N9169" s="2" t="s">
        <v>23</v>
      </c>
      <c r="O9169">
        <f t="shared" si="1144"/>
        <v>2021</v>
      </c>
      <c r="P9169">
        <f t="shared" si="1145"/>
        <v>6</v>
      </c>
      <c r="Q9169" t="str">
        <f t="shared" si="1146"/>
        <v>juin</v>
      </c>
      <c r="R9169" t="str">
        <f t="shared" si="1147"/>
        <v>Arkansas</v>
      </c>
      <c r="S9169" t="str">
        <f t="shared" si="1148"/>
        <v>2021-06</v>
      </c>
      <c r="T9169">
        <f>IF(AND(COUNTIF(Calculs!$Q$2:$Q$12,$O9169)&gt;0,COUNTIF(Calculs!$S$2:$S$12,$E9169)&gt;0,COUNTIF(Calculs!$U$2:$U$12,$H9169)&gt;0),1,0)</f>
        <v>1</v>
      </c>
      <c r="U9169">
        <f t="shared" si="1149"/>
        <v>3472</v>
      </c>
      <c r="V9169">
        <f t="shared" si="1150"/>
        <v>124</v>
      </c>
      <c r="W9169">
        <f t="shared" si="1151"/>
        <v>1562.4</v>
      </c>
    </row>
    <row r="9170" spans="1:23" ht="15.75" customHeight="1" x14ac:dyDescent="0.3">
      <c r="A9170" s="2" t="s">
        <v>24</v>
      </c>
      <c r="B9170" s="2">
        <v>1197831</v>
      </c>
      <c r="C9170" s="3">
        <v>44368</v>
      </c>
      <c r="D9170" s="12" t="str" cm="1">
        <f t="array" ref="D9170">_xlfn.SWITCH(WEEKDAY(C9170,2), 1, "Lundi", 2, "Mardi", 3, "Mercredi", 4, "Jeudi", 5, "Vendredi", 6, "Samedi", 7, "Dimanche", "Erreur")</f>
        <v>Lundi</v>
      </c>
      <c r="E9170" s="2" t="s">
        <v>26</v>
      </c>
      <c r="F9170" s="2" t="s">
        <v>101</v>
      </c>
      <c r="G9170" s="2" t="s">
        <v>102</v>
      </c>
      <c r="H9170" s="4" t="s">
        <v>20</v>
      </c>
      <c r="I9170" s="5">
        <v>29</v>
      </c>
      <c r="J9170" s="6">
        <v>124</v>
      </c>
      <c r="K9170" s="7">
        <v>3596</v>
      </c>
      <c r="L9170" s="7">
        <v>1582.24</v>
      </c>
      <c r="M9170" s="8">
        <v>0.44</v>
      </c>
      <c r="N9170" s="2" t="s">
        <v>23</v>
      </c>
      <c r="O9170">
        <f t="shared" si="1144"/>
        <v>2021</v>
      </c>
      <c r="P9170">
        <f t="shared" si="1145"/>
        <v>6</v>
      </c>
      <c r="Q9170" t="str">
        <f t="shared" si="1146"/>
        <v>juin</v>
      </c>
      <c r="R9170" t="str">
        <f t="shared" si="1147"/>
        <v>Arkansas</v>
      </c>
      <c r="S9170" t="str">
        <f t="shared" si="1148"/>
        <v>2021-06</v>
      </c>
      <c r="T9170">
        <f>IF(AND(COUNTIF(Calculs!$Q$2:$Q$12,$O9170)&gt;0,COUNTIF(Calculs!$S$2:$S$12,$E9170)&gt;0,COUNTIF(Calculs!$U$2:$U$12,$H9170)&gt;0),1,0)</f>
        <v>1</v>
      </c>
      <c r="U9170">
        <f t="shared" si="1149"/>
        <v>3596</v>
      </c>
      <c r="V9170">
        <f t="shared" si="1150"/>
        <v>124</v>
      </c>
      <c r="W9170">
        <f t="shared" si="1151"/>
        <v>1582.24</v>
      </c>
    </row>
    <row r="9171" spans="1:23" ht="15.75" customHeight="1" x14ac:dyDescent="0.3">
      <c r="A9171" s="2" t="s">
        <v>24</v>
      </c>
      <c r="B9171" s="2">
        <v>1197831</v>
      </c>
      <c r="C9171" s="3">
        <v>44368</v>
      </c>
      <c r="D9171" s="12" t="str" cm="1">
        <f t="array" ref="D9171">_xlfn.SWITCH(WEEKDAY(C9171,2), 1, "Lundi", 2, "Mardi", 3, "Mercredi", 4, "Jeudi", 5, "Vendredi", 6, "Samedi", 7, "Dimanche", "Erreur")</f>
        <v>Lundi</v>
      </c>
      <c r="E9171" s="2" t="s">
        <v>26</v>
      </c>
      <c r="F9171" s="2" t="s">
        <v>101</v>
      </c>
      <c r="G9171" s="2" t="s">
        <v>102</v>
      </c>
      <c r="H9171" s="4" t="s">
        <v>21</v>
      </c>
      <c r="I9171" s="5">
        <v>37</v>
      </c>
      <c r="J9171" s="6">
        <v>116</v>
      </c>
      <c r="K9171" s="7">
        <v>4292</v>
      </c>
      <c r="L9171" s="7">
        <v>1673.8799999999999</v>
      </c>
      <c r="M9171" s="8">
        <v>0.38999999999999996</v>
      </c>
      <c r="N9171" s="2" t="s">
        <v>23</v>
      </c>
      <c r="O9171">
        <f t="shared" si="1144"/>
        <v>2021</v>
      </c>
      <c r="P9171">
        <f t="shared" si="1145"/>
        <v>6</v>
      </c>
      <c r="Q9171" t="str">
        <f t="shared" si="1146"/>
        <v>juin</v>
      </c>
      <c r="R9171" t="str">
        <f t="shared" si="1147"/>
        <v>Arkansas</v>
      </c>
      <c r="S9171" t="str">
        <f t="shared" si="1148"/>
        <v>2021-06</v>
      </c>
      <c r="T9171">
        <f>IF(AND(COUNTIF(Calculs!$Q$2:$Q$12,$O9171)&gt;0,COUNTIF(Calculs!$S$2:$S$12,$E9171)&gt;0,COUNTIF(Calculs!$U$2:$U$12,$H9171)&gt;0),1,0)</f>
        <v>1</v>
      </c>
      <c r="U9171">
        <f t="shared" si="1149"/>
        <v>4292</v>
      </c>
      <c r="V9171">
        <f t="shared" si="1150"/>
        <v>116</v>
      </c>
      <c r="W9171">
        <f t="shared" si="1151"/>
        <v>1673.8799999999999</v>
      </c>
    </row>
    <row r="9172" spans="1:23" ht="15.75" customHeight="1" x14ac:dyDescent="0.3">
      <c r="A9172" s="2" t="s">
        <v>24</v>
      </c>
      <c r="B9172" s="2">
        <v>1197831</v>
      </c>
      <c r="C9172" s="3">
        <v>44368</v>
      </c>
      <c r="D9172" s="12" t="str" cm="1">
        <f t="array" ref="D9172">_xlfn.SWITCH(WEEKDAY(C9172,2), 1, "Lundi", 2, "Mardi", 3, "Mercredi", 4, "Jeudi", 5, "Vendredi", 6, "Samedi", 7, "Dimanche", "Erreur")</f>
        <v>Lundi</v>
      </c>
      <c r="E9172" s="2" t="s">
        <v>26</v>
      </c>
      <c r="F9172" s="2" t="s">
        <v>101</v>
      </c>
      <c r="G9172" s="2" t="s">
        <v>102</v>
      </c>
      <c r="H9172" s="4" t="s">
        <v>22</v>
      </c>
      <c r="I9172" s="5">
        <v>48</v>
      </c>
      <c r="J9172" s="6">
        <v>165</v>
      </c>
      <c r="K9172" s="7">
        <v>7920</v>
      </c>
      <c r="L9172" s="7">
        <v>3405.6000000000004</v>
      </c>
      <c r="M9172" s="8">
        <v>0.43000000000000005</v>
      </c>
      <c r="N9172" s="2" t="s">
        <v>23</v>
      </c>
      <c r="O9172">
        <f t="shared" si="1144"/>
        <v>2021</v>
      </c>
      <c r="P9172">
        <f t="shared" si="1145"/>
        <v>6</v>
      </c>
      <c r="Q9172" t="str">
        <f t="shared" si="1146"/>
        <v>juin</v>
      </c>
      <c r="R9172" t="str">
        <f t="shared" si="1147"/>
        <v>Arkansas</v>
      </c>
      <c r="S9172" t="str">
        <f t="shared" si="1148"/>
        <v>2021-06</v>
      </c>
      <c r="T9172">
        <f>IF(AND(COUNTIF(Calculs!$Q$2:$Q$12,$O9172)&gt;0,COUNTIF(Calculs!$S$2:$S$12,$E9172)&gt;0,COUNTIF(Calculs!$U$2:$U$12,$H9172)&gt;0),1,0)</f>
        <v>1</v>
      </c>
      <c r="U9172">
        <f t="shared" si="1149"/>
        <v>7920</v>
      </c>
      <c r="V9172">
        <f t="shared" si="1150"/>
        <v>165</v>
      </c>
      <c r="W9172">
        <f t="shared" si="1151"/>
        <v>3405.6000000000004</v>
      </c>
    </row>
    <row r="9173" spans="1:23" ht="15.75" customHeight="1" x14ac:dyDescent="0.3">
      <c r="A9173" s="2" t="s">
        <v>24</v>
      </c>
      <c r="B9173" s="2">
        <v>1197831</v>
      </c>
      <c r="C9173" s="3">
        <v>44396</v>
      </c>
      <c r="D9173" s="12" t="str" cm="1">
        <f t="array" ref="D9173">_xlfn.SWITCH(WEEKDAY(C9173,2), 1, "Lundi", 2, "Mardi", 3, "Mercredi", 4, "Jeudi", 5, "Vendredi", 6, "Samedi", 7, "Dimanche", "Erreur")</f>
        <v>Lundi</v>
      </c>
      <c r="E9173" s="2" t="s">
        <v>26</v>
      </c>
      <c r="F9173" s="2" t="s">
        <v>101</v>
      </c>
      <c r="G9173" s="2" t="s">
        <v>102</v>
      </c>
      <c r="H9173" s="4" t="s">
        <v>16</v>
      </c>
      <c r="I9173" s="5">
        <v>39</v>
      </c>
      <c r="J9173" s="6">
        <v>271</v>
      </c>
      <c r="K9173" s="7">
        <v>10569</v>
      </c>
      <c r="L9173" s="7">
        <v>4438.9800000000005</v>
      </c>
      <c r="M9173" s="8">
        <v>0.42000000000000004</v>
      </c>
      <c r="N9173" s="2" t="s">
        <v>23</v>
      </c>
      <c r="O9173">
        <f t="shared" si="1144"/>
        <v>2021</v>
      </c>
      <c r="P9173">
        <f t="shared" si="1145"/>
        <v>7</v>
      </c>
      <c r="Q9173" t="str">
        <f t="shared" si="1146"/>
        <v>juil</v>
      </c>
      <c r="R9173" t="str">
        <f t="shared" si="1147"/>
        <v>Arkansas</v>
      </c>
      <c r="S9173" t="str">
        <f t="shared" si="1148"/>
        <v>2021-07</v>
      </c>
      <c r="T9173">
        <f>IF(AND(COUNTIF(Calculs!$Q$2:$Q$12,$O9173)&gt;0,COUNTIF(Calculs!$S$2:$S$12,$E9173)&gt;0,COUNTIF(Calculs!$U$2:$U$12,$H9173)&gt;0),1,0)</f>
        <v>1</v>
      </c>
      <c r="U9173">
        <f t="shared" si="1149"/>
        <v>10569</v>
      </c>
      <c r="V9173">
        <f t="shared" si="1150"/>
        <v>271</v>
      </c>
      <c r="W9173">
        <f t="shared" si="1151"/>
        <v>4438.9800000000005</v>
      </c>
    </row>
    <row r="9174" spans="1:23" ht="15.75" customHeight="1" x14ac:dyDescent="0.3">
      <c r="A9174" s="2" t="s">
        <v>24</v>
      </c>
      <c r="B9174" s="2">
        <v>1197831</v>
      </c>
      <c r="C9174" s="3">
        <v>44396</v>
      </c>
      <c r="D9174" s="12" t="str" cm="1">
        <f t="array" ref="D9174">_xlfn.SWITCH(WEEKDAY(C9174,2), 1, "Lundi", 2, "Mardi", 3, "Mercredi", 4, "Jeudi", 5, "Vendredi", 6, "Samedi", 7, "Dimanche", "Erreur")</f>
        <v>Lundi</v>
      </c>
      <c r="E9174" s="2" t="s">
        <v>26</v>
      </c>
      <c r="F9174" s="2" t="s">
        <v>101</v>
      </c>
      <c r="G9174" s="2" t="s">
        <v>102</v>
      </c>
      <c r="H9174" s="4" t="s">
        <v>18</v>
      </c>
      <c r="I9174" s="5">
        <v>36</v>
      </c>
      <c r="J9174" s="6">
        <v>163</v>
      </c>
      <c r="K9174" s="7">
        <v>5868</v>
      </c>
      <c r="L9174" s="7">
        <v>2171.16</v>
      </c>
      <c r="M9174" s="8">
        <v>0.37</v>
      </c>
      <c r="N9174" s="2" t="s">
        <v>23</v>
      </c>
      <c r="O9174">
        <f t="shared" si="1144"/>
        <v>2021</v>
      </c>
      <c r="P9174">
        <f t="shared" si="1145"/>
        <v>7</v>
      </c>
      <c r="Q9174" t="str">
        <f t="shared" si="1146"/>
        <v>juil</v>
      </c>
      <c r="R9174" t="str">
        <f t="shared" si="1147"/>
        <v>Arkansas</v>
      </c>
      <c r="S9174" t="str">
        <f t="shared" si="1148"/>
        <v>2021-07</v>
      </c>
      <c r="T9174">
        <f>IF(AND(COUNTIF(Calculs!$Q$2:$Q$12,$O9174)&gt;0,COUNTIF(Calculs!$S$2:$S$12,$E9174)&gt;0,COUNTIF(Calculs!$U$2:$U$12,$H9174)&gt;0),1,0)</f>
        <v>1</v>
      </c>
      <c r="U9174">
        <f t="shared" si="1149"/>
        <v>5868</v>
      </c>
      <c r="V9174">
        <f t="shared" si="1150"/>
        <v>163</v>
      </c>
      <c r="W9174">
        <f t="shared" si="1151"/>
        <v>2171.16</v>
      </c>
    </row>
    <row r="9175" spans="1:23" ht="15.75" customHeight="1" x14ac:dyDescent="0.3">
      <c r="A9175" s="2" t="s">
        <v>24</v>
      </c>
      <c r="B9175" s="2">
        <v>1197831</v>
      </c>
      <c r="C9175" s="3">
        <v>44396</v>
      </c>
      <c r="D9175" s="12" t="str" cm="1">
        <f t="array" ref="D9175">_xlfn.SWITCH(WEEKDAY(C9175,2), 1, "Lundi", 2, "Mardi", 3, "Mercredi", 4, "Jeudi", 5, "Vendredi", 6, "Samedi", 7, "Dimanche", "Erreur")</f>
        <v>Lundi</v>
      </c>
      <c r="E9175" s="2" t="s">
        <v>26</v>
      </c>
      <c r="F9175" s="2" t="s">
        <v>101</v>
      </c>
      <c r="G9175" s="2" t="s">
        <v>102</v>
      </c>
      <c r="H9175" s="4" t="s">
        <v>19</v>
      </c>
      <c r="I9175" s="5">
        <v>32</v>
      </c>
      <c r="J9175" s="6">
        <v>140</v>
      </c>
      <c r="K9175" s="7">
        <v>4480</v>
      </c>
      <c r="L9175" s="7">
        <v>1971.2</v>
      </c>
      <c r="M9175" s="8">
        <v>0.44</v>
      </c>
      <c r="N9175" s="2" t="s">
        <v>23</v>
      </c>
      <c r="O9175">
        <f t="shared" si="1144"/>
        <v>2021</v>
      </c>
      <c r="P9175">
        <f t="shared" si="1145"/>
        <v>7</v>
      </c>
      <c r="Q9175" t="str">
        <f t="shared" si="1146"/>
        <v>juil</v>
      </c>
      <c r="R9175" t="str">
        <f t="shared" si="1147"/>
        <v>Arkansas</v>
      </c>
      <c r="S9175" t="str">
        <f t="shared" si="1148"/>
        <v>2021-07</v>
      </c>
      <c r="T9175">
        <f>IF(AND(COUNTIF(Calculs!$Q$2:$Q$12,$O9175)&gt;0,COUNTIF(Calculs!$S$2:$S$12,$E9175)&gt;0,COUNTIF(Calculs!$U$2:$U$12,$H9175)&gt;0),1,0)</f>
        <v>1</v>
      </c>
      <c r="U9175">
        <f t="shared" si="1149"/>
        <v>4480</v>
      </c>
      <c r="V9175">
        <f t="shared" si="1150"/>
        <v>140</v>
      </c>
      <c r="W9175">
        <f t="shared" si="1151"/>
        <v>1971.2</v>
      </c>
    </row>
    <row r="9176" spans="1:23" ht="15.75" customHeight="1" x14ac:dyDescent="0.3">
      <c r="A9176" s="2" t="s">
        <v>24</v>
      </c>
      <c r="B9176" s="2">
        <v>1197831</v>
      </c>
      <c r="C9176" s="3">
        <v>44396</v>
      </c>
      <c r="D9176" s="12" t="str" cm="1">
        <f t="array" ref="D9176">_xlfn.SWITCH(WEEKDAY(C9176,2), 1, "Lundi", 2, "Mardi", 3, "Mercredi", 4, "Jeudi", 5, "Vendredi", 6, "Samedi", 7, "Dimanche", "Erreur")</f>
        <v>Lundi</v>
      </c>
      <c r="E9176" s="2" t="s">
        <v>26</v>
      </c>
      <c r="F9176" s="2" t="s">
        <v>101</v>
      </c>
      <c r="G9176" s="2" t="s">
        <v>102</v>
      </c>
      <c r="H9176" s="4" t="s">
        <v>20</v>
      </c>
      <c r="I9176" s="5">
        <v>35</v>
      </c>
      <c r="J9176" s="6">
        <v>120</v>
      </c>
      <c r="K9176" s="7">
        <v>4200</v>
      </c>
      <c r="L9176" s="7">
        <v>1806.0000000000002</v>
      </c>
      <c r="M9176" s="8">
        <v>0.43000000000000005</v>
      </c>
      <c r="N9176" s="2" t="s">
        <v>23</v>
      </c>
      <c r="O9176">
        <f t="shared" si="1144"/>
        <v>2021</v>
      </c>
      <c r="P9176">
        <f t="shared" si="1145"/>
        <v>7</v>
      </c>
      <c r="Q9176" t="str">
        <f t="shared" si="1146"/>
        <v>juil</v>
      </c>
      <c r="R9176" t="str">
        <f t="shared" si="1147"/>
        <v>Arkansas</v>
      </c>
      <c r="S9176" t="str">
        <f t="shared" si="1148"/>
        <v>2021-07</v>
      </c>
      <c r="T9176">
        <f>IF(AND(COUNTIF(Calculs!$Q$2:$Q$12,$O9176)&gt;0,COUNTIF(Calculs!$S$2:$S$12,$E9176)&gt;0,COUNTIF(Calculs!$U$2:$U$12,$H9176)&gt;0),1,0)</f>
        <v>1</v>
      </c>
      <c r="U9176">
        <f t="shared" si="1149"/>
        <v>4200</v>
      </c>
      <c r="V9176">
        <f t="shared" si="1150"/>
        <v>120</v>
      </c>
      <c r="W9176">
        <f t="shared" si="1151"/>
        <v>1806.0000000000002</v>
      </c>
    </row>
    <row r="9177" spans="1:23" ht="15.75" customHeight="1" x14ac:dyDescent="0.3">
      <c r="A9177" s="2" t="s">
        <v>24</v>
      </c>
      <c r="B9177" s="2">
        <v>1197831</v>
      </c>
      <c r="C9177" s="3">
        <v>44396</v>
      </c>
      <c r="D9177" s="12" t="str" cm="1">
        <f t="array" ref="D9177">_xlfn.SWITCH(WEEKDAY(C9177,2), 1, "Lundi", 2, "Mardi", 3, "Mercredi", 4, "Jeudi", 5, "Vendredi", 6, "Samedi", 7, "Dimanche", "Erreur")</f>
        <v>Lundi</v>
      </c>
      <c r="E9177" s="2" t="s">
        <v>26</v>
      </c>
      <c r="F9177" s="2" t="s">
        <v>101</v>
      </c>
      <c r="G9177" s="2" t="s">
        <v>102</v>
      </c>
      <c r="H9177" s="4" t="s">
        <v>21</v>
      </c>
      <c r="I9177" s="5">
        <v>40</v>
      </c>
      <c r="J9177" s="6">
        <v>149</v>
      </c>
      <c r="K9177" s="7">
        <v>5960</v>
      </c>
      <c r="L9177" s="7">
        <v>2384</v>
      </c>
      <c r="M9177" s="8">
        <v>0.39999999999999997</v>
      </c>
      <c r="N9177" s="2" t="s">
        <v>23</v>
      </c>
      <c r="O9177">
        <f t="shared" si="1144"/>
        <v>2021</v>
      </c>
      <c r="P9177">
        <f t="shared" si="1145"/>
        <v>7</v>
      </c>
      <c r="Q9177" t="str">
        <f t="shared" si="1146"/>
        <v>juil</v>
      </c>
      <c r="R9177" t="str">
        <f t="shared" si="1147"/>
        <v>Arkansas</v>
      </c>
      <c r="S9177" t="str">
        <f t="shared" si="1148"/>
        <v>2021-07</v>
      </c>
      <c r="T9177">
        <f>IF(AND(COUNTIF(Calculs!$Q$2:$Q$12,$O9177)&gt;0,COUNTIF(Calculs!$S$2:$S$12,$E9177)&gt;0,COUNTIF(Calculs!$U$2:$U$12,$H9177)&gt;0),1,0)</f>
        <v>1</v>
      </c>
      <c r="U9177">
        <f t="shared" si="1149"/>
        <v>5960</v>
      </c>
      <c r="V9177">
        <f t="shared" si="1150"/>
        <v>149</v>
      </c>
      <c r="W9177">
        <f t="shared" si="1151"/>
        <v>2384</v>
      </c>
    </row>
    <row r="9178" spans="1:23" ht="15.75" customHeight="1" x14ac:dyDescent="0.3">
      <c r="A9178" s="2" t="s">
        <v>24</v>
      </c>
      <c r="B9178" s="2">
        <v>1197831</v>
      </c>
      <c r="C9178" s="3">
        <v>44396</v>
      </c>
      <c r="D9178" s="12" t="str" cm="1">
        <f t="array" ref="D9178">_xlfn.SWITCH(WEEKDAY(C9178,2), 1, "Lundi", 2, "Mardi", 3, "Mercredi", 4, "Jeudi", 5, "Vendredi", 6, "Samedi", 7, "Dimanche", "Erreur")</f>
        <v>Lundi</v>
      </c>
      <c r="E9178" s="2" t="s">
        <v>26</v>
      </c>
      <c r="F9178" s="2" t="s">
        <v>101</v>
      </c>
      <c r="G9178" s="2" t="s">
        <v>102</v>
      </c>
      <c r="H9178" s="4" t="s">
        <v>22</v>
      </c>
      <c r="I9178" s="5">
        <v>50</v>
      </c>
      <c r="J9178" s="6">
        <v>198</v>
      </c>
      <c r="K9178" s="7">
        <v>9900</v>
      </c>
      <c r="L9178" s="7">
        <v>4554</v>
      </c>
      <c r="M9178" s="8">
        <v>0.46</v>
      </c>
      <c r="N9178" s="2" t="s">
        <v>23</v>
      </c>
      <c r="O9178">
        <f t="shared" si="1144"/>
        <v>2021</v>
      </c>
      <c r="P9178">
        <f t="shared" si="1145"/>
        <v>7</v>
      </c>
      <c r="Q9178" t="str">
        <f t="shared" si="1146"/>
        <v>juil</v>
      </c>
      <c r="R9178" t="str">
        <f t="shared" si="1147"/>
        <v>Arkansas</v>
      </c>
      <c r="S9178" t="str">
        <f t="shared" si="1148"/>
        <v>2021-07</v>
      </c>
      <c r="T9178">
        <f>IF(AND(COUNTIF(Calculs!$Q$2:$Q$12,$O9178)&gt;0,COUNTIF(Calculs!$S$2:$S$12,$E9178)&gt;0,COUNTIF(Calculs!$U$2:$U$12,$H9178)&gt;0),1,0)</f>
        <v>1</v>
      </c>
      <c r="U9178">
        <f t="shared" si="1149"/>
        <v>9900</v>
      </c>
      <c r="V9178">
        <f t="shared" si="1150"/>
        <v>198</v>
      </c>
      <c r="W9178">
        <f t="shared" si="1151"/>
        <v>4554</v>
      </c>
    </row>
    <row r="9179" spans="1:23" ht="15.75" customHeight="1" x14ac:dyDescent="0.3">
      <c r="A9179" s="2" t="s">
        <v>24</v>
      </c>
      <c r="B9179" s="2">
        <v>1197831</v>
      </c>
      <c r="C9179" s="3">
        <v>44428</v>
      </c>
      <c r="D9179" s="12" t="str" cm="1">
        <f t="array" ref="D9179">_xlfn.SWITCH(WEEKDAY(C9179,2), 1, "Lundi", 2, "Mardi", 3, "Mercredi", 4, "Jeudi", 5, "Vendredi", 6, "Samedi", 7, "Dimanche", "Erreur")</f>
        <v>Vendredi</v>
      </c>
      <c r="E9179" s="2" t="s">
        <v>26</v>
      </c>
      <c r="F9179" s="2" t="s">
        <v>101</v>
      </c>
      <c r="G9179" s="2" t="s">
        <v>102</v>
      </c>
      <c r="H9179" s="4" t="s">
        <v>16</v>
      </c>
      <c r="I9179" s="5">
        <v>43</v>
      </c>
      <c r="J9179" s="6">
        <v>233</v>
      </c>
      <c r="K9179" s="7">
        <v>10019</v>
      </c>
      <c r="L9179" s="7">
        <v>4508.55</v>
      </c>
      <c r="M9179" s="8">
        <v>0.45</v>
      </c>
      <c r="N9179" s="2" t="s">
        <v>23</v>
      </c>
      <c r="O9179">
        <f t="shared" si="1144"/>
        <v>2021</v>
      </c>
      <c r="P9179">
        <f t="shared" si="1145"/>
        <v>8</v>
      </c>
      <c r="Q9179" t="str">
        <f t="shared" si="1146"/>
        <v>août</v>
      </c>
      <c r="R9179" t="str">
        <f t="shared" si="1147"/>
        <v>Arkansas</v>
      </c>
      <c r="S9179" t="str">
        <f t="shared" si="1148"/>
        <v>2021-08</v>
      </c>
      <c r="T9179">
        <f>IF(AND(COUNTIF(Calculs!$Q$2:$Q$12,$O9179)&gt;0,COUNTIF(Calculs!$S$2:$S$12,$E9179)&gt;0,COUNTIF(Calculs!$U$2:$U$12,$H9179)&gt;0),1,0)</f>
        <v>1</v>
      </c>
      <c r="U9179">
        <f t="shared" si="1149"/>
        <v>10019</v>
      </c>
      <c r="V9179">
        <f t="shared" si="1150"/>
        <v>233</v>
      </c>
      <c r="W9179">
        <f t="shared" si="1151"/>
        <v>4508.55</v>
      </c>
    </row>
    <row r="9180" spans="1:23" ht="15.75" customHeight="1" x14ac:dyDescent="0.3">
      <c r="A9180" s="2" t="s">
        <v>24</v>
      </c>
      <c r="B9180" s="2">
        <v>1197831</v>
      </c>
      <c r="C9180" s="3">
        <v>44428</v>
      </c>
      <c r="D9180" s="12" t="str" cm="1">
        <f t="array" ref="D9180">_xlfn.SWITCH(WEEKDAY(C9180,2), 1, "Lundi", 2, "Mardi", 3, "Mercredi", 4, "Jeudi", 5, "Vendredi", 6, "Samedi", 7, "Dimanche", "Erreur")</f>
        <v>Vendredi</v>
      </c>
      <c r="E9180" s="2" t="s">
        <v>26</v>
      </c>
      <c r="F9180" s="2" t="s">
        <v>101</v>
      </c>
      <c r="G9180" s="2" t="s">
        <v>102</v>
      </c>
      <c r="H9180" s="4" t="s">
        <v>18</v>
      </c>
      <c r="I9180" s="5">
        <v>42</v>
      </c>
      <c r="J9180" s="6">
        <v>163</v>
      </c>
      <c r="K9180" s="7">
        <v>6846</v>
      </c>
      <c r="L9180" s="7">
        <v>2669.9399999999996</v>
      </c>
      <c r="M9180" s="8">
        <v>0.38999999999999996</v>
      </c>
      <c r="N9180" s="2" t="s">
        <v>23</v>
      </c>
      <c r="O9180">
        <f t="shared" si="1144"/>
        <v>2021</v>
      </c>
      <c r="P9180">
        <f t="shared" si="1145"/>
        <v>8</v>
      </c>
      <c r="Q9180" t="str">
        <f t="shared" si="1146"/>
        <v>août</v>
      </c>
      <c r="R9180" t="str">
        <f t="shared" si="1147"/>
        <v>Arkansas</v>
      </c>
      <c r="S9180" t="str">
        <f t="shared" si="1148"/>
        <v>2021-08</v>
      </c>
      <c r="T9180">
        <f>IF(AND(COUNTIF(Calculs!$Q$2:$Q$12,$O9180)&gt;0,COUNTIF(Calculs!$S$2:$S$12,$E9180)&gt;0,COUNTIF(Calculs!$U$2:$U$12,$H9180)&gt;0),1,0)</f>
        <v>1</v>
      </c>
      <c r="U9180">
        <f t="shared" si="1149"/>
        <v>6846</v>
      </c>
      <c r="V9180">
        <f t="shared" si="1150"/>
        <v>163</v>
      </c>
      <c r="W9180">
        <f t="shared" si="1151"/>
        <v>2669.9399999999996</v>
      </c>
    </row>
    <row r="9181" spans="1:23" ht="15.75" customHeight="1" x14ac:dyDescent="0.3">
      <c r="A9181" s="2" t="s">
        <v>24</v>
      </c>
      <c r="B9181" s="2">
        <v>1197831</v>
      </c>
      <c r="C9181" s="3">
        <v>44428</v>
      </c>
      <c r="D9181" s="12" t="str" cm="1">
        <f t="array" ref="D9181">_xlfn.SWITCH(WEEKDAY(C9181,2), 1, "Lundi", 2, "Mardi", 3, "Mercredi", 4, "Jeudi", 5, "Vendredi", 6, "Samedi", 7, "Dimanche", "Erreur")</f>
        <v>Vendredi</v>
      </c>
      <c r="E9181" s="2" t="s">
        <v>26</v>
      </c>
      <c r="F9181" s="2" t="s">
        <v>101</v>
      </c>
      <c r="G9181" s="2" t="s">
        <v>102</v>
      </c>
      <c r="H9181" s="4" t="s">
        <v>19</v>
      </c>
      <c r="I9181" s="5">
        <v>40</v>
      </c>
      <c r="J9181" s="6">
        <v>135</v>
      </c>
      <c r="K9181" s="7">
        <v>5400</v>
      </c>
      <c r="L9181" s="7">
        <v>2376</v>
      </c>
      <c r="M9181" s="8">
        <v>0.44</v>
      </c>
      <c r="N9181" s="2" t="s">
        <v>23</v>
      </c>
      <c r="O9181">
        <f t="shared" si="1144"/>
        <v>2021</v>
      </c>
      <c r="P9181">
        <f t="shared" si="1145"/>
        <v>8</v>
      </c>
      <c r="Q9181" t="str">
        <f t="shared" si="1146"/>
        <v>août</v>
      </c>
      <c r="R9181" t="str">
        <f t="shared" si="1147"/>
        <v>Arkansas</v>
      </c>
      <c r="S9181" t="str">
        <f t="shared" si="1148"/>
        <v>2021-08</v>
      </c>
      <c r="T9181">
        <f>IF(AND(COUNTIF(Calculs!$Q$2:$Q$12,$O9181)&gt;0,COUNTIF(Calculs!$S$2:$S$12,$E9181)&gt;0,COUNTIF(Calculs!$U$2:$U$12,$H9181)&gt;0),1,0)</f>
        <v>1</v>
      </c>
      <c r="U9181">
        <f t="shared" si="1149"/>
        <v>5400</v>
      </c>
      <c r="V9181">
        <f t="shared" si="1150"/>
        <v>135</v>
      </c>
      <c r="W9181">
        <f t="shared" si="1151"/>
        <v>2376</v>
      </c>
    </row>
    <row r="9182" spans="1:23" ht="15.75" customHeight="1" x14ac:dyDescent="0.3">
      <c r="A9182" s="2" t="s">
        <v>24</v>
      </c>
      <c r="B9182" s="2">
        <v>1197831</v>
      </c>
      <c r="C9182" s="3">
        <v>44428</v>
      </c>
      <c r="D9182" s="12" t="str" cm="1">
        <f t="array" ref="D9182">_xlfn.SWITCH(WEEKDAY(C9182,2), 1, "Lundi", 2, "Mardi", 3, "Mercredi", 4, "Jeudi", 5, "Vendredi", 6, "Samedi", 7, "Dimanche", "Erreur")</f>
        <v>Vendredi</v>
      </c>
      <c r="E9182" s="2" t="s">
        <v>26</v>
      </c>
      <c r="F9182" s="2" t="s">
        <v>101</v>
      </c>
      <c r="G9182" s="2" t="s">
        <v>102</v>
      </c>
      <c r="H9182" s="4" t="s">
        <v>20</v>
      </c>
      <c r="I9182" s="5">
        <v>29</v>
      </c>
      <c r="J9182" s="6">
        <v>132</v>
      </c>
      <c r="K9182" s="7">
        <v>3828</v>
      </c>
      <c r="L9182" s="7">
        <v>1722.6000000000001</v>
      </c>
      <c r="M9182" s="8">
        <v>0.45</v>
      </c>
      <c r="N9182" s="2" t="s">
        <v>23</v>
      </c>
      <c r="O9182">
        <f t="shared" si="1144"/>
        <v>2021</v>
      </c>
      <c r="P9182">
        <f t="shared" si="1145"/>
        <v>8</v>
      </c>
      <c r="Q9182" t="str">
        <f t="shared" si="1146"/>
        <v>août</v>
      </c>
      <c r="R9182" t="str">
        <f t="shared" si="1147"/>
        <v>Arkansas</v>
      </c>
      <c r="S9182" t="str">
        <f t="shared" si="1148"/>
        <v>2021-08</v>
      </c>
      <c r="T9182">
        <f>IF(AND(COUNTIF(Calculs!$Q$2:$Q$12,$O9182)&gt;0,COUNTIF(Calculs!$S$2:$S$12,$E9182)&gt;0,COUNTIF(Calculs!$U$2:$U$12,$H9182)&gt;0),1,0)</f>
        <v>1</v>
      </c>
      <c r="U9182">
        <f t="shared" si="1149"/>
        <v>3828</v>
      </c>
      <c r="V9182">
        <f t="shared" si="1150"/>
        <v>132</v>
      </c>
      <c r="W9182">
        <f t="shared" si="1151"/>
        <v>1722.6000000000001</v>
      </c>
    </row>
    <row r="9183" spans="1:23" ht="15.75" customHeight="1" x14ac:dyDescent="0.3">
      <c r="A9183" s="2" t="s">
        <v>24</v>
      </c>
      <c r="B9183" s="2">
        <v>1197831</v>
      </c>
      <c r="C9183" s="3">
        <v>44428</v>
      </c>
      <c r="D9183" s="12" t="str" cm="1">
        <f t="array" ref="D9183">_xlfn.SWITCH(WEEKDAY(C9183,2), 1, "Lundi", 2, "Mardi", 3, "Mercredi", 4, "Jeudi", 5, "Vendredi", 6, "Samedi", 7, "Dimanche", "Erreur")</f>
        <v>Vendredi</v>
      </c>
      <c r="E9183" s="2" t="s">
        <v>26</v>
      </c>
      <c r="F9183" s="2" t="s">
        <v>101</v>
      </c>
      <c r="G9183" s="2" t="s">
        <v>102</v>
      </c>
      <c r="H9183" s="4" t="s">
        <v>21</v>
      </c>
      <c r="I9183" s="5">
        <v>40</v>
      </c>
      <c r="J9183" s="6">
        <v>113</v>
      </c>
      <c r="K9183" s="7">
        <v>4520</v>
      </c>
      <c r="L9183" s="7">
        <v>1672.4</v>
      </c>
      <c r="M9183" s="8">
        <v>0.37</v>
      </c>
      <c r="N9183" s="2" t="s">
        <v>23</v>
      </c>
      <c r="O9183">
        <f t="shared" si="1144"/>
        <v>2021</v>
      </c>
      <c r="P9183">
        <f t="shared" si="1145"/>
        <v>8</v>
      </c>
      <c r="Q9183" t="str">
        <f t="shared" si="1146"/>
        <v>août</v>
      </c>
      <c r="R9183" t="str">
        <f t="shared" si="1147"/>
        <v>Arkansas</v>
      </c>
      <c r="S9183" t="str">
        <f t="shared" si="1148"/>
        <v>2021-08</v>
      </c>
      <c r="T9183">
        <f>IF(AND(COUNTIF(Calculs!$Q$2:$Q$12,$O9183)&gt;0,COUNTIF(Calculs!$S$2:$S$12,$E9183)&gt;0,COUNTIF(Calculs!$U$2:$U$12,$H9183)&gt;0),1,0)</f>
        <v>1</v>
      </c>
      <c r="U9183">
        <f t="shared" si="1149"/>
        <v>4520</v>
      </c>
      <c r="V9183">
        <f t="shared" si="1150"/>
        <v>113</v>
      </c>
      <c r="W9183">
        <f t="shared" si="1151"/>
        <v>1672.4</v>
      </c>
    </row>
    <row r="9184" spans="1:23" ht="15.75" customHeight="1" x14ac:dyDescent="0.3">
      <c r="A9184" s="2" t="s">
        <v>24</v>
      </c>
      <c r="B9184" s="2">
        <v>1197831</v>
      </c>
      <c r="C9184" s="3">
        <v>44428</v>
      </c>
      <c r="D9184" s="12" t="str" cm="1">
        <f t="array" ref="D9184">_xlfn.SWITCH(WEEKDAY(C9184,2), 1, "Lundi", 2, "Mardi", 3, "Mercredi", 4, "Jeudi", 5, "Vendredi", 6, "Samedi", 7, "Dimanche", "Erreur")</f>
        <v>Vendredi</v>
      </c>
      <c r="E9184" s="2" t="s">
        <v>26</v>
      </c>
      <c r="F9184" s="2" t="s">
        <v>101</v>
      </c>
      <c r="G9184" s="2" t="s">
        <v>102</v>
      </c>
      <c r="H9184" s="4" t="s">
        <v>22</v>
      </c>
      <c r="I9184" s="5">
        <v>40</v>
      </c>
      <c r="J9184" s="6">
        <v>193</v>
      </c>
      <c r="K9184" s="7">
        <v>7720</v>
      </c>
      <c r="L9184" s="7">
        <v>3628.4</v>
      </c>
      <c r="M9184" s="8">
        <v>0.47000000000000003</v>
      </c>
      <c r="N9184" s="2" t="s">
        <v>23</v>
      </c>
      <c r="O9184">
        <f t="shared" si="1144"/>
        <v>2021</v>
      </c>
      <c r="P9184">
        <f t="shared" si="1145"/>
        <v>8</v>
      </c>
      <c r="Q9184" t="str">
        <f t="shared" si="1146"/>
        <v>août</v>
      </c>
      <c r="R9184" t="str">
        <f t="shared" si="1147"/>
        <v>Arkansas</v>
      </c>
      <c r="S9184" t="str">
        <f t="shared" si="1148"/>
        <v>2021-08</v>
      </c>
      <c r="T9184">
        <f>IF(AND(COUNTIF(Calculs!$Q$2:$Q$12,$O9184)&gt;0,COUNTIF(Calculs!$S$2:$S$12,$E9184)&gt;0,COUNTIF(Calculs!$U$2:$U$12,$H9184)&gt;0),1,0)</f>
        <v>1</v>
      </c>
      <c r="U9184">
        <f t="shared" si="1149"/>
        <v>7720</v>
      </c>
      <c r="V9184">
        <f t="shared" si="1150"/>
        <v>193</v>
      </c>
      <c r="W9184">
        <f t="shared" si="1151"/>
        <v>3628.4</v>
      </c>
    </row>
    <row r="9185" spans="1:23" ht="15.75" customHeight="1" x14ac:dyDescent="0.3">
      <c r="A9185" s="2" t="s">
        <v>24</v>
      </c>
      <c r="B9185" s="2">
        <v>1197831</v>
      </c>
      <c r="C9185" s="3">
        <v>44458</v>
      </c>
      <c r="D9185" s="12" t="str" cm="1">
        <f t="array" ref="D9185">_xlfn.SWITCH(WEEKDAY(C9185,2), 1, "Lundi", 2, "Mardi", 3, "Mercredi", 4, "Jeudi", 5, "Vendredi", 6, "Samedi", 7, "Dimanche", "Erreur")</f>
        <v>Dimanche</v>
      </c>
      <c r="E9185" s="2" t="s">
        <v>26</v>
      </c>
      <c r="F9185" s="2" t="s">
        <v>101</v>
      </c>
      <c r="G9185" s="2" t="s">
        <v>102</v>
      </c>
      <c r="H9185" s="4" t="s">
        <v>16</v>
      </c>
      <c r="I9185" s="5">
        <v>35</v>
      </c>
      <c r="J9185" s="6">
        <v>221</v>
      </c>
      <c r="K9185" s="7">
        <v>7735</v>
      </c>
      <c r="L9185" s="7">
        <v>3326.05</v>
      </c>
      <c r="M9185" s="8">
        <v>0.43000000000000005</v>
      </c>
      <c r="N9185" s="2" t="s">
        <v>23</v>
      </c>
      <c r="O9185">
        <f t="shared" si="1144"/>
        <v>2021</v>
      </c>
      <c r="P9185">
        <f t="shared" si="1145"/>
        <v>9</v>
      </c>
      <c r="Q9185" t="str">
        <f t="shared" si="1146"/>
        <v>sept</v>
      </c>
      <c r="R9185" t="str">
        <f t="shared" si="1147"/>
        <v>Arkansas</v>
      </c>
      <c r="S9185" t="str">
        <f t="shared" si="1148"/>
        <v>2021-09</v>
      </c>
      <c r="T9185">
        <f>IF(AND(COUNTIF(Calculs!$Q$2:$Q$12,$O9185)&gt;0,COUNTIF(Calculs!$S$2:$S$12,$E9185)&gt;0,COUNTIF(Calculs!$U$2:$U$12,$H9185)&gt;0),1,0)</f>
        <v>1</v>
      </c>
      <c r="U9185">
        <f t="shared" si="1149"/>
        <v>7735</v>
      </c>
      <c r="V9185">
        <f t="shared" si="1150"/>
        <v>221</v>
      </c>
      <c r="W9185">
        <f t="shared" si="1151"/>
        <v>3326.05</v>
      </c>
    </row>
    <row r="9186" spans="1:23" ht="15.75" customHeight="1" x14ac:dyDescent="0.3">
      <c r="A9186" s="2" t="s">
        <v>24</v>
      </c>
      <c r="B9186" s="2">
        <v>1197831</v>
      </c>
      <c r="C9186" s="3">
        <v>44458</v>
      </c>
      <c r="D9186" s="12" t="str" cm="1">
        <f t="array" ref="D9186">_xlfn.SWITCH(WEEKDAY(C9186,2), 1, "Lundi", 2, "Mardi", 3, "Mercredi", 4, "Jeudi", 5, "Vendredi", 6, "Samedi", 7, "Dimanche", "Erreur")</f>
        <v>Dimanche</v>
      </c>
      <c r="E9186" s="2" t="s">
        <v>26</v>
      </c>
      <c r="F9186" s="2" t="s">
        <v>101</v>
      </c>
      <c r="G9186" s="2" t="s">
        <v>102</v>
      </c>
      <c r="H9186" s="4" t="s">
        <v>18</v>
      </c>
      <c r="I9186" s="5">
        <v>26</v>
      </c>
      <c r="J9186" s="6">
        <v>135</v>
      </c>
      <c r="K9186" s="7">
        <v>3510</v>
      </c>
      <c r="L9186" s="7">
        <v>1439.1</v>
      </c>
      <c r="M9186" s="8">
        <v>0.41</v>
      </c>
      <c r="N9186" s="2" t="s">
        <v>23</v>
      </c>
      <c r="O9186">
        <f t="shared" si="1144"/>
        <v>2021</v>
      </c>
      <c r="P9186">
        <f t="shared" si="1145"/>
        <v>9</v>
      </c>
      <c r="Q9186" t="str">
        <f t="shared" si="1146"/>
        <v>sept</v>
      </c>
      <c r="R9186" t="str">
        <f t="shared" si="1147"/>
        <v>Arkansas</v>
      </c>
      <c r="S9186" t="str">
        <f t="shared" si="1148"/>
        <v>2021-09</v>
      </c>
      <c r="T9186">
        <f>IF(AND(COUNTIF(Calculs!$Q$2:$Q$12,$O9186)&gt;0,COUNTIF(Calculs!$S$2:$S$12,$E9186)&gt;0,COUNTIF(Calculs!$U$2:$U$12,$H9186)&gt;0),1,0)</f>
        <v>1</v>
      </c>
      <c r="U9186">
        <f t="shared" si="1149"/>
        <v>3510</v>
      </c>
      <c r="V9186">
        <f t="shared" si="1150"/>
        <v>135</v>
      </c>
      <c r="W9186">
        <f t="shared" si="1151"/>
        <v>1439.1</v>
      </c>
    </row>
    <row r="9187" spans="1:23" ht="15.75" customHeight="1" x14ac:dyDescent="0.3">
      <c r="A9187" s="2" t="s">
        <v>24</v>
      </c>
      <c r="B9187" s="2">
        <v>1197831</v>
      </c>
      <c r="C9187" s="3">
        <v>44458</v>
      </c>
      <c r="D9187" s="12" t="str" cm="1">
        <f t="array" ref="D9187">_xlfn.SWITCH(WEEKDAY(C9187,2), 1, "Lundi", 2, "Mardi", 3, "Mercredi", 4, "Jeudi", 5, "Vendredi", 6, "Samedi", 7, "Dimanche", "Erreur")</f>
        <v>Dimanche</v>
      </c>
      <c r="E9187" s="2" t="s">
        <v>26</v>
      </c>
      <c r="F9187" s="2" t="s">
        <v>101</v>
      </c>
      <c r="G9187" s="2" t="s">
        <v>102</v>
      </c>
      <c r="H9187" s="4" t="s">
        <v>19</v>
      </c>
      <c r="I9187" s="5">
        <v>11</v>
      </c>
      <c r="J9187" s="6">
        <v>123</v>
      </c>
      <c r="K9187" s="7">
        <v>1353</v>
      </c>
      <c r="L9187" s="7">
        <v>635.91000000000008</v>
      </c>
      <c r="M9187" s="8">
        <v>0.47000000000000003</v>
      </c>
      <c r="N9187" s="2" t="s">
        <v>23</v>
      </c>
      <c r="O9187">
        <f t="shared" si="1144"/>
        <v>2021</v>
      </c>
      <c r="P9187">
        <f t="shared" si="1145"/>
        <v>9</v>
      </c>
      <c r="Q9187" t="str">
        <f t="shared" si="1146"/>
        <v>sept</v>
      </c>
      <c r="R9187" t="str">
        <f t="shared" si="1147"/>
        <v>Arkansas</v>
      </c>
      <c r="S9187" t="str">
        <f t="shared" si="1148"/>
        <v>2021-09</v>
      </c>
      <c r="T9187">
        <f>IF(AND(COUNTIF(Calculs!$Q$2:$Q$12,$O9187)&gt;0,COUNTIF(Calculs!$S$2:$S$12,$E9187)&gt;0,COUNTIF(Calculs!$U$2:$U$12,$H9187)&gt;0),1,0)</f>
        <v>1</v>
      </c>
      <c r="U9187">
        <f t="shared" si="1149"/>
        <v>1353</v>
      </c>
      <c r="V9187">
        <f t="shared" si="1150"/>
        <v>123</v>
      </c>
      <c r="W9187">
        <f t="shared" si="1151"/>
        <v>635.91000000000008</v>
      </c>
    </row>
    <row r="9188" spans="1:23" ht="15.75" customHeight="1" x14ac:dyDescent="0.3">
      <c r="A9188" s="2" t="s">
        <v>24</v>
      </c>
      <c r="B9188" s="2">
        <v>1197831</v>
      </c>
      <c r="C9188" s="3">
        <v>44458</v>
      </c>
      <c r="D9188" s="12" t="str" cm="1">
        <f t="array" ref="D9188">_xlfn.SWITCH(WEEKDAY(C9188,2), 1, "Lundi", 2, "Mardi", 3, "Mercredi", 4, "Jeudi", 5, "Vendredi", 6, "Samedi", 7, "Dimanche", "Erreur")</f>
        <v>Dimanche</v>
      </c>
      <c r="E9188" s="2" t="s">
        <v>26</v>
      </c>
      <c r="F9188" s="2" t="s">
        <v>101</v>
      </c>
      <c r="G9188" s="2" t="s">
        <v>102</v>
      </c>
      <c r="H9188" s="4" t="s">
        <v>20</v>
      </c>
      <c r="I9188" s="5">
        <v>12</v>
      </c>
      <c r="J9188" s="6">
        <v>104</v>
      </c>
      <c r="K9188" s="7">
        <v>1248</v>
      </c>
      <c r="L9188" s="7">
        <v>524.16000000000008</v>
      </c>
      <c r="M9188" s="8">
        <v>0.42000000000000004</v>
      </c>
      <c r="N9188" s="2" t="s">
        <v>23</v>
      </c>
      <c r="O9188">
        <f t="shared" si="1144"/>
        <v>2021</v>
      </c>
      <c r="P9188">
        <f t="shared" si="1145"/>
        <v>9</v>
      </c>
      <c r="Q9188" t="str">
        <f t="shared" si="1146"/>
        <v>sept</v>
      </c>
      <c r="R9188" t="str">
        <f t="shared" si="1147"/>
        <v>Arkansas</v>
      </c>
      <c r="S9188" t="str">
        <f t="shared" si="1148"/>
        <v>2021-09</v>
      </c>
      <c r="T9188">
        <f>IF(AND(COUNTIF(Calculs!$Q$2:$Q$12,$O9188)&gt;0,COUNTIF(Calculs!$S$2:$S$12,$E9188)&gt;0,COUNTIF(Calculs!$U$2:$U$12,$H9188)&gt;0),1,0)</f>
        <v>1</v>
      </c>
      <c r="U9188">
        <f t="shared" si="1149"/>
        <v>1248</v>
      </c>
      <c r="V9188">
        <f t="shared" si="1150"/>
        <v>104</v>
      </c>
      <c r="W9188">
        <f t="shared" si="1151"/>
        <v>524.16000000000008</v>
      </c>
    </row>
    <row r="9189" spans="1:23" ht="15.75" customHeight="1" x14ac:dyDescent="0.3">
      <c r="A9189" s="2" t="s">
        <v>24</v>
      </c>
      <c r="B9189" s="2">
        <v>1197831</v>
      </c>
      <c r="C9189" s="3">
        <v>44458</v>
      </c>
      <c r="D9189" s="12" t="str" cm="1">
        <f t="array" ref="D9189">_xlfn.SWITCH(WEEKDAY(C9189,2), 1, "Lundi", 2, "Mardi", 3, "Mercredi", 4, "Jeudi", 5, "Vendredi", 6, "Samedi", 7, "Dimanche", "Erreur")</f>
        <v>Dimanche</v>
      </c>
      <c r="E9189" s="2" t="s">
        <v>26</v>
      </c>
      <c r="F9189" s="2" t="s">
        <v>101</v>
      </c>
      <c r="G9189" s="2" t="s">
        <v>102</v>
      </c>
      <c r="H9189" s="4" t="s">
        <v>21</v>
      </c>
      <c r="I9189" s="5">
        <v>18</v>
      </c>
      <c r="J9189" s="6">
        <v>111</v>
      </c>
      <c r="K9189" s="7">
        <v>1998</v>
      </c>
      <c r="L9189" s="7">
        <v>779.21999999999991</v>
      </c>
      <c r="M9189" s="8">
        <v>0.38999999999999996</v>
      </c>
      <c r="N9189" s="2" t="s">
        <v>23</v>
      </c>
      <c r="O9189">
        <f t="shared" si="1144"/>
        <v>2021</v>
      </c>
      <c r="P9189">
        <f t="shared" si="1145"/>
        <v>9</v>
      </c>
      <c r="Q9189" t="str">
        <f t="shared" si="1146"/>
        <v>sept</v>
      </c>
      <c r="R9189" t="str">
        <f t="shared" si="1147"/>
        <v>Arkansas</v>
      </c>
      <c r="S9189" t="str">
        <f t="shared" si="1148"/>
        <v>2021-09</v>
      </c>
      <c r="T9189">
        <f>IF(AND(COUNTIF(Calculs!$Q$2:$Q$12,$O9189)&gt;0,COUNTIF(Calculs!$S$2:$S$12,$E9189)&gt;0,COUNTIF(Calculs!$U$2:$U$12,$H9189)&gt;0),1,0)</f>
        <v>1</v>
      </c>
      <c r="U9189">
        <f t="shared" si="1149"/>
        <v>1998</v>
      </c>
      <c r="V9189">
        <f t="shared" si="1150"/>
        <v>111</v>
      </c>
      <c r="W9189">
        <f t="shared" si="1151"/>
        <v>779.21999999999991</v>
      </c>
    </row>
    <row r="9190" spans="1:23" ht="15.75" customHeight="1" x14ac:dyDescent="0.3">
      <c r="A9190" s="2" t="s">
        <v>24</v>
      </c>
      <c r="B9190" s="2">
        <v>1197831</v>
      </c>
      <c r="C9190" s="3">
        <v>44458</v>
      </c>
      <c r="D9190" s="12" t="str" cm="1">
        <f t="array" ref="D9190">_xlfn.SWITCH(WEEKDAY(C9190,2), 1, "Lundi", 2, "Mardi", 3, "Mercredi", 4, "Jeudi", 5, "Vendredi", 6, "Samedi", 7, "Dimanche", "Erreur")</f>
        <v>Dimanche</v>
      </c>
      <c r="E9190" s="2" t="s">
        <v>26</v>
      </c>
      <c r="F9190" s="2" t="s">
        <v>101</v>
      </c>
      <c r="G9190" s="2" t="s">
        <v>102</v>
      </c>
      <c r="H9190" s="4" t="s">
        <v>22</v>
      </c>
      <c r="I9190" s="5">
        <v>22</v>
      </c>
      <c r="J9190" s="6">
        <v>140</v>
      </c>
      <c r="K9190" s="7">
        <v>3080</v>
      </c>
      <c r="L9190" s="7">
        <v>1293.6000000000001</v>
      </c>
      <c r="M9190" s="8">
        <v>0.42000000000000004</v>
      </c>
      <c r="N9190" s="2" t="s">
        <v>23</v>
      </c>
      <c r="O9190">
        <f t="shared" si="1144"/>
        <v>2021</v>
      </c>
      <c r="P9190">
        <f t="shared" si="1145"/>
        <v>9</v>
      </c>
      <c r="Q9190" t="str">
        <f t="shared" si="1146"/>
        <v>sept</v>
      </c>
      <c r="R9190" t="str">
        <f t="shared" si="1147"/>
        <v>Arkansas</v>
      </c>
      <c r="S9190" t="str">
        <f t="shared" si="1148"/>
        <v>2021-09</v>
      </c>
      <c r="T9190">
        <f>IF(AND(COUNTIF(Calculs!$Q$2:$Q$12,$O9190)&gt;0,COUNTIF(Calculs!$S$2:$S$12,$E9190)&gt;0,COUNTIF(Calculs!$U$2:$U$12,$H9190)&gt;0),1,0)</f>
        <v>1</v>
      </c>
      <c r="U9190">
        <f t="shared" si="1149"/>
        <v>3080</v>
      </c>
      <c r="V9190">
        <f t="shared" si="1150"/>
        <v>140</v>
      </c>
      <c r="W9190">
        <f t="shared" si="1151"/>
        <v>1293.6000000000001</v>
      </c>
    </row>
    <row r="9191" spans="1:23" ht="15.75" customHeight="1" x14ac:dyDescent="0.3">
      <c r="A9191" s="2" t="s">
        <v>24</v>
      </c>
      <c r="B9191" s="2">
        <v>1197831</v>
      </c>
      <c r="C9191" s="3">
        <v>44490</v>
      </c>
      <c r="D9191" s="12" t="str" cm="1">
        <f t="array" ref="D9191">_xlfn.SWITCH(WEEKDAY(C9191,2), 1, "Lundi", 2, "Mardi", 3, "Mercredi", 4, "Jeudi", 5, "Vendredi", 6, "Samedi", 7, "Dimanche", "Erreur")</f>
        <v>Jeudi</v>
      </c>
      <c r="E9191" s="2" t="s">
        <v>26</v>
      </c>
      <c r="F9191" s="2" t="s">
        <v>101</v>
      </c>
      <c r="G9191" s="2" t="s">
        <v>102</v>
      </c>
      <c r="H9191" s="4" t="s">
        <v>16</v>
      </c>
      <c r="I9191" s="5">
        <v>21</v>
      </c>
      <c r="J9191" s="6">
        <v>180</v>
      </c>
      <c r="K9191" s="7">
        <v>3780</v>
      </c>
      <c r="L9191" s="7">
        <v>1701</v>
      </c>
      <c r="M9191" s="8">
        <v>0.45</v>
      </c>
      <c r="N9191" s="2" t="s">
        <v>23</v>
      </c>
      <c r="O9191">
        <f t="shared" si="1144"/>
        <v>2021</v>
      </c>
      <c r="P9191">
        <f t="shared" si="1145"/>
        <v>10</v>
      </c>
      <c r="Q9191" t="str">
        <f t="shared" si="1146"/>
        <v>oct</v>
      </c>
      <c r="R9191" t="str">
        <f t="shared" si="1147"/>
        <v>Arkansas</v>
      </c>
      <c r="S9191" t="str">
        <f t="shared" si="1148"/>
        <v>2021-10</v>
      </c>
      <c r="T9191">
        <f>IF(AND(COUNTIF(Calculs!$Q$2:$Q$12,$O9191)&gt;0,COUNTIF(Calculs!$S$2:$S$12,$E9191)&gt;0,COUNTIF(Calculs!$U$2:$U$12,$H9191)&gt;0),1,0)</f>
        <v>1</v>
      </c>
      <c r="U9191">
        <f t="shared" si="1149"/>
        <v>3780</v>
      </c>
      <c r="V9191">
        <f t="shared" si="1150"/>
        <v>180</v>
      </c>
      <c r="W9191">
        <f t="shared" si="1151"/>
        <v>1701</v>
      </c>
    </row>
    <row r="9192" spans="1:23" ht="15.75" customHeight="1" x14ac:dyDescent="0.3">
      <c r="A9192" s="2" t="s">
        <v>24</v>
      </c>
      <c r="B9192" s="2">
        <v>1197831</v>
      </c>
      <c r="C9192" s="3">
        <v>44490</v>
      </c>
      <c r="D9192" s="12" t="str" cm="1">
        <f t="array" ref="D9192">_xlfn.SWITCH(WEEKDAY(C9192,2), 1, "Lundi", 2, "Mardi", 3, "Mercredi", 4, "Jeudi", 5, "Vendredi", 6, "Samedi", 7, "Dimanche", "Erreur")</f>
        <v>Jeudi</v>
      </c>
      <c r="E9192" s="2" t="s">
        <v>26</v>
      </c>
      <c r="F9192" s="2" t="s">
        <v>101</v>
      </c>
      <c r="G9192" s="2" t="s">
        <v>102</v>
      </c>
      <c r="H9192" s="4" t="s">
        <v>18</v>
      </c>
      <c r="I9192" s="5">
        <v>14</v>
      </c>
      <c r="J9192" s="6">
        <v>132</v>
      </c>
      <c r="K9192" s="7">
        <v>1848</v>
      </c>
      <c r="L9192" s="7">
        <v>739.19999999999993</v>
      </c>
      <c r="M9192" s="8">
        <v>0.39999999999999997</v>
      </c>
      <c r="N9192" s="2" t="s">
        <v>23</v>
      </c>
      <c r="O9192">
        <f t="shared" si="1144"/>
        <v>2021</v>
      </c>
      <c r="P9192">
        <f t="shared" si="1145"/>
        <v>10</v>
      </c>
      <c r="Q9192" t="str">
        <f t="shared" si="1146"/>
        <v>oct</v>
      </c>
      <c r="R9192" t="str">
        <f t="shared" si="1147"/>
        <v>Arkansas</v>
      </c>
      <c r="S9192" t="str">
        <f t="shared" si="1148"/>
        <v>2021-10</v>
      </c>
      <c r="T9192">
        <f>IF(AND(COUNTIF(Calculs!$Q$2:$Q$12,$O9192)&gt;0,COUNTIF(Calculs!$S$2:$S$12,$E9192)&gt;0,COUNTIF(Calculs!$U$2:$U$12,$H9192)&gt;0),1,0)</f>
        <v>1</v>
      </c>
      <c r="U9192">
        <f t="shared" si="1149"/>
        <v>1848</v>
      </c>
      <c r="V9192">
        <f t="shared" si="1150"/>
        <v>132</v>
      </c>
      <c r="W9192">
        <f t="shared" si="1151"/>
        <v>739.19999999999993</v>
      </c>
    </row>
    <row r="9193" spans="1:23" ht="15.75" customHeight="1" x14ac:dyDescent="0.3">
      <c r="A9193" s="2" t="s">
        <v>24</v>
      </c>
      <c r="B9193" s="2">
        <v>1197831</v>
      </c>
      <c r="C9193" s="3">
        <v>44490</v>
      </c>
      <c r="D9193" s="12" t="str" cm="1">
        <f t="array" ref="D9193">_xlfn.SWITCH(WEEKDAY(C9193,2), 1, "Lundi", 2, "Mardi", 3, "Mercredi", 4, "Jeudi", 5, "Vendredi", 6, "Samedi", 7, "Dimanche", "Erreur")</f>
        <v>Jeudi</v>
      </c>
      <c r="E9193" s="2" t="s">
        <v>26</v>
      </c>
      <c r="F9193" s="2" t="s">
        <v>101</v>
      </c>
      <c r="G9193" s="2" t="s">
        <v>102</v>
      </c>
      <c r="H9193" s="4" t="s">
        <v>19</v>
      </c>
      <c r="I9193" s="5">
        <v>16</v>
      </c>
      <c r="J9193" s="6">
        <v>99</v>
      </c>
      <c r="K9193" s="7">
        <v>1584</v>
      </c>
      <c r="L9193" s="7">
        <v>728.64</v>
      </c>
      <c r="M9193" s="8">
        <v>0.46</v>
      </c>
      <c r="N9193" s="2" t="s">
        <v>23</v>
      </c>
      <c r="O9193">
        <f t="shared" si="1144"/>
        <v>2021</v>
      </c>
      <c r="P9193">
        <f t="shared" si="1145"/>
        <v>10</v>
      </c>
      <c r="Q9193" t="str">
        <f t="shared" si="1146"/>
        <v>oct</v>
      </c>
      <c r="R9193" t="str">
        <f t="shared" si="1147"/>
        <v>Arkansas</v>
      </c>
      <c r="S9193" t="str">
        <f t="shared" si="1148"/>
        <v>2021-10</v>
      </c>
      <c r="T9193">
        <f>IF(AND(COUNTIF(Calculs!$Q$2:$Q$12,$O9193)&gt;0,COUNTIF(Calculs!$S$2:$S$12,$E9193)&gt;0,COUNTIF(Calculs!$U$2:$U$12,$H9193)&gt;0),1,0)</f>
        <v>1</v>
      </c>
      <c r="U9193">
        <f t="shared" si="1149"/>
        <v>1584</v>
      </c>
      <c r="V9193">
        <f t="shared" si="1150"/>
        <v>99</v>
      </c>
      <c r="W9193">
        <f t="shared" si="1151"/>
        <v>728.64</v>
      </c>
    </row>
    <row r="9194" spans="1:23" ht="15.75" customHeight="1" x14ac:dyDescent="0.3">
      <c r="A9194" s="2" t="s">
        <v>24</v>
      </c>
      <c r="B9194" s="2">
        <v>1197831</v>
      </c>
      <c r="C9194" s="3">
        <v>44490</v>
      </c>
      <c r="D9194" s="12" t="str" cm="1">
        <f t="array" ref="D9194">_xlfn.SWITCH(WEEKDAY(C9194,2), 1, "Lundi", 2, "Mardi", 3, "Mercredi", 4, "Jeudi", 5, "Vendredi", 6, "Samedi", 7, "Dimanche", "Erreur")</f>
        <v>Jeudi</v>
      </c>
      <c r="E9194" s="2" t="s">
        <v>26</v>
      </c>
      <c r="F9194" s="2" t="s">
        <v>101</v>
      </c>
      <c r="G9194" s="2" t="s">
        <v>102</v>
      </c>
      <c r="H9194" s="4" t="s">
        <v>20</v>
      </c>
      <c r="I9194" s="5">
        <v>15</v>
      </c>
      <c r="J9194" s="6">
        <v>94</v>
      </c>
      <c r="K9194" s="7">
        <v>1410</v>
      </c>
      <c r="L9194" s="7">
        <v>634.5</v>
      </c>
      <c r="M9194" s="8">
        <v>0.45</v>
      </c>
      <c r="N9194" s="2" t="s">
        <v>23</v>
      </c>
      <c r="O9194">
        <f t="shared" si="1144"/>
        <v>2021</v>
      </c>
      <c r="P9194">
        <f t="shared" si="1145"/>
        <v>10</v>
      </c>
      <c r="Q9194" t="str">
        <f t="shared" si="1146"/>
        <v>oct</v>
      </c>
      <c r="R9194" t="str">
        <f t="shared" si="1147"/>
        <v>Arkansas</v>
      </c>
      <c r="S9194" t="str">
        <f t="shared" si="1148"/>
        <v>2021-10</v>
      </c>
      <c r="T9194">
        <f>IF(AND(COUNTIF(Calculs!$Q$2:$Q$12,$O9194)&gt;0,COUNTIF(Calculs!$S$2:$S$12,$E9194)&gt;0,COUNTIF(Calculs!$U$2:$U$12,$H9194)&gt;0),1,0)</f>
        <v>1</v>
      </c>
      <c r="U9194">
        <f t="shared" si="1149"/>
        <v>1410</v>
      </c>
      <c r="V9194">
        <f t="shared" si="1150"/>
        <v>94</v>
      </c>
      <c r="W9194">
        <f t="shared" si="1151"/>
        <v>634.5</v>
      </c>
    </row>
    <row r="9195" spans="1:23" ht="15.75" customHeight="1" x14ac:dyDescent="0.3">
      <c r="A9195" s="2" t="s">
        <v>24</v>
      </c>
      <c r="B9195" s="2">
        <v>1197831</v>
      </c>
      <c r="C9195" s="3">
        <v>44490</v>
      </c>
      <c r="D9195" s="12" t="str" cm="1">
        <f t="array" ref="D9195">_xlfn.SWITCH(WEEKDAY(C9195,2), 1, "Lundi", 2, "Mardi", 3, "Mercredi", 4, "Jeudi", 5, "Vendredi", 6, "Samedi", 7, "Dimanche", "Erreur")</f>
        <v>Jeudi</v>
      </c>
      <c r="E9195" s="2" t="s">
        <v>26</v>
      </c>
      <c r="F9195" s="2" t="s">
        <v>101</v>
      </c>
      <c r="G9195" s="2" t="s">
        <v>102</v>
      </c>
      <c r="H9195" s="4" t="s">
        <v>21</v>
      </c>
      <c r="I9195" s="5">
        <v>21</v>
      </c>
      <c r="J9195" s="6">
        <v>91</v>
      </c>
      <c r="K9195" s="7">
        <v>1911</v>
      </c>
      <c r="L9195" s="7">
        <v>707.06999999999994</v>
      </c>
      <c r="M9195" s="8">
        <v>0.37</v>
      </c>
      <c r="N9195" s="2" t="s">
        <v>23</v>
      </c>
      <c r="O9195">
        <f t="shared" si="1144"/>
        <v>2021</v>
      </c>
      <c r="P9195">
        <f t="shared" si="1145"/>
        <v>10</v>
      </c>
      <c r="Q9195" t="str">
        <f t="shared" si="1146"/>
        <v>oct</v>
      </c>
      <c r="R9195" t="str">
        <f t="shared" si="1147"/>
        <v>Arkansas</v>
      </c>
      <c r="S9195" t="str">
        <f t="shared" si="1148"/>
        <v>2021-10</v>
      </c>
      <c r="T9195">
        <f>IF(AND(COUNTIF(Calculs!$Q$2:$Q$12,$O9195)&gt;0,COUNTIF(Calculs!$S$2:$S$12,$E9195)&gt;0,COUNTIF(Calculs!$U$2:$U$12,$H9195)&gt;0),1,0)</f>
        <v>1</v>
      </c>
      <c r="U9195">
        <f t="shared" si="1149"/>
        <v>1911</v>
      </c>
      <c r="V9195">
        <f t="shared" si="1150"/>
        <v>91</v>
      </c>
      <c r="W9195">
        <f t="shared" si="1151"/>
        <v>707.06999999999994</v>
      </c>
    </row>
    <row r="9196" spans="1:23" ht="15.75" customHeight="1" x14ac:dyDescent="0.3">
      <c r="A9196" s="2" t="s">
        <v>29</v>
      </c>
      <c r="B9196" s="2">
        <v>1197831</v>
      </c>
      <c r="C9196" s="3">
        <v>44490</v>
      </c>
      <c r="D9196" s="12" t="str" cm="1">
        <f t="array" ref="D9196">_xlfn.SWITCH(WEEKDAY(C9196,2), 1, "Lundi", 2, "Mardi", 3, "Mercredi", 4, "Jeudi", 5, "Vendredi", 6, "Samedi", 7, "Dimanche", "Erreur")</f>
        <v>Jeudi</v>
      </c>
      <c r="E9196" s="2" t="s">
        <v>26</v>
      </c>
      <c r="F9196" s="2" t="s">
        <v>101</v>
      </c>
      <c r="G9196" s="2" t="s">
        <v>102</v>
      </c>
      <c r="H9196" s="4" t="s">
        <v>22</v>
      </c>
      <c r="I9196" s="5">
        <v>20</v>
      </c>
      <c r="J9196" s="6">
        <v>132</v>
      </c>
      <c r="K9196" s="7">
        <v>2640</v>
      </c>
      <c r="L9196" s="7">
        <v>1188</v>
      </c>
      <c r="M9196" s="8">
        <v>0.45</v>
      </c>
      <c r="N9196" s="2" t="s">
        <v>23</v>
      </c>
      <c r="O9196">
        <f t="shared" si="1144"/>
        <v>2021</v>
      </c>
      <c r="P9196">
        <f t="shared" si="1145"/>
        <v>10</v>
      </c>
      <c r="Q9196" t="str">
        <f t="shared" si="1146"/>
        <v>oct</v>
      </c>
      <c r="R9196" t="str">
        <f t="shared" si="1147"/>
        <v>Arkansas</v>
      </c>
      <c r="S9196" t="str">
        <f t="shared" si="1148"/>
        <v>2021-10</v>
      </c>
      <c r="T9196">
        <f>IF(AND(COUNTIF(Calculs!$Q$2:$Q$12,$O9196)&gt;0,COUNTIF(Calculs!$S$2:$S$12,$E9196)&gt;0,COUNTIF(Calculs!$U$2:$U$12,$H9196)&gt;0),1,0)</f>
        <v>1</v>
      </c>
      <c r="U9196">
        <f t="shared" si="1149"/>
        <v>2640</v>
      </c>
      <c r="V9196">
        <f t="shared" si="1150"/>
        <v>132</v>
      </c>
      <c r="W9196">
        <f t="shared" si="1151"/>
        <v>1188</v>
      </c>
    </row>
    <row r="9197" spans="1:23" ht="15.75" customHeight="1" x14ac:dyDescent="0.3">
      <c r="A9197" s="2" t="s">
        <v>29</v>
      </c>
      <c r="B9197" s="2">
        <v>1197831</v>
      </c>
      <c r="C9197" s="3">
        <v>44520</v>
      </c>
      <c r="D9197" s="12" t="str" cm="1">
        <f t="array" ref="D9197">_xlfn.SWITCH(WEEKDAY(C9197,2), 1, "Lundi", 2, "Mardi", 3, "Mercredi", 4, "Jeudi", 5, "Vendredi", 6, "Samedi", 7, "Dimanche", "Erreur")</f>
        <v>Samedi</v>
      </c>
      <c r="E9197" s="2" t="s">
        <v>26</v>
      </c>
      <c r="F9197" s="2" t="s">
        <v>101</v>
      </c>
      <c r="G9197" s="2" t="s">
        <v>102</v>
      </c>
      <c r="H9197" s="4" t="s">
        <v>16</v>
      </c>
      <c r="I9197" s="5">
        <v>18</v>
      </c>
      <c r="J9197" s="6">
        <v>176</v>
      </c>
      <c r="K9197" s="7">
        <v>3168</v>
      </c>
      <c r="L9197" s="7">
        <v>1457.28</v>
      </c>
      <c r="M9197" s="8">
        <v>0.46</v>
      </c>
      <c r="N9197" s="2" t="s">
        <v>23</v>
      </c>
      <c r="O9197">
        <f t="shared" si="1144"/>
        <v>2021</v>
      </c>
      <c r="P9197">
        <f t="shared" si="1145"/>
        <v>11</v>
      </c>
      <c r="Q9197" t="str">
        <f t="shared" si="1146"/>
        <v>nov</v>
      </c>
      <c r="R9197" t="str">
        <f t="shared" si="1147"/>
        <v>Arkansas</v>
      </c>
      <c r="S9197" t="str">
        <f t="shared" si="1148"/>
        <v>2021-11</v>
      </c>
      <c r="T9197">
        <f>IF(AND(COUNTIF(Calculs!$Q$2:$Q$12,$O9197)&gt;0,COUNTIF(Calculs!$S$2:$S$12,$E9197)&gt;0,COUNTIF(Calculs!$U$2:$U$12,$H9197)&gt;0),1,0)</f>
        <v>1</v>
      </c>
      <c r="U9197">
        <f t="shared" si="1149"/>
        <v>3168</v>
      </c>
      <c r="V9197">
        <f t="shared" si="1150"/>
        <v>176</v>
      </c>
      <c r="W9197">
        <f t="shared" si="1151"/>
        <v>1457.28</v>
      </c>
    </row>
    <row r="9198" spans="1:23" ht="15.75" customHeight="1" x14ac:dyDescent="0.3">
      <c r="A9198" s="2" t="s">
        <v>29</v>
      </c>
      <c r="B9198" s="2">
        <v>1197831</v>
      </c>
      <c r="C9198" s="3">
        <v>44520</v>
      </c>
      <c r="D9198" s="12" t="str" cm="1">
        <f t="array" ref="D9198">_xlfn.SWITCH(WEEKDAY(C9198,2), 1, "Lundi", 2, "Mardi", 3, "Mercredi", 4, "Jeudi", 5, "Vendredi", 6, "Samedi", 7, "Dimanche", "Erreur")</f>
        <v>Samedi</v>
      </c>
      <c r="E9198" s="2" t="s">
        <v>26</v>
      </c>
      <c r="F9198" s="2" t="s">
        <v>101</v>
      </c>
      <c r="G9198" s="2" t="s">
        <v>102</v>
      </c>
      <c r="H9198" s="4" t="s">
        <v>18</v>
      </c>
      <c r="I9198" s="5">
        <v>11</v>
      </c>
      <c r="J9198" s="6">
        <v>116</v>
      </c>
      <c r="K9198" s="7">
        <v>1276</v>
      </c>
      <c r="L9198" s="7">
        <v>535.91999999999996</v>
      </c>
      <c r="M9198" s="8">
        <v>0.42</v>
      </c>
      <c r="N9198" s="2" t="s">
        <v>23</v>
      </c>
      <c r="O9198">
        <f t="shared" si="1144"/>
        <v>2021</v>
      </c>
      <c r="P9198">
        <f t="shared" si="1145"/>
        <v>11</v>
      </c>
      <c r="Q9198" t="str">
        <f t="shared" si="1146"/>
        <v>nov</v>
      </c>
      <c r="R9198" t="str">
        <f t="shared" si="1147"/>
        <v>Arkansas</v>
      </c>
      <c r="S9198" t="str">
        <f t="shared" si="1148"/>
        <v>2021-11</v>
      </c>
      <c r="T9198">
        <f>IF(AND(COUNTIF(Calculs!$Q$2:$Q$12,$O9198)&gt;0,COUNTIF(Calculs!$S$2:$S$12,$E9198)&gt;0,COUNTIF(Calculs!$U$2:$U$12,$H9198)&gt;0),1,0)</f>
        <v>1</v>
      </c>
      <c r="U9198">
        <f t="shared" si="1149"/>
        <v>1276</v>
      </c>
      <c r="V9198">
        <f t="shared" si="1150"/>
        <v>116</v>
      </c>
      <c r="W9198">
        <f t="shared" si="1151"/>
        <v>535.91999999999996</v>
      </c>
    </row>
    <row r="9199" spans="1:23" ht="15.75" customHeight="1" x14ac:dyDescent="0.3">
      <c r="A9199" s="2" t="s">
        <v>29</v>
      </c>
      <c r="B9199" s="2">
        <v>1197831</v>
      </c>
      <c r="C9199" s="3">
        <v>44520</v>
      </c>
      <c r="D9199" s="12" t="str" cm="1">
        <f t="array" ref="D9199">_xlfn.SWITCH(WEEKDAY(C9199,2), 1, "Lundi", 2, "Mardi", 3, "Mercredi", 4, "Jeudi", 5, "Vendredi", 6, "Samedi", 7, "Dimanche", "Erreur")</f>
        <v>Samedi</v>
      </c>
      <c r="E9199" s="2" t="s">
        <v>26</v>
      </c>
      <c r="F9199" s="2" t="s">
        <v>101</v>
      </c>
      <c r="G9199" s="2" t="s">
        <v>102</v>
      </c>
      <c r="H9199" s="4" t="s">
        <v>19</v>
      </c>
      <c r="I9199" s="5">
        <v>19</v>
      </c>
      <c r="J9199" s="6">
        <v>102</v>
      </c>
      <c r="K9199" s="7">
        <v>1938</v>
      </c>
      <c r="L9199" s="7">
        <v>833.34000000000015</v>
      </c>
      <c r="M9199" s="8">
        <v>0.43000000000000005</v>
      </c>
      <c r="N9199" s="2" t="s">
        <v>23</v>
      </c>
      <c r="O9199">
        <f t="shared" si="1144"/>
        <v>2021</v>
      </c>
      <c r="P9199">
        <f t="shared" si="1145"/>
        <v>11</v>
      </c>
      <c r="Q9199" t="str">
        <f t="shared" si="1146"/>
        <v>nov</v>
      </c>
      <c r="R9199" t="str">
        <f t="shared" si="1147"/>
        <v>Arkansas</v>
      </c>
      <c r="S9199" t="str">
        <f t="shared" si="1148"/>
        <v>2021-11</v>
      </c>
      <c r="T9199">
        <f>IF(AND(COUNTIF(Calculs!$Q$2:$Q$12,$O9199)&gt;0,COUNTIF(Calculs!$S$2:$S$12,$E9199)&gt;0,COUNTIF(Calculs!$U$2:$U$12,$H9199)&gt;0),1,0)</f>
        <v>1</v>
      </c>
      <c r="U9199">
        <f t="shared" si="1149"/>
        <v>1938</v>
      </c>
      <c r="V9199">
        <f t="shared" si="1150"/>
        <v>102</v>
      </c>
      <c r="W9199">
        <f t="shared" si="1151"/>
        <v>833.34000000000015</v>
      </c>
    </row>
    <row r="9200" spans="1:23" ht="15.75" customHeight="1" x14ac:dyDescent="0.3">
      <c r="A9200" s="2" t="s">
        <v>29</v>
      </c>
      <c r="B9200" s="2">
        <v>1197831</v>
      </c>
      <c r="C9200" s="3">
        <v>44520</v>
      </c>
      <c r="D9200" s="12" t="str" cm="1">
        <f t="array" ref="D9200">_xlfn.SWITCH(WEEKDAY(C9200,2), 1, "Lundi", 2, "Mardi", 3, "Mercredi", 4, "Jeudi", 5, "Vendredi", 6, "Samedi", 7, "Dimanche", "Erreur")</f>
        <v>Samedi</v>
      </c>
      <c r="E9200" s="2" t="s">
        <v>26</v>
      </c>
      <c r="F9200" s="2" t="s">
        <v>101</v>
      </c>
      <c r="G9200" s="2" t="s">
        <v>102</v>
      </c>
      <c r="H9200" s="4" t="s">
        <v>20</v>
      </c>
      <c r="I9200" s="5">
        <v>41</v>
      </c>
      <c r="J9200" s="6">
        <v>128</v>
      </c>
      <c r="K9200" s="7">
        <v>5248</v>
      </c>
      <c r="L9200" s="7">
        <v>2309.12</v>
      </c>
      <c r="M9200" s="8">
        <v>0.44</v>
      </c>
      <c r="N9200" s="2" t="s">
        <v>23</v>
      </c>
      <c r="O9200">
        <f t="shared" si="1144"/>
        <v>2021</v>
      </c>
      <c r="P9200">
        <f t="shared" si="1145"/>
        <v>11</v>
      </c>
      <c r="Q9200" t="str">
        <f t="shared" si="1146"/>
        <v>nov</v>
      </c>
      <c r="R9200" t="str">
        <f t="shared" si="1147"/>
        <v>Arkansas</v>
      </c>
      <c r="S9200" t="str">
        <f t="shared" si="1148"/>
        <v>2021-11</v>
      </c>
      <c r="T9200">
        <f>IF(AND(COUNTIF(Calculs!$Q$2:$Q$12,$O9200)&gt;0,COUNTIF(Calculs!$S$2:$S$12,$E9200)&gt;0,COUNTIF(Calculs!$U$2:$U$12,$H9200)&gt;0),1,0)</f>
        <v>1</v>
      </c>
      <c r="U9200">
        <f t="shared" si="1149"/>
        <v>5248</v>
      </c>
      <c r="V9200">
        <f t="shared" si="1150"/>
        <v>128</v>
      </c>
      <c r="W9200">
        <f t="shared" si="1151"/>
        <v>2309.12</v>
      </c>
    </row>
    <row r="9201" spans="1:23" ht="15.75" customHeight="1" x14ac:dyDescent="0.3">
      <c r="A9201" s="2" t="s">
        <v>29</v>
      </c>
      <c r="B9201" s="2">
        <v>1197831</v>
      </c>
      <c r="C9201" s="3">
        <v>44520</v>
      </c>
      <c r="D9201" s="12" t="str" cm="1">
        <f t="array" ref="D9201">_xlfn.SWITCH(WEEKDAY(C9201,2), 1, "Lundi", 2, "Mardi", 3, "Mercredi", 4, "Jeudi", 5, "Vendredi", 6, "Samedi", 7, "Dimanche", "Erreur")</f>
        <v>Samedi</v>
      </c>
      <c r="E9201" s="2" t="s">
        <v>26</v>
      </c>
      <c r="F9201" s="2" t="s">
        <v>101</v>
      </c>
      <c r="G9201" s="2" t="s">
        <v>102</v>
      </c>
      <c r="H9201" s="4" t="s">
        <v>21</v>
      </c>
      <c r="I9201" s="5">
        <v>56</v>
      </c>
      <c r="J9201" s="6">
        <v>105</v>
      </c>
      <c r="K9201" s="7">
        <v>5880</v>
      </c>
      <c r="L9201" s="7">
        <v>2410.7999999999997</v>
      </c>
      <c r="M9201" s="8">
        <v>0.41</v>
      </c>
      <c r="N9201" s="2" t="s">
        <v>23</v>
      </c>
      <c r="O9201">
        <f t="shared" si="1144"/>
        <v>2021</v>
      </c>
      <c r="P9201">
        <f t="shared" si="1145"/>
        <v>11</v>
      </c>
      <c r="Q9201" t="str">
        <f t="shared" si="1146"/>
        <v>nov</v>
      </c>
      <c r="R9201" t="str">
        <f t="shared" si="1147"/>
        <v>Arkansas</v>
      </c>
      <c r="S9201" t="str">
        <f t="shared" si="1148"/>
        <v>2021-11</v>
      </c>
      <c r="T9201">
        <f>IF(AND(COUNTIF(Calculs!$Q$2:$Q$12,$O9201)&gt;0,COUNTIF(Calculs!$S$2:$S$12,$E9201)&gt;0,COUNTIF(Calculs!$U$2:$U$12,$H9201)&gt;0),1,0)</f>
        <v>1</v>
      </c>
      <c r="U9201">
        <f t="shared" si="1149"/>
        <v>5880</v>
      </c>
      <c r="V9201">
        <f t="shared" si="1150"/>
        <v>105</v>
      </c>
      <c r="W9201">
        <f t="shared" si="1151"/>
        <v>2410.7999999999997</v>
      </c>
    </row>
    <row r="9202" spans="1:23" ht="15.75" customHeight="1" x14ac:dyDescent="0.3">
      <c r="A9202" s="2" t="s">
        <v>29</v>
      </c>
      <c r="B9202" s="2">
        <v>1197831</v>
      </c>
      <c r="C9202" s="3">
        <v>44520</v>
      </c>
      <c r="D9202" s="12" t="str" cm="1">
        <f t="array" ref="D9202">_xlfn.SWITCH(WEEKDAY(C9202,2), 1, "Lundi", 2, "Mardi", 3, "Mercredi", 4, "Jeudi", 5, "Vendredi", 6, "Samedi", 7, "Dimanche", "Erreur")</f>
        <v>Samedi</v>
      </c>
      <c r="E9202" s="2" t="s">
        <v>26</v>
      </c>
      <c r="F9202" s="2" t="s">
        <v>101</v>
      </c>
      <c r="G9202" s="2" t="s">
        <v>102</v>
      </c>
      <c r="H9202" s="4" t="s">
        <v>22</v>
      </c>
      <c r="I9202" s="5">
        <v>53</v>
      </c>
      <c r="J9202" s="6">
        <v>135</v>
      </c>
      <c r="K9202" s="7">
        <v>7155</v>
      </c>
      <c r="L9202" s="7">
        <v>3219.75</v>
      </c>
      <c r="M9202" s="8">
        <v>0.45</v>
      </c>
      <c r="N9202" s="2" t="s">
        <v>23</v>
      </c>
      <c r="O9202">
        <f t="shared" si="1144"/>
        <v>2021</v>
      </c>
      <c r="P9202">
        <f t="shared" si="1145"/>
        <v>11</v>
      </c>
      <c r="Q9202" t="str">
        <f t="shared" si="1146"/>
        <v>nov</v>
      </c>
      <c r="R9202" t="str">
        <f t="shared" si="1147"/>
        <v>Arkansas</v>
      </c>
      <c r="S9202" t="str">
        <f t="shared" si="1148"/>
        <v>2021-11</v>
      </c>
      <c r="T9202">
        <f>IF(AND(COUNTIF(Calculs!$Q$2:$Q$12,$O9202)&gt;0,COUNTIF(Calculs!$S$2:$S$12,$E9202)&gt;0,COUNTIF(Calculs!$U$2:$U$12,$H9202)&gt;0),1,0)</f>
        <v>1</v>
      </c>
      <c r="U9202">
        <f t="shared" si="1149"/>
        <v>7155</v>
      </c>
      <c r="V9202">
        <f t="shared" si="1150"/>
        <v>135</v>
      </c>
      <c r="W9202">
        <f t="shared" si="1151"/>
        <v>3219.75</v>
      </c>
    </row>
    <row r="9203" spans="1:23" ht="15.75" customHeight="1" x14ac:dyDescent="0.3">
      <c r="A9203" s="2" t="s">
        <v>29</v>
      </c>
      <c r="B9203" s="2">
        <v>1197831</v>
      </c>
      <c r="C9203" s="3">
        <v>44549</v>
      </c>
      <c r="D9203" s="12" t="str" cm="1">
        <f t="array" ref="D9203">_xlfn.SWITCH(WEEKDAY(C9203,2), 1, "Lundi", 2, "Mardi", 3, "Mercredi", 4, "Jeudi", 5, "Vendredi", 6, "Samedi", 7, "Dimanche", "Erreur")</f>
        <v>Dimanche</v>
      </c>
      <c r="E9203" s="2" t="s">
        <v>26</v>
      </c>
      <c r="F9203" s="2" t="s">
        <v>101</v>
      </c>
      <c r="G9203" s="2" t="s">
        <v>102</v>
      </c>
      <c r="H9203" s="4" t="s">
        <v>16</v>
      </c>
      <c r="I9203" s="5">
        <v>55</v>
      </c>
      <c r="J9203" s="6">
        <v>238</v>
      </c>
      <c r="K9203" s="7">
        <v>13090</v>
      </c>
      <c r="L9203" s="7">
        <v>6021.4000000000005</v>
      </c>
      <c r="M9203" s="8">
        <v>0.46</v>
      </c>
      <c r="N9203" s="2" t="s">
        <v>23</v>
      </c>
      <c r="O9203">
        <f t="shared" si="1144"/>
        <v>2021</v>
      </c>
      <c r="P9203">
        <f t="shared" si="1145"/>
        <v>12</v>
      </c>
      <c r="Q9203" t="str">
        <f t="shared" si="1146"/>
        <v>déc</v>
      </c>
      <c r="R9203" t="str">
        <f t="shared" si="1147"/>
        <v>Arkansas</v>
      </c>
      <c r="S9203" t="str">
        <f t="shared" si="1148"/>
        <v>2021-12</v>
      </c>
      <c r="T9203">
        <f>IF(AND(COUNTIF(Calculs!$Q$2:$Q$12,$O9203)&gt;0,COUNTIF(Calculs!$S$2:$S$12,$E9203)&gt;0,COUNTIF(Calculs!$U$2:$U$12,$H9203)&gt;0),1,0)</f>
        <v>1</v>
      </c>
      <c r="U9203">
        <f t="shared" si="1149"/>
        <v>13090</v>
      </c>
      <c r="V9203">
        <f t="shared" si="1150"/>
        <v>238</v>
      </c>
      <c r="W9203">
        <f t="shared" si="1151"/>
        <v>6021.4000000000005</v>
      </c>
    </row>
    <row r="9204" spans="1:23" ht="15.75" customHeight="1" x14ac:dyDescent="0.3">
      <c r="A9204" s="2" t="s">
        <v>29</v>
      </c>
      <c r="B9204" s="2">
        <v>1197831</v>
      </c>
      <c r="C9204" s="3">
        <v>44549</v>
      </c>
      <c r="D9204" s="12" t="str" cm="1">
        <f t="array" ref="D9204">_xlfn.SWITCH(WEEKDAY(C9204,2), 1, "Lundi", 2, "Mardi", 3, "Mercredi", 4, "Jeudi", 5, "Vendredi", 6, "Samedi", 7, "Dimanche", "Erreur")</f>
        <v>Dimanche</v>
      </c>
      <c r="E9204" s="2" t="s">
        <v>26</v>
      </c>
      <c r="F9204" s="2" t="s">
        <v>101</v>
      </c>
      <c r="G9204" s="2" t="s">
        <v>102</v>
      </c>
      <c r="H9204" s="4" t="s">
        <v>18</v>
      </c>
      <c r="I9204" s="5">
        <v>46</v>
      </c>
      <c r="J9204" s="6">
        <v>155</v>
      </c>
      <c r="K9204" s="7">
        <v>7130</v>
      </c>
      <c r="L9204" s="7">
        <v>2851.9999999999995</v>
      </c>
      <c r="M9204" s="8">
        <v>0.39999999999999997</v>
      </c>
      <c r="N9204" s="2" t="s">
        <v>23</v>
      </c>
      <c r="O9204">
        <f t="shared" si="1144"/>
        <v>2021</v>
      </c>
      <c r="P9204">
        <f t="shared" si="1145"/>
        <v>12</v>
      </c>
      <c r="Q9204" t="str">
        <f t="shared" si="1146"/>
        <v>déc</v>
      </c>
      <c r="R9204" t="str">
        <f t="shared" si="1147"/>
        <v>Arkansas</v>
      </c>
      <c r="S9204" t="str">
        <f t="shared" si="1148"/>
        <v>2021-12</v>
      </c>
      <c r="T9204">
        <f>IF(AND(COUNTIF(Calculs!$Q$2:$Q$12,$O9204)&gt;0,COUNTIF(Calculs!$S$2:$S$12,$E9204)&gt;0,COUNTIF(Calculs!$U$2:$U$12,$H9204)&gt;0),1,0)</f>
        <v>1</v>
      </c>
      <c r="U9204">
        <f t="shared" si="1149"/>
        <v>7130</v>
      </c>
      <c r="V9204">
        <f t="shared" si="1150"/>
        <v>155</v>
      </c>
      <c r="W9204">
        <f t="shared" si="1151"/>
        <v>2851.9999999999995</v>
      </c>
    </row>
    <row r="9205" spans="1:23" ht="15.75" customHeight="1" x14ac:dyDescent="0.3">
      <c r="A9205" s="2" t="s">
        <v>29</v>
      </c>
      <c r="B9205" s="2">
        <v>1197831</v>
      </c>
      <c r="C9205" s="3">
        <v>44549</v>
      </c>
      <c r="D9205" s="12" t="str" cm="1">
        <f t="array" ref="D9205">_xlfn.SWITCH(WEEKDAY(C9205,2), 1, "Lundi", 2, "Mardi", 3, "Mercredi", 4, "Jeudi", 5, "Vendredi", 6, "Samedi", 7, "Dimanche", "Erreur")</f>
        <v>Dimanche</v>
      </c>
      <c r="E9205" s="2" t="s">
        <v>26</v>
      </c>
      <c r="F9205" s="2" t="s">
        <v>101</v>
      </c>
      <c r="G9205" s="2" t="s">
        <v>102</v>
      </c>
      <c r="H9205" s="4" t="s">
        <v>19</v>
      </c>
      <c r="I9205" s="5">
        <v>43</v>
      </c>
      <c r="J9205" s="6">
        <v>149</v>
      </c>
      <c r="K9205" s="7">
        <v>6407</v>
      </c>
      <c r="L9205" s="7">
        <v>2819.08</v>
      </c>
      <c r="M9205" s="8">
        <v>0.44</v>
      </c>
      <c r="N9205" s="2" t="s">
        <v>23</v>
      </c>
      <c r="O9205">
        <f t="shared" si="1144"/>
        <v>2021</v>
      </c>
      <c r="P9205">
        <f t="shared" si="1145"/>
        <v>12</v>
      </c>
      <c r="Q9205" t="str">
        <f t="shared" si="1146"/>
        <v>déc</v>
      </c>
      <c r="R9205" t="str">
        <f t="shared" si="1147"/>
        <v>Arkansas</v>
      </c>
      <c r="S9205" t="str">
        <f t="shared" si="1148"/>
        <v>2021-12</v>
      </c>
      <c r="T9205">
        <f>IF(AND(COUNTIF(Calculs!$Q$2:$Q$12,$O9205)&gt;0,COUNTIF(Calculs!$S$2:$S$12,$E9205)&gt;0,COUNTIF(Calculs!$U$2:$U$12,$H9205)&gt;0),1,0)</f>
        <v>1</v>
      </c>
      <c r="U9205">
        <f t="shared" si="1149"/>
        <v>6407</v>
      </c>
      <c r="V9205">
        <f t="shared" si="1150"/>
        <v>149</v>
      </c>
      <c r="W9205">
        <f t="shared" si="1151"/>
        <v>2819.08</v>
      </c>
    </row>
    <row r="9206" spans="1:23" ht="15.75" customHeight="1" x14ac:dyDescent="0.3">
      <c r="A9206" s="2" t="s">
        <v>29</v>
      </c>
      <c r="B9206" s="2">
        <v>1197831</v>
      </c>
      <c r="C9206" s="3">
        <v>44549</v>
      </c>
      <c r="D9206" s="12" t="str" cm="1">
        <f t="array" ref="D9206">_xlfn.SWITCH(WEEKDAY(C9206,2), 1, "Lundi", 2, "Mardi", 3, "Mercredi", 4, "Jeudi", 5, "Vendredi", 6, "Samedi", 7, "Dimanche", "Erreur")</f>
        <v>Dimanche</v>
      </c>
      <c r="E9206" s="2" t="s">
        <v>26</v>
      </c>
      <c r="F9206" s="2" t="s">
        <v>101</v>
      </c>
      <c r="G9206" s="2" t="s">
        <v>102</v>
      </c>
      <c r="H9206" s="4" t="s">
        <v>20</v>
      </c>
      <c r="I9206" s="5">
        <v>40</v>
      </c>
      <c r="J9206" s="6">
        <v>124</v>
      </c>
      <c r="K9206" s="7">
        <v>4960</v>
      </c>
      <c r="L9206" s="7">
        <v>2281.6</v>
      </c>
      <c r="M9206" s="8">
        <v>0.46</v>
      </c>
      <c r="N9206" s="2" t="s">
        <v>23</v>
      </c>
      <c r="O9206">
        <f t="shared" si="1144"/>
        <v>2021</v>
      </c>
      <c r="P9206">
        <f t="shared" si="1145"/>
        <v>12</v>
      </c>
      <c r="Q9206" t="str">
        <f t="shared" si="1146"/>
        <v>déc</v>
      </c>
      <c r="R9206" t="str">
        <f t="shared" si="1147"/>
        <v>Arkansas</v>
      </c>
      <c r="S9206" t="str">
        <f t="shared" si="1148"/>
        <v>2021-12</v>
      </c>
      <c r="T9206">
        <f>IF(AND(COUNTIF(Calculs!$Q$2:$Q$12,$O9206)&gt;0,COUNTIF(Calculs!$S$2:$S$12,$E9206)&gt;0,COUNTIF(Calculs!$U$2:$U$12,$H9206)&gt;0),1,0)</f>
        <v>1</v>
      </c>
      <c r="U9206">
        <f t="shared" si="1149"/>
        <v>4960</v>
      </c>
      <c r="V9206">
        <f t="shared" si="1150"/>
        <v>124</v>
      </c>
      <c r="W9206">
        <f t="shared" si="1151"/>
        <v>2281.6</v>
      </c>
    </row>
    <row r="9207" spans="1:23" ht="15.75" customHeight="1" x14ac:dyDescent="0.3">
      <c r="A9207" s="2" t="s">
        <v>29</v>
      </c>
      <c r="B9207" s="2">
        <v>1197831</v>
      </c>
      <c r="C9207" s="3">
        <v>44549</v>
      </c>
      <c r="D9207" s="12" t="str" cm="1">
        <f t="array" ref="D9207">_xlfn.SWITCH(WEEKDAY(C9207,2), 1, "Lundi", 2, "Mardi", 3, "Mercredi", 4, "Jeudi", 5, "Vendredi", 6, "Samedi", 7, "Dimanche", "Erreur")</f>
        <v>Dimanche</v>
      </c>
      <c r="E9207" s="2" t="s">
        <v>26</v>
      </c>
      <c r="F9207" s="2" t="s">
        <v>101</v>
      </c>
      <c r="G9207" s="2" t="s">
        <v>102</v>
      </c>
      <c r="H9207" s="4" t="s">
        <v>21</v>
      </c>
      <c r="I9207" s="5">
        <v>50</v>
      </c>
      <c r="J9207" s="6">
        <v>132</v>
      </c>
      <c r="K9207" s="7">
        <v>6600</v>
      </c>
      <c r="L9207" s="7">
        <v>2640</v>
      </c>
      <c r="M9207" s="8">
        <v>0.39999999999999997</v>
      </c>
      <c r="N9207" s="2" t="s">
        <v>23</v>
      </c>
      <c r="O9207">
        <f t="shared" si="1144"/>
        <v>2021</v>
      </c>
      <c r="P9207">
        <f t="shared" si="1145"/>
        <v>12</v>
      </c>
      <c r="Q9207" t="str">
        <f t="shared" si="1146"/>
        <v>déc</v>
      </c>
      <c r="R9207" t="str">
        <f t="shared" si="1147"/>
        <v>Arkansas</v>
      </c>
      <c r="S9207" t="str">
        <f t="shared" si="1148"/>
        <v>2021-12</v>
      </c>
      <c r="T9207">
        <f>IF(AND(COUNTIF(Calculs!$Q$2:$Q$12,$O9207)&gt;0,COUNTIF(Calculs!$S$2:$S$12,$E9207)&gt;0,COUNTIF(Calculs!$U$2:$U$12,$H9207)&gt;0),1,0)</f>
        <v>1</v>
      </c>
      <c r="U9207">
        <f t="shared" si="1149"/>
        <v>6600</v>
      </c>
      <c r="V9207">
        <f t="shared" si="1150"/>
        <v>132</v>
      </c>
      <c r="W9207">
        <f t="shared" si="1151"/>
        <v>2640</v>
      </c>
    </row>
    <row r="9208" spans="1:23" ht="15.75" customHeight="1" x14ac:dyDescent="0.3">
      <c r="A9208" s="2" t="s">
        <v>29</v>
      </c>
      <c r="B9208" s="2">
        <v>1197831</v>
      </c>
      <c r="C9208" s="3">
        <v>44549</v>
      </c>
      <c r="D9208" s="12" t="str" cm="1">
        <f t="array" ref="D9208">_xlfn.SWITCH(WEEKDAY(C9208,2), 1, "Lundi", 2, "Mardi", 3, "Mercredi", 4, "Jeudi", 5, "Vendredi", 6, "Samedi", 7, "Dimanche", "Erreur")</f>
        <v>Dimanche</v>
      </c>
      <c r="E9208" s="2" t="s">
        <v>26</v>
      </c>
      <c r="F9208" s="2" t="s">
        <v>101</v>
      </c>
      <c r="G9208" s="2" t="s">
        <v>102</v>
      </c>
      <c r="H9208" s="4" t="s">
        <v>22</v>
      </c>
      <c r="I9208" s="5">
        <v>55</v>
      </c>
      <c r="J9208" s="6">
        <v>170</v>
      </c>
      <c r="K9208" s="7">
        <v>9350</v>
      </c>
      <c r="L9208" s="7">
        <v>4207.5</v>
      </c>
      <c r="M9208" s="8">
        <v>0.45</v>
      </c>
      <c r="N9208" s="2" t="s">
        <v>23</v>
      </c>
      <c r="O9208">
        <f t="shared" si="1144"/>
        <v>2021</v>
      </c>
      <c r="P9208">
        <f t="shared" si="1145"/>
        <v>12</v>
      </c>
      <c r="Q9208" t="str">
        <f t="shared" si="1146"/>
        <v>déc</v>
      </c>
      <c r="R9208" t="str">
        <f t="shared" si="1147"/>
        <v>Arkansas</v>
      </c>
      <c r="S9208" t="str">
        <f t="shared" si="1148"/>
        <v>2021-12</v>
      </c>
      <c r="T9208">
        <f>IF(AND(COUNTIF(Calculs!$Q$2:$Q$12,$O9208)&gt;0,COUNTIF(Calculs!$S$2:$S$12,$E9208)&gt;0,COUNTIF(Calculs!$U$2:$U$12,$H9208)&gt;0),1,0)</f>
        <v>1</v>
      </c>
      <c r="U9208">
        <f t="shared" si="1149"/>
        <v>9350</v>
      </c>
      <c r="V9208">
        <f t="shared" si="1150"/>
        <v>170</v>
      </c>
      <c r="W9208">
        <f t="shared" si="1151"/>
        <v>4207.5</v>
      </c>
    </row>
    <row r="9209" spans="1:23" ht="15.75" customHeight="1" x14ac:dyDescent="0.3">
      <c r="A9209" s="2" t="s">
        <v>29</v>
      </c>
      <c r="B9209" s="2">
        <v>1197831</v>
      </c>
      <c r="C9209" s="3">
        <v>44219</v>
      </c>
      <c r="D9209" s="12" t="str" cm="1">
        <f t="array" ref="D9209">_xlfn.SWITCH(WEEKDAY(C9209,2), 1, "Lundi", 2, "Mardi", 3, "Mercredi", 4, "Jeudi", 5, "Vendredi", 6, "Samedi", 7, "Dimanche", "Erreur")</f>
        <v>Samedi</v>
      </c>
      <c r="E9209" s="2" t="s">
        <v>26</v>
      </c>
      <c r="F9209" s="2" t="s">
        <v>101</v>
      </c>
      <c r="G9209" s="2" t="s">
        <v>102</v>
      </c>
      <c r="H9209" s="4" t="s">
        <v>16</v>
      </c>
      <c r="I9209" s="5">
        <v>17</v>
      </c>
      <c r="J9209" s="6">
        <v>178</v>
      </c>
      <c r="K9209" s="7">
        <v>3026</v>
      </c>
      <c r="L9209" s="7">
        <v>1422.22</v>
      </c>
      <c r="M9209" s="8">
        <v>0.47000000000000003</v>
      </c>
      <c r="N9209" s="2" t="s">
        <v>23</v>
      </c>
      <c r="O9209">
        <f t="shared" si="1144"/>
        <v>2021</v>
      </c>
      <c r="P9209">
        <f t="shared" si="1145"/>
        <v>1</v>
      </c>
      <c r="Q9209" t="str">
        <f t="shared" si="1146"/>
        <v>janv</v>
      </c>
      <c r="R9209" t="str">
        <f t="shared" si="1147"/>
        <v>Arkansas</v>
      </c>
      <c r="S9209" t="str">
        <f t="shared" si="1148"/>
        <v>2021-01</v>
      </c>
      <c r="T9209">
        <f>IF(AND(COUNTIF(Calculs!$Q$2:$Q$12,$O9209)&gt;0,COUNTIF(Calculs!$S$2:$S$12,$E9209)&gt;0,COUNTIF(Calculs!$U$2:$U$12,$H9209)&gt;0),1,0)</f>
        <v>1</v>
      </c>
      <c r="U9209">
        <f t="shared" si="1149"/>
        <v>3026</v>
      </c>
      <c r="V9209">
        <f t="shared" si="1150"/>
        <v>178</v>
      </c>
      <c r="W9209">
        <f t="shared" si="1151"/>
        <v>1422.22</v>
      </c>
    </row>
    <row r="9210" spans="1:23" ht="15.75" customHeight="1" x14ac:dyDescent="0.3">
      <c r="A9210" s="2" t="s">
        <v>29</v>
      </c>
      <c r="B9210" s="2">
        <v>1197831</v>
      </c>
      <c r="C9210" s="3">
        <v>44219</v>
      </c>
      <c r="D9210" s="12" t="str" cm="1">
        <f t="array" ref="D9210">_xlfn.SWITCH(WEEKDAY(C9210,2), 1, "Lundi", 2, "Mardi", 3, "Mercredi", 4, "Jeudi", 5, "Vendredi", 6, "Samedi", 7, "Dimanche", "Erreur")</f>
        <v>Samedi</v>
      </c>
      <c r="E9210" s="2" t="s">
        <v>26</v>
      </c>
      <c r="F9210" s="2" t="s">
        <v>101</v>
      </c>
      <c r="G9210" s="2" t="s">
        <v>102</v>
      </c>
      <c r="H9210" s="4" t="s">
        <v>18</v>
      </c>
      <c r="I9210" s="5">
        <v>18</v>
      </c>
      <c r="J9210" s="6">
        <v>124</v>
      </c>
      <c r="K9210" s="7">
        <v>2232</v>
      </c>
      <c r="L9210" s="7">
        <v>848.16</v>
      </c>
      <c r="M9210" s="8">
        <v>0.38</v>
      </c>
      <c r="N9210" s="2" t="s">
        <v>23</v>
      </c>
      <c r="O9210">
        <f t="shared" si="1144"/>
        <v>2021</v>
      </c>
      <c r="P9210">
        <f t="shared" si="1145"/>
        <v>1</v>
      </c>
      <c r="Q9210" t="str">
        <f t="shared" si="1146"/>
        <v>janv</v>
      </c>
      <c r="R9210" t="str">
        <f t="shared" si="1147"/>
        <v>Arkansas</v>
      </c>
      <c r="S9210" t="str">
        <f t="shared" si="1148"/>
        <v>2021-01</v>
      </c>
      <c r="T9210">
        <f>IF(AND(COUNTIF(Calculs!$Q$2:$Q$12,$O9210)&gt;0,COUNTIF(Calculs!$S$2:$S$12,$E9210)&gt;0,COUNTIF(Calculs!$U$2:$U$12,$H9210)&gt;0),1,0)</f>
        <v>1</v>
      </c>
      <c r="U9210">
        <f t="shared" si="1149"/>
        <v>2232</v>
      </c>
      <c r="V9210">
        <f t="shared" si="1150"/>
        <v>124</v>
      </c>
      <c r="W9210">
        <f t="shared" si="1151"/>
        <v>848.16</v>
      </c>
    </row>
    <row r="9211" spans="1:23" ht="15.75" customHeight="1" x14ac:dyDescent="0.3">
      <c r="A9211" s="2" t="s">
        <v>29</v>
      </c>
      <c r="B9211" s="2">
        <v>1197831</v>
      </c>
      <c r="C9211" s="3">
        <v>44219</v>
      </c>
      <c r="D9211" s="12" t="str" cm="1">
        <f t="array" ref="D9211">_xlfn.SWITCH(WEEKDAY(C9211,2), 1, "Lundi", 2, "Mardi", 3, "Mercredi", 4, "Jeudi", 5, "Vendredi", 6, "Samedi", 7, "Dimanche", "Erreur")</f>
        <v>Samedi</v>
      </c>
      <c r="E9211" s="2" t="s">
        <v>26</v>
      </c>
      <c r="F9211" s="2" t="s">
        <v>101</v>
      </c>
      <c r="G9211" s="2" t="s">
        <v>102</v>
      </c>
      <c r="H9211" s="4" t="s">
        <v>19</v>
      </c>
      <c r="I9211" s="5">
        <v>10</v>
      </c>
      <c r="J9211" s="6">
        <v>131</v>
      </c>
      <c r="K9211" s="7">
        <v>1310</v>
      </c>
      <c r="L9211" s="7">
        <v>563.30000000000007</v>
      </c>
      <c r="M9211" s="8">
        <v>0.43000000000000005</v>
      </c>
      <c r="N9211" s="2" t="s">
        <v>23</v>
      </c>
      <c r="O9211">
        <f t="shared" si="1144"/>
        <v>2021</v>
      </c>
      <c r="P9211">
        <f t="shared" si="1145"/>
        <v>1</v>
      </c>
      <c r="Q9211" t="str">
        <f t="shared" si="1146"/>
        <v>janv</v>
      </c>
      <c r="R9211" t="str">
        <f t="shared" si="1147"/>
        <v>Arkansas</v>
      </c>
      <c r="S9211" t="str">
        <f t="shared" si="1148"/>
        <v>2021-01</v>
      </c>
      <c r="T9211">
        <f>IF(AND(COUNTIF(Calculs!$Q$2:$Q$12,$O9211)&gt;0,COUNTIF(Calculs!$S$2:$S$12,$E9211)&gt;0,COUNTIF(Calculs!$U$2:$U$12,$H9211)&gt;0),1,0)</f>
        <v>1</v>
      </c>
      <c r="U9211">
        <f t="shared" si="1149"/>
        <v>1310</v>
      </c>
      <c r="V9211">
        <f t="shared" si="1150"/>
        <v>131</v>
      </c>
      <c r="W9211">
        <f t="shared" si="1151"/>
        <v>563.30000000000007</v>
      </c>
    </row>
    <row r="9212" spans="1:23" ht="15.75" customHeight="1" x14ac:dyDescent="0.3">
      <c r="A9212" s="2" t="s">
        <v>29</v>
      </c>
      <c r="B9212" s="2">
        <v>1197831</v>
      </c>
      <c r="C9212" s="3">
        <v>44219</v>
      </c>
      <c r="D9212" s="12" t="str" cm="1">
        <f t="array" ref="D9212">_xlfn.SWITCH(WEEKDAY(C9212,2), 1, "Lundi", 2, "Mardi", 3, "Mercredi", 4, "Jeudi", 5, "Vendredi", 6, "Samedi", 7, "Dimanche", "Erreur")</f>
        <v>Samedi</v>
      </c>
      <c r="E9212" s="2" t="s">
        <v>26</v>
      </c>
      <c r="F9212" s="2" t="s">
        <v>101</v>
      </c>
      <c r="G9212" s="2" t="s">
        <v>102</v>
      </c>
      <c r="H9212" s="4" t="s">
        <v>20</v>
      </c>
      <c r="I9212" s="5">
        <v>13</v>
      </c>
      <c r="J9212" s="6">
        <v>74</v>
      </c>
      <c r="K9212" s="7">
        <v>962</v>
      </c>
      <c r="L9212" s="7">
        <v>413.66</v>
      </c>
      <c r="M9212" s="8">
        <v>0.43000000000000005</v>
      </c>
      <c r="N9212" s="2" t="s">
        <v>23</v>
      </c>
      <c r="O9212">
        <f t="shared" si="1144"/>
        <v>2021</v>
      </c>
      <c r="P9212">
        <f t="shared" si="1145"/>
        <v>1</v>
      </c>
      <c r="Q9212" t="str">
        <f t="shared" si="1146"/>
        <v>janv</v>
      </c>
      <c r="R9212" t="str">
        <f t="shared" si="1147"/>
        <v>Arkansas</v>
      </c>
      <c r="S9212" t="str">
        <f t="shared" si="1148"/>
        <v>2021-01</v>
      </c>
      <c r="T9212">
        <f>IF(AND(COUNTIF(Calculs!$Q$2:$Q$12,$O9212)&gt;0,COUNTIF(Calculs!$S$2:$S$12,$E9212)&gt;0,COUNTIF(Calculs!$U$2:$U$12,$H9212)&gt;0),1,0)</f>
        <v>1</v>
      </c>
      <c r="U9212">
        <f t="shared" si="1149"/>
        <v>962</v>
      </c>
      <c r="V9212">
        <f t="shared" si="1150"/>
        <v>74</v>
      </c>
      <c r="W9212">
        <f t="shared" si="1151"/>
        <v>413.66</v>
      </c>
    </row>
    <row r="9213" spans="1:23" ht="15.75" customHeight="1" x14ac:dyDescent="0.3">
      <c r="A9213" s="2" t="s">
        <v>29</v>
      </c>
      <c r="B9213" s="2">
        <v>1197831</v>
      </c>
      <c r="C9213" s="3">
        <v>44219</v>
      </c>
      <c r="D9213" s="12" t="str" cm="1">
        <f t="array" ref="D9213">_xlfn.SWITCH(WEEKDAY(C9213,2), 1, "Lundi", 2, "Mardi", 3, "Mercredi", 4, "Jeudi", 5, "Vendredi", 6, "Samedi", 7, "Dimanche", "Erreur")</f>
        <v>Samedi</v>
      </c>
      <c r="E9213" s="2" t="s">
        <v>26</v>
      </c>
      <c r="F9213" s="2" t="s">
        <v>101</v>
      </c>
      <c r="G9213" s="2" t="s">
        <v>102</v>
      </c>
      <c r="H9213" s="4" t="s">
        <v>21</v>
      </c>
      <c r="I9213" s="5">
        <v>23</v>
      </c>
      <c r="J9213" s="6">
        <v>91</v>
      </c>
      <c r="K9213" s="7">
        <v>2093</v>
      </c>
      <c r="L9213" s="7">
        <v>858.13</v>
      </c>
      <c r="M9213" s="8">
        <v>0.41</v>
      </c>
      <c r="N9213" s="2" t="s">
        <v>23</v>
      </c>
      <c r="O9213">
        <f t="shared" si="1144"/>
        <v>2021</v>
      </c>
      <c r="P9213">
        <f t="shared" si="1145"/>
        <v>1</v>
      </c>
      <c r="Q9213" t="str">
        <f t="shared" si="1146"/>
        <v>janv</v>
      </c>
      <c r="R9213" t="str">
        <f t="shared" si="1147"/>
        <v>Arkansas</v>
      </c>
      <c r="S9213" t="str">
        <f t="shared" si="1148"/>
        <v>2021-01</v>
      </c>
      <c r="T9213">
        <f>IF(AND(COUNTIF(Calculs!$Q$2:$Q$12,$O9213)&gt;0,COUNTIF(Calculs!$S$2:$S$12,$E9213)&gt;0,COUNTIF(Calculs!$U$2:$U$12,$H9213)&gt;0),1,0)</f>
        <v>1</v>
      </c>
      <c r="U9213">
        <f t="shared" si="1149"/>
        <v>2093</v>
      </c>
      <c r="V9213">
        <f t="shared" si="1150"/>
        <v>91</v>
      </c>
      <c r="W9213">
        <f t="shared" si="1151"/>
        <v>858.13</v>
      </c>
    </row>
    <row r="9214" spans="1:23" ht="15.75" customHeight="1" x14ac:dyDescent="0.3">
      <c r="A9214" s="2" t="s">
        <v>29</v>
      </c>
      <c r="B9214" s="2">
        <v>1197831</v>
      </c>
      <c r="C9214" s="3">
        <v>44219</v>
      </c>
      <c r="D9214" s="12" t="str" cm="1">
        <f t="array" ref="D9214">_xlfn.SWITCH(WEEKDAY(C9214,2), 1, "Lundi", 2, "Mardi", 3, "Mercredi", 4, "Jeudi", 5, "Vendredi", 6, "Samedi", 7, "Dimanche", "Erreur")</f>
        <v>Samedi</v>
      </c>
      <c r="E9214" s="2" t="s">
        <v>26</v>
      </c>
      <c r="F9214" s="2" t="s">
        <v>101</v>
      </c>
      <c r="G9214" s="2" t="s">
        <v>102</v>
      </c>
      <c r="H9214" s="4" t="s">
        <v>22</v>
      </c>
      <c r="I9214" s="5">
        <v>18</v>
      </c>
      <c r="J9214" s="6">
        <v>124</v>
      </c>
      <c r="K9214" s="7">
        <v>2232</v>
      </c>
      <c r="L9214" s="7">
        <v>1004.4</v>
      </c>
      <c r="M9214" s="8">
        <v>0.45</v>
      </c>
      <c r="N9214" s="2" t="s">
        <v>23</v>
      </c>
      <c r="O9214">
        <f t="shared" si="1144"/>
        <v>2021</v>
      </c>
      <c r="P9214">
        <f t="shared" si="1145"/>
        <v>1</v>
      </c>
      <c r="Q9214" t="str">
        <f t="shared" si="1146"/>
        <v>janv</v>
      </c>
      <c r="R9214" t="str">
        <f t="shared" si="1147"/>
        <v>Arkansas</v>
      </c>
      <c r="S9214" t="str">
        <f t="shared" si="1148"/>
        <v>2021-01</v>
      </c>
      <c r="T9214">
        <f>IF(AND(COUNTIF(Calculs!$Q$2:$Q$12,$O9214)&gt;0,COUNTIF(Calculs!$S$2:$S$12,$E9214)&gt;0,COUNTIF(Calculs!$U$2:$U$12,$H9214)&gt;0),1,0)</f>
        <v>1</v>
      </c>
      <c r="U9214">
        <f t="shared" si="1149"/>
        <v>2232</v>
      </c>
      <c r="V9214">
        <f t="shared" si="1150"/>
        <v>124</v>
      </c>
      <c r="W9214">
        <f t="shared" si="1151"/>
        <v>1004.4</v>
      </c>
    </row>
    <row r="9215" spans="1:23" ht="15.75" customHeight="1" x14ac:dyDescent="0.3">
      <c r="A9215" s="2" t="s">
        <v>29</v>
      </c>
      <c r="B9215" s="2">
        <v>1197831</v>
      </c>
      <c r="C9215" s="3">
        <v>44248</v>
      </c>
      <c r="D9215" s="12" t="str" cm="1">
        <f t="array" ref="D9215">_xlfn.SWITCH(WEEKDAY(C9215,2), 1, "Lundi", 2, "Mardi", 3, "Mercredi", 4, "Jeudi", 5, "Vendredi", 6, "Samedi", 7, "Dimanche", "Erreur")</f>
        <v>Dimanche</v>
      </c>
      <c r="E9215" s="2" t="s">
        <v>26</v>
      </c>
      <c r="F9215" s="2" t="s">
        <v>101</v>
      </c>
      <c r="G9215" s="2" t="s">
        <v>102</v>
      </c>
      <c r="H9215" s="4" t="s">
        <v>16</v>
      </c>
      <c r="I9215" s="5">
        <v>18</v>
      </c>
      <c r="J9215" s="6">
        <v>206</v>
      </c>
      <c r="K9215" s="7">
        <v>3708</v>
      </c>
      <c r="L9215" s="7">
        <v>1631.52</v>
      </c>
      <c r="M9215" s="8">
        <v>0.44</v>
      </c>
      <c r="N9215" s="2" t="s">
        <v>23</v>
      </c>
      <c r="O9215">
        <f t="shared" si="1144"/>
        <v>2021</v>
      </c>
      <c r="P9215">
        <f t="shared" si="1145"/>
        <v>2</v>
      </c>
      <c r="Q9215" t="str">
        <f t="shared" si="1146"/>
        <v>févr</v>
      </c>
      <c r="R9215" t="str">
        <f t="shared" si="1147"/>
        <v>Arkansas</v>
      </c>
      <c r="S9215" t="str">
        <f t="shared" si="1148"/>
        <v>2021-02</v>
      </c>
      <c r="T9215">
        <f>IF(AND(COUNTIF(Calculs!$Q$2:$Q$12,$O9215)&gt;0,COUNTIF(Calculs!$S$2:$S$12,$E9215)&gt;0,COUNTIF(Calculs!$U$2:$U$12,$H9215)&gt;0),1,0)</f>
        <v>1</v>
      </c>
      <c r="U9215">
        <f t="shared" si="1149"/>
        <v>3708</v>
      </c>
      <c r="V9215">
        <f t="shared" si="1150"/>
        <v>206</v>
      </c>
      <c r="W9215">
        <f t="shared" si="1151"/>
        <v>1631.52</v>
      </c>
    </row>
    <row r="9216" spans="1:23" ht="15.75" customHeight="1" x14ac:dyDescent="0.3">
      <c r="A9216" s="2" t="s">
        <v>29</v>
      </c>
      <c r="B9216" s="2">
        <v>1197831</v>
      </c>
      <c r="C9216" s="3">
        <v>44248</v>
      </c>
      <c r="D9216" s="12" t="str" cm="1">
        <f t="array" ref="D9216">_xlfn.SWITCH(WEEKDAY(C9216,2), 1, "Lundi", 2, "Mardi", 3, "Mercredi", 4, "Jeudi", 5, "Vendredi", 6, "Samedi", 7, "Dimanche", "Erreur")</f>
        <v>Dimanche</v>
      </c>
      <c r="E9216" s="2" t="s">
        <v>26</v>
      </c>
      <c r="F9216" s="2" t="s">
        <v>101</v>
      </c>
      <c r="G9216" s="2" t="s">
        <v>102</v>
      </c>
      <c r="H9216" s="4" t="s">
        <v>18</v>
      </c>
      <c r="I9216" s="5">
        <v>17</v>
      </c>
      <c r="J9216" s="6">
        <v>83</v>
      </c>
      <c r="K9216" s="7">
        <v>1411</v>
      </c>
      <c r="L9216" s="7">
        <v>550.29</v>
      </c>
      <c r="M9216" s="8">
        <v>0.38999999999999996</v>
      </c>
      <c r="N9216" s="2" t="s">
        <v>23</v>
      </c>
      <c r="O9216">
        <f t="shared" si="1144"/>
        <v>2021</v>
      </c>
      <c r="P9216">
        <f t="shared" si="1145"/>
        <v>2</v>
      </c>
      <c r="Q9216" t="str">
        <f t="shared" si="1146"/>
        <v>févr</v>
      </c>
      <c r="R9216" t="str">
        <f t="shared" si="1147"/>
        <v>Arkansas</v>
      </c>
      <c r="S9216" t="str">
        <f t="shared" si="1148"/>
        <v>2021-02</v>
      </c>
      <c r="T9216">
        <f>IF(AND(COUNTIF(Calculs!$Q$2:$Q$12,$O9216)&gt;0,COUNTIF(Calculs!$S$2:$S$12,$E9216)&gt;0,COUNTIF(Calculs!$U$2:$U$12,$H9216)&gt;0),1,0)</f>
        <v>1</v>
      </c>
      <c r="U9216">
        <f t="shared" si="1149"/>
        <v>1411</v>
      </c>
      <c r="V9216">
        <f t="shared" si="1150"/>
        <v>83</v>
      </c>
      <c r="W9216">
        <f t="shared" si="1151"/>
        <v>550.29</v>
      </c>
    </row>
    <row r="9217" spans="1:23" ht="15.75" customHeight="1" x14ac:dyDescent="0.3">
      <c r="A9217" s="2" t="s">
        <v>29</v>
      </c>
      <c r="B9217" s="2">
        <v>1197831</v>
      </c>
      <c r="C9217" s="3">
        <v>44248</v>
      </c>
      <c r="D9217" s="12" t="str" cm="1">
        <f t="array" ref="D9217">_xlfn.SWITCH(WEEKDAY(C9217,2), 1, "Lundi", 2, "Mardi", 3, "Mercredi", 4, "Jeudi", 5, "Vendredi", 6, "Samedi", 7, "Dimanche", "Erreur")</f>
        <v>Dimanche</v>
      </c>
      <c r="E9217" s="2" t="s">
        <v>26</v>
      </c>
      <c r="F9217" s="2" t="s">
        <v>101</v>
      </c>
      <c r="G9217" s="2" t="s">
        <v>102</v>
      </c>
      <c r="H9217" s="4" t="s">
        <v>19</v>
      </c>
      <c r="I9217" s="5">
        <v>12</v>
      </c>
      <c r="J9217" s="6">
        <v>98</v>
      </c>
      <c r="K9217" s="7">
        <v>1176</v>
      </c>
      <c r="L9217" s="7">
        <v>552.72</v>
      </c>
      <c r="M9217" s="8">
        <v>0.47000000000000003</v>
      </c>
      <c r="N9217" s="2" t="s">
        <v>23</v>
      </c>
      <c r="O9217">
        <f t="shared" si="1144"/>
        <v>2021</v>
      </c>
      <c r="P9217">
        <f t="shared" si="1145"/>
        <v>2</v>
      </c>
      <c r="Q9217" t="str">
        <f t="shared" si="1146"/>
        <v>févr</v>
      </c>
      <c r="R9217" t="str">
        <f t="shared" si="1147"/>
        <v>Arkansas</v>
      </c>
      <c r="S9217" t="str">
        <f t="shared" si="1148"/>
        <v>2021-02</v>
      </c>
      <c r="T9217">
        <f>IF(AND(COUNTIF(Calculs!$Q$2:$Q$12,$O9217)&gt;0,COUNTIF(Calculs!$S$2:$S$12,$E9217)&gt;0,COUNTIF(Calculs!$U$2:$U$12,$H9217)&gt;0),1,0)</f>
        <v>1</v>
      </c>
      <c r="U9217">
        <f t="shared" si="1149"/>
        <v>1176</v>
      </c>
      <c r="V9217">
        <f t="shared" si="1150"/>
        <v>98</v>
      </c>
      <c r="W9217">
        <f t="shared" si="1151"/>
        <v>552.72</v>
      </c>
    </row>
    <row r="9218" spans="1:23" ht="15.75" customHeight="1" x14ac:dyDescent="0.3">
      <c r="A9218" s="2" t="s">
        <v>29</v>
      </c>
      <c r="B9218" s="2">
        <v>1197831</v>
      </c>
      <c r="C9218" s="3">
        <v>44248</v>
      </c>
      <c r="D9218" s="12" t="str" cm="1">
        <f t="array" ref="D9218">_xlfn.SWITCH(WEEKDAY(C9218,2), 1, "Lundi", 2, "Mardi", 3, "Mercredi", 4, "Jeudi", 5, "Vendredi", 6, "Samedi", 7, "Dimanche", "Erreur")</f>
        <v>Dimanche</v>
      </c>
      <c r="E9218" s="2" t="s">
        <v>26</v>
      </c>
      <c r="F9218" s="2" t="s">
        <v>103</v>
      </c>
      <c r="G9218" s="2" t="s">
        <v>104</v>
      </c>
      <c r="H9218" s="4" t="s">
        <v>20</v>
      </c>
      <c r="I9218" s="5">
        <v>15</v>
      </c>
      <c r="J9218" s="6">
        <v>58</v>
      </c>
      <c r="K9218" s="7">
        <v>870</v>
      </c>
      <c r="L9218" s="7">
        <v>400.20000000000005</v>
      </c>
      <c r="M9218" s="8">
        <v>0.46</v>
      </c>
      <c r="N9218" s="2" t="s">
        <v>23</v>
      </c>
      <c r="O9218">
        <f t="shared" si="1144"/>
        <v>2021</v>
      </c>
      <c r="P9218">
        <f t="shared" si="1145"/>
        <v>2</v>
      </c>
      <c r="Q9218" t="str">
        <f t="shared" si="1146"/>
        <v>févr</v>
      </c>
      <c r="R9218" t="str">
        <f t="shared" si="1147"/>
        <v>Oklahoma</v>
      </c>
      <c r="S9218" t="str">
        <f t="shared" si="1148"/>
        <v>2021-02</v>
      </c>
      <c r="T9218">
        <f>IF(AND(COUNTIF(Calculs!$Q$2:$Q$12,$O9218)&gt;0,COUNTIF(Calculs!$S$2:$S$12,$E9218)&gt;0,COUNTIF(Calculs!$U$2:$U$12,$H9218)&gt;0),1,0)</f>
        <v>1</v>
      </c>
      <c r="U9218">
        <f t="shared" si="1149"/>
        <v>870</v>
      </c>
      <c r="V9218">
        <f t="shared" si="1150"/>
        <v>58</v>
      </c>
      <c r="W9218">
        <f t="shared" si="1151"/>
        <v>400.20000000000005</v>
      </c>
    </row>
    <row r="9219" spans="1:23" ht="15.75" customHeight="1" x14ac:dyDescent="0.3">
      <c r="A9219" s="2" t="s">
        <v>29</v>
      </c>
      <c r="B9219" s="2">
        <v>1197831</v>
      </c>
      <c r="C9219" s="3">
        <v>44248</v>
      </c>
      <c r="D9219" s="12" t="str" cm="1">
        <f t="array" ref="D9219">_xlfn.SWITCH(WEEKDAY(C9219,2), 1, "Lundi", 2, "Mardi", 3, "Mercredi", 4, "Jeudi", 5, "Vendredi", 6, "Samedi", 7, "Dimanche", "Erreur")</f>
        <v>Dimanche</v>
      </c>
      <c r="E9219" s="2" t="s">
        <v>26</v>
      </c>
      <c r="F9219" s="2" t="s">
        <v>103</v>
      </c>
      <c r="G9219" s="2" t="s">
        <v>104</v>
      </c>
      <c r="H9219" s="4" t="s">
        <v>21</v>
      </c>
      <c r="I9219" s="5">
        <v>24</v>
      </c>
      <c r="J9219" s="6">
        <v>85</v>
      </c>
      <c r="K9219" s="7">
        <v>2040</v>
      </c>
      <c r="L9219" s="7">
        <v>815.99999999999989</v>
      </c>
      <c r="M9219" s="8">
        <v>0.39999999999999997</v>
      </c>
      <c r="N9219" s="2" t="s">
        <v>23</v>
      </c>
      <c r="O9219">
        <f t="shared" ref="O9219:O9282" si="1152">YEAR($C9219)</f>
        <v>2021</v>
      </c>
      <c r="P9219">
        <f t="shared" ref="P9219:P9282" si="1153">MONTH($C9219)</f>
        <v>2</v>
      </c>
      <c r="Q9219" t="str">
        <f t="shared" ref="Q9219:Q9282" si="1154">TEXT($C9219,"mmm")</f>
        <v>févr</v>
      </c>
      <c r="R9219" t="str">
        <f t="shared" ref="R9219:R9282" si="1155">SUBSTITUTE(SUBSTITUTE($F9219,"Sud ","South "),"Ouest ","West ")</f>
        <v>Oklahoma</v>
      </c>
      <c r="S9219" t="str">
        <f t="shared" ref="S9219:S9282" si="1156">TEXT($C9219,"aaaa-mm")</f>
        <v>2021-02</v>
      </c>
      <c r="T9219">
        <f>IF(AND(COUNTIF(Calculs!$Q$2:$Q$12,$O9219)&gt;0,COUNTIF(Calculs!$S$2:$S$12,$E9219)&gt;0,COUNTIF(Calculs!$U$2:$U$12,$H9219)&gt;0),1,0)</f>
        <v>1</v>
      </c>
      <c r="U9219">
        <f t="shared" ref="U9219:U9282" si="1157">$K9219*$T9219</f>
        <v>2040</v>
      </c>
      <c r="V9219">
        <f t="shared" ref="V9219:V9282" si="1158">$J9219*$T9219</f>
        <v>85</v>
      </c>
      <c r="W9219">
        <f t="shared" ref="W9219:W9282" si="1159">$L9219*$T9219</f>
        <v>815.99999999999989</v>
      </c>
    </row>
    <row r="9220" spans="1:23" ht="15.75" customHeight="1" x14ac:dyDescent="0.3">
      <c r="A9220" s="2" t="s">
        <v>29</v>
      </c>
      <c r="B9220" s="2">
        <v>1197831</v>
      </c>
      <c r="C9220" s="3">
        <v>44248</v>
      </c>
      <c r="D9220" s="12" t="str" cm="1">
        <f t="array" ref="D9220">_xlfn.SWITCH(WEEKDAY(C9220,2), 1, "Lundi", 2, "Mardi", 3, "Mercredi", 4, "Jeudi", 5, "Vendredi", 6, "Samedi", 7, "Dimanche", "Erreur")</f>
        <v>Dimanche</v>
      </c>
      <c r="E9220" s="2" t="s">
        <v>26</v>
      </c>
      <c r="F9220" s="2" t="s">
        <v>103</v>
      </c>
      <c r="G9220" s="2" t="s">
        <v>104</v>
      </c>
      <c r="H9220" s="4" t="s">
        <v>22</v>
      </c>
      <c r="I9220" s="5">
        <v>14</v>
      </c>
      <c r="J9220" s="6">
        <v>112</v>
      </c>
      <c r="K9220" s="7">
        <v>1568</v>
      </c>
      <c r="L9220" s="7">
        <v>721.28000000000009</v>
      </c>
      <c r="M9220" s="8">
        <v>0.46</v>
      </c>
      <c r="N9220" s="2" t="s">
        <v>23</v>
      </c>
      <c r="O9220">
        <f t="shared" si="1152"/>
        <v>2021</v>
      </c>
      <c r="P9220">
        <f t="shared" si="1153"/>
        <v>2</v>
      </c>
      <c r="Q9220" t="str">
        <f t="shared" si="1154"/>
        <v>févr</v>
      </c>
      <c r="R9220" t="str">
        <f t="shared" si="1155"/>
        <v>Oklahoma</v>
      </c>
      <c r="S9220" t="str">
        <f t="shared" si="1156"/>
        <v>2021-02</v>
      </c>
      <c r="T9220">
        <f>IF(AND(COUNTIF(Calculs!$Q$2:$Q$12,$O9220)&gt;0,COUNTIF(Calculs!$S$2:$S$12,$E9220)&gt;0,COUNTIF(Calculs!$U$2:$U$12,$H9220)&gt;0),1,0)</f>
        <v>1</v>
      </c>
      <c r="U9220">
        <f t="shared" si="1157"/>
        <v>1568</v>
      </c>
      <c r="V9220">
        <f t="shared" si="1158"/>
        <v>112</v>
      </c>
      <c r="W9220">
        <f t="shared" si="1159"/>
        <v>721.28000000000009</v>
      </c>
    </row>
    <row r="9221" spans="1:23" ht="15.75" customHeight="1" x14ac:dyDescent="0.3">
      <c r="A9221" s="2" t="s">
        <v>29</v>
      </c>
      <c r="B9221" s="2">
        <v>1197831</v>
      </c>
      <c r="C9221" s="3">
        <v>44274</v>
      </c>
      <c r="D9221" s="12" t="str" cm="1">
        <f t="array" ref="D9221">_xlfn.SWITCH(WEEKDAY(C9221,2), 1, "Lundi", 2, "Mardi", 3, "Mercredi", 4, "Jeudi", 5, "Vendredi", 6, "Samedi", 7, "Dimanche", "Erreur")</f>
        <v>Vendredi</v>
      </c>
      <c r="E9221" s="2" t="s">
        <v>26</v>
      </c>
      <c r="F9221" s="2" t="s">
        <v>103</v>
      </c>
      <c r="G9221" s="2" t="s">
        <v>104</v>
      </c>
      <c r="H9221" s="4" t="s">
        <v>16</v>
      </c>
      <c r="I9221" s="5">
        <v>14</v>
      </c>
      <c r="J9221" s="6">
        <v>182</v>
      </c>
      <c r="K9221" s="7">
        <v>2548</v>
      </c>
      <c r="L9221" s="7">
        <v>1172.0800000000002</v>
      </c>
      <c r="M9221" s="8">
        <v>0.46</v>
      </c>
      <c r="N9221" s="2" t="s">
        <v>23</v>
      </c>
      <c r="O9221">
        <f t="shared" si="1152"/>
        <v>2021</v>
      </c>
      <c r="P9221">
        <f t="shared" si="1153"/>
        <v>3</v>
      </c>
      <c r="Q9221" t="str">
        <f t="shared" si="1154"/>
        <v>mars</v>
      </c>
      <c r="R9221" t="str">
        <f t="shared" si="1155"/>
        <v>Oklahoma</v>
      </c>
      <c r="S9221" t="str">
        <f t="shared" si="1156"/>
        <v>2021-03</v>
      </c>
      <c r="T9221">
        <f>IF(AND(COUNTIF(Calculs!$Q$2:$Q$12,$O9221)&gt;0,COUNTIF(Calculs!$S$2:$S$12,$E9221)&gt;0,COUNTIF(Calculs!$U$2:$U$12,$H9221)&gt;0),1,0)</f>
        <v>1</v>
      </c>
      <c r="U9221">
        <f t="shared" si="1157"/>
        <v>2548</v>
      </c>
      <c r="V9221">
        <f t="shared" si="1158"/>
        <v>182</v>
      </c>
      <c r="W9221">
        <f t="shared" si="1159"/>
        <v>1172.0800000000002</v>
      </c>
    </row>
    <row r="9222" spans="1:23" ht="15.75" customHeight="1" x14ac:dyDescent="0.3">
      <c r="A9222" s="2" t="s">
        <v>29</v>
      </c>
      <c r="B9222" s="2">
        <v>1197831</v>
      </c>
      <c r="C9222" s="3">
        <v>44274</v>
      </c>
      <c r="D9222" s="12" t="str" cm="1">
        <f t="array" ref="D9222">_xlfn.SWITCH(WEEKDAY(C9222,2), 1, "Lundi", 2, "Mardi", 3, "Mercredi", 4, "Jeudi", 5, "Vendredi", 6, "Samedi", 7, "Dimanche", "Erreur")</f>
        <v>Vendredi</v>
      </c>
      <c r="E9222" s="2" t="s">
        <v>26</v>
      </c>
      <c r="F9222" s="2" t="s">
        <v>103</v>
      </c>
      <c r="G9222" s="2" t="s">
        <v>104</v>
      </c>
      <c r="H9222" s="4" t="s">
        <v>18</v>
      </c>
      <c r="I9222" s="5">
        <v>15</v>
      </c>
      <c r="J9222" s="6">
        <v>78</v>
      </c>
      <c r="K9222" s="7">
        <v>1170</v>
      </c>
      <c r="L9222" s="7">
        <v>479.7</v>
      </c>
      <c r="M9222" s="8">
        <v>0.41</v>
      </c>
      <c r="N9222" s="2" t="s">
        <v>23</v>
      </c>
      <c r="O9222">
        <f t="shared" si="1152"/>
        <v>2021</v>
      </c>
      <c r="P9222">
        <f t="shared" si="1153"/>
        <v>3</v>
      </c>
      <c r="Q9222" t="str">
        <f t="shared" si="1154"/>
        <v>mars</v>
      </c>
      <c r="R9222" t="str">
        <f t="shared" si="1155"/>
        <v>Oklahoma</v>
      </c>
      <c r="S9222" t="str">
        <f t="shared" si="1156"/>
        <v>2021-03</v>
      </c>
      <c r="T9222">
        <f>IF(AND(COUNTIF(Calculs!$Q$2:$Q$12,$O9222)&gt;0,COUNTIF(Calculs!$S$2:$S$12,$E9222)&gt;0,COUNTIF(Calculs!$U$2:$U$12,$H9222)&gt;0),1,0)</f>
        <v>1</v>
      </c>
      <c r="U9222">
        <f t="shared" si="1157"/>
        <v>1170</v>
      </c>
      <c r="V9222">
        <f t="shared" si="1158"/>
        <v>78</v>
      </c>
      <c r="W9222">
        <f t="shared" si="1159"/>
        <v>479.7</v>
      </c>
    </row>
    <row r="9223" spans="1:23" ht="15.75" customHeight="1" x14ac:dyDescent="0.3">
      <c r="A9223" s="2" t="s">
        <v>29</v>
      </c>
      <c r="B9223" s="2">
        <v>1197831</v>
      </c>
      <c r="C9223" s="3">
        <v>44274</v>
      </c>
      <c r="D9223" s="12" t="str" cm="1">
        <f t="array" ref="D9223">_xlfn.SWITCH(WEEKDAY(C9223,2), 1, "Lundi", 2, "Mardi", 3, "Mercredi", 4, "Jeudi", 5, "Vendredi", 6, "Samedi", 7, "Dimanche", "Erreur")</f>
        <v>Vendredi</v>
      </c>
      <c r="E9223" s="2" t="s">
        <v>26</v>
      </c>
      <c r="F9223" s="2" t="s">
        <v>103</v>
      </c>
      <c r="G9223" s="2" t="s">
        <v>104</v>
      </c>
      <c r="H9223" s="4" t="s">
        <v>19</v>
      </c>
      <c r="I9223" s="5">
        <v>7</v>
      </c>
      <c r="J9223" s="6">
        <v>83</v>
      </c>
      <c r="K9223" s="7">
        <v>581</v>
      </c>
      <c r="L9223" s="7">
        <v>261.45</v>
      </c>
      <c r="M9223" s="8">
        <v>0.45</v>
      </c>
      <c r="N9223" s="2" t="s">
        <v>23</v>
      </c>
      <c r="O9223">
        <f t="shared" si="1152"/>
        <v>2021</v>
      </c>
      <c r="P9223">
        <f t="shared" si="1153"/>
        <v>3</v>
      </c>
      <c r="Q9223" t="str">
        <f t="shared" si="1154"/>
        <v>mars</v>
      </c>
      <c r="R9223" t="str">
        <f t="shared" si="1155"/>
        <v>Oklahoma</v>
      </c>
      <c r="S9223" t="str">
        <f t="shared" si="1156"/>
        <v>2021-03</v>
      </c>
      <c r="T9223">
        <f>IF(AND(COUNTIF(Calculs!$Q$2:$Q$12,$O9223)&gt;0,COUNTIF(Calculs!$S$2:$S$12,$E9223)&gt;0,COUNTIF(Calculs!$U$2:$U$12,$H9223)&gt;0),1,0)</f>
        <v>1</v>
      </c>
      <c r="U9223">
        <f t="shared" si="1157"/>
        <v>581</v>
      </c>
      <c r="V9223">
        <f t="shared" si="1158"/>
        <v>83</v>
      </c>
      <c r="W9223">
        <f t="shared" si="1159"/>
        <v>261.45</v>
      </c>
    </row>
    <row r="9224" spans="1:23" ht="15.75" customHeight="1" x14ac:dyDescent="0.3">
      <c r="A9224" s="2" t="s">
        <v>29</v>
      </c>
      <c r="B9224" s="2">
        <v>1197831</v>
      </c>
      <c r="C9224" s="3">
        <v>44274</v>
      </c>
      <c r="D9224" s="12" t="str" cm="1">
        <f t="array" ref="D9224">_xlfn.SWITCH(WEEKDAY(C9224,2), 1, "Lundi", 2, "Mardi", 3, "Mercredi", 4, "Jeudi", 5, "Vendredi", 6, "Samedi", 7, "Dimanche", "Erreur")</f>
        <v>Vendredi</v>
      </c>
      <c r="E9224" s="2" t="s">
        <v>26</v>
      </c>
      <c r="F9224" s="2" t="s">
        <v>103</v>
      </c>
      <c r="G9224" s="2" t="s">
        <v>104</v>
      </c>
      <c r="H9224" s="4" t="s">
        <v>20</v>
      </c>
      <c r="I9224" s="5">
        <v>16</v>
      </c>
      <c r="J9224" s="6">
        <v>39</v>
      </c>
      <c r="K9224" s="7">
        <v>624</v>
      </c>
      <c r="L9224" s="7">
        <v>293.28000000000003</v>
      </c>
      <c r="M9224" s="8">
        <v>0.47000000000000003</v>
      </c>
      <c r="N9224" s="2" t="s">
        <v>23</v>
      </c>
      <c r="O9224">
        <f t="shared" si="1152"/>
        <v>2021</v>
      </c>
      <c r="P9224">
        <f t="shared" si="1153"/>
        <v>3</v>
      </c>
      <c r="Q9224" t="str">
        <f t="shared" si="1154"/>
        <v>mars</v>
      </c>
      <c r="R9224" t="str">
        <f t="shared" si="1155"/>
        <v>Oklahoma</v>
      </c>
      <c r="S9224" t="str">
        <f t="shared" si="1156"/>
        <v>2021-03</v>
      </c>
      <c r="T9224">
        <f>IF(AND(COUNTIF(Calculs!$Q$2:$Q$12,$O9224)&gt;0,COUNTIF(Calculs!$S$2:$S$12,$E9224)&gt;0,COUNTIF(Calculs!$U$2:$U$12,$H9224)&gt;0),1,0)</f>
        <v>1</v>
      </c>
      <c r="U9224">
        <f t="shared" si="1157"/>
        <v>624</v>
      </c>
      <c r="V9224">
        <f t="shared" si="1158"/>
        <v>39</v>
      </c>
      <c r="W9224">
        <f t="shared" si="1159"/>
        <v>293.28000000000003</v>
      </c>
    </row>
    <row r="9225" spans="1:23" ht="15.75" customHeight="1" x14ac:dyDescent="0.3">
      <c r="A9225" s="2" t="s">
        <v>29</v>
      </c>
      <c r="B9225" s="2">
        <v>1197831</v>
      </c>
      <c r="C9225" s="3">
        <v>44274</v>
      </c>
      <c r="D9225" s="12" t="str" cm="1">
        <f t="array" ref="D9225">_xlfn.SWITCH(WEEKDAY(C9225,2), 1, "Lundi", 2, "Mardi", 3, "Mercredi", 4, "Jeudi", 5, "Vendredi", 6, "Samedi", 7, "Dimanche", "Erreur")</f>
        <v>Vendredi</v>
      </c>
      <c r="E9225" s="2" t="s">
        <v>26</v>
      </c>
      <c r="F9225" s="2" t="s">
        <v>103</v>
      </c>
      <c r="G9225" s="2" t="s">
        <v>104</v>
      </c>
      <c r="H9225" s="4" t="s">
        <v>21</v>
      </c>
      <c r="I9225" s="5">
        <v>26</v>
      </c>
      <c r="J9225" s="6">
        <v>61</v>
      </c>
      <c r="K9225" s="7">
        <v>1586</v>
      </c>
      <c r="L9225" s="7">
        <v>666.12</v>
      </c>
      <c r="M9225" s="8">
        <v>0.42</v>
      </c>
      <c r="N9225" s="2" t="s">
        <v>23</v>
      </c>
      <c r="O9225">
        <f t="shared" si="1152"/>
        <v>2021</v>
      </c>
      <c r="P9225">
        <f t="shared" si="1153"/>
        <v>3</v>
      </c>
      <c r="Q9225" t="str">
        <f t="shared" si="1154"/>
        <v>mars</v>
      </c>
      <c r="R9225" t="str">
        <f t="shared" si="1155"/>
        <v>Oklahoma</v>
      </c>
      <c r="S9225" t="str">
        <f t="shared" si="1156"/>
        <v>2021-03</v>
      </c>
      <c r="T9225">
        <f>IF(AND(COUNTIF(Calculs!$Q$2:$Q$12,$O9225)&gt;0,COUNTIF(Calculs!$S$2:$S$12,$E9225)&gt;0,COUNTIF(Calculs!$U$2:$U$12,$H9225)&gt;0),1,0)</f>
        <v>1</v>
      </c>
      <c r="U9225">
        <f t="shared" si="1157"/>
        <v>1586</v>
      </c>
      <c r="V9225">
        <f t="shared" si="1158"/>
        <v>61</v>
      </c>
      <c r="W9225">
        <f t="shared" si="1159"/>
        <v>666.12</v>
      </c>
    </row>
    <row r="9226" spans="1:23" ht="15.75" customHeight="1" x14ac:dyDescent="0.3">
      <c r="A9226" s="2" t="s">
        <v>29</v>
      </c>
      <c r="B9226" s="2">
        <v>1197831</v>
      </c>
      <c r="C9226" s="3">
        <v>44274</v>
      </c>
      <c r="D9226" s="12" t="str" cm="1">
        <f t="array" ref="D9226">_xlfn.SWITCH(WEEKDAY(C9226,2), 1, "Lundi", 2, "Mardi", 3, "Mercredi", 4, "Jeudi", 5, "Vendredi", 6, "Samedi", 7, "Dimanche", "Erreur")</f>
        <v>Vendredi</v>
      </c>
      <c r="E9226" s="2" t="s">
        <v>26</v>
      </c>
      <c r="F9226" s="2" t="s">
        <v>103</v>
      </c>
      <c r="G9226" s="2" t="s">
        <v>104</v>
      </c>
      <c r="H9226" s="4" t="s">
        <v>22</v>
      </c>
      <c r="I9226" s="5">
        <v>18</v>
      </c>
      <c r="J9226" s="6">
        <v>88</v>
      </c>
      <c r="K9226" s="7">
        <v>1584</v>
      </c>
      <c r="L9226" s="7">
        <v>728.64</v>
      </c>
      <c r="M9226" s="8">
        <v>0.46</v>
      </c>
      <c r="N9226" s="2" t="s">
        <v>23</v>
      </c>
      <c r="O9226">
        <f t="shared" si="1152"/>
        <v>2021</v>
      </c>
      <c r="P9226">
        <f t="shared" si="1153"/>
        <v>3</v>
      </c>
      <c r="Q9226" t="str">
        <f t="shared" si="1154"/>
        <v>mars</v>
      </c>
      <c r="R9226" t="str">
        <f t="shared" si="1155"/>
        <v>Oklahoma</v>
      </c>
      <c r="S9226" t="str">
        <f t="shared" si="1156"/>
        <v>2021-03</v>
      </c>
      <c r="T9226">
        <f>IF(AND(COUNTIF(Calculs!$Q$2:$Q$12,$O9226)&gt;0,COUNTIF(Calculs!$S$2:$S$12,$E9226)&gt;0,COUNTIF(Calculs!$U$2:$U$12,$H9226)&gt;0),1,0)</f>
        <v>1</v>
      </c>
      <c r="U9226">
        <f t="shared" si="1157"/>
        <v>1584</v>
      </c>
      <c r="V9226">
        <f t="shared" si="1158"/>
        <v>88</v>
      </c>
      <c r="W9226">
        <f t="shared" si="1159"/>
        <v>728.64</v>
      </c>
    </row>
    <row r="9227" spans="1:23" ht="15.75" customHeight="1" x14ac:dyDescent="0.3">
      <c r="A9227" s="2" t="s">
        <v>29</v>
      </c>
      <c r="B9227" s="2">
        <v>1197831</v>
      </c>
      <c r="C9227" s="3">
        <v>44306</v>
      </c>
      <c r="D9227" s="12" t="str" cm="1">
        <f t="array" ref="D9227">_xlfn.SWITCH(WEEKDAY(C9227,2), 1, "Lundi", 2, "Mardi", 3, "Mercredi", 4, "Jeudi", 5, "Vendredi", 6, "Samedi", 7, "Dimanche", "Erreur")</f>
        <v>Mardi</v>
      </c>
      <c r="E9227" s="2" t="s">
        <v>26</v>
      </c>
      <c r="F9227" s="2" t="s">
        <v>103</v>
      </c>
      <c r="G9227" s="2" t="s">
        <v>104</v>
      </c>
      <c r="H9227" s="4" t="s">
        <v>16</v>
      </c>
      <c r="I9227" s="5">
        <v>20</v>
      </c>
      <c r="J9227" s="6">
        <v>184</v>
      </c>
      <c r="K9227" s="7">
        <v>3680</v>
      </c>
      <c r="L9227" s="7">
        <v>1692.8000000000002</v>
      </c>
      <c r="M9227" s="8">
        <v>0.46</v>
      </c>
      <c r="N9227" s="2" t="s">
        <v>23</v>
      </c>
      <c r="O9227">
        <f t="shared" si="1152"/>
        <v>2021</v>
      </c>
      <c r="P9227">
        <f t="shared" si="1153"/>
        <v>4</v>
      </c>
      <c r="Q9227" t="str">
        <f t="shared" si="1154"/>
        <v>avr</v>
      </c>
      <c r="R9227" t="str">
        <f t="shared" si="1155"/>
        <v>Oklahoma</v>
      </c>
      <c r="S9227" t="str">
        <f t="shared" si="1156"/>
        <v>2021-04</v>
      </c>
      <c r="T9227">
        <f>IF(AND(COUNTIF(Calculs!$Q$2:$Q$12,$O9227)&gt;0,COUNTIF(Calculs!$S$2:$S$12,$E9227)&gt;0,COUNTIF(Calculs!$U$2:$U$12,$H9227)&gt;0),1,0)</f>
        <v>1</v>
      </c>
      <c r="U9227">
        <f t="shared" si="1157"/>
        <v>3680</v>
      </c>
      <c r="V9227">
        <f t="shared" si="1158"/>
        <v>184</v>
      </c>
      <c r="W9227">
        <f t="shared" si="1159"/>
        <v>1692.8000000000002</v>
      </c>
    </row>
    <row r="9228" spans="1:23" ht="15.75" customHeight="1" x14ac:dyDescent="0.3">
      <c r="A9228" s="2" t="s">
        <v>29</v>
      </c>
      <c r="B9228" s="2">
        <v>1197831</v>
      </c>
      <c r="C9228" s="3">
        <v>44306</v>
      </c>
      <c r="D9228" s="12" t="str" cm="1">
        <f t="array" ref="D9228">_xlfn.SWITCH(WEEKDAY(C9228,2), 1, "Lundi", 2, "Mardi", 3, "Mercredi", 4, "Jeudi", 5, "Vendredi", 6, "Samedi", 7, "Dimanche", "Erreur")</f>
        <v>Mardi</v>
      </c>
      <c r="E9228" s="2" t="s">
        <v>26</v>
      </c>
      <c r="F9228" s="2" t="s">
        <v>103</v>
      </c>
      <c r="G9228" s="2" t="s">
        <v>104</v>
      </c>
      <c r="H9228" s="4" t="s">
        <v>18</v>
      </c>
      <c r="I9228" s="5">
        <v>18</v>
      </c>
      <c r="J9228" s="6">
        <v>79</v>
      </c>
      <c r="K9228" s="7">
        <v>1422</v>
      </c>
      <c r="L9228" s="7">
        <v>554.57999999999993</v>
      </c>
      <c r="M9228" s="8">
        <v>0.38999999999999996</v>
      </c>
      <c r="N9228" s="2" t="s">
        <v>23</v>
      </c>
      <c r="O9228">
        <f t="shared" si="1152"/>
        <v>2021</v>
      </c>
      <c r="P9228">
        <f t="shared" si="1153"/>
        <v>4</v>
      </c>
      <c r="Q9228" t="str">
        <f t="shared" si="1154"/>
        <v>avr</v>
      </c>
      <c r="R9228" t="str">
        <f t="shared" si="1155"/>
        <v>Oklahoma</v>
      </c>
      <c r="S9228" t="str">
        <f t="shared" si="1156"/>
        <v>2021-04</v>
      </c>
      <c r="T9228">
        <f>IF(AND(COUNTIF(Calculs!$Q$2:$Q$12,$O9228)&gt;0,COUNTIF(Calculs!$S$2:$S$12,$E9228)&gt;0,COUNTIF(Calculs!$U$2:$U$12,$H9228)&gt;0),1,0)</f>
        <v>1</v>
      </c>
      <c r="U9228">
        <f t="shared" si="1157"/>
        <v>1422</v>
      </c>
      <c r="V9228">
        <f t="shared" si="1158"/>
        <v>79</v>
      </c>
      <c r="W9228">
        <f t="shared" si="1159"/>
        <v>554.57999999999993</v>
      </c>
    </row>
    <row r="9229" spans="1:23" ht="15.75" customHeight="1" x14ac:dyDescent="0.3">
      <c r="A9229" s="2" t="s">
        <v>29</v>
      </c>
      <c r="B9229" s="2">
        <v>1197831</v>
      </c>
      <c r="C9229" s="3">
        <v>44306</v>
      </c>
      <c r="D9229" s="12" t="str" cm="1">
        <f t="array" ref="D9229">_xlfn.SWITCH(WEEKDAY(C9229,2), 1, "Lundi", 2, "Mardi", 3, "Mercredi", 4, "Jeudi", 5, "Vendredi", 6, "Samedi", 7, "Dimanche", "Erreur")</f>
        <v>Mardi</v>
      </c>
      <c r="E9229" s="2" t="s">
        <v>26</v>
      </c>
      <c r="F9229" s="2" t="s">
        <v>103</v>
      </c>
      <c r="G9229" s="2" t="s">
        <v>104</v>
      </c>
      <c r="H9229" s="4" t="s">
        <v>19</v>
      </c>
      <c r="I9229" s="5">
        <v>10</v>
      </c>
      <c r="J9229" s="6">
        <v>70</v>
      </c>
      <c r="K9229" s="7">
        <v>700</v>
      </c>
      <c r="L9229" s="7">
        <v>322</v>
      </c>
      <c r="M9229" s="8">
        <v>0.46</v>
      </c>
      <c r="N9229" s="2" t="s">
        <v>23</v>
      </c>
      <c r="O9229">
        <f t="shared" si="1152"/>
        <v>2021</v>
      </c>
      <c r="P9229">
        <f t="shared" si="1153"/>
        <v>4</v>
      </c>
      <c r="Q9229" t="str">
        <f t="shared" si="1154"/>
        <v>avr</v>
      </c>
      <c r="R9229" t="str">
        <f t="shared" si="1155"/>
        <v>Oklahoma</v>
      </c>
      <c r="S9229" t="str">
        <f t="shared" si="1156"/>
        <v>2021-04</v>
      </c>
      <c r="T9229">
        <f>IF(AND(COUNTIF(Calculs!$Q$2:$Q$12,$O9229)&gt;0,COUNTIF(Calculs!$S$2:$S$12,$E9229)&gt;0,COUNTIF(Calculs!$U$2:$U$12,$H9229)&gt;0),1,0)</f>
        <v>1</v>
      </c>
      <c r="U9229">
        <f t="shared" si="1157"/>
        <v>700</v>
      </c>
      <c r="V9229">
        <f t="shared" si="1158"/>
        <v>70</v>
      </c>
      <c r="W9229">
        <f t="shared" si="1159"/>
        <v>322</v>
      </c>
    </row>
    <row r="9230" spans="1:23" ht="15.75" customHeight="1" x14ac:dyDescent="0.3">
      <c r="A9230" s="2" t="s">
        <v>29</v>
      </c>
      <c r="B9230" s="2">
        <v>1197831</v>
      </c>
      <c r="C9230" s="3">
        <v>44306</v>
      </c>
      <c r="D9230" s="12" t="str" cm="1">
        <f t="array" ref="D9230">_xlfn.SWITCH(WEEKDAY(C9230,2), 1, "Lundi", 2, "Mardi", 3, "Mercredi", 4, "Jeudi", 5, "Vendredi", 6, "Samedi", 7, "Dimanche", "Erreur")</f>
        <v>Mardi</v>
      </c>
      <c r="E9230" s="2" t="s">
        <v>26</v>
      </c>
      <c r="F9230" s="2" t="s">
        <v>103</v>
      </c>
      <c r="G9230" s="2" t="s">
        <v>104</v>
      </c>
      <c r="H9230" s="4" t="s">
        <v>20</v>
      </c>
      <c r="I9230" s="5">
        <v>15</v>
      </c>
      <c r="J9230" s="6">
        <v>47</v>
      </c>
      <c r="K9230" s="7">
        <v>705</v>
      </c>
      <c r="L9230" s="7">
        <v>303.15000000000003</v>
      </c>
      <c r="M9230" s="8">
        <v>0.43000000000000005</v>
      </c>
      <c r="N9230" s="2" t="s">
        <v>23</v>
      </c>
      <c r="O9230">
        <f t="shared" si="1152"/>
        <v>2021</v>
      </c>
      <c r="P9230">
        <f t="shared" si="1153"/>
        <v>4</v>
      </c>
      <c r="Q9230" t="str">
        <f t="shared" si="1154"/>
        <v>avr</v>
      </c>
      <c r="R9230" t="str">
        <f t="shared" si="1155"/>
        <v>Oklahoma</v>
      </c>
      <c r="S9230" t="str">
        <f t="shared" si="1156"/>
        <v>2021-04</v>
      </c>
      <c r="T9230">
        <f>IF(AND(COUNTIF(Calculs!$Q$2:$Q$12,$O9230)&gt;0,COUNTIF(Calculs!$S$2:$S$12,$E9230)&gt;0,COUNTIF(Calculs!$U$2:$U$12,$H9230)&gt;0),1,0)</f>
        <v>1</v>
      </c>
      <c r="U9230">
        <f t="shared" si="1157"/>
        <v>705</v>
      </c>
      <c r="V9230">
        <f t="shared" si="1158"/>
        <v>47</v>
      </c>
      <c r="W9230">
        <f t="shared" si="1159"/>
        <v>303.15000000000003</v>
      </c>
    </row>
    <row r="9231" spans="1:23" ht="15.75" customHeight="1" x14ac:dyDescent="0.3">
      <c r="A9231" s="2" t="s">
        <v>29</v>
      </c>
      <c r="B9231" s="2">
        <v>1197831</v>
      </c>
      <c r="C9231" s="3">
        <v>44306</v>
      </c>
      <c r="D9231" s="12" t="str" cm="1">
        <f t="array" ref="D9231">_xlfn.SWITCH(WEEKDAY(C9231,2), 1, "Lundi", 2, "Mardi", 3, "Mercredi", 4, "Jeudi", 5, "Vendredi", 6, "Samedi", 7, "Dimanche", "Erreur")</f>
        <v>Mardi</v>
      </c>
      <c r="E9231" s="2" t="s">
        <v>26</v>
      </c>
      <c r="F9231" s="2" t="s">
        <v>103</v>
      </c>
      <c r="G9231" s="2" t="s">
        <v>104</v>
      </c>
      <c r="H9231" s="4" t="s">
        <v>21</v>
      </c>
      <c r="I9231" s="5">
        <v>27</v>
      </c>
      <c r="J9231" s="6">
        <v>54</v>
      </c>
      <c r="K9231" s="7">
        <v>1458</v>
      </c>
      <c r="L9231" s="7">
        <v>568.61999999999989</v>
      </c>
      <c r="M9231" s="8">
        <v>0.38999999999999996</v>
      </c>
      <c r="N9231" s="2" t="s">
        <v>23</v>
      </c>
      <c r="O9231">
        <f t="shared" si="1152"/>
        <v>2021</v>
      </c>
      <c r="P9231">
        <f t="shared" si="1153"/>
        <v>4</v>
      </c>
      <c r="Q9231" t="str">
        <f t="shared" si="1154"/>
        <v>avr</v>
      </c>
      <c r="R9231" t="str">
        <f t="shared" si="1155"/>
        <v>Oklahoma</v>
      </c>
      <c r="S9231" t="str">
        <f t="shared" si="1156"/>
        <v>2021-04</v>
      </c>
      <c r="T9231">
        <f>IF(AND(COUNTIF(Calculs!$Q$2:$Q$12,$O9231)&gt;0,COUNTIF(Calculs!$S$2:$S$12,$E9231)&gt;0,COUNTIF(Calculs!$U$2:$U$12,$H9231)&gt;0),1,0)</f>
        <v>1</v>
      </c>
      <c r="U9231">
        <f t="shared" si="1157"/>
        <v>1458</v>
      </c>
      <c r="V9231">
        <f t="shared" si="1158"/>
        <v>54</v>
      </c>
      <c r="W9231">
        <f t="shared" si="1159"/>
        <v>568.61999999999989</v>
      </c>
    </row>
    <row r="9232" spans="1:23" ht="15.75" customHeight="1" x14ac:dyDescent="0.3">
      <c r="A9232" s="2" t="s">
        <v>29</v>
      </c>
      <c r="B9232" s="2">
        <v>1197831</v>
      </c>
      <c r="C9232" s="3">
        <v>44306</v>
      </c>
      <c r="D9232" s="12" t="str" cm="1">
        <f t="array" ref="D9232">_xlfn.SWITCH(WEEKDAY(C9232,2), 1, "Lundi", 2, "Mardi", 3, "Mercredi", 4, "Jeudi", 5, "Vendredi", 6, "Samedi", 7, "Dimanche", "Erreur")</f>
        <v>Mardi</v>
      </c>
      <c r="E9232" s="2" t="s">
        <v>26</v>
      </c>
      <c r="F9232" s="2" t="s">
        <v>103</v>
      </c>
      <c r="G9232" s="2" t="s">
        <v>104</v>
      </c>
      <c r="H9232" s="4" t="s">
        <v>22</v>
      </c>
      <c r="I9232" s="5">
        <v>22</v>
      </c>
      <c r="J9232" s="6">
        <v>111</v>
      </c>
      <c r="K9232" s="7">
        <v>2442</v>
      </c>
      <c r="L9232" s="7">
        <v>1050.0600000000002</v>
      </c>
      <c r="M9232" s="8">
        <v>0.43000000000000005</v>
      </c>
      <c r="N9232" s="2" t="s">
        <v>23</v>
      </c>
      <c r="O9232">
        <f t="shared" si="1152"/>
        <v>2021</v>
      </c>
      <c r="P9232">
        <f t="shared" si="1153"/>
        <v>4</v>
      </c>
      <c r="Q9232" t="str">
        <f t="shared" si="1154"/>
        <v>avr</v>
      </c>
      <c r="R9232" t="str">
        <f t="shared" si="1155"/>
        <v>Oklahoma</v>
      </c>
      <c r="S9232" t="str">
        <f t="shared" si="1156"/>
        <v>2021-04</v>
      </c>
      <c r="T9232">
        <f>IF(AND(COUNTIF(Calculs!$Q$2:$Q$12,$O9232)&gt;0,COUNTIF(Calculs!$S$2:$S$12,$E9232)&gt;0,COUNTIF(Calculs!$U$2:$U$12,$H9232)&gt;0),1,0)</f>
        <v>1</v>
      </c>
      <c r="U9232">
        <f t="shared" si="1157"/>
        <v>2442</v>
      </c>
      <c r="V9232">
        <f t="shared" si="1158"/>
        <v>111</v>
      </c>
      <c r="W9232">
        <f t="shared" si="1159"/>
        <v>1050.0600000000002</v>
      </c>
    </row>
    <row r="9233" spans="1:23" ht="15.75" customHeight="1" x14ac:dyDescent="0.3">
      <c r="A9233" s="2" t="s">
        <v>29</v>
      </c>
      <c r="B9233" s="2">
        <v>1197831</v>
      </c>
      <c r="C9233" s="3">
        <v>44335</v>
      </c>
      <c r="D9233" s="12" t="str" cm="1">
        <f t="array" ref="D9233">_xlfn.SWITCH(WEEKDAY(C9233,2), 1, "Lundi", 2, "Mardi", 3, "Mercredi", 4, "Jeudi", 5, "Vendredi", 6, "Samedi", 7, "Dimanche", "Erreur")</f>
        <v>Mercredi</v>
      </c>
      <c r="E9233" s="2" t="s">
        <v>26</v>
      </c>
      <c r="F9233" s="2" t="s">
        <v>103</v>
      </c>
      <c r="G9233" s="2" t="s">
        <v>104</v>
      </c>
      <c r="H9233" s="4" t="s">
        <v>16</v>
      </c>
      <c r="I9233" s="5">
        <v>28</v>
      </c>
      <c r="J9233" s="6">
        <v>179</v>
      </c>
      <c r="K9233" s="7">
        <v>5012</v>
      </c>
      <c r="L9233" s="7">
        <v>2155.1600000000003</v>
      </c>
      <c r="M9233" s="8">
        <v>0.43000000000000005</v>
      </c>
      <c r="N9233" s="2" t="s">
        <v>23</v>
      </c>
      <c r="O9233">
        <f t="shared" si="1152"/>
        <v>2021</v>
      </c>
      <c r="P9233">
        <f t="shared" si="1153"/>
        <v>5</v>
      </c>
      <c r="Q9233" t="str">
        <f t="shared" si="1154"/>
        <v>mai</v>
      </c>
      <c r="R9233" t="str">
        <f t="shared" si="1155"/>
        <v>Oklahoma</v>
      </c>
      <c r="S9233" t="str">
        <f t="shared" si="1156"/>
        <v>2021-05</v>
      </c>
      <c r="T9233">
        <f>IF(AND(COUNTIF(Calculs!$Q$2:$Q$12,$O9233)&gt;0,COUNTIF(Calculs!$S$2:$S$12,$E9233)&gt;0,COUNTIF(Calculs!$U$2:$U$12,$H9233)&gt;0),1,0)</f>
        <v>1</v>
      </c>
      <c r="U9233">
        <f t="shared" si="1157"/>
        <v>5012</v>
      </c>
      <c r="V9233">
        <f t="shared" si="1158"/>
        <v>179</v>
      </c>
      <c r="W9233">
        <f t="shared" si="1159"/>
        <v>2155.1600000000003</v>
      </c>
    </row>
    <row r="9234" spans="1:23" ht="15.75" customHeight="1" x14ac:dyDescent="0.3">
      <c r="A9234" s="2" t="s">
        <v>29</v>
      </c>
      <c r="B9234" s="2">
        <v>1197831</v>
      </c>
      <c r="C9234" s="3">
        <v>44335</v>
      </c>
      <c r="D9234" s="12" t="str" cm="1">
        <f t="array" ref="D9234">_xlfn.SWITCH(WEEKDAY(C9234,2), 1, "Lundi", 2, "Mardi", 3, "Mercredi", 4, "Jeudi", 5, "Vendredi", 6, "Samedi", 7, "Dimanche", "Erreur")</f>
        <v>Mercredi</v>
      </c>
      <c r="E9234" s="2" t="s">
        <v>26</v>
      </c>
      <c r="F9234" s="2" t="s">
        <v>103</v>
      </c>
      <c r="G9234" s="2" t="s">
        <v>104</v>
      </c>
      <c r="H9234" s="4" t="s">
        <v>18</v>
      </c>
      <c r="I9234" s="5">
        <v>29</v>
      </c>
      <c r="J9234" s="6">
        <v>93</v>
      </c>
      <c r="K9234" s="7">
        <v>2697</v>
      </c>
      <c r="L9234" s="7">
        <v>1024.8599999999999</v>
      </c>
      <c r="M9234" s="8">
        <v>0.38</v>
      </c>
      <c r="N9234" s="2" t="s">
        <v>23</v>
      </c>
      <c r="O9234">
        <f t="shared" si="1152"/>
        <v>2021</v>
      </c>
      <c r="P9234">
        <f t="shared" si="1153"/>
        <v>5</v>
      </c>
      <c r="Q9234" t="str">
        <f t="shared" si="1154"/>
        <v>mai</v>
      </c>
      <c r="R9234" t="str">
        <f t="shared" si="1155"/>
        <v>Oklahoma</v>
      </c>
      <c r="S9234" t="str">
        <f t="shared" si="1156"/>
        <v>2021-05</v>
      </c>
      <c r="T9234">
        <f>IF(AND(COUNTIF(Calculs!$Q$2:$Q$12,$O9234)&gt;0,COUNTIF(Calculs!$S$2:$S$12,$E9234)&gt;0,COUNTIF(Calculs!$U$2:$U$12,$H9234)&gt;0),1,0)</f>
        <v>1</v>
      </c>
      <c r="U9234">
        <f t="shared" si="1157"/>
        <v>2697</v>
      </c>
      <c r="V9234">
        <f t="shared" si="1158"/>
        <v>93</v>
      </c>
      <c r="W9234">
        <f t="shared" si="1159"/>
        <v>1024.8599999999999</v>
      </c>
    </row>
    <row r="9235" spans="1:23" ht="15.75" customHeight="1" x14ac:dyDescent="0.3">
      <c r="A9235" s="2" t="s">
        <v>29</v>
      </c>
      <c r="B9235" s="2">
        <v>1197831</v>
      </c>
      <c r="C9235" s="3">
        <v>44335</v>
      </c>
      <c r="D9235" s="12" t="str" cm="1">
        <f t="array" ref="D9235">_xlfn.SWITCH(WEEKDAY(C9235,2), 1, "Lundi", 2, "Mardi", 3, "Mercredi", 4, "Jeudi", 5, "Vendredi", 6, "Samedi", 7, "Dimanche", "Erreur")</f>
        <v>Mercredi</v>
      </c>
      <c r="E9235" s="2" t="s">
        <v>26</v>
      </c>
      <c r="F9235" s="2" t="s">
        <v>103</v>
      </c>
      <c r="G9235" s="2" t="s">
        <v>104</v>
      </c>
      <c r="H9235" s="4" t="s">
        <v>19</v>
      </c>
      <c r="I9235" s="5">
        <v>27</v>
      </c>
      <c r="J9235" s="6">
        <v>88</v>
      </c>
      <c r="K9235" s="7">
        <v>2376</v>
      </c>
      <c r="L9235" s="7">
        <v>997.92000000000007</v>
      </c>
      <c r="M9235" s="8">
        <v>0.42000000000000004</v>
      </c>
      <c r="N9235" s="2" t="s">
        <v>23</v>
      </c>
      <c r="O9235">
        <f t="shared" si="1152"/>
        <v>2021</v>
      </c>
      <c r="P9235">
        <f t="shared" si="1153"/>
        <v>5</v>
      </c>
      <c r="Q9235" t="str">
        <f t="shared" si="1154"/>
        <v>mai</v>
      </c>
      <c r="R9235" t="str">
        <f t="shared" si="1155"/>
        <v>Oklahoma</v>
      </c>
      <c r="S9235" t="str">
        <f t="shared" si="1156"/>
        <v>2021-05</v>
      </c>
      <c r="T9235">
        <f>IF(AND(COUNTIF(Calculs!$Q$2:$Q$12,$O9235)&gt;0,COUNTIF(Calculs!$S$2:$S$12,$E9235)&gt;0,COUNTIF(Calculs!$U$2:$U$12,$H9235)&gt;0),1,0)</f>
        <v>1</v>
      </c>
      <c r="U9235">
        <f t="shared" si="1157"/>
        <v>2376</v>
      </c>
      <c r="V9235">
        <f t="shared" si="1158"/>
        <v>88</v>
      </c>
      <c r="W9235">
        <f t="shared" si="1159"/>
        <v>997.92000000000007</v>
      </c>
    </row>
    <row r="9236" spans="1:23" ht="15.75" customHeight="1" x14ac:dyDescent="0.3">
      <c r="A9236" s="2" t="s">
        <v>29</v>
      </c>
      <c r="B9236" s="2">
        <v>1197831</v>
      </c>
      <c r="C9236" s="3">
        <v>44335</v>
      </c>
      <c r="D9236" s="12" t="str" cm="1">
        <f t="array" ref="D9236">_xlfn.SWITCH(WEEKDAY(C9236,2), 1, "Lundi", 2, "Mardi", 3, "Mercredi", 4, "Jeudi", 5, "Vendredi", 6, "Samedi", 7, "Dimanche", "Erreur")</f>
        <v>Mercredi</v>
      </c>
      <c r="E9236" s="2" t="s">
        <v>26</v>
      </c>
      <c r="F9236" s="2" t="s">
        <v>103</v>
      </c>
      <c r="G9236" s="2" t="s">
        <v>104</v>
      </c>
      <c r="H9236" s="4" t="s">
        <v>20</v>
      </c>
      <c r="I9236" s="5">
        <v>26</v>
      </c>
      <c r="J9236" s="6">
        <v>74</v>
      </c>
      <c r="K9236" s="7">
        <v>1924</v>
      </c>
      <c r="L9236" s="7">
        <v>808.08</v>
      </c>
      <c r="M9236" s="8">
        <v>0.42000000000000004</v>
      </c>
      <c r="N9236" s="2" t="s">
        <v>23</v>
      </c>
      <c r="O9236">
        <f t="shared" si="1152"/>
        <v>2021</v>
      </c>
      <c r="P9236">
        <f t="shared" si="1153"/>
        <v>5</v>
      </c>
      <c r="Q9236" t="str">
        <f t="shared" si="1154"/>
        <v>mai</v>
      </c>
      <c r="R9236" t="str">
        <f t="shared" si="1155"/>
        <v>Oklahoma</v>
      </c>
      <c r="S9236" t="str">
        <f t="shared" si="1156"/>
        <v>2021-05</v>
      </c>
      <c r="T9236">
        <f>IF(AND(COUNTIF(Calculs!$Q$2:$Q$12,$O9236)&gt;0,COUNTIF(Calculs!$S$2:$S$12,$E9236)&gt;0,COUNTIF(Calculs!$U$2:$U$12,$H9236)&gt;0),1,0)</f>
        <v>1</v>
      </c>
      <c r="U9236">
        <f t="shared" si="1157"/>
        <v>1924</v>
      </c>
      <c r="V9236">
        <f t="shared" si="1158"/>
        <v>74</v>
      </c>
      <c r="W9236">
        <f t="shared" si="1159"/>
        <v>808.08</v>
      </c>
    </row>
    <row r="9237" spans="1:23" ht="15.75" customHeight="1" x14ac:dyDescent="0.3">
      <c r="A9237" s="2" t="s">
        <v>29</v>
      </c>
      <c r="B9237" s="2">
        <v>1197831</v>
      </c>
      <c r="C9237" s="3">
        <v>44335</v>
      </c>
      <c r="D9237" s="12" t="str" cm="1">
        <f t="array" ref="D9237">_xlfn.SWITCH(WEEKDAY(C9237,2), 1, "Lundi", 2, "Mardi", 3, "Mercredi", 4, "Jeudi", 5, "Vendredi", 6, "Samedi", 7, "Dimanche", "Erreur")</f>
        <v>Mercredi</v>
      </c>
      <c r="E9237" s="2" t="s">
        <v>26</v>
      </c>
      <c r="F9237" s="2" t="s">
        <v>103</v>
      </c>
      <c r="G9237" s="2" t="s">
        <v>104</v>
      </c>
      <c r="H9237" s="4" t="s">
        <v>21</v>
      </c>
      <c r="I9237" s="5">
        <v>33</v>
      </c>
      <c r="J9237" s="6">
        <v>80</v>
      </c>
      <c r="K9237" s="7">
        <v>2640</v>
      </c>
      <c r="L9237" s="7">
        <v>1082.3999999999999</v>
      </c>
      <c r="M9237" s="8">
        <v>0.41</v>
      </c>
      <c r="N9237" s="2" t="s">
        <v>23</v>
      </c>
      <c r="O9237">
        <f t="shared" si="1152"/>
        <v>2021</v>
      </c>
      <c r="P9237">
        <f t="shared" si="1153"/>
        <v>5</v>
      </c>
      <c r="Q9237" t="str">
        <f t="shared" si="1154"/>
        <v>mai</v>
      </c>
      <c r="R9237" t="str">
        <f t="shared" si="1155"/>
        <v>Oklahoma</v>
      </c>
      <c r="S9237" t="str">
        <f t="shared" si="1156"/>
        <v>2021-05</v>
      </c>
      <c r="T9237">
        <f>IF(AND(COUNTIF(Calculs!$Q$2:$Q$12,$O9237)&gt;0,COUNTIF(Calculs!$S$2:$S$12,$E9237)&gt;0,COUNTIF(Calculs!$U$2:$U$12,$H9237)&gt;0),1,0)</f>
        <v>1</v>
      </c>
      <c r="U9237">
        <f t="shared" si="1157"/>
        <v>2640</v>
      </c>
      <c r="V9237">
        <f t="shared" si="1158"/>
        <v>80</v>
      </c>
      <c r="W9237">
        <f t="shared" si="1159"/>
        <v>1082.3999999999999</v>
      </c>
    </row>
    <row r="9238" spans="1:23" ht="15.75" customHeight="1" x14ac:dyDescent="0.3">
      <c r="A9238" s="2" t="s">
        <v>29</v>
      </c>
      <c r="B9238" s="2">
        <v>1197831</v>
      </c>
      <c r="C9238" s="3">
        <v>44335</v>
      </c>
      <c r="D9238" s="12" t="str" cm="1">
        <f t="array" ref="D9238">_xlfn.SWITCH(WEEKDAY(C9238,2), 1, "Lundi", 2, "Mardi", 3, "Mercredi", 4, "Jeudi", 5, "Vendredi", 6, "Samedi", 7, "Dimanche", "Erreur")</f>
        <v>Mercredi</v>
      </c>
      <c r="E9238" s="2" t="s">
        <v>26</v>
      </c>
      <c r="F9238" s="2" t="s">
        <v>103</v>
      </c>
      <c r="G9238" s="2" t="s">
        <v>104</v>
      </c>
      <c r="H9238" s="4" t="s">
        <v>22</v>
      </c>
      <c r="I9238" s="5">
        <v>33</v>
      </c>
      <c r="J9238" s="6">
        <v>116</v>
      </c>
      <c r="K9238" s="7">
        <v>3828</v>
      </c>
      <c r="L9238" s="7">
        <v>1722.6000000000001</v>
      </c>
      <c r="M9238" s="8">
        <v>0.45</v>
      </c>
      <c r="N9238" s="2" t="s">
        <v>23</v>
      </c>
      <c r="O9238">
        <f t="shared" si="1152"/>
        <v>2021</v>
      </c>
      <c r="P9238">
        <f t="shared" si="1153"/>
        <v>5</v>
      </c>
      <c r="Q9238" t="str">
        <f t="shared" si="1154"/>
        <v>mai</v>
      </c>
      <c r="R9238" t="str">
        <f t="shared" si="1155"/>
        <v>Oklahoma</v>
      </c>
      <c r="S9238" t="str">
        <f t="shared" si="1156"/>
        <v>2021-05</v>
      </c>
      <c r="T9238">
        <f>IF(AND(COUNTIF(Calculs!$Q$2:$Q$12,$O9238)&gt;0,COUNTIF(Calculs!$S$2:$S$12,$E9238)&gt;0,COUNTIF(Calculs!$U$2:$U$12,$H9238)&gt;0),1,0)</f>
        <v>1</v>
      </c>
      <c r="U9238">
        <f t="shared" si="1157"/>
        <v>3828</v>
      </c>
      <c r="V9238">
        <f t="shared" si="1158"/>
        <v>116</v>
      </c>
      <c r="W9238">
        <f t="shared" si="1159"/>
        <v>1722.6000000000001</v>
      </c>
    </row>
    <row r="9239" spans="1:23" ht="15.75" customHeight="1" x14ac:dyDescent="0.3">
      <c r="A9239" s="2" t="s">
        <v>29</v>
      </c>
      <c r="B9239" s="2">
        <v>1197831</v>
      </c>
      <c r="C9239" s="3">
        <v>44368</v>
      </c>
      <c r="D9239" s="12" t="str" cm="1">
        <f t="array" ref="D9239">_xlfn.SWITCH(WEEKDAY(C9239,2), 1, "Lundi", 2, "Mardi", 3, "Mercredi", 4, "Jeudi", 5, "Vendredi", 6, "Samedi", 7, "Dimanche", "Erreur")</f>
        <v>Lundi</v>
      </c>
      <c r="E9239" s="2" t="s">
        <v>26</v>
      </c>
      <c r="F9239" s="2" t="s">
        <v>103</v>
      </c>
      <c r="G9239" s="2" t="s">
        <v>104</v>
      </c>
      <c r="H9239" s="4" t="s">
        <v>16</v>
      </c>
      <c r="I9239" s="5">
        <v>32</v>
      </c>
      <c r="J9239" s="6">
        <v>192</v>
      </c>
      <c r="K9239" s="7">
        <v>6144</v>
      </c>
      <c r="L9239" s="7">
        <v>2826.2400000000002</v>
      </c>
      <c r="M9239" s="8">
        <v>0.46</v>
      </c>
      <c r="N9239" s="2" t="s">
        <v>23</v>
      </c>
      <c r="O9239">
        <f t="shared" si="1152"/>
        <v>2021</v>
      </c>
      <c r="P9239">
        <f t="shared" si="1153"/>
        <v>6</v>
      </c>
      <c r="Q9239" t="str">
        <f t="shared" si="1154"/>
        <v>juin</v>
      </c>
      <c r="R9239" t="str">
        <f t="shared" si="1155"/>
        <v>Oklahoma</v>
      </c>
      <c r="S9239" t="str">
        <f t="shared" si="1156"/>
        <v>2021-06</v>
      </c>
      <c r="T9239">
        <f>IF(AND(COUNTIF(Calculs!$Q$2:$Q$12,$O9239)&gt;0,COUNTIF(Calculs!$S$2:$S$12,$E9239)&gt;0,COUNTIF(Calculs!$U$2:$U$12,$H9239)&gt;0),1,0)</f>
        <v>1</v>
      </c>
      <c r="U9239">
        <f t="shared" si="1157"/>
        <v>6144</v>
      </c>
      <c r="V9239">
        <f t="shared" si="1158"/>
        <v>192</v>
      </c>
      <c r="W9239">
        <f t="shared" si="1159"/>
        <v>2826.2400000000002</v>
      </c>
    </row>
    <row r="9240" spans="1:23" ht="15.75" customHeight="1" x14ac:dyDescent="0.3">
      <c r="A9240" s="2" t="s">
        <v>29</v>
      </c>
      <c r="B9240" s="2">
        <v>1197831</v>
      </c>
      <c r="C9240" s="3">
        <v>44368</v>
      </c>
      <c r="D9240" s="12" t="str" cm="1">
        <f t="array" ref="D9240">_xlfn.SWITCH(WEEKDAY(C9240,2), 1, "Lundi", 2, "Mardi", 3, "Mercredi", 4, "Jeudi", 5, "Vendredi", 6, "Samedi", 7, "Dimanche", "Erreur")</f>
        <v>Lundi</v>
      </c>
      <c r="E9240" s="2" t="s">
        <v>26</v>
      </c>
      <c r="F9240" s="2" t="s">
        <v>103</v>
      </c>
      <c r="G9240" s="2" t="s">
        <v>104</v>
      </c>
      <c r="H9240" s="4" t="s">
        <v>18</v>
      </c>
      <c r="I9240" s="5">
        <v>25</v>
      </c>
      <c r="J9240" s="6">
        <v>123</v>
      </c>
      <c r="K9240" s="7">
        <v>3075</v>
      </c>
      <c r="L9240" s="7">
        <v>1199.2499999999998</v>
      </c>
      <c r="M9240" s="8">
        <v>0.38999999999999996</v>
      </c>
      <c r="N9240" s="2" t="s">
        <v>23</v>
      </c>
      <c r="O9240">
        <f t="shared" si="1152"/>
        <v>2021</v>
      </c>
      <c r="P9240">
        <f t="shared" si="1153"/>
        <v>6</v>
      </c>
      <c r="Q9240" t="str">
        <f t="shared" si="1154"/>
        <v>juin</v>
      </c>
      <c r="R9240" t="str">
        <f t="shared" si="1155"/>
        <v>Oklahoma</v>
      </c>
      <c r="S9240" t="str">
        <f t="shared" si="1156"/>
        <v>2021-06</v>
      </c>
      <c r="T9240">
        <f>IF(AND(COUNTIF(Calculs!$Q$2:$Q$12,$O9240)&gt;0,COUNTIF(Calculs!$S$2:$S$12,$E9240)&gt;0,COUNTIF(Calculs!$U$2:$U$12,$H9240)&gt;0),1,0)</f>
        <v>1</v>
      </c>
      <c r="U9240">
        <f t="shared" si="1157"/>
        <v>3075</v>
      </c>
      <c r="V9240">
        <f t="shared" si="1158"/>
        <v>123</v>
      </c>
      <c r="W9240">
        <f t="shared" si="1159"/>
        <v>1199.2499999999998</v>
      </c>
    </row>
    <row r="9241" spans="1:23" ht="15.75" customHeight="1" x14ac:dyDescent="0.3">
      <c r="A9241" s="2" t="s">
        <v>29</v>
      </c>
      <c r="B9241" s="2">
        <v>1197831</v>
      </c>
      <c r="C9241" s="3">
        <v>44368</v>
      </c>
      <c r="D9241" s="12" t="str" cm="1">
        <f t="array" ref="D9241">_xlfn.SWITCH(WEEKDAY(C9241,2), 1, "Lundi", 2, "Mardi", 3, "Mercredi", 4, "Jeudi", 5, "Vendredi", 6, "Samedi", 7, "Dimanche", "Erreur")</f>
        <v>Lundi</v>
      </c>
      <c r="E9241" s="2" t="s">
        <v>26</v>
      </c>
      <c r="F9241" s="2" t="s">
        <v>103</v>
      </c>
      <c r="G9241" s="2" t="s">
        <v>104</v>
      </c>
      <c r="H9241" s="4" t="s">
        <v>19</v>
      </c>
      <c r="I9241" s="5">
        <v>27</v>
      </c>
      <c r="J9241" s="6">
        <v>107</v>
      </c>
      <c r="K9241" s="7">
        <v>2889</v>
      </c>
      <c r="L9241" s="7">
        <v>1242.2700000000002</v>
      </c>
      <c r="M9241" s="8">
        <v>0.43000000000000005</v>
      </c>
      <c r="N9241" s="2" t="s">
        <v>23</v>
      </c>
      <c r="O9241">
        <f t="shared" si="1152"/>
        <v>2021</v>
      </c>
      <c r="P9241">
        <f t="shared" si="1153"/>
        <v>6</v>
      </c>
      <c r="Q9241" t="str">
        <f t="shared" si="1154"/>
        <v>juin</v>
      </c>
      <c r="R9241" t="str">
        <f t="shared" si="1155"/>
        <v>Oklahoma</v>
      </c>
      <c r="S9241" t="str">
        <f t="shared" si="1156"/>
        <v>2021-06</v>
      </c>
      <c r="T9241">
        <f>IF(AND(COUNTIF(Calculs!$Q$2:$Q$12,$O9241)&gt;0,COUNTIF(Calculs!$S$2:$S$12,$E9241)&gt;0,COUNTIF(Calculs!$U$2:$U$12,$H9241)&gt;0),1,0)</f>
        <v>1</v>
      </c>
      <c r="U9241">
        <f t="shared" si="1157"/>
        <v>2889</v>
      </c>
      <c r="V9241">
        <f t="shared" si="1158"/>
        <v>107</v>
      </c>
      <c r="W9241">
        <f t="shared" si="1159"/>
        <v>1242.2700000000002</v>
      </c>
    </row>
    <row r="9242" spans="1:23" ht="15.75" customHeight="1" x14ac:dyDescent="0.3">
      <c r="A9242" s="2" t="s">
        <v>29</v>
      </c>
      <c r="B9242" s="2">
        <v>1197831</v>
      </c>
      <c r="C9242" s="3">
        <v>44368</v>
      </c>
      <c r="D9242" s="12" t="str" cm="1">
        <f t="array" ref="D9242">_xlfn.SWITCH(WEEKDAY(C9242,2), 1, "Lundi", 2, "Mardi", 3, "Mercredi", 4, "Jeudi", 5, "Vendredi", 6, "Samedi", 7, "Dimanche", "Erreur")</f>
        <v>Lundi</v>
      </c>
      <c r="E9242" s="2" t="s">
        <v>26</v>
      </c>
      <c r="F9242" s="2" t="s">
        <v>103</v>
      </c>
      <c r="G9242" s="2" t="s">
        <v>104</v>
      </c>
      <c r="H9242" s="4" t="s">
        <v>20</v>
      </c>
      <c r="I9242" s="5">
        <v>29</v>
      </c>
      <c r="J9242" s="6">
        <v>102</v>
      </c>
      <c r="K9242" s="7">
        <v>2958</v>
      </c>
      <c r="L9242" s="7">
        <v>1331.1000000000001</v>
      </c>
      <c r="M9242" s="8">
        <v>0.45</v>
      </c>
      <c r="N9242" s="2" t="s">
        <v>23</v>
      </c>
      <c r="O9242">
        <f t="shared" si="1152"/>
        <v>2021</v>
      </c>
      <c r="P9242">
        <f t="shared" si="1153"/>
        <v>6</v>
      </c>
      <c r="Q9242" t="str">
        <f t="shared" si="1154"/>
        <v>juin</v>
      </c>
      <c r="R9242" t="str">
        <f t="shared" si="1155"/>
        <v>Oklahoma</v>
      </c>
      <c r="S9242" t="str">
        <f t="shared" si="1156"/>
        <v>2021-06</v>
      </c>
      <c r="T9242">
        <f>IF(AND(COUNTIF(Calculs!$Q$2:$Q$12,$O9242)&gt;0,COUNTIF(Calculs!$S$2:$S$12,$E9242)&gt;0,COUNTIF(Calculs!$U$2:$U$12,$H9242)&gt;0),1,0)</f>
        <v>1</v>
      </c>
      <c r="U9242">
        <f t="shared" si="1157"/>
        <v>2958</v>
      </c>
      <c r="V9242">
        <f t="shared" si="1158"/>
        <v>102</v>
      </c>
      <c r="W9242">
        <f t="shared" si="1159"/>
        <v>1331.1000000000001</v>
      </c>
    </row>
    <row r="9243" spans="1:23" ht="15.75" customHeight="1" x14ac:dyDescent="0.3">
      <c r="A9243" s="2" t="s">
        <v>29</v>
      </c>
      <c r="B9243" s="2">
        <v>1197831</v>
      </c>
      <c r="C9243" s="3">
        <v>44368</v>
      </c>
      <c r="D9243" s="12" t="str" cm="1">
        <f t="array" ref="D9243">_xlfn.SWITCH(WEEKDAY(C9243,2), 1, "Lundi", 2, "Mardi", 3, "Mercredi", 4, "Jeudi", 5, "Vendredi", 6, "Samedi", 7, "Dimanche", "Erreur")</f>
        <v>Lundi</v>
      </c>
      <c r="E9243" s="2" t="s">
        <v>26</v>
      </c>
      <c r="F9243" s="2" t="s">
        <v>103</v>
      </c>
      <c r="G9243" s="2" t="s">
        <v>104</v>
      </c>
      <c r="H9243" s="4" t="s">
        <v>21</v>
      </c>
      <c r="I9243" s="5">
        <v>41</v>
      </c>
      <c r="J9243" s="6">
        <v>105</v>
      </c>
      <c r="K9243" s="7">
        <v>4305</v>
      </c>
      <c r="L9243" s="7">
        <v>1635.9</v>
      </c>
      <c r="M9243" s="8">
        <v>0.38</v>
      </c>
      <c r="N9243" s="2" t="s">
        <v>23</v>
      </c>
      <c r="O9243">
        <f t="shared" si="1152"/>
        <v>2021</v>
      </c>
      <c r="P9243">
        <f t="shared" si="1153"/>
        <v>6</v>
      </c>
      <c r="Q9243" t="str">
        <f t="shared" si="1154"/>
        <v>juin</v>
      </c>
      <c r="R9243" t="str">
        <f t="shared" si="1155"/>
        <v>Oklahoma</v>
      </c>
      <c r="S9243" t="str">
        <f t="shared" si="1156"/>
        <v>2021-06</v>
      </c>
      <c r="T9243">
        <f>IF(AND(COUNTIF(Calculs!$Q$2:$Q$12,$O9243)&gt;0,COUNTIF(Calculs!$S$2:$S$12,$E9243)&gt;0,COUNTIF(Calculs!$U$2:$U$12,$H9243)&gt;0),1,0)</f>
        <v>1</v>
      </c>
      <c r="U9243">
        <f t="shared" si="1157"/>
        <v>4305</v>
      </c>
      <c r="V9243">
        <f t="shared" si="1158"/>
        <v>105</v>
      </c>
      <c r="W9243">
        <f t="shared" si="1159"/>
        <v>1635.9</v>
      </c>
    </row>
    <row r="9244" spans="1:23" ht="15.75" customHeight="1" x14ac:dyDescent="0.3">
      <c r="A9244" s="2" t="s">
        <v>29</v>
      </c>
      <c r="B9244" s="2">
        <v>1197831</v>
      </c>
      <c r="C9244" s="3">
        <v>44368</v>
      </c>
      <c r="D9244" s="12" t="str" cm="1">
        <f t="array" ref="D9244">_xlfn.SWITCH(WEEKDAY(C9244,2), 1, "Lundi", 2, "Mardi", 3, "Mercredi", 4, "Jeudi", 5, "Vendredi", 6, "Samedi", 7, "Dimanche", "Erreur")</f>
        <v>Lundi</v>
      </c>
      <c r="E9244" s="2" t="s">
        <v>26</v>
      </c>
      <c r="F9244" s="2" t="s">
        <v>103</v>
      </c>
      <c r="G9244" s="2" t="s">
        <v>104</v>
      </c>
      <c r="H9244" s="4" t="s">
        <v>22</v>
      </c>
      <c r="I9244" s="5">
        <v>40</v>
      </c>
      <c r="J9244" s="6">
        <v>143</v>
      </c>
      <c r="K9244" s="7">
        <v>5720</v>
      </c>
      <c r="L9244" s="7">
        <v>2402.4</v>
      </c>
      <c r="M9244" s="8">
        <v>0.42000000000000004</v>
      </c>
      <c r="N9244" s="2" t="s">
        <v>23</v>
      </c>
      <c r="O9244">
        <f t="shared" si="1152"/>
        <v>2021</v>
      </c>
      <c r="P9244">
        <f t="shared" si="1153"/>
        <v>6</v>
      </c>
      <c r="Q9244" t="str">
        <f t="shared" si="1154"/>
        <v>juin</v>
      </c>
      <c r="R9244" t="str">
        <f t="shared" si="1155"/>
        <v>Oklahoma</v>
      </c>
      <c r="S9244" t="str">
        <f t="shared" si="1156"/>
        <v>2021-06</v>
      </c>
      <c r="T9244">
        <f>IF(AND(COUNTIF(Calculs!$Q$2:$Q$12,$O9244)&gt;0,COUNTIF(Calculs!$S$2:$S$12,$E9244)&gt;0,COUNTIF(Calculs!$U$2:$U$12,$H9244)&gt;0),1,0)</f>
        <v>1</v>
      </c>
      <c r="U9244">
        <f t="shared" si="1157"/>
        <v>5720</v>
      </c>
      <c r="V9244">
        <f t="shared" si="1158"/>
        <v>143</v>
      </c>
      <c r="W9244">
        <f t="shared" si="1159"/>
        <v>2402.4</v>
      </c>
    </row>
    <row r="9245" spans="1:23" ht="15.75" customHeight="1" x14ac:dyDescent="0.3">
      <c r="A9245" s="2" t="s">
        <v>29</v>
      </c>
      <c r="B9245" s="2">
        <v>1197831</v>
      </c>
      <c r="C9245" s="3">
        <v>44396</v>
      </c>
      <c r="D9245" s="12" t="str" cm="1">
        <f t="array" ref="D9245">_xlfn.SWITCH(WEEKDAY(C9245,2), 1, "Lundi", 2, "Mardi", 3, "Mercredi", 4, "Jeudi", 5, "Vendredi", 6, "Samedi", 7, "Dimanche", "Erreur")</f>
        <v>Lundi</v>
      </c>
      <c r="E9245" s="2" t="s">
        <v>26</v>
      </c>
      <c r="F9245" s="2" t="s">
        <v>103</v>
      </c>
      <c r="G9245" s="2" t="s">
        <v>104</v>
      </c>
      <c r="H9245" s="4" t="s">
        <v>16</v>
      </c>
      <c r="I9245" s="5">
        <v>43</v>
      </c>
      <c r="J9245" s="6">
        <v>238</v>
      </c>
      <c r="K9245" s="7">
        <v>10234</v>
      </c>
      <c r="L9245" s="7">
        <v>4298.2800000000007</v>
      </c>
      <c r="M9245" s="8">
        <v>0.42000000000000004</v>
      </c>
      <c r="N9245" s="2" t="s">
        <v>23</v>
      </c>
      <c r="O9245">
        <f t="shared" si="1152"/>
        <v>2021</v>
      </c>
      <c r="P9245">
        <f t="shared" si="1153"/>
        <v>7</v>
      </c>
      <c r="Q9245" t="str">
        <f t="shared" si="1154"/>
        <v>juil</v>
      </c>
      <c r="R9245" t="str">
        <f t="shared" si="1155"/>
        <v>Oklahoma</v>
      </c>
      <c r="S9245" t="str">
        <f t="shared" si="1156"/>
        <v>2021-07</v>
      </c>
      <c r="T9245">
        <f>IF(AND(COUNTIF(Calculs!$Q$2:$Q$12,$O9245)&gt;0,COUNTIF(Calculs!$S$2:$S$12,$E9245)&gt;0,COUNTIF(Calculs!$U$2:$U$12,$H9245)&gt;0),1,0)</f>
        <v>1</v>
      </c>
      <c r="U9245">
        <f t="shared" si="1157"/>
        <v>10234</v>
      </c>
      <c r="V9245">
        <f t="shared" si="1158"/>
        <v>238</v>
      </c>
      <c r="W9245">
        <f t="shared" si="1159"/>
        <v>4298.2800000000007</v>
      </c>
    </row>
    <row r="9246" spans="1:23" ht="15.75" customHeight="1" x14ac:dyDescent="0.3">
      <c r="A9246" s="2" t="s">
        <v>29</v>
      </c>
      <c r="B9246" s="2">
        <v>1197831</v>
      </c>
      <c r="C9246" s="3">
        <v>44396</v>
      </c>
      <c r="D9246" s="12" t="str" cm="1">
        <f t="array" ref="D9246">_xlfn.SWITCH(WEEKDAY(C9246,2), 1, "Lundi", 2, "Mardi", 3, "Mercredi", 4, "Jeudi", 5, "Vendredi", 6, "Samedi", 7, "Dimanche", "Erreur")</f>
        <v>Lundi</v>
      </c>
      <c r="E9246" s="2" t="s">
        <v>26</v>
      </c>
      <c r="F9246" s="2" t="s">
        <v>103</v>
      </c>
      <c r="G9246" s="2" t="s">
        <v>104</v>
      </c>
      <c r="H9246" s="4" t="s">
        <v>18</v>
      </c>
      <c r="I9246" s="5">
        <v>35</v>
      </c>
      <c r="J9246" s="6">
        <v>135</v>
      </c>
      <c r="K9246" s="7">
        <v>4725</v>
      </c>
      <c r="L9246" s="7">
        <v>1795.5</v>
      </c>
      <c r="M9246" s="8">
        <v>0.38</v>
      </c>
      <c r="N9246" s="2" t="s">
        <v>23</v>
      </c>
      <c r="O9246">
        <f t="shared" si="1152"/>
        <v>2021</v>
      </c>
      <c r="P9246">
        <f t="shared" si="1153"/>
        <v>7</v>
      </c>
      <c r="Q9246" t="str">
        <f t="shared" si="1154"/>
        <v>juil</v>
      </c>
      <c r="R9246" t="str">
        <f t="shared" si="1155"/>
        <v>Oklahoma</v>
      </c>
      <c r="S9246" t="str">
        <f t="shared" si="1156"/>
        <v>2021-07</v>
      </c>
      <c r="T9246">
        <f>IF(AND(COUNTIF(Calculs!$Q$2:$Q$12,$O9246)&gt;0,COUNTIF(Calculs!$S$2:$S$12,$E9246)&gt;0,COUNTIF(Calculs!$U$2:$U$12,$H9246)&gt;0),1,0)</f>
        <v>1</v>
      </c>
      <c r="U9246">
        <f t="shared" si="1157"/>
        <v>4725</v>
      </c>
      <c r="V9246">
        <f t="shared" si="1158"/>
        <v>135</v>
      </c>
      <c r="W9246">
        <f t="shared" si="1159"/>
        <v>1795.5</v>
      </c>
    </row>
    <row r="9247" spans="1:23" ht="15.75" customHeight="1" x14ac:dyDescent="0.3">
      <c r="A9247" s="2" t="s">
        <v>29</v>
      </c>
      <c r="B9247" s="2">
        <v>1197831</v>
      </c>
      <c r="C9247" s="3">
        <v>44396</v>
      </c>
      <c r="D9247" s="12" t="str" cm="1">
        <f t="array" ref="D9247">_xlfn.SWITCH(WEEKDAY(C9247,2), 1, "Lundi", 2, "Mardi", 3, "Mercredi", 4, "Jeudi", 5, "Vendredi", 6, "Samedi", 7, "Dimanche", "Erreur")</f>
        <v>Lundi</v>
      </c>
      <c r="E9247" s="2" t="s">
        <v>26</v>
      </c>
      <c r="F9247" s="2" t="s">
        <v>103</v>
      </c>
      <c r="G9247" s="2" t="s">
        <v>104</v>
      </c>
      <c r="H9247" s="4" t="s">
        <v>19</v>
      </c>
      <c r="I9247" s="5">
        <v>33</v>
      </c>
      <c r="J9247" s="6">
        <v>131</v>
      </c>
      <c r="K9247" s="7">
        <v>4323</v>
      </c>
      <c r="L9247" s="7">
        <v>1858.89</v>
      </c>
      <c r="M9247" s="8">
        <v>0.43000000000000005</v>
      </c>
      <c r="N9247" s="2" t="s">
        <v>23</v>
      </c>
      <c r="O9247">
        <f t="shared" si="1152"/>
        <v>2021</v>
      </c>
      <c r="P9247">
        <f t="shared" si="1153"/>
        <v>7</v>
      </c>
      <c r="Q9247" t="str">
        <f t="shared" si="1154"/>
        <v>juil</v>
      </c>
      <c r="R9247" t="str">
        <f t="shared" si="1155"/>
        <v>Oklahoma</v>
      </c>
      <c r="S9247" t="str">
        <f t="shared" si="1156"/>
        <v>2021-07</v>
      </c>
      <c r="T9247">
        <f>IF(AND(COUNTIF(Calculs!$Q$2:$Q$12,$O9247)&gt;0,COUNTIF(Calculs!$S$2:$S$12,$E9247)&gt;0,COUNTIF(Calculs!$U$2:$U$12,$H9247)&gt;0),1,0)</f>
        <v>1</v>
      </c>
      <c r="U9247">
        <f t="shared" si="1157"/>
        <v>4323</v>
      </c>
      <c r="V9247">
        <f t="shared" si="1158"/>
        <v>131</v>
      </c>
      <c r="W9247">
        <f t="shared" si="1159"/>
        <v>1858.89</v>
      </c>
    </row>
    <row r="9248" spans="1:23" ht="15.75" customHeight="1" x14ac:dyDescent="0.3">
      <c r="A9248" s="2" t="s">
        <v>29</v>
      </c>
      <c r="B9248" s="2">
        <v>1197831</v>
      </c>
      <c r="C9248" s="3">
        <v>44396</v>
      </c>
      <c r="D9248" s="12" t="str" cm="1">
        <f t="array" ref="D9248">_xlfn.SWITCH(WEEKDAY(C9248,2), 1, "Lundi", 2, "Mardi", 3, "Mercredi", 4, "Jeudi", 5, "Vendredi", 6, "Samedi", 7, "Dimanche", "Erreur")</f>
        <v>Lundi</v>
      </c>
      <c r="E9248" s="2" t="s">
        <v>26</v>
      </c>
      <c r="F9248" s="2" t="s">
        <v>103</v>
      </c>
      <c r="G9248" s="2" t="s">
        <v>104</v>
      </c>
      <c r="H9248" s="4" t="s">
        <v>20</v>
      </c>
      <c r="I9248" s="5">
        <v>36</v>
      </c>
      <c r="J9248" s="6">
        <v>107</v>
      </c>
      <c r="K9248" s="7">
        <v>3852</v>
      </c>
      <c r="L9248" s="7">
        <v>1771.92</v>
      </c>
      <c r="M9248" s="8">
        <v>0.46</v>
      </c>
      <c r="N9248" s="2" t="s">
        <v>23</v>
      </c>
      <c r="O9248">
        <f t="shared" si="1152"/>
        <v>2021</v>
      </c>
      <c r="P9248">
        <f t="shared" si="1153"/>
        <v>7</v>
      </c>
      <c r="Q9248" t="str">
        <f t="shared" si="1154"/>
        <v>juil</v>
      </c>
      <c r="R9248" t="str">
        <f t="shared" si="1155"/>
        <v>Oklahoma</v>
      </c>
      <c r="S9248" t="str">
        <f t="shared" si="1156"/>
        <v>2021-07</v>
      </c>
      <c r="T9248">
        <f>IF(AND(COUNTIF(Calculs!$Q$2:$Q$12,$O9248)&gt;0,COUNTIF(Calculs!$S$2:$S$12,$E9248)&gt;0,COUNTIF(Calculs!$U$2:$U$12,$H9248)&gt;0),1,0)</f>
        <v>1</v>
      </c>
      <c r="U9248">
        <f t="shared" si="1157"/>
        <v>3852</v>
      </c>
      <c r="V9248">
        <f t="shared" si="1158"/>
        <v>107</v>
      </c>
      <c r="W9248">
        <f t="shared" si="1159"/>
        <v>1771.92</v>
      </c>
    </row>
    <row r="9249" spans="1:23" ht="15.75" customHeight="1" x14ac:dyDescent="0.3">
      <c r="A9249" s="2" t="s">
        <v>29</v>
      </c>
      <c r="B9249" s="2">
        <v>1197831</v>
      </c>
      <c r="C9249" s="3">
        <v>44396</v>
      </c>
      <c r="D9249" s="12" t="str" cm="1">
        <f t="array" ref="D9249">_xlfn.SWITCH(WEEKDAY(C9249,2), 1, "Lundi", 2, "Mardi", 3, "Mercredi", 4, "Jeudi", 5, "Vendredi", 6, "Samedi", 7, "Dimanche", "Erreur")</f>
        <v>Lundi</v>
      </c>
      <c r="E9249" s="2" t="s">
        <v>26</v>
      </c>
      <c r="F9249" s="2" t="s">
        <v>103</v>
      </c>
      <c r="G9249" s="2" t="s">
        <v>104</v>
      </c>
      <c r="H9249" s="4" t="s">
        <v>21</v>
      </c>
      <c r="I9249" s="5">
        <v>43</v>
      </c>
      <c r="J9249" s="6">
        <v>116</v>
      </c>
      <c r="K9249" s="7">
        <v>4988</v>
      </c>
      <c r="L9249" s="7">
        <v>2045.08</v>
      </c>
      <c r="M9249" s="8">
        <v>0.41</v>
      </c>
      <c r="N9249" s="2" t="s">
        <v>23</v>
      </c>
      <c r="O9249">
        <f t="shared" si="1152"/>
        <v>2021</v>
      </c>
      <c r="P9249">
        <f t="shared" si="1153"/>
        <v>7</v>
      </c>
      <c r="Q9249" t="str">
        <f t="shared" si="1154"/>
        <v>juil</v>
      </c>
      <c r="R9249" t="str">
        <f t="shared" si="1155"/>
        <v>Oklahoma</v>
      </c>
      <c r="S9249" t="str">
        <f t="shared" si="1156"/>
        <v>2021-07</v>
      </c>
      <c r="T9249">
        <f>IF(AND(COUNTIF(Calculs!$Q$2:$Q$12,$O9249)&gt;0,COUNTIF(Calculs!$S$2:$S$12,$E9249)&gt;0,COUNTIF(Calculs!$U$2:$U$12,$H9249)&gt;0),1,0)</f>
        <v>1</v>
      </c>
      <c r="U9249">
        <f t="shared" si="1157"/>
        <v>4988</v>
      </c>
      <c r="V9249">
        <f t="shared" si="1158"/>
        <v>116</v>
      </c>
      <c r="W9249">
        <f t="shared" si="1159"/>
        <v>2045.08</v>
      </c>
    </row>
    <row r="9250" spans="1:23" ht="15.75" customHeight="1" x14ac:dyDescent="0.3">
      <c r="A9250" s="2" t="s">
        <v>29</v>
      </c>
      <c r="B9250" s="2">
        <v>1197831</v>
      </c>
      <c r="C9250" s="3">
        <v>44396</v>
      </c>
      <c r="D9250" s="12" t="str" cm="1">
        <f t="array" ref="D9250">_xlfn.SWITCH(WEEKDAY(C9250,2), 1, "Lundi", 2, "Mardi", 3, "Mercredi", 4, "Jeudi", 5, "Vendredi", 6, "Samedi", 7, "Dimanche", "Erreur")</f>
        <v>Lundi</v>
      </c>
      <c r="E9250" s="2" t="s">
        <v>26</v>
      </c>
      <c r="F9250" s="2" t="s">
        <v>103</v>
      </c>
      <c r="G9250" s="2" t="s">
        <v>104</v>
      </c>
      <c r="H9250" s="4" t="s">
        <v>22</v>
      </c>
      <c r="I9250" s="5">
        <v>45</v>
      </c>
      <c r="J9250" s="6">
        <v>163</v>
      </c>
      <c r="K9250" s="7">
        <v>7335</v>
      </c>
      <c r="L9250" s="7">
        <v>3447.4500000000003</v>
      </c>
      <c r="M9250" s="8">
        <v>0.47000000000000003</v>
      </c>
      <c r="N9250" s="2" t="s">
        <v>23</v>
      </c>
      <c r="O9250">
        <f t="shared" si="1152"/>
        <v>2021</v>
      </c>
      <c r="P9250">
        <f t="shared" si="1153"/>
        <v>7</v>
      </c>
      <c r="Q9250" t="str">
        <f t="shared" si="1154"/>
        <v>juil</v>
      </c>
      <c r="R9250" t="str">
        <f t="shared" si="1155"/>
        <v>Oklahoma</v>
      </c>
      <c r="S9250" t="str">
        <f t="shared" si="1156"/>
        <v>2021-07</v>
      </c>
      <c r="T9250">
        <f>IF(AND(COUNTIF(Calculs!$Q$2:$Q$12,$O9250)&gt;0,COUNTIF(Calculs!$S$2:$S$12,$E9250)&gt;0,COUNTIF(Calculs!$U$2:$U$12,$H9250)&gt;0),1,0)</f>
        <v>1</v>
      </c>
      <c r="U9250">
        <f t="shared" si="1157"/>
        <v>7335</v>
      </c>
      <c r="V9250">
        <f t="shared" si="1158"/>
        <v>163</v>
      </c>
      <c r="W9250">
        <f t="shared" si="1159"/>
        <v>3447.4500000000003</v>
      </c>
    </row>
    <row r="9251" spans="1:23" ht="15.75" customHeight="1" x14ac:dyDescent="0.3">
      <c r="A9251" s="2" t="s">
        <v>29</v>
      </c>
      <c r="B9251" s="2">
        <v>1197831</v>
      </c>
      <c r="C9251" s="3">
        <v>44428</v>
      </c>
      <c r="D9251" s="12" t="str" cm="1">
        <f t="array" ref="D9251">_xlfn.SWITCH(WEEKDAY(C9251,2), 1, "Lundi", 2, "Mardi", 3, "Mercredi", 4, "Jeudi", 5, "Vendredi", 6, "Samedi", 7, "Dimanche", "Erreur")</f>
        <v>Vendredi</v>
      </c>
      <c r="E9251" s="2" t="s">
        <v>26</v>
      </c>
      <c r="F9251" s="2" t="s">
        <v>103</v>
      </c>
      <c r="G9251" s="2" t="s">
        <v>104</v>
      </c>
      <c r="H9251" s="4" t="s">
        <v>16</v>
      </c>
      <c r="I9251" s="5">
        <v>41</v>
      </c>
      <c r="J9251" s="6">
        <v>230</v>
      </c>
      <c r="K9251" s="7">
        <v>9430</v>
      </c>
      <c r="L9251" s="7">
        <v>3960.6000000000004</v>
      </c>
      <c r="M9251" s="8">
        <v>0.42000000000000004</v>
      </c>
      <c r="N9251" s="2" t="s">
        <v>23</v>
      </c>
      <c r="O9251">
        <f t="shared" si="1152"/>
        <v>2021</v>
      </c>
      <c r="P9251">
        <f t="shared" si="1153"/>
        <v>8</v>
      </c>
      <c r="Q9251" t="str">
        <f t="shared" si="1154"/>
        <v>août</v>
      </c>
      <c r="R9251" t="str">
        <f t="shared" si="1155"/>
        <v>Oklahoma</v>
      </c>
      <c r="S9251" t="str">
        <f t="shared" si="1156"/>
        <v>2021-08</v>
      </c>
      <c r="T9251">
        <f>IF(AND(COUNTIF(Calculs!$Q$2:$Q$12,$O9251)&gt;0,COUNTIF(Calculs!$S$2:$S$12,$E9251)&gt;0,COUNTIF(Calculs!$U$2:$U$12,$H9251)&gt;0),1,0)</f>
        <v>1</v>
      </c>
      <c r="U9251">
        <f t="shared" si="1157"/>
        <v>9430</v>
      </c>
      <c r="V9251">
        <f t="shared" si="1158"/>
        <v>230</v>
      </c>
      <c r="W9251">
        <f t="shared" si="1159"/>
        <v>3960.6000000000004</v>
      </c>
    </row>
    <row r="9252" spans="1:23" ht="15.75" customHeight="1" x14ac:dyDescent="0.3">
      <c r="A9252" s="2" t="s">
        <v>29</v>
      </c>
      <c r="B9252" s="2">
        <v>1197831</v>
      </c>
      <c r="C9252" s="3">
        <v>44428</v>
      </c>
      <c r="D9252" s="12" t="str" cm="1">
        <f t="array" ref="D9252">_xlfn.SWITCH(WEEKDAY(C9252,2), 1, "Lundi", 2, "Mardi", 3, "Mercredi", 4, "Jeudi", 5, "Vendredi", 6, "Samedi", 7, "Dimanche", "Erreur")</f>
        <v>Vendredi</v>
      </c>
      <c r="E9252" s="2" t="s">
        <v>26</v>
      </c>
      <c r="F9252" s="2" t="s">
        <v>103</v>
      </c>
      <c r="G9252" s="2" t="s">
        <v>104</v>
      </c>
      <c r="H9252" s="4" t="s">
        <v>18</v>
      </c>
      <c r="I9252" s="5">
        <v>37</v>
      </c>
      <c r="J9252" s="6">
        <v>140</v>
      </c>
      <c r="K9252" s="7">
        <v>5180</v>
      </c>
      <c r="L9252" s="7">
        <v>2175.6</v>
      </c>
      <c r="M9252" s="8">
        <v>0.42</v>
      </c>
      <c r="N9252" s="2" t="s">
        <v>23</v>
      </c>
      <c r="O9252">
        <f t="shared" si="1152"/>
        <v>2021</v>
      </c>
      <c r="P9252">
        <f t="shared" si="1153"/>
        <v>8</v>
      </c>
      <c r="Q9252" t="str">
        <f t="shared" si="1154"/>
        <v>août</v>
      </c>
      <c r="R9252" t="str">
        <f t="shared" si="1155"/>
        <v>Oklahoma</v>
      </c>
      <c r="S9252" t="str">
        <f t="shared" si="1156"/>
        <v>2021-08</v>
      </c>
      <c r="T9252">
        <f>IF(AND(COUNTIF(Calculs!$Q$2:$Q$12,$O9252)&gt;0,COUNTIF(Calculs!$S$2:$S$12,$E9252)&gt;0,COUNTIF(Calculs!$U$2:$U$12,$H9252)&gt;0),1,0)</f>
        <v>1</v>
      </c>
      <c r="U9252">
        <f t="shared" si="1157"/>
        <v>5180</v>
      </c>
      <c r="V9252">
        <f t="shared" si="1158"/>
        <v>140</v>
      </c>
      <c r="W9252">
        <f t="shared" si="1159"/>
        <v>2175.6</v>
      </c>
    </row>
    <row r="9253" spans="1:23" ht="15.75" customHeight="1" x14ac:dyDescent="0.3">
      <c r="A9253" s="2" t="s">
        <v>29</v>
      </c>
      <c r="B9253" s="2">
        <v>1197831</v>
      </c>
      <c r="C9253" s="3">
        <v>44428</v>
      </c>
      <c r="D9253" s="12" t="str" cm="1">
        <f t="array" ref="D9253">_xlfn.SWITCH(WEEKDAY(C9253,2), 1, "Lundi", 2, "Mardi", 3, "Mercredi", 4, "Jeudi", 5, "Vendredi", 6, "Samedi", 7, "Dimanche", "Erreur")</f>
        <v>Vendredi</v>
      </c>
      <c r="E9253" s="2" t="s">
        <v>26</v>
      </c>
      <c r="F9253" s="2" t="s">
        <v>103</v>
      </c>
      <c r="G9253" s="2" t="s">
        <v>104</v>
      </c>
      <c r="H9253" s="4" t="s">
        <v>19</v>
      </c>
      <c r="I9253" s="5">
        <v>38</v>
      </c>
      <c r="J9253" s="6">
        <v>113</v>
      </c>
      <c r="K9253" s="7">
        <v>4294</v>
      </c>
      <c r="L9253" s="7">
        <v>2018.18</v>
      </c>
      <c r="M9253" s="8">
        <v>0.47000000000000003</v>
      </c>
      <c r="N9253" s="2" t="s">
        <v>23</v>
      </c>
      <c r="O9253">
        <f t="shared" si="1152"/>
        <v>2021</v>
      </c>
      <c r="P9253">
        <f t="shared" si="1153"/>
        <v>8</v>
      </c>
      <c r="Q9253" t="str">
        <f t="shared" si="1154"/>
        <v>août</v>
      </c>
      <c r="R9253" t="str">
        <f t="shared" si="1155"/>
        <v>Oklahoma</v>
      </c>
      <c r="S9253" t="str">
        <f t="shared" si="1156"/>
        <v>2021-08</v>
      </c>
      <c r="T9253">
        <f>IF(AND(COUNTIF(Calculs!$Q$2:$Q$12,$O9253)&gt;0,COUNTIF(Calculs!$S$2:$S$12,$E9253)&gt;0,COUNTIF(Calculs!$U$2:$U$12,$H9253)&gt;0),1,0)</f>
        <v>1</v>
      </c>
      <c r="U9253">
        <f t="shared" si="1157"/>
        <v>4294</v>
      </c>
      <c r="V9253">
        <f t="shared" si="1158"/>
        <v>113</v>
      </c>
      <c r="W9253">
        <f t="shared" si="1159"/>
        <v>2018.18</v>
      </c>
    </row>
    <row r="9254" spans="1:23" ht="15.75" customHeight="1" x14ac:dyDescent="0.3">
      <c r="A9254" s="2" t="s">
        <v>29</v>
      </c>
      <c r="B9254" s="2">
        <v>1197831</v>
      </c>
      <c r="C9254" s="3">
        <v>44428</v>
      </c>
      <c r="D9254" s="12" t="str" cm="1">
        <f t="array" ref="D9254">_xlfn.SWITCH(WEEKDAY(C9254,2), 1, "Lundi", 2, "Mardi", 3, "Mercredi", 4, "Jeudi", 5, "Vendredi", 6, "Samedi", 7, "Dimanche", "Erreur")</f>
        <v>Vendredi</v>
      </c>
      <c r="E9254" s="2" t="s">
        <v>26</v>
      </c>
      <c r="F9254" s="2" t="s">
        <v>103</v>
      </c>
      <c r="G9254" s="2" t="s">
        <v>104</v>
      </c>
      <c r="H9254" s="4" t="s">
        <v>20</v>
      </c>
      <c r="I9254" s="5">
        <v>32</v>
      </c>
      <c r="J9254" s="6">
        <v>111</v>
      </c>
      <c r="K9254" s="7">
        <v>3552</v>
      </c>
      <c r="L9254" s="7">
        <v>1491.8400000000001</v>
      </c>
      <c r="M9254" s="8">
        <v>0.42000000000000004</v>
      </c>
      <c r="N9254" s="2" t="s">
        <v>23</v>
      </c>
      <c r="O9254">
        <f t="shared" si="1152"/>
        <v>2021</v>
      </c>
      <c r="P9254">
        <f t="shared" si="1153"/>
        <v>8</v>
      </c>
      <c r="Q9254" t="str">
        <f t="shared" si="1154"/>
        <v>août</v>
      </c>
      <c r="R9254" t="str">
        <f t="shared" si="1155"/>
        <v>Oklahoma</v>
      </c>
      <c r="S9254" t="str">
        <f t="shared" si="1156"/>
        <v>2021-08</v>
      </c>
      <c r="T9254">
        <f>IF(AND(COUNTIF(Calculs!$Q$2:$Q$12,$O9254)&gt;0,COUNTIF(Calculs!$S$2:$S$12,$E9254)&gt;0,COUNTIF(Calculs!$U$2:$U$12,$H9254)&gt;0),1,0)</f>
        <v>1</v>
      </c>
      <c r="U9254">
        <f t="shared" si="1157"/>
        <v>3552</v>
      </c>
      <c r="V9254">
        <f t="shared" si="1158"/>
        <v>111</v>
      </c>
      <c r="W9254">
        <f t="shared" si="1159"/>
        <v>1491.8400000000001</v>
      </c>
    </row>
    <row r="9255" spans="1:23" ht="15.75" customHeight="1" x14ac:dyDescent="0.3">
      <c r="A9255" s="2" t="s">
        <v>29</v>
      </c>
      <c r="B9255" s="2">
        <v>1197831</v>
      </c>
      <c r="C9255" s="3">
        <v>44428</v>
      </c>
      <c r="D9255" s="12" t="str" cm="1">
        <f t="array" ref="D9255">_xlfn.SWITCH(WEEKDAY(C9255,2), 1, "Lundi", 2, "Mardi", 3, "Mercredi", 4, "Jeudi", 5, "Vendredi", 6, "Samedi", 7, "Dimanche", "Erreur")</f>
        <v>Vendredi</v>
      </c>
      <c r="E9255" s="2" t="s">
        <v>26</v>
      </c>
      <c r="F9255" s="2" t="s">
        <v>103</v>
      </c>
      <c r="G9255" s="2" t="s">
        <v>104</v>
      </c>
      <c r="H9255" s="4" t="s">
        <v>21</v>
      </c>
      <c r="I9255" s="5">
        <v>40</v>
      </c>
      <c r="J9255" s="6">
        <v>105</v>
      </c>
      <c r="K9255" s="7">
        <v>4200</v>
      </c>
      <c r="L9255" s="7">
        <v>1554</v>
      </c>
      <c r="M9255" s="8">
        <v>0.37</v>
      </c>
      <c r="N9255" s="2" t="s">
        <v>23</v>
      </c>
      <c r="O9255">
        <f t="shared" si="1152"/>
        <v>2021</v>
      </c>
      <c r="P9255">
        <f t="shared" si="1153"/>
        <v>8</v>
      </c>
      <c r="Q9255" t="str">
        <f t="shared" si="1154"/>
        <v>août</v>
      </c>
      <c r="R9255" t="str">
        <f t="shared" si="1155"/>
        <v>Oklahoma</v>
      </c>
      <c r="S9255" t="str">
        <f t="shared" si="1156"/>
        <v>2021-08</v>
      </c>
      <c r="T9255">
        <f>IF(AND(COUNTIF(Calculs!$Q$2:$Q$12,$O9255)&gt;0,COUNTIF(Calculs!$S$2:$S$12,$E9255)&gt;0,COUNTIF(Calculs!$U$2:$U$12,$H9255)&gt;0),1,0)</f>
        <v>1</v>
      </c>
      <c r="U9255">
        <f t="shared" si="1157"/>
        <v>4200</v>
      </c>
      <c r="V9255">
        <f t="shared" si="1158"/>
        <v>105</v>
      </c>
      <c r="W9255">
        <f t="shared" si="1159"/>
        <v>1554</v>
      </c>
    </row>
    <row r="9256" spans="1:23" ht="15.75" customHeight="1" x14ac:dyDescent="0.3">
      <c r="A9256" s="2" t="s">
        <v>29</v>
      </c>
      <c r="B9256" s="2">
        <v>1197831</v>
      </c>
      <c r="C9256" s="3">
        <v>44428</v>
      </c>
      <c r="D9256" s="12" t="str" cm="1">
        <f t="array" ref="D9256">_xlfn.SWITCH(WEEKDAY(C9256,2), 1, "Lundi", 2, "Mardi", 3, "Mercredi", 4, "Jeudi", 5, "Vendredi", 6, "Samedi", 7, "Dimanche", "Erreur")</f>
        <v>Vendredi</v>
      </c>
      <c r="E9256" s="2" t="s">
        <v>26</v>
      </c>
      <c r="F9256" s="2" t="s">
        <v>103</v>
      </c>
      <c r="G9256" s="2" t="s">
        <v>104</v>
      </c>
      <c r="H9256" s="4" t="s">
        <v>22</v>
      </c>
      <c r="I9256" s="5">
        <v>40</v>
      </c>
      <c r="J9256" s="6">
        <v>166</v>
      </c>
      <c r="K9256" s="7">
        <v>6640</v>
      </c>
      <c r="L9256" s="7">
        <v>3120.8</v>
      </c>
      <c r="M9256" s="8">
        <v>0.47000000000000003</v>
      </c>
      <c r="N9256" s="2" t="s">
        <v>23</v>
      </c>
      <c r="O9256">
        <f t="shared" si="1152"/>
        <v>2021</v>
      </c>
      <c r="P9256">
        <f t="shared" si="1153"/>
        <v>8</v>
      </c>
      <c r="Q9256" t="str">
        <f t="shared" si="1154"/>
        <v>août</v>
      </c>
      <c r="R9256" t="str">
        <f t="shared" si="1155"/>
        <v>Oklahoma</v>
      </c>
      <c r="S9256" t="str">
        <f t="shared" si="1156"/>
        <v>2021-08</v>
      </c>
      <c r="T9256">
        <f>IF(AND(COUNTIF(Calculs!$Q$2:$Q$12,$O9256)&gt;0,COUNTIF(Calculs!$S$2:$S$12,$E9256)&gt;0,COUNTIF(Calculs!$U$2:$U$12,$H9256)&gt;0),1,0)</f>
        <v>1</v>
      </c>
      <c r="U9256">
        <f t="shared" si="1157"/>
        <v>6640</v>
      </c>
      <c r="V9256">
        <f t="shared" si="1158"/>
        <v>166</v>
      </c>
      <c r="W9256">
        <f t="shared" si="1159"/>
        <v>3120.8</v>
      </c>
    </row>
    <row r="9257" spans="1:23" ht="15.75" customHeight="1" x14ac:dyDescent="0.3">
      <c r="A9257" s="2" t="s">
        <v>29</v>
      </c>
      <c r="B9257" s="2">
        <v>1197831</v>
      </c>
      <c r="C9257" s="3">
        <v>44458</v>
      </c>
      <c r="D9257" s="12" t="str" cm="1">
        <f t="array" ref="D9257">_xlfn.SWITCH(WEEKDAY(C9257,2), 1, "Lundi", 2, "Mardi", 3, "Mercredi", 4, "Jeudi", 5, "Vendredi", 6, "Samedi", 7, "Dimanche", "Erreur")</f>
        <v>Dimanche</v>
      </c>
      <c r="E9257" s="2" t="s">
        <v>26</v>
      </c>
      <c r="F9257" s="2" t="s">
        <v>103</v>
      </c>
      <c r="G9257" s="2" t="s">
        <v>104</v>
      </c>
      <c r="H9257" s="4" t="s">
        <v>16</v>
      </c>
      <c r="I9257" s="5">
        <v>35</v>
      </c>
      <c r="J9257" s="6">
        <v>196</v>
      </c>
      <c r="K9257" s="7">
        <v>6860</v>
      </c>
      <c r="L9257" s="7">
        <v>3155.6000000000004</v>
      </c>
      <c r="M9257" s="8">
        <v>0.46</v>
      </c>
      <c r="N9257" s="2" t="s">
        <v>23</v>
      </c>
      <c r="O9257">
        <f t="shared" si="1152"/>
        <v>2021</v>
      </c>
      <c r="P9257">
        <f t="shared" si="1153"/>
        <v>9</v>
      </c>
      <c r="Q9257" t="str">
        <f t="shared" si="1154"/>
        <v>sept</v>
      </c>
      <c r="R9257" t="str">
        <f t="shared" si="1155"/>
        <v>Oklahoma</v>
      </c>
      <c r="S9257" t="str">
        <f t="shared" si="1156"/>
        <v>2021-09</v>
      </c>
      <c r="T9257">
        <f>IF(AND(COUNTIF(Calculs!$Q$2:$Q$12,$O9257)&gt;0,COUNTIF(Calculs!$S$2:$S$12,$E9257)&gt;0,COUNTIF(Calculs!$U$2:$U$12,$H9257)&gt;0),1,0)</f>
        <v>1</v>
      </c>
      <c r="U9257">
        <f t="shared" si="1157"/>
        <v>6860</v>
      </c>
      <c r="V9257">
        <f t="shared" si="1158"/>
        <v>196</v>
      </c>
      <c r="W9257">
        <f t="shared" si="1159"/>
        <v>3155.6000000000004</v>
      </c>
    </row>
    <row r="9258" spans="1:23" ht="15.75" customHeight="1" x14ac:dyDescent="0.3">
      <c r="A9258" s="2" t="s">
        <v>29</v>
      </c>
      <c r="B9258" s="2">
        <v>1197831</v>
      </c>
      <c r="C9258" s="3">
        <v>44458</v>
      </c>
      <c r="D9258" s="12" t="str" cm="1">
        <f t="array" ref="D9258">_xlfn.SWITCH(WEEKDAY(C9258,2), 1, "Lundi", 2, "Mardi", 3, "Mercredi", 4, "Jeudi", 5, "Vendredi", 6, "Samedi", 7, "Dimanche", "Erreur")</f>
        <v>Dimanche</v>
      </c>
      <c r="E9258" s="2" t="s">
        <v>26</v>
      </c>
      <c r="F9258" s="2" t="s">
        <v>103</v>
      </c>
      <c r="G9258" s="2" t="s">
        <v>104</v>
      </c>
      <c r="H9258" s="4" t="s">
        <v>18</v>
      </c>
      <c r="I9258" s="5">
        <v>28</v>
      </c>
      <c r="J9258" s="6">
        <v>128</v>
      </c>
      <c r="K9258" s="7">
        <v>3584</v>
      </c>
      <c r="L9258" s="7">
        <v>1469.4399999999998</v>
      </c>
      <c r="M9258" s="8">
        <v>0.41</v>
      </c>
      <c r="N9258" s="2" t="s">
        <v>23</v>
      </c>
      <c r="O9258">
        <f t="shared" si="1152"/>
        <v>2021</v>
      </c>
      <c r="P9258">
        <f t="shared" si="1153"/>
        <v>9</v>
      </c>
      <c r="Q9258" t="str">
        <f t="shared" si="1154"/>
        <v>sept</v>
      </c>
      <c r="R9258" t="str">
        <f t="shared" si="1155"/>
        <v>Oklahoma</v>
      </c>
      <c r="S9258" t="str">
        <f t="shared" si="1156"/>
        <v>2021-09</v>
      </c>
      <c r="T9258">
        <f>IF(AND(COUNTIF(Calculs!$Q$2:$Q$12,$O9258)&gt;0,COUNTIF(Calculs!$S$2:$S$12,$E9258)&gt;0,COUNTIF(Calculs!$U$2:$U$12,$H9258)&gt;0),1,0)</f>
        <v>1</v>
      </c>
      <c r="U9258">
        <f t="shared" si="1157"/>
        <v>3584</v>
      </c>
      <c r="V9258">
        <f t="shared" si="1158"/>
        <v>128</v>
      </c>
      <c r="W9258">
        <f t="shared" si="1159"/>
        <v>1469.4399999999998</v>
      </c>
    </row>
    <row r="9259" spans="1:23" ht="15.75" customHeight="1" x14ac:dyDescent="0.3">
      <c r="A9259" s="2" t="s">
        <v>29</v>
      </c>
      <c r="B9259" s="2">
        <v>1197831</v>
      </c>
      <c r="C9259" s="3">
        <v>44458</v>
      </c>
      <c r="D9259" s="12" t="str" cm="1">
        <f t="array" ref="D9259">_xlfn.SWITCH(WEEKDAY(C9259,2), 1, "Lundi", 2, "Mardi", 3, "Mercredi", 4, "Jeudi", 5, "Vendredi", 6, "Samedi", 7, "Dimanche", "Erreur")</f>
        <v>Dimanche</v>
      </c>
      <c r="E9259" s="2" t="s">
        <v>26</v>
      </c>
      <c r="F9259" s="2" t="s">
        <v>103</v>
      </c>
      <c r="G9259" s="2" t="s">
        <v>104</v>
      </c>
      <c r="H9259" s="4" t="s">
        <v>19</v>
      </c>
      <c r="I9259" s="5">
        <v>12</v>
      </c>
      <c r="J9259" s="6">
        <v>91</v>
      </c>
      <c r="K9259" s="7">
        <v>1092</v>
      </c>
      <c r="L9259" s="7">
        <v>458.64000000000004</v>
      </c>
      <c r="M9259" s="8">
        <v>0.42000000000000004</v>
      </c>
      <c r="N9259" s="2" t="s">
        <v>23</v>
      </c>
      <c r="O9259">
        <f t="shared" si="1152"/>
        <v>2021</v>
      </c>
      <c r="P9259">
        <f t="shared" si="1153"/>
        <v>9</v>
      </c>
      <c r="Q9259" t="str">
        <f t="shared" si="1154"/>
        <v>sept</v>
      </c>
      <c r="R9259" t="str">
        <f t="shared" si="1155"/>
        <v>Oklahoma</v>
      </c>
      <c r="S9259" t="str">
        <f t="shared" si="1156"/>
        <v>2021-09</v>
      </c>
      <c r="T9259">
        <f>IF(AND(COUNTIF(Calculs!$Q$2:$Q$12,$O9259)&gt;0,COUNTIF(Calculs!$S$2:$S$12,$E9259)&gt;0,COUNTIF(Calculs!$U$2:$U$12,$H9259)&gt;0),1,0)</f>
        <v>1</v>
      </c>
      <c r="U9259">
        <f t="shared" si="1157"/>
        <v>1092</v>
      </c>
      <c r="V9259">
        <f t="shared" si="1158"/>
        <v>91</v>
      </c>
      <c r="W9259">
        <f t="shared" si="1159"/>
        <v>458.64000000000004</v>
      </c>
    </row>
    <row r="9260" spans="1:23" ht="15.75" customHeight="1" x14ac:dyDescent="0.3">
      <c r="A9260" s="2" t="s">
        <v>29</v>
      </c>
      <c r="B9260" s="2">
        <v>1197831</v>
      </c>
      <c r="C9260" s="3">
        <v>44458</v>
      </c>
      <c r="D9260" s="12" t="str" cm="1">
        <f t="array" ref="D9260">_xlfn.SWITCH(WEEKDAY(C9260,2), 1, "Lundi", 2, "Mardi", 3, "Mercredi", 4, "Jeudi", 5, "Vendredi", 6, "Samedi", 7, "Dimanche", "Erreur")</f>
        <v>Dimanche</v>
      </c>
      <c r="E9260" s="2" t="s">
        <v>26</v>
      </c>
      <c r="F9260" s="2" t="s">
        <v>103</v>
      </c>
      <c r="G9260" s="2" t="s">
        <v>104</v>
      </c>
      <c r="H9260" s="4" t="s">
        <v>20</v>
      </c>
      <c r="I9260" s="5">
        <v>12</v>
      </c>
      <c r="J9260" s="6">
        <v>83</v>
      </c>
      <c r="K9260" s="7">
        <v>996</v>
      </c>
      <c r="L9260" s="7">
        <v>418.32000000000005</v>
      </c>
      <c r="M9260" s="8">
        <v>0.42000000000000004</v>
      </c>
      <c r="N9260" s="2" t="s">
        <v>23</v>
      </c>
      <c r="O9260">
        <f t="shared" si="1152"/>
        <v>2021</v>
      </c>
      <c r="P9260">
        <f t="shared" si="1153"/>
        <v>9</v>
      </c>
      <c r="Q9260" t="str">
        <f t="shared" si="1154"/>
        <v>sept</v>
      </c>
      <c r="R9260" t="str">
        <f t="shared" si="1155"/>
        <v>Oklahoma</v>
      </c>
      <c r="S9260" t="str">
        <f t="shared" si="1156"/>
        <v>2021-09</v>
      </c>
      <c r="T9260">
        <f>IF(AND(COUNTIF(Calculs!$Q$2:$Q$12,$O9260)&gt;0,COUNTIF(Calculs!$S$2:$S$12,$E9260)&gt;0,COUNTIF(Calculs!$U$2:$U$12,$H9260)&gt;0),1,0)</f>
        <v>1</v>
      </c>
      <c r="U9260">
        <f t="shared" si="1157"/>
        <v>996</v>
      </c>
      <c r="V9260">
        <f t="shared" si="1158"/>
        <v>83</v>
      </c>
      <c r="W9260">
        <f t="shared" si="1159"/>
        <v>418.32000000000005</v>
      </c>
    </row>
    <row r="9261" spans="1:23" ht="15.75" customHeight="1" x14ac:dyDescent="0.3">
      <c r="A9261" s="2" t="s">
        <v>29</v>
      </c>
      <c r="B9261" s="2">
        <v>1197831</v>
      </c>
      <c r="C9261" s="3">
        <v>44458</v>
      </c>
      <c r="D9261" s="12" t="str" cm="1">
        <f t="array" ref="D9261">_xlfn.SWITCH(WEEKDAY(C9261,2), 1, "Lundi", 2, "Mardi", 3, "Mercredi", 4, "Jeudi", 5, "Vendredi", 6, "Samedi", 7, "Dimanche", "Erreur")</f>
        <v>Dimanche</v>
      </c>
      <c r="E9261" s="2" t="s">
        <v>26</v>
      </c>
      <c r="F9261" s="2" t="s">
        <v>103</v>
      </c>
      <c r="G9261" s="2" t="s">
        <v>104</v>
      </c>
      <c r="H9261" s="4" t="s">
        <v>21</v>
      </c>
      <c r="I9261" s="5">
        <v>20</v>
      </c>
      <c r="J9261" s="6">
        <v>78</v>
      </c>
      <c r="K9261" s="7">
        <v>1560</v>
      </c>
      <c r="L9261" s="7">
        <v>592.79999999999995</v>
      </c>
      <c r="M9261" s="8">
        <v>0.38</v>
      </c>
      <c r="N9261" s="2" t="s">
        <v>23</v>
      </c>
      <c r="O9261">
        <f t="shared" si="1152"/>
        <v>2021</v>
      </c>
      <c r="P9261">
        <f t="shared" si="1153"/>
        <v>9</v>
      </c>
      <c r="Q9261" t="str">
        <f t="shared" si="1154"/>
        <v>sept</v>
      </c>
      <c r="R9261" t="str">
        <f t="shared" si="1155"/>
        <v>Oklahoma</v>
      </c>
      <c r="S9261" t="str">
        <f t="shared" si="1156"/>
        <v>2021-09</v>
      </c>
      <c r="T9261">
        <f>IF(AND(COUNTIF(Calculs!$Q$2:$Q$12,$O9261)&gt;0,COUNTIF(Calculs!$S$2:$S$12,$E9261)&gt;0,COUNTIF(Calculs!$U$2:$U$12,$H9261)&gt;0),1,0)</f>
        <v>1</v>
      </c>
      <c r="U9261">
        <f t="shared" si="1157"/>
        <v>1560</v>
      </c>
      <c r="V9261">
        <f t="shared" si="1158"/>
        <v>78</v>
      </c>
      <c r="W9261">
        <f t="shared" si="1159"/>
        <v>592.79999999999995</v>
      </c>
    </row>
    <row r="9262" spans="1:23" ht="15.75" customHeight="1" x14ac:dyDescent="0.3">
      <c r="A9262" s="2" t="s">
        <v>29</v>
      </c>
      <c r="B9262" s="2">
        <v>1197831</v>
      </c>
      <c r="C9262" s="3">
        <v>44458</v>
      </c>
      <c r="D9262" s="12" t="str" cm="1">
        <f t="array" ref="D9262">_xlfn.SWITCH(WEEKDAY(C9262,2), 1, "Lundi", 2, "Mardi", 3, "Mercredi", 4, "Jeudi", 5, "Vendredi", 6, "Samedi", 7, "Dimanche", "Erreur")</f>
        <v>Dimanche</v>
      </c>
      <c r="E9262" s="2" t="s">
        <v>26</v>
      </c>
      <c r="F9262" s="2" t="s">
        <v>103</v>
      </c>
      <c r="G9262" s="2" t="s">
        <v>104</v>
      </c>
      <c r="H9262" s="4" t="s">
        <v>22</v>
      </c>
      <c r="I9262" s="5">
        <v>23</v>
      </c>
      <c r="J9262" s="6">
        <v>119</v>
      </c>
      <c r="K9262" s="7">
        <v>2737</v>
      </c>
      <c r="L9262" s="7">
        <v>1286.3900000000001</v>
      </c>
      <c r="M9262" s="8">
        <v>0.47000000000000003</v>
      </c>
      <c r="N9262" s="2" t="s">
        <v>23</v>
      </c>
      <c r="O9262">
        <f t="shared" si="1152"/>
        <v>2021</v>
      </c>
      <c r="P9262">
        <f t="shared" si="1153"/>
        <v>9</v>
      </c>
      <c r="Q9262" t="str">
        <f t="shared" si="1154"/>
        <v>sept</v>
      </c>
      <c r="R9262" t="str">
        <f t="shared" si="1155"/>
        <v>Oklahoma</v>
      </c>
      <c r="S9262" t="str">
        <f t="shared" si="1156"/>
        <v>2021-09</v>
      </c>
      <c r="T9262">
        <f>IF(AND(COUNTIF(Calculs!$Q$2:$Q$12,$O9262)&gt;0,COUNTIF(Calculs!$S$2:$S$12,$E9262)&gt;0,COUNTIF(Calculs!$U$2:$U$12,$H9262)&gt;0),1,0)</f>
        <v>1</v>
      </c>
      <c r="U9262">
        <f t="shared" si="1157"/>
        <v>2737</v>
      </c>
      <c r="V9262">
        <f t="shared" si="1158"/>
        <v>119</v>
      </c>
      <c r="W9262">
        <f t="shared" si="1159"/>
        <v>1286.3900000000001</v>
      </c>
    </row>
    <row r="9263" spans="1:23" ht="15.75" customHeight="1" x14ac:dyDescent="0.3">
      <c r="A9263" s="2" t="s">
        <v>29</v>
      </c>
      <c r="B9263" s="2">
        <v>1197831</v>
      </c>
      <c r="C9263" s="3">
        <v>44490</v>
      </c>
      <c r="D9263" s="12" t="str" cm="1">
        <f t="array" ref="D9263">_xlfn.SWITCH(WEEKDAY(C9263,2), 1, "Lundi", 2, "Mardi", 3, "Mercredi", 4, "Jeudi", 5, "Vendredi", 6, "Samedi", 7, "Dimanche", "Erreur")</f>
        <v>Jeudi</v>
      </c>
      <c r="E9263" s="2" t="s">
        <v>26</v>
      </c>
      <c r="F9263" s="2" t="s">
        <v>103</v>
      </c>
      <c r="G9263" s="2" t="s">
        <v>104</v>
      </c>
      <c r="H9263" s="4" t="s">
        <v>16</v>
      </c>
      <c r="I9263" s="5">
        <v>20</v>
      </c>
      <c r="J9263" s="6">
        <v>173</v>
      </c>
      <c r="K9263" s="7">
        <v>3460</v>
      </c>
      <c r="L9263" s="7">
        <v>1626.2</v>
      </c>
      <c r="M9263" s="8">
        <v>0.47000000000000003</v>
      </c>
      <c r="N9263" s="2" t="s">
        <v>23</v>
      </c>
      <c r="O9263">
        <f t="shared" si="1152"/>
        <v>2021</v>
      </c>
      <c r="P9263">
        <f t="shared" si="1153"/>
        <v>10</v>
      </c>
      <c r="Q9263" t="str">
        <f t="shared" si="1154"/>
        <v>oct</v>
      </c>
      <c r="R9263" t="str">
        <f t="shared" si="1155"/>
        <v>Oklahoma</v>
      </c>
      <c r="S9263" t="str">
        <f t="shared" si="1156"/>
        <v>2021-10</v>
      </c>
      <c r="T9263">
        <f>IF(AND(COUNTIF(Calculs!$Q$2:$Q$12,$O9263)&gt;0,COUNTIF(Calculs!$S$2:$S$12,$E9263)&gt;0,COUNTIF(Calculs!$U$2:$U$12,$H9263)&gt;0),1,0)</f>
        <v>1</v>
      </c>
      <c r="U9263">
        <f t="shared" si="1157"/>
        <v>3460</v>
      </c>
      <c r="V9263">
        <f t="shared" si="1158"/>
        <v>173</v>
      </c>
      <c r="W9263">
        <f t="shared" si="1159"/>
        <v>1626.2</v>
      </c>
    </row>
    <row r="9264" spans="1:23" ht="15.75" customHeight="1" x14ac:dyDescent="0.3">
      <c r="A9264" s="2" t="s">
        <v>29</v>
      </c>
      <c r="B9264" s="2">
        <v>1197831</v>
      </c>
      <c r="C9264" s="3">
        <v>44490</v>
      </c>
      <c r="D9264" s="12" t="str" cm="1">
        <f t="array" ref="D9264">_xlfn.SWITCH(WEEKDAY(C9264,2), 1, "Lundi", 2, "Mardi", 3, "Mercredi", 4, "Jeudi", 5, "Vendredi", 6, "Samedi", 7, "Dimanche", "Erreur")</f>
        <v>Jeudi</v>
      </c>
      <c r="E9264" s="2" t="s">
        <v>26</v>
      </c>
      <c r="F9264" s="2" t="s">
        <v>103</v>
      </c>
      <c r="G9264" s="2" t="s">
        <v>104</v>
      </c>
      <c r="H9264" s="4" t="s">
        <v>18</v>
      </c>
      <c r="I9264" s="5">
        <v>14</v>
      </c>
      <c r="J9264" s="6">
        <v>112</v>
      </c>
      <c r="K9264" s="7">
        <v>1568</v>
      </c>
      <c r="L9264" s="7">
        <v>658.56</v>
      </c>
      <c r="M9264" s="8">
        <v>0.42</v>
      </c>
      <c r="N9264" s="2" t="s">
        <v>23</v>
      </c>
      <c r="O9264">
        <f t="shared" si="1152"/>
        <v>2021</v>
      </c>
      <c r="P9264">
        <f t="shared" si="1153"/>
        <v>10</v>
      </c>
      <c r="Q9264" t="str">
        <f t="shared" si="1154"/>
        <v>oct</v>
      </c>
      <c r="R9264" t="str">
        <f t="shared" si="1155"/>
        <v>Oklahoma</v>
      </c>
      <c r="S9264" t="str">
        <f t="shared" si="1156"/>
        <v>2021-10</v>
      </c>
      <c r="T9264">
        <f>IF(AND(COUNTIF(Calculs!$Q$2:$Q$12,$O9264)&gt;0,COUNTIF(Calculs!$S$2:$S$12,$E9264)&gt;0,COUNTIF(Calculs!$U$2:$U$12,$H9264)&gt;0),1,0)</f>
        <v>1</v>
      </c>
      <c r="U9264">
        <f t="shared" si="1157"/>
        <v>1568</v>
      </c>
      <c r="V9264">
        <f t="shared" si="1158"/>
        <v>112</v>
      </c>
      <c r="W9264">
        <f t="shared" si="1159"/>
        <v>658.56</v>
      </c>
    </row>
    <row r="9265" spans="1:23" ht="15.75" customHeight="1" x14ac:dyDescent="0.3">
      <c r="A9265" s="2" t="s">
        <v>29</v>
      </c>
      <c r="B9265" s="2">
        <v>1197831</v>
      </c>
      <c r="C9265" s="3">
        <v>44490</v>
      </c>
      <c r="D9265" s="12" t="str" cm="1">
        <f t="array" ref="D9265">_xlfn.SWITCH(WEEKDAY(C9265,2), 1, "Lundi", 2, "Mardi", 3, "Mercredi", 4, "Jeudi", 5, "Vendredi", 6, "Samedi", 7, "Dimanche", "Erreur")</f>
        <v>Jeudi</v>
      </c>
      <c r="E9265" s="2" t="s">
        <v>26</v>
      </c>
      <c r="F9265" s="2" t="s">
        <v>103</v>
      </c>
      <c r="G9265" s="2" t="s">
        <v>104</v>
      </c>
      <c r="H9265" s="4" t="s">
        <v>19</v>
      </c>
      <c r="I9265" s="5">
        <v>14</v>
      </c>
      <c r="J9265" s="6">
        <v>74</v>
      </c>
      <c r="K9265" s="7">
        <v>1036</v>
      </c>
      <c r="L9265" s="7">
        <v>435.12000000000006</v>
      </c>
      <c r="M9265" s="8">
        <v>0.42000000000000004</v>
      </c>
      <c r="N9265" s="2" t="s">
        <v>23</v>
      </c>
      <c r="O9265">
        <f t="shared" si="1152"/>
        <v>2021</v>
      </c>
      <c r="P9265">
        <f t="shared" si="1153"/>
        <v>10</v>
      </c>
      <c r="Q9265" t="str">
        <f t="shared" si="1154"/>
        <v>oct</v>
      </c>
      <c r="R9265" t="str">
        <f t="shared" si="1155"/>
        <v>Oklahoma</v>
      </c>
      <c r="S9265" t="str">
        <f t="shared" si="1156"/>
        <v>2021-10</v>
      </c>
      <c r="T9265">
        <f>IF(AND(COUNTIF(Calculs!$Q$2:$Q$12,$O9265)&gt;0,COUNTIF(Calculs!$S$2:$S$12,$E9265)&gt;0,COUNTIF(Calculs!$U$2:$U$12,$H9265)&gt;0),1,0)</f>
        <v>1</v>
      </c>
      <c r="U9265">
        <f t="shared" si="1157"/>
        <v>1036</v>
      </c>
      <c r="V9265">
        <f t="shared" si="1158"/>
        <v>74</v>
      </c>
      <c r="W9265">
        <f t="shared" si="1159"/>
        <v>435.12000000000006</v>
      </c>
    </row>
    <row r="9266" spans="1:23" ht="15.75" customHeight="1" x14ac:dyDescent="0.3">
      <c r="A9266" s="2" t="s">
        <v>29</v>
      </c>
      <c r="B9266" s="2">
        <v>1197831</v>
      </c>
      <c r="C9266" s="3">
        <v>44490</v>
      </c>
      <c r="D9266" s="12" t="str" cm="1">
        <f t="array" ref="D9266">_xlfn.SWITCH(WEEKDAY(C9266,2), 1, "Lundi", 2, "Mardi", 3, "Mercredi", 4, "Jeudi", 5, "Vendredi", 6, "Samedi", 7, "Dimanche", "Erreur")</f>
        <v>Jeudi</v>
      </c>
      <c r="E9266" s="2" t="s">
        <v>26</v>
      </c>
      <c r="F9266" s="2" t="s">
        <v>103</v>
      </c>
      <c r="G9266" s="2" t="s">
        <v>104</v>
      </c>
      <c r="H9266" s="4" t="s">
        <v>20</v>
      </c>
      <c r="I9266" s="5">
        <v>15</v>
      </c>
      <c r="J9266" s="6">
        <v>62</v>
      </c>
      <c r="K9266" s="7">
        <v>930</v>
      </c>
      <c r="L9266" s="7">
        <v>390.6</v>
      </c>
      <c r="M9266" s="8">
        <v>0.42000000000000004</v>
      </c>
      <c r="N9266" s="2" t="s">
        <v>23</v>
      </c>
      <c r="O9266">
        <f t="shared" si="1152"/>
        <v>2021</v>
      </c>
      <c r="P9266">
        <f t="shared" si="1153"/>
        <v>10</v>
      </c>
      <c r="Q9266" t="str">
        <f t="shared" si="1154"/>
        <v>oct</v>
      </c>
      <c r="R9266" t="str">
        <f t="shared" si="1155"/>
        <v>Oklahoma</v>
      </c>
      <c r="S9266" t="str">
        <f t="shared" si="1156"/>
        <v>2021-10</v>
      </c>
      <c r="T9266">
        <f>IF(AND(COUNTIF(Calculs!$Q$2:$Q$12,$O9266)&gt;0,COUNTIF(Calculs!$S$2:$S$12,$E9266)&gt;0,COUNTIF(Calculs!$U$2:$U$12,$H9266)&gt;0),1,0)</f>
        <v>1</v>
      </c>
      <c r="U9266">
        <f t="shared" si="1157"/>
        <v>930</v>
      </c>
      <c r="V9266">
        <f t="shared" si="1158"/>
        <v>62</v>
      </c>
      <c r="W9266">
        <f t="shared" si="1159"/>
        <v>390.6</v>
      </c>
    </row>
    <row r="9267" spans="1:23" ht="15.75" customHeight="1" x14ac:dyDescent="0.3">
      <c r="A9267" s="2" t="s">
        <v>29</v>
      </c>
      <c r="B9267" s="2">
        <v>1197831</v>
      </c>
      <c r="C9267" s="3">
        <v>44490</v>
      </c>
      <c r="D9267" s="12" t="str" cm="1">
        <f t="array" ref="D9267">_xlfn.SWITCH(WEEKDAY(C9267,2), 1, "Lundi", 2, "Mardi", 3, "Mercredi", 4, "Jeudi", 5, "Vendredi", 6, "Samedi", 7, "Dimanche", "Erreur")</f>
        <v>Jeudi</v>
      </c>
      <c r="E9267" s="2" t="s">
        <v>26</v>
      </c>
      <c r="F9267" s="2" t="s">
        <v>103</v>
      </c>
      <c r="G9267" s="2" t="s">
        <v>104</v>
      </c>
      <c r="H9267" s="4" t="s">
        <v>21</v>
      </c>
      <c r="I9267" s="5">
        <v>22</v>
      </c>
      <c r="J9267" s="6">
        <v>68</v>
      </c>
      <c r="K9267" s="7">
        <v>1496</v>
      </c>
      <c r="L9267" s="7">
        <v>568.48</v>
      </c>
      <c r="M9267" s="8">
        <v>0.38</v>
      </c>
      <c r="N9267" s="2" t="s">
        <v>23</v>
      </c>
      <c r="O9267">
        <f t="shared" si="1152"/>
        <v>2021</v>
      </c>
      <c r="P9267">
        <f t="shared" si="1153"/>
        <v>10</v>
      </c>
      <c r="Q9267" t="str">
        <f t="shared" si="1154"/>
        <v>oct</v>
      </c>
      <c r="R9267" t="str">
        <f t="shared" si="1155"/>
        <v>Oklahoma</v>
      </c>
      <c r="S9267" t="str">
        <f t="shared" si="1156"/>
        <v>2021-10</v>
      </c>
      <c r="T9267">
        <f>IF(AND(COUNTIF(Calculs!$Q$2:$Q$12,$O9267)&gt;0,COUNTIF(Calculs!$S$2:$S$12,$E9267)&gt;0,COUNTIF(Calculs!$U$2:$U$12,$H9267)&gt;0),1,0)</f>
        <v>1</v>
      </c>
      <c r="U9267">
        <f t="shared" si="1157"/>
        <v>1496</v>
      </c>
      <c r="V9267">
        <f t="shared" si="1158"/>
        <v>68</v>
      </c>
      <c r="W9267">
        <f t="shared" si="1159"/>
        <v>568.48</v>
      </c>
    </row>
    <row r="9268" spans="1:23" ht="15.75" customHeight="1" x14ac:dyDescent="0.3">
      <c r="A9268" s="2" t="s">
        <v>33</v>
      </c>
      <c r="B9268" s="2">
        <v>1197831</v>
      </c>
      <c r="C9268" s="3">
        <v>44490</v>
      </c>
      <c r="D9268" s="12" t="str" cm="1">
        <f t="array" ref="D9268">_xlfn.SWITCH(WEEKDAY(C9268,2), 1, "Lundi", 2, "Mardi", 3, "Mercredi", 4, "Jeudi", 5, "Vendredi", 6, "Samedi", 7, "Dimanche", "Erreur")</f>
        <v>Jeudi</v>
      </c>
      <c r="E9268" s="2" t="s">
        <v>26</v>
      </c>
      <c r="F9268" s="2" t="s">
        <v>103</v>
      </c>
      <c r="G9268" s="2" t="s">
        <v>104</v>
      </c>
      <c r="H9268" s="4" t="s">
        <v>22</v>
      </c>
      <c r="I9268" s="5">
        <v>22</v>
      </c>
      <c r="J9268" s="6">
        <v>101</v>
      </c>
      <c r="K9268" s="7">
        <v>2222</v>
      </c>
      <c r="L9268" s="7">
        <v>1044.3400000000001</v>
      </c>
      <c r="M9268" s="8">
        <v>0.47000000000000003</v>
      </c>
      <c r="N9268" s="2" t="s">
        <v>23</v>
      </c>
      <c r="O9268">
        <f t="shared" si="1152"/>
        <v>2021</v>
      </c>
      <c r="P9268">
        <f t="shared" si="1153"/>
        <v>10</v>
      </c>
      <c r="Q9268" t="str">
        <f t="shared" si="1154"/>
        <v>oct</v>
      </c>
      <c r="R9268" t="str">
        <f t="shared" si="1155"/>
        <v>Oklahoma</v>
      </c>
      <c r="S9268" t="str">
        <f t="shared" si="1156"/>
        <v>2021-10</v>
      </c>
      <c r="T9268">
        <f>IF(AND(COUNTIF(Calculs!$Q$2:$Q$12,$O9268)&gt;0,COUNTIF(Calculs!$S$2:$S$12,$E9268)&gt;0,COUNTIF(Calculs!$U$2:$U$12,$H9268)&gt;0),1,0)</f>
        <v>1</v>
      </c>
      <c r="U9268">
        <f t="shared" si="1157"/>
        <v>2222</v>
      </c>
      <c r="V9268">
        <f t="shared" si="1158"/>
        <v>101</v>
      </c>
      <c r="W9268">
        <f t="shared" si="1159"/>
        <v>1044.3400000000001</v>
      </c>
    </row>
    <row r="9269" spans="1:23" ht="15.75" customHeight="1" x14ac:dyDescent="0.3">
      <c r="A9269" s="2" t="s">
        <v>33</v>
      </c>
      <c r="B9269" s="2">
        <v>1197831</v>
      </c>
      <c r="C9269" s="3">
        <v>44520</v>
      </c>
      <c r="D9269" s="12" t="str" cm="1">
        <f t="array" ref="D9269">_xlfn.SWITCH(WEEKDAY(C9269,2), 1, "Lundi", 2, "Mardi", 3, "Mercredi", 4, "Jeudi", 5, "Vendredi", 6, "Samedi", 7, "Dimanche", "Erreur")</f>
        <v>Samedi</v>
      </c>
      <c r="E9269" s="2" t="s">
        <v>26</v>
      </c>
      <c r="F9269" s="2" t="s">
        <v>103</v>
      </c>
      <c r="G9269" s="2" t="s">
        <v>104</v>
      </c>
      <c r="H9269" s="4" t="s">
        <v>16</v>
      </c>
      <c r="I9269" s="5">
        <v>16</v>
      </c>
      <c r="J9269" s="6">
        <v>166</v>
      </c>
      <c r="K9269" s="7">
        <v>2656</v>
      </c>
      <c r="L9269" s="7">
        <v>1168.6400000000001</v>
      </c>
      <c r="M9269" s="8">
        <v>0.44</v>
      </c>
      <c r="N9269" s="2" t="s">
        <v>23</v>
      </c>
      <c r="O9269">
        <f t="shared" si="1152"/>
        <v>2021</v>
      </c>
      <c r="P9269">
        <f t="shared" si="1153"/>
        <v>11</v>
      </c>
      <c r="Q9269" t="str">
        <f t="shared" si="1154"/>
        <v>nov</v>
      </c>
      <c r="R9269" t="str">
        <f t="shared" si="1155"/>
        <v>Oklahoma</v>
      </c>
      <c r="S9269" t="str">
        <f t="shared" si="1156"/>
        <v>2021-11</v>
      </c>
      <c r="T9269">
        <f>IF(AND(COUNTIF(Calculs!$Q$2:$Q$12,$O9269)&gt;0,COUNTIF(Calculs!$S$2:$S$12,$E9269)&gt;0,COUNTIF(Calculs!$U$2:$U$12,$H9269)&gt;0),1,0)</f>
        <v>1</v>
      </c>
      <c r="U9269">
        <f t="shared" si="1157"/>
        <v>2656</v>
      </c>
      <c r="V9269">
        <f t="shared" si="1158"/>
        <v>166</v>
      </c>
      <c r="W9269">
        <f t="shared" si="1159"/>
        <v>1168.6400000000001</v>
      </c>
    </row>
    <row r="9270" spans="1:23" ht="15.75" customHeight="1" x14ac:dyDescent="0.3">
      <c r="A9270" s="2" t="s">
        <v>33</v>
      </c>
      <c r="B9270" s="2">
        <v>1197831</v>
      </c>
      <c r="C9270" s="3">
        <v>44520</v>
      </c>
      <c r="D9270" s="12" t="str" cm="1">
        <f t="array" ref="D9270">_xlfn.SWITCH(WEEKDAY(C9270,2), 1, "Lundi", 2, "Mardi", 3, "Mercredi", 4, "Jeudi", 5, "Vendredi", 6, "Samedi", 7, "Dimanche", "Erreur")</f>
        <v>Samedi</v>
      </c>
      <c r="E9270" s="2" t="s">
        <v>26</v>
      </c>
      <c r="F9270" s="2" t="s">
        <v>103</v>
      </c>
      <c r="G9270" s="2" t="s">
        <v>104</v>
      </c>
      <c r="H9270" s="4" t="s">
        <v>18</v>
      </c>
      <c r="I9270" s="5">
        <v>11</v>
      </c>
      <c r="J9270" s="6">
        <v>96</v>
      </c>
      <c r="K9270" s="7">
        <v>1056</v>
      </c>
      <c r="L9270" s="7">
        <v>401.28000000000003</v>
      </c>
      <c r="M9270" s="8">
        <v>0.38</v>
      </c>
      <c r="N9270" s="2" t="s">
        <v>23</v>
      </c>
      <c r="O9270">
        <f t="shared" si="1152"/>
        <v>2021</v>
      </c>
      <c r="P9270">
        <f t="shared" si="1153"/>
        <v>11</v>
      </c>
      <c r="Q9270" t="str">
        <f t="shared" si="1154"/>
        <v>nov</v>
      </c>
      <c r="R9270" t="str">
        <f t="shared" si="1155"/>
        <v>Oklahoma</v>
      </c>
      <c r="S9270" t="str">
        <f t="shared" si="1156"/>
        <v>2021-11</v>
      </c>
      <c r="T9270">
        <f>IF(AND(COUNTIF(Calculs!$Q$2:$Q$12,$O9270)&gt;0,COUNTIF(Calculs!$S$2:$S$12,$E9270)&gt;0,COUNTIF(Calculs!$U$2:$U$12,$H9270)&gt;0),1,0)</f>
        <v>1</v>
      </c>
      <c r="U9270">
        <f t="shared" si="1157"/>
        <v>1056</v>
      </c>
      <c r="V9270">
        <f t="shared" si="1158"/>
        <v>96</v>
      </c>
      <c r="W9270">
        <f t="shared" si="1159"/>
        <v>401.28000000000003</v>
      </c>
    </row>
    <row r="9271" spans="1:23" ht="15.75" customHeight="1" x14ac:dyDescent="0.3">
      <c r="A9271" s="2" t="s">
        <v>33</v>
      </c>
      <c r="B9271" s="2">
        <v>1197831</v>
      </c>
      <c r="C9271" s="3">
        <v>44520</v>
      </c>
      <c r="D9271" s="12" t="str" cm="1">
        <f t="array" ref="D9271">_xlfn.SWITCH(WEEKDAY(C9271,2), 1, "Lundi", 2, "Mardi", 3, "Mercredi", 4, "Jeudi", 5, "Vendredi", 6, "Samedi", 7, "Dimanche", "Erreur")</f>
        <v>Samedi</v>
      </c>
      <c r="E9271" s="2" t="s">
        <v>26</v>
      </c>
      <c r="F9271" s="2" t="s">
        <v>103</v>
      </c>
      <c r="G9271" s="2" t="s">
        <v>104</v>
      </c>
      <c r="H9271" s="4" t="s">
        <v>19</v>
      </c>
      <c r="I9271" s="5">
        <v>19</v>
      </c>
      <c r="J9271" s="6">
        <v>81</v>
      </c>
      <c r="K9271" s="7">
        <v>1539</v>
      </c>
      <c r="L9271" s="7">
        <v>661.7700000000001</v>
      </c>
      <c r="M9271" s="8">
        <v>0.43000000000000005</v>
      </c>
      <c r="N9271" s="2" t="s">
        <v>23</v>
      </c>
      <c r="O9271">
        <f t="shared" si="1152"/>
        <v>2021</v>
      </c>
      <c r="P9271">
        <f t="shared" si="1153"/>
        <v>11</v>
      </c>
      <c r="Q9271" t="str">
        <f t="shared" si="1154"/>
        <v>nov</v>
      </c>
      <c r="R9271" t="str">
        <f t="shared" si="1155"/>
        <v>Oklahoma</v>
      </c>
      <c r="S9271" t="str">
        <f t="shared" si="1156"/>
        <v>2021-11</v>
      </c>
      <c r="T9271">
        <f>IF(AND(COUNTIF(Calculs!$Q$2:$Q$12,$O9271)&gt;0,COUNTIF(Calculs!$S$2:$S$12,$E9271)&gt;0,COUNTIF(Calculs!$U$2:$U$12,$H9271)&gt;0),1,0)</f>
        <v>1</v>
      </c>
      <c r="U9271">
        <f t="shared" si="1157"/>
        <v>1539</v>
      </c>
      <c r="V9271">
        <f t="shared" si="1158"/>
        <v>81</v>
      </c>
      <c r="W9271">
        <f t="shared" si="1159"/>
        <v>661.7700000000001</v>
      </c>
    </row>
    <row r="9272" spans="1:23" ht="15.75" customHeight="1" x14ac:dyDescent="0.3">
      <c r="A9272" s="2" t="s">
        <v>33</v>
      </c>
      <c r="B9272" s="2">
        <v>1197831</v>
      </c>
      <c r="C9272" s="3">
        <v>44520</v>
      </c>
      <c r="D9272" s="12" t="str" cm="1">
        <f t="array" ref="D9272">_xlfn.SWITCH(WEEKDAY(C9272,2), 1, "Lundi", 2, "Mardi", 3, "Mercredi", 4, "Jeudi", 5, "Vendredi", 6, "Samedi", 7, "Dimanche", "Erreur")</f>
        <v>Samedi</v>
      </c>
      <c r="E9272" s="2" t="s">
        <v>26</v>
      </c>
      <c r="F9272" s="2" t="s">
        <v>103</v>
      </c>
      <c r="G9272" s="2" t="s">
        <v>104</v>
      </c>
      <c r="H9272" s="4" t="s">
        <v>20</v>
      </c>
      <c r="I9272" s="5">
        <v>37</v>
      </c>
      <c r="J9272" s="6">
        <v>90</v>
      </c>
      <c r="K9272" s="7">
        <v>3330</v>
      </c>
      <c r="L9272" s="7">
        <v>1565.1000000000001</v>
      </c>
      <c r="M9272" s="8">
        <v>0.47000000000000003</v>
      </c>
      <c r="N9272" s="2" t="s">
        <v>23</v>
      </c>
      <c r="O9272">
        <f t="shared" si="1152"/>
        <v>2021</v>
      </c>
      <c r="P9272">
        <f t="shared" si="1153"/>
        <v>11</v>
      </c>
      <c r="Q9272" t="str">
        <f t="shared" si="1154"/>
        <v>nov</v>
      </c>
      <c r="R9272" t="str">
        <f t="shared" si="1155"/>
        <v>Oklahoma</v>
      </c>
      <c r="S9272" t="str">
        <f t="shared" si="1156"/>
        <v>2021-11</v>
      </c>
      <c r="T9272">
        <f>IF(AND(COUNTIF(Calculs!$Q$2:$Q$12,$O9272)&gt;0,COUNTIF(Calculs!$S$2:$S$12,$E9272)&gt;0,COUNTIF(Calculs!$U$2:$U$12,$H9272)&gt;0),1,0)</f>
        <v>1</v>
      </c>
      <c r="U9272">
        <f t="shared" si="1157"/>
        <v>3330</v>
      </c>
      <c r="V9272">
        <f t="shared" si="1158"/>
        <v>90</v>
      </c>
      <c r="W9272">
        <f t="shared" si="1159"/>
        <v>1565.1000000000001</v>
      </c>
    </row>
    <row r="9273" spans="1:23" ht="15.75" customHeight="1" x14ac:dyDescent="0.3">
      <c r="A9273" s="2" t="s">
        <v>33</v>
      </c>
      <c r="B9273" s="2">
        <v>1197831</v>
      </c>
      <c r="C9273" s="3">
        <v>44520</v>
      </c>
      <c r="D9273" s="12" t="str" cm="1">
        <f t="array" ref="D9273">_xlfn.SWITCH(WEEKDAY(C9273,2), 1, "Lundi", 2, "Mardi", 3, "Mercredi", 4, "Jeudi", 5, "Vendredi", 6, "Samedi", 7, "Dimanche", "Erreur")</f>
        <v>Samedi</v>
      </c>
      <c r="E9273" s="2" t="s">
        <v>26</v>
      </c>
      <c r="F9273" s="2" t="s">
        <v>103</v>
      </c>
      <c r="G9273" s="2" t="s">
        <v>104</v>
      </c>
      <c r="H9273" s="4" t="s">
        <v>21</v>
      </c>
      <c r="I9273" s="5">
        <v>60</v>
      </c>
      <c r="J9273" s="6">
        <v>85</v>
      </c>
      <c r="K9273" s="7">
        <v>5100</v>
      </c>
      <c r="L9273" s="7">
        <v>2039.9999999999998</v>
      </c>
      <c r="M9273" s="8">
        <v>0.39999999999999997</v>
      </c>
      <c r="N9273" s="2" t="s">
        <v>23</v>
      </c>
      <c r="O9273">
        <f t="shared" si="1152"/>
        <v>2021</v>
      </c>
      <c r="P9273">
        <f t="shared" si="1153"/>
        <v>11</v>
      </c>
      <c r="Q9273" t="str">
        <f t="shared" si="1154"/>
        <v>nov</v>
      </c>
      <c r="R9273" t="str">
        <f t="shared" si="1155"/>
        <v>Oklahoma</v>
      </c>
      <c r="S9273" t="str">
        <f t="shared" si="1156"/>
        <v>2021-11</v>
      </c>
      <c r="T9273">
        <f>IF(AND(COUNTIF(Calculs!$Q$2:$Q$12,$O9273)&gt;0,COUNTIF(Calculs!$S$2:$S$12,$E9273)&gt;0,COUNTIF(Calculs!$U$2:$U$12,$H9273)&gt;0),1,0)</f>
        <v>1</v>
      </c>
      <c r="U9273">
        <f t="shared" si="1157"/>
        <v>5100</v>
      </c>
      <c r="V9273">
        <f t="shared" si="1158"/>
        <v>85</v>
      </c>
      <c r="W9273">
        <f t="shared" si="1159"/>
        <v>2039.9999999999998</v>
      </c>
    </row>
    <row r="9274" spans="1:23" ht="15.75" customHeight="1" x14ac:dyDescent="0.3">
      <c r="A9274" s="2" t="s">
        <v>33</v>
      </c>
      <c r="B9274" s="2">
        <v>1197831</v>
      </c>
      <c r="C9274" s="3">
        <v>44520</v>
      </c>
      <c r="D9274" s="12" t="str" cm="1">
        <f t="array" ref="D9274">_xlfn.SWITCH(WEEKDAY(C9274,2), 1, "Lundi", 2, "Mardi", 3, "Mercredi", 4, "Jeudi", 5, "Vendredi", 6, "Samedi", 7, "Dimanche", "Erreur")</f>
        <v>Samedi</v>
      </c>
      <c r="E9274" s="2" t="s">
        <v>26</v>
      </c>
      <c r="F9274" s="2" t="s">
        <v>103</v>
      </c>
      <c r="G9274" s="2" t="s">
        <v>104</v>
      </c>
      <c r="H9274" s="4" t="s">
        <v>22</v>
      </c>
      <c r="I9274" s="5">
        <v>60</v>
      </c>
      <c r="J9274" s="6">
        <v>128</v>
      </c>
      <c r="K9274" s="7">
        <v>7680</v>
      </c>
      <c r="L9274" s="7">
        <v>3302.4000000000005</v>
      </c>
      <c r="M9274" s="8">
        <v>0.43000000000000005</v>
      </c>
      <c r="N9274" s="2" t="s">
        <v>23</v>
      </c>
      <c r="O9274">
        <f t="shared" si="1152"/>
        <v>2021</v>
      </c>
      <c r="P9274">
        <f t="shared" si="1153"/>
        <v>11</v>
      </c>
      <c r="Q9274" t="str">
        <f t="shared" si="1154"/>
        <v>nov</v>
      </c>
      <c r="R9274" t="str">
        <f t="shared" si="1155"/>
        <v>Oklahoma</v>
      </c>
      <c r="S9274" t="str">
        <f t="shared" si="1156"/>
        <v>2021-11</v>
      </c>
      <c r="T9274">
        <f>IF(AND(COUNTIF(Calculs!$Q$2:$Q$12,$O9274)&gt;0,COUNTIF(Calculs!$S$2:$S$12,$E9274)&gt;0,COUNTIF(Calculs!$U$2:$U$12,$H9274)&gt;0),1,0)</f>
        <v>1</v>
      </c>
      <c r="U9274">
        <f t="shared" si="1157"/>
        <v>7680</v>
      </c>
      <c r="V9274">
        <f t="shared" si="1158"/>
        <v>128</v>
      </c>
      <c r="W9274">
        <f t="shared" si="1159"/>
        <v>3302.4000000000005</v>
      </c>
    </row>
    <row r="9275" spans="1:23" ht="15.75" customHeight="1" x14ac:dyDescent="0.3">
      <c r="A9275" s="2" t="s">
        <v>33</v>
      </c>
      <c r="B9275" s="2">
        <v>1197831</v>
      </c>
      <c r="C9275" s="3">
        <v>44549</v>
      </c>
      <c r="D9275" s="12" t="str" cm="1">
        <f t="array" ref="D9275">_xlfn.SWITCH(WEEKDAY(C9275,2), 1, "Lundi", 2, "Mardi", 3, "Mercredi", 4, "Jeudi", 5, "Vendredi", 6, "Samedi", 7, "Dimanche", "Erreur")</f>
        <v>Dimanche</v>
      </c>
      <c r="E9275" s="2" t="s">
        <v>26</v>
      </c>
      <c r="F9275" s="2" t="s">
        <v>103</v>
      </c>
      <c r="G9275" s="2" t="s">
        <v>104</v>
      </c>
      <c r="H9275" s="4" t="s">
        <v>16</v>
      </c>
      <c r="I9275" s="5">
        <v>55</v>
      </c>
      <c r="J9275" s="6">
        <v>200</v>
      </c>
      <c r="K9275" s="7">
        <v>11000</v>
      </c>
      <c r="L9275" s="7">
        <v>4620</v>
      </c>
      <c r="M9275" s="8">
        <v>0.42000000000000004</v>
      </c>
      <c r="N9275" s="2" t="s">
        <v>23</v>
      </c>
      <c r="O9275">
        <f t="shared" si="1152"/>
        <v>2021</v>
      </c>
      <c r="P9275">
        <f t="shared" si="1153"/>
        <v>12</v>
      </c>
      <c r="Q9275" t="str">
        <f t="shared" si="1154"/>
        <v>déc</v>
      </c>
      <c r="R9275" t="str">
        <f t="shared" si="1155"/>
        <v>Oklahoma</v>
      </c>
      <c r="S9275" t="str">
        <f t="shared" si="1156"/>
        <v>2021-12</v>
      </c>
      <c r="T9275">
        <f>IF(AND(COUNTIF(Calculs!$Q$2:$Q$12,$O9275)&gt;0,COUNTIF(Calculs!$S$2:$S$12,$E9275)&gt;0,COUNTIF(Calculs!$U$2:$U$12,$H9275)&gt;0),1,0)</f>
        <v>1</v>
      </c>
      <c r="U9275">
        <f t="shared" si="1157"/>
        <v>11000</v>
      </c>
      <c r="V9275">
        <f t="shared" si="1158"/>
        <v>200</v>
      </c>
      <c r="W9275">
        <f t="shared" si="1159"/>
        <v>4620</v>
      </c>
    </row>
    <row r="9276" spans="1:23" ht="15.75" customHeight="1" x14ac:dyDescent="0.3">
      <c r="A9276" s="2" t="s">
        <v>33</v>
      </c>
      <c r="B9276" s="2">
        <v>1197831</v>
      </c>
      <c r="C9276" s="3">
        <v>44549</v>
      </c>
      <c r="D9276" s="12" t="str" cm="1">
        <f t="array" ref="D9276">_xlfn.SWITCH(WEEKDAY(C9276,2), 1, "Lundi", 2, "Mardi", 3, "Mercredi", 4, "Jeudi", 5, "Vendredi", 6, "Samedi", 7, "Dimanche", "Erreur")</f>
        <v>Dimanche</v>
      </c>
      <c r="E9276" s="2" t="s">
        <v>26</v>
      </c>
      <c r="F9276" s="2" t="s">
        <v>103</v>
      </c>
      <c r="G9276" s="2" t="s">
        <v>104</v>
      </c>
      <c r="H9276" s="4" t="s">
        <v>18</v>
      </c>
      <c r="I9276" s="5">
        <v>47</v>
      </c>
      <c r="J9276" s="6">
        <v>149</v>
      </c>
      <c r="K9276" s="7">
        <v>7003</v>
      </c>
      <c r="L9276" s="7">
        <v>2661.14</v>
      </c>
      <c r="M9276" s="8">
        <v>0.38</v>
      </c>
      <c r="N9276" s="2" t="s">
        <v>23</v>
      </c>
      <c r="O9276">
        <f t="shared" si="1152"/>
        <v>2021</v>
      </c>
      <c r="P9276">
        <f t="shared" si="1153"/>
        <v>12</v>
      </c>
      <c r="Q9276" t="str">
        <f t="shared" si="1154"/>
        <v>déc</v>
      </c>
      <c r="R9276" t="str">
        <f t="shared" si="1155"/>
        <v>Oklahoma</v>
      </c>
      <c r="S9276" t="str">
        <f t="shared" si="1156"/>
        <v>2021-12</v>
      </c>
      <c r="T9276">
        <f>IF(AND(COUNTIF(Calculs!$Q$2:$Q$12,$O9276)&gt;0,COUNTIF(Calculs!$S$2:$S$12,$E9276)&gt;0,COUNTIF(Calculs!$U$2:$U$12,$H9276)&gt;0),1,0)</f>
        <v>1</v>
      </c>
      <c r="U9276">
        <f t="shared" si="1157"/>
        <v>7003</v>
      </c>
      <c r="V9276">
        <f t="shared" si="1158"/>
        <v>149</v>
      </c>
      <c r="W9276">
        <f t="shared" si="1159"/>
        <v>2661.14</v>
      </c>
    </row>
    <row r="9277" spans="1:23" ht="15.75" customHeight="1" x14ac:dyDescent="0.3">
      <c r="A9277" s="2" t="s">
        <v>33</v>
      </c>
      <c r="B9277" s="2">
        <v>1197831</v>
      </c>
      <c r="C9277" s="3">
        <v>44549</v>
      </c>
      <c r="D9277" s="12" t="str" cm="1">
        <f t="array" ref="D9277">_xlfn.SWITCH(WEEKDAY(C9277,2), 1, "Lundi", 2, "Mardi", 3, "Mercredi", 4, "Jeudi", 5, "Vendredi", 6, "Samedi", 7, "Dimanche", "Erreur")</f>
        <v>Dimanche</v>
      </c>
      <c r="E9277" s="2" t="s">
        <v>26</v>
      </c>
      <c r="F9277" s="2" t="s">
        <v>103</v>
      </c>
      <c r="G9277" s="2" t="s">
        <v>104</v>
      </c>
      <c r="H9277" s="4" t="s">
        <v>19</v>
      </c>
      <c r="I9277" s="5">
        <v>44</v>
      </c>
      <c r="J9277" s="6">
        <v>131</v>
      </c>
      <c r="K9277" s="7">
        <v>5764</v>
      </c>
      <c r="L9277" s="7">
        <v>2593.8000000000002</v>
      </c>
      <c r="M9277" s="8">
        <v>0.45</v>
      </c>
      <c r="N9277" s="2" t="s">
        <v>23</v>
      </c>
      <c r="O9277">
        <f t="shared" si="1152"/>
        <v>2021</v>
      </c>
      <c r="P9277">
        <f t="shared" si="1153"/>
        <v>12</v>
      </c>
      <c r="Q9277" t="str">
        <f t="shared" si="1154"/>
        <v>déc</v>
      </c>
      <c r="R9277" t="str">
        <f t="shared" si="1155"/>
        <v>Oklahoma</v>
      </c>
      <c r="S9277" t="str">
        <f t="shared" si="1156"/>
        <v>2021-12</v>
      </c>
      <c r="T9277">
        <f>IF(AND(COUNTIF(Calculs!$Q$2:$Q$12,$O9277)&gt;0,COUNTIF(Calculs!$S$2:$S$12,$E9277)&gt;0,COUNTIF(Calculs!$U$2:$U$12,$H9277)&gt;0),1,0)</f>
        <v>1</v>
      </c>
      <c r="U9277">
        <f t="shared" si="1157"/>
        <v>5764</v>
      </c>
      <c r="V9277">
        <f t="shared" si="1158"/>
        <v>131</v>
      </c>
      <c r="W9277">
        <f t="shared" si="1159"/>
        <v>2593.8000000000002</v>
      </c>
    </row>
    <row r="9278" spans="1:23" ht="15.75" customHeight="1" x14ac:dyDescent="0.3">
      <c r="A9278" s="2" t="s">
        <v>33</v>
      </c>
      <c r="B9278" s="2">
        <v>1197831</v>
      </c>
      <c r="C9278" s="3">
        <v>44549</v>
      </c>
      <c r="D9278" s="12" t="str" cm="1">
        <f t="array" ref="D9278">_xlfn.SWITCH(WEEKDAY(C9278,2), 1, "Lundi", 2, "Mardi", 3, "Mercredi", 4, "Jeudi", 5, "Vendredi", 6, "Samedi", 7, "Dimanche", "Erreur")</f>
        <v>Dimanche</v>
      </c>
      <c r="E9278" s="2" t="s">
        <v>26</v>
      </c>
      <c r="F9278" s="2" t="s">
        <v>103</v>
      </c>
      <c r="G9278" s="2" t="s">
        <v>104</v>
      </c>
      <c r="H9278" s="4" t="s">
        <v>20</v>
      </c>
      <c r="I9278" s="5">
        <v>45</v>
      </c>
      <c r="J9278" s="6">
        <v>114</v>
      </c>
      <c r="K9278" s="7">
        <v>5130</v>
      </c>
      <c r="L9278" s="7">
        <v>2308.5</v>
      </c>
      <c r="M9278" s="8">
        <v>0.45</v>
      </c>
      <c r="N9278" s="2" t="s">
        <v>23</v>
      </c>
      <c r="O9278">
        <f t="shared" si="1152"/>
        <v>2021</v>
      </c>
      <c r="P9278">
        <f t="shared" si="1153"/>
        <v>12</v>
      </c>
      <c r="Q9278" t="str">
        <f t="shared" si="1154"/>
        <v>déc</v>
      </c>
      <c r="R9278" t="str">
        <f t="shared" si="1155"/>
        <v>Oklahoma</v>
      </c>
      <c r="S9278" t="str">
        <f t="shared" si="1156"/>
        <v>2021-12</v>
      </c>
      <c r="T9278">
        <f>IF(AND(COUNTIF(Calculs!$Q$2:$Q$12,$O9278)&gt;0,COUNTIF(Calculs!$S$2:$S$12,$E9278)&gt;0,COUNTIF(Calculs!$U$2:$U$12,$H9278)&gt;0),1,0)</f>
        <v>1</v>
      </c>
      <c r="U9278">
        <f t="shared" si="1157"/>
        <v>5130</v>
      </c>
      <c r="V9278">
        <f t="shared" si="1158"/>
        <v>114</v>
      </c>
      <c r="W9278">
        <f t="shared" si="1159"/>
        <v>2308.5</v>
      </c>
    </row>
    <row r="9279" spans="1:23" ht="15.75" customHeight="1" x14ac:dyDescent="0.3">
      <c r="A9279" s="2" t="s">
        <v>33</v>
      </c>
      <c r="B9279" s="2">
        <v>1197831</v>
      </c>
      <c r="C9279" s="3">
        <v>44549</v>
      </c>
      <c r="D9279" s="12" t="str" cm="1">
        <f t="array" ref="D9279">_xlfn.SWITCH(WEEKDAY(C9279,2), 1, "Lundi", 2, "Mardi", 3, "Mercredi", 4, "Jeudi", 5, "Vendredi", 6, "Samedi", 7, "Dimanche", "Erreur")</f>
        <v>Dimanche</v>
      </c>
      <c r="E9279" s="2" t="s">
        <v>26</v>
      </c>
      <c r="F9279" s="2" t="s">
        <v>103</v>
      </c>
      <c r="G9279" s="2" t="s">
        <v>104</v>
      </c>
      <c r="H9279" s="4" t="s">
        <v>21</v>
      </c>
      <c r="I9279" s="5">
        <v>55</v>
      </c>
      <c r="J9279" s="6">
        <v>98</v>
      </c>
      <c r="K9279" s="7">
        <v>5390</v>
      </c>
      <c r="L9279" s="7">
        <v>2156</v>
      </c>
      <c r="M9279" s="8">
        <v>0.39999999999999997</v>
      </c>
      <c r="N9279" s="2" t="s">
        <v>23</v>
      </c>
      <c r="O9279">
        <f t="shared" si="1152"/>
        <v>2021</v>
      </c>
      <c r="P9279">
        <f t="shared" si="1153"/>
        <v>12</v>
      </c>
      <c r="Q9279" t="str">
        <f t="shared" si="1154"/>
        <v>déc</v>
      </c>
      <c r="R9279" t="str">
        <f t="shared" si="1155"/>
        <v>Oklahoma</v>
      </c>
      <c r="S9279" t="str">
        <f t="shared" si="1156"/>
        <v>2021-12</v>
      </c>
      <c r="T9279">
        <f>IF(AND(COUNTIF(Calculs!$Q$2:$Q$12,$O9279)&gt;0,COUNTIF(Calculs!$S$2:$S$12,$E9279)&gt;0,COUNTIF(Calculs!$U$2:$U$12,$H9279)&gt;0),1,0)</f>
        <v>1</v>
      </c>
      <c r="U9279">
        <f t="shared" si="1157"/>
        <v>5390</v>
      </c>
      <c r="V9279">
        <f t="shared" si="1158"/>
        <v>98</v>
      </c>
      <c r="W9279">
        <f t="shared" si="1159"/>
        <v>2156</v>
      </c>
    </row>
    <row r="9280" spans="1:23" ht="15.75" customHeight="1" x14ac:dyDescent="0.3">
      <c r="A9280" s="2" t="s">
        <v>33</v>
      </c>
      <c r="B9280" s="2">
        <v>1197831</v>
      </c>
      <c r="C9280" s="3">
        <v>44549</v>
      </c>
      <c r="D9280" s="12" t="str" cm="1">
        <f t="array" ref="D9280">_xlfn.SWITCH(WEEKDAY(C9280,2), 1, "Lundi", 2, "Mardi", 3, "Mercredi", 4, "Jeudi", 5, "Vendredi", 6, "Samedi", 7, "Dimanche", "Erreur")</f>
        <v>Dimanche</v>
      </c>
      <c r="E9280" s="2" t="s">
        <v>26</v>
      </c>
      <c r="F9280" s="2" t="s">
        <v>103</v>
      </c>
      <c r="G9280" s="2" t="s">
        <v>104</v>
      </c>
      <c r="H9280" s="4" t="s">
        <v>22</v>
      </c>
      <c r="I9280" s="5">
        <v>51</v>
      </c>
      <c r="J9280" s="6">
        <v>128</v>
      </c>
      <c r="K9280" s="7">
        <v>6528</v>
      </c>
      <c r="L9280" s="7">
        <v>2807.0400000000004</v>
      </c>
      <c r="M9280" s="8">
        <v>0.43000000000000005</v>
      </c>
      <c r="N9280" s="2" t="s">
        <v>23</v>
      </c>
      <c r="O9280">
        <f t="shared" si="1152"/>
        <v>2021</v>
      </c>
      <c r="P9280">
        <f t="shared" si="1153"/>
        <v>12</v>
      </c>
      <c r="Q9280" t="str">
        <f t="shared" si="1154"/>
        <v>déc</v>
      </c>
      <c r="R9280" t="str">
        <f t="shared" si="1155"/>
        <v>Oklahoma</v>
      </c>
      <c r="S9280" t="str">
        <f t="shared" si="1156"/>
        <v>2021-12</v>
      </c>
      <c r="T9280">
        <f>IF(AND(COUNTIF(Calculs!$Q$2:$Q$12,$O9280)&gt;0,COUNTIF(Calculs!$S$2:$S$12,$E9280)&gt;0,COUNTIF(Calculs!$U$2:$U$12,$H9280)&gt;0),1,0)</f>
        <v>1</v>
      </c>
      <c r="U9280">
        <f t="shared" si="1157"/>
        <v>6528</v>
      </c>
      <c r="V9280">
        <f t="shared" si="1158"/>
        <v>128</v>
      </c>
      <c r="W9280">
        <f t="shared" si="1159"/>
        <v>2807.0400000000004</v>
      </c>
    </row>
    <row r="9281" spans="1:23" ht="15.75" customHeight="1" x14ac:dyDescent="0.3">
      <c r="A9281" s="2" t="s">
        <v>33</v>
      </c>
      <c r="B9281" s="2">
        <v>1197831</v>
      </c>
      <c r="C9281" s="3">
        <v>44212</v>
      </c>
      <c r="D9281" s="12" t="str" cm="1">
        <f t="array" ref="D9281">_xlfn.SWITCH(WEEKDAY(C9281,2), 1, "Lundi", 2, "Mardi", 3, "Mercredi", 4, "Jeudi", 5, "Vendredi", 6, "Samedi", 7, "Dimanche", "Erreur")</f>
        <v>Samedi</v>
      </c>
      <c r="E9281" s="2" t="s">
        <v>26</v>
      </c>
      <c r="F9281" s="2" t="s">
        <v>103</v>
      </c>
      <c r="G9281" s="2" t="s">
        <v>104</v>
      </c>
      <c r="H9281" s="4" t="s">
        <v>16</v>
      </c>
      <c r="I9281" s="5">
        <v>17</v>
      </c>
      <c r="J9281" s="6">
        <v>176</v>
      </c>
      <c r="K9281" s="7">
        <v>2992</v>
      </c>
      <c r="L9281" s="7">
        <v>1136.96</v>
      </c>
      <c r="M9281" s="8">
        <v>0.38</v>
      </c>
      <c r="N9281" s="2" t="s">
        <v>23</v>
      </c>
      <c r="O9281">
        <f t="shared" si="1152"/>
        <v>2021</v>
      </c>
      <c r="P9281">
        <f t="shared" si="1153"/>
        <v>1</v>
      </c>
      <c r="Q9281" t="str">
        <f t="shared" si="1154"/>
        <v>janv</v>
      </c>
      <c r="R9281" t="str">
        <f t="shared" si="1155"/>
        <v>Oklahoma</v>
      </c>
      <c r="S9281" t="str">
        <f t="shared" si="1156"/>
        <v>2021-01</v>
      </c>
      <c r="T9281">
        <f>IF(AND(COUNTIF(Calculs!$Q$2:$Q$12,$O9281)&gt;0,COUNTIF(Calculs!$S$2:$S$12,$E9281)&gt;0,COUNTIF(Calculs!$U$2:$U$12,$H9281)&gt;0),1,0)</f>
        <v>1</v>
      </c>
      <c r="U9281">
        <f t="shared" si="1157"/>
        <v>2992</v>
      </c>
      <c r="V9281">
        <f t="shared" si="1158"/>
        <v>176</v>
      </c>
      <c r="W9281">
        <f t="shared" si="1159"/>
        <v>1136.96</v>
      </c>
    </row>
    <row r="9282" spans="1:23" ht="15.75" customHeight="1" x14ac:dyDescent="0.3">
      <c r="A9282" s="2" t="s">
        <v>33</v>
      </c>
      <c r="B9282" s="2">
        <v>1197831</v>
      </c>
      <c r="C9282" s="3">
        <v>44212</v>
      </c>
      <c r="D9282" s="12" t="str" cm="1">
        <f t="array" ref="D9282">_xlfn.SWITCH(WEEKDAY(C9282,2), 1, "Lundi", 2, "Mardi", 3, "Mercredi", 4, "Jeudi", 5, "Vendredi", 6, "Samedi", 7, "Dimanche", "Erreur")</f>
        <v>Samedi</v>
      </c>
      <c r="E9282" s="2" t="s">
        <v>26</v>
      </c>
      <c r="F9282" s="2" t="s">
        <v>103</v>
      </c>
      <c r="G9282" s="2" t="s">
        <v>104</v>
      </c>
      <c r="H9282" s="4" t="s">
        <v>18</v>
      </c>
      <c r="I9282" s="5">
        <v>16</v>
      </c>
      <c r="J9282" s="6">
        <v>105</v>
      </c>
      <c r="K9282" s="7">
        <v>1680</v>
      </c>
      <c r="L9282" s="7">
        <v>638.4</v>
      </c>
      <c r="M9282" s="8">
        <v>0.38</v>
      </c>
      <c r="N9282" s="2" t="s">
        <v>23</v>
      </c>
      <c r="O9282">
        <f t="shared" si="1152"/>
        <v>2021</v>
      </c>
      <c r="P9282">
        <f t="shared" si="1153"/>
        <v>1</v>
      </c>
      <c r="Q9282" t="str">
        <f t="shared" si="1154"/>
        <v>janv</v>
      </c>
      <c r="R9282" t="str">
        <f t="shared" si="1155"/>
        <v>Oklahoma</v>
      </c>
      <c r="S9282" t="str">
        <f t="shared" si="1156"/>
        <v>2021-01</v>
      </c>
      <c r="T9282">
        <f>IF(AND(COUNTIF(Calculs!$Q$2:$Q$12,$O9282)&gt;0,COUNTIF(Calculs!$S$2:$S$12,$E9282)&gt;0,COUNTIF(Calculs!$U$2:$U$12,$H9282)&gt;0),1,0)</f>
        <v>1</v>
      </c>
      <c r="U9282">
        <f t="shared" si="1157"/>
        <v>1680</v>
      </c>
      <c r="V9282">
        <f t="shared" si="1158"/>
        <v>105</v>
      </c>
      <c r="W9282">
        <f t="shared" si="1159"/>
        <v>638.4</v>
      </c>
    </row>
    <row r="9283" spans="1:23" ht="15.75" customHeight="1" x14ac:dyDescent="0.3">
      <c r="A9283" s="2" t="s">
        <v>33</v>
      </c>
      <c r="B9283" s="2">
        <v>1197831</v>
      </c>
      <c r="C9283" s="3">
        <v>44212</v>
      </c>
      <c r="D9283" s="12" t="str" cm="1">
        <f t="array" ref="D9283">_xlfn.SWITCH(WEEKDAY(C9283,2), 1, "Lundi", 2, "Mardi", 3, "Mercredi", 4, "Jeudi", 5, "Vendredi", 6, "Samedi", 7, "Dimanche", "Erreur")</f>
        <v>Samedi</v>
      </c>
      <c r="E9283" s="2" t="s">
        <v>26</v>
      </c>
      <c r="F9283" s="2" t="s">
        <v>103</v>
      </c>
      <c r="G9283" s="2" t="s">
        <v>104</v>
      </c>
      <c r="H9283" s="4" t="s">
        <v>19</v>
      </c>
      <c r="I9283" s="5">
        <v>12</v>
      </c>
      <c r="J9283" s="6">
        <v>116</v>
      </c>
      <c r="K9283" s="7">
        <v>1392</v>
      </c>
      <c r="L9283" s="7">
        <v>556.79999999999995</v>
      </c>
      <c r="M9283" s="8">
        <v>0.39999999999999997</v>
      </c>
      <c r="N9283" s="2" t="s">
        <v>23</v>
      </c>
      <c r="O9283">
        <f t="shared" ref="O9283:O9346" si="1160">YEAR($C9283)</f>
        <v>2021</v>
      </c>
      <c r="P9283">
        <f t="shared" ref="P9283:P9346" si="1161">MONTH($C9283)</f>
        <v>1</v>
      </c>
      <c r="Q9283" t="str">
        <f t="shared" ref="Q9283:Q9346" si="1162">TEXT($C9283,"mmm")</f>
        <v>janv</v>
      </c>
      <c r="R9283" t="str">
        <f t="shared" ref="R9283:R9346" si="1163">SUBSTITUTE(SUBSTITUTE($F9283,"Sud ","South "),"Ouest ","West ")</f>
        <v>Oklahoma</v>
      </c>
      <c r="S9283" t="str">
        <f t="shared" ref="S9283:S9346" si="1164">TEXT($C9283,"aaaa-mm")</f>
        <v>2021-01</v>
      </c>
      <c r="T9283">
        <f>IF(AND(COUNTIF(Calculs!$Q$2:$Q$12,$O9283)&gt;0,COUNTIF(Calculs!$S$2:$S$12,$E9283)&gt;0,COUNTIF(Calculs!$U$2:$U$12,$H9283)&gt;0),1,0)</f>
        <v>1</v>
      </c>
      <c r="U9283">
        <f t="shared" ref="U9283:U9346" si="1165">$K9283*$T9283</f>
        <v>1392</v>
      </c>
      <c r="V9283">
        <f t="shared" ref="V9283:V9346" si="1166">$J9283*$T9283</f>
        <v>116</v>
      </c>
      <c r="W9283">
        <f t="shared" ref="W9283:W9346" si="1167">$L9283*$T9283</f>
        <v>556.79999999999995</v>
      </c>
    </row>
    <row r="9284" spans="1:23" ht="15.75" customHeight="1" x14ac:dyDescent="0.3">
      <c r="A9284" s="2" t="s">
        <v>33</v>
      </c>
      <c r="B9284" s="2">
        <v>1197831</v>
      </c>
      <c r="C9284" s="3">
        <v>44212</v>
      </c>
      <c r="D9284" s="12" t="str" cm="1">
        <f t="array" ref="D9284">_xlfn.SWITCH(WEEKDAY(C9284,2), 1, "Lundi", 2, "Mardi", 3, "Mercredi", 4, "Jeudi", 5, "Vendredi", 6, "Samedi", 7, "Dimanche", "Erreur")</f>
        <v>Samedi</v>
      </c>
      <c r="E9284" s="2" t="s">
        <v>26</v>
      </c>
      <c r="F9284" s="2" t="s">
        <v>103</v>
      </c>
      <c r="G9284" s="2" t="s">
        <v>104</v>
      </c>
      <c r="H9284" s="4" t="s">
        <v>20</v>
      </c>
      <c r="I9284" s="5">
        <v>16</v>
      </c>
      <c r="J9284" s="6">
        <v>70</v>
      </c>
      <c r="K9284" s="7">
        <v>1120</v>
      </c>
      <c r="L9284" s="7">
        <v>447.99999999999994</v>
      </c>
      <c r="M9284" s="8">
        <v>0.39999999999999997</v>
      </c>
      <c r="N9284" s="2" t="s">
        <v>23</v>
      </c>
      <c r="O9284">
        <f t="shared" si="1160"/>
        <v>2021</v>
      </c>
      <c r="P9284">
        <f t="shared" si="1161"/>
        <v>1</v>
      </c>
      <c r="Q9284" t="str">
        <f t="shared" si="1162"/>
        <v>janv</v>
      </c>
      <c r="R9284" t="str">
        <f t="shared" si="1163"/>
        <v>Oklahoma</v>
      </c>
      <c r="S9284" t="str">
        <f t="shared" si="1164"/>
        <v>2021-01</v>
      </c>
      <c r="T9284">
        <f>IF(AND(COUNTIF(Calculs!$Q$2:$Q$12,$O9284)&gt;0,COUNTIF(Calculs!$S$2:$S$12,$E9284)&gt;0,COUNTIF(Calculs!$U$2:$U$12,$H9284)&gt;0),1,0)</f>
        <v>1</v>
      </c>
      <c r="U9284">
        <f t="shared" si="1165"/>
        <v>1120</v>
      </c>
      <c r="V9284">
        <f t="shared" si="1166"/>
        <v>70</v>
      </c>
      <c r="W9284">
        <f t="shared" si="1167"/>
        <v>447.99999999999994</v>
      </c>
    </row>
    <row r="9285" spans="1:23" ht="15.75" customHeight="1" x14ac:dyDescent="0.3">
      <c r="A9285" s="2" t="s">
        <v>33</v>
      </c>
      <c r="B9285" s="2">
        <v>1197831</v>
      </c>
      <c r="C9285" s="3">
        <v>44212</v>
      </c>
      <c r="D9285" s="12" t="str" cm="1">
        <f t="array" ref="D9285">_xlfn.SWITCH(WEEKDAY(C9285,2), 1, "Lundi", 2, "Mardi", 3, "Mercredi", 4, "Jeudi", 5, "Vendredi", 6, "Samedi", 7, "Dimanche", "Erreur")</f>
        <v>Samedi</v>
      </c>
      <c r="E9285" s="2" t="s">
        <v>26</v>
      </c>
      <c r="F9285" s="2" t="s">
        <v>103</v>
      </c>
      <c r="G9285" s="2" t="s">
        <v>104</v>
      </c>
      <c r="H9285" s="4" t="s">
        <v>21</v>
      </c>
      <c r="I9285" s="5">
        <v>28</v>
      </c>
      <c r="J9285" s="6">
        <v>88</v>
      </c>
      <c r="K9285" s="7">
        <v>2464</v>
      </c>
      <c r="L9285" s="7">
        <v>1010.2399999999999</v>
      </c>
      <c r="M9285" s="8">
        <v>0.41</v>
      </c>
      <c r="N9285" s="2" t="s">
        <v>23</v>
      </c>
      <c r="O9285">
        <f t="shared" si="1160"/>
        <v>2021</v>
      </c>
      <c r="P9285">
        <f t="shared" si="1161"/>
        <v>1</v>
      </c>
      <c r="Q9285" t="str">
        <f t="shared" si="1162"/>
        <v>janv</v>
      </c>
      <c r="R9285" t="str">
        <f t="shared" si="1163"/>
        <v>Oklahoma</v>
      </c>
      <c r="S9285" t="str">
        <f t="shared" si="1164"/>
        <v>2021-01</v>
      </c>
      <c r="T9285">
        <f>IF(AND(COUNTIF(Calculs!$Q$2:$Q$12,$O9285)&gt;0,COUNTIF(Calculs!$S$2:$S$12,$E9285)&gt;0,COUNTIF(Calculs!$U$2:$U$12,$H9285)&gt;0),1,0)</f>
        <v>1</v>
      </c>
      <c r="U9285">
        <f t="shared" si="1165"/>
        <v>2464</v>
      </c>
      <c r="V9285">
        <f t="shared" si="1166"/>
        <v>88</v>
      </c>
      <c r="W9285">
        <f t="shared" si="1167"/>
        <v>1010.2399999999999</v>
      </c>
    </row>
    <row r="9286" spans="1:23" ht="15.75" customHeight="1" x14ac:dyDescent="0.3">
      <c r="A9286" s="2" t="s">
        <v>33</v>
      </c>
      <c r="B9286" s="2">
        <v>1197831</v>
      </c>
      <c r="C9286" s="3">
        <v>44212</v>
      </c>
      <c r="D9286" s="12" t="str" cm="1">
        <f t="array" ref="D9286">_xlfn.SWITCH(WEEKDAY(C9286,2), 1, "Lundi", 2, "Mardi", 3, "Mercredi", 4, "Jeudi", 5, "Vendredi", 6, "Samedi", 7, "Dimanche", "Erreur")</f>
        <v>Samedi</v>
      </c>
      <c r="E9286" s="2" t="s">
        <v>26</v>
      </c>
      <c r="F9286" s="2" t="s">
        <v>103</v>
      </c>
      <c r="G9286" s="2" t="s">
        <v>104</v>
      </c>
      <c r="H9286" s="4" t="s">
        <v>22</v>
      </c>
      <c r="I9286" s="5">
        <v>17</v>
      </c>
      <c r="J9286" s="6">
        <v>119</v>
      </c>
      <c r="K9286" s="7">
        <v>2023</v>
      </c>
      <c r="L9286" s="7">
        <v>748.51</v>
      </c>
      <c r="M9286" s="8">
        <v>0.37</v>
      </c>
      <c r="N9286" s="2" t="s">
        <v>23</v>
      </c>
      <c r="O9286">
        <f t="shared" si="1160"/>
        <v>2021</v>
      </c>
      <c r="P9286">
        <f t="shared" si="1161"/>
        <v>1</v>
      </c>
      <c r="Q9286" t="str">
        <f t="shared" si="1162"/>
        <v>janv</v>
      </c>
      <c r="R9286" t="str">
        <f t="shared" si="1163"/>
        <v>Oklahoma</v>
      </c>
      <c r="S9286" t="str">
        <f t="shared" si="1164"/>
        <v>2021-01</v>
      </c>
      <c r="T9286">
        <f>IF(AND(COUNTIF(Calculs!$Q$2:$Q$12,$O9286)&gt;0,COUNTIF(Calculs!$S$2:$S$12,$E9286)&gt;0,COUNTIF(Calculs!$U$2:$U$12,$H9286)&gt;0),1,0)</f>
        <v>1</v>
      </c>
      <c r="U9286">
        <f t="shared" si="1165"/>
        <v>2023</v>
      </c>
      <c r="V9286">
        <f t="shared" si="1166"/>
        <v>119</v>
      </c>
      <c r="W9286">
        <f t="shared" si="1167"/>
        <v>748.51</v>
      </c>
    </row>
    <row r="9287" spans="1:23" ht="15.75" customHeight="1" x14ac:dyDescent="0.3">
      <c r="A9287" s="2" t="s">
        <v>33</v>
      </c>
      <c r="B9287" s="2">
        <v>1197831</v>
      </c>
      <c r="C9287" s="3">
        <v>44241</v>
      </c>
      <c r="D9287" s="12" t="str" cm="1">
        <f t="array" ref="D9287">_xlfn.SWITCH(WEEKDAY(C9287,2), 1, "Lundi", 2, "Mardi", 3, "Mercredi", 4, "Jeudi", 5, "Vendredi", 6, "Samedi", 7, "Dimanche", "Erreur")</f>
        <v>Dimanche</v>
      </c>
      <c r="E9287" s="2" t="s">
        <v>26</v>
      </c>
      <c r="F9287" s="2" t="s">
        <v>103</v>
      </c>
      <c r="G9287" s="2" t="s">
        <v>104</v>
      </c>
      <c r="H9287" s="4" t="s">
        <v>16</v>
      </c>
      <c r="I9287" s="5">
        <v>18</v>
      </c>
      <c r="J9287" s="6">
        <v>204</v>
      </c>
      <c r="K9287" s="7">
        <v>3672</v>
      </c>
      <c r="L9287" s="7">
        <v>1468.8</v>
      </c>
      <c r="M9287" s="8">
        <v>0.39999999999999997</v>
      </c>
      <c r="N9287" s="2" t="s">
        <v>23</v>
      </c>
      <c r="O9287">
        <f t="shared" si="1160"/>
        <v>2021</v>
      </c>
      <c r="P9287">
        <f t="shared" si="1161"/>
        <v>2</v>
      </c>
      <c r="Q9287" t="str">
        <f t="shared" si="1162"/>
        <v>févr</v>
      </c>
      <c r="R9287" t="str">
        <f t="shared" si="1163"/>
        <v>Oklahoma</v>
      </c>
      <c r="S9287" t="str">
        <f t="shared" si="1164"/>
        <v>2021-02</v>
      </c>
      <c r="T9287">
        <f>IF(AND(COUNTIF(Calculs!$Q$2:$Q$12,$O9287)&gt;0,COUNTIF(Calculs!$S$2:$S$12,$E9287)&gt;0,COUNTIF(Calculs!$U$2:$U$12,$H9287)&gt;0),1,0)</f>
        <v>1</v>
      </c>
      <c r="U9287">
        <f t="shared" si="1165"/>
        <v>3672</v>
      </c>
      <c r="V9287">
        <f t="shared" si="1166"/>
        <v>204</v>
      </c>
      <c r="W9287">
        <f t="shared" si="1167"/>
        <v>1468.8</v>
      </c>
    </row>
    <row r="9288" spans="1:23" ht="15.75" customHeight="1" x14ac:dyDescent="0.3">
      <c r="A9288" s="2" t="s">
        <v>33</v>
      </c>
      <c r="B9288" s="2">
        <v>1197831</v>
      </c>
      <c r="C9288" s="3">
        <v>44241</v>
      </c>
      <c r="D9288" s="12" t="str" cm="1">
        <f t="array" ref="D9288">_xlfn.SWITCH(WEEKDAY(C9288,2), 1, "Lundi", 2, "Mardi", 3, "Mercredi", 4, "Jeudi", 5, "Vendredi", 6, "Samedi", 7, "Dimanche", "Erreur")</f>
        <v>Dimanche</v>
      </c>
      <c r="E9288" s="2" t="s">
        <v>26</v>
      </c>
      <c r="F9288" s="2" t="s">
        <v>103</v>
      </c>
      <c r="G9288" s="2" t="s">
        <v>104</v>
      </c>
      <c r="H9288" s="4" t="s">
        <v>18</v>
      </c>
      <c r="I9288" s="5">
        <v>17</v>
      </c>
      <c r="J9288" s="6">
        <v>75</v>
      </c>
      <c r="K9288" s="7">
        <v>1275</v>
      </c>
      <c r="L9288" s="7">
        <v>522.75</v>
      </c>
      <c r="M9288" s="8">
        <v>0.41</v>
      </c>
      <c r="N9288" s="2" t="s">
        <v>23</v>
      </c>
      <c r="O9288">
        <f t="shared" si="1160"/>
        <v>2021</v>
      </c>
      <c r="P9288">
        <f t="shared" si="1161"/>
        <v>2</v>
      </c>
      <c r="Q9288" t="str">
        <f t="shared" si="1162"/>
        <v>févr</v>
      </c>
      <c r="R9288" t="str">
        <f t="shared" si="1163"/>
        <v>Oklahoma</v>
      </c>
      <c r="S9288" t="str">
        <f t="shared" si="1164"/>
        <v>2021-02</v>
      </c>
      <c r="T9288">
        <f>IF(AND(COUNTIF(Calculs!$Q$2:$Q$12,$O9288)&gt;0,COUNTIF(Calculs!$S$2:$S$12,$E9288)&gt;0,COUNTIF(Calculs!$U$2:$U$12,$H9288)&gt;0),1,0)</f>
        <v>1</v>
      </c>
      <c r="U9288">
        <f t="shared" si="1165"/>
        <v>1275</v>
      </c>
      <c r="V9288">
        <f t="shared" si="1166"/>
        <v>75</v>
      </c>
      <c r="W9288">
        <f t="shared" si="1167"/>
        <v>522.75</v>
      </c>
    </row>
    <row r="9289" spans="1:23" ht="15.75" customHeight="1" x14ac:dyDescent="0.3">
      <c r="A9289" s="2" t="s">
        <v>33</v>
      </c>
      <c r="B9289" s="2">
        <v>1197831</v>
      </c>
      <c r="C9289" s="3">
        <v>44241</v>
      </c>
      <c r="D9289" s="12" t="str" cm="1">
        <f t="array" ref="D9289">_xlfn.SWITCH(WEEKDAY(C9289,2), 1, "Lundi", 2, "Mardi", 3, "Mercredi", 4, "Jeudi", 5, "Vendredi", 6, "Samedi", 7, "Dimanche", "Erreur")</f>
        <v>Dimanche</v>
      </c>
      <c r="E9289" s="2" t="s">
        <v>26</v>
      </c>
      <c r="F9289" s="2" t="s">
        <v>103</v>
      </c>
      <c r="G9289" s="2" t="s">
        <v>104</v>
      </c>
      <c r="H9289" s="4" t="s">
        <v>19</v>
      </c>
      <c r="I9289" s="5">
        <v>11</v>
      </c>
      <c r="J9289" s="6">
        <v>90</v>
      </c>
      <c r="K9289" s="7">
        <v>990</v>
      </c>
      <c r="L9289" s="7">
        <v>386.09999999999997</v>
      </c>
      <c r="M9289" s="8">
        <v>0.38999999999999996</v>
      </c>
      <c r="N9289" s="2" t="s">
        <v>23</v>
      </c>
      <c r="O9289">
        <f t="shared" si="1160"/>
        <v>2021</v>
      </c>
      <c r="P9289">
        <f t="shared" si="1161"/>
        <v>2</v>
      </c>
      <c r="Q9289" t="str">
        <f t="shared" si="1162"/>
        <v>févr</v>
      </c>
      <c r="R9289" t="str">
        <f t="shared" si="1163"/>
        <v>Oklahoma</v>
      </c>
      <c r="S9289" t="str">
        <f t="shared" si="1164"/>
        <v>2021-02</v>
      </c>
      <c r="T9289">
        <f>IF(AND(COUNTIF(Calculs!$Q$2:$Q$12,$O9289)&gt;0,COUNTIF(Calculs!$S$2:$S$12,$E9289)&gt;0,COUNTIF(Calculs!$U$2:$U$12,$H9289)&gt;0),1,0)</f>
        <v>1</v>
      </c>
      <c r="U9289">
        <f t="shared" si="1165"/>
        <v>990</v>
      </c>
      <c r="V9289">
        <f t="shared" si="1166"/>
        <v>90</v>
      </c>
      <c r="W9289">
        <f t="shared" si="1167"/>
        <v>386.09999999999997</v>
      </c>
    </row>
    <row r="9290" spans="1:23" ht="15.75" customHeight="1" x14ac:dyDescent="0.3">
      <c r="A9290" s="2" t="s">
        <v>25</v>
      </c>
      <c r="B9290" s="2">
        <v>1185732</v>
      </c>
      <c r="C9290" s="3">
        <v>44232</v>
      </c>
      <c r="D9290" s="12" t="str" cm="1">
        <f t="array" ref="D9290">_xlfn.SWITCH(WEEKDAY(C9290,2), 1, "Lundi", 2, "Mardi", 3, "Mercredi", 4, "Jeudi", 5, "Vendredi", 6, "Samedi", 7, "Dimanche", "Erreur")</f>
        <v>Vendredi</v>
      </c>
      <c r="E9290" s="2" t="s">
        <v>14</v>
      </c>
      <c r="F9290" s="2" t="s">
        <v>124</v>
      </c>
      <c r="G9290" s="2" t="s">
        <v>125</v>
      </c>
      <c r="H9290" s="4" t="s">
        <v>20</v>
      </c>
      <c r="I9290" s="5">
        <v>24</v>
      </c>
      <c r="J9290" s="6">
        <v>39</v>
      </c>
      <c r="K9290" s="7">
        <v>936</v>
      </c>
      <c r="L9290" s="7">
        <v>308.87999999999994</v>
      </c>
      <c r="M9290" s="8">
        <v>0.32999999999999996</v>
      </c>
      <c r="N9290" s="2" t="s">
        <v>23</v>
      </c>
      <c r="O9290">
        <f t="shared" si="1160"/>
        <v>2021</v>
      </c>
      <c r="P9290">
        <f t="shared" si="1161"/>
        <v>2</v>
      </c>
      <c r="Q9290" t="str">
        <f t="shared" si="1162"/>
        <v>févr</v>
      </c>
      <c r="R9290" t="str">
        <f t="shared" si="1163"/>
        <v>Connecticut</v>
      </c>
      <c r="S9290" t="str">
        <f t="shared" si="1164"/>
        <v>2021-02</v>
      </c>
      <c r="T9290">
        <f>IF(AND(COUNTIF(Calculs!$Q$2:$Q$12,$O9290)&gt;0,COUNTIF(Calculs!$S$2:$S$12,$E9290)&gt;0,COUNTIF(Calculs!$U$2:$U$12,$H9290)&gt;0),1,0)</f>
        <v>1</v>
      </c>
      <c r="U9290">
        <f t="shared" si="1165"/>
        <v>936</v>
      </c>
      <c r="V9290">
        <f t="shared" si="1166"/>
        <v>39</v>
      </c>
      <c r="W9290">
        <f t="shared" si="1167"/>
        <v>308.87999999999994</v>
      </c>
    </row>
    <row r="9291" spans="1:23" ht="15.75" customHeight="1" x14ac:dyDescent="0.3">
      <c r="A9291" s="2" t="s">
        <v>25</v>
      </c>
      <c r="B9291" s="2">
        <v>1185732</v>
      </c>
      <c r="C9291" s="3">
        <v>44232</v>
      </c>
      <c r="D9291" s="12" t="str" cm="1">
        <f t="array" ref="D9291">_xlfn.SWITCH(WEEKDAY(C9291,2), 1, "Lundi", 2, "Mardi", 3, "Mercredi", 4, "Jeudi", 5, "Vendredi", 6, "Samedi", 7, "Dimanche", "Erreur")</f>
        <v>Vendredi</v>
      </c>
      <c r="E9291" s="2" t="s">
        <v>14</v>
      </c>
      <c r="F9291" s="2" t="s">
        <v>124</v>
      </c>
      <c r="G9291" s="2" t="s">
        <v>125</v>
      </c>
      <c r="H9291" s="4" t="s">
        <v>21</v>
      </c>
      <c r="I9291" s="5">
        <v>39</v>
      </c>
      <c r="J9291" s="6">
        <v>66</v>
      </c>
      <c r="K9291" s="7">
        <v>2574</v>
      </c>
      <c r="L9291" s="7">
        <v>952.38</v>
      </c>
      <c r="M9291" s="8">
        <v>0.37</v>
      </c>
      <c r="N9291" s="2" t="s">
        <v>23</v>
      </c>
      <c r="O9291">
        <f t="shared" si="1160"/>
        <v>2021</v>
      </c>
      <c r="P9291">
        <f t="shared" si="1161"/>
        <v>2</v>
      </c>
      <c r="Q9291" t="str">
        <f t="shared" si="1162"/>
        <v>févr</v>
      </c>
      <c r="R9291" t="str">
        <f t="shared" si="1163"/>
        <v>Connecticut</v>
      </c>
      <c r="S9291" t="str">
        <f t="shared" si="1164"/>
        <v>2021-02</v>
      </c>
      <c r="T9291">
        <f>IF(AND(COUNTIF(Calculs!$Q$2:$Q$12,$O9291)&gt;0,COUNTIF(Calculs!$S$2:$S$12,$E9291)&gt;0,COUNTIF(Calculs!$U$2:$U$12,$H9291)&gt;0),1,0)</f>
        <v>1</v>
      </c>
      <c r="U9291">
        <f t="shared" si="1165"/>
        <v>2574</v>
      </c>
      <c r="V9291">
        <f t="shared" si="1166"/>
        <v>66</v>
      </c>
      <c r="W9291">
        <f t="shared" si="1167"/>
        <v>952.38</v>
      </c>
    </row>
    <row r="9292" spans="1:23" ht="15.75" customHeight="1" x14ac:dyDescent="0.3">
      <c r="A9292" s="2" t="s">
        <v>25</v>
      </c>
      <c r="B9292" s="2">
        <v>1185732</v>
      </c>
      <c r="C9292" s="3">
        <v>44232</v>
      </c>
      <c r="D9292" s="12" t="str" cm="1">
        <f t="array" ref="D9292">_xlfn.SWITCH(WEEKDAY(C9292,2), 1, "Lundi", 2, "Mardi", 3, "Mercredi", 4, "Jeudi", 5, "Vendredi", 6, "Samedi", 7, "Dimanche", "Erreur")</f>
        <v>Vendredi</v>
      </c>
      <c r="E9292" s="2" t="s">
        <v>14</v>
      </c>
      <c r="F9292" s="2" t="s">
        <v>124</v>
      </c>
      <c r="G9292" s="2" t="s">
        <v>125</v>
      </c>
      <c r="H9292" s="4" t="s">
        <v>22</v>
      </c>
      <c r="I9292" s="5">
        <v>32</v>
      </c>
      <c r="J9292" s="6">
        <v>96</v>
      </c>
      <c r="K9292" s="7">
        <v>3072</v>
      </c>
      <c r="L9292" s="7">
        <v>1198.08</v>
      </c>
      <c r="M9292" s="8">
        <v>0.38999999999999996</v>
      </c>
      <c r="N9292" s="2" t="s">
        <v>23</v>
      </c>
      <c r="O9292">
        <f t="shared" si="1160"/>
        <v>2021</v>
      </c>
      <c r="P9292">
        <f t="shared" si="1161"/>
        <v>2</v>
      </c>
      <c r="Q9292" t="str">
        <f t="shared" si="1162"/>
        <v>févr</v>
      </c>
      <c r="R9292" t="str">
        <f t="shared" si="1163"/>
        <v>Connecticut</v>
      </c>
      <c r="S9292" t="str">
        <f t="shared" si="1164"/>
        <v>2021-02</v>
      </c>
      <c r="T9292">
        <f>IF(AND(COUNTIF(Calculs!$Q$2:$Q$12,$O9292)&gt;0,COUNTIF(Calculs!$S$2:$S$12,$E9292)&gt;0,COUNTIF(Calculs!$U$2:$U$12,$H9292)&gt;0),1,0)</f>
        <v>1</v>
      </c>
      <c r="U9292">
        <f t="shared" si="1165"/>
        <v>3072</v>
      </c>
      <c r="V9292">
        <f t="shared" si="1166"/>
        <v>96</v>
      </c>
      <c r="W9292">
        <f t="shared" si="1167"/>
        <v>1198.08</v>
      </c>
    </row>
    <row r="9293" spans="1:23" ht="15.75" customHeight="1" x14ac:dyDescent="0.3">
      <c r="A9293" s="2" t="s">
        <v>25</v>
      </c>
      <c r="B9293" s="2">
        <v>1185732</v>
      </c>
      <c r="C9293" s="3">
        <v>44258</v>
      </c>
      <c r="D9293" s="12" t="str" cm="1">
        <f t="array" ref="D9293">_xlfn.SWITCH(WEEKDAY(C9293,2), 1, "Lundi", 2, "Mardi", 3, "Mercredi", 4, "Jeudi", 5, "Vendredi", 6, "Samedi", 7, "Dimanche", "Erreur")</f>
        <v>Mercredi</v>
      </c>
      <c r="E9293" s="2" t="s">
        <v>14</v>
      </c>
      <c r="F9293" s="2" t="s">
        <v>124</v>
      </c>
      <c r="G9293" s="2" t="s">
        <v>125</v>
      </c>
      <c r="H9293" s="4" t="s">
        <v>16</v>
      </c>
      <c r="I9293" s="5">
        <v>26</v>
      </c>
      <c r="J9293" s="6">
        <v>182</v>
      </c>
      <c r="K9293" s="7">
        <v>4732</v>
      </c>
      <c r="L9293" s="7">
        <v>2034.7600000000002</v>
      </c>
      <c r="M9293" s="8">
        <v>0.43000000000000005</v>
      </c>
      <c r="N9293" s="2" t="s">
        <v>23</v>
      </c>
      <c r="O9293">
        <f t="shared" si="1160"/>
        <v>2021</v>
      </c>
      <c r="P9293">
        <f t="shared" si="1161"/>
        <v>3</v>
      </c>
      <c r="Q9293" t="str">
        <f t="shared" si="1162"/>
        <v>mars</v>
      </c>
      <c r="R9293" t="str">
        <f t="shared" si="1163"/>
        <v>Connecticut</v>
      </c>
      <c r="S9293" t="str">
        <f t="shared" si="1164"/>
        <v>2021-03</v>
      </c>
      <c r="T9293">
        <f>IF(AND(COUNTIF(Calculs!$Q$2:$Q$12,$O9293)&gt;0,COUNTIF(Calculs!$S$2:$S$12,$E9293)&gt;0,COUNTIF(Calculs!$U$2:$U$12,$H9293)&gt;0),1,0)</f>
        <v>1</v>
      </c>
      <c r="U9293">
        <f t="shared" si="1165"/>
        <v>4732</v>
      </c>
      <c r="V9293">
        <f t="shared" si="1166"/>
        <v>182</v>
      </c>
      <c r="W9293">
        <f t="shared" si="1167"/>
        <v>2034.7600000000002</v>
      </c>
    </row>
    <row r="9294" spans="1:23" ht="15.75" customHeight="1" x14ac:dyDescent="0.3">
      <c r="A9294" s="2" t="s">
        <v>25</v>
      </c>
      <c r="B9294" s="2">
        <v>1185732</v>
      </c>
      <c r="C9294" s="3">
        <v>44258</v>
      </c>
      <c r="D9294" s="12" t="str" cm="1">
        <f t="array" ref="D9294">_xlfn.SWITCH(WEEKDAY(C9294,2), 1, "Lundi", 2, "Mardi", 3, "Mercredi", 4, "Jeudi", 5, "Vendredi", 6, "Samedi", 7, "Dimanche", "Erreur")</f>
        <v>Mercredi</v>
      </c>
      <c r="E9294" s="2" t="s">
        <v>14</v>
      </c>
      <c r="F9294" s="2" t="s">
        <v>124</v>
      </c>
      <c r="G9294" s="2" t="s">
        <v>125</v>
      </c>
      <c r="H9294" s="4" t="s">
        <v>18</v>
      </c>
      <c r="I9294" s="5">
        <v>32</v>
      </c>
      <c r="J9294" s="6">
        <v>68</v>
      </c>
      <c r="K9294" s="7">
        <v>2176</v>
      </c>
      <c r="L9294" s="7">
        <v>979.2</v>
      </c>
      <c r="M9294" s="8">
        <v>0.45</v>
      </c>
      <c r="N9294" s="2" t="s">
        <v>23</v>
      </c>
      <c r="O9294">
        <f t="shared" si="1160"/>
        <v>2021</v>
      </c>
      <c r="P9294">
        <f t="shared" si="1161"/>
        <v>3</v>
      </c>
      <c r="Q9294" t="str">
        <f t="shared" si="1162"/>
        <v>mars</v>
      </c>
      <c r="R9294" t="str">
        <f t="shared" si="1163"/>
        <v>Connecticut</v>
      </c>
      <c r="S9294" t="str">
        <f t="shared" si="1164"/>
        <v>2021-03</v>
      </c>
      <c r="T9294">
        <f>IF(AND(COUNTIF(Calculs!$Q$2:$Q$12,$O9294)&gt;0,COUNTIF(Calculs!$S$2:$S$12,$E9294)&gt;0,COUNTIF(Calculs!$U$2:$U$12,$H9294)&gt;0),1,0)</f>
        <v>1</v>
      </c>
      <c r="U9294">
        <f t="shared" si="1165"/>
        <v>2176</v>
      </c>
      <c r="V9294">
        <f t="shared" si="1166"/>
        <v>68</v>
      </c>
      <c r="W9294">
        <f t="shared" si="1167"/>
        <v>979.2</v>
      </c>
    </row>
    <row r="9295" spans="1:23" ht="15.75" customHeight="1" x14ac:dyDescent="0.3">
      <c r="A9295" s="2" t="s">
        <v>25</v>
      </c>
      <c r="B9295" s="2">
        <v>1185732</v>
      </c>
      <c r="C9295" s="3">
        <v>44258</v>
      </c>
      <c r="D9295" s="12" t="str" cm="1">
        <f t="array" ref="D9295">_xlfn.SWITCH(WEEKDAY(C9295,2), 1, "Lundi", 2, "Mardi", 3, "Mercredi", 4, "Jeudi", 5, "Vendredi", 6, "Samedi", 7, "Dimanche", "Erreur")</f>
        <v>Mercredi</v>
      </c>
      <c r="E9295" s="2" t="s">
        <v>14</v>
      </c>
      <c r="F9295" s="2" t="s">
        <v>124</v>
      </c>
      <c r="G9295" s="2" t="s">
        <v>125</v>
      </c>
      <c r="H9295" s="4" t="s">
        <v>19</v>
      </c>
      <c r="I9295" s="5">
        <v>23</v>
      </c>
      <c r="J9295" s="6">
        <v>75</v>
      </c>
      <c r="K9295" s="7">
        <v>1725</v>
      </c>
      <c r="L9295" s="7">
        <v>552</v>
      </c>
      <c r="M9295" s="8">
        <v>0.32</v>
      </c>
      <c r="N9295" s="2" t="s">
        <v>23</v>
      </c>
      <c r="O9295">
        <f t="shared" si="1160"/>
        <v>2021</v>
      </c>
      <c r="P9295">
        <f t="shared" si="1161"/>
        <v>3</v>
      </c>
      <c r="Q9295" t="str">
        <f t="shared" si="1162"/>
        <v>mars</v>
      </c>
      <c r="R9295" t="str">
        <f t="shared" si="1163"/>
        <v>Connecticut</v>
      </c>
      <c r="S9295" t="str">
        <f t="shared" si="1164"/>
        <v>2021-03</v>
      </c>
      <c r="T9295">
        <f>IF(AND(COUNTIF(Calculs!$Q$2:$Q$12,$O9295)&gt;0,COUNTIF(Calculs!$S$2:$S$12,$E9295)&gt;0,COUNTIF(Calculs!$U$2:$U$12,$H9295)&gt;0),1,0)</f>
        <v>1</v>
      </c>
      <c r="U9295">
        <f t="shared" si="1165"/>
        <v>1725</v>
      </c>
      <c r="V9295">
        <f t="shared" si="1166"/>
        <v>75</v>
      </c>
      <c r="W9295">
        <f t="shared" si="1167"/>
        <v>552</v>
      </c>
    </row>
    <row r="9296" spans="1:23" ht="15.75" customHeight="1" x14ac:dyDescent="0.3">
      <c r="A9296" s="2" t="s">
        <v>25</v>
      </c>
      <c r="B9296" s="2">
        <v>1185732</v>
      </c>
      <c r="C9296" s="3">
        <v>44258</v>
      </c>
      <c r="D9296" s="12" t="str" cm="1">
        <f t="array" ref="D9296">_xlfn.SWITCH(WEEKDAY(C9296,2), 1, "Lundi", 2, "Mardi", 3, "Mercredi", 4, "Jeudi", 5, "Vendredi", 6, "Samedi", 7, "Dimanche", "Erreur")</f>
        <v>Mercredi</v>
      </c>
      <c r="E9296" s="2" t="s">
        <v>14</v>
      </c>
      <c r="F9296" s="2" t="s">
        <v>124</v>
      </c>
      <c r="G9296" s="2" t="s">
        <v>125</v>
      </c>
      <c r="H9296" s="4" t="s">
        <v>20</v>
      </c>
      <c r="I9296" s="5">
        <v>27</v>
      </c>
      <c r="J9296" s="6">
        <v>34</v>
      </c>
      <c r="K9296" s="7">
        <v>918</v>
      </c>
      <c r="L9296" s="7">
        <v>293.76</v>
      </c>
      <c r="M9296" s="8">
        <v>0.32</v>
      </c>
      <c r="N9296" s="2" t="s">
        <v>23</v>
      </c>
      <c r="O9296">
        <f t="shared" si="1160"/>
        <v>2021</v>
      </c>
      <c r="P9296">
        <f t="shared" si="1161"/>
        <v>3</v>
      </c>
      <c r="Q9296" t="str">
        <f t="shared" si="1162"/>
        <v>mars</v>
      </c>
      <c r="R9296" t="str">
        <f t="shared" si="1163"/>
        <v>Connecticut</v>
      </c>
      <c r="S9296" t="str">
        <f t="shared" si="1164"/>
        <v>2021-03</v>
      </c>
      <c r="T9296">
        <f>IF(AND(COUNTIF(Calculs!$Q$2:$Q$12,$O9296)&gt;0,COUNTIF(Calculs!$S$2:$S$12,$E9296)&gt;0,COUNTIF(Calculs!$U$2:$U$12,$H9296)&gt;0),1,0)</f>
        <v>1</v>
      </c>
      <c r="U9296">
        <f t="shared" si="1165"/>
        <v>918</v>
      </c>
      <c r="V9296">
        <f t="shared" si="1166"/>
        <v>34</v>
      </c>
      <c r="W9296">
        <f t="shared" si="1167"/>
        <v>293.76</v>
      </c>
    </row>
    <row r="9297" spans="1:23" ht="15.75" customHeight="1" x14ac:dyDescent="0.3">
      <c r="A9297" s="2" t="s">
        <v>25</v>
      </c>
      <c r="B9297" s="2">
        <v>1185732</v>
      </c>
      <c r="C9297" s="3">
        <v>44258</v>
      </c>
      <c r="D9297" s="12" t="str" cm="1">
        <f t="array" ref="D9297">_xlfn.SWITCH(WEEKDAY(C9297,2), 1, "Lundi", 2, "Mardi", 3, "Mercredi", 4, "Jeudi", 5, "Vendredi", 6, "Samedi", 7, "Dimanche", "Erreur")</f>
        <v>Mercredi</v>
      </c>
      <c r="E9297" s="2" t="s">
        <v>14</v>
      </c>
      <c r="F9297" s="2" t="s">
        <v>124</v>
      </c>
      <c r="G9297" s="2" t="s">
        <v>125</v>
      </c>
      <c r="H9297" s="4" t="s">
        <v>21</v>
      </c>
      <c r="I9297" s="5">
        <v>39</v>
      </c>
      <c r="J9297" s="6">
        <v>53</v>
      </c>
      <c r="K9297" s="7">
        <v>2067</v>
      </c>
      <c r="L9297" s="7">
        <v>702.78</v>
      </c>
      <c r="M9297" s="8">
        <v>0.33999999999999997</v>
      </c>
      <c r="N9297" s="2" t="s">
        <v>23</v>
      </c>
      <c r="O9297">
        <f t="shared" si="1160"/>
        <v>2021</v>
      </c>
      <c r="P9297">
        <f t="shared" si="1161"/>
        <v>3</v>
      </c>
      <c r="Q9297" t="str">
        <f t="shared" si="1162"/>
        <v>mars</v>
      </c>
      <c r="R9297" t="str">
        <f t="shared" si="1163"/>
        <v>Connecticut</v>
      </c>
      <c r="S9297" t="str">
        <f t="shared" si="1164"/>
        <v>2021-03</v>
      </c>
      <c r="T9297">
        <f>IF(AND(COUNTIF(Calculs!$Q$2:$Q$12,$O9297)&gt;0,COUNTIF(Calculs!$S$2:$S$12,$E9297)&gt;0,COUNTIF(Calculs!$U$2:$U$12,$H9297)&gt;0),1,0)</f>
        <v>1</v>
      </c>
      <c r="U9297">
        <f t="shared" si="1165"/>
        <v>2067</v>
      </c>
      <c r="V9297">
        <f t="shared" si="1166"/>
        <v>53</v>
      </c>
      <c r="W9297">
        <f t="shared" si="1167"/>
        <v>702.78</v>
      </c>
    </row>
    <row r="9298" spans="1:23" ht="15.75" customHeight="1" x14ac:dyDescent="0.3">
      <c r="A9298" s="2" t="s">
        <v>25</v>
      </c>
      <c r="B9298" s="2">
        <v>1185732</v>
      </c>
      <c r="C9298" s="3">
        <v>44258</v>
      </c>
      <c r="D9298" s="12" t="str" cm="1">
        <f t="array" ref="D9298">_xlfn.SWITCH(WEEKDAY(C9298,2), 1, "Lundi", 2, "Mardi", 3, "Mercredi", 4, "Jeudi", 5, "Vendredi", 6, "Samedi", 7, "Dimanche", "Erreur")</f>
        <v>Mercredi</v>
      </c>
      <c r="E9298" s="2" t="s">
        <v>14</v>
      </c>
      <c r="F9298" s="2" t="s">
        <v>124</v>
      </c>
      <c r="G9298" s="2" t="s">
        <v>125</v>
      </c>
      <c r="H9298" s="4" t="s">
        <v>22</v>
      </c>
      <c r="I9298" s="5">
        <v>29</v>
      </c>
      <c r="J9298" s="6">
        <v>85</v>
      </c>
      <c r="K9298" s="7">
        <v>2465</v>
      </c>
      <c r="L9298" s="7">
        <v>961.34999999999991</v>
      </c>
      <c r="M9298" s="8">
        <v>0.38999999999999996</v>
      </c>
      <c r="N9298" s="2" t="s">
        <v>23</v>
      </c>
      <c r="O9298">
        <f t="shared" si="1160"/>
        <v>2021</v>
      </c>
      <c r="P9298">
        <f t="shared" si="1161"/>
        <v>3</v>
      </c>
      <c r="Q9298" t="str">
        <f t="shared" si="1162"/>
        <v>mars</v>
      </c>
      <c r="R9298" t="str">
        <f t="shared" si="1163"/>
        <v>Connecticut</v>
      </c>
      <c r="S9298" t="str">
        <f t="shared" si="1164"/>
        <v>2021-03</v>
      </c>
      <c r="T9298">
        <f>IF(AND(COUNTIF(Calculs!$Q$2:$Q$12,$O9298)&gt;0,COUNTIF(Calculs!$S$2:$S$12,$E9298)&gt;0,COUNTIF(Calculs!$U$2:$U$12,$H9298)&gt;0),1,0)</f>
        <v>1</v>
      </c>
      <c r="U9298">
        <f t="shared" si="1165"/>
        <v>2465</v>
      </c>
      <c r="V9298">
        <f t="shared" si="1166"/>
        <v>85</v>
      </c>
      <c r="W9298">
        <f t="shared" si="1167"/>
        <v>961.34999999999991</v>
      </c>
    </row>
    <row r="9299" spans="1:23" ht="15.75" customHeight="1" x14ac:dyDescent="0.3">
      <c r="A9299" s="2" t="s">
        <v>25</v>
      </c>
      <c r="B9299" s="2">
        <v>1185732</v>
      </c>
      <c r="C9299" s="3">
        <v>44290</v>
      </c>
      <c r="D9299" s="12" t="str" cm="1">
        <f t="array" ref="D9299">_xlfn.SWITCH(WEEKDAY(C9299,2), 1, "Lundi", 2, "Mardi", 3, "Mercredi", 4, "Jeudi", 5, "Vendredi", 6, "Samedi", 7, "Dimanche", "Erreur")</f>
        <v>Dimanche</v>
      </c>
      <c r="E9299" s="2" t="s">
        <v>14</v>
      </c>
      <c r="F9299" s="2" t="s">
        <v>124</v>
      </c>
      <c r="G9299" s="2" t="s">
        <v>125</v>
      </c>
      <c r="H9299" s="4" t="s">
        <v>16</v>
      </c>
      <c r="I9299" s="5">
        <v>28</v>
      </c>
      <c r="J9299" s="6">
        <v>155</v>
      </c>
      <c r="K9299" s="7">
        <v>4340</v>
      </c>
      <c r="L9299" s="7">
        <v>1996.4</v>
      </c>
      <c r="M9299" s="8">
        <v>0.46</v>
      </c>
      <c r="N9299" s="2" t="s">
        <v>23</v>
      </c>
      <c r="O9299">
        <f t="shared" si="1160"/>
        <v>2021</v>
      </c>
      <c r="P9299">
        <f t="shared" si="1161"/>
        <v>4</v>
      </c>
      <c r="Q9299" t="str">
        <f t="shared" si="1162"/>
        <v>avr</v>
      </c>
      <c r="R9299" t="str">
        <f t="shared" si="1163"/>
        <v>Connecticut</v>
      </c>
      <c r="S9299" t="str">
        <f t="shared" si="1164"/>
        <v>2021-04</v>
      </c>
      <c r="T9299">
        <f>IF(AND(COUNTIF(Calculs!$Q$2:$Q$12,$O9299)&gt;0,COUNTIF(Calculs!$S$2:$S$12,$E9299)&gt;0,COUNTIF(Calculs!$U$2:$U$12,$H9299)&gt;0),1,0)</f>
        <v>1</v>
      </c>
      <c r="U9299">
        <f t="shared" si="1165"/>
        <v>4340</v>
      </c>
      <c r="V9299">
        <f t="shared" si="1166"/>
        <v>155</v>
      </c>
      <c r="W9299">
        <f t="shared" si="1167"/>
        <v>1996.4</v>
      </c>
    </row>
    <row r="9300" spans="1:23" ht="15.75" customHeight="1" x14ac:dyDescent="0.3">
      <c r="A9300" s="2" t="s">
        <v>25</v>
      </c>
      <c r="B9300" s="2">
        <v>1185732</v>
      </c>
      <c r="C9300" s="3">
        <v>44290</v>
      </c>
      <c r="D9300" s="12" t="str" cm="1">
        <f t="array" ref="D9300">_xlfn.SWITCH(WEEKDAY(C9300,2), 1, "Lundi", 2, "Mardi", 3, "Mercredi", 4, "Jeudi", 5, "Vendredi", 6, "Samedi", 7, "Dimanche", "Erreur")</f>
        <v>Dimanche</v>
      </c>
      <c r="E9300" s="2" t="s">
        <v>14</v>
      </c>
      <c r="F9300" s="2" t="s">
        <v>124</v>
      </c>
      <c r="G9300" s="2" t="s">
        <v>125</v>
      </c>
      <c r="H9300" s="4" t="s">
        <v>18</v>
      </c>
      <c r="I9300" s="5">
        <v>30</v>
      </c>
      <c r="J9300" s="6">
        <v>64</v>
      </c>
      <c r="K9300" s="7">
        <v>1920</v>
      </c>
      <c r="L9300" s="7">
        <v>844.8</v>
      </c>
      <c r="M9300" s="8">
        <v>0.44</v>
      </c>
      <c r="N9300" s="2" t="s">
        <v>23</v>
      </c>
      <c r="O9300">
        <f t="shared" si="1160"/>
        <v>2021</v>
      </c>
      <c r="P9300">
        <f t="shared" si="1161"/>
        <v>4</v>
      </c>
      <c r="Q9300" t="str">
        <f t="shared" si="1162"/>
        <v>avr</v>
      </c>
      <c r="R9300" t="str">
        <f t="shared" si="1163"/>
        <v>Connecticut</v>
      </c>
      <c r="S9300" t="str">
        <f t="shared" si="1164"/>
        <v>2021-04</v>
      </c>
      <c r="T9300">
        <f>IF(AND(COUNTIF(Calculs!$Q$2:$Q$12,$O9300)&gt;0,COUNTIF(Calculs!$S$2:$S$12,$E9300)&gt;0,COUNTIF(Calculs!$U$2:$U$12,$H9300)&gt;0),1,0)</f>
        <v>1</v>
      </c>
      <c r="U9300">
        <f t="shared" si="1165"/>
        <v>1920</v>
      </c>
      <c r="V9300">
        <f t="shared" si="1166"/>
        <v>64</v>
      </c>
      <c r="W9300">
        <f t="shared" si="1167"/>
        <v>844.8</v>
      </c>
    </row>
    <row r="9301" spans="1:23" ht="15.75" customHeight="1" x14ac:dyDescent="0.3">
      <c r="A9301" s="2" t="s">
        <v>25</v>
      </c>
      <c r="B9301" s="2">
        <v>1185732</v>
      </c>
      <c r="C9301" s="3">
        <v>44290</v>
      </c>
      <c r="D9301" s="12" t="str" cm="1">
        <f t="array" ref="D9301">_xlfn.SWITCH(WEEKDAY(C9301,2), 1, "Lundi", 2, "Mardi", 3, "Mercredi", 4, "Jeudi", 5, "Vendredi", 6, "Samedi", 7, "Dimanche", "Erreur")</f>
        <v>Dimanche</v>
      </c>
      <c r="E9301" s="2" t="s">
        <v>14</v>
      </c>
      <c r="F9301" s="2" t="s">
        <v>124</v>
      </c>
      <c r="G9301" s="2" t="s">
        <v>125</v>
      </c>
      <c r="H9301" s="4" t="s">
        <v>19</v>
      </c>
      <c r="I9301" s="5">
        <v>20</v>
      </c>
      <c r="J9301" s="6">
        <v>64</v>
      </c>
      <c r="K9301" s="7">
        <v>1280</v>
      </c>
      <c r="L9301" s="7">
        <v>460.79999999999995</v>
      </c>
      <c r="M9301" s="8">
        <v>0.36</v>
      </c>
      <c r="N9301" s="2" t="s">
        <v>23</v>
      </c>
      <c r="O9301">
        <f t="shared" si="1160"/>
        <v>2021</v>
      </c>
      <c r="P9301">
        <f t="shared" si="1161"/>
        <v>4</v>
      </c>
      <c r="Q9301" t="str">
        <f t="shared" si="1162"/>
        <v>avr</v>
      </c>
      <c r="R9301" t="str">
        <f t="shared" si="1163"/>
        <v>Connecticut</v>
      </c>
      <c r="S9301" t="str">
        <f t="shared" si="1164"/>
        <v>2021-04</v>
      </c>
      <c r="T9301">
        <f>IF(AND(COUNTIF(Calculs!$Q$2:$Q$12,$O9301)&gt;0,COUNTIF(Calculs!$S$2:$S$12,$E9301)&gt;0,COUNTIF(Calculs!$U$2:$U$12,$H9301)&gt;0),1,0)</f>
        <v>1</v>
      </c>
      <c r="U9301">
        <f t="shared" si="1165"/>
        <v>1280</v>
      </c>
      <c r="V9301">
        <f t="shared" si="1166"/>
        <v>64</v>
      </c>
      <c r="W9301">
        <f t="shared" si="1167"/>
        <v>460.79999999999995</v>
      </c>
    </row>
    <row r="9302" spans="1:23" ht="15.75" customHeight="1" x14ac:dyDescent="0.3">
      <c r="A9302" s="2" t="s">
        <v>25</v>
      </c>
      <c r="B9302" s="2">
        <v>1185732</v>
      </c>
      <c r="C9302" s="3">
        <v>44290</v>
      </c>
      <c r="D9302" s="12" t="str" cm="1">
        <f t="array" ref="D9302">_xlfn.SWITCH(WEEKDAY(C9302,2), 1, "Lundi", 2, "Mardi", 3, "Mercredi", 4, "Jeudi", 5, "Vendredi", 6, "Samedi", 7, "Dimanche", "Erreur")</f>
        <v>Dimanche</v>
      </c>
      <c r="E9302" s="2" t="s">
        <v>14</v>
      </c>
      <c r="F9302" s="2" t="s">
        <v>124</v>
      </c>
      <c r="G9302" s="2" t="s">
        <v>125</v>
      </c>
      <c r="H9302" s="4" t="s">
        <v>20</v>
      </c>
      <c r="I9302" s="5">
        <v>26</v>
      </c>
      <c r="J9302" s="6">
        <v>41</v>
      </c>
      <c r="K9302" s="7">
        <v>1066</v>
      </c>
      <c r="L9302" s="7">
        <v>341.12</v>
      </c>
      <c r="M9302" s="8">
        <v>0.32</v>
      </c>
      <c r="N9302" s="2" t="s">
        <v>23</v>
      </c>
      <c r="O9302">
        <f t="shared" si="1160"/>
        <v>2021</v>
      </c>
      <c r="P9302">
        <f t="shared" si="1161"/>
        <v>4</v>
      </c>
      <c r="Q9302" t="str">
        <f t="shared" si="1162"/>
        <v>avr</v>
      </c>
      <c r="R9302" t="str">
        <f t="shared" si="1163"/>
        <v>Connecticut</v>
      </c>
      <c r="S9302" t="str">
        <f t="shared" si="1164"/>
        <v>2021-04</v>
      </c>
      <c r="T9302">
        <f>IF(AND(COUNTIF(Calculs!$Q$2:$Q$12,$O9302)&gt;0,COUNTIF(Calculs!$S$2:$S$12,$E9302)&gt;0,COUNTIF(Calculs!$U$2:$U$12,$H9302)&gt;0),1,0)</f>
        <v>1</v>
      </c>
      <c r="U9302">
        <f t="shared" si="1165"/>
        <v>1066</v>
      </c>
      <c r="V9302">
        <f t="shared" si="1166"/>
        <v>41</v>
      </c>
      <c r="W9302">
        <f t="shared" si="1167"/>
        <v>341.12</v>
      </c>
    </row>
    <row r="9303" spans="1:23" ht="15.75" customHeight="1" x14ac:dyDescent="0.3">
      <c r="A9303" s="2" t="s">
        <v>25</v>
      </c>
      <c r="B9303" s="2">
        <v>1185732</v>
      </c>
      <c r="C9303" s="3">
        <v>44290</v>
      </c>
      <c r="D9303" s="12" t="str" cm="1">
        <f t="array" ref="D9303">_xlfn.SWITCH(WEEKDAY(C9303,2), 1, "Lundi", 2, "Mardi", 3, "Mercredi", 4, "Jeudi", 5, "Vendredi", 6, "Samedi", 7, "Dimanche", "Erreur")</f>
        <v>Dimanche</v>
      </c>
      <c r="E9303" s="2" t="s">
        <v>14</v>
      </c>
      <c r="F9303" s="2" t="s">
        <v>124</v>
      </c>
      <c r="G9303" s="2" t="s">
        <v>125</v>
      </c>
      <c r="H9303" s="4" t="s">
        <v>21</v>
      </c>
      <c r="I9303" s="5">
        <v>37</v>
      </c>
      <c r="J9303" s="6">
        <v>40</v>
      </c>
      <c r="K9303" s="7">
        <v>1480</v>
      </c>
      <c r="L9303" s="7">
        <v>503.19999999999993</v>
      </c>
      <c r="M9303" s="8">
        <v>0.33999999999999997</v>
      </c>
      <c r="N9303" s="2" t="s">
        <v>23</v>
      </c>
      <c r="O9303">
        <f t="shared" si="1160"/>
        <v>2021</v>
      </c>
      <c r="P9303">
        <f t="shared" si="1161"/>
        <v>4</v>
      </c>
      <c r="Q9303" t="str">
        <f t="shared" si="1162"/>
        <v>avr</v>
      </c>
      <c r="R9303" t="str">
        <f t="shared" si="1163"/>
        <v>Connecticut</v>
      </c>
      <c r="S9303" t="str">
        <f t="shared" si="1164"/>
        <v>2021-04</v>
      </c>
      <c r="T9303">
        <f>IF(AND(COUNTIF(Calculs!$Q$2:$Q$12,$O9303)&gt;0,COUNTIF(Calculs!$S$2:$S$12,$E9303)&gt;0,COUNTIF(Calculs!$U$2:$U$12,$H9303)&gt;0),1,0)</f>
        <v>1</v>
      </c>
      <c r="U9303">
        <f t="shared" si="1165"/>
        <v>1480</v>
      </c>
      <c r="V9303">
        <f t="shared" si="1166"/>
        <v>40</v>
      </c>
      <c r="W9303">
        <f t="shared" si="1167"/>
        <v>503.19999999999993</v>
      </c>
    </row>
    <row r="9304" spans="1:23" ht="15.75" customHeight="1" x14ac:dyDescent="0.3">
      <c r="A9304" s="2" t="s">
        <v>25</v>
      </c>
      <c r="B9304" s="2">
        <v>1185732</v>
      </c>
      <c r="C9304" s="3">
        <v>44290</v>
      </c>
      <c r="D9304" s="12" t="str" cm="1">
        <f t="array" ref="D9304">_xlfn.SWITCH(WEEKDAY(C9304,2), 1, "Lundi", 2, "Mardi", 3, "Mercredi", 4, "Jeudi", 5, "Vendredi", 6, "Samedi", 7, "Dimanche", "Erreur")</f>
        <v>Dimanche</v>
      </c>
      <c r="E9304" s="2" t="s">
        <v>14</v>
      </c>
      <c r="F9304" s="2" t="s">
        <v>124</v>
      </c>
      <c r="G9304" s="2" t="s">
        <v>125</v>
      </c>
      <c r="H9304" s="4" t="s">
        <v>22</v>
      </c>
      <c r="I9304" s="5">
        <v>26</v>
      </c>
      <c r="J9304" s="6">
        <v>94</v>
      </c>
      <c r="K9304" s="7">
        <v>2444</v>
      </c>
      <c r="L9304" s="7">
        <v>1026.48</v>
      </c>
      <c r="M9304" s="8">
        <v>0.42</v>
      </c>
      <c r="N9304" s="2" t="s">
        <v>23</v>
      </c>
      <c r="O9304">
        <f t="shared" si="1160"/>
        <v>2021</v>
      </c>
      <c r="P9304">
        <f t="shared" si="1161"/>
        <v>4</v>
      </c>
      <c r="Q9304" t="str">
        <f t="shared" si="1162"/>
        <v>avr</v>
      </c>
      <c r="R9304" t="str">
        <f t="shared" si="1163"/>
        <v>Connecticut</v>
      </c>
      <c r="S9304" t="str">
        <f t="shared" si="1164"/>
        <v>2021-04</v>
      </c>
      <c r="T9304">
        <f>IF(AND(COUNTIF(Calculs!$Q$2:$Q$12,$O9304)&gt;0,COUNTIF(Calculs!$S$2:$S$12,$E9304)&gt;0,COUNTIF(Calculs!$U$2:$U$12,$H9304)&gt;0),1,0)</f>
        <v>1</v>
      </c>
      <c r="U9304">
        <f t="shared" si="1165"/>
        <v>2444</v>
      </c>
      <c r="V9304">
        <f t="shared" si="1166"/>
        <v>94</v>
      </c>
      <c r="W9304">
        <f t="shared" si="1167"/>
        <v>1026.48</v>
      </c>
    </row>
    <row r="9305" spans="1:23" ht="15.75" customHeight="1" x14ac:dyDescent="0.3">
      <c r="A9305" s="2" t="s">
        <v>25</v>
      </c>
      <c r="B9305" s="2">
        <v>1185732</v>
      </c>
      <c r="C9305" s="3">
        <v>44319</v>
      </c>
      <c r="D9305" s="12" t="str" cm="1">
        <f t="array" ref="D9305">_xlfn.SWITCH(WEEKDAY(C9305,2), 1, "Lundi", 2, "Mardi", 3, "Mercredi", 4, "Jeudi", 5, "Vendredi", 6, "Samedi", 7, "Dimanche", "Erreur")</f>
        <v>Lundi</v>
      </c>
      <c r="E9305" s="2" t="s">
        <v>14</v>
      </c>
      <c r="F9305" s="2" t="s">
        <v>124</v>
      </c>
      <c r="G9305" s="2" t="s">
        <v>125</v>
      </c>
      <c r="H9305" s="4" t="s">
        <v>16</v>
      </c>
      <c r="I9305" s="5">
        <v>40</v>
      </c>
      <c r="J9305" s="6">
        <v>191</v>
      </c>
      <c r="K9305" s="7">
        <v>7640</v>
      </c>
      <c r="L9305" s="7">
        <v>3361.6</v>
      </c>
      <c r="M9305" s="8">
        <v>0.44</v>
      </c>
      <c r="N9305" s="2" t="s">
        <v>23</v>
      </c>
      <c r="O9305">
        <f t="shared" si="1160"/>
        <v>2021</v>
      </c>
      <c r="P9305">
        <f t="shared" si="1161"/>
        <v>5</v>
      </c>
      <c r="Q9305" t="str">
        <f t="shared" si="1162"/>
        <v>mai</v>
      </c>
      <c r="R9305" t="str">
        <f t="shared" si="1163"/>
        <v>Connecticut</v>
      </c>
      <c r="S9305" t="str">
        <f t="shared" si="1164"/>
        <v>2021-05</v>
      </c>
      <c r="T9305">
        <f>IF(AND(COUNTIF(Calculs!$Q$2:$Q$12,$O9305)&gt;0,COUNTIF(Calculs!$S$2:$S$12,$E9305)&gt;0,COUNTIF(Calculs!$U$2:$U$12,$H9305)&gt;0),1,0)</f>
        <v>1</v>
      </c>
      <c r="U9305">
        <f t="shared" si="1165"/>
        <v>7640</v>
      </c>
      <c r="V9305">
        <f t="shared" si="1166"/>
        <v>191</v>
      </c>
      <c r="W9305">
        <f t="shared" si="1167"/>
        <v>3361.6</v>
      </c>
    </row>
    <row r="9306" spans="1:23" ht="15.75" customHeight="1" x14ac:dyDescent="0.3">
      <c r="A9306" s="2" t="s">
        <v>25</v>
      </c>
      <c r="B9306" s="2">
        <v>1185732</v>
      </c>
      <c r="C9306" s="3">
        <v>44319</v>
      </c>
      <c r="D9306" s="12" t="str" cm="1">
        <f t="array" ref="D9306">_xlfn.SWITCH(WEEKDAY(C9306,2), 1, "Lundi", 2, "Mardi", 3, "Mercredi", 4, "Jeudi", 5, "Vendredi", 6, "Samedi", 7, "Dimanche", "Erreur")</f>
        <v>Lundi</v>
      </c>
      <c r="E9306" s="2" t="s">
        <v>14</v>
      </c>
      <c r="F9306" s="2" t="s">
        <v>124</v>
      </c>
      <c r="G9306" s="2" t="s">
        <v>125</v>
      </c>
      <c r="H9306" s="4" t="s">
        <v>18</v>
      </c>
      <c r="I9306" s="5">
        <v>35</v>
      </c>
      <c r="J9306" s="6">
        <v>83</v>
      </c>
      <c r="K9306" s="7">
        <v>2905</v>
      </c>
      <c r="L9306" s="7">
        <v>1278.2</v>
      </c>
      <c r="M9306" s="8">
        <v>0.44</v>
      </c>
      <c r="N9306" s="2" t="s">
        <v>23</v>
      </c>
      <c r="O9306">
        <f t="shared" si="1160"/>
        <v>2021</v>
      </c>
      <c r="P9306">
        <f t="shared" si="1161"/>
        <v>5</v>
      </c>
      <c r="Q9306" t="str">
        <f t="shared" si="1162"/>
        <v>mai</v>
      </c>
      <c r="R9306" t="str">
        <f t="shared" si="1163"/>
        <v>Connecticut</v>
      </c>
      <c r="S9306" t="str">
        <f t="shared" si="1164"/>
        <v>2021-05</v>
      </c>
      <c r="T9306">
        <f>IF(AND(COUNTIF(Calculs!$Q$2:$Q$12,$O9306)&gt;0,COUNTIF(Calculs!$S$2:$S$12,$E9306)&gt;0,COUNTIF(Calculs!$U$2:$U$12,$H9306)&gt;0),1,0)</f>
        <v>1</v>
      </c>
      <c r="U9306">
        <f t="shared" si="1165"/>
        <v>2905</v>
      </c>
      <c r="V9306">
        <f t="shared" si="1166"/>
        <v>83</v>
      </c>
      <c r="W9306">
        <f t="shared" si="1167"/>
        <v>1278.2</v>
      </c>
    </row>
    <row r="9307" spans="1:23" ht="15.75" customHeight="1" x14ac:dyDescent="0.3">
      <c r="A9307" s="2" t="s">
        <v>25</v>
      </c>
      <c r="B9307" s="2">
        <v>1185732</v>
      </c>
      <c r="C9307" s="3">
        <v>44319</v>
      </c>
      <c r="D9307" s="12" t="str" cm="1">
        <f t="array" ref="D9307">_xlfn.SWITCH(WEEKDAY(C9307,2), 1, "Lundi", 2, "Mardi", 3, "Mercredi", 4, "Jeudi", 5, "Vendredi", 6, "Samedi", 7, "Dimanche", "Erreur")</f>
        <v>Lundi</v>
      </c>
      <c r="E9307" s="2" t="s">
        <v>14</v>
      </c>
      <c r="F9307" s="2" t="s">
        <v>124</v>
      </c>
      <c r="G9307" s="2" t="s">
        <v>125</v>
      </c>
      <c r="H9307" s="4" t="s">
        <v>19</v>
      </c>
      <c r="I9307" s="5">
        <v>32</v>
      </c>
      <c r="J9307" s="6">
        <v>83</v>
      </c>
      <c r="K9307" s="7">
        <v>2656</v>
      </c>
      <c r="L9307" s="7">
        <v>903.04</v>
      </c>
      <c r="M9307" s="8">
        <v>0.33999999999999997</v>
      </c>
      <c r="N9307" s="2" t="s">
        <v>23</v>
      </c>
      <c r="O9307">
        <f t="shared" si="1160"/>
        <v>2021</v>
      </c>
      <c r="P9307">
        <f t="shared" si="1161"/>
        <v>5</v>
      </c>
      <c r="Q9307" t="str">
        <f t="shared" si="1162"/>
        <v>mai</v>
      </c>
      <c r="R9307" t="str">
        <f t="shared" si="1163"/>
        <v>Connecticut</v>
      </c>
      <c r="S9307" t="str">
        <f t="shared" si="1164"/>
        <v>2021-05</v>
      </c>
      <c r="T9307">
        <f>IF(AND(COUNTIF(Calculs!$Q$2:$Q$12,$O9307)&gt;0,COUNTIF(Calculs!$S$2:$S$12,$E9307)&gt;0,COUNTIF(Calculs!$U$2:$U$12,$H9307)&gt;0),1,0)</f>
        <v>1</v>
      </c>
      <c r="U9307">
        <f t="shared" si="1165"/>
        <v>2656</v>
      </c>
      <c r="V9307">
        <f t="shared" si="1166"/>
        <v>83</v>
      </c>
      <c r="W9307">
        <f t="shared" si="1167"/>
        <v>903.04</v>
      </c>
    </row>
    <row r="9308" spans="1:23" ht="15.75" customHeight="1" x14ac:dyDescent="0.3">
      <c r="A9308" s="2" t="s">
        <v>25</v>
      </c>
      <c r="B9308" s="2">
        <v>1185732</v>
      </c>
      <c r="C9308" s="3">
        <v>44319</v>
      </c>
      <c r="D9308" s="12" t="str" cm="1">
        <f t="array" ref="D9308">_xlfn.SWITCH(WEEKDAY(C9308,2), 1, "Lundi", 2, "Mardi", 3, "Mercredi", 4, "Jeudi", 5, "Vendredi", 6, "Samedi", 7, "Dimanche", "Erreur")</f>
        <v>Lundi</v>
      </c>
      <c r="E9308" s="2" t="s">
        <v>14</v>
      </c>
      <c r="F9308" s="2" t="s">
        <v>124</v>
      </c>
      <c r="G9308" s="2" t="s">
        <v>125</v>
      </c>
      <c r="H9308" s="4" t="s">
        <v>20</v>
      </c>
      <c r="I9308" s="5">
        <v>32</v>
      </c>
      <c r="J9308" s="6">
        <v>74</v>
      </c>
      <c r="K9308" s="7">
        <v>2368</v>
      </c>
      <c r="L9308" s="7">
        <v>781.43999999999994</v>
      </c>
      <c r="M9308" s="8">
        <v>0.32999999999999996</v>
      </c>
      <c r="N9308" s="2" t="s">
        <v>23</v>
      </c>
      <c r="O9308">
        <f t="shared" si="1160"/>
        <v>2021</v>
      </c>
      <c r="P9308">
        <f t="shared" si="1161"/>
        <v>5</v>
      </c>
      <c r="Q9308" t="str">
        <f t="shared" si="1162"/>
        <v>mai</v>
      </c>
      <c r="R9308" t="str">
        <f t="shared" si="1163"/>
        <v>Connecticut</v>
      </c>
      <c r="S9308" t="str">
        <f t="shared" si="1164"/>
        <v>2021-05</v>
      </c>
      <c r="T9308">
        <f>IF(AND(COUNTIF(Calculs!$Q$2:$Q$12,$O9308)&gt;0,COUNTIF(Calculs!$S$2:$S$12,$E9308)&gt;0,COUNTIF(Calculs!$U$2:$U$12,$H9308)&gt;0),1,0)</f>
        <v>1</v>
      </c>
      <c r="U9308">
        <f t="shared" si="1165"/>
        <v>2368</v>
      </c>
      <c r="V9308">
        <f t="shared" si="1166"/>
        <v>74</v>
      </c>
      <c r="W9308">
        <f t="shared" si="1167"/>
        <v>781.43999999999994</v>
      </c>
    </row>
    <row r="9309" spans="1:23" ht="15.75" customHeight="1" x14ac:dyDescent="0.3">
      <c r="A9309" s="2" t="s">
        <v>25</v>
      </c>
      <c r="B9309" s="2">
        <v>1185732</v>
      </c>
      <c r="C9309" s="3">
        <v>44319</v>
      </c>
      <c r="D9309" s="12" t="str" cm="1">
        <f t="array" ref="D9309">_xlfn.SWITCH(WEEKDAY(C9309,2), 1, "Lundi", 2, "Mardi", 3, "Mercredi", 4, "Jeudi", 5, "Vendredi", 6, "Samedi", 7, "Dimanche", "Erreur")</f>
        <v>Lundi</v>
      </c>
      <c r="E9309" s="2" t="s">
        <v>14</v>
      </c>
      <c r="F9309" s="2" t="s">
        <v>124</v>
      </c>
      <c r="G9309" s="2" t="s">
        <v>125</v>
      </c>
      <c r="H9309" s="4" t="s">
        <v>21</v>
      </c>
      <c r="I9309" s="5">
        <v>37</v>
      </c>
      <c r="J9309" s="6">
        <v>83</v>
      </c>
      <c r="K9309" s="7">
        <v>3071</v>
      </c>
      <c r="L9309" s="7">
        <v>1074.8499999999999</v>
      </c>
      <c r="M9309" s="8">
        <v>0.35</v>
      </c>
      <c r="N9309" s="2" t="s">
        <v>23</v>
      </c>
      <c r="O9309">
        <f t="shared" si="1160"/>
        <v>2021</v>
      </c>
      <c r="P9309">
        <f t="shared" si="1161"/>
        <v>5</v>
      </c>
      <c r="Q9309" t="str">
        <f t="shared" si="1162"/>
        <v>mai</v>
      </c>
      <c r="R9309" t="str">
        <f t="shared" si="1163"/>
        <v>Connecticut</v>
      </c>
      <c r="S9309" t="str">
        <f t="shared" si="1164"/>
        <v>2021-05</v>
      </c>
      <c r="T9309">
        <f>IF(AND(COUNTIF(Calculs!$Q$2:$Q$12,$O9309)&gt;0,COUNTIF(Calculs!$S$2:$S$12,$E9309)&gt;0,COUNTIF(Calculs!$U$2:$U$12,$H9309)&gt;0),1,0)</f>
        <v>1</v>
      </c>
      <c r="U9309">
        <f t="shared" si="1165"/>
        <v>3071</v>
      </c>
      <c r="V9309">
        <f t="shared" si="1166"/>
        <v>83</v>
      </c>
      <c r="W9309">
        <f t="shared" si="1167"/>
        <v>1074.8499999999999</v>
      </c>
    </row>
    <row r="9310" spans="1:23" ht="15.75" customHeight="1" x14ac:dyDescent="0.3">
      <c r="A9310" s="2" t="s">
        <v>25</v>
      </c>
      <c r="B9310" s="2">
        <v>1185732</v>
      </c>
      <c r="C9310" s="3">
        <v>44319</v>
      </c>
      <c r="D9310" s="12" t="str" cm="1">
        <f t="array" ref="D9310">_xlfn.SWITCH(WEEKDAY(C9310,2), 1, "Lundi", 2, "Mardi", 3, "Mercredi", 4, "Jeudi", 5, "Vendredi", 6, "Samedi", 7, "Dimanche", "Erreur")</f>
        <v>Lundi</v>
      </c>
      <c r="E9310" s="2" t="s">
        <v>14</v>
      </c>
      <c r="F9310" s="2" t="s">
        <v>124</v>
      </c>
      <c r="G9310" s="2" t="s">
        <v>125</v>
      </c>
      <c r="H9310" s="4" t="s">
        <v>22</v>
      </c>
      <c r="I9310" s="5">
        <v>41</v>
      </c>
      <c r="J9310" s="6">
        <v>128</v>
      </c>
      <c r="K9310" s="7">
        <v>5248</v>
      </c>
      <c r="L9310" s="7">
        <v>2204.16</v>
      </c>
      <c r="M9310" s="8">
        <v>0.42</v>
      </c>
      <c r="N9310" s="2" t="s">
        <v>23</v>
      </c>
      <c r="O9310">
        <f t="shared" si="1160"/>
        <v>2021</v>
      </c>
      <c r="P9310">
        <f t="shared" si="1161"/>
        <v>5</v>
      </c>
      <c r="Q9310" t="str">
        <f t="shared" si="1162"/>
        <v>mai</v>
      </c>
      <c r="R9310" t="str">
        <f t="shared" si="1163"/>
        <v>Connecticut</v>
      </c>
      <c r="S9310" t="str">
        <f t="shared" si="1164"/>
        <v>2021-05</v>
      </c>
      <c r="T9310">
        <f>IF(AND(COUNTIF(Calculs!$Q$2:$Q$12,$O9310)&gt;0,COUNTIF(Calculs!$S$2:$S$12,$E9310)&gt;0,COUNTIF(Calculs!$U$2:$U$12,$H9310)&gt;0),1,0)</f>
        <v>1</v>
      </c>
      <c r="U9310">
        <f t="shared" si="1165"/>
        <v>5248</v>
      </c>
      <c r="V9310">
        <f t="shared" si="1166"/>
        <v>128</v>
      </c>
      <c r="W9310">
        <f t="shared" si="1167"/>
        <v>2204.16</v>
      </c>
    </row>
    <row r="9311" spans="1:23" ht="15.75" customHeight="1" x14ac:dyDescent="0.3">
      <c r="A9311" s="2" t="s">
        <v>25</v>
      </c>
      <c r="B9311" s="2">
        <v>1185732</v>
      </c>
      <c r="C9311" s="3">
        <v>44352</v>
      </c>
      <c r="D9311" s="12" t="str" cm="1">
        <f t="array" ref="D9311">_xlfn.SWITCH(WEEKDAY(C9311,2), 1, "Lundi", 2, "Mardi", 3, "Mercredi", 4, "Jeudi", 5, "Vendredi", 6, "Samedi", 7, "Dimanche", "Erreur")</f>
        <v>Samedi</v>
      </c>
      <c r="E9311" s="2" t="s">
        <v>14</v>
      </c>
      <c r="F9311" s="2" t="s">
        <v>124</v>
      </c>
      <c r="G9311" s="2" t="s">
        <v>125</v>
      </c>
      <c r="H9311" s="4" t="s">
        <v>16</v>
      </c>
      <c r="I9311" s="5">
        <v>40</v>
      </c>
      <c r="J9311" s="6">
        <v>206</v>
      </c>
      <c r="K9311" s="7">
        <v>8240</v>
      </c>
      <c r="L9311" s="7">
        <v>3872.8</v>
      </c>
      <c r="M9311" s="8">
        <v>0.47000000000000003</v>
      </c>
      <c r="N9311" s="2" t="s">
        <v>23</v>
      </c>
      <c r="O9311">
        <f t="shared" si="1160"/>
        <v>2021</v>
      </c>
      <c r="P9311">
        <f t="shared" si="1161"/>
        <v>6</v>
      </c>
      <c r="Q9311" t="str">
        <f t="shared" si="1162"/>
        <v>juin</v>
      </c>
      <c r="R9311" t="str">
        <f t="shared" si="1163"/>
        <v>Connecticut</v>
      </c>
      <c r="S9311" t="str">
        <f t="shared" si="1164"/>
        <v>2021-06</v>
      </c>
      <c r="T9311">
        <f>IF(AND(COUNTIF(Calculs!$Q$2:$Q$12,$O9311)&gt;0,COUNTIF(Calculs!$S$2:$S$12,$E9311)&gt;0,COUNTIF(Calculs!$U$2:$U$12,$H9311)&gt;0),1,0)</f>
        <v>1</v>
      </c>
      <c r="U9311">
        <f t="shared" si="1165"/>
        <v>8240</v>
      </c>
      <c r="V9311">
        <f t="shared" si="1166"/>
        <v>206</v>
      </c>
      <c r="W9311">
        <f t="shared" si="1167"/>
        <v>3872.8</v>
      </c>
    </row>
    <row r="9312" spans="1:23" ht="15.75" customHeight="1" x14ac:dyDescent="0.3">
      <c r="A9312" s="2" t="s">
        <v>25</v>
      </c>
      <c r="B9312" s="2">
        <v>1185732</v>
      </c>
      <c r="C9312" s="3">
        <v>44352</v>
      </c>
      <c r="D9312" s="12" t="str" cm="1">
        <f t="array" ref="D9312">_xlfn.SWITCH(WEEKDAY(C9312,2), 1, "Lundi", 2, "Mardi", 3, "Mercredi", 4, "Jeudi", 5, "Vendredi", 6, "Samedi", 7, "Dimanche", "Erreur")</f>
        <v>Samedi</v>
      </c>
      <c r="E9312" s="2" t="s">
        <v>14</v>
      </c>
      <c r="F9312" s="2" t="s">
        <v>124</v>
      </c>
      <c r="G9312" s="2" t="s">
        <v>125</v>
      </c>
      <c r="H9312" s="4" t="s">
        <v>18</v>
      </c>
      <c r="I9312" s="5">
        <v>38</v>
      </c>
      <c r="J9312" s="6">
        <v>124</v>
      </c>
      <c r="K9312" s="7">
        <v>4712</v>
      </c>
      <c r="L9312" s="7">
        <v>2214.6400000000003</v>
      </c>
      <c r="M9312" s="8">
        <v>0.47000000000000003</v>
      </c>
      <c r="N9312" s="2" t="s">
        <v>23</v>
      </c>
      <c r="O9312">
        <f t="shared" si="1160"/>
        <v>2021</v>
      </c>
      <c r="P9312">
        <f t="shared" si="1161"/>
        <v>6</v>
      </c>
      <c r="Q9312" t="str">
        <f t="shared" si="1162"/>
        <v>juin</v>
      </c>
      <c r="R9312" t="str">
        <f t="shared" si="1163"/>
        <v>Connecticut</v>
      </c>
      <c r="S9312" t="str">
        <f t="shared" si="1164"/>
        <v>2021-06</v>
      </c>
      <c r="T9312">
        <f>IF(AND(COUNTIF(Calculs!$Q$2:$Q$12,$O9312)&gt;0,COUNTIF(Calculs!$S$2:$S$12,$E9312)&gt;0,COUNTIF(Calculs!$U$2:$U$12,$H9312)&gt;0),1,0)</f>
        <v>1</v>
      </c>
      <c r="U9312">
        <f t="shared" si="1165"/>
        <v>4712</v>
      </c>
      <c r="V9312">
        <f t="shared" si="1166"/>
        <v>124</v>
      </c>
      <c r="W9312">
        <f t="shared" si="1167"/>
        <v>2214.6400000000003</v>
      </c>
    </row>
    <row r="9313" spans="1:23" ht="15.75" customHeight="1" x14ac:dyDescent="0.3">
      <c r="A9313" s="2" t="s">
        <v>25</v>
      </c>
      <c r="B9313" s="2">
        <v>1185732</v>
      </c>
      <c r="C9313" s="3">
        <v>44352</v>
      </c>
      <c r="D9313" s="12" t="str" cm="1">
        <f t="array" ref="D9313">_xlfn.SWITCH(WEEKDAY(C9313,2), 1, "Lundi", 2, "Mardi", 3, "Mercredi", 4, "Jeudi", 5, "Vendredi", 6, "Samedi", 7, "Dimanche", "Erreur")</f>
        <v>Samedi</v>
      </c>
      <c r="E9313" s="2" t="s">
        <v>14</v>
      </c>
      <c r="F9313" s="2" t="s">
        <v>124</v>
      </c>
      <c r="G9313" s="2" t="s">
        <v>125</v>
      </c>
      <c r="H9313" s="4" t="s">
        <v>19</v>
      </c>
      <c r="I9313" s="5">
        <v>35</v>
      </c>
      <c r="J9313" s="6">
        <v>96</v>
      </c>
      <c r="K9313" s="7">
        <v>3360</v>
      </c>
      <c r="L9313" s="7">
        <v>1108.8</v>
      </c>
      <c r="M9313" s="8">
        <v>0.32999999999999996</v>
      </c>
      <c r="N9313" s="2" t="s">
        <v>23</v>
      </c>
      <c r="O9313">
        <f t="shared" si="1160"/>
        <v>2021</v>
      </c>
      <c r="P9313">
        <f t="shared" si="1161"/>
        <v>6</v>
      </c>
      <c r="Q9313" t="str">
        <f t="shared" si="1162"/>
        <v>juin</v>
      </c>
      <c r="R9313" t="str">
        <f t="shared" si="1163"/>
        <v>Connecticut</v>
      </c>
      <c r="S9313" t="str">
        <f t="shared" si="1164"/>
        <v>2021-06</v>
      </c>
      <c r="T9313">
        <f>IF(AND(COUNTIF(Calculs!$Q$2:$Q$12,$O9313)&gt;0,COUNTIF(Calculs!$S$2:$S$12,$E9313)&gt;0,COUNTIF(Calculs!$U$2:$U$12,$H9313)&gt;0),1,0)</f>
        <v>1</v>
      </c>
      <c r="U9313">
        <f t="shared" si="1165"/>
        <v>3360</v>
      </c>
      <c r="V9313">
        <f t="shared" si="1166"/>
        <v>96</v>
      </c>
      <c r="W9313">
        <f t="shared" si="1167"/>
        <v>1108.8</v>
      </c>
    </row>
    <row r="9314" spans="1:23" ht="15.75" customHeight="1" x14ac:dyDescent="0.3">
      <c r="A9314" s="2" t="s">
        <v>25</v>
      </c>
      <c r="B9314" s="2">
        <v>1185732</v>
      </c>
      <c r="C9314" s="3">
        <v>44352</v>
      </c>
      <c r="D9314" s="12" t="str" cm="1">
        <f t="array" ref="D9314">_xlfn.SWITCH(WEEKDAY(C9314,2), 1, "Lundi", 2, "Mardi", 3, "Mercredi", 4, "Jeudi", 5, "Vendredi", 6, "Samedi", 7, "Dimanche", "Erreur")</f>
        <v>Samedi</v>
      </c>
      <c r="E9314" s="2" t="s">
        <v>14</v>
      </c>
      <c r="F9314" s="2" t="s">
        <v>124</v>
      </c>
      <c r="G9314" s="2" t="s">
        <v>125</v>
      </c>
      <c r="H9314" s="4" t="s">
        <v>20</v>
      </c>
      <c r="I9314" s="5">
        <v>35</v>
      </c>
      <c r="J9314" s="6">
        <v>85</v>
      </c>
      <c r="K9314" s="7">
        <v>2975</v>
      </c>
      <c r="L9314" s="7">
        <v>1041.25</v>
      </c>
      <c r="M9314" s="8">
        <v>0.35</v>
      </c>
      <c r="N9314" s="2" t="s">
        <v>23</v>
      </c>
      <c r="O9314">
        <f t="shared" si="1160"/>
        <v>2021</v>
      </c>
      <c r="P9314">
        <f t="shared" si="1161"/>
        <v>6</v>
      </c>
      <c r="Q9314" t="str">
        <f t="shared" si="1162"/>
        <v>juin</v>
      </c>
      <c r="R9314" t="str">
        <f t="shared" si="1163"/>
        <v>Connecticut</v>
      </c>
      <c r="S9314" t="str">
        <f t="shared" si="1164"/>
        <v>2021-06</v>
      </c>
      <c r="T9314">
        <f>IF(AND(COUNTIF(Calculs!$Q$2:$Q$12,$O9314)&gt;0,COUNTIF(Calculs!$S$2:$S$12,$E9314)&gt;0,COUNTIF(Calculs!$U$2:$U$12,$H9314)&gt;0),1,0)</f>
        <v>1</v>
      </c>
      <c r="U9314">
        <f t="shared" si="1165"/>
        <v>2975</v>
      </c>
      <c r="V9314">
        <f t="shared" si="1166"/>
        <v>85</v>
      </c>
      <c r="W9314">
        <f t="shared" si="1167"/>
        <v>1041.25</v>
      </c>
    </row>
    <row r="9315" spans="1:23" ht="15.75" customHeight="1" x14ac:dyDescent="0.3">
      <c r="A9315" s="2" t="s">
        <v>25</v>
      </c>
      <c r="B9315" s="2">
        <v>1185732</v>
      </c>
      <c r="C9315" s="3">
        <v>44352</v>
      </c>
      <c r="D9315" s="12" t="str" cm="1">
        <f t="array" ref="D9315">_xlfn.SWITCH(WEEKDAY(C9315,2), 1, "Lundi", 2, "Mardi", 3, "Mercredi", 4, "Jeudi", 5, "Vendredi", 6, "Samedi", 7, "Dimanche", "Erreur")</f>
        <v>Samedi</v>
      </c>
      <c r="E9315" s="2" t="s">
        <v>14</v>
      </c>
      <c r="F9315" s="2" t="s">
        <v>124</v>
      </c>
      <c r="G9315" s="2" t="s">
        <v>125</v>
      </c>
      <c r="H9315" s="4" t="s">
        <v>21</v>
      </c>
      <c r="I9315" s="5">
        <v>36</v>
      </c>
      <c r="J9315" s="6">
        <v>91</v>
      </c>
      <c r="K9315" s="7">
        <v>3276</v>
      </c>
      <c r="L9315" s="7">
        <v>1048.32</v>
      </c>
      <c r="M9315" s="8">
        <v>0.32</v>
      </c>
      <c r="N9315" s="2" t="s">
        <v>23</v>
      </c>
      <c r="O9315">
        <f t="shared" si="1160"/>
        <v>2021</v>
      </c>
      <c r="P9315">
        <f t="shared" si="1161"/>
        <v>6</v>
      </c>
      <c r="Q9315" t="str">
        <f t="shared" si="1162"/>
        <v>juin</v>
      </c>
      <c r="R9315" t="str">
        <f t="shared" si="1163"/>
        <v>Connecticut</v>
      </c>
      <c r="S9315" t="str">
        <f t="shared" si="1164"/>
        <v>2021-06</v>
      </c>
      <c r="T9315">
        <f>IF(AND(COUNTIF(Calculs!$Q$2:$Q$12,$O9315)&gt;0,COUNTIF(Calculs!$S$2:$S$12,$E9315)&gt;0,COUNTIF(Calculs!$U$2:$U$12,$H9315)&gt;0),1,0)</f>
        <v>1</v>
      </c>
      <c r="U9315">
        <f t="shared" si="1165"/>
        <v>3276</v>
      </c>
      <c r="V9315">
        <f t="shared" si="1166"/>
        <v>91</v>
      </c>
      <c r="W9315">
        <f t="shared" si="1167"/>
        <v>1048.32</v>
      </c>
    </row>
    <row r="9316" spans="1:23" ht="15.75" customHeight="1" x14ac:dyDescent="0.3">
      <c r="A9316" s="2" t="s">
        <v>25</v>
      </c>
      <c r="B9316" s="2">
        <v>1185732</v>
      </c>
      <c r="C9316" s="3">
        <v>44352</v>
      </c>
      <c r="D9316" s="12" t="str" cm="1">
        <f t="array" ref="D9316">_xlfn.SWITCH(WEEKDAY(C9316,2), 1, "Lundi", 2, "Mardi", 3, "Mercredi", 4, "Jeudi", 5, "Vendredi", 6, "Samedi", 7, "Dimanche", "Erreur")</f>
        <v>Samedi</v>
      </c>
      <c r="E9316" s="2" t="s">
        <v>14</v>
      </c>
      <c r="F9316" s="2" t="s">
        <v>124</v>
      </c>
      <c r="G9316" s="2" t="s">
        <v>125</v>
      </c>
      <c r="H9316" s="4" t="s">
        <v>22</v>
      </c>
      <c r="I9316" s="5">
        <v>39</v>
      </c>
      <c r="J9316" s="6">
        <v>128</v>
      </c>
      <c r="K9316" s="7">
        <v>4992</v>
      </c>
      <c r="L9316" s="7">
        <v>1946.8799999999999</v>
      </c>
      <c r="M9316" s="8">
        <v>0.38999999999999996</v>
      </c>
      <c r="N9316" s="2" t="s">
        <v>23</v>
      </c>
      <c r="O9316">
        <f t="shared" si="1160"/>
        <v>2021</v>
      </c>
      <c r="P9316">
        <f t="shared" si="1161"/>
        <v>6</v>
      </c>
      <c r="Q9316" t="str">
        <f t="shared" si="1162"/>
        <v>juin</v>
      </c>
      <c r="R9316" t="str">
        <f t="shared" si="1163"/>
        <v>Connecticut</v>
      </c>
      <c r="S9316" t="str">
        <f t="shared" si="1164"/>
        <v>2021-06</v>
      </c>
      <c r="T9316">
        <f>IF(AND(COUNTIF(Calculs!$Q$2:$Q$12,$O9316)&gt;0,COUNTIF(Calculs!$S$2:$S$12,$E9316)&gt;0,COUNTIF(Calculs!$U$2:$U$12,$H9316)&gt;0),1,0)</f>
        <v>1</v>
      </c>
      <c r="U9316">
        <f t="shared" si="1165"/>
        <v>4992</v>
      </c>
      <c r="V9316">
        <f t="shared" si="1166"/>
        <v>128</v>
      </c>
      <c r="W9316">
        <f t="shared" si="1167"/>
        <v>1946.8799999999999</v>
      </c>
    </row>
    <row r="9317" spans="1:23" ht="15.75" customHeight="1" x14ac:dyDescent="0.3">
      <c r="A9317" s="2" t="s">
        <v>25</v>
      </c>
      <c r="B9317" s="2">
        <v>1185732</v>
      </c>
      <c r="C9317" s="3">
        <v>44380</v>
      </c>
      <c r="D9317" s="12" t="str" cm="1">
        <f t="array" ref="D9317">_xlfn.SWITCH(WEEKDAY(C9317,2), 1, "Lundi", 2, "Mardi", 3, "Mercredi", 4, "Jeudi", 5, "Vendredi", 6, "Samedi", 7, "Dimanche", "Erreur")</f>
        <v>Samedi</v>
      </c>
      <c r="E9317" s="2" t="s">
        <v>14</v>
      </c>
      <c r="F9317" s="2" t="s">
        <v>124</v>
      </c>
      <c r="G9317" s="2" t="s">
        <v>125</v>
      </c>
      <c r="H9317" s="4" t="s">
        <v>16</v>
      </c>
      <c r="I9317" s="5">
        <v>42</v>
      </c>
      <c r="J9317" s="6">
        <v>195</v>
      </c>
      <c r="K9317" s="7">
        <v>8190</v>
      </c>
      <c r="L9317" s="7">
        <v>3685.5</v>
      </c>
      <c r="M9317" s="8">
        <v>0.45</v>
      </c>
      <c r="N9317" s="2" t="s">
        <v>23</v>
      </c>
      <c r="O9317">
        <f t="shared" si="1160"/>
        <v>2021</v>
      </c>
      <c r="P9317">
        <f t="shared" si="1161"/>
        <v>7</v>
      </c>
      <c r="Q9317" t="str">
        <f t="shared" si="1162"/>
        <v>juil</v>
      </c>
      <c r="R9317" t="str">
        <f t="shared" si="1163"/>
        <v>Connecticut</v>
      </c>
      <c r="S9317" t="str">
        <f t="shared" si="1164"/>
        <v>2021-07</v>
      </c>
      <c r="T9317">
        <f>IF(AND(COUNTIF(Calculs!$Q$2:$Q$12,$O9317)&gt;0,COUNTIF(Calculs!$S$2:$S$12,$E9317)&gt;0,COUNTIF(Calculs!$U$2:$U$12,$H9317)&gt;0),1,0)</f>
        <v>1</v>
      </c>
      <c r="U9317">
        <f t="shared" si="1165"/>
        <v>8190</v>
      </c>
      <c r="V9317">
        <f t="shared" si="1166"/>
        <v>195</v>
      </c>
      <c r="W9317">
        <f t="shared" si="1167"/>
        <v>3685.5</v>
      </c>
    </row>
    <row r="9318" spans="1:23" ht="15.75" customHeight="1" x14ac:dyDescent="0.3">
      <c r="A9318" s="2" t="s">
        <v>25</v>
      </c>
      <c r="B9318" s="2">
        <v>1185732</v>
      </c>
      <c r="C9318" s="3">
        <v>44380</v>
      </c>
      <c r="D9318" s="12" t="str" cm="1">
        <f t="array" ref="D9318">_xlfn.SWITCH(WEEKDAY(C9318,2), 1, "Lundi", 2, "Mardi", 3, "Mercredi", 4, "Jeudi", 5, "Vendredi", 6, "Samedi", 7, "Dimanche", "Erreur")</f>
        <v>Samedi</v>
      </c>
      <c r="E9318" s="2" t="s">
        <v>14</v>
      </c>
      <c r="F9318" s="2" t="s">
        <v>124</v>
      </c>
      <c r="G9318" s="2" t="s">
        <v>125</v>
      </c>
      <c r="H9318" s="4" t="s">
        <v>18</v>
      </c>
      <c r="I9318" s="5">
        <v>38</v>
      </c>
      <c r="J9318" s="6">
        <v>120</v>
      </c>
      <c r="K9318" s="7">
        <v>4560</v>
      </c>
      <c r="L9318" s="7">
        <v>1915.2000000000003</v>
      </c>
      <c r="M9318" s="8">
        <v>0.42000000000000004</v>
      </c>
      <c r="N9318" s="2" t="s">
        <v>23</v>
      </c>
      <c r="O9318">
        <f t="shared" si="1160"/>
        <v>2021</v>
      </c>
      <c r="P9318">
        <f t="shared" si="1161"/>
        <v>7</v>
      </c>
      <c r="Q9318" t="str">
        <f t="shared" si="1162"/>
        <v>juil</v>
      </c>
      <c r="R9318" t="str">
        <f t="shared" si="1163"/>
        <v>Connecticut</v>
      </c>
      <c r="S9318" t="str">
        <f t="shared" si="1164"/>
        <v>2021-07</v>
      </c>
      <c r="T9318">
        <f>IF(AND(COUNTIF(Calculs!$Q$2:$Q$12,$O9318)&gt;0,COUNTIF(Calculs!$S$2:$S$12,$E9318)&gt;0,COUNTIF(Calculs!$U$2:$U$12,$H9318)&gt;0),1,0)</f>
        <v>1</v>
      </c>
      <c r="U9318">
        <f t="shared" si="1165"/>
        <v>4560</v>
      </c>
      <c r="V9318">
        <f t="shared" si="1166"/>
        <v>120</v>
      </c>
      <c r="W9318">
        <f t="shared" si="1167"/>
        <v>1915.2000000000003</v>
      </c>
    </row>
    <row r="9319" spans="1:23" ht="15.75" customHeight="1" x14ac:dyDescent="0.3">
      <c r="A9319" s="2" t="s">
        <v>25</v>
      </c>
      <c r="B9319" s="2">
        <v>1185732</v>
      </c>
      <c r="C9319" s="3">
        <v>44380</v>
      </c>
      <c r="D9319" s="12" t="str" cm="1">
        <f t="array" ref="D9319">_xlfn.SWITCH(WEEKDAY(C9319,2), 1, "Lundi", 2, "Mardi", 3, "Mercredi", 4, "Jeudi", 5, "Vendredi", 6, "Samedi", 7, "Dimanche", "Erreur")</f>
        <v>Samedi</v>
      </c>
      <c r="E9319" s="2" t="s">
        <v>14</v>
      </c>
      <c r="F9319" s="2" t="s">
        <v>124</v>
      </c>
      <c r="G9319" s="2" t="s">
        <v>125</v>
      </c>
      <c r="H9319" s="4" t="s">
        <v>19</v>
      </c>
      <c r="I9319" s="5">
        <v>29</v>
      </c>
      <c r="J9319" s="6">
        <v>111</v>
      </c>
      <c r="K9319" s="7">
        <v>3219</v>
      </c>
      <c r="L9319" s="7">
        <v>1094.4599999999998</v>
      </c>
      <c r="M9319" s="8">
        <v>0.33999999999999997</v>
      </c>
      <c r="N9319" s="2" t="s">
        <v>23</v>
      </c>
      <c r="O9319">
        <f t="shared" si="1160"/>
        <v>2021</v>
      </c>
      <c r="P9319">
        <f t="shared" si="1161"/>
        <v>7</v>
      </c>
      <c r="Q9319" t="str">
        <f t="shared" si="1162"/>
        <v>juil</v>
      </c>
      <c r="R9319" t="str">
        <f t="shared" si="1163"/>
        <v>Connecticut</v>
      </c>
      <c r="S9319" t="str">
        <f t="shared" si="1164"/>
        <v>2021-07</v>
      </c>
      <c r="T9319">
        <f>IF(AND(COUNTIF(Calculs!$Q$2:$Q$12,$O9319)&gt;0,COUNTIF(Calculs!$S$2:$S$12,$E9319)&gt;0,COUNTIF(Calculs!$U$2:$U$12,$H9319)&gt;0),1,0)</f>
        <v>1</v>
      </c>
      <c r="U9319">
        <f t="shared" si="1165"/>
        <v>3219</v>
      </c>
      <c r="V9319">
        <f t="shared" si="1166"/>
        <v>111</v>
      </c>
      <c r="W9319">
        <f t="shared" si="1167"/>
        <v>1094.4599999999998</v>
      </c>
    </row>
    <row r="9320" spans="1:23" ht="15.75" customHeight="1" x14ac:dyDescent="0.3">
      <c r="A9320" s="2" t="s">
        <v>25</v>
      </c>
      <c r="B9320" s="2">
        <v>1185732</v>
      </c>
      <c r="C9320" s="3">
        <v>44380</v>
      </c>
      <c r="D9320" s="12" t="str" cm="1">
        <f t="array" ref="D9320">_xlfn.SWITCH(WEEKDAY(C9320,2), 1, "Lundi", 2, "Mardi", 3, "Mercredi", 4, "Jeudi", 5, "Vendredi", 6, "Samedi", 7, "Dimanche", "Erreur")</f>
        <v>Samedi</v>
      </c>
      <c r="E9320" s="2" t="s">
        <v>14</v>
      </c>
      <c r="F9320" s="2" t="s">
        <v>124</v>
      </c>
      <c r="G9320" s="2" t="s">
        <v>125</v>
      </c>
      <c r="H9320" s="4" t="s">
        <v>20</v>
      </c>
      <c r="I9320" s="5">
        <v>34</v>
      </c>
      <c r="J9320" s="6">
        <v>94</v>
      </c>
      <c r="K9320" s="7">
        <v>3196</v>
      </c>
      <c r="L9320" s="7">
        <v>1150.56</v>
      </c>
      <c r="M9320" s="8">
        <v>0.36</v>
      </c>
      <c r="N9320" s="2" t="s">
        <v>23</v>
      </c>
      <c r="O9320">
        <f t="shared" si="1160"/>
        <v>2021</v>
      </c>
      <c r="P9320">
        <f t="shared" si="1161"/>
        <v>7</v>
      </c>
      <c r="Q9320" t="str">
        <f t="shared" si="1162"/>
        <v>juil</v>
      </c>
      <c r="R9320" t="str">
        <f t="shared" si="1163"/>
        <v>Connecticut</v>
      </c>
      <c r="S9320" t="str">
        <f t="shared" si="1164"/>
        <v>2021-07</v>
      </c>
      <c r="T9320">
        <f>IF(AND(COUNTIF(Calculs!$Q$2:$Q$12,$O9320)&gt;0,COUNTIF(Calculs!$S$2:$S$12,$E9320)&gt;0,COUNTIF(Calculs!$U$2:$U$12,$H9320)&gt;0),1,0)</f>
        <v>1</v>
      </c>
      <c r="U9320">
        <f t="shared" si="1165"/>
        <v>3196</v>
      </c>
      <c r="V9320">
        <f t="shared" si="1166"/>
        <v>94</v>
      </c>
      <c r="W9320">
        <f t="shared" si="1167"/>
        <v>1150.56</v>
      </c>
    </row>
    <row r="9321" spans="1:23" ht="15.75" customHeight="1" x14ac:dyDescent="0.3">
      <c r="A9321" s="2" t="s">
        <v>25</v>
      </c>
      <c r="B9321" s="2">
        <v>1185732</v>
      </c>
      <c r="C9321" s="3">
        <v>44380</v>
      </c>
      <c r="D9321" s="12" t="str" cm="1">
        <f t="array" ref="D9321">_xlfn.SWITCH(WEEKDAY(C9321,2), 1, "Lundi", 2, "Mardi", 3, "Mercredi", 4, "Jeudi", 5, "Vendredi", 6, "Samedi", 7, "Dimanche", "Erreur")</f>
        <v>Samedi</v>
      </c>
      <c r="E9321" s="2" t="s">
        <v>14</v>
      </c>
      <c r="F9321" s="2" t="s">
        <v>124</v>
      </c>
      <c r="G9321" s="2" t="s">
        <v>125</v>
      </c>
      <c r="H9321" s="4" t="s">
        <v>21</v>
      </c>
      <c r="I9321" s="5">
        <v>43</v>
      </c>
      <c r="J9321" s="6">
        <v>93</v>
      </c>
      <c r="K9321" s="7">
        <v>3999</v>
      </c>
      <c r="L9321" s="7">
        <v>1319.6699999999998</v>
      </c>
      <c r="M9321" s="8">
        <v>0.32999999999999996</v>
      </c>
      <c r="N9321" s="2" t="s">
        <v>23</v>
      </c>
      <c r="O9321">
        <f t="shared" si="1160"/>
        <v>2021</v>
      </c>
      <c r="P9321">
        <f t="shared" si="1161"/>
        <v>7</v>
      </c>
      <c r="Q9321" t="str">
        <f t="shared" si="1162"/>
        <v>juil</v>
      </c>
      <c r="R9321" t="str">
        <f t="shared" si="1163"/>
        <v>Connecticut</v>
      </c>
      <c r="S9321" t="str">
        <f t="shared" si="1164"/>
        <v>2021-07</v>
      </c>
      <c r="T9321">
        <f>IF(AND(COUNTIF(Calculs!$Q$2:$Q$12,$O9321)&gt;0,COUNTIF(Calculs!$S$2:$S$12,$E9321)&gt;0,COUNTIF(Calculs!$U$2:$U$12,$H9321)&gt;0),1,0)</f>
        <v>1</v>
      </c>
      <c r="U9321">
        <f t="shared" si="1165"/>
        <v>3999</v>
      </c>
      <c r="V9321">
        <f t="shared" si="1166"/>
        <v>93</v>
      </c>
      <c r="W9321">
        <f t="shared" si="1167"/>
        <v>1319.6699999999998</v>
      </c>
    </row>
    <row r="9322" spans="1:23" ht="15.75" customHeight="1" x14ac:dyDescent="0.3">
      <c r="A9322" s="2" t="s">
        <v>25</v>
      </c>
      <c r="B9322" s="2">
        <v>1185732</v>
      </c>
      <c r="C9322" s="3">
        <v>44380</v>
      </c>
      <c r="D9322" s="12" t="str" cm="1">
        <f t="array" ref="D9322">_xlfn.SWITCH(WEEKDAY(C9322,2), 1, "Lundi", 2, "Mardi", 3, "Mercredi", 4, "Jeudi", 5, "Vendredi", 6, "Samedi", 7, "Dimanche", "Erreur")</f>
        <v>Samedi</v>
      </c>
      <c r="E9322" s="2" t="s">
        <v>14</v>
      </c>
      <c r="F9322" s="2" t="s">
        <v>124</v>
      </c>
      <c r="G9322" s="2" t="s">
        <v>125</v>
      </c>
      <c r="H9322" s="4" t="s">
        <v>22</v>
      </c>
      <c r="I9322" s="5">
        <v>40</v>
      </c>
      <c r="J9322" s="6">
        <v>152</v>
      </c>
      <c r="K9322" s="7">
        <v>6080</v>
      </c>
      <c r="L9322" s="7">
        <v>2310.4</v>
      </c>
      <c r="M9322" s="8">
        <v>0.38</v>
      </c>
      <c r="N9322" s="2" t="s">
        <v>23</v>
      </c>
      <c r="O9322">
        <f t="shared" si="1160"/>
        <v>2021</v>
      </c>
      <c r="P9322">
        <f t="shared" si="1161"/>
        <v>7</v>
      </c>
      <c r="Q9322" t="str">
        <f t="shared" si="1162"/>
        <v>juil</v>
      </c>
      <c r="R9322" t="str">
        <f t="shared" si="1163"/>
        <v>Connecticut</v>
      </c>
      <c r="S9322" t="str">
        <f t="shared" si="1164"/>
        <v>2021-07</v>
      </c>
      <c r="T9322">
        <f>IF(AND(COUNTIF(Calculs!$Q$2:$Q$12,$O9322)&gt;0,COUNTIF(Calculs!$S$2:$S$12,$E9322)&gt;0,COUNTIF(Calculs!$U$2:$U$12,$H9322)&gt;0),1,0)</f>
        <v>1</v>
      </c>
      <c r="U9322">
        <f t="shared" si="1165"/>
        <v>6080</v>
      </c>
      <c r="V9322">
        <f t="shared" si="1166"/>
        <v>152</v>
      </c>
      <c r="W9322">
        <f t="shared" si="1167"/>
        <v>2310.4</v>
      </c>
    </row>
    <row r="9323" spans="1:23" ht="15.75" customHeight="1" x14ac:dyDescent="0.3">
      <c r="A9323" s="2" t="s">
        <v>25</v>
      </c>
      <c r="B9323" s="2">
        <v>1185732</v>
      </c>
      <c r="C9323" s="3">
        <v>44412</v>
      </c>
      <c r="D9323" s="12" t="str" cm="1">
        <f t="array" ref="D9323">_xlfn.SWITCH(WEEKDAY(C9323,2), 1, "Lundi", 2, "Mardi", 3, "Mercredi", 4, "Jeudi", 5, "Vendredi", 6, "Samedi", 7, "Dimanche", "Erreur")</f>
        <v>Mercredi</v>
      </c>
      <c r="E9323" s="2" t="s">
        <v>14</v>
      </c>
      <c r="F9323" s="2" t="s">
        <v>124</v>
      </c>
      <c r="G9323" s="2" t="s">
        <v>125</v>
      </c>
      <c r="H9323" s="4" t="s">
        <v>16</v>
      </c>
      <c r="I9323" s="5">
        <v>40</v>
      </c>
      <c r="J9323" s="6">
        <v>194</v>
      </c>
      <c r="K9323" s="7">
        <v>7760</v>
      </c>
      <c r="L9323" s="7">
        <v>3259.2000000000003</v>
      </c>
      <c r="M9323" s="8">
        <v>0.42000000000000004</v>
      </c>
      <c r="N9323" s="2" t="s">
        <v>23</v>
      </c>
      <c r="O9323">
        <f t="shared" si="1160"/>
        <v>2021</v>
      </c>
      <c r="P9323">
        <f t="shared" si="1161"/>
        <v>8</v>
      </c>
      <c r="Q9323" t="str">
        <f t="shared" si="1162"/>
        <v>août</v>
      </c>
      <c r="R9323" t="str">
        <f t="shared" si="1163"/>
        <v>Connecticut</v>
      </c>
      <c r="S9323" t="str">
        <f t="shared" si="1164"/>
        <v>2021-08</v>
      </c>
      <c r="T9323">
        <f>IF(AND(COUNTIF(Calculs!$Q$2:$Q$12,$O9323)&gt;0,COUNTIF(Calculs!$S$2:$S$12,$E9323)&gt;0,COUNTIF(Calculs!$U$2:$U$12,$H9323)&gt;0),1,0)</f>
        <v>1</v>
      </c>
      <c r="U9323">
        <f t="shared" si="1165"/>
        <v>7760</v>
      </c>
      <c r="V9323">
        <f t="shared" si="1166"/>
        <v>194</v>
      </c>
      <c r="W9323">
        <f t="shared" si="1167"/>
        <v>3259.2000000000003</v>
      </c>
    </row>
    <row r="9324" spans="1:23" ht="15.75" customHeight="1" x14ac:dyDescent="0.3">
      <c r="A9324" s="2" t="s">
        <v>25</v>
      </c>
      <c r="B9324" s="2">
        <v>1185732</v>
      </c>
      <c r="C9324" s="3">
        <v>44412</v>
      </c>
      <c r="D9324" s="12" t="str" cm="1">
        <f t="array" ref="D9324">_xlfn.SWITCH(WEEKDAY(C9324,2), 1, "Lundi", 2, "Mardi", 3, "Mercredi", 4, "Jeudi", 5, "Vendredi", 6, "Samedi", 7, "Dimanche", "Erreur")</f>
        <v>Mercredi</v>
      </c>
      <c r="E9324" s="2" t="s">
        <v>14</v>
      </c>
      <c r="F9324" s="2" t="s">
        <v>124</v>
      </c>
      <c r="G9324" s="2" t="s">
        <v>125</v>
      </c>
      <c r="H9324" s="4" t="s">
        <v>18</v>
      </c>
      <c r="I9324" s="5">
        <v>34</v>
      </c>
      <c r="J9324" s="6">
        <v>128</v>
      </c>
      <c r="K9324" s="7">
        <v>4352</v>
      </c>
      <c r="L9324" s="7">
        <v>1871.3600000000001</v>
      </c>
      <c r="M9324" s="8">
        <v>0.43000000000000005</v>
      </c>
      <c r="N9324" s="2" t="s">
        <v>23</v>
      </c>
      <c r="O9324">
        <f t="shared" si="1160"/>
        <v>2021</v>
      </c>
      <c r="P9324">
        <f t="shared" si="1161"/>
        <v>8</v>
      </c>
      <c r="Q9324" t="str">
        <f t="shared" si="1162"/>
        <v>août</v>
      </c>
      <c r="R9324" t="str">
        <f t="shared" si="1163"/>
        <v>Connecticut</v>
      </c>
      <c r="S9324" t="str">
        <f t="shared" si="1164"/>
        <v>2021-08</v>
      </c>
      <c r="T9324">
        <f>IF(AND(COUNTIF(Calculs!$Q$2:$Q$12,$O9324)&gt;0,COUNTIF(Calculs!$S$2:$S$12,$E9324)&gt;0,COUNTIF(Calculs!$U$2:$U$12,$H9324)&gt;0),1,0)</f>
        <v>1</v>
      </c>
      <c r="U9324">
        <f t="shared" si="1165"/>
        <v>4352</v>
      </c>
      <c r="V9324">
        <f t="shared" si="1166"/>
        <v>128</v>
      </c>
      <c r="W9324">
        <f t="shared" si="1167"/>
        <v>1871.3600000000001</v>
      </c>
    </row>
    <row r="9325" spans="1:23" ht="15.75" customHeight="1" x14ac:dyDescent="0.3">
      <c r="A9325" s="2" t="s">
        <v>25</v>
      </c>
      <c r="B9325" s="2">
        <v>1185732</v>
      </c>
      <c r="C9325" s="3">
        <v>44412</v>
      </c>
      <c r="D9325" s="12" t="str" cm="1">
        <f t="array" ref="D9325">_xlfn.SWITCH(WEEKDAY(C9325,2), 1, "Lundi", 2, "Mardi", 3, "Mercredi", 4, "Jeudi", 5, "Vendredi", 6, "Samedi", 7, "Dimanche", "Erreur")</f>
        <v>Mercredi</v>
      </c>
      <c r="E9325" s="2" t="s">
        <v>14</v>
      </c>
      <c r="F9325" s="2" t="s">
        <v>124</v>
      </c>
      <c r="G9325" s="2" t="s">
        <v>125</v>
      </c>
      <c r="H9325" s="4" t="s">
        <v>19</v>
      </c>
      <c r="I9325" s="5">
        <v>36</v>
      </c>
      <c r="J9325" s="6">
        <v>107</v>
      </c>
      <c r="K9325" s="7">
        <v>3852</v>
      </c>
      <c r="L9325" s="7">
        <v>1348.1999999999998</v>
      </c>
      <c r="M9325" s="8">
        <v>0.35</v>
      </c>
      <c r="N9325" s="2" t="s">
        <v>23</v>
      </c>
      <c r="O9325">
        <f t="shared" si="1160"/>
        <v>2021</v>
      </c>
      <c r="P9325">
        <f t="shared" si="1161"/>
        <v>8</v>
      </c>
      <c r="Q9325" t="str">
        <f t="shared" si="1162"/>
        <v>août</v>
      </c>
      <c r="R9325" t="str">
        <f t="shared" si="1163"/>
        <v>Connecticut</v>
      </c>
      <c r="S9325" t="str">
        <f t="shared" si="1164"/>
        <v>2021-08</v>
      </c>
      <c r="T9325">
        <f>IF(AND(COUNTIF(Calculs!$Q$2:$Q$12,$O9325)&gt;0,COUNTIF(Calculs!$S$2:$S$12,$E9325)&gt;0,COUNTIF(Calculs!$U$2:$U$12,$H9325)&gt;0),1,0)</f>
        <v>1</v>
      </c>
      <c r="U9325">
        <f t="shared" si="1165"/>
        <v>3852</v>
      </c>
      <c r="V9325">
        <f t="shared" si="1166"/>
        <v>107</v>
      </c>
      <c r="W9325">
        <f t="shared" si="1167"/>
        <v>1348.1999999999998</v>
      </c>
    </row>
    <row r="9326" spans="1:23" ht="15.75" customHeight="1" x14ac:dyDescent="0.3">
      <c r="A9326" s="2" t="s">
        <v>25</v>
      </c>
      <c r="B9326" s="2">
        <v>1185732</v>
      </c>
      <c r="C9326" s="3">
        <v>44412</v>
      </c>
      <c r="D9326" s="12" t="str" cm="1">
        <f t="array" ref="D9326">_xlfn.SWITCH(WEEKDAY(C9326,2), 1, "Lundi", 2, "Mardi", 3, "Mercredi", 4, "Jeudi", 5, "Vendredi", 6, "Samedi", 7, "Dimanche", "Erreur")</f>
        <v>Mercredi</v>
      </c>
      <c r="E9326" s="2" t="s">
        <v>14</v>
      </c>
      <c r="F9326" s="2" t="s">
        <v>124</v>
      </c>
      <c r="G9326" s="2" t="s">
        <v>125</v>
      </c>
      <c r="H9326" s="4" t="s">
        <v>20</v>
      </c>
      <c r="I9326" s="5">
        <v>32</v>
      </c>
      <c r="J9326" s="6">
        <v>72</v>
      </c>
      <c r="K9326" s="7">
        <v>2304</v>
      </c>
      <c r="L9326" s="7">
        <v>760.31999999999994</v>
      </c>
      <c r="M9326" s="8">
        <v>0.32999999999999996</v>
      </c>
      <c r="N9326" s="2" t="s">
        <v>23</v>
      </c>
      <c r="O9326">
        <f t="shared" si="1160"/>
        <v>2021</v>
      </c>
      <c r="P9326">
        <f t="shared" si="1161"/>
        <v>8</v>
      </c>
      <c r="Q9326" t="str">
        <f t="shared" si="1162"/>
        <v>août</v>
      </c>
      <c r="R9326" t="str">
        <f t="shared" si="1163"/>
        <v>Connecticut</v>
      </c>
      <c r="S9326" t="str">
        <f t="shared" si="1164"/>
        <v>2021-08</v>
      </c>
      <c r="T9326">
        <f>IF(AND(COUNTIF(Calculs!$Q$2:$Q$12,$O9326)&gt;0,COUNTIF(Calculs!$S$2:$S$12,$E9326)&gt;0,COUNTIF(Calculs!$U$2:$U$12,$H9326)&gt;0),1,0)</f>
        <v>1</v>
      </c>
      <c r="U9326">
        <f t="shared" si="1165"/>
        <v>2304</v>
      </c>
      <c r="V9326">
        <f t="shared" si="1166"/>
        <v>72</v>
      </c>
      <c r="W9326">
        <f t="shared" si="1167"/>
        <v>760.31999999999994</v>
      </c>
    </row>
    <row r="9327" spans="1:23" ht="15.75" customHeight="1" x14ac:dyDescent="0.3">
      <c r="A9327" s="2" t="s">
        <v>25</v>
      </c>
      <c r="B9327" s="2">
        <v>1185732</v>
      </c>
      <c r="C9327" s="3">
        <v>44412</v>
      </c>
      <c r="D9327" s="12" t="str" cm="1">
        <f t="array" ref="D9327">_xlfn.SWITCH(WEEKDAY(C9327,2), 1, "Lundi", 2, "Mardi", 3, "Mercredi", 4, "Jeudi", 5, "Vendredi", 6, "Samedi", 7, "Dimanche", "Erreur")</f>
        <v>Mercredi</v>
      </c>
      <c r="E9327" s="2" t="s">
        <v>14</v>
      </c>
      <c r="F9327" s="2" t="s">
        <v>124</v>
      </c>
      <c r="G9327" s="2" t="s">
        <v>125</v>
      </c>
      <c r="H9327" s="4" t="s">
        <v>21</v>
      </c>
      <c r="I9327" s="5">
        <v>43</v>
      </c>
      <c r="J9327" s="6">
        <v>62</v>
      </c>
      <c r="K9327" s="7">
        <v>2666</v>
      </c>
      <c r="L9327" s="7">
        <v>879.77999999999986</v>
      </c>
      <c r="M9327" s="8">
        <v>0.32999999999999996</v>
      </c>
      <c r="N9327" s="2" t="s">
        <v>23</v>
      </c>
      <c r="O9327">
        <f t="shared" si="1160"/>
        <v>2021</v>
      </c>
      <c r="P9327">
        <f t="shared" si="1161"/>
        <v>8</v>
      </c>
      <c r="Q9327" t="str">
        <f t="shared" si="1162"/>
        <v>août</v>
      </c>
      <c r="R9327" t="str">
        <f t="shared" si="1163"/>
        <v>Connecticut</v>
      </c>
      <c r="S9327" t="str">
        <f t="shared" si="1164"/>
        <v>2021-08</v>
      </c>
      <c r="T9327">
        <f>IF(AND(COUNTIF(Calculs!$Q$2:$Q$12,$O9327)&gt;0,COUNTIF(Calculs!$S$2:$S$12,$E9327)&gt;0,COUNTIF(Calculs!$U$2:$U$12,$H9327)&gt;0),1,0)</f>
        <v>1</v>
      </c>
      <c r="U9327">
        <f t="shared" si="1165"/>
        <v>2666</v>
      </c>
      <c r="V9327">
        <f t="shared" si="1166"/>
        <v>62</v>
      </c>
      <c r="W9327">
        <f t="shared" si="1167"/>
        <v>879.77999999999986</v>
      </c>
    </row>
    <row r="9328" spans="1:23" ht="15.75" customHeight="1" x14ac:dyDescent="0.3">
      <c r="A9328" s="2" t="s">
        <v>25</v>
      </c>
      <c r="B9328" s="2">
        <v>1185732</v>
      </c>
      <c r="C9328" s="3">
        <v>44412</v>
      </c>
      <c r="D9328" s="12" t="str" cm="1">
        <f t="array" ref="D9328">_xlfn.SWITCH(WEEKDAY(C9328,2), 1, "Lundi", 2, "Mardi", 3, "Mercredi", 4, "Jeudi", 5, "Vendredi", 6, "Samedi", 7, "Dimanche", "Erreur")</f>
        <v>Mercredi</v>
      </c>
      <c r="E9328" s="2" t="s">
        <v>14</v>
      </c>
      <c r="F9328" s="2" t="s">
        <v>124</v>
      </c>
      <c r="G9328" s="2" t="s">
        <v>125</v>
      </c>
      <c r="H9328" s="4" t="s">
        <v>22</v>
      </c>
      <c r="I9328" s="5">
        <v>44</v>
      </c>
      <c r="J9328" s="6">
        <v>124</v>
      </c>
      <c r="K9328" s="7">
        <v>5456</v>
      </c>
      <c r="L9328" s="7">
        <v>2073.2800000000002</v>
      </c>
      <c r="M9328" s="8">
        <v>0.38</v>
      </c>
      <c r="N9328" s="2" t="s">
        <v>23</v>
      </c>
      <c r="O9328">
        <f t="shared" si="1160"/>
        <v>2021</v>
      </c>
      <c r="P9328">
        <f t="shared" si="1161"/>
        <v>8</v>
      </c>
      <c r="Q9328" t="str">
        <f t="shared" si="1162"/>
        <v>août</v>
      </c>
      <c r="R9328" t="str">
        <f t="shared" si="1163"/>
        <v>Connecticut</v>
      </c>
      <c r="S9328" t="str">
        <f t="shared" si="1164"/>
        <v>2021-08</v>
      </c>
      <c r="T9328">
        <f>IF(AND(COUNTIF(Calculs!$Q$2:$Q$12,$O9328)&gt;0,COUNTIF(Calculs!$S$2:$S$12,$E9328)&gt;0,COUNTIF(Calculs!$U$2:$U$12,$H9328)&gt;0),1,0)</f>
        <v>1</v>
      </c>
      <c r="U9328">
        <f t="shared" si="1165"/>
        <v>5456</v>
      </c>
      <c r="V9328">
        <f t="shared" si="1166"/>
        <v>124</v>
      </c>
      <c r="W9328">
        <f t="shared" si="1167"/>
        <v>2073.2800000000002</v>
      </c>
    </row>
    <row r="9329" spans="1:23" ht="15.75" customHeight="1" x14ac:dyDescent="0.3">
      <c r="A9329" s="2" t="s">
        <v>25</v>
      </c>
      <c r="B9329" s="2">
        <v>1185732</v>
      </c>
      <c r="C9329" s="3">
        <v>44442</v>
      </c>
      <c r="D9329" s="12" t="str" cm="1">
        <f t="array" ref="D9329">_xlfn.SWITCH(WEEKDAY(C9329,2), 1, "Lundi", 2, "Mardi", 3, "Mercredi", 4, "Jeudi", 5, "Vendredi", 6, "Samedi", 7, "Dimanche", "Erreur")</f>
        <v>Vendredi</v>
      </c>
      <c r="E9329" s="2" t="s">
        <v>14</v>
      </c>
      <c r="F9329" s="2" t="s">
        <v>124</v>
      </c>
      <c r="G9329" s="2" t="s">
        <v>125</v>
      </c>
      <c r="H9329" s="4" t="s">
        <v>16</v>
      </c>
      <c r="I9329" s="5">
        <v>43</v>
      </c>
      <c r="J9329" s="6">
        <v>170</v>
      </c>
      <c r="K9329" s="7">
        <v>7310</v>
      </c>
      <c r="L9329" s="7">
        <v>3435.7000000000003</v>
      </c>
      <c r="M9329" s="8">
        <v>0.47000000000000003</v>
      </c>
      <c r="N9329" s="2" t="s">
        <v>23</v>
      </c>
      <c r="O9329">
        <f t="shared" si="1160"/>
        <v>2021</v>
      </c>
      <c r="P9329">
        <f t="shared" si="1161"/>
        <v>9</v>
      </c>
      <c r="Q9329" t="str">
        <f t="shared" si="1162"/>
        <v>sept</v>
      </c>
      <c r="R9329" t="str">
        <f t="shared" si="1163"/>
        <v>Connecticut</v>
      </c>
      <c r="S9329" t="str">
        <f t="shared" si="1164"/>
        <v>2021-09</v>
      </c>
      <c r="T9329">
        <f>IF(AND(COUNTIF(Calculs!$Q$2:$Q$12,$O9329)&gt;0,COUNTIF(Calculs!$S$2:$S$12,$E9329)&gt;0,COUNTIF(Calculs!$U$2:$U$12,$H9329)&gt;0),1,0)</f>
        <v>1</v>
      </c>
      <c r="U9329">
        <f t="shared" si="1165"/>
        <v>7310</v>
      </c>
      <c r="V9329">
        <f t="shared" si="1166"/>
        <v>170</v>
      </c>
      <c r="W9329">
        <f t="shared" si="1167"/>
        <v>3435.7000000000003</v>
      </c>
    </row>
    <row r="9330" spans="1:23" ht="15.75" customHeight="1" x14ac:dyDescent="0.3">
      <c r="A9330" s="2" t="s">
        <v>25</v>
      </c>
      <c r="B9330" s="2">
        <v>1185732</v>
      </c>
      <c r="C9330" s="3">
        <v>44442</v>
      </c>
      <c r="D9330" s="12" t="str" cm="1">
        <f t="array" ref="D9330">_xlfn.SWITCH(WEEKDAY(C9330,2), 1, "Lundi", 2, "Mardi", 3, "Mercredi", 4, "Jeudi", 5, "Vendredi", 6, "Samedi", 7, "Dimanche", "Erreur")</f>
        <v>Vendredi</v>
      </c>
      <c r="E9330" s="2" t="s">
        <v>14</v>
      </c>
      <c r="F9330" s="2" t="s">
        <v>124</v>
      </c>
      <c r="G9330" s="2" t="s">
        <v>125</v>
      </c>
      <c r="H9330" s="4" t="s">
        <v>18</v>
      </c>
      <c r="I9330" s="5">
        <v>40</v>
      </c>
      <c r="J9330" s="6">
        <v>93</v>
      </c>
      <c r="K9330" s="7">
        <v>3720</v>
      </c>
      <c r="L9330" s="7">
        <v>1748.4</v>
      </c>
      <c r="M9330" s="8">
        <v>0.47000000000000003</v>
      </c>
      <c r="N9330" s="2" t="s">
        <v>23</v>
      </c>
      <c r="O9330">
        <f t="shared" si="1160"/>
        <v>2021</v>
      </c>
      <c r="P9330">
        <f t="shared" si="1161"/>
        <v>9</v>
      </c>
      <c r="Q9330" t="str">
        <f t="shared" si="1162"/>
        <v>sept</v>
      </c>
      <c r="R9330" t="str">
        <f t="shared" si="1163"/>
        <v>Connecticut</v>
      </c>
      <c r="S9330" t="str">
        <f t="shared" si="1164"/>
        <v>2021-09</v>
      </c>
      <c r="T9330">
        <f>IF(AND(COUNTIF(Calculs!$Q$2:$Q$12,$O9330)&gt;0,COUNTIF(Calculs!$S$2:$S$12,$E9330)&gt;0,COUNTIF(Calculs!$U$2:$U$12,$H9330)&gt;0),1,0)</f>
        <v>1</v>
      </c>
      <c r="U9330">
        <f t="shared" si="1165"/>
        <v>3720</v>
      </c>
      <c r="V9330">
        <f t="shared" si="1166"/>
        <v>93</v>
      </c>
      <c r="W9330">
        <f t="shared" si="1167"/>
        <v>1748.4</v>
      </c>
    </row>
    <row r="9331" spans="1:23" ht="15.75" customHeight="1" x14ac:dyDescent="0.3">
      <c r="A9331" s="2" t="s">
        <v>25</v>
      </c>
      <c r="B9331" s="2">
        <v>1185732</v>
      </c>
      <c r="C9331" s="3">
        <v>44442</v>
      </c>
      <c r="D9331" s="12" t="str" cm="1">
        <f t="array" ref="D9331">_xlfn.SWITCH(WEEKDAY(C9331,2), 1, "Lundi", 2, "Mardi", 3, "Mercredi", 4, "Jeudi", 5, "Vendredi", 6, "Samedi", 7, "Dimanche", "Erreur")</f>
        <v>Vendredi</v>
      </c>
      <c r="E9331" s="2" t="s">
        <v>14</v>
      </c>
      <c r="F9331" s="2" t="s">
        <v>124</v>
      </c>
      <c r="G9331" s="2" t="s">
        <v>125</v>
      </c>
      <c r="H9331" s="4" t="s">
        <v>19</v>
      </c>
      <c r="I9331" s="5">
        <v>33</v>
      </c>
      <c r="J9331" s="6">
        <v>64</v>
      </c>
      <c r="K9331" s="7">
        <v>2112</v>
      </c>
      <c r="L9331" s="7">
        <v>675.84</v>
      </c>
      <c r="M9331" s="8">
        <v>0.32</v>
      </c>
      <c r="N9331" s="2" t="s">
        <v>23</v>
      </c>
      <c r="O9331">
        <f t="shared" si="1160"/>
        <v>2021</v>
      </c>
      <c r="P9331">
        <f t="shared" si="1161"/>
        <v>9</v>
      </c>
      <c r="Q9331" t="str">
        <f t="shared" si="1162"/>
        <v>sept</v>
      </c>
      <c r="R9331" t="str">
        <f t="shared" si="1163"/>
        <v>Connecticut</v>
      </c>
      <c r="S9331" t="str">
        <f t="shared" si="1164"/>
        <v>2021-09</v>
      </c>
      <c r="T9331">
        <f>IF(AND(COUNTIF(Calculs!$Q$2:$Q$12,$O9331)&gt;0,COUNTIF(Calculs!$S$2:$S$12,$E9331)&gt;0,COUNTIF(Calculs!$U$2:$U$12,$H9331)&gt;0),1,0)</f>
        <v>1</v>
      </c>
      <c r="U9331">
        <f t="shared" si="1165"/>
        <v>2112</v>
      </c>
      <c r="V9331">
        <f t="shared" si="1166"/>
        <v>64</v>
      </c>
      <c r="W9331">
        <f t="shared" si="1167"/>
        <v>675.84</v>
      </c>
    </row>
    <row r="9332" spans="1:23" ht="15.75" customHeight="1" x14ac:dyDescent="0.3">
      <c r="A9332" s="2" t="s">
        <v>25</v>
      </c>
      <c r="B9332" s="2">
        <v>1185732</v>
      </c>
      <c r="C9332" s="3">
        <v>44442</v>
      </c>
      <c r="D9332" s="12" t="str" cm="1">
        <f t="array" ref="D9332">_xlfn.SWITCH(WEEKDAY(C9332,2), 1, "Lundi", 2, "Mardi", 3, "Mercredi", 4, "Jeudi", 5, "Vendredi", 6, "Samedi", 7, "Dimanche", "Erreur")</f>
        <v>Vendredi</v>
      </c>
      <c r="E9332" s="2" t="s">
        <v>14</v>
      </c>
      <c r="F9332" s="2" t="s">
        <v>124</v>
      </c>
      <c r="G9332" s="2" t="s">
        <v>125</v>
      </c>
      <c r="H9332" s="4" t="s">
        <v>20</v>
      </c>
      <c r="I9332" s="5">
        <v>30</v>
      </c>
      <c r="J9332" s="6">
        <v>58</v>
      </c>
      <c r="K9332" s="7">
        <v>1740</v>
      </c>
      <c r="L9332" s="7">
        <v>591.59999999999991</v>
      </c>
      <c r="M9332" s="8">
        <v>0.33999999999999997</v>
      </c>
      <c r="N9332" s="2" t="s">
        <v>23</v>
      </c>
      <c r="O9332">
        <f t="shared" si="1160"/>
        <v>2021</v>
      </c>
      <c r="P9332">
        <f t="shared" si="1161"/>
        <v>9</v>
      </c>
      <c r="Q9332" t="str">
        <f t="shared" si="1162"/>
        <v>sept</v>
      </c>
      <c r="R9332" t="str">
        <f t="shared" si="1163"/>
        <v>Connecticut</v>
      </c>
      <c r="S9332" t="str">
        <f t="shared" si="1164"/>
        <v>2021-09</v>
      </c>
      <c r="T9332">
        <f>IF(AND(COUNTIF(Calculs!$Q$2:$Q$12,$O9332)&gt;0,COUNTIF(Calculs!$S$2:$S$12,$E9332)&gt;0,COUNTIF(Calculs!$U$2:$U$12,$H9332)&gt;0),1,0)</f>
        <v>1</v>
      </c>
      <c r="U9332">
        <f t="shared" si="1165"/>
        <v>1740</v>
      </c>
      <c r="V9332">
        <f t="shared" si="1166"/>
        <v>58</v>
      </c>
      <c r="W9332">
        <f t="shared" si="1167"/>
        <v>591.59999999999991</v>
      </c>
    </row>
    <row r="9333" spans="1:23" ht="15.75" customHeight="1" x14ac:dyDescent="0.3">
      <c r="A9333" s="2" t="s">
        <v>25</v>
      </c>
      <c r="B9333" s="2">
        <v>1185732</v>
      </c>
      <c r="C9333" s="3">
        <v>44442</v>
      </c>
      <c r="D9333" s="12" t="str" cm="1">
        <f t="array" ref="D9333">_xlfn.SWITCH(WEEKDAY(C9333,2), 1, "Lundi", 2, "Mardi", 3, "Mercredi", 4, "Jeudi", 5, "Vendredi", 6, "Samedi", 7, "Dimanche", "Erreur")</f>
        <v>Vendredi</v>
      </c>
      <c r="E9333" s="2" t="s">
        <v>14</v>
      </c>
      <c r="F9333" s="2" t="s">
        <v>124</v>
      </c>
      <c r="G9333" s="2" t="s">
        <v>125</v>
      </c>
      <c r="H9333" s="4" t="s">
        <v>21</v>
      </c>
      <c r="I9333" s="5">
        <v>41</v>
      </c>
      <c r="J9333" s="6">
        <v>58</v>
      </c>
      <c r="K9333" s="7">
        <v>2378</v>
      </c>
      <c r="L9333" s="7">
        <v>856.07999999999993</v>
      </c>
      <c r="M9333" s="8">
        <v>0.36</v>
      </c>
      <c r="N9333" s="2" t="s">
        <v>23</v>
      </c>
      <c r="O9333">
        <f t="shared" si="1160"/>
        <v>2021</v>
      </c>
      <c r="P9333">
        <f t="shared" si="1161"/>
        <v>9</v>
      </c>
      <c r="Q9333" t="str">
        <f t="shared" si="1162"/>
        <v>sept</v>
      </c>
      <c r="R9333" t="str">
        <f t="shared" si="1163"/>
        <v>Connecticut</v>
      </c>
      <c r="S9333" t="str">
        <f t="shared" si="1164"/>
        <v>2021-09</v>
      </c>
      <c r="T9333">
        <f>IF(AND(COUNTIF(Calculs!$Q$2:$Q$12,$O9333)&gt;0,COUNTIF(Calculs!$S$2:$S$12,$E9333)&gt;0,COUNTIF(Calculs!$U$2:$U$12,$H9333)&gt;0),1,0)</f>
        <v>1</v>
      </c>
      <c r="U9333">
        <f t="shared" si="1165"/>
        <v>2378</v>
      </c>
      <c r="V9333">
        <f t="shared" si="1166"/>
        <v>58</v>
      </c>
      <c r="W9333">
        <f t="shared" si="1167"/>
        <v>856.07999999999993</v>
      </c>
    </row>
    <row r="9334" spans="1:23" ht="15.75" customHeight="1" x14ac:dyDescent="0.3">
      <c r="A9334" s="2" t="s">
        <v>25</v>
      </c>
      <c r="B9334" s="2">
        <v>1185732</v>
      </c>
      <c r="C9334" s="3">
        <v>44442</v>
      </c>
      <c r="D9334" s="12" t="str" cm="1">
        <f t="array" ref="D9334">_xlfn.SWITCH(WEEKDAY(C9334,2), 1, "Lundi", 2, "Mardi", 3, "Mercredi", 4, "Jeudi", 5, "Vendredi", 6, "Samedi", 7, "Dimanche", "Erreur")</f>
        <v>Vendredi</v>
      </c>
      <c r="E9334" s="2" t="s">
        <v>14</v>
      </c>
      <c r="F9334" s="2" t="s">
        <v>124</v>
      </c>
      <c r="G9334" s="2" t="s">
        <v>125</v>
      </c>
      <c r="H9334" s="4" t="s">
        <v>22</v>
      </c>
      <c r="I9334" s="5">
        <v>45</v>
      </c>
      <c r="J9334" s="6">
        <v>83</v>
      </c>
      <c r="K9334" s="7">
        <v>3735</v>
      </c>
      <c r="L9334" s="7">
        <v>1568.7</v>
      </c>
      <c r="M9334" s="8">
        <v>0.42</v>
      </c>
      <c r="N9334" s="2" t="s">
        <v>23</v>
      </c>
      <c r="O9334">
        <f t="shared" si="1160"/>
        <v>2021</v>
      </c>
      <c r="P9334">
        <f t="shared" si="1161"/>
        <v>9</v>
      </c>
      <c r="Q9334" t="str">
        <f t="shared" si="1162"/>
        <v>sept</v>
      </c>
      <c r="R9334" t="str">
        <f t="shared" si="1163"/>
        <v>Connecticut</v>
      </c>
      <c r="S9334" t="str">
        <f t="shared" si="1164"/>
        <v>2021-09</v>
      </c>
      <c r="T9334">
        <f>IF(AND(COUNTIF(Calculs!$Q$2:$Q$12,$O9334)&gt;0,COUNTIF(Calculs!$S$2:$S$12,$E9334)&gt;0,COUNTIF(Calculs!$U$2:$U$12,$H9334)&gt;0),1,0)</f>
        <v>1</v>
      </c>
      <c r="U9334">
        <f t="shared" si="1165"/>
        <v>3735</v>
      </c>
      <c r="V9334">
        <f t="shared" si="1166"/>
        <v>83</v>
      </c>
      <c r="W9334">
        <f t="shared" si="1167"/>
        <v>1568.7</v>
      </c>
    </row>
    <row r="9335" spans="1:23" ht="15.75" customHeight="1" x14ac:dyDescent="0.3">
      <c r="A9335" s="2" t="s">
        <v>25</v>
      </c>
      <c r="B9335" s="2">
        <v>1185732</v>
      </c>
      <c r="C9335" s="3">
        <v>44474</v>
      </c>
      <c r="D9335" s="12" t="str" cm="1">
        <f t="array" ref="D9335">_xlfn.SWITCH(WEEKDAY(C9335,2), 1, "Lundi", 2, "Mardi", 3, "Mercredi", 4, "Jeudi", 5, "Vendredi", 6, "Samedi", 7, "Dimanche", "Erreur")</f>
        <v>Mardi</v>
      </c>
      <c r="E9335" s="2" t="s">
        <v>14</v>
      </c>
      <c r="F9335" s="2" t="s">
        <v>124</v>
      </c>
      <c r="G9335" s="2" t="s">
        <v>125</v>
      </c>
      <c r="H9335" s="4" t="s">
        <v>16</v>
      </c>
      <c r="I9335" s="5">
        <v>46</v>
      </c>
      <c r="J9335" s="6">
        <v>153</v>
      </c>
      <c r="K9335" s="7">
        <v>7038</v>
      </c>
      <c r="L9335" s="7">
        <v>2955.9600000000005</v>
      </c>
      <c r="M9335" s="8">
        <v>0.42000000000000004</v>
      </c>
      <c r="N9335" s="2" t="s">
        <v>23</v>
      </c>
      <c r="O9335">
        <f t="shared" si="1160"/>
        <v>2021</v>
      </c>
      <c r="P9335">
        <f t="shared" si="1161"/>
        <v>10</v>
      </c>
      <c r="Q9335" t="str">
        <f t="shared" si="1162"/>
        <v>oct</v>
      </c>
      <c r="R9335" t="str">
        <f t="shared" si="1163"/>
        <v>Connecticut</v>
      </c>
      <c r="S9335" t="str">
        <f t="shared" si="1164"/>
        <v>2021-10</v>
      </c>
      <c r="T9335">
        <f>IF(AND(COUNTIF(Calculs!$Q$2:$Q$12,$O9335)&gt;0,COUNTIF(Calculs!$S$2:$S$12,$E9335)&gt;0,COUNTIF(Calculs!$U$2:$U$12,$H9335)&gt;0),1,0)</f>
        <v>1</v>
      </c>
      <c r="U9335">
        <f t="shared" si="1165"/>
        <v>7038</v>
      </c>
      <c r="V9335">
        <f t="shared" si="1166"/>
        <v>153</v>
      </c>
      <c r="W9335">
        <f t="shared" si="1167"/>
        <v>2955.9600000000005</v>
      </c>
    </row>
    <row r="9336" spans="1:23" ht="15.75" customHeight="1" x14ac:dyDescent="0.3">
      <c r="A9336" s="2" t="s">
        <v>25</v>
      </c>
      <c r="B9336" s="2">
        <v>1185732</v>
      </c>
      <c r="C9336" s="3">
        <v>44474</v>
      </c>
      <c r="D9336" s="12" t="str" cm="1">
        <f t="array" ref="D9336">_xlfn.SWITCH(WEEKDAY(C9336,2), 1, "Lundi", 2, "Mardi", 3, "Mercredi", 4, "Jeudi", 5, "Vendredi", 6, "Samedi", 7, "Dimanche", "Erreur")</f>
        <v>Mardi</v>
      </c>
      <c r="E9336" s="2" t="s">
        <v>14</v>
      </c>
      <c r="F9336" s="2" t="s">
        <v>124</v>
      </c>
      <c r="G9336" s="2" t="s">
        <v>125</v>
      </c>
      <c r="H9336" s="4" t="s">
        <v>18</v>
      </c>
      <c r="I9336" s="5">
        <v>39</v>
      </c>
      <c r="J9336" s="6">
        <v>94</v>
      </c>
      <c r="K9336" s="7">
        <v>3666</v>
      </c>
      <c r="L9336" s="7">
        <v>1613.04</v>
      </c>
      <c r="M9336" s="8">
        <v>0.44</v>
      </c>
      <c r="N9336" s="2" t="s">
        <v>23</v>
      </c>
      <c r="O9336">
        <f t="shared" si="1160"/>
        <v>2021</v>
      </c>
      <c r="P9336">
        <f t="shared" si="1161"/>
        <v>10</v>
      </c>
      <c r="Q9336" t="str">
        <f t="shared" si="1162"/>
        <v>oct</v>
      </c>
      <c r="R9336" t="str">
        <f t="shared" si="1163"/>
        <v>Connecticut</v>
      </c>
      <c r="S9336" t="str">
        <f t="shared" si="1164"/>
        <v>2021-10</v>
      </c>
      <c r="T9336">
        <f>IF(AND(COUNTIF(Calculs!$Q$2:$Q$12,$O9336)&gt;0,COUNTIF(Calculs!$S$2:$S$12,$E9336)&gt;0,COUNTIF(Calculs!$U$2:$U$12,$H9336)&gt;0),1,0)</f>
        <v>1</v>
      </c>
      <c r="U9336">
        <f t="shared" si="1165"/>
        <v>3666</v>
      </c>
      <c r="V9336">
        <f t="shared" si="1166"/>
        <v>94</v>
      </c>
      <c r="W9336">
        <f t="shared" si="1167"/>
        <v>1613.04</v>
      </c>
    </row>
    <row r="9337" spans="1:23" ht="15.75" customHeight="1" x14ac:dyDescent="0.3">
      <c r="A9337" s="2" t="s">
        <v>25</v>
      </c>
      <c r="B9337" s="2">
        <v>1185732</v>
      </c>
      <c r="C9337" s="3">
        <v>44474</v>
      </c>
      <c r="D9337" s="12" t="str" cm="1">
        <f t="array" ref="D9337">_xlfn.SWITCH(WEEKDAY(C9337,2), 1, "Lundi", 2, "Mardi", 3, "Mercredi", 4, "Jeudi", 5, "Vendredi", 6, "Samedi", 7, "Dimanche", "Erreur")</f>
        <v>Mardi</v>
      </c>
      <c r="E9337" s="2" t="s">
        <v>14</v>
      </c>
      <c r="F9337" s="2" t="s">
        <v>124</v>
      </c>
      <c r="G9337" s="2" t="s">
        <v>125</v>
      </c>
      <c r="H9337" s="4" t="s">
        <v>19</v>
      </c>
      <c r="I9337" s="5">
        <v>36</v>
      </c>
      <c r="J9337" s="6">
        <v>61</v>
      </c>
      <c r="K9337" s="7">
        <v>2196</v>
      </c>
      <c r="L9337" s="7">
        <v>812.52</v>
      </c>
      <c r="M9337" s="8">
        <v>0.37</v>
      </c>
      <c r="N9337" s="2" t="s">
        <v>23</v>
      </c>
      <c r="O9337">
        <f t="shared" si="1160"/>
        <v>2021</v>
      </c>
      <c r="P9337">
        <f t="shared" si="1161"/>
        <v>10</v>
      </c>
      <c r="Q9337" t="str">
        <f t="shared" si="1162"/>
        <v>oct</v>
      </c>
      <c r="R9337" t="str">
        <f t="shared" si="1163"/>
        <v>Connecticut</v>
      </c>
      <c r="S9337" t="str">
        <f t="shared" si="1164"/>
        <v>2021-10</v>
      </c>
      <c r="T9337">
        <f>IF(AND(COUNTIF(Calculs!$Q$2:$Q$12,$O9337)&gt;0,COUNTIF(Calculs!$S$2:$S$12,$E9337)&gt;0,COUNTIF(Calculs!$U$2:$U$12,$H9337)&gt;0),1,0)</f>
        <v>1</v>
      </c>
      <c r="U9337">
        <f t="shared" si="1165"/>
        <v>2196</v>
      </c>
      <c r="V9337">
        <f t="shared" si="1166"/>
        <v>61</v>
      </c>
      <c r="W9337">
        <f t="shared" si="1167"/>
        <v>812.52</v>
      </c>
    </row>
    <row r="9338" spans="1:23" ht="15.75" customHeight="1" x14ac:dyDescent="0.3">
      <c r="A9338" s="2" t="s">
        <v>25</v>
      </c>
      <c r="B9338" s="2">
        <v>1185732</v>
      </c>
      <c r="C9338" s="3">
        <v>44474</v>
      </c>
      <c r="D9338" s="12" t="str" cm="1">
        <f t="array" ref="D9338">_xlfn.SWITCH(WEEKDAY(C9338,2), 1, "Lundi", 2, "Mardi", 3, "Mercredi", 4, "Jeudi", 5, "Vendredi", 6, "Samedi", 7, "Dimanche", "Erreur")</f>
        <v>Mardi</v>
      </c>
      <c r="E9338" s="2" t="s">
        <v>14</v>
      </c>
      <c r="F9338" s="2" t="s">
        <v>124</v>
      </c>
      <c r="G9338" s="2" t="s">
        <v>125</v>
      </c>
      <c r="H9338" s="4" t="s">
        <v>20</v>
      </c>
      <c r="I9338" s="5">
        <v>43</v>
      </c>
      <c r="J9338" s="6">
        <v>45</v>
      </c>
      <c r="K9338" s="7">
        <v>1935</v>
      </c>
      <c r="L9338" s="7">
        <v>696.6</v>
      </c>
      <c r="M9338" s="8">
        <v>0.36</v>
      </c>
      <c r="N9338" s="2" t="s">
        <v>23</v>
      </c>
      <c r="O9338">
        <f t="shared" si="1160"/>
        <v>2021</v>
      </c>
      <c r="P9338">
        <f t="shared" si="1161"/>
        <v>10</v>
      </c>
      <c r="Q9338" t="str">
        <f t="shared" si="1162"/>
        <v>oct</v>
      </c>
      <c r="R9338" t="str">
        <f t="shared" si="1163"/>
        <v>Connecticut</v>
      </c>
      <c r="S9338" t="str">
        <f t="shared" si="1164"/>
        <v>2021-10</v>
      </c>
      <c r="T9338">
        <f>IF(AND(COUNTIF(Calculs!$Q$2:$Q$12,$O9338)&gt;0,COUNTIF(Calculs!$S$2:$S$12,$E9338)&gt;0,COUNTIF(Calculs!$U$2:$U$12,$H9338)&gt;0),1,0)</f>
        <v>1</v>
      </c>
      <c r="U9338">
        <f t="shared" si="1165"/>
        <v>1935</v>
      </c>
      <c r="V9338">
        <f t="shared" si="1166"/>
        <v>45</v>
      </c>
      <c r="W9338">
        <f t="shared" si="1167"/>
        <v>696.6</v>
      </c>
    </row>
    <row r="9339" spans="1:23" ht="15.75" customHeight="1" x14ac:dyDescent="0.3">
      <c r="A9339" s="2" t="s">
        <v>25</v>
      </c>
      <c r="B9339" s="2">
        <v>1185732</v>
      </c>
      <c r="C9339" s="3">
        <v>44474</v>
      </c>
      <c r="D9339" s="12" t="str" cm="1">
        <f t="array" ref="D9339">_xlfn.SWITCH(WEEKDAY(C9339,2), 1, "Lundi", 2, "Mardi", 3, "Mercredi", 4, "Jeudi", 5, "Vendredi", 6, "Samedi", 7, "Dimanche", "Erreur")</f>
        <v>Mardi</v>
      </c>
      <c r="E9339" s="2" t="s">
        <v>14</v>
      </c>
      <c r="F9339" s="2" t="s">
        <v>124</v>
      </c>
      <c r="G9339" s="2" t="s">
        <v>125</v>
      </c>
      <c r="H9339" s="4" t="s">
        <v>21</v>
      </c>
      <c r="I9339" s="5">
        <v>50</v>
      </c>
      <c r="J9339" s="6">
        <v>45</v>
      </c>
      <c r="K9339" s="7">
        <v>2250</v>
      </c>
      <c r="L9339" s="7">
        <v>742.49999999999989</v>
      </c>
      <c r="M9339" s="8">
        <v>0.32999999999999996</v>
      </c>
      <c r="N9339" s="2" t="s">
        <v>23</v>
      </c>
      <c r="O9339">
        <f t="shared" si="1160"/>
        <v>2021</v>
      </c>
      <c r="P9339">
        <f t="shared" si="1161"/>
        <v>10</v>
      </c>
      <c r="Q9339" t="str">
        <f t="shared" si="1162"/>
        <v>oct</v>
      </c>
      <c r="R9339" t="str">
        <f t="shared" si="1163"/>
        <v>Connecticut</v>
      </c>
      <c r="S9339" t="str">
        <f t="shared" si="1164"/>
        <v>2021-10</v>
      </c>
      <c r="T9339">
        <f>IF(AND(COUNTIF(Calculs!$Q$2:$Q$12,$O9339)&gt;0,COUNTIF(Calculs!$S$2:$S$12,$E9339)&gt;0,COUNTIF(Calculs!$U$2:$U$12,$H9339)&gt;0),1,0)</f>
        <v>1</v>
      </c>
      <c r="U9339">
        <f t="shared" si="1165"/>
        <v>2250</v>
      </c>
      <c r="V9339">
        <f t="shared" si="1166"/>
        <v>45</v>
      </c>
      <c r="W9339">
        <f t="shared" si="1167"/>
        <v>742.49999999999989</v>
      </c>
    </row>
    <row r="9340" spans="1:23" ht="15.75" customHeight="1" x14ac:dyDescent="0.3">
      <c r="A9340" s="2" t="s">
        <v>13</v>
      </c>
      <c r="B9340" s="2">
        <v>1185732</v>
      </c>
      <c r="C9340" s="3">
        <v>44474</v>
      </c>
      <c r="D9340" s="12" t="str" cm="1">
        <f t="array" ref="D9340">_xlfn.SWITCH(WEEKDAY(C9340,2), 1, "Lundi", 2, "Mardi", 3, "Mercredi", 4, "Jeudi", 5, "Vendredi", 6, "Samedi", 7, "Dimanche", "Erreur")</f>
        <v>Mardi</v>
      </c>
      <c r="E9340" s="2" t="s">
        <v>14</v>
      </c>
      <c r="F9340" s="2" t="s">
        <v>124</v>
      </c>
      <c r="G9340" s="2" t="s">
        <v>125</v>
      </c>
      <c r="H9340" s="4" t="s">
        <v>22</v>
      </c>
      <c r="I9340" s="5">
        <v>46</v>
      </c>
      <c r="J9340" s="6">
        <v>94</v>
      </c>
      <c r="K9340" s="7">
        <v>4324</v>
      </c>
      <c r="L9340" s="7">
        <v>1816.08</v>
      </c>
      <c r="M9340" s="8">
        <v>0.42</v>
      </c>
      <c r="N9340" s="2" t="s">
        <v>23</v>
      </c>
      <c r="O9340">
        <f t="shared" si="1160"/>
        <v>2021</v>
      </c>
      <c r="P9340">
        <f t="shared" si="1161"/>
        <v>10</v>
      </c>
      <c r="Q9340" t="str">
        <f t="shared" si="1162"/>
        <v>oct</v>
      </c>
      <c r="R9340" t="str">
        <f t="shared" si="1163"/>
        <v>Connecticut</v>
      </c>
      <c r="S9340" t="str">
        <f t="shared" si="1164"/>
        <v>2021-10</v>
      </c>
      <c r="T9340">
        <f>IF(AND(COUNTIF(Calculs!$Q$2:$Q$12,$O9340)&gt;0,COUNTIF(Calculs!$S$2:$S$12,$E9340)&gt;0,COUNTIF(Calculs!$U$2:$U$12,$H9340)&gt;0),1,0)</f>
        <v>1</v>
      </c>
      <c r="U9340">
        <f t="shared" si="1165"/>
        <v>4324</v>
      </c>
      <c r="V9340">
        <f t="shared" si="1166"/>
        <v>94</v>
      </c>
      <c r="W9340">
        <f t="shared" si="1167"/>
        <v>1816.08</v>
      </c>
    </row>
    <row r="9341" spans="1:23" ht="15.75" customHeight="1" x14ac:dyDescent="0.3">
      <c r="A9341" s="2" t="s">
        <v>13</v>
      </c>
      <c r="B9341" s="2">
        <v>1185732</v>
      </c>
      <c r="C9341" s="3">
        <v>44504</v>
      </c>
      <c r="D9341" s="12" t="str" cm="1">
        <f t="array" ref="D9341">_xlfn.SWITCH(WEEKDAY(C9341,2), 1, "Lundi", 2, "Mardi", 3, "Mercredi", 4, "Jeudi", 5, "Vendredi", 6, "Samedi", 7, "Dimanche", "Erreur")</f>
        <v>Jeudi</v>
      </c>
      <c r="E9341" s="2" t="s">
        <v>14</v>
      </c>
      <c r="F9341" s="2" t="s">
        <v>124</v>
      </c>
      <c r="G9341" s="2" t="s">
        <v>125</v>
      </c>
      <c r="H9341" s="4" t="s">
        <v>16</v>
      </c>
      <c r="I9341" s="5">
        <v>51</v>
      </c>
      <c r="J9341" s="6">
        <v>149</v>
      </c>
      <c r="K9341" s="7">
        <v>7599</v>
      </c>
      <c r="L9341" s="7">
        <v>3267.57</v>
      </c>
      <c r="M9341" s="8">
        <v>0.43000000000000005</v>
      </c>
      <c r="N9341" s="2" t="s">
        <v>23</v>
      </c>
      <c r="O9341">
        <f t="shared" si="1160"/>
        <v>2021</v>
      </c>
      <c r="P9341">
        <f t="shared" si="1161"/>
        <v>11</v>
      </c>
      <c r="Q9341" t="str">
        <f t="shared" si="1162"/>
        <v>nov</v>
      </c>
      <c r="R9341" t="str">
        <f t="shared" si="1163"/>
        <v>Connecticut</v>
      </c>
      <c r="S9341" t="str">
        <f t="shared" si="1164"/>
        <v>2021-11</v>
      </c>
      <c r="T9341">
        <f>IF(AND(COUNTIF(Calculs!$Q$2:$Q$12,$O9341)&gt;0,COUNTIF(Calculs!$S$2:$S$12,$E9341)&gt;0,COUNTIF(Calculs!$U$2:$U$12,$H9341)&gt;0),1,0)</f>
        <v>1</v>
      </c>
      <c r="U9341">
        <f t="shared" si="1165"/>
        <v>7599</v>
      </c>
      <c r="V9341">
        <f t="shared" si="1166"/>
        <v>149</v>
      </c>
      <c r="W9341">
        <f t="shared" si="1167"/>
        <v>3267.57</v>
      </c>
    </row>
    <row r="9342" spans="1:23" ht="15.75" customHeight="1" x14ac:dyDescent="0.3">
      <c r="A9342" s="2" t="s">
        <v>13</v>
      </c>
      <c r="B9342" s="2">
        <v>1185732</v>
      </c>
      <c r="C9342" s="3">
        <v>44504</v>
      </c>
      <c r="D9342" s="12" t="str" cm="1">
        <f t="array" ref="D9342">_xlfn.SWITCH(WEEKDAY(C9342,2), 1, "Lundi", 2, "Mardi", 3, "Mercredi", 4, "Jeudi", 5, "Vendredi", 6, "Samedi", 7, "Dimanche", "Erreur")</f>
        <v>Jeudi</v>
      </c>
      <c r="E9342" s="2" t="s">
        <v>14</v>
      </c>
      <c r="F9342" s="2" t="s">
        <v>124</v>
      </c>
      <c r="G9342" s="2" t="s">
        <v>125</v>
      </c>
      <c r="H9342" s="4" t="s">
        <v>18</v>
      </c>
      <c r="I9342" s="5">
        <v>37</v>
      </c>
      <c r="J9342" s="6">
        <v>105</v>
      </c>
      <c r="K9342" s="7">
        <v>3885</v>
      </c>
      <c r="L9342" s="7">
        <v>1787.1000000000001</v>
      </c>
      <c r="M9342" s="8">
        <v>0.46</v>
      </c>
      <c r="N9342" s="2" t="s">
        <v>23</v>
      </c>
      <c r="O9342">
        <f t="shared" si="1160"/>
        <v>2021</v>
      </c>
      <c r="P9342">
        <f t="shared" si="1161"/>
        <v>11</v>
      </c>
      <c r="Q9342" t="str">
        <f t="shared" si="1162"/>
        <v>nov</v>
      </c>
      <c r="R9342" t="str">
        <f t="shared" si="1163"/>
        <v>Connecticut</v>
      </c>
      <c r="S9342" t="str">
        <f t="shared" si="1164"/>
        <v>2021-11</v>
      </c>
      <c r="T9342">
        <f>IF(AND(COUNTIF(Calculs!$Q$2:$Q$12,$O9342)&gt;0,COUNTIF(Calculs!$S$2:$S$12,$E9342)&gt;0,COUNTIF(Calculs!$U$2:$U$12,$H9342)&gt;0),1,0)</f>
        <v>1</v>
      </c>
      <c r="U9342">
        <f t="shared" si="1165"/>
        <v>3885</v>
      </c>
      <c r="V9342">
        <f t="shared" si="1166"/>
        <v>105</v>
      </c>
      <c r="W9342">
        <f t="shared" si="1167"/>
        <v>1787.1000000000001</v>
      </c>
    </row>
    <row r="9343" spans="1:23" ht="15.75" customHeight="1" x14ac:dyDescent="0.3">
      <c r="A9343" s="2" t="s">
        <v>13</v>
      </c>
      <c r="B9343" s="2">
        <v>1185732</v>
      </c>
      <c r="C9343" s="3">
        <v>44504</v>
      </c>
      <c r="D9343" s="12" t="str" cm="1">
        <f t="array" ref="D9343">_xlfn.SWITCH(WEEKDAY(C9343,2), 1, "Lundi", 2, "Mardi", 3, "Mercredi", 4, "Jeudi", 5, "Vendredi", 6, "Samedi", 7, "Dimanche", "Erreur")</f>
        <v>Jeudi</v>
      </c>
      <c r="E9343" s="2" t="s">
        <v>14</v>
      </c>
      <c r="F9343" s="2" t="s">
        <v>124</v>
      </c>
      <c r="G9343" s="2" t="s">
        <v>125</v>
      </c>
      <c r="H9343" s="4" t="s">
        <v>19</v>
      </c>
      <c r="I9343" s="5">
        <v>36</v>
      </c>
      <c r="J9343" s="6">
        <v>103</v>
      </c>
      <c r="K9343" s="7">
        <v>3708</v>
      </c>
      <c r="L9343" s="7">
        <v>1371.96</v>
      </c>
      <c r="M9343" s="8">
        <v>0.37</v>
      </c>
      <c r="N9343" s="2" t="s">
        <v>23</v>
      </c>
      <c r="O9343">
        <f t="shared" si="1160"/>
        <v>2021</v>
      </c>
      <c r="P9343">
        <f t="shared" si="1161"/>
        <v>11</v>
      </c>
      <c r="Q9343" t="str">
        <f t="shared" si="1162"/>
        <v>nov</v>
      </c>
      <c r="R9343" t="str">
        <f t="shared" si="1163"/>
        <v>Connecticut</v>
      </c>
      <c r="S9343" t="str">
        <f t="shared" si="1164"/>
        <v>2021-11</v>
      </c>
      <c r="T9343">
        <f>IF(AND(COUNTIF(Calculs!$Q$2:$Q$12,$O9343)&gt;0,COUNTIF(Calculs!$S$2:$S$12,$E9343)&gt;0,COUNTIF(Calculs!$U$2:$U$12,$H9343)&gt;0),1,0)</f>
        <v>1</v>
      </c>
      <c r="U9343">
        <f t="shared" si="1165"/>
        <v>3708</v>
      </c>
      <c r="V9343">
        <f t="shared" si="1166"/>
        <v>103</v>
      </c>
      <c r="W9343">
        <f t="shared" si="1167"/>
        <v>1371.96</v>
      </c>
    </row>
    <row r="9344" spans="1:23" ht="15.75" customHeight="1" x14ac:dyDescent="0.3">
      <c r="A9344" s="2" t="s">
        <v>13</v>
      </c>
      <c r="B9344" s="2">
        <v>1185732</v>
      </c>
      <c r="C9344" s="3">
        <v>44504</v>
      </c>
      <c r="D9344" s="12" t="str" cm="1">
        <f t="array" ref="D9344">_xlfn.SWITCH(WEEKDAY(C9344,2), 1, "Lundi", 2, "Mardi", 3, "Mercredi", 4, "Jeudi", 5, "Vendredi", 6, "Samedi", 7, "Dimanche", "Erreur")</f>
        <v>Jeudi</v>
      </c>
      <c r="E9344" s="2" t="s">
        <v>14</v>
      </c>
      <c r="F9344" s="2" t="s">
        <v>124</v>
      </c>
      <c r="G9344" s="2" t="s">
        <v>125</v>
      </c>
      <c r="H9344" s="4" t="s">
        <v>20</v>
      </c>
      <c r="I9344" s="5">
        <v>39</v>
      </c>
      <c r="J9344" s="6">
        <v>83</v>
      </c>
      <c r="K9344" s="7">
        <v>3237</v>
      </c>
      <c r="L9344" s="7">
        <v>1197.69</v>
      </c>
      <c r="M9344" s="8">
        <v>0.37</v>
      </c>
      <c r="N9344" s="2" t="s">
        <v>23</v>
      </c>
      <c r="O9344">
        <f t="shared" si="1160"/>
        <v>2021</v>
      </c>
      <c r="P9344">
        <f t="shared" si="1161"/>
        <v>11</v>
      </c>
      <c r="Q9344" t="str">
        <f t="shared" si="1162"/>
        <v>nov</v>
      </c>
      <c r="R9344" t="str">
        <f t="shared" si="1163"/>
        <v>Connecticut</v>
      </c>
      <c r="S9344" t="str">
        <f t="shared" si="1164"/>
        <v>2021-11</v>
      </c>
      <c r="T9344">
        <f>IF(AND(COUNTIF(Calculs!$Q$2:$Q$12,$O9344)&gt;0,COUNTIF(Calculs!$S$2:$S$12,$E9344)&gt;0,COUNTIF(Calculs!$U$2:$U$12,$H9344)&gt;0),1,0)</f>
        <v>1</v>
      </c>
      <c r="U9344">
        <f t="shared" si="1165"/>
        <v>3237</v>
      </c>
      <c r="V9344">
        <f t="shared" si="1166"/>
        <v>83</v>
      </c>
      <c r="W9344">
        <f t="shared" si="1167"/>
        <v>1197.69</v>
      </c>
    </row>
    <row r="9345" spans="1:23" ht="15.75" customHeight="1" x14ac:dyDescent="0.3">
      <c r="A9345" s="2" t="s">
        <v>13</v>
      </c>
      <c r="B9345" s="2">
        <v>1185732</v>
      </c>
      <c r="C9345" s="3">
        <v>44504</v>
      </c>
      <c r="D9345" s="12" t="str" cm="1">
        <f t="array" ref="D9345">_xlfn.SWITCH(WEEKDAY(C9345,2), 1, "Lundi", 2, "Mardi", 3, "Mercredi", 4, "Jeudi", 5, "Vendredi", 6, "Samedi", 7, "Dimanche", "Erreur")</f>
        <v>Jeudi</v>
      </c>
      <c r="E9345" s="2" t="s">
        <v>14</v>
      </c>
      <c r="F9345" s="2" t="s">
        <v>124</v>
      </c>
      <c r="G9345" s="2" t="s">
        <v>125</v>
      </c>
      <c r="H9345" s="4" t="s">
        <v>21</v>
      </c>
      <c r="I9345" s="5">
        <v>44</v>
      </c>
      <c r="J9345" s="6">
        <v>88</v>
      </c>
      <c r="K9345" s="7">
        <v>3872</v>
      </c>
      <c r="L9345" s="7">
        <v>1393.9199999999998</v>
      </c>
      <c r="M9345" s="8">
        <v>0.36</v>
      </c>
      <c r="N9345" s="2" t="s">
        <v>23</v>
      </c>
      <c r="O9345">
        <f t="shared" si="1160"/>
        <v>2021</v>
      </c>
      <c r="P9345">
        <f t="shared" si="1161"/>
        <v>11</v>
      </c>
      <c r="Q9345" t="str">
        <f t="shared" si="1162"/>
        <v>nov</v>
      </c>
      <c r="R9345" t="str">
        <f t="shared" si="1163"/>
        <v>Connecticut</v>
      </c>
      <c r="S9345" t="str">
        <f t="shared" si="1164"/>
        <v>2021-11</v>
      </c>
      <c r="T9345">
        <f>IF(AND(COUNTIF(Calculs!$Q$2:$Q$12,$O9345)&gt;0,COUNTIF(Calculs!$S$2:$S$12,$E9345)&gt;0,COUNTIF(Calculs!$U$2:$U$12,$H9345)&gt;0),1,0)</f>
        <v>1</v>
      </c>
      <c r="U9345">
        <f t="shared" si="1165"/>
        <v>3872</v>
      </c>
      <c r="V9345">
        <f t="shared" si="1166"/>
        <v>88</v>
      </c>
      <c r="W9345">
        <f t="shared" si="1167"/>
        <v>1393.9199999999998</v>
      </c>
    </row>
    <row r="9346" spans="1:23" ht="15.75" customHeight="1" x14ac:dyDescent="0.3">
      <c r="A9346" s="2" t="s">
        <v>13</v>
      </c>
      <c r="B9346" s="2">
        <v>1185732</v>
      </c>
      <c r="C9346" s="3">
        <v>44504</v>
      </c>
      <c r="D9346" s="12" t="str" cm="1">
        <f t="array" ref="D9346">_xlfn.SWITCH(WEEKDAY(C9346,2), 1, "Lundi", 2, "Mardi", 3, "Mercredi", 4, "Jeudi", 5, "Vendredi", 6, "Samedi", 7, "Dimanche", "Erreur")</f>
        <v>Jeudi</v>
      </c>
      <c r="E9346" s="2" t="s">
        <v>14</v>
      </c>
      <c r="F9346" s="2" t="s">
        <v>124</v>
      </c>
      <c r="G9346" s="2" t="s">
        <v>125</v>
      </c>
      <c r="H9346" s="4" t="s">
        <v>22</v>
      </c>
      <c r="I9346" s="5">
        <v>52</v>
      </c>
      <c r="J9346" s="6">
        <v>116</v>
      </c>
      <c r="K9346" s="7">
        <v>6032</v>
      </c>
      <c r="L9346" s="7">
        <v>2352.4799999999996</v>
      </c>
      <c r="M9346" s="8">
        <v>0.38999999999999996</v>
      </c>
      <c r="N9346" s="2" t="s">
        <v>23</v>
      </c>
      <c r="O9346">
        <f t="shared" si="1160"/>
        <v>2021</v>
      </c>
      <c r="P9346">
        <f t="shared" si="1161"/>
        <v>11</v>
      </c>
      <c r="Q9346" t="str">
        <f t="shared" si="1162"/>
        <v>nov</v>
      </c>
      <c r="R9346" t="str">
        <f t="shared" si="1163"/>
        <v>Connecticut</v>
      </c>
      <c r="S9346" t="str">
        <f t="shared" si="1164"/>
        <v>2021-11</v>
      </c>
      <c r="T9346">
        <f>IF(AND(COUNTIF(Calculs!$Q$2:$Q$12,$O9346)&gt;0,COUNTIF(Calculs!$S$2:$S$12,$E9346)&gt;0,COUNTIF(Calculs!$U$2:$U$12,$H9346)&gt;0),1,0)</f>
        <v>1</v>
      </c>
      <c r="U9346">
        <f t="shared" si="1165"/>
        <v>6032</v>
      </c>
      <c r="V9346">
        <f t="shared" si="1166"/>
        <v>116</v>
      </c>
      <c r="W9346">
        <f t="shared" si="1167"/>
        <v>2352.4799999999996</v>
      </c>
    </row>
    <row r="9347" spans="1:23" ht="15.75" customHeight="1" x14ac:dyDescent="0.3">
      <c r="A9347" s="2" t="s">
        <v>13</v>
      </c>
      <c r="B9347" s="2">
        <v>1185732</v>
      </c>
      <c r="C9347" s="3">
        <v>44533</v>
      </c>
      <c r="D9347" s="12" t="str" cm="1">
        <f t="array" ref="D9347">_xlfn.SWITCH(WEEKDAY(C9347,2), 1, "Lundi", 2, "Mardi", 3, "Mercredi", 4, "Jeudi", 5, "Vendredi", 6, "Samedi", 7, "Dimanche", "Erreur")</f>
        <v>Vendredi</v>
      </c>
      <c r="E9347" s="2" t="s">
        <v>14</v>
      </c>
      <c r="F9347" s="2" t="s">
        <v>124</v>
      </c>
      <c r="G9347" s="2" t="s">
        <v>125</v>
      </c>
      <c r="H9347" s="4" t="s">
        <v>16</v>
      </c>
      <c r="I9347" s="5">
        <v>45</v>
      </c>
      <c r="J9347" s="6">
        <v>173</v>
      </c>
      <c r="K9347" s="7">
        <v>7785</v>
      </c>
      <c r="L9347" s="7">
        <v>3269.7000000000003</v>
      </c>
      <c r="M9347" s="8">
        <v>0.42000000000000004</v>
      </c>
      <c r="N9347" s="2" t="s">
        <v>23</v>
      </c>
      <c r="O9347">
        <f t="shared" ref="O9347:O9410" si="1168">YEAR($C9347)</f>
        <v>2021</v>
      </c>
      <c r="P9347">
        <f t="shared" ref="P9347:P9410" si="1169">MONTH($C9347)</f>
        <v>12</v>
      </c>
      <c r="Q9347" t="str">
        <f t="shared" ref="Q9347:Q9410" si="1170">TEXT($C9347,"mmm")</f>
        <v>déc</v>
      </c>
      <c r="R9347" t="str">
        <f t="shared" ref="R9347:R9410" si="1171">SUBSTITUTE(SUBSTITUTE($F9347,"Sud ","South "),"Ouest ","West ")</f>
        <v>Connecticut</v>
      </c>
      <c r="S9347" t="str">
        <f t="shared" ref="S9347:S9410" si="1172">TEXT($C9347,"aaaa-mm")</f>
        <v>2021-12</v>
      </c>
      <c r="T9347">
        <f>IF(AND(COUNTIF(Calculs!$Q$2:$Q$12,$O9347)&gt;0,COUNTIF(Calculs!$S$2:$S$12,$E9347)&gt;0,COUNTIF(Calculs!$U$2:$U$12,$H9347)&gt;0),1,0)</f>
        <v>1</v>
      </c>
      <c r="U9347">
        <f t="shared" ref="U9347:U9410" si="1173">$K9347*$T9347</f>
        <v>7785</v>
      </c>
      <c r="V9347">
        <f t="shared" ref="V9347:V9410" si="1174">$J9347*$T9347</f>
        <v>173</v>
      </c>
      <c r="W9347">
        <f t="shared" ref="W9347:W9410" si="1175">$L9347*$T9347</f>
        <v>3269.7000000000003</v>
      </c>
    </row>
    <row r="9348" spans="1:23" ht="15.75" customHeight="1" x14ac:dyDescent="0.3">
      <c r="A9348" s="2" t="s">
        <v>13</v>
      </c>
      <c r="B9348" s="2">
        <v>1185732</v>
      </c>
      <c r="C9348" s="3">
        <v>44533</v>
      </c>
      <c r="D9348" s="12" t="str" cm="1">
        <f t="array" ref="D9348">_xlfn.SWITCH(WEEKDAY(C9348,2), 1, "Lundi", 2, "Mardi", 3, "Mercredi", 4, "Jeudi", 5, "Vendredi", 6, "Samedi", 7, "Dimanche", "Erreur")</f>
        <v>Vendredi</v>
      </c>
      <c r="E9348" s="2" t="s">
        <v>14</v>
      </c>
      <c r="F9348" s="2" t="s">
        <v>124</v>
      </c>
      <c r="G9348" s="2" t="s">
        <v>125</v>
      </c>
      <c r="H9348" s="4" t="s">
        <v>18</v>
      </c>
      <c r="I9348" s="5">
        <v>37</v>
      </c>
      <c r="J9348" s="6">
        <v>131</v>
      </c>
      <c r="K9348" s="7">
        <v>4847</v>
      </c>
      <c r="L9348" s="7">
        <v>2181.15</v>
      </c>
      <c r="M9348" s="8">
        <v>0.45</v>
      </c>
      <c r="N9348" s="2" t="s">
        <v>23</v>
      </c>
      <c r="O9348">
        <f t="shared" si="1168"/>
        <v>2021</v>
      </c>
      <c r="P9348">
        <f t="shared" si="1169"/>
        <v>12</v>
      </c>
      <c r="Q9348" t="str">
        <f t="shared" si="1170"/>
        <v>déc</v>
      </c>
      <c r="R9348" t="str">
        <f t="shared" si="1171"/>
        <v>Connecticut</v>
      </c>
      <c r="S9348" t="str">
        <f t="shared" si="1172"/>
        <v>2021-12</v>
      </c>
      <c r="T9348">
        <f>IF(AND(COUNTIF(Calculs!$Q$2:$Q$12,$O9348)&gt;0,COUNTIF(Calculs!$S$2:$S$12,$E9348)&gt;0,COUNTIF(Calculs!$U$2:$U$12,$H9348)&gt;0),1,0)</f>
        <v>1</v>
      </c>
      <c r="U9348">
        <f t="shared" si="1173"/>
        <v>4847</v>
      </c>
      <c r="V9348">
        <f t="shared" si="1174"/>
        <v>131</v>
      </c>
      <c r="W9348">
        <f t="shared" si="1175"/>
        <v>2181.15</v>
      </c>
    </row>
    <row r="9349" spans="1:23" ht="15.75" customHeight="1" x14ac:dyDescent="0.3">
      <c r="A9349" s="2" t="s">
        <v>13</v>
      </c>
      <c r="B9349" s="2">
        <v>1185732</v>
      </c>
      <c r="C9349" s="3">
        <v>44533</v>
      </c>
      <c r="D9349" s="12" t="str" cm="1">
        <f t="array" ref="D9349">_xlfn.SWITCH(WEEKDAY(C9349,2), 1, "Lundi", 2, "Mardi", 3, "Mercredi", 4, "Jeudi", 5, "Vendredi", 6, "Samedi", 7, "Dimanche", "Erreur")</f>
        <v>Vendredi</v>
      </c>
      <c r="E9349" s="2" t="s">
        <v>14</v>
      </c>
      <c r="F9349" s="2" t="s">
        <v>124</v>
      </c>
      <c r="G9349" s="2" t="s">
        <v>125</v>
      </c>
      <c r="H9349" s="4" t="s">
        <v>19</v>
      </c>
      <c r="I9349" s="5">
        <v>43</v>
      </c>
      <c r="J9349" s="6">
        <v>116</v>
      </c>
      <c r="K9349" s="7">
        <v>4988</v>
      </c>
      <c r="L9349" s="7">
        <v>1646.0399999999997</v>
      </c>
      <c r="M9349" s="8">
        <v>0.32999999999999996</v>
      </c>
      <c r="N9349" s="2" t="s">
        <v>23</v>
      </c>
      <c r="O9349">
        <f t="shared" si="1168"/>
        <v>2021</v>
      </c>
      <c r="P9349">
        <f t="shared" si="1169"/>
        <v>12</v>
      </c>
      <c r="Q9349" t="str">
        <f t="shared" si="1170"/>
        <v>déc</v>
      </c>
      <c r="R9349" t="str">
        <f t="shared" si="1171"/>
        <v>Connecticut</v>
      </c>
      <c r="S9349" t="str">
        <f t="shared" si="1172"/>
        <v>2021-12</v>
      </c>
      <c r="T9349">
        <f>IF(AND(COUNTIF(Calculs!$Q$2:$Q$12,$O9349)&gt;0,COUNTIF(Calculs!$S$2:$S$12,$E9349)&gt;0,COUNTIF(Calculs!$U$2:$U$12,$H9349)&gt;0),1,0)</f>
        <v>1</v>
      </c>
      <c r="U9349">
        <f t="shared" si="1173"/>
        <v>4988</v>
      </c>
      <c r="V9349">
        <f t="shared" si="1174"/>
        <v>116</v>
      </c>
      <c r="W9349">
        <f t="shared" si="1175"/>
        <v>1646.0399999999997</v>
      </c>
    </row>
    <row r="9350" spans="1:23" ht="15.75" customHeight="1" x14ac:dyDescent="0.3">
      <c r="A9350" s="2" t="s">
        <v>13</v>
      </c>
      <c r="B9350" s="2">
        <v>1185732</v>
      </c>
      <c r="C9350" s="3">
        <v>44533</v>
      </c>
      <c r="D9350" s="12" t="str" cm="1">
        <f t="array" ref="D9350">_xlfn.SWITCH(WEEKDAY(C9350,2), 1, "Lundi", 2, "Mardi", 3, "Mercredi", 4, "Jeudi", 5, "Vendredi", 6, "Samedi", 7, "Dimanche", "Erreur")</f>
        <v>Vendredi</v>
      </c>
      <c r="E9350" s="2" t="s">
        <v>14</v>
      </c>
      <c r="F9350" s="2" t="s">
        <v>124</v>
      </c>
      <c r="G9350" s="2" t="s">
        <v>125</v>
      </c>
      <c r="H9350" s="4" t="s">
        <v>20</v>
      </c>
      <c r="I9350" s="5">
        <v>38</v>
      </c>
      <c r="J9350" s="6">
        <v>96</v>
      </c>
      <c r="K9350" s="7">
        <v>3648</v>
      </c>
      <c r="L9350" s="7">
        <v>1276.8</v>
      </c>
      <c r="M9350" s="8">
        <v>0.35</v>
      </c>
      <c r="N9350" s="2" t="s">
        <v>23</v>
      </c>
      <c r="O9350">
        <f t="shared" si="1168"/>
        <v>2021</v>
      </c>
      <c r="P9350">
        <f t="shared" si="1169"/>
        <v>12</v>
      </c>
      <c r="Q9350" t="str">
        <f t="shared" si="1170"/>
        <v>déc</v>
      </c>
      <c r="R9350" t="str">
        <f t="shared" si="1171"/>
        <v>Connecticut</v>
      </c>
      <c r="S9350" t="str">
        <f t="shared" si="1172"/>
        <v>2021-12</v>
      </c>
      <c r="T9350">
        <f>IF(AND(COUNTIF(Calculs!$Q$2:$Q$12,$O9350)&gt;0,COUNTIF(Calculs!$S$2:$S$12,$E9350)&gt;0,COUNTIF(Calculs!$U$2:$U$12,$H9350)&gt;0),1,0)</f>
        <v>1</v>
      </c>
      <c r="U9350">
        <f t="shared" si="1173"/>
        <v>3648</v>
      </c>
      <c r="V9350">
        <f t="shared" si="1174"/>
        <v>96</v>
      </c>
      <c r="W9350">
        <f t="shared" si="1175"/>
        <v>1276.8</v>
      </c>
    </row>
    <row r="9351" spans="1:23" ht="15.75" customHeight="1" x14ac:dyDescent="0.3">
      <c r="A9351" s="2" t="s">
        <v>13</v>
      </c>
      <c r="B9351" s="2">
        <v>1185732</v>
      </c>
      <c r="C9351" s="3">
        <v>44533</v>
      </c>
      <c r="D9351" s="12" t="str" cm="1">
        <f t="array" ref="D9351">_xlfn.SWITCH(WEEKDAY(C9351,2), 1, "Lundi", 2, "Mardi", 3, "Mercredi", 4, "Jeudi", 5, "Vendredi", 6, "Samedi", 7, "Dimanche", "Erreur")</f>
        <v>Vendredi</v>
      </c>
      <c r="E9351" s="2" t="s">
        <v>14</v>
      </c>
      <c r="F9351" s="2" t="s">
        <v>124</v>
      </c>
      <c r="G9351" s="2" t="s">
        <v>125</v>
      </c>
      <c r="H9351" s="4" t="s">
        <v>21</v>
      </c>
      <c r="I9351" s="5">
        <v>42</v>
      </c>
      <c r="J9351" s="6">
        <v>99</v>
      </c>
      <c r="K9351" s="7">
        <v>4158</v>
      </c>
      <c r="L9351" s="7">
        <v>1455.3</v>
      </c>
      <c r="M9351" s="8">
        <v>0.35</v>
      </c>
      <c r="N9351" s="2" t="s">
        <v>23</v>
      </c>
      <c r="O9351">
        <f t="shared" si="1168"/>
        <v>2021</v>
      </c>
      <c r="P9351">
        <f t="shared" si="1169"/>
        <v>12</v>
      </c>
      <c r="Q9351" t="str">
        <f t="shared" si="1170"/>
        <v>déc</v>
      </c>
      <c r="R9351" t="str">
        <f t="shared" si="1171"/>
        <v>Connecticut</v>
      </c>
      <c r="S9351" t="str">
        <f t="shared" si="1172"/>
        <v>2021-12</v>
      </c>
      <c r="T9351">
        <f>IF(AND(COUNTIF(Calculs!$Q$2:$Q$12,$O9351)&gt;0,COUNTIF(Calculs!$S$2:$S$12,$E9351)&gt;0,COUNTIF(Calculs!$U$2:$U$12,$H9351)&gt;0),1,0)</f>
        <v>1</v>
      </c>
      <c r="U9351">
        <f t="shared" si="1173"/>
        <v>4158</v>
      </c>
      <c r="V9351">
        <f t="shared" si="1174"/>
        <v>99</v>
      </c>
      <c r="W9351">
        <f t="shared" si="1175"/>
        <v>1455.3</v>
      </c>
    </row>
    <row r="9352" spans="1:23" ht="15.75" customHeight="1" x14ac:dyDescent="0.3">
      <c r="A9352" s="2" t="s">
        <v>13</v>
      </c>
      <c r="B9352" s="2">
        <v>1185732</v>
      </c>
      <c r="C9352" s="3">
        <v>44533</v>
      </c>
      <c r="D9352" s="12" t="str" cm="1">
        <f t="array" ref="D9352">_xlfn.SWITCH(WEEKDAY(C9352,2), 1, "Lundi", 2, "Mardi", 3, "Mercredi", 4, "Jeudi", 5, "Vendredi", 6, "Samedi", 7, "Dimanche", "Erreur")</f>
        <v>Vendredi</v>
      </c>
      <c r="E9352" s="2" t="s">
        <v>14</v>
      </c>
      <c r="F9352" s="2" t="s">
        <v>124</v>
      </c>
      <c r="G9352" s="2" t="s">
        <v>125</v>
      </c>
      <c r="H9352" s="4" t="s">
        <v>22</v>
      </c>
      <c r="I9352" s="5">
        <v>52</v>
      </c>
      <c r="J9352" s="6">
        <v>120</v>
      </c>
      <c r="K9352" s="7">
        <v>6240</v>
      </c>
      <c r="L9352" s="7">
        <v>2308.8000000000002</v>
      </c>
      <c r="M9352" s="8">
        <v>0.37</v>
      </c>
      <c r="N9352" s="2" t="s">
        <v>23</v>
      </c>
      <c r="O9352">
        <f t="shared" si="1168"/>
        <v>2021</v>
      </c>
      <c r="P9352">
        <f t="shared" si="1169"/>
        <v>12</v>
      </c>
      <c r="Q9352" t="str">
        <f t="shared" si="1170"/>
        <v>déc</v>
      </c>
      <c r="R9352" t="str">
        <f t="shared" si="1171"/>
        <v>Connecticut</v>
      </c>
      <c r="S9352" t="str">
        <f t="shared" si="1172"/>
        <v>2021-12</v>
      </c>
      <c r="T9352">
        <f>IF(AND(COUNTIF(Calculs!$Q$2:$Q$12,$O9352)&gt;0,COUNTIF(Calculs!$S$2:$S$12,$E9352)&gt;0,COUNTIF(Calculs!$U$2:$U$12,$H9352)&gt;0),1,0)</f>
        <v>1</v>
      </c>
      <c r="U9352">
        <f t="shared" si="1173"/>
        <v>6240</v>
      </c>
      <c r="V9352">
        <f t="shared" si="1174"/>
        <v>120</v>
      </c>
      <c r="W9352">
        <f t="shared" si="1175"/>
        <v>2308.8000000000002</v>
      </c>
    </row>
    <row r="9353" spans="1:23" ht="15.75" customHeight="1" x14ac:dyDescent="0.3">
      <c r="A9353" s="2" t="s">
        <v>13</v>
      </c>
      <c r="B9353" s="2">
        <v>1185732</v>
      </c>
      <c r="C9353" s="3">
        <v>44206</v>
      </c>
      <c r="D9353" s="12" t="str" cm="1">
        <f t="array" ref="D9353">_xlfn.SWITCH(WEEKDAY(C9353,2), 1, "Lundi", 2, "Mardi", 3, "Mercredi", 4, "Jeudi", 5, "Vendredi", 6, "Samedi", 7, "Dimanche", "Erreur")</f>
        <v>Dimanche</v>
      </c>
      <c r="E9353" s="2" t="s">
        <v>14</v>
      </c>
      <c r="F9353" s="2" t="s">
        <v>124</v>
      </c>
      <c r="G9353" s="2" t="s">
        <v>125</v>
      </c>
      <c r="H9353" s="4" t="s">
        <v>16</v>
      </c>
      <c r="I9353" s="5">
        <v>23</v>
      </c>
      <c r="J9353" s="6">
        <v>149</v>
      </c>
      <c r="K9353" s="7">
        <v>3427</v>
      </c>
      <c r="L9353" s="7">
        <v>1439.34</v>
      </c>
      <c r="M9353" s="8">
        <v>0.42</v>
      </c>
      <c r="N9353" s="2" t="s">
        <v>23</v>
      </c>
      <c r="O9353">
        <f t="shared" si="1168"/>
        <v>2021</v>
      </c>
      <c r="P9353">
        <f t="shared" si="1169"/>
        <v>1</v>
      </c>
      <c r="Q9353" t="str">
        <f t="shared" si="1170"/>
        <v>janv</v>
      </c>
      <c r="R9353" t="str">
        <f t="shared" si="1171"/>
        <v>Connecticut</v>
      </c>
      <c r="S9353" t="str">
        <f t="shared" si="1172"/>
        <v>2021-01</v>
      </c>
      <c r="T9353">
        <f>IF(AND(COUNTIF(Calculs!$Q$2:$Q$12,$O9353)&gt;0,COUNTIF(Calculs!$S$2:$S$12,$E9353)&gt;0,COUNTIF(Calculs!$U$2:$U$12,$H9353)&gt;0),1,0)</f>
        <v>1</v>
      </c>
      <c r="U9353">
        <f t="shared" si="1173"/>
        <v>3427</v>
      </c>
      <c r="V9353">
        <f t="shared" si="1174"/>
        <v>149</v>
      </c>
      <c r="W9353">
        <f t="shared" si="1175"/>
        <v>1439.34</v>
      </c>
    </row>
    <row r="9354" spans="1:23" ht="15.75" customHeight="1" x14ac:dyDescent="0.3">
      <c r="A9354" s="2" t="s">
        <v>13</v>
      </c>
      <c r="B9354" s="2">
        <v>1185732</v>
      </c>
      <c r="C9354" s="3">
        <v>44206</v>
      </c>
      <c r="D9354" s="12" t="str" cm="1">
        <f t="array" ref="D9354">_xlfn.SWITCH(WEEKDAY(C9354,2), 1, "Lundi", 2, "Mardi", 3, "Mercredi", 4, "Jeudi", 5, "Vendredi", 6, "Samedi", 7, "Dimanche", "Erreur")</f>
        <v>Dimanche</v>
      </c>
      <c r="E9354" s="2" t="s">
        <v>14</v>
      </c>
      <c r="F9354" s="2" t="s">
        <v>124</v>
      </c>
      <c r="G9354" s="2" t="s">
        <v>125</v>
      </c>
      <c r="H9354" s="4" t="s">
        <v>18</v>
      </c>
      <c r="I9354" s="5">
        <v>28</v>
      </c>
      <c r="J9354" s="6">
        <v>79</v>
      </c>
      <c r="K9354" s="7">
        <v>2212</v>
      </c>
      <c r="L9354" s="7">
        <v>884.8</v>
      </c>
      <c r="M9354" s="8">
        <v>0.39999999999999997</v>
      </c>
      <c r="N9354" s="2" t="s">
        <v>23</v>
      </c>
      <c r="O9354">
        <f t="shared" si="1168"/>
        <v>2021</v>
      </c>
      <c r="P9354">
        <f t="shared" si="1169"/>
        <v>1</v>
      </c>
      <c r="Q9354" t="str">
        <f t="shared" si="1170"/>
        <v>janv</v>
      </c>
      <c r="R9354" t="str">
        <f t="shared" si="1171"/>
        <v>Connecticut</v>
      </c>
      <c r="S9354" t="str">
        <f t="shared" si="1172"/>
        <v>2021-01</v>
      </c>
      <c r="T9354">
        <f>IF(AND(COUNTIF(Calculs!$Q$2:$Q$12,$O9354)&gt;0,COUNTIF(Calculs!$S$2:$S$12,$E9354)&gt;0,COUNTIF(Calculs!$U$2:$U$12,$H9354)&gt;0),1,0)</f>
        <v>1</v>
      </c>
      <c r="U9354">
        <f t="shared" si="1173"/>
        <v>2212</v>
      </c>
      <c r="V9354">
        <f t="shared" si="1174"/>
        <v>79</v>
      </c>
      <c r="W9354">
        <f t="shared" si="1175"/>
        <v>884.8</v>
      </c>
    </row>
    <row r="9355" spans="1:23" ht="15.75" customHeight="1" x14ac:dyDescent="0.3">
      <c r="A9355" s="2" t="s">
        <v>13</v>
      </c>
      <c r="B9355" s="2">
        <v>1185732</v>
      </c>
      <c r="C9355" s="3">
        <v>44206</v>
      </c>
      <c r="D9355" s="12" t="str" cm="1">
        <f t="array" ref="D9355">_xlfn.SWITCH(WEEKDAY(C9355,2), 1, "Lundi", 2, "Mardi", 3, "Mercredi", 4, "Jeudi", 5, "Vendredi", 6, "Samedi", 7, "Dimanche", "Erreur")</f>
        <v>Dimanche</v>
      </c>
      <c r="E9355" s="2" t="s">
        <v>14</v>
      </c>
      <c r="F9355" s="2" t="s">
        <v>124</v>
      </c>
      <c r="G9355" s="2" t="s">
        <v>125</v>
      </c>
      <c r="H9355" s="4" t="s">
        <v>19</v>
      </c>
      <c r="I9355" s="5">
        <v>19</v>
      </c>
      <c r="J9355" s="6">
        <v>72</v>
      </c>
      <c r="K9355" s="7">
        <v>1368</v>
      </c>
      <c r="L9355" s="7">
        <v>574.56000000000006</v>
      </c>
      <c r="M9355" s="8">
        <v>0.42000000000000004</v>
      </c>
      <c r="N9355" s="2" t="s">
        <v>23</v>
      </c>
      <c r="O9355">
        <f t="shared" si="1168"/>
        <v>2021</v>
      </c>
      <c r="P9355">
        <f t="shared" si="1169"/>
        <v>1</v>
      </c>
      <c r="Q9355" t="str">
        <f t="shared" si="1170"/>
        <v>janv</v>
      </c>
      <c r="R9355" t="str">
        <f t="shared" si="1171"/>
        <v>Connecticut</v>
      </c>
      <c r="S9355" t="str">
        <f t="shared" si="1172"/>
        <v>2021-01</v>
      </c>
      <c r="T9355">
        <f>IF(AND(COUNTIF(Calculs!$Q$2:$Q$12,$O9355)&gt;0,COUNTIF(Calculs!$S$2:$S$12,$E9355)&gt;0,COUNTIF(Calculs!$U$2:$U$12,$H9355)&gt;0),1,0)</f>
        <v>1</v>
      </c>
      <c r="U9355">
        <f t="shared" si="1173"/>
        <v>1368</v>
      </c>
      <c r="V9355">
        <f t="shared" si="1174"/>
        <v>72</v>
      </c>
      <c r="W9355">
        <f t="shared" si="1175"/>
        <v>574.56000000000006</v>
      </c>
    </row>
    <row r="9356" spans="1:23" ht="15.75" customHeight="1" x14ac:dyDescent="0.3">
      <c r="A9356" s="2" t="s">
        <v>13</v>
      </c>
      <c r="B9356" s="2">
        <v>1185732</v>
      </c>
      <c r="C9356" s="3">
        <v>44206</v>
      </c>
      <c r="D9356" s="12" t="str" cm="1">
        <f t="array" ref="D9356">_xlfn.SWITCH(WEEKDAY(C9356,2), 1, "Lundi", 2, "Mardi", 3, "Mercredi", 4, "Jeudi", 5, "Vendredi", 6, "Samedi", 7, "Dimanche", "Erreur")</f>
        <v>Dimanche</v>
      </c>
      <c r="E9356" s="2" t="s">
        <v>14</v>
      </c>
      <c r="F9356" s="2" t="s">
        <v>124</v>
      </c>
      <c r="G9356" s="2" t="s">
        <v>125</v>
      </c>
      <c r="H9356" s="4" t="s">
        <v>20</v>
      </c>
      <c r="I9356" s="5">
        <v>24</v>
      </c>
      <c r="J9356" s="6">
        <v>24</v>
      </c>
      <c r="K9356" s="7">
        <v>576</v>
      </c>
      <c r="L9356" s="7">
        <v>264.96000000000004</v>
      </c>
      <c r="M9356" s="8">
        <v>0.46</v>
      </c>
      <c r="N9356" s="2" t="s">
        <v>23</v>
      </c>
      <c r="O9356">
        <f t="shared" si="1168"/>
        <v>2021</v>
      </c>
      <c r="P9356">
        <f t="shared" si="1169"/>
        <v>1</v>
      </c>
      <c r="Q9356" t="str">
        <f t="shared" si="1170"/>
        <v>janv</v>
      </c>
      <c r="R9356" t="str">
        <f t="shared" si="1171"/>
        <v>Connecticut</v>
      </c>
      <c r="S9356" t="str">
        <f t="shared" si="1172"/>
        <v>2021-01</v>
      </c>
      <c r="T9356">
        <f>IF(AND(COUNTIF(Calculs!$Q$2:$Q$12,$O9356)&gt;0,COUNTIF(Calculs!$S$2:$S$12,$E9356)&gt;0,COUNTIF(Calculs!$U$2:$U$12,$H9356)&gt;0),1,0)</f>
        <v>1</v>
      </c>
      <c r="U9356">
        <f t="shared" si="1173"/>
        <v>576</v>
      </c>
      <c r="V9356">
        <f t="shared" si="1174"/>
        <v>24</v>
      </c>
      <c r="W9356">
        <f t="shared" si="1175"/>
        <v>264.96000000000004</v>
      </c>
    </row>
    <row r="9357" spans="1:23" ht="15.75" customHeight="1" x14ac:dyDescent="0.3">
      <c r="A9357" s="2" t="s">
        <v>13</v>
      </c>
      <c r="B9357" s="2">
        <v>1185732</v>
      </c>
      <c r="C9357" s="3">
        <v>44206</v>
      </c>
      <c r="D9357" s="12" t="str" cm="1">
        <f t="array" ref="D9357">_xlfn.SWITCH(WEEKDAY(C9357,2), 1, "Lundi", 2, "Mardi", 3, "Mercredi", 4, "Jeudi", 5, "Vendredi", 6, "Samedi", 7, "Dimanche", "Erreur")</f>
        <v>Dimanche</v>
      </c>
      <c r="E9357" s="2" t="s">
        <v>14</v>
      </c>
      <c r="F9357" s="2" t="s">
        <v>124</v>
      </c>
      <c r="G9357" s="2" t="s">
        <v>125</v>
      </c>
      <c r="H9357" s="4" t="s">
        <v>21</v>
      </c>
      <c r="I9357" s="5">
        <v>34</v>
      </c>
      <c r="J9357" s="6">
        <v>44</v>
      </c>
      <c r="K9357" s="7">
        <v>1496</v>
      </c>
      <c r="L9357" s="7">
        <v>538.55999999999995</v>
      </c>
      <c r="M9357" s="8">
        <v>0.36</v>
      </c>
      <c r="N9357" s="2" t="s">
        <v>23</v>
      </c>
      <c r="O9357">
        <f t="shared" si="1168"/>
        <v>2021</v>
      </c>
      <c r="P9357">
        <f t="shared" si="1169"/>
        <v>1</v>
      </c>
      <c r="Q9357" t="str">
        <f t="shared" si="1170"/>
        <v>janv</v>
      </c>
      <c r="R9357" t="str">
        <f t="shared" si="1171"/>
        <v>Connecticut</v>
      </c>
      <c r="S9357" t="str">
        <f t="shared" si="1172"/>
        <v>2021-01</v>
      </c>
      <c r="T9357">
        <f>IF(AND(COUNTIF(Calculs!$Q$2:$Q$12,$O9357)&gt;0,COUNTIF(Calculs!$S$2:$S$12,$E9357)&gt;0,COUNTIF(Calculs!$U$2:$U$12,$H9357)&gt;0),1,0)</f>
        <v>1</v>
      </c>
      <c r="U9357">
        <f t="shared" si="1173"/>
        <v>1496</v>
      </c>
      <c r="V9357">
        <f t="shared" si="1174"/>
        <v>44</v>
      </c>
      <c r="W9357">
        <f t="shared" si="1175"/>
        <v>538.55999999999995</v>
      </c>
    </row>
    <row r="9358" spans="1:23" ht="15.75" customHeight="1" x14ac:dyDescent="0.3">
      <c r="A9358" s="2" t="s">
        <v>13</v>
      </c>
      <c r="B9358" s="2">
        <v>1185732</v>
      </c>
      <c r="C9358" s="3">
        <v>44206</v>
      </c>
      <c r="D9358" s="12" t="str" cm="1">
        <f t="array" ref="D9358">_xlfn.SWITCH(WEEKDAY(C9358,2), 1, "Lundi", 2, "Mardi", 3, "Mercredi", 4, "Jeudi", 5, "Vendredi", 6, "Samedi", 7, "Dimanche", "Erreur")</f>
        <v>Dimanche</v>
      </c>
      <c r="E9358" s="2" t="s">
        <v>14</v>
      </c>
      <c r="F9358" s="2" t="s">
        <v>124</v>
      </c>
      <c r="G9358" s="2" t="s">
        <v>125</v>
      </c>
      <c r="H9358" s="4" t="s">
        <v>22</v>
      </c>
      <c r="I9358" s="5">
        <v>26</v>
      </c>
      <c r="J9358" s="6">
        <v>72</v>
      </c>
      <c r="K9358" s="7">
        <v>1872</v>
      </c>
      <c r="L9358" s="7">
        <v>879.84</v>
      </c>
      <c r="M9358" s="8">
        <v>0.47000000000000003</v>
      </c>
      <c r="N9358" s="2" t="s">
        <v>23</v>
      </c>
      <c r="O9358">
        <f t="shared" si="1168"/>
        <v>2021</v>
      </c>
      <c r="P9358">
        <f t="shared" si="1169"/>
        <v>1</v>
      </c>
      <c r="Q9358" t="str">
        <f t="shared" si="1170"/>
        <v>janv</v>
      </c>
      <c r="R9358" t="str">
        <f t="shared" si="1171"/>
        <v>Connecticut</v>
      </c>
      <c r="S9358" t="str">
        <f t="shared" si="1172"/>
        <v>2021-01</v>
      </c>
      <c r="T9358">
        <f>IF(AND(COUNTIF(Calculs!$Q$2:$Q$12,$O9358)&gt;0,COUNTIF(Calculs!$S$2:$S$12,$E9358)&gt;0,COUNTIF(Calculs!$U$2:$U$12,$H9358)&gt;0),1,0)</f>
        <v>1</v>
      </c>
      <c r="U9358">
        <f t="shared" si="1173"/>
        <v>1872</v>
      </c>
      <c r="V9358">
        <f t="shared" si="1174"/>
        <v>72</v>
      </c>
      <c r="W9358">
        <f t="shared" si="1175"/>
        <v>879.84</v>
      </c>
    </row>
    <row r="9359" spans="1:23" ht="15.75" customHeight="1" x14ac:dyDescent="0.3">
      <c r="A9359" s="2" t="s">
        <v>13</v>
      </c>
      <c r="B9359" s="2">
        <v>1185732</v>
      </c>
      <c r="C9359" s="3">
        <v>44235</v>
      </c>
      <c r="D9359" s="12" t="str" cm="1">
        <f t="array" ref="D9359">_xlfn.SWITCH(WEEKDAY(C9359,2), 1, "Lundi", 2, "Mardi", 3, "Mercredi", 4, "Jeudi", 5, "Vendredi", 6, "Samedi", 7, "Dimanche", "Erreur")</f>
        <v>Lundi</v>
      </c>
      <c r="E9359" s="2" t="s">
        <v>14</v>
      </c>
      <c r="F9359" s="2" t="s">
        <v>124</v>
      </c>
      <c r="G9359" s="2" t="s">
        <v>125</v>
      </c>
      <c r="H9359" s="4" t="s">
        <v>16</v>
      </c>
      <c r="I9359" s="5">
        <v>24</v>
      </c>
      <c r="J9359" s="6">
        <v>162</v>
      </c>
      <c r="K9359" s="7">
        <v>3888</v>
      </c>
      <c r="L9359" s="7">
        <v>1555.1999999999998</v>
      </c>
      <c r="M9359" s="8">
        <v>0.39999999999999997</v>
      </c>
      <c r="N9359" s="2" t="s">
        <v>23</v>
      </c>
      <c r="O9359">
        <f t="shared" si="1168"/>
        <v>2021</v>
      </c>
      <c r="P9359">
        <f t="shared" si="1169"/>
        <v>2</v>
      </c>
      <c r="Q9359" t="str">
        <f t="shared" si="1170"/>
        <v>févr</v>
      </c>
      <c r="R9359" t="str">
        <f t="shared" si="1171"/>
        <v>Connecticut</v>
      </c>
      <c r="S9359" t="str">
        <f t="shared" si="1172"/>
        <v>2021-02</v>
      </c>
      <c r="T9359">
        <f>IF(AND(COUNTIF(Calculs!$Q$2:$Q$12,$O9359)&gt;0,COUNTIF(Calculs!$S$2:$S$12,$E9359)&gt;0,COUNTIF(Calculs!$U$2:$U$12,$H9359)&gt;0),1,0)</f>
        <v>1</v>
      </c>
      <c r="U9359">
        <f t="shared" si="1173"/>
        <v>3888</v>
      </c>
      <c r="V9359">
        <f t="shared" si="1174"/>
        <v>162</v>
      </c>
      <c r="W9359">
        <f t="shared" si="1175"/>
        <v>1555.1999999999998</v>
      </c>
    </row>
    <row r="9360" spans="1:23" ht="15.75" customHeight="1" x14ac:dyDescent="0.3">
      <c r="A9360" s="2" t="s">
        <v>13</v>
      </c>
      <c r="B9360" s="2">
        <v>1185732</v>
      </c>
      <c r="C9360" s="3">
        <v>44235</v>
      </c>
      <c r="D9360" s="12" t="str" cm="1">
        <f t="array" ref="D9360">_xlfn.SWITCH(WEEKDAY(C9360,2), 1, "Lundi", 2, "Mardi", 3, "Mercredi", 4, "Jeudi", 5, "Vendredi", 6, "Samedi", 7, "Dimanche", "Erreur")</f>
        <v>Lundi</v>
      </c>
      <c r="E9360" s="2" t="s">
        <v>14</v>
      </c>
      <c r="F9360" s="2" t="s">
        <v>124</v>
      </c>
      <c r="G9360" s="2" t="s">
        <v>125</v>
      </c>
      <c r="H9360" s="4" t="s">
        <v>18</v>
      </c>
      <c r="I9360" s="5">
        <v>24</v>
      </c>
      <c r="J9360" s="6">
        <v>41</v>
      </c>
      <c r="K9360" s="7">
        <v>984</v>
      </c>
      <c r="L9360" s="7">
        <v>383.75999999999993</v>
      </c>
      <c r="M9360" s="8">
        <v>0.38999999999999996</v>
      </c>
      <c r="N9360" s="2" t="s">
        <v>23</v>
      </c>
      <c r="O9360">
        <f t="shared" si="1168"/>
        <v>2021</v>
      </c>
      <c r="P9360">
        <f t="shared" si="1169"/>
        <v>2</v>
      </c>
      <c r="Q9360" t="str">
        <f t="shared" si="1170"/>
        <v>févr</v>
      </c>
      <c r="R9360" t="str">
        <f t="shared" si="1171"/>
        <v>Connecticut</v>
      </c>
      <c r="S9360" t="str">
        <f t="shared" si="1172"/>
        <v>2021-02</v>
      </c>
      <c r="T9360">
        <f>IF(AND(COUNTIF(Calculs!$Q$2:$Q$12,$O9360)&gt;0,COUNTIF(Calculs!$S$2:$S$12,$E9360)&gt;0,COUNTIF(Calculs!$U$2:$U$12,$H9360)&gt;0),1,0)</f>
        <v>1</v>
      </c>
      <c r="U9360">
        <f t="shared" si="1173"/>
        <v>984</v>
      </c>
      <c r="V9360">
        <f t="shared" si="1174"/>
        <v>41</v>
      </c>
      <c r="W9360">
        <f t="shared" si="1175"/>
        <v>383.75999999999993</v>
      </c>
    </row>
    <row r="9361" spans="1:23" ht="15.75" customHeight="1" x14ac:dyDescent="0.3">
      <c r="A9361" s="2" t="s">
        <v>13</v>
      </c>
      <c r="B9361" s="2">
        <v>1185732</v>
      </c>
      <c r="C9361" s="3">
        <v>44235</v>
      </c>
      <c r="D9361" s="12" t="str" cm="1">
        <f t="array" ref="D9361">_xlfn.SWITCH(WEEKDAY(C9361,2), 1, "Lundi", 2, "Mardi", 3, "Mercredi", 4, "Jeudi", 5, "Vendredi", 6, "Samedi", 7, "Dimanche", "Erreur")</f>
        <v>Lundi</v>
      </c>
      <c r="E9361" s="2" t="s">
        <v>14</v>
      </c>
      <c r="F9361" s="2" t="s">
        <v>124</v>
      </c>
      <c r="G9361" s="2" t="s">
        <v>125</v>
      </c>
      <c r="H9361" s="4" t="s">
        <v>19</v>
      </c>
      <c r="I9361" s="5">
        <v>18</v>
      </c>
      <c r="J9361" s="6">
        <v>53</v>
      </c>
      <c r="K9361" s="7">
        <v>954</v>
      </c>
      <c r="L9361" s="7">
        <v>410.22</v>
      </c>
      <c r="M9361" s="8">
        <v>0.43000000000000005</v>
      </c>
      <c r="N9361" s="2" t="s">
        <v>23</v>
      </c>
      <c r="O9361">
        <f t="shared" si="1168"/>
        <v>2021</v>
      </c>
      <c r="P9361">
        <f t="shared" si="1169"/>
        <v>2</v>
      </c>
      <c r="Q9361" t="str">
        <f t="shared" si="1170"/>
        <v>févr</v>
      </c>
      <c r="R9361" t="str">
        <f t="shared" si="1171"/>
        <v>Connecticut</v>
      </c>
      <c r="S9361" t="str">
        <f t="shared" si="1172"/>
        <v>2021-02</v>
      </c>
      <c r="T9361">
        <f>IF(AND(COUNTIF(Calculs!$Q$2:$Q$12,$O9361)&gt;0,COUNTIF(Calculs!$S$2:$S$12,$E9361)&gt;0,COUNTIF(Calculs!$U$2:$U$12,$H9361)&gt;0),1,0)</f>
        <v>1</v>
      </c>
      <c r="U9361">
        <f t="shared" si="1173"/>
        <v>954</v>
      </c>
      <c r="V9361">
        <f t="shared" si="1174"/>
        <v>53</v>
      </c>
      <c r="W9361">
        <f t="shared" si="1175"/>
        <v>410.22</v>
      </c>
    </row>
    <row r="9362" spans="1:23" ht="15.75" customHeight="1" x14ac:dyDescent="0.3">
      <c r="A9362" s="2" t="s">
        <v>13</v>
      </c>
      <c r="B9362" s="2">
        <v>1185732</v>
      </c>
      <c r="C9362" s="3">
        <v>44235</v>
      </c>
      <c r="D9362" s="12" t="str" cm="1">
        <f t="array" ref="D9362">_xlfn.SWITCH(WEEKDAY(C9362,2), 1, "Lundi", 2, "Mardi", 3, "Mercredi", 4, "Jeudi", 5, "Vendredi", 6, "Samedi", 7, "Dimanche", "Erreur")</f>
        <v>Lundi</v>
      </c>
      <c r="E9362" s="2" t="s">
        <v>14</v>
      </c>
      <c r="F9362" s="2" t="s">
        <v>126</v>
      </c>
      <c r="G9362" s="2" t="s">
        <v>127</v>
      </c>
      <c r="H9362" s="4" t="s">
        <v>20</v>
      </c>
      <c r="I9362" s="5">
        <v>20</v>
      </c>
      <c r="J9362" s="6">
        <v>16</v>
      </c>
      <c r="K9362" s="7">
        <v>320</v>
      </c>
      <c r="L9362" s="7">
        <v>144</v>
      </c>
      <c r="M9362" s="8">
        <v>0.45</v>
      </c>
      <c r="N9362" s="2" t="s">
        <v>23</v>
      </c>
      <c r="O9362">
        <f t="shared" si="1168"/>
        <v>2021</v>
      </c>
      <c r="P9362">
        <f t="shared" si="1169"/>
        <v>2</v>
      </c>
      <c r="Q9362" t="str">
        <f t="shared" si="1170"/>
        <v>févr</v>
      </c>
      <c r="R9362" t="str">
        <f t="shared" si="1171"/>
        <v>Rhode Island</v>
      </c>
      <c r="S9362" t="str">
        <f t="shared" si="1172"/>
        <v>2021-02</v>
      </c>
      <c r="T9362">
        <f>IF(AND(COUNTIF(Calculs!$Q$2:$Q$12,$O9362)&gt;0,COUNTIF(Calculs!$S$2:$S$12,$E9362)&gt;0,COUNTIF(Calculs!$U$2:$U$12,$H9362)&gt;0),1,0)</f>
        <v>1</v>
      </c>
      <c r="U9362">
        <f t="shared" si="1173"/>
        <v>320</v>
      </c>
      <c r="V9362">
        <f t="shared" si="1174"/>
        <v>16</v>
      </c>
      <c r="W9362">
        <f t="shared" si="1175"/>
        <v>144</v>
      </c>
    </row>
    <row r="9363" spans="1:23" ht="15.75" customHeight="1" x14ac:dyDescent="0.3">
      <c r="A9363" s="2" t="s">
        <v>13</v>
      </c>
      <c r="B9363" s="2">
        <v>1185732</v>
      </c>
      <c r="C9363" s="3">
        <v>44235</v>
      </c>
      <c r="D9363" s="12" t="str" cm="1">
        <f t="array" ref="D9363">_xlfn.SWITCH(WEEKDAY(C9363,2), 1, "Lundi", 2, "Mardi", 3, "Mercredi", 4, "Jeudi", 5, "Vendredi", 6, "Samedi", 7, "Dimanche", "Erreur")</f>
        <v>Lundi</v>
      </c>
      <c r="E9363" s="2" t="s">
        <v>14</v>
      </c>
      <c r="F9363" s="2" t="s">
        <v>126</v>
      </c>
      <c r="G9363" s="2" t="s">
        <v>127</v>
      </c>
      <c r="H9363" s="4" t="s">
        <v>21</v>
      </c>
      <c r="I9363" s="5">
        <v>34</v>
      </c>
      <c r="J9363" s="6">
        <v>40</v>
      </c>
      <c r="K9363" s="7">
        <v>1360</v>
      </c>
      <c r="L9363" s="7">
        <v>489.59999999999997</v>
      </c>
      <c r="M9363" s="8">
        <v>0.36</v>
      </c>
      <c r="N9363" s="2" t="s">
        <v>23</v>
      </c>
      <c r="O9363">
        <f t="shared" si="1168"/>
        <v>2021</v>
      </c>
      <c r="P9363">
        <f t="shared" si="1169"/>
        <v>2</v>
      </c>
      <c r="Q9363" t="str">
        <f t="shared" si="1170"/>
        <v>févr</v>
      </c>
      <c r="R9363" t="str">
        <f t="shared" si="1171"/>
        <v>Rhode Island</v>
      </c>
      <c r="S9363" t="str">
        <f t="shared" si="1172"/>
        <v>2021-02</v>
      </c>
      <c r="T9363">
        <f>IF(AND(COUNTIF(Calculs!$Q$2:$Q$12,$O9363)&gt;0,COUNTIF(Calculs!$S$2:$S$12,$E9363)&gt;0,COUNTIF(Calculs!$U$2:$U$12,$H9363)&gt;0),1,0)</f>
        <v>1</v>
      </c>
      <c r="U9363">
        <f t="shared" si="1173"/>
        <v>1360</v>
      </c>
      <c r="V9363">
        <f t="shared" si="1174"/>
        <v>40</v>
      </c>
      <c r="W9363">
        <f t="shared" si="1175"/>
        <v>489.59999999999997</v>
      </c>
    </row>
    <row r="9364" spans="1:23" ht="15.75" customHeight="1" x14ac:dyDescent="0.3">
      <c r="A9364" s="2" t="s">
        <v>13</v>
      </c>
      <c r="B9364" s="2">
        <v>1185732</v>
      </c>
      <c r="C9364" s="3">
        <v>44235</v>
      </c>
      <c r="D9364" s="12" t="str" cm="1">
        <f t="array" ref="D9364">_xlfn.SWITCH(WEEKDAY(C9364,2), 1, "Lundi", 2, "Mardi", 3, "Mercredi", 4, "Jeudi", 5, "Vendredi", 6, "Samedi", 7, "Dimanche", "Erreur")</f>
        <v>Lundi</v>
      </c>
      <c r="E9364" s="2" t="s">
        <v>14</v>
      </c>
      <c r="F9364" s="2" t="s">
        <v>126</v>
      </c>
      <c r="G9364" s="2" t="s">
        <v>127</v>
      </c>
      <c r="H9364" s="4" t="s">
        <v>22</v>
      </c>
      <c r="I9364" s="5">
        <v>27</v>
      </c>
      <c r="J9364" s="6">
        <v>77</v>
      </c>
      <c r="K9364" s="7">
        <v>2079</v>
      </c>
      <c r="L9364" s="7">
        <v>977.13000000000011</v>
      </c>
      <c r="M9364" s="8">
        <v>0.47000000000000003</v>
      </c>
      <c r="N9364" s="2" t="s">
        <v>23</v>
      </c>
      <c r="O9364">
        <f t="shared" si="1168"/>
        <v>2021</v>
      </c>
      <c r="P9364">
        <f t="shared" si="1169"/>
        <v>2</v>
      </c>
      <c r="Q9364" t="str">
        <f t="shared" si="1170"/>
        <v>févr</v>
      </c>
      <c r="R9364" t="str">
        <f t="shared" si="1171"/>
        <v>Rhode Island</v>
      </c>
      <c r="S9364" t="str">
        <f t="shared" si="1172"/>
        <v>2021-02</v>
      </c>
      <c r="T9364">
        <f>IF(AND(COUNTIF(Calculs!$Q$2:$Q$12,$O9364)&gt;0,COUNTIF(Calculs!$S$2:$S$12,$E9364)&gt;0,COUNTIF(Calculs!$U$2:$U$12,$H9364)&gt;0),1,0)</f>
        <v>1</v>
      </c>
      <c r="U9364">
        <f t="shared" si="1173"/>
        <v>2079</v>
      </c>
      <c r="V9364">
        <f t="shared" si="1174"/>
        <v>77</v>
      </c>
      <c r="W9364">
        <f t="shared" si="1175"/>
        <v>977.13000000000011</v>
      </c>
    </row>
    <row r="9365" spans="1:23" ht="15.75" customHeight="1" x14ac:dyDescent="0.3">
      <c r="A9365" s="2" t="s">
        <v>13</v>
      </c>
      <c r="B9365" s="2">
        <v>1185732</v>
      </c>
      <c r="C9365" s="3">
        <v>44261</v>
      </c>
      <c r="D9365" s="12" t="str" cm="1">
        <f t="array" ref="D9365">_xlfn.SWITCH(WEEKDAY(C9365,2), 1, "Lundi", 2, "Mardi", 3, "Mercredi", 4, "Jeudi", 5, "Vendredi", 6, "Samedi", 7, "Dimanche", "Erreur")</f>
        <v>Samedi</v>
      </c>
      <c r="E9365" s="2" t="s">
        <v>14</v>
      </c>
      <c r="F9365" s="2" t="s">
        <v>126</v>
      </c>
      <c r="G9365" s="2" t="s">
        <v>127</v>
      </c>
      <c r="H9365" s="4" t="s">
        <v>16</v>
      </c>
      <c r="I9365" s="5">
        <v>26</v>
      </c>
      <c r="J9365" s="6">
        <v>156</v>
      </c>
      <c r="K9365" s="7">
        <v>4056</v>
      </c>
      <c r="L9365" s="7">
        <v>1500.72</v>
      </c>
      <c r="M9365" s="8">
        <v>0.37</v>
      </c>
      <c r="N9365" s="2" t="s">
        <v>23</v>
      </c>
      <c r="O9365">
        <f t="shared" si="1168"/>
        <v>2021</v>
      </c>
      <c r="P9365">
        <f t="shared" si="1169"/>
        <v>3</v>
      </c>
      <c r="Q9365" t="str">
        <f t="shared" si="1170"/>
        <v>mars</v>
      </c>
      <c r="R9365" t="str">
        <f t="shared" si="1171"/>
        <v>Rhode Island</v>
      </c>
      <c r="S9365" t="str">
        <f t="shared" si="1172"/>
        <v>2021-03</v>
      </c>
      <c r="T9365">
        <f>IF(AND(COUNTIF(Calculs!$Q$2:$Q$12,$O9365)&gt;0,COUNTIF(Calculs!$S$2:$S$12,$E9365)&gt;0,COUNTIF(Calculs!$U$2:$U$12,$H9365)&gt;0),1,0)</f>
        <v>1</v>
      </c>
      <c r="U9365">
        <f t="shared" si="1173"/>
        <v>4056</v>
      </c>
      <c r="V9365">
        <f t="shared" si="1174"/>
        <v>156</v>
      </c>
      <c r="W9365">
        <f t="shared" si="1175"/>
        <v>1500.72</v>
      </c>
    </row>
    <row r="9366" spans="1:23" ht="15.75" customHeight="1" x14ac:dyDescent="0.3">
      <c r="A9366" s="2" t="s">
        <v>13</v>
      </c>
      <c r="B9366" s="2">
        <v>1185732</v>
      </c>
      <c r="C9366" s="3">
        <v>44261</v>
      </c>
      <c r="D9366" s="12" t="str" cm="1">
        <f t="array" ref="D9366">_xlfn.SWITCH(WEEKDAY(C9366,2), 1, "Lundi", 2, "Mardi", 3, "Mercredi", 4, "Jeudi", 5, "Vendredi", 6, "Samedi", 7, "Dimanche", "Erreur")</f>
        <v>Samedi</v>
      </c>
      <c r="E9366" s="2" t="s">
        <v>14</v>
      </c>
      <c r="F9366" s="2" t="s">
        <v>126</v>
      </c>
      <c r="G9366" s="2" t="s">
        <v>127</v>
      </c>
      <c r="H9366" s="4" t="s">
        <v>18</v>
      </c>
      <c r="I9366" s="5">
        <v>27</v>
      </c>
      <c r="J9366" s="6">
        <v>45</v>
      </c>
      <c r="K9366" s="7">
        <v>1215</v>
      </c>
      <c r="L9366" s="7">
        <v>473.84999999999997</v>
      </c>
      <c r="M9366" s="8">
        <v>0.38999999999999996</v>
      </c>
      <c r="N9366" s="2" t="s">
        <v>23</v>
      </c>
      <c r="O9366">
        <f t="shared" si="1168"/>
        <v>2021</v>
      </c>
      <c r="P9366">
        <f t="shared" si="1169"/>
        <v>3</v>
      </c>
      <c r="Q9366" t="str">
        <f t="shared" si="1170"/>
        <v>mars</v>
      </c>
      <c r="R9366" t="str">
        <f t="shared" si="1171"/>
        <v>Rhode Island</v>
      </c>
      <c r="S9366" t="str">
        <f t="shared" si="1172"/>
        <v>2021-03</v>
      </c>
      <c r="T9366">
        <f>IF(AND(COUNTIF(Calculs!$Q$2:$Q$12,$O9366)&gt;0,COUNTIF(Calculs!$S$2:$S$12,$E9366)&gt;0,COUNTIF(Calculs!$U$2:$U$12,$H9366)&gt;0),1,0)</f>
        <v>1</v>
      </c>
      <c r="U9366">
        <f t="shared" si="1173"/>
        <v>1215</v>
      </c>
      <c r="V9366">
        <f t="shared" si="1174"/>
        <v>45</v>
      </c>
      <c r="W9366">
        <f t="shared" si="1175"/>
        <v>473.84999999999997</v>
      </c>
    </row>
    <row r="9367" spans="1:23" ht="15.75" customHeight="1" x14ac:dyDescent="0.3">
      <c r="A9367" s="2" t="s">
        <v>13</v>
      </c>
      <c r="B9367" s="2">
        <v>1185732</v>
      </c>
      <c r="C9367" s="3">
        <v>44261</v>
      </c>
      <c r="D9367" s="12" t="str" cm="1">
        <f t="array" ref="D9367">_xlfn.SWITCH(WEEKDAY(C9367,2), 1, "Lundi", 2, "Mardi", 3, "Mercredi", 4, "Jeudi", 5, "Vendredi", 6, "Samedi", 7, "Dimanche", "Erreur")</f>
        <v>Samedi</v>
      </c>
      <c r="E9367" s="2" t="s">
        <v>14</v>
      </c>
      <c r="F9367" s="2" t="s">
        <v>126</v>
      </c>
      <c r="G9367" s="2" t="s">
        <v>127</v>
      </c>
      <c r="H9367" s="4" t="s">
        <v>19</v>
      </c>
      <c r="I9367" s="5">
        <v>17</v>
      </c>
      <c r="J9367" s="6">
        <v>56</v>
      </c>
      <c r="K9367" s="7">
        <v>952</v>
      </c>
      <c r="L9367" s="7">
        <v>447.44000000000005</v>
      </c>
      <c r="M9367" s="8">
        <v>0.47000000000000003</v>
      </c>
      <c r="N9367" s="2" t="s">
        <v>23</v>
      </c>
      <c r="O9367">
        <f t="shared" si="1168"/>
        <v>2021</v>
      </c>
      <c r="P9367">
        <f t="shared" si="1169"/>
        <v>3</v>
      </c>
      <c r="Q9367" t="str">
        <f t="shared" si="1170"/>
        <v>mars</v>
      </c>
      <c r="R9367" t="str">
        <f t="shared" si="1171"/>
        <v>Rhode Island</v>
      </c>
      <c r="S9367" t="str">
        <f t="shared" si="1172"/>
        <v>2021-03</v>
      </c>
      <c r="T9367">
        <f>IF(AND(COUNTIF(Calculs!$Q$2:$Q$12,$O9367)&gt;0,COUNTIF(Calculs!$S$2:$S$12,$E9367)&gt;0,COUNTIF(Calculs!$U$2:$U$12,$H9367)&gt;0),1,0)</f>
        <v>1</v>
      </c>
      <c r="U9367">
        <f t="shared" si="1173"/>
        <v>952</v>
      </c>
      <c r="V9367">
        <f t="shared" si="1174"/>
        <v>56</v>
      </c>
      <c r="W9367">
        <f t="shared" si="1175"/>
        <v>447.44000000000005</v>
      </c>
    </row>
    <row r="9368" spans="1:23" ht="15.75" customHeight="1" x14ac:dyDescent="0.3">
      <c r="A9368" s="2" t="s">
        <v>13</v>
      </c>
      <c r="B9368" s="2">
        <v>1185732</v>
      </c>
      <c r="C9368" s="3">
        <v>44261</v>
      </c>
      <c r="D9368" s="12" t="str" cm="1">
        <f t="array" ref="D9368">_xlfn.SWITCH(WEEKDAY(C9368,2), 1, "Lundi", 2, "Mardi", 3, "Mercredi", 4, "Jeudi", 5, "Vendredi", 6, "Samedi", 7, "Dimanche", "Erreur")</f>
        <v>Samedi</v>
      </c>
      <c r="E9368" s="2" t="s">
        <v>14</v>
      </c>
      <c r="F9368" s="2" t="s">
        <v>126</v>
      </c>
      <c r="G9368" s="2" t="s">
        <v>127</v>
      </c>
      <c r="H9368" s="4" t="s">
        <v>20</v>
      </c>
      <c r="I9368" s="5">
        <v>20</v>
      </c>
      <c r="J9368" s="6">
        <v>8</v>
      </c>
      <c r="K9368" s="7">
        <v>160</v>
      </c>
      <c r="L9368" s="7">
        <v>75.2</v>
      </c>
      <c r="M9368" s="8">
        <v>0.47000000000000003</v>
      </c>
      <c r="N9368" s="2" t="s">
        <v>23</v>
      </c>
      <c r="O9368">
        <f t="shared" si="1168"/>
        <v>2021</v>
      </c>
      <c r="P9368">
        <f t="shared" si="1169"/>
        <v>3</v>
      </c>
      <c r="Q9368" t="str">
        <f t="shared" si="1170"/>
        <v>mars</v>
      </c>
      <c r="R9368" t="str">
        <f t="shared" si="1171"/>
        <v>Rhode Island</v>
      </c>
      <c r="S9368" t="str">
        <f t="shared" si="1172"/>
        <v>2021-03</v>
      </c>
      <c r="T9368">
        <f>IF(AND(COUNTIF(Calculs!$Q$2:$Q$12,$O9368)&gt;0,COUNTIF(Calculs!$S$2:$S$12,$E9368)&gt;0,COUNTIF(Calculs!$U$2:$U$12,$H9368)&gt;0),1,0)</f>
        <v>1</v>
      </c>
      <c r="U9368">
        <f t="shared" si="1173"/>
        <v>160</v>
      </c>
      <c r="V9368">
        <f t="shared" si="1174"/>
        <v>8</v>
      </c>
      <c r="W9368">
        <f t="shared" si="1175"/>
        <v>75.2</v>
      </c>
    </row>
    <row r="9369" spans="1:23" ht="15.75" customHeight="1" x14ac:dyDescent="0.3">
      <c r="A9369" s="2" t="s">
        <v>13</v>
      </c>
      <c r="B9369" s="2">
        <v>1185732</v>
      </c>
      <c r="C9369" s="3">
        <v>44261</v>
      </c>
      <c r="D9369" s="12" t="str" cm="1">
        <f t="array" ref="D9369">_xlfn.SWITCH(WEEKDAY(C9369,2), 1, "Lundi", 2, "Mardi", 3, "Mercredi", 4, "Jeudi", 5, "Vendredi", 6, "Samedi", 7, "Dimanche", "Erreur")</f>
        <v>Samedi</v>
      </c>
      <c r="E9369" s="2" t="s">
        <v>14</v>
      </c>
      <c r="F9369" s="2" t="s">
        <v>126</v>
      </c>
      <c r="G9369" s="2" t="s">
        <v>127</v>
      </c>
      <c r="H9369" s="4" t="s">
        <v>21</v>
      </c>
      <c r="I9369" s="5">
        <v>33</v>
      </c>
      <c r="J9369" s="6">
        <v>25</v>
      </c>
      <c r="K9369" s="7">
        <v>825</v>
      </c>
      <c r="L9369" s="7">
        <v>297</v>
      </c>
      <c r="M9369" s="8">
        <v>0.36</v>
      </c>
      <c r="N9369" s="2" t="s">
        <v>23</v>
      </c>
      <c r="O9369">
        <f t="shared" si="1168"/>
        <v>2021</v>
      </c>
      <c r="P9369">
        <f t="shared" si="1169"/>
        <v>3</v>
      </c>
      <c r="Q9369" t="str">
        <f t="shared" si="1170"/>
        <v>mars</v>
      </c>
      <c r="R9369" t="str">
        <f t="shared" si="1171"/>
        <v>Rhode Island</v>
      </c>
      <c r="S9369" t="str">
        <f t="shared" si="1172"/>
        <v>2021-03</v>
      </c>
      <c r="T9369">
        <f>IF(AND(COUNTIF(Calculs!$Q$2:$Q$12,$O9369)&gt;0,COUNTIF(Calculs!$S$2:$S$12,$E9369)&gt;0,COUNTIF(Calculs!$U$2:$U$12,$H9369)&gt;0),1,0)</f>
        <v>1</v>
      </c>
      <c r="U9369">
        <f t="shared" si="1173"/>
        <v>825</v>
      </c>
      <c r="V9369">
        <f t="shared" si="1174"/>
        <v>25</v>
      </c>
      <c r="W9369">
        <f t="shared" si="1175"/>
        <v>297</v>
      </c>
    </row>
    <row r="9370" spans="1:23" ht="15.75" customHeight="1" x14ac:dyDescent="0.3">
      <c r="A9370" s="2" t="s">
        <v>13</v>
      </c>
      <c r="B9370" s="2">
        <v>1185732</v>
      </c>
      <c r="C9370" s="3">
        <v>44261</v>
      </c>
      <c r="D9370" s="12" t="str" cm="1">
        <f t="array" ref="D9370">_xlfn.SWITCH(WEEKDAY(C9370,2), 1, "Lundi", 2, "Mardi", 3, "Mercredi", 4, "Jeudi", 5, "Vendredi", 6, "Samedi", 7, "Dimanche", "Erreur")</f>
        <v>Samedi</v>
      </c>
      <c r="E9370" s="2" t="s">
        <v>14</v>
      </c>
      <c r="F9370" s="2" t="s">
        <v>126</v>
      </c>
      <c r="G9370" s="2" t="s">
        <v>127</v>
      </c>
      <c r="H9370" s="4" t="s">
        <v>22</v>
      </c>
      <c r="I9370" s="5">
        <v>25</v>
      </c>
      <c r="J9370" s="6">
        <v>58</v>
      </c>
      <c r="K9370" s="7">
        <v>1450</v>
      </c>
      <c r="L9370" s="7">
        <v>638</v>
      </c>
      <c r="M9370" s="8">
        <v>0.44</v>
      </c>
      <c r="N9370" s="2" t="s">
        <v>23</v>
      </c>
      <c r="O9370">
        <f t="shared" si="1168"/>
        <v>2021</v>
      </c>
      <c r="P9370">
        <f t="shared" si="1169"/>
        <v>3</v>
      </c>
      <c r="Q9370" t="str">
        <f t="shared" si="1170"/>
        <v>mars</v>
      </c>
      <c r="R9370" t="str">
        <f t="shared" si="1171"/>
        <v>Rhode Island</v>
      </c>
      <c r="S9370" t="str">
        <f t="shared" si="1172"/>
        <v>2021-03</v>
      </c>
      <c r="T9370">
        <f>IF(AND(COUNTIF(Calculs!$Q$2:$Q$12,$O9370)&gt;0,COUNTIF(Calculs!$S$2:$S$12,$E9370)&gt;0,COUNTIF(Calculs!$U$2:$U$12,$H9370)&gt;0),1,0)</f>
        <v>1</v>
      </c>
      <c r="U9370">
        <f t="shared" si="1173"/>
        <v>1450</v>
      </c>
      <c r="V9370">
        <f t="shared" si="1174"/>
        <v>58</v>
      </c>
      <c r="W9370">
        <f t="shared" si="1175"/>
        <v>638</v>
      </c>
    </row>
    <row r="9371" spans="1:23" ht="15.75" customHeight="1" x14ac:dyDescent="0.3">
      <c r="A9371" s="2" t="s">
        <v>13</v>
      </c>
      <c r="B9371" s="2">
        <v>1185732</v>
      </c>
      <c r="C9371" s="3">
        <v>44293</v>
      </c>
      <c r="D9371" s="12" t="str" cm="1">
        <f t="array" ref="D9371">_xlfn.SWITCH(WEEKDAY(C9371,2), 1, "Lundi", 2, "Mardi", 3, "Mercredi", 4, "Jeudi", 5, "Vendredi", 6, "Samedi", 7, "Dimanche", "Erreur")</f>
        <v>Mercredi</v>
      </c>
      <c r="E9371" s="2" t="s">
        <v>14</v>
      </c>
      <c r="F9371" s="2" t="s">
        <v>126</v>
      </c>
      <c r="G9371" s="2" t="s">
        <v>127</v>
      </c>
      <c r="H9371" s="4" t="s">
        <v>16</v>
      </c>
      <c r="I9371" s="5">
        <v>28</v>
      </c>
      <c r="J9371" s="6">
        <v>132</v>
      </c>
      <c r="K9371" s="7">
        <v>3696</v>
      </c>
      <c r="L9371" s="7">
        <v>1552.32</v>
      </c>
      <c r="M9371" s="8">
        <v>0.42</v>
      </c>
      <c r="N9371" s="2" t="s">
        <v>23</v>
      </c>
      <c r="O9371">
        <f t="shared" si="1168"/>
        <v>2021</v>
      </c>
      <c r="P9371">
        <f t="shared" si="1169"/>
        <v>4</v>
      </c>
      <c r="Q9371" t="str">
        <f t="shared" si="1170"/>
        <v>avr</v>
      </c>
      <c r="R9371" t="str">
        <f t="shared" si="1171"/>
        <v>Rhode Island</v>
      </c>
      <c r="S9371" t="str">
        <f t="shared" si="1172"/>
        <v>2021-04</v>
      </c>
      <c r="T9371">
        <f>IF(AND(COUNTIF(Calculs!$Q$2:$Q$12,$O9371)&gt;0,COUNTIF(Calculs!$S$2:$S$12,$E9371)&gt;0,COUNTIF(Calculs!$U$2:$U$12,$H9371)&gt;0),1,0)</f>
        <v>1</v>
      </c>
      <c r="U9371">
        <f t="shared" si="1173"/>
        <v>3696</v>
      </c>
      <c r="V9371">
        <f t="shared" si="1174"/>
        <v>132</v>
      </c>
      <c r="W9371">
        <f t="shared" si="1175"/>
        <v>1552.32</v>
      </c>
    </row>
    <row r="9372" spans="1:23" ht="15.75" customHeight="1" x14ac:dyDescent="0.3">
      <c r="A9372" s="2" t="s">
        <v>13</v>
      </c>
      <c r="B9372" s="2">
        <v>1185732</v>
      </c>
      <c r="C9372" s="3">
        <v>44293</v>
      </c>
      <c r="D9372" s="12" t="str" cm="1">
        <f t="array" ref="D9372">_xlfn.SWITCH(WEEKDAY(C9372,2), 1, "Lundi", 2, "Mardi", 3, "Mercredi", 4, "Jeudi", 5, "Vendredi", 6, "Samedi", 7, "Dimanche", "Erreur")</f>
        <v>Mercredi</v>
      </c>
      <c r="E9372" s="2" t="s">
        <v>14</v>
      </c>
      <c r="F9372" s="2" t="s">
        <v>126</v>
      </c>
      <c r="G9372" s="2" t="s">
        <v>127</v>
      </c>
      <c r="H9372" s="4" t="s">
        <v>18</v>
      </c>
      <c r="I9372" s="5">
        <v>23</v>
      </c>
      <c r="J9372" s="6">
        <v>40</v>
      </c>
      <c r="K9372" s="7">
        <v>920</v>
      </c>
      <c r="L9372" s="7">
        <v>367.99999999999994</v>
      </c>
      <c r="M9372" s="8">
        <v>0.39999999999999997</v>
      </c>
      <c r="N9372" s="2" t="s">
        <v>23</v>
      </c>
      <c r="O9372">
        <f t="shared" si="1168"/>
        <v>2021</v>
      </c>
      <c r="P9372">
        <f t="shared" si="1169"/>
        <v>4</v>
      </c>
      <c r="Q9372" t="str">
        <f t="shared" si="1170"/>
        <v>avr</v>
      </c>
      <c r="R9372" t="str">
        <f t="shared" si="1171"/>
        <v>Rhode Island</v>
      </c>
      <c r="S9372" t="str">
        <f t="shared" si="1172"/>
        <v>2021-04</v>
      </c>
      <c r="T9372">
        <f>IF(AND(COUNTIF(Calculs!$Q$2:$Q$12,$O9372)&gt;0,COUNTIF(Calculs!$S$2:$S$12,$E9372)&gt;0,COUNTIF(Calculs!$U$2:$U$12,$H9372)&gt;0),1,0)</f>
        <v>1</v>
      </c>
      <c r="U9372">
        <f t="shared" si="1173"/>
        <v>920</v>
      </c>
      <c r="V9372">
        <f t="shared" si="1174"/>
        <v>40</v>
      </c>
      <c r="W9372">
        <f t="shared" si="1175"/>
        <v>367.99999999999994</v>
      </c>
    </row>
    <row r="9373" spans="1:23" ht="15.75" customHeight="1" x14ac:dyDescent="0.3">
      <c r="A9373" s="2" t="s">
        <v>13</v>
      </c>
      <c r="B9373" s="2">
        <v>1185732</v>
      </c>
      <c r="C9373" s="3">
        <v>44293</v>
      </c>
      <c r="D9373" s="12" t="str" cm="1">
        <f t="array" ref="D9373">_xlfn.SWITCH(WEEKDAY(C9373,2), 1, "Lundi", 2, "Mardi", 3, "Mercredi", 4, "Jeudi", 5, "Vendredi", 6, "Samedi", 7, "Dimanche", "Erreur")</f>
        <v>Mercredi</v>
      </c>
      <c r="E9373" s="2" t="s">
        <v>14</v>
      </c>
      <c r="F9373" s="2" t="s">
        <v>126</v>
      </c>
      <c r="G9373" s="2" t="s">
        <v>127</v>
      </c>
      <c r="H9373" s="4" t="s">
        <v>19</v>
      </c>
      <c r="I9373" s="5">
        <v>16</v>
      </c>
      <c r="J9373" s="6">
        <v>44</v>
      </c>
      <c r="K9373" s="7">
        <v>704</v>
      </c>
      <c r="L9373" s="7">
        <v>295.68</v>
      </c>
      <c r="M9373" s="8">
        <v>0.42000000000000004</v>
      </c>
      <c r="N9373" s="2" t="s">
        <v>23</v>
      </c>
      <c r="O9373">
        <f t="shared" si="1168"/>
        <v>2021</v>
      </c>
      <c r="P9373">
        <f t="shared" si="1169"/>
        <v>4</v>
      </c>
      <c r="Q9373" t="str">
        <f t="shared" si="1170"/>
        <v>avr</v>
      </c>
      <c r="R9373" t="str">
        <f t="shared" si="1171"/>
        <v>Rhode Island</v>
      </c>
      <c r="S9373" t="str">
        <f t="shared" si="1172"/>
        <v>2021-04</v>
      </c>
      <c r="T9373">
        <f>IF(AND(COUNTIF(Calculs!$Q$2:$Q$12,$O9373)&gt;0,COUNTIF(Calculs!$S$2:$S$12,$E9373)&gt;0,COUNTIF(Calculs!$U$2:$U$12,$H9373)&gt;0),1,0)</f>
        <v>1</v>
      </c>
      <c r="U9373">
        <f t="shared" si="1173"/>
        <v>704</v>
      </c>
      <c r="V9373">
        <f t="shared" si="1174"/>
        <v>44</v>
      </c>
      <c r="W9373">
        <f t="shared" si="1175"/>
        <v>295.68</v>
      </c>
    </row>
    <row r="9374" spans="1:23" ht="15.75" customHeight="1" x14ac:dyDescent="0.3">
      <c r="A9374" s="2" t="s">
        <v>13</v>
      </c>
      <c r="B9374" s="2">
        <v>1185732</v>
      </c>
      <c r="C9374" s="3">
        <v>44293</v>
      </c>
      <c r="D9374" s="12" t="str" cm="1">
        <f t="array" ref="D9374">_xlfn.SWITCH(WEEKDAY(C9374,2), 1, "Lundi", 2, "Mardi", 3, "Mercredi", 4, "Jeudi", 5, "Vendredi", 6, "Samedi", 7, "Dimanche", "Erreur")</f>
        <v>Mercredi</v>
      </c>
      <c r="E9374" s="2" t="s">
        <v>14</v>
      </c>
      <c r="F9374" s="2" t="s">
        <v>126</v>
      </c>
      <c r="G9374" s="2" t="s">
        <v>127</v>
      </c>
      <c r="H9374" s="4" t="s">
        <v>20</v>
      </c>
      <c r="I9374" s="5">
        <v>21</v>
      </c>
      <c r="J9374" s="6">
        <v>17</v>
      </c>
      <c r="K9374" s="7">
        <v>357</v>
      </c>
      <c r="L9374" s="7">
        <v>160.65</v>
      </c>
      <c r="M9374" s="8">
        <v>0.45</v>
      </c>
      <c r="N9374" s="2" t="s">
        <v>23</v>
      </c>
      <c r="O9374">
        <f t="shared" si="1168"/>
        <v>2021</v>
      </c>
      <c r="P9374">
        <f t="shared" si="1169"/>
        <v>4</v>
      </c>
      <c r="Q9374" t="str">
        <f t="shared" si="1170"/>
        <v>avr</v>
      </c>
      <c r="R9374" t="str">
        <f t="shared" si="1171"/>
        <v>Rhode Island</v>
      </c>
      <c r="S9374" t="str">
        <f t="shared" si="1172"/>
        <v>2021-04</v>
      </c>
      <c r="T9374">
        <f>IF(AND(COUNTIF(Calculs!$Q$2:$Q$12,$O9374)&gt;0,COUNTIF(Calculs!$S$2:$S$12,$E9374)&gt;0,COUNTIF(Calculs!$U$2:$U$12,$H9374)&gt;0),1,0)</f>
        <v>1</v>
      </c>
      <c r="U9374">
        <f t="shared" si="1173"/>
        <v>357</v>
      </c>
      <c r="V9374">
        <f t="shared" si="1174"/>
        <v>17</v>
      </c>
      <c r="W9374">
        <f t="shared" si="1175"/>
        <v>160.65</v>
      </c>
    </row>
    <row r="9375" spans="1:23" ht="15.75" customHeight="1" x14ac:dyDescent="0.3">
      <c r="A9375" s="2" t="s">
        <v>13</v>
      </c>
      <c r="B9375" s="2">
        <v>1185732</v>
      </c>
      <c r="C9375" s="3">
        <v>44293</v>
      </c>
      <c r="D9375" s="12" t="str" cm="1">
        <f t="array" ref="D9375">_xlfn.SWITCH(WEEKDAY(C9375,2), 1, "Lundi", 2, "Mardi", 3, "Mercredi", 4, "Jeudi", 5, "Vendredi", 6, "Samedi", 7, "Dimanche", "Erreur")</f>
        <v>Mercredi</v>
      </c>
      <c r="E9375" s="2" t="s">
        <v>14</v>
      </c>
      <c r="F9375" s="2" t="s">
        <v>126</v>
      </c>
      <c r="G9375" s="2" t="s">
        <v>127</v>
      </c>
      <c r="H9375" s="4" t="s">
        <v>21</v>
      </c>
      <c r="I9375" s="5">
        <v>33</v>
      </c>
      <c r="J9375" s="6">
        <v>15</v>
      </c>
      <c r="K9375" s="7">
        <v>495</v>
      </c>
      <c r="L9375" s="7">
        <v>158.4</v>
      </c>
      <c r="M9375" s="8">
        <v>0.32</v>
      </c>
      <c r="N9375" s="2" t="s">
        <v>23</v>
      </c>
      <c r="O9375">
        <f t="shared" si="1168"/>
        <v>2021</v>
      </c>
      <c r="P9375">
        <f t="shared" si="1169"/>
        <v>4</v>
      </c>
      <c r="Q9375" t="str">
        <f t="shared" si="1170"/>
        <v>avr</v>
      </c>
      <c r="R9375" t="str">
        <f t="shared" si="1171"/>
        <v>Rhode Island</v>
      </c>
      <c r="S9375" t="str">
        <f t="shared" si="1172"/>
        <v>2021-04</v>
      </c>
      <c r="T9375">
        <f>IF(AND(COUNTIF(Calculs!$Q$2:$Q$12,$O9375)&gt;0,COUNTIF(Calculs!$S$2:$S$12,$E9375)&gt;0,COUNTIF(Calculs!$U$2:$U$12,$H9375)&gt;0),1,0)</f>
        <v>1</v>
      </c>
      <c r="U9375">
        <f t="shared" si="1173"/>
        <v>495</v>
      </c>
      <c r="V9375">
        <f t="shared" si="1174"/>
        <v>15</v>
      </c>
      <c r="W9375">
        <f t="shared" si="1175"/>
        <v>158.4</v>
      </c>
    </row>
    <row r="9376" spans="1:23" ht="15.75" customHeight="1" x14ac:dyDescent="0.3">
      <c r="A9376" s="2" t="s">
        <v>13</v>
      </c>
      <c r="B9376" s="2">
        <v>1185732</v>
      </c>
      <c r="C9376" s="3">
        <v>44293</v>
      </c>
      <c r="D9376" s="12" t="str" cm="1">
        <f t="array" ref="D9376">_xlfn.SWITCH(WEEKDAY(C9376,2), 1, "Lundi", 2, "Mardi", 3, "Mercredi", 4, "Jeudi", 5, "Vendredi", 6, "Samedi", 7, "Dimanche", "Erreur")</f>
        <v>Mercredi</v>
      </c>
      <c r="E9376" s="2" t="s">
        <v>14</v>
      </c>
      <c r="F9376" s="2" t="s">
        <v>126</v>
      </c>
      <c r="G9376" s="2" t="s">
        <v>127</v>
      </c>
      <c r="H9376" s="4" t="s">
        <v>22</v>
      </c>
      <c r="I9376" s="5">
        <v>26</v>
      </c>
      <c r="J9376" s="6">
        <v>60</v>
      </c>
      <c r="K9376" s="7">
        <v>1560</v>
      </c>
      <c r="L9376" s="7">
        <v>686.4</v>
      </c>
      <c r="M9376" s="8">
        <v>0.44</v>
      </c>
      <c r="N9376" s="2" t="s">
        <v>23</v>
      </c>
      <c r="O9376">
        <f t="shared" si="1168"/>
        <v>2021</v>
      </c>
      <c r="P9376">
        <f t="shared" si="1169"/>
        <v>4</v>
      </c>
      <c r="Q9376" t="str">
        <f t="shared" si="1170"/>
        <v>avr</v>
      </c>
      <c r="R9376" t="str">
        <f t="shared" si="1171"/>
        <v>Rhode Island</v>
      </c>
      <c r="S9376" t="str">
        <f t="shared" si="1172"/>
        <v>2021-04</v>
      </c>
      <c r="T9376">
        <f>IF(AND(COUNTIF(Calculs!$Q$2:$Q$12,$O9376)&gt;0,COUNTIF(Calculs!$S$2:$S$12,$E9376)&gt;0,COUNTIF(Calculs!$U$2:$U$12,$H9376)&gt;0),1,0)</f>
        <v>1</v>
      </c>
      <c r="U9376">
        <f t="shared" si="1173"/>
        <v>1560</v>
      </c>
      <c r="V9376">
        <f t="shared" si="1174"/>
        <v>60</v>
      </c>
      <c r="W9376">
        <f t="shared" si="1175"/>
        <v>686.4</v>
      </c>
    </row>
    <row r="9377" spans="1:23" ht="15.75" customHeight="1" x14ac:dyDescent="0.3">
      <c r="A9377" s="2" t="s">
        <v>13</v>
      </c>
      <c r="B9377" s="2">
        <v>1185732</v>
      </c>
      <c r="C9377" s="3">
        <v>44322</v>
      </c>
      <c r="D9377" s="12" t="str" cm="1">
        <f t="array" ref="D9377">_xlfn.SWITCH(WEEKDAY(C9377,2), 1, "Lundi", 2, "Mardi", 3, "Mercredi", 4, "Jeudi", 5, "Vendredi", 6, "Samedi", 7, "Dimanche", "Erreur")</f>
        <v>Jeudi</v>
      </c>
      <c r="E9377" s="2" t="s">
        <v>14</v>
      </c>
      <c r="F9377" s="2" t="s">
        <v>126</v>
      </c>
      <c r="G9377" s="2" t="s">
        <v>127</v>
      </c>
      <c r="H9377" s="4" t="s">
        <v>16</v>
      </c>
      <c r="I9377" s="5">
        <v>39</v>
      </c>
      <c r="J9377" s="6">
        <v>150</v>
      </c>
      <c r="K9377" s="7">
        <v>5850</v>
      </c>
      <c r="L9377" s="7">
        <v>2398.5</v>
      </c>
      <c r="M9377" s="8">
        <v>0.41</v>
      </c>
      <c r="N9377" s="2" t="s">
        <v>23</v>
      </c>
      <c r="O9377">
        <f t="shared" si="1168"/>
        <v>2021</v>
      </c>
      <c r="P9377">
        <f t="shared" si="1169"/>
        <v>5</v>
      </c>
      <c r="Q9377" t="str">
        <f t="shared" si="1170"/>
        <v>mai</v>
      </c>
      <c r="R9377" t="str">
        <f t="shared" si="1171"/>
        <v>Rhode Island</v>
      </c>
      <c r="S9377" t="str">
        <f t="shared" si="1172"/>
        <v>2021-05</v>
      </c>
      <c r="T9377">
        <f>IF(AND(COUNTIF(Calculs!$Q$2:$Q$12,$O9377)&gt;0,COUNTIF(Calculs!$S$2:$S$12,$E9377)&gt;0,COUNTIF(Calculs!$U$2:$U$12,$H9377)&gt;0),1,0)</f>
        <v>1</v>
      </c>
      <c r="U9377">
        <f t="shared" si="1173"/>
        <v>5850</v>
      </c>
      <c r="V9377">
        <f t="shared" si="1174"/>
        <v>150</v>
      </c>
      <c r="W9377">
        <f t="shared" si="1175"/>
        <v>2398.5</v>
      </c>
    </row>
    <row r="9378" spans="1:23" ht="15.75" customHeight="1" x14ac:dyDescent="0.3">
      <c r="A9378" s="2" t="s">
        <v>13</v>
      </c>
      <c r="B9378" s="2">
        <v>1185732</v>
      </c>
      <c r="C9378" s="3">
        <v>44322</v>
      </c>
      <c r="D9378" s="12" t="str" cm="1">
        <f t="array" ref="D9378">_xlfn.SWITCH(WEEKDAY(C9378,2), 1, "Lundi", 2, "Mardi", 3, "Mercredi", 4, "Jeudi", 5, "Vendredi", 6, "Samedi", 7, "Dimanche", "Erreur")</f>
        <v>Jeudi</v>
      </c>
      <c r="E9378" s="2" t="s">
        <v>14</v>
      </c>
      <c r="F9378" s="2" t="s">
        <v>126</v>
      </c>
      <c r="G9378" s="2" t="s">
        <v>127</v>
      </c>
      <c r="H9378" s="4" t="s">
        <v>18</v>
      </c>
      <c r="I9378" s="5">
        <v>32</v>
      </c>
      <c r="J9378" s="6">
        <v>58</v>
      </c>
      <c r="K9378" s="7">
        <v>1856</v>
      </c>
      <c r="L9378" s="7">
        <v>686.72</v>
      </c>
      <c r="M9378" s="8">
        <v>0.37</v>
      </c>
      <c r="N9378" s="2" t="s">
        <v>23</v>
      </c>
      <c r="O9378">
        <f t="shared" si="1168"/>
        <v>2021</v>
      </c>
      <c r="P9378">
        <f t="shared" si="1169"/>
        <v>5</v>
      </c>
      <c r="Q9378" t="str">
        <f t="shared" si="1170"/>
        <v>mai</v>
      </c>
      <c r="R9378" t="str">
        <f t="shared" si="1171"/>
        <v>Rhode Island</v>
      </c>
      <c r="S9378" t="str">
        <f t="shared" si="1172"/>
        <v>2021-05</v>
      </c>
      <c r="T9378">
        <f>IF(AND(COUNTIF(Calculs!$Q$2:$Q$12,$O9378)&gt;0,COUNTIF(Calculs!$S$2:$S$12,$E9378)&gt;0,COUNTIF(Calculs!$U$2:$U$12,$H9378)&gt;0),1,0)</f>
        <v>1</v>
      </c>
      <c r="U9378">
        <f t="shared" si="1173"/>
        <v>1856</v>
      </c>
      <c r="V9378">
        <f t="shared" si="1174"/>
        <v>58</v>
      </c>
      <c r="W9378">
        <f t="shared" si="1175"/>
        <v>686.72</v>
      </c>
    </row>
    <row r="9379" spans="1:23" ht="15.75" customHeight="1" x14ac:dyDescent="0.3">
      <c r="A9379" s="2" t="s">
        <v>13</v>
      </c>
      <c r="B9379" s="2">
        <v>1185732</v>
      </c>
      <c r="C9379" s="3">
        <v>44322</v>
      </c>
      <c r="D9379" s="12" t="str" cm="1">
        <f t="array" ref="D9379">_xlfn.SWITCH(WEEKDAY(C9379,2), 1, "Lundi", 2, "Mardi", 3, "Mercredi", 4, "Jeudi", 5, "Vendredi", 6, "Samedi", 7, "Dimanche", "Erreur")</f>
        <v>Jeudi</v>
      </c>
      <c r="E9379" s="2" t="s">
        <v>14</v>
      </c>
      <c r="F9379" s="2" t="s">
        <v>126</v>
      </c>
      <c r="G9379" s="2" t="s">
        <v>127</v>
      </c>
      <c r="H9379" s="4" t="s">
        <v>19</v>
      </c>
      <c r="I9379" s="5">
        <v>32</v>
      </c>
      <c r="J9379" s="6">
        <v>60</v>
      </c>
      <c r="K9379" s="7">
        <v>1920</v>
      </c>
      <c r="L9379" s="7">
        <v>806.40000000000009</v>
      </c>
      <c r="M9379" s="8">
        <v>0.42000000000000004</v>
      </c>
      <c r="N9379" s="2" t="s">
        <v>23</v>
      </c>
      <c r="O9379">
        <f t="shared" si="1168"/>
        <v>2021</v>
      </c>
      <c r="P9379">
        <f t="shared" si="1169"/>
        <v>5</v>
      </c>
      <c r="Q9379" t="str">
        <f t="shared" si="1170"/>
        <v>mai</v>
      </c>
      <c r="R9379" t="str">
        <f t="shared" si="1171"/>
        <v>Rhode Island</v>
      </c>
      <c r="S9379" t="str">
        <f t="shared" si="1172"/>
        <v>2021-05</v>
      </c>
      <c r="T9379">
        <f>IF(AND(COUNTIF(Calculs!$Q$2:$Q$12,$O9379)&gt;0,COUNTIF(Calculs!$S$2:$S$12,$E9379)&gt;0,COUNTIF(Calculs!$U$2:$U$12,$H9379)&gt;0),1,0)</f>
        <v>1</v>
      </c>
      <c r="U9379">
        <f t="shared" si="1173"/>
        <v>1920</v>
      </c>
      <c r="V9379">
        <f t="shared" si="1174"/>
        <v>60</v>
      </c>
      <c r="W9379">
        <f t="shared" si="1175"/>
        <v>806.40000000000009</v>
      </c>
    </row>
    <row r="9380" spans="1:23" ht="15.75" customHeight="1" x14ac:dyDescent="0.3">
      <c r="A9380" s="2" t="s">
        <v>13</v>
      </c>
      <c r="B9380" s="2">
        <v>1185732</v>
      </c>
      <c r="C9380" s="3">
        <v>44322</v>
      </c>
      <c r="D9380" s="12" t="str" cm="1">
        <f t="array" ref="D9380">_xlfn.SWITCH(WEEKDAY(C9380,2), 1, "Lundi", 2, "Mardi", 3, "Mercredi", 4, "Jeudi", 5, "Vendredi", 6, "Samedi", 7, "Dimanche", "Erreur")</f>
        <v>Jeudi</v>
      </c>
      <c r="E9380" s="2" t="s">
        <v>14</v>
      </c>
      <c r="F9380" s="2" t="s">
        <v>126</v>
      </c>
      <c r="G9380" s="2" t="s">
        <v>127</v>
      </c>
      <c r="H9380" s="4" t="s">
        <v>20</v>
      </c>
      <c r="I9380" s="5">
        <v>27</v>
      </c>
      <c r="J9380" s="6">
        <v>51</v>
      </c>
      <c r="K9380" s="7">
        <v>1377</v>
      </c>
      <c r="L9380" s="7">
        <v>633.42000000000007</v>
      </c>
      <c r="M9380" s="8">
        <v>0.46</v>
      </c>
      <c r="N9380" s="2" t="s">
        <v>23</v>
      </c>
      <c r="O9380">
        <f t="shared" si="1168"/>
        <v>2021</v>
      </c>
      <c r="P9380">
        <f t="shared" si="1169"/>
        <v>5</v>
      </c>
      <c r="Q9380" t="str">
        <f t="shared" si="1170"/>
        <v>mai</v>
      </c>
      <c r="R9380" t="str">
        <f t="shared" si="1171"/>
        <v>Rhode Island</v>
      </c>
      <c r="S9380" t="str">
        <f t="shared" si="1172"/>
        <v>2021-05</v>
      </c>
      <c r="T9380">
        <f>IF(AND(COUNTIF(Calculs!$Q$2:$Q$12,$O9380)&gt;0,COUNTIF(Calculs!$S$2:$S$12,$E9380)&gt;0,COUNTIF(Calculs!$U$2:$U$12,$H9380)&gt;0),1,0)</f>
        <v>1</v>
      </c>
      <c r="U9380">
        <f t="shared" si="1173"/>
        <v>1377</v>
      </c>
      <c r="V9380">
        <f t="shared" si="1174"/>
        <v>51</v>
      </c>
      <c r="W9380">
        <f t="shared" si="1175"/>
        <v>633.42000000000007</v>
      </c>
    </row>
    <row r="9381" spans="1:23" ht="15.75" customHeight="1" x14ac:dyDescent="0.3">
      <c r="A9381" s="2" t="s">
        <v>13</v>
      </c>
      <c r="B9381" s="2">
        <v>1185732</v>
      </c>
      <c r="C9381" s="3">
        <v>44322</v>
      </c>
      <c r="D9381" s="12" t="str" cm="1">
        <f t="array" ref="D9381">_xlfn.SWITCH(WEEKDAY(C9381,2), 1, "Lundi", 2, "Mardi", 3, "Mercredi", 4, "Jeudi", 5, "Vendredi", 6, "Samedi", 7, "Dimanche", "Erreur")</f>
        <v>Jeudi</v>
      </c>
      <c r="E9381" s="2" t="s">
        <v>14</v>
      </c>
      <c r="F9381" s="2" t="s">
        <v>126</v>
      </c>
      <c r="G9381" s="2" t="s">
        <v>127</v>
      </c>
      <c r="H9381" s="4" t="s">
        <v>21</v>
      </c>
      <c r="I9381" s="5">
        <v>40</v>
      </c>
      <c r="J9381" s="6">
        <v>54</v>
      </c>
      <c r="K9381" s="7">
        <v>2160</v>
      </c>
      <c r="L9381" s="7">
        <v>799.2</v>
      </c>
      <c r="M9381" s="8">
        <v>0.37</v>
      </c>
      <c r="N9381" s="2" t="s">
        <v>23</v>
      </c>
      <c r="O9381">
        <f t="shared" si="1168"/>
        <v>2021</v>
      </c>
      <c r="P9381">
        <f t="shared" si="1169"/>
        <v>5</v>
      </c>
      <c r="Q9381" t="str">
        <f t="shared" si="1170"/>
        <v>mai</v>
      </c>
      <c r="R9381" t="str">
        <f t="shared" si="1171"/>
        <v>Rhode Island</v>
      </c>
      <c r="S9381" t="str">
        <f t="shared" si="1172"/>
        <v>2021-05</v>
      </c>
      <c r="T9381">
        <f>IF(AND(COUNTIF(Calculs!$Q$2:$Q$12,$O9381)&gt;0,COUNTIF(Calculs!$S$2:$S$12,$E9381)&gt;0,COUNTIF(Calculs!$U$2:$U$12,$H9381)&gt;0),1,0)</f>
        <v>1</v>
      </c>
      <c r="U9381">
        <f t="shared" si="1173"/>
        <v>2160</v>
      </c>
      <c r="V9381">
        <f t="shared" si="1174"/>
        <v>54</v>
      </c>
      <c r="W9381">
        <f t="shared" si="1175"/>
        <v>799.2</v>
      </c>
    </row>
    <row r="9382" spans="1:23" ht="15.75" customHeight="1" x14ac:dyDescent="0.3">
      <c r="A9382" s="2" t="s">
        <v>13</v>
      </c>
      <c r="B9382" s="2">
        <v>1185732</v>
      </c>
      <c r="C9382" s="3">
        <v>44322</v>
      </c>
      <c r="D9382" s="12" t="str" cm="1">
        <f t="array" ref="D9382">_xlfn.SWITCH(WEEKDAY(C9382,2), 1, "Lundi", 2, "Mardi", 3, "Mercredi", 4, "Jeudi", 5, "Vendredi", 6, "Samedi", 7, "Dimanche", "Erreur")</f>
        <v>Jeudi</v>
      </c>
      <c r="E9382" s="2" t="s">
        <v>14</v>
      </c>
      <c r="F9382" s="2" t="s">
        <v>126</v>
      </c>
      <c r="G9382" s="2" t="s">
        <v>127</v>
      </c>
      <c r="H9382" s="4" t="s">
        <v>22</v>
      </c>
      <c r="I9382" s="5">
        <v>36</v>
      </c>
      <c r="J9382" s="6">
        <v>93</v>
      </c>
      <c r="K9382" s="7">
        <v>3348</v>
      </c>
      <c r="L9382" s="7">
        <v>1473.1200000000001</v>
      </c>
      <c r="M9382" s="8">
        <v>0.44</v>
      </c>
      <c r="N9382" s="2" t="s">
        <v>23</v>
      </c>
      <c r="O9382">
        <f t="shared" si="1168"/>
        <v>2021</v>
      </c>
      <c r="P9382">
        <f t="shared" si="1169"/>
        <v>5</v>
      </c>
      <c r="Q9382" t="str">
        <f t="shared" si="1170"/>
        <v>mai</v>
      </c>
      <c r="R9382" t="str">
        <f t="shared" si="1171"/>
        <v>Rhode Island</v>
      </c>
      <c r="S9382" t="str">
        <f t="shared" si="1172"/>
        <v>2021-05</v>
      </c>
      <c r="T9382">
        <f>IF(AND(COUNTIF(Calculs!$Q$2:$Q$12,$O9382)&gt;0,COUNTIF(Calculs!$S$2:$S$12,$E9382)&gt;0,COUNTIF(Calculs!$U$2:$U$12,$H9382)&gt;0),1,0)</f>
        <v>1</v>
      </c>
      <c r="U9382">
        <f t="shared" si="1173"/>
        <v>3348</v>
      </c>
      <c r="V9382">
        <f t="shared" si="1174"/>
        <v>93</v>
      </c>
      <c r="W9382">
        <f t="shared" si="1175"/>
        <v>1473.1200000000001</v>
      </c>
    </row>
    <row r="9383" spans="1:23" ht="15.75" customHeight="1" x14ac:dyDescent="0.3">
      <c r="A9383" s="2" t="s">
        <v>13</v>
      </c>
      <c r="B9383" s="2">
        <v>1185732</v>
      </c>
      <c r="C9383" s="3">
        <v>44355</v>
      </c>
      <c r="D9383" s="12" t="str" cm="1">
        <f t="array" ref="D9383">_xlfn.SWITCH(WEEKDAY(C9383,2), 1, "Lundi", 2, "Mardi", 3, "Mercredi", 4, "Jeudi", 5, "Vendredi", 6, "Samedi", 7, "Dimanche", "Erreur")</f>
        <v>Mardi</v>
      </c>
      <c r="E9383" s="2" t="s">
        <v>14</v>
      </c>
      <c r="F9383" s="2" t="s">
        <v>126</v>
      </c>
      <c r="G9383" s="2" t="s">
        <v>127</v>
      </c>
      <c r="H9383" s="4" t="s">
        <v>16</v>
      </c>
      <c r="I9383" s="5">
        <v>36</v>
      </c>
      <c r="J9383" s="6">
        <v>176</v>
      </c>
      <c r="K9383" s="7">
        <v>6336</v>
      </c>
      <c r="L9383" s="7">
        <v>2534.3999999999996</v>
      </c>
      <c r="M9383" s="8">
        <v>0.39999999999999997</v>
      </c>
      <c r="N9383" s="2" t="s">
        <v>23</v>
      </c>
      <c r="O9383">
        <f t="shared" si="1168"/>
        <v>2021</v>
      </c>
      <c r="P9383">
        <f t="shared" si="1169"/>
        <v>6</v>
      </c>
      <c r="Q9383" t="str">
        <f t="shared" si="1170"/>
        <v>juin</v>
      </c>
      <c r="R9383" t="str">
        <f t="shared" si="1171"/>
        <v>Rhode Island</v>
      </c>
      <c r="S9383" t="str">
        <f t="shared" si="1172"/>
        <v>2021-06</v>
      </c>
      <c r="T9383">
        <f>IF(AND(COUNTIF(Calculs!$Q$2:$Q$12,$O9383)&gt;0,COUNTIF(Calculs!$S$2:$S$12,$E9383)&gt;0,COUNTIF(Calculs!$U$2:$U$12,$H9383)&gt;0),1,0)</f>
        <v>1</v>
      </c>
      <c r="U9383">
        <f t="shared" si="1173"/>
        <v>6336</v>
      </c>
      <c r="V9383">
        <f t="shared" si="1174"/>
        <v>176</v>
      </c>
      <c r="W9383">
        <f t="shared" si="1175"/>
        <v>2534.3999999999996</v>
      </c>
    </row>
    <row r="9384" spans="1:23" ht="15.75" customHeight="1" x14ac:dyDescent="0.3">
      <c r="A9384" s="2" t="s">
        <v>13</v>
      </c>
      <c r="B9384" s="2">
        <v>1185732</v>
      </c>
      <c r="C9384" s="3">
        <v>44355</v>
      </c>
      <c r="D9384" s="12" t="str" cm="1">
        <f t="array" ref="D9384">_xlfn.SWITCH(WEEKDAY(C9384,2), 1, "Lundi", 2, "Mardi", 3, "Mercredi", 4, "Jeudi", 5, "Vendredi", 6, "Samedi", 7, "Dimanche", "Erreur")</f>
        <v>Mardi</v>
      </c>
      <c r="E9384" s="2" t="s">
        <v>14</v>
      </c>
      <c r="F9384" s="2" t="s">
        <v>126</v>
      </c>
      <c r="G9384" s="2" t="s">
        <v>127</v>
      </c>
      <c r="H9384" s="4" t="s">
        <v>18</v>
      </c>
      <c r="I9384" s="5">
        <v>35</v>
      </c>
      <c r="J9384" s="6">
        <v>105</v>
      </c>
      <c r="K9384" s="7">
        <v>3675</v>
      </c>
      <c r="L9384" s="7">
        <v>1433.2499999999998</v>
      </c>
      <c r="M9384" s="8">
        <v>0.38999999999999996</v>
      </c>
      <c r="N9384" s="2" t="s">
        <v>23</v>
      </c>
      <c r="O9384">
        <f t="shared" si="1168"/>
        <v>2021</v>
      </c>
      <c r="P9384">
        <f t="shared" si="1169"/>
        <v>6</v>
      </c>
      <c r="Q9384" t="str">
        <f t="shared" si="1170"/>
        <v>juin</v>
      </c>
      <c r="R9384" t="str">
        <f t="shared" si="1171"/>
        <v>Rhode Island</v>
      </c>
      <c r="S9384" t="str">
        <f t="shared" si="1172"/>
        <v>2021-06</v>
      </c>
      <c r="T9384">
        <f>IF(AND(COUNTIF(Calculs!$Q$2:$Q$12,$O9384)&gt;0,COUNTIF(Calculs!$S$2:$S$12,$E9384)&gt;0,COUNTIF(Calculs!$U$2:$U$12,$H9384)&gt;0),1,0)</f>
        <v>1</v>
      </c>
      <c r="U9384">
        <f t="shared" si="1173"/>
        <v>3675</v>
      </c>
      <c r="V9384">
        <f t="shared" si="1174"/>
        <v>105</v>
      </c>
      <c r="W9384">
        <f t="shared" si="1175"/>
        <v>1433.2499999999998</v>
      </c>
    </row>
    <row r="9385" spans="1:23" ht="15.75" customHeight="1" x14ac:dyDescent="0.3">
      <c r="A9385" s="2" t="s">
        <v>13</v>
      </c>
      <c r="B9385" s="2">
        <v>1185732</v>
      </c>
      <c r="C9385" s="3">
        <v>44355</v>
      </c>
      <c r="D9385" s="12" t="str" cm="1">
        <f t="array" ref="D9385">_xlfn.SWITCH(WEEKDAY(C9385,2), 1, "Lundi", 2, "Mardi", 3, "Mercredi", 4, "Jeudi", 5, "Vendredi", 6, "Samedi", 7, "Dimanche", "Erreur")</f>
        <v>Mardi</v>
      </c>
      <c r="E9385" s="2" t="s">
        <v>14</v>
      </c>
      <c r="F9385" s="2" t="s">
        <v>126</v>
      </c>
      <c r="G9385" s="2" t="s">
        <v>127</v>
      </c>
      <c r="H9385" s="4" t="s">
        <v>19</v>
      </c>
      <c r="I9385" s="5">
        <v>32</v>
      </c>
      <c r="J9385" s="6">
        <v>74</v>
      </c>
      <c r="K9385" s="7">
        <v>2368</v>
      </c>
      <c r="L9385" s="7">
        <v>994.56000000000006</v>
      </c>
      <c r="M9385" s="8">
        <v>0.42000000000000004</v>
      </c>
      <c r="N9385" s="2" t="s">
        <v>23</v>
      </c>
      <c r="O9385">
        <f t="shared" si="1168"/>
        <v>2021</v>
      </c>
      <c r="P9385">
        <f t="shared" si="1169"/>
        <v>6</v>
      </c>
      <c r="Q9385" t="str">
        <f t="shared" si="1170"/>
        <v>juin</v>
      </c>
      <c r="R9385" t="str">
        <f t="shared" si="1171"/>
        <v>Rhode Island</v>
      </c>
      <c r="S9385" t="str">
        <f t="shared" si="1172"/>
        <v>2021-06</v>
      </c>
      <c r="T9385">
        <f>IF(AND(COUNTIF(Calculs!$Q$2:$Q$12,$O9385)&gt;0,COUNTIF(Calculs!$S$2:$S$12,$E9385)&gt;0,COUNTIF(Calculs!$U$2:$U$12,$H9385)&gt;0),1,0)</f>
        <v>1</v>
      </c>
      <c r="U9385">
        <f t="shared" si="1173"/>
        <v>2368</v>
      </c>
      <c r="V9385">
        <f t="shared" si="1174"/>
        <v>74</v>
      </c>
      <c r="W9385">
        <f t="shared" si="1175"/>
        <v>994.56000000000006</v>
      </c>
    </row>
    <row r="9386" spans="1:23" ht="15.75" customHeight="1" x14ac:dyDescent="0.3">
      <c r="A9386" s="2" t="s">
        <v>13</v>
      </c>
      <c r="B9386" s="2">
        <v>1185732</v>
      </c>
      <c r="C9386" s="3">
        <v>44355</v>
      </c>
      <c r="D9386" s="12" t="str" cm="1">
        <f t="array" ref="D9386">_xlfn.SWITCH(WEEKDAY(C9386,2), 1, "Lundi", 2, "Mardi", 3, "Mercredi", 4, "Jeudi", 5, "Vendredi", 6, "Samedi", 7, "Dimanche", "Erreur")</f>
        <v>Mardi</v>
      </c>
      <c r="E9386" s="2" t="s">
        <v>14</v>
      </c>
      <c r="F9386" s="2" t="s">
        <v>126</v>
      </c>
      <c r="G9386" s="2" t="s">
        <v>127</v>
      </c>
      <c r="H9386" s="4" t="s">
        <v>20</v>
      </c>
      <c r="I9386" s="5">
        <v>26</v>
      </c>
      <c r="J9386" s="6">
        <v>70</v>
      </c>
      <c r="K9386" s="7">
        <v>1820</v>
      </c>
      <c r="L9386" s="7">
        <v>837.2</v>
      </c>
      <c r="M9386" s="8">
        <v>0.46</v>
      </c>
      <c r="N9386" s="2" t="s">
        <v>23</v>
      </c>
      <c r="O9386">
        <f t="shared" si="1168"/>
        <v>2021</v>
      </c>
      <c r="P9386">
        <f t="shared" si="1169"/>
        <v>6</v>
      </c>
      <c r="Q9386" t="str">
        <f t="shared" si="1170"/>
        <v>juin</v>
      </c>
      <c r="R9386" t="str">
        <f t="shared" si="1171"/>
        <v>Rhode Island</v>
      </c>
      <c r="S9386" t="str">
        <f t="shared" si="1172"/>
        <v>2021-06</v>
      </c>
      <c r="T9386">
        <f>IF(AND(COUNTIF(Calculs!$Q$2:$Q$12,$O9386)&gt;0,COUNTIF(Calculs!$S$2:$S$12,$E9386)&gt;0,COUNTIF(Calculs!$U$2:$U$12,$H9386)&gt;0),1,0)</f>
        <v>1</v>
      </c>
      <c r="U9386">
        <f t="shared" si="1173"/>
        <v>1820</v>
      </c>
      <c r="V9386">
        <f t="shared" si="1174"/>
        <v>70</v>
      </c>
      <c r="W9386">
        <f t="shared" si="1175"/>
        <v>837.2</v>
      </c>
    </row>
    <row r="9387" spans="1:23" ht="15.75" customHeight="1" x14ac:dyDescent="0.3">
      <c r="A9387" s="2" t="s">
        <v>13</v>
      </c>
      <c r="B9387" s="2">
        <v>1185732</v>
      </c>
      <c r="C9387" s="3">
        <v>44355</v>
      </c>
      <c r="D9387" s="12" t="str" cm="1">
        <f t="array" ref="D9387">_xlfn.SWITCH(WEEKDAY(C9387,2), 1, "Lundi", 2, "Mardi", 3, "Mercredi", 4, "Jeudi", 5, "Vendredi", 6, "Samedi", 7, "Dimanche", "Erreur")</f>
        <v>Mardi</v>
      </c>
      <c r="E9387" s="2" t="s">
        <v>14</v>
      </c>
      <c r="F9387" s="2" t="s">
        <v>126</v>
      </c>
      <c r="G9387" s="2" t="s">
        <v>127</v>
      </c>
      <c r="H9387" s="4" t="s">
        <v>21</v>
      </c>
      <c r="I9387" s="5">
        <v>39</v>
      </c>
      <c r="J9387" s="6">
        <v>66</v>
      </c>
      <c r="K9387" s="7">
        <v>2574</v>
      </c>
      <c r="L9387" s="7">
        <v>900.9</v>
      </c>
      <c r="M9387" s="8">
        <v>0.35</v>
      </c>
      <c r="N9387" s="2" t="s">
        <v>23</v>
      </c>
      <c r="O9387">
        <f t="shared" si="1168"/>
        <v>2021</v>
      </c>
      <c r="P9387">
        <f t="shared" si="1169"/>
        <v>6</v>
      </c>
      <c r="Q9387" t="str">
        <f t="shared" si="1170"/>
        <v>juin</v>
      </c>
      <c r="R9387" t="str">
        <f t="shared" si="1171"/>
        <v>Rhode Island</v>
      </c>
      <c r="S9387" t="str">
        <f t="shared" si="1172"/>
        <v>2021-06</v>
      </c>
      <c r="T9387">
        <f>IF(AND(COUNTIF(Calculs!$Q$2:$Q$12,$O9387)&gt;0,COUNTIF(Calculs!$S$2:$S$12,$E9387)&gt;0,COUNTIF(Calculs!$U$2:$U$12,$H9387)&gt;0),1,0)</f>
        <v>1</v>
      </c>
      <c r="U9387">
        <f t="shared" si="1173"/>
        <v>2574</v>
      </c>
      <c r="V9387">
        <f t="shared" si="1174"/>
        <v>66</v>
      </c>
      <c r="W9387">
        <f t="shared" si="1175"/>
        <v>900.9</v>
      </c>
    </row>
    <row r="9388" spans="1:23" ht="15.75" customHeight="1" x14ac:dyDescent="0.3">
      <c r="A9388" s="2" t="s">
        <v>13</v>
      </c>
      <c r="B9388" s="2">
        <v>1185732</v>
      </c>
      <c r="C9388" s="3">
        <v>44355</v>
      </c>
      <c r="D9388" s="12" t="str" cm="1">
        <f t="array" ref="D9388">_xlfn.SWITCH(WEEKDAY(C9388,2), 1, "Lundi", 2, "Mardi", 3, "Mercredi", 4, "Jeudi", 5, "Vendredi", 6, "Samedi", 7, "Dimanche", "Erreur")</f>
        <v>Mardi</v>
      </c>
      <c r="E9388" s="2" t="s">
        <v>14</v>
      </c>
      <c r="F9388" s="2" t="s">
        <v>126</v>
      </c>
      <c r="G9388" s="2" t="s">
        <v>127</v>
      </c>
      <c r="H9388" s="4" t="s">
        <v>22</v>
      </c>
      <c r="I9388" s="5">
        <v>43</v>
      </c>
      <c r="J9388" s="6">
        <v>119</v>
      </c>
      <c r="K9388" s="7">
        <v>5117</v>
      </c>
      <c r="L9388" s="7">
        <v>2302.65</v>
      </c>
      <c r="M9388" s="8">
        <v>0.45</v>
      </c>
      <c r="N9388" s="2" t="s">
        <v>23</v>
      </c>
      <c r="O9388">
        <f t="shared" si="1168"/>
        <v>2021</v>
      </c>
      <c r="P9388">
        <f t="shared" si="1169"/>
        <v>6</v>
      </c>
      <c r="Q9388" t="str">
        <f t="shared" si="1170"/>
        <v>juin</v>
      </c>
      <c r="R9388" t="str">
        <f t="shared" si="1171"/>
        <v>Rhode Island</v>
      </c>
      <c r="S9388" t="str">
        <f t="shared" si="1172"/>
        <v>2021-06</v>
      </c>
      <c r="T9388">
        <f>IF(AND(COUNTIF(Calculs!$Q$2:$Q$12,$O9388)&gt;0,COUNTIF(Calculs!$S$2:$S$12,$E9388)&gt;0,COUNTIF(Calculs!$U$2:$U$12,$H9388)&gt;0),1,0)</f>
        <v>1</v>
      </c>
      <c r="U9388">
        <f t="shared" si="1173"/>
        <v>5117</v>
      </c>
      <c r="V9388">
        <f t="shared" si="1174"/>
        <v>119</v>
      </c>
      <c r="W9388">
        <f t="shared" si="1175"/>
        <v>2302.65</v>
      </c>
    </row>
    <row r="9389" spans="1:23" ht="15.75" customHeight="1" x14ac:dyDescent="0.3">
      <c r="A9389" s="2" t="s">
        <v>13</v>
      </c>
      <c r="B9389" s="2">
        <v>1185732</v>
      </c>
      <c r="C9389" s="3">
        <v>44383</v>
      </c>
      <c r="D9389" s="12" t="str" cm="1">
        <f t="array" ref="D9389">_xlfn.SWITCH(WEEKDAY(C9389,2), 1, "Lundi", 2, "Mardi", 3, "Mercredi", 4, "Jeudi", 5, "Vendredi", 6, "Samedi", 7, "Dimanche", "Erreur")</f>
        <v>Mardi</v>
      </c>
      <c r="E9389" s="2" t="s">
        <v>14</v>
      </c>
      <c r="F9389" s="2" t="s">
        <v>126</v>
      </c>
      <c r="G9389" s="2" t="s">
        <v>127</v>
      </c>
      <c r="H9389" s="4" t="s">
        <v>16</v>
      </c>
      <c r="I9389" s="5">
        <v>38</v>
      </c>
      <c r="J9389" s="6">
        <v>173</v>
      </c>
      <c r="K9389" s="7">
        <v>6574</v>
      </c>
      <c r="L9389" s="7">
        <v>2498.12</v>
      </c>
      <c r="M9389" s="8">
        <v>0.38</v>
      </c>
      <c r="N9389" s="2" t="s">
        <v>23</v>
      </c>
      <c r="O9389">
        <f t="shared" si="1168"/>
        <v>2021</v>
      </c>
      <c r="P9389">
        <f t="shared" si="1169"/>
        <v>7</v>
      </c>
      <c r="Q9389" t="str">
        <f t="shared" si="1170"/>
        <v>juil</v>
      </c>
      <c r="R9389" t="str">
        <f t="shared" si="1171"/>
        <v>Rhode Island</v>
      </c>
      <c r="S9389" t="str">
        <f t="shared" si="1172"/>
        <v>2021-07</v>
      </c>
      <c r="T9389">
        <f>IF(AND(COUNTIF(Calculs!$Q$2:$Q$12,$O9389)&gt;0,COUNTIF(Calculs!$S$2:$S$12,$E9389)&gt;0,COUNTIF(Calculs!$U$2:$U$12,$H9389)&gt;0),1,0)</f>
        <v>1</v>
      </c>
      <c r="U9389">
        <f t="shared" si="1173"/>
        <v>6574</v>
      </c>
      <c r="V9389">
        <f t="shared" si="1174"/>
        <v>173</v>
      </c>
      <c r="W9389">
        <f t="shared" si="1175"/>
        <v>2498.12</v>
      </c>
    </row>
    <row r="9390" spans="1:23" ht="15.75" customHeight="1" x14ac:dyDescent="0.3">
      <c r="A9390" s="2" t="s">
        <v>13</v>
      </c>
      <c r="B9390" s="2">
        <v>1185732</v>
      </c>
      <c r="C9390" s="3">
        <v>44383</v>
      </c>
      <c r="D9390" s="12" t="str" cm="1">
        <f t="array" ref="D9390">_xlfn.SWITCH(WEEKDAY(C9390,2), 1, "Lundi", 2, "Mardi", 3, "Mercredi", 4, "Jeudi", 5, "Vendredi", 6, "Samedi", 7, "Dimanche", "Erreur")</f>
        <v>Mardi</v>
      </c>
      <c r="E9390" s="2" t="s">
        <v>14</v>
      </c>
      <c r="F9390" s="2" t="s">
        <v>126</v>
      </c>
      <c r="G9390" s="2" t="s">
        <v>127</v>
      </c>
      <c r="H9390" s="4" t="s">
        <v>18</v>
      </c>
      <c r="I9390" s="5">
        <v>32</v>
      </c>
      <c r="J9390" s="6">
        <v>114</v>
      </c>
      <c r="K9390" s="7">
        <v>3648</v>
      </c>
      <c r="L9390" s="7">
        <v>1349.76</v>
      </c>
      <c r="M9390" s="8">
        <v>0.37</v>
      </c>
      <c r="N9390" s="2" t="s">
        <v>23</v>
      </c>
      <c r="O9390">
        <f t="shared" si="1168"/>
        <v>2021</v>
      </c>
      <c r="P9390">
        <f t="shared" si="1169"/>
        <v>7</v>
      </c>
      <c r="Q9390" t="str">
        <f t="shared" si="1170"/>
        <v>juil</v>
      </c>
      <c r="R9390" t="str">
        <f t="shared" si="1171"/>
        <v>Rhode Island</v>
      </c>
      <c r="S9390" t="str">
        <f t="shared" si="1172"/>
        <v>2021-07</v>
      </c>
      <c r="T9390">
        <f>IF(AND(COUNTIF(Calculs!$Q$2:$Q$12,$O9390)&gt;0,COUNTIF(Calculs!$S$2:$S$12,$E9390)&gt;0,COUNTIF(Calculs!$U$2:$U$12,$H9390)&gt;0),1,0)</f>
        <v>1</v>
      </c>
      <c r="U9390">
        <f t="shared" si="1173"/>
        <v>3648</v>
      </c>
      <c r="V9390">
        <f t="shared" si="1174"/>
        <v>114</v>
      </c>
      <c r="W9390">
        <f t="shared" si="1175"/>
        <v>1349.76</v>
      </c>
    </row>
    <row r="9391" spans="1:23" ht="15.75" customHeight="1" x14ac:dyDescent="0.3">
      <c r="A9391" s="2" t="s">
        <v>13</v>
      </c>
      <c r="B9391" s="2">
        <v>1185732</v>
      </c>
      <c r="C9391" s="3">
        <v>44383</v>
      </c>
      <c r="D9391" s="12" t="str" cm="1">
        <f t="array" ref="D9391">_xlfn.SWITCH(WEEKDAY(C9391,2), 1, "Lundi", 2, "Mardi", 3, "Mercredi", 4, "Jeudi", 5, "Vendredi", 6, "Samedi", 7, "Dimanche", "Erreur")</f>
        <v>Mardi</v>
      </c>
      <c r="E9391" s="2" t="s">
        <v>14</v>
      </c>
      <c r="F9391" s="2" t="s">
        <v>126</v>
      </c>
      <c r="G9391" s="2" t="s">
        <v>127</v>
      </c>
      <c r="H9391" s="4" t="s">
        <v>19</v>
      </c>
      <c r="I9391" s="5">
        <v>27</v>
      </c>
      <c r="J9391" s="6">
        <v>78</v>
      </c>
      <c r="K9391" s="7">
        <v>2106</v>
      </c>
      <c r="L9391" s="7">
        <v>947.7</v>
      </c>
      <c r="M9391" s="8">
        <v>0.45</v>
      </c>
      <c r="N9391" s="2" t="s">
        <v>23</v>
      </c>
      <c r="O9391">
        <f t="shared" si="1168"/>
        <v>2021</v>
      </c>
      <c r="P9391">
        <f t="shared" si="1169"/>
        <v>7</v>
      </c>
      <c r="Q9391" t="str">
        <f t="shared" si="1170"/>
        <v>juil</v>
      </c>
      <c r="R9391" t="str">
        <f t="shared" si="1171"/>
        <v>Rhode Island</v>
      </c>
      <c r="S9391" t="str">
        <f t="shared" si="1172"/>
        <v>2021-07</v>
      </c>
      <c r="T9391">
        <f>IF(AND(COUNTIF(Calculs!$Q$2:$Q$12,$O9391)&gt;0,COUNTIF(Calculs!$S$2:$S$12,$E9391)&gt;0,COUNTIF(Calculs!$U$2:$U$12,$H9391)&gt;0),1,0)</f>
        <v>1</v>
      </c>
      <c r="U9391">
        <f t="shared" si="1173"/>
        <v>2106</v>
      </c>
      <c r="V9391">
        <f t="shared" si="1174"/>
        <v>78</v>
      </c>
      <c r="W9391">
        <f t="shared" si="1175"/>
        <v>947.7</v>
      </c>
    </row>
    <row r="9392" spans="1:23" ht="15.75" customHeight="1" x14ac:dyDescent="0.3">
      <c r="A9392" s="2" t="s">
        <v>13</v>
      </c>
      <c r="B9392" s="2">
        <v>1185732</v>
      </c>
      <c r="C9392" s="3">
        <v>44383</v>
      </c>
      <c r="D9392" s="12" t="str" cm="1">
        <f t="array" ref="D9392">_xlfn.SWITCH(WEEKDAY(C9392,2), 1, "Lundi", 2, "Mardi", 3, "Mercredi", 4, "Jeudi", 5, "Vendredi", 6, "Samedi", 7, "Dimanche", "Erreur")</f>
        <v>Mardi</v>
      </c>
      <c r="E9392" s="2" t="s">
        <v>14</v>
      </c>
      <c r="F9392" s="2" t="s">
        <v>126</v>
      </c>
      <c r="G9392" s="2" t="s">
        <v>127</v>
      </c>
      <c r="H9392" s="4" t="s">
        <v>20</v>
      </c>
      <c r="I9392" s="5">
        <v>31</v>
      </c>
      <c r="J9392" s="6">
        <v>60</v>
      </c>
      <c r="K9392" s="7">
        <v>1860</v>
      </c>
      <c r="L9392" s="7">
        <v>855.6</v>
      </c>
      <c r="M9392" s="8">
        <v>0.46</v>
      </c>
      <c r="N9392" s="2" t="s">
        <v>23</v>
      </c>
      <c r="O9392">
        <f t="shared" si="1168"/>
        <v>2021</v>
      </c>
      <c r="P9392">
        <f t="shared" si="1169"/>
        <v>7</v>
      </c>
      <c r="Q9392" t="str">
        <f t="shared" si="1170"/>
        <v>juil</v>
      </c>
      <c r="R9392" t="str">
        <f t="shared" si="1171"/>
        <v>Rhode Island</v>
      </c>
      <c r="S9392" t="str">
        <f t="shared" si="1172"/>
        <v>2021-07</v>
      </c>
      <c r="T9392">
        <f>IF(AND(COUNTIF(Calculs!$Q$2:$Q$12,$O9392)&gt;0,COUNTIF(Calculs!$S$2:$S$12,$E9392)&gt;0,COUNTIF(Calculs!$U$2:$U$12,$H9392)&gt;0),1,0)</f>
        <v>1</v>
      </c>
      <c r="U9392">
        <f t="shared" si="1173"/>
        <v>1860</v>
      </c>
      <c r="V9392">
        <f t="shared" si="1174"/>
        <v>60</v>
      </c>
      <c r="W9392">
        <f t="shared" si="1175"/>
        <v>855.6</v>
      </c>
    </row>
    <row r="9393" spans="1:23" ht="15.75" customHeight="1" x14ac:dyDescent="0.3">
      <c r="A9393" s="2" t="s">
        <v>13</v>
      </c>
      <c r="B9393" s="2">
        <v>1185732</v>
      </c>
      <c r="C9393" s="3">
        <v>44383</v>
      </c>
      <c r="D9393" s="12" t="str" cm="1">
        <f t="array" ref="D9393">_xlfn.SWITCH(WEEKDAY(C9393,2), 1, "Lundi", 2, "Mardi", 3, "Mercredi", 4, "Jeudi", 5, "Vendredi", 6, "Samedi", 7, "Dimanche", "Erreur")</f>
        <v>Mardi</v>
      </c>
      <c r="E9393" s="2" t="s">
        <v>14</v>
      </c>
      <c r="F9393" s="2" t="s">
        <v>126</v>
      </c>
      <c r="G9393" s="2" t="s">
        <v>127</v>
      </c>
      <c r="H9393" s="4" t="s">
        <v>21</v>
      </c>
      <c r="I9393" s="5">
        <v>33</v>
      </c>
      <c r="J9393" s="6">
        <v>68</v>
      </c>
      <c r="K9393" s="7">
        <v>2244</v>
      </c>
      <c r="L9393" s="7">
        <v>762.95999999999992</v>
      </c>
      <c r="M9393" s="8">
        <v>0.33999999999999997</v>
      </c>
      <c r="N9393" s="2" t="s">
        <v>23</v>
      </c>
      <c r="O9393">
        <f t="shared" si="1168"/>
        <v>2021</v>
      </c>
      <c r="P9393">
        <f t="shared" si="1169"/>
        <v>7</v>
      </c>
      <c r="Q9393" t="str">
        <f t="shared" si="1170"/>
        <v>juil</v>
      </c>
      <c r="R9393" t="str">
        <f t="shared" si="1171"/>
        <v>Rhode Island</v>
      </c>
      <c r="S9393" t="str">
        <f t="shared" si="1172"/>
        <v>2021-07</v>
      </c>
      <c r="T9393">
        <f>IF(AND(COUNTIF(Calculs!$Q$2:$Q$12,$O9393)&gt;0,COUNTIF(Calculs!$S$2:$S$12,$E9393)&gt;0,COUNTIF(Calculs!$U$2:$U$12,$H9393)&gt;0),1,0)</f>
        <v>1</v>
      </c>
      <c r="U9393">
        <f t="shared" si="1173"/>
        <v>2244</v>
      </c>
      <c r="V9393">
        <f t="shared" si="1174"/>
        <v>68</v>
      </c>
      <c r="W9393">
        <f t="shared" si="1175"/>
        <v>762.95999999999992</v>
      </c>
    </row>
    <row r="9394" spans="1:23" ht="15.75" customHeight="1" x14ac:dyDescent="0.3">
      <c r="A9394" s="2" t="s">
        <v>13</v>
      </c>
      <c r="B9394" s="2">
        <v>1185732</v>
      </c>
      <c r="C9394" s="3">
        <v>44383</v>
      </c>
      <c r="D9394" s="12" t="str" cm="1">
        <f t="array" ref="D9394">_xlfn.SWITCH(WEEKDAY(C9394,2), 1, "Lundi", 2, "Mardi", 3, "Mercredi", 4, "Jeudi", 5, "Vendredi", 6, "Samedi", 7, "Dimanche", "Erreur")</f>
        <v>Mardi</v>
      </c>
      <c r="E9394" s="2" t="s">
        <v>14</v>
      </c>
      <c r="F9394" s="2" t="s">
        <v>126</v>
      </c>
      <c r="G9394" s="2" t="s">
        <v>127</v>
      </c>
      <c r="H9394" s="4" t="s">
        <v>22</v>
      </c>
      <c r="I9394" s="5">
        <v>38</v>
      </c>
      <c r="J9394" s="6">
        <v>136</v>
      </c>
      <c r="K9394" s="7">
        <v>5168</v>
      </c>
      <c r="L9394" s="7">
        <v>2170.5600000000004</v>
      </c>
      <c r="M9394" s="8">
        <v>0.42000000000000004</v>
      </c>
      <c r="N9394" s="2" t="s">
        <v>23</v>
      </c>
      <c r="O9394">
        <f t="shared" si="1168"/>
        <v>2021</v>
      </c>
      <c r="P9394">
        <f t="shared" si="1169"/>
        <v>7</v>
      </c>
      <c r="Q9394" t="str">
        <f t="shared" si="1170"/>
        <v>juil</v>
      </c>
      <c r="R9394" t="str">
        <f t="shared" si="1171"/>
        <v>Rhode Island</v>
      </c>
      <c r="S9394" t="str">
        <f t="shared" si="1172"/>
        <v>2021-07</v>
      </c>
      <c r="T9394">
        <f>IF(AND(COUNTIF(Calculs!$Q$2:$Q$12,$O9394)&gt;0,COUNTIF(Calculs!$S$2:$S$12,$E9394)&gt;0,COUNTIF(Calculs!$U$2:$U$12,$H9394)&gt;0),1,0)</f>
        <v>1</v>
      </c>
      <c r="U9394">
        <f t="shared" si="1173"/>
        <v>5168</v>
      </c>
      <c r="V9394">
        <f t="shared" si="1174"/>
        <v>136</v>
      </c>
      <c r="W9394">
        <f t="shared" si="1175"/>
        <v>2170.5600000000004</v>
      </c>
    </row>
    <row r="9395" spans="1:23" ht="15.75" customHeight="1" x14ac:dyDescent="0.3">
      <c r="A9395" s="2" t="s">
        <v>13</v>
      </c>
      <c r="B9395" s="2">
        <v>1185732</v>
      </c>
      <c r="C9395" s="3">
        <v>44415</v>
      </c>
      <c r="D9395" s="12" t="str" cm="1">
        <f t="array" ref="D9395">_xlfn.SWITCH(WEEKDAY(C9395,2), 1, "Lundi", 2, "Mardi", 3, "Mercredi", 4, "Jeudi", 5, "Vendredi", 6, "Samedi", 7, "Dimanche", "Erreur")</f>
        <v>Samedi</v>
      </c>
      <c r="E9395" s="2" t="s">
        <v>14</v>
      </c>
      <c r="F9395" s="2" t="s">
        <v>126</v>
      </c>
      <c r="G9395" s="2" t="s">
        <v>127</v>
      </c>
      <c r="H9395" s="4" t="s">
        <v>16</v>
      </c>
      <c r="I9395" s="5">
        <v>38</v>
      </c>
      <c r="J9395" s="6">
        <v>182</v>
      </c>
      <c r="K9395" s="7">
        <v>6916</v>
      </c>
      <c r="L9395" s="7">
        <v>2835.56</v>
      </c>
      <c r="M9395" s="8">
        <v>0.41</v>
      </c>
      <c r="N9395" s="2" t="s">
        <v>23</v>
      </c>
      <c r="O9395">
        <f t="shared" si="1168"/>
        <v>2021</v>
      </c>
      <c r="P9395">
        <f t="shared" si="1169"/>
        <v>8</v>
      </c>
      <c r="Q9395" t="str">
        <f t="shared" si="1170"/>
        <v>août</v>
      </c>
      <c r="R9395" t="str">
        <f t="shared" si="1171"/>
        <v>Rhode Island</v>
      </c>
      <c r="S9395" t="str">
        <f t="shared" si="1172"/>
        <v>2021-08</v>
      </c>
      <c r="T9395">
        <f>IF(AND(COUNTIF(Calculs!$Q$2:$Q$12,$O9395)&gt;0,COUNTIF(Calculs!$S$2:$S$12,$E9395)&gt;0,COUNTIF(Calculs!$U$2:$U$12,$H9395)&gt;0),1,0)</f>
        <v>1</v>
      </c>
      <c r="U9395">
        <f t="shared" si="1173"/>
        <v>6916</v>
      </c>
      <c r="V9395">
        <f t="shared" si="1174"/>
        <v>182</v>
      </c>
      <c r="W9395">
        <f t="shared" si="1175"/>
        <v>2835.56</v>
      </c>
    </row>
    <row r="9396" spans="1:23" ht="15.75" customHeight="1" x14ac:dyDescent="0.3">
      <c r="A9396" s="2" t="s">
        <v>13</v>
      </c>
      <c r="B9396" s="2">
        <v>1185732</v>
      </c>
      <c r="C9396" s="3">
        <v>44415</v>
      </c>
      <c r="D9396" s="12" t="str" cm="1">
        <f t="array" ref="D9396">_xlfn.SWITCH(WEEKDAY(C9396,2), 1, "Lundi", 2, "Mardi", 3, "Mercredi", 4, "Jeudi", 5, "Vendredi", 6, "Samedi", 7, "Dimanche", "Erreur")</f>
        <v>Samedi</v>
      </c>
      <c r="E9396" s="2" t="s">
        <v>14</v>
      </c>
      <c r="F9396" s="2" t="s">
        <v>126</v>
      </c>
      <c r="G9396" s="2" t="s">
        <v>127</v>
      </c>
      <c r="H9396" s="4" t="s">
        <v>18</v>
      </c>
      <c r="I9396" s="5">
        <v>31</v>
      </c>
      <c r="J9396" s="6">
        <v>111</v>
      </c>
      <c r="K9396" s="7">
        <v>3441</v>
      </c>
      <c r="L9396" s="7">
        <v>1307.58</v>
      </c>
      <c r="M9396" s="8">
        <v>0.38</v>
      </c>
      <c r="N9396" s="2" t="s">
        <v>23</v>
      </c>
      <c r="O9396">
        <f t="shared" si="1168"/>
        <v>2021</v>
      </c>
      <c r="P9396">
        <f t="shared" si="1169"/>
        <v>8</v>
      </c>
      <c r="Q9396" t="str">
        <f t="shared" si="1170"/>
        <v>août</v>
      </c>
      <c r="R9396" t="str">
        <f t="shared" si="1171"/>
        <v>Rhode Island</v>
      </c>
      <c r="S9396" t="str">
        <f t="shared" si="1172"/>
        <v>2021-08</v>
      </c>
      <c r="T9396">
        <f>IF(AND(COUNTIF(Calculs!$Q$2:$Q$12,$O9396)&gt;0,COUNTIF(Calculs!$S$2:$S$12,$E9396)&gt;0,COUNTIF(Calculs!$U$2:$U$12,$H9396)&gt;0),1,0)</f>
        <v>1</v>
      </c>
      <c r="U9396">
        <f t="shared" si="1173"/>
        <v>3441</v>
      </c>
      <c r="V9396">
        <f t="shared" si="1174"/>
        <v>111</v>
      </c>
      <c r="W9396">
        <f t="shared" si="1175"/>
        <v>1307.58</v>
      </c>
    </row>
    <row r="9397" spans="1:23" ht="15.75" customHeight="1" x14ac:dyDescent="0.3">
      <c r="A9397" s="2" t="s">
        <v>13</v>
      </c>
      <c r="B9397" s="2">
        <v>1185732</v>
      </c>
      <c r="C9397" s="3">
        <v>44415</v>
      </c>
      <c r="D9397" s="12" t="str" cm="1">
        <f t="array" ref="D9397">_xlfn.SWITCH(WEEKDAY(C9397,2), 1, "Lundi", 2, "Mardi", 3, "Mercredi", 4, "Jeudi", 5, "Vendredi", 6, "Samedi", 7, "Dimanche", "Erreur")</f>
        <v>Samedi</v>
      </c>
      <c r="E9397" s="2" t="s">
        <v>14</v>
      </c>
      <c r="F9397" s="2" t="s">
        <v>126</v>
      </c>
      <c r="G9397" s="2" t="s">
        <v>127</v>
      </c>
      <c r="H9397" s="4" t="s">
        <v>19</v>
      </c>
      <c r="I9397" s="5">
        <v>30</v>
      </c>
      <c r="J9397" s="6">
        <v>85</v>
      </c>
      <c r="K9397" s="7">
        <v>2550</v>
      </c>
      <c r="L9397" s="7">
        <v>1096.5000000000002</v>
      </c>
      <c r="M9397" s="8">
        <v>0.43000000000000005</v>
      </c>
      <c r="N9397" s="2" t="s">
        <v>23</v>
      </c>
      <c r="O9397">
        <f t="shared" si="1168"/>
        <v>2021</v>
      </c>
      <c r="P9397">
        <f t="shared" si="1169"/>
        <v>8</v>
      </c>
      <c r="Q9397" t="str">
        <f t="shared" si="1170"/>
        <v>août</v>
      </c>
      <c r="R9397" t="str">
        <f t="shared" si="1171"/>
        <v>Rhode Island</v>
      </c>
      <c r="S9397" t="str">
        <f t="shared" si="1172"/>
        <v>2021-08</v>
      </c>
      <c r="T9397">
        <f>IF(AND(COUNTIF(Calculs!$Q$2:$Q$12,$O9397)&gt;0,COUNTIF(Calculs!$S$2:$S$12,$E9397)&gt;0,COUNTIF(Calculs!$U$2:$U$12,$H9397)&gt;0),1,0)</f>
        <v>1</v>
      </c>
      <c r="U9397">
        <f t="shared" si="1173"/>
        <v>2550</v>
      </c>
      <c r="V9397">
        <f t="shared" si="1174"/>
        <v>85</v>
      </c>
      <c r="W9397">
        <f t="shared" si="1175"/>
        <v>1096.5000000000002</v>
      </c>
    </row>
    <row r="9398" spans="1:23" ht="15.75" customHeight="1" x14ac:dyDescent="0.3">
      <c r="A9398" s="2" t="s">
        <v>13</v>
      </c>
      <c r="B9398" s="2">
        <v>1185732</v>
      </c>
      <c r="C9398" s="3">
        <v>44415</v>
      </c>
      <c r="D9398" s="12" t="str" cm="1">
        <f t="array" ref="D9398">_xlfn.SWITCH(WEEKDAY(C9398,2), 1, "Lundi", 2, "Mardi", 3, "Mercredi", 4, "Jeudi", 5, "Vendredi", 6, "Samedi", 7, "Dimanche", "Erreur")</f>
        <v>Samedi</v>
      </c>
      <c r="E9398" s="2" t="s">
        <v>14</v>
      </c>
      <c r="F9398" s="2" t="s">
        <v>126</v>
      </c>
      <c r="G9398" s="2" t="s">
        <v>127</v>
      </c>
      <c r="H9398" s="4" t="s">
        <v>20</v>
      </c>
      <c r="I9398" s="5">
        <v>29</v>
      </c>
      <c r="J9398" s="6">
        <v>47</v>
      </c>
      <c r="K9398" s="7">
        <v>1363</v>
      </c>
      <c r="L9398" s="7">
        <v>586.09</v>
      </c>
      <c r="M9398" s="8">
        <v>0.43000000000000005</v>
      </c>
      <c r="N9398" s="2" t="s">
        <v>23</v>
      </c>
      <c r="O9398">
        <f t="shared" si="1168"/>
        <v>2021</v>
      </c>
      <c r="P9398">
        <f t="shared" si="1169"/>
        <v>8</v>
      </c>
      <c r="Q9398" t="str">
        <f t="shared" si="1170"/>
        <v>août</v>
      </c>
      <c r="R9398" t="str">
        <f t="shared" si="1171"/>
        <v>Rhode Island</v>
      </c>
      <c r="S9398" t="str">
        <f t="shared" si="1172"/>
        <v>2021-08</v>
      </c>
      <c r="T9398">
        <f>IF(AND(COUNTIF(Calculs!$Q$2:$Q$12,$O9398)&gt;0,COUNTIF(Calculs!$S$2:$S$12,$E9398)&gt;0,COUNTIF(Calculs!$U$2:$U$12,$H9398)&gt;0),1,0)</f>
        <v>1</v>
      </c>
      <c r="U9398">
        <f t="shared" si="1173"/>
        <v>1363</v>
      </c>
      <c r="V9398">
        <f t="shared" si="1174"/>
        <v>47</v>
      </c>
      <c r="W9398">
        <f t="shared" si="1175"/>
        <v>586.09</v>
      </c>
    </row>
    <row r="9399" spans="1:23" ht="15.75" customHeight="1" x14ac:dyDescent="0.3">
      <c r="A9399" s="2" t="s">
        <v>13</v>
      </c>
      <c r="B9399" s="2">
        <v>1185732</v>
      </c>
      <c r="C9399" s="3">
        <v>44415</v>
      </c>
      <c r="D9399" s="12" t="str" cm="1">
        <f t="array" ref="D9399">_xlfn.SWITCH(WEEKDAY(C9399,2), 1, "Lundi", 2, "Mardi", 3, "Mercredi", 4, "Jeudi", 5, "Vendredi", 6, "Samedi", 7, "Dimanche", "Erreur")</f>
        <v>Samedi</v>
      </c>
      <c r="E9399" s="2" t="s">
        <v>14</v>
      </c>
      <c r="F9399" s="2" t="s">
        <v>126</v>
      </c>
      <c r="G9399" s="2" t="s">
        <v>127</v>
      </c>
      <c r="H9399" s="4" t="s">
        <v>21</v>
      </c>
      <c r="I9399" s="5">
        <v>37</v>
      </c>
      <c r="J9399" s="6">
        <v>40</v>
      </c>
      <c r="K9399" s="7">
        <v>1480</v>
      </c>
      <c r="L9399" s="7">
        <v>532.79999999999995</v>
      </c>
      <c r="M9399" s="8">
        <v>0.36</v>
      </c>
      <c r="N9399" s="2" t="s">
        <v>23</v>
      </c>
      <c r="O9399">
        <f t="shared" si="1168"/>
        <v>2021</v>
      </c>
      <c r="P9399">
        <f t="shared" si="1169"/>
        <v>8</v>
      </c>
      <c r="Q9399" t="str">
        <f t="shared" si="1170"/>
        <v>août</v>
      </c>
      <c r="R9399" t="str">
        <f t="shared" si="1171"/>
        <v>Rhode Island</v>
      </c>
      <c r="S9399" t="str">
        <f t="shared" si="1172"/>
        <v>2021-08</v>
      </c>
      <c r="T9399">
        <f>IF(AND(COUNTIF(Calculs!$Q$2:$Q$12,$O9399)&gt;0,COUNTIF(Calculs!$S$2:$S$12,$E9399)&gt;0,COUNTIF(Calculs!$U$2:$U$12,$H9399)&gt;0),1,0)</f>
        <v>1</v>
      </c>
      <c r="U9399">
        <f t="shared" si="1173"/>
        <v>1480</v>
      </c>
      <c r="V9399">
        <f t="shared" si="1174"/>
        <v>40</v>
      </c>
      <c r="W9399">
        <f t="shared" si="1175"/>
        <v>532.79999999999995</v>
      </c>
    </row>
    <row r="9400" spans="1:23" ht="15.75" customHeight="1" x14ac:dyDescent="0.3">
      <c r="A9400" s="2" t="s">
        <v>13</v>
      </c>
      <c r="B9400" s="2">
        <v>1185732</v>
      </c>
      <c r="C9400" s="3">
        <v>44415</v>
      </c>
      <c r="D9400" s="12" t="str" cm="1">
        <f t="array" ref="D9400">_xlfn.SWITCH(WEEKDAY(C9400,2), 1, "Lundi", 2, "Mardi", 3, "Mercredi", 4, "Jeudi", 5, "Vendredi", 6, "Samedi", 7, "Dimanche", "Erreur")</f>
        <v>Samedi</v>
      </c>
      <c r="E9400" s="2" t="s">
        <v>14</v>
      </c>
      <c r="F9400" s="2" t="s">
        <v>126</v>
      </c>
      <c r="G9400" s="2" t="s">
        <v>127</v>
      </c>
      <c r="H9400" s="4" t="s">
        <v>22</v>
      </c>
      <c r="I9400" s="5">
        <v>38</v>
      </c>
      <c r="J9400" s="6">
        <v>96</v>
      </c>
      <c r="K9400" s="7">
        <v>3648</v>
      </c>
      <c r="L9400" s="7">
        <v>1714.5600000000002</v>
      </c>
      <c r="M9400" s="8">
        <v>0.47000000000000003</v>
      </c>
      <c r="N9400" s="2" t="s">
        <v>23</v>
      </c>
      <c r="O9400">
        <f t="shared" si="1168"/>
        <v>2021</v>
      </c>
      <c r="P9400">
        <f t="shared" si="1169"/>
        <v>8</v>
      </c>
      <c r="Q9400" t="str">
        <f t="shared" si="1170"/>
        <v>août</v>
      </c>
      <c r="R9400" t="str">
        <f t="shared" si="1171"/>
        <v>Rhode Island</v>
      </c>
      <c r="S9400" t="str">
        <f t="shared" si="1172"/>
        <v>2021-08</v>
      </c>
      <c r="T9400">
        <f>IF(AND(COUNTIF(Calculs!$Q$2:$Q$12,$O9400)&gt;0,COUNTIF(Calculs!$S$2:$S$12,$E9400)&gt;0,COUNTIF(Calculs!$U$2:$U$12,$H9400)&gt;0),1,0)</f>
        <v>1</v>
      </c>
      <c r="U9400">
        <f t="shared" si="1173"/>
        <v>3648</v>
      </c>
      <c r="V9400">
        <f t="shared" si="1174"/>
        <v>96</v>
      </c>
      <c r="W9400">
        <f t="shared" si="1175"/>
        <v>1714.5600000000002</v>
      </c>
    </row>
    <row r="9401" spans="1:23" ht="15.75" customHeight="1" x14ac:dyDescent="0.3">
      <c r="A9401" s="2" t="s">
        <v>13</v>
      </c>
      <c r="B9401" s="2">
        <v>1185732</v>
      </c>
      <c r="C9401" s="3">
        <v>44445</v>
      </c>
      <c r="D9401" s="12" t="str" cm="1">
        <f t="array" ref="D9401">_xlfn.SWITCH(WEEKDAY(C9401,2), 1, "Lundi", 2, "Mardi", 3, "Mercredi", 4, "Jeudi", 5, "Vendredi", 6, "Samedi", 7, "Dimanche", "Erreur")</f>
        <v>Lundi</v>
      </c>
      <c r="E9401" s="2" t="s">
        <v>14</v>
      </c>
      <c r="F9401" s="2" t="s">
        <v>126</v>
      </c>
      <c r="G9401" s="2" t="s">
        <v>127</v>
      </c>
      <c r="H9401" s="4" t="s">
        <v>16</v>
      </c>
      <c r="I9401" s="5">
        <v>39</v>
      </c>
      <c r="J9401" s="6">
        <v>128</v>
      </c>
      <c r="K9401" s="7">
        <v>4992</v>
      </c>
      <c r="L9401" s="7">
        <v>2096.64</v>
      </c>
      <c r="M9401" s="8">
        <v>0.42</v>
      </c>
      <c r="N9401" s="2" t="s">
        <v>23</v>
      </c>
      <c r="O9401">
        <f t="shared" si="1168"/>
        <v>2021</v>
      </c>
      <c r="P9401">
        <f t="shared" si="1169"/>
        <v>9</v>
      </c>
      <c r="Q9401" t="str">
        <f t="shared" si="1170"/>
        <v>sept</v>
      </c>
      <c r="R9401" t="str">
        <f t="shared" si="1171"/>
        <v>Rhode Island</v>
      </c>
      <c r="S9401" t="str">
        <f t="shared" si="1172"/>
        <v>2021-09</v>
      </c>
      <c r="T9401">
        <f>IF(AND(COUNTIF(Calculs!$Q$2:$Q$12,$O9401)&gt;0,COUNTIF(Calculs!$S$2:$S$12,$E9401)&gt;0,COUNTIF(Calculs!$U$2:$U$12,$H9401)&gt;0),1,0)</f>
        <v>1</v>
      </c>
      <c r="U9401">
        <f t="shared" si="1173"/>
        <v>4992</v>
      </c>
      <c r="V9401">
        <f t="shared" si="1174"/>
        <v>128</v>
      </c>
      <c r="W9401">
        <f t="shared" si="1175"/>
        <v>2096.64</v>
      </c>
    </row>
    <row r="9402" spans="1:23" ht="15.75" customHeight="1" x14ac:dyDescent="0.3">
      <c r="A9402" s="2" t="s">
        <v>13</v>
      </c>
      <c r="B9402" s="2">
        <v>1185732</v>
      </c>
      <c r="C9402" s="3">
        <v>44445</v>
      </c>
      <c r="D9402" s="12" t="str" cm="1">
        <f t="array" ref="D9402">_xlfn.SWITCH(WEEKDAY(C9402,2), 1, "Lundi", 2, "Mardi", 3, "Mercredi", 4, "Jeudi", 5, "Vendredi", 6, "Samedi", 7, "Dimanche", "Erreur")</f>
        <v>Lundi</v>
      </c>
      <c r="E9402" s="2" t="s">
        <v>14</v>
      </c>
      <c r="F9402" s="2" t="s">
        <v>126</v>
      </c>
      <c r="G9402" s="2" t="s">
        <v>127</v>
      </c>
      <c r="H9402" s="4" t="s">
        <v>18</v>
      </c>
      <c r="I9402" s="5">
        <v>30</v>
      </c>
      <c r="J9402" s="6">
        <v>79</v>
      </c>
      <c r="K9402" s="7">
        <v>2370</v>
      </c>
      <c r="L9402" s="7">
        <v>876.9</v>
      </c>
      <c r="M9402" s="8">
        <v>0.37</v>
      </c>
      <c r="N9402" s="2" t="s">
        <v>23</v>
      </c>
      <c r="O9402">
        <f t="shared" si="1168"/>
        <v>2021</v>
      </c>
      <c r="P9402">
        <f t="shared" si="1169"/>
        <v>9</v>
      </c>
      <c r="Q9402" t="str">
        <f t="shared" si="1170"/>
        <v>sept</v>
      </c>
      <c r="R9402" t="str">
        <f t="shared" si="1171"/>
        <v>Rhode Island</v>
      </c>
      <c r="S9402" t="str">
        <f t="shared" si="1172"/>
        <v>2021-09</v>
      </c>
      <c r="T9402">
        <f>IF(AND(COUNTIF(Calculs!$Q$2:$Q$12,$O9402)&gt;0,COUNTIF(Calculs!$S$2:$S$12,$E9402)&gt;0,COUNTIF(Calculs!$U$2:$U$12,$H9402)&gt;0),1,0)</f>
        <v>1</v>
      </c>
      <c r="U9402">
        <f t="shared" si="1173"/>
        <v>2370</v>
      </c>
      <c r="V9402">
        <f t="shared" si="1174"/>
        <v>79</v>
      </c>
      <c r="W9402">
        <f t="shared" si="1175"/>
        <v>876.9</v>
      </c>
    </row>
    <row r="9403" spans="1:23" ht="15.75" customHeight="1" x14ac:dyDescent="0.3">
      <c r="A9403" s="2" t="s">
        <v>13</v>
      </c>
      <c r="B9403" s="2">
        <v>1185732</v>
      </c>
      <c r="C9403" s="3">
        <v>44445</v>
      </c>
      <c r="D9403" s="12" t="str" cm="1">
        <f t="array" ref="D9403">_xlfn.SWITCH(WEEKDAY(C9403,2), 1, "Lundi", 2, "Mardi", 3, "Mercredi", 4, "Jeudi", 5, "Vendredi", 6, "Samedi", 7, "Dimanche", "Erreur")</f>
        <v>Lundi</v>
      </c>
      <c r="E9403" s="2" t="s">
        <v>14</v>
      </c>
      <c r="F9403" s="2" t="s">
        <v>126</v>
      </c>
      <c r="G9403" s="2" t="s">
        <v>127</v>
      </c>
      <c r="H9403" s="4" t="s">
        <v>19</v>
      </c>
      <c r="I9403" s="5">
        <v>29</v>
      </c>
      <c r="J9403" s="6">
        <v>39</v>
      </c>
      <c r="K9403" s="7">
        <v>1131</v>
      </c>
      <c r="L9403" s="7">
        <v>486.33000000000004</v>
      </c>
      <c r="M9403" s="8">
        <v>0.43000000000000005</v>
      </c>
      <c r="N9403" s="2" t="s">
        <v>23</v>
      </c>
      <c r="O9403">
        <f t="shared" si="1168"/>
        <v>2021</v>
      </c>
      <c r="P9403">
        <f t="shared" si="1169"/>
        <v>9</v>
      </c>
      <c r="Q9403" t="str">
        <f t="shared" si="1170"/>
        <v>sept</v>
      </c>
      <c r="R9403" t="str">
        <f t="shared" si="1171"/>
        <v>Rhode Island</v>
      </c>
      <c r="S9403" t="str">
        <f t="shared" si="1172"/>
        <v>2021-09</v>
      </c>
      <c r="T9403">
        <f>IF(AND(COUNTIF(Calculs!$Q$2:$Q$12,$O9403)&gt;0,COUNTIF(Calculs!$S$2:$S$12,$E9403)&gt;0,COUNTIF(Calculs!$U$2:$U$12,$H9403)&gt;0),1,0)</f>
        <v>1</v>
      </c>
      <c r="U9403">
        <f t="shared" si="1173"/>
        <v>1131</v>
      </c>
      <c r="V9403">
        <f t="shared" si="1174"/>
        <v>39</v>
      </c>
      <c r="W9403">
        <f t="shared" si="1175"/>
        <v>486.33000000000004</v>
      </c>
    </row>
    <row r="9404" spans="1:23" ht="15.75" customHeight="1" x14ac:dyDescent="0.3">
      <c r="A9404" s="2" t="s">
        <v>13</v>
      </c>
      <c r="B9404" s="2">
        <v>1185732</v>
      </c>
      <c r="C9404" s="3">
        <v>44445</v>
      </c>
      <c r="D9404" s="12" t="str" cm="1">
        <f t="array" ref="D9404">_xlfn.SWITCH(WEEKDAY(C9404,2), 1, "Lundi", 2, "Mardi", 3, "Mercredi", 4, "Jeudi", 5, "Vendredi", 6, "Samedi", 7, "Dimanche", "Erreur")</f>
        <v>Lundi</v>
      </c>
      <c r="E9404" s="2" t="s">
        <v>14</v>
      </c>
      <c r="F9404" s="2" t="s">
        <v>126</v>
      </c>
      <c r="G9404" s="2" t="s">
        <v>127</v>
      </c>
      <c r="H9404" s="4" t="s">
        <v>20</v>
      </c>
      <c r="I9404" s="5">
        <v>30</v>
      </c>
      <c r="J9404" s="6">
        <v>32</v>
      </c>
      <c r="K9404" s="7">
        <v>960</v>
      </c>
      <c r="L9404" s="7">
        <v>441.6</v>
      </c>
      <c r="M9404" s="8">
        <v>0.46</v>
      </c>
      <c r="N9404" s="2" t="s">
        <v>23</v>
      </c>
      <c r="O9404">
        <f t="shared" si="1168"/>
        <v>2021</v>
      </c>
      <c r="P9404">
        <f t="shared" si="1169"/>
        <v>9</v>
      </c>
      <c r="Q9404" t="str">
        <f t="shared" si="1170"/>
        <v>sept</v>
      </c>
      <c r="R9404" t="str">
        <f t="shared" si="1171"/>
        <v>Rhode Island</v>
      </c>
      <c r="S9404" t="str">
        <f t="shared" si="1172"/>
        <v>2021-09</v>
      </c>
      <c r="T9404">
        <f>IF(AND(COUNTIF(Calculs!$Q$2:$Q$12,$O9404)&gt;0,COUNTIF(Calculs!$S$2:$S$12,$E9404)&gt;0,COUNTIF(Calculs!$U$2:$U$12,$H9404)&gt;0),1,0)</f>
        <v>1</v>
      </c>
      <c r="U9404">
        <f t="shared" si="1173"/>
        <v>960</v>
      </c>
      <c r="V9404">
        <f t="shared" si="1174"/>
        <v>32</v>
      </c>
      <c r="W9404">
        <f t="shared" si="1175"/>
        <v>441.6</v>
      </c>
    </row>
    <row r="9405" spans="1:23" ht="15.75" customHeight="1" x14ac:dyDescent="0.3">
      <c r="A9405" s="2" t="s">
        <v>13</v>
      </c>
      <c r="B9405" s="2">
        <v>1185732</v>
      </c>
      <c r="C9405" s="3">
        <v>44445</v>
      </c>
      <c r="D9405" s="12" t="str" cm="1">
        <f t="array" ref="D9405">_xlfn.SWITCH(WEEKDAY(C9405,2), 1, "Lundi", 2, "Mardi", 3, "Mercredi", 4, "Jeudi", 5, "Vendredi", 6, "Samedi", 7, "Dimanche", "Erreur")</f>
        <v>Lundi</v>
      </c>
      <c r="E9405" s="2" t="s">
        <v>14</v>
      </c>
      <c r="F9405" s="2" t="s">
        <v>126</v>
      </c>
      <c r="G9405" s="2" t="s">
        <v>127</v>
      </c>
      <c r="H9405" s="4" t="s">
        <v>21</v>
      </c>
      <c r="I9405" s="5">
        <v>34</v>
      </c>
      <c r="J9405" s="6">
        <v>33</v>
      </c>
      <c r="K9405" s="7">
        <v>1122</v>
      </c>
      <c r="L9405" s="7">
        <v>403.91999999999996</v>
      </c>
      <c r="M9405" s="8">
        <v>0.36</v>
      </c>
      <c r="N9405" s="2" t="s">
        <v>23</v>
      </c>
      <c r="O9405">
        <f t="shared" si="1168"/>
        <v>2021</v>
      </c>
      <c r="P9405">
        <f t="shared" si="1169"/>
        <v>9</v>
      </c>
      <c r="Q9405" t="str">
        <f t="shared" si="1170"/>
        <v>sept</v>
      </c>
      <c r="R9405" t="str">
        <f t="shared" si="1171"/>
        <v>Rhode Island</v>
      </c>
      <c r="S9405" t="str">
        <f t="shared" si="1172"/>
        <v>2021-09</v>
      </c>
      <c r="T9405">
        <f>IF(AND(COUNTIF(Calculs!$Q$2:$Q$12,$O9405)&gt;0,COUNTIF(Calculs!$S$2:$S$12,$E9405)&gt;0,COUNTIF(Calculs!$U$2:$U$12,$H9405)&gt;0),1,0)</f>
        <v>1</v>
      </c>
      <c r="U9405">
        <f t="shared" si="1173"/>
        <v>1122</v>
      </c>
      <c r="V9405">
        <f t="shared" si="1174"/>
        <v>33</v>
      </c>
      <c r="W9405">
        <f t="shared" si="1175"/>
        <v>403.91999999999996</v>
      </c>
    </row>
    <row r="9406" spans="1:23" ht="15.75" customHeight="1" x14ac:dyDescent="0.3">
      <c r="A9406" s="2" t="s">
        <v>13</v>
      </c>
      <c r="B9406" s="2">
        <v>1185732</v>
      </c>
      <c r="C9406" s="3">
        <v>44445</v>
      </c>
      <c r="D9406" s="12" t="str" cm="1">
        <f t="array" ref="D9406">_xlfn.SWITCH(WEEKDAY(C9406,2), 1, "Lundi", 2, "Mardi", 3, "Mercredi", 4, "Jeudi", 5, "Vendredi", 6, "Samedi", 7, "Dimanche", "Erreur")</f>
        <v>Lundi</v>
      </c>
      <c r="E9406" s="2" t="s">
        <v>14</v>
      </c>
      <c r="F9406" s="2" t="s">
        <v>126</v>
      </c>
      <c r="G9406" s="2" t="s">
        <v>127</v>
      </c>
      <c r="H9406" s="4" t="s">
        <v>22</v>
      </c>
      <c r="I9406" s="5">
        <v>41</v>
      </c>
      <c r="J9406" s="6">
        <v>64</v>
      </c>
      <c r="K9406" s="7">
        <v>2624</v>
      </c>
      <c r="L9406" s="7">
        <v>1180.8</v>
      </c>
      <c r="M9406" s="8">
        <v>0.45</v>
      </c>
      <c r="N9406" s="2" t="s">
        <v>23</v>
      </c>
      <c r="O9406">
        <f t="shared" si="1168"/>
        <v>2021</v>
      </c>
      <c r="P9406">
        <f t="shared" si="1169"/>
        <v>9</v>
      </c>
      <c r="Q9406" t="str">
        <f t="shared" si="1170"/>
        <v>sept</v>
      </c>
      <c r="R9406" t="str">
        <f t="shared" si="1171"/>
        <v>Rhode Island</v>
      </c>
      <c r="S9406" t="str">
        <f t="shared" si="1172"/>
        <v>2021-09</v>
      </c>
      <c r="T9406">
        <f>IF(AND(COUNTIF(Calculs!$Q$2:$Q$12,$O9406)&gt;0,COUNTIF(Calculs!$S$2:$S$12,$E9406)&gt;0,COUNTIF(Calculs!$U$2:$U$12,$H9406)&gt;0),1,0)</f>
        <v>1</v>
      </c>
      <c r="U9406">
        <f t="shared" si="1173"/>
        <v>2624</v>
      </c>
      <c r="V9406">
        <f t="shared" si="1174"/>
        <v>64</v>
      </c>
      <c r="W9406">
        <f t="shared" si="1175"/>
        <v>1180.8</v>
      </c>
    </row>
    <row r="9407" spans="1:23" ht="15.75" customHeight="1" x14ac:dyDescent="0.3">
      <c r="A9407" s="2" t="s">
        <v>13</v>
      </c>
      <c r="B9407" s="2">
        <v>1185732</v>
      </c>
      <c r="C9407" s="3">
        <v>44477</v>
      </c>
      <c r="D9407" s="12" t="str" cm="1">
        <f t="array" ref="D9407">_xlfn.SWITCH(WEEKDAY(C9407,2), 1, "Lundi", 2, "Mardi", 3, "Mercredi", 4, "Jeudi", 5, "Vendredi", 6, "Samedi", 7, "Dimanche", "Erreur")</f>
        <v>Vendredi</v>
      </c>
      <c r="E9407" s="2" t="s">
        <v>14</v>
      </c>
      <c r="F9407" s="2" t="s">
        <v>126</v>
      </c>
      <c r="G9407" s="2" t="s">
        <v>127</v>
      </c>
      <c r="H9407" s="4" t="s">
        <v>16</v>
      </c>
      <c r="I9407" s="5">
        <v>37</v>
      </c>
      <c r="J9407" s="6">
        <v>113</v>
      </c>
      <c r="K9407" s="7">
        <v>4181</v>
      </c>
      <c r="L9407" s="7">
        <v>1714.2099999999998</v>
      </c>
      <c r="M9407" s="8">
        <v>0.41</v>
      </c>
      <c r="N9407" s="2" t="s">
        <v>23</v>
      </c>
      <c r="O9407">
        <f t="shared" si="1168"/>
        <v>2021</v>
      </c>
      <c r="P9407">
        <f t="shared" si="1169"/>
        <v>10</v>
      </c>
      <c r="Q9407" t="str">
        <f t="shared" si="1170"/>
        <v>oct</v>
      </c>
      <c r="R9407" t="str">
        <f t="shared" si="1171"/>
        <v>Rhode Island</v>
      </c>
      <c r="S9407" t="str">
        <f t="shared" si="1172"/>
        <v>2021-10</v>
      </c>
      <c r="T9407">
        <f>IF(AND(COUNTIF(Calculs!$Q$2:$Q$12,$O9407)&gt;0,COUNTIF(Calculs!$S$2:$S$12,$E9407)&gt;0,COUNTIF(Calculs!$U$2:$U$12,$H9407)&gt;0),1,0)</f>
        <v>1</v>
      </c>
      <c r="U9407">
        <f t="shared" si="1173"/>
        <v>4181</v>
      </c>
      <c r="V9407">
        <f t="shared" si="1174"/>
        <v>113</v>
      </c>
      <c r="W9407">
        <f t="shared" si="1175"/>
        <v>1714.2099999999998</v>
      </c>
    </row>
    <row r="9408" spans="1:23" ht="15.75" customHeight="1" x14ac:dyDescent="0.3">
      <c r="A9408" s="2" t="s">
        <v>13</v>
      </c>
      <c r="B9408" s="2">
        <v>1185732</v>
      </c>
      <c r="C9408" s="3">
        <v>44477</v>
      </c>
      <c r="D9408" s="12" t="str" cm="1">
        <f t="array" ref="D9408">_xlfn.SWITCH(WEEKDAY(C9408,2), 1, "Lundi", 2, "Mardi", 3, "Mercredi", 4, "Jeudi", 5, "Vendredi", 6, "Samedi", 7, "Dimanche", "Erreur")</f>
        <v>Vendredi</v>
      </c>
      <c r="E9408" s="2" t="s">
        <v>14</v>
      </c>
      <c r="F9408" s="2" t="s">
        <v>126</v>
      </c>
      <c r="G9408" s="2" t="s">
        <v>127</v>
      </c>
      <c r="H9408" s="4" t="s">
        <v>18</v>
      </c>
      <c r="I9408" s="5">
        <v>38</v>
      </c>
      <c r="J9408" s="6">
        <v>68</v>
      </c>
      <c r="K9408" s="7">
        <v>2584</v>
      </c>
      <c r="L9408" s="7">
        <v>981.92</v>
      </c>
      <c r="M9408" s="8">
        <v>0.38</v>
      </c>
      <c r="N9408" s="2" t="s">
        <v>23</v>
      </c>
      <c r="O9408">
        <f t="shared" si="1168"/>
        <v>2021</v>
      </c>
      <c r="P9408">
        <f t="shared" si="1169"/>
        <v>10</v>
      </c>
      <c r="Q9408" t="str">
        <f t="shared" si="1170"/>
        <v>oct</v>
      </c>
      <c r="R9408" t="str">
        <f t="shared" si="1171"/>
        <v>Rhode Island</v>
      </c>
      <c r="S9408" t="str">
        <f t="shared" si="1172"/>
        <v>2021-10</v>
      </c>
      <c r="T9408">
        <f>IF(AND(COUNTIF(Calculs!$Q$2:$Q$12,$O9408)&gt;0,COUNTIF(Calculs!$S$2:$S$12,$E9408)&gt;0,COUNTIF(Calculs!$U$2:$U$12,$H9408)&gt;0),1,0)</f>
        <v>1</v>
      </c>
      <c r="U9408">
        <f t="shared" si="1173"/>
        <v>2584</v>
      </c>
      <c r="V9408">
        <f t="shared" si="1174"/>
        <v>68</v>
      </c>
      <c r="W9408">
        <f t="shared" si="1175"/>
        <v>981.92</v>
      </c>
    </row>
    <row r="9409" spans="1:23" ht="15.75" customHeight="1" x14ac:dyDescent="0.3">
      <c r="A9409" s="2" t="s">
        <v>13</v>
      </c>
      <c r="B9409" s="2">
        <v>1185732</v>
      </c>
      <c r="C9409" s="3">
        <v>44477</v>
      </c>
      <c r="D9409" s="12" t="str" cm="1">
        <f t="array" ref="D9409">_xlfn.SWITCH(WEEKDAY(C9409,2), 1, "Lundi", 2, "Mardi", 3, "Mercredi", 4, "Jeudi", 5, "Vendredi", 6, "Samedi", 7, "Dimanche", "Erreur")</f>
        <v>Vendredi</v>
      </c>
      <c r="E9409" s="2" t="s">
        <v>14</v>
      </c>
      <c r="F9409" s="2" t="s">
        <v>126</v>
      </c>
      <c r="G9409" s="2" t="s">
        <v>127</v>
      </c>
      <c r="H9409" s="4" t="s">
        <v>19</v>
      </c>
      <c r="I9409" s="5">
        <v>40</v>
      </c>
      <c r="J9409" s="6">
        <v>30</v>
      </c>
      <c r="K9409" s="7">
        <v>1200</v>
      </c>
      <c r="L9409" s="7">
        <v>528</v>
      </c>
      <c r="M9409" s="8">
        <v>0.44</v>
      </c>
      <c r="N9409" s="2" t="s">
        <v>23</v>
      </c>
      <c r="O9409">
        <f t="shared" si="1168"/>
        <v>2021</v>
      </c>
      <c r="P9409">
        <f t="shared" si="1169"/>
        <v>10</v>
      </c>
      <c r="Q9409" t="str">
        <f t="shared" si="1170"/>
        <v>oct</v>
      </c>
      <c r="R9409" t="str">
        <f t="shared" si="1171"/>
        <v>Rhode Island</v>
      </c>
      <c r="S9409" t="str">
        <f t="shared" si="1172"/>
        <v>2021-10</v>
      </c>
      <c r="T9409">
        <f>IF(AND(COUNTIF(Calculs!$Q$2:$Q$12,$O9409)&gt;0,COUNTIF(Calculs!$S$2:$S$12,$E9409)&gt;0,COUNTIF(Calculs!$U$2:$U$12,$H9409)&gt;0),1,0)</f>
        <v>1</v>
      </c>
      <c r="U9409">
        <f t="shared" si="1173"/>
        <v>1200</v>
      </c>
      <c r="V9409">
        <f t="shared" si="1174"/>
        <v>30</v>
      </c>
      <c r="W9409">
        <f t="shared" si="1175"/>
        <v>528</v>
      </c>
    </row>
    <row r="9410" spans="1:23" ht="15.75" customHeight="1" x14ac:dyDescent="0.3">
      <c r="A9410" s="2" t="s">
        <v>13</v>
      </c>
      <c r="B9410" s="2">
        <v>1185732</v>
      </c>
      <c r="C9410" s="3">
        <v>44477</v>
      </c>
      <c r="D9410" s="12" t="str" cm="1">
        <f t="array" ref="D9410">_xlfn.SWITCH(WEEKDAY(C9410,2), 1, "Lundi", 2, "Mardi", 3, "Mercredi", 4, "Jeudi", 5, "Vendredi", 6, "Samedi", 7, "Dimanche", "Erreur")</f>
        <v>Vendredi</v>
      </c>
      <c r="E9410" s="2" t="s">
        <v>14</v>
      </c>
      <c r="F9410" s="2" t="s">
        <v>126</v>
      </c>
      <c r="G9410" s="2" t="s">
        <v>127</v>
      </c>
      <c r="H9410" s="4" t="s">
        <v>20</v>
      </c>
      <c r="I9410" s="5">
        <v>39</v>
      </c>
      <c r="J9410" s="6">
        <v>23</v>
      </c>
      <c r="K9410" s="7">
        <v>897</v>
      </c>
      <c r="L9410" s="7">
        <v>403.65000000000003</v>
      </c>
      <c r="M9410" s="8">
        <v>0.45</v>
      </c>
      <c r="N9410" s="2" t="s">
        <v>23</v>
      </c>
      <c r="O9410">
        <f t="shared" si="1168"/>
        <v>2021</v>
      </c>
      <c r="P9410">
        <f t="shared" si="1169"/>
        <v>10</v>
      </c>
      <c r="Q9410" t="str">
        <f t="shared" si="1170"/>
        <v>oct</v>
      </c>
      <c r="R9410" t="str">
        <f t="shared" si="1171"/>
        <v>Rhode Island</v>
      </c>
      <c r="S9410" t="str">
        <f t="shared" si="1172"/>
        <v>2021-10</v>
      </c>
      <c r="T9410">
        <f>IF(AND(COUNTIF(Calculs!$Q$2:$Q$12,$O9410)&gt;0,COUNTIF(Calculs!$S$2:$S$12,$E9410)&gt;0,COUNTIF(Calculs!$U$2:$U$12,$H9410)&gt;0),1,0)</f>
        <v>1</v>
      </c>
      <c r="U9410">
        <f t="shared" si="1173"/>
        <v>897</v>
      </c>
      <c r="V9410">
        <f t="shared" si="1174"/>
        <v>23</v>
      </c>
      <c r="W9410">
        <f t="shared" si="1175"/>
        <v>403.65000000000003</v>
      </c>
    </row>
    <row r="9411" spans="1:23" ht="15.75" customHeight="1" x14ac:dyDescent="0.3">
      <c r="A9411" s="2" t="s">
        <v>13</v>
      </c>
      <c r="B9411" s="2">
        <v>1185732</v>
      </c>
      <c r="C9411" s="3">
        <v>44477</v>
      </c>
      <c r="D9411" s="12" t="str" cm="1">
        <f t="array" ref="D9411">_xlfn.SWITCH(WEEKDAY(C9411,2), 1, "Lundi", 2, "Mardi", 3, "Mercredi", 4, "Jeudi", 5, "Vendredi", 6, "Samedi", 7, "Dimanche", "Erreur")</f>
        <v>Vendredi</v>
      </c>
      <c r="E9411" s="2" t="s">
        <v>14</v>
      </c>
      <c r="F9411" s="2" t="s">
        <v>126</v>
      </c>
      <c r="G9411" s="2" t="s">
        <v>127</v>
      </c>
      <c r="H9411" s="4" t="s">
        <v>21</v>
      </c>
      <c r="I9411" s="5">
        <v>40</v>
      </c>
      <c r="J9411" s="6">
        <v>23</v>
      </c>
      <c r="K9411" s="7">
        <v>920</v>
      </c>
      <c r="L9411" s="7">
        <v>303.59999999999997</v>
      </c>
      <c r="M9411" s="8">
        <v>0.32999999999999996</v>
      </c>
      <c r="N9411" s="2" t="s">
        <v>23</v>
      </c>
      <c r="O9411">
        <f t="shared" ref="O9411:O9474" si="1176">YEAR($C9411)</f>
        <v>2021</v>
      </c>
      <c r="P9411">
        <f t="shared" ref="P9411:P9474" si="1177">MONTH($C9411)</f>
        <v>10</v>
      </c>
      <c r="Q9411" t="str">
        <f t="shared" ref="Q9411:Q9474" si="1178">TEXT($C9411,"mmm")</f>
        <v>oct</v>
      </c>
      <c r="R9411" t="str">
        <f t="shared" ref="R9411:R9474" si="1179">SUBSTITUTE(SUBSTITUTE($F9411,"Sud ","South "),"Ouest ","West ")</f>
        <v>Rhode Island</v>
      </c>
      <c r="S9411" t="str">
        <f t="shared" ref="S9411:S9474" si="1180">TEXT($C9411,"aaaa-mm")</f>
        <v>2021-10</v>
      </c>
      <c r="T9411">
        <f>IF(AND(COUNTIF(Calculs!$Q$2:$Q$12,$O9411)&gt;0,COUNTIF(Calculs!$S$2:$S$12,$E9411)&gt;0,COUNTIF(Calculs!$U$2:$U$12,$H9411)&gt;0),1,0)</f>
        <v>1</v>
      </c>
      <c r="U9411">
        <f t="shared" ref="U9411:U9474" si="1181">$K9411*$T9411</f>
        <v>920</v>
      </c>
      <c r="V9411">
        <f t="shared" ref="V9411:V9474" si="1182">$J9411*$T9411</f>
        <v>23</v>
      </c>
      <c r="W9411">
        <f t="shared" ref="W9411:W9474" si="1183">$L9411*$T9411</f>
        <v>303.59999999999997</v>
      </c>
    </row>
    <row r="9412" spans="1:23" ht="15.75" customHeight="1" x14ac:dyDescent="0.3">
      <c r="A9412" s="2" t="s">
        <v>25</v>
      </c>
      <c r="B9412" s="2">
        <v>1185732</v>
      </c>
      <c r="C9412" s="3">
        <v>44477</v>
      </c>
      <c r="D9412" s="12" t="str" cm="1">
        <f t="array" ref="D9412">_xlfn.SWITCH(WEEKDAY(C9412,2), 1, "Lundi", 2, "Mardi", 3, "Mercredi", 4, "Jeudi", 5, "Vendredi", 6, "Samedi", 7, "Dimanche", "Erreur")</f>
        <v>Vendredi</v>
      </c>
      <c r="E9412" s="2" t="s">
        <v>14</v>
      </c>
      <c r="F9412" s="2" t="s">
        <v>126</v>
      </c>
      <c r="G9412" s="2" t="s">
        <v>127</v>
      </c>
      <c r="H9412" s="4" t="s">
        <v>22</v>
      </c>
      <c r="I9412" s="5">
        <v>47</v>
      </c>
      <c r="J9412" s="6">
        <v>66</v>
      </c>
      <c r="K9412" s="7">
        <v>3102</v>
      </c>
      <c r="L9412" s="7">
        <v>1364.88</v>
      </c>
      <c r="M9412" s="8">
        <v>0.44</v>
      </c>
      <c r="N9412" s="2" t="s">
        <v>23</v>
      </c>
      <c r="O9412">
        <f t="shared" si="1176"/>
        <v>2021</v>
      </c>
      <c r="P9412">
        <f t="shared" si="1177"/>
        <v>10</v>
      </c>
      <c r="Q9412" t="str">
        <f t="shared" si="1178"/>
        <v>oct</v>
      </c>
      <c r="R9412" t="str">
        <f t="shared" si="1179"/>
        <v>Rhode Island</v>
      </c>
      <c r="S9412" t="str">
        <f t="shared" si="1180"/>
        <v>2021-10</v>
      </c>
      <c r="T9412">
        <f>IF(AND(COUNTIF(Calculs!$Q$2:$Q$12,$O9412)&gt;0,COUNTIF(Calculs!$S$2:$S$12,$E9412)&gt;0,COUNTIF(Calculs!$U$2:$U$12,$H9412)&gt;0),1,0)</f>
        <v>1</v>
      </c>
      <c r="U9412">
        <f t="shared" si="1181"/>
        <v>3102</v>
      </c>
      <c r="V9412">
        <f t="shared" si="1182"/>
        <v>66</v>
      </c>
      <c r="W9412">
        <f t="shared" si="1183"/>
        <v>1364.88</v>
      </c>
    </row>
    <row r="9413" spans="1:23" ht="15.75" customHeight="1" x14ac:dyDescent="0.3">
      <c r="A9413" s="2" t="s">
        <v>25</v>
      </c>
      <c r="B9413" s="2">
        <v>1185732</v>
      </c>
      <c r="C9413" s="3">
        <v>44507</v>
      </c>
      <c r="D9413" s="12" t="str" cm="1">
        <f t="array" ref="D9413">_xlfn.SWITCH(WEEKDAY(C9413,2), 1, "Lundi", 2, "Mardi", 3, "Mercredi", 4, "Jeudi", 5, "Vendredi", 6, "Samedi", 7, "Dimanche", "Erreur")</f>
        <v>Dimanche</v>
      </c>
      <c r="E9413" s="2" t="s">
        <v>14</v>
      </c>
      <c r="F9413" s="2" t="s">
        <v>126</v>
      </c>
      <c r="G9413" s="2" t="s">
        <v>127</v>
      </c>
      <c r="H9413" s="4" t="s">
        <v>16</v>
      </c>
      <c r="I9413" s="5">
        <v>40</v>
      </c>
      <c r="J9413" s="6">
        <v>105</v>
      </c>
      <c r="K9413" s="7">
        <v>4200</v>
      </c>
      <c r="L9413" s="7">
        <v>1764</v>
      </c>
      <c r="M9413" s="8">
        <v>0.42</v>
      </c>
      <c r="N9413" s="2" t="s">
        <v>23</v>
      </c>
      <c r="O9413">
        <f t="shared" si="1176"/>
        <v>2021</v>
      </c>
      <c r="P9413">
        <f t="shared" si="1177"/>
        <v>11</v>
      </c>
      <c r="Q9413" t="str">
        <f t="shared" si="1178"/>
        <v>nov</v>
      </c>
      <c r="R9413" t="str">
        <f t="shared" si="1179"/>
        <v>Rhode Island</v>
      </c>
      <c r="S9413" t="str">
        <f t="shared" si="1180"/>
        <v>2021-11</v>
      </c>
      <c r="T9413">
        <f>IF(AND(COUNTIF(Calculs!$Q$2:$Q$12,$O9413)&gt;0,COUNTIF(Calculs!$S$2:$S$12,$E9413)&gt;0,COUNTIF(Calculs!$U$2:$U$12,$H9413)&gt;0),1,0)</f>
        <v>1</v>
      </c>
      <c r="U9413">
        <f t="shared" si="1181"/>
        <v>4200</v>
      </c>
      <c r="V9413">
        <f t="shared" si="1182"/>
        <v>105</v>
      </c>
      <c r="W9413">
        <f t="shared" si="1183"/>
        <v>1764</v>
      </c>
    </row>
    <row r="9414" spans="1:23" ht="15.75" customHeight="1" x14ac:dyDescent="0.3">
      <c r="A9414" s="2" t="s">
        <v>25</v>
      </c>
      <c r="B9414" s="2">
        <v>1185732</v>
      </c>
      <c r="C9414" s="3">
        <v>44507</v>
      </c>
      <c r="D9414" s="12" t="str" cm="1">
        <f t="array" ref="D9414">_xlfn.SWITCH(WEEKDAY(C9414,2), 1, "Lundi", 2, "Mardi", 3, "Mercredi", 4, "Jeudi", 5, "Vendredi", 6, "Samedi", 7, "Dimanche", "Erreur")</f>
        <v>Dimanche</v>
      </c>
      <c r="E9414" s="2" t="s">
        <v>14</v>
      </c>
      <c r="F9414" s="2" t="s">
        <v>126</v>
      </c>
      <c r="G9414" s="2" t="s">
        <v>127</v>
      </c>
      <c r="H9414" s="4" t="s">
        <v>18</v>
      </c>
      <c r="I9414" s="5">
        <v>40</v>
      </c>
      <c r="J9414" s="6">
        <v>74</v>
      </c>
      <c r="K9414" s="7">
        <v>2960</v>
      </c>
      <c r="L9414" s="7">
        <v>1243.2</v>
      </c>
      <c r="M9414" s="8">
        <v>0.42</v>
      </c>
      <c r="N9414" s="2" t="s">
        <v>23</v>
      </c>
      <c r="O9414">
        <f t="shared" si="1176"/>
        <v>2021</v>
      </c>
      <c r="P9414">
        <f t="shared" si="1177"/>
        <v>11</v>
      </c>
      <c r="Q9414" t="str">
        <f t="shared" si="1178"/>
        <v>nov</v>
      </c>
      <c r="R9414" t="str">
        <f t="shared" si="1179"/>
        <v>Rhode Island</v>
      </c>
      <c r="S9414" t="str">
        <f t="shared" si="1180"/>
        <v>2021-11</v>
      </c>
      <c r="T9414">
        <f>IF(AND(COUNTIF(Calculs!$Q$2:$Q$12,$O9414)&gt;0,COUNTIF(Calculs!$S$2:$S$12,$E9414)&gt;0,COUNTIF(Calculs!$U$2:$U$12,$H9414)&gt;0),1,0)</f>
        <v>1</v>
      </c>
      <c r="U9414">
        <f t="shared" si="1181"/>
        <v>2960</v>
      </c>
      <c r="V9414">
        <f t="shared" si="1182"/>
        <v>74</v>
      </c>
      <c r="W9414">
        <f t="shared" si="1183"/>
        <v>1243.2</v>
      </c>
    </row>
    <row r="9415" spans="1:23" ht="15.75" customHeight="1" x14ac:dyDescent="0.3">
      <c r="A9415" s="2" t="s">
        <v>25</v>
      </c>
      <c r="B9415" s="2">
        <v>1185732</v>
      </c>
      <c r="C9415" s="3">
        <v>44507</v>
      </c>
      <c r="D9415" s="12" t="str" cm="1">
        <f t="array" ref="D9415">_xlfn.SWITCH(WEEKDAY(C9415,2), 1, "Lundi", 2, "Mardi", 3, "Mercredi", 4, "Jeudi", 5, "Vendredi", 6, "Samedi", 7, "Dimanche", "Erreur")</f>
        <v>Dimanche</v>
      </c>
      <c r="E9415" s="2" t="s">
        <v>14</v>
      </c>
      <c r="F9415" s="2" t="s">
        <v>126</v>
      </c>
      <c r="G9415" s="2" t="s">
        <v>127</v>
      </c>
      <c r="H9415" s="4" t="s">
        <v>19</v>
      </c>
      <c r="I9415" s="5">
        <v>37</v>
      </c>
      <c r="J9415" s="6">
        <v>68</v>
      </c>
      <c r="K9415" s="7">
        <v>2516</v>
      </c>
      <c r="L9415" s="7">
        <v>1132.2</v>
      </c>
      <c r="M9415" s="8">
        <v>0.45</v>
      </c>
      <c r="N9415" s="2" t="s">
        <v>23</v>
      </c>
      <c r="O9415">
        <f t="shared" si="1176"/>
        <v>2021</v>
      </c>
      <c r="P9415">
        <f t="shared" si="1177"/>
        <v>11</v>
      </c>
      <c r="Q9415" t="str">
        <f t="shared" si="1178"/>
        <v>nov</v>
      </c>
      <c r="R9415" t="str">
        <f t="shared" si="1179"/>
        <v>Rhode Island</v>
      </c>
      <c r="S9415" t="str">
        <f t="shared" si="1180"/>
        <v>2021-11</v>
      </c>
      <c r="T9415">
        <f>IF(AND(COUNTIF(Calculs!$Q$2:$Q$12,$O9415)&gt;0,COUNTIF(Calculs!$S$2:$S$12,$E9415)&gt;0,COUNTIF(Calculs!$U$2:$U$12,$H9415)&gt;0),1,0)</f>
        <v>1</v>
      </c>
      <c r="U9415">
        <f t="shared" si="1181"/>
        <v>2516</v>
      </c>
      <c r="V9415">
        <f t="shared" si="1182"/>
        <v>68</v>
      </c>
      <c r="W9415">
        <f t="shared" si="1183"/>
        <v>1132.2</v>
      </c>
    </row>
    <row r="9416" spans="1:23" ht="15.75" customHeight="1" x14ac:dyDescent="0.3">
      <c r="A9416" s="2" t="s">
        <v>25</v>
      </c>
      <c r="B9416" s="2">
        <v>1185732</v>
      </c>
      <c r="C9416" s="3">
        <v>44507</v>
      </c>
      <c r="D9416" s="12" t="str" cm="1">
        <f t="array" ref="D9416">_xlfn.SWITCH(WEEKDAY(C9416,2), 1, "Lundi", 2, "Mardi", 3, "Mercredi", 4, "Jeudi", 5, "Vendredi", 6, "Samedi", 7, "Dimanche", "Erreur")</f>
        <v>Dimanche</v>
      </c>
      <c r="E9416" s="2" t="s">
        <v>14</v>
      </c>
      <c r="F9416" s="2" t="s">
        <v>126</v>
      </c>
      <c r="G9416" s="2" t="s">
        <v>127</v>
      </c>
      <c r="H9416" s="4" t="s">
        <v>20</v>
      </c>
      <c r="I9416" s="5">
        <v>36</v>
      </c>
      <c r="J9416" s="6">
        <v>68</v>
      </c>
      <c r="K9416" s="7">
        <v>2448</v>
      </c>
      <c r="L9416" s="7">
        <v>1101.6000000000001</v>
      </c>
      <c r="M9416" s="8">
        <v>0.45</v>
      </c>
      <c r="N9416" s="2" t="s">
        <v>23</v>
      </c>
      <c r="O9416">
        <f t="shared" si="1176"/>
        <v>2021</v>
      </c>
      <c r="P9416">
        <f t="shared" si="1177"/>
        <v>11</v>
      </c>
      <c r="Q9416" t="str">
        <f t="shared" si="1178"/>
        <v>nov</v>
      </c>
      <c r="R9416" t="str">
        <f t="shared" si="1179"/>
        <v>Rhode Island</v>
      </c>
      <c r="S9416" t="str">
        <f t="shared" si="1180"/>
        <v>2021-11</v>
      </c>
      <c r="T9416">
        <f>IF(AND(COUNTIF(Calculs!$Q$2:$Q$12,$O9416)&gt;0,COUNTIF(Calculs!$S$2:$S$12,$E9416)&gt;0,COUNTIF(Calculs!$U$2:$U$12,$H9416)&gt;0),1,0)</f>
        <v>1</v>
      </c>
      <c r="U9416">
        <f t="shared" si="1181"/>
        <v>2448</v>
      </c>
      <c r="V9416">
        <f t="shared" si="1182"/>
        <v>68</v>
      </c>
      <c r="W9416">
        <f t="shared" si="1183"/>
        <v>1101.6000000000001</v>
      </c>
    </row>
    <row r="9417" spans="1:23" ht="15.75" customHeight="1" x14ac:dyDescent="0.3">
      <c r="A9417" s="2" t="s">
        <v>25</v>
      </c>
      <c r="B9417" s="2">
        <v>1185732</v>
      </c>
      <c r="C9417" s="3">
        <v>44507</v>
      </c>
      <c r="D9417" s="12" t="str" cm="1">
        <f t="array" ref="D9417">_xlfn.SWITCH(WEEKDAY(C9417,2), 1, "Lundi", 2, "Mardi", 3, "Mercredi", 4, "Jeudi", 5, "Vendredi", 6, "Samedi", 7, "Dimanche", "Erreur")</f>
        <v>Dimanche</v>
      </c>
      <c r="E9417" s="2" t="s">
        <v>14</v>
      </c>
      <c r="F9417" s="2" t="s">
        <v>126</v>
      </c>
      <c r="G9417" s="2" t="s">
        <v>127</v>
      </c>
      <c r="H9417" s="4" t="s">
        <v>21</v>
      </c>
      <c r="I9417" s="5">
        <v>43</v>
      </c>
      <c r="J9417" s="6">
        <v>61</v>
      </c>
      <c r="K9417" s="7">
        <v>2623</v>
      </c>
      <c r="L9417" s="7">
        <v>865.58999999999992</v>
      </c>
      <c r="M9417" s="8">
        <v>0.32999999999999996</v>
      </c>
      <c r="N9417" s="2" t="s">
        <v>23</v>
      </c>
      <c r="O9417">
        <f t="shared" si="1176"/>
        <v>2021</v>
      </c>
      <c r="P9417">
        <f t="shared" si="1177"/>
        <v>11</v>
      </c>
      <c r="Q9417" t="str">
        <f t="shared" si="1178"/>
        <v>nov</v>
      </c>
      <c r="R9417" t="str">
        <f t="shared" si="1179"/>
        <v>Rhode Island</v>
      </c>
      <c r="S9417" t="str">
        <f t="shared" si="1180"/>
        <v>2021-11</v>
      </c>
      <c r="T9417">
        <f>IF(AND(COUNTIF(Calculs!$Q$2:$Q$12,$O9417)&gt;0,COUNTIF(Calculs!$S$2:$S$12,$E9417)&gt;0,COUNTIF(Calculs!$U$2:$U$12,$H9417)&gt;0),1,0)</f>
        <v>1</v>
      </c>
      <c r="U9417">
        <f t="shared" si="1181"/>
        <v>2623</v>
      </c>
      <c r="V9417">
        <f t="shared" si="1182"/>
        <v>61</v>
      </c>
      <c r="W9417">
        <f t="shared" si="1183"/>
        <v>865.58999999999992</v>
      </c>
    </row>
    <row r="9418" spans="1:23" ht="15.75" customHeight="1" x14ac:dyDescent="0.3">
      <c r="A9418" s="2" t="s">
        <v>25</v>
      </c>
      <c r="B9418" s="2">
        <v>1185732</v>
      </c>
      <c r="C9418" s="3">
        <v>44507</v>
      </c>
      <c r="D9418" s="12" t="str" cm="1">
        <f t="array" ref="D9418">_xlfn.SWITCH(WEEKDAY(C9418,2), 1, "Lundi", 2, "Mardi", 3, "Mercredi", 4, "Jeudi", 5, "Vendredi", 6, "Samedi", 7, "Dimanche", "Erreur")</f>
        <v>Dimanche</v>
      </c>
      <c r="E9418" s="2" t="s">
        <v>14</v>
      </c>
      <c r="F9418" s="2" t="s">
        <v>126</v>
      </c>
      <c r="G9418" s="2" t="s">
        <v>127</v>
      </c>
      <c r="H9418" s="4" t="s">
        <v>22</v>
      </c>
      <c r="I9418" s="5">
        <v>46</v>
      </c>
      <c r="J9418" s="6">
        <v>83</v>
      </c>
      <c r="K9418" s="7">
        <v>3818</v>
      </c>
      <c r="L9418" s="7">
        <v>1679.92</v>
      </c>
      <c r="M9418" s="8">
        <v>0.44</v>
      </c>
      <c r="N9418" s="2" t="s">
        <v>23</v>
      </c>
      <c r="O9418">
        <f t="shared" si="1176"/>
        <v>2021</v>
      </c>
      <c r="P9418">
        <f t="shared" si="1177"/>
        <v>11</v>
      </c>
      <c r="Q9418" t="str">
        <f t="shared" si="1178"/>
        <v>nov</v>
      </c>
      <c r="R9418" t="str">
        <f t="shared" si="1179"/>
        <v>Rhode Island</v>
      </c>
      <c r="S9418" t="str">
        <f t="shared" si="1180"/>
        <v>2021-11</v>
      </c>
      <c r="T9418">
        <f>IF(AND(COUNTIF(Calculs!$Q$2:$Q$12,$O9418)&gt;0,COUNTIF(Calculs!$S$2:$S$12,$E9418)&gt;0,COUNTIF(Calculs!$U$2:$U$12,$H9418)&gt;0),1,0)</f>
        <v>1</v>
      </c>
      <c r="U9418">
        <f t="shared" si="1181"/>
        <v>3818</v>
      </c>
      <c r="V9418">
        <f t="shared" si="1182"/>
        <v>83</v>
      </c>
      <c r="W9418">
        <f t="shared" si="1183"/>
        <v>1679.92</v>
      </c>
    </row>
    <row r="9419" spans="1:23" ht="15.75" customHeight="1" x14ac:dyDescent="0.3">
      <c r="A9419" s="2" t="s">
        <v>25</v>
      </c>
      <c r="B9419" s="2">
        <v>1185732</v>
      </c>
      <c r="C9419" s="3">
        <v>44536</v>
      </c>
      <c r="D9419" s="12" t="str" cm="1">
        <f t="array" ref="D9419">_xlfn.SWITCH(WEEKDAY(C9419,2), 1, "Lundi", 2, "Mardi", 3, "Mercredi", 4, "Jeudi", 5, "Vendredi", 6, "Samedi", 7, "Dimanche", "Erreur")</f>
        <v>Lundi</v>
      </c>
      <c r="E9419" s="2" t="s">
        <v>14</v>
      </c>
      <c r="F9419" s="2" t="s">
        <v>126</v>
      </c>
      <c r="G9419" s="2" t="s">
        <v>127</v>
      </c>
      <c r="H9419" s="4" t="s">
        <v>16</v>
      </c>
      <c r="I9419" s="5">
        <v>48</v>
      </c>
      <c r="J9419" s="6">
        <v>160</v>
      </c>
      <c r="K9419" s="7">
        <v>7680</v>
      </c>
      <c r="L9419" s="7">
        <v>2995.2</v>
      </c>
      <c r="M9419" s="8">
        <v>0.38999999999999996</v>
      </c>
      <c r="N9419" s="2" t="s">
        <v>23</v>
      </c>
      <c r="O9419">
        <f t="shared" si="1176"/>
        <v>2021</v>
      </c>
      <c r="P9419">
        <f t="shared" si="1177"/>
        <v>12</v>
      </c>
      <c r="Q9419" t="str">
        <f t="shared" si="1178"/>
        <v>déc</v>
      </c>
      <c r="R9419" t="str">
        <f t="shared" si="1179"/>
        <v>Rhode Island</v>
      </c>
      <c r="S9419" t="str">
        <f t="shared" si="1180"/>
        <v>2021-12</v>
      </c>
      <c r="T9419">
        <f>IF(AND(COUNTIF(Calculs!$Q$2:$Q$12,$O9419)&gt;0,COUNTIF(Calculs!$S$2:$S$12,$E9419)&gt;0,COUNTIF(Calculs!$U$2:$U$12,$H9419)&gt;0),1,0)</f>
        <v>1</v>
      </c>
      <c r="U9419">
        <f t="shared" si="1181"/>
        <v>7680</v>
      </c>
      <c r="V9419">
        <f t="shared" si="1182"/>
        <v>160</v>
      </c>
      <c r="W9419">
        <f t="shared" si="1183"/>
        <v>2995.2</v>
      </c>
    </row>
    <row r="9420" spans="1:23" ht="15.75" customHeight="1" x14ac:dyDescent="0.3">
      <c r="A9420" s="2" t="s">
        <v>25</v>
      </c>
      <c r="B9420" s="2">
        <v>1185732</v>
      </c>
      <c r="C9420" s="3">
        <v>44536</v>
      </c>
      <c r="D9420" s="12" t="str" cm="1">
        <f t="array" ref="D9420">_xlfn.SWITCH(WEEKDAY(C9420,2), 1, "Lundi", 2, "Mardi", 3, "Mercredi", 4, "Jeudi", 5, "Vendredi", 6, "Samedi", 7, "Dimanche", "Erreur")</f>
        <v>Lundi</v>
      </c>
      <c r="E9420" s="2" t="s">
        <v>14</v>
      </c>
      <c r="F9420" s="2" t="s">
        <v>126</v>
      </c>
      <c r="G9420" s="2" t="s">
        <v>127</v>
      </c>
      <c r="H9420" s="4" t="s">
        <v>18</v>
      </c>
      <c r="I9420" s="5">
        <v>37</v>
      </c>
      <c r="J9420" s="6">
        <v>102</v>
      </c>
      <c r="K9420" s="7">
        <v>3774</v>
      </c>
      <c r="L9420" s="7">
        <v>1396.3799999999999</v>
      </c>
      <c r="M9420" s="8">
        <v>0.37</v>
      </c>
      <c r="N9420" s="2" t="s">
        <v>23</v>
      </c>
      <c r="O9420">
        <f t="shared" si="1176"/>
        <v>2021</v>
      </c>
      <c r="P9420">
        <f t="shared" si="1177"/>
        <v>12</v>
      </c>
      <c r="Q9420" t="str">
        <f t="shared" si="1178"/>
        <v>déc</v>
      </c>
      <c r="R9420" t="str">
        <f t="shared" si="1179"/>
        <v>Rhode Island</v>
      </c>
      <c r="S9420" t="str">
        <f t="shared" si="1180"/>
        <v>2021-12</v>
      </c>
      <c r="T9420">
        <f>IF(AND(COUNTIF(Calculs!$Q$2:$Q$12,$O9420)&gt;0,COUNTIF(Calculs!$S$2:$S$12,$E9420)&gt;0,COUNTIF(Calculs!$U$2:$U$12,$H9420)&gt;0),1,0)</f>
        <v>1</v>
      </c>
      <c r="U9420">
        <f t="shared" si="1181"/>
        <v>3774</v>
      </c>
      <c r="V9420">
        <f t="shared" si="1182"/>
        <v>102</v>
      </c>
      <c r="W9420">
        <f t="shared" si="1183"/>
        <v>1396.3799999999999</v>
      </c>
    </row>
    <row r="9421" spans="1:23" ht="15.75" customHeight="1" x14ac:dyDescent="0.3">
      <c r="A9421" s="2" t="s">
        <v>25</v>
      </c>
      <c r="B9421" s="2">
        <v>1185732</v>
      </c>
      <c r="C9421" s="3">
        <v>44536</v>
      </c>
      <c r="D9421" s="12" t="str" cm="1">
        <f t="array" ref="D9421">_xlfn.SWITCH(WEEKDAY(C9421,2), 1, "Lundi", 2, "Mardi", 3, "Mercredi", 4, "Jeudi", 5, "Vendredi", 6, "Samedi", 7, "Dimanche", "Erreur")</f>
        <v>Lundi</v>
      </c>
      <c r="E9421" s="2" t="s">
        <v>14</v>
      </c>
      <c r="F9421" s="2" t="s">
        <v>126</v>
      </c>
      <c r="G9421" s="2" t="s">
        <v>127</v>
      </c>
      <c r="H9421" s="4" t="s">
        <v>19</v>
      </c>
      <c r="I9421" s="5">
        <v>40</v>
      </c>
      <c r="J9421" s="6">
        <v>88</v>
      </c>
      <c r="K9421" s="7">
        <v>3520</v>
      </c>
      <c r="L9421" s="7">
        <v>1654.4</v>
      </c>
      <c r="M9421" s="8">
        <v>0.47000000000000003</v>
      </c>
      <c r="N9421" s="2" t="s">
        <v>23</v>
      </c>
      <c r="O9421">
        <f t="shared" si="1176"/>
        <v>2021</v>
      </c>
      <c r="P9421">
        <f t="shared" si="1177"/>
        <v>12</v>
      </c>
      <c r="Q9421" t="str">
        <f t="shared" si="1178"/>
        <v>déc</v>
      </c>
      <c r="R9421" t="str">
        <f t="shared" si="1179"/>
        <v>Rhode Island</v>
      </c>
      <c r="S9421" t="str">
        <f t="shared" si="1180"/>
        <v>2021-12</v>
      </c>
      <c r="T9421">
        <f>IF(AND(COUNTIF(Calculs!$Q$2:$Q$12,$O9421)&gt;0,COUNTIF(Calculs!$S$2:$S$12,$E9421)&gt;0,COUNTIF(Calculs!$U$2:$U$12,$H9421)&gt;0),1,0)</f>
        <v>1</v>
      </c>
      <c r="U9421">
        <f t="shared" si="1181"/>
        <v>3520</v>
      </c>
      <c r="V9421">
        <f t="shared" si="1182"/>
        <v>88</v>
      </c>
      <c r="W9421">
        <f t="shared" si="1183"/>
        <v>1654.4</v>
      </c>
    </row>
    <row r="9422" spans="1:23" ht="15.75" customHeight="1" x14ac:dyDescent="0.3">
      <c r="A9422" s="2" t="s">
        <v>25</v>
      </c>
      <c r="B9422" s="2">
        <v>1185732</v>
      </c>
      <c r="C9422" s="3">
        <v>44536</v>
      </c>
      <c r="D9422" s="12" t="str" cm="1">
        <f t="array" ref="D9422">_xlfn.SWITCH(WEEKDAY(C9422,2), 1, "Lundi", 2, "Mardi", 3, "Mercredi", 4, "Jeudi", 5, "Vendredi", 6, "Samedi", 7, "Dimanche", "Erreur")</f>
        <v>Lundi</v>
      </c>
      <c r="E9422" s="2" t="s">
        <v>14</v>
      </c>
      <c r="F9422" s="2" t="s">
        <v>126</v>
      </c>
      <c r="G9422" s="2" t="s">
        <v>127</v>
      </c>
      <c r="H9422" s="4" t="s">
        <v>20</v>
      </c>
      <c r="I9422" s="5">
        <v>34</v>
      </c>
      <c r="J9422" s="6">
        <v>77</v>
      </c>
      <c r="K9422" s="7">
        <v>2618</v>
      </c>
      <c r="L9422" s="7">
        <v>1125.7400000000002</v>
      </c>
      <c r="M9422" s="8">
        <v>0.43000000000000005</v>
      </c>
      <c r="N9422" s="2" t="s">
        <v>23</v>
      </c>
      <c r="O9422">
        <f t="shared" si="1176"/>
        <v>2021</v>
      </c>
      <c r="P9422">
        <f t="shared" si="1177"/>
        <v>12</v>
      </c>
      <c r="Q9422" t="str">
        <f t="shared" si="1178"/>
        <v>déc</v>
      </c>
      <c r="R9422" t="str">
        <f t="shared" si="1179"/>
        <v>Rhode Island</v>
      </c>
      <c r="S9422" t="str">
        <f t="shared" si="1180"/>
        <v>2021-12</v>
      </c>
      <c r="T9422">
        <f>IF(AND(COUNTIF(Calculs!$Q$2:$Q$12,$O9422)&gt;0,COUNTIF(Calculs!$S$2:$S$12,$E9422)&gt;0,COUNTIF(Calculs!$U$2:$U$12,$H9422)&gt;0),1,0)</f>
        <v>1</v>
      </c>
      <c r="U9422">
        <f t="shared" si="1181"/>
        <v>2618</v>
      </c>
      <c r="V9422">
        <f t="shared" si="1182"/>
        <v>77</v>
      </c>
      <c r="W9422">
        <f t="shared" si="1183"/>
        <v>1125.7400000000002</v>
      </c>
    </row>
    <row r="9423" spans="1:23" ht="15.75" customHeight="1" x14ac:dyDescent="0.3">
      <c r="A9423" s="2" t="s">
        <v>25</v>
      </c>
      <c r="B9423" s="2">
        <v>1185732</v>
      </c>
      <c r="C9423" s="3">
        <v>44536</v>
      </c>
      <c r="D9423" s="12" t="str" cm="1">
        <f t="array" ref="D9423">_xlfn.SWITCH(WEEKDAY(C9423,2), 1, "Lundi", 2, "Mardi", 3, "Mercredi", 4, "Jeudi", 5, "Vendredi", 6, "Samedi", 7, "Dimanche", "Erreur")</f>
        <v>Lundi</v>
      </c>
      <c r="E9423" s="2" t="s">
        <v>14</v>
      </c>
      <c r="F9423" s="2" t="s">
        <v>126</v>
      </c>
      <c r="G9423" s="2" t="s">
        <v>127</v>
      </c>
      <c r="H9423" s="4" t="s">
        <v>21</v>
      </c>
      <c r="I9423" s="5">
        <v>41</v>
      </c>
      <c r="J9423" s="6">
        <v>74</v>
      </c>
      <c r="K9423" s="7">
        <v>3034</v>
      </c>
      <c r="L9423" s="7">
        <v>1122.58</v>
      </c>
      <c r="M9423" s="8">
        <v>0.37</v>
      </c>
      <c r="N9423" s="2" t="s">
        <v>23</v>
      </c>
      <c r="O9423">
        <f t="shared" si="1176"/>
        <v>2021</v>
      </c>
      <c r="P9423">
        <f t="shared" si="1177"/>
        <v>12</v>
      </c>
      <c r="Q9423" t="str">
        <f t="shared" si="1178"/>
        <v>déc</v>
      </c>
      <c r="R9423" t="str">
        <f t="shared" si="1179"/>
        <v>Rhode Island</v>
      </c>
      <c r="S9423" t="str">
        <f t="shared" si="1180"/>
        <v>2021-12</v>
      </c>
      <c r="T9423">
        <f>IF(AND(COUNTIF(Calculs!$Q$2:$Q$12,$O9423)&gt;0,COUNTIF(Calculs!$S$2:$S$12,$E9423)&gt;0,COUNTIF(Calculs!$U$2:$U$12,$H9423)&gt;0),1,0)</f>
        <v>1</v>
      </c>
      <c r="U9423">
        <f t="shared" si="1181"/>
        <v>3034</v>
      </c>
      <c r="V9423">
        <f t="shared" si="1182"/>
        <v>74</v>
      </c>
      <c r="W9423">
        <f t="shared" si="1183"/>
        <v>1122.58</v>
      </c>
    </row>
    <row r="9424" spans="1:23" ht="15.75" customHeight="1" x14ac:dyDescent="0.3">
      <c r="A9424" s="2" t="s">
        <v>25</v>
      </c>
      <c r="B9424" s="2">
        <v>1185732</v>
      </c>
      <c r="C9424" s="3">
        <v>44536</v>
      </c>
      <c r="D9424" s="12" t="str" cm="1">
        <f t="array" ref="D9424">_xlfn.SWITCH(WEEKDAY(C9424,2), 1, "Lundi", 2, "Mardi", 3, "Mercredi", 4, "Jeudi", 5, "Vendredi", 6, "Samedi", 7, "Dimanche", "Erreur")</f>
        <v>Lundi</v>
      </c>
      <c r="E9424" s="2" t="s">
        <v>14</v>
      </c>
      <c r="F9424" s="2" t="s">
        <v>126</v>
      </c>
      <c r="G9424" s="2" t="s">
        <v>127</v>
      </c>
      <c r="H9424" s="4" t="s">
        <v>22</v>
      </c>
      <c r="I9424" s="5">
        <v>51</v>
      </c>
      <c r="J9424" s="6">
        <v>111</v>
      </c>
      <c r="K9424" s="7">
        <v>5661</v>
      </c>
      <c r="L9424" s="7">
        <v>2434.2300000000005</v>
      </c>
      <c r="M9424" s="8">
        <v>0.43000000000000005</v>
      </c>
      <c r="N9424" s="2" t="s">
        <v>23</v>
      </c>
      <c r="O9424">
        <f t="shared" si="1176"/>
        <v>2021</v>
      </c>
      <c r="P9424">
        <f t="shared" si="1177"/>
        <v>12</v>
      </c>
      <c r="Q9424" t="str">
        <f t="shared" si="1178"/>
        <v>déc</v>
      </c>
      <c r="R9424" t="str">
        <f t="shared" si="1179"/>
        <v>Rhode Island</v>
      </c>
      <c r="S9424" t="str">
        <f t="shared" si="1180"/>
        <v>2021-12</v>
      </c>
      <c r="T9424">
        <f>IF(AND(COUNTIF(Calculs!$Q$2:$Q$12,$O9424)&gt;0,COUNTIF(Calculs!$S$2:$S$12,$E9424)&gt;0,COUNTIF(Calculs!$U$2:$U$12,$H9424)&gt;0),1,0)</f>
        <v>1</v>
      </c>
      <c r="U9424">
        <f t="shared" si="1181"/>
        <v>5661</v>
      </c>
      <c r="V9424">
        <f t="shared" si="1182"/>
        <v>111</v>
      </c>
      <c r="W9424">
        <f t="shared" si="1183"/>
        <v>2434.2300000000005</v>
      </c>
    </row>
    <row r="9425" spans="1:23" ht="15.75" customHeight="1" x14ac:dyDescent="0.3">
      <c r="A9425" s="2" t="s">
        <v>25</v>
      </c>
      <c r="B9425" s="2">
        <v>1185732</v>
      </c>
      <c r="C9425" s="3">
        <v>44213</v>
      </c>
      <c r="D9425" s="12" t="str" cm="1">
        <f t="array" ref="D9425">_xlfn.SWITCH(WEEKDAY(C9425,2), 1, "Lundi", 2, "Mardi", 3, "Mercredi", 4, "Jeudi", 5, "Vendredi", 6, "Samedi", 7, "Dimanche", "Erreur")</f>
        <v>Dimanche</v>
      </c>
      <c r="E9425" s="2" t="s">
        <v>14</v>
      </c>
      <c r="F9425" s="2" t="s">
        <v>126</v>
      </c>
      <c r="G9425" s="2" t="s">
        <v>127</v>
      </c>
      <c r="H9425" s="4" t="s">
        <v>16</v>
      </c>
      <c r="I9425" s="5">
        <v>28</v>
      </c>
      <c r="J9425" s="6">
        <v>140</v>
      </c>
      <c r="K9425" s="7">
        <v>3920</v>
      </c>
      <c r="L9425" s="7">
        <v>1293.5999999999999</v>
      </c>
      <c r="M9425" s="8">
        <v>0.32999999999999996</v>
      </c>
      <c r="N9425" s="2" t="s">
        <v>23</v>
      </c>
      <c r="O9425">
        <f t="shared" si="1176"/>
        <v>2021</v>
      </c>
      <c r="P9425">
        <f t="shared" si="1177"/>
        <v>1</v>
      </c>
      <c r="Q9425" t="str">
        <f t="shared" si="1178"/>
        <v>janv</v>
      </c>
      <c r="R9425" t="str">
        <f t="shared" si="1179"/>
        <v>Rhode Island</v>
      </c>
      <c r="S9425" t="str">
        <f t="shared" si="1180"/>
        <v>2021-01</v>
      </c>
      <c r="T9425">
        <f>IF(AND(COUNTIF(Calculs!$Q$2:$Q$12,$O9425)&gt;0,COUNTIF(Calculs!$S$2:$S$12,$E9425)&gt;0,COUNTIF(Calculs!$U$2:$U$12,$H9425)&gt;0),1,0)</f>
        <v>1</v>
      </c>
      <c r="U9425">
        <f t="shared" si="1181"/>
        <v>3920</v>
      </c>
      <c r="V9425">
        <f t="shared" si="1182"/>
        <v>140</v>
      </c>
      <c r="W9425">
        <f t="shared" si="1183"/>
        <v>1293.5999999999999</v>
      </c>
    </row>
    <row r="9426" spans="1:23" ht="15.75" customHeight="1" x14ac:dyDescent="0.3">
      <c r="A9426" s="2" t="s">
        <v>25</v>
      </c>
      <c r="B9426" s="2">
        <v>1185732</v>
      </c>
      <c r="C9426" s="3">
        <v>44213</v>
      </c>
      <c r="D9426" s="12" t="str" cm="1">
        <f t="array" ref="D9426">_xlfn.SWITCH(WEEKDAY(C9426,2), 1, "Lundi", 2, "Mardi", 3, "Mercredi", 4, "Jeudi", 5, "Vendredi", 6, "Samedi", 7, "Dimanche", "Erreur")</f>
        <v>Dimanche</v>
      </c>
      <c r="E9426" s="2" t="s">
        <v>14</v>
      </c>
      <c r="F9426" s="2" t="s">
        <v>126</v>
      </c>
      <c r="G9426" s="2" t="s">
        <v>127</v>
      </c>
      <c r="H9426" s="4" t="s">
        <v>18</v>
      </c>
      <c r="I9426" s="5">
        <v>28</v>
      </c>
      <c r="J9426" s="6">
        <v>88</v>
      </c>
      <c r="K9426" s="7">
        <v>2464</v>
      </c>
      <c r="L9426" s="7">
        <v>837.75999999999988</v>
      </c>
      <c r="M9426" s="8">
        <v>0.33999999999999997</v>
      </c>
      <c r="N9426" s="2" t="s">
        <v>23</v>
      </c>
      <c r="O9426">
        <f t="shared" si="1176"/>
        <v>2021</v>
      </c>
      <c r="P9426">
        <f t="shared" si="1177"/>
        <v>1</v>
      </c>
      <c r="Q9426" t="str">
        <f t="shared" si="1178"/>
        <v>janv</v>
      </c>
      <c r="R9426" t="str">
        <f t="shared" si="1179"/>
        <v>Rhode Island</v>
      </c>
      <c r="S9426" t="str">
        <f t="shared" si="1180"/>
        <v>2021-01</v>
      </c>
      <c r="T9426">
        <f>IF(AND(COUNTIF(Calculs!$Q$2:$Q$12,$O9426)&gt;0,COUNTIF(Calculs!$S$2:$S$12,$E9426)&gt;0,COUNTIF(Calculs!$U$2:$U$12,$H9426)&gt;0),1,0)</f>
        <v>1</v>
      </c>
      <c r="U9426">
        <f t="shared" si="1181"/>
        <v>2464</v>
      </c>
      <c r="V9426">
        <f t="shared" si="1182"/>
        <v>88</v>
      </c>
      <c r="W9426">
        <f t="shared" si="1183"/>
        <v>837.75999999999988</v>
      </c>
    </row>
    <row r="9427" spans="1:23" ht="15.75" customHeight="1" x14ac:dyDescent="0.3">
      <c r="A9427" s="2" t="s">
        <v>25</v>
      </c>
      <c r="B9427" s="2">
        <v>1185732</v>
      </c>
      <c r="C9427" s="3">
        <v>44213</v>
      </c>
      <c r="D9427" s="12" t="str" cm="1">
        <f t="array" ref="D9427">_xlfn.SWITCH(WEEKDAY(C9427,2), 1, "Lundi", 2, "Mardi", 3, "Mercredi", 4, "Jeudi", 5, "Vendredi", 6, "Samedi", 7, "Dimanche", "Erreur")</f>
        <v>Dimanche</v>
      </c>
      <c r="E9427" s="2" t="s">
        <v>14</v>
      </c>
      <c r="F9427" s="2" t="s">
        <v>126</v>
      </c>
      <c r="G9427" s="2" t="s">
        <v>127</v>
      </c>
      <c r="H9427" s="4" t="s">
        <v>19</v>
      </c>
      <c r="I9427" s="5">
        <v>22</v>
      </c>
      <c r="J9427" s="6">
        <v>75</v>
      </c>
      <c r="K9427" s="7">
        <v>1650</v>
      </c>
      <c r="L9427" s="7">
        <v>478.49999999999994</v>
      </c>
      <c r="M9427" s="8">
        <v>0.28999999999999998</v>
      </c>
      <c r="N9427" s="2" t="s">
        <v>23</v>
      </c>
      <c r="O9427">
        <f t="shared" si="1176"/>
        <v>2021</v>
      </c>
      <c r="P9427">
        <f t="shared" si="1177"/>
        <v>1</v>
      </c>
      <c r="Q9427" t="str">
        <f t="shared" si="1178"/>
        <v>janv</v>
      </c>
      <c r="R9427" t="str">
        <f t="shared" si="1179"/>
        <v>Rhode Island</v>
      </c>
      <c r="S9427" t="str">
        <f t="shared" si="1180"/>
        <v>2021-01</v>
      </c>
      <c r="T9427">
        <f>IF(AND(COUNTIF(Calculs!$Q$2:$Q$12,$O9427)&gt;0,COUNTIF(Calculs!$S$2:$S$12,$E9427)&gt;0,COUNTIF(Calculs!$U$2:$U$12,$H9427)&gt;0),1,0)</f>
        <v>1</v>
      </c>
      <c r="U9427">
        <f t="shared" si="1181"/>
        <v>1650</v>
      </c>
      <c r="V9427">
        <f t="shared" si="1182"/>
        <v>75</v>
      </c>
      <c r="W9427">
        <f t="shared" si="1183"/>
        <v>478.49999999999994</v>
      </c>
    </row>
    <row r="9428" spans="1:23" ht="15.75" customHeight="1" x14ac:dyDescent="0.3">
      <c r="A9428" s="2" t="s">
        <v>25</v>
      </c>
      <c r="B9428" s="2">
        <v>1185732</v>
      </c>
      <c r="C9428" s="3">
        <v>44213</v>
      </c>
      <c r="D9428" s="12" t="str" cm="1">
        <f t="array" ref="D9428">_xlfn.SWITCH(WEEKDAY(C9428,2), 1, "Lundi", 2, "Mardi", 3, "Mercredi", 4, "Jeudi", 5, "Vendredi", 6, "Samedi", 7, "Dimanche", "Erreur")</f>
        <v>Dimanche</v>
      </c>
      <c r="E9428" s="2" t="s">
        <v>14</v>
      </c>
      <c r="F9428" s="2" t="s">
        <v>126</v>
      </c>
      <c r="G9428" s="2" t="s">
        <v>127</v>
      </c>
      <c r="H9428" s="4" t="s">
        <v>20</v>
      </c>
      <c r="I9428" s="5">
        <v>25</v>
      </c>
      <c r="J9428" s="6">
        <v>33</v>
      </c>
      <c r="K9428" s="7">
        <v>825</v>
      </c>
      <c r="L9428" s="7">
        <v>255.75</v>
      </c>
      <c r="M9428" s="8">
        <v>0.31</v>
      </c>
      <c r="N9428" s="2" t="s">
        <v>23</v>
      </c>
      <c r="O9428">
        <f t="shared" si="1176"/>
        <v>2021</v>
      </c>
      <c r="P9428">
        <f t="shared" si="1177"/>
        <v>1</v>
      </c>
      <c r="Q9428" t="str">
        <f t="shared" si="1178"/>
        <v>janv</v>
      </c>
      <c r="R9428" t="str">
        <f t="shared" si="1179"/>
        <v>Rhode Island</v>
      </c>
      <c r="S9428" t="str">
        <f t="shared" si="1180"/>
        <v>2021-01</v>
      </c>
      <c r="T9428">
        <f>IF(AND(COUNTIF(Calculs!$Q$2:$Q$12,$O9428)&gt;0,COUNTIF(Calculs!$S$2:$S$12,$E9428)&gt;0,COUNTIF(Calculs!$U$2:$U$12,$H9428)&gt;0),1,0)</f>
        <v>1</v>
      </c>
      <c r="U9428">
        <f t="shared" si="1181"/>
        <v>825</v>
      </c>
      <c r="V9428">
        <f t="shared" si="1182"/>
        <v>33</v>
      </c>
      <c r="W9428">
        <f t="shared" si="1183"/>
        <v>255.75</v>
      </c>
    </row>
    <row r="9429" spans="1:23" ht="15.75" customHeight="1" x14ac:dyDescent="0.3">
      <c r="A9429" s="2" t="s">
        <v>25</v>
      </c>
      <c r="B9429" s="2">
        <v>1185732</v>
      </c>
      <c r="C9429" s="3">
        <v>44213</v>
      </c>
      <c r="D9429" s="12" t="str" cm="1">
        <f t="array" ref="D9429">_xlfn.SWITCH(WEEKDAY(C9429,2), 1, "Lundi", 2, "Mardi", 3, "Mercredi", 4, "Jeudi", 5, "Vendredi", 6, "Samedi", 7, "Dimanche", "Erreur")</f>
        <v>Dimanche</v>
      </c>
      <c r="E9429" s="2" t="s">
        <v>14</v>
      </c>
      <c r="F9429" s="2" t="s">
        <v>126</v>
      </c>
      <c r="G9429" s="2" t="s">
        <v>127</v>
      </c>
      <c r="H9429" s="4" t="s">
        <v>21</v>
      </c>
      <c r="I9429" s="5">
        <v>39</v>
      </c>
      <c r="J9429" s="6">
        <v>47</v>
      </c>
      <c r="K9429" s="7">
        <v>1833</v>
      </c>
      <c r="L9429" s="7">
        <v>586.56000000000006</v>
      </c>
      <c r="M9429" s="8">
        <v>0.32</v>
      </c>
      <c r="N9429" s="2" t="s">
        <v>23</v>
      </c>
      <c r="O9429">
        <f t="shared" si="1176"/>
        <v>2021</v>
      </c>
      <c r="P9429">
        <f t="shared" si="1177"/>
        <v>1</v>
      </c>
      <c r="Q9429" t="str">
        <f t="shared" si="1178"/>
        <v>janv</v>
      </c>
      <c r="R9429" t="str">
        <f t="shared" si="1179"/>
        <v>Rhode Island</v>
      </c>
      <c r="S9429" t="str">
        <f t="shared" si="1180"/>
        <v>2021-01</v>
      </c>
      <c r="T9429">
        <f>IF(AND(COUNTIF(Calculs!$Q$2:$Q$12,$O9429)&gt;0,COUNTIF(Calculs!$S$2:$S$12,$E9429)&gt;0,COUNTIF(Calculs!$U$2:$U$12,$H9429)&gt;0),1,0)</f>
        <v>1</v>
      </c>
      <c r="U9429">
        <f t="shared" si="1181"/>
        <v>1833</v>
      </c>
      <c r="V9429">
        <f t="shared" si="1182"/>
        <v>47</v>
      </c>
      <c r="W9429">
        <f t="shared" si="1183"/>
        <v>586.56000000000006</v>
      </c>
    </row>
    <row r="9430" spans="1:23" ht="15.75" customHeight="1" x14ac:dyDescent="0.3">
      <c r="A9430" s="2" t="s">
        <v>25</v>
      </c>
      <c r="B9430" s="2">
        <v>1185732</v>
      </c>
      <c r="C9430" s="3">
        <v>44213</v>
      </c>
      <c r="D9430" s="12" t="str" cm="1">
        <f t="array" ref="D9430">_xlfn.SWITCH(WEEKDAY(C9430,2), 1, "Lundi", 2, "Mardi", 3, "Mercredi", 4, "Jeudi", 5, "Vendredi", 6, "Samedi", 7, "Dimanche", "Erreur")</f>
        <v>Dimanche</v>
      </c>
      <c r="E9430" s="2" t="s">
        <v>14</v>
      </c>
      <c r="F9430" s="2" t="s">
        <v>126</v>
      </c>
      <c r="G9430" s="2" t="s">
        <v>127</v>
      </c>
      <c r="H9430" s="4" t="s">
        <v>22</v>
      </c>
      <c r="I9430" s="5">
        <v>26</v>
      </c>
      <c r="J9430" s="6">
        <v>83</v>
      </c>
      <c r="K9430" s="7">
        <v>2158</v>
      </c>
      <c r="L9430" s="7">
        <v>733.71999999999991</v>
      </c>
      <c r="M9430" s="8">
        <v>0.33999999999999997</v>
      </c>
      <c r="N9430" s="2" t="s">
        <v>23</v>
      </c>
      <c r="O9430">
        <f t="shared" si="1176"/>
        <v>2021</v>
      </c>
      <c r="P9430">
        <f t="shared" si="1177"/>
        <v>1</v>
      </c>
      <c r="Q9430" t="str">
        <f t="shared" si="1178"/>
        <v>janv</v>
      </c>
      <c r="R9430" t="str">
        <f t="shared" si="1179"/>
        <v>Rhode Island</v>
      </c>
      <c r="S9430" t="str">
        <f t="shared" si="1180"/>
        <v>2021-01</v>
      </c>
      <c r="T9430">
        <f>IF(AND(COUNTIF(Calculs!$Q$2:$Q$12,$O9430)&gt;0,COUNTIF(Calculs!$S$2:$S$12,$E9430)&gt;0,COUNTIF(Calculs!$U$2:$U$12,$H9430)&gt;0),1,0)</f>
        <v>1</v>
      </c>
      <c r="U9430">
        <f t="shared" si="1181"/>
        <v>2158</v>
      </c>
      <c r="V9430">
        <f t="shared" si="1182"/>
        <v>83</v>
      </c>
      <c r="W9430">
        <f t="shared" si="1183"/>
        <v>733.71999999999991</v>
      </c>
    </row>
    <row r="9431" spans="1:23" ht="15.75" customHeight="1" x14ac:dyDescent="0.3">
      <c r="A9431" s="2" t="s">
        <v>25</v>
      </c>
      <c r="B9431" s="2">
        <v>1185732</v>
      </c>
      <c r="C9431" s="3">
        <v>44242</v>
      </c>
      <c r="D9431" s="12" t="str" cm="1">
        <f t="array" ref="D9431">_xlfn.SWITCH(WEEKDAY(C9431,2), 1, "Lundi", 2, "Mardi", 3, "Mercredi", 4, "Jeudi", 5, "Vendredi", 6, "Samedi", 7, "Dimanche", "Erreur")</f>
        <v>Lundi</v>
      </c>
      <c r="E9431" s="2" t="s">
        <v>14</v>
      </c>
      <c r="F9431" s="2" t="s">
        <v>126</v>
      </c>
      <c r="G9431" s="2" t="s">
        <v>127</v>
      </c>
      <c r="H9431" s="4" t="s">
        <v>16</v>
      </c>
      <c r="I9431" s="5">
        <v>26</v>
      </c>
      <c r="J9431" s="6">
        <v>155</v>
      </c>
      <c r="K9431" s="7">
        <v>4030</v>
      </c>
      <c r="L9431" s="7">
        <v>1491.1</v>
      </c>
      <c r="M9431" s="8">
        <v>0.37</v>
      </c>
      <c r="N9431" s="2" t="s">
        <v>23</v>
      </c>
      <c r="O9431">
        <f t="shared" si="1176"/>
        <v>2021</v>
      </c>
      <c r="P9431">
        <f t="shared" si="1177"/>
        <v>2</v>
      </c>
      <c r="Q9431" t="str">
        <f t="shared" si="1178"/>
        <v>févr</v>
      </c>
      <c r="R9431" t="str">
        <f t="shared" si="1179"/>
        <v>Rhode Island</v>
      </c>
      <c r="S9431" t="str">
        <f t="shared" si="1180"/>
        <v>2021-02</v>
      </c>
      <c r="T9431">
        <f>IF(AND(COUNTIF(Calculs!$Q$2:$Q$12,$O9431)&gt;0,COUNTIF(Calculs!$S$2:$S$12,$E9431)&gt;0,COUNTIF(Calculs!$U$2:$U$12,$H9431)&gt;0),1,0)</f>
        <v>1</v>
      </c>
      <c r="U9431">
        <f t="shared" si="1181"/>
        <v>4030</v>
      </c>
      <c r="V9431">
        <f t="shared" si="1182"/>
        <v>155</v>
      </c>
      <c r="W9431">
        <f t="shared" si="1183"/>
        <v>1491.1</v>
      </c>
    </row>
    <row r="9432" spans="1:23" ht="15.75" customHeight="1" x14ac:dyDescent="0.3">
      <c r="A9432" s="2" t="s">
        <v>25</v>
      </c>
      <c r="B9432" s="2">
        <v>1185732</v>
      </c>
      <c r="C9432" s="3">
        <v>44242</v>
      </c>
      <c r="D9432" s="12" t="str" cm="1">
        <f t="array" ref="D9432">_xlfn.SWITCH(WEEKDAY(C9432,2), 1, "Lundi", 2, "Mardi", 3, "Mercredi", 4, "Jeudi", 5, "Vendredi", 6, "Samedi", 7, "Dimanche", "Erreur")</f>
        <v>Lundi</v>
      </c>
      <c r="E9432" s="2" t="s">
        <v>14</v>
      </c>
      <c r="F9432" s="2" t="s">
        <v>126</v>
      </c>
      <c r="G9432" s="2" t="s">
        <v>127</v>
      </c>
      <c r="H9432" s="4" t="s">
        <v>18</v>
      </c>
      <c r="I9432" s="5">
        <v>31</v>
      </c>
      <c r="J9432" s="6">
        <v>53</v>
      </c>
      <c r="K9432" s="7">
        <v>1643</v>
      </c>
      <c r="L9432" s="7">
        <v>575.04999999999995</v>
      </c>
      <c r="M9432" s="8">
        <v>0.35</v>
      </c>
      <c r="N9432" s="2" t="s">
        <v>23</v>
      </c>
      <c r="O9432">
        <f t="shared" si="1176"/>
        <v>2021</v>
      </c>
      <c r="P9432">
        <f t="shared" si="1177"/>
        <v>2</v>
      </c>
      <c r="Q9432" t="str">
        <f t="shared" si="1178"/>
        <v>févr</v>
      </c>
      <c r="R9432" t="str">
        <f t="shared" si="1179"/>
        <v>Rhode Island</v>
      </c>
      <c r="S9432" t="str">
        <f t="shared" si="1180"/>
        <v>2021-02</v>
      </c>
      <c r="T9432">
        <f>IF(AND(COUNTIF(Calculs!$Q$2:$Q$12,$O9432)&gt;0,COUNTIF(Calculs!$S$2:$S$12,$E9432)&gt;0,COUNTIF(Calculs!$U$2:$U$12,$H9432)&gt;0),1,0)</f>
        <v>1</v>
      </c>
      <c r="U9432">
        <f t="shared" si="1181"/>
        <v>1643</v>
      </c>
      <c r="V9432">
        <f t="shared" si="1182"/>
        <v>53</v>
      </c>
      <c r="W9432">
        <f t="shared" si="1183"/>
        <v>575.04999999999995</v>
      </c>
    </row>
    <row r="9433" spans="1:23" ht="15.75" customHeight="1" x14ac:dyDescent="0.3">
      <c r="A9433" s="2" t="s">
        <v>25</v>
      </c>
      <c r="B9433" s="2">
        <v>1185732</v>
      </c>
      <c r="C9433" s="3">
        <v>44242</v>
      </c>
      <c r="D9433" s="12" t="str" cm="1">
        <f t="array" ref="D9433">_xlfn.SWITCH(WEEKDAY(C9433,2), 1, "Lundi", 2, "Mardi", 3, "Mercredi", 4, "Jeudi", 5, "Vendredi", 6, "Samedi", 7, "Dimanche", "Erreur")</f>
        <v>Lundi</v>
      </c>
      <c r="E9433" s="2" t="s">
        <v>14</v>
      </c>
      <c r="F9433" s="2" t="s">
        <v>126</v>
      </c>
      <c r="G9433" s="2" t="s">
        <v>127</v>
      </c>
      <c r="H9433" s="4" t="s">
        <v>19</v>
      </c>
      <c r="I9433" s="5">
        <v>24</v>
      </c>
      <c r="J9433" s="6">
        <v>70</v>
      </c>
      <c r="K9433" s="7">
        <v>1680</v>
      </c>
      <c r="L9433" s="7">
        <v>487.2</v>
      </c>
      <c r="M9433" s="8">
        <v>0.28999999999999998</v>
      </c>
      <c r="N9433" s="2" t="s">
        <v>23</v>
      </c>
      <c r="O9433">
        <f t="shared" si="1176"/>
        <v>2021</v>
      </c>
      <c r="P9433">
        <f t="shared" si="1177"/>
        <v>2</v>
      </c>
      <c r="Q9433" t="str">
        <f t="shared" si="1178"/>
        <v>févr</v>
      </c>
      <c r="R9433" t="str">
        <f t="shared" si="1179"/>
        <v>Rhode Island</v>
      </c>
      <c r="S9433" t="str">
        <f t="shared" si="1180"/>
        <v>2021-02</v>
      </c>
      <c r="T9433">
        <f>IF(AND(COUNTIF(Calculs!$Q$2:$Q$12,$O9433)&gt;0,COUNTIF(Calculs!$S$2:$S$12,$E9433)&gt;0,COUNTIF(Calculs!$U$2:$U$12,$H9433)&gt;0),1,0)</f>
        <v>1</v>
      </c>
      <c r="U9433">
        <f t="shared" si="1181"/>
        <v>1680</v>
      </c>
      <c r="V9433">
        <f t="shared" si="1182"/>
        <v>70</v>
      </c>
      <c r="W9433">
        <f t="shared" si="1183"/>
        <v>487.2</v>
      </c>
    </row>
    <row r="9434" spans="1:23" ht="15.75" customHeight="1" x14ac:dyDescent="0.3">
      <c r="A9434" s="2" t="s">
        <v>25</v>
      </c>
      <c r="B9434" s="2">
        <v>1185732</v>
      </c>
      <c r="C9434" s="3">
        <v>44242</v>
      </c>
      <c r="D9434" s="12" t="str" cm="1">
        <f t="array" ref="D9434">_xlfn.SWITCH(WEEKDAY(C9434,2), 1, "Lundi", 2, "Mardi", 3, "Mercredi", 4, "Jeudi", 5, "Vendredi", 6, "Samedi", 7, "Dimanche", "Erreur")</f>
        <v>Lundi</v>
      </c>
      <c r="E9434" s="2" t="s">
        <v>14</v>
      </c>
      <c r="F9434" s="2" t="s">
        <v>128</v>
      </c>
      <c r="G9434" s="2" t="s">
        <v>129</v>
      </c>
      <c r="H9434" s="4" t="s">
        <v>20</v>
      </c>
      <c r="I9434" s="5">
        <v>27</v>
      </c>
      <c r="J9434" s="6">
        <v>75</v>
      </c>
      <c r="K9434" s="7">
        <v>2025</v>
      </c>
      <c r="L9434" s="7">
        <v>648</v>
      </c>
      <c r="M9434" s="8">
        <v>0.32</v>
      </c>
      <c r="N9434" s="2" t="s">
        <v>23</v>
      </c>
      <c r="O9434">
        <f t="shared" si="1176"/>
        <v>2021</v>
      </c>
      <c r="P9434">
        <f t="shared" si="1177"/>
        <v>2</v>
      </c>
      <c r="Q9434" t="str">
        <f t="shared" si="1178"/>
        <v>févr</v>
      </c>
      <c r="R9434" t="str">
        <f t="shared" si="1179"/>
        <v>Massachusetts</v>
      </c>
      <c r="S9434" t="str">
        <f t="shared" si="1180"/>
        <v>2021-02</v>
      </c>
      <c r="T9434">
        <f>IF(AND(COUNTIF(Calculs!$Q$2:$Q$12,$O9434)&gt;0,COUNTIF(Calculs!$S$2:$S$12,$E9434)&gt;0,COUNTIF(Calculs!$U$2:$U$12,$H9434)&gt;0),1,0)</f>
        <v>1</v>
      </c>
      <c r="U9434">
        <f t="shared" si="1181"/>
        <v>2025</v>
      </c>
      <c r="V9434">
        <f t="shared" si="1182"/>
        <v>75</v>
      </c>
      <c r="W9434">
        <f t="shared" si="1183"/>
        <v>648</v>
      </c>
    </row>
    <row r="9435" spans="1:23" ht="15.75" customHeight="1" x14ac:dyDescent="0.3">
      <c r="A9435" s="2" t="s">
        <v>25</v>
      </c>
      <c r="B9435" s="2">
        <v>1185732</v>
      </c>
      <c r="C9435" s="3">
        <v>44242</v>
      </c>
      <c r="D9435" s="12" t="str" cm="1">
        <f t="array" ref="D9435">_xlfn.SWITCH(WEEKDAY(C9435,2), 1, "Lundi", 2, "Mardi", 3, "Mercredi", 4, "Jeudi", 5, "Vendredi", 6, "Samedi", 7, "Dimanche", "Erreur")</f>
        <v>Lundi</v>
      </c>
      <c r="E9435" s="2" t="s">
        <v>14</v>
      </c>
      <c r="F9435" s="2" t="s">
        <v>128</v>
      </c>
      <c r="G9435" s="2" t="s">
        <v>129</v>
      </c>
      <c r="H9435" s="4" t="s">
        <v>21</v>
      </c>
      <c r="I9435" s="5">
        <v>36</v>
      </c>
      <c r="J9435" s="6">
        <v>53</v>
      </c>
      <c r="K9435" s="7">
        <v>1908</v>
      </c>
      <c r="L9435" s="7">
        <v>515.16000000000008</v>
      </c>
      <c r="M9435" s="8">
        <v>0.27</v>
      </c>
      <c r="N9435" s="2" t="s">
        <v>23</v>
      </c>
      <c r="O9435">
        <f t="shared" si="1176"/>
        <v>2021</v>
      </c>
      <c r="P9435">
        <f t="shared" si="1177"/>
        <v>2</v>
      </c>
      <c r="Q9435" t="str">
        <f t="shared" si="1178"/>
        <v>févr</v>
      </c>
      <c r="R9435" t="str">
        <f t="shared" si="1179"/>
        <v>Massachusetts</v>
      </c>
      <c r="S9435" t="str">
        <f t="shared" si="1180"/>
        <v>2021-02</v>
      </c>
      <c r="T9435">
        <f>IF(AND(COUNTIF(Calculs!$Q$2:$Q$12,$O9435)&gt;0,COUNTIF(Calculs!$S$2:$S$12,$E9435)&gt;0,COUNTIF(Calculs!$U$2:$U$12,$H9435)&gt;0),1,0)</f>
        <v>1</v>
      </c>
      <c r="U9435">
        <f t="shared" si="1181"/>
        <v>1908</v>
      </c>
      <c r="V9435">
        <f t="shared" si="1182"/>
        <v>53</v>
      </c>
      <c r="W9435">
        <f t="shared" si="1183"/>
        <v>515.16000000000008</v>
      </c>
    </row>
    <row r="9436" spans="1:23" ht="15.75" customHeight="1" x14ac:dyDescent="0.3">
      <c r="A9436" s="2" t="s">
        <v>25</v>
      </c>
      <c r="B9436" s="2">
        <v>1185732</v>
      </c>
      <c r="C9436" s="3">
        <v>44242</v>
      </c>
      <c r="D9436" s="12" t="str" cm="1">
        <f t="array" ref="D9436">_xlfn.SWITCH(WEEKDAY(C9436,2), 1, "Lundi", 2, "Mardi", 3, "Mercredi", 4, "Jeudi", 5, "Vendredi", 6, "Samedi", 7, "Dimanche", "Erreur")</f>
        <v>Lundi</v>
      </c>
      <c r="E9436" s="2" t="s">
        <v>14</v>
      </c>
      <c r="F9436" s="2" t="s">
        <v>128</v>
      </c>
      <c r="G9436" s="2" t="s">
        <v>129</v>
      </c>
      <c r="H9436" s="4" t="s">
        <v>22</v>
      </c>
      <c r="I9436" s="5">
        <v>30</v>
      </c>
      <c r="J9436" s="6">
        <v>80</v>
      </c>
      <c r="K9436" s="7">
        <v>2400</v>
      </c>
      <c r="L9436" s="7">
        <v>768</v>
      </c>
      <c r="M9436" s="8">
        <v>0.32</v>
      </c>
      <c r="N9436" s="2" t="s">
        <v>23</v>
      </c>
      <c r="O9436">
        <f t="shared" si="1176"/>
        <v>2021</v>
      </c>
      <c r="P9436">
        <f t="shared" si="1177"/>
        <v>2</v>
      </c>
      <c r="Q9436" t="str">
        <f t="shared" si="1178"/>
        <v>févr</v>
      </c>
      <c r="R9436" t="str">
        <f t="shared" si="1179"/>
        <v>Massachusetts</v>
      </c>
      <c r="S9436" t="str">
        <f t="shared" si="1180"/>
        <v>2021-02</v>
      </c>
      <c r="T9436">
        <f>IF(AND(COUNTIF(Calculs!$Q$2:$Q$12,$O9436)&gt;0,COUNTIF(Calculs!$S$2:$S$12,$E9436)&gt;0,COUNTIF(Calculs!$U$2:$U$12,$H9436)&gt;0),1,0)</f>
        <v>1</v>
      </c>
      <c r="U9436">
        <f t="shared" si="1181"/>
        <v>2400</v>
      </c>
      <c r="V9436">
        <f t="shared" si="1182"/>
        <v>80</v>
      </c>
      <c r="W9436">
        <f t="shared" si="1183"/>
        <v>768</v>
      </c>
    </row>
    <row r="9437" spans="1:23" ht="15.75" customHeight="1" x14ac:dyDescent="0.3">
      <c r="A9437" s="2" t="s">
        <v>25</v>
      </c>
      <c r="B9437" s="2">
        <v>1185732</v>
      </c>
      <c r="C9437" s="3">
        <v>44268</v>
      </c>
      <c r="D9437" s="12" t="str" cm="1">
        <f t="array" ref="D9437">_xlfn.SWITCH(WEEKDAY(C9437,2), 1, "Lundi", 2, "Mardi", 3, "Mercredi", 4, "Jeudi", 5, "Vendredi", 6, "Samedi", 7, "Dimanche", "Erreur")</f>
        <v>Samedi</v>
      </c>
      <c r="E9437" s="2" t="s">
        <v>14</v>
      </c>
      <c r="F9437" s="2" t="s">
        <v>128</v>
      </c>
      <c r="G9437" s="2" t="s">
        <v>129</v>
      </c>
      <c r="H9437" s="4" t="s">
        <v>16</v>
      </c>
      <c r="I9437" s="5">
        <v>28</v>
      </c>
      <c r="J9437" s="6">
        <v>155</v>
      </c>
      <c r="K9437" s="7">
        <v>4340</v>
      </c>
      <c r="L9437" s="7">
        <v>1475.6</v>
      </c>
      <c r="M9437" s="8">
        <v>0.33999999999999997</v>
      </c>
      <c r="N9437" s="2" t="s">
        <v>23</v>
      </c>
      <c r="O9437">
        <f t="shared" si="1176"/>
        <v>2021</v>
      </c>
      <c r="P9437">
        <f t="shared" si="1177"/>
        <v>3</v>
      </c>
      <c r="Q9437" t="str">
        <f t="shared" si="1178"/>
        <v>mars</v>
      </c>
      <c r="R9437" t="str">
        <f t="shared" si="1179"/>
        <v>Massachusetts</v>
      </c>
      <c r="S9437" t="str">
        <f t="shared" si="1180"/>
        <v>2021-03</v>
      </c>
      <c r="T9437">
        <f>IF(AND(COUNTIF(Calculs!$Q$2:$Q$12,$O9437)&gt;0,COUNTIF(Calculs!$S$2:$S$12,$E9437)&gt;0,COUNTIF(Calculs!$U$2:$U$12,$H9437)&gt;0),1,0)</f>
        <v>1</v>
      </c>
      <c r="U9437">
        <f t="shared" si="1181"/>
        <v>4340</v>
      </c>
      <c r="V9437">
        <f t="shared" si="1182"/>
        <v>155</v>
      </c>
      <c r="W9437">
        <f t="shared" si="1183"/>
        <v>1475.6</v>
      </c>
    </row>
    <row r="9438" spans="1:23" ht="15.75" customHeight="1" x14ac:dyDescent="0.3">
      <c r="A9438" s="2" t="s">
        <v>25</v>
      </c>
      <c r="B9438" s="2">
        <v>1185732</v>
      </c>
      <c r="C9438" s="3">
        <v>44268</v>
      </c>
      <c r="D9438" s="12" t="str" cm="1">
        <f t="array" ref="D9438">_xlfn.SWITCH(WEEKDAY(C9438,2), 1, "Lundi", 2, "Mardi", 3, "Mercredi", 4, "Jeudi", 5, "Vendredi", 6, "Samedi", 7, "Dimanche", "Erreur")</f>
        <v>Samedi</v>
      </c>
      <c r="E9438" s="2" t="s">
        <v>14</v>
      </c>
      <c r="F9438" s="2" t="s">
        <v>128</v>
      </c>
      <c r="G9438" s="2" t="s">
        <v>129</v>
      </c>
      <c r="H9438" s="4" t="s">
        <v>18</v>
      </c>
      <c r="I9438" s="5">
        <v>31</v>
      </c>
      <c r="J9438" s="6">
        <v>61</v>
      </c>
      <c r="K9438" s="7">
        <v>1891</v>
      </c>
      <c r="L9438" s="7">
        <v>642.93999999999994</v>
      </c>
      <c r="M9438" s="8">
        <v>0.33999999999999997</v>
      </c>
      <c r="N9438" s="2" t="s">
        <v>23</v>
      </c>
      <c r="O9438">
        <f t="shared" si="1176"/>
        <v>2021</v>
      </c>
      <c r="P9438">
        <f t="shared" si="1177"/>
        <v>3</v>
      </c>
      <c r="Q9438" t="str">
        <f t="shared" si="1178"/>
        <v>mars</v>
      </c>
      <c r="R9438" t="str">
        <f t="shared" si="1179"/>
        <v>Massachusetts</v>
      </c>
      <c r="S9438" t="str">
        <f t="shared" si="1180"/>
        <v>2021-03</v>
      </c>
      <c r="T9438">
        <f>IF(AND(COUNTIF(Calculs!$Q$2:$Q$12,$O9438)&gt;0,COUNTIF(Calculs!$S$2:$S$12,$E9438)&gt;0,COUNTIF(Calculs!$U$2:$U$12,$H9438)&gt;0),1,0)</f>
        <v>1</v>
      </c>
      <c r="U9438">
        <f t="shared" si="1181"/>
        <v>1891</v>
      </c>
      <c r="V9438">
        <f t="shared" si="1182"/>
        <v>61</v>
      </c>
      <c r="W9438">
        <f t="shared" si="1183"/>
        <v>642.93999999999994</v>
      </c>
    </row>
    <row r="9439" spans="1:23" ht="15.75" customHeight="1" x14ac:dyDescent="0.3">
      <c r="A9439" s="2" t="s">
        <v>25</v>
      </c>
      <c r="B9439" s="2">
        <v>1185732</v>
      </c>
      <c r="C9439" s="3">
        <v>44268</v>
      </c>
      <c r="D9439" s="12" t="str" cm="1">
        <f t="array" ref="D9439">_xlfn.SWITCH(WEEKDAY(C9439,2), 1, "Lundi", 2, "Mardi", 3, "Mercredi", 4, "Jeudi", 5, "Vendredi", 6, "Samedi", 7, "Dimanche", "Erreur")</f>
        <v>Samedi</v>
      </c>
      <c r="E9439" s="2" t="s">
        <v>14</v>
      </c>
      <c r="F9439" s="2" t="s">
        <v>128</v>
      </c>
      <c r="G9439" s="2" t="s">
        <v>129</v>
      </c>
      <c r="H9439" s="4" t="s">
        <v>19</v>
      </c>
      <c r="I9439" s="5">
        <v>23</v>
      </c>
      <c r="J9439" s="6">
        <v>60</v>
      </c>
      <c r="K9439" s="7">
        <v>1380</v>
      </c>
      <c r="L9439" s="7">
        <v>441.6</v>
      </c>
      <c r="M9439" s="8">
        <v>0.32</v>
      </c>
      <c r="N9439" s="2" t="s">
        <v>23</v>
      </c>
      <c r="O9439">
        <f t="shared" si="1176"/>
        <v>2021</v>
      </c>
      <c r="P9439">
        <f t="shared" si="1177"/>
        <v>3</v>
      </c>
      <c r="Q9439" t="str">
        <f t="shared" si="1178"/>
        <v>mars</v>
      </c>
      <c r="R9439" t="str">
        <f t="shared" si="1179"/>
        <v>Massachusetts</v>
      </c>
      <c r="S9439" t="str">
        <f t="shared" si="1180"/>
        <v>2021-03</v>
      </c>
      <c r="T9439">
        <f>IF(AND(COUNTIF(Calculs!$Q$2:$Q$12,$O9439)&gt;0,COUNTIF(Calculs!$S$2:$S$12,$E9439)&gt;0,COUNTIF(Calculs!$U$2:$U$12,$H9439)&gt;0),1,0)</f>
        <v>1</v>
      </c>
      <c r="U9439">
        <f t="shared" si="1181"/>
        <v>1380</v>
      </c>
      <c r="V9439">
        <f t="shared" si="1182"/>
        <v>60</v>
      </c>
      <c r="W9439">
        <f t="shared" si="1183"/>
        <v>441.6</v>
      </c>
    </row>
    <row r="9440" spans="1:23" ht="15.75" customHeight="1" x14ac:dyDescent="0.3">
      <c r="A9440" s="2" t="s">
        <v>25</v>
      </c>
      <c r="B9440" s="2">
        <v>1185732</v>
      </c>
      <c r="C9440" s="3">
        <v>44268</v>
      </c>
      <c r="D9440" s="12" t="str" cm="1">
        <f t="array" ref="D9440">_xlfn.SWITCH(WEEKDAY(C9440,2), 1, "Lundi", 2, "Mardi", 3, "Mercredi", 4, "Jeudi", 5, "Vendredi", 6, "Samedi", 7, "Dimanche", "Erreur")</f>
        <v>Samedi</v>
      </c>
      <c r="E9440" s="2" t="s">
        <v>14</v>
      </c>
      <c r="F9440" s="2" t="s">
        <v>128</v>
      </c>
      <c r="G9440" s="2" t="s">
        <v>129</v>
      </c>
      <c r="H9440" s="4" t="s">
        <v>20</v>
      </c>
      <c r="I9440" s="5">
        <v>25</v>
      </c>
      <c r="J9440" s="6">
        <v>93</v>
      </c>
      <c r="K9440" s="7">
        <v>2325</v>
      </c>
      <c r="L9440" s="7">
        <v>651.00000000000011</v>
      </c>
      <c r="M9440" s="8">
        <v>0.28000000000000003</v>
      </c>
      <c r="N9440" s="2" t="s">
        <v>23</v>
      </c>
      <c r="O9440">
        <f t="shared" si="1176"/>
        <v>2021</v>
      </c>
      <c r="P9440">
        <f t="shared" si="1177"/>
        <v>3</v>
      </c>
      <c r="Q9440" t="str">
        <f t="shared" si="1178"/>
        <v>mars</v>
      </c>
      <c r="R9440" t="str">
        <f t="shared" si="1179"/>
        <v>Massachusetts</v>
      </c>
      <c r="S9440" t="str">
        <f t="shared" si="1180"/>
        <v>2021-03</v>
      </c>
      <c r="T9440">
        <f>IF(AND(COUNTIF(Calculs!$Q$2:$Q$12,$O9440)&gt;0,COUNTIF(Calculs!$S$2:$S$12,$E9440)&gt;0,COUNTIF(Calculs!$U$2:$U$12,$H9440)&gt;0),1,0)</f>
        <v>1</v>
      </c>
      <c r="U9440">
        <f t="shared" si="1181"/>
        <v>2325</v>
      </c>
      <c r="V9440">
        <f t="shared" si="1182"/>
        <v>93</v>
      </c>
      <c r="W9440">
        <f t="shared" si="1183"/>
        <v>651.00000000000011</v>
      </c>
    </row>
    <row r="9441" spans="1:23" ht="15.75" customHeight="1" x14ac:dyDescent="0.3">
      <c r="A9441" s="2" t="s">
        <v>25</v>
      </c>
      <c r="B9441" s="2">
        <v>1185732</v>
      </c>
      <c r="C9441" s="3">
        <v>44268</v>
      </c>
      <c r="D9441" s="12" t="str" cm="1">
        <f t="array" ref="D9441">_xlfn.SWITCH(WEEKDAY(C9441,2), 1, "Lundi", 2, "Mardi", 3, "Mercredi", 4, "Jeudi", 5, "Vendredi", 6, "Samedi", 7, "Dimanche", "Erreur")</f>
        <v>Samedi</v>
      </c>
      <c r="E9441" s="2" t="s">
        <v>14</v>
      </c>
      <c r="F9441" s="2" t="s">
        <v>128</v>
      </c>
      <c r="G9441" s="2" t="s">
        <v>129</v>
      </c>
      <c r="H9441" s="4" t="s">
        <v>21</v>
      </c>
      <c r="I9441" s="5">
        <v>36</v>
      </c>
      <c r="J9441" s="6">
        <v>31</v>
      </c>
      <c r="K9441" s="7">
        <v>1116</v>
      </c>
      <c r="L9441" s="7">
        <v>334.8</v>
      </c>
      <c r="M9441" s="8">
        <v>0.3</v>
      </c>
      <c r="N9441" s="2" t="s">
        <v>23</v>
      </c>
      <c r="O9441">
        <f t="shared" si="1176"/>
        <v>2021</v>
      </c>
      <c r="P9441">
        <f t="shared" si="1177"/>
        <v>3</v>
      </c>
      <c r="Q9441" t="str">
        <f t="shared" si="1178"/>
        <v>mars</v>
      </c>
      <c r="R9441" t="str">
        <f t="shared" si="1179"/>
        <v>Massachusetts</v>
      </c>
      <c r="S9441" t="str">
        <f t="shared" si="1180"/>
        <v>2021-03</v>
      </c>
      <c r="T9441">
        <f>IF(AND(COUNTIF(Calculs!$Q$2:$Q$12,$O9441)&gt;0,COUNTIF(Calculs!$S$2:$S$12,$E9441)&gt;0,COUNTIF(Calculs!$U$2:$U$12,$H9441)&gt;0),1,0)</f>
        <v>1</v>
      </c>
      <c r="U9441">
        <f t="shared" si="1181"/>
        <v>1116</v>
      </c>
      <c r="V9441">
        <f t="shared" si="1182"/>
        <v>31</v>
      </c>
      <c r="W9441">
        <f t="shared" si="1183"/>
        <v>334.8</v>
      </c>
    </row>
    <row r="9442" spans="1:23" ht="15.75" customHeight="1" x14ac:dyDescent="0.3">
      <c r="A9442" s="2" t="s">
        <v>25</v>
      </c>
      <c r="B9442" s="2">
        <v>1185732</v>
      </c>
      <c r="C9442" s="3">
        <v>44268</v>
      </c>
      <c r="D9442" s="12" t="str" cm="1">
        <f t="array" ref="D9442">_xlfn.SWITCH(WEEKDAY(C9442,2), 1, "Lundi", 2, "Mardi", 3, "Mercredi", 4, "Jeudi", 5, "Vendredi", 6, "Samedi", 7, "Dimanche", "Erreur")</f>
        <v>Samedi</v>
      </c>
      <c r="E9442" s="2" t="s">
        <v>14</v>
      </c>
      <c r="F9442" s="2" t="s">
        <v>128</v>
      </c>
      <c r="G9442" s="2" t="s">
        <v>129</v>
      </c>
      <c r="H9442" s="4" t="s">
        <v>22</v>
      </c>
      <c r="I9442" s="5">
        <v>31</v>
      </c>
      <c r="J9442" s="6">
        <v>68</v>
      </c>
      <c r="K9442" s="7">
        <v>2108</v>
      </c>
      <c r="L9442" s="7">
        <v>779.96</v>
      </c>
      <c r="M9442" s="8">
        <v>0.37</v>
      </c>
      <c r="N9442" s="2" t="s">
        <v>23</v>
      </c>
      <c r="O9442">
        <f t="shared" si="1176"/>
        <v>2021</v>
      </c>
      <c r="P9442">
        <f t="shared" si="1177"/>
        <v>3</v>
      </c>
      <c r="Q9442" t="str">
        <f t="shared" si="1178"/>
        <v>mars</v>
      </c>
      <c r="R9442" t="str">
        <f t="shared" si="1179"/>
        <v>Massachusetts</v>
      </c>
      <c r="S9442" t="str">
        <f t="shared" si="1180"/>
        <v>2021-03</v>
      </c>
      <c r="T9442">
        <f>IF(AND(COUNTIF(Calculs!$Q$2:$Q$12,$O9442)&gt;0,COUNTIF(Calculs!$S$2:$S$12,$E9442)&gt;0,COUNTIF(Calculs!$U$2:$U$12,$H9442)&gt;0),1,0)</f>
        <v>1</v>
      </c>
      <c r="U9442">
        <f t="shared" si="1181"/>
        <v>2108</v>
      </c>
      <c r="V9442">
        <f t="shared" si="1182"/>
        <v>68</v>
      </c>
      <c r="W9442">
        <f t="shared" si="1183"/>
        <v>779.96</v>
      </c>
    </row>
    <row r="9443" spans="1:23" ht="15.75" customHeight="1" x14ac:dyDescent="0.3">
      <c r="A9443" s="2" t="s">
        <v>25</v>
      </c>
      <c r="B9443" s="2">
        <v>1185732</v>
      </c>
      <c r="C9443" s="3">
        <v>44300</v>
      </c>
      <c r="D9443" s="12" t="str" cm="1">
        <f t="array" ref="D9443">_xlfn.SWITCH(WEEKDAY(C9443,2), 1, "Lundi", 2, "Mardi", 3, "Mercredi", 4, "Jeudi", 5, "Vendredi", 6, "Samedi", 7, "Dimanche", "Erreur")</f>
        <v>Mercredi</v>
      </c>
      <c r="E9443" s="2" t="s">
        <v>14</v>
      </c>
      <c r="F9443" s="2" t="s">
        <v>128</v>
      </c>
      <c r="G9443" s="2" t="s">
        <v>129</v>
      </c>
      <c r="H9443" s="4" t="s">
        <v>16</v>
      </c>
      <c r="I9443" s="5">
        <v>28</v>
      </c>
      <c r="J9443" s="6">
        <v>149</v>
      </c>
      <c r="K9443" s="7">
        <v>4172</v>
      </c>
      <c r="L9443" s="7">
        <v>1376.7599999999998</v>
      </c>
      <c r="M9443" s="8">
        <v>0.32999999999999996</v>
      </c>
      <c r="N9443" s="2" t="s">
        <v>23</v>
      </c>
      <c r="O9443">
        <f t="shared" si="1176"/>
        <v>2021</v>
      </c>
      <c r="P9443">
        <f t="shared" si="1177"/>
        <v>4</v>
      </c>
      <c r="Q9443" t="str">
        <f t="shared" si="1178"/>
        <v>avr</v>
      </c>
      <c r="R9443" t="str">
        <f t="shared" si="1179"/>
        <v>Massachusetts</v>
      </c>
      <c r="S9443" t="str">
        <f t="shared" si="1180"/>
        <v>2021-04</v>
      </c>
      <c r="T9443">
        <f>IF(AND(COUNTIF(Calculs!$Q$2:$Q$12,$O9443)&gt;0,COUNTIF(Calculs!$S$2:$S$12,$E9443)&gt;0,COUNTIF(Calculs!$U$2:$U$12,$H9443)&gt;0),1,0)</f>
        <v>1</v>
      </c>
      <c r="U9443">
        <f t="shared" si="1181"/>
        <v>4172</v>
      </c>
      <c r="V9443">
        <f t="shared" si="1182"/>
        <v>149</v>
      </c>
      <c r="W9443">
        <f t="shared" si="1183"/>
        <v>1376.7599999999998</v>
      </c>
    </row>
    <row r="9444" spans="1:23" ht="15.75" customHeight="1" x14ac:dyDescent="0.3">
      <c r="A9444" s="2" t="s">
        <v>25</v>
      </c>
      <c r="B9444" s="2">
        <v>1185732</v>
      </c>
      <c r="C9444" s="3">
        <v>44300</v>
      </c>
      <c r="D9444" s="12" t="str" cm="1">
        <f t="array" ref="D9444">_xlfn.SWITCH(WEEKDAY(C9444,2), 1, "Lundi", 2, "Mardi", 3, "Mercredi", 4, "Jeudi", 5, "Vendredi", 6, "Samedi", 7, "Dimanche", "Erreur")</f>
        <v>Mercredi</v>
      </c>
      <c r="E9444" s="2" t="s">
        <v>14</v>
      </c>
      <c r="F9444" s="2" t="s">
        <v>128</v>
      </c>
      <c r="G9444" s="2" t="s">
        <v>129</v>
      </c>
      <c r="H9444" s="4" t="s">
        <v>18</v>
      </c>
      <c r="I9444" s="5">
        <v>28</v>
      </c>
      <c r="J9444" s="6">
        <v>51</v>
      </c>
      <c r="K9444" s="7">
        <v>1428</v>
      </c>
      <c r="L9444" s="7">
        <v>514.07999999999993</v>
      </c>
      <c r="M9444" s="8">
        <v>0.36</v>
      </c>
      <c r="N9444" s="2" t="s">
        <v>23</v>
      </c>
      <c r="O9444">
        <f t="shared" si="1176"/>
        <v>2021</v>
      </c>
      <c r="P9444">
        <f t="shared" si="1177"/>
        <v>4</v>
      </c>
      <c r="Q9444" t="str">
        <f t="shared" si="1178"/>
        <v>avr</v>
      </c>
      <c r="R9444" t="str">
        <f t="shared" si="1179"/>
        <v>Massachusetts</v>
      </c>
      <c r="S9444" t="str">
        <f t="shared" si="1180"/>
        <v>2021-04</v>
      </c>
      <c r="T9444">
        <f>IF(AND(COUNTIF(Calculs!$Q$2:$Q$12,$O9444)&gt;0,COUNTIF(Calculs!$S$2:$S$12,$E9444)&gt;0,COUNTIF(Calculs!$U$2:$U$12,$H9444)&gt;0),1,0)</f>
        <v>1</v>
      </c>
      <c r="U9444">
        <f t="shared" si="1181"/>
        <v>1428</v>
      </c>
      <c r="V9444">
        <f t="shared" si="1182"/>
        <v>51</v>
      </c>
      <c r="W9444">
        <f t="shared" si="1183"/>
        <v>514.07999999999993</v>
      </c>
    </row>
    <row r="9445" spans="1:23" ht="15.75" customHeight="1" x14ac:dyDescent="0.3">
      <c r="A9445" s="2" t="s">
        <v>25</v>
      </c>
      <c r="B9445" s="2">
        <v>1185732</v>
      </c>
      <c r="C9445" s="3">
        <v>44300</v>
      </c>
      <c r="D9445" s="12" t="str" cm="1">
        <f t="array" ref="D9445">_xlfn.SWITCH(WEEKDAY(C9445,2), 1, "Lundi", 2, "Mardi", 3, "Mercredi", 4, "Jeudi", 5, "Vendredi", 6, "Samedi", 7, "Dimanche", "Erreur")</f>
        <v>Mercredi</v>
      </c>
      <c r="E9445" s="2" t="s">
        <v>14</v>
      </c>
      <c r="F9445" s="2" t="s">
        <v>128</v>
      </c>
      <c r="G9445" s="2" t="s">
        <v>129</v>
      </c>
      <c r="H9445" s="4" t="s">
        <v>19</v>
      </c>
      <c r="I9445" s="5">
        <v>22</v>
      </c>
      <c r="J9445" s="6">
        <v>51</v>
      </c>
      <c r="K9445" s="7">
        <v>1122</v>
      </c>
      <c r="L9445" s="7">
        <v>347.82</v>
      </c>
      <c r="M9445" s="8">
        <v>0.31</v>
      </c>
      <c r="N9445" s="2" t="s">
        <v>23</v>
      </c>
      <c r="O9445">
        <f t="shared" si="1176"/>
        <v>2021</v>
      </c>
      <c r="P9445">
        <f t="shared" si="1177"/>
        <v>4</v>
      </c>
      <c r="Q9445" t="str">
        <f t="shared" si="1178"/>
        <v>avr</v>
      </c>
      <c r="R9445" t="str">
        <f t="shared" si="1179"/>
        <v>Massachusetts</v>
      </c>
      <c r="S9445" t="str">
        <f t="shared" si="1180"/>
        <v>2021-04</v>
      </c>
      <c r="T9445">
        <f>IF(AND(COUNTIF(Calculs!$Q$2:$Q$12,$O9445)&gt;0,COUNTIF(Calculs!$S$2:$S$12,$E9445)&gt;0,COUNTIF(Calculs!$U$2:$U$12,$H9445)&gt;0),1,0)</f>
        <v>1</v>
      </c>
      <c r="U9445">
        <f t="shared" si="1181"/>
        <v>1122</v>
      </c>
      <c r="V9445">
        <f t="shared" si="1182"/>
        <v>51</v>
      </c>
      <c r="W9445">
        <f t="shared" si="1183"/>
        <v>347.82</v>
      </c>
    </row>
    <row r="9446" spans="1:23" ht="15.75" customHeight="1" x14ac:dyDescent="0.3">
      <c r="A9446" s="2" t="s">
        <v>25</v>
      </c>
      <c r="B9446" s="2">
        <v>1185732</v>
      </c>
      <c r="C9446" s="3">
        <v>44300</v>
      </c>
      <c r="D9446" s="12" t="str" cm="1">
        <f t="array" ref="D9446">_xlfn.SWITCH(WEEKDAY(C9446,2), 1, "Lundi", 2, "Mardi", 3, "Mercredi", 4, "Jeudi", 5, "Vendredi", 6, "Samedi", 7, "Dimanche", "Erreur")</f>
        <v>Mercredi</v>
      </c>
      <c r="E9446" s="2" t="s">
        <v>14</v>
      </c>
      <c r="F9446" s="2" t="s">
        <v>128</v>
      </c>
      <c r="G9446" s="2" t="s">
        <v>129</v>
      </c>
      <c r="H9446" s="4" t="s">
        <v>20</v>
      </c>
      <c r="I9446" s="5">
        <v>23</v>
      </c>
      <c r="J9446" s="6">
        <v>39</v>
      </c>
      <c r="K9446" s="7">
        <v>897</v>
      </c>
      <c r="L9446" s="7">
        <v>251.16000000000003</v>
      </c>
      <c r="M9446" s="8">
        <v>0.28000000000000003</v>
      </c>
      <c r="N9446" s="2" t="s">
        <v>23</v>
      </c>
      <c r="O9446">
        <f t="shared" si="1176"/>
        <v>2021</v>
      </c>
      <c r="P9446">
        <f t="shared" si="1177"/>
        <v>4</v>
      </c>
      <c r="Q9446" t="str">
        <f t="shared" si="1178"/>
        <v>avr</v>
      </c>
      <c r="R9446" t="str">
        <f t="shared" si="1179"/>
        <v>Massachusetts</v>
      </c>
      <c r="S9446" t="str">
        <f t="shared" si="1180"/>
        <v>2021-04</v>
      </c>
      <c r="T9446">
        <f>IF(AND(COUNTIF(Calculs!$Q$2:$Q$12,$O9446)&gt;0,COUNTIF(Calculs!$S$2:$S$12,$E9446)&gt;0,COUNTIF(Calculs!$U$2:$U$12,$H9446)&gt;0),1,0)</f>
        <v>1</v>
      </c>
      <c r="U9446">
        <f t="shared" si="1181"/>
        <v>897</v>
      </c>
      <c r="V9446">
        <f t="shared" si="1182"/>
        <v>39</v>
      </c>
      <c r="W9446">
        <f t="shared" si="1183"/>
        <v>251.16000000000003</v>
      </c>
    </row>
    <row r="9447" spans="1:23" ht="15.75" customHeight="1" x14ac:dyDescent="0.3">
      <c r="A9447" s="2" t="s">
        <v>25</v>
      </c>
      <c r="B9447" s="2">
        <v>1185732</v>
      </c>
      <c r="C9447" s="3">
        <v>44300</v>
      </c>
      <c r="D9447" s="12" t="str" cm="1">
        <f t="array" ref="D9447">_xlfn.SWITCH(WEEKDAY(C9447,2), 1, "Lundi", 2, "Mardi", 3, "Mercredi", 4, "Jeudi", 5, "Vendredi", 6, "Samedi", 7, "Dimanche", "Erreur")</f>
        <v>Mercredi</v>
      </c>
      <c r="E9447" s="2" t="s">
        <v>14</v>
      </c>
      <c r="F9447" s="2" t="s">
        <v>128</v>
      </c>
      <c r="G9447" s="2" t="s">
        <v>129</v>
      </c>
      <c r="H9447" s="4" t="s">
        <v>21</v>
      </c>
      <c r="I9447" s="5">
        <v>33</v>
      </c>
      <c r="J9447" s="6">
        <v>44</v>
      </c>
      <c r="K9447" s="7">
        <v>1452</v>
      </c>
      <c r="L9447" s="7">
        <v>392.04</v>
      </c>
      <c r="M9447" s="8">
        <v>0.27</v>
      </c>
      <c r="N9447" s="2" t="s">
        <v>23</v>
      </c>
      <c r="O9447">
        <f t="shared" si="1176"/>
        <v>2021</v>
      </c>
      <c r="P9447">
        <f t="shared" si="1177"/>
        <v>4</v>
      </c>
      <c r="Q9447" t="str">
        <f t="shared" si="1178"/>
        <v>avr</v>
      </c>
      <c r="R9447" t="str">
        <f t="shared" si="1179"/>
        <v>Massachusetts</v>
      </c>
      <c r="S9447" t="str">
        <f t="shared" si="1180"/>
        <v>2021-04</v>
      </c>
      <c r="T9447">
        <f>IF(AND(COUNTIF(Calculs!$Q$2:$Q$12,$O9447)&gt;0,COUNTIF(Calculs!$S$2:$S$12,$E9447)&gt;0,COUNTIF(Calculs!$U$2:$U$12,$H9447)&gt;0),1,0)</f>
        <v>1</v>
      </c>
      <c r="U9447">
        <f t="shared" si="1181"/>
        <v>1452</v>
      </c>
      <c r="V9447">
        <f t="shared" si="1182"/>
        <v>44</v>
      </c>
      <c r="W9447">
        <f t="shared" si="1183"/>
        <v>392.04</v>
      </c>
    </row>
    <row r="9448" spans="1:23" ht="15.75" customHeight="1" x14ac:dyDescent="0.3">
      <c r="A9448" s="2" t="s">
        <v>25</v>
      </c>
      <c r="B9448" s="2">
        <v>1185732</v>
      </c>
      <c r="C9448" s="3">
        <v>44300</v>
      </c>
      <c r="D9448" s="12" t="str" cm="1">
        <f t="array" ref="D9448">_xlfn.SWITCH(WEEKDAY(C9448,2), 1, "Lundi", 2, "Mardi", 3, "Mercredi", 4, "Jeudi", 5, "Vendredi", 6, "Samedi", 7, "Dimanche", "Erreur")</f>
        <v>Mercredi</v>
      </c>
      <c r="E9448" s="2" t="s">
        <v>14</v>
      </c>
      <c r="F9448" s="2" t="s">
        <v>128</v>
      </c>
      <c r="G9448" s="2" t="s">
        <v>129</v>
      </c>
      <c r="H9448" s="4" t="s">
        <v>22</v>
      </c>
      <c r="I9448" s="5">
        <v>30</v>
      </c>
      <c r="J9448" s="6">
        <v>94</v>
      </c>
      <c r="K9448" s="7">
        <v>2820</v>
      </c>
      <c r="L9448" s="7">
        <v>1015.1999999999999</v>
      </c>
      <c r="M9448" s="8">
        <v>0.36</v>
      </c>
      <c r="N9448" s="2" t="s">
        <v>23</v>
      </c>
      <c r="O9448">
        <f t="shared" si="1176"/>
        <v>2021</v>
      </c>
      <c r="P9448">
        <f t="shared" si="1177"/>
        <v>4</v>
      </c>
      <c r="Q9448" t="str">
        <f t="shared" si="1178"/>
        <v>avr</v>
      </c>
      <c r="R9448" t="str">
        <f t="shared" si="1179"/>
        <v>Massachusetts</v>
      </c>
      <c r="S9448" t="str">
        <f t="shared" si="1180"/>
        <v>2021-04</v>
      </c>
      <c r="T9448">
        <f>IF(AND(COUNTIF(Calculs!$Q$2:$Q$12,$O9448)&gt;0,COUNTIF(Calculs!$S$2:$S$12,$E9448)&gt;0,COUNTIF(Calculs!$U$2:$U$12,$H9448)&gt;0),1,0)</f>
        <v>1</v>
      </c>
      <c r="U9448">
        <f t="shared" si="1181"/>
        <v>2820</v>
      </c>
      <c r="V9448">
        <f t="shared" si="1182"/>
        <v>94</v>
      </c>
      <c r="W9448">
        <f t="shared" si="1183"/>
        <v>1015.1999999999999</v>
      </c>
    </row>
    <row r="9449" spans="1:23" ht="15.75" customHeight="1" x14ac:dyDescent="0.3">
      <c r="A9449" s="2" t="s">
        <v>25</v>
      </c>
      <c r="B9449" s="2">
        <v>1185732</v>
      </c>
      <c r="C9449" s="3">
        <v>44329</v>
      </c>
      <c r="D9449" s="12" t="str" cm="1">
        <f t="array" ref="D9449">_xlfn.SWITCH(WEEKDAY(C9449,2), 1, "Lundi", 2, "Mardi", 3, "Mercredi", 4, "Jeudi", 5, "Vendredi", 6, "Samedi", 7, "Dimanche", "Erreur")</f>
        <v>Jeudi</v>
      </c>
      <c r="E9449" s="2" t="s">
        <v>14</v>
      </c>
      <c r="F9449" s="2" t="s">
        <v>128</v>
      </c>
      <c r="G9449" s="2" t="s">
        <v>129</v>
      </c>
      <c r="H9449" s="4" t="s">
        <v>16</v>
      </c>
      <c r="I9449" s="5">
        <v>41</v>
      </c>
      <c r="J9449" s="6">
        <v>173</v>
      </c>
      <c r="K9449" s="7">
        <v>7093</v>
      </c>
      <c r="L9449" s="7">
        <v>2553.48</v>
      </c>
      <c r="M9449" s="8">
        <v>0.36</v>
      </c>
      <c r="N9449" s="2" t="s">
        <v>23</v>
      </c>
      <c r="O9449">
        <f t="shared" si="1176"/>
        <v>2021</v>
      </c>
      <c r="P9449">
        <f t="shared" si="1177"/>
        <v>5</v>
      </c>
      <c r="Q9449" t="str">
        <f t="shared" si="1178"/>
        <v>mai</v>
      </c>
      <c r="R9449" t="str">
        <f t="shared" si="1179"/>
        <v>Massachusetts</v>
      </c>
      <c r="S9449" t="str">
        <f t="shared" si="1180"/>
        <v>2021-05</v>
      </c>
      <c r="T9449">
        <f>IF(AND(COUNTIF(Calculs!$Q$2:$Q$12,$O9449)&gt;0,COUNTIF(Calculs!$S$2:$S$12,$E9449)&gt;0,COUNTIF(Calculs!$U$2:$U$12,$H9449)&gt;0),1,0)</f>
        <v>1</v>
      </c>
      <c r="U9449">
        <f t="shared" si="1181"/>
        <v>7093</v>
      </c>
      <c r="V9449">
        <f t="shared" si="1182"/>
        <v>173</v>
      </c>
      <c r="W9449">
        <f t="shared" si="1183"/>
        <v>2553.48</v>
      </c>
    </row>
    <row r="9450" spans="1:23" ht="15.75" customHeight="1" x14ac:dyDescent="0.3">
      <c r="A9450" s="2" t="s">
        <v>25</v>
      </c>
      <c r="B9450" s="2">
        <v>1185732</v>
      </c>
      <c r="C9450" s="3">
        <v>44329</v>
      </c>
      <c r="D9450" s="12" t="str" cm="1">
        <f t="array" ref="D9450">_xlfn.SWITCH(WEEKDAY(C9450,2), 1, "Lundi", 2, "Mardi", 3, "Mercredi", 4, "Jeudi", 5, "Vendredi", 6, "Samedi", 7, "Dimanche", "Erreur")</f>
        <v>Jeudi</v>
      </c>
      <c r="E9450" s="2" t="s">
        <v>14</v>
      </c>
      <c r="F9450" s="2" t="s">
        <v>128</v>
      </c>
      <c r="G9450" s="2" t="s">
        <v>129</v>
      </c>
      <c r="H9450" s="4" t="s">
        <v>18</v>
      </c>
      <c r="I9450" s="5">
        <v>34</v>
      </c>
      <c r="J9450" s="6">
        <v>68</v>
      </c>
      <c r="K9450" s="7">
        <v>2312</v>
      </c>
      <c r="L9450" s="7">
        <v>832.31999999999994</v>
      </c>
      <c r="M9450" s="8">
        <v>0.36</v>
      </c>
      <c r="N9450" s="2" t="s">
        <v>23</v>
      </c>
      <c r="O9450">
        <f t="shared" si="1176"/>
        <v>2021</v>
      </c>
      <c r="P9450">
        <f t="shared" si="1177"/>
        <v>5</v>
      </c>
      <c r="Q9450" t="str">
        <f t="shared" si="1178"/>
        <v>mai</v>
      </c>
      <c r="R9450" t="str">
        <f t="shared" si="1179"/>
        <v>Massachusetts</v>
      </c>
      <c r="S9450" t="str">
        <f t="shared" si="1180"/>
        <v>2021-05</v>
      </c>
      <c r="T9450">
        <f>IF(AND(COUNTIF(Calculs!$Q$2:$Q$12,$O9450)&gt;0,COUNTIF(Calculs!$S$2:$S$12,$E9450)&gt;0,COUNTIF(Calculs!$U$2:$U$12,$H9450)&gt;0),1,0)</f>
        <v>1</v>
      </c>
      <c r="U9450">
        <f t="shared" si="1181"/>
        <v>2312</v>
      </c>
      <c r="V9450">
        <f t="shared" si="1182"/>
        <v>68</v>
      </c>
      <c r="W9450">
        <f t="shared" si="1183"/>
        <v>832.31999999999994</v>
      </c>
    </row>
    <row r="9451" spans="1:23" ht="15.75" customHeight="1" x14ac:dyDescent="0.3">
      <c r="A9451" s="2" t="s">
        <v>25</v>
      </c>
      <c r="B9451" s="2">
        <v>1185732</v>
      </c>
      <c r="C9451" s="3">
        <v>44329</v>
      </c>
      <c r="D9451" s="12" t="str" cm="1">
        <f t="array" ref="D9451">_xlfn.SWITCH(WEEKDAY(C9451,2), 1, "Lundi", 2, "Mardi", 3, "Mercredi", 4, "Jeudi", 5, "Vendredi", 6, "Samedi", 7, "Dimanche", "Erreur")</f>
        <v>Jeudi</v>
      </c>
      <c r="E9451" s="2" t="s">
        <v>14</v>
      </c>
      <c r="F9451" s="2" t="s">
        <v>128</v>
      </c>
      <c r="G9451" s="2" t="s">
        <v>129</v>
      </c>
      <c r="H9451" s="4" t="s">
        <v>19</v>
      </c>
      <c r="I9451" s="5">
        <v>30</v>
      </c>
      <c r="J9451" s="6">
        <v>68</v>
      </c>
      <c r="K9451" s="7">
        <v>2040</v>
      </c>
      <c r="L9451" s="7">
        <v>632.4</v>
      </c>
      <c r="M9451" s="8">
        <v>0.31</v>
      </c>
      <c r="N9451" s="2" t="s">
        <v>23</v>
      </c>
      <c r="O9451">
        <f t="shared" si="1176"/>
        <v>2021</v>
      </c>
      <c r="P9451">
        <f t="shared" si="1177"/>
        <v>5</v>
      </c>
      <c r="Q9451" t="str">
        <f t="shared" si="1178"/>
        <v>mai</v>
      </c>
      <c r="R9451" t="str">
        <f t="shared" si="1179"/>
        <v>Massachusetts</v>
      </c>
      <c r="S9451" t="str">
        <f t="shared" si="1180"/>
        <v>2021-05</v>
      </c>
      <c r="T9451">
        <f>IF(AND(COUNTIF(Calculs!$Q$2:$Q$12,$O9451)&gt;0,COUNTIF(Calculs!$S$2:$S$12,$E9451)&gt;0,COUNTIF(Calculs!$U$2:$U$12,$H9451)&gt;0),1,0)</f>
        <v>1</v>
      </c>
      <c r="U9451">
        <f t="shared" si="1181"/>
        <v>2040</v>
      </c>
      <c r="V9451">
        <f t="shared" si="1182"/>
        <v>68</v>
      </c>
      <c r="W9451">
        <f t="shared" si="1183"/>
        <v>632.4</v>
      </c>
    </row>
    <row r="9452" spans="1:23" ht="15.75" customHeight="1" x14ac:dyDescent="0.3">
      <c r="A9452" s="2" t="s">
        <v>25</v>
      </c>
      <c r="B9452" s="2">
        <v>1185732</v>
      </c>
      <c r="C9452" s="3">
        <v>44329</v>
      </c>
      <c r="D9452" s="12" t="str" cm="1">
        <f t="array" ref="D9452">_xlfn.SWITCH(WEEKDAY(C9452,2), 1, "Lundi", 2, "Mardi", 3, "Mercredi", 4, "Jeudi", 5, "Vendredi", 6, "Samedi", 7, "Dimanche", "Erreur")</f>
        <v>Jeudi</v>
      </c>
      <c r="E9452" s="2" t="s">
        <v>14</v>
      </c>
      <c r="F9452" s="2" t="s">
        <v>128</v>
      </c>
      <c r="G9452" s="2" t="s">
        <v>129</v>
      </c>
      <c r="H9452" s="4" t="s">
        <v>20</v>
      </c>
      <c r="I9452" s="5">
        <v>32</v>
      </c>
      <c r="J9452" s="6">
        <v>54</v>
      </c>
      <c r="K9452" s="7">
        <v>1728</v>
      </c>
      <c r="L9452" s="7">
        <v>518.4</v>
      </c>
      <c r="M9452" s="8">
        <v>0.3</v>
      </c>
      <c r="N9452" s="2" t="s">
        <v>23</v>
      </c>
      <c r="O9452">
        <f t="shared" si="1176"/>
        <v>2021</v>
      </c>
      <c r="P9452">
        <f t="shared" si="1177"/>
        <v>5</v>
      </c>
      <c r="Q9452" t="str">
        <f t="shared" si="1178"/>
        <v>mai</v>
      </c>
      <c r="R9452" t="str">
        <f t="shared" si="1179"/>
        <v>Massachusetts</v>
      </c>
      <c r="S9452" t="str">
        <f t="shared" si="1180"/>
        <v>2021-05</v>
      </c>
      <c r="T9452">
        <f>IF(AND(COUNTIF(Calculs!$Q$2:$Q$12,$O9452)&gt;0,COUNTIF(Calculs!$S$2:$S$12,$E9452)&gt;0,COUNTIF(Calculs!$U$2:$U$12,$H9452)&gt;0),1,0)</f>
        <v>1</v>
      </c>
      <c r="U9452">
        <f t="shared" si="1181"/>
        <v>1728</v>
      </c>
      <c r="V9452">
        <f t="shared" si="1182"/>
        <v>54</v>
      </c>
      <c r="W9452">
        <f t="shared" si="1183"/>
        <v>518.4</v>
      </c>
    </row>
    <row r="9453" spans="1:23" ht="15.75" customHeight="1" x14ac:dyDescent="0.3">
      <c r="A9453" s="2" t="s">
        <v>25</v>
      </c>
      <c r="B9453" s="2">
        <v>1185732</v>
      </c>
      <c r="C9453" s="3">
        <v>44329</v>
      </c>
      <c r="D9453" s="12" t="str" cm="1">
        <f t="array" ref="D9453">_xlfn.SWITCH(WEEKDAY(C9453,2), 1, "Lundi", 2, "Mardi", 3, "Mercredi", 4, "Jeudi", 5, "Vendredi", 6, "Samedi", 7, "Dimanche", "Erreur")</f>
        <v>Jeudi</v>
      </c>
      <c r="E9453" s="2" t="s">
        <v>14</v>
      </c>
      <c r="F9453" s="2" t="s">
        <v>128</v>
      </c>
      <c r="G9453" s="2" t="s">
        <v>129</v>
      </c>
      <c r="H9453" s="4" t="s">
        <v>21</v>
      </c>
      <c r="I9453" s="5">
        <v>39</v>
      </c>
      <c r="J9453" s="6">
        <v>60</v>
      </c>
      <c r="K9453" s="7">
        <v>2340</v>
      </c>
      <c r="L9453" s="7">
        <v>655.20000000000005</v>
      </c>
      <c r="M9453" s="8">
        <v>0.28000000000000003</v>
      </c>
      <c r="N9453" s="2" t="s">
        <v>23</v>
      </c>
      <c r="O9453">
        <f t="shared" si="1176"/>
        <v>2021</v>
      </c>
      <c r="P9453">
        <f t="shared" si="1177"/>
        <v>5</v>
      </c>
      <c r="Q9453" t="str">
        <f t="shared" si="1178"/>
        <v>mai</v>
      </c>
      <c r="R9453" t="str">
        <f t="shared" si="1179"/>
        <v>Massachusetts</v>
      </c>
      <c r="S9453" t="str">
        <f t="shared" si="1180"/>
        <v>2021-05</v>
      </c>
      <c r="T9453">
        <f>IF(AND(COUNTIF(Calculs!$Q$2:$Q$12,$O9453)&gt;0,COUNTIF(Calculs!$S$2:$S$12,$E9453)&gt;0,COUNTIF(Calculs!$U$2:$U$12,$H9453)&gt;0),1,0)</f>
        <v>1</v>
      </c>
      <c r="U9453">
        <f t="shared" si="1181"/>
        <v>2340</v>
      </c>
      <c r="V9453">
        <f t="shared" si="1182"/>
        <v>60</v>
      </c>
      <c r="W9453">
        <f t="shared" si="1183"/>
        <v>655.20000000000005</v>
      </c>
    </row>
    <row r="9454" spans="1:23" ht="15.75" customHeight="1" x14ac:dyDescent="0.3">
      <c r="A9454" s="2" t="s">
        <v>25</v>
      </c>
      <c r="B9454" s="2">
        <v>1185732</v>
      </c>
      <c r="C9454" s="3">
        <v>44329</v>
      </c>
      <c r="D9454" s="12" t="str" cm="1">
        <f t="array" ref="D9454">_xlfn.SWITCH(WEEKDAY(C9454,2), 1, "Lundi", 2, "Mardi", 3, "Mercredi", 4, "Jeudi", 5, "Vendredi", 6, "Samedi", 7, "Dimanche", "Erreur")</f>
        <v>Jeudi</v>
      </c>
      <c r="E9454" s="2" t="s">
        <v>14</v>
      </c>
      <c r="F9454" s="2" t="s">
        <v>128</v>
      </c>
      <c r="G9454" s="2" t="s">
        <v>129</v>
      </c>
      <c r="H9454" s="4" t="s">
        <v>22</v>
      </c>
      <c r="I9454" s="5">
        <v>43</v>
      </c>
      <c r="J9454" s="6">
        <v>104</v>
      </c>
      <c r="K9454" s="7">
        <v>4472</v>
      </c>
      <c r="L9454" s="7">
        <v>1520.4799999999998</v>
      </c>
      <c r="M9454" s="8">
        <v>0.33999999999999997</v>
      </c>
      <c r="N9454" s="2" t="s">
        <v>23</v>
      </c>
      <c r="O9454">
        <f t="shared" si="1176"/>
        <v>2021</v>
      </c>
      <c r="P9454">
        <f t="shared" si="1177"/>
        <v>5</v>
      </c>
      <c r="Q9454" t="str">
        <f t="shared" si="1178"/>
        <v>mai</v>
      </c>
      <c r="R9454" t="str">
        <f t="shared" si="1179"/>
        <v>Massachusetts</v>
      </c>
      <c r="S9454" t="str">
        <f t="shared" si="1180"/>
        <v>2021-05</v>
      </c>
      <c r="T9454">
        <f>IF(AND(COUNTIF(Calculs!$Q$2:$Q$12,$O9454)&gt;0,COUNTIF(Calculs!$S$2:$S$12,$E9454)&gt;0,COUNTIF(Calculs!$U$2:$U$12,$H9454)&gt;0),1,0)</f>
        <v>1</v>
      </c>
      <c r="U9454">
        <f t="shared" si="1181"/>
        <v>4472</v>
      </c>
      <c r="V9454">
        <f t="shared" si="1182"/>
        <v>104</v>
      </c>
      <c r="W9454">
        <f t="shared" si="1183"/>
        <v>1520.4799999999998</v>
      </c>
    </row>
    <row r="9455" spans="1:23" ht="15.75" customHeight="1" x14ac:dyDescent="0.3">
      <c r="A9455" s="2" t="s">
        <v>25</v>
      </c>
      <c r="B9455" s="2">
        <v>1185732</v>
      </c>
      <c r="C9455" s="3">
        <v>44362</v>
      </c>
      <c r="D9455" s="12" t="str" cm="1">
        <f t="array" ref="D9455">_xlfn.SWITCH(WEEKDAY(C9455,2), 1, "Lundi", 2, "Mardi", 3, "Mercredi", 4, "Jeudi", 5, "Vendredi", 6, "Samedi", 7, "Dimanche", "Erreur")</f>
        <v>Mardi</v>
      </c>
      <c r="E9455" s="2" t="s">
        <v>14</v>
      </c>
      <c r="F9455" s="2" t="s">
        <v>128</v>
      </c>
      <c r="G9455" s="2" t="s">
        <v>129</v>
      </c>
      <c r="H9455" s="4" t="s">
        <v>16</v>
      </c>
      <c r="I9455" s="5">
        <v>39</v>
      </c>
      <c r="J9455" s="6">
        <v>196</v>
      </c>
      <c r="K9455" s="7">
        <v>7644</v>
      </c>
      <c r="L9455" s="7">
        <v>2675.3999999999996</v>
      </c>
      <c r="M9455" s="8">
        <v>0.35</v>
      </c>
      <c r="N9455" s="2" t="s">
        <v>23</v>
      </c>
      <c r="O9455">
        <f t="shared" si="1176"/>
        <v>2021</v>
      </c>
      <c r="P9455">
        <f t="shared" si="1177"/>
        <v>6</v>
      </c>
      <c r="Q9455" t="str">
        <f t="shared" si="1178"/>
        <v>juin</v>
      </c>
      <c r="R9455" t="str">
        <f t="shared" si="1179"/>
        <v>Massachusetts</v>
      </c>
      <c r="S9455" t="str">
        <f t="shared" si="1180"/>
        <v>2021-06</v>
      </c>
      <c r="T9455">
        <f>IF(AND(COUNTIF(Calculs!$Q$2:$Q$12,$O9455)&gt;0,COUNTIF(Calculs!$S$2:$S$12,$E9455)&gt;0,COUNTIF(Calculs!$U$2:$U$12,$H9455)&gt;0),1,0)</f>
        <v>1</v>
      </c>
      <c r="U9455">
        <f t="shared" si="1181"/>
        <v>7644</v>
      </c>
      <c r="V9455">
        <f t="shared" si="1182"/>
        <v>196</v>
      </c>
      <c r="W9455">
        <f t="shared" si="1183"/>
        <v>2675.3999999999996</v>
      </c>
    </row>
    <row r="9456" spans="1:23" ht="15.75" customHeight="1" x14ac:dyDescent="0.3">
      <c r="A9456" s="2" t="s">
        <v>25</v>
      </c>
      <c r="B9456" s="2">
        <v>1185732</v>
      </c>
      <c r="C9456" s="3">
        <v>44362</v>
      </c>
      <c r="D9456" s="12" t="str" cm="1">
        <f t="array" ref="D9456">_xlfn.SWITCH(WEEKDAY(C9456,2), 1, "Lundi", 2, "Mardi", 3, "Mercredi", 4, "Jeudi", 5, "Vendredi", 6, "Samedi", 7, "Dimanche", "Erreur")</f>
        <v>Mardi</v>
      </c>
      <c r="E9456" s="2" t="s">
        <v>14</v>
      </c>
      <c r="F9456" s="2" t="s">
        <v>128</v>
      </c>
      <c r="G9456" s="2" t="s">
        <v>129</v>
      </c>
      <c r="H9456" s="4" t="s">
        <v>18</v>
      </c>
      <c r="I9456" s="5">
        <v>36</v>
      </c>
      <c r="J9456" s="6">
        <v>114</v>
      </c>
      <c r="K9456" s="7">
        <v>4104</v>
      </c>
      <c r="L9456" s="7">
        <v>1313.28</v>
      </c>
      <c r="M9456" s="8">
        <v>0.32</v>
      </c>
      <c r="N9456" s="2" t="s">
        <v>23</v>
      </c>
      <c r="O9456">
        <f t="shared" si="1176"/>
        <v>2021</v>
      </c>
      <c r="P9456">
        <f t="shared" si="1177"/>
        <v>6</v>
      </c>
      <c r="Q9456" t="str">
        <f t="shared" si="1178"/>
        <v>juin</v>
      </c>
      <c r="R9456" t="str">
        <f t="shared" si="1179"/>
        <v>Massachusetts</v>
      </c>
      <c r="S9456" t="str">
        <f t="shared" si="1180"/>
        <v>2021-06</v>
      </c>
      <c r="T9456">
        <f>IF(AND(COUNTIF(Calculs!$Q$2:$Q$12,$O9456)&gt;0,COUNTIF(Calculs!$S$2:$S$12,$E9456)&gt;0,COUNTIF(Calculs!$U$2:$U$12,$H9456)&gt;0),1,0)</f>
        <v>1</v>
      </c>
      <c r="U9456">
        <f t="shared" si="1181"/>
        <v>4104</v>
      </c>
      <c r="V9456">
        <f t="shared" si="1182"/>
        <v>114</v>
      </c>
      <c r="W9456">
        <f t="shared" si="1183"/>
        <v>1313.28</v>
      </c>
    </row>
    <row r="9457" spans="1:23" ht="15.75" customHeight="1" x14ac:dyDescent="0.3">
      <c r="A9457" s="2" t="s">
        <v>25</v>
      </c>
      <c r="B9457" s="2">
        <v>1185732</v>
      </c>
      <c r="C9457" s="3">
        <v>44362</v>
      </c>
      <c r="D9457" s="12" t="str" cm="1">
        <f t="array" ref="D9457">_xlfn.SWITCH(WEEKDAY(C9457,2), 1, "Lundi", 2, "Mardi", 3, "Mercredi", 4, "Jeudi", 5, "Vendredi", 6, "Samedi", 7, "Dimanche", "Erreur")</f>
        <v>Mardi</v>
      </c>
      <c r="E9457" s="2" t="s">
        <v>14</v>
      </c>
      <c r="F9457" s="2" t="s">
        <v>128</v>
      </c>
      <c r="G9457" s="2" t="s">
        <v>129</v>
      </c>
      <c r="H9457" s="4" t="s">
        <v>19</v>
      </c>
      <c r="I9457" s="5">
        <v>36</v>
      </c>
      <c r="J9457" s="6">
        <v>75</v>
      </c>
      <c r="K9457" s="7">
        <v>2700</v>
      </c>
      <c r="L9457" s="7">
        <v>837</v>
      </c>
      <c r="M9457" s="8">
        <v>0.31</v>
      </c>
      <c r="N9457" s="2" t="s">
        <v>23</v>
      </c>
      <c r="O9457">
        <f t="shared" si="1176"/>
        <v>2021</v>
      </c>
      <c r="P9457">
        <f t="shared" si="1177"/>
        <v>6</v>
      </c>
      <c r="Q9457" t="str">
        <f t="shared" si="1178"/>
        <v>juin</v>
      </c>
      <c r="R9457" t="str">
        <f t="shared" si="1179"/>
        <v>Massachusetts</v>
      </c>
      <c r="S9457" t="str">
        <f t="shared" si="1180"/>
        <v>2021-06</v>
      </c>
      <c r="T9457">
        <f>IF(AND(COUNTIF(Calculs!$Q$2:$Q$12,$O9457)&gt;0,COUNTIF(Calculs!$S$2:$S$12,$E9457)&gt;0,COUNTIF(Calculs!$U$2:$U$12,$H9457)&gt;0),1,0)</f>
        <v>1</v>
      </c>
      <c r="U9457">
        <f t="shared" si="1181"/>
        <v>2700</v>
      </c>
      <c r="V9457">
        <f t="shared" si="1182"/>
        <v>75</v>
      </c>
      <c r="W9457">
        <f t="shared" si="1183"/>
        <v>837</v>
      </c>
    </row>
    <row r="9458" spans="1:23" ht="15.75" customHeight="1" x14ac:dyDescent="0.3">
      <c r="A9458" s="2" t="s">
        <v>25</v>
      </c>
      <c r="B9458" s="2">
        <v>1185732</v>
      </c>
      <c r="C9458" s="3">
        <v>44362</v>
      </c>
      <c r="D9458" s="12" t="str" cm="1">
        <f t="array" ref="D9458">_xlfn.SWITCH(WEEKDAY(C9458,2), 1, "Lundi", 2, "Mardi", 3, "Mercredi", 4, "Jeudi", 5, "Vendredi", 6, "Samedi", 7, "Dimanche", "Erreur")</f>
        <v>Mardi</v>
      </c>
      <c r="E9458" s="2" t="s">
        <v>14</v>
      </c>
      <c r="F9458" s="2" t="s">
        <v>128</v>
      </c>
      <c r="G9458" s="2" t="s">
        <v>129</v>
      </c>
      <c r="H9458" s="4" t="s">
        <v>20</v>
      </c>
      <c r="I9458" s="5">
        <v>34</v>
      </c>
      <c r="J9458" s="6">
        <v>72</v>
      </c>
      <c r="K9458" s="7">
        <v>2448</v>
      </c>
      <c r="L9458" s="7">
        <v>685.44</v>
      </c>
      <c r="M9458" s="8">
        <v>0.28000000000000003</v>
      </c>
      <c r="N9458" s="2" t="s">
        <v>23</v>
      </c>
      <c r="O9458">
        <f t="shared" si="1176"/>
        <v>2021</v>
      </c>
      <c r="P9458">
        <f t="shared" si="1177"/>
        <v>6</v>
      </c>
      <c r="Q9458" t="str">
        <f t="shared" si="1178"/>
        <v>juin</v>
      </c>
      <c r="R9458" t="str">
        <f t="shared" si="1179"/>
        <v>Massachusetts</v>
      </c>
      <c r="S9458" t="str">
        <f t="shared" si="1180"/>
        <v>2021-06</v>
      </c>
      <c r="T9458">
        <f>IF(AND(COUNTIF(Calculs!$Q$2:$Q$12,$O9458)&gt;0,COUNTIF(Calculs!$S$2:$S$12,$E9458)&gt;0,COUNTIF(Calculs!$U$2:$U$12,$H9458)&gt;0),1,0)</f>
        <v>1</v>
      </c>
      <c r="U9458">
        <f t="shared" si="1181"/>
        <v>2448</v>
      </c>
      <c r="V9458">
        <f t="shared" si="1182"/>
        <v>72</v>
      </c>
      <c r="W9458">
        <f t="shared" si="1183"/>
        <v>685.44</v>
      </c>
    </row>
    <row r="9459" spans="1:23" ht="15.75" customHeight="1" x14ac:dyDescent="0.3">
      <c r="A9459" s="2" t="s">
        <v>25</v>
      </c>
      <c r="B9459" s="2">
        <v>1185732</v>
      </c>
      <c r="C9459" s="3">
        <v>44362</v>
      </c>
      <c r="D9459" s="12" t="str" cm="1">
        <f t="array" ref="D9459">_xlfn.SWITCH(WEEKDAY(C9459,2), 1, "Lundi", 2, "Mardi", 3, "Mercredi", 4, "Jeudi", 5, "Vendredi", 6, "Samedi", 7, "Dimanche", "Erreur")</f>
        <v>Mardi</v>
      </c>
      <c r="E9459" s="2" t="s">
        <v>14</v>
      </c>
      <c r="F9459" s="2" t="s">
        <v>128</v>
      </c>
      <c r="G9459" s="2" t="s">
        <v>129</v>
      </c>
      <c r="H9459" s="4" t="s">
        <v>21</v>
      </c>
      <c r="I9459" s="5">
        <v>39</v>
      </c>
      <c r="J9459" s="6">
        <v>74</v>
      </c>
      <c r="K9459" s="7">
        <v>2886</v>
      </c>
      <c r="L9459" s="7">
        <v>923.52</v>
      </c>
      <c r="M9459" s="8">
        <v>0.32</v>
      </c>
      <c r="N9459" s="2" t="s">
        <v>23</v>
      </c>
      <c r="O9459">
        <f t="shared" si="1176"/>
        <v>2021</v>
      </c>
      <c r="P9459">
        <f t="shared" si="1177"/>
        <v>6</v>
      </c>
      <c r="Q9459" t="str">
        <f t="shared" si="1178"/>
        <v>juin</v>
      </c>
      <c r="R9459" t="str">
        <f t="shared" si="1179"/>
        <v>Massachusetts</v>
      </c>
      <c r="S9459" t="str">
        <f t="shared" si="1180"/>
        <v>2021-06</v>
      </c>
      <c r="T9459">
        <f>IF(AND(COUNTIF(Calculs!$Q$2:$Q$12,$O9459)&gt;0,COUNTIF(Calculs!$S$2:$S$12,$E9459)&gt;0,COUNTIF(Calculs!$U$2:$U$12,$H9459)&gt;0),1,0)</f>
        <v>1</v>
      </c>
      <c r="U9459">
        <f t="shared" si="1181"/>
        <v>2886</v>
      </c>
      <c r="V9459">
        <f t="shared" si="1182"/>
        <v>74</v>
      </c>
      <c r="W9459">
        <f t="shared" si="1183"/>
        <v>923.52</v>
      </c>
    </row>
    <row r="9460" spans="1:23" ht="15.75" customHeight="1" x14ac:dyDescent="0.3">
      <c r="A9460" s="2" t="s">
        <v>25</v>
      </c>
      <c r="B9460" s="2">
        <v>1185732</v>
      </c>
      <c r="C9460" s="3">
        <v>44362</v>
      </c>
      <c r="D9460" s="12" t="str" cm="1">
        <f t="array" ref="D9460">_xlfn.SWITCH(WEEKDAY(C9460,2), 1, "Lundi", 2, "Mardi", 3, "Mercredi", 4, "Jeudi", 5, "Vendredi", 6, "Samedi", 7, "Dimanche", "Erreur")</f>
        <v>Mardi</v>
      </c>
      <c r="E9460" s="2" t="s">
        <v>14</v>
      </c>
      <c r="F9460" s="2" t="s">
        <v>128</v>
      </c>
      <c r="G9460" s="2" t="s">
        <v>129</v>
      </c>
      <c r="H9460" s="4" t="s">
        <v>22</v>
      </c>
      <c r="I9460" s="5">
        <v>47</v>
      </c>
      <c r="J9460" s="6">
        <v>120</v>
      </c>
      <c r="K9460" s="7">
        <v>5640</v>
      </c>
      <c r="L9460" s="7">
        <v>1973.9999999999998</v>
      </c>
      <c r="M9460" s="8">
        <v>0.35</v>
      </c>
      <c r="N9460" s="2" t="s">
        <v>23</v>
      </c>
      <c r="O9460">
        <f t="shared" si="1176"/>
        <v>2021</v>
      </c>
      <c r="P9460">
        <f t="shared" si="1177"/>
        <v>6</v>
      </c>
      <c r="Q9460" t="str">
        <f t="shared" si="1178"/>
        <v>juin</v>
      </c>
      <c r="R9460" t="str">
        <f t="shared" si="1179"/>
        <v>Massachusetts</v>
      </c>
      <c r="S9460" t="str">
        <f t="shared" si="1180"/>
        <v>2021-06</v>
      </c>
      <c r="T9460">
        <f>IF(AND(COUNTIF(Calculs!$Q$2:$Q$12,$O9460)&gt;0,COUNTIF(Calculs!$S$2:$S$12,$E9460)&gt;0,COUNTIF(Calculs!$U$2:$U$12,$H9460)&gt;0),1,0)</f>
        <v>1</v>
      </c>
      <c r="U9460">
        <f t="shared" si="1181"/>
        <v>5640</v>
      </c>
      <c r="V9460">
        <f t="shared" si="1182"/>
        <v>120</v>
      </c>
      <c r="W9460">
        <f t="shared" si="1183"/>
        <v>1973.9999999999998</v>
      </c>
    </row>
    <row r="9461" spans="1:23" ht="15.75" customHeight="1" x14ac:dyDescent="0.3">
      <c r="A9461" s="2" t="s">
        <v>25</v>
      </c>
      <c r="B9461" s="2">
        <v>1185732</v>
      </c>
      <c r="C9461" s="3">
        <v>44390</v>
      </c>
      <c r="D9461" s="12" t="str" cm="1">
        <f t="array" ref="D9461">_xlfn.SWITCH(WEEKDAY(C9461,2), 1, "Lundi", 2, "Mardi", 3, "Mercredi", 4, "Jeudi", 5, "Vendredi", 6, "Samedi", 7, "Dimanche", "Erreur")</f>
        <v>Mardi</v>
      </c>
      <c r="E9461" s="2" t="s">
        <v>14</v>
      </c>
      <c r="F9461" s="2" t="s">
        <v>128</v>
      </c>
      <c r="G9461" s="2" t="s">
        <v>129</v>
      </c>
      <c r="H9461" s="4" t="s">
        <v>16</v>
      </c>
      <c r="I9461" s="5">
        <v>37</v>
      </c>
      <c r="J9461" s="6">
        <v>180</v>
      </c>
      <c r="K9461" s="7">
        <v>6660</v>
      </c>
      <c r="L9461" s="7">
        <v>2197.7999999999997</v>
      </c>
      <c r="M9461" s="8">
        <v>0.32999999999999996</v>
      </c>
      <c r="N9461" s="2" t="s">
        <v>23</v>
      </c>
      <c r="O9461">
        <f t="shared" si="1176"/>
        <v>2021</v>
      </c>
      <c r="P9461">
        <f t="shared" si="1177"/>
        <v>7</v>
      </c>
      <c r="Q9461" t="str">
        <f t="shared" si="1178"/>
        <v>juil</v>
      </c>
      <c r="R9461" t="str">
        <f t="shared" si="1179"/>
        <v>Massachusetts</v>
      </c>
      <c r="S9461" t="str">
        <f t="shared" si="1180"/>
        <v>2021-07</v>
      </c>
      <c r="T9461">
        <f>IF(AND(COUNTIF(Calculs!$Q$2:$Q$12,$O9461)&gt;0,COUNTIF(Calculs!$S$2:$S$12,$E9461)&gt;0,COUNTIF(Calculs!$U$2:$U$12,$H9461)&gt;0),1,0)</f>
        <v>1</v>
      </c>
      <c r="U9461">
        <f t="shared" si="1181"/>
        <v>6660</v>
      </c>
      <c r="V9461">
        <f t="shared" si="1182"/>
        <v>180</v>
      </c>
      <c r="W9461">
        <f t="shared" si="1183"/>
        <v>2197.7999999999997</v>
      </c>
    </row>
    <row r="9462" spans="1:23" ht="15.75" customHeight="1" x14ac:dyDescent="0.3">
      <c r="A9462" s="2" t="s">
        <v>25</v>
      </c>
      <c r="B9462" s="2">
        <v>1185732</v>
      </c>
      <c r="C9462" s="3">
        <v>44390</v>
      </c>
      <c r="D9462" s="12" t="str" cm="1">
        <f t="array" ref="D9462">_xlfn.SWITCH(WEEKDAY(C9462,2), 1, "Lundi", 2, "Mardi", 3, "Mercredi", 4, "Jeudi", 5, "Vendredi", 6, "Samedi", 7, "Dimanche", "Erreur")</f>
        <v>Mardi</v>
      </c>
      <c r="E9462" s="2" t="s">
        <v>14</v>
      </c>
      <c r="F9462" s="2" t="s">
        <v>128</v>
      </c>
      <c r="G9462" s="2" t="s">
        <v>129</v>
      </c>
      <c r="H9462" s="4" t="s">
        <v>18</v>
      </c>
      <c r="I9462" s="5">
        <v>36</v>
      </c>
      <c r="J9462" s="6">
        <v>105</v>
      </c>
      <c r="K9462" s="7">
        <v>3780</v>
      </c>
      <c r="L9462" s="7">
        <v>1398.6</v>
      </c>
      <c r="M9462" s="8">
        <v>0.37</v>
      </c>
      <c r="N9462" s="2" t="s">
        <v>23</v>
      </c>
      <c r="O9462">
        <f t="shared" si="1176"/>
        <v>2021</v>
      </c>
      <c r="P9462">
        <f t="shared" si="1177"/>
        <v>7</v>
      </c>
      <c r="Q9462" t="str">
        <f t="shared" si="1178"/>
        <v>juil</v>
      </c>
      <c r="R9462" t="str">
        <f t="shared" si="1179"/>
        <v>Massachusetts</v>
      </c>
      <c r="S9462" t="str">
        <f t="shared" si="1180"/>
        <v>2021-07</v>
      </c>
      <c r="T9462">
        <f>IF(AND(COUNTIF(Calculs!$Q$2:$Q$12,$O9462)&gt;0,COUNTIF(Calculs!$S$2:$S$12,$E9462)&gt;0,COUNTIF(Calculs!$U$2:$U$12,$H9462)&gt;0),1,0)</f>
        <v>1</v>
      </c>
      <c r="U9462">
        <f t="shared" si="1181"/>
        <v>3780</v>
      </c>
      <c r="V9462">
        <f t="shared" si="1182"/>
        <v>105</v>
      </c>
      <c r="W9462">
        <f t="shared" si="1183"/>
        <v>1398.6</v>
      </c>
    </row>
    <row r="9463" spans="1:23" ht="15.75" customHeight="1" x14ac:dyDescent="0.3">
      <c r="A9463" s="2" t="s">
        <v>25</v>
      </c>
      <c r="B9463" s="2">
        <v>1185732</v>
      </c>
      <c r="C9463" s="3">
        <v>44390</v>
      </c>
      <c r="D9463" s="12" t="str" cm="1">
        <f t="array" ref="D9463">_xlfn.SWITCH(WEEKDAY(C9463,2), 1, "Lundi", 2, "Mardi", 3, "Mercredi", 4, "Jeudi", 5, "Vendredi", 6, "Samedi", 7, "Dimanche", "Erreur")</f>
        <v>Mardi</v>
      </c>
      <c r="E9463" s="2" t="s">
        <v>14</v>
      </c>
      <c r="F9463" s="2" t="s">
        <v>128</v>
      </c>
      <c r="G9463" s="2" t="s">
        <v>129</v>
      </c>
      <c r="H9463" s="4" t="s">
        <v>19</v>
      </c>
      <c r="I9463" s="5">
        <v>32</v>
      </c>
      <c r="J9463" s="6">
        <v>88</v>
      </c>
      <c r="K9463" s="7">
        <v>2816</v>
      </c>
      <c r="L9463" s="7">
        <v>844.8</v>
      </c>
      <c r="M9463" s="8">
        <v>0.3</v>
      </c>
      <c r="N9463" s="2" t="s">
        <v>23</v>
      </c>
      <c r="O9463">
        <f t="shared" si="1176"/>
        <v>2021</v>
      </c>
      <c r="P9463">
        <f t="shared" si="1177"/>
        <v>7</v>
      </c>
      <c r="Q9463" t="str">
        <f t="shared" si="1178"/>
        <v>juil</v>
      </c>
      <c r="R9463" t="str">
        <f t="shared" si="1179"/>
        <v>Massachusetts</v>
      </c>
      <c r="S9463" t="str">
        <f t="shared" si="1180"/>
        <v>2021-07</v>
      </c>
      <c r="T9463">
        <f>IF(AND(COUNTIF(Calculs!$Q$2:$Q$12,$O9463)&gt;0,COUNTIF(Calculs!$S$2:$S$12,$E9463)&gt;0,COUNTIF(Calculs!$U$2:$U$12,$H9463)&gt;0),1,0)</f>
        <v>1</v>
      </c>
      <c r="U9463">
        <f t="shared" si="1181"/>
        <v>2816</v>
      </c>
      <c r="V9463">
        <f t="shared" si="1182"/>
        <v>88</v>
      </c>
      <c r="W9463">
        <f t="shared" si="1183"/>
        <v>844.8</v>
      </c>
    </row>
    <row r="9464" spans="1:23" ht="15.75" customHeight="1" x14ac:dyDescent="0.3">
      <c r="A9464" s="2" t="s">
        <v>25</v>
      </c>
      <c r="B9464" s="2">
        <v>1185732</v>
      </c>
      <c r="C9464" s="3">
        <v>44390</v>
      </c>
      <c r="D9464" s="12" t="str" cm="1">
        <f t="array" ref="D9464">_xlfn.SWITCH(WEEKDAY(C9464,2), 1, "Lundi", 2, "Mardi", 3, "Mercredi", 4, "Jeudi", 5, "Vendredi", 6, "Samedi", 7, "Dimanche", "Erreur")</f>
        <v>Mardi</v>
      </c>
      <c r="E9464" s="2" t="s">
        <v>14</v>
      </c>
      <c r="F9464" s="2" t="s">
        <v>128</v>
      </c>
      <c r="G9464" s="2" t="s">
        <v>129</v>
      </c>
      <c r="H9464" s="4" t="s">
        <v>20</v>
      </c>
      <c r="I9464" s="5">
        <v>34</v>
      </c>
      <c r="J9464" s="6">
        <v>77</v>
      </c>
      <c r="K9464" s="7">
        <v>2618</v>
      </c>
      <c r="L9464" s="7">
        <v>837.76</v>
      </c>
      <c r="M9464" s="8">
        <v>0.32</v>
      </c>
      <c r="N9464" s="2" t="s">
        <v>23</v>
      </c>
      <c r="O9464">
        <f t="shared" si="1176"/>
        <v>2021</v>
      </c>
      <c r="P9464">
        <f t="shared" si="1177"/>
        <v>7</v>
      </c>
      <c r="Q9464" t="str">
        <f t="shared" si="1178"/>
        <v>juil</v>
      </c>
      <c r="R9464" t="str">
        <f t="shared" si="1179"/>
        <v>Massachusetts</v>
      </c>
      <c r="S9464" t="str">
        <f t="shared" si="1180"/>
        <v>2021-07</v>
      </c>
      <c r="T9464">
        <f>IF(AND(COUNTIF(Calculs!$Q$2:$Q$12,$O9464)&gt;0,COUNTIF(Calculs!$S$2:$S$12,$E9464)&gt;0,COUNTIF(Calculs!$U$2:$U$12,$H9464)&gt;0),1,0)</f>
        <v>1</v>
      </c>
      <c r="U9464">
        <f t="shared" si="1181"/>
        <v>2618</v>
      </c>
      <c r="V9464">
        <f t="shared" si="1182"/>
        <v>77</v>
      </c>
      <c r="W9464">
        <f t="shared" si="1183"/>
        <v>837.76</v>
      </c>
    </row>
    <row r="9465" spans="1:23" ht="15.75" customHeight="1" x14ac:dyDescent="0.3">
      <c r="A9465" s="2" t="s">
        <v>25</v>
      </c>
      <c r="B9465" s="2">
        <v>1185732</v>
      </c>
      <c r="C9465" s="3">
        <v>44390</v>
      </c>
      <c r="D9465" s="12" t="str" cm="1">
        <f t="array" ref="D9465">_xlfn.SWITCH(WEEKDAY(C9465,2), 1, "Lundi", 2, "Mardi", 3, "Mercredi", 4, "Jeudi", 5, "Vendredi", 6, "Samedi", 7, "Dimanche", "Erreur")</f>
        <v>Mardi</v>
      </c>
      <c r="E9465" s="2" t="s">
        <v>14</v>
      </c>
      <c r="F9465" s="2" t="s">
        <v>128</v>
      </c>
      <c r="G9465" s="2" t="s">
        <v>129</v>
      </c>
      <c r="H9465" s="4" t="s">
        <v>21</v>
      </c>
      <c r="I9465" s="5">
        <v>41</v>
      </c>
      <c r="J9465" s="6">
        <v>80</v>
      </c>
      <c r="K9465" s="7">
        <v>3280</v>
      </c>
      <c r="L9465" s="7">
        <v>1016.8</v>
      </c>
      <c r="M9465" s="8">
        <v>0.31</v>
      </c>
      <c r="N9465" s="2" t="s">
        <v>23</v>
      </c>
      <c r="O9465">
        <f t="shared" si="1176"/>
        <v>2021</v>
      </c>
      <c r="P9465">
        <f t="shared" si="1177"/>
        <v>7</v>
      </c>
      <c r="Q9465" t="str">
        <f t="shared" si="1178"/>
        <v>juil</v>
      </c>
      <c r="R9465" t="str">
        <f t="shared" si="1179"/>
        <v>Massachusetts</v>
      </c>
      <c r="S9465" t="str">
        <f t="shared" si="1180"/>
        <v>2021-07</v>
      </c>
      <c r="T9465">
        <f>IF(AND(COUNTIF(Calculs!$Q$2:$Q$12,$O9465)&gt;0,COUNTIF(Calculs!$S$2:$S$12,$E9465)&gt;0,COUNTIF(Calculs!$U$2:$U$12,$H9465)&gt;0),1,0)</f>
        <v>1</v>
      </c>
      <c r="U9465">
        <f t="shared" si="1181"/>
        <v>3280</v>
      </c>
      <c r="V9465">
        <f t="shared" si="1182"/>
        <v>80</v>
      </c>
      <c r="W9465">
        <f t="shared" si="1183"/>
        <v>1016.8</v>
      </c>
    </row>
    <row r="9466" spans="1:23" ht="15.75" customHeight="1" x14ac:dyDescent="0.3">
      <c r="A9466" s="2" t="s">
        <v>25</v>
      </c>
      <c r="B9466" s="2">
        <v>1185732</v>
      </c>
      <c r="C9466" s="3">
        <v>44390</v>
      </c>
      <c r="D9466" s="12" t="str" cm="1">
        <f t="array" ref="D9466">_xlfn.SWITCH(WEEKDAY(C9466,2), 1, "Lundi", 2, "Mardi", 3, "Mercredi", 4, "Jeudi", 5, "Vendredi", 6, "Samedi", 7, "Dimanche", "Erreur")</f>
        <v>Mardi</v>
      </c>
      <c r="E9466" s="2" t="s">
        <v>14</v>
      </c>
      <c r="F9466" s="2" t="s">
        <v>128</v>
      </c>
      <c r="G9466" s="2" t="s">
        <v>129</v>
      </c>
      <c r="H9466" s="4" t="s">
        <v>22</v>
      </c>
      <c r="I9466" s="5">
        <v>41</v>
      </c>
      <c r="J9466" s="6">
        <v>132</v>
      </c>
      <c r="K9466" s="7">
        <v>5412</v>
      </c>
      <c r="L9466" s="7">
        <v>1731.8400000000001</v>
      </c>
      <c r="M9466" s="8">
        <v>0.32</v>
      </c>
      <c r="N9466" s="2" t="s">
        <v>23</v>
      </c>
      <c r="O9466">
        <f t="shared" si="1176"/>
        <v>2021</v>
      </c>
      <c r="P9466">
        <f t="shared" si="1177"/>
        <v>7</v>
      </c>
      <c r="Q9466" t="str">
        <f t="shared" si="1178"/>
        <v>juil</v>
      </c>
      <c r="R9466" t="str">
        <f t="shared" si="1179"/>
        <v>Massachusetts</v>
      </c>
      <c r="S9466" t="str">
        <f t="shared" si="1180"/>
        <v>2021-07</v>
      </c>
      <c r="T9466">
        <f>IF(AND(COUNTIF(Calculs!$Q$2:$Q$12,$O9466)&gt;0,COUNTIF(Calculs!$S$2:$S$12,$E9466)&gt;0,COUNTIF(Calculs!$U$2:$U$12,$H9466)&gt;0),1,0)</f>
        <v>1</v>
      </c>
      <c r="U9466">
        <f t="shared" si="1181"/>
        <v>5412</v>
      </c>
      <c r="V9466">
        <f t="shared" si="1182"/>
        <v>132</v>
      </c>
      <c r="W9466">
        <f t="shared" si="1183"/>
        <v>1731.8400000000001</v>
      </c>
    </row>
    <row r="9467" spans="1:23" ht="15.75" customHeight="1" x14ac:dyDescent="0.3">
      <c r="A9467" s="2" t="s">
        <v>25</v>
      </c>
      <c r="B9467" s="2">
        <v>1185732</v>
      </c>
      <c r="C9467" s="3">
        <v>44422</v>
      </c>
      <c r="D9467" s="12" t="str" cm="1">
        <f t="array" ref="D9467">_xlfn.SWITCH(WEEKDAY(C9467,2), 1, "Lundi", 2, "Mardi", 3, "Mercredi", 4, "Jeudi", 5, "Vendredi", 6, "Samedi", 7, "Dimanche", "Erreur")</f>
        <v>Samedi</v>
      </c>
      <c r="E9467" s="2" t="s">
        <v>14</v>
      </c>
      <c r="F9467" s="2" t="s">
        <v>128</v>
      </c>
      <c r="G9467" s="2" t="s">
        <v>129</v>
      </c>
      <c r="H9467" s="4" t="s">
        <v>16</v>
      </c>
      <c r="I9467" s="5">
        <v>40</v>
      </c>
      <c r="J9467" s="6">
        <v>196</v>
      </c>
      <c r="K9467" s="7">
        <v>7840</v>
      </c>
      <c r="L9467" s="7">
        <v>2587.1999999999998</v>
      </c>
      <c r="M9467" s="8">
        <v>0.32999999999999996</v>
      </c>
      <c r="N9467" s="2" t="s">
        <v>23</v>
      </c>
      <c r="O9467">
        <f t="shared" si="1176"/>
        <v>2021</v>
      </c>
      <c r="P9467">
        <f t="shared" si="1177"/>
        <v>8</v>
      </c>
      <c r="Q9467" t="str">
        <f t="shared" si="1178"/>
        <v>août</v>
      </c>
      <c r="R9467" t="str">
        <f t="shared" si="1179"/>
        <v>Massachusetts</v>
      </c>
      <c r="S9467" t="str">
        <f t="shared" si="1180"/>
        <v>2021-08</v>
      </c>
      <c r="T9467">
        <f>IF(AND(COUNTIF(Calculs!$Q$2:$Q$12,$O9467)&gt;0,COUNTIF(Calculs!$S$2:$S$12,$E9467)&gt;0,COUNTIF(Calculs!$U$2:$U$12,$H9467)&gt;0),1,0)</f>
        <v>1</v>
      </c>
      <c r="U9467">
        <f t="shared" si="1181"/>
        <v>7840</v>
      </c>
      <c r="V9467">
        <f t="shared" si="1182"/>
        <v>196</v>
      </c>
      <c r="W9467">
        <f t="shared" si="1183"/>
        <v>2587.1999999999998</v>
      </c>
    </row>
    <row r="9468" spans="1:23" ht="15.75" customHeight="1" x14ac:dyDescent="0.3">
      <c r="A9468" s="2" t="s">
        <v>25</v>
      </c>
      <c r="B9468" s="2">
        <v>1185732</v>
      </c>
      <c r="C9468" s="3">
        <v>44422</v>
      </c>
      <c r="D9468" s="12" t="str" cm="1">
        <f t="array" ref="D9468">_xlfn.SWITCH(WEEKDAY(C9468,2), 1, "Lundi", 2, "Mardi", 3, "Mercredi", 4, "Jeudi", 5, "Vendredi", 6, "Samedi", 7, "Dimanche", "Erreur")</f>
        <v>Samedi</v>
      </c>
      <c r="E9468" s="2" t="s">
        <v>14</v>
      </c>
      <c r="F9468" s="2" t="s">
        <v>128</v>
      </c>
      <c r="G9468" s="2" t="s">
        <v>129</v>
      </c>
      <c r="H9468" s="4" t="s">
        <v>18</v>
      </c>
      <c r="I9468" s="5">
        <v>33</v>
      </c>
      <c r="J9468" s="6">
        <v>112</v>
      </c>
      <c r="K9468" s="7">
        <v>3696</v>
      </c>
      <c r="L9468" s="7">
        <v>1182.72</v>
      </c>
      <c r="M9468" s="8">
        <v>0.32</v>
      </c>
      <c r="N9468" s="2" t="s">
        <v>23</v>
      </c>
      <c r="O9468">
        <f t="shared" si="1176"/>
        <v>2021</v>
      </c>
      <c r="P9468">
        <f t="shared" si="1177"/>
        <v>8</v>
      </c>
      <c r="Q9468" t="str">
        <f t="shared" si="1178"/>
        <v>août</v>
      </c>
      <c r="R9468" t="str">
        <f t="shared" si="1179"/>
        <v>Massachusetts</v>
      </c>
      <c r="S9468" t="str">
        <f t="shared" si="1180"/>
        <v>2021-08</v>
      </c>
      <c r="T9468">
        <f>IF(AND(COUNTIF(Calculs!$Q$2:$Q$12,$O9468)&gt;0,COUNTIF(Calculs!$S$2:$S$12,$E9468)&gt;0,COUNTIF(Calculs!$U$2:$U$12,$H9468)&gt;0),1,0)</f>
        <v>1</v>
      </c>
      <c r="U9468">
        <f t="shared" si="1181"/>
        <v>3696</v>
      </c>
      <c r="V9468">
        <f t="shared" si="1182"/>
        <v>112</v>
      </c>
      <c r="W9468">
        <f t="shared" si="1183"/>
        <v>1182.72</v>
      </c>
    </row>
    <row r="9469" spans="1:23" ht="15.75" customHeight="1" x14ac:dyDescent="0.3">
      <c r="A9469" s="2" t="s">
        <v>25</v>
      </c>
      <c r="B9469" s="2">
        <v>1185732</v>
      </c>
      <c r="C9469" s="3">
        <v>44422</v>
      </c>
      <c r="D9469" s="12" t="str" cm="1">
        <f t="array" ref="D9469">_xlfn.SWITCH(WEEKDAY(C9469,2), 1, "Lundi", 2, "Mardi", 3, "Mercredi", 4, "Jeudi", 5, "Vendredi", 6, "Samedi", 7, "Dimanche", "Erreur")</f>
        <v>Samedi</v>
      </c>
      <c r="E9469" s="2" t="s">
        <v>14</v>
      </c>
      <c r="F9469" s="2" t="s">
        <v>128</v>
      </c>
      <c r="G9469" s="2" t="s">
        <v>129</v>
      </c>
      <c r="H9469" s="4" t="s">
        <v>19</v>
      </c>
      <c r="I9469" s="5">
        <v>29</v>
      </c>
      <c r="J9469" s="6">
        <v>85</v>
      </c>
      <c r="K9469" s="7">
        <v>2465</v>
      </c>
      <c r="L9469" s="7">
        <v>764.15</v>
      </c>
      <c r="M9469" s="8">
        <v>0.31</v>
      </c>
      <c r="N9469" s="2" t="s">
        <v>23</v>
      </c>
      <c r="O9469">
        <f t="shared" si="1176"/>
        <v>2021</v>
      </c>
      <c r="P9469">
        <f t="shared" si="1177"/>
        <v>8</v>
      </c>
      <c r="Q9469" t="str">
        <f t="shared" si="1178"/>
        <v>août</v>
      </c>
      <c r="R9469" t="str">
        <f t="shared" si="1179"/>
        <v>Massachusetts</v>
      </c>
      <c r="S9469" t="str">
        <f t="shared" si="1180"/>
        <v>2021-08</v>
      </c>
      <c r="T9469">
        <f>IF(AND(COUNTIF(Calculs!$Q$2:$Q$12,$O9469)&gt;0,COUNTIF(Calculs!$S$2:$S$12,$E9469)&gt;0,COUNTIF(Calculs!$U$2:$U$12,$H9469)&gt;0),1,0)</f>
        <v>1</v>
      </c>
      <c r="U9469">
        <f t="shared" si="1181"/>
        <v>2465</v>
      </c>
      <c r="V9469">
        <f t="shared" si="1182"/>
        <v>85</v>
      </c>
      <c r="W9469">
        <f t="shared" si="1183"/>
        <v>764.15</v>
      </c>
    </row>
    <row r="9470" spans="1:23" ht="15.75" customHeight="1" x14ac:dyDescent="0.3">
      <c r="A9470" s="2" t="s">
        <v>25</v>
      </c>
      <c r="B9470" s="2">
        <v>1185732</v>
      </c>
      <c r="C9470" s="3">
        <v>44422</v>
      </c>
      <c r="D9470" s="12" t="str" cm="1">
        <f t="array" ref="D9470">_xlfn.SWITCH(WEEKDAY(C9470,2), 1, "Lundi", 2, "Mardi", 3, "Mercredi", 4, "Jeudi", 5, "Vendredi", 6, "Samedi", 7, "Dimanche", "Erreur")</f>
        <v>Samedi</v>
      </c>
      <c r="E9470" s="2" t="s">
        <v>14</v>
      </c>
      <c r="F9470" s="2" t="s">
        <v>128</v>
      </c>
      <c r="G9470" s="2" t="s">
        <v>129</v>
      </c>
      <c r="H9470" s="4" t="s">
        <v>20</v>
      </c>
      <c r="I9470" s="5">
        <v>31</v>
      </c>
      <c r="J9470" s="6">
        <v>58</v>
      </c>
      <c r="K9470" s="7">
        <v>1798</v>
      </c>
      <c r="L9470" s="7">
        <v>503.44000000000005</v>
      </c>
      <c r="M9470" s="8">
        <v>0.28000000000000003</v>
      </c>
      <c r="N9470" s="2" t="s">
        <v>23</v>
      </c>
      <c r="O9470">
        <f t="shared" si="1176"/>
        <v>2021</v>
      </c>
      <c r="P9470">
        <f t="shared" si="1177"/>
        <v>8</v>
      </c>
      <c r="Q9470" t="str">
        <f t="shared" si="1178"/>
        <v>août</v>
      </c>
      <c r="R9470" t="str">
        <f t="shared" si="1179"/>
        <v>Massachusetts</v>
      </c>
      <c r="S9470" t="str">
        <f t="shared" si="1180"/>
        <v>2021-08</v>
      </c>
      <c r="T9470">
        <f>IF(AND(COUNTIF(Calculs!$Q$2:$Q$12,$O9470)&gt;0,COUNTIF(Calculs!$S$2:$S$12,$E9470)&gt;0,COUNTIF(Calculs!$U$2:$U$12,$H9470)&gt;0),1,0)</f>
        <v>1</v>
      </c>
      <c r="U9470">
        <f t="shared" si="1181"/>
        <v>1798</v>
      </c>
      <c r="V9470">
        <f t="shared" si="1182"/>
        <v>58</v>
      </c>
      <c r="W9470">
        <f t="shared" si="1183"/>
        <v>503.44000000000005</v>
      </c>
    </row>
    <row r="9471" spans="1:23" ht="15.75" customHeight="1" x14ac:dyDescent="0.3">
      <c r="A9471" s="2" t="s">
        <v>25</v>
      </c>
      <c r="B9471" s="2">
        <v>1185732</v>
      </c>
      <c r="C9471" s="3">
        <v>44422</v>
      </c>
      <c r="D9471" s="12" t="str" cm="1">
        <f t="array" ref="D9471">_xlfn.SWITCH(WEEKDAY(C9471,2), 1, "Lundi", 2, "Mardi", 3, "Mercredi", 4, "Jeudi", 5, "Vendredi", 6, "Samedi", 7, "Dimanche", "Erreur")</f>
        <v>Samedi</v>
      </c>
      <c r="E9471" s="2" t="s">
        <v>14</v>
      </c>
      <c r="F9471" s="2" t="s">
        <v>128</v>
      </c>
      <c r="G9471" s="2" t="s">
        <v>129</v>
      </c>
      <c r="H9471" s="4" t="s">
        <v>21</v>
      </c>
      <c r="I9471" s="5">
        <v>40</v>
      </c>
      <c r="J9471" s="6">
        <v>51</v>
      </c>
      <c r="K9471" s="7">
        <v>2040</v>
      </c>
      <c r="L9471" s="7">
        <v>550.80000000000007</v>
      </c>
      <c r="M9471" s="8">
        <v>0.27</v>
      </c>
      <c r="N9471" s="2" t="s">
        <v>23</v>
      </c>
      <c r="O9471">
        <f t="shared" si="1176"/>
        <v>2021</v>
      </c>
      <c r="P9471">
        <f t="shared" si="1177"/>
        <v>8</v>
      </c>
      <c r="Q9471" t="str">
        <f t="shared" si="1178"/>
        <v>août</v>
      </c>
      <c r="R9471" t="str">
        <f t="shared" si="1179"/>
        <v>Massachusetts</v>
      </c>
      <c r="S9471" t="str">
        <f t="shared" si="1180"/>
        <v>2021-08</v>
      </c>
      <c r="T9471">
        <f>IF(AND(COUNTIF(Calculs!$Q$2:$Q$12,$O9471)&gt;0,COUNTIF(Calculs!$S$2:$S$12,$E9471)&gt;0,COUNTIF(Calculs!$U$2:$U$12,$H9471)&gt;0),1,0)</f>
        <v>1</v>
      </c>
      <c r="U9471">
        <f t="shared" si="1181"/>
        <v>2040</v>
      </c>
      <c r="V9471">
        <f t="shared" si="1182"/>
        <v>51</v>
      </c>
      <c r="W9471">
        <f t="shared" si="1183"/>
        <v>550.80000000000007</v>
      </c>
    </row>
    <row r="9472" spans="1:23" ht="15.75" customHeight="1" x14ac:dyDescent="0.3">
      <c r="A9472" s="2" t="s">
        <v>25</v>
      </c>
      <c r="B9472" s="2">
        <v>1185732</v>
      </c>
      <c r="C9472" s="3">
        <v>44422</v>
      </c>
      <c r="D9472" s="12" t="str" cm="1">
        <f t="array" ref="D9472">_xlfn.SWITCH(WEEKDAY(C9472,2), 1, "Lundi", 2, "Mardi", 3, "Mercredi", 4, "Jeudi", 5, "Vendredi", 6, "Samedi", 7, "Dimanche", "Erreur")</f>
        <v>Samedi</v>
      </c>
      <c r="E9472" s="2" t="s">
        <v>14</v>
      </c>
      <c r="F9472" s="2" t="s">
        <v>128</v>
      </c>
      <c r="G9472" s="2" t="s">
        <v>129</v>
      </c>
      <c r="H9472" s="4" t="s">
        <v>22</v>
      </c>
      <c r="I9472" s="5">
        <v>46</v>
      </c>
      <c r="J9472" s="6">
        <v>98</v>
      </c>
      <c r="K9472" s="7">
        <v>4508</v>
      </c>
      <c r="L9472" s="7">
        <v>1577.8</v>
      </c>
      <c r="M9472" s="8">
        <v>0.35</v>
      </c>
      <c r="N9472" s="2" t="s">
        <v>23</v>
      </c>
      <c r="O9472">
        <f t="shared" si="1176"/>
        <v>2021</v>
      </c>
      <c r="P9472">
        <f t="shared" si="1177"/>
        <v>8</v>
      </c>
      <c r="Q9472" t="str">
        <f t="shared" si="1178"/>
        <v>août</v>
      </c>
      <c r="R9472" t="str">
        <f t="shared" si="1179"/>
        <v>Massachusetts</v>
      </c>
      <c r="S9472" t="str">
        <f t="shared" si="1180"/>
        <v>2021-08</v>
      </c>
      <c r="T9472">
        <f>IF(AND(COUNTIF(Calculs!$Q$2:$Q$12,$O9472)&gt;0,COUNTIF(Calculs!$S$2:$S$12,$E9472)&gt;0,COUNTIF(Calculs!$U$2:$U$12,$H9472)&gt;0),1,0)</f>
        <v>1</v>
      </c>
      <c r="U9472">
        <f t="shared" si="1181"/>
        <v>4508</v>
      </c>
      <c r="V9472">
        <f t="shared" si="1182"/>
        <v>98</v>
      </c>
      <c r="W9472">
        <f t="shared" si="1183"/>
        <v>1577.8</v>
      </c>
    </row>
    <row r="9473" spans="1:23" ht="15.75" customHeight="1" x14ac:dyDescent="0.3">
      <c r="A9473" s="2" t="s">
        <v>25</v>
      </c>
      <c r="B9473" s="2">
        <v>1185732</v>
      </c>
      <c r="C9473" s="3">
        <v>44452</v>
      </c>
      <c r="D9473" s="12" t="str" cm="1">
        <f t="array" ref="D9473">_xlfn.SWITCH(WEEKDAY(C9473,2), 1, "Lundi", 2, "Mardi", 3, "Mercredi", 4, "Jeudi", 5, "Vendredi", 6, "Samedi", 7, "Dimanche", "Erreur")</f>
        <v>Lundi</v>
      </c>
      <c r="E9473" s="2" t="s">
        <v>14</v>
      </c>
      <c r="F9473" s="2" t="s">
        <v>128</v>
      </c>
      <c r="G9473" s="2" t="s">
        <v>129</v>
      </c>
      <c r="H9473" s="4" t="s">
        <v>16</v>
      </c>
      <c r="I9473" s="5">
        <v>36</v>
      </c>
      <c r="J9473" s="6">
        <v>153</v>
      </c>
      <c r="K9473" s="7">
        <v>5508</v>
      </c>
      <c r="L9473" s="7">
        <v>1872.7199999999998</v>
      </c>
      <c r="M9473" s="8">
        <v>0.33999999999999997</v>
      </c>
      <c r="N9473" s="2" t="s">
        <v>23</v>
      </c>
      <c r="O9473">
        <f t="shared" si="1176"/>
        <v>2021</v>
      </c>
      <c r="P9473">
        <f t="shared" si="1177"/>
        <v>9</v>
      </c>
      <c r="Q9473" t="str">
        <f t="shared" si="1178"/>
        <v>sept</v>
      </c>
      <c r="R9473" t="str">
        <f t="shared" si="1179"/>
        <v>Massachusetts</v>
      </c>
      <c r="S9473" t="str">
        <f t="shared" si="1180"/>
        <v>2021-09</v>
      </c>
      <c r="T9473">
        <f>IF(AND(COUNTIF(Calculs!$Q$2:$Q$12,$O9473)&gt;0,COUNTIF(Calculs!$S$2:$S$12,$E9473)&gt;0,COUNTIF(Calculs!$U$2:$U$12,$H9473)&gt;0),1,0)</f>
        <v>1</v>
      </c>
      <c r="U9473">
        <f t="shared" si="1181"/>
        <v>5508</v>
      </c>
      <c r="V9473">
        <f t="shared" si="1182"/>
        <v>153</v>
      </c>
      <c r="W9473">
        <f t="shared" si="1183"/>
        <v>1872.7199999999998</v>
      </c>
    </row>
    <row r="9474" spans="1:23" ht="15.75" customHeight="1" x14ac:dyDescent="0.3">
      <c r="A9474" s="2" t="s">
        <v>25</v>
      </c>
      <c r="B9474" s="2">
        <v>1185732</v>
      </c>
      <c r="C9474" s="3">
        <v>44452</v>
      </c>
      <c r="D9474" s="12" t="str" cm="1">
        <f t="array" ref="D9474">_xlfn.SWITCH(WEEKDAY(C9474,2), 1, "Lundi", 2, "Mardi", 3, "Mercredi", 4, "Jeudi", 5, "Vendredi", 6, "Samedi", 7, "Dimanche", "Erreur")</f>
        <v>Lundi</v>
      </c>
      <c r="E9474" s="2" t="s">
        <v>14</v>
      </c>
      <c r="F9474" s="2" t="s">
        <v>128</v>
      </c>
      <c r="G9474" s="2" t="s">
        <v>129</v>
      </c>
      <c r="H9474" s="4" t="s">
        <v>18</v>
      </c>
      <c r="I9474" s="5">
        <v>35</v>
      </c>
      <c r="J9474" s="6">
        <v>88</v>
      </c>
      <c r="K9474" s="7">
        <v>3080</v>
      </c>
      <c r="L9474" s="7">
        <v>1139.5999999999999</v>
      </c>
      <c r="M9474" s="8">
        <v>0.37</v>
      </c>
      <c r="N9474" s="2" t="s">
        <v>23</v>
      </c>
      <c r="O9474">
        <f t="shared" si="1176"/>
        <v>2021</v>
      </c>
      <c r="P9474">
        <f t="shared" si="1177"/>
        <v>9</v>
      </c>
      <c r="Q9474" t="str">
        <f t="shared" si="1178"/>
        <v>sept</v>
      </c>
      <c r="R9474" t="str">
        <f t="shared" si="1179"/>
        <v>Massachusetts</v>
      </c>
      <c r="S9474" t="str">
        <f t="shared" si="1180"/>
        <v>2021-09</v>
      </c>
      <c r="T9474">
        <f>IF(AND(COUNTIF(Calculs!$Q$2:$Q$12,$O9474)&gt;0,COUNTIF(Calculs!$S$2:$S$12,$E9474)&gt;0,COUNTIF(Calculs!$U$2:$U$12,$H9474)&gt;0),1,0)</f>
        <v>1</v>
      </c>
      <c r="U9474">
        <f t="shared" si="1181"/>
        <v>3080</v>
      </c>
      <c r="V9474">
        <f t="shared" si="1182"/>
        <v>88</v>
      </c>
      <c r="W9474">
        <f t="shared" si="1183"/>
        <v>1139.5999999999999</v>
      </c>
    </row>
    <row r="9475" spans="1:23" ht="15.75" customHeight="1" x14ac:dyDescent="0.3">
      <c r="A9475" s="2" t="s">
        <v>25</v>
      </c>
      <c r="B9475" s="2">
        <v>1185732</v>
      </c>
      <c r="C9475" s="3">
        <v>44452</v>
      </c>
      <c r="D9475" s="12" t="str" cm="1">
        <f t="array" ref="D9475">_xlfn.SWITCH(WEEKDAY(C9475,2), 1, "Lundi", 2, "Mardi", 3, "Mercredi", 4, "Jeudi", 5, "Vendredi", 6, "Samedi", 7, "Dimanche", "Erreur")</f>
        <v>Lundi</v>
      </c>
      <c r="E9475" s="2" t="s">
        <v>14</v>
      </c>
      <c r="F9475" s="2" t="s">
        <v>128</v>
      </c>
      <c r="G9475" s="2" t="s">
        <v>129</v>
      </c>
      <c r="H9475" s="4" t="s">
        <v>19</v>
      </c>
      <c r="I9475" s="5">
        <v>30</v>
      </c>
      <c r="J9475" s="6">
        <v>47</v>
      </c>
      <c r="K9475" s="7">
        <v>1410</v>
      </c>
      <c r="L9475" s="7">
        <v>423</v>
      </c>
      <c r="M9475" s="8">
        <v>0.3</v>
      </c>
      <c r="N9475" s="2" t="s">
        <v>23</v>
      </c>
      <c r="O9475">
        <f t="shared" ref="O9475:O9538" si="1184">YEAR($C9475)</f>
        <v>2021</v>
      </c>
      <c r="P9475">
        <f t="shared" ref="P9475:P9538" si="1185">MONTH($C9475)</f>
        <v>9</v>
      </c>
      <c r="Q9475" t="str">
        <f t="shared" ref="Q9475:Q9538" si="1186">TEXT($C9475,"mmm")</f>
        <v>sept</v>
      </c>
      <c r="R9475" t="str">
        <f t="shared" ref="R9475:R9538" si="1187">SUBSTITUTE(SUBSTITUTE($F9475,"Sud ","South "),"Ouest ","West ")</f>
        <v>Massachusetts</v>
      </c>
      <c r="S9475" t="str">
        <f t="shared" ref="S9475:S9538" si="1188">TEXT($C9475,"aaaa-mm")</f>
        <v>2021-09</v>
      </c>
      <c r="T9475">
        <f>IF(AND(COUNTIF(Calculs!$Q$2:$Q$12,$O9475)&gt;0,COUNTIF(Calculs!$S$2:$S$12,$E9475)&gt;0,COUNTIF(Calculs!$U$2:$U$12,$H9475)&gt;0),1,0)</f>
        <v>1</v>
      </c>
      <c r="U9475">
        <f t="shared" ref="U9475:U9538" si="1189">$K9475*$T9475</f>
        <v>1410</v>
      </c>
      <c r="V9475">
        <f t="shared" ref="V9475:V9538" si="1190">$J9475*$T9475</f>
        <v>47</v>
      </c>
      <c r="W9475">
        <f t="shared" ref="W9475:W9538" si="1191">$L9475*$T9475</f>
        <v>423</v>
      </c>
    </row>
    <row r="9476" spans="1:23" ht="15.75" customHeight="1" x14ac:dyDescent="0.3">
      <c r="A9476" s="2" t="s">
        <v>25</v>
      </c>
      <c r="B9476" s="2">
        <v>1185732</v>
      </c>
      <c r="C9476" s="3">
        <v>44452</v>
      </c>
      <c r="D9476" s="12" t="str" cm="1">
        <f t="array" ref="D9476">_xlfn.SWITCH(WEEKDAY(C9476,2), 1, "Lundi", 2, "Mardi", 3, "Mercredi", 4, "Jeudi", 5, "Vendredi", 6, "Samedi", 7, "Dimanche", "Erreur")</f>
        <v>Lundi</v>
      </c>
      <c r="E9476" s="2" t="s">
        <v>14</v>
      </c>
      <c r="F9476" s="2" t="s">
        <v>128</v>
      </c>
      <c r="G9476" s="2" t="s">
        <v>129</v>
      </c>
      <c r="H9476" s="4" t="s">
        <v>20</v>
      </c>
      <c r="I9476" s="5">
        <v>34</v>
      </c>
      <c r="J9476" s="6">
        <v>39</v>
      </c>
      <c r="K9476" s="7">
        <v>1326</v>
      </c>
      <c r="L9476" s="7">
        <v>358.02000000000004</v>
      </c>
      <c r="M9476" s="8">
        <v>0.27</v>
      </c>
      <c r="N9476" s="2" t="s">
        <v>23</v>
      </c>
      <c r="O9476">
        <f t="shared" si="1184"/>
        <v>2021</v>
      </c>
      <c r="P9476">
        <f t="shared" si="1185"/>
        <v>9</v>
      </c>
      <c r="Q9476" t="str">
        <f t="shared" si="1186"/>
        <v>sept</v>
      </c>
      <c r="R9476" t="str">
        <f t="shared" si="1187"/>
        <v>Massachusetts</v>
      </c>
      <c r="S9476" t="str">
        <f t="shared" si="1188"/>
        <v>2021-09</v>
      </c>
      <c r="T9476">
        <f>IF(AND(COUNTIF(Calculs!$Q$2:$Q$12,$O9476)&gt;0,COUNTIF(Calculs!$S$2:$S$12,$E9476)&gt;0,COUNTIF(Calculs!$U$2:$U$12,$H9476)&gt;0),1,0)</f>
        <v>1</v>
      </c>
      <c r="U9476">
        <f t="shared" si="1189"/>
        <v>1326</v>
      </c>
      <c r="V9476">
        <f t="shared" si="1190"/>
        <v>39</v>
      </c>
      <c r="W9476">
        <f t="shared" si="1191"/>
        <v>358.02000000000004</v>
      </c>
    </row>
    <row r="9477" spans="1:23" ht="15.75" customHeight="1" x14ac:dyDescent="0.3">
      <c r="A9477" s="2" t="s">
        <v>25</v>
      </c>
      <c r="B9477" s="2">
        <v>1185732</v>
      </c>
      <c r="C9477" s="3">
        <v>44452</v>
      </c>
      <c r="D9477" s="12" t="str" cm="1">
        <f t="array" ref="D9477">_xlfn.SWITCH(WEEKDAY(C9477,2), 1, "Lundi", 2, "Mardi", 3, "Mercredi", 4, "Jeudi", 5, "Vendredi", 6, "Samedi", 7, "Dimanche", "Erreur")</f>
        <v>Lundi</v>
      </c>
      <c r="E9477" s="2" t="s">
        <v>14</v>
      </c>
      <c r="F9477" s="2" t="s">
        <v>128</v>
      </c>
      <c r="G9477" s="2" t="s">
        <v>129</v>
      </c>
      <c r="H9477" s="4" t="s">
        <v>21</v>
      </c>
      <c r="I9477" s="5">
        <v>39</v>
      </c>
      <c r="J9477" s="6">
        <v>41</v>
      </c>
      <c r="K9477" s="7">
        <v>1599</v>
      </c>
      <c r="L9477" s="7">
        <v>495.69</v>
      </c>
      <c r="M9477" s="8">
        <v>0.31</v>
      </c>
      <c r="N9477" s="2" t="s">
        <v>23</v>
      </c>
      <c r="O9477">
        <f t="shared" si="1184"/>
        <v>2021</v>
      </c>
      <c r="P9477">
        <f t="shared" si="1185"/>
        <v>9</v>
      </c>
      <c r="Q9477" t="str">
        <f t="shared" si="1186"/>
        <v>sept</v>
      </c>
      <c r="R9477" t="str">
        <f t="shared" si="1187"/>
        <v>Massachusetts</v>
      </c>
      <c r="S9477" t="str">
        <f t="shared" si="1188"/>
        <v>2021-09</v>
      </c>
      <c r="T9477">
        <f>IF(AND(COUNTIF(Calculs!$Q$2:$Q$12,$O9477)&gt;0,COUNTIF(Calculs!$S$2:$S$12,$E9477)&gt;0,COUNTIF(Calculs!$U$2:$U$12,$H9477)&gt;0),1,0)</f>
        <v>1</v>
      </c>
      <c r="U9477">
        <f t="shared" si="1189"/>
        <v>1599</v>
      </c>
      <c r="V9477">
        <f t="shared" si="1190"/>
        <v>41</v>
      </c>
      <c r="W9477">
        <f t="shared" si="1191"/>
        <v>495.69</v>
      </c>
    </row>
    <row r="9478" spans="1:23" ht="15.75" customHeight="1" x14ac:dyDescent="0.3">
      <c r="A9478" s="2" t="s">
        <v>25</v>
      </c>
      <c r="B9478" s="2">
        <v>1185732</v>
      </c>
      <c r="C9478" s="3">
        <v>44452</v>
      </c>
      <c r="D9478" s="12" t="str" cm="1">
        <f t="array" ref="D9478">_xlfn.SWITCH(WEEKDAY(C9478,2), 1, "Lundi", 2, "Mardi", 3, "Mercredi", 4, "Jeudi", 5, "Vendredi", 6, "Samedi", 7, "Dimanche", "Erreur")</f>
        <v>Lundi</v>
      </c>
      <c r="E9478" s="2" t="s">
        <v>14</v>
      </c>
      <c r="F9478" s="2" t="s">
        <v>128</v>
      </c>
      <c r="G9478" s="2" t="s">
        <v>129</v>
      </c>
      <c r="H9478" s="4" t="s">
        <v>22</v>
      </c>
      <c r="I9478" s="5">
        <v>41</v>
      </c>
      <c r="J9478" s="6">
        <v>77</v>
      </c>
      <c r="K9478" s="7">
        <v>3157</v>
      </c>
      <c r="L9478" s="7">
        <v>1041.81</v>
      </c>
      <c r="M9478" s="8">
        <v>0.32999999999999996</v>
      </c>
      <c r="N9478" s="2" t="s">
        <v>23</v>
      </c>
      <c r="O9478">
        <f t="shared" si="1184"/>
        <v>2021</v>
      </c>
      <c r="P9478">
        <f t="shared" si="1185"/>
        <v>9</v>
      </c>
      <c r="Q9478" t="str">
        <f t="shared" si="1186"/>
        <v>sept</v>
      </c>
      <c r="R9478" t="str">
        <f t="shared" si="1187"/>
        <v>Massachusetts</v>
      </c>
      <c r="S9478" t="str">
        <f t="shared" si="1188"/>
        <v>2021-09</v>
      </c>
      <c r="T9478">
        <f>IF(AND(COUNTIF(Calculs!$Q$2:$Q$12,$O9478)&gt;0,COUNTIF(Calculs!$S$2:$S$12,$E9478)&gt;0,COUNTIF(Calculs!$U$2:$U$12,$H9478)&gt;0),1,0)</f>
        <v>1</v>
      </c>
      <c r="U9478">
        <f t="shared" si="1189"/>
        <v>3157</v>
      </c>
      <c r="V9478">
        <f t="shared" si="1190"/>
        <v>77</v>
      </c>
      <c r="W9478">
        <f t="shared" si="1191"/>
        <v>1041.81</v>
      </c>
    </row>
    <row r="9479" spans="1:23" ht="15.75" customHeight="1" x14ac:dyDescent="0.3">
      <c r="A9479" s="2" t="s">
        <v>25</v>
      </c>
      <c r="B9479" s="2">
        <v>1185732</v>
      </c>
      <c r="C9479" s="3">
        <v>44484</v>
      </c>
      <c r="D9479" s="12" t="str" cm="1">
        <f t="array" ref="D9479">_xlfn.SWITCH(WEEKDAY(C9479,2), 1, "Lundi", 2, "Mardi", 3, "Mercredi", 4, "Jeudi", 5, "Vendredi", 6, "Samedi", 7, "Dimanche", "Erreur")</f>
        <v>Vendredi</v>
      </c>
      <c r="E9479" s="2" t="s">
        <v>14</v>
      </c>
      <c r="F9479" s="2" t="s">
        <v>128</v>
      </c>
      <c r="G9479" s="2" t="s">
        <v>129</v>
      </c>
      <c r="H9479" s="4" t="s">
        <v>16</v>
      </c>
      <c r="I9479" s="5">
        <v>40</v>
      </c>
      <c r="J9479" s="6">
        <v>132</v>
      </c>
      <c r="K9479" s="7">
        <v>5280</v>
      </c>
      <c r="L9479" s="7">
        <v>1742.3999999999999</v>
      </c>
      <c r="M9479" s="8">
        <v>0.32999999999999996</v>
      </c>
      <c r="N9479" s="2" t="s">
        <v>23</v>
      </c>
      <c r="O9479">
        <f t="shared" si="1184"/>
        <v>2021</v>
      </c>
      <c r="P9479">
        <f t="shared" si="1185"/>
        <v>10</v>
      </c>
      <c r="Q9479" t="str">
        <f t="shared" si="1186"/>
        <v>oct</v>
      </c>
      <c r="R9479" t="str">
        <f t="shared" si="1187"/>
        <v>Massachusetts</v>
      </c>
      <c r="S9479" t="str">
        <f t="shared" si="1188"/>
        <v>2021-10</v>
      </c>
      <c r="T9479">
        <f>IF(AND(COUNTIF(Calculs!$Q$2:$Q$12,$O9479)&gt;0,COUNTIF(Calculs!$S$2:$S$12,$E9479)&gt;0,COUNTIF(Calculs!$U$2:$U$12,$H9479)&gt;0),1,0)</f>
        <v>1</v>
      </c>
      <c r="U9479">
        <f t="shared" si="1189"/>
        <v>5280</v>
      </c>
      <c r="V9479">
        <f t="shared" si="1190"/>
        <v>132</v>
      </c>
      <c r="W9479">
        <f t="shared" si="1191"/>
        <v>1742.3999999999999</v>
      </c>
    </row>
    <row r="9480" spans="1:23" ht="15.75" customHeight="1" x14ac:dyDescent="0.3">
      <c r="A9480" s="2" t="s">
        <v>25</v>
      </c>
      <c r="B9480" s="2">
        <v>1185732</v>
      </c>
      <c r="C9480" s="3">
        <v>44484</v>
      </c>
      <c r="D9480" s="12" t="str" cm="1">
        <f t="array" ref="D9480">_xlfn.SWITCH(WEEKDAY(C9480,2), 1, "Lundi", 2, "Mardi", 3, "Mercredi", 4, "Jeudi", 5, "Vendredi", 6, "Samedi", 7, "Dimanche", "Erreur")</f>
        <v>Vendredi</v>
      </c>
      <c r="E9480" s="2" t="s">
        <v>14</v>
      </c>
      <c r="F9480" s="2" t="s">
        <v>128</v>
      </c>
      <c r="G9480" s="2" t="s">
        <v>129</v>
      </c>
      <c r="H9480" s="4" t="s">
        <v>18</v>
      </c>
      <c r="I9480" s="5">
        <v>37</v>
      </c>
      <c r="J9480" s="6">
        <v>68</v>
      </c>
      <c r="K9480" s="7">
        <v>2516</v>
      </c>
      <c r="L9480" s="7">
        <v>880.59999999999991</v>
      </c>
      <c r="M9480" s="8">
        <v>0.35</v>
      </c>
      <c r="N9480" s="2" t="s">
        <v>23</v>
      </c>
      <c r="O9480">
        <f t="shared" si="1184"/>
        <v>2021</v>
      </c>
      <c r="P9480">
        <f t="shared" si="1185"/>
        <v>10</v>
      </c>
      <c r="Q9480" t="str">
        <f t="shared" si="1186"/>
        <v>oct</v>
      </c>
      <c r="R9480" t="str">
        <f t="shared" si="1187"/>
        <v>Massachusetts</v>
      </c>
      <c r="S9480" t="str">
        <f t="shared" si="1188"/>
        <v>2021-10</v>
      </c>
      <c r="T9480">
        <f>IF(AND(COUNTIF(Calculs!$Q$2:$Q$12,$O9480)&gt;0,COUNTIF(Calculs!$S$2:$S$12,$E9480)&gt;0,COUNTIF(Calculs!$U$2:$U$12,$H9480)&gt;0),1,0)</f>
        <v>1</v>
      </c>
      <c r="U9480">
        <f t="shared" si="1189"/>
        <v>2516</v>
      </c>
      <c r="V9480">
        <f t="shared" si="1190"/>
        <v>68</v>
      </c>
      <c r="W9480">
        <f t="shared" si="1191"/>
        <v>880.59999999999991</v>
      </c>
    </row>
    <row r="9481" spans="1:23" ht="15.75" customHeight="1" x14ac:dyDescent="0.3">
      <c r="A9481" s="2" t="s">
        <v>25</v>
      </c>
      <c r="B9481" s="2">
        <v>1185732</v>
      </c>
      <c r="C9481" s="3">
        <v>44484</v>
      </c>
      <c r="D9481" s="12" t="str" cm="1">
        <f t="array" ref="D9481">_xlfn.SWITCH(WEEKDAY(C9481,2), 1, "Lundi", 2, "Mardi", 3, "Mercredi", 4, "Jeudi", 5, "Vendredi", 6, "Samedi", 7, "Dimanche", "Erreur")</f>
        <v>Vendredi</v>
      </c>
      <c r="E9481" s="2" t="s">
        <v>14</v>
      </c>
      <c r="F9481" s="2" t="s">
        <v>128</v>
      </c>
      <c r="G9481" s="2" t="s">
        <v>129</v>
      </c>
      <c r="H9481" s="4" t="s">
        <v>19</v>
      </c>
      <c r="I9481" s="5">
        <v>41</v>
      </c>
      <c r="J9481" s="6">
        <v>38</v>
      </c>
      <c r="K9481" s="7">
        <v>1558</v>
      </c>
      <c r="L9481" s="7">
        <v>467.4</v>
      </c>
      <c r="M9481" s="8">
        <v>0.3</v>
      </c>
      <c r="N9481" s="2" t="s">
        <v>23</v>
      </c>
      <c r="O9481">
        <f t="shared" si="1184"/>
        <v>2021</v>
      </c>
      <c r="P9481">
        <f t="shared" si="1185"/>
        <v>10</v>
      </c>
      <c r="Q9481" t="str">
        <f t="shared" si="1186"/>
        <v>oct</v>
      </c>
      <c r="R9481" t="str">
        <f t="shared" si="1187"/>
        <v>Massachusetts</v>
      </c>
      <c r="S9481" t="str">
        <f t="shared" si="1188"/>
        <v>2021-10</v>
      </c>
      <c r="T9481">
        <f>IF(AND(COUNTIF(Calculs!$Q$2:$Q$12,$O9481)&gt;0,COUNTIF(Calculs!$S$2:$S$12,$E9481)&gt;0,COUNTIF(Calculs!$U$2:$U$12,$H9481)&gt;0),1,0)</f>
        <v>1</v>
      </c>
      <c r="U9481">
        <f t="shared" si="1189"/>
        <v>1558</v>
      </c>
      <c r="V9481">
        <f t="shared" si="1190"/>
        <v>38</v>
      </c>
      <c r="W9481">
        <f t="shared" si="1191"/>
        <v>467.4</v>
      </c>
    </row>
    <row r="9482" spans="1:23" ht="15.75" customHeight="1" x14ac:dyDescent="0.3">
      <c r="A9482" s="2" t="s">
        <v>25</v>
      </c>
      <c r="B9482" s="2">
        <v>1185732</v>
      </c>
      <c r="C9482" s="3">
        <v>44484</v>
      </c>
      <c r="D9482" s="12" t="str" cm="1">
        <f t="array" ref="D9482">_xlfn.SWITCH(WEEKDAY(C9482,2), 1, "Lundi", 2, "Mardi", 3, "Mercredi", 4, "Jeudi", 5, "Vendredi", 6, "Samedi", 7, "Dimanche", "Erreur")</f>
        <v>Vendredi</v>
      </c>
      <c r="E9482" s="2" t="s">
        <v>14</v>
      </c>
      <c r="F9482" s="2" t="s">
        <v>128</v>
      </c>
      <c r="G9482" s="2" t="s">
        <v>129</v>
      </c>
      <c r="H9482" s="4" t="s">
        <v>20</v>
      </c>
      <c r="I9482" s="5">
        <v>38</v>
      </c>
      <c r="J9482" s="6">
        <v>32</v>
      </c>
      <c r="K9482" s="7">
        <v>1216</v>
      </c>
      <c r="L9482" s="7">
        <v>328.32000000000005</v>
      </c>
      <c r="M9482" s="8">
        <v>0.27</v>
      </c>
      <c r="N9482" s="2" t="s">
        <v>23</v>
      </c>
      <c r="O9482">
        <f t="shared" si="1184"/>
        <v>2021</v>
      </c>
      <c r="P9482">
        <f t="shared" si="1185"/>
        <v>10</v>
      </c>
      <c r="Q9482" t="str">
        <f t="shared" si="1186"/>
        <v>oct</v>
      </c>
      <c r="R9482" t="str">
        <f t="shared" si="1187"/>
        <v>Massachusetts</v>
      </c>
      <c r="S9482" t="str">
        <f t="shared" si="1188"/>
        <v>2021-10</v>
      </c>
      <c r="T9482">
        <f>IF(AND(COUNTIF(Calculs!$Q$2:$Q$12,$O9482)&gt;0,COUNTIF(Calculs!$S$2:$S$12,$E9482)&gt;0,COUNTIF(Calculs!$U$2:$U$12,$H9482)&gt;0),1,0)</f>
        <v>1</v>
      </c>
      <c r="U9482">
        <f t="shared" si="1189"/>
        <v>1216</v>
      </c>
      <c r="V9482">
        <f t="shared" si="1190"/>
        <v>32</v>
      </c>
      <c r="W9482">
        <f t="shared" si="1191"/>
        <v>328.32000000000005</v>
      </c>
    </row>
    <row r="9483" spans="1:23" ht="15.75" customHeight="1" x14ac:dyDescent="0.3">
      <c r="A9483" s="2" t="s">
        <v>25</v>
      </c>
      <c r="B9483" s="2">
        <v>1185732</v>
      </c>
      <c r="C9483" s="3">
        <v>44484</v>
      </c>
      <c r="D9483" s="12" t="str" cm="1">
        <f t="array" ref="D9483">_xlfn.SWITCH(WEEKDAY(C9483,2), 1, "Lundi", 2, "Mardi", 3, "Mercredi", 4, "Jeudi", 5, "Vendredi", 6, "Samedi", 7, "Dimanche", "Erreur")</f>
        <v>Vendredi</v>
      </c>
      <c r="E9483" s="2" t="s">
        <v>14</v>
      </c>
      <c r="F9483" s="2" t="s">
        <v>128</v>
      </c>
      <c r="G9483" s="2" t="s">
        <v>129</v>
      </c>
      <c r="H9483" s="4" t="s">
        <v>21</v>
      </c>
      <c r="I9483" s="5">
        <v>51</v>
      </c>
      <c r="J9483" s="6">
        <v>34</v>
      </c>
      <c r="K9483" s="7">
        <v>1734</v>
      </c>
      <c r="L9483" s="7">
        <v>485.52000000000004</v>
      </c>
      <c r="M9483" s="8">
        <v>0.28000000000000003</v>
      </c>
      <c r="N9483" s="2" t="s">
        <v>23</v>
      </c>
      <c r="O9483">
        <f t="shared" si="1184"/>
        <v>2021</v>
      </c>
      <c r="P9483">
        <f t="shared" si="1185"/>
        <v>10</v>
      </c>
      <c r="Q9483" t="str">
        <f t="shared" si="1186"/>
        <v>oct</v>
      </c>
      <c r="R9483" t="str">
        <f t="shared" si="1187"/>
        <v>Massachusetts</v>
      </c>
      <c r="S9483" t="str">
        <f t="shared" si="1188"/>
        <v>2021-10</v>
      </c>
      <c r="T9483">
        <f>IF(AND(COUNTIF(Calculs!$Q$2:$Q$12,$O9483)&gt;0,COUNTIF(Calculs!$S$2:$S$12,$E9483)&gt;0,COUNTIF(Calculs!$U$2:$U$12,$H9483)&gt;0),1,0)</f>
        <v>1</v>
      </c>
      <c r="U9483">
        <f t="shared" si="1189"/>
        <v>1734</v>
      </c>
      <c r="V9483">
        <f t="shared" si="1190"/>
        <v>34</v>
      </c>
      <c r="W9483">
        <f t="shared" si="1191"/>
        <v>485.52000000000004</v>
      </c>
    </row>
    <row r="9484" spans="1:23" ht="15.75" customHeight="1" x14ac:dyDescent="0.3">
      <c r="A9484" s="2" t="s">
        <v>60</v>
      </c>
      <c r="B9484" s="2">
        <v>1185732</v>
      </c>
      <c r="C9484" s="3">
        <v>44484</v>
      </c>
      <c r="D9484" s="12" t="str" cm="1">
        <f t="array" ref="D9484">_xlfn.SWITCH(WEEKDAY(C9484,2), 1, "Lundi", 2, "Mardi", 3, "Mercredi", 4, "Jeudi", 5, "Vendredi", 6, "Samedi", 7, "Dimanche", "Erreur")</f>
        <v>Vendredi</v>
      </c>
      <c r="E9484" s="2" t="s">
        <v>14</v>
      </c>
      <c r="F9484" s="2" t="s">
        <v>128</v>
      </c>
      <c r="G9484" s="2" t="s">
        <v>129</v>
      </c>
      <c r="H9484" s="4" t="s">
        <v>22</v>
      </c>
      <c r="I9484" s="5">
        <v>51</v>
      </c>
      <c r="J9484" s="6">
        <v>68</v>
      </c>
      <c r="K9484" s="7">
        <v>3468</v>
      </c>
      <c r="L9484" s="7">
        <v>1213.8</v>
      </c>
      <c r="M9484" s="8">
        <v>0.35</v>
      </c>
      <c r="N9484" s="2" t="s">
        <v>23</v>
      </c>
      <c r="O9484">
        <f t="shared" si="1184"/>
        <v>2021</v>
      </c>
      <c r="P9484">
        <f t="shared" si="1185"/>
        <v>10</v>
      </c>
      <c r="Q9484" t="str">
        <f t="shared" si="1186"/>
        <v>oct</v>
      </c>
      <c r="R9484" t="str">
        <f t="shared" si="1187"/>
        <v>Massachusetts</v>
      </c>
      <c r="S9484" t="str">
        <f t="shared" si="1188"/>
        <v>2021-10</v>
      </c>
      <c r="T9484">
        <f>IF(AND(COUNTIF(Calculs!$Q$2:$Q$12,$O9484)&gt;0,COUNTIF(Calculs!$S$2:$S$12,$E9484)&gt;0,COUNTIF(Calculs!$U$2:$U$12,$H9484)&gt;0),1,0)</f>
        <v>1</v>
      </c>
      <c r="U9484">
        <f t="shared" si="1189"/>
        <v>3468</v>
      </c>
      <c r="V9484">
        <f t="shared" si="1190"/>
        <v>68</v>
      </c>
      <c r="W9484">
        <f t="shared" si="1191"/>
        <v>1213.8</v>
      </c>
    </row>
    <row r="9485" spans="1:23" ht="15.75" customHeight="1" x14ac:dyDescent="0.3">
      <c r="A9485" s="2" t="s">
        <v>60</v>
      </c>
      <c r="B9485" s="2">
        <v>1185732</v>
      </c>
      <c r="C9485" s="3">
        <v>44514</v>
      </c>
      <c r="D9485" s="12" t="str" cm="1">
        <f t="array" ref="D9485">_xlfn.SWITCH(WEEKDAY(C9485,2), 1, "Lundi", 2, "Mardi", 3, "Mercredi", 4, "Jeudi", 5, "Vendredi", 6, "Samedi", 7, "Dimanche", "Erreur")</f>
        <v>Dimanche</v>
      </c>
      <c r="E9485" s="2" t="s">
        <v>14</v>
      </c>
      <c r="F9485" s="2" t="s">
        <v>128</v>
      </c>
      <c r="G9485" s="2" t="s">
        <v>129</v>
      </c>
      <c r="H9485" s="4" t="s">
        <v>16</v>
      </c>
      <c r="I9485" s="5">
        <v>49</v>
      </c>
      <c r="J9485" s="6">
        <v>120</v>
      </c>
      <c r="K9485" s="7">
        <v>5880</v>
      </c>
      <c r="L9485" s="7">
        <v>2058</v>
      </c>
      <c r="M9485" s="8">
        <v>0.35</v>
      </c>
      <c r="N9485" s="2" t="s">
        <v>23</v>
      </c>
      <c r="O9485">
        <f t="shared" si="1184"/>
        <v>2021</v>
      </c>
      <c r="P9485">
        <f t="shared" si="1185"/>
        <v>11</v>
      </c>
      <c r="Q9485" t="str">
        <f t="shared" si="1186"/>
        <v>nov</v>
      </c>
      <c r="R9485" t="str">
        <f t="shared" si="1187"/>
        <v>Massachusetts</v>
      </c>
      <c r="S9485" t="str">
        <f t="shared" si="1188"/>
        <v>2021-11</v>
      </c>
      <c r="T9485">
        <f>IF(AND(COUNTIF(Calculs!$Q$2:$Q$12,$O9485)&gt;0,COUNTIF(Calculs!$S$2:$S$12,$E9485)&gt;0,COUNTIF(Calculs!$U$2:$U$12,$H9485)&gt;0),1,0)</f>
        <v>1</v>
      </c>
      <c r="U9485">
        <f t="shared" si="1189"/>
        <v>5880</v>
      </c>
      <c r="V9485">
        <f t="shared" si="1190"/>
        <v>120</v>
      </c>
      <c r="W9485">
        <f t="shared" si="1191"/>
        <v>2058</v>
      </c>
    </row>
    <row r="9486" spans="1:23" ht="15.75" customHeight="1" x14ac:dyDescent="0.3">
      <c r="A9486" s="2" t="s">
        <v>60</v>
      </c>
      <c r="B9486" s="2">
        <v>1185732</v>
      </c>
      <c r="C9486" s="3">
        <v>44514</v>
      </c>
      <c r="D9486" s="12" t="str" cm="1">
        <f t="array" ref="D9486">_xlfn.SWITCH(WEEKDAY(C9486,2), 1, "Lundi", 2, "Mardi", 3, "Mercredi", 4, "Jeudi", 5, "Vendredi", 6, "Samedi", 7, "Dimanche", "Erreur")</f>
        <v>Dimanche</v>
      </c>
      <c r="E9486" s="2" t="s">
        <v>14</v>
      </c>
      <c r="F9486" s="2" t="s">
        <v>128</v>
      </c>
      <c r="G9486" s="2" t="s">
        <v>129</v>
      </c>
      <c r="H9486" s="4" t="s">
        <v>18</v>
      </c>
      <c r="I9486" s="5">
        <v>40</v>
      </c>
      <c r="J9486" s="6">
        <v>102</v>
      </c>
      <c r="K9486" s="7">
        <v>4080</v>
      </c>
      <c r="L9486" s="7">
        <v>1428</v>
      </c>
      <c r="M9486" s="8">
        <v>0.35</v>
      </c>
      <c r="N9486" s="2" t="s">
        <v>23</v>
      </c>
      <c r="O9486">
        <f t="shared" si="1184"/>
        <v>2021</v>
      </c>
      <c r="P9486">
        <f t="shared" si="1185"/>
        <v>11</v>
      </c>
      <c r="Q9486" t="str">
        <f t="shared" si="1186"/>
        <v>nov</v>
      </c>
      <c r="R9486" t="str">
        <f t="shared" si="1187"/>
        <v>Massachusetts</v>
      </c>
      <c r="S9486" t="str">
        <f t="shared" si="1188"/>
        <v>2021-11</v>
      </c>
      <c r="T9486">
        <f>IF(AND(COUNTIF(Calculs!$Q$2:$Q$12,$O9486)&gt;0,COUNTIF(Calculs!$S$2:$S$12,$E9486)&gt;0,COUNTIF(Calculs!$U$2:$U$12,$H9486)&gt;0),1,0)</f>
        <v>1</v>
      </c>
      <c r="U9486">
        <f t="shared" si="1189"/>
        <v>4080</v>
      </c>
      <c r="V9486">
        <f t="shared" si="1190"/>
        <v>102</v>
      </c>
      <c r="W9486">
        <f t="shared" si="1191"/>
        <v>1428</v>
      </c>
    </row>
    <row r="9487" spans="1:23" ht="15.75" customHeight="1" x14ac:dyDescent="0.3">
      <c r="A9487" s="2" t="s">
        <v>60</v>
      </c>
      <c r="B9487" s="2">
        <v>1185732</v>
      </c>
      <c r="C9487" s="3">
        <v>44514</v>
      </c>
      <c r="D9487" s="12" t="str" cm="1">
        <f t="array" ref="D9487">_xlfn.SWITCH(WEEKDAY(C9487,2), 1, "Lundi", 2, "Mardi", 3, "Mercredi", 4, "Jeudi", 5, "Vendredi", 6, "Samedi", 7, "Dimanche", "Erreur")</f>
        <v>Dimanche</v>
      </c>
      <c r="E9487" s="2" t="s">
        <v>14</v>
      </c>
      <c r="F9487" s="2" t="s">
        <v>128</v>
      </c>
      <c r="G9487" s="2" t="s">
        <v>129</v>
      </c>
      <c r="H9487" s="4" t="s">
        <v>19</v>
      </c>
      <c r="I9487" s="5">
        <v>44</v>
      </c>
      <c r="J9487" s="6">
        <v>91</v>
      </c>
      <c r="K9487" s="7">
        <v>4004</v>
      </c>
      <c r="L9487" s="7">
        <v>1201.2</v>
      </c>
      <c r="M9487" s="8">
        <v>0.3</v>
      </c>
      <c r="N9487" s="2" t="s">
        <v>23</v>
      </c>
      <c r="O9487">
        <f t="shared" si="1184"/>
        <v>2021</v>
      </c>
      <c r="P9487">
        <f t="shared" si="1185"/>
        <v>11</v>
      </c>
      <c r="Q9487" t="str">
        <f t="shared" si="1186"/>
        <v>nov</v>
      </c>
      <c r="R9487" t="str">
        <f t="shared" si="1187"/>
        <v>Massachusetts</v>
      </c>
      <c r="S9487" t="str">
        <f t="shared" si="1188"/>
        <v>2021-11</v>
      </c>
      <c r="T9487">
        <f>IF(AND(COUNTIF(Calculs!$Q$2:$Q$12,$O9487)&gt;0,COUNTIF(Calculs!$S$2:$S$12,$E9487)&gt;0,COUNTIF(Calculs!$U$2:$U$12,$H9487)&gt;0),1,0)</f>
        <v>1</v>
      </c>
      <c r="U9487">
        <f t="shared" si="1189"/>
        <v>4004</v>
      </c>
      <c r="V9487">
        <f t="shared" si="1190"/>
        <v>91</v>
      </c>
      <c r="W9487">
        <f t="shared" si="1191"/>
        <v>1201.2</v>
      </c>
    </row>
    <row r="9488" spans="1:23" ht="15.75" customHeight="1" x14ac:dyDescent="0.3">
      <c r="A9488" s="2" t="s">
        <v>60</v>
      </c>
      <c r="B9488" s="2">
        <v>1185732</v>
      </c>
      <c r="C9488" s="3">
        <v>44514</v>
      </c>
      <c r="D9488" s="12" t="str" cm="1">
        <f t="array" ref="D9488">_xlfn.SWITCH(WEEKDAY(C9488,2), 1, "Lundi", 2, "Mardi", 3, "Mercredi", 4, "Jeudi", 5, "Vendredi", 6, "Samedi", 7, "Dimanche", "Erreur")</f>
        <v>Dimanche</v>
      </c>
      <c r="E9488" s="2" t="s">
        <v>14</v>
      </c>
      <c r="F9488" s="2" t="s">
        <v>128</v>
      </c>
      <c r="G9488" s="2" t="s">
        <v>129</v>
      </c>
      <c r="H9488" s="4" t="s">
        <v>20</v>
      </c>
      <c r="I9488" s="5">
        <v>42</v>
      </c>
      <c r="J9488" s="6">
        <v>83</v>
      </c>
      <c r="K9488" s="7">
        <v>3486</v>
      </c>
      <c r="L9488" s="7">
        <v>1010.9399999999999</v>
      </c>
      <c r="M9488" s="8">
        <v>0.28999999999999998</v>
      </c>
      <c r="N9488" s="2" t="s">
        <v>23</v>
      </c>
      <c r="O9488">
        <f t="shared" si="1184"/>
        <v>2021</v>
      </c>
      <c r="P9488">
        <f t="shared" si="1185"/>
        <v>11</v>
      </c>
      <c r="Q9488" t="str">
        <f t="shared" si="1186"/>
        <v>nov</v>
      </c>
      <c r="R9488" t="str">
        <f t="shared" si="1187"/>
        <v>Massachusetts</v>
      </c>
      <c r="S9488" t="str">
        <f t="shared" si="1188"/>
        <v>2021-11</v>
      </c>
      <c r="T9488">
        <f>IF(AND(COUNTIF(Calculs!$Q$2:$Q$12,$O9488)&gt;0,COUNTIF(Calculs!$S$2:$S$12,$E9488)&gt;0,COUNTIF(Calculs!$U$2:$U$12,$H9488)&gt;0),1,0)</f>
        <v>1</v>
      </c>
      <c r="U9488">
        <f t="shared" si="1189"/>
        <v>3486</v>
      </c>
      <c r="V9488">
        <f t="shared" si="1190"/>
        <v>83</v>
      </c>
      <c r="W9488">
        <f t="shared" si="1191"/>
        <v>1010.9399999999999</v>
      </c>
    </row>
    <row r="9489" spans="1:23" ht="15.75" customHeight="1" x14ac:dyDescent="0.3">
      <c r="A9489" s="2" t="s">
        <v>60</v>
      </c>
      <c r="B9489" s="2">
        <v>1185732</v>
      </c>
      <c r="C9489" s="3">
        <v>44514</v>
      </c>
      <c r="D9489" s="12" t="str" cm="1">
        <f t="array" ref="D9489">_xlfn.SWITCH(WEEKDAY(C9489,2), 1, "Lundi", 2, "Mardi", 3, "Mercredi", 4, "Jeudi", 5, "Vendredi", 6, "Samedi", 7, "Dimanche", "Erreur")</f>
        <v>Dimanche</v>
      </c>
      <c r="E9489" s="2" t="s">
        <v>14</v>
      </c>
      <c r="F9489" s="2" t="s">
        <v>128</v>
      </c>
      <c r="G9489" s="2" t="s">
        <v>129</v>
      </c>
      <c r="H9489" s="4" t="s">
        <v>21</v>
      </c>
      <c r="I9489" s="5">
        <v>50</v>
      </c>
      <c r="J9489" s="6">
        <v>78</v>
      </c>
      <c r="K9489" s="7">
        <v>3900</v>
      </c>
      <c r="L9489" s="7">
        <v>1248</v>
      </c>
      <c r="M9489" s="8">
        <v>0.32</v>
      </c>
      <c r="N9489" s="2" t="s">
        <v>23</v>
      </c>
      <c r="O9489">
        <f t="shared" si="1184"/>
        <v>2021</v>
      </c>
      <c r="P9489">
        <f t="shared" si="1185"/>
        <v>11</v>
      </c>
      <c r="Q9489" t="str">
        <f t="shared" si="1186"/>
        <v>nov</v>
      </c>
      <c r="R9489" t="str">
        <f t="shared" si="1187"/>
        <v>Massachusetts</v>
      </c>
      <c r="S9489" t="str">
        <f t="shared" si="1188"/>
        <v>2021-11</v>
      </c>
      <c r="T9489">
        <f>IF(AND(COUNTIF(Calculs!$Q$2:$Q$12,$O9489)&gt;0,COUNTIF(Calculs!$S$2:$S$12,$E9489)&gt;0,COUNTIF(Calculs!$U$2:$U$12,$H9489)&gt;0),1,0)</f>
        <v>1</v>
      </c>
      <c r="U9489">
        <f t="shared" si="1189"/>
        <v>3900</v>
      </c>
      <c r="V9489">
        <f t="shared" si="1190"/>
        <v>78</v>
      </c>
      <c r="W9489">
        <f t="shared" si="1191"/>
        <v>1248</v>
      </c>
    </row>
    <row r="9490" spans="1:23" ht="15.75" customHeight="1" x14ac:dyDescent="0.3">
      <c r="A9490" s="2" t="s">
        <v>60</v>
      </c>
      <c r="B9490" s="2">
        <v>1185732</v>
      </c>
      <c r="C9490" s="3">
        <v>44514</v>
      </c>
      <c r="D9490" s="12" t="str" cm="1">
        <f t="array" ref="D9490">_xlfn.SWITCH(WEEKDAY(C9490,2), 1, "Lundi", 2, "Mardi", 3, "Mercredi", 4, "Jeudi", 5, "Vendredi", 6, "Samedi", 7, "Dimanche", "Erreur")</f>
        <v>Dimanche</v>
      </c>
      <c r="E9490" s="2" t="s">
        <v>14</v>
      </c>
      <c r="F9490" s="2" t="s">
        <v>128</v>
      </c>
      <c r="G9490" s="2" t="s">
        <v>129</v>
      </c>
      <c r="H9490" s="4" t="s">
        <v>22</v>
      </c>
      <c r="I9490" s="5">
        <v>48</v>
      </c>
      <c r="J9490" s="6">
        <v>123</v>
      </c>
      <c r="K9490" s="7">
        <v>5904</v>
      </c>
      <c r="L9490" s="7">
        <v>2066.4</v>
      </c>
      <c r="M9490" s="8">
        <v>0.35</v>
      </c>
      <c r="N9490" s="2" t="s">
        <v>23</v>
      </c>
      <c r="O9490">
        <f t="shared" si="1184"/>
        <v>2021</v>
      </c>
      <c r="P9490">
        <f t="shared" si="1185"/>
        <v>11</v>
      </c>
      <c r="Q9490" t="str">
        <f t="shared" si="1186"/>
        <v>nov</v>
      </c>
      <c r="R9490" t="str">
        <f t="shared" si="1187"/>
        <v>Massachusetts</v>
      </c>
      <c r="S9490" t="str">
        <f t="shared" si="1188"/>
        <v>2021-11</v>
      </c>
      <c r="T9490">
        <f>IF(AND(COUNTIF(Calculs!$Q$2:$Q$12,$O9490)&gt;0,COUNTIF(Calculs!$S$2:$S$12,$E9490)&gt;0,COUNTIF(Calculs!$U$2:$U$12,$H9490)&gt;0),1,0)</f>
        <v>1</v>
      </c>
      <c r="U9490">
        <f t="shared" si="1189"/>
        <v>5904</v>
      </c>
      <c r="V9490">
        <f t="shared" si="1190"/>
        <v>123</v>
      </c>
      <c r="W9490">
        <f t="shared" si="1191"/>
        <v>2066.4</v>
      </c>
    </row>
    <row r="9491" spans="1:23" ht="15.75" customHeight="1" x14ac:dyDescent="0.3">
      <c r="A9491" s="2" t="s">
        <v>60</v>
      </c>
      <c r="B9491" s="2">
        <v>1185732</v>
      </c>
      <c r="C9491" s="3">
        <v>44543</v>
      </c>
      <c r="D9491" s="12" t="str" cm="1">
        <f t="array" ref="D9491">_xlfn.SWITCH(WEEKDAY(C9491,2), 1, "Lundi", 2, "Mardi", 3, "Mercredi", 4, "Jeudi", 5, "Vendredi", 6, "Samedi", 7, "Dimanche", "Erreur")</f>
        <v>Lundi</v>
      </c>
      <c r="E9491" s="2" t="s">
        <v>14</v>
      </c>
      <c r="F9491" s="2" t="s">
        <v>128</v>
      </c>
      <c r="G9491" s="2" t="s">
        <v>129</v>
      </c>
      <c r="H9491" s="4" t="s">
        <v>16</v>
      </c>
      <c r="I9491" s="5">
        <v>51</v>
      </c>
      <c r="J9491" s="6">
        <v>178</v>
      </c>
      <c r="K9491" s="7">
        <v>9078</v>
      </c>
      <c r="L9491" s="7">
        <v>3177.2999999999997</v>
      </c>
      <c r="M9491" s="8">
        <v>0.35</v>
      </c>
      <c r="N9491" s="2" t="s">
        <v>23</v>
      </c>
      <c r="O9491">
        <f t="shared" si="1184"/>
        <v>2021</v>
      </c>
      <c r="P9491">
        <f t="shared" si="1185"/>
        <v>12</v>
      </c>
      <c r="Q9491" t="str">
        <f t="shared" si="1186"/>
        <v>déc</v>
      </c>
      <c r="R9491" t="str">
        <f t="shared" si="1187"/>
        <v>Massachusetts</v>
      </c>
      <c r="S9491" t="str">
        <f t="shared" si="1188"/>
        <v>2021-12</v>
      </c>
      <c r="T9491">
        <f>IF(AND(COUNTIF(Calculs!$Q$2:$Q$12,$O9491)&gt;0,COUNTIF(Calculs!$S$2:$S$12,$E9491)&gt;0,COUNTIF(Calculs!$U$2:$U$12,$H9491)&gt;0),1,0)</f>
        <v>1</v>
      </c>
      <c r="U9491">
        <f t="shared" si="1189"/>
        <v>9078</v>
      </c>
      <c r="V9491">
        <f t="shared" si="1190"/>
        <v>178</v>
      </c>
      <c r="W9491">
        <f t="shared" si="1191"/>
        <v>3177.2999999999997</v>
      </c>
    </row>
    <row r="9492" spans="1:23" ht="15.75" customHeight="1" x14ac:dyDescent="0.3">
      <c r="A9492" s="2" t="s">
        <v>60</v>
      </c>
      <c r="B9492" s="2">
        <v>1185732</v>
      </c>
      <c r="C9492" s="3">
        <v>44543</v>
      </c>
      <c r="D9492" s="12" t="str" cm="1">
        <f t="array" ref="D9492">_xlfn.SWITCH(WEEKDAY(C9492,2), 1, "Lundi", 2, "Mardi", 3, "Mercredi", 4, "Jeudi", 5, "Vendredi", 6, "Samedi", 7, "Dimanche", "Erreur")</f>
        <v>Lundi</v>
      </c>
      <c r="E9492" s="2" t="s">
        <v>14</v>
      </c>
      <c r="F9492" s="2" t="s">
        <v>128</v>
      </c>
      <c r="G9492" s="2" t="s">
        <v>129</v>
      </c>
      <c r="H9492" s="4" t="s">
        <v>18</v>
      </c>
      <c r="I9492" s="5">
        <v>37</v>
      </c>
      <c r="J9492" s="6">
        <v>113</v>
      </c>
      <c r="K9492" s="7">
        <v>4181</v>
      </c>
      <c r="L9492" s="7">
        <v>1337.92</v>
      </c>
      <c r="M9492" s="8">
        <v>0.32</v>
      </c>
      <c r="N9492" s="2" t="s">
        <v>23</v>
      </c>
      <c r="O9492">
        <f t="shared" si="1184"/>
        <v>2021</v>
      </c>
      <c r="P9492">
        <f t="shared" si="1185"/>
        <v>12</v>
      </c>
      <c r="Q9492" t="str">
        <f t="shared" si="1186"/>
        <v>déc</v>
      </c>
      <c r="R9492" t="str">
        <f t="shared" si="1187"/>
        <v>Massachusetts</v>
      </c>
      <c r="S9492" t="str">
        <f t="shared" si="1188"/>
        <v>2021-12</v>
      </c>
      <c r="T9492">
        <f>IF(AND(COUNTIF(Calculs!$Q$2:$Q$12,$O9492)&gt;0,COUNTIF(Calculs!$S$2:$S$12,$E9492)&gt;0,COUNTIF(Calculs!$U$2:$U$12,$H9492)&gt;0),1,0)</f>
        <v>1</v>
      </c>
      <c r="U9492">
        <f t="shared" si="1189"/>
        <v>4181</v>
      </c>
      <c r="V9492">
        <f t="shared" si="1190"/>
        <v>113</v>
      </c>
      <c r="W9492">
        <f t="shared" si="1191"/>
        <v>1337.92</v>
      </c>
    </row>
    <row r="9493" spans="1:23" ht="15.75" customHeight="1" x14ac:dyDescent="0.3">
      <c r="A9493" s="2" t="s">
        <v>60</v>
      </c>
      <c r="B9493" s="2">
        <v>1185732</v>
      </c>
      <c r="C9493" s="3">
        <v>44543</v>
      </c>
      <c r="D9493" s="12" t="str" cm="1">
        <f t="array" ref="D9493">_xlfn.SWITCH(WEEKDAY(C9493,2), 1, "Lundi", 2, "Mardi", 3, "Mercredi", 4, "Jeudi", 5, "Vendredi", 6, "Samedi", 7, "Dimanche", "Erreur")</f>
        <v>Lundi</v>
      </c>
      <c r="E9493" s="2" t="s">
        <v>14</v>
      </c>
      <c r="F9493" s="2" t="s">
        <v>128</v>
      </c>
      <c r="G9493" s="2" t="s">
        <v>129</v>
      </c>
      <c r="H9493" s="4" t="s">
        <v>19</v>
      </c>
      <c r="I9493" s="5">
        <v>36</v>
      </c>
      <c r="J9493" s="6">
        <v>112</v>
      </c>
      <c r="K9493" s="7">
        <v>4032</v>
      </c>
      <c r="L9493" s="7">
        <v>1088.6400000000001</v>
      </c>
      <c r="M9493" s="8">
        <v>0.27</v>
      </c>
      <c r="N9493" s="2" t="s">
        <v>23</v>
      </c>
      <c r="O9493">
        <f t="shared" si="1184"/>
        <v>2021</v>
      </c>
      <c r="P9493">
        <f t="shared" si="1185"/>
        <v>12</v>
      </c>
      <c r="Q9493" t="str">
        <f t="shared" si="1186"/>
        <v>déc</v>
      </c>
      <c r="R9493" t="str">
        <f t="shared" si="1187"/>
        <v>Massachusetts</v>
      </c>
      <c r="S9493" t="str">
        <f t="shared" si="1188"/>
        <v>2021-12</v>
      </c>
      <c r="T9493">
        <f>IF(AND(COUNTIF(Calculs!$Q$2:$Q$12,$O9493)&gt;0,COUNTIF(Calculs!$S$2:$S$12,$E9493)&gt;0,COUNTIF(Calculs!$U$2:$U$12,$H9493)&gt;0),1,0)</f>
        <v>1</v>
      </c>
      <c r="U9493">
        <f t="shared" si="1189"/>
        <v>4032</v>
      </c>
      <c r="V9493">
        <f t="shared" si="1190"/>
        <v>112</v>
      </c>
      <c r="W9493">
        <f t="shared" si="1191"/>
        <v>1088.6400000000001</v>
      </c>
    </row>
    <row r="9494" spans="1:23" ht="15.75" customHeight="1" x14ac:dyDescent="0.3">
      <c r="A9494" s="2" t="s">
        <v>60</v>
      </c>
      <c r="B9494" s="2">
        <v>1185732</v>
      </c>
      <c r="C9494" s="3">
        <v>44543</v>
      </c>
      <c r="D9494" s="12" t="str" cm="1">
        <f t="array" ref="D9494">_xlfn.SWITCH(WEEKDAY(C9494,2), 1, "Lundi", 2, "Mardi", 3, "Mercredi", 4, "Jeudi", 5, "Vendredi", 6, "Samedi", 7, "Dimanche", "Erreur")</f>
        <v>Lundi</v>
      </c>
      <c r="E9494" s="2" t="s">
        <v>14</v>
      </c>
      <c r="F9494" s="2" t="s">
        <v>128</v>
      </c>
      <c r="G9494" s="2" t="s">
        <v>129</v>
      </c>
      <c r="H9494" s="4" t="s">
        <v>20</v>
      </c>
      <c r="I9494" s="5">
        <v>43</v>
      </c>
      <c r="J9494" s="6">
        <v>105</v>
      </c>
      <c r="K9494" s="7">
        <v>4515</v>
      </c>
      <c r="L9494" s="7">
        <v>1264.2</v>
      </c>
      <c r="M9494" s="8">
        <v>0.28000000000000003</v>
      </c>
      <c r="N9494" s="2" t="s">
        <v>23</v>
      </c>
      <c r="O9494">
        <f t="shared" si="1184"/>
        <v>2021</v>
      </c>
      <c r="P9494">
        <f t="shared" si="1185"/>
        <v>12</v>
      </c>
      <c r="Q9494" t="str">
        <f t="shared" si="1186"/>
        <v>déc</v>
      </c>
      <c r="R9494" t="str">
        <f t="shared" si="1187"/>
        <v>Massachusetts</v>
      </c>
      <c r="S9494" t="str">
        <f t="shared" si="1188"/>
        <v>2021-12</v>
      </c>
      <c r="T9494">
        <f>IF(AND(COUNTIF(Calculs!$Q$2:$Q$12,$O9494)&gt;0,COUNTIF(Calculs!$S$2:$S$12,$E9494)&gt;0,COUNTIF(Calculs!$U$2:$U$12,$H9494)&gt;0),1,0)</f>
        <v>1</v>
      </c>
      <c r="U9494">
        <f t="shared" si="1189"/>
        <v>4515</v>
      </c>
      <c r="V9494">
        <f t="shared" si="1190"/>
        <v>105</v>
      </c>
      <c r="W9494">
        <f t="shared" si="1191"/>
        <v>1264.2</v>
      </c>
    </row>
    <row r="9495" spans="1:23" ht="15.75" customHeight="1" x14ac:dyDescent="0.3">
      <c r="A9495" s="2" t="s">
        <v>60</v>
      </c>
      <c r="B9495" s="2">
        <v>1185732</v>
      </c>
      <c r="C9495" s="3">
        <v>44543</v>
      </c>
      <c r="D9495" s="12" t="str" cm="1">
        <f t="array" ref="D9495">_xlfn.SWITCH(WEEKDAY(C9495,2), 1, "Lundi", 2, "Mardi", 3, "Mercredi", 4, "Jeudi", 5, "Vendredi", 6, "Samedi", 7, "Dimanche", "Erreur")</f>
        <v>Lundi</v>
      </c>
      <c r="E9495" s="2" t="s">
        <v>14</v>
      </c>
      <c r="F9495" s="2" t="s">
        <v>128</v>
      </c>
      <c r="G9495" s="2" t="s">
        <v>129</v>
      </c>
      <c r="H9495" s="4" t="s">
        <v>21</v>
      </c>
      <c r="I9495" s="5">
        <v>52</v>
      </c>
      <c r="J9495" s="6">
        <v>90</v>
      </c>
      <c r="K9495" s="7">
        <v>4680</v>
      </c>
      <c r="L9495" s="7">
        <v>1357.1999999999998</v>
      </c>
      <c r="M9495" s="8">
        <v>0.28999999999999998</v>
      </c>
      <c r="N9495" s="2" t="s">
        <v>23</v>
      </c>
      <c r="O9495">
        <f t="shared" si="1184"/>
        <v>2021</v>
      </c>
      <c r="P9495">
        <f t="shared" si="1185"/>
        <v>12</v>
      </c>
      <c r="Q9495" t="str">
        <f t="shared" si="1186"/>
        <v>déc</v>
      </c>
      <c r="R9495" t="str">
        <f t="shared" si="1187"/>
        <v>Massachusetts</v>
      </c>
      <c r="S9495" t="str">
        <f t="shared" si="1188"/>
        <v>2021-12</v>
      </c>
      <c r="T9495">
        <f>IF(AND(COUNTIF(Calculs!$Q$2:$Q$12,$O9495)&gt;0,COUNTIF(Calculs!$S$2:$S$12,$E9495)&gt;0,COUNTIF(Calculs!$U$2:$U$12,$H9495)&gt;0),1,0)</f>
        <v>1</v>
      </c>
      <c r="U9495">
        <f t="shared" si="1189"/>
        <v>4680</v>
      </c>
      <c r="V9495">
        <f t="shared" si="1190"/>
        <v>90</v>
      </c>
      <c r="W9495">
        <f t="shared" si="1191"/>
        <v>1357.1999999999998</v>
      </c>
    </row>
    <row r="9496" spans="1:23" ht="15.75" customHeight="1" x14ac:dyDescent="0.3">
      <c r="A9496" s="2" t="s">
        <v>60</v>
      </c>
      <c r="B9496" s="2">
        <v>1185732</v>
      </c>
      <c r="C9496" s="3">
        <v>44543</v>
      </c>
      <c r="D9496" s="12" t="str" cm="1">
        <f t="array" ref="D9496">_xlfn.SWITCH(WEEKDAY(C9496,2), 1, "Lundi", 2, "Mardi", 3, "Mercredi", 4, "Jeudi", 5, "Vendredi", 6, "Samedi", 7, "Dimanche", "Erreur")</f>
        <v>Lundi</v>
      </c>
      <c r="E9496" s="2" t="s">
        <v>14</v>
      </c>
      <c r="F9496" s="2" t="s">
        <v>128</v>
      </c>
      <c r="G9496" s="2" t="s">
        <v>129</v>
      </c>
      <c r="H9496" s="4" t="s">
        <v>22</v>
      </c>
      <c r="I9496" s="5">
        <v>51</v>
      </c>
      <c r="J9496" s="6">
        <v>128</v>
      </c>
      <c r="K9496" s="7">
        <v>6528</v>
      </c>
      <c r="L9496" s="7">
        <v>2154.2399999999998</v>
      </c>
      <c r="M9496" s="8">
        <v>0.32999999999999996</v>
      </c>
      <c r="N9496" s="2" t="s">
        <v>23</v>
      </c>
      <c r="O9496">
        <f t="shared" si="1184"/>
        <v>2021</v>
      </c>
      <c r="P9496">
        <f t="shared" si="1185"/>
        <v>12</v>
      </c>
      <c r="Q9496" t="str">
        <f t="shared" si="1186"/>
        <v>déc</v>
      </c>
      <c r="R9496" t="str">
        <f t="shared" si="1187"/>
        <v>Massachusetts</v>
      </c>
      <c r="S9496" t="str">
        <f t="shared" si="1188"/>
        <v>2021-12</v>
      </c>
      <c r="T9496">
        <f>IF(AND(COUNTIF(Calculs!$Q$2:$Q$12,$O9496)&gt;0,COUNTIF(Calculs!$S$2:$S$12,$E9496)&gt;0,COUNTIF(Calculs!$U$2:$U$12,$H9496)&gt;0),1,0)</f>
        <v>1</v>
      </c>
      <c r="U9496">
        <f t="shared" si="1189"/>
        <v>6528</v>
      </c>
      <c r="V9496">
        <f t="shared" si="1190"/>
        <v>128</v>
      </c>
      <c r="W9496">
        <f t="shared" si="1191"/>
        <v>2154.2399999999998</v>
      </c>
    </row>
    <row r="9497" spans="1:23" ht="15.75" customHeight="1" x14ac:dyDescent="0.3">
      <c r="A9497" s="2" t="s">
        <v>60</v>
      </c>
      <c r="B9497" s="2">
        <v>1185732</v>
      </c>
      <c r="C9497" s="3">
        <v>44210</v>
      </c>
      <c r="D9497" s="12" t="str" cm="1">
        <f t="array" ref="D9497">_xlfn.SWITCH(WEEKDAY(C9497,2), 1, "Lundi", 2, "Mardi", 3, "Mercredi", 4, "Jeudi", 5, "Vendredi", 6, "Samedi", 7, "Dimanche", "Erreur")</f>
        <v>Jeudi</v>
      </c>
      <c r="E9497" s="2" t="s">
        <v>14</v>
      </c>
      <c r="F9497" s="2" t="s">
        <v>128</v>
      </c>
      <c r="G9497" s="2" t="s">
        <v>129</v>
      </c>
      <c r="H9497" s="4" t="s">
        <v>16</v>
      </c>
      <c r="I9497" s="5">
        <v>35</v>
      </c>
      <c r="J9497" s="6">
        <v>179</v>
      </c>
      <c r="K9497" s="7">
        <v>6265</v>
      </c>
      <c r="L9497" s="7">
        <v>3257.8</v>
      </c>
      <c r="M9497" s="8">
        <v>0.52</v>
      </c>
      <c r="N9497" s="2" t="s">
        <v>23</v>
      </c>
      <c r="O9497">
        <f t="shared" si="1184"/>
        <v>2021</v>
      </c>
      <c r="P9497">
        <f t="shared" si="1185"/>
        <v>1</v>
      </c>
      <c r="Q9497" t="str">
        <f t="shared" si="1186"/>
        <v>janv</v>
      </c>
      <c r="R9497" t="str">
        <f t="shared" si="1187"/>
        <v>Massachusetts</v>
      </c>
      <c r="S9497" t="str">
        <f t="shared" si="1188"/>
        <v>2021-01</v>
      </c>
      <c r="T9497">
        <f>IF(AND(COUNTIF(Calculs!$Q$2:$Q$12,$O9497)&gt;0,COUNTIF(Calculs!$S$2:$S$12,$E9497)&gt;0,COUNTIF(Calculs!$U$2:$U$12,$H9497)&gt;0),1,0)</f>
        <v>1</v>
      </c>
      <c r="U9497">
        <f t="shared" si="1189"/>
        <v>6265</v>
      </c>
      <c r="V9497">
        <f t="shared" si="1190"/>
        <v>179</v>
      </c>
      <c r="W9497">
        <f t="shared" si="1191"/>
        <v>3257.8</v>
      </c>
    </row>
    <row r="9498" spans="1:23" ht="15.75" customHeight="1" x14ac:dyDescent="0.3">
      <c r="A9498" s="2" t="s">
        <v>60</v>
      </c>
      <c r="B9498" s="2">
        <v>1185732</v>
      </c>
      <c r="C9498" s="3">
        <v>44210</v>
      </c>
      <c r="D9498" s="12" t="str" cm="1">
        <f t="array" ref="D9498">_xlfn.SWITCH(WEEKDAY(C9498,2), 1, "Lundi", 2, "Mardi", 3, "Mercredi", 4, "Jeudi", 5, "Vendredi", 6, "Samedi", 7, "Dimanche", "Erreur")</f>
        <v>Jeudi</v>
      </c>
      <c r="E9498" s="2" t="s">
        <v>14</v>
      </c>
      <c r="F9498" s="2" t="s">
        <v>128</v>
      </c>
      <c r="G9498" s="2" t="s">
        <v>129</v>
      </c>
      <c r="H9498" s="4" t="s">
        <v>18</v>
      </c>
      <c r="I9498" s="5">
        <v>36</v>
      </c>
      <c r="J9498" s="6">
        <v>107</v>
      </c>
      <c r="K9498" s="7">
        <v>3852</v>
      </c>
      <c r="L9498" s="7">
        <v>1887.48</v>
      </c>
      <c r="M9498" s="8">
        <v>0.49</v>
      </c>
      <c r="N9498" s="2" t="s">
        <v>23</v>
      </c>
      <c r="O9498">
        <f t="shared" si="1184"/>
        <v>2021</v>
      </c>
      <c r="P9498">
        <f t="shared" si="1185"/>
        <v>1</v>
      </c>
      <c r="Q9498" t="str">
        <f t="shared" si="1186"/>
        <v>janv</v>
      </c>
      <c r="R9498" t="str">
        <f t="shared" si="1187"/>
        <v>Massachusetts</v>
      </c>
      <c r="S9498" t="str">
        <f t="shared" si="1188"/>
        <v>2021-01</v>
      </c>
      <c r="T9498">
        <f>IF(AND(COUNTIF(Calculs!$Q$2:$Q$12,$O9498)&gt;0,COUNTIF(Calculs!$S$2:$S$12,$E9498)&gt;0,COUNTIF(Calculs!$U$2:$U$12,$H9498)&gt;0),1,0)</f>
        <v>1</v>
      </c>
      <c r="U9498">
        <f t="shared" si="1189"/>
        <v>3852</v>
      </c>
      <c r="V9498">
        <f t="shared" si="1190"/>
        <v>107</v>
      </c>
      <c r="W9498">
        <f t="shared" si="1191"/>
        <v>1887.48</v>
      </c>
    </row>
    <row r="9499" spans="1:23" ht="15.75" customHeight="1" x14ac:dyDescent="0.3">
      <c r="A9499" s="2" t="s">
        <v>60</v>
      </c>
      <c r="B9499" s="2">
        <v>1185732</v>
      </c>
      <c r="C9499" s="3">
        <v>44210</v>
      </c>
      <c r="D9499" s="12" t="str" cm="1">
        <f t="array" ref="D9499">_xlfn.SWITCH(WEEKDAY(C9499,2), 1, "Lundi", 2, "Mardi", 3, "Mercredi", 4, "Jeudi", 5, "Vendredi", 6, "Samedi", 7, "Dimanche", "Erreur")</f>
        <v>Jeudi</v>
      </c>
      <c r="E9499" s="2" t="s">
        <v>14</v>
      </c>
      <c r="F9499" s="2" t="s">
        <v>128</v>
      </c>
      <c r="G9499" s="2" t="s">
        <v>129</v>
      </c>
      <c r="H9499" s="4" t="s">
        <v>19</v>
      </c>
      <c r="I9499" s="5">
        <v>27</v>
      </c>
      <c r="J9499" s="6">
        <v>101</v>
      </c>
      <c r="K9499" s="7">
        <v>2727</v>
      </c>
      <c r="L9499" s="7">
        <v>1090.8</v>
      </c>
      <c r="M9499" s="8">
        <v>0.39999999999999997</v>
      </c>
      <c r="N9499" s="2" t="s">
        <v>23</v>
      </c>
      <c r="O9499">
        <f t="shared" si="1184"/>
        <v>2021</v>
      </c>
      <c r="P9499">
        <f t="shared" si="1185"/>
        <v>1</v>
      </c>
      <c r="Q9499" t="str">
        <f t="shared" si="1186"/>
        <v>janv</v>
      </c>
      <c r="R9499" t="str">
        <f t="shared" si="1187"/>
        <v>Massachusetts</v>
      </c>
      <c r="S9499" t="str">
        <f t="shared" si="1188"/>
        <v>2021-01</v>
      </c>
      <c r="T9499">
        <f>IF(AND(COUNTIF(Calculs!$Q$2:$Q$12,$O9499)&gt;0,COUNTIF(Calculs!$S$2:$S$12,$E9499)&gt;0,COUNTIF(Calculs!$U$2:$U$12,$H9499)&gt;0),1,0)</f>
        <v>1</v>
      </c>
      <c r="U9499">
        <f t="shared" si="1189"/>
        <v>2727</v>
      </c>
      <c r="V9499">
        <f t="shared" si="1190"/>
        <v>101</v>
      </c>
      <c r="W9499">
        <f t="shared" si="1191"/>
        <v>1090.8</v>
      </c>
    </row>
    <row r="9500" spans="1:23" ht="15.75" customHeight="1" x14ac:dyDescent="0.3">
      <c r="A9500" s="2" t="s">
        <v>60</v>
      </c>
      <c r="B9500" s="2">
        <v>1185732</v>
      </c>
      <c r="C9500" s="3">
        <v>44210</v>
      </c>
      <c r="D9500" s="12" t="str" cm="1">
        <f t="array" ref="D9500">_xlfn.SWITCH(WEEKDAY(C9500,2), 1, "Lundi", 2, "Mardi", 3, "Mercredi", 4, "Jeudi", 5, "Vendredi", 6, "Samedi", 7, "Dimanche", "Erreur")</f>
        <v>Jeudi</v>
      </c>
      <c r="E9500" s="2" t="s">
        <v>14</v>
      </c>
      <c r="F9500" s="2" t="s">
        <v>128</v>
      </c>
      <c r="G9500" s="2" t="s">
        <v>129</v>
      </c>
      <c r="H9500" s="4" t="s">
        <v>20</v>
      </c>
      <c r="I9500" s="5">
        <v>29</v>
      </c>
      <c r="J9500" s="6">
        <v>53</v>
      </c>
      <c r="K9500" s="7">
        <v>1537</v>
      </c>
      <c r="L9500" s="7">
        <v>599.42999999999995</v>
      </c>
      <c r="M9500" s="8">
        <v>0.38999999999999996</v>
      </c>
      <c r="N9500" s="2" t="s">
        <v>23</v>
      </c>
      <c r="O9500">
        <f t="shared" si="1184"/>
        <v>2021</v>
      </c>
      <c r="P9500">
        <f t="shared" si="1185"/>
        <v>1</v>
      </c>
      <c r="Q9500" t="str">
        <f t="shared" si="1186"/>
        <v>janv</v>
      </c>
      <c r="R9500" t="str">
        <f t="shared" si="1187"/>
        <v>Massachusetts</v>
      </c>
      <c r="S9500" t="str">
        <f t="shared" si="1188"/>
        <v>2021-01</v>
      </c>
      <c r="T9500">
        <f>IF(AND(COUNTIF(Calculs!$Q$2:$Q$12,$O9500)&gt;0,COUNTIF(Calculs!$S$2:$S$12,$E9500)&gt;0,COUNTIF(Calculs!$U$2:$U$12,$H9500)&gt;0),1,0)</f>
        <v>1</v>
      </c>
      <c r="U9500">
        <f t="shared" si="1189"/>
        <v>1537</v>
      </c>
      <c r="V9500">
        <f t="shared" si="1190"/>
        <v>53</v>
      </c>
      <c r="W9500">
        <f t="shared" si="1191"/>
        <v>599.42999999999995</v>
      </c>
    </row>
    <row r="9501" spans="1:23" ht="15.75" customHeight="1" x14ac:dyDescent="0.3">
      <c r="A9501" s="2" t="s">
        <v>60</v>
      </c>
      <c r="B9501" s="2">
        <v>1185732</v>
      </c>
      <c r="C9501" s="3">
        <v>44210</v>
      </c>
      <c r="D9501" s="12" t="str" cm="1">
        <f t="array" ref="D9501">_xlfn.SWITCH(WEEKDAY(C9501,2), 1, "Lundi", 2, "Mardi", 3, "Mercredi", 4, "Jeudi", 5, "Vendredi", 6, "Samedi", 7, "Dimanche", "Erreur")</f>
        <v>Jeudi</v>
      </c>
      <c r="E9501" s="2" t="s">
        <v>14</v>
      </c>
      <c r="F9501" s="2" t="s">
        <v>128</v>
      </c>
      <c r="G9501" s="2" t="s">
        <v>129</v>
      </c>
      <c r="H9501" s="4" t="s">
        <v>21</v>
      </c>
      <c r="I9501" s="5">
        <v>37</v>
      </c>
      <c r="J9501" s="6">
        <v>70</v>
      </c>
      <c r="K9501" s="7">
        <v>2590</v>
      </c>
      <c r="L9501" s="7">
        <v>1061.8999999999999</v>
      </c>
      <c r="M9501" s="8">
        <v>0.41</v>
      </c>
      <c r="N9501" s="2" t="s">
        <v>23</v>
      </c>
      <c r="O9501">
        <f t="shared" si="1184"/>
        <v>2021</v>
      </c>
      <c r="P9501">
        <f t="shared" si="1185"/>
        <v>1</v>
      </c>
      <c r="Q9501" t="str">
        <f t="shared" si="1186"/>
        <v>janv</v>
      </c>
      <c r="R9501" t="str">
        <f t="shared" si="1187"/>
        <v>Massachusetts</v>
      </c>
      <c r="S9501" t="str">
        <f t="shared" si="1188"/>
        <v>2021-01</v>
      </c>
      <c r="T9501">
        <f>IF(AND(COUNTIF(Calculs!$Q$2:$Q$12,$O9501)&gt;0,COUNTIF(Calculs!$S$2:$S$12,$E9501)&gt;0,COUNTIF(Calculs!$U$2:$U$12,$H9501)&gt;0),1,0)</f>
        <v>1</v>
      </c>
      <c r="U9501">
        <f t="shared" si="1189"/>
        <v>2590</v>
      </c>
      <c r="V9501">
        <f t="shared" si="1190"/>
        <v>70</v>
      </c>
      <c r="W9501">
        <f t="shared" si="1191"/>
        <v>1061.8999999999999</v>
      </c>
    </row>
    <row r="9502" spans="1:23" ht="15.75" customHeight="1" x14ac:dyDescent="0.3">
      <c r="A9502" s="2" t="s">
        <v>60</v>
      </c>
      <c r="B9502" s="2">
        <v>1185732</v>
      </c>
      <c r="C9502" s="3">
        <v>44210</v>
      </c>
      <c r="D9502" s="12" t="str" cm="1">
        <f t="array" ref="D9502">_xlfn.SWITCH(WEEKDAY(C9502,2), 1, "Lundi", 2, "Mardi", 3, "Mercredi", 4, "Jeudi", 5, "Vendredi", 6, "Samedi", 7, "Dimanche", "Erreur")</f>
        <v>Jeudi</v>
      </c>
      <c r="E9502" s="2" t="s">
        <v>14</v>
      </c>
      <c r="F9502" s="2" t="s">
        <v>128</v>
      </c>
      <c r="G9502" s="2" t="s">
        <v>129</v>
      </c>
      <c r="H9502" s="4" t="s">
        <v>22</v>
      </c>
      <c r="I9502" s="5">
        <v>34</v>
      </c>
      <c r="J9502" s="6">
        <v>104</v>
      </c>
      <c r="K9502" s="7">
        <v>3536</v>
      </c>
      <c r="L9502" s="7">
        <v>1520.4799999999998</v>
      </c>
      <c r="M9502" s="8">
        <v>0.42999999999999994</v>
      </c>
      <c r="N9502" s="2" t="s">
        <v>23</v>
      </c>
      <c r="O9502">
        <f t="shared" si="1184"/>
        <v>2021</v>
      </c>
      <c r="P9502">
        <f t="shared" si="1185"/>
        <v>1</v>
      </c>
      <c r="Q9502" t="str">
        <f t="shared" si="1186"/>
        <v>janv</v>
      </c>
      <c r="R9502" t="str">
        <f t="shared" si="1187"/>
        <v>Massachusetts</v>
      </c>
      <c r="S9502" t="str">
        <f t="shared" si="1188"/>
        <v>2021-01</v>
      </c>
      <c r="T9502">
        <f>IF(AND(COUNTIF(Calculs!$Q$2:$Q$12,$O9502)&gt;0,COUNTIF(Calculs!$S$2:$S$12,$E9502)&gt;0,COUNTIF(Calculs!$U$2:$U$12,$H9502)&gt;0),1,0)</f>
        <v>1</v>
      </c>
      <c r="U9502">
        <f t="shared" si="1189"/>
        <v>3536</v>
      </c>
      <c r="V9502">
        <f t="shared" si="1190"/>
        <v>104</v>
      </c>
      <c r="W9502">
        <f t="shared" si="1191"/>
        <v>1520.4799999999998</v>
      </c>
    </row>
    <row r="9503" spans="1:23" ht="15.75" customHeight="1" x14ac:dyDescent="0.3">
      <c r="A9503" s="2" t="s">
        <v>60</v>
      </c>
      <c r="B9503" s="2">
        <v>1185732</v>
      </c>
      <c r="C9503" s="3">
        <v>44239</v>
      </c>
      <c r="D9503" s="12" t="str" cm="1">
        <f t="array" ref="D9503">_xlfn.SWITCH(WEEKDAY(C9503,2), 1, "Lundi", 2, "Mardi", 3, "Mercredi", 4, "Jeudi", 5, "Vendredi", 6, "Samedi", 7, "Dimanche", "Erreur")</f>
        <v>Vendredi</v>
      </c>
      <c r="E9503" s="2" t="s">
        <v>14</v>
      </c>
      <c r="F9503" s="2" t="s">
        <v>128</v>
      </c>
      <c r="G9503" s="2" t="s">
        <v>129</v>
      </c>
      <c r="H9503" s="4" t="s">
        <v>16</v>
      </c>
      <c r="I9503" s="5">
        <v>33</v>
      </c>
      <c r="J9503" s="6">
        <v>184</v>
      </c>
      <c r="K9503" s="7">
        <v>6072</v>
      </c>
      <c r="L9503" s="7">
        <v>2853.84</v>
      </c>
      <c r="M9503" s="8">
        <v>0.47000000000000003</v>
      </c>
      <c r="N9503" s="2" t="s">
        <v>23</v>
      </c>
      <c r="O9503">
        <f t="shared" si="1184"/>
        <v>2021</v>
      </c>
      <c r="P9503">
        <f t="shared" si="1185"/>
        <v>2</v>
      </c>
      <c r="Q9503" t="str">
        <f t="shared" si="1186"/>
        <v>févr</v>
      </c>
      <c r="R9503" t="str">
        <f t="shared" si="1187"/>
        <v>Massachusetts</v>
      </c>
      <c r="S9503" t="str">
        <f t="shared" si="1188"/>
        <v>2021-02</v>
      </c>
      <c r="T9503">
        <f>IF(AND(COUNTIF(Calculs!$Q$2:$Q$12,$O9503)&gt;0,COUNTIF(Calculs!$S$2:$S$12,$E9503)&gt;0,COUNTIF(Calculs!$U$2:$U$12,$H9503)&gt;0),1,0)</f>
        <v>1</v>
      </c>
      <c r="U9503">
        <f t="shared" si="1189"/>
        <v>6072</v>
      </c>
      <c r="V9503">
        <f t="shared" si="1190"/>
        <v>184</v>
      </c>
      <c r="W9503">
        <f t="shared" si="1191"/>
        <v>2853.84</v>
      </c>
    </row>
    <row r="9504" spans="1:23" ht="15.75" customHeight="1" x14ac:dyDescent="0.3">
      <c r="A9504" s="2" t="s">
        <v>60</v>
      </c>
      <c r="B9504" s="2">
        <v>1185732</v>
      </c>
      <c r="C9504" s="3">
        <v>44239</v>
      </c>
      <c r="D9504" s="12" t="str" cm="1">
        <f t="array" ref="D9504">_xlfn.SWITCH(WEEKDAY(C9504,2), 1, "Lundi", 2, "Mardi", 3, "Mercredi", 4, "Jeudi", 5, "Vendredi", 6, "Samedi", 7, "Dimanche", "Erreur")</f>
        <v>Vendredi</v>
      </c>
      <c r="E9504" s="2" t="s">
        <v>14</v>
      </c>
      <c r="F9504" s="2" t="s">
        <v>128</v>
      </c>
      <c r="G9504" s="2" t="s">
        <v>129</v>
      </c>
      <c r="H9504" s="4" t="s">
        <v>18</v>
      </c>
      <c r="I9504" s="5">
        <v>33</v>
      </c>
      <c r="J9504" s="6">
        <v>72</v>
      </c>
      <c r="K9504" s="7">
        <v>2376</v>
      </c>
      <c r="L9504" s="7">
        <v>1116.72</v>
      </c>
      <c r="M9504" s="8">
        <v>0.47000000000000003</v>
      </c>
      <c r="N9504" s="2" t="s">
        <v>23</v>
      </c>
      <c r="O9504">
        <f t="shared" si="1184"/>
        <v>2021</v>
      </c>
      <c r="P9504">
        <f t="shared" si="1185"/>
        <v>2</v>
      </c>
      <c r="Q9504" t="str">
        <f t="shared" si="1186"/>
        <v>févr</v>
      </c>
      <c r="R9504" t="str">
        <f t="shared" si="1187"/>
        <v>Massachusetts</v>
      </c>
      <c r="S9504" t="str">
        <f t="shared" si="1188"/>
        <v>2021-02</v>
      </c>
      <c r="T9504">
        <f>IF(AND(COUNTIF(Calculs!$Q$2:$Q$12,$O9504)&gt;0,COUNTIF(Calculs!$S$2:$S$12,$E9504)&gt;0,COUNTIF(Calculs!$U$2:$U$12,$H9504)&gt;0),1,0)</f>
        <v>1</v>
      </c>
      <c r="U9504">
        <f t="shared" si="1189"/>
        <v>2376</v>
      </c>
      <c r="V9504">
        <f t="shared" si="1190"/>
        <v>72</v>
      </c>
      <c r="W9504">
        <f t="shared" si="1191"/>
        <v>1116.72</v>
      </c>
    </row>
    <row r="9505" spans="1:23" ht="15.75" customHeight="1" x14ac:dyDescent="0.3">
      <c r="A9505" s="2" t="s">
        <v>60</v>
      </c>
      <c r="B9505" s="2">
        <v>1185732</v>
      </c>
      <c r="C9505" s="3">
        <v>44239</v>
      </c>
      <c r="D9505" s="12" t="str" cm="1">
        <f t="array" ref="D9505">_xlfn.SWITCH(WEEKDAY(C9505,2), 1, "Lundi", 2, "Mardi", 3, "Mercredi", 4, "Jeudi", 5, "Vendredi", 6, "Samedi", 7, "Dimanche", "Erreur")</f>
        <v>Vendredi</v>
      </c>
      <c r="E9505" s="2" t="s">
        <v>14</v>
      </c>
      <c r="F9505" s="2" t="s">
        <v>128</v>
      </c>
      <c r="G9505" s="2" t="s">
        <v>129</v>
      </c>
      <c r="H9505" s="4" t="s">
        <v>19</v>
      </c>
      <c r="I9505" s="5">
        <v>25</v>
      </c>
      <c r="J9505" s="6">
        <v>85</v>
      </c>
      <c r="K9505" s="7">
        <v>2125</v>
      </c>
      <c r="L9505" s="7">
        <v>849.99999999999989</v>
      </c>
      <c r="M9505" s="8">
        <v>0.39999999999999997</v>
      </c>
      <c r="N9505" s="2" t="s">
        <v>23</v>
      </c>
      <c r="O9505">
        <f t="shared" si="1184"/>
        <v>2021</v>
      </c>
      <c r="P9505">
        <f t="shared" si="1185"/>
        <v>2</v>
      </c>
      <c r="Q9505" t="str">
        <f t="shared" si="1186"/>
        <v>févr</v>
      </c>
      <c r="R9505" t="str">
        <f t="shared" si="1187"/>
        <v>Massachusetts</v>
      </c>
      <c r="S9505" t="str">
        <f t="shared" si="1188"/>
        <v>2021-02</v>
      </c>
      <c r="T9505">
        <f>IF(AND(COUNTIF(Calculs!$Q$2:$Q$12,$O9505)&gt;0,COUNTIF(Calculs!$S$2:$S$12,$E9505)&gt;0,COUNTIF(Calculs!$U$2:$U$12,$H9505)&gt;0),1,0)</f>
        <v>1</v>
      </c>
      <c r="U9505">
        <f t="shared" si="1189"/>
        <v>2125</v>
      </c>
      <c r="V9505">
        <f t="shared" si="1190"/>
        <v>85</v>
      </c>
      <c r="W9505">
        <f t="shared" si="1191"/>
        <v>849.99999999999989</v>
      </c>
    </row>
    <row r="9506" spans="1:23" ht="15.75" customHeight="1" x14ac:dyDescent="0.3">
      <c r="A9506" s="2" t="s">
        <v>60</v>
      </c>
      <c r="B9506" s="2">
        <v>1185732</v>
      </c>
      <c r="C9506" s="3">
        <v>44239</v>
      </c>
      <c r="D9506" s="12" t="str" cm="1">
        <f t="array" ref="D9506">_xlfn.SWITCH(WEEKDAY(C9506,2), 1, "Lundi", 2, "Mardi", 3, "Mercredi", 4, "Jeudi", 5, "Vendredi", 6, "Samedi", 7, "Dimanche", "Erreur")</f>
        <v>Vendredi</v>
      </c>
      <c r="E9506" s="2" t="s">
        <v>14</v>
      </c>
      <c r="F9506" s="2" t="s">
        <v>130</v>
      </c>
      <c r="G9506" s="2" t="s">
        <v>131</v>
      </c>
      <c r="H9506" s="4" t="s">
        <v>20</v>
      </c>
      <c r="I9506" s="5">
        <v>30</v>
      </c>
      <c r="J9506" s="6">
        <v>48</v>
      </c>
      <c r="K9506" s="7">
        <v>1440</v>
      </c>
      <c r="L9506" s="7">
        <v>547.20000000000005</v>
      </c>
      <c r="M9506" s="8">
        <v>0.38</v>
      </c>
      <c r="N9506" s="2" t="s">
        <v>23</v>
      </c>
      <c r="O9506">
        <f t="shared" si="1184"/>
        <v>2021</v>
      </c>
      <c r="P9506">
        <f t="shared" si="1185"/>
        <v>2</v>
      </c>
      <c r="Q9506" t="str">
        <f t="shared" si="1186"/>
        <v>févr</v>
      </c>
      <c r="R9506" t="str">
        <f t="shared" si="1187"/>
        <v>Vermont</v>
      </c>
      <c r="S9506" t="str">
        <f t="shared" si="1188"/>
        <v>2021-02</v>
      </c>
      <c r="T9506">
        <f>IF(AND(COUNTIF(Calculs!$Q$2:$Q$12,$O9506)&gt;0,COUNTIF(Calculs!$S$2:$S$12,$E9506)&gt;0,COUNTIF(Calculs!$U$2:$U$12,$H9506)&gt;0),1,0)</f>
        <v>1</v>
      </c>
      <c r="U9506">
        <f t="shared" si="1189"/>
        <v>1440</v>
      </c>
      <c r="V9506">
        <f t="shared" si="1190"/>
        <v>48</v>
      </c>
      <c r="W9506">
        <f t="shared" si="1191"/>
        <v>547.20000000000005</v>
      </c>
    </row>
    <row r="9507" spans="1:23" ht="15.75" customHeight="1" x14ac:dyDescent="0.3">
      <c r="A9507" s="2" t="s">
        <v>60</v>
      </c>
      <c r="B9507" s="2">
        <v>1185732</v>
      </c>
      <c r="C9507" s="3">
        <v>44239</v>
      </c>
      <c r="D9507" s="12" t="str" cm="1">
        <f t="array" ref="D9507">_xlfn.SWITCH(WEEKDAY(C9507,2), 1, "Lundi", 2, "Mardi", 3, "Mercredi", 4, "Jeudi", 5, "Vendredi", 6, "Samedi", 7, "Dimanche", "Erreur")</f>
        <v>Vendredi</v>
      </c>
      <c r="E9507" s="2" t="s">
        <v>14</v>
      </c>
      <c r="F9507" s="2" t="s">
        <v>130</v>
      </c>
      <c r="G9507" s="2" t="s">
        <v>131</v>
      </c>
      <c r="H9507" s="4" t="s">
        <v>21</v>
      </c>
      <c r="I9507" s="5">
        <v>36</v>
      </c>
      <c r="J9507" s="6">
        <v>68</v>
      </c>
      <c r="K9507" s="7">
        <v>2448</v>
      </c>
      <c r="L9507" s="7">
        <v>954.71999999999991</v>
      </c>
      <c r="M9507" s="8">
        <v>0.38999999999999996</v>
      </c>
      <c r="N9507" s="2" t="s">
        <v>23</v>
      </c>
      <c r="O9507">
        <f t="shared" si="1184"/>
        <v>2021</v>
      </c>
      <c r="P9507">
        <f t="shared" si="1185"/>
        <v>2</v>
      </c>
      <c r="Q9507" t="str">
        <f t="shared" si="1186"/>
        <v>févr</v>
      </c>
      <c r="R9507" t="str">
        <f t="shared" si="1187"/>
        <v>Vermont</v>
      </c>
      <c r="S9507" t="str">
        <f t="shared" si="1188"/>
        <v>2021-02</v>
      </c>
      <c r="T9507">
        <f>IF(AND(COUNTIF(Calculs!$Q$2:$Q$12,$O9507)&gt;0,COUNTIF(Calculs!$S$2:$S$12,$E9507)&gt;0,COUNTIF(Calculs!$U$2:$U$12,$H9507)&gt;0),1,0)</f>
        <v>1</v>
      </c>
      <c r="U9507">
        <f t="shared" si="1189"/>
        <v>2448</v>
      </c>
      <c r="V9507">
        <f t="shared" si="1190"/>
        <v>68</v>
      </c>
      <c r="W9507">
        <f t="shared" si="1191"/>
        <v>954.71999999999991</v>
      </c>
    </row>
    <row r="9508" spans="1:23" ht="15.75" customHeight="1" x14ac:dyDescent="0.3">
      <c r="A9508" s="2" t="s">
        <v>60</v>
      </c>
      <c r="B9508" s="2">
        <v>1185732</v>
      </c>
      <c r="C9508" s="3">
        <v>44239</v>
      </c>
      <c r="D9508" s="12" t="str" cm="1">
        <f t="array" ref="D9508">_xlfn.SWITCH(WEEKDAY(C9508,2), 1, "Lundi", 2, "Mardi", 3, "Mercredi", 4, "Jeudi", 5, "Vendredi", 6, "Samedi", 7, "Dimanche", "Erreur")</f>
        <v>Vendredi</v>
      </c>
      <c r="E9508" s="2" t="s">
        <v>14</v>
      </c>
      <c r="F9508" s="2" t="s">
        <v>130</v>
      </c>
      <c r="G9508" s="2" t="s">
        <v>131</v>
      </c>
      <c r="H9508" s="4" t="s">
        <v>22</v>
      </c>
      <c r="I9508" s="5">
        <v>35</v>
      </c>
      <c r="J9508" s="6">
        <v>107</v>
      </c>
      <c r="K9508" s="7">
        <v>3745</v>
      </c>
      <c r="L9508" s="7">
        <v>1760.1499999999999</v>
      </c>
      <c r="M9508" s="8">
        <v>0.47</v>
      </c>
      <c r="N9508" s="2" t="s">
        <v>23</v>
      </c>
      <c r="O9508">
        <f t="shared" si="1184"/>
        <v>2021</v>
      </c>
      <c r="P9508">
        <f t="shared" si="1185"/>
        <v>2</v>
      </c>
      <c r="Q9508" t="str">
        <f t="shared" si="1186"/>
        <v>févr</v>
      </c>
      <c r="R9508" t="str">
        <f t="shared" si="1187"/>
        <v>Vermont</v>
      </c>
      <c r="S9508" t="str">
        <f t="shared" si="1188"/>
        <v>2021-02</v>
      </c>
      <c r="T9508">
        <f>IF(AND(COUNTIF(Calculs!$Q$2:$Q$12,$O9508)&gt;0,COUNTIF(Calculs!$S$2:$S$12,$E9508)&gt;0,COUNTIF(Calculs!$U$2:$U$12,$H9508)&gt;0),1,0)</f>
        <v>1</v>
      </c>
      <c r="U9508">
        <f t="shared" si="1189"/>
        <v>3745</v>
      </c>
      <c r="V9508">
        <f t="shared" si="1190"/>
        <v>107</v>
      </c>
      <c r="W9508">
        <f t="shared" si="1191"/>
        <v>1760.1499999999999</v>
      </c>
    </row>
    <row r="9509" spans="1:23" ht="15.75" customHeight="1" x14ac:dyDescent="0.3">
      <c r="A9509" s="2" t="s">
        <v>60</v>
      </c>
      <c r="B9509" s="2">
        <v>1185732</v>
      </c>
      <c r="C9509" s="3">
        <v>44265</v>
      </c>
      <c r="D9509" s="12" t="str" cm="1">
        <f t="array" ref="D9509">_xlfn.SWITCH(WEEKDAY(C9509,2), 1, "Lundi", 2, "Mardi", 3, "Mercredi", 4, "Jeudi", 5, "Vendredi", 6, "Samedi", 7, "Dimanche", "Erreur")</f>
        <v>Mercredi</v>
      </c>
      <c r="E9509" s="2" t="s">
        <v>14</v>
      </c>
      <c r="F9509" s="2" t="s">
        <v>130</v>
      </c>
      <c r="G9509" s="2" t="s">
        <v>131</v>
      </c>
      <c r="H9509" s="4" t="s">
        <v>16</v>
      </c>
      <c r="I9509" s="5">
        <v>35</v>
      </c>
      <c r="J9509" s="6">
        <v>185</v>
      </c>
      <c r="K9509" s="7">
        <v>6475</v>
      </c>
      <c r="L9509" s="7">
        <v>3172.75</v>
      </c>
      <c r="M9509" s="8">
        <v>0.49</v>
      </c>
      <c r="N9509" s="2" t="s">
        <v>23</v>
      </c>
      <c r="O9509">
        <f t="shared" si="1184"/>
        <v>2021</v>
      </c>
      <c r="P9509">
        <f t="shared" si="1185"/>
        <v>3</v>
      </c>
      <c r="Q9509" t="str">
        <f t="shared" si="1186"/>
        <v>mars</v>
      </c>
      <c r="R9509" t="str">
        <f t="shared" si="1187"/>
        <v>Vermont</v>
      </c>
      <c r="S9509" t="str">
        <f t="shared" si="1188"/>
        <v>2021-03</v>
      </c>
      <c r="T9509">
        <f>IF(AND(COUNTIF(Calculs!$Q$2:$Q$12,$O9509)&gt;0,COUNTIF(Calculs!$S$2:$S$12,$E9509)&gt;0,COUNTIF(Calculs!$U$2:$U$12,$H9509)&gt;0),1,0)</f>
        <v>1</v>
      </c>
      <c r="U9509">
        <f t="shared" si="1189"/>
        <v>6475</v>
      </c>
      <c r="V9509">
        <f t="shared" si="1190"/>
        <v>185</v>
      </c>
      <c r="W9509">
        <f t="shared" si="1191"/>
        <v>3172.75</v>
      </c>
    </row>
    <row r="9510" spans="1:23" ht="15.75" customHeight="1" x14ac:dyDescent="0.3">
      <c r="A9510" s="2" t="s">
        <v>60</v>
      </c>
      <c r="B9510" s="2">
        <v>1185732</v>
      </c>
      <c r="C9510" s="3">
        <v>44265</v>
      </c>
      <c r="D9510" s="12" t="str" cm="1">
        <f t="array" ref="D9510">_xlfn.SWITCH(WEEKDAY(C9510,2), 1, "Lundi", 2, "Mardi", 3, "Mercredi", 4, "Jeudi", 5, "Vendredi", 6, "Samedi", 7, "Dimanche", "Erreur")</f>
        <v>Mercredi</v>
      </c>
      <c r="E9510" s="2" t="s">
        <v>14</v>
      </c>
      <c r="F9510" s="2" t="s">
        <v>130</v>
      </c>
      <c r="G9510" s="2" t="s">
        <v>131</v>
      </c>
      <c r="H9510" s="4" t="s">
        <v>18</v>
      </c>
      <c r="I9510" s="5">
        <v>36</v>
      </c>
      <c r="J9510" s="6">
        <v>80</v>
      </c>
      <c r="K9510" s="7">
        <v>2880</v>
      </c>
      <c r="L9510" s="7">
        <v>1440</v>
      </c>
      <c r="M9510" s="8">
        <v>0.5</v>
      </c>
      <c r="N9510" s="2" t="s">
        <v>23</v>
      </c>
      <c r="O9510">
        <f t="shared" si="1184"/>
        <v>2021</v>
      </c>
      <c r="P9510">
        <f t="shared" si="1185"/>
        <v>3</v>
      </c>
      <c r="Q9510" t="str">
        <f t="shared" si="1186"/>
        <v>mars</v>
      </c>
      <c r="R9510" t="str">
        <f t="shared" si="1187"/>
        <v>Vermont</v>
      </c>
      <c r="S9510" t="str">
        <f t="shared" si="1188"/>
        <v>2021-03</v>
      </c>
      <c r="T9510">
        <f>IF(AND(COUNTIF(Calculs!$Q$2:$Q$12,$O9510)&gt;0,COUNTIF(Calculs!$S$2:$S$12,$E9510)&gt;0,COUNTIF(Calculs!$U$2:$U$12,$H9510)&gt;0),1,0)</f>
        <v>1</v>
      </c>
      <c r="U9510">
        <f t="shared" si="1189"/>
        <v>2880</v>
      </c>
      <c r="V9510">
        <f t="shared" si="1190"/>
        <v>80</v>
      </c>
      <c r="W9510">
        <f t="shared" si="1191"/>
        <v>1440</v>
      </c>
    </row>
    <row r="9511" spans="1:23" ht="15.75" customHeight="1" x14ac:dyDescent="0.3">
      <c r="A9511" s="2" t="s">
        <v>60</v>
      </c>
      <c r="B9511" s="2">
        <v>1185732</v>
      </c>
      <c r="C9511" s="3">
        <v>44265</v>
      </c>
      <c r="D9511" s="12" t="str" cm="1">
        <f t="array" ref="D9511">_xlfn.SWITCH(WEEKDAY(C9511,2), 1, "Lundi", 2, "Mardi", 3, "Mercredi", 4, "Jeudi", 5, "Vendredi", 6, "Samedi", 7, "Dimanche", "Erreur")</f>
        <v>Mercredi</v>
      </c>
      <c r="E9511" s="2" t="s">
        <v>14</v>
      </c>
      <c r="F9511" s="2" t="s">
        <v>130</v>
      </c>
      <c r="G9511" s="2" t="s">
        <v>131</v>
      </c>
      <c r="H9511" s="4" t="s">
        <v>19</v>
      </c>
      <c r="I9511" s="5">
        <v>23</v>
      </c>
      <c r="J9511" s="6">
        <v>85</v>
      </c>
      <c r="K9511" s="7">
        <v>1955</v>
      </c>
      <c r="L9511" s="7">
        <v>742.9</v>
      </c>
      <c r="M9511" s="8">
        <v>0.38</v>
      </c>
      <c r="N9511" s="2" t="s">
        <v>23</v>
      </c>
      <c r="O9511">
        <f t="shared" si="1184"/>
        <v>2021</v>
      </c>
      <c r="P9511">
        <f t="shared" si="1185"/>
        <v>3</v>
      </c>
      <c r="Q9511" t="str">
        <f t="shared" si="1186"/>
        <v>mars</v>
      </c>
      <c r="R9511" t="str">
        <f t="shared" si="1187"/>
        <v>Vermont</v>
      </c>
      <c r="S9511" t="str">
        <f t="shared" si="1188"/>
        <v>2021-03</v>
      </c>
      <c r="T9511">
        <f>IF(AND(COUNTIF(Calculs!$Q$2:$Q$12,$O9511)&gt;0,COUNTIF(Calculs!$S$2:$S$12,$E9511)&gt;0,COUNTIF(Calculs!$U$2:$U$12,$H9511)&gt;0),1,0)</f>
        <v>1</v>
      </c>
      <c r="U9511">
        <f t="shared" si="1189"/>
        <v>1955</v>
      </c>
      <c r="V9511">
        <f t="shared" si="1190"/>
        <v>85</v>
      </c>
      <c r="W9511">
        <f t="shared" si="1191"/>
        <v>742.9</v>
      </c>
    </row>
    <row r="9512" spans="1:23" ht="15.75" customHeight="1" x14ac:dyDescent="0.3">
      <c r="A9512" s="2" t="s">
        <v>60</v>
      </c>
      <c r="B9512" s="2">
        <v>1185732</v>
      </c>
      <c r="C9512" s="3">
        <v>44265</v>
      </c>
      <c r="D9512" s="12" t="str" cm="1">
        <f t="array" ref="D9512">_xlfn.SWITCH(WEEKDAY(C9512,2), 1, "Lundi", 2, "Mardi", 3, "Mercredi", 4, "Jeudi", 5, "Vendredi", 6, "Samedi", 7, "Dimanche", "Erreur")</f>
        <v>Mercredi</v>
      </c>
      <c r="E9512" s="2" t="s">
        <v>14</v>
      </c>
      <c r="F9512" s="2" t="s">
        <v>130</v>
      </c>
      <c r="G9512" s="2" t="s">
        <v>131</v>
      </c>
      <c r="H9512" s="4" t="s">
        <v>20</v>
      </c>
      <c r="I9512" s="5">
        <v>30</v>
      </c>
      <c r="J9512" s="6">
        <v>39</v>
      </c>
      <c r="K9512" s="7">
        <v>1170</v>
      </c>
      <c r="L9512" s="7">
        <v>467.99999999999994</v>
      </c>
      <c r="M9512" s="8">
        <v>0.39999999999999997</v>
      </c>
      <c r="N9512" s="2" t="s">
        <v>23</v>
      </c>
      <c r="O9512">
        <f t="shared" si="1184"/>
        <v>2021</v>
      </c>
      <c r="P9512">
        <f t="shared" si="1185"/>
        <v>3</v>
      </c>
      <c r="Q9512" t="str">
        <f t="shared" si="1186"/>
        <v>mars</v>
      </c>
      <c r="R9512" t="str">
        <f t="shared" si="1187"/>
        <v>Vermont</v>
      </c>
      <c r="S9512" t="str">
        <f t="shared" si="1188"/>
        <v>2021-03</v>
      </c>
      <c r="T9512">
        <f>IF(AND(COUNTIF(Calculs!$Q$2:$Q$12,$O9512)&gt;0,COUNTIF(Calculs!$S$2:$S$12,$E9512)&gt;0,COUNTIF(Calculs!$U$2:$U$12,$H9512)&gt;0),1,0)</f>
        <v>1</v>
      </c>
      <c r="U9512">
        <f t="shared" si="1189"/>
        <v>1170</v>
      </c>
      <c r="V9512">
        <f t="shared" si="1190"/>
        <v>39</v>
      </c>
      <c r="W9512">
        <f t="shared" si="1191"/>
        <v>467.99999999999994</v>
      </c>
    </row>
    <row r="9513" spans="1:23" ht="15.75" customHeight="1" x14ac:dyDescent="0.3">
      <c r="A9513" s="2" t="s">
        <v>60</v>
      </c>
      <c r="B9513" s="2">
        <v>1185732</v>
      </c>
      <c r="C9513" s="3">
        <v>44265</v>
      </c>
      <c r="D9513" s="12" t="str" cm="1">
        <f t="array" ref="D9513">_xlfn.SWITCH(WEEKDAY(C9513,2), 1, "Lundi", 2, "Mardi", 3, "Mercredi", 4, "Jeudi", 5, "Vendredi", 6, "Samedi", 7, "Dimanche", "Erreur")</f>
        <v>Mercredi</v>
      </c>
      <c r="E9513" s="2" t="s">
        <v>14</v>
      </c>
      <c r="F9513" s="2" t="s">
        <v>130</v>
      </c>
      <c r="G9513" s="2" t="s">
        <v>131</v>
      </c>
      <c r="H9513" s="4" t="s">
        <v>21</v>
      </c>
      <c r="I9513" s="5">
        <v>36</v>
      </c>
      <c r="J9513" s="6">
        <v>56</v>
      </c>
      <c r="K9513" s="7">
        <v>2016</v>
      </c>
      <c r="L9513" s="7">
        <v>786.2399999999999</v>
      </c>
      <c r="M9513" s="8">
        <v>0.38999999999999996</v>
      </c>
      <c r="N9513" s="2" t="s">
        <v>23</v>
      </c>
      <c r="O9513">
        <f t="shared" si="1184"/>
        <v>2021</v>
      </c>
      <c r="P9513">
        <f t="shared" si="1185"/>
        <v>3</v>
      </c>
      <c r="Q9513" t="str">
        <f t="shared" si="1186"/>
        <v>mars</v>
      </c>
      <c r="R9513" t="str">
        <f t="shared" si="1187"/>
        <v>Vermont</v>
      </c>
      <c r="S9513" t="str">
        <f t="shared" si="1188"/>
        <v>2021-03</v>
      </c>
      <c r="T9513">
        <f>IF(AND(COUNTIF(Calculs!$Q$2:$Q$12,$O9513)&gt;0,COUNTIF(Calculs!$S$2:$S$12,$E9513)&gt;0,COUNTIF(Calculs!$U$2:$U$12,$H9513)&gt;0),1,0)</f>
        <v>1</v>
      </c>
      <c r="U9513">
        <f t="shared" si="1189"/>
        <v>2016</v>
      </c>
      <c r="V9513">
        <f t="shared" si="1190"/>
        <v>56</v>
      </c>
      <c r="W9513">
        <f t="shared" si="1191"/>
        <v>786.2399999999999</v>
      </c>
    </row>
    <row r="9514" spans="1:23" ht="15.75" customHeight="1" x14ac:dyDescent="0.3">
      <c r="A9514" s="2" t="s">
        <v>60</v>
      </c>
      <c r="B9514" s="2">
        <v>1185732</v>
      </c>
      <c r="C9514" s="3">
        <v>44265</v>
      </c>
      <c r="D9514" s="12" t="str" cm="1">
        <f t="array" ref="D9514">_xlfn.SWITCH(WEEKDAY(C9514,2), 1, "Lundi", 2, "Mardi", 3, "Mercredi", 4, "Jeudi", 5, "Vendredi", 6, "Samedi", 7, "Dimanche", "Erreur")</f>
        <v>Mercredi</v>
      </c>
      <c r="E9514" s="2" t="s">
        <v>14</v>
      </c>
      <c r="F9514" s="2" t="s">
        <v>130</v>
      </c>
      <c r="G9514" s="2" t="s">
        <v>131</v>
      </c>
      <c r="H9514" s="4" t="s">
        <v>22</v>
      </c>
      <c r="I9514" s="5">
        <v>29</v>
      </c>
      <c r="J9514" s="6">
        <v>96</v>
      </c>
      <c r="K9514" s="7">
        <v>2784</v>
      </c>
      <c r="L9514" s="7">
        <v>1280.6399999999999</v>
      </c>
      <c r="M9514" s="8">
        <v>0.45999999999999996</v>
      </c>
      <c r="N9514" s="2" t="s">
        <v>23</v>
      </c>
      <c r="O9514">
        <f t="shared" si="1184"/>
        <v>2021</v>
      </c>
      <c r="P9514">
        <f t="shared" si="1185"/>
        <v>3</v>
      </c>
      <c r="Q9514" t="str">
        <f t="shared" si="1186"/>
        <v>mars</v>
      </c>
      <c r="R9514" t="str">
        <f t="shared" si="1187"/>
        <v>Vermont</v>
      </c>
      <c r="S9514" t="str">
        <f t="shared" si="1188"/>
        <v>2021-03</v>
      </c>
      <c r="T9514">
        <f>IF(AND(COUNTIF(Calculs!$Q$2:$Q$12,$O9514)&gt;0,COUNTIF(Calculs!$S$2:$S$12,$E9514)&gt;0,COUNTIF(Calculs!$U$2:$U$12,$H9514)&gt;0),1,0)</f>
        <v>1</v>
      </c>
      <c r="U9514">
        <f t="shared" si="1189"/>
        <v>2784</v>
      </c>
      <c r="V9514">
        <f t="shared" si="1190"/>
        <v>96</v>
      </c>
      <c r="W9514">
        <f t="shared" si="1191"/>
        <v>1280.6399999999999</v>
      </c>
    </row>
    <row r="9515" spans="1:23" ht="15.75" customHeight="1" x14ac:dyDescent="0.3">
      <c r="A9515" s="2" t="s">
        <v>60</v>
      </c>
      <c r="B9515" s="2">
        <v>1185732</v>
      </c>
      <c r="C9515" s="3">
        <v>44297</v>
      </c>
      <c r="D9515" s="12" t="str" cm="1">
        <f t="array" ref="D9515">_xlfn.SWITCH(WEEKDAY(C9515,2), 1, "Lundi", 2, "Mardi", 3, "Mercredi", 4, "Jeudi", 5, "Vendredi", 6, "Samedi", 7, "Dimanche", "Erreur")</f>
        <v>Dimanche</v>
      </c>
      <c r="E9515" s="2" t="s">
        <v>14</v>
      </c>
      <c r="F9515" s="2" t="s">
        <v>130</v>
      </c>
      <c r="G9515" s="2" t="s">
        <v>131</v>
      </c>
      <c r="H9515" s="4" t="s">
        <v>16</v>
      </c>
      <c r="I9515" s="5">
        <v>30</v>
      </c>
      <c r="J9515" s="6">
        <v>168</v>
      </c>
      <c r="K9515" s="7">
        <v>5040</v>
      </c>
      <c r="L9515" s="7">
        <v>2620.8000000000002</v>
      </c>
      <c r="M9515" s="8">
        <v>0.52</v>
      </c>
      <c r="N9515" s="2" t="s">
        <v>23</v>
      </c>
      <c r="O9515">
        <f t="shared" si="1184"/>
        <v>2021</v>
      </c>
      <c r="P9515">
        <f t="shared" si="1185"/>
        <v>4</v>
      </c>
      <c r="Q9515" t="str">
        <f t="shared" si="1186"/>
        <v>avr</v>
      </c>
      <c r="R9515" t="str">
        <f t="shared" si="1187"/>
        <v>Vermont</v>
      </c>
      <c r="S9515" t="str">
        <f t="shared" si="1188"/>
        <v>2021-04</v>
      </c>
      <c r="T9515">
        <f>IF(AND(COUNTIF(Calculs!$Q$2:$Q$12,$O9515)&gt;0,COUNTIF(Calculs!$S$2:$S$12,$E9515)&gt;0,COUNTIF(Calculs!$U$2:$U$12,$H9515)&gt;0),1,0)</f>
        <v>1</v>
      </c>
      <c r="U9515">
        <f t="shared" si="1189"/>
        <v>5040</v>
      </c>
      <c r="V9515">
        <f t="shared" si="1190"/>
        <v>168</v>
      </c>
      <c r="W9515">
        <f t="shared" si="1191"/>
        <v>2620.8000000000002</v>
      </c>
    </row>
    <row r="9516" spans="1:23" ht="15.75" customHeight="1" x14ac:dyDescent="0.3">
      <c r="A9516" s="2" t="s">
        <v>60</v>
      </c>
      <c r="B9516" s="2">
        <v>1185732</v>
      </c>
      <c r="C9516" s="3">
        <v>44297</v>
      </c>
      <c r="D9516" s="12" t="str" cm="1">
        <f t="array" ref="D9516">_xlfn.SWITCH(WEEKDAY(C9516,2), 1, "Lundi", 2, "Mardi", 3, "Mercredi", 4, "Jeudi", 5, "Vendredi", 6, "Samedi", 7, "Dimanche", "Erreur")</f>
        <v>Dimanche</v>
      </c>
      <c r="E9516" s="2" t="s">
        <v>14</v>
      </c>
      <c r="F9516" s="2" t="s">
        <v>130</v>
      </c>
      <c r="G9516" s="2" t="s">
        <v>131</v>
      </c>
      <c r="H9516" s="4" t="s">
        <v>18</v>
      </c>
      <c r="I9516" s="5">
        <v>35</v>
      </c>
      <c r="J9516" s="6">
        <v>68</v>
      </c>
      <c r="K9516" s="7">
        <v>2380</v>
      </c>
      <c r="L9516" s="7">
        <v>1118.6000000000001</v>
      </c>
      <c r="M9516" s="8">
        <v>0.47000000000000003</v>
      </c>
      <c r="N9516" s="2" t="s">
        <v>23</v>
      </c>
      <c r="O9516">
        <f t="shared" si="1184"/>
        <v>2021</v>
      </c>
      <c r="P9516">
        <f t="shared" si="1185"/>
        <v>4</v>
      </c>
      <c r="Q9516" t="str">
        <f t="shared" si="1186"/>
        <v>avr</v>
      </c>
      <c r="R9516" t="str">
        <f t="shared" si="1187"/>
        <v>Vermont</v>
      </c>
      <c r="S9516" t="str">
        <f t="shared" si="1188"/>
        <v>2021-04</v>
      </c>
      <c r="T9516">
        <f>IF(AND(COUNTIF(Calculs!$Q$2:$Q$12,$O9516)&gt;0,COUNTIF(Calculs!$S$2:$S$12,$E9516)&gt;0,COUNTIF(Calculs!$U$2:$U$12,$H9516)&gt;0),1,0)</f>
        <v>1</v>
      </c>
      <c r="U9516">
        <f t="shared" si="1189"/>
        <v>2380</v>
      </c>
      <c r="V9516">
        <f t="shared" si="1190"/>
        <v>68</v>
      </c>
      <c r="W9516">
        <f t="shared" si="1191"/>
        <v>1118.6000000000001</v>
      </c>
    </row>
    <row r="9517" spans="1:23" ht="15.75" customHeight="1" x14ac:dyDescent="0.3">
      <c r="A9517" s="2" t="s">
        <v>60</v>
      </c>
      <c r="B9517" s="2">
        <v>1185732</v>
      </c>
      <c r="C9517" s="3">
        <v>44297</v>
      </c>
      <c r="D9517" s="12" t="str" cm="1">
        <f t="array" ref="D9517">_xlfn.SWITCH(WEEKDAY(C9517,2), 1, "Lundi", 2, "Mardi", 3, "Mercredi", 4, "Jeudi", 5, "Vendredi", 6, "Samedi", 7, "Dimanche", "Erreur")</f>
        <v>Dimanche</v>
      </c>
      <c r="E9517" s="2" t="s">
        <v>14</v>
      </c>
      <c r="F9517" s="2" t="s">
        <v>130</v>
      </c>
      <c r="G9517" s="2" t="s">
        <v>131</v>
      </c>
      <c r="H9517" s="4" t="s">
        <v>19</v>
      </c>
      <c r="I9517" s="5">
        <v>25</v>
      </c>
      <c r="J9517" s="6">
        <v>74</v>
      </c>
      <c r="K9517" s="7">
        <v>1850</v>
      </c>
      <c r="L9517" s="7">
        <v>777</v>
      </c>
      <c r="M9517" s="8">
        <v>0.42</v>
      </c>
      <c r="N9517" s="2" t="s">
        <v>23</v>
      </c>
      <c r="O9517">
        <f t="shared" si="1184"/>
        <v>2021</v>
      </c>
      <c r="P9517">
        <f t="shared" si="1185"/>
        <v>4</v>
      </c>
      <c r="Q9517" t="str">
        <f t="shared" si="1186"/>
        <v>avr</v>
      </c>
      <c r="R9517" t="str">
        <f t="shared" si="1187"/>
        <v>Vermont</v>
      </c>
      <c r="S9517" t="str">
        <f t="shared" si="1188"/>
        <v>2021-04</v>
      </c>
      <c r="T9517">
        <f>IF(AND(COUNTIF(Calculs!$Q$2:$Q$12,$O9517)&gt;0,COUNTIF(Calculs!$S$2:$S$12,$E9517)&gt;0,COUNTIF(Calculs!$U$2:$U$12,$H9517)&gt;0),1,0)</f>
        <v>1</v>
      </c>
      <c r="U9517">
        <f t="shared" si="1189"/>
        <v>1850</v>
      </c>
      <c r="V9517">
        <f t="shared" si="1190"/>
        <v>74</v>
      </c>
      <c r="W9517">
        <f t="shared" si="1191"/>
        <v>777</v>
      </c>
    </row>
    <row r="9518" spans="1:23" ht="15.75" customHeight="1" x14ac:dyDescent="0.3">
      <c r="A9518" s="2" t="s">
        <v>60</v>
      </c>
      <c r="B9518" s="2">
        <v>1185732</v>
      </c>
      <c r="C9518" s="3">
        <v>44297</v>
      </c>
      <c r="D9518" s="12" t="str" cm="1">
        <f t="array" ref="D9518">_xlfn.SWITCH(WEEKDAY(C9518,2), 1, "Lundi", 2, "Mardi", 3, "Mercredi", 4, "Jeudi", 5, "Vendredi", 6, "Samedi", 7, "Dimanche", "Erreur")</f>
        <v>Dimanche</v>
      </c>
      <c r="E9518" s="2" t="s">
        <v>14</v>
      </c>
      <c r="F9518" s="2" t="s">
        <v>130</v>
      </c>
      <c r="G9518" s="2" t="s">
        <v>131</v>
      </c>
      <c r="H9518" s="4" t="s">
        <v>20</v>
      </c>
      <c r="I9518" s="5">
        <v>30</v>
      </c>
      <c r="J9518" s="6">
        <v>50</v>
      </c>
      <c r="K9518" s="7">
        <v>1500</v>
      </c>
      <c r="L9518" s="7">
        <v>600</v>
      </c>
      <c r="M9518" s="8">
        <v>0.39999999999999997</v>
      </c>
      <c r="N9518" s="2" t="s">
        <v>23</v>
      </c>
      <c r="O9518">
        <f t="shared" si="1184"/>
        <v>2021</v>
      </c>
      <c r="P9518">
        <f t="shared" si="1185"/>
        <v>4</v>
      </c>
      <c r="Q9518" t="str">
        <f t="shared" si="1186"/>
        <v>avr</v>
      </c>
      <c r="R9518" t="str">
        <f t="shared" si="1187"/>
        <v>Vermont</v>
      </c>
      <c r="S9518" t="str">
        <f t="shared" si="1188"/>
        <v>2021-04</v>
      </c>
      <c r="T9518">
        <f>IF(AND(COUNTIF(Calculs!$Q$2:$Q$12,$O9518)&gt;0,COUNTIF(Calculs!$S$2:$S$12,$E9518)&gt;0,COUNTIF(Calculs!$U$2:$U$12,$H9518)&gt;0),1,0)</f>
        <v>1</v>
      </c>
      <c r="U9518">
        <f t="shared" si="1189"/>
        <v>1500</v>
      </c>
      <c r="V9518">
        <f t="shared" si="1190"/>
        <v>50</v>
      </c>
      <c r="W9518">
        <f t="shared" si="1191"/>
        <v>600</v>
      </c>
    </row>
    <row r="9519" spans="1:23" ht="15.75" customHeight="1" x14ac:dyDescent="0.3">
      <c r="A9519" s="2" t="s">
        <v>60</v>
      </c>
      <c r="B9519" s="2">
        <v>1185732</v>
      </c>
      <c r="C9519" s="3">
        <v>44297</v>
      </c>
      <c r="D9519" s="12" t="str" cm="1">
        <f t="array" ref="D9519">_xlfn.SWITCH(WEEKDAY(C9519,2), 1, "Lundi", 2, "Mardi", 3, "Mercredi", 4, "Jeudi", 5, "Vendredi", 6, "Samedi", 7, "Dimanche", "Erreur")</f>
        <v>Dimanche</v>
      </c>
      <c r="E9519" s="2" t="s">
        <v>14</v>
      </c>
      <c r="F9519" s="2" t="s">
        <v>130</v>
      </c>
      <c r="G9519" s="2" t="s">
        <v>131</v>
      </c>
      <c r="H9519" s="4" t="s">
        <v>21</v>
      </c>
      <c r="I9519" s="5">
        <v>41</v>
      </c>
      <c r="J9519" s="6">
        <v>53</v>
      </c>
      <c r="K9519" s="7">
        <v>2173</v>
      </c>
      <c r="L9519" s="7">
        <v>912.66</v>
      </c>
      <c r="M9519" s="8">
        <v>0.42</v>
      </c>
      <c r="N9519" s="2" t="s">
        <v>23</v>
      </c>
      <c r="O9519">
        <f t="shared" si="1184"/>
        <v>2021</v>
      </c>
      <c r="P9519">
        <f t="shared" si="1185"/>
        <v>4</v>
      </c>
      <c r="Q9519" t="str">
        <f t="shared" si="1186"/>
        <v>avr</v>
      </c>
      <c r="R9519" t="str">
        <f t="shared" si="1187"/>
        <v>Vermont</v>
      </c>
      <c r="S9519" t="str">
        <f t="shared" si="1188"/>
        <v>2021-04</v>
      </c>
      <c r="T9519">
        <f>IF(AND(COUNTIF(Calculs!$Q$2:$Q$12,$O9519)&gt;0,COUNTIF(Calculs!$S$2:$S$12,$E9519)&gt;0,COUNTIF(Calculs!$U$2:$U$12,$H9519)&gt;0),1,0)</f>
        <v>1</v>
      </c>
      <c r="U9519">
        <f t="shared" si="1189"/>
        <v>2173</v>
      </c>
      <c r="V9519">
        <f t="shared" si="1190"/>
        <v>53</v>
      </c>
      <c r="W9519">
        <f t="shared" si="1191"/>
        <v>912.66</v>
      </c>
    </row>
    <row r="9520" spans="1:23" ht="15.75" customHeight="1" x14ac:dyDescent="0.3">
      <c r="A9520" s="2" t="s">
        <v>60</v>
      </c>
      <c r="B9520" s="2">
        <v>1185732</v>
      </c>
      <c r="C9520" s="3">
        <v>44297</v>
      </c>
      <c r="D9520" s="12" t="str" cm="1">
        <f t="array" ref="D9520">_xlfn.SWITCH(WEEKDAY(C9520,2), 1, "Lundi", 2, "Mardi", 3, "Mercredi", 4, "Jeudi", 5, "Vendredi", 6, "Samedi", 7, "Dimanche", "Erreur")</f>
        <v>Dimanche</v>
      </c>
      <c r="E9520" s="2" t="s">
        <v>14</v>
      </c>
      <c r="F9520" s="2" t="s">
        <v>130</v>
      </c>
      <c r="G9520" s="2" t="s">
        <v>131</v>
      </c>
      <c r="H9520" s="4" t="s">
        <v>22</v>
      </c>
      <c r="I9520" s="5">
        <v>36</v>
      </c>
      <c r="J9520" s="6">
        <v>90</v>
      </c>
      <c r="K9520" s="7">
        <v>3240</v>
      </c>
      <c r="L9520" s="7">
        <v>1425.6</v>
      </c>
      <c r="M9520" s="8">
        <v>0.43999999999999995</v>
      </c>
      <c r="N9520" s="2" t="s">
        <v>23</v>
      </c>
      <c r="O9520">
        <f t="shared" si="1184"/>
        <v>2021</v>
      </c>
      <c r="P9520">
        <f t="shared" si="1185"/>
        <v>4</v>
      </c>
      <c r="Q9520" t="str">
        <f t="shared" si="1186"/>
        <v>avr</v>
      </c>
      <c r="R9520" t="str">
        <f t="shared" si="1187"/>
        <v>Vermont</v>
      </c>
      <c r="S9520" t="str">
        <f t="shared" si="1188"/>
        <v>2021-04</v>
      </c>
      <c r="T9520">
        <f>IF(AND(COUNTIF(Calculs!$Q$2:$Q$12,$O9520)&gt;0,COUNTIF(Calculs!$S$2:$S$12,$E9520)&gt;0,COUNTIF(Calculs!$U$2:$U$12,$H9520)&gt;0),1,0)</f>
        <v>1</v>
      </c>
      <c r="U9520">
        <f t="shared" si="1189"/>
        <v>3240</v>
      </c>
      <c r="V9520">
        <f t="shared" si="1190"/>
        <v>90</v>
      </c>
      <c r="W9520">
        <f t="shared" si="1191"/>
        <v>1425.6</v>
      </c>
    </row>
    <row r="9521" spans="1:23" ht="15.75" customHeight="1" x14ac:dyDescent="0.3">
      <c r="A9521" s="2" t="s">
        <v>60</v>
      </c>
      <c r="B9521" s="2">
        <v>1185732</v>
      </c>
      <c r="C9521" s="3">
        <v>44326</v>
      </c>
      <c r="D9521" s="12" t="str" cm="1">
        <f t="array" ref="D9521">_xlfn.SWITCH(WEEKDAY(C9521,2), 1, "Lundi", 2, "Mardi", 3, "Mercredi", 4, "Jeudi", 5, "Vendredi", 6, "Samedi", 7, "Dimanche", "Erreur")</f>
        <v>Lundi</v>
      </c>
      <c r="E9521" s="2" t="s">
        <v>14</v>
      </c>
      <c r="F9521" s="2" t="s">
        <v>130</v>
      </c>
      <c r="G9521" s="2" t="s">
        <v>131</v>
      </c>
      <c r="H9521" s="4" t="s">
        <v>16</v>
      </c>
      <c r="I9521" s="5">
        <v>48</v>
      </c>
      <c r="J9521" s="6">
        <v>177</v>
      </c>
      <c r="K9521" s="7">
        <v>8496</v>
      </c>
      <c r="L9521" s="7">
        <v>4332.96</v>
      </c>
      <c r="M9521" s="8">
        <v>0.51</v>
      </c>
      <c r="N9521" s="2" t="s">
        <v>23</v>
      </c>
      <c r="O9521">
        <f t="shared" si="1184"/>
        <v>2021</v>
      </c>
      <c r="P9521">
        <f t="shared" si="1185"/>
        <v>5</v>
      </c>
      <c r="Q9521" t="str">
        <f t="shared" si="1186"/>
        <v>mai</v>
      </c>
      <c r="R9521" t="str">
        <f t="shared" si="1187"/>
        <v>Vermont</v>
      </c>
      <c r="S9521" t="str">
        <f t="shared" si="1188"/>
        <v>2021-05</v>
      </c>
      <c r="T9521">
        <f>IF(AND(COUNTIF(Calculs!$Q$2:$Q$12,$O9521)&gt;0,COUNTIF(Calculs!$S$2:$S$12,$E9521)&gt;0,COUNTIF(Calculs!$U$2:$U$12,$H9521)&gt;0),1,0)</f>
        <v>1</v>
      </c>
      <c r="U9521">
        <f t="shared" si="1189"/>
        <v>8496</v>
      </c>
      <c r="V9521">
        <f t="shared" si="1190"/>
        <v>177</v>
      </c>
      <c r="W9521">
        <f t="shared" si="1191"/>
        <v>4332.96</v>
      </c>
    </row>
    <row r="9522" spans="1:23" ht="15.75" customHeight="1" x14ac:dyDescent="0.3">
      <c r="A9522" s="2" t="s">
        <v>60</v>
      </c>
      <c r="B9522" s="2">
        <v>1185732</v>
      </c>
      <c r="C9522" s="3">
        <v>44326</v>
      </c>
      <c r="D9522" s="12" t="str" cm="1">
        <f t="array" ref="D9522">_xlfn.SWITCH(WEEKDAY(C9522,2), 1, "Lundi", 2, "Mardi", 3, "Mercredi", 4, "Jeudi", 5, "Vendredi", 6, "Samedi", 7, "Dimanche", "Erreur")</f>
        <v>Lundi</v>
      </c>
      <c r="E9522" s="2" t="s">
        <v>14</v>
      </c>
      <c r="F9522" s="2" t="s">
        <v>130</v>
      </c>
      <c r="G9522" s="2" t="s">
        <v>131</v>
      </c>
      <c r="H9522" s="4" t="s">
        <v>18</v>
      </c>
      <c r="I9522" s="5">
        <v>41</v>
      </c>
      <c r="J9522" s="6">
        <v>94</v>
      </c>
      <c r="K9522" s="7">
        <v>3854</v>
      </c>
      <c r="L9522" s="7">
        <v>1965.54</v>
      </c>
      <c r="M9522" s="8">
        <v>0.51</v>
      </c>
      <c r="N9522" s="2" t="s">
        <v>23</v>
      </c>
      <c r="O9522">
        <f t="shared" si="1184"/>
        <v>2021</v>
      </c>
      <c r="P9522">
        <f t="shared" si="1185"/>
        <v>5</v>
      </c>
      <c r="Q9522" t="str">
        <f t="shared" si="1186"/>
        <v>mai</v>
      </c>
      <c r="R9522" t="str">
        <f t="shared" si="1187"/>
        <v>Vermont</v>
      </c>
      <c r="S9522" t="str">
        <f t="shared" si="1188"/>
        <v>2021-05</v>
      </c>
      <c r="T9522">
        <f>IF(AND(COUNTIF(Calculs!$Q$2:$Q$12,$O9522)&gt;0,COUNTIF(Calculs!$S$2:$S$12,$E9522)&gt;0,COUNTIF(Calculs!$U$2:$U$12,$H9522)&gt;0),1,0)</f>
        <v>1</v>
      </c>
      <c r="U9522">
        <f t="shared" si="1189"/>
        <v>3854</v>
      </c>
      <c r="V9522">
        <f t="shared" si="1190"/>
        <v>94</v>
      </c>
      <c r="W9522">
        <f t="shared" si="1191"/>
        <v>1965.54</v>
      </c>
    </row>
    <row r="9523" spans="1:23" ht="15.75" customHeight="1" x14ac:dyDescent="0.3">
      <c r="A9523" s="2" t="s">
        <v>60</v>
      </c>
      <c r="B9523" s="2">
        <v>1185732</v>
      </c>
      <c r="C9523" s="3">
        <v>44326</v>
      </c>
      <c r="D9523" s="12" t="str" cm="1">
        <f t="array" ref="D9523">_xlfn.SWITCH(WEEKDAY(C9523,2), 1, "Lundi", 2, "Mardi", 3, "Mercredi", 4, "Jeudi", 5, "Vendredi", 6, "Samedi", 7, "Dimanche", "Erreur")</f>
        <v>Lundi</v>
      </c>
      <c r="E9523" s="2" t="s">
        <v>14</v>
      </c>
      <c r="F9523" s="2" t="s">
        <v>130</v>
      </c>
      <c r="G9523" s="2" t="s">
        <v>131</v>
      </c>
      <c r="H9523" s="4" t="s">
        <v>19</v>
      </c>
      <c r="I9523" s="5">
        <v>37</v>
      </c>
      <c r="J9523" s="6">
        <v>96</v>
      </c>
      <c r="K9523" s="7">
        <v>3552</v>
      </c>
      <c r="L9523" s="7">
        <v>1314.24</v>
      </c>
      <c r="M9523" s="8">
        <v>0.37</v>
      </c>
      <c r="N9523" s="2" t="s">
        <v>23</v>
      </c>
      <c r="O9523">
        <f t="shared" si="1184"/>
        <v>2021</v>
      </c>
      <c r="P9523">
        <f t="shared" si="1185"/>
        <v>5</v>
      </c>
      <c r="Q9523" t="str">
        <f t="shared" si="1186"/>
        <v>mai</v>
      </c>
      <c r="R9523" t="str">
        <f t="shared" si="1187"/>
        <v>Vermont</v>
      </c>
      <c r="S9523" t="str">
        <f t="shared" si="1188"/>
        <v>2021-05</v>
      </c>
      <c r="T9523">
        <f>IF(AND(COUNTIF(Calculs!$Q$2:$Q$12,$O9523)&gt;0,COUNTIF(Calculs!$S$2:$S$12,$E9523)&gt;0,COUNTIF(Calculs!$U$2:$U$12,$H9523)&gt;0),1,0)</f>
        <v>1</v>
      </c>
      <c r="U9523">
        <f t="shared" si="1189"/>
        <v>3552</v>
      </c>
      <c r="V9523">
        <f t="shared" si="1190"/>
        <v>96</v>
      </c>
      <c r="W9523">
        <f t="shared" si="1191"/>
        <v>1314.24</v>
      </c>
    </row>
    <row r="9524" spans="1:23" ht="15.75" customHeight="1" x14ac:dyDescent="0.3">
      <c r="A9524" s="2" t="s">
        <v>60</v>
      </c>
      <c r="B9524" s="2">
        <v>1185732</v>
      </c>
      <c r="C9524" s="3">
        <v>44326</v>
      </c>
      <c r="D9524" s="12" t="str" cm="1">
        <f t="array" ref="D9524">_xlfn.SWITCH(WEEKDAY(C9524,2), 1, "Lundi", 2, "Mardi", 3, "Mercredi", 4, "Jeudi", 5, "Vendredi", 6, "Samedi", 7, "Dimanche", "Erreur")</f>
        <v>Lundi</v>
      </c>
      <c r="E9524" s="2" t="s">
        <v>14</v>
      </c>
      <c r="F9524" s="2" t="s">
        <v>130</v>
      </c>
      <c r="G9524" s="2" t="s">
        <v>131</v>
      </c>
      <c r="H9524" s="4" t="s">
        <v>20</v>
      </c>
      <c r="I9524" s="5">
        <v>40</v>
      </c>
      <c r="J9524" s="6">
        <v>83</v>
      </c>
      <c r="K9524" s="7">
        <v>3320</v>
      </c>
      <c r="L9524" s="7">
        <v>1328</v>
      </c>
      <c r="M9524" s="8">
        <v>0.39999999999999997</v>
      </c>
      <c r="N9524" s="2" t="s">
        <v>23</v>
      </c>
      <c r="O9524">
        <f t="shared" si="1184"/>
        <v>2021</v>
      </c>
      <c r="P9524">
        <f t="shared" si="1185"/>
        <v>5</v>
      </c>
      <c r="Q9524" t="str">
        <f t="shared" si="1186"/>
        <v>mai</v>
      </c>
      <c r="R9524" t="str">
        <f t="shared" si="1187"/>
        <v>Vermont</v>
      </c>
      <c r="S9524" t="str">
        <f t="shared" si="1188"/>
        <v>2021-05</v>
      </c>
      <c r="T9524">
        <f>IF(AND(COUNTIF(Calculs!$Q$2:$Q$12,$O9524)&gt;0,COUNTIF(Calculs!$S$2:$S$12,$E9524)&gt;0,COUNTIF(Calculs!$U$2:$U$12,$H9524)&gt;0),1,0)</f>
        <v>1</v>
      </c>
      <c r="U9524">
        <f t="shared" si="1189"/>
        <v>3320</v>
      </c>
      <c r="V9524">
        <f t="shared" si="1190"/>
        <v>83</v>
      </c>
      <c r="W9524">
        <f t="shared" si="1191"/>
        <v>1328</v>
      </c>
    </row>
    <row r="9525" spans="1:23" ht="15.75" customHeight="1" x14ac:dyDescent="0.3">
      <c r="A9525" s="2" t="s">
        <v>60</v>
      </c>
      <c r="B9525" s="2">
        <v>1185732</v>
      </c>
      <c r="C9525" s="3">
        <v>44326</v>
      </c>
      <c r="D9525" s="12" t="str" cm="1">
        <f t="array" ref="D9525">_xlfn.SWITCH(WEEKDAY(C9525,2), 1, "Lundi", 2, "Mardi", 3, "Mercredi", 4, "Jeudi", 5, "Vendredi", 6, "Samedi", 7, "Dimanche", "Erreur")</f>
        <v>Lundi</v>
      </c>
      <c r="E9525" s="2" t="s">
        <v>14</v>
      </c>
      <c r="F9525" s="2" t="s">
        <v>130</v>
      </c>
      <c r="G9525" s="2" t="s">
        <v>131</v>
      </c>
      <c r="H9525" s="4" t="s">
        <v>21</v>
      </c>
      <c r="I9525" s="5">
        <v>46</v>
      </c>
      <c r="J9525" s="6">
        <v>91</v>
      </c>
      <c r="K9525" s="7">
        <v>4186</v>
      </c>
      <c r="L9525" s="7">
        <v>1716.26</v>
      </c>
      <c r="M9525" s="8">
        <v>0.41</v>
      </c>
      <c r="N9525" s="2" t="s">
        <v>23</v>
      </c>
      <c r="O9525">
        <f t="shared" si="1184"/>
        <v>2021</v>
      </c>
      <c r="P9525">
        <f t="shared" si="1185"/>
        <v>5</v>
      </c>
      <c r="Q9525" t="str">
        <f t="shared" si="1186"/>
        <v>mai</v>
      </c>
      <c r="R9525" t="str">
        <f t="shared" si="1187"/>
        <v>Vermont</v>
      </c>
      <c r="S9525" t="str">
        <f t="shared" si="1188"/>
        <v>2021-05</v>
      </c>
      <c r="T9525">
        <f>IF(AND(COUNTIF(Calculs!$Q$2:$Q$12,$O9525)&gt;0,COUNTIF(Calculs!$S$2:$S$12,$E9525)&gt;0,COUNTIF(Calculs!$U$2:$U$12,$H9525)&gt;0),1,0)</f>
        <v>1</v>
      </c>
      <c r="U9525">
        <f t="shared" si="1189"/>
        <v>4186</v>
      </c>
      <c r="V9525">
        <f t="shared" si="1190"/>
        <v>91</v>
      </c>
      <c r="W9525">
        <f t="shared" si="1191"/>
        <v>1716.26</v>
      </c>
    </row>
    <row r="9526" spans="1:23" ht="15.75" customHeight="1" x14ac:dyDescent="0.3">
      <c r="A9526" s="2" t="s">
        <v>60</v>
      </c>
      <c r="B9526" s="2">
        <v>1185732</v>
      </c>
      <c r="C9526" s="3">
        <v>44326</v>
      </c>
      <c r="D9526" s="12" t="str" cm="1">
        <f t="array" ref="D9526">_xlfn.SWITCH(WEEKDAY(C9526,2), 1, "Lundi", 2, "Mardi", 3, "Mercredi", 4, "Jeudi", 5, "Vendredi", 6, "Samedi", 7, "Dimanche", "Erreur")</f>
        <v>Lundi</v>
      </c>
      <c r="E9526" s="2" t="s">
        <v>14</v>
      </c>
      <c r="F9526" s="2" t="s">
        <v>130</v>
      </c>
      <c r="G9526" s="2" t="s">
        <v>131</v>
      </c>
      <c r="H9526" s="4" t="s">
        <v>22</v>
      </c>
      <c r="I9526" s="5">
        <v>47</v>
      </c>
      <c r="J9526" s="6">
        <v>120</v>
      </c>
      <c r="K9526" s="7">
        <v>5640</v>
      </c>
      <c r="L9526" s="7">
        <v>2594.3999999999996</v>
      </c>
      <c r="M9526" s="8">
        <v>0.45999999999999996</v>
      </c>
      <c r="N9526" s="2" t="s">
        <v>23</v>
      </c>
      <c r="O9526">
        <f t="shared" si="1184"/>
        <v>2021</v>
      </c>
      <c r="P9526">
        <f t="shared" si="1185"/>
        <v>5</v>
      </c>
      <c r="Q9526" t="str">
        <f t="shared" si="1186"/>
        <v>mai</v>
      </c>
      <c r="R9526" t="str">
        <f t="shared" si="1187"/>
        <v>Vermont</v>
      </c>
      <c r="S9526" t="str">
        <f t="shared" si="1188"/>
        <v>2021-05</v>
      </c>
      <c r="T9526">
        <f>IF(AND(COUNTIF(Calculs!$Q$2:$Q$12,$O9526)&gt;0,COUNTIF(Calculs!$S$2:$S$12,$E9526)&gt;0,COUNTIF(Calculs!$U$2:$U$12,$H9526)&gt;0),1,0)</f>
        <v>1</v>
      </c>
      <c r="U9526">
        <f t="shared" si="1189"/>
        <v>5640</v>
      </c>
      <c r="V9526">
        <f t="shared" si="1190"/>
        <v>120</v>
      </c>
      <c r="W9526">
        <f t="shared" si="1191"/>
        <v>2594.3999999999996</v>
      </c>
    </row>
    <row r="9527" spans="1:23" ht="15.75" customHeight="1" x14ac:dyDescent="0.3">
      <c r="A9527" s="2" t="s">
        <v>60</v>
      </c>
      <c r="B9527" s="2">
        <v>1185732</v>
      </c>
      <c r="C9527" s="3">
        <v>44359</v>
      </c>
      <c r="D9527" s="12" t="str" cm="1">
        <f t="array" ref="D9527">_xlfn.SWITCH(WEEKDAY(C9527,2), 1, "Lundi", 2, "Mardi", 3, "Mercredi", 4, "Jeudi", 5, "Vendredi", 6, "Samedi", 7, "Dimanche", "Erreur")</f>
        <v>Samedi</v>
      </c>
      <c r="E9527" s="2" t="s">
        <v>14</v>
      </c>
      <c r="F9527" s="2" t="s">
        <v>130</v>
      </c>
      <c r="G9527" s="2" t="s">
        <v>131</v>
      </c>
      <c r="H9527" s="4" t="s">
        <v>16</v>
      </c>
      <c r="I9527" s="5">
        <v>47</v>
      </c>
      <c r="J9527" s="6">
        <v>195</v>
      </c>
      <c r="K9527" s="7">
        <v>9165</v>
      </c>
      <c r="L9527" s="7">
        <v>4490.8500000000004</v>
      </c>
      <c r="M9527" s="8">
        <v>0.49</v>
      </c>
      <c r="N9527" s="2" t="s">
        <v>23</v>
      </c>
      <c r="O9527">
        <f t="shared" si="1184"/>
        <v>2021</v>
      </c>
      <c r="P9527">
        <f t="shared" si="1185"/>
        <v>6</v>
      </c>
      <c r="Q9527" t="str">
        <f t="shared" si="1186"/>
        <v>juin</v>
      </c>
      <c r="R9527" t="str">
        <f t="shared" si="1187"/>
        <v>Vermont</v>
      </c>
      <c r="S9527" t="str">
        <f t="shared" si="1188"/>
        <v>2021-06</v>
      </c>
      <c r="T9527">
        <f>IF(AND(COUNTIF(Calculs!$Q$2:$Q$12,$O9527)&gt;0,COUNTIF(Calculs!$S$2:$S$12,$E9527)&gt;0,COUNTIF(Calculs!$U$2:$U$12,$H9527)&gt;0),1,0)</f>
        <v>1</v>
      </c>
      <c r="U9527">
        <f t="shared" si="1189"/>
        <v>9165</v>
      </c>
      <c r="V9527">
        <f t="shared" si="1190"/>
        <v>195</v>
      </c>
      <c r="W9527">
        <f t="shared" si="1191"/>
        <v>4490.8500000000004</v>
      </c>
    </row>
    <row r="9528" spans="1:23" ht="15.75" customHeight="1" x14ac:dyDescent="0.3">
      <c r="A9528" s="2" t="s">
        <v>60</v>
      </c>
      <c r="B9528" s="2">
        <v>1185732</v>
      </c>
      <c r="C9528" s="3">
        <v>44359</v>
      </c>
      <c r="D9528" s="12" t="str" cm="1">
        <f t="array" ref="D9528">_xlfn.SWITCH(WEEKDAY(C9528,2), 1, "Lundi", 2, "Mardi", 3, "Mercredi", 4, "Jeudi", 5, "Vendredi", 6, "Samedi", 7, "Dimanche", "Erreur")</f>
        <v>Samedi</v>
      </c>
      <c r="E9528" s="2" t="s">
        <v>14</v>
      </c>
      <c r="F9528" s="2" t="s">
        <v>130</v>
      </c>
      <c r="G9528" s="2" t="s">
        <v>131</v>
      </c>
      <c r="H9528" s="4" t="s">
        <v>18</v>
      </c>
      <c r="I9528" s="5">
        <v>44</v>
      </c>
      <c r="J9528" s="6">
        <v>120</v>
      </c>
      <c r="K9528" s="7">
        <v>5280</v>
      </c>
      <c r="L9528" s="7">
        <v>2640</v>
      </c>
      <c r="M9528" s="8">
        <v>0.5</v>
      </c>
      <c r="N9528" s="2" t="s">
        <v>23</v>
      </c>
      <c r="O9528">
        <f t="shared" si="1184"/>
        <v>2021</v>
      </c>
      <c r="P9528">
        <f t="shared" si="1185"/>
        <v>6</v>
      </c>
      <c r="Q9528" t="str">
        <f t="shared" si="1186"/>
        <v>juin</v>
      </c>
      <c r="R9528" t="str">
        <f t="shared" si="1187"/>
        <v>Vermont</v>
      </c>
      <c r="S9528" t="str">
        <f t="shared" si="1188"/>
        <v>2021-06</v>
      </c>
      <c r="T9528">
        <f>IF(AND(COUNTIF(Calculs!$Q$2:$Q$12,$O9528)&gt;0,COUNTIF(Calculs!$S$2:$S$12,$E9528)&gt;0,COUNTIF(Calculs!$U$2:$U$12,$H9528)&gt;0),1,0)</f>
        <v>1</v>
      </c>
      <c r="U9528">
        <f t="shared" si="1189"/>
        <v>5280</v>
      </c>
      <c r="V9528">
        <f t="shared" si="1190"/>
        <v>120</v>
      </c>
      <c r="W9528">
        <f t="shared" si="1191"/>
        <v>2640</v>
      </c>
    </row>
    <row r="9529" spans="1:23" ht="15.75" customHeight="1" x14ac:dyDescent="0.3">
      <c r="A9529" s="2" t="s">
        <v>60</v>
      </c>
      <c r="B9529" s="2">
        <v>1185732</v>
      </c>
      <c r="C9529" s="3">
        <v>44359</v>
      </c>
      <c r="D9529" s="12" t="str" cm="1">
        <f t="array" ref="D9529">_xlfn.SWITCH(WEEKDAY(C9529,2), 1, "Lundi", 2, "Mardi", 3, "Mercredi", 4, "Jeudi", 5, "Vendredi", 6, "Samedi", 7, "Dimanche", "Erreur")</f>
        <v>Samedi</v>
      </c>
      <c r="E9529" s="2" t="s">
        <v>14</v>
      </c>
      <c r="F9529" s="2" t="s">
        <v>130</v>
      </c>
      <c r="G9529" s="2" t="s">
        <v>131</v>
      </c>
      <c r="H9529" s="4" t="s">
        <v>19</v>
      </c>
      <c r="I9529" s="5">
        <v>35</v>
      </c>
      <c r="J9529" s="6">
        <v>104</v>
      </c>
      <c r="K9529" s="7">
        <v>3640</v>
      </c>
      <c r="L9529" s="7">
        <v>1419.6</v>
      </c>
      <c r="M9529" s="8">
        <v>0.38999999999999996</v>
      </c>
      <c r="N9529" s="2" t="s">
        <v>23</v>
      </c>
      <c r="O9529">
        <f t="shared" si="1184"/>
        <v>2021</v>
      </c>
      <c r="P9529">
        <f t="shared" si="1185"/>
        <v>6</v>
      </c>
      <c r="Q9529" t="str">
        <f t="shared" si="1186"/>
        <v>juin</v>
      </c>
      <c r="R9529" t="str">
        <f t="shared" si="1187"/>
        <v>Vermont</v>
      </c>
      <c r="S9529" t="str">
        <f t="shared" si="1188"/>
        <v>2021-06</v>
      </c>
      <c r="T9529">
        <f>IF(AND(COUNTIF(Calculs!$Q$2:$Q$12,$O9529)&gt;0,COUNTIF(Calculs!$S$2:$S$12,$E9529)&gt;0,COUNTIF(Calculs!$U$2:$U$12,$H9529)&gt;0),1,0)</f>
        <v>1</v>
      </c>
      <c r="U9529">
        <f t="shared" si="1189"/>
        <v>3640</v>
      </c>
      <c r="V9529">
        <f t="shared" si="1190"/>
        <v>104</v>
      </c>
      <c r="W9529">
        <f t="shared" si="1191"/>
        <v>1419.6</v>
      </c>
    </row>
    <row r="9530" spans="1:23" ht="15.75" customHeight="1" x14ac:dyDescent="0.3">
      <c r="A9530" s="2" t="s">
        <v>60</v>
      </c>
      <c r="B9530" s="2">
        <v>1185732</v>
      </c>
      <c r="C9530" s="3">
        <v>44359</v>
      </c>
      <c r="D9530" s="12" t="str" cm="1">
        <f t="array" ref="D9530">_xlfn.SWITCH(WEEKDAY(C9530,2), 1, "Lundi", 2, "Mardi", 3, "Mercredi", 4, "Jeudi", 5, "Vendredi", 6, "Samedi", 7, "Dimanche", "Erreur")</f>
        <v>Samedi</v>
      </c>
      <c r="E9530" s="2" t="s">
        <v>14</v>
      </c>
      <c r="F9530" s="2" t="s">
        <v>130</v>
      </c>
      <c r="G9530" s="2" t="s">
        <v>131</v>
      </c>
      <c r="H9530" s="4" t="s">
        <v>20</v>
      </c>
      <c r="I9530" s="5">
        <v>38</v>
      </c>
      <c r="J9530" s="6">
        <v>102</v>
      </c>
      <c r="K9530" s="7">
        <v>3876</v>
      </c>
      <c r="L9530" s="7">
        <v>1550.3999999999999</v>
      </c>
      <c r="M9530" s="8">
        <v>0.39999999999999997</v>
      </c>
      <c r="N9530" s="2" t="s">
        <v>23</v>
      </c>
      <c r="O9530">
        <f t="shared" si="1184"/>
        <v>2021</v>
      </c>
      <c r="P9530">
        <f t="shared" si="1185"/>
        <v>6</v>
      </c>
      <c r="Q9530" t="str">
        <f t="shared" si="1186"/>
        <v>juin</v>
      </c>
      <c r="R9530" t="str">
        <f t="shared" si="1187"/>
        <v>Vermont</v>
      </c>
      <c r="S9530" t="str">
        <f t="shared" si="1188"/>
        <v>2021-06</v>
      </c>
      <c r="T9530">
        <f>IF(AND(COUNTIF(Calculs!$Q$2:$Q$12,$O9530)&gt;0,COUNTIF(Calculs!$S$2:$S$12,$E9530)&gt;0,COUNTIF(Calculs!$U$2:$U$12,$H9530)&gt;0),1,0)</f>
        <v>1</v>
      </c>
      <c r="U9530">
        <f t="shared" si="1189"/>
        <v>3876</v>
      </c>
      <c r="V9530">
        <f t="shared" si="1190"/>
        <v>102</v>
      </c>
      <c r="W9530">
        <f t="shared" si="1191"/>
        <v>1550.3999999999999</v>
      </c>
    </row>
    <row r="9531" spans="1:23" ht="15.75" customHeight="1" x14ac:dyDescent="0.3">
      <c r="A9531" s="2" t="s">
        <v>60</v>
      </c>
      <c r="B9531" s="2">
        <v>1185732</v>
      </c>
      <c r="C9531" s="3">
        <v>44359</v>
      </c>
      <c r="D9531" s="12" t="str" cm="1">
        <f t="array" ref="D9531">_xlfn.SWITCH(WEEKDAY(C9531,2), 1, "Lundi", 2, "Mardi", 3, "Mercredi", 4, "Jeudi", 5, "Vendredi", 6, "Samedi", 7, "Dimanche", "Erreur")</f>
        <v>Samedi</v>
      </c>
      <c r="E9531" s="2" t="s">
        <v>14</v>
      </c>
      <c r="F9531" s="2" t="s">
        <v>130</v>
      </c>
      <c r="G9531" s="2" t="s">
        <v>131</v>
      </c>
      <c r="H9531" s="4" t="s">
        <v>21</v>
      </c>
      <c r="I9531" s="5">
        <v>44</v>
      </c>
      <c r="J9531" s="6">
        <v>105</v>
      </c>
      <c r="K9531" s="7">
        <v>4620</v>
      </c>
      <c r="L9531" s="7">
        <v>1894.1999999999998</v>
      </c>
      <c r="M9531" s="8">
        <v>0.41</v>
      </c>
      <c r="N9531" s="2" t="s">
        <v>23</v>
      </c>
      <c r="O9531">
        <f t="shared" si="1184"/>
        <v>2021</v>
      </c>
      <c r="P9531">
        <f t="shared" si="1185"/>
        <v>6</v>
      </c>
      <c r="Q9531" t="str">
        <f t="shared" si="1186"/>
        <v>juin</v>
      </c>
      <c r="R9531" t="str">
        <f t="shared" si="1187"/>
        <v>Vermont</v>
      </c>
      <c r="S9531" t="str">
        <f t="shared" si="1188"/>
        <v>2021-06</v>
      </c>
      <c r="T9531">
        <f>IF(AND(COUNTIF(Calculs!$Q$2:$Q$12,$O9531)&gt;0,COUNTIF(Calculs!$S$2:$S$12,$E9531)&gt;0,COUNTIF(Calculs!$U$2:$U$12,$H9531)&gt;0),1,0)</f>
        <v>1</v>
      </c>
      <c r="U9531">
        <f t="shared" si="1189"/>
        <v>4620</v>
      </c>
      <c r="V9531">
        <f t="shared" si="1190"/>
        <v>105</v>
      </c>
      <c r="W9531">
        <f t="shared" si="1191"/>
        <v>1894.1999999999998</v>
      </c>
    </row>
    <row r="9532" spans="1:23" ht="15.75" customHeight="1" x14ac:dyDescent="0.3">
      <c r="A9532" s="2" t="s">
        <v>60</v>
      </c>
      <c r="B9532" s="2">
        <v>1185732</v>
      </c>
      <c r="C9532" s="3">
        <v>44359</v>
      </c>
      <c r="D9532" s="12" t="str" cm="1">
        <f t="array" ref="D9532">_xlfn.SWITCH(WEEKDAY(C9532,2), 1, "Lundi", 2, "Mardi", 3, "Mercredi", 4, "Jeudi", 5, "Vendredi", 6, "Samedi", 7, "Dimanche", "Erreur")</f>
        <v>Samedi</v>
      </c>
      <c r="E9532" s="2" t="s">
        <v>14</v>
      </c>
      <c r="F9532" s="2" t="s">
        <v>130</v>
      </c>
      <c r="G9532" s="2" t="s">
        <v>131</v>
      </c>
      <c r="H9532" s="4" t="s">
        <v>22</v>
      </c>
      <c r="I9532" s="5">
        <v>49</v>
      </c>
      <c r="J9532" s="6">
        <v>158</v>
      </c>
      <c r="K9532" s="7">
        <v>7742</v>
      </c>
      <c r="L9532" s="7">
        <v>3483.8999999999996</v>
      </c>
      <c r="M9532" s="8">
        <v>0.44999999999999996</v>
      </c>
      <c r="N9532" s="2" t="s">
        <v>23</v>
      </c>
      <c r="O9532">
        <f t="shared" si="1184"/>
        <v>2021</v>
      </c>
      <c r="P9532">
        <f t="shared" si="1185"/>
        <v>6</v>
      </c>
      <c r="Q9532" t="str">
        <f t="shared" si="1186"/>
        <v>juin</v>
      </c>
      <c r="R9532" t="str">
        <f t="shared" si="1187"/>
        <v>Vermont</v>
      </c>
      <c r="S9532" t="str">
        <f t="shared" si="1188"/>
        <v>2021-06</v>
      </c>
      <c r="T9532">
        <f>IF(AND(COUNTIF(Calculs!$Q$2:$Q$12,$O9532)&gt;0,COUNTIF(Calculs!$S$2:$S$12,$E9532)&gt;0,COUNTIF(Calculs!$U$2:$U$12,$H9532)&gt;0),1,0)</f>
        <v>1</v>
      </c>
      <c r="U9532">
        <f t="shared" si="1189"/>
        <v>7742</v>
      </c>
      <c r="V9532">
        <f t="shared" si="1190"/>
        <v>158</v>
      </c>
      <c r="W9532">
        <f t="shared" si="1191"/>
        <v>3483.8999999999996</v>
      </c>
    </row>
    <row r="9533" spans="1:23" ht="15.75" customHeight="1" x14ac:dyDescent="0.3">
      <c r="A9533" s="2" t="s">
        <v>60</v>
      </c>
      <c r="B9533" s="2">
        <v>1185732</v>
      </c>
      <c r="C9533" s="3">
        <v>44387</v>
      </c>
      <c r="D9533" s="12" t="str" cm="1">
        <f t="array" ref="D9533">_xlfn.SWITCH(WEEKDAY(C9533,2), 1, "Lundi", 2, "Mardi", 3, "Mercredi", 4, "Jeudi", 5, "Vendredi", 6, "Samedi", 7, "Dimanche", "Erreur")</f>
        <v>Samedi</v>
      </c>
      <c r="E9533" s="2" t="s">
        <v>14</v>
      </c>
      <c r="F9533" s="2" t="s">
        <v>130</v>
      </c>
      <c r="G9533" s="2" t="s">
        <v>131</v>
      </c>
      <c r="H9533" s="4" t="s">
        <v>16</v>
      </c>
      <c r="I9533" s="5">
        <v>45</v>
      </c>
      <c r="J9533" s="6">
        <v>209</v>
      </c>
      <c r="K9533" s="7">
        <v>9405</v>
      </c>
      <c r="L9533" s="7">
        <v>4890.6000000000004</v>
      </c>
      <c r="M9533" s="8">
        <v>0.52</v>
      </c>
      <c r="N9533" s="2" t="s">
        <v>23</v>
      </c>
      <c r="O9533">
        <f t="shared" si="1184"/>
        <v>2021</v>
      </c>
      <c r="P9533">
        <f t="shared" si="1185"/>
        <v>7</v>
      </c>
      <c r="Q9533" t="str">
        <f t="shared" si="1186"/>
        <v>juil</v>
      </c>
      <c r="R9533" t="str">
        <f t="shared" si="1187"/>
        <v>Vermont</v>
      </c>
      <c r="S9533" t="str">
        <f t="shared" si="1188"/>
        <v>2021-07</v>
      </c>
      <c r="T9533">
        <f>IF(AND(COUNTIF(Calculs!$Q$2:$Q$12,$O9533)&gt;0,COUNTIF(Calculs!$S$2:$S$12,$E9533)&gt;0,COUNTIF(Calculs!$U$2:$U$12,$H9533)&gt;0),1,0)</f>
        <v>1</v>
      </c>
      <c r="U9533">
        <f t="shared" si="1189"/>
        <v>9405</v>
      </c>
      <c r="V9533">
        <f t="shared" si="1190"/>
        <v>209</v>
      </c>
      <c r="W9533">
        <f t="shared" si="1191"/>
        <v>4890.6000000000004</v>
      </c>
    </row>
    <row r="9534" spans="1:23" ht="15.75" customHeight="1" x14ac:dyDescent="0.3">
      <c r="A9534" s="2" t="s">
        <v>60</v>
      </c>
      <c r="B9534" s="2">
        <v>1185732</v>
      </c>
      <c r="C9534" s="3">
        <v>44387</v>
      </c>
      <c r="D9534" s="12" t="str" cm="1">
        <f t="array" ref="D9534">_xlfn.SWITCH(WEEKDAY(C9534,2), 1, "Lundi", 2, "Mardi", 3, "Mercredi", 4, "Jeudi", 5, "Vendredi", 6, "Samedi", 7, "Dimanche", "Erreur")</f>
        <v>Samedi</v>
      </c>
      <c r="E9534" s="2" t="s">
        <v>14</v>
      </c>
      <c r="F9534" s="2" t="s">
        <v>130</v>
      </c>
      <c r="G9534" s="2" t="s">
        <v>131</v>
      </c>
      <c r="H9534" s="4" t="s">
        <v>18</v>
      </c>
      <c r="I9534" s="5">
        <v>42</v>
      </c>
      <c r="J9534" s="6">
        <v>145</v>
      </c>
      <c r="K9534" s="7">
        <v>6090</v>
      </c>
      <c r="L9534" s="7">
        <v>3045</v>
      </c>
      <c r="M9534" s="8">
        <v>0.5</v>
      </c>
      <c r="N9534" s="2" t="s">
        <v>23</v>
      </c>
      <c r="O9534">
        <f t="shared" si="1184"/>
        <v>2021</v>
      </c>
      <c r="P9534">
        <f t="shared" si="1185"/>
        <v>7</v>
      </c>
      <c r="Q9534" t="str">
        <f t="shared" si="1186"/>
        <v>juil</v>
      </c>
      <c r="R9534" t="str">
        <f t="shared" si="1187"/>
        <v>Vermont</v>
      </c>
      <c r="S9534" t="str">
        <f t="shared" si="1188"/>
        <v>2021-07</v>
      </c>
      <c r="T9534">
        <f>IF(AND(COUNTIF(Calculs!$Q$2:$Q$12,$O9534)&gt;0,COUNTIF(Calculs!$S$2:$S$12,$E9534)&gt;0,COUNTIF(Calculs!$U$2:$U$12,$H9534)&gt;0),1,0)</f>
        <v>1</v>
      </c>
      <c r="U9534">
        <f t="shared" si="1189"/>
        <v>6090</v>
      </c>
      <c r="V9534">
        <f t="shared" si="1190"/>
        <v>145</v>
      </c>
      <c r="W9534">
        <f t="shared" si="1191"/>
        <v>3045</v>
      </c>
    </row>
    <row r="9535" spans="1:23" ht="15.75" customHeight="1" x14ac:dyDescent="0.3">
      <c r="A9535" s="2" t="s">
        <v>60</v>
      </c>
      <c r="B9535" s="2">
        <v>1185732</v>
      </c>
      <c r="C9535" s="3">
        <v>44387</v>
      </c>
      <c r="D9535" s="12" t="str" cm="1">
        <f t="array" ref="D9535">_xlfn.SWITCH(WEEKDAY(C9535,2), 1, "Lundi", 2, "Mardi", 3, "Mercredi", 4, "Jeudi", 5, "Vendredi", 6, "Samedi", 7, "Dimanche", "Erreur")</f>
        <v>Samedi</v>
      </c>
      <c r="E9535" s="2" t="s">
        <v>14</v>
      </c>
      <c r="F9535" s="2" t="s">
        <v>130</v>
      </c>
      <c r="G9535" s="2" t="s">
        <v>131</v>
      </c>
      <c r="H9535" s="4" t="s">
        <v>19</v>
      </c>
      <c r="I9535" s="5">
        <v>33</v>
      </c>
      <c r="J9535" s="6">
        <v>109</v>
      </c>
      <c r="K9535" s="7">
        <v>3597</v>
      </c>
      <c r="L9535" s="7">
        <v>1330.8899999999999</v>
      </c>
      <c r="M9535" s="8">
        <v>0.37</v>
      </c>
      <c r="N9535" s="2" t="s">
        <v>23</v>
      </c>
      <c r="O9535">
        <f t="shared" si="1184"/>
        <v>2021</v>
      </c>
      <c r="P9535">
        <f t="shared" si="1185"/>
        <v>7</v>
      </c>
      <c r="Q9535" t="str">
        <f t="shared" si="1186"/>
        <v>juil</v>
      </c>
      <c r="R9535" t="str">
        <f t="shared" si="1187"/>
        <v>Vermont</v>
      </c>
      <c r="S9535" t="str">
        <f t="shared" si="1188"/>
        <v>2021-07</v>
      </c>
      <c r="T9535">
        <f>IF(AND(COUNTIF(Calculs!$Q$2:$Q$12,$O9535)&gt;0,COUNTIF(Calculs!$S$2:$S$12,$E9535)&gt;0,COUNTIF(Calculs!$U$2:$U$12,$H9535)&gt;0),1,0)</f>
        <v>1</v>
      </c>
      <c r="U9535">
        <f t="shared" si="1189"/>
        <v>3597</v>
      </c>
      <c r="V9535">
        <f t="shared" si="1190"/>
        <v>109</v>
      </c>
      <c r="W9535">
        <f t="shared" si="1191"/>
        <v>1330.8899999999999</v>
      </c>
    </row>
    <row r="9536" spans="1:23" ht="15.75" customHeight="1" x14ac:dyDescent="0.3">
      <c r="A9536" s="2" t="s">
        <v>60</v>
      </c>
      <c r="B9536" s="2">
        <v>1185732</v>
      </c>
      <c r="C9536" s="3">
        <v>44387</v>
      </c>
      <c r="D9536" s="12" t="str" cm="1">
        <f t="array" ref="D9536">_xlfn.SWITCH(WEEKDAY(C9536,2), 1, "Lundi", 2, "Mardi", 3, "Mercredi", 4, "Jeudi", 5, "Vendredi", 6, "Samedi", 7, "Dimanche", "Erreur")</f>
        <v>Samedi</v>
      </c>
      <c r="E9536" s="2" t="s">
        <v>14</v>
      </c>
      <c r="F9536" s="2" t="s">
        <v>130</v>
      </c>
      <c r="G9536" s="2" t="s">
        <v>131</v>
      </c>
      <c r="H9536" s="4" t="s">
        <v>20</v>
      </c>
      <c r="I9536" s="5">
        <v>36</v>
      </c>
      <c r="J9536" s="6">
        <v>96</v>
      </c>
      <c r="K9536" s="7">
        <v>3456</v>
      </c>
      <c r="L9536" s="7">
        <v>1451.52</v>
      </c>
      <c r="M9536" s="8">
        <v>0.42</v>
      </c>
      <c r="N9536" s="2" t="s">
        <v>23</v>
      </c>
      <c r="O9536">
        <f t="shared" si="1184"/>
        <v>2021</v>
      </c>
      <c r="P9536">
        <f t="shared" si="1185"/>
        <v>7</v>
      </c>
      <c r="Q9536" t="str">
        <f t="shared" si="1186"/>
        <v>juil</v>
      </c>
      <c r="R9536" t="str">
        <f t="shared" si="1187"/>
        <v>Vermont</v>
      </c>
      <c r="S9536" t="str">
        <f t="shared" si="1188"/>
        <v>2021-07</v>
      </c>
      <c r="T9536">
        <f>IF(AND(COUNTIF(Calculs!$Q$2:$Q$12,$O9536)&gt;0,COUNTIF(Calculs!$S$2:$S$12,$E9536)&gt;0,COUNTIF(Calculs!$U$2:$U$12,$H9536)&gt;0),1,0)</f>
        <v>1</v>
      </c>
      <c r="U9536">
        <f t="shared" si="1189"/>
        <v>3456</v>
      </c>
      <c r="V9536">
        <f t="shared" si="1190"/>
        <v>96</v>
      </c>
      <c r="W9536">
        <f t="shared" si="1191"/>
        <v>1451.52</v>
      </c>
    </row>
    <row r="9537" spans="1:23" ht="15.75" customHeight="1" x14ac:dyDescent="0.3">
      <c r="A9537" s="2" t="s">
        <v>60</v>
      </c>
      <c r="B9537" s="2">
        <v>1185732</v>
      </c>
      <c r="C9537" s="3">
        <v>44387</v>
      </c>
      <c r="D9537" s="12" t="str" cm="1">
        <f t="array" ref="D9537">_xlfn.SWITCH(WEEKDAY(C9537,2), 1, "Lundi", 2, "Mardi", 3, "Mercredi", 4, "Jeudi", 5, "Vendredi", 6, "Samedi", 7, "Dimanche", "Erreur")</f>
        <v>Samedi</v>
      </c>
      <c r="E9537" s="2" t="s">
        <v>14</v>
      </c>
      <c r="F9537" s="2" t="s">
        <v>130</v>
      </c>
      <c r="G9537" s="2" t="s">
        <v>131</v>
      </c>
      <c r="H9537" s="4" t="s">
        <v>21</v>
      </c>
      <c r="I9537" s="5">
        <v>39</v>
      </c>
      <c r="J9537" s="6">
        <v>114</v>
      </c>
      <c r="K9537" s="7">
        <v>4446</v>
      </c>
      <c r="L9537" s="7">
        <v>1689.48</v>
      </c>
      <c r="M9537" s="8">
        <v>0.38</v>
      </c>
      <c r="N9537" s="2" t="s">
        <v>23</v>
      </c>
      <c r="O9537">
        <f t="shared" si="1184"/>
        <v>2021</v>
      </c>
      <c r="P9537">
        <f t="shared" si="1185"/>
        <v>7</v>
      </c>
      <c r="Q9537" t="str">
        <f t="shared" si="1186"/>
        <v>juil</v>
      </c>
      <c r="R9537" t="str">
        <f t="shared" si="1187"/>
        <v>Vermont</v>
      </c>
      <c r="S9537" t="str">
        <f t="shared" si="1188"/>
        <v>2021-07</v>
      </c>
      <c r="T9537">
        <f>IF(AND(COUNTIF(Calculs!$Q$2:$Q$12,$O9537)&gt;0,COUNTIF(Calculs!$S$2:$S$12,$E9537)&gt;0,COUNTIF(Calculs!$U$2:$U$12,$H9537)&gt;0),1,0)</f>
        <v>1</v>
      </c>
      <c r="U9537">
        <f t="shared" si="1189"/>
        <v>4446</v>
      </c>
      <c r="V9537">
        <f t="shared" si="1190"/>
        <v>114</v>
      </c>
      <c r="W9537">
        <f t="shared" si="1191"/>
        <v>1689.48</v>
      </c>
    </row>
    <row r="9538" spans="1:23" ht="15.75" customHeight="1" x14ac:dyDescent="0.3">
      <c r="A9538" s="2" t="s">
        <v>60</v>
      </c>
      <c r="B9538" s="2">
        <v>1185732</v>
      </c>
      <c r="C9538" s="3">
        <v>44387</v>
      </c>
      <c r="D9538" s="12" t="str" cm="1">
        <f t="array" ref="D9538">_xlfn.SWITCH(WEEKDAY(C9538,2), 1, "Lundi", 2, "Mardi", 3, "Mercredi", 4, "Jeudi", 5, "Vendredi", 6, "Samedi", 7, "Dimanche", "Erreur")</f>
        <v>Samedi</v>
      </c>
      <c r="E9538" s="2" t="s">
        <v>14</v>
      </c>
      <c r="F9538" s="2" t="s">
        <v>130</v>
      </c>
      <c r="G9538" s="2" t="s">
        <v>131</v>
      </c>
      <c r="H9538" s="4" t="s">
        <v>22</v>
      </c>
      <c r="I9538" s="5">
        <v>49</v>
      </c>
      <c r="J9538" s="6">
        <v>175</v>
      </c>
      <c r="K9538" s="7">
        <v>8575</v>
      </c>
      <c r="L9538" s="7">
        <v>4030.2499999999995</v>
      </c>
      <c r="M9538" s="8">
        <v>0.47</v>
      </c>
      <c r="N9538" s="2" t="s">
        <v>23</v>
      </c>
      <c r="O9538">
        <f t="shared" si="1184"/>
        <v>2021</v>
      </c>
      <c r="P9538">
        <f t="shared" si="1185"/>
        <v>7</v>
      </c>
      <c r="Q9538" t="str">
        <f t="shared" si="1186"/>
        <v>juil</v>
      </c>
      <c r="R9538" t="str">
        <f t="shared" si="1187"/>
        <v>Vermont</v>
      </c>
      <c r="S9538" t="str">
        <f t="shared" si="1188"/>
        <v>2021-07</v>
      </c>
      <c r="T9538">
        <f>IF(AND(COUNTIF(Calculs!$Q$2:$Q$12,$O9538)&gt;0,COUNTIF(Calculs!$S$2:$S$12,$E9538)&gt;0,COUNTIF(Calculs!$U$2:$U$12,$H9538)&gt;0),1,0)</f>
        <v>1</v>
      </c>
      <c r="U9538">
        <f t="shared" si="1189"/>
        <v>8575</v>
      </c>
      <c r="V9538">
        <f t="shared" si="1190"/>
        <v>175</v>
      </c>
      <c r="W9538">
        <f t="shared" si="1191"/>
        <v>4030.2499999999995</v>
      </c>
    </row>
    <row r="9539" spans="1:23" ht="15.75" customHeight="1" x14ac:dyDescent="0.3">
      <c r="A9539" s="2" t="s">
        <v>60</v>
      </c>
      <c r="B9539" s="2">
        <v>1185732</v>
      </c>
      <c r="C9539" s="3">
        <v>44419</v>
      </c>
      <c r="D9539" s="12" t="str" cm="1">
        <f t="array" ref="D9539">_xlfn.SWITCH(WEEKDAY(C9539,2), 1, "Lundi", 2, "Mardi", 3, "Mercredi", 4, "Jeudi", 5, "Vendredi", 6, "Samedi", 7, "Dimanche", "Erreur")</f>
        <v>Mercredi</v>
      </c>
      <c r="E9539" s="2" t="s">
        <v>14</v>
      </c>
      <c r="F9539" s="2" t="s">
        <v>130</v>
      </c>
      <c r="G9539" s="2" t="s">
        <v>131</v>
      </c>
      <c r="H9539" s="4" t="s">
        <v>16</v>
      </c>
      <c r="I9539" s="5">
        <v>42</v>
      </c>
      <c r="J9539" s="6">
        <v>215</v>
      </c>
      <c r="K9539" s="7">
        <v>9030</v>
      </c>
      <c r="L9539" s="7">
        <v>4605.3</v>
      </c>
      <c r="M9539" s="8">
        <v>0.51</v>
      </c>
      <c r="N9539" s="2" t="s">
        <v>23</v>
      </c>
      <c r="O9539">
        <f t="shared" ref="O9539:O9602" si="1192">YEAR($C9539)</f>
        <v>2021</v>
      </c>
      <c r="P9539">
        <f t="shared" ref="P9539:P9602" si="1193">MONTH($C9539)</f>
        <v>8</v>
      </c>
      <c r="Q9539" t="str">
        <f t="shared" ref="Q9539:Q9602" si="1194">TEXT($C9539,"mmm")</f>
        <v>août</v>
      </c>
      <c r="R9539" t="str">
        <f t="shared" ref="R9539:R9602" si="1195">SUBSTITUTE(SUBSTITUTE($F9539,"Sud ","South "),"Ouest ","West ")</f>
        <v>Vermont</v>
      </c>
      <c r="S9539" t="str">
        <f t="shared" ref="S9539:S9602" si="1196">TEXT($C9539,"aaaa-mm")</f>
        <v>2021-08</v>
      </c>
      <c r="T9539">
        <f>IF(AND(COUNTIF(Calculs!$Q$2:$Q$12,$O9539)&gt;0,COUNTIF(Calculs!$S$2:$S$12,$E9539)&gt;0,COUNTIF(Calculs!$U$2:$U$12,$H9539)&gt;0),1,0)</f>
        <v>1</v>
      </c>
      <c r="U9539">
        <f t="shared" ref="U9539:U9602" si="1197">$K9539*$T9539</f>
        <v>9030</v>
      </c>
      <c r="V9539">
        <f t="shared" ref="V9539:V9602" si="1198">$J9539*$T9539</f>
        <v>215</v>
      </c>
      <c r="W9539">
        <f t="shared" ref="W9539:W9602" si="1199">$L9539*$T9539</f>
        <v>4605.3</v>
      </c>
    </row>
    <row r="9540" spans="1:23" ht="15.75" customHeight="1" x14ac:dyDescent="0.3">
      <c r="A9540" s="2" t="s">
        <v>60</v>
      </c>
      <c r="B9540" s="2">
        <v>1185732</v>
      </c>
      <c r="C9540" s="3">
        <v>44419</v>
      </c>
      <c r="D9540" s="12" t="str" cm="1">
        <f t="array" ref="D9540">_xlfn.SWITCH(WEEKDAY(C9540,2), 1, "Lundi", 2, "Mardi", 3, "Mercredi", 4, "Jeudi", 5, "Vendredi", 6, "Samedi", 7, "Dimanche", "Erreur")</f>
        <v>Mercredi</v>
      </c>
      <c r="E9540" s="2" t="s">
        <v>14</v>
      </c>
      <c r="F9540" s="2" t="s">
        <v>130</v>
      </c>
      <c r="G9540" s="2" t="s">
        <v>131</v>
      </c>
      <c r="H9540" s="4" t="s">
        <v>18</v>
      </c>
      <c r="I9540" s="5">
        <v>43</v>
      </c>
      <c r="J9540" s="6">
        <v>149</v>
      </c>
      <c r="K9540" s="7">
        <v>6407</v>
      </c>
      <c r="L9540" s="7">
        <v>3331.6400000000003</v>
      </c>
      <c r="M9540" s="8">
        <v>0.52</v>
      </c>
      <c r="N9540" s="2" t="s">
        <v>23</v>
      </c>
      <c r="O9540">
        <f t="shared" si="1192"/>
        <v>2021</v>
      </c>
      <c r="P9540">
        <f t="shared" si="1193"/>
        <v>8</v>
      </c>
      <c r="Q9540" t="str">
        <f t="shared" si="1194"/>
        <v>août</v>
      </c>
      <c r="R9540" t="str">
        <f t="shared" si="1195"/>
        <v>Vermont</v>
      </c>
      <c r="S9540" t="str">
        <f t="shared" si="1196"/>
        <v>2021-08</v>
      </c>
      <c r="T9540">
        <f>IF(AND(COUNTIF(Calculs!$Q$2:$Q$12,$O9540)&gt;0,COUNTIF(Calculs!$S$2:$S$12,$E9540)&gt;0,COUNTIF(Calculs!$U$2:$U$12,$H9540)&gt;0),1,0)</f>
        <v>1</v>
      </c>
      <c r="U9540">
        <f t="shared" si="1197"/>
        <v>6407</v>
      </c>
      <c r="V9540">
        <f t="shared" si="1198"/>
        <v>149</v>
      </c>
      <c r="W9540">
        <f t="shared" si="1199"/>
        <v>3331.6400000000003</v>
      </c>
    </row>
    <row r="9541" spans="1:23" ht="15.75" customHeight="1" x14ac:dyDescent="0.3">
      <c r="A9541" s="2" t="s">
        <v>60</v>
      </c>
      <c r="B9541" s="2">
        <v>1185732</v>
      </c>
      <c r="C9541" s="3">
        <v>44419</v>
      </c>
      <c r="D9541" s="12" t="str" cm="1">
        <f t="array" ref="D9541">_xlfn.SWITCH(WEEKDAY(C9541,2), 1, "Lundi", 2, "Mardi", 3, "Mercredi", 4, "Jeudi", 5, "Vendredi", 6, "Samedi", 7, "Dimanche", "Erreur")</f>
        <v>Mercredi</v>
      </c>
      <c r="E9541" s="2" t="s">
        <v>14</v>
      </c>
      <c r="F9541" s="2" t="s">
        <v>130</v>
      </c>
      <c r="G9541" s="2" t="s">
        <v>131</v>
      </c>
      <c r="H9541" s="4" t="s">
        <v>19</v>
      </c>
      <c r="I9541" s="5">
        <v>34</v>
      </c>
      <c r="J9541" s="6">
        <v>116</v>
      </c>
      <c r="K9541" s="7">
        <v>3944</v>
      </c>
      <c r="L9541" s="7">
        <v>1538.1599999999999</v>
      </c>
      <c r="M9541" s="8">
        <v>0.38999999999999996</v>
      </c>
      <c r="N9541" s="2" t="s">
        <v>23</v>
      </c>
      <c r="O9541">
        <f t="shared" si="1192"/>
        <v>2021</v>
      </c>
      <c r="P9541">
        <f t="shared" si="1193"/>
        <v>8</v>
      </c>
      <c r="Q9541" t="str">
        <f t="shared" si="1194"/>
        <v>août</v>
      </c>
      <c r="R9541" t="str">
        <f t="shared" si="1195"/>
        <v>Vermont</v>
      </c>
      <c r="S9541" t="str">
        <f t="shared" si="1196"/>
        <v>2021-08</v>
      </c>
      <c r="T9541">
        <f>IF(AND(COUNTIF(Calculs!$Q$2:$Q$12,$O9541)&gt;0,COUNTIF(Calculs!$S$2:$S$12,$E9541)&gt;0,COUNTIF(Calculs!$U$2:$U$12,$H9541)&gt;0),1,0)</f>
        <v>1</v>
      </c>
      <c r="U9541">
        <f t="shared" si="1197"/>
        <v>3944</v>
      </c>
      <c r="V9541">
        <f t="shared" si="1198"/>
        <v>116</v>
      </c>
      <c r="W9541">
        <f t="shared" si="1199"/>
        <v>1538.1599999999999</v>
      </c>
    </row>
    <row r="9542" spans="1:23" ht="15.75" customHeight="1" x14ac:dyDescent="0.3">
      <c r="A9542" s="2" t="s">
        <v>60</v>
      </c>
      <c r="B9542" s="2">
        <v>1185732</v>
      </c>
      <c r="C9542" s="3">
        <v>44419</v>
      </c>
      <c r="D9542" s="12" t="str" cm="1">
        <f t="array" ref="D9542">_xlfn.SWITCH(WEEKDAY(C9542,2), 1, "Lundi", 2, "Mardi", 3, "Mercredi", 4, "Jeudi", 5, "Vendredi", 6, "Samedi", 7, "Dimanche", "Erreur")</f>
        <v>Mercredi</v>
      </c>
      <c r="E9542" s="2" t="s">
        <v>14</v>
      </c>
      <c r="F9542" s="2" t="s">
        <v>130</v>
      </c>
      <c r="G9542" s="2" t="s">
        <v>131</v>
      </c>
      <c r="H9542" s="4" t="s">
        <v>20</v>
      </c>
      <c r="I9542" s="5">
        <v>40</v>
      </c>
      <c r="J9542" s="6">
        <v>85</v>
      </c>
      <c r="K9542" s="7">
        <v>3400</v>
      </c>
      <c r="L9542" s="7">
        <v>1428</v>
      </c>
      <c r="M9542" s="8">
        <v>0.42</v>
      </c>
      <c r="N9542" s="2" t="s">
        <v>23</v>
      </c>
      <c r="O9542">
        <f t="shared" si="1192"/>
        <v>2021</v>
      </c>
      <c r="P9542">
        <f t="shared" si="1193"/>
        <v>8</v>
      </c>
      <c r="Q9542" t="str">
        <f t="shared" si="1194"/>
        <v>août</v>
      </c>
      <c r="R9542" t="str">
        <f t="shared" si="1195"/>
        <v>Vermont</v>
      </c>
      <c r="S9542" t="str">
        <f t="shared" si="1196"/>
        <v>2021-08</v>
      </c>
      <c r="T9542">
        <f>IF(AND(COUNTIF(Calculs!$Q$2:$Q$12,$O9542)&gt;0,COUNTIF(Calculs!$S$2:$S$12,$E9542)&gt;0,COUNTIF(Calculs!$U$2:$U$12,$H9542)&gt;0),1,0)</f>
        <v>1</v>
      </c>
      <c r="U9542">
        <f t="shared" si="1197"/>
        <v>3400</v>
      </c>
      <c r="V9542">
        <f t="shared" si="1198"/>
        <v>85</v>
      </c>
      <c r="W9542">
        <f t="shared" si="1199"/>
        <v>1428</v>
      </c>
    </row>
    <row r="9543" spans="1:23" ht="15.75" customHeight="1" x14ac:dyDescent="0.3">
      <c r="A9543" s="2" t="s">
        <v>60</v>
      </c>
      <c r="B9543" s="2">
        <v>1185732</v>
      </c>
      <c r="C9543" s="3">
        <v>44419</v>
      </c>
      <c r="D9543" s="12" t="str" cm="1">
        <f t="array" ref="D9543">_xlfn.SWITCH(WEEKDAY(C9543,2), 1, "Lundi", 2, "Mardi", 3, "Mercredi", 4, "Jeudi", 5, "Vendredi", 6, "Samedi", 7, "Dimanche", "Erreur")</f>
        <v>Mercredi</v>
      </c>
      <c r="E9543" s="2" t="s">
        <v>14</v>
      </c>
      <c r="F9543" s="2" t="s">
        <v>130</v>
      </c>
      <c r="G9543" s="2" t="s">
        <v>131</v>
      </c>
      <c r="H9543" s="4" t="s">
        <v>21</v>
      </c>
      <c r="I9543" s="5">
        <v>43</v>
      </c>
      <c r="J9543" s="6">
        <v>72</v>
      </c>
      <c r="K9543" s="7">
        <v>3096</v>
      </c>
      <c r="L9543" s="7">
        <v>1207.4399999999998</v>
      </c>
      <c r="M9543" s="8">
        <v>0.38999999999999996</v>
      </c>
      <c r="N9543" s="2" t="s">
        <v>23</v>
      </c>
      <c r="O9543">
        <f t="shared" si="1192"/>
        <v>2021</v>
      </c>
      <c r="P9543">
        <f t="shared" si="1193"/>
        <v>8</v>
      </c>
      <c r="Q9543" t="str">
        <f t="shared" si="1194"/>
        <v>août</v>
      </c>
      <c r="R9543" t="str">
        <f t="shared" si="1195"/>
        <v>Vermont</v>
      </c>
      <c r="S9543" t="str">
        <f t="shared" si="1196"/>
        <v>2021-08</v>
      </c>
      <c r="T9543">
        <f>IF(AND(COUNTIF(Calculs!$Q$2:$Q$12,$O9543)&gt;0,COUNTIF(Calculs!$S$2:$S$12,$E9543)&gt;0,COUNTIF(Calculs!$U$2:$U$12,$H9543)&gt;0),1,0)</f>
        <v>1</v>
      </c>
      <c r="U9543">
        <f t="shared" si="1197"/>
        <v>3096</v>
      </c>
      <c r="V9543">
        <f t="shared" si="1198"/>
        <v>72</v>
      </c>
      <c r="W9543">
        <f t="shared" si="1199"/>
        <v>1207.4399999999998</v>
      </c>
    </row>
    <row r="9544" spans="1:23" ht="15.75" customHeight="1" x14ac:dyDescent="0.3">
      <c r="A9544" s="2" t="s">
        <v>60</v>
      </c>
      <c r="B9544" s="2">
        <v>1185732</v>
      </c>
      <c r="C9544" s="3">
        <v>44419</v>
      </c>
      <c r="D9544" s="12" t="str" cm="1">
        <f t="array" ref="D9544">_xlfn.SWITCH(WEEKDAY(C9544,2), 1, "Lundi", 2, "Mardi", 3, "Mercredi", 4, "Jeudi", 5, "Vendredi", 6, "Samedi", 7, "Dimanche", "Erreur")</f>
        <v>Mercredi</v>
      </c>
      <c r="E9544" s="2" t="s">
        <v>14</v>
      </c>
      <c r="F9544" s="2" t="s">
        <v>130</v>
      </c>
      <c r="G9544" s="2" t="s">
        <v>131</v>
      </c>
      <c r="H9544" s="4" t="s">
        <v>22</v>
      </c>
      <c r="I9544" s="5">
        <v>44</v>
      </c>
      <c r="J9544" s="6">
        <v>136</v>
      </c>
      <c r="K9544" s="7">
        <v>5984</v>
      </c>
      <c r="L9544" s="7">
        <v>2573.1199999999994</v>
      </c>
      <c r="M9544" s="8">
        <v>0.42999999999999994</v>
      </c>
      <c r="N9544" s="2" t="s">
        <v>23</v>
      </c>
      <c r="O9544">
        <f t="shared" si="1192"/>
        <v>2021</v>
      </c>
      <c r="P9544">
        <f t="shared" si="1193"/>
        <v>8</v>
      </c>
      <c r="Q9544" t="str">
        <f t="shared" si="1194"/>
        <v>août</v>
      </c>
      <c r="R9544" t="str">
        <f t="shared" si="1195"/>
        <v>Vermont</v>
      </c>
      <c r="S9544" t="str">
        <f t="shared" si="1196"/>
        <v>2021-08</v>
      </c>
      <c r="T9544">
        <f>IF(AND(COUNTIF(Calculs!$Q$2:$Q$12,$O9544)&gt;0,COUNTIF(Calculs!$S$2:$S$12,$E9544)&gt;0,COUNTIF(Calculs!$U$2:$U$12,$H9544)&gt;0),1,0)</f>
        <v>1</v>
      </c>
      <c r="U9544">
        <f t="shared" si="1197"/>
        <v>5984</v>
      </c>
      <c r="V9544">
        <f t="shared" si="1198"/>
        <v>136</v>
      </c>
      <c r="W9544">
        <f t="shared" si="1199"/>
        <v>2573.1199999999994</v>
      </c>
    </row>
    <row r="9545" spans="1:23" ht="15.75" customHeight="1" x14ac:dyDescent="0.3">
      <c r="A9545" s="2" t="s">
        <v>60</v>
      </c>
      <c r="B9545" s="2">
        <v>1185732</v>
      </c>
      <c r="C9545" s="3">
        <v>44449</v>
      </c>
      <c r="D9545" s="12" t="str" cm="1">
        <f t="array" ref="D9545">_xlfn.SWITCH(WEEKDAY(C9545,2), 1, "Lundi", 2, "Mardi", 3, "Mercredi", 4, "Jeudi", 5, "Vendredi", 6, "Samedi", 7, "Dimanche", "Erreur")</f>
        <v>Vendredi</v>
      </c>
      <c r="E9545" s="2" t="s">
        <v>14</v>
      </c>
      <c r="F9545" s="2" t="s">
        <v>130</v>
      </c>
      <c r="G9545" s="2" t="s">
        <v>131</v>
      </c>
      <c r="H9545" s="4" t="s">
        <v>16</v>
      </c>
      <c r="I9545" s="5">
        <v>44</v>
      </c>
      <c r="J9545" s="6">
        <v>179</v>
      </c>
      <c r="K9545" s="7">
        <v>7876</v>
      </c>
      <c r="L9545" s="7">
        <v>3859.24</v>
      </c>
      <c r="M9545" s="8">
        <v>0.49</v>
      </c>
      <c r="N9545" s="2" t="s">
        <v>23</v>
      </c>
      <c r="O9545">
        <f t="shared" si="1192"/>
        <v>2021</v>
      </c>
      <c r="P9545">
        <f t="shared" si="1193"/>
        <v>9</v>
      </c>
      <c r="Q9545" t="str">
        <f t="shared" si="1194"/>
        <v>sept</v>
      </c>
      <c r="R9545" t="str">
        <f t="shared" si="1195"/>
        <v>Vermont</v>
      </c>
      <c r="S9545" t="str">
        <f t="shared" si="1196"/>
        <v>2021-09</v>
      </c>
      <c r="T9545">
        <f>IF(AND(COUNTIF(Calculs!$Q$2:$Q$12,$O9545)&gt;0,COUNTIF(Calculs!$S$2:$S$12,$E9545)&gt;0,COUNTIF(Calculs!$U$2:$U$12,$H9545)&gt;0),1,0)</f>
        <v>1</v>
      </c>
      <c r="U9545">
        <f t="shared" si="1197"/>
        <v>7876</v>
      </c>
      <c r="V9545">
        <f t="shared" si="1198"/>
        <v>179</v>
      </c>
      <c r="W9545">
        <f t="shared" si="1199"/>
        <v>3859.24</v>
      </c>
    </row>
    <row r="9546" spans="1:23" ht="15.75" customHeight="1" x14ac:dyDescent="0.3">
      <c r="A9546" s="2" t="s">
        <v>60</v>
      </c>
      <c r="B9546" s="2">
        <v>1185732</v>
      </c>
      <c r="C9546" s="3">
        <v>44449</v>
      </c>
      <c r="D9546" s="12" t="str" cm="1">
        <f t="array" ref="D9546">_xlfn.SWITCH(WEEKDAY(C9546,2), 1, "Lundi", 2, "Mardi", 3, "Mercredi", 4, "Jeudi", 5, "Vendredi", 6, "Samedi", 7, "Dimanche", "Erreur")</f>
        <v>Vendredi</v>
      </c>
      <c r="E9546" s="2" t="s">
        <v>14</v>
      </c>
      <c r="F9546" s="2" t="s">
        <v>130</v>
      </c>
      <c r="G9546" s="2" t="s">
        <v>131</v>
      </c>
      <c r="H9546" s="4" t="s">
        <v>18</v>
      </c>
      <c r="I9546" s="5">
        <v>42</v>
      </c>
      <c r="J9546" s="6">
        <v>111</v>
      </c>
      <c r="K9546" s="7">
        <v>4662</v>
      </c>
      <c r="L9546" s="7">
        <v>2377.62</v>
      </c>
      <c r="M9546" s="8">
        <v>0.51</v>
      </c>
      <c r="N9546" s="2" t="s">
        <v>23</v>
      </c>
      <c r="O9546">
        <f t="shared" si="1192"/>
        <v>2021</v>
      </c>
      <c r="P9546">
        <f t="shared" si="1193"/>
        <v>9</v>
      </c>
      <c r="Q9546" t="str">
        <f t="shared" si="1194"/>
        <v>sept</v>
      </c>
      <c r="R9546" t="str">
        <f t="shared" si="1195"/>
        <v>Vermont</v>
      </c>
      <c r="S9546" t="str">
        <f t="shared" si="1196"/>
        <v>2021-09</v>
      </c>
      <c r="T9546">
        <f>IF(AND(COUNTIF(Calculs!$Q$2:$Q$12,$O9546)&gt;0,COUNTIF(Calculs!$S$2:$S$12,$E9546)&gt;0,COUNTIF(Calculs!$U$2:$U$12,$H9546)&gt;0),1,0)</f>
        <v>1</v>
      </c>
      <c r="U9546">
        <f t="shared" si="1197"/>
        <v>4662</v>
      </c>
      <c r="V9546">
        <f t="shared" si="1198"/>
        <v>111</v>
      </c>
      <c r="W9546">
        <f t="shared" si="1199"/>
        <v>2377.62</v>
      </c>
    </row>
    <row r="9547" spans="1:23" ht="15.75" customHeight="1" x14ac:dyDescent="0.3">
      <c r="A9547" s="2" t="s">
        <v>60</v>
      </c>
      <c r="B9547" s="2">
        <v>1185732</v>
      </c>
      <c r="C9547" s="3">
        <v>44449</v>
      </c>
      <c r="D9547" s="12" t="str" cm="1">
        <f t="array" ref="D9547">_xlfn.SWITCH(WEEKDAY(C9547,2), 1, "Lundi", 2, "Mardi", 3, "Mercredi", 4, "Jeudi", 5, "Vendredi", 6, "Samedi", 7, "Dimanche", "Erreur")</f>
        <v>Vendredi</v>
      </c>
      <c r="E9547" s="2" t="s">
        <v>14</v>
      </c>
      <c r="F9547" s="2" t="s">
        <v>130</v>
      </c>
      <c r="G9547" s="2" t="s">
        <v>131</v>
      </c>
      <c r="H9547" s="4" t="s">
        <v>19</v>
      </c>
      <c r="I9547" s="5">
        <v>40</v>
      </c>
      <c r="J9547" s="6">
        <v>72</v>
      </c>
      <c r="K9547" s="7">
        <v>2880</v>
      </c>
      <c r="L9547" s="7">
        <v>1209.5999999999999</v>
      </c>
      <c r="M9547" s="8">
        <v>0.42</v>
      </c>
      <c r="N9547" s="2" t="s">
        <v>23</v>
      </c>
      <c r="O9547">
        <f t="shared" si="1192"/>
        <v>2021</v>
      </c>
      <c r="P9547">
        <f t="shared" si="1193"/>
        <v>9</v>
      </c>
      <c r="Q9547" t="str">
        <f t="shared" si="1194"/>
        <v>sept</v>
      </c>
      <c r="R9547" t="str">
        <f t="shared" si="1195"/>
        <v>Vermont</v>
      </c>
      <c r="S9547" t="str">
        <f t="shared" si="1196"/>
        <v>2021-09</v>
      </c>
      <c r="T9547">
        <f>IF(AND(COUNTIF(Calculs!$Q$2:$Q$12,$O9547)&gt;0,COUNTIF(Calculs!$S$2:$S$12,$E9547)&gt;0,COUNTIF(Calculs!$U$2:$U$12,$H9547)&gt;0),1,0)</f>
        <v>1</v>
      </c>
      <c r="U9547">
        <f t="shared" si="1197"/>
        <v>2880</v>
      </c>
      <c r="V9547">
        <f t="shared" si="1198"/>
        <v>72</v>
      </c>
      <c r="W9547">
        <f t="shared" si="1199"/>
        <v>1209.5999999999999</v>
      </c>
    </row>
    <row r="9548" spans="1:23" ht="15.75" customHeight="1" x14ac:dyDescent="0.3">
      <c r="A9548" s="2" t="s">
        <v>60</v>
      </c>
      <c r="B9548" s="2">
        <v>1185732</v>
      </c>
      <c r="C9548" s="3">
        <v>44449</v>
      </c>
      <c r="D9548" s="12" t="str" cm="1">
        <f t="array" ref="D9548">_xlfn.SWITCH(WEEKDAY(C9548,2), 1, "Lundi", 2, "Mardi", 3, "Mercredi", 4, "Jeudi", 5, "Vendredi", 6, "Samedi", 7, "Dimanche", "Erreur")</f>
        <v>Vendredi</v>
      </c>
      <c r="E9548" s="2" t="s">
        <v>14</v>
      </c>
      <c r="F9548" s="2" t="s">
        <v>130</v>
      </c>
      <c r="G9548" s="2" t="s">
        <v>131</v>
      </c>
      <c r="H9548" s="4" t="s">
        <v>20</v>
      </c>
      <c r="I9548" s="5">
        <v>35</v>
      </c>
      <c r="J9548" s="6">
        <v>66</v>
      </c>
      <c r="K9548" s="7">
        <v>2310</v>
      </c>
      <c r="L9548" s="7">
        <v>923.99999999999989</v>
      </c>
      <c r="M9548" s="8">
        <v>0.39999999999999997</v>
      </c>
      <c r="N9548" s="2" t="s">
        <v>23</v>
      </c>
      <c r="O9548">
        <f t="shared" si="1192"/>
        <v>2021</v>
      </c>
      <c r="P9548">
        <f t="shared" si="1193"/>
        <v>9</v>
      </c>
      <c r="Q9548" t="str">
        <f t="shared" si="1194"/>
        <v>sept</v>
      </c>
      <c r="R9548" t="str">
        <f t="shared" si="1195"/>
        <v>Vermont</v>
      </c>
      <c r="S9548" t="str">
        <f t="shared" si="1196"/>
        <v>2021-09</v>
      </c>
      <c r="T9548">
        <f>IF(AND(COUNTIF(Calculs!$Q$2:$Q$12,$O9548)&gt;0,COUNTIF(Calculs!$S$2:$S$12,$E9548)&gt;0,COUNTIF(Calculs!$U$2:$U$12,$H9548)&gt;0),1,0)</f>
        <v>1</v>
      </c>
      <c r="U9548">
        <f t="shared" si="1197"/>
        <v>2310</v>
      </c>
      <c r="V9548">
        <f t="shared" si="1198"/>
        <v>66</v>
      </c>
      <c r="W9548">
        <f t="shared" si="1199"/>
        <v>923.99999999999989</v>
      </c>
    </row>
    <row r="9549" spans="1:23" ht="15.75" customHeight="1" x14ac:dyDescent="0.3">
      <c r="A9549" s="2" t="s">
        <v>60</v>
      </c>
      <c r="B9549" s="2">
        <v>1185732</v>
      </c>
      <c r="C9549" s="3">
        <v>44449</v>
      </c>
      <c r="D9549" s="12" t="str" cm="1">
        <f t="array" ref="D9549">_xlfn.SWITCH(WEEKDAY(C9549,2), 1, "Lundi", 2, "Mardi", 3, "Mercredi", 4, "Jeudi", 5, "Vendredi", 6, "Samedi", 7, "Dimanche", "Erreur")</f>
        <v>Vendredi</v>
      </c>
      <c r="E9549" s="2" t="s">
        <v>14</v>
      </c>
      <c r="F9549" s="2" t="s">
        <v>130</v>
      </c>
      <c r="G9549" s="2" t="s">
        <v>131</v>
      </c>
      <c r="H9549" s="4" t="s">
        <v>21</v>
      </c>
      <c r="I9549" s="5">
        <v>48</v>
      </c>
      <c r="J9549" s="6">
        <v>68</v>
      </c>
      <c r="K9549" s="7">
        <v>3264</v>
      </c>
      <c r="L9549" s="7">
        <v>1207.68</v>
      </c>
      <c r="M9549" s="8">
        <v>0.37</v>
      </c>
      <c r="N9549" s="2" t="s">
        <v>23</v>
      </c>
      <c r="O9549">
        <f t="shared" si="1192"/>
        <v>2021</v>
      </c>
      <c r="P9549">
        <f t="shared" si="1193"/>
        <v>9</v>
      </c>
      <c r="Q9549" t="str">
        <f t="shared" si="1194"/>
        <v>sept</v>
      </c>
      <c r="R9549" t="str">
        <f t="shared" si="1195"/>
        <v>Vermont</v>
      </c>
      <c r="S9549" t="str">
        <f t="shared" si="1196"/>
        <v>2021-09</v>
      </c>
      <c r="T9549">
        <f>IF(AND(COUNTIF(Calculs!$Q$2:$Q$12,$O9549)&gt;0,COUNTIF(Calculs!$S$2:$S$12,$E9549)&gt;0,COUNTIF(Calculs!$U$2:$U$12,$H9549)&gt;0),1,0)</f>
        <v>1</v>
      </c>
      <c r="U9549">
        <f t="shared" si="1197"/>
        <v>3264</v>
      </c>
      <c r="V9549">
        <f t="shared" si="1198"/>
        <v>68</v>
      </c>
      <c r="W9549">
        <f t="shared" si="1199"/>
        <v>1207.68</v>
      </c>
    </row>
    <row r="9550" spans="1:23" ht="15.75" customHeight="1" x14ac:dyDescent="0.3">
      <c r="A9550" s="2" t="s">
        <v>60</v>
      </c>
      <c r="B9550" s="2">
        <v>1185732</v>
      </c>
      <c r="C9550" s="3">
        <v>44449</v>
      </c>
      <c r="D9550" s="12" t="str" cm="1">
        <f t="array" ref="D9550">_xlfn.SWITCH(WEEKDAY(C9550,2), 1, "Lundi", 2, "Mardi", 3, "Mercredi", 4, "Jeudi", 5, "Vendredi", 6, "Samedi", 7, "Dimanche", "Erreur")</f>
        <v>Vendredi</v>
      </c>
      <c r="E9550" s="2" t="s">
        <v>14</v>
      </c>
      <c r="F9550" s="2" t="s">
        <v>130</v>
      </c>
      <c r="G9550" s="2" t="s">
        <v>131</v>
      </c>
      <c r="H9550" s="4" t="s">
        <v>22</v>
      </c>
      <c r="I9550" s="5">
        <v>45</v>
      </c>
      <c r="J9550" s="6">
        <v>93</v>
      </c>
      <c r="K9550" s="7">
        <v>4185</v>
      </c>
      <c r="L9550" s="7">
        <v>1925.1</v>
      </c>
      <c r="M9550" s="8">
        <v>0.45999999999999996</v>
      </c>
      <c r="N9550" s="2" t="s">
        <v>23</v>
      </c>
      <c r="O9550">
        <f t="shared" si="1192"/>
        <v>2021</v>
      </c>
      <c r="P9550">
        <f t="shared" si="1193"/>
        <v>9</v>
      </c>
      <c r="Q9550" t="str">
        <f t="shared" si="1194"/>
        <v>sept</v>
      </c>
      <c r="R9550" t="str">
        <f t="shared" si="1195"/>
        <v>Vermont</v>
      </c>
      <c r="S9550" t="str">
        <f t="shared" si="1196"/>
        <v>2021-09</v>
      </c>
      <c r="T9550">
        <f>IF(AND(COUNTIF(Calculs!$Q$2:$Q$12,$O9550)&gt;0,COUNTIF(Calculs!$S$2:$S$12,$E9550)&gt;0,COUNTIF(Calculs!$U$2:$U$12,$H9550)&gt;0),1,0)</f>
        <v>1</v>
      </c>
      <c r="U9550">
        <f t="shared" si="1197"/>
        <v>4185</v>
      </c>
      <c r="V9550">
        <f t="shared" si="1198"/>
        <v>93</v>
      </c>
      <c r="W9550">
        <f t="shared" si="1199"/>
        <v>1925.1</v>
      </c>
    </row>
    <row r="9551" spans="1:23" ht="15.75" customHeight="1" x14ac:dyDescent="0.3">
      <c r="A9551" s="2" t="s">
        <v>60</v>
      </c>
      <c r="B9551" s="2">
        <v>1185732</v>
      </c>
      <c r="C9551" s="3">
        <v>44481</v>
      </c>
      <c r="D9551" s="12" t="str" cm="1">
        <f t="array" ref="D9551">_xlfn.SWITCH(WEEKDAY(C9551,2), 1, "Lundi", 2, "Mardi", 3, "Mercredi", 4, "Jeudi", 5, "Vendredi", 6, "Samedi", 7, "Dimanche", "Erreur")</f>
        <v>Mardi</v>
      </c>
      <c r="E9551" s="2" t="s">
        <v>14</v>
      </c>
      <c r="F9551" s="2" t="s">
        <v>130</v>
      </c>
      <c r="G9551" s="2" t="s">
        <v>131</v>
      </c>
      <c r="H9551" s="4" t="s">
        <v>16</v>
      </c>
      <c r="I9551" s="5">
        <v>44</v>
      </c>
      <c r="J9551" s="6">
        <v>157</v>
      </c>
      <c r="K9551" s="7">
        <v>6908</v>
      </c>
      <c r="L9551" s="7">
        <v>3246.76</v>
      </c>
      <c r="M9551" s="8">
        <v>0.47000000000000003</v>
      </c>
      <c r="N9551" s="2" t="s">
        <v>23</v>
      </c>
      <c r="O9551">
        <f t="shared" si="1192"/>
        <v>2021</v>
      </c>
      <c r="P9551">
        <f t="shared" si="1193"/>
        <v>10</v>
      </c>
      <c r="Q9551" t="str">
        <f t="shared" si="1194"/>
        <v>oct</v>
      </c>
      <c r="R9551" t="str">
        <f t="shared" si="1195"/>
        <v>Vermont</v>
      </c>
      <c r="S9551" t="str">
        <f t="shared" si="1196"/>
        <v>2021-10</v>
      </c>
      <c r="T9551">
        <f>IF(AND(COUNTIF(Calculs!$Q$2:$Q$12,$O9551)&gt;0,COUNTIF(Calculs!$S$2:$S$12,$E9551)&gt;0,COUNTIF(Calculs!$U$2:$U$12,$H9551)&gt;0),1,0)</f>
        <v>1</v>
      </c>
      <c r="U9551">
        <f t="shared" si="1197"/>
        <v>6908</v>
      </c>
      <c r="V9551">
        <f t="shared" si="1198"/>
        <v>157</v>
      </c>
      <c r="W9551">
        <f t="shared" si="1199"/>
        <v>3246.76</v>
      </c>
    </row>
    <row r="9552" spans="1:23" ht="15.75" customHeight="1" x14ac:dyDescent="0.3">
      <c r="A9552" s="2" t="s">
        <v>60</v>
      </c>
      <c r="B9552" s="2">
        <v>1185732</v>
      </c>
      <c r="C9552" s="3">
        <v>44481</v>
      </c>
      <c r="D9552" s="12" t="str" cm="1">
        <f t="array" ref="D9552">_xlfn.SWITCH(WEEKDAY(C9552,2), 1, "Lundi", 2, "Mardi", 3, "Mercredi", 4, "Jeudi", 5, "Vendredi", 6, "Samedi", 7, "Dimanche", "Erreur")</f>
        <v>Mardi</v>
      </c>
      <c r="E9552" s="2" t="s">
        <v>14</v>
      </c>
      <c r="F9552" s="2" t="s">
        <v>130</v>
      </c>
      <c r="G9552" s="2" t="s">
        <v>131</v>
      </c>
      <c r="H9552" s="4" t="s">
        <v>18</v>
      </c>
      <c r="I9552" s="5">
        <v>44</v>
      </c>
      <c r="J9552" s="6">
        <v>99</v>
      </c>
      <c r="K9552" s="7">
        <v>4356</v>
      </c>
      <c r="L9552" s="7">
        <v>2134.44</v>
      </c>
      <c r="M9552" s="8">
        <v>0.49</v>
      </c>
      <c r="N9552" s="2" t="s">
        <v>23</v>
      </c>
      <c r="O9552">
        <f t="shared" si="1192"/>
        <v>2021</v>
      </c>
      <c r="P9552">
        <f t="shared" si="1193"/>
        <v>10</v>
      </c>
      <c r="Q9552" t="str">
        <f t="shared" si="1194"/>
        <v>oct</v>
      </c>
      <c r="R9552" t="str">
        <f t="shared" si="1195"/>
        <v>Vermont</v>
      </c>
      <c r="S9552" t="str">
        <f t="shared" si="1196"/>
        <v>2021-10</v>
      </c>
      <c r="T9552">
        <f>IF(AND(COUNTIF(Calculs!$Q$2:$Q$12,$O9552)&gt;0,COUNTIF(Calculs!$S$2:$S$12,$E9552)&gt;0,COUNTIF(Calculs!$U$2:$U$12,$H9552)&gt;0),1,0)</f>
        <v>1</v>
      </c>
      <c r="U9552">
        <f t="shared" si="1197"/>
        <v>4356</v>
      </c>
      <c r="V9552">
        <f t="shared" si="1198"/>
        <v>99</v>
      </c>
      <c r="W9552">
        <f t="shared" si="1199"/>
        <v>2134.44</v>
      </c>
    </row>
    <row r="9553" spans="1:23" ht="15.75" customHeight="1" x14ac:dyDescent="0.3">
      <c r="A9553" s="2" t="s">
        <v>60</v>
      </c>
      <c r="B9553" s="2">
        <v>1185732</v>
      </c>
      <c r="C9553" s="3">
        <v>44481</v>
      </c>
      <c r="D9553" s="12" t="str" cm="1">
        <f t="array" ref="D9553">_xlfn.SWITCH(WEEKDAY(C9553,2), 1, "Lundi", 2, "Mardi", 3, "Mercredi", 4, "Jeudi", 5, "Vendredi", 6, "Samedi", 7, "Dimanche", "Erreur")</f>
        <v>Mardi</v>
      </c>
      <c r="E9553" s="2" t="s">
        <v>14</v>
      </c>
      <c r="F9553" s="2" t="s">
        <v>130</v>
      </c>
      <c r="G9553" s="2" t="s">
        <v>131</v>
      </c>
      <c r="H9553" s="4" t="s">
        <v>19</v>
      </c>
      <c r="I9553" s="5">
        <v>40</v>
      </c>
      <c r="J9553" s="6">
        <v>66</v>
      </c>
      <c r="K9553" s="7">
        <v>2640</v>
      </c>
      <c r="L9553" s="7">
        <v>976.8</v>
      </c>
      <c r="M9553" s="8">
        <v>0.37</v>
      </c>
      <c r="N9553" s="2" t="s">
        <v>23</v>
      </c>
      <c r="O9553">
        <f t="shared" si="1192"/>
        <v>2021</v>
      </c>
      <c r="P9553">
        <f t="shared" si="1193"/>
        <v>10</v>
      </c>
      <c r="Q9553" t="str">
        <f t="shared" si="1194"/>
        <v>oct</v>
      </c>
      <c r="R9553" t="str">
        <f t="shared" si="1195"/>
        <v>Vermont</v>
      </c>
      <c r="S9553" t="str">
        <f t="shared" si="1196"/>
        <v>2021-10</v>
      </c>
      <c r="T9553">
        <f>IF(AND(COUNTIF(Calculs!$Q$2:$Q$12,$O9553)&gt;0,COUNTIF(Calculs!$S$2:$S$12,$E9553)&gt;0,COUNTIF(Calculs!$U$2:$U$12,$H9553)&gt;0),1,0)</f>
        <v>1</v>
      </c>
      <c r="U9553">
        <f t="shared" si="1197"/>
        <v>2640</v>
      </c>
      <c r="V9553">
        <f t="shared" si="1198"/>
        <v>66</v>
      </c>
      <c r="W9553">
        <f t="shared" si="1199"/>
        <v>976.8</v>
      </c>
    </row>
    <row r="9554" spans="1:23" ht="15.75" customHeight="1" x14ac:dyDescent="0.3">
      <c r="A9554" s="2" t="s">
        <v>60</v>
      </c>
      <c r="B9554" s="2">
        <v>1185732</v>
      </c>
      <c r="C9554" s="3">
        <v>44481</v>
      </c>
      <c r="D9554" s="12" t="str" cm="1">
        <f t="array" ref="D9554">_xlfn.SWITCH(WEEKDAY(C9554,2), 1, "Lundi", 2, "Mardi", 3, "Mercredi", 4, "Jeudi", 5, "Vendredi", 6, "Samedi", 7, "Dimanche", "Erreur")</f>
        <v>Mardi</v>
      </c>
      <c r="E9554" s="2" t="s">
        <v>14</v>
      </c>
      <c r="F9554" s="2" t="s">
        <v>130</v>
      </c>
      <c r="G9554" s="2" t="s">
        <v>131</v>
      </c>
      <c r="H9554" s="4" t="s">
        <v>20</v>
      </c>
      <c r="I9554" s="5">
        <v>46</v>
      </c>
      <c r="J9554" s="6">
        <v>61</v>
      </c>
      <c r="K9554" s="7">
        <v>2806</v>
      </c>
      <c r="L9554" s="7">
        <v>1038.22</v>
      </c>
      <c r="M9554" s="8">
        <v>0.37</v>
      </c>
      <c r="N9554" s="2" t="s">
        <v>23</v>
      </c>
      <c r="O9554">
        <f t="shared" si="1192"/>
        <v>2021</v>
      </c>
      <c r="P9554">
        <f t="shared" si="1193"/>
        <v>10</v>
      </c>
      <c r="Q9554" t="str">
        <f t="shared" si="1194"/>
        <v>oct</v>
      </c>
      <c r="R9554" t="str">
        <f t="shared" si="1195"/>
        <v>Vermont</v>
      </c>
      <c r="S9554" t="str">
        <f t="shared" si="1196"/>
        <v>2021-10</v>
      </c>
      <c r="T9554">
        <f>IF(AND(COUNTIF(Calculs!$Q$2:$Q$12,$O9554)&gt;0,COUNTIF(Calculs!$S$2:$S$12,$E9554)&gt;0,COUNTIF(Calculs!$U$2:$U$12,$H9554)&gt;0),1,0)</f>
        <v>1</v>
      </c>
      <c r="U9554">
        <f t="shared" si="1197"/>
        <v>2806</v>
      </c>
      <c r="V9554">
        <f t="shared" si="1198"/>
        <v>61</v>
      </c>
      <c r="W9554">
        <f t="shared" si="1199"/>
        <v>1038.22</v>
      </c>
    </row>
    <row r="9555" spans="1:23" ht="15.75" customHeight="1" x14ac:dyDescent="0.3">
      <c r="A9555" s="2" t="s">
        <v>60</v>
      </c>
      <c r="B9555" s="2">
        <v>1185732</v>
      </c>
      <c r="C9555" s="3">
        <v>44481</v>
      </c>
      <c r="D9555" s="12" t="str" cm="1">
        <f t="array" ref="D9555">_xlfn.SWITCH(WEEKDAY(C9555,2), 1, "Lundi", 2, "Mardi", 3, "Mercredi", 4, "Jeudi", 5, "Vendredi", 6, "Samedi", 7, "Dimanche", "Erreur")</f>
        <v>Mardi</v>
      </c>
      <c r="E9555" s="2" t="s">
        <v>14</v>
      </c>
      <c r="F9555" s="2" t="s">
        <v>130</v>
      </c>
      <c r="G9555" s="2" t="s">
        <v>131</v>
      </c>
      <c r="H9555" s="4" t="s">
        <v>21</v>
      </c>
      <c r="I9555" s="5">
        <v>55</v>
      </c>
      <c r="J9555" s="6">
        <v>58</v>
      </c>
      <c r="K9555" s="7">
        <v>3190</v>
      </c>
      <c r="L9555" s="7">
        <v>1180.3</v>
      </c>
      <c r="M9555" s="8">
        <v>0.37</v>
      </c>
      <c r="N9555" s="2" t="s">
        <v>23</v>
      </c>
      <c r="O9555">
        <f t="shared" si="1192"/>
        <v>2021</v>
      </c>
      <c r="P9555">
        <f t="shared" si="1193"/>
        <v>10</v>
      </c>
      <c r="Q9555" t="str">
        <f t="shared" si="1194"/>
        <v>oct</v>
      </c>
      <c r="R9555" t="str">
        <f t="shared" si="1195"/>
        <v>Vermont</v>
      </c>
      <c r="S9555" t="str">
        <f t="shared" si="1196"/>
        <v>2021-10</v>
      </c>
      <c r="T9555">
        <f>IF(AND(COUNTIF(Calculs!$Q$2:$Q$12,$O9555)&gt;0,COUNTIF(Calculs!$S$2:$S$12,$E9555)&gt;0,COUNTIF(Calculs!$U$2:$U$12,$H9555)&gt;0),1,0)</f>
        <v>1</v>
      </c>
      <c r="U9555">
        <f t="shared" si="1197"/>
        <v>3190</v>
      </c>
      <c r="V9555">
        <f t="shared" si="1198"/>
        <v>58</v>
      </c>
      <c r="W9555">
        <f t="shared" si="1199"/>
        <v>1180.3</v>
      </c>
    </row>
    <row r="9556" spans="1:23" ht="15.75" customHeight="1" x14ac:dyDescent="0.3">
      <c r="A9556" s="2" t="s">
        <v>29</v>
      </c>
      <c r="B9556" s="2">
        <v>1185732</v>
      </c>
      <c r="C9556" s="3">
        <v>44481</v>
      </c>
      <c r="D9556" s="12" t="str" cm="1">
        <f t="array" ref="D9556">_xlfn.SWITCH(WEEKDAY(C9556,2), 1, "Lundi", 2, "Mardi", 3, "Mercredi", 4, "Jeudi", 5, "Vendredi", 6, "Samedi", 7, "Dimanche", "Erreur")</f>
        <v>Mardi</v>
      </c>
      <c r="E9556" s="2" t="s">
        <v>14</v>
      </c>
      <c r="F9556" s="2" t="s">
        <v>130</v>
      </c>
      <c r="G9556" s="2" t="s">
        <v>131</v>
      </c>
      <c r="H9556" s="4" t="s">
        <v>22</v>
      </c>
      <c r="I9556" s="5">
        <v>54</v>
      </c>
      <c r="J9556" s="6">
        <v>90</v>
      </c>
      <c r="K9556" s="7">
        <v>4860</v>
      </c>
      <c r="L9556" s="7">
        <v>2235.6</v>
      </c>
      <c r="M9556" s="8">
        <v>0.45999999999999996</v>
      </c>
      <c r="N9556" s="2" t="s">
        <v>23</v>
      </c>
      <c r="O9556">
        <f t="shared" si="1192"/>
        <v>2021</v>
      </c>
      <c r="P9556">
        <f t="shared" si="1193"/>
        <v>10</v>
      </c>
      <c r="Q9556" t="str">
        <f t="shared" si="1194"/>
        <v>oct</v>
      </c>
      <c r="R9556" t="str">
        <f t="shared" si="1195"/>
        <v>Vermont</v>
      </c>
      <c r="S9556" t="str">
        <f t="shared" si="1196"/>
        <v>2021-10</v>
      </c>
      <c r="T9556">
        <f>IF(AND(COUNTIF(Calculs!$Q$2:$Q$12,$O9556)&gt;0,COUNTIF(Calculs!$S$2:$S$12,$E9556)&gt;0,COUNTIF(Calculs!$U$2:$U$12,$H9556)&gt;0),1,0)</f>
        <v>1</v>
      </c>
      <c r="U9556">
        <f t="shared" si="1197"/>
        <v>4860</v>
      </c>
      <c r="V9556">
        <f t="shared" si="1198"/>
        <v>90</v>
      </c>
      <c r="W9556">
        <f t="shared" si="1199"/>
        <v>2235.6</v>
      </c>
    </row>
    <row r="9557" spans="1:23" ht="15.75" customHeight="1" x14ac:dyDescent="0.3">
      <c r="A9557" s="2" t="s">
        <v>29</v>
      </c>
      <c r="B9557" s="2">
        <v>1185732</v>
      </c>
      <c r="C9557" s="3">
        <v>44511</v>
      </c>
      <c r="D9557" s="12" t="str" cm="1">
        <f t="array" ref="D9557">_xlfn.SWITCH(WEEKDAY(C9557,2), 1, "Lundi", 2, "Mardi", 3, "Mercredi", 4, "Jeudi", 5, "Vendredi", 6, "Samedi", 7, "Dimanche", "Erreur")</f>
        <v>Jeudi</v>
      </c>
      <c r="E9557" s="2" t="s">
        <v>14</v>
      </c>
      <c r="F9557" s="2" t="s">
        <v>130</v>
      </c>
      <c r="G9557" s="2" t="s">
        <v>131</v>
      </c>
      <c r="H9557" s="4" t="s">
        <v>16</v>
      </c>
      <c r="I9557" s="5">
        <v>54</v>
      </c>
      <c r="J9557" s="6">
        <v>140</v>
      </c>
      <c r="K9557" s="7">
        <v>7560</v>
      </c>
      <c r="L9557" s="7">
        <v>3780</v>
      </c>
      <c r="M9557" s="8">
        <v>0.5</v>
      </c>
      <c r="N9557" s="2" t="s">
        <v>23</v>
      </c>
      <c r="O9557">
        <f t="shared" si="1192"/>
        <v>2021</v>
      </c>
      <c r="P9557">
        <f t="shared" si="1193"/>
        <v>11</v>
      </c>
      <c r="Q9557" t="str">
        <f t="shared" si="1194"/>
        <v>nov</v>
      </c>
      <c r="R9557" t="str">
        <f t="shared" si="1195"/>
        <v>Vermont</v>
      </c>
      <c r="S9557" t="str">
        <f t="shared" si="1196"/>
        <v>2021-11</v>
      </c>
      <c r="T9557">
        <f>IF(AND(COUNTIF(Calculs!$Q$2:$Q$12,$O9557)&gt;0,COUNTIF(Calculs!$S$2:$S$12,$E9557)&gt;0,COUNTIF(Calculs!$U$2:$U$12,$H9557)&gt;0),1,0)</f>
        <v>1</v>
      </c>
      <c r="U9557">
        <f t="shared" si="1197"/>
        <v>7560</v>
      </c>
      <c r="V9557">
        <f t="shared" si="1198"/>
        <v>140</v>
      </c>
      <c r="W9557">
        <f t="shared" si="1199"/>
        <v>3780</v>
      </c>
    </row>
    <row r="9558" spans="1:23" ht="15.75" customHeight="1" x14ac:dyDescent="0.3">
      <c r="A9558" s="2" t="s">
        <v>29</v>
      </c>
      <c r="B9558" s="2">
        <v>1185732</v>
      </c>
      <c r="C9558" s="3">
        <v>44511</v>
      </c>
      <c r="D9558" s="12" t="str" cm="1">
        <f t="array" ref="D9558">_xlfn.SWITCH(WEEKDAY(C9558,2), 1, "Lundi", 2, "Mardi", 3, "Mercredi", 4, "Jeudi", 5, "Vendredi", 6, "Samedi", 7, "Dimanche", "Erreur")</f>
        <v>Jeudi</v>
      </c>
      <c r="E9558" s="2" t="s">
        <v>14</v>
      </c>
      <c r="F9558" s="2" t="s">
        <v>130</v>
      </c>
      <c r="G9558" s="2" t="s">
        <v>131</v>
      </c>
      <c r="H9558" s="4" t="s">
        <v>18</v>
      </c>
      <c r="I9558" s="5">
        <v>47</v>
      </c>
      <c r="J9558" s="6">
        <v>98</v>
      </c>
      <c r="K9558" s="7">
        <v>4606</v>
      </c>
      <c r="L9558" s="7">
        <v>2256.94</v>
      </c>
      <c r="M9558" s="8">
        <v>0.49</v>
      </c>
      <c r="N9558" s="2" t="s">
        <v>23</v>
      </c>
      <c r="O9558">
        <f t="shared" si="1192"/>
        <v>2021</v>
      </c>
      <c r="P9558">
        <f t="shared" si="1193"/>
        <v>11</v>
      </c>
      <c r="Q9558" t="str">
        <f t="shared" si="1194"/>
        <v>nov</v>
      </c>
      <c r="R9558" t="str">
        <f t="shared" si="1195"/>
        <v>Vermont</v>
      </c>
      <c r="S9558" t="str">
        <f t="shared" si="1196"/>
        <v>2021-11</v>
      </c>
      <c r="T9558">
        <f>IF(AND(COUNTIF(Calculs!$Q$2:$Q$12,$O9558)&gt;0,COUNTIF(Calculs!$S$2:$S$12,$E9558)&gt;0,COUNTIF(Calculs!$U$2:$U$12,$H9558)&gt;0),1,0)</f>
        <v>1</v>
      </c>
      <c r="U9558">
        <f t="shared" si="1197"/>
        <v>4606</v>
      </c>
      <c r="V9558">
        <f t="shared" si="1198"/>
        <v>98</v>
      </c>
      <c r="W9558">
        <f t="shared" si="1199"/>
        <v>2256.94</v>
      </c>
    </row>
    <row r="9559" spans="1:23" ht="15.75" customHeight="1" x14ac:dyDescent="0.3">
      <c r="A9559" s="2" t="s">
        <v>29</v>
      </c>
      <c r="B9559" s="2">
        <v>1185732</v>
      </c>
      <c r="C9559" s="3">
        <v>44511</v>
      </c>
      <c r="D9559" s="12" t="str" cm="1">
        <f t="array" ref="D9559">_xlfn.SWITCH(WEEKDAY(C9559,2), 1, "Lundi", 2, "Mardi", 3, "Mercredi", 4, "Jeudi", 5, "Vendredi", 6, "Samedi", 7, "Dimanche", "Erreur")</f>
        <v>Jeudi</v>
      </c>
      <c r="E9559" s="2" t="s">
        <v>14</v>
      </c>
      <c r="F9559" s="2" t="s">
        <v>130</v>
      </c>
      <c r="G9559" s="2" t="s">
        <v>131</v>
      </c>
      <c r="H9559" s="4" t="s">
        <v>19</v>
      </c>
      <c r="I9559" s="5">
        <v>46</v>
      </c>
      <c r="J9559" s="6">
        <v>102</v>
      </c>
      <c r="K9559" s="7">
        <v>4692</v>
      </c>
      <c r="L9559" s="7">
        <v>1736.04</v>
      </c>
      <c r="M9559" s="8">
        <v>0.37</v>
      </c>
      <c r="N9559" s="2" t="s">
        <v>23</v>
      </c>
      <c r="O9559">
        <f t="shared" si="1192"/>
        <v>2021</v>
      </c>
      <c r="P9559">
        <f t="shared" si="1193"/>
        <v>11</v>
      </c>
      <c r="Q9559" t="str">
        <f t="shared" si="1194"/>
        <v>nov</v>
      </c>
      <c r="R9559" t="str">
        <f t="shared" si="1195"/>
        <v>Vermont</v>
      </c>
      <c r="S9559" t="str">
        <f t="shared" si="1196"/>
        <v>2021-11</v>
      </c>
      <c r="T9559">
        <f>IF(AND(COUNTIF(Calculs!$Q$2:$Q$12,$O9559)&gt;0,COUNTIF(Calculs!$S$2:$S$12,$E9559)&gt;0,COUNTIF(Calculs!$U$2:$U$12,$H9559)&gt;0),1,0)</f>
        <v>1</v>
      </c>
      <c r="U9559">
        <f t="shared" si="1197"/>
        <v>4692</v>
      </c>
      <c r="V9559">
        <f t="shared" si="1198"/>
        <v>102</v>
      </c>
      <c r="W9559">
        <f t="shared" si="1199"/>
        <v>1736.04</v>
      </c>
    </row>
    <row r="9560" spans="1:23" ht="15.75" customHeight="1" x14ac:dyDescent="0.3">
      <c r="A9560" s="2" t="s">
        <v>60</v>
      </c>
      <c r="B9560" s="2">
        <v>1185732</v>
      </c>
      <c r="C9560" s="3">
        <v>44511</v>
      </c>
      <c r="D9560" s="12" t="str" cm="1">
        <f t="array" ref="D9560">_xlfn.SWITCH(WEEKDAY(C9560,2), 1, "Lundi", 2, "Mardi", 3, "Mercredi", 4, "Jeudi", 5, "Vendredi", 6, "Samedi", 7, "Dimanche", "Erreur")</f>
        <v>Jeudi</v>
      </c>
      <c r="E9560" s="2" t="s">
        <v>14</v>
      </c>
      <c r="F9560" s="2" t="s">
        <v>130</v>
      </c>
      <c r="G9560" s="2" t="s">
        <v>131</v>
      </c>
      <c r="H9560" s="4" t="s">
        <v>20</v>
      </c>
      <c r="I9560" s="5">
        <v>42</v>
      </c>
      <c r="J9560" s="6">
        <v>96</v>
      </c>
      <c r="K9560" s="7">
        <v>4032</v>
      </c>
      <c r="L9560" s="7">
        <v>1572.4799999999998</v>
      </c>
      <c r="M9560" s="8">
        <v>0.38999999999999996</v>
      </c>
      <c r="N9560" s="2" t="s">
        <v>23</v>
      </c>
      <c r="O9560">
        <f t="shared" si="1192"/>
        <v>2021</v>
      </c>
      <c r="P9560">
        <f t="shared" si="1193"/>
        <v>11</v>
      </c>
      <c r="Q9560" t="str">
        <f t="shared" si="1194"/>
        <v>nov</v>
      </c>
      <c r="R9560" t="str">
        <f t="shared" si="1195"/>
        <v>Vermont</v>
      </c>
      <c r="S9560" t="str">
        <f t="shared" si="1196"/>
        <v>2021-11</v>
      </c>
      <c r="T9560">
        <f>IF(AND(COUNTIF(Calculs!$Q$2:$Q$12,$O9560)&gt;0,COUNTIF(Calculs!$S$2:$S$12,$E9560)&gt;0,COUNTIF(Calculs!$U$2:$U$12,$H9560)&gt;0),1,0)</f>
        <v>1</v>
      </c>
      <c r="U9560">
        <f t="shared" si="1197"/>
        <v>4032</v>
      </c>
      <c r="V9560">
        <f t="shared" si="1198"/>
        <v>96</v>
      </c>
      <c r="W9560">
        <f t="shared" si="1199"/>
        <v>1572.4799999999998</v>
      </c>
    </row>
    <row r="9561" spans="1:23" ht="15.75" customHeight="1" x14ac:dyDescent="0.3">
      <c r="A9561" s="2" t="s">
        <v>60</v>
      </c>
      <c r="B9561" s="2">
        <v>1185732</v>
      </c>
      <c r="C9561" s="3">
        <v>44511</v>
      </c>
      <c r="D9561" s="12" t="str" cm="1">
        <f t="array" ref="D9561">_xlfn.SWITCH(WEEKDAY(C9561,2), 1, "Lundi", 2, "Mardi", 3, "Mercredi", 4, "Jeudi", 5, "Vendredi", 6, "Samedi", 7, "Dimanche", "Erreur")</f>
        <v>Jeudi</v>
      </c>
      <c r="E9561" s="2" t="s">
        <v>14</v>
      </c>
      <c r="F9561" s="2" t="s">
        <v>130</v>
      </c>
      <c r="G9561" s="2" t="s">
        <v>131</v>
      </c>
      <c r="H9561" s="4" t="s">
        <v>21</v>
      </c>
      <c r="I9561" s="5">
        <v>50</v>
      </c>
      <c r="J9561" s="6">
        <v>91</v>
      </c>
      <c r="K9561" s="7">
        <v>4550</v>
      </c>
      <c r="L9561" s="7">
        <v>1774.4999999999998</v>
      </c>
      <c r="M9561" s="8">
        <v>0.38999999999999996</v>
      </c>
      <c r="N9561" s="2" t="s">
        <v>23</v>
      </c>
      <c r="O9561">
        <f t="shared" si="1192"/>
        <v>2021</v>
      </c>
      <c r="P9561">
        <f t="shared" si="1193"/>
        <v>11</v>
      </c>
      <c r="Q9561" t="str">
        <f t="shared" si="1194"/>
        <v>nov</v>
      </c>
      <c r="R9561" t="str">
        <f t="shared" si="1195"/>
        <v>Vermont</v>
      </c>
      <c r="S9561" t="str">
        <f t="shared" si="1196"/>
        <v>2021-11</v>
      </c>
      <c r="T9561">
        <f>IF(AND(COUNTIF(Calculs!$Q$2:$Q$12,$O9561)&gt;0,COUNTIF(Calculs!$S$2:$S$12,$E9561)&gt;0,COUNTIF(Calculs!$U$2:$U$12,$H9561)&gt;0),1,0)</f>
        <v>1</v>
      </c>
      <c r="U9561">
        <f t="shared" si="1197"/>
        <v>4550</v>
      </c>
      <c r="V9561">
        <f t="shared" si="1198"/>
        <v>91</v>
      </c>
      <c r="W9561">
        <f t="shared" si="1199"/>
        <v>1774.4999999999998</v>
      </c>
    </row>
    <row r="9562" spans="1:23" ht="15.75" customHeight="1" x14ac:dyDescent="0.3">
      <c r="A9562" s="2" t="s">
        <v>60</v>
      </c>
      <c r="B9562" s="2">
        <v>1185732</v>
      </c>
      <c r="C9562" s="3">
        <v>44511</v>
      </c>
      <c r="D9562" s="12" t="str" cm="1">
        <f t="array" ref="D9562">_xlfn.SWITCH(WEEKDAY(C9562,2), 1, "Lundi", 2, "Mardi", 3, "Mercredi", 4, "Jeudi", 5, "Vendredi", 6, "Samedi", 7, "Dimanche", "Erreur")</f>
        <v>Jeudi</v>
      </c>
      <c r="E9562" s="2" t="s">
        <v>14</v>
      </c>
      <c r="F9562" s="2" t="s">
        <v>130</v>
      </c>
      <c r="G9562" s="2" t="s">
        <v>131</v>
      </c>
      <c r="H9562" s="4" t="s">
        <v>22</v>
      </c>
      <c r="I9562" s="5">
        <v>57</v>
      </c>
      <c r="J9562" s="6">
        <v>128</v>
      </c>
      <c r="K9562" s="7">
        <v>7296</v>
      </c>
      <c r="L9562" s="7">
        <v>3429.12</v>
      </c>
      <c r="M9562" s="8">
        <v>0.47</v>
      </c>
      <c r="N9562" s="2" t="s">
        <v>23</v>
      </c>
      <c r="O9562">
        <f t="shared" si="1192"/>
        <v>2021</v>
      </c>
      <c r="P9562">
        <f t="shared" si="1193"/>
        <v>11</v>
      </c>
      <c r="Q9562" t="str">
        <f t="shared" si="1194"/>
        <v>nov</v>
      </c>
      <c r="R9562" t="str">
        <f t="shared" si="1195"/>
        <v>Vermont</v>
      </c>
      <c r="S9562" t="str">
        <f t="shared" si="1196"/>
        <v>2021-11</v>
      </c>
      <c r="T9562">
        <f>IF(AND(COUNTIF(Calculs!$Q$2:$Q$12,$O9562)&gt;0,COUNTIF(Calculs!$S$2:$S$12,$E9562)&gt;0,COUNTIF(Calculs!$U$2:$U$12,$H9562)&gt;0),1,0)</f>
        <v>1</v>
      </c>
      <c r="U9562">
        <f t="shared" si="1197"/>
        <v>7296</v>
      </c>
      <c r="V9562">
        <f t="shared" si="1198"/>
        <v>128</v>
      </c>
      <c r="W9562">
        <f t="shared" si="1199"/>
        <v>3429.12</v>
      </c>
    </row>
    <row r="9563" spans="1:23" ht="15.75" customHeight="1" x14ac:dyDescent="0.3">
      <c r="A9563" s="2" t="s">
        <v>60</v>
      </c>
      <c r="B9563" s="2">
        <v>1185732</v>
      </c>
      <c r="C9563" s="3">
        <v>44540</v>
      </c>
      <c r="D9563" s="12" t="str" cm="1">
        <f t="array" ref="D9563">_xlfn.SWITCH(WEEKDAY(C9563,2), 1, "Lundi", 2, "Mardi", 3, "Mercredi", 4, "Jeudi", 5, "Vendredi", 6, "Samedi", 7, "Dimanche", "Erreur")</f>
        <v>Vendredi</v>
      </c>
      <c r="E9563" s="2" t="s">
        <v>14</v>
      </c>
      <c r="F9563" s="2" t="s">
        <v>130</v>
      </c>
      <c r="G9563" s="2" t="s">
        <v>131</v>
      </c>
      <c r="H9563" s="4" t="s">
        <v>16</v>
      </c>
      <c r="I9563" s="5">
        <v>48</v>
      </c>
      <c r="J9563" s="6">
        <v>186</v>
      </c>
      <c r="K9563" s="7">
        <v>8928</v>
      </c>
      <c r="L9563" s="7">
        <v>4285.4399999999996</v>
      </c>
      <c r="M9563" s="8">
        <v>0.48</v>
      </c>
      <c r="N9563" s="2" t="s">
        <v>23</v>
      </c>
      <c r="O9563">
        <f t="shared" si="1192"/>
        <v>2021</v>
      </c>
      <c r="P9563">
        <f t="shared" si="1193"/>
        <v>12</v>
      </c>
      <c r="Q9563" t="str">
        <f t="shared" si="1194"/>
        <v>déc</v>
      </c>
      <c r="R9563" t="str">
        <f t="shared" si="1195"/>
        <v>Vermont</v>
      </c>
      <c r="S9563" t="str">
        <f t="shared" si="1196"/>
        <v>2021-12</v>
      </c>
      <c r="T9563">
        <f>IF(AND(COUNTIF(Calculs!$Q$2:$Q$12,$O9563)&gt;0,COUNTIF(Calculs!$S$2:$S$12,$E9563)&gt;0,COUNTIF(Calculs!$U$2:$U$12,$H9563)&gt;0),1,0)</f>
        <v>1</v>
      </c>
      <c r="U9563">
        <f t="shared" si="1197"/>
        <v>8928</v>
      </c>
      <c r="V9563">
        <f t="shared" si="1198"/>
        <v>186</v>
      </c>
      <c r="W9563">
        <f t="shared" si="1199"/>
        <v>4285.4399999999996</v>
      </c>
    </row>
    <row r="9564" spans="1:23" ht="15.75" customHeight="1" x14ac:dyDescent="0.3">
      <c r="A9564" s="2" t="s">
        <v>60</v>
      </c>
      <c r="B9564" s="2">
        <v>1185732</v>
      </c>
      <c r="C9564" s="3">
        <v>44540</v>
      </c>
      <c r="D9564" s="12" t="str" cm="1">
        <f t="array" ref="D9564">_xlfn.SWITCH(WEEKDAY(C9564,2), 1, "Lundi", 2, "Mardi", 3, "Mercredi", 4, "Jeudi", 5, "Vendredi", 6, "Samedi", 7, "Dimanche", "Erreur")</f>
        <v>Vendredi</v>
      </c>
      <c r="E9564" s="2" t="s">
        <v>14</v>
      </c>
      <c r="F9564" s="2" t="s">
        <v>130</v>
      </c>
      <c r="G9564" s="2" t="s">
        <v>131</v>
      </c>
      <c r="H9564" s="4" t="s">
        <v>18</v>
      </c>
      <c r="I9564" s="5">
        <v>41</v>
      </c>
      <c r="J9564" s="6">
        <v>132</v>
      </c>
      <c r="K9564" s="7">
        <v>5412</v>
      </c>
      <c r="L9564" s="7">
        <v>2760.12</v>
      </c>
      <c r="M9564" s="8">
        <v>0.51</v>
      </c>
      <c r="N9564" s="2" t="s">
        <v>23</v>
      </c>
      <c r="O9564">
        <f t="shared" si="1192"/>
        <v>2021</v>
      </c>
      <c r="P9564">
        <f t="shared" si="1193"/>
        <v>12</v>
      </c>
      <c r="Q9564" t="str">
        <f t="shared" si="1194"/>
        <v>déc</v>
      </c>
      <c r="R9564" t="str">
        <f t="shared" si="1195"/>
        <v>Vermont</v>
      </c>
      <c r="S9564" t="str">
        <f t="shared" si="1196"/>
        <v>2021-12</v>
      </c>
      <c r="T9564">
        <f>IF(AND(COUNTIF(Calculs!$Q$2:$Q$12,$O9564)&gt;0,COUNTIF(Calculs!$S$2:$S$12,$E9564)&gt;0,COUNTIF(Calculs!$U$2:$U$12,$H9564)&gt;0),1,0)</f>
        <v>1</v>
      </c>
      <c r="U9564">
        <f t="shared" si="1197"/>
        <v>5412</v>
      </c>
      <c r="V9564">
        <f t="shared" si="1198"/>
        <v>132</v>
      </c>
      <c r="W9564">
        <f t="shared" si="1199"/>
        <v>2760.12</v>
      </c>
    </row>
    <row r="9565" spans="1:23" ht="15.75" customHeight="1" x14ac:dyDescent="0.3">
      <c r="A9565" s="2" t="s">
        <v>60</v>
      </c>
      <c r="B9565" s="2">
        <v>1185732</v>
      </c>
      <c r="C9565" s="3">
        <v>44540</v>
      </c>
      <c r="D9565" s="12" t="str" cm="1">
        <f t="array" ref="D9565">_xlfn.SWITCH(WEEKDAY(C9565,2), 1, "Lundi", 2, "Mardi", 3, "Mercredi", 4, "Jeudi", 5, "Vendredi", 6, "Samedi", 7, "Dimanche", "Erreur")</f>
        <v>Vendredi</v>
      </c>
      <c r="E9565" s="2" t="s">
        <v>14</v>
      </c>
      <c r="F9565" s="2" t="s">
        <v>130</v>
      </c>
      <c r="G9565" s="2" t="s">
        <v>131</v>
      </c>
      <c r="H9565" s="4" t="s">
        <v>19</v>
      </c>
      <c r="I9565" s="5">
        <v>44</v>
      </c>
      <c r="J9565" s="6">
        <v>131</v>
      </c>
      <c r="K9565" s="7">
        <v>5764</v>
      </c>
      <c r="L9565" s="7">
        <v>2305.6</v>
      </c>
      <c r="M9565" s="8">
        <v>0.39999999999999997</v>
      </c>
      <c r="N9565" s="2" t="s">
        <v>23</v>
      </c>
      <c r="O9565">
        <f t="shared" si="1192"/>
        <v>2021</v>
      </c>
      <c r="P9565">
        <f t="shared" si="1193"/>
        <v>12</v>
      </c>
      <c r="Q9565" t="str">
        <f t="shared" si="1194"/>
        <v>déc</v>
      </c>
      <c r="R9565" t="str">
        <f t="shared" si="1195"/>
        <v>Vermont</v>
      </c>
      <c r="S9565" t="str">
        <f t="shared" si="1196"/>
        <v>2021-12</v>
      </c>
      <c r="T9565">
        <f>IF(AND(COUNTIF(Calculs!$Q$2:$Q$12,$O9565)&gt;0,COUNTIF(Calculs!$S$2:$S$12,$E9565)&gt;0,COUNTIF(Calculs!$U$2:$U$12,$H9565)&gt;0),1,0)</f>
        <v>1</v>
      </c>
      <c r="U9565">
        <f t="shared" si="1197"/>
        <v>5764</v>
      </c>
      <c r="V9565">
        <f t="shared" si="1198"/>
        <v>131</v>
      </c>
      <c r="W9565">
        <f t="shared" si="1199"/>
        <v>2305.6</v>
      </c>
    </row>
    <row r="9566" spans="1:23" ht="15.75" customHeight="1" x14ac:dyDescent="0.3">
      <c r="A9566" s="2" t="s">
        <v>60</v>
      </c>
      <c r="B9566" s="2">
        <v>1185732</v>
      </c>
      <c r="C9566" s="3">
        <v>44540</v>
      </c>
      <c r="D9566" s="12" t="str" cm="1">
        <f t="array" ref="D9566">_xlfn.SWITCH(WEEKDAY(C9566,2), 1, "Lundi", 2, "Mardi", 3, "Mercredi", 4, "Jeudi", 5, "Vendredi", 6, "Samedi", 7, "Dimanche", "Erreur")</f>
        <v>Vendredi</v>
      </c>
      <c r="E9566" s="2" t="s">
        <v>14</v>
      </c>
      <c r="F9566" s="2" t="s">
        <v>130</v>
      </c>
      <c r="G9566" s="2" t="s">
        <v>131</v>
      </c>
      <c r="H9566" s="4" t="s">
        <v>20</v>
      </c>
      <c r="I9566" s="5">
        <v>44</v>
      </c>
      <c r="J9566" s="6">
        <v>101</v>
      </c>
      <c r="K9566" s="7">
        <v>4444</v>
      </c>
      <c r="L9566" s="7">
        <v>1866.48</v>
      </c>
      <c r="M9566" s="8">
        <v>0.42</v>
      </c>
      <c r="N9566" s="2" t="s">
        <v>23</v>
      </c>
      <c r="O9566">
        <f t="shared" si="1192"/>
        <v>2021</v>
      </c>
      <c r="P9566">
        <f t="shared" si="1193"/>
        <v>12</v>
      </c>
      <c r="Q9566" t="str">
        <f t="shared" si="1194"/>
        <v>déc</v>
      </c>
      <c r="R9566" t="str">
        <f t="shared" si="1195"/>
        <v>Vermont</v>
      </c>
      <c r="S9566" t="str">
        <f t="shared" si="1196"/>
        <v>2021-12</v>
      </c>
      <c r="T9566">
        <f>IF(AND(COUNTIF(Calculs!$Q$2:$Q$12,$O9566)&gt;0,COUNTIF(Calculs!$S$2:$S$12,$E9566)&gt;0,COUNTIF(Calculs!$U$2:$U$12,$H9566)&gt;0),1,0)</f>
        <v>1</v>
      </c>
      <c r="U9566">
        <f t="shared" si="1197"/>
        <v>4444</v>
      </c>
      <c r="V9566">
        <f t="shared" si="1198"/>
        <v>101</v>
      </c>
      <c r="W9566">
        <f t="shared" si="1199"/>
        <v>1866.48</v>
      </c>
    </row>
    <row r="9567" spans="1:23" ht="15.75" customHeight="1" x14ac:dyDescent="0.3">
      <c r="A9567" s="2" t="s">
        <v>60</v>
      </c>
      <c r="B9567" s="2">
        <v>1185732</v>
      </c>
      <c r="C9567" s="3">
        <v>44540</v>
      </c>
      <c r="D9567" s="12" t="str" cm="1">
        <f t="array" ref="D9567">_xlfn.SWITCH(WEEKDAY(C9567,2), 1, "Lundi", 2, "Mardi", 3, "Mercredi", 4, "Jeudi", 5, "Vendredi", 6, "Samedi", 7, "Dimanche", "Erreur")</f>
        <v>Vendredi</v>
      </c>
      <c r="E9567" s="2" t="s">
        <v>14</v>
      </c>
      <c r="F9567" s="2" t="s">
        <v>130</v>
      </c>
      <c r="G9567" s="2" t="s">
        <v>131</v>
      </c>
      <c r="H9567" s="4" t="s">
        <v>21</v>
      </c>
      <c r="I9567" s="5">
        <v>48</v>
      </c>
      <c r="J9567" s="6">
        <v>104</v>
      </c>
      <c r="K9567" s="7">
        <v>4992</v>
      </c>
      <c r="L9567" s="7">
        <v>2096.64</v>
      </c>
      <c r="M9567" s="8">
        <v>0.42</v>
      </c>
      <c r="N9567" s="2" t="s">
        <v>23</v>
      </c>
      <c r="O9567">
        <f t="shared" si="1192"/>
        <v>2021</v>
      </c>
      <c r="P9567">
        <f t="shared" si="1193"/>
        <v>12</v>
      </c>
      <c r="Q9567" t="str">
        <f t="shared" si="1194"/>
        <v>déc</v>
      </c>
      <c r="R9567" t="str">
        <f t="shared" si="1195"/>
        <v>Vermont</v>
      </c>
      <c r="S9567" t="str">
        <f t="shared" si="1196"/>
        <v>2021-12</v>
      </c>
      <c r="T9567">
        <f>IF(AND(COUNTIF(Calculs!$Q$2:$Q$12,$O9567)&gt;0,COUNTIF(Calculs!$S$2:$S$12,$E9567)&gt;0,COUNTIF(Calculs!$U$2:$U$12,$H9567)&gt;0),1,0)</f>
        <v>1</v>
      </c>
      <c r="U9567">
        <f t="shared" si="1197"/>
        <v>4992</v>
      </c>
      <c r="V9567">
        <f t="shared" si="1198"/>
        <v>104</v>
      </c>
      <c r="W9567">
        <f t="shared" si="1199"/>
        <v>2096.64</v>
      </c>
    </row>
    <row r="9568" spans="1:23" ht="15.75" customHeight="1" x14ac:dyDescent="0.3">
      <c r="A9568" s="2" t="s">
        <v>60</v>
      </c>
      <c r="B9568" s="2">
        <v>1185732</v>
      </c>
      <c r="C9568" s="3">
        <v>44540</v>
      </c>
      <c r="D9568" s="12" t="str" cm="1">
        <f t="array" ref="D9568">_xlfn.SWITCH(WEEKDAY(C9568,2), 1, "Lundi", 2, "Mardi", 3, "Mercredi", 4, "Jeudi", 5, "Vendredi", 6, "Samedi", 7, "Dimanche", "Erreur")</f>
        <v>Vendredi</v>
      </c>
      <c r="E9568" s="2" t="s">
        <v>14</v>
      </c>
      <c r="F9568" s="2" t="s">
        <v>130</v>
      </c>
      <c r="G9568" s="2" t="s">
        <v>131</v>
      </c>
      <c r="H9568" s="4" t="s">
        <v>22</v>
      </c>
      <c r="I9568" s="5">
        <v>60</v>
      </c>
      <c r="J9568" s="6">
        <v>145</v>
      </c>
      <c r="K9568" s="7">
        <v>8700</v>
      </c>
      <c r="L9568" s="7">
        <v>4088.9999999999995</v>
      </c>
      <c r="M9568" s="8">
        <v>0.47</v>
      </c>
      <c r="N9568" s="2" t="s">
        <v>23</v>
      </c>
      <c r="O9568">
        <f t="shared" si="1192"/>
        <v>2021</v>
      </c>
      <c r="P9568">
        <f t="shared" si="1193"/>
        <v>12</v>
      </c>
      <c r="Q9568" t="str">
        <f t="shared" si="1194"/>
        <v>déc</v>
      </c>
      <c r="R9568" t="str">
        <f t="shared" si="1195"/>
        <v>Vermont</v>
      </c>
      <c r="S9568" t="str">
        <f t="shared" si="1196"/>
        <v>2021-12</v>
      </c>
      <c r="T9568">
        <f>IF(AND(COUNTIF(Calculs!$Q$2:$Q$12,$O9568)&gt;0,COUNTIF(Calculs!$S$2:$S$12,$E9568)&gt;0,COUNTIF(Calculs!$U$2:$U$12,$H9568)&gt;0),1,0)</f>
        <v>1</v>
      </c>
      <c r="U9568">
        <f t="shared" si="1197"/>
        <v>8700</v>
      </c>
      <c r="V9568">
        <f t="shared" si="1198"/>
        <v>145</v>
      </c>
      <c r="W9568">
        <f t="shared" si="1199"/>
        <v>4088.9999999999995</v>
      </c>
    </row>
    <row r="9569" spans="1:23" ht="15.75" customHeight="1" x14ac:dyDescent="0.3">
      <c r="A9569" s="2" t="s">
        <v>60</v>
      </c>
      <c r="B9569" s="2">
        <v>1185732</v>
      </c>
      <c r="C9569" s="3">
        <v>44217</v>
      </c>
      <c r="D9569" s="12" t="str" cm="1">
        <f t="array" ref="D9569">_xlfn.SWITCH(WEEKDAY(C9569,2), 1, "Lundi", 2, "Mardi", 3, "Mercredi", 4, "Jeudi", 5, "Vendredi", 6, "Samedi", 7, "Dimanche", "Erreur")</f>
        <v>Jeudi</v>
      </c>
      <c r="E9569" s="2" t="s">
        <v>14</v>
      </c>
      <c r="F9569" s="2" t="s">
        <v>130</v>
      </c>
      <c r="G9569" s="2" t="s">
        <v>131</v>
      </c>
      <c r="H9569" s="4" t="s">
        <v>16</v>
      </c>
      <c r="I9569" s="5">
        <v>34</v>
      </c>
      <c r="J9569" s="6">
        <v>173</v>
      </c>
      <c r="K9569" s="7">
        <v>5882</v>
      </c>
      <c r="L9569" s="7">
        <v>2529.2600000000002</v>
      </c>
      <c r="M9569" s="8">
        <v>0.43000000000000005</v>
      </c>
      <c r="N9569" s="2" t="s">
        <v>23</v>
      </c>
      <c r="O9569">
        <f t="shared" si="1192"/>
        <v>2021</v>
      </c>
      <c r="P9569">
        <f t="shared" si="1193"/>
        <v>1</v>
      </c>
      <c r="Q9569" t="str">
        <f t="shared" si="1194"/>
        <v>janv</v>
      </c>
      <c r="R9569" t="str">
        <f t="shared" si="1195"/>
        <v>Vermont</v>
      </c>
      <c r="S9569" t="str">
        <f t="shared" si="1196"/>
        <v>2021-01</v>
      </c>
      <c r="T9569">
        <f>IF(AND(COUNTIF(Calculs!$Q$2:$Q$12,$O9569)&gt;0,COUNTIF(Calculs!$S$2:$S$12,$E9569)&gt;0,COUNTIF(Calculs!$U$2:$U$12,$H9569)&gt;0),1,0)</f>
        <v>1</v>
      </c>
      <c r="U9569">
        <f t="shared" si="1197"/>
        <v>5882</v>
      </c>
      <c r="V9569">
        <f t="shared" si="1198"/>
        <v>173</v>
      </c>
      <c r="W9569">
        <f t="shared" si="1199"/>
        <v>2529.2600000000002</v>
      </c>
    </row>
    <row r="9570" spans="1:23" ht="15.75" customHeight="1" x14ac:dyDescent="0.3">
      <c r="A9570" s="2" t="s">
        <v>60</v>
      </c>
      <c r="B9570" s="2">
        <v>1185732</v>
      </c>
      <c r="C9570" s="3">
        <v>44217</v>
      </c>
      <c r="D9570" s="12" t="str" cm="1">
        <f t="array" ref="D9570">_xlfn.SWITCH(WEEKDAY(C9570,2), 1, "Lundi", 2, "Mardi", 3, "Mercredi", 4, "Jeudi", 5, "Vendredi", 6, "Samedi", 7, "Dimanche", "Erreur")</f>
        <v>Jeudi</v>
      </c>
      <c r="E9570" s="2" t="s">
        <v>14</v>
      </c>
      <c r="F9570" s="2" t="s">
        <v>130</v>
      </c>
      <c r="G9570" s="2" t="s">
        <v>131</v>
      </c>
      <c r="H9570" s="4" t="s">
        <v>18</v>
      </c>
      <c r="I9570" s="5">
        <v>39</v>
      </c>
      <c r="J9570" s="6">
        <v>111</v>
      </c>
      <c r="K9570" s="7">
        <v>4329</v>
      </c>
      <c r="L9570" s="7">
        <v>1861.4700000000003</v>
      </c>
      <c r="M9570" s="8">
        <v>0.43000000000000005</v>
      </c>
      <c r="N9570" s="2" t="s">
        <v>23</v>
      </c>
      <c r="O9570">
        <f t="shared" si="1192"/>
        <v>2021</v>
      </c>
      <c r="P9570">
        <f t="shared" si="1193"/>
        <v>1</v>
      </c>
      <c r="Q9570" t="str">
        <f t="shared" si="1194"/>
        <v>janv</v>
      </c>
      <c r="R9570" t="str">
        <f t="shared" si="1195"/>
        <v>Vermont</v>
      </c>
      <c r="S9570" t="str">
        <f t="shared" si="1196"/>
        <v>2021-01</v>
      </c>
      <c r="T9570">
        <f>IF(AND(COUNTIF(Calculs!$Q$2:$Q$12,$O9570)&gt;0,COUNTIF(Calculs!$S$2:$S$12,$E9570)&gt;0,COUNTIF(Calculs!$U$2:$U$12,$H9570)&gt;0),1,0)</f>
        <v>1</v>
      </c>
      <c r="U9570">
        <f t="shared" si="1197"/>
        <v>4329</v>
      </c>
      <c r="V9570">
        <f t="shared" si="1198"/>
        <v>111</v>
      </c>
      <c r="W9570">
        <f t="shared" si="1199"/>
        <v>1861.4700000000003</v>
      </c>
    </row>
    <row r="9571" spans="1:23" ht="15.75" customHeight="1" x14ac:dyDescent="0.3">
      <c r="A9571" s="2" t="s">
        <v>60</v>
      </c>
      <c r="B9571" s="2">
        <v>1185732</v>
      </c>
      <c r="C9571" s="3">
        <v>44217</v>
      </c>
      <c r="D9571" s="12" t="str" cm="1">
        <f t="array" ref="D9571">_xlfn.SWITCH(WEEKDAY(C9571,2), 1, "Lundi", 2, "Mardi", 3, "Mercredi", 4, "Jeudi", 5, "Vendredi", 6, "Samedi", 7, "Dimanche", "Erreur")</f>
        <v>Jeudi</v>
      </c>
      <c r="E9571" s="2" t="s">
        <v>14</v>
      </c>
      <c r="F9571" s="2" t="s">
        <v>130</v>
      </c>
      <c r="G9571" s="2" t="s">
        <v>131</v>
      </c>
      <c r="H9571" s="4" t="s">
        <v>19</v>
      </c>
      <c r="I9571" s="5">
        <v>28</v>
      </c>
      <c r="J9571" s="6">
        <v>101</v>
      </c>
      <c r="K9571" s="7">
        <v>2828</v>
      </c>
      <c r="L9571" s="7">
        <v>1018.0799999999999</v>
      </c>
      <c r="M9571" s="8">
        <v>0.36</v>
      </c>
      <c r="N9571" s="2" t="s">
        <v>23</v>
      </c>
      <c r="O9571">
        <f t="shared" si="1192"/>
        <v>2021</v>
      </c>
      <c r="P9571">
        <f t="shared" si="1193"/>
        <v>1</v>
      </c>
      <c r="Q9571" t="str">
        <f t="shared" si="1194"/>
        <v>janv</v>
      </c>
      <c r="R9571" t="str">
        <f t="shared" si="1195"/>
        <v>Vermont</v>
      </c>
      <c r="S9571" t="str">
        <f t="shared" si="1196"/>
        <v>2021-01</v>
      </c>
      <c r="T9571">
        <f>IF(AND(COUNTIF(Calculs!$Q$2:$Q$12,$O9571)&gt;0,COUNTIF(Calculs!$S$2:$S$12,$E9571)&gt;0,COUNTIF(Calculs!$U$2:$U$12,$H9571)&gt;0),1,0)</f>
        <v>1</v>
      </c>
      <c r="U9571">
        <f t="shared" si="1197"/>
        <v>2828</v>
      </c>
      <c r="V9571">
        <f t="shared" si="1198"/>
        <v>101</v>
      </c>
      <c r="W9571">
        <f t="shared" si="1199"/>
        <v>1018.0799999999999</v>
      </c>
    </row>
    <row r="9572" spans="1:23" ht="15.75" customHeight="1" x14ac:dyDescent="0.3">
      <c r="A9572" s="2" t="s">
        <v>60</v>
      </c>
      <c r="B9572" s="2">
        <v>1185732</v>
      </c>
      <c r="C9572" s="3">
        <v>44217</v>
      </c>
      <c r="D9572" s="12" t="str" cm="1">
        <f t="array" ref="D9572">_xlfn.SWITCH(WEEKDAY(C9572,2), 1, "Lundi", 2, "Mardi", 3, "Mercredi", 4, "Jeudi", 5, "Vendredi", 6, "Samedi", 7, "Dimanche", "Erreur")</f>
        <v>Jeudi</v>
      </c>
      <c r="E9572" s="2" t="s">
        <v>14</v>
      </c>
      <c r="F9572" s="2" t="s">
        <v>130</v>
      </c>
      <c r="G9572" s="2" t="s">
        <v>131</v>
      </c>
      <c r="H9572" s="4" t="s">
        <v>20</v>
      </c>
      <c r="I9572" s="5">
        <v>36</v>
      </c>
      <c r="J9572" s="6">
        <v>60</v>
      </c>
      <c r="K9572" s="7">
        <v>2160</v>
      </c>
      <c r="L9572" s="7">
        <v>691.2</v>
      </c>
      <c r="M9572" s="8">
        <v>0.32</v>
      </c>
      <c r="N9572" s="2" t="s">
        <v>23</v>
      </c>
      <c r="O9572">
        <f t="shared" si="1192"/>
        <v>2021</v>
      </c>
      <c r="P9572">
        <f t="shared" si="1193"/>
        <v>1</v>
      </c>
      <c r="Q9572" t="str">
        <f t="shared" si="1194"/>
        <v>janv</v>
      </c>
      <c r="R9572" t="str">
        <f t="shared" si="1195"/>
        <v>Vermont</v>
      </c>
      <c r="S9572" t="str">
        <f t="shared" si="1196"/>
        <v>2021-01</v>
      </c>
      <c r="T9572">
        <f>IF(AND(COUNTIF(Calculs!$Q$2:$Q$12,$O9572)&gt;0,COUNTIF(Calculs!$S$2:$S$12,$E9572)&gt;0,COUNTIF(Calculs!$U$2:$U$12,$H9572)&gt;0),1,0)</f>
        <v>1</v>
      </c>
      <c r="U9572">
        <f t="shared" si="1197"/>
        <v>2160</v>
      </c>
      <c r="V9572">
        <f t="shared" si="1198"/>
        <v>60</v>
      </c>
      <c r="W9572">
        <f t="shared" si="1199"/>
        <v>691.2</v>
      </c>
    </row>
    <row r="9573" spans="1:23" ht="15.75" customHeight="1" x14ac:dyDescent="0.3">
      <c r="A9573" s="2" t="s">
        <v>60</v>
      </c>
      <c r="B9573" s="2">
        <v>1185732</v>
      </c>
      <c r="C9573" s="3">
        <v>44217</v>
      </c>
      <c r="D9573" s="12" t="str" cm="1">
        <f t="array" ref="D9573">_xlfn.SWITCH(WEEKDAY(C9573,2), 1, "Lundi", 2, "Mardi", 3, "Mercredi", 4, "Jeudi", 5, "Vendredi", 6, "Samedi", 7, "Dimanche", "Erreur")</f>
        <v>Jeudi</v>
      </c>
      <c r="E9573" s="2" t="s">
        <v>14</v>
      </c>
      <c r="F9573" s="2" t="s">
        <v>130</v>
      </c>
      <c r="G9573" s="2" t="s">
        <v>131</v>
      </c>
      <c r="H9573" s="4" t="s">
        <v>21</v>
      </c>
      <c r="I9573" s="5">
        <v>43</v>
      </c>
      <c r="J9573" s="6">
        <v>74</v>
      </c>
      <c r="K9573" s="7">
        <v>3182</v>
      </c>
      <c r="L9573" s="7">
        <v>1050.06</v>
      </c>
      <c r="M9573" s="8">
        <v>0.32999999999999996</v>
      </c>
      <c r="N9573" s="2" t="s">
        <v>23</v>
      </c>
      <c r="O9573">
        <f t="shared" si="1192"/>
        <v>2021</v>
      </c>
      <c r="P9573">
        <f t="shared" si="1193"/>
        <v>1</v>
      </c>
      <c r="Q9573" t="str">
        <f t="shared" si="1194"/>
        <v>janv</v>
      </c>
      <c r="R9573" t="str">
        <f t="shared" si="1195"/>
        <v>Vermont</v>
      </c>
      <c r="S9573" t="str">
        <f t="shared" si="1196"/>
        <v>2021-01</v>
      </c>
      <c r="T9573">
        <f>IF(AND(COUNTIF(Calculs!$Q$2:$Q$12,$O9573)&gt;0,COUNTIF(Calculs!$S$2:$S$12,$E9573)&gt;0,COUNTIF(Calculs!$U$2:$U$12,$H9573)&gt;0),1,0)</f>
        <v>1</v>
      </c>
      <c r="U9573">
        <f t="shared" si="1197"/>
        <v>3182</v>
      </c>
      <c r="V9573">
        <f t="shared" si="1198"/>
        <v>74</v>
      </c>
      <c r="W9573">
        <f t="shared" si="1199"/>
        <v>1050.06</v>
      </c>
    </row>
    <row r="9574" spans="1:23" ht="15.75" customHeight="1" x14ac:dyDescent="0.3">
      <c r="A9574" s="2" t="s">
        <v>60</v>
      </c>
      <c r="B9574" s="2">
        <v>1185732</v>
      </c>
      <c r="C9574" s="3">
        <v>44217</v>
      </c>
      <c r="D9574" s="12" t="str" cm="1">
        <f t="array" ref="D9574">_xlfn.SWITCH(WEEKDAY(C9574,2), 1, "Lundi", 2, "Mardi", 3, "Mercredi", 4, "Jeudi", 5, "Vendredi", 6, "Samedi", 7, "Dimanche", "Erreur")</f>
        <v>Jeudi</v>
      </c>
      <c r="E9574" s="2" t="s">
        <v>14</v>
      </c>
      <c r="F9574" s="2" t="s">
        <v>130</v>
      </c>
      <c r="G9574" s="2" t="s">
        <v>131</v>
      </c>
      <c r="H9574" s="4" t="s">
        <v>22</v>
      </c>
      <c r="I9574" s="5">
        <v>35</v>
      </c>
      <c r="J9574" s="6">
        <v>101</v>
      </c>
      <c r="K9574" s="7">
        <v>3535</v>
      </c>
      <c r="L9574" s="7">
        <v>1413.9999999999998</v>
      </c>
      <c r="M9574" s="8">
        <v>0.39999999999999997</v>
      </c>
      <c r="N9574" s="2" t="s">
        <v>23</v>
      </c>
      <c r="O9574">
        <f t="shared" si="1192"/>
        <v>2021</v>
      </c>
      <c r="P9574">
        <f t="shared" si="1193"/>
        <v>1</v>
      </c>
      <c r="Q9574" t="str">
        <f t="shared" si="1194"/>
        <v>janv</v>
      </c>
      <c r="R9574" t="str">
        <f t="shared" si="1195"/>
        <v>Vermont</v>
      </c>
      <c r="S9574" t="str">
        <f t="shared" si="1196"/>
        <v>2021-01</v>
      </c>
      <c r="T9574">
        <f>IF(AND(COUNTIF(Calculs!$Q$2:$Q$12,$O9574)&gt;0,COUNTIF(Calculs!$S$2:$S$12,$E9574)&gt;0,COUNTIF(Calculs!$U$2:$U$12,$H9574)&gt;0),1,0)</f>
        <v>1</v>
      </c>
      <c r="U9574">
        <f t="shared" si="1197"/>
        <v>3535</v>
      </c>
      <c r="V9574">
        <f t="shared" si="1198"/>
        <v>101</v>
      </c>
      <c r="W9574">
        <f t="shared" si="1199"/>
        <v>1413.9999999999998</v>
      </c>
    </row>
    <row r="9575" spans="1:23" ht="15.75" customHeight="1" x14ac:dyDescent="0.3">
      <c r="A9575" s="2" t="s">
        <v>60</v>
      </c>
      <c r="B9575" s="2">
        <v>1185732</v>
      </c>
      <c r="C9575" s="3">
        <v>44246</v>
      </c>
      <c r="D9575" s="12" t="str" cm="1">
        <f t="array" ref="D9575">_xlfn.SWITCH(WEEKDAY(C9575,2), 1, "Lundi", 2, "Mardi", 3, "Mercredi", 4, "Jeudi", 5, "Vendredi", 6, "Samedi", 7, "Dimanche", "Erreur")</f>
        <v>Vendredi</v>
      </c>
      <c r="E9575" s="2" t="s">
        <v>14</v>
      </c>
      <c r="F9575" s="2" t="s">
        <v>130</v>
      </c>
      <c r="G9575" s="2" t="s">
        <v>131</v>
      </c>
      <c r="H9575" s="4" t="s">
        <v>16</v>
      </c>
      <c r="I9575" s="5">
        <v>34</v>
      </c>
      <c r="J9575" s="6">
        <v>186</v>
      </c>
      <c r="K9575" s="7">
        <v>6324</v>
      </c>
      <c r="L9575" s="7">
        <v>2782.56</v>
      </c>
      <c r="M9575" s="8">
        <v>0.44</v>
      </c>
      <c r="N9575" s="2" t="s">
        <v>23</v>
      </c>
      <c r="O9575">
        <f t="shared" si="1192"/>
        <v>2021</v>
      </c>
      <c r="P9575">
        <f t="shared" si="1193"/>
        <v>2</v>
      </c>
      <c r="Q9575" t="str">
        <f t="shared" si="1194"/>
        <v>févr</v>
      </c>
      <c r="R9575" t="str">
        <f t="shared" si="1195"/>
        <v>Vermont</v>
      </c>
      <c r="S9575" t="str">
        <f t="shared" si="1196"/>
        <v>2021-02</v>
      </c>
      <c r="T9575">
        <f>IF(AND(COUNTIF(Calculs!$Q$2:$Q$12,$O9575)&gt;0,COUNTIF(Calculs!$S$2:$S$12,$E9575)&gt;0,COUNTIF(Calculs!$U$2:$U$12,$H9575)&gt;0),1,0)</f>
        <v>1</v>
      </c>
      <c r="U9575">
        <f t="shared" si="1197"/>
        <v>6324</v>
      </c>
      <c r="V9575">
        <f t="shared" si="1198"/>
        <v>186</v>
      </c>
      <c r="W9575">
        <f t="shared" si="1199"/>
        <v>2782.56</v>
      </c>
    </row>
    <row r="9576" spans="1:23" ht="15.75" customHeight="1" x14ac:dyDescent="0.3">
      <c r="A9576" s="2" t="s">
        <v>60</v>
      </c>
      <c r="B9576" s="2">
        <v>1185732</v>
      </c>
      <c r="C9576" s="3">
        <v>44246</v>
      </c>
      <c r="D9576" s="12" t="str" cm="1">
        <f t="array" ref="D9576">_xlfn.SWITCH(WEEKDAY(C9576,2), 1, "Lundi", 2, "Mardi", 3, "Mercredi", 4, "Jeudi", 5, "Vendredi", 6, "Samedi", 7, "Dimanche", "Erreur")</f>
        <v>Vendredi</v>
      </c>
      <c r="E9576" s="2" t="s">
        <v>14</v>
      </c>
      <c r="F9576" s="2" t="s">
        <v>130</v>
      </c>
      <c r="G9576" s="2" t="s">
        <v>131</v>
      </c>
      <c r="H9576" s="4" t="s">
        <v>18</v>
      </c>
      <c r="I9576" s="5">
        <v>37</v>
      </c>
      <c r="J9576" s="6">
        <v>85</v>
      </c>
      <c r="K9576" s="7">
        <v>3145</v>
      </c>
      <c r="L9576" s="7">
        <v>1352.3500000000001</v>
      </c>
      <c r="M9576" s="8">
        <v>0.43000000000000005</v>
      </c>
      <c r="N9576" s="2" t="s">
        <v>23</v>
      </c>
      <c r="O9576">
        <f t="shared" si="1192"/>
        <v>2021</v>
      </c>
      <c r="P9576">
        <f t="shared" si="1193"/>
        <v>2</v>
      </c>
      <c r="Q9576" t="str">
        <f t="shared" si="1194"/>
        <v>févr</v>
      </c>
      <c r="R9576" t="str">
        <f t="shared" si="1195"/>
        <v>Vermont</v>
      </c>
      <c r="S9576" t="str">
        <f t="shared" si="1196"/>
        <v>2021-02</v>
      </c>
      <c r="T9576">
        <f>IF(AND(COUNTIF(Calculs!$Q$2:$Q$12,$O9576)&gt;0,COUNTIF(Calculs!$S$2:$S$12,$E9576)&gt;0,COUNTIF(Calculs!$U$2:$U$12,$H9576)&gt;0),1,0)</f>
        <v>1</v>
      </c>
      <c r="U9576">
        <f t="shared" si="1197"/>
        <v>3145</v>
      </c>
      <c r="V9576">
        <f t="shared" si="1198"/>
        <v>85</v>
      </c>
      <c r="W9576">
        <f t="shared" si="1199"/>
        <v>1352.3500000000001</v>
      </c>
    </row>
    <row r="9577" spans="1:23" ht="15.75" customHeight="1" x14ac:dyDescent="0.3">
      <c r="A9577" s="2" t="s">
        <v>60</v>
      </c>
      <c r="B9577" s="2">
        <v>1185732</v>
      </c>
      <c r="C9577" s="3">
        <v>44246</v>
      </c>
      <c r="D9577" s="12" t="str" cm="1">
        <f t="array" ref="D9577">_xlfn.SWITCH(WEEKDAY(C9577,2), 1, "Lundi", 2, "Mardi", 3, "Mercredi", 4, "Jeudi", 5, "Vendredi", 6, "Samedi", 7, "Dimanche", "Erreur")</f>
        <v>Vendredi</v>
      </c>
      <c r="E9577" s="2" t="s">
        <v>14</v>
      </c>
      <c r="F9577" s="2" t="s">
        <v>130</v>
      </c>
      <c r="G9577" s="2" t="s">
        <v>131</v>
      </c>
      <c r="H9577" s="4" t="s">
        <v>19</v>
      </c>
      <c r="I9577" s="5">
        <v>31</v>
      </c>
      <c r="J9577" s="6">
        <v>96</v>
      </c>
      <c r="K9577" s="7">
        <v>2976</v>
      </c>
      <c r="L9577" s="7">
        <v>1011.8399999999999</v>
      </c>
      <c r="M9577" s="8">
        <v>0.33999999999999997</v>
      </c>
      <c r="N9577" s="2" t="s">
        <v>23</v>
      </c>
      <c r="O9577">
        <f t="shared" si="1192"/>
        <v>2021</v>
      </c>
      <c r="P9577">
        <f t="shared" si="1193"/>
        <v>2</v>
      </c>
      <c r="Q9577" t="str">
        <f t="shared" si="1194"/>
        <v>févr</v>
      </c>
      <c r="R9577" t="str">
        <f t="shared" si="1195"/>
        <v>Vermont</v>
      </c>
      <c r="S9577" t="str">
        <f t="shared" si="1196"/>
        <v>2021-02</v>
      </c>
      <c r="T9577">
        <f>IF(AND(COUNTIF(Calculs!$Q$2:$Q$12,$O9577)&gt;0,COUNTIF(Calculs!$S$2:$S$12,$E9577)&gt;0,COUNTIF(Calculs!$U$2:$U$12,$H9577)&gt;0),1,0)</f>
        <v>1</v>
      </c>
      <c r="U9577">
        <f t="shared" si="1197"/>
        <v>2976</v>
      </c>
      <c r="V9577">
        <f t="shared" si="1198"/>
        <v>96</v>
      </c>
      <c r="W9577">
        <f t="shared" si="1199"/>
        <v>1011.8399999999999</v>
      </c>
    </row>
    <row r="9578" spans="1:23" ht="15.75" customHeight="1" x14ac:dyDescent="0.3">
      <c r="A9578" s="2" t="s">
        <v>60</v>
      </c>
      <c r="B9578" s="2">
        <v>1185732</v>
      </c>
      <c r="C9578" s="3">
        <v>44246</v>
      </c>
      <c r="D9578" s="12" t="str" cm="1">
        <f t="array" ref="D9578">_xlfn.SWITCH(WEEKDAY(C9578,2), 1, "Lundi", 2, "Mardi", 3, "Mercredi", 4, "Jeudi", 5, "Vendredi", 6, "Samedi", 7, "Dimanche", "Erreur")</f>
        <v>Vendredi</v>
      </c>
      <c r="E9578" s="2" t="s">
        <v>14</v>
      </c>
      <c r="F9578" s="2" t="s">
        <v>132</v>
      </c>
      <c r="G9578" s="2" t="s">
        <v>133</v>
      </c>
      <c r="H9578" s="4" t="s">
        <v>20</v>
      </c>
      <c r="I9578" s="5">
        <v>31</v>
      </c>
      <c r="J9578" s="6">
        <v>68</v>
      </c>
      <c r="K9578" s="7">
        <v>2108</v>
      </c>
      <c r="L9578" s="7">
        <v>716.71999999999991</v>
      </c>
      <c r="M9578" s="8">
        <v>0.33999999999999997</v>
      </c>
      <c r="N9578" s="2" t="s">
        <v>23</v>
      </c>
      <c r="O9578">
        <f t="shared" si="1192"/>
        <v>2021</v>
      </c>
      <c r="P9578">
        <f t="shared" si="1193"/>
        <v>2</v>
      </c>
      <c r="Q9578" t="str">
        <f t="shared" si="1194"/>
        <v>févr</v>
      </c>
      <c r="R9578" t="str">
        <f t="shared" si="1195"/>
        <v>New Hampshire</v>
      </c>
      <c r="S9578" t="str">
        <f t="shared" si="1196"/>
        <v>2021-02</v>
      </c>
      <c r="T9578">
        <f>IF(AND(COUNTIF(Calculs!$Q$2:$Q$12,$O9578)&gt;0,COUNTIF(Calculs!$S$2:$S$12,$E9578)&gt;0,COUNTIF(Calculs!$U$2:$U$12,$H9578)&gt;0),1,0)</f>
        <v>1</v>
      </c>
      <c r="U9578">
        <f t="shared" si="1197"/>
        <v>2108</v>
      </c>
      <c r="V9578">
        <f t="shared" si="1198"/>
        <v>68</v>
      </c>
      <c r="W9578">
        <f t="shared" si="1199"/>
        <v>716.71999999999991</v>
      </c>
    </row>
    <row r="9579" spans="1:23" ht="15.75" customHeight="1" x14ac:dyDescent="0.3">
      <c r="A9579" s="2" t="s">
        <v>60</v>
      </c>
      <c r="B9579" s="2">
        <v>1185732</v>
      </c>
      <c r="C9579" s="3">
        <v>44246</v>
      </c>
      <c r="D9579" s="12" t="str" cm="1">
        <f t="array" ref="D9579">_xlfn.SWITCH(WEEKDAY(C9579,2), 1, "Lundi", 2, "Mardi", 3, "Mercredi", 4, "Jeudi", 5, "Vendredi", 6, "Samedi", 7, "Dimanche", "Erreur")</f>
        <v>Vendredi</v>
      </c>
      <c r="E9579" s="2" t="s">
        <v>14</v>
      </c>
      <c r="F9579" s="2" t="s">
        <v>132</v>
      </c>
      <c r="G9579" s="2" t="s">
        <v>133</v>
      </c>
      <c r="H9579" s="4" t="s">
        <v>21</v>
      </c>
      <c r="I9579" s="5">
        <v>41</v>
      </c>
      <c r="J9579" s="6">
        <v>96</v>
      </c>
      <c r="K9579" s="7">
        <v>3936</v>
      </c>
      <c r="L9579" s="7">
        <v>1298.8799999999999</v>
      </c>
      <c r="M9579" s="8">
        <v>0.32999999999999996</v>
      </c>
      <c r="N9579" s="2" t="s">
        <v>23</v>
      </c>
      <c r="O9579">
        <f t="shared" si="1192"/>
        <v>2021</v>
      </c>
      <c r="P9579">
        <f t="shared" si="1193"/>
        <v>2</v>
      </c>
      <c r="Q9579" t="str">
        <f t="shared" si="1194"/>
        <v>févr</v>
      </c>
      <c r="R9579" t="str">
        <f t="shared" si="1195"/>
        <v>New Hampshire</v>
      </c>
      <c r="S9579" t="str">
        <f t="shared" si="1196"/>
        <v>2021-02</v>
      </c>
      <c r="T9579">
        <f>IF(AND(COUNTIF(Calculs!$Q$2:$Q$12,$O9579)&gt;0,COUNTIF(Calculs!$S$2:$S$12,$E9579)&gt;0,COUNTIF(Calculs!$U$2:$U$12,$H9579)&gt;0),1,0)</f>
        <v>1</v>
      </c>
      <c r="U9579">
        <f t="shared" si="1197"/>
        <v>3936</v>
      </c>
      <c r="V9579">
        <f t="shared" si="1198"/>
        <v>96</v>
      </c>
      <c r="W9579">
        <f t="shared" si="1199"/>
        <v>1298.8799999999999</v>
      </c>
    </row>
    <row r="9580" spans="1:23" ht="15.75" customHeight="1" x14ac:dyDescent="0.3">
      <c r="A9580" s="2" t="s">
        <v>60</v>
      </c>
      <c r="B9580" s="2">
        <v>1185732</v>
      </c>
      <c r="C9580" s="3">
        <v>44246</v>
      </c>
      <c r="D9580" s="12" t="str" cm="1">
        <f t="array" ref="D9580">_xlfn.SWITCH(WEEKDAY(C9580,2), 1, "Lundi", 2, "Mardi", 3, "Mercredi", 4, "Jeudi", 5, "Vendredi", 6, "Samedi", 7, "Dimanche", "Erreur")</f>
        <v>Vendredi</v>
      </c>
      <c r="E9580" s="2" t="s">
        <v>14</v>
      </c>
      <c r="F9580" s="2" t="s">
        <v>132</v>
      </c>
      <c r="G9580" s="2" t="s">
        <v>133</v>
      </c>
      <c r="H9580" s="4" t="s">
        <v>22</v>
      </c>
      <c r="I9580" s="5">
        <v>36</v>
      </c>
      <c r="J9580" s="6">
        <v>124</v>
      </c>
      <c r="K9580" s="7">
        <v>4464</v>
      </c>
      <c r="L9580" s="7">
        <v>1785.6</v>
      </c>
      <c r="M9580" s="8">
        <v>0.39999999999999997</v>
      </c>
      <c r="N9580" s="2" t="s">
        <v>23</v>
      </c>
      <c r="O9580">
        <f t="shared" si="1192"/>
        <v>2021</v>
      </c>
      <c r="P9580">
        <f t="shared" si="1193"/>
        <v>2</v>
      </c>
      <c r="Q9580" t="str">
        <f t="shared" si="1194"/>
        <v>févr</v>
      </c>
      <c r="R9580" t="str">
        <f t="shared" si="1195"/>
        <v>New Hampshire</v>
      </c>
      <c r="S9580" t="str">
        <f t="shared" si="1196"/>
        <v>2021-02</v>
      </c>
      <c r="T9580">
        <f>IF(AND(COUNTIF(Calculs!$Q$2:$Q$12,$O9580)&gt;0,COUNTIF(Calculs!$S$2:$S$12,$E9580)&gt;0,COUNTIF(Calculs!$U$2:$U$12,$H9580)&gt;0),1,0)</f>
        <v>1</v>
      </c>
      <c r="U9580">
        <f t="shared" si="1197"/>
        <v>4464</v>
      </c>
      <c r="V9580">
        <f t="shared" si="1198"/>
        <v>124</v>
      </c>
      <c r="W9580">
        <f t="shared" si="1199"/>
        <v>1785.6</v>
      </c>
    </row>
    <row r="9581" spans="1:23" ht="15.75" customHeight="1" x14ac:dyDescent="0.3">
      <c r="A9581" s="2" t="s">
        <v>60</v>
      </c>
      <c r="B9581" s="2">
        <v>1185732</v>
      </c>
      <c r="C9581" s="3">
        <v>44272</v>
      </c>
      <c r="D9581" s="12" t="str" cm="1">
        <f t="array" ref="D9581">_xlfn.SWITCH(WEEKDAY(C9581,2), 1, "Lundi", 2, "Mardi", 3, "Mercredi", 4, "Jeudi", 5, "Vendredi", 6, "Samedi", 7, "Dimanche", "Erreur")</f>
        <v>Mercredi</v>
      </c>
      <c r="E9581" s="2" t="s">
        <v>14</v>
      </c>
      <c r="F9581" s="2" t="s">
        <v>132</v>
      </c>
      <c r="G9581" s="2" t="s">
        <v>133</v>
      </c>
      <c r="H9581" s="4" t="s">
        <v>16</v>
      </c>
      <c r="I9581" s="5">
        <v>39</v>
      </c>
      <c r="J9581" s="6">
        <v>188</v>
      </c>
      <c r="K9581" s="7">
        <v>7332</v>
      </c>
      <c r="L9581" s="7">
        <v>3372.7200000000003</v>
      </c>
      <c r="M9581" s="8">
        <v>0.46</v>
      </c>
      <c r="N9581" s="2" t="s">
        <v>23</v>
      </c>
      <c r="O9581">
        <f t="shared" si="1192"/>
        <v>2021</v>
      </c>
      <c r="P9581">
        <f t="shared" si="1193"/>
        <v>3</v>
      </c>
      <c r="Q9581" t="str">
        <f t="shared" si="1194"/>
        <v>mars</v>
      </c>
      <c r="R9581" t="str">
        <f t="shared" si="1195"/>
        <v>New Hampshire</v>
      </c>
      <c r="S9581" t="str">
        <f t="shared" si="1196"/>
        <v>2021-03</v>
      </c>
      <c r="T9581">
        <f>IF(AND(COUNTIF(Calculs!$Q$2:$Q$12,$O9581)&gt;0,COUNTIF(Calculs!$S$2:$S$12,$E9581)&gt;0,COUNTIF(Calculs!$U$2:$U$12,$H9581)&gt;0),1,0)</f>
        <v>1</v>
      </c>
      <c r="U9581">
        <f t="shared" si="1197"/>
        <v>7332</v>
      </c>
      <c r="V9581">
        <f t="shared" si="1198"/>
        <v>188</v>
      </c>
      <c r="W9581">
        <f t="shared" si="1199"/>
        <v>3372.7200000000003</v>
      </c>
    </row>
    <row r="9582" spans="1:23" ht="15.75" customHeight="1" x14ac:dyDescent="0.3">
      <c r="A9582" s="2" t="s">
        <v>60</v>
      </c>
      <c r="B9582" s="2">
        <v>1185732</v>
      </c>
      <c r="C9582" s="3">
        <v>44272</v>
      </c>
      <c r="D9582" s="12" t="str" cm="1">
        <f t="array" ref="D9582">_xlfn.SWITCH(WEEKDAY(C9582,2), 1, "Lundi", 2, "Mardi", 3, "Mercredi", 4, "Jeudi", 5, "Vendredi", 6, "Samedi", 7, "Dimanche", "Erreur")</f>
        <v>Mercredi</v>
      </c>
      <c r="E9582" s="2" t="s">
        <v>14</v>
      </c>
      <c r="F9582" s="2" t="s">
        <v>132</v>
      </c>
      <c r="G9582" s="2" t="s">
        <v>133</v>
      </c>
      <c r="H9582" s="4" t="s">
        <v>18</v>
      </c>
      <c r="I9582" s="5">
        <v>36</v>
      </c>
      <c r="J9582" s="6">
        <v>88</v>
      </c>
      <c r="K9582" s="7">
        <v>3168</v>
      </c>
      <c r="L9582" s="7">
        <v>1457.28</v>
      </c>
      <c r="M9582" s="8">
        <v>0.46</v>
      </c>
      <c r="N9582" s="2" t="s">
        <v>23</v>
      </c>
      <c r="O9582">
        <f t="shared" si="1192"/>
        <v>2021</v>
      </c>
      <c r="P9582">
        <f t="shared" si="1193"/>
        <v>3</v>
      </c>
      <c r="Q9582" t="str">
        <f t="shared" si="1194"/>
        <v>mars</v>
      </c>
      <c r="R9582" t="str">
        <f t="shared" si="1195"/>
        <v>New Hampshire</v>
      </c>
      <c r="S9582" t="str">
        <f t="shared" si="1196"/>
        <v>2021-03</v>
      </c>
      <c r="T9582">
        <f>IF(AND(COUNTIF(Calculs!$Q$2:$Q$12,$O9582)&gt;0,COUNTIF(Calculs!$S$2:$S$12,$E9582)&gt;0,COUNTIF(Calculs!$U$2:$U$12,$H9582)&gt;0),1,0)</f>
        <v>1</v>
      </c>
      <c r="U9582">
        <f t="shared" si="1197"/>
        <v>3168</v>
      </c>
      <c r="V9582">
        <f t="shared" si="1198"/>
        <v>88</v>
      </c>
      <c r="W9582">
        <f t="shared" si="1199"/>
        <v>1457.28</v>
      </c>
    </row>
    <row r="9583" spans="1:23" ht="15.75" customHeight="1" x14ac:dyDescent="0.3">
      <c r="A9583" s="2" t="s">
        <v>60</v>
      </c>
      <c r="B9583" s="2">
        <v>1185732</v>
      </c>
      <c r="C9583" s="3">
        <v>44272</v>
      </c>
      <c r="D9583" s="12" t="str" cm="1">
        <f t="array" ref="D9583">_xlfn.SWITCH(WEEKDAY(C9583,2), 1, "Lundi", 2, "Mardi", 3, "Mercredi", 4, "Jeudi", 5, "Vendredi", 6, "Samedi", 7, "Dimanche", "Erreur")</f>
        <v>Mercredi</v>
      </c>
      <c r="E9583" s="2" t="s">
        <v>14</v>
      </c>
      <c r="F9583" s="2" t="s">
        <v>132</v>
      </c>
      <c r="G9583" s="2" t="s">
        <v>133</v>
      </c>
      <c r="H9583" s="4" t="s">
        <v>19</v>
      </c>
      <c r="I9583" s="5">
        <v>32</v>
      </c>
      <c r="J9583" s="6">
        <v>105</v>
      </c>
      <c r="K9583" s="7">
        <v>3360</v>
      </c>
      <c r="L9583" s="7">
        <v>1142.3999999999999</v>
      </c>
      <c r="M9583" s="8">
        <v>0.33999999999999997</v>
      </c>
      <c r="N9583" s="2" t="s">
        <v>23</v>
      </c>
      <c r="O9583">
        <f t="shared" si="1192"/>
        <v>2021</v>
      </c>
      <c r="P9583">
        <f t="shared" si="1193"/>
        <v>3</v>
      </c>
      <c r="Q9583" t="str">
        <f t="shared" si="1194"/>
        <v>mars</v>
      </c>
      <c r="R9583" t="str">
        <f t="shared" si="1195"/>
        <v>New Hampshire</v>
      </c>
      <c r="S9583" t="str">
        <f t="shared" si="1196"/>
        <v>2021-03</v>
      </c>
      <c r="T9583">
        <f>IF(AND(COUNTIF(Calculs!$Q$2:$Q$12,$O9583)&gt;0,COUNTIF(Calculs!$S$2:$S$12,$E9583)&gt;0,COUNTIF(Calculs!$U$2:$U$12,$H9583)&gt;0),1,0)</f>
        <v>1</v>
      </c>
      <c r="U9583">
        <f t="shared" si="1197"/>
        <v>3360</v>
      </c>
      <c r="V9583">
        <f t="shared" si="1198"/>
        <v>105</v>
      </c>
      <c r="W9583">
        <f t="shared" si="1199"/>
        <v>1142.3999999999999</v>
      </c>
    </row>
    <row r="9584" spans="1:23" ht="15.75" customHeight="1" x14ac:dyDescent="0.3">
      <c r="A9584" s="2" t="s">
        <v>60</v>
      </c>
      <c r="B9584" s="2">
        <v>1185732</v>
      </c>
      <c r="C9584" s="3">
        <v>44272</v>
      </c>
      <c r="D9584" s="12" t="str" cm="1">
        <f t="array" ref="D9584">_xlfn.SWITCH(WEEKDAY(C9584,2), 1, "Lundi", 2, "Mardi", 3, "Mercredi", 4, "Jeudi", 5, "Vendredi", 6, "Samedi", 7, "Dimanche", "Erreur")</f>
        <v>Mercredi</v>
      </c>
      <c r="E9584" s="2" t="s">
        <v>14</v>
      </c>
      <c r="F9584" s="2" t="s">
        <v>132</v>
      </c>
      <c r="G9584" s="2" t="s">
        <v>133</v>
      </c>
      <c r="H9584" s="4" t="s">
        <v>20</v>
      </c>
      <c r="I9584" s="5">
        <v>33</v>
      </c>
      <c r="J9584" s="6">
        <v>45</v>
      </c>
      <c r="K9584" s="7">
        <v>1485</v>
      </c>
      <c r="L9584" s="7">
        <v>549.45000000000005</v>
      </c>
      <c r="M9584" s="8">
        <v>0.37</v>
      </c>
      <c r="N9584" s="2" t="s">
        <v>23</v>
      </c>
      <c r="O9584">
        <f t="shared" si="1192"/>
        <v>2021</v>
      </c>
      <c r="P9584">
        <f t="shared" si="1193"/>
        <v>3</v>
      </c>
      <c r="Q9584" t="str">
        <f t="shared" si="1194"/>
        <v>mars</v>
      </c>
      <c r="R9584" t="str">
        <f t="shared" si="1195"/>
        <v>New Hampshire</v>
      </c>
      <c r="S9584" t="str">
        <f t="shared" si="1196"/>
        <v>2021-03</v>
      </c>
      <c r="T9584">
        <f>IF(AND(COUNTIF(Calculs!$Q$2:$Q$12,$O9584)&gt;0,COUNTIF(Calculs!$S$2:$S$12,$E9584)&gt;0,COUNTIF(Calculs!$U$2:$U$12,$H9584)&gt;0),1,0)</f>
        <v>1</v>
      </c>
      <c r="U9584">
        <f t="shared" si="1197"/>
        <v>1485</v>
      </c>
      <c r="V9584">
        <f t="shared" si="1198"/>
        <v>45</v>
      </c>
      <c r="W9584">
        <f t="shared" si="1199"/>
        <v>549.45000000000005</v>
      </c>
    </row>
    <row r="9585" spans="1:23" ht="15.75" customHeight="1" x14ac:dyDescent="0.3">
      <c r="A9585" s="2" t="s">
        <v>60</v>
      </c>
      <c r="B9585" s="2">
        <v>1185732</v>
      </c>
      <c r="C9585" s="3">
        <v>44272</v>
      </c>
      <c r="D9585" s="12" t="str" cm="1">
        <f t="array" ref="D9585">_xlfn.SWITCH(WEEKDAY(C9585,2), 1, "Lundi", 2, "Mardi", 3, "Mercredi", 4, "Jeudi", 5, "Vendredi", 6, "Samedi", 7, "Dimanche", "Erreur")</f>
        <v>Mercredi</v>
      </c>
      <c r="E9585" s="2" t="s">
        <v>14</v>
      </c>
      <c r="F9585" s="2" t="s">
        <v>132</v>
      </c>
      <c r="G9585" s="2" t="s">
        <v>133</v>
      </c>
      <c r="H9585" s="4" t="s">
        <v>21</v>
      </c>
      <c r="I9585" s="5">
        <v>47</v>
      </c>
      <c r="J9585" s="6">
        <v>60</v>
      </c>
      <c r="K9585" s="7">
        <v>2820</v>
      </c>
      <c r="L9585" s="7">
        <v>930.59999999999991</v>
      </c>
      <c r="M9585" s="8">
        <v>0.32999999999999996</v>
      </c>
      <c r="N9585" s="2" t="s">
        <v>23</v>
      </c>
      <c r="O9585">
        <f t="shared" si="1192"/>
        <v>2021</v>
      </c>
      <c r="P9585">
        <f t="shared" si="1193"/>
        <v>3</v>
      </c>
      <c r="Q9585" t="str">
        <f t="shared" si="1194"/>
        <v>mars</v>
      </c>
      <c r="R9585" t="str">
        <f t="shared" si="1195"/>
        <v>New Hampshire</v>
      </c>
      <c r="S9585" t="str">
        <f t="shared" si="1196"/>
        <v>2021-03</v>
      </c>
      <c r="T9585">
        <f>IF(AND(COUNTIF(Calculs!$Q$2:$Q$12,$O9585)&gt;0,COUNTIF(Calculs!$S$2:$S$12,$E9585)&gt;0,COUNTIF(Calculs!$U$2:$U$12,$H9585)&gt;0),1,0)</f>
        <v>1</v>
      </c>
      <c r="U9585">
        <f t="shared" si="1197"/>
        <v>2820</v>
      </c>
      <c r="V9585">
        <f t="shared" si="1198"/>
        <v>60</v>
      </c>
      <c r="W9585">
        <f t="shared" si="1199"/>
        <v>930.59999999999991</v>
      </c>
    </row>
    <row r="9586" spans="1:23" ht="15.75" customHeight="1" x14ac:dyDescent="0.3">
      <c r="A9586" s="2" t="s">
        <v>60</v>
      </c>
      <c r="B9586" s="2">
        <v>1185732</v>
      </c>
      <c r="C9586" s="3">
        <v>44272</v>
      </c>
      <c r="D9586" s="12" t="str" cm="1">
        <f t="array" ref="D9586">_xlfn.SWITCH(WEEKDAY(C9586,2), 1, "Lundi", 2, "Mardi", 3, "Mercredi", 4, "Jeudi", 5, "Vendredi", 6, "Samedi", 7, "Dimanche", "Erreur")</f>
        <v>Mercredi</v>
      </c>
      <c r="E9586" s="2" t="s">
        <v>14</v>
      </c>
      <c r="F9586" s="2" t="s">
        <v>132</v>
      </c>
      <c r="G9586" s="2" t="s">
        <v>133</v>
      </c>
      <c r="H9586" s="4" t="s">
        <v>22</v>
      </c>
      <c r="I9586" s="5">
        <v>36</v>
      </c>
      <c r="J9586" s="6">
        <v>99</v>
      </c>
      <c r="K9586" s="7">
        <v>3564</v>
      </c>
      <c r="L9586" s="7">
        <v>1354.32</v>
      </c>
      <c r="M9586" s="8">
        <v>0.38</v>
      </c>
      <c r="N9586" s="2" t="s">
        <v>23</v>
      </c>
      <c r="O9586">
        <f t="shared" si="1192"/>
        <v>2021</v>
      </c>
      <c r="P9586">
        <f t="shared" si="1193"/>
        <v>3</v>
      </c>
      <c r="Q9586" t="str">
        <f t="shared" si="1194"/>
        <v>mars</v>
      </c>
      <c r="R9586" t="str">
        <f t="shared" si="1195"/>
        <v>New Hampshire</v>
      </c>
      <c r="S9586" t="str">
        <f t="shared" si="1196"/>
        <v>2021-03</v>
      </c>
      <c r="T9586">
        <f>IF(AND(COUNTIF(Calculs!$Q$2:$Q$12,$O9586)&gt;0,COUNTIF(Calculs!$S$2:$S$12,$E9586)&gt;0,COUNTIF(Calculs!$U$2:$U$12,$H9586)&gt;0),1,0)</f>
        <v>1</v>
      </c>
      <c r="U9586">
        <f t="shared" si="1197"/>
        <v>3564</v>
      </c>
      <c r="V9586">
        <f t="shared" si="1198"/>
        <v>99</v>
      </c>
      <c r="W9586">
        <f t="shared" si="1199"/>
        <v>1354.32</v>
      </c>
    </row>
    <row r="9587" spans="1:23" ht="15.75" customHeight="1" x14ac:dyDescent="0.3">
      <c r="A9587" s="2" t="s">
        <v>60</v>
      </c>
      <c r="B9587" s="2">
        <v>1185732</v>
      </c>
      <c r="C9587" s="3">
        <v>44304</v>
      </c>
      <c r="D9587" s="12" t="str" cm="1">
        <f t="array" ref="D9587">_xlfn.SWITCH(WEEKDAY(C9587,2), 1, "Lundi", 2, "Mardi", 3, "Mercredi", 4, "Jeudi", 5, "Vendredi", 6, "Samedi", 7, "Dimanche", "Erreur")</f>
        <v>Dimanche</v>
      </c>
      <c r="E9587" s="2" t="s">
        <v>14</v>
      </c>
      <c r="F9587" s="2" t="s">
        <v>132</v>
      </c>
      <c r="G9587" s="2" t="s">
        <v>133</v>
      </c>
      <c r="H9587" s="4" t="s">
        <v>16</v>
      </c>
      <c r="I9587" s="5">
        <v>33</v>
      </c>
      <c r="J9587" s="6">
        <v>187</v>
      </c>
      <c r="K9587" s="7">
        <v>6171</v>
      </c>
      <c r="L9587" s="7">
        <v>2591.8200000000002</v>
      </c>
      <c r="M9587" s="8">
        <v>0.42000000000000004</v>
      </c>
      <c r="N9587" s="2" t="s">
        <v>23</v>
      </c>
      <c r="O9587">
        <f t="shared" si="1192"/>
        <v>2021</v>
      </c>
      <c r="P9587">
        <f t="shared" si="1193"/>
        <v>4</v>
      </c>
      <c r="Q9587" t="str">
        <f t="shared" si="1194"/>
        <v>avr</v>
      </c>
      <c r="R9587" t="str">
        <f t="shared" si="1195"/>
        <v>New Hampshire</v>
      </c>
      <c r="S9587" t="str">
        <f t="shared" si="1196"/>
        <v>2021-04</v>
      </c>
      <c r="T9587">
        <f>IF(AND(COUNTIF(Calculs!$Q$2:$Q$12,$O9587)&gt;0,COUNTIF(Calculs!$S$2:$S$12,$E9587)&gt;0,COUNTIF(Calculs!$U$2:$U$12,$H9587)&gt;0),1,0)</f>
        <v>1</v>
      </c>
      <c r="U9587">
        <f t="shared" si="1197"/>
        <v>6171</v>
      </c>
      <c r="V9587">
        <f t="shared" si="1198"/>
        <v>187</v>
      </c>
      <c r="W9587">
        <f t="shared" si="1199"/>
        <v>2591.8200000000002</v>
      </c>
    </row>
    <row r="9588" spans="1:23" ht="15.75" customHeight="1" x14ac:dyDescent="0.3">
      <c r="A9588" s="2" t="s">
        <v>60</v>
      </c>
      <c r="B9588" s="2">
        <v>1185732</v>
      </c>
      <c r="C9588" s="3">
        <v>44304</v>
      </c>
      <c r="D9588" s="12" t="str" cm="1">
        <f t="array" ref="D9588">_xlfn.SWITCH(WEEKDAY(C9588,2), 1, "Lundi", 2, "Mardi", 3, "Mercredi", 4, "Jeudi", 5, "Vendredi", 6, "Samedi", 7, "Dimanche", "Erreur")</f>
        <v>Dimanche</v>
      </c>
      <c r="E9588" s="2" t="s">
        <v>14</v>
      </c>
      <c r="F9588" s="2" t="s">
        <v>132</v>
      </c>
      <c r="G9588" s="2" t="s">
        <v>133</v>
      </c>
      <c r="H9588" s="4" t="s">
        <v>18</v>
      </c>
      <c r="I9588" s="5">
        <v>38</v>
      </c>
      <c r="J9588" s="6">
        <v>85</v>
      </c>
      <c r="K9588" s="7">
        <v>3230</v>
      </c>
      <c r="L9588" s="7">
        <v>1356.6000000000001</v>
      </c>
      <c r="M9588" s="8">
        <v>0.42000000000000004</v>
      </c>
      <c r="N9588" s="2" t="s">
        <v>23</v>
      </c>
      <c r="O9588">
        <f t="shared" si="1192"/>
        <v>2021</v>
      </c>
      <c r="P9588">
        <f t="shared" si="1193"/>
        <v>4</v>
      </c>
      <c r="Q9588" t="str">
        <f t="shared" si="1194"/>
        <v>avr</v>
      </c>
      <c r="R9588" t="str">
        <f t="shared" si="1195"/>
        <v>New Hampshire</v>
      </c>
      <c r="S9588" t="str">
        <f t="shared" si="1196"/>
        <v>2021-04</v>
      </c>
      <c r="T9588">
        <f>IF(AND(COUNTIF(Calculs!$Q$2:$Q$12,$O9588)&gt;0,COUNTIF(Calculs!$S$2:$S$12,$E9588)&gt;0,COUNTIF(Calculs!$U$2:$U$12,$H9588)&gt;0),1,0)</f>
        <v>1</v>
      </c>
      <c r="U9588">
        <f t="shared" si="1197"/>
        <v>3230</v>
      </c>
      <c r="V9588">
        <f t="shared" si="1198"/>
        <v>85</v>
      </c>
      <c r="W9588">
        <f t="shared" si="1199"/>
        <v>1356.6000000000001</v>
      </c>
    </row>
    <row r="9589" spans="1:23" ht="15.75" customHeight="1" x14ac:dyDescent="0.3">
      <c r="A9589" s="2" t="s">
        <v>60</v>
      </c>
      <c r="B9589" s="2">
        <v>1185732</v>
      </c>
      <c r="C9589" s="3">
        <v>44304</v>
      </c>
      <c r="D9589" s="12" t="str" cm="1">
        <f t="array" ref="D9589">_xlfn.SWITCH(WEEKDAY(C9589,2), 1, "Lundi", 2, "Mardi", 3, "Mercredi", 4, "Jeudi", 5, "Vendredi", 6, "Samedi", 7, "Dimanche", "Erreur")</f>
        <v>Dimanche</v>
      </c>
      <c r="E9589" s="2" t="s">
        <v>14</v>
      </c>
      <c r="F9589" s="2" t="s">
        <v>132</v>
      </c>
      <c r="G9589" s="2" t="s">
        <v>133</v>
      </c>
      <c r="H9589" s="4" t="s">
        <v>19</v>
      </c>
      <c r="I9589" s="5">
        <v>26</v>
      </c>
      <c r="J9589" s="6">
        <v>80</v>
      </c>
      <c r="K9589" s="7">
        <v>2080</v>
      </c>
      <c r="L9589" s="7">
        <v>707.19999999999993</v>
      </c>
      <c r="M9589" s="8">
        <v>0.33999999999999997</v>
      </c>
      <c r="N9589" s="2" t="s">
        <v>23</v>
      </c>
      <c r="O9589">
        <f t="shared" si="1192"/>
        <v>2021</v>
      </c>
      <c r="P9589">
        <f t="shared" si="1193"/>
        <v>4</v>
      </c>
      <c r="Q9589" t="str">
        <f t="shared" si="1194"/>
        <v>avr</v>
      </c>
      <c r="R9589" t="str">
        <f t="shared" si="1195"/>
        <v>New Hampshire</v>
      </c>
      <c r="S9589" t="str">
        <f t="shared" si="1196"/>
        <v>2021-04</v>
      </c>
      <c r="T9589">
        <f>IF(AND(COUNTIF(Calculs!$Q$2:$Q$12,$O9589)&gt;0,COUNTIF(Calculs!$S$2:$S$12,$E9589)&gt;0,COUNTIF(Calculs!$U$2:$U$12,$H9589)&gt;0),1,0)</f>
        <v>1</v>
      </c>
      <c r="U9589">
        <f t="shared" si="1197"/>
        <v>2080</v>
      </c>
      <c r="V9589">
        <f t="shared" si="1198"/>
        <v>80</v>
      </c>
      <c r="W9589">
        <f t="shared" si="1199"/>
        <v>707.19999999999993</v>
      </c>
    </row>
    <row r="9590" spans="1:23" ht="15.75" customHeight="1" x14ac:dyDescent="0.3">
      <c r="A9590" s="2" t="s">
        <v>60</v>
      </c>
      <c r="B9590" s="2">
        <v>1185732</v>
      </c>
      <c r="C9590" s="3">
        <v>44304</v>
      </c>
      <c r="D9590" s="12" t="str" cm="1">
        <f t="array" ref="D9590">_xlfn.SWITCH(WEEKDAY(C9590,2), 1, "Lundi", 2, "Mardi", 3, "Mercredi", 4, "Jeudi", 5, "Vendredi", 6, "Samedi", 7, "Dimanche", "Erreur")</f>
        <v>Dimanche</v>
      </c>
      <c r="E9590" s="2" t="s">
        <v>14</v>
      </c>
      <c r="F9590" s="2" t="s">
        <v>132</v>
      </c>
      <c r="G9590" s="2" t="s">
        <v>133</v>
      </c>
      <c r="H9590" s="4" t="s">
        <v>20</v>
      </c>
      <c r="I9590" s="5">
        <v>35</v>
      </c>
      <c r="J9590" s="6">
        <v>53</v>
      </c>
      <c r="K9590" s="7">
        <v>1855</v>
      </c>
      <c r="L9590" s="7">
        <v>593.6</v>
      </c>
      <c r="M9590" s="8">
        <v>0.32</v>
      </c>
      <c r="N9590" s="2" t="s">
        <v>23</v>
      </c>
      <c r="O9590">
        <f t="shared" si="1192"/>
        <v>2021</v>
      </c>
      <c r="P9590">
        <f t="shared" si="1193"/>
        <v>4</v>
      </c>
      <c r="Q9590" t="str">
        <f t="shared" si="1194"/>
        <v>avr</v>
      </c>
      <c r="R9590" t="str">
        <f t="shared" si="1195"/>
        <v>New Hampshire</v>
      </c>
      <c r="S9590" t="str">
        <f t="shared" si="1196"/>
        <v>2021-04</v>
      </c>
      <c r="T9590">
        <f>IF(AND(COUNTIF(Calculs!$Q$2:$Q$12,$O9590)&gt;0,COUNTIF(Calculs!$S$2:$S$12,$E9590)&gt;0,COUNTIF(Calculs!$U$2:$U$12,$H9590)&gt;0),1,0)</f>
        <v>1</v>
      </c>
      <c r="U9590">
        <f t="shared" si="1197"/>
        <v>1855</v>
      </c>
      <c r="V9590">
        <f t="shared" si="1198"/>
        <v>53</v>
      </c>
      <c r="W9590">
        <f t="shared" si="1199"/>
        <v>593.6</v>
      </c>
    </row>
    <row r="9591" spans="1:23" ht="15.75" customHeight="1" x14ac:dyDescent="0.3">
      <c r="A9591" s="2" t="s">
        <v>60</v>
      </c>
      <c r="B9591" s="2">
        <v>1185732</v>
      </c>
      <c r="C9591" s="3">
        <v>44304</v>
      </c>
      <c r="D9591" s="12" t="str" cm="1">
        <f t="array" ref="D9591">_xlfn.SWITCH(WEEKDAY(C9591,2), 1, "Lundi", 2, "Mardi", 3, "Mercredi", 4, "Jeudi", 5, "Vendredi", 6, "Samedi", 7, "Dimanche", "Erreur")</f>
        <v>Dimanche</v>
      </c>
      <c r="E9591" s="2" t="s">
        <v>14</v>
      </c>
      <c r="F9591" s="2" t="s">
        <v>132</v>
      </c>
      <c r="G9591" s="2" t="s">
        <v>133</v>
      </c>
      <c r="H9591" s="4" t="s">
        <v>21</v>
      </c>
      <c r="I9591" s="5">
        <v>40</v>
      </c>
      <c r="J9591" s="6">
        <v>61</v>
      </c>
      <c r="K9591" s="7">
        <v>2440</v>
      </c>
      <c r="L9591" s="7">
        <v>805.19999999999993</v>
      </c>
      <c r="M9591" s="8">
        <v>0.32999999999999996</v>
      </c>
      <c r="N9591" s="2" t="s">
        <v>23</v>
      </c>
      <c r="O9591">
        <f t="shared" si="1192"/>
        <v>2021</v>
      </c>
      <c r="P9591">
        <f t="shared" si="1193"/>
        <v>4</v>
      </c>
      <c r="Q9591" t="str">
        <f t="shared" si="1194"/>
        <v>avr</v>
      </c>
      <c r="R9591" t="str">
        <f t="shared" si="1195"/>
        <v>New Hampshire</v>
      </c>
      <c r="S9591" t="str">
        <f t="shared" si="1196"/>
        <v>2021-04</v>
      </c>
      <c r="T9591">
        <f>IF(AND(COUNTIF(Calculs!$Q$2:$Q$12,$O9591)&gt;0,COUNTIF(Calculs!$S$2:$S$12,$E9591)&gt;0,COUNTIF(Calculs!$U$2:$U$12,$H9591)&gt;0),1,0)</f>
        <v>1</v>
      </c>
      <c r="U9591">
        <f t="shared" si="1197"/>
        <v>2440</v>
      </c>
      <c r="V9591">
        <f t="shared" si="1198"/>
        <v>61</v>
      </c>
      <c r="W9591">
        <f t="shared" si="1199"/>
        <v>805.19999999999993</v>
      </c>
    </row>
    <row r="9592" spans="1:23" ht="15.75" customHeight="1" x14ac:dyDescent="0.3">
      <c r="A9592" s="2" t="s">
        <v>60</v>
      </c>
      <c r="B9592" s="2">
        <v>1185732</v>
      </c>
      <c r="C9592" s="3">
        <v>44304</v>
      </c>
      <c r="D9592" s="12" t="str" cm="1">
        <f t="array" ref="D9592">_xlfn.SWITCH(WEEKDAY(C9592,2), 1, "Lundi", 2, "Mardi", 3, "Mercredi", 4, "Jeudi", 5, "Vendredi", 6, "Samedi", 7, "Dimanche", "Erreur")</f>
        <v>Dimanche</v>
      </c>
      <c r="E9592" s="2" t="s">
        <v>14</v>
      </c>
      <c r="F9592" s="2" t="s">
        <v>132</v>
      </c>
      <c r="G9592" s="2" t="s">
        <v>133</v>
      </c>
      <c r="H9592" s="4" t="s">
        <v>22</v>
      </c>
      <c r="I9592" s="5">
        <v>33</v>
      </c>
      <c r="J9592" s="6">
        <v>101</v>
      </c>
      <c r="K9592" s="7">
        <v>3333</v>
      </c>
      <c r="L9592" s="7">
        <v>1233.21</v>
      </c>
      <c r="M9592" s="8">
        <v>0.37</v>
      </c>
      <c r="N9592" s="2" t="s">
        <v>23</v>
      </c>
      <c r="O9592">
        <f t="shared" si="1192"/>
        <v>2021</v>
      </c>
      <c r="P9592">
        <f t="shared" si="1193"/>
        <v>4</v>
      </c>
      <c r="Q9592" t="str">
        <f t="shared" si="1194"/>
        <v>avr</v>
      </c>
      <c r="R9592" t="str">
        <f t="shared" si="1195"/>
        <v>New Hampshire</v>
      </c>
      <c r="S9592" t="str">
        <f t="shared" si="1196"/>
        <v>2021-04</v>
      </c>
      <c r="T9592">
        <f>IF(AND(COUNTIF(Calculs!$Q$2:$Q$12,$O9592)&gt;0,COUNTIF(Calculs!$S$2:$S$12,$E9592)&gt;0,COUNTIF(Calculs!$U$2:$U$12,$H9592)&gt;0),1,0)</f>
        <v>1</v>
      </c>
      <c r="U9592">
        <f t="shared" si="1197"/>
        <v>3333</v>
      </c>
      <c r="V9592">
        <f t="shared" si="1198"/>
        <v>101</v>
      </c>
      <c r="W9592">
        <f t="shared" si="1199"/>
        <v>1233.21</v>
      </c>
    </row>
    <row r="9593" spans="1:23" ht="15.75" customHeight="1" x14ac:dyDescent="0.3">
      <c r="A9593" s="2" t="s">
        <v>60</v>
      </c>
      <c r="B9593" s="2">
        <v>1185732</v>
      </c>
      <c r="C9593" s="3">
        <v>44333</v>
      </c>
      <c r="D9593" s="12" t="str" cm="1">
        <f t="array" ref="D9593">_xlfn.SWITCH(WEEKDAY(C9593,2), 1, "Lundi", 2, "Mardi", 3, "Mercredi", 4, "Jeudi", 5, "Vendredi", 6, "Samedi", 7, "Dimanche", "Erreur")</f>
        <v>Lundi</v>
      </c>
      <c r="E9593" s="2" t="s">
        <v>14</v>
      </c>
      <c r="F9593" s="2" t="s">
        <v>132</v>
      </c>
      <c r="G9593" s="2" t="s">
        <v>133</v>
      </c>
      <c r="H9593" s="4" t="s">
        <v>16</v>
      </c>
      <c r="I9593" s="5">
        <v>47</v>
      </c>
      <c r="J9593" s="6">
        <v>196</v>
      </c>
      <c r="K9593" s="7">
        <v>9212</v>
      </c>
      <c r="L9593" s="7">
        <v>3961.1600000000003</v>
      </c>
      <c r="M9593" s="8">
        <v>0.43000000000000005</v>
      </c>
      <c r="N9593" s="2" t="s">
        <v>23</v>
      </c>
      <c r="O9593">
        <f t="shared" si="1192"/>
        <v>2021</v>
      </c>
      <c r="P9593">
        <f t="shared" si="1193"/>
        <v>5</v>
      </c>
      <c r="Q9593" t="str">
        <f t="shared" si="1194"/>
        <v>mai</v>
      </c>
      <c r="R9593" t="str">
        <f t="shared" si="1195"/>
        <v>New Hampshire</v>
      </c>
      <c r="S9593" t="str">
        <f t="shared" si="1196"/>
        <v>2021-05</v>
      </c>
      <c r="T9593">
        <f>IF(AND(COUNTIF(Calculs!$Q$2:$Q$12,$O9593)&gt;0,COUNTIF(Calculs!$S$2:$S$12,$E9593)&gt;0,COUNTIF(Calculs!$U$2:$U$12,$H9593)&gt;0),1,0)</f>
        <v>1</v>
      </c>
      <c r="U9593">
        <f t="shared" si="1197"/>
        <v>9212</v>
      </c>
      <c r="V9593">
        <f t="shared" si="1198"/>
        <v>196</v>
      </c>
      <c r="W9593">
        <f t="shared" si="1199"/>
        <v>3961.1600000000003</v>
      </c>
    </row>
    <row r="9594" spans="1:23" ht="15.75" customHeight="1" x14ac:dyDescent="0.3">
      <c r="A9594" s="2" t="s">
        <v>60</v>
      </c>
      <c r="B9594" s="2">
        <v>1185732</v>
      </c>
      <c r="C9594" s="3">
        <v>44333</v>
      </c>
      <c r="D9594" s="12" t="str" cm="1">
        <f t="array" ref="D9594">_xlfn.SWITCH(WEEKDAY(C9594,2), 1, "Lundi", 2, "Mardi", 3, "Mercredi", 4, "Jeudi", 5, "Vendredi", 6, "Samedi", 7, "Dimanche", "Erreur")</f>
        <v>Lundi</v>
      </c>
      <c r="E9594" s="2" t="s">
        <v>14</v>
      </c>
      <c r="F9594" s="2" t="s">
        <v>132</v>
      </c>
      <c r="G9594" s="2" t="s">
        <v>133</v>
      </c>
      <c r="H9594" s="4" t="s">
        <v>18</v>
      </c>
      <c r="I9594" s="5">
        <v>40</v>
      </c>
      <c r="J9594" s="6">
        <v>93</v>
      </c>
      <c r="K9594" s="7">
        <v>3720</v>
      </c>
      <c r="L9594" s="7">
        <v>1599.6000000000001</v>
      </c>
      <c r="M9594" s="8">
        <v>0.43000000000000005</v>
      </c>
      <c r="N9594" s="2" t="s">
        <v>23</v>
      </c>
      <c r="O9594">
        <f t="shared" si="1192"/>
        <v>2021</v>
      </c>
      <c r="P9594">
        <f t="shared" si="1193"/>
        <v>5</v>
      </c>
      <c r="Q9594" t="str">
        <f t="shared" si="1194"/>
        <v>mai</v>
      </c>
      <c r="R9594" t="str">
        <f t="shared" si="1195"/>
        <v>New Hampshire</v>
      </c>
      <c r="S9594" t="str">
        <f t="shared" si="1196"/>
        <v>2021-05</v>
      </c>
      <c r="T9594">
        <f>IF(AND(COUNTIF(Calculs!$Q$2:$Q$12,$O9594)&gt;0,COUNTIF(Calculs!$S$2:$S$12,$E9594)&gt;0,COUNTIF(Calculs!$U$2:$U$12,$H9594)&gt;0),1,0)</f>
        <v>1</v>
      </c>
      <c r="U9594">
        <f t="shared" si="1197"/>
        <v>3720</v>
      </c>
      <c r="V9594">
        <f t="shared" si="1198"/>
        <v>93</v>
      </c>
      <c r="W9594">
        <f t="shared" si="1199"/>
        <v>1599.6000000000001</v>
      </c>
    </row>
    <row r="9595" spans="1:23" ht="15.75" customHeight="1" x14ac:dyDescent="0.3">
      <c r="A9595" s="2" t="s">
        <v>60</v>
      </c>
      <c r="B9595" s="2">
        <v>1185732</v>
      </c>
      <c r="C9595" s="3">
        <v>44333</v>
      </c>
      <c r="D9595" s="12" t="str" cm="1">
        <f t="array" ref="D9595">_xlfn.SWITCH(WEEKDAY(C9595,2), 1, "Lundi", 2, "Mardi", 3, "Mercredi", 4, "Jeudi", 5, "Vendredi", 6, "Samedi", 7, "Dimanche", "Erreur")</f>
        <v>Lundi</v>
      </c>
      <c r="E9595" s="2" t="s">
        <v>14</v>
      </c>
      <c r="F9595" s="2" t="s">
        <v>132</v>
      </c>
      <c r="G9595" s="2" t="s">
        <v>133</v>
      </c>
      <c r="H9595" s="4" t="s">
        <v>19</v>
      </c>
      <c r="I9595" s="5">
        <v>42</v>
      </c>
      <c r="J9595" s="6">
        <v>101</v>
      </c>
      <c r="K9595" s="7">
        <v>4242</v>
      </c>
      <c r="L9595" s="7">
        <v>1442.28</v>
      </c>
      <c r="M9595" s="8">
        <v>0.33999999999999997</v>
      </c>
      <c r="N9595" s="2" t="s">
        <v>23</v>
      </c>
      <c r="O9595">
        <f t="shared" si="1192"/>
        <v>2021</v>
      </c>
      <c r="P9595">
        <f t="shared" si="1193"/>
        <v>5</v>
      </c>
      <c r="Q9595" t="str">
        <f t="shared" si="1194"/>
        <v>mai</v>
      </c>
      <c r="R9595" t="str">
        <f t="shared" si="1195"/>
        <v>New Hampshire</v>
      </c>
      <c r="S9595" t="str">
        <f t="shared" si="1196"/>
        <v>2021-05</v>
      </c>
      <c r="T9595">
        <f>IF(AND(COUNTIF(Calculs!$Q$2:$Q$12,$O9595)&gt;0,COUNTIF(Calculs!$S$2:$S$12,$E9595)&gt;0,COUNTIF(Calculs!$U$2:$U$12,$H9595)&gt;0),1,0)</f>
        <v>1</v>
      </c>
      <c r="U9595">
        <f t="shared" si="1197"/>
        <v>4242</v>
      </c>
      <c r="V9595">
        <f t="shared" si="1198"/>
        <v>101</v>
      </c>
      <c r="W9595">
        <f t="shared" si="1199"/>
        <v>1442.28</v>
      </c>
    </row>
    <row r="9596" spans="1:23" ht="15.75" customHeight="1" x14ac:dyDescent="0.3">
      <c r="A9596" s="2" t="s">
        <v>60</v>
      </c>
      <c r="B9596" s="2">
        <v>1185732</v>
      </c>
      <c r="C9596" s="3">
        <v>44333</v>
      </c>
      <c r="D9596" s="12" t="str" cm="1">
        <f t="array" ref="D9596">_xlfn.SWITCH(WEEKDAY(C9596,2), 1, "Lundi", 2, "Mardi", 3, "Mercredi", 4, "Jeudi", 5, "Vendredi", 6, "Samedi", 7, "Dimanche", "Erreur")</f>
        <v>Lundi</v>
      </c>
      <c r="E9596" s="2" t="s">
        <v>14</v>
      </c>
      <c r="F9596" s="2" t="s">
        <v>132</v>
      </c>
      <c r="G9596" s="2" t="s">
        <v>133</v>
      </c>
      <c r="H9596" s="4" t="s">
        <v>20</v>
      </c>
      <c r="I9596" s="5">
        <v>41</v>
      </c>
      <c r="J9596" s="6">
        <v>91</v>
      </c>
      <c r="K9596" s="7">
        <v>3731</v>
      </c>
      <c r="L9596" s="7">
        <v>1268.54</v>
      </c>
      <c r="M9596" s="8">
        <v>0.33999999999999997</v>
      </c>
      <c r="N9596" s="2" t="s">
        <v>23</v>
      </c>
      <c r="O9596">
        <f t="shared" si="1192"/>
        <v>2021</v>
      </c>
      <c r="P9596">
        <f t="shared" si="1193"/>
        <v>5</v>
      </c>
      <c r="Q9596" t="str">
        <f t="shared" si="1194"/>
        <v>mai</v>
      </c>
      <c r="R9596" t="str">
        <f t="shared" si="1195"/>
        <v>New Hampshire</v>
      </c>
      <c r="S9596" t="str">
        <f t="shared" si="1196"/>
        <v>2021-05</v>
      </c>
      <c r="T9596">
        <f>IF(AND(COUNTIF(Calculs!$Q$2:$Q$12,$O9596)&gt;0,COUNTIF(Calculs!$S$2:$S$12,$E9596)&gt;0,COUNTIF(Calculs!$U$2:$U$12,$H9596)&gt;0),1,0)</f>
        <v>1</v>
      </c>
      <c r="U9596">
        <f t="shared" si="1197"/>
        <v>3731</v>
      </c>
      <c r="V9596">
        <f t="shared" si="1198"/>
        <v>91</v>
      </c>
      <c r="W9596">
        <f t="shared" si="1199"/>
        <v>1268.54</v>
      </c>
    </row>
    <row r="9597" spans="1:23" ht="15.75" customHeight="1" x14ac:dyDescent="0.3">
      <c r="A9597" s="2" t="s">
        <v>60</v>
      </c>
      <c r="B9597" s="2">
        <v>1185732</v>
      </c>
      <c r="C9597" s="3">
        <v>44333</v>
      </c>
      <c r="D9597" s="12" t="str" cm="1">
        <f t="array" ref="D9597">_xlfn.SWITCH(WEEKDAY(C9597,2), 1, "Lundi", 2, "Mardi", 3, "Mercredi", 4, "Jeudi", 5, "Vendredi", 6, "Samedi", 7, "Dimanche", "Erreur")</f>
        <v>Lundi</v>
      </c>
      <c r="E9597" s="2" t="s">
        <v>14</v>
      </c>
      <c r="F9597" s="2" t="s">
        <v>132</v>
      </c>
      <c r="G9597" s="2" t="s">
        <v>133</v>
      </c>
      <c r="H9597" s="4" t="s">
        <v>21</v>
      </c>
      <c r="I9597" s="5">
        <v>52</v>
      </c>
      <c r="J9597" s="6">
        <v>90</v>
      </c>
      <c r="K9597" s="7">
        <v>4680</v>
      </c>
      <c r="L9597" s="7">
        <v>1497.6000000000001</v>
      </c>
      <c r="M9597" s="8">
        <v>0.32</v>
      </c>
      <c r="N9597" s="2" t="s">
        <v>23</v>
      </c>
      <c r="O9597">
        <f t="shared" si="1192"/>
        <v>2021</v>
      </c>
      <c r="P9597">
        <f t="shared" si="1193"/>
        <v>5</v>
      </c>
      <c r="Q9597" t="str">
        <f t="shared" si="1194"/>
        <v>mai</v>
      </c>
      <c r="R9597" t="str">
        <f t="shared" si="1195"/>
        <v>New Hampshire</v>
      </c>
      <c r="S9597" t="str">
        <f t="shared" si="1196"/>
        <v>2021-05</v>
      </c>
      <c r="T9597">
        <f>IF(AND(COUNTIF(Calculs!$Q$2:$Q$12,$O9597)&gt;0,COUNTIF(Calculs!$S$2:$S$12,$E9597)&gt;0,COUNTIF(Calculs!$U$2:$U$12,$H9597)&gt;0),1,0)</f>
        <v>1</v>
      </c>
      <c r="U9597">
        <f t="shared" si="1197"/>
        <v>4680</v>
      </c>
      <c r="V9597">
        <f t="shared" si="1198"/>
        <v>90</v>
      </c>
      <c r="W9597">
        <f t="shared" si="1199"/>
        <v>1497.6000000000001</v>
      </c>
    </row>
    <row r="9598" spans="1:23" ht="15.75" customHeight="1" x14ac:dyDescent="0.3">
      <c r="A9598" s="2" t="s">
        <v>60</v>
      </c>
      <c r="B9598" s="2">
        <v>1185732</v>
      </c>
      <c r="C9598" s="3">
        <v>44333</v>
      </c>
      <c r="D9598" s="12" t="str" cm="1">
        <f t="array" ref="D9598">_xlfn.SWITCH(WEEKDAY(C9598,2), 1, "Lundi", 2, "Mardi", 3, "Mercredi", 4, "Jeudi", 5, "Vendredi", 6, "Samedi", 7, "Dimanche", "Erreur")</f>
        <v>Lundi</v>
      </c>
      <c r="E9598" s="2" t="s">
        <v>14</v>
      </c>
      <c r="F9598" s="2" t="s">
        <v>132</v>
      </c>
      <c r="G9598" s="2" t="s">
        <v>133</v>
      </c>
      <c r="H9598" s="4" t="s">
        <v>22</v>
      </c>
      <c r="I9598" s="5">
        <v>46</v>
      </c>
      <c r="J9598" s="6">
        <v>140</v>
      </c>
      <c r="K9598" s="7">
        <v>6440</v>
      </c>
      <c r="L9598" s="7">
        <v>2511.6</v>
      </c>
      <c r="M9598" s="8">
        <v>0.38999999999999996</v>
      </c>
      <c r="N9598" s="2" t="s">
        <v>23</v>
      </c>
      <c r="O9598">
        <f t="shared" si="1192"/>
        <v>2021</v>
      </c>
      <c r="P9598">
        <f t="shared" si="1193"/>
        <v>5</v>
      </c>
      <c r="Q9598" t="str">
        <f t="shared" si="1194"/>
        <v>mai</v>
      </c>
      <c r="R9598" t="str">
        <f t="shared" si="1195"/>
        <v>New Hampshire</v>
      </c>
      <c r="S9598" t="str">
        <f t="shared" si="1196"/>
        <v>2021-05</v>
      </c>
      <c r="T9598">
        <f>IF(AND(COUNTIF(Calculs!$Q$2:$Q$12,$O9598)&gt;0,COUNTIF(Calculs!$S$2:$S$12,$E9598)&gt;0,COUNTIF(Calculs!$U$2:$U$12,$H9598)&gt;0),1,0)</f>
        <v>1</v>
      </c>
      <c r="U9598">
        <f t="shared" si="1197"/>
        <v>6440</v>
      </c>
      <c r="V9598">
        <f t="shared" si="1198"/>
        <v>140</v>
      </c>
      <c r="W9598">
        <f t="shared" si="1199"/>
        <v>2511.6</v>
      </c>
    </row>
    <row r="9599" spans="1:23" ht="15.75" customHeight="1" x14ac:dyDescent="0.3">
      <c r="A9599" s="2" t="s">
        <v>60</v>
      </c>
      <c r="B9599" s="2">
        <v>1185732</v>
      </c>
      <c r="C9599" s="3">
        <v>44366</v>
      </c>
      <c r="D9599" s="12" t="str" cm="1">
        <f t="array" ref="D9599">_xlfn.SWITCH(WEEKDAY(C9599,2), 1, "Lundi", 2, "Mardi", 3, "Mercredi", 4, "Jeudi", 5, "Vendredi", 6, "Samedi", 7, "Dimanche", "Erreur")</f>
        <v>Samedi</v>
      </c>
      <c r="E9599" s="2" t="s">
        <v>14</v>
      </c>
      <c r="F9599" s="2" t="s">
        <v>132</v>
      </c>
      <c r="G9599" s="2" t="s">
        <v>133</v>
      </c>
      <c r="H9599" s="4" t="s">
        <v>16</v>
      </c>
      <c r="I9599" s="5">
        <v>44</v>
      </c>
      <c r="J9599" s="6">
        <v>216</v>
      </c>
      <c r="K9599" s="7">
        <v>9504</v>
      </c>
      <c r="L9599" s="7">
        <v>4371.84</v>
      </c>
      <c r="M9599" s="8">
        <v>0.46</v>
      </c>
      <c r="N9599" s="2" t="s">
        <v>23</v>
      </c>
      <c r="O9599">
        <f t="shared" si="1192"/>
        <v>2021</v>
      </c>
      <c r="P9599">
        <f t="shared" si="1193"/>
        <v>6</v>
      </c>
      <c r="Q9599" t="str">
        <f t="shared" si="1194"/>
        <v>juin</v>
      </c>
      <c r="R9599" t="str">
        <f t="shared" si="1195"/>
        <v>New Hampshire</v>
      </c>
      <c r="S9599" t="str">
        <f t="shared" si="1196"/>
        <v>2021-06</v>
      </c>
      <c r="T9599">
        <f>IF(AND(COUNTIF(Calculs!$Q$2:$Q$12,$O9599)&gt;0,COUNTIF(Calculs!$S$2:$S$12,$E9599)&gt;0,COUNTIF(Calculs!$U$2:$U$12,$H9599)&gt;0),1,0)</f>
        <v>1</v>
      </c>
      <c r="U9599">
        <f t="shared" si="1197"/>
        <v>9504</v>
      </c>
      <c r="V9599">
        <f t="shared" si="1198"/>
        <v>216</v>
      </c>
      <c r="W9599">
        <f t="shared" si="1199"/>
        <v>4371.84</v>
      </c>
    </row>
    <row r="9600" spans="1:23" ht="15.75" customHeight="1" x14ac:dyDescent="0.3">
      <c r="A9600" s="2" t="s">
        <v>60</v>
      </c>
      <c r="B9600" s="2">
        <v>1185732</v>
      </c>
      <c r="C9600" s="3">
        <v>44366</v>
      </c>
      <c r="D9600" s="12" t="str" cm="1">
        <f t="array" ref="D9600">_xlfn.SWITCH(WEEKDAY(C9600,2), 1, "Lundi", 2, "Mardi", 3, "Mercredi", 4, "Jeudi", 5, "Vendredi", 6, "Samedi", 7, "Dimanche", "Erreur")</f>
        <v>Samedi</v>
      </c>
      <c r="E9600" s="2" t="s">
        <v>14</v>
      </c>
      <c r="F9600" s="2" t="s">
        <v>132</v>
      </c>
      <c r="G9600" s="2" t="s">
        <v>133</v>
      </c>
      <c r="H9600" s="4" t="s">
        <v>18</v>
      </c>
      <c r="I9600" s="5">
        <v>40</v>
      </c>
      <c r="J9600" s="6">
        <v>140</v>
      </c>
      <c r="K9600" s="7">
        <v>5600</v>
      </c>
      <c r="L9600" s="7">
        <v>2632</v>
      </c>
      <c r="M9600" s="8">
        <v>0.47000000000000003</v>
      </c>
      <c r="N9600" s="2" t="s">
        <v>23</v>
      </c>
      <c r="O9600">
        <f t="shared" si="1192"/>
        <v>2021</v>
      </c>
      <c r="P9600">
        <f t="shared" si="1193"/>
        <v>6</v>
      </c>
      <c r="Q9600" t="str">
        <f t="shared" si="1194"/>
        <v>juin</v>
      </c>
      <c r="R9600" t="str">
        <f t="shared" si="1195"/>
        <v>New Hampshire</v>
      </c>
      <c r="S9600" t="str">
        <f t="shared" si="1196"/>
        <v>2021-06</v>
      </c>
      <c r="T9600">
        <f>IF(AND(COUNTIF(Calculs!$Q$2:$Q$12,$O9600)&gt;0,COUNTIF(Calculs!$S$2:$S$12,$E9600)&gt;0,COUNTIF(Calculs!$U$2:$U$12,$H9600)&gt;0),1,0)</f>
        <v>1</v>
      </c>
      <c r="U9600">
        <f t="shared" si="1197"/>
        <v>5600</v>
      </c>
      <c r="V9600">
        <f t="shared" si="1198"/>
        <v>140</v>
      </c>
      <c r="W9600">
        <f t="shared" si="1199"/>
        <v>2632</v>
      </c>
    </row>
    <row r="9601" spans="1:23" ht="15.75" customHeight="1" x14ac:dyDescent="0.3">
      <c r="A9601" s="2" t="s">
        <v>60</v>
      </c>
      <c r="B9601" s="2">
        <v>1185732</v>
      </c>
      <c r="C9601" s="3">
        <v>44366</v>
      </c>
      <c r="D9601" s="12" t="str" cm="1">
        <f t="array" ref="D9601">_xlfn.SWITCH(WEEKDAY(C9601,2), 1, "Lundi", 2, "Mardi", 3, "Mercredi", 4, "Jeudi", 5, "Vendredi", 6, "Samedi", 7, "Dimanche", "Erreur")</f>
        <v>Samedi</v>
      </c>
      <c r="E9601" s="2" t="s">
        <v>14</v>
      </c>
      <c r="F9601" s="2" t="s">
        <v>132</v>
      </c>
      <c r="G9601" s="2" t="s">
        <v>133</v>
      </c>
      <c r="H9601" s="4" t="s">
        <v>19</v>
      </c>
      <c r="I9601" s="5">
        <v>43</v>
      </c>
      <c r="J9601" s="6">
        <v>109</v>
      </c>
      <c r="K9601" s="7">
        <v>4687</v>
      </c>
      <c r="L9601" s="7">
        <v>1687.32</v>
      </c>
      <c r="M9601" s="8">
        <v>0.36</v>
      </c>
      <c r="N9601" s="2" t="s">
        <v>23</v>
      </c>
      <c r="O9601">
        <f t="shared" si="1192"/>
        <v>2021</v>
      </c>
      <c r="P9601">
        <f t="shared" si="1193"/>
        <v>6</v>
      </c>
      <c r="Q9601" t="str">
        <f t="shared" si="1194"/>
        <v>juin</v>
      </c>
      <c r="R9601" t="str">
        <f t="shared" si="1195"/>
        <v>New Hampshire</v>
      </c>
      <c r="S9601" t="str">
        <f t="shared" si="1196"/>
        <v>2021-06</v>
      </c>
      <c r="T9601">
        <f>IF(AND(COUNTIF(Calculs!$Q$2:$Q$12,$O9601)&gt;0,COUNTIF(Calculs!$S$2:$S$12,$E9601)&gt;0,COUNTIF(Calculs!$U$2:$U$12,$H9601)&gt;0),1,0)</f>
        <v>1</v>
      </c>
      <c r="U9601">
        <f t="shared" si="1197"/>
        <v>4687</v>
      </c>
      <c r="V9601">
        <f t="shared" si="1198"/>
        <v>109</v>
      </c>
      <c r="W9601">
        <f t="shared" si="1199"/>
        <v>1687.32</v>
      </c>
    </row>
    <row r="9602" spans="1:23" ht="15.75" customHeight="1" x14ac:dyDescent="0.3">
      <c r="A9602" s="2" t="s">
        <v>60</v>
      </c>
      <c r="B9602" s="2">
        <v>1185732</v>
      </c>
      <c r="C9602" s="3">
        <v>44366</v>
      </c>
      <c r="D9602" s="12" t="str" cm="1">
        <f t="array" ref="D9602">_xlfn.SWITCH(WEEKDAY(C9602,2), 1, "Lundi", 2, "Mardi", 3, "Mercredi", 4, "Jeudi", 5, "Vendredi", 6, "Samedi", 7, "Dimanche", "Erreur")</f>
        <v>Samedi</v>
      </c>
      <c r="E9602" s="2" t="s">
        <v>14</v>
      </c>
      <c r="F9602" s="2" t="s">
        <v>132</v>
      </c>
      <c r="G9602" s="2" t="s">
        <v>133</v>
      </c>
      <c r="H9602" s="4" t="s">
        <v>20</v>
      </c>
      <c r="I9602" s="5">
        <v>37</v>
      </c>
      <c r="J9602" s="6">
        <v>104</v>
      </c>
      <c r="K9602" s="7">
        <v>3848</v>
      </c>
      <c r="L9602" s="7">
        <v>1308.32</v>
      </c>
      <c r="M9602" s="8">
        <v>0.33999999999999997</v>
      </c>
      <c r="N9602" s="2" t="s">
        <v>23</v>
      </c>
      <c r="O9602">
        <f t="shared" si="1192"/>
        <v>2021</v>
      </c>
      <c r="P9602">
        <f t="shared" si="1193"/>
        <v>6</v>
      </c>
      <c r="Q9602" t="str">
        <f t="shared" si="1194"/>
        <v>juin</v>
      </c>
      <c r="R9602" t="str">
        <f t="shared" si="1195"/>
        <v>New Hampshire</v>
      </c>
      <c r="S9602" t="str">
        <f t="shared" si="1196"/>
        <v>2021-06</v>
      </c>
      <c r="T9602">
        <f>IF(AND(COUNTIF(Calculs!$Q$2:$Q$12,$O9602)&gt;0,COUNTIF(Calculs!$S$2:$S$12,$E9602)&gt;0,COUNTIF(Calculs!$U$2:$U$12,$H9602)&gt;0),1,0)</f>
        <v>1</v>
      </c>
      <c r="U9602">
        <f t="shared" si="1197"/>
        <v>3848</v>
      </c>
      <c r="V9602">
        <f t="shared" si="1198"/>
        <v>104</v>
      </c>
      <c r="W9602">
        <f t="shared" si="1199"/>
        <v>1308.32</v>
      </c>
    </row>
    <row r="9603" spans="1:23" ht="15.75" customHeight="1" x14ac:dyDescent="0.3">
      <c r="A9603" s="2" t="s">
        <v>60</v>
      </c>
      <c r="B9603" s="2">
        <v>1185732</v>
      </c>
      <c r="C9603" s="3">
        <v>44366</v>
      </c>
      <c r="D9603" s="12" t="str" cm="1">
        <f t="array" ref="D9603">_xlfn.SWITCH(WEEKDAY(C9603,2), 1, "Lundi", 2, "Mardi", 3, "Mercredi", 4, "Jeudi", 5, "Vendredi", 6, "Samedi", 7, "Dimanche", "Erreur")</f>
        <v>Samedi</v>
      </c>
      <c r="E9603" s="2" t="s">
        <v>14</v>
      </c>
      <c r="F9603" s="2" t="s">
        <v>132</v>
      </c>
      <c r="G9603" s="2" t="s">
        <v>133</v>
      </c>
      <c r="H9603" s="4" t="s">
        <v>21</v>
      </c>
      <c r="I9603" s="5">
        <v>47</v>
      </c>
      <c r="J9603" s="6">
        <v>114</v>
      </c>
      <c r="K9603" s="7">
        <v>5358</v>
      </c>
      <c r="L9603" s="7">
        <v>1982.46</v>
      </c>
      <c r="M9603" s="8">
        <v>0.37</v>
      </c>
      <c r="N9603" s="2" t="s">
        <v>23</v>
      </c>
      <c r="O9603">
        <f t="shared" ref="O9603:O9649" si="1200">YEAR($C9603)</f>
        <v>2021</v>
      </c>
      <c r="P9603">
        <f t="shared" ref="P9603:P9649" si="1201">MONTH($C9603)</f>
        <v>6</v>
      </c>
      <c r="Q9603" t="str">
        <f t="shared" ref="Q9603:Q9649" si="1202">TEXT($C9603,"mmm")</f>
        <v>juin</v>
      </c>
      <c r="R9603" t="str">
        <f t="shared" ref="R9603:R9649" si="1203">SUBSTITUTE(SUBSTITUTE($F9603,"Sud ","South "),"Ouest ","West ")</f>
        <v>New Hampshire</v>
      </c>
      <c r="S9603" t="str">
        <f t="shared" ref="S9603:S9649" si="1204">TEXT($C9603,"aaaa-mm")</f>
        <v>2021-06</v>
      </c>
      <c r="T9603">
        <f>IF(AND(COUNTIF(Calculs!$Q$2:$Q$12,$O9603)&gt;0,COUNTIF(Calculs!$S$2:$S$12,$E9603)&gt;0,COUNTIF(Calculs!$U$2:$U$12,$H9603)&gt;0),1,0)</f>
        <v>1</v>
      </c>
      <c r="U9603">
        <f t="shared" ref="U9603:U9649" si="1205">$K9603*$T9603</f>
        <v>5358</v>
      </c>
      <c r="V9603">
        <f t="shared" ref="V9603:V9649" si="1206">$J9603*$T9603</f>
        <v>114</v>
      </c>
      <c r="W9603">
        <f t="shared" ref="W9603:W9649" si="1207">$L9603*$T9603</f>
        <v>1982.46</v>
      </c>
    </row>
    <row r="9604" spans="1:23" ht="15.75" customHeight="1" x14ac:dyDescent="0.3">
      <c r="A9604" s="2" t="s">
        <v>60</v>
      </c>
      <c r="B9604" s="2">
        <v>1185732</v>
      </c>
      <c r="C9604" s="3">
        <v>44366</v>
      </c>
      <c r="D9604" s="12" t="str" cm="1">
        <f t="array" ref="D9604">_xlfn.SWITCH(WEEKDAY(C9604,2), 1, "Lundi", 2, "Mardi", 3, "Mercredi", 4, "Jeudi", 5, "Vendredi", 6, "Samedi", 7, "Dimanche", "Erreur")</f>
        <v>Samedi</v>
      </c>
      <c r="E9604" s="2" t="s">
        <v>14</v>
      </c>
      <c r="F9604" s="2" t="s">
        <v>132</v>
      </c>
      <c r="G9604" s="2" t="s">
        <v>133</v>
      </c>
      <c r="H9604" s="4" t="s">
        <v>22</v>
      </c>
      <c r="I9604" s="5">
        <v>50</v>
      </c>
      <c r="J9604" s="6">
        <v>162</v>
      </c>
      <c r="K9604" s="7">
        <v>8100</v>
      </c>
      <c r="L9604" s="7">
        <v>3402</v>
      </c>
      <c r="M9604" s="8">
        <v>0.42</v>
      </c>
      <c r="N9604" s="2" t="s">
        <v>23</v>
      </c>
      <c r="O9604">
        <f t="shared" si="1200"/>
        <v>2021</v>
      </c>
      <c r="P9604">
        <f t="shared" si="1201"/>
        <v>6</v>
      </c>
      <c r="Q9604" t="str">
        <f t="shared" si="1202"/>
        <v>juin</v>
      </c>
      <c r="R9604" t="str">
        <f t="shared" si="1203"/>
        <v>New Hampshire</v>
      </c>
      <c r="S9604" t="str">
        <f t="shared" si="1204"/>
        <v>2021-06</v>
      </c>
      <c r="T9604">
        <f>IF(AND(COUNTIF(Calculs!$Q$2:$Q$12,$O9604)&gt;0,COUNTIF(Calculs!$S$2:$S$12,$E9604)&gt;0,COUNTIF(Calculs!$U$2:$U$12,$H9604)&gt;0),1,0)</f>
        <v>1</v>
      </c>
      <c r="U9604">
        <f t="shared" si="1205"/>
        <v>8100</v>
      </c>
      <c r="V9604">
        <f t="shared" si="1206"/>
        <v>162</v>
      </c>
      <c r="W9604">
        <f t="shared" si="1207"/>
        <v>3402</v>
      </c>
    </row>
    <row r="9605" spans="1:23" ht="15.75" customHeight="1" x14ac:dyDescent="0.3">
      <c r="A9605" s="2" t="s">
        <v>60</v>
      </c>
      <c r="B9605" s="2">
        <v>1185732</v>
      </c>
      <c r="C9605" s="3">
        <v>44394</v>
      </c>
      <c r="D9605" s="12" t="str" cm="1">
        <f t="array" ref="D9605">_xlfn.SWITCH(WEEKDAY(C9605,2), 1, "Lundi", 2, "Mardi", 3, "Mercredi", 4, "Jeudi", 5, "Vendredi", 6, "Samedi", 7, "Dimanche", "Erreur")</f>
        <v>Samedi</v>
      </c>
      <c r="E9605" s="2" t="s">
        <v>14</v>
      </c>
      <c r="F9605" s="2" t="s">
        <v>132</v>
      </c>
      <c r="G9605" s="2" t="s">
        <v>133</v>
      </c>
      <c r="H9605" s="4" t="s">
        <v>16</v>
      </c>
      <c r="I9605" s="5">
        <v>49</v>
      </c>
      <c r="J9605" s="6">
        <v>224</v>
      </c>
      <c r="K9605" s="7">
        <v>10976</v>
      </c>
      <c r="L9605" s="7">
        <v>4609.92</v>
      </c>
      <c r="M9605" s="8">
        <v>0.42000000000000004</v>
      </c>
      <c r="N9605" s="2" t="s">
        <v>23</v>
      </c>
      <c r="O9605">
        <f t="shared" si="1200"/>
        <v>2021</v>
      </c>
      <c r="P9605">
        <f t="shared" si="1201"/>
        <v>7</v>
      </c>
      <c r="Q9605" t="str">
        <f t="shared" si="1202"/>
        <v>juil</v>
      </c>
      <c r="R9605" t="str">
        <f t="shared" si="1203"/>
        <v>New Hampshire</v>
      </c>
      <c r="S9605" t="str">
        <f t="shared" si="1204"/>
        <v>2021-07</v>
      </c>
      <c r="T9605">
        <f>IF(AND(COUNTIF(Calculs!$Q$2:$Q$12,$O9605)&gt;0,COUNTIF(Calculs!$S$2:$S$12,$E9605)&gt;0,COUNTIF(Calculs!$U$2:$U$12,$H9605)&gt;0),1,0)</f>
        <v>1</v>
      </c>
      <c r="U9605">
        <f t="shared" si="1205"/>
        <v>10976</v>
      </c>
      <c r="V9605">
        <f t="shared" si="1206"/>
        <v>224</v>
      </c>
      <c r="W9605">
        <f t="shared" si="1207"/>
        <v>4609.92</v>
      </c>
    </row>
    <row r="9606" spans="1:23" ht="15.75" customHeight="1" x14ac:dyDescent="0.3">
      <c r="A9606" s="2" t="s">
        <v>60</v>
      </c>
      <c r="B9606" s="2">
        <v>1185732</v>
      </c>
      <c r="C9606" s="3">
        <v>44394</v>
      </c>
      <c r="D9606" s="12" t="str" cm="1">
        <f t="array" ref="D9606">_xlfn.SWITCH(WEEKDAY(C9606,2), 1, "Lundi", 2, "Mardi", 3, "Mercredi", 4, "Jeudi", 5, "Vendredi", 6, "Samedi", 7, "Dimanche", "Erreur")</f>
        <v>Samedi</v>
      </c>
      <c r="E9606" s="2" t="s">
        <v>14</v>
      </c>
      <c r="F9606" s="2" t="s">
        <v>132</v>
      </c>
      <c r="G9606" s="2" t="s">
        <v>133</v>
      </c>
      <c r="H9606" s="4" t="s">
        <v>18</v>
      </c>
      <c r="I9606" s="5">
        <v>47</v>
      </c>
      <c r="J9606" s="6">
        <v>149</v>
      </c>
      <c r="K9606" s="7">
        <v>7003</v>
      </c>
      <c r="L9606" s="7">
        <v>3081.32</v>
      </c>
      <c r="M9606" s="8">
        <v>0.44</v>
      </c>
      <c r="N9606" s="2" t="s">
        <v>23</v>
      </c>
      <c r="O9606">
        <f t="shared" si="1200"/>
        <v>2021</v>
      </c>
      <c r="P9606">
        <f t="shared" si="1201"/>
        <v>7</v>
      </c>
      <c r="Q9606" t="str">
        <f t="shared" si="1202"/>
        <v>juil</v>
      </c>
      <c r="R9606" t="str">
        <f t="shared" si="1203"/>
        <v>New Hampshire</v>
      </c>
      <c r="S9606" t="str">
        <f t="shared" si="1204"/>
        <v>2021-07</v>
      </c>
      <c r="T9606">
        <f>IF(AND(COUNTIF(Calculs!$Q$2:$Q$12,$O9606)&gt;0,COUNTIF(Calculs!$S$2:$S$12,$E9606)&gt;0,COUNTIF(Calculs!$U$2:$U$12,$H9606)&gt;0),1,0)</f>
        <v>1</v>
      </c>
      <c r="U9606">
        <f t="shared" si="1205"/>
        <v>7003</v>
      </c>
      <c r="V9606">
        <f t="shared" si="1206"/>
        <v>149</v>
      </c>
      <c r="W9606">
        <f t="shared" si="1207"/>
        <v>3081.32</v>
      </c>
    </row>
    <row r="9607" spans="1:23" ht="15.75" customHeight="1" x14ac:dyDescent="0.3">
      <c r="A9607" s="2" t="s">
        <v>60</v>
      </c>
      <c r="B9607" s="2">
        <v>1185732</v>
      </c>
      <c r="C9607" s="3">
        <v>44394</v>
      </c>
      <c r="D9607" s="12" t="str" cm="1">
        <f t="array" ref="D9607">_xlfn.SWITCH(WEEKDAY(C9607,2), 1, "Lundi", 2, "Mardi", 3, "Mercredi", 4, "Jeudi", 5, "Vendredi", 6, "Samedi", 7, "Dimanche", "Erreur")</f>
        <v>Samedi</v>
      </c>
      <c r="E9607" s="2" t="s">
        <v>14</v>
      </c>
      <c r="F9607" s="2" t="s">
        <v>132</v>
      </c>
      <c r="G9607" s="2" t="s">
        <v>133</v>
      </c>
      <c r="H9607" s="4" t="s">
        <v>19</v>
      </c>
      <c r="I9607" s="5">
        <v>37</v>
      </c>
      <c r="J9607" s="6">
        <v>128</v>
      </c>
      <c r="K9607" s="7">
        <v>4736</v>
      </c>
      <c r="L9607" s="7">
        <v>1704.96</v>
      </c>
      <c r="M9607" s="8">
        <v>0.36</v>
      </c>
      <c r="N9607" s="2" t="s">
        <v>23</v>
      </c>
      <c r="O9607">
        <f t="shared" si="1200"/>
        <v>2021</v>
      </c>
      <c r="P9607">
        <f t="shared" si="1201"/>
        <v>7</v>
      </c>
      <c r="Q9607" t="str">
        <f t="shared" si="1202"/>
        <v>juil</v>
      </c>
      <c r="R9607" t="str">
        <f t="shared" si="1203"/>
        <v>New Hampshire</v>
      </c>
      <c r="S9607" t="str">
        <f t="shared" si="1204"/>
        <v>2021-07</v>
      </c>
      <c r="T9607">
        <f>IF(AND(COUNTIF(Calculs!$Q$2:$Q$12,$O9607)&gt;0,COUNTIF(Calculs!$S$2:$S$12,$E9607)&gt;0,COUNTIF(Calculs!$U$2:$U$12,$H9607)&gt;0),1,0)</f>
        <v>1</v>
      </c>
      <c r="U9607">
        <f t="shared" si="1205"/>
        <v>4736</v>
      </c>
      <c r="V9607">
        <f t="shared" si="1206"/>
        <v>128</v>
      </c>
      <c r="W9607">
        <f t="shared" si="1207"/>
        <v>1704.96</v>
      </c>
    </row>
    <row r="9608" spans="1:23" ht="15.75" customHeight="1" x14ac:dyDescent="0.3">
      <c r="A9608" s="2" t="s">
        <v>60</v>
      </c>
      <c r="B9608" s="2">
        <v>1185732</v>
      </c>
      <c r="C9608" s="3">
        <v>44394</v>
      </c>
      <c r="D9608" s="12" t="str" cm="1">
        <f t="array" ref="D9608">_xlfn.SWITCH(WEEKDAY(C9608,2), 1, "Lundi", 2, "Mardi", 3, "Mercredi", 4, "Jeudi", 5, "Vendredi", 6, "Samedi", 7, "Dimanche", "Erreur")</f>
        <v>Samedi</v>
      </c>
      <c r="E9608" s="2" t="s">
        <v>14</v>
      </c>
      <c r="F9608" s="2" t="s">
        <v>132</v>
      </c>
      <c r="G9608" s="2" t="s">
        <v>133</v>
      </c>
      <c r="H9608" s="4" t="s">
        <v>20</v>
      </c>
      <c r="I9608" s="5">
        <v>39</v>
      </c>
      <c r="J9608" s="6">
        <v>107</v>
      </c>
      <c r="K9608" s="7">
        <v>4173</v>
      </c>
      <c r="L9608" s="7">
        <v>1460.55</v>
      </c>
      <c r="M9608" s="8">
        <v>0.35</v>
      </c>
      <c r="N9608" s="2" t="s">
        <v>23</v>
      </c>
      <c r="O9608">
        <f t="shared" si="1200"/>
        <v>2021</v>
      </c>
      <c r="P9608">
        <f t="shared" si="1201"/>
        <v>7</v>
      </c>
      <c r="Q9608" t="str">
        <f t="shared" si="1202"/>
        <v>juil</v>
      </c>
      <c r="R9608" t="str">
        <f t="shared" si="1203"/>
        <v>New Hampshire</v>
      </c>
      <c r="S9608" t="str">
        <f t="shared" si="1204"/>
        <v>2021-07</v>
      </c>
      <c r="T9608">
        <f>IF(AND(COUNTIF(Calculs!$Q$2:$Q$12,$O9608)&gt;0,COUNTIF(Calculs!$S$2:$S$12,$E9608)&gt;0,COUNTIF(Calculs!$U$2:$U$12,$H9608)&gt;0),1,0)</f>
        <v>1</v>
      </c>
      <c r="U9608">
        <f t="shared" si="1205"/>
        <v>4173</v>
      </c>
      <c r="V9608">
        <f t="shared" si="1206"/>
        <v>107</v>
      </c>
      <c r="W9608">
        <f t="shared" si="1207"/>
        <v>1460.55</v>
      </c>
    </row>
    <row r="9609" spans="1:23" ht="15.75" customHeight="1" x14ac:dyDescent="0.3">
      <c r="A9609" s="2" t="s">
        <v>60</v>
      </c>
      <c r="B9609" s="2">
        <v>1185732</v>
      </c>
      <c r="C9609" s="3">
        <v>44394</v>
      </c>
      <c r="D9609" s="12" t="str" cm="1">
        <f t="array" ref="D9609">_xlfn.SWITCH(WEEKDAY(C9609,2), 1, "Lundi", 2, "Mardi", 3, "Mercredi", 4, "Jeudi", 5, "Vendredi", 6, "Samedi", 7, "Dimanche", "Erreur")</f>
        <v>Samedi</v>
      </c>
      <c r="E9609" s="2" t="s">
        <v>14</v>
      </c>
      <c r="F9609" s="2" t="s">
        <v>132</v>
      </c>
      <c r="G9609" s="2" t="s">
        <v>133</v>
      </c>
      <c r="H9609" s="4" t="s">
        <v>21</v>
      </c>
      <c r="I9609" s="5">
        <v>47</v>
      </c>
      <c r="J9609" s="6">
        <v>119</v>
      </c>
      <c r="K9609" s="7">
        <v>5593</v>
      </c>
      <c r="L9609" s="7">
        <v>2069.41</v>
      </c>
      <c r="M9609" s="8">
        <v>0.37</v>
      </c>
      <c r="N9609" s="2" t="s">
        <v>23</v>
      </c>
      <c r="O9609">
        <f t="shared" si="1200"/>
        <v>2021</v>
      </c>
      <c r="P9609">
        <f t="shared" si="1201"/>
        <v>7</v>
      </c>
      <c r="Q9609" t="str">
        <f t="shared" si="1202"/>
        <v>juil</v>
      </c>
      <c r="R9609" t="str">
        <f t="shared" si="1203"/>
        <v>New Hampshire</v>
      </c>
      <c r="S9609" t="str">
        <f t="shared" si="1204"/>
        <v>2021-07</v>
      </c>
      <c r="T9609">
        <f>IF(AND(COUNTIF(Calculs!$Q$2:$Q$12,$O9609)&gt;0,COUNTIF(Calculs!$S$2:$S$12,$E9609)&gt;0,COUNTIF(Calculs!$U$2:$U$12,$H9609)&gt;0),1,0)</f>
        <v>1</v>
      </c>
      <c r="U9609">
        <f t="shared" si="1205"/>
        <v>5593</v>
      </c>
      <c r="V9609">
        <f t="shared" si="1206"/>
        <v>119</v>
      </c>
      <c r="W9609">
        <f t="shared" si="1207"/>
        <v>2069.41</v>
      </c>
    </row>
    <row r="9610" spans="1:23" ht="15.75" customHeight="1" x14ac:dyDescent="0.3">
      <c r="A9610" s="2" t="s">
        <v>60</v>
      </c>
      <c r="B9610" s="2">
        <v>1185732</v>
      </c>
      <c r="C9610" s="3">
        <v>44394</v>
      </c>
      <c r="D9610" s="12" t="str" cm="1">
        <f t="array" ref="D9610">_xlfn.SWITCH(WEEKDAY(C9610,2), 1, "Lundi", 2, "Mardi", 3, "Mercredi", 4, "Jeudi", 5, "Vendredi", 6, "Samedi", 7, "Dimanche", "Erreur")</f>
        <v>Samedi</v>
      </c>
      <c r="E9610" s="2" t="s">
        <v>14</v>
      </c>
      <c r="F9610" s="2" t="s">
        <v>132</v>
      </c>
      <c r="G9610" s="2" t="s">
        <v>133</v>
      </c>
      <c r="H9610" s="4" t="s">
        <v>22</v>
      </c>
      <c r="I9610" s="5">
        <v>47</v>
      </c>
      <c r="J9610" s="6">
        <v>163</v>
      </c>
      <c r="K9610" s="7">
        <v>7661</v>
      </c>
      <c r="L9610" s="7">
        <v>3064.3999999999996</v>
      </c>
      <c r="M9610" s="8">
        <v>0.39999999999999997</v>
      </c>
      <c r="N9610" s="2" t="s">
        <v>23</v>
      </c>
      <c r="O9610">
        <f t="shared" si="1200"/>
        <v>2021</v>
      </c>
      <c r="P9610">
        <f t="shared" si="1201"/>
        <v>7</v>
      </c>
      <c r="Q9610" t="str">
        <f t="shared" si="1202"/>
        <v>juil</v>
      </c>
      <c r="R9610" t="str">
        <f t="shared" si="1203"/>
        <v>New Hampshire</v>
      </c>
      <c r="S9610" t="str">
        <f t="shared" si="1204"/>
        <v>2021-07</v>
      </c>
      <c r="T9610">
        <f>IF(AND(COUNTIF(Calculs!$Q$2:$Q$12,$O9610)&gt;0,COUNTIF(Calculs!$S$2:$S$12,$E9610)&gt;0,COUNTIF(Calculs!$U$2:$U$12,$H9610)&gt;0),1,0)</f>
        <v>1</v>
      </c>
      <c r="U9610">
        <f t="shared" si="1205"/>
        <v>7661</v>
      </c>
      <c r="V9610">
        <f t="shared" si="1206"/>
        <v>163</v>
      </c>
      <c r="W9610">
        <f t="shared" si="1207"/>
        <v>3064.3999999999996</v>
      </c>
    </row>
    <row r="9611" spans="1:23" ht="15.75" customHeight="1" x14ac:dyDescent="0.3">
      <c r="A9611" s="2" t="s">
        <v>60</v>
      </c>
      <c r="B9611" s="2">
        <v>1185732</v>
      </c>
      <c r="C9611" s="3">
        <v>44426</v>
      </c>
      <c r="D9611" s="12" t="str" cm="1">
        <f t="array" ref="D9611">_xlfn.SWITCH(WEEKDAY(C9611,2), 1, "Lundi", 2, "Mardi", 3, "Mercredi", 4, "Jeudi", 5, "Vendredi", 6, "Samedi", 7, "Dimanche", "Erreur")</f>
        <v>Mercredi</v>
      </c>
      <c r="E9611" s="2" t="s">
        <v>14</v>
      </c>
      <c r="F9611" s="2" t="s">
        <v>132</v>
      </c>
      <c r="G9611" s="2" t="s">
        <v>133</v>
      </c>
      <c r="H9611" s="4" t="s">
        <v>16</v>
      </c>
      <c r="I9611" s="5">
        <v>48</v>
      </c>
      <c r="J9611" s="6">
        <v>203</v>
      </c>
      <c r="K9611" s="7">
        <v>9744</v>
      </c>
      <c r="L9611" s="7">
        <v>4482.24</v>
      </c>
      <c r="M9611" s="8">
        <v>0.46</v>
      </c>
      <c r="N9611" s="2" t="s">
        <v>23</v>
      </c>
      <c r="O9611">
        <f t="shared" si="1200"/>
        <v>2021</v>
      </c>
      <c r="P9611">
        <f t="shared" si="1201"/>
        <v>8</v>
      </c>
      <c r="Q9611" t="str">
        <f t="shared" si="1202"/>
        <v>août</v>
      </c>
      <c r="R9611" t="str">
        <f t="shared" si="1203"/>
        <v>New Hampshire</v>
      </c>
      <c r="S9611" t="str">
        <f t="shared" si="1204"/>
        <v>2021-08</v>
      </c>
      <c r="T9611">
        <f>IF(AND(COUNTIF(Calculs!$Q$2:$Q$12,$O9611)&gt;0,COUNTIF(Calculs!$S$2:$S$12,$E9611)&gt;0,COUNTIF(Calculs!$U$2:$U$12,$H9611)&gt;0),1,0)</f>
        <v>1</v>
      </c>
      <c r="U9611">
        <f t="shared" si="1205"/>
        <v>9744</v>
      </c>
      <c r="V9611">
        <f t="shared" si="1206"/>
        <v>203</v>
      </c>
      <c r="W9611">
        <f t="shared" si="1207"/>
        <v>4482.24</v>
      </c>
    </row>
    <row r="9612" spans="1:23" ht="15.75" customHeight="1" x14ac:dyDescent="0.3">
      <c r="A9612" s="2" t="s">
        <v>60</v>
      </c>
      <c r="B9612" s="2">
        <v>1185732</v>
      </c>
      <c r="C9612" s="3">
        <v>44426</v>
      </c>
      <c r="D9612" s="12" t="str" cm="1">
        <f t="array" ref="D9612">_xlfn.SWITCH(WEEKDAY(C9612,2), 1, "Lundi", 2, "Mardi", 3, "Mercredi", 4, "Jeudi", 5, "Vendredi", 6, "Samedi", 7, "Dimanche", "Erreur")</f>
        <v>Mercredi</v>
      </c>
      <c r="E9612" s="2" t="s">
        <v>14</v>
      </c>
      <c r="F9612" s="2" t="s">
        <v>132</v>
      </c>
      <c r="G9612" s="2" t="s">
        <v>133</v>
      </c>
      <c r="H9612" s="4" t="s">
        <v>18</v>
      </c>
      <c r="I9612" s="5">
        <v>39</v>
      </c>
      <c r="J9612" s="6">
        <v>135</v>
      </c>
      <c r="K9612" s="7">
        <v>5265</v>
      </c>
      <c r="L9612" s="7">
        <v>2474.5500000000002</v>
      </c>
      <c r="M9612" s="8">
        <v>0.47000000000000003</v>
      </c>
      <c r="N9612" s="2" t="s">
        <v>23</v>
      </c>
      <c r="O9612">
        <f t="shared" si="1200"/>
        <v>2021</v>
      </c>
      <c r="P9612">
        <f t="shared" si="1201"/>
        <v>8</v>
      </c>
      <c r="Q9612" t="str">
        <f t="shared" si="1202"/>
        <v>août</v>
      </c>
      <c r="R9612" t="str">
        <f t="shared" si="1203"/>
        <v>New Hampshire</v>
      </c>
      <c r="S9612" t="str">
        <f t="shared" si="1204"/>
        <v>2021-08</v>
      </c>
      <c r="T9612">
        <f>IF(AND(COUNTIF(Calculs!$Q$2:$Q$12,$O9612)&gt;0,COUNTIF(Calculs!$S$2:$S$12,$E9612)&gt;0,COUNTIF(Calculs!$U$2:$U$12,$H9612)&gt;0),1,0)</f>
        <v>1</v>
      </c>
      <c r="U9612">
        <f t="shared" si="1205"/>
        <v>5265</v>
      </c>
      <c r="V9612">
        <f t="shared" si="1206"/>
        <v>135</v>
      </c>
      <c r="W9612">
        <f t="shared" si="1207"/>
        <v>2474.5500000000002</v>
      </c>
    </row>
    <row r="9613" spans="1:23" ht="15.75" customHeight="1" x14ac:dyDescent="0.3">
      <c r="A9613" s="2" t="s">
        <v>60</v>
      </c>
      <c r="B9613" s="2">
        <v>1185732</v>
      </c>
      <c r="C9613" s="3">
        <v>44426</v>
      </c>
      <c r="D9613" s="12" t="str" cm="1">
        <f t="array" ref="D9613">_xlfn.SWITCH(WEEKDAY(C9613,2), 1, "Lundi", 2, "Mardi", 3, "Mercredi", 4, "Jeudi", 5, "Vendredi", 6, "Samedi", 7, "Dimanche", "Erreur")</f>
        <v>Mercredi</v>
      </c>
      <c r="E9613" s="2" t="s">
        <v>14</v>
      </c>
      <c r="F9613" s="2" t="s">
        <v>132</v>
      </c>
      <c r="G9613" s="2" t="s">
        <v>133</v>
      </c>
      <c r="H9613" s="4" t="s">
        <v>19</v>
      </c>
      <c r="I9613" s="5">
        <v>39</v>
      </c>
      <c r="J9613" s="6">
        <v>113</v>
      </c>
      <c r="K9613" s="7">
        <v>4407</v>
      </c>
      <c r="L9613" s="7">
        <v>1542.4499999999998</v>
      </c>
      <c r="M9613" s="8">
        <v>0.35</v>
      </c>
      <c r="N9613" s="2" t="s">
        <v>23</v>
      </c>
      <c r="O9613">
        <f t="shared" si="1200"/>
        <v>2021</v>
      </c>
      <c r="P9613">
        <f t="shared" si="1201"/>
        <v>8</v>
      </c>
      <c r="Q9613" t="str">
        <f t="shared" si="1202"/>
        <v>août</v>
      </c>
      <c r="R9613" t="str">
        <f t="shared" si="1203"/>
        <v>New Hampshire</v>
      </c>
      <c r="S9613" t="str">
        <f t="shared" si="1204"/>
        <v>2021-08</v>
      </c>
      <c r="T9613">
        <f>IF(AND(COUNTIF(Calculs!$Q$2:$Q$12,$O9613)&gt;0,COUNTIF(Calculs!$S$2:$S$12,$E9613)&gt;0,COUNTIF(Calculs!$U$2:$U$12,$H9613)&gt;0),1,0)</f>
        <v>1</v>
      </c>
      <c r="U9613">
        <f t="shared" si="1205"/>
        <v>4407</v>
      </c>
      <c r="V9613">
        <f t="shared" si="1206"/>
        <v>113</v>
      </c>
      <c r="W9613">
        <f t="shared" si="1207"/>
        <v>1542.4499999999998</v>
      </c>
    </row>
    <row r="9614" spans="1:23" ht="15.75" customHeight="1" x14ac:dyDescent="0.3">
      <c r="A9614" s="2" t="s">
        <v>60</v>
      </c>
      <c r="B9614" s="2">
        <v>1185732</v>
      </c>
      <c r="C9614" s="3">
        <v>44426</v>
      </c>
      <c r="D9614" s="12" t="str" cm="1">
        <f t="array" ref="D9614">_xlfn.SWITCH(WEEKDAY(C9614,2), 1, "Lundi", 2, "Mardi", 3, "Mercredi", 4, "Jeudi", 5, "Vendredi", 6, "Samedi", 7, "Dimanche", "Erreur")</f>
        <v>Mercredi</v>
      </c>
      <c r="E9614" s="2" t="s">
        <v>14</v>
      </c>
      <c r="F9614" s="2" t="s">
        <v>132</v>
      </c>
      <c r="G9614" s="2" t="s">
        <v>133</v>
      </c>
      <c r="H9614" s="4" t="s">
        <v>20</v>
      </c>
      <c r="I9614" s="5">
        <v>42</v>
      </c>
      <c r="J9614" s="6">
        <v>88</v>
      </c>
      <c r="K9614" s="7">
        <v>3696</v>
      </c>
      <c r="L9614" s="7">
        <v>1182.72</v>
      </c>
      <c r="M9614" s="8">
        <v>0.32</v>
      </c>
      <c r="N9614" s="2" t="s">
        <v>23</v>
      </c>
      <c r="O9614">
        <f t="shared" si="1200"/>
        <v>2021</v>
      </c>
      <c r="P9614">
        <f t="shared" si="1201"/>
        <v>8</v>
      </c>
      <c r="Q9614" t="str">
        <f t="shared" si="1202"/>
        <v>août</v>
      </c>
      <c r="R9614" t="str">
        <f t="shared" si="1203"/>
        <v>New Hampshire</v>
      </c>
      <c r="S9614" t="str">
        <f t="shared" si="1204"/>
        <v>2021-08</v>
      </c>
      <c r="T9614">
        <f>IF(AND(COUNTIF(Calculs!$Q$2:$Q$12,$O9614)&gt;0,COUNTIF(Calculs!$S$2:$S$12,$E9614)&gt;0,COUNTIF(Calculs!$U$2:$U$12,$H9614)&gt;0),1,0)</f>
        <v>1</v>
      </c>
      <c r="U9614">
        <f t="shared" si="1205"/>
        <v>3696</v>
      </c>
      <c r="V9614">
        <f t="shared" si="1206"/>
        <v>88</v>
      </c>
      <c r="W9614">
        <f t="shared" si="1207"/>
        <v>1182.72</v>
      </c>
    </row>
    <row r="9615" spans="1:23" ht="15.75" customHeight="1" x14ac:dyDescent="0.3">
      <c r="A9615" s="2" t="s">
        <v>60</v>
      </c>
      <c r="B9615" s="2">
        <v>1185732</v>
      </c>
      <c r="C9615" s="3">
        <v>44426</v>
      </c>
      <c r="D9615" s="12" t="str" cm="1">
        <f t="array" ref="D9615">_xlfn.SWITCH(WEEKDAY(C9615,2), 1, "Lundi", 2, "Mardi", 3, "Mercredi", 4, "Jeudi", 5, "Vendredi", 6, "Samedi", 7, "Dimanche", "Erreur")</f>
        <v>Mercredi</v>
      </c>
      <c r="E9615" s="2" t="s">
        <v>14</v>
      </c>
      <c r="F9615" s="2" t="s">
        <v>132</v>
      </c>
      <c r="G9615" s="2" t="s">
        <v>133</v>
      </c>
      <c r="H9615" s="4" t="s">
        <v>21</v>
      </c>
      <c r="I9615" s="5">
        <v>45</v>
      </c>
      <c r="J9615" s="6">
        <v>80</v>
      </c>
      <c r="K9615" s="7">
        <v>3600</v>
      </c>
      <c r="L9615" s="7">
        <v>1187.9999999999998</v>
      </c>
      <c r="M9615" s="8">
        <v>0.32999999999999996</v>
      </c>
      <c r="N9615" s="2" t="s">
        <v>23</v>
      </c>
      <c r="O9615">
        <f t="shared" si="1200"/>
        <v>2021</v>
      </c>
      <c r="P9615">
        <f t="shared" si="1201"/>
        <v>8</v>
      </c>
      <c r="Q9615" t="str">
        <f t="shared" si="1202"/>
        <v>août</v>
      </c>
      <c r="R9615" t="str">
        <f t="shared" si="1203"/>
        <v>New Hampshire</v>
      </c>
      <c r="S9615" t="str">
        <f t="shared" si="1204"/>
        <v>2021-08</v>
      </c>
      <c r="T9615">
        <f>IF(AND(COUNTIF(Calculs!$Q$2:$Q$12,$O9615)&gt;0,COUNTIF(Calculs!$S$2:$S$12,$E9615)&gt;0,COUNTIF(Calculs!$U$2:$U$12,$H9615)&gt;0),1,0)</f>
        <v>1</v>
      </c>
      <c r="U9615">
        <f t="shared" si="1205"/>
        <v>3600</v>
      </c>
      <c r="V9615">
        <f t="shared" si="1206"/>
        <v>80</v>
      </c>
      <c r="W9615">
        <f t="shared" si="1207"/>
        <v>1187.9999999999998</v>
      </c>
    </row>
    <row r="9616" spans="1:23" ht="15.75" customHeight="1" x14ac:dyDescent="0.3">
      <c r="A9616" s="2" t="s">
        <v>60</v>
      </c>
      <c r="B9616" s="2">
        <v>1185732</v>
      </c>
      <c r="C9616" s="3">
        <v>44426</v>
      </c>
      <c r="D9616" s="12" t="str" cm="1">
        <f t="array" ref="D9616">_xlfn.SWITCH(WEEKDAY(C9616,2), 1, "Lundi", 2, "Mardi", 3, "Mercredi", 4, "Jeudi", 5, "Vendredi", 6, "Samedi", 7, "Dimanche", "Erreur")</f>
        <v>Mercredi</v>
      </c>
      <c r="E9616" s="2" t="s">
        <v>14</v>
      </c>
      <c r="F9616" s="2" t="s">
        <v>132</v>
      </c>
      <c r="G9616" s="2" t="s">
        <v>133</v>
      </c>
      <c r="H9616" s="4" t="s">
        <v>22</v>
      </c>
      <c r="I9616" s="5">
        <v>46</v>
      </c>
      <c r="J9616" s="6">
        <v>145</v>
      </c>
      <c r="K9616" s="7">
        <v>6670</v>
      </c>
      <c r="L9616" s="7">
        <v>2467.9</v>
      </c>
      <c r="M9616" s="8">
        <v>0.37</v>
      </c>
      <c r="N9616" s="2" t="s">
        <v>23</v>
      </c>
      <c r="O9616">
        <f t="shared" si="1200"/>
        <v>2021</v>
      </c>
      <c r="P9616">
        <f t="shared" si="1201"/>
        <v>8</v>
      </c>
      <c r="Q9616" t="str">
        <f t="shared" si="1202"/>
        <v>août</v>
      </c>
      <c r="R9616" t="str">
        <f t="shared" si="1203"/>
        <v>New Hampshire</v>
      </c>
      <c r="S9616" t="str">
        <f t="shared" si="1204"/>
        <v>2021-08</v>
      </c>
      <c r="T9616">
        <f>IF(AND(COUNTIF(Calculs!$Q$2:$Q$12,$O9616)&gt;0,COUNTIF(Calculs!$S$2:$S$12,$E9616)&gt;0,COUNTIF(Calculs!$U$2:$U$12,$H9616)&gt;0),1,0)</f>
        <v>1</v>
      </c>
      <c r="U9616">
        <f t="shared" si="1205"/>
        <v>6670</v>
      </c>
      <c r="V9616">
        <f t="shared" si="1206"/>
        <v>145</v>
      </c>
      <c r="W9616">
        <f t="shared" si="1207"/>
        <v>2467.9</v>
      </c>
    </row>
    <row r="9617" spans="1:23" ht="15.75" customHeight="1" x14ac:dyDescent="0.3">
      <c r="A9617" s="2" t="s">
        <v>60</v>
      </c>
      <c r="B9617" s="2">
        <v>1185732</v>
      </c>
      <c r="C9617" s="3">
        <v>44456</v>
      </c>
      <c r="D9617" s="12" t="str" cm="1">
        <f t="array" ref="D9617">_xlfn.SWITCH(WEEKDAY(C9617,2), 1, "Lundi", 2, "Mardi", 3, "Mercredi", 4, "Jeudi", 5, "Vendredi", 6, "Samedi", 7, "Dimanche", "Erreur")</f>
        <v>Vendredi</v>
      </c>
      <c r="E9617" s="2" t="s">
        <v>14</v>
      </c>
      <c r="F9617" s="2" t="s">
        <v>132</v>
      </c>
      <c r="G9617" s="2" t="s">
        <v>133</v>
      </c>
      <c r="H9617" s="4" t="s">
        <v>16</v>
      </c>
      <c r="I9617" s="5">
        <v>51</v>
      </c>
      <c r="J9617" s="6">
        <v>193</v>
      </c>
      <c r="K9617" s="7">
        <v>9843</v>
      </c>
      <c r="L9617" s="7">
        <v>4330.92</v>
      </c>
      <c r="M9617" s="8">
        <v>0.44</v>
      </c>
      <c r="N9617" s="2" t="s">
        <v>23</v>
      </c>
      <c r="O9617">
        <f t="shared" si="1200"/>
        <v>2021</v>
      </c>
      <c r="P9617">
        <f t="shared" si="1201"/>
        <v>9</v>
      </c>
      <c r="Q9617" t="str">
        <f t="shared" si="1202"/>
        <v>sept</v>
      </c>
      <c r="R9617" t="str">
        <f t="shared" si="1203"/>
        <v>New Hampshire</v>
      </c>
      <c r="S9617" t="str">
        <f t="shared" si="1204"/>
        <v>2021-09</v>
      </c>
      <c r="T9617">
        <f>IF(AND(COUNTIF(Calculs!$Q$2:$Q$12,$O9617)&gt;0,COUNTIF(Calculs!$S$2:$S$12,$E9617)&gt;0,COUNTIF(Calculs!$U$2:$U$12,$H9617)&gt;0),1,0)</f>
        <v>1</v>
      </c>
      <c r="U9617">
        <f t="shared" si="1205"/>
        <v>9843</v>
      </c>
      <c r="V9617">
        <f t="shared" si="1206"/>
        <v>193</v>
      </c>
      <c r="W9617">
        <f t="shared" si="1207"/>
        <v>4330.92</v>
      </c>
    </row>
    <row r="9618" spans="1:23" ht="15.75" customHeight="1" x14ac:dyDescent="0.3">
      <c r="A9618" s="2" t="s">
        <v>60</v>
      </c>
      <c r="B9618" s="2">
        <v>1185732</v>
      </c>
      <c r="C9618" s="3">
        <v>44456</v>
      </c>
      <c r="D9618" s="12" t="str" cm="1">
        <f t="array" ref="D9618">_xlfn.SWITCH(WEEKDAY(C9618,2), 1, "Lundi", 2, "Mardi", 3, "Mercredi", 4, "Jeudi", 5, "Vendredi", 6, "Samedi", 7, "Dimanche", "Erreur")</f>
        <v>Vendredi</v>
      </c>
      <c r="E9618" s="2" t="s">
        <v>14</v>
      </c>
      <c r="F9618" s="2" t="s">
        <v>132</v>
      </c>
      <c r="G9618" s="2" t="s">
        <v>133</v>
      </c>
      <c r="H9618" s="4" t="s">
        <v>18</v>
      </c>
      <c r="I9618" s="5">
        <v>43</v>
      </c>
      <c r="J9618" s="6">
        <v>116</v>
      </c>
      <c r="K9618" s="7">
        <v>4988</v>
      </c>
      <c r="L9618" s="7">
        <v>2094.96</v>
      </c>
      <c r="M9618" s="8">
        <v>0.42000000000000004</v>
      </c>
      <c r="N9618" s="2" t="s">
        <v>23</v>
      </c>
      <c r="O9618">
        <f t="shared" si="1200"/>
        <v>2021</v>
      </c>
      <c r="P9618">
        <f t="shared" si="1201"/>
        <v>9</v>
      </c>
      <c r="Q9618" t="str">
        <f t="shared" si="1202"/>
        <v>sept</v>
      </c>
      <c r="R9618" t="str">
        <f t="shared" si="1203"/>
        <v>New Hampshire</v>
      </c>
      <c r="S9618" t="str">
        <f t="shared" si="1204"/>
        <v>2021-09</v>
      </c>
      <c r="T9618">
        <f>IF(AND(COUNTIF(Calculs!$Q$2:$Q$12,$O9618)&gt;0,COUNTIF(Calculs!$S$2:$S$12,$E9618)&gt;0,COUNTIF(Calculs!$U$2:$U$12,$H9618)&gt;0),1,0)</f>
        <v>1</v>
      </c>
      <c r="U9618">
        <f t="shared" si="1205"/>
        <v>4988</v>
      </c>
      <c r="V9618">
        <f t="shared" si="1206"/>
        <v>116</v>
      </c>
      <c r="W9618">
        <f t="shared" si="1207"/>
        <v>2094.96</v>
      </c>
    </row>
    <row r="9619" spans="1:23" ht="15.75" customHeight="1" x14ac:dyDescent="0.3">
      <c r="A9619" s="2" t="s">
        <v>60</v>
      </c>
      <c r="B9619" s="2">
        <v>1185732</v>
      </c>
      <c r="C9619" s="3">
        <v>44456</v>
      </c>
      <c r="D9619" s="12" t="str" cm="1">
        <f t="array" ref="D9619">_xlfn.SWITCH(WEEKDAY(C9619,2), 1, "Lundi", 2, "Mardi", 3, "Mercredi", 4, "Jeudi", 5, "Vendredi", 6, "Samedi", 7, "Dimanche", "Erreur")</f>
        <v>Vendredi</v>
      </c>
      <c r="E9619" s="2" t="s">
        <v>14</v>
      </c>
      <c r="F9619" s="2" t="s">
        <v>132</v>
      </c>
      <c r="G9619" s="2" t="s">
        <v>133</v>
      </c>
      <c r="H9619" s="4" t="s">
        <v>19</v>
      </c>
      <c r="I9619" s="5">
        <v>43</v>
      </c>
      <c r="J9619" s="6">
        <v>78</v>
      </c>
      <c r="K9619" s="7">
        <v>3354</v>
      </c>
      <c r="L9619" s="7">
        <v>1106.82</v>
      </c>
      <c r="M9619" s="8">
        <v>0.32999999999999996</v>
      </c>
      <c r="N9619" s="2" t="s">
        <v>23</v>
      </c>
      <c r="O9619">
        <f t="shared" si="1200"/>
        <v>2021</v>
      </c>
      <c r="P9619">
        <f t="shared" si="1201"/>
        <v>9</v>
      </c>
      <c r="Q9619" t="str">
        <f t="shared" si="1202"/>
        <v>sept</v>
      </c>
      <c r="R9619" t="str">
        <f t="shared" si="1203"/>
        <v>New Hampshire</v>
      </c>
      <c r="S9619" t="str">
        <f t="shared" si="1204"/>
        <v>2021-09</v>
      </c>
      <c r="T9619">
        <f>IF(AND(COUNTIF(Calculs!$Q$2:$Q$12,$O9619)&gt;0,COUNTIF(Calculs!$S$2:$S$12,$E9619)&gt;0,COUNTIF(Calculs!$U$2:$U$12,$H9619)&gt;0),1,0)</f>
        <v>1</v>
      </c>
      <c r="U9619">
        <f t="shared" si="1205"/>
        <v>3354</v>
      </c>
      <c r="V9619">
        <f t="shared" si="1206"/>
        <v>78</v>
      </c>
      <c r="W9619">
        <f t="shared" si="1207"/>
        <v>1106.82</v>
      </c>
    </row>
    <row r="9620" spans="1:23" ht="15.75" customHeight="1" x14ac:dyDescent="0.3">
      <c r="A9620" s="2" t="s">
        <v>60</v>
      </c>
      <c r="B9620" s="2">
        <v>1185732</v>
      </c>
      <c r="C9620" s="3">
        <v>44456</v>
      </c>
      <c r="D9620" s="12" t="str" cm="1">
        <f t="array" ref="D9620">_xlfn.SWITCH(WEEKDAY(C9620,2), 1, "Lundi", 2, "Mardi", 3, "Mercredi", 4, "Jeudi", 5, "Vendredi", 6, "Samedi", 7, "Dimanche", "Erreur")</f>
        <v>Vendredi</v>
      </c>
      <c r="E9620" s="2" t="s">
        <v>14</v>
      </c>
      <c r="F9620" s="2" t="s">
        <v>132</v>
      </c>
      <c r="G9620" s="2" t="s">
        <v>133</v>
      </c>
      <c r="H9620" s="4" t="s">
        <v>20</v>
      </c>
      <c r="I9620" s="5">
        <v>41</v>
      </c>
      <c r="J9620" s="6">
        <v>74</v>
      </c>
      <c r="K9620" s="7">
        <v>3034</v>
      </c>
      <c r="L9620" s="7">
        <v>1122.58</v>
      </c>
      <c r="M9620" s="8">
        <v>0.37</v>
      </c>
      <c r="N9620" s="2" t="s">
        <v>23</v>
      </c>
      <c r="O9620">
        <f t="shared" si="1200"/>
        <v>2021</v>
      </c>
      <c r="P9620">
        <f t="shared" si="1201"/>
        <v>9</v>
      </c>
      <c r="Q9620" t="str">
        <f t="shared" si="1202"/>
        <v>sept</v>
      </c>
      <c r="R9620" t="str">
        <f t="shared" si="1203"/>
        <v>New Hampshire</v>
      </c>
      <c r="S9620" t="str">
        <f t="shared" si="1204"/>
        <v>2021-09</v>
      </c>
      <c r="T9620">
        <f>IF(AND(COUNTIF(Calculs!$Q$2:$Q$12,$O9620)&gt;0,COUNTIF(Calculs!$S$2:$S$12,$E9620)&gt;0,COUNTIF(Calculs!$U$2:$U$12,$H9620)&gt;0),1,0)</f>
        <v>1</v>
      </c>
      <c r="U9620">
        <f t="shared" si="1205"/>
        <v>3034</v>
      </c>
      <c r="V9620">
        <f t="shared" si="1206"/>
        <v>74</v>
      </c>
      <c r="W9620">
        <f t="shared" si="1207"/>
        <v>1122.58</v>
      </c>
    </row>
    <row r="9621" spans="1:23" ht="15.75" customHeight="1" x14ac:dyDescent="0.3">
      <c r="A9621" s="2" t="s">
        <v>60</v>
      </c>
      <c r="B9621" s="2">
        <v>1185732</v>
      </c>
      <c r="C9621" s="3">
        <v>44456</v>
      </c>
      <c r="D9621" s="12" t="str" cm="1">
        <f t="array" ref="D9621">_xlfn.SWITCH(WEEKDAY(C9621,2), 1, "Lundi", 2, "Mardi", 3, "Mercredi", 4, "Jeudi", 5, "Vendredi", 6, "Samedi", 7, "Dimanche", "Erreur")</f>
        <v>Vendredi</v>
      </c>
      <c r="E9621" s="2" t="s">
        <v>14</v>
      </c>
      <c r="F9621" s="2" t="s">
        <v>132</v>
      </c>
      <c r="G9621" s="2" t="s">
        <v>133</v>
      </c>
      <c r="H9621" s="4" t="s">
        <v>21</v>
      </c>
      <c r="I9621" s="5">
        <v>48</v>
      </c>
      <c r="J9621" s="6">
        <v>70</v>
      </c>
      <c r="K9621" s="7">
        <v>3360</v>
      </c>
      <c r="L9621" s="7">
        <v>1209.5999999999999</v>
      </c>
      <c r="M9621" s="8">
        <v>0.36</v>
      </c>
      <c r="N9621" s="2" t="s">
        <v>23</v>
      </c>
      <c r="O9621">
        <f t="shared" si="1200"/>
        <v>2021</v>
      </c>
      <c r="P9621">
        <f t="shared" si="1201"/>
        <v>9</v>
      </c>
      <c r="Q9621" t="str">
        <f t="shared" si="1202"/>
        <v>sept</v>
      </c>
      <c r="R9621" t="str">
        <f t="shared" si="1203"/>
        <v>New Hampshire</v>
      </c>
      <c r="S9621" t="str">
        <f t="shared" si="1204"/>
        <v>2021-09</v>
      </c>
      <c r="T9621">
        <f>IF(AND(COUNTIF(Calculs!$Q$2:$Q$12,$O9621)&gt;0,COUNTIF(Calculs!$S$2:$S$12,$E9621)&gt;0,COUNTIF(Calculs!$U$2:$U$12,$H9621)&gt;0),1,0)</f>
        <v>1</v>
      </c>
      <c r="U9621">
        <f t="shared" si="1205"/>
        <v>3360</v>
      </c>
      <c r="V9621">
        <f t="shared" si="1206"/>
        <v>70</v>
      </c>
      <c r="W9621">
        <f t="shared" si="1207"/>
        <v>1209.5999999999999</v>
      </c>
    </row>
    <row r="9622" spans="1:23" ht="15.75" customHeight="1" x14ac:dyDescent="0.3">
      <c r="A9622" s="2" t="s">
        <v>60</v>
      </c>
      <c r="B9622" s="2">
        <v>1185732</v>
      </c>
      <c r="C9622" s="3">
        <v>44456</v>
      </c>
      <c r="D9622" s="12" t="str" cm="1">
        <f t="array" ref="D9622">_xlfn.SWITCH(WEEKDAY(C9622,2), 1, "Lundi", 2, "Mardi", 3, "Mercredi", 4, "Jeudi", 5, "Vendredi", 6, "Samedi", 7, "Dimanche", "Erreur")</f>
        <v>Vendredi</v>
      </c>
      <c r="E9622" s="2" t="s">
        <v>14</v>
      </c>
      <c r="F9622" s="2" t="s">
        <v>132</v>
      </c>
      <c r="G9622" s="2" t="s">
        <v>133</v>
      </c>
      <c r="H9622" s="4" t="s">
        <v>22</v>
      </c>
      <c r="I9622" s="5">
        <v>53</v>
      </c>
      <c r="J9622" s="6">
        <v>104</v>
      </c>
      <c r="K9622" s="7">
        <v>5512</v>
      </c>
      <c r="L9622" s="7">
        <v>2039.44</v>
      </c>
      <c r="M9622" s="8">
        <v>0.37</v>
      </c>
      <c r="N9622" s="2" t="s">
        <v>23</v>
      </c>
      <c r="O9622">
        <f t="shared" si="1200"/>
        <v>2021</v>
      </c>
      <c r="P9622">
        <f t="shared" si="1201"/>
        <v>9</v>
      </c>
      <c r="Q9622" t="str">
        <f t="shared" si="1202"/>
        <v>sept</v>
      </c>
      <c r="R9622" t="str">
        <f t="shared" si="1203"/>
        <v>New Hampshire</v>
      </c>
      <c r="S9622" t="str">
        <f t="shared" si="1204"/>
        <v>2021-09</v>
      </c>
      <c r="T9622">
        <f>IF(AND(COUNTIF(Calculs!$Q$2:$Q$12,$O9622)&gt;0,COUNTIF(Calculs!$S$2:$S$12,$E9622)&gt;0,COUNTIF(Calculs!$U$2:$U$12,$H9622)&gt;0),1,0)</f>
        <v>1</v>
      </c>
      <c r="U9622">
        <f t="shared" si="1205"/>
        <v>5512</v>
      </c>
      <c r="V9622">
        <f t="shared" si="1206"/>
        <v>104</v>
      </c>
      <c r="W9622">
        <f t="shared" si="1207"/>
        <v>2039.44</v>
      </c>
    </row>
    <row r="9623" spans="1:23" ht="15.75" customHeight="1" x14ac:dyDescent="0.3">
      <c r="A9623" s="2" t="s">
        <v>13</v>
      </c>
      <c r="B9623" s="2">
        <v>1185732</v>
      </c>
      <c r="C9623" s="3">
        <v>44488</v>
      </c>
      <c r="D9623" s="12" t="str" cm="1">
        <f t="array" ref="D9623">_xlfn.SWITCH(WEEKDAY(C9623,2), 1, "Lundi", 2, "Mardi", 3, "Mercredi", 4, "Jeudi", 5, "Vendredi", 6, "Samedi", 7, "Dimanche", "Erreur")</f>
        <v>Mardi</v>
      </c>
      <c r="E9623" s="2" t="s">
        <v>14</v>
      </c>
      <c r="F9623" s="2" t="s">
        <v>132</v>
      </c>
      <c r="G9623" s="2" t="s">
        <v>133</v>
      </c>
      <c r="H9623" s="4" t="s">
        <v>16</v>
      </c>
      <c r="I9623" s="5">
        <v>52</v>
      </c>
      <c r="J9623" s="6">
        <v>162</v>
      </c>
      <c r="K9623" s="7">
        <v>8424</v>
      </c>
      <c r="L9623" s="7">
        <v>3538.0800000000004</v>
      </c>
      <c r="M9623" s="8">
        <v>0.42000000000000004</v>
      </c>
      <c r="N9623" s="2" t="s">
        <v>23</v>
      </c>
      <c r="O9623">
        <f t="shared" si="1200"/>
        <v>2021</v>
      </c>
      <c r="P9623">
        <f t="shared" si="1201"/>
        <v>10</v>
      </c>
      <c r="Q9623" t="str">
        <f t="shared" si="1202"/>
        <v>oct</v>
      </c>
      <c r="R9623" t="str">
        <f t="shared" si="1203"/>
        <v>New Hampshire</v>
      </c>
      <c r="S9623" t="str">
        <f t="shared" si="1204"/>
        <v>2021-10</v>
      </c>
      <c r="T9623">
        <f>IF(AND(COUNTIF(Calculs!$Q$2:$Q$12,$O9623)&gt;0,COUNTIF(Calculs!$S$2:$S$12,$E9623)&gt;0,COUNTIF(Calculs!$U$2:$U$12,$H9623)&gt;0),1,0)</f>
        <v>1</v>
      </c>
      <c r="U9623">
        <f t="shared" si="1205"/>
        <v>8424</v>
      </c>
      <c r="V9623">
        <f t="shared" si="1206"/>
        <v>162</v>
      </c>
      <c r="W9623">
        <f t="shared" si="1207"/>
        <v>3538.0800000000004</v>
      </c>
    </row>
    <row r="9624" spans="1:23" ht="15.75" customHeight="1" x14ac:dyDescent="0.3">
      <c r="A9624" s="2" t="s">
        <v>13</v>
      </c>
      <c r="B9624" s="2">
        <v>1185732</v>
      </c>
      <c r="C9624" s="3">
        <v>44488</v>
      </c>
      <c r="D9624" s="12" t="str" cm="1">
        <f t="array" ref="D9624">_xlfn.SWITCH(WEEKDAY(C9624,2), 1, "Lundi", 2, "Mardi", 3, "Mercredi", 4, "Jeudi", 5, "Vendredi", 6, "Samedi", 7, "Dimanche", "Erreur")</f>
        <v>Mardi</v>
      </c>
      <c r="E9624" s="2" t="s">
        <v>14</v>
      </c>
      <c r="F9624" s="2" t="s">
        <v>132</v>
      </c>
      <c r="G9624" s="2" t="s">
        <v>133</v>
      </c>
      <c r="H9624" s="4" t="s">
        <v>18</v>
      </c>
      <c r="I9624" s="5">
        <v>44</v>
      </c>
      <c r="J9624" s="6">
        <v>99</v>
      </c>
      <c r="K9624" s="7">
        <v>4356</v>
      </c>
      <c r="L9624" s="7">
        <v>1916.64</v>
      </c>
      <c r="M9624" s="8">
        <v>0.44</v>
      </c>
      <c r="N9624" s="2" t="s">
        <v>23</v>
      </c>
      <c r="O9624">
        <f t="shared" si="1200"/>
        <v>2021</v>
      </c>
      <c r="P9624">
        <f t="shared" si="1201"/>
        <v>10</v>
      </c>
      <c r="Q9624" t="str">
        <f t="shared" si="1202"/>
        <v>oct</v>
      </c>
      <c r="R9624" t="str">
        <f t="shared" si="1203"/>
        <v>New Hampshire</v>
      </c>
      <c r="S9624" t="str">
        <f t="shared" si="1204"/>
        <v>2021-10</v>
      </c>
      <c r="T9624">
        <f>IF(AND(COUNTIF(Calculs!$Q$2:$Q$12,$O9624)&gt;0,COUNTIF(Calculs!$S$2:$S$12,$E9624)&gt;0,COUNTIF(Calculs!$U$2:$U$12,$H9624)&gt;0),1,0)</f>
        <v>1</v>
      </c>
      <c r="U9624">
        <f t="shared" si="1205"/>
        <v>4356</v>
      </c>
      <c r="V9624">
        <f t="shared" si="1206"/>
        <v>99</v>
      </c>
      <c r="W9624">
        <f t="shared" si="1207"/>
        <v>1916.64</v>
      </c>
    </row>
    <row r="9625" spans="1:23" ht="15.75" customHeight="1" x14ac:dyDescent="0.3">
      <c r="A9625" s="2" t="s">
        <v>13</v>
      </c>
      <c r="B9625" s="2">
        <v>1185732</v>
      </c>
      <c r="C9625" s="3">
        <v>44488</v>
      </c>
      <c r="D9625" s="12" t="str" cm="1">
        <f t="array" ref="D9625">_xlfn.SWITCH(WEEKDAY(C9625,2), 1, "Lundi", 2, "Mardi", 3, "Mercredi", 4, "Jeudi", 5, "Vendredi", 6, "Samedi", 7, "Dimanche", "Erreur")</f>
        <v>Mardi</v>
      </c>
      <c r="E9625" s="2" t="s">
        <v>14</v>
      </c>
      <c r="F9625" s="2" t="s">
        <v>132</v>
      </c>
      <c r="G9625" s="2" t="s">
        <v>133</v>
      </c>
      <c r="H9625" s="4" t="s">
        <v>19</v>
      </c>
      <c r="I9625" s="5">
        <v>52</v>
      </c>
      <c r="J9625" s="6">
        <v>60</v>
      </c>
      <c r="K9625" s="7">
        <v>3120</v>
      </c>
      <c r="L9625" s="7">
        <v>1029.5999999999999</v>
      </c>
      <c r="M9625" s="8">
        <v>0.32999999999999996</v>
      </c>
      <c r="N9625" s="2" t="s">
        <v>23</v>
      </c>
      <c r="O9625">
        <f t="shared" si="1200"/>
        <v>2021</v>
      </c>
      <c r="P9625">
        <f t="shared" si="1201"/>
        <v>10</v>
      </c>
      <c r="Q9625" t="str">
        <f t="shared" si="1202"/>
        <v>oct</v>
      </c>
      <c r="R9625" t="str">
        <f t="shared" si="1203"/>
        <v>New Hampshire</v>
      </c>
      <c r="S9625" t="str">
        <f t="shared" si="1204"/>
        <v>2021-10</v>
      </c>
      <c r="T9625">
        <f>IF(AND(COUNTIF(Calculs!$Q$2:$Q$12,$O9625)&gt;0,COUNTIF(Calculs!$S$2:$S$12,$E9625)&gt;0,COUNTIF(Calculs!$U$2:$U$12,$H9625)&gt;0),1,0)</f>
        <v>1</v>
      </c>
      <c r="U9625">
        <f t="shared" si="1205"/>
        <v>3120</v>
      </c>
      <c r="V9625">
        <f t="shared" si="1206"/>
        <v>60</v>
      </c>
      <c r="W9625">
        <f t="shared" si="1207"/>
        <v>1029.5999999999999</v>
      </c>
    </row>
    <row r="9626" spans="1:23" ht="15.75" customHeight="1" x14ac:dyDescent="0.3">
      <c r="A9626" s="2" t="s">
        <v>13</v>
      </c>
      <c r="B9626" s="2">
        <v>1185732</v>
      </c>
      <c r="C9626" s="3">
        <v>44488</v>
      </c>
      <c r="D9626" s="12" t="str" cm="1">
        <f t="array" ref="D9626">_xlfn.SWITCH(WEEKDAY(C9626,2), 1, "Lundi", 2, "Mardi", 3, "Mercredi", 4, "Jeudi", 5, "Vendredi", 6, "Samedi", 7, "Dimanche", "Erreur")</f>
        <v>Mardi</v>
      </c>
      <c r="E9626" s="2" t="s">
        <v>14</v>
      </c>
      <c r="F9626" s="2" t="s">
        <v>132</v>
      </c>
      <c r="G9626" s="2" t="s">
        <v>133</v>
      </c>
      <c r="H9626" s="4" t="s">
        <v>20</v>
      </c>
      <c r="I9626" s="5">
        <v>44</v>
      </c>
      <c r="J9626" s="6">
        <v>61</v>
      </c>
      <c r="K9626" s="7">
        <v>2684</v>
      </c>
      <c r="L9626" s="7">
        <v>858.88</v>
      </c>
      <c r="M9626" s="8">
        <v>0.32</v>
      </c>
      <c r="N9626" s="2" t="s">
        <v>23</v>
      </c>
      <c r="O9626">
        <f t="shared" si="1200"/>
        <v>2021</v>
      </c>
      <c r="P9626">
        <f t="shared" si="1201"/>
        <v>10</v>
      </c>
      <c r="Q9626" t="str">
        <f t="shared" si="1202"/>
        <v>oct</v>
      </c>
      <c r="R9626" t="str">
        <f t="shared" si="1203"/>
        <v>New Hampshire</v>
      </c>
      <c r="S9626" t="str">
        <f t="shared" si="1204"/>
        <v>2021-10</v>
      </c>
      <c r="T9626">
        <f>IF(AND(COUNTIF(Calculs!$Q$2:$Q$12,$O9626)&gt;0,COUNTIF(Calculs!$S$2:$S$12,$E9626)&gt;0,COUNTIF(Calculs!$U$2:$U$12,$H9626)&gt;0),1,0)</f>
        <v>1</v>
      </c>
      <c r="U9626">
        <f t="shared" si="1205"/>
        <v>2684</v>
      </c>
      <c r="V9626">
        <f t="shared" si="1206"/>
        <v>61</v>
      </c>
      <c r="W9626">
        <f t="shared" si="1207"/>
        <v>858.88</v>
      </c>
    </row>
    <row r="9627" spans="1:23" ht="15.75" customHeight="1" x14ac:dyDescent="0.3">
      <c r="A9627" s="2" t="s">
        <v>13</v>
      </c>
      <c r="B9627" s="2">
        <v>1185732</v>
      </c>
      <c r="C9627" s="3">
        <v>44488</v>
      </c>
      <c r="D9627" s="12" t="str" cm="1">
        <f t="array" ref="D9627">_xlfn.SWITCH(WEEKDAY(C9627,2), 1, "Lundi", 2, "Mardi", 3, "Mercredi", 4, "Jeudi", 5, "Vendredi", 6, "Samedi", 7, "Dimanche", "Erreur")</f>
        <v>Mardi</v>
      </c>
      <c r="E9627" s="2" t="s">
        <v>14</v>
      </c>
      <c r="F9627" s="2" t="s">
        <v>132</v>
      </c>
      <c r="G9627" s="2" t="s">
        <v>133</v>
      </c>
      <c r="H9627" s="4" t="s">
        <v>21</v>
      </c>
      <c r="I9627" s="5">
        <v>50</v>
      </c>
      <c r="J9627" s="6">
        <v>58</v>
      </c>
      <c r="K9627" s="7">
        <v>2900</v>
      </c>
      <c r="L9627" s="7">
        <v>928</v>
      </c>
      <c r="M9627" s="8">
        <v>0.32</v>
      </c>
      <c r="N9627" s="2" t="s">
        <v>23</v>
      </c>
      <c r="O9627">
        <f t="shared" si="1200"/>
        <v>2021</v>
      </c>
      <c r="P9627">
        <f t="shared" si="1201"/>
        <v>10</v>
      </c>
      <c r="Q9627" t="str">
        <f t="shared" si="1202"/>
        <v>oct</v>
      </c>
      <c r="R9627" t="str">
        <f t="shared" si="1203"/>
        <v>New Hampshire</v>
      </c>
      <c r="S9627" t="str">
        <f t="shared" si="1204"/>
        <v>2021-10</v>
      </c>
      <c r="T9627">
        <f>IF(AND(COUNTIF(Calculs!$Q$2:$Q$12,$O9627)&gt;0,COUNTIF(Calculs!$S$2:$S$12,$E9627)&gt;0,COUNTIF(Calculs!$U$2:$U$12,$H9627)&gt;0),1,0)</f>
        <v>1</v>
      </c>
      <c r="U9627">
        <f t="shared" si="1205"/>
        <v>2900</v>
      </c>
      <c r="V9627">
        <f t="shared" si="1206"/>
        <v>58</v>
      </c>
      <c r="W9627">
        <f t="shared" si="1207"/>
        <v>928</v>
      </c>
    </row>
    <row r="9628" spans="1:23" ht="15.75" customHeight="1" x14ac:dyDescent="0.3">
      <c r="A9628" s="2" t="s">
        <v>13</v>
      </c>
      <c r="B9628" s="2">
        <v>1185732</v>
      </c>
      <c r="C9628" s="3">
        <v>44488</v>
      </c>
      <c r="D9628" s="12" t="str" cm="1">
        <f t="array" ref="D9628">_xlfn.SWITCH(WEEKDAY(C9628,2), 1, "Lundi", 2, "Mardi", 3, "Mercredi", 4, "Jeudi", 5, "Vendredi", 6, "Samedi", 7, "Dimanche", "Erreur")</f>
        <v>Mardi</v>
      </c>
      <c r="E9628" s="2" t="s">
        <v>14</v>
      </c>
      <c r="F9628" s="2" t="s">
        <v>132</v>
      </c>
      <c r="G9628" s="2" t="s">
        <v>133</v>
      </c>
      <c r="H9628" s="4" t="s">
        <v>22</v>
      </c>
      <c r="I9628" s="5">
        <v>64</v>
      </c>
      <c r="J9628" s="6">
        <v>90</v>
      </c>
      <c r="K9628" s="7">
        <v>5760</v>
      </c>
      <c r="L9628" s="7">
        <v>2246.3999999999996</v>
      </c>
      <c r="M9628" s="8">
        <v>0.38999999999999996</v>
      </c>
      <c r="N9628" s="2" t="s">
        <v>23</v>
      </c>
      <c r="O9628">
        <f t="shared" si="1200"/>
        <v>2021</v>
      </c>
      <c r="P9628">
        <f t="shared" si="1201"/>
        <v>10</v>
      </c>
      <c r="Q9628" t="str">
        <f t="shared" si="1202"/>
        <v>oct</v>
      </c>
      <c r="R9628" t="str">
        <f t="shared" si="1203"/>
        <v>New Hampshire</v>
      </c>
      <c r="S9628" t="str">
        <f t="shared" si="1204"/>
        <v>2021-10</v>
      </c>
      <c r="T9628">
        <f>IF(AND(COUNTIF(Calculs!$Q$2:$Q$12,$O9628)&gt;0,COUNTIF(Calculs!$S$2:$S$12,$E9628)&gt;0,COUNTIF(Calculs!$U$2:$U$12,$H9628)&gt;0),1,0)</f>
        <v>1</v>
      </c>
      <c r="U9628">
        <f t="shared" si="1205"/>
        <v>5760</v>
      </c>
      <c r="V9628">
        <f t="shared" si="1206"/>
        <v>90</v>
      </c>
      <c r="W9628">
        <f t="shared" si="1207"/>
        <v>2246.3999999999996</v>
      </c>
    </row>
    <row r="9629" spans="1:23" ht="15.75" customHeight="1" x14ac:dyDescent="0.3">
      <c r="A9629" s="2" t="s">
        <v>13</v>
      </c>
      <c r="B9629" s="2">
        <v>1185732</v>
      </c>
      <c r="C9629" s="3">
        <v>44518</v>
      </c>
      <c r="D9629" s="12" t="str" cm="1">
        <f t="array" ref="D9629">_xlfn.SWITCH(WEEKDAY(C9629,2), 1, "Lundi", 2, "Mardi", 3, "Mercredi", 4, "Jeudi", 5, "Vendredi", 6, "Samedi", 7, "Dimanche", "Erreur")</f>
        <v>Jeudi</v>
      </c>
      <c r="E9629" s="2" t="s">
        <v>14</v>
      </c>
      <c r="F9629" s="2" t="s">
        <v>132</v>
      </c>
      <c r="G9629" s="2" t="s">
        <v>133</v>
      </c>
      <c r="H9629" s="4" t="s">
        <v>16</v>
      </c>
      <c r="I9629" s="5">
        <v>59</v>
      </c>
      <c r="J9629" s="6">
        <v>149</v>
      </c>
      <c r="K9629" s="7">
        <v>8791</v>
      </c>
      <c r="L9629" s="7">
        <v>3780.1300000000006</v>
      </c>
      <c r="M9629" s="8">
        <v>0.43000000000000005</v>
      </c>
      <c r="N9629" s="2" t="s">
        <v>23</v>
      </c>
      <c r="O9629">
        <f t="shared" si="1200"/>
        <v>2021</v>
      </c>
      <c r="P9629">
        <f t="shared" si="1201"/>
        <v>11</v>
      </c>
      <c r="Q9629" t="str">
        <f t="shared" si="1202"/>
        <v>nov</v>
      </c>
      <c r="R9629" t="str">
        <f t="shared" si="1203"/>
        <v>New Hampshire</v>
      </c>
      <c r="S9629" t="str">
        <f t="shared" si="1204"/>
        <v>2021-11</v>
      </c>
      <c r="T9629">
        <f>IF(AND(COUNTIF(Calculs!$Q$2:$Q$12,$O9629)&gt;0,COUNTIF(Calculs!$S$2:$S$12,$E9629)&gt;0,COUNTIF(Calculs!$U$2:$U$12,$H9629)&gt;0),1,0)</f>
        <v>1</v>
      </c>
      <c r="U9629">
        <f t="shared" si="1205"/>
        <v>8791</v>
      </c>
      <c r="V9629">
        <f t="shared" si="1206"/>
        <v>149</v>
      </c>
      <c r="W9629">
        <f t="shared" si="1207"/>
        <v>3780.1300000000006</v>
      </c>
    </row>
    <row r="9630" spans="1:23" ht="15.75" customHeight="1" x14ac:dyDescent="0.3">
      <c r="A9630" s="2" t="s">
        <v>13</v>
      </c>
      <c r="B9630" s="2">
        <v>1185732</v>
      </c>
      <c r="C9630" s="3">
        <v>44518</v>
      </c>
      <c r="D9630" s="12" t="str" cm="1">
        <f t="array" ref="D9630">_xlfn.SWITCH(WEEKDAY(C9630,2), 1, "Lundi", 2, "Mardi", 3, "Mercredi", 4, "Jeudi", 5, "Vendredi", 6, "Samedi", 7, "Dimanche", "Erreur")</f>
        <v>Jeudi</v>
      </c>
      <c r="E9630" s="2" t="s">
        <v>14</v>
      </c>
      <c r="F9630" s="2" t="s">
        <v>132</v>
      </c>
      <c r="G9630" s="2" t="s">
        <v>133</v>
      </c>
      <c r="H9630" s="4" t="s">
        <v>18</v>
      </c>
      <c r="I9630" s="5">
        <v>42</v>
      </c>
      <c r="J9630" s="6">
        <v>114</v>
      </c>
      <c r="K9630" s="7">
        <v>4788</v>
      </c>
      <c r="L9630" s="7">
        <v>2058.84</v>
      </c>
      <c r="M9630" s="8">
        <v>0.43000000000000005</v>
      </c>
      <c r="N9630" s="2" t="s">
        <v>23</v>
      </c>
      <c r="O9630">
        <f t="shared" si="1200"/>
        <v>2021</v>
      </c>
      <c r="P9630">
        <f t="shared" si="1201"/>
        <v>11</v>
      </c>
      <c r="Q9630" t="str">
        <f t="shared" si="1202"/>
        <v>nov</v>
      </c>
      <c r="R9630" t="str">
        <f t="shared" si="1203"/>
        <v>New Hampshire</v>
      </c>
      <c r="S9630" t="str">
        <f t="shared" si="1204"/>
        <v>2021-11</v>
      </c>
      <c r="T9630">
        <f>IF(AND(COUNTIF(Calculs!$Q$2:$Q$12,$O9630)&gt;0,COUNTIF(Calculs!$S$2:$S$12,$E9630)&gt;0,COUNTIF(Calculs!$U$2:$U$12,$H9630)&gt;0),1,0)</f>
        <v>1</v>
      </c>
      <c r="U9630">
        <f t="shared" si="1205"/>
        <v>4788</v>
      </c>
      <c r="V9630">
        <f t="shared" si="1206"/>
        <v>114</v>
      </c>
      <c r="W9630">
        <f t="shared" si="1207"/>
        <v>2058.84</v>
      </c>
    </row>
    <row r="9631" spans="1:23" ht="15.75" customHeight="1" x14ac:dyDescent="0.3">
      <c r="A9631" s="2" t="s">
        <v>13</v>
      </c>
      <c r="B9631" s="2">
        <v>1185732</v>
      </c>
      <c r="C9631" s="3">
        <v>44518</v>
      </c>
      <c r="D9631" s="12" t="str" cm="1">
        <f t="array" ref="D9631">_xlfn.SWITCH(WEEKDAY(C9631,2), 1, "Lundi", 2, "Mardi", 3, "Mercredi", 4, "Jeudi", 5, "Vendredi", 6, "Samedi", 7, "Dimanche", "Erreur")</f>
        <v>Jeudi</v>
      </c>
      <c r="E9631" s="2" t="s">
        <v>14</v>
      </c>
      <c r="F9631" s="2" t="s">
        <v>132</v>
      </c>
      <c r="G9631" s="2" t="s">
        <v>133</v>
      </c>
      <c r="H9631" s="4" t="s">
        <v>19</v>
      </c>
      <c r="I9631" s="5">
        <v>51</v>
      </c>
      <c r="J9631" s="6">
        <v>114</v>
      </c>
      <c r="K9631" s="7">
        <v>5814</v>
      </c>
      <c r="L9631" s="7">
        <v>2034.8999999999999</v>
      </c>
      <c r="M9631" s="8">
        <v>0.35</v>
      </c>
      <c r="N9631" s="2" t="s">
        <v>23</v>
      </c>
      <c r="O9631">
        <f t="shared" si="1200"/>
        <v>2021</v>
      </c>
      <c r="P9631">
        <f t="shared" si="1201"/>
        <v>11</v>
      </c>
      <c r="Q9631" t="str">
        <f t="shared" si="1202"/>
        <v>nov</v>
      </c>
      <c r="R9631" t="str">
        <f t="shared" si="1203"/>
        <v>New Hampshire</v>
      </c>
      <c r="S9631" t="str">
        <f t="shared" si="1204"/>
        <v>2021-11</v>
      </c>
      <c r="T9631">
        <f>IF(AND(COUNTIF(Calculs!$Q$2:$Q$12,$O9631)&gt;0,COUNTIF(Calculs!$S$2:$S$12,$E9631)&gt;0,COUNTIF(Calculs!$U$2:$U$12,$H9631)&gt;0),1,0)</f>
        <v>1</v>
      </c>
      <c r="U9631">
        <f t="shared" si="1205"/>
        <v>5814</v>
      </c>
      <c r="V9631">
        <f t="shared" si="1206"/>
        <v>114</v>
      </c>
      <c r="W9631">
        <f t="shared" si="1207"/>
        <v>2034.8999999999999</v>
      </c>
    </row>
    <row r="9632" spans="1:23" ht="15.75" customHeight="1" x14ac:dyDescent="0.3">
      <c r="A9632" s="2" t="s">
        <v>13</v>
      </c>
      <c r="B9632" s="2">
        <v>1185732</v>
      </c>
      <c r="C9632" s="3">
        <v>44518</v>
      </c>
      <c r="D9632" s="12" t="str" cm="1">
        <f t="array" ref="D9632">_xlfn.SWITCH(WEEKDAY(C9632,2), 1, "Lundi", 2, "Mardi", 3, "Mercredi", 4, "Jeudi", 5, "Vendredi", 6, "Samedi", 7, "Dimanche", "Erreur")</f>
        <v>Jeudi</v>
      </c>
      <c r="E9632" s="2" t="s">
        <v>14</v>
      </c>
      <c r="F9632" s="2" t="s">
        <v>132</v>
      </c>
      <c r="G9632" s="2" t="s">
        <v>133</v>
      </c>
      <c r="H9632" s="4" t="s">
        <v>20</v>
      </c>
      <c r="I9632" s="5">
        <v>43</v>
      </c>
      <c r="J9632" s="6">
        <v>114</v>
      </c>
      <c r="K9632" s="7">
        <v>4902</v>
      </c>
      <c r="L9632" s="7">
        <v>1666.6799999999998</v>
      </c>
      <c r="M9632" s="8">
        <v>0.33999999999999997</v>
      </c>
      <c r="N9632" s="2" t="s">
        <v>23</v>
      </c>
      <c r="O9632">
        <f t="shared" si="1200"/>
        <v>2021</v>
      </c>
      <c r="P9632">
        <f t="shared" si="1201"/>
        <v>11</v>
      </c>
      <c r="Q9632" t="str">
        <f t="shared" si="1202"/>
        <v>nov</v>
      </c>
      <c r="R9632" t="str">
        <f t="shared" si="1203"/>
        <v>New Hampshire</v>
      </c>
      <c r="S9632" t="str">
        <f t="shared" si="1204"/>
        <v>2021-11</v>
      </c>
      <c r="T9632">
        <f>IF(AND(COUNTIF(Calculs!$Q$2:$Q$12,$O9632)&gt;0,COUNTIF(Calculs!$S$2:$S$12,$E9632)&gt;0,COUNTIF(Calculs!$U$2:$U$12,$H9632)&gt;0),1,0)</f>
        <v>1</v>
      </c>
      <c r="U9632">
        <f t="shared" si="1205"/>
        <v>4902</v>
      </c>
      <c r="V9632">
        <f t="shared" si="1206"/>
        <v>114</v>
      </c>
      <c r="W9632">
        <f t="shared" si="1207"/>
        <v>1666.6799999999998</v>
      </c>
    </row>
    <row r="9633" spans="1:23" ht="15.75" customHeight="1" x14ac:dyDescent="0.3">
      <c r="A9633" s="2" t="s">
        <v>13</v>
      </c>
      <c r="B9633" s="2">
        <v>1185732</v>
      </c>
      <c r="C9633" s="3">
        <v>44518</v>
      </c>
      <c r="D9633" s="12" t="str" cm="1">
        <f t="array" ref="D9633">_xlfn.SWITCH(WEEKDAY(C9633,2), 1, "Lundi", 2, "Mardi", 3, "Mercredi", 4, "Jeudi", 5, "Vendredi", 6, "Samedi", 7, "Dimanche", "Erreur")</f>
        <v>Jeudi</v>
      </c>
      <c r="E9633" s="2" t="s">
        <v>14</v>
      </c>
      <c r="F9633" s="2" t="s">
        <v>132</v>
      </c>
      <c r="G9633" s="2" t="s">
        <v>133</v>
      </c>
      <c r="H9633" s="4" t="s">
        <v>21</v>
      </c>
      <c r="I9633" s="5">
        <v>59</v>
      </c>
      <c r="J9633" s="6">
        <v>96</v>
      </c>
      <c r="K9633" s="7">
        <v>5664</v>
      </c>
      <c r="L9633" s="7">
        <v>1925.7599999999998</v>
      </c>
      <c r="M9633" s="8">
        <v>0.33999999999999997</v>
      </c>
      <c r="N9633" s="2" t="s">
        <v>23</v>
      </c>
      <c r="O9633">
        <f t="shared" si="1200"/>
        <v>2021</v>
      </c>
      <c r="P9633">
        <f t="shared" si="1201"/>
        <v>11</v>
      </c>
      <c r="Q9633" t="str">
        <f t="shared" si="1202"/>
        <v>nov</v>
      </c>
      <c r="R9633" t="str">
        <f t="shared" si="1203"/>
        <v>New Hampshire</v>
      </c>
      <c r="S9633" t="str">
        <f t="shared" si="1204"/>
        <v>2021-11</v>
      </c>
      <c r="T9633">
        <f>IF(AND(COUNTIF(Calculs!$Q$2:$Q$12,$O9633)&gt;0,COUNTIF(Calculs!$S$2:$S$12,$E9633)&gt;0,COUNTIF(Calculs!$U$2:$U$12,$H9633)&gt;0),1,0)</f>
        <v>1</v>
      </c>
      <c r="U9633">
        <f t="shared" si="1205"/>
        <v>5664</v>
      </c>
      <c r="V9633">
        <f t="shared" si="1206"/>
        <v>96</v>
      </c>
      <c r="W9633">
        <f t="shared" si="1207"/>
        <v>1925.7599999999998</v>
      </c>
    </row>
    <row r="9634" spans="1:23" ht="15.75" customHeight="1" x14ac:dyDescent="0.3">
      <c r="A9634" s="2" t="s">
        <v>13</v>
      </c>
      <c r="B9634" s="2">
        <v>1185732</v>
      </c>
      <c r="C9634" s="3">
        <v>44518</v>
      </c>
      <c r="D9634" s="12" t="str" cm="1">
        <f t="array" ref="D9634">_xlfn.SWITCH(WEEKDAY(C9634,2), 1, "Lundi", 2, "Mardi", 3, "Mercredi", 4, "Jeudi", 5, "Vendredi", 6, "Samedi", 7, "Dimanche", "Erreur")</f>
        <v>Jeudi</v>
      </c>
      <c r="E9634" s="2" t="s">
        <v>14</v>
      </c>
      <c r="F9634" s="2" t="s">
        <v>132</v>
      </c>
      <c r="G9634" s="2" t="s">
        <v>133</v>
      </c>
      <c r="H9634" s="4" t="s">
        <v>22</v>
      </c>
      <c r="I9634" s="5">
        <v>61</v>
      </c>
      <c r="J9634" s="6">
        <v>120</v>
      </c>
      <c r="K9634" s="7">
        <v>7320</v>
      </c>
      <c r="L9634" s="7">
        <v>3001.2</v>
      </c>
      <c r="M9634" s="8">
        <v>0.41</v>
      </c>
      <c r="N9634" s="2" t="s">
        <v>23</v>
      </c>
      <c r="O9634">
        <f t="shared" si="1200"/>
        <v>2021</v>
      </c>
      <c r="P9634">
        <f t="shared" si="1201"/>
        <v>11</v>
      </c>
      <c r="Q9634" t="str">
        <f t="shared" si="1202"/>
        <v>nov</v>
      </c>
      <c r="R9634" t="str">
        <f t="shared" si="1203"/>
        <v>New Hampshire</v>
      </c>
      <c r="S9634" t="str">
        <f t="shared" si="1204"/>
        <v>2021-11</v>
      </c>
      <c r="T9634">
        <f>IF(AND(COUNTIF(Calculs!$Q$2:$Q$12,$O9634)&gt;0,COUNTIF(Calculs!$S$2:$S$12,$E9634)&gt;0,COUNTIF(Calculs!$U$2:$U$12,$H9634)&gt;0),1,0)</f>
        <v>1</v>
      </c>
      <c r="U9634">
        <f t="shared" si="1205"/>
        <v>7320</v>
      </c>
      <c r="V9634">
        <f t="shared" si="1206"/>
        <v>120</v>
      </c>
      <c r="W9634">
        <f t="shared" si="1207"/>
        <v>3001.2</v>
      </c>
    </row>
    <row r="9635" spans="1:23" ht="15.75" customHeight="1" x14ac:dyDescent="0.3">
      <c r="A9635" s="2" t="s">
        <v>13</v>
      </c>
      <c r="B9635" s="2">
        <v>1185732</v>
      </c>
      <c r="C9635" s="3">
        <v>44547</v>
      </c>
      <c r="D9635" s="12" t="str" cm="1">
        <f t="array" ref="D9635">_xlfn.SWITCH(WEEKDAY(C9635,2), 1, "Lundi", 2, "Mardi", 3, "Mercredi", 4, "Jeudi", 5, "Vendredi", 6, "Samedi", 7, "Dimanche", "Erreur")</f>
        <v>Vendredi</v>
      </c>
      <c r="E9635" s="2" t="s">
        <v>14</v>
      </c>
      <c r="F9635" s="2" t="s">
        <v>132</v>
      </c>
      <c r="G9635" s="2" t="s">
        <v>133</v>
      </c>
      <c r="H9635" s="4" t="s">
        <v>16</v>
      </c>
      <c r="I9635" s="5">
        <v>49</v>
      </c>
      <c r="J9635" s="6">
        <v>200</v>
      </c>
      <c r="K9635" s="7">
        <v>9800</v>
      </c>
      <c r="L9635" s="7">
        <v>4606</v>
      </c>
      <c r="M9635" s="8">
        <v>0.47000000000000003</v>
      </c>
      <c r="N9635" s="2" t="s">
        <v>23</v>
      </c>
      <c r="O9635">
        <f t="shared" si="1200"/>
        <v>2021</v>
      </c>
      <c r="P9635">
        <f t="shared" si="1201"/>
        <v>12</v>
      </c>
      <c r="Q9635" t="str">
        <f t="shared" si="1202"/>
        <v>déc</v>
      </c>
      <c r="R9635" t="str">
        <f t="shared" si="1203"/>
        <v>New Hampshire</v>
      </c>
      <c r="S9635" t="str">
        <f t="shared" si="1204"/>
        <v>2021-12</v>
      </c>
      <c r="T9635">
        <f>IF(AND(COUNTIF(Calculs!$Q$2:$Q$12,$O9635)&gt;0,COUNTIF(Calculs!$S$2:$S$12,$E9635)&gt;0,COUNTIF(Calculs!$U$2:$U$12,$H9635)&gt;0),1,0)</f>
        <v>1</v>
      </c>
      <c r="U9635">
        <f t="shared" si="1205"/>
        <v>9800</v>
      </c>
      <c r="V9635">
        <f t="shared" si="1206"/>
        <v>200</v>
      </c>
      <c r="W9635">
        <f t="shared" si="1207"/>
        <v>4606</v>
      </c>
    </row>
    <row r="9636" spans="1:23" ht="15.75" customHeight="1" x14ac:dyDescent="0.3">
      <c r="A9636" s="2" t="s">
        <v>13</v>
      </c>
      <c r="B9636" s="2">
        <v>1185732</v>
      </c>
      <c r="C9636" s="3">
        <v>44547</v>
      </c>
      <c r="D9636" s="12" t="str" cm="1">
        <f t="array" ref="D9636">_xlfn.SWITCH(WEEKDAY(C9636,2), 1, "Lundi", 2, "Mardi", 3, "Mercredi", 4, "Jeudi", 5, "Vendredi", 6, "Samedi", 7, "Dimanche", "Erreur")</f>
        <v>Vendredi</v>
      </c>
      <c r="E9636" s="2" t="s">
        <v>14</v>
      </c>
      <c r="F9636" s="2" t="s">
        <v>132</v>
      </c>
      <c r="G9636" s="2" t="s">
        <v>133</v>
      </c>
      <c r="H9636" s="4" t="s">
        <v>18</v>
      </c>
      <c r="I9636" s="5">
        <v>49</v>
      </c>
      <c r="J9636" s="6">
        <v>128</v>
      </c>
      <c r="K9636" s="7">
        <v>6272</v>
      </c>
      <c r="L9636" s="7">
        <v>2634.2400000000002</v>
      </c>
      <c r="M9636" s="8">
        <v>0.42000000000000004</v>
      </c>
      <c r="N9636" s="2" t="s">
        <v>23</v>
      </c>
      <c r="O9636">
        <f t="shared" si="1200"/>
        <v>2021</v>
      </c>
      <c r="P9636">
        <f t="shared" si="1201"/>
        <v>12</v>
      </c>
      <c r="Q9636" t="str">
        <f t="shared" si="1202"/>
        <v>déc</v>
      </c>
      <c r="R9636" t="str">
        <f t="shared" si="1203"/>
        <v>New Hampshire</v>
      </c>
      <c r="S9636" t="str">
        <f t="shared" si="1204"/>
        <v>2021-12</v>
      </c>
      <c r="T9636">
        <f>IF(AND(COUNTIF(Calculs!$Q$2:$Q$12,$O9636)&gt;0,COUNTIF(Calculs!$S$2:$S$12,$E9636)&gt;0,COUNTIF(Calculs!$U$2:$U$12,$H9636)&gt;0),1,0)</f>
        <v>1</v>
      </c>
      <c r="U9636">
        <f t="shared" si="1205"/>
        <v>6272</v>
      </c>
      <c r="V9636">
        <f t="shared" si="1206"/>
        <v>128</v>
      </c>
      <c r="W9636">
        <f t="shared" si="1207"/>
        <v>2634.2400000000002</v>
      </c>
    </row>
    <row r="9637" spans="1:23" ht="15.75" customHeight="1" x14ac:dyDescent="0.3">
      <c r="A9637" s="2" t="s">
        <v>13</v>
      </c>
      <c r="B9637" s="2">
        <v>1185732</v>
      </c>
      <c r="C9637" s="3">
        <v>44547</v>
      </c>
      <c r="D9637" s="12" t="str" cm="1">
        <f t="array" ref="D9637">_xlfn.SWITCH(WEEKDAY(C9637,2), 1, "Lundi", 2, "Mardi", 3, "Mercredi", 4, "Jeudi", 5, "Vendredi", 6, "Samedi", 7, "Dimanche", "Erreur")</f>
        <v>Vendredi</v>
      </c>
      <c r="E9637" s="2" t="s">
        <v>14</v>
      </c>
      <c r="F9637" s="2" t="s">
        <v>132</v>
      </c>
      <c r="G9637" s="2" t="s">
        <v>133</v>
      </c>
      <c r="H9637" s="4" t="s">
        <v>19</v>
      </c>
      <c r="I9637" s="5">
        <v>47</v>
      </c>
      <c r="J9637" s="6">
        <v>128</v>
      </c>
      <c r="K9637" s="7">
        <v>6016</v>
      </c>
      <c r="L9637" s="7">
        <v>2165.7599999999998</v>
      </c>
      <c r="M9637" s="8">
        <v>0.36</v>
      </c>
      <c r="N9637" s="2" t="s">
        <v>23</v>
      </c>
      <c r="O9637">
        <f t="shared" si="1200"/>
        <v>2021</v>
      </c>
      <c r="P9637">
        <f t="shared" si="1201"/>
        <v>12</v>
      </c>
      <c r="Q9637" t="str">
        <f t="shared" si="1202"/>
        <v>déc</v>
      </c>
      <c r="R9637" t="str">
        <f t="shared" si="1203"/>
        <v>New Hampshire</v>
      </c>
      <c r="S9637" t="str">
        <f t="shared" si="1204"/>
        <v>2021-12</v>
      </c>
      <c r="T9637">
        <f>IF(AND(COUNTIF(Calculs!$Q$2:$Q$12,$O9637)&gt;0,COUNTIF(Calculs!$S$2:$S$12,$E9637)&gt;0,COUNTIF(Calculs!$U$2:$U$12,$H9637)&gt;0),1,0)</f>
        <v>1</v>
      </c>
      <c r="U9637">
        <f t="shared" si="1205"/>
        <v>6016</v>
      </c>
      <c r="V9637">
        <f t="shared" si="1206"/>
        <v>128</v>
      </c>
      <c r="W9637">
        <f t="shared" si="1207"/>
        <v>2165.7599999999998</v>
      </c>
    </row>
    <row r="9638" spans="1:23" ht="15.75" customHeight="1" x14ac:dyDescent="0.3">
      <c r="A9638" s="2" t="s">
        <v>13</v>
      </c>
      <c r="B9638" s="2">
        <v>1185732</v>
      </c>
      <c r="C9638" s="3">
        <v>44547</v>
      </c>
      <c r="D9638" s="12" t="str" cm="1">
        <f t="array" ref="D9638">_xlfn.SWITCH(WEEKDAY(C9638,2), 1, "Lundi", 2, "Mardi", 3, "Mercredi", 4, "Jeudi", 5, "Vendredi", 6, "Samedi", 7, "Dimanche", "Erreur")</f>
        <v>Vendredi</v>
      </c>
      <c r="E9638" s="2" t="s">
        <v>14</v>
      </c>
      <c r="F9638" s="2" t="s">
        <v>132</v>
      </c>
      <c r="G9638" s="2" t="s">
        <v>133</v>
      </c>
      <c r="H9638" s="4" t="s">
        <v>20</v>
      </c>
      <c r="I9638" s="5">
        <v>49</v>
      </c>
      <c r="J9638" s="6">
        <v>116</v>
      </c>
      <c r="K9638" s="7">
        <v>5684</v>
      </c>
      <c r="L9638" s="7">
        <v>1989.3999999999999</v>
      </c>
      <c r="M9638" s="8">
        <v>0.35</v>
      </c>
      <c r="N9638" s="2" t="s">
        <v>23</v>
      </c>
      <c r="O9638">
        <f t="shared" si="1200"/>
        <v>2021</v>
      </c>
      <c r="P9638">
        <f t="shared" si="1201"/>
        <v>12</v>
      </c>
      <c r="Q9638" t="str">
        <f t="shared" si="1202"/>
        <v>déc</v>
      </c>
      <c r="R9638" t="str">
        <f t="shared" si="1203"/>
        <v>New Hampshire</v>
      </c>
      <c r="S9638" t="str">
        <f t="shared" si="1204"/>
        <v>2021-12</v>
      </c>
      <c r="T9638">
        <f>IF(AND(COUNTIF(Calculs!$Q$2:$Q$12,$O9638)&gt;0,COUNTIF(Calculs!$S$2:$S$12,$E9638)&gt;0,COUNTIF(Calculs!$U$2:$U$12,$H9638)&gt;0),1,0)</f>
        <v>1</v>
      </c>
      <c r="U9638">
        <f t="shared" si="1205"/>
        <v>5684</v>
      </c>
      <c r="V9638">
        <f t="shared" si="1206"/>
        <v>116</v>
      </c>
      <c r="W9638">
        <f t="shared" si="1207"/>
        <v>1989.3999999999999</v>
      </c>
    </row>
    <row r="9639" spans="1:23" ht="15.75" customHeight="1" x14ac:dyDescent="0.3">
      <c r="A9639" s="2" t="s">
        <v>13</v>
      </c>
      <c r="B9639" s="2">
        <v>1185732</v>
      </c>
      <c r="C9639" s="3">
        <v>44547</v>
      </c>
      <c r="D9639" s="12" t="str" cm="1">
        <f t="array" ref="D9639">_xlfn.SWITCH(WEEKDAY(C9639,2), 1, "Lundi", 2, "Mardi", 3, "Mercredi", 4, "Jeudi", 5, "Vendredi", 6, "Samedi", 7, "Dimanche", "Erreur")</f>
        <v>Vendredi</v>
      </c>
      <c r="E9639" s="2" t="s">
        <v>14</v>
      </c>
      <c r="F9639" s="2" t="s">
        <v>132</v>
      </c>
      <c r="G9639" s="2" t="s">
        <v>133</v>
      </c>
      <c r="H9639" s="4" t="s">
        <v>21</v>
      </c>
      <c r="I9639" s="5">
        <v>50</v>
      </c>
      <c r="J9639" s="6">
        <v>123</v>
      </c>
      <c r="K9639" s="7">
        <v>6150</v>
      </c>
      <c r="L9639" s="7">
        <v>2275.5</v>
      </c>
      <c r="M9639" s="8">
        <v>0.37</v>
      </c>
      <c r="N9639" s="2" t="s">
        <v>23</v>
      </c>
      <c r="O9639">
        <f t="shared" si="1200"/>
        <v>2021</v>
      </c>
      <c r="P9639">
        <f t="shared" si="1201"/>
        <v>12</v>
      </c>
      <c r="Q9639" t="str">
        <f t="shared" si="1202"/>
        <v>déc</v>
      </c>
      <c r="R9639" t="str">
        <f t="shared" si="1203"/>
        <v>New Hampshire</v>
      </c>
      <c r="S9639" t="str">
        <f t="shared" si="1204"/>
        <v>2021-12</v>
      </c>
      <c r="T9639">
        <f>IF(AND(COUNTIF(Calculs!$Q$2:$Q$12,$O9639)&gt;0,COUNTIF(Calculs!$S$2:$S$12,$E9639)&gt;0,COUNTIF(Calculs!$U$2:$U$12,$H9639)&gt;0),1,0)</f>
        <v>1</v>
      </c>
      <c r="U9639">
        <f t="shared" si="1205"/>
        <v>6150</v>
      </c>
      <c r="V9639">
        <f t="shared" si="1206"/>
        <v>123</v>
      </c>
      <c r="W9639">
        <f t="shared" si="1207"/>
        <v>2275.5</v>
      </c>
    </row>
    <row r="9640" spans="1:23" ht="15.75" customHeight="1" x14ac:dyDescent="0.3">
      <c r="A9640" s="2" t="s">
        <v>13</v>
      </c>
      <c r="B9640" s="2">
        <v>1185732</v>
      </c>
      <c r="C9640" s="3">
        <v>44547</v>
      </c>
      <c r="D9640" s="12" t="str" cm="1">
        <f t="array" ref="D9640">_xlfn.SWITCH(WEEKDAY(C9640,2), 1, "Lundi", 2, "Mardi", 3, "Mercredi", 4, "Jeudi", 5, "Vendredi", 6, "Samedi", 7, "Dimanche", "Erreur")</f>
        <v>Vendredi</v>
      </c>
      <c r="E9640" s="2" t="s">
        <v>14</v>
      </c>
      <c r="F9640" s="2" t="s">
        <v>132</v>
      </c>
      <c r="G9640" s="2" t="s">
        <v>133</v>
      </c>
      <c r="H9640" s="4" t="s">
        <v>22</v>
      </c>
      <c r="I9640" s="5">
        <v>61</v>
      </c>
      <c r="J9640" s="6">
        <v>144</v>
      </c>
      <c r="K9640" s="7">
        <v>8784</v>
      </c>
      <c r="L9640" s="7">
        <v>3513.6</v>
      </c>
      <c r="M9640" s="8">
        <v>0.39999999999999997</v>
      </c>
      <c r="N9640" s="2" t="s">
        <v>23</v>
      </c>
      <c r="O9640">
        <f t="shared" si="1200"/>
        <v>2021</v>
      </c>
      <c r="P9640">
        <f t="shared" si="1201"/>
        <v>12</v>
      </c>
      <c r="Q9640" t="str">
        <f t="shared" si="1202"/>
        <v>déc</v>
      </c>
      <c r="R9640" t="str">
        <f t="shared" si="1203"/>
        <v>New Hampshire</v>
      </c>
      <c r="S9640" t="str">
        <f t="shared" si="1204"/>
        <v>2021-12</v>
      </c>
      <c r="T9640">
        <f>IF(AND(COUNTIF(Calculs!$Q$2:$Q$12,$O9640)&gt;0,COUNTIF(Calculs!$S$2:$S$12,$E9640)&gt;0,COUNTIF(Calculs!$U$2:$U$12,$H9640)&gt;0),1,0)</f>
        <v>1</v>
      </c>
      <c r="U9640">
        <f t="shared" si="1205"/>
        <v>8784</v>
      </c>
      <c r="V9640">
        <f t="shared" si="1206"/>
        <v>144</v>
      </c>
      <c r="W9640">
        <f t="shared" si="1207"/>
        <v>3513.6</v>
      </c>
    </row>
    <row r="9641" spans="1:23" ht="15.75" customHeight="1" x14ac:dyDescent="0.3">
      <c r="A9641" s="2" t="s">
        <v>13</v>
      </c>
      <c r="B9641" s="2">
        <v>1185732</v>
      </c>
      <c r="C9641" s="3">
        <v>44220</v>
      </c>
      <c r="D9641" s="12" t="str" cm="1">
        <f t="array" ref="D9641">_xlfn.SWITCH(WEEKDAY(C9641,2), 1, "Lundi", 2, "Mardi", 3, "Mercredi", 4, "Jeudi", 5, "Vendredi", 6, "Samedi", 7, "Dimanche", "Erreur")</f>
        <v>Dimanche</v>
      </c>
      <c r="E9641" s="2" t="s">
        <v>14</v>
      </c>
      <c r="F9641" s="2" t="s">
        <v>132</v>
      </c>
      <c r="G9641" s="2" t="s">
        <v>133</v>
      </c>
      <c r="H9641" s="4" t="s">
        <v>16</v>
      </c>
      <c r="I9641" s="5">
        <v>36</v>
      </c>
      <c r="J9641" s="6">
        <v>165</v>
      </c>
      <c r="K9641" s="7">
        <v>5940</v>
      </c>
      <c r="L9641" s="7">
        <v>2197.8000000000002</v>
      </c>
      <c r="M9641" s="8">
        <v>0.37000000000000005</v>
      </c>
      <c r="N9641" s="2" t="s">
        <v>23</v>
      </c>
      <c r="O9641">
        <f t="shared" si="1200"/>
        <v>2021</v>
      </c>
      <c r="P9641">
        <f t="shared" si="1201"/>
        <v>1</v>
      </c>
      <c r="Q9641" t="str">
        <f t="shared" si="1202"/>
        <v>janv</v>
      </c>
      <c r="R9641" t="str">
        <f t="shared" si="1203"/>
        <v>New Hampshire</v>
      </c>
      <c r="S9641" t="str">
        <f t="shared" si="1204"/>
        <v>2021-01</v>
      </c>
      <c r="T9641">
        <f>IF(AND(COUNTIF(Calculs!$Q$2:$Q$12,$O9641)&gt;0,COUNTIF(Calculs!$S$2:$S$12,$E9641)&gt;0,COUNTIF(Calculs!$U$2:$U$12,$H9641)&gt;0),1,0)</f>
        <v>1</v>
      </c>
      <c r="U9641">
        <f t="shared" si="1205"/>
        <v>5940</v>
      </c>
      <c r="V9641">
        <f t="shared" si="1206"/>
        <v>165</v>
      </c>
      <c r="W9641">
        <f t="shared" si="1207"/>
        <v>2197.8000000000002</v>
      </c>
    </row>
    <row r="9642" spans="1:23" ht="15.75" customHeight="1" x14ac:dyDescent="0.3">
      <c r="A9642" s="2" t="s">
        <v>13</v>
      </c>
      <c r="B9642" s="2">
        <v>1185732</v>
      </c>
      <c r="C9642" s="3">
        <v>44220</v>
      </c>
      <c r="D9642" s="12" t="str" cm="1">
        <f t="array" ref="D9642">_xlfn.SWITCH(WEEKDAY(C9642,2), 1, "Lundi", 2, "Mardi", 3, "Mercredi", 4, "Jeudi", 5, "Vendredi", 6, "Samedi", 7, "Dimanche", "Erreur")</f>
        <v>Dimanche</v>
      </c>
      <c r="E9642" s="2" t="s">
        <v>14</v>
      </c>
      <c r="F9642" s="2" t="s">
        <v>132</v>
      </c>
      <c r="G9642" s="2" t="s">
        <v>133</v>
      </c>
      <c r="H9642" s="4" t="s">
        <v>18</v>
      </c>
      <c r="I9642" s="5">
        <v>36</v>
      </c>
      <c r="J9642" s="6">
        <v>93</v>
      </c>
      <c r="K9642" s="7">
        <v>3348</v>
      </c>
      <c r="L9642" s="7">
        <v>1339.2</v>
      </c>
      <c r="M9642" s="8">
        <v>0.4</v>
      </c>
      <c r="N9642" s="2" t="s">
        <v>23</v>
      </c>
      <c r="O9642">
        <f t="shared" si="1200"/>
        <v>2021</v>
      </c>
      <c r="P9642">
        <f t="shared" si="1201"/>
        <v>1</v>
      </c>
      <c r="Q9642" t="str">
        <f t="shared" si="1202"/>
        <v>janv</v>
      </c>
      <c r="R9642" t="str">
        <f t="shared" si="1203"/>
        <v>New Hampshire</v>
      </c>
      <c r="S9642" t="str">
        <f t="shared" si="1204"/>
        <v>2021-01</v>
      </c>
      <c r="T9642">
        <f>IF(AND(COUNTIF(Calculs!$Q$2:$Q$12,$O9642)&gt;0,COUNTIF(Calculs!$S$2:$S$12,$E9642)&gt;0,COUNTIF(Calculs!$U$2:$U$12,$H9642)&gt;0),1,0)</f>
        <v>1</v>
      </c>
      <c r="U9642">
        <f t="shared" si="1205"/>
        <v>3348</v>
      </c>
      <c r="V9642">
        <f t="shared" si="1206"/>
        <v>93</v>
      </c>
      <c r="W9642">
        <f t="shared" si="1207"/>
        <v>1339.2</v>
      </c>
    </row>
    <row r="9643" spans="1:23" ht="15.75" customHeight="1" x14ac:dyDescent="0.3">
      <c r="A9643" s="2" t="s">
        <v>13</v>
      </c>
      <c r="B9643" s="2">
        <v>1185732</v>
      </c>
      <c r="C9643" s="3">
        <v>44220</v>
      </c>
      <c r="D9643" s="12" t="str" cm="1">
        <f t="array" ref="D9643">_xlfn.SWITCH(WEEKDAY(C9643,2), 1, "Lundi", 2, "Mardi", 3, "Mercredi", 4, "Jeudi", 5, "Vendredi", 6, "Samedi", 7, "Dimanche", "Erreur")</f>
        <v>Dimanche</v>
      </c>
      <c r="E9643" s="2" t="s">
        <v>14</v>
      </c>
      <c r="F9643" s="2" t="s">
        <v>132</v>
      </c>
      <c r="G9643" s="2" t="s">
        <v>133</v>
      </c>
      <c r="H9643" s="4" t="s">
        <v>19</v>
      </c>
      <c r="I9643" s="5">
        <v>35</v>
      </c>
      <c r="J9643" s="6">
        <v>99</v>
      </c>
      <c r="K9643" s="7">
        <v>3465</v>
      </c>
      <c r="L9643" s="7">
        <v>935.55000000000007</v>
      </c>
      <c r="M9643" s="8">
        <v>0.27</v>
      </c>
      <c r="N9643" s="2" t="s">
        <v>23</v>
      </c>
      <c r="O9643">
        <f t="shared" si="1200"/>
        <v>2021</v>
      </c>
      <c r="P9643">
        <f t="shared" si="1201"/>
        <v>1</v>
      </c>
      <c r="Q9643" t="str">
        <f t="shared" si="1202"/>
        <v>janv</v>
      </c>
      <c r="R9643" t="str">
        <f t="shared" si="1203"/>
        <v>New Hampshire</v>
      </c>
      <c r="S9643" t="str">
        <f t="shared" si="1204"/>
        <v>2021-01</v>
      </c>
      <c r="T9643">
        <f>IF(AND(COUNTIF(Calculs!$Q$2:$Q$12,$O9643)&gt;0,COUNTIF(Calculs!$S$2:$S$12,$E9643)&gt;0,COUNTIF(Calculs!$U$2:$U$12,$H9643)&gt;0),1,0)</f>
        <v>1</v>
      </c>
      <c r="U9643">
        <f t="shared" si="1205"/>
        <v>3465</v>
      </c>
      <c r="V9643">
        <f t="shared" si="1206"/>
        <v>99</v>
      </c>
      <c r="W9643">
        <f t="shared" si="1207"/>
        <v>935.55000000000007</v>
      </c>
    </row>
    <row r="9644" spans="1:23" ht="15.75" customHeight="1" x14ac:dyDescent="0.3">
      <c r="A9644" s="2" t="s">
        <v>13</v>
      </c>
      <c r="B9644" s="2">
        <v>1185732</v>
      </c>
      <c r="C9644" s="3">
        <v>44220</v>
      </c>
      <c r="D9644" s="12" t="str" cm="1">
        <f t="array" ref="D9644">_xlfn.SWITCH(WEEKDAY(C9644,2), 1, "Lundi", 2, "Mardi", 3, "Mercredi", 4, "Jeudi", 5, "Vendredi", 6, "Samedi", 7, "Dimanche", "Erreur")</f>
        <v>Dimanche</v>
      </c>
      <c r="E9644" s="2" t="s">
        <v>14</v>
      </c>
      <c r="F9644" s="2" t="s">
        <v>132</v>
      </c>
      <c r="G9644" s="2" t="s">
        <v>133</v>
      </c>
      <c r="H9644" s="4" t="s">
        <v>20</v>
      </c>
      <c r="I9644" s="5">
        <v>33</v>
      </c>
      <c r="J9644" s="6">
        <v>51</v>
      </c>
      <c r="K9644" s="7">
        <v>1683</v>
      </c>
      <c r="L9644" s="7">
        <v>471.24000000000007</v>
      </c>
      <c r="M9644" s="8">
        <v>0.28000000000000003</v>
      </c>
      <c r="N9644" s="2" t="s">
        <v>23</v>
      </c>
      <c r="O9644">
        <f t="shared" si="1200"/>
        <v>2021</v>
      </c>
      <c r="P9644">
        <f t="shared" si="1201"/>
        <v>1</v>
      </c>
      <c r="Q9644" t="str">
        <f t="shared" si="1202"/>
        <v>janv</v>
      </c>
      <c r="R9644" t="str">
        <f t="shared" si="1203"/>
        <v>New Hampshire</v>
      </c>
      <c r="S9644" t="str">
        <f t="shared" si="1204"/>
        <v>2021-01</v>
      </c>
      <c r="T9644">
        <f>IF(AND(COUNTIF(Calculs!$Q$2:$Q$12,$O9644)&gt;0,COUNTIF(Calculs!$S$2:$S$12,$E9644)&gt;0,COUNTIF(Calculs!$U$2:$U$12,$H9644)&gt;0),1,0)</f>
        <v>1</v>
      </c>
      <c r="U9644">
        <f t="shared" si="1205"/>
        <v>1683</v>
      </c>
      <c r="V9644">
        <f t="shared" si="1206"/>
        <v>51</v>
      </c>
      <c r="W9644">
        <f t="shared" si="1207"/>
        <v>471.24000000000007</v>
      </c>
    </row>
    <row r="9645" spans="1:23" ht="15.75" customHeight="1" x14ac:dyDescent="0.3">
      <c r="A9645" s="2" t="s">
        <v>13</v>
      </c>
      <c r="B9645" s="2">
        <v>1185732</v>
      </c>
      <c r="C9645" s="3">
        <v>44220</v>
      </c>
      <c r="D9645" s="12" t="str" cm="1">
        <f t="array" ref="D9645">_xlfn.SWITCH(WEEKDAY(C9645,2), 1, "Lundi", 2, "Mardi", 3, "Mercredi", 4, "Jeudi", 5, "Vendredi", 6, "Samedi", 7, "Dimanche", "Erreur")</f>
        <v>Dimanche</v>
      </c>
      <c r="E9645" s="2" t="s">
        <v>14</v>
      </c>
      <c r="F9645" s="2" t="s">
        <v>132</v>
      </c>
      <c r="G9645" s="2" t="s">
        <v>133</v>
      </c>
      <c r="H9645" s="4" t="s">
        <v>21</v>
      </c>
      <c r="I9645" s="5">
        <v>50</v>
      </c>
      <c r="J9645" s="6">
        <v>64</v>
      </c>
      <c r="K9645" s="7">
        <v>3200</v>
      </c>
      <c r="L9645" s="7">
        <v>896.00000000000011</v>
      </c>
      <c r="M9645" s="8">
        <v>0.28000000000000003</v>
      </c>
      <c r="N9645" s="2" t="s">
        <v>23</v>
      </c>
      <c r="O9645">
        <f t="shared" si="1200"/>
        <v>2021</v>
      </c>
      <c r="P9645">
        <f t="shared" si="1201"/>
        <v>1</v>
      </c>
      <c r="Q9645" t="str">
        <f t="shared" si="1202"/>
        <v>janv</v>
      </c>
      <c r="R9645" t="str">
        <f t="shared" si="1203"/>
        <v>New Hampshire</v>
      </c>
      <c r="S9645" t="str">
        <f t="shared" si="1204"/>
        <v>2021-01</v>
      </c>
      <c r="T9645">
        <f>IF(AND(COUNTIF(Calculs!$Q$2:$Q$12,$O9645)&gt;0,COUNTIF(Calculs!$S$2:$S$12,$E9645)&gt;0,COUNTIF(Calculs!$U$2:$U$12,$H9645)&gt;0),1,0)</f>
        <v>1</v>
      </c>
      <c r="U9645">
        <f t="shared" si="1205"/>
        <v>3200</v>
      </c>
      <c r="V9645">
        <f t="shared" si="1206"/>
        <v>64</v>
      </c>
      <c r="W9645">
        <f t="shared" si="1207"/>
        <v>896.00000000000011</v>
      </c>
    </row>
    <row r="9646" spans="1:23" ht="15.75" customHeight="1" x14ac:dyDescent="0.3">
      <c r="A9646" s="2" t="s">
        <v>13</v>
      </c>
      <c r="B9646" s="2">
        <v>1185732</v>
      </c>
      <c r="C9646" s="3">
        <v>44220</v>
      </c>
      <c r="D9646" s="12" t="str" cm="1">
        <f t="array" ref="D9646">_xlfn.SWITCH(WEEKDAY(C9646,2), 1, "Lundi", 2, "Mardi", 3, "Mercredi", 4, "Jeudi", 5, "Vendredi", 6, "Samedi", 7, "Dimanche", "Erreur")</f>
        <v>Dimanche</v>
      </c>
      <c r="E9646" s="2" t="s">
        <v>14</v>
      </c>
      <c r="F9646" s="2" t="s">
        <v>132</v>
      </c>
      <c r="G9646" s="2" t="s">
        <v>133</v>
      </c>
      <c r="H9646" s="4" t="s">
        <v>22</v>
      </c>
      <c r="I9646" s="5">
        <v>41</v>
      </c>
      <c r="J9646" s="6">
        <v>105</v>
      </c>
      <c r="K9646" s="7">
        <v>4305</v>
      </c>
      <c r="L9646" s="7">
        <v>1377.6000000000001</v>
      </c>
      <c r="M9646" s="8">
        <v>0.32</v>
      </c>
      <c r="N9646" s="2" t="s">
        <v>23</v>
      </c>
      <c r="O9646">
        <f t="shared" si="1200"/>
        <v>2021</v>
      </c>
      <c r="P9646">
        <f t="shared" si="1201"/>
        <v>1</v>
      </c>
      <c r="Q9646" t="str">
        <f t="shared" si="1202"/>
        <v>janv</v>
      </c>
      <c r="R9646" t="str">
        <f t="shared" si="1203"/>
        <v>New Hampshire</v>
      </c>
      <c r="S9646" t="str">
        <f t="shared" si="1204"/>
        <v>2021-01</v>
      </c>
      <c r="T9646">
        <f>IF(AND(COUNTIF(Calculs!$Q$2:$Q$12,$O9646)&gt;0,COUNTIF(Calculs!$S$2:$S$12,$E9646)&gt;0,COUNTIF(Calculs!$U$2:$U$12,$H9646)&gt;0),1,0)</f>
        <v>1</v>
      </c>
      <c r="U9646">
        <f t="shared" si="1205"/>
        <v>4305</v>
      </c>
      <c r="V9646">
        <f t="shared" si="1206"/>
        <v>105</v>
      </c>
      <c r="W9646">
        <f t="shared" si="1207"/>
        <v>1377.6000000000001</v>
      </c>
    </row>
    <row r="9647" spans="1:23" ht="15.75" customHeight="1" x14ac:dyDescent="0.3">
      <c r="A9647" s="2" t="s">
        <v>13</v>
      </c>
      <c r="B9647" s="2">
        <v>1185732</v>
      </c>
      <c r="C9647" s="3">
        <v>44249</v>
      </c>
      <c r="D9647" s="12" t="str" cm="1">
        <f t="array" ref="D9647">_xlfn.SWITCH(WEEKDAY(C9647,2), 1, "Lundi", 2, "Mardi", 3, "Mercredi", 4, "Jeudi", 5, "Vendredi", 6, "Samedi", 7, "Dimanche", "Erreur")</f>
        <v>Lundi</v>
      </c>
      <c r="E9647" s="2" t="s">
        <v>14</v>
      </c>
      <c r="F9647" s="2" t="s">
        <v>132</v>
      </c>
      <c r="G9647" s="2" t="s">
        <v>133</v>
      </c>
      <c r="H9647" s="4" t="s">
        <v>16</v>
      </c>
      <c r="I9647" s="5">
        <v>41</v>
      </c>
      <c r="J9647" s="6">
        <v>184</v>
      </c>
      <c r="K9647" s="7">
        <v>7544</v>
      </c>
      <c r="L9647" s="7">
        <v>2791.28</v>
      </c>
      <c r="M9647" s="8">
        <v>0.37000000000000005</v>
      </c>
      <c r="N9647" s="2" t="s">
        <v>23</v>
      </c>
      <c r="O9647">
        <f t="shared" si="1200"/>
        <v>2021</v>
      </c>
      <c r="P9647">
        <f t="shared" si="1201"/>
        <v>2</v>
      </c>
      <c r="Q9647" t="str">
        <f t="shared" si="1202"/>
        <v>févr</v>
      </c>
      <c r="R9647" t="str">
        <f t="shared" si="1203"/>
        <v>New Hampshire</v>
      </c>
      <c r="S9647" t="str">
        <f t="shared" si="1204"/>
        <v>2021-02</v>
      </c>
      <c r="T9647">
        <f>IF(AND(COUNTIF(Calculs!$Q$2:$Q$12,$O9647)&gt;0,COUNTIF(Calculs!$S$2:$S$12,$E9647)&gt;0,COUNTIF(Calculs!$U$2:$U$12,$H9647)&gt;0),1,0)</f>
        <v>1</v>
      </c>
      <c r="U9647">
        <f t="shared" si="1205"/>
        <v>7544</v>
      </c>
      <c r="V9647">
        <f t="shared" si="1206"/>
        <v>184</v>
      </c>
      <c r="W9647">
        <f t="shared" si="1207"/>
        <v>2791.28</v>
      </c>
    </row>
    <row r="9648" spans="1:23" ht="15.75" customHeight="1" x14ac:dyDescent="0.3">
      <c r="A9648" s="2" t="s">
        <v>13</v>
      </c>
      <c r="B9648" s="2">
        <v>1185732</v>
      </c>
      <c r="C9648" s="3">
        <v>44249</v>
      </c>
      <c r="D9648" s="12" t="str" cm="1">
        <f t="array" ref="D9648">_xlfn.SWITCH(WEEKDAY(C9648,2), 1, "Lundi", 2, "Mardi", 3, "Mercredi", 4, "Jeudi", 5, "Vendredi", 6, "Samedi", 7, "Dimanche", "Erreur")</f>
        <v>Lundi</v>
      </c>
      <c r="E9648" s="2" t="s">
        <v>14</v>
      </c>
      <c r="F9648" s="2" t="s">
        <v>132</v>
      </c>
      <c r="G9648" s="2" t="s">
        <v>133</v>
      </c>
      <c r="H9648" s="4" t="s">
        <v>18</v>
      </c>
      <c r="I9648" s="5">
        <v>42</v>
      </c>
      <c r="J9648" s="6">
        <v>70</v>
      </c>
      <c r="K9648" s="7">
        <v>2940</v>
      </c>
      <c r="L9648" s="7">
        <v>1234.8000000000002</v>
      </c>
      <c r="M9648" s="8">
        <v>0.42000000000000004</v>
      </c>
      <c r="N9648" s="2" t="s">
        <v>23</v>
      </c>
      <c r="O9648">
        <f t="shared" si="1200"/>
        <v>2021</v>
      </c>
      <c r="P9648">
        <f t="shared" si="1201"/>
        <v>2</v>
      </c>
      <c r="Q9648" t="str">
        <f t="shared" si="1202"/>
        <v>févr</v>
      </c>
      <c r="R9648" t="str">
        <f t="shared" si="1203"/>
        <v>New Hampshire</v>
      </c>
      <c r="S9648" t="str">
        <f t="shared" si="1204"/>
        <v>2021-02</v>
      </c>
      <c r="T9648">
        <f>IF(AND(COUNTIF(Calculs!$Q$2:$Q$12,$O9648)&gt;0,COUNTIF(Calculs!$S$2:$S$12,$E9648)&gt;0,COUNTIF(Calculs!$U$2:$U$12,$H9648)&gt;0),1,0)</f>
        <v>1</v>
      </c>
      <c r="U9648">
        <f t="shared" si="1205"/>
        <v>2940</v>
      </c>
      <c r="V9648">
        <f t="shared" si="1206"/>
        <v>70</v>
      </c>
      <c r="W9648">
        <f t="shared" si="1207"/>
        <v>1234.8000000000002</v>
      </c>
    </row>
    <row r="9649" spans="1:23" ht="15.75" customHeight="1" x14ac:dyDescent="0.3">
      <c r="A9649" s="2" t="s">
        <v>13</v>
      </c>
      <c r="B9649" s="2">
        <v>1185732</v>
      </c>
      <c r="C9649" s="3">
        <v>44249</v>
      </c>
      <c r="D9649" s="12" t="str" cm="1">
        <f t="array" ref="D9649">_xlfn.SWITCH(WEEKDAY(C9649,2), 1, "Lundi", 2, "Mardi", 3, "Mercredi", 4, "Jeudi", 5, "Vendredi", 6, "Samedi", 7, "Dimanche", "Erreur")</f>
        <v>Lundi</v>
      </c>
      <c r="E9649" s="2" t="s">
        <v>14</v>
      </c>
      <c r="F9649" s="2" t="s">
        <v>132</v>
      </c>
      <c r="G9649" s="2" t="s">
        <v>133</v>
      </c>
      <c r="H9649" s="4" t="s">
        <v>19</v>
      </c>
      <c r="I9649" s="5">
        <v>29</v>
      </c>
      <c r="J9649" s="6">
        <v>83</v>
      </c>
      <c r="K9649" s="7">
        <v>2407</v>
      </c>
      <c r="L9649" s="7">
        <v>649.89</v>
      </c>
      <c r="M9649" s="8">
        <v>0.27</v>
      </c>
      <c r="N9649" s="2" t="s">
        <v>23</v>
      </c>
      <c r="O9649">
        <f t="shared" si="1200"/>
        <v>2021</v>
      </c>
      <c r="P9649">
        <f t="shared" si="1201"/>
        <v>2</v>
      </c>
      <c r="Q9649" t="str">
        <f t="shared" si="1202"/>
        <v>févr</v>
      </c>
      <c r="R9649" t="str">
        <f t="shared" si="1203"/>
        <v>New Hampshire</v>
      </c>
      <c r="S9649" t="str">
        <f t="shared" si="1204"/>
        <v>2021-02</v>
      </c>
      <c r="T9649">
        <f>IF(AND(COUNTIF(Calculs!$Q$2:$Q$12,$O9649)&gt;0,COUNTIF(Calculs!$S$2:$S$12,$E9649)&gt;0,COUNTIF(Calculs!$U$2:$U$12,$H9649)&gt;0),1,0)</f>
        <v>1</v>
      </c>
      <c r="U9649">
        <f t="shared" si="1205"/>
        <v>2407</v>
      </c>
      <c r="V9649">
        <f t="shared" si="1206"/>
        <v>83</v>
      </c>
      <c r="W9649">
        <f t="shared" si="1207"/>
        <v>649.89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EB028-9668-4ABF-AD11-B75EF11CA916}">
  <dimension ref="A1:Z51"/>
  <sheetViews>
    <sheetView workbookViewId="0"/>
  </sheetViews>
  <sheetFormatPr baseColWidth="10" defaultRowHeight="14.4" x14ac:dyDescent="0.3"/>
  <cols>
    <col min="17" max="17" width="19.5546875" bestFit="1" customWidth="1"/>
    <col min="19" max="19" width="19.5546875" bestFit="1" customWidth="1"/>
    <col min="21" max="21" width="29.21875" bestFit="1" customWidth="1"/>
  </cols>
  <sheetData>
    <row r="1" spans="1:26" x14ac:dyDescent="0.3">
      <c r="A1" t="s">
        <v>166</v>
      </c>
      <c r="B1" t="s">
        <v>167</v>
      </c>
      <c r="C1" t="s">
        <v>171</v>
      </c>
      <c r="E1" t="s">
        <v>4</v>
      </c>
      <c r="F1" t="s">
        <v>171</v>
      </c>
      <c r="H1" t="s">
        <v>12</v>
      </c>
      <c r="I1" t="s">
        <v>171</v>
      </c>
      <c r="K1" t="s">
        <v>0</v>
      </c>
      <c r="L1" t="s">
        <v>171</v>
      </c>
      <c r="N1" t="s">
        <v>172</v>
      </c>
      <c r="O1" t="s">
        <v>171</v>
      </c>
      <c r="Q1" s="9" t="s">
        <v>134</v>
      </c>
      <c r="S1" s="9" t="s">
        <v>134</v>
      </c>
      <c r="U1" s="9" t="s">
        <v>134</v>
      </c>
      <c r="X1" t="s">
        <v>150</v>
      </c>
      <c r="Y1" t="s">
        <v>157</v>
      </c>
      <c r="Z1" t="s">
        <v>6</v>
      </c>
    </row>
    <row r="2" spans="1:26" x14ac:dyDescent="0.3">
      <c r="A2" t="str">
        <f>TEXT(DATE(2020,ROW()-1,1),"aaaa-mm")</f>
        <v>2020-01</v>
      </c>
      <c r="B2" t="str">
        <f>TEXT(DATE(2020,ROW()-1,1),"mmm aa")</f>
        <v>janv 20</v>
      </c>
      <c r="C2">
        <f>SUMIF(donneesVentes!$S:$S,$A2,donneesVentes!$U:$U)/1000000</f>
        <v>16.253746</v>
      </c>
      <c r="E2" t="s">
        <v>58</v>
      </c>
      <c r="F2">
        <f>SUMIF(donneesVentes!$R:$R,$E2,donneesVentes!$U:$U)/1000000</f>
        <v>17.633424000000002</v>
      </c>
      <c r="H2" t="s">
        <v>82</v>
      </c>
      <c r="I2">
        <f>SUMIF(donneesVentes!$N:$N,$H2,donneesVentes!$U:$U)/1000000</f>
        <v>247.67288199999999</v>
      </c>
      <c r="K2" t="str">
        <f>INDEX($N$2:$N$7,MATCH(SMALL($O$2:$O$7,ROW()-1),$O$2:$O$7,0))</f>
        <v>Walmart</v>
      </c>
      <c r="L2">
        <f>SMALL($O$2:$O$7,ROW()-1)</f>
        <v>74.558409999999995</v>
      </c>
      <c r="N2" t="s">
        <v>60</v>
      </c>
      <c r="O2">
        <f>SUMIF(donneesVentes!$A:$A,$N2,donneesVentes!$U:$U)/1000000</f>
        <v>77.698912000000007</v>
      </c>
      <c r="Q2" s="10">
        <v>2020</v>
      </c>
      <c r="S2" s="10" t="s">
        <v>35</v>
      </c>
      <c r="U2" s="10" t="s">
        <v>19</v>
      </c>
      <c r="X2">
        <v>2020</v>
      </c>
      <c r="Y2" t="s">
        <v>35</v>
      </c>
      <c r="Z2" t="s">
        <v>19</v>
      </c>
    </row>
    <row r="3" spans="1:26" x14ac:dyDescent="0.3">
      <c r="A3" t="str">
        <f t="shared" ref="A3:A25" si="0">TEXT(DATE(2020,ROW()-1,1),"aaaa-mm")</f>
        <v>2020-02</v>
      </c>
      <c r="B3" t="str">
        <f t="shared" ref="B3:B25" si="1">TEXT(DATE(2020,ROW()-1,1),"mmm aa")</f>
        <v>févr 20</v>
      </c>
      <c r="C3">
        <f>SUMIF(donneesVentes!$S:$S,$A3,donneesVentes!$U:$U)/1000000</f>
        <v>14.997987999999999</v>
      </c>
      <c r="E3" t="s">
        <v>63</v>
      </c>
      <c r="F3">
        <f>SUMIF(donneesVentes!$R:$R,$E3,donneesVentes!$U:$U)/1000000</f>
        <v>14.753102999999999</v>
      </c>
      <c r="H3" t="s">
        <v>17</v>
      </c>
      <c r="I3">
        <f>SUMIF(donneesVentes!$N:$N,$H3,donneesVentes!$U:$U)/1000000</f>
        <v>356.64375000000001</v>
      </c>
      <c r="K3" t="str">
        <f t="shared" ref="K3:K7" si="2">INDEX($N$2:$N$7,MATCH(SMALL($O$2:$O$7,ROW()-1),$O$2:$O$7,0))</f>
        <v>Amazon</v>
      </c>
      <c r="L3">
        <f t="shared" ref="L3:L7" si="3">SMALL($O$2:$O$7,ROW()-1)</f>
        <v>77.698912000000007</v>
      </c>
      <c r="N3" t="s">
        <v>13</v>
      </c>
      <c r="O3">
        <f>SUMIF(donneesVentes!$A:$A,$N3,donneesVentes!$U:$U)/1000000</f>
        <v>220.09472</v>
      </c>
      <c r="Q3" s="10">
        <v>2021</v>
      </c>
      <c r="S3" s="10" t="s">
        <v>14</v>
      </c>
      <c r="U3" s="10" t="s">
        <v>16</v>
      </c>
      <c r="X3">
        <v>2021</v>
      </c>
      <c r="Y3" t="s">
        <v>14</v>
      </c>
      <c r="Z3" t="s">
        <v>16</v>
      </c>
    </row>
    <row r="4" spans="1:26" x14ac:dyDescent="0.3">
      <c r="A4" t="str">
        <f t="shared" si="0"/>
        <v>2020-03</v>
      </c>
      <c r="B4" t="str">
        <f t="shared" si="1"/>
        <v>mars 20</v>
      </c>
      <c r="C4">
        <f>SUMIF(donneesVentes!$S:$S,$A4,donneesVentes!$U:$U)/1000000</f>
        <v>17.660577</v>
      </c>
      <c r="E4" t="s">
        <v>85</v>
      </c>
      <c r="F4">
        <f>SUMIF(donneesVentes!$R:$R,$E4,donneesVentes!$U:$U)/1000000</f>
        <v>15.782221</v>
      </c>
      <c r="H4" t="s">
        <v>23</v>
      </c>
      <c r="I4">
        <f>SUMIF(donneesVentes!$N:$N,$H4,donneesVentes!$U:$U)/1000000</f>
        <v>295.58549299999999</v>
      </c>
      <c r="K4" t="str">
        <f t="shared" si="2"/>
        <v>Kohl's</v>
      </c>
      <c r="L4">
        <f t="shared" si="3"/>
        <v>102.11475299999999</v>
      </c>
      <c r="N4" t="s">
        <v>33</v>
      </c>
      <c r="O4">
        <f>SUMIF(donneesVentes!$A:$A,$N4,donneesVentes!$U:$U)/1000000</f>
        <v>102.11475299999999</v>
      </c>
      <c r="Q4" s="10" t="s">
        <v>135</v>
      </c>
      <c r="S4" s="10" t="s">
        <v>30</v>
      </c>
      <c r="U4" s="10" t="s">
        <v>20</v>
      </c>
      <c r="Y4" t="s">
        <v>30</v>
      </c>
      <c r="Z4" t="s">
        <v>20</v>
      </c>
    </row>
    <row r="5" spans="1:26" x14ac:dyDescent="0.3">
      <c r="A5" t="str">
        <f t="shared" si="0"/>
        <v>2020-04</v>
      </c>
      <c r="B5" t="str">
        <f t="shared" si="1"/>
        <v>avr 20</v>
      </c>
      <c r="C5">
        <f>SUMIF(donneesVentes!$S:$S,$A5,donneesVentes!$U:$U)/1000000</f>
        <v>24.607005999999998</v>
      </c>
      <c r="E5" t="s">
        <v>101</v>
      </c>
      <c r="F5">
        <f>SUMIF(donneesVentes!$R:$R,$E5,donneesVentes!$U:$U)/1000000</f>
        <v>12.639347000000001</v>
      </c>
      <c r="K5" t="str">
        <f t="shared" si="2"/>
        <v>Sports Direct</v>
      </c>
      <c r="L5">
        <f t="shared" si="3"/>
        <v>182.47099700000001</v>
      </c>
      <c r="N5" t="s">
        <v>29</v>
      </c>
      <c r="O5">
        <f>SUMIF(donneesVentes!$A:$A,$N5,donneesVentes!$U:$U)/1000000</f>
        <v>242.96433300000001</v>
      </c>
      <c r="S5" s="10" t="s">
        <v>26</v>
      </c>
      <c r="U5" s="10" t="s">
        <v>18</v>
      </c>
      <c r="Y5" t="s">
        <v>26</v>
      </c>
      <c r="Z5" t="s">
        <v>18</v>
      </c>
    </row>
    <row r="6" spans="1:26" x14ac:dyDescent="0.3">
      <c r="A6" t="str">
        <f t="shared" si="0"/>
        <v>2020-05</v>
      </c>
      <c r="B6" t="str">
        <f t="shared" si="1"/>
        <v>mai 20</v>
      </c>
      <c r="C6">
        <f>SUMIF(donneesVentes!$S:$S,$A6,donneesVentes!$U:$U)/1000000</f>
        <v>16.918013999999999</v>
      </c>
      <c r="E6" t="s">
        <v>31</v>
      </c>
      <c r="F6">
        <f>SUMIF(donneesVentes!$R:$R,$E6,donneesVentes!$U:$U)/1000000</f>
        <v>60.174132999999998</v>
      </c>
      <c r="K6" t="str">
        <f t="shared" si="2"/>
        <v>Foot Locker</v>
      </c>
      <c r="L6">
        <f t="shared" si="3"/>
        <v>220.09472</v>
      </c>
      <c r="N6" t="s">
        <v>25</v>
      </c>
      <c r="O6">
        <f>SUMIF(donneesVentes!$A:$A,$N6,donneesVentes!$U:$U)/1000000</f>
        <v>182.47099700000001</v>
      </c>
      <c r="S6" s="10" t="s">
        <v>47</v>
      </c>
      <c r="U6" s="10" t="s">
        <v>22</v>
      </c>
      <c r="Y6" t="s">
        <v>47</v>
      </c>
      <c r="Z6" t="s">
        <v>22</v>
      </c>
    </row>
    <row r="7" spans="1:26" x14ac:dyDescent="0.3">
      <c r="A7" t="str">
        <f t="shared" si="0"/>
        <v>2020-06</v>
      </c>
      <c r="B7" t="str">
        <f t="shared" si="1"/>
        <v>juin 20</v>
      </c>
      <c r="C7">
        <f>SUMIF(donneesVentes!$S:$S,$A7,donneesVentes!$U:$U)/1000000</f>
        <v>8.8298190000000005</v>
      </c>
      <c r="E7" t="s">
        <v>43</v>
      </c>
      <c r="F7">
        <f>SUMIF(donneesVentes!$R:$R,$E7,donneesVentes!$U:$U)/1000000</f>
        <v>20.996535999999999</v>
      </c>
      <c r="K7" t="str">
        <f t="shared" si="2"/>
        <v>Ouest Gear</v>
      </c>
      <c r="L7">
        <f t="shared" si="3"/>
        <v>242.96433300000001</v>
      </c>
      <c r="N7" t="s">
        <v>24</v>
      </c>
      <c r="O7">
        <f>SUMIF(donneesVentes!$A:$A,$N7,donneesVentes!$U:$U)/1000000</f>
        <v>74.558409999999995</v>
      </c>
      <c r="S7" s="10" t="s">
        <v>135</v>
      </c>
      <c r="U7" s="10" t="s">
        <v>21</v>
      </c>
      <c r="Z7" t="s">
        <v>21</v>
      </c>
    </row>
    <row r="8" spans="1:26" x14ac:dyDescent="0.3">
      <c r="A8" t="str">
        <f t="shared" si="0"/>
        <v>2020-07</v>
      </c>
      <c r="B8" t="str">
        <f t="shared" si="1"/>
        <v>juil 20</v>
      </c>
      <c r="C8">
        <f>SUMIF(donneesVentes!$S:$S,$A8,donneesVentes!$U:$U)/1000000</f>
        <v>17.146013</v>
      </c>
      <c r="E8" t="s">
        <v>124</v>
      </c>
      <c r="F8">
        <f>SUMIF(donneesVentes!$R:$R,$E8,donneesVentes!$U:$U)/1000000</f>
        <v>11.573448000000001</v>
      </c>
      <c r="U8" s="10" t="s">
        <v>135</v>
      </c>
    </row>
    <row r="9" spans="1:26" x14ac:dyDescent="0.3">
      <c r="A9" t="str">
        <f t="shared" si="0"/>
        <v>2020-08</v>
      </c>
      <c r="B9" t="str">
        <f t="shared" si="1"/>
        <v>août 20</v>
      </c>
      <c r="C9">
        <f>SUMIF(donneesVentes!$S:$S,$A9,donneesVentes!$U:$U)/1000000</f>
        <v>19.877980000000001</v>
      </c>
      <c r="E9" t="s">
        <v>120</v>
      </c>
      <c r="F9">
        <f>SUMIF(donneesVentes!$R:$R,$E9,donneesVentes!$U:$U)/1000000</f>
        <v>12.298412000000001</v>
      </c>
    </row>
    <row r="10" spans="1:26" x14ac:dyDescent="0.3">
      <c r="A10" t="str">
        <f t="shared" si="0"/>
        <v>2020-09</v>
      </c>
      <c r="B10" t="str">
        <f t="shared" si="1"/>
        <v>sept 20</v>
      </c>
      <c r="C10">
        <f>SUMIF(donneesVentes!$S:$S,$A10,donneesVentes!$U:$U)/1000000</f>
        <v>18.304435999999999</v>
      </c>
      <c r="E10" t="s">
        <v>48</v>
      </c>
      <c r="F10">
        <f>SUMIF(donneesVentes!$R:$R,$E10,donneesVentes!$U:$U)/1000000</f>
        <v>59.283714000000003</v>
      </c>
    </row>
    <row r="11" spans="1:26" x14ac:dyDescent="0.3">
      <c r="A11" t="str">
        <f t="shared" si="0"/>
        <v>2020-10</v>
      </c>
      <c r="B11" t="str">
        <f t="shared" si="1"/>
        <v>oct 20</v>
      </c>
      <c r="C11">
        <f>SUMIF(donneesVentes!$S:$S,$A11,donneesVentes!$U:$U)/1000000</f>
        <v>10.836269</v>
      </c>
      <c r="E11" t="s">
        <v>89</v>
      </c>
      <c r="F11">
        <f>SUMIF(donneesVentes!$R:$R,$E11,donneesVentes!$U:$U)/1000000</f>
        <v>18.997465999999999</v>
      </c>
    </row>
    <row r="12" spans="1:26" x14ac:dyDescent="0.3">
      <c r="A12" t="str">
        <f t="shared" si="0"/>
        <v>2020-11</v>
      </c>
      <c r="B12" t="str">
        <f t="shared" si="1"/>
        <v>nov 20</v>
      </c>
      <c r="C12">
        <f>SUMIF(donneesVentes!$S:$S,$A12,donneesVentes!$U:$U)/1000000</f>
        <v>8.6222999999999992</v>
      </c>
      <c r="E12" t="s">
        <v>65</v>
      </c>
      <c r="F12">
        <f>SUMIF(donneesVentes!$R:$R,$E12,donneesVentes!$U:$U)/1000000</f>
        <v>22.282457000000001</v>
      </c>
    </row>
    <row r="13" spans="1:26" x14ac:dyDescent="0.3">
      <c r="A13" t="str">
        <f t="shared" si="0"/>
        <v>2020-12</v>
      </c>
      <c r="B13" t="str">
        <f t="shared" si="1"/>
        <v>déc 20</v>
      </c>
      <c r="C13">
        <f>SUMIF(donneesVentes!$S:$S,$A13,donneesVentes!$U:$U)/1000000</f>
        <v>8.0265269999999997</v>
      </c>
      <c r="E13" t="s">
        <v>83</v>
      </c>
      <c r="F13">
        <f>SUMIF(donneesVentes!$R:$R,$E13,donneesVentes!$U:$U)/1000000</f>
        <v>19.276878</v>
      </c>
    </row>
    <row r="14" spans="1:26" x14ac:dyDescent="0.3">
      <c r="A14" t="str">
        <f t="shared" si="0"/>
        <v>2021-01</v>
      </c>
      <c r="B14" t="str">
        <f t="shared" si="1"/>
        <v>janv 21</v>
      </c>
      <c r="C14">
        <f>SUMIF(donneesVentes!$S:$S,$A14,donneesVentes!$U:$U)/1000000</f>
        <v>55.225396000000003</v>
      </c>
      <c r="E14" t="s">
        <v>36</v>
      </c>
      <c r="F14">
        <f>SUMIF(donneesVentes!$R:$R,$E14,donneesVentes!$U:$U)/1000000</f>
        <v>9.7974879999999995</v>
      </c>
    </row>
    <row r="15" spans="1:26" x14ac:dyDescent="0.3">
      <c r="A15" t="str">
        <f t="shared" si="0"/>
        <v>2021-02</v>
      </c>
      <c r="B15" t="str">
        <f t="shared" si="1"/>
        <v>févr 21</v>
      </c>
      <c r="C15">
        <f>SUMIF(donneesVentes!$S:$S,$A15,donneesVentes!$U:$U)/1000000</f>
        <v>46.102164999999999</v>
      </c>
      <c r="E15" t="s">
        <v>115</v>
      </c>
      <c r="F15">
        <f>SUMIF(donneesVentes!$R:$R,$E15,donneesVentes!$U:$U)/1000000</f>
        <v>8.8361979999999996</v>
      </c>
    </row>
    <row r="16" spans="1:26" x14ac:dyDescent="0.3">
      <c r="A16" t="str">
        <f t="shared" si="0"/>
        <v>2021-03</v>
      </c>
      <c r="B16" t="str">
        <f t="shared" si="1"/>
        <v>mars 21</v>
      </c>
      <c r="C16">
        <f>SUMIF(donneesVentes!$S:$S,$A16,donneesVentes!$U:$U)/1000000</f>
        <v>39.148532000000003</v>
      </c>
      <c r="E16" t="s">
        <v>111</v>
      </c>
      <c r="F16">
        <f>SUMIF(donneesVentes!$R:$R,$E16,donneesVentes!$U:$U)/1000000</f>
        <v>7.4240110000000001</v>
      </c>
    </row>
    <row r="17" spans="1:6" x14ac:dyDescent="0.3">
      <c r="A17" t="str">
        <f t="shared" si="0"/>
        <v>2021-04</v>
      </c>
      <c r="B17" t="str">
        <f t="shared" si="1"/>
        <v>avr 21</v>
      </c>
      <c r="C17">
        <f>SUMIF(donneesVentes!$S:$S,$A17,donneesVentes!$U:$U)/1000000</f>
        <v>47.732964000000003</v>
      </c>
      <c r="E17" t="s">
        <v>105</v>
      </c>
      <c r="F17">
        <f>SUMIF(donneesVentes!$R:$R,$E17,donneesVentes!$U:$U)/1000000</f>
        <v>9.9728639999999995</v>
      </c>
    </row>
    <row r="18" spans="1:6" x14ac:dyDescent="0.3">
      <c r="A18" t="str">
        <f t="shared" si="0"/>
        <v>2021-05</v>
      </c>
      <c r="B18" t="str">
        <f t="shared" si="1"/>
        <v>mai 21</v>
      </c>
      <c r="C18">
        <f>SUMIF(donneesVentes!$S:$S,$A18,donneesVentes!$U:$U)/1000000</f>
        <v>63.589680999999999</v>
      </c>
      <c r="E18" t="s">
        <v>97</v>
      </c>
      <c r="F18">
        <f>SUMIF(donneesVentes!$R:$R,$E18,donneesVentes!$U:$U)/1000000</f>
        <v>10.072848</v>
      </c>
    </row>
    <row r="19" spans="1:6" x14ac:dyDescent="0.3">
      <c r="A19" t="str">
        <f t="shared" si="0"/>
        <v>2021-06</v>
      </c>
      <c r="B19" t="str">
        <f t="shared" si="1"/>
        <v>juin 21</v>
      </c>
      <c r="C19">
        <f>SUMIF(donneesVentes!$S:$S,$A19,donneesVentes!$U:$U)/1000000</f>
        <v>65.917552999999998</v>
      </c>
      <c r="E19" t="s">
        <v>80</v>
      </c>
      <c r="F19">
        <f>SUMIF(donneesVentes!$R:$R,$E19,donneesVentes!$U:$U)/1000000</f>
        <v>23.750781</v>
      </c>
    </row>
    <row r="20" spans="1:6" x14ac:dyDescent="0.3">
      <c r="A20" t="str">
        <f t="shared" si="0"/>
        <v>2021-07</v>
      </c>
      <c r="B20" t="str">
        <f t="shared" si="1"/>
        <v>juil 21</v>
      </c>
      <c r="C20">
        <f>SUMIF(donneesVentes!$S:$S,$A20,donneesVentes!$U:$U)/1000000</f>
        <v>78.334681000000003</v>
      </c>
      <c r="E20" t="s">
        <v>61</v>
      </c>
      <c r="F20">
        <f>SUMIF(donneesVentes!$R:$R,$E20,donneesVentes!$U:$U)/1000000</f>
        <v>9.1959780000000002</v>
      </c>
    </row>
    <row r="21" spans="1:6" x14ac:dyDescent="0.3">
      <c r="A21" t="str">
        <f t="shared" si="0"/>
        <v>2021-08</v>
      </c>
      <c r="B21" t="str">
        <f t="shared" si="1"/>
        <v>août 21</v>
      </c>
      <c r="C21">
        <f>SUMIF(donneesVentes!$S:$S,$A21,donneesVentes!$U:$U)/1000000</f>
        <v>72.288220999999993</v>
      </c>
      <c r="E21" t="s">
        <v>118</v>
      </c>
      <c r="F21">
        <f>SUMIF(donneesVentes!$R:$R,$E21,donneesVentes!$U:$U)/1000000</f>
        <v>7.7580590000000003</v>
      </c>
    </row>
    <row r="22" spans="1:6" x14ac:dyDescent="0.3">
      <c r="A22" t="str">
        <f t="shared" si="0"/>
        <v>2021-09</v>
      </c>
      <c r="B22" t="str">
        <f t="shared" si="1"/>
        <v>sept 21</v>
      </c>
      <c r="C22">
        <f>SUMIF(donneesVentes!$S:$S,$A22,donneesVentes!$U:$U)/1000000</f>
        <v>59.357022999999998</v>
      </c>
      <c r="E22" t="s">
        <v>128</v>
      </c>
      <c r="F22">
        <f>SUMIF(donneesVentes!$R:$R,$E22,donneesVentes!$U:$U)/1000000</f>
        <v>11.07681</v>
      </c>
    </row>
    <row r="23" spans="1:6" x14ac:dyDescent="0.3">
      <c r="A23" t="str">
        <f t="shared" si="0"/>
        <v>2021-10</v>
      </c>
      <c r="B23" t="str">
        <f t="shared" si="1"/>
        <v>oct 21</v>
      </c>
      <c r="C23">
        <f>SUMIF(donneesVentes!$S:$S,$A23,donneesVentes!$U:$U)/1000000</f>
        <v>53.074764000000002</v>
      </c>
      <c r="E23" t="s">
        <v>73</v>
      </c>
      <c r="F23">
        <f>SUMIF(donneesVentes!$R:$R,$E23,donneesVentes!$U:$U)/1000000</f>
        <v>18.625433000000001</v>
      </c>
    </row>
    <row r="24" spans="1:6" x14ac:dyDescent="0.3">
      <c r="A24" t="str">
        <f t="shared" si="0"/>
        <v>2021-11</v>
      </c>
      <c r="B24" t="str">
        <f t="shared" si="1"/>
        <v>nov 21</v>
      </c>
      <c r="C24">
        <f>SUMIF(donneesVentes!$S:$S,$A24,donneesVentes!$U:$U)/1000000</f>
        <v>59.235039999999998</v>
      </c>
      <c r="E24" t="s">
        <v>50</v>
      </c>
      <c r="F24">
        <f>SUMIF(donneesVentes!$R:$R,$E24,donneesVentes!$U:$U)/1000000</f>
        <v>7.3780679999999998</v>
      </c>
    </row>
    <row r="25" spans="1:6" x14ac:dyDescent="0.3">
      <c r="A25" t="str">
        <f t="shared" si="0"/>
        <v>2021-12</v>
      </c>
      <c r="B25" t="str">
        <f t="shared" si="1"/>
        <v>déc 21</v>
      </c>
      <c r="C25">
        <f>SUMIF(donneesVentes!$S:$S,$A25,donneesVentes!$U:$U)/1000000</f>
        <v>77.815430000000006</v>
      </c>
      <c r="E25" t="s">
        <v>99</v>
      </c>
      <c r="F25">
        <f>SUMIF(donneesVentes!$R:$R,$E25,donneesVentes!$U:$U)/1000000</f>
        <v>15.591709</v>
      </c>
    </row>
    <row r="26" spans="1:6" x14ac:dyDescent="0.3">
      <c r="E26" t="s">
        <v>75</v>
      </c>
      <c r="F26">
        <f>SUMIF(donneesVentes!$R:$R,$E26,donneesVentes!$U:$U)/1000000</f>
        <v>9.6832650000000005</v>
      </c>
    </row>
    <row r="27" spans="1:6" x14ac:dyDescent="0.3">
      <c r="E27" t="s">
        <v>52</v>
      </c>
      <c r="F27">
        <f>SUMIF(donneesVentes!$R:$R,$E27,donneesVentes!$U:$U)/1000000</f>
        <v>15.710886</v>
      </c>
    </row>
    <row r="28" spans="1:6" x14ac:dyDescent="0.3">
      <c r="E28" t="s">
        <v>56</v>
      </c>
      <c r="F28">
        <f>SUMIF(donneesVentes!$R:$R,$E28,donneesVentes!$U:$U)/1000000</f>
        <v>5.9290380000000003</v>
      </c>
    </row>
    <row r="29" spans="1:6" x14ac:dyDescent="0.3">
      <c r="E29" t="s">
        <v>41</v>
      </c>
      <c r="F29">
        <f>SUMIF(donneesVentes!$R:$R,$E29,donneesVentes!$U:$U)/1000000</f>
        <v>20.858509000000002</v>
      </c>
    </row>
    <row r="30" spans="1:6" x14ac:dyDescent="0.3">
      <c r="E30" t="s">
        <v>132</v>
      </c>
      <c r="F30">
        <f>SUMIF(donneesVentes!$R:$R,$E30,donneesVentes!$U:$U)/1000000</f>
        <v>16.411667000000001</v>
      </c>
    </row>
    <row r="31" spans="1:6" x14ac:dyDescent="0.3">
      <c r="E31" t="s">
        <v>122</v>
      </c>
      <c r="F31">
        <f>SUMIF(donneesVentes!$R:$R,$E31,donneesVentes!$U:$U)/1000000</f>
        <v>9.9342459999999999</v>
      </c>
    </row>
    <row r="32" spans="1:6" x14ac:dyDescent="0.3">
      <c r="E32" t="s">
        <v>87</v>
      </c>
      <c r="F32">
        <f>SUMIF(donneesVentes!$R:$R,$E32,donneesVentes!$U:$U)/1000000</f>
        <v>19.865016000000001</v>
      </c>
    </row>
    <row r="33" spans="5:6" x14ac:dyDescent="0.3">
      <c r="E33" t="s">
        <v>15</v>
      </c>
      <c r="F33">
        <f>SUMIF(donneesVentes!$R:$R,$E33,donneesVentes!$U:$U)/1000000</f>
        <v>64.229039</v>
      </c>
    </row>
    <row r="34" spans="5:6" x14ac:dyDescent="0.3">
      <c r="E34" t="s">
        <v>93</v>
      </c>
      <c r="F34">
        <f>SUMIF(donneesVentes!$R:$R,$E34,donneesVentes!$U:$U)/1000000</f>
        <v>23.956530999999998</v>
      </c>
    </row>
    <row r="35" spans="5:6" x14ac:dyDescent="0.3">
      <c r="E35" t="s">
        <v>109</v>
      </c>
      <c r="F35">
        <f>SUMIF(donneesVentes!$R:$R,$E35,donneesVentes!$U:$U)/1000000</f>
        <v>7.7355799999999997</v>
      </c>
    </row>
    <row r="36" spans="5:6" x14ac:dyDescent="0.3">
      <c r="E36" t="s">
        <v>95</v>
      </c>
      <c r="F36">
        <f>SUMIF(donneesVentes!$R:$R,$E36,donneesVentes!$U:$U)/1000000</f>
        <v>18.484583000000001</v>
      </c>
    </row>
    <row r="37" spans="5:6" x14ac:dyDescent="0.3">
      <c r="E37" t="s">
        <v>103</v>
      </c>
      <c r="F37">
        <f>SUMIF(donneesVentes!$R:$R,$E37,donneesVentes!$U:$U)/1000000</f>
        <v>10.620734000000001</v>
      </c>
    </row>
    <row r="38" spans="5:6" x14ac:dyDescent="0.3">
      <c r="E38" t="s">
        <v>79</v>
      </c>
      <c r="F38">
        <f>SUMIF(donneesVentes!$R:$R,$E38,donneesVentes!$U:$U)/1000000</f>
        <v>21.349674</v>
      </c>
    </row>
    <row r="39" spans="5:6" x14ac:dyDescent="0.3">
      <c r="E39" t="s">
        <v>39</v>
      </c>
      <c r="F39">
        <f>SUMIF(donneesVentes!$R:$R,$E39,donneesVentes!$U:$U)/1000000</f>
        <v>10.357519</v>
      </c>
    </row>
    <row r="40" spans="5:6" x14ac:dyDescent="0.3">
      <c r="E40" t="s">
        <v>126</v>
      </c>
      <c r="F40">
        <f>SUMIF(donneesVentes!$R:$R,$E40,donneesVentes!$U:$U)/1000000</f>
        <v>8.4468060000000005</v>
      </c>
    </row>
    <row r="41" spans="5:6" x14ac:dyDescent="0.3">
      <c r="E41" t="s">
        <v>168</v>
      </c>
      <c r="F41">
        <f>SUMIF(donneesVentes!$R:$R,$E41,donneesVentes!$U:$U)/1000000</f>
        <v>29.285637000000001</v>
      </c>
    </row>
    <row r="42" spans="5:6" x14ac:dyDescent="0.3">
      <c r="E42" t="s">
        <v>169</v>
      </c>
      <c r="F42">
        <f>SUMIF(donneesVentes!$R:$R,$E42,donneesVentes!$U:$U)/1000000</f>
        <v>8.4955759999999998</v>
      </c>
    </row>
    <row r="43" spans="5:6" x14ac:dyDescent="0.3">
      <c r="E43" t="s">
        <v>54</v>
      </c>
      <c r="F43">
        <f>SUMIF(donneesVentes!$R:$R,$E43,donneesVentes!$U:$U)/1000000</f>
        <v>18.067440000000001</v>
      </c>
    </row>
    <row r="44" spans="5:6" x14ac:dyDescent="0.3">
      <c r="E44" t="s">
        <v>27</v>
      </c>
      <c r="F44">
        <f>SUMIF(donneesVentes!$R:$R,$E44,donneesVentes!$U:$U)/1000000</f>
        <v>46.359746000000001</v>
      </c>
    </row>
    <row r="45" spans="5:6" x14ac:dyDescent="0.3">
      <c r="E45" t="s">
        <v>77</v>
      </c>
      <c r="F45">
        <f>SUMIF(donneesVentes!$R:$R,$E45,donneesVentes!$U:$U)/1000000</f>
        <v>9.6964199999999998</v>
      </c>
    </row>
    <row r="46" spans="5:6" x14ac:dyDescent="0.3">
      <c r="E46" t="s">
        <v>130</v>
      </c>
      <c r="F46">
        <f>SUMIF(donneesVentes!$R:$R,$E46,donneesVentes!$U:$U)/1000000</f>
        <v>14.352923000000001</v>
      </c>
    </row>
    <row r="47" spans="5:6" x14ac:dyDescent="0.3">
      <c r="E47" t="s">
        <v>71</v>
      </c>
      <c r="F47">
        <f>SUMIF(donneesVentes!$R:$R,$E47,donneesVentes!$U:$U)/1000000</f>
        <v>21.575040000000001</v>
      </c>
    </row>
    <row r="48" spans="5:6" x14ac:dyDescent="0.3">
      <c r="E48" t="s">
        <v>45</v>
      </c>
      <c r="F48">
        <f>SUMIF(donneesVentes!$R:$R,$E48,donneesVentes!$U:$U)/1000000</f>
        <v>26.330718000000001</v>
      </c>
    </row>
    <row r="49" spans="5:6" x14ac:dyDescent="0.3">
      <c r="E49" t="s">
        <v>170</v>
      </c>
      <c r="F49">
        <f>SUMIF(donneesVentes!$R:$R,$E49,donneesVentes!$U:$U)/1000000</f>
        <v>10.689159999999999</v>
      </c>
    </row>
    <row r="50" spans="5:6" x14ac:dyDescent="0.3">
      <c r="E50" t="s">
        <v>113</v>
      </c>
      <c r="F50">
        <f>SUMIF(donneesVentes!$R:$R,$E50,donneesVentes!$U:$U)/1000000</f>
        <v>7.7274690000000001</v>
      </c>
    </row>
    <row r="51" spans="5:6" x14ac:dyDescent="0.3">
      <c r="E51" t="s">
        <v>69</v>
      </c>
      <c r="F51">
        <f>SUMIF(donneesVentes!$R:$R,$E51,donneesVentes!$U:$U)/1000000</f>
        <v>18.577517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Feuil1</vt:lpstr>
      <vt:lpstr>Dashboard</vt:lpstr>
      <vt:lpstr>donneesVentes</vt:lpstr>
      <vt:lpstr>Calculs</vt:lpstr>
      <vt:lpstr>Kin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P</dc:creator>
  <cp:lastModifiedBy>Phil P</cp:lastModifiedBy>
  <dcterms:created xsi:type="dcterms:W3CDTF">2026-10-25T19:23:55Z</dcterms:created>
  <dcterms:modified xsi:type="dcterms:W3CDTF">2026-10-25T19:38:11Z</dcterms:modified>
</cp:coreProperties>
</file>